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21840" windowHeight="13740" activeTab="3"/>
  </bookViews>
  <sheets>
    <sheet name="ReadMe" sheetId="3" r:id="rId1"/>
    <sheet name="2012Figures" sheetId="1" r:id="rId2"/>
    <sheet name="2013Figures" sheetId="23" r:id="rId3"/>
    <sheet name="Totals" sheetId="2" r:id="rId4"/>
    <sheet name="Dom00" sheetId="5" r:id="rId5"/>
    <sheet name="Dom01" sheetId="4" r:id="rId6"/>
    <sheet name="Dom02" sheetId="6" r:id="rId7"/>
    <sheet name="Dom03" sheetId="7" r:id="rId8"/>
    <sheet name="Dom04" sheetId="8" r:id="rId9"/>
    <sheet name="Dom05" sheetId="9" r:id="rId10"/>
    <sheet name="Dom06" sheetId="10" r:id="rId11"/>
    <sheet name="Dom07" sheetId="11" r:id="rId12"/>
    <sheet name="Dom08" sheetId="12" r:id="rId13"/>
    <sheet name="Dom09" sheetId="13" r:id="rId14"/>
    <sheet name="Dom10" sheetId="14" r:id="rId15"/>
    <sheet name="Dom11" sheetId="15" r:id="rId16"/>
    <sheet name="Dom12" sheetId="16" r:id="rId17"/>
    <sheet name="Dom13" sheetId="17" r:id="rId18"/>
    <sheet name="Dom21" sheetId="18" r:id="rId19"/>
    <sheet name="Dom22" sheetId="19" r:id="rId20"/>
    <sheet name="Dom23" sheetId="20" r:id="rId21"/>
    <sheet name="Dom98" sheetId="21" r:id="rId22"/>
    <sheet name="Dom99" sheetId="22" r:id="rId23"/>
  </sheets>
  <calcPr calcId="145621"/>
</workbook>
</file>

<file path=xl/calcChain.xml><?xml version="1.0" encoding="utf-8"?>
<calcChain xmlns="http://schemas.openxmlformats.org/spreadsheetml/2006/main">
  <c r="U411" i="22" l="1"/>
  <c r="S411" i="22"/>
  <c r="P411" i="22"/>
  <c r="V411" i="22" s="1"/>
  <c r="O411" i="22"/>
  <c r="N411" i="22"/>
  <c r="T411" i="22" s="1"/>
  <c r="M411" i="22"/>
  <c r="L411" i="22"/>
  <c r="R411" i="22" s="1"/>
  <c r="H411" i="22"/>
  <c r="G411" i="22"/>
  <c r="F411" i="22"/>
  <c r="E411" i="22"/>
  <c r="D411" i="22"/>
  <c r="V410" i="22"/>
  <c r="T410" i="22"/>
  <c r="R410" i="22"/>
  <c r="P410" i="22"/>
  <c r="O410" i="22"/>
  <c r="U410" i="22" s="1"/>
  <c r="N410" i="22"/>
  <c r="M410" i="22"/>
  <c r="S410" i="22" s="1"/>
  <c r="L410" i="22"/>
  <c r="H410" i="22"/>
  <c r="G410" i="22"/>
  <c r="F410" i="22"/>
  <c r="F412" i="22" s="1"/>
  <c r="E410" i="22"/>
  <c r="D410" i="22"/>
  <c r="U409" i="22"/>
  <c r="S409" i="22"/>
  <c r="P409" i="22"/>
  <c r="V409" i="22" s="1"/>
  <c r="O409" i="22"/>
  <c r="N409" i="22"/>
  <c r="T409" i="22" s="1"/>
  <c r="M409" i="22"/>
  <c r="L409" i="22"/>
  <c r="R409" i="22" s="1"/>
  <c r="H409" i="22"/>
  <c r="G409" i="22"/>
  <c r="F409" i="22"/>
  <c r="E409" i="22"/>
  <c r="D409" i="22"/>
  <c r="V408" i="22"/>
  <c r="T408" i="22"/>
  <c r="R408" i="22"/>
  <c r="P408" i="22"/>
  <c r="P412" i="22" s="1"/>
  <c r="O408" i="22"/>
  <c r="U408" i="22" s="1"/>
  <c r="N408" i="22"/>
  <c r="M408" i="22"/>
  <c r="S408" i="22" s="1"/>
  <c r="L408" i="22"/>
  <c r="H408" i="22"/>
  <c r="G408" i="22"/>
  <c r="F408" i="22"/>
  <c r="E408" i="22"/>
  <c r="E412" i="22" s="1"/>
  <c r="D408" i="22"/>
  <c r="U407" i="22"/>
  <c r="S407" i="22"/>
  <c r="P407" i="22"/>
  <c r="V407" i="22" s="1"/>
  <c r="O407" i="22"/>
  <c r="N407" i="22"/>
  <c r="T407" i="22" s="1"/>
  <c r="M407" i="22"/>
  <c r="L407" i="22"/>
  <c r="R407" i="22" s="1"/>
  <c r="H407" i="22"/>
  <c r="G407" i="22"/>
  <c r="F407" i="22"/>
  <c r="E407" i="22"/>
  <c r="D407" i="22"/>
  <c r="V405" i="22"/>
  <c r="T405" i="22"/>
  <c r="R405" i="22"/>
  <c r="P405" i="22"/>
  <c r="O405" i="22"/>
  <c r="U405" i="22" s="1"/>
  <c r="N405" i="22"/>
  <c r="M405" i="22"/>
  <c r="S405" i="22" s="1"/>
  <c r="L405" i="22"/>
  <c r="H405" i="22"/>
  <c r="G405" i="22"/>
  <c r="F405" i="22"/>
  <c r="E405" i="22"/>
  <c r="D405" i="22"/>
  <c r="U404" i="22"/>
  <c r="S404" i="22"/>
  <c r="P404" i="22"/>
  <c r="O404" i="22"/>
  <c r="O406" i="22" s="1"/>
  <c r="N404" i="22"/>
  <c r="M404" i="22"/>
  <c r="M406" i="22" s="1"/>
  <c r="L404" i="22"/>
  <c r="R404" i="22" s="1"/>
  <c r="H404" i="22"/>
  <c r="H406" i="22" s="1"/>
  <c r="G404" i="22"/>
  <c r="G406" i="22" s="1"/>
  <c r="F404" i="22"/>
  <c r="F406" i="22" s="1"/>
  <c r="E404" i="22"/>
  <c r="E406" i="22" s="1"/>
  <c r="D406" i="22" s="1"/>
  <c r="D404" i="22"/>
  <c r="V403" i="22"/>
  <c r="T403" i="22"/>
  <c r="R403" i="22"/>
  <c r="P403" i="22"/>
  <c r="O403" i="22"/>
  <c r="U403" i="22" s="1"/>
  <c r="N403" i="22"/>
  <c r="M403" i="22"/>
  <c r="S403" i="22" s="1"/>
  <c r="L403" i="22"/>
  <c r="H403" i="22"/>
  <c r="G403" i="22"/>
  <c r="F403" i="22"/>
  <c r="E403" i="22"/>
  <c r="D403" i="22"/>
  <c r="F402" i="22"/>
  <c r="U401" i="22"/>
  <c r="S401" i="22"/>
  <c r="P401" i="22"/>
  <c r="V401" i="22" s="1"/>
  <c r="O401" i="22"/>
  <c r="N401" i="22"/>
  <c r="T401" i="22" s="1"/>
  <c r="M401" i="22"/>
  <c r="L401" i="22"/>
  <c r="R401" i="22" s="1"/>
  <c r="H401" i="22"/>
  <c r="G401" i="22"/>
  <c r="F401" i="22"/>
  <c r="E401" i="22"/>
  <c r="D401" i="22"/>
  <c r="V400" i="22"/>
  <c r="T400" i="22"/>
  <c r="R400" i="22"/>
  <c r="P400" i="22"/>
  <c r="O400" i="22"/>
  <c r="N400" i="22"/>
  <c r="M400" i="22"/>
  <c r="S400" i="22" s="1"/>
  <c r="L400" i="22"/>
  <c r="H400" i="22"/>
  <c r="H402" i="22" s="1"/>
  <c r="G400" i="22"/>
  <c r="F400" i="22"/>
  <c r="E400" i="22"/>
  <c r="D400" i="22"/>
  <c r="U399" i="22"/>
  <c r="S399" i="22"/>
  <c r="P399" i="22"/>
  <c r="V399" i="22" s="1"/>
  <c r="O399" i="22"/>
  <c r="N399" i="22"/>
  <c r="T399" i="22" s="1"/>
  <c r="M399" i="22"/>
  <c r="L399" i="22"/>
  <c r="R399" i="22" s="1"/>
  <c r="H399" i="22"/>
  <c r="G399" i="22"/>
  <c r="F399" i="22"/>
  <c r="E399" i="22"/>
  <c r="D399" i="22"/>
  <c r="N398" i="22"/>
  <c r="G398" i="22"/>
  <c r="V397" i="22"/>
  <c r="T397" i="22"/>
  <c r="R397" i="22"/>
  <c r="P397" i="22"/>
  <c r="O397" i="22"/>
  <c r="U397" i="22" s="1"/>
  <c r="N397" i="22"/>
  <c r="M397" i="22"/>
  <c r="S397" i="22" s="1"/>
  <c r="L397" i="22"/>
  <c r="H397" i="22"/>
  <c r="G397" i="22"/>
  <c r="F397" i="22"/>
  <c r="E397" i="22"/>
  <c r="D397" i="22"/>
  <c r="U396" i="22"/>
  <c r="S396" i="22"/>
  <c r="P396" i="22"/>
  <c r="V396" i="22" s="1"/>
  <c r="O396" i="22"/>
  <c r="N396" i="22"/>
  <c r="T396" i="22" s="1"/>
  <c r="M396" i="22"/>
  <c r="L396" i="22"/>
  <c r="R396" i="22" s="1"/>
  <c r="H396" i="22"/>
  <c r="G396" i="22"/>
  <c r="F396" i="22"/>
  <c r="E396" i="22"/>
  <c r="E398" i="22" s="1"/>
  <c r="D396" i="22"/>
  <c r="V395" i="22"/>
  <c r="T395" i="22"/>
  <c r="R395" i="22"/>
  <c r="P395" i="22"/>
  <c r="O395" i="22"/>
  <c r="N395" i="22"/>
  <c r="M395" i="22"/>
  <c r="L395" i="22"/>
  <c r="H395" i="22"/>
  <c r="G395" i="22"/>
  <c r="F395" i="22"/>
  <c r="E395" i="22"/>
  <c r="D395" i="22"/>
  <c r="U394" i="22"/>
  <c r="S394" i="22"/>
  <c r="P394" i="22"/>
  <c r="V394" i="22" s="1"/>
  <c r="O394" i="22"/>
  <c r="N394" i="22"/>
  <c r="T394" i="22" s="1"/>
  <c r="M394" i="22"/>
  <c r="L394" i="22"/>
  <c r="R394" i="22" s="1"/>
  <c r="H394" i="22"/>
  <c r="G394" i="22"/>
  <c r="F394" i="22"/>
  <c r="E394" i="22"/>
  <c r="D394" i="22"/>
  <c r="P393" i="22"/>
  <c r="N393" i="22"/>
  <c r="G393" i="22"/>
  <c r="E393" i="22"/>
  <c r="D393" i="22" s="1"/>
  <c r="V392" i="22"/>
  <c r="T392" i="22"/>
  <c r="R392" i="22"/>
  <c r="P392" i="22"/>
  <c r="O392" i="22"/>
  <c r="N392" i="22"/>
  <c r="M392" i="22"/>
  <c r="L392" i="22"/>
  <c r="H392" i="22"/>
  <c r="H393" i="22" s="1"/>
  <c r="G392" i="22"/>
  <c r="F392" i="22"/>
  <c r="F393" i="22" s="1"/>
  <c r="E392" i="22"/>
  <c r="D392" i="22"/>
  <c r="U391" i="22"/>
  <c r="S391" i="22"/>
  <c r="P391" i="22"/>
  <c r="V391" i="22" s="1"/>
  <c r="O391" i="22"/>
  <c r="N391" i="22"/>
  <c r="T391" i="22" s="1"/>
  <c r="M391" i="22"/>
  <c r="L391" i="22"/>
  <c r="R391" i="22" s="1"/>
  <c r="H391" i="22"/>
  <c r="G391" i="22"/>
  <c r="F391" i="22"/>
  <c r="E391" i="22"/>
  <c r="D391" i="22"/>
  <c r="P390" i="22"/>
  <c r="V389" i="22"/>
  <c r="T389" i="22"/>
  <c r="R389" i="22"/>
  <c r="P389" i="22"/>
  <c r="O389" i="22"/>
  <c r="U389" i="22" s="1"/>
  <c r="N389" i="22"/>
  <c r="M389" i="22"/>
  <c r="S389" i="22" s="1"/>
  <c r="L389" i="22"/>
  <c r="H389" i="22"/>
  <c r="G389" i="22"/>
  <c r="F389" i="22"/>
  <c r="E389" i="22"/>
  <c r="D389" i="22"/>
  <c r="U388" i="22"/>
  <c r="S388" i="22"/>
  <c r="P388" i="22"/>
  <c r="V388" i="22" s="1"/>
  <c r="O388" i="22"/>
  <c r="N388" i="22"/>
  <c r="M388" i="22"/>
  <c r="L388" i="22"/>
  <c r="R388" i="22" s="1"/>
  <c r="H388" i="22"/>
  <c r="G388" i="22"/>
  <c r="G390" i="22" s="1"/>
  <c r="F388" i="22"/>
  <c r="E388" i="22"/>
  <c r="E390" i="22" s="1"/>
  <c r="D390" i="22" s="1"/>
  <c r="D388" i="22"/>
  <c r="V387" i="22"/>
  <c r="T387" i="22"/>
  <c r="R387" i="22"/>
  <c r="P387" i="22"/>
  <c r="O387" i="22"/>
  <c r="N387" i="22"/>
  <c r="M387" i="22"/>
  <c r="L387" i="22"/>
  <c r="H387" i="22"/>
  <c r="H390" i="22" s="1"/>
  <c r="G387" i="22"/>
  <c r="F387" i="22"/>
  <c r="F390" i="22" s="1"/>
  <c r="E387" i="22"/>
  <c r="D387" i="22"/>
  <c r="U386" i="22"/>
  <c r="S386" i="22"/>
  <c r="P386" i="22"/>
  <c r="V386" i="22" s="1"/>
  <c r="O386" i="22"/>
  <c r="N386" i="22"/>
  <c r="T386" i="22" s="1"/>
  <c r="M386" i="22"/>
  <c r="L386" i="22"/>
  <c r="R386" i="22" s="1"/>
  <c r="H386" i="22"/>
  <c r="G386" i="22"/>
  <c r="F386" i="22"/>
  <c r="E386" i="22"/>
  <c r="D386" i="22"/>
  <c r="N385" i="22"/>
  <c r="G385" i="22"/>
  <c r="V384" i="22"/>
  <c r="T384" i="22"/>
  <c r="R384" i="22"/>
  <c r="P384" i="22"/>
  <c r="O384" i="22"/>
  <c r="U384" i="22" s="1"/>
  <c r="N384" i="22"/>
  <c r="M384" i="22"/>
  <c r="S384" i="22" s="1"/>
  <c r="L384" i="22"/>
  <c r="H384" i="22"/>
  <c r="G384" i="22"/>
  <c r="F384" i="22"/>
  <c r="E384" i="22"/>
  <c r="D384" i="22"/>
  <c r="U383" i="22"/>
  <c r="S383" i="22"/>
  <c r="P383" i="22"/>
  <c r="V383" i="22" s="1"/>
  <c r="O383" i="22"/>
  <c r="O385" i="22" s="1"/>
  <c r="N383" i="22"/>
  <c r="T383" i="22" s="1"/>
  <c r="M383" i="22"/>
  <c r="M385" i="22" s="1"/>
  <c r="L383" i="22"/>
  <c r="R383" i="22" s="1"/>
  <c r="H383" i="22"/>
  <c r="H385" i="22" s="1"/>
  <c r="G383" i="22"/>
  <c r="F383" i="22"/>
  <c r="F385" i="22" s="1"/>
  <c r="E383" i="22"/>
  <c r="E385" i="22" s="1"/>
  <c r="D383" i="22"/>
  <c r="V382" i="22"/>
  <c r="T382" i="22"/>
  <c r="R382" i="22"/>
  <c r="P382" i="22"/>
  <c r="O382" i="22"/>
  <c r="U382" i="22" s="1"/>
  <c r="N382" i="22"/>
  <c r="M382" i="22"/>
  <c r="S382" i="22" s="1"/>
  <c r="L382" i="22"/>
  <c r="H382" i="22"/>
  <c r="G382" i="22"/>
  <c r="F382" i="22"/>
  <c r="E382" i="22"/>
  <c r="D382" i="22"/>
  <c r="O381" i="22"/>
  <c r="H381" i="22"/>
  <c r="U380" i="22"/>
  <c r="S380" i="22"/>
  <c r="P380" i="22"/>
  <c r="V380" i="22" s="1"/>
  <c r="O380" i="22"/>
  <c r="N380" i="22"/>
  <c r="T380" i="22" s="1"/>
  <c r="M380" i="22"/>
  <c r="L380" i="22"/>
  <c r="R380" i="22" s="1"/>
  <c r="H380" i="22"/>
  <c r="G380" i="22"/>
  <c r="F380" i="22"/>
  <c r="E380" i="22"/>
  <c r="D380" i="22"/>
  <c r="V379" i="22"/>
  <c r="T379" i="22"/>
  <c r="R379" i="22"/>
  <c r="P379" i="22"/>
  <c r="P381" i="22" s="1"/>
  <c r="O379" i="22"/>
  <c r="U379" i="22" s="1"/>
  <c r="N379" i="22"/>
  <c r="N381" i="22" s="1"/>
  <c r="M379" i="22"/>
  <c r="S379" i="22" s="1"/>
  <c r="L379" i="22"/>
  <c r="H379" i="22"/>
  <c r="G379" i="22"/>
  <c r="G381" i="22" s="1"/>
  <c r="F379" i="22"/>
  <c r="F381" i="22" s="1"/>
  <c r="E379" i="22"/>
  <c r="E381" i="22" s="1"/>
  <c r="D381" i="22" s="1"/>
  <c r="D379" i="22"/>
  <c r="U378" i="22"/>
  <c r="S378" i="22"/>
  <c r="P378" i="22"/>
  <c r="V378" i="22" s="1"/>
  <c r="O378" i="22"/>
  <c r="N378" i="22"/>
  <c r="T378" i="22" s="1"/>
  <c r="M378" i="22"/>
  <c r="L378" i="22"/>
  <c r="R378" i="22" s="1"/>
  <c r="H378" i="22"/>
  <c r="G378" i="22"/>
  <c r="F378" i="22"/>
  <c r="E378" i="22"/>
  <c r="D378" i="22"/>
  <c r="V376" i="22"/>
  <c r="T376" i="22"/>
  <c r="R376" i="22"/>
  <c r="P376" i="22"/>
  <c r="O376" i="22"/>
  <c r="U376" i="22" s="1"/>
  <c r="N376" i="22"/>
  <c r="M376" i="22"/>
  <c r="S376" i="22" s="1"/>
  <c r="L376" i="22"/>
  <c r="H376" i="22"/>
  <c r="G376" i="22"/>
  <c r="F376" i="22"/>
  <c r="E376" i="22"/>
  <c r="D376" i="22"/>
  <c r="U375" i="22"/>
  <c r="S375" i="22"/>
  <c r="P375" i="22"/>
  <c r="V375" i="22" s="1"/>
  <c r="O375" i="22"/>
  <c r="N375" i="22"/>
  <c r="T375" i="22" s="1"/>
  <c r="M375" i="22"/>
  <c r="L375" i="22"/>
  <c r="R375" i="22" s="1"/>
  <c r="H375" i="22"/>
  <c r="G375" i="22"/>
  <c r="F375" i="22"/>
  <c r="E375" i="22"/>
  <c r="D375" i="22"/>
  <c r="V374" i="22"/>
  <c r="T374" i="22"/>
  <c r="R374" i="22"/>
  <c r="P374" i="22"/>
  <c r="O374" i="22"/>
  <c r="U374" i="22" s="1"/>
  <c r="N374" i="22"/>
  <c r="M374" i="22"/>
  <c r="S374" i="22" s="1"/>
  <c r="L374" i="22"/>
  <c r="H374" i="22"/>
  <c r="G374" i="22"/>
  <c r="F374" i="22"/>
  <c r="E374" i="22"/>
  <c r="D374" i="22"/>
  <c r="U373" i="22"/>
  <c r="S373" i="22"/>
  <c r="P373" i="22"/>
  <c r="V373" i="22" s="1"/>
  <c r="O373" i="22"/>
  <c r="N373" i="22"/>
  <c r="T373" i="22" s="1"/>
  <c r="M373" i="22"/>
  <c r="L373" i="22"/>
  <c r="R373" i="22" s="1"/>
  <c r="H373" i="22"/>
  <c r="G373" i="22"/>
  <c r="F373" i="22"/>
  <c r="E373" i="22"/>
  <c r="D373" i="22"/>
  <c r="V372" i="22"/>
  <c r="T372" i="22"/>
  <c r="R372" i="22"/>
  <c r="P372" i="22"/>
  <c r="O372" i="22"/>
  <c r="U372" i="22" s="1"/>
  <c r="N372" i="22"/>
  <c r="M372" i="22"/>
  <c r="S372" i="22" s="1"/>
  <c r="L372" i="22"/>
  <c r="H372" i="22"/>
  <c r="G372" i="22"/>
  <c r="F372" i="22"/>
  <c r="E372" i="22"/>
  <c r="D372" i="22"/>
  <c r="U371" i="22"/>
  <c r="S371" i="22"/>
  <c r="P371" i="22"/>
  <c r="O371" i="22"/>
  <c r="N371" i="22"/>
  <c r="M371" i="22"/>
  <c r="L371" i="22"/>
  <c r="R371" i="22" s="1"/>
  <c r="H371" i="22"/>
  <c r="G371" i="22"/>
  <c r="F371" i="22"/>
  <c r="E371" i="22"/>
  <c r="E377" i="22" s="1"/>
  <c r="D371" i="22"/>
  <c r="V370" i="22"/>
  <c r="T370" i="22"/>
  <c r="R370" i="22"/>
  <c r="P370" i="22"/>
  <c r="O370" i="22"/>
  <c r="U370" i="22" s="1"/>
  <c r="N370" i="22"/>
  <c r="M370" i="22"/>
  <c r="S370" i="22" s="1"/>
  <c r="L370" i="22"/>
  <c r="H370" i="22"/>
  <c r="G370" i="22"/>
  <c r="F370" i="22"/>
  <c r="E370" i="22"/>
  <c r="D370" i="22"/>
  <c r="F369" i="22"/>
  <c r="U368" i="22"/>
  <c r="S368" i="22"/>
  <c r="P368" i="22"/>
  <c r="V368" i="22" s="1"/>
  <c r="O368" i="22"/>
  <c r="N368" i="22"/>
  <c r="T368" i="22" s="1"/>
  <c r="M368" i="22"/>
  <c r="L368" i="22"/>
  <c r="R368" i="22" s="1"/>
  <c r="H368" i="22"/>
  <c r="G368" i="22"/>
  <c r="F368" i="22"/>
  <c r="E368" i="22"/>
  <c r="D368" i="22"/>
  <c r="V367" i="22"/>
  <c r="T367" i="22"/>
  <c r="R367" i="22"/>
  <c r="P367" i="22"/>
  <c r="O367" i="22"/>
  <c r="N367" i="22"/>
  <c r="M367" i="22"/>
  <c r="S367" i="22" s="1"/>
  <c r="L367" i="22"/>
  <c r="H367" i="22"/>
  <c r="H369" i="22" s="1"/>
  <c r="G367" i="22"/>
  <c r="F367" i="22"/>
  <c r="E367" i="22"/>
  <c r="D367" i="22"/>
  <c r="U366" i="22"/>
  <c r="S366" i="22"/>
  <c r="P366" i="22"/>
  <c r="V366" i="22" s="1"/>
  <c r="O366" i="22"/>
  <c r="N366" i="22"/>
  <c r="T366" i="22" s="1"/>
  <c r="M366" i="22"/>
  <c r="L366" i="22"/>
  <c r="R366" i="22" s="1"/>
  <c r="H366" i="22"/>
  <c r="G366" i="22"/>
  <c r="F366" i="22"/>
  <c r="E366" i="22"/>
  <c r="D366" i="22"/>
  <c r="N365" i="22"/>
  <c r="G365" i="22"/>
  <c r="V364" i="22"/>
  <c r="T364" i="22"/>
  <c r="R364" i="22"/>
  <c r="P364" i="22"/>
  <c r="O364" i="22"/>
  <c r="U364" i="22" s="1"/>
  <c r="N364" i="22"/>
  <c r="M364" i="22"/>
  <c r="S364" i="22" s="1"/>
  <c r="L364" i="22"/>
  <c r="H364" i="22"/>
  <c r="G364" i="22"/>
  <c r="F364" i="22"/>
  <c r="E364" i="22"/>
  <c r="D364" i="22"/>
  <c r="U363" i="22"/>
  <c r="S363" i="22"/>
  <c r="P363" i="22"/>
  <c r="V363" i="22" s="1"/>
  <c r="O363" i="22"/>
  <c r="O365" i="22" s="1"/>
  <c r="N363" i="22"/>
  <c r="T363" i="22" s="1"/>
  <c r="M363" i="22"/>
  <c r="M365" i="22" s="1"/>
  <c r="L363" i="22"/>
  <c r="R363" i="22" s="1"/>
  <c r="H363" i="22"/>
  <c r="H365" i="22" s="1"/>
  <c r="G363" i="22"/>
  <c r="F363" i="22"/>
  <c r="F365" i="22" s="1"/>
  <c r="E363" i="22"/>
  <c r="E365" i="22" s="1"/>
  <c r="D363" i="22"/>
  <c r="V362" i="22"/>
  <c r="T362" i="22"/>
  <c r="R362" i="22"/>
  <c r="P362" i="22"/>
  <c r="O362" i="22"/>
  <c r="U362" i="22" s="1"/>
  <c r="N362" i="22"/>
  <c r="M362" i="22"/>
  <c r="S362" i="22" s="1"/>
  <c r="L362" i="22"/>
  <c r="H362" i="22"/>
  <c r="G362" i="22"/>
  <c r="F362" i="22"/>
  <c r="E362" i="22"/>
  <c r="D362" i="22"/>
  <c r="O361" i="22"/>
  <c r="H361" i="22"/>
  <c r="U360" i="22"/>
  <c r="S360" i="22"/>
  <c r="P360" i="22"/>
  <c r="V360" i="22" s="1"/>
  <c r="O360" i="22"/>
  <c r="N360" i="22"/>
  <c r="T360" i="22" s="1"/>
  <c r="M360" i="22"/>
  <c r="L360" i="22"/>
  <c r="R360" i="22" s="1"/>
  <c r="H360" i="22"/>
  <c r="G360" i="22"/>
  <c r="F360" i="22"/>
  <c r="E360" i="22"/>
  <c r="D360" i="22"/>
  <c r="V359" i="22"/>
  <c r="T359" i="22"/>
  <c r="R359" i="22"/>
  <c r="P359" i="22"/>
  <c r="P361" i="22" s="1"/>
  <c r="O359" i="22"/>
  <c r="U359" i="22" s="1"/>
  <c r="N359" i="22"/>
  <c r="N361" i="22" s="1"/>
  <c r="M359" i="22"/>
  <c r="S359" i="22" s="1"/>
  <c r="L359" i="22"/>
  <c r="H359" i="22"/>
  <c r="G359" i="22"/>
  <c r="G361" i="22" s="1"/>
  <c r="F359" i="22"/>
  <c r="F361" i="22" s="1"/>
  <c r="E359" i="22"/>
  <c r="E361" i="22" s="1"/>
  <c r="D361" i="22" s="1"/>
  <c r="D359" i="22"/>
  <c r="P358" i="22"/>
  <c r="V358" i="22" s="1"/>
  <c r="O358" i="22"/>
  <c r="U358" i="22" s="1"/>
  <c r="N358" i="22"/>
  <c r="T358" i="22" s="1"/>
  <c r="M358" i="22"/>
  <c r="S358" i="22" s="1"/>
  <c r="L358" i="22"/>
  <c r="R358" i="22" s="1"/>
  <c r="H358" i="22"/>
  <c r="G358" i="22"/>
  <c r="F358" i="22"/>
  <c r="E358" i="22"/>
  <c r="D358" i="22"/>
  <c r="M357" i="22"/>
  <c r="U356" i="22"/>
  <c r="S356" i="22"/>
  <c r="P356" i="22"/>
  <c r="V356" i="22" s="1"/>
  <c r="O356" i="22"/>
  <c r="N356" i="22"/>
  <c r="T356" i="22" s="1"/>
  <c r="M356" i="22"/>
  <c r="L356" i="22"/>
  <c r="R356" i="22" s="1"/>
  <c r="H356" i="22"/>
  <c r="G356" i="22"/>
  <c r="F356" i="22"/>
  <c r="E356" i="22"/>
  <c r="D356" i="22"/>
  <c r="V355" i="22"/>
  <c r="T355" i="22"/>
  <c r="R355" i="22"/>
  <c r="P355" i="22"/>
  <c r="O355" i="22"/>
  <c r="N355" i="22"/>
  <c r="N357" i="22" s="1"/>
  <c r="M355" i="22"/>
  <c r="S355" i="22" s="1"/>
  <c r="L355" i="22"/>
  <c r="H355" i="22"/>
  <c r="H357" i="22" s="1"/>
  <c r="G355" i="22"/>
  <c r="G357" i="22" s="1"/>
  <c r="F355" i="22"/>
  <c r="F357" i="22" s="1"/>
  <c r="E355" i="22"/>
  <c r="D355" i="22"/>
  <c r="U354" i="22"/>
  <c r="S354" i="22"/>
  <c r="P354" i="22"/>
  <c r="V354" i="22" s="1"/>
  <c r="O354" i="22"/>
  <c r="N354" i="22"/>
  <c r="T354" i="22" s="1"/>
  <c r="M354" i="22"/>
  <c r="L354" i="22"/>
  <c r="R354" i="22" s="1"/>
  <c r="H354" i="22"/>
  <c r="G354" i="22"/>
  <c r="F354" i="22"/>
  <c r="E354" i="22"/>
  <c r="D354" i="22"/>
  <c r="P353" i="22"/>
  <c r="V352" i="22"/>
  <c r="T352" i="22"/>
  <c r="R352" i="22"/>
  <c r="P352" i="22"/>
  <c r="O352" i="22"/>
  <c r="U352" i="22" s="1"/>
  <c r="N352" i="22"/>
  <c r="M352" i="22"/>
  <c r="S352" i="22" s="1"/>
  <c r="L352" i="22"/>
  <c r="H352" i="22"/>
  <c r="G352" i="22"/>
  <c r="F352" i="22"/>
  <c r="E352" i="22"/>
  <c r="D352" i="22"/>
  <c r="U351" i="22"/>
  <c r="S351" i="22"/>
  <c r="P351" i="22"/>
  <c r="V351" i="22" s="1"/>
  <c r="O351" i="22"/>
  <c r="N351" i="22"/>
  <c r="T351" i="22" s="1"/>
  <c r="M351" i="22"/>
  <c r="L351" i="22"/>
  <c r="R351" i="22" s="1"/>
  <c r="H351" i="22"/>
  <c r="G351" i="22"/>
  <c r="F351" i="22"/>
  <c r="E351" i="22"/>
  <c r="E353" i="22" s="1"/>
  <c r="D351" i="22"/>
  <c r="V350" i="22"/>
  <c r="T350" i="22"/>
  <c r="R350" i="22"/>
  <c r="P350" i="22"/>
  <c r="O350" i="22"/>
  <c r="U350" i="22" s="1"/>
  <c r="N350" i="22"/>
  <c r="M350" i="22"/>
  <c r="S350" i="22" s="1"/>
  <c r="L350" i="22"/>
  <c r="H350" i="22"/>
  <c r="G350" i="22"/>
  <c r="F350" i="22"/>
  <c r="E350" i="22"/>
  <c r="D350" i="22"/>
  <c r="U349" i="22"/>
  <c r="S349" i="22"/>
  <c r="P349" i="22"/>
  <c r="V349" i="22" s="1"/>
  <c r="O349" i="22"/>
  <c r="N349" i="22"/>
  <c r="M349" i="22"/>
  <c r="L349" i="22"/>
  <c r="R349" i="22" s="1"/>
  <c r="H349" i="22"/>
  <c r="G349" i="22"/>
  <c r="G353" i="22" s="1"/>
  <c r="F349" i="22"/>
  <c r="E349" i="22"/>
  <c r="D349" i="22"/>
  <c r="V348" i="22"/>
  <c r="T348" i="22"/>
  <c r="R348" i="22"/>
  <c r="P348" i="22"/>
  <c r="O348" i="22"/>
  <c r="U348" i="22" s="1"/>
  <c r="N348" i="22"/>
  <c r="M348" i="22"/>
  <c r="S348" i="22" s="1"/>
  <c r="L348" i="22"/>
  <c r="H348" i="22"/>
  <c r="G348" i="22"/>
  <c r="F348" i="22"/>
  <c r="E348" i="22"/>
  <c r="D348" i="22"/>
  <c r="O347" i="22"/>
  <c r="U346" i="22"/>
  <c r="S346" i="22"/>
  <c r="P346" i="22"/>
  <c r="V346" i="22" s="1"/>
  <c r="O346" i="22"/>
  <c r="N346" i="22"/>
  <c r="T346" i="22" s="1"/>
  <c r="M346" i="22"/>
  <c r="L346" i="22"/>
  <c r="R346" i="22" s="1"/>
  <c r="H346" i="22"/>
  <c r="G346" i="22"/>
  <c r="F346" i="22"/>
  <c r="E346" i="22"/>
  <c r="D346" i="22"/>
  <c r="V345" i="22"/>
  <c r="T345" i="22"/>
  <c r="R345" i="22"/>
  <c r="P345" i="22"/>
  <c r="P347" i="22" s="1"/>
  <c r="O345" i="22"/>
  <c r="U345" i="22" s="1"/>
  <c r="N345" i="22"/>
  <c r="M345" i="22"/>
  <c r="L345" i="22"/>
  <c r="H345" i="22"/>
  <c r="H347" i="22" s="1"/>
  <c r="G345" i="22"/>
  <c r="F345" i="22"/>
  <c r="F347" i="22" s="1"/>
  <c r="E345" i="22"/>
  <c r="E347" i="22" s="1"/>
  <c r="D345" i="22"/>
  <c r="U344" i="22"/>
  <c r="S344" i="22"/>
  <c r="P344" i="22"/>
  <c r="V344" i="22" s="1"/>
  <c r="O344" i="22"/>
  <c r="N344" i="22"/>
  <c r="T344" i="22" s="1"/>
  <c r="M344" i="22"/>
  <c r="L344" i="22"/>
  <c r="R344" i="22" s="1"/>
  <c r="H344" i="22"/>
  <c r="G344" i="22"/>
  <c r="F344" i="22"/>
  <c r="E344" i="22"/>
  <c r="D344" i="22"/>
  <c r="V342" i="22"/>
  <c r="T342" i="22"/>
  <c r="R342" i="22"/>
  <c r="P342" i="22"/>
  <c r="O342" i="22"/>
  <c r="U342" i="22" s="1"/>
  <c r="N342" i="22"/>
  <c r="M342" i="22"/>
  <c r="S342" i="22" s="1"/>
  <c r="L342" i="22"/>
  <c r="H342" i="22"/>
  <c r="G342" i="22"/>
  <c r="F342" i="22"/>
  <c r="E342" i="22"/>
  <c r="D342" i="22"/>
  <c r="U341" i="22"/>
  <c r="S341" i="22"/>
  <c r="P341" i="22"/>
  <c r="V341" i="22" s="1"/>
  <c r="O341" i="22"/>
  <c r="N341" i="22"/>
  <c r="M341" i="22"/>
  <c r="L341" i="22"/>
  <c r="R341" i="22" s="1"/>
  <c r="H341" i="22"/>
  <c r="G341" i="22"/>
  <c r="F341" i="22"/>
  <c r="E341" i="22"/>
  <c r="D341" i="22"/>
  <c r="V340" i="22"/>
  <c r="T340" i="22"/>
  <c r="R340" i="22"/>
  <c r="P340" i="22"/>
  <c r="O340" i="22"/>
  <c r="U340" i="22" s="1"/>
  <c r="N340" i="22"/>
  <c r="M340" i="22"/>
  <c r="S340" i="22" s="1"/>
  <c r="L340" i="22"/>
  <c r="H340" i="22"/>
  <c r="G340" i="22"/>
  <c r="F340" i="22"/>
  <c r="E340" i="22"/>
  <c r="D340" i="22"/>
  <c r="U339" i="22"/>
  <c r="S339" i="22"/>
  <c r="P339" i="22"/>
  <c r="O339" i="22"/>
  <c r="N339" i="22"/>
  <c r="T339" i="22" s="1"/>
  <c r="M339" i="22"/>
  <c r="L339" i="22"/>
  <c r="R339" i="22" s="1"/>
  <c r="H339" i="22"/>
  <c r="G339" i="22"/>
  <c r="F339" i="22"/>
  <c r="E339" i="22"/>
  <c r="E343" i="22" s="1"/>
  <c r="D339" i="22"/>
  <c r="V338" i="22"/>
  <c r="T338" i="22"/>
  <c r="R338" i="22"/>
  <c r="P338" i="22"/>
  <c r="O338" i="22"/>
  <c r="N338" i="22"/>
  <c r="M338" i="22"/>
  <c r="L338" i="22"/>
  <c r="H338" i="22"/>
  <c r="G338" i="22"/>
  <c r="F338" i="22"/>
  <c r="F343" i="22" s="1"/>
  <c r="E338" i="22"/>
  <c r="D338" i="22"/>
  <c r="U337" i="22"/>
  <c r="S337" i="22"/>
  <c r="P337" i="22"/>
  <c r="V337" i="22" s="1"/>
  <c r="O337" i="22"/>
  <c r="N337" i="22"/>
  <c r="T337" i="22" s="1"/>
  <c r="M337" i="22"/>
  <c r="L337" i="22"/>
  <c r="R337" i="22" s="1"/>
  <c r="H337" i="22"/>
  <c r="G337" i="22"/>
  <c r="F337" i="22"/>
  <c r="E337" i="22"/>
  <c r="D337" i="22"/>
  <c r="N336" i="22"/>
  <c r="V335" i="22"/>
  <c r="T335" i="22"/>
  <c r="R335" i="22"/>
  <c r="P335" i="22"/>
  <c r="O335" i="22"/>
  <c r="U335" i="22" s="1"/>
  <c r="N335" i="22"/>
  <c r="M335" i="22"/>
  <c r="L335" i="22"/>
  <c r="H335" i="22"/>
  <c r="G335" i="22"/>
  <c r="F335" i="22"/>
  <c r="F336" i="22" s="1"/>
  <c r="E335" i="22"/>
  <c r="D335" i="22"/>
  <c r="U334" i="22"/>
  <c r="S334" i="22"/>
  <c r="P334" i="22"/>
  <c r="V334" i="22" s="1"/>
  <c r="O334" i="22"/>
  <c r="O336" i="22" s="1"/>
  <c r="N334" i="22"/>
  <c r="T334" i="22" s="1"/>
  <c r="M334" i="22"/>
  <c r="L334" i="22"/>
  <c r="R334" i="22" s="1"/>
  <c r="H334" i="22"/>
  <c r="H336" i="22" s="1"/>
  <c r="G334" i="22"/>
  <c r="G336" i="22" s="1"/>
  <c r="F334" i="22"/>
  <c r="E334" i="22"/>
  <c r="E336" i="22" s="1"/>
  <c r="D336" i="22" s="1"/>
  <c r="D334" i="22"/>
  <c r="V333" i="22"/>
  <c r="T333" i="22"/>
  <c r="R333" i="22"/>
  <c r="P333" i="22"/>
  <c r="O333" i="22"/>
  <c r="U333" i="22" s="1"/>
  <c r="N333" i="22"/>
  <c r="M333" i="22"/>
  <c r="S333" i="22" s="1"/>
  <c r="L333" i="22"/>
  <c r="H333" i="22"/>
  <c r="G333" i="22"/>
  <c r="F333" i="22"/>
  <c r="E333" i="22"/>
  <c r="D333" i="22"/>
  <c r="O332" i="22"/>
  <c r="H332" i="22"/>
  <c r="U331" i="22"/>
  <c r="S331" i="22"/>
  <c r="P331" i="22"/>
  <c r="V331" i="22" s="1"/>
  <c r="O331" i="22"/>
  <c r="N331" i="22"/>
  <c r="T331" i="22" s="1"/>
  <c r="M331" i="22"/>
  <c r="L331" i="22"/>
  <c r="R331" i="22" s="1"/>
  <c r="H331" i="22"/>
  <c r="G331" i="22"/>
  <c r="F331" i="22"/>
  <c r="E331" i="22"/>
  <c r="D331" i="22"/>
  <c r="V330" i="22"/>
  <c r="T330" i="22"/>
  <c r="R330" i="22"/>
  <c r="P330" i="22"/>
  <c r="O330" i="22"/>
  <c r="U330" i="22" s="1"/>
  <c r="N330" i="22"/>
  <c r="M330" i="22"/>
  <c r="L330" i="22"/>
  <c r="H330" i="22"/>
  <c r="G330" i="22"/>
  <c r="F330" i="22"/>
  <c r="F332" i="22" s="1"/>
  <c r="E330" i="22"/>
  <c r="D330" i="22"/>
  <c r="U329" i="22"/>
  <c r="S329" i="22"/>
  <c r="P329" i="22"/>
  <c r="O329" i="22"/>
  <c r="N329" i="22"/>
  <c r="M329" i="22"/>
  <c r="L329" i="22"/>
  <c r="R329" i="22" s="1"/>
  <c r="H329" i="22"/>
  <c r="G329" i="22"/>
  <c r="G332" i="22" s="1"/>
  <c r="F329" i="22"/>
  <c r="E329" i="22"/>
  <c r="D329" i="22"/>
  <c r="V328" i="22"/>
  <c r="T328" i="22"/>
  <c r="R328" i="22"/>
  <c r="P328" i="22"/>
  <c r="O328" i="22"/>
  <c r="U328" i="22" s="1"/>
  <c r="N328" i="22"/>
  <c r="M328" i="22"/>
  <c r="S328" i="22" s="1"/>
  <c r="L328" i="22"/>
  <c r="H328" i="22"/>
  <c r="G328" i="22"/>
  <c r="F328" i="22"/>
  <c r="E328" i="22"/>
  <c r="D328" i="22"/>
  <c r="O327" i="22"/>
  <c r="U326" i="22"/>
  <c r="S326" i="22"/>
  <c r="P326" i="22"/>
  <c r="V326" i="22" s="1"/>
  <c r="O326" i="22"/>
  <c r="N326" i="22"/>
  <c r="M326" i="22"/>
  <c r="L326" i="22"/>
  <c r="R326" i="22" s="1"/>
  <c r="H326" i="22"/>
  <c r="G326" i="22"/>
  <c r="F326" i="22"/>
  <c r="E326" i="22"/>
  <c r="D326" i="22"/>
  <c r="V325" i="22"/>
  <c r="T325" i="22"/>
  <c r="R325" i="22"/>
  <c r="P325" i="22"/>
  <c r="O325" i="22"/>
  <c r="U325" i="22" s="1"/>
  <c r="N325" i="22"/>
  <c r="M325" i="22"/>
  <c r="L325" i="22"/>
  <c r="H325" i="22"/>
  <c r="H327" i="22" s="1"/>
  <c r="G325" i="22"/>
  <c r="F325" i="22"/>
  <c r="F327" i="22" s="1"/>
  <c r="E325" i="22"/>
  <c r="D325" i="22"/>
  <c r="U324" i="22"/>
  <c r="S324" i="22"/>
  <c r="P324" i="22"/>
  <c r="V324" i="22" s="1"/>
  <c r="O324" i="22"/>
  <c r="N324" i="22"/>
  <c r="T324" i="22" s="1"/>
  <c r="M324" i="22"/>
  <c r="L324" i="22"/>
  <c r="R324" i="22" s="1"/>
  <c r="H324" i="22"/>
  <c r="G324" i="22"/>
  <c r="F324" i="22"/>
  <c r="E324" i="22"/>
  <c r="D324" i="22"/>
  <c r="N323" i="22"/>
  <c r="V322" i="22"/>
  <c r="T322" i="22"/>
  <c r="R322" i="22"/>
  <c r="P322" i="22"/>
  <c r="O322" i="22"/>
  <c r="U322" i="22" s="1"/>
  <c r="N322" i="22"/>
  <c r="M322" i="22"/>
  <c r="L322" i="22"/>
  <c r="H322" i="22"/>
  <c r="G322" i="22"/>
  <c r="F322" i="22"/>
  <c r="F323" i="22" s="1"/>
  <c r="E322" i="22"/>
  <c r="D322" i="22"/>
  <c r="U321" i="22"/>
  <c r="S321" i="22"/>
  <c r="P321" i="22"/>
  <c r="V321" i="22" s="1"/>
  <c r="O321" i="22"/>
  <c r="O323" i="22" s="1"/>
  <c r="N321" i="22"/>
  <c r="T321" i="22" s="1"/>
  <c r="M321" i="22"/>
  <c r="L321" i="22"/>
  <c r="R321" i="22" s="1"/>
  <c r="H321" i="22"/>
  <c r="H323" i="22" s="1"/>
  <c r="G321" i="22"/>
  <c r="G323" i="22" s="1"/>
  <c r="F321" i="22"/>
  <c r="E321" i="22"/>
  <c r="E323" i="22" s="1"/>
  <c r="D323" i="22" s="1"/>
  <c r="D321" i="22"/>
  <c r="V320" i="22"/>
  <c r="T320" i="22"/>
  <c r="R320" i="22"/>
  <c r="P320" i="22"/>
  <c r="O320" i="22"/>
  <c r="U320" i="22" s="1"/>
  <c r="N320" i="22"/>
  <c r="M320" i="22"/>
  <c r="S320" i="22" s="1"/>
  <c r="L320" i="22"/>
  <c r="H320" i="22"/>
  <c r="G320" i="22"/>
  <c r="F320" i="22"/>
  <c r="E320" i="22"/>
  <c r="D320" i="22"/>
  <c r="H319" i="22"/>
  <c r="F319" i="22"/>
  <c r="S318" i="22"/>
  <c r="P318" i="22"/>
  <c r="V318" i="22" s="1"/>
  <c r="O318" i="22"/>
  <c r="N318" i="22"/>
  <c r="T318" i="22" s="1"/>
  <c r="M318" i="22"/>
  <c r="L318" i="22"/>
  <c r="R318" i="22" s="1"/>
  <c r="H318" i="22"/>
  <c r="G318" i="22"/>
  <c r="U318" i="22" s="1"/>
  <c r="F318" i="22"/>
  <c r="E318" i="22"/>
  <c r="D318" i="22"/>
  <c r="V317" i="22"/>
  <c r="T317" i="22"/>
  <c r="R317" i="22"/>
  <c r="P317" i="22"/>
  <c r="O317" i="22"/>
  <c r="U317" i="22" s="1"/>
  <c r="N317" i="22"/>
  <c r="M317" i="22"/>
  <c r="S317" i="22" s="1"/>
  <c r="L317" i="22"/>
  <c r="H317" i="22"/>
  <c r="G317" i="22"/>
  <c r="F317" i="22"/>
  <c r="E317" i="22"/>
  <c r="D317" i="22"/>
  <c r="U316" i="22"/>
  <c r="S316" i="22"/>
  <c r="P316" i="22"/>
  <c r="V316" i="22" s="1"/>
  <c r="O316" i="22"/>
  <c r="N316" i="22"/>
  <c r="T316" i="22" s="1"/>
  <c r="M316" i="22"/>
  <c r="L316" i="22"/>
  <c r="R316" i="22" s="1"/>
  <c r="H316" i="22"/>
  <c r="G316" i="22"/>
  <c r="F316" i="22"/>
  <c r="E316" i="22"/>
  <c r="D316" i="22"/>
  <c r="V315" i="22"/>
  <c r="T315" i="22"/>
  <c r="R315" i="22"/>
  <c r="P315" i="22"/>
  <c r="O315" i="22"/>
  <c r="U315" i="22" s="1"/>
  <c r="N315" i="22"/>
  <c r="M315" i="22"/>
  <c r="S315" i="22" s="1"/>
  <c r="L315" i="22"/>
  <c r="H315" i="22"/>
  <c r="G315" i="22"/>
  <c r="F315" i="22"/>
  <c r="E315" i="22"/>
  <c r="D315" i="22"/>
  <c r="S314" i="22"/>
  <c r="P314" i="22"/>
  <c r="V314" i="22" s="1"/>
  <c r="O314" i="22"/>
  <c r="N314" i="22"/>
  <c r="T314" i="22" s="1"/>
  <c r="M314" i="22"/>
  <c r="L314" i="22"/>
  <c r="H314" i="22"/>
  <c r="G314" i="22"/>
  <c r="U314" i="22" s="1"/>
  <c r="F314" i="22"/>
  <c r="E314" i="22"/>
  <c r="D314" i="22"/>
  <c r="V313" i="22"/>
  <c r="T313" i="22"/>
  <c r="R313" i="22"/>
  <c r="P313" i="22"/>
  <c r="P319" i="22" s="1"/>
  <c r="O313" i="22"/>
  <c r="U313" i="22" s="1"/>
  <c r="N313" i="22"/>
  <c r="M313" i="22"/>
  <c r="L313" i="22"/>
  <c r="H313" i="22"/>
  <c r="G313" i="22"/>
  <c r="F313" i="22"/>
  <c r="E313" i="22"/>
  <c r="E319" i="22" s="1"/>
  <c r="D313" i="22"/>
  <c r="S312" i="22"/>
  <c r="P312" i="22"/>
  <c r="V312" i="22" s="1"/>
  <c r="O312" i="22"/>
  <c r="N312" i="22"/>
  <c r="T312" i="22" s="1"/>
  <c r="M312" i="22"/>
  <c r="L312" i="22"/>
  <c r="H312" i="22"/>
  <c r="G312" i="22"/>
  <c r="U312" i="22" s="1"/>
  <c r="F312" i="22"/>
  <c r="E312" i="22"/>
  <c r="D312" i="22"/>
  <c r="R312" i="22" s="1"/>
  <c r="P311" i="22"/>
  <c r="T310" i="22"/>
  <c r="S310" i="22"/>
  <c r="P310" i="22"/>
  <c r="V310" i="22" s="1"/>
  <c r="O310" i="22"/>
  <c r="U310" i="22" s="1"/>
  <c r="N310" i="22"/>
  <c r="M310" i="22"/>
  <c r="L310" i="22"/>
  <c r="R310" i="22" s="1"/>
  <c r="H310" i="22"/>
  <c r="G310" i="22"/>
  <c r="F310" i="22"/>
  <c r="E310" i="22"/>
  <c r="D310" i="22"/>
  <c r="V309" i="22"/>
  <c r="S309" i="22"/>
  <c r="P309" i="22"/>
  <c r="O309" i="22"/>
  <c r="N309" i="22"/>
  <c r="T309" i="22" s="1"/>
  <c r="M309" i="22"/>
  <c r="L309" i="22"/>
  <c r="H309" i="22"/>
  <c r="G309" i="22"/>
  <c r="F309" i="22"/>
  <c r="E309" i="22"/>
  <c r="D309" i="22"/>
  <c r="R309" i="22" s="1"/>
  <c r="V308" i="22"/>
  <c r="U308" i="22"/>
  <c r="S308" i="22"/>
  <c r="R308" i="22"/>
  <c r="P308" i="22"/>
  <c r="O308" i="22"/>
  <c r="N308" i="22"/>
  <c r="T308" i="22" s="1"/>
  <c r="M308" i="22"/>
  <c r="L308" i="22"/>
  <c r="H308" i="22"/>
  <c r="G308" i="22"/>
  <c r="F308" i="22"/>
  <c r="E308" i="22"/>
  <c r="D308" i="22"/>
  <c r="U307" i="22"/>
  <c r="T307" i="22"/>
  <c r="P307" i="22"/>
  <c r="V307" i="22" s="1"/>
  <c r="O307" i="22"/>
  <c r="N307" i="22"/>
  <c r="M307" i="22"/>
  <c r="S307" i="22" s="1"/>
  <c r="L307" i="22"/>
  <c r="R307" i="22" s="1"/>
  <c r="H307" i="22"/>
  <c r="G307" i="22"/>
  <c r="F307" i="22"/>
  <c r="F311" i="22" s="1"/>
  <c r="E307" i="22"/>
  <c r="E311" i="22" s="1"/>
  <c r="D307" i="22"/>
  <c r="T306" i="22"/>
  <c r="S306" i="22"/>
  <c r="P306" i="22"/>
  <c r="V306" i="22" s="1"/>
  <c r="O306" i="22"/>
  <c r="U306" i="22" s="1"/>
  <c r="N306" i="22"/>
  <c r="M306" i="22"/>
  <c r="L306" i="22"/>
  <c r="H306" i="22"/>
  <c r="G306" i="22"/>
  <c r="F306" i="22"/>
  <c r="E306" i="22"/>
  <c r="D306" i="22"/>
  <c r="V305" i="22"/>
  <c r="T305" i="22"/>
  <c r="S305" i="22"/>
  <c r="R305" i="22"/>
  <c r="P305" i="22"/>
  <c r="O305" i="22"/>
  <c r="N305" i="22"/>
  <c r="M305" i="22"/>
  <c r="L305" i="22"/>
  <c r="H305" i="22"/>
  <c r="H311" i="22" s="1"/>
  <c r="G305" i="22"/>
  <c r="F305" i="22"/>
  <c r="E305" i="22"/>
  <c r="D305" i="22"/>
  <c r="V304" i="22"/>
  <c r="R304" i="22"/>
  <c r="P304" i="22"/>
  <c r="O304" i="22"/>
  <c r="N304" i="22"/>
  <c r="T304" i="22" s="1"/>
  <c r="M304" i="22"/>
  <c r="S304" i="22" s="1"/>
  <c r="L304" i="22"/>
  <c r="H304" i="22"/>
  <c r="G304" i="22"/>
  <c r="U304" i="22" s="1"/>
  <c r="F304" i="22"/>
  <c r="E304" i="22"/>
  <c r="D304" i="22"/>
  <c r="V302" i="22"/>
  <c r="S302" i="22"/>
  <c r="P302" i="22"/>
  <c r="O302" i="22"/>
  <c r="N302" i="22"/>
  <c r="T302" i="22" s="1"/>
  <c r="M302" i="22"/>
  <c r="L302" i="22"/>
  <c r="H302" i="22"/>
  <c r="G302" i="22"/>
  <c r="F302" i="22"/>
  <c r="E302" i="22"/>
  <c r="D302" i="22"/>
  <c r="R302" i="22" s="1"/>
  <c r="V301" i="22"/>
  <c r="R301" i="22"/>
  <c r="P301" i="22"/>
  <c r="O301" i="22"/>
  <c r="N301" i="22"/>
  <c r="T301" i="22" s="1"/>
  <c r="M301" i="22"/>
  <c r="S301" i="22" s="1"/>
  <c r="L301" i="22"/>
  <c r="H301" i="22"/>
  <c r="G301" i="22"/>
  <c r="U301" i="22" s="1"/>
  <c r="F301" i="22"/>
  <c r="E301" i="22"/>
  <c r="D301" i="22"/>
  <c r="U300" i="22"/>
  <c r="T300" i="22"/>
  <c r="P300" i="22"/>
  <c r="V300" i="22" s="1"/>
  <c r="O300" i="22"/>
  <c r="N300" i="22"/>
  <c r="M300" i="22"/>
  <c r="S300" i="22" s="1"/>
  <c r="L300" i="22"/>
  <c r="R300" i="22" s="1"/>
  <c r="H300" i="22"/>
  <c r="G300" i="22"/>
  <c r="F300" i="22"/>
  <c r="E300" i="22"/>
  <c r="D300" i="22"/>
  <c r="T299" i="22"/>
  <c r="S299" i="22"/>
  <c r="P299" i="22"/>
  <c r="O299" i="22"/>
  <c r="U299" i="22" s="1"/>
  <c r="N299" i="22"/>
  <c r="N303" i="22" s="1"/>
  <c r="M299" i="22"/>
  <c r="L299" i="22"/>
  <c r="R299" i="22" s="1"/>
  <c r="H299" i="22"/>
  <c r="G299" i="22"/>
  <c r="G303" i="22" s="1"/>
  <c r="F299" i="22"/>
  <c r="E299" i="22"/>
  <c r="E303" i="22" s="1"/>
  <c r="D299" i="22"/>
  <c r="V298" i="22"/>
  <c r="S298" i="22"/>
  <c r="P298" i="22"/>
  <c r="O298" i="22"/>
  <c r="N298" i="22"/>
  <c r="T298" i="22" s="1"/>
  <c r="M298" i="22"/>
  <c r="L298" i="22"/>
  <c r="H298" i="22"/>
  <c r="G298" i="22"/>
  <c r="F298" i="22"/>
  <c r="E298" i="22"/>
  <c r="D298" i="22"/>
  <c r="R298" i="22" s="1"/>
  <c r="T296" i="22"/>
  <c r="S296" i="22"/>
  <c r="P296" i="22"/>
  <c r="V296" i="22" s="1"/>
  <c r="O296" i="22"/>
  <c r="U296" i="22" s="1"/>
  <c r="N296" i="22"/>
  <c r="M296" i="22"/>
  <c r="L296" i="22"/>
  <c r="H296" i="22"/>
  <c r="G296" i="22"/>
  <c r="F296" i="22"/>
  <c r="E296" i="22"/>
  <c r="D296" i="22"/>
  <c r="V295" i="22"/>
  <c r="S295" i="22"/>
  <c r="P295" i="22"/>
  <c r="O295" i="22"/>
  <c r="U295" i="22" s="1"/>
  <c r="N295" i="22"/>
  <c r="T295" i="22" s="1"/>
  <c r="M295" i="22"/>
  <c r="L295" i="22"/>
  <c r="H295" i="22"/>
  <c r="G295" i="22"/>
  <c r="F295" i="22"/>
  <c r="E295" i="22"/>
  <c r="D295" i="22"/>
  <c r="R295" i="22" s="1"/>
  <c r="V294" i="22"/>
  <c r="U294" i="22"/>
  <c r="R294" i="22"/>
  <c r="P294" i="22"/>
  <c r="O294" i="22"/>
  <c r="N294" i="22"/>
  <c r="T294" i="22" s="1"/>
  <c r="M294" i="22"/>
  <c r="L294" i="22"/>
  <c r="H294" i="22"/>
  <c r="G294" i="22"/>
  <c r="F294" i="22"/>
  <c r="E294" i="22"/>
  <c r="D294" i="22"/>
  <c r="U293" i="22"/>
  <c r="T293" i="22"/>
  <c r="P293" i="22"/>
  <c r="V293" i="22" s="1"/>
  <c r="O293" i="22"/>
  <c r="N293" i="22"/>
  <c r="M293" i="22"/>
  <c r="S293" i="22" s="1"/>
  <c r="L293" i="22"/>
  <c r="R293" i="22" s="1"/>
  <c r="H293" i="22"/>
  <c r="G293" i="22"/>
  <c r="F293" i="22"/>
  <c r="E293" i="22"/>
  <c r="D293" i="22"/>
  <c r="T292" i="22"/>
  <c r="S292" i="22"/>
  <c r="P292" i="22"/>
  <c r="O292" i="22"/>
  <c r="U292" i="22" s="1"/>
  <c r="N292" i="22"/>
  <c r="M292" i="22"/>
  <c r="L292" i="22"/>
  <c r="R292" i="22" s="1"/>
  <c r="H292" i="22"/>
  <c r="G292" i="22"/>
  <c r="F292" i="22"/>
  <c r="E292" i="22"/>
  <c r="E297" i="22" s="1"/>
  <c r="D292" i="22"/>
  <c r="V291" i="22"/>
  <c r="S291" i="22"/>
  <c r="R291" i="22"/>
  <c r="P291" i="22"/>
  <c r="O291" i="22"/>
  <c r="N291" i="22"/>
  <c r="N297" i="22" s="1"/>
  <c r="M291" i="22"/>
  <c r="L291" i="22"/>
  <c r="H291" i="22"/>
  <c r="G291" i="22"/>
  <c r="G297" i="22" s="1"/>
  <c r="F291" i="22"/>
  <c r="E291" i="22"/>
  <c r="D291" i="22"/>
  <c r="V290" i="22"/>
  <c r="R290" i="22"/>
  <c r="P290" i="22"/>
  <c r="O290" i="22"/>
  <c r="N290" i="22"/>
  <c r="T290" i="22" s="1"/>
  <c r="M290" i="22"/>
  <c r="S290" i="22" s="1"/>
  <c r="L290" i="22"/>
  <c r="H290" i="22"/>
  <c r="G290" i="22"/>
  <c r="U290" i="22" s="1"/>
  <c r="F290" i="22"/>
  <c r="E290" i="22"/>
  <c r="D290" i="22"/>
  <c r="V288" i="22"/>
  <c r="S288" i="22"/>
  <c r="P288" i="22"/>
  <c r="O288" i="22"/>
  <c r="U288" i="22" s="1"/>
  <c r="N288" i="22"/>
  <c r="T288" i="22" s="1"/>
  <c r="M288" i="22"/>
  <c r="L288" i="22"/>
  <c r="H288" i="22"/>
  <c r="G288" i="22"/>
  <c r="F288" i="22"/>
  <c r="E288" i="22"/>
  <c r="D288" i="22"/>
  <c r="R288" i="22" s="1"/>
  <c r="V287" i="22"/>
  <c r="R287" i="22"/>
  <c r="P287" i="22"/>
  <c r="O287" i="22"/>
  <c r="N287" i="22"/>
  <c r="T287" i="22" s="1"/>
  <c r="M287" i="22"/>
  <c r="S287" i="22" s="1"/>
  <c r="L287" i="22"/>
  <c r="H287" i="22"/>
  <c r="G287" i="22"/>
  <c r="U287" i="22" s="1"/>
  <c r="F287" i="22"/>
  <c r="E287" i="22"/>
  <c r="D287" i="22"/>
  <c r="U286" i="22"/>
  <c r="T286" i="22"/>
  <c r="R286" i="22"/>
  <c r="P286" i="22"/>
  <c r="V286" i="22" s="1"/>
  <c r="O286" i="22"/>
  <c r="N286" i="22"/>
  <c r="M286" i="22"/>
  <c r="S286" i="22" s="1"/>
  <c r="L286" i="22"/>
  <c r="H286" i="22"/>
  <c r="G286" i="22"/>
  <c r="F286" i="22"/>
  <c r="E286" i="22"/>
  <c r="D286" i="22"/>
  <c r="T285" i="22"/>
  <c r="S285" i="22"/>
  <c r="P285" i="22"/>
  <c r="V285" i="22" s="1"/>
  <c r="O285" i="22"/>
  <c r="U285" i="22" s="1"/>
  <c r="N285" i="22"/>
  <c r="M285" i="22"/>
  <c r="L285" i="22"/>
  <c r="R285" i="22" s="1"/>
  <c r="H285" i="22"/>
  <c r="G285" i="22"/>
  <c r="F285" i="22"/>
  <c r="E285" i="22"/>
  <c r="E289" i="22" s="1"/>
  <c r="D285" i="22"/>
  <c r="V284" i="22"/>
  <c r="S284" i="22"/>
  <c r="P284" i="22"/>
  <c r="O284" i="22"/>
  <c r="N284" i="22"/>
  <c r="T284" i="22" s="1"/>
  <c r="M284" i="22"/>
  <c r="L284" i="22"/>
  <c r="H284" i="22"/>
  <c r="H289" i="22" s="1"/>
  <c r="G284" i="22"/>
  <c r="F284" i="22"/>
  <c r="E284" i="22"/>
  <c r="D284" i="22"/>
  <c r="R284" i="22" s="1"/>
  <c r="V283" i="22"/>
  <c r="U283" i="22"/>
  <c r="R283" i="22"/>
  <c r="P283" i="22"/>
  <c r="O283" i="22"/>
  <c r="N283" i="22"/>
  <c r="M283" i="22"/>
  <c r="M289" i="22" s="1"/>
  <c r="L283" i="22"/>
  <c r="H283" i="22"/>
  <c r="G283" i="22"/>
  <c r="G289" i="22" s="1"/>
  <c r="F283" i="22"/>
  <c r="F289" i="22" s="1"/>
  <c r="E283" i="22"/>
  <c r="D283" i="22"/>
  <c r="U282" i="22"/>
  <c r="T282" i="22"/>
  <c r="P282" i="22"/>
  <c r="V282" i="22" s="1"/>
  <c r="O282" i="22"/>
  <c r="N282" i="22"/>
  <c r="M282" i="22"/>
  <c r="S282" i="22" s="1"/>
  <c r="L282" i="22"/>
  <c r="R282" i="22" s="1"/>
  <c r="H282" i="22"/>
  <c r="G282" i="22"/>
  <c r="F282" i="22"/>
  <c r="E282" i="22"/>
  <c r="D282" i="22"/>
  <c r="H281" i="22"/>
  <c r="V280" i="22"/>
  <c r="R280" i="22"/>
  <c r="P280" i="22"/>
  <c r="O280" i="22"/>
  <c r="N280" i="22"/>
  <c r="T280" i="22" s="1"/>
  <c r="M280" i="22"/>
  <c r="S280" i="22" s="1"/>
  <c r="L280" i="22"/>
  <c r="H280" i="22"/>
  <c r="G280" i="22"/>
  <c r="U280" i="22" s="1"/>
  <c r="F280" i="22"/>
  <c r="E280" i="22"/>
  <c r="D280" i="22"/>
  <c r="U279" i="22"/>
  <c r="T279" i="22"/>
  <c r="P279" i="22"/>
  <c r="V279" i="22" s="1"/>
  <c r="O279" i="22"/>
  <c r="N279" i="22"/>
  <c r="M279" i="22"/>
  <c r="S279" i="22" s="1"/>
  <c r="L279" i="22"/>
  <c r="R279" i="22" s="1"/>
  <c r="H279" i="22"/>
  <c r="G279" i="22"/>
  <c r="F279" i="22"/>
  <c r="E279" i="22"/>
  <c r="D279" i="22"/>
  <c r="T278" i="22"/>
  <c r="S278" i="22"/>
  <c r="P278" i="22"/>
  <c r="V278" i="22" s="1"/>
  <c r="O278" i="22"/>
  <c r="U278" i="22" s="1"/>
  <c r="N278" i="22"/>
  <c r="M278" i="22"/>
  <c r="L278" i="22"/>
  <c r="R278" i="22" s="1"/>
  <c r="H278" i="22"/>
  <c r="G278" i="22"/>
  <c r="F278" i="22"/>
  <c r="E278" i="22"/>
  <c r="D278" i="22"/>
  <c r="V277" i="22"/>
  <c r="S277" i="22"/>
  <c r="R277" i="22"/>
  <c r="P277" i="22"/>
  <c r="O277" i="22"/>
  <c r="U277" i="22" s="1"/>
  <c r="N277" i="22"/>
  <c r="T277" i="22" s="1"/>
  <c r="M277" i="22"/>
  <c r="L277" i="22"/>
  <c r="H277" i="22"/>
  <c r="G277" i="22"/>
  <c r="F277" i="22"/>
  <c r="E277" i="22"/>
  <c r="D277" i="22"/>
  <c r="V276" i="22"/>
  <c r="P276" i="22"/>
  <c r="O276" i="22"/>
  <c r="N276" i="22"/>
  <c r="T276" i="22" s="1"/>
  <c r="M276" i="22"/>
  <c r="S276" i="22" s="1"/>
  <c r="L276" i="22"/>
  <c r="R276" i="22" s="1"/>
  <c r="H276" i="22"/>
  <c r="G276" i="22"/>
  <c r="U276" i="22" s="1"/>
  <c r="F276" i="22"/>
  <c r="E276" i="22"/>
  <c r="D276" i="22"/>
  <c r="U275" i="22"/>
  <c r="P275" i="22"/>
  <c r="O275" i="22"/>
  <c r="O281" i="22" s="1"/>
  <c r="N275" i="22"/>
  <c r="M275" i="22"/>
  <c r="L275" i="22"/>
  <c r="R275" i="22" s="1"/>
  <c r="H275" i="22"/>
  <c r="G275" i="22"/>
  <c r="G281" i="22" s="1"/>
  <c r="F275" i="22"/>
  <c r="E275" i="22"/>
  <c r="D275" i="22"/>
  <c r="V274" i="22"/>
  <c r="R274" i="22"/>
  <c r="P274" i="22"/>
  <c r="O274" i="22"/>
  <c r="U274" i="22" s="1"/>
  <c r="N274" i="22"/>
  <c r="T274" i="22" s="1"/>
  <c r="M274" i="22"/>
  <c r="S274" i="22" s="1"/>
  <c r="L274" i="22"/>
  <c r="H274" i="22"/>
  <c r="G274" i="22"/>
  <c r="F274" i="22"/>
  <c r="E274" i="22"/>
  <c r="D274" i="22"/>
  <c r="P273" i="22"/>
  <c r="E273" i="22"/>
  <c r="S272" i="22"/>
  <c r="P272" i="22"/>
  <c r="V272" i="22" s="1"/>
  <c r="O272" i="22"/>
  <c r="U272" i="22" s="1"/>
  <c r="N272" i="22"/>
  <c r="T272" i="22" s="1"/>
  <c r="M272" i="22"/>
  <c r="L272" i="22"/>
  <c r="R272" i="22" s="1"/>
  <c r="H272" i="22"/>
  <c r="G272" i="22"/>
  <c r="F272" i="22"/>
  <c r="E272" i="22"/>
  <c r="D272" i="22"/>
  <c r="V271" i="22"/>
  <c r="S271" i="22"/>
  <c r="R271" i="22"/>
  <c r="P271" i="22"/>
  <c r="O271" i="22"/>
  <c r="U271" i="22" s="1"/>
  <c r="N271" i="22"/>
  <c r="T271" i="22" s="1"/>
  <c r="M271" i="22"/>
  <c r="L271" i="22"/>
  <c r="H271" i="22"/>
  <c r="G271" i="22"/>
  <c r="F271" i="22"/>
  <c r="E271" i="22"/>
  <c r="D271" i="22"/>
  <c r="V270" i="22"/>
  <c r="U270" i="22"/>
  <c r="R270" i="22"/>
  <c r="P270" i="22"/>
  <c r="O270" i="22"/>
  <c r="N270" i="22"/>
  <c r="T270" i="22" s="1"/>
  <c r="M270" i="22"/>
  <c r="S270" i="22" s="1"/>
  <c r="L270" i="22"/>
  <c r="H270" i="22"/>
  <c r="G270" i="22"/>
  <c r="F270" i="22"/>
  <c r="E270" i="22"/>
  <c r="D270" i="22"/>
  <c r="T269" i="22"/>
  <c r="P269" i="22"/>
  <c r="V269" i="22" s="1"/>
  <c r="O269" i="22"/>
  <c r="U269" i="22" s="1"/>
  <c r="N269" i="22"/>
  <c r="M269" i="22"/>
  <c r="S269" i="22" s="1"/>
  <c r="L269" i="22"/>
  <c r="R269" i="22" s="1"/>
  <c r="H269" i="22"/>
  <c r="G269" i="22"/>
  <c r="F269" i="22"/>
  <c r="E269" i="22"/>
  <c r="D269" i="22"/>
  <c r="S268" i="22"/>
  <c r="P268" i="22"/>
  <c r="V268" i="22" s="1"/>
  <c r="O268" i="22"/>
  <c r="N268" i="22"/>
  <c r="M268" i="22"/>
  <c r="M273" i="22" s="1"/>
  <c r="L268" i="22"/>
  <c r="H268" i="22"/>
  <c r="H273" i="22" s="1"/>
  <c r="G268" i="22"/>
  <c r="F268" i="22"/>
  <c r="F273" i="22" s="1"/>
  <c r="E268" i="22"/>
  <c r="D268" i="22"/>
  <c r="V267" i="22"/>
  <c r="S267" i="22"/>
  <c r="R267" i="22"/>
  <c r="P267" i="22"/>
  <c r="O267" i="22"/>
  <c r="U267" i="22" s="1"/>
  <c r="N267" i="22"/>
  <c r="T267" i="22" s="1"/>
  <c r="M267" i="22"/>
  <c r="L267" i="22"/>
  <c r="H267" i="22"/>
  <c r="G267" i="22"/>
  <c r="F267" i="22"/>
  <c r="E267" i="22"/>
  <c r="D267" i="22"/>
  <c r="S265" i="22"/>
  <c r="P265" i="22"/>
  <c r="V265" i="22" s="1"/>
  <c r="O265" i="22"/>
  <c r="U265" i="22" s="1"/>
  <c r="N265" i="22"/>
  <c r="T265" i="22" s="1"/>
  <c r="M265" i="22"/>
  <c r="L265" i="22"/>
  <c r="R265" i="22" s="1"/>
  <c r="H265" i="22"/>
  <c r="G265" i="22"/>
  <c r="F265" i="22"/>
  <c r="E265" i="22"/>
  <c r="D265" i="22"/>
  <c r="V264" i="22"/>
  <c r="R264" i="22"/>
  <c r="P264" i="22"/>
  <c r="O264" i="22"/>
  <c r="U264" i="22" s="1"/>
  <c r="N264" i="22"/>
  <c r="T264" i="22" s="1"/>
  <c r="M264" i="22"/>
  <c r="S264" i="22" s="1"/>
  <c r="L264" i="22"/>
  <c r="H264" i="22"/>
  <c r="G264" i="22"/>
  <c r="F264" i="22"/>
  <c r="E264" i="22"/>
  <c r="D264" i="22"/>
  <c r="U263" i="22"/>
  <c r="P263" i="22"/>
  <c r="V263" i="22" s="1"/>
  <c r="O263" i="22"/>
  <c r="N263" i="22"/>
  <c r="T263" i="22" s="1"/>
  <c r="M263" i="22"/>
  <c r="S263" i="22" s="1"/>
  <c r="L263" i="22"/>
  <c r="R263" i="22" s="1"/>
  <c r="H263" i="22"/>
  <c r="G263" i="22"/>
  <c r="F263" i="22"/>
  <c r="E263" i="22"/>
  <c r="D263" i="22"/>
  <c r="U262" i="22"/>
  <c r="T262" i="22"/>
  <c r="P262" i="22"/>
  <c r="O262" i="22"/>
  <c r="N262" i="22"/>
  <c r="M262" i="22"/>
  <c r="S262" i="22" s="1"/>
  <c r="L262" i="22"/>
  <c r="R262" i="22" s="1"/>
  <c r="H262" i="22"/>
  <c r="G262" i="22"/>
  <c r="F262" i="22"/>
  <c r="E262" i="22"/>
  <c r="E266" i="22" s="1"/>
  <c r="D262" i="22"/>
  <c r="S261" i="22"/>
  <c r="P261" i="22"/>
  <c r="V261" i="22" s="1"/>
  <c r="O261" i="22"/>
  <c r="U261" i="22" s="1"/>
  <c r="N261" i="22"/>
  <c r="T261" i="22" s="1"/>
  <c r="M261" i="22"/>
  <c r="L261" i="22"/>
  <c r="R261" i="22" s="1"/>
  <c r="H261" i="22"/>
  <c r="H266" i="22" s="1"/>
  <c r="G261" i="22"/>
  <c r="F261" i="22"/>
  <c r="E261" i="22"/>
  <c r="D261" i="22"/>
  <c r="V260" i="22"/>
  <c r="R260" i="22"/>
  <c r="P260" i="22"/>
  <c r="O260" i="22"/>
  <c r="U260" i="22" s="1"/>
  <c r="N260" i="22"/>
  <c r="M260" i="22"/>
  <c r="L260" i="22"/>
  <c r="H260" i="22"/>
  <c r="G260" i="22"/>
  <c r="F260" i="22"/>
  <c r="F266" i="22" s="1"/>
  <c r="E260" i="22"/>
  <c r="D260" i="22"/>
  <c r="U259" i="22"/>
  <c r="P259" i="22"/>
  <c r="V259" i="22" s="1"/>
  <c r="O259" i="22"/>
  <c r="N259" i="22"/>
  <c r="T259" i="22" s="1"/>
  <c r="M259" i="22"/>
  <c r="L259" i="22"/>
  <c r="R259" i="22" s="1"/>
  <c r="H259" i="22"/>
  <c r="G259" i="22"/>
  <c r="F259" i="22"/>
  <c r="E259" i="22"/>
  <c r="D259" i="22"/>
  <c r="O258" i="22"/>
  <c r="V257" i="22"/>
  <c r="S257" i="22"/>
  <c r="R257" i="22"/>
  <c r="P257" i="22"/>
  <c r="O257" i="22"/>
  <c r="U257" i="22" s="1"/>
  <c r="N257" i="22"/>
  <c r="T257" i="22" s="1"/>
  <c r="M257" i="22"/>
  <c r="L257" i="22"/>
  <c r="H257" i="22"/>
  <c r="G257" i="22"/>
  <c r="G258" i="22" s="1"/>
  <c r="F257" i="22"/>
  <c r="E257" i="22"/>
  <c r="D257" i="22"/>
  <c r="V256" i="22"/>
  <c r="U256" i="22"/>
  <c r="R256" i="22"/>
  <c r="P256" i="22"/>
  <c r="O256" i="22"/>
  <c r="N256" i="22"/>
  <c r="T256" i="22" s="1"/>
  <c r="M256" i="22"/>
  <c r="S256" i="22" s="1"/>
  <c r="L256" i="22"/>
  <c r="H256" i="22"/>
  <c r="G256" i="22"/>
  <c r="F256" i="22"/>
  <c r="E256" i="22"/>
  <c r="D256" i="22"/>
  <c r="T255" i="22"/>
  <c r="P255" i="22"/>
  <c r="O255" i="22"/>
  <c r="U255" i="22" s="1"/>
  <c r="N255" i="22"/>
  <c r="M255" i="22"/>
  <c r="L255" i="22"/>
  <c r="R255" i="22" s="1"/>
  <c r="H255" i="22"/>
  <c r="H258" i="22" s="1"/>
  <c r="G255" i="22"/>
  <c r="F255" i="22"/>
  <c r="E255" i="22"/>
  <c r="E258" i="22" s="1"/>
  <c r="D255" i="22"/>
  <c r="S254" i="22"/>
  <c r="P254" i="22"/>
  <c r="V254" i="22" s="1"/>
  <c r="O254" i="22"/>
  <c r="U254" i="22" s="1"/>
  <c r="N254" i="22"/>
  <c r="T254" i="22" s="1"/>
  <c r="M254" i="22"/>
  <c r="L254" i="22"/>
  <c r="R254" i="22" s="1"/>
  <c r="H254" i="22"/>
  <c r="G254" i="22"/>
  <c r="F254" i="22"/>
  <c r="E254" i="22"/>
  <c r="D254" i="22"/>
  <c r="M253" i="22"/>
  <c r="U252" i="22"/>
  <c r="T252" i="22"/>
  <c r="P252" i="22"/>
  <c r="V252" i="22" s="1"/>
  <c r="O252" i="22"/>
  <c r="N252" i="22"/>
  <c r="M252" i="22"/>
  <c r="S252" i="22" s="1"/>
  <c r="L252" i="22"/>
  <c r="R252" i="22" s="1"/>
  <c r="H252" i="22"/>
  <c r="G252" i="22"/>
  <c r="F252" i="22"/>
  <c r="E252" i="22"/>
  <c r="E253" i="22" s="1"/>
  <c r="D252" i="22"/>
  <c r="S251" i="22"/>
  <c r="P251" i="22"/>
  <c r="V251" i="22" s="1"/>
  <c r="O251" i="22"/>
  <c r="U251" i="22" s="1"/>
  <c r="N251" i="22"/>
  <c r="T251" i="22" s="1"/>
  <c r="M251" i="22"/>
  <c r="L251" i="22"/>
  <c r="R251" i="22" s="1"/>
  <c r="H251" i="22"/>
  <c r="G251" i="22"/>
  <c r="F251" i="22"/>
  <c r="E251" i="22"/>
  <c r="D251" i="22"/>
  <c r="V250" i="22"/>
  <c r="R250" i="22"/>
  <c r="P250" i="22"/>
  <c r="O250" i="22"/>
  <c r="O253" i="22" s="1"/>
  <c r="N250" i="22"/>
  <c r="M250" i="22"/>
  <c r="S250" i="22" s="1"/>
  <c r="L250" i="22"/>
  <c r="H250" i="22"/>
  <c r="H253" i="22" s="1"/>
  <c r="G250" i="22"/>
  <c r="F250" i="22"/>
  <c r="F253" i="22" s="1"/>
  <c r="E250" i="22"/>
  <c r="D250" i="22"/>
  <c r="U249" i="22"/>
  <c r="P249" i="22"/>
  <c r="V249" i="22" s="1"/>
  <c r="O249" i="22"/>
  <c r="N249" i="22"/>
  <c r="T249" i="22" s="1"/>
  <c r="M249" i="22"/>
  <c r="S249" i="22" s="1"/>
  <c r="L249" i="22"/>
  <c r="R249" i="22" s="1"/>
  <c r="H249" i="22"/>
  <c r="G249" i="22"/>
  <c r="F249" i="22"/>
  <c r="E249" i="22"/>
  <c r="D249" i="22"/>
  <c r="V247" i="22"/>
  <c r="S247" i="22"/>
  <c r="R247" i="22"/>
  <c r="P247" i="22"/>
  <c r="O247" i="22"/>
  <c r="U247" i="22" s="1"/>
  <c r="N247" i="22"/>
  <c r="T247" i="22" s="1"/>
  <c r="M247" i="22"/>
  <c r="L247" i="22"/>
  <c r="H247" i="22"/>
  <c r="G247" i="22"/>
  <c r="F247" i="22"/>
  <c r="E247" i="22"/>
  <c r="D247" i="22"/>
  <c r="V246" i="22"/>
  <c r="U246" i="22"/>
  <c r="R246" i="22"/>
  <c r="P246" i="22"/>
  <c r="O246" i="22"/>
  <c r="N246" i="22"/>
  <c r="T246" i="22" s="1"/>
  <c r="M246" i="22"/>
  <c r="S246" i="22" s="1"/>
  <c r="L246" i="22"/>
  <c r="H246" i="22"/>
  <c r="G246" i="22"/>
  <c r="F246" i="22"/>
  <c r="E246" i="22"/>
  <c r="D246" i="22"/>
  <c r="T245" i="22"/>
  <c r="P245" i="22"/>
  <c r="V245" i="22" s="1"/>
  <c r="O245" i="22"/>
  <c r="U245" i="22" s="1"/>
  <c r="N245" i="22"/>
  <c r="M245" i="22"/>
  <c r="S245" i="22" s="1"/>
  <c r="L245" i="22"/>
  <c r="R245" i="22" s="1"/>
  <c r="H245" i="22"/>
  <c r="G245" i="22"/>
  <c r="F245" i="22"/>
  <c r="E245" i="22"/>
  <c r="D245" i="22"/>
  <c r="S244" i="22"/>
  <c r="P244" i="22"/>
  <c r="V244" i="22" s="1"/>
  <c r="O244" i="22"/>
  <c r="N244" i="22"/>
  <c r="T244" i="22" s="1"/>
  <c r="M244" i="22"/>
  <c r="M248" i="22" s="1"/>
  <c r="L244" i="22"/>
  <c r="R244" i="22" s="1"/>
  <c r="H244" i="22"/>
  <c r="H248" i="22" s="1"/>
  <c r="G244" i="22"/>
  <c r="G248" i="22" s="1"/>
  <c r="F244" i="22"/>
  <c r="F248" i="22" s="1"/>
  <c r="E244" i="22"/>
  <c r="E248" i="22" s="1"/>
  <c r="D244" i="22"/>
  <c r="V243" i="22"/>
  <c r="S243" i="22"/>
  <c r="R243" i="22"/>
  <c r="P243" i="22"/>
  <c r="O243" i="22"/>
  <c r="U243" i="22" s="1"/>
  <c r="N243" i="22"/>
  <c r="T243" i="22" s="1"/>
  <c r="M243" i="22"/>
  <c r="L243" i="22"/>
  <c r="H243" i="22"/>
  <c r="G243" i="22"/>
  <c r="F243" i="22"/>
  <c r="E243" i="22"/>
  <c r="D243" i="22"/>
  <c r="S241" i="22"/>
  <c r="P241" i="22"/>
  <c r="V241" i="22" s="1"/>
  <c r="O241" i="22"/>
  <c r="U241" i="22" s="1"/>
  <c r="N241" i="22"/>
  <c r="T241" i="22" s="1"/>
  <c r="M241" i="22"/>
  <c r="L241" i="22"/>
  <c r="R241" i="22" s="1"/>
  <c r="H241" i="22"/>
  <c r="G241" i="22"/>
  <c r="F241" i="22"/>
  <c r="E241" i="22"/>
  <c r="D241" i="22"/>
  <c r="V240" i="22"/>
  <c r="R240" i="22"/>
  <c r="P240" i="22"/>
  <c r="O240" i="22"/>
  <c r="U240" i="22" s="1"/>
  <c r="N240" i="22"/>
  <c r="T240" i="22" s="1"/>
  <c r="M240" i="22"/>
  <c r="S240" i="22" s="1"/>
  <c r="L240" i="22"/>
  <c r="H240" i="22"/>
  <c r="G240" i="22"/>
  <c r="F240" i="22"/>
  <c r="E240" i="22"/>
  <c r="D240" i="22"/>
  <c r="U239" i="22"/>
  <c r="P239" i="22"/>
  <c r="V239" i="22" s="1"/>
  <c r="O239" i="22"/>
  <c r="N239" i="22"/>
  <c r="T239" i="22" s="1"/>
  <c r="M239" i="22"/>
  <c r="S239" i="22" s="1"/>
  <c r="L239" i="22"/>
  <c r="R239" i="22" s="1"/>
  <c r="H239" i="22"/>
  <c r="G239" i="22"/>
  <c r="F239" i="22"/>
  <c r="E239" i="22"/>
  <c r="D239" i="22"/>
  <c r="U238" i="22"/>
  <c r="T238" i="22"/>
  <c r="P238" i="22"/>
  <c r="O238" i="22"/>
  <c r="N238" i="22"/>
  <c r="M238" i="22"/>
  <c r="S238" i="22" s="1"/>
  <c r="L238" i="22"/>
  <c r="R238" i="22" s="1"/>
  <c r="H238" i="22"/>
  <c r="G238" i="22"/>
  <c r="F238" i="22"/>
  <c r="E238" i="22"/>
  <c r="E242" i="22" s="1"/>
  <c r="D238" i="22"/>
  <c r="S237" i="22"/>
  <c r="P237" i="22"/>
  <c r="V237" i="22" s="1"/>
  <c r="O237" i="22"/>
  <c r="U237" i="22" s="1"/>
  <c r="N237" i="22"/>
  <c r="T237" i="22" s="1"/>
  <c r="M237" i="22"/>
  <c r="L237" i="22"/>
  <c r="R237" i="22" s="1"/>
  <c r="H237" i="22"/>
  <c r="H242" i="22" s="1"/>
  <c r="G237" i="22"/>
  <c r="F237" i="22"/>
  <c r="E237" i="22"/>
  <c r="D237" i="22"/>
  <c r="V236" i="22"/>
  <c r="R236" i="22"/>
  <c r="P236" i="22"/>
  <c r="O236" i="22"/>
  <c r="U236" i="22" s="1"/>
  <c r="N236" i="22"/>
  <c r="M236" i="22"/>
  <c r="L236" i="22"/>
  <c r="H236" i="22"/>
  <c r="G236" i="22"/>
  <c r="F236" i="22"/>
  <c r="F242" i="22" s="1"/>
  <c r="E236" i="22"/>
  <c r="D236" i="22"/>
  <c r="U235" i="22"/>
  <c r="P235" i="22"/>
  <c r="V235" i="22" s="1"/>
  <c r="O235" i="22"/>
  <c r="N235" i="22"/>
  <c r="T235" i="22" s="1"/>
  <c r="M235" i="22"/>
  <c r="S235" i="22" s="1"/>
  <c r="L235" i="22"/>
  <c r="R235" i="22" s="1"/>
  <c r="H235" i="22"/>
  <c r="G235" i="22"/>
  <c r="F235" i="22"/>
  <c r="E235" i="22"/>
  <c r="D235" i="22"/>
  <c r="O234" i="22"/>
  <c r="V233" i="22"/>
  <c r="S233" i="22"/>
  <c r="R233" i="22"/>
  <c r="P233" i="22"/>
  <c r="O233" i="22"/>
  <c r="U233" i="22" s="1"/>
  <c r="N233" i="22"/>
  <c r="T233" i="22" s="1"/>
  <c r="M233" i="22"/>
  <c r="L233" i="22"/>
  <c r="H233" i="22"/>
  <c r="G233" i="22"/>
  <c r="F233" i="22"/>
  <c r="E233" i="22"/>
  <c r="D233" i="22"/>
  <c r="V232" i="22"/>
  <c r="U232" i="22"/>
  <c r="R232" i="22"/>
  <c r="P232" i="22"/>
  <c r="O232" i="22"/>
  <c r="N232" i="22"/>
  <c r="T232" i="22" s="1"/>
  <c r="M232" i="22"/>
  <c r="S232" i="22" s="1"/>
  <c r="L232" i="22"/>
  <c r="H232" i="22"/>
  <c r="G232" i="22"/>
  <c r="F232" i="22"/>
  <c r="E232" i="22"/>
  <c r="D232" i="22"/>
  <c r="T231" i="22"/>
  <c r="P231" i="22"/>
  <c r="V231" i="22" s="1"/>
  <c r="O231" i="22"/>
  <c r="U231" i="22" s="1"/>
  <c r="N231" i="22"/>
  <c r="M231" i="22"/>
  <c r="S231" i="22" s="1"/>
  <c r="L231" i="22"/>
  <c r="R231" i="22" s="1"/>
  <c r="H231" i="22"/>
  <c r="G231" i="22"/>
  <c r="F231" i="22"/>
  <c r="E231" i="22"/>
  <c r="D231" i="22"/>
  <c r="S230" i="22"/>
  <c r="P230" i="22"/>
  <c r="V230" i="22" s="1"/>
  <c r="O230" i="22"/>
  <c r="U230" i="22" s="1"/>
  <c r="N230" i="22"/>
  <c r="T230" i="22" s="1"/>
  <c r="M230" i="22"/>
  <c r="L230" i="22"/>
  <c r="R230" i="22" s="1"/>
  <c r="H230" i="22"/>
  <c r="G230" i="22"/>
  <c r="F230" i="22"/>
  <c r="E230" i="22"/>
  <c r="D230" i="22"/>
  <c r="V229" i="22"/>
  <c r="S229" i="22"/>
  <c r="R229" i="22"/>
  <c r="P229" i="22"/>
  <c r="O229" i="22"/>
  <c r="U229" i="22" s="1"/>
  <c r="N229" i="22"/>
  <c r="M229" i="22"/>
  <c r="L229" i="22"/>
  <c r="H229" i="22"/>
  <c r="G229" i="22"/>
  <c r="G234" i="22" s="1"/>
  <c r="F229" i="22"/>
  <c r="E229" i="22"/>
  <c r="D229" i="22"/>
  <c r="V228" i="22"/>
  <c r="U228" i="22"/>
  <c r="R228" i="22"/>
  <c r="P228" i="22"/>
  <c r="O228" i="22"/>
  <c r="N228" i="22"/>
  <c r="T228" i="22" s="1"/>
  <c r="M228" i="22"/>
  <c r="S228" i="22" s="1"/>
  <c r="L228" i="22"/>
  <c r="H228" i="22"/>
  <c r="G228" i="22"/>
  <c r="F228" i="22"/>
  <c r="E228" i="22"/>
  <c r="D228" i="22"/>
  <c r="T227" i="22"/>
  <c r="P227" i="22"/>
  <c r="O227" i="22"/>
  <c r="U227" i="22" s="1"/>
  <c r="N227" i="22"/>
  <c r="M227" i="22"/>
  <c r="L227" i="22"/>
  <c r="R227" i="22" s="1"/>
  <c r="H227" i="22"/>
  <c r="H234" i="22" s="1"/>
  <c r="G227" i="22"/>
  <c r="F227" i="22"/>
  <c r="E227" i="22"/>
  <c r="D227" i="22"/>
  <c r="S226" i="22"/>
  <c r="P226" i="22"/>
  <c r="V226" i="22" s="1"/>
  <c r="O226" i="22"/>
  <c r="U226" i="22" s="1"/>
  <c r="N226" i="22"/>
  <c r="T226" i="22" s="1"/>
  <c r="M226" i="22"/>
  <c r="L226" i="22"/>
  <c r="R226" i="22" s="1"/>
  <c r="H226" i="22"/>
  <c r="G226" i="22"/>
  <c r="F226" i="22"/>
  <c r="E226" i="22"/>
  <c r="D226" i="22"/>
  <c r="U224" i="22"/>
  <c r="T224" i="22"/>
  <c r="P224" i="22"/>
  <c r="V224" i="22" s="1"/>
  <c r="O224" i="22"/>
  <c r="N224" i="22"/>
  <c r="M224" i="22"/>
  <c r="S224" i="22" s="1"/>
  <c r="L224" i="22"/>
  <c r="R224" i="22" s="1"/>
  <c r="H224" i="22"/>
  <c r="G224" i="22"/>
  <c r="F224" i="22"/>
  <c r="E224" i="22"/>
  <c r="D224" i="22"/>
  <c r="S223" i="22"/>
  <c r="P223" i="22"/>
  <c r="V223" i="22" s="1"/>
  <c r="O223" i="22"/>
  <c r="U223" i="22" s="1"/>
  <c r="N223" i="22"/>
  <c r="T223" i="22" s="1"/>
  <c r="M223" i="22"/>
  <c r="L223" i="22"/>
  <c r="R223" i="22" s="1"/>
  <c r="H223" i="22"/>
  <c r="G223" i="22"/>
  <c r="F223" i="22"/>
  <c r="E223" i="22"/>
  <c r="D223" i="22"/>
  <c r="V222" i="22"/>
  <c r="R222" i="22"/>
  <c r="P222" i="22"/>
  <c r="O222" i="22"/>
  <c r="U222" i="22" s="1"/>
  <c r="N222" i="22"/>
  <c r="T222" i="22" s="1"/>
  <c r="M222" i="22"/>
  <c r="S222" i="22" s="1"/>
  <c r="L222" i="22"/>
  <c r="H222" i="22"/>
  <c r="G222" i="22"/>
  <c r="F222" i="22"/>
  <c r="F225" i="22" s="1"/>
  <c r="E222" i="22"/>
  <c r="D222" i="22"/>
  <c r="U221" i="22"/>
  <c r="P221" i="22"/>
  <c r="V221" i="22" s="1"/>
  <c r="O221" i="22"/>
  <c r="N221" i="22"/>
  <c r="T221" i="22" s="1"/>
  <c r="M221" i="22"/>
  <c r="S221" i="22" s="1"/>
  <c r="L221" i="22"/>
  <c r="R221" i="22" s="1"/>
  <c r="H221" i="22"/>
  <c r="G221" i="22"/>
  <c r="F221" i="22"/>
  <c r="E221" i="22"/>
  <c r="D221" i="22"/>
  <c r="U220" i="22"/>
  <c r="T220" i="22"/>
  <c r="P220" i="22"/>
  <c r="V220" i="22" s="1"/>
  <c r="O220" i="22"/>
  <c r="N220" i="22"/>
  <c r="M220" i="22"/>
  <c r="S220" i="22" s="1"/>
  <c r="L220" i="22"/>
  <c r="R220" i="22" s="1"/>
  <c r="H220" i="22"/>
  <c r="G220" i="22"/>
  <c r="F220" i="22"/>
  <c r="E220" i="22"/>
  <c r="D220" i="22"/>
  <c r="S219" i="22"/>
  <c r="P219" i="22"/>
  <c r="V219" i="22" s="1"/>
  <c r="O219" i="22"/>
  <c r="U219" i="22" s="1"/>
  <c r="N219" i="22"/>
  <c r="T219" i="22" s="1"/>
  <c r="M219" i="22"/>
  <c r="L219" i="22"/>
  <c r="R219" i="22" s="1"/>
  <c r="H219" i="22"/>
  <c r="G219" i="22"/>
  <c r="F219" i="22"/>
  <c r="E219" i="22"/>
  <c r="D219" i="22"/>
  <c r="V218" i="22"/>
  <c r="R218" i="22"/>
  <c r="P218" i="22"/>
  <c r="O218" i="22"/>
  <c r="U218" i="22" s="1"/>
  <c r="N218" i="22"/>
  <c r="T218" i="22" s="1"/>
  <c r="M218" i="22"/>
  <c r="S218" i="22" s="1"/>
  <c r="L218" i="22"/>
  <c r="H218" i="22"/>
  <c r="G218" i="22"/>
  <c r="F218" i="22"/>
  <c r="E218" i="22"/>
  <c r="D218" i="22"/>
  <c r="U217" i="22"/>
  <c r="P217" i="22"/>
  <c r="O217" i="22"/>
  <c r="O225" i="22" s="1"/>
  <c r="N217" i="22"/>
  <c r="T217" i="22" s="1"/>
  <c r="M217" i="22"/>
  <c r="S217" i="22" s="1"/>
  <c r="L217" i="22"/>
  <c r="R217" i="22" s="1"/>
  <c r="H217" i="22"/>
  <c r="H225" i="22" s="1"/>
  <c r="G217" i="22"/>
  <c r="F217" i="22"/>
  <c r="E217" i="22"/>
  <c r="D217" i="22"/>
  <c r="U216" i="22"/>
  <c r="T216" i="22"/>
  <c r="P216" i="22"/>
  <c r="V216" i="22" s="1"/>
  <c r="O216" i="22"/>
  <c r="N216" i="22"/>
  <c r="M216" i="22"/>
  <c r="S216" i="22" s="1"/>
  <c r="L216" i="22"/>
  <c r="R216" i="22" s="1"/>
  <c r="H216" i="22"/>
  <c r="G216" i="22"/>
  <c r="F216" i="22"/>
  <c r="E216" i="22"/>
  <c r="D216" i="22"/>
  <c r="V214" i="22"/>
  <c r="U214" i="22"/>
  <c r="R214" i="22"/>
  <c r="P214" i="22"/>
  <c r="O214" i="22"/>
  <c r="N214" i="22"/>
  <c r="T214" i="22" s="1"/>
  <c r="M214" i="22"/>
  <c r="S214" i="22" s="1"/>
  <c r="L214" i="22"/>
  <c r="H214" i="22"/>
  <c r="G214" i="22"/>
  <c r="F214" i="22"/>
  <c r="E214" i="22"/>
  <c r="D214" i="22"/>
  <c r="T213" i="22"/>
  <c r="P213" i="22"/>
  <c r="V213" i="22" s="1"/>
  <c r="O213" i="22"/>
  <c r="U213" i="22" s="1"/>
  <c r="N213" i="22"/>
  <c r="M213" i="22"/>
  <c r="S213" i="22" s="1"/>
  <c r="L213" i="22"/>
  <c r="R213" i="22" s="1"/>
  <c r="H213" i="22"/>
  <c r="G213" i="22"/>
  <c r="F213" i="22"/>
  <c r="E213" i="22"/>
  <c r="D213" i="22"/>
  <c r="S212" i="22"/>
  <c r="P212" i="22"/>
  <c r="V212" i="22" s="1"/>
  <c r="O212" i="22"/>
  <c r="U212" i="22" s="1"/>
  <c r="N212" i="22"/>
  <c r="T212" i="22" s="1"/>
  <c r="M212" i="22"/>
  <c r="L212" i="22"/>
  <c r="R212" i="22" s="1"/>
  <c r="H212" i="22"/>
  <c r="G212" i="22"/>
  <c r="F212" i="22"/>
  <c r="E212" i="22"/>
  <c r="D212" i="22"/>
  <c r="V211" i="22"/>
  <c r="S211" i="22"/>
  <c r="R211" i="22"/>
  <c r="P211" i="22"/>
  <c r="O211" i="22"/>
  <c r="U211" i="22" s="1"/>
  <c r="N211" i="22"/>
  <c r="T211" i="22" s="1"/>
  <c r="M211" i="22"/>
  <c r="L211" i="22"/>
  <c r="H211" i="22"/>
  <c r="G211" i="22"/>
  <c r="G215" i="22" s="1"/>
  <c r="F211" i="22"/>
  <c r="E211" i="22"/>
  <c r="D211" i="22"/>
  <c r="V210" i="22"/>
  <c r="U210" i="22"/>
  <c r="R210" i="22"/>
  <c r="P210" i="22"/>
  <c r="O210" i="22"/>
  <c r="N210" i="22"/>
  <c r="T210" i="22" s="1"/>
  <c r="M210" i="22"/>
  <c r="S210" i="22" s="1"/>
  <c r="L210" i="22"/>
  <c r="H210" i="22"/>
  <c r="G210" i="22"/>
  <c r="F210" i="22"/>
  <c r="F215" i="22" s="1"/>
  <c r="E210" i="22"/>
  <c r="D210" i="22"/>
  <c r="T209" i="22"/>
  <c r="P209" i="22"/>
  <c r="V209" i="22" s="1"/>
  <c r="O209" i="22"/>
  <c r="U209" i="22" s="1"/>
  <c r="N209" i="22"/>
  <c r="M209" i="22"/>
  <c r="S209" i="22" s="1"/>
  <c r="L209" i="22"/>
  <c r="R209" i="22" s="1"/>
  <c r="H209" i="22"/>
  <c r="G209" i="22"/>
  <c r="F209" i="22"/>
  <c r="E209" i="22"/>
  <c r="D209" i="22"/>
  <c r="S208" i="22"/>
  <c r="P208" i="22"/>
  <c r="V208" i="22" s="1"/>
  <c r="O208" i="22"/>
  <c r="U208" i="22" s="1"/>
  <c r="N208" i="22"/>
  <c r="T208" i="22" s="1"/>
  <c r="M208" i="22"/>
  <c r="L208" i="22"/>
  <c r="R208" i="22" s="1"/>
  <c r="H208" i="22"/>
  <c r="G208" i="22"/>
  <c r="F208" i="22"/>
  <c r="E208" i="22"/>
  <c r="D208" i="22"/>
  <c r="V207" i="22"/>
  <c r="S207" i="22"/>
  <c r="R207" i="22"/>
  <c r="P207" i="22"/>
  <c r="P215" i="22" s="1"/>
  <c r="O207" i="22"/>
  <c r="U207" i="22" s="1"/>
  <c r="N207" i="22"/>
  <c r="T207" i="22" s="1"/>
  <c r="M207" i="22"/>
  <c r="L207" i="22"/>
  <c r="H207" i="22"/>
  <c r="G207" i="22"/>
  <c r="F207" i="22"/>
  <c r="E207" i="22"/>
  <c r="E215" i="22" s="1"/>
  <c r="D207" i="22"/>
  <c r="V206" i="22"/>
  <c r="U206" i="22"/>
  <c r="R206" i="22"/>
  <c r="P206" i="22"/>
  <c r="O206" i="22"/>
  <c r="N206" i="22"/>
  <c r="T206" i="22" s="1"/>
  <c r="M206" i="22"/>
  <c r="S206" i="22" s="1"/>
  <c r="L206" i="22"/>
  <c r="H206" i="22"/>
  <c r="G206" i="22"/>
  <c r="F206" i="22"/>
  <c r="E206" i="22"/>
  <c r="D206" i="22"/>
  <c r="V204" i="22"/>
  <c r="R204" i="22"/>
  <c r="P204" i="22"/>
  <c r="O204" i="22"/>
  <c r="U204" i="22" s="1"/>
  <c r="N204" i="22"/>
  <c r="T204" i="22" s="1"/>
  <c r="M204" i="22"/>
  <c r="S204" i="22" s="1"/>
  <c r="L204" i="22"/>
  <c r="H204" i="22"/>
  <c r="G204" i="22"/>
  <c r="F204" i="22"/>
  <c r="E204" i="22"/>
  <c r="D204" i="22"/>
  <c r="U203" i="22"/>
  <c r="P203" i="22"/>
  <c r="V203" i="22" s="1"/>
  <c r="O203" i="22"/>
  <c r="N203" i="22"/>
  <c r="T203" i="22" s="1"/>
  <c r="M203" i="22"/>
  <c r="S203" i="22" s="1"/>
  <c r="L203" i="22"/>
  <c r="R203" i="22" s="1"/>
  <c r="H203" i="22"/>
  <c r="G203" i="22"/>
  <c r="F203" i="22"/>
  <c r="E203" i="22"/>
  <c r="D203" i="22"/>
  <c r="U202" i="22"/>
  <c r="T202" i="22"/>
  <c r="P202" i="22"/>
  <c r="V202" i="22" s="1"/>
  <c r="O202" i="22"/>
  <c r="N202" i="22"/>
  <c r="M202" i="22"/>
  <c r="S202" i="22" s="1"/>
  <c r="L202" i="22"/>
  <c r="R202" i="22" s="1"/>
  <c r="H202" i="22"/>
  <c r="G202" i="22"/>
  <c r="F202" i="22"/>
  <c r="E202" i="22"/>
  <c r="D202" i="22"/>
  <c r="S201" i="22"/>
  <c r="P201" i="22"/>
  <c r="V201" i="22" s="1"/>
  <c r="O201" i="22"/>
  <c r="U201" i="22" s="1"/>
  <c r="N201" i="22"/>
  <c r="T201" i="22" s="1"/>
  <c r="M201" i="22"/>
  <c r="L201" i="22"/>
  <c r="R201" i="22" s="1"/>
  <c r="H201" i="22"/>
  <c r="H205" i="22" s="1"/>
  <c r="G201" i="22"/>
  <c r="F201" i="22"/>
  <c r="E201" i="22"/>
  <c r="D201" i="22"/>
  <c r="V200" i="22"/>
  <c r="R200" i="22"/>
  <c r="P200" i="22"/>
  <c r="O200" i="22"/>
  <c r="U200" i="22" s="1"/>
  <c r="N200" i="22"/>
  <c r="T200" i="22" s="1"/>
  <c r="M200" i="22"/>
  <c r="S200" i="22" s="1"/>
  <c r="L200" i="22"/>
  <c r="H200" i="22"/>
  <c r="G200" i="22"/>
  <c r="F200" i="22"/>
  <c r="E200" i="22"/>
  <c r="D200" i="22"/>
  <c r="U199" i="22"/>
  <c r="P199" i="22"/>
  <c r="V199" i="22" s="1"/>
  <c r="O199" i="22"/>
  <c r="N199" i="22"/>
  <c r="T199" i="22" s="1"/>
  <c r="M199" i="22"/>
  <c r="S199" i="22" s="1"/>
  <c r="L199" i="22"/>
  <c r="R199" i="22" s="1"/>
  <c r="H199" i="22"/>
  <c r="G199" i="22"/>
  <c r="F199" i="22"/>
  <c r="E199" i="22"/>
  <c r="D199" i="22"/>
  <c r="U198" i="22"/>
  <c r="T198" i="22"/>
  <c r="P198" i="22"/>
  <c r="V198" i="22" s="1"/>
  <c r="O198" i="22"/>
  <c r="N198" i="22"/>
  <c r="M198" i="22"/>
  <c r="S198" i="22" s="1"/>
  <c r="L198" i="22"/>
  <c r="R198" i="22" s="1"/>
  <c r="H198" i="22"/>
  <c r="G198" i="22"/>
  <c r="F198" i="22"/>
  <c r="E198" i="22"/>
  <c r="D198" i="22"/>
  <c r="S197" i="22"/>
  <c r="P197" i="22"/>
  <c r="V197" i="22" s="1"/>
  <c r="O197" i="22"/>
  <c r="U197" i="22" s="1"/>
  <c r="N197" i="22"/>
  <c r="N205" i="22" s="1"/>
  <c r="M197" i="22"/>
  <c r="L197" i="22"/>
  <c r="R197" i="22" s="1"/>
  <c r="H197" i="22"/>
  <c r="G197" i="22"/>
  <c r="G205" i="22" s="1"/>
  <c r="F197" i="22"/>
  <c r="E197" i="22"/>
  <c r="D197" i="22"/>
  <c r="V196" i="22"/>
  <c r="R196" i="22"/>
  <c r="P196" i="22"/>
  <c r="O196" i="22"/>
  <c r="U196" i="22" s="1"/>
  <c r="N196" i="22"/>
  <c r="T196" i="22" s="1"/>
  <c r="M196" i="22"/>
  <c r="S196" i="22" s="1"/>
  <c r="L196" i="22"/>
  <c r="H196" i="22"/>
  <c r="G196" i="22"/>
  <c r="F196" i="22"/>
  <c r="E196" i="22"/>
  <c r="D196" i="22"/>
  <c r="U195" i="22"/>
  <c r="P195" i="22"/>
  <c r="O195" i="22"/>
  <c r="N195" i="22"/>
  <c r="T195" i="22" s="1"/>
  <c r="M195" i="22"/>
  <c r="L195" i="22"/>
  <c r="R195" i="22" s="1"/>
  <c r="H195" i="22"/>
  <c r="G195" i="22"/>
  <c r="F195" i="22"/>
  <c r="E195" i="22"/>
  <c r="E205" i="22" s="1"/>
  <c r="D195" i="22"/>
  <c r="U194" i="22"/>
  <c r="T194" i="22"/>
  <c r="P194" i="22"/>
  <c r="V194" i="22" s="1"/>
  <c r="O194" i="22"/>
  <c r="N194" i="22"/>
  <c r="M194" i="22"/>
  <c r="S194" i="22" s="1"/>
  <c r="L194" i="22"/>
  <c r="R194" i="22" s="1"/>
  <c r="H194" i="22"/>
  <c r="G194" i="22"/>
  <c r="F194" i="22"/>
  <c r="E194" i="22"/>
  <c r="D194" i="22"/>
  <c r="V192" i="22"/>
  <c r="U192" i="22"/>
  <c r="R192" i="22"/>
  <c r="P192" i="22"/>
  <c r="O192" i="22"/>
  <c r="N192" i="22"/>
  <c r="T192" i="22" s="1"/>
  <c r="M192" i="22"/>
  <c r="S192" i="22" s="1"/>
  <c r="L192" i="22"/>
  <c r="H192" i="22"/>
  <c r="G192" i="22"/>
  <c r="F192" i="22"/>
  <c r="E192" i="22"/>
  <c r="D192" i="22"/>
  <c r="T191" i="22"/>
  <c r="P191" i="22"/>
  <c r="V191" i="22" s="1"/>
  <c r="O191" i="22"/>
  <c r="U191" i="22" s="1"/>
  <c r="N191" i="22"/>
  <c r="M191" i="22"/>
  <c r="S191" i="22" s="1"/>
  <c r="L191" i="22"/>
  <c r="R191" i="22" s="1"/>
  <c r="H191" i="22"/>
  <c r="G191" i="22"/>
  <c r="F191" i="22"/>
  <c r="E191" i="22"/>
  <c r="D191" i="22"/>
  <c r="S190" i="22"/>
  <c r="P190" i="22"/>
  <c r="V190" i="22" s="1"/>
  <c r="O190" i="22"/>
  <c r="U190" i="22" s="1"/>
  <c r="N190" i="22"/>
  <c r="T190" i="22" s="1"/>
  <c r="M190" i="22"/>
  <c r="L190" i="22"/>
  <c r="R190" i="22" s="1"/>
  <c r="H190" i="22"/>
  <c r="G190" i="22"/>
  <c r="F190" i="22"/>
  <c r="E190" i="22"/>
  <c r="D190" i="22"/>
  <c r="V189" i="22"/>
  <c r="S189" i="22"/>
  <c r="R189" i="22"/>
  <c r="P189" i="22"/>
  <c r="O189" i="22"/>
  <c r="U189" i="22" s="1"/>
  <c r="N189" i="22"/>
  <c r="T189" i="22" s="1"/>
  <c r="M189" i="22"/>
  <c r="L189" i="22"/>
  <c r="H189" i="22"/>
  <c r="G189" i="22"/>
  <c r="F189" i="22"/>
  <c r="E189" i="22"/>
  <c r="D189" i="22"/>
  <c r="V188" i="22"/>
  <c r="U188" i="22"/>
  <c r="R188" i="22"/>
  <c r="P188" i="22"/>
  <c r="O188" i="22"/>
  <c r="N188" i="22"/>
  <c r="T188" i="22" s="1"/>
  <c r="M188" i="22"/>
  <c r="S188" i="22" s="1"/>
  <c r="L188" i="22"/>
  <c r="H188" i="22"/>
  <c r="G188" i="22"/>
  <c r="F188" i="22"/>
  <c r="E188" i="22"/>
  <c r="D188" i="22"/>
  <c r="T187" i="22"/>
  <c r="P187" i="22"/>
  <c r="V187" i="22" s="1"/>
  <c r="O187" i="22"/>
  <c r="U187" i="22" s="1"/>
  <c r="N187" i="22"/>
  <c r="M187" i="22"/>
  <c r="S187" i="22" s="1"/>
  <c r="L187" i="22"/>
  <c r="R187" i="22" s="1"/>
  <c r="H187" i="22"/>
  <c r="G187" i="22"/>
  <c r="F187" i="22"/>
  <c r="E187" i="22"/>
  <c r="D187" i="22"/>
  <c r="S186" i="22"/>
  <c r="P186" i="22"/>
  <c r="V186" i="22" s="1"/>
  <c r="O186" i="22"/>
  <c r="U186" i="22" s="1"/>
  <c r="N186" i="22"/>
  <c r="T186" i="22" s="1"/>
  <c r="M186" i="22"/>
  <c r="L186" i="22"/>
  <c r="R186" i="22" s="1"/>
  <c r="H186" i="22"/>
  <c r="G186" i="22"/>
  <c r="F186" i="22"/>
  <c r="E186" i="22"/>
  <c r="D186" i="22"/>
  <c r="V185" i="22"/>
  <c r="S185" i="22"/>
  <c r="R185" i="22"/>
  <c r="P185" i="22"/>
  <c r="O185" i="22"/>
  <c r="U185" i="22" s="1"/>
  <c r="N185" i="22"/>
  <c r="T185" i="22" s="1"/>
  <c r="M185" i="22"/>
  <c r="L185" i="22"/>
  <c r="H185" i="22"/>
  <c r="G185" i="22"/>
  <c r="F185" i="22"/>
  <c r="E185" i="22"/>
  <c r="D185" i="22"/>
  <c r="V184" i="22"/>
  <c r="U184" i="22"/>
  <c r="R184" i="22"/>
  <c r="P184" i="22"/>
  <c r="O184" i="22"/>
  <c r="N184" i="22"/>
  <c r="T184" i="22" s="1"/>
  <c r="M184" i="22"/>
  <c r="S184" i="22" s="1"/>
  <c r="L184" i="22"/>
  <c r="H184" i="22"/>
  <c r="G184" i="22"/>
  <c r="F184" i="22"/>
  <c r="E184" i="22"/>
  <c r="D184" i="22"/>
  <c r="T183" i="22"/>
  <c r="P183" i="22"/>
  <c r="V183" i="22" s="1"/>
  <c r="O183" i="22"/>
  <c r="U183" i="22" s="1"/>
  <c r="N183" i="22"/>
  <c r="M183" i="22"/>
  <c r="S183" i="22" s="1"/>
  <c r="L183" i="22"/>
  <c r="R183" i="22" s="1"/>
  <c r="H183" i="22"/>
  <c r="G183" i="22"/>
  <c r="F183" i="22"/>
  <c r="E183" i="22"/>
  <c r="D183" i="22"/>
  <c r="S182" i="22"/>
  <c r="P182" i="22"/>
  <c r="V182" i="22" s="1"/>
  <c r="O182" i="22"/>
  <c r="U182" i="22" s="1"/>
  <c r="N182" i="22"/>
  <c r="T182" i="22" s="1"/>
  <c r="M182" i="22"/>
  <c r="L182" i="22"/>
  <c r="R182" i="22" s="1"/>
  <c r="H182" i="22"/>
  <c r="G182" i="22"/>
  <c r="F182" i="22"/>
  <c r="E182" i="22"/>
  <c r="D182" i="22"/>
  <c r="V181" i="22"/>
  <c r="S181" i="22"/>
  <c r="R181" i="22"/>
  <c r="P181" i="22"/>
  <c r="P193" i="22" s="1"/>
  <c r="O181" i="22"/>
  <c r="U181" i="22" s="1"/>
  <c r="N181" i="22"/>
  <c r="M181" i="22"/>
  <c r="M193" i="22" s="1"/>
  <c r="L181" i="22"/>
  <c r="H181" i="22"/>
  <c r="G181" i="22"/>
  <c r="G193" i="22" s="1"/>
  <c r="F181" i="22"/>
  <c r="F193" i="22" s="1"/>
  <c r="E181" i="22"/>
  <c r="E193" i="22" s="1"/>
  <c r="D181" i="22"/>
  <c r="V180" i="22"/>
  <c r="U180" i="22"/>
  <c r="R180" i="22"/>
  <c r="P180" i="22"/>
  <c r="O180" i="22"/>
  <c r="N180" i="22"/>
  <c r="T180" i="22" s="1"/>
  <c r="M180" i="22"/>
  <c r="S180" i="22" s="1"/>
  <c r="L180" i="22"/>
  <c r="H180" i="22"/>
  <c r="G180" i="22"/>
  <c r="F180" i="22"/>
  <c r="E180" i="22"/>
  <c r="D180" i="22"/>
  <c r="G179" i="22"/>
  <c r="U178" i="22"/>
  <c r="S178" i="22"/>
  <c r="P178" i="22"/>
  <c r="V178" i="22" s="1"/>
  <c r="O178" i="22"/>
  <c r="N178" i="22"/>
  <c r="T178" i="22" s="1"/>
  <c r="M178" i="22"/>
  <c r="L178" i="22"/>
  <c r="R178" i="22" s="1"/>
  <c r="H178" i="22"/>
  <c r="G178" i="22"/>
  <c r="F178" i="22"/>
  <c r="E178" i="22"/>
  <c r="D178" i="22"/>
  <c r="V177" i="22"/>
  <c r="T177" i="22"/>
  <c r="R177" i="22"/>
  <c r="P177" i="22"/>
  <c r="O177" i="22"/>
  <c r="U177" i="22" s="1"/>
  <c r="N177" i="22"/>
  <c r="M177" i="22"/>
  <c r="S177" i="22" s="1"/>
  <c r="L177" i="22"/>
  <c r="H177" i="22"/>
  <c r="G177" i="22"/>
  <c r="F177" i="22"/>
  <c r="E177" i="22"/>
  <c r="D177" i="22"/>
  <c r="U176" i="22"/>
  <c r="S176" i="22"/>
  <c r="P176" i="22"/>
  <c r="V176" i="22" s="1"/>
  <c r="O176" i="22"/>
  <c r="N176" i="22"/>
  <c r="T176" i="22" s="1"/>
  <c r="M176" i="22"/>
  <c r="L176" i="22"/>
  <c r="R176" i="22" s="1"/>
  <c r="H176" i="22"/>
  <c r="G176" i="22"/>
  <c r="F176" i="22"/>
  <c r="E176" i="22"/>
  <c r="E11" i="22" s="1"/>
  <c r="D11" i="22" s="1"/>
  <c r="D176" i="22"/>
  <c r="V175" i="22"/>
  <c r="T175" i="22"/>
  <c r="R175" i="22"/>
  <c r="P175" i="22"/>
  <c r="O175" i="22"/>
  <c r="N175" i="22"/>
  <c r="M175" i="22"/>
  <c r="L175" i="22"/>
  <c r="H175" i="22"/>
  <c r="H179" i="22" s="1"/>
  <c r="G175" i="22"/>
  <c r="F175" i="22"/>
  <c r="E175" i="22"/>
  <c r="D175" i="22"/>
  <c r="U174" i="22"/>
  <c r="S174" i="22"/>
  <c r="P174" i="22"/>
  <c r="V174" i="22" s="1"/>
  <c r="O174" i="22"/>
  <c r="N174" i="22"/>
  <c r="T174" i="22" s="1"/>
  <c r="M174" i="22"/>
  <c r="L174" i="22"/>
  <c r="R174" i="22" s="1"/>
  <c r="H174" i="22"/>
  <c r="G174" i="22"/>
  <c r="F174" i="22"/>
  <c r="E174" i="22"/>
  <c r="D174" i="22"/>
  <c r="P173" i="22"/>
  <c r="V172" i="22"/>
  <c r="T172" i="22"/>
  <c r="R172" i="22"/>
  <c r="P172" i="22"/>
  <c r="O172" i="22"/>
  <c r="U172" i="22" s="1"/>
  <c r="N172" i="22"/>
  <c r="M172" i="22"/>
  <c r="S172" i="22" s="1"/>
  <c r="L172" i="22"/>
  <c r="H172" i="22"/>
  <c r="G172" i="22"/>
  <c r="F172" i="22"/>
  <c r="E172" i="22"/>
  <c r="D172" i="22"/>
  <c r="U171" i="22"/>
  <c r="S171" i="22"/>
  <c r="P171" i="22"/>
  <c r="V171" i="22" s="1"/>
  <c r="O171" i="22"/>
  <c r="N171" i="22"/>
  <c r="M171" i="22"/>
  <c r="L171" i="22"/>
  <c r="R171" i="22" s="1"/>
  <c r="H171" i="22"/>
  <c r="G171" i="22"/>
  <c r="G173" i="22" s="1"/>
  <c r="F171" i="22"/>
  <c r="E171" i="22"/>
  <c r="E173" i="22" s="1"/>
  <c r="D173" i="22" s="1"/>
  <c r="D171" i="22"/>
  <c r="V170" i="22"/>
  <c r="T170" i="22"/>
  <c r="R170" i="22"/>
  <c r="P170" i="22"/>
  <c r="O170" i="22"/>
  <c r="N170" i="22"/>
  <c r="M170" i="22"/>
  <c r="L170" i="22"/>
  <c r="H170" i="22"/>
  <c r="H173" i="22" s="1"/>
  <c r="G170" i="22"/>
  <c r="F170" i="22"/>
  <c r="F173" i="22" s="1"/>
  <c r="E170" i="22"/>
  <c r="D170" i="22"/>
  <c r="U169" i="22"/>
  <c r="S169" i="22"/>
  <c r="P169" i="22"/>
  <c r="V169" i="22" s="1"/>
  <c r="O169" i="22"/>
  <c r="N169" i="22"/>
  <c r="T169" i="22" s="1"/>
  <c r="M169" i="22"/>
  <c r="L169" i="22"/>
  <c r="R169" i="22" s="1"/>
  <c r="H169" i="22"/>
  <c r="G169" i="22"/>
  <c r="F169" i="22"/>
  <c r="E169" i="22"/>
  <c r="D169" i="22"/>
  <c r="V167" i="22"/>
  <c r="T167" i="22"/>
  <c r="R167" i="22"/>
  <c r="P167" i="22"/>
  <c r="O167" i="22"/>
  <c r="U167" i="22" s="1"/>
  <c r="N167" i="22"/>
  <c r="M167" i="22"/>
  <c r="S167" i="22" s="1"/>
  <c r="L167" i="22"/>
  <c r="H167" i="22"/>
  <c r="G167" i="22"/>
  <c r="F167" i="22"/>
  <c r="E167" i="22"/>
  <c r="D167" i="22"/>
  <c r="U166" i="22"/>
  <c r="S166" i="22"/>
  <c r="P166" i="22"/>
  <c r="V166" i="22" s="1"/>
  <c r="O166" i="22"/>
  <c r="N166" i="22"/>
  <c r="T166" i="22" s="1"/>
  <c r="M166" i="22"/>
  <c r="L166" i="22"/>
  <c r="R166" i="22" s="1"/>
  <c r="H166" i="22"/>
  <c r="G166" i="22"/>
  <c r="F166" i="22"/>
  <c r="E166" i="22"/>
  <c r="D166" i="22"/>
  <c r="V165" i="22"/>
  <c r="T165" i="22"/>
  <c r="R165" i="22"/>
  <c r="P165" i="22"/>
  <c r="O165" i="22"/>
  <c r="U165" i="22" s="1"/>
  <c r="N165" i="22"/>
  <c r="M165" i="22"/>
  <c r="S165" i="22" s="1"/>
  <c r="L165" i="22"/>
  <c r="H165" i="22"/>
  <c r="G165" i="22"/>
  <c r="F165" i="22"/>
  <c r="E165" i="22"/>
  <c r="D165" i="22"/>
  <c r="U164" i="22"/>
  <c r="S164" i="22"/>
  <c r="P164" i="22"/>
  <c r="V164" i="22" s="1"/>
  <c r="O164" i="22"/>
  <c r="N164" i="22"/>
  <c r="T164" i="22" s="1"/>
  <c r="M164" i="22"/>
  <c r="L164" i="22"/>
  <c r="R164" i="22" s="1"/>
  <c r="H164" i="22"/>
  <c r="G164" i="22"/>
  <c r="F164" i="22"/>
  <c r="E164" i="22"/>
  <c r="D164" i="22"/>
  <c r="V163" i="22"/>
  <c r="T163" i="22"/>
  <c r="P163" i="22"/>
  <c r="O163" i="22"/>
  <c r="U163" i="22" s="1"/>
  <c r="N163" i="22"/>
  <c r="M163" i="22"/>
  <c r="S163" i="22" s="1"/>
  <c r="L163" i="22"/>
  <c r="H163" i="22"/>
  <c r="G163" i="22"/>
  <c r="F163" i="22"/>
  <c r="E163" i="22"/>
  <c r="D163" i="22"/>
  <c r="R163" i="22" s="1"/>
  <c r="U162" i="22"/>
  <c r="S162" i="22"/>
  <c r="P162" i="22"/>
  <c r="V162" i="22" s="1"/>
  <c r="O162" i="22"/>
  <c r="N162" i="22"/>
  <c r="T162" i="22" s="1"/>
  <c r="M162" i="22"/>
  <c r="L162" i="22"/>
  <c r="R162" i="22" s="1"/>
  <c r="H162" i="22"/>
  <c r="G162" i="22"/>
  <c r="F162" i="22"/>
  <c r="E162" i="22"/>
  <c r="D162" i="22"/>
  <c r="V161" i="22"/>
  <c r="T161" i="22"/>
  <c r="R161" i="22"/>
  <c r="P161" i="22"/>
  <c r="O161" i="22"/>
  <c r="U161" i="22" s="1"/>
  <c r="N161" i="22"/>
  <c r="M161" i="22"/>
  <c r="S161" i="22" s="1"/>
  <c r="L161" i="22"/>
  <c r="H161" i="22"/>
  <c r="G161" i="22"/>
  <c r="F161" i="22"/>
  <c r="E161" i="22"/>
  <c r="D161" i="22"/>
  <c r="U160" i="22"/>
  <c r="S160" i="22"/>
  <c r="P160" i="22"/>
  <c r="V160" i="22" s="1"/>
  <c r="O160" i="22"/>
  <c r="N160" i="22"/>
  <c r="T160" i="22" s="1"/>
  <c r="M160" i="22"/>
  <c r="L160" i="22"/>
  <c r="R160" i="22" s="1"/>
  <c r="H160" i="22"/>
  <c r="G160" i="22"/>
  <c r="F160" i="22"/>
  <c r="E160" i="22"/>
  <c r="D160" i="22"/>
  <c r="V159" i="22"/>
  <c r="T159" i="22"/>
  <c r="R159" i="22"/>
  <c r="P159" i="22"/>
  <c r="O159" i="22"/>
  <c r="U159" i="22" s="1"/>
  <c r="N159" i="22"/>
  <c r="M159" i="22"/>
  <c r="S159" i="22" s="1"/>
  <c r="L159" i="22"/>
  <c r="H159" i="22"/>
  <c r="G159" i="22"/>
  <c r="F159" i="22"/>
  <c r="E159" i="22"/>
  <c r="D159" i="22"/>
  <c r="U158" i="22"/>
  <c r="S158" i="22"/>
  <c r="P158" i="22"/>
  <c r="O158" i="22"/>
  <c r="N158" i="22"/>
  <c r="T158" i="22" s="1"/>
  <c r="M158" i="22"/>
  <c r="L158" i="22"/>
  <c r="R158" i="22" s="1"/>
  <c r="H158" i="22"/>
  <c r="G158" i="22"/>
  <c r="F158" i="22"/>
  <c r="E158" i="22"/>
  <c r="E168" i="22" s="1"/>
  <c r="D158" i="22"/>
  <c r="V157" i="22"/>
  <c r="T157" i="22"/>
  <c r="R157" i="22"/>
  <c r="P157" i="22"/>
  <c r="O157" i="22"/>
  <c r="U157" i="22" s="1"/>
  <c r="N157" i="22"/>
  <c r="M157" i="22"/>
  <c r="S157" i="22" s="1"/>
  <c r="L157" i="22"/>
  <c r="H157" i="22"/>
  <c r="G157" i="22"/>
  <c r="F157" i="22"/>
  <c r="E157" i="22"/>
  <c r="D157" i="22"/>
  <c r="U156" i="22"/>
  <c r="S156" i="22"/>
  <c r="P156" i="22"/>
  <c r="V156" i="22" s="1"/>
  <c r="O156" i="22"/>
  <c r="N156" i="22"/>
  <c r="T156" i="22" s="1"/>
  <c r="M156" i="22"/>
  <c r="L156" i="22"/>
  <c r="R156" i="22" s="1"/>
  <c r="H156" i="22"/>
  <c r="G156" i="22"/>
  <c r="F156" i="22"/>
  <c r="E156" i="22"/>
  <c r="D156" i="22"/>
  <c r="V155" i="22"/>
  <c r="T155" i="22"/>
  <c r="P155" i="22"/>
  <c r="O155" i="22"/>
  <c r="N155" i="22"/>
  <c r="M155" i="22"/>
  <c r="L155" i="22"/>
  <c r="R155" i="22" s="1"/>
  <c r="H155" i="22"/>
  <c r="G155" i="22"/>
  <c r="F155" i="22"/>
  <c r="E155" i="22"/>
  <c r="D155" i="22"/>
  <c r="S154" i="22"/>
  <c r="P154" i="22"/>
  <c r="V154" i="22" s="1"/>
  <c r="O154" i="22"/>
  <c r="U154" i="22" s="1"/>
  <c r="N154" i="22"/>
  <c r="T154" i="22" s="1"/>
  <c r="M154" i="22"/>
  <c r="L154" i="22"/>
  <c r="H154" i="22"/>
  <c r="G154" i="22"/>
  <c r="F154" i="22"/>
  <c r="E154" i="22"/>
  <c r="D154" i="22"/>
  <c r="V152" i="22"/>
  <c r="T152" i="22"/>
  <c r="P152" i="22"/>
  <c r="O152" i="22"/>
  <c r="U152" i="22" s="1"/>
  <c r="N152" i="22"/>
  <c r="M152" i="22"/>
  <c r="S152" i="22" s="1"/>
  <c r="L152" i="22"/>
  <c r="R152" i="22" s="1"/>
  <c r="H152" i="22"/>
  <c r="G152" i="22"/>
  <c r="F152" i="22"/>
  <c r="E152" i="22"/>
  <c r="D152" i="22"/>
  <c r="S151" i="22"/>
  <c r="P151" i="22"/>
  <c r="V151" i="22" s="1"/>
  <c r="O151" i="22"/>
  <c r="U151" i="22" s="1"/>
  <c r="N151" i="22"/>
  <c r="T151" i="22" s="1"/>
  <c r="M151" i="22"/>
  <c r="L151" i="22"/>
  <c r="R151" i="22" s="1"/>
  <c r="H151" i="22"/>
  <c r="G151" i="22"/>
  <c r="F151" i="22"/>
  <c r="E151" i="22"/>
  <c r="D151" i="22"/>
  <c r="V150" i="22"/>
  <c r="T150" i="22"/>
  <c r="R150" i="22"/>
  <c r="P150" i="22"/>
  <c r="O150" i="22"/>
  <c r="U150" i="22" s="1"/>
  <c r="N150" i="22"/>
  <c r="M150" i="22"/>
  <c r="S150" i="22" s="1"/>
  <c r="L150" i="22"/>
  <c r="H150" i="22"/>
  <c r="G150" i="22"/>
  <c r="F150" i="22"/>
  <c r="E150" i="22"/>
  <c r="D150" i="22"/>
  <c r="U149" i="22"/>
  <c r="R149" i="22"/>
  <c r="P149" i="22"/>
  <c r="V149" i="22" s="1"/>
  <c r="O149" i="22"/>
  <c r="N149" i="22"/>
  <c r="T149" i="22" s="1"/>
  <c r="M149" i="22"/>
  <c r="L149" i="22"/>
  <c r="H149" i="22"/>
  <c r="G149" i="22"/>
  <c r="F149" i="22"/>
  <c r="F8" i="22" s="1"/>
  <c r="E149" i="22"/>
  <c r="D149" i="22"/>
  <c r="U148" i="22"/>
  <c r="T148" i="22"/>
  <c r="P148" i="22"/>
  <c r="V148" i="22" s="1"/>
  <c r="O148" i="22"/>
  <c r="N148" i="22"/>
  <c r="M148" i="22"/>
  <c r="S148" i="22" s="1"/>
  <c r="L148" i="22"/>
  <c r="R148" i="22" s="1"/>
  <c r="H148" i="22"/>
  <c r="G148" i="22"/>
  <c r="F148" i="22"/>
  <c r="F153" i="22" s="1"/>
  <c r="E148" i="22"/>
  <c r="D148" i="22"/>
  <c r="S147" i="22"/>
  <c r="P147" i="22"/>
  <c r="O147" i="22"/>
  <c r="N147" i="22"/>
  <c r="N153" i="22" s="1"/>
  <c r="M147" i="22"/>
  <c r="L147" i="22"/>
  <c r="R147" i="22" s="1"/>
  <c r="H147" i="22"/>
  <c r="G147" i="22"/>
  <c r="G153" i="22" s="1"/>
  <c r="F147" i="22"/>
  <c r="E147" i="22"/>
  <c r="D147" i="22"/>
  <c r="V146" i="22"/>
  <c r="S146" i="22"/>
  <c r="R146" i="22"/>
  <c r="P146" i="22"/>
  <c r="O146" i="22"/>
  <c r="U146" i="22" s="1"/>
  <c r="N146" i="22"/>
  <c r="T146" i="22" s="1"/>
  <c r="M146" i="22"/>
  <c r="L146" i="22"/>
  <c r="H146" i="22"/>
  <c r="G146" i="22"/>
  <c r="F146" i="22"/>
  <c r="E146" i="22"/>
  <c r="D146" i="22"/>
  <c r="P145" i="22"/>
  <c r="U144" i="22"/>
  <c r="S144" i="22"/>
  <c r="P144" i="22"/>
  <c r="V144" i="22" s="1"/>
  <c r="O144" i="22"/>
  <c r="N144" i="22"/>
  <c r="T144" i="22" s="1"/>
  <c r="M144" i="22"/>
  <c r="L144" i="22"/>
  <c r="R144" i="22" s="1"/>
  <c r="H144" i="22"/>
  <c r="H145" i="22" s="1"/>
  <c r="G144" i="22"/>
  <c r="F144" i="22"/>
  <c r="E144" i="22"/>
  <c r="E145" i="22" s="1"/>
  <c r="D144" i="22"/>
  <c r="V143" i="22"/>
  <c r="R143" i="22"/>
  <c r="P143" i="22"/>
  <c r="O143" i="22"/>
  <c r="U143" i="22" s="1"/>
  <c r="N143" i="22"/>
  <c r="N145" i="22" s="1"/>
  <c r="M143" i="22"/>
  <c r="L143" i="22"/>
  <c r="H143" i="22"/>
  <c r="G143" i="22"/>
  <c r="G145" i="22" s="1"/>
  <c r="F143" i="22"/>
  <c r="F145" i="22" s="1"/>
  <c r="E143" i="22"/>
  <c r="D143" i="22"/>
  <c r="U142" i="22"/>
  <c r="P142" i="22"/>
  <c r="V142" i="22" s="1"/>
  <c r="O142" i="22"/>
  <c r="N142" i="22"/>
  <c r="T142" i="22" s="1"/>
  <c r="M142" i="22"/>
  <c r="S142" i="22" s="1"/>
  <c r="L142" i="22"/>
  <c r="R142" i="22" s="1"/>
  <c r="H142" i="22"/>
  <c r="G142" i="22"/>
  <c r="F142" i="22"/>
  <c r="E142" i="22"/>
  <c r="D142" i="22"/>
  <c r="V140" i="22"/>
  <c r="R140" i="22"/>
  <c r="P140" i="22"/>
  <c r="O140" i="22"/>
  <c r="N140" i="22"/>
  <c r="T140" i="22" s="1"/>
  <c r="M140" i="22"/>
  <c r="S140" i="22" s="1"/>
  <c r="L140" i="22"/>
  <c r="H140" i="22"/>
  <c r="G140" i="22"/>
  <c r="F140" i="22"/>
  <c r="E140" i="22"/>
  <c r="D140" i="22"/>
  <c r="U139" i="22"/>
  <c r="P139" i="22"/>
  <c r="V139" i="22" s="1"/>
  <c r="O139" i="22"/>
  <c r="N139" i="22"/>
  <c r="T139" i="22" s="1"/>
  <c r="M139" i="22"/>
  <c r="S139" i="22" s="1"/>
  <c r="L139" i="22"/>
  <c r="R139" i="22" s="1"/>
  <c r="H139" i="22"/>
  <c r="G139" i="22"/>
  <c r="F139" i="22"/>
  <c r="E139" i="22"/>
  <c r="E141" i="22" s="1"/>
  <c r="D139" i="22"/>
  <c r="T138" i="22"/>
  <c r="R138" i="22"/>
  <c r="P138" i="22"/>
  <c r="V138" i="22" s="1"/>
  <c r="O138" i="22"/>
  <c r="U138" i="22" s="1"/>
  <c r="N138" i="22"/>
  <c r="M138" i="22"/>
  <c r="S138" i="22" s="1"/>
  <c r="L138" i="22"/>
  <c r="H138" i="22"/>
  <c r="G138" i="22"/>
  <c r="F138" i="22"/>
  <c r="E138" i="22"/>
  <c r="D138" i="22"/>
  <c r="S137" i="22"/>
  <c r="P137" i="22"/>
  <c r="V137" i="22" s="1"/>
  <c r="O137" i="22"/>
  <c r="O141" i="22" s="1"/>
  <c r="N137" i="22"/>
  <c r="N141" i="22" s="1"/>
  <c r="M137" i="22"/>
  <c r="L137" i="22"/>
  <c r="H137" i="22"/>
  <c r="H141" i="22" s="1"/>
  <c r="G137" i="22"/>
  <c r="G141" i="22" s="1"/>
  <c r="F137" i="22"/>
  <c r="E137" i="22"/>
  <c r="D137" i="22"/>
  <c r="V136" i="22"/>
  <c r="R136" i="22"/>
  <c r="P136" i="22"/>
  <c r="O136" i="22"/>
  <c r="N136" i="22"/>
  <c r="T136" i="22" s="1"/>
  <c r="M136" i="22"/>
  <c r="S136" i="22" s="1"/>
  <c r="L136" i="22"/>
  <c r="H136" i="22"/>
  <c r="G136" i="22"/>
  <c r="F136" i="22"/>
  <c r="E136" i="22"/>
  <c r="D136" i="22"/>
  <c r="S134" i="22"/>
  <c r="P134" i="22"/>
  <c r="V134" i="22" s="1"/>
  <c r="O134" i="22"/>
  <c r="U134" i="22" s="1"/>
  <c r="N134" i="22"/>
  <c r="T134" i="22" s="1"/>
  <c r="M134" i="22"/>
  <c r="L134" i="22"/>
  <c r="R134" i="22" s="1"/>
  <c r="H134" i="22"/>
  <c r="G134" i="22"/>
  <c r="F134" i="22"/>
  <c r="E134" i="22"/>
  <c r="D134" i="22"/>
  <c r="V133" i="22"/>
  <c r="T133" i="22"/>
  <c r="R133" i="22"/>
  <c r="P133" i="22"/>
  <c r="O133" i="22"/>
  <c r="N133" i="22"/>
  <c r="M133" i="22"/>
  <c r="S133" i="22" s="1"/>
  <c r="L133" i="22"/>
  <c r="H133" i="22"/>
  <c r="H14" i="22" s="1"/>
  <c r="G133" i="22"/>
  <c r="F133" i="22"/>
  <c r="E133" i="22"/>
  <c r="D133" i="22"/>
  <c r="U132" i="22"/>
  <c r="R132" i="22"/>
  <c r="P132" i="22"/>
  <c r="V132" i="22" s="1"/>
  <c r="O132" i="22"/>
  <c r="N132" i="22"/>
  <c r="T132" i="22" s="1"/>
  <c r="M132" i="22"/>
  <c r="S132" i="22" s="1"/>
  <c r="L132" i="22"/>
  <c r="H132" i="22"/>
  <c r="G132" i="22"/>
  <c r="F132" i="22"/>
  <c r="E132" i="22"/>
  <c r="D132" i="22"/>
  <c r="U131" i="22"/>
  <c r="T131" i="22"/>
  <c r="P131" i="22"/>
  <c r="V131" i="22" s="1"/>
  <c r="O131" i="22"/>
  <c r="O10" i="22" s="1"/>
  <c r="U10" i="22" s="1"/>
  <c r="N131" i="22"/>
  <c r="M131" i="22"/>
  <c r="S131" i="22" s="1"/>
  <c r="L131" i="22"/>
  <c r="R131" i="22" s="1"/>
  <c r="H131" i="22"/>
  <c r="H10" i="22" s="1"/>
  <c r="G131" i="22"/>
  <c r="F131" i="22"/>
  <c r="E131" i="22"/>
  <c r="D131" i="22"/>
  <c r="S130" i="22"/>
  <c r="P130" i="22"/>
  <c r="V130" i="22" s="1"/>
  <c r="O130" i="22"/>
  <c r="U130" i="22" s="1"/>
  <c r="N130" i="22"/>
  <c r="T130" i="22" s="1"/>
  <c r="M130" i="22"/>
  <c r="L130" i="22"/>
  <c r="R130" i="22" s="1"/>
  <c r="H130" i="22"/>
  <c r="G130" i="22"/>
  <c r="F130" i="22"/>
  <c r="E130" i="22"/>
  <c r="D130" i="22"/>
  <c r="V129" i="22"/>
  <c r="S129" i="22"/>
  <c r="R129" i="22"/>
  <c r="P129" i="22"/>
  <c r="O129" i="22"/>
  <c r="U129" i="22" s="1"/>
  <c r="N129" i="22"/>
  <c r="T129" i="22" s="1"/>
  <c r="M129" i="22"/>
  <c r="L129" i="22"/>
  <c r="H129" i="22"/>
  <c r="G129" i="22"/>
  <c r="F129" i="22"/>
  <c r="E129" i="22"/>
  <c r="D129" i="22"/>
  <c r="V128" i="22"/>
  <c r="U128" i="22"/>
  <c r="P128" i="22"/>
  <c r="P7" i="22" s="1"/>
  <c r="V7" i="22" s="1"/>
  <c r="O128" i="22"/>
  <c r="N128" i="22"/>
  <c r="T128" i="22" s="1"/>
  <c r="M128" i="22"/>
  <c r="S128" i="22" s="1"/>
  <c r="L128" i="22"/>
  <c r="R128" i="22" s="1"/>
  <c r="H128" i="22"/>
  <c r="G128" i="22"/>
  <c r="F128" i="22"/>
  <c r="E128" i="22"/>
  <c r="E7" i="22" s="1"/>
  <c r="D128" i="22"/>
  <c r="T127" i="22"/>
  <c r="P127" i="22"/>
  <c r="V127" i="22" s="1"/>
  <c r="O127" i="22"/>
  <c r="U127" i="22" s="1"/>
  <c r="N127" i="22"/>
  <c r="M127" i="22"/>
  <c r="S127" i="22" s="1"/>
  <c r="L127" i="22"/>
  <c r="R127" i="22" s="1"/>
  <c r="H127" i="22"/>
  <c r="G127" i="22"/>
  <c r="F127" i="22"/>
  <c r="E127" i="22"/>
  <c r="D127" i="22"/>
  <c r="U126" i="22"/>
  <c r="S126" i="22"/>
  <c r="P126" i="22"/>
  <c r="V126" i="22" s="1"/>
  <c r="O126" i="22"/>
  <c r="N126" i="22"/>
  <c r="T126" i="22" s="1"/>
  <c r="M126" i="22"/>
  <c r="L126" i="22"/>
  <c r="R126" i="22" s="1"/>
  <c r="H126" i="22"/>
  <c r="G126" i="22"/>
  <c r="F126" i="22"/>
  <c r="E126" i="22"/>
  <c r="D126" i="22"/>
  <c r="V125" i="22"/>
  <c r="R125" i="22"/>
  <c r="P125" i="22"/>
  <c r="O125" i="22"/>
  <c r="U125" i="22" s="1"/>
  <c r="N125" i="22"/>
  <c r="T125" i="22" s="1"/>
  <c r="M125" i="22"/>
  <c r="S125" i="22" s="1"/>
  <c r="L125" i="22"/>
  <c r="H125" i="22"/>
  <c r="G125" i="22"/>
  <c r="F125" i="22"/>
  <c r="E125" i="22"/>
  <c r="D125" i="22"/>
  <c r="U124" i="22"/>
  <c r="P124" i="22"/>
  <c r="V124" i="22" s="1"/>
  <c r="O124" i="22"/>
  <c r="N124" i="22"/>
  <c r="T124" i="22" s="1"/>
  <c r="M124" i="22"/>
  <c r="S124" i="22" s="1"/>
  <c r="L124" i="22"/>
  <c r="R124" i="22" s="1"/>
  <c r="H124" i="22"/>
  <c r="G124" i="22"/>
  <c r="F124" i="22"/>
  <c r="E124" i="22"/>
  <c r="D124" i="22"/>
  <c r="T123" i="22"/>
  <c r="R123" i="22"/>
  <c r="P123" i="22"/>
  <c r="V123" i="22" s="1"/>
  <c r="O123" i="22"/>
  <c r="U123" i="22" s="1"/>
  <c r="N123" i="22"/>
  <c r="M123" i="22"/>
  <c r="L123" i="22"/>
  <c r="H123" i="22"/>
  <c r="G123" i="22"/>
  <c r="F123" i="22"/>
  <c r="F16" i="22" s="1"/>
  <c r="E123" i="22"/>
  <c r="D123" i="22"/>
  <c r="S122" i="22"/>
  <c r="P122" i="22"/>
  <c r="V122" i="22" s="1"/>
  <c r="O122" i="22"/>
  <c r="U122" i="22" s="1"/>
  <c r="N122" i="22"/>
  <c r="T122" i="22" s="1"/>
  <c r="M122" i="22"/>
  <c r="L122" i="22"/>
  <c r="R122" i="22" s="1"/>
  <c r="H122" i="22"/>
  <c r="G122" i="22"/>
  <c r="F122" i="22"/>
  <c r="E122" i="22"/>
  <c r="D122" i="22"/>
  <c r="V121" i="22"/>
  <c r="R121" i="22"/>
  <c r="P121" i="22"/>
  <c r="O121" i="22"/>
  <c r="U121" i="22" s="1"/>
  <c r="N121" i="22"/>
  <c r="T121" i="22" s="1"/>
  <c r="M121" i="22"/>
  <c r="S121" i="22" s="1"/>
  <c r="L121" i="22"/>
  <c r="H121" i="22"/>
  <c r="G121" i="22"/>
  <c r="F121" i="22"/>
  <c r="E121" i="22"/>
  <c r="D121" i="22"/>
  <c r="U120" i="22"/>
  <c r="S120" i="22"/>
  <c r="P120" i="22"/>
  <c r="V120" i="22" s="1"/>
  <c r="O120" i="22"/>
  <c r="N120" i="22"/>
  <c r="M120" i="22"/>
  <c r="L120" i="22"/>
  <c r="R120" i="22" s="1"/>
  <c r="H120" i="22"/>
  <c r="G120" i="22"/>
  <c r="G11" i="22" s="1"/>
  <c r="F120" i="22"/>
  <c r="E120" i="22"/>
  <c r="D120" i="22"/>
  <c r="T119" i="22"/>
  <c r="P119" i="22"/>
  <c r="V119" i="22" s="1"/>
  <c r="O119" i="22"/>
  <c r="U119" i="22" s="1"/>
  <c r="N119" i="22"/>
  <c r="M119" i="22"/>
  <c r="S119" i="22" s="1"/>
  <c r="L119" i="22"/>
  <c r="R119" i="22" s="1"/>
  <c r="H119" i="22"/>
  <c r="G119" i="22"/>
  <c r="F119" i="22"/>
  <c r="E119" i="22"/>
  <c r="D119" i="22"/>
  <c r="S118" i="22"/>
  <c r="P118" i="22"/>
  <c r="V118" i="22" s="1"/>
  <c r="O118" i="22"/>
  <c r="U118" i="22" s="1"/>
  <c r="N118" i="22"/>
  <c r="T118" i="22" s="1"/>
  <c r="M118" i="22"/>
  <c r="L118" i="22"/>
  <c r="R118" i="22" s="1"/>
  <c r="H118" i="22"/>
  <c r="G118" i="22"/>
  <c r="F118" i="22"/>
  <c r="E118" i="22"/>
  <c r="D118" i="22"/>
  <c r="V117" i="22"/>
  <c r="T117" i="22"/>
  <c r="R117" i="22"/>
  <c r="P117" i="22"/>
  <c r="O117" i="22"/>
  <c r="N117" i="22"/>
  <c r="M117" i="22"/>
  <c r="S117" i="22" s="1"/>
  <c r="L117" i="22"/>
  <c r="H117" i="22"/>
  <c r="H8" i="22" s="1"/>
  <c r="G117" i="22"/>
  <c r="F117" i="22"/>
  <c r="E117" i="22"/>
  <c r="D117" i="22"/>
  <c r="U116" i="22"/>
  <c r="R116" i="22"/>
  <c r="P116" i="22"/>
  <c r="V116" i="22" s="1"/>
  <c r="O116" i="22"/>
  <c r="N116" i="22"/>
  <c r="T116" i="22" s="1"/>
  <c r="M116" i="22"/>
  <c r="S116" i="22" s="1"/>
  <c r="L116" i="22"/>
  <c r="H116" i="22"/>
  <c r="G116" i="22"/>
  <c r="F116" i="22"/>
  <c r="E116" i="22"/>
  <c r="D116" i="22"/>
  <c r="U115" i="22"/>
  <c r="T115" i="22"/>
  <c r="P115" i="22"/>
  <c r="V115" i="22" s="1"/>
  <c r="O115" i="22"/>
  <c r="N115" i="22"/>
  <c r="M115" i="22"/>
  <c r="S115" i="22" s="1"/>
  <c r="L115" i="22"/>
  <c r="R115" i="22" s="1"/>
  <c r="H115" i="22"/>
  <c r="G115" i="22"/>
  <c r="F115" i="22"/>
  <c r="E115" i="22"/>
  <c r="D115" i="22"/>
  <c r="S114" i="22"/>
  <c r="P114" i="22"/>
  <c r="O114" i="22"/>
  <c r="U114" i="22" s="1"/>
  <c r="N114" i="22"/>
  <c r="T114" i="22" s="1"/>
  <c r="M114" i="22"/>
  <c r="L114" i="22"/>
  <c r="R114" i="22" s="1"/>
  <c r="H114" i="22"/>
  <c r="G114" i="22"/>
  <c r="F114" i="22"/>
  <c r="E114" i="22"/>
  <c r="E19" i="22" s="1"/>
  <c r="D114" i="22"/>
  <c r="V113" i="22"/>
  <c r="S113" i="22"/>
  <c r="R113" i="22"/>
  <c r="P113" i="22"/>
  <c r="O113" i="22"/>
  <c r="U113" i="22" s="1"/>
  <c r="N113" i="22"/>
  <c r="T113" i="22" s="1"/>
  <c r="M113" i="22"/>
  <c r="L113" i="22"/>
  <c r="H113" i="22"/>
  <c r="G113" i="22"/>
  <c r="F113" i="22"/>
  <c r="E113" i="22"/>
  <c r="D113" i="22"/>
  <c r="U112" i="22"/>
  <c r="P112" i="22"/>
  <c r="V112" i="22" s="1"/>
  <c r="O112" i="22"/>
  <c r="N112" i="22"/>
  <c r="T112" i="22" s="1"/>
  <c r="M112" i="22"/>
  <c r="S112" i="22" s="1"/>
  <c r="L112" i="22"/>
  <c r="R112" i="22" s="1"/>
  <c r="H112" i="22"/>
  <c r="G112" i="22"/>
  <c r="F112" i="22"/>
  <c r="E112" i="22"/>
  <c r="D112" i="22"/>
  <c r="T111" i="22"/>
  <c r="P111" i="22"/>
  <c r="V111" i="22" s="1"/>
  <c r="O111" i="22"/>
  <c r="U111" i="22" s="1"/>
  <c r="N111" i="22"/>
  <c r="M111" i="22"/>
  <c r="S111" i="22" s="1"/>
  <c r="L111" i="22"/>
  <c r="R111" i="22" s="1"/>
  <c r="H111" i="22"/>
  <c r="G111" i="22"/>
  <c r="F111" i="22"/>
  <c r="E111" i="22"/>
  <c r="D111" i="22"/>
  <c r="S110" i="22"/>
  <c r="P110" i="22"/>
  <c r="V110" i="22" s="1"/>
  <c r="O110" i="22"/>
  <c r="O18" i="22" s="1"/>
  <c r="U18" i="22" s="1"/>
  <c r="N110" i="22"/>
  <c r="T110" i="22" s="1"/>
  <c r="M110" i="22"/>
  <c r="L110" i="22"/>
  <c r="R110" i="22" s="1"/>
  <c r="H110" i="22"/>
  <c r="H18" i="22" s="1"/>
  <c r="G110" i="22"/>
  <c r="F110" i="22"/>
  <c r="E110" i="22"/>
  <c r="D110" i="22"/>
  <c r="V109" i="22"/>
  <c r="R109" i="22"/>
  <c r="P109" i="22"/>
  <c r="O109" i="22"/>
  <c r="U109" i="22" s="1"/>
  <c r="N109" i="22"/>
  <c r="T109" i="22" s="1"/>
  <c r="M109" i="22"/>
  <c r="S109" i="22" s="1"/>
  <c r="L109" i="22"/>
  <c r="H109" i="22"/>
  <c r="G109" i="22"/>
  <c r="F109" i="22"/>
  <c r="E109" i="22"/>
  <c r="D109" i="22"/>
  <c r="U108" i="22"/>
  <c r="P108" i="22"/>
  <c r="V108" i="22" s="1"/>
  <c r="O108" i="22"/>
  <c r="N108" i="22"/>
  <c r="T108" i="22" s="1"/>
  <c r="M108" i="22"/>
  <c r="S108" i="22" s="1"/>
  <c r="L108" i="22"/>
  <c r="R108" i="22" s="1"/>
  <c r="H108" i="22"/>
  <c r="G108" i="22"/>
  <c r="F108" i="22"/>
  <c r="E108" i="22"/>
  <c r="D108" i="22"/>
  <c r="T107" i="22"/>
  <c r="R107" i="22"/>
  <c r="P107" i="22"/>
  <c r="V107" i="22" s="1"/>
  <c r="O107" i="22"/>
  <c r="U107" i="22" s="1"/>
  <c r="N107" i="22"/>
  <c r="M107" i="22"/>
  <c r="S107" i="22" s="1"/>
  <c r="L107" i="22"/>
  <c r="H107" i="22"/>
  <c r="G107" i="22"/>
  <c r="F107" i="22"/>
  <c r="E107" i="22"/>
  <c r="D107" i="22"/>
  <c r="S106" i="22"/>
  <c r="P106" i="22"/>
  <c r="V106" i="22" s="1"/>
  <c r="O106" i="22"/>
  <c r="U106" i="22" s="1"/>
  <c r="N106" i="22"/>
  <c r="T106" i="22" s="1"/>
  <c r="M106" i="22"/>
  <c r="L106" i="22"/>
  <c r="R106" i="22" s="1"/>
  <c r="H106" i="22"/>
  <c r="G106" i="22"/>
  <c r="F106" i="22"/>
  <c r="E106" i="22"/>
  <c r="D106" i="22"/>
  <c r="V105" i="22"/>
  <c r="R105" i="22"/>
  <c r="P105" i="22"/>
  <c r="O105" i="22"/>
  <c r="U105" i="22" s="1"/>
  <c r="N105" i="22"/>
  <c r="T105" i="22" s="1"/>
  <c r="M105" i="22"/>
  <c r="S105" i="22" s="1"/>
  <c r="L105" i="22"/>
  <c r="H105" i="22"/>
  <c r="G105" i="22"/>
  <c r="F105" i="22"/>
  <c r="E105" i="22"/>
  <c r="D105" i="22"/>
  <c r="U104" i="22"/>
  <c r="S104" i="22"/>
  <c r="P104" i="22"/>
  <c r="V104" i="22" s="1"/>
  <c r="O104" i="22"/>
  <c r="N104" i="22"/>
  <c r="T104" i="22" s="1"/>
  <c r="M104" i="22"/>
  <c r="L104" i="22"/>
  <c r="R104" i="22" s="1"/>
  <c r="H104" i="22"/>
  <c r="G104" i="22"/>
  <c r="F104" i="22"/>
  <c r="E104" i="22"/>
  <c r="D104" i="22"/>
  <c r="V103" i="22"/>
  <c r="T103" i="22"/>
  <c r="P103" i="22"/>
  <c r="P9" i="22" s="1"/>
  <c r="O103" i="22"/>
  <c r="U103" i="22" s="1"/>
  <c r="N103" i="22"/>
  <c r="M103" i="22"/>
  <c r="S103" i="22" s="1"/>
  <c r="L103" i="22"/>
  <c r="R103" i="22" s="1"/>
  <c r="H103" i="22"/>
  <c r="G103" i="22"/>
  <c r="F103" i="22"/>
  <c r="E103" i="22"/>
  <c r="E9" i="22" s="1"/>
  <c r="D103" i="22"/>
  <c r="S102" i="22"/>
  <c r="P102" i="22"/>
  <c r="V102" i="22" s="1"/>
  <c r="O102" i="22"/>
  <c r="U102" i="22" s="1"/>
  <c r="N102" i="22"/>
  <c r="T102" i="22" s="1"/>
  <c r="M102" i="22"/>
  <c r="L102" i="22"/>
  <c r="R102" i="22" s="1"/>
  <c r="H102" i="22"/>
  <c r="G102" i="22"/>
  <c r="F102" i="22"/>
  <c r="E102" i="22"/>
  <c r="D102" i="22"/>
  <c r="V101" i="22"/>
  <c r="T101" i="22"/>
  <c r="R101" i="22"/>
  <c r="P101" i="22"/>
  <c r="O101" i="22"/>
  <c r="U101" i="22" s="1"/>
  <c r="N101" i="22"/>
  <c r="M101" i="22"/>
  <c r="S101" i="22" s="1"/>
  <c r="L101" i="22"/>
  <c r="H101" i="22"/>
  <c r="G101" i="22"/>
  <c r="F101" i="22"/>
  <c r="E101" i="22"/>
  <c r="D101" i="22"/>
  <c r="U100" i="22"/>
  <c r="R100" i="22"/>
  <c r="P100" i="22"/>
  <c r="V100" i="22" s="1"/>
  <c r="O100" i="22"/>
  <c r="N100" i="22"/>
  <c r="T100" i="22" s="1"/>
  <c r="M100" i="22"/>
  <c r="S100" i="22" s="1"/>
  <c r="L100" i="22"/>
  <c r="H100" i="22"/>
  <c r="G100" i="22"/>
  <c r="F100" i="22"/>
  <c r="E100" i="22"/>
  <c r="D100" i="22"/>
  <c r="U99" i="22"/>
  <c r="P99" i="22"/>
  <c r="V99" i="22" s="1"/>
  <c r="O99" i="22"/>
  <c r="N99" i="22"/>
  <c r="T99" i="22" s="1"/>
  <c r="M99" i="22"/>
  <c r="S99" i="22" s="1"/>
  <c r="L99" i="22"/>
  <c r="R99" i="22" s="1"/>
  <c r="H99" i="22"/>
  <c r="G99" i="22"/>
  <c r="F99" i="22"/>
  <c r="E99" i="22"/>
  <c r="D99" i="22"/>
  <c r="S98" i="22"/>
  <c r="P98" i="22"/>
  <c r="V98" i="22" s="1"/>
  <c r="O98" i="22"/>
  <c r="U98" i="22" s="1"/>
  <c r="N98" i="22"/>
  <c r="T98" i="22" s="1"/>
  <c r="M98" i="22"/>
  <c r="L98" i="22"/>
  <c r="R98" i="22" s="1"/>
  <c r="H98" i="22"/>
  <c r="G98" i="22"/>
  <c r="F98" i="22"/>
  <c r="E98" i="22"/>
  <c r="D98" i="22"/>
  <c r="V97" i="22"/>
  <c r="R97" i="22"/>
  <c r="P97" i="22"/>
  <c r="O97" i="22"/>
  <c r="U97" i="22" s="1"/>
  <c r="N97" i="22"/>
  <c r="T97" i="22" s="1"/>
  <c r="M97" i="22"/>
  <c r="S97" i="22" s="1"/>
  <c r="L97" i="22"/>
  <c r="H97" i="22"/>
  <c r="G97" i="22"/>
  <c r="F97" i="22"/>
  <c r="E97" i="22"/>
  <c r="D97" i="22"/>
  <c r="U96" i="22"/>
  <c r="P96" i="22"/>
  <c r="V96" i="22" s="1"/>
  <c r="O96" i="22"/>
  <c r="N96" i="22"/>
  <c r="T96" i="22" s="1"/>
  <c r="M96" i="22"/>
  <c r="S96" i="22" s="1"/>
  <c r="L96" i="22"/>
  <c r="R96" i="22" s="1"/>
  <c r="H96" i="22"/>
  <c r="G96" i="22"/>
  <c r="F96" i="22"/>
  <c r="E96" i="22"/>
  <c r="D96" i="22"/>
  <c r="T95" i="22"/>
  <c r="P95" i="22"/>
  <c r="V95" i="22" s="1"/>
  <c r="O95" i="22"/>
  <c r="U95" i="22" s="1"/>
  <c r="N95" i="22"/>
  <c r="M95" i="22"/>
  <c r="S95" i="22" s="1"/>
  <c r="L95" i="22"/>
  <c r="R95" i="22" s="1"/>
  <c r="H95" i="22"/>
  <c r="G95" i="22"/>
  <c r="F95" i="22"/>
  <c r="E95" i="22"/>
  <c r="D95" i="22"/>
  <c r="S94" i="22"/>
  <c r="P94" i="22"/>
  <c r="V94" i="22" s="1"/>
  <c r="O94" i="22"/>
  <c r="U94" i="22" s="1"/>
  <c r="N94" i="22"/>
  <c r="T94" i="22" s="1"/>
  <c r="M94" i="22"/>
  <c r="L94" i="22"/>
  <c r="R94" i="22" s="1"/>
  <c r="H94" i="22"/>
  <c r="G94" i="22"/>
  <c r="F94" i="22"/>
  <c r="E94" i="22"/>
  <c r="D94" i="22"/>
  <c r="V93" i="22"/>
  <c r="R93" i="22"/>
  <c r="P93" i="22"/>
  <c r="O93" i="22"/>
  <c r="U93" i="22" s="1"/>
  <c r="N93" i="22"/>
  <c r="T93" i="22" s="1"/>
  <c r="M93" i="22"/>
  <c r="S93" i="22" s="1"/>
  <c r="L93" i="22"/>
  <c r="H93" i="22"/>
  <c r="G93" i="22"/>
  <c r="F93" i="22"/>
  <c r="E93" i="22"/>
  <c r="D93" i="22"/>
  <c r="U92" i="22"/>
  <c r="P92" i="22"/>
  <c r="V92" i="22" s="1"/>
  <c r="O92" i="22"/>
  <c r="N92" i="22"/>
  <c r="T92" i="22" s="1"/>
  <c r="M92" i="22"/>
  <c r="S92" i="22" s="1"/>
  <c r="L92" i="22"/>
  <c r="R92" i="22" s="1"/>
  <c r="H92" i="22"/>
  <c r="G92" i="22"/>
  <c r="F92" i="22"/>
  <c r="E92" i="22"/>
  <c r="D92" i="22"/>
  <c r="T91" i="22"/>
  <c r="P91" i="22"/>
  <c r="V91" i="22" s="1"/>
  <c r="O91" i="22"/>
  <c r="U91" i="22" s="1"/>
  <c r="N91" i="22"/>
  <c r="M91" i="22"/>
  <c r="S91" i="22" s="1"/>
  <c r="L91" i="22"/>
  <c r="R91" i="22" s="1"/>
  <c r="H91" i="22"/>
  <c r="G91" i="22"/>
  <c r="F91" i="22"/>
  <c r="E91" i="22"/>
  <c r="D91" i="22"/>
  <c r="S90" i="22"/>
  <c r="P90" i="22"/>
  <c r="V90" i="22" s="1"/>
  <c r="O90" i="22"/>
  <c r="U90" i="22" s="1"/>
  <c r="N90" i="22"/>
  <c r="T90" i="22" s="1"/>
  <c r="M90" i="22"/>
  <c r="L90" i="22"/>
  <c r="R90" i="22" s="1"/>
  <c r="H90" i="22"/>
  <c r="G90" i="22"/>
  <c r="G14" i="22" s="1"/>
  <c r="F90" i="22"/>
  <c r="E90" i="22"/>
  <c r="D90" i="22"/>
  <c r="V89" i="22"/>
  <c r="R89" i="22"/>
  <c r="P89" i="22"/>
  <c r="O89" i="22"/>
  <c r="U89" i="22" s="1"/>
  <c r="N89" i="22"/>
  <c r="T89" i="22" s="1"/>
  <c r="M89" i="22"/>
  <c r="S89" i="22" s="1"/>
  <c r="L89" i="22"/>
  <c r="H89" i="22"/>
  <c r="G89" i="22"/>
  <c r="F89" i="22"/>
  <c r="E89" i="22"/>
  <c r="D89" i="22"/>
  <c r="U88" i="22"/>
  <c r="P88" i="22"/>
  <c r="V88" i="22" s="1"/>
  <c r="O88" i="22"/>
  <c r="N88" i="22"/>
  <c r="T88" i="22" s="1"/>
  <c r="M88" i="22"/>
  <c r="S88" i="22" s="1"/>
  <c r="L88" i="22"/>
  <c r="R88" i="22" s="1"/>
  <c r="H88" i="22"/>
  <c r="G88" i="22"/>
  <c r="F88" i="22"/>
  <c r="E88" i="22"/>
  <c r="D88" i="22"/>
  <c r="T87" i="22"/>
  <c r="P87" i="22"/>
  <c r="V87" i="22" s="1"/>
  <c r="O87" i="22"/>
  <c r="U87" i="22" s="1"/>
  <c r="N87" i="22"/>
  <c r="M87" i="22"/>
  <c r="S87" i="22" s="1"/>
  <c r="L87" i="22"/>
  <c r="R87" i="22" s="1"/>
  <c r="H87" i="22"/>
  <c r="G87" i="22"/>
  <c r="F87" i="22"/>
  <c r="E87" i="22"/>
  <c r="D87" i="22"/>
  <c r="S86" i="22"/>
  <c r="P86" i="22"/>
  <c r="V86" i="22" s="1"/>
  <c r="O86" i="22"/>
  <c r="U86" i="22" s="1"/>
  <c r="N86" i="22"/>
  <c r="T86" i="22" s="1"/>
  <c r="M86" i="22"/>
  <c r="L86" i="22"/>
  <c r="R86" i="22" s="1"/>
  <c r="H86" i="22"/>
  <c r="G86" i="22"/>
  <c r="F86" i="22"/>
  <c r="E86" i="22"/>
  <c r="D86" i="22"/>
  <c r="V85" i="22"/>
  <c r="R85" i="22"/>
  <c r="P85" i="22"/>
  <c r="O85" i="22"/>
  <c r="U85" i="22" s="1"/>
  <c r="N85" i="22"/>
  <c r="T85" i="22" s="1"/>
  <c r="M85" i="22"/>
  <c r="S85" i="22" s="1"/>
  <c r="L85" i="22"/>
  <c r="H85" i="22"/>
  <c r="G85" i="22"/>
  <c r="F85" i="22"/>
  <c r="E85" i="22"/>
  <c r="D85" i="22"/>
  <c r="U84" i="22"/>
  <c r="P84" i="22"/>
  <c r="V84" i="22" s="1"/>
  <c r="O84" i="22"/>
  <c r="N84" i="22"/>
  <c r="T84" i="22" s="1"/>
  <c r="M84" i="22"/>
  <c r="S84" i="22" s="1"/>
  <c r="L84" i="22"/>
  <c r="R84" i="22" s="1"/>
  <c r="H84" i="22"/>
  <c r="G84" i="22"/>
  <c r="F84" i="22"/>
  <c r="E84" i="22"/>
  <c r="D84" i="22"/>
  <c r="T83" i="22"/>
  <c r="P83" i="22"/>
  <c r="V83" i="22" s="1"/>
  <c r="O83" i="22"/>
  <c r="U83" i="22" s="1"/>
  <c r="N83" i="22"/>
  <c r="M83" i="22"/>
  <c r="S83" i="22" s="1"/>
  <c r="L83" i="22"/>
  <c r="R83" i="22" s="1"/>
  <c r="H83" i="22"/>
  <c r="G83" i="22"/>
  <c r="F83" i="22"/>
  <c r="E83" i="22"/>
  <c r="D83" i="22"/>
  <c r="S82" i="22"/>
  <c r="P82" i="22"/>
  <c r="V82" i="22" s="1"/>
  <c r="O82" i="22"/>
  <c r="U82" i="22" s="1"/>
  <c r="N82" i="22"/>
  <c r="T82" i="22" s="1"/>
  <c r="M82" i="22"/>
  <c r="L82" i="22"/>
  <c r="R82" i="22" s="1"/>
  <c r="H82" i="22"/>
  <c r="G82" i="22"/>
  <c r="F82" i="22"/>
  <c r="E82" i="22"/>
  <c r="D82" i="22"/>
  <c r="V81" i="22"/>
  <c r="R81" i="22"/>
  <c r="P81" i="22"/>
  <c r="O81" i="22"/>
  <c r="U81" i="22" s="1"/>
  <c r="N81" i="22"/>
  <c r="T81" i="22" s="1"/>
  <c r="M81" i="22"/>
  <c r="S81" i="22" s="1"/>
  <c r="L81" i="22"/>
  <c r="H81" i="22"/>
  <c r="G81" i="22"/>
  <c r="F81" i="22"/>
  <c r="E81" i="22"/>
  <c r="D81" i="22"/>
  <c r="U80" i="22"/>
  <c r="P80" i="22"/>
  <c r="V80" i="22" s="1"/>
  <c r="O80" i="22"/>
  <c r="N80" i="22"/>
  <c r="T80" i="22" s="1"/>
  <c r="M80" i="22"/>
  <c r="S80" i="22" s="1"/>
  <c r="L80" i="22"/>
  <c r="R80" i="22" s="1"/>
  <c r="H80" i="22"/>
  <c r="G80" i="22"/>
  <c r="F80" i="22"/>
  <c r="E80" i="22"/>
  <c r="D80" i="22"/>
  <c r="T79" i="22"/>
  <c r="P79" i="22"/>
  <c r="V79" i="22" s="1"/>
  <c r="O79" i="22"/>
  <c r="U79" i="22" s="1"/>
  <c r="N79" i="22"/>
  <c r="M79" i="22"/>
  <c r="S79" i="22" s="1"/>
  <c r="L79" i="22"/>
  <c r="R79" i="22" s="1"/>
  <c r="H79" i="22"/>
  <c r="G79" i="22"/>
  <c r="F79" i="22"/>
  <c r="E79" i="22"/>
  <c r="D79" i="22"/>
  <c r="S78" i="22"/>
  <c r="P78" i="22"/>
  <c r="V78" i="22" s="1"/>
  <c r="O78" i="22"/>
  <c r="U78" i="22" s="1"/>
  <c r="N78" i="22"/>
  <c r="T78" i="22" s="1"/>
  <c r="M78" i="22"/>
  <c r="L78" i="22"/>
  <c r="R78" i="22" s="1"/>
  <c r="H78" i="22"/>
  <c r="G78" i="22"/>
  <c r="F78" i="22"/>
  <c r="E78" i="22"/>
  <c r="D78" i="22"/>
  <c r="V77" i="22"/>
  <c r="R77" i="22"/>
  <c r="P77" i="22"/>
  <c r="O77" i="22"/>
  <c r="U77" i="22" s="1"/>
  <c r="N77" i="22"/>
  <c r="T77" i="22" s="1"/>
  <c r="M77" i="22"/>
  <c r="L77" i="22"/>
  <c r="H77" i="22"/>
  <c r="G77" i="22"/>
  <c r="F77" i="22"/>
  <c r="F11" i="22" s="1"/>
  <c r="E77" i="22"/>
  <c r="D77" i="22"/>
  <c r="U76" i="22"/>
  <c r="P76" i="22"/>
  <c r="O76" i="22"/>
  <c r="N76" i="22"/>
  <c r="T76" i="22" s="1"/>
  <c r="M76" i="22"/>
  <c r="S76" i="22" s="1"/>
  <c r="L76" i="22"/>
  <c r="R76" i="22" s="1"/>
  <c r="H76" i="22"/>
  <c r="G76" i="22"/>
  <c r="F76" i="22"/>
  <c r="E76" i="22"/>
  <c r="E10" i="22" s="1"/>
  <c r="D76" i="22"/>
  <c r="T75" i="22"/>
  <c r="P75" i="22"/>
  <c r="V75" i="22" s="1"/>
  <c r="O75" i="22"/>
  <c r="N75" i="22"/>
  <c r="M75" i="22"/>
  <c r="S75" i="22" s="1"/>
  <c r="L75" i="22"/>
  <c r="R75" i="22" s="1"/>
  <c r="H75" i="22"/>
  <c r="H9" i="22" s="1"/>
  <c r="G75" i="22"/>
  <c r="F75" i="22"/>
  <c r="E75" i="22"/>
  <c r="D75" i="22"/>
  <c r="S74" i="22"/>
  <c r="P74" i="22"/>
  <c r="V74" i="22" s="1"/>
  <c r="O74" i="22"/>
  <c r="U74" i="22" s="1"/>
  <c r="N74" i="22"/>
  <c r="M74" i="22"/>
  <c r="L74" i="22"/>
  <c r="R74" i="22" s="1"/>
  <c r="H74" i="22"/>
  <c r="G74" i="22"/>
  <c r="G8" i="22" s="1"/>
  <c r="F74" i="22"/>
  <c r="E74" i="22"/>
  <c r="D74" i="22"/>
  <c r="V73" i="22"/>
  <c r="R73" i="22"/>
  <c r="P73" i="22"/>
  <c r="O73" i="22"/>
  <c r="U73" i="22" s="1"/>
  <c r="N73" i="22"/>
  <c r="N7" i="22" s="1"/>
  <c r="T7" i="22" s="1"/>
  <c r="M73" i="22"/>
  <c r="L73" i="22"/>
  <c r="H73" i="22"/>
  <c r="G73" i="22"/>
  <c r="G7" i="22" s="1"/>
  <c r="F73" i="22"/>
  <c r="E73" i="22"/>
  <c r="D73" i="22"/>
  <c r="U72" i="22"/>
  <c r="P72" i="22"/>
  <c r="V72" i="22" s="1"/>
  <c r="O72" i="22"/>
  <c r="N72" i="22"/>
  <c r="T72" i="22" s="1"/>
  <c r="M72" i="22"/>
  <c r="S72" i="22" s="1"/>
  <c r="L72" i="22"/>
  <c r="R72" i="22" s="1"/>
  <c r="H72" i="22"/>
  <c r="G72" i="22"/>
  <c r="F72" i="22"/>
  <c r="E72" i="22"/>
  <c r="D72" i="22"/>
  <c r="T71" i="22"/>
  <c r="P71" i="22"/>
  <c r="V71" i="22" s="1"/>
  <c r="O71" i="22"/>
  <c r="U71" i="22" s="1"/>
  <c r="N71" i="22"/>
  <c r="M71" i="22"/>
  <c r="S71" i="22" s="1"/>
  <c r="L71" i="22"/>
  <c r="R71" i="22" s="1"/>
  <c r="H71" i="22"/>
  <c r="G71" i="22"/>
  <c r="F71" i="22"/>
  <c r="E71" i="22"/>
  <c r="D71" i="22"/>
  <c r="S70" i="22"/>
  <c r="P70" i="22"/>
  <c r="V70" i="22" s="1"/>
  <c r="O70" i="22"/>
  <c r="U70" i="22" s="1"/>
  <c r="N70" i="22"/>
  <c r="T70" i="22" s="1"/>
  <c r="M70" i="22"/>
  <c r="L70" i="22"/>
  <c r="R70" i="22" s="1"/>
  <c r="H70" i="22"/>
  <c r="G70" i="22"/>
  <c r="F70" i="22"/>
  <c r="E70" i="22"/>
  <c r="D70" i="22"/>
  <c r="V69" i="22"/>
  <c r="R69" i="22"/>
  <c r="P69" i="22"/>
  <c r="O69" i="22"/>
  <c r="U69" i="22" s="1"/>
  <c r="N69" i="22"/>
  <c r="T69" i="22" s="1"/>
  <c r="M69" i="22"/>
  <c r="S69" i="22" s="1"/>
  <c r="L69" i="22"/>
  <c r="H69" i="22"/>
  <c r="G69" i="22"/>
  <c r="F69" i="22"/>
  <c r="E69" i="22"/>
  <c r="D69" i="22"/>
  <c r="U68" i="22"/>
  <c r="P68" i="22"/>
  <c r="V68" i="22" s="1"/>
  <c r="O68" i="22"/>
  <c r="N68" i="22"/>
  <c r="T68" i="22" s="1"/>
  <c r="M68" i="22"/>
  <c r="S68" i="22" s="1"/>
  <c r="L68" i="22"/>
  <c r="R68" i="22" s="1"/>
  <c r="H68" i="22"/>
  <c r="G68" i="22"/>
  <c r="F68" i="22"/>
  <c r="E68" i="22"/>
  <c r="D68" i="22"/>
  <c r="T67" i="22"/>
  <c r="P67" i="22"/>
  <c r="V67" i="22" s="1"/>
  <c r="O67" i="22"/>
  <c r="U67" i="22" s="1"/>
  <c r="N67" i="22"/>
  <c r="M67" i="22"/>
  <c r="S67" i="22" s="1"/>
  <c r="L67" i="22"/>
  <c r="H67" i="22"/>
  <c r="G67" i="22"/>
  <c r="F67" i="22"/>
  <c r="E67" i="22"/>
  <c r="D67" i="22"/>
  <c r="S66" i="22"/>
  <c r="P66" i="22"/>
  <c r="V66" i="22" s="1"/>
  <c r="O66" i="22"/>
  <c r="N66" i="22"/>
  <c r="T66" i="22" s="1"/>
  <c r="M66" i="22"/>
  <c r="L66" i="22"/>
  <c r="R66" i="22" s="1"/>
  <c r="H66" i="22"/>
  <c r="G66" i="22"/>
  <c r="F66" i="22"/>
  <c r="E66" i="22"/>
  <c r="D66" i="22"/>
  <c r="V65" i="22"/>
  <c r="R65" i="22"/>
  <c r="P65" i="22"/>
  <c r="O65" i="22"/>
  <c r="U65" i="22" s="1"/>
  <c r="N65" i="22"/>
  <c r="T65" i="22" s="1"/>
  <c r="M65" i="22"/>
  <c r="S65" i="22" s="1"/>
  <c r="L65" i="22"/>
  <c r="H65" i="22"/>
  <c r="G65" i="22"/>
  <c r="F65" i="22"/>
  <c r="E65" i="22"/>
  <c r="D65" i="22"/>
  <c r="U64" i="22"/>
  <c r="P64" i="22"/>
  <c r="V64" i="22" s="1"/>
  <c r="O64" i="22"/>
  <c r="N64" i="22"/>
  <c r="T64" i="22" s="1"/>
  <c r="M64" i="22"/>
  <c r="S64" i="22" s="1"/>
  <c r="L64" i="22"/>
  <c r="R64" i="22" s="1"/>
  <c r="H64" i="22"/>
  <c r="G64" i="22"/>
  <c r="F64" i="22"/>
  <c r="E64" i="22"/>
  <c r="E135" i="22" s="1"/>
  <c r="D64" i="22"/>
  <c r="T63" i="22"/>
  <c r="P63" i="22"/>
  <c r="V63" i="22" s="1"/>
  <c r="O63" i="22"/>
  <c r="N63" i="22"/>
  <c r="M63" i="22"/>
  <c r="S63" i="22" s="1"/>
  <c r="L63" i="22"/>
  <c r="H63" i="22"/>
  <c r="H5" i="22" s="1"/>
  <c r="G63" i="22"/>
  <c r="F63" i="22"/>
  <c r="E63" i="22"/>
  <c r="D63" i="22"/>
  <c r="S62" i="22"/>
  <c r="P62" i="22"/>
  <c r="V62" i="22" s="1"/>
  <c r="O62" i="22"/>
  <c r="U62" i="22" s="1"/>
  <c r="N62" i="22"/>
  <c r="M62" i="22"/>
  <c r="L62" i="22"/>
  <c r="R62" i="22" s="1"/>
  <c r="H62" i="22"/>
  <c r="G62" i="22"/>
  <c r="G5" i="22" s="1"/>
  <c r="F62" i="22"/>
  <c r="E62" i="22"/>
  <c r="D62" i="22"/>
  <c r="V61" i="22"/>
  <c r="R61" i="22"/>
  <c r="P61" i="22"/>
  <c r="O61" i="22"/>
  <c r="U61" i="22" s="1"/>
  <c r="N61" i="22"/>
  <c r="M61" i="22"/>
  <c r="S61" i="22" s="1"/>
  <c r="L61" i="22"/>
  <c r="H61" i="22"/>
  <c r="G61" i="22"/>
  <c r="F61" i="22"/>
  <c r="F135" i="22" s="1"/>
  <c r="E61" i="22"/>
  <c r="D61" i="22"/>
  <c r="U60" i="22"/>
  <c r="P60" i="22"/>
  <c r="V60" i="22" s="1"/>
  <c r="O60" i="22"/>
  <c r="N60" i="22"/>
  <c r="T60" i="22" s="1"/>
  <c r="M60" i="22"/>
  <c r="L60" i="22"/>
  <c r="R60" i="22" s="1"/>
  <c r="H60" i="22"/>
  <c r="G60" i="22"/>
  <c r="F60" i="22"/>
  <c r="E60" i="22"/>
  <c r="D60" i="22"/>
  <c r="V58" i="22"/>
  <c r="R58" i="22"/>
  <c r="P58" i="22"/>
  <c r="O58" i="22"/>
  <c r="U58" i="22" s="1"/>
  <c r="N58" i="22"/>
  <c r="T58" i="22" s="1"/>
  <c r="M58" i="22"/>
  <c r="S58" i="22" s="1"/>
  <c r="L58" i="22"/>
  <c r="H58" i="22"/>
  <c r="G58" i="22"/>
  <c r="F58" i="22"/>
  <c r="E58" i="22"/>
  <c r="D58" i="22"/>
  <c r="U57" i="22"/>
  <c r="P57" i="22"/>
  <c r="V57" i="22" s="1"/>
  <c r="O57" i="22"/>
  <c r="N57" i="22"/>
  <c r="T57" i="22" s="1"/>
  <c r="M57" i="22"/>
  <c r="S57" i="22" s="1"/>
  <c r="L57" i="22"/>
  <c r="R57" i="22" s="1"/>
  <c r="H57" i="22"/>
  <c r="G57" i="22"/>
  <c r="F57" i="22"/>
  <c r="E57" i="22"/>
  <c r="D57" i="22"/>
  <c r="T56" i="22"/>
  <c r="P56" i="22"/>
  <c r="V56" i="22" s="1"/>
  <c r="O56" i="22"/>
  <c r="U56" i="22" s="1"/>
  <c r="N56" i="22"/>
  <c r="M56" i="22"/>
  <c r="S56" i="22" s="1"/>
  <c r="L56" i="22"/>
  <c r="R56" i="22" s="1"/>
  <c r="H56" i="22"/>
  <c r="G56" i="22"/>
  <c r="F56" i="22"/>
  <c r="E56" i="22"/>
  <c r="D56" i="22"/>
  <c r="S55" i="22"/>
  <c r="P55" i="22"/>
  <c r="V55" i="22" s="1"/>
  <c r="O55" i="22"/>
  <c r="U55" i="22" s="1"/>
  <c r="N55" i="22"/>
  <c r="T55" i="22" s="1"/>
  <c r="M55" i="22"/>
  <c r="L55" i="22"/>
  <c r="R55" i="22" s="1"/>
  <c r="H55" i="22"/>
  <c r="G55" i="22"/>
  <c r="F55" i="22"/>
  <c r="E55" i="22"/>
  <c r="D55" i="22"/>
  <c r="V54" i="22"/>
  <c r="R54" i="22"/>
  <c r="P54" i="22"/>
  <c r="O54" i="22"/>
  <c r="U54" i="22" s="1"/>
  <c r="N54" i="22"/>
  <c r="T54" i="22" s="1"/>
  <c r="M54" i="22"/>
  <c r="S54" i="22" s="1"/>
  <c r="L54" i="22"/>
  <c r="H54" i="22"/>
  <c r="G54" i="22"/>
  <c r="F54" i="22"/>
  <c r="E54" i="22"/>
  <c r="D54" i="22"/>
  <c r="U53" i="22"/>
  <c r="P53" i="22"/>
  <c r="V53" i="22" s="1"/>
  <c r="O53" i="22"/>
  <c r="N53" i="22"/>
  <c r="T53" i="22" s="1"/>
  <c r="M53" i="22"/>
  <c r="S53" i="22" s="1"/>
  <c r="L53" i="22"/>
  <c r="R53" i="22" s="1"/>
  <c r="H53" i="22"/>
  <c r="G53" i="22"/>
  <c r="F53" i="22"/>
  <c r="E53" i="22"/>
  <c r="D53" i="22"/>
  <c r="T52" i="22"/>
  <c r="P52" i="22"/>
  <c r="V52" i="22" s="1"/>
  <c r="O52" i="22"/>
  <c r="U52" i="22" s="1"/>
  <c r="N52" i="22"/>
  <c r="M52" i="22"/>
  <c r="S52" i="22" s="1"/>
  <c r="L52" i="22"/>
  <c r="R52" i="22" s="1"/>
  <c r="H52" i="22"/>
  <c r="G52" i="22"/>
  <c r="F52" i="22"/>
  <c r="E52" i="22"/>
  <c r="D52" i="22"/>
  <c r="S51" i="22"/>
  <c r="P51" i="22"/>
  <c r="V51" i="22" s="1"/>
  <c r="O51" i="22"/>
  <c r="U51" i="22" s="1"/>
  <c r="N51" i="22"/>
  <c r="T51" i="22" s="1"/>
  <c r="M51" i="22"/>
  <c r="L51" i="22"/>
  <c r="R51" i="22" s="1"/>
  <c r="H51" i="22"/>
  <c r="G51" i="22"/>
  <c r="F51" i="22"/>
  <c r="E51" i="22"/>
  <c r="D51" i="22"/>
  <c r="V50" i="22"/>
  <c r="R50" i="22"/>
  <c r="P50" i="22"/>
  <c r="O50" i="22"/>
  <c r="U50" i="22" s="1"/>
  <c r="N50" i="22"/>
  <c r="T50" i="22" s="1"/>
  <c r="M50" i="22"/>
  <c r="S50" i="22" s="1"/>
  <c r="L50" i="22"/>
  <c r="H50" i="22"/>
  <c r="G50" i="22"/>
  <c r="F50" i="22"/>
  <c r="E50" i="22"/>
  <c r="D50" i="22"/>
  <c r="U49" i="22"/>
  <c r="P49" i="22"/>
  <c r="V49" i="22" s="1"/>
  <c r="O49" i="22"/>
  <c r="N49" i="22"/>
  <c r="T49" i="22" s="1"/>
  <c r="M49" i="22"/>
  <c r="S49" i="22" s="1"/>
  <c r="L49" i="22"/>
  <c r="R49" i="22" s="1"/>
  <c r="H49" i="22"/>
  <c r="G49" i="22"/>
  <c r="F49" i="22"/>
  <c r="E49" i="22"/>
  <c r="D49" i="22"/>
  <c r="T48" i="22"/>
  <c r="P48" i="22"/>
  <c r="V48" i="22" s="1"/>
  <c r="O48" i="22"/>
  <c r="U48" i="22" s="1"/>
  <c r="N48" i="22"/>
  <c r="M48" i="22"/>
  <c r="S48" i="22" s="1"/>
  <c r="L48" i="22"/>
  <c r="R48" i="22" s="1"/>
  <c r="H48" i="22"/>
  <c r="G48" i="22"/>
  <c r="F48" i="22"/>
  <c r="E48" i="22"/>
  <c r="D48" i="22"/>
  <c r="S47" i="22"/>
  <c r="P47" i="22"/>
  <c r="V47" i="22" s="1"/>
  <c r="O47" i="22"/>
  <c r="U47" i="22" s="1"/>
  <c r="N47" i="22"/>
  <c r="T47" i="22" s="1"/>
  <c r="M47" i="22"/>
  <c r="L47" i="22"/>
  <c r="R47" i="22" s="1"/>
  <c r="H47" i="22"/>
  <c r="G47" i="22"/>
  <c r="G59" i="22" s="1"/>
  <c r="F47" i="22"/>
  <c r="E47" i="22"/>
  <c r="D47" i="22"/>
  <c r="V46" i="22"/>
  <c r="R46" i="22"/>
  <c r="P46" i="22"/>
  <c r="O46" i="22"/>
  <c r="U46" i="22" s="1"/>
  <c r="N46" i="22"/>
  <c r="T46" i="22" s="1"/>
  <c r="M46" i="22"/>
  <c r="L46" i="22"/>
  <c r="H46" i="22"/>
  <c r="G46" i="22"/>
  <c r="F46" i="22"/>
  <c r="F59" i="22" s="1"/>
  <c r="E46" i="22"/>
  <c r="D46" i="22"/>
  <c r="U45" i="22"/>
  <c r="P45" i="22"/>
  <c r="V45" i="22" s="1"/>
  <c r="O45" i="22"/>
  <c r="N45" i="22"/>
  <c r="T45" i="22" s="1"/>
  <c r="M45" i="22"/>
  <c r="L45" i="22"/>
  <c r="R45" i="22" s="1"/>
  <c r="H45" i="22"/>
  <c r="G45" i="22"/>
  <c r="F45" i="22"/>
  <c r="E45" i="22"/>
  <c r="D45" i="22"/>
  <c r="V43" i="22"/>
  <c r="R43" i="22"/>
  <c r="P43" i="22"/>
  <c r="O43" i="22"/>
  <c r="U43" i="22" s="1"/>
  <c r="N43" i="22"/>
  <c r="N19" i="22" s="1"/>
  <c r="M43" i="22"/>
  <c r="L43" i="22"/>
  <c r="H43" i="22"/>
  <c r="G43" i="22"/>
  <c r="G19" i="22" s="1"/>
  <c r="F43" i="22"/>
  <c r="E43" i="22"/>
  <c r="D43" i="22"/>
  <c r="U42" i="22"/>
  <c r="P42" i="22"/>
  <c r="O42" i="22"/>
  <c r="N42" i="22"/>
  <c r="T42" i="22" s="1"/>
  <c r="M42" i="22"/>
  <c r="M18" i="22" s="1"/>
  <c r="L42" i="22"/>
  <c r="R42" i="22" s="1"/>
  <c r="H42" i="22"/>
  <c r="G42" i="22"/>
  <c r="F42" i="22"/>
  <c r="F18" i="22" s="1"/>
  <c r="E42" i="22"/>
  <c r="E18" i="22" s="1"/>
  <c r="D42" i="22"/>
  <c r="T41" i="22"/>
  <c r="P41" i="22"/>
  <c r="P17" i="22" s="1"/>
  <c r="V17" i="22" s="1"/>
  <c r="O41" i="22"/>
  <c r="N41" i="22"/>
  <c r="M41" i="22"/>
  <c r="S41" i="22" s="1"/>
  <c r="L41" i="22"/>
  <c r="R41" i="22" s="1"/>
  <c r="H41" i="22"/>
  <c r="H17" i="22" s="1"/>
  <c r="G41" i="22"/>
  <c r="F41" i="22"/>
  <c r="E41" i="22"/>
  <c r="E17" i="22" s="1"/>
  <c r="D41" i="22"/>
  <c r="S40" i="22"/>
  <c r="P40" i="22"/>
  <c r="V40" i="22" s="1"/>
  <c r="O40" i="22"/>
  <c r="O16" i="22" s="1"/>
  <c r="U16" i="22" s="1"/>
  <c r="N40" i="22"/>
  <c r="M40" i="22"/>
  <c r="L40" i="22"/>
  <c r="R40" i="22" s="1"/>
  <c r="H40" i="22"/>
  <c r="H16" i="22" s="1"/>
  <c r="G40" i="22"/>
  <c r="G16" i="22" s="1"/>
  <c r="F40" i="22"/>
  <c r="E40" i="22"/>
  <c r="D40" i="22"/>
  <c r="V39" i="22"/>
  <c r="R39" i="22"/>
  <c r="P39" i="22"/>
  <c r="O39" i="22"/>
  <c r="U39" i="22" s="1"/>
  <c r="N39" i="22"/>
  <c r="N15" i="22" s="1"/>
  <c r="M39" i="22"/>
  <c r="L39" i="22"/>
  <c r="H39" i="22"/>
  <c r="G39" i="22"/>
  <c r="G15" i="22" s="1"/>
  <c r="F39" i="22"/>
  <c r="F15" i="22" s="1"/>
  <c r="E39" i="22"/>
  <c r="D39" i="22"/>
  <c r="U38" i="22"/>
  <c r="P38" i="22"/>
  <c r="O38" i="22"/>
  <c r="N38" i="22"/>
  <c r="T38" i="22" s="1"/>
  <c r="M38" i="22"/>
  <c r="L38" i="22"/>
  <c r="R38" i="22" s="1"/>
  <c r="H38" i="22"/>
  <c r="G38" i="22"/>
  <c r="F38" i="22"/>
  <c r="E38" i="22"/>
  <c r="D38" i="22"/>
  <c r="T37" i="22"/>
  <c r="P37" i="22"/>
  <c r="V37" i="22" s="1"/>
  <c r="O37" i="22"/>
  <c r="U37" i="22" s="1"/>
  <c r="N37" i="22"/>
  <c r="M37" i="22"/>
  <c r="S37" i="22" s="1"/>
  <c r="L37" i="22"/>
  <c r="R37" i="22" s="1"/>
  <c r="H37" i="22"/>
  <c r="G37" i="22"/>
  <c r="F37" i="22"/>
  <c r="E37" i="22"/>
  <c r="D37" i="22"/>
  <c r="S36" i="22"/>
  <c r="P36" i="22"/>
  <c r="V36" i="22" s="1"/>
  <c r="O36" i="22"/>
  <c r="U36" i="22" s="1"/>
  <c r="N36" i="22"/>
  <c r="T36" i="22" s="1"/>
  <c r="M36" i="22"/>
  <c r="L36" i="22"/>
  <c r="R36" i="22" s="1"/>
  <c r="H36" i="22"/>
  <c r="G36" i="22"/>
  <c r="G10" i="22" s="1"/>
  <c r="F36" i="22"/>
  <c r="E36" i="22"/>
  <c r="D36" i="22"/>
  <c r="V35" i="22"/>
  <c r="R35" i="22"/>
  <c r="P35" i="22"/>
  <c r="O35" i="22"/>
  <c r="U35" i="22" s="1"/>
  <c r="N35" i="22"/>
  <c r="T35" i="22" s="1"/>
  <c r="M35" i="22"/>
  <c r="S35" i="22" s="1"/>
  <c r="L35" i="22"/>
  <c r="H35" i="22"/>
  <c r="G35" i="22"/>
  <c r="F35" i="22"/>
  <c r="E35" i="22"/>
  <c r="D35" i="22"/>
  <c r="U34" i="22"/>
  <c r="P34" i="22"/>
  <c r="V34" i="22" s="1"/>
  <c r="O34" i="22"/>
  <c r="N34" i="22"/>
  <c r="T34" i="22" s="1"/>
  <c r="M34" i="22"/>
  <c r="S34" i="22" s="1"/>
  <c r="L34" i="22"/>
  <c r="R34" i="22" s="1"/>
  <c r="H34" i="22"/>
  <c r="G34" i="22"/>
  <c r="F34" i="22"/>
  <c r="E34" i="22"/>
  <c r="D34" i="22"/>
  <c r="T33" i="22"/>
  <c r="P33" i="22"/>
  <c r="V33" i="22" s="1"/>
  <c r="O33" i="22"/>
  <c r="U33" i="22" s="1"/>
  <c r="N33" i="22"/>
  <c r="M33" i="22"/>
  <c r="S33" i="22" s="1"/>
  <c r="L33" i="22"/>
  <c r="R33" i="22" s="1"/>
  <c r="H33" i="22"/>
  <c r="G33" i="22"/>
  <c r="F33" i="22"/>
  <c r="E33" i="22"/>
  <c r="D33" i="22"/>
  <c r="S32" i="22"/>
  <c r="P32" i="22"/>
  <c r="V32" i="22" s="1"/>
  <c r="O32" i="22"/>
  <c r="U32" i="22" s="1"/>
  <c r="N32" i="22"/>
  <c r="T32" i="22" s="1"/>
  <c r="M32" i="22"/>
  <c r="M44" i="22" s="1"/>
  <c r="L32" i="22"/>
  <c r="R32" i="22" s="1"/>
  <c r="H32" i="22"/>
  <c r="G32" i="22"/>
  <c r="G44" i="22" s="1"/>
  <c r="F32" i="22"/>
  <c r="F44" i="22" s="1"/>
  <c r="E32" i="22"/>
  <c r="D32" i="22"/>
  <c r="V31" i="22"/>
  <c r="R31" i="22"/>
  <c r="P31" i="22"/>
  <c r="O31" i="22"/>
  <c r="U31" i="22" s="1"/>
  <c r="N31" i="22"/>
  <c r="T31" i="22" s="1"/>
  <c r="M31" i="22"/>
  <c r="S31" i="22" s="1"/>
  <c r="L31" i="22"/>
  <c r="H31" i="22"/>
  <c r="G31" i="22"/>
  <c r="F31" i="22"/>
  <c r="E31" i="22"/>
  <c r="D31" i="22"/>
  <c r="S29" i="22"/>
  <c r="P29" i="22"/>
  <c r="V29" i="22" s="1"/>
  <c r="O29" i="22"/>
  <c r="U29" i="22" s="1"/>
  <c r="N29" i="22"/>
  <c r="M29" i="22"/>
  <c r="H29" i="22"/>
  <c r="G29" i="22"/>
  <c r="D29" i="22" s="1"/>
  <c r="F29" i="22"/>
  <c r="E29" i="22"/>
  <c r="V28" i="22"/>
  <c r="P28" i="22"/>
  <c r="O28" i="22"/>
  <c r="U28" i="22" s="1"/>
  <c r="N28" i="22"/>
  <c r="T28" i="22" s="1"/>
  <c r="M28" i="22"/>
  <c r="H28" i="22"/>
  <c r="G28" i="22"/>
  <c r="F28" i="22"/>
  <c r="D28" i="22" s="1"/>
  <c r="E28" i="22"/>
  <c r="U27" i="22"/>
  <c r="P27" i="22"/>
  <c r="V27" i="22" s="1"/>
  <c r="O27" i="22"/>
  <c r="N27" i="22"/>
  <c r="T27" i="22" s="1"/>
  <c r="M27" i="22"/>
  <c r="S27" i="22" s="1"/>
  <c r="H27" i="22"/>
  <c r="G27" i="22"/>
  <c r="F27" i="22"/>
  <c r="E27" i="22"/>
  <c r="D27" i="22" s="1"/>
  <c r="T26" i="22"/>
  <c r="P26" i="22"/>
  <c r="V26" i="22" s="1"/>
  <c r="O26" i="22"/>
  <c r="N26" i="22"/>
  <c r="M26" i="22"/>
  <c r="S26" i="22" s="1"/>
  <c r="H26" i="22"/>
  <c r="H30" i="22" s="1"/>
  <c r="G26" i="22"/>
  <c r="F26" i="22"/>
  <c r="E26" i="22"/>
  <c r="D26" i="22"/>
  <c r="S25" i="22"/>
  <c r="P25" i="22"/>
  <c r="V25" i="22" s="1"/>
  <c r="O25" i="22"/>
  <c r="U25" i="22" s="1"/>
  <c r="N25" i="22"/>
  <c r="M25" i="22"/>
  <c r="H25" i="22"/>
  <c r="G25" i="22"/>
  <c r="D25" i="22" s="1"/>
  <c r="F25" i="22"/>
  <c r="E25" i="22"/>
  <c r="V24" i="22"/>
  <c r="P24" i="22"/>
  <c r="O24" i="22"/>
  <c r="U24" i="22" s="1"/>
  <c r="N24" i="22"/>
  <c r="T24" i="22" s="1"/>
  <c r="M24" i="22"/>
  <c r="H24" i="22"/>
  <c r="G24" i="22"/>
  <c r="F24" i="22"/>
  <c r="D24" i="22" s="1"/>
  <c r="E24" i="22"/>
  <c r="U23" i="22"/>
  <c r="P23" i="22"/>
  <c r="V23" i="22" s="1"/>
  <c r="O23" i="22"/>
  <c r="N23" i="22"/>
  <c r="T23" i="22" s="1"/>
  <c r="M23" i="22"/>
  <c r="S23" i="22" s="1"/>
  <c r="L23" i="22"/>
  <c r="R23" i="22" s="1"/>
  <c r="H23" i="22"/>
  <c r="G23" i="22"/>
  <c r="F23" i="22"/>
  <c r="E23" i="22"/>
  <c r="D23" i="22" s="1"/>
  <c r="T22" i="22"/>
  <c r="P22" i="22"/>
  <c r="P30" i="22" s="1"/>
  <c r="O22" i="22"/>
  <c r="O30" i="22" s="1"/>
  <c r="N22" i="22"/>
  <c r="M22" i="22"/>
  <c r="S22" i="22" s="1"/>
  <c r="H22" i="22"/>
  <c r="G22" i="22"/>
  <c r="F22" i="22"/>
  <c r="E22" i="22"/>
  <c r="D22" i="22"/>
  <c r="S21" i="22"/>
  <c r="P21" i="22"/>
  <c r="V21" i="22" s="1"/>
  <c r="O21" i="22"/>
  <c r="N21" i="22"/>
  <c r="M21" i="22"/>
  <c r="H21" i="22"/>
  <c r="G21" i="22"/>
  <c r="F21" i="22"/>
  <c r="E21" i="22"/>
  <c r="T19" i="22"/>
  <c r="O19" i="22"/>
  <c r="H19" i="22"/>
  <c r="S18" i="22"/>
  <c r="N18" i="22"/>
  <c r="T18" i="22" s="1"/>
  <c r="G18" i="22"/>
  <c r="N17" i="22"/>
  <c r="T17" i="22" s="1"/>
  <c r="G17" i="22"/>
  <c r="F17" i="22"/>
  <c r="E16" i="22"/>
  <c r="D16" i="22" s="1"/>
  <c r="T15" i="22"/>
  <c r="P15" i="22"/>
  <c r="V15" i="22" s="1"/>
  <c r="H15" i="22"/>
  <c r="D15" i="22" s="1"/>
  <c r="E15" i="22"/>
  <c r="N14" i="22"/>
  <c r="T14" i="22" s="1"/>
  <c r="V13" i="22"/>
  <c r="P13" i="22"/>
  <c r="O13" i="22"/>
  <c r="U13" i="22" s="1"/>
  <c r="N13" i="22"/>
  <c r="T13" i="22" s="1"/>
  <c r="M13" i="22"/>
  <c r="H13" i="22"/>
  <c r="G13" i="22"/>
  <c r="F13" i="22"/>
  <c r="D13" i="22" s="1"/>
  <c r="E13" i="22"/>
  <c r="U12" i="22"/>
  <c r="P12" i="22"/>
  <c r="V12" i="22" s="1"/>
  <c r="O12" i="22"/>
  <c r="N12" i="22"/>
  <c r="T12" i="22" s="1"/>
  <c r="M12" i="22"/>
  <c r="S12" i="22" s="1"/>
  <c r="L12" i="22"/>
  <c r="R12" i="22" s="1"/>
  <c r="H12" i="22"/>
  <c r="G12" i="22"/>
  <c r="F12" i="22"/>
  <c r="E12" i="22"/>
  <c r="D12" i="22" s="1"/>
  <c r="H11" i="22"/>
  <c r="S10" i="22"/>
  <c r="M10" i="22"/>
  <c r="F10" i="22"/>
  <c r="V9" i="22"/>
  <c r="N9" i="22"/>
  <c r="T9" i="22" s="1"/>
  <c r="M9" i="22"/>
  <c r="G9" i="22"/>
  <c r="F9" i="22"/>
  <c r="E8" i="22"/>
  <c r="D8" i="22" s="1"/>
  <c r="H7" i="22"/>
  <c r="S6" i="22"/>
  <c r="P6" i="22"/>
  <c r="V6" i="22" s="1"/>
  <c r="O6" i="22"/>
  <c r="U6" i="22" s="1"/>
  <c r="N6" i="22"/>
  <c r="M6" i="22"/>
  <c r="H6" i="22"/>
  <c r="G6" i="22"/>
  <c r="D6" i="22" s="1"/>
  <c r="F6" i="22"/>
  <c r="E6" i="22"/>
  <c r="M5" i="22"/>
  <c r="U4" i="22"/>
  <c r="P4" i="22"/>
  <c r="V4" i="22" s="1"/>
  <c r="O4" i="22"/>
  <c r="N4" i="22"/>
  <c r="T4" i="22" s="1"/>
  <c r="M4" i="22"/>
  <c r="H4" i="22"/>
  <c r="G4" i="22"/>
  <c r="F4" i="22"/>
  <c r="E4" i="22"/>
  <c r="D4" i="22" s="1"/>
  <c r="R2" i="22"/>
  <c r="U411" i="21"/>
  <c r="T411" i="21"/>
  <c r="P411" i="21"/>
  <c r="V411" i="21" s="1"/>
  <c r="O411" i="21"/>
  <c r="N411" i="21"/>
  <c r="M411" i="21"/>
  <c r="S411" i="21" s="1"/>
  <c r="L411" i="21"/>
  <c r="R411" i="21" s="1"/>
  <c r="H411" i="21"/>
  <c r="G411" i="21"/>
  <c r="F411" i="21"/>
  <c r="E411" i="21"/>
  <c r="D411" i="21"/>
  <c r="S410" i="21"/>
  <c r="P410" i="21"/>
  <c r="V410" i="21" s="1"/>
  <c r="O410" i="21"/>
  <c r="U410" i="21" s="1"/>
  <c r="N410" i="21"/>
  <c r="T410" i="21" s="1"/>
  <c r="M410" i="21"/>
  <c r="L410" i="21"/>
  <c r="R410" i="21" s="1"/>
  <c r="H410" i="21"/>
  <c r="G410" i="21"/>
  <c r="F410" i="21"/>
  <c r="E410" i="21"/>
  <c r="D410" i="21"/>
  <c r="V409" i="21"/>
  <c r="R409" i="21"/>
  <c r="P409" i="21"/>
  <c r="O409" i="21"/>
  <c r="U409" i="21" s="1"/>
  <c r="N409" i="21"/>
  <c r="T409" i="21" s="1"/>
  <c r="M409" i="21"/>
  <c r="L409" i="21"/>
  <c r="H409" i="21"/>
  <c r="G409" i="21"/>
  <c r="F409" i="21"/>
  <c r="F412" i="21" s="1"/>
  <c r="E409" i="21"/>
  <c r="D409" i="21"/>
  <c r="U408" i="21"/>
  <c r="P408" i="21"/>
  <c r="O408" i="21"/>
  <c r="N408" i="21"/>
  <c r="T408" i="21" s="1"/>
  <c r="M408" i="21"/>
  <c r="S408" i="21" s="1"/>
  <c r="L408" i="21"/>
  <c r="R408" i="21" s="1"/>
  <c r="H408" i="21"/>
  <c r="G408" i="21"/>
  <c r="G412" i="21" s="1"/>
  <c r="F408" i="21"/>
  <c r="E408" i="21"/>
  <c r="E412" i="21" s="1"/>
  <c r="D408" i="21"/>
  <c r="U407" i="21"/>
  <c r="T407" i="21"/>
  <c r="P407" i="21"/>
  <c r="V407" i="21" s="1"/>
  <c r="O407" i="21"/>
  <c r="N407" i="21"/>
  <c r="M407" i="21"/>
  <c r="S407" i="21" s="1"/>
  <c r="L407" i="21"/>
  <c r="R407" i="21" s="1"/>
  <c r="H407" i="21"/>
  <c r="G407" i="21"/>
  <c r="F407" i="21"/>
  <c r="E407" i="21"/>
  <c r="D407" i="21"/>
  <c r="N406" i="21"/>
  <c r="G406" i="21"/>
  <c r="V405" i="21"/>
  <c r="U405" i="21"/>
  <c r="R405" i="21"/>
  <c r="P405" i="21"/>
  <c r="O405" i="21"/>
  <c r="N405" i="21"/>
  <c r="T405" i="21" s="1"/>
  <c r="M405" i="21"/>
  <c r="L405" i="21"/>
  <c r="H405" i="21"/>
  <c r="G405" i="21"/>
  <c r="F405" i="21"/>
  <c r="F406" i="21" s="1"/>
  <c r="E405" i="21"/>
  <c r="D405" i="21"/>
  <c r="T404" i="21"/>
  <c r="P404" i="21"/>
  <c r="O404" i="21"/>
  <c r="N404" i="21"/>
  <c r="M404" i="21"/>
  <c r="S404" i="21" s="1"/>
  <c r="L404" i="21"/>
  <c r="R404" i="21" s="1"/>
  <c r="H404" i="21"/>
  <c r="H406" i="21" s="1"/>
  <c r="G404" i="21"/>
  <c r="F404" i="21"/>
  <c r="E404" i="21"/>
  <c r="E406" i="21" s="1"/>
  <c r="D404" i="21"/>
  <c r="S403" i="21"/>
  <c r="P403" i="21"/>
  <c r="V403" i="21" s="1"/>
  <c r="O403" i="21"/>
  <c r="U403" i="21" s="1"/>
  <c r="N403" i="21"/>
  <c r="T403" i="21" s="1"/>
  <c r="M403" i="21"/>
  <c r="L403" i="21"/>
  <c r="R403" i="21" s="1"/>
  <c r="H403" i="21"/>
  <c r="G403" i="21"/>
  <c r="F403" i="21"/>
  <c r="E403" i="21"/>
  <c r="D403" i="21"/>
  <c r="M402" i="21"/>
  <c r="F402" i="21"/>
  <c r="U401" i="21"/>
  <c r="T401" i="21"/>
  <c r="P401" i="21"/>
  <c r="O401" i="21"/>
  <c r="N401" i="21"/>
  <c r="M401" i="21"/>
  <c r="S401" i="21" s="1"/>
  <c r="L401" i="21"/>
  <c r="R401" i="21" s="1"/>
  <c r="H401" i="21"/>
  <c r="G401" i="21"/>
  <c r="F401" i="21"/>
  <c r="E401" i="21"/>
  <c r="E402" i="21" s="1"/>
  <c r="D401" i="21"/>
  <c r="S400" i="21"/>
  <c r="P400" i="21"/>
  <c r="V400" i="21" s="1"/>
  <c r="O400" i="21"/>
  <c r="N400" i="21"/>
  <c r="N402" i="21" s="1"/>
  <c r="M400" i="21"/>
  <c r="L400" i="21"/>
  <c r="R400" i="21" s="1"/>
  <c r="H400" i="21"/>
  <c r="H402" i="21" s="1"/>
  <c r="G400" i="21"/>
  <c r="G402" i="21" s="1"/>
  <c r="F400" i="21"/>
  <c r="E400" i="21"/>
  <c r="D400" i="21"/>
  <c r="V399" i="21"/>
  <c r="R399" i="21"/>
  <c r="P399" i="21"/>
  <c r="O399" i="21"/>
  <c r="U399" i="21" s="1"/>
  <c r="N399" i="21"/>
  <c r="T399" i="21" s="1"/>
  <c r="M399" i="21"/>
  <c r="S399" i="21" s="1"/>
  <c r="L399" i="21"/>
  <c r="H399" i="21"/>
  <c r="G399" i="21"/>
  <c r="F399" i="21"/>
  <c r="E399" i="21"/>
  <c r="D399" i="21"/>
  <c r="H398" i="21"/>
  <c r="S397" i="21"/>
  <c r="P397" i="21"/>
  <c r="V397" i="21" s="1"/>
  <c r="O397" i="21"/>
  <c r="N397" i="21"/>
  <c r="T397" i="21" s="1"/>
  <c r="M397" i="21"/>
  <c r="L397" i="21"/>
  <c r="R397" i="21" s="1"/>
  <c r="H397" i="21"/>
  <c r="G397" i="21"/>
  <c r="F397" i="21"/>
  <c r="E397" i="21"/>
  <c r="D397" i="21"/>
  <c r="V396" i="21"/>
  <c r="S396" i="21"/>
  <c r="R396" i="21"/>
  <c r="P396" i="21"/>
  <c r="O396" i="21"/>
  <c r="U396" i="21" s="1"/>
  <c r="N396" i="21"/>
  <c r="T396" i="21" s="1"/>
  <c r="M396" i="21"/>
  <c r="L396" i="21"/>
  <c r="H396" i="21"/>
  <c r="G396" i="21"/>
  <c r="F396" i="21"/>
  <c r="E396" i="21"/>
  <c r="D396" i="21"/>
  <c r="V395" i="21"/>
  <c r="U395" i="21"/>
  <c r="R395" i="21"/>
  <c r="P395" i="21"/>
  <c r="P398" i="21" s="1"/>
  <c r="O395" i="21"/>
  <c r="N395" i="21"/>
  <c r="M395" i="21"/>
  <c r="L395" i="21"/>
  <c r="H395" i="21"/>
  <c r="G395" i="21"/>
  <c r="F395" i="21"/>
  <c r="F398" i="21" s="1"/>
  <c r="E395" i="21"/>
  <c r="E398" i="21" s="1"/>
  <c r="D395" i="21"/>
  <c r="T394" i="21"/>
  <c r="P394" i="21"/>
  <c r="V394" i="21" s="1"/>
  <c r="O394" i="21"/>
  <c r="U394" i="21" s="1"/>
  <c r="N394" i="21"/>
  <c r="M394" i="21"/>
  <c r="S394" i="21" s="1"/>
  <c r="L394" i="21"/>
  <c r="R394" i="21" s="1"/>
  <c r="H394" i="21"/>
  <c r="G394" i="21"/>
  <c r="F394" i="21"/>
  <c r="E394" i="21"/>
  <c r="D394" i="21"/>
  <c r="N393" i="21"/>
  <c r="M393" i="21"/>
  <c r="G393" i="21"/>
  <c r="F393" i="21"/>
  <c r="U392" i="21"/>
  <c r="P392" i="21"/>
  <c r="O392" i="21"/>
  <c r="O393" i="21" s="1"/>
  <c r="N392" i="21"/>
  <c r="T392" i="21" s="1"/>
  <c r="M392" i="21"/>
  <c r="S392" i="21" s="1"/>
  <c r="L392" i="21"/>
  <c r="R392" i="21" s="1"/>
  <c r="H392" i="21"/>
  <c r="H393" i="21" s="1"/>
  <c r="G392" i="21"/>
  <c r="F392" i="21"/>
  <c r="E392" i="21"/>
  <c r="E393" i="21" s="1"/>
  <c r="D392" i="21"/>
  <c r="U391" i="21"/>
  <c r="T391" i="21"/>
  <c r="P391" i="21"/>
  <c r="V391" i="21" s="1"/>
  <c r="O391" i="21"/>
  <c r="N391" i="21"/>
  <c r="M391" i="21"/>
  <c r="S391" i="21" s="1"/>
  <c r="L391" i="21"/>
  <c r="R391" i="21" s="1"/>
  <c r="H391" i="21"/>
  <c r="G391" i="21"/>
  <c r="F391" i="21"/>
  <c r="E391" i="21"/>
  <c r="D391" i="21"/>
  <c r="N390" i="21"/>
  <c r="G390" i="21"/>
  <c r="V389" i="21"/>
  <c r="U389" i="21"/>
  <c r="R389" i="21"/>
  <c r="P389" i="21"/>
  <c r="O389" i="21"/>
  <c r="N389" i="21"/>
  <c r="T389" i="21" s="1"/>
  <c r="M389" i="21"/>
  <c r="L389" i="21"/>
  <c r="H389" i="21"/>
  <c r="G389" i="21"/>
  <c r="F389" i="21"/>
  <c r="F390" i="21" s="1"/>
  <c r="E389" i="21"/>
  <c r="D389" i="21"/>
  <c r="T388" i="21"/>
  <c r="S388" i="21"/>
  <c r="P388" i="21"/>
  <c r="V388" i="21" s="1"/>
  <c r="O388" i="21"/>
  <c r="U388" i="21" s="1"/>
  <c r="N388" i="21"/>
  <c r="M388" i="21"/>
  <c r="L388" i="21"/>
  <c r="R388" i="21" s="1"/>
  <c r="H388" i="21"/>
  <c r="G388" i="21"/>
  <c r="F388" i="21"/>
  <c r="E388" i="21"/>
  <c r="D388" i="21"/>
  <c r="V387" i="21"/>
  <c r="S387" i="21"/>
  <c r="P387" i="21"/>
  <c r="O387" i="21"/>
  <c r="N387" i="21"/>
  <c r="T387" i="21" s="1"/>
  <c r="M387" i="21"/>
  <c r="L387" i="21"/>
  <c r="R387" i="21" s="1"/>
  <c r="H387" i="21"/>
  <c r="H390" i="21" s="1"/>
  <c r="G387" i="21"/>
  <c r="F387" i="21"/>
  <c r="E387" i="21"/>
  <c r="D387" i="21"/>
  <c r="V386" i="21"/>
  <c r="S386" i="21"/>
  <c r="R386" i="21"/>
  <c r="P386" i="21"/>
  <c r="O386" i="21"/>
  <c r="U386" i="21" s="1"/>
  <c r="N386" i="21"/>
  <c r="T386" i="21" s="1"/>
  <c r="M386" i="21"/>
  <c r="L386" i="21"/>
  <c r="H386" i="21"/>
  <c r="G386" i="21"/>
  <c r="F386" i="21"/>
  <c r="E386" i="21"/>
  <c r="D386" i="21"/>
  <c r="P385" i="21"/>
  <c r="E385" i="21"/>
  <c r="S384" i="21"/>
  <c r="P384" i="21"/>
  <c r="V384" i="21" s="1"/>
  <c r="O384" i="21"/>
  <c r="U384" i="21" s="1"/>
  <c r="N384" i="21"/>
  <c r="T384" i="21" s="1"/>
  <c r="M384" i="21"/>
  <c r="L384" i="21"/>
  <c r="R384" i="21" s="1"/>
  <c r="H384" i="21"/>
  <c r="H385" i="21" s="1"/>
  <c r="G384" i="21"/>
  <c r="F384" i="21"/>
  <c r="E384" i="21"/>
  <c r="D384" i="21"/>
  <c r="V383" i="21"/>
  <c r="R383" i="21"/>
  <c r="P383" i="21"/>
  <c r="O383" i="21"/>
  <c r="U383" i="21" s="1"/>
  <c r="N383" i="21"/>
  <c r="M383" i="21"/>
  <c r="L383" i="21"/>
  <c r="H383" i="21"/>
  <c r="G383" i="21"/>
  <c r="F383" i="21"/>
  <c r="F385" i="21" s="1"/>
  <c r="E383" i="21"/>
  <c r="D383" i="21"/>
  <c r="U382" i="21"/>
  <c r="P382" i="21"/>
  <c r="V382" i="21" s="1"/>
  <c r="O382" i="21"/>
  <c r="N382" i="21"/>
  <c r="T382" i="21" s="1"/>
  <c r="M382" i="21"/>
  <c r="S382" i="21" s="1"/>
  <c r="L382" i="21"/>
  <c r="R382" i="21" s="1"/>
  <c r="H382" i="21"/>
  <c r="G382" i="21"/>
  <c r="F382" i="21"/>
  <c r="E382" i="21"/>
  <c r="D382" i="21"/>
  <c r="O381" i="21"/>
  <c r="H381" i="21"/>
  <c r="V380" i="21"/>
  <c r="S380" i="21"/>
  <c r="R380" i="21"/>
  <c r="P380" i="21"/>
  <c r="O380" i="21"/>
  <c r="U380" i="21" s="1"/>
  <c r="N380" i="21"/>
  <c r="M380" i="21"/>
  <c r="L380" i="21"/>
  <c r="H380" i="21"/>
  <c r="G380" i="21"/>
  <c r="G381" i="21" s="1"/>
  <c r="F380" i="21"/>
  <c r="E380" i="21"/>
  <c r="D380" i="21"/>
  <c r="V379" i="21"/>
  <c r="U379" i="21"/>
  <c r="R379" i="21"/>
  <c r="P379" i="21"/>
  <c r="P381" i="21" s="1"/>
  <c r="O379" i="21"/>
  <c r="N379" i="21"/>
  <c r="T379" i="21" s="1"/>
  <c r="M379" i="21"/>
  <c r="L379" i="21"/>
  <c r="H379" i="21"/>
  <c r="G379" i="21"/>
  <c r="F379" i="21"/>
  <c r="F381" i="21" s="1"/>
  <c r="D381" i="21" s="1"/>
  <c r="E379" i="21"/>
  <c r="E381" i="21" s="1"/>
  <c r="D379" i="21"/>
  <c r="T378" i="21"/>
  <c r="P378" i="21"/>
  <c r="V378" i="21" s="1"/>
  <c r="O378" i="21"/>
  <c r="U378" i="21" s="1"/>
  <c r="N378" i="21"/>
  <c r="M378" i="21"/>
  <c r="S378" i="21" s="1"/>
  <c r="L378" i="21"/>
  <c r="R378" i="21" s="1"/>
  <c r="H378" i="21"/>
  <c r="G378" i="21"/>
  <c r="F378" i="21"/>
  <c r="E378" i="21"/>
  <c r="D378" i="21"/>
  <c r="F377" i="21"/>
  <c r="U376" i="21"/>
  <c r="P376" i="21"/>
  <c r="V376" i="21" s="1"/>
  <c r="O376" i="21"/>
  <c r="N376" i="21"/>
  <c r="T376" i="21" s="1"/>
  <c r="M376" i="21"/>
  <c r="S376" i="21" s="1"/>
  <c r="L376" i="21"/>
  <c r="R376" i="21" s="1"/>
  <c r="H376" i="21"/>
  <c r="G376" i="21"/>
  <c r="F376" i="21"/>
  <c r="E376" i="21"/>
  <c r="D376" i="21"/>
  <c r="T375" i="21"/>
  <c r="S375" i="21"/>
  <c r="P375" i="21"/>
  <c r="V375" i="21" s="1"/>
  <c r="O375" i="21"/>
  <c r="U375" i="21" s="1"/>
  <c r="N375" i="21"/>
  <c r="M375" i="21"/>
  <c r="L375" i="21"/>
  <c r="R375" i="21" s="1"/>
  <c r="H375" i="21"/>
  <c r="G375" i="21"/>
  <c r="F375" i="21"/>
  <c r="E375" i="21"/>
  <c r="D375" i="21"/>
  <c r="V374" i="21"/>
  <c r="S374" i="21"/>
  <c r="P374" i="21"/>
  <c r="O374" i="21"/>
  <c r="U374" i="21" s="1"/>
  <c r="N374" i="21"/>
  <c r="T374" i="21" s="1"/>
  <c r="M374" i="21"/>
  <c r="L374" i="21"/>
  <c r="R374" i="21" s="1"/>
  <c r="H374" i="21"/>
  <c r="G374" i="21"/>
  <c r="G377" i="21" s="1"/>
  <c r="F374" i="21"/>
  <c r="E374" i="21"/>
  <c r="D374" i="21"/>
  <c r="V373" i="21"/>
  <c r="R373" i="21"/>
  <c r="P373" i="21"/>
  <c r="O373" i="21"/>
  <c r="U373" i="21" s="1"/>
  <c r="N373" i="21"/>
  <c r="T373" i="21" s="1"/>
  <c r="M373" i="21"/>
  <c r="S373" i="21" s="1"/>
  <c r="L373" i="21"/>
  <c r="H373" i="21"/>
  <c r="G373" i="21"/>
  <c r="F373" i="21"/>
  <c r="E373" i="21"/>
  <c r="D373" i="21"/>
  <c r="U372" i="21"/>
  <c r="P372" i="21"/>
  <c r="V372" i="21" s="1"/>
  <c r="O372" i="21"/>
  <c r="N372" i="21"/>
  <c r="T372" i="21" s="1"/>
  <c r="M372" i="21"/>
  <c r="S372" i="21" s="1"/>
  <c r="L372" i="21"/>
  <c r="R372" i="21" s="1"/>
  <c r="H372" i="21"/>
  <c r="G372" i="21"/>
  <c r="F372" i="21"/>
  <c r="E372" i="21"/>
  <c r="D372" i="21"/>
  <c r="U371" i="21"/>
  <c r="T371" i="21"/>
  <c r="P371" i="21"/>
  <c r="O371" i="21"/>
  <c r="N371" i="21"/>
  <c r="M371" i="21"/>
  <c r="S371" i="21" s="1"/>
  <c r="L371" i="21"/>
  <c r="R371" i="21" s="1"/>
  <c r="H371" i="21"/>
  <c r="G371" i="21"/>
  <c r="F371" i="21"/>
  <c r="E371" i="21"/>
  <c r="D371" i="21"/>
  <c r="S370" i="21"/>
  <c r="P370" i="21"/>
  <c r="V370" i="21" s="1"/>
  <c r="O370" i="21"/>
  <c r="U370" i="21" s="1"/>
  <c r="N370" i="21"/>
  <c r="T370" i="21" s="1"/>
  <c r="M370" i="21"/>
  <c r="L370" i="21"/>
  <c r="R370" i="21" s="1"/>
  <c r="H370" i="21"/>
  <c r="G370" i="21"/>
  <c r="F370" i="21"/>
  <c r="E370" i="21"/>
  <c r="D370" i="21"/>
  <c r="P369" i="21"/>
  <c r="M369" i="21"/>
  <c r="F369" i="21"/>
  <c r="E369" i="21"/>
  <c r="T368" i="21"/>
  <c r="P368" i="21"/>
  <c r="V368" i="21" s="1"/>
  <c r="O368" i="21"/>
  <c r="U368" i="21" s="1"/>
  <c r="N368" i="21"/>
  <c r="M368" i="21"/>
  <c r="S368" i="21" s="1"/>
  <c r="L368" i="21"/>
  <c r="R368" i="21" s="1"/>
  <c r="H368" i="21"/>
  <c r="G368" i="21"/>
  <c r="F368" i="21"/>
  <c r="E368" i="21"/>
  <c r="D368" i="21"/>
  <c r="S367" i="21"/>
  <c r="P367" i="21"/>
  <c r="V367" i="21" s="1"/>
  <c r="O367" i="21"/>
  <c r="N367" i="21"/>
  <c r="N369" i="21" s="1"/>
  <c r="M367" i="21"/>
  <c r="L367" i="21"/>
  <c r="R367" i="21" s="1"/>
  <c r="H367" i="21"/>
  <c r="G367" i="21"/>
  <c r="G369" i="21" s="1"/>
  <c r="F367" i="21"/>
  <c r="E367" i="21"/>
  <c r="D367" i="21"/>
  <c r="V366" i="21"/>
  <c r="S366" i="21"/>
  <c r="R366" i="21"/>
  <c r="P366" i="21"/>
  <c r="O366" i="21"/>
  <c r="U366" i="21" s="1"/>
  <c r="N366" i="21"/>
  <c r="T366" i="21" s="1"/>
  <c r="M366" i="21"/>
  <c r="L366" i="21"/>
  <c r="H366" i="21"/>
  <c r="G366" i="21"/>
  <c r="F366" i="21"/>
  <c r="E366" i="21"/>
  <c r="D366" i="21"/>
  <c r="P365" i="21"/>
  <c r="H365" i="21"/>
  <c r="E365" i="21"/>
  <c r="S364" i="21"/>
  <c r="P364" i="21"/>
  <c r="V364" i="21" s="1"/>
  <c r="O364" i="21"/>
  <c r="U364" i="21" s="1"/>
  <c r="N364" i="21"/>
  <c r="T364" i="21" s="1"/>
  <c r="M364" i="21"/>
  <c r="L364" i="21"/>
  <c r="R364" i="21" s="1"/>
  <c r="H364" i="21"/>
  <c r="G364" i="21"/>
  <c r="F364" i="21"/>
  <c r="E364" i="21"/>
  <c r="D364" i="21"/>
  <c r="V363" i="21"/>
  <c r="R363" i="21"/>
  <c r="P363" i="21"/>
  <c r="O363" i="21"/>
  <c r="U363" i="21" s="1"/>
  <c r="N363" i="21"/>
  <c r="M363" i="21"/>
  <c r="L363" i="21"/>
  <c r="H363" i="21"/>
  <c r="G363" i="21"/>
  <c r="F363" i="21"/>
  <c r="F365" i="21" s="1"/>
  <c r="E363" i="21"/>
  <c r="D363" i="21"/>
  <c r="U362" i="21"/>
  <c r="P362" i="21"/>
  <c r="V362" i="21" s="1"/>
  <c r="O362" i="21"/>
  <c r="N362" i="21"/>
  <c r="T362" i="21" s="1"/>
  <c r="M362" i="21"/>
  <c r="S362" i="21" s="1"/>
  <c r="L362" i="21"/>
  <c r="R362" i="21" s="1"/>
  <c r="H362" i="21"/>
  <c r="G362" i="21"/>
  <c r="F362" i="21"/>
  <c r="E362" i="21"/>
  <c r="D362" i="21"/>
  <c r="P361" i="21"/>
  <c r="H361" i="21"/>
  <c r="V360" i="21"/>
  <c r="S360" i="21"/>
  <c r="R360" i="21"/>
  <c r="P360" i="21"/>
  <c r="O360" i="21"/>
  <c r="U360" i="21" s="1"/>
  <c r="N360" i="21"/>
  <c r="T360" i="21" s="1"/>
  <c r="M360" i="21"/>
  <c r="L360" i="21"/>
  <c r="H360" i="21"/>
  <c r="G360" i="21"/>
  <c r="F360" i="21"/>
  <c r="E360" i="21"/>
  <c r="D360" i="21"/>
  <c r="U359" i="21"/>
  <c r="S359" i="21"/>
  <c r="P359" i="21"/>
  <c r="V359" i="21" s="1"/>
  <c r="O359" i="21"/>
  <c r="N359" i="21"/>
  <c r="M359" i="21"/>
  <c r="L359" i="21"/>
  <c r="R359" i="21" s="1"/>
  <c r="H359" i="21"/>
  <c r="G359" i="21"/>
  <c r="G361" i="21" s="1"/>
  <c r="F359" i="21"/>
  <c r="E359" i="21"/>
  <c r="E361" i="21" s="1"/>
  <c r="D359" i="21"/>
  <c r="T358" i="21"/>
  <c r="P358" i="21"/>
  <c r="V358" i="21" s="1"/>
  <c r="O358" i="21"/>
  <c r="U358" i="21" s="1"/>
  <c r="N358" i="21"/>
  <c r="M358" i="21"/>
  <c r="S358" i="21" s="1"/>
  <c r="L358" i="21"/>
  <c r="R358" i="21" s="1"/>
  <c r="H358" i="21"/>
  <c r="G358" i="21"/>
  <c r="F358" i="21"/>
  <c r="E358" i="21"/>
  <c r="D358" i="21"/>
  <c r="O357" i="21"/>
  <c r="G357" i="21"/>
  <c r="U356" i="21"/>
  <c r="R356" i="21"/>
  <c r="P356" i="21"/>
  <c r="V356" i="21" s="1"/>
  <c r="O356" i="21"/>
  <c r="N356" i="21"/>
  <c r="T356" i="21" s="1"/>
  <c r="M356" i="21"/>
  <c r="S356" i="21" s="1"/>
  <c r="L356" i="21"/>
  <c r="H356" i="21"/>
  <c r="G356" i="21"/>
  <c r="F356" i="21"/>
  <c r="E356" i="21"/>
  <c r="D356" i="21"/>
  <c r="U355" i="21"/>
  <c r="R355" i="21"/>
  <c r="P355" i="21"/>
  <c r="P357" i="21" s="1"/>
  <c r="O355" i="21"/>
  <c r="N355" i="21"/>
  <c r="N357" i="21" s="1"/>
  <c r="M355" i="21"/>
  <c r="S355" i="21" s="1"/>
  <c r="L355" i="21"/>
  <c r="H355" i="21"/>
  <c r="H357" i="21" s="1"/>
  <c r="G355" i="21"/>
  <c r="F355" i="21"/>
  <c r="F357" i="21" s="1"/>
  <c r="E355" i="21"/>
  <c r="E357" i="21" s="1"/>
  <c r="D355" i="21"/>
  <c r="U354" i="21"/>
  <c r="S354" i="21"/>
  <c r="P354" i="21"/>
  <c r="V354" i="21" s="1"/>
  <c r="O354" i="21"/>
  <c r="N354" i="21"/>
  <c r="T354" i="21" s="1"/>
  <c r="M354" i="21"/>
  <c r="L354" i="21"/>
  <c r="R354" i="21" s="1"/>
  <c r="H354" i="21"/>
  <c r="G354" i="21"/>
  <c r="F354" i="21"/>
  <c r="E354" i="21"/>
  <c r="D354" i="21"/>
  <c r="P353" i="21"/>
  <c r="V352" i="21"/>
  <c r="T352" i="21"/>
  <c r="R352" i="21"/>
  <c r="P352" i="21"/>
  <c r="O352" i="21"/>
  <c r="U352" i="21" s="1"/>
  <c r="N352" i="21"/>
  <c r="M352" i="21"/>
  <c r="S352" i="21" s="1"/>
  <c r="L352" i="21"/>
  <c r="H352" i="21"/>
  <c r="G352" i="21"/>
  <c r="F352" i="21"/>
  <c r="E352" i="21"/>
  <c r="D352" i="21"/>
  <c r="U351" i="21"/>
  <c r="S351" i="21"/>
  <c r="P351" i="21"/>
  <c r="V351" i="21" s="1"/>
  <c r="O351" i="21"/>
  <c r="N351" i="21"/>
  <c r="T351" i="21" s="1"/>
  <c r="M351" i="21"/>
  <c r="L351" i="21"/>
  <c r="R351" i="21" s="1"/>
  <c r="H351" i="21"/>
  <c r="G351" i="21"/>
  <c r="F351" i="21"/>
  <c r="E351" i="21"/>
  <c r="E353" i="21" s="1"/>
  <c r="D353" i="21" s="1"/>
  <c r="D351" i="21"/>
  <c r="V350" i="21"/>
  <c r="T350" i="21"/>
  <c r="R350" i="21"/>
  <c r="P350" i="21"/>
  <c r="O350" i="21"/>
  <c r="U350" i="21" s="1"/>
  <c r="N350" i="21"/>
  <c r="M350" i="21"/>
  <c r="S350" i="21" s="1"/>
  <c r="L350" i="21"/>
  <c r="H350" i="21"/>
  <c r="G350" i="21"/>
  <c r="F350" i="21"/>
  <c r="E350" i="21"/>
  <c r="D350" i="21"/>
  <c r="U349" i="21"/>
  <c r="S349" i="21"/>
  <c r="P349" i="21"/>
  <c r="V349" i="21" s="1"/>
  <c r="O349" i="21"/>
  <c r="O353" i="21" s="1"/>
  <c r="N349" i="21"/>
  <c r="T349" i="21" s="1"/>
  <c r="M349" i="21"/>
  <c r="M353" i="21" s="1"/>
  <c r="L349" i="21"/>
  <c r="R349" i="21" s="1"/>
  <c r="H349" i="21"/>
  <c r="H353" i="21" s="1"/>
  <c r="G349" i="21"/>
  <c r="G353" i="21" s="1"/>
  <c r="F349" i="21"/>
  <c r="F353" i="21" s="1"/>
  <c r="E349" i="21"/>
  <c r="D349" i="21"/>
  <c r="V348" i="21"/>
  <c r="T348" i="21"/>
  <c r="R348" i="21"/>
  <c r="P348" i="21"/>
  <c r="O348" i="21"/>
  <c r="U348" i="21" s="1"/>
  <c r="N348" i="21"/>
  <c r="M348" i="21"/>
  <c r="S348" i="21" s="1"/>
  <c r="L348" i="21"/>
  <c r="H348" i="21"/>
  <c r="G348" i="21"/>
  <c r="F348" i="21"/>
  <c r="E348" i="21"/>
  <c r="D348" i="21"/>
  <c r="O347" i="21"/>
  <c r="H347" i="21"/>
  <c r="U346" i="21"/>
  <c r="S346" i="21"/>
  <c r="P346" i="21"/>
  <c r="V346" i="21" s="1"/>
  <c r="O346" i="21"/>
  <c r="N346" i="21"/>
  <c r="T346" i="21" s="1"/>
  <c r="M346" i="21"/>
  <c r="L346" i="21"/>
  <c r="R346" i="21" s="1"/>
  <c r="H346" i="21"/>
  <c r="G346" i="21"/>
  <c r="F346" i="21"/>
  <c r="E346" i="21"/>
  <c r="D346" i="21"/>
  <c r="V345" i="21"/>
  <c r="T345" i="21"/>
  <c r="R345" i="21"/>
  <c r="P345" i="21"/>
  <c r="P347" i="21" s="1"/>
  <c r="O345" i="21"/>
  <c r="U345" i="21" s="1"/>
  <c r="N345" i="21"/>
  <c r="N347" i="21" s="1"/>
  <c r="M345" i="21"/>
  <c r="S345" i="21" s="1"/>
  <c r="L345" i="21"/>
  <c r="H345" i="21"/>
  <c r="G345" i="21"/>
  <c r="G347" i="21" s="1"/>
  <c r="F345" i="21"/>
  <c r="F347" i="21" s="1"/>
  <c r="E345" i="21"/>
  <c r="E347" i="21" s="1"/>
  <c r="D347" i="21" s="1"/>
  <c r="D345" i="21"/>
  <c r="U344" i="21"/>
  <c r="S344" i="21"/>
  <c r="P344" i="21"/>
  <c r="V344" i="21" s="1"/>
  <c r="O344" i="21"/>
  <c r="N344" i="21"/>
  <c r="T344" i="21" s="1"/>
  <c r="M344" i="21"/>
  <c r="L344" i="21"/>
  <c r="R344" i="21" s="1"/>
  <c r="H344" i="21"/>
  <c r="G344" i="21"/>
  <c r="F344" i="21"/>
  <c r="E344" i="21"/>
  <c r="D344" i="21"/>
  <c r="V342" i="21"/>
  <c r="T342" i="21"/>
  <c r="P342" i="21"/>
  <c r="O342" i="21"/>
  <c r="U342" i="21" s="1"/>
  <c r="N342" i="21"/>
  <c r="M342" i="21"/>
  <c r="S342" i="21" s="1"/>
  <c r="L342" i="21"/>
  <c r="H342" i="21"/>
  <c r="G342" i="21"/>
  <c r="F342" i="21"/>
  <c r="E342" i="21"/>
  <c r="D342" i="21"/>
  <c r="R342" i="21" s="1"/>
  <c r="U341" i="21"/>
  <c r="S341" i="21"/>
  <c r="P341" i="21"/>
  <c r="O341" i="21"/>
  <c r="N341" i="21"/>
  <c r="T341" i="21" s="1"/>
  <c r="M341" i="21"/>
  <c r="L341" i="21"/>
  <c r="R341" i="21" s="1"/>
  <c r="H341" i="21"/>
  <c r="G341" i="21"/>
  <c r="F341" i="21"/>
  <c r="E341" i="21"/>
  <c r="E343" i="21" s="1"/>
  <c r="D341" i="21"/>
  <c r="V340" i="21"/>
  <c r="T340" i="21"/>
  <c r="R340" i="21"/>
  <c r="P340" i="21"/>
  <c r="O340" i="21"/>
  <c r="U340" i="21" s="1"/>
  <c r="N340" i="21"/>
  <c r="M340" i="21"/>
  <c r="S340" i="21" s="1"/>
  <c r="L340" i="21"/>
  <c r="H340" i="21"/>
  <c r="G340" i="21"/>
  <c r="F340" i="21"/>
  <c r="E340" i="21"/>
  <c r="D340" i="21"/>
  <c r="U339" i="21"/>
  <c r="S339" i="21"/>
  <c r="P339" i="21"/>
  <c r="V339" i="21" s="1"/>
  <c r="O339" i="21"/>
  <c r="N339" i="21"/>
  <c r="T339" i="21" s="1"/>
  <c r="M339" i="21"/>
  <c r="L339" i="21"/>
  <c r="R339" i="21" s="1"/>
  <c r="H339" i="21"/>
  <c r="G339" i="21"/>
  <c r="F339" i="21"/>
  <c r="E339" i="21"/>
  <c r="D339" i="21"/>
  <c r="V338" i="21"/>
  <c r="T338" i="21"/>
  <c r="R338" i="21"/>
  <c r="P338" i="21"/>
  <c r="O338" i="21"/>
  <c r="N338" i="21"/>
  <c r="M338" i="21"/>
  <c r="L338" i="21"/>
  <c r="H338" i="21"/>
  <c r="G338" i="21"/>
  <c r="F338" i="21"/>
  <c r="E338" i="21"/>
  <c r="D338" i="21"/>
  <c r="S337" i="21"/>
  <c r="P337" i="21"/>
  <c r="V337" i="21" s="1"/>
  <c r="O337" i="21"/>
  <c r="N337" i="21"/>
  <c r="T337" i="21" s="1"/>
  <c r="M337" i="21"/>
  <c r="L337" i="21"/>
  <c r="R337" i="21" s="1"/>
  <c r="H337" i="21"/>
  <c r="G337" i="21"/>
  <c r="U337" i="21" s="1"/>
  <c r="F337" i="21"/>
  <c r="E337" i="21"/>
  <c r="D337" i="21"/>
  <c r="P336" i="21"/>
  <c r="V335" i="21"/>
  <c r="T335" i="21"/>
  <c r="R335" i="21"/>
  <c r="P335" i="21"/>
  <c r="O335" i="21"/>
  <c r="U335" i="21" s="1"/>
  <c r="N335" i="21"/>
  <c r="M335" i="21"/>
  <c r="L335" i="21"/>
  <c r="H335" i="21"/>
  <c r="G335" i="21"/>
  <c r="F335" i="21"/>
  <c r="F336" i="21" s="1"/>
  <c r="E335" i="21"/>
  <c r="D335" i="21"/>
  <c r="U334" i="21"/>
  <c r="S334" i="21"/>
  <c r="P334" i="21"/>
  <c r="V334" i="21" s="1"/>
  <c r="O334" i="21"/>
  <c r="O336" i="21" s="1"/>
  <c r="N334" i="21"/>
  <c r="M334" i="21"/>
  <c r="L334" i="21"/>
  <c r="R334" i="21" s="1"/>
  <c r="H334" i="21"/>
  <c r="H336" i="21" s="1"/>
  <c r="G334" i="21"/>
  <c r="G336" i="21" s="1"/>
  <c r="F334" i="21"/>
  <c r="E334" i="21"/>
  <c r="E336" i="21" s="1"/>
  <c r="D336" i="21" s="1"/>
  <c r="D334" i="21"/>
  <c r="V333" i="21"/>
  <c r="T333" i="21"/>
  <c r="R333" i="21"/>
  <c r="P333" i="21"/>
  <c r="O333" i="21"/>
  <c r="U333" i="21" s="1"/>
  <c r="N333" i="21"/>
  <c r="M333" i="21"/>
  <c r="S333" i="21" s="1"/>
  <c r="L333" i="21"/>
  <c r="H333" i="21"/>
  <c r="G333" i="21"/>
  <c r="F333" i="21"/>
  <c r="E333" i="21"/>
  <c r="D333" i="21"/>
  <c r="O332" i="21"/>
  <c r="F332" i="21"/>
  <c r="S331" i="21"/>
  <c r="P331" i="21"/>
  <c r="V331" i="21" s="1"/>
  <c r="O331" i="21"/>
  <c r="U331" i="21" s="1"/>
  <c r="N331" i="21"/>
  <c r="T331" i="21" s="1"/>
  <c r="M331" i="21"/>
  <c r="L331" i="21"/>
  <c r="R331" i="21" s="1"/>
  <c r="H331" i="21"/>
  <c r="G331" i="21"/>
  <c r="F331" i="21"/>
  <c r="E331" i="21"/>
  <c r="D331" i="21"/>
  <c r="V330" i="21"/>
  <c r="S330" i="21"/>
  <c r="R330" i="21"/>
  <c r="P330" i="21"/>
  <c r="O330" i="21"/>
  <c r="U330" i="21" s="1"/>
  <c r="N330" i="21"/>
  <c r="T330" i="21" s="1"/>
  <c r="M330" i="21"/>
  <c r="L330" i="21"/>
  <c r="H330" i="21"/>
  <c r="G330" i="21"/>
  <c r="F330" i="21"/>
  <c r="E330" i="21"/>
  <c r="D330" i="21"/>
  <c r="S329" i="21"/>
  <c r="P329" i="21"/>
  <c r="O329" i="21"/>
  <c r="U329" i="21" s="1"/>
  <c r="N329" i="21"/>
  <c r="M329" i="21"/>
  <c r="M332" i="21" s="1"/>
  <c r="L329" i="21"/>
  <c r="R329" i="21" s="1"/>
  <c r="H329" i="21"/>
  <c r="H332" i="21" s="1"/>
  <c r="G329" i="21"/>
  <c r="G332" i="21" s="1"/>
  <c r="F329" i="21"/>
  <c r="E329" i="21"/>
  <c r="E332" i="21" s="1"/>
  <c r="D332" i="21" s="1"/>
  <c r="D329" i="21"/>
  <c r="V328" i="21"/>
  <c r="T328" i="21"/>
  <c r="R328" i="21"/>
  <c r="P328" i="21"/>
  <c r="O328" i="21"/>
  <c r="U328" i="21" s="1"/>
  <c r="N328" i="21"/>
  <c r="M328" i="21"/>
  <c r="S328" i="21" s="1"/>
  <c r="L328" i="21"/>
  <c r="H328" i="21"/>
  <c r="G328" i="21"/>
  <c r="F328" i="21"/>
  <c r="E328" i="21"/>
  <c r="D328" i="21"/>
  <c r="M327" i="21"/>
  <c r="U326" i="21"/>
  <c r="S326" i="21"/>
  <c r="P326" i="21"/>
  <c r="V326" i="21" s="1"/>
  <c r="O326" i="21"/>
  <c r="N326" i="21"/>
  <c r="T326" i="21" s="1"/>
  <c r="M326" i="21"/>
  <c r="L326" i="21"/>
  <c r="R326" i="21" s="1"/>
  <c r="H326" i="21"/>
  <c r="G326" i="21"/>
  <c r="F326" i="21"/>
  <c r="E326" i="21"/>
  <c r="D326" i="21"/>
  <c r="V325" i="21"/>
  <c r="T325" i="21"/>
  <c r="R325" i="21"/>
  <c r="P325" i="21"/>
  <c r="O325" i="21"/>
  <c r="N325" i="21"/>
  <c r="M325" i="21"/>
  <c r="S325" i="21" s="1"/>
  <c r="L325" i="21"/>
  <c r="H325" i="21"/>
  <c r="H327" i="21" s="1"/>
  <c r="G325" i="21"/>
  <c r="F325" i="21"/>
  <c r="F327" i="21" s="1"/>
  <c r="E325" i="21"/>
  <c r="D325" i="21"/>
  <c r="U324" i="21"/>
  <c r="S324" i="21"/>
  <c r="P324" i="21"/>
  <c r="V324" i="21" s="1"/>
  <c r="O324" i="21"/>
  <c r="N324" i="21"/>
  <c r="T324" i="21" s="1"/>
  <c r="M324" i="21"/>
  <c r="L324" i="21"/>
  <c r="R324" i="21" s="1"/>
  <c r="H324" i="21"/>
  <c r="G324" i="21"/>
  <c r="F324" i="21"/>
  <c r="E324" i="21"/>
  <c r="D324" i="21"/>
  <c r="N323" i="21"/>
  <c r="G323" i="21"/>
  <c r="V322" i="21"/>
  <c r="T322" i="21"/>
  <c r="R322" i="21"/>
  <c r="P322" i="21"/>
  <c r="O322" i="21"/>
  <c r="U322" i="21" s="1"/>
  <c r="N322" i="21"/>
  <c r="M322" i="21"/>
  <c r="S322" i="21" s="1"/>
  <c r="L322" i="21"/>
  <c r="H322" i="21"/>
  <c r="G322" i="21"/>
  <c r="F322" i="21"/>
  <c r="E322" i="21"/>
  <c r="D322" i="21"/>
  <c r="U321" i="21"/>
  <c r="S321" i="21"/>
  <c r="P321" i="21"/>
  <c r="V321" i="21" s="1"/>
  <c r="O321" i="21"/>
  <c r="O323" i="21" s="1"/>
  <c r="N321" i="21"/>
  <c r="T321" i="21" s="1"/>
  <c r="M321" i="21"/>
  <c r="M323" i="21" s="1"/>
  <c r="L321" i="21"/>
  <c r="R321" i="21" s="1"/>
  <c r="H321" i="21"/>
  <c r="H323" i="21" s="1"/>
  <c r="G321" i="21"/>
  <c r="F321" i="21"/>
  <c r="F323" i="21" s="1"/>
  <c r="E321" i="21"/>
  <c r="E323" i="21" s="1"/>
  <c r="D321" i="21"/>
  <c r="V320" i="21"/>
  <c r="T320" i="21"/>
  <c r="R320" i="21"/>
  <c r="P320" i="21"/>
  <c r="O320" i="21"/>
  <c r="U320" i="21" s="1"/>
  <c r="N320" i="21"/>
  <c r="M320" i="21"/>
  <c r="S320" i="21" s="1"/>
  <c r="L320" i="21"/>
  <c r="H320" i="21"/>
  <c r="G320" i="21"/>
  <c r="F320" i="21"/>
  <c r="E320" i="21"/>
  <c r="D320" i="21"/>
  <c r="O319" i="21"/>
  <c r="U318" i="21"/>
  <c r="S318" i="21"/>
  <c r="P318" i="21"/>
  <c r="V318" i="21" s="1"/>
  <c r="O318" i="21"/>
  <c r="N318" i="21"/>
  <c r="T318" i="21" s="1"/>
  <c r="M318" i="21"/>
  <c r="L318" i="21"/>
  <c r="R318" i="21" s="1"/>
  <c r="H318" i="21"/>
  <c r="G318" i="21"/>
  <c r="F318" i="21"/>
  <c r="E318" i="21"/>
  <c r="D318" i="21"/>
  <c r="V317" i="21"/>
  <c r="T317" i="21"/>
  <c r="R317" i="21"/>
  <c r="P317" i="21"/>
  <c r="O317" i="21"/>
  <c r="U317" i="21" s="1"/>
  <c r="N317" i="21"/>
  <c r="M317" i="21"/>
  <c r="S317" i="21" s="1"/>
  <c r="L317" i="21"/>
  <c r="H317" i="21"/>
  <c r="G317" i="21"/>
  <c r="F317" i="21"/>
  <c r="E317" i="21"/>
  <c r="D317" i="21"/>
  <c r="U316" i="21"/>
  <c r="S316" i="21"/>
  <c r="P316" i="21"/>
  <c r="V316" i="21" s="1"/>
  <c r="O316" i="21"/>
  <c r="N316" i="21"/>
  <c r="T316" i="21" s="1"/>
  <c r="M316" i="21"/>
  <c r="L316" i="21"/>
  <c r="R316" i="21" s="1"/>
  <c r="H316" i="21"/>
  <c r="G316" i="21"/>
  <c r="F316" i="21"/>
  <c r="E316" i="21"/>
  <c r="D316" i="21"/>
  <c r="V315" i="21"/>
  <c r="T315" i="21"/>
  <c r="R315" i="21"/>
  <c r="P315" i="21"/>
  <c r="O315" i="21"/>
  <c r="U315" i="21" s="1"/>
  <c r="N315" i="21"/>
  <c r="M315" i="21"/>
  <c r="S315" i="21" s="1"/>
  <c r="L315" i="21"/>
  <c r="H315" i="21"/>
  <c r="H319" i="21" s="1"/>
  <c r="G315" i="21"/>
  <c r="F315" i="21"/>
  <c r="E315" i="21"/>
  <c r="D315" i="21"/>
  <c r="U314" i="21"/>
  <c r="S314" i="21"/>
  <c r="P314" i="21"/>
  <c r="V314" i="21" s="1"/>
  <c r="O314" i="21"/>
  <c r="N314" i="21"/>
  <c r="T314" i="21" s="1"/>
  <c r="M314" i="21"/>
  <c r="L314" i="21"/>
  <c r="R314" i="21" s="1"/>
  <c r="H314" i="21"/>
  <c r="G314" i="21"/>
  <c r="F314" i="21"/>
  <c r="E314" i="21"/>
  <c r="D314" i="21"/>
  <c r="V313" i="21"/>
  <c r="T313" i="21"/>
  <c r="R313" i="21"/>
  <c r="P313" i="21"/>
  <c r="O313" i="21"/>
  <c r="U313" i="21" s="1"/>
  <c r="N313" i="21"/>
  <c r="N319" i="21" s="1"/>
  <c r="M313" i="21"/>
  <c r="S313" i="21" s="1"/>
  <c r="L313" i="21"/>
  <c r="H313" i="21"/>
  <c r="G313" i="21"/>
  <c r="G319" i="21" s="1"/>
  <c r="F313" i="21"/>
  <c r="E313" i="21"/>
  <c r="D313" i="21"/>
  <c r="U312" i="21"/>
  <c r="S312" i="21"/>
  <c r="P312" i="21"/>
  <c r="V312" i="21" s="1"/>
  <c r="O312" i="21"/>
  <c r="N312" i="21"/>
  <c r="T312" i="21" s="1"/>
  <c r="M312" i="21"/>
  <c r="L312" i="21"/>
  <c r="R312" i="21" s="1"/>
  <c r="H312" i="21"/>
  <c r="G312" i="21"/>
  <c r="F312" i="21"/>
  <c r="E312" i="21"/>
  <c r="D312" i="21"/>
  <c r="V310" i="21"/>
  <c r="T310" i="21"/>
  <c r="R310" i="21"/>
  <c r="P310" i="21"/>
  <c r="O310" i="21"/>
  <c r="U310" i="21" s="1"/>
  <c r="N310" i="21"/>
  <c r="M310" i="21"/>
  <c r="S310" i="21" s="1"/>
  <c r="L310" i="21"/>
  <c r="H310" i="21"/>
  <c r="G310" i="21"/>
  <c r="F310" i="21"/>
  <c r="E310" i="21"/>
  <c r="D310" i="21"/>
  <c r="U309" i="21"/>
  <c r="S309" i="21"/>
  <c r="P309" i="21"/>
  <c r="V309" i="21" s="1"/>
  <c r="O309" i="21"/>
  <c r="N309" i="21"/>
  <c r="T309" i="21" s="1"/>
  <c r="M309" i="21"/>
  <c r="L309" i="21"/>
  <c r="R309" i="21" s="1"/>
  <c r="H309" i="21"/>
  <c r="G309" i="21"/>
  <c r="F309" i="21"/>
  <c r="E309" i="21"/>
  <c r="D309" i="21"/>
  <c r="V308" i="21"/>
  <c r="T308" i="21"/>
  <c r="R308" i="21"/>
  <c r="P308" i="21"/>
  <c r="O308" i="21"/>
  <c r="U308" i="21" s="1"/>
  <c r="N308" i="21"/>
  <c r="M308" i="21"/>
  <c r="S308" i="21" s="1"/>
  <c r="L308" i="21"/>
  <c r="H308" i="21"/>
  <c r="G308" i="21"/>
  <c r="F308" i="21"/>
  <c r="E308" i="21"/>
  <c r="D308" i="21"/>
  <c r="U307" i="21"/>
  <c r="S307" i="21"/>
  <c r="P307" i="21"/>
  <c r="V307" i="21" s="1"/>
  <c r="O307" i="21"/>
  <c r="N307" i="21"/>
  <c r="T307" i="21" s="1"/>
  <c r="M307" i="21"/>
  <c r="L307" i="21"/>
  <c r="R307" i="21" s="1"/>
  <c r="H307" i="21"/>
  <c r="G307" i="21"/>
  <c r="F307" i="21"/>
  <c r="E307" i="21"/>
  <c r="E311" i="21" s="1"/>
  <c r="D307" i="21"/>
  <c r="V306" i="21"/>
  <c r="T306" i="21"/>
  <c r="R306" i="21"/>
  <c r="P306" i="21"/>
  <c r="O306" i="21"/>
  <c r="U306" i="21" s="1"/>
  <c r="N306" i="21"/>
  <c r="M306" i="21"/>
  <c r="S306" i="21" s="1"/>
  <c r="L306" i="21"/>
  <c r="H306" i="21"/>
  <c r="G306" i="21"/>
  <c r="F306" i="21"/>
  <c r="E306" i="21"/>
  <c r="D306" i="21"/>
  <c r="U305" i="21"/>
  <c r="S305" i="21"/>
  <c r="P305" i="21"/>
  <c r="V305" i="21" s="1"/>
  <c r="O305" i="21"/>
  <c r="N305" i="21"/>
  <c r="M305" i="21"/>
  <c r="M311" i="21" s="1"/>
  <c r="L305" i="21"/>
  <c r="R305" i="21" s="1"/>
  <c r="H305" i="21"/>
  <c r="G305" i="21"/>
  <c r="G311" i="21" s="1"/>
  <c r="F305" i="21"/>
  <c r="F311" i="21" s="1"/>
  <c r="E305" i="21"/>
  <c r="D305" i="21"/>
  <c r="V304" i="21"/>
  <c r="T304" i="21"/>
  <c r="R304" i="21"/>
  <c r="P304" i="21"/>
  <c r="O304" i="21"/>
  <c r="U304" i="21" s="1"/>
  <c r="N304" i="21"/>
  <c r="M304" i="21"/>
  <c r="S304" i="21" s="1"/>
  <c r="L304" i="21"/>
  <c r="H304" i="21"/>
  <c r="G304" i="21"/>
  <c r="F304" i="21"/>
  <c r="E304" i="21"/>
  <c r="D304" i="21"/>
  <c r="O303" i="21"/>
  <c r="U302" i="21"/>
  <c r="S302" i="21"/>
  <c r="P302" i="21"/>
  <c r="V302" i="21" s="1"/>
  <c r="O302" i="21"/>
  <c r="N302" i="21"/>
  <c r="T302" i="21" s="1"/>
  <c r="M302" i="21"/>
  <c r="L302" i="21"/>
  <c r="R302" i="21" s="1"/>
  <c r="H302" i="21"/>
  <c r="G302" i="21"/>
  <c r="F302" i="21"/>
  <c r="E302" i="21"/>
  <c r="D302" i="21"/>
  <c r="V301" i="21"/>
  <c r="T301" i="21"/>
  <c r="R301" i="21"/>
  <c r="P301" i="21"/>
  <c r="O301" i="21"/>
  <c r="U301" i="21" s="1"/>
  <c r="N301" i="21"/>
  <c r="M301" i="21"/>
  <c r="S301" i="21" s="1"/>
  <c r="L301" i="21"/>
  <c r="H301" i="21"/>
  <c r="G301" i="21"/>
  <c r="F301" i="21"/>
  <c r="F303" i="21" s="1"/>
  <c r="E301" i="21"/>
  <c r="D301" i="21"/>
  <c r="U300" i="21"/>
  <c r="S300" i="21"/>
  <c r="P300" i="21"/>
  <c r="V300" i="21" s="1"/>
  <c r="O300" i="21"/>
  <c r="N300" i="21"/>
  <c r="T300" i="21" s="1"/>
  <c r="M300" i="21"/>
  <c r="L300" i="21"/>
  <c r="R300" i="21" s="1"/>
  <c r="H300" i="21"/>
  <c r="G300" i="21"/>
  <c r="F300" i="21"/>
  <c r="E300" i="21"/>
  <c r="D300" i="21"/>
  <c r="V299" i="21"/>
  <c r="T299" i="21"/>
  <c r="R299" i="21"/>
  <c r="P299" i="21"/>
  <c r="O299" i="21"/>
  <c r="U299" i="21" s="1"/>
  <c r="N299" i="21"/>
  <c r="N303" i="21" s="1"/>
  <c r="M299" i="21"/>
  <c r="L299" i="21"/>
  <c r="H299" i="21"/>
  <c r="H303" i="21" s="1"/>
  <c r="G299" i="21"/>
  <c r="G303" i="21" s="1"/>
  <c r="F299" i="21"/>
  <c r="E299" i="21"/>
  <c r="D299" i="21"/>
  <c r="U298" i="21"/>
  <c r="S298" i="21"/>
  <c r="P298" i="21"/>
  <c r="V298" i="21" s="1"/>
  <c r="O298" i="21"/>
  <c r="N298" i="21"/>
  <c r="T298" i="21" s="1"/>
  <c r="M298" i="21"/>
  <c r="L298" i="21"/>
  <c r="R298" i="21" s="1"/>
  <c r="H298" i="21"/>
  <c r="G298" i="21"/>
  <c r="F298" i="21"/>
  <c r="E298" i="21"/>
  <c r="D298" i="21"/>
  <c r="P297" i="21"/>
  <c r="V296" i="21"/>
  <c r="T296" i="21"/>
  <c r="R296" i="21"/>
  <c r="P296" i="21"/>
  <c r="O296" i="21"/>
  <c r="U296" i="21" s="1"/>
  <c r="N296" i="21"/>
  <c r="M296" i="21"/>
  <c r="S296" i="21" s="1"/>
  <c r="L296" i="21"/>
  <c r="H296" i="21"/>
  <c r="G296" i="21"/>
  <c r="F296" i="21"/>
  <c r="E296" i="21"/>
  <c r="D296" i="21"/>
  <c r="S295" i="21"/>
  <c r="P295" i="21"/>
  <c r="V295" i="21" s="1"/>
  <c r="O295" i="21"/>
  <c r="N295" i="21"/>
  <c r="T295" i="21" s="1"/>
  <c r="M295" i="21"/>
  <c r="L295" i="21"/>
  <c r="R295" i="21" s="1"/>
  <c r="H295" i="21"/>
  <c r="G295" i="21"/>
  <c r="U295" i="21" s="1"/>
  <c r="F295" i="21"/>
  <c r="E295" i="21"/>
  <c r="D295" i="21"/>
  <c r="V294" i="21"/>
  <c r="T294" i="21"/>
  <c r="R294" i="21"/>
  <c r="P294" i="21"/>
  <c r="O294" i="21"/>
  <c r="U294" i="21" s="1"/>
  <c r="N294" i="21"/>
  <c r="M294" i="21"/>
  <c r="S294" i="21" s="1"/>
  <c r="L294" i="21"/>
  <c r="H294" i="21"/>
  <c r="G294" i="21"/>
  <c r="F294" i="21"/>
  <c r="E294" i="21"/>
  <c r="D294" i="21"/>
  <c r="U293" i="21"/>
  <c r="S293" i="21"/>
  <c r="P293" i="21"/>
  <c r="V293" i="21" s="1"/>
  <c r="O293" i="21"/>
  <c r="N293" i="21"/>
  <c r="T293" i="21" s="1"/>
  <c r="M293" i="21"/>
  <c r="L293" i="21"/>
  <c r="R293" i="21" s="1"/>
  <c r="H293" i="21"/>
  <c r="G293" i="21"/>
  <c r="F293" i="21"/>
  <c r="E293" i="21"/>
  <c r="E297" i="21" s="1"/>
  <c r="D293" i="21"/>
  <c r="V292" i="21"/>
  <c r="T292" i="21"/>
  <c r="R292" i="21"/>
  <c r="P292" i="21"/>
  <c r="O292" i="21"/>
  <c r="U292" i="21" s="1"/>
  <c r="N292" i="21"/>
  <c r="M292" i="21"/>
  <c r="S292" i="21" s="1"/>
  <c r="L292" i="21"/>
  <c r="H292" i="21"/>
  <c r="G292" i="21"/>
  <c r="F292" i="21"/>
  <c r="E292" i="21"/>
  <c r="D292" i="21"/>
  <c r="U291" i="21"/>
  <c r="S291" i="21"/>
  <c r="P291" i="21"/>
  <c r="V291" i="21" s="1"/>
  <c r="O291" i="21"/>
  <c r="N291" i="21"/>
  <c r="T291" i="21" s="1"/>
  <c r="M291" i="21"/>
  <c r="M297" i="21" s="1"/>
  <c r="L291" i="21"/>
  <c r="R291" i="21" s="1"/>
  <c r="H291" i="21"/>
  <c r="G291" i="21"/>
  <c r="G297" i="21" s="1"/>
  <c r="F291" i="21"/>
  <c r="F297" i="21" s="1"/>
  <c r="E291" i="21"/>
  <c r="D291" i="21"/>
  <c r="V290" i="21"/>
  <c r="T290" i="21"/>
  <c r="P290" i="21"/>
  <c r="O290" i="21"/>
  <c r="U290" i="21" s="1"/>
  <c r="N290" i="21"/>
  <c r="M290" i="21"/>
  <c r="S290" i="21" s="1"/>
  <c r="L290" i="21"/>
  <c r="H290" i="21"/>
  <c r="G290" i="21"/>
  <c r="F290" i="21"/>
  <c r="E290" i="21"/>
  <c r="D290" i="21"/>
  <c r="R290" i="21" s="1"/>
  <c r="S288" i="21"/>
  <c r="P288" i="21"/>
  <c r="V288" i="21" s="1"/>
  <c r="O288" i="21"/>
  <c r="N288" i="21"/>
  <c r="T288" i="21" s="1"/>
  <c r="M288" i="21"/>
  <c r="L288" i="21"/>
  <c r="R288" i="21" s="1"/>
  <c r="H288" i="21"/>
  <c r="G288" i="21"/>
  <c r="U288" i="21" s="1"/>
  <c r="F288" i="21"/>
  <c r="E288" i="21"/>
  <c r="D288" i="21"/>
  <c r="V287" i="21"/>
  <c r="T287" i="21"/>
  <c r="R287" i="21"/>
  <c r="P287" i="21"/>
  <c r="O287" i="21"/>
  <c r="U287" i="21" s="1"/>
  <c r="N287" i="21"/>
  <c r="M287" i="21"/>
  <c r="S287" i="21" s="1"/>
  <c r="L287" i="21"/>
  <c r="H287" i="21"/>
  <c r="G287" i="21"/>
  <c r="F287" i="21"/>
  <c r="E287" i="21"/>
  <c r="D287" i="21"/>
  <c r="U286" i="21"/>
  <c r="S286" i="21"/>
  <c r="R286" i="21"/>
  <c r="P286" i="21"/>
  <c r="V286" i="21" s="1"/>
  <c r="O286" i="21"/>
  <c r="N286" i="21"/>
  <c r="T286" i="21" s="1"/>
  <c r="M286" i="21"/>
  <c r="L286" i="21"/>
  <c r="H286" i="21"/>
  <c r="G286" i="21"/>
  <c r="F286" i="21"/>
  <c r="E286" i="21"/>
  <c r="D286" i="21"/>
  <c r="T285" i="21"/>
  <c r="P285" i="21"/>
  <c r="V285" i="21" s="1"/>
  <c r="O285" i="21"/>
  <c r="U285" i="21" s="1"/>
  <c r="N285" i="21"/>
  <c r="M285" i="21"/>
  <c r="S285" i="21" s="1"/>
  <c r="L285" i="21"/>
  <c r="R285" i="21" s="1"/>
  <c r="H285" i="21"/>
  <c r="G285" i="21"/>
  <c r="F285" i="21"/>
  <c r="E285" i="21"/>
  <c r="D285" i="21"/>
  <c r="V284" i="21"/>
  <c r="S284" i="21"/>
  <c r="R284" i="21"/>
  <c r="P284" i="21"/>
  <c r="O284" i="21"/>
  <c r="U284" i="21" s="1"/>
  <c r="N284" i="21"/>
  <c r="T284" i="21" s="1"/>
  <c r="M284" i="21"/>
  <c r="L284" i="21"/>
  <c r="H284" i="21"/>
  <c r="G284" i="21"/>
  <c r="F284" i="21"/>
  <c r="E284" i="21"/>
  <c r="D284" i="21"/>
  <c r="V283" i="21"/>
  <c r="U283" i="21"/>
  <c r="R283" i="21"/>
  <c r="P283" i="21"/>
  <c r="O283" i="21"/>
  <c r="N283" i="21"/>
  <c r="M283" i="21"/>
  <c r="M289" i="21" s="1"/>
  <c r="L283" i="21"/>
  <c r="H283" i="21"/>
  <c r="G283" i="21"/>
  <c r="F283" i="21"/>
  <c r="F289" i="21" s="1"/>
  <c r="E283" i="21"/>
  <c r="D283" i="21"/>
  <c r="U282" i="21"/>
  <c r="T282" i="21"/>
  <c r="R282" i="21"/>
  <c r="P282" i="21"/>
  <c r="V282" i="21" s="1"/>
  <c r="O282" i="21"/>
  <c r="N282" i="21"/>
  <c r="M282" i="21"/>
  <c r="S282" i="21" s="1"/>
  <c r="L282" i="21"/>
  <c r="H282" i="21"/>
  <c r="G282" i="21"/>
  <c r="F282" i="21"/>
  <c r="E282" i="21"/>
  <c r="D282" i="21"/>
  <c r="O281" i="21"/>
  <c r="V280" i="21"/>
  <c r="U280" i="21"/>
  <c r="R280" i="21"/>
  <c r="P280" i="21"/>
  <c r="O280" i="21"/>
  <c r="N280" i="21"/>
  <c r="T280" i="21" s="1"/>
  <c r="M280" i="21"/>
  <c r="S280" i="21" s="1"/>
  <c r="L280" i="21"/>
  <c r="H280" i="21"/>
  <c r="G280" i="21"/>
  <c r="F280" i="21"/>
  <c r="E280" i="21"/>
  <c r="D280" i="21"/>
  <c r="U279" i="21"/>
  <c r="T279" i="21"/>
  <c r="P279" i="21"/>
  <c r="V279" i="21" s="1"/>
  <c r="O279" i="21"/>
  <c r="N279" i="21"/>
  <c r="M279" i="21"/>
  <c r="S279" i="21" s="1"/>
  <c r="L279" i="21"/>
  <c r="R279" i="21" s="1"/>
  <c r="H279" i="21"/>
  <c r="G279" i="21"/>
  <c r="F279" i="21"/>
  <c r="E279" i="21"/>
  <c r="D279" i="21"/>
  <c r="T278" i="21"/>
  <c r="S278" i="21"/>
  <c r="P278" i="21"/>
  <c r="V278" i="21" s="1"/>
  <c r="O278" i="21"/>
  <c r="U278" i="21" s="1"/>
  <c r="N278" i="21"/>
  <c r="M278" i="21"/>
  <c r="L278" i="21"/>
  <c r="R278" i="21" s="1"/>
  <c r="H278" i="21"/>
  <c r="G278" i="21"/>
  <c r="F278" i="21"/>
  <c r="E278" i="21"/>
  <c r="D278" i="21"/>
  <c r="V277" i="21"/>
  <c r="S277" i="21"/>
  <c r="R277" i="21"/>
  <c r="P277" i="21"/>
  <c r="O277" i="21"/>
  <c r="U277" i="21" s="1"/>
  <c r="N277" i="21"/>
  <c r="T277" i="21" s="1"/>
  <c r="M277" i="21"/>
  <c r="L277" i="21"/>
  <c r="H277" i="21"/>
  <c r="H281" i="21" s="1"/>
  <c r="G277" i="21"/>
  <c r="G281" i="21" s="1"/>
  <c r="F277" i="21"/>
  <c r="E277" i="21"/>
  <c r="D277" i="21"/>
  <c r="V276" i="21"/>
  <c r="U276" i="21"/>
  <c r="R276" i="21"/>
  <c r="P276" i="21"/>
  <c r="O276" i="21"/>
  <c r="N276" i="21"/>
  <c r="T276" i="21" s="1"/>
  <c r="M276" i="21"/>
  <c r="S276" i="21" s="1"/>
  <c r="L276" i="21"/>
  <c r="H276" i="21"/>
  <c r="G276" i="21"/>
  <c r="F276" i="21"/>
  <c r="E276" i="21"/>
  <c r="D276" i="21"/>
  <c r="U275" i="21"/>
  <c r="T275" i="21"/>
  <c r="P275" i="21"/>
  <c r="O275" i="21"/>
  <c r="N275" i="21"/>
  <c r="M275" i="21"/>
  <c r="L275" i="21"/>
  <c r="R275" i="21" s="1"/>
  <c r="H275" i="21"/>
  <c r="G275" i="21"/>
  <c r="F275" i="21"/>
  <c r="E275" i="21"/>
  <c r="D275" i="21"/>
  <c r="T274" i="21"/>
  <c r="S274" i="21"/>
  <c r="P274" i="21"/>
  <c r="V274" i="21" s="1"/>
  <c r="O274" i="21"/>
  <c r="U274" i="21" s="1"/>
  <c r="N274" i="21"/>
  <c r="M274" i="21"/>
  <c r="L274" i="21"/>
  <c r="H274" i="21"/>
  <c r="G274" i="21"/>
  <c r="F274" i="21"/>
  <c r="E274" i="21"/>
  <c r="D274" i="21"/>
  <c r="U272" i="21"/>
  <c r="T272" i="21"/>
  <c r="R272" i="21"/>
  <c r="P272" i="21"/>
  <c r="V272" i="21" s="1"/>
  <c r="O272" i="21"/>
  <c r="N272" i="21"/>
  <c r="M272" i="21"/>
  <c r="S272" i="21" s="1"/>
  <c r="L272" i="21"/>
  <c r="H272" i="21"/>
  <c r="G272" i="21"/>
  <c r="F272" i="21"/>
  <c r="E272" i="21"/>
  <c r="D272" i="21"/>
  <c r="U271" i="21"/>
  <c r="T271" i="21"/>
  <c r="P271" i="21"/>
  <c r="V271" i="21" s="1"/>
  <c r="O271" i="21"/>
  <c r="N271" i="21"/>
  <c r="M271" i="21"/>
  <c r="L271" i="21"/>
  <c r="H271" i="21"/>
  <c r="G271" i="21"/>
  <c r="F271" i="21"/>
  <c r="E271" i="21"/>
  <c r="S271" i="21" s="1"/>
  <c r="D271" i="21"/>
  <c r="V270" i="21"/>
  <c r="T270" i="21"/>
  <c r="S270" i="21"/>
  <c r="R270" i="21"/>
  <c r="P270" i="21"/>
  <c r="O270" i="21"/>
  <c r="U270" i="21" s="1"/>
  <c r="N270" i="21"/>
  <c r="M270" i="21"/>
  <c r="L270" i="21"/>
  <c r="H270" i="21"/>
  <c r="G270" i="21"/>
  <c r="F270" i="21"/>
  <c r="E270" i="21"/>
  <c r="D270" i="21"/>
  <c r="V269" i="21"/>
  <c r="U269" i="21"/>
  <c r="R269" i="21"/>
  <c r="P269" i="21"/>
  <c r="O269" i="21"/>
  <c r="N269" i="21"/>
  <c r="T269" i="21" s="1"/>
  <c r="M269" i="21"/>
  <c r="S269" i="21" s="1"/>
  <c r="L269" i="21"/>
  <c r="H269" i="21"/>
  <c r="G269" i="21"/>
  <c r="G273" i="21" s="1"/>
  <c r="F269" i="21"/>
  <c r="F273" i="21" s="1"/>
  <c r="E269" i="21"/>
  <c r="D269" i="21"/>
  <c r="U268" i="21"/>
  <c r="T268" i="21"/>
  <c r="P268" i="21"/>
  <c r="P273" i="21" s="1"/>
  <c r="O268" i="21"/>
  <c r="O273" i="21" s="1"/>
  <c r="N268" i="21"/>
  <c r="M268" i="21"/>
  <c r="S268" i="21" s="1"/>
  <c r="L268" i="21"/>
  <c r="R268" i="21" s="1"/>
  <c r="H268" i="21"/>
  <c r="H273" i="21" s="1"/>
  <c r="G268" i="21"/>
  <c r="F268" i="21"/>
  <c r="E268" i="21"/>
  <c r="E273" i="21" s="1"/>
  <c r="D268" i="21"/>
  <c r="T267" i="21"/>
  <c r="P267" i="21"/>
  <c r="V267" i="21" s="1"/>
  <c r="O267" i="21"/>
  <c r="U267" i="21" s="1"/>
  <c r="N267" i="21"/>
  <c r="M267" i="21"/>
  <c r="L267" i="21"/>
  <c r="H267" i="21"/>
  <c r="G267" i="21"/>
  <c r="F267" i="21"/>
  <c r="E267" i="21"/>
  <c r="S267" i="21" s="1"/>
  <c r="D267" i="21"/>
  <c r="U265" i="21"/>
  <c r="T265" i="21"/>
  <c r="R265" i="21"/>
  <c r="P265" i="21"/>
  <c r="V265" i="21" s="1"/>
  <c r="O265" i="21"/>
  <c r="N265" i="21"/>
  <c r="M265" i="21"/>
  <c r="S265" i="21" s="1"/>
  <c r="L265" i="21"/>
  <c r="H265" i="21"/>
  <c r="G265" i="21"/>
  <c r="F265" i="21"/>
  <c r="E265" i="21"/>
  <c r="D265" i="21"/>
  <c r="U264" i="21"/>
  <c r="T264" i="21"/>
  <c r="P264" i="21"/>
  <c r="V264" i="21" s="1"/>
  <c r="O264" i="21"/>
  <c r="N264" i="21"/>
  <c r="M264" i="21"/>
  <c r="L264" i="21"/>
  <c r="H264" i="21"/>
  <c r="G264" i="21"/>
  <c r="F264" i="21"/>
  <c r="E264" i="21"/>
  <c r="S264" i="21" s="1"/>
  <c r="D264" i="21"/>
  <c r="V263" i="21"/>
  <c r="T263" i="21"/>
  <c r="S263" i="21"/>
  <c r="R263" i="21"/>
  <c r="P263" i="21"/>
  <c r="O263" i="21"/>
  <c r="U263" i="21" s="1"/>
  <c r="N263" i="21"/>
  <c r="M263" i="21"/>
  <c r="L263" i="21"/>
  <c r="H263" i="21"/>
  <c r="G263" i="21"/>
  <c r="F263" i="21"/>
  <c r="E263" i="21"/>
  <c r="D263" i="21"/>
  <c r="V262" i="21"/>
  <c r="U262" i="21"/>
  <c r="R262" i="21"/>
  <c r="P262" i="21"/>
  <c r="O262" i="21"/>
  <c r="N262" i="21"/>
  <c r="T262" i="21" s="1"/>
  <c r="M262" i="21"/>
  <c r="S262" i="21" s="1"/>
  <c r="L262" i="21"/>
  <c r="H262" i="21"/>
  <c r="G262" i="21"/>
  <c r="G266" i="21" s="1"/>
  <c r="F262" i="21"/>
  <c r="F266" i="21" s="1"/>
  <c r="E262" i="21"/>
  <c r="D262" i="21"/>
  <c r="U261" i="21"/>
  <c r="T261" i="21"/>
  <c r="P261" i="21"/>
  <c r="V261" i="21" s="1"/>
  <c r="O261" i="21"/>
  <c r="N261" i="21"/>
  <c r="M261" i="21"/>
  <c r="S261" i="21" s="1"/>
  <c r="L261" i="21"/>
  <c r="R261" i="21" s="1"/>
  <c r="H261" i="21"/>
  <c r="G261" i="21"/>
  <c r="F261" i="21"/>
  <c r="E261" i="21"/>
  <c r="D261" i="21"/>
  <c r="T260" i="21"/>
  <c r="S260" i="21"/>
  <c r="P260" i="21"/>
  <c r="O260" i="21"/>
  <c r="N260" i="21"/>
  <c r="M260" i="21"/>
  <c r="L260" i="21"/>
  <c r="R260" i="21" s="1"/>
  <c r="H260" i="21"/>
  <c r="G260" i="21"/>
  <c r="F260" i="21"/>
  <c r="E260" i="21"/>
  <c r="E266" i="21" s="1"/>
  <c r="D260" i="21"/>
  <c r="V259" i="21"/>
  <c r="S259" i="21"/>
  <c r="P259" i="21"/>
  <c r="O259" i="21"/>
  <c r="U259" i="21" s="1"/>
  <c r="N259" i="21"/>
  <c r="T259" i="21" s="1"/>
  <c r="M259" i="21"/>
  <c r="L259" i="21"/>
  <c r="H259" i="21"/>
  <c r="G259" i="21"/>
  <c r="F259" i="21"/>
  <c r="E259" i="21"/>
  <c r="D259" i="21"/>
  <c r="R259" i="21" s="1"/>
  <c r="M258" i="21"/>
  <c r="T257" i="21"/>
  <c r="S257" i="21"/>
  <c r="P257" i="21"/>
  <c r="V257" i="21" s="1"/>
  <c r="O257" i="21"/>
  <c r="U257" i="21" s="1"/>
  <c r="N257" i="21"/>
  <c r="M257" i="21"/>
  <c r="L257" i="21"/>
  <c r="R257" i="21" s="1"/>
  <c r="H257" i="21"/>
  <c r="G257" i="21"/>
  <c r="F257" i="21"/>
  <c r="E257" i="21"/>
  <c r="E258" i="21" s="1"/>
  <c r="D257" i="21"/>
  <c r="V256" i="21"/>
  <c r="S256" i="21"/>
  <c r="R256" i="21"/>
  <c r="P256" i="21"/>
  <c r="O256" i="21"/>
  <c r="N256" i="21"/>
  <c r="T256" i="21" s="1"/>
  <c r="M256" i="21"/>
  <c r="L256" i="21"/>
  <c r="H256" i="21"/>
  <c r="G256" i="21"/>
  <c r="F256" i="21"/>
  <c r="E256" i="21"/>
  <c r="D256" i="21"/>
  <c r="V255" i="21"/>
  <c r="U255" i="21"/>
  <c r="R255" i="21"/>
  <c r="P255" i="21"/>
  <c r="O255" i="21"/>
  <c r="N255" i="21"/>
  <c r="M255" i="21"/>
  <c r="S255" i="21" s="1"/>
  <c r="L255" i="21"/>
  <c r="H255" i="21"/>
  <c r="G255" i="21"/>
  <c r="F255" i="21"/>
  <c r="F258" i="21" s="1"/>
  <c r="E255" i="21"/>
  <c r="D255" i="21"/>
  <c r="U254" i="21"/>
  <c r="T254" i="21"/>
  <c r="R254" i="21"/>
  <c r="P254" i="21"/>
  <c r="V254" i="21" s="1"/>
  <c r="O254" i="21"/>
  <c r="N254" i="21"/>
  <c r="M254" i="21"/>
  <c r="S254" i="21" s="1"/>
  <c r="L254" i="21"/>
  <c r="H254" i="21"/>
  <c r="G254" i="21"/>
  <c r="F254" i="21"/>
  <c r="E254" i="21"/>
  <c r="D254" i="21"/>
  <c r="N253" i="21"/>
  <c r="V252" i="21"/>
  <c r="U252" i="21"/>
  <c r="R252" i="21"/>
  <c r="P252" i="21"/>
  <c r="O252" i="21"/>
  <c r="N252" i="21"/>
  <c r="T252" i="21" s="1"/>
  <c r="M252" i="21"/>
  <c r="S252" i="21" s="1"/>
  <c r="L252" i="21"/>
  <c r="H252" i="21"/>
  <c r="G252" i="21"/>
  <c r="G253" i="21" s="1"/>
  <c r="F252" i="21"/>
  <c r="E252" i="21"/>
  <c r="D252" i="21"/>
  <c r="U251" i="21"/>
  <c r="T251" i="21"/>
  <c r="P251" i="21"/>
  <c r="V251" i="21" s="1"/>
  <c r="O251" i="21"/>
  <c r="N251" i="21"/>
  <c r="M251" i="21"/>
  <c r="L251" i="21"/>
  <c r="R251" i="21" s="1"/>
  <c r="H251" i="21"/>
  <c r="G251" i="21"/>
  <c r="F251" i="21"/>
  <c r="E251" i="21"/>
  <c r="D251" i="21"/>
  <c r="T250" i="21"/>
  <c r="S250" i="21"/>
  <c r="P250" i="21"/>
  <c r="O250" i="21"/>
  <c r="O253" i="21" s="1"/>
  <c r="N250" i="21"/>
  <c r="M250" i="21"/>
  <c r="L250" i="21"/>
  <c r="R250" i="21" s="1"/>
  <c r="H250" i="21"/>
  <c r="H253" i="21" s="1"/>
  <c r="G250" i="21"/>
  <c r="F250" i="21"/>
  <c r="E250" i="21"/>
  <c r="E253" i="21" s="1"/>
  <c r="D250" i="21"/>
  <c r="V249" i="21"/>
  <c r="S249" i="21"/>
  <c r="R249" i="21"/>
  <c r="P249" i="21"/>
  <c r="O249" i="21"/>
  <c r="U249" i="21" s="1"/>
  <c r="N249" i="21"/>
  <c r="T249" i="21" s="1"/>
  <c r="M249" i="21"/>
  <c r="L249" i="21"/>
  <c r="H249" i="21"/>
  <c r="G249" i="21"/>
  <c r="F249" i="21"/>
  <c r="E249" i="21"/>
  <c r="D249" i="21"/>
  <c r="M248" i="21"/>
  <c r="T247" i="21"/>
  <c r="S247" i="21"/>
  <c r="P247" i="21"/>
  <c r="V247" i="21" s="1"/>
  <c r="O247" i="21"/>
  <c r="U247" i="21" s="1"/>
  <c r="N247" i="21"/>
  <c r="M247" i="21"/>
  <c r="L247" i="21"/>
  <c r="R247" i="21" s="1"/>
  <c r="H247" i="21"/>
  <c r="G247" i="21"/>
  <c r="F247" i="21"/>
  <c r="E247" i="21"/>
  <c r="E248" i="21" s="1"/>
  <c r="D247" i="21"/>
  <c r="V246" i="21"/>
  <c r="S246" i="21"/>
  <c r="R246" i="21"/>
  <c r="P246" i="21"/>
  <c r="O246" i="21"/>
  <c r="U246" i="21" s="1"/>
  <c r="N246" i="21"/>
  <c r="T246" i="21" s="1"/>
  <c r="M246" i="21"/>
  <c r="L246" i="21"/>
  <c r="H246" i="21"/>
  <c r="G246" i="21"/>
  <c r="F246" i="21"/>
  <c r="E246" i="21"/>
  <c r="D246" i="21"/>
  <c r="V245" i="21"/>
  <c r="U245" i="21"/>
  <c r="R245" i="21"/>
  <c r="P245" i="21"/>
  <c r="O245" i="21"/>
  <c r="N245" i="21"/>
  <c r="T245" i="21" s="1"/>
  <c r="M245" i="21"/>
  <c r="S245" i="21" s="1"/>
  <c r="L245" i="21"/>
  <c r="H245" i="21"/>
  <c r="G245" i="21"/>
  <c r="F245" i="21"/>
  <c r="E245" i="21"/>
  <c r="D245" i="21"/>
  <c r="U244" i="21"/>
  <c r="T244" i="21"/>
  <c r="R244" i="21"/>
  <c r="P244" i="21"/>
  <c r="V244" i="21" s="1"/>
  <c r="O244" i="21"/>
  <c r="N244" i="21"/>
  <c r="N248" i="21" s="1"/>
  <c r="M244" i="21"/>
  <c r="S244" i="21" s="1"/>
  <c r="L244" i="21"/>
  <c r="H244" i="21"/>
  <c r="G244" i="21"/>
  <c r="G248" i="21" s="1"/>
  <c r="F244" i="21"/>
  <c r="F248" i="21" s="1"/>
  <c r="E244" i="21"/>
  <c r="D244" i="21"/>
  <c r="T243" i="21"/>
  <c r="S243" i="21"/>
  <c r="P243" i="21"/>
  <c r="V243" i="21" s="1"/>
  <c r="O243" i="21"/>
  <c r="U243" i="21" s="1"/>
  <c r="N243" i="21"/>
  <c r="M243" i="21"/>
  <c r="L243" i="21"/>
  <c r="R243" i="21" s="1"/>
  <c r="H243" i="21"/>
  <c r="G243" i="21"/>
  <c r="F243" i="21"/>
  <c r="E243" i="21"/>
  <c r="D243" i="21"/>
  <c r="N242" i="21"/>
  <c r="U241" i="21"/>
  <c r="T241" i="21"/>
  <c r="P241" i="21"/>
  <c r="V241" i="21" s="1"/>
  <c r="O241" i="21"/>
  <c r="N241" i="21"/>
  <c r="M241" i="21"/>
  <c r="S241" i="21" s="1"/>
  <c r="L241" i="21"/>
  <c r="R241" i="21" s="1"/>
  <c r="H241" i="21"/>
  <c r="G241" i="21"/>
  <c r="F241" i="21"/>
  <c r="E241" i="21"/>
  <c r="D241" i="21"/>
  <c r="T240" i="21"/>
  <c r="S240" i="21"/>
  <c r="P240" i="21"/>
  <c r="V240" i="21" s="1"/>
  <c r="O240" i="21"/>
  <c r="U240" i="21" s="1"/>
  <c r="N240" i="21"/>
  <c r="M240" i="21"/>
  <c r="L240" i="21"/>
  <c r="R240" i="21" s="1"/>
  <c r="H240" i="21"/>
  <c r="G240" i="21"/>
  <c r="F240" i="21"/>
  <c r="E240" i="21"/>
  <c r="D240" i="21"/>
  <c r="V239" i="21"/>
  <c r="T239" i="21"/>
  <c r="S239" i="21"/>
  <c r="R239" i="21"/>
  <c r="P239" i="21"/>
  <c r="O239" i="21"/>
  <c r="U239" i="21" s="1"/>
  <c r="N239" i="21"/>
  <c r="M239" i="21"/>
  <c r="L239" i="21"/>
  <c r="H239" i="21"/>
  <c r="G239" i="21"/>
  <c r="F239" i="21"/>
  <c r="E239" i="21"/>
  <c r="D239" i="21"/>
  <c r="V238" i="21"/>
  <c r="U238" i="21"/>
  <c r="R238" i="21"/>
  <c r="P238" i="21"/>
  <c r="O238" i="21"/>
  <c r="N238" i="21"/>
  <c r="T238" i="21" s="1"/>
  <c r="M238" i="21"/>
  <c r="S238" i="21" s="1"/>
  <c r="L238" i="21"/>
  <c r="H238" i="21"/>
  <c r="G238" i="21"/>
  <c r="G242" i="21" s="1"/>
  <c r="F238" i="21"/>
  <c r="F242" i="21" s="1"/>
  <c r="E238" i="21"/>
  <c r="D238" i="21"/>
  <c r="U237" i="21"/>
  <c r="T237" i="21"/>
  <c r="P237" i="21"/>
  <c r="V237" i="21" s="1"/>
  <c r="O237" i="21"/>
  <c r="N237" i="21"/>
  <c r="M237" i="21"/>
  <c r="S237" i="21" s="1"/>
  <c r="L237" i="21"/>
  <c r="R237" i="21" s="1"/>
  <c r="H237" i="21"/>
  <c r="G237" i="21"/>
  <c r="F237" i="21"/>
  <c r="E237" i="21"/>
  <c r="D237" i="21"/>
  <c r="T236" i="21"/>
  <c r="S236" i="21"/>
  <c r="P236" i="21"/>
  <c r="O236" i="21"/>
  <c r="N236" i="21"/>
  <c r="M236" i="21"/>
  <c r="L236" i="21"/>
  <c r="R236" i="21" s="1"/>
  <c r="H236" i="21"/>
  <c r="G236" i="21"/>
  <c r="F236" i="21"/>
  <c r="E236" i="21"/>
  <c r="E242" i="21" s="1"/>
  <c r="D236" i="21"/>
  <c r="V235" i="21"/>
  <c r="S235" i="21"/>
  <c r="R235" i="21"/>
  <c r="P235" i="21"/>
  <c r="O235" i="21"/>
  <c r="U235" i="21" s="1"/>
  <c r="N235" i="21"/>
  <c r="T235" i="21" s="1"/>
  <c r="M235" i="21"/>
  <c r="L235" i="21"/>
  <c r="H235" i="21"/>
  <c r="G235" i="21"/>
  <c r="F235" i="21"/>
  <c r="E235" i="21"/>
  <c r="D235" i="21"/>
  <c r="E234" i="21"/>
  <c r="T233" i="21"/>
  <c r="S233" i="21"/>
  <c r="P233" i="21"/>
  <c r="V233" i="21" s="1"/>
  <c r="O233" i="21"/>
  <c r="U233" i="21" s="1"/>
  <c r="N233" i="21"/>
  <c r="M233" i="21"/>
  <c r="L233" i="21"/>
  <c r="R233" i="21" s="1"/>
  <c r="H233" i="21"/>
  <c r="G233" i="21"/>
  <c r="F233" i="21"/>
  <c r="E233" i="21"/>
  <c r="D233" i="21"/>
  <c r="V232" i="21"/>
  <c r="S232" i="21"/>
  <c r="R232" i="21"/>
  <c r="P232" i="21"/>
  <c r="O232" i="21"/>
  <c r="U232" i="21" s="1"/>
  <c r="N232" i="21"/>
  <c r="T232" i="21" s="1"/>
  <c r="M232" i="21"/>
  <c r="L232" i="21"/>
  <c r="H232" i="21"/>
  <c r="G232" i="21"/>
  <c r="F232" i="21"/>
  <c r="E232" i="21"/>
  <c r="D232" i="21"/>
  <c r="V231" i="21"/>
  <c r="U231" i="21"/>
  <c r="R231" i="21"/>
  <c r="P231" i="21"/>
  <c r="O231" i="21"/>
  <c r="N231" i="21"/>
  <c r="T231" i="21" s="1"/>
  <c r="M231" i="21"/>
  <c r="S231" i="21" s="1"/>
  <c r="L231" i="21"/>
  <c r="H231" i="21"/>
  <c r="G231" i="21"/>
  <c r="F231" i="21"/>
  <c r="F234" i="21" s="1"/>
  <c r="E231" i="21"/>
  <c r="D231" i="21"/>
  <c r="U230" i="21"/>
  <c r="T230" i="21"/>
  <c r="P230" i="21"/>
  <c r="V230" i="21" s="1"/>
  <c r="O230" i="21"/>
  <c r="N230" i="21"/>
  <c r="M230" i="21"/>
  <c r="S230" i="21" s="1"/>
  <c r="L230" i="21"/>
  <c r="R230" i="21" s="1"/>
  <c r="H230" i="21"/>
  <c r="G230" i="21"/>
  <c r="F230" i="21"/>
  <c r="E230" i="21"/>
  <c r="D230" i="21"/>
  <c r="T229" i="21"/>
  <c r="S229" i="21"/>
  <c r="P229" i="21"/>
  <c r="V229" i="21" s="1"/>
  <c r="O229" i="21"/>
  <c r="U229" i="21" s="1"/>
  <c r="N229" i="21"/>
  <c r="M229" i="21"/>
  <c r="L229" i="21"/>
  <c r="R229" i="21" s="1"/>
  <c r="H229" i="21"/>
  <c r="G229" i="21"/>
  <c r="F229" i="21"/>
  <c r="E229" i="21"/>
  <c r="D229" i="21"/>
  <c r="V228" i="21"/>
  <c r="S228" i="21"/>
  <c r="R228" i="21"/>
  <c r="P228" i="21"/>
  <c r="O228" i="21"/>
  <c r="N228" i="21"/>
  <c r="T228" i="21" s="1"/>
  <c r="M228" i="21"/>
  <c r="L228" i="21"/>
  <c r="H228" i="21"/>
  <c r="G228" i="21"/>
  <c r="F228" i="21"/>
  <c r="E228" i="21"/>
  <c r="D228" i="21"/>
  <c r="V227" i="21"/>
  <c r="U227" i="21"/>
  <c r="R227" i="21"/>
  <c r="P227" i="21"/>
  <c r="O227" i="21"/>
  <c r="N227" i="21"/>
  <c r="M227" i="21"/>
  <c r="M234" i="21" s="1"/>
  <c r="L227" i="21"/>
  <c r="H227" i="21"/>
  <c r="G227" i="21"/>
  <c r="F227" i="21"/>
  <c r="E227" i="21"/>
  <c r="D227" i="21"/>
  <c r="U226" i="21"/>
  <c r="T226" i="21"/>
  <c r="R226" i="21"/>
  <c r="P226" i="21"/>
  <c r="V226" i="21" s="1"/>
  <c r="O226" i="21"/>
  <c r="N226" i="21"/>
  <c r="M226" i="21"/>
  <c r="S226" i="21" s="1"/>
  <c r="L226" i="21"/>
  <c r="H226" i="21"/>
  <c r="G226" i="21"/>
  <c r="F226" i="21"/>
  <c r="E226" i="21"/>
  <c r="D226" i="21"/>
  <c r="N225" i="21"/>
  <c r="V224" i="21"/>
  <c r="U224" i="21"/>
  <c r="R224" i="21"/>
  <c r="P224" i="21"/>
  <c r="O224" i="21"/>
  <c r="N224" i="21"/>
  <c r="T224" i="21" s="1"/>
  <c r="M224" i="21"/>
  <c r="S224" i="21" s="1"/>
  <c r="L224" i="21"/>
  <c r="H224" i="21"/>
  <c r="G224" i="21"/>
  <c r="F224" i="21"/>
  <c r="E224" i="21"/>
  <c r="D224" i="21"/>
  <c r="U223" i="21"/>
  <c r="T223" i="21"/>
  <c r="P223" i="21"/>
  <c r="V223" i="21" s="1"/>
  <c r="O223" i="21"/>
  <c r="N223" i="21"/>
  <c r="M223" i="21"/>
  <c r="S223" i="21" s="1"/>
  <c r="L223" i="21"/>
  <c r="R223" i="21" s="1"/>
  <c r="H223" i="21"/>
  <c r="G223" i="21"/>
  <c r="F223" i="21"/>
  <c r="E223" i="21"/>
  <c r="D223" i="21"/>
  <c r="T222" i="21"/>
  <c r="S222" i="21"/>
  <c r="P222" i="21"/>
  <c r="V222" i="21" s="1"/>
  <c r="O222" i="21"/>
  <c r="U222" i="21" s="1"/>
  <c r="N222" i="21"/>
  <c r="M222" i="21"/>
  <c r="L222" i="21"/>
  <c r="R222" i="21" s="1"/>
  <c r="H222" i="21"/>
  <c r="G222" i="21"/>
  <c r="F222" i="21"/>
  <c r="E222" i="21"/>
  <c r="D222" i="21"/>
  <c r="V221" i="21"/>
  <c r="S221" i="21"/>
  <c r="R221" i="21"/>
  <c r="P221" i="21"/>
  <c r="O221" i="21"/>
  <c r="U221" i="21" s="1"/>
  <c r="N221" i="21"/>
  <c r="T221" i="21" s="1"/>
  <c r="M221" i="21"/>
  <c r="L221" i="21"/>
  <c r="H221" i="21"/>
  <c r="G221" i="21"/>
  <c r="F221" i="21"/>
  <c r="E221" i="21"/>
  <c r="D221" i="21"/>
  <c r="V220" i="21"/>
  <c r="U220" i="21"/>
  <c r="R220" i="21"/>
  <c r="P220" i="21"/>
  <c r="O220" i="21"/>
  <c r="N220" i="21"/>
  <c r="T220" i="21" s="1"/>
  <c r="M220" i="21"/>
  <c r="S220" i="21" s="1"/>
  <c r="L220" i="21"/>
  <c r="H220" i="21"/>
  <c r="G220" i="21"/>
  <c r="F220" i="21"/>
  <c r="E220" i="21"/>
  <c r="D220" i="21"/>
  <c r="U219" i="21"/>
  <c r="T219" i="21"/>
  <c r="R219" i="21"/>
  <c r="P219" i="21"/>
  <c r="V219" i="21" s="1"/>
  <c r="O219" i="21"/>
  <c r="N219" i="21"/>
  <c r="M219" i="21"/>
  <c r="S219" i="21" s="1"/>
  <c r="L219" i="21"/>
  <c r="H219" i="21"/>
  <c r="G219" i="21"/>
  <c r="F219" i="21"/>
  <c r="E219" i="21"/>
  <c r="D219" i="21"/>
  <c r="T218" i="21"/>
  <c r="S218" i="21"/>
  <c r="P218" i="21"/>
  <c r="V218" i="21" s="1"/>
  <c r="O218" i="21"/>
  <c r="O225" i="21" s="1"/>
  <c r="N218" i="21"/>
  <c r="M218" i="21"/>
  <c r="L218" i="21"/>
  <c r="R218" i="21" s="1"/>
  <c r="H218" i="21"/>
  <c r="G218" i="21"/>
  <c r="F218" i="21"/>
  <c r="E218" i="21"/>
  <c r="D218" i="21"/>
  <c r="V217" i="21"/>
  <c r="S217" i="21"/>
  <c r="R217" i="21"/>
  <c r="P217" i="21"/>
  <c r="P225" i="21" s="1"/>
  <c r="O217" i="21"/>
  <c r="U217" i="21" s="1"/>
  <c r="N217" i="21"/>
  <c r="T217" i="21" s="1"/>
  <c r="M217" i="21"/>
  <c r="L217" i="21"/>
  <c r="H217" i="21"/>
  <c r="H225" i="21" s="1"/>
  <c r="G217" i="21"/>
  <c r="G225" i="21" s="1"/>
  <c r="F217" i="21"/>
  <c r="E217" i="21"/>
  <c r="E225" i="21" s="1"/>
  <c r="D217" i="21"/>
  <c r="V216" i="21"/>
  <c r="U216" i="21"/>
  <c r="S216" i="21"/>
  <c r="R216" i="21"/>
  <c r="P216" i="21"/>
  <c r="O216" i="21"/>
  <c r="N216" i="21"/>
  <c r="T216" i="21" s="1"/>
  <c r="M216" i="21"/>
  <c r="L216" i="21"/>
  <c r="H216" i="21"/>
  <c r="G216" i="21"/>
  <c r="F216" i="21"/>
  <c r="E216" i="21"/>
  <c r="D216" i="21"/>
  <c r="P215" i="21"/>
  <c r="E215" i="21"/>
  <c r="V214" i="21"/>
  <c r="S214" i="21"/>
  <c r="R214" i="21"/>
  <c r="P214" i="21"/>
  <c r="O214" i="21"/>
  <c r="U214" i="21" s="1"/>
  <c r="N214" i="21"/>
  <c r="T214" i="21" s="1"/>
  <c r="M214" i="21"/>
  <c r="L214" i="21"/>
  <c r="H214" i="21"/>
  <c r="G214" i="21"/>
  <c r="F214" i="21"/>
  <c r="E214" i="21"/>
  <c r="D214" i="21"/>
  <c r="V213" i="21"/>
  <c r="U213" i="21"/>
  <c r="R213" i="21"/>
  <c r="P213" i="21"/>
  <c r="O213" i="21"/>
  <c r="N213" i="21"/>
  <c r="T213" i="21" s="1"/>
  <c r="M213" i="21"/>
  <c r="S213" i="21" s="1"/>
  <c r="L213" i="21"/>
  <c r="H213" i="21"/>
  <c r="G213" i="21"/>
  <c r="F213" i="21"/>
  <c r="E213" i="21"/>
  <c r="D213" i="21"/>
  <c r="U212" i="21"/>
  <c r="T212" i="21"/>
  <c r="P212" i="21"/>
  <c r="V212" i="21" s="1"/>
  <c r="O212" i="21"/>
  <c r="N212" i="21"/>
  <c r="M212" i="21"/>
  <c r="S212" i="21" s="1"/>
  <c r="L212" i="21"/>
  <c r="R212" i="21" s="1"/>
  <c r="H212" i="21"/>
  <c r="G212" i="21"/>
  <c r="F212" i="21"/>
  <c r="E212" i="21"/>
  <c r="D212" i="21"/>
  <c r="T211" i="21"/>
  <c r="S211" i="21"/>
  <c r="P211" i="21"/>
  <c r="V211" i="21" s="1"/>
  <c r="O211" i="21"/>
  <c r="U211" i="21" s="1"/>
  <c r="N211" i="21"/>
  <c r="M211" i="21"/>
  <c r="L211" i="21"/>
  <c r="R211" i="21" s="1"/>
  <c r="H211" i="21"/>
  <c r="G211" i="21"/>
  <c r="F211" i="21"/>
  <c r="E211" i="21"/>
  <c r="D211" i="21"/>
  <c r="V210" i="21"/>
  <c r="S210" i="21"/>
  <c r="R210" i="21"/>
  <c r="P210" i="21"/>
  <c r="O210" i="21"/>
  <c r="U210" i="21" s="1"/>
  <c r="N210" i="21"/>
  <c r="T210" i="21" s="1"/>
  <c r="M210" i="21"/>
  <c r="L210" i="21"/>
  <c r="H210" i="21"/>
  <c r="G210" i="21"/>
  <c r="F210" i="21"/>
  <c r="E210" i="21"/>
  <c r="D210" i="21"/>
  <c r="V209" i="21"/>
  <c r="U209" i="21"/>
  <c r="R209" i="21"/>
  <c r="P209" i="21"/>
  <c r="O209" i="21"/>
  <c r="N209" i="21"/>
  <c r="T209" i="21" s="1"/>
  <c r="M209" i="21"/>
  <c r="S209" i="21" s="1"/>
  <c r="L209" i="21"/>
  <c r="H209" i="21"/>
  <c r="G209" i="21"/>
  <c r="F209" i="21"/>
  <c r="E209" i="21"/>
  <c r="D209" i="21"/>
  <c r="U208" i="21"/>
  <c r="T208" i="21"/>
  <c r="R208" i="21"/>
  <c r="P208" i="21"/>
  <c r="V208" i="21" s="1"/>
  <c r="O208" i="21"/>
  <c r="N208" i="21"/>
  <c r="M208" i="21"/>
  <c r="S208" i="21" s="1"/>
  <c r="L208" i="21"/>
  <c r="H208" i="21"/>
  <c r="G208" i="21"/>
  <c r="F208" i="21"/>
  <c r="E208" i="21"/>
  <c r="D208" i="21"/>
  <c r="T207" i="21"/>
  <c r="S207" i="21"/>
  <c r="P207" i="21"/>
  <c r="V207" i="21" s="1"/>
  <c r="O207" i="21"/>
  <c r="N207" i="21"/>
  <c r="N215" i="21" s="1"/>
  <c r="M207" i="21"/>
  <c r="L207" i="21"/>
  <c r="R207" i="21" s="1"/>
  <c r="H207" i="21"/>
  <c r="G207" i="21"/>
  <c r="G215" i="21" s="1"/>
  <c r="F207" i="21"/>
  <c r="E207" i="21"/>
  <c r="D207" i="21"/>
  <c r="V206" i="21"/>
  <c r="S206" i="21"/>
  <c r="R206" i="21"/>
  <c r="P206" i="21"/>
  <c r="O206" i="21"/>
  <c r="U206" i="21" s="1"/>
  <c r="N206" i="21"/>
  <c r="T206" i="21" s="1"/>
  <c r="M206" i="21"/>
  <c r="L206" i="21"/>
  <c r="H206" i="21"/>
  <c r="G206" i="21"/>
  <c r="F206" i="21"/>
  <c r="E206" i="21"/>
  <c r="D206" i="21"/>
  <c r="S204" i="21"/>
  <c r="P204" i="21"/>
  <c r="V204" i="21" s="1"/>
  <c r="O204" i="21"/>
  <c r="U204" i="21" s="1"/>
  <c r="N204" i="21"/>
  <c r="T204" i="21" s="1"/>
  <c r="M204" i="21"/>
  <c r="L204" i="21"/>
  <c r="R204" i="21" s="1"/>
  <c r="H204" i="21"/>
  <c r="G204" i="21"/>
  <c r="F204" i="21"/>
  <c r="E204" i="21"/>
  <c r="D204" i="21"/>
  <c r="V203" i="21"/>
  <c r="T203" i="21"/>
  <c r="R203" i="21"/>
  <c r="P203" i="21"/>
  <c r="O203" i="21"/>
  <c r="U203" i="21" s="1"/>
  <c r="N203" i="21"/>
  <c r="M203" i="21"/>
  <c r="S203" i="21" s="1"/>
  <c r="L203" i="21"/>
  <c r="H203" i="21"/>
  <c r="G203" i="21"/>
  <c r="F203" i="21"/>
  <c r="E203" i="21"/>
  <c r="D203" i="21"/>
  <c r="U202" i="21"/>
  <c r="R202" i="21"/>
  <c r="P202" i="21"/>
  <c r="V202" i="21" s="1"/>
  <c r="O202" i="21"/>
  <c r="N202" i="21"/>
  <c r="T202" i="21" s="1"/>
  <c r="M202" i="21"/>
  <c r="S202" i="21" s="1"/>
  <c r="L202" i="21"/>
  <c r="H202" i="21"/>
  <c r="G202" i="21"/>
  <c r="F202" i="21"/>
  <c r="E202" i="21"/>
  <c r="D202" i="21"/>
  <c r="T201" i="21"/>
  <c r="P201" i="21"/>
  <c r="V201" i="21" s="1"/>
  <c r="O201" i="21"/>
  <c r="U201" i="21" s="1"/>
  <c r="N201" i="21"/>
  <c r="M201" i="21"/>
  <c r="S201" i="21" s="1"/>
  <c r="L201" i="21"/>
  <c r="R201" i="21" s="1"/>
  <c r="H201" i="21"/>
  <c r="G201" i="21"/>
  <c r="F201" i="21"/>
  <c r="E201" i="21"/>
  <c r="D201" i="21"/>
  <c r="S200" i="21"/>
  <c r="P200" i="21"/>
  <c r="V200" i="21" s="1"/>
  <c r="O200" i="21"/>
  <c r="U200" i="21" s="1"/>
  <c r="N200" i="21"/>
  <c r="T200" i="21" s="1"/>
  <c r="M200" i="21"/>
  <c r="L200" i="21"/>
  <c r="R200" i="21" s="1"/>
  <c r="H200" i="21"/>
  <c r="G200" i="21"/>
  <c r="F200" i="21"/>
  <c r="E200" i="21"/>
  <c r="D200" i="21"/>
  <c r="V199" i="21"/>
  <c r="S199" i="21"/>
  <c r="R199" i="21"/>
  <c r="P199" i="21"/>
  <c r="O199" i="21"/>
  <c r="U199" i="21" s="1"/>
  <c r="N199" i="21"/>
  <c r="T199" i="21" s="1"/>
  <c r="M199" i="21"/>
  <c r="L199" i="21"/>
  <c r="H199" i="21"/>
  <c r="G199" i="21"/>
  <c r="F199" i="21"/>
  <c r="E199" i="21"/>
  <c r="D199" i="21"/>
  <c r="U198" i="21"/>
  <c r="P198" i="21"/>
  <c r="V198" i="21" s="1"/>
  <c r="O198" i="21"/>
  <c r="N198" i="21"/>
  <c r="T198" i="21" s="1"/>
  <c r="M198" i="21"/>
  <c r="S198" i="21" s="1"/>
  <c r="L198" i="21"/>
  <c r="R198" i="21" s="1"/>
  <c r="H198" i="21"/>
  <c r="G198" i="21"/>
  <c r="F198" i="21"/>
  <c r="E198" i="21"/>
  <c r="E205" i="21" s="1"/>
  <c r="D198" i="21"/>
  <c r="T197" i="21"/>
  <c r="P197" i="21"/>
  <c r="V197" i="21" s="1"/>
  <c r="O197" i="21"/>
  <c r="U197" i="21" s="1"/>
  <c r="N197" i="21"/>
  <c r="M197" i="21"/>
  <c r="S197" i="21" s="1"/>
  <c r="L197" i="21"/>
  <c r="R197" i="21" s="1"/>
  <c r="H197" i="21"/>
  <c r="G197" i="21"/>
  <c r="F197" i="21"/>
  <c r="E197" i="21"/>
  <c r="D197" i="21"/>
  <c r="S196" i="21"/>
  <c r="P196" i="21"/>
  <c r="V196" i="21" s="1"/>
  <c r="O196" i="21"/>
  <c r="O205" i="21" s="1"/>
  <c r="N196" i="21"/>
  <c r="T196" i="21" s="1"/>
  <c r="M196" i="21"/>
  <c r="L196" i="21"/>
  <c r="R196" i="21" s="1"/>
  <c r="H196" i="21"/>
  <c r="G196" i="21"/>
  <c r="F196" i="21"/>
  <c r="E196" i="21"/>
  <c r="D196" i="21"/>
  <c r="V195" i="21"/>
  <c r="R195" i="21"/>
  <c r="P195" i="21"/>
  <c r="O195" i="21"/>
  <c r="U195" i="21" s="1"/>
  <c r="N195" i="21"/>
  <c r="M195" i="21"/>
  <c r="S195" i="21" s="1"/>
  <c r="L195" i="21"/>
  <c r="H195" i="21"/>
  <c r="H205" i="21" s="1"/>
  <c r="G195" i="21"/>
  <c r="F195" i="21"/>
  <c r="E195" i="21"/>
  <c r="D195" i="21"/>
  <c r="U194" i="21"/>
  <c r="P194" i="21"/>
  <c r="V194" i="21" s="1"/>
  <c r="O194" i="21"/>
  <c r="N194" i="21"/>
  <c r="T194" i="21" s="1"/>
  <c r="M194" i="21"/>
  <c r="S194" i="21" s="1"/>
  <c r="L194" i="21"/>
  <c r="R194" i="21" s="1"/>
  <c r="H194" i="21"/>
  <c r="G194" i="21"/>
  <c r="F194" i="21"/>
  <c r="E194" i="21"/>
  <c r="D194" i="21"/>
  <c r="V192" i="21"/>
  <c r="R192" i="21"/>
  <c r="P192" i="21"/>
  <c r="O192" i="21"/>
  <c r="U192" i="21" s="1"/>
  <c r="N192" i="21"/>
  <c r="T192" i="21" s="1"/>
  <c r="M192" i="21"/>
  <c r="S192" i="21" s="1"/>
  <c r="L192" i="21"/>
  <c r="H192" i="21"/>
  <c r="G192" i="21"/>
  <c r="F192" i="21"/>
  <c r="E192" i="21"/>
  <c r="D192" i="21"/>
  <c r="U191" i="21"/>
  <c r="P191" i="21"/>
  <c r="V191" i="21" s="1"/>
  <c r="O191" i="21"/>
  <c r="N191" i="21"/>
  <c r="T191" i="21" s="1"/>
  <c r="M191" i="21"/>
  <c r="S191" i="21" s="1"/>
  <c r="L191" i="21"/>
  <c r="R191" i="21" s="1"/>
  <c r="H191" i="21"/>
  <c r="G191" i="21"/>
  <c r="F191" i="21"/>
  <c r="E191" i="21"/>
  <c r="D191" i="21"/>
  <c r="T190" i="21"/>
  <c r="R190" i="21"/>
  <c r="P190" i="21"/>
  <c r="V190" i="21" s="1"/>
  <c r="O190" i="21"/>
  <c r="U190" i="21" s="1"/>
  <c r="N190" i="21"/>
  <c r="M190" i="21"/>
  <c r="S190" i="21" s="1"/>
  <c r="L190" i="21"/>
  <c r="H190" i="21"/>
  <c r="G190" i="21"/>
  <c r="F190" i="21"/>
  <c r="E190" i="21"/>
  <c r="D190" i="21"/>
  <c r="S189" i="21"/>
  <c r="P189" i="21"/>
  <c r="V189" i="21" s="1"/>
  <c r="O189" i="21"/>
  <c r="U189" i="21" s="1"/>
  <c r="N189" i="21"/>
  <c r="T189" i="21" s="1"/>
  <c r="M189" i="21"/>
  <c r="L189" i="21"/>
  <c r="R189" i="21" s="1"/>
  <c r="H189" i="21"/>
  <c r="G189" i="21"/>
  <c r="F189" i="21"/>
  <c r="E189" i="21"/>
  <c r="D189" i="21"/>
  <c r="V188" i="21"/>
  <c r="R188" i="21"/>
  <c r="P188" i="21"/>
  <c r="O188" i="21"/>
  <c r="U188" i="21" s="1"/>
  <c r="N188" i="21"/>
  <c r="T188" i="21" s="1"/>
  <c r="M188" i="21"/>
  <c r="S188" i="21" s="1"/>
  <c r="L188" i="21"/>
  <c r="H188" i="21"/>
  <c r="G188" i="21"/>
  <c r="F188" i="21"/>
  <c r="E188" i="21"/>
  <c r="D188" i="21"/>
  <c r="U187" i="21"/>
  <c r="S187" i="21"/>
  <c r="P187" i="21"/>
  <c r="V187" i="21" s="1"/>
  <c r="O187" i="21"/>
  <c r="N187" i="21"/>
  <c r="T187" i="21" s="1"/>
  <c r="M187" i="21"/>
  <c r="L187" i="21"/>
  <c r="R187" i="21" s="1"/>
  <c r="H187" i="21"/>
  <c r="G187" i="21"/>
  <c r="F187" i="21"/>
  <c r="E187" i="21"/>
  <c r="D187" i="21"/>
  <c r="T186" i="21"/>
  <c r="P186" i="21"/>
  <c r="V186" i="21" s="1"/>
  <c r="O186" i="21"/>
  <c r="U186" i="21" s="1"/>
  <c r="N186" i="21"/>
  <c r="M186" i="21"/>
  <c r="S186" i="21" s="1"/>
  <c r="L186" i="21"/>
  <c r="R186" i="21" s="1"/>
  <c r="H186" i="21"/>
  <c r="G186" i="21"/>
  <c r="F186" i="21"/>
  <c r="E186" i="21"/>
  <c r="D186" i="21"/>
  <c r="S185" i="21"/>
  <c r="P185" i="21"/>
  <c r="V185" i="21" s="1"/>
  <c r="O185" i="21"/>
  <c r="U185" i="21" s="1"/>
  <c r="N185" i="21"/>
  <c r="T185" i="21" s="1"/>
  <c r="M185" i="21"/>
  <c r="L185" i="21"/>
  <c r="R185" i="21" s="1"/>
  <c r="H185" i="21"/>
  <c r="G185" i="21"/>
  <c r="F185" i="21"/>
  <c r="E185" i="21"/>
  <c r="D185" i="21"/>
  <c r="V184" i="21"/>
  <c r="T184" i="21"/>
  <c r="R184" i="21"/>
  <c r="P184" i="21"/>
  <c r="O184" i="21"/>
  <c r="U184" i="21" s="1"/>
  <c r="N184" i="21"/>
  <c r="M184" i="21"/>
  <c r="S184" i="21" s="1"/>
  <c r="L184" i="21"/>
  <c r="H184" i="21"/>
  <c r="G184" i="21"/>
  <c r="F184" i="21"/>
  <c r="E184" i="21"/>
  <c r="D184" i="21"/>
  <c r="U183" i="21"/>
  <c r="R183" i="21"/>
  <c r="P183" i="21"/>
  <c r="V183" i="21" s="1"/>
  <c r="O183" i="21"/>
  <c r="N183" i="21"/>
  <c r="T183" i="21" s="1"/>
  <c r="M183" i="21"/>
  <c r="S183" i="21" s="1"/>
  <c r="L183" i="21"/>
  <c r="H183" i="21"/>
  <c r="G183" i="21"/>
  <c r="F183" i="21"/>
  <c r="E183" i="21"/>
  <c r="D183" i="21"/>
  <c r="T182" i="21"/>
  <c r="P182" i="21"/>
  <c r="V182" i="21" s="1"/>
  <c r="O182" i="21"/>
  <c r="O193" i="21" s="1"/>
  <c r="N182" i="21"/>
  <c r="M182" i="21"/>
  <c r="S182" i="21" s="1"/>
  <c r="L182" i="21"/>
  <c r="R182" i="21" s="1"/>
  <c r="H182" i="21"/>
  <c r="G182" i="21"/>
  <c r="F182" i="21"/>
  <c r="E182" i="21"/>
  <c r="D182" i="21"/>
  <c r="S181" i="21"/>
  <c r="P181" i="21"/>
  <c r="O181" i="21"/>
  <c r="U181" i="21" s="1"/>
  <c r="N181" i="21"/>
  <c r="T181" i="21" s="1"/>
  <c r="M181" i="21"/>
  <c r="L181" i="21"/>
  <c r="R181" i="21" s="1"/>
  <c r="H181" i="21"/>
  <c r="H193" i="21" s="1"/>
  <c r="G181" i="21"/>
  <c r="G193" i="21" s="1"/>
  <c r="F181" i="21"/>
  <c r="E181" i="21"/>
  <c r="D181" i="21"/>
  <c r="V180" i="21"/>
  <c r="S180" i="21"/>
  <c r="R180" i="21"/>
  <c r="P180" i="21"/>
  <c r="O180" i="21"/>
  <c r="U180" i="21" s="1"/>
  <c r="N180" i="21"/>
  <c r="T180" i="21" s="1"/>
  <c r="M180" i="21"/>
  <c r="L180" i="21"/>
  <c r="H180" i="21"/>
  <c r="G180" i="21"/>
  <c r="F180" i="21"/>
  <c r="E180" i="21"/>
  <c r="D180" i="21"/>
  <c r="S178" i="21"/>
  <c r="P178" i="21"/>
  <c r="V178" i="21" s="1"/>
  <c r="O178" i="21"/>
  <c r="U178" i="21" s="1"/>
  <c r="N178" i="21"/>
  <c r="T178" i="21" s="1"/>
  <c r="M178" i="21"/>
  <c r="L178" i="21"/>
  <c r="R178" i="21" s="1"/>
  <c r="H178" i="21"/>
  <c r="G178" i="21"/>
  <c r="F178" i="21"/>
  <c r="E178" i="21"/>
  <c r="D178" i="21"/>
  <c r="V177" i="21"/>
  <c r="S177" i="21"/>
  <c r="R177" i="21"/>
  <c r="P177" i="21"/>
  <c r="O177" i="21"/>
  <c r="U177" i="21" s="1"/>
  <c r="N177" i="21"/>
  <c r="T177" i="21" s="1"/>
  <c r="M177" i="21"/>
  <c r="L177" i="21"/>
  <c r="H177" i="21"/>
  <c r="G177" i="21"/>
  <c r="F177" i="21"/>
  <c r="E177" i="21"/>
  <c r="D177" i="21"/>
  <c r="U176" i="21"/>
  <c r="P176" i="21"/>
  <c r="V176" i="21" s="1"/>
  <c r="O176" i="21"/>
  <c r="N176" i="21"/>
  <c r="T176" i="21" s="1"/>
  <c r="M176" i="21"/>
  <c r="S176" i="21" s="1"/>
  <c r="L176" i="21"/>
  <c r="R176" i="21" s="1"/>
  <c r="H176" i="21"/>
  <c r="G176" i="21"/>
  <c r="F176" i="21"/>
  <c r="E176" i="21"/>
  <c r="D176" i="21"/>
  <c r="T175" i="21"/>
  <c r="P175" i="21"/>
  <c r="V175" i="21" s="1"/>
  <c r="O175" i="21"/>
  <c r="O179" i="21" s="1"/>
  <c r="N175" i="21"/>
  <c r="M175" i="21"/>
  <c r="S175" i="21" s="1"/>
  <c r="L175" i="21"/>
  <c r="R175" i="21" s="1"/>
  <c r="H175" i="21"/>
  <c r="H179" i="21" s="1"/>
  <c r="G175" i="21"/>
  <c r="F175" i="21"/>
  <c r="E175" i="21"/>
  <c r="E179" i="21" s="1"/>
  <c r="D175" i="21"/>
  <c r="S174" i="21"/>
  <c r="P174" i="21"/>
  <c r="V174" i="21" s="1"/>
  <c r="O174" i="21"/>
  <c r="U174" i="21" s="1"/>
  <c r="N174" i="21"/>
  <c r="T174" i="21" s="1"/>
  <c r="M174" i="21"/>
  <c r="L174" i="21"/>
  <c r="R174" i="21" s="1"/>
  <c r="H174" i="21"/>
  <c r="G174" i="21"/>
  <c r="F174" i="21"/>
  <c r="E174" i="21"/>
  <c r="D174" i="21"/>
  <c r="T172" i="21"/>
  <c r="P172" i="21"/>
  <c r="V172" i="21" s="1"/>
  <c r="O172" i="21"/>
  <c r="U172" i="21" s="1"/>
  <c r="N172" i="21"/>
  <c r="M172" i="21"/>
  <c r="S172" i="21" s="1"/>
  <c r="L172" i="21"/>
  <c r="R172" i="21" s="1"/>
  <c r="H172" i="21"/>
  <c r="G172" i="21"/>
  <c r="F172" i="21"/>
  <c r="E172" i="21"/>
  <c r="E173" i="21" s="1"/>
  <c r="D172" i="21"/>
  <c r="S171" i="21"/>
  <c r="P171" i="21"/>
  <c r="V171" i="21" s="1"/>
  <c r="O171" i="21"/>
  <c r="U171" i="21" s="1"/>
  <c r="N171" i="21"/>
  <c r="T171" i="21" s="1"/>
  <c r="M171" i="21"/>
  <c r="L171" i="21"/>
  <c r="R171" i="21" s="1"/>
  <c r="H171" i="21"/>
  <c r="G171" i="21"/>
  <c r="F171" i="21"/>
  <c r="E171" i="21"/>
  <c r="D171" i="21"/>
  <c r="V170" i="21"/>
  <c r="S170" i="21"/>
  <c r="R170" i="21"/>
  <c r="P170" i="21"/>
  <c r="O170" i="21"/>
  <c r="N170" i="21"/>
  <c r="M170" i="21"/>
  <c r="M173" i="21" s="1"/>
  <c r="L170" i="21"/>
  <c r="H170" i="21"/>
  <c r="G170" i="21"/>
  <c r="G173" i="21" s="1"/>
  <c r="F170" i="21"/>
  <c r="F173" i="21" s="1"/>
  <c r="E170" i="21"/>
  <c r="D170" i="21"/>
  <c r="V169" i="21"/>
  <c r="U169" i="21"/>
  <c r="R169" i="21"/>
  <c r="P169" i="21"/>
  <c r="O169" i="21"/>
  <c r="N169" i="21"/>
  <c r="T169" i="21" s="1"/>
  <c r="M169" i="21"/>
  <c r="S169" i="21" s="1"/>
  <c r="L169" i="21"/>
  <c r="H169" i="21"/>
  <c r="G169" i="21"/>
  <c r="F169" i="21"/>
  <c r="E169" i="21"/>
  <c r="D169" i="21"/>
  <c r="V167" i="21"/>
  <c r="R167" i="21"/>
  <c r="P167" i="21"/>
  <c r="O167" i="21"/>
  <c r="U167" i="21" s="1"/>
  <c r="N167" i="21"/>
  <c r="T167" i="21" s="1"/>
  <c r="M167" i="21"/>
  <c r="S167" i="21" s="1"/>
  <c r="L167" i="21"/>
  <c r="H167" i="21"/>
  <c r="G167" i="21"/>
  <c r="F167" i="21"/>
  <c r="E167" i="21"/>
  <c r="D167" i="21"/>
  <c r="U166" i="21"/>
  <c r="R166" i="21"/>
  <c r="P166" i="21"/>
  <c r="V166" i="21" s="1"/>
  <c r="O166" i="21"/>
  <c r="N166" i="21"/>
  <c r="T166" i="21" s="1"/>
  <c r="M166" i="21"/>
  <c r="S166" i="21" s="1"/>
  <c r="L166" i="21"/>
  <c r="H166" i="21"/>
  <c r="G166" i="21"/>
  <c r="F166" i="21"/>
  <c r="E166" i="21"/>
  <c r="D166" i="21"/>
  <c r="U165" i="21"/>
  <c r="T165" i="21"/>
  <c r="P165" i="21"/>
  <c r="V165" i="21" s="1"/>
  <c r="O165" i="21"/>
  <c r="N165" i="21"/>
  <c r="M165" i="21"/>
  <c r="S165" i="21" s="1"/>
  <c r="L165" i="21"/>
  <c r="R165" i="21" s="1"/>
  <c r="H165" i="21"/>
  <c r="G165" i="21"/>
  <c r="F165" i="21"/>
  <c r="E165" i="21"/>
  <c r="D165" i="21"/>
  <c r="S164" i="21"/>
  <c r="P164" i="21"/>
  <c r="V164" i="21" s="1"/>
  <c r="O164" i="21"/>
  <c r="U164" i="21" s="1"/>
  <c r="N164" i="21"/>
  <c r="T164" i="21" s="1"/>
  <c r="M164" i="21"/>
  <c r="L164" i="21"/>
  <c r="R164" i="21" s="1"/>
  <c r="H164" i="21"/>
  <c r="G164" i="21"/>
  <c r="F164" i="21"/>
  <c r="E164" i="21"/>
  <c r="D164" i="21"/>
  <c r="V163" i="21"/>
  <c r="T163" i="21"/>
  <c r="S163" i="21"/>
  <c r="R163" i="21"/>
  <c r="P163" i="21"/>
  <c r="O163" i="21"/>
  <c r="U163" i="21" s="1"/>
  <c r="N163" i="21"/>
  <c r="M163" i="21"/>
  <c r="L163" i="21"/>
  <c r="H163" i="21"/>
  <c r="G163" i="21"/>
  <c r="F163" i="21"/>
  <c r="E163" i="21"/>
  <c r="D163" i="21"/>
  <c r="U162" i="21"/>
  <c r="S162" i="21"/>
  <c r="R162" i="21"/>
  <c r="P162" i="21"/>
  <c r="V162" i="21" s="1"/>
  <c r="O162" i="21"/>
  <c r="N162" i="21"/>
  <c r="T162" i="21" s="1"/>
  <c r="M162" i="21"/>
  <c r="L162" i="21"/>
  <c r="H162" i="21"/>
  <c r="G162" i="21"/>
  <c r="F162" i="21"/>
  <c r="E162" i="21"/>
  <c r="D162" i="21"/>
  <c r="T161" i="21"/>
  <c r="P161" i="21"/>
  <c r="V161" i="21" s="1"/>
  <c r="O161" i="21"/>
  <c r="U161" i="21" s="1"/>
  <c r="N161" i="21"/>
  <c r="M161" i="21"/>
  <c r="S161" i="21" s="1"/>
  <c r="L161" i="21"/>
  <c r="R161" i="21" s="1"/>
  <c r="H161" i="21"/>
  <c r="G161" i="21"/>
  <c r="F161" i="21"/>
  <c r="E161" i="21"/>
  <c r="D161" i="21"/>
  <c r="S160" i="21"/>
  <c r="P160" i="21"/>
  <c r="V160" i="21" s="1"/>
  <c r="O160" i="21"/>
  <c r="U160" i="21" s="1"/>
  <c r="N160" i="21"/>
  <c r="T160" i="21" s="1"/>
  <c r="M160" i="21"/>
  <c r="L160" i="21"/>
  <c r="R160" i="21" s="1"/>
  <c r="H160" i="21"/>
  <c r="G160" i="21"/>
  <c r="F160" i="21"/>
  <c r="E160" i="21"/>
  <c r="D160" i="21"/>
  <c r="V159" i="21"/>
  <c r="T159" i="21"/>
  <c r="S159" i="21"/>
  <c r="R159" i="21"/>
  <c r="P159" i="21"/>
  <c r="O159" i="21"/>
  <c r="U159" i="21" s="1"/>
  <c r="N159" i="21"/>
  <c r="M159" i="21"/>
  <c r="L159" i="21"/>
  <c r="H159" i="21"/>
  <c r="G159" i="21"/>
  <c r="F159" i="21"/>
  <c r="E159" i="21"/>
  <c r="D159" i="21"/>
  <c r="U158" i="21"/>
  <c r="R158" i="21"/>
  <c r="P158" i="21"/>
  <c r="V158" i="21" s="1"/>
  <c r="O158" i="21"/>
  <c r="N158" i="21"/>
  <c r="T158" i="21" s="1"/>
  <c r="M158" i="21"/>
  <c r="S158" i="21" s="1"/>
  <c r="L158" i="21"/>
  <c r="H158" i="21"/>
  <c r="G158" i="21"/>
  <c r="F158" i="21"/>
  <c r="E158" i="21"/>
  <c r="D158" i="21"/>
  <c r="T157" i="21"/>
  <c r="R157" i="21"/>
  <c r="P157" i="21"/>
  <c r="V157" i="21" s="1"/>
  <c r="O157" i="21"/>
  <c r="U157" i="21" s="1"/>
  <c r="N157" i="21"/>
  <c r="M157" i="21"/>
  <c r="S157" i="21" s="1"/>
  <c r="L157" i="21"/>
  <c r="H157" i="21"/>
  <c r="G157" i="21"/>
  <c r="F157" i="21"/>
  <c r="E157" i="21"/>
  <c r="D157" i="21"/>
  <c r="S156" i="21"/>
  <c r="P156" i="21"/>
  <c r="O156" i="21"/>
  <c r="O168" i="21" s="1"/>
  <c r="N156" i="21"/>
  <c r="T156" i="21" s="1"/>
  <c r="M156" i="21"/>
  <c r="L156" i="21"/>
  <c r="R156" i="21" s="1"/>
  <c r="H156" i="21"/>
  <c r="G156" i="21"/>
  <c r="F156" i="21"/>
  <c r="E156" i="21"/>
  <c r="E168" i="21" s="1"/>
  <c r="D156" i="21"/>
  <c r="V155" i="21"/>
  <c r="S155" i="21"/>
  <c r="R155" i="21"/>
  <c r="P155" i="21"/>
  <c r="O155" i="21"/>
  <c r="U155" i="21" s="1"/>
  <c r="N155" i="21"/>
  <c r="N168" i="21" s="1"/>
  <c r="M155" i="21"/>
  <c r="L155" i="21"/>
  <c r="H155" i="21"/>
  <c r="H168" i="21" s="1"/>
  <c r="G155" i="21"/>
  <c r="G168" i="21" s="1"/>
  <c r="F155" i="21"/>
  <c r="E155" i="21"/>
  <c r="D155" i="21"/>
  <c r="U154" i="21"/>
  <c r="S154" i="21"/>
  <c r="P154" i="21"/>
  <c r="V154" i="21" s="1"/>
  <c r="O154" i="21"/>
  <c r="N154" i="21"/>
  <c r="T154" i="21" s="1"/>
  <c r="M154" i="21"/>
  <c r="L154" i="21"/>
  <c r="R154" i="21" s="1"/>
  <c r="H154" i="21"/>
  <c r="G154" i="21"/>
  <c r="F154" i="21"/>
  <c r="E154" i="21"/>
  <c r="D154" i="21"/>
  <c r="V152" i="21"/>
  <c r="S152" i="21"/>
  <c r="R152" i="21"/>
  <c r="P152" i="21"/>
  <c r="O152" i="21"/>
  <c r="U152" i="21" s="1"/>
  <c r="N152" i="21"/>
  <c r="T152" i="21" s="1"/>
  <c r="M152" i="21"/>
  <c r="L152" i="21"/>
  <c r="H152" i="21"/>
  <c r="G152" i="21"/>
  <c r="F152" i="21"/>
  <c r="E152" i="21"/>
  <c r="D152" i="21"/>
  <c r="U151" i="21"/>
  <c r="S151" i="21"/>
  <c r="P151" i="21"/>
  <c r="V151" i="21" s="1"/>
  <c r="O151" i="21"/>
  <c r="N151" i="21"/>
  <c r="T151" i="21" s="1"/>
  <c r="M151" i="21"/>
  <c r="L151" i="21"/>
  <c r="R151" i="21" s="1"/>
  <c r="H151" i="21"/>
  <c r="G151" i="21"/>
  <c r="F151" i="21"/>
  <c r="E151" i="21"/>
  <c r="E153" i="21" s="1"/>
  <c r="D151" i="21"/>
  <c r="T150" i="21"/>
  <c r="R150" i="21"/>
  <c r="P150" i="21"/>
  <c r="P153" i="21" s="1"/>
  <c r="O150" i="21"/>
  <c r="U150" i="21" s="1"/>
  <c r="N150" i="21"/>
  <c r="M150" i="21"/>
  <c r="S150" i="21" s="1"/>
  <c r="L150" i="21"/>
  <c r="H150" i="21"/>
  <c r="G150" i="21"/>
  <c r="F150" i="21"/>
  <c r="E150" i="21"/>
  <c r="D150" i="21"/>
  <c r="S149" i="21"/>
  <c r="P149" i="21"/>
  <c r="V149" i="21" s="1"/>
  <c r="O149" i="21"/>
  <c r="U149" i="21" s="1"/>
  <c r="N149" i="21"/>
  <c r="T149" i="21" s="1"/>
  <c r="M149" i="21"/>
  <c r="L149" i="21"/>
  <c r="R149" i="21" s="1"/>
  <c r="H149" i="21"/>
  <c r="G149" i="21"/>
  <c r="F149" i="21"/>
  <c r="E149" i="21"/>
  <c r="D149" i="21"/>
  <c r="V148" i="21"/>
  <c r="T148" i="21"/>
  <c r="R148" i="21"/>
  <c r="P148" i="21"/>
  <c r="O148" i="21"/>
  <c r="U148" i="21" s="1"/>
  <c r="N148" i="21"/>
  <c r="M148" i="21"/>
  <c r="S148" i="21" s="1"/>
  <c r="L148" i="21"/>
  <c r="H148" i="21"/>
  <c r="H153" i="21" s="1"/>
  <c r="G148" i="21"/>
  <c r="F148" i="21"/>
  <c r="E148" i="21"/>
  <c r="D148" i="21"/>
  <c r="U147" i="21"/>
  <c r="S147" i="21"/>
  <c r="R147" i="21"/>
  <c r="P147" i="21"/>
  <c r="V147" i="21" s="1"/>
  <c r="O147" i="21"/>
  <c r="N147" i="21"/>
  <c r="T147" i="21" s="1"/>
  <c r="M147" i="21"/>
  <c r="L147" i="21"/>
  <c r="H147" i="21"/>
  <c r="G147" i="21"/>
  <c r="G153" i="21" s="1"/>
  <c r="F147" i="21"/>
  <c r="E147" i="21"/>
  <c r="D147" i="21"/>
  <c r="T146" i="21"/>
  <c r="R146" i="21"/>
  <c r="P146" i="21"/>
  <c r="V146" i="21" s="1"/>
  <c r="O146" i="21"/>
  <c r="U146" i="21" s="1"/>
  <c r="N146" i="21"/>
  <c r="M146" i="21"/>
  <c r="S146" i="21" s="1"/>
  <c r="L146" i="21"/>
  <c r="H146" i="21"/>
  <c r="G146" i="21"/>
  <c r="F146" i="21"/>
  <c r="E146" i="21"/>
  <c r="D146" i="21"/>
  <c r="F145" i="21"/>
  <c r="U144" i="21"/>
  <c r="S144" i="21"/>
  <c r="R144" i="21"/>
  <c r="P144" i="21"/>
  <c r="V144" i="21" s="1"/>
  <c r="O144" i="21"/>
  <c r="N144" i="21"/>
  <c r="T144" i="21" s="1"/>
  <c r="M144" i="21"/>
  <c r="M145" i="21" s="1"/>
  <c r="L144" i="21"/>
  <c r="H144" i="21"/>
  <c r="G144" i="21"/>
  <c r="G145" i="21" s="1"/>
  <c r="F144" i="21"/>
  <c r="E144" i="21"/>
  <c r="D144" i="21"/>
  <c r="T143" i="21"/>
  <c r="P143" i="21"/>
  <c r="P145" i="21" s="1"/>
  <c r="O143" i="21"/>
  <c r="U143" i="21" s="1"/>
  <c r="N143" i="21"/>
  <c r="M143" i="21"/>
  <c r="S143" i="21" s="1"/>
  <c r="L143" i="21"/>
  <c r="R143" i="21" s="1"/>
  <c r="H143" i="21"/>
  <c r="H145" i="21" s="1"/>
  <c r="G143" i="21"/>
  <c r="F143" i="21"/>
  <c r="E143" i="21"/>
  <c r="E145" i="21" s="1"/>
  <c r="D143" i="21"/>
  <c r="S142" i="21"/>
  <c r="P142" i="21"/>
  <c r="V142" i="21" s="1"/>
  <c r="O142" i="21"/>
  <c r="U142" i="21" s="1"/>
  <c r="N142" i="21"/>
  <c r="T142" i="21" s="1"/>
  <c r="M142" i="21"/>
  <c r="L142" i="21"/>
  <c r="R142" i="21" s="1"/>
  <c r="H142" i="21"/>
  <c r="G142" i="21"/>
  <c r="F142" i="21"/>
  <c r="E142" i="21"/>
  <c r="D142" i="21"/>
  <c r="N141" i="21"/>
  <c r="E141" i="21"/>
  <c r="T140" i="21"/>
  <c r="R140" i="21"/>
  <c r="P140" i="21"/>
  <c r="V140" i="21" s="1"/>
  <c r="O140" i="21"/>
  <c r="U140" i="21" s="1"/>
  <c r="N140" i="21"/>
  <c r="M140" i="21"/>
  <c r="S140" i="21" s="1"/>
  <c r="L140" i="21"/>
  <c r="H140" i="21"/>
  <c r="G140" i="21"/>
  <c r="F140" i="21"/>
  <c r="E140" i="21"/>
  <c r="D140" i="21"/>
  <c r="S139" i="21"/>
  <c r="P139" i="21"/>
  <c r="V139" i="21" s="1"/>
  <c r="O139" i="21"/>
  <c r="U139" i="21" s="1"/>
  <c r="N139" i="21"/>
  <c r="T139" i="21" s="1"/>
  <c r="M139" i="21"/>
  <c r="L139" i="21"/>
  <c r="R139" i="21" s="1"/>
  <c r="H139" i="21"/>
  <c r="G139" i="21"/>
  <c r="F139" i="21"/>
  <c r="E139" i="21"/>
  <c r="D139" i="21"/>
  <c r="V138" i="21"/>
  <c r="T138" i="21"/>
  <c r="R138" i="21"/>
  <c r="P138" i="21"/>
  <c r="O138" i="21"/>
  <c r="U138" i="21" s="1"/>
  <c r="N138" i="21"/>
  <c r="M138" i="21"/>
  <c r="M141" i="21" s="1"/>
  <c r="L138" i="21"/>
  <c r="H138" i="21"/>
  <c r="G138" i="21"/>
  <c r="F138" i="21"/>
  <c r="F141" i="21" s="1"/>
  <c r="E138" i="21"/>
  <c r="D138" i="21"/>
  <c r="U137" i="21"/>
  <c r="S137" i="21"/>
  <c r="R137" i="21"/>
  <c r="P137" i="21"/>
  <c r="P141" i="21" s="1"/>
  <c r="O137" i="21"/>
  <c r="O141" i="21" s="1"/>
  <c r="N137" i="21"/>
  <c r="T137" i="21" s="1"/>
  <c r="M137" i="21"/>
  <c r="L137" i="21"/>
  <c r="H137" i="21"/>
  <c r="H141" i="21" s="1"/>
  <c r="G137" i="21"/>
  <c r="G141" i="21" s="1"/>
  <c r="F137" i="21"/>
  <c r="E137" i="21"/>
  <c r="D137" i="21"/>
  <c r="T136" i="21"/>
  <c r="R136" i="21"/>
  <c r="P136" i="21"/>
  <c r="V136" i="21" s="1"/>
  <c r="O136" i="21"/>
  <c r="U136" i="21" s="1"/>
  <c r="N136" i="21"/>
  <c r="M136" i="21"/>
  <c r="S136" i="21" s="1"/>
  <c r="L136" i="21"/>
  <c r="H136" i="21"/>
  <c r="G136" i="21"/>
  <c r="F136" i="21"/>
  <c r="E136" i="21"/>
  <c r="D136" i="21"/>
  <c r="U134" i="21"/>
  <c r="S134" i="21"/>
  <c r="R134" i="21"/>
  <c r="P134" i="21"/>
  <c r="V134" i="21" s="1"/>
  <c r="O134" i="21"/>
  <c r="N134" i="21"/>
  <c r="T134" i="21" s="1"/>
  <c r="M134" i="21"/>
  <c r="L134" i="21"/>
  <c r="H134" i="21"/>
  <c r="G134" i="21"/>
  <c r="F134" i="21"/>
  <c r="E134" i="21"/>
  <c r="D134" i="21"/>
  <c r="T133" i="21"/>
  <c r="P133" i="21"/>
  <c r="V133" i="21" s="1"/>
  <c r="O133" i="21"/>
  <c r="U133" i="21" s="1"/>
  <c r="N133" i="21"/>
  <c r="M133" i="21"/>
  <c r="S133" i="21" s="1"/>
  <c r="L133" i="21"/>
  <c r="R133" i="21" s="1"/>
  <c r="H133" i="21"/>
  <c r="G133" i="21"/>
  <c r="F133" i="21"/>
  <c r="E133" i="21"/>
  <c r="D133" i="21"/>
  <c r="S132" i="21"/>
  <c r="P132" i="21"/>
  <c r="V132" i="21" s="1"/>
  <c r="O132" i="21"/>
  <c r="U132" i="21" s="1"/>
  <c r="N132" i="21"/>
  <c r="T132" i="21" s="1"/>
  <c r="M132" i="21"/>
  <c r="L132" i="21"/>
  <c r="R132" i="21" s="1"/>
  <c r="H132" i="21"/>
  <c r="G132" i="21"/>
  <c r="F132" i="21"/>
  <c r="E132" i="21"/>
  <c r="D132" i="21"/>
  <c r="V131" i="21"/>
  <c r="T131" i="21"/>
  <c r="S131" i="21"/>
  <c r="R131" i="21"/>
  <c r="P131" i="21"/>
  <c r="O131" i="21"/>
  <c r="U131" i="21" s="1"/>
  <c r="N131" i="21"/>
  <c r="M131" i="21"/>
  <c r="L131" i="21"/>
  <c r="H131" i="21"/>
  <c r="H10" i="21" s="1"/>
  <c r="G131" i="21"/>
  <c r="F131" i="21"/>
  <c r="E131" i="21"/>
  <c r="D131" i="21"/>
  <c r="U130" i="21"/>
  <c r="R130" i="21"/>
  <c r="P130" i="21"/>
  <c r="V130" i="21" s="1"/>
  <c r="O130" i="21"/>
  <c r="N130" i="21"/>
  <c r="T130" i="21" s="1"/>
  <c r="M130" i="21"/>
  <c r="S130" i="21" s="1"/>
  <c r="L130" i="21"/>
  <c r="H130" i="21"/>
  <c r="G130" i="21"/>
  <c r="F130" i="21"/>
  <c r="E130" i="21"/>
  <c r="D130" i="21"/>
  <c r="T129" i="21"/>
  <c r="R129" i="21"/>
  <c r="P129" i="21"/>
  <c r="V129" i="21" s="1"/>
  <c r="O129" i="21"/>
  <c r="U129" i="21" s="1"/>
  <c r="N129" i="21"/>
  <c r="M129" i="21"/>
  <c r="S129" i="21" s="1"/>
  <c r="L129" i="21"/>
  <c r="H129" i="21"/>
  <c r="G129" i="21"/>
  <c r="F129" i="21"/>
  <c r="E129" i="21"/>
  <c r="D129" i="21"/>
  <c r="S128" i="21"/>
  <c r="P128" i="21"/>
  <c r="V128" i="21" s="1"/>
  <c r="O128" i="21"/>
  <c r="U128" i="21" s="1"/>
  <c r="N128" i="21"/>
  <c r="T128" i="21" s="1"/>
  <c r="M128" i="21"/>
  <c r="L128" i="21"/>
  <c r="R128" i="21" s="1"/>
  <c r="H128" i="21"/>
  <c r="G128" i="21"/>
  <c r="F128" i="21"/>
  <c r="E128" i="21"/>
  <c r="D128" i="21"/>
  <c r="V127" i="21"/>
  <c r="S127" i="21"/>
  <c r="R127" i="21"/>
  <c r="P127" i="21"/>
  <c r="O127" i="21"/>
  <c r="U127" i="21" s="1"/>
  <c r="N127" i="21"/>
  <c r="T127" i="21" s="1"/>
  <c r="M127" i="21"/>
  <c r="L127" i="21"/>
  <c r="H127" i="21"/>
  <c r="G127" i="21"/>
  <c r="F127" i="21"/>
  <c r="E127" i="21"/>
  <c r="D127" i="21"/>
  <c r="U126" i="21"/>
  <c r="S126" i="21"/>
  <c r="P126" i="21"/>
  <c r="V126" i="21" s="1"/>
  <c r="O126" i="21"/>
  <c r="N126" i="21"/>
  <c r="T126" i="21" s="1"/>
  <c r="M126" i="21"/>
  <c r="L126" i="21"/>
  <c r="R126" i="21" s="1"/>
  <c r="H126" i="21"/>
  <c r="G126" i="21"/>
  <c r="F126" i="21"/>
  <c r="E126" i="21"/>
  <c r="D126" i="21"/>
  <c r="T125" i="21"/>
  <c r="R125" i="21"/>
  <c r="P125" i="21"/>
  <c r="V125" i="21" s="1"/>
  <c r="O125" i="21"/>
  <c r="U125" i="21" s="1"/>
  <c r="N125" i="21"/>
  <c r="M125" i="21"/>
  <c r="S125" i="21" s="1"/>
  <c r="L125" i="21"/>
  <c r="H125" i="21"/>
  <c r="G125" i="21"/>
  <c r="F125" i="21"/>
  <c r="E125" i="21"/>
  <c r="D125" i="21"/>
  <c r="S124" i="21"/>
  <c r="P124" i="21"/>
  <c r="V124" i="21" s="1"/>
  <c r="O124" i="21"/>
  <c r="U124" i="21" s="1"/>
  <c r="N124" i="21"/>
  <c r="T124" i="21" s="1"/>
  <c r="M124" i="21"/>
  <c r="L124" i="21"/>
  <c r="R124" i="21" s="1"/>
  <c r="H124" i="21"/>
  <c r="G124" i="21"/>
  <c r="F124" i="21"/>
  <c r="E124" i="21"/>
  <c r="D124" i="21"/>
  <c r="V123" i="21"/>
  <c r="T123" i="21"/>
  <c r="R123" i="21"/>
  <c r="P123" i="21"/>
  <c r="O123" i="21"/>
  <c r="U123" i="21" s="1"/>
  <c r="N123" i="21"/>
  <c r="M123" i="21"/>
  <c r="S123" i="21" s="1"/>
  <c r="L123" i="21"/>
  <c r="H123" i="21"/>
  <c r="G123" i="21"/>
  <c r="F123" i="21"/>
  <c r="E123" i="21"/>
  <c r="D123" i="21"/>
  <c r="U122" i="21"/>
  <c r="S122" i="21"/>
  <c r="R122" i="21"/>
  <c r="P122" i="21"/>
  <c r="V122" i="21" s="1"/>
  <c r="O122" i="21"/>
  <c r="N122" i="21"/>
  <c r="T122" i="21" s="1"/>
  <c r="M122" i="21"/>
  <c r="L122" i="21"/>
  <c r="H122" i="21"/>
  <c r="G122" i="21"/>
  <c r="F122" i="21"/>
  <c r="E122" i="21"/>
  <c r="D122" i="21"/>
  <c r="T121" i="21"/>
  <c r="R121" i="21"/>
  <c r="P121" i="21"/>
  <c r="V121" i="21" s="1"/>
  <c r="O121" i="21"/>
  <c r="U121" i="21" s="1"/>
  <c r="N121" i="21"/>
  <c r="M121" i="21"/>
  <c r="S121" i="21" s="1"/>
  <c r="L121" i="21"/>
  <c r="H121" i="21"/>
  <c r="G121" i="21"/>
  <c r="F121" i="21"/>
  <c r="E121" i="21"/>
  <c r="D121" i="21"/>
  <c r="S120" i="21"/>
  <c r="P120" i="21"/>
  <c r="V120" i="21" s="1"/>
  <c r="O120" i="21"/>
  <c r="U120" i="21" s="1"/>
  <c r="N120" i="21"/>
  <c r="T120" i="21" s="1"/>
  <c r="M120" i="21"/>
  <c r="L120" i="21"/>
  <c r="R120" i="21" s="1"/>
  <c r="H120" i="21"/>
  <c r="G120" i="21"/>
  <c r="F120" i="21"/>
  <c r="E120" i="21"/>
  <c r="D120" i="21"/>
  <c r="V119" i="21"/>
  <c r="T119" i="21"/>
  <c r="S119" i="21"/>
  <c r="R119" i="21"/>
  <c r="P119" i="21"/>
  <c r="O119" i="21"/>
  <c r="U119" i="21" s="1"/>
  <c r="N119" i="21"/>
  <c r="M119" i="21"/>
  <c r="L119" i="21"/>
  <c r="H119" i="21"/>
  <c r="G119" i="21"/>
  <c r="F119" i="21"/>
  <c r="E119" i="21"/>
  <c r="D119" i="21"/>
  <c r="U118" i="21"/>
  <c r="S118" i="21"/>
  <c r="R118" i="21"/>
  <c r="P118" i="21"/>
  <c r="V118" i="21" s="1"/>
  <c r="O118" i="21"/>
  <c r="N118" i="21"/>
  <c r="T118" i="21" s="1"/>
  <c r="M118" i="21"/>
  <c r="L118" i="21"/>
  <c r="H118" i="21"/>
  <c r="G118" i="21"/>
  <c r="F118" i="21"/>
  <c r="E118" i="21"/>
  <c r="D118" i="21"/>
  <c r="T117" i="21"/>
  <c r="P117" i="21"/>
  <c r="V117" i="21" s="1"/>
  <c r="O117" i="21"/>
  <c r="U117" i="21" s="1"/>
  <c r="N117" i="21"/>
  <c r="M117" i="21"/>
  <c r="S117" i="21" s="1"/>
  <c r="L117" i="21"/>
  <c r="R117" i="21" s="1"/>
  <c r="H117" i="21"/>
  <c r="G117" i="21"/>
  <c r="F117" i="21"/>
  <c r="E117" i="21"/>
  <c r="D117" i="21"/>
  <c r="S116" i="21"/>
  <c r="P116" i="21"/>
  <c r="V116" i="21" s="1"/>
  <c r="O116" i="21"/>
  <c r="U116" i="21" s="1"/>
  <c r="N116" i="21"/>
  <c r="T116" i="21" s="1"/>
  <c r="M116" i="21"/>
  <c r="L116" i="21"/>
  <c r="R116" i="21" s="1"/>
  <c r="H116" i="21"/>
  <c r="G116" i="21"/>
  <c r="F116" i="21"/>
  <c r="E116" i="21"/>
  <c r="D116" i="21"/>
  <c r="V115" i="21"/>
  <c r="T115" i="21"/>
  <c r="S115" i="21"/>
  <c r="R115" i="21"/>
  <c r="P115" i="21"/>
  <c r="O115" i="21"/>
  <c r="U115" i="21" s="1"/>
  <c r="N115" i="21"/>
  <c r="M115" i="21"/>
  <c r="L115" i="21"/>
  <c r="H115" i="21"/>
  <c r="G115" i="21"/>
  <c r="F115" i="21"/>
  <c r="E115" i="21"/>
  <c r="D115" i="21"/>
  <c r="U114" i="21"/>
  <c r="R114" i="21"/>
  <c r="P114" i="21"/>
  <c r="V114" i="21" s="1"/>
  <c r="O114" i="21"/>
  <c r="N114" i="21"/>
  <c r="T114" i="21" s="1"/>
  <c r="M114" i="21"/>
  <c r="S114" i="21" s="1"/>
  <c r="L114" i="21"/>
  <c r="H114" i="21"/>
  <c r="G114" i="21"/>
  <c r="F114" i="21"/>
  <c r="E114" i="21"/>
  <c r="D114" i="21"/>
  <c r="T113" i="21"/>
  <c r="R113" i="21"/>
  <c r="P113" i="21"/>
  <c r="V113" i="21" s="1"/>
  <c r="O113" i="21"/>
  <c r="U113" i="21" s="1"/>
  <c r="N113" i="21"/>
  <c r="M113" i="21"/>
  <c r="S113" i="21" s="1"/>
  <c r="L113" i="21"/>
  <c r="H113" i="21"/>
  <c r="G113" i="21"/>
  <c r="F113" i="21"/>
  <c r="E113" i="21"/>
  <c r="D113" i="21"/>
  <c r="U112" i="21"/>
  <c r="T112" i="21"/>
  <c r="R112" i="21"/>
  <c r="P112" i="21"/>
  <c r="V112" i="21" s="1"/>
  <c r="O112" i="21"/>
  <c r="N112" i="21"/>
  <c r="M112" i="21"/>
  <c r="S112" i="21" s="1"/>
  <c r="L112" i="21"/>
  <c r="H112" i="21"/>
  <c r="G112" i="21"/>
  <c r="F112" i="21"/>
  <c r="E112" i="21"/>
  <c r="D112" i="21"/>
  <c r="U111" i="21"/>
  <c r="T111" i="21"/>
  <c r="S111" i="21"/>
  <c r="P111" i="21"/>
  <c r="V111" i="21" s="1"/>
  <c r="O111" i="21"/>
  <c r="N111" i="21"/>
  <c r="M111" i="21"/>
  <c r="L111" i="21"/>
  <c r="R111" i="21" s="1"/>
  <c r="H111" i="21"/>
  <c r="G111" i="21"/>
  <c r="F111" i="21"/>
  <c r="E111" i="21"/>
  <c r="D111" i="21"/>
  <c r="V110" i="21"/>
  <c r="T110" i="21"/>
  <c r="S110" i="21"/>
  <c r="R110" i="21"/>
  <c r="P110" i="21"/>
  <c r="O110" i="21"/>
  <c r="U110" i="21" s="1"/>
  <c r="N110" i="21"/>
  <c r="M110" i="21"/>
  <c r="L110" i="21"/>
  <c r="H110" i="21"/>
  <c r="G110" i="21"/>
  <c r="F110" i="21"/>
  <c r="E110" i="21"/>
  <c r="D110" i="21"/>
  <c r="V109" i="21"/>
  <c r="U109" i="21"/>
  <c r="S109" i="21"/>
  <c r="R109" i="21"/>
  <c r="P109" i="21"/>
  <c r="O109" i="21"/>
  <c r="N109" i="21"/>
  <c r="T109" i="21" s="1"/>
  <c r="M109" i="21"/>
  <c r="L109" i="21"/>
  <c r="H109" i="21"/>
  <c r="G109" i="21"/>
  <c r="F109" i="21"/>
  <c r="E109" i="21"/>
  <c r="D109" i="21"/>
  <c r="V108" i="21"/>
  <c r="U108" i="21"/>
  <c r="T108" i="21"/>
  <c r="R108" i="21"/>
  <c r="P108" i="21"/>
  <c r="O108" i="21"/>
  <c r="N108" i="21"/>
  <c r="M108" i="21"/>
  <c r="S108" i="21" s="1"/>
  <c r="L108" i="21"/>
  <c r="H108" i="21"/>
  <c r="G108" i="21"/>
  <c r="F108" i="21"/>
  <c r="E108" i="21"/>
  <c r="D108" i="21"/>
  <c r="U107" i="21"/>
  <c r="T107" i="21"/>
  <c r="S107" i="21"/>
  <c r="P107" i="21"/>
  <c r="V107" i="21" s="1"/>
  <c r="O107" i="21"/>
  <c r="N107" i="21"/>
  <c r="M107" i="21"/>
  <c r="L107" i="21"/>
  <c r="R107" i="21" s="1"/>
  <c r="H107" i="21"/>
  <c r="G107" i="21"/>
  <c r="F107" i="21"/>
  <c r="E107" i="21"/>
  <c r="D107" i="21"/>
  <c r="V106" i="21"/>
  <c r="T106" i="21"/>
  <c r="S106" i="21"/>
  <c r="R106" i="21"/>
  <c r="P106" i="21"/>
  <c r="O106" i="21"/>
  <c r="U106" i="21" s="1"/>
  <c r="N106" i="21"/>
  <c r="M106" i="21"/>
  <c r="L106" i="21"/>
  <c r="H106" i="21"/>
  <c r="G106" i="21"/>
  <c r="F106" i="21"/>
  <c r="E106" i="21"/>
  <c r="D106" i="21"/>
  <c r="V105" i="21"/>
  <c r="U105" i="21"/>
  <c r="S105" i="21"/>
  <c r="R105" i="21"/>
  <c r="P105" i="21"/>
  <c r="O105" i="21"/>
  <c r="N105" i="21"/>
  <c r="T105" i="21" s="1"/>
  <c r="M105" i="21"/>
  <c r="L105" i="21"/>
  <c r="H105" i="21"/>
  <c r="G105" i="21"/>
  <c r="F105" i="21"/>
  <c r="E105" i="21"/>
  <c r="D105" i="21"/>
  <c r="V104" i="21"/>
  <c r="U104" i="21"/>
  <c r="T104" i="21"/>
  <c r="R104" i="21"/>
  <c r="P104" i="21"/>
  <c r="O104" i="21"/>
  <c r="N104" i="21"/>
  <c r="M104" i="21"/>
  <c r="S104" i="21" s="1"/>
  <c r="L104" i="21"/>
  <c r="H104" i="21"/>
  <c r="G104" i="21"/>
  <c r="F104" i="21"/>
  <c r="E104" i="21"/>
  <c r="D104" i="21"/>
  <c r="U103" i="21"/>
  <c r="T103" i="21"/>
  <c r="S103" i="21"/>
  <c r="P103" i="21"/>
  <c r="V103" i="21" s="1"/>
  <c r="O103" i="21"/>
  <c r="N103" i="21"/>
  <c r="M103" i="21"/>
  <c r="L103" i="21"/>
  <c r="R103" i="21" s="1"/>
  <c r="H103" i="21"/>
  <c r="G103" i="21"/>
  <c r="F103" i="21"/>
  <c r="E103" i="21"/>
  <c r="D103" i="21"/>
  <c r="V102" i="21"/>
  <c r="T102" i="21"/>
  <c r="S102" i="21"/>
  <c r="R102" i="21"/>
  <c r="P102" i="21"/>
  <c r="O102" i="21"/>
  <c r="U102" i="21" s="1"/>
  <c r="N102" i="21"/>
  <c r="M102" i="21"/>
  <c r="L102" i="21"/>
  <c r="H102" i="21"/>
  <c r="G102" i="21"/>
  <c r="F102" i="21"/>
  <c r="E102" i="21"/>
  <c r="D102" i="21"/>
  <c r="V101" i="21"/>
  <c r="U101" i="21"/>
  <c r="S101" i="21"/>
  <c r="R101" i="21"/>
  <c r="P101" i="21"/>
  <c r="O101" i="21"/>
  <c r="N101" i="21"/>
  <c r="T101" i="21" s="1"/>
  <c r="M101" i="21"/>
  <c r="L101" i="21"/>
  <c r="H101" i="21"/>
  <c r="G101" i="21"/>
  <c r="F101" i="21"/>
  <c r="E101" i="21"/>
  <c r="D101" i="21"/>
  <c r="V100" i="21"/>
  <c r="U100" i="21"/>
  <c r="T100" i="21"/>
  <c r="R100" i="21"/>
  <c r="P100" i="21"/>
  <c r="O100" i="21"/>
  <c r="N100" i="21"/>
  <c r="M100" i="21"/>
  <c r="S100" i="21" s="1"/>
  <c r="L100" i="21"/>
  <c r="H100" i="21"/>
  <c r="G100" i="21"/>
  <c r="F100" i="21"/>
  <c r="E100" i="21"/>
  <c r="D100" i="21"/>
  <c r="U99" i="21"/>
  <c r="T99" i="21"/>
  <c r="S99" i="21"/>
  <c r="P99" i="21"/>
  <c r="V99" i="21" s="1"/>
  <c r="O99" i="21"/>
  <c r="N99" i="21"/>
  <c r="M99" i="21"/>
  <c r="L99" i="21"/>
  <c r="R99" i="21" s="1"/>
  <c r="H99" i="21"/>
  <c r="G99" i="21"/>
  <c r="F99" i="21"/>
  <c r="E99" i="21"/>
  <c r="D99" i="21"/>
  <c r="V98" i="21"/>
  <c r="T98" i="21"/>
  <c r="S98" i="21"/>
  <c r="R98" i="21"/>
  <c r="P98" i="21"/>
  <c r="O98" i="21"/>
  <c r="U98" i="21" s="1"/>
  <c r="N98" i="21"/>
  <c r="M98" i="21"/>
  <c r="L98" i="21"/>
  <c r="H98" i="21"/>
  <c r="G98" i="21"/>
  <c r="F98" i="21"/>
  <c r="E98" i="21"/>
  <c r="D98" i="21"/>
  <c r="V97" i="21"/>
  <c r="U97" i="21"/>
  <c r="S97" i="21"/>
  <c r="R97" i="21"/>
  <c r="P97" i="21"/>
  <c r="O97" i="21"/>
  <c r="N97" i="21"/>
  <c r="T97" i="21" s="1"/>
  <c r="M97" i="21"/>
  <c r="L97" i="21"/>
  <c r="H97" i="21"/>
  <c r="G97" i="21"/>
  <c r="F97" i="21"/>
  <c r="E97" i="21"/>
  <c r="D97" i="21"/>
  <c r="V96" i="21"/>
  <c r="U96" i="21"/>
  <c r="T96" i="21"/>
  <c r="R96" i="21"/>
  <c r="P96" i="21"/>
  <c r="O96" i="21"/>
  <c r="N96" i="21"/>
  <c r="M96" i="21"/>
  <c r="S96" i="21" s="1"/>
  <c r="L96" i="21"/>
  <c r="H96" i="21"/>
  <c r="G96" i="21"/>
  <c r="F96" i="21"/>
  <c r="E96" i="21"/>
  <c r="D96" i="21"/>
  <c r="U95" i="21"/>
  <c r="T95" i="21"/>
  <c r="S95" i="21"/>
  <c r="P95" i="21"/>
  <c r="V95" i="21" s="1"/>
  <c r="O95" i="21"/>
  <c r="N95" i="21"/>
  <c r="M95" i="21"/>
  <c r="L95" i="21"/>
  <c r="R95" i="21" s="1"/>
  <c r="H95" i="21"/>
  <c r="G95" i="21"/>
  <c r="F95" i="21"/>
  <c r="E95" i="21"/>
  <c r="D95" i="21"/>
  <c r="V94" i="21"/>
  <c r="T94" i="21"/>
  <c r="S94" i="21"/>
  <c r="R94" i="21"/>
  <c r="P94" i="21"/>
  <c r="O94" i="21"/>
  <c r="U94" i="21" s="1"/>
  <c r="N94" i="21"/>
  <c r="M94" i="21"/>
  <c r="L94" i="21"/>
  <c r="H94" i="21"/>
  <c r="G94" i="21"/>
  <c r="F94" i="21"/>
  <c r="E94" i="21"/>
  <c r="D94" i="21"/>
  <c r="V93" i="21"/>
  <c r="U93" i="21"/>
  <c r="S93" i="21"/>
  <c r="R93" i="21"/>
  <c r="P93" i="21"/>
  <c r="O93" i="21"/>
  <c r="N93" i="21"/>
  <c r="T93" i="21" s="1"/>
  <c r="M93" i="21"/>
  <c r="L93" i="21"/>
  <c r="H93" i="21"/>
  <c r="G93" i="21"/>
  <c r="F93" i="21"/>
  <c r="E93" i="21"/>
  <c r="D93" i="21"/>
  <c r="V92" i="21"/>
  <c r="U92" i="21"/>
  <c r="T92" i="21"/>
  <c r="R92" i="21"/>
  <c r="P92" i="21"/>
  <c r="O92" i="21"/>
  <c r="N92" i="21"/>
  <c r="M92" i="21"/>
  <c r="S92" i="21" s="1"/>
  <c r="L92" i="21"/>
  <c r="H92" i="21"/>
  <c r="G92" i="21"/>
  <c r="F92" i="21"/>
  <c r="E92" i="21"/>
  <c r="D92" i="21"/>
  <c r="U91" i="21"/>
  <c r="T91" i="21"/>
  <c r="S91" i="21"/>
  <c r="P91" i="21"/>
  <c r="V91" i="21" s="1"/>
  <c r="O91" i="21"/>
  <c r="N91" i="21"/>
  <c r="M91" i="21"/>
  <c r="L91" i="21"/>
  <c r="R91" i="21" s="1"/>
  <c r="H91" i="21"/>
  <c r="G91" i="21"/>
  <c r="F91" i="21"/>
  <c r="E91" i="21"/>
  <c r="D91" i="21"/>
  <c r="V90" i="21"/>
  <c r="T90" i="21"/>
  <c r="S90" i="21"/>
  <c r="R90" i="21"/>
  <c r="P90" i="21"/>
  <c r="O90" i="21"/>
  <c r="U90" i="21" s="1"/>
  <c r="N90" i="21"/>
  <c r="M90" i="21"/>
  <c r="L90" i="21"/>
  <c r="H90" i="21"/>
  <c r="G90" i="21"/>
  <c r="F90" i="21"/>
  <c r="E90" i="21"/>
  <c r="D90" i="21"/>
  <c r="U89" i="21"/>
  <c r="S89" i="21"/>
  <c r="P89" i="21"/>
  <c r="V89" i="21" s="1"/>
  <c r="O89" i="21"/>
  <c r="N89" i="21"/>
  <c r="T89" i="21" s="1"/>
  <c r="M89" i="21"/>
  <c r="L89" i="21"/>
  <c r="R89" i="21" s="1"/>
  <c r="H89" i="21"/>
  <c r="G89" i="21"/>
  <c r="F89" i="21"/>
  <c r="E89" i="21"/>
  <c r="D89" i="21"/>
  <c r="V88" i="21"/>
  <c r="T88" i="21"/>
  <c r="R88" i="21"/>
  <c r="P88" i="21"/>
  <c r="O88" i="21"/>
  <c r="U88" i="21" s="1"/>
  <c r="N88" i="21"/>
  <c r="M88" i="21"/>
  <c r="S88" i="21" s="1"/>
  <c r="L88" i="21"/>
  <c r="H88" i="21"/>
  <c r="G88" i="21"/>
  <c r="F88" i="21"/>
  <c r="E88" i="21"/>
  <c r="D88" i="21"/>
  <c r="U87" i="21"/>
  <c r="S87" i="21"/>
  <c r="P87" i="21"/>
  <c r="V87" i="21" s="1"/>
  <c r="O87" i="21"/>
  <c r="N87" i="21"/>
  <c r="T87" i="21" s="1"/>
  <c r="M87" i="21"/>
  <c r="L87" i="21"/>
  <c r="R87" i="21" s="1"/>
  <c r="H87" i="21"/>
  <c r="G87" i="21"/>
  <c r="F87" i="21"/>
  <c r="E87" i="21"/>
  <c r="D87" i="21"/>
  <c r="V86" i="21"/>
  <c r="T86" i="21"/>
  <c r="R86" i="21"/>
  <c r="P86" i="21"/>
  <c r="O86" i="21"/>
  <c r="U86" i="21" s="1"/>
  <c r="N86" i="21"/>
  <c r="M86" i="21"/>
  <c r="S86" i="21" s="1"/>
  <c r="L86" i="21"/>
  <c r="H86" i="21"/>
  <c r="G86" i="21"/>
  <c r="F86" i="21"/>
  <c r="E86" i="21"/>
  <c r="D86" i="21"/>
  <c r="U85" i="21"/>
  <c r="S85" i="21"/>
  <c r="P85" i="21"/>
  <c r="V85" i="21" s="1"/>
  <c r="O85" i="21"/>
  <c r="N85" i="21"/>
  <c r="T85" i="21" s="1"/>
  <c r="M85" i="21"/>
  <c r="L85" i="21"/>
  <c r="R85" i="21" s="1"/>
  <c r="H85" i="21"/>
  <c r="G85" i="21"/>
  <c r="F85" i="21"/>
  <c r="E85" i="21"/>
  <c r="D85" i="21"/>
  <c r="V84" i="21"/>
  <c r="T84" i="21"/>
  <c r="R84" i="21"/>
  <c r="P84" i="21"/>
  <c r="O84" i="21"/>
  <c r="U84" i="21" s="1"/>
  <c r="N84" i="21"/>
  <c r="M84" i="21"/>
  <c r="S84" i="21" s="1"/>
  <c r="L84" i="21"/>
  <c r="H84" i="21"/>
  <c r="G84" i="21"/>
  <c r="F84" i="21"/>
  <c r="E84" i="21"/>
  <c r="D84" i="21"/>
  <c r="U83" i="21"/>
  <c r="S83" i="21"/>
  <c r="P83" i="21"/>
  <c r="V83" i="21" s="1"/>
  <c r="O83" i="21"/>
  <c r="N83" i="21"/>
  <c r="T83" i="21" s="1"/>
  <c r="M83" i="21"/>
  <c r="L83" i="21"/>
  <c r="R83" i="21" s="1"/>
  <c r="H83" i="21"/>
  <c r="G83" i="21"/>
  <c r="F83" i="21"/>
  <c r="E83" i="21"/>
  <c r="D83" i="21"/>
  <c r="V82" i="21"/>
  <c r="T82" i="21"/>
  <c r="R82" i="21"/>
  <c r="P82" i="21"/>
  <c r="O82" i="21"/>
  <c r="U82" i="21" s="1"/>
  <c r="N82" i="21"/>
  <c r="M82" i="21"/>
  <c r="S82" i="21" s="1"/>
  <c r="L82" i="21"/>
  <c r="H82" i="21"/>
  <c r="G82" i="21"/>
  <c r="F82" i="21"/>
  <c r="E82" i="21"/>
  <c r="D82" i="21"/>
  <c r="U81" i="21"/>
  <c r="S81" i="21"/>
  <c r="P81" i="21"/>
  <c r="V81" i="21" s="1"/>
  <c r="O81" i="21"/>
  <c r="N81" i="21"/>
  <c r="T81" i="21" s="1"/>
  <c r="M81" i="21"/>
  <c r="L81" i="21"/>
  <c r="R81" i="21" s="1"/>
  <c r="H81" i="21"/>
  <c r="G81" i="21"/>
  <c r="F81" i="21"/>
  <c r="E81" i="21"/>
  <c r="D81" i="21"/>
  <c r="V80" i="21"/>
  <c r="T80" i="21"/>
  <c r="R80" i="21"/>
  <c r="P80" i="21"/>
  <c r="O80" i="21"/>
  <c r="U80" i="21" s="1"/>
  <c r="N80" i="21"/>
  <c r="M80" i="21"/>
  <c r="S80" i="21" s="1"/>
  <c r="L80" i="21"/>
  <c r="H80" i="21"/>
  <c r="G80" i="21"/>
  <c r="F80" i="21"/>
  <c r="E80" i="21"/>
  <c r="D80" i="21"/>
  <c r="U79" i="21"/>
  <c r="S79" i="21"/>
  <c r="P79" i="21"/>
  <c r="V79" i="21" s="1"/>
  <c r="O79" i="21"/>
  <c r="N79" i="21"/>
  <c r="T79" i="21" s="1"/>
  <c r="M79" i="21"/>
  <c r="L79" i="21"/>
  <c r="R79" i="21" s="1"/>
  <c r="H79" i="21"/>
  <c r="G79" i="21"/>
  <c r="F79" i="21"/>
  <c r="E79" i="21"/>
  <c r="D79" i="21"/>
  <c r="V78" i="21"/>
  <c r="T78" i="21"/>
  <c r="R78" i="21"/>
  <c r="P78" i="21"/>
  <c r="O78" i="21"/>
  <c r="U78" i="21" s="1"/>
  <c r="N78" i="21"/>
  <c r="M78" i="21"/>
  <c r="S78" i="21" s="1"/>
  <c r="L78" i="21"/>
  <c r="H78" i="21"/>
  <c r="G78" i="21"/>
  <c r="F78" i="21"/>
  <c r="E78" i="21"/>
  <c r="D78" i="21"/>
  <c r="U77" i="21"/>
  <c r="S77" i="21"/>
  <c r="P77" i="21"/>
  <c r="V77" i="21" s="1"/>
  <c r="O77" i="21"/>
  <c r="N77" i="21"/>
  <c r="T77" i="21" s="1"/>
  <c r="M77" i="21"/>
  <c r="M11" i="21" s="1"/>
  <c r="L77" i="21"/>
  <c r="R77" i="21" s="1"/>
  <c r="H77" i="21"/>
  <c r="G77" i="21"/>
  <c r="F77" i="21"/>
  <c r="F11" i="21" s="1"/>
  <c r="E77" i="21"/>
  <c r="D77" i="21"/>
  <c r="V76" i="21"/>
  <c r="T76" i="21"/>
  <c r="R76" i="21"/>
  <c r="P76" i="21"/>
  <c r="P10" i="21" s="1"/>
  <c r="V10" i="21" s="1"/>
  <c r="O76" i="21"/>
  <c r="U76" i="21" s="1"/>
  <c r="N76" i="21"/>
  <c r="M76" i="21"/>
  <c r="S76" i="21" s="1"/>
  <c r="L76" i="21"/>
  <c r="H76" i="21"/>
  <c r="G76" i="21"/>
  <c r="F76" i="21"/>
  <c r="E76" i="21"/>
  <c r="E10" i="21" s="1"/>
  <c r="D10" i="21" s="1"/>
  <c r="D76" i="21"/>
  <c r="U75" i="21"/>
  <c r="S75" i="21"/>
  <c r="P75" i="21"/>
  <c r="V75" i="21" s="1"/>
  <c r="O75" i="21"/>
  <c r="O9" i="21" s="1"/>
  <c r="N75" i="21"/>
  <c r="T75" i="21" s="1"/>
  <c r="M75" i="21"/>
  <c r="L75" i="21"/>
  <c r="R75" i="21" s="1"/>
  <c r="H75" i="21"/>
  <c r="H9" i="21" s="1"/>
  <c r="G75" i="21"/>
  <c r="F75" i="21"/>
  <c r="E75" i="21"/>
  <c r="D75" i="21"/>
  <c r="V74" i="21"/>
  <c r="T74" i="21"/>
  <c r="R74" i="21"/>
  <c r="P74" i="21"/>
  <c r="O74" i="21"/>
  <c r="U74" i="21" s="1"/>
  <c r="N74" i="21"/>
  <c r="N8" i="21" s="1"/>
  <c r="T8" i="21" s="1"/>
  <c r="M74" i="21"/>
  <c r="S74" i="21" s="1"/>
  <c r="L74" i="21"/>
  <c r="H74" i="21"/>
  <c r="G74" i="21"/>
  <c r="G8" i="21" s="1"/>
  <c r="D8" i="21" s="1"/>
  <c r="F74" i="21"/>
  <c r="E74" i="21"/>
  <c r="D74" i="21"/>
  <c r="U73" i="21"/>
  <c r="S73" i="21"/>
  <c r="P73" i="21"/>
  <c r="V73" i="21" s="1"/>
  <c r="O73" i="21"/>
  <c r="N73" i="21"/>
  <c r="T73" i="21" s="1"/>
  <c r="M73" i="21"/>
  <c r="M7" i="21" s="1"/>
  <c r="L73" i="21"/>
  <c r="R73" i="21" s="1"/>
  <c r="H73" i="21"/>
  <c r="G73" i="21"/>
  <c r="F73" i="21"/>
  <c r="F7" i="21" s="1"/>
  <c r="D7" i="21" s="1"/>
  <c r="E73" i="21"/>
  <c r="D73" i="21"/>
  <c r="V72" i="21"/>
  <c r="T72" i="21"/>
  <c r="R72" i="21"/>
  <c r="P72" i="21"/>
  <c r="O72" i="21"/>
  <c r="U72" i="21" s="1"/>
  <c r="N72" i="21"/>
  <c r="M72" i="21"/>
  <c r="S72" i="21" s="1"/>
  <c r="L72" i="21"/>
  <c r="H72" i="21"/>
  <c r="G72" i="21"/>
  <c r="F72" i="21"/>
  <c r="E72" i="21"/>
  <c r="D72" i="21"/>
  <c r="U71" i="21"/>
  <c r="S71" i="21"/>
  <c r="P71" i="21"/>
  <c r="V71" i="21" s="1"/>
  <c r="O71" i="21"/>
  <c r="N71" i="21"/>
  <c r="T71" i="21" s="1"/>
  <c r="M71" i="21"/>
  <c r="L71" i="21"/>
  <c r="R71" i="21" s="1"/>
  <c r="H71" i="21"/>
  <c r="G71" i="21"/>
  <c r="F71" i="21"/>
  <c r="E71" i="21"/>
  <c r="D71" i="21"/>
  <c r="V70" i="21"/>
  <c r="T70" i="21"/>
  <c r="R70" i="21"/>
  <c r="P70" i="21"/>
  <c r="O70" i="21"/>
  <c r="U70" i="21" s="1"/>
  <c r="N70" i="21"/>
  <c r="M70" i="21"/>
  <c r="S70" i="21" s="1"/>
  <c r="L70" i="21"/>
  <c r="H70" i="21"/>
  <c r="G70" i="21"/>
  <c r="F70" i="21"/>
  <c r="E70" i="21"/>
  <c r="D70" i="21"/>
  <c r="U69" i="21"/>
  <c r="S69" i="21"/>
  <c r="P69" i="21"/>
  <c r="V69" i="21" s="1"/>
  <c r="O69" i="21"/>
  <c r="N69" i="21"/>
  <c r="T69" i="21" s="1"/>
  <c r="M69" i="21"/>
  <c r="L69" i="21"/>
  <c r="R69" i="21" s="1"/>
  <c r="H69" i="21"/>
  <c r="G69" i="21"/>
  <c r="F69" i="21"/>
  <c r="E69" i="21"/>
  <c r="D69" i="21"/>
  <c r="V68" i="21"/>
  <c r="T68" i="21"/>
  <c r="R68" i="21"/>
  <c r="P68" i="21"/>
  <c r="O68" i="21"/>
  <c r="U68" i="21" s="1"/>
  <c r="N68" i="21"/>
  <c r="M68" i="21"/>
  <c r="S68" i="21" s="1"/>
  <c r="L68" i="21"/>
  <c r="H68" i="21"/>
  <c r="G68" i="21"/>
  <c r="F68" i="21"/>
  <c r="E68" i="21"/>
  <c r="D68" i="21"/>
  <c r="U67" i="21"/>
  <c r="S67" i="21"/>
  <c r="P67" i="21"/>
  <c r="V67" i="21" s="1"/>
  <c r="O67" i="21"/>
  <c r="N67" i="21"/>
  <c r="T67" i="21" s="1"/>
  <c r="M67" i="21"/>
  <c r="L67" i="21"/>
  <c r="R67" i="21" s="1"/>
  <c r="H67" i="21"/>
  <c r="G67" i="21"/>
  <c r="F67" i="21"/>
  <c r="E67" i="21"/>
  <c r="D67" i="21"/>
  <c r="V66" i="21"/>
  <c r="T66" i="21"/>
  <c r="R66" i="21"/>
  <c r="P66" i="21"/>
  <c r="O66" i="21"/>
  <c r="U66" i="21" s="1"/>
  <c r="N66" i="21"/>
  <c r="M66" i="21"/>
  <c r="S66" i="21" s="1"/>
  <c r="L66" i="21"/>
  <c r="H66" i="21"/>
  <c r="G66" i="21"/>
  <c r="F66" i="21"/>
  <c r="E66" i="21"/>
  <c r="D66" i="21"/>
  <c r="U65" i="21"/>
  <c r="S65" i="21"/>
  <c r="P65" i="21"/>
  <c r="V65" i="21" s="1"/>
  <c r="O65" i="21"/>
  <c r="N65" i="21"/>
  <c r="T65" i="21" s="1"/>
  <c r="M65" i="21"/>
  <c r="L65" i="21"/>
  <c r="R65" i="21" s="1"/>
  <c r="H65" i="21"/>
  <c r="G65" i="21"/>
  <c r="F65" i="21"/>
  <c r="E65" i="21"/>
  <c r="D65" i="21"/>
  <c r="V64" i="21"/>
  <c r="T64" i="21"/>
  <c r="R64" i="21"/>
  <c r="P64" i="21"/>
  <c r="O64" i="21"/>
  <c r="U64" i="21" s="1"/>
  <c r="N64" i="21"/>
  <c r="M64" i="21"/>
  <c r="S64" i="21" s="1"/>
  <c r="L64" i="21"/>
  <c r="H64" i="21"/>
  <c r="G64" i="21"/>
  <c r="F64" i="21"/>
  <c r="E64" i="21"/>
  <c r="D64" i="21"/>
  <c r="U63" i="21"/>
  <c r="S63" i="21"/>
  <c r="P63" i="21"/>
  <c r="V63" i="21" s="1"/>
  <c r="O63" i="21"/>
  <c r="N63" i="21"/>
  <c r="T63" i="21" s="1"/>
  <c r="M63" i="21"/>
  <c r="L63" i="21"/>
  <c r="R63" i="21" s="1"/>
  <c r="H63" i="21"/>
  <c r="G63" i="21"/>
  <c r="F63" i="21"/>
  <c r="E63" i="21"/>
  <c r="D63" i="21"/>
  <c r="V62" i="21"/>
  <c r="T62" i="21"/>
  <c r="R62" i="21"/>
  <c r="P62" i="21"/>
  <c r="O62" i="21"/>
  <c r="U62" i="21" s="1"/>
  <c r="N62" i="21"/>
  <c r="M62" i="21"/>
  <c r="S62" i="21" s="1"/>
  <c r="L62" i="21"/>
  <c r="H62" i="21"/>
  <c r="H5" i="21" s="1"/>
  <c r="G62" i="21"/>
  <c r="F62" i="21"/>
  <c r="E62" i="21"/>
  <c r="D62" i="21"/>
  <c r="S61" i="21"/>
  <c r="P61" i="21"/>
  <c r="O61" i="21"/>
  <c r="O135" i="21" s="1"/>
  <c r="N61" i="21"/>
  <c r="T61" i="21" s="1"/>
  <c r="M61" i="21"/>
  <c r="M135" i="21" s="1"/>
  <c r="L61" i="21"/>
  <c r="R61" i="21" s="1"/>
  <c r="H61" i="21"/>
  <c r="H135" i="21" s="1"/>
  <c r="G61" i="21"/>
  <c r="U61" i="21" s="1"/>
  <c r="F61" i="21"/>
  <c r="F135" i="21" s="1"/>
  <c r="E61" i="21"/>
  <c r="D61" i="21"/>
  <c r="V60" i="21"/>
  <c r="T60" i="21"/>
  <c r="R60" i="21"/>
  <c r="P60" i="21"/>
  <c r="O60" i="21"/>
  <c r="U60" i="21" s="1"/>
  <c r="N60" i="21"/>
  <c r="M60" i="21"/>
  <c r="S60" i="21" s="1"/>
  <c r="L60" i="21"/>
  <c r="H60" i="21"/>
  <c r="G60" i="21"/>
  <c r="F60" i="21"/>
  <c r="E60" i="21"/>
  <c r="D60" i="21"/>
  <c r="S58" i="21"/>
  <c r="P58" i="21"/>
  <c r="V58" i="21" s="1"/>
  <c r="O58" i="21"/>
  <c r="N58" i="21"/>
  <c r="T58" i="21" s="1"/>
  <c r="M58" i="21"/>
  <c r="L58" i="21"/>
  <c r="R58" i="21" s="1"/>
  <c r="H58" i="21"/>
  <c r="G58" i="21"/>
  <c r="U58" i="21" s="1"/>
  <c r="F58" i="21"/>
  <c r="E58" i="21"/>
  <c r="D58" i="21"/>
  <c r="V57" i="21"/>
  <c r="T57" i="21"/>
  <c r="R57" i="21"/>
  <c r="P57" i="21"/>
  <c r="O57" i="21"/>
  <c r="U57" i="21" s="1"/>
  <c r="N57" i="21"/>
  <c r="M57" i="21"/>
  <c r="S57" i="21" s="1"/>
  <c r="L57" i="21"/>
  <c r="H57" i="21"/>
  <c r="G57" i="21"/>
  <c r="F57" i="21"/>
  <c r="E57" i="21"/>
  <c r="D57" i="21"/>
  <c r="U56" i="21"/>
  <c r="S56" i="21"/>
  <c r="P56" i="21"/>
  <c r="V56" i="21" s="1"/>
  <c r="O56" i="21"/>
  <c r="N56" i="21"/>
  <c r="T56" i="21" s="1"/>
  <c r="M56" i="21"/>
  <c r="L56" i="21"/>
  <c r="R56" i="21" s="1"/>
  <c r="H56" i="21"/>
  <c r="G56" i="21"/>
  <c r="F56" i="21"/>
  <c r="E56" i="21"/>
  <c r="D56" i="21"/>
  <c r="V55" i="21"/>
  <c r="T55" i="21"/>
  <c r="R55" i="21"/>
  <c r="P55" i="21"/>
  <c r="O55" i="21"/>
  <c r="U55" i="21" s="1"/>
  <c r="N55" i="21"/>
  <c r="M55" i="21"/>
  <c r="S55" i="21" s="1"/>
  <c r="L55" i="21"/>
  <c r="H55" i="21"/>
  <c r="G55" i="21"/>
  <c r="F55" i="21"/>
  <c r="E55" i="21"/>
  <c r="D55" i="21"/>
  <c r="U54" i="21"/>
  <c r="S54" i="21"/>
  <c r="P54" i="21"/>
  <c r="V54" i="21" s="1"/>
  <c r="O54" i="21"/>
  <c r="N54" i="21"/>
  <c r="T54" i="21" s="1"/>
  <c r="M54" i="21"/>
  <c r="L54" i="21"/>
  <c r="R54" i="21" s="1"/>
  <c r="H54" i="21"/>
  <c r="G54" i="21"/>
  <c r="F54" i="21"/>
  <c r="E54" i="21"/>
  <c r="D54" i="21"/>
  <c r="V53" i="21"/>
  <c r="T53" i="21"/>
  <c r="R53" i="21"/>
  <c r="P53" i="21"/>
  <c r="O53" i="21"/>
  <c r="U53" i="21" s="1"/>
  <c r="N53" i="21"/>
  <c r="M53" i="21"/>
  <c r="S53" i="21" s="1"/>
  <c r="L53" i="21"/>
  <c r="H53" i="21"/>
  <c r="G53" i="21"/>
  <c r="F53" i="21"/>
  <c r="E53" i="21"/>
  <c r="D53" i="21"/>
  <c r="U52" i="21"/>
  <c r="S52" i="21"/>
  <c r="P52" i="21"/>
  <c r="V52" i="21" s="1"/>
  <c r="O52" i="21"/>
  <c r="N52" i="21"/>
  <c r="T52" i="21" s="1"/>
  <c r="M52" i="21"/>
  <c r="L52" i="21"/>
  <c r="R52" i="21" s="1"/>
  <c r="H52" i="21"/>
  <c r="G52" i="21"/>
  <c r="F52" i="21"/>
  <c r="E52" i="21"/>
  <c r="D52" i="21"/>
  <c r="V51" i="21"/>
  <c r="T51" i="21"/>
  <c r="R51" i="21"/>
  <c r="P51" i="21"/>
  <c r="O51" i="21"/>
  <c r="U51" i="21" s="1"/>
  <c r="N51" i="21"/>
  <c r="M51" i="21"/>
  <c r="S51" i="21" s="1"/>
  <c r="L51" i="21"/>
  <c r="H51" i="21"/>
  <c r="G51" i="21"/>
  <c r="F51" i="21"/>
  <c r="E51" i="21"/>
  <c r="D51" i="21"/>
  <c r="U50" i="21"/>
  <c r="S50" i="21"/>
  <c r="P50" i="21"/>
  <c r="V50" i="21" s="1"/>
  <c r="O50" i="21"/>
  <c r="N50" i="21"/>
  <c r="T50" i="21" s="1"/>
  <c r="M50" i="21"/>
  <c r="L50" i="21"/>
  <c r="R50" i="21" s="1"/>
  <c r="H50" i="21"/>
  <c r="G50" i="21"/>
  <c r="F50" i="21"/>
  <c r="E50" i="21"/>
  <c r="D50" i="21"/>
  <c r="V49" i="21"/>
  <c r="T49" i="21"/>
  <c r="R49" i="21"/>
  <c r="P49" i="21"/>
  <c r="O49" i="21"/>
  <c r="U49" i="21" s="1"/>
  <c r="N49" i="21"/>
  <c r="M49" i="21"/>
  <c r="S49" i="21" s="1"/>
  <c r="L49" i="21"/>
  <c r="H49" i="21"/>
  <c r="G49" i="21"/>
  <c r="F49" i="21"/>
  <c r="E49" i="21"/>
  <c r="D49" i="21"/>
  <c r="U48" i="21"/>
  <c r="S48" i="21"/>
  <c r="P48" i="21"/>
  <c r="V48" i="21" s="1"/>
  <c r="O48" i="21"/>
  <c r="N48" i="21"/>
  <c r="T48" i="21" s="1"/>
  <c r="M48" i="21"/>
  <c r="L48" i="21"/>
  <c r="R48" i="21" s="1"/>
  <c r="H48" i="21"/>
  <c r="G48" i="21"/>
  <c r="F48" i="21"/>
  <c r="E48" i="21"/>
  <c r="D48" i="21"/>
  <c r="V47" i="21"/>
  <c r="T47" i="21"/>
  <c r="R47" i="21"/>
  <c r="P47" i="21"/>
  <c r="O47" i="21"/>
  <c r="U47" i="21" s="1"/>
  <c r="N47" i="21"/>
  <c r="M47" i="21"/>
  <c r="S47" i="21" s="1"/>
  <c r="L47" i="21"/>
  <c r="H47" i="21"/>
  <c r="H59" i="21" s="1"/>
  <c r="G47" i="21"/>
  <c r="F47" i="21"/>
  <c r="F59" i="21" s="1"/>
  <c r="E47" i="21"/>
  <c r="D47" i="21"/>
  <c r="U46" i="21"/>
  <c r="S46" i="21"/>
  <c r="P46" i="21"/>
  <c r="V46" i="21" s="1"/>
  <c r="O46" i="21"/>
  <c r="N46" i="21"/>
  <c r="N59" i="21" s="1"/>
  <c r="M46" i="21"/>
  <c r="L46" i="21"/>
  <c r="R46" i="21" s="1"/>
  <c r="H46" i="21"/>
  <c r="G46" i="21"/>
  <c r="G59" i="21" s="1"/>
  <c r="F46" i="21"/>
  <c r="E46" i="21"/>
  <c r="E59" i="21" s="1"/>
  <c r="D46" i="21"/>
  <c r="V45" i="21"/>
  <c r="T45" i="21"/>
  <c r="P45" i="21"/>
  <c r="O45" i="21"/>
  <c r="U45" i="21" s="1"/>
  <c r="N45" i="21"/>
  <c r="M45" i="21"/>
  <c r="S45" i="21" s="1"/>
  <c r="L45" i="21"/>
  <c r="H45" i="21"/>
  <c r="G45" i="21"/>
  <c r="F45" i="21"/>
  <c r="E45" i="21"/>
  <c r="D45" i="21"/>
  <c r="R45" i="21" s="1"/>
  <c r="U43" i="21"/>
  <c r="S43" i="21"/>
  <c r="P43" i="21"/>
  <c r="V43" i="21" s="1"/>
  <c r="O43" i="21"/>
  <c r="N43" i="21"/>
  <c r="T43" i="21" s="1"/>
  <c r="M43" i="21"/>
  <c r="M19" i="21" s="1"/>
  <c r="L43" i="21"/>
  <c r="R43" i="21" s="1"/>
  <c r="H43" i="21"/>
  <c r="G43" i="21"/>
  <c r="F43" i="21"/>
  <c r="F19" i="21" s="1"/>
  <c r="E43" i="21"/>
  <c r="D43" i="21"/>
  <c r="V42" i="21"/>
  <c r="T42" i="21"/>
  <c r="R42" i="21"/>
  <c r="P42" i="21"/>
  <c r="P18" i="21" s="1"/>
  <c r="V18" i="21" s="1"/>
  <c r="O42" i="21"/>
  <c r="U42" i="21" s="1"/>
  <c r="N42" i="21"/>
  <c r="M42" i="21"/>
  <c r="S42" i="21" s="1"/>
  <c r="L42" i="21"/>
  <c r="H42" i="21"/>
  <c r="G42" i="21"/>
  <c r="F42" i="21"/>
  <c r="E42" i="21"/>
  <c r="E18" i="21" s="1"/>
  <c r="D18" i="21" s="1"/>
  <c r="D42" i="21"/>
  <c r="U41" i="21"/>
  <c r="S41" i="21"/>
  <c r="P41" i="21"/>
  <c r="V41" i="21" s="1"/>
  <c r="O41" i="21"/>
  <c r="O17" i="21" s="1"/>
  <c r="N41" i="21"/>
  <c r="T41" i="21" s="1"/>
  <c r="M41" i="21"/>
  <c r="L41" i="21"/>
  <c r="R41" i="21" s="1"/>
  <c r="H41" i="21"/>
  <c r="H17" i="21" s="1"/>
  <c r="G41" i="21"/>
  <c r="F41" i="21"/>
  <c r="E41" i="21"/>
  <c r="D41" i="21"/>
  <c r="V40" i="21"/>
  <c r="T40" i="21"/>
  <c r="R40" i="21"/>
  <c r="P40" i="21"/>
  <c r="O40" i="21"/>
  <c r="U40" i="21" s="1"/>
  <c r="N40" i="21"/>
  <c r="N16" i="21" s="1"/>
  <c r="T16" i="21" s="1"/>
  <c r="M40" i="21"/>
  <c r="S40" i="21" s="1"/>
  <c r="L40" i="21"/>
  <c r="H40" i="21"/>
  <c r="G40" i="21"/>
  <c r="G16" i="21" s="1"/>
  <c r="D16" i="21" s="1"/>
  <c r="F40" i="21"/>
  <c r="E40" i="21"/>
  <c r="D40" i="21"/>
  <c r="U39" i="21"/>
  <c r="S39" i="21"/>
  <c r="P39" i="21"/>
  <c r="V39" i="21" s="1"/>
  <c r="O39" i="21"/>
  <c r="N39" i="21"/>
  <c r="T39" i="21" s="1"/>
  <c r="M39" i="21"/>
  <c r="M15" i="21" s="1"/>
  <c r="L39" i="21"/>
  <c r="R39" i="21" s="1"/>
  <c r="H39" i="21"/>
  <c r="G39" i="21"/>
  <c r="F39" i="21"/>
  <c r="F15" i="21" s="1"/>
  <c r="E39" i="21"/>
  <c r="D39" i="21"/>
  <c r="V38" i="21"/>
  <c r="T38" i="21"/>
  <c r="R38" i="21"/>
  <c r="P38" i="21"/>
  <c r="P14" i="21" s="1"/>
  <c r="V14" i="21" s="1"/>
  <c r="O38" i="21"/>
  <c r="U38" i="21" s="1"/>
  <c r="N38" i="21"/>
  <c r="M38" i="21"/>
  <c r="S38" i="21" s="1"/>
  <c r="L38" i="21"/>
  <c r="H38" i="21"/>
  <c r="G38" i="21"/>
  <c r="F38" i="21"/>
  <c r="E38" i="21"/>
  <c r="E14" i="21" s="1"/>
  <c r="D14" i="21" s="1"/>
  <c r="D38" i="21"/>
  <c r="U37" i="21"/>
  <c r="S37" i="21"/>
  <c r="P37" i="21"/>
  <c r="V37" i="21" s="1"/>
  <c r="O37" i="21"/>
  <c r="N37" i="21"/>
  <c r="T37" i="21" s="1"/>
  <c r="M37" i="21"/>
  <c r="L37" i="21"/>
  <c r="R37" i="21" s="1"/>
  <c r="H37" i="21"/>
  <c r="G37" i="21"/>
  <c r="F37" i="21"/>
  <c r="E37" i="21"/>
  <c r="D37" i="21"/>
  <c r="V36" i="21"/>
  <c r="T36" i="21"/>
  <c r="R36" i="21"/>
  <c r="P36" i="21"/>
  <c r="O36" i="21"/>
  <c r="U36" i="21" s="1"/>
  <c r="N36" i="21"/>
  <c r="M36" i="21"/>
  <c r="S36" i="21" s="1"/>
  <c r="L36" i="21"/>
  <c r="H36" i="21"/>
  <c r="G36" i="21"/>
  <c r="F36" i="21"/>
  <c r="E36" i="21"/>
  <c r="D36" i="21"/>
  <c r="U35" i="21"/>
  <c r="S35" i="21"/>
  <c r="P35" i="21"/>
  <c r="V35" i="21" s="1"/>
  <c r="O35" i="21"/>
  <c r="N35" i="21"/>
  <c r="T35" i="21" s="1"/>
  <c r="M35" i="21"/>
  <c r="L35" i="21"/>
  <c r="R35" i="21" s="1"/>
  <c r="H35" i="21"/>
  <c r="G35" i="21"/>
  <c r="F35" i="21"/>
  <c r="E35" i="21"/>
  <c r="D35" i="21"/>
  <c r="V34" i="21"/>
  <c r="T34" i="21"/>
  <c r="R34" i="21"/>
  <c r="P34" i="21"/>
  <c r="O34" i="21"/>
  <c r="U34" i="21" s="1"/>
  <c r="N34" i="21"/>
  <c r="M34" i="21"/>
  <c r="S34" i="21" s="1"/>
  <c r="L34" i="21"/>
  <c r="H34" i="21"/>
  <c r="G34" i="21"/>
  <c r="F34" i="21"/>
  <c r="E34" i="21"/>
  <c r="D34" i="21"/>
  <c r="U33" i="21"/>
  <c r="S33" i="21"/>
  <c r="P33" i="21"/>
  <c r="V33" i="21" s="1"/>
  <c r="O33" i="21"/>
  <c r="N33" i="21"/>
  <c r="T33" i="21" s="1"/>
  <c r="M33" i="21"/>
  <c r="L33" i="21"/>
  <c r="R33" i="21" s="1"/>
  <c r="H33" i="21"/>
  <c r="G33" i="21"/>
  <c r="F33" i="21"/>
  <c r="E33" i="21"/>
  <c r="D33" i="21"/>
  <c r="V32" i="21"/>
  <c r="T32" i="21"/>
  <c r="R32" i="21"/>
  <c r="P32" i="21"/>
  <c r="P44" i="21" s="1"/>
  <c r="O32" i="21"/>
  <c r="U32" i="21" s="1"/>
  <c r="N32" i="21"/>
  <c r="N44" i="21" s="1"/>
  <c r="M32" i="21"/>
  <c r="S32" i="21" s="1"/>
  <c r="L32" i="21"/>
  <c r="H32" i="21"/>
  <c r="H44" i="21" s="1"/>
  <c r="G32" i="21"/>
  <c r="G44" i="21" s="1"/>
  <c r="F32" i="21"/>
  <c r="F44" i="21" s="1"/>
  <c r="E32" i="21"/>
  <c r="E44" i="21" s="1"/>
  <c r="D44" i="21" s="1"/>
  <c r="D32" i="21"/>
  <c r="U31" i="21"/>
  <c r="S31" i="21"/>
  <c r="P31" i="21"/>
  <c r="V31" i="21" s="1"/>
  <c r="O31" i="21"/>
  <c r="N31" i="21"/>
  <c r="T31" i="21" s="1"/>
  <c r="M31" i="21"/>
  <c r="L31" i="21"/>
  <c r="R31" i="21" s="1"/>
  <c r="H31" i="21"/>
  <c r="G31" i="21"/>
  <c r="F31" i="21"/>
  <c r="E31" i="21"/>
  <c r="D31" i="21"/>
  <c r="V29" i="21"/>
  <c r="T29" i="21"/>
  <c r="P29" i="21"/>
  <c r="O29" i="21"/>
  <c r="U29" i="21" s="1"/>
  <c r="N29" i="21"/>
  <c r="M29" i="21"/>
  <c r="S29" i="21" s="1"/>
  <c r="H29" i="21"/>
  <c r="G29" i="21"/>
  <c r="F29" i="21"/>
  <c r="D29" i="21" s="1"/>
  <c r="E29" i="21"/>
  <c r="U28" i="21"/>
  <c r="S28" i="21"/>
  <c r="P28" i="21"/>
  <c r="V28" i="21" s="1"/>
  <c r="O28" i="21"/>
  <c r="N28" i="21"/>
  <c r="T28" i="21" s="1"/>
  <c r="M28" i="21"/>
  <c r="L28" i="21"/>
  <c r="R28" i="21" s="1"/>
  <c r="H28" i="21"/>
  <c r="G28" i="21"/>
  <c r="F28" i="21"/>
  <c r="E28" i="21"/>
  <c r="D28" i="21" s="1"/>
  <c r="V27" i="21"/>
  <c r="T27" i="21"/>
  <c r="P27" i="21"/>
  <c r="O27" i="21"/>
  <c r="U27" i="21" s="1"/>
  <c r="N27" i="21"/>
  <c r="M27" i="21"/>
  <c r="L27" i="21" s="1"/>
  <c r="R27" i="21" s="1"/>
  <c r="H27" i="21"/>
  <c r="G27" i="21"/>
  <c r="F27" i="21"/>
  <c r="E27" i="21"/>
  <c r="D27" i="21"/>
  <c r="U26" i="21"/>
  <c r="S26" i="21"/>
  <c r="P26" i="21"/>
  <c r="V26" i="21" s="1"/>
  <c r="O26" i="21"/>
  <c r="N26" i="21"/>
  <c r="T26" i="21" s="1"/>
  <c r="M26" i="21"/>
  <c r="H26" i="21"/>
  <c r="G26" i="21"/>
  <c r="F26" i="21"/>
  <c r="E26" i="21"/>
  <c r="D26" i="21" s="1"/>
  <c r="V25" i="21"/>
  <c r="T25" i="21"/>
  <c r="P25" i="21"/>
  <c r="O25" i="21"/>
  <c r="U25" i="21" s="1"/>
  <c r="N25" i="21"/>
  <c r="M25" i="21"/>
  <c r="S25" i="21" s="1"/>
  <c r="H25" i="21"/>
  <c r="G25" i="21"/>
  <c r="F25" i="21"/>
  <c r="D25" i="21" s="1"/>
  <c r="E25" i="21"/>
  <c r="U24" i="21"/>
  <c r="S24" i="21"/>
  <c r="P24" i="21"/>
  <c r="V24" i="21" s="1"/>
  <c r="O24" i="21"/>
  <c r="N24" i="21"/>
  <c r="T24" i="21" s="1"/>
  <c r="M24" i="21"/>
  <c r="L24" i="21"/>
  <c r="R24" i="21" s="1"/>
  <c r="H24" i="21"/>
  <c r="G24" i="21"/>
  <c r="F24" i="21"/>
  <c r="E24" i="21"/>
  <c r="D24" i="21" s="1"/>
  <c r="V23" i="21"/>
  <c r="T23" i="21"/>
  <c r="P23" i="21"/>
  <c r="O23" i="21"/>
  <c r="U23" i="21" s="1"/>
  <c r="N23" i="21"/>
  <c r="M23" i="21"/>
  <c r="L23" i="21" s="1"/>
  <c r="R23" i="21" s="1"/>
  <c r="H23" i="21"/>
  <c r="D23" i="21" s="1"/>
  <c r="G23" i="21"/>
  <c r="F23" i="21"/>
  <c r="E23" i="21"/>
  <c r="S22" i="21"/>
  <c r="P22" i="21"/>
  <c r="V22" i="21" s="1"/>
  <c r="O22" i="21"/>
  <c r="N22" i="21"/>
  <c r="T22" i="21" s="1"/>
  <c r="M22" i="21"/>
  <c r="H22" i="21"/>
  <c r="G22" i="21"/>
  <c r="G30" i="21" s="1"/>
  <c r="F22" i="21"/>
  <c r="E22" i="21"/>
  <c r="D22" i="21" s="1"/>
  <c r="V21" i="21"/>
  <c r="T21" i="21"/>
  <c r="P21" i="21"/>
  <c r="O21" i="21"/>
  <c r="O30" i="21" s="1"/>
  <c r="N21" i="21"/>
  <c r="M21" i="21"/>
  <c r="S21" i="21" s="1"/>
  <c r="H21" i="21"/>
  <c r="H30" i="21" s="1"/>
  <c r="G21" i="21"/>
  <c r="F21" i="21"/>
  <c r="F30" i="21" s="1"/>
  <c r="E21" i="21"/>
  <c r="P19" i="21"/>
  <c r="V19" i="21" s="1"/>
  <c r="O19" i="21"/>
  <c r="N19" i="21"/>
  <c r="T19" i="21" s="1"/>
  <c r="H19" i="21"/>
  <c r="G19" i="21"/>
  <c r="U19" i="21" s="1"/>
  <c r="E19" i="21"/>
  <c r="D19" i="21" s="1"/>
  <c r="T18" i="21"/>
  <c r="O18" i="21"/>
  <c r="U18" i="21" s="1"/>
  <c r="N18" i="21"/>
  <c r="M18" i="21"/>
  <c r="S18" i="21" s="1"/>
  <c r="H18" i="21"/>
  <c r="G18" i="21"/>
  <c r="F18" i="21"/>
  <c r="S17" i="21"/>
  <c r="P17" i="21"/>
  <c r="V17" i="21" s="1"/>
  <c r="N17" i="21"/>
  <c r="T17" i="21" s="1"/>
  <c r="M17" i="21"/>
  <c r="G17" i="21"/>
  <c r="F17" i="21"/>
  <c r="E17" i="21"/>
  <c r="V16" i="21"/>
  <c r="P16" i="21"/>
  <c r="O16" i="21"/>
  <c r="U16" i="21" s="1"/>
  <c r="M16" i="21"/>
  <c r="H16" i="21"/>
  <c r="F16" i="21"/>
  <c r="E16" i="21"/>
  <c r="P15" i="21"/>
  <c r="V15" i="21" s="1"/>
  <c r="O15" i="21"/>
  <c r="N15" i="21"/>
  <c r="T15" i="21" s="1"/>
  <c r="H15" i="21"/>
  <c r="G15" i="21"/>
  <c r="U15" i="21" s="1"/>
  <c r="E15" i="21"/>
  <c r="D15" i="21" s="1"/>
  <c r="T14" i="21"/>
  <c r="O14" i="21"/>
  <c r="U14" i="21" s="1"/>
  <c r="N14" i="21"/>
  <c r="M14" i="21"/>
  <c r="S14" i="21" s="1"/>
  <c r="H14" i="21"/>
  <c r="G14" i="21"/>
  <c r="F14" i="21"/>
  <c r="U13" i="21"/>
  <c r="S13" i="21"/>
  <c r="P13" i="21"/>
  <c r="V13" i="21" s="1"/>
  <c r="O13" i="21"/>
  <c r="N13" i="21"/>
  <c r="T13" i="21" s="1"/>
  <c r="M13" i="21"/>
  <c r="H13" i="21"/>
  <c r="G13" i="21"/>
  <c r="F13" i="21"/>
  <c r="E13" i="21"/>
  <c r="D13" i="21" s="1"/>
  <c r="V12" i="21"/>
  <c r="T12" i="21"/>
  <c r="P12" i="21"/>
  <c r="O12" i="21"/>
  <c r="U12" i="21" s="1"/>
  <c r="N12" i="21"/>
  <c r="M12" i="21"/>
  <c r="L12" i="21" s="1"/>
  <c r="R12" i="21" s="1"/>
  <c r="H12" i="21"/>
  <c r="D12" i="21" s="1"/>
  <c r="G12" i="21"/>
  <c r="F12" i="21"/>
  <c r="E12" i="21"/>
  <c r="U11" i="21"/>
  <c r="P11" i="21"/>
  <c r="V11" i="21" s="1"/>
  <c r="O11" i="21"/>
  <c r="N11" i="21"/>
  <c r="T11" i="21" s="1"/>
  <c r="H11" i="21"/>
  <c r="G11" i="21"/>
  <c r="E11" i="21"/>
  <c r="D11" i="21" s="1"/>
  <c r="T10" i="21"/>
  <c r="O10" i="21"/>
  <c r="U10" i="21" s="1"/>
  <c r="N10" i="21"/>
  <c r="M10" i="21"/>
  <c r="S10" i="21" s="1"/>
  <c r="G10" i="21"/>
  <c r="F10" i="21"/>
  <c r="S9" i="21"/>
  <c r="P9" i="21"/>
  <c r="V9" i="21" s="1"/>
  <c r="N9" i="21"/>
  <c r="T9" i="21" s="1"/>
  <c r="M9" i="21"/>
  <c r="G9" i="21"/>
  <c r="F9" i="21"/>
  <c r="E9" i="21"/>
  <c r="D9" i="21" s="1"/>
  <c r="V8" i="21"/>
  <c r="P8" i="21"/>
  <c r="O8" i="21"/>
  <c r="U8" i="21" s="1"/>
  <c r="M8" i="21"/>
  <c r="L8" i="21" s="1"/>
  <c r="R8" i="21" s="1"/>
  <c r="H8" i="21"/>
  <c r="F8" i="21"/>
  <c r="E8" i="21"/>
  <c r="P7" i="21"/>
  <c r="V7" i="21" s="1"/>
  <c r="O7" i="21"/>
  <c r="U7" i="21" s="1"/>
  <c r="N7" i="21"/>
  <c r="T7" i="21" s="1"/>
  <c r="H7" i="21"/>
  <c r="G7" i="21"/>
  <c r="E7" i="21"/>
  <c r="V6" i="21"/>
  <c r="P6" i="21"/>
  <c r="O6" i="21"/>
  <c r="U6" i="21" s="1"/>
  <c r="N6" i="21"/>
  <c r="T6" i="21" s="1"/>
  <c r="M6" i="21"/>
  <c r="S6" i="21" s="1"/>
  <c r="H6" i="21"/>
  <c r="G6" i="21"/>
  <c r="F6" i="21"/>
  <c r="D6" i="21" s="1"/>
  <c r="E6" i="21"/>
  <c r="P5" i="21"/>
  <c r="P20" i="21" s="1"/>
  <c r="N5" i="21"/>
  <c r="M5" i="21"/>
  <c r="G5" i="21"/>
  <c r="F5" i="21"/>
  <c r="F20" i="21" s="1"/>
  <c r="E5" i="21"/>
  <c r="T4" i="21"/>
  <c r="P4" i="21"/>
  <c r="V4" i="21" s="1"/>
  <c r="O4" i="21"/>
  <c r="U4" i="21" s="1"/>
  <c r="N4" i="21"/>
  <c r="M4" i="21"/>
  <c r="S4" i="21" s="1"/>
  <c r="H4" i="21"/>
  <c r="D4" i="21" s="1"/>
  <c r="G4" i="21"/>
  <c r="F4" i="21"/>
  <c r="E4" i="21"/>
  <c r="R2" i="21"/>
  <c r="U411" i="20"/>
  <c r="S411" i="20"/>
  <c r="P411" i="20"/>
  <c r="V411" i="20" s="1"/>
  <c r="O411" i="20"/>
  <c r="N411" i="20"/>
  <c r="T411" i="20" s="1"/>
  <c r="M411" i="20"/>
  <c r="L411" i="20"/>
  <c r="R411" i="20" s="1"/>
  <c r="H411" i="20"/>
  <c r="G411" i="20"/>
  <c r="F411" i="20"/>
  <c r="E411" i="20"/>
  <c r="D411" i="20"/>
  <c r="V410" i="20"/>
  <c r="T410" i="20"/>
  <c r="R410" i="20"/>
  <c r="P410" i="20"/>
  <c r="O410" i="20"/>
  <c r="U410" i="20" s="1"/>
  <c r="N410" i="20"/>
  <c r="M410" i="20"/>
  <c r="S410" i="20" s="1"/>
  <c r="L410" i="20"/>
  <c r="H410" i="20"/>
  <c r="G410" i="20"/>
  <c r="F410" i="20"/>
  <c r="F412" i="20" s="1"/>
  <c r="E410" i="20"/>
  <c r="D410" i="20"/>
  <c r="U409" i="20"/>
  <c r="S409" i="20"/>
  <c r="P409" i="20"/>
  <c r="V409" i="20" s="1"/>
  <c r="O409" i="20"/>
  <c r="N409" i="20"/>
  <c r="T409" i="20" s="1"/>
  <c r="M409" i="20"/>
  <c r="L409" i="20"/>
  <c r="R409" i="20" s="1"/>
  <c r="H409" i="20"/>
  <c r="G409" i="20"/>
  <c r="F409" i="20"/>
  <c r="E409" i="20"/>
  <c r="D409" i="20"/>
  <c r="V408" i="20"/>
  <c r="T408" i="20"/>
  <c r="R408" i="20"/>
  <c r="P408" i="20"/>
  <c r="P412" i="20" s="1"/>
  <c r="O408" i="20"/>
  <c r="U408" i="20" s="1"/>
  <c r="N408" i="20"/>
  <c r="M408" i="20"/>
  <c r="S408" i="20" s="1"/>
  <c r="L408" i="20"/>
  <c r="H408" i="20"/>
  <c r="G408" i="20"/>
  <c r="F408" i="20"/>
  <c r="E408" i="20"/>
  <c r="E412" i="20" s="1"/>
  <c r="D408" i="20"/>
  <c r="U407" i="20"/>
  <c r="S407" i="20"/>
  <c r="P407" i="20"/>
  <c r="V407" i="20" s="1"/>
  <c r="O407" i="20"/>
  <c r="N407" i="20"/>
  <c r="T407" i="20" s="1"/>
  <c r="M407" i="20"/>
  <c r="L407" i="20"/>
  <c r="R407" i="20" s="1"/>
  <c r="H407" i="20"/>
  <c r="G407" i="20"/>
  <c r="F407" i="20"/>
  <c r="E407" i="20"/>
  <c r="D407" i="20"/>
  <c r="V405" i="20"/>
  <c r="T405" i="20"/>
  <c r="R405" i="20"/>
  <c r="P405" i="20"/>
  <c r="O405" i="20"/>
  <c r="U405" i="20" s="1"/>
  <c r="N405" i="20"/>
  <c r="M405" i="20"/>
  <c r="S405" i="20" s="1"/>
  <c r="L405" i="20"/>
  <c r="H405" i="20"/>
  <c r="G405" i="20"/>
  <c r="F405" i="20"/>
  <c r="E405" i="20"/>
  <c r="D405" i="20"/>
  <c r="U404" i="20"/>
  <c r="S404" i="20"/>
  <c r="P404" i="20"/>
  <c r="O404" i="20"/>
  <c r="O406" i="20" s="1"/>
  <c r="N404" i="20"/>
  <c r="M404" i="20"/>
  <c r="M406" i="20" s="1"/>
  <c r="L404" i="20"/>
  <c r="R404" i="20" s="1"/>
  <c r="H404" i="20"/>
  <c r="H406" i="20" s="1"/>
  <c r="G404" i="20"/>
  <c r="G406" i="20" s="1"/>
  <c r="F404" i="20"/>
  <c r="F406" i="20" s="1"/>
  <c r="E404" i="20"/>
  <c r="E406" i="20" s="1"/>
  <c r="D406" i="20" s="1"/>
  <c r="D404" i="20"/>
  <c r="V403" i="20"/>
  <c r="T403" i="20"/>
  <c r="R403" i="20"/>
  <c r="P403" i="20"/>
  <c r="O403" i="20"/>
  <c r="U403" i="20" s="1"/>
  <c r="N403" i="20"/>
  <c r="M403" i="20"/>
  <c r="S403" i="20" s="1"/>
  <c r="L403" i="20"/>
  <c r="H403" i="20"/>
  <c r="G403" i="20"/>
  <c r="F403" i="20"/>
  <c r="E403" i="20"/>
  <c r="D403" i="20"/>
  <c r="F402" i="20"/>
  <c r="U401" i="20"/>
  <c r="S401" i="20"/>
  <c r="P401" i="20"/>
  <c r="V401" i="20" s="1"/>
  <c r="O401" i="20"/>
  <c r="N401" i="20"/>
  <c r="T401" i="20" s="1"/>
  <c r="M401" i="20"/>
  <c r="L401" i="20"/>
  <c r="R401" i="20" s="1"/>
  <c r="H401" i="20"/>
  <c r="G401" i="20"/>
  <c r="F401" i="20"/>
  <c r="E401" i="20"/>
  <c r="D401" i="20"/>
  <c r="V400" i="20"/>
  <c r="T400" i="20"/>
  <c r="R400" i="20"/>
  <c r="P400" i="20"/>
  <c r="O400" i="20"/>
  <c r="N400" i="20"/>
  <c r="M400" i="20"/>
  <c r="S400" i="20" s="1"/>
  <c r="L400" i="20"/>
  <c r="H400" i="20"/>
  <c r="H402" i="20" s="1"/>
  <c r="G400" i="20"/>
  <c r="F400" i="20"/>
  <c r="E400" i="20"/>
  <c r="D400" i="20"/>
  <c r="U399" i="20"/>
  <c r="S399" i="20"/>
  <c r="P399" i="20"/>
  <c r="V399" i="20" s="1"/>
  <c r="O399" i="20"/>
  <c r="N399" i="20"/>
  <c r="T399" i="20" s="1"/>
  <c r="M399" i="20"/>
  <c r="L399" i="20"/>
  <c r="R399" i="20" s="1"/>
  <c r="H399" i="20"/>
  <c r="G399" i="20"/>
  <c r="F399" i="20"/>
  <c r="E399" i="20"/>
  <c r="D399" i="20"/>
  <c r="N398" i="20"/>
  <c r="G398" i="20"/>
  <c r="V397" i="20"/>
  <c r="T397" i="20"/>
  <c r="R397" i="20"/>
  <c r="P397" i="20"/>
  <c r="O397" i="20"/>
  <c r="U397" i="20" s="1"/>
  <c r="N397" i="20"/>
  <c r="M397" i="20"/>
  <c r="S397" i="20" s="1"/>
  <c r="L397" i="20"/>
  <c r="H397" i="20"/>
  <c r="G397" i="20"/>
  <c r="F397" i="20"/>
  <c r="E397" i="20"/>
  <c r="D397" i="20"/>
  <c r="U396" i="20"/>
  <c r="S396" i="20"/>
  <c r="P396" i="20"/>
  <c r="V396" i="20" s="1"/>
  <c r="O396" i="20"/>
  <c r="N396" i="20"/>
  <c r="T396" i="20" s="1"/>
  <c r="M396" i="20"/>
  <c r="L396" i="20"/>
  <c r="R396" i="20" s="1"/>
  <c r="H396" i="20"/>
  <c r="G396" i="20"/>
  <c r="F396" i="20"/>
  <c r="E396" i="20"/>
  <c r="E398" i="20" s="1"/>
  <c r="D396" i="20"/>
  <c r="V395" i="20"/>
  <c r="T395" i="20"/>
  <c r="R395" i="20"/>
  <c r="P395" i="20"/>
  <c r="O395" i="20"/>
  <c r="N395" i="20"/>
  <c r="M395" i="20"/>
  <c r="L395" i="20"/>
  <c r="H395" i="20"/>
  <c r="G395" i="20"/>
  <c r="F395" i="20"/>
  <c r="E395" i="20"/>
  <c r="D395" i="20"/>
  <c r="U394" i="20"/>
  <c r="S394" i="20"/>
  <c r="P394" i="20"/>
  <c r="V394" i="20" s="1"/>
  <c r="O394" i="20"/>
  <c r="N394" i="20"/>
  <c r="T394" i="20" s="1"/>
  <c r="M394" i="20"/>
  <c r="L394" i="20"/>
  <c r="R394" i="20" s="1"/>
  <c r="H394" i="20"/>
  <c r="G394" i="20"/>
  <c r="F394" i="20"/>
  <c r="E394" i="20"/>
  <c r="D394" i="20"/>
  <c r="P393" i="20"/>
  <c r="N393" i="20"/>
  <c r="G393" i="20"/>
  <c r="E393" i="20"/>
  <c r="D393" i="20" s="1"/>
  <c r="V392" i="20"/>
  <c r="T392" i="20"/>
  <c r="R392" i="20"/>
  <c r="P392" i="20"/>
  <c r="O392" i="20"/>
  <c r="N392" i="20"/>
  <c r="M392" i="20"/>
  <c r="L392" i="20"/>
  <c r="H392" i="20"/>
  <c r="H393" i="20" s="1"/>
  <c r="G392" i="20"/>
  <c r="F392" i="20"/>
  <c r="F393" i="20" s="1"/>
  <c r="E392" i="20"/>
  <c r="D392" i="20"/>
  <c r="U391" i="20"/>
  <c r="S391" i="20"/>
  <c r="P391" i="20"/>
  <c r="V391" i="20" s="1"/>
  <c r="O391" i="20"/>
  <c r="N391" i="20"/>
  <c r="T391" i="20" s="1"/>
  <c r="M391" i="20"/>
  <c r="L391" i="20"/>
  <c r="R391" i="20" s="1"/>
  <c r="H391" i="20"/>
  <c r="G391" i="20"/>
  <c r="F391" i="20"/>
  <c r="E391" i="20"/>
  <c r="D391" i="20"/>
  <c r="P390" i="20"/>
  <c r="V389" i="20"/>
  <c r="T389" i="20"/>
  <c r="R389" i="20"/>
  <c r="P389" i="20"/>
  <c r="O389" i="20"/>
  <c r="U389" i="20" s="1"/>
  <c r="N389" i="20"/>
  <c r="M389" i="20"/>
  <c r="S389" i="20" s="1"/>
  <c r="L389" i="20"/>
  <c r="H389" i="20"/>
  <c r="G389" i="20"/>
  <c r="F389" i="20"/>
  <c r="E389" i="20"/>
  <c r="D389" i="20"/>
  <c r="U388" i="20"/>
  <c r="S388" i="20"/>
  <c r="P388" i="20"/>
  <c r="V388" i="20" s="1"/>
  <c r="O388" i="20"/>
  <c r="N388" i="20"/>
  <c r="M388" i="20"/>
  <c r="L388" i="20"/>
  <c r="R388" i="20" s="1"/>
  <c r="H388" i="20"/>
  <c r="G388" i="20"/>
  <c r="G390" i="20" s="1"/>
  <c r="F388" i="20"/>
  <c r="E388" i="20"/>
  <c r="E390" i="20" s="1"/>
  <c r="D390" i="20" s="1"/>
  <c r="D388" i="20"/>
  <c r="V387" i="20"/>
  <c r="T387" i="20"/>
  <c r="R387" i="20"/>
  <c r="P387" i="20"/>
  <c r="O387" i="20"/>
  <c r="N387" i="20"/>
  <c r="M387" i="20"/>
  <c r="L387" i="20"/>
  <c r="H387" i="20"/>
  <c r="H390" i="20" s="1"/>
  <c r="G387" i="20"/>
  <c r="F387" i="20"/>
  <c r="F390" i="20" s="1"/>
  <c r="E387" i="20"/>
  <c r="D387" i="20"/>
  <c r="U386" i="20"/>
  <c r="S386" i="20"/>
  <c r="P386" i="20"/>
  <c r="V386" i="20" s="1"/>
  <c r="O386" i="20"/>
  <c r="N386" i="20"/>
  <c r="T386" i="20" s="1"/>
  <c r="M386" i="20"/>
  <c r="L386" i="20"/>
  <c r="R386" i="20" s="1"/>
  <c r="H386" i="20"/>
  <c r="G386" i="20"/>
  <c r="F386" i="20"/>
  <c r="E386" i="20"/>
  <c r="D386" i="20"/>
  <c r="N385" i="20"/>
  <c r="G385" i="20"/>
  <c r="V384" i="20"/>
  <c r="T384" i="20"/>
  <c r="R384" i="20"/>
  <c r="P384" i="20"/>
  <c r="O384" i="20"/>
  <c r="U384" i="20" s="1"/>
  <c r="N384" i="20"/>
  <c r="M384" i="20"/>
  <c r="S384" i="20" s="1"/>
  <c r="L384" i="20"/>
  <c r="H384" i="20"/>
  <c r="G384" i="20"/>
  <c r="F384" i="20"/>
  <c r="E384" i="20"/>
  <c r="D384" i="20"/>
  <c r="U383" i="20"/>
  <c r="S383" i="20"/>
  <c r="P383" i="20"/>
  <c r="V383" i="20" s="1"/>
  <c r="O383" i="20"/>
  <c r="O385" i="20" s="1"/>
  <c r="N383" i="20"/>
  <c r="T383" i="20" s="1"/>
  <c r="M383" i="20"/>
  <c r="M385" i="20" s="1"/>
  <c r="L383" i="20"/>
  <c r="R383" i="20" s="1"/>
  <c r="H383" i="20"/>
  <c r="H385" i="20" s="1"/>
  <c r="G383" i="20"/>
  <c r="F383" i="20"/>
  <c r="F385" i="20" s="1"/>
  <c r="E383" i="20"/>
  <c r="E385" i="20" s="1"/>
  <c r="D383" i="20"/>
  <c r="V382" i="20"/>
  <c r="T382" i="20"/>
  <c r="R382" i="20"/>
  <c r="P382" i="20"/>
  <c r="O382" i="20"/>
  <c r="U382" i="20" s="1"/>
  <c r="N382" i="20"/>
  <c r="M382" i="20"/>
  <c r="S382" i="20" s="1"/>
  <c r="L382" i="20"/>
  <c r="H382" i="20"/>
  <c r="G382" i="20"/>
  <c r="F382" i="20"/>
  <c r="E382" i="20"/>
  <c r="D382" i="20"/>
  <c r="O381" i="20"/>
  <c r="H381" i="20"/>
  <c r="U380" i="20"/>
  <c r="S380" i="20"/>
  <c r="P380" i="20"/>
  <c r="V380" i="20" s="1"/>
  <c r="O380" i="20"/>
  <c r="N380" i="20"/>
  <c r="T380" i="20" s="1"/>
  <c r="M380" i="20"/>
  <c r="L380" i="20"/>
  <c r="R380" i="20" s="1"/>
  <c r="H380" i="20"/>
  <c r="G380" i="20"/>
  <c r="F380" i="20"/>
  <c r="E380" i="20"/>
  <c r="D380" i="20"/>
  <c r="V379" i="20"/>
  <c r="T379" i="20"/>
  <c r="R379" i="20"/>
  <c r="P379" i="20"/>
  <c r="P381" i="20" s="1"/>
  <c r="O379" i="20"/>
  <c r="U379" i="20" s="1"/>
  <c r="N379" i="20"/>
  <c r="N381" i="20" s="1"/>
  <c r="M379" i="20"/>
  <c r="S379" i="20" s="1"/>
  <c r="L379" i="20"/>
  <c r="H379" i="20"/>
  <c r="G379" i="20"/>
  <c r="G381" i="20" s="1"/>
  <c r="F379" i="20"/>
  <c r="F381" i="20" s="1"/>
  <c r="E379" i="20"/>
  <c r="E381" i="20" s="1"/>
  <c r="D381" i="20" s="1"/>
  <c r="D379" i="20"/>
  <c r="U378" i="20"/>
  <c r="S378" i="20"/>
  <c r="P378" i="20"/>
  <c r="V378" i="20" s="1"/>
  <c r="O378" i="20"/>
  <c r="N378" i="20"/>
  <c r="T378" i="20" s="1"/>
  <c r="M378" i="20"/>
  <c r="L378" i="20"/>
  <c r="R378" i="20" s="1"/>
  <c r="H378" i="20"/>
  <c r="G378" i="20"/>
  <c r="F378" i="20"/>
  <c r="E378" i="20"/>
  <c r="D378" i="20"/>
  <c r="V376" i="20"/>
  <c r="T376" i="20"/>
  <c r="R376" i="20"/>
  <c r="P376" i="20"/>
  <c r="O376" i="20"/>
  <c r="U376" i="20" s="1"/>
  <c r="N376" i="20"/>
  <c r="M376" i="20"/>
  <c r="S376" i="20" s="1"/>
  <c r="L376" i="20"/>
  <c r="H376" i="20"/>
  <c r="G376" i="20"/>
  <c r="F376" i="20"/>
  <c r="E376" i="20"/>
  <c r="D376" i="20"/>
  <c r="U375" i="20"/>
  <c r="S375" i="20"/>
  <c r="P375" i="20"/>
  <c r="V375" i="20" s="1"/>
  <c r="O375" i="20"/>
  <c r="N375" i="20"/>
  <c r="T375" i="20" s="1"/>
  <c r="M375" i="20"/>
  <c r="L375" i="20"/>
  <c r="R375" i="20" s="1"/>
  <c r="H375" i="20"/>
  <c r="G375" i="20"/>
  <c r="F375" i="20"/>
  <c r="E375" i="20"/>
  <c r="D375" i="20"/>
  <c r="V374" i="20"/>
  <c r="T374" i="20"/>
  <c r="R374" i="20"/>
  <c r="P374" i="20"/>
  <c r="O374" i="20"/>
  <c r="U374" i="20" s="1"/>
  <c r="N374" i="20"/>
  <c r="M374" i="20"/>
  <c r="S374" i="20" s="1"/>
  <c r="L374" i="20"/>
  <c r="H374" i="20"/>
  <c r="G374" i="20"/>
  <c r="F374" i="20"/>
  <c r="E374" i="20"/>
  <c r="D374" i="20"/>
  <c r="U373" i="20"/>
  <c r="S373" i="20"/>
  <c r="P373" i="20"/>
  <c r="V373" i="20" s="1"/>
  <c r="O373" i="20"/>
  <c r="N373" i="20"/>
  <c r="T373" i="20" s="1"/>
  <c r="M373" i="20"/>
  <c r="L373" i="20"/>
  <c r="R373" i="20" s="1"/>
  <c r="H373" i="20"/>
  <c r="G373" i="20"/>
  <c r="F373" i="20"/>
  <c r="E373" i="20"/>
  <c r="D373" i="20"/>
  <c r="V372" i="20"/>
  <c r="T372" i="20"/>
  <c r="R372" i="20"/>
  <c r="P372" i="20"/>
  <c r="O372" i="20"/>
  <c r="U372" i="20" s="1"/>
  <c r="N372" i="20"/>
  <c r="M372" i="20"/>
  <c r="S372" i="20" s="1"/>
  <c r="L372" i="20"/>
  <c r="H372" i="20"/>
  <c r="G372" i="20"/>
  <c r="F372" i="20"/>
  <c r="E372" i="20"/>
  <c r="D372" i="20"/>
  <c r="U371" i="20"/>
  <c r="S371" i="20"/>
  <c r="P371" i="20"/>
  <c r="V371" i="20" s="1"/>
  <c r="O371" i="20"/>
  <c r="N371" i="20"/>
  <c r="M371" i="20"/>
  <c r="L371" i="20"/>
  <c r="R371" i="20" s="1"/>
  <c r="H371" i="20"/>
  <c r="G371" i="20"/>
  <c r="F371" i="20"/>
  <c r="E371" i="20"/>
  <c r="E377" i="20" s="1"/>
  <c r="D371" i="20"/>
  <c r="V370" i="20"/>
  <c r="T370" i="20"/>
  <c r="R370" i="20"/>
  <c r="P370" i="20"/>
  <c r="O370" i="20"/>
  <c r="U370" i="20" s="1"/>
  <c r="N370" i="20"/>
  <c r="M370" i="20"/>
  <c r="S370" i="20" s="1"/>
  <c r="L370" i="20"/>
  <c r="H370" i="20"/>
  <c r="G370" i="20"/>
  <c r="F370" i="20"/>
  <c r="E370" i="20"/>
  <c r="D370" i="20"/>
  <c r="F369" i="20"/>
  <c r="U368" i="20"/>
  <c r="S368" i="20"/>
  <c r="P368" i="20"/>
  <c r="V368" i="20" s="1"/>
  <c r="O368" i="20"/>
  <c r="N368" i="20"/>
  <c r="T368" i="20" s="1"/>
  <c r="M368" i="20"/>
  <c r="L368" i="20"/>
  <c r="R368" i="20" s="1"/>
  <c r="H368" i="20"/>
  <c r="G368" i="20"/>
  <c r="F368" i="20"/>
  <c r="E368" i="20"/>
  <c r="D368" i="20"/>
  <c r="V367" i="20"/>
  <c r="T367" i="20"/>
  <c r="R367" i="20"/>
  <c r="P367" i="20"/>
  <c r="O367" i="20"/>
  <c r="N367" i="20"/>
  <c r="M367" i="20"/>
  <c r="S367" i="20" s="1"/>
  <c r="L367" i="20"/>
  <c r="H367" i="20"/>
  <c r="H369" i="20" s="1"/>
  <c r="G367" i="20"/>
  <c r="F367" i="20"/>
  <c r="E367" i="20"/>
  <c r="D367" i="20"/>
  <c r="U366" i="20"/>
  <c r="S366" i="20"/>
  <c r="P366" i="20"/>
  <c r="V366" i="20" s="1"/>
  <c r="O366" i="20"/>
  <c r="N366" i="20"/>
  <c r="T366" i="20" s="1"/>
  <c r="M366" i="20"/>
  <c r="L366" i="20"/>
  <c r="R366" i="20" s="1"/>
  <c r="H366" i="20"/>
  <c r="G366" i="20"/>
  <c r="F366" i="20"/>
  <c r="E366" i="20"/>
  <c r="D366" i="20"/>
  <c r="N365" i="20"/>
  <c r="G365" i="20"/>
  <c r="V364" i="20"/>
  <c r="T364" i="20"/>
  <c r="R364" i="20"/>
  <c r="P364" i="20"/>
  <c r="O364" i="20"/>
  <c r="U364" i="20" s="1"/>
  <c r="N364" i="20"/>
  <c r="M364" i="20"/>
  <c r="S364" i="20" s="1"/>
  <c r="L364" i="20"/>
  <c r="H364" i="20"/>
  <c r="G364" i="20"/>
  <c r="F364" i="20"/>
  <c r="E364" i="20"/>
  <c r="D364" i="20"/>
  <c r="U363" i="20"/>
  <c r="S363" i="20"/>
  <c r="P363" i="20"/>
  <c r="V363" i="20" s="1"/>
  <c r="O363" i="20"/>
  <c r="O365" i="20" s="1"/>
  <c r="N363" i="20"/>
  <c r="T363" i="20" s="1"/>
  <c r="M363" i="20"/>
  <c r="M365" i="20" s="1"/>
  <c r="L363" i="20"/>
  <c r="R363" i="20" s="1"/>
  <c r="H363" i="20"/>
  <c r="H365" i="20" s="1"/>
  <c r="G363" i="20"/>
  <c r="F363" i="20"/>
  <c r="F365" i="20" s="1"/>
  <c r="E363" i="20"/>
  <c r="E365" i="20" s="1"/>
  <c r="D363" i="20"/>
  <c r="V362" i="20"/>
  <c r="T362" i="20"/>
  <c r="R362" i="20"/>
  <c r="P362" i="20"/>
  <c r="O362" i="20"/>
  <c r="U362" i="20" s="1"/>
  <c r="N362" i="20"/>
  <c r="M362" i="20"/>
  <c r="S362" i="20" s="1"/>
  <c r="L362" i="20"/>
  <c r="H362" i="20"/>
  <c r="G362" i="20"/>
  <c r="F362" i="20"/>
  <c r="E362" i="20"/>
  <c r="D362" i="20"/>
  <c r="O361" i="20"/>
  <c r="H361" i="20"/>
  <c r="U360" i="20"/>
  <c r="S360" i="20"/>
  <c r="P360" i="20"/>
  <c r="V360" i="20" s="1"/>
  <c r="O360" i="20"/>
  <c r="N360" i="20"/>
  <c r="T360" i="20" s="1"/>
  <c r="M360" i="20"/>
  <c r="L360" i="20"/>
  <c r="R360" i="20" s="1"/>
  <c r="H360" i="20"/>
  <c r="G360" i="20"/>
  <c r="F360" i="20"/>
  <c r="E360" i="20"/>
  <c r="D360" i="20"/>
  <c r="V359" i="20"/>
  <c r="T359" i="20"/>
  <c r="R359" i="20"/>
  <c r="P359" i="20"/>
  <c r="P361" i="20" s="1"/>
  <c r="O359" i="20"/>
  <c r="U359" i="20" s="1"/>
  <c r="N359" i="20"/>
  <c r="N361" i="20" s="1"/>
  <c r="M359" i="20"/>
  <c r="S359" i="20" s="1"/>
  <c r="L359" i="20"/>
  <c r="H359" i="20"/>
  <c r="G359" i="20"/>
  <c r="G361" i="20" s="1"/>
  <c r="F359" i="20"/>
  <c r="F361" i="20" s="1"/>
  <c r="E359" i="20"/>
  <c r="E361" i="20" s="1"/>
  <c r="D361" i="20" s="1"/>
  <c r="D359" i="20"/>
  <c r="P358" i="20"/>
  <c r="V358" i="20" s="1"/>
  <c r="O358" i="20"/>
  <c r="U358" i="20" s="1"/>
  <c r="N358" i="20"/>
  <c r="T358" i="20" s="1"/>
  <c r="M358" i="20"/>
  <c r="S358" i="20" s="1"/>
  <c r="L358" i="20"/>
  <c r="R358" i="20" s="1"/>
  <c r="H358" i="20"/>
  <c r="G358" i="20"/>
  <c r="F358" i="20"/>
  <c r="E358" i="20"/>
  <c r="D358" i="20"/>
  <c r="M357" i="20"/>
  <c r="U356" i="20"/>
  <c r="S356" i="20"/>
  <c r="P356" i="20"/>
  <c r="O356" i="20"/>
  <c r="N356" i="20"/>
  <c r="T356" i="20" s="1"/>
  <c r="M356" i="20"/>
  <c r="L356" i="20"/>
  <c r="R356" i="20" s="1"/>
  <c r="H356" i="20"/>
  <c r="G356" i="20"/>
  <c r="F356" i="20"/>
  <c r="E356" i="20"/>
  <c r="E357" i="20" s="1"/>
  <c r="D356" i="20"/>
  <c r="V355" i="20"/>
  <c r="T355" i="20"/>
  <c r="R355" i="20"/>
  <c r="P355" i="20"/>
  <c r="O355" i="20"/>
  <c r="N355" i="20"/>
  <c r="N357" i="20" s="1"/>
  <c r="M355" i="20"/>
  <c r="S355" i="20" s="1"/>
  <c r="L355" i="20"/>
  <c r="H355" i="20"/>
  <c r="H357" i="20" s="1"/>
  <c r="G355" i="20"/>
  <c r="G357" i="20" s="1"/>
  <c r="F355" i="20"/>
  <c r="F357" i="20" s="1"/>
  <c r="E355" i="20"/>
  <c r="D355" i="20"/>
  <c r="U354" i="20"/>
  <c r="S354" i="20"/>
  <c r="P354" i="20"/>
  <c r="V354" i="20" s="1"/>
  <c r="O354" i="20"/>
  <c r="N354" i="20"/>
  <c r="T354" i="20" s="1"/>
  <c r="M354" i="20"/>
  <c r="L354" i="20"/>
  <c r="R354" i="20" s="1"/>
  <c r="H354" i="20"/>
  <c r="G354" i="20"/>
  <c r="F354" i="20"/>
  <c r="E354" i="20"/>
  <c r="D354" i="20"/>
  <c r="P353" i="20"/>
  <c r="G353" i="20"/>
  <c r="V352" i="20"/>
  <c r="T352" i="20"/>
  <c r="R352" i="20"/>
  <c r="P352" i="20"/>
  <c r="O352" i="20"/>
  <c r="U352" i="20" s="1"/>
  <c r="N352" i="20"/>
  <c r="M352" i="20"/>
  <c r="S352" i="20" s="1"/>
  <c r="L352" i="20"/>
  <c r="H352" i="20"/>
  <c r="G352" i="20"/>
  <c r="F352" i="20"/>
  <c r="E352" i="20"/>
  <c r="D352" i="20"/>
  <c r="U351" i="20"/>
  <c r="S351" i="20"/>
  <c r="P351" i="20"/>
  <c r="V351" i="20" s="1"/>
  <c r="O351" i="20"/>
  <c r="N351" i="20"/>
  <c r="T351" i="20" s="1"/>
  <c r="M351" i="20"/>
  <c r="L351" i="20"/>
  <c r="R351" i="20" s="1"/>
  <c r="H351" i="20"/>
  <c r="G351" i="20"/>
  <c r="F351" i="20"/>
  <c r="E351" i="20"/>
  <c r="E353" i="20" s="1"/>
  <c r="D351" i="20"/>
  <c r="V350" i="20"/>
  <c r="T350" i="20"/>
  <c r="R350" i="20"/>
  <c r="P350" i="20"/>
  <c r="O350" i="20"/>
  <c r="U350" i="20" s="1"/>
  <c r="N350" i="20"/>
  <c r="M350" i="20"/>
  <c r="S350" i="20" s="1"/>
  <c r="L350" i="20"/>
  <c r="H350" i="20"/>
  <c r="G350" i="20"/>
  <c r="F350" i="20"/>
  <c r="E350" i="20"/>
  <c r="D350" i="20"/>
  <c r="U349" i="20"/>
  <c r="S349" i="20"/>
  <c r="P349" i="20"/>
  <c r="V349" i="20" s="1"/>
  <c r="O349" i="20"/>
  <c r="N349" i="20"/>
  <c r="M349" i="20"/>
  <c r="L349" i="20"/>
  <c r="R349" i="20" s="1"/>
  <c r="H349" i="20"/>
  <c r="G349" i="20"/>
  <c r="F349" i="20"/>
  <c r="E349" i="20"/>
  <c r="D349" i="20"/>
  <c r="V348" i="20"/>
  <c r="T348" i="20"/>
  <c r="R348" i="20"/>
  <c r="P348" i="20"/>
  <c r="O348" i="20"/>
  <c r="U348" i="20" s="1"/>
  <c r="N348" i="20"/>
  <c r="M348" i="20"/>
  <c r="S348" i="20" s="1"/>
  <c r="L348" i="20"/>
  <c r="H348" i="20"/>
  <c r="G348" i="20"/>
  <c r="F348" i="20"/>
  <c r="E348" i="20"/>
  <c r="D348" i="20"/>
  <c r="O347" i="20"/>
  <c r="U346" i="20"/>
  <c r="S346" i="20"/>
  <c r="P346" i="20"/>
  <c r="O346" i="20"/>
  <c r="N346" i="20"/>
  <c r="T346" i="20" s="1"/>
  <c r="M346" i="20"/>
  <c r="L346" i="20"/>
  <c r="R346" i="20" s="1"/>
  <c r="H346" i="20"/>
  <c r="G346" i="20"/>
  <c r="F346" i="20"/>
  <c r="E346" i="20"/>
  <c r="E347" i="20" s="1"/>
  <c r="D346" i="20"/>
  <c r="V345" i="20"/>
  <c r="T345" i="20"/>
  <c r="R345" i="20"/>
  <c r="P345" i="20"/>
  <c r="O345" i="20"/>
  <c r="U345" i="20" s="1"/>
  <c r="N345" i="20"/>
  <c r="M345" i="20"/>
  <c r="L345" i="20"/>
  <c r="H345" i="20"/>
  <c r="H347" i="20" s="1"/>
  <c r="G345" i="20"/>
  <c r="F345" i="20"/>
  <c r="F347" i="20" s="1"/>
  <c r="E345" i="20"/>
  <c r="D345" i="20"/>
  <c r="U344" i="20"/>
  <c r="S344" i="20"/>
  <c r="P344" i="20"/>
  <c r="V344" i="20" s="1"/>
  <c r="O344" i="20"/>
  <c r="N344" i="20"/>
  <c r="T344" i="20" s="1"/>
  <c r="M344" i="20"/>
  <c r="L344" i="20"/>
  <c r="R344" i="20" s="1"/>
  <c r="H344" i="20"/>
  <c r="G344" i="20"/>
  <c r="F344" i="20"/>
  <c r="E344" i="20"/>
  <c r="D344" i="20"/>
  <c r="V342" i="20"/>
  <c r="T342" i="20"/>
  <c r="R342" i="20"/>
  <c r="P342" i="20"/>
  <c r="O342" i="20"/>
  <c r="U342" i="20" s="1"/>
  <c r="N342" i="20"/>
  <c r="M342" i="20"/>
  <c r="S342" i="20" s="1"/>
  <c r="L342" i="20"/>
  <c r="H342" i="20"/>
  <c r="G342" i="20"/>
  <c r="F342" i="20"/>
  <c r="E342" i="20"/>
  <c r="D342" i="20"/>
  <c r="U341" i="20"/>
  <c r="S341" i="20"/>
  <c r="P341" i="20"/>
  <c r="V341" i="20" s="1"/>
  <c r="O341" i="20"/>
  <c r="N341" i="20"/>
  <c r="M341" i="20"/>
  <c r="L341" i="20"/>
  <c r="R341" i="20" s="1"/>
  <c r="H341" i="20"/>
  <c r="G341" i="20"/>
  <c r="F341" i="20"/>
  <c r="E341" i="20"/>
  <c r="D341" i="20"/>
  <c r="V340" i="20"/>
  <c r="T340" i="20"/>
  <c r="R340" i="20"/>
  <c r="P340" i="20"/>
  <c r="O340" i="20"/>
  <c r="U340" i="20" s="1"/>
  <c r="N340" i="20"/>
  <c r="M340" i="20"/>
  <c r="S340" i="20" s="1"/>
  <c r="L340" i="20"/>
  <c r="H340" i="20"/>
  <c r="G340" i="20"/>
  <c r="F340" i="20"/>
  <c r="E340" i="20"/>
  <c r="D340" i="20"/>
  <c r="U339" i="20"/>
  <c r="S339" i="20"/>
  <c r="P339" i="20"/>
  <c r="O339" i="20"/>
  <c r="N339" i="20"/>
  <c r="T339" i="20" s="1"/>
  <c r="M339" i="20"/>
  <c r="L339" i="20"/>
  <c r="R339" i="20" s="1"/>
  <c r="H339" i="20"/>
  <c r="G339" i="20"/>
  <c r="F339" i="20"/>
  <c r="E339" i="20"/>
  <c r="E343" i="20" s="1"/>
  <c r="D339" i="20"/>
  <c r="V338" i="20"/>
  <c r="T338" i="20"/>
  <c r="R338" i="20"/>
  <c r="P338" i="20"/>
  <c r="O338" i="20"/>
  <c r="N338" i="20"/>
  <c r="M338" i="20"/>
  <c r="L338" i="20"/>
  <c r="H338" i="20"/>
  <c r="G338" i="20"/>
  <c r="F338" i="20"/>
  <c r="F343" i="20" s="1"/>
  <c r="E338" i="20"/>
  <c r="D338" i="20"/>
  <c r="U337" i="20"/>
  <c r="S337" i="20"/>
  <c r="P337" i="20"/>
  <c r="V337" i="20" s="1"/>
  <c r="O337" i="20"/>
  <c r="N337" i="20"/>
  <c r="T337" i="20" s="1"/>
  <c r="M337" i="20"/>
  <c r="L337" i="20"/>
  <c r="R337" i="20" s="1"/>
  <c r="H337" i="20"/>
  <c r="G337" i="20"/>
  <c r="F337" i="20"/>
  <c r="E337" i="20"/>
  <c r="D337" i="20"/>
  <c r="N336" i="20"/>
  <c r="V335" i="20"/>
  <c r="T335" i="20"/>
  <c r="R335" i="20"/>
  <c r="P335" i="20"/>
  <c r="O335" i="20"/>
  <c r="N335" i="20"/>
  <c r="M335" i="20"/>
  <c r="S335" i="20" s="1"/>
  <c r="L335" i="20"/>
  <c r="H335" i="20"/>
  <c r="H336" i="20" s="1"/>
  <c r="G335" i="20"/>
  <c r="F335" i="20"/>
  <c r="E335" i="20"/>
  <c r="D335" i="20"/>
  <c r="U334" i="20"/>
  <c r="S334" i="20"/>
  <c r="P334" i="20"/>
  <c r="V334" i="20" s="1"/>
  <c r="O334" i="20"/>
  <c r="N334" i="20"/>
  <c r="T334" i="20" s="1"/>
  <c r="M334" i="20"/>
  <c r="M336" i="20" s="1"/>
  <c r="L334" i="20"/>
  <c r="R334" i="20" s="1"/>
  <c r="H334" i="20"/>
  <c r="G334" i="20"/>
  <c r="G336" i="20" s="1"/>
  <c r="F334" i="20"/>
  <c r="F336" i="20" s="1"/>
  <c r="E334" i="20"/>
  <c r="E336" i="20" s="1"/>
  <c r="D334" i="20"/>
  <c r="V333" i="20"/>
  <c r="T333" i="20"/>
  <c r="R333" i="20"/>
  <c r="P333" i="20"/>
  <c r="O333" i="20"/>
  <c r="U333" i="20" s="1"/>
  <c r="N333" i="20"/>
  <c r="M333" i="20"/>
  <c r="S333" i="20" s="1"/>
  <c r="L333" i="20"/>
  <c r="H333" i="20"/>
  <c r="G333" i="20"/>
  <c r="F333" i="20"/>
  <c r="E333" i="20"/>
  <c r="D333" i="20"/>
  <c r="O332" i="20"/>
  <c r="H332" i="20"/>
  <c r="F332" i="20"/>
  <c r="U331" i="20"/>
  <c r="S331" i="20"/>
  <c r="P331" i="20"/>
  <c r="V331" i="20" s="1"/>
  <c r="O331" i="20"/>
  <c r="N331" i="20"/>
  <c r="T331" i="20" s="1"/>
  <c r="M331" i="20"/>
  <c r="L331" i="20"/>
  <c r="R331" i="20" s="1"/>
  <c r="H331" i="20"/>
  <c r="G331" i="20"/>
  <c r="F331" i="20"/>
  <c r="E331" i="20"/>
  <c r="D331" i="20"/>
  <c r="V330" i="20"/>
  <c r="T330" i="20"/>
  <c r="R330" i="20"/>
  <c r="P330" i="20"/>
  <c r="O330" i="20"/>
  <c r="U330" i="20" s="1"/>
  <c r="N330" i="20"/>
  <c r="M330" i="20"/>
  <c r="L330" i="20"/>
  <c r="H330" i="20"/>
  <c r="G330" i="20"/>
  <c r="F330" i="20"/>
  <c r="E330" i="20"/>
  <c r="D330" i="20"/>
  <c r="U329" i="20"/>
  <c r="S329" i="20"/>
  <c r="P329" i="20"/>
  <c r="O329" i="20"/>
  <c r="N329" i="20"/>
  <c r="M329" i="20"/>
  <c r="L329" i="20"/>
  <c r="R329" i="20" s="1"/>
  <c r="H329" i="20"/>
  <c r="G329" i="20"/>
  <c r="G332" i="20" s="1"/>
  <c r="F329" i="20"/>
  <c r="E329" i="20"/>
  <c r="D329" i="20"/>
  <c r="V328" i="20"/>
  <c r="T328" i="20"/>
  <c r="R328" i="20"/>
  <c r="P328" i="20"/>
  <c r="O328" i="20"/>
  <c r="U328" i="20" s="1"/>
  <c r="N328" i="20"/>
  <c r="M328" i="20"/>
  <c r="S328" i="20" s="1"/>
  <c r="L328" i="20"/>
  <c r="H328" i="20"/>
  <c r="G328" i="20"/>
  <c r="F328" i="20"/>
  <c r="E328" i="20"/>
  <c r="D328" i="20"/>
  <c r="O327" i="20"/>
  <c r="U326" i="20"/>
  <c r="S326" i="20"/>
  <c r="P326" i="20"/>
  <c r="O326" i="20"/>
  <c r="N326" i="20"/>
  <c r="T326" i="20" s="1"/>
  <c r="M326" i="20"/>
  <c r="L326" i="20"/>
  <c r="R326" i="20" s="1"/>
  <c r="H326" i="20"/>
  <c r="G326" i="20"/>
  <c r="F326" i="20"/>
  <c r="E326" i="20"/>
  <c r="E327" i="20" s="1"/>
  <c r="D326" i="20"/>
  <c r="V325" i="20"/>
  <c r="T325" i="20"/>
  <c r="R325" i="20"/>
  <c r="P325" i="20"/>
  <c r="O325" i="20"/>
  <c r="U325" i="20" s="1"/>
  <c r="N325" i="20"/>
  <c r="M325" i="20"/>
  <c r="L325" i="20"/>
  <c r="H325" i="20"/>
  <c r="H327" i="20" s="1"/>
  <c r="G325" i="20"/>
  <c r="F325" i="20"/>
  <c r="F327" i="20" s="1"/>
  <c r="E325" i="20"/>
  <c r="D325" i="20"/>
  <c r="U324" i="20"/>
  <c r="S324" i="20"/>
  <c r="P324" i="20"/>
  <c r="V324" i="20" s="1"/>
  <c r="O324" i="20"/>
  <c r="N324" i="20"/>
  <c r="T324" i="20" s="1"/>
  <c r="M324" i="20"/>
  <c r="L324" i="20"/>
  <c r="R324" i="20" s="1"/>
  <c r="H324" i="20"/>
  <c r="G324" i="20"/>
  <c r="F324" i="20"/>
  <c r="E324" i="20"/>
  <c r="D324" i="20"/>
  <c r="N323" i="20"/>
  <c r="V322" i="20"/>
  <c r="T322" i="20"/>
  <c r="R322" i="20"/>
  <c r="P322" i="20"/>
  <c r="O322" i="20"/>
  <c r="N322" i="20"/>
  <c r="M322" i="20"/>
  <c r="S322" i="20" s="1"/>
  <c r="L322" i="20"/>
  <c r="H322" i="20"/>
  <c r="G322" i="20"/>
  <c r="F322" i="20"/>
  <c r="E322" i="20"/>
  <c r="D322" i="20"/>
  <c r="U321" i="20"/>
  <c r="S321" i="20"/>
  <c r="P321" i="20"/>
  <c r="V321" i="20" s="1"/>
  <c r="O321" i="20"/>
  <c r="N321" i="20"/>
  <c r="T321" i="20" s="1"/>
  <c r="M321" i="20"/>
  <c r="M323" i="20" s="1"/>
  <c r="L321" i="20"/>
  <c r="R321" i="20" s="1"/>
  <c r="H321" i="20"/>
  <c r="H323" i="20" s="1"/>
  <c r="G321" i="20"/>
  <c r="G323" i="20" s="1"/>
  <c r="F321" i="20"/>
  <c r="F323" i="20" s="1"/>
  <c r="E321" i="20"/>
  <c r="E323" i="20" s="1"/>
  <c r="D323" i="20" s="1"/>
  <c r="D321" i="20"/>
  <c r="V320" i="20"/>
  <c r="T320" i="20"/>
  <c r="R320" i="20"/>
  <c r="P320" i="20"/>
  <c r="O320" i="20"/>
  <c r="U320" i="20" s="1"/>
  <c r="N320" i="20"/>
  <c r="M320" i="20"/>
  <c r="S320" i="20" s="1"/>
  <c r="L320" i="20"/>
  <c r="H320" i="20"/>
  <c r="G320" i="20"/>
  <c r="F320" i="20"/>
  <c r="E320" i="20"/>
  <c r="D320" i="20"/>
  <c r="F319" i="20"/>
  <c r="U318" i="20"/>
  <c r="S318" i="20"/>
  <c r="P318" i="20"/>
  <c r="V318" i="20" s="1"/>
  <c r="O318" i="20"/>
  <c r="N318" i="20"/>
  <c r="T318" i="20" s="1"/>
  <c r="M318" i="20"/>
  <c r="L318" i="20"/>
  <c r="R318" i="20" s="1"/>
  <c r="H318" i="20"/>
  <c r="G318" i="20"/>
  <c r="F318" i="20"/>
  <c r="E318" i="20"/>
  <c r="D318" i="20"/>
  <c r="V317" i="20"/>
  <c r="T317" i="20"/>
  <c r="R317" i="20"/>
  <c r="P317" i="20"/>
  <c r="O317" i="20"/>
  <c r="U317" i="20" s="1"/>
  <c r="N317" i="20"/>
  <c r="M317" i="20"/>
  <c r="S317" i="20" s="1"/>
  <c r="L317" i="20"/>
  <c r="H317" i="20"/>
  <c r="G317" i="20"/>
  <c r="F317" i="20"/>
  <c r="E317" i="20"/>
  <c r="D317" i="20"/>
  <c r="U316" i="20"/>
  <c r="S316" i="20"/>
  <c r="P316" i="20"/>
  <c r="V316" i="20" s="1"/>
  <c r="O316" i="20"/>
  <c r="N316" i="20"/>
  <c r="T316" i="20" s="1"/>
  <c r="M316" i="20"/>
  <c r="L316" i="20"/>
  <c r="R316" i="20" s="1"/>
  <c r="H316" i="20"/>
  <c r="G316" i="20"/>
  <c r="F316" i="20"/>
  <c r="E316" i="20"/>
  <c r="D316" i="20"/>
  <c r="V315" i="20"/>
  <c r="T315" i="20"/>
  <c r="S315" i="20"/>
  <c r="R315" i="20"/>
  <c r="P315" i="20"/>
  <c r="O315" i="20"/>
  <c r="U315" i="20" s="1"/>
  <c r="N315" i="20"/>
  <c r="M315" i="20"/>
  <c r="L315" i="20"/>
  <c r="H315" i="20"/>
  <c r="H319" i="20" s="1"/>
  <c r="G315" i="20"/>
  <c r="F315" i="20"/>
  <c r="E315" i="20"/>
  <c r="D315" i="20"/>
  <c r="S314" i="20"/>
  <c r="R314" i="20"/>
  <c r="P314" i="20"/>
  <c r="V314" i="20" s="1"/>
  <c r="O314" i="20"/>
  <c r="U314" i="20" s="1"/>
  <c r="N314" i="20"/>
  <c r="T314" i="20" s="1"/>
  <c r="M314" i="20"/>
  <c r="L314" i="20"/>
  <c r="H314" i="20"/>
  <c r="G314" i="20"/>
  <c r="F314" i="20"/>
  <c r="E314" i="20"/>
  <c r="D314" i="20"/>
  <c r="V313" i="20"/>
  <c r="U313" i="20"/>
  <c r="T313" i="20"/>
  <c r="P313" i="20"/>
  <c r="P319" i="20" s="1"/>
  <c r="O313" i="20"/>
  <c r="N313" i="20"/>
  <c r="M313" i="20"/>
  <c r="L313" i="20"/>
  <c r="R313" i="20" s="1"/>
  <c r="H313" i="20"/>
  <c r="G313" i="20"/>
  <c r="F313" i="20"/>
  <c r="E313" i="20"/>
  <c r="E319" i="20" s="1"/>
  <c r="D313" i="20"/>
  <c r="T312" i="20"/>
  <c r="S312" i="20"/>
  <c r="P312" i="20"/>
  <c r="V312" i="20" s="1"/>
  <c r="O312" i="20"/>
  <c r="U312" i="20" s="1"/>
  <c r="N312" i="20"/>
  <c r="M312" i="20"/>
  <c r="L312" i="20"/>
  <c r="R312" i="20" s="1"/>
  <c r="H312" i="20"/>
  <c r="G312" i="20"/>
  <c r="F312" i="20"/>
  <c r="E312" i="20"/>
  <c r="D312" i="20"/>
  <c r="M311" i="20"/>
  <c r="U310" i="20"/>
  <c r="T310" i="20"/>
  <c r="P310" i="20"/>
  <c r="V310" i="20" s="1"/>
  <c r="O310" i="20"/>
  <c r="N310" i="20"/>
  <c r="M310" i="20"/>
  <c r="S310" i="20" s="1"/>
  <c r="L310" i="20"/>
  <c r="R310" i="20" s="1"/>
  <c r="H310" i="20"/>
  <c r="G310" i="20"/>
  <c r="F310" i="20"/>
  <c r="E310" i="20"/>
  <c r="D310" i="20"/>
  <c r="T309" i="20"/>
  <c r="S309" i="20"/>
  <c r="P309" i="20"/>
  <c r="V309" i="20" s="1"/>
  <c r="O309" i="20"/>
  <c r="U309" i="20" s="1"/>
  <c r="N309" i="20"/>
  <c r="M309" i="20"/>
  <c r="L309" i="20"/>
  <c r="R309" i="20" s="1"/>
  <c r="H309" i="20"/>
  <c r="G309" i="20"/>
  <c r="F309" i="20"/>
  <c r="E309" i="20"/>
  <c r="D309" i="20"/>
  <c r="V308" i="20"/>
  <c r="S308" i="20"/>
  <c r="R308" i="20"/>
  <c r="P308" i="20"/>
  <c r="O308" i="20"/>
  <c r="U308" i="20" s="1"/>
  <c r="N308" i="20"/>
  <c r="M308" i="20"/>
  <c r="L308" i="20"/>
  <c r="H308" i="20"/>
  <c r="G308" i="20"/>
  <c r="F308" i="20"/>
  <c r="E308" i="20"/>
  <c r="D308" i="20"/>
  <c r="V307" i="20"/>
  <c r="U307" i="20"/>
  <c r="R307" i="20"/>
  <c r="P307" i="20"/>
  <c r="O307" i="20"/>
  <c r="N307" i="20"/>
  <c r="T307" i="20" s="1"/>
  <c r="M307" i="20"/>
  <c r="S307" i="20" s="1"/>
  <c r="L307" i="20"/>
  <c r="H307" i="20"/>
  <c r="G307" i="20"/>
  <c r="G311" i="20" s="1"/>
  <c r="F307" i="20"/>
  <c r="E307" i="20"/>
  <c r="D307" i="20"/>
  <c r="U306" i="20"/>
  <c r="T306" i="20"/>
  <c r="P306" i="20"/>
  <c r="V306" i="20" s="1"/>
  <c r="O306" i="20"/>
  <c r="N306" i="20"/>
  <c r="M306" i="20"/>
  <c r="S306" i="20" s="1"/>
  <c r="L306" i="20"/>
  <c r="R306" i="20" s="1"/>
  <c r="H306" i="20"/>
  <c r="G306" i="20"/>
  <c r="F306" i="20"/>
  <c r="F311" i="20" s="1"/>
  <c r="E306" i="20"/>
  <c r="D306" i="20"/>
  <c r="T305" i="20"/>
  <c r="S305" i="20"/>
  <c r="P305" i="20"/>
  <c r="O305" i="20"/>
  <c r="O311" i="20" s="1"/>
  <c r="N305" i="20"/>
  <c r="M305" i="20"/>
  <c r="L305" i="20"/>
  <c r="R305" i="20" s="1"/>
  <c r="H305" i="20"/>
  <c r="H311" i="20" s="1"/>
  <c r="G305" i="20"/>
  <c r="F305" i="20"/>
  <c r="E305" i="20"/>
  <c r="D305" i="20"/>
  <c r="V304" i="20"/>
  <c r="S304" i="20"/>
  <c r="R304" i="20"/>
  <c r="P304" i="20"/>
  <c r="O304" i="20"/>
  <c r="U304" i="20" s="1"/>
  <c r="N304" i="20"/>
  <c r="T304" i="20" s="1"/>
  <c r="M304" i="20"/>
  <c r="L304" i="20"/>
  <c r="H304" i="20"/>
  <c r="G304" i="20"/>
  <c r="F304" i="20"/>
  <c r="E304" i="20"/>
  <c r="D304" i="20"/>
  <c r="M303" i="20"/>
  <c r="T302" i="20"/>
  <c r="S302" i="20"/>
  <c r="P302" i="20"/>
  <c r="O302" i="20"/>
  <c r="U302" i="20" s="1"/>
  <c r="N302" i="20"/>
  <c r="M302" i="20"/>
  <c r="L302" i="20"/>
  <c r="R302" i="20" s="1"/>
  <c r="H302" i="20"/>
  <c r="G302" i="20"/>
  <c r="F302" i="20"/>
  <c r="E302" i="20"/>
  <c r="E303" i="20" s="1"/>
  <c r="D302" i="20"/>
  <c r="V301" i="20"/>
  <c r="S301" i="20"/>
  <c r="R301" i="20"/>
  <c r="P301" i="20"/>
  <c r="O301" i="20"/>
  <c r="U301" i="20" s="1"/>
  <c r="N301" i="20"/>
  <c r="T301" i="20" s="1"/>
  <c r="M301" i="20"/>
  <c r="L301" i="20"/>
  <c r="H301" i="20"/>
  <c r="G301" i="20"/>
  <c r="F301" i="20"/>
  <c r="E301" i="20"/>
  <c r="D301" i="20"/>
  <c r="V300" i="20"/>
  <c r="U300" i="20"/>
  <c r="R300" i="20"/>
  <c r="P300" i="20"/>
  <c r="O300" i="20"/>
  <c r="N300" i="20"/>
  <c r="T300" i="20" s="1"/>
  <c r="M300" i="20"/>
  <c r="S300" i="20" s="1"/>
  <c r="L300" i="20"/>
  <c r="H300" i="20"/>
  <c r="G300" i="20"/>
  <c r="F300" i="20"/>
  <c r="E300" i="20"/>
  <c r="D300" i="20"/>
  <c r="U299" i="20"/>
  <c r="T299" i="20"/>
  <c r="R299" i="20"/>
  <c r="P299" i="20"/>
  <c r="V299" i="20" s="1"/>
  <c r="O299" i="20"/>
  <c r="N299" i="20"/>
  <c r="M299" i="20"/>
  <c r="S299" i="20" s="1"/>
  <c r="L299" i="20"/>
  <c r="H299" i="20"/>
  <c r="G299" i="20"/>
  <c r="F299" i="20"/>
  <c r="F303" i="20" s="1"/>
  <c r="E299" i="20"/>
  <c r="D299" i="20"/>
  <c r="T298" i="20"/>
  <c r="S298" i="20"/>
  <c r="P298" i="20"/>
  <c r="V298" i="20" s="1"/>
  <c r="O298" i="20"/>
  <c r="U298" i="20" s="1"/>
  <c r="N298" i="20"/>
  <c r="M298" i="20"/>
  <c r="L298" i="20"/>
  <c r="R298" i="20" s="1"/>
  <c r="H298" i="20"/>
  <c r="G298" i="20"/>
  <c r="F298" i="20"/>
  <c r="E298" i="20"/>
  <c r="D298" i="20"/>
  <c r="U296" i="20"/>
  <c r="T296" i="20"/>
  <c r="P296" i="20"/>
  <c r="V296" i="20" s="1"/>
  <c r="O296" i="20"/>
  <c r="N296" i="20"/>
  <c r="M296" i="20"/>
  <c r="S296" i="20" s="1"/>
  <c r="L296" i="20"/>
  <c r="R296" i="20" s="1"/>
  <c r="H296" i="20"/>
  <c r="G296" i="20"/>
  <c r="F296" i="20"/>
  <c r="E296" i="20"/>
  <c r="D296" i="20"/>
  <c r="T295" i="20"/>
  <c r="S295" i="20"/>
  <c r="P295" i="20"/>
  <c r="V295" i="20" s="1"/>
  <c r="O295" i="20"/>
  <c r="U295" i="20" s="1"/>
  <c r="N295" i="20"/>
  <c r="M295" i="20"/>
  <c r="L295" i="20"/>
  <c r="R295" i="20" s="1"/>
  <c r="H295" i="20"/>
  <c r="G295" i="20"/>
  <c r="F295" i="20"/>
  <c r="E295" i="20"/>
  <c r="D295" i="20"/>
  <c r="V294" i="20"/>
  <c r="T294" i="20"/>
  <c r="S294" i="20"/>
  <c r="R294" i="20"/>
  <c r="P294" i="20"/>
  <c r="O294" i="20"/>
  <c r="U294" i="20" s="1"/>
  <c r="N294" i="20"/>
  <c r="M294" i="20"/>
  <c r="L294" i="20"/>
  <c r="H294" i="20"/>
  <c r="G294" i="20"/>
  <c r="F294" i="20"/>
  <c r="E294" i="20"/>
  <c r="D294" i="20"/>
  <c r="V293" i="20"/>
  <c r="U293" i="20"/>
  <c r="R293" i="20"/>
  <c r="P293" i="20"/>
  <c r="O293" i="20"/>
  <c r="N293" i="20"/>
  <c r="T293" i="20" s="1"/>
  <c r="M293" i="20"/>
  <c r="S293" i="20" s="1"/>
  <c r="L293" i="20"/>
  <c r="H293" i="20"/>
  <c r="G293" i="20"/>
  <c r="G297" i="20" s="1"/>
  <c r="F293" i="20"/>
  <c r="F297" i="20" s="1"/>
  <c r="E293" i="20"/>
  <c r="D293" i="20"/>
  <c r="V292" i="20"/>
  <c r="U292" i="20"/>
  <c r="T292" i="20"/>
  <c r="P292" i="20"/>
  <c r="O292" i="20"/>
  <c r="N292" i="20"/>
  <c r="M292" i="20"/>
  <c r="S292" i="20" s="1"/>
  <c r="L292" i="20"/>
  <c r="R292" i="20" s="1"/>
  <c r="H292" i="20"/>
  <c r="G292" i="20"/>
  <c r="F292" i="20"/>
  <c r="E292" i="20"/>
  <c r="D292" i="20"/>
  <c r="T291" i="20"/>
  <c r="S291" i="20"/>
  <c r="P291" i="20"/>
  <c r="O291" i="20"/>
  <c r="N291" i="20"/>
  <c r="M291" i="20"/>
  <c r="L291" i="20"/>
  <c r="R291" i="20" s="1"/>
  <c r="H291" i="20"/>
  <c r="G291" i="20"/>
  <c r="F291" i="20"/>
  <c r="E291" i="20"/>
  <c r="D291" i="20"/>
  <c r="V290" i="20"/>
  <c r="T290" i="20"/>
  <c r="S290" i="20"/>
  <c r="R290" i="20"/>
  <c r="P290" i="20"/>
  <c r="O290" i="20"/>
  <c r="U290" i="20" s="1"/>
  <c r="N290" i="20"/>
  <c r="M290" i="20"/>
  <c r="L290" i="20"/>
  <c r="H290" i="20"/>
  <c r="G290" i="20"/>
  <c r="F290" i="20"/>
  <c r="E290" i="20"/>
  <c r="D290" i="20"/>
  <c r="E289" i="20"/>
  <c r="T288" i="20"/>
  <c r="S288" i="20"/>
  <c r="P288" i="20"/>
  <c r="V288" i="20" s="1"/>
  <c r="O288" i="20"/>
  <c r="U288" i="20" s="1"/>
  <c r="N288" i="20"/>
  <c r="M288" i="20"/>
  <c r="L288" i="20"/>
  <c r="R288" i="20" s="1"/>
  <c r="H288" i="20"/>
  <c r="G288" i="20"/>
  <c r="F288" i="20"/>
  <c r="E288" i="20"/>
  <c r="D288" i="20"/>
  <c r="V287" i="20"/>
  <c r="S287" i="20"/>
  <c r="R287" i="20"/>
  <c r="P287" i="20"/>
  <c r="O287" i="20"/>
  <c r="U287" i="20" s="1"/>
  <c r="N287" i="20"/>
  <c r="T287" i="20" s="1"/>
  <c r="M287" i="20"/>
  <c r="L287" i="20"/>
  <c r="H287" i="20"/>
  <c r="G287" i="20"/>
  <c r="F287" i="20"/>
  <c r="E287" i="20"/>
  <c r="D287" i="20"/>
  <c r="V286" i="20"/>
  <c r="U286" i="20"/>
  <c r="R286" i="20"/>
  <c r="P286" i="20"/>
  <c r="O286" i="20"/>
  <c r="N286" i="20"/>
  <c r="T286" i="20" s="1"/>
  <c r="M286" i="20"/>
  <c r="S286" i="20" s="1"/>
  <c r="L286" i="20"/>
  <c r="H286" i="20"/>
  <c r="G286" i="20"/>
  <c r="F286" i="20"/>
  <c r="F289" i="20" s="1"/>
  <c r="E286" i="20"/>
  <c r="D286" i="20"/>
  <c r="U285" i="20"/>
  <c r="T285" i="20"/>
  <c r="P285" i="20"/>
  <c r="V285" i="20" s="1"/>
  <c r="O285" i="20"/>
  <c r="N285" i="20"/>
  <c r="M285" i="20"/>
  <c r="S285" i="20" s="1"/>
  <c r="L285" i="20"/>
  <c r="R285" i="20" s="1"/>
  <c r="H285" i="20"/>
  <c r="G285" i="20"/>
  <c r="F285" i="20"/>
  <c r="E285" i="20"/>
  <c r="D285" i="20"/>
  <c r="T284" i="20"/>
  <c r="S284" i="20"/>
  <c r="P284" i="20"/>
  <c r="V284" i="20" s="1"/>
  <c r="O284" i="20"/>
  <c r="U284" i="20" s="1"/>
  <c r="N284" i="20"/>
  <c r="M284" i="20"/>
  <c r="L284" i="20"/>
  <c r="R284" i="20" s="1"/>
  <c r="H284" i="20"/>
  <c r="G284" i="20"/>
  <c r="F284" i="20"/>
  <c r="E284" i="20"/>
  <c r="D284" i="20"/>
  <c r="V283" i="20"/>
  <c r="S283" i="20"/>
  <c r="R283" i="20"/>
  <c r="P283" i="20"/>
  <c r="O283" i="20"/>
  <c r="N283" i="20"/>
  <c r="M283" i="20"/>
  <c r="L283" i="20"/>
  <c r="H283" i="20"/>
  <c r="G283" i="20"/>
  <c r="G289" i="20" s="1"/>
  <c r="F283" i="20"/>
  <c r="E283" i="20"/>
  <c r="D283" i="20"/>
  <c r="V282" i="20"/>
  <c r="U282" i="20"/>
  <c r="R282" i="20"/>
  <c r="P282" i="20"/>
  <c r="O282" i="20"/>
  <c r="N282" i="20"/>
  <c r="T282" i="20" s="1"/>
  <c r="M282" i="20"/>
  <c r="S282" i="20" s="1"/>
  <c r="L282" i="20"/>
  <c r="H282" i="20"/>
  <c r="G282" i="20"/>
  <c r="F282" i="20"/>
  <c r="E282" i="20"/>
  <c r="D282" i="20"/>
  <c r="V280" i="20"/>
  <c r="S280" i="20"/>
  <c r="P280" i="20"/>
  <c r="O280" i="20"/>
  <c r="U280" i="20" s="1"/>
  <c r="N280" i="20"/>
  <c r="T280" i="20" s="1"/>
  <c r="M280" i="20"/>
  <c r="L280" i="20"/>
  <c r="R280" i="20" s="1"/>
  <c r="H280" i="20"/>
  <c r="H281" i="20" s="1"/>
  <c r="G280" i="20"/>
  <c r="F280" i="20"/>
  <c r="E280" i="20"/>
  <c r="D280" i="20"/>
  <c r="V279" i="20"/>
  <c r="R279" i="20"/>
  <c r="P279" i="20"/>
  <c r="O279" i="20"/>
  <c r="U279" i="20" s="1"/>
  <c r="N279" i="20"/>
  <c r="T279" i="20" s="1"/>
  <c r="M279" i="20"/>
  <c r="S279" i="20" s="1"/>
  <c r="L279" i="20"/>
  <c r="H279" i="20"/>
  <c r="G279" i="20"/>
  <c r="F279" i="20"/>
  <c r="E279" i="20"/>
  <c r="D279" i="20"/>
  <c r="U278" i="20"/>
  <c r="P278" i="20"/>
  <c r="V278" i="20" s="1"/>
  <c r="O278" i="20"/>
  <c r="N278" i="20"/>
  <c r="T278" i="20" s="1"/>
  <c r="M278" i="20"/>
  <c r="S278" i="20" s="1"/>
  <c r="L278" i="20"/>
  <c r="R278" i="20" s="1"/>
  <c r="H278" i="20"/>
  <c r="G278" i="20"/>
  <c r="F278" i="20"/>
  <c r="E278" i="20"/>
  <c r="D278" i="20"/>
  <c r="P277" i="20"/>
  <c r="V277" i="20" s="1"/>
  <c r="O277" i="20"/>
  <c r="U277" i="20" s="1"/>
  <c r="N277" i="20"/>
  <c r="T277" i="20" s="1"/>
  <c r="M277" i="20"/>
  <c r="S277" i="20" s="1"/>
  <c r="L277" i="20"/>
  <c r="R277" i="20" s="1"/>
  <c r="H277" i="20"/>
  <c r="G277" i="20"/>
  <c r="F277" i="20"/>
  <c r="E277" i="20"/>
  <c r="D277" i="20"/>
  <c r="U276" i="20"/>
  <c r="P276" i="20"/>
  <c r="V276" i="20" s="1"/>
  <c r="O276" i="20"/>
  <c r="N276" i="20"/>
  <c r="T276" i="20" s="1"/>
  <c r="M276" i="20"/>
  <c r="S276" i="20" s="1"/>
  <c r="L276" i="20"/>
  <c r="R276" i="20" s="1"/>
  <c r="H276" i="20"/>
  <c r="G276" i="20"/>
  <c r="F276" i="20"/>
  <c r="E276" i="20"/>
  <c r="E9" i="20" s="1"/>
  <c r="D9" i="20" s="1"/>
  <c r="D276" i="20"/>
  <c r="U275" i="20"/>
  <c r="T275" i="20"/>
  <c r="P275" i="20"/>
  <c r="O275" i="20"/>
  <c r="N275" i="20"/>
  <c r="M275" i="20"/>
  <c r="L275" i="20"/>
  <c r="R275" i="20" s="1"/>
  <c r="H275" i="20"/>
  <c r="G275" i="20"/>
  <c r="F275" i="20"/>
  <c r="E275" i="20"/>
  <c r="E281" i="20" s="1"/>
  <c r="D275" i="20"/>
  <c r="S274" i="20"/>
  <c r="P274" i="20"/>
  <c r="V274" i="20" s="1"/>
  <c r="O274" i="20"/>
  <c r="U274" i="20" s="1"/>
  <c r="N274" i="20"/>
  <c r="T274" i="20" s="1"/>
  <c r="M274" i="20"/>
  <c r="L274" i="20"/>
  <c r="R274" i="20" s="1"/>
  <c r="H274" i="20"/>
  <c r="G274" i="20"/>
  <c r="F274" i="20"/>
  <c r="E274" i="20"/>
  <c r="D274" i="20"/>
  <c r="M273" i="20"/>
  <c r="U272" i="20"/>
  <c r="T272" i="20"/>
  <c r="P272" i="20"/>
  <c r="V272" i="20" s="1"/>
  <c r="O272" i="20"/>
  <c r="N272" i="20"/>
  <c r="M272" i="20"/>
  <c r="S272" i="20" s="1"/>
  <c r="L272" i="20"/>
  <c r="R272" i="20" s="1"/>
  <c r="H272" i="20"/>
  <c r="G272" i="20"/>
  <c r="F272" i="20"/>
  <c r="E272" i="20"/>
  <c r="D272" i="20"/>
  <c r="S271" i="20"/>
  <c r="P271" i="20"/>
  <c r="V271" i="20" s="1"/>
  <c r="O271" i="20"/>
  <c r="U271" i="20" s="1"/>
  <c r="N271" i="20"/>
  <c r="T271" i="20" s="1"/>
  <c r="M271" i="20"/>
  <c r="L271" i="20"/>
  <c r="R271" i="20" s="1"/>
  <c r="H271" i="20"/>
  <c r="G271" i="20"/>
  <c r="F271" i="20"/>
  <c r="E271" i="20"/>
  <c r="D271" i="20"/>
  <c r="V270" i="20"/>
  <c r="S270" i="20"/>
  <c r="R270" i="20"/>
  <c r="P270" i="20"/>
  <c r="O270" i="20"/>
  <c r="U270" i="20" s="1"/>
  <c r="N270" i="20"/>
  <c r="T270" i="20" s="1"/>
  <c r="M270" i="20"/>
  <c r="L270" i="20"/>
  <c r="H270" i="20"/>
  <c r="G270" i="20"/>
  <c r="F270" i="20"/>
  <c r="E270" i="20"/>
  <c r="D270" i="20"/>
  <c r="V269" i="20"/>
  <c r="U269" i="20"/>
  <c r="P269" i="20"/>
  <c r="O269" i="20"/>
  <c r="N269" i="20"/>
  <c r="T269" i="20" s="1"/>
  <c r="M269" i="20"/>
  <c r="S269" i="20" s="1"/>
  <c r="L269" i="20"/>
  <c r="R269" i="20" s="1"/>
  <c r="H269" i="20"/>
  <c r="G269" i="20"/>
  <c r="F269" i="20"/>
  <c r="F273" i="20" s="1"/>
  <c r="E269" i="20"/>
  <c r="D269" i="20"/>
  <c r="T268" i="20"/>
  <c r="P268" i="20"/>
  <c r="V268" i="20" s="1"/>
  <c r="O268" i="20"/>
  <c r="N268" i="20"/>
  <c r="M268" i="20"/>
  <c r="S268" i="20" s="1"/>
  <c r="L268" i="20"/>
  <c r="R268" i="20" s="1"/>
  <c r="H268" i="20"/>
  <c r="H273" i="20" s="1"/>
  <c r="G268" i="20"/>
  <c r="F268" i="20"/>
  <c r="E268" i="20"/>
  <c r="E273" i="20" s="1"/>
  <c r="D268" i="20"/>
  <c r="S267" i="20"/>
  <c r="P267" i="20"/>
  <c r="V267" i="20" s="1"/>
  <c r="O267" i="20"/>
  <c r="U267" i="20" s="1"/>
  <c r="N267" i="20"/>
  <c r="T267" i="20" s="1"/>
  <c r="M267" i="20"/>
  <c r="L267" i="20"/>
  <c r="R267" i="20" s="1"/>
  <c r="H267" i="20"/>
  <c r="G267" i="20"/>
  <c r="F267" i="20"/>
  <c r="E267" i="20"/>
  <c r="D267" i="20"/>
  <c r="F266" i="20"/>
  <c r="U265" i="20"/>
  <c r="T265" i="20"/>
  <c r="P265" i="20"/>
  <c r="V265" i="20" s="1"/>
  <c r="O265" i="20"/>
  <c r="N265" i="20"/>
  <c r="M265" i="20"/>
  <c r="S265" i="20" s="1"/>
  <c r="L265" i="20"/>
  <c r="R265" i="20" s="1"/>
  <c r="H265" i="20"/>
  <c r="G265" i="20"/>
  <c r="F265" i="20"/>
  <c r="E265" i="20"/>
  <c r="D265" i="20"/>
  <c r="S264" i="20"/>
  <c r="P264" i="20"/>
  <c r="V264" i="20" s="1"/>
  <c r="O264" i="20"/>
  <c r="U264" i="20" s="1"/>
  <c r="N264" i="20"/>
  <c r="T264" i="20" s="1"/>
  <c r="M264" i="20"/>
  <c r="L264" i="20"/>
  <c r="R264" i="20" s="1"/>
  <c r="H264" i="20"/>
  <c r="G264" i="20"/>
  <c r="F264" i="20"/>
  <c r="E264" i="20"/>
  <c r="D264" i="20"/>
  <c r="V263" i="20"/>
  <c r="R263" i="20"/>
  <c r="P263" i="20"/>
  <c r="O263" i="20"/>
  <c r="U263" i="20" s="1"/>
  <c r="N263" i="20"/>
  <c r="T263" i="20" s="1"/>
  <c r="M263" i="20"/>
  <c r="L263" i="20"/>
  <c r="H263" i="20"/>
  <c r="G263" i="20"/>
  <c r="F263" i="20"/>
  <c r="E263" i="20"/>
  <c r="D263" i="20"/>
  <c r="V262" i="20"/>
  <c r="U262" i="20"/>
  <c r="P262" i="20"/>
  <c r="O262" i="20"/>
  <c r="N262" i="20"/>
  <c r="T262" i="20" s="1"/>
  <c r="M262" i="20"/>
  <c r="S262" i="20" s="1"/>
  <c r="L262" i="20"/>
  <c r="R262" i="20" s="1"/>
  <c r="H262" i="20"/>
  <c r="G262" i="20"/>
  <c r="F262" i="20"/>
  <c r="E262" i="20"/>
  <c r="D262" i="20"/>
  <c r="U261" i="20"/>
  <c r="T261" i="20"/>
  <c r="P261" i="20"/>
  <c r="V261" i="20" s="1"/>
  <c r="O261" i="20"/>
  <c r="N261" i="20"/>
  <c r="M261" i="20"/>
  <c r="S261" i="20" s="1"/>
  <c r="L261" i="20"/>
  <c r="R261" i="20" s="1"/>
  <c r="H261" i="20"/>
  <c r="G261" i="20"/>
  <c r="F261" i="20"/>
  <c r="E261" i="20"/>
  <c r="D261" i="20"/>
  <c r="S260" i="20"/>
  <c r="P260" i="20"/>
  <c r="V260" i="20" s="1"/>
  <c r="O260" i="20"/>
  <c r="N260" i="20"/>
  <c r="N266" i="20" s="1"/>
  <c r="M260" i="20"/>
  <c r="L260" i="20"/>
  <c r="R260" i="20" s="1"/>
  <c r="H260" i="20"/>
  <c r="H266" i="20" s="1"/>
  <c r="G260" i="20"/>
  <c r="G266" i="20" s="1"/>
  <c r="F260" i="20"/>
  <c r="E260" i="20"/>
  <c r="D260" i="20"/>
  <c r="V259" i="20"/>
  <c r="R259" i="20"/>
  <c r="P259" i="20"/>
  <c r="O259" i="20"/>
  <c r="U259" i="20" s="1"/>
  <c r="N259" i="20"/>
  <c r="T259" i="20" s="1"/>
  <c r="M259" i="20"/>
  <c r="S259" i="20" s="1"/>
  <c r="L259" i="20"/>
  <c r="H259" i="20"/>
  <c r="G259" i="20"/>
  <c r="F259" i="20"/>
  <c r="E259" i="20"/>
  <c r="D259" i="20"/>
  <c r="H258" i="20"/>
  <c r="S257" i="20"/>
  <c r="P257" i="20"/>
  <c r="V257" i="20" s="1"/>
  <c r="O257" i="20"/>
  <c r="U257" i="20" s="1"/>
  <c r="N257" i="20"/>
  <c r="T257" i="20" s="1"/>
  <c r="M257" i="20"/>
  <c r="L257" i="20"/>
  <c r="R257" i="20" s="1"/>
  <c r="H257" i="20"/>
  <c r="G257" i="20"/>
  <c r="F257" i="20"/>
  <c r="E257" i="20"/>
  <c r="D257" i="20"/>
  <c r="V256" i="20"/>
  <c r="S256" i="20"/>
  <c r="R256" i="20"/>
  <c r="P256" i="20"/>
  <c r="O256" i="20"/>
  <c r="U256" i="20" s="1"/>
  <c r="N256" i="20"/>
  <c r="T256" i="20" s="1"/>
  <c r="M256" i="20"/>
  <c r="L256" i="20"/>
  <c r="H256" i="20"/>
  <c r="G256" i="20"/>
  <c r="F256" i="20"/>
  <c r="E256" i="20"/>
  <c r="D256" i="20"/>
  <c r="V255" i="20"/>
  <c r="U255" i="20"/>
  <c r="P255" i="20"/>
  <c r="P258" i="20" s="1"/>
  <c r="O255" i="20"/>
  <c r="N255" i="20"/>
  <c r="M255" i="20"/>
  <c r="L255" i="20"/>
  <c r="R255" i="20" s="1"/>
  <c r="H255" i="20"/>
  <c r="G255" i="20"/>
  <c r="F255" i="20"/>
  <c r="F258" i="20" s="1"/>
  <c r="E255" i="20"/>
  <c r="E258" i="20" s="1"/>
  <c r="D255" i="20"/>
  <c r="T254" i="20"/>
  <c r="P254" i="20"/>
  <c r="V254" i="20" s="1"/>
  <c r="O254" i="20"/>
  <c r="U254" i="20" s="1"/>
  <c r="N254" i="20"/>
  <c r="M254" i="20"/>
  <c r="S254" i="20" s="1"/>
  <c r="L254" i="20"/>
  <c r="R254" i="20" s="1"/>
  <c r="H254" i="20"/>
  <c r="G254" i="20"/>
  <c r="F254" i="20"/>
  <c r="E254" i="20"/>
  <c r="D254" i="20"/>
  <c r="G253" i="20"/>
  <c r="F253" i="20"/>
  <c r="U252" i="20"/>
  <c r="P252" i="20"/>
  <c r="V252" i="20" s="1"/>
  <c r="O252" i="20"/>
  <c r="N252" i="20"/>
  <c r="T252" i="20" s="1"/>
  <c r="M252" i="20"/>
  <c r="S252" i="20" s="1"/>
  <c r="L252" i="20"/>
  <c r="R252" i="20" s="1"/>
  <c r="H252" i="20"/>
  <c r="G252" i="20"/>
  <c r="F252" i="20"/>
  <c r="E252" i="20"/>
  <c r="D252" i="20"/>
  <c r="U251" i="20"/>
  <c r="T251" i="20"/>
  <c r="P251" i="20"/>
  <c r="V251" i="20" s="1"/>
  <c r="O251" i="20"/>
  <c r="N251" i="20"/>
  <c r="M251" i="20"/>
  <c r="S251" i="20" s="1"/>
  <c r="L251" i="20"/>
  <c r="R251" i="20" s="1"/>
  <c r="H251" i="20"/>
  <c r="G251" i="20"/>
  <c r="F251" i="20"/>
  <c r="E251" i="20"/>
  <c r="D251" i="20"/>
  <c r="S250" i="20"/>
  <c r="P250" i="20"/>
  <c r="O250" i="20"/>
  <c r="N250" i="20"/>
  <c r="N253" i="20" s="1"/>
  <c r="M250" i="20"/>
  <c r="L250" i="20"/>
  <c r="R250" i="20" s="1"/>
  <c r="H250" i="20"/>
  <c r="H253" i="20" s="1"/>
  <c r="G250" i="20"/>
  <c r="F250" i="20"/>
  <c r="E250" i="20"/>
  <c r="D250" i="20"/>
  <c r="V249" i="20"/>
  <c r="R249" i="20"/>
  <c r="P249" i="20"/>
  <c r="O249" i="20"/>
  <c r="U249" i="20" s="1"/>
  <c r="N249" i="20"/>
  <c r="T249" i="20" s="1"/>
  <c r="M249" i="20"/>
  <c r="S249" i="20" s="1"/>
  <c r="L249" i="20"/>
  <c r="H249" i="20"/>
  <c r="G249" i="20"/>
  <c r="F249" i="20"/>
  <c r="E249" i="20"/>
  <c r="D249" i="20"/>
  <c r="P248" i="20"/>
  <c r="E248" i="20"/>
  <c r="S247" i="20"/>
  <c r="P247" i="20"/>
  <c r="V247" i="20" s="1"/>
  <c r="O247" i="20"/>
  <c r="U247" i="20" s="1"/>
  <c r="N247" i="20"/>
  <c r="T247" i="20" s="1"/>
  <c r="M247" i="20"/>
  <c r="L247" i="20"/>
  <c r="R247" i="20" s="1"/>
  <c r="H247" i="20"/>
  <c r="G247" i="20"/>
  <c r="F247" i="20"/>
  <c r="E247" i="20"/>
  <c r="D247" i="20"/>
  <c r="V246" i="20"/>
  <c r="R246" i="20"/>
  <c r="P246" i="20"/>
  <c r="O246" i="20"/>
  <c r="U246" i="20" s="1"/>
  <c r="N246" i="20"/>
  <c r="T246" i="20" s="1"/>
  <c r="M246" i="20"/>
  <c r="S246" i="20" s="1"/>
  <c r="L246" i="20"/>
  <c r="H246" i="20"/>
  <c r="G246" i="20"/>
  <c r="F246" i="20"/>
  <c r="E246" i="20"/>
  <c r="D246" i="20"/>
  <c r="V245" i="20"/>
  <c r="U245" i="20"/>
  <c r="R245" i="20"/>
  <c r="P245" i="20"/>
  <c r="O245" i="20"/>
  <c r="N245" i="20"/>
  <c r="T245" i="20" s="1"/>
  <c r="M245" i="20"/>
  <c r="S245" i="20" s="1"/>
  <c r="L245" i="20"/>
  <c r="H245" i="20"/>
  <c r="G245" i="20"/>
  <c r="F245" i="20"/>
  <c r="E245" i="20"/>
  <c r="D245" i="20"/>
  <c r="U244" i="20"/>
  <c r="T244" i="20"/>
  <c r="P244" i="20"/>
  <c r="V244" i="20" s="1"/>
  <c r="O244" i="20"/>
  <c r="N244" i="20"/>
  <c r="N248" i="20" s="1"/>
  <c r="M244" i="20"/>
  <c r="S244" i="20" s="1"/>
  <c r="L244" i="20"/>
  <c r="R244" i="20" s="1"/>
  <c r="H244" i="20"/>
  <c r="H248" i="20" s="1"/>
  <c r="D248" i="20" s="1"/>
  <c r="G244" i="20"/>
  <c r="G248" i="20" s="1"/>
  <c r="F244" i="20"/>
  <c r="F248" i="20" s="1"/>
  <c r="E244" i="20"/>
  <c r="D244" i="20"/>
  <c r="S243" i="20"/>
  <c r="P243" i="20"/>
  <c r="V243" i="20" s="1"/>
  <c r="O243" i="20"/>
  <c r="U243" i="20" s="1"/>
  <c r="N243" i="20"/>
  <c r="T243" i="20" s="1"/>
  <c r="M243" i="20"/>
  <c r="L243" i="20"/>
  <c r="R243" i="20" s="1"/>
  <c r="H243" i="20"/>
  <c r="G243" i="20"/>
  <c r="F243" i="20"/>
  <c r="E243" i="20"/>
  <c r="D243" i="20"/>
  <c r="M242" i="20"/>
  <c r="U241" i="20"/>
  <c r="T241" i="20"/>
  <c r="P241" i="20"/>
  <c r="V241" i="20" s="1"/>
  <c r="O241" i="20"/>
  <c r="N241" i="20"/>
  <c r="M241" i="20"/>
  <c r="S241" i="20" s="1"/>
  <c r="L241" i="20"/>
  <c r="R241" i="20" s="1"/>
  <c r="H241" i="20"/>
  <c r="G241" i="20"/>
  <c r="F241" i="20"/>
  <c r="E241" i="20"/>
  <c r="D241" i="20"/>
  <c r="S240" i="20"/>
  <c r="P240" i="20"/>
  <c r="V240" i="20" s="1"/>
  <c r="O240" i="20"/>
  <c r="U240" i="20" s="1"/>
  <c r="N240" i="20"/>
  <c r="T240" i="20" s="1"/>
  <c r="M240" i="20"/>
  <c r="L240" i="20"/>
  <c r="R240" i="20" s="1"/>
  <c r="H240" i="20"/>
  <c r="G240" i="20"/>
  <c r="F240" i="20"/>
  <c r="E240" i="20"/>
  <c r="D240" i="20"/>
  <c r="V239" i="20"/>
  <c r="R239" i="20"/>
  <c r="P239" i="20"/>
  <c r="O239" i="20"/>
  <c r="U239" i="20" s="1"/>
  <c r="N239" i="20"/>
  <c r="T239" i="20" s="1"/>
  <c r="M239" i="20"/>
  <c r="S239" i="20" s="1"/>
  <c r="L239" i="20"/>
  <c r="H239" i="20"/>
  <c r="G239" i="20"/>
  <c r="F239" i="20"/>
  <c r="E239" i="20"/>
  <c r="D239" i="20"/>
  <c r="U238" i="20"/>
  <c r="P238" i="20"/>
  <c r="V238" i="20" s="1"/>
  <c r="O238" i="20"/>
  <c r="N238" i="20"/>
  <c r="T238" i="20" s="1"/>
  <c r="M238" i="20"/>
  <c r="S238" i="20" s="1"/>
  <c r="L238" i="20"/>
  <c r="R238" i="20" s="1"/>
  <c r="H238" i="20"/>
  <c r="G238" i="20"/>
  <c r="F238" i="20"/>
  <c r="F242" i="20" s="1"/>
  <c r="E238" i="20"/>
  <c r="D238" i="20"/>
  <c r="U237" i="20"/>
  <c r="T237" i="20"/>
  <c r="P237" i="20"/>
  <c r="O237" i="20"/>
  <c r="N237" i="20"/>
  <c r="M237" i="20"/>
  <c r="S237" i="20" s="1"/>
  <c r="L237" i="20"/>
  <c r="R237" i="20" s="1"/>
  <c r="H237" i="20"/>
  <c r="G237" i="20"/>
  <c r="F237" i="20"/>
  <c r="E237" i="20"/>
  <c r="E242" i="20" s="1"/>
  <c r="D237" i="20"/>
  <c r="S236" i="20"/>
  <c r="P236" i="20"/>
  <c r="V236" i="20" s="1"/>
  <c r="O236" i="20"/>
  <c r="N236" i="20"/>
  <c r="M236" i="20"/>
  <c r="L236" i="20"/>
  <c r="R236" i="20" s="1"/>
  <c r="H236" i="20"/>
  <c r="G236" i="20"/>
  <c r="F236" i="20"/>
  <c r="E236" i="20"/>
  <c r="D236" i="20"/>
  <c r="V235" i="20"/>
  <c r="R235" i="20"/>
  <c r="P235" i="20"/>
  <c r="O235" i="20"/>
  <c r="U235" i="20" s="1"/>
  <c r="N235" i="20"/>
  <c r="T235" i="20" s="1"/>
  <c r="M235" i="20"/>
  <c r="S235" i="20" s="1"/>
  <c r="L235" i="20"/>
  <c r="H235" i="20"/>
  <c r="G235" i="20"/>
  <c r="F235" i="20"/>
  <c r="E235" i="20"/>
  <c r="D235" i="20"/>
  <c r="S233" i="20"/>
  <c r="P233" i="20"/>
  <c r="V233" i="20" s="1"/>
  <c r="O233" i="20"/>
  <c r="U233" i="20" s="1"/>
  <c r="N233" i="20"/>
  <c r="T233" i="20" s="1"/>
  <c r="M233" i="20"/>
  <c r="L233" i="20"/>
  <c r="R233" i="20" s="1"/>
  <c r="H233" i="20"/>
  <c r="G233" i="20"/>
  <c r="F233" i="20"/>
  <c r="E233" i="20"/>
  <c r="D233" i="20"/>
  <c r="V232" i="20"/>
  <c r="R232" i="20"/>
  <c r="P232" i="20"/>
  <c r="O232" i="20"/>
  <c r="U232" i="20" s="1"/>
  <c r="N232" i="20"/>
  <c r="T232" i="20" s="1"/>
  <c r="M232" i="20"/>
  <c r="S232" i="20" s="1"/>
  <c r="L232" i="20"/>
  <c r="H232" i="20"/>
  <c r="G232" i="20"/>
  <c r="F232" i="20"/>
  <c r="E232" i="20"/>
  <c r="D232" i="20"/>
  <c r="V231" i="20"/>
  <c r="U231" i="20"/>
  <c r="R231" i="20"/>
  <c r="P231" i="20"/>
  <c r="O231" i="20"/>
  <c r="N231" i="20"/>
  <c r="T231" i="20" s="1"/>
  <c r="M231" i="20"/>
  <c r="S231" i="20" s="1"/>
  <c r="L231" i="20"/>
  <c r="H231" i="20"/>
  <c r="G231" i="20"/>
  <c r="F231" i="20"/>
  <c r="E231" i="20"/>
  <c r="D231" i="20"/>
  <c r="U230" i="20"/>
  <c r="T230" i="20"/>
  <c r="P230" i="20"/>
  <c r="V230" i="20" s="1"/>
  <c r="O230" i="20"/>
  <c r="N230" i="20"/>
  <c r="M230" i="20"/>
  <c r="S230" i="20" s="1"/>
  <c r="L230" i="20"/>
  <c r="R230" i="20" s="1"/>
  <c r="H230" i="20"/>
  <c r="G230" i="20"/>
  <c r="F230" i="20"/>
  <c r="E230" i="20"/>
  <c r="D230" i="20"/>
  <c r="S229" i="20"/>
  <c r="P229" i="20"/>
  <c r="V229" i="20" s="1"/>
  <c r="O229" i="20"/>
  <c r="U229" i="20" s="1"/>
  <c r="N229" i="20"/>
  <c r="T229" i="20" s="1"/>
  <c r="M229" i="20"/>
  <c r="L229" i="20"/>
  <c r="R229" i="20" s="1"/>
  <c r="H229" i="20"/>
  <c r="H234" i="20" s="1"/>
  <c r="G229" i="20"/>
  <c r="F229" i="20"/>
  <c r="E229" i="20"/>
  <c r="D229" i="20"/>
  <c r="V228" i="20"/>
  <c r="S228" i="20"/>
  <c r="R228" i="20"/>
  <c r="P228" i="20"/>
  <c r="O228" i="20"/>
  <c r="U228" i="20" s="1"/>
  <c r="N228" i="20"/>
  <c r="T228" i="20" s="1"/>
  <c r="M228" i="20"/>
  <c r="L228" i="20"/>
  <c r="H228" i="20"/>
  <c r="G228" i="20"/>
  <c r="F228" i="20"/>
  <c r="E228" i="20"/>
  <c r="D228" i="20"/>
  <c r="V227" i="20"/>
  <c r="U227" i="20"/>
  <c r="P227" i="20"/>
  <c r="P234" i="20" s="1"/>
  <c r="O227" i="20"/>
  <c r="N227" i="20"/>
  <c r="M227" i="20"/>
  <c r="L227" i="20"/>
  <c r="R227" i="20" s="1"/>
  <c r="H227" i="20"/>
  <c r="G227" i="20"/>
  <c r="F227" i="20"/>
  <c r="E227" i="20"/>
  <c r="E234" i="20" s="1"/>
  <c r="D227" i="20"/>
  <c r="T226" i="20"/>
  <c r="P226" i="20"/>
  <c r="V226" i="20" s="1"/>
  <c r="O226" i="20"/>
  <c r="U226" i="20" s="1"/>
  <c r="N226" i="20"/>
  <c r="M226" i="20"/>
  <c r="S226" i="20" s="1"/>
  <c r="L226" i="20"/>
  <c r="R226" i="20" s="1"/>
  <c r="H226" i="20"/>
  <c r="G226" i="20"/>
  <c r="F226" i="20"/>
  <c r="E226" i="20"/>
  <c r="D226" i="20"/>
  <c r="U224" i="20"/>
  <c r="P224" i="20"/>
  <c r="V224" i="20" s="1"/>
  <c r="O224" i="20"/>
  <c r="N224" i="20"/>
  <c r="T224" i="20" s="1"/>
  <c r="M224" i="20"/>
  <c r="S224" i="20" s="1"/>
  <c r="L224" i="20"/>
  <c r="R224" i="20" s="1"/>
  <c r="H224" i="20"/>
  <c r="G224" i="20"/>
  <c r="F224" i="20"/>
  <c r="E224" i="20"/>
  <c r="D224" i="20"/>
  <c r="U223" i="20"/>
  <c r="T223" i="20"/>
  <c r="P223" i="20"/>
  <c r="V223" i="20" s="1"/>
  <c r="O223" i="20"/>
  <c r="N223" i="20"/>
  <c r="M223" i="20"/>
  <c r="S223" i="20" s="1"/>
  <c r="L223" i="20"/>
  <c r="R223" i="20" s="1"/>
  <c r="H223" i="20"/>
  <c r="G223" i="20"/>
  <c r="F223" i="20"/>
  <c r="E223" i="20"/>
  <c r="D223" i="20"/>
  <c r="S222" i="20"/>
  <c r="P222" i="20"/>
  <c r="V222" i="20" s="1"/>
  <c r="O222" i="20"/>
  <c r="U222" i="20" s="1"/>
  <c r="N222" i="20"/>
  <c r="T222" i="20" s="1"/>
  <c r="M222" i="20"/>
  <c r="L222" i="20"/>
  <c r="R222" i="20" s="1"/>
  <c r="H222" i="20"/>
  <c r="G222" i="20"/>
  <c r="F222" i="20"/>
  <c r="E222" i="20"/>
  <c r="D222" i="20"/>
  <c r="V221" i="20"/>
  <c r="R221" i="20"/>
  <c r="P221" i="20"/>
  <c r="O221" i="20"/>
  <c r="U221" i="20" s="1"/>
  <c r="N221" i="20"/>
  <c r="T221" i="20" s="1"/>
  <c r="M221" i="20"/>
  <c r="S221" i="20" s="1"/>
  <c r="L221" i="20"/>
  <c r="H221" i="20"/>
  <c r="G221" i="20"/>
  <c r="F221" i="20"/>
  <c r="F225" i="20" s="1"/>
  <c r="E221" i="20"/>
  <c r="D221" i="20"/>
  <c r="V220" i="20"/>
  <c r="U220" i="20"/>
  <c r="P220" i="20"/>
  <c r="O220" i="20"/>
  <c r="N220" i="20"/>
  <c r="T220" i="20" s="1"/>
  <c r="M220" i="20"/>
  <c r="S220" i="20" s="1"/>
  <c r="L220" i="20"/>
  <c r="R220" i="20" s="1"/>
  <c r="H220" i="20"/>
  <c r="G220" i="20"/>
  <c r="F220" i="20"/>
  <c r="E220" i="20"/>
  <c r="D220" i="20"/>
  <c r="U219" i="20"/>
  <c r="T219" i="20"/>
  <c r="P219" i="20"/>
  <c r="V219" i="20" s="1"/>
  <c r="O219" i="20"/>
  <c r="N219" i="20"/>
  <c r="M219" i="20"/>
  <c r="S219" i="20" s="1"/>
  <c r="L219" i="20"/>
  <c r="R219" i="20" s="1"/>
  <c r="H219" i="20"/>
  <c r="G219" i="20"/>
  <c r="F219" i="20"/>
  <c r="E219" i="20"/>
  <c r="D219" i="20"/>
  <c r="S218" i="20"/>
  <c r="P218" i="20"/>
  <c r="V218" i="20" s="1"/>
  <c r="O218" i="20"/>
  <c r="U218" i="20" s="1"/>
  <c r="N218" i="20"/>
  <c r="T218" i="20" s="1"/>
  <c r="M218" i="20"/>
  <c r="L218" i="20"/>
  <c r="R218" i="20" s="1"/>
  <c r="H218" i="20"/>
  <c r="G218" i="20"/>
  <c r="G225" i="20" s="1"/>
  <c r="F218" i="20"/>
  <c r="E218" i="20"/>
  <c r="D218" i="20"/>
  <c r="V217" i="20"/>
  <c r="R217" i="20"/>
  <c r="P217" i="20"/>
  <c r="O217" i="20"/>
  <c r="U217" i="20" s="1"/>
  <c r="N217" i="20"/>
  <c r="T217" i="20" s="1"/>
  <c r="M217" i="20"/>
  <c r="S217" i="20" s="1"/>
  <c r="L217" i="20"/>
  <c r="H217" i="20"/>
  <c r="H225" i="20" s="1"/>
  <c r="G217" i="20"/>
  <c r="F217" i="20"/>
  <c r="E217" i="20"/>
  <c r="D217" i="20"/>
  <c r="U216" i="20"/>
  <c r="P216" i="20"/>
  <c r="V216" i="20" s="1"/>
  <c r="O216" i="20"/>
  <c r="N216" i="20"/>
  <c r="T216" i="20" s="1"/>
  <c r="M216" i="20"/>
  <c r="S216" i="20" s="1"/>
  <c r="L216" i="20"/>
  <c r="R216" i="20" s="1"/>
  <c r="H216" i="20"/>
  <c r="G216" i="20"/>
  <c r="F216" i="20"/>
  <c r="E216" i="20"/>
  <c r="D216" i="20"/>
  <c r="V214" i="20"/>
  <c r="S214" i="20"/>
  <c r="R214" i="20"/>
  <c r="P214" i="20"/>
  <c r="O214" i="20"/>
  <c r="U214" i="20" s="1"/>
  <c r="N214" i="20"/>
  <c r="T214" i="20" s="1"/>
  <c r="M214" i="20"/>
  <c r="L214" i="20"/>
  <c r="H214" i="20"/>
  <c r="G214" i="20"/>
  <c r="F214" i="20"/>
  <c r="E214" i="20"/>
  <c r="D214" i="20"/>
  <c r="V213" i="20"/>
  <c r="U213" i="20"/>
  <c r="P213" i="20"/>
  <c r="O213" i="20"/>
  <c r="N213" i="20"/>
  <c r="T213" i="20" s="1"/>
  <c r="M213" i="20"/>
  <c r="S213" i="20" s="1"/>
  <c r="L213" i="20"/>
  <c r="R213" i="20" s="1"/>
  <c r="H213" i="20"/>
  <c r="G213" i="20"/>
  <c r="F213" i="20"/>
  <c r="E213" i="20"/>
  <c r="D213" i="20"/>
  <c r="T212" i="20"/>
  <c r="P212" i="20"/>
  <c r="V212" i="20" s="1"/>
  <c r="O212" i="20"/>
  <c r="U212" i="20" s="1"/>
  <c r="N212" i="20"/>
  <c r="M212" i="20"/>
  <c r="S212" i="20" s="1"/>
  <c r="L212" i="20"/>
  <c r="R212" i="20" s="1"/>
  <c r="H212" i="20"/>
  <c r="G212" i="20"/>
  <c r="F212" i="20"/>
  <c r="E212" i="20"/>
  <c r="D212" i="20"/>
  <c r="S211" i="20"/>
  <c r="P211" i="20"/>
  <c r="V211" i="20" s="1"/>
  <c r="O211" i="20"/>
  <c r="U211" i="20" s="1"/>
  <c r="N211" i="20"/>
  <c r="T211" i="20" s="1"/>
  <c r="M211" i="20"/>
  <c r="L211" i="20"/>
  <c r="R211" i="20" s="1"/>
  <c r="H211" i="20"/>
  <c r="H215" i="20" s="1"/>
  <c r="G211" i="20"/>
  <c r="F211" i="20"/>
  <c r="E211" i="20"/>
  <c r="D211" i="20"/>
  <c r="V210" i="20"/>
  <c r="R210" i="20"/>
  <c r="P210" i="20"/>
  <c r="O210" i="20"/>
  <c r="U210" i="20" s="1"/>
  <c r="N210" i="20"/>
  <c r="T210" i="20" s="1"/>
  <c r="M210" i="20"/>
  <c r="S210" i="20" s="1"/>
  <c r="L210" i="20"/>
  <c r="H210" i="20"/>
  <c r="G210" i="20"/>
  <c r="F210" i="20"/>
  <c r="E210" i="20"/>
  <c r="D210" i="20"/>
  <c r="V209" i="20"/>
  <c r="U209" i="20"/>
  <c r="R209" i="20"/>
  <c r="P209" i="20"/>
  <c r="O209" i="20"/>
  <c r="N209" i="20"/>
  <c r="T209" i="20" s="1"/>
  <c r="M209" i="20"/>
  <c r="S209" i="20" s="1"/>
  <c r="L209" i="20"/>
  <c r="H209" i="20"/>
  <c r="G209" i="20"/>
  <c r="F209" i="20"/>
  <c r="E209" i="20"/>
  <c r="D209" i="20"/>
  <c r="U208" i="20"/>
  <c r="T208" i="20"/>
  <c r="P208" i="20"/>
  <c r="V208" i="20" s="1"/>
  <c r="O208" i="20"/>
  <c r="N208" i="20"/>
  <c r="M208" i="20"/>
  <c r="S208" i="20" s="1"/>
  <c r="L208" i="20"/>
  <c r="R208" i="20" s="1"/>
  <c r="H208" i="20"/>
  <c r="G208" i="20"/>
  <c r="F208" i="20"/>
  <c r="E208" i="20"/>
  <c r="D208" i="20"/>
  <c r="S207" i="20"/>
  <c r="P207" i="20"/>
  <c r="V207" i="20" s="1"/>
  <c r="O207" i="20"/>
  <c r="U207" i="20" s="1"/>
  <c r="N207" i="20"/>
  <c r="M207" i="20"/>
  <c r="L207" i="20"/>
  <c r="R207" i="20" s="1"/>
  <c r="H207" i="20"/>
  <c r="G207" i="20"/>
  <c r="F207" i="20"/>
  <c r="E207" i="20"/>
  <c r="D207" i="20"/>
  <c r="V206" i="20"/>
  <c r="S206" i="20"/>
  <c r="R206" i="20"/>
  <c r="P206" i="20"/>
  <c r="O206" i="20"/>
  <c r="U206" i="20" s="1"/>
  <c r="N206" i="20"/>
  <c r="T206" i="20" s="1"/>
  <c r="M206" i="20"/>
  <c r="L206" i="20"/>
  <c r="H206" i="20"/>
  <c r="G206" i="20"/>
  <c r="F206" i="20"/>
  <c r="E206" i="20"/>
  <c r="D206" i="20"/>
  <c r="S204" i="20"/>
  <c r="P204" i="20"/>
  <c r="V204" i="20" s="1"/>
  <c r="O204" i="20"/>
  <c r="U204" i="20" s="1"/>
  <c r="N204" i="20"/>
  <c r="T204" i="20" s="1"/>
  <c r="M204" i="20"/>
  <c r="L204" i="20"/>
  <c r="R204" i="20" s="1"/>
  <c r="H204" i="20"/>
  <c r="G204" i="20"/>
  <c r="F204" i="20"/>
  <c r="E204" i="20"/>
  <c r="D204" i="20"/>
  <c r="V203" i="20"/>
  <c r="R203" i="20"/>
  <c r="P203" i="20"/>
  <c r="O203" i="20"/>
  <c r="U203" i="20" s="1"/>
  <c r="N203" i="20"/>
  <c r="T203" i="20" s="1"/>
  <c r="M203" i="20"/>
  <c r="S203" i="20" s="1"/>
  <c r="L203" i="20"/>
  <c r="H203" i="20"/>
  <c r="G203" i="20"/>
  <c r="F203" i="20"/>
  <c r="E203" i="20"/>
  <c r="D203" i="20"/>
  <c r="V202" i="20"/>
  <c r="U202" i="20"/>
  <c r="P202" i="20"/>
  <c r="O202" i="20"/>
  <c r="N202" i="20"/>
  <c r="T202" i="20" s="1"/>
  <c r="M202" i="20"/>
  <c r="S202" i="20" s="1"/>
  <c r="L202" i="20"/>
  <c r="R202" i="20" s="1"/>
  <c r="H202" i="20"/>
  <c r="G202" i="20"/>
  <c r="F202" i="20"/>
  <c r="E202" i="20"/>
  <c r="D202" i="20"/>
  <c r="U201" i="20"/>
  <c r="T201" i="20"/>
  <c r="P201" i="20"/>
  <c r="V201" i="20" s="1"/>
  <c r="O201" i="20"/>
  <c r="N201" i="20"/>
  <c r="M201" i="20"/>
  <c r="S201" i="20" s="1"/>
  <c r="L201" i="20"/>
  <c r="R201" i="20" s="1"/>
  <c r="H201" i="20"/>
  <c r="G201" i="20"/>
  <c r="F201" i="20"/>
  <c r="E201" i="20"/>
  <c r="D201" i="20"/>
  <c r="S200" i="20"/>
  <c r="P200" i="20"/>
  <c r="V200" i="20" s="1"/>
  <c r="O200" i="20"/>
  <c r="U200" i="20" s="1"/>
  <c r="N200" i="20"/>
  <c r="T200" i="20" s="1"/>
  <c r="M200" i="20"/>
  <c r="L200" i="20"/>
  <c r="R200" i="20" s="1"/>
  <c r="H200" i="20"/>
  <c r="G200" i="20"/>
  <c r="F200" i="20"/>
  <c r="E200" i="20"/>
  <c r="D200" i="20"/>
  <c r="V199" i="20"/>
  <c r="R199" i="20"/>
  <c r="P199" i="20"/>
  <c r="O199" i="20"/>
  <c r="U199" i="20" s="1"/>
  <c r="N199" i="20"/>
  <c r="T199" i="20" s="1"/>
  <c r="M199" i="20"/>
  <c r="S199" i="20" s="1"/>
  <c r="L199" i="20"/>
  <c r="H199" i="20"/>
  <c r="G199" i="20"/>
  <c r="F199" i="20"/>
  <c r="E199" i="20"/>
  <c r="D199" i="20"/>
  <c r="U198" i="20"/>
  <c r="P198" i="20"/>
  <c r="V198" i="20" s="1"/>
  <c r="O198" i="20"/>
  <c r="N198" i="20"/>
  <c r="T198" i="20" s="1"/>
  <c r="M198" i="20"/>
  <c r="S198" i="20" s="1"/>
  <c r="L198" i="20"/>
  <c r="R198" i="20" s="1"/>
  <c r="H198" i="20"/>
  <c r="G198" i="20"/>
  <c r="F198" i="20"/>
  <c r="E198" i="20"/>
  <c r="D198" i="20"/>
  <c r="U197" i="20"/>
  <c r="T197" i="20"/>
  <c r="P197" i="20"/>
  <c r="V197" i="20" s="1"/>
  <c r="O197" i="20"/>
  <c r="N197" i="20"/>
  <c r="M197" i="20"/>
  <c r="S197" i="20" s="1"/>
  <c r="L197" i="20"/>
  <c r="R197" i="20" s="1"/>
  <c r="H197" i="20"/>
  <c r="G197" i="20"/>
  <c r="F197" i="20"/>
  <c r="E197" i="20"/>
  <c r="D197" i="20"/>
  <c r="S196" i="20"/>
  <c r="P196" i="20"/>
  <c r="V196" i="20" s="1"/>
  <c r="O196" i="20"/>
  <c r="U196" i="20" s="1"/>
  <c r="N196" i="20"/>
  <c r="T196" i="20" s="1"/>
  <c r="M196" i="20"/>
  <c r="L196" i="20"/>
  <c r="R196" i="20" s="1"/>
  <c r="H196" i="20"/>
  <c r="G196" i="20"/>
  <c r="F196" i="20"/>
  <c r="E196" i="20"/>
  <c r="E205" i="20" s="1"/>
  <c r="D196" i="20"/>
  <c r="V195" i="20"/>
  <c r="S195" i="20"/>
  <c r="R195" i="20"/>
  <c r="P195" i="20"/>
  <c r="O195" i="20"/>
  <c r="U195" i="20" s="1"/>
  <c r="N195" i="20"/>
  <c r="M195" i="20"/>
  <c r="L195" i="20"/>
  <c r="H195" i="20"/>
  <c r="H205" i="20" s="1"/>
  <c r="G195" i="20"/>
  <c r="F195" i="20"/>
  <c r="E195" i="20"/>
  <c r="D195" i="20"/>
  <c r="U194" i="20"/>
  <c r="P194" i="20"/>
  <c r="V194" i="20" s="1"/>
  <c r="O194" i="20"/>
  <c r="N194" i="20"/>
  <c r="T194" i="20" s="1"/>
  <c r="M194" i="20"/>
  <c r="S194" i="20" s="1"/>
  <c r="L194" i="20"/>
  <c r="R194" i="20" s="1"/>
  <c r="H194" i="20"/>
  <c r="G194" i="20"/>
  <c r="F194" i="20"/>
  <c r="E194" i="20"/>
  <c r="D194" i="20"/>
  <c r="V192" i="20"/>
  <c r="S192" i="20"/>
  <c r="R192" i="20"/>
  <c r="P192" i="20"/>
  <c r="O192" i="20"/>
  <c r="U192" i="20" s="1"/>
  <c r="N192" i="20"/>
  <c r="T192" i="20" s="1"/>
  <c r="M192" i="20"/>
  <c r="L192" i="20"/>
  <c r="H192" i="20"/>
  <c r="G192" i="20"/>
  <c r="F192" i="20"/>
  <c r="E192" i="20"/>
  <c r="D192" i="20"/>
  <c r="U191" i="20"/>
  <c r="P191" i="20"/>
  <c r="V191" i="20" s="1"/>
  <c r="O191" i="20"/>
  <c r="N191" i="20"/>
  <c r="T191" i="20" s="1"/>
  <c r="M191" i="20"/>
  <c r="S191" i="20" s="1"/>
  <c r="L191" i="20"/>
  <c r="R191" i="20" s="1"/>
  <c r="H191" i="20"/>
  <c r="G191" i="20"/>
  <c r="F191" i="20"/>
  <c r="E191" i="20"/>
  <c r="E193" i="20" s="1"/>
  <c r="D191" i="20"/>
  <c r="T190" i="20"/>
  <c r="P190" i="20"/>
  <c r="V190" i="20" s="1"/>
  <c r="O190" i="20"/>
  <c r="U190" i="20" s="1"/>
  <c r="N190" i="20"/>
  <c r="M190" i="20"/>
  <c r="S190" i="20" s="1"/>
  <c r="L190" i="20"/>
  <c r="R190" i="20" s="1"/>
  <c r="H190" i="20"/>
  <c r="G190" i="20"/>
  <c r="F190" i="20"/>
  <c r="E190" i="20"/>
  <c r="D190" i="20"/>
  <c r="S189" i="20"/>
  <c r="P189" i="20"/>
  <c r="V189" i="20" s="1"/>
  <c r="O189" i="20"/>
  <c r="U189" i="20" s="1"/>
  <c r="N189" i="20"/>
  <c r="T189" i="20" s="1"/>
  <c r="M189" i="20"/>
  <c r="L189" i="20"/>
  <c r="R189" i="20" s="1"/>
  <c r="H189" i="20"/>
  <c r="G189" i="20"/>
  <c r="F189" i="20"/>
  <c r="E189" i="20"/>
  <c r="D189" i="20"/>
  <c r="V188" i="20"/>
  <c r="R188" i="20"/>
  <c r="P188" i="20"/>
  <c r="O188" i="20"/>
  <c r="U188" i="20" s="1"/>
  <c r="N188" i="20"/>
  <c r="T188" i="20" s="1"/>
  <c r="M188" i="20"/>
  <c r="S188" i="20" s="1"/>
  <c r="L188" i="20"/>
  <c r="H188" i="20"/>
  <c r="G188" i="20"/>
  <c r="F188" i="20"/>
  <c r="E188" i="20"/>
  <c r="D188" i="20"/>
  <c r="U187" i="20"/>
  <c r="P187" i="20"/>
  <c r="V187" i="20" s="1"/>
  <c r="O187" i="20"/>
  <c r="N187" i="20"/>
  <c r="T187" i="20" s="1"/>
  <c r="M187" i="20"/>
  <c r="S187" i="20" s="1"/>
  <c r="L187" i="20"/>
  <c r="R187" i="20" s="1"/>
  <c r="H187" i="20"/>
  <c r="G187" i="20"/>
  <c r="F187" i="20"/>
  <c r="E187" i="20"/>
  <c r="D187" i="20"/>
  <c r="T186" i="20"/>
  <c r="R186" i="20"/>
  <c r="P186" i="20"/>
  <c r="V186" i="20" s="1"/>
  <c r="O186" i="20"/>
  <c r="U186" i="20" s="1"/>
  <c r="N186" i="20"/>
  <c r="M186" i="20"/>
  <c r="S186" i="20" s="1"/>
  <c r="L186" i="20"/>
  <c r="H186" i="20"/>
  <c r="G186" i="20"/>
  <c r="F186" i="20"/>
  <c r="E186" i="20"/>
  <c r="D186" i="20"/>
  <c r="S185" i="20"/>
  <c r="P185" i="20"/>
  <c r="V185" i="20" s="1"/>
  <c r="O185" i="20"/>
  <c r="U185" i="20" s="1"/>
  <c r="N185" i="20"/>
  <c r="T185" i="20" s="1"/>
  <c r="M185" i="20"/>
  <c r="L185" i="20"/>
  <c r="R185" i="20" s="1"/>
  <c r="H185" i="20"/>
  <c r="G185" i="20"/>
  <c r="F185" i="20"/>
  <c r="E185" i="20"/>
  <c r="D185" i="20"/>
  <c r="V184" i="20"/>
  <c r="R184" i="20"/>
  <c r="P184" i="20"/>
  <c r="O184" i="20"/>
  <c r="U184" i="20" s="1"/>
  <c r="N184" i="20"/>
  <c r="T184" i="20" s="1"/>
  <c r="M184" i="20"/>
  <c r="S184" i="20" s="1"/>
  <c r="L184" i="20"/>
  <c r="H184" i="20"/>
  <c r="G184" i="20"/>
  <c r="F184" i="20"/>
  <c r="E184" i="20"/>
  <c r="D184" i="20"/>
  <c r="U183" i="20"/>
  <c r="S183" i="20"/>
  <c r="P183" i="20"/>
  <c r="V183" i="20" s="1"/>
  <c r="O183" i="20"/>
  <c r="N183" i="20"/>
  <c r="T183" i="20" s="1"/>
  <c r="M183" i="20"/>
  <c r="L183" i="20"/>
  <c r="R183" i="20" s="1"/>
  <c r="H183" i="20"/>
  <c r="G183" i="20"/>
  <c r="G8" i="20" s="1"/>
  <c r="F183" i="20"/>
  <c r="E183" i="20"/>
  <c r="D183" i="20"/>
  <c r="V182" i="20"/>
  <c r="T182" i="20"/>
  <c r="P182" i="20"/>
  <c r="O182" i="20"/>
  <c r="U182" i="20" s="1"/>
  <c r="N182" i="20"/>
  <c r="M182" i="20"/>
  <c r="S182" i="20" s="1"/>
  <c r="L182" i="20"/>
  <c r="R182" i="20" s="1"/>
  <c r="H182" i="20"/>
  <c r="G182" i="20"/>
  <c r="F182" i="20"/>
  <c r="E182" i="20"/>
  <c r="D182" i="20"/>
  <c r="S181" i="20"/>
  <c r="P181" i="20"/>
  <c r="V181" i="20" s="1"/>
  <c r="O181" i="20"/>
  <c r="U181" i="20" s="1"/>
  <c r="N181" i="20"/>
  <c r="T181" i="20" s="1"/>
  <c r="M181" i="20"/>
  <c r="M193" i="20" s="1"/>
  <c r="L181" i="20"/>
  <c r="R181" i="20" s="1"/>
  <c r="H181" i="20"/>
  <c r="G181" i="20"/>
  <c r="F181" i="20"/>
  <c r="F193" i="20" s="1"/>
  <c r="E181" i="20"/>
  <c r="D181" i="20"/>
  <c r="V180" i="20"/>
  <c r="T180" i="20"/>
  <c r="R180" i="20"/>
  <c r="P180" i="20"/>
  <c r="O180" i="20"/>
  <c r="U180" i="20" s="1"/>
  <c r="N180" i="20"/>
  <c r="M180" i="20"/>
  <c r="S180" i="20" s="1"/>
  <c r="L180" i="20"/>
  <c r="H180" i="20"/>
  <c r="G180" i="20"/>
  <c r="F180" i="20"/>
  <c r="E180" i="20"/>
  <c r="D180" i="20"/>
  <c r="S178" i="20"/>
  <c r="P178" i="20"/>
  <c r="V178" i="20" s="1"/>
  <c r="O178" i="20"/>
  <c r="U178" i="20" s="1"/>
  <c r="N178" i="20"/>
  <c r="T178" i="20" s="1"/>
  <c r="M178" i="20"/>
  <c r="L178" i="20"/>
  <c r="R178" i="20" s="1"/>
  <c r="H178" i="20"/>
  <c r="G178" i="20"/>
  <c r="F178" i="20"/>
  <c r="E178" i="20"/>
  <c r="D178" i="20"/>
  <c r="V177" i="20"/>
  <c r="R177" i="20"/>
  <c r="P177" i="20"/>
  <c r="O177" i="20"/>
  <c r="U177" i="20" s="1"/>
  <c r="N177" i="20"/>
  <c r="T177" i="20" s="1"/>
  <c r="M177" i="20"/>
  <c r="S177" i="20" s="1"/>
  <c r="L177" i="20"/>
  <c r="H177" i="20"/>
  <c r="G177" i="20"/>
  <c r="F177" i="20"/>
  <c r="E177" i="20"/>
  <c r="D177" i="20"/>
  <c r="U176" i="20"/>
  <c r="P176" i="20"/>
  <c r="V176" i="20" s="1"/>
  <c r="O176" i="20"/>
  <c r="N176" i="20"/>
  <c r="T176" i="20" s="1"/>
  <c r="M176" i="20"/>
  <c r="S176" i="20" s="1"/>
  <c r="L176" i="20"/>
  <c r="R176" i="20" s="1"/>
  <c r="H176" i="20"/>
  <c r="G176" i="20"/>
  <c r="F176" i="20"/>
  <c r="E176" i="20"/>
  <c r="D176" i="20"/>
  <c r="T175" i="20"/>
  <c r="P175" i="20"/>
  <c r="P179" i="20" s="1"/>
  <c r="O175" i="20"/>
  <c r="N175" i="20"/>
  <c r="M175" i="20"/>
  <c r="S175" i="20" s="1"/>
  <c r="L175" i="20"/>
  <c r="R175" i="20" s="1"/>
  <c r="H175" i="20"/>
  <c r="H179" i="20" s="1"/>
  <c r="G175" i="20"/>
  <c r="F175" i="20"/>
  <c r="F179" i="20" s="1"/>
  <c r="E175" i="20"/>
  <c r="E179" i="20" s="1"/>
  <c r="D175" i="20"/>
  <c r="S174" i="20"/>
  <c r="P174" i="20"/>
  <c r="V174" i="20" s="1"/>
  <c r="O174" i="20"/>
  <c r="U174" i="20" s="1"/>
  <c r="N174" i="20"/>
  <c r="T174" i="20" s="1"/>
  <c r="M174" i="20"/>
  <c r="L174" i="20"/>
  <c r="R174" i="20" s="1"/>
  <c r="H174" i="20"/>
  <c r="G174" i="20"/>
  <c r="F174" i="20"/>
  <c r="E174" i="20"/>
  <c r="D174" i="20"/>
  <c r="P173" i="20"/>
  <c r="E173" i="20"/>
  <c r="T172" i="20"/>
  <c r="P172" i="20"/>
  <c r="V172" i="20" s="1"/>
  <c r="O172" i="20"/>
  <c r="U172" i="20" s="1"/>
  <c r="N172" i="20"/>
  <c r="M172" i="20"/>
  <c r="S172" i="20" s="1"/>
  <c r="L172" i="20"/>
  <c r="R172" i="20" s="1"/>
  <c r="H172" i="20"/>
  <c r="G172" i="20"/>
  <c r="F172" i="20"/>
  <c r="E172" i="20"/>
  <c r="D172" i="20"/>
  <c r="S171" i="20"/>
  <c r="P171" i="20"/>
  <c r="V171" i="20" s="1"/>
  <c r="O171" i="20"/>
  <c r="U171" i="20" s="1"/>
  <c r="N171" i="20"/>
  <c r="T171" i="20" s="1"/>
  <c r="M171" i="20"/>
  <c r="L171" i="20"/>
  <c r="R171" i="20" s="1"/>
  <c r="H171" i="20"/>
  <c r="G171" i="20"/>
  <c r="F171" i="20"/>
  <c r="E171" i="20"/>
  <c r="D171" i="20"/>
  <c r="V170" i="20"/>
  <c r="R170" i="20"/>
  <c r="P170" i="20"/>
  <c r="O170" i="20"/>
  <c r="N170" i="20"/>
  <c r="N173" i="20" s="1"/>
  <c r="M170" i="20"/>
  <c r="L170" i="20"/>
  <c r="H170" i="20"/>
  <c r="G170" i="20"/>
  <c r="G173" i="20" s="1"/>
  <c r="F170" i="20"/>
  <c r="F173" i="20" s="1"/>
  <c r="E170" i="20"/>
  <c r="D170" i="20"/>
  <c r="U169" i="20"/>
  <c r="P169" i="20"/>
  <c r="V169" i="20" s="1"/>
  <c r="O169" i="20"/>
  <c r="N169" i="20"/>
  <c r="T169" i="20" s="1"/>
  <c r="M169" i="20"/>
  <c r="S169" i="20" s="1"/>
  <c r="L169" i="20"/>
  <c r="R169" i="20" s="1"/>
  <c r="H169" i="20"/>
  <c r="G169" i="20"/>
  <c r="F169" i="20"/>
  <c r="E169" i="20"/>
  <c r="D169" i="20"/>
  <c r="V167" i="20"/>
  <c r="R167" i="20"/>
  <c r="P167" i="20"/>
  <c r="O167" i="20"/>
  <c r="U167" i="20" s="1"/>
  <c r="N167" i="20"/>
  <c r="T167" i="20" s="1"/>
  <c r="M167" i="20"/>
  <c r="S167" i="20" s="1"/>
  <c r="L167" i="20"/>
  <c r="H167" i="20"/>
  <c r="G167" i="20"/>
  <c r="F167" i="20"/>
  <c r="E167" i="20"/>
  <c r="D167" i="20"/>
  <c r="U166" i="20"/>
  <c r="P166" i="20"/>
  <c r="V166" i="20" s="1"/>
  <c r="O166" i="20"/>
  <c r="N166" i="20"/>
  <c r="T166" i="20" s="1"/>
  <c r="M166" i="20"/>
  <c r="S166" i="20" s="1"/>
  <c r="L166" i="20"/>
  <c r="R166" i="20" s="1"/>
  <c r="H166" i="20"/>
  <c r="G166" i="20"/>
  <c r="F166" i="20"/>
  <c r="E166" i="20"/>
  <c r="D166" i="20"/>
  <c r="T165" i="20"/>
  <c r="P165" i="20"/>
  <c r="V165" i="20" s="1"/>
  <c r="O165" i="20"/>
  <c r="U165" i="20" s="1"/>
  <c r="N165" i="20"/>
  <c r="M165" i="20"/>
  <c r="S165" i="20" s="1"/>
  <c r="L165" i="20"/>
  <c r="R165" i="20" s="1"/>
  <c r="H165" i="20"/>
  <c r="G165" i="20"/>
  <c r="F165" i="20"/>
  <c r="E165" i="20"/>
  <c r="D165" i="20"/>
  <c r="S164" i="20"/>
  <c r="P164" i="20"/>
  <c r="V164" i="20" s="1"/>
  <c r="O164" i="20"/>
  <c r="U164" i="20" s="1"/>
  <c r="N164" i="20"/>
  <c r="T164" i="20" s="1"/>
  <c r="M164" i="20"/>
  <c r="L164" i="20"/>
  <c r="R164" i="20" s="1"/>
  <c r="H164" i="20"/>
  <c r="G164" i="20"/>
  <c r="F164" i="20"/>
  <c r="E164" i="20"/>
  <c r="D164" i="20"/>
  <c r="V163" i="20"/>
  <c r="R163" i="20"/>
  <c r="P163" i="20"/>
  <c r="O163" i="20"/>
  <c r="U163" i="20" s="1"/>
  <c r="N163" i="20"/>
  <c r="T163" i="20" s="1"/>
  <c r="M163" i="20"/>
  <c r="S163" i="20" s="1"/>
  <c r="L163" i="20"/>
  <c r="H163" i="20"/>
  <c r="G163" i="20"/>
  <c r="F163" i="20"/>
  <c r="E163" i="20"/>
  <c r="D163" i="20"/>
  <c r="U162" i="20"/>
  <c r="P162" i="20"/>
  <c r="V162" i="20" s="1"/>
  <c r="O162" i="20"/>
  <c r="N162" i="20"/>
  <c r="T162" i="20" s="1"/>
  <c r="M162" i="20"/>
  <c r="S162" i="20" s="1"/>
  <c r="L162" i="20"/>
  <c r="R162" i="20" s="1"/>
  <c r="H162" i="20"/>
  <c r="G162" i="20"/>
  <c r="F162" i="20"/>
  <c r="E162" i="20"/>
  <c r="D162" i="20"/>
  <c r="T161" i="20"/>
  <c r="P161" i="20"/>
  <c r="V161" i="20" s="1"/>
  <c r="O161" i="20"/>
  <c r="U161" i="20" s="1"/>
  <c r="N161" i="20"/>
  <c r="M161" i="20"/>
  <c r="S161" i="20" s="1"/>
  <c r="L161" i="20"/>
  <c r="R161" i="20" s="1"/>
  <c r="H161" i="20"/>
  <c r="G161" i="20"/>
  <c r="F161" i="20"/>
  <c r="E161" i="20"/>
  <c r="D161" i="20"/>
  <c r="S160" i="20"/>
  <c r="P160" i="20"/>
  <c r="V160" i="20" s="1"/>
  <c r="O160" i="20"/>
  <c r="U160" i="20" s="1"/>
  <c r="N160" i="20"/>
  <c r="T160" i="20" s="1"/>
  <c r="M160" i="20"/>
  <c r="L160" i="20"/>
  <c r="R160" i="20" s="1"/>
  <c r="H160" i="20"/>
  <c r="G160" i="20"/>
  <c r="F160" i="20"/>
  <c r="E160" i="20"/>
  <c r="D160" i="20"/>
  <c r="V159" i="20"/>
  <c r="R159" i="20"/>
  <c r="P159" i="20"/>
  <c r="O159" i="20"/>
  <c r="U159" i="20" s="1"/>
  <c r="N159" i="20"/>
  <c r="T159" i="20" s="1"/>
  <c r="M159" i="20"/>
  <c r="S159" i="20" s="1"/>
  <c r="L159" i="20"/>
  <c r="H159" i="20"/>
  <c r="G159" i="20"/>
  <c r="F159" i="20"/>
  <c r="E159" i="20"/>
  <c r="D159" i="20"/>
  <c r="U158" i="20"/>
  <c r="P158" i="20"/>
  <c r="V158" i="20" s="1"/>
  <c r="O158" i="20"/>
  <c r="N158" i="20"/>
  <c r="T158" i="20" s="1"/>
  <c r="M158" i="20"/>
  <c r="S158" i="20" s="1"/>
  <c r="L158" i="20"/>
  <c r="R158" i="20" s="1"/>
  <c r="H158" i="20"/>
  <c r="G158" i="20"/>
  <c r="F158" i="20"/>
  <c r="E158" i="20"/>
  <c r="D158" i="20"/>
  <c r="T157" i="20"/>
  <c r="P157" i="20"/>
  <c r="V157" i="20" s="1"/>
  <c r="O157" i="20"/>
  <c r="U157" i="20" s="1"/>
  <c r="N157" i="20"/>
  <c r="M157" i="20"/>
  <c r="S157" i="20" s="1"/>
  <c r="L157" i="20"/>
  <c r="R157" i="20" s="1"/>
  <c r="H157" i="20"/>
  <c r="G157" i="20"/>
  <c r="F157" i="20"/>
  <c r="E157" i="20"/>
  <c r="D157" i="20"/>
  <c r="S156" i="20"/>
  <c r="P156" i="20"/>
  <c r="V156" i="20" s="1"/>
  <c r="O156" i="20"/>
  <c r="U156" i="20" s="1"/>
  <c r="N156" i="20"/>
  <c r="T156" i="20" s="1"/>
  <c r="M156" i="20"/>
  <c r="L156" i="20"/>
  <c r="R156" i="20" s="1"/>
  <c r="H156" i="20"/>
  <c r="G156" i="20"/>
  <c r="G168" i="20" s="1"/>
  <c r="F156" i="20"/>
  <c r="E156" i="20"/>
  <c r="E168" i="20" s="1"/>
  <c r="D156" i="20"/>
  <c r="V155" i="20"/>
  <c r="R155" i="20"/>
  <c r="P155" i="20"/>
  <c r="O155" i="20"/>
  <c r="U155" i="20" s="1"/>
  <c r="N155" i="20"/>
  <c r="T155" i="20" s="1"/>
  <c r="M155" i="20"/>
  <c r="L155" i="20"/>
  <c r="H155" i="20"/>
  <c r="G155" i="20"/>
  <c r="F155" i="20"/>
  <c r="F168" i="20" s="1"/>
  <c r="E155" i="20"/>
  <c r="D155" i="20"/>
  <c r="U154" i="20"/>
  <c r="P154" i="20"/>
  <c r="V154" i="20" s="1"/>
  <c r="O154" i="20"/>
  <c r="N154" i="20"/>
  <c r="T154" i="20" s="1"/>
  <c r="M154" i="20"/>
  <c r="S154" i="20" s="1"/>
  <c r="L154" i="20"/>
  <c r="R154" i="20" s="1"/>
  <c r="H154" i="20"/>
  <c r="G154" i="20"/>
  <c r="F154" i="20"/>
  <c r="E154" i="20"/>
  <c r="D154" i="20"/>
  <c r="V152" i="20"/>
  <c r="R152" i="20"/>
  <c r="P152" i="20"/>
  <c r="O152" i="20"/>
  <c r="U152" i="20" s="1"/>
  <c r="N152" i="20"/>
  <c r="T152" i="20" s="1"/>
  <c r="M152" i="20"/>
  <c r="S152" i="20" s="1"/>
  <c r="L152" i="20"/>
  <c r="H152" i="20"/>
  <c r="G152" i="20"/>
  <c r="F152" i="20"/>
  <c r="E152" i="20"/>
  <c r="D152" i="20"/>
  <c r="U151" i="20"/>
  <c r="P151" i="20"/>
  <c r="V151" i="20" s="1"/>
  <c r="O151" i="20"/>
  <c r="N151" i="20"/>
  <c r="T151" i="20" s="1"/>
  <c r="M151" i="20"/>
  <c r="S151" i="20" s="1"/>
  <c r="L151" i="20"/>
  <c r="R151" i="20" s="1"/>
  <c r="H151" i="20"/>
  <c r="G151" i="20"/>
  <c r="F151" i="20"/>
  <c r="E151" i="20"/>
  <c r="D151" i="20"/>
  <c r="T150" i="20"/>
  <c r="P150" i="20"/>
  <c r="V150" i="20" s="1"/>
  <c r="O150" i="20"/>
  <c r="U150" i="20" s="1"/>
  <c r="N150" i="20"/>
  <c r="M150" i="20"/>
  <c r="S150" i="20" s="1"/>
  <c r="L150" i="20"/>
  <c r="R150" i="20" s="1"/>
  <c r="H150" i="20"/>
  <c r="G150" i="20"/>
  <c r="F150" i="20"/>
  <c r="E150" i="20"/>
  <c r="D150" i="20"/>
  <c r="S149" i="20"/>
  <c r="P149" i="20"/>
  <c r="V149" i="20" s="1"/>
  <c r="O149" i="20"/>
  <c r="U149" i="20" s="1"/>
  <c r="N149" i="20"/>
  <c r="T149" i="20" s="1"/>
  <c r="M149" i="20"/>
  <c r="L149" i="20"/>
  <c r="R149" i="20" s="1"/>
  <c r="H149" i="20"/>
  <c r="H153" i="20" s="1"/>
  <c r="G149" i="20"/>
  <c r="G153" i="20" s="1"/>
  <c r="F149" i="20"/>
  <c r="E149" i="20"/>
  <c r="D149" i="20"/>
  <c r="V148" i="20"/>
  <c r="R148" i="20"/>
  <c r="P148" i="20"/>
  <c r="O148" i="20"/>
  <c r="U148" i="20" s="1"/>
  <c r="N148" i="20"/>
  <c r="T148" i="20" s="1"/>
  <c r="M148" i="20"/>
  <c r="S148" i="20" s="1"/>
  <c r="L148" i="20"/>
  <c r="H148" i="20"/>
  <c r="G148" i="20"/>
  <c r="F148" i="20"/>
  <c r="E148" i="20"/>
  <c r="D148" i="20"/>
  <c r="U147" i="20"/>
  <c r="P147" i="20"/>
  <c r="O147" i="20"/>
  <c r="N147" i="20"/>
  <c r="T147" i="20" s="1"/>
  <c r="M147" i="20"/>
  <c r="M153" i="20" s="1"/>
  <c r="L147" i="20"/>
  <c r="R147" i="20" s="1"/>
  <c r="H147" i="20"/>
  <c r="G147" i="20"/>
  <c r="F147" i="20"/>
  <c r="F153" i="20" s="1"/>
  <c r="E147" i="20"/>
  <c r="D147" i="20"/>
  <c r="T146" i="20"/>
  <c r="P146" i="20"/>
  <c r="V146" i="20" s="1"/>
  <c r="O146" i="20"/>
  <c r="U146" i="20" s="1"/>
  <c r="N146" i="20"/>
  <c r="M146" i="20"/>
  <c r="S146" i="20" s="1"/>
  <c r="L146" i="20"/>
  <c r="R146" i="20" s="1"/>
  <c r="H146" i="20"/>
  <c r="G146" i="20"/>
  <c r="F146" i="20"/>
  <c r="E146" i="20"/>
  <c r="D146" i="20"/>
  <c r="N145" i="20"/>
  <c r="M145" i="20"/>
  <c r="G145" i="20"/>
  <c r="F145" i="20"/>
  <c r="U144" i="20"/>
  <c r="P144" i="20"/>
  <c r="V144" i="20" s="1"/>
  <c r="O144" i="20"/>
  <c r="N144" i="20"/>
  <c r="T144" i="20" s="1"/>
  <c r="M144" i="20"/>
  <c r="S144" i="20" s="1"/>
  <c r="L144" i="20"/>
  <c r="R144" i="20" s="1"/>
  <c r="H144" i="20"/>
  <c r="G144" i="20"/>
  <c r="F144" i="20"/>
  <c r="E144" i="20"/>
  <c r="D144" i="20"/>
  <c r="T143" i="20"/>
  <c r="P143" i="20"/>
  <c r="O143" i="20"/>
  <c r="N143" i="20"/>
  <c r="M143" i="20"/>
  <c r="S143" i="20" s="1"/>
  <c r="L143" i="20"/>
  <c r="R143" i="20" s="1"/>
  <c r="H143" i="20"/>
  <c r="H145" i="20" s="1"/>
  <c r="G143" i="20"/>
  <c r="F143" i="20"/>
  <c r="E143" i="20"/>
  <c r="D143" i="20"/>
  <c r="S142" i="20"/>
  <c r="P142" i="20"/>
  <c r="V142" i="20" s="1"/>
  <c r="O142" i="20"/>
  <c r="U142" i="20" s="1"/>
  <c r="N142" i="20"/>
  <c r="T142" i="20" s="1"/>
  <c r="M142" i="20"/>
  <c r="L142" i="20"/>
  <c r="R142" i="20" s="1"/>
  <c r="H142" i="20"/>
  <c r="G142" i="20"/>
  <c r="F142" i="20"/>
  <c r="E142" i="20"/>
  <c r="D142" i="20"/>
  <c r="P141" i="20"/>
  <c r="T140" i="20"/>
  <c r="P140" i="20"/>
  <c r="V140" i="20" s="1"/>
  <c r="O140" i="20"/>
  <c r="U140" i="20" s="1"/>
  <c r="N140" i="20"/>
  <c r="M140" i="20"/>
  <c r="S140" i="20" s="1"/>
  <c r="L140" i="20"/>
  <c r="R140" i="20" s="1"/>
  <c r="H140" i="20"/>
  <c r="G140" i="20"/>
  <c r="F140" i="20"/>
  <c r="E140" i="20"/>
  <c r="D140" i="20"/>
  <c r="S139" i="20"/>
  <c r="P139" i="20"/>
  <c r="V139" i="20" s="1"/>
  <c r="O139" i="20"/>
  <c r="U139" i="20" s="1"/>
  <c r="N139" i="20"/>
  <c r="T139" i="20" s="1"/>
  <c r="M139" i="20"/>
  <c r="L139" i="20"/>
  <c r="R139" i="20" s="1"/>
  <c r="H139" i="20"/>
  <c r="G139" i="20"/>
  <c r="F139" i="20"/>
  <c r="E139" i="20"/>
  <c r="D139" i="20"/>
  <c r="V138" i="20"/>
  <c r="R138" i="20"/>
  <c r="P138" i="20"/>
  <c r="O138" i="20"/>
  <c r="U138" i="20" s="1"/>
  <c r="N138" i="20"/>
  <c r="T138" i="20" s="1"/>
  <c r="M138" i="20"/>
  <c r="S138" i="20" s="1"/>
  <c r="L138" i="20"/>
  <c r="H138" i="20"/>
  <c r="G138" i="20"/>
  <c r="F138" i="20"/>
  <c r="E138" i="20"/>
  <c r="D138" i="20"/>
  <c r="U137" i="20"/>
  <c r="P137" i="20"/>
  <c r="V137" i="20" s="1"/>
  <c r="O137" i="20"/>
  <c r="N137" i="20"/>
  <c r="T137" i="20" s="1"/>
  <c r="M137" i="20"/>
  <c r="S137" i="20" s="1"/>
  <c r="L137" i="20"/>
  <c r="R137" i="20" s="1"/>
  <c r="H137" i="20"/>
  <c r="G137" i="20"/>
  <c r="G141" i="20" s="1"/>
  <c r="F137" i="20"/>
  <c r="F141" i="20" s="1"/>
  <c r="E137" i="20"/>
  <c r="E141" i="20" s="1"/>
  <c r="D137" i="20"/>
  <c r="T136" i="20"/>
  <c r="P136" i="20"/>
  <c r="V136" i="20" s="1"/>
  <c r="O136" i="20"/>
  <c r="U136" i="20" s="1"/>
  <c r="N136" i="20"/>
  <c r="M136" i="20"/>
  <c r="S136" i="20" s="1"/>
  <c r="L136" i="20"/>
  <c r="R136" i="20" s="1"/>
  <c r="H136" i="20"/>
  <c r="G136" i="20"/>
  <c r="F136" i="20"/>
  <c r="E136" i="20"/>
  <c r="D136" i="20"/>
  <c r="U134" i="20"/>
  <c r="P134" i="20"/>
  <c r="V134" i="20" s="1"/>
  <c r="O134" i="20"/>
  <c r="N134" i="20"/>
  <c r="T134" i="20" s="1"/>
  <c r="M134" i="20"/>
  <c r="S134" i="20" s="1"/>
  <c r="L134" i="20"/>
  <c r="R134" i="20" s="1"/>
  <c r="H134" i="20"/>
  <c r="G134" i="20"/>
  <c r="F134" i="20"/>
  <c r="E134" i="20"/>
  <c r="D134" i="20"/>
  <c r="T133" i="20"/>
  <c r="P133" i="20"/>
  <c r="V133" i="20" s="1"/>
  <c r="O133" i="20"/>
  <c r="U133" i="20" s="1"/>
  <c r="N133" i="20"/>
  <c r="M133" i="20"/>
  <c r="S133" i="20" s="1"/>
  <c r="L133" i="20"/>
  <c r="R133" i="20" s="1"/>
  <c r="H133" i="20"/>
  <c r="G133" i="20"/>
  <c r="F133" i="20"/>
  <c r="E133" i="20"/>
  <c r="D133" i="20"/>
  <c r="S132" i="20"/>
  <c r="P132" i="20"/>
  <c r="V132" i="20" s="1"/>
  <c r="O132" i="20"/>
  <c r="U132" i="20" s="1"/>
  <c r="N132" i="20"/>
  <c r="T132" i="20" s="1"/>
  <c r="M132" i="20"/>
  <c r="L132" i="20"/>
  <c r="R132" i="20" s="1"/>
  <c r="H132" i="20"/>
  <c r="G132" i="20"/>
  <c r="F132" i="20"/>
  <c r="E132" i="20"/>
  <c r="D132" i="20"/>
  <c r="V131" i="20"/>
  <c r="R131" i="20"/>
  <c r="P131" i="20"/>
  <c r="O131" i="20"/>
  <c r="U131" i="20" s="1"/>
  <c r="N131" i="20"/>
  <c r="T131" i="20" s="1"/>
  <c r="M131" i="20"/>
  <c r="S131" i="20" s="1"/>
  <c r="L131" i="20"/>
  <c r="H131" i="20"/>
  <c r="G131" i="20"/>
  <c r="F131" i="20"/>
  <c r="E131" i="20"/>
  <c r="D131" i="20"/>
  <c r="U130" i="20"/>
  <c r="P130" i="20"/>
  <c r="V130" i="20" s="1"/>
  <c r="O130" i="20"/>
  <c r="N130" i="20"/>
  <c r="T130" i="20" s="1"/>
  <c r="M130" i="20"/>
  <c r="S130" i="20" s="1"/>
  <c r="L130" i="20"/>
  <c r="R130" i="20" s="1"/>
  <c r="H130" i="20"/>
  <c r="G130" i="20"/>
  <c r="F130" i="20"/>
  <c r="E130" i="20"/>
  <c r="D130" i="20"/>
  <c r="T129" i="20"/>
  <c r="P129" i="20"/>
  <c r="V129" i="20" s="1"/>
  <c r="O129" i="20"/>
  <c r="U129" i="20" s="1"/>
  <c r="N129" i="20"/>
  <c r="M129" i="20"/>
  <c r="S129" i="20" s="1"/>
  <c r="L129" i="20"/>
  <c r="R129" i="20" s="1"/>
  <c r="H129" i="20"/>
  <c r="G129" i="20"/>
  <c r="F129" i="20"/>
  <c r="E129" i="20"/>
  <c r="D129" i="20"/>
  <c r="S128" i="20"/>
  <c r="P128" i="20"/>
  <c r="V128" i="20" s="1"/>
  <c r="O128" i="20"/>
  <c r="U128" i="20" s="1"/>
  <c r="N128" i="20"/>
  <c r="T128" i="20" s="1"/>
  <c r="M128" i="20"/>
  <c r="L128" i="20"/>
  <c r="R128" i="20" s="1"/>
  <c r="H128" i="20"/>
  <c r="G128" i="20"/>
  <c r="F128" i="20"/>
  <c r="E128" i="20"/>
  <c r="D128" i="20"/>
  <c r="V127" i="20"/>
  <c r="R127" i="20"/>
  <c r="P127" i="20"/>
  <c r="O127" i="20"/>
  <c r="U127" i="20" s="1"/>
  <c r="N127" i="20"/>
  <c r="T127" i="20" s="1"/>
  <c r="M127" i="20"/>
  <c r="S127" i="20" s="1"/>
  <c r="L127" i="20"/>
  <c r="H127" i="20"/>
  <c r="G127" i="20"/>
  <c r="F127" i="20"/>
  <c r="E127" i="20"/>
  <c r="D127" i="20"/>
  <c r="U126" i="20"/>
  <c r="P126" i="20"/>
  <c r="V126" i="20" s="1"/>
  <c r="O126" i="20"/>
  <c r="N126" i="20"/>
  <c r="T126" i="20" s="1"/>
  <c r="M126" i="20"/>
  <c r="S126" i="20" s="1"/>
  <c r="L126" i="20"/>
  <c r="R126" i="20" s="1"/>
  <c r="H126" i="20"/>
  <c r="G126" i="20"/>
  <c r="F126" i="20"/>
  <c r="E126" i="20"/>
  <c r="D126" i="20"/>
  <c r="T125" i="20"/>
  <c r="P125" i="20"/>
  <c r="V125" i="20" s="1"/>
  <c r="O125" i="20"/>
  <c r="U125" i="20" s="1"/>
  <c r="N125" i="20"/>
  <c r="M125" i="20"/>
  <c r="S125" i="20" s="1"/>
  <c r="L125" i="20"/>
  <c r="R125" i="20" s="1"/>
  <c r="H125" i="20"/>
  <c r="G125" i="20"/>
  <c r="F125" i="20"/>
  <c r="E125" i="20"/>
  <c r="D125" i="20"/>
  <c r="S124" i="20"/>
  <c r="P124" i="20"/>
  <c r="V124" i="20" s="1"/>
  <c r="O124" i="20"/>
  <c r="U124" i="20" s="1"/>
  <c r="N124" i="20"/>
  <c r="T124" i="20" s="1"/>
  <c r="M124" i="20"/>
  <c r="L124" i="20"/>
  <c r="R124" i="20" s="1"/>
  <c r="H124" i="20"/>
  <c r="G124" i="20"/>
  <c r="F124" i="20"/>
  <c r="E124" i="20"/>
  <c r="D124" i="20"/>
  <c r="V123" i="20"/>
  <c r="R123" i="20"/>
  <c r="P123" i="20"/>
  <c r="O123" i="20"/>
  <c r="U123" i="20" s="1"/>
  <c r="N123" i="20"/>
  <c r="T123" i="20" s="1"/>
  <c r="M123" i="20"/>
  <c r="S123" i="20" s="1"/>
  <c r="L123" i="20"/>
  <c r="H123" i="20"/>
  <c r="G123" i="20"/>
  <c r="F123" i="20"/>
  <c r="E123" i="20"/>
  <c r="D123" i="20"/>
  <c r="U122" i="20"/>
  <c r="P122" i="20"/>
  <c r="V122" i="20" s="1"/>
  <c r="O122" i="20"/>
  <c r="N122" i="20"/>
  <c r="T122" i="20" s="1"/>
  <c r="M122" i="20"/>
  <c r="S122" i="20" s="1"/>
  <c r="L122" i="20"/>
  <c r="R122" i="20" s="1"/>
  <c r="H122" i="20"/>
  <c r="G122" i="20"/>
  <c r="F122" i="20"/>
  <c r="E122" i="20"/>
  <c r="D122" i="20"/>
  <c r="T121" i="20"/>
  <c r="P121" i="20"/>
  <c r="V121" i="20" s="1"/>
  <c r="O121" i="20"/>
  <c r="U121" i="20" s="1"/>
  <c r="N121" i="20"/>
  <c r="M121" i="20"/>
  <c r="S121" i="20" s="1"/>
  <c r="L121" i="20"/>
  <c r="R121" i="20" s="1"/>
  <c r="H121" i="20"/>
  <c r="G121" i="20"/>
  <c r="F121" i="20"/>
  <c r="E121" i="20"/>
  <c r="D121" i="20"/>
  <c r="S120" i="20"/>
  <c r="P120" i="20"/>
  <c r="V120" i="20" s="1"/>
  <c r="O120" i="20"/>
  <c r="U120" i="20" s="1"/>
  <c r="N120" i="20"/>
  <c r="T120" i="20" s="1"/>
  <c r="M120" i="20"/>
  <c r="L120" i="20"/>
  <c r="R120" i="20" s="1"/>
  <c r="H120" i="20"/>
  <c r="G120" i="20"/>
  <c r="F120" i="20"/>
  <c r="E120" i="20"/>
  <c r="D120" i="20"/>
  <c r="V119" i="20"/>
  <c r="R119" i="20"/>
  <c r="P119" i="20"/>
  <c r="O119" i="20"/>
  <c r="U119" i="20" s="1"/>
  <c r="N119" i="20"/>
  <c r="T119" i="20" s="1"/>
  <c r="M119" i="20"/>
  <c r="S119" i="20" s="1"/>
  <c r="L119" i="20"/>
  <c r="H119" i="20"/>
  <c r="G119" i="20"/>
  <c r="F119" i="20"/>
  <c r="E119" i="20"/>
  <c r="D119" i="20"/>
  <c r="U118" i="20"/>
  <c r="P118" i="20"/>
  <c r="V118" i="20" s="1"/>
  <c r="O118" i="20"/>
  <c r="N118" i="20"/>
  <c r="T118" i="20" s="1"/>
  <c r="M118" i="20"/>
  <c r="S118" i="20" s="1"/>
  <c r="L118" i="20"/>
  <c r="R118" i="20" s="1"/>
  <c r="H118" i="20"/>
  <c r="G118" i="20"/>
  <c r="F118" i="20"/>
  <c r="E118" i="20"/>
  <c r="D118" i="20"/>
  <c r="T117" i="20"/>
  <c r="P117" i="20"/>
  <c r="V117" i="20" s="1"/>
  <c r="O117" i="20"/>
  <c r="U117" i="20" s="1"/>
  <c r="N117" i="20"/>
  <c r="M117" i="20"/>
  <c r="S117" i="20" s="1"/>
  <c r="L117" i="20"/>
  <c r="R117" i="20" s="1"/>
  <c r="H117" i="20"/>
  <c r="G117" i="20"/>
  <c r="F117" i="20"/>
  <c r="E117" i="20"/>
  <c r="D117" i="20"/>
  <c r="S116" i="20"/>
  <c r="P116" i="20"/>
  <c r="V116" i="20" s="1"/>
  <c r="O116" i="20"/>
  <c r="U116" i="20" s="1"/>
  <c r="N116" i="20"/>
  <c r="T116" i="20" s="1"/>
  <c r="M116" i="20"/>
  <c r="L116" i="20"/>
  <c r="R116" i="20" s="1"/>
  <c r="H116" i="20"/>
  <c r="G116" i="20"/>
  <c r="F116" i="20"/>
  <c r="E116" i="20"/>
  <c r="D116" i="20"/>
  <c r="V115" i="20"/>
  <c r="R115" i="20"/>
  <c r="P115" i="20"/>
  <c r="O115" i="20"/>
  <c r="U115" i="20" s="1"/>
  <c r="N115" i="20"/>
  <c r="T115" i="20" s="1"/>
  <c r="M115" i="20"/>
  <c r="S115" i="20" s="1"/>
  <c r="L115" i="20"/>
  <c r="H115" i="20"/>
  <c r="G115" i="20"/>
  <c r="F115" i="20"/>
  <c r="E115" i="20"/>
  <c r="D115" i="20"/>
  <c r="U114" i="20"/>
  <c r="P114" i="20"/>
  <c r="V114" i="20" s="1"/>
  <c r="O114" i="20"/>
  <c r="N114" i="20"/>
  <c r="T114" i="20" s="1"/>
  <c r="M114" i="20"/>
  <c r="S114" i="20" s="1"/>
  <c r="L114" i="20"/>
  <c r="R114" i="20" s="1"/>
  <c r="H114" i="20"/>
  <c r="G114" i="20"/>
  <c r="F114" i="20"/>
  <c r="E114" i="20"/>
  <c r="D114" i="20"/>
  <c r="T113" i="20"/>
  <c r="P113" i="20"/>
  <c r="V113" i="20" s="1"/>
  <c r="O113" i="20"/>
  <c r="U113" i="20" s="1"/>
  <c r="N113" i="20"/>
  <c r="M113" i="20"/>
  <c r="S113" i="20" s="1"/>
  <c r="L113" i="20"/>
  <c r="R113" i="20" s="1"/>
  <c r="H113" i="20"/>
  <c r="G113" i="20"/>
  <c r="F113" i="20"/>
  <c r="E113" i="20"/>
  <c r="D113" i="20"/>
  <c r="S112" i="20"/>
  <c r="P112" i="20"/>
  <c r="V112" i="20" s="1"/>
  <c r="O112" i="20"/>
  <c r="U112" i="20" s="1"/>
  <c r="N112" i="20"/>
  <c r="T112" i="20" s="1"/>
  <c r="M112" i="20"/>
  <c r="L112" i="20"/>
  <c r="R112" i="20" s="1"/>
  <c r="H112" i="20"/>
  <c r="G112" i="20"/>
  <c r="F112" i="20"/>
  <c r="E112" i="20"/>
  <c r="D112" i="20"/>
  <c r="V111" i="20"/>
  <c r="S111" i="20"/>
  <c r="R111" i="20"/>
  <c r="P111" i="20"/>
  <c r="O111" i="20"/>
  <c r="U111" i="20" s="1"/>
  <c r="N111" i="20"/>
  <c r="T111" i="20" s="1"/>
  <c r="M111" i="20"/>
  <c r="L111" i="20"/>
  <c r="H111" i="20"/>
  <c r="G111" i="20"/>
  <c r="F111" i="20"/>
  <c r="E111" i="20"/>
  <c r="D111" i="20"/>
  <c r="U110" i="20"/>
  <c r="P110" i="20"/>
  <c r="V110" i="20" s="1"/>
  <c r="O110" i="20"/>
  <c r="N110" i="20"/>
  <c r="T110" i="20" s="1"/>
  <c r="M110" i="20"/>
  <c r="S110" i="20" s="1"/>
  <c r="L110" i="20"/>
  <c r="R110" i="20" s="1"/>
  <c r="H110" i="20"/>
  <c r="G110" i="20"/>
  <c r="F110" i="20"/>
  <c r="E110" i="20"/>
  <c r="D110" i="20"/>
  <c r="T109" i="20"/>
  <c r="P109" i="20"/>
  <c r="V109" i="20" s="1"/>
  <c r="O109" i="20"/>
  <c r="U109" i="20" s="1"/>
  <c r="N109" i="20"/>
  <c r="M109" i="20"/>
  <c r="S109" i="20" s="1"/>
  <c r="L109" i="20"/>
  <c r="R109" i="20" s="1"/>
  <c r="H109" i="20"/>
  <c r="G109" i="20"/>
  <c r="F109" i="20"/>
  <c r="E109" i="20"/>
  <c r="D109" i="20"/>
  <c r="S108" i="20"/>
  <c r="P108" i="20"/>
  <c r="V108" i="20" s="1"/>
  <c r="O108" i="20"/>
  <c r="U108" i="20" s="1"/>
  <c r="N108" i="20"/>
  <c r="T108" i="20" s="1"/>
  <c r="M108" i="20"/>
  <c r="L108" i="20"/>
  <c r="R108" i="20" s="1"/>
  <c r="H108" i="20"/>
  <c r="G108" i="20"/>
  <c r="F108" i="20"/>
  <c r="E108" i="20"/>
  <c r="D108" i="20"/>
  <c r="V107" i="20"/>
  <c r="R107" i="20"/>
  <c r="P107" i="20"/>
  <c r="O107" i="20"/>
  <c r="U107" i="20" s="1"/>
  <c r="N107" i="20"/>
  <c r="T107" i="20" s="1"/>
  <c r="M107" i="20"/>
  <c r="S107" i="20" s="1"/>
  <c r="L107" i="20"/>
  <c r="H107" i="20"/>
  <c r="G107" i="20"/>
  <c r="F107" i="20"/>
  <c r="F15" i="20" s="1"/>
  <c r="D15" i="20" s="1"/>
  <c r="E107" i="20"/>
  <c r="D107" i="20"/>
  <c r="V106" i="20"/>
  <c r="U106" i="20"/>
  <c r="R106" i="20"/>
  <c r="P106" i="20"/>
  <c r="O106" i="20"/>
  <c r="N106" i="20"/>
  <c r="T106" i="20" s="1"/>
  <c r="M106" i="20"/>
  <c r="S106" i="20" s="1"/>
  <c r="L106" i="20"/>
  <c r="H106" i="20"/>
  <c r="G106" i="20"/>
  <c r="F106" i="20"/>
  <c r="E106" i="20"/>
  <c r="D106" i="20"/>
  <c r="U105" i="20"/>
  <c r="T105" i="20"/>
  <c r="P105" i="20"/>
  <c r="V105" i="20" s="1"/>
  <c r="O105" i="20"/>
  <c r="N105" i="20"/>
  <c r="M105" i="20"/>
  <c r="S105" i="20" s="1"/>
  <c r="L105" i="20"/>
  <c r="R105" i="20" s="1"/>
  <c r="H105" i="20"/>
  <c r="G105" i="20"/>
  <c r="F105" i="20"/>
  <c r="E105" i="20"/>
  <c r="D105" i="20"/>
  <c r="S104" i="20"/>
  <c r="P104" i="20"/>
  <c r="V104" i="20" s="1"/>
  <c r="O104" i="20"/>
  <c r="U104" i="20" s="1"/>
  <c r="N104" i="20"/>
  <c r="T104" i="20" s="1"/>
  <c r="M104" i="20"/>
  <c r="L104" i="20"/>
  <c r="R104" i="20" s="1"/>
  <c r="H104" i="20"/>
  <c r="G104" i="20"/>
  <c r="F104" i="20"/>
  <c r="E104" i="20"/>
  <c r="D104" i="20"/>
  <c r="V103" i="20"/>
  <c r="S103" i="20"/>
  <c r="R103" i="20"/>
  <c r="P103" i="20"/>
  <c r="O103" i="20"/>
  <c r="U103" i="20" s="1"/>
  <c r="N103" i="20"/>
  <c r="T103" i="20" s="1"/>
  <c r="M103" i="20"/>
  <c r="L103" i="20"/>
  <c r="H103" i="20"/>
  <c r="G103" i="20"/>
  <c r="F103" i="20"/>
  <c r="E103" i="20"/>
  <c r="D103" i="20"/>
  <c r="U102" i="20"/>
  <c r="P102" i="20"/>
  <c r="V102" i="20" s="1"/>
  <c r="O102" i="20"/>
  <c r="N102" i="20"/>
  <c r="T102" i="20" s="1"/>
  <c r="M102" i="20"/>
  <c r="S102" i="20" s="1"/>
  <c r="L102" i="20"/>
  <c r="R102" i="20" s="1"/>
  <c r="H102" i="20"/>
  <c r="G102" i="20"/>
  <c r="F102" i="20"/>
  <c r="E102" i="20"/>
  <c r="D102" i="20"/>
  <c r="T101" i="20"/>
  <c r="P101" i="20"/>
  <c r="V101" i="20" s="1"/>
  <c r="O101" i="20"/>
  <c r="U101" i="20" s="1"/>
  <c r="N101" i="20"/>
  <c r="M101" i="20"/>
  <c r="S101" i="20" s="1"/>
  <c r="L101" i="20"/>
  <c r="R101" i="20" s="1"/>
  <c r="H101" i="20"/>
  <c r="G101" i="20"/>
  <c r="F101" i="20"/>
  <c r="E101" i="20"/>
  <c r="D101" i="20"/>
  <c r="S100" i="20"/>
  <c r="P100" i="20"/>
  <c r="V100" i="20" s="1"/>
  <c r="O100" i="20"/>
  <c r="U100" i="20" s="1"/>
  <c r="N100" i="20"/>
  <c r="T100" i="20" s="1"/>
  <c r="M100" i="20"/>
  <c r="L100" i="20"/>
  <c r="R100" i="20" s="1"/>
  <c r="H100" i="20"/>
  <c r="G100" i="20"/>
  <c r="F100" i="20"/>
  <c r="E100" i="20"/>
  <c r="D100" i="20"/>
  <c r="V99" i="20"/>
  <c r="R99" i="20"/>
  <c r="P99" i="20"/>
  <c r="O99" i="20"/>
  <c r="U99" i="20" s="1"/>
  <c r="N99" i="20"/>
  <c r="T99" i="20" s="1"/>
  <c r="M99" i="20"/>
  <c r="S99" i="20" s="1"/>
  <c r="L99" i="20"/>
  <c r="H99" i="20"/>
  <c r="G99" i="20"/>
  <c r="F99" i="20"/>
  <c r="E99" i="20"/>
  <c r="D99" i="20"/>
  <c r="V98" i="20"/>
  <c r="U98" i="20"/>
  <c r="R98" i="20"/>
  <c r="P98" i="20"/>
  <c r="O98" i="20"/>
  <c r="N98" i="20"/>
  <c r="T98" i="20" s="1"/>
  <c r="M98" i="20"/>
  <c r="S98" i="20" s="1"/>
  <c r="L98" i="20"/>
  <c r="H98" i="20"/>
  <c r="G98" i="20"/>
  <c r="F98" i="20"/>
  <c r="E98" i="20"/>
  <c r="D98" i="20"/>
  <c r="U97" i="20"/>
  <c r="T97" i="20"/>
  <c r="P97" i="20"/>
  <c r="V97" i="20" s="1"/>
  <c r="O97" i="20"/>
  <c r="N97" i="20"/>
  <c r="M97" i="20"/>
  <c r="S97" i="20" s="1"/>
  <c r="L97" i="20"/>
  <c r="R97" i="20" s="1"/>
  <c r="H97" i="20"/>
  <c r="G97" i="20"/>
  <c r="F97" i="20"/>
  <c r="E97" i="20"/>
  <c r="D97" i="20"/>
  <c r="S96" i="20"/>
  <c r="P96" i="20"/>
  <c r="V96" i="20" s="1"/>
  <c r="O96" i="20"/>
  <c r="U96" i="20" s="1"/>
  <c r="N96" i="20"/>
  <c r="T96" i="20" s="1"/>
  <c r="M96" i="20"/>
  <c r="L96" i="20"/>
  <c r="R96" i="20" s="1"/>
  <c r="H96" i="20"/>
  <c r="G96" i="20"/>
  <c r="F96" i="20"/>
  <c r="E96" i="20"/>
  <c r="D96" i="20"/>
  <c r="V95" i="20"/>
  <c r="S95" i="20"/>
  <c r="R95" i="20"/>
  <c r="P95" i="20"/>
  <c r="O95" i="20"/>
  <c r="U95" i="20" s="1"/>
  <c r="N95" i="20"/>
  <c r="T95" i="20" s="1"/>
  <c r="M95" i="20"/>
  <c r="L95" i="20"/>
  <c r="H95" i="20"/>
  <c r="G95" i="20"/>
  <c r="F95" i="20"/>
  <c r="E95" i="20"/>
  <c r="D95" i="20"/>
  <c r="U94" i="20"/>
  <c r="P94" i="20"/>
  <c r="P18" i="20" s="1"/>
  <c r="V18" i="20" s="1"/>
  <c r="O94" i="20"/>
  <c r="N94" i="20"/>
  <c r="T94" i="20" s="1"/>
  <c r="M94" i="20"/>
  <c r="S94" i="20" s="1"/>
  <c r="L94" i="20"/>
  <c r="R94" i="20" s="1"/>
  <c r="H94" i="20"/>
  <c r="G94" i="20"/>
  <c r="F94" i="20"/>
  <c r="E94" i="20"/>
  <c r="E18" i="20" s="1"/>
  <c r="D94" i="20"/>
  <c r="T93" i="20"/>
  <c r="P93" i="20"/>
  <c r="V93" i="20" s="1"/>
  <c r="O93" i="20"/>
  <c r="U93" i="20" s="1"/>
  <c r="N93" i="20"/>
  <c r="M93" i="20"/>
  <c r="S93" i="20" s="1"/>
  <c r="L93" i="20"/>
  <c r="R93" i="20" s="1"/>
  <c r="H93" i="20"/>
  <c r="G93" i="20"/>
  <c r="F93" i="20"/>
  <c r="E93" i="20"/>
  <c r="D93" i="20"/>
  <c r="S92" i="20"/>
  <c r="P92" i="20"/>
  <c r="V92" i="20" s="1"/>
  <c r="O92" i="20"/>
  <c r="U92" i="20" s="1"/>
  <c r="N92" i="20"/>
  <c r="T92" i="20" s="1"/>
  <c r="M92" i="20"/>
  <c r="L92" i="20"/>
  <c r="R92" i="20" s="1"/>
  <c r="H92" i="20"/>
  <c r="G92" i="20"/>
  <c r="F92" i="20"/>
  <c r="E92" i="20"/>
  <c r="D92" i="20"/>
  <c r="V91" i="20"/>
  <c r="S91" i="20"/>
  <c r="R91" i="20"/>
  <c r="P91" i="20"/>
  <c r="O91" i="20"/>
  <c r="U91" i="20" s="1"/>
  <c r="N91" i="20"/>
  <c r="T91" i="20" s="1"/>
  <c r="M91" i="20"/>
  <c r="L91" i="20"/>
  <c r="H91" i="20"/>
  <c r="G91" i="20"/>
  <c r="F91" i="20"/>
  <c r="E91" i="20"/>
  <c r="D91" i="20"/>
  <c r="U90" i="20"/>
  <c r="P90" i="20"/>
  <c r="P14" i="20" s="1"/>
  <c r="V14" i="20" s="1"/>
  <c r="O90" i="20"/>
  <c r="N90" i="20"/>
  <c r="T90" i="20" s="1"/>
  <c r="M90" i="20"/>
  <c r="S90" i="20" s="1"/>
  <c r="L90" i="20"/>
  <c r="R90" i="20" s="1"/>
  <c r="H90" i="20"/>
  <c r="G90" i="20"/>
  <c r="F90" i="20"/>
  <c r="E90" i="20"/>
  <c r="E14" i="20" s="1"/>
  <c r="D90" i="20"/>
  <c r="T89" i="20"/>
  <c r="R89" i="20"/>
  <c r="P89" i="20"/>
  <c r="V89" i="20" s="1"/>
  <c r="O89" i="20"/>
  <c r="U89" i="20" s="1"/>
  <c r="N89" i="20"/>
  <c r="M89" i="20"/>
  <c r="S89" i="20" s="1"/>
  <c r="L89" i="20"/>
  <c r="H89" i="20"/>
  <c r="G89" i="20"/>
  <c r="F89" i="20"/>
  <c r="E89" i="20"/>
  <c r="D89" i="20"/>
  <c r="S88" i="20"/>
  <c r="P88" i="20"/>
  <c r="V88" i="20" s="1"/>
  <c r="O88" i="20"/>
  <c r="U88" i="20" s="1"/>
  <c r="N88" i="20"/>
  <c r="T88" i="20" s="1"/>
  <c r="M88" i="20"/>
  <c r="L88" i="20"/>
  <c r="R88" i="20" s="1"/>
  <c r="H88" i="20"/>
  <c r="G88" i="20"/>
  <c r="F88" i="20"/>
  <c r="E88" i="20"/>
  <c r="D88" i="20"/>
  <c r="V87" i="20"/>
  <c r="R87" i="20"/>
  <c r="P87" i="20"/>
  <c r="O87" i="20"/>
  <c r="U87" i="20" s="1"/>
  <c r="N87" i="20"/>
  <c r="T87" i="20" s="1"/>
  <c r="M87" i="20"/>
  <c r="S87" i="20" s="1"/>
  <c r="L87" i="20"/>
  <c r="H87" i="20"/>
  <c r="G87" i="20"/>
  <c r="F87" i="20"/>
  <c r="E87" i="20"/>
  <c r="D87" i="20"/>
  <c r="U86" i="20"/>
  <c r="S86" i="20"/>
  <c r="P86" i="20"/>
  <c r="V86" i="20" s="1"/>
  <c r="O86" i="20"/>
  <c r="N86" i="20"/>
  <c r="T86" i="20" s="1"/>
  <c r="M86" i="20"/>
  <c r="L86" i="20"/>
  <c r="R86" i="20" s="1"/>
  <c r="H86" i="20"/>
  <c r="G86" i="20"/>
  <c r="F86" i="20"/>
  <c r="E86" i="20"/>
  <c r="D86" i="20"/>
  <c r="T85" i="20"/>
  <c r="R85" i="20"/>
  <c r="P85" i="20"/>
  <c r="V85" i="20" s="1"/>
  <c r="O85" i="20"/>
  <c r="U85" i="20" s="1"/>
  <c r="N85" i="20"/>
  <c r="M85" i="20"/>
  <c r="S85" i="20" s="1"/>
  <c r="L85" i="20"/>
  <c r="H85" i="20"/>
  <c r="G85" i="20"/>
  <c r="F85" i="20"/>
  <c r="F7" i="20" s="1"/>
  <c r="E85" i="20"/>
  <c r="D85" i="20"/>
  <c r="S84" i="20"/>
  <c r="P84" i="20"/>
  <c r="V84" i="20" s="1"/>
  <c r="O84" i="20"/>
  <c r="U84" i="20" s="1"/>
  <c r="N84" i="20"/>
  <c r="T84" i="20" s="1"/>
  <c r="M84" i="20"/>
  <c r="L84" i="20"/>
  <c r="R84" i="20" s="1"/>
  <c r="H84" i="20"/>
  <c r="G84" i="20"/>
  <c r="F84" i="20"/>
  <c r="E84" i="20"/>
  <c r="D84" i="20"/>
  <c r="V83" i="20"/>
  <c r="T83" i="20"/>
  <c r="R83" i="20"/>
  <c r="P83" i="20"/>
  <c r="O83" i="20"/>
  <c r="U83" i="20" s="1"/>
  <c r="N83" i="20"/>
  <c r="M83" i="20"/>
  <c r="S83" i="20" s="1"/>
  <c r="L83" i="20"/>
  <c r="H83" i="20"/>
  <c r="G83" i="20"/>
  <c r="F83" i="20"/>
  <c r="E83" i="20"/>
  <c r="D83" i="20"/>
  <c r="U82" i="20"/>
  <c r="S82" i="20"/>
  <c r="R82" i="20"/>
  <c r="P82" i="20"/>
  <c r="V82" i="20" s="1"/>
  <c r="O82" i="20"/>
  <c r="N82" i="20"/>
  <c r="T82" i="20" s="1"/>
  <c r="M82" i="20"/>
  <c r="L82" i="20"/>
  <c r="H82" i="20"/>
  <c r="G82" i="20"/>
  <c r="F82" i="20"/>
  <c r="E82" i="20"/>
  <c r="D82" i="20"/>
  <c r="T81" i="20"/>
  <c r="P81" i="20"/>
  <c r="V81" i="20" s="1"/>
  <c r="O81" i="20"/>
  <c r="U81" i="20" s="1"/>
  <c r="N81" i="20"/>
  <c r="M81" i="20"/>
  <c r="S81" i="20" s="1"/>
  <c r="L81" i="20"/>
  <c r="R81" i="20" s="1"/>
  <c r="H81" i="20"/>
  <c r="G81" i="20"/>
  <c r="F81" i="20"/>
  <c r="E81" i="20"/>
  <c r="D81" i="20"/>
  <c r="S80" i="20"/>
  <c r="P80" i="20"/>
  <c r="V80" i="20" s="1"/>
  <c r="O80" i="20"/>
  <c r="U80" i="20" s="1"/>
  <c r="N80" i="20"/>
  <c r="T80" i="20" s="1"/>
  <c r="M80" i="20"/>
  <c r="L80" i="20"/>
  <c r="R80" i="20" s="1"/>
  <c r="H80" i="20"/>
  <c r="G80" i="20"/>
  <c r="F80" i="20"/>
  <c r="E80" i="20"/>
  <c r="D80" i="20"/>
  <c r="V79" i="20"/>
  <c r="T79" i="20"/>
  <c r="S79" i="20"/>
  <c r="R79" i="20"/>
  <c r="P79" i="20"/>
  <c r="O79" i="20"/>
  <c r="U79" i="20" s="1"/>
  <c r="N79" i="20"/>
  <c r="M79" i="20"/>
  <c r="L79" i="20"/>
  <c r="H79" i="20"/>
  <c r="G79" i="20"/>
  <c r="F79" i="20"/>
  <c r="E79" i="20"/>
  <c r="D79" i="20"/>
  <c r="U78" i="20"/>
  <c r="R78" i="20"/>
  <c r="P78" i="20"/>
  <c r="V78" i="20" s="1"/>
  <c r="O78" i="20"/>
  <c r="N78" i="20"/>
  <c r="T78" i="20" s="1"/>
  <c r="M78" i="20"/>
  <c r="S78" i="20" s="1"/>
  <c r="L78" i="20"/>
  <c r="H78" i="20"/>
  <c r="G78" i="20"/>
  <c r="F78" i="20"/>
  <c r="E78" i="20"/>
  <c r="D78" i="20"/>
  <c r="T77" i="20"/>
  <c r="P77" i="20"/>
  <c r="V77" i="20" s="1"/>
  <c r="O77" i="20"/>
  <c r="U77" i="20" s="1"/>
  <c r="N77" i="20"/>
  <c r="M77" i="20"/>
  <c r="S77" i="20" s="1"/>
  <c r="L77" i="20"/>
  <c r="R77" i="20" s="1"/>
  <c r="H77" i="20"/>
  <c r="G77" i="20"/>
  <c r="F77" i="20"/>
  <c r="E77" i="20"/>
  <c r="D77" i="20"/>
  <c r="S76" i="20"/>
  <c r="P76" i="20"/>
  <c r="V76" i="20" s="1"/>
  <c r="O76" i="20"/>
  <c r="U76" i="20" s="1"/>
  <c r="N76" i="20"/>
  <c r="T76" i="20" s="1"/>
  <c r="M76" i="20"/>
  <c r="L76" i="20"/>
  <c r="R76" i="20" s="1"/>
  <c r="H76" i="20"/>
  <c r="G76" i="20"/>
  <c r="F76" i="20"/>
  <c r="E76" i="20"/>
  <c r="E10" i="20" s="1"/>
  <c r="D76" i="20"/>
  <c r="V75" i="20"/>
  <c r="S75" i="20"/>
  <c r="R75" i="20"/>
  <c r="P75" i="20"/>
  <c r="O75" i="20"/>
  <c r="U75" i="20" s="1"/>
  <c r="N75" i="20"/>
  <c r="T75" i="20" s="1"/>
  <c r="M75" i="20"/>
  <c r="L75" i="20"/>
  <c r="H75" i="20"/>
  <c r="G75" i="20"/>
  <c r="F75" i="20"/>
  <c r="E75" i="20"/>
  <c r="D75" i="20"/>
  <c r="U74" i="20"/>
  <c r="P74" i="20"/>
  <c r="V74" i="20" s="1"/>
  <c r="O74" i="20"/>
  <c r="N74" i="20"/>
  <c r="T74" i="20" s="1"/>
  <c r="M74" i="20"/>
  <c r="S74" i="20" s="1"/>
  <c r="L74" i="20"/>
  <c r="R74" i="20" s="1"/>
  <c r="H74" i="20"/>
  <c r="G74" i="20"/>
  <c r="F74" i="20"/>
  <c r="E74" i="20"/>
  <c r="D74" i="20"/>
  <c r="T73" i="20"/>
  <c r="R73" i="20"/>
  <c r="P73" i="20"/>
  <c r="V73" i="20" s="1"/>
  <c r="O73" i="20"/>
  <c r="U73" i="20" s="1"/>
  <c r="N73" i="20"/>
  <c r="M73" i="20"/>
  <c r="S73" i="20" s="1"/>
  <c r="L73" i="20"/>
  <c r="H73" i="20"/>
  <c r="G73" i="20"/>
  <c r="F73" i="20"/>
  <c r="E73" i="20"/>
  <c r="D73" i="20"/>
  <c r="S72" i="20"/>
  <c r="P72" i="20"/>
  <c r="V72" i="20" s="1"/>
  <c r="O72" i="20"/>
  <c r="U72" i="20" s="1"/>
  <c r="N72" i="20"/>
  <c r="T72" i="20" s="1"/>
  <c r="M72" i="20"/>
  <c r="L72" i="20"/>
  <c r="R72" i="20" s="1"/>
  <c r="H72" i="20"/>
  <c r="G72" i="20"/>
  <c r="F72" i="20"/>
  <c r="E72" i="20"/>
  <c r="D72" i="20"/>
  <c r="V71" i="20"/>
  <c r="R71" i="20"/>
  <c r="P71" i="20"/>
  <c r="O71" i="20"/>
  <c r="U71" i="20" s="1"/>
  <c r="N71" i="20"/>
  <c r="T71" i="20" s="1"/>
  <c r="M71" i="20"/>
  <c r="S71" i="20" s="1"/>
  <c r="L71" i="20"/>
  <c r="H71" i="20"/>
  <c r="G71" i="20"/>
  <c r="F71" i="20"/>
  <c r="E71" i="20"/>
  <c r="D71" i="20"/>
  <c r="U70" i="20"/>
  <c r="S70" i="20"/>
  <c r="P70" i="20"/>
  <c r="V70" i="20" s="1"/>
  <c r="O70" i="20"/>
  <c r="N70" i="20"/>
  <c r="T70" i="20" s="1"/>
  <c r="M70" i="20"/>
  <c r="L70" i="20"/>
  <c r="R70" i="20" s="1"/>
  <c r="H70" i="20"/>
  <c r="G70" i="20"/>
  <c r="F70" i="20"/>
  <c r="E70" i="20"/>
  <c r="D70" i="20"/>
  <c r="T69" i="20"/>
  <c r="R69" i="20"/>
  <c r="P69" i="20"/>
  <c r="V69" i="20" s="1"/>
  <c r="O69" i="20"/>
  <c r="U69" i="20" s="1"/>
  <c r="N69" i="20"/>
  <c r="M69" i="20"/>
  <c r="S69" i="20" s="1"/>
  <c r="L69" i="20"/>
  <c r="H69" i="20"/>
  <c r="G69" i="20"/>
  <c r="F69" i="20"/>
  <c r="E69" i="20"/>
  <c r="D69" i="20"/>
  <c r="S68" i="20"/>
  <c r="P68" i="20"/>
  <c r="V68" i="20" s="1"/>
  <c r="O68" i="20"/>
  <c r="U68" i="20" s="1"/>
  <c r="N68" i="20"/>
  <c r="T68" i="20" s="1"/>
  <c r="M68" i="20"/>
  <c r="L68" i="20"/>
  <c r="R68" i="20" s="1"/>
  <c r="H68" i="20"/>
  <c r="G68" i="20"/>
  <c r="F68" i="20"/>
  <c r="E68" i="20"/>
  <c r="D68" i="20"/>
  <c r="V67" i="20"/>
  <c r="T67" i="20"/>
  <c r="R67" i="20"/>
  <c r="P67" i="20"/>
  <c r="O67" i="20"/>
  <c r="U67" i="20" s="1"/>
  <c r="N67" i="20"/>
  <c r="M67" i="20"/>
  <c r="S67" i="20" s="1"/>
  <c r="L67" i="20"/>
  <c r="H67" i="20"/>
  <c r="G67" i="20"/>
  <c r="F67" i="20"/>
  <c r="E67" i="20"/>
  <c r="D67" i="20"/>
  <c r="U66" i="20"/>
  <c r="S66" i="20"/>
  <c r="R66" i="20"/>
  <c r="P66" i="20"/>
  <c r="V66" i="20" s="1"/>
  <c r="O66" i="20"/>
  <c r="N66" i="20"/>
  <c r="T66" i="20" s="1"/>
  <c r="M66" i="20"/>
  <c r="L66" i="20"/>
  <c r="H66" i="20"/>
  <c r="G66" i="20"/>
  <c r="F66" i="20"/>
  <c r="E66" i="20"/>
  <c r="D66" i="20"/>
  <c r="T65" i="20"/>
  <c r="P65" i="20"/>
  <c r="P5" i="20" s="1"/>
  <c r="O65" i="20"/>
  <c r="U65" i="20" s="1"/>
  <c r="N65" i="20"/>
  <c r="M65" i="20"/>
  <c r="S65" i="20" s="1"/>
  <c r="L65" i="20"/>
  <c r="R65" i="20" s="1"/>
  <c r="H65" i="20"/>
  <c r="G65" i="20"/>
  <c r="F65" i="20"/>
  <c r="E65" i="20"/>
  <c r="E5" i="20" s="1"/>
  <c r="D65" i="20"/>
  <c r="S64" i="20"/>
  <c r="P64" i="20"/>
  <c r="V64" i="20" s="1"/>
  <c r="O64" i="20"/>
  <c r="U64" i="20" s="1"/>
  <c r="N64" i="20"/>
  <c r="T64" i="20" s="1"/>
  <c r="M64" i="20"/>
  <c r="L64" i="20"/>
  <c r="R64" i="20" s="1"/>
  <c r="H64" i="20"/>
  <c r="G64" i="20"/>
  <c r="F64" i="20"/>
  <c r="E64" i="20"/>
  <c r="D64" i="20"/>
  <c r="V63" i="20"/>
  <c r="T63" i="20"/>
  <c r="S63" i="20"/>
  <c r="R63" i="20"/>
  <c r="P63" i="20"/>
  <c r="O63" i="20"/>
  <c r="U63" i="20" s="1"/>
  <c r="N63" i="20"/>
  <c r="M63" i="20"/>
  <c r="L63" i="20"/>
  <c r="H63" i="20"/>
  <c r="H5" i="20" s="1"/>
  <c r="G63" i="20"/>
  <c r="F63" i="20"/>
  <c r="E63" i="20"/>
  <c r="D63" i="20"/>
  <c r="U62" i="20"/>
  <c r="R62" i="20"/>
  <c r="P62" i="20"/>
  <c r="V62" i="20" s="1"/>
  <c r="O62" i="20"/>
  <c r="N62" i="20"/>
  <c r="T62" i="20" s="1"/>
  <c r="M62" i="20"/>
  <c r="S62" i="20" s="1"/>
  <c r="L62" i="20"/>
  <c r="H62" i="20"/>
  <c r="G62" i="20"/>
  <c r="F62" i="20"/>
  <c r="F135" i="20" s="1"/>
  <c r="E62" i="20"/>
  <c r="D62" i="20"/>
  <c r="T61" i="20"/>
  <c r="P61" i="20"/>
  <c r="O61" i="20"/>
  <c r="O135" i="20" s="1"/>
  <c r="N61" i="20"/>
  <c r="M61" i="20"/>
  <c r="S61" i="20" s="1"/>
  <c r="L61" i="20"/>
  <c r="R61" i="20" s="1"/>
  <c r="H61" i="20"/>
  <c r="H135" i="20" s="1"/>
  <c r="G61" i="20"/>
  <c r="F61" i="20"/>
  <c r="E61" i="20"/>
  <c r="D61" i="20"/>
  <c r="S60" i="20"/>
  <c r="P60" i="20"/>
  <c r="V60" i="20" s="1"/>
  <c r="O60" i="20"/>
  <c r="U60" i="20" s="1"/>
  <c r="N60" i="20"/>
  <c r="T60" i="20" s="1"/>
  <c r="M60" i="20"/>
  <c r="L60" i="20"/>
  <c r="R60" i="20" s="1"/>
  <c r="H60" i="20"/>
  <c r="G60" i="20"/>
  <c r="F60" i="20"/>
  <c r="E60" i="20"/>
  <c r="D60" i="20"/>
  <c r="T58" i="20"/>
  <c r="R58" i="20"/>
  <c r="P58" i="20"/>
  <c r="V58" i="20" s="1"/>
  <c r="O58" i="20"/>
  <c r="U58" i="20" s="1"/>
  <c r="N58" i="20"/>
  <c r="M58" i="20"/>
  <c r="S58" i="20" s="1"/>
  <c r="L58" i="20"/>
  <c r="H58" i="20"/>
  <c r="G58" i="20"/>
  <c r="F58" i="20"/>
  <c r="F19" i="20" s="1"/>
  <c r="E58" i="20"/>
  <c r="D58" i="20"/>
  <c r="S57" i="20"/>
  <c r="P57" i="20"/>
  <c r="V57" i="20" s="1"/>
  <c r="O57" i="20"/>
  <c r="U57" i="20" s="1"/>
  <c r="N57" i="20"/>
  <c r="T57" i="20" s="1"/>
  <c r="M57" i="20"/>
  <c r="L57" i="20"/>
  <c r="R57" i="20" s="1"/>
  <c r="H57" i="20"/>
  <c r="G57" i="20"/>
  <c r="F57" i="20"/>
  <c r="E57" i="20"/>
  <c r="D57" i="20"/>
  <c r="V56" i="20"/>
  <c r="T56" i="20"/>
  <c r="R56" i="20"/>
  <c r="P56" i="20"/>
  <c r="O56" i="20"/>
  <c r="U56" i="20" s="1"/>
  <c r="N56" i="20"/>
  <c r="M56" i="20"/>
  <c r="S56" i="20" s="1"/>
  <c r="L56" i="20"/>
  <c r="H56" i="20"/>
  <c r="G56" i="20"/>
  <c r="F56" i="20"/>
  <c r="E56" i="20"/>
  <c r="D56" i="20"/>
  <c r="U55" i="20"/>
  <c r="S55" i="20"/>
  <c r="R55" i="20"/>
  <c r="P55" i="20"/>
  <c r="V55" i="20" s="1"/>
  <c r="O55" i="20"/>
  <c r="N55" i="20"/>
  <c r="T55" i="20" s="1"/>
  <c r="M55" i="20"/>
  <c r="L55" i="20"/>
  <c r="H55" i="20"/>
  <c r="G55" i="20"/>
  <c r="G16" i="20" s="1"/>
  <c r="F55" i="20"/>
  <c r="E55" i="20"/>
  <c r="D55" i="20"/>
  <c r="T54" i="20"/>
  <c r="P54" i="20"/>
  <c r="V54" i="20" s="1"/>
  <c r="O54" i="20"/>
  <c r="U54" i="20" s="1"/>
  <c r="N54" i="20"/>
  <c r="M54" i="20"/>
  <c r="S54" i="20" s="1"/>
  <c r="L54" i="20"/>
  <c r="R54" i="20" s="1"/>
  <c r="H54" i="20"/>
  <c r="G54" i="20"/>
  <c r="F54" i="20"/>
  <c r="E54" i="20"/>
  <c r="D54" i="20"/>
  <c r="S53" i="20"/>
  <c r="P53" i="20"/>
  <c r="V53" i="20" s="1"/>
  <c r="O53" i="20"/>
  <c r="U53" i="20" s="1"/>
  <c r="N53" i="20"/>
  <c r="T53" i="20" s="1"/>
  <c r="M53" i="20"/>
  <c r="L53" i="20"/>
  <c r="R53" i="20" s="1"/>
  <c r="H53" i="20"/>
  <c r="G53" i="20"/>
  <c r="F53" i="20"/>
  <c r="E53" i="20"/>
  <c r="D53" i="20"/>
  <c r="V52" i="20"/>
  <c r="T52" i="20"/>
  <c r="S52" i="20"/>
  <c r="R52" i="20"/>
  <c r="P52" i="20"/>
  <c r="O52" i="20"/>
  <c r="U52" i="20" s="1"/>
  <c r="N52" i="20"/>
  <c r="N11" i="20" s="1"/>
  <c r="M52" i="20"/>
  <c r="L52" i="20"/>
  <c r="H52" i="20"/>
  <c r="G52" i="20"/>
  <c r="G11" i="20" s="1"/>
  <c r="D11" i="20" s="1"/>
  <c r="F52" i="20"/>
  <c r="E52" i="20"/>
  <c r="D52" i="20"/>
  <c r="U51" i="20"/>
  <c r="R51" i="20"/>
  <c r="P51" i="20"/>
  <c r="V51" i="20" s="1"/>
  <c r="O51" i="20"/>
  <c r="N51" i="20"/>
  <c r="T51" i="20" s="1"/>
  <c r="M51" i="20"/>
  <c r="M10" i="20" s="1"/>
  <c r="L51" i="20"/>
  <c r="H51" i="20"/>
  <c r="G51" i="20"/>
  <c r="F51" i="20"/>
  <c r="F10" i="20" s="1"/>
  <c r="E51" i="20"/>
  <c r="D51" i="20"/>
  <c r="T50" i="20"/>
  <c r="P50" i="20"/>
  <c r="V50" i="20" s="1"/>
  <c r="O50" i="20"/>
  <c r="O9" i="20" s="1"/>
  <c r="U9" i="20" s="1"/>
  <c r="N50" i="20"/>
  <c r="M50" i="20"/>
  <c r="S50" i="20" s="1"/>
  <c r="L50" i="20"/>
  <c r="R50" i="20" s="1"/>
  <c r="H50" i="20"/>
  <c r="H9" i="20" s="1"/>
  <c r="G50" i="20"/>
  <c r="F50" i="20"/>
  <c r="E50" i="20"/>
  <c r="D50" i="20"/>
  <c r="S49" i="20"/>
  <c r="P49" i="20"/>
  <c r="V49" i="20" s="1"/>
  <c r="O49" i="20"/>
  <c r="O8" i="20" s="1"/>
  <c r="U8" i="20" s="1"/>
  <c r="N49" i="20"/>
  <c r="T49" i="20" s="1"/>
  <c r="M49" i="20"/>
  <c r="L49" i="20"/>
  <c r="R49" i="20" s="1"/>
  <c r="H49" i="20"/>
  <c r="H8" i="20" s="1"/>
  <c r="G49" i="20"/>
  <c r="F49" i="20"/>
  <c r="E49" i="20"/>
  <c r="D49" i="20"/>
  <c r="V48" i="20"/>
  <c r="S48" i="20"/>
  <c r="R48" i="20"/>
  <c r="P48" i="20"/>
  <c r="O48" i="20"/>
  <c r="U48" i="20" s="1"/>
  <c r="N48" i="20"/>
  <c r="N7" i="20" s="1"/>
  <c r="T7" i="20" s="1"/>
  <c r="M48" i="20"/>
  <c r="L48" i="20"/>
  <c r="H48" i="20"/>
  <c r="G48" i="20"/>
  <c r="G7" i="20" s="1"/>
  <c r="F48" i="20"/>
  <c r="E48" i="20"/>
  <c r="D48" i="20"/>
  <c r="U47" i="20"/>
  <c r="P47" i="20"/>
  <c r="V47" i="20" s="1"/>
  <c r="O47" i="20"/>
  <c r="N47" i="20"/>
  <c r="T47" i="20" s="1"/>
  <c r="M47" i="20"/>
  <c r="S47" i="20" s="1"/>
  <c r="L47" i="20"/>
  <c r="R47" i="20" s="1"/>
  <c r="H47" i="20"/>
  <c r="G47" i="20"/>
  <c r="G59" i="20" s="1"/>
  <c r="F47" i="20"/>
  <c r="E47" i="20"/>
  <c r="E59" i="20" s="1"/>
  <c r="D47" i="20"/>
  <c r="T46" i="20"/>
  <c r="R46" i="20"/>
  <c r="P46" i="20"/>
  <c r="P59" i="20" s="1"/>
  <c r="O46" i="20"/>
  <c r="N46" i="20"/>
  <c r="M46" i="20"/>
  <c r="S46" i="20" s="1"/>
  <c r="L46" i="20"/>
  <c r="H46" i="20"/>
  <c r="G46" i="20"/>
  <c r="F46" i="20"/>
  <c r="F59" i="20" s="1"/>
  <c r="E46" i="20"/>
  <c r="D46" i="20"/>
  <c r="V45" i="20"/>
  <c r="U45" i="20"/>
  <c r="R45" i="20"/>
  <c r="P45" i="20"/>
  <c r="O45" i="20"/>
  <c r="N45" i="20"/>
  <c r="T45" i="20" s="1"/>
  <c r="M45" i="20"/>
  <c r="S45" i="20" s="1"/>
  <c r="L45" i="20"/>
  <c r="H45" i="20"/>
  <c r="G45" i="20"/>
  <c r="F45" i="20"/>
  <c r="E45" i="20"/>
  <c r="D45" i="20"/>
  <c r="V43" i="20"/>
  <c r="S43" i="20"/>
  <c r="R43" i="20"/>
  <c r="P43" i="20"/>
  <c r="O43" i="20"/>
  <c r="U43" i="20" s="1"/>
  <c r="N43" i="20"/>
  <c r="N19" i="20" s="1"/>
  <c r="T19" i="20" s="1"/>
  <c r="M43" i="20"/>
  <c r="L43" i="20"/>
  <c r="H43" i="20"/>
  <c r="G43" i="20"/>
  <c r="G19" i="20" s="1"/>
  <c r="F43" i="20"/>
  <c r="E43" i="20"/>
  <c r="D43" i="20"/>
  <c r="V42" i="20"/>
  <c r="U42" i="20"/>
  <c r="R42" i="20"/>
  <c r="P42" i="20"/>
  <c r="O42" i="20"/>
  <c r="N42" i="20"/>
  <c r="T42" i="20" s="1"/>
  <c r="M42" i="20"/>
  <c r="M18" i="20" s="1"/>
  <c r="L42" i="20"/>
  <c r="H42" i="20"/>
  <c r="G42" i="20"/>
  <c r="F42" i="20"/>
  <c r="F18" i="20" s="1"/>
  <c r="E42" i="20"/>
  <c r="D42" i="20"/>
  <c r="U41" i="20"/>
  <c r="T41" i="20"/>
  <c r="P41" i="20"/>
  <c r="P17" i="20" s="1"/>
  <c r="V17" i="20" s="1"/>
  <c r="O41" i="20"/>
  <c r="N41" i="20"/>
  <c r="M41" i="20"/>
  <c r="S41" i="20" s="1"/>
  <c r="L41" i="20"/>
  <c r="R41" i="20" s="1"/>
  <c r="H41" i="20"/>
  <c r="G41" i="20"/>
  <c r="F41" i="20"/>
  <c r="E41" i="20"/>
  <c r="E17" i="20" s="1"/>
  <c r="D17" i="20" s="1"/>
  <c r="D41" i="20"/>
  <c r="T40" i="20"/>
  <c r="S40" i="20"/>
  <c r="P40" i="20"/>
  <c r="V40" i="20" s="1"/>
  <c r="O40" i="20"/>
  <c r="O16" i="20" s="1"/>
  <c r="U16" i="20" s="1"/>
  <c r="N40" i="20"/>
  <c r="M40" i="20"/>
  <c r="L40" i="20"/>
  <c r="R40" i="20" s="1"/>
  <c r="H40" i="20"/>
  <c r="H16" i="20" s="1"/>
  <c r="G40" i="20"/>
  <c r="F40" i="20"/>
  <c r="E40" i="20"/>
  <c r="D40" i="20"/>
  <c r="V39" i="20"/>
  <c r="S39" i="20"/>
  <c r="R39" i="20"/>
  <c r="P39" i="20"/>
  <c r="O39" i="20"/>
  <c r="U39" i="20" s="1"/>
  <c r="N39" i="20"/>
  <c r="N15" i="20" s="1"/>
  <c r="T15" i="20" s="1"/>
  <c r="M39" i="20"/>
  <c r="L39" i="20"/>
  <c r="H39" i="20"/>
  <c r="G39" i="20"/>
  <c r="G15" i="20" s="1"/>
  <c r="F39" i="20"/>
  <c r="E39" i="20"/>
  <c r="D39" i="20"/>
  <c r="V38" i="20"/>
  <c r="U38" i="20"/>
  <c r="R38" i="20"/>
  <c r="P38" i="20"/>
  <c r="O38" i="20"/>
  <c r="N38" i="20"/>
  <c r="T38" i="20" s="1"/>
  <c r="M38" i="20"/>
  <c r="M14" i="20" s="1"/>
  <c r="L38" i="20"/>
  <c r="H38" i="20"/>
  <c r="G38" i="20"/>
  <c r="F38" i="20"/>
  <c r="F14" i="20" s="1"/>
  <c r="E38" i="20"/>
  <c r="D38" i="20"/>
  <c r="U37" i="20"/>
  <c r="T37" i="20"/>
  <c r="P37" i="20"/>
  <c r="V37" i="20" s="1"/>
  <c r="O37" i="20"/>
  <c r="N37" i="20"/>
  <c r="M37" i="20"/>
  <c r="S37" i="20" s="1"/>
  <c r="L37" i="20"/>
  <c r="R37" i="20" s="1"/>
  <c r="H37" i="20"/>
  <c r="G37" i="20"/>
  <c r="F37" i="20"/>
  <c r="E37" i="20"/>
  <c r="D37" i="20"/>
  <c r="T36" i="20"/>
  <c r="S36" i="20"/>
  <c r="P36" i="20"/>
  <c r="V36" i="20" s="1"/>
  <c r="O36" i="20"/>
  <c r="U36" i="20" s="1"/>
  <c r="N36" i="20"/>
  <c r="M36" i="20"/>
  <c r="L36" i="20"/>
  <c r="R36" i="20" s="1"/>
  <c r="H36" i="20"/>
  <c r="G36" i="20"/>
  <c r="F36" i="20"/>
  <c r="E36" i="20"/>
  <c r="D36" i="20"/>
  <c r="V35" i="20"/>
  <c r="S35" i="20"/>
  <c r="R35" i="20"/>
  <c r="P35" i="20"/>
  <c r="O35" i="20"/>
  <c r="U35" i="20" s="1"/>
  <c r="N35" i="20"/>
  <c r="T35" i="20" s="1"/>
  <c r="M35" i="20"/>
  <c r="L35" i="20"/>
  <c r="H35" i="20"/>
  <c r="G35" i="20"/>
  <c r="F35" i="20"/>
  <c r="E35" i="20"/>
  <c r="D35" i="20"/>
  <c r="V34" i="20"/>
  <c r="U34" i="20"/>
  <c r="R34" i="20"/>
  <c r="P34" i="20"/>
  <c r="O34" i="20"/>
  <c r="N34" i="20"/>
  <c r="T34" i="20" s="1"/>
  <c r="M34" i="20"/>
  <c r="S34" i="20" s="1"/>
  <c r="L34" i="20"/>
  <c r="H34" i="20"/>
  <c r="G34" i="20"/>
  <c r="F34" i="20"/>
  <c r="E34" i="20"/>
  <c r="D34" i="20"/>
  <c r="U33" i="20"/>
  <c r="T33" i="20"/>
  <c r="P33" i="20"/>
  <c r="V33" i="20" s="1"/>
  <c r="O33" i="20"/>
  <c r="N33" i="20"/>
  <c r="M33" i="20"/>
  <c r="S33" i="20" s="1"/>
  <c r="L33" i="20"/>
  <c r="R33" i="20" s="1"/>
  <c r="H33" i="20"/>
  <c r="G33" i="20"/>
  <c r="F33" i="20"/>
  <c r="E33" i="20"/>
  <c r="D33" i="20"/>
  <c r="T32" i="20"/>
  <c r="S32" i="20"/>
  <c r="P32" i="20"/>
  <c r="V32" i="20" s="1"/>
  <c r="O32" i="20"/>
  <c r="U32" i="20" s="1"/>
  <c r="N32" i="20"/>
  <c r="N44" i="20" s="1"/>
  <c r="M32" i="20"/>
  <c r="M44" i="20" s="1"/>
  <c r="L32" i="20"/>
  <c r="R32" i="20" s="1"/>
  <c r="H32" i="20"/>
  <c r="H44" i="20" s="1"/>
  <c r="G32" i="20"/>
  <c r="G44" i="20" s="1"/>
  <c r="F32" i="20"/>
  <c r="F44" i="20" s="1"/>
  <c r="E32" i="20"/>
  <c r="E44" i="20" s="1"/>
  <c r="D32" i="20"/>
  <c r="V31" i="20"/>
  <c r="S31" i="20"/>
  <c r="R31" i="20"/>
  <c r="P31" i="20"/>
  <c r="O31" i="20"/>
  <c r="U31" i="20" s="1"/>
  <c r="N31" i="20"/>
  <c r="T31" i="20" s="1"/>
  <c r="M31" i="20"/>
  <c r="L31" i="20"/>
  <c r="H31" i="20"/>
  <c r="G31" i="20"/>
  <c r="F31" i="20"/>
  <c r="E31" i="20"/>
  <c r="D31" i="20"/>
  <c r="T29" i="20"/>
  <c r="S29" i="20"/>
  <c r="P29" i="20"/>
  <c r="V29" i="20" s="1"/>
  <c r="O29" i="20"/>
  <c r="U29" i="20" s="1"/>
  <c r="N29" i="20"/>
  <c r="L29" i="20" s="1"/>
  <c r="R29" i="20" s="1"/>
  <c r="M29" i="20"/>
  <c r="H29" i="20"/>
  <c r="D29" i="20" s="1"/>
  <c r="G29" i="20"/>
  <c r="F29" i="20"/>
  <c r="E29" i="20"/>
  <c r="V28" i="20"/>
  <c r="S28" i="20"/>
  <c r="P28" i="20"/>
  <c r="O28" i="20"/>
  <c r="U28" i="20" s="1"/>
  <c r="N28" i="20"/>
  <c r="T28" i="20" s="1"/>
  <c r="M28" i="20"/>
  <c r="L28" i="20" s="1"/>
  <c r="R28" i="20" s="1"/>
  <c r="H28" i="20"/>
  <c r="G28" i="20"/>
  <c r="F28" i="20"/>
  <c r="D28" i="20" s="1"/>
  <c r="E28" i="20"/>
  <c r="V27" i="20"/>
  <c r="U27" i="20"/>
  <c r="P27" i="20"/>
  <c r="O27" i="20"/>
  <c r="N27" i="20"/>
  <c r="T27" i="20" s="1"/>
  <c r="M27" i="20"/>
  <c r="S27" i="20" s="1"/>
  <c r="H27" i="20"/>
  <c r="G27" i="20"/>
  <c r="F27" i="20"/>
  <c r="E27" i="20"/>
  <c r="D27" i="20" s="1"/>
  <c r="T26" i="20"/>
  <c r="P26" i="20"/>
  <c r="V26" i="20" s="1"/>
  <c r="O26" i="20"/>
  <c r="L26" i="20" s="1"/>
  <c r="R26" i="20" s="1"/>
  <c r="N26" i="20"/>
  <c r="M26" i="20"/>
  <c r="S26" i="20" s="1"/>
  <c r="H26" i="20"/>
  <c r="D26" i="20" s="1"/>
  <c r="G26" i="20"/>
  <c r="F26" i="20"/>
  <c r="E26" i="20"/>
  <c r="S25" i="20"/>
  <c r="P25" i="20"/>
  <c r="V25" i="20" s="1"/>
  <c r="O25" i="20"/>
  <c r="U25" i="20" s="1"/>
  <c r="N25" i="20"/>
  <c r="L25" i="20" s="1"/>
  <c r="R25" i="20" s="1"/>
  <c r="M25" i="20"/>
  <c r="H25" i="20"/>
  <c r="G25" i="20"/>
  <c r="D25" i="20" s="1"/>
  <c r="F25" i="20"/>
  <c r="E25" i="20"/>
  <c r="V24" i="20"/>
  <c r="P24" i="20"/>
  <c r="O24" i="20"/>
  <c r="U24" i="20" s="1"/>
  <c r="N24" i="20"/>
  <c r="T24" i="20" s="1"/>
  <c r="M24" i="20"/>
  <c r="L24" i="20" s="1"/>
  <c r="R24" i="20" s="1"/>
  <c r="H24" i="20"/>
  <c r="G24" i="20"/>
  <c r="F24" i="20"/>
  <c r="D24" i="20" s="1"/>
  <c r="E24" i="20"/>
  <c r="U23" i="20"/>
  <c r="P23" i="20"/>
  <c r="L23" i="20" s="1"/>
  <c r="R23" i="20" s="1"/>
  <c r="O23" i="20"/>
  <c r="N23" i="20"/>
  <c r="T23" i="20" s="1"/>
  <c r="M23" i="20"/>
  <c r="S23" i="20" s="1"/>
  <c r="H23" i="20"/>
  <c r="G23" i="20"/>
  <c r="F23" i="20"/>
  <c r="E23" i="20"/>
  <c r="D23" i="20" s="1"/>
  <c r="T22" i="20"/>
  <c r="P22" i="20"/>
  <c r="V22" i="20" s="1"/>
  <c r="O22" i="20"/>
  <c r="U22" i="20" s="1"/>
  <c r="N22" i="20"/>
  <c r="M22" i="20"/>
  <c r="S22" i="20" s="1"/>
  <c r="H22" i="20"/>
  <c r="D22" i="20" s="1"/>
  <c r="G22" i="20"/>
  <c r="F22" i="20"/>
  <c r="F30" i="20" s="1"/>
  <c r="E22" i="20"/>
  <c r="E30" i="20" s="1"/>
  <c r="D30" i="20" s="1"/>
  <c r="S21" i="20"/>
  <c r="P21" i="20"/>
  <c r="V21" i="20" s="1"/>
  <c r="O21" i="20"/>
  <c r="U21" i="20" s="1"/>
  <c r="N21" i="20"/>
  <c r="N30" i="20" s="1"/>
  <c r="M21" i="20"/>
  <c r="H21" i="20"/>
  <c r="H30" i="20" s="1"/>
  <c r="G21" i="20"/>
  <c r="G30" i="20" s="1"/>
  <c r="F21" i="20"/>
  <c r="E21" i="20"/>
  <c r="P19" i="20"/>
  <c r="V19" i="20" s="1"/>
  <c r="O19" i="20"/>
  <c r="H19" i="20"/>
  <c r="E19" i="20"/>
  <c r="O18" i="20"/>
  <c r="U18" i="20" s="1"/>
  <c r="N18" i="20"/>
  <c r="T18" i="20" s="1"/>
  <c r="H18" i="20"/>
  <c r="G18" i="20"/>
  <c r="O17" i="20"/>
  <c r="U17" i="20" s="1"/>
  <c r="N17" i="20"/>
  <c r="T17" i="20" s="1"/>
  <c r="M17" i="20"/>
  <c r="L17" i="20" s="1"/>
  <c r="R17" i="20" s="1"/>
  <c r="H17" i="20"/>
  <c r="G17" i="20"/>
  <c r="F17" i="20"/>
  <c r="P16" i="20"/>
  <c r="V16" i="20" s="1"/>
  <c r="M16" i="20"/>
  <c r="S16" i="20" s="1"/>
  <c r="F16" i="20"/>
  <c r="E16" i="20"/>
  <c r="P15" i="20"/>
  <c r="V15" i="20" s="1"/>
  <c r="O15" i="20"/>
  <c r="U15" i="20" s="1"/>
  <c r="H15" i="20"/>
  <c r="E15" i="20"/>
  <c r="O14" i="20"/>
  <c r="U14" i="20" s="1"/>
  <c r="N14" i="20"/>
  <c r="T14" i="20" s="1"/>
  <c r="H14" i="20"/>
  <c r="G14" i="20"/>
  <c r="V13" i="20"/>
  <c r="P13" i="20"/>
  <c r="O13" i="20"/>
  <c r="U13" i="20" s="1"/>
  <c r="N13" i="20"/>
  <c r="T13" i="20" s="1"/>
  <c r="M13" i="20"/>
  <c r="L13" i="20" s="1"/>
  <c r="R13" i="20" s="1"/>
  <c r="H13" i="20"/>
  <c r="G13" i="20"/>
  <c r="F13" i="20"/>
  <c r="D13" i="20" s="1"/>
  <c r="E13" i="20"/>
  <c r="U12" i="20"/>
  <c r="P12" i="20"/>
  <c r="V12" i="20" s="1"/>
  <c r="O12" i="20"/>
  <c r="N12" i="20"/>
  <c r="T12" i="20" s="1"/>
  <c r="M12" i="20"/>
  <c r="S12" i="20" s="1"/>
  <c r="H12" i="20"/>
  <c r="G12" i="20"/>
  <c r="F12" i="20"/>
  <c r="E12" i="20"/>
  <c r="D12" i="20" s="1"/>
  <c r="P11" i="20"/>
  <c r="V11" i="20" s="1"/>
  <c r="O11" i="20"/>
  <c r="M11" i="20"/>
  <c r="S11" i="20" s="1"/>
  <c r="H11" i="20"/>
  <c r="F11" i="20"/>
  <c r="E11" i="20"/>
  <c r="O10" i="20"/>
  <c r="U10" i="20" s="1"/>
  <c r="N10" i="20"/>
  <c r="T10" i="20" s="1"/>
  <c r="H10" i="20"/>
  <c r="G10" i="20"/>
  <c r="N9" i="20"/>
  <c r="T9" i="20" s="1"/>
  <c r="M9" i="20"/>
  <c r="G9" i="20"/>
  <c r="F9" i="20"/>
  <c r="P8" i="20"/>
  <c r="V8" i="20" s="1"/>
  <c r="M8" i="20"/>
  <c r="S8" i="20" s="1"/>
  <c r="F8" i="20"/>
  <c r="E8" i="20"/>
  <c r="P7" i="20"/>
  <c r="V7" i="20" s="1"/>
  <c r="O7" i="20"/>
  <c r="U7" i="20" s="1"/>
  <c r="H7" i="20"/>
  <c r="E7" i="20"/>
  <c r="S6" i="20"/>
  <c r="P6" i="20"/>
  <c r="V6" i="20" s="1"/>
  <c r="O6" i="20"/>
  <c r="U6" i="20" s="1"/>
  <c r="N6" i="20"/>
  <c r="L6" i="20" s="1"/>
  <c r="R6" i="20" s="1"/>
  <c r="M6" i="20"/>
  <c r="H6" i="20"/>
  <c r="G6" i="20"/>
  <c r="D6" i="20" s="1"/>
  <c r="F6" i="20"/>
  <c r="E6" i="20"/>
  <c r="N5" i="20"/>
  <c r="M5" i="20"/>
  <c r="G5" i="20"/>
  <c r="F5" i="20"/>
  <c r="F20" i="20" s="1"/>
  <c r="U4" i="20"/>
  <c r="P4" i="20"/>
  <c r="L4" i="20" s="1"/>
  <c r="R4" i="20" s="1"/>
  <c r="O4" i="20"/>
  <c r="N4" i="20"/>
  <c r="T4" i="20" s="1"/>
  <c r="M4" i="20"/>
  <c r="S4" i="20" s="1"/>
  <c r="H4" i="20"/>
  <c r="G4" i="20"/>
  <c r="F4" i="20"/>
  <c r="E4" i="20"/>
  <c r="D4" i="20" s="1"/>
  <c r="R2" i="20"/>
  <c r="U411" i="19"/>
  <c r="S411" i="19"/>
  <c r="P411" i="19"/>
  <c r="V411" i="19" s="1"/>
  <c r="O411" i="19"/>
  <c r="N411" i="19"/>
  <c r="T411" i="19" s="1"/>
  <c r="M411" i="19"/>
  <c r="L411" i="19"/>
  <c r="R411" i="19" s="1"/>
  <c r="H411" i="19"/>
  <c r="G411" i="19"/>
  <c r="F411" i="19"/>
  <c r="E411" i="19"/>
  <c r="D411" i="19"/>
  <c r="V410" i="19"/>
  <c r="T410" i="19"/>
  <c r="R410" i="19"/>
  <c r="P410" i="19"/>
  <c r="O410" i="19"/>
  <c r="U410" i="19" s="1"/>
  <c r="N410" i="19"/>
  <c r="M410" i="19"/>
  <c r="S410" i="19" s="1"/>
  <c r="L410" i="19"/>
  <c r="H410" i="19"/>
  <c r="G410" i="19"/>
  <c r="F410" i="19"/>
  <c r="F412" i="19" s="1"/>
  <c r="E410" i="19"/>
  <c r="D410" i="19"/>
  <c r="U409" i="19"/>
  <c r="S409" i="19"/>
  <c r="P409" i="19"/>
  <c r="V409" i="19" s="1"/>
  <c r="O409" i="19"/>
  <c r="N409" i="19"/>
  <c r="T409" i="19" s="1"/>
  <c r="M409" i="19"/>
  <c r="L409" i="19"/>
  <c r="R409" i="19" s="1"/>
  <c r="H409" i="19"/>
  <c r="G409" i="19"/>
  <c r="F409" i="19"/>
  <c r="E409" i="19"/>
  <c r="D409" i="19"/>
  <c r="V408" i="19"/>
  <c r="T408" i="19"/>
  <c r="R408" i="19"/>
  <c r="P408" i="19"/>
  <c r="P412" i="19" s="1"/>
  <c r="O408" i="19"/>
  <c r="U408" i="19" s="1"/>
  <c r="N408" i="19"/>
  <c r="M408" i="19"/>
  <c r="S408" i="19" s="1"/>
  <c r="L408" i="19"/>
  <c r="H408" i="19"/>
  <c r="G408" i="19"/>
  <c r="F408" i="19"/>
  <c r="E408" i="19"/>
  <c r="E412" i="19" s="1"/>
  <c r="D408" i="19"/>
  <c r="U407" i="19"/>
  <c r="S407" i="19"/>
  <c r="P407" i="19"/>
  <c r="V407" i="19" s="1"/>
  <c r="O407" i="19"/>
  <c r="N407" i="19"/>
  <c r="T407" i="19" s="1"/>
  <c r="M407" i="19"/>
  <c r="L407" i="19"/>
  <c r="R407" i="19" s="1"/>
  <c r="H407" i="19"/>
  <c r="G407" i="19"/>
  <c r="F407" i="19"/>
  <c r="E407" i="19"/>
  <c r="D407" i="19"/>
  <c r="V405" i="19"/>
  <c r="T405" i="19"/>
  <c r="R405" i="19"/>
  <c r="P405" i="19"/>
  <c r="O405" i="19"/>
  <c r="U405" i="19" s="1"/>
  <c r="N405" i="19"/>
  <c r="M405" i="19"/>
  <c r="S405" i="19" s="1"/>
  <c r="L405" i="19"/>
  <c r="H405" i="19"/>
  <c r="G405" i="19"/>
  <c r="F405" i="19"/>
  <c r="E405" i="19"/>
  <c r="D405" i="19"/>
  <c r="U404" i="19"/>
  <c r="S404" i="19"/>
  <c r="P404" i="19"/>
  <c r="O404" i="19"/>
  <c r="O406" i="19" s="1"/>
  <c r="N404" i="19"/>
  <c r="M404" i="19"/>
  <c r="M406" i="19" s="1"/>
  <c r="L404" i="19"/>
  <c r="R404" i="19" s="1"/>
  <c r="H404" i="19"/>
  <c r="H406" i="19" s="1"/>
  <c r="G404" i="19"/>
  <c r="G406" i="19" s="1"/>
  <c r="F404" i="19"/>
  <c r="F406" i="19" s="1"/>
  <c r="E404" i="19"/>
  <c r="E406" i="19" s="1"/>
  <c r="D406" i="19" s="1"/>
  <c r="D404" i="19"/>
  <c r="V403" i="19"/>
  <c r="T403" i="19"/>
  <c r="R403" i="19"/>
  <c r="P403" i="19"/>
  <c r="O403" i="19"/>
  <c r="U403" i="19" s="1"/>
  <c r="N403" i="19"/>
  <c r="M403" i="19"/>
  <c r="S403" i="19" s="1"/>
  <c r="L403" i="19"/>
  <c r="H403" i="19"/>
  <c r="G403" i="19"/>
  <c r="F403" i="19"/>
  <c r="E403" i="19"/>
  <c r="D403" i="19"/>
  <c r="F402" i="19"/>
  <c r="U401" i="19"/>
  <c r="S401" i="19"/>
  <c r="P401" i="19"/>
  <c r="V401" i="19" s="1"/>
  <c r="O401" i="19"/>
  <c r="N401" i="19"/>
  <c r="T401" i="19" s="1"/>
  <c r="M401" i="19"/>
  <c r="L401" i="19"/>
  <c r="R401" i="19" s="1"/>
  <c r="H401" i="19"/>
  <c r="G401" i="19"/>
  <c r="F401" i="19"/>
  <c r="E401" i="19"/>
  <c r="D401" i="19"/>
  <c r="V400" i="19"/>
  <c r="T400" i="19"/>
  <c r="R400" i="19"/>
  <c r="P400" i="19"/>
  <c r="O400" i="19"/>
  <c r="N400" i="19"/>
  <c r="M400" i="19"/>
  <c r="S400" i="19" s="1"/>
  <c r="L400" i="19"/>
  <c r="H400" i="19"/>
  <c r="H402" i="19" s="1"/>
  <c r="G400" i="19"/>
  <c r="F400" i="19"/>
  <c r="E400" i="19"/>
  <c r="D400" i="19"/>
  <c r="U399" i="19"/>
  <c r="S399" i="19"/>
  <c r="P399" i="19"/>
  <c r="V399" i="19" s="1"/>
  <c r="O399" i="19"/>
  <c r="N399" i="19"/>
  <c r="T399" i="19" s="1"/>
  <c r="M399" i="19"/>
  <c r="L399" i="19"/>
  <c r="R399" i="19" s="1"/>
  <c r="H399" i="19"/>
  <c r="G399" i="19"/>
  <c r="F399" i="19"/>
  <c r="E399" i="19"/>
  <c r="D399" i="19"/>
  <c r="N398" i="19"/>
  <c r="G398" i="19"/>
  <c r="V397" i="19"/>
  <c r="T397" i="19"/>
  <c r="R397" i="19"/>
  <c r="P397" i="19"/>
  <c r="O397" i="19"/>
  <c r="U397" i="19" s="1"/>
  <c r="N397" i="19"/>
  <c r="M397" i="19"/>
  <c r="S397" i="19" s="1"/>
  <c r="L397" i="19"/>
  <c r="H397" i="19"/>
  <c r="G397" i="19"/>
  <c r="F397" i="19"/>
  <c r="E397" i="19"/>
  <c r="D397" i="19"/>
  <c r="U396" i="19"/>
  <c r="S396" i="19"/>
  <c r="P396" i="19"/>
  <c r="V396" i="19" s="1"/>
  <c r="O396" i="19"/>
  <c r="N396" i="19"/>
  <c r="T396" i="19" s="1"/>
  <c r="M396" i="19"/>
  <c r="L396" i="19"/>
  <c r="R396" i="19" s="1"/>
  <c r="H396" i="19"/>
  <c r="G396" i="19"/>
  <c r="F396" i="19"/>
  <c r="E396" i="19"/>
  <c r="E398" i="19" s="1"/>
  <c r="D396" i="19"/>
  <c r="V395" i="19"/>
  <c r="T395" i="19"/>
  <c r="R395" i="19"/>
  <c r="P395" i="19"/>
  <c r="O395" i="19"/>
  <c r="N395" i="19"/>
  <c r="M395" i="19"/>
  <c r="L395" i="19"/>
  <c r="H395" i="19"/>
  <c r="G395" i="19"/>
  <c r="F395" i="19"/>
  <c r="E395" i="19"/>
  <c r="D395" i="19"/>
  <c r="U394" i="19"/>
  <c r="S394" i="19"/>
  <c r="P394" i="19"/>
  <c r="V394" i="19" s="1"/>
  <c r="O394" i="19"/>
  <c r="N394" i="19"/>
  <c r="T394" i="19" s="1"/>
  <c r="M394" i="19"/>
  <c r="L394" i="19"/>
  <c r="R394" i="19" s="1"/>
  <c r="H394" i="19"/>
  <c r="G394" i="19"/>
  <c r="F394" i="19"/>
  <c r="E394" i="19"/>
  <c r="D394" i="19"/>
  <c r="P393" i="19"/>
  <c r="N393" i="19"/>
  <c r="G393" i="19"/>
  <c r="E393" i="19"/>
  <c r="D393" i="19" s="1"/>
  <c r="V392" i="19"/>
  <c r="T392" i="19"/>
  <c r="R392" i="19"/>
  <c r="P392" i="19"/>
  <c r="O392" i="19"/>
  <c r="N392" i="19"/>
  <c r="M392" i="19"/>
  <c r="L392" i="19"/>
  <c r="H392" i="19"/>
  <c r="H393" i="19" s="1"/>
  <c r="G392" i="19"/>
  <c r="F392" i="19"/>
  <c r="F393" i="19" s="1"/>
  <c r="E392" i="19"/>
  <c r="D392" i="19"/>
  <c r="U391" i="19"/>
  <c r="S391" i="19"/>
  <c r="P391" i="19"/>
  <c r="V391" i="19" s="1"/>
  <c r="O391" i="19"/>
  <c r="N391" i="19"/>
  <c r="T391" i="19" s="1"/>
  <c r="M391" i="19"/>
  <c r="L391" i="19"/>
  <c r="R391" i="19" s="1"/>
  <c r="H391" i="19"/>
  <c r="G391" i="19"/>
  <c r="F391" i="19"/>
  <c r="E391" i="19"/>
  <c r="D391" i="19"/>
  <c r="P390" i="19"/>
  <c r="V389" i="19"/>
  <c r="T389" i="19"/>
  <c r="R389" i="19"/>
  <c r="P389" i="19"/>
  <c r="O389" i="19"/>
  <c r="U389" i="19" s="1"/>
  <c r="N389" i="19"/>
  <c r="M389" i="19"/>
  <c r="S389" i="19" s="1"/>
  <c r="L389" i="19"/>
  <c r="H389" i="19"/>
  <c r="G389" i="19"/>
  <c r="F389" i="19"/>
  <c r="E389" i="19"/>
  <c r="D389" i="19"/>
  <c r="U388" i="19"/>
  <c r="S388" i="19"/>
  <c r="P388" i="19"/>
  <c r="V388" i="19" s="1"/>
  <c r="O388" i="19"/>
  <c r="N388" i="19"/>
  <c r="M388" i="19"/>
  <c r="L388" i="19"/>
  <c r="R388" i="19" s="1"/>
  <c r="H388" i="19"/>
  <c r="G388" i="19"/>
  <c r="G390" i="19" s="1"/>
  <c r="F388" i="19"/>
  <c r="E388" i="19"/>
  <c r="E390" i="19" s="1"/>
  <c r="D390" i="19" s="1"/>
  <c r="D388" i="19"/>
  <c r="V387" i="19"/>
  <c r="T387" i="19"/>
  <c r="R387" i="19"/>
  <c r="P387" i="19"/>
  <c r="O387" i="19"/>
  <c r="N387" i="19"/>
  <c r="M387" i="19"/>
  <c r="L387" i="19"/>
  <c r="H387" i="19"/>
  <c r="H390" i="19" s="1"/>
  <c r="G387" i="19"/>
  <c r="F387" i="19"/>
  <c r="F390" i="19" s="1"/>
  <c r="E387" i="19"/>
  <c r="D387" i="19"/>
  <c r="U386" i="19"/>
  <c r="S386" i="19"/>
  <c r="P386" i="19"/>
  <c r="V386" i="19" s="1"/>
  <c r="O386" i="19"/>
  <c r="N386" i="19"/>
  <c r="T386" i="19" s="1"/>
  <c r="M386" i="19"/>
  <c r="L386" i="19"/>
  <c r="R386" i="19" s="1"/>
  <c r="H386" i="19"/>
  <c r="G386" i="19"/>
  <c r="F386" i="19"/>
  <c r="E386" i="19"/>
  <c r="D386" i="19"/>
  <c r="N385" i="19"/>
  <c r="G385" i="19"/>
  <c r="V384" i="19"/>
  <c r="T384" i="19"/>
  <c r="R384" i="19"/>
  <c r="P384" i="19"/>
  <c r="O384" i="19"/>
  <c r="U384" i="19" s="1"/>
  <c r="N384" i="19"/>
  <c r="M384" i="19"/>
  <c r="S384" i="19" s="1"/>
  <c r="L384" i="19"/>
  <c r="H384" i="19"/>
  <c r="G384" i="19"/>
  <c r="F384" i="19"/>
  <c r="E384" i="19"/>
  <c r="D384" i="19"/>
  <c r="U383" i="19"/>
  <c r="S383" i="19"/>
  <c r="P383" i="19"/>
  <c r="V383" i="19" s="1"/>
  <c r="O383" i="19"/>
  <c r="O385" i="19" s="1"/>
  <c r="N383" i="19"/>
  <c r="T383" i="19" s="1"/>
  <c r="M383" i="19"/>
  <c r="M385" i="19" s="1"/>
  <c r="L383" i="19"/>
  <c r="R383" i="19" s="1"/>
  <c r="H383" i="19"/>
  <c r="H385" i="19" s="1"/>
  <c r="G383" i="19"/>
  <c r="F383" i="19"/>
  <c r="F385" i="19" s="1"/>
  <c r="E383" i="19"/>
  <c r="E385" i="19" s="1"/>
  <c r="D383" i="19"/>
  <c r="V382" i="19"/>
  <c r="T382" i="19"/>
  <c r="R382" i="19"/>
  <c r="P382" i="19"/>
  <c r="O382" i="19"/>
  <c r="U382" i="19" s="1"/>
  <c r="N382" i="19"/>
  <c r="M382" i="19"/>
  <c r="S382" i="19" s="1"/>
  <c r="L382" i="19"/>
  <c r="H382" i="19"/>
  <c r="G382" i="19"/>
  <c r="F382" i="19"/>
  <c r="E382" i="19"/>
  <c r="D382" i="19"/>
  <c r="O381" i="19"/>
  <c r="H381" i="19"/>
  <c r="U380" i="19"/>
  <c r="S380" i="19"/>
  <c r="P380" i="19"/>
  <c r="V380" i="19" s="1"/>
  <c r="O380" i="19"/>
  <c r="N380" i="19"/>
  <c r="T380" i="19" s="1"/>
  <c r="M380" i="19"/>
  <c r="L380" i="19"/>
  <c r="R380" i="19" s="1"/>
  <c r="H380" i="19"/>
  <c r="G380" i="19"/>
  <c r="F380" i="19"/>
  <c r="E380" i="19"/>
  <c r="D380" i="19"/>
  <c r="V379" i="19"/>
  <c r="T379" i="19"/>
  <c r="R379" i="19"/>
  <c r="P379" i="19"/>
  <c r="P381" i="19" s="1"/>
  <c r="O379" i="19"/>
  <c r="U379" i="19" s="1"/>
  <c r="N379" i="19"/>
  <c r="N381" i="19" s="1"/>
  <c r="M379" i="19"/>
  <c r="S379" i="19" s="1"/>
  <c r="L379" i="19"/>
  <c r="H379" i="19"/>
  <c r="G379" i="19"/>
  <c r="G381" i="19" s="1"/>
  <c r="F379" i="19"/>
  <c r="F381" i="19" s="1"/>
  <c r="E379" i="19"/>
  <c r="E381" i="19" s="1"/>
  <c r="D381" i="19" s="1"/>
  <c r="D379" i="19"/>
  <c r="U378" i="19"/>
  <c r="S378" i="19"/>
  <c r="P378" i="19"/>
  <c r="V378" i="19" s="1"/>
  <c r="O378" i="19"/>
  <c r="N378" i="19"/>
  <c r="T378" i="19" s="1"/>
  <c r="M378" i="19"/>
  <c r="L378" i="19"/>
  <c r="R378" i="19" s="1"/>
  <c r="H378" i="19"/>
  <c r="G378" i="19"/>
  <c r="F378" i="19"/>
  <c r="E378" i="19"/>
  <c r="D378" i="19"/>
  <c r="V376" i="19"/>
  <c r="T376" i="19"/>
  <c r="R376" i="19"/>
  <c r="P376" i="19"/>
  <c r="O376" i="19"/>
  <c r="U376" i="19" s="1"/>
  <c r="N376" i="19"/>
  <c r="M376" i="19"/>
  <c r="S376" i="19" s="1"/>
  <c r="L376" i="19"/>
  <c r="H376" i="19"/>
  <c r="G376" i="19"/>
  <c r="F376" i="19"/>
  <c r="E376" i="19"/>
  <c r="D376" i="19"/>
  <c r="U375" i="19"/>
  <c r="S375" i="19"/>
  <c r="P375" i="19"/>
  <c r="V375" i="19" s="1"/>
  <c r="O375" i="19"/>
  <c r="N375" i="19"/>
  <c r="T375" i="19" s="1"/>
  <c r="M375" i="19"/>
  <c r="L375" i="19"/>
  <c r="R375" i="19" s="1"/>
  <c r="H375" i="19"/>
  <c r="G375" i="19"/>
  <c r="F375" i="19"/>
  <c r="E375" i="19"/>
  <c r="D375" i="19"/>
  <c r="V374" i="19"/>
  <c r="T374" i="19"/>
  <c r="R374" i="19"/>
  <c r="P374" i="19"/>
  <c r="O374" i="19"/>
  <c r="U374" i="19" s="1"/>
  <c r="N374" i="19"/>
  <c r="M374" i="19"/>
  <c r="S374" i="19" s="1"/>
  <c r="L374" i="19"/>
  <c r="H374" i="19"/>
  <c r="G374" i="19"/>
  <c r="F374" i="19"/>
  <c r="E374" i="19"/>
  <c r="D374" i="19"/>
  <c r="U373" i="19"/>
  <c r="S373" i="19"/>
  <c r="P373" i="19"/>
  <c r="V373" i="19" s="1"/>
  <c r="O373" i="19"/>
  <c r="N373" i="19"/>
  <c r="T373" i="19" s="1"/>
  <c r="M373" i="19"/>
  <c r="L373" i="19"/>
  <c r="R373" i="19" s="1"/>
  <c r="H373" i="19"/>
  <c r="G373" i="19"/>
  <c r="F373" i="19"/>
  <c r="E373" i="19"/>
  <c r="D373" i="19"/>
  <c r="V372" i="19"/>
  <c r="T372" i="19"/>
  <c r="R372" i="19"/>
  <c r="P372" i="19"/>
  <c r="O372" i="19"/>
  <c r="U372" i="19" s="1"/>
  <c r="N372" i="19"/>
  <c r="M372" i="19"/>
  <c r="S372" i="19" s="1"/>
  <c r="L372" i="19"/>
  <c r="H372" i="19"/>
  <c r="G372" i="19"/>
  <c r="F372" i="19"/>
  <c r="E372" i="19"/>
  <c r="D372" i="19"/>
  <c r="U371" i="19"/>
  <c r="S371" i="19"/>
  <c r="P371" i="19"/>
  <c r="O371" i="19"/>
  <c r="N371" i="19"/>
  <c r="M371" i="19"/>
  <c r="L371" i="19"/>
  <c r="R371" i="19" s="1"/>
  <c r="H371" i="19"/>
  <c r="G371" i="19"/>
  <c r="F371" i="19"/>
  <c r="E371" i="19"/>
  <c r="E377" i="19" s="1"/>
  <c r="D371" i="19"/>
  <c r="V370" i="19"/>
  <c r="T370" i="19"/>
  <c r="R370" i="19"/>
  <c r="P370" i="19"/>
  <c r="O370" i="19"/>
  <c r="U370" i="19" s="1"/>
  <c r="N370" i="19"/>
  <c r="M370" i="19"/>
  <c r="S370" i="19" s="1"/>
  <c r="L370" i="19"/>
  <c r="H370" i="19"/>
  <c r="G370" i="19"/>
  <c r="F370" i="19"/>
  <c r="E370" i="19"/>
  <c r="D370" i="19"/>
  <c r="F369" i="19"/>
  <c r="U368" i="19"/>
  <c r="S368" i="19"/>
  <c r="P368" i="19"/>
  <c r="V368" i="19" s="1"/>
  <c r="O368" i="19"/>
  <c r="N368" i="19"/>
  <c r="T368" i="19" s="1"/>
  <c r="M368" i="19"/>
  <c r="L368" i="19"/>
  <c r="R368" i="19" s="1"/>
  <c r="H368" i="19"/>
  <c r="G368" i="19"/>
  <c r="F368" i="19"/>
  <c r="E368" i="19"/>
  <c r="D368" i="19"/>
  <c r="V367" i="19"/>
  <c r="T367" i="19"/>
  <c r="R367" i="19"/>
  <c r="P367" i="19"/>
  <c r="O367" i="19"/>
  <c r="N367" i="19"/>
  <c r="M367" i="19"/>
  <c r="S367" i="19" s="1"/>
  <c r="L367" i="19"/>
  <c r="H367" i="19"/>
  <c r="H369" i="19" s="1"/>
  <c r="G367" i="19"/>
  <c r="F367" i="19"/>
  <c r="E367" i="19"/>
  <c r="D367" i="19"/>
  <c r="U366" i="19"/>
  <c r="S366" i="19"/>
  <c r="P366" i="19"/>
  <c r="V366" i="19" s="1"/>
  <c r="O366" i="19"/>
  <c r="N366" i="19"/>
  <c r="T366" i="19" s="1"/>
  <c r="M366" i="19"/>
  <c r="L366" i="19"/>
  <c r="R366" i="19" s="1"/>
  <c r="H366" i="19"/>
  <c r="G366" i="19"/>
  <c r="F366" i="19"/>
  <c r="E366" i="19"/>
  <c r="D366" i="19"/>
  <c r="N365" i="19"/>
  <c r="G365" i="19"/>
  <c r="V364" i="19"/>
  <c r="T364" i="19"/>
  <c r="R364" i="19"/>
  <c r="P364" i="19"/>
  <c r="O364" i="19"/>
  <c r="U364" i="19" s="1"/>
  <c r="N364" i="19"/>
  <c r="M364" i="19"/>
  <c r="S364" i="19" s="1"/>
  <c r="L364" i="19"/>
  <c r="H364" i="19"/>
  <c r="G364" i="19"/>
  <c r="F364" i="19"/>
  <c r="E364" i="19"/>
  <c r="D364" i="19"/>
  <c r="U363" i="19"/>
  <c r="S363" i="19"/>
  <c r="P363" i="19"/>
  <c r="V363" i="19" s="1"/>
  <c r="O363" i="19"/>
  <c r="O365" i="19" s="1"/>
  <c r="N363" i="19"/>
  <c r="T363" i="19" s="1"/>
  <c r="M363" i="19"/>
  <c r="M365" i="19" s="1"/>
  <c r="L363" i="19"/>
  <c r="R363" i="19" s="1"/>
  <c r="H363" i="19"/>
  <c r="H365" i="19" s="1"/>
  <c r="G363" i="19"/>
  <c r="F363" i="19"/>
  <c r="F365" i="19" s="1"/>
  <c r="E363" i="19"/>
  <c r="E365" i="19" s="1"/>
  <c r="D363" i="19"/>
  <c r="V362" i="19"/>
  <c r="T362" i="19"/>
  <c r="R362" i="19"/>
  <c r="P362" i="19"/>
  <c r="O362" i="19"/>
  <c r="U362" i="19" s="1"/>
  <c r="N362" i="19"/>
  <c r="M362" i="19"/>
  <c r="S362" i="19" s="1"/>
  <c r="L362" i="19"/>
  <c r="H362" i="19"/>
  <c r="G362" i="19"/>
  <c r="F362" i="19"/>
  <c r="E362" i="19"/>
  <c r="D362" i="19"/>
  <c r="O361" i="19"/>
  <c r="H361" i="19"/>
  <c r="U360" i="19"/>
  <c r="S360" i="19"/>
  <c r="P360" i="19"/>
  <c r="V360" i="19" s="1"/>
  <c r="O360" i="19"/>
  <c r="N360" i="19"/>
  <c r="T360" i="19" s="1"/>
  <c r="M360" i="19"/>
  <c r="L360" i="19"/>
  <c r="R360" i="19" s="1"/>
  <c r="H360" i="19"/>
  <c r="G360" i="19"/>
  <c r="F360" i="19"/>
  <c r="E360" i="19"/>
  <c r="D360" i="19"/>
  <c r="V359" i="19"/>
  <c r="T359" i="19"/>
  <c r="R359" i="19"/>
  <c r="P359" i="19"/>
  <c r="P361" i="19" s="1"/>
  <c r="O359" i="19"/>
  <c r="U359" i="19" s="1"/>
  <c r="N359" i="19"/>
  <c r="N361" i="19" s="1"/>
  <c r="M359" i="19"/>
  <c r="S359" i="19" s="1"/>
  <c r="L359" i="19"/>
  <c r="H359" i="19"/>
  <c r="G359" i="19"/>
  <c r="G361" i="19" s="1"/>
  <c r="F359" i="19"/>
  <c r="F361" i="19" s="1"/>
  <c r="E359" i="19"/>
  <c r="E361" i="19" s="1"/>
  <c r="D361" i="19" s="1"/>
  <c r="D359" i="19"/>
  <c r="P358" i="19"/>
  <c r="V358" i="19" s="1"/>
  <c r="O358" i="19"/>
  <c r="U358" i="19" s="1"/>
  <c r="N358" i="19"/>
  <c r="T358" i="19" s="1"/>
  <c r="M358" i="19"/>
  <c r="S358" i="19" s="1"/>
  <c r="L358" i="19"/>
  <c r="R358" i="19" s="1"/>
  <c r="H358" i="19"/>
  <c r="G358" i="19"/>
  <c r="F358" i="19"/>
  <c r="E358" i="19"/>
  <c r="D358" i="19"/>
  <c r="M357" i="19"/>
  <c r="U356" i="19"/>
  <c r="S356" i="19"/>
  <c r="P356" i="19"/>
  <c r="V356" i="19" s="1"/>
  <c r="O356" i="19"/>
  <c r="N356" i="19"/>
  <c r="T356" i="19" s="1"/>
  <c r="M356" i="19"/>
  <c r="L356" i="19"/>
  <c r="R356" i="19" s="1"/>
  <c r="H356" i="19"/>
  <c r="G356" i="19"/>
  <c r="F356" i="19"/>
  <c r="E356" i="19"/>
  <c r="D356" i="19"/>
  <c r="V355" i="19"/>
  <c r="T355" i="19"/>
  <c r="R355" i="19"/>
  <c r="P355" i="19"/>
  <c r="O355" i="19"/>
  <c r="N355" i="19"/>
  <c r="N357" i="19" s="1"/>
  <c r="M355" i="19"/>
  <c r="S355" i="19" s="1"/>
  <c r="L355" i="19"/>
  <c r="H355" i="19"/>
  <c r="H357" i="19" s="1"/>
  <c r="G355" i="19"/>
  <c r="G357" i="19" s="1"/>
  <c r="F355" i="19"/>
  <c r="F357" i="19" s="1"/>
  <c r="E355" i="19"/>
  <c r="D355" i="19"/>
  <c r="U354" i="19"/>
  <c r="S354" i="19"/>
  <c r="P354" i="19"/>
  <c r="V354" i="19" s="1"/>
  <c r="O354" i="19"/>
  <c r="N354" i="19"/>
  <c r="T354" i="19" s="1"/>
  <c r="M354" i="19"/>
  <c r="L354" i="19"/>
  <c r="R354" i="19" s="1"/>
  <c r="H354" i="19"/>
  <c r="G354" i="19"/>
  <c r="F354" i="19"/>
  <c r="E354" i="19"/>
  <c r="D354" i="19"/>
  <c r="P353" i="19"/>
  <c r="V352" i="19"/>
  <c r="T352" i="19"/>
  <c r="R352" i="19"/>
  <c r="P352" i="19"/>
  <c r="O352" i="19"/>
  <c r="U352" i="19" s="1"/>
  <c r="N352" i="19"/>
  <c r="M352" i="19"/>
  <c r="S352" i="19" s="1"/>
  <c r="L352" i="19"/>
  <c r="H352" i="19"/>
  <c r="G352" i="19"/>
  <c r="F352" i="19"/>
  <c r="E352" i="19"/>
  <c r="D352" i="19"/>
  <c r="U351" i="19"/>
  <c r="S351" i="19"/>
  <c r="P351" i="19"/>
  <c r="V351" i="19" s="1"/>
  <c r="O351" i="19"/>
  <c r="N351" i="19"/>
  <c r="T351" i="19" s="1"/>
  <c r="M351" i="19"/>
  <c r="L351" i="19"/>
  <c r="R351" i="19" s="1"/>
  <c r="H351" i="19"/>
  <c r="G351" i="19"/>
  <c r="F351" i="19"/>
  <c r="E351" i="19"/>
  <c r="E353" i="19" s="1"/>
  <c r="D351" i="19"/>
  <c r="V350" i="19"/>
  <c r="T350" i="19"/>
  <c r="R350" i="19"/>
  <c r="P350" i="19"/>
  <c r="O350" i="19"/>
  <c r="U350" i="19" s="1"/>
  <c r="N350" i="19"/>
  <c r="M350" i="19"/>
  <c r="S350" i="19" s="1"/>
  <c r="L350" i="19"/>
  <c r="H350" i="19"/>
  <c r="G350" i="19"/>
  <c r="F350" i="19"/>
  <c r="E350" i="19"/>
  <c r="D350" i="19"/>
  <c r="U349" i="19"/>
  <c r="S349" i="19"/>
  <c r="P349" i="19"/>
  <c r="V349" i="19" s="1"/>
  <c r="O349" i="19"/>
  <c r="N349" i="19"/>
  <c r="M349" i="19"/>
  <c r="L349" i="19"/>
  <c r="R349" i="19" s="1"/>
  <c r="H349" i="19"/>
  <c r="G349" i="19"/>
  <c r="G353" i="19" s="1"/>
  <c r="F349" i="19"/>
  <c r="E349" i="19"/>
  <c r="D349" i="19"/>
  <c r="V348" i="19"/>
  <c r="T348" i="19"/>
  <c r="R348" i="19"/>
  <c r="P348" i="19"/>
  <c r="O348" i="19"/>
  <c r="U348" i="19" s="1"/>
  <c r="N348" i="19"/>
  <c r="M348" i="19"/>
  <c r="S348" i="19" s="1"/>
  <c r="L348" i="19"/>
  <c r="H348" i="19"/>
  <c r="G348" i="19"/>
  <c r="F348" i="19"/>
  <c r="E348" i="19"/>
  <c r="D348" i="19"/>
  <c r="O347" i="19"/>
  <c r="U346" i="19"/>
  <c r="S346" i="19"/>
  <c r="P346" i="19"/>
  <c r="O346" i="19"/>
  <c r="N346" i="19"/>
  <c r="T346" i="19" s="1"/>
  <c r="M346" i="19"/>
  <c r="L346" i="19"/>
  <c r="R346" i="19" s="1"/>
  <c r="H346" i="19"/>
  <c r="G346" i="19"/>
  <c r="F346" i="19"/>
  <c r="E346" i="19"/>
  <c r="E347" i="19" s="1"/>
  <c r="D346" i="19"/>
  <c r="V345" i="19"/>
  <c r="T345" i="19"/>
  <c r="R345" i="19"/>
  <c r="P345" i="19"/>
  <c r="O345" i="19"/>
  <c r="U345" i="19" s="1"/>
  <c r="N345" i="19"/>
  <c r="M345" i="19"/>
  <c r="L345" i="19"/>
  <c r="H345" i="19"/>
  <c r="H347" i="19" s="1"/>
  <c r="G345" i="19"/>
  <c r="F345" i="19"/>
  <c r="F347" i="19" s="1"/>
  <c r="E345" i="19"/>
  <c r="D345" i="19"/>
  <c r="U344" i="19"/>
  <c r="S344" i="19"/>
  <c r="P344" i="19"/>
  <c r="V344" i="19" s="1"/>
  <c r="O344" i="19"/>
  <c r="N344" i="19"/>
  <c r="T344" i="19" s="1"/>
  <c r="M344" i="19"/>
  <c r="L344" i="19"/>
  <c r="R344" i="19" s="1"/>
  <c r="H344" i="19"/>
  <c r="G344" i="19"/>
  <c r="F344" i="19"/>
  <c r="E344" i="19"/>
  <c r="D344" i="19"/>
  <c r="V342" i="19"/>
  <c r="T342" i="19"/>
  <c r="P342" i="19"/>
  <c r="O342" i="19"/>
  <c r="U342" i="19" s="1"/>
  <c r="N342" i="19"/>
  <c r="M342" i="19"/>
  <c r="S342" i="19" s="1"/>
  <c r="L342" i="19"/>
  <c r="H342" i="19"/>
  <c r="G342" i="19"/>
  <c r="F342" i="19"/>
  <c r="E342" i="19"/>
  <c r="D342" i="19"/>
  <c r="R342" i="19" s="1"/>
  <c r="U341" i="19"/>
  <c r="S341" i="19"/>
  <c r="P341" i="19"/>
  <c r="V341" i="19" s="1"/>
  <c r="O341" i="19"/>
  <c r="N341" i="19"/>
  <c r="M341" i="19"/>
  <c r="L341" i="19"/>
  <c r="R341" i="19" s="1"/>
  <c r="H341" i="19"/>
  <c r="G341" i="19"/>
  <c r="F341" i="19"/>
  <c r="E341" i="19"/>
  <c r="D341" i="19"/>
  <c r="V340" i="19"/>
  <c r="T340" i="19"/>
  <c r="R340" i="19"/>
  <c r="P340" i="19"/>
  <c r="O340" i="19"/>
  <c r="U340" i="19" s="1"/>
  <c r="N340" i="19"/>
  <c r="M340" i="19"/>
  <c r="S340" i="19" s="1"/>
  <c r="L340" i="19"/>
  <c r="H340" i="19"/>
  <c r="G340" i="19"/>
  <c r="F340" i="19"/>
  <c r="E340" i="19"/>
  <c r="D340" i="19"/>
  <c r="U339" i="19"/>
  <c r="S339" i="19"/>
  <c r="P339" i="19"/>
  <c r="O339" i="19"/>
  <c r="N339" i="19"/>
  <c r="T339" i="19" s="1"/>
  <c r="M339" i="19"/>
  <c r="L339" i="19"/>
  <c r="R339" i="19" s="1"/>
  <c r="H339" i="19"/>
  <c r="G339" i="19"/>
  <c r="F339" i="19"/>
  <c r="E339" i="19"/>
  <c r="E343" i="19" s="1"/>
  <c r="D339" i="19"/>
  <c r="V338" i="19"/>
  <c r="T338" i="19"/>
  <c r="R338" i="19"/>
  <c r="P338" i="19"/>
  <c r="O338" i="19"/>
  <c r="N338" i="19"/>
  <c r="M338" i="19"/>
  <c r="L338" i="19"/>
  <c r="H338" i="19"/>
  <c r="G338" i="19"/>
  <c r="F338" i="19"/>
  <c r="F343" i="19" s="1"/>
  <c r="E338" i="19"/>
  <c r="D338" i="19"/>
  <c r="S337" i="19"/>
  <c r="P337" i="19"/>
  <c r="V337" i="19" s="1"/>
  <c r="O337" i="19"/>
  <c r="N337" i="19"/>
  <c r="T337" i="19" s="1"/>
  <c r="M337" i="19"/>
  <c r="L337" i="19"/>
  <c r="R337" i="19" s="1"/>
  <c r="H337" i="19"/>
  <c r="G337" i="19"/>
  <c r="U337" i="19" s="1"/>
  <c r="F337" i="19"/>
  <c r="E337" i="19"/>
  <c r="D337" i="19"/>
  <c r="V335" i="19"/>
  <c r="T335" i="19"/>
  <c r="R335" i="19"/>
  <c r="P335" i="19"/>
  <c r="O335" i="19"/>
  <c r="N335" i="19"/>
  <c r="M335" i="19"/>
  <c r="S335" i="19" s="1"/>
  <c r="L335" i="19"/>
  <c r="H335" i="19"/>
  <c r="H336" i="19" s="1"/>
  <c r="G335" i="19"/>
  <c r="F335" i="19"/>
  <c r="E335" i="19"/>
  <c r="D335" i="19"/>
  <c r="U334" i="19"/>
  <c r="S334" i="19"/>
  <c r="P334" i="19"/>
  <c r="V334" i="19" s="1"/>
  <c r="O334" i="19"/>
  <c r="N334" i="19"/>
  <c r="T334" i="19" s="1"/>
  <c r="M334" i="19"/>
  <c r="M336" i="19" s="1"/>
  <c r="L334" i="19"/>
  <c r="R334" i="19" s="1"/>
  <c r="H334" i="19"/>
  <c r="G334" i="19"/>
  <c r="G336" i="19" s="1"/>
  <c r="F334" i="19"/>
  <c r="F336" i="19" s="1"/>
  <c r="E334" i="19"/>
  <c r="E336" i="19" s="1"/>
  <c r="D334" i="19"/>
  <c r="V333" i="19"/>
  <c r="T333" i="19"/>
  <c r="R333" i="19"/>
  <c r="P333" i="19"/>
  <c r="O333" i="19"/>
  <c r="U333" i="19" s="1"/>
  <c r="N333" i="19"/>
  <c r="M333" i="19"/>
  <c r="S333" i="19" s="1"/>
  <c r="L333" i="19"/>
  <c r="H333" i="19"/>
  <c r="G333" i="19"/>
  <c r="F333" i="19"/>
  <c r="E333" i="19"/>
  <c r="D333" i="19"/>
  <c r="O332" i="19"/>
  <c r="H332" i="19"/>
  <c r="F332" i="19"/>
  <c r="U331" i="19"/>
  <c r="S331" i="19"/>
  <c r="P331" i="19"/>
  <c r="V331" i="19" s="1"/>
  <c r="O331" i="19"/>
  <c r="N331" i="19"/>
  <c r="T331" i="19" s="1"/>
  <c r="M331" i="19"/>
  <c r="L331" i="19"/>
  <c r="R331" i="19" s="1"/>
  <c r="H331" i="19"/>
  <c r="G331" i="19"/>
  <c r="F331" i="19"/>
  <c r="E331" i="19"/>
  <c r="D331" i="19"/>
  <c r="V330" i="19"/>
  <c r="T330" i="19"/>
  <c r="R330" i="19"/>
  <c r="P330" i="19"/>
  <c r="O330" i="19"/>
  <c r="U330" i="19" s="1"/>
  <c r="N330" i="19"/>
  <c r="M330" i="19"/>
  <c r="L330" i="19"/>
  <c r="H330" i="19"/>
  <c r="G330" i="19"/>
  <c r="F330" i="19"/>
  <c r="E330" i="19"/>
  <c r="D330" i="19"/>
  <c r="U329" i="19"/>
  <c r="S329" i="19"/>
  <c r="P329" i="19"/>
  <c r="O329" i="19"/>
  <c r="N329" i="19"/>
  <c r="M329" i="19"/>
  <c r="L329" i="19"/>
  <c r="R329" i="19" s="1"/>
  <c r="H329" i="19"/>
  <c r="G329" i="19"/>
  <c r="G332" i="19" s="1"/>
  <c r="F329" i="19"/>
  <c r="E329" i="19"/>
  <c r="D329" i="19"/>
  <c r="V328" i="19"/>
  <c r="T328" i="19"/>
  <c r="R328" i="19"/>
  <c r="P328" i="19"/>
  <c r="O328" i="19"/>
  <c r="U328" i="19" s="1"/>
  <c r="N328" i="19"/>
  <c r="M328" i="19"/>
  <c r="S328" i="19" s="1"/>
  <c r="L328" i="19"/>
  <c r="H328" i="19"/>
  <c r="G328" i="19"/>
  <c r="F328" i="19"/>
  <c r="E328" i="19"/>
  <c r="D328" i="19"/>
  <c r="O327" i="19"/>
  <c r="U326" i="19"/>
  <c r="S326" i="19"/>
  <c r="P326" i="19"/>
  <c r="O326" i="19"/>
  <c r="N326" i="19"/>
  <c r="T326" i="19" s="1"/>
  <c r="M326" i="19"/>
  <c r="L326" i="19"/>
  <c r="R326" i="19" s="1"/>
  <c r="H326" i="19"/>
  <c r="G326" i="19"/>
  <c r="F326" i="19"/>
  <c r="E326" i="19"/>
  <c r="D326" i="19"/>
  <c r="V325" i="19"/>
  <c r="T325" i="19"/>
  <c r="R325" i="19"/>
  <c r="P325" i="19"/>
  <c r="O325" i="19"/>
  <c r="U325" i="19" s="1"/>
  <c r="N325" i="19"/>
  <c r="M325" i="19"/>
  <c r="L325" i="19"/>
  <c r="H325" i="19"/>
  <c r="H327" i="19" s="1"/>
  <c r="G325" i="19"/>
  <c r="F325" i="19"/>
  <c r="F327" i="19" s="1"/>
  <c r="E325" i="19"/>
  <c r="E327" i="19" s="1"/>
  <c r="D325" i="19"/>
  <c r="U324" i="19"/>
  <c r="S324" i="19"/>
  <c r="P324" i="19"/>
  <c r="V324" i="19" s="1"/>
  <c r="O324" i="19"/>
  <c r="N324" i="19"/>
  <c r="T324" i="19" s="1"/>
  <c r="M324" i="19"/>
  <c r="L324" i="19"/>
  <c r="R324" i="19" s="1"/>
  <c r="H324" i="19"/>
  <c r="G324" i="19"/>
  <c r="F324" i="19"/>
  <c r="E324" i="19"/>
  <c r="D324" i="19"/>
  <c r="V322" i="19"/>
  <c r="T322" i="19"/>
  <c r="R322" i="19"/>
  <c r="P322" i="19"/>
  <c r="O322" i="19"/>
  <c r="U322" i="19" s="1"/>
  <c r="N322" i="19"/>
  <c r="M322" i="19"/>
  <c r="S322" i="19" s="1"/>
  <c r="L322" i="19"/>
  <c r="H322" i="19"/>
  <c r="G322" i="19"/>
  <c r="F322" i="19"/>
  <c r="E322" i="19"/>
  <c r="D322" i="19"/>
  <c r="U321" i="19"/>
  <c r="S321" i="19"/>
  <c r="P321" i="19"/>
  <c r="V321" i="19" s="1"/>
  <c r="O321" i="19"/>
  <c r="O323" i="19" s="1"/>
  <c r="N321" i="19"/>
  <c r="M321" i="19"/>
  <c r="M323" i="19" s="1"/>
  <c r="L321" i="19"/>
  <c r="R321" i="19" s="1"/>
  <c r="H321" i="19"/>
  <c r="H323" i="19" s="1"/>
  <c r="G321" i="19"/>
  <c r="G323" i="19" s="1"/>
  <c r="F321" i="19"/>
  <c r="F323" i="19" s="1"/>
  <c r="E321" i="19"/>
  <c r="E323" i="19" s="1"/>
  <c r="D321" i="19"/>
  <c r="V320" i="19"/>
  <c r="T320" i="19"/>
  <c r="R320" i="19"/>
  <c r="P320" i="19"/>
  <c r="O320" i="19"/>
  <c r="U320" i="19" s="1"/>
  <c r="N320" i="19"/>
  <c r="M320" i="19"/>
  <c r="S320" i="19" s="1"/>
  <c r="L320" i="19"/>
  <c r="H320" i="19"/>
  <c r="G320" i="19"/>
  <c r="F320" i="19"/>
  <c r="E320" i="19"/>
  <c r="D320" i="19"/>
  <c r="U318" i="19"/>
  <c r="S318" i="19"/>
  <c r="P318" i="19"/>
  <c r="V318" i="19" s="1"/>
  <c r="O318" i="19"/>
  <c r="N318" i="19"/>
  <c r="T318" i="19" s="1"/>
  <c r="M318" i="19"/>
  <c r="L318" i="19"/>
  <c r="R318" i="19" s="1"/>
  <c r="H318" i="19"/>
  <c r="G318" i="19"/>
  <c r="F318" i="19"/>
  <c r="E318" i="19"/>
  <c r="D318" i="19"/>
  <c r="V317" i="19"/>
  <c r="T317" i="19"/>
  <c r="R317" i="19"/>
  <c r="P317" i="19"/>
  <c r="O317" i="19"/>
  <c r="U317" i="19" s="1"/>
  <c r="N317" i="19"/>
  <c r="M317" i="19"/>
  <c r="S317" i="19" s="1"/>
  <c r="L317" i="19"/>
  <c r="H317" i="19"/>
  <c r="G317" i="19"/>
  <c r="F317" i="19"/>
  <c r="E317" i="19"/>
  <c r="D317" i="19"/>
  <c r="U316" i="19"/>
  <c r="S316" i="19"/>
  <c r="P316" i="19"/>
  <c r="V316" i="19" s="1"/>
  <c r="O316" i="19"/>
  <c r="N316" i="19"/>
  <c r="T316" i="19" s="1"/>
  <c r="M316" i="19"/>
  <c r="L316" i="19"/>
  <c r="R316" i="19" s="1"/>
  <c r="H316" i="19"/>
  <c r="G316" i="19"/>
  <c r="F316" i="19"/>
  <c r="E316" i="19"/>
  <c r="D316" i="19"/>
  <c r="V315" i="19"/>
  <c r="T315" i="19"/>
  <c r="R315" i="19"/>
  <c r="P315" i="19"/>
  <c r="O315" i="19"/>
  <c r="U315" i="19" s="1"/>
  <c r="N315" i="19"/>
  <c r="M315" i="19"/>
  <c r="S315" i="19" s="1"/>
  <c r="L315" i="19"/>
  <c r="H315" i="19"/>
  <c r="G315" i="19"/>
  <c r="F315" i="19"/>
  <c r="E315" i="19"/>
  <c r="D315" i="19"/>
  <c r="S314" i="19"/>
  <c r="P314" i="19"/>
  <c r="V314" i="19" s="1"/>
  <c r="O314" i="19"/>
  <c r="U314" i="19" s="1"/>
  <c r="N314" i="19"/>
  <c r="T314" i="19" s="1"/>
  <c r="M314" i="19"/>
  <c r="L314" i="19"/>
  <c r="R314" i="19" s="1"/>
  <c r="H314" i="19"/>
  <c r="H319" i="19" s="1"/>
  <c r="G314" i="19"/>
  <c r="F314" i="19"/>
  <c r="E314" i="19"/>
  <c r="D314" i="19"/>
  <c r="V313" i="19"/>
  <c r="U313" i="19"/>
  <c r="R313" i="19"/>
  <c r="P313" i="19"/>
  <c r="O313" i="19"/>
  <c r="N313" i="19"/>
  <c r="M313" i="19"/>
  <c r="L313" i="19"/>
  <c r="H313" i="19"/>
  <c r="G313" i="19"/>
  <c r="F313" i="19"/>
  <c r="F319" i="19" s="1"/>
  <c r="E313" i="19"/>
  <c r="D313" i="19"/>
  <c r="U312" i="19"/>
  <c r="T312" i="19"/>
  <c r="P312" i="19"/>
  <c r="V312" i="19" s="1"/>
  <c r="O312" i="19"/>
  <c r="N312" i="19"/>
  <c r="M312" i="19"/>
  <c r="S312" i="19" s="1"/>
  <c r="L312" i="19"/>
  <c r="R312" i="19" s="1"/>
  <c r="H312" i="19"/>
  <c r="G312" i="19"/>
  <c r="F312" i="19"/>
  <c r="E312" i="19"/>
  <c r="D312" i="19"/>
  <c r="H311" i="19"/>
  <c r="V310" i="19"/>
  <c r="U310" i="19"/>
  <c r="S310" i="19"/>
  <c r="R310" i="19"/>
  <c r="P310" i="19"/>
  <c r="O310" i="19"/>
  <c r="N310" i="19"/>
  <c r="T310" i="19" s="1"/>
  <c r="M310" i="19"/>
  <c r="L310" i="19"/>
  <c r="H310" i="19"/>
  <c r="G310" i="19"/>
  <c r="F310" i="19"/>
  <c r="E310" i="19"/>
  <c r="D310" i="19"/>
  <c r="U309" i="19"/>
  <c r="T309" i="19"/>
  <c r="P309" i="19"/>
  <c r="V309" i="19" s="1"/>
  <c r="O309" i="19"/>
  <c r="N309" i="19"/>
  <c r="M309" i="19"/>
  <c r="S309" i="19" s="1"/>
  <c r="L309" i="19"/>
  <c r="R309" i="19" s="1"/>
  <c r="H309" i="19"/>
  <c r="G309" i="19"/>
  <c r="F309" i="19"/>
  <c r="E309" i="19"/>
  <c r="D309" i="19"/>
  <c r="T308" i="19"/>
  <c r="S308" i="19"/>
  <c r="P308" i="19"/>
  <c r="V308" i="19" s="1"/>
  <c r="O308" i="19"/>
  <c r="U308" i="19" s="1"/>
  <c r="N308" i="19"/>
  <c r="M308" i="19"/>
  <c r="L308" i="19"/>
  <c r="R308" i="19" s="1"/>
  <c r="H308" i="19"/>
  <c r="G308" i="19"/>
  <c r="F308" i="19"/>
  <c r="E308" i="19"/>
  <c r="D308" i="19"/>
  <c r="V307" i="19"/>
  <c r="T307" i="19"/>
  <c r="S307" i="19"/>
  <c r="R307" i="19"/>
  <c r="P307" i="19"/>
  <c r="O307" i="19"/>
  <c r="N307" i="19"/>
  <c r="M307" i="19"/>
  <c r="L307" i="19"/>
  <c r="H307" i="19"/>
  <c r="G307" i="19"/>
  <c r="F307" i="19"/>
  <c r="E307" i="19"/>
  <c r="D307" i="19"/>
  <c r="V306" i="19"/>
  <c r="U306" i="19"/>
  <c r="S306" i="19"/>
  <c r="R306" i="19"/>
  <c r="P306" i="19"/>
  <c r="O306" i="19"/>
  <c r="N306" i="19"/>
  <c r="M306" i="19"/>
  <c r="L306" i="19"/>
  <c r="H306" i="19"/>
  <c r="G306" i="19"/>
  <c r="F306" i="19"/>
  <c r="E306" i="19"/>
  <c r="D306" i="19"/>
  <c r="V305" i="19"/>
  <c r="U305" i="19"/>
  <c r="T305" i="19"/>
  <c r="P305" i="19"/>
  <c r="O305" i="19"/>
  <c r="N305" i="19"/>
  <c r="M305" i="19"/>
  <c r="L305" i="19"/>
  <c r="R305" i="19" s="1"/>
  <c r="H305" i="19"/>
  <c r="G305" i="19"/>
  <c r="F305" i="19"/>
  <c r="E305" i="19"/>
  <c r="D305" i="19"/>
  <c r="T304" i="19"/>
  <c r="S304" i="19"/>
  <c r="P304" i="19"/>
  <c r="V304" i="19" s="1"/>
  <c r="O304" i="19"/>
  <c r="U304" i="19" s="1"/>
  <c r="N304" i="19"/>
  <c r="M304" i="19"/>
  <c r="L304" i="19"/>
  <c r="R304" i="19" s="1"/>
  <c r="H304" i="19"/>
  <c r="G304" i="19"/>
  <c r="F304" i="19"/>
  <c r="E304" i="19"/>
  <c r="D304" i="19"/>
  <c r="M303" i="19"/>
  <c r="G303" i="19"/>
  <c r="U302" i="19"/>
  <c r="T302" i="19"/>
  <c r="P302" i="19"/>
  <c r="V302" i="19" s="1"/>
  <c r="O302" i="19"/>
  <c r="N302" i="19"/>
  <c r="M302" i="19"/>
  <c r="S302" i="19" s="1"/>
  <c r="L302" i="19"/>
  <c r="R302" i="19" s="1"/>
  <c r="H302" i="19"/>
  <c r="G302" i="19"/>
  <c r="F302" i="19"/>
  <c r="E302" i="19"/>
  <c r="D302" i="19"/>
  <c r="T301" i="19"/>
  <c r="S301" i="19"/>
  <c r="P301" i="19"/>
  <c r="V301" i="19" s="1"/>
  <c r="O301" i="19"/>
  <c r="U301" i="19" s="1"/>
  <c r="N301" i="19"/>
  <c r="M301" i="19"/>
  <c r="L301" i="19"/>
  <c r="R301" i="19" s="1"/>
  <c r="H301" i="19"/>
  <c r="G301" i="19"/>
  <c r="F301" i="19"/>
  <c r="E301" i="19"/>
  <c r="D301" i="19"/>
  <c r="V300" i="19"/>
  <c r="S300" i="19"/>
  <c r="R300" i="19"/>
  <c r="P300" i="19"/>
  <c r="O300" i="19"/>
  <c r="U300" i="19" s="1"/>
  <c r="N300" i="19"/>
  <c r="M300" i="19"/>
  <c r="L300" i="19"/>
  <c r="H300" i="19"/>
  <c r="G300" i="19"/>
  <c r="F300" i="19"/>
  <c r="E300" i="19"/>
  <c r="D300" i="19"/>
  <c r="V299" i="19"/>
  <c r="U299" i="19"/>
  <c r="R299" i="19"/>
  <c r="P299" i="19"/>
  <c r="O299" i="19"/>
  <c r="N299" i="19"/>
  <c r="T299" i="19" s="1"/>
  <c r="M299" i="19"/>
  <c r="S299" i="19" s="1"/>
  <c r="L299" i="19"/>
  <c r="H299" i="19"/>
  <c r="G299" i="19"/>
  <c r="F299" i="19"/>
  <c r="F303" i="19" s="1"/>
  <c r="E299" i="19"/>
  <c r="D299" i="19"/>
  <c r="U298" i="19"/>
  <c r="T298" i="19"/>
  <c r="R298" i="19"/>
  <c r="P298" i="19"/>
  <c r="V298" i="19" s="1"/>
  <c r="O298" i="19"/>
  <c r="N298" i="19"/>
  <c r="M298" i="19"/>
  <c r="S298" i="19" s="1"/>
  <c r="L298" i="19"/>
  <c r="H298" i="19"/>
  <c r="G298" i="19"/>
  <c r="F298" i="19"/>
  <c r="E298" i="19"/>
  <c r="D298" i="19"/>
  <c r="N297" i="19"/>
  <c r="V296" i="19"/>
  <c r="U296" i="19"/>
  <c r="R296" i="19"/>
  <c r="P296" i="19"/>
  <c r="O296" i="19"/>
  <c r="N296" i="19"/>
  <c r="T296" i="19" s="1"/>
  <c r="M296" i="19"/>
  <c r="S296" i="19" s="1"/>
  <c r="L296" i="19"/>
  <c r="H296" i="19"/>
  <c r="G296" i="19"/>
  <c r="F296" i="19"/>
  <c r="E296" i="19"/>
  <c r="D296" i="19"/>
  <c r="U295" i="19"/>
  <c r="T295" i="19"/>
  <c r="P295" i="19"/>
  <c r="V295" i="19" s="1"/>
  <c r="O295" i="19"/>
  <c r="N295" i="19"/>
  <c r="M295" i="19"/>
  <c r="S295" i="19" s="1"/>
  <c r="L295" i="19"/>
  <c r="R295" i="19" s="1"/>
  <c r="H295" i="19"/>
  <c r="G295" i="19"/>
  <c r="F295" i="19"/>
  <c r="E295" i="19"/>
  <c r="D295" i="19"/>
  <c r="T294" i="19"/>
  <c r="S294" i="19"/>
  <c r="P294" i="19"/>
  <c r="V294" i="19" s="1"/>
  <c r="O294" i="19"/>
  <c r="O297" i="19" s="1"/>
  <c r="N294" i="19"/>
  <c r="M294" i="19"/>
  <c r="L294" i="19"/>
  <c r="R294" i="19" s="1"/>
  <c r="H294" i="19"/>
  <c r="G294" i="19"/>
  <c r="F294" i="19"/>
  <c r="E294" i="19"/>
  <c r="D294" i="19"/>
  <c r="V293" i="19"/>
  <c r="S293" i="19"/>
  <c r="R293" i="19"/>
  <c r="P293" i="19"/>
  <c r="O293" i="19"/>
  <c r="U293" i="19" s="1"/>
  <c r="N293" i="19"/>
  <c r="T293" i="19" s="1"/>
  <c r="M293" i="19"/>
  <c r="L293" i="19"/>
  <c r="H293" i="19"/>
  <c r="H297" i="19" s="1"/>
  <c r="G293" i="19"/>
  <c r="G297" i="19" s="1"/>
  <c r="F293" i="19"/>
  <c r="E293" i="19"/>
  <c r="D293" i="19"/>
  <c r="V292" i="19"/>
  <c r="U292" i="19"/>
  <c r="R292" i="19"/>
  <c r="P292" i="19"/>
  <c r="O292" i="19"/>
  <c r="N292" i="19"/>
  <c r="T292" i="19" s="1"/>
  <c r="M292" i="19"/>
  <c r="S292" i="19" s="1"/>
  <c r="L292" i="19"/>
  <c r="H292" i="19"/>
  <c r="G292" i="19"/>
  <c r="F292" i="19"/>
  <c r="E292" i="19"/>
  <c r="D292" i="19"/>
  <c r="U291" i="19"/>
  <c r="T291" i="19"/>
  <c r="R291" i="19"/>
  <c r="P291" i="19"/>
  <c r="O291" i="19"/>
  <c r="N291" i="19"/>
  <c r="M291" i="19"/>
  <c r="L291" i="19"/>
  <c r="H291" i="19"/>
  <c r="G291" i="19"/>
  <c r="F291" i="19"/>
  <c r="F297" i="19" s="1"/>
  <c r="E291" i="19"/>
  <c r="D291" i="19"/>
  <c r="T290" i="19"/>
  <c r="S290" i="19"/>
  <c r="P290" i="19"/>
  <c r="V290" i="19" s="1"/>
  <c r="O290" i="19"/>
  <c r="U290" i="19" s="1"/>
  <c r="N290" i="19"/>
  <c r="M290" i="19"/>
  <c r="L290" i="19"/>
  <c r="R290" i="19" s="1"/>
  <c r="H290" i="19"/>
  <c r="G290" i="19"/>
  <c r="F290" i="19"/>
  <c r="E290" i="19"/>
  <c r="D290" i="19"/>
  <c r="U288" i="19"/>
  <c r="T288" i="19"/>
  <c r="P288" i="19"/>
  <c r="V288" i="19" s="1"/>
  <c r="O288" i="19"/>
  <c r="N288" i="19"/>
  <c r="M288" i="19"/>
  <c r="S288" i="19" s="1"/>
  <c r="L288" i="19"/>
  <c r="R288" i="19" s="1"/>
  <c r="H288" i="19"/>
  <c r="G288" i="19"/>
  <c r="F288" i="19"/>
  <c r="E288" i="19"/>
  <c r="D288" i="19"/>
  <c r="T287" i="19"/>
  <c r="S287" i="19"/>
  <c r="P287" i="19"/>
  <c r="V287" i="19" s="1"/>
  <c r="O287" i="19"/>
  <c r="U287" i="19" s="1"/>
  <c r="N287" i="19"/>
  <c r="M287" i="19"/>
  <c r="L287" i="19"/>
  <c r="R287" i="19" s="1"/>
  <c r="H287" i="19"/>
  <c r="G287" i="19"/>
  <c r="F287" i="19"/>
  <c r="E287" i="19"/>
  <c r="D287" i="19"/>
  <c r="V286" i="19"/>
  <c r="T286" i="19"/>
  <c r="S286" i="19"/>
  <c r="R286" i="19"/>
  <c r="P286" i="19"/>
  <c r="O286" i="19"/>
  <c r="U286" i="19" s="1"/>
  <c r="N286" i="19"/>
  <c r="M286" i="19"/>
  <c r="L286" i="19"/>
  <c r="H286" i="19"/>
  <c r="G286" i="19"/>
  <c r="F286" i="19"/>
  <c r="E286" i="19"/>
  <c r="D286" i="19"/>
  <c r="V285" i="19"/>
  <c r="U285" i="19"/>
  <c r="S285" i="19"/>
  <c r="R285" i="19"/>
  <c r="P285" i="19"/>
  <c r="O285" i="19"/>
  <c r="N285" i="19"/>
  <c r="T285" i="19" s="1"/>
  <c r="M285" i="19"/>
  <c r="L285" i="19"/>
  <c r="H285" i="19"/>
  <c r="G285" i="19"/>
  <c r="G289" i="19" s="1"/>
  <c r="F285" i="19"/>
  <c r="F289" i="19" s="1"/>
  <c r="E285" i="19"/>
  <c r="D285" i="19"/>
  <c r="V284" i="19"/>
  <c r="U284" i="19"/>
  <c r="T284" i="19"/>
  <c r="P284" i="19"/>
  <c r="O284" i="19"/>
  <c r="N284" i="19"/>
  <c r="M284" i="19"/>
  <c r="S284" i="19" s="1"/>
  <c r="L284" i="19"/>
  <c r="R284" i="19" s="1"/>
  <c r="H284" i="19"/>
  <c r="G284" i="19"/>
  <c r="F284" i="19"/>
  <c r="E284" i="19"/>
  <c r="D284" i="19"/>
  <c r="T283" i="19"/>
  <c r="S283" i="19"/>
  <c r="P283" i="19"/>
  <c r="O283" i="19"/>
  <c r="N283" i="19"/>
  <c r="M283" i="19"/>
  <c r="L283" i="19"/>
  <c r="R283" i="19" s="1"/>
  <c r="H283" i="19"/>
  <c r="G283" i="19"/>
  <c r="F283" i="19"/>
  <c r="E283" i="19"/>
  <c r="D283" i="19"/>
  <c r="V282" i="19"/>
  <c r="T282" i="19"/>
  <c r="S282" i="19"/>
  <c r="R282" i="19"/>
  <c r="P282" i="19"/>
  <c r="O282" i="19"/>
  <c r="U282" i="19" s="1"/>
  <c r="N282" i="19"/>
  <c r="M282" i="19"/>
  <c r="L282" i="19"/>
  <c r="H282" i="19"/>
  <c r="G282" i="19"/>
  <c r="F282" i="19"/>
  <c r="E282" i="19"/>
  <c r="D282" i="19"/>
  <c r="T280" i="19"/>
  <c r="S280" i="19"/>
  <c r="P280" i="19"/>
  <c r="V280" i="19" s="1"/>
  <c r="O280" i="19"/>
  <c r="U280" i="19" s="1"/>
  <c r="N280" i="19"/>
  <c r="M280" i="19"/>
  <c r="L280" i="19"/>
  <c r="R280" i="19" s="1"/>
  <c r="H280" i="19"/>
  <c r="G280" i="19"/>
  <c r="F280" i="19"/>
  <c r="E280" i="19"/>
  <c r="D280" i="19"/>
  <c r="V279" i="19"/>
  <c r="S279" i="19"/>
  <c r="R279" i="19"/>
  <c r="P279" i="19"/>
  <c r="O279" i="19"/>
  <c r="U279" i="19" s="1"/>
  <c r="N279" i="19"/>
  <c r="T279" i="19" s="1"/>
  <c r="M279" i="19"/>
  <c r="L279" i="19"/>
  <c r="H279" i="19"/>
  <c r="G279" i="19"/>
  <c r="F279" i="19"/>
  <c r="E279" i="19"/>
  <c r="D279" i="19"/>
  <c r="V278" i="19"/>
  <c r="U278" i="19"/>
  <c r="R278" i="19"/>
  <c r="P278" i="19"/>
  <c r="P281" i="19" s="1"/>
  <c r="O278" i="19"/>
  <c r="N278" i="19"/>
  <c r="T278" i="19" s="1"/>
  <c r="M278" i="19"/>
  <c r="S278" i="19" s="1"/>
  <c r="L278" i="19"/>
  <c r="H278" i="19"/>
  <c r="G278" i="19"/>
  <c r="F278" i="19"/>
  <c r="F11" i="19" s="1"/>
  <c r="E278" i="19"/>
  <c r="D278" i="19"/>
  <c r="T277" i="19"/>
  <c r="P277" i="19"/>
  <c r="V277" i="19" s="1"/>
  <c r="O277" i="19"/>
  <c r="U277" i="19" s="1"/>
  <c r="N277" i="19"/>
  <c r="M277" i="19"/>
  <c r="S277" i="19" s="1"/>
  <c r="L277" i="19"/>
  <c r="R277" i="19" s="1"/>
  <c r="H277" i="19"/>
  <c r="G277" i="19"/>
  <c r="F277" i="19"/>
  <c r="E277" i="19"/>
  <c r="D277" i="19"/>
  <c r="V276" i="19"/>
  <c r="S276" i="19"/>
  <c r="R276" i="19"/>
  <c r="P276" i="19"/>
  <c r="O276" i="19"/>
  <c r="U276" i="19" s="1"/>
  <c r="N276" i="19"/>
  <c r="T276" i="19" s="1"/>
  <c r="M276" i="19"/>
  <c r="L276" i="19"/>
  <c r="H276" i="19"/>
  <c r="G276" i="19"/>
  <c r="F276" i="19"/>
  <c r="E276" i="19"/>
  <c r="D276" i="19"/>
  <c r="V275" i="19"/>
  <c r="U275" i="19"/>
  <c r="R275" i="19"/>
  <c r="P275" i="19"/>
  <c r="O275" i="19"/>
  <c r="N275" i="19"/>
  <c r="M275" i="19"/>
  <c r="L275" i="19"/>
  <c r="H275" i="19"/>
  <c r="G275" i="19"/>
  <c r="F275" i="19"/>
  <c r="E275" i="19"/>
  <c r="E281" i="19" s="1"/>
  <c r="D275" i="19"/>
  <c r="T274" i="19"/>
  <c r="P274" i="19"/>
  <c r="V274" i="19" s="1"/>
  <c r="O274" i="19"/>
  <c r="U274" i="19" s="1"/>
  <c r="N274" i="19"/>
  <c r="M274" i="19"/>
  <c r="S274" i="19" s="1"/>
  <c r="L274" i="19"/>
  <c r="R274" i="19" s="1"/>
  <c r="H274" i="19"/>
  <c r="G274" i="19"/>
  <c r="F274" i="19"/>
  <c r="E274" i="19"/>
  <c r="D274" i="19"/>
  <c r="U272" i="19"/>
  <c r="P272" i="19"/>
  <c r="V272" i="19" s="1"/>
  <c r="O272" i="19"/>
  <c r="N272" i="19"/>
  <c r="T272" i="19" s="1"/>
  <c r="M272" i="19"/>
  <c r="S272" i="19" s="1"/>
  <c r="L272" i="19"/>
  <c r="R272" i="19" s="1"/>
  <c r="H272" i="19"/>
  <c r="G272" i="19"/>
  <c r="F272" i="19"/>
  <c r="E272" i="19"/>
  <c r="D272" i="19"/>
  <c r="U271" i="19"/>
  <c r="T271" i="19"/>
  <c r="P271" i="19"/>
  <c r="V271" i="19" s="1"/>
  <c r="O271" i="19"/>
  <c r="N271" i="19"/>
  <c r="M271" i="19"/>
  <c r="S271" i="19" s="1"/>
  <c r="L271" i="19"/>
  <c r="R271" i="19" s="1"/>
  <c r="H271" i="19"/>
  <c r="G271" i="19"/>
  <c r="F271" i="19"/>
  <c r="E271" i="19"/>
  <c r="D271" i="19"/>
  <c r="S270" i="19"/>
  <c r="P270" i="19"/>
  <c r="V270" i="19" s="1"/>
  <c r="O270" i="19"/>
  <c r="U270" i="19" s="1"/>
  <c r="N270" i="19"/>
  <c r="N273" i="19" s="1"/>
  <c r="M270" i="19"/>
  <c r="L270" i="19"/>
  <c r="R270" i="19" s="1"/>
  <c r="H270" i="19"/>
  <c r="G270" i="19"/>
  <c r="F270" i="19"/>
  <c r="E270" i="19"/>
  <c r="D270" i="19"/>
  <c r="V269" i="19"/>
  <c r="R269" i="19"/>
  <c r="P269" i="19"/>
  <c r="O269" i="19"/>
  <c r="U269" i="19" s="1"/>
  <c r="N269" i="19"/>
  <c r="T269" i="19" s="1"/>
  <c r="M269" i="19"/>
  <c r="S269" i="19" s="1"/>
  <c r="L269" i="19"/>
  <c r="H269" i="19"/>
  <c r="G269" i="19"/>
  <c r="G273" i="19" s="1"/>
  <c r="F269" i="19"/>
  <c r="F273" i="19" s="1"/>
  <c r="E269" i="19"/>
  <c r="D269" i="19"/>
  <c r="U268" i="19"/>
  <c r="P268" i="19"/>
  <c r="V268" i="19" s="1"/>
  <c r="O268" i="19"/>
  <c r="N268" i="19"/>
  <c r="T268" i="19" s="1"/>
  <c r="M268" i="19"/>
  <c r="S268" i="19" s="1"/>
  <c r="L268" i="19"/>
  <c r="R268" i="19" s="1"/>
  <c r="H268" i="19"/>
  <c r="G268" i="19"/>
  <c r="F268" i="19"/>
  <c r="E268" i="19"/>
  <c r="D268" i="19"/>
  <c r="U267" i="19"/>
  <c r="T267" i="19"/>
  <c r="P267" i="19"/>
  <c r="V267" i="19" s="1"/>
  <c r="O267" i="19"/>
  <c r="N267" i="19"/>
  <c r="M267" i="19"/>
  <c r="S267" i="19" s="1"/>
  <c r="L267" i="19"/>
  <c r="R267" i="19" s="1"/>
  <c r="H267" i="19"/>
  <c r="G267" i="19"/>
  <c r="F267" i="19"/>
  <c r="E267" i="19"/>
  <c r="D267" i="19"/>
  <c r="N266" i="19"/>
  <c r="V265" i="19"/>
  <c r="U265" i="19"/>
  <c r="R265" i="19"/>
  <c r="P265" i="19"/>
  <c r="O265" i="19"/>
  <c r="N265" i="19"/>
  <c r="T265" i="19" s="1"/>
  <c r="M265" i="19"/>
  <c r="S265" i="19" s="1"/>
  <c r="L265" i="19"/>
  <c r="H265" i="19"/>
  <c r="G265" i="19"/>
  <c r="F265" i="19"/>
  <c r="E265" i="19"/>
  <c r="D265" i="19"/>
  <c r="T264" i="19"/>
  <c r="P264" i="19"/>
  <c r="V264" i="19" s="1"/>
  <c r="O264" i="19"/>
  <c r="U264" i="19" s="1"/>
  <c r="N264" i="19"/>
  <c r="M264" i="19"/>
  <c r="S264" i="19" s="1"/>
  <c r="L264" i="19"/>
  <c r="R264" i="19" s="1"/>
  <c r="H264" i="19"/>
  <c r="G264" i="19"/>
  <c r="F264" i="19"/>
  <c r="E264" i="19"/>
  <c r="D264" i="19"/>
  <c r="S263" i="19"/>
  <c r="P263" i="19"/>
  <c r="V263" i="19" s="1"/>
  <c r="O263" i="19"/>
  <c r="U263" i="19" s="1"/>
  <c r="N263" i="19"/>
  <c r="T263" i="19" s="1"/>
  <c r="M263" i="19"/>
  <c r="L263" i="19"/>
  <c r="R263" i="19" s="1"/>
  <c r="H263" i="19"/>
  <c r="G263" i="19"/>
  <c r="F263" i="19"/>
  <c r="E263" i="19"/>
  <c r="D263" i="19"/>
  <c r="V262" i="19"/>
  <c r="S262" i="19"/>
  <c r="R262" i="19"/>
  <c r="P262" i="19"/>
  <c r="O262" i="19"/>
  <c r="U262" i="19" s="1"/>
  <c r="N262" i="19"/>
  <c r="T262" i="19" s="1"/>
  <c r="M262" i="19"/>
  <c r="L262" i="19"/>
  <c r="H262" i="19"/>
  <c r="G262" i="19"/>
  <c r="G266" i="19" s="1"/>
  <c r="F262" i="19"/>
  <c r="E262" i="19"/>
  <c r="D262" i="19"/>
  <c r="V261" i="19"/>
  <c r="U261" i="19"/>
  <c r="R261" i="19"/>
  <c r="P261" i="19"/>
  <c r="O261" i="19"/>
  <c r="N261" i="19"/>
  <c r="T261" i="19" s="1"/>
  <c r="M261" i="19"/>
  <c r="L261" i="19"/>
  <c r="H261" i="19"/>
  <c r="G261" i="19"/>
  <c r="F261" i="19"/>
  <c r="F266" i="19" s="1"/>
  <c r="E261" i="19"/>
  <c r="D261" i="19"/>
  <c r="T260" i="19"/>
  <c r="P260" i="19"/>
  <c r="O260" i="19"/>
  <c r="U260" i="19" s="1"/>
  <c r="N260" i="19"/>
  <c r="M260" i="19"/>
  <c r="S260" i="19" s="1"/>
  <c r="L260" i="19"/>
  <c r="R260" i="19" s="1"/>
  <c r="H260" i="19"/>
  <c r="G260" i="19"/>
  <c r="F260" i="19"/>
  <c r="E260" i="19"/>
  <c r="E266" i="19" s="1"/>
  <c r="D260" i="19"/>
  <c r="S259" i="19"/>
  <c r="P259" i="19"/>
  <c r="V259" i="19" s="1"/>
  <c r="O259" i="19"/>
  <c r="U259" i="19" s="1"/>
  <c r="N259" i="19"/>
  <c r="T259" i="19" s="1"/>
  <c r="M259" i="19"/>
  <c r="L259" i="19"/>
  <c r="R259" i="19" s="1"/>
  <c r="H259" i="19"/>
  <c r="G259" i="19"/>
  <c r="F259" i="19"/>
  <c r="E259" i="19"/>
  <c r="D259" i="19"/>
  <c r="M258" i="19"/>
  <c r="U257" i="19"/>
  <c r="T257" i="19"/>
  <c r="P257" i="19"/>
  <c r="V257" i="19" s="1"/>
  <c r="O257" i="19"/>
  <c r="N257" i="19"/>
  <c r="M257" i="19"/>
  <c r="S257" i="19" s="1"/>
  <c r="L257" i="19"/>
  <c r="R257" i="19" s="1"/>
  <c r="H257" i="19"/>
  <c r="G257" i="19"/>
  <c r="F257" i="19"/>
  <c r="E257" i="19"/>
  <c r="E258" i="19" s="1"/>
  <c r="D257" i="19"/>
  <c r="S256" i="19"/>
  <c r="P256" i="19"/>
  <c r="V256" i="19" s="1"/>
  <c r="O256" i="19"/>
  <c r="U256" i="19" s="1"/>
  <c r="N256" i="19"/>
  <c r="T256" i="19" s="1"/>
  <c r="M256" i="19"/>
  <c r="L256" i="19"/>
  <c r="R256" i="19" s="1"/>
  <c r="H256" i="19"/>
  <c r="G256" i="19"/>
  <c r="F256" i="19"/>
  <c r="E256" i="19"/>
  <c r="D256" i="19"/>
  <c r="V255" i="19"/>
  <c r="R255" i="19"/>
  <c r="P255" i="19"/>
  <c r="O255" i="19"/>
  <c r="O258" i="19" s="1"/>
  <c r="N255" i="19"/>
  <c r="M255" i="19"/>
  <c r="S255" i="19" s="1"/>
  <c r="L255" i="19"/>
  <c r="H255" i="19"/>
  <c r="H258" i="19" s="1"/>
  <c r="G255" i="19"/>
  <c r="F255" i="19"/>
  <c r="F258" i="19" s="1"/>
  <c r="E255" i="19"/>
  <c r="D255" i="19"/>
  <c r="U254" i="19"/>
  <c r="P254" i="19"/>
  <c r="V254" i="19" s="1"/>
  <c r="O254" i="19"/>
  <c r="N254" i="19"/>
  <c r="T254" i="19" s="1"/>
  <c r="M254" i="19"/>
  <c r="S254" i="19" s="1"/>
  <c r="L254" i="19"/>
  <c r="R254" i="19" s="1"/>
  <c r="H254" i="19"/>
  <c r="G254" i="19"/>
  <c r="F254" i="19"/>
  <c r="E254" i="19"/>
  <c r="D254" i="19"/>
  <c r="V252" i="19"/>
  <c r="S252" i="19"/>
  <c r="R252" i="19"/>
  <c r="P252" i="19"/>
  <c r="O252" i="19"/>
  <c r="U252" i="19" s="1"/>
  <c r="N252" i="19"/>
  <c r="M252" i="19"/>
  <c r="L252" i="19"/>
  <c r="H252" i="19"/>
  <c r="G252" i="19"/>
  <c r="G253" i="19" s="1"/>
  <c r="F252" i="19"/>
  <c r="E252" i="19"/>
  <c r="D252" i="19"/>
  <c r="V251" i="19"/>
  <c r="U251" i="19"/>
  <c r="R251" i="19"/>
  <c r="P251" i="19"/>
  <c r="O251" i="19"/>
  <c r="N251" i="19"/>
  <c r="T251" i="19" s="1"/>
  <c r="M251" i="19"/>
  <c r="S251" i="19" s="1"/>
  <c r="L251" i="19"/>
  <c r="H251" i="19"/>
  <c r="G251" i="19"/>
  <c r="F251" i="19"/>
  <c r="E251" i="19"/>
  <c r="D251" i="19"/>
  <c r="T250" i="19"/>
  <c r="P250" i="19"/>
  <c r="O250" i="19"/>
  <c r="N250" i="19"/>
  <c r="M250" i="19"/>
  <c r="M253" i="19" s="1"/>
  <c r="L250" i="19"/>
  <c r="R250" i="19" s="1"/>
  <c r="H250" i="19"/>
  <c r="H253" i="19" s="1"/>
  <c r="G250" i="19"/>
  <c r="F250" i="19"/>
  <c r="F253" i="19" s="1"/>
  <c r="D253" i="19" s="1"/>
  <c r="E250" i="19"/>
  <c r="E253" i="19" s="1"/>
  <c r="D250" i="19"/>
  <c r="S249" i="19"/>
  <c r="P249" i="19"/>
  <c r="V249" i="19" s="1"/>
  <c r="O249" i="19"/>
  <c r="U249" i="19" s="1"/>
  <c r="N249" i="19"/>
  <c r="T249" i="19" s="1"/>
  <c r="M249" i="19"/>
  <c r="L249" i="19"/>
  <c r="R249" i="19" s="1"/>
  <c r="H249" i="19"/>
  <c r="G249" i="19"/>
  <c r="F249" i="19"/>
  <c r="E249" i="19"/>
  <c r="D249" i="19"/>
  <c r="U247" i="19"/>
  <c r="T247" i="19"/>
  <c r="P247" i="19"/>
  <c r="V247" i="19" s="1"/>
  <c r="O247" i="19"/>
  <c r="N247" i="19"/>
  <c r="M247" i="19"/>
  <c r="S247" i="19" s="1"/>
  <c r="L247" i="19"/>
  <c r="R247" i="19" s="1"/>
  <c r="H247" i="19"/>
  <c r="G247" i="19"/>
  <c r="F247" i="19"/>
  <c r="E247" i="19"/>
  <c r="D247" i="19"/>
  <c r="S246" i="19"/>
  <c r="P246" i="19"/>
  <c r="V246" i="19" s="1"/>
  <c r="O246" i="19"/>
  <c r="U246" i="19" s="1"/>
  <c r="N246" i="19"/>
  <c r="T246" i="19" s="1"/>
  <c r="M246" i="19"/>
  <c r="L246" i="19"/>
  <c r="R246" i="19" s="1"/>
  <c r="H246" i="19"/>
  <c r="G246" i="19"/>
  <c r="F246" i="19"/>
  <c r="E246" i="19"/>
  <c r="D246" i="19"/>
  <c r="V245" i="19"/>
  <c r="R245" i="19"/>
  <c r="P245" i="19"/>
  <c r="O245" i="19"/>
  <c r="U245" i="19" s="1"/>
  <c r="N245" i="19"/>
  <c r="T245" i="19" s="1"/>
  <c r="M245" i="19"/>
  <c r="S245" i="19" s="1"/>
  <c r="L245" i="19"/>
  <c r="H245" i="19"/>
  <c r="G245" i="19"/>
  <c r="F245" i="19"/>
  <c r="F248" i="19" s="1"/>
  <c r="E245" i="19"/>
  <c r="D245" i="19"/>
  <c r="U244" i="19"/>
  <c r="P244" i="19"/>
  <c r="P248" i="19" s="1"/>
  <c r="O244" i="19"/>
  <c r="N244" i="19"/>
  <c r="T244" i="19" s="1"/>
  <c r="M244" i="19"/>
  <c r="S244" i="19" s="1"/>
  <c r="L244" i="19"/>
  <c r="R244" i="19" s="1"/>
  <c r="H244" i="19"/>
  <c r="G244" i="19"/>
  <c r="G248" i="19" s="1"/>
  <c r="F244" i="19"/>
  <c r="E244" i="19"/>
  <c r="E248" i="19" s="1"/>
  <c r="D244" i="19"/>
  <c r="U243" i="19"/>
  <c r="T243" i="19"/>
  <c r="P243" i="19"/>
  <c r="V243" i="19" s="1"/>
  <c r="O243" i="19"/>
  <c r="N243" i="19"/>
  <c r="M243" i="19"/>
  <c r="S243" i="19" s="1"/>
  <c r="L243" i="19"/>
  <c r="R243" i="19" s="1"/>
  <c r="H243" i="19"/>
  <c r="G243" i="19"/>
  <c r="F243" i="19"/>
  <c r="E243" i="19"/>
  <c r="D243" i="19"/>
  <c r="N242" i="19"/>
  <c r="V241" i="19"/>
  <c r="U241" i="19"/>
  <c r="R241" i="19"/>
  <c r="P241" i="19"/>
  <c r="O241" i="19"/>
  <c r="N241" i="19"/>
  <c r="T241" i="19" s="1"/>
  <c r="M241" i="19"/>
  <c r="S241" i="19" s="1"/>
  <c r="L241" i="19"/>
  <c r="H241" i="19"/>
  <c r="G241" i="19"/>
  <c r="F241" i="19"/>
  <c r="E241" i="19"/>
  <c r="D241" i="19"/>
  <c r="T240" i="19"/>
  <c r="P240" i="19"/>
  <c r="V240" i="19" s="1"/>
  <c r="O240" i="19"/>
  <c r="U240" i="19" s="1"/>
  <c r="N240" i="19"/>
  <c r="M240" i="19"/>
  <c r="S240" i="19" s="1"/>
  <c r="L240" i="19"/>
  <c r="R240" i="19" s="1"/>
  <c r="H240" i="19"/>
  <c r="G240" i="19"/>
  <c r="F240" i="19"/>
  <c r="E240" i="19"/>
  <c r="D240" i="19"/>
  <c r="S239" i="19"/>
  <c r="P239" i="19"/>
  <c r="V239" i="19" s="1"/>
  <c r="O239" i="19"/>
  <c r="U239" i="19" s="1"/>
  <c r="N239" i="19"/>
  <c r="T239" i="19" s="1"/>
  <c r="M239" i="19"/>
  <c r="L239" i="19"/>
  <c r="R239" i="19" s="1"/>
  <c r="H239" i="19"/>
  <c r="G239" i="19"/>
  <c r="F239" i="19"/>
  <c r="E239" i="19"/>
  <c r="D239" i="19"/>
  <c r="V238" i="19"/>
  <c r="S238" i="19"/>
  <c r="R238" i="19"/>
  <c r="P238" i="19"/>
  <c r="O238" i="19"/>
  <c r="U238" i="19" s="1"/>
  <c r="N238" i="19"/>
  <c r="T238" i="19" s="1"/>
  <c r="M238" i="19"/>
  <c r="L238" i="19"/>
  <c r="H238" i="19"/>
  <c r="G238" i="19"/>
  <c r="G242" i="19" s="1"/>
  <c r="F238" i="19"/>
  <c r="E238" i="19"/>
  <c r="D238" i="19"/>
  <c r="V237" i="19"/>
  <c r="U237" i="19"/>
  <c r="R237" i="19"/>
  <c r="P237" i="19"/>
  <c r="O237" i="19"/>
  <c r="N237" i="19"/>
  <c r="T237" i="19" s="1"/>
  <c r="M237" i="19"/>
  <c r="L237" i="19"/>
  <c r="H237" i="19"/>
  <c r="G237" i="19"/>
  <c r="F237" i="19"/>
  <c r="F242" i="19" s="1"/>
  <c r="E237" i="19"/>
  <c r="D237" i="19"/>
  <c r="T236" i="19"/>
  <c r="P236" i="19"/>
  <c r="O236" i="19"/>
  <c r="U236" i="19" s="1"/>
  <c r="N236" i="19"/>
  <c r="M236" i="19"/>
  <c r="S236" i="19" s="1"/>
  <c r="L236" i="19"/>
  <c r="R236" i="19" s="1"/>
  <c r="H236" i="19"/>
  <c r="G236" i="19"/>
  <c r="F236" i="19"/>
  <c r="E236" i="19"/>
  <c r="E242" i="19" s="1"/>
  <c r="D236" i="19"/>
  <c r="S235" i="19"/>
  <c r="P235" i="19"/>
  <c r="V235" i="19" s="1"/>
  <c r="O235" i="19"/>
  <c r="U235" i="19" s="1"/>
  <c r="N235" i="19"/>
  <c r="T235" i="19" s="1"/>
  <c r="M235" i="19"/>
  <c r="L235" i="19"/>
  <c r="R235" i="19" s="1"/>
  <c r="H235" i="19"/>
  <c r="G235" i="19"/>
  <c r="F235" i="19"/>
  <c r="E235" i="19"/>
  <c r="D235" i="19"/>
  <c r="U233" i="19"/>
  <c r="T233" i="19"/>
  <c r="P233" i="19"/>
  <c r="V233" i="19" s="1"/>
  <c r="O233" i="19"/>
  <c r="N233" i="19"/>
  <c r="M233" i="19"/>
  <c r="S233" i="19" s="1"/>
  <c r="L233" i="19"/>
  <c r="R233" i="19" s="1"/>
  <c r="H233" i="19"/>
  <c r="G233" i="19"/>
  <c r="F233" i="19"/>
  <c r="E233" i="19"/>
  <c r="D233" i="19"/>
  <c r="S232" i="19"/>
  <c r="P232" i="19"/>
  <c r="V232" i="19" s="1"/>
  <c r="O232" i="19"/>
  <c r="U232" i="19" s="1"/>
  <c r="N232" i="19"/>
  <c r="T232" i="19" s="1"/>
  <c r="M232" i="19"/>
  <c r="L232" i="19"/>
  <c r="R232" i="19" s="1"/>
  <c r="H232" i="19"/>
  <c r="G232" i="19"/>
  <c r="F232" i="19"/>
  <c r="E232" i="19"/>
  <c r="D232" i="19"/>
  <c r="V231" i="19"/>
  <c r="R231" i="19"/>
  <c r="P231" i="19"/>
  <c r="O231" i="19"/>
  <c r="U231" i="19" s="1"/>
  <c r="N231" i="19"/>
  <c r="T231" i="19" s="1"/>
  <c r="M231" i="19"/>
  <c r="S231" i="19" s="1"/>
  <c r="L231" i="19"/>
  <c r="H231" i="19"/>
  <c r="G231" i="19"/>
  <c r="F231" i="19"/>
  <c r="E231" i="19"/>
  <c r="D231" i="19"/>
  <c r="U230" i="19"/>
  <c r="P230" i="19"/>
  <c r="V230" i="19" s="1"/>
  <c r="O230" i="19"/>
  <c r="N230" i="19"/>
  <c r="T230" i="19" s="1"/>
  <c r="M230" i="19"/>
  <c r="S230" i="19" s="1"/>
  <c r="L230" i="19"/>
  <c r="R230" i="19" s="1"/>
  <c r="H230" i="19"/>
  <c r="G230" i="19"/>
  <c r="F230" i="19"/>
  <c r="E230" i="19"/>
  <c r="D230" i="19"/>
  <c r="U229" i="19"/>
  <c r="T229" i="19"/>
  <c r="P229" i="19"/>
  <c r="O229" i="19"/>
  <c r="N229" i="19"/>
  <c r="M229" i="19"/>
  <c r="S229" i="19" s="1"/>
  <c r="L229" i="19"/>
  <c r="R229" i="19" s="1"/>
  <c r="H229" i="19"/>
  <c r="G229" i="19"/>
  <c r="F229" i="19"/>
  <c r="E229" i="19"/>
  <c r="E234" i="19" s="1"/>
  <c r="D229" i="19"/>
  <c r="S228" i="19"/>
  <c r="P228" i="19"/>
  <c r="V228" i="19" s="1"/>
  <c r="O228" i="19"/>
  <c r="U228" i="19" s="1"/>
  <c r="N228" i="19"/>
  <c r="T228" i="19" s="1"/>
  <c r="M228" i="19"/>
  <c r="L228" i="19"/>
  <c r="R228" i="19" s="1"/>
  <c r="H228" i="19"/>
  <c r="G228" i="19"/>
  <c r="F228" i="19"/>
  <c r="E228" i="19"/>
  <c r="D228" i="19"/>
  <c r="V227" i="19"/>
  <c r="R227" i="19"/>
  <c r="P227" i="19"/>
  <c r="O227" i="19"/>
  <c r="O234" i="19" s="1"/>
  <c r="N227" i="19"/>
  <c r="M227" i="19"/>
  <c r="S227" i="19" s="1"/>
  <c r="L227" i="19"/>
  <c r="H227" i="19"/>
  <c r="H234" i="19" s="1"/>
  <c r="G227" i="19"/>
  <c r="F227" i="19"/>
  <c r="F234" i="19" s="1"/>
  <c r="E227" i="19"/>
  <c r="D227" i="19"/>
  <c r="U226" i="19"/>
  <c r="P226" i="19"/>
  <c r="V226" i="19" s="1"/>
  <c r="O226" i="19"/>
  <c r="N226" i="19"/>
  <c r="T226" i="19" s="1"/>
  <c r="M226" i="19"/>
  <c r="S226" i="19" s="1"/>
  <c r="L226" i="19"/>
  <c r="R226" i="19" s="1"/>
  <c r="H226" i="19"/>
  <c r="G226" i="19"/>
  <c r="F226" i="19"/>
  <c r="E226" i="19"/>
  <c r="D226" i="19"/>
  <c r="O225" i="19"/>
  <c r="V224" i="19"/>
  <c r="S224" i="19"/>
  <c r="R224" i="19"/>
  <c r="P224" i="19"/>
  <c r="O224" i="19"/>
  <c r="U224" i="19" s="1"/>
  <c r="N224" i="19"/>
  <c r="T224" i="19" s="1"/>
  <c r="M224" i="19"/>
  <c r="L224" i="19"/>
  <c r="H224" i="19"/>
  <c r="G224" i="19"/>
  <c r="F224" i="19"/>
  <c r="E224" i="19"/>
  <c r="D224" i="19"/>
  <c r="V223" i="19"/>
  <c r="U223" i="19"/>
  <c r="R223" i="19"/>
  <c r="P223" i="19"/>
  <c r="O223" i="19"/>
  <c r="N223" i="19"/>
  <c r="T223" i="19" s="1"/>
  <c r="M223" i="19"/>
  <c r="S223" i="19" s="1"/>
  <c r="L223" i="19"/>
  <c r="H223" i="19"/>
  <c r="G223" i="19"/>
  <c r="F223" i="19"/>
  <c r="E223" i="19"/>
  <c r="D223" i="19"/>
  <c r="T222" i="19"/>
  <c r="P222" i="19"/>
  <c r="V222" i="19" s="1"/>
  <c r="O222" i="19"/>
  <c r="U222" i="19" s="1"/>
  <c r="N222" i="19"/>
  <c r="M222" i="19"/>
  <c r="S222" i="19" s="1"/>
  <c r="L222" i="19"/>
  <c r="R222" i="19" s="1"/>
  <c r="H222" i="19"/>
  <c r="G222" i="19"/>
  <c r="F222" i="19"/>
  <c r="E222" i="19"/>
  <c r="D222" i="19"/>
  <c r="S221" i="19"/>
  <c r="P221" i="19"/>
  <c r="V221" i="19" s="1"/>
  <c r="O221" i="19"/>
  <c r="U221" i="19" s="1"/>
  <c r="N221" i="19"/>
  <c r="T221" i="19" s="1"/>
  <c r="M221" i="19"/>
  <c r="L221" i="19"/>
  <c r="R221" i="19" s="1"/>
  <c r="H221" i="19"/>
  <c r="G221" i="19"/>
  <c r="F221" i="19"/>
  <c r="E221" i="19"/>
  <c r="D221" i="19"/>
  <c r="V220" i="19"/>
  <c r="S220" i="19"/>
  <c r="R220" i="19"/>
  <c r="P220" i="19"/>
  <c r="O220" i="19"/>
  <c r="U220" i="19" s="1"/>
  <c r="N220" i="19"/>
  <c r="T220" i="19" s="1"/>
  <c r="M220" i="19"/>
  <c r="L220" i="19"/>
  <c r="H220" i="19"/>
  <c r="G220" i="19"/>
  <c r="F220" i="19"/>
  <c r="E220" i="19"/>
  <c r="D220" i="19"/>
  <c r="V219" i="19"/>
  <c r="U219" i="19"/>
  <c r="R219" i="19"/>
  <c r="P219" i="19"/>
  <c r="O219" i="19"/>
  <c r="N219" i="19"/>
  <c r="T219" i="19" s="1"/>
  <c r="M219" i="19"/>
  <c r="S219" i="19" s="1"/>
  <c r="L219" i="19"/>
  <c r="H219" i="19"/>
  <c r="G219" i="19"/>
  <c r="F219" i="19"/>
  <c r="E219" i="19"/>
  <c r="D219" i="19"/>
  <c r="T218" i="19"/>
  <c r="P218" i="19"/>
  <c r="V218" i="19" s="1"/>
  <c r="O218" i="19"/>
  <c r="U218" i="19" s="1"/>
  <c r="N218" i="19"/>
  <c r="M218" i="19"/>
  <c r="S218" i="19" s="1"/>
  <c r="L218" i="19"/>
  <c r="R218" i="19" s="1"/>
  <c r="H218" i="19"/>
  <c r="G218" i="19"/>
  <c r="F218" i="19"/>
  <c r="E218" i="19"/>
  <c r="D218" i="19"/>
  <c r="V217" i="19"/>
  <c r="S217" i="19"/>
  <c r="P217" i="19"/>
  <c r="P225" i="19" s="1"/>
  <c r="O217" i="19"/>
  <c r="U217" i="19" s="1"/>
  <c r="N217" i="19"/>
  <c r="N225" i="19" s="1"/>
  <c r="M217" i="19"/>
  <c r="L217" i="19"/>
  <c r="R217" i="19" s="1"/>
  <c r="H217" i="19"/>
  <c r="H225" i="19" s="1"/>
  <c r="G217" i="19"/>
  <c r="G225" i="19" s="1"/>
  <c r="F217" i="19"/>
  <c r="E217" i="19"/>
  <c r="E225" i="19" s="1"/>
  <c r="D217" i="19"/>
  <c r="V216" i="19"/>
  <c r="R216" i="19"/>
  <c r="P216" i="19"/>
  <c r="O216" i="19"/>
  <c r="U216" i="19" s="1"/>
  <c r="N216" i="19"/>
  <c r="T216" i="19" s="1"/>
  <c r="M216" i="19"/>
  <c r="S216" i="19" s="1"/>
  <c r="L216" i="19"/>
  <c r="H216" i="19"/>
  <c r="G216" i="19"/>
  <c r="F216" i="19"/>
  <c r="E216" i="19"/>
  <c r="D216" i="19"/>
  <c r="S214" i="19"/>
  <c r="P214" i="19"/>
  <c r="V214" i="19" s="1"/>
  <c r="O214" i="19"/>
  <c r="U214" i="19" s="1"/>
  <c r="N214" i="19"/>
  <c r="T214" i="19" s="1"/>
  <c r="M214" i="19"/>
  <c r="L214" i="19"/>
  <c r="R214" i="19" s="1"/>
  <c r="H214" i="19"/>
  <c r="G214" i="19"/>
  <c r="F214" i="19"/>
  <c r="E214" i="19"/>
  <c r="D214" i="19"/>
  <c r="V213" i="19"/>
  <c r="S213" i="19"/>
  <c r="R213" i="19"/>
  <c r="P213" i="19"/>
  <c r="O213" i="19"/>
  <c r="U213" i="19" s="1"/>
  <c r="N213" i="19"/>
  <c r="T213" i="19" s="1"/>
  <c r="M213" i="19"/>
  <c r="L213" i="19"/>
  <c r="H213" i="19"/>
  <c r="G213" i="19"/>
  <c r="F213" i="19"/>
  <c r="E213" i="19"/>
  <c r="D213" i="19"/>
  <c r="V212" i="19"/>
  <c r="U212" i="19"/>
  <c r="R212" i="19"/>
  <c r="P212" i="19"/>
  <c r="O212" i="19"/>
  <c r="N212" i="19"/>
  <c r="T212" i="19" s="1"/>
  <c r="M212" i="19"/>
  <c r="S212" i="19" s="1"/>
  <c r="L212" i="19"/>
  <c r="H212" i="19"/>
  <c r="G212" i="19"/>
  <c r="F212" i="19"/>
  <c r="E212" i="19"/>
  <c r="D212" i="19"/>
  <c r="T211" i="19"/>
  <c r="S211" i="19"/>
  <c r="P211" i="19"/>
  <c r="V211" i="19" s="1"/>
  <c r="O211" i="19"/>
  <c r="U211" i="19" s="1"/>
  <c r="N211" i="19"/>
  <c r="M211" i="19"/>
  <c r="L211" i="19"/>
  <c r="R211" i="19" s="1"/>
  <c r="H211" i="19"/>
  <c r="G211" i="19"/>
  <c r="F211" i="19"/>
  <c r="E211" i="19"/>
  <c r="D211" i="19"/>
  <c r="V210" i="19"/>
  <c r="S210" i="19"/>
  <c r="P210" i="19"/>
  <c r="O210" i="19"/>
  <c r="N210" i="19"/>
  <c r="T210" i="19" s="1"/>
  <c r="M210" i="19"/>
  <c r="L210" i="19"/>
  <c r="R210" i="19" s="1"/>
  <c r="H210" i="19"/>
  <c r="G210" i="19"/>
  <c r="F210" i="19"/>
  <c r="E210" i="19"/>
  <c r="D210" i="19"/>
  <c r="V209" i="19"/>
  <c r="S209" i="19"/>
  <c r="R209" i="19"/>
  <c r="P209" i="19"/>
  <c r="O209" i="19"/>
  <c r="U209" i="19" s="1"/>
  <c r="N209" i="19"/>
  <c r="T209" i="19" s="1"/>
  <c r="M209" i="19"/>
  <c r="L209" i="19"/>
  <c r="H209" i="19"/>
  <c r="G209" i="19"/>
  <c r="F209" i="19"/>
  <c r="E209" i="19"/>
  <c r="D209" i="19"/>
  <c r="V208" i="19"/>
  <c r="U208" i="19"/>
  <c r="R208" i="19"/>
  <c r="P208" i="19"/>
  <c r="O208" i="19"/>
  <c r="N208" i="19"/>
  <c r="T208" i="19" s="1"/>
  <c r="M208" i="19"/>
  <c r="S208" i="19" s="1"/>
  <c r="L208" i="19"/>
  <c r="H208" i="19"/>
  <c r="G208" i="19"/>
  <c r="F208" i="19"/>
  <c r="E208" i="19"/>
  <c r="D208" i="19"/>
  <c r="T207" i="19"/>
  <c r="P207" i="19"/>
  <c r="V207" i="19" s="1"/>
  <c r="O207" i="19"/>
  <c r="U207" i="19" s="1"/>
  <c r="N207" i="19"/>
  <c r="M207" i="19"/>
  <c r="S207" i="19" s="1"/>
  <c r="L207" i="19"/>
  <c r="R207" i="19" s="1"/>
  <c r="H207" i="19"/>
  <c r="G207" i="19"/>
  <c r="F207" i="19"/>
  <c r="E207" i="19"/>
  <c r="E215" i="19" s="1"/>
  <c r="D207" i="19"/>
  <c r="S206" i="19"/>
  <c r="P206" i="19"/>
  <c r="V206" i="19" s="1"/>
  <c r="O206" i="19"/>
  <c r="U206" i="19" s="1"/>
  <c r="N206" i="19"/>
  <c r="T206" i="19" s="1"/>
  <c r="M206" i="19"/>
  <c r="L206" i="19"/>
  <c r="R206" i="19" s="1"/>
  <c r="H206" i="19"/>
  <c r="G206" i="19"/>
  <c r="F206" i="19"/>
  <c r="E206" i="19"/>
  <c r="D206" i="19"/>
  <c r="U204" i="19"/>
  <c r="T204" i="19"/>
  <c r="P204" i="19"/>
  <c r="V204" i="19" s="1"/>
  <c r="O204" i="19"/>
  <c r="N204" i="19"/>
  <c r="M204" i="19"/>
  <c r="S204" i="19" s="1"/>
  <c r="L204" i="19"/>
  <c r="R204" i="19" s="1"/>
  <c r="H204" i="19"/>
  <c r="G204" i="19"/>
  <c r="F204" i="19"/>
  <c r="E204" i="19"/>
  <c r="D204" i="19"/>
  <c r="S203" i="19"/>
  <c r="P203" i="19"/>
  <c r="V203" i="19" s="1"/>
  <c r="O203" i="19"/>
  <c r="U203" i="19" s="1"/>
  <c r="N203" i="19"/>
  <c r="T203" i="19" s="1"/>
  <c r="M203" i="19"/>
  <c r="L203" i="19"/>
  <c r="R203" i="19" s="1"/>
  <c r="H203" i="19"/>
  <c r="G203" i="19"/>
  <c r="F203" i="19"/>
  <c r="E203" i="19"/>
  <c r="D203" i="19"/>
  <c r="V202" i="19"/>
  <c r="R202" i="19"/>
  <c r="P202" i="19"/>
  <c r="O202" i="19"/>
  <c r="U202" i="19" s="1"/>
  <c r="N202" i="19"/>
  <c r="T202" i="19" s="1"/>
  <c r="M202" i="19"/>
  <c r="S202" i="19" s="1"/>
  <c r="L202" i="19"/>
  <c r="H202" i="19"/>
  <c r="G202" i="19"/>
  <c r="F202" i="19"/>
  <c r="E202" i="19"/>
  <c r="D202" i="19"/>
  <c r="U201" i="19"/>
  <c r="P201" i="19"/>
  <c r="V201" i="19" s="1"/>
  <c r="O201" i="19"/>
  <c r="N201" i="19"/>
  <c r="T201" i="19" s="1"/>
  <c r="M201" i="19"/>
  <c r="S201" i="19" s="1"/>
  <c r="L201" i="19"/>
  <c r="R201" i="19" s="1"/>
  <c r="H201" i="19"/>
  <c r="G201" i="19"/>
  <c r="F201" i="19"/>
  <c r="E201" i="19"/>
  <c r="D201" i="19"/>
  <c r="U200" i="19"/>
  <c r="T200" i="19"/>
  <c r="P200" i="19"/>
  <c r="V200" i="19" s="1"/>
  <c r="O200" i="19"/>
  <c r="N200" i="19"/>
  <c r="M200" i="19"/>
  <c r="S200" i="19" s="1"/>
  <c r="L200" i="19"/>
  <c r="R200" i="19" s="1"/>
  <c r="H200" i="19"/>
  <c r="G200" i="19"/>
  <c r="F200" i="19"/>
  <c r="E200" i="19"/>
  <c r="D200" i="19"/>
  <c r="S199" i="19"/>
  <c r="P199" i="19"/>
  <c r="V199" i="19" s="1"/>
  <c r="O199" i="19"/>
  <c r="U199" i="19" s="1"/>
  <c r="N199" i="19"/>
  <c r="T199" i="19" s="1"/>
  <c r="M199" i="19"/>
  <c r="L199" i="19"/>
  <c r="R199" i="19" s="1"/>
  <c r="H199" i="19"/>
  <c r="G199" i="19"/>
  <c r="F199" i="19"/>
  <c r="E199" i="19"/>
  <c r="D199" i="19"/>
  <c r="V198" i="19"/>
  <c r="R198" i="19"/>
  <c r="P198" i="19"/>
  <c r="O198" i="19"/>
  <c r="U198" i="19" s="1"/>
  <c r="N198" i="19"/>
  <c r="T198" i="19" s="1"/>
  <c r="M198" i="19"/>
  <c r="S198" i="19" s="1"/>
  <c r="L198" i="19"/>
  <c r="H198" i="19"/>
  <c r="G198" i="19"/>
  <c r="F198" i="19"/>
  <c r="E198" i="19"/>
  <c r="D198" i="19"/>
  <c r="U197" i="19"/>
  <c r="P197" i="19"/>
  <c r="V197" i="19" s="1"/>
  <c r="O197" i="19"/>
  <c r="N197" i="19"/>
  <c r="T197" i="19" s="1"/>
  <c r="M197" i="19"/>
  <c r="S197" i="19" s="1"/>
  <c r="L197" i="19"/>
  <c r="R197" i="19" s="1"/>
  <c r="H197" i="19"/>
  <c r="G197" i="19"/>
  <c r="F197" i="19"/>
  <c r="F205" i="19" s="1"/>
  <c r="E197" i="19"/>
  <c r="D197" i="19"/>
  <c r="U196" i="19"/>
  <c r="T196" i="19"/>
  <c r="P196" i="19"/>
  <c r="V196" i="19" s="1"/>
  <c r="O196" i="19"/>
  <c r="N196" i="19"/>
  <c r="M196" i="19"/>
  <c r="S196" i="19" s="1"/>
  <c r="L196" i="19"/>
  <c r="R196" i="19" s="1"/>
  <c r="H196" i="19"/>
  <c r="G196" i="19"/>
  <c r="F196" i="19"/>
  <c r="E196" i="19"/>
  <c r="D196" i="19"/>
  <c r="S195" i="19"/>
  <c r="P195" i="19"/>
  <c r="V195" i="19" s="1"/>
  <c r="O195" i="19"/>
  <c r="N195" i="19"/>
  <c r="N205" i="19" s="1"/>
  <c r="M195" i="19"/>
  <c r="L195" i="19"/>
  <c r="R195" i="19" s="1"/>
  <c r="H195" i="19"/>
  <c r="G195" i="19"/>
  <c r="G205" i="19" s="1"/>
  <c r="F195" i="19"/>
  <c r="E195" i="19"/>
  <c r="D195" i="19"/>
  <c r="V194" i="19"/>
  <c r="R194" i="19"/>
  <c r="P194" i="19"/>
  <c r="O194" i="19"/>
  <c r="U194" i="19" s="1"/>
  <c r="N194" i="19"/>
  <c r="T194" i="19" s="1"/>
  <c r="M194" i="19"/>
  <c r="S194" i="19" s="1"/>
  <c r="L194" i="19"/>
  <c r="H194" i="19"/>
  <c r="G194" i="19"/>
  <c r="F194" i="19"/>
  <c r="E194" i="19"/>
  <c r="D194" i="19"/>
  <c r="S192" i="19"/>
  <c r="P192" i="19"/>
  <c r="V192" i="19" s="1"/>
  <c r="O192" i="19"/>
  <c r="U192" i="19" s="1"/>
  <c r="N192" i="19"/>
  <c r="T192" i="19" s="1"/>
  <c r="M192" i="19"/>
  <c r="L192" i="19"/>
  <c r="R192" i="19" s="1"/>
  <c r="H192" i="19"/>
  <c r="G192" i="19"/>
  <c r="F192" i="19"/>
  <c r="E192" i="19"/>
  <c r="D192" i="19"/>
  <c r="V191" i="19"/>
  <c r="S191" i="19"/>
  <c r="R191" i="19"/>
  <c r="P191" i="19"/>
  <c r="O191" i="19"/>
  <c r="U191" i="19" s="1"/>
  <c r="N191" i="19"/>
  <c r="T191" i="19" s="1"/>
  <c r="M191" i="19"/>
  <c r="L191" i="19"/>
  <c r="H191" i="19"/>
  <c r="G191" i="19"/>
  <c r="F191" i="19"/>
  <c r="E191" i="19"/>
  <c r="D191" i="19"/>
  <c r="V190" i="19"/>
  <c r="U190" i="19"/>
  <c r="R190" i="19"/>
  <c r="P190" i="19"/>
  <c r="O190" i="19"/>
  <c r="N190" i="19"/>
  <c r="T190" i="19" s="1"/>
  <c r="M190" i="19"/>
  <c r="S190" i="19" s="1"/>
  <c r="L190" i="19"/>
  <c r="H190" i="19"/>
  <c r="G190" i="19"/>
  <c r="F190" i="19"/>
  <c r="E190" i="19"/>
  <c r="D190" i="19"/>
  <c r="T189" i="19"/>
  <c r="P189" i="19"/>
  <c r="V189" i="19" s="1"/>
  <c r="O189" i="19"/>
  <c r="U189" i="19" s="1"/>
  <c r="N189" i="19"/>
  <c r="M189" i="19"/>
  <c r="S189" i="19" s="1"/>
  <c r="L189" i="19"/>
  <c r="R189" i="19" s="1"/>
  <c r="H189" i="19"/>
  <c r="H193" i="19" s="1"/>
  <c r="G189" i="19"/>
  <c r="F189" i="19"/>
  <c r="E189" i="19"/>
  <c r="D189" i="19"/>
  <c r="S188" i="19"/>
  <c r="P188" i="19"/>
  <c r="V188" i="19" s="1"/>
  <c r="O188" i="19"/>
  <c r="U188" i="19" s="1"/>
  <c r="N188" i="19"/>
  <c r="T188" i="19" s="1"/>
  <c r="M188" i="19"/>
  <c r="L188" i="19"/>
  <c r="R188" i="19" s="1"/>
  <c r="H188" i="19"/>
  <c r="G188" i="19"/>
  <c r="F188" i="19"/>
  <c r="E188" i="19"/>
  <c r="D188" i="19"/>
  <c r="V187" i="19"/>
  <c r="S187" i="19"/>
  <c r="R187" i="19"/>
  <c r="P187" i="19"/>
  <c r="O187" i="19"/>
  <c r="U187" i="19" s="1"/>
  <c r="N187" i="19"/>
  <c r="T187" i="19" s="1"/>
  <c r="M187" i="19"/>
  <c r="L187" i="19"/>
  <c r="H187" i="19"/>
  <c r="G187" i="19"/>
  <c r="F187" i="19"/>
  <c r="E187" i="19"/>
  <c r="D187" i="19"/>
  <c r="V186" i="19"/>
  <c r="U186" i="19"/>
  <c r="R186" i="19"/>
  <c r="P186" i="19"/>
  <c r="O186" i="19"/>
  <c r="N186" i="19"/>
  <c r="T186" i="19" s="1"/>
  <c r="M186" i="19"/>
  <c r="S186" i="19" s="1"/>
  <c r="L186" i="19"/>
  <c r="H186" i="19"/>
  <c r="G186" i="19"/>
  <c r="F186" i="19"/>
  <c r="E186" i="19"/>
  <c r="D186" i="19"/>
  <c r="T185" i="19"/>
  <c r="P185" i="19"/>
  <c r="V185" i="19" s="1"/>
  <c r="O185" i="19"/>
  <c r="U185" i="19" s="1"/>
  <c r="N185" i="19"/>
  <c r="M185" i="19"/>
  <c r="S185" i="19" s="1"/>
  <c r="L185" i="19"/>
  <c r="R185" i="19" s="1"/>
  <c r="H185" i="19"/>
  <c r="G185" i="19"/>
  <c r="F185" i="19"/>
  <c r="E185" i="19"/>
  <c r="D185" i="19"/>
  <c r="S184" i="19"/>
  <c r="P184" i="19"/>
  <c r="V184" i="19" s="1"/>
  <c r="O184" i="19"/>
  <c r="U184" i="19" s="1"/>
  <c r="N184" i="19"/>
  <c r="T184" i="19" s="1"/>
  <c r="M184" i="19"/>
  <c r="L184" i="19"/>
  <c r="R184" i="19" s="1"/>
  <c r="H184" i="19"/>
  <c r="G184" i="19"/>
  <c r="F184" i="19"/>
  <c r="E184" i="19"/>
  <c r="D184" i="19"/>
  <c r="V183" i="19"/>
  <c r="S183" i="19"/>
  <c r="R183" i="19"/>
  <c r="P183" i="19"/>
  <c r="O183" i="19"/>
  <c r="U183" i="19" s="1"/>
  <c r="N183" i="19"/>
  <c r="T183" i="19" s="1"/>
  <c r="M183" i="19"/>
  <c r="L183" i="19"/>
  <c r="H183" i="19"/>
  <c r="G183" i="19"/>
  <c r="G8" i="19" s="1"/>
  <c r="F183" i="19"/>
  <c r="E183" i="19"/>
  <c r="D183" i="19"/>
  <c r="V182" i="19"/>
  <c r="U182" i="19"/>
  <c r="R182" i="19"/>
  <c r="P182" i="19"/>
  <c r="O182" i="19"/>
  <c r="N182" i="19"/>
  <c r="T182" i="19" s="1"/>
  <c r="M182" i="19"/>
  <c r="S182" i="19" s="1"/>
  <c r="L182" i="19"/>
  <c r="H182" i="19"/>
  <c r="G182" i="19"/>
  <c r="F182" i="19"/>
  <c r="E182" i="19"/>
  <c r="D182" i="19"/>
  <c r="T181" i="19"/>
  <c r="P181" i="19"/>
  <c r="O181" i="19"/>
  <c r="U181" i="19" s="1"/>
  <c r="N181" i="19"/>
  <c r="M181" i="19"/>
  <c r="L181" i="19"/>
  <c r="R181" i="19" s="1"/>
  <c r="H181" i="19"/>
  <c r="G181" i="19"/>
  <c r="F181" i="19"/>
  <c r="E181" i="19"/>
  <c r="E193" i="19" s="1"/>
  <c r="D181" i="19"/>
  <c r="V180" i="19"/>
  <c r="T180" i="19"/>
  <c r="R180" i="19"/>
  <c r="P180" i="19"/>
  <c r="O180" i="19"/>
  <c r="U180" i="19" s="1"/>
  <c r="N180" i="19"/>
  <c r="M180" i="19"/>
  <c r="S180" i="19" s="1"/>
  <c r="L180" i="19"/>
  <c r="H180" i="19"/>
  <c r="G180" i="19"/>
  <c r="F180" i="19"/>
  <c r="E180" i="19"/>
  <c r="D180" i="19"/>
  <c r="U178" i="19"/>
  <c r="S178" i="19"/>
  <c r="P178" i="19"/>
  <c r="V178" i="19" s="1"/>
  <c r="O178" i="19"/>
  <c r="N178" i="19"/>
  <c r="T178" i="19" s="1"/>
  <c r="M178" i="19"/>
  <c r="L178" i="19"/>
  <c r="R178" i="19" s="1"/>
  <c r="H178" i="19"/>
  <c r="G178" i="19"/>
  <c r="F178" i="19"/>
  <c r="E178" i="19"/>
  <c r="D178" i="19"/>
  <c r="V177" i="19"/>
  <c r="T177" i="19"/>
  <c r="R177" i="19"/>
  <c r="P177" i="19"/>
  <c r="O177" i="19"/>
  <c r="U177" i="19" s="1"/>
  <c r="N177" i="19"/>
  <c r="M177" i="19"/>
  <c r="S177" i="19" s="1"/>
  <c r="L177" i="19"/>
  <c r="H177" i="19"/>
  <c r="G177" i="19"/>
  <c r="F177" i="19"/>
  <c r="E177" i="19"/>
  <c r="D177" i="19"/>
  <c r="U176" i="19"/>
  <c r="S176" i="19"/>
  <c r="P176" i="19"/>
  <c r="V176" i="19" s="1"/>
  <c r="O176" i="19"/>
  <c r="N176" i="19"/>
  <c r="T176" i="19" s="1"/>
  <c r="M176" i="19"/>
  <c r="L176" i="19"/>
  <c r="R176" i="19" s="1"/>
  <c r="H176" i="19"/>
  <c r="G176" i="19"/>
  <c r="F176" i="19"/>
  <c r="E176" i="19"/>
  <c r="D176" i="19"/>
  <c r="V175" i="19"/>
  <c r="T175" i="19"/>
  <c r="R175" i="19"/>
  <c r="P175" i="19"/>
  <c r="P179" i="19" s="1"/>
  <c r="O175" i="19"/>
  <c r="U175" i="19" s="1"/>
  <c r="N175" i="19"/>
  <c r="M175" i="19"/>
  <c r="S175" i="19" s="1"/>
  <c r="L175" i="19"/>
  <c r="H175" i="19"/>
  <c r="H179" i="19" s="1"/>
  <c r="G175" i="19"/>
  <c r="F175" i="19"/>
  <c r="F179" i="19" s="1"/>
  <c r="E175" i="19"/>
  <c r="E179" i="19" s="1"/>
  <c r="D175" i="19"/>
  <c r="U174" i="19"/>
  <c r="S174" i="19"/>
  <c r="P174" i="19"/>
  <c r="V174" i="19" s="1"/>
  <c r="O174" i="19"/>
  <c r="N174" i="19"/>
  <c r="T174" i="19" s="1"/>
  <c r="M174" i="19"/>
  <c r="L174" i="19"/>
  <c r="R174" i="19" s="1"/>
  <c r="H174" i="19"/>
  <c r="G174" i="19"/>
  <c r="F174" i="19"/>
  <c r="E174" i="19"/>
  <c r="D174" i="19"/>
  <c r="N173" i="19"/>
  <c r="G173" i="19"/>
  <c r="V172" i="19"/>
  <c r="T172" i="19"/>
  <c r="R172" i="19"/>
  <c r="P172" i="19"/>
  <c r="O172" i="19"/>
  <c r="U172" i="19" s="1"/>
  <c r="N172" i="19"/>
  <c r="M172" i="19"/>
  <c r="S172" i="19" s="1"/>
  <c r="L172" i="19"/>
  <c r="H172" i="19"/>
  <c r="G172" i="19"/>
  <c r="F172" i="19"/>
  <c r="E172" i="19"/>
  <c r="D172" i="19"/>
  <c r="U171" i="19"/>
  <c r="S171" i="19"/>
  <c r="P171" i="19"/>
  <c r="O171" i="19"/>
  <c r="N171" i="19"/>
  <c r="T171" i="19" s="1"/>
  <c r="M171" i="19"/>
  <c r="L171" i="19"/>
  <c r="R171" i="19" s="1"/>
  <c r="H171" i="19"/>
  <c r="G171" i="19"/>
  <c r="F171" i="19"/>
  <c r="E171" i="19"/>
  <c r="E173" i="19" s="1"/>
  <c r="D171" i="19"/>
  <c r="V170" i="19"/>
  <c r="T170" i="19"/>
  <c r="R170" i="19"/>
  <c r="P170" i="19"/>
  <c r="O170" i="19"/>
  <c r="N170" i="19"/>
  <c r="M170" i="19"/>
  <c r="M173" i="19" s="1"/>
  <c r="L170" i="19"/>
  <c r="H170" i="19"/>
  <c r="H173" i="19" s="1"/>
  <c r="G170" i="19"/>
  <c r="F170" i="19"/>
  <c r="F173" i="19" s="1"/>
  <c r="E170" i="19"/>
  <c r="D170" i="19"/>
  <c r="U169" i="19"/>
  <c r="S169" i="19"/>
  <c r="P169" i="19"/>
  <c r="V169" i="19" s="1"/>
  <c r="O169" i="19"/>
  <c r="N169" i="19"/>
  <c r="T169" i="19" s="1"/>
  <c r="M169" i="19"/>
  <c r="L169" i="19"/>
  <c r="R169" i="19" s="1"/>
  <c r="H169" i="19"/>
  <c r="G169" i="19"/>
  <c r="F169" i="19"/>
  <c r="E169" i="19"/>
  <c r="D169" i="19"/>
  <c r="V167" i="19"/>
  <c r="T167" i="19"/>
  <c r="P167" i="19"/>
  <c r="O167" i="19"/>
  <c r="U167" i="19" s="1"/>
  <c r="N167" i="19"/>
  <c r="M167" i="19"/>
  <c r="S167" i="19" s="1"/>
  <c r="L167" i="19"/>
  <c r="H167" i="19"/>
  <c r="G167" i="19"/>
  <c r="F167" i="19"/>
  <c r="E167" i="19"/>
  <c r="D167" i="19"/>
  <c r="R167" i="19" s="1"/>
  <c r="U166" i="19"/>
  <c r="S166" i="19"/>
  <c r="P166" i="19"/>
  <c r="V166" i="19" s="1"/>
  <c r="O166" i="19"/>
  <c r="N166" i="19"/>
  <c r="T166" i="19" s="1"/>
  <c r="M166" i="19"/>
  <c r="L166" i="19"/>
  <c r="R166" i="19" s="1"/>
  <c r="H166" i="19"/>
  <c r="G166" i="19"/>
  <c r="F166" i="19"/>
  <c r="E166" i="19"/>
  <c r="D166" i="19"/>
  <c r="V165" i="19"/>
  <c r="T165" i="19"/>
  <c r="R165" i="19"/>
  <c r="P165" i="19"/>
  <c r="O165" i="19"/>
  <c r="U165" i="19" s="1"/>
  <c r="N165" i="19"/>
  <c r="M165" i="19"/>
  <c r="S165" i="19" s="1"/>
  <c r="L165" i="19"/>
  <c r="H165" i="19"/>
  <c r="G165" i="19"/>
  <c r="F165" i="19"/>
  <c r="E165" i="19"/>
  <c r="D165" i="19"/>
  <c r="U164" i="19"/>
  <c r="S164" i="19"/>
  <c r="P164" i="19"/>
  <c r="V164" i="19" s="1"/>
  <c r="O164" i="19"/>
  <c r="N164" i="19"/>
  <c r="T164" i="19" s="1"/>
  <c r="M164" i="19"/>
  <c r="L164" i="19"/>
  <c r="R164" i="19" s="1"/>
  <c r="H164" i="19"/>
  <c r="G164" i="19"/>
  <c r="F164" i="19"/>
  <c r="E164" i="19"/>
  <c r="D164" i="19"/>
  <c r="V163" i="19"/>
  <c r="T163" i="19"/>
  <c r="R163" i="19"/>
  <c r="P163" i="19"/>
  <c r="O163" i="19"/>
  <c r="U163" i="19" s="1"/>
  <c r="N163" i="19"/>
  <c r="M163" i="19"/>
  <c r="S163" i="19" s="1"/>
  <c r="L163" i="19"/>
  <c r="H163" i="19"/>
  <c r="G163" i="19"/>
  <c r="F163" i="19"/>
  <c r="E163" i="19"/>
  <c r="D163" i="19"/>
  <c r="U162" i="19"/>
  <c r="S162" i="19"/>
  <c r="P162" i="19"/>
  <c r="V162" i="19" s="1"/>
  <c r="O162" i="19"/>
  <c r="N162" i="19"/>
  <c r="T162" i="19" s="1"/>
  <c r="M162" i="19"/>
  <c r="L162" i="19"/>
  <c r="R162" i="19" s="1"/>
  <c r="H162" i="19"/>
  <c r="G162" i="19"/>
  <c r="F162" i="19"/>
  <c r="E162" i="19"/>
  <c r="D162" i="19"/>
  <c r="T161" i="19"/>
  <c r="P161" i="19"/>
  <c r="V161" i="19" s="1"/>
  <c r="O161" i="19"/>
  <c r="U161" i="19" s="1"/>
  <c r="N161" i="19"/>
  <c r="M161" i="19"/>
  <c r="S161" i="19" s="1"/>
  <c r="L161" i="19"/>
  <c r="R161" i="19" s="1"/>
  <c r="H161" i="19"/>
  <c r="G161" i="19"/>
  <c r="F161" i="19"/>
  <c r="E161" i="19"/>
  <c r="D161" i="19"/>
  <c r="U160" i="19"/>
  <c r="S160" i="19"/>
  <c r="P160" i="19"/>
  <c r="V160" i="19" s="1"/>
  <c r="O160" i="19"/>
  <c r="N160" i="19"/>
  <c r="T160" i="19" s="1"/>
  <c r="M160" i="19"/>
  <c r="L160" i="19"/>
  <c r="R160" i="19" s="1"/>
  <c r="H160" i="19"/>
  <c r="G160" i="19"/>
  <c r="F160" i="19"/>
  <c r="E160" i="19"/>
  <c r="D160" i="19"/>
  <c r="V159" i="19"/>
  <c r="R159" i="19"/>
  <c r="P159" i="19"/>
  <c r="O159" i="19"/>
  <c r="U159" i="19" s="1"/>
  <c r="N159" i="19"/>
  <c r="T159" i="19" s="1"/>
  <c r="M159" i="19"/>
  <c r="S159" i="19" s="1"/>
  <c r="L159" i="19"/>
  <c r="H159" i="19"/>
  <c r="G159" i="19"/>
  <c r="F159" i="19"/>
  <c r="E159" i="19"/>
  <c r="D159" i="19"/>
  <c r="U158" i="19"/>
  <c r="P158" i="19"/>
  <c r="V158" i="19" s="1"/>
  <c r="O158" i="19"/>
  <c r="N158" i="19"/>
  <c r="T158" i="19" s="1"/>
  <c r="M158" i="19"/>
  <c r="S158" i="19" s="1"/>
  <c r="L158" i="19"/>
  <c r="R158" i="19" s="1"/>
  <c r="H158" i="19"/>
  <c r="G158" i="19"/>
  <c r="F158" i="19"/>
  <c r="E158" i="19"/>
  <c r="D158" i="19"/>
  <c r="T157" i="19"/>
  <c r="R157" i="19"/>
  <c r="P157" i="19"/>
  <c r="V157" i="19" s="1"/>
  <c r="O157" i="19"/>
  <c r="U157" i="19" s="1"/>
  <c r="N157" i="19"/>
  <c r="M157" i="19"/>
  <c r="S157" i="19" s="1"/>
  <c r="L157" i="19"/>
  <c r="H157" i="19"/>
  <c r="G157" i="19"/>
  <c r="F157" i="19"/>
  <c r="F7" i="19" s="1"/>
  <c r="E157" i="19"/>
  <c r="D157" i="19"/>
  <c r="S156" i="19"/>
  <c r="P156" i="19"/>
  <c r="V156" i="19" s="1"/>
  <c r="O156" i="19"/>
  <c r="U156" i="19" s="1"/>
  <c r="N156" i="19"/>
  <c r="T156" i="19" s="1"/>
  <c r="M156" i="19"/>
  <c r="L156" i="19"/>
  <c r="R156" i="19" s="1"/>
  <c r="H156" i="19"/>
  <c r="G156" i="19"/>
  <c r="F156" i="19"/>
  <c r="E156" i="19"/>
  <c r="E168" i="19" s="1"/>
  <c r="D156" i="19"/>
  <c r="V155" i="19"/>
  <c r="R155" i="19"/>
  <c r="P155" i="19"/>
  <c r="O155" i="19"/>
  <c r="N155" i="19"/>
  <c r="M155" i="19"/>
  <c r="L155" i="19"/>
  <c r="H155" i="19"/>
  <c r="G155" i="19"/>
  <c r="F155" i="19"/>
  <c r="E155" i="19"/>
  <c r="D155" i="19"/>
  <c r="S154" i="19"/>
  <c r="P154" i="19"/>
  <c r="V154" i="19" s="1"/>
  <c r="O154" i="19"/>
  <c r="N154" i="19"/>
  <c r="T154" i="19" s="1"/>
  <c r="M154" i="19"/>
  <c r="L154" i="19"/>
  <c r="R154" i="19" s="1"/>
  <c r="H154" i="19"/>
  <c r="G154" i="19"/>
  <c r="U154" i="19" s="1"/>
  <c r="F154" i="19"/>
  <c r="E154" i="19"/>
  <c r="D154" i="19"/>
  <c r="V152" i="19"/>
  <c r="R152" i="19"/>
  <c r="P152" i="19"/>
  <c r="O152" i="19"/>
  <c r="U152" i="19" s="1"/>
  <c r="N152" i="19"/>
  <c r="T152" i="19" s="1"/>
  <c r="M152" i="19"/>
  <c r="S152" i="19" s="1"/>
  <c r="L152" i="19"/>
  <c r="H152" i="19"/>
  <c r="G152" i="19"/>
  <c r="F152" i="19"/>
  <c r="E152" i="19"/>
  <c r="D152" i="19"/>
  <c r="U151" i="19"/>
  <c r="S151" i="19"/>
  <c r="P151" i="19"/>
  <c r="V151" i="19" s="1"/>
  <c r="O151" i="19"/>
  <c r="N151" i="19"/>
  <c r="T151" i="19" s="1"/>
  <c r="M151" i="19"/>
  <c r="L151" i="19"/>
  <c r="R151" i="19" s="1"/>
  <c r="H151" i="19"/>
  <c r="G151" i="19"/>
  <c r="F151" i="19"/>
  <c r="E151" i="19"/>
  <c r="D151" i="19"/>
  <c r="V150" i="19"/>
  <c r="T150" i="19"/>
  <c r="P150" i="19"/>
  <c r="P153" i="19" s="1"/>
  <c r="O150" i="19"/>
  <c r="U150" i="19" s="1"/>
  <c r="N150" i="19"/>
  <c r="M150" i="19"/>
  <c r="S150" i="19" s="1"/>
  <c r="L150" i="19"/>
  <c r="R150" i="19" s="1"/>
  <c r="H150" i="19"/>
  <c r="G150" i="19"/>
  <c r="F150" i="19"/>
  <c r="E150" i="19"/>
  <c r="E153" i="19" s="1"/>
  <c r="D150" i="19"/>
  <c r="S149" i="19"/>
  <c r="P149" i="19"/>
  <c r="V149" i="19" s="1"/>
  <c r="O149" i="19"/>
  <c r="U149" i="19" s="1"/>
  <c r="N149" i="19"/>
  <c r="T149" i="19" s="1"/>
  <c r="M149" i="19"/>
  <c r="L149" i="19"/>
  <c r="R149" i="19" s="1"/>
  <c r="H149" i="19"/>
  <c r="G149" i="19"/>
  <c r="F149" i="19"/>
  <c r="E149" i="19"/>
  <c r="D149" i="19"/>
  <c r="V148" i="19"/>
  <c r="T148" i="19"/>
  <c r="R148" i="19"/>
  <c r="P148" i="19"/>
  <c r="O148" i="19"/>
  <c r="N148" i="19"/>
  <c r="M148" i="19"/>
  <c r="S148" i="19" s="1"/>
  <c r="L148" i="19"/>
  <c r="H148" i="19"/>
  <c r="H153" i="19" s="1"/>
  <c r="G148" i="19"/>
  <c r="F148" i="19"/>
  <c r="E148" i="19"/>
  <c r="D148" i="19"/>
  <c r="U147" i="19"/>
  <c r="R147" i="19"/>
  <c r="P147" i="19"/>
  <c r="V147" i="19" s="1"/>
  <c r="O147" i="19"/>
  <c r="N147" i="19"/>
  <c r="T147" i="19" s="1"/>
  <c r="M147" i="19"/>
  <c r="L147" i="19"/>
  <c r="H147" i="19"/>
  <c r="G147" i="19"/>
  <c r="G153" i="19" s="1"/>
  <c r="F147" i="19"/>
  <c r="F153" i="19" s="1"/>
  <c r="E147" i="19"/>
  <c r="D147" i="19"/>
  <c r="U146" i="19"/>
  <c r="T146" i="19"/>
  <c r="P146" i="19"/>
  <c r="V146" i="19" s="1"/>
  <c r="O146" i="19"/>
  <c r="N146" i="19"/>
  <c r="M146" i="19"/>
  <c r="S146" i="19" s="1"/>
  <c r="L146" i="19"/>
  <c r="R146" i="19" s="1"/>
  <c r="H146" i="19"/>
  <c r="G146" i="19"/>
  <c r="F146" i="19"/>
  <c r="E146" i="19"/>
  <c r="D146" i="19"/>
  <c r="H145" i="19"/>
  <c r="U144" i="19"/>
  <c r="P144" i="19"/>
  <c r="V144" i="19" s="1"/>
  <c r="O144" i="19"/>
  <c r="N144" i="19"/>
  <c r="T144" i="19" s="1"/>
  <c r="M144" i="19"/>
  <c r="S144" i="19" s="1"/>
  <c r="L144" i="19"/>
  <c r="R144" i="19" s="1"/>
  <c r="H144" i="19"/>
  <c r="G144" i="19"/>
  <c r="G145" i="19" s="1"/>
  <c r="F144" i="19"/>
  <c r="F145" i="19" s="1"/>
  <c r="E144" i="19"/>
  <c r="D144" i="19"/>
  <c r="T143" i="19"/>
  <c r="P143" i="19"/>
  <c r="O143" i="19"/>
  <c r="O145" i="19" s="1"/>
  <c r="N143" i="19"/>
  <c r="M143" i="19"/>
  <c r="S143" i="19" s="1"/>
  <c r="L143" i="19"/>
  <c r="R143" i="19" s="1"/>
  <c r="H143" i="19"/>
  <c r="G143" i="19"/>
  <c r="F143" i="19"/>
  <c r="E143" i="19"/>
  <c r="D143" i="19"/>
  <c r="U142" i="19"/>
  <c r="S142" i="19"/>
  <c r="P142" i="19"/>
  <c r="V142" i="19" s="1"/>
  <c r="O142" i="19"/>
  <c r="N142" i="19"/>
  <c r="T142" i="19" s="1"/>
  <c r="M142" i="19"/>
  <c r="L142" i="19"/>
  <c r="R142" i="19" s="1"/>
  <c r="H142" i="19"/>
  <c r="G142" i="19"/>
  <c r="F142" i="19"/>
  <c r="E142" i="19"/>
  <c r="D142" i="19"/>
  <c r="T140" i="19"/>
  <c r="P140" i="19"/>
  <c r="V140" i="19" s="1"/>
  <c r="O140" i="19"/>
  <c r="U140" i="19" s="1"/>
  <c r="N140" i="19"/>
  <c r="M140" i="19"/>
  <c r="S140" i="19" s="1"/>
  <c r="L140" i="19"/>
  <c r="R140" i="19" s="1"/>
  <c r="H140" i="19"/>
  <c r="G140" i="19"/>
  <c r="F140" i="19"/>
  <c r="E140" i="19"/>
  <c r="E141" i="19" s="1"/>
  <c r="D140" i="19"/>
  <c r="S139" i="19"/>
  <c r="P139" i="19"/>
  <c r="V139" i="19" s="1"/>
  <c r="O139" i="19"/>
  <c r="U139" i="19" s="1"/>
  <c r="N139" i="19"/>
  <c r="T139" i="19" s="1"/>
  <c r="M139" i="19"/>
  <c r="L139" i="19"/>
  <c r="R139" i="19" s="1"/>
  <c r="H139" i="19"/>
  <c r="G139" i="19"/>
  <c r="F139" i="19"/>
  <c r="E139" i="19"/>
  <c r="D139" i="19"/>
  <c r="V138" i="19"/>
  <c r="T138" i="19"/>
  <c r="R138" i="19"/>
  <c r="P138" i="19"/>
  <c r="O138" i="19"/>
  <c r="U138" i="19" s="1"/>
  <c r="N138" i="19"/>
  <c r="M138" i="19"/>
  <c r="S138" i="19" s="1"/>
  <c r="L138" i="19"/>
  <c r="H138" i="19"/>
  <c r="G138" i="19"/>
  <c r="F138" i="19"/>
  <c r="E138" i="19"/>
  <c r="D138" i="19"/>
  <c r="R137" i="19"/>
  <c r="P137" i="19"/>
  <c r="P141" i="19" s="1"/>
  <c r="O137" i="19"/>
  <c r="N137" i="19"/>
  <c r="T137" i="19" s="1"/>
  <c r="M137" i="19"/>
  <c r="L137" i="19"/>
  <c r="H137" i="19"/>
  <c r="G137" i="19"/>
  <c r="G141" i="19" s="1"/>
  <c r="F137" i="19"/>
  <c r="F141" i="19" s="1"/>
  <c r="E137" i="19"/>
  <c r="D137" i="19"/>
  <c r="U136" i="19"/>
  <c r="T136" i="19"/>
  <c r="P136" i="19"/>
  <c r="V136" i="19" s="1"/>
  <c r="O136" i="19"/>
  <c r="N136" i="19"/>
  <c r="M136" i="19"/>
  <c r="S136" i="19" s="1"/>
  <c r="L136" i="19"/>
  <c r="H136" i="19"/>
  <c r="G136" i="19"/>
  <c r="F136" i="19"/>
  <c r="E136" i="19"/>
  <c r="D136" i="19"/>
  <c r="U134" i="19"/>
  <c r="P134" i="19"/>
  <c r="V134" i="19" s="1"/>
  <c r="O134" i="19"/>
  <c r="N134" i="19"/>
  <c r="T134" i="19" s="1"/>
  <c r="M134" i="19"/>
  <c r="S134" i="19" s="1"/>
  <c r="L134" i="19"/>
  <c r="R134" i="19" s="1"/>
  <c r="H134" i="19"/>
  <c r="G134" i="19"/>
  <c r="F134" i="19"/>
  <c r="E134" i="19"/>
  <c r="D134" i="19"/>
  <c r="T133" i="19"/>
  <c r="P133" i="19"/>
  <c r="V133" i="19" s="1"/>
  <c r="O133" i="19"/>
  <c r="U133" i="19" s="1"/>
  <c r="N133" i="19"/>
  <c r="M133" i="19"/>
  <c r="S133" i="19" s="1"/>
  <c r="L133" i="19"/>
  <c r="R133" i="19" s="1"/>
  <c r="H133" i="19"/>
  <c r="G133" i="19"/>
  <c r="F133" i="19"/>
  <c r="E133" i="19"/>
  <c r="D133" i="19"/>
  <c r="U132" i="19"/>
  <c r="S132" i="19"/>
  <c r="P132" i="19"/>
  <c r="V132" i="19" s="1"/>
  <c r="O132" i="19"/>
  <c r="N132" i="19"/>
  <c r="T132" i="19" s="1"/>
  <c r="M132" i="19"/>
  <c r="L132" i="19"/>
  <c r="R132" i="19" s="1"/>
  <c r="H132" i="19"/>
  <c r="G132" i="19"/>
  <c r="F132" i="19"/>
  <c r="E132" i="19"/>
  <c r="D132" i="19"/>
  <c r="V131" i="19"/>
  <c r="R131" i="19"/>
  <c r="P131" i="19"/>
  <c r="O131" i="19"/>
  <c r="U131" i="19" s="1"/>
  <c r="N131" i="19"/>
  <c r="T131" i="19" s="1"/>
  <c r="M131" i="19"/>
  <c r="S131" i="19" s="1"/>
  <c r="L131" i="19"/>
  <c r="H131" i="19"/>
  <c r="G131" i="19"/>
  <c r="F131" i="19"/>
  <c r="E131" i="19"/>
  <c r="D131" i="19"/>
  <c r="U130" i="19"/>
  <c r="P130" i="19"/>
  <c r="V130" i="19" s="1"/>
  <c r="O130" i="19"/>
  <c r="N130" i="19"/>
  <c r="T130" i="19" s="1"/>
  <c r="M130" i="19"/>
  <c r="S130" i="19" s="1"/>
  <c r="L130" i="19"/>
  <c r="R130" i="19" s="1"/>
  <c r="H130" i="19"/>
  <c r="G130" i="19"/>
  <c r="F130" i="19"/>
  <c r="E130" i="19"/>
  <c r="D130" i="19"/>
  <c r="T129" i="19"/>
  <c r="R129" i="19"/>
  <c r="P129" i="19"/>
  <c r="V129" i="19" s="1"/>
  <c r="O129" i="19"/>
  <c r="U129" i="19" s="1"/>
  <c r="N129" i="19"/>
  <c r="M129" i="19"/>
  <c r="S129" i="19" s="1"/>
  <c r="L129" i="19"/>
  <c r="H129" i="19"/>
  <c r="G129" i="19"/>
  <c r="F129" i="19"/>
  <c r="E129" i="19"/>
  <c r="D129" i="19"/>
  <c r="S128" i="19"/>
  <c r="P128" i="19"/>
  <c r="V128" i="19" s="1"/>
  <c r="O128" i="19"/>
  <c r="U128" i="19" s="1"/>
  <c r="N128" i="19"/>
  <c r="T128" i="19" s="1"/>
  <c r="M128" i="19"/>
  <c r="L128" i="19"/>
  <c r="R128" i="19" s="1"/>
  <c r="H128" i="19"/>
  <c r="G128" i="19"/>
  <c r="F128" i="19"/>
  <c r="E128" i="19"/>
  <c r="D128" i="19"/>
  <c r="V127" i="19"/>
  <c r="R127" i="19"/>
  <c r="P127" i="19"/>
  <c r="O127" i="19"/>
  <c r="U127" i="19" s="1"/>
  <c r="N127" i="19"/>
  <c r="T127" i="19" s="1"/>
  <c r="M127" i="19"/>
  <c r="S127" i="19" s="1"/>
  <c r="L127" i="19"/>
  <c r="H127" i="19"/>
  <c r="G127" i="19"/>
  <c r="F127" i="19"/>
  <c r="E127" i="19"/>
  <c r="D127" i="19"/>
  <c r="U126" i="19"/>
  <c r="S126" i="19"/>
  <c r="P126" i="19"/>
  <c r="V126" i="19" s="1"/>
  <c r="O126" i="19"/>
  <c r="N126" i="19"/>
  <c r="T126" i="19" s="1"/>
  <c r="M126" i="19"/>
  <c r="L126" i="19"/>
  <c r="R126" i="19" s="1"/>
  <c r="H126" i="19"/>
  <c r="G126" i="19"/>
  <c r="F126" i="19"/>
  <c r="E126" i="19"/>
  <c r="D126" i="19"/>
  <c r="V125" i="19"/>
  <c r="T125" i="19"/>
  <c r="P125" i="19"/>
  <c r="O125" i="19"/>
  <c r="U125" i="19" s="1"/>
  <c r="N125" i="19"/>
  <c r="M125" i="19"/>
  <c r="S125" i="19" s="1"/>
  <c r="L125" i="19"/>
  <c r="R125" i="19" s="1"/>
  <c r="H125" i="19"/>
  <c r="G125" i="19"/>
  <c r="F125" i="19"/>
  <c r="E125" i="19"/>
  <c r="D125" i="19"/>
  <c r="S124" i="19"/>
  <c r="P124" i="19"/>
  <c r="V124" i="19" s="1"/>
  <c r="O124" i="19"/>
  <c r="U124" i="19" s="1"/>
  <c r="N124" i="19"/>
  <c r="T124" i="19" s="1"/>
  <c r="M124" i="19"/>
  <c r="L124" i="19"/>
  <c r="R124" i="19" s="1"/>
  <c r="H124" i="19"/>
  <c r="G124" i="19"/>
  <c r="F124" i="19"/>
  <c r="E124" i="19"/>
  <c r="D124" i="19"/>
  <c r="V123" i="19"/>
  <c r="T123" i="19"/>
  <c r="R123" i="19"/>
  <c r="P123" i="19"/>
  <c r="O123" i="19"/>
  <c r="U123" i="19" s="1"/>
  <c r="N123" i="19"/>
  <c r="M123" i="19"/>
  <c r="S123" i="19" s="1"/>
  <c r="L123" i="19"/>
  <c r="H123" i="19"/>
  <c r="G123" i="19"/>
  <c r="F123" i="19"/>
  <c r="E123" i="19"/>
  <c r="D123" i="19"/>
  <c r="U122" i="19"/>
  <c r="R122" i="19"/>
  <c r="P122" i="19"/>
  <c r="V122" i="19" s="1"/>
  <c r="O122" i="19"/>
  <c r="N122" i="19"/>
  <c r="T122" i="19" s="1"/>
  <c r="M122" i="19"/>
  <c r="S122" i="19" s="1"/>
  <c r="L122" i="19"/>
  <c r="H122" i="19"/>
  <c r="G122" i="19"/>
  <c r="F122" i="19"/>
  <c r="E122" i="19"/>
  <c r="D122" i="19"/>
  <c r="U121" i="19"/>
  <c r="T121" i="19"/>
  <c r="P121" i="19"/>
  <c r="V121" i="19" s="1"/>
  <c r="O121" i="19"/>
  <c r="N121" i="19"/>
  <c r="M121" i="19"/>
  <c r="S121" i="19" s="1"/>
  <c r="L121" i="19"/>
  <c r="R121" i="19" s="1"/>
  <c r="H121" i="19"/>
  <c r="G121" i="19"/>
  <c r="F121" i="19"/>
  <c r="E121" i="19"/>
  <c r="D121" i="19"/>
  <c r="S120" i="19"/>
  <c r="P120" i="19"/>
  <c r="V120" i="19" s="1"/>
  <c r="O120" i="19"/>
  <c r="U120" i="19" s="1"/>
  <c r="N120" i="19"/>
  <c r="T120" i="19" s="1"/>
  <c r="M120" i="19"/>
  <c r="L120" i="19"/>
  <c r="R120" i="19" s="1"/>
  <c r="H120" i="19"/>
  <c r="G120" i="19"/>
  <c r="F120" i="19"/>
  <c r="E120" i="19"/>
  <c r="D120" i="19"/>
  <c r="V119" i="19"/>
  <c r="S119" i="19"/>
  <c r="R119" i="19"/>
  <c r="P119" i="19"/>
  <c r="O119" i="19"/>
  <c r="U119" i="19" s="1"/>
  <c r="N119" i="19"/>
  <c r="T119" i="19" s="1"/>
  <c r="M119" i="19"/>
  <c r="L119" i="19"/>
  <c r="H119" i="19"/>
  <c r="G119" i="19"/>
  <c r="F119" i="19"/>
  <c r="E119" i="19"/>
  <c r="D119" i="19"/>
  <c r="V118" i="19"/>
  <c r="U118" i="19"/>
  <c r="P118" i="19"/>
  <c r="O118" i="19"/>
  <c r="N118" i="19"/>
  <c r="T118" i="19" s="1"/>
  <c r="M118" i="19"/>
  <c r="S118" i="19" s="1"/>
  <c r="L118" i="19"/>
  <c r="R118" i="19" s="1"/>
  <c r="H118" i="19"/>
  <c r="G118" i="19"/>
  <c r="F118" i="19"/>
  <c r="E118" i="19"/>
  <c r="D118" i="19"/>
  <c r="T117" i="19"/>
  <c r="P117" i="19"/>
  <c r="V117" i="19" s="1"/>
  <c r="O117" i="19"/>
  <c r="U117" i="19" s="1"/>
  <c r="N117" i="19"/>
  <c r="M117" i="19"/>
  <c r="S117" i="19" s="1"/>
  <c r="L117" i="19"/>
  <c r="R117" i="19" s="1"/>
  <c r="H117" i="19"/>
  <c r="G117" i="19"/>
  <c r="F117" i="19"/>
  <c r="E117" i="19"/>
  <c r="D117" i="19"/>
  <c r="U116" i="19"/>
  <c r="S116" i="19"/>
  <c r="P116" i="19"/>
  <c r="V116" i="19" s="1"/>
  <c r="O116" i="19"/>
  <c r="N116" i="19"/>
  <c r="T116" i="19" s="1"/>
  <c r="M116" i="19"/>
  <c r="L116" i="19"/>
  <c r="R116" i="19" s="1"/>
  <c r="H116" i="19"/>
  <c r="G116" i="19"/>
  <c r="F116" i="19"/>
  <c r="E116" i="19"/>
  <c r="D116" i="19"/>
  <c r="V115" i="19"/>
  <c r="R115" i="19"/>
  <c r="P115" i="19"/>
  <c r="O115" i="19"/>
  <c r="U115" i="19" s="1"/>
  <c r="N115" i="19"/>
  <c r="T115" i="19" s="1"/>
  <c r="M115" i="19"/>
  <c r="S115" i="19" s="1"/>
  <c r="L115" i="19"/>
  <c r="H115" i="19"/>
  <c r="G115" i="19"/>
  <c r="F115" i="19"/>
  <c r="E115" i="19"/>
  <c r="D115" i="19"/>
  <c r="U114" i="19"/>
  <c r="P114" i="19"/>
  <c r="V114" i="19" s="1"/>
  <c r="O114" i="19"/>
  <c r="N114" i="19"/>
  <c r="T114" i="19" s="1"/>
  <c r="M114" i="19"/>
  <c r="S114" i="19" s="1"/>
  <c r="L114" i="19"/>
  <c r="R114" i="19" s="1"/>
  <c r="H114" i="19"/>
  <c r="G114" i="19"/>
  <c r="F114" i="19"/>
  <c r="E114" i="19"/>
  <c r="D114" i="19"/>
  <c r="T113" i="19"/>
  <c r="R113" i="19"/>
  <c r="P113" i="19"/>
  <c r="V113" i="19" s="1"/>
  <c r="O113" i="19"/>
  <c r="U113" i="19" s="1"/>
  <c r="N113" i="19"/>
  <c r="M113" i="19"/>
  <c r="S113" i="19" s="1"/>
  <c r="L113" i="19"/>
  <c r="H113" i="19"/>
  <c r="G113" i="19"/>
  <c r="F113" i="19"/>
  <c r="E113" i="19"/>
  <c r="D113" i="19"/>
  <c r="S112" i="19"/>
  <c r="P112" i="19"/>
  <c r="V112" i="19" s="1"/>
  <c r="O112" i="19"/>
  <c r="U112" i="19" s="1"/>
  <c r="N112" i="19"/>
  <c r="T112" i="19" s="1"/>
  <c r="M112" i="19"/>
  <c r="L112" i="19"/>
  <c r="R112" i="19" s="1"/>
  <c r="H112" i="19"/>
  <c r="G112" i="19"/>
  <c r="F112" i="19"/>
  <c r="E112" i="19"/>
  <c r="D112" i="19"/>
  <c r="V111" i="19"/>
  <c r="R111" i="19"/>
  <c r="P111" i="19"/>
  <c r="O111" i="19"/>
  <c r="U111" i="19" s="1"/>
  <c r="N111" i="19"/>
  <c r="T111" i="19" s="1"/>
  <c r="M111" i="19"/>
  <c r="S111" i="19" s="1"/>
  <c r="L111" i="19"/>
  <c r="H111" i="19"/>
  <c r="G111" i="19"/>
  <c r="F111" i="19"/>
  <c r="E111" i="19"/>
  <c r="D111" i="19"/>
  <c r="U110" i="19"/>
  <c r="S110" i="19"/>
  <c r="P110" i="19"/>
  <c r="V110" i="19" s="1"/>
  <c r="O110" i="19"/>
  <c r="N110" i="19"/>
  <c r="T110" i="19" s="1"/>
  <c r="M110" i="19"/>
  <c r="L110" i="19"/>
  <c r="R110" i="19" s="1"/>
  <c r="H110" i="19"/>
  <c r="G110" i="19"/>
  <c r="F110" i="19"/>
  <c r="E110" i="19"/>
  <c r="D110" i="19"/>
  <c r="V109" i="19"/>
  <c r="P109" i="19"/>
  <c r="O109" i="19"/>
  <c r="U109" i="19" s="1"/>
  <c r="N109" i="19"/>
  <c r="T109" i="19" s="1"/>
  <c r="M109" i="19"/>
  <c r="S109" i="19" s="1"/>
  <c r="L109" i="19"/>
  <c r="R109" i="19" s="1"/>
  <c r="H109" i="19"/>
  <c r="G109" i="19"/>
  <c r="F109" i="19"/>
  <c r="E109" i="19"/>
  <c r="D109" i="19"/>
  <c r="T108" i="19"/>
  <c r="P108" i="19"/>
  <c r="V108" i="19" s="1"/>
  <c r="O108" i="19"/>
  <c r="U108" i="19" s="1"/>
  <c r="N108" i="19"/>
  <c r="M108" i="19"/>
  <c r="S108" i="19" s="1"/>
  <c r="L108" i="19"/>
  <c r="R108" i="19" s="1"/>
  <c r="H108" i="19"/>
  <c r="G108" i="19"/>
  <c r="F108" i="19"/>
  <c r="E108" i="19"/>
  <c r="D108" i="19"/>
  <c r="S107" i="19"/>
  <c r="P107" i="19"/>
  <c r="V107" i="19" s="1"/>
  <c r="O107" i="19"/>
  <c r="U107" i="19" s="1"/>
  <c r="N107" i="19"/>
  <c r="T107" i="19" s="1"/>
  <c r="M107" i="19"/>
  <c r="L107" i="19"/>
  <c r="R107" i="19" s="1"/>
  <c r="H107" i="19"/>
  <c r="G107" i="19"/>
  <c r="F107" i="19"/>
  <c r="E107" i="19"/>
  <c r="D107" i="19"/>
  <c r="V106" i="19"/>
  <c r="R106" i="19"/>
  <c r="P106" i="19"/>
  <c r="O106" i="19"/>
  <c r="U106" i="19" s="1"/>
  <c r="N106" i="19"/>
  <c r="T106" i="19" s="1"/>
  <c r="M106" i="19"/>
  <c r="S106" i="19" s="1"/>
  <c r="L106" i="19"/>
  <c r="H106" i="19"/>
  <c r="G106" i="19"/>
  <c r="F106" i="19"/>
  <c r="E106" i="19"/>
  <c r="D106" i="19"/>
  <c r="U105" i="19"/>
  <c r="P105" i="19"/>
  <c r="V105" i="19" s="1"/>
  <c r="O105" i="19"/>
  <c r="N105" i="19"/>
  <c r="T105" i="19" s="1"/>
  <c r="M105" i="19"/>
  <c r="S105" i="19" s="1"/>
  <c r="L105" i="19"/>
  <c r="R105" i="19" s="1"/>
  <c r="H105" i="19"/>
  <c r="G105" i="19"/>
  <c r="F105" i="19"/>
  <c r="E105" i="19"/>
  <c r="D105" i="19"/>
  <c r="T104" i="19"/>
  <c r="P104" i="19"/>
  <c r="V104" i="19" s="1"/>
  <c r="O104" i="19"/>
  <c r="U104" i="19" s="1"/>
  <c r="N104" i="19"/>
  <c r="M104" i="19"/>
  <c r="S104" i="19" s="1"/>
  <c r="L104" i="19"/>
  <c r="R104" i="19" s="1"/>
  <c r="H104" i="19"/>
  <c r="G104" i="19"/>
  <c r="F104" i="19"/>
  <c r="E104" i="19"/>
  <c r="D104" i="19"/>
  <c r="S103" i="19"/>
  <c r="P103" i="19"/>
  <c r="V103" i="19" s="1"/>
  <c r="O103" i="19"/>
  <c r="U103" i="19" s="1"/>
  <c r="N103" i="19"/>
  <c r="T103" i="19" s="1"/>
  <c r="M103" i="19"/>
  <c r="L103" i="19"/>
  <c r="R103" i="19" s="1"/>
  <c r="H103" i="19"/>
  <c r="G103" i="19"/>
  <c r="F103" i="19"/>
  <c r="E103" i="19"/>
  <c r="D103" i="19"/>
  <c r="V102" i="19"/>
  <c r="R102" i="19"/>
  <c r="P102" i="19"/>
  <c r="O102" i="19"/>
  <c r="U102" i="19" s="1"/>
  <c r="N102" i="19"/>
  <c r="T102" i="19" s="1"/>
  <c r="M102" i="19"/>
  <c r="S102" i="19" s="1"/>
  <c r="L102" i="19"/>
  <c r="H102" i="19"/>
  <c r="G102" i="19"/>
  <c r="F102" i="19"/>
  <c r="E102" i="19"/>
  <c r="D102" i="19"/>
  <c r="U101" i="19"/>
  <c r="P101" i="19"/>
  <c r="V101" i="19" s="1"/>
  <c r="O101" i="19"/>
  <c r="N101" i="19"/>
  <c r="T101" i="19" s="1"/>
  <c r="M101" i="19"/>
  <c r="S101" i="19" s="1"/>
  <c r="L101" i="19"/>
  <c r="R101" i="19" s="1"/>
  <c r="H101" i="19"/>
  <c r="G101" i="19"/>
  <c r="F101" i="19"/>
  <c r="E101" i="19"/>
  <c r="D101" i="19"/>
  <c r="T100" i="19"/>
  <c r="P100" i="19"/>
  <c r="V100" i="19" s="1"/>
  <c r="O100" i="19"/>
  <c r="U100" i="19" s="1"/>
  <c r="N100" i="19"/>
  <c r="M100" i="19"/>
  <c r="S100" i="19" s="1"/>
  <c r="L100" i="19"/>
  <c r="R100" i="19" s="1"/>
  <c r="H100" i="19"/>
  <c r="G100" i="19"/>
  <c r="F100" i="19"/>
  <c r="E100" i="19"/>
  <c r="D100" i="19"/>
  <c r="S99" i="19"/>
  <c r="P99" i="19"/>
  <c r="V99" i="19" s="1"/>
  <c r="O99" i="19"/>
  <c r="U99" i="19" s="1"/>
  <c r="N99" i="19"/>
  <c r="T99" i="19" s="1"/>
  <c r="M99" i="19"/>
  <c r="L99" i="19"/>
  <c r="R99" i="19" s="1"/>
  <c r="H99" i="19"/>
  <c r="G99" i="19"/>
  <c r="F99" i="19"/>
  <c r="E99" i="19"/>
  <c r="D99" i="19"/>
  <c r="V98" i="19"/>
  <c r="R98" i="19"/>
  <c r="P98" i="19"/>
  <c r="O98" i="19"/>
  <c r="U98" i="19" s="1"/>
  <c r="N98" i="19"/>
  <c r="T98" i="19" s="1"/>
  <c r="M98" i="19"/>
  <c r="S98" i="19" s="1"/>
  <c r="L98" i="19"/>
  <c r="H98" i="19"/>
  <c r="G98" i="19"/>
  <c r="F98" i="19"/>
  <c r="E98" i="19"/>
  <c r="D98" i="19"/>
  <c r="U97" i="19"/>
  <c r="P97" i="19"/>
  <c r="V97" i="19" s="1"/>
  <c r="O97" i="19"/>
  <c r="N97" i="19"/>
  <c r="T97" i="19" s="1"/>
  <c r="M97" i="19"/>
  <c r="S97" i="19" s="1"/>
  <c r="L97" i="19"/>
  <c r="R97" i="19" s="1"/>
  <c r="H97" i="19"/>
  <c r="G97" i="19"/>
  <c r="F97" i="19"/>
  <c r="E97" i="19"/>
  <c r="D97" i="19"/>
  <c r="T96" i="19"/>
  <c r="P96" i="19"/>
  <c r="V96" i="19" s="1"/>
  <c r="O96" i="19"/>
  <c r="U96" i="19" s="1"/>
  <c r="N96" i="19"/>
  <c r="M96" i="19"/>
  <c r="S96" i="19" s="1"/>
  <c r="L96" i="19"/>
  <c r="R96" i="19" s="1"/>
  <c r="H96" i="19"/>
  <c r="G96" i="19"/>
  <c r="F96" i="19"/>
  <c r="E96" i="19"/>
  <c r="D96" i="19"/>
  <c r="S95" i="19"/>
  <c r="P95" i="19"/>
  <c r="V95" i="19" s="1"/>
  <c r="O95" i="19"/>
  <c r="U95" i="19" s="1"/>
  <c r="N95" i="19"/>
  <c r="T95" i="19" s="1"/>
  <c r="M95" i="19"/>
  <c r="L95" i="19"/>
  <c r="R95" i="19" s="1"/>
  <c r="H95" i="19"/>
  <c r="G95" i="19"/>
  <c r="F95" i="19"/>
  <c r="E95" i="19"/>
  <c r="D95" i="19"/>
  <c r="V94" i="19"/>
  <c r="R94" i="19"/>
  <c r="P94" i="19"/>
  <c r="O94" i="19"/>
  <c r="U94" i="19" s="1"/>
  <c r="N94" i="19"/>
  <c r="T94" i="19" s="1"/>
  <c r="M94" i="19"/>
  <c r="S94" i="19" s="1"/>
  <c r="L94" i="19"/>
  <c r="H94" i="19"/>
  <c r="G94" i="19"/>
  <c r="F94" i="19"/>
  <c r="E94" i="19"/>
  <c r="D94" i="19"/>
  <c r="U93" i="19"/>
  <c r="P93" i="19"/>
  <c r="V93" i="19" s="1"/>
  <c r="O93" i="19"/>
  <c r="N93" i="19"/>
  <c r="T93" i="19" s="1"/>
  <c r="M93" i="19"/>
  <c r="S93" i="19" s="1"/>
  <c r="L93" i="19"/>
  <c r="R93" i="19" s="1"/>
  <c r="H93" i="19"/>
  <c r="G93" i="19"/>
  <c r="F93" i="19"/>
  <c r="E93" i="19"/>
  <c r="D93" i="19"/>
  <c r="T92" i="19"/>
  <c r="P92" i="19"/>
  <c r="V92" i="19" s="1"/>
  <c r="O92" i="19"/>
  <c r="U92" i="19" s="1"/>
  <c r="N92" i="19"/>
  <c r="M92" i="19"/>
  <c r="S92" i="19" s="1"/>
  <c r="L92" i="19"/>
  <c r="R92" i="19" s="1"/>
  <c r="H92" i="19"/>
  <c r="G92" i="19"/>
  <c r="F92" i="19"/>
  <c r="E92" i="19"/>
  <c r="D92" i="19"/>
  <c r="S91" i="19"/>
  <c r="P91" i="19"/>
  <c r="V91" i="19" s="1"/>
  <c r="O91" i="19"/>
  <c r="U91" i="19" s="1"/>
  <c r="N91" i="19"/>
  <c r="T91" i="19" s="1"/>
  <c r="M91" i="19"/>
  <c r="L91" i="19"/>
  <c r="R91" i="19" s="1"/>
  <c r="H91" i="19"/>
  <c r="G91" i="19"/>
  <c r="F91" i="19"/>
  <c r="E91" i="19"/>
  <c r="D91" i="19"/>
  <c r="V90" i="19"/>
  <c r="R90" i="19"/>
  <c r="P90" i="19"/>
  <c r="O90" i="19"/>
  <c r="U90" i="19" s="1"/>
  <c r="N90" i="19"/>
  <c r="T90" i="19" s="1"/>
  <c r="M90" i="19"/>
  <c r="S90" i="19" s="1"/>
  <c r="L90" i="19"/>
  <c r="H90" i="19"/>
  <c r="G90" i="19"/>
  <c r="F90" i="19"/>
  <c r="E90" i="19"/>
  <c r="D90" i="19"/>
  <c r="U89" i="19"/>
  <c r="P89" i="19"/>
  <c r="V89" i="19" s="1"/>
  <c r="O89" i="19"/>
  <c r="N89" i="19"/>
  <c r="T89" i="19" s="1"/>
  <c r="M89" i="19"/>
  <c r="S89" i="19" s="1"/>
  <c r="L89" i="19"/>
  <c r="R89" i="19" s="1"/>
  <c r="H89" i="19"/>
  <c r="G89" i="19"/>
  <c r="F89" i="19"/>
  <c r="E89" i="19"/>
  <c r="D89" i="19"/>
  <c r="T88" i="19"/>
  <c r="P88" i="19"/>
  <c r="V88" i="19" s="1"/>
  <c r="O88" i="19"/>
  <c r="U88" i="19" s="1"/>
  <c r="N88" i="19"/>
  <c r="M88" i="19"/>
  <c r="S88" i="19" s="1"/>
  <c r="L88" i="19"/>
  <c r="R88" i="19" s="1"/>
  <c r="H88" i="19"/>
  <c r="G88" i="19"/>
  <c r="F88" i="19"/>
  <c r="E88" i="19"/>
  <c r="D88" i="19"/>
  <c r="S87" i="19"/>
  <c r="P87" i="19"/>
  <c r="V87" i="19" s="1"/>
  <c r="O87" i="19"/>
  <c r="U87" i="19" s="1"/>
  <c r="N87" i="19"/>
  <c r="T87" i="19" s="1"/>
  <c r="M87" i="19"/>
  <c r="L87" i="19"/>
  <c r="R87" i="19" s="1"/>
  <c r="H87" i="19"/>
  <c r="G87" i="19"/>
  <c r="F87" i="19"/>
  <c r="E87" i="19"/>
  <c r="D87" i="19"/>
  <c r="V86" i="19"/>
  <c r="R86" i="19"/>
  <c r="P86" i="19"/>
  <c r="O86" i="19"/>
  <c r="U86" i="19" s="1"/>
  <c r="N86" i="19"/>
  <c r="T86" i="19" s="1"/>
  <c r="M86" i="19"/>
  <c r="S86" i="19" s="1"/>
  <c r="L86" i="19"/>
  <c r="H86" i="19"/>
  <c r="G86" i="19"/>
  <c r="F86" i="19"/>
  <c r="E86" i="19"/>
  <c r="D86" i="19"/>
  <c r="U85" i="19"/>
  <c r="P85" i="19"/>
  <c r="V85" i="19" s="1"/>
  <c r="O85" i="19"/>
  <c r="N85" i="19"/>
  <c r="T85" i="19" s="1"/>
  <c r="M85" i="19"/>
  <c r="S85" i="19" s="1"/>
  <c r="L85" i="19"/>
  <c r="R85" i="19" s="1"/>
  <c r="H85" i="19"/>
  <c r="G85" i="19"/>
  <c r="F85" i="19"/>
  <c r="E85" i="19"/>
  <c r="D85" i="19"/>
  <c r="T84" i="19"/>
  <c r="P84" i="19"/>
  <c r="V84" i="19" s="1"/>
  <c r="O84" i="19"/>
  <c r="U84" i="19" s="1"/>
  <c r="N84" i="19"/>
  <c r="M84" i="19"/>
  <c r="S84" i="19" s="1"/>
  <c r="L84" i="19"/>
  <c r="R84" i="19" s="1"/>
  <c r="H84" i="19"/>
  <c r="G84" i="19"/>
  <c r="F84" i="19"/>
  <c r="E84" i="19"/>
  <c r="D84" i="19"/>
  <c r="S83" i="19"/>
  <c r="P83" i="19"/>
  <c r="V83" i="19" s="1"/>
  <c r="O83" i="19"/>
  <c r="U83" i="19" s="1"/>
  <c r="N83" i="19"/>
  <c r="T83" i="19" s="1"/>
  <c r="M83" i="19"/>
  <c r="L83" i="19"/>
  <c r="R83" i="19" s="1"/>
  <c r="H83" i="19"/>
  <c r="G83" i="19"/>
  <c r="F83" i="19"/>
  <c r="E83" i="19"/>
  <c r="D83" i="19"/>
  <c r="V82" i="19"/>
  <c r="R82" i="19"/>
  <c r="P82" i="19"/>
  <c r="O82" i="19"/>
  <c r="U82" i="19" s="1"/>
  <c r="N82" i="19"/>
  <c r="T82" i="19" s="1"/>
  <c r="M82" i="19"/>
  <c r="S82" i="19" s="1"/>
  <c r="L82" i="19"/>
  <c r="H82" i="19"/>
  <c r="G82" i="19"/>
  <c r="F82" i="19"/>
  <c r="E82" i="19"/>
  <c r="D82" i="19"/>
  <c r="U81" i="19"/>
  <c r="P81" i="19"/>
  <c r="V81" i="19" s="1"/>
  <c r="O81" i="19"/>
  <c r="N81" i="19"/>
  <c r="T81" i="19" s="1"/>
  <c r="M81" i="19"/>
  <c r="S81" i="19" s="1"/>
  <c r="L81" i="19"/>
  <c r="R81" i="19" s="1"/>
  <c r="H81" i="19"/>
  <c r="G81" i="19"/>
  <c r="F81" i="19"/>
  <c r="E81" i="19"/>
  <c r="D81" i="19"/>
  <c r="T80" i="19"/>
  <c r="P80" i="19"/>
  <c r="V80" i="19" s="1"/>
  <c r="O80" i="19"/>
  <c r="U80" i="19" s="1"/>
  <c r="N80" i="19"/>
  <c r="M80" i="19"/>
  <c r="S80" i="19" s="1"/>
  <c r="L80" i="19"/>
  <c r="R80" i="19" s="1"/>
  <c r="H80" i="19"/>
  <c r="G80" i="19"/>
  <c r="F80" i="19"/>
  <c r="E80" i="19"/>
  <c r="D80" i="19"/>
  <c r="S79" i="19"/>
  <c r="P79" i="19"/>
  <c r="V79" i="19" s="1"/>
  <c r="O79" i="19"/>
  <c r="U79" i="19" s="1"/>
  <c r="N79" i="19"/>
  <c r="T79" i="19" s="1"/>
  <c r="M79" i="19"/>
  <c r="L79" i="19"/>
  <c r="R79" i="19" s="1"/>
  <c r="H79" i="19"/>
  <c r="G79" i="19"/>
  <c r="F79" i="19"/>
  <c r="E79" i="19"/>
  <c r="D79" i="19"/>
  <c r="V78" i="19"/>
  <c r="S78" i="19"/>
  <c r="R78" i="19"/>
  <c r="P78" i="19"/>
  <c r="O78" i="19"/>
  <c r="U78" i="19" s="1"/>
  <c r="N78" i="19"/>
  <c r="T78" i="19" s="1"/>
  <c r="M78" i="19"/>
  <c r="L78" i="19"/>
  <c r="H78" i="19"/>
  <c r="G78" i="19"/>
  <c r="F78" i="19"/>
  <c r="E78" i="19"/>
  <c r="D78" i="19"/>
  <c r="U77" i="19"/>
  <c r="S77" i="19"/>
  <c r="P77" i="19"/>
  <c r="V77" i="19" s="1"/>
  <c r="O77" i="19"/>
  <c r="N77" i="19"/>
  <c r="T77" i="19" s="1"/>
  <c r="M77" i="19"/>
  <c r="L77" i="19"/>
  <c r="R77" i="19" s="1"/>
  <c r="H77" i="19"/>
  <c r="G77" i="19"/>
  <c r="F77" i="19"/>
  <c r="E77" i="19"/>
  <c r="D77" i="19"/>
  <c r="T76" i="19"/>
  <c r="P76" i="19"/>
  <c r="V76" i="19" s="1"/>
  <c r="O76" i="19"/>
  <c r="U76" i="19" s="1"/>
  <c r="N76" i="19"/>
  <c r="M76" i="19"/>
  <c r="S76" i="19" s="1"/>
  <c r="L76" i="19"/>
  <c r="R76" i="19" s="1"/>
  <c r="H76" i="19"/>
  <c r="G76" i="19"/>
  <c r="F76" i="19"/>
  <c r="E76" i="19"/>
  <c r="D76" i="19"/>
  <c r="S75" i="19"/>
  <c r="P75" i="19"/>
  <c r="V75" i="19" s="1"/>
  <c r="O75" i="19"/>
  <c r="O9" i="19" s="1"/>
  <c r="U9" i="19" s="1"/>
  <c r="N75" i="19"/>
  <c r="T75" i="19" s="1"/>
  <c r="M75" i="19"/>
  <c r="L75" i="19"/>
  <c r="R75" i="19" s="1"/>
  <c r="H75" i="19"/>
  <c r="H9" i="19" s="1"/>
  <c r="G75" i="19"/>
  <c r="F75" i="19"/>
  <c r="E75" i="19"/>
  <c r="D75" i="19"/>
  <c r="V74" i="19"/>
  <c r="T74" i="19"/>
  <c r="R74" i="19"/>
  <c r="P74" i="19"/>
  <c r="O74" i="19"/>
  <c r="U74" i="19" s="1"/>
  <c r="N74" i="19"/>
  <c r="M74" i="19"/>
  <c r="S74" i="19" s="1"/>
  <c r="L74" i="19"/>
  <c r="H74" i="19"/>
  <c r="G74" i="19"/>
  <c r="F74" i="19"/>
  <c r="E74" i="19"/>
  <c r="D74" i="19"/>
  <c r="U73" i="19"/>
  <c r="R73" i="19"/>
  <c r="P73" i="19"/>
  <c r="V73" i="19" s="1"/>
  <c r="O73" i="19"/>
  <c r="N73" i="19"/>
  <c r="T73" i="19" s="1"/>
  <c r="M73" i="19"/>
  <c r="S73" i="19" s="1"/>
  <c r="L73" i="19"/>
  <c r="H73" i="19"/>
  <c r="G73" i="19"/>
  <c r="F73" i="19"/>
  <c r="E73" i="19"/>
  <c r="D73" i="19"/>
  <c r="T72" i="19"/>
  <c r="R72" i="19"/>
  <c r="P72" i="19"/>
  <c r="V72" i="19" s="1"/>
  <c r="O72" i="19"/>
  <c r="U72" i="19" s="1"/>
  <c r="N72" i="19"/>
  <c r="M72" i="19"/>
  <c r="S72" i="19" s="1"/>
  <c r="L72" i="19"/>
  <c r="H72" i="19"/>
  <c r="G72" i="19"/>
  <c r="F72" i="19"/>
  <c r="E72" i="19"/>
  <c r="D72" i="19"/>
  <c r="S71" i="19"/>
  <c r="P71" i="19"/>
  <c r="V71" i="19" s="1"/>
  <c r="O71" i="19"/>
  <c r="U71" i="19" s="1"/>
  <c r="N71" i="19"/>
  <c r="N19" i="19" s="1"/>
  <c r="M71" i="19"/>
  <c r="L71" i="19"/>
  <c r="R71" i="19" s="1"/>
  <c r="H71" i="19"/>
  <c r="G71" i="19"/>
  <c r="G19" i="19" s="1"/>
  <c r="U19" i="19" s="1"/>
  <c r="F71" i="19"/>
  <c r="E71" i="19"/>
  <c r="D71" i="19"/>
  <c r="V70" i="19"/>
  <c r="S70" i="19"/>
  <c r="R70" i="19"/>
  <c r="P70" i="19"/>
  <c r="O70" i="19"/>
  <c r="U70" i="19" s="1"/>
  <c r="N70" i="19"/>
  <c r="T70" i="19" s="1"/>
  <c r="M70" i="19"/>
  <c r="L70" i="19"/>
  <c r="H70" i="19"/>
  <c r="G70" i="19"/>
  <c r="F70" i="19"/>
  <c r="E70" i="19"/>
  <c r="D70" i="19"/>
  <c r="U69" i="19"/>
  <c r="S69" i="19"/>
  <c r="P69" i="19"/>
  <c r="V69" i="19" s="1"/>
  <c r="O69" i="19"/>
  <c r="N69" i="19"/>
  <c r="T69" i="19" s="1"/>
  <c r="M69" i="19"/>
  <c r="L69" i="19"/>
  <c r="R69" i="19" s="1"/>
  <c r="H69" i="19"/>
  <c r="G69" i="19"/>
  <c r="F69" i="19"/>
  <c r="E69" i="19"/>
  <c r="D69" i="19"/>
  <c r="T68" i="19"/>
  <c r="P68" i="19"/>
  <c r="V68" i="19" s="1"/>
  <c r="O68" i="19"/>
  <c r="U68" i="19" s="1"/>
  <c r="N68" i="19"/>
  <c r="M68" i="19"/>
  <c r="S68" i="19" s="1"/>
  <c r="L68" i="19"/>
  <c r="R68" i="19" s="1"/>
  <c r="H68" i="19"/>
  <c r="G68" i="19"/>
  <c r="F68" i="19"/>
  <c r="E68" i="19"/>
  <c r="D68" i="19"/>
  <c r="S67" i="19"/>
  <c r="P67" i="19"/>
  <c r="V67" i="19" s="1"/>
  <c r="O67" i="19"/>
  <c r="U67" i="19" s="1"/>
  <c r="N67" i="19"/>
  <c r="T67" i="19" s="1"/>
  <c r="M67" i="19"/>
  <c r="L67" i="19"/>
  <c r="R67" i="19" s="1"/>
  <c r="H67" i="19"/>
  <c r="G67" i="19"/>
  <c r="F67" i="19"/>
  <c r="E67" i="19"/>
  <c r="D67" i="19"/>
  <c r="V66" i="19"/>
  <c r="T66" i="19"/>
  <c r="R66" i="19"/>
  <c r="P66" i="19"/>
  <c r="O66" i="19"/>
  <c r="U66" i="19" s="1"/>
  <c r="N66" i="19"/>
  <c r="M66" i="19"/>
  <c r="S66" i="19" s="1"/>
  <c r="L66" i="19"/>
  <c r="H66" i="19"/>
  <c r="G66" i="19"/>
  <c r="F66" i="19"/>
  <c r="E66" i="19"/>
  <c r="D66" i="19"/>
  <c r="U65" i="19"/>
  <c r="R65" i="19"/>
  <c r="P65" i="19"/>
  <c r="V65" i="19" s="1"/>
  <c r="O65" i="19"/>
  <c r="N65" i="19"/>
  <c r="T65" i="19" s="1"/>
  <c r="M65" i="19"/>
  <c r="S65" i="19" s="1"/>
  <c r="L65" i="19"/>
  <c r="H65" i="19"/>
  <c r="G65" i="19"/>
  <c r="F65" i="19"/>
  <c r="E65" i="19"/>
  <c r="D65" i="19"/>
  <c r="T64" i="19"/>
  <c r="R64" i="19"/>
  <c r="P64" i="19"/>
  <c r="V64" i="19" s="1"/>
  <c r="O64" i="19"/>
  <c r="O5" i="19" s="1"/>
  <c r="N64" i="19"/>
  <c r="M64" i="19"/>
  <c r="S64" i="19" s="1"/>
  <c r="L64" i="19"/>
  <c r="H64" i="19"/>
  <c r="H5" i="19" s="1"/>
  <c r="G64" i="19"/>
  <c r="F64" i="19"/>
  <c r="E64" i="19"/>
  <c r="D64" i="19"/>
  <c r="S63" i="19"/>
  <c r="P63" i="19"/>
  <c r="V63" i="19" s="1"/>
  <c r="O63" i="19"/>
  <c r="U63" i="19" s="1"/>
  <c r="N63" i="19"/>
  <c r="T63" i="19" s="1"/>
  <c r="M63" i="19"/>
  <c r="L63" i="19"/>
  <c r="R63" i="19" s="1"/>
  <c r="H63" i="19"/>
  <c r="G63" i="19"/>
  <c r="F63" i="19"/>
  <c r="E63" i="19"/>
  <c r="D63" i="19"/>
  <c r="V62" i="19"/>
  <c r="S62" i="19"/>
  <c r="R62" i="19"/>
  <c r="P62" i="19"/>
  <c r="O62" i="19"/>
  <c r="U62" i="19" s="1"/>
  <c r="N62" i="19"/>
  <c r="T62" i="19" s="1"/>
  <c r="M62" i="19"/>
  <c r="L62" i="19"/>
  <c r="H62" i="19"/>
  <c r="G62" i="19"/>
  <c r="F62" i="19"/>
  <c r="E62" i="19"/>
  <c r="D62" i="19"/>
  <c r="U61" i="19"/>
  <c r="P61" i="19"/>
  <c r="P135" i="19" s="1"/>
  <c r="O61" i="19"/>
  <c r="N61" i="19"/>
  <c r="M61" i="19"/>
  <c r="L61" i="19"/>
  <c r="R61" i="19" s="1"/>
  <c r="H61" i="19"/>
  <c r="G61" i="19"/>
  <c r="F61" i="19"/>
  <c r="E61" i="19"/>
  <c r="E135" i="19" s="1"/>
  <c r="D61" i="19"/>
  <c r="T60" i="19"/>
  <c r="R60" i="19"/>
  <c r="P60" i="19"/>
  <c r="V60" i="19" s="1"/>
  <c r="O60" i="19"/>
  <c r="U60" i="19" s="1"/>
  <c r="N60" i="19"/>
  <c r="M60" i="19"/>
  <c r="S60" i="19" s="1"/>
  <c r="L60" i="19"/>
  <c r="H60" i="19"/>
  <c r="G60" i="19"/>
  <c r="F60" i="19"/>
  <c r="E60" i="19"/>
  <c r="D60" i="19"/>
  <c r="U58" i="19"/>
  <c r="S58" i="19"/>
  <c r="R58" i="19"/>
  <c r="P58" i="19"/>
  <c r="V58" i="19" s="1"/>
  <c r="O58" i="19"/>
  <c r="N58" i="19"/>
  <c r="T58" i="19" s="1"/>
  <c r="M58" i="19"/>
  <c r="L58" i="19"/>
  <c r="H58" i="19"/>
  <c r="G58" i="19"/>
  <c r="F58" i="19"/>
  <c r="E58" i="19"/>
  <c r="D58" i="19"/>
  <c r="T57" i="19"/>
  <c r="R57" i="19"/>
  <c r="P57" i="19"/>
  <c r="V57" i="19" s="1"/>
  <c r="O57" i="19"/>
  <c r="U57" i="19" s="1"/>
  <c r="N57" i="19"/>
  <c r="M57" i="19"/>
  <c r="S57" i="19" s="1"/>
  <c r="L57" i="19"/>
  <c r="H57" i="19"/>
  <c r="G57" i="19"/>
  <c r="F57" i="19"/>
  <c r="E57" i="19"/>
  <c r="D57" i="19"/>
  <c r="S56" i="19"/>
  <c r="P56" i="19"/>
  <c r="V56" i="19" s="1"/>
  <c r="O56" i="19"/>
  <c r="U56" i="19" s="1"/>
  <c r="N56" i="19"/>
  <c r="T56" i="19" s="1"/>
  <c r="M56" i="19"/>
  <c r="L56" i="19"/>
  <c r="R56" i="19" s="1"/>
  <c r="H56" i="19"/>
  <c r="G56" i="19"/>
  <c r="F56" i="19"/>
  <c r="E56" i="19"/>
  <c r="D56" i="19"/>
  <c r="V55" i="19"/>
  <c r="S55" i="19"/>
  <c r="R55" i="19"/>
  <c r="P55" i="19"/>
  <c r="O55" i="19"/>
  <c r="U55" i="19" s="1"/>
  <c r="N55" i="19"/>
  <c r="T55" i="19" s="1"/>
  <c r="M55" i="19"/>
  <c r="L55" i="19"/>
  <c r="H55" i="19"/>
  <c r="G55" i="19"/>
  <c r="F55" i="19"/>
  <c r="E55" i="19"/>
  <c r="D55" i="19"/>
  <c r="U54" i="19"/>
  <c r="S54" i="19"/>
  <c r="P54" i="19"/>
  <c r="V54" i="19" s="1"/>
  <c r="O54" i="19"/>
  <c r="N54" i="19"/>
  <c r="T54" i="19" s="1"/>
  <c r="M54" i="19"/>
  <c r="L54" i="19"/>
  <c r="R54" i="19" s="1"/>
  <c r="H54" i="19"/>
  <c r="G54" i="19"/>
  <c r="F54" i="19"/>
  <c r="E54" i="19"/>
  <c r="D54" i="19"/>
  <c r="T53" i="19"/>
  <c r="P53" i="19"/>
  <c r="V53" i="19" s="1"/>
  <c r="O53" i="19"/>
  <c r="U53" i="19" s="1"/>
  <c r="N53" i="19"/>
  <c r="M53" i="19"/>
  <c r="S53" i="19" s="1"/>
  <c r="L53" i="19"/>
  <c r="R53" i="19" s="1"/>
  <c r="H53" i="19"/>
  <c r="G53" i="19"/>
  <c r="F53" i="19"/>
  <c r="E53" i="19"/>
  <c r="D53" i="19"/>
  <c r="S52" i="19"/>
  <c r="P52" i="19"/>
  <c r="V52" i="19" s="1"/>
  <c r="O52" i="19"/>
  <c r="U52" i="19" s="1"/>
  <c r="N52" i="19"/>
  <c r="T52" i="19" s="1"/>
  <c r="M52" i="19"/>
  <c r="L52" i="19"/>
  <c r="R52" i="19" s="1"/>
  <c r="H52" i="19"/>
  <c r="G52" i="19"/>
  <c r="F52" i="19"/>
  <c r="E52" i="19"/>
  <c r="D52" i="19"/>
  <c r="V51" i="19"/>
  <c r="T51" i="19"/>
  <c r="S51" i="19"/>
  <c r="R51" i="19"/>
  <c r="P51" i="19"/>
  <c r="O51" i="19"/>
  <c r="U51" i="19" s="1"/>
  <c r="N51" i="19"/>
  <c r="M51" i="19"/>
  <c r="L51" i="19"/>
  <c r="H51" i="19"/>
  <c r="G51" i="19"/>
  <c r="F51" i="19"/>
  <c r="E51" i="19"/>
  <c r="D51" i="19"/>
  <c r="U50" i="19"/>
  <c r="R50" i="19"/>
  <c r="P50" i="19"/>
  <c r="V50" i="19" s="1"/>
  <c r="O50" i="19"/>
  <c r="N50" i="19"/>
  <c r="T50" i="19" s="1"/>
  <c r="M50" i="19"/>
  <c r="S50" i="19" s="1"/>
  <c r="L50" i="19"/>
  <c r="H50" i="19"/>
  <c r="G50" i="19"/>
  <c r="F50" i="19"/>
  <c r="E50" i="19"/>
  <c r="D50" i="19"/>
  <c r="T49" i="19"/>
  <c r="R49" i="19"/>
  <c r="P49" i="19"/>
  <c r="V49" i="19" s="1"/>
  <c r="O49" i="19"/>
  <c r="O59" i="19" s="1"/>
  <c r="N49" i="19"/>
  <c r="M49" i="19"/>
  <c r="S49" i="19" s="1"/>
  <c r="L49" i="19"/>
  <c r="H49" i="19"/>
  <c r="G49" i="19"/>
  <c r="F49" i="19"/>
  <c r="E49" i="19"/>
  <c r="D49" i="19"/>
  <c r="S48" i="19"/>
  <c r="P48" i="19"/>
  <c r="V48" i="19" s="1"/>
  <c r="O48" i="19"/>
  <c r="U48" i="19" s="1"/>
  <c r="N48" i="19"/>
  <c r="T48" i="19" s="1"/>
  <c r="M48" i="19"/>
  <c r="L48" i="19"/>
  <c r="R48" i="19" s="1"/>
  <c r="H48" i="19"/>
  <c r="G48" i="19"/>
  <c r="F48" i="19"/>
  <c r="E48" i="19"/>
  <c r="D48" i="19"/>
  <c r="V47" i="19"/>
  <c r="S47" i="19"/>
  <c r="R47" i="19"/>
  <c r="P47" i="19"/>
  <c r="O47" i="19"/>
  <c r="U47" i="19" s="1"/>
  <c r="N47" i="19"/>
  <c r="T47" i="19" s="1"/>
  <c r="M47" i="19"/>
  <c r="M59" i="19" s="1"/>
  <c r="L47" i="19"/>
  <c r="H47" i="19"/>
  <c r="H59" i="19" s="1"/>
  <c r="G47" i="19"/>
  <c r="G59" i="19" s="1"/>
  <c r="F47" i="19"/>
  <c r="F59" i="19" s="1"/>
  <c r="E47" i="19"/>
  <c r="D47" i="19"/>
  <c r="U46" i="19"/>
  <c r="S46" i="19"/>
  <c r="P46" i="19"/>
  <c r="P59" i="19" s="1"/>
  <c r="O46" i="19"/>
  <c r="N46" i="19"/>
  <c r="T46" i="19" s="1"/>
  <c r="M46" i="19"/>
  <c r="L46" i="19"/>
  <c r="R46" i="19" s="1"/>
  <c r="H46" i="19"/>
  <c r="G46" i="19"/>
  <c r="F46" i="19"/>
  <c r="E46" i="19"/>
  <c r="E59" i="19" s="1"/>
  <c r="D46" i="19"/>
  <c r="T45" i="19"/>
  <c r="R45" i="19"/>
  <c r="P45" i="19"/>
  <c r="V45" i="19" s="1"/>
  <c r="O45" i="19"/>
  <c r="U45" i="19" s="1"/>
  <c r="N45" i="19"/>
  <c r="M45" i="19"/>
  <c r="S45" i="19" s="1"/>
  <c r="L45" i="19"/>
  <c r="H45" i="19"/>
  <c r="G45" i="19"/>
  <c r="F45" i="19"/>
  <c r="E45" i="19"/>
  <c r="D45" i="19"/>
  <c r="U43" i="19"/>
  <c r="S43" i="19"/>
  <c r="R43" i="19"/>
  <c r="P43" i="19"/>
  <c r="V43" i="19" s="1"/>
  <c r="O43" i="19"/>
  <c r="N43" i="19"/>
  <c r="T43" i="19" s="1"/>
  <c r="M43" i="19"/>
  <c r="L43" i="19"/>
  <c r="H43" i="19"/>
  <c r="G43" i="19"/>
  <c r="F43" i="19"/>
  <c r="E43" i="19"/>
  <c r="D43" i="19"/>
  <c r="T42" i="19"/>
  <c r="R42" i="19"/>
  <c r="P42" i="19"/>
  <c r="V42" i="19" s="1"/>
  <c r="O42" i="19"/>
  <c r="U42" i="19" s="1"/>
  <c r="N42" i="19"/>
  <c r="M42" i="19"/>
  <c r="S42" i="19" s="1"/>
  <c r="L42" i="19"/>
  <c r="H42" i="19"/>
  <c r="G42" i="19"/>
  <c r="F42" i="19"/>
  <c r="F18" i="19" s="1"/>
  <c r="D18" i="19" s="1"/>
  <c r="E42" i="19"/>
  <c r="D42" i="19"/>
  <c r="S41" i="19"/>
  <c r="P41" i="19"/>
  <c r="V41" i="19" s="1"/>
  <c r="O41" i="19"/>
  <c r="U41" i="19" s="1"/>
  <c r="N41" i="19"/>
  <c r="T41" i="19" s="1"/>
  <c r="M41" i="19"/>
  <c r="L41" i="19"/>
  <c r="R41" i="19" s="1"/>
  <c r="H41" i="19"/>
  <c r="G41" i="19"/>
  <c r="F41" i="19"/>
  <c r="E41" i="19"/>
  <c r="D41" i="19"/>
  <c r="V40" i="19"/>
  <c r="S40" i="19"/>
  <c r="R40" i="19"/>
  <c r="P40" i="19"/>
  <c r="O40" i="19"/>
  <c r="U40" i="19" s="1"/>
  <c r="N40" i="19"/>
  <c r="T40" i="19" s="1"/>
  <c r="M40" i="19"/>
  <c r="L40" i="19"/>
  <c r="H40" i="19"/>
  <c r="G40" i="19"/>
  <c r="F40" i="19"/>
  <c r="E40" i="19"/>
  <c r="D40" i="19"/>
  <c r="S39" i="19"/>
  <c r="P39" i="19"/>
  <c r="V39" i="19" s="1"/>
  <c r="O39" i="19"/>
  <c r="N39" i="19"/>
  <c r="T39" i="19" s="1"/>
  <c r="M39" i="19"/>
  <c r="L39" i="19"/>
  <c r="R39" i="19" s="1"/>
  <c r="H39" i="19"/>
  <c r="G39" i="19"/>
  <c r="G15" i="19" s="1"/>
  <c r="U15" i="19" s="1"/>
  <c r="F39" i="19"/>
  <c r="F15" i="19" s="1"/>
  <c r="E39" i="19"/>
  <c r="D39" i="19"/>
  <c r="T38" i="19"/>
  <c r="P38" i="19"/>
  <c r="P14" i="19" s="1"/>
  <c r="V14" i="19" s="1"/>
  <c r="O38" i="19"/>
  <c r="U38" i="19" s="1"/>
  <c r="N38" i="19"/>
  <c r="M38" i="19"/>
  <c r="S38" i="19" s="1"/>
  <c r="L38" i="19"/>
  <c r="R38" i="19" s="1"/>
  <c r="H38" i="19"/>
  <c r="G38" i="19"/>
  <c r="F38" i="19"/>
  <c r="E38" i="19"/>
  <c r="E14" i="19" s="1"/>
  <c r="D14" i="19" s="1"/>
  <c r="D38" i="19"/>
  <c r="S37" i="19"/>
  <c r="P37" i="19"/>
  <c r="V37" i="19" s="1"/>
  <c r="O37" i="19"/>
  <c r="U37" i="19" s="1"/>
  <c r="N37" i="19"/>
  <c r="T37" i="19" s="1"/>
  <c r="M37" i="19"/>
  <c r="L37" i="19"/>
  <c r="R37" i="19" s="1"/>
  <c r="H37" i="19"/>
  <c r="G37" i="19"/>
  <c r="F37" i="19"/>
  <c r="E37" i="19"/>
  <c r="D37" i="19"/>
  <c r="V36" i="19"/>
  <c r="T36" i="19"/>
  <c r="S36" i="19"/>
  <c r="R36" i="19"/>
  <c r="P36" i="19"/>
  <c r="O36" i="19"/>
  <c r="U36" i="19" s="1"/>
  <c r="N36" i="19"/>
  <c r="M36" i="19"/>
  <c r="L36" i="19"/>
  <c r="H36" i="19"/>
  <c r="G36" i="19"/>
  <c r="F36" i="19"/>
  <c r="E36" i="19"/>
  <c r="D36" i="19"/>
  <c r="U35" i="19"/>
  <c r="R35" i="19"/>
  <c r="P35" i="19"/>
  <c r="V35" i="19" s="1"/>
  <c r="O35" i="19"/>
  <c r="N35" i="19"/>
  <c r="T35" i="19" s="1"/>
  <c r="M35" i="19"/>
  <c r="M9" i="19" s="1"/>
  <c r="L35" i="19"/>
  <c r="H35" i="19"/>
  <c r="G35" i="19"/>
  <c r="F35" i="19"/>
  <c r="F9" i="19" s="1"/>
  <c r="E35" i="19"/>
  <c r="D35" i="19"/>
  <c r="T34" i="19"/>
  <c r="R34" i="19"/>
  <c r="P34" i="19"/>
  <c r="V34" i="19" s="1"/>
  <c r="O34" i="19"/>
  <c r="O8" i="19" s="1"/>
  <c r="U8" i="19" s="1"/>
  <c r="N34" i="19"/>
  <c r="M34" i="19"/>
  <c r="S34" i="19" s="1"/>
  <c r="L34" i="19"/>
  <c r="H34" i="19"/>
  <c r="H8" i="19" s="1"/>
  <c r="G34" i="19"/>
  <c r="F34" i="19"/>
  <c r="E34" i="19"/>
  <c r="D34" i="19"/>
  <c r="S33" i="19"/>
  <c r="P33" i="19"/>
  <c r="V33" i="19" s="1"/>
  <c r="O33" i="19"/>
  <c r="U33" i="19" s="1"/>
  <c r="N33" i="19"/>
  <c r="T33" i="19" s="1"/>
  <c r="M33" i="19"/>
  <c r="L33" i="19"/>
  <c r="R33" i="19" s="1"/>
  <c r="H33" i="19"/>
  <c r="G33" i="19"/>
  <c r="F33" i="19"/>
  <c r="E33" i="19"/>
  <c r="D33" i="19"/>
  <c r="V32" i="19"/>
  <c r="S32" i="19"/>
  <c r="R32" i="19"/>
  <c r="P32" i="19"/>
  <c r="O32" i="19"/>
  <c r="U32" i="19" s="1"/>
  <c r="N32" i="19"/>
  <c r="N44" i="19" s="1"/>
  <c r="M32" i="19"/>
  <c r="M44" i="19" s="1"/>
  <c r="L32" i="19"/>
  <c r="H32" i="19"/>
  <c r="H44" i="19" s="1"/>
  <c r="G32" i="19"/>
  <c r="G44" i="19" s="1"/>
  <c r="F32" i="19"/>
  <c r="F44" i="19" s="1"/>
  <c r="E32" i="19"/>
  <c r="D32" i="19"/>
  <c r="U31" i="19"/>
  <c r="S31" i="19"/>
  <c r="P31" i="19"/>
  <c r="V31" i="19" s="1"/>
  <c r="O31" i="19"/>
  <c r="N31" i="19"/>
  <c r="T31" i="19" s="1"/>
  <c r="M31" i="19"/>
  <c r="L31" i="19"/>
  <c r="R31" i="19" s="1"/>
  <c r="H31" i="19"/>
  <c r="G31" i="19"/>
  <c r="F31" i="19"/>
  <c r="E31" i="19"/>
  <c r="D31" i="19"/>
  <c r="V29" i="19"/>
  <c r="S29" i="19"/>
  <c r="P29" i="19"/>
  <c r="O29" i="19"/>
  <c r="U29" i="19" s="1"/>
  <c r="N29" i="19"/>
  <c r="T29" i="19" s="1"/>
  <c r="M29" i="19"/>
  <c r="H29" i="19"/>
  <c r="G29" i="19"/>
  <c r="F29" i="19"/>
  <c r="D29" i="19" s="1"/>
  <c r="E29" i="19"/>
  <c r="U28" i="19"/>
  <c r="P28" i="19"/>
  <c r="V28" i="19" s="1"/>
  <c r="O28" i="19"/>
  <c r="N28" i="19"/>
  <c r="T28" i="19" s="1"/>
  <c r="M28" i="19"/>
  <c r="S28" i="19" s="1"/>
  <c r="H28" i="19"/>
  <c r="G28" i="19"/>
  <c r="F28" i="19"/>
  <c r="E28" i="19"/>
  <c r="T27" i="19"/>
  <c r="P27" i="19"/>
  <c r="V27" i="19" s="1"/>
  <c r="O27" i="19"/>
  <c r="U27" i="19" s="1"/>
  <c r="N27" i="19"/>
  <c r="M27" i="19"/>
  <c r="S27" i="19" s="1"/>
  <c r="H27" i="19"/>
  <c r="G27" i="19"/>
  <c r="F27" i="19"/>
  <c r="E27" i="19"/>
  <c r="D27" i="19" s="1"/>
  <c r="S26" i="19"/>
  <c r="P26" i="19"/>
  <c r="V26" i="19" s="1"/>
  <c r="O26" i="19"/>
  <c r="U26" i="19" s="1"/>
  <c r="N26" i="19"/>
  <c r="T26" i="19" s="1"/>
  <c r="M26" i="19"/>
  <c r="L26" i="19"/>
  <c r="R26" i="19" s="1"/>
  <c r="H26" i="19"/>
  <c r="G26" i="19"/>
  <c r="F26" i="19"/>
  <c r="E26" i="19"/>
  <c r="D26" i="19" s="1"/>
  <c r="V25" i="19"/>
  <c r="T25" i="19"/>
  <c r="S25" i="19"/>
  <c r="P25" i="19"/>
  <c r="O25" i="19"/>
  <c r="U25" i="19" s="1"/>
  <c r="N25" i="19"/>
  <c r="M25" i="19"/>
  <c r="H25" i="19"/>
  <c r="G25" i="19"/>
  <c r="F25" i="19"/>
  <c r="D25" i="19" s="1"/>
  <c r="E25" i="19"/>
  <c r="U24" i="19"/>
  <c r="S24" i="19"/>
  <c r="P24" i="19"/>
  <c r="L24" i="19" s="1"/>
  <c r="R24" i="19" s="1"/>
  <c r="O24" i="19"/>
  <c r="N24" i="19"/>
  <c r="T24" i="19" s="1"/>
  <c r="M24" i="19"/>
  <c r="H24" i="19"/>
  <c r="G24" i="19"/>
  <c r="F24" i="19"/>
  <c r="E24" i="19"/>
  <c r="D24" i="19" s="1"/>
  <c r="P23" i="19"/>
  <c r="V23" i="19" s="1"/>
  <c r="O23" i="19"/>
  <c r="U23" i="19" s="1"/>
  <c r="N23" i="19"/>
  <c r="T23" i="19" s="1"/>
  <c r="M23" i="19"/>
  <c r="S23" i="19" s="1"/>
  <c r="H23" i="19"/>
  <c r="G23" i="19"/>
  <c r="F23" i="19"/>
  <c r="E23" i="19"/>
  <c r="D23" i="19" s="1"/>
  <c r="U22" i="19"/>
  <c r="S22" i="19"/>
  <c r="P22" i="19"/>
  <c r="P30" i="19" s="1"/>
  <c r="O22" i="19"/>
  <c r="N22" i="19"/>
  <c r="T22" i="19" s="1"/>
  <c r="M22" i="19"/>
  <c r="H22" i="19"/>
  <c r="G22" i="19"/>
  <c r="F22" i="19"/>
  <c r="E22" i="19"/>
  <c r="D22" i="19" s="1"/>
  <c r="V21" i="19"/>
  <c r="T21" i="19"/>
  <c r="P21" i="19"/>
  <c r="O21" i="19"/>
  <c r="O30" i="19" s="1"/>
  <c r="N21" i="19"/>
  <c r="M21" i="19"/>
  <c r="L21" i="19" s="1"/>
  <c r="R21" i="19" s="1"/>
  <c r="H21" i="19"/>
  <c r="H30" i="19" s="1"/>
  <c r="G21" i="19"/>
  <c r="G30" i="19" s="1"/>
  <c r="F21" i="19"/>
  <c r="E21" i="19"/>
  <c r="D21" i="19"/>
  <c r="P19" i="19"/>
  <c r="V19" i="19" s="1"/>
  <c r="O19" i="19"/>
  <c r="M19" i="19"/>
  <c r="H19" i="19"/>
  <c r="F19" i="19"/>
  <c r="E19" i="19"/>
  <c r="V18" i="19"/>
  <c r="T18" i="19"/>
  <c r="P18" i="19"/>
  <c r="O18" i="19"/>
  <c r="U18" i="19" s="1"/>
  <c r="N18" i="19"/>
  <c r="H18" i="19"/>
  <c r="G18" i="19"/>
  <c r="E18" i="19"/>
  <c r="V17" i="19"/>
  <c r="U17" i="19"/>
  <c r="S17" i="19"/>
  <c r="P17" i="19"/>
  <c r="O17" i="19"/>
  <c r="N17" i="19"/>
  <c r="T17" i="19" s="1"/>
  <c r="M17" i="19"/>
  <c r="L17" i="19" s="1"/>
  <c r="R17" i="19" s="1"/>
  <c r="H17" i="19"/>
  <c r="G17" i="19"/>
  <c r="F17" i="19"/>
  <c r="E17" i="19"/>
  <c r="D17" i="19" s="1"/>
  <c r="V16" i="19"/>
  <c r="U16" i="19"/>
  <c r="T16" i="19"/>
  <c r="P16" i="19"/>
  <c r="O16" i="19"/>
  <c r="N16" i="19"/>
  <c r="M16" i="19"/>
  <c r="L16" i="19" s="1"/>
  <c r="R16" i="19" s="1"/>
  <c r="H16" i="19"/>
  <c r="G16" i="19"/>
  <c r="F16" i="19"/>
  <c r="E16" i="19"/>
  <c r="D16" i="19" s="1"/>
  <c r="P15" i="19"/>
  <c r="V15" i="19" s="1"/>
  <c r="O15" i="19"/>
  <c r="H15" i="19"/>
  <c r="E15" i="19"/>
  <c r="T14" i="19"/>
  <c r="S14" i="19"/>
  <c r="O14" i="19"/>
  <c r="U14" i="19" s="1"/>
  <c r="N14" i="19"/>
  <c r="M14" i="19"/>
  <c r="L14" i="19" s="1"/>
  <c r="R14" i="19" s="1"/>
  <c r="H14" i="19"/>
  <c r="G14" i="19"/>
  <c r="F14" i="19"/>
  <c r="V13" i="19"/>
  <c r="U13" i="19"/>
  <c r="S13" i="19"/>
  <c r="P13" i="19"/>
  <c r="O13" i="19"/>
  <c r="N13" i="19"/>
  <c r="T13" i="19" s="1"/>
  <c r="M13" i="19"/>
  <c r="L13" i="19" s="1"/>
  <c r="R13" i="19" s="1"/>
  <c r="H13" i="19"/>
  <c r="G13" i="19"/>
  <c r="F13" i="19"/>
  <c r="E13" i="19"/>
  <c r="D13" i="19" s="1"/>
  <c r="V12" i="19"/>
  <c r="U12" i="19"/>
  <c r="T12" i="19"/>
  <c r="P12" i="19"/>
  <c r="O12" i="19"/>
  <c r="N12" i="19"/>
  <c r="M12" i="19"/>
  <c r="L12" i="19" s="1"/>
  <c r="R12" i="19" s="1"/>
  <c r="H12" i="19"/>
  <c r="G12" i="19"/>
  <c r="F12" i="19"/>
  <c r="E12" i="19"/>
  <c r="D12" i="19" s="1"/>
  <c r="U11" i="19"/>
  <c r="T11" i="19"/>
  <c r="P11" i="19"/>
  <c r="V11" i="19" s="1"/>
  <c r="O11" i="19"/>
  <c r="N11" i="19"/>
  <c r="H11" i="19"/>
  <c r="G11" i="19"/>
  <c r="E11" i="19"/>
  <c r="D11" i="19" s="1"/>
  <c r="V10" i="19"/>
  <c r="T10" i="19"/>
  <c r="S10" i="19"/>
  <c r="P10" i="19"/>
  <c r="O10" i="19"/>
  <c r="U10" i="19" s="1"/>
  <c r="N10" i="19"/>
  <c r="M10" i="19"/>
  <c r="L10" i="19" s="1"/>
  <c r="R10" i="19" s="1"/>
  <c r="H10" i="19"/>
  <c r="D10" i="19" s="1"/>
  <c r="G10" i="19"/>
  <c r="F10" i="19"/>
  <c r="E10" i="19"/>
  <c r="V9" i="19"/>
  <c r="P9" i="19"/>
  <c r="N9" i="19"/>
  <c r="T9" i="19" s="1"/>
  <c r="G9" i="19"/>
  <c r="E9" i="19"/>
  <c r="D9" i="19" s="1"/>
  <c r="V8" i="19"/>
  <c r="P8" i="19"/>
  <c r="M8" i="19"/>
  <c r="F8" i="19"/>
  <c r="E8" i="19"/>
  <c r="U7" i="19"/>
  <c r="T7" i="19"/>
  <c r="P7" i="19"/>
  <c r="V7" i="19" s="1"/>
  <c r="O7" i="19"/>
  <c r="N7" i="19"/>
  <c r="H7" i="19"/>
  <c r="G7" i="19"/>
  <c r="E7" i="19"/>
  <c r="D7" i="19" s="1"/>
  <c r="V6" i="19"/>
  <c r="T6" i="19"/>
  <c r="S6" i="19"/>
  <c r="P6" i="19"/>
  <c r="O6" i="19"/>
  <c r="U6" i="19" s="1"/>
  <c r="N6" i="19"/>
  <c r="M6" i="19"/>
  <c r="L6" i="19" s="1"/>
  <c r="R6" i="19" s="1"/>
  <c r="H6" i="19"/>
  <c r="D6" i="19" s="1"/>
  <c r="G6" i="19"/>
  <c r="F6" i="19"/>
  <c r="E6" i="19"/>
  <c r="S5" i="19"/>
  <c r="N5" i="19"/>
  <c r="M5" i="19"/>
  <c r="G5" i="19"/>
  <c r="F5" i="19"/>
  <c r="V4" i="19"/>
  <c r="U4" i="19"/>
  <c r="T4" i="19"/>
  <c r="P4" i="19"/>
  <c r="O4" i="19"/>
  <c r="N4" i="19"/>
  <c r="M4" i="19"/>
  <c r="L4" i="19" s="1"/>
  <c r="H4" i="19"/>
  <c r="G4" i="19"/>
  <c r="F4" i="19"/>
  <c r="E4" i="19"/>
  <c r="D4" i="19" s="1"/>
  <c r="R2" i="19"/>
  <c r="F412" i="18"/>
  <c r="U411" i="18"/>
  <c r="S411" i="18"/>
  <c r="P411" i="18"/>
  <c r="V411" i="18" s="1"/>
  <c r="O411" i="18"/>
  <c r="N411" i="18"/>
  <c r="T411" i="18" s="1"/>
  <c r="M411" i="18"/>
  <c r="L411" i="18"/>
  <c r="R411" i="18" s="1"/>
  <c r="H411" i="18"/>
  <c r="G411" i="18"/>
  <c r="F411" i="18"/>
  <c r="E411" i="18"/>
  <c r="D411" i="18"/>
  <c r="V410" i="18"/>
  <c r="T410" i="18"/>
  <c r="R410" i="18"/>
  <c r="P410" i="18"/>
  <c r="O410" i="18"/>
  <c r="U410" i="18" s="1"/>
  <c r="N410" i="18"/>
  <c r="M410" i="18"/>
  <c r="S410" i="18" s="1"/>
  <c r="L410" i="18"/>
  <c r="H410" i="18"/>
  <c r="G410" i="18"/>
  <c r="F410" i="18"/>
  <c r="E410" i="18"/>
  <c r="D410" i="18"/>
  <c r="U409" i="18"/>
  <c r="S409" i="18"/>
  <c r="P409" i="18"/>
  <c r="V409" i="18" s="1"/>
  <c r="O409" i="18"/>
  <c r="N409" i="18"/>
  <c r="T409" i="18" s="1"/>
  <c r="M409" i="18"/>
  <c r="L409" i="18"/>
  <c r="R409" i="18" s="1"/>
  <c r="H409" i="18"/>
  <c r="G409" i="18"/>
  <c r="F409" i="18"/>
  <c r="E409" i="18"/>
  <c r="D409" i="18"/>
  <c r="V408" i="18"/>
  <c r="T408" i="18"/>
  <c r="R408" i="18"/>
  <c r="P408" i="18"/>
  <c r="P412" i="18" s="1"/>
  <c r="O408" i="18"/>
  <c r="U408" i="18" s="1"/>
  <c r="N408" i="18"/>
  <c r="N412" i="18" s="1"/>
  <c r="M408" i="18"/>
  <c r="S408" i="18" s="1"/>
  <c r="L408" i="18"/>
  <c r="H408" i="18"/>
  <c r="H412" i="18" s="1"/>
  <c r="G408" i="18"/>
  <c r="G412" i="18" s="1"/>
  <c r="F408" i="18"/>
  <c r="E408" i="18"/>
  <c r="E412" i="18" s="1"/>
  <c r="D408" i="18"/>
  <c r="U407" i="18"/>
  <c r="S407" i="18"/>
  <c r="P407" i="18"/>
  <c r="V407" i="18" s="1"/>
  <c r="O407" i="18"/>
  <c r="N407" i="18"/>
  <c r="T407" i="18" s="1"/>
  <c r="M407" i="18"/>
  <c r="L407" i="18"/>
  <c r="R407" i="18" s="1"/>
  <c r="H407" i="18"/>
  <c r="G407" i="18"/>
  <c r="F407" i="18"/>
  <c r="E407" i="18"/>
  <c r="D407" i="18"/>
  <c r="V405" i="18"/>
  <c r="T405" i="18"/>
  <c r="R405" i="18"/>
  <c r="P405" i="18"/>
  <c r="O405" i="18"/>
  <c r="U405" i="18" s="1"/>
  <c r="N405" i="18"/>
  <c r="M405" i="18"/>
  <c r="S405" i="18" s="1"/>
  <c r="L405" i="18"/>
  <c r="H405" i="18"/>
  <c r="G405" i="18"/>
  <c r="F405" i="18"/>
  <c r="E405" i="18"/>
  <c r="D405" i="18"/>
  <c r="U404" i="18"/>
  <c r="S404" i="18"/>
  <c r="P404" i="18"/>
  <c r="V404" i="18" s="1"/>
  <c r="O404" i="18"/>
  <c r="O406" i="18" s="1"/>
  <c r="N404" i="18"/>
  <c r="M404" i="18"/>
  <c r="M406" i="18" s="1"/>
  <c r="L404" i="18"/>
  <c r="R404" i="18" s="1"/>
  <c r="H404" i="18"/>
  <c r="H406" i="18" s="1"/>
  <c r="G404" i="18"/>
  <c r="G406" i="18" s="1"/>
  <c r="F404" i="18"/>
  <c r="F406" i="18" s="1"/>
  <c r="E404" i="18"/>
  <c r="E406" i="18" s="1"/>
  <c r="D406" i="18" s="1"/>
  <c r="D404" i="18"/>
  <c r="V403" i="18"/>
  <c r="T403" i="18"/>
  <c r="R403" i="18"/>
  <c r="P403" i="18"/>
  <c r="O403" i="18"/>
  <c r="U403" i="18" s="1"/>
  <c r="N403" i="18"/>
  <c r="M403" i="18"/>
  <c r="S403" i="18" s="1"/>
  <c r="L403" i="18"/>
  <c r="H403" i="18"/>
  <c r="G403" i="18"/>
  <c r="F403" i="18"/>
  <c r="E403" i="18"/>
  <c r="D403" i="18"/>
  <c r="U401" i="18"/>
  <c r="S401" i="18"/>
  <c r="P401" i="18"/>
  <c r="V401" i="18" s="1"/>
  <c r="O401" i="18"/>
  <c r="N401" i="18"/>
  <c r="T401" i="18" s="1"/>
  <c r="M401" i="18"/>
  <c r="L401" i="18"/>
  <c r="R401" i="18" s="1"/>
  <c r="H401" i="18"/>
  <c r="G401" i="18"/>
  <c r="F401" i="18"/>
  <c r="E401" i="18"/>
  <c r="D401" i="18"/>
  <c r="V400" i="18"/>
  <c r="T400" i="18"/>
  <c r="R400" i="18"/>
  <c r="P400" i="18"/>
  <c r="O400" i="18"/>
  <c r="N400" i="18"/>
  <c r="M400" i="18"/>
  <c r="L400" i="18"/>
  <c r="H400" i="18"/>
  <c r="H402" i="18" s="1"/>
  <c r="G400" i="18"/>
  <c r="F400" i="18"/>
  <c r="F402" i="18" s="1"/>
  <c r="E400" i="18"/>
  <c r="D400" i="18"/>
  <c r="U399" i="18"/>
  <c r="S399" i="18"/>
  <c r="P399" i="18"/>
  <c r="V399" i="18" s="1"/>
  <c r="O399" i="18"/>
  <c r="N399" i="18"/>
  <c r="T399" i="18" s="1"/>
  <c r="M399" i="18"/>
  <c r="L399" i="18"/>
  <c r="R399" i="18" s="1"/>
  <c r="H399" i="18"/>
  <c r="G399" i="18"/>
  <c r="F399" i="18"/>
  <c r="E399" i="18"/>
  <c r="D399" i="18"/>
  <c r="N398" i="18"/>
  <c r="G398" i="18"/>
  <c r="V397" i="18"/>
  <c r="T397" i="18"/>
  <c r="R397" i="18"/>
  <c r="P397" i="18"/>
  <c r="O397" i="18"/>
  <c r="U397" i="18" s="1"/>
  <c r="N397" i="18"/>
  <c r="M397" i="18"/>
  <c r="S397" i="18" s="1"/>
  <c r="L397" i="18"/>
  <c r="H397" i="18"/>
  <c r="G397" i="18"/>
  <c r="F397" i="18"/>
  <c r="E397" i="18"/>
  <c r="D397" i="18"/>
  <c r="U396" i="18"/>
  <c r="S396" i="18"/>
  <c r="P396" i="18"/>
  <c r="V396" i="18" s="1"/>
  <c r="O396" i="18"/>
  <c r="N396" i="18"/>
  <c r="T396" i="18" s="1"/>
  <c r="M396" i="18"/>
  <c r="L396" i="18"/>
  <c r="R396" i="18" s="1"/>
  <c r="H396" i="18"/>
  <c r="G396" i="18"/>
  <c r="F396" i="18"/>
  <c r="E396" i="18"/>
  <c r="E398" i="18" s="1"/>
  <c r="D396" i="18"/>
  <c r="V395" i="18"/>
  <c r="T395" i="18"/>
  <c r="R395" i="18"/>
  <c r="P395" i="18"/>
  <c r="O395" i="18"/>
  <c r="N395" i="18"/>
  <c r="M395" i="18"/>
  <c r="L395" i="18"/>
  <c r="H395" i="18"/>
  <c r="G395" i="18"/>
  <c r="F395" i="18"/>
  <c r="E395" i="18"/>
  <c r="D395" i="18"/>
  <c r="U394" i="18"/>
  <c r="S394" i="18"/>
  <c r="P394" i="18"/>
  <c r="V394" i="18" s="1"/>
  <c r="O394" i="18"/>
  <c r="N394" i="18"/>
  <c r="T394" i="18" s="1"/>
  <c r="M394" i="18"/>
  <c r="L394" i="18"/>
  <c r="R394" i="18" s="1"/>
  <c r="H394" i="18"/>
  <c r="G394" i="18"/>
  <c r="F394" i="18"/>
  <c r="E394" i="18"/>
  <c r="D394" i="18"/>
  <c r="P393" i="18"/>
  <c r="N393" i="18"/>
  <c r="G393" i="18"/>
  <c r="E393" i="18"/>
  <c r="D393" i="18" s="1"/>
  <c r="V392" i="18"/>
  <c r="T392" i="18"/>
  <c r="R392" i="18"/>
  <c r="P392" i="18"/>
  <c r="O392" i="18"/>
  <c r="N392" i="18"/>
  <c r="M392" i="18"/>
  <c r="L392" i="18"/>
  <c r="H392" i="18"/>
  <c r="H393" i="18" s="1"/>
  <c r="G392" i="18"/>
  <c r="F392" i="18"/>
  <c r="F393" i="18" s="1"/>
  <c r="E392" i="18"/>
  <c r="D392" i="18"/>
  <c r="U391" i="18"/>
  <c r="S391" i="18"/>
  <c r="P391" i="18"/>
  <c r="V391" i="18" s="1"/>
  <c r="O391" i="18"/>
  <c r="N391" i="18"/>
  <c r="T391" i="18" s="1"/>
  <c r="M391" i="18"/>
  <c r="L391" i="18"/>
  <c r="R391" i="18" s="1"/>
  <c r="H391" i="18"/>
  <c r="G391" i="18"/>
  <c r="F391" i="18"/>
  <c r="E391" i="18"/>
  <c r="D391" i="18"/>
  <c r="V389" i="18"/>
  <c r="T389" i="18"/>
  <c r="R389" i="18"/>
  <c r="P389" i="18"/>
  <c r="O389" i="18"/>
  <c r="U389" i="18" s="1"/>
  <c r="N389" i="18"/>
  <c r="M389" i="18"/>
  <c r="S389" i="18" s="1"/>
  <c r="L389" i="18"/>
  <c r="H389" i="18"/>
  <c r="G389" i="18"/>
  <c r="F389" i="18"/>
  <c r="E389" i="18"/>
  <c r="D389" i="18"/>
  <c r="U388" i="18"/>
  <c r="S388" i="18"/>
  <c r="P388" i="18"/>
  <c r="V388" i="18" s="1"/>
  <c r="O388" i="18"/>
  <c r="N388" i="18"/>
  <c r="M388" i="18"/>
  <c r="L388" i="18"/>
  <c r="R388" i="18" s="1"/>
  <c r="H388" i="18"/>
  <c r="G388" i="18"/>
  <c r="G390" i="18" s="1"/>
  <c r="F388" i="18"/>
  <c r="E388" i="18"/>
  <c r="E390" i="18" s="1"/>
  <c r="D390" i="18" s="1"/>
  <c r="D388" i="18"/>
  <c r="V387" i="18"/>
  <c r="T387" i="18"/>
  <c r="R387" i="18"/>
  <c r="P387" i="18"/>
  <c r="O387" i="18"/>
  <c r="N387" i="18"/>
  <c r="M387" i="18"/>
  <c r="L387" i="18"/>
  <c r="H387" i="18"/>
  <c r="H390" i="18" s="1"/>
  <c r="G387" i="18"/>
  <c r="F387" i="18"/>
  <c r="F390" i="18" s="1"/>
  <c r="E387" i="18"/>
  <c r="D387" i="18"/>
  <c r="U386" i="18"/>
  <c r="S386" i="18"/>
  <c r="P386" i="18"/>
  <c r="V386" i="18" s="1"/>
  <c r="O386" i="18"/>
  <c r="N386" i="18"/>
  <c r="T386" i="18" s="1"/>
  <c r="M386" i="18"/>
  <c r="L386" i="18"/>
  <c r="R386" i="18" s="1"/>
  <c r="H386" i="18"/>
  <c r="G386" i="18"/>
  <c r="F386" i="18"/>
  <c r="E386" i="18"/>
  <c r="D386" i="18"/>
  <c r="N385" i="18"/>
  <c r="G385" i="18"/>
  <c r="V384" i="18"/>
  <c r="T384" i="18"/>
  <c r="R384" i="18"/>
  <c r="P384" i="18"/>
  <c r="O384" i="18"/>
  <c r="U384" i="18" s="1"/>
  <c r="N384" i="18"/>
  <c r="M384" i="18"/>
  <c r="S384" i="18" s="1"/>
  <c r="L384" i="18"/>
  <c r="H384" i="18"/>
  <c r="G384" i="18"/>
  <c r="F384" i="18"/>
  <c r="E384" i="18"/>
  <c r="D384" i="18"/>
  <c r="U383" i="18"/>
  <c r="S383" i="18"/>
  <c r="P383" i="18"/>
  <c r="V383" i="18" s="1"/>
  <c r="O383" i="18"/>
  <c r="O385" i="18" s="1"/>
  <c r="N383" i="18"/>
  <c r="T383" i="18" s="1"/>
  <c r="M383" i="18"/>
  <c r="M385" i="18" s="1"/>
  <c r="L383" i="18"/>
  <c r="R383" i="18" s="1"/>
  <c r="H383" i="18"/>
  <c r="H385" i="18" s="1"/>
  <c r="G383" i="18"/>
  <c r="F383" i="18"/>
  <c r="F385" i="18" s="1"/>
  <c r="E383" i="18"/>
  <c r="E385" i="18" s="1"/>
  <c r="D383" i="18"/>
  <c r="V382" i="18"/>
  <c r="T382" i="18"/>
  <c r="R382" i="18"/>
  <c r="P382" i="18"/>
  <c r="O382" i="18"/>
  <c r="U382" i="18" s="1"/>
  <c r="N382" i="18"/>
  <c r="M382" i="18"/>
  <c r="S382" i="18" s="1"/>
  <c r="L382" i="18"/>
  <c r="H382" i="18"/>
  <c r="G382" i="18"/>
  <c r="F382" i="18"/>
  <c r="E382" i="18"/>
  <c r="D382" i="18"/>
  <c r="O381" i="18"/>
  <c r="H381" i="18"/>
  <c r="U380" i="18"/>
  <c r="S380" i="18"/>
  <c r="P380" i="18"/>
  <c r="V380" i="18" s="1"/>
  <c r="O380" i="18"/>
  <c r="N380" i="18"/>
  <c r="T380" i="18" s="1"/>
  <c r="M380" i="18"/>
  <c r="L380" i="18"/>
  <c r="R380" i="18" s="1"/>
  <c r="H380" i="18"/>
  <c r="G380" i="18"/>
  <c r="F380" i="18"/>
  <c r="E380" i="18"/>
  <c r="D380" i="18"/>
  <c r="V379" i="18"/>
  <c r="T379" i="18"/>
  <c r="R379" i="18"/>
  <c r="P379" i="18"/>
  <c r="P381" i="18" s="1"/>
  <c r="O379" i="18"/>
  <c r="U379" i="18" s="1"/>
  <c r="N379" i="18"/>
  <c r="N381" i="18" s="1"/>
  <c r="M379" i="18"/>
  <c r="S379" i="18" s="1"/>
  <c r="L379" i="18"/>
  <c r="H379" i="18"/>
  <c r="G379" i="18"/>
  <c r="G381" i="18" s="1"/>
  <c r="F379" i="18"/>
  <c r="F381" i="18" s="1"/>
  <c r="E379" i="18"/>
  <c r="E381" i="18" s="1"/>
  <c r="D381" i="18" s="1"/>
  <c r="D379" i="18"/>
  <c r="U378" i="18"/>
  <c r="S378" i="18"/>
  <c r="P378" i="18"/>
  <c r="V378" i="18" s="1"/>
  <c r="O378" i="18"/>
  <c r="N378" i="18"/>
  <c r="T378" i="18" s="1"/>
  <c r="M378" i="18"/>
  <c r="L378" i="18"/>
  <c r="R378" i="18" s="1"/>
  <c r="H378" i="18"/>
  <c r="G378" i="18"/>
  <c r="F378" i="18"/>
  <c r="E378" i="18"/>
  <c r="D378" i="18"/>
  <c r="V376" i="18"/>
  <c r="T376" i="18"/>
  <c r="R376" i="18"/>
  <c r="P376" i="18"/>
  <c r="O376" i="18"/>
  <c r="U376" i="18" s="1"/>
  <c r="N376" i="18"/>
  <c r="M376" i="18"/>
  <c r="S376" i="18" s="1"/>
  <c r="L376" i="18"/>
  <c r="H376" i="18"/>
  <c r="G376" i="18"/>
  <c r="F376" i="18"/>
  <c r="E376" i="18"/>
  <c r="D376" i="18"/>
  <c r="U375" i="18"/>
  <c r="S375" i="18"/>
  <c r="P375" i="18"/>
  <c r="V375" i="18" s="1"/>
  <c r="O375" i="18"/>
  <c r="N375" i="18"/>
  <c r="T375" i="18" s="1"/>
  <c r="M375" i="18"/>
  <c r="L375" i="18"/>
  <c r="R375" i="18" s="1"/>
  <c r="H375" i="18"/>
  <c r="G375" i="18"/>
  <c r="F375" i="18"/>
  <c r="E375" i="18"/>
  <c r="D375" i="18"/>
  <c r="V374" i="18"/>
  <c r="T374" i="18"/>
  <c r="R374" i="18"/>
  <c r="P374" i="18"/>
  <c r="O374" i="18"/>
  <c r="U374" i="18" s="1"/>
  <c r="N374" i="18"/>
  <c r="M374" i="18"/>
  <c r="S374" i="18" s="1"/>
  <c r="L374" i="18"/>
  <c r="H374" i="18"/>
  <c r="G374" i="18"/>
  <c r="F374" i="18"/>
  <c r="E374" i="18"/>
  <c r="D374" i="18"/>
  <c r="U373" i="18"/>
  <c r="S373" i="18"/>
  <c r="P373" i="18"/>
  <c r="V373" i="18" s="1"/>
  <c r="O373" i="18"/>
  <c r="N373" i="18"/>
  <c r="T373" i="18" s="1"/>
  <c r="M373" i="18"/>
  <c r="L373" i="18"/>
  <c r="R373" i="18" s="1"/>
  <c r="H373" i="18"/>
  <c r="G373" i="18"/>
  <c r="F373" i="18"/>
  <c r="E373" i="18"/>
  <c r="D373" i="18"/>
  <c r="V372" i="18"/>
  <c r="T372" i="18"/>
  <c r="R372" i="18"/>
  <c r="P372" i="18"/>
  <c r="O372" i="18"/>
  <c r="U372" i="18" s="1"/>
  <c r="N372" i="18"/>
  <c r="M372" i="18"/>
  <c r="S372" i="18" s="1"/>
  <c r="L372" i="18"/>
  <c r="H372" i="18"/>
  <c r="G372" i="18"/>
  <c r="F372" i="18"/>
  <c r="E372" i="18"/>
  <c r="D372" i="18"/>
  <c r="U371" i="18"/>
  <c r="S371" i="18"/>
  <c r="P371" i="18"/>
  <c r="O371" i="18"/>
  <c r="N371" i="18"/>
  <c r="M371" i="18"/>
  <c r="L371" i="18"/>
  <c r="R371" i="18" s="1"/>
  <c r="H371" i="18"/>
  <c r="G371" i="18"/>
  <c r="G377" i="18" s="1"/>
  <c r="F371" i="18"/>
  <c r="E371" i="18"/>
  <c r="E377" i="18" s="1"/>
  <c r="D371" i="18"/>
  <c r="V370" i="18"/>
  <c r="T370" i="18"/>
  <c r="R370" i="18"/>
  <c r="P370" i="18"/>
  <c r="O370" i="18"/>
  <c r="U370" i="18" s="1"/>
  <c r="N370" i="18"/>
  <c r="M370" i="18"/>
  <c r="S370" i="18" s="1"/>
  <c r="L370" i="18"/>
  <c r="H370" i="18"/>
  <c r="G370" i="18"/>
  <c r="F370" i="18"/>
  <c r="E370" i="18"/>
  <c r="D370" i="18"/>
  <c r="F369" i="18"/>
  <c r="U368" i="18"/>
  <c r="S368" i="18"/>
  <c r="P368" i="18"/>
  <c r="O368" i="18"/>
  <c r="N368" i="18"/>
  <c r="T368" i="18" s="1"/>
  <c r="M368" i="18"/>
  <c r="L368" i="18"/>
  <c r="R368" i="18" s="1"/>
  <c r="H368" i="18"/>
  <c r="G368" i="18"/>
  <c r="F368" i="18"/>
  <c r="E368" i="18"/>
  <c r="D368" i="18"/>
  <c r="V367" i="18"/>
  <c r="T367" i="18"/>
  <c r="R367" i="18"/>
  <c r="P367" i="18"/>
  <c r="O367" i="18"/>
  <c r="N367" i="18"/>
  <c r="M367" i="18"/>
  <c r="S367" i="18" s="1"/>
  <c r="L367" i="18"/>
  <c r="H367" i="18"/>
  <c r="H369" i="18" s="1"/>
  <c r="G367" i="18"/>
  <c r="F367" i="18"/>
  <c r="E367" i="18"/>
  <c r="D367" i="18"/>
  <c r="U366" i="18"/>
  <c r="S366" i="18"/>
  <c r="P366" i="18"/>
  <c r="V366" i="18" s="1"/>
  <c r="O366" i="18"/>
  <c r="N366" i="18"/>
  <c r="T366" i="18" s="1"/>
  <c r="M366" i="18"/>
  <c r="L366" i="18"/>
  <c r="R366" i="18" s="1"/>
  <c r="H366" i="18"/>
  <c r="G366" i="18"/>
  <c r="F366" i="18"/>
  <c r="E366" i="18"/>
  <c r="D366" i="18"/>
  <c r="N365" i="18"/>
  <c r="G365" i="18"/>
  <c r="V364" i="18"/>
  <c r="T364" i="18"/>
  <c r="R364" i="18"/>
  <c r="P364" i="18"/>
  <c r="O364" i="18"/>
  <c r="U364" i="18" s="1"/>
  <c r="N364" i="18"/>
  <c r="M364" i="18"/>
  <c r="S364" i="18" s="1"/>
  <c r="L364" i="18"/>
  <c r="H364" i="18"/>
  <c r="G364" i="18"/>
  <c r="F364" i="18"/>
  <c r="E364" i="18"/>
  <c r="D364" i="18"/>
  <c r="U363" i="18"/>
  <c r="S363" i="18"/>
  <c r="P363" i="18"/>
  <c r="V363" i="18" s="1"/>
  <c r="O363" i="18"/>
  <c r="O365" i="18" s="1"/>
  <c r="N363" i="18"/>
  <c r="T363" i="18" s="1"/>
  <c r="M363" i="18"/>
  <c r="M365" i="18" s="1"/>
  <c r="L363" i="18"/>
  <c r="R363" i="18" s="1"/>
  <c r="H363" i="18"/>
  <c r="H365" i="18" s="1"/>
  <c r="G363" i="18"/>
  <c r="F363" i="18"/>
  <c r="F365" i="18" s="1"/>
  <c r="E363" i="18"/>
  <c r="E365" i="18" s="1"/>
  <c r="D363" i="18"/>
  <c r="V362" i="18"/>
  <c r="T362" i="18"/>
  <c r="R362" i="18"/>
  <c r="P362" i="18"/>
  <c r="O362" i="18"/>
  <c r="U362" i="18" s="1"/>
  <c r="N362" i="18"/>
  <c r="M362" i="18"/>
  <c r="S362" i="18" s="1"/>
  <c r="L362" i="18"/>
  <c r="H362" i="18"/>
  <c r="G362" i="18"/>
  <c r="F362" i="18"/>
  <c r="E362" i="18"/>
  <c r="D362" i="18"/>
  <c r="O361" i="18"/>
  <c r="H361" i="18"/>
  <c r="U360" i="18"/>
  <c r="S360" i="18"/>
  <c r="P360" i="18"/>
  <c r="V360" i="18" s="1"/>
  <c r="O360" i="18"/>
  <c r="N360" i="18"/>
  <c r="T360" i="18" s="1"/>
  <c r="M360" i="18"/>
  <c r="L360" i="18"/>
  <c r="R360" i="18" s="1"/>
  <c r="H360" i="18"/>
  <c r="G360" i="18"/>
  <c r="F360" i="18"/>
  <c r="E360" i="18"/>
  <c r="D360" i="18"/>
  <c r="V359" i="18"/>
  <c r="T359" i="18"/>
  <c r="R359" i="18"/>
  <c r="P359" i="18"/>
  <c r="P361" i="18" s="1"/>
  <c r="O359" i="18"/>
  <c r="U359" i="18" s="1"/>
  <c r="N359" i="18"/>
  <c r="N361" i="18" s="1"/>
  <c r="M359" i="18"/>
  <c r="S359" i="18" s="1"/>
  <c r="L359" i="18"/>
  <c r="H359" i="18"/>
  <c r="G359" i="18"/>
  <c r="G361" i="18" s="1"/>
  <c r="F359" i="18"/>
  <c r="F361" i="18" s="1"/>
  <c r="E359" i="18"/>
  <c r="E361" i="18" s="1"/>
  <c r="D361" i="18" s="1"/>
  <c r="D359" i="18"/>
  <c r="U358" i="18"/>
  <c r="P358" i="18"/>
  <c r="V358" i="18" s="1"/>
  <c r="O358" i="18"/>
  <c r="N358" i="18"/>
  <c r="T358" i="18" s="1"/>
  <c r="M358" i="18"/>
  <c r="S358" i="18" s="1"/>
  <c r="L358" i="18"/>
  <c r="R358" i="18" s="1"/>
  <c r="H358" i="18"/>
  <c r="G358" i="18"/>
  <c r="F358" i="18"/>
  <c r="E358" i="18"/>
  <c r="D358" i="18"/>
  <c r="O357" i="18"/>
  <c r="H357" i="18"/>
  <c r="U356" i="18"/>
  <c r="S356" i="18"/>
  <c r="P356" i="18"/>
  <c r="V356" i="18" s="1"/>
  <c r="O356" i="18"/>
  <c r="N356" i="18"/>
  <c r="T356" i="18" s="1"/>
  <c r="M356" i="18"/>
  <c r="L356" i="18"/>
  <c r="R356" i="18" s="1"/>
  <c r="H356" i="18"/>
  <c r="G356" i="18"/>
  <c r="F356" i="18"/>
  <c r="E356" i="18"/>
  <c r="D356" i="18"/>
  <c r="V355" i="18"/>
  <c r="T355" i="18"/>
  <c r="R355" i="18"/>
  <c r="P355" i="18"/>
  <c r="P357" i="18" s="1"/>
  <c r="O355" i="18"/>
  <c r="U355" i="18" s="1"/>
  <c r="N355" i="18"/>
  <c r="N357" i="18" s="1"/>
  <c r="M355" i="18"/>
  <c r="S355" i="18" s="1"/>
  <c r="L355" i="18"/>
  <c r="H355" i="18"/>
  <c r="G355" i="18"/>
  <c r="G357" i="18" s="1"/>
  <c r="F355" i="18"/>
  <c r="F357" i="18" s="1"/>
  <c r="E355" i="18"/>
  <c r="E357" i="18" s="1"/>
  <c r="D357" i="18" s="1"/>
  <c r="D355" i="18"/>
  <c r="U354" i="18"/>
  <c r="S354" i="18"/>
  <c r="P354" i="18"/>
  <c r="V354" i="18" s="1"/>
  <c r="O354" i="18"/>
  <c r="N354" i="18"/>
  <c r="T354" i="18" s="1"/>
  <c r="M354" i="18"/>
  <c r="L354" i="18"/>
  <c r="R354" i="18" s="1"/>
  <c r="H354" i="18"/>
  <c r="G354" i="18"/>
  <c r="F354" i="18"/>
  <c r="E354" i="18"/>
  <c r="D354" i="18"/>
  <c r="P353" i="18"/>
  <c r="V352" i="18"/>
  <c r="T352" i="18"/>
  <c r="R352" i="18"/>
  <c r="P352" i="18"/>
  <c r="O352" i="18"/>
  <c r="U352" i="18" s="1"/>
  <c r="N352" i="18"/>
  <c r="M352" i="18"/>
  <c r="S352" i="18" s="1"/>
  <c r="L352" i="18"/>
  <c r="H352" i="18"/>
  <c r="G352" i="18"/>
  <c r="F352" i="18"/>
  <c r="E352" i="18"/>
  <c r="D352" i="18"/>
  <c r="U351" i="18"/>
  <c r="S351" i="18"/>
  <c r="P351" i="18"/>
  <c r="V351" i="18" s="1"/>
  <c r="O351" i="18"/>
  <c r="N351" i="18"/>
  <c r="T351" i="18" s="1"/>
  <c r="M351" i="18"/>
  <c r="L351" i="18"/>
  <c r="R351" i="18" s="1"/>
  <c r="H351" i="18"/>
  <c r="G351" i="18"/>
  <c r="F351" i="18"/>
  <c r="E351" i="18"/>
  <c r="E353" i="18" s="1"/>
  <c r="D351" i="18"/>
  <c r="V350" i="18"/>
  <c r="T350" i="18"/>
  <c r="R350" i="18"/>
  <c r="P350" i="18"/>
  <c r="O350" i="18"/>
  <c r="U350" i="18" s="1"/>
  <c r="N350" i="18"/>
  <c r="M350" i="18"/>
  <c r="S350" i="18" s="1"/>
  <c r="L350" i="18"/>
  <c r="H350" i="18"/>
  <c r="G350" i="18"/>
  <c r="F350" i="18"/>
  <c r="E350" i="18"/>
  <c r="D350" i="18"/>
  <c r="U349" i="18"/>
  <c r="S349" i="18"/>
  <c r="P349" i="18"/>
  <c r="V349" i="18" s="1"/>
  <c r="O349" i="18"/>
  <c r="O353" i="18" s="1"/>
  <c r="N349" i="18"/>
  <c r="T349" i="18" s="1"/>
  <c r="M349" i="18"/>
  <c r="M353" i="18" s="1"/>
  <c r="L349" i="18"/>
  <c r="R349" i="18" s="1"/>
  <c r="H349" i="18"/>
  <c r="H353" i="18" s="1"/>
  <c r="G349" i="18"/>
  <c r="F349" i="18"/>
  <c r="F353" i="18" s="1"/>
  <c r="E349" i="18"/>
  <c r="D349" i="18"/>
  <c r="V348" i="18"/>
  <c r="T348" i="18"/>
  <c r="R348" i="18"/>
  <c r="P348" i="18"/>
  <c r="O348" i="18"/>
  <c r="U348" i="18" s="1"/>
  <c r="N348" i="18"/>
  <c r="M348" i="18"/>
  <c r="S348" i="18" s="1"/>
  <c r="L348" i="18"/>
  <c r="H348" i="18"/>
  <c r="G348" i="18"/>
  <c r="F348" i="18"/>
  <c r="E348" i="18"/>
  <c r="D348" i="18"/>
  <c r="O347" i="18"/>
  <c r="H347" i="18"/>
  <c r="U346" i="18"/>
  <c r="S346" i="18"/>
  <c r="P346" i="18"/>
  <c r="O346" i="18"/>
  <c r="N346" i="18"/>
  <c r="T346" i="18" s="1"/>
  <c r="M346" i="18"/>
  <c r="L346" i="18"/>
  <c r="R346" i="18" s="1"/>
  <c r="H346" i="18"/>
  <c r="G346" i="18"/>
  <c r="F346" i="18"/>
  <c r="E346" i="18"/>
  <c r="E347" i="18" s="1"/>
  <c r="D346" i="18"/>
  <c r="V345" i="18"/>
  <c r="T345" i="18"/>
  <c r="R345" i="18"/>
  <c r="P345" i="18"/>
  <c r="O345" i="18"/>
  <c r="U345" i="18" s="1"/>
  <c r="N345" i="18"/>
  <c r="N347" i="18" s="1"/>
  <c r="M345" i="18"/>
  <c r="S345" i="18" s="1"/>
  <c r="L345" i="18"/>
  <c r="H345" i="18"/>
  <c r="G345" i="18"/>
  <c r="G347" i="18" s="1"/>
  <c r="D347" i="18" s="1"/>
  <c r="F345" i="18"/>
  <c r="F347" i="18" s="1"/>
  <c r="E345" i="18"/>
  <c r="D345" i="18"/>
  <c r="U344" i="18"/>
  <c r="S344" i="18"/>
  <c r="P344" i="18"/>
  <c r="V344" i="18" s="1"/>
  <c r="O344" i="18"/>
  <c r="N344" i="18"/>
  <c r="T344" i="18" s="1"/>
  <c r="M344" i="18"/>
  <c r="L344" i="18"/>
  <c r="R344" i="18" s="1"/>
  <c r="H344" i="18"/>
  <c r="G344" i="18"/>
  <c r="F344" i="18"/>
  <c r="E344" i="18"/>
  <c r="D344" i="18"/>
  <c r="V342" i="18"/>
  <c r="T342" i="18"/>
  <c r="R342" i="18"/>
  <c r="P342" i="18"/>
  <c r="O342" i="18"/>
  <c r="U342" i="18" s="1"/>
  <c r="N342" i="18"/>
  <c r="M342" i="18"/>
  <c r="S342" i="18" s="1"/>
  <c r="L342" i="18"/>
  <c r="H342" i="18"/>
  <c r="G342" i="18"/>
  <c r="F342" i="18"/>
  <c r="E342" i="18"/>
  <c r="D342" i="18"/>
  <c r="U341" i="18"/>
  <c r="S341" i="18"/>
  <c r="P341" i="18"/>
  <c r="V341" i="18" s="1"/>
  <c r="O341" i="18"/>
  <c r="N341" i="18"/>
  <c r="T341" i="18" s="1"/>
  <c r="M341" i="18"/>
  <c r="L341" i="18"/>
  <c r="R341" i="18" s="1"/>
  <c r="H341" i="18"/>
  <c r="G341" i="18"/>
  <c r="F341" i="18"/>
  <c r="E341" i="18"/>
  <c r="E343" i="18" s="1"/>
  <c r="D341" i="18"/>
  <c r="V340" i="18"/>
  <c r="T340" i="18"/>
  <c r="R340" i="18"/>
  <c r="P340" i="18"/>
  <c r="O340" i="18"/>
  <c r="U340" i="18" s="1"/>
  <c r="N340" i="18"/>
  <c r="M340" i="18"/>
  <c r="S340" i="18" s="1"/>
  <c r="L340" i="18"/>
  <c r="H340" i="18"/>
  <c r="G340" i="18"/>
  <c r="F340" i="18"/>
  <c r="E340" i="18"/>
  <c r="D340" i="18"/>
  <c r="U339" i="18"/>
  <c r="S339" i="18"/>
  <c r="P339" i="18"/>
  <c r="V339" i="18" s="1"/>
  <c r="O339" i="18"/>
  <c r="N339" i="18"/>
  <c r="T339" i="18" s="1"/>
  <c r="M339" i="18"/>
  <c r="L339" i="18"/>
  <c r="R339" i="18" s="1"/>
  <c r="H339" i="18"/>
  <c r="G339" i="18"/>
  <c r="F339" i="18"/>
  <c r="E339" i="18"/>
  <c r="D339" i="18"/>
  <c r="V338" i="18"/>
  <c r="T338" i="18"/>
  <c r="R338" i="18"/>
  <c r="P338" i="18"/>
  <c r="O338" i="18"/>
  <c r="N338" i="18"/>
  <c r="M338" i="18"/>
  <c r="L338" i="18"/>
  <c r="H338" i="18"/>
  <c r="G338" i="18"/>
  <c r="F338" i="18"/>
  <c r="E338" i="18"/>
  <c r="D338" i="18"/>
  <c r="U337" i="18"/>
  <c r="S337" i="18"/>
  <c r="P337" i="18"/>
  <c r="V337" i="18" s="1"/>
  <c r="O337" i="18"/>
  <c r="N337" i="18"/>
  <c r="T337" i="18" s="1"/>
  <c r="M337" i="18"/>
  <c r="L337" i="18"/>
  <c r="R337" i="18" s="1"/>
  <c r="H337" i="18"/>
  <c r="G337" i="18"/>
  <c r="F337" i="18"/>
  <c r="E337" i="18"/>
  <c r="D337" i="18"/>
  <c r="P336" i="18"/>
  <c r="V335" i="18"/>
  <c r="T335" i="18"/>
  <c r="R335" i="18"/>
  <c r="P335" i="18"/>
  <c r="O335" i="18"/>
  <c r="N335" i="18"/>
  <c r="M335" i="18"/>
  <c r="S335" i="18" s="1"/>
  <c r="L335" i="18"/>
  <c r="H335" i="18"/>
  <c r="H336" i="18" s="1"/>
  <c r="G335" i="18"/>
  <c r="F335" i="18"/>
  <c r="E335" i="18"/>
  <c r="D335" i="18"/>
  <c r="U334" i="18"/>
  <c r="S334" i="18"/>
  <c r="P334" i="18"/>
  <c r="V334" i="18" s="1"/>
  <c r="O334" i="18"/>
  <c r="N334" i="18"/>
  <c r="M334" i="18"/>
  <c r="M336" i="18" s="1"/>
  <c r="L334" i="18"/>
  <c r="R334" i="18" s="1"/>
  <c r="H334" i="18"/>
  <c r="G334" i="18"/>
  <c r="G336" i="18" s="1"/>
  <c r="F334" i="18"/>
  <c r="F336" i="18" s="1"/>
  <c r="E334" i="18"/>
  <c r="E336" i="18" s="1"/>
  <c r="D336" i="18" s="1"/>
  <c r="D334" i="18"/>
  <c r="V333" i="18"/>
  <c r="T333" i="18"/>
  <c r="R333" i="18"/>
  <c r="P333" i="18"/>
  <c r="O333" i="18"/>
  <c r="U333" i="18" s="1"/>
  <c r="N333" i="18"/>
  <c r="M333" i="18"/>
  <c r="S333" i="18" s="1"/>
  <c r="L333" i="18"/>
  <c r="H333" i="18"/>
  <c r="G333" i="18"/>
  <c r="F333" i="18"/>
  <c r="E333" i="18"/>
  <c r="D333" i="18"/>
  <c r="F332" i="18"/>
  <c r="U331" i="18"/>
  <c r="S331" i="18"/>
  <c r="P331" i="18"/>
  <c r="V331" i="18" s="1"/>
  <c r="O331" i="18"/>
  <c r="N331" i="18"/>
  <c r="T331" i="18" s="1"/>
  <c r="M331" i="18"/>
  <c r="L331" i="18"/>
  <c r="R331" i="18" s="1"/>
  <c r="H331" i="18"/>
  <c r="G331" i="18"/>
  <c r="F331" i="18"/>
  <c r="E331" i="18"/>
  <c r="D331" i="18"/>
  <c r="V330" i="18"/>
  <c r="T330" i="18"/>
  <c r="R330" i="18"/>
  <c r="P330" i="18"/>
  <c r="O330" i="18"/>
  <c r="N330" i="18"/>
  <c r="M330" i="18"/>
  <c r="S330" i="18" s="1"/>
  <c r="L330" i="18"/>
  <c r="H330" i="18"/>
  <c r="H332" i="18" s="1"/>
  <c r="G330" i="18"/>
  <c r="F330" i="18"/>
  <c r="E330" i="18"/>
  <c r="D330" i="18"/>
  <c r="U329" i="18"/>
  <c r="S329" i="18"/>
  <c r="P329" i="18"/>
  <c r="O329" i="18"/>
  <c r="N329" i="18"/>
  <c r="M329" i="18"/>
  <c r="L329" i="18"/>
  <c r="R329" i="18" s="1"/>
  <c r="H329" i="18"/>
  <c r="G329" i="18"/>
  <c r="F329" i="18"/>
  <c r="E329" i="18"/>
  <c r="D329" i="18"/>
  <c r="V328" i="18"/>
  <c r="T328" i="18"/>
  <c r="R328" i="18"/>
  <c r="P328" i="18"/>
  <c r="O328" i="18"/>
  <c r="U328" i="18" s="1"/>
  <c r="N328" i="18"/>
  <c r="M328" i="18"/>
  <c r="S328" i="18" s="1"/>
  <c r="L328" i="18"/>
  <c r="H328" i="18"/>
  <c r="G328" i="18"/>
  <c r="F328" i="18"/>
  <c r="E328" i="18"/>
  <c r="D328" i="18"/>
  <c r="O327" i="18"/>
  <c r="H327" i="18"/>
  <c r="U326" i="18"/>
  <c r="S326" i="18"/>
  <c r="P326" i="18"/>
  <c r="O326" i="18"/>
  <c r="N326" i="18"/>
  <c r="T326" i="18" s="1"/>
  <c r="M326" i="18"/>
  <c r="L326" i="18"/>
  <c r="R326" i="18" s="1"/>
  <c r="H326" i="18"/>
  <c r="G326" i="18"/>
  <c r="F326" i="18"/>
  <c r="E326" i="18"/>
  <c r="D326" i="18"/>
  <c r="V325" i="18"/>
  <c r="T325" i="18"/>
  <c r="R325" i="18"/>
  <c r="P325" i="18"/>
  <c r="O325" i="18"/>
  <c r="U325" i="18" s="1"/>
  <c r="N325" i="18"/>
  <c r="N327" i="18" s="1"/>
  <c r="M325" i="18"/>
  <c r="S325" i="18" s="1"/>
  <c r="L325" i="18"/>
  <c r="H325" i="18"/>
  <c r="G325" i="18"/>
  <c r="G327" i="18" s="1"/>
  <c r="F325" i="18"/>
  <c r="F327" i="18" s="1"/>
  <c r="E325" i="18"/>
  <c r="E327" i="18" s="1"/>
  <c r="D327" i="18" s="1"/>
  <c r="D325" i="18"/>
  <c r="U324" i="18"/>
  <c r="S324" i="18"/>
  <c r="P324" i="18"/>
  <c r="V324" i="18" s="1"/>
  <c r="O324" i="18"/>
  <c r="N324" i="18"/>
  <c r="T324" i="18" s="1"/>
  <c r="M324" i="18"/>
  <c r="L324" i="18"/>
  <c r="R324" i="18" s="1"/>
  <c r="H324" i="18"/>
  <c r="G324" i="18"/>
  <c r="F324" i="18"/>
  <c r="E324" i="18"/>
  <c r="D324" i="18"/>
  <c r="V322" i="18"/>
  <c r="T322" i="18"/>
  <c r="R322" i="18"/>
  <c r="P322" i="18"/>
  <c r="O322" i="18"/>
  <c r="U322" i="18" s="1"/>
  <c r="N322" i="18"/>
  <c r="M322" i="18"/>
  <c r="S322" i="18" s="1"/>
  <c r="L322" i="18"/>
  <c r="H322" i="18"/>
  <c r="G322" i="18"/>
  <c r="F322" i="18"/>
  <c r="E322" i="18"/>
  <c r="D322" i="18"/>
  <c r="U321" i="18"/>
  <c r="S321" i="18"/>
  <c r="P321" i="18"/>
  <c r="V321" i="18" s="1"/>
  <c r="O321" i="18"/>
  <c r="O323" i="18" s="1"/>
  <c r="N321" i="18"/>
  <c r="M321" i="18"/>
  <c r="M323" i="18" s="1"/>
  <c r="L321" i="18"/>
  <c r="R321" i="18" s="1"/>
  <c r="H321" i="18"/>
  <c r="H323" i="18" s="1"/>
  <c r="G321" i="18"/>
  <c r="G323" i="18" s="1"/>
  <c r="F321" i="18"/>
  <c r="F323" i="18" s="1"/>
  <c r="E321" i="18"/>
  <c r="E323" i="18" s="1"/>
  <c r="D323" i="18" s="1"/>
  <c r="D321" i="18"/>
  <c r="V320" i="18"/>
  <c r="T320" i="18"/>
  <c r="R320" i="18"/>
  <c r="P320" i="18"/>
  <c r="O320" i="18"/>
  <c r="U320" i="18" s="1"/>
  <c r="N320" i="18"/>
  <c r="M320" i="18"/>
  <c r="S320" i="18" s="1"/>
  <c r="L320" i="18"/>
  <c r="H320" i="18"/>
  <c r="G320" i="18"/>
  <c r="F320" i="18"/>
  <c r="E320" i="18"/>
  <c r="D320" i="18"/>
  <c r="U318" i="18"/>
  <c r="S318" i="18"/>
  <c r="P318" i="18"/>
  <c r="V318" i="18" s="1"/>
  <c r="O318" i="18"/>
  <c r="N318" i="18"/>
  <c r="T318" i="18" s="1"/>
  <c r="M318" i="18"/>
  <c r="L318" i="18"/>
  <c r="R318" i="18" s="1"/>
  <c r="H318" i="18"/>
  <c r="G318" i="18"/>
  <c r="F318" i="18"/>
  <c r="E318" i="18"/>
  <c r="D318" i="18"/>
  <c r="V317" i="18"/>
  <c r="T317" i="18"/>
  <c r="R317" i="18"/>
  <c r="P317" i="18"/>
  <c r="O317" i="18"/>
  <c r="U317" i="18" s="1"/>
  <c r="N317" i="18"/>
  <c r="M317" i="18"/>
  <c r="S317" i="18" s="1"/>
  <c r="L317" i="18"/>
  <c r="H317" i="18"/>
  <c r="G317" i="18"/>
  <c r="F317" i="18"/>
  <c r="E317" i="18"/>
  <c r="D317" i="18"/>
  <c r="U316" i="18"/>
  <c r="S316" i="18"/>
  <c r="P316" i="18"/>
  <c r="V316" i="18" s="1"/>
  <c r="O316" i="18"/>
  <c r="N316" i="18"/>
  <c r="T316" i="18" s="1"/>
  <c r="M316" i="18"/>
  <c r="L316" i="18"/>
  <c r="R316" i="18" s="1"/>
  <c r="H316" i="18"/>
  <c r="G316" i="18"/>
  <c r="F316" i="18"/>
  <c r="E316" i="18"/>
  <c r="D316" i="18"/>
  <c r="V315" i="18"/>
  <c r="T315" i="18"/>
  <c r="R315" i="18"/>
  <c r="P315" i="18"/>
  <c r="O315" i="18"/>
  <c r="U315" i="18" s="1"/>
  <c r="N315" i="18"/>
  <c r="M315" i="18"/>
  <c r="S315" i="18" s="1"/>
  <c r="L315" i="18"/>
  <c r="H315" i="18"/>
  <c r="G315" i="18"/>
  <c r="F315" i="18"/>
  <c r="E315" i="18"/>
  <c r="D315" i="18"/>
  <c r="S314" i="18"/>
  <c r="P314" i="18"/>
  <c r="V314" i="18" s="1"/>
  <c r="O314" i="18"/>
  <c r="U314" i="18" s="1"/>
  <c r="N314" i="18"/>
  <c r="T314" i="18" s="1"/>
  <c r="M314" i="18"/>
  <c r="L314" i="18"/>
  <c r="R314" i="18" s="1"/>
  <c r="H314" i="18"/>
  <c r="G314" i="18"/>
  <c r="F314" i="18"/>
  <c r="E314" i="18"/>
  <c r="D314" i="18"/>
  <c r="V313" i="18"/>
  <c r="T313" i="18"/>
  <c r="R313" i="18"/>
  <c r="P313" i="18"/>
  <c r="O313" i="18"/>
  <c r="N313" i="18"/>
  <c r="M313" i="18"/>
  <c r="S313" i="18" s="1"/>
  <c r="L313" i="18"/>
  <c r="H313" i="18"/>
  <c r="G313" i="18"/>
  <c r="F313" i="18"/>
  <c r="F319" i="18" s="1"/>
  <c r="E313" i="18"/>
  <c r="D313" i="18"/>
  <c r="U312" i="18"/>
  <c r="S312" i="18"/>
  <c r="P312" i="18"/>
  <c r="V312" i="18" s="1"/>
  <c r="O312" i="18"/>
  <c r="N312" i="18"/>
  <c r="T312" i="18" s="1"/>
  <c r="M312" i="18"/>
  <c r="L312" i="18"/>
  <c r="R312" i="18" s="1"/>
  <c r="H312" i="18"/>
  <c r="G312" i="18"/>
  <c r="F312" i="18"/>
  <c r="E312" i="18"/>
  <c r="D312" i="18"/>
  <c r="G311" i="18"/>
  <c r="V310" i="18"/>
  <c r="T310" i="18"/>
  <c r="R310" i="18"/>
  <c r="P310" i="18"/>
  <c r="O310" i="18"/>
  <c r="U310" i="18" s="1"/>
  <c r="N310" i="18"/>
  <c r="M310" i="18"/>
  <c r="S310" i="18" s="1"/>
  <c r="L310" i="18"/>
  <c r="H310" i="18"/>
  <c r="G310" i="18"/>
  <c r="F310" i="18"/>
  <c r="E310" i="18"/>
  <c r="D310" i="18"/>
  <c r="U309" i="18"/>
  <c r="S309" i="18"/>
  <c r="P309" i="18"/>
  <c r="V309" i="18" s="1"/>
  <c r="O309" i="18"/>
  <c r="N309" i="18"/>
  <c r="T309" i="18" s="1"/>
  <c r="M309" i="18"/>
  <c r="L309" i="18"/>
  <c r="R309" i="18" s="1"/>
  <c r="H309" i="18"/>
  <c r="G309" i="18"/>
  <c r="F309" i="18"/>
  <c r="E309" i="18"/>
  <c r="D309" i="18"/>
  <c r="V308" i="18"/>
  <c r="T308" i="18"/>
  <c r="R308" i="18"/>
  <c r="P308" i="18"/>
  <c r="O308" i="18"/>
  <c r="U308" i="18" s="1"/>
  <c r="N308" i="18"/>
  <c r="M308" i="18"/>
  <c r="S308" i="18" s="1"/>
  <c r="L308" i="18"/>
  <c r="H308" i="18"/>
  <c r="G308" i="18"/>
  <c r="F308" i="18"/>
  <c r="E308" i="18"/>
  <c r="D308" i="18"/>
  <c r="U307" i="18"/>
  <c r="S307" i="18"/>
  <c r="P307" i="18"/>
  <c r="V307" i="18" s="1"/>
  <c r="O307" i="18"/>
  <c r="N307" i="18"/>
  <c r="T307" i="18" s="1"/>
  <c r="M307" i="18"/>
  <c r="L307" i="18"/>
  <c r="R307" i="18" s="1"/>
  <c r="H307" i="18"/>
  <c r="G307" i="18"/>
  <c r="F307" i="18"/>
  <c r="E307" i="18"/>
  <c r="D307" i="18"/>
  <c r="V306" i="18"/>
  <c r="T306" i="18"/>
  <c r="R306" i="18"/>
  <c r="P306" i="18"/>
  <c r="O306" i="18"/>
  <c r="U306" i="18" s="1"/>
  <c r="N306" i="18"/>
  <c r="M306" i="18"/>
  <c r="S306" i="18" s="1"/>
  <c r="L306" i="18"/>
  <c r="H306" i="18"/>
  <c r="G306" i="18"/>
  <c r="F306" i="18"/>
  <c r="E306" i="18"/>
  <c r="D306" i="18"/>
  <c r="U305" i="18"/>
  <c r="S305" i="18"/>
  <c r="P305" i="18"/>
  <c r="V305" i="18" s="1"/>
  <c r="O305" i="18"/>
  <c r="O311" i="18" s="1"/>
  <c r="N305" i="18"/>
  <c r="T305" i="18" s="1"/>
  <c r="M305" i="18"/>
  <c r="M311" i="18" s="1"/>
  <c r="L305" i="18"/>
  <c r="R305" i="18" s="1"/>
  <c r="H305" i="18"/>
  <c r="H311" i="18" s="1"/>
  <c r="G305" i="18"/>
  <c r="F305" i="18"/>
  <c r="F311" i="18" s="1"/>
  <c r="E305" i="18"/>
  <c r="E311" i="18" s="1"/>
  <c r="D305" i="18"/>
  <c r="V304" i="18"/>
  <c r="T304" i="18"/>
  <c r="R304" i="18"/>
  <c r="P304" i="18"/>
  <c r="O304" i="18"/>
  <c r="U304" i="18" s="1"/>
  <c r="N304" i="18"/>
  <c r="M304" i="18"/>
  <c r="S304" i="18" s="1"/>
  <c r="L304" i="18"/>
  <c r="H304" i="18"/>
  <c r="G304" i="18"/>
  <c r="F304" i="18"/>
  <c r="E304" i="18"/>
  <c r="D304" i="18"/>
  <c r="H303" i="18"/>
  <c r="U302" i="18"/>
  <c r="S302" i="18"/>
  <c r="P302" i="18"/>
  <c r="V302" i="18" s="1"/>
  <c r="O302" i="18"/>
  <c r="N302" i="18"/>
  <c r="T302" i="18" s="1"/>
  <c r="M302" i="18"/>
  <c r="L302" i="18"/>
  <c r="R302" i="18" s="1"/>
  <c r="H302" i="18"/>
  <c r="G302" i="18"/>
  <c r="F302" i="18"/>
  <c r="E302" i="18"/>
  <c r="D302" i="18"/>
  <c r="V301" i="18"/>
  <c r="T301" i="18"/>
  <c r="R301" i="18"/>
  <c r="P301" i="18"/>
  <c r="O301" i="18"/>
  <c r="U301" i="18" s="1"/>
  <c r="N301" i="18"/>
  <c r="M301" i="18"/>
  <c r="S301" i="18" s="1"/>
  <c r="L301" i="18"/>
  <c r="H301" i="18"/>
  <c r="G301" i="18"/>
  <c r="F301" i="18"/>
  <c r="E301" i="18"/>
  <c r="D301" i="18"/>
  <c r="U300" i="18"/>
  <c r="S300" i="18"/>
  <c r="P300" i="18"/>
  <c r="V300" i="18" s="1"/>
  <c r="O300" i="18"/>
  <c r="N300" i="18"/>
  <c r="T300" i="18" s="1"/>
  <c r="M300" i="18"/>
  <c r="L300" i="18"/>
  <c r="R300" i="18" s="1"/>
  <c r="H300" i="18"/>
  <c r="G300" i="18"/>
  <c r="F300" i="18"/>
  <c r="E300" i="18"/>
  <c r="D300" i="18"/>
  <c r="V299" i="18"/>
  <c r="T299" i="18"/>
  <c r="R299" i="18"/>
  <c r="P299" i="18"/>
  <c r="O299" i="18"/>
  <c r="U299" i="18" s="1"/>
  <c r="N299" i="18"/>
  <c r="M299" i="18"/>
  <c r="L299" i="18"/>
  <c r="H299" i="18"/>
  <c r="G299" i="18"/>
  <c r="F299" i="18"/>
  <c r="F303" i="18" s="1"/>
  <c r="E299" i="18"/>
  <c r="D299" i="18"/>
  <c r="U298" i="18"/>
  <c r="S298" i="18"/>
  <c r="P298" i="18"/>
  <c r="V298" i="18" s="1"/>
  <c r="O298" i="18"/>
  <c r="N298" i="18"/>
  <c r="T298" i="18" s="1"/>
  <c r="M298" i="18"/>
  <c r="L298" i="18"/>
  <c r="R298" i="18" s="1"/>
  <c r="H298" i="18"/>
  <c r="G298" i="18"/>
  <c r="F298" i="18"/>
  <c r="E298" i="18"/>
  <c r="D298" i="18"/>
  <c r="V296" i="18"/>
  <c r="T296" i="18"/>
  <c r="R296" i="18"/>
  <c r="P296" i="18"/>
  <c r="O296" i="18"/>
  <c r="U296" i="18" s="1"/>
  <c r="N296" i="18"/>
  <c r="M296" i="18"/>
  <c r="S296" i="18" s="1"/>
  <c r="L296" i="18"/>
  <c r="H296" i="18"/>
  <c r="G296" i="18"/>
  <c r="F296" i="18"/>
  <c r="E296" i="18"/>
  <c r="D296" i="18"/>
  <c r="U295" i="18"/>
  <c r="S295" i="18"/>
  <c r="P295" i="18"/>
  <c r="V295" i="18" s="1"/>
  <c r="O295" i="18"/>
  <c r="N295" i="18"/>
  <c r="T295" i="18" s="1"/>
  <c r="M295" i="18"/>
  <c r="L295" i="18"/>
  <c r="R295" i="18" s="1"/>
  <c r="H295" i="18"/>
  <c r="G295" i="18"/>
  <c r="F295" i="18"/>
  <c r="E295" i="18"/>
  <c r="D295" i="18"/>
  <c r="V294" i="18"/>
  <c r="T294" i="18"/>
  <c r="R294" i="18"/>
  <c r="P294" i="18"/>
  <c r="O294" i="18"/>
  <c r="U294" i="18" s="1"/>
  <c r="N294" i="18"/>
  <c r="M294" i="18"/>
  <c r="S294" i="18" s="1"/>
  <c r="L294" i="18"/>
  <c r="H294" i="18"/>
  <c r="G294" i="18"/>
  <c r="F294" i="18"/>
  <c r="E294" i="18"/>
  <c r="D294" i="18"/>
  <c r="U293" i="18"/>
  <c r="S293" i="18"/>
  <c r="P293" i="18"/>
  <c r="V293" i="18" s="1"/>
  <c r="O293" i="18"/>
  <c r="N293" i="18"/>
  <c r="T293" i="18" s="1"/>
  <c r="M293" i="18"/>
  <c r="L293" i="18"/>
  <c r="R293" i="18" s="1"/>
  <c r="H293" i="18"/>
  <c r="G293" i="18"/>
  <c r="G297" i="18" s="1"/>
  <c r="F293" i="18"/>
  <c r="E293" i="18"/>
  <c r="D293" i="18"/>
  <c r="V292" i="18"/>
  <c r="T292" i="18"/>
  <c r="R292" i="18"/>
  <c r="P292" i="18"/>
  <c r="O292" i="18"/>
  <c r="U292" i="18" s="1"/>
  <c r="N292" i="18"/>
  <c r="M292" i="18"/>
  <c r="S292" i="18" s="1"/>
  <c r="L292" i="18"/>
  <c r="H292" i="18"/>
  <c r="G292" i="18"/>
  <c r="F292" i="18"/>
  <c r="E292" i="18"/>
  <c r="D292" i="18"/>
  <c r="U291" i="18"/>
  <c r="S291" i="18"/>
  <c r="P291" i="18"/>
  <c r="V291" i="18" s="1"/>
  <c r="O291" i="18"/>
  <c r="N291" i="18"/>
  <c r="T291" i="18" s="1"/>
  <c r="M291" i="18"/>
  <c r="L291" i="18"/>
  <c r="R291" i="18" s="1"/>
  <c r="H291" i="18"/>
  <c r="G291" i="18"/>
  <c r="F291" i="18"/>
  <c r="F297" i="18" s="1"/>
  <c r="E291" i="18"/>
  <c r="D291" i="18"/>
  <c r="V290" i="18"/>
  <c r="T290" i="18"/>
  <c r="R290" i="18"/>
  <c r="P290" i="18"/>
  <c r="O290" i="18"/>
  <c r="U290" i="18" s="1"/>
  <c r="N290" i="18"/>
  <c r="M290" i="18"/>
  <c r="S290" i="18" s="1"/>
  <c r="L290" i="18"/>
  <c r="H290" i="18"/>
  <c r="G290" i="18"/>
  <c r="F290" i="18"/>
  <c r="E290" i="18"/>
  <c r="D290" i="18"/>
  <c r="U288" i="18"/>
  <c r="S288" i="18"/>
  <c r="P288" i="18"/>
  <c r="V288" i="18" s="1"/>
  <c r="O288" i="18"/>
  <c r="N288" i="18"/>
  <c r="T288" i="18" s="1"/>
  <c r="M288" i="18"/>
  <c r="L288" i="18"/>
  <c r="R288" i="18" s="1"/>
  <c r="H288" i="18"/>
  <c r="G288" i="18"/>
  <c r="F288" i="18"/>
  <c r="E288" i="18"/>
  <c r="D288" i="18"/>
  <c r="V287" i="18"/>
  <c r="T287" i="18"/>
  <c r="R287" i="18"/>
  <c r="P287" i="18"/>
  <c r="O287" i="18"/>
  <c r="U287" i="18" s="1"/>
  <c r="N287" i="18"/>
  <c r="M287" i="18"/>
  <c r="S287" i="18" s="1"/>
  <c r="L287" i="18"/>
  <c r="H287" i="18"/>
  <c r="G287" i="18"/>
  <c r="F287" i="18"/>
  <c r="E287" i="18"/>
  <c r="D287" i="18"/>
  <c r="U286" i="18"/>
  <c r="S286" i="18"/>
  <c r="P286" i="18"/>
  <c r="V286" i="18" s="1"/>
  <c r="O286" i="18"/>
  <c r="N286" i="18"/>
  <c r="T286" i="18" s="1"/>
  <c r="M286" i="18"/>
  <c r="L286" i="18"/>
  <c r="R286" i="18" s="1"/>
  <c r="H286" i="18"/>
  <c r="G286" i="18"/>
  <c r="F286" i="18"/>
  <c r="E286" i="18"/>
  <c r="D286" i="18"/>
  <c r="V285" i="18"/>
  <c r="T285" i="18"/>
  <c r="R285" i="18"/>
  <c r="P285" i="18"/>
  <c r="O285" i="18"/>
  <c r="U285" i="18" s="1"/>
  <c r="N285" i="18"/>
  <c r="M285" i="18"/>
  <c r="S285" i="18" s="1"/>
  <c r="L285" i="18"/>
  <c r="H285" i="18"/>
  <c r="H289" i="18" s="1"/>
  <c r="G285" i="18"/>
  <c r="F285" i="18"/>
  <c r="E285" i="18"/>
  <c r="D285" i="18"/>
  <c r="U284" i="18"/>
  <c r="S284" i="18"/>
  <c r="P284" i="18"/>
  <c r="V284" i="18" s="1"/>
  <c r="O284" i="18"/>
  <c r="N284" i="18"/>
  <c r="T284" i="18" s="1"/>
  <c r="M284" i="18"/>
  <c r="L284" i="18"/>
  <c r="R284" i="18" s="1"/>
  <c r="H284" i="18"/>
  <c r="G284" i="18"/>
  <c r="F284" i="18"/>
  <c r="E284" i="18"/>
  <c r="D284" i="18"/>
  <c r="V283" i="18"/>
  <c r="T283" i="18"/>
  <c r="R283" i="18"/>
  <c r="P283" i="18"/>
  <c r="P289" i="18" s="1"/>
  <c r="O283" i="18"/>
  <c r="U283" i="18" s="1"/>
  <c r="N283" i="18"/>
  <c r="M283" i="18"/>
  <c r="S283" i="18" s="1"/>
  <c r="L283" i="18"/>
  <c r="H283" i="18"/>
  <c r="G283" i="18"/>
  <c r="F283" i="18"/>
  <c r="E283" i="18"/>
  <c r="E289" i="18" s="1"/>
  <c r="D283" i="18"/>
  <c r="S282" i="18"/>
  <c r="P282" i="18"/>
  <c r="V282" i="18" s="1"/>
  <c r="O282" i="18"/>
  <c r="N282" i="18"/>
  <c r="T282" i="18" s="1"/>
  <c r="M282" i="18"/>
  <c r="L282" i="18"/>
  <c r="R282" i="18" s="1"/>
  <c r="H282" i="18"/>
  <c r="G282" i="18"/>
  <c r="U282" i="18" s="1"/>
  <c r="F282" i="18"/>
  <c r="E282" i="18"/>
  <c r="D282" i="18"/>
  <c r="V280" i="18"/>
  <c r="T280" i="18"/>
  <c r="R280" i="18"/>
  <c r="P280" i="18"/>
  <c r="O280" i="18"/>
  <c r="U280" i="18" s="1"/>
  <c r="N280" i="18"/>
  <c r="M280" i="18"/>
  <c r="S280" i="18" s="1"/>
  <c r="L280" i="18"/>
  <c r="H280" i="18"/>
  <c r="G280" i="18"/>
  <c r="F280" i="18"/>
  <c r="E280" i="18"/>
  <c r="D280" i="18"/>
  <c r="S279" i="18"/>
  <c r="P279" i="18"/>
  <c r="V279" i="18" s="1"/>
  <c r="O279" i="18"/>
  <c r="N279" i="18"/>
  <c r="T279" i="18" s="1"/>
  <c r="M279" i="18"/>
  <c r="L279" i="18"/>
  <c r="R279" i="18" s="1"/>
  <c r="H279" i="18"/>
  <c r="G279" i="18"/>
  <c r="U279" i="18" s="1"/>
  <c r="F279" i="18"/>
  <c r="E279" i="18"/>
  <c r="E281" i="18" s="1"/>
  <c r="D279" i="18"/>
  <c r="V278" i="18"/>
  <c r="T278" i="18"/>
  <c r="R278" i="18"/>
  <c r="P278" i="18"/>
  <c r="O278" i="18"/>
  <c r="U278" i="18" s="1"/>
  <c r="N278" i="18"/>
  <c r="M278" i="18"/>
  <c r="S278" i="18" s="1"/>
  <c r="L278" i="18"/>
  <c r="H278" i="18"/>
  <c r="G278" i="18"/>
  <c r="F278" i="18"/>
  <c r="E278" i="18"/>
  <c r="D278" i="18"/>
  <c r="U277" i="18"/>
  <c r="S277" i="18"/>
  <c r="P277" i="18"/>
  <c r="V277" i="18" s="1"/>
  <c r="O277" i="18"/>
  <c r="N277" i="18"/>
  <c r="T277" i="18" s="1"/>
  <c r="M277" i="18"/>
  <c r="L277" i="18"/>
  <c r="R277" i="18" s="1"/>
  <c r="H277" i="18"/>
  <c r="G277" i="18"/>
  <c r="F277" i="18"/>
  <c r="E277" i="18"/>
  <c r="D277" i="18"/>
  <c r="V276" i="18"/>
  <c r="T276" i="18"/>
  <c r="R276" i="18"/>
  <c r="P276" i="18"/>
  <c r="O276" i="18"/>
  <c r="U276" i="18" s="1"/>
  <c r="N276" i="18"/>
  <c r="M276" i="18"/>
  <c r="S276" i="18" s="1"/>
  <c r="L276" i="18"/>
  <c r="H276" i="18"/>
  <c r="G276" i="18"/>
  <c r="F276" i="18"/>
  <c r="E276" i="18"/>
  <c r="D276" i="18"/>
  <c r="U275" i="18"/>
  <c r="S275" i="18"/>
  <c r="P275" i="18"/>
  <c r="V275" i="18" s="1"/>
  <c r="O275" i="18"/>
  <c r="N275" i="18"/>
  <c r="M275" i="18"/>
  <c r="L275" i="18"/>
  <c r="R275" i="18" s="1"/>
  <c r="H275" i="18"/>
  <c r="G275" i="18"/>
  <c r="G281" i="18" s="1"/>
  <c r="F275" i="18"/>
  <c r="E275" i="18"/>
  <c r="D275" i="18"/>
  <c r="V274" i="18"/>
  <c r="T274" i="18"/>
  <c r="P274" i="18"/>
  <c r="O274" i="18"/>
  <c r="U274" i="18" s="1"/>
  <c r="N274" i="18"/>
  <c r="M274" i="18"/>
  <c r="S274" i="18" s="1"/>
  <c r="L274" i="18"/>
  <c r="H274" i="18"/>
  <c r="G274" i="18"/>
  <c r="F274" i="18"/>
  <c r="E274" i="18"/>
  <c r="D274" i="18"/>
  <c r="R274" i="18" s="1"/>
  <c r="F273" i="18"/>
  <c r="U272" i="18"/>
  <c r="S272" i="18"/>
  <c r="P272" i="18"/>
  <c r="V272" i="18" s="1"/>
  <c r="O272" i="18"/>
  <c r="N272" i="18"/>
  <c r="T272" i="18" s="1"/>
  <c r="M272" i="18"/>
  <c r="L272" i="18"/>
  <c r="R272" i="18" s="1"/>
  <c r="H272" i="18"/>
  <c r="G272" i="18"/>
  <c r="F272" i="18"/>
  <c r="E272" i="18"/>
  <c r="D272" i="18"/>
  <c r="V271" i="18"/>
  <c r="T271" i="18"/>
  <c r="R271" i="18"/>
  <c r="P271" i="18"/>
  <c r="O271" i="18"/>
  <c r="U271" i="18" s="1"/>
  <c r="N271" i="18"/>
  <c r="M271" i="18"/>
  <c r="S271" i="18" s="1"/>
  <c r="L271" i="18"/>
  <c r="H271" i="18"/>
  <c r="G271" i="18"/>
  <c r="F271" i="18"/>
  <c r="E271" i="18"/>
  <c r="D271" i="18"/>
  <c r="U270" i="18"/>
  <c r="S270" i="18"/>
  <c r="P270" i="18"/>
  <c r="V270" i="18" s="1"/>
  <c r="O270" i="18"/>
  <c r="N270" i="18"/>
  <c r="T270" i="18" s="1"/>
  <c r="M270" i="18"/>
  <c r="L270" i="18"/>
  <c r="R270" i="18" s="1"/>
  <c r="H270" i="18"/>
  <c r="G270" i="18"/>
  <c r="F270" i="18"/>
  <c r="E270" i="18"/>
  <c r="D270" i="18"/>
  <c r="V269" i="18"/>
  <c r="T269" i="18"/>
  <c r="R269" i="18"/>
  <c r="P269" i="18"/>
  <c r="O269" i="18"/>
  <c r="U269" i="18" s="1"/>
  <c r="N269" i="18"/>
  <c r="M269" i="18"/>
  <c r="S269" i="18" s="1"/>
  <c r="L269" i="18"/>
  <c r="H269" i="18"/>
  <c r="H273" i="18" s="1"/>
  <c r="G269" i="18"/>
  <c r="F269" i="18"/>
  <c r="E269" i="18"/>
  <c r="D269" i="18"/>
  <c r="U268" i="18"/>
  <c r="S268" i="18"/>
  <c r="P268" i="18"/>
  <c r="O268" i="18"/>
  <c r="N268" i="18"/>
  <c r="M268" i="18"/>
  <c r="L268" i="18"/>
  <c r="R268" i="18" s="1"/>
  <c r="H268" i="18"/>
  <c r="G268" i="18"/>
  <c r="G273" i="18" s="1"/>
  <c r="F268" i="18"/>
  <c r="E268" i="18"/>
  <c r="E273" i="18" s="1"/>
  <c r="D268" i="18"/>
  <c r="V267" i="18"/>
  <c r="T267" i="18"/>
  <c r="R267" i="18"/>
  <c r="P267" i="18"/>
  <c r="O267" i="18"/>
  <c r="U267" i="18" s="1"/>
  <c r="N267" i="18"/>
  <c r="M267" i="18"/>
  <c r="S267" i="18" s="1"/>
  <c r="L267" i="18"/>
  <c r="H267" i="18"/>
  <c r="G267" i="18"/>
  <c r="F267" i="18"/>
  <c r="E267" i="18"/>
  <c r="D267" i="18"/>
  <c r="U265" i="18"/>
  <c r="S265" i="18"/>
  <c r="P265" i="18"/>
  <c r="V265" i="18" s="1"/>
  <c r="O265" i="18"/>
  <c r="N265" i="18"/>
  <c r="T265" i="18" s="1"/>
  <c r="M265" i="18"/>
  <c r="L265" i="18"/>
  <c r="R265" i="18" s="1"/>
  <c r="H265" i="18"/>
  <c r="G265" i="18"/>
  <c r="F265" i="18"/>
  <c r="E265" i="18"/>
  <c r="D265" i="18"/>
  <c r="V264" i="18"/>
  <c r="T264" i="18"/>
  <c r="R264" i="18"/>
  <c r="P264" i="18"/>
  <c r="O264" i="18"/>
  <c r="U264" i="18" s="1"/>
  <c r="N264" i="18"/>
  <c r="M264" i="18"/>
  <c r="S264" i="18" s="1"/>
  <c r="L264" i="18"/>
  <c r="H264" i="18"/>
  <c r="G264" i="18"/>
  <c r="F264" i="18"/>
  <c r="E264" i="18"/>
  <c r="D264" i="18"/>
  <c r="U263" i="18"/>
  <c r="S263" i="18"/>
  <c r="P263" i="18"/>
  <c r="V263" i="18" s="1"/>
  <c r="O263" i="18"/>
  <c r="N263" i="18"/>
  <c r="T263" i="18" s="1"/>
  <c r="M263" i="18"/>
  <c r="L263" i="18"/>
  <c r="R263" i="18" s="1"/>
  <c r="H263" i="18"/>
  <c r="G263" i="18"/>
  <c r="F263" i="18"/>
  <c r="E263" i="18"/>
  <c r="D263" i="18"/>
  <c r="V262" i="18"/>
  <c r="T262" i="18"/>
  <c r="R262" i="18"/>
  <c r="P262" i="18"/>
  <c r="O262" i="18"/>
  <c r="U262" i="18" s="1"/>
  <c r="N262" i="18"/>
  <c r="M262" i="18"/>
  <c r="S262" i="18" s="1"/>
  <c r="L262" i="18"/>
  <c r="H262" i="18"/>
  <c r="G262" i="18"/>
  <c r="F262" i="18"/>
  <c r="E262" i="18"/>
  <c r="D262" i="18"/>
  <c r="U261" i="18"/>
  <c r="S261" i="18"/>
  <c r="P261" i="18"/>
  <c r="V261" i="18" s="1"/>
  <c r="O261" i="18"/>
  <c r="N261" i="18"/>
  <c r="T261" i="18" s="1"/>
  <c r="M261" i="18"/>
  <c r="L261" i="18"/>
  <c r="R261" i="18" s="1"/>
  <c r="H261" i="18"/>
  <c r="G261" i="18"/>
  <c r="F261" i="18"/>
  <c r="E261" i="18"/>
  <c r="D261" i="18"/>
  <c r="V260" i="18"/>
  <c r="T260" i="18"/>
  <c r="R260" i="18"/>
  <c r="P260" i="18"/>
  <c r="O260" i="18"/>
  <c r="N260" i="18"/>
  <c r="M260" i="18"/>
  <c r="S260" i="18" s="1"/>
  <c r="L260" i="18"/>
  <c r="H260" i="18"/>
  <c r="G260" i="18"/>
  <c r="F260" i="18"/>
  <c r="F266" i="18" s="1"/>
  <c r="E260" i="18"/>
  <c r="D260" i="18"/>
  <c r="U259" i="18"/>
  <c r="S259" i="18"/>
  <c r="P259" i="18"/>
  <c r="V259" i="18" s="1"/>
  <c r="O259" i="18"/>
  <c r="N259" i="18"/>
  <c r="T259" i="18" s="1"/>
  <c r="M259" i="18"/>
  <c r="L259" i="18"/>
  <c r="R259" i="18" s="1"/>
  <c r="H259" i="18"/>
  <c r="G259" i="18"/>
  <c r="F259" i="18"/>
  <c r="E259" i="18"/>
  <c r="D259" i="18"/>
  <c r="N258" i="18"/>
  <c r="G258" i="18"/>
  <c r="V257" i="18"/>
  <c r="T257" i="18"/>
  <c r="R257" i="18"/>
  <c r="P257" i="18"/>
  <c r="O257" i="18"/>
  <c r="U257" i="18" s="1"/>
  <c r="N257" i="18"/>
  <c r="M257" i="18"/>
  <c r="S257" i="18" s="1"/>
  <c r="L257" i="18"/>
  <c r="H257" i="18"/>
  <c r="G257" i="18"/>
  <c r="F257" i="18"/>
  <c r="E257" i="18"/>
  <c r="D257" i="18"/>
  <c r="U256" i="18"/>
  <c r="S256" i="18"/>
  <c r="P256" i="18"/>
  <c r="V256" i="18" s="1"/>
  <c r="O256" i="18"/>
  <c r="N256" i="18"/>
  <c r="T256" i="18" s="1"/>
  <c r="M256" i="18"/>
  <c r="L256" i="18"/>
  <c r="R256" i="18" s="1"/>
  <c r="H256" i="18"/>
  <c r="G256" i="18"/>
  <c r="F256" i="18"/>
  <c r="E256" i="18"/>
  <c r="E258" i="18" s="1"/>
  <c r="D256" i="18"/>
  <c r="V255" i="18"/>
  <c r="T255" i="18"/>
  <c r="R255" i="18"/>
  <c r="P255" i="18"/>
  <c r="O255" i="18"/>
  <c r="N255" i="18"/>
  <c r="M255" i="18"/>
  <c r="L255" i="18"/>
  <c r="H255" i="18"/>
  <c r="G255" i="18"/>
  <c r="F255" i="18"/>
  <c r="E255" i="18"/>
  <c r="D255" i="18"/>
  <c r="U254" i="18"/>
  <c r="S254" i="18"/>
  <c r="P254" i="18"/>
  <c r="V254" i="18" s="1"/>
  <c r="O254" i="18"/>
  <c r="N254" i="18"/>
  <c r="T254" i="18" s="1"/>
  <c r="M254" i="18"/>
  <c r="L254" i="18"/>
  <c r="R254" i="18" s="1"/>
  <c r="H254" i="18"/>
  <c r="G254" i="18"/>
  <c r="F254" i="18"/>
  <c r="E254" i="18"/>
  <c r="D254" i="18"/>
  <c r="V252" i="18"/>
  <c r="T252" i="18"/>
  <c r="R252" i="18"/>
  <c r="P252" i="18"/>
  <c r="O252" i="18"/>
  <c r="U252" i="18" s="1"/>
  <c r="N252" i="18"/>
  <c r="M252" i="18"/>
  <c r="S252" i="18" s="1"/>
  <c r="L252" i="18"/>
  <c r="H252" i="18"/>
  <c r="G252" i="18"/>
  <c r="F252" i="18"/>
  <c r="E252" i="18"/>
  <c r="D252" i="18"/>
  <c r="U251" i="18"/>
  <c r="S251" i="18"/>
  <c r="P251" i="18"/>
  <c r="V251" i="18" s="1"/>
  <c r="O251" i="18"/>
  <c r="N251" i="18"/>
  <c r="M251" i="18"/>
  <c r="L251" i="18"/>
  <c r="R251" i="18" s="1"/>
  <c r="H251" i="18"/>
  <c r="G251" i="18"/>
  <c r="G253" i="18" s="1"/>
  <c r="F251" i="18"/>
  <c r="E251" i="18"/>
  <c r="E253" i="18" s="1"/>
  <c r="D253" i="18" s="1"/>
  <c r="D251" i="18"/>
  <c r="V250" i="18"/>
  <c r="T250" i="18"/>
  <c r="R250" i="18"/>
  <c r="P250" i="18"/>
  <c r="O250" i="18"/>
  <c r="N250" i="18"/>
  <c r="M250" i="18"/>
  <c r="L250" i="18"/>
  <c r="H250" i="18"/>
  <c r="H253" i="18" s="1"/>
  <c r="G250" i="18"/>
  <c r="F250" i="18"/>
  <c r="F253" i="18" s="1"/>
  <c r="E250" i="18"/>
  <c r="D250" i="18"/>
  <c r="U249" i="18"/>
  <c r="S249" i="18"/>
  <c r="P249" i="18"/>
  <c r="V249" i="18" s="1"/>
  <c r="O249" i="18"/>
  <c r="N249" i="18"/>
  <c r="T249" i="18" s="1"/>
  <c r="M249" i="18"/>
  <c r="L249" i="18"/>
  <c r="R249" i="18" s="1"/>
  <c r="H249" i="18"/>
  <c r="G249" i="18"/>
  <c r="F249" i="18"/>
  <c r="E249" i="18"/>
  <c r="D249" i="18"/>
  <c r="V247" i="18"/>
  <c r="T247" i="18"/>
  <c r="R247" i="18"/>
  <c r="P247" i="18"/>
  <c r="O247" i="18"/>
  <c r="U247" i="18" s="1"/>
  <c r="N247" i="18"/>
  <c r="M247" i="18"/>
  <c r="S247" i="18" s="1"/>
  <c r="L247" i="18"/>
  <c r="H247" i="18"/>
  <c r="G247" i="18"/>
  <c r="F247" i="18"/>
  <c r="E247" i="18"/>
  <c r="D247" i="18"/>
  <c r="U246" i="18"/>
  <c r="S246" i="18"/>
  <c r="P246" i="18"/>
  <c r="V246" i="18" s="1"/>
  <c r="O246" i="18"/>
  <c r="N246" i="18"/>
  <c r="T246" i="18" s="1"/>
  <c r="M246" i="18"/>
  <c r="L246" i="18"/>
  <c r="R246" i="18" s="1"/>
  <c r="H246" i="18"/>
  <c r="G246" i="18"/>
  <c r="F246" i="18"/>
  <c r="E246" i="18"/>
  <c r="D246" i="18"/>
  <c r="V245" i="18"/>
  <c r="T245" i="18"/>
  <c r="R245" i="18"/>
  <c r="P245" i="18"/>
  <c r="O245" i="18"/>
  <c r="U245" i="18" s="1"/>
  <c r="N245" i="18"/>
  <c r="M245" i="18"/>
  <c r="S245" i="18" s="1"/>
  <c r="L245" i="18"/>
  <c r="H245" i="18"/>
  <c r="G245" i="18"/>
  <c r="F245" i="18"/>
  <c r="E245" i="18"/>
  <c r="D245" i="18"/>
  <c r="U244" i="18"/>
  <c r="S244" i="18"/>
  <c r="P244" i="18"/>
  <c r="O244" i="18"/>
  <c r="N244" i="18"/>
  <c r="T244" i="18" s="1"/>
  <c r="M244" i="18"/>
  <c r="L244" i="18"/>
  <c r="R244" i="18" s="1"/>
  <c r="H244" i="18"/>
  <c r="G244" i="18"/>
  <c r="G248" i="18" s="1"/>
  <c r="F244" i="18"/>
  <c r="E244" i="18"/>
  <c r="E248" i="18" s="1"/>
  <c r="D244" i="18"/>
  <c r="V243" i="18"/>
  <c r="T243" i="18"/>
  <c r="R243" i="18"/>
  <c r="P243" i="18"/>
  <c r="O243" i="18"/>
  <c r="U243" i="18" s="1"/>
  <c r="N243" i="18"/>
  <c r="M243" i="18"/>
  <c r="S243" i="18" s="1"/>
  <c r="L243" i="18"/>
  <c r="H243" i="18"/>
  <c r="G243" i="18"/>
  <c r="F243" i="18"/>
  <c r="E243" i="18"/>
  <c r="D243" i="18"/>
  <c r="F242" i="18"/>
  <c r="U241" i="18"/>
  <c r="S241" i="18"/>
  <c r="P241" i="18"/>
  <c r="V241" i="18" s="1"/>
  <c r="O241" i="18"/>
  <c r="N241" i="18"/>
  <c r="T241" i="18" s="1"/>
  <c r="M241" i="18"/>
  <c r="L241" i="18"/>
  <c r="R241" i="18" s="1"/>
  <c r="H241" i="18"/>
  <c r="G241" i="18"/>
  <c r="F241" i="18"/>
  <c r="E241" i="18"/>
  <c r="D241" i="18"/>
  <c r="V240" i="18"/>
  <c r="T240" i="18"/>
  <c r="R240" i="18"/>
  <c r="P240" i="18"/>
  <c r="O240" i="18"/>
  <c r="U240" i="18" s="1"/>
  <c r="N240" i="18"/>
  <c r="M240" i="18"/>
  <c r="S240" i="18" s="1"/>
  <c r="L240" i="18"/>
  <c r="H240" i="18"/>
  <c r="G240" i="18"/>
  <c r="F240" i="18"/>
  <c r="E240" i="18"/>
  <c r="D240" i="18"/>
  <c r="U239" i="18"/>
  <c r="S239" i="18"/>
  <c r="P239" i="18"/>
  <c r="V239" i="18" s="1"/>
  <c r="O239" i="18"/>
  <c r="N239" i="18"/>
  <c r="T239" i="18" s="1"/>
  <c r="M239" i="18"/>
  <c r="L239" i="18"/>
  <c r="R239" i="18" s="1"/>
  <c r="H239" i="18"/>
  <c r="G239" i="18"/>
  <c r="F239" i="18"/>
  <c r="E239" i="18"/>
  <c r="D239" i="18"/>
  <c r="V238" i="18"/>
  <c r="T238" i="18"/>
  <c r="R238" i="18"/>
  <c r="P238" i="18"/>
  <c r="O238" i="18"/>
  <c r="U238" i="18" s="1"/>
  <c r="N238" i="18"/>
  <c r="M238" i="18"/>
  <c r="S238" i="18" s="1"/>
  <c r="L238" i="18"/>
  <c r="H238" i="18"/>
  <c r="G238" i="18"/>
  <c r="F238" i="18"/>
  <c r="E238" i="18"/>
  <c r="D238" i="18"/>
  <c r="U237" i="18"/>
  <c r="S237" i="18"/>
  <c r="P237" i="18"/>
  <c r="V237" i="18" s="1"/>
  <c r="O237" i="18"/>
  <c r="N237" i="18"/>
  <c r="T237" i="18" s="1"/>
  <c r="M237" i="18"/>
  <c r="L237" i="18"/>
  <c r="R237" i="18" s="1"/>
  <c r="H237" i="18"/>
  <c r="G237" i="18"/>
  <c r="F237" i="18"/>
  <c r="E237" i="18"/>
  <c r="D237" i="18"/>
  <c r="V236" i="18"/>
  <c r="T236" i="18"/>
  <c r="R236" i="18"/>
  <c r="P236" i="18"/>
  <c r="O236" i="18"/>
  <c r="N236" i="18"/>
  <c r="M236" i="18"/>
  <c r="S236" i="18" s="1"/>
  <c r="L236" i="18"/>
  <c r="H236" i="18"/>
  <c r="H242" i="18" s="1"/>
  <c r="G236" i="18"/>
  <c r="F236" i="18"/>
  <c r="E236" i="18"/>
  <c r="D236" i="18"/>
  <c r="U235" i="18"/>
  <c r="S235" i="18"/>
  <c r="P235" i="18"/>
  <c r="V235" i="18" s="1"/>
  <c r="O235" i="18"/>
  <c r="N235" i="18"/>
  <c r="T235" i="18" s="1"/>
  <c r="M235" i="18"/>
  <c r="L235" i="18"/>
  <c r="R235" i="18" s="1"/>
  <c r="H235" i="18"/>
  <c r="G235" i="18"/>
  <c r="F235" i="18"/>
  <c r="E235" i="18"/>
  <c r="D235" i="18"/>
  <c r="V233" i="18"/>
  <c r="T233" i="18"/>
  <c r="R233" i="18"/>
  <c r="P233" i="18"/>
  <c r="O233" i="18"/>
  <c r="U233" i="18" s="1"/>
  <c r="N233" i="18"/>
  <c r="M233" i="18"/>
  <c r="S233" i="18" s="1"/>
  <c r="L233" i="18"/>
  <c r="H233" i="18"/>
  <c r="G233" i="18"/>
  <c r="F233" i="18"/>
  <c r="E233" i="18"/>
  <c r="D233" i="18"/>
  <c r="U232" i="18"/>
  <c r="S232" i="18"/>
  <c r="P232" i="18"/>
  <c r="V232" i="18" s="1"/>
  <c r="O232" i="18"/>
  <c r="N232" i="18"/>
  <c r="T232" i="18" s="1"/>
  <c r="M232" i="18"/>
  <c r="L232" i="18"/>
  <c r="R232" i="18" s="1"/>
  <c r="H232" i="18"/>
  <c r="G232" i="18"/>
  <c r="F232" i="18"/>
  <c r="E232" i="18"/>
  <c r="D232" i="18"/>
  <c r="V231" i="18"/>
  <c r="T231" i="18"/>
  <c r="R231" i="18"/>
  <c r="P231" i="18"/>
  <c r="O231" i="18"/>
  <c r="U231" i="18" s="1"/>
  <c r="N231" i="18"/>
  <c r="M231" i="18"/>
  <c r="S231" i="18" s="1"/>
  <c r="L231" i="18"/>
  <c r="H231" i="18"/>
  <c r="G231" i="18"/>
  <c r="F231" i="18"/>
  <c r="E231" i="18"/>
  <c r="D231" i="18"/>
  <c r="U230" i="18"/>
  <c r="S230" i="18"/>
  <c r="P230" i="18"/>
  <c r="V230" i="18" s="1"/>
  <c r="O230" i="18"/>
  <c r="N230" i="18"/>
  <c r="T230" i="18" s="1"/>
  <c r="M230" i="18"/>
  <c r="L230" i="18"/>
  <c r="R230" i="18" s="1"/>
  <c r="H230" i="18"/>
  <c r="G230" i="18"/>
  <c r="G234" i="18" s="1"/>
  <c r="F230" i="18"/>
  <c r="E230" i="18"/>
  <c r="D230" i="18"/>
  <c r="V229" i="18"/>
  <c r="T229" i="18"/>
  <c r="R229" i="18"/>
  <c r="P229" i="18"/>
  <c r="O229" i="18"/>
  <c r="U229" i="18" s="1"/>
  <c r="N229" i="18"/>
  <c r="M229" i="18"/>
  <c r="S229" i="18" s="1"/>
  <c r="L229" i="18"/>
  <c r="H229" i="18"/>
  <c r="G229" i="18"/>
  <c r="F229" i="18"/>
  <c r="E229" i="18"/>
  <c r="D229" i="18"/>
  <c r="U228" i="18"/>
  <c r="S228" i="18"/>
  <c r="P228" i="18"/>
  <c r="V228" i="18" s="1"/>
  <c r="O228" i="18"/>
  <c r="N228" i="18"/>
  <c r="T228" i="18" s="1"/>
  <c r="M228" i="18"/>
  <c r="L228" i="18"/>
  <c r="R228" i="18" s="1"/>
  <c r="H228" i="18"/>
  <c r="G228" i="18"/>
  <c r="F228" i="18"/>
  <c r="E228" i="18"/>
  <c r="D228" i="18"/>
  <c r="V227" i="18"/>
  <c r="T227" i="18"/>
  <c r="R227" i="18"/>
  <c r="P227" i="18"/>
  <c r="O227" i="18"/>
  <c r="N227" i="18"/>
  <c r="M227" i="18"/>
  <c r="L227" i="18"/>
  <c r="H227" i="18"/>
  <c r="G227" i="18"/>
  <c r="F227" i="18"/>
  <c r="E227" i="18"/>
  <c r="D227" i="18"/>
  <c r="U226" i="18"/>
  <c r="S226" i="18"/>
  <c r="P226" i="18"/>
  <c r="V226" i="18" s="1"/>
  <c r="O226" i="18"/>
  <c r="N226" i="18"/>
  <c r="T226" i="18" s="1"/>
  <c r="M226" i="18"/>
  <c r="L226" i="18"/>
  <c r="R226" i="18" s="1"/>
  <c r="H226" i="18"/>
  <c r="G226" i="18"/>
  <c r="F226" i="18"/>
  <c r="E226" i="18"/>
  <c r="D226" i="18"/>
  <c r="V224" i="18"/>
  <c r="T224" i="18"/>
  <c r="R224" i="18"/>
  <c r="P224" i="18"/>
  <c r="O224" i="18"/>
  <c r="U224" i="18" s="1"/>
  <c r="N224" i="18"/>
  <c r="M224" i="18"/>
  <c r="S224" i="18" s="1"/>
  <c r="L224" i="18"/>
  <c r="H224" i="18"/>
  <c r="G224" i="18"/>
  <c r="F224" i="18"/>
  <c r="E224" i="18"/>
  <c r="D224" i="18"/>
  <c r="U223" i="18"/>
  <c r="S223" i="18"/>
  <c r="P223" i="18"/>
  <c r="V223" i="18" s="1"/>
  <c r="O223" i="18"/>
  <c r="N223" i="18"/>
  <c r="T223" i="18" s="1"/>
  <c r="M223" i="18"/>
  <c r="L223" i="18"/>
  <c r="R223" i="18" s="1"/>
  <c r="H223" i="18"/>
  <c r="G223" i="18"/>
  <c r="F223" i="18"/>
  <c r="E223" i="18"/>
  <c r="D223" i="18"/>
  <c r="V222" i="18"/>
  <c r="T222" i="18"/>
  <c r="R222" i="18"/>
  <c r="P222" i="18"/>
  <c r="O222" i="18"/>
  <c r="U222" i="18" s="1"/>
  <c r="N222" i="18"/>
  <c r="M222" i="18"/>
  <c r="S222" i="18" s="1"/>
  <c r="L222" i="18"/>
  <c r="H222" i="18"/>
  <c r="G222" i="18"/>
  <c r="F222" i="18"/>
  <c r="E222" i="18"/>
  <c r="D222" i="18"/>
  <c r="U221" i="18"/>
  <c r="S221" i="18"/>
  <c r="P221" i="18"/>
  <c r="V221" i="18" s="1"/>
  <c r="O221" i="18"/>
  <c r="N221" i="18"/>
  <c r="T221" i="18" s="1"/>
  <c r="M221" i="18"/>
  <c r="L221" i="18"/>
  <c r="R221" i="18" s="1"/>
  <c r="H221" i="18"/>
  <c r="G221" i="18"/>
  <c r="F221" i="18"/>
  <c r="E221" i="18"/>
  <c r="D221" i="18"/>
  <c r="V220" i="18"/>
  <c r="T220" i="18"/>
  <c r="R220" i="18"/>
  <c r="P220" i="18"/>
  <c r="O220" i="18"/>
  <c r="U220" i="18" s="1"/>
  <c r="N220" i="18"/>
  <c r="M220" i="18"/>
  <c r="S220" i="18" s="1"/>
  <c r="L220" i="18"/>
  <c r="H220" i="18"/>
  <c r="G220" i="18"/>
  <c r="F220" i="18"/>
  <c r="E220" i="18"/>
  <c r="D220" i="18"/>
  <c r="U219" i="18"/>
  <c r="S219" i="18"/>
  <c r="P219" i="18"/>
  <c r="V219" i="18" s="1"/>
  <c r="O219" i="18"/>
  <c r="N219" i="18"/>
  <c r="T219" i="18" s="1"/>
  <c r="M219" i="18"/>
  <c r="L219" i="18"/>
  <c r="R219" i="18" s="1"/>
  <c r="H219" i="18"/>
  <c r="G219" i="18"/>
  <c r="F219" i="18"/>
  <c r="E219" i="18"/>
  <c r="E225" i="18" s="1"/>
  <c r="D219" i="18"/>
  <c r="V218" i="18"/>
  <c r="T218" i="18"/>
  <c r="R218" i="18"/>
  <c r="P218" i="18"/>
  <c r="O218" i="18"/>
  <c r="U218" i="18" s="1"/>
  <c r="N218" i="18"/>
  <c r="M218" i="18"/>
  <c r="S218" i="18" s="1"/>
  <c r="L218" i="18"/>
  <c r="H218" i="18"/>
  <c r="G218" i="18"/>
  <c r="F218" i="18"/>
  <c r="E218" i="18"/>
  <c r="D218" i="18"/>
  <c r="U217" i="18"/>
  <c r="S217" i="18"/>
  <c r="P217" i="18"/>
  <c r="V217" i="18" s="1"/>
  <c r="O217" i="18"/>
  <c r="N217" i="18"/>
  <c r="T217" i="18" s="1"/>
  <c r="M217" i="18"/>
  <c r="M225" i="18" s="1"/>
  <c r="L217" i="18"/>
  <c r="R217" i="18" s="1"/>
  <c r="H217" i="18"/>
  <c r="G217" i="18"/>
  <c r="F217" i="18"/>
  <c r="E217" i="18"/>
  <c r="D217" i="18"/>
  <c r="V216" i="18"/>
  <c r="T216" i="18"/>
  <c r="R216" i="18"/>
  <c r="P216" i="18"/>
  <c r="O216" i="18"/>
  <c r="U216" i="18" s="1"/>
  <c r="N216" i="18"/>
  <c r="M216" i="18"/>
  <c r="S216" i="18" s="1"/>
  <c r="L216" i="18"/>
  <c r="H216" i="18"/>
  <c r="G216" i="18"/>
  <c r="F216" i="18"/>
  <c r="E216" i="18"/>
  <c r="D216" i="18"/>
  <c r="U214" i="18"/>
  <c r="S214" i="18"/>
  <c r="P214" i="18"/>
  <c r="V214" i="18" s="1"/>
  <c r="O214" i="18"/>
  <c r="N214" i="18"/>
  <c r="T214" i="18" s="1"/>
  <c r="M214" i="18"/>
  <c r="L214" i="18"/>
  <c r="R214" i="18" s="1"/>
  <c r="H214" i="18"/>
  <c r="G214" i="18"/>
  <c r="F214" i="18"/>
  <c r="E214" i="18"/>
  <c r="D214" i="18"/>
  <c r="V213" i="18"/>
  <c r="T213" i="18"/>
  <c r="R213" i="18"/>
  <c r="P213" i="18"/>
  <c r="O213" i="18"/>
  <c r="U213" i="18" s="1"/>
  <c r="N213" i="18"/>
  <c r="M213" i="18"/>
  <c r="S213" i="18" s="1"/>
  <c r="L213" i="18"/>
  <c r="H213" i="18"/>
  <c r="G213" i="18"/>
  <c r="F213" i="18"/>
  <c r="E213" i="18"/>
  <c r="D213" i="18"/>
  <c r="U212" i="18"/>
  <c r="S212" i="18"/>
  <c r="P212" i="18"/>
  <c r="V212" i="18" s="1"/>
  <c r="O212" i="18"/>
  <c r="N212" i="18"/>
  <c r="T212" i="18" s="1"/>
  <c r="M212" i="18"/>
  <c r="L212" i="18"/>
  <c r="R212" i="18" s="1"/>
  <c r="H212" i="18"/>
  <c r="G212" i="18"/>
  <c r="F212" i="18"/>
  <c r="E212" i="18"/>
  <c r="D212" i="18"/>
  <c r="V211" i="18"/>
  <c r="R211" i="18"/>
  <c r="P211" i="18"/>
  <c r="O211" i="18"/>
  <c r="U211" i="18" s="1"/>
  <c r="N211" i="18"/>
  <c r="T211" i="18" s="1"/>
  <c r="M211" i="18"/>
  <c r="S211" i="18" s="1"/>
  <c r="L211" i="18"/>
  <c r="H211" i="18"/>
  <c r="G211" i="18"/>
  <c r="F211" i="18"/>
  <c r="E211" i="18"/>
  <c r="D211" i="18"/>
  <c r="U210" i="18"/>
  <c r="S210" i="18"/>
  <c r="P210" i="18"/>
  <c r="V210" i="18" s="1"/>
  <c r="O210" i="18"/>
  <c r="N210" i="18"/>
  <c r="T210" i="18" s="1"/>
  <c r="M210" i="18"/>
  <c r="L210" i="18"/>
  <c r="R210" i="18" s="1"/>
  <c r="H210" i="18"/>
  <c r="G210" i="18"/>
  <c r="F210" i="18"/>
  <c r="E210" i="18"/>
  <c r="D210" i="18"/>
  <c r="V209" i="18"/>
  <c r="T209" i="18"/>
  <c r="R209" i="18"/>
  <c r="P209" i="18"/>
  <c r="O209" i="18"/>
  <c r="U209" i="18" s="1"/>
  <c r="N209" i="18"/>
  <c r="M209" i="18"/>
  <c r="S209" i="18" s="1"/>
  <c r="L209" i="18"/>
  <c r="H209" i="18"/>
  <c r="G209" i="18"/>
  <c r="F209" i="18"/>
  <c r="E209" i="18"/>
  <c r="D209" i="18"/>
  <c r="U208" i="18"/>
  <c r="S208" i="18"/>
  <c r="P208" i="18"/>
  <c r="V208" i="18" s="1"/>
  <c r="O208" i="18"/>
  <c r="N208" i="18"/>
  <c r="T208" i="18" s="1"/>
  <c r="M208" i="18"/>
  <c r="L208" i="18"/>
  <c r="R208" i="18" s="1"/>
  <c r="H208" i="18"/>
  <c r="G208" i="18"/>
  <c r="F208" i="18"/>
  <c r="E208" i="18"/>
  <c r="D208" i="18"/>
  <c r="V207" i="18"/>
  <c r="T207" i="18"/>
  <c r="R207" i="18"/>
  <c r="P207" i="18"/>
  <c r="O207" i="18"/>
  <c r="U207" i="18" s="1"/>
  <c r="N207" i="18"/>
  <c r="M207" i="18"/>
  <c r="L207" i="18"/>
  <c r="H207" i="18"/>
  <c r="H215" i="18" s="1"/>
  <c r="G207" i="18"/>
  <c r="F207" i="18"/>
  <c r="E207" i="18"/>
  <c r="D207" i="18"/>
  <c r="U206" i="18"/>
  <c r="S206" i="18"/>
  <c r="P206" i="18"/>
  <c r="V206" i="18" s="1"/>
  <c r="O206" i="18"/>
  <c r="N206" i="18"/>
  <c r="T206" i="18" s="1"/>
  <c r="M206" i="18"/>
  <c r="L206" i="18"/>
  <c r="R206" i="18" s="1"/>
  <c r="H206" i="18"/>
  <c r="G206" i="18"/>
  <c r="F206" i="18"/>
  <c r="E206" i="18"/>
  <c r="D206" i="18"/>
  <c r="V204" i="18"/>
  <c r="T204" i="18"/>
  <c r="P204" i="18"/>
  <c r="O204" i="18"/>
  <c r="U204" i="18" s="1"/>
  <c r="N204" i="18"/>
  <c r="M204" i="18"/>
  <c r="S204" i="18" s="1"/>
  <c r="L204" i="18"/>
  <c r="H204" i="18"/>
  <c r="G204" i="18"/>
  <c r="F204" i="18"/>
  <c r="E204" i="18"/>
  <c r="D204" i="18"/>
  <c r="R204" i="18" s="1"/>
  <c r="U203" i="18"/>
  <c r="S203" i="18"/>
  <c r="P203" i="18"/>
  <c r="V203" i="18" s="1"/>
  <c r="O203" i="18"/>
  <c r="N203" i="18"/>
  <c r="T203" i="18" s="1"/>
  <c r="M203" i="18"/>
  <c r="L203" i="18"/>
  <c r="R203" i="18" s="1"/>
  <c r="H203" i="18"/>
  <c r="G203" i="18"/>
  <c r="F203" i="18"/>
  <c r="E203" i="18"/>
  <c r="D203" i="18"/>
  <c r="V202" i="18"/>
  <c r="T202" i="18"/>
  <c r="R202" i="18"/>
  <c r="P202" i="18"/>
  <c r="O202" i="18"/>
  <c r="U202" i="18" s="1"/>
  <c r="N202" i="18"/>
  <c r="M202" i="18"/>
  <c r="S202" i="18" s="1"/>
  <c r="L202" i="18"/>
  <c r="H202" i="18"/>
  <c r="G202" i="18"/>
  <c r="F202" i="18"/>
  <c r="E202" i="18"/>
  <c r="D202" i="18"/>
  <c r="U201" i="18"/>
  <c r="S201" i="18"/>
  <c r="P201" i="18"/>
  <c r="V201" i="18" s="1"/>
  <c r="O201" i="18"/>
  <c r="N201" i="18"/>
  <c r="T201" i="18" s="1"/>
  <c r="M201" i="18"/>
  <c r="L201" i="18"/>
  <c r="R201" i="18" s="1"/>
  <c r="H201" i="18"/>
  <c r="G201" i="18"/>
  <c r="F201" i="18"/>
  <c r="E201" i="18"/>
  <c r="D201" i="18"/>
  <c r="V200" i="18"/>
  <c r="T200" i="18"/>
  <c r="R200" i="18"/>
  <c r="P200" i="18"/>
  <c r="O200" i="18"/>
  <c r="U200" i="18" s="1"/>
  <c r="N200" i="18"/>
  <c r="M200" i="18"/>
  <c r="S200" i="18" s="1"/>
  <c r="L200" i="18"/>
  <c r="H200" i="18"/>
  <c r="G200" i="18"/>
  <c r="F200" i="18"/>
  <c r="E200" i="18"/>
  <c r="D200" i="18"/>
  <c r="U199" i="18"/>
  <c r="S199" i="18"/>
  <c r="P199" i="18"/>
  <c r="V199" i="18" s="1"/>
  <c r="O199" i="18"/>
  <c r="N199" i="18"/>
  <c r="T199" i="18" s="1"/>
  <c r="M199" i="18"/>
  <c r="L199" i="18"/>
  <c r="R199" i="18" s="1"/>
  <c r="H199" i="18"/>
  <c r="G199" i="18"/>
  <c r="F199" i="18"/>
  <c r="E199" i="18"/>
  <c r="D199" i="18"/>
  <c r="V198" i="18"/>
  <c r="T198" i="18"/>
  <c r="R198" i="18"/>
  <c r="P198" i="18"/>
  <c r="O198" i="18"/>
  <c r="U198" i="18" s="1"/>
  <c r="N198" i="18"/>
  <c r="M198" i="18"/>
  <c r="S198" i="18" s="1"/>
  <c r="L198" i="18"/>
  <c r="H198" i="18"/>
  <c r="G198" i="18"/>
  <c r="F198" i="18"/>
  <c r="E198" i="18"/>
  <c r="D198" i="18"/>
  <c r="U197" i="18"/>
  <c r="S197" i="18"/>
  <c r="P197" i="18"/>
  <c r="V197" i="18" s="1"/>
  <c r="O197" i="18"/>
  <c r="N197" i="18"/>
  <c r="T197" i="18" s="1"/>
  <c r="M197" i="18"/>
  <c r="L197" i="18"/>
  <c r="R197" i="18" s="1"/>
  <c r="H197" i="18"/>
  <c r="G197" i="18"/>
  <c r="F197" i="18"/>
  <c r="E197" i="18"/>
  <c r="D197" i="18"/>
  <c r="V196" i="18"/>
  <c r="T196" i="18"/>
  <c r="R196" i="18"/>
  <c r="P196" i="18"/>
  <c r="O196" i="18"/>
  <c r="U196" i="18" s="1"/>
  <c r="N196" i="18"/>
  <c r="M196" i="18"/>
  <c r="S196" i="18" s="1"/>
  <c r="L196" i="18"/>
  <c r="H196" i="18"/>
  <c r="G196" i="18"/>
  <c r="F196" i="18"/>
  <c r="E196" i="18"/>
  <c r="D196" i="18"/>
  <c r="U195" i="18"/>
  <c r="S195" i="18"/>
  <c r="P195" i="18"/>
  <c r="V195" i="18" s="1"/>
  <c r="O195" i="18"/>
  <c r="N195" i="18"/>
  <c r="T195" i="18" s="1"/>
  <c r="M195" i="18"/>
  <c r="L195" i="18"/>
  <c r="R195" i="18" s="1"/>
  <c r="H195" i="18"/>
  <c r="G195" i="18"/>
  <c r="G205" i="18" s="1"/>
  <c r="F195" i="18"/>
  <c r="E195" i="18"/>
  <c r="E205" i="18" s="1"/>
  <c r="D195" i="18"/>
  <c r="V194" i="18"/>
  <c r="T194" i="18"/>
  <c r="P194" i="18"/>
  <c r="O194" i="18"/>
  <c r="U194" i="18" s="1"/>
  <c r="N194" i="18"/>
  <c r="M194" i="18"/>
  <c r="S194" i="18" s="1"/>
  <c r="L194" i="18"/>
  <c r="H194" i="18"/>
  <c r="G194" i="18"/>
  <c r="F194" i="18"/>
  <c r="E194" i="18"/>
  <c r="D194" i="18"/>
  <c r="R194" i="18" s="1"/>
  <c r="U192" i="18"/>
  <c r="S192" i="18"/>
  <c r="P192" i="18"/>
  <c r="V192" i="18" s="1"/>
  <c r="O192" i="18"/>
  <c r="N192" i="18"/>
  <c r="T192" i="18" s="1"/>
  <c r="M192" i="18"/>
  <c r="L192" i="18"/>
  <c r="R192" i="18" s="1"/>
  <c r="H192" i="18"/>
  <c r="G192" i="18"/>
  <c r="F192" i="18"/>
  <c r="E192" i="18"/>
  <c r="D192" i="18"/>
  <c r="V191" i="18"/>
  <c r="T191" i="18"/>
  <c r="R191" i="18"/>
  <c r="P191" i="18"/>
  <c r="O191" i="18"/>
  <c r="U191" i="18" s="1"/>
  <c r="N191" i="18"/>
  <c r="M191" i="18"/>
  <c r="S191" i="18" s="1"/>
  <c r="L191" i="18"/>
  <c r="H191" i="18"/>
  <c r="G191" i="18"/>
  <c r="F191" i="18"/>
  <c r="E191" i="18"/>
  <c r="D191" i="18"/>
  <c r="U190" i="18"/>
  <c r="S190" i="18"/>
  <c r="P190" i="18"/>
  <c r="V190" i="18" s="1"/>
  <c r="O190" i="18"/>
  <c r="N190" i="18"/>
  <c r="T190" i="18" s="1"/>
  <c r="M190" i="18"/>
  <c r="L190" i="18"/>
  <c r="R190" i="18" s="1"/>
  <c r="H190" i="18"/>
  <c r="G190" i="18"/>
  <c r="F190" i="18"/>
  <c r="E190" i="18"/>
  <c r="D190" i="18"/>
  <c r="V189" i="18"/>
  <c r="T189" i="18"/>
  <c r="R189" i="18"/>
  <c r="P189" i="18"/>
  <c r="O189" i="18"/>
  <c r="U189" i="18" s="1"/>
  <c r="N189" i="18"/>
  <c r="M189" i="18"/>
  <c r="S189" i="18" s="1"/>
  <c r="L189" i="18"/>
  <c r="H189" i="18"/>
  <c r="G189" i="18"/>
  <c r="F189" i="18"/>
  <c r="E189" i="18"/>
  <c r="D189" i="18"/>
  <c r="U188" i="18"/>
  <c r="S188" i="18"/>
  <c r="P188" i="18"/>
  <c r="V188" i="18" s="1"/>
  <c r="O188" i="18"/>
  <c r="N188" i="18"/>
  <c r="T188" i="18" s="1"/>
  <c r="M188" i="18"/>
  <c r="L188" i="18"/>
  <c r="R188" i="18" s="1"/>
  <c r="H188" i="18"/>
  <c r="G188" i="18"/>
  <c r="F188" i="18"/>
  <c r="E188" i="18"/>
  <c r="D188" i="18"/>
  <c r="V187" i="18"/>
  <c r="T187" i="18"/>
  <c r="R187" i="18"/>
  <c r="P187" i="18"/>
  <c r="O187" i="18"/>
  <c r="U187" i="18" s="1"/>
  <c r="N187" i="18"/>
  <c r="M187" i="18"/>
  <c r="S187" i="18" s="1"/>
  <c r="L187" i="18"/>
  <c r="H187" i="18"/>
  <c r="G187" i="18"/>
  <c r="F187" i="18"/>
  <c r="E187" i="18"/>
  <c r="D187" i="18"/>
  <c r="U186" i="18"/>
  <c r="S186" i="18"/>
  <c r="P186" i="18"/>
  <c r="V186" i="18" s="1"/>
  <c r="O186" i="18"/>
  <c r="N186" i="18"/>
  <c r="T186" i="18" s="1"/>
  <c r="M186" i="18"/>
  <c r="L186" i="18"/>
  <c r="R186" i="18" s="1"/>
  <c r="H186" i="18"/>
  <c r="G186" i="18"/>
  <c r="F186" i="18"/>
  <c r="E186" i="18"/>
  <c r="D186" i="18"/>
  <c r="V185" i="18"/>
  <c r="T185" i="18"/>
  <c r="R185" i="18"/>
  <c r="P185" i="18"/>
  <c r="O185" i="18"/>
  <c r="U185" i="18" s="1"/>
  <c r="N185" i="18"/>
  <c r="M185" i="18"/>
  <c r="S185" i="18" s="1"/>
  <c r="L185" i="18"/>
  <c r="H185" i="18"/>
  <c r="G185" i="18"/>
  <c r="F185" i="18"/>
  <c r="E185" i="18"/>
  <c r="D185" i="18"/>
  <c r="U184" i="18"/>
  <c r="S184" i="18"/>
  <c r="P184" i="18"/>
  <c r="V184" i="18" s="1"/>
  <c r="O184" i="18"/>
  <c r="N184" i="18"/>
  <c r="T184" i="18" s="1"/>
  <c r="M184" i="18"/>
  <c r="L184" i="18"/>
  <c r="R184" i="18" s="1"/>
  <c r="H184" i="18"/>
  <c r="G184" i="18"/>
  <c r="F184" i="18"/>
  <c r="E184" i="18"/>
  <c r="D184" i="18"/>
  <c r="V183" i="18"/>
  <c r="T183" i="18"/>
  <c r="R183" i="18"/>
  <c r="P183" i="18"/>
  <c r="O183" i="18"/>
  <c r="U183" i="18" s="1"/>
  <c r="N183" i="18"/>
  <c r="M183" i="18"/>
  <c r="S183" i="18" s="1"/>
  <c r="L183" i="18"/>
  <c r="H183" i="18"/>
  <c r="G183" i="18"/>
  <c r="F183" i="18"/>
  <c r="F193" i="18" s="1"/>
  <c r="E183" i="18"/>
  <c r="D183" i="18"/>
  <c r="U182" i="18"/>
  <c r="S182" i="18"/>
  <c r="P182" i="18"/>
  <c r="V182" i="18" s="1"/>
  <c r="O182" i="18"/>
  <c r="N182" i="18"/>
  <c r="T182" i="18" s="1"/>
  <c r="M182" i="18"/>
  <c r="L182" i="18"/>
  <c r="R182" i="18" s="1"/>
  <c r="H182" i="18"/>
  <c r="G182" i="18"/>
  <c r="F182" i="18"/>
  <c r="E182" i="18"/>
  <c r="D182" i="18"/>
  <c r="V181" i="18"/>
  <c r="T181" i="18"/>
  <c r="R181" i="18"/>
  <c r="P181" i="18"/>
  <c r="O181" i="18"/>
  <c r="U181" i="18" s="1"/>
  <c r="N181" i="18"/>
  <c r="N193" i="18" s="1"/>
  <c r="M181" i="18"/>
  <c r="S181" i="18" s="1"/>
  <c r="L181" i="18"/>
  <c r="H181" i="18"/>
  <c r="H193" i="18" s="1"/>
  <c r="G181" i="18"/>
  <c r="G193" i="18" s="1"/>
  <c r="F181" i="18"/>
  <c r="E181" i="18"/>
  <c r="D181" i="18"/>
  <c r="U180" i="18"/>
  <c r="S180" i="18"/>
  <c r="P180" i="18"/>
  <c r="V180" i="18" s="1"/>
  <c r="O180" i="18"/>
  <c r="N180" i="18"/>
  <c r="T180" i="18" s="1"/>
  <c r="M180" i="18"/>
  <c r="L180" i="18"/>
  <c r="R180" i="18" s="1"/>
  <c r="H180" i="18"/>
  <c r="G180" i="18"/>
  <c r="F180" i="18"/>
  <c r="E180" i="18"/>
  <c r="D180" i="18"/>
  <c r="V178" i="18"/>
  <c r="T178" i="18"/>
  <c r="R178" i="18"/>
  <c r="P178" i="18"/>
  <c r="O178" i="18"/>
  <c r="U178" i="18" s="1"/>
  <c r="N178" i="18"/>
  <c r="M178" i="18"/>
  <c r="S178" i="18" s="1"/>
  <c r="L178" i="18"/>
  <c r="H178" i="18"/>
  <c r="G178" i="18"/>
  <c r="F178" i="18"/>
  <c r="E178" i="18"/>
  <c r="D178" i="18"/>
  <c r="U177" i="18"/>
  <c r="S177" i="18"/>
  <c r="P177" i="18"/>
  <c r="V177" i="18" s="1"/>
  <c r="O177" i="18"/>
  <c r="N177" i="18"/>
  <c r="T177" i="18" s="1"/>
  <c r="M177" i="18"/>
  <c r="L177" i="18"/>
  <c r="R177" i="18" s="1"/>
  <c r="H177" i="18"/>
  <c r="G177" i="18"/>
  <c r="F177" i="18"/>
  <c r="E177" i="18"/>
  <c r="E179" i="18" s="1"/>
  <c r="D177" i="18"/>
  <c r="V176" i="18"/>
  <c r="T176" i="18"/>
  <c r="R176" i="18"/>
  <c r="P176" i="18"/>
  <c r="O176" i="18"/>
  <c r="U176" i="18" s="1"/>
  <c r="N176" i="18"/>
  <c r="M176" i="18"/>
  <c r="S176" i="18" s="1"/>
  <c r="L176" i="18"/>
  <c r="H176" i="18"/>
  <c r="G176" i="18"/>
  <c r="F176" i="18"/>
  <c r="F11" i="18" s="1"/>
  <c r="E176" i="18"/>
  <c r="D176" i="18"/>
  <c r="U175" i="18"/>
  <c r="S175" i="18"/>
  <c r="P175" i="18"/>
  <c r="V175" i="18" s="1"/>
  <c r="O175" i="18"/>
  <c r="O179" i="18" s="1"/>
  <c r="N175" i="18"/>
  <c r="T175" i="18" s="1"/>
  <c r="M175" i="18"/>
  <c r="M179" i="18" s="1"/>
  <c r="L175" i="18"/>
  <c r="R175" i="18" s="1"/>
  <c r="H175" i="18"/>
  <c r="H179" i="18" s="1"/>
  <c r="G175" i="18"/>
  <c r="G179" i="18" s="1"/>
  <c r="F175" i="18"/>
  <c r="E175" i="18"/>
  <c r="D175" i="18"/>
  <c r="V174" i="18"/>
  <c r="T174" i="18"/>
  <c r="R174" i="18"/>
  <c r="P174" i="18"/>
  <c r="O174" i="18"/>
  <c r="U174" i="18" s="1"/>
  <c r="N174" i="18"/>
  <c r="M174" i="18"/>
  <c r="S174" i="18" s="1"/>
  <c r="L174" i="18"/>
  <c r="H174" i="18"/>
  <c r="G174" i="18"/>
  <c r="F174" i="18"/>
  <c r="E174" i="18"/>
  <c r="D174" i="18"/>
  <c r="O173" i="18"/>
  <c r="H173" i="18"/>
  <c r="U172" i="18"/>
  <c r="S172" i="18"/>
  <c r="P172" i="18"/>
  <c r="V172" i="18" s="1"/>
  <c r="O172" i="18"/>
  <c r="N172" i="18"/>
  <c r="T172" i="18" s="1"/>
  <c r="M172" i="18"/>
  <c r="L172" i="18"/>
  <c r="R172" i="18" s="1"/>
  <c r="H172" i="18"/>
  <c r="G172" i="18"/>
  <c r="F172" i="18"/>
  <c r="E172" i="18"/>
  <c r="D172" i="18"/>
  <c r="V171" i="18"/>
  <c r="T171" i="18"/>
  <c r="R171" i="18"/>
  <c r="P171" i="18"/>
  <c r="O171" i="18"/>
  <c r="U171" i="18" s="1"/>
  <c r="N171" i="18"/>
  <c r="M171" i="18"/>
  <c r="S171" i="18" s="1"/>
  <c r="L171" i="18"/>
  <c r="H171" i="18"/>
  <c r="G171" i="18"/>
  <c r="F171" i="18"/>
  <c r="F173" i="18" s="1"/>
  <c r="E171" i="18"/>
  <c r="D171" i="18"/>
  <c r="U170" i="18"/>
  <c r="S170" i="18"/>
  <c r="P170" i="18"/>
  <c r="O170" i="18"/>
  <c r="N170" i="18"/>
  <c r="M170" i="18"/>
  <c r="L170" i="18"/>
  <c r="R170" i="18" s="1"/>
  <c r="H170" i="18"/>
  <c r="G170" i="18"/>
  <c r="G173" i="18" s="1"/>
  <c r="F170" i="18"/>
  <c r="E170" i="18"/>
  <c r="E173" i="18" s="1"/>
  <c r="D170" i="18"/>
  <c r="V169" i="18"/>
  <c r="T169" i="18"/>
  <c r="R169" i="18"/>
  <c r="P169" i="18"/>
  <c r="O169" i="18"/>
  <c r="U169" i="18" s="1"/>
  <c r="N169" i="18"/>
  <c r="M169" i="18"/>
  <c r="S169" i="18" s="1"/>
  <c r="L169" i="18"/>
  <c r="H169" i="18"/>
  <c r="G169" i="18"/>
  <c r="F169" i="18"/>
  <c r="E169" i="18"/>
  <c r="D169" i="18"/>
  <c r="S167" i="18"/>
  <c r="P167" i="18"/>
  <c r="V167" i="18" s="1"/>
  <c r="O167" i="18"/>
  <c r="N167" i="18"/>
  <c r="T167" i="18" s="1"/>
  <c r="M167" i="18"/>
  <c r="L167" i="18"/>
  <c r="R167" i="18" s="1"/>
  <c r="H167" i="18"/>
  <c r="G167" i="18"/>
  <c r="U167" i="18" s="1"/>
  <c r="F167" i="18"/>
  <c r="E167" i="18"/>
  <c r="D167" i="18"/>
  <c r="V166" i="18"/>
  <c r="T166" i="18"/>
  <c r="R166" i="18"/>
  <c r="P166" i="18"/>
  <c r="O166" i="18"/>
  <c r="U166" i="18" s="1"/>
  <c r="N166" i="18"/>
  <c r="M166" i="18"/>
  <c r="S166" i="18" s="1"/>
  <c r="L166" i="18"/>
  <c r="H166" i="18"/>
  <c r="G166" i="18"/>
  <c r="F166" i="18"/>
  <c r="E166" i="18"/>
  <c r="D166" i="18"/>
  <c r="U165" i="18"/>
  <c r="S165" i="18"/>
  <c r="P165" i="18"/>
  <c r="V165" i="18" s="1"/>
  <c r="O165" i="18"/>
  <c r="N165" i="18"/>
  <c r="T165" i="18" s="1"/>
  <c r="M165" i="18"/>
  <c r="L165" i="18"/>
  <c r="R165" i="18" s="1"/>
  <c r="H165" i="18"/>
  <c r="G165" i="18"/>
  <c r="F165" i="18"/>
  <c r="E165" i="18"/>
  <c r="D165" i="18"/>
  <c r="V164" i="18"/>
  <c r="T164" i="18"/>
  <c r="R164" i="18"/>
  <c r="P164" i="18"/>
  <c r="O164" i="18"/>
  <c r="U164" i="18" s="1"/>
  <c r="N164" i="18"/>
  <c r="M164" i="18"/>
  <c r="S164" i="18" s="1"/>
  <c r="L164" i="18"/>
  <c r="H164" i="18"/>
  <c r="G164" i="18"/>
  <c r="F164" i="18"/>
  <c r="E164" i="18"/>
  <c r="D164" i="18"/>
  <c r="S163" i="18"/>
  <c r="P163" i="18"/>
  <c r="V163" i="18" s="1"/>
  <c r="O163" i="18"/>
  <c r="N163" i="18"/>
  <c r="T163" i="18" s="1"/>
  <c r="M163" i="18"/>
  <c r="L163" i="18"/>
  <c r="R163" i="18" s="1"/>
  <c r="H163" i="18"/>
  <c r="G163" i="18"/>
  <c r="U163" i="18" s="1"/>
  <c r="F163" i="18"/>
  <c r="E163" i="18"/>
  <c r="D163" i="18"/>
  <c r="V162" i="18"/>
  <c r="T162" i="18"/>
  <c r="R162" i="18"/>
  <c r="P162" i="18"/>
  <c r="O162" i="18"/>
  <c r="U162" i="18" s="1"/>
  <c r="N162" i="18"/>
  <c r="M162" i="18"/>
  <c r="S162" i="18" s="1"/>
  <c r="L162" i="18"/>
  <c r="H162" i="18"/>
  <c r="G162" i="18"/>
  <c r="F162" i="18"/>
  <c r="E162" i="18"/>
  <c r="D162" i="18"/>
  <c r="U161" i="18"/>
  <c r="S161" i="18"/>
  <c r="P161" i="18"/>
  <c r="V161" i="18" s="1"/>
  <c r="O161" i="18"/>
  <c r="N161" i="18"/>
  <c r="T161" i="18" s="1"/>
  <c r="M161" i="18"/>
  <c r="L161" i="18"/>
  <c r="R161" i="18" s="1"/>
  <c r="H161" i="18"/>
  <c r="G161" i="18"/>
  <c r="F161" i="18"/>
  <c r="E161" i="18"/>
  <c r="D161" i="18"/>
  <c r="V160" i="18"/>
  <c r="T160" i="18"/>
  <c r="R160" i="18"/>
  <c r="P160" i="18"/>
  <c r="O160" i="18"/>
  <c r="U160" i="18" s="1"/>
  <c r="N160" i="18"/>
  <c r="M160" i="18"/>
  <c r="S160" i="18" s="1"/>
  <c r="L160" i="18"/>
  <c r="H160" i="18"/>
  <c r="G160" i="18"/>
  <c r="F160" i="18"/>
  <c r="E160" i="18"/>
  <c r="D160" i="18"/>
  <c r="U159" i="18"/>
  <c r="S159" i="18"/>
  <c r="P159" i="18"/>
  <c r="V159" i="18" s="1"/>
  <c r="O159" i="18"/>
  <c r="N159" i="18"/>
  <c r="T159" i="18" s="1"/>
  <c r="M159" i="18"/>
  <c r="L159" i="18"/>
  <c r="R159" i="18" s="1"/>
  <c r="H159" i="18"/>
  <c r="G159" i="18"/>
  <c r="F159" i="18"/>
  <c r="E159" i="18"/>
  <c r="D159" i="18"/>
  <c r="V158" i="18"/>
  <c r="T158" i="18"/>
  <c r="R158" i="18"/>
  <c r="P158" i="18"/>
  <c r="O158" i="18"/>
  <c r="U158" i="18" s="1"/>
  <c r="N158" i="18"/>
  <c r="M158" i="18"/>
  <c r="S158" i="18" s="1"/>
  <c r="L158" i="18"/>
  <c r="H158" i="18"/>
  <c r="G158" i="18"/>
  <c r="F158" i="18"/>
  <c r="F168" i="18" s="1"/>
  <c r="E158" i="18"/>
  <c r="D158" i="18"/>
  <c r="U157" i="18"/>
  <c r="S157" i="18"/>
  <c r="P157" i="18"/>
  <c r="V157" i="18" s="1"/>
  <c r="O157" i="18"/>
  <c r="N157" i="18"/>
  <c r="T157" i="18" s="1"/>
  <c r="M157" i="18"/>
  <c r="L157" i="18"/>
  <c r="R157" i="18" s="1"/>
  <c r="H157" i="18"/>
  <c r="G157" i="18"/>
  <c r="F157" i="18"/>
  <c r="E157" i="18"/>
  <c r="D157" i="18"/>
  <c r="V156" i="18"/>
  <c r="T156" i="18"/>
  <c r="R156" i="18"/>
  <c r="P156" i="18"/>
  <c r="O156" i="18"/>
  <c r="U156" i="18" s="1"/>
  <c r="N156" i="18"/>
  <c r="M156" i="18"/>
  <c r="S156" i="18" s="1"/>
  <c r="L156" i="18"/>
  <c r="H156" i="18"/>
  <c r="H168" i="18" s="1"/>
  <c r="G156" i="18"/>
  <c r="F156" i="18"/>
  <c r="E156" i="18"/>
  <c r="D156" i="18"/>
  <c r="U155" i="18"/>
  <c r="S155" i="18"/>
  <c r="P155" i="18"/>
  <c r="O155" i="18"/>
  <c r="N155" i="18"/>
  <c r="M155" i="18"/>
  <c r="L155" i="18"/>
  <c r="R155" i="18" s="1"/>
  <c r="H155" i="18"/>
  <c r="G155" i="18"/>
  <c r="F155" i="18"/>
  <c r="E155" i="18"/>
  <c r="E168" i="18" s="1"/>
  <c r="D155" i="18"/>
  <c r="V154" i="18"/>
  <c r="T154" i="18"/>
  <c r="R154" i="18"/>
  <c r="P154" i="18"/>
  <c r="O154" i="18"/>
  <c r="U154" i="18" s="1"/>
  <c r="N154" i="18"/>
  <c r="M154" i="18"/>
  <c r="S154" i="18" s="1"/>
  <c r="L154" i="18"/>
  <c r="H154" i="18"/>
  <c r="G154" i="18"/>
  <c r="F154" i="18"/>
  <c r="E154" i="18"/>
  <c r="D154" i="18"/>
  <c r="U152" i="18"/>
  <c r="S152" i="18"/>
  <c r="P152" i="18"/>
  <c r="V152" i="18" s="1"/>
  <c r="O152" i="18"/>
  <c r="N152" i="18"/>
  <c r="T152" i="18" s="1"/>
  <c r="M152" i="18"/>
  <c r="L152" i="18"/>
  <c r="R152" i="18" s="1"/>
  <c r="H152" i="18"/>
  <c r="G152" i="18"/>
  <c r="F152" i="18"/>
  <c r="E152" i="18"/>
  <c r="D152" i="18"/>
  <c r="V151" i="18"/>
  <c r="T151" i="18"/>
  <c r="R151" i="18"/>
  <c r="P151" i="18"/>
  <c r="O151" i="18"/>
  <c r="U151" i="18" s="1"/>
  <c r="N151" i="18"/>
  <c r="M151" i="18"/>
  <c r="S151" i="18" s="1"/>
  <c r="L151" i="18"/>
  <c r="H151" i="18"/>
  <c r="G151" i="18"/>
  <c r="F151" i="18"/>
  <c r="E151" i="18"/>
  <c r="D151" i="18"/>
  <c r="U150" i="18"/>
  <c r="S150" i="18"/>
  <c r="P150" i="18"/>
  <c r="V150" i="18" s="1"/>
  <c r="O150" i="18"/>
  <c r="N150" i="18"/>
  <c r="T150" i="18" s="1"/>
  <c r="M150" i="18"/>
  <c r="L150" i="18"/>
  <c r="R150" i="18" s="1"/>
  <c r="H150" i="18"/>
  <c r="G150" i="18"/>
  <c r="F150" i="18"/>
  <c r="E150" i="18"/>
  <c r="D150" i="18"/>
  <c r="V149" i="18"/>
  <c r="T149" i="18"/>
  <c r="R149" i="18"/>
  <c r="P149" i="18"/>
  <c r="O149" i="18"/>
  <c r="U149" i="18" s="1"/>
  <c r="N149" i="18"/>
  <c r="M149" i="18"/>
  <c r="S149" i="18" s="1"/>
  <c r="L149" i="18"/>
  <c r="H149" i="18"/>
  <c r="G149" i="18"/>
  <c r="F149" i="18"/>
  <c r="E149" i="18"/>
  <c r="D149" i="18"/>
  <c r="U148" i="18"/>
  <c r="S148" i="18"/>
  <c r="P148" i="18"/>
  <c r="V148" i="18" s="1"/>
  <c r="O148" i="18"/>
  <c r="N148" i="18"/>
  <c r="T148" i="18" s="1"/>
  <c r="M148" i="18"/>
  <c r="L148" i="18"/>
  <c r="R148" i="18" s="1"/>
  <c r="H148" i="18"/>
  <c r="G148" i="18"/>
  <c r="F148" i="18"/>
  <c r="E148" i="18"/>
  <c r="D148" i="18"/>
  <c r="V147" i="18"/>
  <c r="T147" i="18"/>
  <c r="R147" i="18"/>
  <c r="P147" i="18"/>
  <c r="O147" i="18"/>
  <c r="U147" i="18" s="1"/>
  <c r="N147" i="18"/>
  <c r="M147" i="18"/>
  <c r="S147" i="18" s="1"/>
  <c r="L147" i="18"/>
  <c r="H147" i="18"/>
  <c r="H153" i="18" s="1"/>
  <c r="G147" i="18"/>
  <c r="F147" i="18"/>
  <c r="F153" i="18" s="1"/>
  <c r="E147" i="18"/>
  <c r="D147" i="18"/>
  <c r="U146" i="18"/>
  <c r="S146" i="18"/>
  <c r="P146" i="18"/>
  <c r="V146" i="18" s="1"/>
  <c r="O146" i="18"/>
  <c r="N146" i="18"/>
  <c r="T146" i="18" s="1"/>
  <c r="M146" i="18"/>
  <c r="L146" i="18"/>
  <c r="R146" i="18" s="1"/>
  <c r="H146" i="18"/>
  <c r="G146" i="18"/>
  <c r="F146" i="18"/>
  <c r="E146" i="18"/>
  <c r="D146" i="18"/>
  <c r="N145" i="18"/>
  <c r="G145" i="18"/>
  <c r="V144" i="18"/>
  <c r="T144" i="18"/>
  <c r="R144" i="18"/>
  <c r="P144" i="18"/>
  <c r="O144" i="18"/>
  <c r="N144" i="18"/>
  <c r="M144" i="18"/>
  <c r="S144" i="18" s="1"/>
  <c r="L144" i="18"/>
  <c r="H144" i="18"/>
  <c r="G144" i="18"/>
  <c r="F144" i="18"/>
  <c r="E144" i="18"/>
  <c r="D144" i="18"/>
  <c r="U143" i="18"/>
  <c r="S143" i="18"/>
  <c r="P143" i="18"/>
  <c r="V143" i="18" s="1"/>
  <c r="O143" i="18"/>
  <c r="N143" i="18"/>
  <c r="T143" i="18" s="1"/>
  <c r="M143" i="18"/>
  <c r="M145" i="18" s="1"/>
  <c r="L143" i="18"/>
  <c r="R143" i="18" s="1"/>
  <c r="H143" i="18"/>
  <c r="H145" i="18" s="1"/>
  <c r="G143" i="18"/>
  <c r="F143" i="18"/>
  <c r="F145" i="18" s="1"/>
  <c r="E143" i="18"/>
  <c r="E145" i="18" s="1"/>
  <c r="D145" i="18" s="1"/>
  <c r="D143" i="18"/>
  <c r="V142" i="18"/>
  <c r="T142" i="18"/>
  <c r="R142" i="18"/>
  <c r="P142" i="18"/>
  <c r="O142" i="18"/>
  <c r="U142" i="18" s="1"/>
  <c r="N142" i="18"/>
  <c r="M142" i="18"/>
  <c r="S142" i="18" s="1"/>
  <c r="L142" i="18"/>
  <c r="H142" i="18"/>
  <c r="G142" i="18"/>
  <c r="F142" i="18"/>
  <c r="E142" i="18"/>
  <c r="D142" i="18"/>
  <c r="U140" i="18"/>
  <c r="S140" i="18"/>
  <c r="P140" i="18"/>
  <c r="V140" i="18" s="1"/>
  <c r="O140" i="18"/>
  <c r="N140" i="18"/>
  <c r="T140" i="18" s="1"/>
  <c r="M140" i="18"/>
  <c r="L140" i="18"/>
  <c r="R140" i="18" s="1"/>
  <c r="H140" i="18"/>
  <c r="G140" i="18"/>
  <c r="F140" i="18"/>
  <c r="E140" i="18"/>
  <c r="D140" i="18"/>
  <c r="V139" i="18"/>
  <c r="T139" i="18"/>
  <c r="R139" i="18"/>
  <c r="P139" i="18"/>
  <c r="O139" i="18"/>
  <c r="U139" i="18" s="1"/>
  <c r="N139" i="18"/>
  <c r="M139" i="18"/>
  <c r="S139" i="18" s="1"/>
  <c r="L139" i="18"/>
  <c r="H139" i="18"/>
  <c r="G139" i="18"/>
  <c r="F139" i="18"/>
  <c r="E139" i="18"/>
  <c r="D139" i="18"/>
  <c r="U138" i="18"/>
  <c r="S138" i="18"/>
  <c r="P138" i="18"/>
  <c r="V138" i="18" s="1"/>
  <c r="O138" i="18"/>
  <c r="N138" i="18"/>
  <c r="T138" i="18" s="1"/>
  <c r="M138" i="18"/>
  <c r="L138" i="18"/>
  <c r="R138" i="18" s="1"/>
  <c r="H138" i="18"/>
  <c r="G138" i="18"/>
  <c r="F138" i="18"/>
  <c r="E138" i="18"/>
  <c r="D138" i="18"/>
  <c r="V137" i="18"/>
  <c r="T137" i="18"/>
  <c r="R137" i="18"/>
  <c r="P137" i="18"/>
  <c r="O137" i="18"/>
  <c r="U137" i="18" s="1"/>
  <c r="N137" i="18"/>
  <c r="M137" i="18"/>
  <c r="S137" i="18" s="1"/>
  <c r="L137" i="18"/>
  <c r="H137" i="18"/>
  <c r="H141" i="18" s="1"/>
  <c r="G137" i="18"/>
  <c r="F137" i="18"/>
  <c r="F141" i="18" s="1"/>
  <c r="E137" i="18"/>
  <c r="D137" i="18"/>
  <c r="U136" i="18"/>
  <c r="S136" i="18"/>
  <c r="P136" i="18"/>
  <c r="V136" i="18" s="1"/>
  <c r="O136" i="18"/>
  <c r="N136" i="18"/>
  <c r="T136" i="18" s="1"/>
  <c r="M136" i="18"/>
  <c r="L136" i="18"/>
  <c r="R136" i="18" s="1"/>
  <c r="H136" i="18"/>
  <c r="G136" i="18"/>
  <c r="F136" i="18"/>
  <c r="E136" i="18"/>
  <c r="D136" i="18"/>
  <c r="V134" i="18"/>
  <c r="T134" i="18"/>
  <c r="R134" i="18"/>
  <c r="P134" i="18"/>
  <c r="O134" i="18"/>
  <c r="U134" i="18" s="1"/>
  <c r="N134" i="18"/>
  <c r="M134" i="18"/>
  <c r="S134" i="18" s="1"/>
  <c r="L134" i="18"/>
  <c r="H134" i="18"/>
  <c r="G134" i="18"/>
  <c r="F134" i="18"/>
  <c r="E134" i="18"/>
  <c r="D134" i="18"/>
  <c r="U133" i="18"/>
  <c r="S133" i="18"/>
  <c r="P133" i="18"/>
  <c r="V133" i="18" s="1"/>
  <c r="O133" i="18"/>
  <c r="N133" i="18"/>
  <c r="T133" i="18" s="1"/>
  <c r="M133" i="18"/>
  <c r="L133" i="18"/>
  <c r="R133" i="18" s="1"/>
  <c r="H133" i="18"/>
  <c r="G133" i="18"/>
  <c r="F133" i="18"/>
  <c r="E133" i="18"/>
  <c r="D133" i="18"/>
  <c r="V132" i="18"/>
  <c r="T132" i="18"/>
  <c r="R132" i="18"/>
  <c r="P132" i="18"/>
  <c r="O132" i="18"/>
  <c r="U132" i="18" s="1"/>
  <c r="N132" i="18"/>
  <c r="M132" i="18"/>
  <c r="S132" i="18" s="1"/>
  <c r="L132" i="18"/>
  <c r="H132" i="18"/>
  <c r="G132" i="18"/>
  <c r="F132" i="18"/>
  <c r="E132" i="18"/>
  <c r="D132" i="18"/>
  <c r="U131" i="18"/>
  <c r="S131" i="18"/>
  <c r="P131" i="18"/>
  <c r="V131" i="18" s="1"/>
  <c r="O131" i="18"/>
  <c r="N131" i="18"/>
  <c r="T131" i="18" s="1"/>
  <c r="M131" i="18"/>
  <c r="L131" i="18"/>
  <c r="R131" i="18" s="1"/>
  <c r="H131" i="18"/>
  <c r="G131" i="18"/>
  <c r="F131" i="18"/>
  <c r="E131" i="18"/>
  <c r="D131" i="18"/>
  <c r="V130" i="18"/>
  <c r="T130" i="18"/>
  <c r="R130" i="18"/>
  <c r="P130" i="18"/>
  <c r="O130" i="18"/>
  <c r="U130" i="18" s="1"/>
  <c r="N130" i="18"/>
  <c r="M130" i="18"/>
  <c r="S130" i="18" s="1"/>
  <c r="L130" i="18"/>
  <c r="H130" i="18"/>
  <c r="H9" i="18" s="1"/>
  <c r="G130" i="18"/>
  <c r="F130" i="18"/>
  <c r="E130" i="18"/>
  <c r="D130" i="18"/>
  <c r="U129" i="18"/>
  <c r="S129" i="18"/>
  <c r="P129" i="18"/>
  <c r="V129" i="18" s="1"/>
  <c r="O129" i="18"/>
  <c r="N129" i="18"/>
  <c r="T129" i="18" s="1"/>
  <c r="M129" i="18"/>
  <c r="L129" i="18"/>
  <c r="R129" i="18" s="1"/>
  <c r="H129" i="18"/>
  <c r="G129" i="18"/>
  <c r="F129" i="18"/>
  <c r="E129" i="18"/>
  <c r="D129" i="18"/>
  <c r="V128" i="18"/>
  <c r="T128" i="18"/>
  <c r="R128" i="18"/>
  <c r="P128" i="18"/>
  <c r="O128" i="18"/>
  <c r="U128" i="18" s="1"/>
  <c r="N128" i="18"/>
  <c r="M128" i="18"/>
  <c r="S128" i="18" s="1"/>
  <c r="L128" i="18"/>
  <c r="H128" i="18"/>
  <c r="G128" i="18"/>
  <c r="F128" i="18"/>
  <c r="E128" i="18"/>
  <c r="D128" i="18"/>
  <c r="U127" i="18"/>
  <c r="S127" i="18"/>
  <c r="P127" i="18"/>
  <c r="V127" i="18" s="1"/>
  <c r="O127" i="18"/>
  <c r="N127" i="18"/>
  <c r="T127" i="18" s="1"/>
  <c r="M127" i="18"/>
  <c r="L127" i="18"/>
  <c r="R127" i="18" s="1"/>
  <c r="H127" i="18"/>
  <c r="G127" i="18"/>
  <c r="F127" i="18"/>
  <c r="E127" i="18"/>
  <c r="D127" i="18"/>
  <c r="V126" i="18"/>
  <c r="T126" i="18"/>
  <c r="R126" i="18"/>
  <c r="P126" i="18"/>
  <c r="O126" i="18"/>
  <c r="U126" i="18" s="1"/>
  <c r="N126" i="18"/>
  <c r="M126" i="18"/>
  <c r="S126" i="18" s="1"/>
  <c r="L126" i="18"/>
  <c r="H126" i="18"/>
  <c r="G126" i="18"/>
  <c r="F126" i="18"/>
  <c r="E126" i="18"/>
  <c r="D126" i="18"/>
  <c r="U125" i="18"/>
  <c r="S125" i="18"/>
  <c r="P125" i="18"/>
  <c r="V125" i="18" s="1"/>
  <c r="O125" i="18"/>
  <c r="N125" i="18"/>
  <c r="T125" i="18" s="1"/>
  <c r="M125" i="18"/>
  <c r="L125" i="18"/>
  <c r="R125" i="18" s="1"/>
  <c r="H125" i="18"/>
  <c r="G125" i="18"/>
  <c r="F125" i="18"/>
  <c r="E125" i="18"/>
  <c r="D125" i="18"/>
  <c r="V124" i="18"/>
  <c r="T124" i="18"/>
  <c r="R124" i="18"/>
  <c r="P124" i="18"/>
  <c r="O124" i="18"/>
  <c r="U124" i="18" s="1"/>
  <c r="N124" i="18"/>
  <c r="M124" i="18"/>
  <c r="S124" i="18" s="1"/>
  <c r="L124" i="18"/>
  <c r="H124" i="18"/>
  <c r="G124" i="18"/>
  <c r="F124" i="18"/>
  <c r="E124" i="18"/>
  <c r="D124" i="18"/>
  <c r="U123" i="18"/>
  <c r="S123" i="18"/>
  <c r="P123" i="18"/>
  <c r="V123" i="18" s="1"/>
  <c r="O123" i="18"/>
  <c r="N123" i="18"/>
  <c r="T123" i="18" s="1"/>
  <c r="M123" i="18"/>
  <c r="L123" i="18"/>
  <c r="R123" i="18" s="1"/>
  <c r="H123" i="18"/>
  <c r="G123" i="18"/>
  <c r="F123" i="18"/>
  <c r="E123" i="18"/>
  <c r="D123" i="18"/>
  <c r="V122" i="18"/>
  <c r="T122" i="18"/>
  <c r="R122" i="18"/>
  <c r="P122" i="18"/>
  <c r="O122" i="18"/>
  <c r="U122" i="18" s="1"/>
  <c r="N122" i="18"/>
  <c r="M122" i="18"/>
  <c r="S122" i="18" s="1"/>
  <c r="L122" i="18"/>
  <c r="H122" i="18"/>
  <c r="G122" i="18"/>
  <c r="F122" i="18"/>
  <c r="E122" i="18"/>
  <c r="D122" i="18"/>
  <c r="U121" i="18"/>
  <c r="S121" i="18"/>
  <c r="P121" i="18"/>
  <c r="V121" i="18" s="1"/>
  <c r="O121" i="18"/>
  <c r="N121" i="18"/>
  <c r="T121" i="18" s="1"/>
  <c r="M121" i="18"/>
  <c r="L121" i="18"/>
  <c r="R121" i="18" s="1"/>
  <c r="H121" i="18"/>
  <c r="G121" i="18"/>
  <c r="F121" i="18"/>
  <c r="E121" i="18"/>
  <c r="D121" i="18"/>
  <c r="V120" i="18"/>
  <c r="T120" i="18"/>
  <c r="R120" i="18"/>
  <c r="P120" i="18"/>
  <c r="O120" i="18"/>
  <c r="U120" i="18" s="1"/>
  <c r="N120" i="18"/>
  <c r="M120" i="18"/>
  <c r="S120" i="18" s="1"/>
  <c r="L120" i="18"/>
  <c r="H120" i="18"/>
  <c r="G120" i="18"/>
  <c r="F120" i="18"/>
  <c r="E120" i="18"/>
  <c r="D120" i="18"/>
  <c r="U119" i="18"/>
  <c r="S119" i="18"/>
  <c r="P119" i="18"/>
  <c r="V119" i="18" s="1"/>
  <c r="O119" i="18"/>
  <c r="N119" i="18"/>
  <c r="T119" i="18" s="1"/>
  <c r="M119" i="18"/>
  <c r="L119" i="18"/>
  <c r="R119" i="18" s="1"/>
  <c r="H119" i="18"/>
  <c r="G119" i="18"/>
  <c r="F119" i="18"/>
  <c r="E119" i="18"/>
  <c r="E10" i="18" s="1"/>
  <c r="D10" i="18" s="1"/>
  <c r="D119" i="18"/>
  <c r="V118" i="18"/>
  <c r="T118" i="18"/>
  <c r="R118" i="18"/>
  <c r="P118" i="18"/>
  <c r="O118" i="18"/>
  <c r="U118" i="18" s="1"/>
  <c r="N118" i="18"/>
  <c r="M118" i="18"/>
  <c r="S118" i="18" s="1"/>
  <c r="L118" i="18"/>
  <c r="H118" i="18"/>
  <c r="G118" i="18"/>
  <c r="F118" i="18"/>
  <c r="E118" i="18"/>
  <c r="D118" i="18"/>
  <c r="U117" i="18"/>
  <c r="S117" i="18"/>
  <c r="P117" i="18"/>
  <c r="V117" i="18" s="1"/>
  <c r="O117" i="18"/>
  <c r="N117" i="18"/>
  <c r="T117" i="18" s="1"/>
  <c r="M117" i="18"/>
  <c r="L117" i="18"/>
  <c r="R117" i="18" s="1"/>
  <c r="H117" i="18"/>
  <c r="G117" i="18"/>
  <c r="G8" i="18" s="1"/>
  <c r="F117" i="18"/>
  <c r="E117" i="18"/>
  <c r="D117" i="18"/>
  <c r="V116" i="18"/>
  <c r="T116" i="18"/>
  <c r="R116" i="18"/>
  <c r="P116" i="18"/>
  <c r="O116" i="18"/>
  <c r="U116" i="18" s="1"/>
  <c r="N116" i="18"/>
  <c r="M116" i="18"/>
  <c r="S116" i="18" s="1"/>
  <c r="L116" i="18"/>
  <c r="H116" i="18"/>
  <c r="G116" i="18"/>
  <c r="F116" i="18"/>
  <c r="F7" i="18" s="1"/>
  <c r="E116" i="18"/>
  <c r="D116" i="18"/>
  <c r="U115" i="18"/>
  <c r="S115" i="18"/>
  <c r="P115" i="18"/>
  <c r="V115" i="18" s="1"/>
  <c r="O115" i="18"/>
  <c r="N115" i="18"/>
  <c r="T115" i="18" s="1"/>
  <c r="M115" i="18"/>
  <c r="L115" i="18"/>
  <c r="R115" i="18" s="1"/>
  <c r="H115" i="18"/>
  <c r="G115" i="18"/>
  <c r="F115" i="18"/>
  <c r="E115" i="18"/>
  <c r="D115" i="18"/>
  <c r="V114" i="18"/>
  <c r="T114" i="18"/>
  <c r="R114" i="18"/>
  <c r="P114" i="18"/>
  <c r="O114" i="18"/>
  <c r="U114" i="18" s="1"/>
  <c r="N114" i="18"/>
  <c r="M114" i="18"/>
  <c r="S114" i="18" s="1"/>
  <c r="L114" i="18"/>
  <c r="H114" i="18"/>
  <c r="G114" i="18"/>
  <c r="F114" i="18"/>
  <c r="E114" i="18"/>
  <c r="D114" i="18"/>
  <c r="U113" i="18"/>
  <c r="S113" i="18"/>
  <c r="P113" i="18"/>
  <c r="V113" i="18" s="1"/>
  <c r="O113" i="18"/>
  <c r="N113" i="18"/>
  <c r="T113" i="18" s="1"/>
  <c r="M113" i="18"/>
  <c r="L113" i="18"/>
  <c r="R113" i="18" s="1"/>
  <c r="H113" i="18"/>
  <c r="G113" i="18"/>
  <c r="F113" i="18"/>
  <c r="E113" i="18"/>
  <c r="D113" i="18"/>
  <c r="V112" i="18"/>
  <c r="T112" i="18"/>
  <c r="R112" i="18"/>
  <c r="P112" i="18"/>
  <c r="O112" i="18"/>
  <c r="U112" i="18" s="1"/>
  <c r="N112" i="18"/>
  <c r="M112" i="18"/>
  <c r="S112" i="18" s="1"/>
  <c r="L112" i="18"/>
  <c r="H112" i="18"/>
  <c r="G112" i="18"/>
  <c r="F112" i="18"/>
  <c r="E112" i="18"/>
  <c r="D112" i="18"/>
  <c r="U111" i="18"/>
  <c r="S111" i="18"/>
  <c r="P111" i="18"/>
  <c r="V111" i="18" s="1"/>
  <c r="O111" i="18"/>
  <c r="N111" i="18"/>
  <c r="T111" i="18" s="1"/>
  <c r="M111" i="18"/>
  <c r="L111" i="18"/>
  <c r="R111" i="18" s="1"/>
  <c r="H111" i="18"/>
  <c r="G111" i="18"/>
  <c r="F111" i="18"/>
  <c r="E111" i="18"/>
  <c r="D111" i="18"/>
  <c r="V110" i="18"/>
  <c r="T110" i="18"/>
  <c r="R110" i="18"/>
  <c r="P110" i="18"/>
  <c r="O110" i="18"/>
  <c r="U110" i="18" s="1"/>
  <c r="N110" i="18"/>
  <c r="M110" i="18"/>
  <c r="S110" i="18" s="1"/>
  <c r="L110" i="18"/>
  <c r="H110" i="18"/>
  <c r="G110" i="18"/>
  <c r="F110" i="18"/>
  <c r="E110" i="18"/>
  <c r="D110" i="18"/>
  <c r="U109" i="18"/>
  <c r="S109" i="18"/>
  <c r="P109" i="18"/>
  <c r="V109" i="18" s="1"/>
  <c r="O109" i="18"/>
  <c r="N109" i="18"/>
  <c r="T109" i="18" s="1"/>
  <c r="M109" i="18"/>
  <c r="L109" i="18"/>
  <c r="R109" i="18" s="1"/>
  <c r="H109" i="18"/>
  <c r="G109" i="18"/>
  <c r="F109" i="18"/>
  <c r="E109" i="18"/>
  <c r="D109" i="18"/>
  <c r="V108" i="18"/>
  <c r="T108" i="18"/>
  <c r="R108" i="18"/>
  <c r="P108" i="18"/>
  <c r="O108" i="18"/>
  <c r="U108" i="18" s="1"/>
  <c r="N108" i="18"/>
  <c r="M108" i="18"/>
  <c r="S108" i="18" s="1"/>
  <c r="L108" i="18"/>
  <c r="H108" i="18"/>
  <c r="G108" i="18"/>
  <c r="F108" i="18"/>
  <c r="E108" i="18"/>
  <c r="D108" i="18"/>
  <c r="U107" i="18"/>
  <c r="S107" i="18"/>
  <c r="P107" i="18"/>
  <c r="V107" i="18" s="1"/>
  <c r="O107" i="18"/>
  <c r="N107" i="18"/>
  <c r="T107" i="18" s="1"/>
  <c r="M107" i="18"/>
  <c r="L107" i="18"/>
  <c r="R107" i="18" s="1"/>
  <c r="H107" i="18"/>
  <c r="G107" i="18"/>
  <c r="F107" i="18"/>
  <c r="E107" i="18"/>
  <c r="D107" i="18"/>
  <c r="V106" i="18"/>
  <c r="T106" i="18"/>
  <c r="R106" i="18"/>
  <c r="P106" i="18"/>
  <c r="O106" i="18"/>
  <c r="U106" i="18" s="1"/>
  <c r="N106" i="18"/>
  <c r="M106" i="18"/>
  <c r="S106" i="18" s="1"/>
  <c r="L106" i="18"/>
  <c r="H106" i="18"/>
  <c r="G106" i="18"/>
  <c r="F106" i="18"/>
  <c r="E106" i="18"/>
  <c r="D106" i="18"/>
  <c r="U105" i="18"/>
  <c r="S105" i="18"/>
  <c r="P105" i="18"/>
  <c r="V105" i="18" s="1"/>
  <c r="O105" i="18"/>
  <c r="N105" i="18"/>
  <c r="T105" i="18" s="1"/>
  <c r="M105" i="18"/>
  <c r="L105" i="18"/>
  <c r="R105" i="18" s="1"/>
  <c r="H105" i="18"/>
  <c r="G105" i="18"/>
  <c r="F105" i="18"/>
  <c r="E105" i="18"/>
  <c r="D105" i="18"/>
  <c r="V104" i="18"/>
  <c r="T104" i="18"/>
  <c r="R104" i="18"/>
  <c r="P104" i="18"/>
  <c r="O104" i="18"/>
  <c r="U104" i="18" s="1"/>
  <c r="N104" i="18"/>
  <c r="M104" i="18"/>
  <c r="S104" i="18" s="1"/>
  <c r="L104" i="18"/>
  <c r="H104" i="18"/>
  <c r="G104" i="18"/>
  <c r="F104" i="18"/>
  <c r="E104" i="18"/>
  <c r="D104" i="18"/>
  <c r="U103" i="18"/>
  <c r="S103" i="18"/>
  <c r="P103" i="18"/>
  <c r="V103" i="18" s="1"/>
  <c r="O103" i="18"/>
  <c r="N103" i="18"/>
  <c r="T103" i="18" s="1"/>
  <c r="M103" i="18"/>
  <c r="L103" i="18"/>
  <c r="R103" i="18" s="1"/>
  <c r="H103" i="18"/>
  <c r="G103" i="18"/>
  <c r="F103" i="18"/>
  <c r="E103" i="18"/>
  <c r="D103" i="18"/>
  <c r="V102" i="18"/>
  <c r="T102" i="18"/>
  <c r="R102" i="18"/>
  <c r="P102" i="18"/>
  <c r="O102" i="18"/>
  <c r="U102" i="18" s="1"/>
  <c r="N102" i="18"/>
  <c r="M102" i="18"/>
  <c r="S102" i="18" s="1"/>
  <c r="L102" i="18"/>
  <c r="H102" i="18"/>
  <c r="G102" i="18"/>
  <c r="F102" i="18"/>
  <c r="E102" i="18"/>
  <c r="D102" i="18"/>
  <c r="U101" i="18"/>
  <c r="S101" i="18"/>
  <c r="P101" i="18"/>
  <c r="V101" i="18" s="1"/>
  <c r="O101" i="18"/>
  <c r="N101" i="18"/>
  <c r="T101" i="18" s="1"/>
  <c r="M101" i="18"/>
  <c r="L101" i="18"/>
  <c r="R101" i="18" s="1"/>
  <c r="H101" i="18"/>
  <c r="G101" i="18"/>
  <c r="F101" i="18"/>
  <c r="E101" i="18"/>
  <c r="D101" i="18"/>
  <c r="V100" i="18"/>
  <c r="T100" i="18"/>
  <c r="R100" i="18"/>
  <c r="P100" i="18"/>
  <c r="O100" i="18"/>
  <c r="U100" i="18" s="1"/>
  <c r="N100" i="18"/>
  <c r="M100" i="18"/>
  <c r="S100" i="18" s="1"/>
  <c r="L100" i="18"/>
  <c r="H100" i="18"/>
  <c r="G100" i="18"/>
  <c r="F100" i="18"/>
  <c r="E100" i="18"/>
  <c r="D100" i="18"/>
  <c r="U99" i="18"/>
  <c r="S99" i="18"/>
  <c r="P99" i="18"/>
  <c r="V99" i="18" s="1"/>
  <c r="O99" i="18"/>
  <c r="N99" i="18"/>
  <c r="T99" i="18" s="1"/>
  <c r="M99" i="18"/>
  <c r="L99" i="18"/>
  <c r="R99" i="18" s="1"/>
  <c r="H99" i="18"/>
  <c r="G99" i="18"/>
  <c r="F99" i="18"/>
  <c r="E99" i="18"/>
  <c r="D99" i="18"/>
  <c r="V98" i="18"/>
  <c r="T98" i="18"/>
  <c r="R98" i="18"/>
  <c r="P98" i="18"/>
  <c r="O98" i="18"/>
  <c r="U98" i="18" s="1"/>
  <c r="N98" i="18"/>
  <c r="M98" i="18"/>
  <c r="S98" i="18" s="1"/>
  <c r="L98" i="18"/>
  <c r="H98" i="18"/>
  <c r="G98" i="18"/>
  <c r="F98" i="18"/>
  <c r="E98" i="18"/>
  <c r="D98" i="18"/>
  <c r="U97" i="18"/>
  <c r="S97" i="18"/>
  <c r="P97" i="18"/>
  <c r="V97" i="18" s="1"/>
  <c r="O97" i="18"/>
  <c r="N97" i="18"/>
  <c r="T97" i="18" s="1"/>
  <c r="M97" i="18"/>
  <c r="L97" i="18"/>
  <c r="R97" i="18" s="1"/>
  <c r="H97" i="18"/>
  <c r="G97" i="18"/>
  <c r="F97" i="18"/>
  <c r="E97" i="18"/>
  <c r="D97" i="18"/>
  <c r="V96" i="18"/>
  <c r="T96" i="18"/>
  <c r="R96" i="18"/>
  <c r="P96" i="18"/>
  <c r="O96" i="18"/>
  <c r="U96" i="18" s="1"/>
  <c r="N96" i="18"/>
  <c r="M96" i="18"/>
  <c r="S96" i="18" s="1"/>
  <c r="L96" i="18"/>
  <c r="H96" i="18"/>
  <c r="G96" i="18"/>
  <c r="F96" i="18"/>
  <c r="E96" i="18"/>
  <c r="D96" i="18"/>
  <c r="U95" i="18"/>
  <c r="S95" i="18"/>
  <c r="P95" i="18"/>
  <c r="V95" i="18" s="1"/>
  <c r="O95" i="18"/>
  <c r="N95" i="18"/>
  <c r="T95" i="18" s="1"/>
  <c r="M95" i="18"/>
  <c r="L95" i="18"/>
  <c r="R95" i="18" s="1"/>
  <c r="H95" i="18"/>
  <c r="G95" i="18"/>
  <c r="F95" i="18"/>
  <c r="E95" i="18"/>
  <c r="D95" i="18"/>
  <c r="V94" i="18"/>
  <c r="T94" i="18"/>
  <c r="R94" i="18"/>
  <c r="P94" i="18"/>
  <c r="O94" i="18"/>
  <c r="U94" i="18" s="1"/>
  <c r="N94" i="18"/>
  <c r="M94" i="18"/>
  <c r="S94" i="18" s="1"/>
  <c r="L94" i="18"/>
  <c r="H94" i="18"/>
  <c r="G94" i="18"/>
  <c r="F94" i="18"/>
  <c r="E94" i="18"/>
  <c r="D94" i="18"/>
  <c r="U93" i="18"/>
  <c r="S93" i="18"/>
  <c r="P93" i="18"/>
  <c r="V93" i="18" s="1"/>
  <c r="O93" i="18"/>
  <c r="N93" i="18"/>
  <c r="T93" i="18" s="1"/>
  <c r="M93" i="18"/>
  <c r="L93" i="18"/>
  <c r="R93" i="18" s="1"/>
  <c r="H93" i="18"/>
  <c r="G93" i="18"/>
  <c r="F93" i="18"/>
  <c r="E93" i="18"/>
  <c r="D93" i="18"/>
  <c r="V92" i="18"/>
  <c r="T92" i="18"/>
  <c r="R92" i="18"/>
  <c r="P92" i="18"/>
  <c r="O92" i="18"/>
  <c r="U92" i="18" s="1"/>
  <c r="N92" i="18"/>
  <c r="M92" i="18"/>
  <c r="S92" i="18" s="1"/>
  <c r="L92" i="18"/>
  <c r="H92" i="18"/>
  <c r="G92" i="18"/>
  <c r="F92" i="18"/>
  <c r="E92" i="18"/>
  <c r="D92" i="18"/>
  <c r="U91" i="18"/>
  <c r="S91" i="18"/>
  <c r="P91" i="18"/>
  <c r="V91" i="18" s="1"/>
  <c r="O91" i="18"/>
  <c r="N91" i="18"/>
  <c r="T91" i="18" s="1"/>
  <c r="M91" i="18"/>
  <c r="L91" i="18"/>
  <c r="R91" i="18" s="1"/>
  <c r="H91" i="18"/>
  <c r="G91" i="18"/>
  <c r="F91" i="18"/>
  <c r="E91" i="18"/>
  <c r="D91" i="18"/>
  <c r="V90" i="18"/>
  <c r="T90" i="18"/>
  <c r="R90" i="18"/>
  <c r="P90" i="18"/>
  <c r="O90" i="18"/>
  <c r="U90" i="18" s="1"/>
  <c r="N90" i="18"/>
  <c r="M90" i="18"/>
  <c r="S90" i="18" s="1"/>
  <c r="L90" i="18"/>
  <c r="H90" i="18"/>
  <c r="G90" i="18"/>
  <c r="F90" i="18"/>
  <c r="E90" i="18"/>
  <c r="D90" i="18"/>
  <c r="U89" i="18"/>
  <c r="S89" i="18"/>
  <c r="P89" i="18"/>
  <c r="V89" i="18" s="1"/>
  <c r="O89" i="18"/>
  <c r="N89" i="18"/>
  <c r="T89" i="18" s="1"/>
  <c r="M89" i="18"/>
  <c r="L89" i="18"/>
  <c r="R89" i="18" s="1"/>
  <c r="H89" i="18"/>
  <c r="G89" i="18"/>
  <c r="F89" i="18"/>
  <c r="E89" i="18"/>
  <c r="D89" i="18"/>
  <c r="V88" i="18"/>
  <c r="T88" i="18"/>
  <c r="R88" i="18"/>
  <c r="P88" i="18"/>
  <c r="O88" i="18"/>
  <c r="U88" i="18" s="1"/>
  <c r="N88" i="18"/>
  <c r="M88" i="18"/>
  <c r="S88" i="18" s="1"/>
  <c r="L88" i="18"/>
  <c r="H88" i="18"/>
  <c r="G88" i="18"/>
  <c r="F88" i="18"/>
  <c r="E88" i="18"/>
  <c r="D88" i="18"/>
  <c r="U87" i="18"/>
  <c r="S87" i="18"/>
  <c r="P87" i="18"/>
  <c r="V87" i="18" s="1"/>
  <c r="O87" i="18"/>
  <c r="N87" i="18"/>
  <c r="T87" i="18" s="1"/>
  <c r="M87" i="18"/>
  <c r="L87" i="18"/>
  <c r="R87" i="18" s="1"/>
  <c r="H87" i="18"/>
  <c r="G87" i="18"/>
  <c r="F87" i="18"/>
  <c r="E87" i="18"/>
  <c r="D87" i="18"/>
  <c r="V86" i="18"/>
  <c r="T86" i="18"/>
  <c r="R86" i="18"/>
  <c r="P86" i="18"/>
  <c r="O86" i="18"/>
  <c r="U86" i="18" s="1"/>
  <c r="N86" i="18"/>
  <c r="M86" i="18"/>
  <c r="S86" i="18" s="1"/>
  <c r="L86" i="18"/>
  <c r="H86" i="18"/>
  <c r="G86" i="18"/>
  <c r="F86" i="18"/>
  <c r="E86" i="18"/>
  <c r="D86" i="18"/>
  <c r="U85" i="18"/>
  <c r="S85" i="18"/>
  <c r="P85" i="18"/>
  <c r="V85" i="18" s="1"/>
  <c r="O85" i="18"/>
  <c r="N85" i="18"/>
  <c r="T85" i="18" s="1"/>
  <c r="M85" i="18"/>
  <c r="L85" i="18"/>
  <c r="R85" i="18" s="1"/>
  <c r="H85" i="18"/>
  <c r="G85" i="18"/>
  <c r="F85" i="18"/>
  <c r="E85" i="18"/>
  <c r="D85" i="18"/>
  <c r="V84" i="18"/>
  <c r="T84" i="18"/>
  <c r="R84" i="18"/>
  <c r="P84" i="18"/>
  <c r="O84" i="18"/>
  <c r="U84" i="18" s="1"/>
  <c r="N84" i="18"/>
  <c r="M84" i="18"/>
  <c r="S84" i="18" s="1"/>
  <c r="L84" i="18"/>
  <c r="H84" i="18"/>
  <c r="G84" i="18"/>
  <c r="F84" i="18"/>
  <c r="E84" i="18"/>
  <c r="D84" i="18"/>
  <c r="U83" i="18"/>
  <c r="S83" i="18"/>
  <c r="P83" i="18"/>
  <c r="V83" i="18" s="1"/>
  <c r="O83" i="18"/>
  <c r="N83" i="18"/>
  <c r="T83" i="18" s="1"/>
  <c r="M83" i="18"/>
  <c r="L83" i="18"/>
  <c r="R83" i="18" s="1"/>
  <c r="H83" i="18"/>
  <c r="G83" i="18"/>
  <c r="F83" i="18"/>
  <c r="E83" i="18"/>
  <c r="D83" i="18"/>
  <c r="V82" i="18"/>
  <c r="T82" i="18"/>
  <c r="R82" i="18"/>
  <c r="P82" i="18"/>
  <c r="O82" i="18"/>
  <c r="U82" i="18" s="1"/>
  <c r="N82" i="18"/>
  <c r="M82" i="18"/>
  <c r="S82" i="18" s="1"/>
  <c r="L82" i="18"/>
  <c r="H82" i="18"/>
  <c r="G82" i="18"/>
  <c r="F82" i="18"/>
  <c r="E82" i="18"/>
  <c r="D82" i="18"/>
  <c r="U81" i="18"/>
  <c r="S81" i="18"/>
  <c r="P81" i="18"/>
  <c r="V81" i="18" s="1"/>
  <c r="O81" i="18"/>
  <c r="N81" i="18"/>
  <c r="T81" i="18" s="1"/>
  <c r="M81" i="18"/>
  <c r="L81" i="18"/>
  <c r="R81" i="18" s="1"/>
  <c r="H81" i="18"/>
  <c r="G81" i="18"/>
  <c r="F81" i="18"/>
  <c r="E81" i="18"/>
  <c r="D81" i="18"/>
  <c r="V80" i="18"/>
  <c r="T80" i="18"/>
  <c r="R80" i="18"/>
  <c r="P80" i="18"/>
  <c r="O80" i="18"/>
  <c r="U80" i="18" s="1"/>
  <c r="N80" i="18"/>
  <c r="M80" i="18"/>
  <c r="S80" i="18" s="1"/>
  <c r="L80" i="18"/>
  <c r="H80" i="18"/>
  <c r="G80" i="18"/>
  <c r="F80" i="18"/>
  <c r="E80" i="18"/>
  <c r="D80" i="18"/>
  <c r="U79" i="18"/>
  <c r="S79" i="18"/>
  <c r="P79" i="18"/>
  <c r="V79" i="18" s="1"/>
  <c r="O79" i="18"/>
  <c r="N79" i="18"/>
  <c r="T79" i="18" s="1"/>
  <c r="M79" i="18"/>
  <c r="L79" i="18"/>
  <c r="R79" i="18" s="1"/>
  <c r="H79" i="18"/>
  <c r="G79" i="18"/>
  <c r="F79" i="18"/>
  <c r="E79" i="18"/>
  <c r="D79" i="18"/>
  <c r="V78" i="18"/>
  <c r="T78" i="18"/>
  <c r="R78" i="18"/>
  <c r="P78" i="18"/>
  <c r="O78" i="18"/>
  <c r="U78" i="18" s="1"/>
  <c r="N78" i="18"/>
  <c r="M78" i="18"/>
  <c r="S78" i="18" s="1"/>
  <c r="L78" i="18"/>
  <c r="H78" i="18"/>
  <c r="G78" i="18"/>
  <c r="F78" i="18"/>
  <c r="E78" i="18"/>
  <c r="D78" i="18"/>
  <c r="U77" i="18"/>
  <c r="S77" i="18"/>
  <c r="P77" i="18"/>
  <c r="V77" i="18" s="1"/>
  <c r="O77" i="18"/>
  <c r="N77" i="18"/>
  <c r="T77" i="18" s="1"/>
  <c r="M77" i="18"/>
  <c r="L77" i="18"/>
  <c r="R77" i="18" s="1"/>
  <c r="H77" i="18"/>
  <c r="G77" i="18"/>
  <c r="F77" i="18"/>
  <c r="E77" i="18"/>
  <c r="E11" i="18" s="1"/>
  <c r="D77" i="18"/>
  <c r="V76" i="18"/>
  <c r="T76" i="18"/>
  <c r="R76" i="18"/>
  <c r="P76" i="18"/>
  <c r="O76" i="18"/>
  <c r="U76" i="18" s="1"/>
  <c r="N76" i="18"/>
  <c r="M76" i="18"/>
  <c r="S76" i="18" s="1"/>
  <c r="L76" i="18"/>
  <c r="H76" i="18"/>
  <c r="H10" i="18" s="1"/>
  <c r="G76" i="18"/>
  <c r="F76" i="18"/>
  <c r="E76" i="18"/>
  <c r="D76" i="18"/>
  <c r="U75" i="18"/>
  <c r="S75" i="18"/>
  <c r="P75" i="18"/>
  <c r="V75" i="18" s="1"/>
  <c r="O75" i="18"/>
  <c r="N75" i="18"/>
  <c r="T75" i="18" s="1"/>
  <c r="M75" i="18"/>
  <c r="L75" i="18"/>
  <c r="R75" i="18" s="1"/>
  <c r="H75" i="18"/>
  <c r="G75" i="18"/>
  <c r="G9" i="18" s="1"/>
  <c r="F75" i="18"/>
  <c r="E75" i="18"/>
  <c r="D75" i="18"/>
  <c r="V74" i="18"/>
  <c r="T74" i="18"/>
  <c r="R74" i="18"/>
  <c r="P74" i="18"/>
  <c r="O74" i="18"/>
  <c r="U74" i="18" s="1"/>
  <c r="N74" i="18"/>
  <c r="M74" i="18"/>
  <c r="S74" i="18" s="1"/>
  <c r="L74" i="18"/>
  <c r="H74" i="18"/>
  <c r="G74" i="18"/>
  <c r="F74" i="18"/>
  <c r="F8" i="18" s="1"/>
  <c r="D8" i="18" s="1"/>
  <c r="E74" i="18"/>
  <c r="D74" i="18"/>
  <c r="U73" i="18"/>
  <c r="S73" i="18"/>
  <c r="P73" i="18"/>
  <c r="V73" i="18" s="1"/>
  <c r="O73" i="18"/>
  <c r="N73" i="18"/>
  <c r="T73" i="18" s="1"/>
  <c r="M73" i="18"/>
  <c r="L73" i="18"/>
  <c r="R73" i="18" s="1"/>
  <c r="H73" i="18"/>
  <c r="G73" i="18"/>
  <c r="F73" i="18"/>
  <c r="E73" i="18"/>
  <c r="E7" i="18" s="1"/>
  <c r="D7" i="18" s="1"/>
  <c r="D73" i="18"/>
  <c r="V72" i="18"/>
  <c r="T72" i="18"/>
  <c r="R72" i="18"/>
  <c r="P72" i="18"/>
  <c r="O72" i="18"/>
  <c r="U72" i="18" s="1"/>
  <c r="N72" i="18"/>
  <c r="M72" i="18"/>
  <c r="S72" i="18" s="1"/>
  <c r="L72" i="18"/>
  <c r="H72" i="18"/>
  <c r="G72" i="18"/>
  <c r="F72" i="18"/>
  <c r="E72" i="18"/>
  <c r="D72" i="18"/>
  <c r="U71" i="18"/>
  <c r="S71" i="18"/>
  <c r="P71" i="18"/>
  <c r="V71" i="18" s="1"/>
  <c r="O71" i="18"/>
  <c r="N71" i="18"/>
  <c r="T71" i="18" s="1"/>
  <c r="M71" i="18"/>
  <c r="L71" i="18"/>
  <c r="R71" i="18" s="1"/>
  <c r="H71" i="18"/>
  <c r="G71" i="18"/>
  <c r="F71" i="18"/>
  <c r="E71" i="18"/>
  <c r="D71" i="18"/>
  <c r="V70" i="18"/>
  <c r="T70" i="18"/>
  <c r="R70" i="18"/>
  <c r="P70" i="18"/>
  <c r="O70" i="18"/>
  <c r="U70" i="18" s="1"/>
  <c r="N70" i="18"/>
  <c r="M70" i="18"/>
  <c r="S70" i="18" s="1"/>
  <c r="L70" i="18"/>
  <c r="H70" i="18"/>
  <c r="G70" i="18"/>
  <c r="F70" i="18"/>
  <c r="E70" i="18"/>
  <c r="D70" i="18"/>
  <c r="U69" i="18"/>
  <c r="S69" i="18"/>
  <c r="P69" i="18"/>
  <c r="V69" i="18" s="1"/>
  <c r="O69" i="18"/>
  <c r="N69" i="18"/>
  <c r="T69" i="18" s="1"/>
  <c r="M69" i="18"/>
  <c r="L69" i="18"/>
  <c r="R69" i="18" s="1"/>
  <c r="H69" i="18"/>
  <c r="G69" i="18"/>
  <c r="F69" i="18"/>
  <c r="E69" i="18"/>
  <c r="D69" i="18"/>
  <c r="V68" i="18"/>
  <c r="T68" i="18"/>
  <c r="R68" i="18"/>
  <c r="P68" i="18"/>
  <c r="O68" i="18"/>
  <c r="U68" i="18" s="1"/>
  <c r="N68" i="18"/>
  <c r="M68" i="18"/>
  <c r="S68" i="18" s="1"/>
  <c r="L68" i="18"/>
  <c r="H68" i="18"/>
  <c r="G68" i="18"/>
  <c r="F68" i="18"/>
  <c r="E68" i="18"/>
  <c r="D68" i="18"/>
  <c r="U67" i="18"/>
  <c r="S67" i="18"/>
  <c r="P67" i="18"/>
  <c r="V67" i="18" s="1"/>
  <c r="O67" i="18"/>
  <c r="N67" i="18"/>
  <c r="T67" i="18" s="1"/>
  <c r="M67" i="18"/>
  <c r="L67" i="18"/>
  <c r="R67" i="18" s="1"/>
  <c r="H67" i="18"/>
  <c r="G67" i="18"/>
  <c r="F67" i="18"/>
  <c r="E67" i="18"/>
  <c r="D67" i="18"/>
  <c r="V66" i="18"/>
  <c r="T66" i="18"/>
  <c r="R66" i="18"/>
  <c r="P66" i="18"/>
  <c r="O66" i="18"/>
  <c r="U66" i="18" s="1"/>
  <c r="N66" i="18"/>
  <c r="M66" i="18"/>
  <c r="S66" i="18" s="1"/>
  <c r="L66" i="18"/>
  <c r="H66" i="18"/>
  <c r="G66" i="18"/>
  <c r="F66" i="18"/>
  <c r="E66" i="18"/>
  <c r="D66" i="18"/>
  <c r="U65" i="18"/>
  <c r="S65" i="18"/>
  <c r="P65" i="18"/>
  <c r="V65" i="18" s="1"/>
  <c r="O65" i="18"/>
  <c r="N65" i="18"/>
  <c r="T65" i="18" s="1"/>
  <c r="M65" i="18"/>
  <c r="L65" i="18"/>
  <c r="R65" i="18" s="1"/>
  <c r="H65" i="18"/>
  <c r="G65" i="18"/>
  <c r="F65" i="18"/>
  <c r="E65" i="18"/>
  <c r="D65" i="18"/>
  <c r="V64" i="18"/>
  <c r="T64" i="18"/>
  <c r="R64" i="18"/>
  <c r="P64" i="18"/>
  <c r="O64" i="18"/>
  <c r="U64" i="18" s="1"/>
  <c r="N64" i="18"/>
  <c r="M64" i="18"/>
  <c r="S64" i="18" s="1"/>
  <c r="L64" i="18"/>
  <c r="H64" i="18"/>
  <c r="G64" i="18"/>
  <c r="F64" i="18"/>
  <c r="E64" i="18"/>
  <c r="D64" i="18"/>
  <c r="S63" i="18"/>
  <c r="P63" i="18"/>
  <c r="V63" i="18" s="1"/>
  <c r="O63" i="18"/>
  <c r="N63" i="18"/>
  <c r="T63" i="18" s="1"/>
  <c r="M63" i="18"/>
  <c r="L63" i="18"/>
  <c r="R63" i="18" s="1"/>
  <c r="H63" i="18"/>
  <c r="G63" i="18"/>
  <c r="G5" i="18" s="1"/>
  <c r="F63" i="18"/>
  <c r="E63" i="18"/>
  <c r="D63" i="18"/>
  <c r="V62" i="18"/>
  <c r="T62" i="18"/>
  <c r="R62" i="18"/>
  <c r="P62" i="18"/>
  <c r="O62" i="18"/>
  <c r="U62" i="18" s="1"/>
  <c r="N62" i="18"/>
  <c r="M62" i="18"/>
  <c r="S62" i="18" s="1"/>
  <c r="L62" i="18"/>
  <c r="H62" i="18"/>
  <c r="H5" i="18" s="1"/>
  <c r="G62" i="18"/>
  <c r="F62" i="18"/>
  <c r="F5" i="18" s="1"/>
  <c r="E62" i="18"/>
  <c r="D62" i="18"/>
  <c r="U61" i="18"/>
  <c r="S61" i="18"/>
  <c r="P61" i="18"/>
  <c r="P135" i="18" s="1"/>
  <c r="O61" i="18"/>
  <c r="N61" i="18"/>
  <c r="N135" i="18" s="1"/>
  <c r="M61" i="18"/>
  <c r="L61" i="18"/>
  <c r="R61" i="18" s="1"/>
  <c r="H61" i="18"/>
  <c r="G61" i="18"/>
  <c r="G135" i="18" s="1"/>
  <c r="F61" i="18"/>
  <c r="E61" i="18"/>
  <c r="E135" i="18" s="1"/>
  <c r="D61" i="18"/>
  <c r="V60" i="18"/>
  <c r="T60" i="18"/>
  <c r="P60" i="18"/>
  <c r="O60" i="18"/>
  <c r="U60" i="18" s="1"/>
  <c r="N60" i="18"/>
  <c r="M60" i="18"/>
  <c r="S60" i="18" s="1"/>
  <c r="L60" i="18"/>
  <c r="H60" i="18"/>
  <c r="G60" i="18"/>
  <c r="F60" i="18"/>
  <c r="E60" i="18"/>
  <c r="D60" i="18"/>
  <c r="R60" i="18" s="1"/>
  <c r="U58" i="18"/>
  <c r="S58" i="18"/>
  <c r="P58" i="18"/>
  <c r="V58" i="18" s="1"/>
  <c r="O58" i="18"/>
  <c r="N58" i="18"/>
  <c r="T58" i="18" s="1"/>
  <c r="M58" i="18"/>
  <c r="L58" i="18"/>
  <c r="R58" i="18" s="1"/>
  <c r="H58" i="18"/>
  <c r="G58" i="18"/>
  <c r="F58" i="18"/>
  <c r="E58" i="18"/>
  <c r="D58" i="18"/>
  <c r="V57" i="18"/>
  <c r="T57" i="18"/>
  <c r="R57" i="18"/>
  <c r="P57" i="18"/>
  <c r="O57" i="18"/>
  <c r="U57" i="18" s="1"/>
  <c r="N57" i="18"/>
  <c r="M57" i="18"/>
  <c r="S57" i="18" s="1"/>
  <c r="L57" i="18"/>
  <c r="H57" i="18"/>
  <c r="G57" i="18"/>
  <c r="F57" i="18"/>
  <c r="E57" i="18"/>
  <c r="D57" i="18"/>
  <c r="U56" i="18"/>
  <c r="S56" i="18"/>
  <c r="P56" i="18"/>
  <c r="V56" i="18" s="1"/>
  <c r="O56" i="18"/>
  <c r="N56" i="18"/>
  <c r="T56" i="18" s="1"/>
  <c r="M56" i="18"/>
  <c r="L56" i="18"/>
  <c r="R56" i="18" s="1"/>
  <c r="H56" i="18"/>
  <c r="G56" i="18"/>
  <c r="F56" i="18"/>
  <c r="E56" i="18"/>
  <c r="D56" i="18"/>
  <c r="V55" i="18"/>
  <c r="T55" i="18"/>
  <c r="R55" i="18"/>
  <c r="P55" i="18"/>
  <c r="O55" i="18"/>
  <c r="U55" i="18" s="1"/>
  <c r="N55" i="18"/>
  <c r="M55" i="18"/>
  <c r="S55" i="18" s="1"/>
  <c r="L55" i="18"/>
  <c r="H55" i="18"/>
  <c r="G55" i="18"/>
  <c r="F55" i="18"/>
  <c r="E55" i="18"/>
  <c r="D55" i="18"/>
  <c r="U54" i="18"/>
  <c r="S54" i="18"/>
  <c r="P54" i="18"/>
  <c r="V54" i="18" s="1"/>
  <c r="O54" i="18"/>
  <c r="N54" i="18"/>
  <c r="T54" i="18" s="1"/>
  <c r="M54" i="18"/>
  <c r="L54" i="18"/>
  <c r="R54" i="18" s="1"/>
  <c r="H54" i="18"/>
  <c r="G54" i="18"/>
  <c r="F54" i="18"/>
  <c r="E54" i="18"/>
  <c r="D54" i="18"/>
  <c r="V53" i="18"/>
  <c r="T53" i="18"/>
  <c r="R53" i="18"/>
  <c r="P53" i="18"/>
  <c r="O53" i="18"/>
  <c r="U53" i="18" s="1"/>
  <c r="N53" i="18"/>
  <c r="M53" i="18"/>
  <c r="S53" i="18" s="1"/>
  <c r="L53" i="18"/>
  <c r="H53" i="18"/>
  <c r="G53" i="18"/>
  <c r="F53" i="18"/>
  <c r="E53" i="18"/>
  <c r="D53" i="18"/>
  <c r="U52" i="18"/>
  <c r="S52" i="18"/>
  <c r="P52" i="18"/>
  <c r="V52" i="18" s="1"/>
  <c r="O52" i="18"/>
  <c r="N52" i="18"/>
  <c r="T52" i="18" s="1"/>
  <c r="M52" i="18"/>
  <c r="L52" i="18"/>
  <c r="R52" i="18" s="1"/>
  <c r="H52" i="18"/>
  <c r="G52" i="18"/>
  <c r="F52" i="18"/>
  <c r="E52" i="18"/>
  <c r="D52" i="18"/>
  <c r="V51" i="18"/>
  <c r="T51" i="18"/>
  <c r="R51" i="18"/>
  <c r="P51" i="18"/>
  <c r="O51" i="18"/>
  <c r="U51" i="18" s="1"/>
  <c r="N51" i="18"/>
  <c r="M51" i="18"/>
  <c r="S51" i="18" s="1"/>
  <c r="L51" i="18"/>
  <c r="H51" i="18"/>
  <c r="G51" i="18"/>
  <c r="F51" i="18"/>
  <c r="E51" i="18"/>
  <c r="D51" i="18"/>
  <c r="U50" i="18"/>
  <c r="S50" i="18"/>
  <c r="P50" i="18"/>
  <c r="V50" i="18" s="1"/>
  <c r="O50" i="18"/>
  <c r="N50" i="18"/>
  <c r="T50" i="18" s="1"/>
  <c r="M50" i="18"/>
  <c r="L50" i="18"/>
  <c r="R50" i="18" s="1"/>
  <c r="H50" i="18"/>
  <c r="G50" i="18"/>
  <c r="F50" i="18"/>
  <c r="E50" i="18"/>
  <c r="D50" i="18"/>
  <c r="V49" i="18"/>
  <c r="T49" i="18"/>
  <c r="R49" i="18"/>
  <c r="P49" i="18"/>
  <c r="O49" i="18"/>
  <c r="U49" i="18" s="1"/>
  <c r="N49" i="18"/>
  <c r="M49" i="18"/>
  <c r="S49" i="18" s="1"/>
  <c r="L49" i="18"/>
  <c r="H49" i="18"/>
  <c r="G49" i="18"/>
  <c r="F49" i="18"/>
  <c r="E49" i="18"/>
  <c r="D49" i="18"/>
  <c r="U48" i="18"/>
  <c r="S48" i="18"/>
  <c r="P48" i="18"/>
  <c r="V48" i="18" s="1"/>
  <c r="O48" i="18"/>
  <c r="N48" i="18"/>
  <c r="T48" i="18" s="1"/>
  <c r="M48" i="18"/>
  <c r="L48" i="18"/>
  <c r="R48" i="18" s="1"/>
  <c r="H48" i="18"/>
  <c r="G48" i="18"/>
  <c r="F48" i="18"/>
  <c r="E48" i="18"/>
  <c r="D48" i="18"/>
  <c r="V47" i="18"/>
  <c r="T47" i="18"/>
  <c r="R47" i="18"/>
  <c r="P47" i="18"/>
  <c r="O47" i="18"/>
  <c r="U47" i="18" s="1"/>
  <c r="N47" i="18"/>
  <c r="M47" i="18"/>
  <c r="S47" i="18" s="1"/>
  <c r="L47" i="18"/>
  <c r="H47" i="18"/>
  <c r="H59" i="18" s="1"/>
  <c r="G47" i="18"/>
  <c r="F47" i="18"/>
  <c r="F59" i="18" s="1"/>
  <c r="E47" i="18"/>
  <c r="D47" i="18"/>
  <c r="U46" i="18"/>
  <c r="S46" i="18"/>
  <c r="P46" i="18"/>
  <c r="V46" i="18" s="1"/>
  <c r="O46" i="18"/>
  <c r="N46" i="18"/>
  <c r="N59" i="18" s="1"/>
  <c r="M46" i="18"/>
  <c r="L46" i="18"/>
  <c r="R46" i="18" s="1"/>
  <c r="H46" i="18"/>
  <c r="G46" i="18"/>
  <c r="G59" i="18" s="1"/>
  <c r="F46" i="18"/>
  <c r="E46" i="18"/>
  <c r="E59" i="18" s="1"/>
  <c r="D46" i="18"/>
  <c r="V45" i="18"/>
  <c r="T45" i="18"/>
  <c r="P45" i="18"/>
  <c r="O45" i="18"/>
  <c r="U45" i="18" s="1"/>
  <c r="N45" i="18"/>
  <c r="M45" i="18"/>
  <c r="S45" i="18" s="1"/>
  <c r="L45" i="18"/>
  <c r="H45" i="18"/>
  <c r="G45" i="18"/>
  <c r="F45" i="18"/>
  <c r="E45" i="18"/>
  <c r="D45" i="18"/>
  <c r="R45" i="18" s="1"/>
  <c r="U43" i="18"/>
  <c r="S43" i="18"/>
  <c r="P43" i="18"/>
  <c r="V43" i="18" s="1"/>
  <c r="O43" i="18"/>
  <c r="N43" i="18"/>
  <c r="T43" i="18" s="1"/>
  <c r="M43" i="18"/>
  <c r="M19" i="18" s="1"/>
  <c r="L43" i="18"/>
  <c r="R43" i="18" s="1"/>
  <c r="H43" i="18"/>
  <c r="G43" i="18"/>
  <c r="F43" i="18"/>
  <c r="F19" i="18" s="1"/>
  <c r="E43" i="18"/>
  <c r="E19" i="18" s="1"/>
  <c r="D19" i="18" s="1"/>
  <c r="D43" i="18"/>
  <c r="V42" i="18"/>
  <c r="T42" i="18"/>
  <c r="R42" i="18"/>
  <c r="P42" i="18"/>
  <c r="P18" i="18" s="1"/>
  <c r="V18" i="18" s="1"/>
  <c r="O42" i="18"/>
  <c r="U42" i="18" s="1"/>
  <c r="N42" i="18"/>
  <c r="M42" i="18"/>
  <c r="S42" i="18" s="1"/>
  <c r="L42" i="18"/>
  <c r="H42" i="18"/>
  <c r="H18" i="18" s="1"/>
  <c r="G42" i="18"/>
  <c r="F42" i="18"/>
  <c r="E42" i="18"/>
  <c r="E18" i="18" s="1"/>
  <c r="D42" i="18"/>
  <c r="U41" i="18"/>
  <c r="S41" i="18"/>
  <c r="P41" i="18"/>
  <c r="V41" i="18" s="1"/>
  <c r="O41" i="18"/>
  <c r="O17" i="18" s="1"/>
  <c r="U17" i="18" s="1"/>
  <c r="N41" i="18"/>
  <c r="T41" i="18" s="1"/>
  <c r="M41" i="18"/>
  <c r="L41" i="18"/>
  <c r="R41" i="18" s="1"/>
  <c r="H41" i="18"/>
  <c r="H17" i="18" s="1"/>
  <c r="G41" i="18"/>
  <c r="G17" i="18" s="1"/>
  <c r="F41" i="18"/>
  <c r="E41" i="18"/>
  <c r="D41" i="18"/>
  <c r="V40" i="18"/>
  <c r="T40" i="18"/>
  <c r="R40" i="18"/>
  <c r="P40" i="18"/>
  <c r="O40" i="18"/>
  <c r="U40" i="18" s="1"/>
  <c r="N40" i="18"/>
  <c r="N16" i="18" s="1"/>
  <c r="T16" i="18" s="1"/>
  <c r="M40" i="18"/>
  <c r="S40" i="18" s="1"/>
  <c r="L40" i="18"/>
  <c r="H40" i="18"/>
  <c r="G40" i="18"/>
  <c r="G16" i="18" s="1"/>
  <c r="F40" i="18"/>
  <c r="F16" i="18" s="1"/>
  <c r="E40" i="18"/>
  <c r="D40" i="18"/>
  <c r="U39" i="18"/>
  <c r="S39" i="18"/>
  <c r="P39" i="18"/>
  <c r="V39" i="18" s="1"/>
  <c r="O39" i="18"/>
  <c r="N39" i="18"/>
  <c r="T39" i="18" s="1"/>
  <c r="M39" i="18"/>
  <c r="M15" i="18" s="1"/>
  <c r="L39" i="18"/>
  <c r="R39" i="18" s="1"/>
  <c r="H39" i="18"/>
  <c r="G39" i="18"/>
  <c r="F39" i="18"/>
  <c r="F15" i="18" s="1"/>
  <c r="E39" i="18"/>
  <c r="E15" i="18" s="1"/>
  <c r="D15" i="18" s="1"/>
  <c r="D39" i="18"/>
  <c r="V38" i="18"/>
  <c r="T38" i="18"/>
  <c r="R38" i="18"/>
  <c r="P38" i="18"/>
  <c r="P14" i="18" s="1"/>
  <c r="V14" i="18" s="1"/>
  <c r="O38" i="18"/>
  <c r="U38" i="18" s="1"/>
  <c r="N38" i="18"/>
  <c r="M38" i="18"/>
  <c r="S38" i="18" s="1"/>
  <c r="L38" i="18"/>
  <c r="H38" i="18"/>
  <c r="H14" i="18" s="1"/>
  <c r="G38" i="18"/>
  <c r="F38" i="18"/>
  <c r="E38" i="18"/>
  <c r="E14" i="18" s="1"/>
  <c r="D38" i="18"/>
  <c r="U37" i="18"/>
  <c r="S37" i="18"/>
  <c r="P37" i="18"/>
  <c r="V37" i="18" s="1"/>
  <c r="O37" i="18"/>
  <c r="N37" i="18"/>
  <c r="T37" i="18" s="1"/>
  <c r="M37" i="18"/>
  <c r="L37" i="18"/>
  <c r="R37" i="18" s="1"/>
  <c r="H37" i="18"/>
  <c r="G37" i="18"/>
  <c r="F37" i="18"/>
  <c r="E37" i="18"/>
  <c r="D37" i="18"/>
  <c r="V36" i="18"/>
  <c r="T36" i="18"/>
  <c r="R36" i="18"/>
  <c r="P36" i="18"/>
  <c r="O36" i="18"/>
  <c r="U36" i="18" s="1"/>
  <c r="N36" i="18"/>
  <c r="M36" i="18"/>
  <c r="S36" i="18" s="1"/>
  <c r="L36" i="18"/>
  <c r="H36" i="18"/>
  <c r="G36" i="18"/>
  <c r="F36" i="18"/>
  <c r="E36" i="18"/>
  <c r="D36" i="18"/>
  <c r="U35" i="18"/>
  <c r="S35" i="18"/>
  <c r="P35" i="18"/>
  <c r="V35" i="18" s="1"/>
  <c r="O35" i="18"/>
  <c r="N35" i="18"/>
  <c r="T35" i="18" s="1"/>
  <c r="M35" i="18"/>
  <c r="L35" i="18"/>
  <c r="R35" i="18" s="1"/>
  <c r="H35" i="18"/>
  <c r="G35" i="18"/>
  <c r="F35" i="18"/>
  <c r="E35" i="18"/>
  <c r="D35" i="18"/>
  <c r="V34" i="18"/>
  <c r="T34" i="18"/>
  <c r="R34" i="18"/>
  <c r="P34" i="18"/>
  <c r="O34" i="18"/>
  <c r="U34" i="18" s="1"/>
  <c r="N34" i="18"/>
  <c r="M34" i="18"/>
  <c r="S34" i="18" s="1"/>
  <c r="L34" i="18"/>
  <c r="H34" i="18"/>
  <c r="G34" i="18"/>
  <c r="F34" i="18"/>
  <c r="E34" i="18"/>
  <c r="D34" i="18"/>
  <c r="U33" i="18"/>
  <c r="S33" i="18"/>
  <c r="P33" i="18"/>
  <c r="V33" i="18" s="1"/>
  <c r="O33" i="18"/>
  <c r="N33" i="18"/>
  <c r="T33" i="18" s="1"/>
  <c r="M33" i="18"/>
  <c r="L33" i="18"/>
  <c r="R33" i="18" s="1"/>
  <c r="H33" i="18"/>
  <c r="G33" i="18"/>
  <c r="F33" i="18"/>
  <c r="E33" i="18"/>
  <c r="D33" i="18"/>
  <c r="V32" i="18"/>
  <c r="T32" i="18"/>
  <c r="R32" i="18"/>
  <c r="P32" i="18"/>
  <c r="P44" i="18" s="1"/>
  <c r="O32" i="18"/>
  <c r="U32" i="18" s="1"/>
  <c r="N32" i="18"/>
  <c r="N44" i="18" s="1"/>
  <c r="M32" i="18"/>
  <c r="S32" i="18" s="1"/>
  <c r="L32" i="18"/>
  <c r="H32" i="18"/>
  <c r="H44" i="18" s="1"/>
  <c r="G32" i="18"/>
  <c r="G44" i="18" s="1"/>
  <c r="F32" i="18"/>
  <c r="F44" i="18" s="1"/>
  <c r="E32" i="18"/>
  <c r="E44" i="18" s="1"/>
  <c r="D44" i="18" s="1"/>
  <c r="D32" i="18"/>
  <c r="U31" i="18"/>
  <c r="S31" i="18"/>
  <c r="P31" i="18"/>
  <c r="V31" i="18" s="1"/>
  <c r="O31" i="18"/>
  <c r="N31" i="18"/>
  <c r="T31" i="18" s="1"/>
  <c r="M31" i="18"/>
  <c r="L31" i="18"/>
  <c r="R31" i="18" s="1"/>
  <c r="H31" i="18"/>
  <c r="G31" i="18"/>
  <c r="F31" i="18"/>
  <c r="E31" i="18"/>
  <c r="D31" i="18"/>
  <c r="V29" i="18"/>
  <c r="T29" i="18"/>
  <c r="P29" i="18"/>
  <c r="O29" i="18"/>
  <c r="U29" i="18" s="1"/>
  <c r="N29" i="18"/>
  <c r="M29" i="18"/>
  <c r="S29" i="18" s="1"/>
  <c r="H29" i="18"/>
  <c r="G29" i="18"/>
  <c r="F29" i="18"/>
  <c r="D29" i="18" s="1"/>
  <c r="E29" i="18"/>
  <c r="U28" i="18"/>
  <c r="S28" i="18"/>
  <c r="P28" i="18"/>
  <c r="V28" i="18" s="1"/>
  <c r="O28" i="18"/>
  <c r="N28" i="18"/>
  <c r="T28" i="18" s="1"/>
  <c r="M28" i="18"/>
  <c r="H28" i="18"/>
  <c r="G28" i="18"/>
  <c r="F28" i="18"/>
  <c r="E28" i="18"/>
  <c r="D28" i="18" s="1"/>
  <c r="V27" i="18"/>
  <c r="T27" i="18"/>
  <c r="P27" i="18"/>
  <c r="O27" i="18"/>
  <c r="U27" i="18" s="1"/>
  <c r="N27" i="18"/>
  <c r="M27" i="18"/>
  <c r="L27" i="18" s="1"/>
  <c r="R27" i="18" s="1"/>
  <c r="H27" i="18"/>
  <c r="D27" i="18" s="1"/>
  <c r="G27" i="18"/>
  <c r="F27" i="18"/>
  <c r="E27" i="18"/>
  <c r="U26" i="18"/>
  <c r="S26" i="18"/>
  <c r="P26" i="18"/>
  <c r="V26" i="18" s="1"/>
  <c r="O26" i="18"/>
  <c r="N26" i="18"/>
  <c r="T26" i="18" s="1"/>
  <c r="M26" i="18"/>
  <c r="H26" i="18"/>
  <c r="G26" i="18"/>
  <c r="F26" i="18"/>
  <c r="E26" i="18"/>
  <c r="D26" i="18" s="1"/>
  <c r="V25" i="18"/>
  <c r="T25" i="18"/>
  <c r="P25" i="18"/>
  <c r="O25" i="18"/>
  <c r="U25" i="18" s="1"/>
  <c r="N25" i="18"/>
  <c r="M25" i="18"/>
  <c r="S25" i="18" s="1"/>
  <c r="H25" i="18"/>
  <c r="G25" i="18"/>
  <c r="F25" i="18"/>
  <c r="D25" i="18" s="1"/>
  <c r="E25" i="18"/>
  <c r="U24" i="18"/>
  <c r="S24" i="18"/>
  <c r="P24" i="18"/>
  <c r="V24" i="18" s="1"/>
  <c r="O24" i="18"/>
  <c r="N24" i="18"/>
  <c r="T24" i="18" s="1"/>
  <c r="M24" i="18"/>
  <c r="H24" i="18"/>
  <c r="G24" i="18"/>
  <c r="F24" i="18"/>
  <c r="E24" i="18"/>
  <c r="D24" i="18" s="1"/>
  <c r="V23" i="18"/>
  <c r="T23" i="18"/>
  <c r="P23" i="18"/>
  <c r="O23" i="18"/>
  <c r="U23" i="18" s="1"/>
  <c r="N23" i="18"/>
  <c r="M23" i="18"/>
  <c r="L23" i="18" s="1"/>
  <c r="R23" i="18" s="1"/>
  <c r="H23" i="18"/>
  <c r="D23" i="18" s="1"/>
  <c r="G23" i="18"/>
  <c r="F23" i="18"/>
  <c r="E23" i="18"/>
  <c r="S22" i="18"/>
  <c r="P22" i="18"/>
  <c r="V22" i="18" s="1"/>
  <c r="O22" i="18"/>
  <c r="N22" i="18"/>
  <c r="T22" i="18" s="1"/>
  <c r="M22" i="18"/>
  <c r="H22" i="18"/>
  <c r="G22" i="18"/>
  <c r="U22" i="18" s="1"/>
  <c r="F22" i="18"/>
  <c r="E22" i="18"/>
  <c r="D22" i="18" s="1"/>
  <c r="V21" i="18"/>
  <c r="T21" i="18"/>
  <c r="P21" i="18"/>
  <c r="O21" i="18"/>
  <c r="O30" i="18" s="1"/>
  <c r="N21" i="18"/>
  <c r="M21" i="18"/>
  <c r="S21" i="18" s="1"/>
  <c r="H21" i="18"/>
  <c r="H30" i="18" s="1"/>
  <c r="G21" i="18"/>
  <c r="F21" i="18"/>
  <c r="F30" i="18" s="1"/>
  <c r="E21" i="18"/>
  <c r="O19" i="18"/>
  <c r="H19" i="18"/>
  <c r="G19" i="18"/>
  <c r="U19" i="18" s="1"/>
  <c r="T18" i="18"/>
  <c r="N18" i="18"/>
  <c r="M18" i="18"/>
  <c r="S18" i="18" s="1"/>
  <c r="G18" i="18"/>
  <c r="F18" i="18"/>
  <c r="S17" i="18"/>
  <c r="P17" i="18"/>
  <c r="V17" i="18" s="1"/>
  <c r="M17" i="18"/>
  <c r="F17" i="18"/>
  <c r="E17" i="18"/>
  <c r="V16" i="18"/>
  <c r="P16" i="18"/>
  <c r="O16" i="18"/>
  <c r="U16" i="18" s="1"/>
  <c r="H16" i="18"/>
  <c r="E16" i="18"/>
  <c r="O15" i="18"/>
  <c r="N15" i="18"/>
  <c r="T15" i="18" s="1"/>
  <c r="H15" i="18"/>
  <c r="G15" i="18"/>
  <c r="U15" i="18" s="1"/>
  <c r="T14" i="18"/>
  <c r="N14" i="18"/>
  <c r="M14" i="18"/>
  <c r="S14" i="18" s="1"/>
  <c r="G14" i="18"/>
  <c r="F14" i="18"/>
  <c r="U13" i="18"/>
  <c r="S13" i="18"/>
  <c r="P13" i="18"/>
  <c r="V13" i="18" s="1"/>
  <c r="O13" i="18"/>
  <c r="N13" i="18"/>
  <c r="T13" i="18" s="1"/>
  <c r="M13" i="18"/>
  <c r="H13" i="18"/>
  <c r="G13" i="18"/>
  <c r="F13" i="18"/>
  <c r="E13" i="18"/>
  <c r="D13" i="18" s="1"/>
  <c r="V12" i="18"/>
  <c r="T12" i="18"/>
  <c r="P12" i="18"/>
  <c r="O12" i="18"/>
  <c r="U12" i="18" s="1"/>
  <c r="N12" i="18"/>
  <c r="M12" i="18"/>
  <c r="L12" i="18" s="1"/>
  <c r="R12" i="18" s="1"/>
  <c r="H12" i="18"/>
  <c r="D12" i="18" s="1"/>
  <c r="G12" i="18"/>
  <c r="F12" i="18"/>
  <c r="E12" i="18"/>
  <c r="U11" i="18"/>
  <c r="O11" i="18"/>
  <c r="N11" i="18"/>
  <c r="T11" i="18" s="1"/>
  <c r="H11" i="18"/>
  <c r="G11" i="18"/>
  <c r="T10" i="18"/>
  <c r="N10" i="18"/>
  <c r="M10" i="18"/>
  <c r="S10" i="18" s="1"/>
  <c r="G10" i="18"/>
  <c r="F10" i="18"/>
  <c r="S9" i="18"/>
  <c r="P9" i="18"/>
  <c r="V9" i="18" s="1"/>
  <c r="M9" i="18"/>
  <c r="F9" i="18"/>
  <c r="E9" i="18"/>
  <c r="D9" i="18" s="1"/>
  <c r="V8" i="18"/>
  <c r="P8" i="18"/>
  <c r="O8" i="18"/>
  <c r="U8" i="18" s="1"/>
  <c r="H8" i="18"/>
  <c r="E8" i="18"/>
  <c r="U7" i="18"/>
  <c r="O7" i="18"/>
  <c r="N7" i="18"/>
  <c r="T7" i="18" s="1"/>
  <c r="H7" i="18"/>
  <c r="G7" i="18"/>
  <c r="V6" i="18"/>
  <c r="T6" i="18"/>
  <c r="P6" i="18"/>
  <c r="O6" i="18"/>
  <c r="U6" i="18" s="1"/>
  <c r="N6" i="18"/>
  <c r="M6" i="18"/>
  <c r="S6" i="18" s="1"/>
  <c r="H6" i="18"/>
  <c r="G6" i="18"/>
  <c r="F6" i="18"/>
  <c r="D6" i="18" s="1"/>
  <c r="E6" i="18"/>
  <c r="P5" i="18"/>
  <c r="E5" i="18"/>
  <c r="V4" i="18"/>
  <c r="T4" i="18"/>
  <c r="P4" i="18"/>
  <c r="O4" i="18"/>
  <c r="U4" i="18" s="1"/>
  <c r="N4" i="18"/>
  <c r="M4" i="18"/>
  <c r="L4" i="18" s="1"/>
  <c r="R4" i="18" s="1"/>
  <c r="H4" i="18"/>
  <c r="D4" i="18" s="1"/>
  <c r="G4" i="18"/>
  <c r="F4" i="18"/>
  <c r="E4" i="18"/>
  <c r="R2" i="18"/>
  <c r="U411" i="17"/>
  <c r="R411" i="17"/>
  <c r="P411" i="17"/>
  <c r="V411" i="17" s="1"/>
  <c r="O411" i="17"/>
  <c r="N411" i="17"/>
  <c r="T411" i="17" s="1"/>
  <c r="M411" i="17"/>
  <c r="S411" i="17" s="1"/>
  <c r="L411" i="17"/>
  <c r="H411" i="17"/>
  <c r="G411" i="17"/>
  <c r="F411" i="17"/>
  <c r="E411" i="17"/>
  <c r="D411" i="17"/>
  <c r="T410" i="17"/>
  <c r="P410" i="17"/>
  <c r="V410" i="17" s="1"/>
  <c r="O410" i="17"/>
  <c r="U410" i="17" s="1"/>
  <c r="N410" i="17"/>
  <c r="M410" i="17"/>
  <c r="S410" i="17" s="1"/>
  <c r="L410" i="17"/>
  <c r="R410" i="17" s="1"/>
  <c r="H410" i="17"/>
  <c r="G410" i="17"/>
  <c r="F410" i="17"/>
  <c r="E410" i="17"/>
  <c r="D410" i="17"/>
  <c r="S409" i="17"/>
  <c r="P409" i="17"/>
  <c r="V409" i="17" s="1"/>
  <c r="O409" i="17"/>
  <c r="U409" i="17" s="1"/>
  <c r="N409" i="17"/>
  <c r="T409" i="17" s="1"/>
  <c r="M409" i="17"/>
  <c r="L409" i="17"/>
  <c r="R409" i="17" s="1"/>
  <c r="H409" i="17"/>
  <c r="G409" i="17"/>
  <c r="F409" i="17"/>
  <c r="E409" i="17"/>
  <c r="D409" i="17"/>
  <c r="V408" i="17"/>
  <c r="R408" i="17"/>
  <c r="P408" i="17"/>
  <c r="O408" i="17"/>
  <c r="U408" i="17" s="1"/>
  <c r="N408" i="17"/>
  <c r="M408" i="17"/>
  <c r="L408" i="17"/>
  <c r="H408" i="17"/>
  <c r="G408" i="17"/>
  <c r="G412" i="17" s="1"/>
  <c r="F408" i="17"/>
  <c r="F412" i="17" s="1"/>
  <c r="E408" i="17"/>
  <c r="D408" i="17"/>
  <c r="V407" i="17"/>
  <c r="U407" i="17"/>
  <c r="R407" i="17"/>
  <c r="P407" i="17"/>
  <c r="O407" i="17"/>
  <c r="N407" i="17"/>
  <c r="T407" i="17" s="1"/>
  <c r="M407" i="17"/>
  <c r="S407" i="17" s="1"/>
  <c r="L407" i="17"/>
  <c r="H407" i="17"/>
  <c r="G407" i="17"/>
  <c r="F407" i="17"/>
  <c r="E407" i="17"/>
  <c r="D407" i="17"/>
  <c r="O406" i="17"/>
  <c r="N406" i="17"/>
  <c r="H406" i="17"/>
  <c r="G406" i="17"/>
  <c r="D406" i="17"/>
  <c r="V405" i="17"/>
  <c r="R405" i="17"/>
  <c r="P405" i="17"/>
  <c r="O405" i="17"/>
  <c r="U405" i="17" s="1"/>
  <c r="N405" i="17"/>
  <c r="T405" i="17" s="1"/>
  <c r="M405" i="17"/>
  <c r="S405" i="17" s="1"/>
  <c r="L405" i="17"/>
  <c r="H405" i="17"/>
  <c r="G405" i="17"/>
  <c r="F405" i="17"/>
  <c r="E405" i="17"/>
  <c r="D405" i="17"/>
  <c r="U404" i="17"/>
  <c r="R404" i="17"/>
  <c r="P404" i="17"/>
  <c r="P406" i="17" s="1"/>
  <c r="O404" i="17"/>
  <c r="N404" i="17"/>
  <c r="T404" i="17" s="1"/>
  <c r="M404" i="17"/>
  <c r="L404" i="17"/>
  <c r="H404" i="17"/>
  <c r="G404" i="17"/>
  <c r="F404" i="17"/>
  <c r="F406" i="17" s="1"/>
  <c r="E404" i="17"/>
  <c r="E406" i="17" s="1"/>
  <c r="D404" i="17"/>
  <c r="T403" i="17"/>
  <c r="S403" i="17"/>
  <c r="P403" i="17"/>
  <c r="V403" i="17" s="1"/>
  <c r="O403" i="17"/>
  <c r="U403" i="17" s="1"/>
  <c r="N403" i="17"/>
  <c r="M403" i="17"/>
  <c r="L403" i="17"/>
  <c r="R403" i="17" s="1"/>
  <c r="H403" i="17"/>
  <c r="G403" i="17"/>
  <c r="F403" i="17"/>
  <c r="E403" i="17"/>
  <c r="D403" i="17"/>
  <c r="N402" i="17"/>
  <c r="G402" i="17"/>
  <c r="U401" i="17"/>
  <c r="T401" i="17"/>
  <c r="R401" i="17"/>
  <c r="P401" i="17"/>
  <c r="V401" i="17" s="1"/>
  <c r="O401" i="17"/>
  <c r="N401" i="17"/>
  <c r="M401" i="17"/>
  <c r="L401" i="17"/>
  <c r="H401" i="17"/>
  <c r="G401" i="17"/>
  <c r="F401" i="17"/>
  <c r="F402" i="17" s="1"/>
  <c r="E401" i="17"/>
  <c r="D401" i="17"/>
  <c r="T400" i="17"/>
  <c r="S400" i="17"/>
  <c r="P400" i="17"/>
  <c r="O400" i="17"/>
  <c r="O402" i="17" s="1"/>
  <c r="N400" i="17"/>
  <c r="M400" i="17"/>
  <c r="L400" i="17"/>
  <c r="R400" i="17" s="1"/>
  <c r="H400" i="17"/>
  <c r="H402" i="17" s="1"/>
  <c r="G400" i="17"/>
  <c r="F400" i="17"/>
  <c r="E400" i="17"/>
  <c r="D400" i="17"/>
  <c r="V399" i="17"/>
  <c r="T399" i="17"/>
  <c r="S399" i="17"/>
  <c r="R399" i="17"/>
  <c r="P399" i="17"/>
  <c r="O399" i="17"/>
  <c r="U399" i="17" s="1"/>
  <c r="N399" i="17"/>
  <c r="M399" i="17"/>
  <c r="L399" i="17"/>
  <c r="H399" i="17"/>
  <c r="G399" i="17"/>
  <c r="F399" i="17"/>
  <c r="E399" i="17"/>
  <c r="D399" i="17"/>
  <c r="F398" i="17"/>
  <c r="T397" i="17"/>
  <c r="S397" i="17"/>
  <c r="P397" i="17"/>
  <c r="V397" i="17" s="1"/>
  <c r="O397" i="17"/>
  <c r="U397" i="17" s="1"/>
  <c r="N397" i="17"/>
  <c r="M397" i="17"/>
  <c r="L397" i="17"/>
  <c r="R397" i="17" s="1"/>
  <c r="H397" i="17"/>
  <c r="G397" i="17"/>
  <c r="F397" i="17"/>
  <c r="E397" i="17"/>
  <c r="E398" i="17" s="1"/>
  <c r="D397" i="17"/>
  <c r="V396" i="17"/>
  <c r="S396" i="17"/>
  <c r="P396" i="17"/>
  <c r="O396" i="17"/>
  <c r="U396" i="17" s="1"/>
  <c r="N396" i="17"/>
  <c r="T396" i="17" s="1"/>
  <c r="M396" i="17"/>
  <c r="L396" i="17"/>
  <c r="R396" i="17" s="1"/>
  <c r="H396" i="17"/>
  <c r="G396" i="17"/>
  <c r="F396" i="17"/>
  <c r="E396" i="17"/>
  <c r="D396" i="17"/>
  <c r="V395" i="17"/>
  <c r="R395" i="17"/>
  <c r="P395" i="17"/>
  <c r="O395" i="17"/>
  <c r="O398" i="17" s="1"/>
  <c r="N395" i="17"/>
  <c r="M395" i="17"/>
  <c r="S395" i="17" s="1"/>
  <c r="L395" i="17"/>
  <c r="H395" i="17"/>
  <c r="H398" i="17" s="1"/>
  <c r="G395" i="17"/>
  <c r="F395" i="17"/>
  <c r="E395" i="17"/>
  <c r="D395" i="17"/>
  <c r="U394" i="17"/>
  <c r="R394" i="17"/>
  <c r="P394" i="17"/>
  <c r="V394" i="17" s="1"/>
  <c r="O394" i="17"/>
  <c r="N394" i="17"/>
  <c r="T394" i="17" s="1"/>
  <c r="M394" i="17"/>
  <c r="S394" i="17" s="1"/>
  <c r="L394" i="17"/>
  <c r="H394" i="17"/>
  <c r="G394" i="17"/>
  <c r="F394" i="17"/>
  <c r="E394" i="17"/>
  <c r="D394" i="17"/>
  <c r="O393" i="17"/>
  <c r="N393" i="17"/>
  <c r="H393" i="17"/>
  <c r="V392" i="17"/>
  <c r="U392" i="17"/>
  <c r="R392" i="17"/>
  <c r="P392" i="17"/>
  <c r="P393" i="17" s="1"/>
  <c r="O392" i="17"/>
  <c r="N392" i="17"/>
  <c r="T392" i="17" s="1"/>
  <c r="M392" i="17"/>
  <c r="M393" i="17" s="1"/>
  <c r="L392" i="17"/>
  <c r="H392" i="17"/>
  <c r="G392" i="17"/>
  <c r="G393" i="17" s="1"/>
  <c r="F392" i="17"/>
  <c r="F393" i="17" s="1"/>
  <c r="E392" i="17"/>
  <c r="E393" i="17" s="1"/>
  <c r="D392" i="17"/>
  <c r="U391" i="17"/>
  <c r="T391" i="17"/>
  <c r="R391" i="17"/>
  <c r="P391" i="17"/>
  <c r="V391" i="17" s="1"/>
  <c r="O391" i="17"/>
  <c r="N391" i="17"/>
  <c r="M391" i="17"/>
  <c r="S391" i="17" s="1"/>
  <c r="L391" i="17"/>
  <c r="H391" i="17"/>
  <c r="G391" i="17"/>
  <c r="F391" i="17"/>
  <c r="E391" i="17"/>
  <c r="D391" i="17"/>
  <c r="N390" i="17"/>
  <c r="V389" i="17"/>
  <c r="U389" i="17"/>
  <c r="R389" i="17"/>
  <c r="P389" i="17"/>
  <c r="O389" i="17"/>
  <c r="N389" i="17"/>
  <c r="T389" i="17" s="1"/>
  <c r="M389" i="17"/>
  <c r="S389" i="17" s="1"/>
  <c r="L389" i="17"/>
  <c r="H389" i="17"/>
  <c r="G389" i="17"/>
  <c r="G390" i="17" s="1"/>
  <c r="F389" i="17"/>
  <c r="E389" i="17"/>
  <c r="D389" i="17"/>
  <c r="U388" i="17"/>
  <c r="T388" i="17"/>
  <c r="P388" i="17"/>
  <c r="V388" i="17" s="1"/>
  <c r="O388" i="17"/>
  <c r="N388" i="17"/>
  <c r="M388" i="17"/>
  <c r="S388" i="17" s="1"/>
  <c r="L388" i="17"/>
  <c r="R388" i="17" s="1"/>
  <c r="H388" i="17"/>
  <c r="G388" i="17"/>
  <c r="F388" i="17"/>
  <c r="E388" i="17"/>
  <c r="D388" i="17"/>
  <c r="T387" i="17"/>
  <c r="S387" i="17"/>
  <c r="P387" i="17"/>
  <c r="O387" i="17"/>
  <c r="O390" i="17" s="1"/>
  <c r="N387" i="17"/>
  <c r="M387" i="17"/>
  <c r="L387" i="17"/>
  <c r="R387" i="17" s="1"/>
  <c r="H387" i="17"/>
  <c r="H390" i="17" s="1"/>
  <c r="G387" i="17"/>
  <c r="F387" i="17"/>
  <c r="E387" i="17"/>
  <c r="E390" i="17" s="1"/>
  <c r="D387" i="17"/>
  <c r="V386" i="17"/>
  <c r="S386" i="17"/>
  <c r="R386" i="17"/>
  <c r="P386" i="17"/>
  <c r="O386" i="17"/>
  <c r="U386" i="17" s="1"/>
  <c r="N386" i="17"/>
  <c r="T386" i="17" s="1"/>
  <c r="M386" i="17"/>
  <c r="L386" i="17"/>
  <c r="H386" i="17"/>
  <c r="G386" i="17"/>
  <c r="F386" i="17"/>
  <c r="E386" i="17"/>
  <c r="D386" i="17"/>
  <c r="M385" i="17"/>
  <c r="F385" i="17"/>
  <c r="T384" i="17"/>
  <c r="S384" i="17"/>
  <c r="P384" i="17"/>
  <c r="V384" i="17" s="1"/>
  <c r="O384" i="17"/>
  <c r="U384" i="17" s="1"/>
  <c r="N384" i="17"/>
  <c r="M384" i="17"/>
  <c r="L384" i="17"/>
  <c r="R384" i="17" s="1"/>
  <c r="H384" i="17"/>
  <c r="G384" i="17"/>
  <c r="F384" i="17"/>
  <c r="E384" i="17"/>
  <c r="E385" i="17" s="1"/>
  <c r="D384" i="17"/>
  <c r="V383" i="17"/>
  <c r="S383" i="17"/>
  <c r="P383" i="17"/>
  <c r="O383" i="17"/>
  <c r="N383" i="17"/>
  <c r="N385" i="17" s="1"/>
  <c r="M383" i="17"/>
  <c r="L383" i="17"/>
  <c r="R383" i="17" s="1"/>
  <c r="H383" i="17"/>
  <c r="G383" i="17"/>
  <c r="G385" i="17" s="1"/>
  <c r="F383" i="17"/>
  <c r="E383" i="17"/>
  <c r="D383" i="17"/>
  <c r="V382" i="17"/>
  <c r="S382" i="17"/>
  <c r="R382" i="17"/>
  <c r="P382" i="17"/>
  <c r="O382" i="17"/>
  <c r="U382" i="17" s="1"/>
  <c r="N382" i="17"/>
  <c r="T382" i="17" s="1"/>
  <c r="M382" i="17"/>
  <c r="L382" i="17"/>
  <c r="H382" i="17"/>
  <c r="G382" i="17"/>
  <c r="F382" i="17"/>
  <c r="E382" i="17"/>
  <c r="D382" i="17"/>
  <c r="P381" i="17"/>
  <c r="O381" i="17"/>
  <c r="E381" i="17"/>
  <c r="D381" i="17"/>
  <c r="S380" i="17"/>
  <c r="P380" i="17"/>
  <c r="V380" i="17" s="1"/>
  <c r="O380" i="17"/>
  <c r="U380" i="17" s="1"/>
  <c r="N380" i="17"/>
  <c r="T380" i="17" s="1"/>
  <c r="M380" i="17"/>
  <c r="L380" i="17"/>
  <c r="R380" i="17" s="1"/>
  <c r="H380" i="17"/>
  <c r="H381" i="17" s="1"/>
  <c r="G380" i="17"/>
  <c r="F380" i="17"/>
  <c r="E380" i="17"/>
  <c r="D380" i="17"/>
  <c r="V379" i="17"/>
  <c r="R379" i="17"/>
  <c r="P379" i="17"/>
  <c r="O379" i="17"/>
  <c r="U379" i="17" s="1"/>
  <c r="N379" i="17"/>
  <c r="M379" i="17"/>
  <c r="L379" i="17"/>
  <c r="H379" i="17"/>
  <c r="G379" i="17"/>
  <c r="G381" i="17" s="1"/>
  <c r="F379" i="17"/>
  <c r="F381" i="17" s="1"/>
  <c r="E379" i="17"/>
  <c r="D379" i="17"/>
  <c r="V378" i="17"/>
  <c r="U378" i="17"/>
  <c r="R378" i="17"/>
  <c r="P378" i="17"/>
  <c r="O378" i="17"/>
  <c r="N378" i="17"/>
  <c r="T378" i="17" s="1"/>
  <c r="M378" i="17"/>
  <c r="S378" i="17" s="1"/>
  <c r="L378" i="17"/>
  <c r="H378" i="17"/>
  <c r="G378" i="17"/>
  <c r="F378" i="17"/>
  <c r="E378" i="17"/>
  <c r="D378" i="17"/>
  <c r="O377" i="17"/>
  <c r="V376" i="17"/>
  <c r="R376" i="17"/>
  <c r="P376" i="17"/>
  <c r="O376" i="17"/>
  <c r="U376" i="17" s="1"/>
  <c r="N376" i="17"/>
  <c r="T376" i="17" s="1"/>
  <c r="M376" i="17"/>
  <c r="S376" i="17" s="1"/>
  <c r="L376" i="17"/>
  <c r="H376" i="17"/>
  <c r="G376" i="17"/>
  <c r="F376" i="17"/>
  <c r="E376" i="17"/>
  <c r="D376" i="17"/>
  <c r="U375" i="17"/>
  <c r="R375" i="17"/>
  <c r="P375" i="17"/>
  <c r="V375" i="17" s="1"/>
  <c r="O375" i="17"/>
  <c r="N375" i="17"/>
  <c r="T375" i="17" s="1"/>
  <c r="M375" i="17"/>
  <c r="S375" i="17" s="1"/>
  <c r="L375" i="17"/>
  <c r="H375" i="17"/>
  <c r="G375" i="17"/>
  <c r="F375" i="17"/>
  <c r="E375" i="17"/>
  <c r="D375" i="17"/>
  <c r="T374" i="17"/>
  <c r="S374" i="17"/>
  <c r="P374" i="17"/>
  <c r="V374" i="17" s="1"/>
  <c r="O374" i="17"/>
  <c r="U374" i="17" s="1"/>
  <c r="N374" i="17"/>
  <c r="M374" i="17"/>
  <c r="L374" i="17"/>
  <c r="R374" i="17" s="1"/>
  <c r="H374" i="17"/>
  <c r="G374" i="17"/>
  <c r="F374" i="17"/>
  <c r="E374" i="17"/>
  <c r="D374" i="17"/>
  <c r="V373" i="17"/>
  <c r="S373" i="17"/>
  <c r="P373" i="17"/>
  <c r="O373" i="17"/>
  <c r="U373" i="17" s="1"/>
  <c r="N373" i="17"/>
  <c r="N377" i="17" s="1"/>
  <c r="M373" i="17"/>
  <c r="L373" i="17"/>
  <c r="R373" i="17" s="1"/>
  <c r="H373" i="17"/>
  <c r="H377" i="17" s="1"/>
  <c r="G373" i="17"/>
  <c r="F373" i="17"/>
  <c r="E373" i="17"/>
  <c r="D373" i="17"/>
  <c r="V372" i="17"/>
  <c r="R372" i="17"/>
  <c r="P372" i="17"/>
  <c r="O372" i="17"/>
  <c r="U372" i="17" s="1"/>
  <c r="N372" i="17"/>
  <c r="T372" i="17" s="1"/>
  <c r="M372" i="17"/>
  <c r="S372" i="17" s="1"/>
  <c r="L372" i="17"/>
  <c r="H372" i="17"/>
  <c r="G372" i="17"/>
  <c r="G377" i="17" s="1"/>
  <c r="F372" i="17"/>
  <c r="E372" i="17"/>
  <c r="D372" i="17"/>
  <c r="U371" i="17"/>
  <c r="R371" i="17"/>
  <c r="P371" i="17"/>
  <c r="O371" i="17"/>
  <c r="N371" i="17"/>
  <c r="T371" i="17" s="1"/>
  <c r="M371" i="17"/>
  <c r="L371" i="17"/>
  <c r="H371" i="17"/>
  <c r="G371" i="17"/>
  <c r="F371" i="17"/>
  <c r="E371" i="17"/>
  <c r="D371" i="17"/>
  <c r="T370" i="17"/>
  <c r="S370" i="17"/>
  <c r="P370" i="17"/>
  <c r="V370" i="17" s="1"/>
  <c r="O370" i="17"/>
  <c r="U370" i="17" s="1"/>
  <c r="N370" i="17"/>
  <c r="M370" i="17"/>
  <c r="L370" i="17"/>
  <c r="R370" i="17" s="1"/>
  <c r="H370" i="17"/>
  <c r="G370" i="17"/>
  <c r="F370" i="17"/>
  <c r="E370" i="17"/>
  <c r="D370" i="17"/>
  <c r="N369" i="17"/>
  <c r="M369" i="17"/>
  <c r="G369" i="17"/>
  <c r="V368" i="17"/>
  <c r="U368" i="17"/>
  <c r="T368" i="17"/>
  <c r="P368" i="17"/>
  <c r="O368" i="17"/>
  <c r="N368" i="17"/>
  <c r="M368" i="17"/>
  <c r="S368" i="17" s="1"/>
  <c r="L368" i="17"/>
  <c r="R368" i="17" s="1"/>
  <c r="H368" i="17"/>
  <c r="G368" i="17"/>
  <c r="F368" i="17"/>
  <c r="F369" i="17" s="1"/>
  <c r="E368" i="17"/>
  <c r="D368" i="17"/>
  <c r="T367" i="17"/>
  <c r="S367" i="17"/>
  <c r="P367" i="17"/>
  <c r="O367" i="17"/>
  <c r="O369" i="17" s="1"/>
  <c r="N367" i="17"/>
  <c r="M367" i="17"/>
  <c r="L367" i="17"/>
  <c r="R367" i="17" s="1"/>
  <c r="H367" i="17"/>
  <c r="H369" i="17" s="1"/>
  <c r="G367" i="17"/>
  <c r="F367" i="17"/>
  <c r="E367" i="17"/>
  <c r="E369" i="17" s="1"/>
  <c r="D367" i="17"/>
  <c r="V366" i="17"/>
  <c r="S366" i="17"/>
  <c r="R366" i="17"/>
  <c r="P366" i="17"/>
  <c r="O366" i="17"/>
  <c r="U366" i="17" s="1"/>
  <c r="N366" i="17"/>
  <c r="T366" i="17" s="1"/>
  <c r="M366" i="17"/>
  <c r="L366" i="17"/>
  <c r="H366" i="17"/>
  <c r="G366" i="17"/>
  <c r="F366" i="17"/>
  <c r="E366" i="17"/>
  <c r="D366" i="17"/>
  <c r="M365" i="17"/>
  <c r="F365" i="17"/>
  <c r="T364" i="17"/>
  <c r="P364" i="17"/>
  <c r="O364" i="17"/>
  <c r="U364" i="17" s="1"/>
  <c r="N364" i="17"/>
  <c r="M364" i="17"/>
  <c r="S364" i="17" s="1"/>
  <c r="L364" i="17"/>
  <c r="R364" i="17" s="1"/>
  <c r="H364" i="17"/>
  <c r="G364" i="17"/>
  <c r="F364" i="17"/>
  <c r="E364" i="17"/>
  <c r="E365" i="17" s="1"/>
  <c r="D364" i="17"/>
  <c r="S363" i="17"/>
  <c r="P363" i="17"/>
  <c r="V363" i="17" s="1"/>
  <c r="O363" i="17"/>
  <c r="N363" i="17"/>
  <c r="N365" i="17" s="1"/>
  <c r="M363" i="17"/>
  <c r="L363" i="17"/>
  <c r="R363" i="17" s="1"/>
  <c r="H363" i="17"/>
  <c r="G363" i="17"/>
  <c r="G365" i="17" s="1"/>
  <c r="F363" i="17"/>
  <c r="E363" i="17"/>
  <c r="D363" i="17"/>
  <c r="V362" i="17"/>
  <c r="R362" i="17"/>
  <c r="P362" i="17"/>
  <c r="O362" i="17"/>
  <c r="U362" i="17" s="1"/>
  <c r="N362" i="17"/>
  <c r="T362" i="17" s="1"/>
  <c r="M362" i="17"/>
  <c r="S362" i="17" s="1"/>
  <c r="L362" i="17"/>
  <c r="H362" i="17"/>
  <c r="G362" i="17"/>
  <c r="F362" i="17"/>
  <c r="E362" i="17"/>
  <c r="D362" i="17"/>
  <c r="P361" i="17"/>
  <c r="E361" i="17"/>
  <c r="S360" i="17"/>
  <c r="P360" i="17"/>
  <c r="V360" i="17" s="1"/>
  <c r="O360" i="17"/>
  <c r="N360" i="17"/>
  <c r="T360" i="17" s="1"/>
  <c r="M360" i="17"/>
  <c r="L360" i="17"/>
  <c r="R360" i="17" s="1"/>
  <c r="H360" i="17"/>
  <c r="H361" i="17" s="1"/>
  <c r="G360" i="17"/>
  <c r="F360" i="17"/>
  <c r="E360" i="17"/>
  <c r="D360" i="17"/>
  <c r="V359" i="17"/>
  <c r="S359" i="17"/>
  <c r="R359" i="17"/>
  <c r="P359" i="17"/>
  <c r="O359" i="17"/>
  <c r="U359" i="17" s="1"/>
  <c r="N359" i="17"/>
  <c r="M359" i="17"/>
  <c r="M361" i="17" s="1"/>
  <c r="L359" i="17"/>
  <c r="H359" i="17"/>
  <c r="G359" i="17"/>
  <c r="F359" i="17"/>
  <c r="F361" i="17" s="1"/>
  <c r="E359" i="17"/>
  <c r="D359" i="17"/>
  <c r="U358" i="17"/>
  <c r="R358" i="17"/>
  <c r="P358" i="17"/>
  <c r="V358" i="17" s="1"/>
  <c r="O358" i="17"/>
  <c r="N358" i="17"/>
  <c r="T358" i="17" s="1"/>
  <c r="M358" i="17"/>
  <c r="S358" i="17" s="1"/>
  <c r="L358" i="17"/>
  <c r="H358" i="17"/>
  <c r="G358" i="17"/>
  <c r="F358" i="17"/>
  <c r="E358" i="17"/>
  <c r="D358" i="17"/>
  <c r="N357" i="17"/>
  <c r="M357" i="17"/>
  <c r="G357" i="17"/>
  <c r="U356" i="17"/>
  <c r="T356" i="17"/>
  <c r="R356" i="17"/>
  <c r="P356" i="17"/>
  <c r="V356" i="17" s="1"/>
  <c r="O356" i="17"/>
  <c r="N356" i="17"/>
  <c r="M356" i="17"/>
  <c r="S356" i="17" s="1"/>
  <c r="L356" i="17"/>
  <c r="H356" i="17"/>
  <c r="G356" i="17"/>
  <c r="F356" i="17"/>
  <c r="F357" i="17" s="1"/>
  <c r="E356" i="17"/>
  <c r="D356" i="17"/>
  <c r="T355" i="17"/>
  <c r="S355" i="17"/>
  <c r="P355" i="17"/>
  <c r="O355" i="17"/>
  <c r="O357" i="17" s="1"/>
  <c r="N355" i="17"/>
  <c r="M355" i="17"/>
  <c r="L355" i="17"/>
  <c r="R355" i="17" s="1"/>
  <c r="H355" i="17"/>
  <c r="H357" i="17" s="1"/>
  <c r="G355" i="17"/>
  <c r="F355" i="17"/>
  <c r="E355" i="17"/>
  <c r="E357" i="17" s="1"/>
  <c r="D355" i="17"/>
  <c r="V354" i="17"/>
  <c r="S354" i="17"/>
  <c r="R354" i="17"/>
  <c r="P354" i="17"/>
  <c r="O354" i="17"/>
  <c r="U354" i="17" s="1"/>
  <c r="N354" i="17"/>
  <c r="T354" i="17" s="1"/>
  <c r="M354" i="17"/>
  <c r="L354" i="17"/>
  <c r="H354" i="17"/>
  <c r="G354" i="17"/>
  <c r="F354" i="17"/>
  <c r="E354" i="17"/>
  <c r="D354" i="17"/>
  <c r="T352" i="17"/>
  <c r="S352" i="17"/>
  <c r="P352" i="17"/>
  <c r="V352" i="17" s="1"/>
  <c r="O352" i="17"/>
  <c r="U352" i="17" s="1"/>
  <c r="N352" i="17"/>
  <c r="M352" i="17"/>
  <c r="L352" i="17"/>
  <c r="R352" i="17" s="1"/>
  <c r="H352" i="17"/>
  <c r="G352" i="17"/>
  <c r="F352" i="17"/>
  <c r="E352" i="17"/>
  <c r="E353" i="17" s="1"/>
  <c r="D352" i="17"/>
  <c r="V351" i="17"/>
  <c r="S351" i="17"/>
  <c r="P351" i="17"/>
  <c r="O351" i="17"/>
  <c r="U351" i="17" s="1"/>
  <c r="N351" i="17"/>
  <c r="T351" i="17" s="1"/>
  <c r="M351" i="17"/>
  <c r="L351" i="17"/>
  <c r="R351" i="17" s="1"/>
  <c r="H351" i="17"/>
  <c r="G351" i="17"/>
  <c r="F351" i="17"/>
  <c r="E351" i="17"/>
  <c r="D351" i="17"/>
  <c r="V350" i="17"/>
  <c r="R350" i="17"/>
  <c r="P350" i="17"/>
  <c r="O350" i="17"/>
  <c r="U350" i="17" s="1"/>
  <c r="N350" i="17"/>
  <c r="T350" i="17" s="1"/>
  <c r="M350" i="17"/>
  <c r="M353" i="17" s="1"/>
  <c r="L350" i="17"/>
  <c r="H350" i="17"/>
  <c r="G350" i="17"/>
  <c r="F350" i="17"/>
  <c r="E350" i="17"/>
  <c r="D350" i="17"/>
  <c r="V349" i="17"/>
  <c r="U349" i="17"/>
  <c r="R349" i="17"/>
  <c r="P349" i="17"/>
  <c r="O349" i="17"/>
  <c r="N349" i="17"/>
  <c r="T349" i="17" s="1"/>
  <c r="M349" i="17"/>
  <c r="S349" i="17" s="1"/>
  <c r="L349" i="17"/>
  <c r="H349" i="17"/>
  <c r="G349" i="17"/>
  <c r="G353" i="17" s="1"/>
  <c r="F349" i="17"/>
  <c r="F353" i="17" s="1"/>
  <c r="E349" i="17"/>
  <c r="D349" i="17"/>
  <c r="T348" i="17"/>
  <c r="S348" i="17"/>
  <c r="P348" i="17"/>
  <c r="V348" i="17" s="1"/>
  <c r="O348" i="17"/>
  <c r="U348" i="17" s="1"/>
  <c r="N348" i="17"/>
  <c r="M348" i="17"/>
  <c r="L348" i="17"/>
  <c r="R348" i="17" s="1"/>
  <c r="H348" i="17"/>
  <c r="G348" i="17"/>
  <c r="F348" i="17"/>
  <c r="E348" i="17"/>
  <c r="D348" i="17"/>
  <c r="N347" i="17"/>
  <c r="G347" i="17"/>
  <c r="U346" i="17"/>
  <c r="T346" i="17"/>
  <c r="R346" i="17"/>
  <c r="P346" i="17"/>
  <c r="V346" i="17" s="1"/>
  <c r="O346" i="17"/>
  <c r="N346" i="17"/>
  <c r="M346" i="17"/>
  <c r="L346" i="17"/>
  <c r="H346" i="17"/>
  <c r="G346" i="17"/>
  <c r="F346" i="17"/>
  <c r="F347" i="17" s="1"/>
  <c r="E346" i="17"/>
  <c r="D346" i="17"/>
  <c r="T345" i="17"/>
  <c r="S345" i="17"/>
  <c r="P345" i="17"/>
  <c r="O345" i="17"/>
  <c r="O347" i="17" s="1"/>
  <c r="N345" i="17"/>
  <c r="M345" i="17"/>
  <c r="L345" i="17"/>
  <c r="R345" i="17" s="1"/>
  <c r="H345" i="17"/>
  <c r="H347" i="17" s="1"/>
  <c r="G345" i="17"/>
  <c r="F345" i="17"/>
  <c r="E345" i="17"/>
  <c r="D345" i="17"/>
  <c r="V344" i="17"/>
  <c r="T344" i="17"/>
  <c r="S344" i="17"/>
  <c r="R344" i="17"/>
  <c r="P344" i="17"/>
  <c r="O344" i="17"/>
  <c r="U344" i="17" s="1"/>
  <c r="N344" i="17"/>
  <c r="M344" i="17"/>
  <c r="L344" i="17"/>
  <c r="H344" i="17"/>
  <c r="G344" i="17"/>
  <c r="F344" i="17"/>
  <c r="E344" i="17"/>
  <c r="D344" i="17"/>
  <c r="M343" i="17"/>
  <c r="T342" i="17"/>
  <c r="S342" i="17"/>
  <c r="P342" i="17"/>
  <c r="V342" i="17" s="1"/>
  <c r="O342" i="17"/>
  <c r="U342" i="17" s="1"/>
  <c r="N342" i="17"/>
  <c r="M342" i="17"/>
  <c r="L342" i="17"/>
  <c r="R342" i="17" s="1"/>
  <c r="H342" i="17"/>
  <c r="G342" i="17"/>
  <c r="F342" i="17"/>
  <c r="E342" i="17"/>
  <c r="D342" i="17"/>
  <c r="V341" i="17"/>
  <c r="S341" i="17"/>
  <c r="R341" i="17"/>
  <c r="P341" i="17"/>
  <c r="O341" i="17"/>
  <c r="U341" i="17" s="1"/>
  <c r="N341" i="17"/>
  <c r="T341" i="17" s="1"/>
  <c r="M341" i="17"/>
  <c r="L341" i="17"/>
  <c r="H341" i="17"/>
  <c r="G341" i="17"/>
  <c r="F341" i="17"/>
  <c r="E341" i="17"/>
  <c r="D341" i="17"/>
  <c r="V340" i="17"/>
  <c r="S340" i="17"/>
  <c r="R340" i="17"/>
  <c r="P340" i="17"/>
  <c r="O340" i="17"/>
  <c r="U340" i="17" s="1"/>
  <c r="N340" i="17"/>
  <c r="T340" i="17" s="1"/>
  <c r="M340" i="17"/>
  <c r="L340" i="17"/>
  <c r="H340" i="17"/>
  <c r="G340" i="17"/>
  <c r="F340" i="17"/>
  <c r="E340" i="17"/>
  <c r="D340" i="17"/>
  <c r="V339" i="17"/>
  <c r="U339" i="17"/>
  <c r="R339" i="17"/>
  <c r="P339" i="17"/>
  <c r="O339" i="17"/>
  <c r="N339" i="17"/>
  <c r="T339" i="17" s="1"/>
  <c r="M339" i="17"/>
  <c r="S339" i="17" s="1"/>
  <c r="L339" i="17"/>
  <c r="H339" i="17"/>
  <c r="G339" i="17"/>
  <c r="F339" i="17"/>
  <c r="E339" i="17"/>
  <c r="D339" i="17"/>
  <c r="T338" i="17"/>
  <c r="S338" i="17"/>
  <c r="P338" i="17"/>
  <c r="O338" i="17"/>
  <c r="O343" i="17" s="1"/>
  <c r="N338" i="17"/>
  <c r="M338" i="17"/>
  <c r="L338" i="17"/>
  <c r="R338" i="17" s="1"/>
  <c r="H338" i="17"/>
  <c r="H343" i="17" s="1"/>
  <c r="G338" i="17"/>
  <c r="F338" i="17"/>
  <c r="E338" i="17"/>
  <c r="E343" i="17" s="1"/>
  <c r="D338" i="17"/>
  <c r="V337" i="17"/>
  <c r="S337" i="17"/>
  <c r="P337" i="17"/>
  <c r="O337" i="17"/>
  <c r="U337" i="17" s="1"/>
  <c r="N337" i="17"/>
  <c r="T337" i="17" s="1"/>
  <c r="M337" i="17"/>
  <c r="L337" i="17"/>
  <c r="R337" i="17" s="1"/>
  <c r="H337" i="17"/>
  <c r="G337" i="17"/>
  <c r="F337" i="17"/>
  <c r="E337" i="17"/>
  <c r="D337" i="17"/>
  <c r="M336" i="17"/>
  <c r="F336" i="17"/>
  <c r="U335" i="17"/>
  <c r="T335" i="17"/>
  <c r="P335" i="17"/>
  <c r="V335" i="17" s="1"/>
  <c r="O335" i="17"/>
  <c r="N335" i="17"/>
  <c r="M335" i="17"/>
  <c r="S335" i="17" s="1"/>
  <c r="L335" i="17"/>
  <c r="R335" i="17" s="1"/>
  <c r="H335" i="17"/>
  <c r="G335" i="17"/>
  <c r="F335" i="17"/>
  <c r="E335" i="17"/>
  <c r="E336" i="17" s="1"/>
  <c r="D336" i="17" s="1"/>
  <c r="D335" i="17"/>
  <c r="S334" i="17"/>
  <c r="P334" i="17"/>
  <c r="V334" i="17" s="1"/>
  <c r="O334" i="17"/>
  <c r="N334" i="17"/>
  <c r="N336" i="17" s="1"/>
  <c r="M334" i="17"/>
  <c r="L334" i="17"/>
  <c r="R334" i="17" s="1"/>
  <c r="H334" i="17"/>
  <c r="H336" i="17" s="1"/>
  <c r="G334" i="17"/>
  <c r="G336" i="17" s="1"/>
  <c r="F334" i="17"/>
  <c r="E334" i="17"/>
  <c r="D334" i="17"/>
  <c r="V333" i="17"/>
  <c r="S333" i="17"/>
  <c r="R333" i="17"/>
  <c r="P333" i="17"/>
  <c r="O333" i="17"/>
  <c r="U333" i="17" s="1"/>
  <c r="N333" i="17"/>
  <c r="T333" i="17" s="1"/>
  <c r="M333" i="17"/>
  <c r="L333" i="17"/>
  <c r="H333" i="17"/>
  <c r="G333" i="17"/>
  <c r="F333" i="17"/>
  <c r="E333" i="17"/>
  <c r="D333" i="17"/>
  <c r="P332" i="17"/>
  <c r="H332" i="17"/>
  <c r="E332" i="17"/>
  <c r="S331" i="17"/>
  <c r="P331" i="17"/>
  <c r="V331" i="17" s="1"/>
  <c r="O331" i="17"/>
  <c r="U331" i="17" s="1"/>
  <c r="N331" i="17"/>
  <c r="T331" i="17" s="1"/>
  <c r="M331" i="17"/>
  <c r="L331" i="17"/>
  <c r="R331" i="17" s="1"/>
  <c r="H331" i="17"/>
  <c r="G331" i="17"/>
  <c r="F331" i="17"/>
  <c r="E331" i="17"/>
  <c r="D331" i="17"/>
  <c r="V330" i="17"/>
  <c r="S330" i="17"/>
  <c r="R330" i="17"/>
  <c r="P330" i="17"/>
  <c r="O330" i="17"/>
  <c r="U330" i="17" s="1"/>
  <c r="N330" i="17"/>
  <c r="T330" i="17" s="1"/>
  <c r="M330" i="17"/>
  <c r="L330" i="17"/>
  <c r="H330" i="17"/>
  <c r="G330" i="17"/>
  <c r="F330" i="17"/>
  <c r="E330" i="17"/>
  <c r="D330" i="17"/>
  <c r="V329" i="17"/>
  <c r="U329" i="17"/>
  <c r="R329" i="17"/>
  <c r="P329" i="17"/>
  <c r="O329" i="17"/>
  <c r="N329" i="17"/>
  <c r="M329" i="17"/>
  <c r="L329" i="17"/>
  <c r="H329" i="17"/>
  <c r="G329" i="17"/>
  <c r="F329" i="17"/>
  <c r="E329" i="17"/>
  <c r="D329" i="17"/>
  <c r="T328" i="17"/>
  <c r="P328" i="17"/>
  <c r="V328" i="17" s="1"/>
  <c r="O328" i="17"/>
  <c r="U328" i="17" s="1"/>
  <c r="N328" i="17"/>
  <c r="M328" i="17"/>
  <c r="S328" i="17" s="1"/>
  <c r="L328" i="17"/>
  <c r="R328" i="17" s="1"/>
  <c r="H328" i="17"/>
  <c r="G328" i="17"/>
  <c r="F328" i="17"/>
  <c r="E328" i="17"/>
  <c r="D328" i="17"/>
  <c r="N327" i="17"/>
  <c r="M327" i="17"/>
  <c r="G327" i="17"/>
  <c r="F327" i="17"/>
  <c r="U326" i="17"/>
  <c r="P326" i="17"/>
  <c r="V326" i="17" s="1"/>
  <c r="O326" i="17"/>
  <c r="N326" i="17"/>
  <c r="T326" i="17" s="1"/>
  <c r="M326" i="17"/>
  <c r="S326" i="17" s="1"/>
  <c r="L326" i="17"/>
  <c r="R326" i="17" s="1"/>
  <c r="H326" i="17"/>
  <c r="G326" i="17"/>
  <c r="F326" i="17"/>
  <c r="E326" i="17"/>
  <c r="D326" i="17"/>
  <c r="T325" i="17"/>
  <c r="P325" i="17"/>
  <c r="O325" i="17"/>
  <c r="N325" i="17"/>
  <c r="M325" i="17"/>
  <c r="S325" i="17" s="1"/>
  <c r="L325" i="17"/>
  <c r="R325" i="17" s="1"/>
  <c r="H325" i="17"/>
  <c r="H327" i="17" s="1"/>
  <c r="G325" i="17"/>
  <c r="F325" i="17"/>
  <c r="E325" i="17"/>
  <c r="D325" i="17"/>
  <c r="S324" i="17"/>
  <c r="P324" i="17"/>
  <c r="V324" i="17" s="1"/>
  <c r="O324" i="17"/>
  <c r="U324" i="17" s="1"/>
  <c r="N324" i="17"/>
  <c r="T324" i="17" s="1"/>
  <c r="M324" i="17"/>
  <c r="L324" i="17"/>
  <c r="R324" i="17" s="1"/>
  <c r="H324" i="17"/>
  <c r="G324" i="17"/>
  <c r="F324" i="17"/>
  <c r="E324" i="17"/>
  <c r="D324" i="17"/>
  <c r="M323" i="17"/>
  <c r="F323" i="17"/>
  <c r="T322" i="17"/>
  <c r="P322" i="17"/>
  <c r="O322" i="17"/>
  <c r="U322" i="17" s="1"/>
  <c r="N322" i="17"/>
  <c r="M322" i="17"/>
  <c r="S322" i="17" s="1"/>
  <c r="L322" i="17"/>
  <c r="R322" i="17" s="1"/>
  <c r="H322" i="17"/>
  <c r="G322" i="17"/>
  <c r="F322" i="17"/>
  <c r="E322" i="17"/>
  <c r="E323" i="17" s="1"/>
  <c r="D323" i="17" s="1"/>
  <c r="D322" i="17"/>
  <c r="S321" i="17"/>
  <c r="P321" i="17"/>
  <c r="V321" i="17" s="1"/>
  <c r="O321" i="17"/>
  <c r="N321" i="17"/>
  <c r="N323" i="17" s="1"/>
  <c r="M321" i="17"/>
  <c r="L321" i="17"/>
  <c r="R321" i="17" s="1"/>
  <c r="H321" i="17"/>
  <c r="H323" i="17" s="1"/>
  <c r="G321" i="17"/>
  <c r="G323" i="17" s="1"/>
  <c r="F321" i="17"/>
  <c r="E321" i="17"/>
  <c r="D321" i="17"/>
  <c r="V320" i="17"/>
  <c r="R320" i="17"/>
  <c r="P320" i="17"/>
  <c r="O320" i="17"/>
  <c r="U320" i="17" s="1"/>
  <c r="N320" i="17"/>
  <c r="T320" i="17" s="1"/>
  <c r="M320" i="17"/>
  <c r="S320" i="17" s="1"/>
  <c r="L320" i="17"/>
  <c r="H320" i="17"/>
  <c r="G320" i="17"/>
  <c r="F320" i="17"/>
  <c r="E320" i="17"/>
  <c r="D320" i="17"/>
  <c r="E319" i="17"/>
  <c r="S318" i="17"/>
  <c r="P318" i="17"/>
  <c r="V318" i="17" s="1"/>
  <c r="O318" i="17"/>
  <c r="U318" i="17" s="1"/>
  <c r="N318" i="17"/>
  <c r="T318" i="17" s="1"/>
  <c r="M318" i="17"/>
  <c r="L318" i="17"/>
  <c r="R318" i="17" s="1"/>
  <c r="H318" i="17"/>
  <c r="G318" i="17"/>
  <c r="F318" i="17"/>
  <c r="E318" i="17"/>
  <c r="D318" i="17"/>
  <c r="V317" i="17"/>
  <c r="R317" i="17"/>
  <c r="P317" i="17"/>
  <c r="O317" i="17"/>
  <c r="U317" i="17" s="1"/>
  <c r="N317" i="17"/>
  <c r="T317" i="17" s="1"/>
  <c r="M317" i="17"/>
  <c r="S317" i="17" s="1"/>
  <c r="L317" i="17"/>
  <c r="H317" i="17"/>
  <c r="G317" i="17"/>
  <c r="F317" i="17"/>
  <c r="E317" i="17"/>
  <c r="D317" i="17"/>
  <c r="U316" i="17"/>
  <c r="R316" i="17"/>
  <c r="P316" i="17"/>
  <c r="V316" i="17" s="1"/>
  <c r="O316" i="17"/>
  <c r="N316" i="17"/>
  <c r="T316" i="17" s="1"/>
  <c r="M316" i="17"/>
  <c r="S316" i="17" s="1"/>
  <c r="L316" i="17"/>
  <c r="H316" i="17"/>
  <c r="G316" i="17"/>
  <c r="F316" i="17"/>
  <c r="E316" i="17"/>
  <c r="D316" i="17"/>
  <c r="U315" i="17"/>
  <c r="T315" i="17"/>
  <c r="P315" i="17"/>
  <c r="V315" i="17" s="1"/>
  <c r="O315" i="17"/>
  <c r="N315" i="17"/>
  <c r="M315" i="17"/>
  <c r="S315" i="17" s="1"/>
  <c r="L315" i="17"/>
  <c r="R315" i="17" s="1"/>
  <c r="H315" i="17"/>
  <c r="G315" i="17"/>
  <c r="F315" i="17"/>
  <c r="E315" i="17"/>
  <c r="D315" i="17"/>
  <c r="T314" i="17"/>
  <c r="S314" i="17"/>
  <c r="P314" i="17"/>
  <c r="O314" i="17"/>
  <c r="U314" i="17" s="1"/>
  <c r="N314" i="17"/>
  <c r="M314" i="17"/>
  <c r="L314" i="17"/>
  <c r="R314" i="17" s="1"/>
  <c r="H314" i="17"/>
  <c r="G314" i="17"/>
  <c r="F314" i="17"/>
  <c r="E314" i="17"/>
  <c r="D314" i="17"/>
  <c r="V313" i="17"/>
  <c r="S313" i="17"/>
  <c r="R313" i="17"/>
  <c r="P313" i="17"/>
  <c r="O313" i="17"/>
  <c r="U313" i="17" s="1"/>
  <c r="N313" i="17"/>
  <c r="M313" i="17"/>
  <c r="L313" i="17"/>
  <c r="H313" i="17"/>
  <c r="G313" i="17"/>
  <c r="G319" i="17" s="1"/>
  <c r="F313" i="17"/>
  <c r="E313" i="17"/>
  <c r="D313" i="17"/>
  <c r="V312" i="17"/>
  <c r="U312" i="17"/>
  <c r="R312" i="17"/>
  <c r="P312" i="17"/>
  <c r="O312" i="17"/>
  <c r="N312" i="17"/>
  <c r="T312" i="17" s="1"/>
  <c r="M312" i="17"/>
  <c r="S312" i="17" s="1"/>
  <c r="L312" i="17"/>
  <c r="H312" i="17"/>
  <c r="G312" i="17"/>
  <c r="F312" i="17"/>
  <c r="E312" i="17"/>
  <c r="D312" i="17"/>
  <c r="V310" i="17"/>
  <c r="T310" i="17"/>
  <c r="S310" i="17"/>
  <c r="R310" i="17"/>
  <c r="P310" i="17"/>
  <c r="O310" i="17"/>
  <c r="U310" i="17" s="1"/>
  <c r="N310" i="17"/>
  <c r="M310" i="17"/>
  <c r="L310" i="17"/>
  <c r="H310" i="17"/>
  <c r="G310" i="17"/>
  <c r="F310" i="17"/>
  <c r="E310" i="17"/>
  <c r="D310" i="17"/>
  <c r="V309" i="17"/>
  <c r="U309" i="17"/>
  <c r="S309" i="17"/>
  <c r="R309" i="17"/>
  <c r="P309" i="17"/>
  <c r="O309" i="17"/>
  <c r="N309" i="17"/>
  <c r="T309" i="17" s="1"/>
  <c r="M309" i="17"/>
  <c r="L309" i="17"/>
  <c r="H309" i="17"/>
  <c r="G309" i="17"/>
  <c r="F309" i="17"/>
  <c r="E309" i="17"/>
  <c r="D309" i="17"/>
  <c r="V308" i="17"/>
  <c r="U308" i="17"/>
  <c r="T308" i="17"/>
  <c r="P308" i="17"/>
  <c r="O308" i="17"/>
  <c r="N308" i="17"/>
  <c r="M308" i="17"/>
  <c r="S308" i="17" s="1"/>
  <c r="L308" i="17"/>
  <c r="R308" i="17" s="1"/>
  <c r="H308" i="17"/>
  <c r="G308" i="17"/>
  <c r="F308" i="17"/>
  <c r="E308" i="17"/>
  <c r="D308" i="17"/>
  <c r="T307" i="17"/>
  <c r="S307" i="17"/>
  <c r="P307" i="17"/>
  <c r="V307" i="17" s="1"/>
  <c r="O307" i="17"/>
  <c r="U307" i="17" s="1"/>
  <c r="N307" i="17"/>
  <c r="M307" i="17"/>
  <c r="L307" i="17"/>
  <c r="R307" i="17" s="1"/>
  <c r="H307" i="17"/>
  <c r="G307" i="17"/>
  <c r="F307" i="17"/>
  <c r="E307" i="17"/>
  <c r="E311" i="17" s="1"/>
  <c r="D307" i="17"/>
  <c r="V306" i="17"/>
  <c r="T306" i="17"/>
  <c r="S306" i="17"/>
  <c r="R306" i="17"/>
  <c r="P306" i="17"/>
  <c r="O306" i="17"/>
  <c r="N306" i="17"/>
  <c r="M306" i="17"/>
  <c r="L306" i="17"/>
  <c r="H306" i="17"/>
  <c r="H311" i="17" s="1"/>
  <c r="G306" i="17"/>
  <c r="F306" i="17"/>
  <c r="E306" i="17"/>
  <c r="D306" i="17"/>
  <c r="V305" i="17"/>
  <c r="U305" i="17"/>
  <c r="R305" i="17"/>
  <c r="P305" i="17"/>
  <c r="O305" i="17"/>
  <c r="N305" i="17"/>
  <c r="M305" i="17"/>
  <c r="L305" i="17"/>
  <c r="H305" i="17"/>
  <c r="G305" i="17"/>
  <c r="F305" i="17"/>
  <c r="F311" i="17" s="1"/>
  <c r="E305" i="17"/>
  <c r="D305" i="17"/>
  <c r="U304" i="17"/>
  <c r="T304" i="17"/>
  <c r="P304" i="17"/>
  <c r="V304" i="17" s="1"/>
  <c r="O304" i="17"/>
  <c r="N304" i="17"/>
  <c r="M304" i="17"/>
  <c r="S304" i="17" s="1"/>
  <c r="L304" i="17"/>
  <c r="R304" i="17" s="1"/>
  <c r="H304" i="17"/>
  <c r="G304" i="17"/>
  <c r="F304" i="17"/>
  <c r="E304" i="17"/>
  <c r="D304" i="17"/>
  <c r="G303" i="17"/>
  <c r="V302" i="17"/>
  <c r="U302" i="17"/>
  <c r="S302" i="17"/>
  <c r="R302" i="17"/>
  <c r="P302" i="17"/>
  <c r="O302" i="17"/>
  <c r="N302" i="17"/>
  <c r="T302" i="17" s="1"/>
  <c r="M302" i="17"/>
  <c r="L302" i="17"/>
  <c r="H302" i="17"/>
  <c r="G302" i="17"/>
  <c r="F302" i="17"/>
  <c r="E302" i="17"/>
  <c r="D302" i="17"/>
  <c r="U301" i="17"/>
  <c r="T301" i="17"/>
  <c r="P301" i="17"/>
  <c r="V301" i="17" s="1"/>
  <c r="O301" i="17"/>
  <c r="N301" i="17"/>
  <c r="M301" i="17"/>
  <c r="S301" i="17" s="1"/>
  <c r="L301" i="17"/>
  <c r="R301" i="17" s="1"/>
  <c r="H301" i="17"/>
  <c r="G301" i="17"/>
  <c r="F301" i="17"/>
  <c r="E301" i="17"/>
  <c r="D301" i="17"/>
  <c r="T300" i="17"/>
  <c r="S300" i="17"/>
  <c r="P300" i="17"/>
  <c r="V300" i="17" s="1"/>
  <c r="O300" i="17"/>
  <c r="U300" i="17" s="1"/>
  <c r="N300" i="17"/>
  <c r="M300" i="17"/>
  <c r="L300" i="17"/>
  <c r="R300" i="17" s="1"/>
  <c r="H300" i="17"/>
  <c r="G300" i="17"/>
  <c r="F300" i="17"/>
  <c r="E300" i="17"/>
  <c r="D300" i="17"/>
  <c r="V299" i="17"/>
  <c r="T299" i="17"/>
  <c r="S299" i="17"/>
  <c r="R299" i="17"/>
  <c r="P299" i="17"/>
  <c r="O299" i="17"/>
  <c r="N299" i="17"/>
  <c r="N303" i="17" s="1"/>
  <c r="M299" i="17"/>
  <c r="L299" i="17"/>
  <c r="H299" i="17"/>
  <c r="H303" i="17" s="1"/>
  <c r="G299" i="17"/>
  <c r="F299" i="17"/>
  <c r="E299" i="17"/>
  <c r="D299" i="17"/>
  <c r="V298" i="17"/>
  <c r="U298" i="17"/>
  <c r="R298" i="17"/>
  <c r="P298" i="17"/>
  <c r="O298" i="17"/>
  <c r="N298" i="17"/>
  <c r="T298" i="17" s="1"/>
  <c r="M298" i="17"/>
  <c r="S298" i="17" s="1"/>
  <c r="L298" i="17"/>
  <c r="H298" i="17"/>
  <c r="G298" i="17"/>
  <c r="F298" i="17"/>
  <c r="E298" i="17"/>
  <c r="D298" i="17"/>
  <c r="P297" i="17"/>
  <c r="O297" i="17"/>
  <c r="E297" i="17"/>
  <c r="V296" i="17"/>
  <c r="S296" i="17"/>
  <c r="R296" i="17"/>
  <c r="P296" i="17"/>
  <c r="O296" i="17"/>
  <c r="U296" i="17" s="1"/>
  <c r="N296" i="17"/>
  <c r="T296" i="17" s="1"/>
  <c r="M296" i="17"/>
  <c r="L296" i="17"/>
  <c r="H296" i="17"/>
  <c r="G296" i="17"/>
  <c r="F296" i="17"/>
  <c r="E296" i="17"/>
  <c r="D296" i="17"/>
  <c r="V295" i="17"/>
  <c r="U295" i="17"/>
  <c r="S295" i="17"/>
  <c r="R295" i="17"/>
  <c r="P295" i="17"/>
  <c r="O295" i="17"/>
  <c r="N295" i="17"/>
  <c r="T295" i="17" s="1"/>
  <c r="M295" i="17"/>
  <c r="L295" i="17"/>
  <c r="H295" i="17"/>
  <c r="G295" i="17"/>
  <c r="F295" i="17"/>
  <c r="E295" i="17"/>
  <c r="D295" i="17"/>
  <c r="U294" i="17"/>
  <c r="T294" i="17"/>
  <c r="R294" i="17"/>
  <c r="P294" i="17"/>
  <c r="V294" i="17" s="1"/>
  <c r="O294" i="17"/>
  <c r="N294" i="17"/>
  <c r="M294" i="17"/>
  <c r="S294" i="17" s="1"/>
  <c r="L294" i="17"/>
  <c r="H294" i="17"/>
  <c r="G294" i="17"/>
  <c r="F294" i="17"/>
  <c r="E294" i="17"/>
  <c r="D294" i="17"/>
  <c r="T293" i="17"/>
  <c r="S293" i="17"/>
  <c r="P293" i="17"/>
  <c r="V293" i="17" s="1"/>
  <c r="O293" i="17"/>
  <c r="U293" i="17" s="1"/>
  <c r="N293" i="17"/>
  <c r="M293" i="17"/>
  <c r="L293" i="17"/>
  <c r="R293" i="17" s="1"/>
  <c r="H293" i="17"/>
  <c r="G293" i="17"/>
  <c r="F293" i="17"/>
  <c r="E293" i="17"/>
  <c r="D293" i="17"/>
  <c r="V292" i="17"/>
  <c r="T292" i="17"/>
  <c r="S292" i="17"/>
  <c r="R292" i="17"/>
  <c r="P292" i="17"/>
  <c r="O292" i="17"/>
  <c r="U292" i="17" s="1"/>
  <c r="N292" i="17"/>
  <c r="M292" i="17"/>
  <c r="L292" i="17"/>
  <c r="H292" i="17"/>
  <c r="H297" i="17" s="1"/>
  <c r="G292" i="17"/>
  <c r="F292" i="17"/>
  <c r="E292" i="17"/>
  <c r="D292" i="17"/>
  <c r="V291" i="17"/>
  <c r="U291" i="17"/>
  <c r="S291" i="17"/>
  <c r="R291" i="17"/>
  <c r="P291" i="17"/>
  <c r="O291" i="17"/>
  <c r="N291" i="17"/>
  <c r="M291" i="17"/>
  <c r="L291" i="17"/>
  <c r="H291" i="17"/>
  <c r="G291" i="17"/>
  <c r="G297" i="17" s="1"/>
  <c r="F291" i="17"/>
  <c r="E291" i="17"/>
  <c r="D291" i="17"/>
  <c r="U290" i="17"/>
  <c r="T290" i="17"/>
  <c r="P290" i="17"/>
  <c r="V290" i="17" s="1"/>
  <c r="O290" i="17"/>
  <c r="N290" i="17"/>
  <c r="M290" i="17"/>
  <c r="S290" i="17" s="1"/>
  <c r="L290" i="17"/>
  <c r="R290" i="17" s="1"/>
  <c r="H290" i="17"/>
  <c r="G290" i="17"/>
  <c r="F290" i="17"/>
  <c r="E290" i="17"/>
  <c r="D290" i="17"/>
  <c r="H289" i="17"/>
  <c r="V288" i="17"/>
  <c r="U288" i="17"/>
  <c r="S288" i="17"/>
  <c r="R288" i="17"/>
  <c r="P288" i="17"/>
  <c r="O288" i="17"/>
  <c r="N288" i="17"/>
  <c r="T288" i="17" s="1"/>
  <c r="M288" i="17"/>
  <c r="L288" i="17"/>
  <c r="H288" i="17"/>
  <c r="G288" i="17"/>
  <c r="F288" i="17"/>
  <c r="E288" i="17"/>
  <c r="D288" i="17"/>
  <c r="U287" i="17"/>
  <c r="T287" i="17"/>
  <c r="R287" i="17"/>
  <c r="P287" i="17"/>
  <c r="V287" i="17" s="1"/>
  <c r="O287" i="17"/>
  <c r="N287" i="17"/>
  <c r="M287" i="17"/>
  <c r="S287" i="17" s="1"/>
  <c r="L287" i="17"/>
  <c r="H287" i="17"/>
  <c r="G287" i="17"/>
  <c r="F287" i="17"/>
  <c r="E287" i="17"/>
  <c r="D287" i="17"/>
  <c r="T286" i="17"/>
  <c r="S286" i="17"/>
  <c r="P286" i="17"/>
  <c r="V286" i="17" s="1"/>
  <c r="O286" i="17"/>
  <c r="U286" i="17" s="1"/>
  <c r="N286" i="17"/>
  <c r="M286" i="17"/>
  <c r="L286" i="17"/>
  <c r="R286" i="17" s="1"/>
  <c r="H286" i="17"/>
  <c r="G286" i="17"/>
  <c r="F286" i="17"/>
  <c r="E286" i="17"/>
  <c r="D286" i="17"/>
  <c r="V285" i="17"/>
  <c r="T285" i="17"/>
  <c r="S285" i="17"/>
  <c r="R285" i="17"/>
  <c r="P285" i="17"/>
  <c r="O285" i="17"/>
  <c r="U285" i="17" s="1"/>
  <c r="N285" i="17"/>
  <c r="M285" i="17"/>
  <c r="L285" i="17"/>
  <c r="H285" i="17"/>
  <c r="G285" i="17"/>
  <c r="F285" i="17"/>
  <c r="E285" i="17"/>
  <c r="D285" i="17"/>
  <c r="V284" i="17"/>
  <c r="U284" i="17"/>
  <c r="S284" i="17"/>
  <c r="R284" i="17"/>
  <c r="P284" i="17"/>
  <c r="O284" i="17"/>
  <c r="N284" i="17"/>
  <c r="M284" i="17"/>
  <c r="L284" i="17"/>
  <c r="H284" i="17"/>
  <c r="G284" i="17"/>
  <c r="G289" i="17" s="1"/>
  <c r="F284" i="17"/>
  <c r="E284" i="17"/>
  <c r="D284" i="17"/>
  <c r="V283" i="17"/>
  <c r="U283" i="17"/>
  <c r="T283" i="17"/>
  <c r="P283" i="17"/>
  <c r="P289" i="17" s="1"/>
  <c r="O283" i="17"/>
  <c r="N283" i="17"/>
  <c r="M283" i="17"/>
  <c r="L283" i="17"/>
  <c r="R283" i="17" s="1"/>
  <c r="H283" i="17"/>
  <c r="G283" i="17"/>
  <c r="F283" i="17"/>
  <c r="E283" i="17"/>
  <c r="E289" i="17" s="1"/>
  <c r="D283" i="17"/>
  <c r="T282" i="17"/>
  <c r="S282" i="17"/>
  <c r="P282" i="17"/>
  <c r="V282" i="17" s="1"/>
  <c r="O282" i="17"/>
  <c r="U282" i="17" s="1"/>
  <c r="N282" i="17"/>
  <c r="M282" i="17"/>
  <c r="L282" i="17"/>
  <c r="R282" i="17" s="1"/>
  <c r="H282" i="17"/>
  <c r="G282" i="17"/>
  <c r="F282" i="17"/>
  <c r="E282" i="17"/>
  <c r="D282" i="17"/>
  <c r="M281" i="17"/>
  <c r="U280" i="17"/>
  <c r="T280" i="17"/>
  <c r="P280" i="17"/>
  <c r="V280" i="17" s="1"/>
  <c r="O280" i="17"/>
  <c r="N280" i="17"/>
  <c r="M280" i="17"/>
  <c r="S280" i="17" s="1"/>
  <c r="L280" i="17"/>
  <c r="R280" i="17" s="1"/>
  <c r="H280" i="17"/>
  <c r="G280" i="17"/>
  <c r="F280" i="17"/>
  <c r="E280" i="17"/>
  <c r="D280" i="17"/>
  <c r="T279" i="17"/>
  <c r="S279" i="17"/>
  <c r="P279" i="17"/>
  <c r="V279" i="17" s="1"/>
  <c r="O279" i="17"/>
  <c r="U279" i="17" s="1"/>
  <c r="N279" i="17"/>
  <c r="M279" i="17"/>
  <c r="L279" i="17"/>
  <c r="R279" i="17" s="1"/>
  <c r="H279" i="17"/>
  <c r="G279" i="17"/>
  <c r="F279" i="17"/>
  <c r="E279" i="17"/>
  <c r="D279" i="17"/>
  <c r="V278" i="17"/>
  <c r="S278" i="17"/>
  <c r="R278" i="17"/>
  <c r="P278" i="17"/>
  <c r="O278" i="17"/>
  <c r="U278" i="17" s="1"/>
  <c r="N278" i="17"/>
  <c r="M278" i="17"/>
  <c r="L278" i="17"/>
  <c r="H278" i="17"/>
  <c r="G278" i="17"/>
  <c r="G281" i="17" s="1"/>
  <c r="F278" i="17"/>
  <c r="E278" i="17"/>
  <c r="D278" i="17"/>
  <c r="V277" i="17"/>
  <c r="U277" i="17"/>
  <c r="R277" i="17"/>
  <c r="P277" i="17"/>
  <c r="O277" i="17"/>
  <c r="N277" i="17"/>
  <c r="T277" i="17" s="1"/>
  <c r="M277" i="17"/>
  <c r="S277" i="17" s="1"/>
  <c r="L277" i="17"/>
  <c r="H277" i="17"/>
  <c r="G277" i="17"/>
  <c r="F277" i="17"/>
  <c r="E277" i="17"/>
  <c r="D277" i="17"/>
  <c r="U276" i="17"/>
  <c r="T276" i="17"/>
  <c r="R276" i="17"/>
  <c r="P276" i="17"/>
  <c r="V276" i="17" s="1"/>
  <c r="O276" i="17"/>
  <c r="N276" i="17"/>
  <c r="M276" i="17"/>
  <c r="S276" i="17" s="1"/>
  <c r="L276" i="17"/>
  <c r="H276" i="17"/>
  <c r="G276" i="17"/>
  <c r="F276" i="17"/>
  <c r="F281" i="17" s="1"/>
  <c r="E276" i="17"/>
  <c r="D276" i="17"/>
  <c r="T275" i="17"/>
  <c r="S275" i="17"/>
  <c r="P275" i="17"/>
  <c r="O275" i="17"/>
  <c r="O281" i="17" s="1"/>
  <c r="N275" i="17"/>
  <c r="M275" i="17"/>
  <c r="L275" i="17"/>
  <c r="R275" i="17" s="1"/>
  <c r="H275" i="17"/>
  <c r="H281" i="17" s="1"/>
  <c r="G275" i="17"/>
  <c r="F275" i="17"/>
  <c r="E275" i="17"/>
  <c r="D275" i="17"/>
  <c r="V274" i="17"/>
  <c r="S274" i="17"/>
  <c r="R274" i="17"/>
  <c r="P274" i="17"/>
  <c r="O274" i="17"/>
  <c r="U274" i="17" s="1"/>
  <c r="N274" i="17"/>
  <c r="T274" i="17" s="1"/>
  <c r="M274" i="17"/>
  <c r="L274" i="17"/>
  <c r="H274" i="17"/>
  <c r="G274" i="17"/>
  <c r="F274" i="17"/>
  <c r="E274" i="17"/>
  <c r="D274" i="17"/>
  <c r="T272" i="17"/>
  <c r="S272" i="17"/>
  <c r="P272" i="17"/>
  <c r="V272" i="17" s="1"/>
  <c r="O272" i="17"/>
  <c r="U272" i="17" s="1"/>
  <c r="N272" i="17"/>
  <c r="M272" i="17"/>
  <c r="L272" i="17"/>
  <c r="R272" i="17" s="1"/>
  <c r="H272" i="17"/>
  <c r="G272" i="17"/>
  <c r="F272" i="17"/>
  <c r="E272" i="17"/>
  <c r="E273" i="17" s="1"/>
  <c r="D272" i="17"/>
  <c r="V271" i="17"/>
  <c r="S271" i="17"/>
  <c r="R271" i="17"/>
  <c r="P271" i="17"/>
  <c r="O271" i="17"/>
  <c r="U271" i="17" s="1"/>
  <c r="N271" i="17"/>
  <c r="T271" i="17" s="1"/>
  <c r="M271" i="17"/>
  <c r="L271" i="17"/>
  <c r="H271" i="17"/>
  <c r="G271" i="17"/>
  <c r="F271" i="17"/>
  <c r="E271" i="17"/>
  <c r="D271" i="17"/>
  <c r="V270" i="17"/>
  <c r="U270" i="17"/>
  <c r="S270" i="17"/>
  <c r="R270" i="17"/>
  <c r="P270" i="17"/>
  <c r="O270" i="17"/>
  <c r="N270" i="17"/>
  <c r="T270" i="17" s="1"/>
  <c r="M270" i="17"/>
  <c r="L270" i="17"/>
  <c r="H270" i="17"/>
  <c r="G270" i="17"/>
  <c r="F270" i="17"/>
  <c r="E270" i="17"/>
  <c r="D270" i="17"/>
  <c r="U269" i="17"/>
  <c r="T269" i="17"/>
  <c r="R269" i="17"/>
  <c r="P269" i="17"/>
  <c r="V269" i="17" s="1"/>
  <c r="O269" i="17"/>
  <c r="N269" i="17"/>
  <c r="M269" i="17"/>
  <c r="S269" i="17" s="1"/>
  <c r="L269" i="17"/>
  <c r="H269" i="17"/>
  <c r="G269" i="17"/>
  <c r="F269" i="17"/>
  <c r="F273" i="17" s="1"/>
  <c r="E269" i="17"/>
  <c r="D269" i="17"/>
  <c r="T268" i="17"/>
  <c r="S268" i="17"/>
  <c r="P268" i="17"/>
  <c r="V268" i="17" s="1"/>
  <c r="O268" i="17"/>
  <c r="N268" i="17"/>
  <c r="N273" i="17" s="1"/>
  <c r="M268" i="17"/>
  <c r="L268" i="17"/>
  <c r="R268" i="17" s="1"/>
  <c r="H268" i="17"/>
  <c r="G268" i="17"/>
  <c r="G273" i="17" s="1"/>
  <c r="F268" i="17"/>
  <c r="E268" i="17"/>
  <c r="D268" i="17"/>
  <c r="V267" i="17"/>
  <c r="T267" i="17"/>
  <c r="S267" i="17"/>
  <c r="R267" i="17"/>
  <c r="P267" i="17"/>
  <c r="O267" i="17"/>
  <c r="U267" i="17" s="1"/>
  <c r="N267" i="17"/>
  <c r="M267" i="17"/>
  <c r="L267" i="17"/>
  <c r="H267" i="17"/>
  <c r="G267" i="17"/>
  <c r="F267" i="17"/>
  <c r="E267" i="17"/>
  <c r="D267" i="17"/>
  <c r="T265" i="17"/>
  <c r="S265" i="17"/>
  <c r="P265" i="17"/>
  <c r="V265" i="17" s="1"/>
  <c r="O265" i="17"/>
  <c r="U265" i="17" s="1"/>
  <c r="N265" i="17"/>
  <c r="M265" i="17"/>
  <c r="L265" i="17"/>
  <c r="R265" i="17" s="1"/>
  <c r="H265" i="17"/>
  <c r="G265" i="17"/>
  <c r="F265" i="17"/>
  <c r="E265" i="17"/>
  <c r="D265" i="17"/>
  <c r="V264" i="17"/>
  <c r="T264" i="17"/>
  <c r="S264" i="17"/>
  <c r="R264" i="17"/>
  <c r="P264" i="17"/>
  <c r="O264" i="17"/>
  <c r="U264" i="17" s="1"/>
  <c r="N264" i="17"/>
  <c r="M264" i="17"/>
  <c r="L264" i="17"/>
  <c r="H264" i="17"/>
  <c r="G264" i="17"/>
  <c r="F264" i="17"/>
  <c r="E264" i="17"/>
  <c r="D264" i="17"/>
  <c r="V263" i="17"/>
  <c r="U263" i="17"/>
  <c r="S263" i="17"/>
  <c r="R263" i="17"/>
  <c r="P263" i="17"/>
  <c r="O263" i="17"/>
  <c r="N263" i="17"/>
  <c r="T263" i="17" s="1"/>
  <c r="M263" i="17"/>
  <c r="L263" i="17"/>
  <c r="H263" i="17"/>
  <c r="G263" i="17"/>
  <c r="F263" i="17"/>
  <c r="E263" i="17"/>
  <c r="D263" i="17"/>
  <c r="V262" i="17"/>
  <c r="U262" i="17"/>
  <c r="T262" i="17"/>
  <c r="P262" i="17"/>
  <c r="O262" i="17"/>
  <c r="N262" i="17"/>
  <c r="M262" i="17"/>
  <c r="S262" i="17" s="1"/>
  <c r="L262" i="17"/>
  <c r="R262" i="17" s="1"/>
  <c r="H262" i="17"/>
  <c r="G262" i="17"/>
  <c r="F262" i="17"/>
  <c r="F266" i="17" s="1"/>
  <c r="E262" i="17"/>
  <c r="D262" i="17"/>
  <c r="T261" i="17"/>
  <c r="S261" i="17"/>
  <c r="P261" i="17"/>
  <c r="V261" i="17" s="1"/>
  <c r="O261" i="17"/>
  <c r="U261" i="17" s="1"/>
  <c r="N261" i="17"/>
  <c r="M261" i="17"/>
  <c r="L261" i="17"/>
  <c r="R261" i="17" s="1"/>
  <c r="H261" i="17"/>
  <c r="G261" i="17"/>
  <c r="F261" i="17"/>
  <c r="E261" i="17"/>
  <c r="E266" i="17" s="1"/>
  <c r="D261" i="17"/>
  <c r="V260" i="17"/>
  <c r="T260" i="17"/>
  <c r="S260" i="17"/>
  <c r="R260" i="17"/>
  <c r="P260" i="17"/>
  <c r="O260" i="17"/>
  <c r="N260" i="17"/>
  <c r="M260" i="17"/>
  <c r="L260" i="17"/>
  <c r="H260" i="17"/>
  <c r="H266" i="17" s="1"/>
  <c r="G260" i="17"/>
  <c r="F260" i="17"/>
  <c r="E260" i="17"/>
  <c r="D260" i="17"/>
  <c r="V259" i="17"/>
  <c r="U259" i="17"/>
  <c r="R259" i="17"/>
  <c r="P259" i="17"/>
  <c r="O259" i="17"/>
  <c r="N259" i="17"/>
  <c r="T259" i="17" s="1"/>
  <c r="M259" i="17"/>
  <c r="S259" i="17" s="1"/>
  <c r="L259" i="17"/>
  <c r="H259" i="17"/>
  <c r="G259" i="17"/>
  <c r="F259" i="17"/>
  <c r="E259" i="17"/>
  <c r="D259" i="17"/>
  <c r="P258" i="17"/>
  <c r="O258" i="17"/>
  <c r="E258" i="17"/>
  <c r="V257" i="17"/>
  <c r="S257" i="17"/>
  <c r="R257" i="17"/>
  <c r="P257" i="17"/>
  <c r="O257" i="17"/>
  <c r="U257" i="17" s="1"/>
  <c r="N257" i="17"/>
  <c r="T257" i="17" s="1"/>
  <c r="M257" i="17"/>
  <c r="L257" i="17"/>
  <c r="H257" i="17"/>
  <c r="H258" i="17" s="1"/>
  <c r="G257" i="17"/>
  <c r="F257" i="17"/>
  <c r="E257" i="17"/>
  <c r="D257" i="17"/>
  <c r="V256" i="17"/>
  <c r="U256" i="17"/>
  <c r="S256" i="17"/>
  <c r="R256" i="17"/>
  <c r="P256" i="17"/>
  <c r="O256" i="17"/>
  <c r="N256" i="17"/>
  <c r="M256" i="17"/>
  <c r="L256" i="17"/>
  <c r="H256" i="17"/>
  <c r="G256" i="17"/>
  <c r="F256" i="17"/>
  <c r="E256" i="17"/>
  <c r="D256" i="17"/>
  <c r="U255" i="17"/>
  <c r="T255" i="17"/>
  <c r="R255" i="17"/>
  <c r="P255" i="17"/>
  <c r="V255" i="17" s="1"/>
  <c r="O255" i="17"/>
  <c r="N255" i="17"/>
  <c r="M255" i="17"/>
  <c r="L255" i="17"/>
  <c r="H255" i="17"/>
  <c r="G255" i="17"/>
  <c r="F255" i="17"/>
  <c r="F258" i="17" s="1"/>
  <c r="E255" i="17"/>
  <c r="D255" i="17"/>
  <c r="T254" i="17"/>
  <c r="S254" i="17"/>
  <c r="P254" i="17"/>
  <c r="V254" i="17" s="1"/>
  <c r="O254" i="17"/>
  <c r="U254" i="17" s="1"/>
  <c r="N254" i="17"/>
  <c r="M254" i="17"/>
  <c r="L254" i="17"/>
  <c r="R254" i="17" s="1"/>
  <c r="H254" i="17"/>
  <c r="G254" i="17"/>
  <c r="F254" i="17"/>
  <c r="E254" i="17"/>
  <c r="D254" i="17"/>
  <c r="N253" i="17"/>
  <c r="U252" i="17"/>
  <c r="T252" i="17"/>
  <c r="P252" i="17"/>
  <c r="V252" i="17" s="1"/>
  <c r="O252" i="17"/>
  <c r="N252" i="17"/>
  <c r="M252" i="17"/>
  <c r="S252" i="17" s="1"/>
  <c r="L252" i="17"/>
  <c r="R252" i="17" s="1"/>
  <c r="H252" i="17"/>
  <c r="G252" i="17"/>
  <c r="F252" i="17"/>
  <c r="F253" i="17" s="1"/>
  <c r="E252" i="17"/>
  <c r="D252" i="17"/>
  <c r="T251" i="17"/>
  <c r="S251" i="17"/>
  <c r="P251" i="17"/>
  <c r="O251" i="17"/>
  <c r="U251" i="17" s="1"/>
  <c r="N251" i="17"/>
  <c r="M251" i="17"/>
  <c r="L251" i="17"/>
  <c r="R251" i="17" s="1"/>
  <c r="H251" i="17"/>
  <c r="G251" i="17"/>
  <c r="F251" i="17"/>
  <c r="E251" i="17"/>
  <c r="D251" i="17"/>
  <c r="V250" i="17"/>
  <c r="T250" i="17"/>
  <c r="S250" i="17"/>
  <c r="R250" i="17"/>
  <c r="P250" i="17"/>
  <c r="O250" i="17"/>
  <c r="N250" i="17"/>
  <c r="M250" i="17"/>
  <c r="L250" i="17"/>
  <c r="H250" i="17"/>
  <c r="H253" i="17" s="1"/>
  <c r="G250" i="17"/>
  <c r="G253" i="17" s="1"/>
  <c r="F250" i="17"/>
  <c r="E250" i="17"/>
  <c r="D250" i="17"/>
  <c r="V249" i="17"/>
  <c r="U249" i="17"/>
  <c r="R249" i="17"/>
  <c r="P249" i="17"/>
  <c r="O249" i="17"/>
  <c r="N249" i="17"/>
  <c r="T249" i="17" s="1"/>
  <c r="M249" i="17"/>
  <c r="S249" i="17" s="1"/>
  <c r="L249" i="17"/>
  <c r="H249" i="17"/>
  <c r="G249" i="17"/>
  <c r="F249" i="17"/>
  <c r="E249" i="17"/>
  <c r="D249" i="17"/>
  <c r="P248" i="17"/>
  <c r="O248" i="17"/>
  <c r="E248" i="17"/>
  <c r="V247" i="17"/>
  <c r="S247" i="17"/>
  <c r="R247" i="17"/>
  <c r="P247" i="17"/>
  <c r="O247" i="17"/>
  <c r="U247" i="17" s="1"/>
  <c r="N247" i="17"/>
  <c r="T247" i="17" s="1"/>
  <c r="M247" i="17"/>
  <c r="L247" i="17"/>
  <c r="H247" i="17"/>
  <c r="G247" i="17"/>
  <c r="F247" i="17"/>
  <c r="E247" i="17"/>
  <c r="D247" i="17"/>
  <c r="V246" i="17"/>
  <c r="U246" i="17"/>
  <c r="S246" i="17"/>
  <c r="R246" i="17"/>
  <c r="P246" i="17"/>
  <c r="O246" i="17"/>
  <c r="N246" i="17"/>
  <c r="T246" i="17" s="1"/>
  <c r="M246" i="17"/>
  <c r="L246" i="17"/>
  <c r="H246" i="17"/>
  <c r="G246" i="17"/>
  <c r="F246" i="17"/>
  <c r="E246" i="17"/>
  <c r="D246" i="17"/>
  <c r="U245" i="17"/>
  <c r="T245" i="17"/>
  <c r="R245" i="17"/>
  <c r="P245" i="17"/>
  <c r="V245" i="17" s="1"/>
  <c r="O245" i="17"/>
  <c r="N245" i="17"/>
  <c r="M245" i="17"/>
  <c r="S245" i="17" s="1"/>
  <c r="L245" i="17"/>
  <c r="H245" i="17"/>
  <c r="G245" i="17"/>
  <c r="F245" i="17"/>
  <c r="E245" i="17"/>
  <c r="D245" i="17"/>
  <c r="T244" i="17"/>
  <c r="S244" i="17"/>
  <c r="P244" i="17"/>
  <c r="V244" i="17" s="1"/>
  <c r="O244" i="17"/>
  <c r="U244" i="17" s="1"/>
  <c r="N244" i="17"/>
  <c r="N248" i="17" s="1"/>
  <c r="M244" i="17"/>
  <c r="L244" i="17"/>
  <c r="R244" i="17" s="1"/>
  <c r="H244" i="17"/>
  <c r="H248" i="17" s="1"/>
  <c r="G244" i="17"/>
  <c r="G248" i="17" s="1"/>
  <c r="F244" i="17"/>
  <c r="E244" i="17"/>
  <c r="D244" i="17"/>
  <c r="V243" i="17"/>
  <c r="T243" i="17"/>
  <c r="S243" i="17"/>
  <c r="R243" i="17"/>
  <c r="P243" i="17"/>
  <c r="O243" i="17"/>
  <c r="U243" i="17" s="1"/>
  <c r="N243" i="17"/>
  <c r="M243" i="17"/>
  <c r="L243" i="17"/>
  <c r="H243" i="17"/>
  <c r="G243" i="17"/>
  <c r="F243" i="17"/>
  <c r="E243" i="17"/>
  <c r="D243" i="17"/>
  <c r="T241" i="17"/>
  <c r="S241" i="17"/>
  <c r="P241" i="17"/>
  <c r="V241" i="17" s="1"/>
  <c r="O241" i="17"/>
  <c r="U241" i="17" s="1"/>
  <c r="N241" i="17"/>
  <c r="M241" i="17"/>
  <c r="L241" i="17"/>
  <c r="R241" i="17" s="1"/>
  <c r="H241" i="17"/>
  <c r="G241" i="17"/>
  <c r="F241" i="17"/>
  <c r="E241" i="17"/>
  <c r="D241" i="17"/>
  <c r="V240" i="17"/>
  <c r="T240" i="17"/>
  <c r="S240" i="17"/>
  <c r="R240" i="17"/>
  <c r="P240" i="17"/>
  <c r="O240" i="17"/>
  <c r="U240" i="17" s="1"/>
  <c r="N240" i="17"/>
  <c r="M240" i="17"/>
  <c r="L240" i="17"/>
  <c r="H240" i="17"/>
  <c r="G240" i="17"/>
  <c r="F240" i="17"/>
  <c r="E240" i="17"/>
  <c r="D240" i="17"/>
  <c r="V239" i="17"/>
  <c r="U239" i="17"/>
  <c r="S239" i="17"/>
  <c r="R239" i="17"/>
  <c r="P239" i="17"/>
  <c r="O239" i="17"/>
  <c r="N239" i="17"/>
  <c r="T239" i="17" s="1"/>
  <c r="M239" i="17"/>
  <c r="L239" i="17"/>
  <c r="H239" i="17"/>
  <c r="G239" i="17"/>
  <c r="F239" i="17"/>
  <c r="E239" i="17"/>
  <c r="D239" i="17"/>
  <c r="V238" i="17"/>
  <c r="U238" i="17"/>
  <c r="T238" i="17"/>
  <c r="P238" i="17"/>
  <c r="O238" i="17"/>
  <c r="N238" i="17"/>
  <c r="M238" i="17"/>
  <c r="S238" i="17" s="1"/>
  <c r="L238" i="17"/>
  <c r="R238" i="17" s="1"/>
  <c r="H238" i="17"/>
  <c r="G238" i="17"/>
  <c r="F238" i="17"/>
  <c r="F242" i="17" s="1"/>
  <c r="E238" i="17"/>
  <c r="D238" i="17"/>
  <c r="T237" i="17"/>
  <c r="S237" i="17"/>
  <c r="P237" i="17"/>
  <c r="V237" i="17" s="1"/>
  <c r="O237" i="17"/>
  <c r="U237" i="17" s="1"/>
  <c r="N237" i="17"/>
  <c r="M237" i="17"/>
  <c r="L237" i="17"/>
  <c r="R237" i="17" s="1"/>
  <c r="H237" i="17"/>
  <c r="G237" i="17"/>
  <c r="F237" i="17"/>
  <c r="E237" i="17"/>
  <c r="E242" i="17" s="1"/>
  <c r="D237" i="17"/>
  <c r="V236" i="17"/>
  <c r="T236" i="17"/>
  <c r="S236" i="17"/>
  <c r="R236" i="17"/>
  <c r="P236" i="17"/>
  <c r="O236" i="17"/>
  <c r="N236" i="17"/>
  <c r="M236" i="17"/>
  <c r="L236" i="17"/>
  <c r="H236" i="17"/>
  <c r="H242" i="17" s="1"/>
  <c r="G236" i="17"/>
  <c r="F236" i="17"/>
  <c r="E236" i="17"/>
  <c r="D236" i="17"/>
  <c r="V235" i="17"/>
  <c r="U235" i="17"/>
  <c r="R235" i="17"/>
  <c r="P235" i="17"/>
  <c r="O235" i="17"/>
  <c r="N235" i="17"/>
  <c r="T235" i="17" s="1"/>
  <c r="M235" i="17"/>
  <c r="S235" i="17" s="1"/>
  <c r="L235" i="17"/>
  <c r="H235" i="17"/>
  <c r="G235" i="17"/>
  <c r="F235" i="17"/>
  <c r="E235" i="17"/>
  <c r="D235" i="17"/>
  <c r="O234" i="17"/>
  <c r="V233" i="17"/>
  <c r="S233" i="17"/>
  <c r="R233" i="17"/>
  <c r="P233" i="17"/>
  <c r="O233" i="17"/>
  <c r="U233" i="17" s="1"/>
  <c r="N233" i="17"/>
  <c r="T233" i="17" s="1"/>
  <c r="M233" i="17"/>
  <c r="L233" i="17"/>
  <c r="H233" i="17"/>
  <c r="G233" i="17"/>
  <c r="F233" i="17"/>
  <c r="E233" i="17"/>
  <c r="D233" i="17"/>
  <c r="V232" i="17"/>
  <c r="U232" i="17"/>
  <c r="S232" i="17"/>
  <c r="R232" i="17"/>
  <c r="P232" i="17"/>
  <c r="O232" i="17"/>
  <c r="N232" i="17"/>
  <c r="T232" i="17" s="1"/>
  <c r="M232" i="17"/>
  <c r="L232" i="17"/>
  <c r="H232" i="17"/>
  <c r="G232" i="17"/>
  <c r="F232" i="17"/>
  <c r="E232" i="17"/>
  <c r="D232" i="17"/>
  <c r="U231" i="17"/>
  <c r="T231" i="17"/>
  <c r="R231" i="17"/>
  <c r="P231" i="17"/>
  <c r="V231" i="17" s="1"/>
  <c r="O231" i="17"/>
  <c r="N231" i="17"/>
  <c r="M231" i="17"/>
  <c r="S231" i="17" s="1"/>
  <c r="L231" i="17"/>
  <c r="H231" i="17"/>
  <c r="G231" i="17"/>
  <c r="F231" i="17"/>
  <c r="E231" i="17"/>
  <c r="D231" i="17"/>
  <c r="T230" i="17"/>
  <c r="S230" i="17"/>
  <c r="P230" i="17"/>
  <c r="V230" i="17" s="1"/>
  <c r="O230" i="17"/>
  <c r="U230" i="17" s="1"/>
  <c r="N230" i="17"/>
  <c r="M230" i="17"/>
  <c r="L230" i="17"/>
  <c r="R230" i="17" s="1"/>
  <c r="H230" i="17"/>
  <c r="G230" i="17"/>
  <c r="F230" i="17"/>
  <c r="E230" i="17"/>
  <c r="D230" i="17"/>
  <c r="V229" i="17"/>
  <c r="T229" i="17"/>
  <c r="S229" i="17"/>
  <c r="R229" i="17"/>
  <c r="P229" i="17"/>
  <c r="O229" i="17"/>
  <c r="U229" i="17" s="1"/>
  <c r="N229" i="17"/>
  <c r="M229" i="17"/>
  <c r="L229" i="17"/>
  <c r="H229" i="17"/>
  <c r="H234" i="17" s="1"/>
  <c r="G229" i="17"/>
  <c r="F229" i="17"/>
  <c r="E229" i="17"/>
  <c r="D229" i="17"/>
  <c r="V228" i="17"/>
  <c r="U228" i="17"/>
  <c r="S228" i="17"/>
  <c r="R228" i="17"/>
  <c r="P228" i="17"/>
  <c r="O228" i="17"/>
  <c r="N228" i="17"/>
  <c r="T228" i="17" s="1"/>
  <c r="M228" i="17"/>
  <c r="L228" i="17"/>
  <c r="H228" i="17"/>
  <c r="G228" i="17"/>
  <c r="F228" i="17"/>
  <c r="E228" i="17"/>
  <c r="D228" i="17"/>
  <c r="V227" i="17"/>
  <c r="U227" i="17"/>
  <c r="T227" i="17"/>
  <c r="P227" i="17"/>
  <c r="P234" i="17" s="1"/>
  <c r="O227" i="17"/>
  <c r="N227" i="17"/>
  <c r="M227" i="17"/>
  <c r="L227" i="17"/>
  <c r="R227" i="17" s="1"/>
  <c r="H227" i="17"/>
  <c r="G227" i="17"/>
  <c r="F227" i="17"/>
  <c r="E227" i="17"/>
  <c r="E234" i="17" s="1"/>
  <c r="D227" i="17"/>
  <c r="T226" i="17"/>
  <c r="S226" i="17"/>
  <c r="P226" i="17"/>
  <c r="V226" i="17" s="1"/>
  <c r="O226" i="17"/>
  <c r="U226" i="17" s="1"/>
  <c r="N226" i="17"/>
  <c r="M226" i="17"/>
  <c r="L226" i="17"/>
  <c r="R226" i="17" s="1"/>
  <c r="H226" i="17"/>
  <c r="G226" i="17"/>
  <c r="F226" i="17"/>
  <c r="E226" i="17"/>
  <c r="D226" i="17"/>
  <c r="U224" i="17"/>
  <c r="T224" i="17"/>
  <c r="P224" i="17"/>
  <c r="V224" i="17" s="1"/>
  <c r="O224" i="17"/>
  <c r="N224" i="17"/>
  <c r="M224" i="17"/>
  <c r="S224" i="17" s="1"/>
  <c r="L224" i="17"/>
  <c r="R224" i="17" s="1"/>
  <c r="H224" i="17"/>
  <c r="G224" i="17"/>
  <c r="F224" i="17"/>
  <c r="E224" i="17"/>
  <c r="D224" i="17"/>
  <c r="T223" i="17"/>
  <c r="S223" i="17"/>
  <c r="P223" i="17"/>
  <c r="V223" i="17" s="1"/>
  <c r="O223" i="17"/>
  <c r="U223" i="17" s="1"/>
  <c r="N223" i="17"/>
  <c r="M223" i="17"/>
  <c r="L223" i="17"/>
  <c r="R223" i="17" s="1"/>
  <c r="H223" i="17"/>
  <c r="G223" i="17"/>
  <c r="F223" i="17"/>
  <c r="E223" i="17"/>
  <c r="D223" i="17"/>
  <c r="V222" i="17"/>
  <c r="S222" i="17"/>
  <c r="R222" i="17"/>
  <c r="P222" i="17"/>
  <c r="O222" i="17"/>
  <c r="U222" i="17" s="1"/>
  <c r="N222" i="17"/>
  <c r="T222" i="17" s="1"/>
  <c r="M222" i="17"/>
  <c r="L222" i="17"/>
  <c r="H222" i="17"/>
  <c r="G222" i="17"/>
  <c r="F222" i="17"/>
  <c r="E222" i="17"/>
  <c r="D222" i="17"/>
  <c r="V221" i="17"/>
  <c r="U221" i="17"/>
  <c r="R221" i="17"/>
  <c r="P221" i="17"/>
  <c r="O221" i="17"/>
  <c r="N221" i="17"/>
  <c r="T221" i="17" s="1"/>
  <c r="M221" i="17"/>
  <c r="S221" i="17" s="1"/>
  <c r="L221" i="17"/>
  <c r="H221" i="17"/>
  <c r="G221" i="17"/>
  <c r="F221" i="17"/>
  <c r="E221" i="17"/>
  <c r="D221" i="17"/>
  <c r="U220" i="17"/>
  <c r="T220" i="17"/>
  <c r="R220" i="17"/>
  <c r="P220" i="17"/>
  <c r="V220" i="17" s="1"/>
  <c r="O220" i="17"/>
  <c r="N220" i="17"/>
  <c r="M220" i="17"/>
  <c r="S220" i="17" s="1"/>
  <c r="L220" i="17"/>
  <c r="H220" i="17"/>
  <c r="G220" i="17"/>
  <c r="F220" i="17"/>
  <c r="E220" i="17"/>
  <c r="D220" i="17"/>
  <c r="T219" i="17"/>
  <c r="S219" i="17"/>
  <c r="P219" i="17"/>
  <c r="V219" i="17" s="1"/>
  <c r="O219" i="17"/>
  <c r="U219" i="17" s="1"/>
  <c r="N219" i="17"/>
  <c r="M219" i="17"/>
  <c r="L219" i="17"/>
  <c r="R219" i="17" s="1"/>
  <c r="H219" i="17"/>
  <c r="G219" i="17"/>
  <c r="F219" i="17"/>
  <c r="E219" i="17"/>
  <c r="D219" i="17"/>
  <c r="V218" i="17"/>
  <c r="R218" i="17"/>
  <c r="P218" i="17"/>
  <c r="O218" i="17"/>
  <c r="U218" i="17" s="1"/>
  <c r="N218" i="17"/>
  <c r="T218" i="17" s="1"/>
  <c r="M218" i="17"/>
  <c r="S218" i="17" s="1"/>
  <c r="L218" i="17"/>
  <c r="H218" i="17"/>
  <c r="G218" i="17"/>
  <c r="F218" i="17"/>
  <c r="E218" i="17"/>
  <c r="D218" i="17"/>
  <c r="U217" i="17"/>
  <c r="S217" i="17"/>
  <c r="P217" i="17"/>
  <c r="O217" i="17"/>
  <c r="O225" i="17" s="1"/>
  <c r="N217" i="17"/>
  <c r="T217" i="17" s="1"/>
  <c r="M217" i="17"/>
  <c r="L217" i="17"/>
  <c r="R217" i="17" s="1"/>
  <c r="H217" i="17"/>
  <c r="H225" i="17" s="1"/>
  <c r="G217" i="17"/>
  <c r="G225" i="17" s="1"/>
  <c r="F217" i="17"/>
  <c r="F225" i="17" s="1"/>
  <c r="E217" i="17"/>
  <c r="D217" i="17"/>
  <c r="T216" i="17"/>
  <c r="R216" i="17"/>
  <c r="P216" i="17"/>
  <c r="V216" i="17" s="1"/>
  <c r="O216" i="17"/>
  <c r="U216" i="17" s="1"/>
  <c r="N216" i="17"/>
  <c r="M216" i="17"/>
  <c r="S216" i="17" s="1"/>
  <c r="L216" i="17"/>
  <c r="H216" i="17"/>
  <c r="G216" i="17"/>
  <c r="F216" i="17"/>
  <c r="E216" i="17"/>
  <c r="D216" i="17"/>
  <c r="N215" i="17"/>
  <c r="T214" i="17"/>
  <c r="S214" i="17"/>
  <c r="P214" i="17"/>
  <c r="V214" i="17" s="1"/>
  <c r="O214" i="17"/>
  <c r="U214" i="17" s="1"/>
  <c r="N214" i="17"/>
  <c r="M214" i="17"/>
  <c r="L214" i="17"/>
  <c r="R214" i="17" s="1"/>
  <c r="H214" i="17"/>
  <c r="G214" i="17"/>
  <c r="F214" i="17"/>
  <c r="E214" i="17"/>
  <c r="D214" i="17"/>
  <c r="V213" i="17"/>
  <c r="S213" i="17"/>
  <c r="R213" i="17"/>
  <c r="P213" i="17"/>
  <c r="O213" i="17"/>
  <c r="U213" i="17" s="1"/>
  <c r="N213" i="17"/>
  <c r="T213" i="17" s="1"/>
  <c r="M213" i="17"/>
  <c r="L213" i="17"/>
  <c r="H213" i="17"/>
  <c r="G213" i="17"/>
  <c r="F213" i="17"/>
  <c r="E213" i="17"/>
  <c r="D213" i="17"/>
  <c r="V212" i="17"/>
  <c r="U212" i="17"/>
  <c r="R212" i="17"/>
  <c r="P212" i="17"/>
  <c r="O212" i="17"/>
  <c r="N212" i="17"/>
  <c r="T212" i="17" s="1"/>
  <c r="M212" i="17"/>
  <c r="S212" i="17" s="1"/>
  <c r="L212" i="17"/>
  <c r="H212" i="17"/>
  <c r="G212" i="17"/>
  <c r="F212" i="17"/>
  <c r="F215" i="17" s="1"/>
  <c r="E212" i="17"/>
  <c r="D212" i="17"/>
  <c r="U211" i="17"/>
  <c r="T211" i="17"/>
  <c r="P211" i="17"/>
  <c r="V211" i="17" s="1"/>
  <c r="O211" i="17"/>
  <c r="N211" i="17"/>
  <c r="M211" i="17"/>
  <c r="S211" i="17" s="1"/>
  <c r="L211" i="17"/>
  <c r="R211" i="17" s="1"/>
  <c r="H211" i="17"/>
  <c r="G211" i="17"/>
  <c r="F211" i="17"/>
  <c r="E211" i="17"/>
  <c r="D211" i="17"/>
  <c r="T210" i="17"/>
  <c r="S210" i="17"/>
  <c r="P210" i="17"/>
  <c r="V210" i="17" s="1"/>
  <c r="O210" i="17"/>
  <c r="U210" i="17" s="1"/>
  <c r="N210" i="17"/>
  <c r="M210" i="17"/>
  <c r="L210" i="17"/>
  <c r="R210" i="17" s="1"/>
  <c r="H210" i="17"/>
  <c r="G210" i="17"/>
  <c r="F210" i="17"/>
  <c r="E210" i="17"/>
  <c r="D210" i="17"/>
  <c r="V209" i="17"/>
  <c r="S209" i="17"/>
  <c r="R209" i="17"/>
  <c r="P209" i="17"/>
  <c r="O209" i="17"/>
  <c r="U209" i="17" s="1"/>
  <c r="N209" i="17"/>
  <c r="T209" i="17" s="1"/>
  <c r="M209" i="17"/>
  <c r="L209" i="17"/>
  <c r="H209" i="17"/>
  <c r="G209" i="17"/>
  <c r="F209" i="17"/>
  <c r="E209" i="17"/>
  <c r="D209" i="17"/>
  <c r="V208" i="17"/>
  <c r="U208" i="17"/>
  <c r="R208" i="17"/>
  <c r="P208" i="17"/>
  <c r="O208" i="17"/>
  <c r="N208" i="17"/>
  <c r="T208" i="17" s="1"/>
  <c r="M208" i="17"/>
  <c r="S208" i="17" s="1"/>
  <c r="L208" i="17"/>
  <c r="H208" i="17"/>
  <c r="G208" i="17"/>
  <c r="F208" i="17"/>
  <c r="E208" i="17"/>
  <c r="D208" i="17"/>
  <c r="U207" i="17"/>
  <c r="T207" i="17"/>
  <c r="P207" i="17"/>
  <c r="O207" i="17"/>
  <c r="N207" i="17"/>
  <c r="M207" i="17"/>
  <c r="L207" i="17"/>
  <c r="R207" i="17" s="1"/>
  <c r="H207" i="17"/>
  <c r="H215" i="17" s="1"/>
  <c r="G207" i="17"/>
  <c r="F207" i="17"/>
  <c r="E207" i="17"/>
  <c r="E215" i="17" s="1"/>
  <c r="D207" i="17"/>
  <c r="T206" i="17"/>
  <c r="S206" i="17"/>
  <c r="P206" i="17"/>
  <c r="V206" i="17" s="1"/>
  <c r="O206" i="17"/>
  <c r="U206" i="17" s="1"/>
  <c r="N206" i="17"/>
  <c r="M206" i="17"/>
  <c r="L206" i="17"/>
  <c r="R206" i="17" s="1"/>
  <c r="H206" i="17"/>
  <c r="G206" i="17"/>
  <c r="F206" i="17"/>
  <c r="E206" i="17"/>
  <c r="D206" i="17"/>
  <c r="U204" i="17"/>
  <c r="T204" i="17"/>
  <c r="P204" i="17"/>
  <c r="V204" i="17" s="1"/>
  <c r="O204" i="17"/>
  <c r="N204" i="17"/>
  <c r="M204" i="17"/>
  <c r="S204" i="17" s="1"/>
  <c r="L204" i="17"/>
  <c r="R204" i="17" s="1"/>
  <c r="H204" i="17"/>
  <c r="G204" i="17"/>
  <c r="F204" i="17"/>
  <c r="E204" i="17"/>
  <c r="D204" i="17"/>
  <c r="T203" i="17"/>
  <c r="S203" i="17"/>
  <c r="P203" i="17"/>
  <c r="V203" i="17" s="1"/>
  <c r="O203" i="17"/>
  <c r="U203" i="17" s="1"/>
  <c r="N203" i="17"/>
  <c r="M203" i="17"/>
  <c r="L203" i="17"/>
  <c r="R203" i="17" s="1"/>
  <c r="H203" i="17"/>
  <c r="G203" i="17"/>
  <c r="F203" i="17"/>
  <c r="E203" i="17"/>
  <c r="D203" i="17"/>
  <c r="V202" i="17"/>
  <c r="S202" i="17"/>
  <c r="R202" i="17"/>
  <c r="P202" i="17"/>
  <c r="O202" i="17"/>
  <c r="U202" i="17" s="1"/>
  <c r="N202" i="17"/>
  <c r="T202" i="17" s="1"/>
  <c r="M202" i="17"/>
  <c r="L202" i="17"/>
  <c r="H202" i="17"/>
  <c r="G202" i="17"/>
  <c r="F202" i="17"/>
  <c r="E202" i="17"/>
  <c r="D202" i="17"/>
  <c r="V201" i="17"/>
  <c r="U201" i="17"/>
  <c r="R201" i="17"/>
  <c r="P201" i="17"/>
  <c r="O201" i="17"/>
  <c r="N201" i="17"/>
  <c r="T201" i="17" s="1"/>
  <c r="M201" i="17"/>
  <c r="S201" i="17" s="1"/>
  <c r="L201" i="17"/>
  <c r="H201" i="17"/>
  <c r="G201" i="17"/>
  <c r="F201" i="17"/>
  <c r="E201" i="17"/>
  <c r="D201" i="17"/>
  <c r="U200" i="17"/>
  <c r="T200" i="17"/>
  <c r="R200" i="17"/>
  <c r="P200" i="17"/>
  <c r="V200" i="17" s="1"/>
  <c r="O200" i="17"/>
  <c r="N200" i="17"/>
  <c r="M200" i="17"/>
  <c r="S200" i="17" s="1"/>
  <c r="L200" i="17"/>
  <c r="H200" i="17"/>
  <c r="G200" i="17"/>
  <c r="F200" i="17"/>
  <c r="E200" i="17"/>
  <c r="D200" i="17"/>
  <c r="T199" i="17"/>
  <c r="S199" i="17"/>
  <c r="P199" i="17"/>
  <c r="V199" i="17" s="1"/>
  <c r="O199" i="17"/>
  <c r="U199" i="17" s="1"/>
  <c r="N199" i="17"/>
  <c r="M199" i="17"/>
  <c r="L199" i="17"/>
  <c r="R199" i="17" s="1"/>
  <c r="H199" i="17"/>
  <c r="G199" i="17"/>
  <c r="F199" i="17"/>
  <c r="E199" i="17"/>
  <c r="D199" i="17"/>
  <c r="V198" i="17"/>
  <c r="S198" i="17"/>
  <c r="R198" i="17"/>
  <c r="P198" i="17"/>
  <c r="O198" i="17"/>
  <c r="U198" i="17" s="1"/>
  <c r="N198" i="17"/>
  <c r="T198" i="17" s="1"/>
  <c r="M198" i="17"/>
  <c r="L198" i="17"/>
  <c r="H198" i="17"/>
  <c r="G198" i="17"/>
  <c r="F198" i="17"/>
  <c r="E198" i="17"/>
  <c r="D198" i="17"/>
  <c r="V197" i="17"/>
  <c r="U197" i="17"/>
  <c r="S197" i="17"/>
  <c r="R197" i="17"/>
  <c r="P197" i="17"/>
  <c r="O197" i="17"/>
  <c r="N197" i="17"/>
  <c r="M197" i="17"/>
  <c r="L197" i="17"/>
  <c r="H197" i="17"/>
  <c r="G197" i="17"/>
  <c r="F197" i="17"/>
  <c r="E197" i="17"/>
  <c r="D197" i="17"/>
  <c r="U196" i="17"/>
  <c r="T196" i="17"/>
  <c r="R196" i="17"/>
  <c r="P196" i="17"/>
  <c r="V196" i="17" s="1"/>
  <c r="O196" i="17"/>
  <c r="N196" i="17"/>
  <c r="M196" i="17"/>
  <c r="S196" i="17" s="1"/>
  <c r="L196" i="17"/>
  <c r="H196" i="17"/>
  <c r="G196" i="17"/>
  <c r="F196" i="17"/>
  <c r="F205" i="17" s="1"/>
  <c r="E196" i="17"/>
  <c r="D196" i="17"/>
  <c r="T195" i="17"/>
  <c r="S195" i="17"/>
  <c r="P195" i="17"/>
  <c r="O195" i="17"/>
  <c r="O205" i="17" s="1"/>
  <c r="N195" i="17"/>
  <c r="M195" i="17"/>
  <c r="L195" i="17"/>
  <c r="R195" i="17" s="1"/>
  <c r="H195" i="17"/>
  <c r="H205" i="17" s="1"/>
  <c r="G195" i="17"/>
  <c r="F195" i="17"/>
  <c r="E195" i="17"/>
  <c r="D195" i="17"/>
  <c r="V194" i="17"/>
  <c r="T194" i="17"/>
  <c r="S194" i="17"/>
  <c r="R194" i="17"/>
  <c r="P194" i="17"/>
  <c r="O194" i="17"/>
  <c r="U194" i="17" s="1"/>
  <c r="N194" i="17"/>
  <c r="M194" i="17"/>
  <c r="L194" i="17"/>
  <c r="H194" i="17"/>
  <c r="G194" i="17"/>
  <c r="F194" i="17"/>
  <c r="E194" i="17"/>
  <c r="D194" i="17"/>
  <c r="T192" i="17"/>
  <c r="S192" i="17"/>
  <c r="P192" i="17"/>
  <c r="V192" i="17" s="1"/>
  <c r="O192" i="17"/>
  <c r="U192" i="17" s="1"/>
  <c r="N192" i="17"/>
  <c r="M192" i="17"/>
  <c r="L192" i="17"/>
  <c r="R192" i="17" s="1"/>
  <c r="H192" i="17"/>
  <c r="G192" i="17"/>
  <c r="F192" i="17"/>
  <c r="E192" i="17"/>
  <c r="D192" i="17"/>
  <c r="V191" i="17"/>
  <c r="T191" i="17"/>
  <c r="S191" i="17"/>
  <c r="R191" i="17"/>
  <c r="P191" i="17"/>
  <c r="O191" i="17"/>
  <c r="U191" i="17" s="1"/>
  <c r="N191" i="17"/>
  <c r="M191" i="17"/>
  <c r="L191" i="17"/>
  <c r="H191" i="17"/>
  <c r="G191" i="17"/>
  <c r="F191" i="17"/>
  <c r="E191" i="17"/>
  <c r="D191" i="17"/>
  <c r="V190" i="17"/>
  <c r="U190" i="17"/>
  <c r="R190" i="17"/>
  <c r="P190" i="17"/>
  <c r="O190" i="17"/>
  <c r="N190" i="17"/>
  <c r="T190" i="17" s="1"/>
  <c r="M190" i="17"/>
  <c r="S190" i="17" s="1"/>
  <c r="L190" i="17"/>
  <c r="H190" i="17"/>
  <c r="G190" i="17"/>
  <c r="F190" i="17"/>
  <c r="E190" i="17"/>
  <c r="D190" i="17"/>
  <c r="U189" i="17"/>
  <c r="T189" i="17"/>
  <c r="R189" i="17"/>
  <c r="P189" i="17"/>
  <c r="V189" i="17" s="1"/>
  <c r="O189" i="17"/>
  <c r="N189" i="17"/>
  <c r="M189" i="17"/>
  <c r="S189" i="17" s="1"/>
  <c r="L189" i="17"/>
  <c r="H189" i="17"/>
  <c r="G189" i="17"/>
  <c r="F189" i="17"/>
  <c r="E189" i="17"/>
  <c r="D189" i="17"/>
  <c r="T188" i="17"/>
  <c r="S188" i="17"/>
  <c r="P188" i="17"/>
  <c r="V188" i="17" s="1"/>
  <c r="O188" i="17"/>
  <c r="U188" i="17" s="1"/>
  <c r="N188" i="17"/>
  <c r="M188" i="17"/>
  <c r="L188" i="17"/>
  <c r="R188" i="17" s="1"/>
  <c r="H188" i="17"/>
  <c r="G188" i="17"/>
  <c r="F188" i="17"/>
  <c r="E188" i="17"/>
  <c r="D188" i="17"/>
  <c r="V187" i="17"/>
  <c r="S187" i="17"/>
  <c r="R187" i="17"/>
  <c r="P187" i="17"/>
  <c r="O187" i="17"/>
  <c r="U187" i="17" s="1"/>
  <c r="N187" i="17"/>
  <c r="T187" i="17" s="1"/>
  <c r="M187" i="17"/>
  <c r="L187" i="17"/>
  <c r="H187" i="17"/>
  <c r="G187" i="17"/>
  <c r="F187" i="17"/>
  <c r="E187" i="17"/>
  <c r="D187" i="17"/>
  <c r="V186" i="17"/>
  <c r="U186" i="17"/>
  <c r="S186" i="17"/>
  <c r="R186" i="17"/>
  <c r="P186" i="17"/>
  <c r="O186" i="17"/>
  <c r="N186" i="17"/>
  <c r="T186" i="17" s="1"/>
  <c r="M186" i="17"/>
  <c r="L186" i="17"/>
  <c r="H186" i="17"/>
  <c r="G186" i="17"/>
  <c r="F186" i="17"/>
  <c r="E186" i="17"/>
  <c r="D186" i="17"/>
  <c r="V185" i="17"/>
  <c r="U185" i="17"/>
  <c r="T185" i="17"/>
  <c r="P185" i="17"/>
  <c r="O185" i="17"/>
  <c r="N185" i="17"/>
  <c r="M185" i="17"/>
  <c r="S185" i="17" s="1"/>
  <c r="L185" i="17"/>
  <c r="R185" i="17" s="1"/>
  <c r="H185" i="17"/>
  <c r="G185" i="17"/>
  <c r="F185" i="17"/>
  <c r="E185" i="17"/>
  <c r="D185" i="17"/>
  <c r="T184" i="17"/>
  <c r="S184" i="17"/>
  <c r="P184" i="17"/>
  <c r="V184" i="17" s="1"/>
  <c r="O184" i="17"/>
  <c r="U184" i="17" s="1"/>
  <c r="N184" i="17"/>
  <c r="M184" i="17"/>
  <c r="L184" i="17"/>
  <c r="R184" i="17" s="1"/>
  <c r="H184" i="17"/>
  <c r="G184" i="17"/>
  <c r="F184" i="17"/>
  <c r="E184" i="17"/>
  <c r="D184" i="17"/>
  <c r="V183" i="17"/>
  <c r="T183" i="17"/>
  <c r="S183" i="17"/>
  <c r="R183" i="17"/>
  <c r="P183" i="17"/>
  <c r="O183" i="17"/>
  <c r="U183" i="17" s="1"/>
  <c r="N183" i="17"/>
  <c r="M183" i="17"/>
  <c r="L183" i="17"/>
  <c r="H183" i="17"/>
  <c r="G183" i="17"/>
  <c r="F183" i="17"/>
  <c r="E183" i="17"/>
  <c r="D183" i="17"/>
  <c r="V182" i="17"/>
  <c r="U182" i="17"/>
  <c r="R182" i="17"/>
  <c r="P182" i="17"/>
  <c r="O182" i="17"/>
  <c r="N182" i="17"/>
  <c r="T182" i="17" s="1"/>
  <c r="M182" i="17"/>
  <c r="S182" i="17" s="1"/>
  <c r="L182" i="17"/>
  <c r="H182" i="17"/>
  <c r="G182" i="17"/>
  <c r="F182" i="17"/>
  <c r="E182" i="17"/>
  <c r="D182" i="17"/>
  <c r="U181" i="17"/>
  <c r="T181" i="17"/>
  <c r="R181" i="17"/>
  <c r="P181" i="17"/>
  <c r="P193" i="17" s="1"/>
  <c r="O181" i="17"/>
  <c r="N181" i="17"/>
  <c r="M181" i="17"/>
  <c r="S181" i="17" s="1"/>
  <c r="L181" i="17"/>
  <c r="H181" i="17"/>
  <c r="G181" i="17"/>
  <c r="F181" i="17"/>
  <c r="F193" i="17" s="1"/>
  <c r="E181" i="17"/>
  <c r="E193" i="17" s="1"/>
  <c r="D181" i="17"/>
  <c r="T180" i="17"/>
  <c r="S180" i="17"/>
  <c r="P180" i="17"/>
  <c r="V180" i="17" s="1"/>
  <c r="O180" i="17"/>
  <c r="U180" i="17" s="1"/>
  <c r="N180" i="17"/>
  <c r="M180" i="17"/>
  <c r="L180" i="17"/>
  <c r="R180" i="17" s="1"/>
  <c r="H180" i="17"/>
  <c r="G180" i="17"/>
  <c r="F180" i="17"/>
  <c r="E180" i="17"/>
  <c r="D180" i="17"/>
  <c r="G179" i="17"/>
  <c r="U178" i="17"/>
  <c r="T178" i="17"/>
  <c r="R178" i="17"/>
  <c r="P178" i="17"/>
  <c r="V178" i="17" s="1"/>
  <c r="O178" i="17"/>
  <c r="N178" i="17"/>
  <c r="M178" i="17"/>
  <c r="S178" i="17" s="1"/>
  <c r="L178" i="17"/>
  <c r="H178" i="17"/>
  <c r="G178" i="17"/>
  <c r="F178" i="17"/>
  <c r="E178" i="17"/>
  <c r="D178" i="17"/>
  <c r="T177" i="17"/>
  <c r="S177" i="17"/>
  <c r="P177" i="17"/>
  <c r="V177" i="17" s="1"/>
  <c r="O177" i="17"/>
  <c r="U177" i="17" s="1"/>
  <c r="N177" i="17"/>
  <c r="M177" i="17"/>
  <c r="L177" i="17"/>
  <c r="R177" i="17" s="1"/>
  <c r="H177" i="17"/>
  <c r="G177" i="17"/>
  <c r="F177" i="17"/>
  <c r="E177" i="17"/>
  <c r="D177" i="17"/>
  <c r="V176" i="17"/>
  <c r="T176" i="17"/>
  <c r="S176" i="17"/>
  <c r="R176" i="17"/>
  <c r="P176" i="17"/>
  <c r="O176" i="17"/>
  <c r="U176" i="17" s="1"/>
  <c r="N176" i="17"/>
  <c r="M176" i="17"/>
  <c r="L176" i="17"/>
  <c r="H176" i="17"/>
  <c r="G176" i="17"/>
  <c r="F176" i="17"/>
  <c r="E176" i="17"/>
  <c r="D176" i="17"/>
  <c r="V175" i="17"/>
  <c r="U175" i="17"/>
  <c r="R175" i="17"/>
  <c r="P175" i="17"/>
  <c r="O175" i="17"/>
  <c r="O179" i="17" s="1"/>
  <c r="N175" i="17"/>
  <c r="T175" i="17" s="1"/>
  <c r="M175" i="17"/>
  <c r="S175" i="17" s="1"/>
  <c r="L175" i="17"/>
  <c r="H175" i="17"/>
  <c r="H179" i="17" s="1"/>
  <c r="G175" i="17"/>
  <c r="F175" i="17"/>
  <c r="F179" i="17" s="1"/>
  <c r="E175" i="17"/>
  <c r="D175" i="17"/>
  <c r="U174" i="17"/>
  <c r="T174" i="17"/>
  <c r="R174" i="17"/>
  <c r="P174" i="17"/>
  <c r="V174" i="17" s="1"/>
  <c r="O174" i="17"/>
  <c r="N174" i="17"/>
  <c r="M174" i="17"/>
  <c r="S174" i="17" s="1"/>
  <c r="L174" i="17"/>
  <c r="H174" i="17"/>
  <c r="G174" i="17"/>
  <c r="F174" i="17"/>
  <c r="E174" i="17"/>
  <c r="D174" i="17"/>
  <c r="N173" i="17"/>
  <c r="V172" i="17"/>
  <c r="U172" i="17"/>
  <c r="S172" i="17"/>
  <c r="R172" i="17"/>
  <c r="P172" i="17"/>
  <c r="O172" i="17"/>
  <c r="N172" i="17"/>
  <c r="T172" i="17" s="1"/>
  <c r="M172" i="17"/>
  <c r="L172" i="17"/>
  <c r="H172" i="17"/>
  <c r="G172" i="17"/>
  <c r="G173" i="17" s="1"/>
  <c r="F172" i="17"/>
  <c r="E172" i="17"/>
  <c r="D172" i="17"/>
  <c r="U171" i="17"/>
  <c r="T171" i="17"/>
  <c r="P171" i="17"/>
  <c r="V171" i="17" s="1"/>
  <c r="O171" i="17"/>
  <c r="N171" i="17"/>
  <c r="M171" i="17"/>
  <c r="L171" i="17"/>
  <c r="R171" i="17" s="1"/>
  <c r="H171" i="17"/>
  <c r="G171" i="17"/>
  <c r="F171" i="17"/>
  <c r="F173" i="17" s="1"/>
  <c r="E171" i="17"/>
  <c r="D171" i="17"/>
  <c r="T170" i="17"/>
  <c r="S170" i="17"/>
  <c r="P170" i="17"/>
  <c r="O170" i="17"/>
  <c r="O173" i="17" s="1"/>
  <c r="N170" i="17"/>
  <c r="M170" i="17"/>
  <c r="L170" i="17"/>
  <c r="R170" i="17" s="1"/>
  <c r="H170" i="17"/>
  <c r="H173" i="17" s="1"/>
  <c r="G170" i="17"/>
  <c r="F170" i="17"/>
  <c r="E170" i="17"/>
  <c r="D170" i="17"/>
  <c r="V169" i="17"/>
  <c r="T169" i="17"/>
  <c r="S169" i="17"/>
  <c r="R169" i="17"/>
  <c r="P169" i="17"/>
  <c r="O169" i="17"/>
  <c r="U169" i="17" s="1"/>
  <c r="N169" i="17"/>
  <c r="M169" i="17"/>
  <c r="L169" i="17"/>
  <c r="H169" i="17"/>
  <c r="G169" i="17"/>
  <c r="F169" i="17"/>
  <c r="E169" i="17"/>
  <c r="D169" i="17"/>
  <c r="M168" i="17"/>
  <c r="T167" i="17"/>
  <c r="S167" i="17"/>
  <c r="P167" i="17"/>
  <c r="V167" i="17" s="1"/>
  <c r="O167" i="17"/>
  <c r="U167" i="17" s="1"/>
  <c r="N167" i="17"/>
  <c r="M167" i="17"/>
  <c r="L167" i="17"/>
  <c r="R167" i="17" s="1"/>
  <c r="H167" i="17"/>
  <c r="G167" i="17"/>
  <c r="F167" i="17"/>
  <c r="E167" i="17"/>
  <c r="D167" i="17"/>
  <c r="V166" i="17"/>
  <c r="T166" i="17"/>
  <c r="S166" i="17"/>
  <c r="R166" i="17"/>
  <c r="P166" i="17"/>
  <c r="O166" i="17"/>
  <c r="U166" i="17" s="1"/>
  <c r="N166" i="17"/>
  <c r="M166" i="17"/>
  <c r="L166" i="17"/>
  <c r="H166" i="17"/>
  <c r="G166" i="17"/>
  <c r="F166" i="17"/>
  <c r="E166" i="17"/>
  <c r="D166" i="17"/>
  <c r="V165" i="17"/>
  <c r="U165" i="17"/>
  <c r="R165" i="17"/>
  <c r="P165" i="17"/>
  <c r="O165" i="17"/>
  <c r="N165" i="17"/>
  <c r="T165" i="17" s="1"/>
  <c r="M165" i="17"/>
  <c r="S165" i="17" s="1"/>
  <c r="L165" i="17"/>
  <c r="H165" i="17"/>
  <c r="G165" i="17"/>
  <c r="F165" i="17"/>
  <c r="E165" i="17"/>
  <c r="D165" i="17"/>
  <c r="U164" i="17"/>
  <c r="T164" i="17"/>
  <c r="R164" i="17"/>
  <c r="P164" i="17"/>
  <c r="V164" i="17" s="1"/>
  <c r="O164" i="17"/>
  <c r="N164" i="17"/>
  <c r="M164" i="17"/>
  <c r="S164" i="17" s="1"/>
  <c r="L164" i="17"/>
  <c r="H164" i="17"/>
  <c r="G164" i="17"/>
  <c r="F164" i="17"/>
  <c r="E164" i="17"/>
  <c r="D164" i="17"/>
  <c r="T163" i="17"/>
  <c r="S163" i="17"/>
  <c r="P163" i="17"/>
  <c r="V163" i="17" s="1"/>
  <c r="O163" i="17"/>
  <c r="U163" i="17" s="1"/>
  <c r="N163" i="17"/>
  <c r="M163" i="17"/>
  <c r="L163" i="17"/>
  <c r="R163" i="17" s="1"/>
  <c r="H163" i="17"/>
  <c r="G163" i="17"/>
  <c r="F163" i="17"/>
  <c r="E163" i="17"/>
  <c r="D163" i="17"/>
  <c r="V162" i="17"/>
  <c r="S162" i="17"/>
  <c r="R162" i="17"/>
  <c r="P162" i="17"/>
  <c r="O162" i="17"/>
  <c r="U162" i="17" s="1"/>
  <c r="N162" i="17"/>
  <c r="T162" i="17" s="1"/>
  <c r="M162" i="17"/>
  <c r="L162" i="17"/>
  <c r="H162" i="17"/>
  <c r="G162" i="17"/>
  <c r="F162" i="17"/>
  <c r="E162" i="17"/>
  <c r="D162" i="17"/>
  <c r="V161" i="17"/>
  <c r="U161" i="17"/>
  <c r="S161" i="17"/>
  <c r="R161" i="17"/>
  <c r="P161" i="17"/>
  <c r="O161" i="17"/>
  <c r="N161" i="17"/>
  <c r="T161" i="17" s="1"/>
  <c r="M161" i="17"/>
  <c r="L161" i="17"/>
  <c r="H161" i="17"/>
  <c r="G161" i="17"/>
  <c r="F161" i="17"/>
  <c r="E161" i="17"/>
  <c r="D161" i="17"/>
  <c r="U160" i="17"/>
  <c r="T160" i="17"/>
  <c r="P160" i="17"/>
  <c r="V160" i="17" s="1"/>
  <c r="O160" i="17"/>
  <c r="N160" i="17"/>
  <c r="M160" i="17"/>
  <c r="S160" i="17" s="1"/>
  <c r="L160" i="17"/>
  <c r="R160" i="17" s="1"/>
  <c r="H160" i="17"/>
  <c r="G160" i="17"/>
  <c r="F160" i="17"/>
  <c r="E160" i="17"/>
  <c r="D160" i="17"/>
  <c r="T159" i="17"/>
  <c r="S159" i="17"/>
  <c r="P159" i="17"/>
  <c r="V159" i="17" s="1"/>
  <c r="O159" i="17"/>
  <c r="U159" i="17" s="1"/>
  <c r="N159" i="17"/>
  <c r="M159" i="17"/>
  <c r="L159" i="17"/>
  <c r="R159" i="17" s="1"/>
  <c r="H159" i="17"/>
  <c r="G159" i="17"/>
  <c r="F159" i="17"/>
  <c r="E159" i="17"/>
  <c r="D159" i="17"/>
  <c r="V158" i="17"/>
  <c r="T158" i="17"/>
  <c r="S158" i="17"/>
  <c r="R158" i="17"/>
  <c r="P158" i="17"/>
  <c r="O158" i="17"/>
  <c r="U158" i="17" s="1"/>
  <c r="N158" i="17"/>
  <c r="M158" i="17"/>
  <c r="L158" i="17"/>
  <c r="H158" i="17"/>
  <c r="G158" i="17"/>
  <c r="F158" i="17"/>
  <c r="E158" i="17"/>
  <c r="D158" i="17"/>
  <c r="V157" i="17"/>
  <c r="U157" i="17"/>
  <c r="R157" i="17"/>
  <c r="P157" i="17"/>
  <c r="O157" i="17"/>
  <c r="N157" i="17"/>
  <c r="T157" i="17" s="1"/>
  <c r="M157" i="17"/>
  <c r="S157" i="17" s="1"/>
  <c r="L157" i="17"/>
  <c r="H157" i="17"/>
  <c r="G157" i="17"/>
  <c r="F157" i="17"/>
  <c r="E157" i="17"/>
  <c r="D157" i="17"/>
  <c r="U156" i="17"/>
  <c r="T156" i="17"/>
  <c r="R156" i="17"/>
  <c r="P156" i="17"/>
  <c r="V156" i="17" s="1"/>
  <c r="O156" i="17"/>
  <c r="N156" i="17"/>
  <c r="M156" i="17"/>
  <c r="S156" i="17" s="1"/>
  <c r="L156" i="17"/>
  <c r="H156" i="17"/>
  <c r="G156" i="17"/>
  <c r="F156" i="17"/>
  <c r="E156" i="17"/>
  <c r="D156" i="17"/>
  <c r="T155" i="17"/>
  <c r="S155" i="17"/>
  <c r="P155" i="17"/>
  <c r="O155" i="17"/>
  <c r="N155" i="17"/>
  <c r="M155" i="17"/>
  <c r="L155" i="17"/>
  <c r="R155" i="17" s="1"/>
  <c r="H155" i="17"/>
  <c r="G155" i="17"/>
  <c r="F155" i="17"/>
  <c r="E155" i="17"/>
  <c r="E168" i="17" s="1"/>
  <c r="D155" i="17"/>
  <c r="V154" i="17"/>
  <c r="S154" i="17"/>
  <c r="R154" i="17"/>
  <c r="P154" i="17"/>
  <c r="O154" i="17"/>
  <c r="U154" i="17" s="1"/>
  <c r="N154" i="17"/>
  <c r="T154" i="17" s="1"/>
  <c r="M154" i="17"/>
  <c r="L154" i="17"/>
  <c r="H154" i="17"/>
  <c r="G154" i="17"/>
  <c r="F154" i="17"/>
  <c r="E154" i="17"/>
  <c r="D154" i="17"/>
  <c r="E153" i="17"/>
  <c r="T152" i="17"/>
  <c r="S152" i="17"/>
  <c r="P152" i="17"/>
  <c r="V152" i="17" s="1"/>
  <c r="O152" i="17"/>
  <c r="U152" i="17" s="1"/>
  <c r="N152" i="17"/>
  <c r="M152" i="17"/>
  <c r="L152" i="17"/>
  <c r="R152" i="17" s="1"/>
  <c r="H152" i="17"/>
  <c r="G152" i="17"/>
  <c r="F152" i="17"/>
  <c r="E152" i="17"/>
  <c r="D152" i="17"/>
  <c r="V151" i="17"/>
  <c r="S151" i="17"/>
  <c r="R151" i="17"/>
  <c r="P151" i="17"/>
  <c r="O151" i="17"/>
  <c r="U151" i="17" s="1"/>
  <c r="N151" i="17"/>
  <c r="T151" i="17" s="1"/>
  <c r="M151" i="17"/>
  <c r="L151" i="17"/>
  <c r="H151" i="17"/>
  <c r="G151" i="17"/>
  <c r="F151" i="17"/>
  <c r="E151" i="17"/>
  <c r="D151" i="17"/>
  <c r="V150" i="17"/>
  <c r="U150" i="17"/>
  <c r="S150" i="17"/>
  <c r="R150" i="17"/>
  <c r="P150" i="17"/>
  <c r="O150" i="17"/>
  <c r="N150" i="17"/>
  <c r="T150" i="17" s="1"/>
  <c r="M150" i="17"/>
  <c r="L150" i="17"/>
  <c r="H150" i="17"/>
  <c r="G150" i="17"/>
  <c r="F150" i="17"/>
  <c r="E150" i="17"/>
  <c r="D150" i="17"/>
  <c r="U149" i="17"/>
  <c r="T149" i="17"/>
  <c r="P149" i="17"/>
  <c r="V149" i="17" s="1"/>
  <c r="O149" i="17"/>
  <c r="N149" i="17"/>
  <c r="M149" i="17"/>
  <c r="S149" i="17" s="1"/>
  <c r="L149" i="17"/>
  <c r="R149" i="17" s="1"/>
  <c r="H149" i="17"/>
  <c r="G149" i="17"/>
  <c r="F149" i="17"/>
  <c r="F153" i="17" s="1"/>
  <c r="E149" i="17"/>
  <c r="D149" i="17"/>
  <c r="T148" i="17"/>
  <c r="S148" i="17"/>
  <c r="P148" i="17"/>
  <c r="V148" i="17" s="1"/>
  <c r="O148" i="17"/>
  <c r="U148" i="17" s="1"/>
  <c r="N148" i="17"/>
  <c r="M148" i="17"/>
  <c r="L148" i="17"/>
  <c r="R148" i="17" s="1"/>
  <c r="H148" i="17"/>
  <c r="G148" i="17"/>
  <c r="F148" i="17"/>
  <c r="E148" i="17"/>
  <c r="D148" i="17"/>
  <c r="V147" i="17"/>
  <c r="T147" i="17"/>
  <c r="S147" i="17"/>
  <c r="R147" i="17"/>
  <c r="P147" i="17"/>
  <c r="O147" i="17"/>
  <c r="N147" i="17"/>
  <c r="M147" i="17"/>
  <c r="L147" i="17"/>
  <c r="H147" i="17"/>
  <c r="G147" i="17"/>
  <c r="F147" i="17"/>
  <c r="E147" i="17"/>
  <c r="D147" i="17"/>
  <c r="V146" i="17"/>
  <c r="U146" i="17"/>
  <c r="R146" i="17"/>
  <c r="P146" i="17"/>
  <c r="O146" i="17"/>
  <c r="N146" i="17"/>
  <c r="T146" i="17" s="1"/>
  <c r="M146" i="17"/>
  <c r="S146" i="17" s="1"/>
  <c r="L146" i="17"/>
  <c r="H146" i="17"/>
  <c r="G146" i="17"/>
  <c r="F146" i="17"/>
  <c r="E146" i="17"/>
  <c r="D146" i="17"/>
  <c r="P145" i="17"/>
  <c r="E145" i="17"/>
  <c r="V144" i="17"/>
  <c r="T144" i="17"/>
  <c r="S144" i="17"/>
  <c r="R144" i="17"/>
  <c r="P144" i="17"/>
  <c r="O144" i="17"/>
  <c r="N144" i="17"/>
  <c r="M144" i="17"/>
  <c r="L144" i="17"/>
  <c r="H144" i="17"/>
  <c r="H145" i="17" s="1"/>
  <c r="G144" i="17"/>
  <c r="F144" i="17"/>
  <c r="E144" i="17"/>
  <c r="D144" i="17"/>
  <c r="V143" i="17"/>
  <c r="U143" i="17"/>
  <c r="R143" i="17"/>
  <c r="P143" i="17"/>
  <c r="O143" i="17"/>
  <c r="N143" i="17"/>
  <c r="M143" i="17"/>
  <c r="L143" i="17"/>
  <c r="H143" i="17"/>
  <c r="G143" i="17"/>
  <c r="F143" i="17"/>
  <c r="F145" i="17" s="1"/>
  <c r="E143" i="17"/>
  <c r="D143" i="17"/>
  <c r="U142" i="17"/>
  <c r="T142" i="17"/>
  <c r="R142" i="17"/>
  <c r="P142" i="17"/>
  <c r="V142" i="17" s="1"/>
  <c r="O142" i="17"/>
  <c r="N142" i="17"/>
  <c r="M142" i="17"/>
  <c r="S142" i="17" s="1"/>
  <c r="L142" i="17"/>
  <c r="H142" i="17"/>
  <c r="G142" i="17"/>
  <c r="F142" i="17"/>
  <c r="E142" i="17"/>
  <c r="D142" i="17"/>
  <c r="V140" i="17"/>
  <c r="U140" i="17"/>
  <c r="S140" i="17"/>
  <c r="R140" i="17"/>
  <c r="P140" i="17"/>
  <c r="O140" i="17"/>
  <c r="N140" i="17"/>
  <c r="T140" i="17" s="1"/>
  <c r="M140" i="17"/>
  <c r="L140" i="17"/>
  <c r="H140" i="17"/>
  <c r="G140" i="17"/>
  <c r="G141" i="17" s="1"/>
  <c r="F140" i="17"/>
  <c r="E140" i="17"/>
  <c r="D140" i="17"/>
  <c r="U139" i="17"/>
  <c r="T139" i="17"/>
  <c r="P139" i="17"/>
  <c r="V139" i="17" s="1"/>
  <c r="O139" i="17"/>
  <c r="N139" i="17"/>
  <c r="M139" i="17"/>
  <c r="S139" i="17" s="1"/>
  <c r="L139" i="17"/>
  <c r="R139" i="17" s="1"/>
  <c r="H139" i="17"/>
  <c r="G139" i="17"/>
  <c r="F139" i="17"/>
  <c r="E139" i="17"/>
  <c r="D139" i="17"/>
  <c r="T138" i="17"/>
  <c r="S138" i="17"/>
  <c r="P138" i="17"/>
  <c r="V138" i="17" s="1"/>
  <c r="O138" i="17"/>
  <c r="U138" i="17" s="1"/>
  <c r="N138" i="17"/>
  <c r="M138" i="17"/>
  <c r="L138" i="17"/>
  <c r="R138" i="17" s="1"/>
  <c r="H138" i="17"/>
  <c r="G138" i="17"/>
  <c r="F138" i="17"/>
  <c r="E138" i="17"/>
  <c r="D138" i="17"/>
  <c r="V137" i="17"/>
  <c r="T137" i="17"/>
  <c r="S137" i="17"/>
  <c r="R137" i="17"/>
  <c r="P137" i="17"/>
  <c r="O137" i="17"/>
  <c r="N137" i="17"/>
  <c r="N141" i="17" s="1"/>
  <c r="M137" i="17"/>
  <c r="M141" i="17" s="1"/>
  <c r="L137" i="17"/>
  <c r="H137" i="17"/>
  <c r="H141" i="17" s="1"/>
  <c r="G137" i="17"/>
  <c r="F137" i="17"/>
  <c r="F141" i="17" s="1"/>
  <c r="E137" i="17"/>
  <c r="D137" i="17"/>
  <c r="V136" i="17"/>
  <c r="U136" i="17"/>
  <c r="R136" i="17"/>
  <c r="P136" i="17"/>
  <c r="O136" i="17"/>
  <c r="N136" i="17"/>
  <c r="T136" i="17" s="1"/>
  <c r="M136" i="17"/>
  <c r="S136" i="17" s="1"/>
  <c r="L136" i="17"/>
  <c r="H136" i="17"/>
  <c r="G136" i="17"/>
  <c r="F136" i="17"/>
  <c r="E136" i="17"/>
  <c r="D136" i="17"/>
  <c r="V134" i="17"/>
  <c r="T134" i="17"/>
  <c r="S134" i="17"/>
  <c r="R134" i="17"/>
  <c r="P134" i="17"/>
  <c r="O134" i="17"/>
  <c r="U134" i="17" s="1"/>
  <c r="N134" i="17"/>
  <c r="M134" i="17"/>
  <c r="L134" i="17"/>
  <c r="H134" i="17"/>
  <c r="G134" i="17"/>
  <c r="F134" i="17"/>
  <c r="E134" i="17"/>
  <c r="D134" i="17"/>
  <c r="V133" i="17"/>
  <c r="U133" i="17"/>
  <c r="R133" i="17"/>
  <c r="P133" i="17"/>
  <c r="O133" i="17"/>
  <c r="N133" i="17"/>
  <c r="T133" i="17" s="1"/>
  <c r="M133" i="17"/>
  <c r="S133" i="17" s="1"/>
  <c r="L133" i="17"/>
  <c r="H133" i="17"/>
  <c r="G133" i="17"/>
  <c r="F133" i="17"/>
  <c r="E133" i="17"/>
  <c r="D133" i="17"/>
  <c r="U132" i="17"/>
  <c r="T132" i="17"/>
  <c r="R132" i="17"/>
  <c r="P132" i="17"/>
  <c r="V132" i="17" s="1"/>
  <c r="O132" i="17"/>
  <c r="N132" i="17"/>
  <c r="M132" i="17"/>
  <c r="S132" i="17" s="1"/>
  <c r="L132" i="17"/>
  <c r="H132" i="17"/>
  <c r="G132" i="17"/>
  <c r="F132" i="17"/>
  <c r="E132" i="17"/>
  <c r="D132" i="17"/>
  <c r="T131" i="17"/>
  <c r="S131" i="17"/>
  <c r="P131" i="17"/>
  <c r="V131" i="17" s="1"/>
  <c r="O131" i="17"/>
  <c r="U131" i="17" s="1"/>
  <c r="N131" i="17"/>
  <c r="M131" i="17"/>
  <c r="L131" i="17"/>
  <c r="R131" i="17" s="1"/>
  <c r="H131" i="17"/>
  <c r="G131" i="17"/>
  <c r="F131" i="17"/>
  <c r="E131" i="17"/>
  <c r="D131" i="17"/>
  <c r="V130" i="17"/>
  <c r="S130" i="17"/>
  <c r="R130" i="17"/>
  <c r="P130" i="17"/>
  <c r="O130" i="17"/>
  <c r="U130" i="17" s="1"/>
  <c r="N130" i="17"/>
  <c r="T130" i="17" s="1"/>
  <c r="M130" i="17"/>
  <c r="L130" i="17"/>
  <c r="H130" i="17"/>
  <c r="G130" i="17"/>
  <c r="F130" i="17"/>
  <c r="E130" i="17"/>
  <c r="D130" i="17"/>
  <c r="V129" i="17"/>
  <c r="U129" i="17"/>
  <c r="S129" i="17"/>
  <c r="R129" i="17"/>
  <c r="P129" i="17"/>
  <c r="O129" i="17"/>
  <c r="N129" i="17"/>
  <c r="T129" i="17" s="1"/>
  <c r="M129" i="17"/>
  <c r="L129" i="17"/>
  <c r="H129" i="17"/>
  <c r="G129" i="17"/>
  <c r="F129" i="17"/>
  <c r="E129" i="17"/>
  <c r="D129" i="17"/>
  <c r="U128" i="17"/>
  <c r="T128" i="17"/>
  <c r="P128" i="17"/>
  <c r="V128" i="17" s="1"/>
  <c r="O128" i="17"/>
  <c r="N128" i="17"/>
  <c r="M128" i="17"/>
  <c r="S128" i="17" s="1"/>
  <c r="L128" i="17"/>
  <c r="R128" i="17" s="1"/>
  <c r="H128" i="17"/>
  <c r="G128" i="17"/>
  <c r="F128" i="17"/>
  <c r="E128" i="17"/>
  <c r="D128" i="17"/>
  <c r="T127" i="17"/>
  <c r="S127" i="17"/>
  <c r="P127" i="17"/>
  <c r="V127" i="17" s="1"/>
  <c r="O127" i="17"/>
  <c r="U127" i="17" s="1"/>
  <c r="N127" i="17"/>
  <c r="M127" i="17"/>
  <c r="L127" i="17"/>
  <c r="R127" i="17" s="1"/>
  <c r="H127" i="17"/>
  <c r="G127" i="17"/>
  <c r="F127" i="17"/>
  <c r="E127" i="17"/>
  <c r="D127" i="17"/>
  <c r="V126" i="17"/>
  <c r="T126" i="17"/>
  <c r="S126" i="17"/>
  <c r="R126" i="17"/>
  <c r="P126" i="17"/>
  <c r="O126" i="17"/>
  <c r="U126" i="17" s="1"/>
  <c r="N126" i="17"/>
  <c r="M126" i="17"/>
  <c r="L126" i="17"/>
  <c r="H126" i="17"/>
  <c r="G126" i="17"/>
  <c r="F126" i="17"/>
  <c r="E126" i="17"/>
  <c r="D126" i="17"/>
  <c r="V125" i="17"/>
  <c r="U125" i="17"/>
  <c r="R125" i="17"/>
  <c r="P125" i="17"/>
  <c r="O125" i="17"/>
  <c r="N125" i="17"/>
  <c r="T125" i="17" s="1"/>
  <c r="M125" i="17"/>
  <c r="S125" i="17" s="1"/>
  <c r="L125" i="17"/>
  <c r="H125" i="17"/>
  <c r="G125" i="17"/>
  <c r="F125" i="17"/>
  <c r="E125" i="17"/>
  <c r="D125" i="17"/>
  <c r="U124" i="17"/>
  <c r="T124" i="17"/>
  <c r="R124" i="17"/>
  <c r="P124" i="17"/>
  <c r="V124" i="17" s="1"/>
  <c r="O124" i="17"/>
  <c r="N124" i="17"/>
  <c r="M124" i="17"/>
  <c r="S124" i="17" s="1"/>
  <c r="L124" i="17"/>
  <c r="H124" i="17"/>
  <c r="G124" i="17"/>
  <c r="F124" i="17"/>
  <c r="E124" i="17"/>
  <c r="D124" i="17"/>
  <c r="T123" i="17"/>
  <c r="S123" i="17"/>
  <c r="P123" i="17"/>
  <c r="V123" i="17" s="1"/>
  <c r="O123" i="17"/>
  <c r="U123" i="17" s="1"/>
  <c r="N123" i="17"/>
  <c r="M123" i="17"/>
  <c r="L123" i="17"/>
  <c r="R123" i="17" s="1"/>
  <c r="H123" i="17"/>
  <c r="G123" i="17"/>
  <c r="F123" i="17"/>
  <c r="E123" i="17"/>
  <c r="D123" i="17"/>
  <c r="V122" i="17"/>
  <c r="S122" i="17"/>
  <c r="R122" i="17"/>
  <c r="P122" i="17"/>
  <c r="O122" i="17"/>
  <c r="U122" i="17" s="1"/>
  <c r="N122" i="17"/>
  <c r="T122" i="17" s="1"/>
  <c r="M122" i="17"/>
  <c r="L122" i="17"/>
  <c r="H122" i="17"/>
  <c r="G122" i="17"/>
  <c r="F122" i="17"/>
  <c r="E122" i="17"/>
  <c r="D122" i="17"/>
  <c r="V121" i="17"/>
  <c r="U121" i="17"/>
  <c r="S121" i="17"/>
  <c r="R121" i="17"/>
  <c r="P121" i="17"/>
  <c r="O121" i="17"/>
  <c r="N121" i="17"/>
  <c r="T121" i="17" s="1"/>
  <c r="M121" i="17"/>
  <c r="L121" i="17"/>
  <c r="H121" i="17"/>
  <c r="G121" i="17"/>
  <c r="F121" i="17"/>
  <c r="E121" i="17"/>
  <c r="D121" i="17"/>
  <c r="U120" i="17"/>
  <c r="T120" i="17"/>
  <c r="R120" i="17"/>
  <c r="P120" i="17"/>
  <c r="V120" i="17" s="1"/>
  <c r="O120" i="17"/>
  <c r="N120" i="17"/>
  <c r="M120" i="17"/>
  <c r="S120" i="17" s="1"/>
  <c r="L120" i="17"/>
  <c r="H120" i="17"/>
  <c r="G120" i="17"/>
  <c r="F120" i="17"/>
  <c r="E120" i="17"/>
  <c r="D120" i="17"/>
  <c r="T119" i="17"/>
  <c r="S119" i="17"/>
  <c r="P119" i="17"/>
  <c r="V119" i="17" s="1"/>
  <c r="O119" i="17"/>
  <c r="U119" i="17" s="1"/>
  <c r="N119" i="17"/>
  <c r="M119" i="17"/>
  <c r="L119" i="17"/>
  <c r="R119" i="17" s="1"/>
  <c r="H119" i="17"/>
  <c r="G119" i="17"/>
  <c r="F119" i="17"/>
  <c r="E119" i="17"/>
  <c r="D119" i="17"/>
  <c r="V118" i="17"/>
  <c r="T118" i="17"/>
  <c r="S118" i="17"/>
  <c r="R118" i="17"/>
  <c r="P118" i="17"/>
  <c r="O118" i="17"/>
  <c r="U118" i="17" s="1"/>
  <c r="N118" i="17"/>
  <c r="M118" i="17"/>
  <c r="L118" i="17"/>
  <c r="H118" i="17"/>
  <c r="G118" i="17"/>
  <c r="F118" i="17"/>
  <c r="E118" i="17"/>
  <c r="D118" i="17"/>
  <c r="V117" i="17"/>
  <c r="U117" i="17"/>
  <c r="R117" i="17"/>
  <c r="P117" i="17"/>
  <c r="O117" i="17"/>
  <c r="N117" i="17"/>
  <c r="T117" i="17" s="1"/>
  <c r="M117" i="17"/>
  <c r="S117" i="17" s="1"/>
  <c r="L117" i="17"/>
  <c r="H117" i="17"/>
  <c r="G117" i="17"/>
  <c r="F117" i="17"/>
  <c r="E117" i="17"/>
  <c r="D117" i="17"/>
  <c r="U116" i="17"/>
  <c r="T116" i="17"/>
  <c r="R116" i="17"/>
  <c r="P116" i="17"/>
  <c r="V116" i="17" s="1"/>
  <c r="O116" i="17"/>
  <c r="N116" i="17"/>
  <c r="M116" i="17"/>
  <c r="S116" i="17" s="1"/>
  <c r="L116" i="17"/>
  <c r="H116" i="17"/>
  <c r="G116" i="17"/>
  <c r="F116" i="17"/>
  <c r="E116" i="17"/>
  <c r="D116" i="17"/>
  <c r="T115" i="17"/>
  <c r="S115" i="17"/>
  <c r="P115" i="17"/>
  <c r="V115" i="17" s="1"/>
  <c r="O115" i="17"/>
  <c r="U115" i="17" s="1"/>
  <c r="N115" i="17"/>
  <c r="M115" i="17"/>
  <c r="L115" i="17"/>
  <c r="R115" i="17" s="1"/>
  <c r="H115" i="17"/>
  <c r="G115" i="17"/>
  <c r="F115" i="17"/>
  <c r="E115" i="17"/>
  <c r="D115" i="17"/>
  <c r="V114" i="17"/>
  <c r="S114" i="17"/>
  <c r="R114" i="17"/>
  <c r="P114" i="17"/>
  <c r="O114" i="17"/>
  <c r="U114" i="17" s="1"/>
  <c r="N114" i="17"/>
  <c r="T114" i="17" s="1"/>
  <c r="M114" i="17"/>
  <c r="L114" i="17"/>
  <c r="H114" i="17"/>
  <c r="G114" i="17"/>
  <c r="F114" i="17"/>
  <c r="E114" i="17"/>
  <c r="D114" i="17"/>
  <c r="V113" i="17"/>
  <c r="U113" i="17"/>
  <c r="S113" i="17"/>
  <c r="R113" i="17"/>
  <c r="P113" i="17"/>
  <c r="O113" i="17"/>
  <c r="N113" i="17"/>
  <c r="T113" i="17" s="1"/>
  <c r="M113" i="17"/>
  <c r="L113" i="17"/>
  <c r="H113" i="17"/>
  <c r="G113" i="17"/>
  <c r="F113" i="17"/>
  <c r="E113" i="17"/>
  <c r="D113" i="17"/>
  <c r="V112" i="17"/>
  <c r="U112" i="17"/>
  <c r="T112" i="17"/>
  <c r="P112" i="17"/>
  <c r="O112" i="17"/>
  <c r="N112" i="17"/>
  <c r="M112" i="17"/>
  <c r="S112" i="17" s="1"/>
  <c r="L112" i="17"/>
  <c r="R112" i="17" s="1"/>
  <c r="H112" i="17"/>
  <c r="G112" i="17"/>
  <c r="F112" i="17"/>
  <c r="E112" i="17"/>
  <c r="D112" i="17"/>
  <c r="T111" i="17"/>
  <c r="S111" i="17"/>
  <c r="P111" i="17"/>
  <c r="V111" i="17" s="1"/>
  <c r="O111" i="17"/>
  <c r="U111" i="17" s="1"/>
  <c r="N111" i="17"/>
  <c r="M111" i="17"/>
  <c r="L111" i="17"/>
  <c r="R111" i="17" s="1"/>
  <c r="H111" i="17"/>
  <c r="G111" i="17"/>
  <c r="F111" i="17"/>
  <c r="E111" i="17"/>
  <c r="D111" i="17"/>
  <c r="V110" i="17"/>
  <c r="T110" i="17"/>
  <c r="S110" i="17"/>
  <c r="R110" i="17"/>
  <c r="P110" i="17"/>
  <c r="O110" i="17"/>
  <c r="U110" i="17" s="1"/>
  <c r="N110" i="17"/>
  <c r="M110" i="17"/>
  <c r="L110" i="17"/>
  <c r="H110" i="17"/>
  <c r="G110" i="17"/>
  <c r="F110" i="17"/>
  <c r="E110" i="17"/>
  <c r="D110" i="17"/>
  <c r="V109" i="17"/>
  <c r="U109" i="17"/>
  <c r="R109" i="17"/>
  <c r="P109" i="17"/>
  <c r="O109" i="17"/>
  <c r="N109" i="17"/>
  <c r="T109" i="17" s="1"/>
  <c r="M109" i="17"/>
  <c r="S109" i="17" s="1"/>
  <c r="L109" i="17"/>
  <c r="H109" i="17"/>
  <c r="G109" i="17"/>
  <c r="F109" i="17"/>
  <c r="E109" i="17"/>
  <c r="D109" i="17"/>
  <c r="T108" i="17"/>
  <c r="R108" i="17"/>
  <c r="P108" i="17"/>
  <c r="V108" i="17" s="1"/>
  <c r="O108" i="17"/>
  <c r="U108" i="17" s="1"/>
  <c r="N108" i="17"/>
  <c r="M108" i="17"/>
  <c r="S108" i="17" s="1"/>
  <c r="L108" i="17"/>
  <c r="H108" i="17"/>
  <c r="G108" i="17"/>
  <c r="F108" i="17"/>
  <c r="E108" i="17"/>
  <c r="D108" i="17"/>
  <c r="S107" i="17"/>
  <c r="P107" i="17"/>
  <c r="V107" i="17" s="1"/>
  <c r="O107" i="17"/>
  <c r="U107" i="17" s="1"/>
  <c r="N107" i="17"/>
  <c r="T107" i="17" s="1"/>
  <c r="M107" i="17"/>
  <c r="L107" i="17"/>
  <c r="R107" i="17" s="1"/>
  <c r="H107" i="17"/>
  <c r="G107" i="17"/>
  <c r="F107" i="17"/>
  <c r="E107" i="17"/>
  <c r="D107" i="17"/>
  <c r="V106" i="17"/>
  <c r="S106" i="17"/>
  <c r="R106" i="17"/>
  <c r="P106" i="17"/>
  <c r="O106" i="17"/>
  <c r="U106" i="17" s="1"/>
  <c r="N106" i="17"/>
  <c r="T106" i="17" s="1"/>
  <c r="M106" i="17"/>
  <c r="L106" i="17"/>
  <c r="H106" i="17"/>
  <c r="G106" i="17"/>
  <c r="F106" i="17"/>
  <c r="E106" i="17"/>
  <c r="D106" i="17"/>
  <c r="V105" i="17"/>
  <c r="U105" i="17"/>
  <c r="T105" i="17"/>
  <c r="R105" i="17"/>
  <c r="P105" i="17"/>
  <c r="O105" i="17"/>
  <c r="N105" i="17"/>
  <c r="M105" i="17"/>
  <c r="S105" i="17" s="1"/>
  <c r="L105" i="17"/>
  <c r="H105" i="17"/>
  <c r="G105" i="17"/>
  <c r="F105" i="17"/>
  <c r="E105" i="17"/>
  <c r="D105" i="17"/>
  <c r="U104" i="17"/>
  <c r="T104" i="17"/>
  <c r="S104" i="17"/>
  <c r="P104" i="17"/>
  <c r="V104" i="17" s="1"/>
  <c r="O104" i="17"/>
  <c r="N104" i="17"/>
  <c r="M104" i="17"/>
  <c r="L104" i="17"/>
  <c r="R104" i="17" s="1"/>
  <c r="H104" i="17"/>
  <c r="G104" i="17"/>
  <c r="F104" i="17"/>
  <c r="E104" i="17"/>
  <c r="D104" i="17"/>
  <c r="V103" i="17"/>
  <c r="T103" i="17"/>
  <c r="S103" i="17"/>
  <c r="R103" i="17"/>
  <c r="P103" i="17"/>
  <c r="O103" i="17"/>
  <c r="U103" i="17" s="1"/>
  <c r="N103" i="17"/>
  <c r="M103" i="17"/>
  <c r="L103" i="17"/>
  <c r="H103" i="17"/>
  <c r="G103" i="17"/>
  <c r="F103" i="17"/>
  <c r="E103" i="17"/>
  <c r="D103" i="17"/>
  <c r="V102" i="17"/>
  <c r="U102" i="17"/>
  <c r="S102" i="17"/>
  <c r="R102" i="17"/>
  <c r="P102" i="17"/>
  <c r="O102" i="17"/>
  <c r="N102" i="17"/>
  <c r="T102" i="17" s="1"/>
  <c r="M102" i="17"/>
  <c r="L102" i="17"/>
  <c r="H102" i="17"/>
  <c r="G102" i="17"/>
  <c r="F102" i="17"/>
  <c r="E102" i="17"/>
  <c r="D102" i="17"/>
  <c r="V101" i="17"/>
  <c r="U101" i="17"/>
  <c r="T101" i="17"/>
  <c r="R101" i="17"/>
  <c r="P101" i="17"/>
  <c r="O101" i="17"/>
  <c r="N101" i="17"/>
  <c r="M101" i="17"/>
  <c r="S101" i="17" s="1"/>
  <c r="L101" i="17"/>
  <c r="H101" i="17"/>
  <c r="G101" i="17"/>
  <c r="F101" i="17"/>
  <c r="E101" i="17"/>
  <c r="D101" i="17"/>
  <c r="U100" i="17"/>
  <c r="T100" i="17"/>
  <c r="S100" i="17"/>
  <c r="P100" i="17"/>
  <c r="V100" i="17" s="1"/>
  <c r="O100" i="17"/>
  <c r="N100" i="17"/>
  <c r="M100" i="17"/>
  <c r="L100" i="17"/>
  <c r="R100" i="17" s="1"/>
  <c r="H100" i="17"/>
  <c r="G100" i="17"/>
  <c r="F100" i="17"/>
  <c r="E100" i="17"/>
  <c r="D100" i="17"/>
  <c r="V99" i="17"/>
  <c r="T99" i="17"/>
  <c r="S99" i="17"/>
  <c r="R99" i="17"/>
  <c r="P99" i="17"/>
  <c r="O99" i="17"/>
  <c r="U99" i="17" s="1"/>
  <c r="N99" i="17"/>
  <c r="M99" i="17"/>
  <c r="L99" i="17"/>
  <c r="H99" i="17"/>
  <c r="G99" i="17"/>
  <c r="F99" i="17"/>
  <c r="E99" i="17"/>
  <c r="D99" i="17"/>
  <c r="V98" i="17"/>
  <c r="U98" i="17"/>
  <c r="S98" i="17"/>
  <c r="R98" i="17"/>
  <c r="P98" i="17"/>
  <c r="O98" i="17"/>
  <c r="N98" i="17"/>
  <c r="T98" i="17" s="1"/>
  <c r="M98" i="17"/>
  <c r="L98" i="17"/>
  <c r="H98" i="17"/>
  <c r="G98" i="17"/>
  <c r="F98" i="17"/>
  <c r="E98" i="17"/>
  <c r="D98" i="17"/>
  <c r="V97" i="17"/>
  <c r="U97" i="17"/>
  <c r="T97" i="17"/>
  <c r="R97" i="17"/>
  <c r="P97" i="17"/>
  <c r="O97" i="17"/>
  <c r="N97" i="17"/>
  <c r="M97" i="17"/>
  <c r="S97" i="17" s="1"/>
  <c r="L97" i="17"/>
  <c r="H97" i="17"/>
  <c r="G97" i="17"/>
  <c r="F97" i="17"/>
  <c r="E97" i="17"/>
  <c r="D97" i="17"/>
  <c r="U96" i="17"/>
  <c r="T96" i="17"/>
  <c r="S96" i="17"/>
  <c r="P96" i="17"/>
  <c r="V96" i="17" s="1"/>
  <c r="O96" i="17"/>
  <c r="N96" i="17"/>
  <c r="M96" i="17"/>
  <c r="L96" i="17"/>
  <c r="R96" i="17" s="1"/>
  <c r="H96" i="17"/>
  <c r="G96" i="17"/>
  <c r="F96" i="17"/>
  <c r="E96" i="17"/>
  <c r="D96" i="17"/>
  <c r="V95" i="17"/>
  <c r="T95" i="17"/>
  <c r="S95" i="17"/>
  <c r="R95" i="17"/>
  <c r="P95" i="17"/>
  <c r="O95" i="17"/>
  <c r="U95" i="17" s="1"/>
  <c r="N95" i="17"/>
  <c r="M95" i="17"/>
  <c r="L95" i="17"/>
  <c r="H95" i="17"/>
  <c r="G95" i="17"/>
  <c r="F95" i="17"/>
  <c r="E95" i="17"/>
  <c r="D95" i="17"/>
  <c r="V94" i="17"/>
  <c r="U94" i="17"/>
  <c r="S94" i="17"/>
  <c r="R94" i="17"/>
  <c r="P94" i="17"/>
  <c r="O94" i="17"/>
  <c r="N94" i="17"/>
  <c r="T94" i="17" s="1"/>
  <c r="M94" i="17"/>
  <c r="L94" i="17"/>
  <c r="H94" i="17"/>
  <c r="G94" i="17"/>
  <c r="F94" i="17"/>
  <c r="E94" i="17"/>
  <c r="D94" i="17"/>
  <c r="V93" i="17"/>
  <c r="U93" i="17"/>
  <c r="T93" i="17"/>
  <c r="R93" i="17"/>
  <c r="P93" i="17"/>
  <c r="O93" i="17"/>
  <c r="N93" i="17"/>
  <c r="M93" i="17"/>
  <c r="S93" i="17" s="1"/>
  <c r="L93" i="17"/>
  <c r="H93" i="17"/>
  <c r="G93" i="17"/>
  <c r="F93" i="17"/>
  <c r="E93" i="17"/>
  <c r="D93" i="17"/>
  <c r="U92" i="17"/>
  <c r="T92" i="17"/>
  <c r="S92" i="17"/>
  <c r="P92" i="17"/>
  <c r="V92" i="17" s="1"/>
  <c r="O92" i="17"/>
  <c r="N92" i="17"/>
  <c r="M92" i="17"/>
  <c r="L92" i="17"/>
  <c r="R92" i="17" s="1"/>
  <c r="H92" i="17"/>
  <c r="G92" i="17"/>
  <c r="F92" i="17"/>
  <c r="E92" i="17"/>
  <c r="D92" i="17"/>
  <c r="V91" i="17"/>
  <c r="T91" i="17"/>
  <c r="S91" i="17"/>
  <c r="R91" i="17"/>
  <c r="P91" i="17"/>
  <c r="O91" i="17"/>
  <c r="U91" i="17" s="1"/>
  <c r="N91" i="17"/>
  <c r="M91" i="17"/>
  <c r="L91" i="17"/>
  <c r="H91" i="17"/>
  <c r="G91" i="17"/>
  <c r="F91" i="17"/>
  <c r="E91" i="17"/>
  <c r="D91" i="17"/>
  <c r="V90" i="17"/>
  <c r="U90" i="17"/>
  <c r="S90" i="17"/>
  <c r="R90" i="17"/>
  <c r="P90" i="17"/>
  <c r="O90" i="17"/>
  <c r="N90" i="17"/>
  <c r="T90" i="17" s="1"/>
  <c r="M90" i="17"/>
  <c r="L90" i="17"/>
  <c r="H90" i="17"/>
  <c r="G90" i="17"/>
  <c r="F90" i="17"/>
  <c r="E90" i="17"/>
  <c r="D90" i="17"/>
  <c r="V89" i="17"/>
  <c r="U89" i="17"/>
  <c r="T89" i="17"/>
  <c r="R89" i="17"/>
  <c r="P89" i="17"/>
  <c r="O89" i="17"/>
  <c r="N89" i="17"/>
  <c r="M89" i="17"/>
  <c r="S89" i="17" s="1"/>
  <c r="L89" i="17"/>
  <c r="H89" i="17"/>
  <c r="G89" i="17"/>
  <c r="F89" i="17"/>
  <c r="E89" i="17"/>
  <c r="D89" i="17"/>
  <c r="U88" i="17"/>
  <c r="T88" i="17"/>
  <c r="S88" i="17"/>
  <c r="P88" i="17"/>
  <c r="V88" i="17" s="1"/>
  <c r="O88" i="17"/>
  <c r="N88" i="17"/>
  <c r="M88" i="17"/>
  <c r="L88" i="17"/>
  <c r="R88" i="17" s="1"/>
  <c r="H88" i="17"/>
  <c r="G88" i="17"/>
  <c r="F88" i="17"/>
  <c r="E88" i="17"/>
  <c r="D88" i="17"/>
  <c r="V87" i="17"/>
  <c r="T87" i="17"/>
  <c r="S87" i="17"/>
  <c r="R87" i="17"/>
  <c r="P87" i="17"/>
  <c r="O87" i="17"/>
  <c r="U87" i="17" s="1"/>
  <c r="N87" i="17"/>
  <c r="M87" i="17"/>
  <c r="L87" i="17"/>
  <c r="H87" i="17"/>
  <c r="G87" i="17"/>
  <c r="F87" i="17"/>
  <c r="E87" i="17"/>
  <c r="D87" i="17"/>
  <c r="U86" i="17"/>
  <c r="S86" i="17"/>
  <c r="R86" i="17"/>
  <c r="P86" i="17"/>
  <c r="V86" i="17" s="1"/>
  <c r="O86" i="17"/>
  <c r="N86" i="17"/>
  <c r="T86" i="17" s="1"/>
  <c r="M86" i="17"/>
  <c r="L86" i="17"/>
  <c r="H86" i="17"/>
  <c r="G86" i="17"/>
  <c r="F86" i="17"/>
  <c r="E86" i="17"/>
  <c r="D86" i="17"/>
  <c r="T85" i="17"/>
  <c r="P85" i="17"/>
  <c r="P7" i="17" s="1"/>
  <c r="O85" i="17"/>
  <c r="U85" i="17" s="1"/>
  <c r="N85" i="17"/>
  <c r="M85" i="17"/>
  <c r="S85" i="17" s="1"/>
  <c r="L85" i="17"/>
  <c r="R85" i="17" s="1"/>
  <c r="H85" i="17"/>
  <c r="G85" i="17"/>
  <c r="F85" i="17"/>
  <c r="E85" i="17"/>
  <c r="E7" i="17" s="1"/>
  <c r="D85" i="17"/>
  <c r="S84" i="17"/>
  <c r="P84" i="17"/>
  <c r="V84" i="17" s="1"/>
  <c r="O84" i="17"/>
  <c r="U84" i="17" s="1"/>
  <c r="N84" i="17"/>
  <c r="T84" i="17" s="1"/>
  <c r="M84" i="17"/>
  <c r="L84" i="17"/>
  <c r="R84" i="17" s="1"/>
  <c r="H84" i="17"/>
  <c r="G84" i="17"/>
  <c r="F84" i="17"/>
  <c r="E84" i="17"/>
  <c r="D84" i="17"/>
  <c r="V83" i="17"/>
  <c r="T83" i="17"/>
  <c r="S83" i="17"/>
  <c r="R83" i="17"/>
  <c r="P83" i="17"/>
  <c r="O83" i="17"/>
  <c r="U83" i="17" s="1"/>
  <c r="N83" i="17"/>
  <c r="M83" i="17"/>
  <c r="L83" i="17"/>
  <c r="H83" i="17"/>
  <c r="G83" i="17"/>
  <c r="F83" i="17"/>
  <c r="E83" i="17"/>
  <c r="D83" i="17"/>
  <c r="U82" i="17"/>
  <c r="R82" i="17"/>
  <c r="P82" i="17"/>
  <c r="V82" i="17" s="1"/>
  <c r="O82" i="17"/>
  <c r="N82" i="17"/>
  <c r="T82" i="17" s="1"/>
  <c r="M82" i="17"/>
  <c r="S82" i="17" s="1"/>
  <c r="L82" i="17"/>
  <c r="H82" i="17"/>
  <c r="G82" i="17"/>
  <c r="F82" i="17"/>
  <c r="E82" i="17"/>
  <c r="D82" i="17"/>
  <c r="T81" i="17"/>
  <c r="R81" i="17"/>
  <c r="P81" i="17"/>
  <c r="V81" i="17" s="1"/>
  <c r="O81" i="17"/>
  <c r="U81" i="17" s="1"/>
  <c r="N81" i="17"/>
  <c r="M81" i="17"/>
  <c r="S81" i="17" s="1"/>
  <c r="L81" i="17"/>
  <c r="H81" i="17"/>
  <c r="G81" i="17"/>
  <c r="F81" i="17"/>
  <c r="E81" i="17"/>
  <c r="D81" i="17"/>
  <c r="S80" i="17"/>
  <c r="P80" i="17"/>
  <c r="V80" i="17" s="1"/>
  <c r="O80" i="17"/>
  <c r="U80" i="17" s="1"/>
  <c r="N80" i="17"/>
  <c r="T80" i="17" s="1"/>
  <c r="M80" i="17"/>
  <c r="L80" i="17"/>
  <c r="R80" i="17" s="1"/>
  <c r="H80" i="17"/>
  <c r="G80" i="17"/>
  <c r="F80" i="17"/>
  <c r="E80" i="17"/>
  <c r="D80" i="17"/>
  <c r="V79" i="17"/>
  <c r="S79" i="17"/>
  <c r="R79" i="17"/>
  <c r="P79" i="17"/>
  <c r="O79" i="17"/>
  <c r="U79" i="17" s="1"/>
  <c r="N79" i="17"/>
  <c r="T79" i="17" s="1"/>
  <c r="M79" i="17"/>
  <c r="L79" i="17"/>
  <c r="H79" i="17"/>
  <c r="G79" i="17"/>
  <c r="F79" i="17"/>
  <c r="E79" i="17"/>
  <c r="D79" i="17"/>
  <c r="U78" i="17"/>
  <c r="S78" i="17"/>
  <c r="P78" i="17"/>
  <c r="V78" i="17" s="1"/>
  <c r="O78" i="17"/>
  <c r="N78" i="17"/>
  <c r="T78" i="17" s="1"/>
  <c r="M78" i="17"/>
  <c r="L78" i="17"/>
  <c r="R78" i="17" s="1"/>
  <c r="H78" i="17"/>
  <c r="G78" i="17"/>
  <c r="F78" i="17"/>
  <c r="E78" i="17"/>
  <c r="D78" i="17"/>
  <c r="T77" i="17"/>
  <c r="P77" i="17"/>
  <c r="V77" i="17" s="1"/>
  <c r="O77" i="17"/>
  <c r="U77" i="17" s="1"/>
  <c r="N77" i="17"/>
  <c r="M77" i="17"/>
  <c r="S77" i="17" s="1"/>
  <c r="L77" i="17"/>
  <c r="R77" i="17" s="1"/>
  <c r="H77" i="17"/>
  <c r="G77" i="17"/>
  <c r="F77" i="17"/>
  <c r="E77" i="17"/>
  <c r="D77" i="17"/>
  <c r="S76" i="17"/>
  <c r="P76" i="17"/>
  <c r="V76" i="17" s="1"/>
  <c r="O76" i="17"/>
  <c r="O10" i="17" s="1"/>
  <c r="U10" i="17" s="1"/>
  <c r="N76" i="17"/>
  <c r="T76" i="17" s="1"/>
  <c r="M76" i="17"/>
  <c r="L76" i="17"/>
  <c r="R76" i="17" s="1"/>
  <c r="H76" i="17"/>
  <c r="H10" i="17" s="1"/>
  <c r="G76" i="17"/>
  <c r="F76" i="17"/>
  <c r="E76" i="17"/>
  <c r="D76" i="17"/>
  <c r="V75" i="17"/>
  <c r="T75" i="17"/>
  <c r="R75" i="17"/>
  <c r="P75" i="17"/>
  <c r="O75" i="17"/>
  <c r="U75" i="17" s="1"/>
  <c r="N75" i="17"/>
  <c r="M75" i="17"/>
  <c r="S75" i="17" s="1"/>
  <c r="L75" i="17"/>
  <c r="H75" i="17"/>
  <c r="G75" i="17"/>
  <c r="F75" i="17"/>
  <c r="E75" i="17"/>
  <c r="D75" i="17"/>
  <c r="U74" i="17"/>
  <c r="R74" i="17"/>
  <c r="P74" i="17"/>
  <c r="V74" i="17" s="1"/>
  <c r="O74" i="17"/>
  <c r="N74" i="17"/>
  <c r="T74" i="17" s="1"/>
  <c r="M74" i="17"/>
  <c r="S74" i="17" s="1"/>
  <c r="L74" i="17"/>
  <c r="H74" i="17"/>
  <c r="G74" i="17"/>
  <c r="F74" i="17"/>
  <c r="E74" i="17"/>
  <c r="D74" i="17"/>
  <c r="T73" i="17"/>
  <c r="R73" i="17"/>
  <c r="P73" i="17"/>
  <c r="V73" i="17" s="1"/>
  <c r="O73" i="17"/>
  <c r="U73" i="17" s="1"/>
  <c r="N73" i="17"/>
  <c r="M73" i="17"/>
  <c r="S73" i="17" s="1"/>
  <c r="L73" i="17"/>
  <c r="H73" i="17"/>
  <c r="G73" i="17"/>
  <c r="F73" i="17"/>
  <c r="E73" i="17"/>
  <c r="D73" i="17"/>
  <c r="S72" i="17"/>
  <c r="P72" i="17"/>
  <c r="V72" i="17" s="1"/>
  <c r="O72" i="17"/>
  <c r="U72" i="17" s="1"/>
  <c r="N72" i="17"/>
  <c r="T72" i="17" s="1"/>
  <c r="M72" i="17"/>
  <c r="L72" i="17"/>
  <c r="R72" i="17" s="1"/>
  <c r="H72" i="17"/>
  <c r="G72" i="17"/>
  <c r="F72" i="17"/>
  <c r="E72" i="17"/>
  <c r="D72" i="17"/>
  <c r="V71" i="17"/>
  <c r="S71" i="17"/>
  <c r="R71" i="17"/>
  <c r="P71" i="17"/>
  <c r="O71" i="17"/>
  <c r="U71" i="17" s="1"/>
  <c r="N71" i="17"/>
  <c r="T71" i="17" s="1"/>
  <c r="M71" i="17"/>
  <c r="L71" i="17"/>
  <c r="H71" i="17"/>
  <c r="G71" i="17"/>
  <c r="F71" i="17"/>
  <c r="E71" i="17"/>
  <c r="D71" i="17"/>
  <c r="U70" i="17"/>
  <c r="S70" i="17"/>
  <c r="P70" i="17"/>
  <c r="V70" i="17" s="1"/>
  <c r="O70" i="17"/>
  <c r="N70" i="17"/>
  <c r="T70" i="17" s="1"/>
  <c r="M70" i="17"/>
  <c r="L70" i="17"/>
  <c r="R70" i="17" s="1"/>
  <c r="H70" i="17"/>
  <c r="G70" i="17"/>
  <c r="F70" i="17"/>
  <c r="E70" i="17"/>
  <c r="D70" i="17"/>
  <c r="T69" i="17"/>
  <c r="P69" i="17"/>
  <c r="V69" i="17" s="1"/>
  <c r="O69" i="17"/>
  <c r="U69" i="17" s="1"/>
  <c r="N69" i="17"/>
  <c r="M69" i="17"/>
  <c r="S69" i="17" s="1"/>
  <c r="L69" i="17"/>
  <c r="R69" i="17" s="1"/>
  <c r="H69" i="17"/>
  <c r="G69" i="17"/>
  <c r="F69" i="17"/>
  <c r="E69" i="17"/>
  <c r="D69" i="17"/>
  <c r="S68" i="17"/>
  <c r="P68" i="17"/>
  <c r="V68" i="17" s="1"/>
  <c r="O68" i="17"/>
  <c r="U68" i="17" s="1"/>
  <c r="N68" i="17"/>
  <c r="T68" i="17" s="1"/>
  <c r="M68" i="17"/>
  <c r="L68" i="17"/>
  <c r="R68" i="17" s="1"/>
  <c r="H68" i="17"/>
  <c r="G68" i="17"/>
  <c r="F68" i="17"/>
  <c r="E68" i="17"/>
  <c r="D68" i="17"/>
  <c r="V67" i="17"/>
  <c r="T67" i="17"/>
  <c r="R67" i="17"/>
  <c r="P67" i="17"/>
  <c r="O67" i="17"/>
  <c r="U67" i="17" s="1"/>
  <c r="N67" i="17"/>
  <c r="M67" i="17"/>
  <c r="S67" i="17" s="1"/>
  <c r="L67" i="17"/>
  <c r="H67" i="17"/>
  <c r="G67" i="17"/>
  <c r="F67" i="17"/>
  <c r="E67" i="17"/>
  <c r="D67" i="17"/>
  <c r="U66" i="17"/>
  <c r="R66" i="17"/>
  <c r="P66" i="17"/>
  <c r="V66" i="17" s="1"/>
  <c r="O66" i="17"/>
  <c r="N66" i="17"/>
  <c r="T66" i="17" s="1"/>
  <c r="M66" i="17"/>
  <c r="S66" i="17" s="1"/>
  <c r="L66" i="17"/>
  <c r="H66" i="17"/>
  <c r="G66" i="17"/>
  <c r="F66" i="17"/>
  <c r="E66" i="17"/>
  <c r="D66" i="17"/>
  <c r="T65" i="17"/>
  <c r="R65" i="17"/>
  <c r="P65" i="17"/>
  <c r="V65" i="17" s="1"/>
  <c r="O65" i="17"/>
  <c r="U65" i="17" s="1"/>
  <c r="N65" i="17"/>
  <c r="M65" i="17"/>
  <c r="S65" i="17" s="1"/>
  <c r="L65" i="17"/>
  <c r="H65" i="17"/>
  <c r="G65" i="17"/>
  <c r="F65" i="17"/>
  <c r="E65" i="17"/>
  <c r="D65" i="17"/>
  <c r="S64" i="17"/>
  <c r="P64" i="17"/>
  <c r="V64" i="17" s="1"/>
  <c r="O64" i="17"/>
  <c r="U64" i="17" s="1"/>
  <c r="N64" i="17"/>
  <c r="T64" i="17" s="1"/>
  <c r="M64" i="17"/>
  <c r="L64" i="17"/>
  <c r="R64" i="17" s="1"/>
  <c r="H64" i="17"/>
  <c r="G64" i="17"/>
  <c r="F64" i="17"/>
  <c r="E64" i="17"/>
  <c r="D64" i="17"/>
  <c r="V63" i="17"/>
  <c r="S63" i="17"/>
  <c r="R63" i="17"/>
  <c r="P63" i="17"/>
  <c r="O63" i="17"/>
  <c r="U63" i="17" s="1"/>
  <c r="N63" i="17"/>
  <c r="T63" i="17" s="1"/>
  <c r="M63" i="17"/>
  <c r="L63" i="17"/>
  <c r="H63" i="17"/>
  <c r="G63" i="17"/>
  <c r="G5" i="17" s="1"/>
  <c r="F63" i="17"/>
  <c r="E63" i="17"/>
  <c r="D63" i="17"/>
  <c r="U62" i="17"/>
  <c r="S62" i="17"/>
  <c r="P62" i="17"/>
  <c r="V62" i="17" s="1"/>
  <c r="O62" i="17"/>
  <c r="N62" i="17"/>
  <c r="T62" i="17" s="1"/>
  <c r="M62" i="17"/>
  <c r="L62" i="17"/>
  <c r="R62" i="17" s="1"/>
  <c r="H62" i="17"/>
  <c r="G62" i="17"/>
  <c r="F62" i="17"/>
  <c r="E62" i="17"/>
  <c r="D62" i="17"/>
  <c r="T61" i="17"/>
  <c r="P61" i="17"/>
  <c r="O61" i="17"/>
  <c r="O135" i="17" s="1"/>
  <c r="N61" i="17"/>
  <c r="M61" i="17"/>
  <c r="L61" i="17"/>
  <c r="R61" i="17" s="1"/>
  <c r="H61" i="17"/>
  <c r="G61" i="17"/>
  <c r="F61" i="17"/>
  <c r="E61" i="17"/>
  <c r="D61" i="17"/>
  <c r="S60" i="17"/>
  <c r="P60" i="17"/>
  <c r="V60" i="17" s="1"/>
  <c r="O60" i="17"/>
  <c r="U60" i="17" s="1"/>
  <c r="N60" i="17"/>
  <c r="T60" i="17" s="1"/>
  <c r="M60" i="17"/>
  <c r="L60" i="17"/>
  <c r="R60" i="17" s="1"/>
  <c r="H60" i="17"/>
  <c r="G60" i="17"/>
  <c r="F60" i="17"/>
  <c r="E60" i="17"/>
  <c r="D60" i="17"/>
  <c r="T58" i="17"/>
  <c r="P58" i="17"/>
  <c r="P19" i="17" s="1"/>
  <c r="V19" i="17" s="1"/>
  <c r="O58" i="17"/>
  <c r="U58" i="17" s="1"/>
  <c r="N58" i="17"/>
  <c r="M58" i="17"/>
  <c r="S58" i="17" s="1"/>
  <c r="L58" i="17"/>
  <c r="R58" i="17" s="1"/>
  <c r="H58" i="17"/>
  <c r="G58" i="17"/>
  <c r="F58" i="17"/>
  <c r="E58" i="17"/>
  <c r="E19" i="17" s="1"/>
  <c r="D19" i="17" s="1"/>
  <c r="D58" i="17"/>
  <c r="S57" i="17"/>
  <c r="P57" i="17"/>
  <c r="V57" i="17" s="1"/>
  <c r="O57" i="17"/>
  <c r="U57" i="17" s="1"/>
  <c r="N57" i="17"/>
  <c r="T57" i="17" s="1"/>
  <c r="M57" i="17"/>
  <c r="L57" i="17"/>
  <c r="R57" i="17" s="1"/>
  <c r="H57" i="17"/>
  <c r="G57" i="17"/>
  <c r="F57" i="17"/>
  <c r="E57" i="17"/>
  <c r="D57" i="17"/>
  <c r="V56" i="17"/>
  <c r="T56" i="17"/>
  <c r="S56" i="17"/>
  <c r="R56" i="17"/>
  <c r="P56" i="17"/>
  <c r="O56" i="17"/>
  <c r="U56" i="17" s="1"/>
  <c r="N56" i="17"/>
  <c r="M56" i="17"/>
  <c r="L56" i="17"/>
  <c r="H56" i="17"/>
  <c r="G56" i="17"/>
  <c r="F56" i="17"/>
  <c r="E56" i="17"/>
  <c r="D56" i="17"/>
  <c r="U55" i="17"/>
  <c r="R55" i="17"/>
  <c r="P55" i="17"/>
  <c r="V55" i="17" s="1"/>
  <c r="O55" i="17"/>
  <c r="N55" i="17"/>
  <c r="T55" i="17" s="1"/>
  <c r="M55" i="17"/>
  <c r="S55" i="17" s="1"/>
  <c r="L55" i="17"/>
  <c r="H55" i="17"/>
  <c r="G55" i="17"/>
  <c r="F55" i="17"/>
  <c r="F16" i="17" s="1"/>
  <c r="E55" i="17"/>
  <c r="D55" i="17"/>
  <c r="T54" i="17"/>
  <c r="R54" i="17"/>
  <c r="P54" i="17"/>
  <c r="V54" i="17" s="1"/>
  <c r="O54" i="17"/>
  <c r="U54" i="17" s="1"/>
  <c r="N54" i="17"/>
  <c r="M54" i="17"/>
  <c r="S54" i="17" s="1"/>
  <c r="L54" i="17"/>
  <c r="H54" i="17"/>
  <c r="G54" i="17"/>
  <c r="F54" i="17"/>
  <c r="E54" i="17"/>
  <c r="D54" i="17"/>
  <c r="S53" i="17"/>
  <c r="P53" i="17"/>
  <c r="V53" i="17" s="1"/>
  <c r="O53" i="17"/>
  <c r="U53" i="17" s="1"/>
  <c r="N53" i="17"/>
  <c r="T53" i="17" s="1"/>
  <c r="M53" i="17"/>
  <c r="L53" i="17"/>
  <c r="R53" i="17" s="1"/>
  <c r="H53" i="17"/>
  <c r="G53" i="17"/>
  <c r="F53" i="17"/>
  <c r="E53" i="17"/>
  <c r="D53" i="17"/>
  <c r="V52" i="17"/>
  <c r="S52" i="17"/>
  <c r="R52" i="17"/>
  <c r="P52" i="17"/>
  <c r="O52" i="17"/>
  <c r="U52" i="17" s="1"/>
  <c r="N52" i="17"/>
  <c r="T52" i="17" s="1"/>
  <c r="M52" i="17"/>
  <c r="L52" i="17"/>
  <c r="H52" i="17"/>
  <c r="G52" i="17"/>
  <c r="G11" i="17" s="1"/>
  <c r="D11" i="17" s="1"/>
  <c r="F52" i="17"/>
  <c r="E52" i="17"/>
  <c r="D52" i="17"/>
  <c r="U51" i="17"/>
  <c r="S51" i="17"/>
  <c r="P51" i="17"/>
  <c r="V51" i="17" s="1"/>
  <c r="O51" i="17"/>
  <c r="N51" i="17"/>
  <c r="T51" i="17" s="1"/>
  <c r="M51" i="17"/>
  <c r="L51" i="17"/>
  <c r="R51" i="17" s="1"/>
  <c r="H51" i="17"/>
  <c r="G51" i="17"/>
  <c r="F51" i="17"/>
  <c r="E51" i="17"/>
  <c r="D51" i="17"/>
  <c r="T50" i="17"/>
  <c r="R50" i="17"/>
  <c r="P50" i="17"/>
  <c r="V50" i="17" s="1"/>
  <c r="O50" i="17"/>
  <c r="U50" i="17" s="1"/>
  <c r="N50" i="17"/>
  <c r="M50" i="17"/>
  <c r="S50" i="17" s="1"/>
  <c r="L50" i="17"/>
  <c r="H50" i="17"/>
  <c r="G50" i="17"/>
  <c r="F50" i="17"/>
  <c r="E50" i="17"/>
  <c r="D50" i="17"/>
  <c r="S49" i="17"/>
  <c r="P49" i="17"/>
  <c r="V49" i="17" s="1"/>
  <c r="O49" i="17"/>
  <c r="U49" i="17" s="1"/>
  <c r="N49" i="17"/>
  <c r="T49" i="17" s="1"/>
  <c r="M49" i="17"/>
  <c r="L49" i="17"/>
  <c r="R49" i="17" s="1"/>
  <c r="H49" i="17"/>
  <c r="G49" i="17"/>
  <c r="F49" i="17"/>
  <c r="E49" i="17"/>
  <c r="D49" i="17"/>
  <c r="V48" i="17"/>
  <c r="T48" i="17"/>
  <c r="R48" i="17"/>
  <c r="P48" i="17"/>
  <c r="O48" i="17"/>
  <c r="U48" i="17" s="1"/>
  <c r="N48" i="17"/>
  <c r="M48" i="17"/>
  <c r="S48" i="17" s="1"/>
  <c r="L48" i="17"/>
  <c r="H48" i="17"/>
  <c r="G48" i="17"/>
  <c r="F48" i="17"/>
  <c r="E48" i="17"/>
  <c r="D48" i="17"/>
  <c r="U47" i="17"/>
  <c r="S47" i="17"/>
  <c r="R47" i="17"/>
  <c r="P47" i="17"/>
  <c r="V47" i="17" s="1"/>
  <c r="O47" i="17"/>
  <c r="N47" i="17"/>
  <c r="T47" i="17" s="1"/>
  <c r="M47" i="17"/>
  <c r="L47" i="17"/>
  <c r="H47" i="17"/>
  <c r="G47" i="17"/>
  <c r="G59" i="17" s="1"/>
  <c r="F47" i="17"/>
  <c r="E47" i="17"/>
  <c r="D47" i="17"/>
  <c r="T46" i="17"/>
  <c r="R46" i="17"/>
  <c r="P46" i="17"/>
  <c r="P59" i="17" s="1"/>
  <c r="O46" i="17"/>
  <c r="N46" i="17"/>
  <c r="M46" i="17"/>
  <c r="S46" i="17" s="1"/>
  <c r="L46" i="17"/>
  <c r="H46" i="17"/>
  <c r="G46" i="17"/>
  <c r="F46" i="17"/>
  <c r="F59" i="17" s="1"/>
  <c r="E46" i="17"/>
  <c r="E59" i="17" s="1"/>
  <c r="D46" i="17"/>
  <c r="S45" i="17"/>
  <c r="P45" i="17"/>
  <c r="V45" i="17" s="1"/>
  <c r="O45" i="17"/>
  <c r="U45" i="17" s="1"/>
  <c r="N45" i="17"/>
  <c r="T45" i="17" s="1"/>
  <c r="M45" i="17"/>
  <c r="L45" i="17"/>
  <c r="R45" i="17" s="1"/>
  <c r="H45" i="17"/>
  <c r="G45" i="17"/>
  <c r="F45" i="17"/>
  <c r="E45" i="17"/>
  <c r="D45" i="17"/>
  <c r="T43" i="17"/>
  <c r="R43" i="17"/>
  <c r="P43" i="17"/>
  <c r="V43" i="17" s="1"/>
  <c r="O43" i="17"/>
  <c r="U43" i="17" s="1"/>
  <c r="N43" i="17"/>
  <c r="M43" i="17"/>
  <c r="S43" i="17" s="1"/>
  <c r="L43" i="17"/>
  <c r="H43" i="17"/>
  <c r="G43" i="17"/>
  <c r="F43" i="17"/>
  <c r="E43" i="17"/>
  <c r="D43" i="17"/>
  <c r="S42" i="17"/>
  <c r="P42" i="17"/>
  <c r="V42" i="17" s="1"/>
  <c r="O42" i="17"/>
  <c r="U42" i="17" s="1"/>
  <c r="N42" i="17"/>
  <c r="T42" i="17" s="1"/>
  <c r="M42" i="17"/>
  <c r="L42" i="17"/>
  <c r="R42" i="17" s="1"/>
  <c r="H42" i="17"/>
  <c r="H18" i="17" s="1"/>
  <c r="G42" i="17"/>
  <c r="F42" i="17"/>
  <c r="E42" i="17"/>
  <c r="D42" i="17"/>
  <c r="V41" i="17"/>
  <c r="S41" i="17"/>
  <c r="R41" i="17"/>
  <c r="P41" i="17"/>
  <c r="O41" i="17"/>
  <c r="U41" i="17" s="1"/>
  <c r="N41" i="17"/>
  <c r="T41" i="17" s="1"/>
  <c r="M41" i="17"/>
  <c r="L41" i="17"/>
  <c r="H41" i="17"/>
  <c r="G41" i="17"/>
  <c r="G17" i="17" s="1"/>
  <c r="F41" i="17"/>
  <c r="E41" i="17"/>
  <c r="D41" i="17"/>
  <c r="U40" i="17"/>
  <c r="S40" i="17"/>
  <c r="P40" i="17"/>
  <c r="P44" i="17" s="1"/>
  <c r="O40" i="17"/>
  <c r="N40" i="17"/>
  <c r="T40" i="17" s="1"/>
  <c r="M40" i="17"/>
  <c r="L40" i="17"/>
  <c r="R40" i="17" s="1"/>
  <c r="H40" i="17"/>
  <c r="G40" i="17"/>
  <c r="F40" i="17"/>
  <c r="E40" i="17"/>
  <c r="D40" i="17"/>
  <c r="T39" i="17"/>
  <c r="P39" i="17"/>
  <c r="V39" i="17" s="1"/>
  <c r="O39" i="17"/>
  <c r="U39" i="17" s="1"/>
  <c r="N39" i="17"/>
  <c r="M39" i="17"/>
  <c r="S39" i="17" s="1"/>
  <c r="L39" i="17"/>
  <c r="R39" i="17" s="1"/>
  <c r="H39" i="17"/>
  <c r="G39" i="17"/>
  <c r="F39" i="17"/>
  <c r="E39" i="17"/>
  <c r="E15" i="17" s="1"/>
  <c r="D15" i="17" s="1"/>
  <c r="D39" i="17"/>
  <c r="S38" i="17"/>
  <c r="P38" i="17"/>
  <c r="V38" i="17" s="1"/>
  <c r="O38" i="17"/>
  <c r="O14" i="17" s="1"/>
  <c r="U14" i="17" s="1"/>
  <c r="N38" i="17"/>
  <c r="T38" i="17" s="1"/>
  <c r="M38" i="17"/>
  <c r="L38" i="17"/>
  <c r="R38" i="17" s="1"/>
  <c r="H38" i="17"/>
  <c r="H14" i="17" s="1"/>
  <c r="G38" i="17"/>
  <c r="F38" i="17"/>
  <c r="E38" i="17"/>
  <c r="D38" i="17"/>
  <c r="V37" i="17"/>
  <c r="T37" i="17"/>
  <c r="R37" i="17"/>
  <c r="P37" i="17"/>
  <c r="O37" i="17"/>
  <c r="U37" i="17" s="1"/>
  <c r="N37" i="17"/>
  <c r="M37" i="17"/>
  <c r="S37" i="17" s="1"/>
  <c r="L37" i="17"/>
  <c r="H37" i="17"/>
  <c r="G37" i="17"/>
  <c r="F37" i="17"/>
  <c r="E37" i="17"/>
  <c r="D37" i="17"/>
  <c r="U36" i="17"/>
  <c r="R36" i="17"/>
  <c r="P36" i="17"/>
  <c r="V36" i="17" s="1"/>
  <c r="O36" i="17"/>
  <c r="N36" i="17"/>
  <c r="T36" i="17" s="1"/>
  <c r="M36" i="17"/>
  <c r="S36" i="17" s="1"/>
  <c r="L36" i="17"/>
  <c r="H36" i="17"/>
  <c r="G36" i="17"/>
  <c r="F36" i="17"/>
  <c r="E36" i="17"/>
  <c r="D36" i="17"/>
  <c r="T35" i="17"/>
  <c r="R35" i="17"/>
  <c r="P35" i="17"/>
  <c r="V35" i="17" s="1"/>
  <c r="O35" i="17"/>
  <c r="U35" i="17" s="1"/>
  <c r="N35" i="17"/>
  <c r="M35" i="17"/>
  <c r="S35" i="17" s="1"/>
  <c r="L35" i="17"/>
  <c r="H35" i="17"/>
  <c r="G35" i="17"/>
  <c r="F35" i="17"/>
  <c r="E35" i="17"/>
  <c r="D35" i="17"/>
  <c r="S34" i="17"/>
  <c r="P34" i="17"/>
  <c r="V34" i="17" s="1"/>
  <c r="O34" i="17"/>
  <c r="U34" i="17" s="1"/>
  <c r="N34" i="17"/>
  <c r="T34" i="17" s="1"/>
  <c r="M34" i="17"/>
  <c r="L34" i="17"/>
  <c r="R34" i="17" s="1"/>
  <c r="H34" i="17"/>
  <c r="G34" i="17"/>
  <c r="F34" i="17"/>
  <c r="E34" i="17"/>
  <c r="D34" i="17"/>
  <c r="V33" i="17"/>
  <c r="S33" i="17"/>
  <c r="R33" i="17"/>
  <c r="P33" i="17"/>
  <c r="O33" i="17"/>
  <c r="U33" i="17" s="1"/>
  <c r="N33" i="17"/>
  <c r="T33" i="17" s="1"/>
  <c r="M33" i="17"/>
  <c r="L33" i="17"/>
  <c r="H33" i="17"/>
  <c r="G33" i="17"/>
  <c r="F33" i="17"/>
  <c r="E33" i="17"/>
  <c r="D33" i="17"/>
  <c r="S32" i="17"/>
  <c r="P32" i="17"/>
  <c r="V32" i="17" s="1"/>
  <c r="O32" i="17"/>
  <c r="N32" i="17"/>
  <c r="T32" i="17" s="1"/>
  <c r="M32" i="17"/>
  <c r="M44" i="17" s="1"/>
  <c r="L32" i="17"/>
  <c r="R32" i="17" s="1"/>
  <c r="H32" i="17"/>
  <c r="G32" i="17"/>
  <c r="G44" i="17" s="1"/>
  <c r="F32" i="17"/>
  <c r="F44" i="17" s="1"/>
  <c r="E32" i="17"/>
  <c r="E44" i="17" s="1"/>
  <c r="D32" i="17"/>
  <c r="V31" i="17"/>
  <c r="T31" i="17"/>
  <c r="R31" i="17"/>
  <c r="P31" i="17"/>
  <c r="O31" i="17"/>
  <c r="U31" i="17" s="1"/>
  <c r="N31" i="17"/>
  <c r="M31" i="17"/>
  <c r="S31" i="17" s="1"/>
  <c r="L31" i="17"/>
  <c r="H31" i="17"/>
  <c r="G31" i="17"/>
  <c r="F31" i="17"/>
  <c r="E31" i="17"/>
  <c r="D31" i="17"/>
  <c r="U29" i="17"/>
  <c r="S29" i="17"/>
  <c r="P29" i="17"/>
  <c r="V29" i="17" s="1"/>
  <c r="O29" i="17"/>
  <c r="N29" i="17"/>
  <c r="L29" i="17" s="1"/>
  <c r="R29" i="17" s="1"/>
  <c r="M29" i="17"/>
  <c r="H29" i="17"/>
  <c r="G29" i="17"/>
  <c r="F29" i="17"/>
  <c r="E29" i="17"/>
  <c r="D29" i="17" s="1"/>
  <c r="V28" i="17"/>
  <c r="T28" i="17"/>
  <c r="P28" i="17"/>
  <c r="O28" i="17"/>
  <c r="U28" i="17" s="1"/>
  <c r="N28" i="17"/>
  <c r="M28" i="17"/>
  <c r="L28" i="17" s="1"/>
  <c r="R28" i="17" s="1"/>
  <c r="H28" i="17"/>
  <c r="G28" i="17"/>
  <c r="F28" i="17"/>
  <c r="D28" i="17" s="1"/>
  <c r="E28" i="17"/>
  <c r="U27" i="17"/>
  <c r="S27" i="17"/>
  <c r="P27" i="17"/>
  <c r="V27" i="17" s="1"/>
  <c r="O27" i="17"/>
  <c r="N27" i="17"/>
  <c r="T27" i="17" s="1"/>
  <c r="M27" i="17"/>
  <c r="L27" i="17"/>
  <c r="R27" i="17" s="1"/>
  <c r="H27" i="17"/>
  <c r="G27" i="17"/>
  <c r="F27" i="17"/>
  <c r="E27" i="17"/>
  <c r="D27" i="17" s="1"/>
  <c r="V26" i="17"/>
  <c r="T26" i="17"/>
  <c r="P26" i="17"/>
  <c r="O26" i="17"/>
  <c r="U26" i="17" s="1"/>
  <c r="N26" i="17"/>
  <c r="M26" i="17"/>
  <c r="S26" i="17" s="1"/>
  <c r="H26" i="17"/>
  <c r="G26" i="17"/>
  <c r="F26" i="17"/>
  <c r="E26" i="17"/>
  <c r="D26" i="17"/>
  <c r="U25" i="17"/>
  <c r="S25" i="17"/>
  <c r="P25" i="17"/>
  <c r="V25" i="17" s="1"/>
  <c r="O25" i="17"/>
  <c r="N25" i="17"/>
  <c r="L25" i="17" s="1"/>
  <c r="R25" i="17" s="1"/>
  <c r="M25" i="17"/>
  <c r="H25" i="17"/>
  <c r="G25" i="17"/>
  <c r="F25" i="17"/>
  <c r="E25" i="17"/>
  <c r="D25" i="17" s="1"/>
  <c r="V24" i="17"/>
  <c r="T24" i="17"/>
  <c r="P24" i="17"/>
  <c r="O24" i="17"/>
  <c r="U24" i="17" s="1"/>
  <c r="N24" i="17"/>
  <c r="M24" i="17"/>
  <c r="L24" i="17" s="1"/>
  <c r="R24" i="17" s="1"/>
  <c r="H24" i="17"/>
  <c r="G24" i="17"/>
  <c r="F24" i="17"/>
  <c r="D24" i="17" s="1"/>
  <c r="E24" i="17"/>
  <c r="U23" i="17"/>
  <c r="S23" i="17"/>
  <c r="P23" i="17"/>
  <c r="V23" i="17" s="1"/>
  <c r="O23" i="17"/>
  <c r="N23" i="17"/>
  <c r="T23" i="17" s="1"/>
  <c r="M23" i="17"/>
  <c r="L23" i="17"/>
  <c r="R23" i="17" s="1"/>
  <c r="H23" i="17"/>
  <c r="G23" i="17"/>
  <c r="F23" i="17"/>
  <c r="E23" i="17"/>
  <c r="D23" i="17" s="1"/>
  <c r="V22" i="17"/>
  <c r="T22" i="17"/>
  <c r="P22" i="17"/>
  <c r="O22" i="17"/>
  <c r="U22" i="17" s="1"/>
  <c r="N22" i="17"/>
  <c r="M22" i="17"/>
  <c r="S22" i="17" s="1"/>
  <c r="H22" i="17"/>
  <c r="H30" i="17" s="1"/>
  <c r="G22" i="17"/>
  <c r="F22" i="17"/>
  <c r="E22" i="17"/>
  <c r="D22" i="17"/>
  <c r="U21" i="17"/>
  <c r="S21" i="17"/>
  <c r="P21" i="17"/>
  <c r="V21" i="17" s="1"/>
  <c r="O21" i="17"/>
  <c r="N21" i="17"/>
  <c r="N30" i="17" s="1"/>
  <c r="M21" i="17"/>
  <c r="M30" i="17" s="1"/>
  <c r="H21" i="17"/>
  <c r="G21" i="17"/>
  <c r="G30" i="17" s="1"/>
  <c r="F21" i="17"/>
  <c r="F30" i="17" s="1"/>
  <c r="E21" i="17"/>
  <c r="E30" i="17" s="1"/>
  <c r="T19" i="17"/>
  <c r="O19" i="17"/>
  <c r="U19" i="17" s="1"/>
  <c r="N19" i="17"/>
  <c r="M19" i="17"/>
  <c r="S19" i="17" s="1"/>
  <c r="H19" i="17"/>
  <c r="G19" i="17"/>
  <c r="F19" i="17"/>
  <c r="S18" i="17"/>
  <c r="P18" i="17"/>
  <c r="V18" i="17" s="1"/>
  <c r="N18" i="17"/>
  <c r="M18" i="17"/>
  <c r="G18" i="17"/>
  <c r="F18" i="17"/>
  <c r="E18" i="17"/>
  <c r="D18" i="17" s="1"/>
  <c r="V17" i="17"/>
  <c r="P17" i="17"/>
  <c r="O17" i="17"/>
  <c r="U17" i="17" s="1"/>
  <c r="M17" i="17"/>
  <c r="H17" i="17"/>
  <c r="F17" i="17"/>
  <c r="D17" i="17" s="1"/>
  <c r="E17" i="17"/>
  <c r="U16" i="17"/>
  <c r="P16" i="17"/>
  <c r="V16" i="17" s="1"/>
  <c r="O16" i="17"/>
  <c r="N16" i="17"/>
  <c r="T16" i="17" s="1"/>
  <c r="H16" i="17"/>
  <c r="G16" i="17"/>
  <c r="E16" i="17"/>
  <c r="T15" i="17"/>
  <c r="O15" i="17"/>
  <c r="U15" i="17" s="1"/>
  <c r="N15" i="17"/>
  <c r="M15" i="17"/>
  <c r="S15" i="17" s="1"/>
  <c r="H15" i="17"/>
  <c r="G15" i="17"/>
  <c r="F15" i="17"/>
  <c r="S14" i="17"/>
  <c r="P14" i="17"/>
  <c r="V14" i="17" s="1"/>
  <c r="N14" i="17"/>
  <c r="M14" i="17"/>
  <c r="G14" i="17"/>
  <c r="F14" i="17"/>
  <c r="E14" i="17"/>
  <c r="V13" i="17"/>
  <c r="T13" i="17"/>
  <c r="P13" i="17"/>
  <c r="O13" i="17"/>
  <c r="U13" i="17" s="1"/>
  <c r="N13" i="17"/>
  <c r="M13" i="17"/>
  <c r="L13" i="17" s="1"/>
  <c r="R13" i="17" s="1"/>
  <c r="H13" i="17"/>
  <c r="G13" i="17"/>
  <c r="F13" i="17"/>
  <c r="D13" i="17" s="1"/>
  <c r="E13" i="17"/>
  <c r="U12" i="17"/>
  <c r="S12" i="17"/>
  <c r="P12" i="17"/>
  <c r="V12" i="17" s="1"/>
  <c r="O12" i="17"/>
  <c r="N12" i="17"/>
  <c r="T12" i="17" s="1"/>
  <c r="M12" i="17"/>
  <c r="H12" i="17"/>
  <c r="G12" i="17"/>
  <c r="F12" i="17"/>
  <c r="E12" i="17"/>
  <c r="D12" i="17" s="1"/>
  <c r="V11" i="17"/>
  <c r="T11" i="17"/>
  <c r="P11" i="17"/>
  <c r="O11" i="17"/>
  <c r="U11" i="17" s="1"/>
  <c r="N11" i="17"/>
  <c r="M11" i="17"/>
  <c r="S11" i="17" s="1"/>
  <c r="H11" i="17"/>
  <c r="F11" i="17"/>
  <c r="E11" i="17"/>
  <c r="S10" i="17"/>
  <c r="P10" i="17"/>
  <c r="V10" i="17" s="1"/>
  <c r="N10" i="17"/>
  <c r="M10" i="17"/>
  <c r="G10" i="17"/>
  <c r="F10" i="17"/>
  <c r="E10" i="17"/>
  <c r="V9" i="17"/>
  <c r="T9" i="17"/>
  <c r="P9" i="17"/>
  <c r="O9" i="17"/>
  <c r="U9" i="17" s="1"/>
  <c r="N9" i="17"/>
  <c r="M9" i="17"/>
  <c r="L9" i="17" s="1"/>
  <c r="R9" i="17" s="1"/>
  <c r="H9" i="17"/>
  <c r="G9" i="17"/>
  <c r="F9" i="17"/>
  <c r="D9" i="17" s="1"/>
  <c r="E9" i="17"/>
  <c r="U8" i="17"/>
  <c r="S8" i="17"/>
  <c r="P8" i="17"/>
  <c r="L8" i="17" s="1"/>
  <c r="R8" i="17" s="1"/>
  <c r="O8" i="17"/>
  <c r="N8" i="17"/>
  <c r="T8" i="17" s="1"/>
  <c r="M8" i="17"/>
  <c r="H8" i="17"/>
  <c r="G8" i="17"/>
  <c r="F8" i="17"/>
  <c r="E8" i="17"/>
  <c r="D8" i="17" s="1"/>
  <c r="T7" i="17"/>
  <c r="O7" i="17"/>
  <c r="U7" i="17" s="1"/>
  <c r="N7" i="17"/>
  <c r="M7" i="17"/>
  <c r="S7" i="17" s="1"/>
  <c r="H7" i="17"/>
  <c r="G7" i="17"/>
  <c r="F7" i="17"/>
  <c r="U6" i="17"/>
  <c r="S6" i="17"/>
  <c r="P6" i="17"/>
  <c r="V6" i="17" s="1"/>
  <c r="O6" i="17"/>
  <c r="N6" i="17"/>
  <c r="L6" i="17" s="1"/>
  <c r="R6" i="17" s="1"/>
  <c r="M6" i="17"/>
  <c r="H6" i="17"/>
  <c r="G6" i="17"/>
  <c r="F6" i="17"/>
  <c r="E6" i="17"/>
  <c r="D6" i="17" s="1"/>
  <c r="V5" i="17"/>
  <c r="P5" i="17"/>
  <c r="O5" i="17"/>
  <c r="M5" i="17"/>
  <c r="H5" i="17"/>
  <c r="F5" i="17"/>
  <c r="D5" i="17" s="1"/>
  <c r="E5" i="17"/>
  <c r="U4" i="17"/>
  <c r="S4" i="17"/>
  <c r="P4" i="17"/>
  <c r="V4" i="17" s="1"/>
  <c r="O4" i="17"/>
  <c r="N4" i="17"/>
  <c r="T4" i="17" s="1"/>
  <c r="M4" i="17"/>
  <c r="H4" i="17"/>
  <c r="G4" i="17"/>
  <c r="F4" i="17"/>
  <c r="E4" i="17"/>
  <c r="D4" i="17" s="1"/>
  <c r="R2" i="17"/>
  <c r="U411" i="16"/>
  <c r="R411" i="16"/>
  <c r="P411" i="16"/>
  <c r="V411" i="16" s="1"/>
  <c r="O411" i="16"/>
  <c r="N411" i="16"/>
  <c r="T411" i="16" s="1"/>
  <c r="M411" i="16"/>
  <c r="S411" i="16" s="1"/>
  <c r="L411" i="16"/>
  <c r="H411" i="16"/>
  <c r="G411" i="16"/>
  <c r="F411" i="16"/>
  <c r="F412" i="16" s="1"/>
  <c r="E411" i="16"/>
  <c r="D411" i="16"/>
  <c r="T410" i="16"/>
  <c r="P410" i="16"/>
  <c r="V410" i="16" s="1"/>
  <c r="O410" i="16"/>
  <c r="U410" i="16" s="1"/>
  <c r="N410" i="16"/>
  <c r="M410" i="16"/>
  <c r="S410" i="16" s="1"/>
  <c r="L410" i="16"/>
  <c r="R410" i="16" s="1"/>
  <c r="H410" i="16"/>
  <c r="G410" i="16"/>
  <c r="F410" i="16"/>
  <c r="E410" i="16"/>
  <c r="D410" i="16"/>
  <c r="S409" i="16"/>
  <c r="P409" i="16"/>
  <c r="V409" i="16" s="1"/>
  <c r="O409" i="16"/>
  <c r="U409" i="16" s="1"/>
  <c r="N409" i="16"/>
  <c r="T409" i="16" s="1"/>
  <c r="M409" i="16"/>
  <c r="L409" i="16"/>
  <c r="R409" i="16" s="1"/>
  <c r="H409" i="16"/>
  <c r="G409" i="16"/>
  <c r="F409" i="16"/>
  <c r="E409" i="16"/>
  <c r="D409" i="16"/>
  <c r="V408" i="16"/>
  <c r="S408" i="16"/>
  <c r="R408" i="16"/>
  <c r="P408" i="16"/>
  <c r="O408" i="16"/>
  <c r="U408" i="16" s="1"/>
  <c r="N408" i="16"/>
  <c r="M408" i="16"/>
  <c r="L408" i="16"/>
  <c r="H408" i="16"/>
  <c r="G408" i="16"/>
  <c r="G412" i="16" s="1"/>
  <c r="F408" i="16"/>
  <c r="E408" i="16"/>
  <c r="D408" i="16"/>
  <c r="V407" i="16"/>
  <c r="U407" i="16"/>
  <c r="R407" i="16"/>
  <c r="P407" i="16"/>
  <c r="O407" i="16"/>
  <c r="N407" i="16"/>
  <c r="T407" i="16" s="1"/>
  <c r="M407" i="16"/>
  <c r="S407" i="16" s="1"/>
  <c r="L407" i="16"/>
  <c r="H407" i="16"/>
  <c r="G407" i="16"/>
  <c r="F407" i="16"/>
  <c r="E407" i="16"/>
  <c r="D407" i="16"/>
  <c r="O406" i="16"/>
  <c r="N406" i="16"/>
  <c r="H406" i="16"/>
  <c r="G406" i="16"/>
  <c r="V405" i="16"/>
  <c r="R405" i="16"/>
  <c r="P405" i="16"/>
  <c r="O405" i="16"/>
  <c r="U405" i="16" s="1"/>
  <c r="N405" i="16"/>
  <c r="T405" i="16" s="1"/>
  <c r="M405" i="16"/>
  <c r="S405" i="16" s="1"/>
  <c r="L405" i="16"/>
  <c r="H405" i="16"/>
  <c r="G405" i="16"/>
  <c r="F405" i="16"/>
  <c r="E405" i="16"/>
  <c r="D405" i="16"/>
  <c r="U404" i="16"/>
  <c r="R404" i="16"/>
  <c r="P404" i="16"/>
  <c r="P406" i="16" s="1"/>
  <c r="O404" i="16"/>
  <c r="N404" i="16"/>
  <c r="T404" i="16" s="1"/>
  <c r="M404" i="16"/>
  <c r="L404" i="16"/>
  <c r="H404" i="16"/>
  <c r="G404" i="16"/>
  <c r="F404" i="16"/>
  <c r="F406" i="16" s="1"/>
  <c r="D406" i="16" s="1"/>
  <c r="E404" i="16"/>
  <c r="E406" i="16" s="1"/>
  <c r="D404" i="16"/>
  <c r="U403" i="16"/>
  <c r="T403" i="16"/>
  <c r="P403" i="16"/>
  <c r="V403" i="16" s="1"/>
  <c r="O403" i="16"/>
  <c r="N403" i="16"/>
  <c r="M403" i="16"/>
  <c r="S403" i="16" s="1"/>
  <c r="L403" i="16"/>
  <c r="R403" i="16" s="1"/>
  <c r="H403" i="16"/>
  <c r="G403" i="16"/>
  <c r="F403" i="16"/>
  <c r="E403" i="16"/>
  <c r="D403" i="16"/>
  <c r="N402" i="16"/>
  <c r="M402" i="16"/>
  <c r="G402" i="16"/>
  <c r="V401" i="16"/>
  <c r="U401" i="16"/>
  <c r="R401" i="16"/>
  <c r="P401" i="16"/>
  <c r="O401" i="16"/>
  <c r="N401" i="16"/>
  <c r="T401" i="16" s="1"/>
  <c r="M401" i="16"/>
  <c r="S401" i="16" s="1"/>
  <c r="L401" i="16"/>
  <c r="H401" i="16"/>
  <c r="G401" i="16"/>
  <c r="F401" i="16"/>
  <c r="F402" i="16" s="1"/>
  <c r="E401" i="16"/>
  <c r="D401" i="16"/>
  <c r="T400" i="16"/>
  <c r="S400" i="16"/>
  <c r="P400" i="16"/>
  <c r="O400" i="16"/>
  <c r="O402" i="16" s="1"/>
  <c r="N400" i="16"/>
  <c r="M400" i="16"/>
  <c r="L400" i="16"/>
  <c r="R400" i="16" s="1"/>
  <c r="H400" i="16"/>
  <c r="H402" i="16" s="1"/>
  <c r="G400" i="16"/>
  <c r="F400" i="16"/>
  <c r="E400" i="16"/>
  <c r="E402" i="16" s="1"/>
  <c r="D400" i="16"/>
  <c r="V399" i="16"/>
  <c r="S399" i="16"/>
  <c r="R399" i="16"/>
  <c r="P399" i="16"/>
  <c r="O399" i="16"/>
  <c r="U399" i="16" s="1"/>
  <c r="N399" i="16"/>
  <c r="T399" i="16" s="1"/>
  <c r="M399" i="16"/>
  <c r="L399" i="16"/>
  <c r="H399" i="16"/>
  <c r="G399" i="16"/>
  <c r="F399" i="16"/>
  <c r="E399" i="16"/>
  <c r="D399" i="16"/>
  <c r="T397" i="16"/>
  <c r="S397" i="16"/>
  <c r="P397" i="16"/>
  <c r="O397" i="16"/>
  <c r="U397" i="16" s="1"/>
  <c r="N397" i="16"/>
  <c r="M397" i="16"/>
  <c r="L397" i="16"/>
  <c r="R397" i="16" s="1"/>
  <c r="H397" i="16"/>
  <c r="G397" i="16"/>
  <c r="F397" i="16"/>
  <c r="E397" i="16"/>
  <c r="E398" i="16" s="1"/>
  <c r="D397" i="16"/>
  <c r="V396" i="16"/>
  <c r="S396" i="16"/>
  <c r="P396" i="16"/>
  <c r="O396" i="16"/>
  <c r="U396" i="16" s="1"/>
  <c r="N396" i="16"/>
  <c r="T396" i="16" s="1"/>
  <c r="M396" i="16"/>
  <c r="L396" i="16"/>
  <c r="R396" i="16" s="1"/>
  <c r="H396" i="16"/>
  <c r="G396" i="16"/>
  <c r="F396" i="16"/>
  <c r="E396" i="16"/>
  <c r="D396" i="16"/>
  <c r="V395" i="16"/>
  <c r="R395" i="16"/>
  <c r="P395" i="16"/>
  <c r="O395" i="16"/>
  <c r="N395" i="16"/>
  <c r="M395" i="16"/>
  <c r="L395" i="16"/>
  <c r="H395" i="16"/>
  <c r="G395" i="16"/>
  <c r="G398" i="16" s="1"/>
  <c r="F395" i="16"/>
  <c r="F398" i="16" s="1"/>
  <c r="E395" i="16"/>
  <c r="D395" i="16"/>
  <c r="V394" i="16"/>
  <c r="U394" i="16"/>
  <c r="R394" i="16"/>
  <c r="P394" i="16"/>
  <c r="O394" i="16"/>
  <c r="N394" i="16"/>
  <c r="T394" i="16" s="1"/>
  <c r="M394" i="16"/>
  <c r="S394" i="16" s="1"/>
  <c r="L394" i="16"/>
  <c r="H394" i="16"/>
  <c r="G394" i="16"/>
  <c r="F394" i="16"/>
  <c r="E394" i="16"/>
  <c r="D394" i="16"/>
  <c r="O393" i="16"/>
  <c r="N393" i="16"/>
  <c r="H393" i="16"/>
  <c r="G393" i="16"/>
  <c r="D393" i="16"/>
  <c r="V392" i="16"/>
  <c r="R392" i="16"/>
  <c r="P392" i="16"/>
  <c r="P393" i="16" s="1"/>
  <c r="O392" i="16"/>
  <c r="U392" i="16" s="1"/>
  <c r="N392" i="16"/>
  <c r="T392" i="16" s="1"/>
  <c r="M392" i="16"/>
  <c r="L392" i="16"/>
  <c r="H392" i="16"/>
  <c r="G392" i="16"/>
  <c r="F392" i="16"/>
  <c r="F393" i="16" s="1"/>
  <c r="E392" i="16"/>
  <c r="E393" i="16" s="1"/>
  <c r="D392" i="16"/>
  <c r="U391" i="16"/>
  <c r="R391" i="16"/>
  <c r="P391" i="16"/>
  <c r="V391" i="16" s="1"/>
  <c r="O391" i="16"/>
  <c r="N391" i="16"/>
  <c r="T391" i="16" s="1"/>
  <c r="M391" i="16"/>
  <c r="S391" i="16" s="1"/>
  <c r="L391" i="16"/>
  <c r="H391" i="16"/>
  <c r="G391" i="16"/>
  <c r="F391" i="16"/>
  <c r="E391" i="16"/>
  <c r="D391" i="16"/>
  <c r="O390" i="16"/>
  <c r="N390" i="16"/>
  <c r="V389" i="16"/>
  <c r="S389" i="16"/>
  <c r="R389" i="16"/>
  <c r="P389" i="16"/>
  <c r="O389" i="16"/>
  <c r="U389" i="16" s="1"/>
  <c r="N389" i="16"/>
  <c r="T389" i="16" s="1"/>
  <c r="M389" i="16"/>
  <c r="L389" i="16"/>
  <c r="H389" i="16"/>
  <c r="G389" i="16"/>
  <c r="G390" i="16" s="1"/>
  <c r="F389" i="16"/>
  <c r="E389" i="16"/>
  <c r="D389" i="16"/>
  <c r="U388" i="16"/>
  <c r="R388" i="16"/>
  <c r="P388" i="16"/>
  <c r="V388" i="16" s="1"/>
  <c r="O388" i="16"/>
  <c r="N388" i="16"/>
  <c r="T388" i="16" s="1"/>
  <c r="M388" i="16"/>
  <c r="S388" i="16" s="1"/>
  <c r="L388" i="16"/>
  <c r="H388" i="16"/>
  <c r="G388" i="16"/>
  <c r="F388" i="16"/>
  <c r="E388" i="16"/>
  <c r="D388" i="16"/>
  <c r="T387" i="16"/>
  <c r="P387" i="16"/>
  <c r="O387" i="16"/>
  <c r="U387" i="16" s="1"/>
  <c r="N387" i="16"/>
  <c r="M387" i="16"/>
  <c r="L387" i="16"/>
  <c r="R387" i="16" s="1"/>
  <c r="H387" i="16"/>
  <c r="H390" i="16" s="1"/>
  <c r="G387" i="16"/>
  <c r="F387" i="16"/>
  <c r="E387" i="16"/>
  <c r="E390" i="16" s="1"/>
  <c r="D387" i="16"/>
  <c r="S386" i="16"/>
  <c r="P386" i="16"/>
  <c r="V386" i="16" s="1"/>
  <c r="O386" i="16"/>
  <c r="U386" i="16" s="1"/>
  <c r="N386" i="16"/>
  <c r="T386" i="16" s="1"/>
  <c r="M386" i="16"/>
  <c r="L386" i="16"/>
  <c r="R386" i="16" s="1"/>
  <c r="H386" i="16"/>
  <c r="G386" i="16"/>
  <c r="F386" i="16"/>
  <c r="E386" i="16"/>
  <c r="D386" i="16"/>
  <c r="M385" i="16"/>
  <c r="F385" i="16"/>
  <c r="U384" i="16"/>
  <c r="T384" i="16"/>
  <c r="P384" i="16"/>
  <c r="V384" i="16" s="1"/>
  <c r="O384" i="16"/>
  <c r="N384" i="16"/>
  <c r="M384" i="16"/>
  <c r="S384" i="16" s="1"/>
  <c r="L384" i="16"/>
  <c r="R384" i="16" s="1"/>
  <c r="H384" i="16"/>
  <c r="G384" i="16"/>
  <c r="F384" i="16"/>
  <c r="E384" i="16"/>
  <c r="E385" i="16" s="1"/>
  <c r="D385" i="16" s="1"/>
  <c r="D384" i="16"/>
  <c r="S383" i="16"/>
  <c r="P383" i="16"/>
  <c r="V383" i="16" s="1"/>
  <c r="O383" i="16"/>
  <c r="N383" i="16"/>
  <c r="N385" i="16" s="1"/>
  <c r="M383" i="16"/>
  <c r="L383" i="16"/>
  <c r="R383" i="16" s="1"/>
  <c r="H383" i="16"/>
  <c r="H385" i="16" s="1"/>
  <c r="G383" i="16"/>
  <c r="G385" i="16" s="1"/>
  <c r="F383" i="16"/>
  <c r="E383" i="16"/>
  <c r="D383" i="16"/>
  <c r="V382" i="16"/>
  <c r="S382" i="16"/>
  <c r="R382" i="16"/>
  <c r="P382" i="16"/>
  <c r="O382" i="16"/>
  <c r="U382" i="16" s="1"/>
  <c r="N382" i="16"/>
  <c r="T382" i="16" s="1"/>
  <c r="M382" i="16"/>
  <c r="L382" i="16"/>
  <c r="H382" i="16"/>
  <c r="G382" i="16"/>
  <c r="F382" i="16"/>
  <c r="E382" i="16"/>
  <c r="D382" i="16"/>
  <c r="P381" i="16"/>
  <c r="H381" i="16"/>
  <c r="E381" i="16"/>
  <c r="S380" i="16"/>
  <c r="P380" i="16"/>
  <c r="V380" i="16" s="1"/>
  <c r="O380" i="16"/>
  <c r="U380" i="16" s="1"/>
  <c r="N380" i="16"/>
  <c r="T380" i="16" s="1"/>
  <c r="M380" i="16"/>
  <c r="L380" i="16"/>
  <c r="R380" i="16" s="1"/>
  <c r="H380" i="16"/>
  <c r="G380" i="16"/>
  <c r="F380" i="16"/>
  <c r="E380" i="16"/>
  <c r="D380" i="16"/>
  <c r="V379" i="16"/>
  <c r="S379" i="16"/>
  <c r="R379" i="16"/>
  <c r="P379" i="16"/>
  <c r="O379" i="16"/>
  <c r="U379" i="16" s="1"/>
  <c r="N379" i="16"/>
  <c r="M379" i="16"/>
  <c r="M381" i="16" s="1"/>
  <c r="L379" i="16"/>
  <c r="H379" i="16"/>
  <c r="G379" i="16"/>
  <c r="G381" i="16" s="1"/>
  <c r="F379" i="16"/>
  <c r="F381" i="16" s="1"/>
  <c r="E379" i="16"/>
  <c r="D379" i="16"/>
  <c r="V378" i="16"/>
  <c r="U378" i="16"/>
  <c r="R378" i="16"/>
  <c r="P378" i="16"/>
  <c r="O378" i="16"/>
  <c r="N378" i="16"/>
  <c r="T378" i="16" s="1"/>
  <c r="M378" i="16"/>
  <c r="S378" i="16" s="1"/>
  <c r="L378" i="16"/>
  <c r="H378" i="16"/>
  <c r="G378" i="16"/>
  <c r="F378" i="16"/>
  <c r="E378" i="16"/>
  <c r="D378" i="16"/>
  <c r="O377" i="16"/>
  <c r="G377" i="16"/>
  <c r="V376" i="16"/>
  <c r="R376" i="16"/>
  <c r="P376" i="16"/>
  <c r="O376" i="16"/>
  <c r="U376" i="16" s="1"/>
  <c r="N376" i="16"/>
  <c r="T376" i="16" s="1"/>
  <c r="M376" i="16"/>
  <c r="S376" i="16" s="1"/>
  <c r="L376" i="16"/>
  <c r="H376" i="16"/>
  <c r="G376" i="16"/>
  <c r="F376" i="16"/>
  <c r="E376" i="16"/>
  <c r="D376" i="16"/>
  <c r="U375" i="16"/>
  <c r="R375" i="16"/>
  <c r="P375" i="16"/>
  <c r="V375" i="16" s="1"/>
  <c r="O375" i="16"/>
  <c r="N375" i="16"/>
  <c r="T375" i="16" s="1"/>
  <c r="M375" i="16"/>
  <c r="S375" i="16" s="1"/>
  <c r="L375" i="16"/>
  <c r="H375" i="16"/>
  <c r="G375" i="16"/>
  <c r="F375" i="16"/>
  <c r="E375" i="16"/>
  <c r="D375" i="16"/>
  <c r="U374" i="16"/>
  <c r="T374" i="16"/>
  <c r="P374" i="16"/>
  <c r="V374" i="16" s="1"/>
  <c r="O374" i="16"/>
  <c r="N374" i="16"/>
  <c r="M374" i="16"/>
  <c r="S374" i="16" s="1"/>
  <c r="L374" i="16"/>
  <c r="R374" i="16" s="1"/>
  <c r="H374" i="16"/>
  <c r="G374" i="16"/>
  <c r="F374" i="16"/>
  <c r="E374" i="16"/>
  <c r="D374" i="16"/>
  <c r="S373" i="16"/>
  <c r="P373" i="16"/>
  <c r="V373" i="16" s="1"/>
  <c r="O373" i="16"/>
  <c r="U373" i="16" s="1"/>
  <c r="N373" i="16"/>
  <c r="T373" i="16" s="1"/>
  <c r="M373" i="16"/>
  <c r="L373" i="16"/>
  <c r="R373" i="16" s="1"/>
  <c r="H373" i="16"/>
  <c r="H377" i="16" s="1"/>
  <c r="G373" i="16"/>
  <c r="F373" i="16"/>
  <c r="E373" i="16"/>
  <c r="D373" i="16"/>
  <c r="V372" i="16"/>
  <c r="S372" i="16"/>
  <c r="R372" i="16"/>
  <c r="P372" i="16"/>
  <c r="O372" i="16"/>
  <c r="U372" i="16" s="1"/>
  <c r="N372" i="16"/>
  <c r="M372" i="16"/>
  <c r="L372" i="16"/>
  <c r="H372" i="16"/>
  <c r="G372" i="16"/>
  <c r="F372" i="16"/>
  <c r="E372" i="16"/>
  <c r="D372" i="16"/>
  <c r="V371" i="16"/>
  <c r="U371" i="16"/>
  <c r="P371" i="16"/>
  <c r="P377" i="16" s="1"/>
  <c r="O371" i="16"/>
  <c r="N371" i="16"/>
  <c r="T371" i="16" s="1"/>
  <c r="M371" i="16"/>
  <c r="L371" i="16"/>
  <c r="R371" i="16" s="1"/>
  <c r="H371" i="16"/>
  <c r="G371" i="16"/>
  <c r="F371" i="16"/>
  <c r="E371" i="16"/>
  <c r="E377" i="16" s="1"/>
  <c r="D371" i="16"/>
  <c r="T370" i="16"/>
  <c r="P370" i="16"/>
  <c r="V370" i="16" s="1"/>
  <c r="O370" i="16"/>
  <c r="U370" i="16" s="1"/>
  <c r="N370" i="16"/>
  <c r="M370" i="16"/>
  <c r="S370" i="16" s="1"/>
  <c r="L370" i="16"/>
  <c r="R370" i="16" s="1"/>
  <c r="H370" i="16"/>
  <c r="G370" i="16"/>
  <c r="F370" i="16"/>
  <c r="E370" i="16"/>
  <c r="D370" i="16"/>
  <c r="N369" i="16"/>
  <c r="G369" i="16"/>
  <c r="U368" i="16"/>
  <c r="R368" i="16"/>
  <c r="P368" i="16"/>
  <c r="V368" i="16" s="1"/>
  <c r="O368" i="16"/>
  <c r="N368" i="16"/>
  <c r="T368" i="16" s="1"/>
  <c r="M368" i="16"/>
  <c r="L368" i="16"/>
  <c r="H368" i="16"/>
  <c r="G368" i="16"/>
  <c r="F368" i="16"/>
  <c r="F369" i="16" s="1"/>
  <c r="E368" i="16"/>
  <c r="D368" i="16"/>
  <c r="T367" i="16"/>
  <c r="P367" i="16"/>
  <c r="O367" i="16"/>
  <c r="O369" i="16" s="1"/>
  <c r="N367" i="16"/>
  <c r="M367" i="16"/>
  <c r="S367" i="16" s="1"/>
  <c r="L367" i="16"/>
  <c r="R367" i="16" s="1"/>
  <c r="H367" i="16"/>
  <c r="H369" i="16" s="1"/>
  <c r="G367" i="16"/>
  <c r="F367" i="16"/>
  <c r="E367" i="16"/>
  <c r="E369" i="16" s="1"/>
  <c r="D367" i="16"/>
  <c r="S366" i="16"/>
  <c r="P366" i="16"/>
  <c r="V366" i="16" s="1"/>
  <c r="O366" i="16"/>
  <c r="U366" i="16" s="1"/>
  <c r="N366" i="16"/>
  <c r="T366" i="16" s="1"/>
  <c r="M366" i="16"/>
  <c r="L366" i="16"/>
  <c r="R366" i="16" s="1"/>
  <c r="H366" i="16"/>
  <c r="G366" i="16"/>
  <c r="F366" i="16"/>
  <c r="E366" i="16"/>
  <c r="D366" i="16"/>
  <c r="M365" i="16"/>
  <c r="F365" i="16"/>
  <c r="U364" i="16"/>
  <c r="T364" i="16"/>
  <c r="P364" i="16"/>
  <c r="V364" i="16" s="1"/>
  <c r="O364" i="16"/>
  <c r="N364" i="16"/>
  <c r="M364" i="16"/>
  <c r="S364" i="16" s="1"/>
  <c r="L364" i="16"/>
  <c r="R364" i="16" s="1"/>
  <c r="H364" i="16"/>
  <c r="G364" i="16"/>
  <c r="F364" i="16"/>
  <c r="E364" i="16"/>
  <c r="E365" i="16" s="1"/>
  <c r="D364" i="16"/>
  <c r="S363" i="16"/>
  <c r="P363" i="16"/>
  <c r="V363" i="16" s="1"/>
  <c r="O363" i="16"/>
  <c r="N363" i="16"/>
  <c r="N365" i="16" s="1"/>
  <c r="M363" i="16"/>
  <c r="L363" i="16"/>
  <c r="R363" i="16" s="1"/>
  <c r="H363" i="16"/>
  <c r="H365" i="16" s="1"/>
  <c r="G363" i="16"/>
  <c r="G365" i="16" s="1"/>
  <c r="F363" i="16"/>
  <c r="E363" i="16"/>
  <c r="D363" i="16"/>
  <c r="V362" i="16"/>
  <c r="S362" i="16"/>
  <c r="R362" i="16"/>
  <c r="P362" i="16"/>
  <c r="O362" i="16"/>
  <c r="U362" i="16" s="1"/>
  <c r="N362" i="16"/>
  <c r="T362" i="16" s="1"/>
  <c r="M362" i="16"/>
  <c r="L362" i="16"/>
  <c r="H362" i="16"/>
  <c r="G362" i="16"/>
  <c r="F362" i="16"/>
  <c r="E362" i="16"/>
  <c r="D362" i="16"/>
  <c r="P361" i="16"/>
  <c r="H361" i="16"/>
  <c r="E361" i="16"/>
  <c r="S360" i="16"/>
  <c r="P360" i="16"/>
  <c r="V360" i="16" s="1"/>
  <c r="O360" i="16"/>
  <c r="U360" i="16" s="1"/>
  <c r="N360" i="16"/>
  <c r="T360" i="16" s="1"/>
  <c r="M360" i="16"/>
  <c r="L360" i="16"/>
  <c r="R360" i="16" s="1"/>
  <c r="H360" i="16"/>
  <c r="G360" i="16"/>
  <c r="F360" i="16"/>
  <c r="E360" i="16"/>
  <c r="D360" i="16"/>
  <c r="V359" i="16"/>
  <c r="S359" i="16"/>
  <c r="R359" i="16"/>
  <c r="P359" i="16"/>
  <c r="O359" i="16"/>
  <c r="U359" i="16" s="1"/>
  <c r="N359" i="16"/>
  <c r="M359" i="16"/>
  <c r="M361" i="16" s="1"/>
  <c r="L359" i="16"/>
  <c r="H359" i="16"/>
  <c r="G359" i="16"/>
  <c r="G361" i="16" s="1"/>
  <c r="F359" i="16"/>
  <c r="F361" i="16" s="1"/>
  <c r="E359" i="16"/>
  <c r="D359" i="16"/>
  <c r="V358" i="16"/>
  <c r="U358" i="16"/>
  <c r="R358" i="16"/>
  <c r="P358" i="16"/>
  <c r="O358" i="16"/>
  <c r="N358" i="16"/>
  <c r="T358" i="16" s="1"/>
  <c r="M358" i="16"/>
  <c r="S358" i="16" s="1"/>
  <c r="L358" i="16"/>
  <c r="H358" i="16"/>
  <c r="G358" i="16"/>
  <c r="F358" i="16"/>
  <c r="E358" i="16"/>
  <c r="D358" i="16"/>
  <c r="H357" i="16"/>
  <c r="V356" i="16"/>
  <c r="T356" i="16"/>
  <c r="S356" i="16"/>
  <c r="R356" i="16"/>
  <c r="P356" i="16"/>
  <c r="O356" i="16"/>
  <c r="U356" i="16" s="1"/>
  <c r="N356" i="16"/>
  <c r="M356" i="16"/>
  <c r="L356" i="16"/>
  <c r="H356" i="16"/>
  <c r="G356" i="16"/>
  <c r="F356" i="16"/>
  <c r="E356" i="16"/>
  <c r="D356" i="16"/>
  <c r="V355" i="16"/>
  <c r="S355" i="16"/>
  <c r="R355" i="16"/>
  <c r="P355" i="16"/>
  <c r="P357" i="16" s="1"/>
  <c r="O355" i="16"/>
  <c r="U355" i="16" s="1"/>
  <c r="N355" i="16"/>
  <c r="M355" i="16"/>
  <c r="M357" i="16" s="1"/>
  <c r="L355" i="16"/>
  <c r="H355" i="16"/>
  <c r="G355" i="16"/>
  <c r="G357" i="16" s="1"/>
  <c r="F355" i="16"/>
  <c r="F357" i="16" s="1"/>
  <c r="E355" i="16"/>
  <c r="E357" i="16" s="1"/>
  <c r="D357" i="16" s="1"/>
  <c r="D355" i="16"/>
  <c r="V354" i="16"/>
  <c r="U354" i="16"/>
  <c r="S354" i="16"/>
  <c r="R354" i="16"/>
  <c r="P354" i="16"/>
  <c r="O354" i="16"/>
  <c r="N354" i="16"/>
  <c r="T354" i="16" s="1"/>
  <c r="M354" i="16"/>
  <c r="L354" i="16"/>
  <c r="H354" i="16"/>
  <c r="G354" i="16"/>
  <c r="F354" i="16"/>
  <c r="E354" i="16"/>
  <c r="D354" i="16"/>
  <c r="P353" i="16"/>
  <c r="V352" i="16"/>
  <c r="S352" i="16"/>
  <c r="R352" i="16"/>
  <c r="P352" i="16"/>
  <c r="O352" i="16"/>
  <c r="U352" i="16" s="1"/>
  <c r="N352" i="16"/>
  <c r="T352" i="16" s="1"/>
  <c r="M352" i="16"/>
  <c r="L352" i="16"/>
  <c r="H352" i="16"/>
  <c r="G352" i="16"/>
  <c r="F352" i="16"/>
  <c r="E352" i="16"/>
  <c r="D352" i="16"/>
  <c r="V351" i="16"/>
  <c r="U351" i="16"/>
  <c r="S351" i="16"/>
  <c r="R351" i="16"/>
  <c r="P351" i="16"/>
  <c r="O351" i="16"/>
  <c r="N351" i="16"/>
  <c r="T351" i="16" s="1"/>
  <c r="M351" i="16"/>
  <c r="L351" i="16"/>
  <c r="H351" i="16"/>
  <c r="G351" i="16"/>
  <c r="F351" i="16"/>
  <c r="E351" i="16"/>
  <c r="D351" i="16"/>
  <c r="U350" i="16"/>
  <c r="T350" i="16"/>
  <c r="P350" i="16"/>
  <c r="V350" i="16" s="1"/>
  <c r="O350" i="16"/>
  <c r="N350" i="16"/>
  <c r="M350" i="16"/>
  <c r="S350" i="16" s="1"/>
  <c r="L350" i="16"/>
  <c r="R350" i="16" s="1"/>
  <c r="H350" i="16"/>
  <c r="G350" i="16"/>
  <c r="F350" i="16"/>
  <c r="E350" i="16"/>
  <c r="E353" i="16" s="1"/>
  <c r="D350" i="16"/>
  <c r="T349" i="16"/>
  <c r="S349" i="16"/>
  <c r="P349" i="16"/>
  <c r="V349" i="16" s="1"/>
  <c r="O349" i="16"/>
  <c r="O353" i="16" s="1"/>
  <c r="N349" i="16"/>
  <c r="M349" i="16"/>
  <c r="M353" i="16" s="1"/>
  <c r="L349" i="16"/>
  <c r="R349" i="16" s="1"/>
  <c r="H349" i="16"/>
  <c r="H353" i="16" s="1"/>
  <c r="G349" i="16"/>
  <c r="F349" i="16"/>
  <c r="F353" i="16" s="1"/>
  <c r="E349" i="16"/>
  <c r="D349" i="16"/>
  <c r="V348" i="16"/>
  <c r="T348" i="16"/>
  <c r="S348" i="16"/>
  <c r="R348" i="16"/>
  <c r="P348" i="16"/>
  <c r="O348" i="16"/>
  <c r="U348" i="16" s="1"/>
  <c r="N348" i="16"/>
  <c r="M348" i="16"/>
  <c r="L348" i="16"/>
  <c r="H348" i="16"/>
  <c r="G348" i="16"/>
  <c r="F348" i="16"/>
  <c r="E348" i="16"/>
  <c r="D348" i="16"/>
  <c r="M347" i="16"/>
  <c r="F347" i="16"/>
  <c r="T346" i="16"/>
  <c r="S346" i="16"/>
  <c r="P346" i="16"/>
  <c r="V346" i="16" s="1"/>
  <c r="O346" i="16"/>
  <c r="U346" i="16" s="1"/>
  <c r="N346" i="16"/>
  <c r="M346" i="16"/>
  <c r="L346" i="16"/>
  <c r="R346" i="16" s="1"/>
  <c r="H346" i="16"/>
  <c r="G346" i="16"/>
  <c r="F346" i="16"/>
  <c r="E346" i="16"/>
  <c r="E347" i="16" s="1"/>
  <c r="D346" i="16"/>
  <c r="V345" i="16"/>
  <c r="T345" i="16"/>
  <c r="S345" i="16"/>
  <c r="R345" i="16"/>
  <c r="P345" i="16"/>
  <c r="O345" i="16"/>
  <c r="N345" i="16"/>
  <c r="N347" i="16" s="1"/>
  <c r="M345" i="16"/>
  <c r="L345" i="16"/>
  <c r="H345" i="16"/>
  <c r="G345" i="16"/>
  <c r="G347" i="16" s="1"/>
  <c r="F345" i="16"/>
  <c r="E345" i="16"/>
  <c r="D345" i="16"/>
  <c r="V344" i="16"/>
  <c r="U344" i="16"/>
  <c r="R344" i="16"/>
  <c r="P344" i="16"/>
  <c r="O344" i="16"/>
  <c r="N344" i="16"/>
  <c r="T344" i="16" s="1"/>
  <c r="M344" i="16"/>
  <c r="S344" i="16" s="1"/>
  <c r="L344" i="16"/>
  <c r="H344" i="16"/>
  <c r="G344" i="16"/>
  <c r="F344" i="16"/>
  <c r="E344" i="16"/>
  <c r="D344" i="16"/>
  <c r="O343" i="16"/>
  <c r="S342" i="16"/>
  <c r="P342" i="16"/>
  <c r="V342" i="16" s="1"/>
  <c r="O342" i="16"/>
  <c r="U342" i="16" s="1"/>
  <c r="N342" i="16"/>
  <c r="T342" i="16" s="1"/>
  <c r="M342" i="16"/>
  <c r="L342" i="16"/>
  <c r="H342" i="16"/>
  <c r="G342" i="16"/>
  <c r="F342" i="16"/>
  <c r="E342" i="16"/>
  <c r="D342" i="16"/>
  <c r="V341" i="16"/>
  <c r="S341" i="16"/>
  <c r="R341" i="16"/>
  <c r="P341" i="16"/>
  <c r="O341" i="16"/>
  <c r="U341" i="16" s="1"/>
  <c r="N341" i="16"/>
  <c r="T341" i="16" s="1"/>
  <c r="M341" i="16"/>
  <c r="L341" i="16"/>
  <c r="H341" i="16"/>
  <c r="G341" i="16"/>
  <c r="F341" i="16"/>
  <c r="E341" i="16"/>
  <c r="D341" i="16"/>
  <c r="V340" i="16"/>
  <c r="U340" i="16"/>
  <c r="R340" i="16"/>
  <c r="P340" i="16"/>
  <c r="O340" i="16"/>
  <c r="N340" i="16"/>
  <c r="T340" i="16" s="1"/>
  <c r="M340" i="16"/>
  <c r="S340" i="16" s="1"/>
  <c r="L340" i="16"/>
  <c r="H340" i="16"/>
  <c r="G340" i="16"/>
  <c r="F340" i="16"/>
  <c r="E340" i="16"/>
  <c r="D340" i="16"/>
  <c r="T339" i="16"/>
  <c r="P339" i="16"/>
  <c r="V339" i="16" s="1"/>
  <c r="O339" i="16"/>
  <c r="U339" i="16" s="1"/>
  <c r="N339" i="16"/>
  <c r="M339" i="16"/>
  <c r="S339" i="16" s="1"/>
  <c r="L339" i="16"/>
  <c r="R339" i="16" s="1"/>
  <c r="H339" i="16"/>
  <c r="G339" i="16"/>
  <c r="F339" i="16"/>
  <c r="E339" i="16"/>
  <c r="E343" i="16" s="1"/>
  <c r="D339" i="16"/>
  <c r="S338" i="16"/>
  <c r="P338" i="16"/>
  <c r="V338" i="16" s="1"/>
  <c r="O338" i="16"/>
  <c r="U338" i="16" s="1"/>
  <c r="N338" i="16"/>
  <c r="M338" i="16"/>
  <c r="L338" i="16"/>
  <c r="R338" i="16" s="1"/>
  <c r="H338" i="16"/>
  <c r="H343" i="16" s="1"/>
  <c r="G338" i="16"/>
  <c r="F338" i="16"/>
  <c r="E338" i="16"/>
  <c r="D338" i="16"/>
  <c r="V337" i="16"/>
  <c r="S337" i="16"/>
  <c r="R337" i="16"/>
  <c r="P337" i="16"/>
  <c r="O337" i="16"/>
  <c r="N337" i="16"/>
  <c r="T337" i="16" s="1"/>
  <c r="M337" i="16"/>
  <c r="L337" i="16"/>
  <c r="H337" i="16"/>
  <c r="G337" i="16"/>
  <c r="F337" i="16"/>
  <c r="E337" i="16"/>
  <c r="D337" i="16"/>
  <c r="P336" i="16"/>
  <c r="E336" i="16"/>
  <c r="S335" i="16"/>
  <c r="P335" i="16"/>
  <c r="V335" i="16" s="1"/>
  <c r="O335" i="16"/>
  <c r="U335" i="16" s="1"/>
  <c r="N335" i="16"/>
  <c r="T335" i="16" s="1"/>
  <c r="M335" i="16"/>
  <c r="L335" i="16"/>
  <c r="R335" i="16" s="1"/>
  <c r="H335" i="16"/>
  <c r="H336" i="16" s="1"/>
  <c r="G335" i="16"/>
  <c r="F335" i="16"/>
  <c r="E335" i="16"/>
  <c r="D335" i="16"/>
  <c r="V334" i="16"/>
  <c r="R334" i="16"/>
  <c r="P334" i="16"/>
  <c r="O334" i="16"/>
  <c r="U334" i="16" s="1"/>
  <c r="N334" i="16"/>
  <c r="M334" i="16"/>
  <c r="L334" i="16"/>
  <c r="H334" i="16"/>
  <c r="G334" i="16"/>
  <c r="F334" i="16"/>
  <c r="F336" i="16" s="1"/>
  <c r="E334" i="16"/>
  <c r="D334" i="16"/>
  <c r="U333" i="16"/>
  <c r="P333" i="16"/>
  <c r="V333" i="16" s="1"/>
  <c r="O333" i="16"/>
  <c r="N333" i="16"/>
  <c r="T333" i="16" s="1"/>
  <c r="M333" i="16"/>
  <c r="S333" i="16" s="1"/>
  <c r="L333" i="16"/>
  <c r="R333" i="16" s="1"/>
  <c r="H333" i="16"/>
  <c r="G333" i="16"/>
  <c r="F333" i="16"/>
  <c r="E333" i="16"/>
  <c r="D333" i="16"/>
  <c r="V331" i="16"/>
  <c r="S331" i="16"/>
  <c r="R331" i="16"/>
  <c r="P331" i="16"/>
  <c r="O331" i="16"/>
  <c r="U331" i="16" s="1"/>
  <c r="N331" i="16"/>
  <c r="M331" i="16"/>
  <c r="L331" i="16"/>
  <c r="H331" i="16"/>
  <c r="G331" i="16"/>
  <c r="G332" i="16" s="1"/>
  <c r="F331" i="16"/>
  <c r="E331" i="16"/>
  <c r="D331" i="16"/>
  <c r="V330" i="16"/>
  <c r="U330" i="16"/>
  <c r="R330" i="16"/>
  <c r="P330" i="16"/>
  <c r="O330" i="16"/>
  <c r="N330" i="16"/>
  <c r="T330" i="16" s="1"/>
  <c r="M330" i="16"/>
  <c r="S330" i="16" s="1"/>
  <c r="L330" i="16"/>
  <c r="H330" i="16"/>
  <c r="G330" i="16"/>
  <c r="F330" i="16"/>
  <c r="E330" i="16"/>
  <c r="D330" i="16"/>
  <c r="T329" i="16"/>
  <c r="P329" i="16"/>
  <c r="O329" i="16"/>
  <c r="N329" i="16"/>
  <c r="M329" i="16"/>
  <c r="M332" i="16" s="1"/>
  <c r="L329" i="16"/>
  <c r="R329" i="16" s="1"/>
  <c r="H329" i="16"/>
  <c r="H332" i="16" s="1"/>
  <c r="G329" i="16"/>
  <c r="F329" i="16"/>
  <c r="F332" i="16" s="1"/>
  <c r="D332" i="16" s="1"/>
  <c r="E329" i="16"/>
  <c r="E332" i="16" s="1"/>
  <c r="D329" i="16"/>
  <c r="S328" i="16"/>
  <c r="P328" i="16"/>
  <c r="V328" i="16" s="1"/>
  <c r="O328" i="16"/>
  <c r="U328" i="16" s="1"/>
  <c r="N328" i="16"/>
  <c r="T328" i="16" s="1"/>
  <c r="M328" i="16"/>
  <c r="L328" i="16"/>
  <c r="R328" i="16" s="1"/>
  <c r="H328" i="16"/>
  <c r="G328" i="16"/>
  <c r="F328" i="16"/>
  <c r="E328" i="16"/>
  <c r="D328" i="16"/>
  <c r="M327" i="16"/>
  <c r="F327" i="16"/>
  <c r="U326" i="16"/>
  <c r="T326" i="16"/>
  <c r="P326" i="16"/>
  <c r="O326" i="16"/>
  <c r="N326" i="16"/>
  <c r="M326" i="16"/>
  <c r="S326" i="16" s="1"/>
  <c r="L326" i="16"/>
  <c r="R326" i="16" s="1"/>
  <c r="H326" i="16"/>
  <c r="G326" i="16"/>
  <c r="F326" i="16"/>
  <c r="E326" i="16"/>
  <c r="E327" i="16" s="1"/>
  <c r="D327" i="16" s="1"/>
  <c r="D326" i="16"/>
  <c r="S325" i="16"/>
  <c r="P325" i="16"/>
  <c r="V325" i="16" s="1"/>
  <c r="O325" i="16"/>
  <c r="N325" i="16"/>
  <c r="N327" i="16" s="1"/>
  <c r="M325" i="16"/>
  <c r="L325" i="16"/>
  <c r="R325" i="16" s="1"/>
  <c r="H325" i="16"/>
  <c r="H327" i="16" s="1"/>
  <c r="G325" i="16"/>
  <c r="G327" i="16" s="1"/>
  <c r="F325" i="16"/>
  <c r="E325" i="16"/>
  <c r="D325" i="16"/>
  <c r="V324" i="16"/>
  <c r="R324" i="16"/>
  <c r="P324" i="16"/>
  <c r="O324" i="16"/>
  <c r="U324" i="16" s="1"/>
  <c r="N324" i="16"/>
  <c r="T324" i="16" s="1"/>
  <c r="M324" i="16"/>
  <c r="S324" i="16" s="1"/>
  <c r="L324" i="16"/>
  <c r="H324" i="16"/>
  <c r="G324" i="16"/>
  <c r="F324" i="16"/>
  <c r="E324" i="16"/>
  <c r="D324" i="16"/>
  <c r="P323" i="16"/>
  <c r="H323" i="16"/>
  <c r="D323" i="16" s="1"/>
  <c r="E323" i="16"/>
  <c r="S322" i="16"/>
  <c r="P322" i="16"/>
  <c r="V322" i="16" s="1"/>
  <c r="O322" i="16"/>
  <c r="U322" i="16" s="1"/>
  <c r="N322" i="16"/>
  <c r="T322" i="16" s="1"/>
  <c r="M322" i="16"/>
  <c r="L322" i="16"/>
  <c r="R322" i="16" s="1"/>
  <c r="H322" i="16"/>
  <c r="G322" i="16"/>
  <c r="F322" i="16"/>
  <c r="E322" i="16"/>
  <c r="D322" i="16"/>
  <c r="V321" i="16"/>
  <c r="S321" i="16"/>
  <c r="R321" i="16"/>
  <c r="P321" i="16"/>
  <c r="O321" i="16"/>
  <c r="U321" i="16" s="1"/>
  <c r="N321" i="16"/>
  <c r="M321" i="16"/>
  <c r="M323" i="16" s="1"/>
  <c r="L321" i="16"/>
  <c r="H321" i="16"/>
  <c r="G321" i="16"/>
  <c r="G323" i="16" s="1"/>
  <c r="F321" i="16"/>
  <c r="F323" i="16" s="1"/>
  <c r="E321" i="16"/>
  <c r="D321" i="16"/>
  <c r="V320" i="16"/>
  <c r="U320" i="16"/>
  <c r="R320" i="16"/>
  <c r="P320" i="16"/>
  <c r="O320" i="16"/>
  <c r="N320" i="16"/>
  <c r="T320" i="16" s="1"/>
  <c r="M320" i="16"/>
  <c r="S320" i="16" s="1"/>
  <c r="L320" i="16"/>
  <c r="H320" i="16"/>
  <c r="G320" i="16"/>
  <c r="F320" i="16"/>
  <c r="E320" i="16"/>
  <c r="D320" i="16"/>
  <c r="O319" i="16"/>
  <c r="N319" i="16"/>
  <c r="V318" i="16"/>
  <c r="R318" i="16"/>
  <c r="P318" i="16"/>
  <c r="O318" i="16"/>
  <c r="U318" i="16" s="1"/>
  <c r="N318" i="16"/>
  <c r="T318" i="16" s="1"/>
  <c r="M318" i="16"/>
  <c r="S318" i="16" s="1"/>
  <c r="L318" i="16"/>
  <c r="H318" i="16"/>
  <c r="G318" i="16"/>
  <c r="F318" i="16"/>
  <c r="E318" i="16"/>
  <c r="D318" i="16"/>
  <c r="U317" i="16"/>
  <c r="P317" i="16"/>
  <c r="V317" i="16" s="1"/>
  <c r="O317" i="16"/>
  <c r="N317" i="16"/>
  <c r="T317" i="16" s="1"/>
  <c r="M317" i="16"/>
  <c r="S317" i="16" s="1"/>
  <c r="L317" i="16"/>
  <c r="R317" i="16" s="1"/>
  <c r="H317" i="16"/>
  <c r="G317" i="16"/>
  <c r="F317" i="16"/>
  <c r="E317" i="16"/>
  <c r="D317" i="16"/>
  <c r="U316" i="16"/>
  <c r="T316" i="16"/>
  <c r="P316" i="16"/>
  <c r="V316" i="16" s="1"/>
  <c r="O316" i="16"/>
  <c r="N316" i="16"/>
  <c r="M316" i="16"/>
  <c r="S316" i="16" s="1"/>
  <c r="L316" i="16"/>
  <c r="R316" i="16" s="1"/>
  <c r="H316" i="16"/>
  <c r="G316" i="16"/>
  <c r="F316" i="16"/>
  <c r="E316" i="16"/>
  <c r="D316" i="16"/>
  <c r="S315" i="16"/>
  <c r="P315" i="16"/>
  <c r="V315" i="16" s="1"/>
  <c r="O315" i="16"/>
  <c r="U315" i="16" s="1"/>
  <c r="N315" i="16"/>
  <c r="T315" i="16" s="1"/>
  <c r="M315" i="16"/>
  <c r="L315" i="16"/>
  <c r="R315" i="16" s="1"/>
  <c r="H315" i="16"/>
  <c r="H319" i="16" s="1"/>
  <c r="G315" i="16"/>
  <c r="G319" i="16" s="1"/>
  <c r="F315" i="16"/>
  <c r="E315" i="16"/>
  <c r="D315" i="16"/>
  <c r="V314" i="16"/>
  <c r="R314" i="16"/>
  <c r="P314" i="16"/>
  <c r="O314" i="16"/>
  <c r="U314" i="16" s="1"/>
  <c r="N314" i="16"/>
  <c r="T314" i="16" s="1"/>
  <c r="M314" i="16"/>
  <c r="S314" i="16" s="1"/>
  <c r="L314" i="16"/>
  <c r="H314" i="16"/>
  <c r="G314" i="16"/>
  <c r="F314" i="16"/>
  <c r="E314" i="16"/>
  <c r="D314" i="16"/>
  <c r="U313" i="16"/>
  <c r="P313" i="16"/>
  <c r="O313" i="16"/>
  <c r="N313" i="16"/>
  <c r="T313" i="16" s="1"/>
  <c r="M313" i="16"/>
  <c r="L313" i="16"/>
  <c r="R313" i="16" s="1"/>
  <c r="H313" i="16"/>
  <c r="G313" i="16"/>
  <c r="F313" i="16"/>
  <c r="E313" i="16"/>
  <c r="D313" i="16"/>
  <c r="U312" i="16"/>
  <c r="T312" i="16"/>
  <c r="P312" i="16"/>
  <c r="V312" i="16" s="1"/>
  <c r="O312" i="16"/>
  <c r="N312" i="16"/>
  <c r="M312" i="16"/>
  <c r="S312" i="16" s="1"/>
  <c r="L312" i="16"/>
  <c r="R312" i="16" s="1"/>
  <c r="H312" i="16"/>
  <c r="G312" i="16"/>
  <c r="F312" i="16"/>
  <c r="E312" i="16"/>
  <c r="D312" i="16"/>
  <c r="N311" i="16"/>
  <c r="G311" i="16"/>
  <c r="V310" i="16"/>
  <c r="U310" i="16"/>
  <c r="R310" i="16"/>
  <c r="P310" i="16"/>
  <c r="O310" i="16"/>
  <c r="N310" i="16"/>
  <c r="T310" i="16" s="1"/>
  <c r="M310" i="16"/>
  <c r="S310" i="16" s="1"/>
  <c r="L310" i="16"/>
  <c r="H310" i="16"/>
  <c r="G310" i="16"/>
  <c r="F310" i="16"/>
  <c r="E310" i="16"/>
  <c r="D310" i="16"/>
  <c r="T309" i="16"/>
  <c r="P309" i="16"/>
  <c r="V309" i="16" s="1"/>
  <c r="O309" i="16"/>
  <c r="U309" i="16" s="1"/>
  <c r="N309" i="16"/>
  <c r="M309" i="16"/>
  <c r="S309" i="16" s="1"/>
  <c r="L309" i="16"/>
  <c r="R309" i="16" s="1"/>
  <c r="H309" i="16"/>
  <c r="G309" i="16"/>
  <c r="F309" i="16"/>
  <c r="E309" i="16"/>
  <c r="D309" i="16"/>
  <c r="S308" i="16"/>
  <c r="P308" i="16"/>
  <c r="V308" i="16" s="1"/>
  <c r="O308" i="16"/>
  <c r="U308" i="16" s="1"/>
  <c r="N308" i="16"/>
  <c r="T308" i="16" s="1"/>
  <c r="M308" i="16"/>
  <c r="L308" i="16"/>
  <c r="R308" i="16" s="1"/>
  <c r="H308" i="16"/>
  <c r="G308" i="16"/>
  <c r="F308" i="16"/>
  <c r="E308" i="16"/>
  <c r="D308" i="16"/>
  <c r="V307" i="16"/>
  <c r="S307" i="16"/>
  <c r="R307" i="16"/>
  <c r="P307" i="16"/>
  <c r="O307" i="16"/>
  <c r="U307" i="16" s="1"/>
  <c r="N307" i="16"/>
  <c r="T307" i="16" s="1"/>
  <c r="M307" i="16"/>
  <c r="L307" i="16"/>
  <c r="H307" i="16"/>
  <c r="G307" i="16"/>
  <c r="F307" i="16"/>
  <c r="E307" i="16"/>
  <c r="D307" i="16"/>
  <c r="V306" i="16"/>
  <c r="U306" i="16"/>
  <c r="R306" i="16"/>
  <c r="P306" i="16"/>
  <c r="O306" i="16"/>
  <c r="N306" i="16"/>
  <c r="T306" i="16" s="1"/>
  <c r="M306" i="16"/>
  <c r="L306" i="16"/>
  <c r="H306" i="16"/>
  <c r="G306" i="16"/>
  <c r="F306" i="16"/>
  <c r="F311" i="16" s="1"/>
  <c r="E306" i="16"/>
  <c r="D306" i="16"/>
  <c r="T305" i="16"/>
  <c r="P305" i="16"/>
  <c r="O305" i="16"/>
  <c r="N305" i="16"/>
  <c r="M305" i="16"/>
  <c r="S305" i="16" s="1"/>
  <c r="L305" i="16"/>
  <c r="R305" i="16" s="1"/>
  <c r="H305" i="16"/>
  <c r="G305" i="16"/>
  <c r="F305" i="16"/>
  <c r="E305" i="16"/>
  <c r="D305" i="16"/>
  <c r="S304" i="16"/>
  <c r="P304" i="16"/>
  <c r="V304" i="16" s="1"/>
  <c r="O304" i="16"/>
  <c r="U304" i="16" s="1"/>
  <c r="N304" i="16"/>
  <c r="T304" i="16" s="1"/>
  <c r="M304" i="16"/>
  <c r="L304" i="16"/>
  <c r="R304" i="16" s="1"/>
  <c r="H304" i="16"/>
  <c r="G304" i="16"/>
  <c r="F304" i="16"/>
  <c r="E304" i="16"/>
  <c r="D304" i="16"/>
  <c r="U302" i="16"/>
  <c r="T302" i="16"/>
  <c r="P302" i="16"/>
  <c r="V302" i="16" s="1"/>
  <c r="O302" i="16"/>
  <c r="N302" i="16"/>
  <c r="M302" i="16"/>
  <c r="S302" i="16" s="1"/>
  <c r="L302" i="16"/>
  <c r="R302" i="16" s="1"/>
  <c r="H302" i="16"/>
  <c r="G302" i="16"/>
  <c r="F302" i="16"/>
  <c r="E302" i="16"/>
  <c r="D302" i="16"/>
  <c r="U301" i="16"/>
  <c r="P301" i="16"/>
  <c r="V301" i="16" s="1"/>
  <c r="O301" i="16"/>
  <c r="N301" i="16"/>
  <c r="T301" i="16" s="1"/>
  <c r="M301" i="16"/>
  <c r="S301" i="16" s="1"/>
  <c r="L301" i="16"/>
  <c r="R301" i="16" s="1"/>
  <c r="H301" i="16"/>
  <c r="G301" i="16"/>
  <c r="F301" i="16"/>
  <c r="E301" i="16"/>
  <c r="D301" i="16"/>
  <c r="U300" i="16"/>
  <c r="S300" i="16"/>
  <c r="P300" i="16"/>
  <c r="O300" i="16"/>
  <c r="N300" i="16"/>
  <c r="T300" i="16" s="1"/>
  <c r="M300" i="16"/>
  <c r="L300" i="16"/>
  <c r="R300" i="16" s="1"/>
  <c r="H300" i="16"/>
  <c r="G300" i="16"/>
  <c r="F300" i="16"/>
  <c r="E300" i="16"/>
  <c r="E303" i="16" s="1"/>
  <c r="D300" i="16"/>
  <c r="V299" i="16"/>
  <c r="T299" i="16"/>
  <c r="R299" i="16"/>
  <c r="P299" i="16"/>
  <c r="O299" i="16"/>
  <c r="N299" i="16"/>
  <c r="M299" i="16"/>
  <c r="S299" i="16" s="1"/>
  <c r="L299" i="16"/>
  <c r="H299" i="16"/>
  <c r="H303" i="16" s="1"/>
  <c r="G299" i="16"/>
  <c r="F299" i="16"/>
  <c r="F303" i="16" s="1"/>
  <c r="E299" i="16"/>
  <c r="D299" i="16"/>
  <c r="U298" i="16"/>
  <c r="S298" i="16"/>
  <c r="P298" i="16"/>
  <c r="V298" i="16" s="1"/>
  <c r="O298" i="16"/>
  <c r="N298" i="16"/>
  <c r="T298" i="16" s="1"/>
  <c r="M298" i="16"/>
  <c r="L298" i="16"/>
  <c r="R298" i="16" s="1"/>
  <c r="H298" i="16"/>
  <c r="G298" i="16"/>
  <c r="F298" i="16"/>
  <c r="E298" i="16"/>
  <c r="D298" i="16"/>
  <c r="G297" i="16"/>
  <c r="V296" i="16"/>
  <c r="T296" i="16"/>
  <c r="R296" i="16"/>
  <c r="P296" i="16"/>
  <c r="O296" i="16"/>
  <c r="U296" i="16" s="1"/>
  <c r="N296" i="16"/>
  <c r="M296" i="16"/>
  <c r="S296" i="16" s="1"/>
  <c r="L296" i="16"/>
  <c r="H296" i="16"/>
  <c r="G296" i="16"/>
  <c r="F296" i="16"/>
  <c r="E296" i="16"/>
  <c r="D296" i="16"/>
  <c r="S295" i="16"/>
  <c r="P295" i="16"/>
  <c r="V295" i="16" s="1"/>
  <c r="O295" i="16"/>
  <c r="N295" i="16"/>
  <c r="T295" i="16" s="1"/>
  <c r="M295" i="16"/>
  <c r="L295" i="16"/>
  <c r="R295" i="16" s="1"/>
  <c r="H295" i="16"/>
  <c r="G295" i="16"/>
  <c r="U295" i="16" s="1"/>
  <c r="F295" i="16"/>
  <c r="E295" i="16"/>
  <c r="E297" i="16" s="1"/>
  <c r="D295" i="16"/>
  <c r="V294" i="16"/>
  <c r="T294" i="16"/>
  <c r="R294" i="16"/>
  <c r="P294" i="16"/>
  <c r="O294" i="16"/>
  <c r="U294" i="16" s="1"/>
  <c r="N294" i="16"/>
  <c r="M294" i="16"/>
  <c r="S294" i="16" s="1"/>
  <c r="L294" i="16"/>
  <c r="H294" i="16"/>
  <c r="G294" i="16"/>
  <c r="F294" i="16"/>
  <c r="E294" i="16"/>
  <c r="D294" i="16"/>
  <c r="U293" i="16"/>
  <c r="S293" i="16"/>
  <c r="P293" i="16"/>
  <c r="V293" i="16" s="1"/>
  <c r="O293" i="16"/>
  <c r="N293" i="16"/>
  <c r="T293" i="16" s="1"/>
  <c r="M293" i="16"/>
  <c r="L293" i="16"/>
  <c r="R293" i="16" s="1"/>
  <c r="H293" i="16"/>
  <c r="G293" i="16"/>
  <c r="F293" i="16"/>
  <c r="E293" i="16"/>
  <c r="D293" i="16"/>
  <c r="V292" i="16"/>
  <c r="T292" i="16"/>
  <c r="R292" i="16"/>
  <c r="P292" i="16"/>
  <c r="O292" i="16"/>
  <c r="U292" i="16" s="1"/>
  <c r="N292" i="16"/>
  <c r="M292" i="16"/>
  <c r="S292" i="16" s="1"/>
  <c r="L292" i="16"/>
  <c r="H292" i="16"/>
  <c r="G292" i="16"/>
  <c r="F292" i="16"/>
  <c r="E292" i="16"/>
  <c r="D292" i="16"/>
  <c r="U291" i="16"/>
  <c r="S291" i="16"/>
  <c r="P291" i="16"/>
  <c r="V291" i="16" s="1"/>
  <c r="O291" i="16"/>
  <c r="O297" i="16" s="1"/>
  <c r="N291" i="16"/>
  <c r="T291" i="16" s="1"/>
  <c r="M291" i="16"/>
  <c r="L291" i="16"/>
  <c r="R291" i="16" s="1"/>
  <c r="H291" i="16"/>
  <c r="H297" i="16" s="1"/>
  <c r="G291" i="16"/>
  <c r="F291" i="16"/>
  <c r="E291" i="16"/>
  <c r="D291" i="16"/>
  <c r="V290" i="16"/>
  <c r="T290" i="16"/>
  <c r="P290" i="16"/>
  <c r="O290" i="16"/>
  <c r="U290" i="16" s="1"/>
  <c r="N290" i="16"/>
  <c r="M290" i="16"/>
  <c r="S290" i="16" s="1"/>
  <c r="L290" i="16"/>
  <c r="H290" i="16"/>
  <c r="G290" i="16"/>
  <c r="F290" i="16"/>
  <c r="E290" i="16"/>
  <c r="D290" i="16"/>
  <c r="R290" i="16" s="1"/>
  <c r="H289" i="16"/>
  <c r="U288" i="16"/>
  <c r="S288" i="16"/>
  <c r="P288" i="16"/>
  <c r="V288" i="16" s="1"/>
  <c r="O288" i="16"/>
  <c r="N288" i="16"/>
  <c r="T288" i="16" s="1"/>
  <c r="M288" i="16"/>
  <c r="L288" i="16"/>
  <c r="R288" i="16" s="1"/>
  <c r="H288" i="16"/>
  <c r="G288" i="16"/>
  <c r="F288" i="16"/>
  <c r="E288" i="16"/>
  <c r="D288" i="16"/>
  <c r="V287" i="16"/>
  <c r="T287" i="16"/>
  <c r="R287" i="16"/>
  <c r="P287" i="16"/>
  <c r="O287" i="16"/>
  <c r="U287" i="16" s="1"/>
  <c r="N287" i="16"/>
  <c r="M287" i="16"/>
  <c r="S287" i="16" s="1"/>
  <c r="L287" i="16"/>
  <c r="H287" i="16"/>
  <c r="G287" i="16"/>
  <c r="F287" i="16"/>
  <c r="F289" i="16" s="1"/>
  <c r="E287" i="16"/>
  <c r="D287" i="16"/>
  <c r="U286" i="16"/>
  <c r="S286" i="16"/>
  <c r="P286" i="16"/>
  <c r="V286" i="16" s="1"/>
  <c r="O286" i="16"/>
  <c r="N286" i="16"/>
  <c r="T286" i="16" s="1"/>
  <c r="M286" i="16"/>
  <c r="L286" i="16"/>
  <c r="R286" i="16" s="1"/>
  <c r="H286" i="16"/>
  <c r="G286" i="16"/>
  <c r="F286" i="16"/>
  <c r="E286" i="16"/>
  <c r="D286" i="16"/>
  <c r="V285" i="16"/>
  <c r="T285" i="16"/>
  <c r="R285" i="16"/>
  <c r="P285" i="16"/>
  <c r="O285" i="16"/>
  <c r="U285" i="16" s="1"/>
  <c r="N285" i="16"/>
  <c r="M285" i="16"/>
  <c r="S285" i="16" s="1"/>
  <c r="L285" i="16"/>
  <c r="H285" i="16"/>
  <c r="G285" i="16"/>
  <c r="F285" i="16"/>
  <c r="E285" i="16"/>
  <c r="D285" i="16"/>
  <c r="U284" i="16"/>
  <c r="S284" i="16"/>
  <c r="P284" i="16"/>
  <c r="V284" i="16" s="1"/>
  <c r="O284" i="16"/>
  <c r="N284" i="16"/>
  <c r="T284" i="16" s="1"/>
  <c r="M284" i="16"/>
  <c r="L284" i="16"/>
  <c r="R284" i="16" s="1"/>
  <c r="H284" i="16"/>
  <c r="G284" i="16"/>
  <c r="F284" i="16"/>
  <c r="E284" i="16"/>
  <c r="D284" i="16"/>
  <c r="V283" i="16"/>
  <c r="T283" i="16"/>
  <c r="R283" i="16"/>
  <c r="P283" i="16"/>
  <c r="P289" i="16" s="1"/>
  <c r="O283" i="16"/>
  <c r="U283" i="16" s="1"/>
  <c r="N283" i="16"/>
  <c r="M283" i="16"/>
  <c r="S283" i="16" s="1"/>
  <c r="L283" i="16"/>
  <c r="H283" i="16"/>
  <c r="G283" i="16"/>
  <c r="F283" i="16"/>
  <c r="E283" i="16"/>
  <c r="E289" i="16" s="1"/>
  <c r="D283" i="16"/>
  <c r="S282" i="16"/>
  <c r="P282" i="16"/>
  <c r="V282" i="16" s="1"/>
  <c r="O282" i="16"/>
  <c r="N282" i="16"/>
  <c r="T282" i="16" s="1"/>
  <c r="M282" i="16"/>
  <c r="L282" i="16"/>
  <c r="R282" i="16" s="1"/>
  <c r="H282" i="16"/>
  <c r="G282" i="16"/>
  <c r="U282" i="16" s="1"/>
  <c r="F282" i="16"/>
  <c r="E282" i="16"/>
  <c r="D282" i="16"/>
  <c r="V280" i="16"/>
  <c r="T280" i="16"/>
  <c r="R280" i="16"/>
  <c r="P280" i="16"/>
  <c r="O280" i="16"/>
  <c r="U280" i="16" s="1"/>
  <c r="N280" i="16"/>
  <c r="M280" i="16"/>
  <c r="S280" i="16" s="1"/>
  <c r="L280" i="16"/>
  <c r="H280" i="16"/>
  <c r="G280" i="16"/>
  <c r="F280" i="16"/>
  <c r="E280" i="16"/>
  <c r="D280" i="16"/>
  <c r="U279" i="16"/>
  <c r="S279" i="16"/>
  <c r="P279" i="16"/>
  <c r="V279" i="16" s="1"/>
  <c r="O279" i="16"/>
  <c r="N279" i="16"/>
  <c r="T279" i="16" s="1"/>
  <c r="M279" i="16"/>
  <c r="L279" i="16"/>
  <c r="R279" i="16" s="1"/>
  <c r="H279" i="16"/>
  <c r="G279" i="16"/>
  <c r="F279" i="16"/>
  <c r="E279" i="16"/>
  <c r="D279" i="16"/>
  <c r="V278" i="16"/>
  <c r="T278" i="16"/>
  <c r="R278" i="16"/>
  <c r="P278" i="16"/>
  <c r="O278" i="16"/>
  <c r="U278" i="16" s="1"/>
  <c r="N278" i="16"/>
  <c r="M278" i="16"/>
  <c r="S278" i="16" s="1"/>
  <c r="L278" i="16"/>
  <c r="H278" i="16"/>
  <c r="G278" i="16"/>
  <c r="F278" i="16"/>
  <c r="E278" i="16"/>
  <c r="D278" i="16"/>
  <c r="U277" i="16"/>
  <c r="S277" i="16"/>
  <c r="P277" i="16"/>
  <c r="V277" i="16" s="1"/>
  <c r="O277" i="16"/>
  <c r="N277" i="16"/>
  <c r="T277" i="16" s="1"/>
  <c r="M277" i="16"/>
  <c r="L277" i="16"/>
  <c r="R277" i="16" s="1"/>
  <c r="H277" i="16"/>
  <c r="G277" i="16"/>
  <c r="F277" i="16"/>
  <c r="E277" i="16"/>
  <c r="D277" i="16"/>
  <c r="V276" i="16"/>
  <c r="T276" i="16"/>
  <c r="R276" i="16"/>
  <c r="P276" i="16"/>
  <c r="O276" i="16"/>
  <c r="U276" i="16" s="1"/>
  <c r="N276" i="16"/>
  <c r="M276" i="16"/>
  <c r="S276" i="16" s="1"/>
  <c r="L276" i="16"/>
  <c r="H276" i="16"/>
  <c r="G276" i="16"/>
  <c r="F276" i="16"/>
  <c r="E276" i="16"/>
  <c r="D276" i="16"/>
  <c r="U275" i="16"/>
  <c r="S275" i="16"/>
  <c r="P275" i="16"/>
  <c r="O275" i="16"/>
  <c r="N275" i="16"/>
  <c r="T275" i="16" s="1"/>
  <c r="M275" i="16"/>
  <c r="L275" i="16"/>
  <c r="R275" i="16" s="1"/>
  <c r="H275" i="16"/>
  <c r="G275" i="16"/>
  <c r="F275" i="16"/>
  <c r="E275" i="16"/>
  <c r="E281" i="16" s="1"/>
  <c r="D275" i="16"/>
  <c r="V274" i="16"/>
  <c r="T274" i="16"/>
  <c r="R274" i="16"/>
  <c r="P274" i="16"/>
  <c r="O274" i="16"/>
  <c r="U274" i="16" s="1"/>
  <c r="N274" i="16"/>
  <c r="M274" i="16"/>
  <c r="S274" i="16" s="1"/>
  <c r="L274" i="16"/>
  <c r="H274" i="16"/>
  <c r="G274" i="16"/>
  <c r="F274" i="16"/>
  <c r="E274" i="16"/>
  <c r="D274" i="16"/>
  <c r="M273" i="16"/>
  <c r="U272" i="16"/>
  <c r="S272" i="16"/>
  <c r="P272" i="16"/>
  <c r="V272" i="16" s="1"/>
  <c r="O272" i="16"/>
  <c r="N272" i="16"/>
  <c r="T272" i="16" s="1"/>
  <c r="M272" i="16"/>
  <c r="L272" i="16"/>
  <c r="R272" i="16" s="1"/>
  <c r="H272" i="16"/>
  <c r="G272" i="16"/>
  <c r="F272" i="16"/>
  <c r="E272" i="16"/>
  <c r="D272" i="16"/>
  <c r="V271" i="16"/>
  <c r="T271" i="16"/>
  <c r="R271" i="16"/>
  <c r="P271" i="16"/>
  <c r="O271" i="16"/>
  <c r="U271" i="16" s="1"/>
  <c r="N271" i="16"/>
  <c r="M271" i="16"/>
  <c r="S271" i="16" s="1"/>
  <c r="L271" i="16"/>
  <c r="H271" i="16"/>
  <c r="G271" i="16"/>
  <c r="F271" i="16"/>
  <c r="F273" i="16" s="1"/>
  <c r="E271" i="16"/>
  <c r="D271" i="16"/>
  <c r="U270" i="16"/>
  <c r="S270" i="16"/>
  <c r="P270" i="16"/>
  <c r="V270" i="16" s="1"/>
  <c r="O270" i="16"/>
  <c r="N270" i="16"/>
  <c r="T270" i="16" s="1"/>
  <c r="M270" i="16"/>
  <c r="L270" i="16"/>
  <c r="R270" i="16" s="1"/>
  <c r="H270" i="16"/>
  <c r="G270" i="16"/>
  <c r="F270" i="16"/>
  <c r="E270" i="16"/>
  <c r="D270" i="16"/>
  <c r="V269" i="16"/>
  <c r="T269" i="16"/>
  <c r="R269" i="16"/>
  <c r="P269" i="16"/>
  <c r="O269" i="16"/>
  <c r="U269" i="16" s="1"/>
  <c r="N269" i="16"/>
  <c r="M269" i="16"/>
  <c r="S269" i="16" s="1"/>
  <c r="L269" i="16"/>
  <c r="H269" i="16"/>
  <c r="G269" i="16"/>
  <c r="F269" i="16"/>
  <c r="E269" i="16"/>
  <c r="D269" i="16"/>
  <c r="U268" i="16"/>
  <c r="S268" i="16"/>
  <c r="P268" i="16"/>
  <c r="O268" i="16"/>
  <c r="N268" i="16"/>
  <c r="M268" i="16"/>
  <c r="L268" i="16"/>
  <c r="R268" i="16" s="1"/>
  <c r="H268" i="16"/>
  <c r="G268" i="16"/>
  <c r="F268" i="16"/>
  <c r="E268" i="16"/>
  <c r="E273" i="16" s="1"/>
  <c r="D268" i="16"/>
  <c r="V267" i="16"/>
  <c r="T267" i="16"/>
  <c r="R267" i="16"/>
  <c r="P267" i="16"/>
  <c r="O267" i="16"/>
  <c r="U267" i="16" s="1"/>
  <c r="N267" i="16"/>
  <c r="M267" i="16"/>
  <c r="S267" i="16" s="1"/>
  <c r="L267" i="16"/>
  <c r="H267" i="16"/>
  <c r="G267" i="16"/>
  <c r="F267" i="16"/>
  <c r="E267" i="16"/>
  <c r="D267" i="16"/>
  <c r="M266" i="16"/>
  <c r="U265" i="16"/>
  <c r="S265" i="16"/>
  <c r="P265" i="16"/>
  <c r="V265" i="16" s="1"/>
  <c r="O265" i="16"/>
  <c r="N265" i="16"/>
  <c r="T265" i="16" s="1"/>
  <c r="M265" i="16"/>
  <c r="L265" i="16"/>
  <c r="R265" i="16" s="1"/>
  <c r="H265" i="16"/>
  <c r="G265" i="16"/>
  <c r="F265" i="16"/>
  <c r="E265" i="16"/>
  <c r="D265" i="16"/>
  <c r="V264" i="16"/>
  <c r="S264" i="16"/>
  <c r="R264" i="16"/>
  <c r="P264" i="16"/>
  <c r="O264" i="16"/>
  <c r="U264" i="16" s="1"/>
  <c r="N264" i="16"/>
  <c r="T264" i="16" s="1"/>
  <c r="M264" i="16"/>
  <c r="L264" i="16"/>
  <c r="H264" i="16"/>
  <c r="G264" i="16"/>
  <c r="F264" i="16"/>
  <c r="E264" i="16"/>
  <c r="D264" i="16"/>
  <c r="U263" i="16"/>
  <c r="S263" i="16"/>
  <c r="P263" i="16"/>
  <c r="V263" i="16" s="1"/>
  <c r="O263" i="16"/>
  <c r="N263" i="16"/>
  <c r="T263" i="16" s="1"/>
  <c r="M263" i="16"/>
  <c r="L263" i="16"/>
  <c r="R263" i="16" s="1"/>
  <c r="H263" i="16"/>
  <c r="G263" i="16"/>
  <c r="F263" i="16"/>
  <c r="F266" i="16" s="1"/>
  <c r="E263" i="16"/>
  <c r="D263" i="16"/>
  <c r="T262" i="16"/>
  <c r="P262" i="16"/>
  <c r="V262" i="16" s="1"/>
  <c r="O262" i="16"/>
  <c r="U262" i="16" s="1"/>
  <c r="N262" i="16"/>
  <c r="M262" i="16"/>
  <c r="S262" i="16" s="1"/>
  <c r="L262" i="16"/>
  <c r="R262" i="16" s="1"/>
  <c r="H262" i="16"/>
  <c r="G262" i="16"/>
  <c r="F262" i="16"/>
  <c r="E262" i="16"/>
  <c r="D262" i="16"/>
  <c r="S261" i="16"/>
  <c r="P261" i="16"/>
  <c r="V261" i="16" s="1"/>
  <c r="O261" i="16"/>
  <c r="U261" i="16" s="1"/>
  <c r="N261" i="16"/>
  <c r="T261" i="16" s="1"/>
  <c r="M261" i="16"/>
  <c r="L261" i="16"/>
  <c r="R261" i="16" s="1"/>
  <c r="H261" i="16"/>
  <c r="G261" i="16"/>
  <c r="F261" i="16"/>
  <c r="E261" i="16"/>
  <c r="D261" i="16"/>
  <c r="U260" i="16"/>
  <c r="T260" i="16"/>
  <c r="S260" i="16"/>
  <c r="P260" i="16"/>
  <c r="O260" i="16"/>
  <c r="O266" i="16" s="1"/>
  <c r="N260" i="16"/>
  <c r="M260" i="16"/>
  <c r="L260" i="16"/>
  <c r="R260" i="16" s="1"/>
  <c r="H260" i="16"/>
  <c r="H266" i="16" s="1"/>
  <c r="G260" i="16"/>
  <c r="F260" i="16"/>
  <c r="E260" i="16"/>
  <c r="E266" i="16" s="1"/>
  <c r="D260" i="16"/>
  <c r="V259" i="16"/>
  <c r="T259" i="16"/>
  <c r="S259" i="16"/>
  <c r="R259" i="16"/>
  <c r="P259" i="16"/>
  <c r="O259" i="16"/>
  <c r="U259" i="16" s="1"/>
  <c r="N259" i="16"/>
  <c r="M259" i="16"/>
  <c r="L259" i="16"/>
  <c r="H259" i="16"/>
  <c r="G259" i="16"/>
  <c r="F259" i="16"/>
  <c r="E259" i="16"/>
  <c r="D259" i="16"/>
  <c r="M258" i="16"/>
  <c r="F258" i="16"/>
  <c r="U257" i="16"/>
  <c r="T257" i="16"/>
  <c r="S257" i="16"/>
  <c r="P257" i="16"/>
  <c r="O257" i="16"/>
  <c r="N257" i="16"/>
  <c r="M257" i="16"/>
  <c r="L257" i="16"/>
  <c r="R257" i="16" s="1"/>
  <c r="H257" i="16"/>
  <c r="G257" i="16"/>
  <c r="F257" i="16"/>
  <c r="E257" i="16"/>
  <c r="D257" i="16"/>
  <c r="V256" i="16"/>
  <c r="T256" i="16"/>
  <c r="S256" i="16"/>
  <c r="R256" i="16"/>
  <c r="P256" i="16"/>
  <c r="O256" i="16"/>
  <c r="N256" i="16"/>
  <c r="M256" i="16"/>
  <c r="L256" i="16"/>
  <c r="H256" i="16"/>
  <c r="H258" i="16" s="1"/>
  <c r="G256" i="16"/>
  <c r="F256" i="16"/>
  <c r="E256" i="16"/>
  <c r="D256" i="16"/>
  <c r="V255" i="16"/>
  <c r="U255" i="16"/>
  <c r="S255" i="16"/>
  <c r="R255" i="16"/>
  <c r="P255" i="16"/>
  <c r="O255" i="16"/>
  <c r="N255" i="16"/>
  <c r="M255" i="16"/>
  <c r="L255" i="16"/>
  <c r="H255" i="16"/>
  <c r="G255" i="16"/>
  <c r="G258" i="16" s="1"/>
  <c r="F255" i="16"/>
  <c r="E255" i="16"/>
  <c r="E258" i="16" s="1"/>
  <c r="D258" i="16" s="1"/>
  <c r="D255" i="16"/>
  <c r="V254" i="16"/>
  <c r="U254" i="16"/>
  <c r="T254" i="16"/>
  <c r="R254" i="16"/>
  <c r="P254" i="16"/>
  <c r="O254" i="16"/>
  <c r="N254" i="16"/>
  <c r="M254" i="16"/>
  <c r="S254" i="16" s="1"/>
  <c r="L254" i="16"/>
  <c r="H254" i="16"/>
  <c r="G254" i="16"/>
  <c r="F254" i="16"/>
  <c r="E254" i="16"/>
  <c r="D254" i="16"/>
  <c r="O253" i="16"/>
  <c r="H253" i="16"/>
  <c r="V252" i="16"/>
  <c r="U252" i="16"/>
  <c r="S252" i="16"/>
  <c r="R252" i="16"/>
  <c r="P252" i="16"/>
  <c r="O252" i="16"/>
  <c r="N252" i="16"/>
  <c r="T252" i="16" s="1"/>
  <c r="M252" i="16"/>
  <c r="L252" i="16"/>
  <c r="H252" i="16"/>
  <c r="G252" i="16"/>
  <c r="F252" i="16"/>
  <c r="E252" i="16"/>
  <c r="D252" i="16"/>
  <c r="V251" i="16"/>
  <c r="U251" i="16"/>
  <c r="T251" i="16"/>
  <c r="R251" i="16"/>
  <c r="P251" i="16"/>
  <c r="O251" i="16"/>
  <c r="N251" i="16"/>
  <c r="M251" i="16"/>
  <c r="L251" i="16"/>
  <c r="H251" i="16"/>
  <c r="G251" i="16"/>
  <c r="F251" i="16"/>
  <c r="F253" i="16" s="1"/>
  <c r="E251" i="16"/>
  <c r="D251" i="16"/>
  <c r="U250" i="16"/>
  <c r="T250" i="16"/>
  <c r="S250" i="16"/>
  <c r="P250" i="16"/>
  <c r="O250" i="16"/>
  <c r="N250" i="16"/>
  <c r="N253" i="16" s="1"/>
  <c r="M250" i="16"/>
  <c r="L250" i="16"/>
  <c r="R250" i="16" s="1"/>
  <c r="H250" i="16"/>
  <c r="G250" i="16"/>
  <c r="G253" i="16" s="1"/>
  <c r="F250" i="16"/>
  <c r="E250" i="16"/>
  <c r="E253" i="16" s="1"/>
  <c r="D253" i="16" s="1"/>
  <c r="D250" i="16"/>
  <c r="V249" i="16"/>
  <c r="T249" i="16"/>
  <c r="S249" i="16"/>
  <c r="R249" i="16"/>
  <c r="P249" i="16"/>
  <c r="O249" i="16"/>
  <c r="U249" i="16" s="1"/>
  <c r="N249" i="16"/>
  <c r="M249" i="16"/>
  <c r="L249" i="16"/>
  <c r="H249" i="16"/>
  <c r="G249" i="16"/>
  <c r="F249" i="16"/>
  <c r="E249" i="16"/>
  <c r="D249" i="16"/>
  <c r="U247" i="16"/>
  <c r="T247" i="16"/>
  <c r="S247" i="16"/>
  <c r="P247" i="16"/>
  <c r="V247" i="16" s="1"/>
  <c r="O247" i="16"/>
  <c r="N247" i="16"/>
  <c r="M247" i="16"/>
  <c r="L247" i="16"/>
  <c r="R247" i="16" s="1"/>
  <c r="H247" i="16"/>
  <c r="G247" i="16"/>
  <c r="F247" i="16"/>
  <c r="E247" i="16"/>
  <c r="D247" i="16"/>
  <c r="V246" i="16"/>
  <c r="T246" i="16"/>
  <c r="S246" i="16"/>
  <c r="R246" i="16"/>
  <c r="P246" i="16"/>
  <c r="O246" i="16"/>
  <c r="U246" i="16" s="1"/>
  <c r="N246" i="16"/>
  <c r="M246" i="16"/>
  <c r="L246" i="16"/>
  <c r="H246" i="16"/>
  <c r="G246" i="16"/>
  <c r="F246" i="16"/>
  <c r="E246" i="16"/>
  <c r="D246" i="16"/>
  <c r="V245" i="16"/>
  <c r="U245" i="16"/>
  <c r="S245" i="16"/>
  <c r="R245" i="16"/>
  <c r="P245" i="16"/>
  <c r="O245" i="16"/>
  <c r="N245" i="16"/>
  <c r="T245" i="16" s="1"/>
  <c r="M245" i="16"/>
  <c r="L245" i="16"/>
  <c r="H245" i="16"/>
  <c r="G245" i="16"/>
  <c r="F245" i="16"/>
  <c r="E245" i="16"/>
  <c r="D245" i="16"/>
  <c r="V244" i="16"/>
  <c r="U244" i="16"/>
  <c r="T244" i="16"/>
  <c r="R244" i="16"/>
  <c r="P244" i="16"/>
  <c r="P248" i="16" s="1"/>
  <c r="O244" i="16"/>
  <c r="O248" i="16" s="1"/>
  <c r="N244" i="16"/>
  <c r="N248" i="16" s="1"/>
  <c r="M244" i="16"/>
  <c r="L244" i="16"/>
  <c r="H244" i="16"/>
  <c r="H248" i="16" s="1"/>
  <c r="G244" i="16"/>
  <c r="F244" i="16"/>
  <c r="F248" i="16" s="1"/>
  <c r="E244" i="16"/>
  <c r="E248" i="16" s="1"/>
  <c r="D244" i="16"/>
  <c r="U243" i="16"/>
  <c r="T243" i="16"/>
  <c r="S243" i="16"/>
  <c r="P243" i="16"/>
  <c r="V243" i="16" s="1"/>
  <c r="O243" i="16"/>
  <c r="N243" i="16"/>
  <c r="M243" i="16"/>
  <c r="L243" i="16"/>
  <c r="R243" i="16" s="1"/>
  <c r="H243" i="16"/>
  <c r="G243" i="16"/>
  <c r="F243" i="16"/>
  <c r="E243" i="16"/>
  <c r="D243" i="16"/>
  <c r="N242" i="16"/>
  <c r="V241" i="16"/>
  <c r="U241" i="16"/>
  <c r="T241" i="16"/>
  <c r="R241" i="16"/>
  <c r="P241" i="16"/>
  <c r="O241" i="16"/>
  <c r="N241" i="16"/>
  <c r="M241" i="16"/>
  <c r="S241" i="16" s="1"/>
  <c r="L241" i="16"/>
  <c r="H241" i="16"/>
  <c r="G241" i="16"/>
  <c r="F241" i="16"/>
  <c r="E241" i="16"/>
  <c r="D241" i="16"/>
  <c r="U240" i="16"/>
  <c r="T240" i="16"/>
  <c r="S240" i="16"/>
  <c r="P240" i="16"/>
  <c r="V240" i="16" s="1"/>
  <c r="O240" i="16"/>
  <c r="N240" i="16"/>
  <c r="M240" i="16"/>
  <c r="L240" i="16"/>
  <c r="R240" i="16" s="1"/>
  <c r="H240" i="16"/>
  <c r="G240" i="16"/>
  <c r="F240" i="16"/>
  <c r="E240" i="16"/>
  <c r="D240" i="16"/>
  <c r="V239" i="16"/>
  <c r="T239" i="16"/>
  <c r="S239" i="16"/>
  <c r="R239" i="16"/>
  <c r="P239" i="16"/>
  <c r="O239" i="16"/>
  <c r="U239" i="16" s="1"/>
  <c r="N239" i="16"/>
  <c r="M239" i="16"/>
  <c r="L239" i="16"/>
  <c r="H239" i="16"/>
  <c r="G239" i="16"/>
  <c r="F239" i="16"/>
  <c r="E239" i="16"/>
  <c r="D239" i="16"/>
  <c r="V238" i="16"/>
  <c r="U238" i="16"/>
  <c r="S238" i="16"/>
  <c r="R238" i="16"/>
  <c r="P238" i="16"/>
  <c r="O238" i="16"/>
  <c r="N238" i="16"/>
  <c r="T238" i="16" s="1"/>
  <c r="M238" i="16"/>
  <c r="L238" i="16"/>
  <c r="H238" i="16"/>
  <c r="G238" i="16"/>
  <c r="G242" i="16" s="1"/>
  <c r="F238" i="16"/>
  <c r="E238" i="16"/>
  <c r="D238" i="16"/>
  <c r="V237" i="16"/>
  <c r="U237" i="16"/>
  <c r="T237" i="16"/>
  <c r="R237" i="16"/>
  <c r="P237" i="16"/>
  <c r="O237" i="16"/>
  <c r="N237" i="16"/>
  <c r="M237" i="16"/>
  <c r="L237" i="16"/>
  <c r="H237" i="16"/>
  <c r="G237" i="16"/>
  <c r="F237" i="16"/>
  <c r="F242" i="16" s="1"/>
  <c r="E237" i="16"/>
  <c r="D237" i="16"/>
  <c r="U236" i="16"/>
  <c r="T236" i="16"/>
  <c r="S236" i="16"/>
  <c r="P236" i="16"/>
  <c r="O236" i="16"/>
  <c r="O242" i="16" s="1"/>
  <c r="N236" i="16"/>
  <c r="M236" i="16"/>
  <c r="L236" i="16"/>
  <c r="R236" i="16" s="1"/>
  <c r="H236" i="16"/>
  <c r="H242" i="16" s="1"/>
  <c r="G236" i="16"/>
  <c r="F236" i="16"/>
  <c r="E236" i="16"/>
  <c r="E242" i="16" s="1"/>
  <c r="D236" i="16"/>
  <c r="V235" i="16"/>
  <c r="T235" i="16"/>
  <c r="S235" i="16"/>
  <c r="R235" i="16"/>
  <c r="P235" i="16"/>
  <c r="O235" i="16"/>
  <c r="U235" i="16" s="1"/>
  <c r="N235" i="16"/>
  <c r="M235" i="16"/>
  <c r="L235" i="16"/>
  <c r="H235" i="16"/>
  <c r="G235" i="16"/>
  <c r="F235" i="16"/>
  <c r="E235" i="16"/>
  <c r="D235" i="16"/>
  <c r="U233" i="16"/>
  <c r="T233" i="16"/>
  <c r="S233" i="16"/>
  <c r="P233" i="16"/>
  <c r="V233" i="16" s="1"/>
  <c r="O233" i="16"/>
  <c r="N233" i="16"/>
  <c r="M233" i="16"/>
  <c r="L233" i="16"/>
  <c r="R233" i="16" s="1"/>
  <c r="H233" i="16"/>
  <c r="G233" i="16"/>
  <c r="F233" i="16"/>
  <c r="E233" i="16"/>
  <c r="D233" i="16"/>
  <c r="V232" i="16"/>
  <c r="T232" i="16"/>
  <c r="S232" i="16"/>
  <c r="R232" i="16"/>
  <c r="P232" i="16"/>
  <c r="O232" i="16"/>
  <c r="U232" i="16" s="1"/>
  <c r="N232" i="16"/>
  <c r="M232" i="16"/>
  <c r="L232" i="16"/>
  <c r="H232" i="16"/>
  <c r="G232" i="16"/>
  <c r="F232" i="16"/>
  <c r="E232" i="16"/>
  <c r="D232" i="16"/>
  <c r="V231" i="16"/>
  <c r="U231" i="16"/>
  <c r="S231" i="16"/>
  <c r="R231" i="16"/>
  <c r="P231" i="16"/>
  <c r="O231" i="16"/>
  <c r="N231" i="16"/>
  <c r="T231" i="16" s="1"/>
  <c r="M231" i="16"/>
  <c r="L231" i="16"/>
  <c r="H231" i="16"/>
  <c r="G231" i="16"/>
  <c r="F231" i="16"/>
  <c r="E231" i="16"/>
  <c r="D231" i="16"/>
  <c r="V230" i="16"/>
  <c r="U230" i="16"/>
  <c r="T230" i="16"/>
  <c r="R230" i="16"/>
  <c r="P230" i="16"/>
  <c r="O230" i="16"/>
  <c r="N230" i="16"/>
  <c r="M230" i="16"/>
  <c r="L230" i="16"/>
  <c r="H230" i="16"/>
  <c r="G230" i="16"/>
  <c r="F230" i="16"/>
  <c r="F234" i="16" s="1"/>
  <c r="E230" i="16"/>
  <c r="D230" i="16"/>
  <c r="U229" i="16"/>
  <c r="T229" i="16"/>
  <c r="S229" i="16"/>
  <c r="P229" i="16"/>
  <c r="V229" i="16" s="1"/>
  <c r="O229" i="16"/>
  <c r="N229" i="16"/>
  <c r="M229" i="16"/>
  <c r="L229" i="16"/>
  <c r="R229" i="16" s="1"/>
  <c r="H229" i="16"/>
  <c r="G229" i="16"/>
  <c r="F229" i="16"/>
  <c r="E229" i="16"/>
  <c r="D229" i="16"/>
  <c r="V228" i="16"/>
  <c r="T228" i="16"/>
  <c r="S228" i="16"/>
  <c r="R228" i="16"/>
  <c r="P228" i="16"/>
  <c r="O228" i="16"/>
  <c r="N228" i="16"/>
  <c r="M228" i="16"/>
  <c r="L228" i="16"/>
  <c r="H228" i="16"/>
  <c r="H234" i="16" s="1"/>
  <c r="G228" i="16"/>
  <c r="F228" i="16"/>
  <c r="E228" i="16"/>
  <c r="D228" i="16"/>
  <c r="V227" i="16"/>
  <c r="U227" i="16"/>
  <c r="S227" i="16"/>
  <c r="R227" i="16"/>
  <c r="P227" i="16"/>
  <c r="P234" i="16" s="1"/>
  <c r="O227" i="16"/>
  <c r="N227" i="16"/>
  <c r="M227" i="16"/>
  <c r="L227" i="16"/>
  <c r="H227" i="16"/>
  <c r="G227" i="16"/>
  <c r="G234" i="16" s="1"/>
  <c r="F227" i="16"/>
  <c r="E227" i="16"/>
  <c r="E234" i="16" s="1"/>
  <c r="D227" i="16"/>
  <c r="V226" i="16"/>
  <c r="U226" i="16"/>
  <c r="T226" i="16"/>
  <c r="R226" i="16"/>
  <c r="P226" i="16"/>
  <c r="O226" i="16"/>
  <c r="N226" i="16"/>
  <c r="M226" i="16"/>
  <c r="S226" i="16" s="1"/>
  <c r="L226" i="16"/>
  <c r="H226" i="16"/>
  <c r="G226" i="16"/>
  <c r="F226" i="16"/>
  <c r="E226" i="16"/>
  <c r="D226" i="16"/>
  <c r="V224" i="16"/>
  <c r="U224" i="16"/>
  <c r="S224" i="16"/>
  <c r="R224" i="16"/>
  <c r="P224" i="16"/>
  <c r="O224" i="16"/>
  <c r="N224" i="16"/>
  <c r="T224" i="16" s="1"/>
  <c r="M224" i="16"/>
  <c r="L224" i="16"/>
  <c r="H224" i="16"/>
  <c r="G224" i="16"/>
  <c r="F224" i="16"/>
  <c r="E224" i="16"/>
  <c r="D224" i="16"/>
  <c r="V223" i="16"/>
  <c r="U223" i="16"/>
  <c r="T223" i="16"/>
  <c r="R223" i="16"/>
  <c r="P223" i="16"/>
  <c r="O223" i="16"/>
  <c r="N223" i="16"/>
  <c r="M223" i="16"/>
  <c r="S223" i="16" s="1"/>
  <c r="L223" i="16"/>
  <c r="H223" i="16"/>
  <c r="G223" i="16"/>
  <c r="F223" i="16"/>
  <c r="E223" i="16"/>
  <c r="D223" i="16"/>
  <c r="U222" i="16"/>
  <c r="T222" i="16"/>
  <c r="S222" i="16"/>
  <c r="P222" i="16"/>
  <c r="V222" i="16" s="1"/>
  <c r="O222" i="16"/>
  <c r="N222" i="16"/>
  <c r="M222" i="16"/>
  <c r="L222" i="16"/>
  <c r="R222" i="16" s="1"/>
  <c r="H222" i="16"/>
  <c r="G222" i="16"/>
  <c r="F222" i="16"/>
  <c r="E222" i="16"/>
  <c r="D222" i="16"/>
  <c r="V221" i="16"/>
  <c r="T221" i="16"/>
  <c r="S221" i="16"/>
  <c r="R221" i="16"/>
  <c r="P221" i="16"/>
  <c r="O221" i="16"/>
  <c r="U221" i="16" s="1"/>
  <c r="N221" i="16"/>
  <c r="M221" i="16"/>
  <c r="L221" i="16"/>
  <c r="H221" i="16"/>
  <c r="G221" i="16"/>
  <c r="F221" i="16"/>
  <c r="E221" i="16"/>
  <c r="D221" i="16"/>
  <c r="V220" i="16"/>
  <c r="U220" i="16"/>
  <c r="S220" i="16"/>
  <c r="R220" i="16"/>
  <c r="P220" i="16"/>
  <c r="O220" i="16"/>
  <c r="N220" i="16"/>
  <c r="T220" i="16" s="1"/>
  <c r="M220" i="16"/>
  <c r="L220" i="16"/>
  <c r="H220" i="16"/>
  <c r="G220" i="16"/>
  <c r="F220" i="16"/>
  <c r="E220" i="16"/>
  <c r="D220" i="16"/>
  <c r="V219" i="16"/>
  <c r="U219" i="16"/>
  <c r="T219" i="16"/>
  <c r="R219" i="16"/>
  <c r="P219" i="16"/>
  <c r="O219" i="16"/>
  <c r="N219" i="16"/>
  <c r="M219" i="16"/>
  <c r="S219" i="16" s="1"/>
  <c r="L219" i="16"/>
  <c r="H219" i="16"/>
  <c r="G219" i="16"/>
  <c r="F219" i="16"/>
  <c r="E219" i="16"/>
  <c r="D219" i="16"/>
  <c r="T218" i="16"/>
  <c r="S218" i="16"/>
  <c r="P218" i="16"/>
  <c r="V218" i="16" s="1"/>
  <c r="O218" i="16"/>
  <c r="U218" i="16" s="1"/>
  <c r="N218" i="16"/>
  <c r="M218" i="16"/>
  <c r="L218" i="16"/>
  <c r="R218" i="16" s="1"/>
  <c r="H218" i="16"/>
  <c r="G218" i="16"/>
  <c r="F218" i="16"/>
  <c r="E218" i="16"/>
  <c r="D218" i="16"/>
  <c r="V217" i="16"/>
  <c r="T217" i="16"/>
  <c r="R217" i="16"/>
  <c r="P217" i="16"/>
  <c r="O217" i="16"/>
  <c r="U217" i="16" s="1"/>
  <c r="N217" i="16"/>
  <c r="M217" i="16"/>
  <c r="L217" i="16"/>
  <c r="H217" i="16"/>
  <c r="H225" i="16" s="1"/>
  <c r="G217" i="16"/>
  <c r="F217" i="16"/>
  <c r="F225" i="16" s="1"/>
  <c r="E217" i="16"/>
  <c r="D217" i="16"/>
  <c r="U216" i="16"/>
  <c r="R216" i="16"/>
  <c r="P216" i="16"/>
  <c r="V216" i="16" s="1"/>
  <c r="O216" i="16"/>
  <c r="N216" i="16"/>
  <c r="T216" i="16" s="1"/>
  <c r="M216" i="16"/>
  <c r="S216" i="16" s="1"/>
  <c r="L216" i="16"/>
  <c r="H216" i="16"/>
  <c r="G216" i="16"/>
  <c r="F216" i="16"/>
  <c r="E216" i="16"/>
  <c r="D216" i="16"/>
  <c r="V214" i="16"/>
  <c r="T214" i="16"/>
  <c r="R214" i="16"/>
  <c r="P214" i="16"/>
  <c r="O214" i="16"/>
  <c r="U214" i="16" s="1"/>
  <c r="N214" i="16"/>
  <c r="M214" i="16"/>
  <c r="S214" i="16" s="1"/>
  <c r="L214" i="16"/>
  <c r="H214" i="16"/>
  <c r="G214" i="16"/>
  <c r="F214" i="16"/>
  <c r="E214" i="16"/>
  <c r="D214" i="16"/>
  <c r="U213" i="16"/>
  <c r="R213" i="16"/>
  <c r="P213" i="16"/>
  <c r="V213" i="16" s="1"/>
  <c r="O213" i="16"/>
  <c r="N213" i="16"/>
  <c r="T213" i="16" s="1"/>
  <c r="M213" i="16"/>
  <c r="S213" i="16" s="1"/>
  <c r="L213" i="16"/>
  <c r="H213" i="16"/>
  <c r="G213" i="16"/>
  <c r="F213" i="16"/>
  <c r="E213" i="16"/>
  <c r="D213" i="16"/>
  <c r="T212" i="16"/>
  <c r="R212" i="16"/>
  <c r="P212" i="16"/>
  <c r="V212" i="16" s="1"/>
  <c r="O212" i="16"/>
  <c r="U212" i="16" s="1"/>
  <c r="N212" i="16"/>
  <c r="M212" i="16"/>
  <c r="S212" i="16" s="1"/>
  <c r="L212" i="16"/>
  <c r="H212" i="16"/>
  <c r="G212" i="16"/>
  <c r="F212" i="16"/>
  <c r="E212" i="16"/>
  <c r="D212" i="16"/>
  <c r="S211" i="16"/>
  <c r="P211" i="16"/>
  <c r="V211" i="16" s="1"/>
  <c r="O211" i="16"/>
  <c r="U211" i="16" s="1"/>
  <c r="N211" i="16"/>
  <c r="T211" i="16" s="1"/>
  <c r="M211" i="16"/>
  <c r="L211" i="16"/>
  <c r="R211" i="16" s="1"/>
  <c r="H211" i="16"/>
  <c r="G211" i="16"/>
  <c r="F211" i="16"/>
  <c r="E211" i="16"/>
  <c r="D211" i="16"/>
  <c r="V210" i="16"/>
  <c r="S210" i="16"/>
  <c r="R210" i="16"/>
  <c r="P210" i="16"/>
  <c r="O210" i="16"/>
  <c r="U210" i="16" s="1"/>
  <c r="N210" i="16"/>
  <c r="T210" i="16" s="1"/>
  <c r="M210" i="16"/>
  <c r="L210" i="16"/>
  <c r="H210" i="16"/>
  <c r="G210" i="16"/>
  <c r="F210" i="16"/>
  <c r="E210" i="16"/>
  <c r="D210" i="16"/>
  <c r="U209" i="16"/>
  <c r="S209" i="16"/>
  <c r="P209" i="16"/>
  <c r="V209" i="16" s="1"/>
  <c r="O209" i="16"/>
  <c r="N209" i="16"/>
  <c r="T209" i="16" s="1"/>
  <c r="M209" i="16"/>
  <c r="L209" i="16"/>
  <c r="R209" i="16" s="1"/>
  <c r="H209" i="16"/>
  <c r="G209" i="16"/>
  <c r="F209" i="16"/>
  <c r="E209" i="16"/>
  <c r="D209" i="16"/>
  <c r="V208" i="16"/>
  <c r="T208" i="16"/>
  <c r="P208" i="16"/>
  <c r="O208" i="16"/>
  <c r="U208" i="16" s="1"/>
  <c r="N208" i="16"/>
  <c r="M208" i="16"/>
  <c r="S208" i="16" s="1"/>
  <c r="L208" i="16"/>
  <c r="R208" i="16" s="1"/>
  <c r="H208" i="16"/>
  <c r="G208" i="16"/>
  <c r="F208" i="16"/>
  <c r="E208" i="16"/>
  <c r="D208" i="16"/>
  <c r="S207" i="16"/>
  <c r="P207" i="16"/>
  <c r="V207" i="16" s="1"/>
  <c r="O207" i="16"/>
  <c r="O215" i="16" s="1"/>
  <c r="N207" i="16"/>
  <c r="N215" i="16" s="1"/>
  <c r="M207" i="16"/>
  <c r="M215" i="16" s="1"/>
  <c r="L207" i="16"/>
  <c r="R207" i="16" s="1"/>
  <c r="H207" i="16"/>
  <c r="H215" i="16" s="1"/>
  <c r="G207" i="16"/>
  <c r="F207" i="16"/>
  <c r="F215" i="16" s="1"/>
  <c r="E207" i="16"/>
  <c r="D207" i="16"/>
  <c r="V206" i="16"/>
  <c r="T206" i="16"/>
  <c r="R206" i="16"/>
  <c r="P206" i="16"/>
  <c r="O206" i="16"/>
  <c r="U206" i="16" s="1"/>
  <c r="N206" i="16"/>
  <c r="M206" i="16"/>
  <c r="S206" i="16" s="1"/>
  <c r="L206" i="16"/>
  <c r="H206" i="16"/>
  <c r="G206" i="16"/>
  <c r="F206" i="16"/>
  <c r="E206" i="16"/>
  <c r="D206" i="16"/>
  <c r="S204" i="16"/>
  <c r="P204" i="16"/>
  <c r="V204" i="16" s="1"/>
  <c r="O204" i="16"/>
  <c r="U204" i="16" s="1"/>
  <c r="N204" i="16"/>
  <c r="T204" i="16" s="1"/>
  <c r="M204" i="16"/>
  <c r="L204" i="16"/>
  <c r="R204" i="16" s="1"/>
  <c r="H204" i="16"/>
  <c r="G204" i="16"/>
  <c r="F204" i="16"/>
  <c r="E204" i="16"/>
  <c r="D204" i="16"/>
  <c r="V203" i="16"/>
  <c r="S203" i="16"/>
  <c r="R203" i="16"/>
  <c r="P203" i="16"/>
  <c r="O203" i="16"/>
  <c r="U203" i="16" s="1"/>
  <c r="N203" i="16"/>
  <c r="T203" i="16" s="1"/>
  <c r="M203" i="16"/>
  <c r="L203" i="16"/>
  <c r="H203" i="16"/>
  <c r="G203" i="16"/>
  <c r="F203" i="16"/>
  <c r="E203" i="16"/>
  <c r="D203" i="16"/>
  <c r="V202" i="16"/>
  <c r="U202" i="16"/>
  <c r="S202" i="16"/>
  <c r="P202" i="16"/>
  <c r="O202" i="16"/>
  <c r="N202" i="16"/>
  <c r="T202" i="16" s="1"/>
  <c r="M202" i="16"/>
  <c r="L202" i="16"/>
  <c r="R202" i="16" s="1"/>
  <c r="H202" i="16"/>
  <c r="G202" i="16"/>
  <c r="F202" i="16"/>
  <c r="E202" i="16"/>
  <c r="D202" i="16"/>
  <c r="T201" i="16"/>
  <c r="P201" i="16"/>
  <c r="V201" i="16" s="1"/>
  <c r="O201" i="16"/>
  <c r="U201" i="16" s="1"/>
  <c r="N201" i="16"/>
  <c r="M201" i="16"/>
  <c r="S201" i="16" s="1"/>
  <c r="L201" i="16"/>
  <c r="R201" i="16" s="1"/>
  <c r="H201" i="16"/>
  <c r="G201" i="16"/>
  <c r="F201" i="16"/>
  <c r="E201" i="16"/>
  <c r="D201" i="16"/>
  <c r="U200" i="16"/>
  <c r="S200" i="16"/>
  <c r="P200" i="16"/>
  <c r="V200" i="16" s="1"/>
  <c r="O200" i="16"/>
  <c r="N200" i="16"/>
  <c r="T200" i="16" s="1"/>
  <c r="M200" i="16"/>
  <c r="L200" i="16"/>
  <c r="R200" i="16" s="1"/>
  <c r="H200" i="16"/>
  <c r="G200" i="16"/>
  <c r="F200" i="16"/>
  <c r="E200" i="16"/>
  <c r="D200" i="16"/>
  <c r="V199" i="16"/>
  <c r="T199" i="16"/>
  <c r="R199" i="16"/>
  <c r="P199" i="16"/>
  <c r="O199" i="16"/>
  <c r="U199" i="16" s="1"/>
  <c r="N199" i="16"/>
  <c r="M199" i="16"/>
  <c r="S199" i="16" s="1"/>
  <c r="L199" i="16"/>
  <c r="H199" i="16"/>
  <c r="G199" i="16"/>
  <c r="F199" i="16"/>
  <c r="E199" i="16"/>
  <c r="D199" i="16"/>
  <c r="U198" i="16"/>
  <c r="R198" i="16"/>
  <c r="P198" i="16"/>
  <c r="V198" i="16" s="1"/>
  <c r="O198" i="16"/>
  <c r="N198" i="16"/>
  <c r="T198" i="16" s="1"/>
  <c r="M198" i="16"/>
  <c r="S198" i="16" s="1"/>
  <c r="L198" i="16"/>
  <c r="H198" i="16"/>
  <c r="G198" i="16"/>
  <c r="F198" i="16"/>
  <c r="E198" i="16"/>
  <c r="D198" i="16"/>
  <c r="T197" i="16"/>
  <c r="R197" i="16"/>
  <c r="P197" i="16"/>
  <c r="V197" i="16" s="1"/>
  <c r="O197" i="16"/>
  <c r="U197" i="16" s="1"/>
  <c r="N197" i="16"/>
  <c r="M197" i="16"/>
  <c r="S197" i="16" s="1"/>
  <c r="L197" i="16"/>
  <c r="H197" i="16"/>
  <c r="G197" i="16"/>
  <c r="F197" i="16"/>
  <c r="F205" i="16" s="1"/>
  <c r="E197" i="16"/>
  <c r="D197" i="16"/>
  <c r="S196" i="16"/>
  <c r="P196" i="16"/>
  <c r="V196" i="16" s="1"/>
  <c r="O196" i="16"/>
  <c r="U196" i="16" s="1"/>
  <c r="N196" i="16"/>
  <c r="T196" i="16" s="1"/>
  <c r="M196" i="16"/>
  <c r="L196" i="16"/>
  <c r="R196" i="16" s="1"/>
  <c r="H196" i="16"/>
  <c r="G196" i="16"/>
  <c r="F196" i="16"/>
  <c r="E196" i="16"/>
  <c r="D196" i="16"/>
  <c r="V195" i="16"/>
  <c r="S195" i="16"/>
  <c r="R195" i="16"/>
  <c r="P195" i="16"/>
  <c r="O195" i="16"/>
  <c r="U195" i="16" s="1"/>
  <c r="N195" i="16"/>
  <c r="M195" i="16"/>
  <c r="L195" i="16"/>
  <c r="H195" i="16"/>
  <c r="H205" i="16" s="1"/>
  <c r="G195" i="16"/>
  <c r="F195" i="16"/>
  <c r="E195" i="16"/>
  <c r="D195" i="16"/>
  <c r="U194" i="16"/>
  <c r="S194" i="16"/>
  <c r="P194" i="16"/>
  <c r="V194" i="16" s="1"/>
  <c r="O194" i="16"/>
  <c r="N194" i="16"/>
  <c r="T194" i="16" s="1"/>
  <c r="M194" i="16"/>
  <c r="L194" i="16"/>
  <c r="R194" i="16" s="1"/>
  <c r="H194" i="16"/>
  <c r="G194" i="16"/>
  <c r="F194" i="16"/>
  <c r="E194" i="16"/>
  <c r="D194" i="16"/>
  <c r="V192" i="16"/>
  <c r="S192" i="16"/>
  <c r="R192" i="16"/>
  <c r="P192" i="16"/>
  <c r="O192" i="16"/>
  <c r="U192" i="16" s="1"/>
  <c r="N192" i="16"/>
  <c r="T192" i="16" s="1"/>
  <c r="M192" i="16"/>
  <c r="L192" i="16"/>
  <c r="H192" i="16"/>
  <c r="G192" i="16"/>
  <c r="F192" i="16"/>
  <c r="E192" i="16"/>
  <c r="D192" i="16"/>
  <c r="U191" i="16"/>
  <c r="S191" i="16"/>
  <c r="P191" i="16"/>
  <c r="V191" i="16" s="1"/>
  <c r="O191" i="16"/>
  <c r="N191" i="16"/>
  <c r="T191" i="16" s="1"/>
  <c r="M191" i="16"/>
  <c r="L191" i="16"/>
  <c r="R191" i="16" s="1"/>
  <c r="H191" i="16"/>
  <c r="G191" i="16"/>
  <c r="F191" i="16"/>
  <c r="E191" i="16"/>
  <c r="D191" i="16"/>
  <c r="V190" i="16"/>
  <c r="T190" i="16"/>
  <c r="P190" i="16"/>
  <c r="O190" i="16"/>
  <c r="U190" i="16" s="1"/>
  <c r="N190" i="16"/>
  <c r="M190" i="16"/>
  <c r="S190" i="16" s="1"/>
  <c r="L190" i="16"/>
  <c r="R190" i="16" s="1"/>
  <c r="H190" i="16"/>
  <c r="G190" i="16"/>
  <c r="F190" i="16"/>
  <c r="E190" i="16"/>
  <c r="D190" i="16"/>
  <c r="S189" i="16"/>
  <c r="P189" i="16"/>
  <c r="V189" i="16" s="1"/>
  <c r="O189" i="16"/>
  <c r="U189" i="16" s="1"/>
  <c r="N189" i="16"/>
  <c r="T189" i="16" s="1"/>
  <c r="M189" i="16"/>
  <c r="L189" i="16"/>
  <c r="R189" i="16" s="1"/>
  <c r="H189" i="16"/>
  <c r="G189" i="16"/>
  <c r="F189" i="16"/>
  <c r="E189" i="16"/>
  <c r="D189" i="16"/>
  <c r="V188" i="16"/>
  <c r="T188" i="16"/>
  <c r="R188" i="16"/>
  <c r="P188" i="16"/>
  <c r="O188" i="16"/>
  <c r="U188" i="16" s="1"/>
  <c r="N188" i="16"/>
  <c r="M188" i="16"/>
  <c r="S188" i="16" s="1"/>
  <c r="L188" i="16"/>
  <c r="H188" i="16"/>
  <c r="G188" i="16"/>
  <c r="F188" i="16"/>
  <c r="E188" i="16"/>
  <c r="D188" i="16"/>
  <c r="U187" i="16"/>
  <c r="R187" i="16"/>
  <c r="P187" i="16"/>
  <c r="V187" i="16" s="1"/>
  <c r="O187" i="16"/>
  <c r="N187" i="16"/>
  <c r="T187" i="16" s="1"/>
  <c r="M187" i="16"/>
  <c r="S187" i="16" s="1"/>
  <c r="L187" i="16"/>
  <c r="H187" i="16"/>
  <c r="G187" i="16"/>
  <c r="F187" i="16"/>
  <c r="E187" i="16"/>
  <c r="D187" i="16"/>
  <c r="T186" i="16"/>
  <c r="R186" i="16"/>
  <c r="P186" i="16"/>
  <c r="V186" i="16" s="1"/>
  <c r="O186" i="16"/>
  <c r="U186" i="16" s="1"/>
  <c r="N186" i="16"/>
  <c r="M186" i="16"/>
  <c r="S186" i="16" s="1"/>
  <c r="L186" i="16"/>
  <c r="H186" i="16"/>
  <c r="G186" i="16"/>
  <c r="F186" i="16"/>
  <c r="E186" i="16"/>
  <c r="D186" i="16"/>
  <c r="S185" i="16"/>
  <c r="P185" i="16"/>
  <c r="V185" i="16" s="1"/>
  <c r="O185" i="16"/>
  <c r="U185" i="16" s="1"/>
  <c r="N185" i="16"/>
  <c r="T185" i="16" s="1"/>
  <c r="M185" i="16"/>
  <c r="L185" i="16"/>
  <c r="R185" i="16" s="1"/>
  <c r="H185" i="16"/>
  <c r="G185" i="16"/>
  <c r="F185" i="16"/>
  <c r="E185" i="16"/>
  <c r="D185" i="16"/>
  <c r="V184" i="16"/>
  <c r="S184" i="16"/>
  <c r="R184" i="16"/>
  <c r="P184" i="16"/>
  <c r="O184" i="16"/>
  <c r="U184" i="16" s="1"/>
  <c r="N184" i="16"/>
  <c r="T184" i="16" s="1"/>
  <c r="M184" i="16"/>
  <c r="L184" i="16"/>
  <c r="H184" i="16"/>
  <c r="G184" i="16"/>
  <c r="F184" i="16"/>
  <c r="E184" i="16"/>
  <c r="D184" i="16"/>
  <c r="U183" i="16"/>
  <c r="S183" i="16"/>
  <c r="P183" i="16"/>
  <c r="P193" i="16" s="1"/>
  <c r="O183" i="16"/>
  <c r="N183" i="16"/>
  <c r="T183" i="16" s="1"/>
  <c r="M183" i="16"/>
  <c r="L183" i="16"/>
  <c r="R183" i="16" s="1"/>
  <c r="H183" i="16"/>
  <c r="G183" i="16"/>
  <c r="F183" i="16"/>
  <c r="E183" i="16"/>
  <c r="D183" i="16"/>
  <c r="T182" i="16"/>
  <c r="P182" i="16"/>
  <c r="V182" i="16" s="1"/>
  <c r="O182" i="16"/>
  <c r="U182" i="16" s="1"/>
  <c r="N182" i="16"/>
  <c r="M182" i="16"/>
  <c r="S182" i="16" s="1"/>
  <c r="L182" i="16"/>
  <c r="R182" i="16" s="1"/>
  <c r="H182" i="16"/>
  <c r="G182" i="16"/>
  <c r="F182" i="16"/>
  <c r="E182" i="16"/>
  <c r="D182" i="16"/>
  <c r="S181" i="16"/>
  <c r="P181" i="16"/>
  <c r="V181" i="16" s="1"/>
  <c r="O181" i="16"/>
  <c r="O193" i="16" s="1"/>
  <c r="N181" i="16"/>
  <c r="T181" i="16" s="1"/>
  <c r="M181" i="16"/>
  <c r="L181" i="16"/>
  <c r="R181" i="16" s="1"/>
  <c r="H181" i="16"/>
  <c r="H193" i="16" s="1"/>
  <c r="G181" i="16"/>
  <c r="F181" i="16"/>
  <c r="E181" i="16"/>
  <c r="D181" i="16"/>
  <c r="V180" i="16"/>
  <c r="T180" i="16"/>
  <c r="R180" i="16"/>
  <c r="P180" i="16"/>
  <c r="O180" i="16"/>
  <c r="U180" i="16" s="1"/>
  <c r="N180" i="16"/>
  <c r="M180" i="16"/>
  <c r="S180" i="16" s="1"/>
  <c r="L180" i="16"/>
  <c r="H180" i="16"/>
  <c r="G180" i="16"/>
  <c r="F180" i="16"/>
  <c r="E180" i="16"/>
  <c r="D180" i="16"/>
  <c r="O179" i="16"/>
  <c r="F179" i="16"/>
  <c r="S178" i="16"/>
  <c r="P178" i="16"/>
  <c r="V178" i="16" s="1"/>
  <c r="O178" i="16"/>
  <c r="U178" i="16" s="1"/>
  <c r="N178" i="16"/>
  <c r="T178" i="16" s="1"/>
  <c r="M178" i="16"/>
  <c r="L178" i="16"/>
  <c r="R178" i="16" s="1"/>
  <c r="H178" i="16"/>
  <c r="G178" i="16"/>
  <c r="F178" i="16"/>
  <c r="E178" i="16"/>
  <c r="D178" i="16"/>
  <c r="V177" i="16"/>
  <c r="S177" i="16"/>
  <c r="R177" i="16"/>
  <c r="P177" i="16"/>
  <c r="O177" i="16"/>
  <c r="U177" i="16" s="1"/>
  <c r="N177" i="16"/>
  <c r="T177" i="16" s="1"/>
  <c r="M177" i="16"/>
  <c r="L177" i="16"/>
  <c r="H177" i="16"/>
  <c r="G177" i="16"/>
  <c r="F177" i="16"/>
  <c r="E177" i="16"/>
  <c r="D177" i="16"/>
  <c r="U176" i="16"/>
  <c r="S176" i="16"/>
  <c r="P176" i="16"/>
  <c r="V176" i="16" s="1"/>
  <c r="O176" i="16"/>
  <c r="N176" i="16"/>
  <c r="T176" i="16" s="1"/>
  <c r="M176" i="16"/>
  <c r="M179" i="16" s="1"/>
  <c r="L176" i="16"/>
  <c r="R176" i="16" s="1"/>
  <c r="H176" i="16"/>
  <c r="G176" i="16"/>
  <c r="F176" i="16"/>
  <c r="E176" i="16"/>
  <c r="D176" i="16"/>
  <c r="V175" i="16"/>
  <c r="T175" i="16"/>
  <c r="P175" i="16"/>
  <c r="P179" i="16" s="1"/>
  <c r="O175" i="16"/>
  <c r="U175" i="16" s="1"/>
  <c r="N175" i="16"/>
  <c r="M175" i="16"/>
  <c r="S175" i="16" s="1"/>
  <c r="L175" i="16"/>
  <c r="R175" i="16" s="1"/>
  <c r="H175" i="16"/>
  <c r="H179" i="16" s="1"/>
  <c r="G175" i="16"/>
  <c r="F175" i="16"/>
  <c r="E175" i="16"/>
  <c r="E179" i="16" s="1"/>
  <c r="D175" i="16"/>
  <c r="S174" i="16"/>
  <c r="P174" i="16"/>
  <c r="V174" i="16" s="1"/>
  <c r="O174" i="16"/>
  <c r="U174" i="16" s="1"/>
  <c r="N174" i="16"/>
  <c r="T174" i="16" s="1"/>
  <c r="M174" i="16"/>
  <c r="L174" i="16"/>
  <c r="R174" i="16" s="1"/>
  <c r="H174" i="16"/>
  <c r="G174" i="16"/>
  <c r="F174" i="16"/>
  <c r="E174" i="16"/>
  <c r="D174" i="16"/>
  <c r="N173" i="16"/>
  <c r="F173" i="16"/>
  <c r="T172" i="16"/>
  <c r="P172" i="16"/>
  <c r="V172" i="16" s="1"/>
  <c r="O172" i="16"/>
  <c r="U172" i="16" s="1"/>
  <c r="N172" i="16"/>
  <c r="M172" i="16"/>
  <c r="S172" i="16" s="1"/>
  <c r="L172" i="16"/>
  <c r="R172" i="16" s="1"/>
  <c r="H172" i="16"/>
  <c r="G172" i="16"/>
  <c r="F172" i="16"/>
  <c r="E172" i="16"/>
  <c r="E173" i="16" s="1"/>
  <c r="D172" i="16"/>
  <c r="S171" i="16"/>
  <c r="P171" i="16"/>
  <c r="V171" i="16" s="1"/>
  <c r="O171" i="16"/>
  <c r="U171" i="16" s="1"/>
  <c r="N171" i="16"/>
  <c r="T171" i="16" s="1"/>
  <c r="M171" i="16"/>
  <c r="L171" i="16"/>
  <c r="R171" i="16" s="1"/>
  <c r="H171" i="16"/>
  <c r="G171" i="16"/>
  <c r="F171" i="16"/>
  <c r="E171" i="16"/>
  <c r="D171" i="16"/>
  <c r="V170" i="16"/>
  <c r="T170" i="16"/>
  <c r="R170" i="16"/>
  <c r="P170" i="16"/>
  <c r="O170" i="16"/>
  <c r="N170" i="16"/>
  <c r="M170" i="16"/>
  <c r="L170" i="16"/>
  <c r="H170" i="16"/>
  <c r="G170" i="16"/>
  <c r="G173" i="16" s="1"/>
  <c r="F170" i="16"/>
  <c r="E170" i="16"/>
  <c r="D170" i="16"/>
  <c r="U169" i="16"/>
  <c r="R169" i="16"/>
  <c r="P169" i="16"/>
  <c r="V169" i="16" s="1"/>
  <c r="O169" i="16"/>
  <c r="N169" i="16"/>
  <c r="T169" i="16" s="1"/>
  <c r="M169" i="16"/>
  <c r="S169" i="16" s="1"/>
  <c r="L169" i="16"/>
  <c r="H169" i="16"/>
  <c r="G169" i="16"/>
  <c r="F169" i="16"/>
  <c r="E169" i="16"/>
  <c r="D169" i="16"/>
  <c r="V167" i="16"/>
  <c r="T167" i="16"/>
  <c r="R167" i="16"/>
  <c r="P167" i="16"/>
  <c r="O167" i="16"/>
  <c r="U167" i="16" s="1"/>
  <c r="N167" i="16"/>
  <c r="M167" i="16"/>
  <c r="S167" i="16" s="1"/>
  <c r="L167" i="16"/>
  <c r="H167" i="16"/>
  <c r="G167" i="16"/>
  <c r="F167" i="16"/>
  <c r="E167" i="16"/>
  <c r="D167" i="16"/>
  <c r="U166" i="16"/>
  <c r="R166" i="16"/>
  <c r="P166" i="16"/>
  <c r="V166" i="16" s="1"/>
  <c r="O166" i="16"/>
  <c r="N166" i="16"/>
  <c r="T166" i="16" s="1"/>
  <c r="M166" i="16"/>
  <c r="S166" i="16" s="1"/>
  <c r="L166" i="16"/>
  <c r="H166" i="16"/>
  <c r="G166" i="16"/>
  <c r="F166" i="16"/>
  <c r="E166" i="16"/>
  <c r="D166" i="16"/>
  <c r="T165" i="16"/>
  <c r="R165" i="16"/>
  <c r="P165" i="16"/>
  <c r="V165" i="16" s="1"/>
  <c r="O165" i="16"/>
  <c r="U165" i="16" s="1"/>
  <c r="N165" i="16"/>
  <c r="M165" i="16"/>
  <c r="S165" i="16" s="1"/>
  <c r="L165" i="16"/>
  <c r="H165" i="16"/>
  <c r="G165" i="16"/>
  <c r="F165" i="16"/>
  <c r="E165" i="16"/>
  <c r="D165" i="16"/>
  <c r="S164" i="16"/>
  <c r="P164" i="16"/>
  <c r="V164" i="16" s="1"/>
  <c r="O164" i="16"/>
  <c r="U164" i="16" s="1"/>
  <c r="N164" i="16"/>
  <c r="T164" i="16" s="1"/>
  <c r="M164" i="16"/>
  <c r="L164" i="16"/>
  <c r="R164" i="16" s="1"/>
  <c r="H164" i="16"/>
  <c r="G164" i="16"/>
  <c r="F164" i="16"/>
  <c r="E164" i="16"/>
  <c r="D164" i="16"/>
  <c r="V163" i="16"/>
  <c r="S163" i="16"/>
  <c r="R163" i="16"/>
  <c r="P163" i="16"/>
  <c r="O163" i="16"/>
  <c r="U163" i="16" s="1"/>
  <c r="N163" i="16"/>
  <c r="T163" i="16" s="1"/>
  <c r="M163" i="16"/>
  <c r="L163" i="16"/>
  <c r="H163" i="16"/>
  <c r="G163" i="16"/>
  <c r="F163" i="16"/>
  <c r="E163" i="16"/>
  <c r="D163" i="16"/>
  <c r="U162" i="16"/>
  <c r="S162" i="16"/>
  <c r="P162" i="16"/>
  <c r="V162" i="16" s="1"/>
  <c r="O162" i="16"/>
  <c r="N162" i="16"/>
  <c r="T162" i="16" s="1"/>
  <c r="M162" i="16"/>
  <c r="L162" i="16"/>
  <c r="R162" i="16" s="1"/>
  <c r="H162" i="16"/>
  <c r="G162" i="16"/>
  <c r="F162" i="16"/>
  <c r="E162" i="16"/>
  <c r="D162" i="16"/>
  <c r="T161" i="16"/>
  <c r="P161" i="16"/>
  <c r="V161" i="16" s="1"/>
  <c r="O161" i="16"/>
  <c r="U161" i="16" s="1"/>
  <c r="N161" i="16"/>
  <c r="M161" i="16"/>
  <c r="S161" i="16" s="1"/>
  <c r="L161" i="16"/>
  <c r="R161" i="16" s="1"/>
  <c r="H161" i="16"/>
  <c r="G161" i="16"/>
  <c r="F161" i="16"/>
  <c r="E161" i="16"/>
  <c r="D161" i="16"/>
  <c r="S160" i="16"/>
  <c r="P160" i="16"/>
  <c r="V160" i="16" s="1"/>
  <c r="O160" i="16"/>
  <c r="U160" i="16" s="1"/>
  <c r="N160" i="16"/>
  <c r="T160" i="16" s="1"/>
  <c r="M160" i="16"/>
  <c r="L160" i="16"/>
  <c r="R160" i="16" s="1"/>
  <c r="H160" i="16"/>
  <c r="G160" i="16"/>
  <c r="F160" i="16"/>
  <c r="E160" i="16"/>
  <c r="D160" i="16"/>
  <c r="V159" i="16"/>
  <c r="T159" i="16"/>
  <c r="R159" i="16"/>
  <c r="P159" i="16"/>
  <c r="O159" i="16"/>
  <c r="U159" i="16" s="1"/>
  <c r="N159" i="16"/>
  <c r="M159" i="16"/>
  <c r="S159" i="16" s="1"/>
  <c r="L159" i="16"/>
  <c r="H159" i="16"/>
  <c r="G159" i="16"/>
  <c r="F159" i="16"/>
  <c r="E159" i="16"/>
  <c r="D159" i="16"/>
  <c r="U158" i="16"/>
  <c r="R158" i="16"/>
  <c r="P158" i="16"/>
  <c r="V158" i="16" s="1"/>
  <c r="O158" i="16"/>
  <c r="N158" i="16"/>
  <c r="T158" i="16" s="1"/>
  <c r="M158" i="16"/>
  <c r="S158" i="16" s="1"/>
  <c r="L158" i="16"/>
  <c r="H158" i="16"/>
  <c r="G158" i="16"/>
  <c r="F158" i="16"/>
  <c r="E158" i="16"/>
  <c r="D158" i="16"/>
  <c r="R157" i="16"/>
  <c r="P157" i="16"/>
  <c r="V157" i="16" s="1"/>
  <c r="O157" i="16"/>
  <c r="U157" i="16" s="1"/>
  <c r="N157" i="16"/>
  <c r="T157" i="16" s="1"/>
  <c r="M157" i="16"/>
  <c r="S157" i="16" s="1"/>
  <c r="L157" i="16"/>
  <c r="H157" i="16"/>
  <c r="G157" i="16"/>
  <c r="F157" i="16"/>
  <c r="E157" i="16"/>
  <c r="D157" i="16"/>
  <c r="U156" i="16"/>
  <c r="S156" i="16"/>
  <c r="P156" i="16"/>
  <c r="V156" i="16" s="1"/>
  <c r="O156" i="16"/>
  <c r="N156" i="16"/>
  <c r="T156" i="16" s="1"/>
  <c r="M156" i="16"/>
  <c r="L156" i="16"/>
  <c r="R156" i="16" s="1"/>
  <c r="H156" i="16"/>
  <c r="G156" i="16"/>
  <c r="F156" i="16"/>
  <c r="E156" i="16"/>
  <c r="D156" i="16"/>
  <c r="V155" i="16"/>
  <c r="T155" i="16"/>
  <c r="R155" i="16"/>
  <c r="P155" i="16"/>
  <c r="O155" i="16"/>
  <c r="U155" i="16" s="1"/>
  <c r="N155" i="16"/>
  <c r="M155" i="16"/>
  <c r="L155" i="16"/>
  <c r="H155" i="16"/>
  <c r="G155" i="16"/>
  <c r="F155" i="16"/>
  <c r="F168" i="16" s="1"/>
  <c r="E155" i="16"/>
  <c r="D155" i="16"/>
  <c r="U154" i="16"/>
  <c r="S154" i="16"/>
  <c r="P154" i="16"/>
  <c r="V154" i="16" s="1"/>
  <c r="O154" i="16"/>
  <c r="N154" i="16"/>
  <c r="T154" i="16" s="1"/>
  <c r="M154" i="16"/>
  <c r="L154" i="16"/>
  <c r="R154" i="16" s="1"/>
  <c r="H154" i="16"/>
  <c r="G154" i="16"/>
  <c r="F154" i="16"/>
  <c r="E154" i="16"/>
  <c r="D154" i="16"/>
  <c r="G153" i="16"/>
  <c r="V152" i="16"/>
  <c r="T152" i="16"/>
  <c r="R152" i="16"/>
  <c r="P152" i="16"/>
  <c r="O152" i="16"/>
  <c r="U152" i="16" s="1"/>
  <c r="N152" i="16"/>
  <c r="M152" i="16"/>
  <c r="S152" i="16" s="1"/>
  <c r="L152" i="16"/>
  <c r="H152" i="16"/>
  <c r="G152" i="16"/>
  <c r="F152" i="16"/>
  <c r="E152" i="16"/>
  <c r="D152" i="16"/>
  <c r="U151" i="16"/>
  <c r="S151" i="16"/>
  <c r="P151" i="16"/>
  <c r="V151" i="16" s="1"/>
  <c r="O151" i="16"/>
  <c r="N151" i="16"/>
  <c r="T151" i="16" s="1"/>
  <c r="M151" i="16"/>
  <c r="L151" i="16"/>
  <c r="R151" i="16" s="1"/>
  <c r="H151" i="16"/>
  <c r="G151" i="16"/>
  <c r="F151" i="16"/>
  <c r="E151" i="16"/>
  <c r="D151" i="16"/>
  <c r="V150" i="16"/>
  <c r="T150" i="16"/>
  <c r="R150" i="16"/>
  <c r="P150" i="16"/>
  <c r="O150" i="16"/>
  <c r="U150" i="16" s="1"/>
  <c r="N150" i="16"/>
  <c r="M150" i="16"/>
  <c r="S150" i="16" s="1"/>
  <c r="L150" i="16"/>
  <c r="H150" i="16"/>
  <c r="G150" i="16"/>
  <c r="F150" i="16"/>
  <c r="E150" i="16"/>
  <c r="D150" i="16"/>
  <c r="U149" i="16"/>
  <c r="S149" i="16"/>
  <c r="P149" i="16"/>
  <c r="V149" i="16" s="1"/>
  <c r="O149" i="16"/>
  <c r="N149" i="16"/>
  <c r="T149" i="16" s="1"/>
  <c r="M149" i="16"/>
  <c r="L149" i="16"/>
  <c r="R149" i="16" s="1"/>
  <c r="H149" i="16"/>
  <c r="G149" i="16"/>
  <c r="F149" i="16"/>
  <c r="E149" i="16"/>
  <c r="D149" i="16"/>
  <c r="V148" i="16"/>
  <c r="T148" i="16"/>
  <c r="R148" i="16"/>
  <c r="P148" i="16"/>
  <c r="O148" i="16"/>
  <c r="U148" i="16" s="1"/>
  <c r="N148" i="16"/>
  <c r="M148" i="16"/>
  <c r="L148" i="16"/>
  <c r="H148" i="16"/>
  <c r="G148" i="16"/>
  <c r="F148" i="16"/>
  <c r="F153" i="16" s="1"/>
  <c r="E148" i="16"/>
  <c r="D148" i="16"/>
  <c r="U147" i="16"/>
  <c r="S147" i="16"/>
  <c r="P147" i="16"/>
  <c r="O147" i="16"/>
  <c r="N147" i="16"/>
  <c r="T147" i="16" s="1"/>
  <c r="M147" i="16"/>
  <c r="L147" i="16"/>
  <c r="R147" i="16" s="1"/>
  <c r="H147" i="16"/>
  <c r="G147" i="16"/>
  <c r="F147" i="16"/>
  <c r="E147" i="16"/>
  <c r="D147" i="16"/>
  <c r="V146" i="16"/>
  <c r="T146" i="16"/>
  <c r="R146" i="16"/>
  <c r="P146" i="16"/>
  <c r="O146" i="16"/>
  <c r="U146" i="16" s="1"/>
  <c r="N146" i="16"/>
  <c r="M146" i="16"/>
  <c r="S146" i="16" s="1"/>
  <c r="L146" i="16"/>
  <c r="H146" i="16"/>
  <c r="G146" i="16"/>
  <c r="F146" i="16"/>
  <c r="E146" i="16"/>
  <c r="D146" i="16"/>
  <c r="M145" i="16"/>
  <c r="F145" i="16"/>
  <c r="U144" i="16"/>
  <c r="S144" i="16"/>
  <c r="P144" i="16"/>
  <c r="O144" i="16"/>
  <c r="N144" i="16"/>
  <c r="T144" i="16" s="1"/>
  <c r="M144" i="16"/>
  <c r="L144" i="16"/>
  <c r="R144" i="16" s="1"/>
  <c r="H144" i="16"/>
  <c r="G144" i="16"/>
  <c r="F144" i="16"/>
  <c r="E144" i="16"/>
  <c r="E145" i="16" s="1"/>
  <c r="D144" i="16"/>
  <c r="V143" i="16"/>
  <c r="T143" i="16"/>
  <c r="R143" i="16"/>
  <c r="P143" i="16"/>
  <c r="O143" i="16"/>
  <c r="N143" i="16"/>
  <c r="N145" i="16" s="1"/>
  <c r="M143" i="16"/>
  <c r="S143" i="16" s="1"/>
  <c r="L143" i="16"/>
  <c r="H143" i="16"/>
  <c r="H145" i="16" s="1"/>
  <c r="G143" i="16"/>
  <c r="G145" i="16" s="1"/>
  <c r="F143" i="16"/>
  <c r="E143" i="16"/>
  <c r="D143" i="16"/>
  <c r="U142" i="16"/>
  <c r="S142" i="16"/>
  <c r="P142" i="16"/>
  <c r="V142" i="16" s="1"/>
  <c r="O142" i="16"/>
  <c r="N142" i="16"/>
  <c r="T142" i="16" s="1"/>
  <c r="M142" i="16"/>
  <c r="L142" i="16"/>
  <c r="R142" i="16" s="1"/>
  <c r="H142" i="16"/>
  <c r="G142" i="16"/>
  <c r="F142" i="16"/>
  <c r="E142" i="16"/>
  <c r="D142" i="16"/>
  <c r="P141" i="16"/>
  <c r="E141" i="16"/>
  <c r="V140" i="16"/>
  <c r="T140" i="16"/>
  <c r="R140" i="16"/>
  <c r="P140" i="16"/>
  <c r="O140" i="16"/>
  <c r="U140" i="16" s="1"/>
  <c r="N140" i="16"/>
  <c r="M140" i="16"/>
  <c r="S140" i="16" s="1"/>
  <c r="L140" i="16"/>
  <c r="H140" i="16"/>
  <c r="G140" i="16"/>
  <c r="F140" i="16"/>
  <c r="E140" i="16"/>
  <c r="D140" i="16"/>
  <c r="U139" i="16"/>
  <c r="S139" i="16"/>
  <c r="P139" i="16"/>
  <c r="V139" i="16" s="1"/>
  <c r="O139" i="16"/>
  <c r="N139" i="16"/>
  <c r="T139" i="16" s="1"/>
  <c r="M139" i="16"/>
  <c r="L139" i="16"/>
  <c r="R139" i="16" s="1"/>
  <c r="H139" i="16"/>
  <c r="G139" i="16"/>
  <c r="F139" i="16"/>
  <c r="E139" i="16"/>
  <c r="D139" i="16"/>
  <c r="V138" i="16"/>
  <c r="T138" i="16"/>
  <c r="R138" i="16"/>
  <c r="P138" i="16"/>
  <c r="O138" i="16"/>
  <c r="U138" i="16" s="1"/>
  <c r="N138" i="16"/>
  <c r="M138" i="16"/>
  <c r="S138" i="16" s="1"/>
  <c r="L138" i="16"/>
  <c r="H138" i="16"/>
  <c r="G138" i="16"/>
  <c r="F138" i="16"/>
  <c r="E138" i="16"/>
  <c r="D138" i="16"/>
  <c r="U137" i="16"/>
  <c r="S137" i="16"/>
  <c r="P137" i="16"/>
  <c r="V137" i="16" s="1"/>
  <c r="O137" i="16"/>
  <c r="O141" i="16" s="1"/>
  <c r="N137" i="16"/>
  <c r="T137" i="16" s="1"/>
  <c r="M137" i="16"/>
  <c r="M141" i="16" s="1"/>
  <c r="L137" i="16"/>
  <c r="R137" i="16" s="1"/>
  <c r="H137" i="16"/>
  <c r="H141" i="16" s="1"/>
  <c r="G137" i="16"/>
  <c r="F137" i="16"/>
  <c r="F141" i="16" s="1"/>
  <c r="E137" i="16"/>
  <c r="D137" i="16"/>
  <c r="V136" i="16"/>
  <c r="T136" i="16"/>
  <c r="R136" i="16"/>
  <c r="P136" i="16"/>
  <c r="O136" i="16"/>
  <c r="U136" i="16" s="1"/>
  <c r="N136" i="16"/>
  <c r="M136" i="16"/>
  <c r="S136" i="16" s="1"/>
  <c r="L136" i="16"/>
  <c r="H136" i="16"/>
  <c r="G136" i="16"/>
  <c r="F136" i="16"/>
  <c r="E136" i="16"/>
  <c r="D136" i="16"/>
  <c r="U134" i="16"/>
  <c r="S134" i="16"/>
  <c r="P134" i="16"/>
  <c r="V134" i="16" s="1"/>
  <c r="O134" i="16"/>
  <c r="N134" i="16"/>
  <c r="T134" i="16" s="1"/>
  <c r="M134" i="16"/>
  <c r="L134" i="16"/>
  <c r="R134" i="16" s="1"/>
  <c r="H134" i="16"/>
  <c r="G134" i="16"/>
  <c r="F134" i="16"/>
  <c r="E134" i="16"/>
  <c r="D134" i="16"/>
  <c r="V133" i="16"/>
  <c r="T133" i="16"/>
  <c r="R133" i="16"/>
  <c r="P133" i="16"/>
  <c r="O133" i="16"/>
  <c r="U133" i="16" s="1"/>
  <c r="N133" i="16"/>
  <c r="M133" i="16"/>
  <c r="S133" i="16" s="1"/>
  <c r="L133" i="16"/>
  <c r="H133" i="16"/>
  <c r="G133" i="16"/>
  <c r="F133" i="16"/>
  <c r="E133" i="16"/>
  <c r="D133" i="16"/>
  <c r="U132" i="16"/>
  <c r="S132" i="16"/>
  <c r="P132" i="16"/>
  <c r="V132" i="16" s="1"/>
  <c r="O132" i="16"/>
  <c r="N132" i="16"/>
  <c r="T132" i="16" s="1"/>
  <c r="M132" i="16"/>
  <c r="L132" i="16"/>
  <c r="R132" i="16" s="1"/>
  <c r="H132" i="16"/>
  <c r="G132" i="16"/>
  <c r="F132" i="16"/>
  <c r="E132" i="16"/>
  <c r="D132" i="16"/>
  <c r="V131" i="16"/>
  <c r="T131" i="16"/>
  <c r="R131" i="16"/>
  <c r="P131" i="16"/>
  <c r="O131" i="16"/>
  <c r="U131" i="16" s="1"/>
  <c r="N131" i="16"/>
  <c r="M131" i="16"/>
  <c r="S131" i="16" s="1"/>
  <c r="L131" i="16"/>
  <c r="H131" i="16"/>
  <c r="G131" i="16"/>
  <c r="F131" i="16"/>
  <c r="E131" i="16"/>
  <c r="D131" i="16"/>
  <c r="U130" i="16"/>
  <c r="S130" i="16"/>
  <c r="P130" i="16"/>
  <c r="V130" i="16" s="1"/>
  <c r="O130" i="16"/>
  <c r="N130" i="16"/>
  <c r="T130" i="16" s="1"/>
  <c r="M130" i="16"/>
  <c r="L130" i="16"/>
  <c r="R130" i="16" s="1"/>
  <c r="H130" i="16"/>
  <c r="G130" i="16"/>
  <c r="F130" i="16"/>
  <c r="E130" i="16"/>
  <c r="D130" i="16"/>
  <c r="V129" i="16"/>
  <c r="T129" i="16"/>
  <c r="R129" i="16"/>
  <c r="P129" i="16"/>
  <c r="O129" i="16"/>
  <c r="U129" i="16" s="1"/>
  <c r="N129" i="16"/>
  <c r="M129" i="16"/>
  <c r="S129" i="16" s="1"/>
  <c r="L129" i="16"/>
  <c r="H129" i="16"/>
  <c r="G129" i="16"/>
  <c r="F129" i="16"/>
  <c r="E129" i="16"/>
  <c r="D129" i="16"/>
  <c r="U128" i="16"/>
  <c r="S128" i="16"/>
  <c r="P128" i="16"/>
  <c r="V128" i="16" s="1"/>
  <c r="O128" i="16"/>
  <c r="N128" i="16"/>
  <c r="T128" i="16" s="1"/>
  <c r="M128" i="16"/>
  <c r="L128" i="16"/>
  <c r="R128" i="16" s="1"/>
  <c r="H128" i="16"/>
  <c r="G128" i="16"/>
  <c r="F128" i="16"/>
  <c r="E128" i="16"/>
  <c r="D128" i="16"/>
  <c r="V127" i="16"/>
  <c r="T127" i="16"/>
  <c r="R127" i="16"/>
  <c r="P127" i="16"/>
  <c r="O127" i="16"/>
  <c r="U127" i="16" s="1"/>
  <c r="N127" i="16"/>
  <c r="M127" i="16"/>
  <c r="S127" i="16" s="1"/>
  <c r="L127" i="16"/>
  <c r="H127" i="16"/>
  <c r="G127" i="16"/>
  <c r="F127" i="16"/>
  <c r="E127" i="16"/>
  <c r="D127" i="16"/>
  <c r="U126" i="16"/>
  <c r="S126" i="16"/>
  <c r="P126" i="16"/>
  <c r="V126" i="16" s="1"/>
  <c r="O126" i="16"/>
  <c r="N126" i="16"/>
  <c r="T126" i="16" s="1"/>
  <c r="M126" i="16"/>
  <c r="L126" i="16"/>
  <c r="R126" i="16" s="1"/>
  <c r="H126" i="16"/>
  <c r="G126" i="16"/>
  <c r="F126" i="16"/>
  <c r="E126" i="16"/>
  <c r="D126" i="16"/>
  <c r="V125" i="16"/>
  <c r="T125" i="16"/>
  <c r="R125" i="16"/>
  <c r="P125" i="16"/>
  <c r="O125" i="16"/>
  <c r="U125" i="16" s="1"/>
  <c r="N125" i="16"/>
  <c r="M125" i="16"/>
  <c r="S125" i="16" s="1"/>
  <c r="L125" i="16"/>
  <c r="H125" i="16"/>
  <c r="G125" i="16"/>
  <c r="F125" i="16"/>
  <c r="E125" i="16"/>
  <c r="D125" i="16"/>
  <c r="U124" i="16"/>
  <c r="S124" i="16"/>
  <c r="P124" i="16"/>
  <c r="V124" i="16" s="1"/>
  <c r="O124" i="16"/>
  <c r="N124" i="16"/>
  <c r="T124" i="16" s="1"/>
  <c r="M124" i="16"/>
  <c r="L124" i="16"/>
  <c r="R124" i="16" s="1"/>
  <c r="H124" i="16"/>
  <c r="G124" i="16"/>
  <c r="F124" i="16"/>
  <c r="E124" i="16"/>
  <c r="D124" i="16"/>
  <c r="V123" i="16"/>
  <c r="T123" i="16"/>
  <c r="R123" i="16"/>
  <c r="P123" i="16"/>
  <c r="O123" i="16"/>
  <c r="U123" i="16" s="1"/>
  <c r="N123" i="16"/>
  <c r="M123" i="16"/>
  <c r="S123" i="16" s="1"/>
  <c r="L123" i="16"/>
  <c r="H123" i="16"/>
  <c r="G123" i="16"/>
  <c r="F123" i="16"/>
  <c r="E123" i="16"/>
  <c r="D123" i="16"/>
  <c r="U122" i="16"/>
  <c r="S122" i="16"/>
  <c r="P122" i="16"/>
  <c r="V122" i="16" s="1"/>
  <c r="O122" i="16"/>
  <c r="N122" i="16"/>
  <c r="T122" i="16" s="1"/>
  <c r="M122" i="16"/>
  <c r="L122" i="16"/>
  <c r="R122" i="16" s="1"/>
  <c r="H122" i="16"/>
  <c r="G122" i="16"/>
  <c r="F122" i="16"/>
  <c r="E122" i="16"/>
  <c r="D122" i="16"/>
  <c r="V121" i="16"/>
  <c r="T121" i="16"/>
  <c r="R121" i="16"/>
  <c r="P121" i="16"/>
  <c r="O121" i="16"/>
  <c r="U121" i="16" s="1"/>
  <c r="N121" i="16"/>
  <c r="M121" i="16"/>
  <c r="S121" i="16" s="1"/>
  <c r="L121" i="16"/>
  <c r="H121" i="16"/>
  <c r="G121" i="16"/>
  <c r="F121" i="16"/>
  <c r="E121" i="16"/>
  <c r="D121" i="16"/>
  <c r="U120" i="16"/>
  <c r="S120" i="16"/>
  <c r="P120" i="16"/>
  <c r="V120" i="16" s="1"/>
  <c r="O120" i="16"/>
  <c r="N120" i="16"/>
  <c r="T120" i="16" s="1"/>
  <c r="M120" i="16"/>
  <c r="L120" i="16"/>
  <c r="R120" i="16" s="1"/>
  <c r="H120" i="16"/>
  <c r="G120" i="16"/>
  <c r="F120" i="16"/>
  <c r="E120" i="16"/>
  <c r="D120" i="16"/>
  <c r="V119" i="16"/>
  <c r="T119" i="16"/>
  <c r="R119" i="16"/>
  <c r="P119" i="16"/>
  <c r="O119" i="16"/>
  <c r="U119" i="16" s="1"/>
  <c r="N119" i="16"/>
  <c r="M119" i="16"/>
  <c r="S119" i="16" s="1"/>
  <c r="L119" i="16"/>
  <c r="H119" i="16"/>
  <c r="G119" i="16"/>
  <c r="F119" i="16"/>
  <c r="E119" i="16"/>
  <c r="D119" i="16"/>
  <c r="U118" i="16"/>
  <c r="S118" i="16"/>
  <c r="P118" i="16"/>
  <c r="V118" i="16" s="1"/>
  <c r="O118" i="16"/>
  <c r="N118" i="16"/>
  <c r="T118" i="16" s="1"/>
  <c r="M118" i="16"/>
  <c r="L118" i="16"/>
  <c r="R118" i="16" s="1"/>
  <c r="H118" i="16"/>
  <c r="G118" i="16"/>
  <c r="F118" i="16"/>
  <c r="E118" i="16"/>
  <c r="D118" i="16"/>
  <c r="V117" i="16"/>
  <c r="T117" i="16"/>
  <c r="R117" i="16"/>
  <c r="P117" i="16"/>
  <c r="O117" i="16"/>
  <c r="U117" i="16" s="1"/>
  <c r="N117" i="16"/>
  <c r="M117" i="16"/>
  <c r="S117" i="16" s="1"/>
  <c r="L117" i="16"/>
  <c r="H117" i="16"/>
  <c r="G117" i="16"/>
  <c r="F117" i="16"/>
  <c r="E117" i="16"/>
  <c r="D117" i="16"/>
  <c r="U116" i="16"/>
  <c r="S116" i="16"/>
  <c r="P116" i="16"/>
  <c r="V116" i="16" s="1"/>
  <c r="O116" i="16"/>
  <c r="N116" i="16"/>
  <c r="T116" i="16" s="1"/>
  <c r="M116" i="16"/>
  <c r="L116" i="16"/>
  <c r="R116" i="16" s="1"/>
  <c r="H116" i="16"/>
  <c r="G116" i="16"/>
  <c r="F116" i="16"/>
  <c r="E116" i="16"/>
  <c r="D116" i="16"/>
  <c r="V115" i="16"/>
  <c r="T115" i="16"/>
  <c r="R115" i="16"/>
  <c r="P115" i="16"/>
  <c r="O115" i="16"/>
  <c r="U115" i="16" s="1"/>
  <c r="N115" i="16"/>
  <c r="M115" i="16"/>
  <c r="S115" i="16" s="1"/>
  <c r="L115" i="16"/>
  <c r="H115" i="16"/>
  <c r="G115" i="16"/>
  <c r="F115" i="16"/>
  <c r="E115" i="16"/>
  <c r="D115" i="16"/>
  <c r="U114" i="16"/>
  <c r="S114" i="16"/>
  <c r="P114" i="16"/>
  <c r="V114" i="16" s="1"/>
  <c r="O114" i="16"/>
  <c r="N114" i="16"/>
  <c r="T114" i="16" s="1"/>
  <c r="M114" i="16"/>
  <c r="L114" i="16"/>
  <c r="R114" i="16" s="1"/>
  <c r="H114" i="16"/>
  <c r="G114" i="16"/>
  <c r="F114" i="16"/>
  <c r="E114" i="16"/>
  <c r="D114" i="16"/>
  <c r="V113" i="16"/>
  <c r="T113" i="16"/>
  <c r="R113" i="16"/>
  <c r="P113" i="16"/>
  <c r="O113" i="16"/>
  <c r="U113" i="16" s="1"/>
  <c r="N113" i="16"/>
  <c r="M113" i="16"/>
  <c r="S113" i="16" s="1"/>
  <c r="L113" i="16"/>
  <c r="H113" i="16"/>
  <c r="G113" i="16"/>
  <c r="F113" i="16"/>
  <c r="E113" i="16"/>
  <c r="D113" i="16"/>
  <c r="U112" i="16"/>
  <c r="S112" i="16"/>
  <c r="P112" i="16"/>
  <c r="V112" i="16" s="1"/>
  <c r="O112" i="16"/>
  <c r="N112" i="16"/>
  <c r="T112" i="16" s="1"/>
  <c r="M112" i="16"/>
  <c r="L112" i="16"/>
  <c r="R112" i="16" s="1"/>
  <c r="H112" i="16"/>
  <c r="G112" i="16"/>
  <c r="F112" i="16"/>
  <c r="E112" i="16"/>
  <c r="D112" i="16"/>
  <c r="V111" i="16"/>
  <c r="T111" i="16"/>
  <c r="R111" i="16"/>
  <c r="P111" i="16"/>
  <c r="O111" i="16"/>
  <c r="U111" i="16" s="1"/>
  <c r="N111" i="16"/>
  <c r="M111" i="16"/>
  <c r="S111" i="16" s="1"/>
  <c r="L111" i="16"/>
  <c r="H111" i="16"/>
  <c r="G111" i="16"/>
  <c r="F111" i="16"/>
  <c r="E111" i="16"/>
  <c r="D111" i="16"/>
  <c r="U110" i="16"/>
  <c r="S110" i="16"/>
  <c r="P110" i="16"/>
  <c r="V110" i="16" s="1"/>
  <c r="O110" i="16"/>
  <c r="N110" i="16"/>
  <c r="T110" i="16" s="1"/>
  <c r="M110" i="16"/>
  <c r="L110" i="16"/>
  <c r="R110" i="16" s="1"/>
  <c r="H110" i="16"/>
  <c r="G110" i="16"/>
  <c r="F110" i="16"/>
  <c r="E110" i="16"/>
  <c r="D110" i="16"/>
  <c r="V109" i="16"/>
  <c r="T109" i="16"/>
  <c r="R109" i="16"/>
  <c r="P109" i="16"/>
  <c r="O109" i="16"/>
  <c r="U109" i="16" s="1"/>
  <c r="N109" i="16"/>
  <c r="M109" i="16"/>
  <c r="S109" i="16" s="1"/>
  <c r="L109" i="16"/>
  <c r="H109" i="16"/>
  <c r="G109" i="16"/>
  <c r="F109" i="16"/>
  <c r="E109" i="16"/>
  <c r="D109" i="16"/>
  <c r="U108" i="16"/>
  <c r="S108" i="16"/>
  <c r="P108" i="16"/>
  <c r="V108" i="16" s="1"/>
  <c r="O108" i="16"/>
  <c r="N108" i="16"/>
  <c r="T108" i="16" s="1"/>
  <c r="M108" i="16"/>
  <c r="L108" i="16"/>
  <c r="R108" i="16" s="1"/>
  <c r="H108" i="16"/>
  <c r="G108" i="16"/>
  <c r="F108" i="16"/>
  <c r="E108" i="16"/>
  <c r="D108" i="16"/>
  <c r="V107" i="16"/>
  <c r="T107" i="16"/>
  <c r="R107" i="16"/>
  <c r="P107" i="16"/>
  <c r="O107" i="16"/>
  <c r="U107" i="16" s="1"/>
  <c r="N107" i="16"/>
  <c r="M107" i="16"/>
  <c r="S107" i="16" s="1"/>
  <c r="L107" i="16"/>
  <c r="H107" i="16"/>
  <c r="G107" i="16"/>
  <c r="F107" i="16"/>
  <c r="E107" i="16"/>
  <c r="D107" i="16"/>
  <c r="U106" i="16"/>
  <c r="S106" i="16"/>
  <c r="P106" i="16"/>
  <c r="V106" i="16" s="1"/>
  <c r="O106" i="16"/>
  <c r="N106" i="16"/>
  <c r="T106" i="16" s="1"/>
  <c r="M106" i="16"/>
  <c r="L106" i="16"/>
  <c r="R106" i="16" s="1"/>
  <c r="H106" i="16"/>
  <c r="G106" i="16"/>
  <c r="F106" i="16"/>
  <c r="E106" i="16"/>
  <c r="D106" i="16"/>
  <c r="V105" i="16"/>
  <c r="T105" i="16"/>
  <c r="R105" i="16"/>
  <c r="P105" i="16"/>
  <c r="O105" i="16"/>
  <c r="U105" i="16" s="1"/>
  <c r="N105" i="16"/>
  <c r="M105" i="16"/>
  <c r="S105" i="16" s="1"/>
  <c r="L105" i="16"/>
  <c r="H105" i="16"/>
  <c r="G105" i="16"/>
  <c r="F105" i="16"/>
  <c r="E105" i="16"/>
  <c r="D105" i="16"/>
  <c r="U104" i="16"/>
  <c r="S104" i="16"/>
  <c r="P104" i="16"/>
  <c r="V104" i="16" s="1"/>
  <c r="O104" i="16"/>
  <c r="N104" i="16"/>
  <c r="T104" i="16" s="1"/>
  <c r="M104" i="16"/>
  <c r="L104" i="16"/>
  <c r="R104" i="16" s="1"/>
  <c r="H104" i="16"/>
  <c r="G104" i="16"/>
  <c r="F104" i="16"/>
  <c r="E104" i="16"/>
  <c r="D104" i="16"/>
  <c r="V103" i="16"/>
  <c r="T103" i="16"/>
  <c r="R103" i="16"/>
  <c r="P103" i="16"/>
  <c r="O103" i="16"/>
  <c r="U103" i="16" s="1"/>
  <c r="N103" i="16"/>
  <c r="M103" i="16"/>
  <c r="S103" i="16" s="1"/>
  <c r="L103" i="16"/>
  <c r="H103" i="16"/>
  <c r="G103" i="16"/>
  <c r="F103" i="16"/>
  <c r="E103" i="16"/>
  <c r="D103" i="16"/>
  <c r="U102" i="16"/>
  <c r="S102" i="16"/>
  <c r="P102" i="16"/>
  <c r="V102" i="16" s="1"/>
  <c r="O102" i="16"/>
  <c r="N102" i="16"/>
  <c r="T102" i="16" s="1"/>
  <c r="M102" i="16"/>
  <c r="L102" i="16"/>
  <c r="R102" i="16" s="1"/>
  <c r="H102" i="16"/>
  <c r="G102" i="16"/>
  <c r="F102" i="16"/>
  <c r="E102" i="16"/>
  <c r="D102" i="16"/>
  <c r="V101" i="16"/>
  <c r="T101" i="16"/>
  <c r="R101" i="16"/>
  <c r="P101" i="16"/>
  <c r="O101" i="16"/>
  <c r="U101" i="16" s="1"/>
  <c r="N101" i="16"/>
  <c r="M101" i="16"/>
  <c r="S101" i="16" s="1"/>
  <c r="L101" i="16"/>
  <c r="H101" i="16"/>
  <c r="G101" i="16"/>
  <c r="F101" i="16"/>
  <c r="E101" i="16"/>
  <c r="D101" i="16"/>
  <c r="U100" i="16"/>
  <c r="S100" i="16"/>
  <c r="P100" i="16"/>
  <c r="V100" i="16" s="1"/>
  <c r="O100" i="16"/>
  <c r="N100" i="16"/>
  <c r="T100" i="16" s="1"/>
  <c r="M100" i="16"/>
  <c r="L100" i="16"/>
  <c r="R100" i="16" s="1"/>
  <c r="H100" i="16"/>
  <c r="G100" i="16"/>
  <c r="F100" i="16"/>
  <c r="E100" i="16"/>
  <c r="D100" i="16"/>
  <c r="V99" i="16"/>
  <c r="T99" i="16"/>
  <c r="R99" i="16"/>
  <c r="P99" i="16"/>
  <c r="O99" i="16"/>
  <c r="U99" i="16" s="1"/>
  <c r="N99" i="16"/>
  <c r="M99" i="16"/>
  <c r="S99" i="16" s="1"/>
  <c r="L99" i="16"/>
  <c r="H99" i="16"/>
  <c r="G99" i="16"/>
  <c r="F99" i="16"/>
  <c r="E99" i="16"/>
  <c r="D99" i="16"/>
  <c r="U98" i="16"/>
  <c r="S98" i="16"/>
  <c r="P98" i="16"/>
  <c r="V98" i="16" s="1"/>
  <c r="O98" i="16"/>
  <c r="N98" i="16"/>
  <c r="T98" i="16" s="1"/>
  <c r="M98" i="16"/>
  <c r="L98" i="16"/>
  <c r="R98" i="16" s="1"/>
  <c r="H98" i="16"/>
  <c r="G98" i="16"/>
  <c r="F98" i="16"/>
  <c r="E98" i="16"/>
  <c r="D98" i="16"/>
  <c r="V97" i="16"/>
  <c r="T97" i="16"/>
  <c r="R97" i="16"/>
  <c r="P97" i="16"/>
  <c r="O97" i="16"/>
  <c r="U97" i="16" s="1"/>
  <c r="N97" i="16"/>
  <c r="M97" i="16"/>
  <c r="S97" i="16" s="1"/>
  <c r="L97" i="16"/>
  <c r="H97" i="16"/>
  <c r="G97" i="16"/>
  <c r="F97" i="16"/>
  <c r="E97" i="16"/>
  <c r="D97" i="16"/>
  <c r="U96" i="16"/>
  <c r="S96" i="16"/>
  <c r="P96" i="16"/>
  <c r="V96" i="16" s="1"/>
  <c r="O96" i="16"/>
  <c r="N96" i="16"/>
  <c r="T96" i="16" s="1"/>
  <c r="M96" i="16"/>
  <c r="L96" i="16"/>
  <c r="R96" i="16" s="1"/>
  <c r="H96" i="16"/>
  <c r="G96" i="16"/>
  <c r="F96" i="16"/>
  <c r="E96" i="16"/>
  <c r="D96" i="16"/>
  <c r="V95" i="16"/>
  <c r="T95" i="16"/>
  <c r="R95" i="16"/>
  <c r="P95" i="16"/>
  <c r="O95" i="16"/>
  <c r="U95" i="16" s="1"/>
  <c r="N95" i="16"/>
  <c r="M95" i="16"/>
  <c r="S95" i="16" s="1"/>
  <c r="L95" i="16"/>
  <c r="H95" i="16"/>
  <c r="G95" i="16"/>
  <c r="F95" i="16"/>
  <c r="E95" i="16"/>
  <c r="D95" i="16"/>
  <c r="U94" i="16"/>
  <c r="S94" i="16"/>
  <c r="P94" i="16"/>
  <c r="V94" i="16" s="1"/>
  <c r="O94" i="16"/>
  <c r="N94" i="16"/>
  <c r="T94" i="16" s="1"/>
  <c r="M94" i="16"/>
  <c r="L94" i="16"/>
  <c r="R94" i="16" s="1"/>
  <c r="H94" i="16"/>
  <c r="G94" i="16"/>
  <c r="F94" i="16"/>
  <c r="E94" i="16"/>
  <c r="D94" i="16"/>
  <c r="V93" i="16"/>
  <c r="T93" i="16"/>
  <c r="R93" i="16"/>
  <c r="P93" i="16"/>
  <c r="O93" i="16"/>
  <c r="U93" i="16" s="1"/>
  <c r="N93" i="16"/>
  <c r="M93" i="16"/>
  <c r="S93" i="16" s="1"/>
  <c r="L93" i="16"/>
  <c r="H93" i="16"/>
  <c r="G93" i="16"/>
  <c r="F93" i="16"/>
  <c r="E93" i="16"/>
  <c r="D93" i="16"/>
  <c r="U92" i="16"/>
  <c r="S92" i="16"/>
  <c r="P92" i="16"/>
  <c r="V92" i="16" s="1"/>
  <c r="O92" i="16"/>
  <c r="N92" i="16"/>
  <c r="T92" i="16" s="1"/>
  <c r="M92" i="16"/>
  <c r="L92" i="16"/>
  <c r="R92" i="16" s="1"/>
  <c r="H92" i="16"/>
  <c r="G92" i="16"/>
  <c r="F92" i="16"/>
  <c r="E92" i="16"/>
  <c r="D92" i="16"/>
  <c r="V91" i="16"/>
  <c r="T91" i="16"/>
  <c r="R91" i="16"/>
  <c r="P91" i="16"/>
  <c r="O91" i="16"/>
  <c r="U91" i="16" s="1"/>
  <c r="N91" i="16"/>
  <c r="M91" i="16"/>
  <c r="S91" i="16" s="1"/>
  <c r="L91" i="16"/>
  <c r="H91" i="16"/>
  <c r="G91" i="16"/>
  <c r="F91" i="16"/>
  <c r="E91" i="16"/>
  <c r="D91" i="16"/>
  <c r="U90" i="16"/>
  <c r="S90" i="16"/>
  <c r="P90" i="16"/>
  <c r="V90" i="16" s="1"/>
  <c r="O90" i="16"/>
  <c r="N90" i="16"/>
  <c r="T90" i="16" s="1"/>
  <c r="M90" i="16"/>
  <c r="L90" i="16"/>
  <c r="R90" i="16" s="1"/>
  <c r="H90" i="16"/>
  <c r="G90" i="16"/>
  <c r="F90" i="16"/>
  <c r="E90" i="16"/>
  <c r="D90" i="16"/>
  <c r="V89" i="16"/>
  <c r="T89" i="16"/>
  <c r="R89" i="16"/>
  <c r="P89" i="16"/>
  <c r="O89" i="16"/>
  <c r="U89" i="16" s="1"/>
  <c r="N89" i="16"/>
  <c r="M89" i="16"/>
  <c r="S89" i="16" s="1"/>
  <c r="L89" i="16"/>
  <c r="H89" i="16"/>
  <c r="G89" i="16"/>
  <c r="F89" i="16"/>
  <c r="E89" i="16"/>
  <c r="D89" i="16"/>
  <c r="U88" i="16"/>
  <c r="S88" i="16"/>
  <c r="P88" i="16"/>
  <c r="V88" i="16" s="1"/>
  <c r="O88" i="16"/>
  <c r="N88" i="16"/>
  <c r="T88" i="16" s="1"/>
  <c r="M88" i="16"/>
  <c r="L88" i="16"/>
  <c r="R88" i="16" s="1"/>
  <c r="H88" i="16"/>
  <c r="G88" i="16"/>
  <c r="F88" i="16"/>
  <c r="E88" i="16"/>
  <c r="D88" i="16"/>
  <c r="V87" i="16"/>
  <c r="T87" i="16"/>
  <c r="R87" i="16"/>
  <c r="P87" i="16"/>
  <c r="O87" i="16"/>
  <c r="U87" i="16" s="1"/>
  <c r="N87" i="16"/>
  <c r="M87" i="16"/>
  <c r="S87" i="16" s="1"/>
  <c r="L87" i="16"/>
  <c r="H87" i="16"/>
  <c r="G87" i="16"/>
  <c r="F87" i="16"/>
  <c r="E87" i="16"/>
  <c r="D87" i="16"/>
  <c r="U86" i="16"/>
  <c r="S86" i="16"/>
  <c r="P86" i="16"/>
  <c r="V86" i="16" s="1"/>
  <c r="O86" i="16"/>
  <c r="N86" i="16"/>
  <c r="T86" i="16" s="1"/>
  <c r="M86" i="16"/>
  <c r="L86" i="16"/>
  <c r="R86" i="16" s="1"/>
  <c r="H86" i="16"/>
  <c r="G86" i="16"/>
  <c r="F86" i="16"/>
  <c r="E86" i="16"/>
  <c r="D86" i="16"/>
  <c r="V85" i="16"/>
  <c r="T85" i="16"/>
  <c r="R85" i="16"/>
  <c r="P85" i="16"/>
  <c r="O85" i="16"/>
  <c r="U85" i="16" s="1"/>
  <c r="N85" i="16"/>
  <c r="M85" i="16"/>
  <c r="S85" i="16" s="1"/>
  <c r="L85" i="16"/>
  <c r="H85" i="16"/>
  <c r="G85" i="16"/>
  <c r="F85" i="16"/>
  <c r="E85" i="16"/>
  <c r="D85" i="16"/>
  <c r="U84" i="16"/>
  <c r="S84" i="16"/>
  <c r="P84" i="16"/>
  <c r="V84" i="16" s="1"/>
  <c r="O84" i="16"/>
  <c r="N84" i="16"/>
  <c r="T84" i="16" s="1"/>
  <c r="M84" i="16"/>
  <c r="L84" i="16"/>
  <c r="R84" i="16" s="1"/>
  <c r="H84" i="16"/>
  <c r="G84" i="16"/>
  <c r="F84" i="16"/>
  <c r="E84" i="16"/>
  <c r="D84" i="16"/>
  <c r="V83" i="16"/>
  <c r="T83" i="16"/>
  <c r="R83" i="16"/>
  <c r="P83" i="16"/>
  <c r="O83" i="16"/>
  <c r="U83" i="16" s="1"/>
  <c r="N83" i="16"/>
  <c r="M83" i="16"/>
  <c r="S83" i="16" s="1"/>
  <c r="L83" i="16"/>
  <c r="H83" i="16"/>
  <c r="G83" i="16"/>
  <c r="F83" i="16"/>
  <c r="E83" i="16"/>
  <c r="D83" i="16"/>
  <c r="U82" i="16"/>
  <c r="S82" i="16"/>
  <c r="P82" i="16"/>
  <c r="V82" i="16" s="1"/>
  <c r="O82" i="16"/>
  <c r="N82" i="16"/>
  <c r="T82" i="16" s="1"/>
  <c r="M82" i="16"/>
  <c r="L82" i="16"/>
  <c r="R82" i="16" s="1"/>
  <c r="H82" i="16"/>
  <c r="G82" i="16"/>
  <c r="F82" i="16"/>
  <c r="E82" i="16"/>
  <c r="D82" i="16"/>
  <c r="V81" i="16"/>
  <c r="T81" i="16"/>
  <c r="R81" i="16"/>
  <c r="P81" i="16"/>
  <c r="O81" i="16"/>
  <c r="U81" i="16" s="1"/>
  <c r="N81" i="16"/>
  <c r="M81" i="16"/>
  <c r="S81" i="16" s="1"/>
  <c r="L81" i="16"/>
  <c r="H81" i="16"/>
  <c r="G81" i="16"/>
  <c r="F81" i="16"/>
  <c r="E81" i="16"/>
  <c r="D81" i="16"/>
  <c r="U80" i="16"/>
  <c r="S80" i="16"/>
  <c r="P80" i="16"/>
  <c r="V80" i="16" s="1"/>
  <c r="O80" i="16"/>
  <c r="N80" i="16"/>
  <c r="T80" i="16" s="1"/>
  <c r="M80" i="16"/>
  <c r="L80" i="16"/>
  <c r="R80" i="16" s="1"/>
  <c r="H80" i="16"/>
  <c r="G80" i="16"/>
  <c r="F80" i="16"/>
  <c r="E80" i="16"/>
  <c r="D80" i="16"/>
  <c r="V79" i="16"/>
  <c r="T79" i="16"/>
  <c r="R79" i="16"/>
  <c r="P79" i="16"/>
  <c r="O79" i="16"/>
  <c r="U79" i="16" s="1"/>
  <c r="N79" i="16"/>
  <c r="M79" i="16"/>
  <c r="S79" i="16" s="1"/>
  <c r="L79" i="16"/>
  <c r="H79" i="16"/>
  <c r="G79" i="16"/>
  <c r="F79" i="16"/>
  <c r="E79" i="16"/>
  <c r="D79" i="16"/>
  <c r="U78" i="16"/>
  <c r="S78" i="16"/>
  <c r="P78" i="16"/>
  <c r="V78" i="16" s="1"/>
  <c r="O78" i="16"/>
  <c r="N78" i="16"/>
  <c r="T78" i="16" s="1"/>
  <c r="M78" i="16"/>
  <c r="L78" i="16"/>
  <c r="R78" i="16" s="1"/>
  <c r="H78" i="16"/>
  <c r="G78" i="16"/>
  <c r="F78" i="16"/>
  <c r="E78" i="16"/>
  <c r="D78" i="16"/>
  <c r="V77" i="16"/>
  <c r="T77" i="16"/>
  <c r="R77" i="16"/>
  <c r="P77" i="16"/>
  <c r="O77" i="16"/>
  <c r="U77" i="16" s="1"/>
  <c r="N77" i="16"/>
  <c r="M77" i="16"/>
  <c r="S77" i="16" s="1"/>
  <c r="L77" i="16"/>
  <c r="H77" i="16"/>
  <c r="G77" i="16"/>
  <c r="F77" i="16"/>
  <c r="E77" i="16"/>
  <c r="D77" i="16"/>
  <c r="U76" i="16"/>
  <c r="S76" i="16"/>
  <c r="P76" i="16"/>
  <c r="V76" i="16" s="1"/>
  <c r="O76" i="16"/>
  <c r="N76" i="16"/>
  <c r="T76" i="16" s="1"/>
  <c r="M76" i="16"/>
  <c r="L76" i="16"/>
  <c r="R76" i="16" s="1"/>
  <c r="H76" i="16"/>
  <c r="G76" i="16"/>
  <c r="F76" i="16"/>
  <c r="E76" i="16"/>
  <c r="D76" i="16"/>
  <c r="V75" i="16"/>
  <c r="T75" i="16"/>
  <c r="R75" i="16"/>
  <c r="P75" i="16"/>
  <c r="O75" i="16"/>
  <c r="U75" i="16" s="1"/>
  <c r="N75" i="16"/>
  <c r="M75" i="16"/>
  <c r="S75" i="16" s="1"/>
  <c r="L75" i="16"/>
  <c r="H75" i="16"/>
  <c r="G75" i="16"/>
  <c r="F75" i="16"/>
  <c r="E75" i="16"/>
  <c r="D75" i="16"/>
  <c r="U74" i="16"/>
  <c r="S74" i="16"/>
  <c r="P74" i="16"/>
  <c r="V74" i="16" s="1"/>
  <c r="O74" i="16"/>
  <c r="N74" i="16"/>
  <c r="T74" i="16" s="1"/>
  <c r="M74" i="16"/>
  <c r="L74" i="16"/>
  <c r="R74" i="16" s="1"/>
  <c r="H74" i="16"/>
  <c r="G74" i="16"/>
  <c r="F74" i="16"/>
  <c r="E74" i="16"/>
  <c r="D74" i="16"/>
  <c r="V73" i="16"/>
  <c r="T73" i="16"/>
  <c r="R73" i="16"/>
  <c r="P73" i="16"/>
  <c r="O73" i="16"/>
  <c r="U73" i="16" s="1"/>
  <c r="N73" i="16"/>
  <c r="M73" i="16"/>
  <c r="S73" i="16" s="1"/>
  <c r="L73" i="16"/>
  <c r="H73" i="16"/>
  <c r="G73" i="16"/>
  <c r="F73" i="16"/>
  <c r="E73" i="16"/>
  <c r="D73" i="16"/>
  <c r="U72" i="16"/>
  <c r="S72" i="16"/>
  <c r="P72" i="16"/>
  <c r="V72" i="16" s="1"/>
  <c r="O72" i="16"/>
  <c r="N72" i="16"/>
  <c r="T72" i="16" s="1"/>
  <c r="M72" i="16"/>
  <c r="L72" i="16"/>
  <c r="R72" i="16" s="1"/>
  <c r="H72" i="16"/>
  <c r="G72" i="16"/>
  <c r="F72" i="16"/>
  <c r="E72" i="16"/>
  <c r="D72" i="16"/>
  <c r="T71" i="16"/>
  <c r="P71" i="16"/>
  <c r="V71" i="16" s="1"/>
  <c r="O71" i="16"/>
  <c r="U71" i="16" s="1"/>
  <c r="N71" i="16"/>
  <c r="M71" i="16"/>
  <c r="S71" i="16" s="1"/>
  <c r="L71" i="16"/>
  <c r="R71" i="16" s="1"/>
  <c r="H71" i="16"/>
  <c r="G71" i="16"/>
  <c r="F71" i="16"/>
  <c r="E71" i="16"/>
  <c r="D71" i="16"/>
  <c r="S70" i="16"/>
  <c r="P70" i="16"/>
  <c r="V70" i="16" s="1"/>
  <c r="O70" i="16"/>
  <c r="U70" i="16" s="1"/>
  <c r="N70" i="16"/>
  <c r="T70" i="16" s="1"/>
  <c r="M70" i="16"/>
  <c r="L70" i="16"/>
  <c r="R70" i="16" s="1"/>
  <c r="H70" i="16"/>
  <c r="G70" i="16"/>
  <c r="F70" i="16"/>
  <c r="E70" i="16"/>
  <c r="D70" i="16"/>
  <c r="V69" i="16"/>
  <c r="T69" i="16"/>
  <c r="R69" i="16"/>
  <c r="P69" i="16"/>
  <c r="O69" i="16"/>
  <c r="U69" i="16" s="1"/>
  <c r="N69" i="16"/>
  <c r="M69" i="16"/>
  <c r="S69" i="16" s="1"/>
  <c r="L69" i="16"/>
  <c r="H69" i="16"/>
  <c r="G69" i="16"/>
  <c r="F69" i="16"/>
  <c r="E69" i="16"/>
  <c r="D69" i="16"/>
  <c r="U68" i="16"/>
  <c r="R68" i="16"/>
  <c r="P68" i="16"/>
  <c r="V68" i="16" s="1"/>
  <c r="O68" i="16"/>
  <c r="N68" i="16"/>
  <c r="T68" i="16" s="1"/>
  <c r="M68" i="16"/>
  <c r="S68" i="16" s="1"/>
  <c r="L68" i="16"/>
  <c r="H68" i="16"/>
  <c r="G68" i="16"/>
  <c r="F68" i="16"/>
  <c r="E68" i="16"/>
  <c r="D68" i="16"/>
  <c r="T67" i="16"/>
  <c r="R67" i="16"/>
  <c r="P67" i="16"/>
  <c r="V67" i="16" s="1"/>
  <c r="O67" i="16"/>
  <c r="U67" i="16" s="1"/>
  <c r="N67" i="16"/>
  <c r="M67" i="16"/>
  <c r="S67" i="16" s="1"/>
  <c r="L67" i="16"/>
  <c r="H67" i="16"/>
  <c r="G67" i="16"/>
  <c r="F67" i="16"/>
  <c r="E67" i="16"/>
  <c r="D67" i="16"/>
  <c r="S66" i="16"/>
  <c r="P66" i="16"/>
  <c r="V66" i="16" s="1"/>
  <c r="O66" i="16"/>
  <c r="U66" i="16" s="1"/>
  <c r="N66" i="16"/>
  <c r="T66" i="16" s="1"/>
  <c r="M66" i="16"/>
  <c r="L66" i="16"/>
  <c r="R66" i="16" s="1"/>
  <c r="H66" i="16"/>
  <c r="G66" i="16"/>
  <c r="F66" i="16"/>
  <c r="E66" i="16"/>
  <c r="D66" i="16"/>
  <c r="V65" i="16"/>
  <c r="S65" i="16"/>
  <c r="R65" i="16"/>
  <c r="P65" i="16"/>
  <c r="O65" i="16"/>
  <c r="U65" i="16" s="1"/>
  <c r="N65" i="16"/>
  <c r="T65" i="16" s="1"/>
  <c r="M65" i="16"/>
  <c r="L65" i="16"/>
  <c r="H65" i="16"/>
  <c r="G65" i="16"/>
  <c r="F65" i="16"/>
  <c r="E65" i="16"/>
  <c r="D65" i="16"/>
  <c r="U64" i="16"/>
  <c r="S64" i="16"/>
  <c r="P64" i="16"/>
  <c r="V64" i="16" s="1"/>
  <c r="O64" i="16"/>
  <c r="N64" i="16"/>
  <c r="T64" i="16" s="1"/>
  <c r="M64" i="16"/>
  <c r="L64" i="16"/>
  <c r="R64" i="16" s="1"/>
  <c r="H64" i="16"/>
  <c r="G64" i="16"/>
  <c r="F64" i="16"/>
  <c r="E64" i="16"/>
  <c r="D64" i="16"/>
  <c r="T63" i="16"/>
  <c r="P63" i="16"/>
  <c r="V63" i="16" s="1"/>
  <c r="O63" i="16"/>
  <c r="U63" i="16" s="1"/>
  <c r="N63" i="16"/>
  <c r="M63" i="16"/>
  <c r="S63" i="16" s="1"/>
  <c r="L63" i="16"/>
  <c r="R63" i="16" s="1"/>
  <c r="H63" i="16"/>
  <c r="G63" i="16"/>
  <c r="F63" i="16"/>
  <c r="E63" i="16"/>
  <c r="D63" i="16"/>
  <c r="S62" i="16"/>
  <c r="P62" i="16"/>
  <c r="V62" i="16" s="1"/>
  <c r="O62" i="16"/>
  <c r="U62" i="16" s="1"/>
  <c r="N62" i="16"/>
  <c r="T62" i="16" s="1"/>
  <c r="M62" i="16"/>
  <c r="L62" i="16"/>
  <c r="R62" i="16" s="1"/>
  <c r="H62" i="16"/>
  <c r="G62" i="16"/>
  <c r="F62" i="16"/>
  <c r="E62" i="16"/>
  <c r="D62" i="16"/>
  <c r="V61" i="16"/>
  <c r="T61" i="16"/>
  <c r="P61" i="16"/>
  <c r="O61" i="16"/>
  <c r="N61" i="16"/>
  <c r="M61" i="16"/>
  <c r="S61" i="16" s="1"/>
  <c r="L61" i="16"/>
  <c r="H61" i="16"/>
  <c r="H135" i="16" s="1"/>
  <c r="G61" i="16"/>
  <c r="F61" i="16"/>
  <c r="F135" i="16" s="1"/>
  <c r="E61" i="16"/>
  <c r="D61" i="16"/>
  <c r="R61" i="16" s="1"/>
  <c r="U60" i="16"/>
  <c r="R60" i="16"/>
  <c r="P60" i="16"/>
  <c r="V60" i="16" s="1"/>
  <c r="O60" i="16"/>
  <c r="N60" i="16"/>
  <c r="T60" i="16" s="1"/>
  <c r="M60" i="16"/>
  <c r="S60" i="16" s="1"/>
  <c r="L60" i="16"/>
  <c r="H60" i="16"/>
  <c r="G60" i="16"/>
  <c r="F60" i="16"/>
  <c r="E60" i="16"/>
  <c r="D60" i="16"/>
  <c r="V58" i="16"/>
  <c r="T58" i="16"/>
  <c r="P58" i="16"/>
  <c r="O58" i="16"/>
  <c r="U58" i="16" s="1"/>
  <c r="N58" i="16"/>
  <c r="M58" i="16"/>
  <c r="S58" i="16" s="1"/>
  <c r="L58" i="16"/>
  <c r="H58" i="16"/>
  <c r="G58" i="16"/>
  <c r="F58" i="16"/>
  <c r="F19" i="16" s="1"/>
  <c r="E58" i="16"/>
  <c r="D58" i="16"/>
  <c r="R58" i="16" s="1"/>
  <c r="U57" i="16"/>
  <c r="R57" i="16"/>
  <c r="P57" i="16"/>
  <c r="V57" i="16" s="1"/>
  <c r="O57" i="16"/>
  <c r="N57" i="16"/>
  <c r="T57" i="16" s="1"/>
  <c r="M57" i="16"/>
  <c r="S57" i="16" s="1"/>
  <c r="L57" i="16"/>
  <c r="H57" i="16"/>
  <c r="G57" i="16"/>
  <c r="F57" i="16"/>
  <c r="E57" i="16"/>
  <c r="D57" i="16"/>
  <c r="T56" i="16"/>
  <c r="R56" i="16"/>
  <c r="P56" i="16"/>
  <c r="V56" i="16" s="1"/>
  <c r="O56" i="16"/>
  <c r="U56" i="16" s="1"/>
  <c r="N56" i="16"/>
  <c r="M56" i="16"/>
  <c r="S56" i="16" s="1"/>
  <c r="L56" i="16"/>
  <c r="H56" i="16"/>
  <c r="G56" i="16"/>
  <c r="F56" i="16"/>
  <c r="E56" i="16"/>
  <c r="D56" i="16"/>
  <c r="S55" i="16"/>
  <c r="P55" i="16"/>
  <c r="V55" i="16" s="1"/>
  <c r="O55" i="16"/>
  <c r="U55" i="16" s="1"/>
  <c r="N55" i="16"/>
  <c r="T55" i="16" s="1"/>
  <c r="M55" i="16"/>
  <c r="L55" i="16"/>
  <c r="R55" i="16" s="1"/>
  <c r="H55" i="16"/>
  <c r="G55" i="16"/>
  <c r="G16" i="16" s="1"/>
  <c r="D16" i="16" s="1"/>
  <c r="F55" i="16"/>
  <c r="E55" i="16"/>
  <c r="D55" i="16"/>
  <c r="V54" i="16"/>
  <c r="S54" i="16"/>
  <c r="R54" i="16"/>
  <c r="P54" i="16"/>
  <c r="O54" i="16"/>
  <c r="U54" i="16" s="1"/>
  <c r="N54" i="16"/>
  <c r="T54" i="16" s="1"/>
  <c r="M54" i="16"/>
  <c r="L54" i="16"/>
  <c r="H54" i="16"/>
  <c r="G54" i="16"/>
  <c r="F54" i="16"/>
  <c r="E54" i="16"/>
  <c r="D54" i="16"/>
  <c r="U53" i="16"/>
  <c r="S53" i="16"/>
  <c r="P53" i="16"/>
  <c r="V53" i="16" s="1"/>
  <c r="O53" i="16"/>
  <c r="N53" i="16"/>
  <c r="T53" i="16" s="1"/>
  <c r="M53" i="16"/>
  <c r="L53" i="16"/>
  <c r="R53" i="16" s="1"/>
  <c r="H53" i="16"/>
  <c r="G53" i="16"/>
  <c r="F53" i="16"/>
  <c r="E53" i="16"/>
  <c r="D53" i="16"/>
  <c r="T52" i="16"/>
  <c r="P52" i="16"/>
  <c r="V52" i="16" s="1"/>
  <c r="O52" i="16"/>
  <c r="U52" i="16" s="1"/>
  <c r="N52" i="16"/>
  <c r="M52" i="16"/>
  <c r="S52" i="16" s="1"/>
  <c r="L52" i="16"/>
  <c r="R52" i="16" s="1"/>
  <c r="H52" i="16"/>
  <c r="G52" i="16"/>
  <c r="F52" i="16"/>
  <c r="E52" i="16"/>
  <c r="D52" i="16"/>
  <c r="S51" i="16"/>
  <c r="P51" i="16"/>
  <c r="V51" i="16" s="1"/>
  <c r="O51" i="16"/>
  <c r="O59" i="16" s="1"/>
  <c r="N51" i="16"/>
  <c r="T51" i="16" s="1"/>
  <c r="M51" i="16"/>
  <c r="L51" i="16"/>
  <c r="R51" i="16" s="1"/>
  <c r="H51" i="16"/>
  <c r="G51" i="16"/>
  <c r="F51" i="16"/>
  <c r="E51" i="16"/>
  <c r="D51" i="16"/>
  <c r="V50" i="16"/>
  <c r="T50" i="16"/>
  <c r="R50" i="16"/>
  <c r="P50" i="16"/>
  <c r="O50" i="16"/>
  <c r="U50" i="16" s="1"/>
  <c r="N50" i="16"/>
  <c r="M50" i="16"/>
  <c r="S50" i="16" s="1"/>
  <c r="L50" i="16"/>
  <c r="H50" i="16"/>
  <c r="H9" i="16" s="1"/>
  <c r="G50" i="16"/>
  <c r="F50" i="16"/>
  <c r="E50" i="16"/>
  <c r="D50" i="16"/>
  <c r="U49" i="16"/>
  <c r="R49" i="16"/>
  <c r="P49" i="16"/>
  <c r="V49" i="16" s="1"/>
  <c r="O49" i="16"/>
  <c r="N49" i="16"/>
  <c r="T49" i="16" s="1"/>
  <c r="M49" i="16"/>
  <c r="S49" i="16" s="1"/>
  <c r="L49" i="16"/>
  <c r="H49" i="16"/>
  <c r="G49" i="16"/>
  <c r="F49" i="16"/>
  <c r="E49" i="16"/>
  <c r="D49" i="16"/>
  <c r="T48" i="16"/>
  <c r="R48" i="16"/>
  <c r="P48" i="16"/>
  <c r="V48" i="16" s="1"/>
  <c r="O48" i="16"/>
  <c r="U48" i="16" s="1"/>
  <c r="N48" i="16"/>
  <c r="M48" i="16"/>
  <c r="S48" i="16" s="1"/>
  <c r="L48" i="16"/>
  <c r="H48" i="16"/>
  <c r="G48" i="16"/>
  <c r="F48" i="16"/>
  <c r="E48" i="16"/>
  <c r="D48" i="16"/>
  <c r="S47" i="16"/>
  <c r="P47" i="16"/>
  <c r="V47" i="16" s="1"/>
  <c r="O47" i="16"/>
  <c r="U47" i="16" s="1"/>
  <c r="N47" i="16"/>
  <c r="T47" i="16" s="1"/>
  <c r="M47" i="16"/>
  <c r="L47" i="16"/>
  <c r="R47" i="16" s="1"/>
  <c r="H47" i="16"/>
  <c r="G47" i="16"/>
  <c r="G59" i="16" s="1"/>
  <c r="F47" i="16"/>
  <c r="E47" i="16"/>
  <c r="E59" i="16" s="1"/>
  <c r="D47" i="16"/>
  <c r="V46" i="16"/>
  <c r="S46" i="16"/>
  <c r="R46" i="16"/>
  <c r="P46" i="16"/>
  <c r="O46" i="16"/>
  <c r="U46" i="16" s="1"/>
  <c r="N46" i="16"/>
  <c r="N59" i="16" s="1"/>
  <c r="M46" i="16"/>
  <c r="L46" i="16"/>
  <c r="H46" i="16"/>
  <c r="H59" i="16" s="1"/>
  <c r="G46" i="16"/>
  <c r="F46" i="16"/>
  <c r="E46" i="16"/>
  <c r="D46" i="16"/>
  <c r="S45" i="16"/>
  <c r="P45" i="16"/>
  <c r="V45" i="16" s="1"/>
  <c r="O45" i="16"/>
  <c r="N45" i="16"/>
  <c r="T45" i="16" s="1"/>
  <c r="M45" i="16"/>
  <c r="L45" i="16"/>
  <c r="R45" i="16" s="1"/>
  <c r="H45" i="16"/>
  <c r="G45" i="16"/>
  <c r="U45" i="16" s="1"/>
  <c r="F45" i="16"/>
  <c r="E45" i="16"/>
  <c r="D45" i="16"/>
  <c r="V43" i="16"/>
  <c r="S43" i="16"/>
  <c r="P43" i="16"/>
  <c r="O43" i="16"/>
  <c r="N43" i="16"/>
  <c r="T43" i="16" s="1"/>
  <c r="M43" i="16"/>
  <c r="L43" i="16"/>
  <c r="H43" i="16"/>
  <c r="G43" i="16"/>
  <c r="F43" i="16"/>
  <c r="E43" i="16"/>
  <c r="D43" i="16"/>
  <c r="R43" i="16" s="1"/>
  <c r="U42" i="16"/>
  <c r="S42" i="16"/>
  <c r="P42" i="16"/>
  <c r="V42" i="16" s="1"/>
  <c r="O42" i="16"/>
  <c r="N42" i="16"/>
  <c r="T42" i="16" s="1"/>
  <c r="M42" i="16"/>
  <c r="L42" i="16"/>
  <c r="R42" i="16" s="1"/>
  <c r="H42" i="16"/>
  <c r="G42" i="16"/>
  <c r="F42" i="16"/>
  <c r="E42" i="16"/>
  <c r="E18" i="16" s="1"/>
  <c r="D18" i="16" s="1"/>
  <c r="D42" i="16"/>
  <c r="T41" i="16"/>
  <c r="P41" i="16"/>
  <c r="V41" i="16" s="1"/>
  <c r="O41" i="16"/>
  <c r="U41" i="16" s="1"/>
  <c r="N41" i="16"/>
  <c r="M41" i="16"/>
  <c r="S41" i="16" s="1"/>
  <c r="L41" i="16"/>
  <c r="R41" i="16" s="1"/>
  <c r="H41" i="16"/>
  <c r="H17" i="16" s="1"/>
  <c r="G41" i="16"/>
  <c r="F41" i="16"/>
  <c r="E41" i="16"/>
  <c r="D41" i="16"/>
  <c r="S40" i="16"/>
  <c r="P40" i="16"/>
  <c r="V40" i="16" s="1"/>
  <c r="O40" i="16"/>
  <c r="U40" i="16" s="1"/>
  <c r="N40" i="16"/>
  <c r="T40" i="16" s="1"/>
  <c r="M40" i="16"/>
  <c r="L40" i="16"/>
  <c r="R40" i="16" s="1"/>
  <c r="H40" i="16"/>
  <c r="G40" i="16"/>
  <c r="F40" i="16"/>
  <c r="E40" i="16"/>
  <c r="D40" i="16"/>
  <c r="V39" i="16"/>
  <c r="T39" i="16"/>
  <c r="R39" i="16"/>
  <c r="P39" i="16"/>
  <c r="O39" i="16"/>
  <c r="U39" i="16" s="1"/>
  <c r="N39" i="16"/>
  <c r="M39" i="16"/>
  <c r="S39" i="16" s="1"/>
  <c r="L39" i="16"/>
  <c r="H39" i="16"/>
  <c r="G39" i="16"/>
  <c r="F39" i="16"/>
  <c r="F15" i="16" s="1"/>
  <c r="E39" i="16"/>
  <c r="D39" i="16"/>
  <c r="U38" i="16"/>
  <c r="R38" i="16"/>
  <c r="P38" i="16"/>
  <c r="V38" i="16" s="1"/>
  <c r="O38" i="16"/>
  <c r="N38" i="16"/>
  <c r="T38" i="16" s="1"/>
  <c r="M38" i="16"/>
  <c r="S38" i="16" s="1"/>
  <c r="L38" i="16"/>
  <c r="H38" i="16"/>
  <c r="G38" i="16"/>
  <c r="F38" i="16"/>
  <c r="E38" i="16"/>
  <c r="E14" i="16" s="1"/>
  <c r="D14" i="16" s="1"/>
  <c r="D38" i="16"/>
  <c r="T37" i="16"/>
  <c r="R37" i="16"/>
  <c r="P37" i="16"/>
  <c r="V37" i="16" s="1"/>
  <c r="O37" i="16"/>
  <c r="U37" i="16" s="1"/>
  <c r="N37" i="16"/>
  <c r="M37" i="16"/>
  <c r="S37" i="16" s="1"/>
  <c r="L37" i="16"/>
  <c r="H37" i="16"/>
  <c r="G37" i="16"/>
  <c r="F37" i="16"/>
  <c r="F11" i="16" s="1"/>
  <c r="E37" i="16"/>
  <c r="D37" i="16"/>
  <c r="S36" i="16"/>
  <c r="P36" i="16"/>
  <c r="V36" i="16" s="1"/>
  <c r="O36" i="16"/>
  <c r="U36" i="16" s="1"/>
  <c r="N36" i="16"/>
  <c r="T36" i="16" s="1"/>
  <c r="M36" i="16"/>
  <c r="L36" i="16"/>
  <c r="R36" i="16" s="1"/>
  <c r="H36" i="16"/>
  <c r="G36" i="16"/>
  <c r="F36" i="16"/>
  <c r="E36" i="16"/>
  <c r="E10" i="16" s="1"/>
  <c r="D10" i="16" s="1"/>
  <c r="D36" i="16"/>
  <c r="V35" i="16"/>
  <c r="S35" i="16"/>
  <c r="R35" i="16"/>
  <c r="P35" i="16"/>
  <c r="O35" i="16"/>
  <c r="U35" i="16" s="1"/>
  <c r="N35" i="16"/>
  <c r="T35" i="16" s="1"/>
  <c r="M35" i="16"/>
  <c r="L35" i="16"/>
  <c r="H35" i="16"/>
  <c r="G35" i="16"/>
  <c r="F35" i="16"/>
  <c r="E35" i="16"/>
  <c r="D35" i="16"/>
  <c r="U34" i="16"/>
  <c r="S34" i="16"/>
  <c r="P34" i="16"/>
  <c r="V34" i="16" s="1"/>
  <c r="O34" i="16"/>
  <c r="N34" i="16"/>
  <c r="T34" i="16" s="1"/>
  <c r="M34" i="16"/>
  <c r="L34" i="16"/>
  <c r="R34" i="16" s="1"/>
  <c r="H34" i="16"/>
  <c r="G34" i="16"/>
  <c r="G8" i="16" s="1"/>
  <c r="D8" i="16" s="1"/>
  <c r="F34" i="16"/>
  <c r="E34" i="16"/>
  <c r="D34" i="16"/>
  <c r="T33" i="16"/>
  <c r="P33" i="16"/>
  <c r="V33" i="16" s="1"/>
  <c r="O33" i="16"/>
  <c r="U33" i="16" s="1"/>
  <c r="N33" i="16"/>
  <c r="M33" i="16"/>
  <c r="S33" i="16" s="1"/>
  <c r="L33" i="16"/>
  <c r="R33" i="16" s="1"/>
  <c r="H33" i="16"/>
  <c r="G33" i="16"/>
  <c r="F33" i="16"/>
  <c r="F7" i="16" s="1"/>
  <c r="E33" i="16"/>
  <c r="E44" i="16" s="1"/>
  <c r="D33" i="16"/>
  <c r="S32" i="16"/>
  <c r="P32" i="16"/>
  <c r="V32" i="16" s="1"/>
  <c r="O32" i="16"/>
  <c r="O44" i="16" s="1"/>
  <c r="N32" i="16"/>
  <c r="T32" i="16" s="1"/>
  <c r="M32" i="16"/>
  <c r="L32" i="16"/>
  <c r="R32" i="16" s="1"/>
  <c r="H32" i="16"/>
  <c r="H44" i="16" s="1"/>
  <c r="G32" i="16"/>
  <c r="G44" i="16" s="1"/>
  <c r="F32" i="16"/>
  <c r="E32" i="16"/>
  <c r="D32" i="16"/>
  <c r="V31" i="16"/>
  <c r="T31" i="16"/>
  <c r="R31" i="16"/>
  <c r="P31" i="16"/>
  <c r="O31" i="16"/>
  <c r="U31" i="16" s="1"/>
  <c r="N31" i="16"/>
  <c r="M31" i="16"/>
  <c r="S31" i="16" s="1"/>
  <c r="L31" i="16"/>
  <c r="H31" i="16"/>
  <c r="G31" i="16"/>
  <c r="F31" i="16"/>
  <c r="E31" i="16"/>
  <c r="D31" i="16"/>
  <c r="S29" i="16"/>
  <c r="P29" i="16"/>
  <c r="V29" i="16" s="1"/>
  <c r="O29" i="16"/>
  <c r="U29" i="16" s="1"/>
  <c r="N29" i="16"/>
  <c r="L29" i="16" s="1"/>
  <c r="R29" i="16" s="1"/>
  <c r="M29" i="16"/>
  <c r="H29" i="16"/>
  <c r="G29" i="16"/>
  <c r="F29" i="16"/>
  <c r="E29" i="16"/>
  <c r="D29" i="16" s="1"/>
  <c r="V28" i="16"/>
  <c r="S28" i="16"/>
  <c r="P28" i="16"/>
  <c r="O28" i="16"/>
  <c r="U28" i="16" s="1"/>
  <c r="N28" i="16"/>
  <c r="T28" i="16" s="1"/>
  <c r="M28" i="16"/>
  <c r="H28" i="16"/>
  <c r="G28" i="16"/>
  <c r="F28" i="16"/>
  <c r="D28" i="16" s="1"/>
  <c r="E28" i="16"/>
  <c r="U27" i="16"/>
  <c r="P27" i="16"/>
  <c r="V27" i="16" s="1"/>
  <c r="O27" i="16"/>
  <c r="N27" i="16"/>
  <c r="T27" i="16" s="1"/>
  <c r="M27" i="16"/>
  <c r="L27" i="16" s="1"/>
  <c r="R27" i="16" s="1"/>
  <c r="H27" i="16"/>
  <c r="G27" i="16"/>
  <c r="F27" i="16"/>
  <c r="E27" i="16"/>
  <c r="D27" i="16"/>
  <c r="U26" i="16"/>
  <c r="S26" i="16"/>
  <c r="P26" i="16"/>
  <c r="V26" i="16" s="1"/>
  <c r="O26" i="16"/>
  <c r="N26" i="16"/>
  <c r="T26" i="16" s="1"/>
  <c r="M26" i="16"/>
  <c r="H26" i="16"/>
  <c r="G26" i="16"/>
  <c r="F26" i="16"/>
  <c r="E26" i="16"/>
  <c r="D26" i="16" s="1"/>
  <c r="V25" i="16"/>
  <c r="T25" i="16"/>
  <c r="P25" i="16"/>
  <c r="O25" i="16"/>
  <c r="U25" i="16" s="1"/>
  <c r="N25" i="16"/>
  <c r="M25" i="16"/>
  <c r="S25" i="16" s="1"/>
  <c r="H25" i="16"/>
  <c r="G25" i="16"/>
  <c r="F25" i="16"/>
  <c r="D25" i="16" s="1"/>
  <c r="E25" i="16"/>
  <c r="U24" i="16"/>
  <c r="S24" i="16"/>
  <c r="P24" i="16"/>
  <c r="V24" i="16" s="1"/>
  <c r="O24" i="16"/>
  <c r="N24" i="16"/>
  <c r="T24" i="16" s="1"/>
  <c r="M24" i="16"/>
  <c r="H24" i="16"/>
  <c r="G24" i="16"/>
  <c r="F24" i="16"/>
  <c r="E24" i="16"/>
  <c r="D24" i="16" s="1"/>
  <c r="V23" i="16"/>
  <c r="T23" i="16"/>
  <c r="P23" i="16"/>
  <c r="O23" i="16"/>
  <c r="U23" i="16" s="1"/>
  <c r="N23" i="16"/>
  <c r="M23" i="16"/>
  <c r="L23" i="16" s="1"/>
  <c r="R23" i="16" s="1"/>
  <c r="H23" i="16"/>
  <c r="G23" i="16"/>
  <c r="F23" i="16"/>
  <c r="E23" i="16"/>
  <c r="D23" i="16"/>
  <c r="S22" i="16"/>
  <c r="P22" i="16"/>
  <c r="V22" i="16" s="1"/>
  <c r="O22" i="16"/>
  <c r="N22" i="16"/>
  <c r="T22" i="16" s="1"/>
  <c r="M22" i="16"/>
  <c r="H22" i="16"/>
  <c r="G22" i="16"/>
  <c r="U22" i="16" s="1"/>
  <c r="F22" i="16"/>
  <c r="E22" i="16"/>
  <c r="E30" i="16" s="1"/>
  <c r="V21" i="16"/>
  <c r="T21" i="16"/>
  <c r="P21" i="16"/>
  <c r="P30" i="16" s="1"/>
  <c r="O21" i="16"/>
  <c r="U21" i="16" s="1"/>
  <c r="N21" i="16"/>
  <c r="M21" i="16"/>
  <c r="M30" i="16" s="1"/>
  <c r="H21" i="16"/>
  <c r="H30" i="16" s="1"/>
  <c r="G21" i="16"/>
  <c r="F21" i="16"/>
  <c r="F30" i="16" s="1"/>
  <c r="E21" i="16"/>
  <c r="P19" i="16"/>
  <c r="V19" i="16" s="1"/>
  <c r="O19" i="16"/>
  <c r="N19" i="16"/>
  <c r="T19" i="16" s="1"/>
  <c r="H19" i="16"/>
  <c r="G19" i="16"/>
  <c r="U19" i="16" s="1"/>
  <c r="E19" i="16"/>
  <c r="D19" i="16" s="1"/>
  <c r="T18" i="16"/>
  <c r="O18" i="16"/>
  <c r="U18" i="16" s="1"/>
  <c r="N18" i="16"/>
  <c r="M18" i="16"/>
  <c r="S18" i="16" s="1"/>
  <c r="H18" i="16"/>
  <c r="G18" i="16"/>
  <c r="F18" i="16"/>
  <c r="S17" i="16"/>
  <c r="P17" i="16"/>
  <c r="V17" i="16" s="1"/>
  <c r="N17" i="16"/>
  <c r="T17" i="16" s="1"/>
  <c r="M17" i="16"/>
  <c r="G17" i="16"/>
  <c r="F17" i="16"/>
  <c r="E17" i="16"/>
  <c r="D17" i="16" s="1"/>
  <c r="V16" i="16"/>
  <c r="P16" i="16"/>
  <c r="O16" i="16"/>
  <c r="U16" i="16" s="1"/>
  <c r="M16" i="16"/>
  <c r="H16" i="16"/>
  <c r="F16" i="16"/>
  <c r="E16" i="16"/>
  <c r="P15" i="16"/>
  <c r="V15" i="16" s="1"/>
  <c r="O15" i="16"/>
  <c r="N15" i="16"/>
  <c r="T15" i="16" s="1"/>
  <c r="H15" i="16"/>
  <c r="G15" i="16"/>
  <c r="U15" i="16" s="1"/>
  <c r="E15" i="16"/>
  <c r="T14" i="16"/>
  <c r="O14" i="16"/>
  <c r="U14" i="16" s="1"/>
  <c r="N14" i="16"/>
  <c r="M14" i="16"/>
  <c r="S14" i="16" s="1"/>
  <c r="H14" i="16"/>
  <c r="G14" i="16"/>
  <c r="F14" i="16"/>
  <c r="U13" i="16"/>
  <c r="S13" i="16"/>
  <c r="P13" i="16"/>
  <c r="V13" i="16" s="1"/>
  <c r="O13" i="16"/>
  <c r="N13" i="16"/>
  <c r="T13" i="16" s="1"/>
  <c r="M13" i="16"/>
  <c r="H13" i="16"/>
  <c r="G13" i="16"/>
  <c r="F13" i="16"/>
  <c r="E13" i="16"/>
  <c r="D13" i="16" s="1"/>
  <c r="V12" i="16"/>
  <c r="T12" i="16"/>
  <c r="P12" i="16"/>
  <c r="O12" i="16"/>
  <c r="U12" i="16" s="1"/>
  <c r="N12" i="16"/>
  <c r="M12" i="16"/>
  <c r="L12" i="16" s="1"/>
  <c r="R12" i="16" s="1"/>
  <c r="H12" i="16"/>
  <c r="D12" i="16" s="1"/>
  <c r="G12" i="16"/>
  <c r="F12" i="16"/>
  <c r="E12" i="16"/>
  <c r="U11" i="16"/>
  <c r="P11" i="16"/>
  <c r="V11" i="16" s="1"/>
  <c r="O11" i="16"/>
  <c r="N11" i="16"/>
  <c r="T11" i="16" s="1"/>
  <c r="H11" i="16"/>
  <c r="G11" i="16"/>
  <c r="E11" i="16"/>
  <c r="T10" i="16"/>
  <c r="O10" i="16"/>
  <c r="U10" i="16" s="1"/>
  <c r="N10" i="16"/>
  <c r="M10" i="16"/>
  <c r="S10" i="16" s="1"/>
  <c r="H10" i="16"/>
  <c r="G10" i="16"/>
  <c r="F10" i="16"/>
  <c r="S9" i="16"/>
  <c r="P9" i="16"/>
  <c r="V9" i="16" s="1"/>
  <c r="N9" i="16"/>
  <c r="T9" i="16" s="1"/>
  <c r="M9" i="16"/>
  <c r="G9" i="16"/>
  <c r="F9" i="16"/>
  <c r="E9" i="16"/>
  <c r="D9" i="16" s="1"/>
  <c r="V8" i="16"/>
  <c r="P8" i="16"/>
  <c r="O8" i="16"/>
  <c r="U8" i="16" s="1"/>
  <c r="M8" i="16"/>
  <c r="H8" i="16"/>
  <c r="F8" i="16"/>
  <c r="E8" i="16"/>
  <c r="U7" i="16"/>
  <c r="P7" i="16"/>
  <c r="V7" i="16" s="1"/>
  <c r="O7" i="16"/>
  <c r="N7" i="16"/>
  <c r="T7" i="16" s="1"/>
  <c r="H7" i="16"/>
  <c r="G7" i="16"/>
  <c r="E7" i="16"/>
  <c r="D7" i="16" s="1"/>
  <c r="V6" i="16"/>
  <c r="P6" i="16"/>
  <c r="O6" i="16"/>
  <c r="U6" i="16" s="1"/>
  <c r="N6" i="16"/>
  <c r="T6" i="16" s="1"/>
  <c r="M6" i="16"/>
  <c r="S6" i="16" s="1"/>
  <c r="H6" i="16"/>
  <c r="G6" i="16"/>
  <c r="F6" i="16"/>
  <c r="D6" i="16" s="1"/>
  <c r="E6" i="16"/>
  <c r="P5" i="16"/>
  <c r="N5" i="16"/>
  <c r="M5" i="16"/>
  <c r="G5" i="16"/>
  <c r="G20" i="16" s="1"/>
  <c r="F5" i="16"/>
  <c r="E5" i="16"/>
  <c r="T4" i="16"/>
  <c r="P4" i="16"/>
  <c r="V4" i="16" s="1"/>
  <c r="O4" i="16"/>
  <c r="U4" i="16" s="1"/>
  <c r="N4" i="16"/>
  <c r="M4" i="16"/>
  <c r="S4" i="16" s="1"/>
  <c r="H4" i="16"/>
  <c r="D4" i="16" s="1"/>
  <c r="G4" i="16"/>
  <c r="F4" i="16"/>
  <c r="E4" i="16"/>
  <c r="R2" i="16"/>
  <c r="F412" i="15"/>
  <c r="U411" i="15"/>
  <c r="P411" i="15"/>
  <c r="V411" i="15" s="1"/>
  <c r="O411" i="15"/>
  <c r="N411" i="15"/>
  <c r="T411" i="15" s="1"/>
  <c r="M411" i="15"/>
  <c r="S411" i="15" s="1"/>
  <c r="L411" i="15"/>
  <c r="R411" i="15" s="1"/>
  <c r="H411" i="15"/>
  <c r="G411" i="15"/>
  <c r="F411" i="15"/>
  <c r="E411" i="15"/>
  <c r="D411" i="15"/>
  <c r="U410" i="15"/>
  <c r="T410" i="15"/>
  <c r="P410" i="15"/>
  <c r="V410" i="15" s="1"/>
  <c r="O410" i="15"/>
  <c r="N410" i="15"/>
  <c r="M410" i="15"/>
  <c r="S410" i="15" s="1"/>
  <c r="L410" i="15"/>
  <c r="R410" i="15" s="1"/>
  <c r="H410" i="15"/>
  <c r="G410" i="15"/>
  <c r="F410" i="15"/>
  <c r="E410" i="15"/>
  <c r="D410" i="15"/>
  <c r="S409" i="15"/>
  <c r="P409" i="15"/>
  <c r="V409" i="15" s="1"/>
  <c r="O409" i="15"/>
  <c r="U409" i="15" s="1"/>
  <c r="N409" i="15"/>
  <c r="T409" i="15" s="1"/>
  <c r="M409" i="15"/>
  <c r="L409" i="15"/>
  <c r="R409" i="15" s="1"/>
  <c r="H409" i="15"/>
  <c r="G409" i="15"/>
  <c r="F409" i="15"/>
  <c r="E409" i="15"/>
  <c r="D409" i="15"/>
  <c r="V408" i="15"/>
  <c r="R408" i="15"/>
  <c r="P408" i="15"/>
  <c r="O408" i="15"/>
  <c r="U408" i="15" s="1"/>
  <c r="N408" i="15"/>
  <c r="T408" i="15" s="1"/>
  <c r="M408" i="15"/>
  <c r="S408" i="15" s="1"/>
  <c r="L408" i="15"/>
  <c r="H408" i="15"/>
  <c r="H412" i="15" s="1"/>
  <c r="G408" i="15"/>
  <c r="G412" i="15" s="1"/>
  <c r="F408" i="15"/>
  <c r="E408" i="15"/>
  <c r="D408" i="15"/>
  <c r="U407" i="15"/>
  <c r="P407" i="15"/>
  <c r="V407" i="15" s="1"/>
  <c r="O407" i="15"/>
  <c r="N407" i="15"/>
  <c r="T407" i="15" s="1"/>
  <c r="M407" i="15"/>
  <c r="S407" i="15" s="1"/>
  <c r="L407" i="15"/>
  <c r="R407" i="15" s="1"/>
  <c r="H407" i="15"/>
  <c r="G407" i="15"/>
  <c r="F407" i="15"/>
  <c r="E407" i="15"/>
  <c r="D407" i="15"/>
  <c r="O406" i="15"/>
  <c r="H406" i="15"/>
  <c r="V405" i="15"/>
  <c r="S405" i="15"/>
  <c r="R405" i="15"/>
  <c r="P405" i="15"/>
  <c r="O405" i="15"/>
  <c r="U405" i="15" s="1"/>
  <c r="N405" i="15"/>
  <c r="M405" i="15"/>
  <c r="L405" i="15"/>
  <c r="H405" i="15"/>
  <c r="G405" i="15"/>
  <c r="G406" i="15" s="1"/>
  <c r="F405" i="15"/>
  <c r="E405" i="15"/>
  <c r="D405" i="15"/>
  <c r="V404" i="15"/>
  <c r="U404" i="15"/>
  <c r="R404" i="15"/>
  <c r="P404" i="15"/>
  <c r="P406" i="15" s="1"/>
  <c r="O404" i="15"/>
  <c r="N404" i="15"/>
  <c r="T404" i="15" s="1"/>
  <c r="M404" i="15"/>
  <c r="L404" i="15"/>
  <c r="H404" i="15"/>
  <c r="G404" i="15"/>
  <c r="F404" i="15"/>
  <c r="F406" i="15" s="1"/>
  <c r="D406" i="15" s="1"/>
  <c r="E404" i="15"/>
  <c r="E406" i="15" s="1"/>
  <c r="D404" i="15"/>
  <c r="T403" i="15"/>
  <c r="S403" i="15"/>
  <c r="P403" i="15"/>
  <c r="V403" i="15" s="1"/>
  <c r="O403" i="15"/>
  <c r="U403" i="15" s="1"/>
  <c r="N403" i="15"/>
  <c r="M403" i="15"/>
  <c r="L403" i="15"/>
  <c r="R403" i="15" s="1"/>
  <c r="H403" i="15"/>
  <c r="G403" i="15"/>
  <c r="F403" i="15"/>
  <c r="E403" i="15"/>
  <c r="D403" i="15"/>
  <c r="N402" i="15"/>
  <c r="M402" i="15"/>
  <c r="G402" i="15"/>
  <c r="U401" i="15"/>
  <c r="T401" i="15"/>
  <c r="P401" i="15"/>
  <c r="V401" i="15" s="1"/>
  <c r="O401" i="15"/>
  <c r="N401" i="15"/>
  <c r="M401" i="15"/>
  <c r="S401" i="15" s="1"/>
  <c r="L401" i="15"/>
  <c r="R401" i="15" s="1"/>
  <c r="H401" i="15"/>
  <c r="G401" i="15"/>
  <c r="F401" i="15"/>
  <c r="F402" i="15" s="1"/>
  <c r="E401" i="15"/>
  <c r="D401" i="15"/>
  <c r="T400" i="15"/>
  <c r="S400" i="15"/>
  <c r="P400" i="15"/>
  <c r="O400" i="15"/>
  <c r="O402" i="15" s="1"/>
  <c r="N400" i="15"/>
  <c r="M400" i="15"/>
  <c r="L400" i="15"/>
  <c r="R400" i="15" s="1"/>
  <c r="H400" i="15"/>
  <c r="H402" i="15" s="1"/>
  <c r="G400" i="15"/>
  <c r="F400" i="15"/>
  <c r="E400" i="15"/>
  <c r="D400" i="15"/>
  <c r="S399" i="15"/>
  <c r="P399" i="15"/>
  <c r="V399" i="15" s="1"/>
  <c r="O399" i="15"/>
  <c r="U399" i="15" s="1"/>
  <c r="N399" i="15"/>
  <c r="T399" i="15" s="1"/>
  <c r="M399" i="15"/>
  <c r="L399" i="15"/>
  <c r="R399" i="15" s="1"/>
  <c r="H399" i="15"/>
  <c r="G399" i="15"/>
  <c r="F399" i="15"/>
  <c r="E399" i="15"/>
  <c r="D399" i="15"/>
  <c r="M398" i="15"/>
  <c r="U397" i="15"/>
  <c r="T397" i="15"/>
  <c r="P397" i="15"/>
  <c r="O397" i="15"/>
  <c r="N397" i="15"/>
  <c r="M397" i="15"/>
  <c r="S397" i="15" s="1"/>
  <c r="L397" i="15"/>
  <c r="R397" i="15" s="1"/>
  <c r="H397" i="15"/>
  <c r="G397" i="15"/>
  <c r="F397" i="15"/>
  <c r="E397" i="15"/>
  <c r="E398" i="15" s="1"/>
  <c r="D397" i="15"/>
  <c r="S396" i="15"/>
  <c r="P396" i="15"/>
  <c r="V396" i="15" s="1"/>
  <c r="O396" i="15"/>
  <c r="U396" i="15" s="1"/>
  <c r="N396" i="15"/>
  <c r="T396" i="15" s="1"/>
  <c r="M396" i="15"/>
  <c r="L396" i="15"/>
  <c r="R396" i="15" s="1"/>
  <c r="H396" i="15"/>
  <c r="G396" i="15"/>
  <c r="F396" i="15"/>
  <c r="E396" i="15"/>
  <c r="D396" i="15"/>
  <c r="V395" i="15"/>
  <c r="R395" i="15"/>
  <c r="P395" i="15"/>
  <c r="O395" i="15"/>
  <c r="O398" i="15" s="1"/>
  <c r="N395" i="15"/>
  <c r="M395" i="15"/>
  <c r="S395" i="15" s="1"/>
  <c r="L395" i="15"/>
  <c r="H395" i="15"/>
  <c r="H398" i="15" s="1"/>
  <c r="G395" i="15"/>
  <c r="F395" i="15"/>
  <c r="F398" i="15" s="1"/>
  <c r="E395" i="15"/>
  <c r="D395" i="15"/>
  <c r="U394" i="15"/>
  <c r="P394" i="15"/>
  <c r="V394" i="15" s="1"/>
  <c r="O394" i="15"/>
  <c r="N394" i="15"/>
  <c r="T394" i="15" s="1"/>
  <c r="M394" i="15"/>
  <c r="S394" i="15" s="1"/>
  <c r="L394" i="15"/>
  <c r="R394" i="15" s="1"/>
  <c r="H394" i="15"/>
  <c r="G394" i="15"/>
  <c r="F394" i="15"/>
  <c r="E394" i="15"/>
  <c r="D394" i="15"/>
  <c r="P393" i="15"/>
  <c r="O393" i="15"/>
  <c r="N393" i="15"/>
  <c r="H393" i="15"/>
  <c r="E393" i="15"/>
  <c r="V392" i="15"/>
  <c r="S392" i="15"/>
  <c r="R392" i="15"/>
  <c r="P392" i="15"/>
  <c r="O392" i="15"/>
  <c r="U392" i="15" s="1"/>
  <c r="N392" i="15"/>
  <c r="T392" i="15" s="1"/>
  <c r="M392" i="15"/>
  <c r="M393" i="15" s="1"/>
  <c r="L392" i="15"/>
  <c r="H392" i="15"/>
  <c r="G392" i="15"/>
  <c r="G393" i="15" s="1"/>
  <c r="D393" i="15" s="1"/>
  <c r="F392" i="15"/>
  <c r="F393" i="15" s="1"/>
  <c r="E392" i="15"/>
  <c r="D392" i="15"/>
  <c r="V391" i="15"/>
  <c r="U391" i="15"/>
  <c r="R391" i="15"/>
  <c r="P391" i="15"/>
  <c r="O391" i="15"/>
  <c r="N391" i="15"/>
  <c r="T391" i="15" s="1"/>
  <c r="M391" i="15"/>
  <c r="S391" i="15" s="1"/>
  <c r="L391" i="15"/>
  <c r="H391" i="15"/>
  <c r="G391" i="15"/>
  <c r="F391" i="15"/>
  <c r="E391" i="15"/>
  <c r="D391" i="15"/>
  <c r="N390" i="15"/>
  <c r="G390" i="15"/>
  <c r="V389" i="15"/>
  <c r="R389" i="15"/>
  <c r="P389" i="15"/>
  <c r="O389" i="15"/>
  <c r="U389" i="15" s="1"/>
  <c r="N389" i="15"/>
  <c r="T389" i="15" s="1"/>
  <c r="M389" i="15"/>
  <c r="S389" i="15" s="1"/>
  <c r="L389" i="15"/>
  <c r="H389" i="15"/>
  <c r="G389" i="15"/>
  <c r="F389" i="15"/>
  <c r="E389" i="15"/>
  <c r="D389" i="15"/>
  <c r="U388" i="15"/>
  <c r="P388" i="15"/>
  <c r="V388" i="15" s="1"/>
  <c r="O388" i="15"/>
  <c r="N388" i="15"/>
  <c r="T388" i="15" s="1"/>
  <c r="M388" i="15"/>
  <c r="S388" i="15" s="1"/>
  <c r="L388" i="15"/>
  <c r="R388" i="15" s="1"/>
  <c r="H388" i="15"/>
  <c r="G388" i="15"/>
  <c r="F388" i="15"/>
  <c r="E388" i="15"/>
  <c r="D388" i="15"/>
  <c r="U387" i="15"/>
  <c r="T387" i="15"/>
  <c r="P387" i="15"/>
  <c r="O387" i="15"/>
  <c r="O390" i="15" s="1"/>
  <c r="N387" i="15"/>
  <c r="M387" i="15"/>
  <c r="L387" i="15"/>
  <c r="R387" i="15" s="1"/>
  <c r="H387" i="15"/>
  <c r="H390" i="15" s="1"/>
  <c r="G387" i="15"/>
  <c r="F387" i="15"/>
  <c r="E387" i="15"/>
  <c r="E390" i="15" s="1"/>
  <c r="D387" i="15"/>
  <c r="S386" i="15"/>
  <c r="P386" i="15"/>
  <c r="V386" i="15" s="1"/>
  <c r="O386" i="15"/>
  <c r="U386" i="15" s="1"/>
  <c r="N386" i="15"/>
  <c r="T386" i="15" s="1"/>
  <c r="M386" i="15"/>
  <c r="L386" i="15"/>
  <c r="R386" i="15" s="1"/>
  <c r="H386" i="15"/>
  <c r="G386" i="15"/>
  <c r="F386" i="15"/>
  <c r="E386" i="15"/>
  <c r="D386" i="15"/>
  <c r="P385" i="15"/>
  <c r="M385" i="15"/>
  <c r="F385" i="15"/>
  <c r="E385" i="15"/>
  <c r="T384" i="15"/>
  <c r="P384" i="15"/>
  <c r="V384" i="15" s="1"/>
  <c r="O384" i="15"/>
  <c r="U384" i="15" s="1"/>
  <c r="N384" i="15"/>
  <c r="M384" i="15"/>
  <c r="S384" i="15" s="1"/>
  <c r="L384" i="15"/>
  <c r="R384" i="15" s="1"/>
  <c r="H384" i="15"/>
  <c r="G384" i="15"/>
  <c r="F384" i="15"/>
  <c r="E384" i="15"/>
  <c r="D384" i="15"/>
  <c r="S383" i="15"/>
  <c r="P383" i="15"/>
  <c r="V383" i="15" s="1"/>
  <c r="O383" i="15"/>
  <c r="N383" i="15"/>
  <c r="N385" i="15" s="1"/>
  <c r="M383" i="15"/>
  <c r="L383" i="15"/>
  <c r="R383" i="15" s="1"/>
  <c r="H383" i="15"/>
  <c r="G383" i="15"/>
  <c r="G385" i="15" s="1"/>
  <c r="F383" i="15"/>
  <c r="E383" i="15"/>
  <c r="D383" i="15"/>
  <c r="V382" i="15"/>
  <c r="S382" i="15"/>
  <c r="R382" i="15"/>
  <c r="P382" i="15"/>
  <c r="O382" i="15"/>
  <c r="U382" i="15" s="1"/>
  <c r="N382" i="15"/>
  <c r="T382" i="15" s="1"/>
  <c r="M382" i="15"/>
  <c r="L382" i="15"/>
  <c r="H382" i="15"/>
  <c r="G382" i="15"/>
  <c r="F382" i="15"/>
  <c r="E382" i="15"/>
  <c r="D382" i="15"/>
  <c r="P381" i="15"/>
  <c r="E381" i="15"/>
  <c r="S380" i="15"/>
  <c r="P380" i="15"/>
  <c r="V380" i="15" s="1"/>
  <c r="O380" i="15"/>
  <c r="U380" i="15" s="1"/>
  <c r="N380" i="15"/>
  <c r="T380" i="15" s="1"/>
  <c r="M380" i="15"/>
  <c r="L380" i="15"/>
  <c r="R380" i="15" s="1"/>
  <c r="H380" i="15"/>
  <c r="H381" i="15" s="1"/>
  <c r="G380" i="15"/>
  <c r="F380" i="15"/>
  <c r="E380" i="15"/>
  <c r="D380" i="15"/>
  <c r="V379" i="15"/>
  <c r="R379" i="15"/>
  <c r="P379" i="15"/>
  <c r="O379" i="15"/>
  <c r="U379" i="15" s="1"/>
  <c r="N379" i="15"/>
  <c r="M379" i="15"/>
  <c r="L379" i="15"/>
  <c r="H379" i="15"/>
  <c r="G379" i="15"/>
  <c r="F379" i="15"/>
  <c r="F381" i="15" s="1"/>
  <c r="E379" i="15"/>
  <c r="D379" i="15"/>
  <c r="U378" i="15"/>
  <c r="P378" i="15"/>
  <c r="V378" i="15" s="1"/>
  <c r="O378" i="15"/>
  <c r="N378" i="15"/>
  <c r="T378" i="15" s="1"/>
  <c r="M378" i="15"/>
  <c r="S378" i="15" s="1"/>
  <c r="L378" i="15"/>
  <c r="R378" i="15" s="1"/>
  <c r="H378" i="15"/>
  <c r="G378" i="15"/>
  <c r="F378" i="15"/>
  <c r="E378" i="15"/>
  <c r="D378" i="15"/>
  <c r="V376" i="15"/>
  <c r="S376" i="15"/>
  <c r="R376" i="15"/>
  <c r="P376" i="15"/>
  <c r="O376" i="15"/>
  <c r="U376" i="15" s="1"/>
  <c r="N376" i="15"/>
  <c r="T376" i="15" s="1"/>
  <c r="M376" i="15"/>
  <c r="L376" i="15"/>
  <c r="H376" i="15"/>
  <c r="G376" i="15"/>
  <c r="F376" i="15"/>
  <c r="E376" i="15"/>
  <c r="D376" i="15"/>
  <c r="V375" i="15"/>
  <c r="U375" i="15"/>
  <c r="R375" i="15"/>
  <c r="P375" i="15"/>
  <c r="O375" i="15"/>
  <c r="N375" i="15"/>
  <c r="T375" i="15" s="1"/>
  <c r="M375" i="15"/>
  <c r="S375" i="15" s="1"/>
  <c r="L375" i="15"/>
  <c r="H375" i="15"/>
  <c r="G375" i="15"/>
  <c r="F375" i="15"/>
  <c r="E375" i="15"/>
  <c r="D375" i="15"/>
  <c r="T374" i="15"/>
  <c r="P374" i="15"/>
  <c r="V374" i="15" s="1"/>
  <c r="O374" i="15"/>
  <c r="U374" i="15" s="1"/>
  <c r="N374" i="15"/>
  <c r="M374" i="15"/>
  <c r="S374" i="15" s="1"/>
  <c r="L374" i="15"/>
  <c r="R374" i="15" s="1"/>
  <c r="H374" i="15"/>
  <c r="H377" i="15" s="1"/>
  <c r="G374" i="15"/>
  <c r="F374" i="15"/>
  <c r="E374" i="15"/>
  <c r="D374" i="15"/>
  <c r="S373" i="15"/>
  <c r="P373" i="15"/>
  <c r="V373" i="15" s="1"/>
  <c r="O373" i="15"/>
  <c r="U373" i="15" s="1"/>
  <c r="N373" i="15"/>
  <c r="T373" i="15" s="1"/>
  <c r="M373" i="15"/>
  <c r="L373" i="15"/>
  <c r="R373" i="15" s="1"/>
  <c r="H373" i="15"/>
  <c r="G373" i="15"/>
  <c r="F373" i="15"/>
  <c r="E373" i="15"/>
  <c r="D373" i="15"/>
  <c r="V372" i="15"/>
  <c r="S372" i="15"/>
  <c r="R372" i="15"/>
  <c r="P372" i="15"/>
  <c r="O372" i="15"/>
  <c r="U372" i="15" s="1"/>
  <c r="N372" i="15"/>
  <c r="M372" i="15"/>
  <c r="L372" i="15"/>
  <c r="H372" i="15"/>
  <c r="G372" i="15"/>
  <c r="G377" i="15" s="1"/>
  <c r="F372" i="15"/>
  <c r="E372" i="15"/>
  <c r="D372" i="15"/>
  <c r="V371" i="15"/>
  <c r="U371" i="15"/>
  <c r="R371" i="15"/>
  <c r="P371" i="15"/>
  <c r="O371" i="15"/>
  <c r="N371" i="15"/>
  <c r="T371" i="15" s="1"/>
  <c r="M371" i="15"/>
  <c r="L371" i="15"/>
  <c r="H371" i="15"/>
  <c r="G371" i="15"/>
  <c r="F371" i="15"/>
  <c r="F377" i="15" s="1"/>
  <c r="E371" i="15"/>
  <c r="D371" i="15"/>
  <c r="T370" i="15"/>
  <c r="P370" i="15"/>
  <c r="V370" i="15" s="1"/>
  <c r="O370" i="15"/>
  <c r="U370" i="15" s="1"/>
  <c r="N370" i="15"/>
  <c r="M370" i="15"/>
  <c r="S370" i="15" s="1"/>
  <c r="L370" i="15"/>
  <c r="R370" i="15" s="1"/>
  <c r="H370" i="15"/>
  <c r="G370" i="15"/>
  <c r="F370" i="15"/>
  <c r="E370" i="15"/>
  <c r="D370" i="15"/>
  <c r="N369" i="15"/>
  <c r="M369" i="15"/>
  <c r="G369" i="15"/>
  <c r="F369" i="15"/>
  <c r="U368" i="15"/>
  <c r="P368" i="15"/>
  <c r="V368" i="15" s="1"/>
  <c r="O368" i="15"/>
  <c r="N368" i="15"/>
  <c r="T368" i="15" s="1"/>
  <c r="M368" i="15"/>
  <c r="S368" i="15" s="1"/>
  <c r="L368" i="15"/>
  <c r="R368" i="15" s="1"/>
  <c r="H368" i="15"/>
  <c r="G368" i="15"/>
  <c r="F368" i="15"/>
  <c r="E368" i="15"/>
  <c r="D368" i="15"/>
  <c r="U367" i="15"/>
  <c r="T367" i="15"/>
  <c r="P367" i="15"/>
  <c r="O367" i="15"/>
  <c r="O369" i="15" s="1"/>
  <c r="N367" i="15"/>
  <c r="M367" i="15"/>
  <c r="S367" i="15" s="1"/>
  <c r="L367" i="15"/>
  <c r="R367" i="15" s="1"/>
  <c r="H367" i="15"/>
  <c r="H369" i="15" s="1"/>
  <c r="G367" i="15"/>
  <c r="F367" i="15"/>
  <c r="E367" i="15"/>
  <c r="E369" i="15" s="1"/>
  <c r="D367" i="15"/>
  <c r="S366" i="15"/>
  <c r="P366" i="15"/>
  <c r="V366" i="15" s="1"/>
  <c r="O366" i="15"/>
  <c r="U366" i="15" s="1"/>
  <c r="N366" i="15"/>
  <c r="T366" i="15" s="1"/>
  <c r="M366" i="15"/>
  <c r="L366" i="15"/>
  <c r="R366" i="15" s="1"/>
  <c r="H366" i="15"/>
  <c r="G366" i="15"/>
  <c r="F366" i="15"/>
  <c r="E366" i="15"/>
  <c r="D366" i="15"/>
  <c r="P365" i="15"/>
  <c r="M365" i="15"/>
  <c r="F365" i="15"/>
  <c r="E365" i="15"/>
  <c r="D365" i="15" s="1"/>
  <c r="T364" i="15"/>
  <c r="P364" i="15"/>
  <c r="V364" i="15" s="1"/>
  <c r="O364" i="15"/>
  <c r="U364" i="15" s="1"/>
  <c r="N364" i="15"/>
  <c r="M364" i="15"/>
  <c r="S364" i="15" s="1"/>
  <c r="L364" i="15"/>
  <c r="R364" i="15" s="1"/>
  <c r="H364" i="15"/>
  <c r="G364" i="15"/>
  <c r="F364" i="15"/>
  <c r="E364" i="15"/>
  <c r="D364" i="15"/>
  <c r="S363" i="15"/>
  <c r="P363" i="15"/>
  <c r="V363" i="15" s="1"/>
  <c r="O363" i="15"/>
  <c r="N363" i="15"/>
  <c r="N365" i="15" s="1"/>
  <c r="M363" i="15"/>
  <c r="L363" i="15"/>
  <c r="R363" i="15" s="1"/>
  <c r="H363" i="15"/>
  <c r="H365" i="15" s="1"/>
  <c r="G363" i="15"/>
  <c r="G365" i="15" s="1"/>
  <c r="F363" i="15"/>
  <c r="E363" i="15"/>
  <c r="D363" i="15"/>
  <c r="V362" i="15"/>
  <c r="S362" i="15"/>
  <c r="R362" i="15"/>
  <c r="P362" i="15"/>
  <c r="O362" i="15"/>
  <c r="U362" i="15" s="1"/>
  <c r="N362" i="15"/>
  <c r="T362" i="15" s="1"/>
  <c r="M362" i="15"/>
  <c r="L362" i="15"/>
  <c r="H362" i="15"/>
  <c r="G362" i="15"/>
  <c r="F362" i="15"/>
  <c r="E362" i="15"/>
  <c r="D362" i="15"/>
  <c r="P361" i="15"/>
  <c r="E361" i="15"/>
  <c r="S360" i="15"/>
  <c r="P360" i="15"/>
  <c r="V360" i="15" s="1"/>
  <c r="O360" i="15"/>
  <c r="U360" i="15" s="1"/>
  <c r="N360" i="15"/>
  <c r="T360" i="15" s="1"/>
  <c r="M360" i="15"/>
  <c r="L360" i="15"/>
  <c r="R360" i="15" s="1"/>
  <c r="H360" i="15"/>
  <c r="G360" i="15"/>
  <c r="F360" i="15"/>
  <c r="E360" i="15"/>
  <c r="D360" i="15"/>
  <c r="V359" i="15"/>
  <c r="S359" i="15"/>
  <c r="R359" i="15"/>
  <c r="P359" i="15"/>
  <c r="O359" i="15"/>
  <c r="U359" i="15" s="1"/>
  <c r="N359" i="15"/>
  <c r="M359" i="15"/>
  <c r="M361" i="15" s="1"/>
  <c r="L359" i="15"/>
  <c r="H359" i="15"/>
  <c r="H361" i="15" s="1"/>
  <c r="G359" i="15"/>
  <c r="G361" i="15" s="1"/>
  <c r="F359" i="15"/>
  <c r="F361" i="15" s="1"/>
  <c r="E359" i="15"/>
  <c r="D359" i="15"/>
  <c r="V358" i="15"/>
  <c r="U358" i="15"/>
  <c r="S358" i="15"/>
  <c r="P358" i="15"/>
  <c r="O358" i="15"/>
  <c r="N358" i="15"/>
  <c r="T358" i="15" s="1"/>
  <c r="M358" i="15"/>
  <c r="L358" i="15"/>
  <c r="R358" i="15" s="1"/>
  <c r="H358" i="15"/>
  <c r="G358" i="15"/>
  <c r="F358" i="15"/>
  <c r="E358" i="15"/>
  <c r="D358" i="15"/>
  <c r="H357" i="15"/>
  <c r="E357" i="15"/>
  <c r="V356" i="15"/>
  <c r="S356" i="15"/>
  <c r="R356" i="15"/>
  <c r="P356" i="15"/>
  <c r="O356" i="15"/>
  <c r="U356" i="15" s="1"/>
  <c r="N356" i="15"/>
  <c r="T356" i="15" s="1"/>
  <c r="M356" i="15"/>
  <c r="L356" i="15"/>
  <c r="H356" i="15"/>
  <c r="G356" i="15"/>
  <c r="F356" i="15"/>
  <c r="E356" i="15"/>
  <c r="D356" i="15"/>
  <c r="V355" i="15"/>
  <c r="U355" i="15"/>
  <c r="S355" i="15"/>
  <c r="P355" i="15"/>
  <c r="P357" i="15" s="1"/>
  <c r="O355" i="15"/>
  <c r="N355" i="15"/>
  <c r="T355" i="15" s="1"/>
  <c r="M355" i="15"/>
  <c r="L355" i="15"/>
  <c r="R355" i="15" s="1"/>
  <c r="H355" i="15"/>
  <c r="G355" i="15"/>
  <c r="F355" i="15"/>
  <c r="E355" i="15"/>
  <c r="D355" i="15"/>
  <c r="V354" i="15"/>
  <c r="T354" i="15"/>
  <c r="P354" i="15"/>
  <c r="O354" i="15"/>
  <c r="U354" i="15" s="1"/>
  <c r="N354" i="15"/>
  <c r="M354" i="15"/>
  <c r="S354" i="15" s="1"/>
  <c r="L354" i="15"/>
  <c r="R354" i="15" s="1"/>
  <c r="H354" i="15"/>
  <c r="G354" i="15"/>
  <c r="F354" i="15"/>
  <c r="E354" i="15"/>
  <c r="D354" i="15"/>
  <c r="N353" i="15"/>
  <c r="V352" i="15"/>
  <c r="T352" i="15"/>
  <c r="R352" i="15"/>
  <c r="P352" i="15"/>
  <c r="O352" i="15"/>
  <c r="U352" i="15" s="1"/>
  <c r="N352" i="15"/>
  <c r="M352" i="15"/>
  <c r="S352" i="15" s="1"/>
  <c r="L352" i="15"/>
  <c r="H352" i="15"/>
  <c r="G352" i="15"/>
  <c r="F352" i="15"/>
  <c r="E352" i="15"/>
  <c r="D352" i="15"/>
  <c r="U351" i="15"/>
  <c r="S351" i="15"/>
  <c r="P351" i="15"/>
  <c r="V351" i="15" s="1"/>
  <c r="O351" i="15"/>
  <c r="N351" i="15"/>
  <c r="T351" i="15" s="1"/>
  <c r="M351" i="15"/>
  <c r="L351" i="15"/>
  <c r="R351" i="15" s="1"/>
  <c r="H351" i="15"/>
  <c r="G351" i="15"/>
  <c r="F351" i="15"/>
  <c r="E351" i="15"/>
  <c r="D351" i="15"/>
  <c r="V350" i="15"/>
  <c r="T350" i="15"/>
  <c r="R350" i="15"/>
  <c r="P350" i="15"/>
  <c r="O350" i="15"/>
  <c r="U350" i="15" s="1"/>
  <c r="N350" i="15"/>
  <c r="M350" i="15"/>
  <c r="S350" i="15" s="1"/>
  <c r="L350" i="15"/>
  <c r="H350" i="15"/>
  <c r="G350" i="15"/>
  <c r="F350" i="15"/>
  <c r="E350" i="15"/>
  <c r="D350" i="15"/>
  <c r="U349" i="15"/>
  <c r="S349" i="15"/>
  <c r="P349" i="15"/>
  <c r="O349" i="15"/>
  <c r="N349" i="15"/>
  <c r="T349" i="15" s="1"/>
  <c r="M349" i="15"/>
  <c r="L349" i="15"/>
  <c r="R349" i="15" s="1"/>
  <c r="H349" i="15"/>
  <c r="G349" i="15"/>
  <c r="G353" i="15" s="1"/>
  <c r="F349" i="15"/>
  <c r="E349" i="15"/>
  <c r="E353" i="15" s="1"/>
  <c r="D349" i="15"/>
  <c r="V348" i="15"/>
  <c r="T348" i="15"/>
  <c r="R348" i="15"/>
  <c r="P348" i="15"/>
  <c r="O348" i="15"/>
  <c r="U348" i="15" s="1"/>
  <c r="N348" i="15"/>
  <c r="M348" i="15"/>
  <c r="S348" i="15" s="1"/>
  <c r="L348" i="15"/>
  <c r="H348" i="15"/>
  <c r="G348" i="15"/>
  <c r="F348" i="15"/>
  <c r="E348" i="15"/>
  <c r="D348" i="15"/>
  <c r="F347" i="15"/>
  <c r="U346" i="15"/>
  <c r="S346" i="15"/>
  <c r="P346" i="15"/>
  <c r="O346" i="15"/>
  <c r="N346" i="15"/>
  <c r="T346" i="15" s="1"/>
  <c r="M346" i="15"/>
  <c r="L346" i="15"/>
  <c r="R346" i="15" s="1"/>
  <c r="H346" i="15"/>
  <c r="G346" i="15"/>
  <c r="F346" i="15"/>
  <c r="E346" i="15"/>
  <c r="E347" i="15" s="1"/>
  <c r="D346" i="15"/>
  <c r="V345" i="15"/>
  <c r="T345" i="15"/>
  <c r="R345" i="15"/>
  <c r="P345" i="15"/>
  <c r="O345" i="15"/>
  <c r="N345" i="15"/>
  <c r="M345" i="15"/>
  <c r="S345" i="15" s="1"/>
  <c r="L345" i="15"/>
  <c r="H345" i="15"/>
  <c r="H347" i="15" s="1"/>
  <c r="G345" i="15"/>
  <c r="F345" i="15"/>
  <c r="E345" i="15"/>
  <c r="D345" i="15"/>
  <c r="U344" i="15"/>
  <c r="S344" i="15"/>
  <c r="P344" i="15"/>
  <c r="V344" i="15" s="1"/>
  <c r="O344" i="15"/>
  <c r="N344" i="15"/>
  <c r="T344" i="15" s="1"/>
  <c r="M344" i="15"/>
  <c r="L344" i="15"/>
  <c r="R344" i="15" s="1"/>
  <c r="H344" i="15"/>
  <c r="G344" i="15"/>
  <c r="F344" i="15"/>
  <c r="E344" i="15"/>
  <c r="D344" i="15"/>
  <c r="N343" i="15"/>
  <c r="V342" i="15"/>
  <c r="T342" i="15"/>
  <c r="R342" i="15"/>
  <c r="P342" i="15"/>
  <c r="O342" i="15"/>
  <c r="U342" i="15" s="1"/>
  <c r="N342" i="15"/>
  <c r="M342" i="15"/>
  <c r="S342" i="15" s="1"/>
  <c r="L342" i="15"/>
  <c r="H342" i="15"/>
  <c r="G342" i="15"/>
  <c r="F342" i="15"/>
  <c r="E342" i="15"/>
  <c r="D342" i="15"/>
  <c r="U341" i="15"/>
  <c r="S341" i="15"/>
  <c r="P341" i="15"/>
  <c r="V341" i="15" s="1"/>
  <c r="O341" i="15"/>
  <c r="N341" i="15"/>
  <c r="T341" i="15" s="1"/>
  <c r="M341" i="15"/>
  <c r="L341" i="15"/>
  <c r="R341" i="15" s="1"/>
  <c r="H341" i="15"/>
  <c r="G341" i="15"/>
  <c r="F341" i="15"/>
  <c r="E341" i="15"/>
  <c r="D341" i="15"/>
  <c r="V340" i="15"/>
  <c r="T340" i="15"/>
  <c r="R340" i="15"/>
  <c r="P340" i="15"/>
  <c r="O340" i="15"/>
  <c r="U340" i="15" s="1"/>
  <c r="N340" i="15"/>
  <c r="M340" i="15"/>
  <c r="S340" i="15" s="1"/>
  <c r="L340" i="15"/>
  <c r="H340" i="15"/>
  <c r="G340" i="15"/>
  <c r="F340" i="15"/>
  <c r="E340" i="15"/>
  <c r="D340" i="15"/>
  <c r="U339" i="15"/>
  <c r="S339" i="15"/>
  <c r="P339" i="15"/>
  <c r="O339" i="15"/>
  <c r="N339" i="15"/>
  <c r="T339" i="15" s="1"/>
  <c r="M339" i="15"/>
  <c r="L339" i="15"/>
  <c r="R339" i="15" s="1"/>
  <c r="H339" i="15"/>
  <c r="G339" i="15"/>
  <c r="G343" i="15" s="1"/>
  <c r="F339" i="15"/>
  <c r="E339" i="15"/>
  <c r="E343" i="15" s="1"/>
  <c r="D339" i="15"/>
  <c r="V338" i="15"/>
  <c r="T338" i="15"/>
  <c r="R338" i="15"/>
  <c r="P338" i="15"/>
  <c r="O338" i="15"/>
  <c r="N338" i="15"/>
  <c r="M338" i="15"/>
  <c r="L338" i="15"/>
  <c r="H338" i="15"/>
  <c r="H343" i="15" s="1"/>
  <c r="G338" i="15"/>
  <c r="F338" i="15"/>
  <c r="E338" i="15"/>
  <c r="D338" i="15"/>
  <c r="U337" i="15"/>
  <c r="S337" i="15"/>
  <c r="P337" i="15"/>
  <c r="V337" i="15" s="1"/>
  <c r="O337" i="15"/>
  <c r="N337" i="15"/>
  <c r="T337" i="15" s="1"/>
  <c r="M337" i="15"/>
  <c r="L337" i="15"/>
  <c r="R337" i="15" s="1"/>
  <c r="H337" i="15"/>
  <c r="G337" i="15"/>
  <c r="F337" i="15"/>
  <c r="E337" i="15"/>
  <c r="D337" i="15"/>
  <c r="N336" i="15"/>
  <c r="G336" i="15"/>
  <c r="V335" i="15"/>
  <c r="T335" i="15"/>
  <c r="R335" i="15"/>
  <c r="P335" i="15"/>
  <c r="O335" i="15"/>
  <c r="U335" i="15" s="1"/>
  <c r="N335" i="15"/>
  <c r="M335" i="15"/>
  <c r="S335" i="15" s="1"/>
  <c r="L335" i="15"/>
  <c r="H335" i="15"/>
  <c r="G335" i="15"/>
  <c r="F335" i="15"/>
  <c r="E335" i="15"/>
  <c r="D335" i="15"/>
  <c r="U334" i="15"/>
  <c r="S334" i="15"/>
  <c r="P334" i="15"/>
  <c r="V334" i="15" s="1"/>
  <c r="O334" i="15"/>
  <c r="O336" i="15" s="1"/>
  <c r="N334" i="15"/>
  <c r="T334" i="15" s="1"/>
  <c r="M334" i="15"/>
  <c r="M336" i="15" s="1"/>
  <c r="L334" i="15"/>
  <c r="R334" i="15" s="1"/>
  <c r="H334" i="15"/>
  <c r="H336" i="15" s="1"/>
  <c r="G334" i="15"/>
  <c r="F334" i="15"/>
  <c r="F336" i="15" s="1"/>
  <c r="E334" i="15"/>
  <c r="E336" i="15" s="1"/>
  <c r="D334" i="15"/>
  <c r="V333" i="15"/>
  <c r="T333" i="15"/>
  <c r="R333" i="15"/>
  <c r="P333" i="15"/>
  <c r="O333" i="15"/>
  <c r="U333" i="15" s="1"/>
  <c r="N333" i="15"/>
  <c r="M333" i="15"/>
  <c r="S333" i="15" s="1"/>
  <c r="L333" i="15"/>
  <c r="H333" i="15"/>
  <c r="G333" i="15"/>
  <c r="F333" i="15"/>
  <c r="E333" i="15"/>
  <c r="D333" i="15"/>
  <c r="O332" i="15"/>
  <c r="H332" i="15"/>
  <c r="U331" i="15"/>
  <c r="S331" i="15"/>
  <c r="P331" i="15"/>
  <c r="V331" i="15" s="1"/>
  <c r="O331" i="15"/>
  <c r="N331" i="15"/>
  <c r="T331" i="15" s="1"/>
  <c r="M331" i="15"/>
  <c r="L331" i="15"/>
  <c r="R331" i="15" s="1"/>
  <c r="H331" i="15"/>
  <c r="G331" i="15"/>
  <c r="F331" i="15"/>
  <c r="E331" i="15"/>
  <c r="D331" i="15"/>
  <c r="V330" i="15"/>
  <c r="T330" i="15"/>
  <c r="R330" i="15"/>
  <c r="P330" i="15"/>
  <c r="O330" i="15"/>
  <c r="U330" i="15" s="1"/>
  <c r="N330" i="15"/>
  <c r="M330" i="15"/>
  <c r="S330" i="15" s="1"/>
  <c r="L330" i="15"/>
  <c r="H330" i="15"/>
  <c r="G330" i="15"/>
  <c r="F330" i="15"/>
  <c r="F332" i="15" s="1"/>
  <c r="E330" i="15"/>
  <c r="D330" i="15"/>
  <c r="U329" i="15"/>
  <c r="S329" i="15"/>
  <c r="P329" i="15"/>
  <c r="O329" i="15"/>
  <c r="N329" i="15"/>
  <c r="M329" i="15"/>
  <c r="L329" i="15"/>
  <c r="R329" i="15" s="1"/>
  <c r="H329" i="15"/>
  <c r="G329" i="15"/>
  <c r="G332" i="15" s="1"/>
  <c r="F329" i="15"/>
  <c r="E329" i="15"/>
  <c r="E332" i="15" s="1"/>
  <c r="D332" i="15" s="1"/>
  <c r="D329" i="15"/>
  <c r="V328" i="15"/>
  <c r="T328" i="15"/>
  <c r="R328" i="15"/>
  <c r="P328" i="15"/>
  <c r="O328" i="15"/>
  <c r="U328" i="15" s="1"/>
  <c r="N328" i="15"/>
  <c r="M328" i="15"/>
  <c r="S328" i="15" s="1"/>
  <c r="L328" i="15"/>
  <c r="H328" i="15"/>
  <c r="G328" i="15"/>
  <c r="F328" i="15"/>
  <c r="E328" i="15"/>
  <c r="D328" i="15"/>
  <c r="F327" i="15"/>
  <c r="U326" i="15"/>
  <c r="S326" i="15"/>
  <c r="P326" i="15"/>
  <c r="V326" i="15" s="1"/>
  <c r="O326" i="15"/>
  <c r="N326" i="15"/>
  <c r="T326" i="15" s="1"/>
  <c r="M326" i="15"/>
  <c r="L326" i="15"/>
  <c r="R326" i="15" s="1"/>
  <c r="H326" i="15"/>
  <c r="G326" i="15"/>
  <c r="F326" i="15"/>
  <c r="E326" i="15"/>
  <c r="D326" i="15"/>
  <c r="V325" i="15"/>
  <c r="T325" i="15"/>
  <c r="R325" i="15"/>
  <c r="P325" i="15"/>
  <c r="O325" i="15"/>
  <c r="N325" i="15"/>
  <c r="M325" i="15"/>
  <c r="S325" i="15" s="1"/>
  <c r="L325" i="15"/>
  <c r="H325" i="15"/>
  <c r="H327" i="15" s="1"/>
  <c r="G325" i="15"/>
  <c r="F325" i="15"/>
  <c r="E325" i="15"/>
  <c r="D325" i="15"/>
  <c r="U324" i="15"/>
  <c r="S324" i="15"/>
  <c r="P324" i="15"/>
  <c r="V324" i="15" s="1"/>
  <c r="O324" i="15"/>
  <c r="N324" i="15"/>
  <c r="T324" i="15" s="1"/>
  <c r="M324" i="15"/>
  <c r="L324" i="15"/>
  <c r="R324" i="15" s="1"/>
  <c r="H324" i="15"/>
  <c r="G324" i="15"/>
  <c r="F324" i="15"/>
  <c r="E324" i="15"/>
  <c r="D324" i="15"/>
  <c r="G323" i="15"/>
  <c r="V322" i="15"/>
  <c r="T322" i="15"/>
  <c r="R322" i="15"/>
  <c r="P322" i="15"/>
  <c r="O322" i="15"/>
  <c r="U322" i="15" s="1"/>
  <c r="N322" i="15"/>
  <c r="M322" i="15"/>
  <c r="S322" i="15" s="1"/>
  <c r="L322" i="15"/>
  <c r="H322" i="15"/>
  <c r="G322" i="15"/>
  <c r="F322" i="15"/>
  <c r="F323" i="15" s="1"/>
  <c r="E322" i="15"/>
  <c r="D322" i="15"/>
  <c r="U321" i="15"/>
  <c r="S321" i="15"/>
  <c r="P321" i="15"/>
  <c r="O321" i="15"/>
  <c r="N321" i="15"/>
  <c r="M321" i="15"/>
  <c r="L321" i="15"/>
  <c r="R321" i="15" s="1"/>
  <c r="H321" i="15"/>
  <c r="H323" i="15" s="1"/>
  <c r="G321" i="15"/>
  <c r="F321" i="15"/>
  <c r="E321" i="15"/>
  <c r="E323" i="15" s="1"/>
  <c r="D323" i="15" s="1"/>
  <c r="D321" i="15"/>
  <c r="V320" i="15"/>
  <c r="T320" i="15"/>
  <c r="R320" i="15"/>
  <c r="P320" i="15"/>
  <c r="O320" i="15"/>
  <c r="U320" i="15" s="1"/>
  <c r="N320" i="15"/>
  <c r="M320" i="15"/>
  <c r="S320" i="15" s="1"/>
  <c r="L320" i="15"/>
  <c r="H320" i="15"/>
  <c r="G320" i="15"/>
  <c r="F320" i="15"/>
  <c r="E320" i="15"/>
  <c r="D320" i="15"/>
  <c r="U318" i="15"/>
  <c r="S318" i="15"/>
  <c r="P318" i="15"/>
  <c r="V318" i="15" s="1"/>
  <c r="O318" i="15"/>
  <c r="N318" i="15"/>
  <c r="T318" i="15" s="1"/>
  <c r="M318" i="15"/>
  <c r="L318" i="15"/>
  <c r="R318" i="15" s="1"/>
  <c r="H318" i="15"/>
  <c r="G318" i="15"/>
  <c r="F318" i="15"/>
  <c r="E318" i="15"/>
  <c r="D318" i="15"/>
  <c r="V317" i="15"/>
  <c r="T317" i="15"/>
  <c r="P317" i="15"/>
  <c r="O317" i="15"/>
  <c r="N317" i="15"/>
  <c r="M317" i="15"/>
  <c r="S317" i="15" s="1"/>
  <c r="L317" i="15"/>
  <c r="H317" i="15"/>
  <c r="G317" i="15"/>
  <c r="F317" i="15"/>
  <c r="E317" i="15"/>
  <c r="D317" i="15"/>
  <c r="R317" i="15" s="1"/>
  <c r="U316" i="15"/>
  <c r="S316" i="15"/>
  <c r="P316" i="15"/>
  <c r="V316" i="15" s="1"/>
  <c r="O316" i="15"/>
  <c r="N316" i="15"/>
  <c r="T316" i="15" s="1"/>
  <c r="M316" i="15"/>
  <c r="L316" i="15"/>
  <c r="R316" i="15" s="1"/>
  <c r="H316" i="15"/>
  <c r="G316" i="15"/>
  <c r="F316" i="15"/>
  <c r="E316" i="15"/>
  <c r="D316" i="15"/>
  <c r="V315" i="15"/>
  <c r="T315" i="15"/>
  <c r="R315" i="15"/>
  <c r="P315" i="15"/>
  <c r="O315" i="15"/>
  <c r="U315" i="15" s="1"/>
  <c r="N315" i="15"/>
  <c r="M315" i="15"/>
  <c r="S315" i="15" s="1"/>
  <c r="L315" i="15"/>
  <c r="H315" i="15"/>
  <c r="G315" i="15"/>
  <c r="F315" i="15"/>
  <c r="E315" i="15"/>
  <c r="D315" i="15"/>
  <c r="U314" i="15"/>
  <c r="S314" i="15"/>
  <c r="P314" i="15"/>
  <c r="V314" i="15" s="1"/>
  <c r="O314" i="15"/>
  <c r="N314" i="15"/>
  <c r="T314" i="15" s="1"/>
  <c r="M314" i="15"/>
  <c r="L314" i="15"/>
  <c r="R314" i="15" s="1"/>
  <c r="H314" i="15"/>
  <c r="G314" i="15"/>
  <c r="F314" i="15"/>
  <c r="E314" i="15"/>
  <c r="D314" i="15"/>
  <c r="V313" i="15"/>
  <c r="T313" i="15"/>
  <c r="R313" i="15"/>
  <c r="P313" i="15"/>
  <c r="O313" i="15"/>
  <c r="U313" i="15" s="1"/>
  <c r="N313" i="15"/>
  <c r="M313" i="15"/>
  <c r="S313" i="15" s="1"/>
  <c r="L313" i="15"/>
  <c r="H313" i="15"/>
  <c r="H319" i="15" s="1"/>
  <c r="G313" i="15"/>
  <c r="F313" i="15"/>
  <c r="F319" i="15" s="1"/>
  <c r="E313" i="15"/>
  <c r="D313" i="15"/>
  <c r="S312" i="15"/>
  <c r="P312" i="15"/>
  <c r="V312" i="15" s="1"/>
  <c r="O312" i="15"/>
  <c r="N312" i="15"/>
  <c r="T312" i="15" s="1"/>
  <c r="M312" i="15"/>
  <c r="L312" i="15"/>
  <c r="R312" i="15" s="1"/>
  <c r="H312" i="15"/>
  <c r="G312" i="15"/>
  <c r="U312" i="15" s="1"/>
  <c r="F312" i="15"/>
  <c r="E312" i="15"/>
  <c r="D312" i="15"/>
  <c r="N311" i="15"/>
  <c r="V310" i="15"/>
  <c r="T310" i="15"/>
  <c r="R310" i="15"/>
  <c r="P310" i="15"/>
  <c r="O310" i="15"/>
  <c r="U310" i="15" s="1"/>
  <c r="N310" i="15"/>
  <c r="M310" i="15"/>
  <c r="S310" i="15" s="1"/>
  <c r="L310" i="15"/>
  <c r="H310" i="15"/>
  <c r="G310" i="15"/>
  <c r="F310" i="15"/>
  <c r="E310" i="15"/>
  <c r="D310" i="15"/>
  <c r="S309" i="15"/>
  <c r="P309" i="15"/>
  <c r="V309" i="15" s="1"/>
  <c r="O309" i="15"/>
  <c r="N309" i="15"/>
  <c r="T309" i="15" s="1"/>
  <c r="M309" i="15"/>
  <c r="L309" i="15"/>
  <c r="R309" i="15" s="1"/>
  <c r="H309" i="15"/>
  <c r="G309" i="15"/>
  <c r="U309" i="15" s="1"/>
  <c r="F309" i="15"/>
  <c r="E309" i="15"/>
  <c r="D309" i="15"/>
  <c r="V308" i="15"/>
  <c r="T308" i="15"/>
  <c r="R308" i="15"/>
  <c r="P308" i="15"/>
  <c r="O308" i="15"/>
  <c r="U308" i="15" s="1"/>
  <c r="N308" i="15"/>
  <c r="M308" i="15"/>
  <c r="S308" i="15" s="1"/>
  <c r="L308" i="15"/>
  <c r="H308" i="15"/>
  <c r="G308" i="15"/>
  <c r="F308" i="15"/>
  <c r="E308" i="15"/>
  <c r="D308" i="15"/>
  <c r="U307" i="15"/>
  <c r="S307" i="15"/>
  <c r="P307" i="15"/>
  <c r="O307" i="15"/>
  <c r="N307" i="15"/>
  <c r="T307" i="15" s="1"/>
  <c r="M307" i="15"/>
  <c r="L307" i="15"/>
  <c r="R307" i="15" s="1"/>
  <c r="H307" i="15"/>
  <c r="G307" i="15"/>
  <c r="F307" i="15"/>
  <c r="E307" i="15"/>
  <c r="E311" i="15" s="1"/>
  <c r="D307" i="15"/>
  <c r="V306" i="15"/>
  <c r="T306" i="15"/>
  <c r="R306" i="15"/>
  <c r="P306" i="15"/>
  <c r="O306" i="15"/>
  <c r="U306" i="15" s="1"/>
  <c r="N306" i="15"/>
  <c r="M306" i="15"/>
  <c r="S306" i="15" s="1"/>
  <c r="L306" i="15"/>
  <c r="H306" i="15"/>
  <c r="G306" i="15"/>
  <c r="F306" i="15"/>
  <c r="E306" i="15"/>
  <c r="D306" i="15"/>
  <c r="U305" i="15"/>
  <c r="S305" i="15"/>
  <c r="P305" i="15"/>
  <c r="V305" i="15" s="1"/>
  <c r="O305" i="15"/>
  <c r="N305" i="15"/>
  <c r="T305" i="15" s="1"/>
  <c r="M305" i="15"/>
  <c r="M311" i="15" s="1"/>
  <c r="L305" i="15"/>
  <c r="R305" i="15" s="1"/>
  <c r="H305" i="15"/>
  <c r="G305" i="15"/>
  <c r="G311" i="15" s="1"/>
  <c r="F305" i="15"/>
  <c r="F311" i="15" s="1"/>
  <c r="E305" i="15"/>
  <c r="D305" i="15"/>
  <c r="V304" i="15"/>
  <c r="T304" i="15"/>
  <c r="P304" i="15"/>
  <c r="O304" i="15"/>
  <c r="U304" i="15" s="1"/>
  <c r="N304" i="15"/>
  <c r="M304" i="15"/>
  <c r="S304" i="15" s="1"/>
  <c r="L304" i="15"/>
  <c r="H304" i="15"/>
  <c r="G304" i="15"/>
  <c r="F304" i="15"/>
  <c r="E304" i="15"/>
  <c r="D304" i="15"/>
  <c r="R304" i="15" s="1"/>
  <c r="O303" i="15"/>
  <c r="U302" i="15"/>
  <c r="S302" i="15"/>
  <c r="P302" i="15"/>
  <c r="V302" i="15" s="1"/>
  <c r="O302" i="15"/>
  <c r="N302" i="15"/>
  <c r="T302" i="15" s="1"/>
  <c r="M302" i="15"/>
  <c r="L302" i="15"/>
  <c r="R302" i="15" s="1"/>
  <c r="H302" i="15"/>
  <c r="G302" i="15"/>
  <c r="F302" i="15"/>
  <c r="E302" i="15"/>
  <c r="D302" i="15"/>
  <c r="V301" i="15"/>
  <c r="T301" i="15"/>
  <c r="R301" i="15"/>
  <c r="P301" i="15"/>
  <c r="O301" i="15"/>
  <c r="U301" i="15" s="1"/>
  <c r="N301" i="15"/>
  <c r="M301" i="15"/>
  <c r="S301" i="15" s="1"/>
  <c r="L301" i="15"/>
  <c r="H301" i="15"/>
  <c r="G301" i="15"/>
  <c r="F301" i="15"/>
  <c r="E301" i="15"/>
  <c r="D301" i="15"/>
  <c r="U300" i="15"/>
  <c r="S300" i="15"/>
  <c r="P300" i="15"/>
  <c r="V300" i="15" s="1"/>
  <c r="O300" i="15"/>
  <c r="N300" i="15"/>
  <c r="T300" i="15" s="1"/>
  <c r="M300" i="15"/>
  <c r="L300" i="15"/>
  <c r="R300" i="15" s="1"/>
  <c r="H300" i="15"/>
  <c r="G300" i="15"/>
  <c r="F300" i="15"/>
  <c r="E300" i="15"/>
  <c r="D300" i="15"/>
  <c r="V299" i="15"/>
  <c r="T299" i="15"/>
  <c r="R299" i="15"/>
  <c r="P299" i="15"/>
  <c r="O299" i="15"/>
  <c r="U299" i="15" s="1"/>
  <c r="N299" i="15"/>
  <c r="N303" i="15" s="1"/>
  <c r="M299" i="15"/>
  <c r="L299" i="15"/>
  <c r="H299" i="15"/>
  <c r="H303" i="15" s="1"/>
  <c r="G299" i="15"/>
  <c r="G303" i="15" s="1"/>
  <c r="F299" i="15"/>
  <c r="F303" i="15" s="1"/>
  <c r="E299" i="15"/>
  <c r="D299" i="15"/>
  <c r="S298" i="15"/>
  <c r="P298" i="15"/>
  <c r="V298" i="15" s="1"/>
  <c r="O298" i="15"/>
  <c r="N298" i="15"/>
  <c r="T298" i="15" s="1"/>
  <c r="M298" i="15"/>
  <c r="L298" i="15"/>
  <c r="R298" i="15" s="1"/>
  <c r="H298" i="15"/>
  <c r="G298" i="15"/>
  <c r="U298" i="15" s="1"/>
  <c r="F298" i="15"/>
  <c r="E298" i="15"/>
  <c r="D298" i="15"/>
  <c r="V296" i="15"/>
  <c r="T296" i="15"/>
  <c r="P296" i="15"/>
  <c r="O296" i="15"/>
  <c r="U296" i="15" s="1"/>
  <c r="N296" i="15"/>
  <c r="M296" i="15"/>
  <c r="S296" i="15" s="1"/>
  <c r="L296" i="15"/>
  <c r="H296" i="15"/>
  <c r="G296" i="15"/>
  <c r="F296" i="15"/>
  <c r="E296" i="15"/>
  <c r="D296" i="15"/>
  <c r="R296" i="15" s="1"/>
  <c r="S295" i="15"/>
  <c r="P295" i="15"/>
  <c r="V295" i="15" s="1"/>
  <c r="O295" i="15"/>
  <c r="N295" i="15"/>
  <c r="T295" i="15" s="1"/>
  <c r="M295" i="15"/>
  <c r="L295" i="15"/>
  <c r="R295" i="15" s="1"/>
  <c r="H295" i="15"/>
  <c r="G295" i="15"/>
  <c r="U295" i="15" s="1"/>
  <c r="F295" i="15"/>
  <c r="E295" i="15"/>
  <c r="D295" i="15"/>
  <c r="V294" i="15"/>
  <c r="T294" i="15"/>
  <c r="R294" i="15"/>
  <c r="P294" i="15"/>
  <c r="O294" i="15"/>
  <c r="U294" i="15" s="1"/>
  <c r="N294" i="15"/>
  <c r="M294" i="15"/>
  <c r="S294" i="15" s="1"/>
  <c r="L294" i="15"/>
  <c r="H294" i="15"/>
  <c r="G294" i="15"/>
  <c r="F294" i="15"/>
  <c r="E294" i="15"/>
  <c r="D294" i="15"/>
  <c r="U293" i="15"/>
  <c r="S293" i="15"/>
  <c r="P293" i="15"/>
  <c r="O293" i="15"/>
  <c r="N293" i="15"/>
  <c r="T293" i="15" s="1"/>
  <c r="M293" i="15"/>
  <c r="L293" i="15"/>
  <c r="R293" i="15" s="1"/>
  <c r="H293" i="15"/>
  <c r="G293" i="15"/>
  <c r="F293" i="15"/>
  <c r="E293" i="15"/>
  <c r="E297" i="15" s="1"/>
  <c r="D293" i="15"/>
  <c r="V292" i="15"/>
  <c r="T292" i="15"/>
  <c r="R292" i="15"/>
  <c r="P292" i="15"/>
  <c r="O292" i="15"/>
  <c r="U292" i="15" s="1"/>
  <c r="N292" i="15"/>
  <c r="M292" i="15"/>
  <c r="S292" i="15" s="1"/>
  <c r="L292" i="15"/>
  <c r="H292" i="15"/>
  <c r="G292" i="15"/>
  <c r="F292" i="15"/>
  <c r="E292" i="15"/>
  <c r="D292" i="15"/>
  <c r="U291" i="15"/>
  <c r="S291" i="15"/>
  <c r="P291" i="15"/>
  <c r="V291" i="15" s="1"/>
  <c r="O291" i="15"/>
  <c r="N291" i="15"/>
  <c r="T291" i="15" s="1"/>
  <c r="M291" i="15"/>
  <c r="M297" i="15" s="1"/>
  <c r="L291" i="15"/>
  <c r="R291" i="15" s="1"/>
  <c r="H291" i="15"/>
  <c r="G291" i="15"/>
  <c r="G297" i="15" s="1"/>
  <c r="F291" i="15"/>
  <c r="F297" i="15" s="1"/>
  <c r="E291" i="15"/>
  <c r="D291" i="15"/>
  <c r="V290" i="15"/>
  <c r="T290" i="15"/>
  <c r="P290" i="15"/>
  <c r="O290" i="15"/>
  <c r="U290" i="15" s="1"/>
  <c r="N290" i="15"/>
  <c r="M290" i="15"/>
  <c r="S290" i="15" s="1"/>
  <c r="L290" i="15"/>
  <c r="H290" i="15"/>
  <c r="G290" i="15"/>
  <c r="F290" i="15"/>
  <c r="E290" i="15"/>
  <c r="D290" i="15"/>
  <c r="R290" i="15" s="1"/>
  <c r="S288" i="15"/>
  <c r="P288" i="15"/>
  <c r="V288" i="15" s="1"/>
  <c r="O288" i="15"/>
  <c r="N288" i="15"/>
  <c r="T288" i="15" s="1"/>
  <c r="M288" i="15"/>
  <c r="L288" i="15"/>
  <c r="R288" i="15" s="1"/>
  <c r="H288" i="15"/>
  <c r="G288" i="15"/>
  <c r="U288" i="15" s="1"/>
  <c r="F288" i="15"/>
  <c r="E288" i="15"/>
  <c r="D288" i="15"/>
  <c r="V287" i="15"/>
  <c r="T287" i="15"/>
  <c r="R287" i="15"/>
  <c r="P287" i="15"/>
  <c r="O287" i="15"/>
  <c r="U287" i="15" s="1"/>
  <c r="N287" i="15"/>
  <c r="M287" i="15"/>
  <c r="S287" i="15" s="1"/>
  <c r="L287" i="15"/>
  <c r="H287" i="15"/>
  <c r="G287" i="15"/>
  <c r="F287" i="15"/>
  <c r="E287" i="15"/>
  <c r="D287" i="15"/>
  <c r="U286" i="15"/>
  <c r="S286" i="15"/>
  <c r="P286" i="15"/>
  <c r="V286" i="15" s="1"/>
  <c r="O286" i="15"/>
  <c r="N286" i="15"/>
  <c r="T286" i="15" s="1"/>
  <c r="M286" i="15"/>
  <c r="L286" i="15"/>
  <c r="R286" i="15" s="1"/>
  <c r="H286" i="15"/>
  <c r="G286" i="15"/>
  <c r="F286" i="15"/>
  <c r="E286" i="15"/>
  <c r="D286" i="15"/>
  <c r="V285" i="15"/>
  <c r="T285" i="15"/>
  <c r="R285" i="15"/>
  <c r="P285" i="15"/>
  <c r="O285" i="15"/>
  <c r="U285" i="15" s="1"/>
  <c r="N285" i="15"/>
  <c r="M285" i="15"/>
  <c r="S285" i="15" s="1"/>
  <c r="L285" i="15"/>
  <c r="H285" i="15"/>
  <c r="G285" i="15"/>
  <c r="F285" i="15"/>
  <c r="F289" i="15" s="1"/>
  <c r="E285" i="15"/>
  <c r="D285" i="15"/>
  <c r="S284" i="15"/>
  <c r="P284" i="15"/>
  <c r="V284" i="15" s="1"/>
  <c r="O284" i="15"/>
  <c r="N284" i="15"/>
  <c r="T284" i="15" s="1"/>
  <c r="M284" i="15"/>
  <c r="L284" i="15"/>
  <c r="R284" i="15" s="1"/>
  <c r="H284" i="15"/>
  <c r="G284" i="15"/>
  <c r="U284" i="15" s="1"/>
  <c r="F284" i="15"/>
  <c r="E284" i="15"/>
  <c r="D284" i="15"/>
  <c r="V283" i="15"/>
  <c r="T283" i="15"/>
  <c r="R283" i="15"/>
  <c r="P283" i="15"/>
  <c r="O283" i="15"/>
  <c r="U283" i="15" s="1"/>
  <c r="N283" i="15"/>
  <c r="M283" i="15"/>
  <c r="S283" i="15" s="1"/>
  <c r="L283" i="15"/>
  <c r="H283" i="15"/>
  <c r="H289" i="15" s="1"/>
  <c r="G283" i="15"/>
  <c r="F283" i="15"/>
  <c r="E283" i="15"/>
  <c r="D283" i="15"/>
  <c r="S282" i="15"/>
  <c r="P282" i="15"/>
  <c r="V282" i="15" s="1"/>
  <c r="O282" i="15"/>
  <c r="N282" i="15"/>
  <c r="T282" i="15" s="1"/>
  <c r="M282" i="15"/>
  <c r="L282" i="15"/>
  <c r="R282" i="15" s="1"/>
  <c r="H282" i="15"/>
  <c r="G282" i="15"/>
  <c r="U282" i="15" s="1"/>
  <c r="F282" i="15"/>
  <c r="E282" i="15"/>
  <c r="D282" i="15"/>
  <c r="V280" i="15"/>
  <c r="T280" i="15"/>
  <c r="R280" i="15"/>
  <c r="P280" i="15"/>
  <c r="O280" i="15"/>
  <c r="U280" i="15" s="1"/>
  <c r="N280" i="15"/>
  <c r="M280" i="15"/>
  <c r="S280" i="15" s="1"/>
  <c r="L280" i="15"/>
  <c r="H280" i="15"/>
  <c r="G280" i="15"/>
  <c r="F280" i="15"/>
  <c r="E280" i="15"/>
  <c r="D280" i="15"/>
  <c r="S279" i="15"/>
  <c r="P279" i="15"/>
  <c r="V279" i="15" s="1"/>
  <c r="O279" i="15"/>
  <c r="N279" i="15"/>
  <c r="T279" i="15" s="1"/>
  <c r="M279" i="15"/>
  <c r="L279" i="15"/>
  <c r="R279" i="15" s="1"/>
  <c r="H279" i="15"/>
  <c r="G279" i="15"/>
  <c r="U279" i="15" s="1"/>
  <c r="F279" i="15"/>
  <c r="E279" i="15"/>
  <c r="E281" i="15" s="1"/>
  <c r="D279" i="15"/>
  <c r="V278" i="15"/>
  <c r="T278" i="15"/>
  <c r="R278" i="15"/>
  <c r="P278" i="15"/>
  <c r="O278" i="15"/>
  <c r="U278" i="15" s="1"/>
  <c r="N278" i="15"/>
  <c r="M278" i="15"/>
  <c r="S278" i="15" s="1"/>
  <c r="L278" i="15"/>
  <c r="H278" i="15"/>
  <c r="G278" i="15"/>
  <c r="F278" i="15"/>
  <c r="E278" i="15"/>
  <c r="D278" i="15"/>
  <c r="U277" i="15"/>
  <c r="S277" i="15"/>
  <c r="P277" i="15"/>
  <c r="V277" i="15" s="1"/>
  <c r="O277" i="15"/>
  <c r="N277" i="15"/>
  <c r="T277" i="15" s="1"/>
  <c r="M277" i="15"/>
  <c r="L277" i="15"/>
  <c r="R277" i="15" s="1"/>
  <c r="H277" i="15"/>
  <c r="G277" i="15"/>
  <c r="F277" i="15"/>
  <c r="E277" i="15"/>
  <c r="D277" i="15"/>
  <c r="V276" i="15"/>
  <c r="T276" i="15"/>
  <c r="P276" i="15"/>
  <c r="O276" i="15"/>
  <c r="U276" i="15" s="1"/>
  <c r="N276" i="15"/>
  <c r="M276" i="15"/>
  <c r="S276" i="15" s="1"/>
  <c r="L276" i="15"/>
  <c r="H276" i="15"/>
  <c r="G276" i="15"/>
  <c r="F276" i="15"/>
  <c r="E276" i="15"/>
  <c r="D276" i="15"/>
  <c r="R276" i="15" s="1"/>
  <c r="U275" i="15"/>
  <c r="S275" i="15"/>
  <c r="P275" i="15"/>
  <c r="V275" i="15" s="1"/>
  <c r="O275" i="15"/>
  <c r="O281" i="15" s="1"/>
  <c r="N275" i="15"/>
  <c r="M275" i="15"/>
  <c r="L275" i="15"/>
  <c r="R275" i="15" s="1"/>
  <c r="H275" i="15"/>
  <c r="H281" i="15" s="1"/>
  <c r="G275" i="15"/>
  <c r="G281" i="15" s="1"/>
  <c r="F275" i="15"/>
  <c r="E275" i="15"/>
  <c r="D275" i="15"/>
  <c r="V274" i="15"/>
  <c r="T274" i="15"/>
  <c r="P274" i="15"/>
  <c r="O274" i="15"/>
  <c r="U274" i="15" s="1"/>
  <c r="N274" i="15"/>
  <c r="M274" i="15"/>
  <c r="S274" i="15" s="1"/>
  <c r="L274" i="15"/>
  <c r="H274" i="15"/>
  <c r="G274" i="15"/>
  <c r="F274" i="15"/>
  <c r="E274" i="15"/>
  <c r="D274" i="15"/>
  <c r="R274" i="15" s="1"/>
  <c r="F273" i="15"/>
  <c r="U272" i="15"/>
  <c r="S272" i="15"/>
  <c r="P272" i="15"/>
  <c r="V272" i="15" s="1"/>
  <c r="O272" i="15"/>
  <c r="N272" i="15"/>
  <c r="T272" i="15" s="1"/>
  <c r="M272" i="15"/>
  <c r="L272" i="15"/>
  <c r="R272" i="15" s="1"/>
  <c r="H272" i="15"/>
  <c r="G272" i="15"/>
  <c r="F272" i="15"/>
  <c r="E272" i="15"/>
  <c r="D272" i="15"/>
  <c r="V271" i="15"/>
  <c r="T271" i="15"/>
  <c r="R271" i="15"/>
  <c r="P271" i="15"/>
  <c r="O271" i="15"/>
  <c r="U271" i="15" s="1"/>
  <c r="N271" i="15"/>
  <c r="M271" i="15"/>
  <c r="L271" i="15"/>
  <c r="H271" i="15"/>
  <c r="G271" i="15"/>
  <c r="F271" i="15"/>
  <c r="E271" i="15"/>
  <c r="D271" i="15"/>
  <c r="U270" i="15"/>
  <c r="S270" i="15"/>
  <c r="P270" i="15"/>
  <c r="V270" i="15" s="1"/>
  <c r="O270" i="15"/>
  <c r="N270" i="15"/>
  <c r="T270" i="15" s="1"/>
  <c r="M270" i="15"/>
  <c r="L270" i="15"/>
  <c r="R270" i="15" s="1"/>
  <c r="H270" i="15"/>
  <c r="G270" i="15"/>
  <c r="F270" i="15"/>
  <c r="E270" i="15"/>
  <c r="D270" i="15"/>
  <c r="V269" i="15"/>
  <c r="T269" i="15"/>
  <c r="R269" i="15"/>
  <c r="P269" i="15"/>
  <c r="O269" i="15"/>
  <c r="N269" i="15"/>
  <c r="M269" i="15"/>
  <c r="S269" i="15" s="1"/>
  <c r="L269" i="15"/>
  <c r="H269" i="15"/>
  <c r="H273" i="15" s="1"/>
  <c r="G269" i="15"/>
  <c r="F269" i="15"/>
  <c r="E269" i="15"/>
  <c r="D269" i="15"/>
  <c r="U268" i="15"/>
  <c r="S268" i="15"/>
  <c r="P268" i="15"/>
  <c r="O268" i="15"/>
  <c r="N268" i="15"/>
  <c r="M268" i="15"/>
  <c r="L268" i="15"/>
  <c r="R268" i="15" s="1"/>
  <c r="H268" i="15"/>
  <c r="G268" i="15"/>
  <c r="F268" i="15"/>
  <c r="E268" i="15"/>
  <c r="D268" i="15"/>
  <c r="V267" i="15"/>
  <c r="T267" i="15"/>
  <c r="P267" i="15"/>
  <c r="O267" i="15"/>
  <c r="U267" i="15" s="1"/>
  <c r="N267" i="15"/>
  <c r="M267" i="15"/>
  <c r="S267" i="15" s="1"/>
  <c r="L267" i="15"/>
  <c r="H267" i="15"/>
  <c r="G267" i="15"/>
  <c r="F267" i="15"/>
  <c r="E267" i="15"/>
  <c r="D267" i="15"/>
  <c r="R267" i="15" s="1"/>
  <c r="U265" i="15"/>
  <c r="S265" i="15"/>
  <c r="P265" i="15"/>
  <c r="V265" i="15" s="1"/>
  <c r="O265" i="15"/>
  <c r="N265" i="15"/>
  <c r="T265" i="15" s="1"/>
  <c r="M265" i="15"/>
  <c r="L265" i="15"/>
  <c r="R265" i="15" s="1"/>
  <c r="H265" i="15"/>
  <c r="G265" i="15"/>
  <c r="F265" i="15"/>
  <c r="E265" i="15"/>
  <c r="D265" i="15"/>
  <c r="V264" i="15"/>
  <c r="T264" i="15"/>
  <c r="R264" i="15"/>
  <c r="P264" i="15"/>
  <c r="O264" i="15"/>
  <c r="U264" i="15" s="1"/>
  <c r="N264" i="15"/>
  <c r="M264" i="15"/>
  <c r="S264" i="15" s="1"/>
  <c r="L264" i="15"/>
  <c r="H264" i="15"/>
  <c r="G264" i="15"/>
  <c r="F264" i="15"/>
  <c r="F266" i="15" s="1"/>
  <c r="E264" i="15"/>
  <c r="D264" i="15"/>
  <c r="U263" i="15"/>
  <c r="S263" i="15"/>
  <c r="P263" i="15"/>
  <c r="V263" i="15" s="1"/>
  <c r="O263" i="15"/>
  <c r="N263" i="15"/>
  <c r="T263" i="15" s="1"/>
  <c r="M263" i="15"/>
  <c r="L263" i="15"/>
  <c r="R263" i="15" s="1"/>
  <c r="H263" i="15"/>
  <c r="G263" i="15"/>
  <c r="F263" i="15"/>
  <c r="E263" i="15"/>
  <c r="D263" i="15"/>
  <c r="V262" i="15"/>
  <c r="T262" i="15"/>
  <c r="R262" i="15"/>
  <c r="P262" i="15"/>
  <c r="O262" i="15"/>
  <c r="U262" i="15" s="1"/>
  <c r="N262" i="15"/>
  <c r="M262" i="15"/>
  <c r="S262" i="15" s="1"/>
  <c r="L262" i="15"/>
  <c r="H262" i="15"/>
  <c r="G262" i="15"/>
  <c r="F262" i="15"/>
  <c r="E262" i="15"/>
  <c r="D262" i="15"/>
  <c r="U261" i="15"/>
  <c r="S261" i="15"/>
  <c r="P261" i="15"/>
  <c r="V261" i="15" s="1"/>
  <c r="O261" i="15"/>
  <c r="N261" i="15"/>
  <c r="T261" i="15" s="1"/>
  <c r="M261" i="15"/>
  <c r="L261" i="15"/>
  <c r="R261" i="15" s="1"/>
  <c r="H261" i="15"/>
  <c r="G261" i="15"/>
  <c r="F261" i="15"/>
  <c r="E261" i="15"/>
  <c r="D261" i="15"/>
  <c r="V260" i="15"/>
  <c r="T260" i="15"/>
  <c r="R260" i="15"/>
  <c r="P260" i="15"/>
  <c r="P266" i="15" s="1"/>
  <c r="O260" i="15"/>
  <c r="N260" i="15"/>
  <c r="M260" i="15"/>
  <c r="S260" i="15" s="1"/>
  <c r="L260" i="15"/>
  <c r="H260" i="15"/>
  <c r="G260" i="15"/>
  <c r="F260" i="15"/>
  <c r="E260" i="15"/>
  <c r="E266" i="15" s="1"/>
  <c r="D260" i="15"/>
  <c r="U259" i="15"/>
  <c r="P259" i="15"/>
  <c r="V259" i="15" s="1"/>
  <c r="O259" i="15"/>
  <c r="N259" i="15"/>
  <c r="T259" i="15" s="1"/>
  <c r="M259" i="15"/>
  <c r="L259" i="15"/>
  <c r="R259" i="15" s="1"/>
  <c r="H259" i="15"/>
  <c r="G259" i="15"/>
  <c r="F259" i="15"/>
  <c r="E259" i="15"/>
  <c r="S259" i="15" s="1"/>
  <c r="D259" i="15"/>
  <c r="V257" i="15"/>
  <c r="T257" i="15"/>
  <c r="R257" i="15"/>
  <c r="P257" i="15"/>
  <c r="O257" i="15"/>
  <c r="U257" i="15" s="1"/>
  <c r="N257" i="15"/>
  <c r="M257" i="15"/>
  <c r="S257" i="15" s="1"/>
  <c r="L257" i="15"/>
  <c r="H257" i="15"/>
  <c r="G257" i="15"/>
  <c r="F257" i="15"/>
  <c r="E257" i="15"/>
  <c r="D257" i="15"/>
  <c r="U256" i="15"/>
  <c r="S256" i="15"/>
  <c r="P256" i="15"/>
  <c r="V256" i="15" s="1"/>
  <c r="O256" i="15"/>
  <c r="N256" i="15"/>
  <c r="M256" i="15"/>
  <c r="L256" i="15"/>
  <c r="R256" i="15" s="1"/>
  <c r="H256" i="15"/>
  <c r="G256" i="15"/>
  <c r="G258" i="15" s="1"/>
  <c r="F256" i="15"/>
  <c r="E256" i="15"/>
  <c r="E258" i="15" s="1"/>
  <c r="D256" i="15"/>
  <c r="V255" i="15"/>
  <c r="T255" i="15"/>
  <c r="R255" i="15"/>
  <c r="P255" i="15"/>
  <c r="O255" i="15"/>
  <c r="N255" i="15"/>
  <c r="M255" i="15"/>
  <c r="L255" i="15"/>
  <c r="H255" i="15"/>
  <c r="H258" i="15" s="1"/>
  <c r="G255" i="15"/>
  <c r="F255" i="15"/>
  <c r="E255" i="15"/>
  <c r="D255" i="15"/>
  <c r="U254" i="15"/>
  <c r="S254" i="15"/>
  <c r="P254" i="15"/>
  <c r="V254" i="15" s="1"/>
  <c r="O254" i="15"/>
  <c r="N254" i="15"/>
  <c r="T254" i="15" s="1"/>
  <c r="M254" i="15"/>
  <c r="L254" i="15"/>
  <c r="R254" i="15" s="1"/>
  <c r="H254" i="15"/>
  <c r="G254" i="15"/>
  <c r="F254" i="15"/>
  <c r="E254" i="15"/>
  <c r="D254" i="15"/>
  <c r="P253" i="15"/>
  <c r="G253" i="15"/>
  <c r="V252" i="15"/>
  <c r="T252" i="15"/>
  <c r="R252" i="15"/>
  <c r="P252" i="15"/>
  <c r="O252" i="15"/>
  <c r="U252" i="15" s="1"/>
  <c r="N252" i="15"/>
  <c r="M252" i="15"/>
  <c r="S252" i="15" s="1"/>
  <c r="L252" i="15"/>
  <c r="H252" i="15"/>
  <c r="G252" i="15"/>
  <c r="F252" i="15"/>
  <c r="E252" i="15"/>
  <c r="D252" i="15"/>
  <c r="U251" i="15"/>
  <c r="S251" i="15"/>
  <c r="P251" i="15"/>
  <c r="V251" i="15" s="1"/>
  <c r="O251" i="15"/>
  <c r="N251" i="15"/>
  <c r="T251" i="15" s="1"/>
  <c r="M251" i="15"/>
  <c r="L251" i="15"/>
  <c r="R251" i="15" s="1"/>
  <c r="H251" i="15"/>
  <c r="G251" i="15"/>
  <c r="F251" i="15"/>
  <c r="E251" i="15"/>
  <c r="E253" i="15" s="1"/>
  <c r="D253" i="15" s="1"/>
  <c r="D251" i="15"/>
  <c r="V250" i="15"/>
  <c r="T250" i="15"/>
  <c r="R250" i="15"/>
  <c r="P250" i="15"/>
  <c r="O250" i="15"/>
  <c r="N250" i="15"/>
  <c r="M250" i="15"/>
  <c r="L250" i="15"/>
  <c r="H250" i="15"/>
  <c r="H253" i="15" s="1"/>
  <c r="G250" i="15"/>
  <c r="F250" i="15"/>
  <c r="F253" i="15" s="1"/>
  <c r="E250" i="15"/>
  <c r="D250" i="15"/>
  <c r="U249" i="15"/>
  <c r="S249" i="15"/>
  <c r="P249" i="15"/>
  <c r="V249" i="15" s="1"/>
  <c r="O249" i="15"/>
  <c r="N249" i="15"/>
  <c r="T249" i="15" s="1"/>
  <c r="M249" i="15"/>
  <c r="L249" i="15"/>
  <c r="R249" i="15" s="1"/>
  <c r="H249" i="15"/>
  <c r="G249" i="15"/>
  <c r="F249" i="15"/>
  <c r="E249" i="15"/>
  <c r="D249" i="15"/>
  <c r="N248" i="15"/>
  <c r="V247" i="15"/>
  <c r="T247" i="15"/>
  <c r="R247" i="15"/>
  <c r="P247" i="15"/>
  <c r="O247" i="15"/>
  <c r="U247" i="15" s="1"/>
  <c r="N247" i="15"/>
  <c r="M247" i="15"/>
  <c r="S247" i="15" s="1"/>
  <c r="L247" i="15"/>
  <c r="H247" i="15"/>
  <c r="G247" i="15"/>
  <c r="F247" i="15"/>
  <c r="E247" i="15"/>
  <c r="D247" i="15"/>
  <c r="U246" i="15"/>
  <c r="S246" i="15"/>
  <c r="P246" i="15"/>
  <c r="V246" i="15" s="1"/>
  <c r="O246" i="15"/>
  <c r="N246" i="15"/>
  <c r="T246" i="15" s="1"/>
  <c r="M246" i="15"/>
  <c r="L246" i="15"/>
  <c r="R246" i="15" s="1"/>
  <c r="H246" i="15"/>
  <c r="G246" i="15"/>
  <c r="F246" i="15"/>
  <c r="E246" i="15"/>
  <c r="E248" i="15" s="1"/>
  <c r="D246" i="15"/>
  <c r="V245" i="15"/>
  <c r="T245" i="15"/>
  <c r="R245" i="15"/>
  <c r="P245" i="15"/>
  <c r="O245" i="15"/>
  <c r="U245" i="15" s="1"/>
  <c r="N245" i="15"/>
  <c r="M245" i="15"/>
  <c r="S245" i="15" s="1"/>
  <c r="L245" i="15"/>
  <c r="H245" i="15"/>
  <c r="G245" i="15"/>
  <c r="F245" i="15"/>
  <c r="E245" i="15"/>
  <c r="D245" i="15"/>
  <c r="U244" i="15"/>
  <c r="S244" i="15"/>
  <c r="P244" i="15"/>
  <c r="V244" i="15" s="1"/>
  <c r="O244" i="15"/>
  <c r="N244" i="15"/>
  <c r="T244" i="15" s="1"/>
  <c r="M244" i="15"/>
  <c r="M248" i="15" s="1"/>
  <c r="L244" i="15"/>
  <c r="R244" i="15" s="1"/>
  <c r="H244" i="15"/>
  <c r="G244" i="15"/>
  <c r="G248" i="15" s="1"/>
  <c r="F244" i="15"/>
  <c r="F248" i="15" s="1"/>
  <c r="E244" i="15"/>
  <c r="D244" i="15"/>
  <c r="V243" i="15"/>
  <c r="T243" i="15"/>
  <c r="R243" i="15"/>
  <c r="P243" i="15"/>
  <c r="O243" i="15"/>
  <c r="U243" i="15" s="1"/>
  <c r="N243" i="15"/>
  <c r="M243" i="15"/>
  <c r="S243" i="15" s="1"/>
  <c r="L243" i="15"/>
  <c r="H243" i="15"/>
  <c r="G243" i="15"/>
  <c r="F243" i="15"/>
  <c r="E243" i="15"/>
  <c r="D243" i="15"/>
  <c r="O242" i="15"/>
  <c r="M242" i="15"/>
  <c r="U241" i="15"/>
  <c r="S241" i="15"/>
  <c r="P241" i="15"/>
  <c r="V241" i="15" s="1"/>
  <c r="O241" i="15"/>
  <c r="N241" i="15"/>
  <c r="T241" i="15" s="1"/>
  <c r="M241" i="15"/>
  <c r="L241" i="15"/>
  <c r="R241" i="15" s="1"/>
  <c r="H241" i="15"/>
  <c r="G241" i="15"/>
  <c r="F241" i="15"/>
  <c r="E241" i="15"/>
  <c r="D241" i="15"/>
  <c r="V240" i="15"/>
  <c r="T240" i="15"/>
  <c r="R240" i="15"/>
  <c r="P240" i="15"/>
  <c r="O240" i="15"/>
  <c r="U240" i="15" s="1"/>
  <c r="N240" i="15"/>
  <c r="M240" i="15"/>
  <c r="S240" i="15" s="1"/>
  <c r="L240" i="15"/>
  <c r="H240" i="15"/>
  <c r="G240" i="15"/>
  <c r="F240" i="15"/>
  <c r="E240" i="15"/>
  <c r="D240" i="15"/>
  <c r="U239" i="15"/>
  <c r="S239" i="15"/>
  <c r="P239" i="15"/>
  <c r="V239" i="15" s="1"/>
  <c r="O239" i="15"/>
  <c r="N239" i="15"/>
  <c r="T239" i="15" s="1"/>
  <c r="M239" i="15"/>
  <c r="L239" i="15"/>
  <c r="R239" i="15" s="1"/>
  <c r="H239" i="15"/>
  <c r="G239" i="15"/>
  <c r="F239" i="15"/>
  <c r="E239" i="15"/>
  <c r="D239" i="15"/>
  <c r="V238" i="15"/>
  <c r="T238" i="15"/>
  <c r="R238" i="15"/>
  <c r="P238" i="15"/>
  <c r="O238" i="15"/>
  <c r="U238" i="15" s="1"/>
  <c r="N238" i="15"/>
  <c r="M238" i="15"/>
  <c r="S238" i="15" s="1"/>
  <c r="L238" i="15"/>
  <c r="H238" i="15"/>
  <c r="G238" i="15"/>
  <c r="F238" i="15"/>
  <c r="E238" i="15"/>
  <c r="D238" i="15"/>
  <c r="U237" i="15"/>
  <c r="S237" i="15"/>
  <c r="P237" i="15"/>
  <c r="V237" i="15" s="1"/>
  <c r="O237" i="15"/>
  <c r="N237" i="15"/>
  <c r="T237" i="15" s="1"/>
  <c r="M237" i="15"/>
  <c r="L237" i="15"/>
  <c r="R237" i="15" s="1"/>
  <c r="H237" i="15"/>
  <c r="G237" i="15"/>
  <c r="F237" i="15"/>
  <c r="E237" i="15"/>
  <c r="D237" i="15"/>
  <c r="V236" i="15"/>
  <c r="T236" i="15"/>
  <c r="R236" i="15"/>
  <c r="P236" i="15"/>
  <c r="O236" i="15"/>
  <c r="U236" i="15" s="1"/>
  <c r="N236" i="15"/>
  <c r="N242" i="15" s="1"/>
  <c r="M236" i="15"/>
  <c r="S236" i="15" s="1"/>
  <c r="L236" i="15"/>
  <c r="H236" i="15"/>
  <c r="H242" i="15" s="1"/>
  <c r="G236" i="15"/>
  <c r="G242" i="15" s="1"/>
  <c r="F236" i="15"/>
  <c r="F242" i="15" s="1"/>
  <c r="E236" i="15"/>
  <c r="D236" i="15"/>
  <c r="U235" i="15"/>
  <c r="S235" i="15"/>
  <c r="P235" i="15"/>
  <c r="V235" i="15" s="1"/>
  <c r="O235" i="15"/>
  <c r="N235" i="15"/>
  <c r="T235" i="15" s="1"/>
  <c r="M235" i="15"/>
  <c r="L235" i="15"/>
  <c r="R235" i="15" s="1"/>
  <c r="H235" i="15"/>
  <c r="G235" i="15"/>
  <c r="F235" i="15"/>
  <c r="E235" i="15"/>
  <c r="D235" i="15"/>
  <c r="V233" i="15"/>
  <c r="T233" i="15"/>
  <c r="R233" i="15"/>
  <c r="P233" i="15"/>
  <c r="O233" i="15"/>
  <c r="U233" i="15" s="1"/>
  <c r="N233" i="15"/>
  <c r="M233" i="15"/>
  <c r="S233" i="15" s="1"/>
  <c r="L233" i="15"/>
  <c r="H233" i="15"/>
  <c r="G233" i="15"/>
  <c r="F233" i="15"/>
  <c r="E233" i="15"/>
  <c r="D233" i="15"/>
  <c r="U232" i="15"/>
  <c r="S232" i="15"/>
  <c r="P232" i="15"/>
  <c r="V232" i="15" s="1"/>
  <c r="O232" i="15"/>
  <c r="N232" i="15"/>
  <c r="T232" i="15" s="1"/>
  <c r="M232" i="15"/>
  <c r="L232" i="15"/>
  <c r="R232" i="15" s="1"/>
  <c r="H232" i="15"/>
  <c r="G232" i="15"/>
  <c r="F232" i="15"/>
  <c r="E232" i="15"/>
  <c r="E234" i="15" s="1"/>
  <c r="D232" i="15"/>
  <c r="V231" i="15"/>
  <c r="T231" i="15"/>
  <c r="R231" i="15"/>
  <c r="P231" i="15"/>
  <c r="O231" i="15"/>
  <c r="U231" i="15" s="1"/>
  <c r="N231" i="15"/>
  <c r="M231" i="15"/>
  <c r="S231" i="15" s="1"/>
  <c r="L231" i="15"/>
  <c r="H231" i="15"/>
  <c r="G231" i="15"/>
  <c r="F231" i="15"/>
  <c r="E231" i="15"/>
  <c r="D231" i="15"/>
  <c r="U230" i="15"/>
  <c r="S230" i="15"/>
  <c r="P230" i="15"/>
  <c r="V230" i="15" s="1"/>
  <c r="O230" i="15"/>
  <c r="N230" i="15"/>
  <c r="T230" i="15" s="1"/>
  <c r="M230" i="15"/>
  <c r="L230" i="15"/>
  <c r="R230" i="15" s="1"/>
  <c r="H230" i="15"/>
  <c r="G230" i="15"/>
  <c r="F230" i="15"/>
  <c r="E230" i="15"/>
  <c r="D230" i="15"/>
  <c r="V229" i="15"/>
  <c r="T229" i="15"/>
  <c r="R229" i="15"/>
  <c r="P229" i="15"/>
  <c r="O229" i="15"/>
  <c r="U229" i="15" s="1"/>
  <c r="N229" i="15"/>
  <c r="M229" i="15"/>
  <c r="S229" i="15" s="1"/>
  <c r="L229" i="15"/>
  <c r="H229" i="15"/>
  <c r="G229" i="15"/>
  <c r="F229" i="15"/>
  <c r="E229" i="15"/>
  <c r="D229" i="15"/>
  <c r="U228" i="15"/>
  <c r="S228" i="15"/>
  <c r="P228" i="15"/>
  <c r="V228" i="15" s="1"/>
  <c r="O228" i="15"/>
  <c r="N228" i="15"/>
  <c r="M228" i="15"/>
  <c r="L228" i="15"/>
  <c r="R228" i="15" s="1"/>
  <c r="H228" i="15"/>
  <c r="G228" i="15"/>
  <c r="G234" i="15" s="1"/>
  <c r="F228" i="15"/>
  <c r="E228" i="15"/>
  <c r="D228" i="15"/>
  <c r="V227" i="15"/>
  <c r="T227" i="15"/>
  <c r="R227" i="15"/>
  <c r="P227" i="15"/>
  <c r="O227" i="15"/>
  <c r="N227" i="15"/>
  <c r="M227" i="15"/>
  <c r="L227" i="15"/>
  <c r="H227" i="15"/>
  <c r="H234" i="15" s="1"/>
  <c r="G227" i="15"/>
  <c r="F227" i="15"/>
  <c r="E227" i="15"/>
  <c r="D227" i="15"/>
  <c r="U226" i="15"/>
  <c r="S226" i="15"/>
  <c r="P226" i="15"/>
  <c r="V226" i="15" s="1"/>
  <c r="O226" i="15"/>
  <c r="N226" i="15"/>
  <c r="T226" i="15" s="1"/>
  <c r="M226" i="15"/>
  <c r="L226" i="15"/>
  <c r="R226" i="15" s="1"/>
  <c r="H226" i="15"/>
  <c r="G226" i="15"/>
  <c r="F226" i="15"/>
  <c r="E226" i="15"/>
  <c r="D226" i="15"/>
  <c r="V224" i="15"/>
  <c r="T224" i="15"/>
  <c r="R224" i="15"/>
  <c r="P224" i="15"/>
  <c r="O224" i="15"/>
  <c r="U224" i="15" s="1"/>
  <c r="N224" i="15"/>
  <c r="M224" i="15"/>
  <c r="S224" i="15" s="1"/>
  <c r="L224" i="15"/>
  <c r="H224" i="15"/>
  <c r="G224" i="15"/>
  <c r="F224" i="15"/>
  <c r="E224" i="15"/>
  <c r="D224" i="15"/>
  <c r="U223" i="15"/>
  <c r="P223" i="15"/>
  <c r="V223" i="15" s="1"/>
  <c r="O223" i="15"/>
  <c r="N223" i="15"/>
  <c r="T223" i="15" s="1"/>
  <c r="M223" i="15"/>
  <c r="S223" i="15" s="1"/>
  <c r="L223" i="15"/>
  <c r="R223" i="15" s="1"/>
  <c r="H223" i="15"/>
  <c r="G223" i="15"/>
  <c r="F223" i="15"/>
  <c r="E223" i="15"/>
  <c r="D223" i="15"/>
  <c r="T222" i="15"/>
  <c r="P222" i="15"/>
  <c r="V222" i="15" s="1"/>
  <c r="O222" i="15"/>
  <c r="U222" i="15" s="1"/>
  <c r="N222" i="15"/>
  <c r="M222" i="15"/>
  <c r="S222" i="15" s="1"/>
  <c r="L222" i="15"/>
  <c r="R222" i="15" s="1"/>
  <c r="H222" i="15"/>
  <c r="G222" i="15"/>
  <c r="F222" i="15"/>
  <c r="E222" i="15"/>
  <c r="D222" i="15"/>
  <c r="S221" i="15"/>
  <c r="P221" i="15"/>
  <c r="V221" i="15" s="1"/>
  <c r="O221" i="15"/>
  <c r="U221" i="15" s="1"/>
  <c r="N221" i="15"/>
  <c r="T221" i="15" s="1"/>
  <c r="M221" i="15"/>
  <c r="L221" i="15"/>
  <c r="R221" i="15" s="1"/>
  <c r="H221" i="15"/>
  <c r="G221" i="15"/>
  <c r="F221" i="15"/>
  <c r="E221" i="15"/>
  <c r="D221" i="15"/>
  <c r="V220" i="15"/>
  <c r="R220" i="15"/>
  <c r="P220" i="15"/>
  <c r="O220" i="15"/>
  <c r="U220" i="15" s="1"/>
  <c r="N220" i="15"/>
  <c r="T220" i="15" s="1"/>
  <c r="M220" i="15"/>
  <c r="S220" i="15" s="1"/>
  <c r="L220" i="15"/>
  <c r="H220" i="15"/>
  <c r="G220" i="15"/>
  <c r="F220" i="15"/>
  <c r="E220" i="15"/>
  <c r="D220" i="15"/>
  <c r="U219" i="15"/>
  <c r="R219" i="15"/>
  <c r="P219" i="15"/>
  <c r="V219" i="15" s="1"/>
  <c r="O219" i="15"/>
  <c r="N219" i="15"/>
  <c r="T219" i="15" s="1"/>
  <c r="M219" i="15"/>
  <c r="S219" i="15" s="1"/>
  <c r="L219" i="15"/>
  <c r="H219" i="15"/>
  <c r="G219" i="15"/>
  <c r="F219" i="15"/>
  <c r="E219" i="15"/>
  <c r="D219" i="15"/>
  <c r="U218" i="15"/>
  <c r="T218" i="15"/>
  <c r="P218" i="15"/>
  <c r="V218" i="15" s="1"/>
  <c r="O218" i="15"/>
  <c r="N218" i="15"/>
  <c r="M218" i="15"/>
  <c r="S218" i="15" s="1"/>
  <c r="L218" i="15"/>
  <c r="R218" i="15" s="1"/>
  <c r="H218" i="15"/>
  <c r="G218" i="15"/>
  <c r="F218" i="15"/>
  <c r="E218" i="15"/>
  <c r="E225" i="15" s="1"/>
  <c r="D218" i="15"/>
  <c r="S217" i="15"/>
  <c r="P217" i="15"/>
  <c r="V217" i="15" s="1"/>
  <c r="O217" i="15"/>
  <c r="N217" i="15"/>
  <c r="N225" i="15" s="1"/>
  <c r="M217" i="15"/>
  <c r="L217" i="15"/>
  <c r="R217" i="15" s="1"/>
  <c r="H217" i="15"/>
  <c r="G217" i="15"/>
  <c r="G225" i="15" s="1"/>
  <c r="F217" i="15"/>
  <c r="E217" i="15"/>
  <c r="D217" i="15"/>
  <c r="V216" i="15"/>
  <c r="S216" i="15"/>
  <c r="R216" i="15"/>
  <c r="P216" i="15"/>
  <c r="O216" i="15"/>
  <c r="U216" i="15" s="1"/>
  <c r="N216" i="15"/>
  <c r="T216" i="15" s="1"/>
  <c r="M216" i="15"/>
  <c r="L216" i="15"/>
  <c r="H216" i="15"/>
  <c r="G216" i="15"/>
  <c r="F216" i="15"/>
  <c r="E216" i="15"/>
  <c r="D216" i="15"/>
  <c r="S214" i="15"/>
  <c r="P214" i="15"/>
  <c r="V214" i="15" s="1"/>
  <c r="O214" i="15"/>
  <c r="U214" i="15" s="1"/>
  <c r="N214" i="15"/>
  <c r="T214" i="15" s="1"/>
  <c r="M214" i="15"/>
  <c r="L214" i="15"/>
  <c r="R214" i="15" s="1"/>
  <c r="H214" i="15"/>
  <c r="G214" i="15"/>
  <c r="F214" i="15"/>
  <c r="E214" i="15"/>
  <c r="D214" i="15"/>
  <c r="V213" i="15"/>
  <c r="R213" i="15"/>
  <c r="P213" i="15"/>
  <c r="O213" i="15"/>
  <c r="U213" i="15" s="1"/>
  <c r="N213" i="15"/>
  <c r="T213" i="15" s="1"/>
  <c r="M213" i="15"/>
  <c r="S213" i="15" s="1"/>
  <c r="L213" i="15"/>
  <c r="H213" i="15"/>
  <c r="G213" i="15"/>
  <c r="F213" i="15"/>
  <c r="E213" i="15"/>
  <c r="D213" i="15"/>
  <c r="U212" i="15"/>
  <c r="R212" i="15"/>
  <c r="P212" i="15"/>
  <c r="V212" i="15" s="1"/>
  <c r="O212" i="15"/>
  <c r="N212" i="15"/>
  <c r="T212" i="15" s="1"/>
  <c r="M212" i="15"/>
  <c r="S212" i="15" s="1"/>
  <c r="L212" i="15"/>
  <c r="H212" i="15"/>
  <c r="G212" i="15"/>
  <c r="F212" i="15"/>
  <c r="E212" i="15"/>
  <c r="D212" i="15"/>
  <c r="U211" i="15"/>
  <c r="T211" i="15"/>
  <c r="P211" i="15"/>
  <c r="V211" i="15" s="1"/>
  <c r="O211" i="15"/>
  <c r="N211" i="15"/>
  <c r="M211" i="15"/>
  <c r="S211" i="15" s="1"/>
  <c r="L211" i="15"/>
  <c r="R211" i="15" s="1"/>
  <c r="H211" i="15"/>
  <c r="G211" i="15"/>
  <c r="F211" i="15"/>
  <c r="E211" i="15"/>
  <c r="D211" i="15"/>
  <c r="S210" i="15"/>
  <c r="P210" i="15"/>
  <c r="V210" i="15" s="1"/>
  <c r="O210" i="15"/>
  <c r="U210" i="15" s="1"/>
  <c r="N210" i="15"/>
  <c r="T210" i="15" s="1"/>
  <c r="M210" i="15"/>
  <c r="L210" i="15"/>
  <c r="R210" i="15" s="1"/>
  <c r="H210" i="15"/>
  <c r="G210" i="15"/>
  <c r="F210" i="15"/>
  <c r="E210" i="15"/>
  <c r="D210" i="15"/>
  <c r="V209" i="15"/>
  <c r="R209" i="15"/>
  <c r="P209" i="15"/>
  <c r="O209" i="15"/>
  <c r="U209" i="15" s="1"/>
  <c r="N209" i="15"/>
  <c r="T209" i="15" s="1"/>
  <c r="M209" i="15"/>
  <c r="S209" i="15" s="1"/>
  <c r="L209" i="15"/>
  <c r="H209" i="15"/>
  <c r="G209" i="15"/>
  <c r="F209" i="15"/>
  <c r="E209" i="15"/>
  <c r="D209" i="15"/>
  <c r="U208" i="15"/>
  <c r="P208" i="15"/>
  <c r="V208" i="15" s="1"/>
  <c r="O208" i="15"/>
  <c r="N208" i="15"/>
  <c r="T208" i="15" s="1"/>
  <c r="M208" i="15"/>
  <c r="S208" i="15" s="1"/>
  <c r="L208" i="15"/>
  <c r="R208" i="15" s="1"/>
  <c r="H208" i="15"/>
  <c r="G208" i="15"/>
  <c r="F208" i="15"/>
  <c r="E208" i="15"/>
  <c r="D208" i="15"/>
  <c r="U207" i="15"/>
  <c r="T207" i="15"/>
  <c r="P207" i="15"/>
  <c r="V207" i="15" s="1"/>
  <c r="O207" i="15"/>
  <c r="O215" i="15" s="1"/>
  <c r="N207" i="15"/>
  <c r="M207" i="15"/>
  <c r="S207" i="15" s="1"/>
  <c r="L207" i="15"/>
  <c r="R207" i="15" s="1"/>
  <c r="H207" i="15"/>
  <c r="H215" i="15" s="1"/>
  <c r="G207" i="15"/>
  <c r="F207" i="15"/>
  <c r="E207" i="15"/>
  <c r="E215" i="15" s="1"/>
  <c r="D207" i="15"/>
  <c r="S206" i="15"/>
  <c r="P206" i="15"/>
  <c r="V206" i="15" s="1"/>
  <c r="O206" i="15"/>
  <c r="U206" i="15" s="1"/>
  <c r="N206" i="15"/>
  <c r="T206" i="15" s="1"/>
  <c r="M206" i="15"/>
  <c r="L206" i="15"/>
  <c r="R206" i="15" s="1"/>
  <c r="H206" i="15"/>
  <c r="G206" i="15"/>
  <c r="F206" i="15"/>
  <c r="E206" i="15"/>
  <c r="D206" i="15"/>
  <c r="T204" i="15"/>
  <c r="P204" i="15"/>
  <c r="V204" i="15" s="1"/>
  <c r="O204" i="15"/>
  <c r="U204" i="15" s="1"/>
  <c r="N204" i="15"/>
  <c r="M204" i="15"/>
  <c r="S204" i="15" s="1"/>
  <c r="L204" i="15"/>
  <c r="R204" i="15" s="1"/>
  <c r="H204" i="15"/>
  <c r="G204" i="15"/>
  <c r="F204" i="15"/>
  <c r="E204" i="15"/>
  <c r="D204" i="15"/>
  <c r="S203" i="15"/>
  <c r="P203" i="15"/>
  <c r="V203" i="15" s="1"/>
  <c r="O203" i="15"/>
  <c r="U203" i="15" s="1"/>
  <c r="N203" i="15"/>
  <c r="T203" i="15" s="1"/>
  <c r="M203" i="15"/>
  <c r="L203" i="15"/>
  <c r="R203" i="15" s="1"/>
  <c r="H203" i="15"/>
  <c r="G203" i="15"/>
  <c r="F203" i="15"/>
  <c r="E203" i="15"/>
  <c r="D203" i="15"/>
  <c r="V202" i="15"/>
  <c r="S202" i="15"/>
  <c r="R202" i="15"/>
  <c r="P202" i="15"/>
  <c r="O202" i="15"/>
  <c r="U202" i="15" s="1"/>
  <c r="N202" i="15"/>
  <c r="T202" i="15" s="1"/>
  <c r="M202" i="15"/>
  <c r="L202" i="15"/>
  <c r="H202" i="15"/>
  <c r="G202" i="15"/>
  <c r="F202" i="15"/>
  <c r="E202" i="15"/>
  <c r="D202" i="15"/>
  <c r="V201" i="15"/>
  <c r="U201" i="15"/>
  <c r="P201" i="15"/>
  <c r="O201" i="15"/>
  <c r="N201" i="15"/>
  <c r="T201" i="15" s="1"/>
  <c r="M201" i="15"/>
  <c r="S201" i="15" s="1"/>
  <c r="L201" i="15"/>
  <c r="R201" i="15" s="1"/>
  <c r="H201" i="15"/>
  <c r="G201" i="15"/>
  <c r="F201" i="15"/>
  <c r="E201" i="15"/>
  <c r="D201" i="15"/>
  <c r="T200" i="15"/>
  <c r="P200" i="15"/>
  <c r="V200" i="15" s="1"/>
  <c r="O200" i="15"/>
  <c r="U200" i="15" s="1"/>
  <c r="N200" i="15"/>
  <c r="M200" i="15"/>
  <c r="S200" i="15" s="1"/>
  <c r="L200" i="15"/>
  <c r="R200" i="15" s="1"/>
  <c r="H200" i="15"/>
  <c r="G200" i="15"/>
  <c r="F200" i="15"/>
  <c r="E200" i="15"/>
  <c r="D200" i="15"/>
  <c r="S199" i="15"/>
  <c r="P199" i="15"/>
  <c r="V199" i="15" s="1"/>
  <c r="O199" i="15"/>
  <c r="U199" i="15" s="1"/>
  <c r="N199" i="15"/>
  <c r="T199" i="15" s="1"/>
  <c r="M199" i="15"/>
  <c r="L199" i="15"/>
  <c r="R199" i="15" s="1"/>
  <c r="H199" i="15"/>
  <c r="G199" i="15"/>
  <c r="F199" i="15"/>
  <c r="E199" i="15"/>
  <c r="D199" i="15"/>
  <c r="V198" i="15"/>
  <c r="S198" i="15"/>
  <c r="R198" i="15"/>
  <c r="P198" i="15"/>
  <c r="O198" i="15"/>
  <c r="U198" i="15" s="1"/>
  <c r="N198" i="15"/>
  <c r="T198" i="15" s="1"/>
  <c r="M198" i="15"/>
  <c r="L198" i="15"/>
  <c r="H198" i="15"/>
  <c r="G198" i="15"/>
  <c r="F198" i="15"/>
  <c r="E198" i="15"/>
  <c r="D198" i="15"/>
  <c r="V197" i="15"/>
  <c r="U197" i="15"/>
  <c r="R197" i="15"/>
  <c r="P197" i="15"/>
  <c r="O197" i="15"/>
  <c r="N197" i="15"/>
  <c r="T197" i="15" s="1"/>
  <c r="M197" i="15"/>
  <c r="L197" i="15"/>
  <c r="H197" i="15"/>
  <c r="G197" i="15"/>
  <c r="F197" i="15"/>
  <c r="F205" i="15" s="1"/>
  <c r="E197" i="15"/>
  <c r="D197" i="15"/>
  <c r="T196" i="15"/>
  <c r="P196" i="15"/>
  <c r="V196" i="15" s="1"/>
  <c r="O196" i="15"/>
  <c r="U196" i="15" s="1"/>
  <c r="N196" i="15"/>
  <c r="M196" i="15"/>
  <c r="S196" i="15" s="1"/>
  <c r="L196" i="15"/>
  <c r="R196" i="15" s="1"/>
  <c r="H196" i="15"/>
  <c r="G196" i="15"/>
  <c r="F196" i="15"/>
  <c r="E196" i="15"/>
  <c r="E205" i="15" s="1"/>
  <c r="D196" i="15"/>
  <c r="S195" i="15"/>
  <c r="P195" i="15"/>
  <c r="V195" i="15" s="1"/>
  <c r="O195" i="15"/>
  <c r="N195" i="15"/>
  <c r="M195" i="15"/>
  <c r="L195" i="15"/>
  <c r="R195" i="15" s="1"/>
  <c r="H195" i="15"/>
  <c r="G195" i="15"/>
  <c r="F195" i="15"/>
  <c r="E195" i="15"/>
  <c r="D195" i="15"/>
  <c r="V194" i="15"/>
  <c r="S194" i="15"/>
  <c r="R194" i="15"/>
  <c r="P194" i="15"/>
  <c r="O194" i="15"/>
  <c r="U194" i="15" s="1"/>
  <c r="N194" i="15"/>
  <c r="T194" i="15" s="1"/>
  <c r="M194" i="15"/>
  <c r="L194" i="15"/>
  <c r="H194" i="15"/>
  <c r="G194" i="15"/>
  <c r="F194" i="15"/>
  <c r="E194" i="15"/>
  <c r="D194" i="15"/>
  <c r="S192" i="15"/>
  <c r="P192" i="15"/>
  <c r="V192" i="15" s="1"/>
  <c r="O192" i="15"/>
  <c r="U192" i="15" s="1"/>
  <c r="N192" i="15"/>
  <c r="T192" i="15" s="1"/>
  <c r="M192" i="15"/>
  <c r="L192" i="15"/>
  <c r="R192" i="15" s="1"/>
  <c r="H192" i="15"/>
  <c r="G192" i="15"/>
  <c r="F192" i="15"/>
  <c r="E192" i="15"/>
  <c r="D192" i="15"/>
  <c r="V191" i="15"/>
  <c r="R191" i="15"/>
  <c r="P191" i="15"/>
  <c r="O191" i="15"/>
  <c r="U191" i="15" s="1"/>
  <c r="N191" i="15"/>
  <c r="T191" i="15" s="1"/>
  <c r="M191" i="15"/>
  <c r="S191" i="15" s="1"/>
  <c r="L191" i="15"/>
  <c r="H191" i="15"/>
  <c r="G191" i="15"/>
  <c r="F191" i="15"/>
  <c r="E191" i="15"/>
  <c r="D191" i="15"/>
  <c r="U190" i="15"/>
  <c r="P190" i="15"/>
  <c r="V190" i="15" s="1"/>
  <c r="O190" i="15"/>
  <c r="N190" i="15"/>
  <c r="T190" i="15" s="1"/>
  <c r="M190" i="15"/>
  <c r="S190" i="15" s="1"/>
  <c r="L190" i="15"/>
  <c r="R190" i="15" s="1"/>
  <c r="H190" i="15"/>
  <c r="G190" i="15"/>
  <c r="F190" i="15"/>
  <c r="E190" i="15"/>
  <c r="D190" i="15"/>
  <c r="T189" i="15"/>
  <c r="R189" i="15"/>
  <c r="P189" i="15"/>
  <c r="V189" i="15" s="1"/>
  <c r="O189" i="15"/>
  <c r="U189" i="15" s="1"/>
  <c r="N189" i="15"/>
  <c r="M189" i="15"/>
  <c r="S189" i="15" s="1"/>
  <c r="L189" i="15"/>
  <c r="H189" i="15"/>
  <c r="G189" i="15"/>
  <c r="F189" i="15"/>
  <c r="E189" i="15"/>
  <c r="D189" i="15"/>
  <c r="S188" i="15"/>
  <c r="P188" i="15"/>
  <c r="V188" i="15" s="1"/>
  <c r="O188" i="15"/>
  <c r="U188" i="15" s="1"/>
  <c r="N188" i="15"/>
  <c r="T188" i="15" s="1"/>
  <c r="M188" i="15"/>
  <c r="L188" i="15"/>
  <c r="R188" i="15" s="1"/>
  <c r="H188" i="15"/>
  <c r="G188" i="15"/>
  <c r="F188" i="15"/>
  <c r="E188" i="15"/>
  <c r="D188" i="15"/>
  <c r="V187" i="15"/>
  <c r="S187" i="15"/>
  <c r="R187" i="15"/>
  <c r="P187" i="15"/>
  <c r="O187" i="15"/>
  <c r="U187" i="15" s="1"/>
  <c r="N187" i="15"/>
  <c r="T187" i="15" s="1"/>
  <c r="M187" i="15"/>
  <c r="L187" i="15"/>
  <c r="H187" i="15"/>
  <c r="G187" i="15"/>
  <c r="F187" i="15"/>
  <c r="E187" i="15"/>
  <c r="D187" i="15"/>
  <c r="U186" i="15"/>
  <c r="S186" i="15"/>
  <c r="P186" i="15"/>
  <c r="V186" i="15" s="1"/>
  <c r="O186" i="15"/>
  <c r="N186" i="15"/>
  <c r="T186" i="15" s="1"/>
  <c r="M186" i="15"/>
  <c r="L186" i="15"/>
  <c r="R186" i="15" s="1"/>
  <c r="H186" i="15"/>
  <c r="G186" i="15"/>
  <c r="F186" i="15"/>
  <c r="E186" i="15"/>
  <c r="E193" i="15" s="1"/>
  <c r="D186" i="15"/>
  <c r="T185" i="15"/>
  <c r="P185" i="15"/>
  <c r="V185" i="15" s="1"/>
  <c r="O185" i="15"/>
  <c r="U185" i="15" s="1"/>
  <c r="N185" i="15"/>
  <c r="M185" i="15"/>
  <c r="S185" i="15" s="1"/>
  <c r="L185" i="15"/>
  <c r="R185" i="15" s="1"/>
  <c r="H185" i="15"/>
  <c r="G185" i="15"/>
  <c r="F185" i="15"/>
  <c r="E185" i="15"/>
  <c r="D185" i="15"/>
  <c r="S184" i="15"/>
  <c r="P184" i="15"/>
  <c r="V184" i="15" s="1"/>
  <c r="O184" i="15"/>
  <c r="U184" i="15" s="1"/>
  <c r="N184" i="15"/>
  <c r="T184" i="15" s="1"/>
  <c r="M184" i="15"/>
  <c r="L184" i="15"/>
  <c r="R184" i="15" s="1"/>
  <c r="H184" i="15"/>
  <c r="G184" i="15"/>
  <c r="F184" i="15"/>
  <c r="E184" i="15"/>
  <c r="D184" i="15"/>
  <c r="V183" i="15"/>
  <c r="T183" i="15"/>
  <c r="R183" i="15"/>
  <c r="P183" i="15"/>
  <c r="O183" i="15"/>
  <c r="U183" i="15" s="1"/>
  <c r="N183" i="15"/>
  <c r="M183" i="15"/>
  <c r="S183" i="15" s="1"/>
  <c r="L183" i="15"/>
  <c r="H183" i="15"/>
  <c r="G183" i="15"/>
  <c r="F183" i="15"/>
  <c r="E183" i="15"/>
  <c r="D183" i="15"/>
  <c r="U182" i="15"/>
  <c r="R182" i="15"/>
  <c r="P182" i="15"/>
  <c r="V182" i="15" s="1"/>
  <c r="O182" i="15"/>
  <c r="N182" i="15"/>
  <c r="T182" i="15" s="1"/>
  <c r="M182" i="15"/>
  <c r="S182" i="15" s="1"/>
  <c r="L182" i="15"/>
  <c r="H182" i="15"/>
  <c r="G182" i="15"/>
  <c r="F182" i="15"/>
  <c r="E182" i="15"/>
  <c r="D182" i="15"/>
  <c r="T181" i="15"/>
  <c r="R181" i="15"/>
  <c r="P181" i="15"/>
  <c r="V181" i="15" s="1"/>
  <c r="O181" i="15"/>
  <c r="N181" i="15"/>
  <c r="M181" i="15"/>
  <c r="L181" i="15"/>
  <c r="H181" i="15"/>
  <c r="G181" i="15"/>
  <c r="F181" i="15"/>
  <c r="E181" i="15"/>
  <c r="D181" i="15"/>
  <c r="S180" i="15"/>
  <c r="P180" i="15"/>
  <c r="V180" i="15" s="1"/>
  <c r="O180" i="15"/>
  <c r="U180" i="15" s="1"/>
  <c r="N180" i="15"/>
  <c r="T180" i="15" s="1"/>
  <c r="M180" i="15"/>
  <c r="L180" i="15"/>
  <c r="R180" i="15" s="1"/>
  <c r="H180" i="15"/>
  <c r="G180" i="15"/>
  <c r="F180" i="15"/>
  <c r="E180" i="15"/>
  <c r="D180" i="15"/>
  <c r="G179" i="15"/>
  <c r="T178" i="15"/>
  <c r="R178" i="15"/>
  <c r="P178" i="15"/>
  <c r="V178" i="15" s="1"/>
  <c r="O178" i="15"/>
  <c r="U178" i="15" s="1"/>
  <c r="N178" i="15"/>
  <c r="M178" i="15"/>
  <c r="S178" i="15" s="1"/>
  <c r="L178" i="15"/>
  <c r="H178" i="15"/>
  <c r="G178" i="15"/>
  <c r="F178" i="15"/>
  <c r="E178" i="15"/>
  <c r="D178" i="15"/>
  <c r="S177" i="15"/>
  <c r="P177" i="15"/>
  <c r="V177" i="15" s="1"/>
  <c r="O177" i="15"/>
  <c r="U177" i="15" s="1"/>
  <c r="N177" i="15"/>
  <c r="T177" i="15" s="1"/>
  <c r="M177" i="15"/>
  <c r="L177" i="15"/>
  <c r="R177" i="15" s="1"/>
  <c r="H177" i="15"/>
  <c r="G177" i="15"/>
  <c r="F177" i="15"/>
  <c r="E177" i="15"/>
  <c r="D177" i="15"/>
  <c r="V176" i="15"/>
  <c r="S176" i="15"/>
  <c r="R176" i="15"/>
  <c r="P176" i="15"/>
  <c r="O176" i="15"/>
  <c r="U176" i="15" s="1"/>
  <c r="N176" i="15"/>
  <c r="T176" i="15" s="1"/>
  <c r="M176" i="15"/>
  <c r="L176" i="15"/>
  <c r="H176" i="15"/>
  <c r="G176" i="15"/>
  <c r="F176" i="15"/>
  <c r="E176" i="15"/>
  <c r="D176" i="15"/>
  <c r="U175" i="15"/>
  <c r="S175" i="15"/>
  <c r="P175" i="15"/>
  <c r="V175" i="15" s="1"/>
  <c r="O175" i="15"/>
  <c r="N175" i="15"/>
  <c r="T175" i="15" s="1"/>
  <c r="M175" i="15"/>
  <c r="L175" i="15"/>
  <c r="R175" i="15" s="1"/>
  <c r="H175" i="15"/>
  <c r="G175" i="15"/>
  <c r="F175" i="15"/>
  <c r="F179" i="15" s="1"/>
  <c r="E175" i="15"/>
  <c r="E179" i="15" s="1"/>
  <c r="D175" i="15"/>
  <c r="T174" i="15"/>
  <c r="P174" i="15"/>
  <c r="V174" i="15" s="1"/>
  <c r="O174" i="15"/>
  <c r="U174" i="15" s="1"/>
  <c r="N174" i="15"/>
  <c r="M174" i="15"/>
  <c r="S174" i="15" s="1"/>
  <c r="L174" i="15"/>
  <c r="R174" i="15" s="1"/>
  <c r="H174" i="15"/>
  <c r="G174" i="15"/>
  <c r="F174" i="15"/>
  <c r="E174" i="15"/>
  <c r="D174" i="15"/>
  <c r="O173" i="15"/>
  <c r="G173" i="15"/>
  <c r="U172" i="15"/>
  <c r="R172" i="15"/>
  <c r="P172" i="15"/>
  <c r="V172" i="15" s="1"/>
  <c r="O172" i="15"/>
  <c r="N172" i="15"/>
  <c r="T172" i="15" s="1"/>
  <c r="M172" i="15"/>
  <c r="S172" i="15" s="1"/>
  <c r="L172" i="15"/>
  <c r="H172" i="15"/>
  <c r="G172" i="15"/>
  <c r="F172" i="15"/>
  <c r="E172" i="15"/>
  <c r="D172" i="15"/>
  <c r="T171" i="15"/>
  <c r="R171" i="15"/>
  <c r="P171" i="15"/>
  <c r="V171" i="15" s="1"/>
  <c r="O171" i="15"/>
  <c r="U171" i="15" s="1"/>
  <c r="N171" i="15"/>
  <c r="M171" i="15"/>
  <c r="L171" i="15"/>
  <c r="H171" i="15"/>
  <c r="G171" i="15"/>
  <c r="F171" i="15"/>
  <c r="F173" i="15" s="1"/>
  <c r="E171" i="15"/>
  <c r="D171" i="15"/>
  <c r="S170" i="15"/>
  <c r="P170" i="15"/>
  <c r="O170" i="15"/>
  <c r="U170" i="15" s="1"/>
  <c r="N170" i="15"/>
  <c r="N173" i="15" s="1"/>
  <c r="M170" i="15"/>
  <c r="L170" i="15"/>
  <c r="R170" i="15" s="1"/>
  <c r="H170" i="15"/>
  <c r="H173" i="15" s="1"/>
  <c r="G170" i="15"/>
  <c r="F170" i="15"/>
  <c r="E170" i="15"/>
  <c r="E173" i="15" s="1"/>
  <c r="D170" i="15"/>
  <c r="V169" i="15"/>
  <c r="S169" i="15"/>
  <c r="R169" i="15"/>
  <c r="P169" i="15"/>
  <c r="O169" i="15"/>
  <c r="U169" i="15" s="1"/>
  <c r="N169" i="15"/>
  <c r="T169" i="15" s="1"/>
  <c r="M169" i="15"/>
  <c r="L169" i="15"/>
  <c r="H169" i="15"/>
  <c r="G169" i="15"/>
  <c r="F169" i="15"/>
  <c r="E169" i="15"/>
  <c r="D169" i="15"/>
  <c r="M168" i="15"/>
  <c r="S167" i="15"/>
  <c r="P167" i="15"/>
  <c r="V167" i="15" s="1"/>
  <c r="O167" i="15"/>
  <c r="U167" i="15" s="1"/>
  <c r="N167" i="15"/>
  <c r="T167" i="15" s="1"/>
  <c r="M167" i="15"/>
  <c r="L167" i="15"/>
  <c r="H167" i="15"/>
  <c r="G167" i="15"/>
  <c r="F167" i="15"/>
  <c r="E167" i="15"/>
  <c r="D167" i="15"/>
  <c r="V166" i="15"/>
  <c r="T166" i="15"/>
  <c r="R166" i="15"/>
  <c r="P166" i="15"/>
  <c r="O166" i="15"/>
  <c r="U166" i="15" s="1"/>
  <c r="N166" i="15"/>
  <c r="M166" i="15"/>
  <c r="S166" i="15" s="1"/>
  <c r="L166" i="15"/>
  <c r="H166" i="15"/>
  <c r="G166" i="15"/>
  <c r="F166" i="15"/>
  <c r="E166" i="15"/>
  <c r="D166" i="15"/>
  <c r="U165" i="15"/>
  <c r="R165" i="15"/>
  <c r="P165" i="15"/>
  <c r="V165" i="15" s="1"/>
  <c r="O165" i="15"/>
  <c r="N165" i="15"/>
  <c r="T165" i="15" s="1"/>
  <c r="M165" i="15"/>
  <c r="S165" i="15" s="1"/>
  <c r="L165" i="15"/>
  <c r="H165" i="15"/>
  <c r="G165" i="15"/>
  <c r="F165" i="15"/>
  <c r="E165" i="15"/>
  <c r="D165" i="15"/>
  <c r="T164" i="15"/>
  <c r="R164" i="15"/>
  <c r="P164" i="15"/>
  <c r="V164" i="15" s="1"/>
  <c r="O164" i="15"/>
  <c r="U164" i="15" s="1"/>
  <c r="N164" i="15"/>
  <c r="M164" i="15"/>
  <c r="S164" i="15" s="1"/>
  <c r="L164" i="15"/>
  <c r="H164" i="15"/>
  <c r="G164" i="15"/>
  <c r="F164" i="15"/>
  <c r="E164" i="15"/>
  <c r="D164" i="15"/>
  <c r="S163" i="15"/>
  <c r="P163" i="15"/>
  <c r="V163" i="15" s="1"/>
  <c r="O163" i="15"/>
  <c r="U163" i="15" s="1"/>
  <c r="N163" i="15"/>
  <c r="T163" i="15" s="1"/>
  <c r="M163" i="15"/>
  <c r="L163" i="15"/>
  <c r="R163" i="15" s="1"/>
  <c r="H163" i="15"/>
  <c r="G163" i="15"/>
  <c r="F163" i="15"/>
  <c r="E163" i="15"/>
  <c r="D163" i="15"/>
  <c r="V162" i="15"/>
  <c r="S162" i="15"/>
  <c r="R162" i="15"/>
  <c r="P162" i="15"/>
  <c r="O162" i="15"/>
  <c r="U162" i="15" s="1"/>
  <c r="N162" i="15"/>
  <c r="T162" i="15" s="1"/>
  <c r="M162" i="15"/>
  <c r="L162" i="15"/>
  <c r="H162" i="15"/>
  <c r="G162" i="15"/>
  <c r="F162" i="15"/>
  <c r="E162" i="15"/>
  <c r="D162" i="15"/>
  <c r="V161" i="15"/>
  <c r="T161" i="15"/>
  <c r="R161" i="15"/>
  <c r="P161" i="15"/>
  <c r="O161" i="15"/>
  <c r="U161" i="15" s="1"/>
  <c r="N161" i="15"/>
  <c r="M161" i="15"/>
  <c r="S161" i="15" s="1"/>
  <c r="L161" i="15"/>
  <c r="H161" i="15"/>
  <c r="G161" i="15"/>
  <c r="F161" i="15"/>
  <c r="E161" i="15"/>
  <c r="D161" i="15"/>
  <c r="U160" i="15"/>
  <c r="S160" i="15"/>
  <c r="P160" i="15"/>
  <c r="V160" i="15" s="1"/>
  <c r="O160" i="15"/>
  <c r="N160" i="15"/>
  <c r="T160" i="15" s="1"/>
  <c r="M160" i="15"/>
  <c r="L160" i="15"/>
  <c r="R160" i="15" s="1"/>
  <c r="H160" i="15"/>
  <c r="G160" i="15"/>
  <c r="F160" i="15"/>
  <c r="E160" i="15"/>
  <c r="D160" i="15"/>
  <c r="V159" i="15"/>
  <c r="T159" i="15"/>
  <c r="R159" i="15"/>
  <c r="P159" i="15"/>
  <c r="O159" i="15"/>
  <c r="U159" i="15" s="1"/>
  <c r="N159" i="15"/>
  <c r="M159" i="15"/>
  <c r="S159" i="15" s="1"/>
  <c r="L159" i="15"/>
  <c r="H159" i="15"/>
  <c r="G159" i="15"/>
  <c r="F159" i="15"/>
  <c r="E159" i="15"/>
  <c r="D159" i="15"/>
  <c r="U158" i="15"/>
  <c r="S158" i="15"/>
  <c r="P158" i="15"/>
  <c r="V158" i="15" s="1"/>
  <c r="O158" i="15"/>
  <c r="N158" i="15"/>
  <c r="T158" i="15" s="1"/>
  <c r="M158" i="15"/>
  <c r="L158" i="15"/>
  <c r="R158" i="15" s="1"/>
  <c r="H158" i="15"/>
  <c r="G158" i="15"/>
  <c r="F158" i="15"/>
  <c r="E158" i="15"/>
  <c r="D158" i="15"/>
  <c r="V157" i="15"/>
  <c r="T157" i="15"/>
  <c r="R157" i="15"/>
  <c r="P157" i="15"/>
  <c r="O157" i="15"/>
  <c r="U157" i="15" s="1"/>
  <c r="N157" i="15"/>
  <c r="M157" i="15"/>
  <c r="S157" i="15" s="1"/>
  <c r="L157" i="15"/>
  <c r="H157" i="15"/>
  <c r="G157" i="15"/>
  <c r="F157" i="15"/>
  <c r="E157" i="15"/>
  <c r="D157" i="15"/>
  <c r="U156" i="15"/>
  <c r="S156" i="15"/>
  <c r="P156" i="15"/>
  <c r="O156" i="15"/>
  <c r="N156" i="15"/>
  <c r="T156" i="15" s="1"/>
  <c r="M156" i="15"/>
  <c r="L156" i="15"/>
  <c r="R156" i="15" s="1"/>
  <c r="H156" i="15"/>
  <c r="G156" i="15"/>
  <c r="F156" i="15"/>
  <c r="E156" i="15"/>
  <c r="E168" i="15" s="1"/>
  <c r="D156" i="15"/>
  <c r="V155" i="15"/>
  <c r="T155" i="15"/>
  <c r="R155" i="15"/>
  <c r="P155" i="15"/>
  <c r="O155" i="15"/>
  <c r="N155" i="15"/>
  <c r="M155" i="15"/>
  <c r="S155" i="15" s="1"/>
  <c r="L155" i="15"/>
  <c r="H155" i="15"/>
  <c r="G155" i="15"/>
  <c r="F155" i="15"/>
  <c r="F168" i="15" s="1"/>
  <c r="E155" i="15"/>
  <c r="D155" i="15"/>
  <c r="S154" i="15"/>
  <c r="P154" i="15"/>
  <c r="V154" i="15" s="1"/>
  <c r="O154" i="15"/>
  <c r="N154" i="15"/>
  <c r="T154" i="15" s="1"/>
  <c r="M154" i="15"/>
  <c r="L154" i="15"/>
  <c r="R154" i="15" s="1"/>
  <c r="H154" i="15"/>
  <c r="G154" i="15"/>
  <c r="U154" i="15" s="1"/>
  <c r="F154" i="15"/>
  <c r="E154" i="15"/>
  <c r="D154" i="15"/>
  <c r="P153" i="15"/>
  <c r="E153" i="15"/>
  <c r="V152" i="15"/>
  <c r="T152" i="15"/>
  <c r="R152" i="15"/>
  <c r="P152" i="15"/>
  <c r="O152" i="15"/>
  <c r="U152" i="15" s="1"/>
  <c r="N152" i="15"/>
  <c r="M152" i="15"/>
  <c r="S152" i="15" s="1"/>
  <c r="L152" i="15"/>
  <c r="H152" i="15"/>
  <c r="G152" i="15"/>
  <c r="F152" i="15"/>
  <c r="E152" i="15"/>
  <c r="D152" i="15"/>
  <c r="U151" i="15"/>
  <c r="S151" i="15"/>
  <c r="P151" i="15"/>
  <c r="V151" i="15" s="1"/>
  <c r="O151" i="15"/>
  <c r="N151" i="15"/>
  <c r="T151" i="15" s="1"/>
  <c r="M151" i="15"/>
  <c r="L151" i="15"/>
  <c r="R151" i="15" s="1"/>
  <c r="H151" i="15"/>
  <c r="G151" i="15"/>
  <c r="F151" i="15"/>
  <c r="E151" i="15"/>
  <c r="D151" i="15"/>
  <c r="V150" i="15"/>
  <c r="T150" i="15"/>
  <c r="R150" i="15"/>
  <c r="P150" i="15"/>
  <c r="O150" i="15"/>
  <c r="U150" i="15" s="1"/>
  <c r="N150" i="15"/>
  <c r="M150" i="15"/>
  <c r="S150" i="15" s="1"/>
  <c r="L150" i="15"/>
  <c r="H150" i="15"/>
  <c r="G150" i="15"/>
  <c r="F150" i="15"/>
  <c r="F9" i="15" s="1"/>
  <c r="E150" i="15"/>
  <c r="D150" i="15"/>
  <c r="U149" i="15"/>
  <c r="S149" i="15"/>
  <c r="P149" i="15"/>
  <c r="V149" i="15" s="1"/>
  <c r="O149" i="15"/>
  <c r="N149" i="15"/>
  <c r="T149" i="15" s="1"/>
  <c r="M149" i="15"/>
  <c r="L149" i="15"/>
  <c r="R149" i="15" s="1"/>
  <c r="H149" i="15"/>
  <c r="G149" i="15"/>
  <c r="F149" i="15"/>
  <c r="E149" i="15"/>
  <c r="D149" i="15"/>
  <c r="V148" i="15"/>
  <c r="T148" i="15"/>
  <c r="R148" i="15"/>
  <c r="P148" i="15"/>
  <c r="O148" i="15"/>
  <c r="U148" i="15" s="1"/>
  <c r="N148" i="15"/>
  <c r="M148" i="15"/>
  <c r="S148" i="15" s="1"/>
  <c r="L148" i="15"/>
  <c r="H148" i="15"/>
  <c r="G148" i="15"/>
  <c r="F148" i="15"/>
  <c r="E148" i="15"/>
  <c r="D148" i="15"/>
  <c r="U147" i="15"/>
  <c r="S147" i="15"/>
  <c r="P147" i="15"/>
  <c r="V147" i="15" s="1"/>
  <c r="O147" i="15"/>
  <c r="O153" i="15" s="1"/>
  <c r="N147" i="15"/>
  <c r="M147" i="15"/>
  <c r="L147" i="15"/>
  <c r="R147" i="15" s="1"/>
  <c r="H147" i="15"/>
  <c r="H153" i="15" s="1"/>
  <c r="G147" i="15"/>
  <c r="G153" i="15" s="1"/>
  <c r="F147" i="15"/>
  <c r="E147" i="15"/>
  <c r="D147" i="15"/>
  <c r="V146" i="15"/>
  <c r="T146" i="15"/>
  <c r="R146" i="15"/>
  <c r="P146" i="15"/>
  <c r="O146" i="15"/>
  <c r="U146" i="15" s="1"/>
  <c r="N146" i="15"/>
  <c r="M146" i="15"/>
  <c r="S146" i="15" s="1"/>
  <c r="L146" i="15"/>
  <c r="H146" i="15"/>
  <c r="G146" i="15"/>
  <c r="F146" i="15"/>
  <c r="E146" i="15"/>
  <c r="D146" i="15"/>
  <c r="O145" i="15"/>
  <c r="H145" i="15"/>
  <c r="U144" i="15"/>
  <c r="S144" i="15"/>
  <c r="P144" i="15"/>
  <c r="V144" i="15" s="1"/>
  <c r="O144" i="15"/>
  <c r="N144" i="15"/>
  <c r="T144" i="15" s="1"/>
  <c r="M144" i="15"/>
  <c r="L144" i="15"/>
  <c r="R144" i="15" s="1"/>
  <c r="H144" i="15"/>
  <c r="G144" i="15"/>
  <c r="F144" i="15"/>
  <c r="E144" i="15"/>
  <c r="E145" i="15" s="1"/>
  <c r="D144" i="15"/>
  <c r="V143" i="15"/>
  <c r="T143" i="15"/>
  <c r="R143" i="15"/>
  <c r="P143" i="15"/>
  <c r="O143" i="15"/>
  <c r="U143" i="15" s="1"/>
  <c r="N143" i="15"/>
  <c r="M143" i="15"/>
  <c r="L143" i="15"/>
  <c r="H143" i="15"/>
  <c r="G143" i="15"/>
  <c r="F143" i="15"/>
  <c r="F145" i="15" s="1"/>
  <c r="E143" i="15"/>
  <c r="D143" i="15"/>
  <c r="U142" i="15"/>
  <c r="S142" i="15"/>
  <c r="P142" i="15"/>
  <c r="V142" i="15" s="1"/>
  <c r="O142" i="15"/>
  <c r="N142" i="15"/>
  <c r="T142" i="15" s="1"/>
  <c r="M142" i="15"/>
  <c r="L142" i="15"/>
  <c r="R142" i="15" s="1"/>
  <c r="H142" i="15"/>
  <c r="G142" i="15"/>
  <c r="F142" i="15"/>
  <c r="E142" i="15"/>
  <c r="D142" i="15"/>
  <c r="G141" i="15"/>
  <c r="V140" i="15"/>
  <c r="T140" i="15"/>
  <c r="R140" i="15"/>
  <c r="P140" i="15"/>
  <c r="O140" i="15"/>
  <c r="U140" i="15" s="1"/>
  <c r="N140" i="15"/>
  <c r="M140" i="15"/>
  <c r="S140" i="15" s="1"/>
  <c r="L140" i="15"/>
  <c r="H140" i="15"/>
  <c r="G140" i="15"/>
  <c r="F140" i="15"/>
  <c r="E140" i="15"/>
  <c r="D140" i="15"/>
  <c r="U139" i="15"/>
  <c r="S139" i="15"/>
  <c r="P139" i="15"/>
  <c r="V139" i="15" s="1"/>
  <c r="O139" i="15"/>
  <c r="N139" i="15"/>
  <c r="T139" i="15" s="1"/>
  <c r="M139" i="15"/>
  <c r="L139" i="15"/>
  <c r="R139" i="15" s="1"/>
  <c r="H139" i="15"/>
  <c r="G139" i="15"/>
  <c r="F139" i="15"/>
  <c r="E139" i="15"/>
  <c r="D139" i="15"/>
  <c r="V138" i="15"/>
  <c r="T138" i="15"/>
  <c r="R138" i="15"/>
  <c r="P138" i="15"/>
  <c r="O138" i="15"/>
  <c r="U138" i="15" s="1"/>
  <c r="N138" i="15"/>
  <c r="M138" i="15"/>
  <c r="S138" i="15" s="1"/>
  <c r="L138" i="15"/>
  <c r="H138" i="15"/>
  <c r="G138" i="15"/>
  <c r="F138" i="15"/>
  <c r="E138" i="15"/>
  <c r="D138" i="15"/>
  <c r="S137" i="15"/>
  <c r="P137" i="15"/>
  <c r="O137" i="15"/>
  <c r="O141" i="15" s="1"/>
  <c r="N137" i="15"/>
  <c r="T137" i="15" s="1"/>
  <c r="M137" i="15"/>
  <c r="M141" i="15" s="1"/>
  <c r="L137" i="15"/>
  <c r="R137" i="15" s="1"/>
  <c r="H137" i="15"/>
  <c r="H141" i="15" s="1"/>
  <c r="G137" i="15"/>
  <c r="U137" i="15" s="1"/>
  <c r="F137" i="15"/>
  <c r="F141" i="15" s="1"/>
  <c r="E137" i="15"/>
  <c r="D137" i="15"/>
  <c r="V136" i="15"/>
  <c r="T136" i="15"/>
  <c r="P136" i="15"/>
  <c r="O136" i="15"/>
  <c r="U136" i="15" s="1"/>
  <c r="N136" i="15"/>
  <c r="M136" i="15"/>
  <c r="S136" i="15" s="1"/>
  <c r="L136" i="15"/>
  <c r="H136" i="15"/>
  <c r="G136" i="15"/>
  <c r="F136" i="15"/>
  <c r="E136" i="15"/>
  <c r="D136" i="15"/>
  <c r="R136" i="15" s="1"/>
  <c r="U134" i="15"/>
  <c r="S134" i="15"/>
  <c r="P134" i="15"/>
  <c r="V134" i="15" s="1"/>
  <c r="O134" i="15"/>
  <c r="N134" i="15"/>
  <c r="T134" i="15" s="1"/>
  <c r="M134" i="15"/>
  <c r="L134" i="15"/>
  <c r="R134" i="15" s="1"/>
  <c r="H134" i="15"/>
  <c r="G134" i="15"/>
  <c r="F134" i="15"/>
  <c r="E134" i="15"/>
  <c r="D134" i="15"/>
  <c r="V133" i="15"/>
  <c r="T133" i="15"/>
  <c r="R133" i="15"/>
  <c r="P133" i="15"/>
  <c r="O133" i="15"/>
  <c r="U133" i="15" s="1"/>
  <c r="N133" i="15"/>
  <c r="M133" i="15"/>
  <c r="S133" i="15" s="1"/>
  <c r="L133" i="15"/>
  <c r="H133" i="15"/>
  <c r="G133" i="15"/>
  <c r="F133" i="15"/>
  <c r="E133" i="15"/>
  <c r="D133" i="15"/>
  <c r="U132" i="15"/>
  <c r="S132" i="15"/>
  <c r="P132" i="15"/>
  <c r="V132" i="15" s="1"/>
  <c r="O132" i="15"/>
  <c r="N132" i="15"/>
  <c r="T132" i="15" s="1"/>
  <c r="M132" i="15"/>
  <c r="L132" i="15"/>
  <c r="R132" i="15" s="1"/>
  <c r="H132" i="15"/>
  <c r="G132" i="15"/>
  <c r="F132" i="15"/>
  <c r="E132" i="15"/>
  <c r="D132" i="15"/>
  <c r="V131" i="15"/>
  <c r="T131" i="15"/>
  <c r="R131" i="15"/>
  <c r="P131" i="15"/>
  <c r="O131" i="15"/>
  <c r="U131" i="15" s="1"/>
  <c r="N131" i="15"/>
  <c r="M131" i="15"/>
  <c r="S131" i="15" s="1"/>
  <c r="L131" i="15"/>
  <c r="H131" i="15"/>
  <c r="G131" i="15"/>
  <c r="F131" i="15"/>
  <c r="E131" i="15"/>
  <c r="D131" i="15"/>
  <c r="U130" i="15"/>
  <c r="S130" i="15"/>
  <c r="P130" i="15"/>
  <c r="V130" i="15" s="1"/>
  <c r="O130" i="15"/>
  <c r="N130" i="15"/>
  <c r="T130" i="15" s="1"/>
  <c r="M130" i="15"/>
  <c r="L130" i="15"/>
  <c r="R130" i="15" s="1"/>
  <c r="H130" i="15"/>
  <c r="G130" i="15"/>
  <c r="F130" i="15"/>
  <c r="E130" i="15"/>
  <c r="D130" i="15"/>
  <c r="V129" i="15"/>
  <c r="T129" i="15"/>
  <c r="R129" i="15"/>
  <c r="P129" i="15"/>
  <c r="O129" i="15"/>
  <c r="U129" i="15" s="1"/>
  <c r="N129" i="15"/>
  <c r="M129" i="15"/>
  <c r="S129" i="15" s="1"/>
  <c r="L129" i="15"/>
  <c r="H129" i="15"/>
  <c r="G129" i="15"/>
  <c r="F129" i="15"/>
  <c r="E129" i="15"/>
  <c r="D129" i="15"/>
  <c r="U128" i="15"/>
  <c r="S128" i="15"/>
  <c r="P128" i="15"/>
  <c r="V128" i="15" s="1"/>
  <c r="O128" i="15"/>
  <c r="N128" i="15"/>
  <c r="T128" i="15" s="1"/>
  <c r="M128" i="15"/>
  <c r="L128" i="15"/>
  <c r="R128" i="15" s="1"/>
  <c r="H128" i="15"/>
  <c r="G128" i="15"/>
  <c r="F128" i="15"/>
  <c r="E128" i="15"/>
  <c r="D128" i="15"/>
  <c r="V127" i="15"/>
  <c r="T127" i="15"/>
  <c r="R127" i="15"/>
  <c r="P127" i="15"/>
  <c r="O127" i="15"/>
  <c r="U127" i="15" s="1"/>
  <c r="N127" i="15"/>
  <c r="M127" i="15"/>
  <c r="S127" i="15" s="1"/>
  <c r="L127" i="15"/>
  <c r="H127" i="15"/>
  <c r="G127" i="15"/>
  <c r="F127" i="15"/>
  <c r="E127" i="15"/>
  <c r="D127" i="15"/>
  <c r="U126" i="15"/>
  <c r="S126" i="15"/>
  <c r="P126" i="15"/>
  <c r="V126" i="15" s="1"/>
  <c r="O126" i="15"/>
  <c r="N126" i="15"/>
  <c r="T126" i="15" s="1"/>
  <c r="M126" i="15"/>
  <c r="L126" i="15"/>
  <c r="R126" i="15" s="1"/>
  <c r="H126" i="15"/>
  <c r="G126" i="15"/>
  <c r="F126" i="15"/>
  <c r="E126" i="15"/>
  <c r="D126" i="15"/>
  <c r="V125" i="15"/>
  <c r="T125" i="15"/>
  <c r="R125" i="15"/>
  <c r="P125" i="15"/>
  <c r="O125" i="15"/>
  <c r="U125" i="15" s="1"/>
  <c r="N125" i="15"/>
  <c r="M125" i="15"/>
  <c r="S125" i="15" s="1"/>
  <c r="L125" i="15"/>
  <c r="H125" i="15"/>
  <c r="G125" i="15"/>
  <c r="F125" i="15"/>
  <c r="E125" i="15"/>
  <c r="D125" i="15"/>
  <c r="U124" i="15"/>
  <c r="S124" i="15"/>
  <c r="P124" i="15"/>
  <c r="V124" i="15" s="1"/>
  <c r="O124" i="15"/>
  <c r="N124" i="15"/>
  <c r="T124" i="15" s="1"/>
  <c r="M124" i="15"/>
  <c r="L124" i="15"/>
  <c r="R124" i="15" s="1"/>
  <c r="H124" i="15"/>
  <c r="G124" i="15"/>
  <c r="F124" i="15"/>
  <c r="E124" i="15"/>
  <c r="D124" i="15"/>
  <c r="V123" i="15"/>
  <c r="T123" i="15"/>
  <c r="R123" i="15"/>
  <c r="P123" i="15"/>
  <c r="O123" i="15"/>
  <c r="U123" i="15" s="1"/>
  <c r="N123" i="15"/>
  <c r="M123" i="15"/>
  <c r="S123" i="15" s="1"/>
  <c r="L123" i="15"/>
  <c r="H123" i="15"/>
  <c r="G123" i="15"/>
  <c r="F123" i="15"/>
  <c r="E123" i="15"/>
  <c r="D123" i="15"/>
  <c r="U122" i="15"/>
  <c r="S122" i="15"/>
  <c r="P122" i="15"/>
  <c r="V122" i="15" s="1"/>
  <c r="O122" i="15"/>
  <c r="N122" i="15"/>
  <c r="T122" i="15" s="1"/>
  <c r="M122" i="15"/>
  <c r="L122" i="15"/>
  <c r="R122" i="15" s="1"/>
  <c r="H122" i="15"/>
  <c r="G122" i="15"/>
  <c r="F122" i="15"/>
  <c r="E122" i="15"/>
  <c r="D122" i="15"/>
  <c r="V121" i="15"/>
  <c r="T121" i="15"/>
  <c r="R121" i="15"/>
  <c r="P121" i="15"/>
  <c r="O121" i="15"/>
  <c r="U121" i="15" s="1"/>
  <c r="N121" i="15"/>
  <c r="M121" i="15"/>
  <c r="S121" i="15" s="1"/>
  <c r="L121" i="15"/>
  <c r="H121" i="15"/>
  <c r="G121" i="15"/>
  <c r="F121" i="15"/>
  <c r="E121" i="15"/>
  <c r="D121" i="15"/>
  <c r="U120" i="15"/>
  <c r="S120" i="15"/>
  <c r="P120" i="15"/>
  <c r="V120" i="15" s="1"/>
  <c r="O120" i="15"/>
  <c r="N120" i="15"/>
  <c r="T120" i="15" s="1"/>
  <c r="M120" i="15"/>
  <c r="L120" i="15"/>
  <c r="R120" i="15" s="1"/>
  <c r="H120" i="15"/>
  <c r="G120" i="15"/>
  <c r="F120" i="15"/>
  <c r="E120" i="15"/>
  <c r="D120" i="15"/>
  <c r="T119" i="15"/>
  <c r="P119" i="15"/>
  <c r="V119" i="15" s="1"/>
  <c r="O119" i="15"/>
  <c r="U119" i="15" s="1"/>
  <c r="N119" i="15"/>
  <c r="M119" i="15"/>
  <c r="S119" i="15" s="1"/>
  <c r="L119" i="15"/>
  <c r="R119" i="15" s="1"/>
  <c r="H119" i="15"/>
  <c r="G119" i="15"/>
  <c r="F119" i="15"/>
  <c r="E119" i="15"/>
  <c r="D119" i="15"/>
  <c r="S118" i="15"/>
  <c r="P118" i="15"/>
  <c r="V118" i="15" s="1"/>
  <c r="O118" i="15"/>
  <c r="U118" i="15" s="1"/>
  <c r="N118" i="15"/>
  <c r="T118" i="15" s="1"/>
  <c r="M118" i="15"/>
  <c r="L118" i="15"/>
  <c r="R118" i="15" s="1"/>
  <c r="H118" i="15"/>
  <c r="G118" i="15"/>
  <c r="F118" i="15"/>
  <c r="E118" i="15"/>
  <c r="D118" i="15"/>
  <c r="V117" i="15"/>
  <c r="T117" i="15"/>
  <c r="R117" i="15"/>
  <c r="P117" i="15"/>
  <c r="O117" i="15"/>
  <c r="U117" i="15" s="1"/>
  <c r="N117" i="15"/>
  <c r="M117" i="15"/>
  <c r="S117" i="15" s="1"/>
  <c r="L117" i="15"/>
  <c r="H117" i="15"/>
  <c r="G117" i="15"/>
  <c r="F117" i="15"/>
  <c r="E117" i="15"/>
  <c r="D117" i="15"/>
  <c r="U116" i="15"/>
  <c r="R116" i="15"/>
  <c r="P116" i="15"/>
  <c r="V116" i="15" s="1"/>
  <c r="O116" i="15"/>
  <c r="N116" i="15"/>
  <c r="T116" i="15" s="1"/>
  <c r="M116" i="15"/>
  <c r="S116" i="15" s="1"/>
  <c r="L116" i="15"/>
  <c r="H116" i="15"/>
  <c r="G116" i="15"/>
  <c r="F116" i="15"/>
  <c r="E116" i="15"/>
  <c r="D116" i="15"/>
  <c r="T115" i="15"/>
  <c r="R115" i="15"/>
  <c r="P115" i="15"/>
  <c r="V115" i="15" s="1"/>
  <c r="O115" i="15"/>
  <c r="U115" i="15" s="1"/>
  <c r="N115" i="15"/>
  <c r="M115" i="15"/>
  <c r="S115" i="15" s="1"/>
  <c r="L115" i="15"/>
  <c r="H115" i="15"/>
  <c r="G115" i="15"/>
  <c r="F115" i="15"/>
  <c r="E115" i="15"/>
  <c r="D115" i="15"/>
  <c r="S114" i="15"/>
  <c r="P114" i="15"/>
  <c r="V114" i="15" s="1"/>
  <c r="O114" i="15"/>
  <c r="U114" i="15" s="1"/>
  <c r="N114" i="15"/>
  <c r="T114" i="15" s="1"/>
  <c r="M114" i="15"/>
  <c r="L114" i="15"/>
  <c r="R114" i="15" s="1"/>
  <c r="H114" i="15"/>
  <c r="G114" i="15"/>
  <c r="F114" i="15"/>
  <c r="E114" i="15"/>
  <c r="D114" i="15"/>
  <c r="V113" i="15"/>
  <c r="S113" i="15"/>
  <c r="R113" i="15"/>
  <c r="P113" i="15"/>
  <c r="O113" i="15"/>
  <c r="U113" i="15" s="1"/>
  <c r="N113" i="15"/>
  <c r="T113" i="15" s="1"/>
  <c r="M113" i="15"/>
  <c r="L113" i="15"/>
  <c r="H113" i="15"/>
  <c r="G113" i="15"/>
  <c r="F113" i="15"/>
  <c r="E113" i="15"/>
  <c r="D113" i="15"/>
  <c r="U112" i="15"/>
  <c r="S112" i="15"/>
  <c r="P112" i="15"/>
  <c r="V112" i="15" s="1"/>
  <c r="O112" i="15"/>
  <c r="N112" i="15"/>
  <c r="T112" i="15" s="1"/>
  <c r="M112" i="15"/>
  <c r="L112" i="15"/>
  <c r="R112" i="15" s="1"/>
  <c r="H112" i="15"/>
  <c r="G112" i="15"/>
  <c r="F112" i="15"/>
  <c r="E112" i="15"/>
  <c r="D112" i="15"/>
  <c r="T111" i="15"/>
  <c r="P111" i="15"/>
  <c r="V111" i="15" s="1"/>
  <c r="O111" i="15"/>
  <c r="U111" i="15" s="1"/>
  <c r="N111" i="15"/>
  <c r="M111" i="15"/>
  <c r="S111" i="15" s="1"/>
  <c r="L111" i="15"/>
  <c r="R111" i="15" s="1"/>
  <c r="H111" i="15"/>
  <c r="G111" i="15"/>
  <c r="F111" i="15"/>
  <c r="E111" i="15"/>
  <c r="D111" i="15"/>
  <c r="S110" i="15"/>
  <c r="P110" i="15"/>
  <c r="V110" i="15" s="1"/>
  <c r="O110" i="15"/>
  <c r="U110" i="15" s="1"/>
  <c r="N110" i="15"/>
  <c r="T110" i="15" s="1"/>
  <c r="M110" i="15"/>
  <c r="L110" i="15"/>
  <c r="R110" i="15" s="1"/>
  <c r="H110" i="15"/>
  <c r="G110" i="15"/>
  <c r="F110" i="15"/>
  <c r="E110" i="15"/>
  <c r="D110" i="15"/>
  <c r="V109" i="15"/>
  <c r="T109" i="15"/>
  <c r="R109" i="15"/>
  <c r="P109" i="15"/>
  <c r="O109" i="15"/>
  <c r="U109" i="15" s="1"/>
  <c r="N109" i="15"/>
  <c r="M109" i="15"/>
  <c r="S109" i="15" s="1"/>
  <c r="L109" i="15"/>
  <c r="H109" i="15"/>
  <c r="G109" i="15"/>
  <c r="F109" i="15"/>
  <c r="E109" i="15"/>
  <c r="D109" i="15"/>
  <c r="U108" i="15"/>
  <c r="R108" i="15"/>
  <c r="P108" i="15"/>
  <c r="V108" i="15" s="1"/>
  <c r="O108" i="15"/>
  <c r="N108" i="15"/>
  <c r="T108" i="15" s="1"/>
  <c r="M108" i="15"/>
  <c r="S108" i="15" s="1"/>
  <c r="L108" i="15"/>
  <c r="H108" i="15"/>
  <c r="G108" i="15"/>
  <c r="F108" i="15"/>
  <c r="E108" i="15"/>
  <c r="D108" i="15"/>
  <c r="T107" i="15"/>
  <c r="R107" i="15"/>
  <c r="P107" i="15"/>
  <c r="V107" i="15" s="1"/>
  <c r="O107" i="15"/>
  <c r="U107" i="15" s="1"/>
  <c r="N107" i="15"/>
  <c r="M107" i="15"/>
  <c r="S107" i="15" s="1"/>
  <c r="L107" i="15"/>
  <c r="H107" i="15"/>
  <c r="G107" i="15"/>
  <c r="F107" i="15"/>
  <c r="E107" i="15"/>
  <c r="D107" i="15"/>
  <c r="S106" i="15"/>
  <c r="P106" i="15"/>
  <c r="V106" i="15" s="1"/>
  <c r="O106" i="15"/>
  <c r="U106" i="15" s="1"/>
  <c r="N106" i="15"/>
  <c r="T106" i="15" s="1"/>
  <c r="M106" i="15"/>
  <c r="L106" i="15"/>
  <c r="R106" i="15" s="1"/>
  <c r="H106" i="15"/>
  <c r="G106" i="15"/>
  <c r="F106" i="15"/>
  <c r="E106" i="15"/>
  <c r="D106" i="15"/>
  <c r="V105" i="15"/>
  <c r="S105" i="15"/>
  <c r="R105" i="15"/>
  <c r="P105" i="15"/>
  <c r="O105" i="15"/>
  <c r="U105" i="15" s="1"/>
  <c r="N105" i="15"/>
  <c r="T105" i="15" s="1"/>
  <c r="M105" i="15"/>
  <c r="L105" i="15"/>
  <c r="H105" i="15"/>
  <c r="G105" i="15"/>
  <c r="F105" i="15"/>
  <c r="E105" i="15"/>
  <c r="D105" i="15"/>
  <c r="U104" i="15"/>
  <c r="S104" i="15"/>
  <c r="P104" i="15"/>
  <c r="V104" i="15" s="1"/>
  <c r="O104" i="15"/>
  <c r="N104" i="15"/>
  <c r="T104" i="15" s="1"/>
  <c r="M104" i="15"/>
  <c r="L104" i="15"/>
  <c r="R104" i="15" s="1"/>
  <c r="H104" i="15"/>
  <c r="G104" i="15"/>
  <c r="F104" i="15"/>
  <c r="E104" i="15"/>
  <c r="D104" i="15"/>
  <c r="T103" i="15"/>
  <c r="P103" i="15"/>
  <c r="V103" i="15" s="1"/>
  <c r="O103" i="15"/>
  <c r="U103" i="15" s="1"/>
  <c r="N103" i="15"/>
  <c r="M103" i="15"/>
  <c r="S103" i="15" s="1"/>
  <c r="L103" i="15"/>
  <c r="R103" i="15" s="1"/>
  <c r="H103" i="15"/>
  <c r="G103" i="15"/>
  <c r="F103" i="15"/>
  <c r="E103" i="15"/>
  <c r="D103" i="15"/>
  <c r="S102" i="15"/>
  <c r="P102" i="15"/>
  <c r="V102" i="15" s="1"/>
  <c r="O102" i="15"/>
  <c r="U102" i="15" s="1"/>
  <c r="N102" i="15"/>
  <c r="T102" i="15" s="1"/>
  <c r="M102" i="15"/>
  <c r="L102" i="15"/>
  <c r="R102" i="15" s="1"/>
  <c r="H102" i="15"/>
  <c r="G102" i="15"/>
  <c r="F102" i="15"/>
  <c r="E102" i="15"/>
  <c r="D102" i="15"/>
  <c r="V101" i="15"/>
  <c r="T101" i="15"/>
  <c r="R101" i="15"/>
  <c r="P101" i="15"/>
  <c r="O101" i="15"/>
  <c r="U101" i="15" s="1"/>
  <c r="N101" i="15"/>
  <c r="M101" i="15"/>
  <c r="S101" i="15" s="1"/>
  <c r="L101" i="15"/>
  <c r="H101" i="15"/>
  <c r="G101" i="15"/>
  <c r="F101" i="15"/>
  <c r="E101" i="15"/>
  <c r="D101" i="15"/>
  <c r="U100" i="15"/>
  <c r="R100" i="15"/>
  <c r="P100" i="15"/>
  <c r="V100" i="15" s="1"/>
  <c r="O100" i="15"/>
  <c r="N100" i="15"/>
  <c r="T100" i="15" s="1"/>
  <c r="M100" i="15"/>
  <c r="S100" i="15" s="1"/>
  <c r="L100" i="15"/>
  <c r="H100" i="15"/>
  <c r="G100" i="15"/>
  <c r="F100" i="15"/>
  <c r="E100" i="15"/>
  <c r="D100" i="15"/>
  <c r="T99" i="15"/>
  <c r="R99" i="15"/>
  <c r="P99" i="15"/>
  <c r="V99" i="15" s="1"/>
  <c r="O99" i="15"/>
  <c r="U99" i="15" s="1"/>
  <c r="N99" i="15"/>
  <c r="M99" i="15"/>
  <c r="S99" i="15" s="1"/>
  <c r="L99" i="15"/>
  <c r="H99" i="15"/>
  <c r="G99" i="15"/>
  <c r="F99" i="15"/>
  <c r="E99" i="15"/>
  <c r="D99" i="15"/>
  <c r="S98" i="15"/>
  <c r="P98" i="15"/>
  <c r="V98" i="15" s="1"/>
  <c r="O98" i="15"/>
  <c r="U98" i="15" s="1"/>
  <c r="N98" i="15"/>
  <c r="T98" i="15" s="1"/>
  <c r="M98" i="15"/>
  <c r="L98" i="15"/>
  <c r="R98" i="15" s="1"/>
  <c r="H98" i="15"/>
  <c r="G98" i="15"/>
  <c r="F98" i="15"/>
  <c r="E98" i="15"/>
  <c r="D98" i="15"/>
  <c r="V97" i="15"/>
  <c r="S97" i="15"/>
  <c r="R97" i="15"/>
  <c r="P97" i="15"/>
  <c r="O97" i="15"/>
  <c r="U97" i="15" s="1"/>
  <c r="N97" i="15"/>
  <c r="T97" i="15" s="1"/>
  <c r="M97" i="15"/>
  <c r="L97" i="15"/>
  <c r="H97" i="15"/>
  <c r="G97" i="15"/>
  <c r="F97" i="15"/>
  <c r="E97" i="15"/>
  <c r="D97" i="15"/>
  <c r="U96" i="15"/>
  <c r="S96" i="15"/>
  <c r="P96" i="15"/>
  <c r="V96" i="15" s="1"/>
  <c r="O96" i="15"/>
  <c r="N96" i="15"/>
  <c r="T96" i="15" s="1"/>
  <c r="M96" i="15"/>
  <c r="L96" i="15"/>
  <c r="R96" i="15" s="1"/>
  <c r="H96" i="15"/>
  <c r="G96" i="15"/>
  <c r="F96" i="15"/>
  <c r="E96" i="15"/>
  <c r="D96" i="15"/>
  <c r="T95" i="15"/>
  <c r="P95" i="15"/>
  <c r="V95" i="15" s="1"/>
  <c r="O95" i="15"/>
  <c r="U95" i="15" s="1"/>
  <c r="N95" i="15"/>
  <c r="M95" i="15"/>
  <c r="S95" i="15" s="1"/>
  <c r="L95" i="15"/>
  <c r="R95" i="15" s="1"/>
  <c r="H95" i="15"/>
  <c r="G95" i="15"/>
  <c r="F95" i="15"/>
  <c r="E95" i="15"/>
  <c r="D95" i="15"/>
  <c r="S94" i="15"/>
  <c r="P94" i="15"/>
  <c r="V94" i="15" s="1"/>
  <c r="O94" i="15"/>
  <c r="U94" i="15" s="1"/>
  <c r="N94" i="15"/>
  <c r="T94" i="15" s="1"/>
  <c r="M94" i="15"/>
  <c r="L94" i="15"/>
  <c r="R94" i="15" s="1"/>
  <c r="H94" i="15"/>
  <c r="G94" i="15"/>
  <c r="F94" i="15"/>
  <c r="E94" i="15"/>
  <c r="D94" i="15"/>
  <c r="V93" i="15"/>
  <c r="T93" i="15"/>
  <c r="R93" i="15"/>
  <c r="P93" i="15"/>
  <c r="O93" i="15"/>
  <c r="U93" i="15" s="1"/>
  <c r="N93" i="15"/>
  <c r="M93" i="15"/>
  <c r="S93" i="15" s="1"/>
  <c r="L93" i="15"/>
  <c r="H93" i="15"/>
  <c r="G93" i="15"/>
  <c r="F93" i="15"/>
  <c r="E93" i="15"/>
  <c r="D93" i="15"/>
  <c r="U92" i="15"/>
  <c r="R92" i="15"/>
  <c r="P92" i="15"/>
  <c r="V92" i="15" s="1"/>
  <c r="O92" i="15"/>
  <c r="N92" i="15"/>
  <c r="T92" i="15" s="1"/>
  <c r="M92" i="15"/>
  <c r="S92" i="15" s="1"/>
  <c r="L92" i="15"/>
  <c r="H92" i="15"/>
  <c r="G92" i="15"/>
  <c r="F92" i="15"/>
  <c r="E92" i="15"/>
  <c r="D92" i="15"/>
  <c r="T91" i="15"/>
  <c r="R91" i="15"/>
  <c r="P91" i="15"/>
  <c r="V91" i="15" s="1"/>
  <c r="O91" i="15"/>
  <c r="U91" i="15" s="1"/>
  <c r="N91" i="15"/>
  <c r="M91" i="15"/>
  <c r="S91" i="15" s="1"/>
  <c r="L91" i="15"/>
  <c r="H91" i="15"/>
  <c r="G91" i="15"/>
  <c r="F91" i="15"/>
  <c r="E91" i="15"/>
  <c r="D91" i="15"/>
  <c r="S90" i="15"/>
  <c r="P90" i="15"/>
  <c r="V90" i="15" s="1"/>
  <c r="O90" i="15"/>
  <c r="U90" i="15" s="1"/>
  <c r="N90" i="15"/>
  <c r="T90" i="15" s="1"/>
  <c r="M90" i="15"/>
  <c r="L90" i="15"/>
  <c r="R90" i="15" s="1"/>
  <c r="H90" i="15"/>
  <c r="G90" i="15"/>
  <c r="F90" i="15"/>
  <c r="E90" i="15"/>
  <c r="D90" i="15"/>
  <c r="V89" i="15"/>
  <c r="S89" i="15"/>
  <c r="R89" i="15"/>
  <c r="P89" i="15"/>
  <c r="O89" i="15"/>
  <c r="U89" i="15" s="1"/>
  <c r="N89" i="15"/>
  <c r="T89" i="15" s="1"/>
  <c r="M89" i="15"/>
  <c r="L89" i="15"/>
  <c r="H89" i="15"/>
  <c r="G89" i="15"/>
  <c r="F89" i="15"/>
  <c r="E89" i="15"/>
  <c r="D89" i="15"/>
  <c r="U88" i="15"/>
  <c r="S88" i="15"/>
  <c r="P88" i="15"/>
  <c r="V88" i="15" s="1"/>
  <c r="O88" i="15"/>
  <c r="N88" i="15"/>
  <c r="T88" i="15" s="1"/>
  <c r="M88" i="15"/>
  <c r="L88" i="15"/>
  <c r="R88" i="15" s="1"/>
  <c r="H88" i="15"/>
  <c r="G88" i="15"/>
  <c r="F88" i="15"/>
  <c r="E88" i="15"/>
  <c r="D88" i="15"/>
  <c r="T87" i="15"/>
  <c r="P87" i="15"/>
  <c r="V87" i="15" s="1"/>
  <c r="O87" i="15"/>
  <c r="U87" i="15" s="1"/>
  <c r="N87" i="15"/>
  <c r="M87" i="15"/>
  <c r="S87" i="15" s="1"/>
  <c r="L87" i="15"/>
  <c r="R87" i="15" s="1"/>
  <c r="H87" i="15"/>
  <c r="G87" i="15"/>
  <c r="F87" i="15"/>
  <c r="E87" i="15"/>
  <c r="D87" i="15"/>
  <c r="S86" i="15"/>
  <c r="P86" i="15"/>
  <c r="V86" i="15" s="1"/>
  <c r="O86" i="15"/>
  <c r="U86" i="15" s="1"/>
  <c r="N86" i="15"/>
  <c r="T86" i="15" s="1"/>
  <c r="M86" i="15"/>
  <c r="L86" i="15"/>
  <c r="R86" i="15" s="1"/>
  <c r="H86" i="15"/>
  <c r="G86" i="15"/>
  <c r="F86" i="15"/>
  <c r="E86" i="15"/>
  <c r="D86" i="15"/>
  <c r="V85" i="15"/>
  <c r="T85" i="15"/>
  <c r="R85" i="15"/>
  <c r="P85" i="15"/>
  <c r="O85" i="15"/>
  <c r="U85" i="15" s="1"/>
  <c r="N85" i="15"/>
  <c r="M85" i="15"/>
  <c r="S85" i="15" s="1"/>
  <c r="L85" i="15"/>
  <c r="H85" i="15"/>
  <c r="G85" i="15"/>
  <c r="F85" i="15"/>
  <c r="E85" i="15"/>
  <c r="D85" i="15"/>
  <c r="U84" i="15"/>
  <c r="R84" i="15"/>
  <c r="P84" i="15"/>
  <c r="V84" i="15" s="1"/>
  <c r="O84" i="15"/>
  <c r="N84" i="15"/>
  <c r="T84" i="15" s="1"/>
  <c r="M84" i="15"/>
  <c r="S84" i="15" s="1"/>
  <c r="L84" i="15"/>
  <c r="H84" i="15"/>
  <c r="G84" i="15"/>
  <c r="F84" i="15"/>
  <c r="E84" i="15"/>
  <c r="D84" i="15"/>
  <c r="T83" i="15"/>
  <c r="R83" i="15"/>
  <c r="P83" i="15"/>
  <c r="V83" i="15" s="1"/>
  <c r="O83" i="15"/>
  <c r="U83" i="15" s="1"/>
  <c r="N83" i="15"/>
  <c r="M83" i="15"/>
  <c r="S83" i="15" s="1"/>
  <c r="L83" i="15"/>
  <c r="H83" i="15"/>
  <c r="G83" i="15"/>
  <c r="F83" i="15"/>
  <c r="E83" i="15"/>
  <c r="D83" i="15"/>
  <c r="S82" i="15"/>
  <c r="P82" i="15"/>
  <c r="V82" i="15" s="1"/>
  <c r="O82" i="15"/>
  <c r="U82" i="15" s="1"/>
  <c r="N82" i="15"/>
  <c r="T82" i="15" s="1"/>
  <c r="M82" i="15"/>
  <c r="L82" i="15"/>
  <c r="R82" i="15" s="1"/>
  <c r="H82" i="15"/>
  <c r="G82" i="15"/>
  <c r="F82" i="15"/>
  <c r="E82" i="15"/>
  <c r="D82" i="15"/>
  <c r="V81" i="15"/>
  <c r="S81" i="15"/>
  <c r="R81" i="15"/>
  <c r="P81" i="15"/>
  <c r="O81" i="15"/>
  <c r="U81" i="15" s="1"/>
  <c r="N81" i="15"/>
  <c r="T81" i="15" s="1"/>
  <c r="M81" i="15"/>
  <c r="L81" i="15"/>
  <c r="H81" i="15"/>
  <c r="G81" i="15"/>
  <c r="F81" i="15"/>
  <c r="E81" i="15"/>
  <c r="D81" i="15"/>
  <c r="U80" i="15"/>
  <c r="S80" i="15"/>
  <c r="P80" i="15"/>
  <c r="V80" i="15" s="1"/>
  <c r="O80" i="15"/>
  <c r="N80" i="15"/>
  <c r="T80" i="15" s="1"/>
  <c r="M80" i="15"/>
  <c r="L80" i="15"/>
  <c r="R80" i="15" s="1"/>
  <c r="H80" i="15"/>
  <c r="G80" i="15"/>
  <c r="F80" i="15"/>
  <c r="E80" i="15"/>
  <c r="D80" i="15"/>
  <c r="T79" i="15"/>
  <c r="P79" i="15"/>
  <c r="V79" i="15" s="1"/>
  <c r="O79" i="15"/>
  <c r="U79" i="15" s="1"/>
  <c r="N79" i="15"/>
  <c r="M79" i="15"/>
  <c r="S79" i="15" s="1"/>
  <c r="L79" i="15"/>
  <c r="R79" i="15" s="1"/>
  <c r="H79" i="15"/>
  <c r="G79" i="15"/>
  <c r="F79" i="15"/>
  <c r="E79" i="15"/>
  <c r="D79" i="15"/>
  <c r="S78" i="15"/>
  <c r="P78" i="15"/>
  <c r="V78" i="15" s="1"/>
  <c r="O78" i="15"/>
  <c r="U78" i="15" s="1"/>
  <c r="N78" i="15"/>
  <c r="T78" i="15" s="1"/>
  <c r="M78" i="15"/>
  <c r="L78" i="15"/>
  <c r="R78" i="15" s="1"/>
  <c r="H78" i="15"/>
  <c r="G78" i="15"/>
  <c r="F78" i="15"/>
  <c r="E78" i="15"/>
  <c r="D78" i="15"/>
  <c r="V77" i="15"/>
  <c r="T77" i="15"/>
  <c r="R77" i="15"/>
  <c r="P77" i="15"/>
  <c r="O77" i="15"/>
  <c r="U77" i="15" s="1"/>
  <c r="N77" i="15"/>
  <c r="M77" i="15"/>
  <c r="S77" i="15" s="1"/>
  <c r="L77" i="15"/>
  <c r="H77" i="15"/>
  <c r="H11" i="15" s="1"/>
  <c r="G77" i="15"/>
  <c r="F77" i="15"/>
  <c r="E77" i="15"/>
  <c r="D77" i="15"/>
  <c r="U76" i="15"/>
  <c r="R76" i="15"/>
  <c r="P76" i="15"/>
  <c r="V76" i="15" s="1"/>
  <c r="O76" i="15"/>
  <c r="N76" i="15"/>
  <c r="T76" i="15" s="1"/>
  <c r="M76" i="15"/>
  <c r="S76" i="15" s="1"/>
  <c r="L76" i="15"/>
  <c r="H76" i="15"/>
  <c r="G76" i="15"/>
  <c r="F76" i="15"/>
  <c r="E76" i="15"/>
  <c r="D76" i="15"/>
  <c r="T75" i="15"/>
  <c r="R75" i="15"/>
  <c r="P75" i="15"/>
  <c r="V75" i="15" s="1"/>
  <c r="O75" i="15"/>
  <c r="U75" i="15" s="1"/>
  <c r="N75" i="15"/>
  <c r="M75" i="15"/>
  <c r="S75" i="15" s="1"/>
  <c r="L75" i="15"/>
  <c r="H75" i="15"/>
  <c r="G75" i="15"/>
  <c r="F75" i="15"/>
  <c r="E75" i="15"/>
  <c r="D75" i="15"/>
  <c r="S74" i="15"/>
  <c r="P74" i="15"/>
  <c r="V74" i="15" s="1"/>
  <c r="O74" i="15"/>
  <c r="U74" i="15" s="1"/>
  <c r="N74" i="15"/>
  <c r="T74" i="15" s="1"/>
  <c r="M74" i="15"/>
  <c r="L74" i="15"/>
  <c r="R74" i="15" s="1"/>
  <c r="H74" i="15"/>
  <c r="G74" i="15"/>
  <c r="F74" i="15"/>
  <c r="E74" i="15"/>
  <c r="E8" i="15" s="1"/>
  <c r="D8" i="15" s="1"/>
  <c r="D74" i="15"/>
  <c r="V73" i="15"/>
  <c r="S73" i="15"/>
  <c r="R73" i="15"/>
  <c r="P73" i="15"/>
  <c r="O73" i="15"/>
  <c r="U73" i="15" s="1"/>
  <c r="N73" i="15"/>
  <c r="T73" i="15" s="1"/>
  <c r="M73" i="15"/>
  <c r="L73" i="15"/>
  <c r="H73" i="15"/>
  <c r="G73" i="15"/>
  <c r="F73" i="15"/>
  <c r="E73" i="15"/>
  <c r="D73" i="15"/>
  <c r="U72" i="15"/>
  <c r="S72" i="15"/>
  <c r="P72" i="15"/>
  <c r="V72" i="15" s="1"/>
  <c r="O72" i="15"/>
  <c r="N72" i="15"/>
  <c r="T72" i="15" s="1"/>
  <c r="M72" i="15"/>
  <c r="L72" i="15"/>
  <c r="R72" i="15" s="1"/>
  <c r="H72" i="15"/>
  <c r="G72" i="15"/>
  <c r="F72" i="15"/>
  <c r="E72" i="15"/>
  <c r="D72" i="15"/>
  <c r="P71" i="15"/>
  <c r="V71" i="15" s="1"/>
  <c r="O71" i="15"/>
  <c r="U71" i="15" s="1"/>
  <c r="N71" i="15"/>
  <c r="T71" i="15" s="1"/>
  <c r="M71" i="15"/>
  <c r="S71" i="15" s="1"/>
  <c r="L71" i="15"/>
  <c r="R71" i="15" s="1"/>
  <c r="H71" i="15"/>
  <c r="G71" i="15"/>
  <c r="F71" i="15"/>
  <c r="E71" i="15"/>
  <c r="D71" i="15"/>
  <c r="V70" i="15"/>
  <c r="T70" i="15"/>
  <c r="R70" i="15"/>
  <c r="P70" i="15"/>
  <c r="O70" i="15"/>
  <c r="U70" i="15" s="1"/>
  <c r="N70" i="15"/>
  <c r="M70" i="15"/>
  <c r="S70" i="15" s="1"/>
  <c r="L70" i="15"/>
  <c r="H70" i="15"/>
  <c r="G70" i="15"/>
  <c r="F70" i="15"/>
  <c r="E70" i="15"/>
  <c r="D70" i="15"/>
  <c r="U69" i="15"/>
  <c r="S69" i="15"/>
  <c r="P69" i="15"/>
  <c r="V69" i="15" s="1"/>
  <c r="O69" i="15"/>
  <c r="N69" i="15"/>
  <c r="T69" i="15" s="1"/>
  <c r="M69" i="15"/>
  <c r="L69" i="15"/>
  <c r="R69" i="15" s="1"/>
  <c r="H69" i="15"/>
  <c r="G69" i="15"/>
  <c r="F69" i="15"/>
  <c r="E69" i="15"/>
  <c r="D69" i="15"/>
  <c r="V68" i="15"/>
  <c r="T68" i="15"/>
  <c r="R68" i="15"/>
  <c r="P68" i="15"/>
  <c r="O68" i="15"/>
  <c r="U68" i="15" s="1"/>
  <c r="N68" i="15"/>
  <c r="M68" i="15"/>
  <c r="S68" i="15" s="1"/>
  <c r="L68" i="15"/>
  <c r="H68" i="15"/>
  <c r="G68" i="15"/>
  <c r="F68" i="15"/>
  <c r="E68" i="15"/>
  <c r="D68" i="15"/>
  <c r="U67" i="15"/>
  <c r="S67" i="15"/>
  <c r="P67" i="15"/>
  <c r="V67" i="15" s="1"/>
  <c r="O67" i="15"/>
  <c r="N67" i="15"/>
  <c r="T67" i="15" s="1"/>
  <c r="M67" i="15"/>
  <c r="L67" i="15"/>
  <c r="R67" i="15" s="1"/>
  <c r="H67" i="15"/>
  <c r="G67" i="15"/>
  <c r="F67" i="15"/>
  <c r="E67" i="15"/>
  <c r="D67" i="15"/>
  <c r="V66" i="15"/>
  <c r="T66" i="15"/>
  <c r="R66" i="15"/>
  <c r="P66" i="15"/>
  <c r="O66" i="15"/>
  <c r="U66" i="15" s="1"/>
  <c r="N66" i="15"/>
  <c r="M66" i="15"/>
  <c r="S66" i="15" s="1"/>
  <c r="L66" i="15"/>
  <c r="H66" i="15"/>
  <c r="G66" i="15"/>
  <c r="F66" i="15"/>
  <c r="E66" i="15"/>
  <c r="D66" i="15"/>
  <c r="U65" i="15"/>
  <c r="S65" i="15"/>
  <c r="P65" i="15"/>
  <c r="V65" i="15" s="1"/>
  <c r="O65" i="15"/>
  <c r="N65" i="15"/>
  <c r="T65" i="15" s="1"/>
  <c r="M65" i="15"/>
  <c r="L65" i="15"/>
  <c r="R65" i="15" s="1"/>
  <c r="H65" i="15"/>
  <c r="G65" i="15"/>
  <c r="F65" i="15"/>
  <c r="E65" i="15"/>
  <c r="D65" i="15"/>
  <c r="V64" i="15"/>
  <c r="T64" i="15"/>
  <c r="R64" i="15"/>
  <c r="P64" i="15"/>
  <c r="O64" i="15"/>
  <c r="U64" i="15" s="1"/>
  <c r="N64" i="15"/>
  <c r="M64" i="15"/>
  <c r="S64" i="15" s="1"/>
  <c r="L64" i="15"/>
  <c r="H64" i="15"/>
  <c r="H135" i="15" s="1"/>
  <c r="G64" i="15"/>
  <c r="F64" i="15"/>
  <c r="E64" i="15"/>
  <c r="D64" i="15"/>
  <c r="S63" i="15"/>
  <c r="P63" i="15"/>
  <c r="V63" i="15" s="1"/>
  <c r="O63" i="15"/>
  <c r="N63" i="15"/>
  <c r="T63" i="15" s="1"/>
  <c r="M63" i="15"/>
  <c r="L63" i="15"/>
  <c r="R63" i="15" s="1"/>
  <c r="H63" i="15"/>
  <c r="G63" i="15"/>
  <c r="U63" i="15" s="1"/>
  <c r="F63" i="15"/>
  <c r="E63" i="15"/>
  <c r="D63" i="15"/>
  <c r="V62" i="15"/>
  <c r="T62" i="15"/>
  <c r="R62" i="15"/>
  <c r="P62" i="15"/>
  <c r="O62" i="15"/>
  <c r="U62" i="15" s="1"/>
  <c r="N62" i="15"/>
  <c r="M62" i="15"/>
  <c r="S62" i="15" s="1"/>
  <c r="L62" i="15"/>
  <c r="H62" i="15"/>
  <c r="G62" i="15"/>
  <c r="F62" i="15"/>
  <c r="F5" i="15" s="1"/>
  <c r="E62" i="15"/>
  <c r="D62" i="15"/>
  <c r="U61" i="15"/>
  <c r="S61" i="15"/>
  <c r="P61" i="15"/>
  <c r="P135" i="15" s="1"/>
  <c r="O61" i="15"/>
  <c r="O135" i="15" s="1"/>
  <c r="N61" i="15"/>
  <c r="M61" i="15"/>
  <c r="M135" i="15" s="1"/>
  <c r="L61" i="15"/>
  <c r="R61" i="15" s="1"/>
  <c r="H61" i="15"/>
  <c r="G61" i="15"/>
  <c r="F61" i="15"/>
  <c r="F135" i="15" s="1"/>
  <c r="E61" i="15"/>
  <c r="E135" i="15" s="1"/>
  <c r="D61" i="15"/>
  <c r="V60" i="15"/>
  <c r="T60" i="15"/>
  <c r="P60" i="15"/>
  <c r="O60" i="15"/>
  <c r="U60" i="15" s="1"/>
  <c r="N60" i="15"/>
  <c r="M60" i="15"/>
  <c r="S60" i="15" s="1"/>
  <c r="L60" i="15"/>
  <c r="H60" i="15"/>
  <c r="G60" i="15"/>
  <c r="F60" i="15"/>
  <c r="E60" i="15"/>
  <c r="D60" i="15"/>
  <c r="R60" i="15" s="1"/>
  <c r="U58" i="15"/>
  <c r="S58" i="15"/>
  <c r="P58" i="15"/>
  <c r="V58" i="15" s="1"/>
  <c r="O58" i="15"/>
  <c r="N58" i="15"/>
  <c r="T58" i="15" s="1"/>
  <c r="M58" i="15"/>
  <c r="L58" i="15"/>
  <c r="R58" i="15" s="1"/>
  <c r="H58" i="15"/>
  <c r="G58" i="15"/>
  <c r="F58" i="15"/>
  <c r="E58" i="15"/>
  <c r="D58" i="15"/>
  <c r="V57" i="15"/>
  <c r="T57" i="15"/>
  <c r="R57" i="15"/>
  <c r="P57" i="15"/>
  <c r="O57" i="15"/>
  <c r="U57" i="15" s="1"/>
  <c r="N57" i="15"/>
  <c r="M57" i="15"/>
  <c r="S57" i="15" s="1"/>
  <c r="L57" i="15"/>
  <c r="H57" i="15"/>
  <c r="G57" i="15"/>
  <c r="F57" i="15"/>
  <c r="E57" i="15"/>
  <c r="D57" i="15"/>
  <c r="U56" i="15"/>
  <c r="S56" i="15"/>
  <c r="P56" i="15"/>
  <c r="V56" i="15" s="1"/>
  <c r="O56" i="15"/>
  <c r="N56" i="15"/>
  <c r="T56" i="15" s="1"/>
  <c r="M56" i="15"/>
  <c r="L56" i="15"/>
  <c r="R56" i="15" s="1"/>
  <c r="H56" i="15"/>
  <c r="G56" i="15"/>
  <c r="F56" i="15"/>
  <c r="E56" i="15"/>
  <c r="D56" i="15"/>
  <c r="V55" i="15"/>
  <c r="T55" i="15"/>
  <c r="R55" i="15"/>
  <c r="P55" i="15"/>
  <c r="O55" i="15"/>
  <c r="U55" i="15" s="1"/>
  <c r="N55" i="15"/>
  <c r="M55" i="15"/>
  <c r="S55" i="15" s="1"/>
  <c r="L55" i="15"/>
  <c r="H55" i="15"/>
  <c r="G55" i="15"/>
  <c r="F55" i="15"/>
  <c r="E55" i="15"/>
  <c r="D55" i="15"/>
  <c r="U54" i="15"/>
  <c r="S54" i="15"/>
  <c r="P54" i="15"/>
  <c r="V54" i="15" s="1"/>
  <c r="O54" i="15"/>
  <c r="N54" i="15"/>
  <c r="T54" i="15" s="1"/>
  <c r="M54" i="15"/>
  <c r="L54" i="15"/>
  <c r="R54" i="15" s="1"/>
  <c r="H54" i="15"/>
  <c r="G54" i="15"/>
  <c r="F54" i="15"/>
  <c r="E54" i="15"/>
  <c r="D54" i="15"/>
  <c r="V53" i="15"/>
  <c r="T53" i="15"/>
  <c r="R53" i="15"/>
  <c r="P53" i="15"/>
  <c r="O53" i="15"/>
  <c r="U53" i="15" s="1"/>
  <c r="N53" i="15"/>
  <c r="M53" i="15"/>
  <c r="S53" i="15" s="1"/>
  <c r="L53" i="15"/>
  <c r="H53" i="15"/>
  <c r="G53" i="15"/>
  <c r="F53" i="15"/>
  <c r="E53" i="15"/>
  <c r="D53" i="15"/>
  <c r="U52" i="15"/>
  <c r="S52" i="15"/>
  <c r="P52" i="15"/>
  <c r="V52" i="15" s="1"/>
  <c r="O52" i="15"/>
  <c r="N52" i="15"/>
  <c r="T52" i="15" s="1"/>
  <c r="M52" i="15"/>
  <c r="L52" i="15"/>
  <c r="R52" i="15" s="1"/>
  <c r="H52" i="15"/>
  <c r="G52" i="15"/>
  <c r="F52" i="15"/>
  <c r="E52" i="15"/>
  <c r="D52" i="15"/>
  <c r="V51" i="15"/>
  <c r="T51" i="15"/>
  <c r="R51" i="15"/>
  <c r="P51" i="15"/>
  <c r="O51" i="15"/>
  <c r="U51" i="15" s="1"/>
  <c r="N51" i="15"/>
  <c r="M51" i="15"/>
  <c r="S51" i="15" s="1"/>
  <c r="L51" i="15"/>
  <c r="H51" i="15"/>
  <c r="G51" i="15"/>
  <c r="F51" i="15"/>
  <c r="E51" i="15"/>
  <c r="D51" i="15"/>
  <c r="U50" i="15"/>
  <c r="S50" i="15"/>
  <c r="P50" i="15"/>
  <c r="V50" i="15" s="1"/>
  <c r="O50" i="15"/>
  <c r="N50" i="15"/>
  <c r="T50" i="15" s="1"/>
  <c r="M50" i="15"/>
  <c r="L50" i="15"/>
  <c r="R50" i="15" s="1"/>
  <c r="H50" i="15"/>
  <c r="G50" i="15"/>
  <c r="F50" i="15"/>
  <c r="E50" i="15"/>
  <c r="D50" i="15"/>
  <c r="V49" i="15"/>
  <c r="T49" i="15"/>
  <c r="R49" i="15"/>
  <c r="P49" i="15"/>
  <c r="O49" i="15"/>
  <c r="U49" i="15" s="1"/>
  <c r="N49" i="15"/>
  <c r="M49" i="15"/>
  <c r="S49" i="15" s="1"/>
  <c r="L49" i="15"/>
  <c r="H49" i="15"/>
  <c r="G49" i="15"/>
  <c r="F49" i="15"/>
  <c r="E49" i="15"/>
  <c r="D49" i="15"/>
  <c r="U48" i="15"/>
  <c r="S48" i="15"/>
  <c r="P48" i="15"/>
  <c r="V48" i="15" s="1"/>
  <c r="O48" i="15"/>
  <c r="N48" i="15"/>
  <c r="T48" i="15" s="1"/>
  <c r="M48" i="15"/>
  <c r="L48" i="15"/>
  <c r="R48" i="15" s="1"/>
  <c r="H48" i="15"/>
  <c r="G48" i="15"/>
  <c r="F48" i="15"/>
  <c r="E48" i="15"/>
  <c r="D48" i="15"/>
  <c r="V47" i="15"/>
  <c r="T47" i="15"/>
  <c r="R47" i="15"/>
  <c r="P47" i="15"/>
  <c r="O47" i="15"/>
  <c r="U47" i="15" s="1"/>
  <c r="N47" i="15"/>
  <c r="M47" i="15"/>
  <c r="S47" i="15" s="1"/>
  <c r="L47" i="15"/>
  <c r="H47" i="15"/>
  <c r="G47" i="15"/>
  <c r="F47" i="15"/>
  <c r="F59" i="15" s="1"/>
  <c r="E47" i="15"/>
  <c r="D47" i="15"/>
  <c r="U46" i="15"/>
  <c r="S46" i="15"/>
  <c r="P46" i="15"/>
  <c r="P59" i="15" s="1"/>
  <c r="O46" i="15"/>
  <c r="O59" i="15" s="1"/>
  <c r="N46" i="15"/>
  <c r="T46" i="15" s="1"/>
  <c r="M46" i="15"/>
  <c r="L46" i="15"/>
  <c r="R46" i="15" s="1"/>
  <c r="H46" i="15"/>
  <c r="H59" i="15" s="1"/>
  <c r="G46" i="15"/>
  <c r="G59" i="15" s="1"/>
  <c r="F46" i="15"/>
  <c r="E46" i="15"/>
  <c r="E59" i="15" s="1"/>
  <c r="D46" i="15"/>
  <c r="V45" i="15"/>
  <c r="T45" i="15"/>
  <c r="R45" i="15"/>
  <c r="P45" i="15"/>
  <c r="O45" i="15"/>
  <c r="U45" i="15" s="1"/>
  <c r="N45" i="15"/>
  <c r="M45" i="15"/>
  <c r="S45" i="15" s="1"/>
  <c r="L45" i="15"/>
  <c r="H45" i="15"/>
  <c r="G45" i="15"/>
  <c r="F45" i="15"/>
  <c r="E45" i="15"/>
  <c r="D45" i="15"/>
  <c r="U43" i="15"/>
  <c r="S43" i="15"/>
  <c r="P43" i="15"/>
  <c r="V43" i="15" s="1"/>
  <c r="O43" i="15"/>
  <c r="O19" i="15" s="1"/>
  <c r="U19" i="15" s="1"/>
  <c r="N43" i="15"/>
  <c r="T43" i="15" s="1"/>
  <c r="M43" i="15"/>
  <c r="L43" i="15"/>
  <c r="R43" i="15" s="1"/>
  <c r="H43" i="15"/>
  <c r="H19" i="15" s="1"/>
  <c r="G43" i="15"/>
  <c r="F43" i="15"/>
  <c r="E43" i="15"/>
  <c r="D43" i="15"/>
  <c r="V42" i="15"/>
  <c r="T42" i="15"/>
  <c r="R42" i="15"/>
  <c r="P42" i="15"/>
  <c r="O42" i="15"/>
  <c r="U42" i="15" s="1"/>
  <c r="N42" i="15"/>
  <c r="N18" i="15" s="1"/>
  <c r="T18" i="15" s="1"/>
  <c r="M42" i="15"/>
  <c r="S42" i="15" s="1"/>
  <c r="L42" i="15"/>
  <c r="H42" i="15"/>
  <c r="G42" i="15"/>
  <c r="G18" i="15" s="1"/>
  <c r="F42" i="15"/>
  <c r="E42" i="15"/>
  <c r="D42" i="15"/>
  <c r="U41" i="15"/>
  <c r="S41" i="15"/>
  <c r="P41" i="15"/>
  <c r="V41" i="15" s="1"/>
  <c r="O41" i="15"/>
  <c r="N41" i="15"/>
  <c r="T41" i="15" s="1"/>
  <c r="M41" i="15"/>
  <c r="M17" i="15" s="1"/>
  <c r="L41" i="15"/>
  <c r="R41" i="15" s="1"/>
  <c r="H41" i="15"/>
  <c r="G41" i="15"/>
  <c r="F41" i="15"/>
  <c r="F17" i="15" s="1"/>
  <c r="E41" i="15"/>
  <c r="D41" i="15"/>
  <c r="V40" i="15"/>
  <c r="T40" i="15"/>
  <c r="R40" i="15"/>
  <c r="P40" i="15"/>
  <c r="P16" i="15" s="1"/>
  <c r="V16" i="15" s="1"/>
  <c r="O40" i="15"/>
  <c r="U40" i="15" s="1"/>
  <c r="N40" i="15"/>
  <c r="M40" i="15"/>
  <c r="S40" i="15" s="1"/>
  <c r="L40" i="15"/>
  <c r="H40" i="15"/>
  <c r="G40" i="15"/>
  <c r="F40" i="15"/>
  <c r="E40" i="15"/>
  <c r="E16" i="15" s="1"/>
  <c r="D16" i="15" s="1"/>
  <c r="D40" i="15"/>
  <c r="U39" i="15"/>
  <c r="S39" i="15"/>
  <c r="P39" i="15"/>
  <c r="V39" i="15" s="1"/>
  <c r="O39" i="15"/>
  <c r="O15" i="15" s="1"/>
  <c r="U15" i="15" s="1"/>
  <c r="N39" i="15"/>
  <c r="T39" i="15" s="1"/>
  <c r="M39" i="15"/>
  <c r="L39" i="15"/>
  <c r="R39" i="15" s="1"/>
  <c r="H39" i="15"/>
  <c r="H15" i="15" s="1"/>
  <c r="G39" i="15"/>
  <c r="F39" i="15"/>
  <c r="E39" i="15"/>
  <c r="D39" i="15"/>
  <c r="V38" i="15"/>
  <c r="T38" i="15"/>
  <c r="R38" i="15"/>
  <c r="P38" i="15"/>
  <c r="O38" i="15"/>
  <c r="U38" i="15" s="1"/>
  <c r="N38" i="15"/>
  <c r="N14" i="15" s="1"/>
  <c r="T14" i="15" s="1"/>
  <c r="M38" i="15"/>
  <c r="S38" i="15" s="1"/>
  <c r="L38" i="15"/>
  <c r="H38" i="15"/>
  <c r="G38" i="15"/>
  <c r="G14" i="15" s="1"/>
  <c r="F38" i="15"/>
  <c r="E38" i="15"/>
  <c r="D38" i="15"/>
  <c r="U37" i="15"/>
  <c r="S37" i="15"/>
  <c r="P37" i="15"/>
  <c r="V37" i="15" s="1"/>
  <c r="O37" i="15"/>
  <c r="N37" i="15"/>
  <c r="T37" i="15" s="1"/>
  <c r="M37" i="15"/>
  <c r="L37" i="15"/>
  <c r="R37" i="15" s="1"/>
  <c r="H37" i="15"/>
  <c r="G37" i="15"/>
  <c r="F37" i="15"/>
  <c r="E37" i="15"/>
  <c r="D37" i="15"/>
  <c r="V36" i="15"/>
  <c r="T36" i="15"/>
  <c r="R36" i="15"/>
  <c r="P36" i="15"/>
  <c r="O36" i="15"/>
  <c r="U36" i="15" s="1"/>
  <c r="N36" i="15"/>
  <c r="M36" i="15"/>
  <c r="S36" i="15" s="1"/>
  <c r="L36" i="15"/>
  <c r="H36" i="15"/>
  <c r="G36" i="15"/>
  <c r="F36" i="15"/>
  <c r="E36" i="15"/>
  <c r="D36" i="15"/>
  <c r="U35" i="15"/>
  <c r="S35" i="15"/>
  <c r="P35" i="15"/>
  <c r="V35" i="15" s="1"/>
  <c r="O35" i="15"/>
  <c r="N35" i="15"/>
  <c r="T35" i="15" s="1"/>
  <c r="M35" i="15"/>
  <c r="L35" i="15"/>
  <c r="R35" i="15" s="1"/>
  <c r="H35" i="15"/>
  <c r="G35" i="15"/>
  <c r="F35" i="15"/>
  <c r="E35" i="15"/>
  <c r="D35" i="15"/>
  <c r="V34" i="15"/>
  <c r="T34" i="15"/>
  <c r="R34" i="15"/>
  <c r="P34" i="15"/>
  <c r="O34" i="15"/>
  <c r="U34" i="15" s="1"/>
  <c r="N34" i="15"/>
  <c r="M34" i="15"/>
  <c r="S34" i="15" s="1"/>
  <c r="L34" i="15"/>
  <c r="H34" i="15"/>
  <c r="G34" i="15"/>
  <c r="F34" i="15"/>
  <c r="E34" i="15"/>
  <c r="D34" i="15"/>
  <c r="U33" i="15"/>
  <c r="S33" i="15"/>
  <c r="P33" i="15"/>
  <c r="V33" i="15" s="1"/>
  <c r="O33" i="15"/>
  <c r="N33" i="15"/>
  <c r="T33" i="15" s="1"/>
  <c r="M33" i="15"/>
  <c r="L33" i="15"/>
  <c r="R33" i="15" s="1"/>
  <c r="H33" i="15"/>
  <c r="G33" i="15"/>
  <c r="F33" i="15"/>
  <c r="E33" i="15"/>
  <c r="D33" i="15"/>
  <c r="V32" i="15"/>
  <c r="T32" i="15"/>
  <c r="R32" i="15"/>
  <c r="P32" i="15"/>
  <c r="P44" i="15" s="1"/>
  <c r="O32" i="15"/>
  <c r="U32" i="15" s="1"/>
  <c r="N32" i="15"/>
  <c r="N44" i="15" s="1"/>
  <c r="M32" i="15"/>
  <c r="S32" i="15" s="1"/>
  <c r="L32" i="15"/>
  <c r="H32" i="15"/>
  <c r="H44" i="15" s="1"/>
  <c r="G32" i="15"/>
  <c r="G44" i="15" s="1"/>
  <c r="F32" i="15"/>
  <c r="F44" i="15" s="1"/>
  <c r="E32" i="15"/>
  <c r="E44" i="15" s="1"/>
  <c r="D32" i="15"/>
  <c r="U31" i="15"/>
  <c r="S31" i="15"/>
  <c r="P31" i="15"/>
  <c r="V31" i="15" s="1"/>
  <c r="O31" i="15"/>
  <c r="N31" i="15"/>
  <c r="T31" i="15" s="1"/>
  <c r="M31" i="15"/>
  <c r="L31" i="15"/>
  <c r="R31" i="15" s="1"/>
  <c r="H31" i="15"/>
  <c r="G31" i="15"/>
  <c r="F31" i="15"/>
  <c r="E31" i="15"/>
  <c r="D31" i="15"/>
  <c r="V29" i="15"/>
  <c r="T29" i="15"/>
  <c r="P29" i="15"/>
  <c r="O29" i="15"/>
  <c r="U29" i="15" s="1"/>
  <c r="N29" i="15"/>
  <c r="M29" i="15"/>
  <c r="L29" i="15" s="1"/>
  <c r="R29" i="15" s="1"/>
  <c r="H29" i="15"/>
  <c r="G29" i="15"/>
  <c r="F29" i="15"/>
  <c r="D29" i="15" s="1"/>
  <c r="E29" i="15"/>
  <c r="U28" i="15"/>
  <c r="S28" i="15"/>
  <c r="P28" i="15"/>
  <c r="V28" i="15" s="1"/>
  <c r="O28" i="15"/>
  <c r="N28" i="15"/>
  <c r="T28" i="15" s="1"/>
  <c r="M28" i="15"/>
  <c r="L28" i="15"/>
  <c r="R28" i="15" s="1"/>
  <c r="H28" i="15"/>
  <c r="G28" i="15"/>
  <c r="F28" i="15"/>
  <c r="E28" i="15"/>
  <c r="D28" i="15" s="1"/>
  <c r="V27" i="15"/>
  <c r="T27" i="15"/>
  <c r="P27" i="15"/>
  <c r="O27" i="15"/>
  <c r="U27" i="15" s="1"/>
  <c r="N27" i="15"/>
  <c r="M27" i="15"/>
  <c r="S27" i="15" s="1"/>
  <c r="H27" i="15"/>
  <c r="G27" i="15"/>
  <c r="F27" i="15"/>
  <c r="E27" i="15"/>
  <c r="D27" i="15"/>
  <c r="U26" i="15"/>
  <c r="S26" i="15"/>
  <c r="P26" i="15"/>
  <c r="V26" i="15" s="1"/>
  <c r="O26" i="15"/>
  <c r="N26" i="15"/>
  <c r="L26" i="15" s="1"/>
  <c r="R26" i="15" s="1"/>
  <c r="M26" i="15"/>
  <c r="H26" i="15"/>
  <c r="G26" i="15"/>
  <c r="F26" i="15"/>
  <c r="E26" i="15"/>
  <c r="D26" i="15" s="1"/>
  <c r="V25" i="15"/>
  <c r="T25" i="15"/>
  <c r="P25" i="15"/>
  <c r="O25" i="15"/>
  <c r="U25" i="15" s="1"/>
  <c r="N25" i="15"/>
  <c r="M25" i="15"/>
  <c r="L25" i="15" s="1"/>
  <c r="R25" i="15" s="1"/>
  <c r="H25" i="15"/>
  <c r="G25" i="15"/>
  <c r="F25" i="15"/>
  <c r="D25" i="15" s="1"/>
  <c r="E25" i="15"/>
  <c r="U24" i="15"/>
  <c r="S24" i="15"/>
  <c r="P24" i="15"/>
  <c r="V24" i="15" s="1"/>
  <c r="O24" i="15"/>
  <c r="N24" i="15"/>
  <c r="T24" i="15" s="1"/>
  <c r="M24" i="15"/>
  <c r="L24" i="15"/>
  <c r="R24" i="15" s="1"/>
  <c r="H24" i="15"/>
  <c r="G24" i="15"/>
  <c r="F24" i="15"/>
  <c r="E24" i="15"/>
  <c r="D24" i="15" s="1"/>
  <c r="V23" i="15"/>
  <c r="T23" i="15"/>
  <c r="P23" i="15"/>
  <c r="O23" i="15"/>
  <c r="U23" i="15" s="1"/>
  <c r="N23" i="15"/>
  <c r="M23" i="15"/>
  <c r="S23" i="15" s="1"/>
  <c r="H23" i="15"/>
  <c r="G23" i="15"/>
  <c r="F23" i="15"/>
  <c r="E23" i="15"/>
  <c r="D23" i="15"/>
  <c r="S22" i="15"/>
  <c r="P22" i="15"/>
  <c r="V22" i="15" s="1"/>
  <c r="O22" i="15"/>
  <c r="N22" i="15"/>
  <c r="L22" i="15" s="1"/>
  <c r="R22" i="15" s="1"/>
  <c r="M22" i="15"/>
  <c r="H22" i="15"/>
  <c r="G22" i="15"/>
  <c r="U22" i="15" s="1"/>
  <c r="F22" i="15"/>
  <c r="E22" i="15"/>
  <c r="D22" i="15" s="1"/>
  <c r="V21" i="15"/>
  <c r="T21" i="15"/>
  <c r="P21" i="15"/>
  <c r="P30" i="15" s="1"/>
  <c r="O21" i="15"/>
  <c r="U21" i="15" s="1"/>
  <c r="N21" i="15"/>
  <c r="M21" i="15"/>
  <c r="M30" i="15" s="1"/>
  <c r="H21" i="15"/>
  <c r="H30" i="15" s="1"/>
  <c r="G21" i="15"/>
  <c r="F21" i="15"/>
  <c r="F30" i="15" s="1"/>
  <c r="E21" i="15"/>
  <c r="E30" i="15" s="1"/>
  <c r="S19" i="15"/>
  <c r="P19" i="15"/>
  <c r="V19" i="15" s="1"/>
  <c r="N19" i="15"/>
  <c r="M19" i="15"/>
  <c r="G19" i="15"/>
  <c r="F19" i="15"/>
  <c r="E19" i="15"/>
  <c r="V18" i="15"/>
  <c r="P18" i="15"/>
  <c r="O18" i="15"/>
  <c r="U18" i="15" s="1"/>
  <c r="M18" i="15"/>
  <c r="L18" i="15" s="1"/>
  <c r="R18" i="15" s="1"/>
  <c r="H18" i="15"/>
  <c r="F18" i="15"/>
  <c r="D18" i="15" s="1"/>
  <c r="E18" i="15"/>
  <c r="U17" i="15"/>
  <c r="P17" i="15"/>
  <c r="V17" i="15" s="1"/>
  <c r="O17" i="15"/>
  <c r="N17" i="15"/>
  <c r="T17" i="15" s="1"/>
  <c r="H17" i="15"/>
  <c r="G17" i="15"/>
  <c r="E17" i="15"/>
  <c r="D17" i="15" s="1"/>
  <c r="T16" i="15"/>
  <c r="O16" i="15"/>
  <c r="U16" i="15" s="1"/>
  <c r="N16" i="15"/>
  <c r="M16" i="15"/>
  <c r="S16" i="15" s="1"/>
  <c r="H16" i="15"/>
  <c r="G16" i="15"/>
  <c r="F16" i="15"/>
  <c r="S15" i="15"/>
  <c r="P15" i="15"/>
  <c r="V15" i="15" s="1"/>
  <c r="N15" i="15"/>
  <c r="L15" i="15" s="1"/>
  <c r="M15" i="15"/>
  <c r="G15" i="15"/>
  <c r="F15" i="15"/>
  <c r="E15" i="15"/>
  <c r="D15" i="15" s="1"/>
  <c r="V14" i="15"/>
  <c r="P14" i="15"/>
  <c r="O14" i="15"/>
  <c r="U14" i="15" s="1"/>
  <c r="M14" i="15"/>
  <c r="H14" i="15"/>
  <c r="F14" i="15"/>
  <c r="E14" i="15"/>
  <c r="U13" i="15"/>
  <c r="S13" i="15"/>
  <c r="P13" i="15"/>
  <c r="L13" i="15" s="1"/>
  <c r="R13" i="15" s="1"/>
  <c r="O13" i="15"/>
  <c r="N13" i="15"/>
  <c r="T13" i="15" s="1"/>
  <c r="M13" i="15"/>
  <c r="H13" i="15"/>
  <c r="G13" i="15"/>
  <c r="F13" i="15"/>
  <c r="E13" i="15"/>
  <c r="D13" i="15" s="1"/>
  <c r="V12" i="15"/>
  <c r="T12" i="15"/>
  <c r="P12" i="15"/>
  <c r="O12" i="15"/>
  <c r="U12" i="15" s="1"/>
  <c r="N12" i="15"/>
  <c r="M12" i="15"/>
  <c r="S12" i="15" s="1"/>
  <c r="H12" i="15"/>
  <c r="G12" i="15"/>
  <c r="F12" i="15"/>
  <c r="E12" i="15"/>
  <c r="D12" i="15"/>
  <c r="S11" i="15"/>
  <c r="P11" i="15"/>
  <c r="V11" i="15" s="1"/>
  <c r="N11" i="15"/>
  <c r="M11" i="15"/>
  <c r="G11" i="15"/>
  <c r="F11" i="15"/>
  <c r="E11" i="15"/>
  <c r="D11" i="15" s="1"/>
  <c r="V10" i="15"/>
  <c r="T10" i="15"/>
  <c r="P10" i="15"/>
  <c r="O10" i="15"/>
  <c r="U10" i="15" s="1"/>
  <c r="N10" i="15"/>
  <c r="M10" i="15"/>
  <c r="L10" i="15" s="1"/>
  <c r="R10" i="15" s="1"/>
  <c r="H10" i="15"/>
  <c r="G10" i="15"/>
  <c r="F10" i="15"/>
  <c r="D10" i="15" s="1"/>
  <c r="E10" i="15"/>
  <c r="U9" i="15"/>
  <c r="P9" i="15"/>
  <c r="V9" i="15" s="1"/>
  <c r="O9" i="15"/>
  <c r="N9" i="15"/>
  <c r="T9" i="15" s="1"/>
  <c r="H9" i="15"/>
  <c r="G9" i="15"/>
  <c r="E9" i="15"/>
  <c r="D9" i="15" s="1"/>
  <c r="T8" i="15"/>
  <c r="O8" i="15"/>
  <c r="N8" i="15"/>
  <c r="M8" i="15"/>
  <c r="S8" i="15" s="1"/>
  <c r="H8" i="15"/>
  <c r="G8" i="15"/>
  <c r="F8" i="15"/>
  <c r="U7" i="15"/>
  <c r="S7" i="15"/>
  <c r="P7" i="15"/>
  <c r="V7" i="15" s="1"/>
  <c r="O7" i="15"/>
  <c r="N7" i="15"/>
  <c r="L7" i="15" s="1"/>
  <c r="R7" i="15" s="1"/>
  <c r="M7" i="15"/>
  <c r="H7" i="15"/>
  <c r="G7" i="15"/>
  <c r="F7" i="15"/>
  <c r="E7" i="15"/>
  <c r="D7" i="15" s="1"/>
  <c r="V6" i="15"/>
  <c r="T6" i="15"/>
  <c r="P6" i="15"/>
  <c r="O6" i="15"/>
  <c r="U6" i="15" s="1"/>
  <c r="N6" i="15"/>
  <c r="M6" i="15"/>
  <c r="L6" i="15" s="1"/>
  <c r="R6" i="15" s="1"/>
  <c r="H6" i="15"/>
  <c r="G6" i="15"/>
  <c r="F6" i="15"/>
  <c r="D6" i="15" s="1"/>
  <c r="E6" i="15"/>
  <c r="U5" i="15"/>
  <c r="P5" i="15"/>
  <c r="O5" i="15"/>
  <c r="N5" i="15"/>
  <c r="H5" i="15"/>
  <c r="G5" i="15"/>
  <c r="E5" i="15"/>
  <c r="D5" i="15" s="1"/>
  <c r="V4" i="15"/>
  <c r="T4" i="15"/>
  <c r="P4" i="15"/>
  <c r="O4" i="15"/>
  <c r="U4" i="15" s="1"/>
  <c r="N4" i="15"/>
  <c r="M4" i="15"/>
  <c r="S4" i="15" s="1"/>
  <c r="H4" i="15"/>
  <c r="D4" i="15" s="1"/>
  <c r="G4" i="15"/>
  <c r="F4" i="15"/>
  <c r="E4" i="15"/>
  <c r="R2" i="15"/>
  <c r="U411" i="14"/>
  <c r="R411" i="14"/>
  <c r="P411" i="14"/>
  <c r="V411" i="14" s="1"/>
  <c r="O411" i="14"/>
  <c r="N411" i="14"/>
  <c r="T411" i="14" s="1"/>
  <c r="M411" i="14"/>
  <c r="S411" i="14" s="1"/>
  <c r="L411" i="14"/>
  <c r="H411" i="14"/>
  <c r="G411" i="14"/>
  <c r="F411" i="14"/>
  <c r="E411" i="14"/>
  <c r="D411" i="14"/>
  <c r="T410" i="14"/>
  <c r="P410" i="14"/>
  <c r="V410" i="14" s="1"/>
  <c r="O410" i="14"/>
  <c r="U410" i="14" s="1"/>
  <c r="N410" i="14"/>
  <c r="M410" i="14"/>
  <c r="S410" i="14" s="1"/>
  <c r="L410" i="14"/>
  <c r="R410" i="14" s="1"/>
  <c r="H410" i="14"/>
  <c r="G410" i="14"/>
  <c r="F410" i="14"/>
  <c r="E410" i="14"/>
  <c r="D410" i="14"/>
  <c r="S409" i="14"/>
  <c r="P409" i="14"/>
  <c r="V409" i="14" s="1"/>
  <c r="O409" i="14"/>
  <c r="U409" i="14" s="1"/>
  <c r="N409" i="14"/>
  <c r="T409" i="14" s="1"/>
  <c r="M409" i="14"/>
  <c r="L409" i="14"/>
  <c r="R409" i="14" s="1"/>
  <c r="H409" i="14"/>
  <c r="G409" i="14"/>
  <c r="F409" i="14"/>
  <c r="E409" i="14"/>
  <c r="D409" i="14"/>
  <c r="V408" i="14"/>
  <c r="R408" i="14"/>
  <c r="P408" i="14"/>
  <c r="O408" i="14"/>
  <c r="U408" i="14" s="1"/>
  <c r="N408" i="14"/>
  <c r="M408" i="14"/>
  <c r="L408" i="14"/>
  <c r="H408" i="14"/>
  <c r="G408" i="14"/>
  <c r="G412" i="14" s="1"/>
  <c r="F408" i="14"/>
  <c r="F412" i="14" s="1"/>
  <c r="E408" i="14"/>
  <c r="D408" i="14"/>
  <c r="V407" i="14"/>
  <c r="U407" i="14"/>
  <c r="R407" i="14"/>
  <c r="P407" i="14"/>
  <c r="O407" i="14"/>
  <c r="N407" i="14"/>
  <c r="T407" i="14" s="1"/>
  <c r="M407" i="14"/>
  <c r="S407" i="14" s="1"/>
  <c r="L407" i="14"/>
  <c r="H407" i="14"/>
  <c r="G407" i="14"/>
  <c r="F407" i="14"/>
  <c r="E407" i="14"/>
  <c r="D407" i="14"/>
  <c r="O406" i="14"/>
  <c r="N406" i="14"/>
  <c r="H406" i="14"/>
  <c r="G406" i="14"/>
  <c r="D406" i="14"/>
  <c r="V405" i="14"/>
  <c r="R405" i="14"/>
  <c r="P405" i="14"/>
  <c r="O405" i="14"/>
  <c r="U405" i="14" s="1"/>
  <c r="N405" i="14"/>
  <c r="T405" i="14" s="1"/>
  <c r="M405" i="14"/>
  <c r="S405" i="14" s="1"/>
  <c r="L405" i="14"/>
  <c r="H405" i="14"/>
  <c r="G405" i="14"/>
  <c r="F405" i="14"/>
  <c r="E405" i="14"/>
  <c r="D405" i="14"/>
  <c r="U404" i="14"/>
  <c r="R404" i="14"/>
  <c r="P404" i="14"/>
  <c r="P406" i="14" s="1"/>
  <c r="O404" i="14"/>
  <c r="N404" i="14"/>
  <c r="T404" i="14" s="1"/>
  <c r="M404" i="14"/>
  <c r="L404" i="14"/>
  <c r="H404" i="14"/>
  <c r="G404" i="14"/>
  <c r="F404" i="14"/>
  <c r="F406" i="14" s="1"/>
  <c r="E404" i="14"/>
  <c r="E406" i="14" s="1"/>
  <c r="D404" i="14"/>
  <c r="T403" i="14"/>
  <c r="S403" i="14"/>
  <c r="P403" i="14"/>
  <c r="V403" i="14" s="1"/>
  <c r="O403" i="14"/>
  <c r="U403" i="14" s="1"/>
  <c r="N403" i="14"/>
  <c r="M403" i="14"/>
  <c r="L403" i="14"/>
  <c r="R403" i="14" s="1"/>
  <c r="H403" i="14"/>
  <c r="G403" i="14"/>
  <c r="F403" i="14"/>
  <c r="E403" i="14"/>
  <c r="D403" i="14"/>
  <c r="N402" i="14"/>
  <c r="G402" i="14"/>
  <c r="U401" i="14"/>
  <c r="T401" i="14"/>
  <c r="R401" i="14"/>
  <c r="P401" i="14"/>
  <c r="V401" i="14" s="1"/>
  <c r="O401" i="14"/>
  <c r="N401" i="14"/>
  <c r="M401" i="14"/>
  <c r="L401" i="14"/>
  <c r="H401" i="14"/>
  <c r="G401" i="14"/>
  <c r="F401" i="14"/>
  <c r="F402" i="14" s="1"/>
  <c r="E401" i="14"/>
  <c r="D401" i="14"/>
  <c r="T400" i="14"/>
  <c r="S400" i="14"/>
  <c r="P400" i="14"/>
  <c r="O400" i="14"/>
  <c r="O402" i="14" s="1"/>
  <c r="N400" i="14"/>
  <c r="M400" i="14"/>
  <c r="L400" i="14"/>
  <c r="R400" i="14" s="1"/>
  <c r="H400" i="14"/>
  <c r="H402" i="14" s="1"/>
  <c r="G400" i="14"/>
  <c r="F400" i="14"/>
  <c r="E400" i="14"/>
  <c r="D400" i="14"/>
  <c r="V399" i="14"/>
  <c r="T399" i="14"/>
  <c r="S399" i="14"/>
  <c r="R399" i="14"/>
  <c r="P399" i="14"/>
  <c r="O399" i="14"/>
  <c r="U399" i="14" s="1"/>
  <c r="N399" i="14"/>
  <c r="M399" i="14"/>
  <c r="L399" i="14"/>
  <c r="H399" i="14"/>
  <c r="G399" i="14"/>
  <c r="F399" i="14"/>
  <c r="E399" i="14"/>
  <c r="D399" i="14"/>
  <c r="F398" i="14"/>
  <c r="T397" i="14"/>
  <c r="S397" i="14"/>
  <c r="P397" i="14"/>
  <c r="V397" i="14" s="1"/>
  <c r="O397" i="14"/>
  <c r="U397" i="14" s="1"/>
  <c r="N397" i="14"/>
  <c r="M397" i="14"/>
  <c r="L397" i="14"/>
  <c r="R397" i="14" s="1"/>
  <c r="H397" i="14"/>
  <c r="G397" i="14"/>
  <c r="F397" i="14"/>
  <c r="E397" i="14"/>
  <c r="E398" i="14" s="1"/>
  <c r="D397" i="14"/>
  <c r="V396" i="14"/>
  <c r="S396" i="14"/>
  <c r="P396" i="14"/>
  <c r="O396" i="14"/>
  <c r="U396" i="14" s="1"/>
  <c r="N396" i="14"/>
  <c r="T396" i="14" s="1"/>
  <c r="M396" i="14"/>
  <c r="L396" i="14"/>
  <c r="R396" i="14" s="1"/>
  <c r="H396" i="14"/>
  <c r="G396" i="14"/>
  <c r="F396" i="14"/>
  <c r="E396" i="14"/>
  <c r="D396" i="14"/>
  <c r="V395" i="14"/>
  <c r="S395" i="14"/>
  <c r="R395" i="14"/>
  <c r="P395" i="14"/>
  <c r="O395" i="14"/>
  <c r="O398" i="14" s="1"/>
  <c r="N395" i="14"/>
  <c r="M395" i="14"/>
  <c r="M398" i="14" s="1"/>
  <c r="L395" i="14"/>
  <c r="H395" i="14"/>
  <c r="H398" i="14" s="1"/>
  <c r="G395" i="14"/>
  <c r="F395" i="14"/>
  <c r="E395" i="14"/>
  <c r="D395" i="14"/>
  <c r="U394" i="14"/>
  <c r="R394" i="14"/>
  <c r="P394" i="14"/>
  <c r="V394" i="14" s="1"/>
  <c r="O394" i="14"/>
  <c r="N394" i="14"/>
  <c r="T394" i="14" s="1"/>
  <c r="M394" i="14"/>
  <c r="S394" i="14" s="1"/>
  <c r="L394" i="14"/>
  <c r="H394" i="14"/>
  <c r="G394" i="14"/>
  <c r="F394" i="14"/>
  <c r="E394" i="14"/>
  <c r="D394" i="14"/>
  <c r="O393" i="14"/>
  <c r="N393" i="14"/>
  <c r="H393" i="14"/>
  <c r="V392" i="14"/>
  <c r="U392" i="14"/>
  <c r="S392" i="14"/>
  <c r="R392" i="14"/>
  <c r="P392" i="14"/>
  <c r="P393" i="14" s="1"/>
  <c r="O392" i="14"/>
  <c r="N392" i="14"/>
  <c r="T392" i="14" s="1"/>
  <c r="M392" i="14"/>
  <c r="M393" i="14" s="1"/>
  <c r="L392" i="14"/>
  <c r="H392" i="14"/>
  <c r="G392" i="14"/>
  <c r="G393" i="14" s="1"/>
  <c r="F392" i="14"/>
  <c r="F393" i="14" s="1"/>
  <c r="E392" i="14"/>
  <c r="E393" i="14" s="1"/>
  <c r="D393" i="14" s="1"/>
  <c r="D392" i="14"/>
  <c r="U391" i="14"/>
  <c r="T391" i="14"/>
  <c r="R391" i="14"/>
  <c r="P391" i="14"/>
  <c r="V391" i="14" s="1"/>
  <c r="O391" i="14"/>
  <c r="N391" i="14"/>
  <c r="M391" i="14"/>
  <c r="S391" i="14" s="1"/>
  <c r="L391" i="14"/>
  <c r="H391" i="14"/>
  <c r="G391" i="14"/>
  <c r="F391" i="14"/>
  <c r="E391" i="14"/>
  <c r="D391" i="14"/>
  <c r="N390" i="14"/>
  <c r="V389" i="14"/>
  <c r="U389" i="14"/>
  <c r="R389" i="14"/>
  <c r="P389" i="14"/>
  <c r="O389" i="14"/>
  <c r="N389" i="14"/>
  <c r="T389" i="14" s="1"/>
  <c r="M389" i="14"/>
  <c r="S389" i="14" s="1"/>
  <c r="L389" i="14"/>
  <c r="H389" i="14"/>
  <c r="G389" i="14"/>
  <c r="G390" i="14" s="1"/>
  <c r="F389" i="14"/>
  <c r="E389" i="14"/>
  <c r="D389" i="14"/>
  <c r="U388" i="14"/>
  <c r="T388" i="14"/>
  <c r="R388" i="14"/>
  <c r="P388" i="14"/>
  <c r="V388" i="14" s="1"/>
  <c r="O388" i="14"/>
  <c r="N388" i="14"/>
  <c r="M388" i="14"/>
  <c r="S388" i="14" s="1"/>
  <c r="L388" i="14"/>
  <c r="H388" i="14"/>
  <c r="G388" i="14"/>
  <c r="F388" i="14"/>
  <c r="E388" i="14"/>
  <c r="D388" i="14"/>
  <c r="T387" i="14"/>
  <c r="S387" i="14"/>
  <c r="P387" i="14"/>
  <c r="O387" i="14"/>
  <c r="O390" i="14" s="1"/>
  <c r="N387" i="14"/>
  <c r="M387" i="14"/>
  <c r="L387" i="14"/>
  <c r="R387" i="14" s="1"/>
  <c r="H387" i="14"/>
  <c r="H390" i="14" s="1"/>
  <c r="G387" i="14"/>
  <c r="F387" i="14"/>
  <c r="E387" i="14"/>
  <c r="E390" i="14" s="1"/>
  <c r="D387" i="14"/>
  <c r="V386" i="14"/>
  <c r="S386" i="14"/>
  <c r="R386" i="14"/>
  <c r="P386" i="14"/>
  <c r="O386" i="14"/>
  <c r="U386" i="14" s="1"/>
  <c r="N386" i="14"/>
  <c r="T386" i="14" s="1"/>
  <c r="M386" i="14"/>
  <c r="L386" i="14"/>
  <c r="H386" i="14"/>
  <c r="G386" i="14"/>
  <c r="F386" i="14"/>
  <c r="E386" i="14"/>
  <c r="D386" i="14"/>
  <c r="M385" i="14"/>
  <c r="F385" i="14"/>
  <c r="E385" i="14"/>
  <c r="T384" i="14"/>
  <c r="S384" i="14"/>
  <c r="P384" i="14"/>
  <c r="O384" i="14"/>
  <c r="U384" i="14" s="1"/>
  <c r="N384" i="14"/>
  <c r="M384" i="14"/>
  <c r="L384" i="14"/>
  <c r="R384" i="14" s="1"/>
  <c r="H384" i="14"/>
  <c r="G384" i="14"/>
  <c r="F384" i="14"/>
  <c r="E384" i="14"/>
  <c r="D384" i="14"/>
  <c r="V383" i="14"/>
  <c r="S383" i="14"/>
  <c r="P383" i="14"/>
  <c r="O383" i="14"/>
  <c r="N383" i="14"/>
  <c r="N385" i="14" s="1"/>
  <c r="M383" i="14"/>
  <c r="L383" i="14"/>
  <c r="R383" i="14" s="1"/>
  <c r="H383" i="14"/>
  <c r="G383" i="14"/>
  <c r="G385" i="14" s="1"/>
  <c r="F383" i="14"/>
  <c r="E383" i="14"/>
  <c r="D383" i="14"/>
  <c r="V382" i="14"/>
  <c r="R382" i="14"/>
  <c r="P382" i="14"/>
  <c r="O382" i="14"/>
  <c r="U382" i="14" s="1"/>
  <c r="N382" i="14"/>
  <c r="T382" i="14" s="1"/>
  <c r="M382" i="14"/>
  <c r="S382" i="14" s="1"/>
  <c r="L382" i="14"/>
  <c r="H382" i="14"/>
  <c r="G382" i="14"/>
  <c r="F382" i="14"/>
  <c r="E382" i="14"/>
  <c r="D382" i="14"/>
  <c r="P381" i="14"/>
  <c r="O381" i="14"/>
  <c r="E381" i="14"/>
  <c r="S380" i="14"/>
  <c r="P380" i="14"/>
  <c r="V380" i="14" s="1"/>
  <c r="O380" i="14"/>
  <c r="U380" i="14" s="1"/>
  <c r="N380" i="14"/>
  <c r="T380" i="14" s="1"/>
  <c r="M380" i="14"/>
  <c r="L380" i="14"/>
  <c r="R380" i="14" s="1"/>
  <c r="H380" i="14"/>
  <c r="H381" i="14" s="1"/>
  <c r="G380" i="14"/>
  <c r="F380" i="14"/>
  <c r="E380" i="14"/>
  <c r="D380" i="14"/>
  <c r="V379" i="14"/>
  <c r="R379" i="14"/>
  <c r="P379" i="14"/>
  <c r="O379" i="14"/>
  <c r="U379" i="14" s="1"/>
  <c r="N379" i="14"/>
  <c r="M379" i="14"/>
  <c r="L379" i="14"/>
  <c r="H379" i="14"/>
  <c r="G379" i="14"/>
  <c r="F379" i="14"/>
  <c r="F381" i="14" s="1"/>
  <c r="E379" i="14"/>
  <c r="D379" i="14"/>
  <c r="U378" i="14"/>
  <c r="R378" i="14"/>
  <c r="P378" i="14"/>
  <c r="V378" i="14" s="1"/>
  <c r="O378" i="14"/>
  <c r="N378" i="14"/>
  <c r="T378" i="14" s="1"/>
  <c r="M378" i="14"/>
  <c r="S378" i="14" s="1"/>
  <c r="L378" i="14"/>
  <c r="H378" i="14"/>
  <c r="G378" i="14"/>
  <c r="F378" i="14"/>
  <c r="E378" i="14"/>
  <c r="D378" i="14"/>
  <c r="O377" i="14"/>
  <c r="N377" i="14"/>
  <c r="V376" i="14"/>
  <c r="S376" i="14"/>
  <c r="R376" i="14"/>
  <c r="P376" i="14"/>
  <c r="O376" i="14"/>
  <c r="U376" i="14" s="1"/>
  <c r="N376" i="14"/>
  <c r="T376" i="14" s="1"/>
  <c r="M376" i="14"/>
  <c r="L376" i="14"/>
  <c r="H376" i="14"/>
  <c r="G376" i="14"/>
  <c r="F376" i="14"/>
  <c r="E376" i="14"/>
  <c r="D376" i="14"/>
  <c r="U375" i="14"/>
  <c r="R375" i="14"/>
  <c r="P375" i="14"/>
  <c r="V375" i="14" s="1"/>
  <c r="O375" i="14"/>
  <c r="N375" i="14"/>
  <c r="T375" i="14" s="1"/>
  <c r="M375" i="14"/>
  <c r="S375" i="14" s="1"/>
  <c r="L375" i="14"/>
  <c r="H375" i="14"/>
  <c r="G375" i="14"/>
  <c r="F375" i="14"/>
  <c r="E375" i="14"/>
  <c r="D375" i="14"/>
  <c r="T374" i="14"/>
  <c r="P374" i="14"/>
  <c r="V374" i="14" s="1"/>
  <c r="O374" i="14"/>
  <c r="U374" i="14" s="1"/>
  <c r="N374" i="14"/>
  <c r="M374" i="14"/>
  <c r="S374" i="14" s="1"/>
  <c r="L374" i="14"/>
  <c r="R374" i="14" s="1"/>
  <c r="H374" i="14"/>
  <c r="G374" i="14"/>
  <c r="F374" i="14"/>
  <c r="E374" i="14"/>
  <c r="D374" i="14"/>
  <c r="S373" i="14"/>
  <c r="P373" i="14"/>
  <c r="V373" i="14" s="1"/>
  <c r="O373" i="14"/>
  <c r="U373" i="14" s="1"/>
  <c r="N373" i="14"/>
  <c r="T373" i="14" s="1"/>
  <c r="M373" i="14"/>
  <c r="L373" i="14"/>
  <c r="R373" i="14" s="1"/>
  <c r="H373" i="14"/>
  <c r="H377" i="14" s="1"/>
  <c r="G373" i="14"/>
  <c r="F373" i="14"/>
  <c r="E373" i="14"/>
  <c r="D373" i="14"/>
  <c r="V372" i="14"/>
  <c r="S372" i="14"/>
  <c r="R372" i="14"/>
  <c r="P372" i="14"/>
  <c r="O372" i="14"/>
  <c r="U372" i="14" s="1"/>
  <c r="N372" i="14"/>
  <c r="T372" i="14" s="1"/>
  <c r="M372" i="14"/>
  <c r="L372" i="14"/>
  <c r="H372" i="14"/>
  <c r="G372" i="14"/>
  <c r="G377" i="14" s="1"/>
  <c r="F372" i="14"/>
  <c r="E372" i="14"/>
  <c r="D372" i="14"/>
  <c r="V371" i="14"/>
  <c r="U371" i="14"/>
  <c r="R371" i="14"/>
  <c r="P371" i="14"/>
  <c r="O371" i="14"/>
  <c r="N371" i="14"/>
  <c r="T371" i="14" s="1"/>
  <c r="M371" i="14"/>
  <c r="L371" i="14"/>
  <c r="H371" i="14"/>
  <c r="G371" i="14"/>
  <c r="F371" i="14"/>
  <c r="E371" i="14"/>
  <c r="D371" i="14"/>
  <c r="T370" i="14"/>
  <c r="P370" i="14"/>
  <c r="V370" i="14" s="1"/>
  <c r="O370" i="14"/>
  <c r="U370" i="14" s="1"/>
  <c r="N370" i="14"/>
  <c r="M370" i="14"/>
  <c r="S370" i="14" s="1"/>
  <c r="L370" i="14"/>
  <c r="R370" i="14" s="1"/>
  <c r="H370" i="14"/>
  <c r="G370" i="14"/>
  <c r="F370" i="14"/>
  <c r="E370" i="14"/>
  <c r="D370" i="14"/>
  <c r="N369" i="14"/>
  <c r="M369" i="14"/>
  <c r="G369" i="14"/>
  <c r="F369" i="14"/>
  <c r="U368" i="14"/>
  <c r="P368" i="14"/>
  <c r="V368" i="14" s="1"/>
  <c r="O368" i="14"/>
  <c r="N368" i="14"/>
  <c r="T368" i="14" s="1"/>
  <c r="M368" i="14"/>
  <c r="S368" i="14" s="1"/>
  <c r="L368" i="14"/>
  <c r="R368" i="14" s="1"/>
  <c r="H368" i="14"/>
  <c r="G368" i="14"/>
  <c r="F368" i="14"/>
  <c r="E368" i="14"/>
  <c r="D368" i="14"/>
  <c r="T367" i="14"/>
  <c r="S367" i="14"/>
  <c r="P367" i="14"/>
  <c r="O367" i="14"/>
  <c r="O369" i="14" s="1"/>
  <c r="N367" i="14"/>
  <c r="M367" i="14"/>
  <c r="L367" i="14"/>
  <c r="R367" i="14" s="1"/>
  <c r="H367" i="14"/>
  <c r="H369" i="14" s="1"/>
  <c r="G367" i="14"/>
  <c r="F367" i="14"/>
  <c r="E367" i="14"/>
  <c r="E369" i="14" s="1"/>
  <c r="D369" i="14" s="1"/>
  <c r="D367" i="14"/>
  <c r="V366" i="14"/>
  <c r="S366" i="14"/>
  <c r="P366" i="14"/>
  <c r="O366" i="14"/>
  <c r="U366" i="14" s="1"/>
  <c r="N366" i="14"/>
  <c r="T366" i="14" s="1"/>
  <c r="M366" i="14"/>
  <c r="L366" i="14"/>
  <c r="R366" i="14" s="1"/>
  <c r="H366" i="14"/>
  <c r="G366" i="14"/>
  <c r="F366" i="14"/>
  <c r="E366" i="14"/>
  <c r="D366" i="14"/>
  <c r="P365" i="14"/>
  <c r="M365" i="14"/>
  <c r="F365" i="14"/>
  <c r="E365" i="14"/>
  <c r="U364" i="14"/>
  <c r="T364" i="14"/>
  <c r="P364" i="14"/>
  <c r="V364" i="14" s="1"/>
  <c r="O364" i="14"/>
  <c r="N364" i="14"/>
  <c r="M364" i="14"/>
  <c r="S364" i="14" s="1"/>
  <c r="L364" i="14"/>
  <c r="R364" i="14" s="1"/>
  <c r="H364" i="14"/>
  <c r="G364" i="14"/>
  <c r="F364" i="14"/>
  <c r="E364" i="14"/>
  <c r="D364" i="14"/>
  <c r="S363" i="14"/>
  <c r="P363" i="14"/>
  <c r="V363" i="14" s="1"/>
  <c r="O363" i="14"/>
  <c r="N363" i="14"/>
  <c r="N365" i="14" s="1"/>
  <c r="M363" i="14"/>
  <c r="L363" i="14"/>
  <c r="R363" i="14" s="1"/>
  <c r="H363" i="14"/>
  <c r="H365" i="14" s="1"/>
  <c r="G363" i="14"/>
  <c r="G365" i="14" s="1"/>
  <c r="F363" i="14"/>
  <c r="E363" i="14"/>
  <c r="D363" i="14"/>
  <c r="V362" i="14"/>
  <c r="R362" i="14"/>
  <c r="P362" i="14"/>
  <c r="O362" i="14"/>
  <c r="U362" i="14" s="1"/>
  <c r="N362" i="14"/>
  <c r="T362" i="14" s="1"/>
  <c r="M362" i="14"/>
  <c r="S362" i="14" s="1"/>
  <c r="L362" i="14"/>
  <c r="H362" i="14"/>
  <c r="G362" i="14"/>
  <c r="F362" i="14"/>
  <c r="E362" i="14"/>
  <c r="D362" i="14"/>
  <c r="P361" i="14"/>
  <c r="H361" i="14"/>
  <c r="E361" i="14"/>
  <c r="S360" i="14"/>
  <c r="P360" i="14"/>
  <c r="V360" i="14" s="1"/>
  <c r="O360" i="14"/>
  <c r="U360" i="14" s="1"/>
  <c r="N360" i="14"/>
  <c r="T360" i="14" s="1"/>
  <c r="M360" i="14"/>
  <c r="L360" i="14"/>
  <c r="R360" i="14" s="1"/>
  <c r="H360" i="14"/>
  <c r="G360" i="14"/>
  <c r="F360" i="14"/>
  <c r="E360" i="14"/>
  <c r="D360" i="14"/>
  <c r="V359" i="14"/>
  <c r="S359" i="14"/>
  <c r="R359" i="14"/>
  <c r="P359" i="14"/>
  <c r="O359" i="14"/>
  <c r="U359" i="14" s="1"/>
  <c r="N359" i="14"/>
  <c r="M359" i="14"/>
  <c r="M361" i="14" s="1"/>
  <c r="L359" i="14"/>
  <c r="H359" i="14"/>
  <c r="G359" i="14"/>
  <c r="G361" i="14" s="1"/>
  <c r="F359" i="14"/>
  <c r="F361" i="14" s="1"/>
  <c r="E359" i="14"/>
  <c r="D359" i="14"/>
  <c r="V358" i="14"/>
  <c r="U358" i="14"/>
  <c r="P358" i="14"/>
  <c r="O358" i="14"/>
  <c r="N358" i="14"/>
  <c r="T358" i="14" s="1"/>
  <c r="M358" i="14"/>
  <c r="S358" i="14" s="1"/>
  <c r="L358" i="14"/>
  <c r="R358" i="14" s="1"/>
  <c r="H358" i="14"/>
  <c r="G358" i="14"/>
  <c r="F358" i="14"/>
  <c r="E358" i="14"/>
  <c r="D358" i="14"/>
  <c r="V356" i="14"/>
  <c r="R356" i="14"/>
  <c r="P356" i="14"/>
  <c r="O356" i="14"/>
  <c r="U356" i="14" s="1"/>
  <c r="N356" i="14"/>
  <c r="T356" i="14" s="1"/>
  <c r="M356" i="14"/>
  <c r="S356" i="14" s="1"/>
  <c r="L356" i="14"/>
  <c r="H356" i="14"/>
  <c r="G356" i="14"/>
  <c r="F356" i="14"/>
  <c r="E356" i="14"/>
  <c r="D356" i="14"/>
  <c r="U355" i="14"/>
  <c r="T355" i="14"/>
  <c r="P355" i="14"/>
  <c r="O355" i="14"/>
  <c r="O357" i="14" s="1"/>
  <c r="N355" i="14"/>
  <c r="M355" i="14"/>
  <c r="L355" i="14"/>
  <c r="R355" i="14" s="1"/>
  <c r="H355" i="14"/>
  <c r="H357" i="14" s="1"/>
  <c r="G355" i="14"/>
  <c r="G357" i="14" s="1"/>
  <c r="F355" i="14"/>
  <c r="E355" i="14"/>
  <c r="E357" i="14" s="1"/>
  <c r="D355" i="14"/>
  <c r="S354" i="14"/>
  <c r="P354" i="14"/>
  <c r="V354" i="14" s="1"/>
  <c r="O354" i="14"/>
  <c r="U354" i="14" s="1"/>
  <c r="N354" i="14"/>
  <c r="T354" i="14" s="1"/>
  <c r="M354" i="14"/>
  <c r="L354" i="14"/>
  <c r="R354" i="14" s="1"/>
  <c r="H354" i="14"/>
  <c r="G354" i="14"/>
  <c r="F354" i="14"/>
  <c r="E354" i="14"/>
  <c r="D354" i="14"/>
  <c r="P353" i="14"/>
  <c r="U352" i="14"/>
  <c r="T352" i="14"/>
  <c r="P352" i="14"/>
  <c r="V352" i="14" s="1"/>
  <c r="O352" i="14"/>
  <c r="N352" i="14"/>
  <c r="M352" i="14"/>
  <c r="S352" i="14" s="1"/>
  <c r="L352" i="14"/>
  <c r="R352" i="14" s="1"/>
  <c r="H352" i="14"/>
  <c r="G352" i="14"/>
  <c r="F352" i="14"/>
  <c r="E352" i="14"/>
  <c r="D352" i="14"/>
  <c r="S351" i="14"/>
  <c r="P351" i="14"/>
  <c r="V351" i="14" s="1"/>
  <c r="O351" i="14"/>
  <c r="U351" i="14" s="1"/>
  <c r="N351" i="14"/>
  <c r="T351" i="14" s="1"/>
  <c r="M351" i="14"/>
  <c r="L351" i="14"/>
  <c r="R351" i="14" s="1"/>
  <c r="H351" i="14"/>
  <c r="G351" i="14"/>
  <c r="F351" i="14"/>
  <c r="E351" i="14"/>
  <c r="D351" i="14"/>
  <c r="V350" i="14"/>
  <c r="R350" i="14"/>
  <c r="P350" i="14"/>
  <c r="O350" i="14"/>
  <c r="U350" i="14" s="1"/>
  <c r="N350" i="14"/>
  <c r="T350" i="14" s="1"/>
  <c r="M350" i="14"/>
  <c r="S350" i="14" s="1"/>
  <c r="L350" i="14"/>
  <c r="H350" i="14"/>
  <c r="G350" i="14"/>
  <c r="F350" i="14"/>
  <c r="E350" i="14"/>
  <c r="D350" i="14"/>
  <c r="U349" i="14"/>
  <c r="R349" i="14"/>
  <c r="P349" i="14"/>
  <c r="V349" i="14" s="1"/>
  <c r="O349" i="14"/>
  <c r="N349" i="14"/>
  <c r="T349" i="14" s="1"/>
  <c r="M349" i="14"/>
  <c r="L349" i="14"/>
  <c r="H349" i="14"/>
  <c r="G349" i="14"/>
  <c r="F349" i="14"/>
  <c r="F353" i="14" s="1"/>
  <c r="E349" i="14"/>
  <c r="E353" i="14" s="1"/>
  <c r="D349" i="14"/>
  <c r="U348" i="14"/>
  <c r="T348" i="14"/>
  <c r="P348" i="14"/>
  <c r="V348" i="14" s="1"/>
  <c r="O348" i="14"/>
  <c r="N348" i="14"/>
  <c r="M348" i="14"/>
  <c r="S348" i="14" s="1"/>
  <c r="L348" i="14"/>
  <c r="R348" i="14" s="1"/>
  <c r="H348" i="14"/>
  <c r="G348" i="14"/>
  <c r="F348" i="14"/>
  <c r="E348" i="14"/>
  <c r="D348" i="14"/>
  <c r="N347" i="14"/>
  <c r="G347" i="14"/>
  <c r="V346" i="14"/>
  <c r="U346" i="14"/>
  <c r="R346" i="14"/>
  <c r="P346" i="14"/>
  <c r="O346" i="14"/>
  <c r="N346" i="14"/>
  <c r="T346" i="14" s="1"/>
  <c r="M346" i="14"/>
  <c r="S346" i="14" s="1"/>
  <c r="L346" i="14"/>
  <c r="H346" i="14"/>
  <c r="G346" i="14"/>
  <c r="F346" i="14"/>
  <c r="F347" i="14" s="1"/>
  <c r="E346" i="14"/>
  <c r="D346" i="14"/>
  <c r="U345" i="14"/>
  <c r="T345" i="14"/>
  <c r="P345" i="14"/>
  <c r="O345" i="14"/>
  <c r="O347" i="14" s="1"/>
  <c r="N345" i="14"/>
  <c r="M345" i="14"/>
  <c r="S345" i="14" s="1"/>
  <c r="L345" i="14"/>
  <c r="R345" i="14" s="1"/>
  <c r="H345" i="14"/>
  <c r="H347" i="14" s="1"/>
  <c r="G345" i="14"/>
  <c r="F345" i="14"/>
  <c r="E345" i="14"/>
  <c r="E347" i="14" s="1"/>
  <c r="D345" i="14"/>
  <c r="S344" i="14"/>
  <c r="P344" i="14"/>
  <c r="V344" i="14" s="1"/>
  <c r="O344" i="14"/>
  <c r="U344" i="14" s="1"/>
  <c r="N344" i="14"/>
  <c r="T344" i="14" s="1"/>
  <c r="M344" i="14"/>
  <c r="L344" i="14"/>
  <c r="R344" i="14" s="1"/>
  <c r="H344" i="14"/>
  <c r="G344" i="14"/>
  <c r="F344" i="14"/>
  <c r="E344" i="14"/>
  <c r="D344" i="14"/>
  <c r="M343" i="14"/>
  <c r="U342" i="14"/>
  <c r="T342" i="14"/>
  <c r="P342" i="14"/>
  <c r="V342" i="14" s="1"/>
  <c r="O342" i="14"/>
  <c r="N342" i="14"/>
  <c r="M342" i="14"/>
  <c r="S342" i="14" s="1"/>
  <c r="L342" i="14"/>
  <c r="H342" i="14"/>
  <c r="G342" i="14"/>
  <c r="F342" i="14"/>
  <c r="E342" i="14"/>
  <c r="D342" i="14"/>
  <c r="S341" i="14"/>
  <c r="P341" i="14"/>
  <c r="V341" i="14" s="1"/>
  <c r="O341" i="14"/>
  <c r="U341" i="14" s="1"/>
  <c r="N341" i="14"/>
  <c r="T341" i="14" s="1"/>
  <c r="M341" i="14"/>
  <c r="L341" i="14"/>
  <c r="R341" i="14" s="1"/>
  <c r="H341" i="14"/>
  <c r="G341" i="14"/>
  <c r="F341" i="14"/>
  <c r="E341" i="14"/>
  <c r="D341" i="14"/>
  <c r="V340" i="14"/>
  <c r="R340" i="14"/>
  <c r="P340" i="14"/>
  <c r="O340" i="14"/>
  <c r="U340" i="14" s="1"/>
  <c r="N340" i="14"/>
  <c r="T340" i="14" s="1"/>
  <c r="M340" i="14"/>
  <c r="S340" i="14" s="1"/>
  <c r="L340" i="14"/>
  <c r="H340" i="14"/>
  <c r="G340" i="14"/>
  <c r="F340" i="14"/>
  <c r="E340" i="14"/>
  <c r="D340" i="14"/>
  <c r="U339" i="14"/>
  <c r="P339" i="14"/>
  <c r="V339" i="14" s="1"/>
  <c r="O339" i="14"/>
  <c r="N339" i="14"/>
  <c r="T339" i="14" s="1"/>
  <c r="M339" i="14"/>
  <c r="S339" i="14" s="1"/>
  <c r="L339" i="14"/>
  <c r="R339" i="14" s="1"/>
  <c r="H339" i="14"/>
  <c r="G339" i="14"/>
  <c r="F339" i="14"/>
  <c r="F343" i="14" s="1"/>
  <c r="E339" i="14"/>
  <c r="D339" i="14"/>
  <c r="U338" i="14"/>
  <c r="T338" i="14"/>
  <c r="P338" i="14"/>
  <c r="O338" i="14"/>
  <c r="N338" i="14"/>
  <c r="M338" i="14"/>
  <c r="S338" i="14" s="1"/>
  <c r="L338" i="14"/>
  <c r="R338" i="14" s="1"/>
  <c r="H338" i="14"/>
  <c r="G338" i="14"/>
  <c r="F338" i="14"/>
  <c r="E338" i="14"/>
  <c r="E343" i="14" s="1"/>
  <c r="D338" i="14"/>
  <c r="S337" i="14"/>
  <c r="P337" i="14"/>
  <c r="V337" i="14" s="1"/>
  <c r="O337" i="14"/>
  <c r="N337" i="14"/>
  <c r="T337" i="14" s="1"/>
  <c r="M337" i="14"/>
  <c r="L337" i="14"/>
  <c r="R337" i="14" s="1"/>
  <c r="H337" i="14"/>
  <c r="G337" i="14"/>
  <c r="F337" i="14"/>
  <c r="E337" i="14"/>
  <c r="D337" i="14"/>
  <c r="P336" i="14"/>
  <c r="M336" i="14"/>
  <c r="F336" i="14"/>
  <c r="E336" i="14"/>
  <c r="U335" i="14"/>
  <c r="T335" i="14"/>
  <c r="P335" i="14"/>
  <c r="V335" i="14" s="1"/>
  <c r="O335" i="14"/>
  <c r="N335" i="14"/>
  <c r="M335" i="14"/>
  <c r="S335" i="14" s="1"/>
  <c r="L335" i="14"/>
  <c r="R335" i="14" s="1"/>
  <c r="H335" i="14"/>
  <c r="G335" i="14"/>
  <c r="F335" i="14"/>
  <c r="E335" i="14"/>
  <c r="D335" i="14"/>
  <c r="S334" i="14"/>
  <c r="P334" i="14"/>
  <c r="V334" i="14" s="1"/>
  <c r="O334" i="14"/>
  <c r="N334" i="14"/>
  <c r="N336" i="14" s="1"/>
  <c r="M334" i="14"/>
  <c r="L334" i="14"/>
  <c r="R334" i="14" s="1"/>
  <c r="H334" i="14"/>
  <c r="H336" i="14" s="1"/>
  <c r="G334" i="14"/>
  <c r="G336" i="14" s="1"/>
  <c r="F334" i="14"/>
  <c r="E334" i="14"/>
  <c r="D334" i="14"/>
  <c r="V333" i="14"/>
  <c r="S333" i="14"/>
  <c r="R333" i="14"/>
  <c r="P333" i="14"/>
  <c r="O333" i="14"/>
  <c r="U333" i="14" s="1"/>
  <c r="N333" i="14"/>
  <c r="T333" i="14" s="1"/>
  <c r="M333" i="14"/>
  <c r="L333" i="14"/>
  <c r="H333" i="14"/>
  <c r="G333" i="14"/>
  <c r="F333" i="14"/>
  <c r="E333" i="14"/>
  <c r="D333" i="14"/>
  <c r="P332" i="14"/>
  <c r="H332" i="14"/>
  <c r="E332" i="14"/>
  <c r="S331" i="14"/>
  <c r="P331" i="14"/>
  <c r="V331" i="14" s="1"/>
  <c r="O331" i="14"/>
  <c r="U331" i="14" s="1"/>
  <c r="N331" i="14"/>
  <c r="T331" i="14" s="1"/>
  <c r="M331" i="14"/>
  <c r="L331" i="14"/>
  <c r="R331" i="14" s="1"/>
  <c r="H331" i="14"/>
  <c r="G331" i="14"/>
  <c r="F331" i="14"/>
  <c r="E331" i="14"/>
  <c r="D331" i="14"/>
  <c r="V330" i="14"/>
  <c r="R330" i="14"/>
  <c r="P330" i="14"/>
  <c r="O330" i="14"/>
  <c r="U330" i="14" s="1"/>
  <c r="N330" i="14"/>
  <c r="T330" i="14" s="1"/>
  <c r="M330" i="14"/>
  <c r="S330" i="14" s="1"/>
  <c r="L330" i="14"/>
  <c r="H330" i="14"/>
  <c r="G330" i="14"/>
  <c r="F330" i="14"/>
  <c r="E330" i="14"/>
  <c r="D330" i="14"/>
  <c r="V329" i="14"/>
  <c r="U329" i="14"/>
  <c r="P329" i="14"/>
  <c r="O329" i="14"/>
  <c r="N329" i="14"/>
  <c r="N332" i="14" s="1"/>
  <c r="M329" i="14"/>
  <c r="L329" i="14"/>
  <c r="R329" i="14" s="1"/>
  <c r="H329" i="14"/>
  <c r="G329" i="14"/>
  <c r="G332" i="14" s="1"/>
  <c r="F329" i="14"/>
  <c r="E329" i="14"/>
  <c r="D329" i="14"/>
  <c r="U328" i="14"/>
  <c r="T328" i="14"/>
  <c r="P328" i="14"/>
  <c r="V328" i="14" s="1"/>
  <c r="O328" i="14"/>
  <c r="N328" i="14"/>
  <c r="M328" i="14"/>
  <c r="S328" i="14" s="1"/>
  <c r="L328" i="14"/>
  <c r="R328" i="14" s="1"/>
  <c r="H328" i="14"/>
  <c r="G328" i="14"/>
  <c r="F328" i="14"/>
  <c r="E328" i="14"/>
  <c r="D328" i="14"/>
  <c r="N327" i="14"/>
  <c r="G327" i="14"/>
  <c r="F327" i="14"/>
  <c r="U326" i="14"/>
  <c r="P326" i="14"/>
  <c r="V326" i="14" s="1"/>
  <c r="O326" i="14"/>
  <c r="N326" i="14"/>
  <c r="T326" i="14" s="1"/>
  <c r="M326" i="14"/>
  <c r="S326" i="14" s="1"/>
  <c r="L326" i="14"/>
  <c r="R326" i="14" s="1"/>
  <c r="H326" i="14"/>
  <c r="G326" i="14"/>
  <c r="F326" i="14"/>
  <c r="E326" i="14"/>
  <c r="D326" i="14"/>
  <c r="T325" i="14"/>
  <c r="P325" i="14"/>
  <c r="O325" i="14"/>
  <c r="N325" i="14"/>
  <c r="M325" i="14"/>
  <c r="S325" i="14" s="1"/>
  <c r="L325" i="14"/>
  <c r="R325" i="14" s="1"/>
  <c r="H325" i="14"/>
  <c r="H327" i="14" s="1"/>
  <c r="G325" i="14"/>
  <c r="F325" i="14"/>
  <c r="E325" i="14"/>
  <c r="D325" i="14"/>
  <c r="S324" i="14"/>
  <c r="P324" i="14"/>
  <c r="V324" i="14" s="1"/>
  <c r="O324" i="14"/>
  <c r="U324" i="14" s="1"/>
  <c r="N324" i="14"/>
  <c r="T324" i="14" s="1"/>
  <c r="M324" i="14"/>
  <c r="L324" i="14"/>
  <c r="R324" i="14" s="1"/>
  <c r="H324" i="14"/>
  <c r="G324" i="14"/>
  <c r="F324" i="14"/>
  <c r="E324" i="14"/>
  <c r="D324" i="14"/>
  <c r="V322" i="14"/>
  <c r="T322" i="14"/>
  <c r="R322" i="14"/>
  <c r="P322" i="14"/>
  <c r="O322" i="14"/>
  <c r="U322" i="14" s="1"/>
  <c r="N322" i="14"/>
  <c r="M322" i="14"/>
  <c r="S322" i="14" s="1"/>
  <c r="L322" i="14"/>
  <c r="H322" i="14"/>
  <c r="G322" i="14"/>
  <c r="F322" i="14"/>
  <c r="E322" i="14"/>
  <c r="E323" i="14" s="1"/>
  <c r="D323" i="14" s="1"/>
  <c r="D322" i="14"/>
  <c r="P321" i="14"/>
  <c r="V321" i="14" s="1"/>
  <c r="O321" i="14"/>
  <c r="O323" i="14" s="1"/>
  <c r="N321" i="14"/>
  <c r="N323" i="14" s="1"/>
  <c r="M321" i="14"/>
  <c r="M323" i="14" s="1"/>
  <c r="L321" i="14"/>
  <c r="R321" i="14" s="1"/>
  <c r="H321" i="14"/>
  <c r="H323" i="14" s="1"/>
  <c r="G321" i="14"/>
  <c r="G323" i="14" s="1"/>
  <c r="F321" i="14"/>
  <c r="F323" i="14" s="1"/>
  <c r="E321" i="14"/>
  <c r="D321" i="14"/>
  <c r="V320" i="14"/>
  <c r="U320" i="14"/>
  <c r="P320" i="14"/>
  <c r="O320" i="14"/>
  <c r="N320" i="14"/>
  <c r="T320" i="14" s="1"/>
  <c r="M320" i="14"/>
  <c r="S320" i="14" s="1"/>
  <c r="L320" i="14"/>
  <c r="R320" i="14" s="1"/>
  <c r="H320" i="14"/>
  <c r="G320" i="14"/>
  <c r="F320" i="14"/>
  <c r="E320" i="14"/>
  <c r="D320" i="14"/>
  <c r="O319" i="14"/>
  <c r="V318" i="14"/>
  <c r="R318" i="14"/>
  <c r="P318" i="14"/>
  <c r="O318" i="14"/>
  <c r="U318" i="14" s="1"/>
  <c r="N318" i="14"/>
  <c r="T318" i="14" s="1"/>
  <c r="M318" i="14"/>
  <c r="S318" i="14" s="1"/>
  <c r="L318" i="14"/>
  <c r="H318" i="14"/>
  <c r="G318" i="14"/>
  <c r="F318" i="14"/>
  <c r="E318" i="14"/>
  <c r="D318" i="14"/>
  <c r="V317" i="14"/>
  <c r="U317" i="14"/>
  <c r="R317" i="14"/>
  <c r="P317" i="14"/>
  <c r="O317" i="14"/>
  <c r="N317" i="14"/>
  <c r="T317" i="14" s="1"/>
  <c r="M317" i="14"/>
  <c r="S317" i="14" s="1"/>
  <c r="L317" i="14"/>
  <c r="H317" i="14"/>
  <c r="G317" i="14"/>
  <c r="F317" i="14"/>
  <c r="E317" i="14"/>
  <c r="D317" i="14"/>
  <c r="U316" i="14"/>
  <c r="T316" i="14"/>
  <c r="P316" i="14"/>
  <c r="V316" i="14" s="1"/>
  <c r="O316" i="14"/>
  <c r="N316" i="14"/>
  <c r="M316" i="14"/>
  <c r="S316" i="14" s="1"/>
  <c r="L316" i="14"/>
  <c r="R316" i="14" s="1"/>
  <c r="H316" i="14"/>
  <c r="G316" i="14"/>
  <c r="F316" i="14"/>
  <c r="E316" i="14"/>
  <c r="D316" i="14"/>
  <c r="S315" i="14"/>
  <c r="P315" i="14"/>
  <c r="V315" i="14" s="1"/>
  <c r="O315" i="14"/>
  <c r="U315" i="14" s="1"/>
  <c r="N315" i="14"/>
  <c r="T315" i="14" s="1"/>
  <c r="M315" i="14"/>
  <c r="L315" i="14"/>
  <c r="R315" i="14" s="1"/>
  <c r="H315" i="14"/>
  <c r="H319" i="14" s="1"/>
  <c r="G315" i="14"/>
  <c r="G319" i="14" s="1"/>
  <c r="F315" i="14"/>
  <c r="E315" i="14"/>
  <c r="D315" i="14"/>
  <c r="V314" i="14"/>
  <c r="U314" i="14"/>
  <c r="R314" i="14"/>
  <c r="P314" i="14"/>
  <c r="O314" i="14"/>
  <c r="N314" i="14"/>
  <c r="T314" i="14" s="1"/>
  <c r="M314" i="14"/>
  <c r="S314" i="14" s="1"/>
  <c r="L314" i="14"/>
  <c r="H314" i="14"/>
  <c r="G314" i="14"/>
  <c r="F314" i="14"/>
  <c r="E314" i="14"/>
  <c r="D314" i="14"/>
  <c r="U313" i="14"/>
  <c r="T313" i="14"/>
  <c r="R313" i="14"/>
  <c r="P313" i="14"/>
  <c r="P319" i="14" s="1"/>
  <c r="O313" i="14"/>
  <c r="N313" i="14"/>
  <c r="M313" i="14"/>
  <c r="L313" i="14"/>
  <c r="H313" i="14"/>
  <c r="G313" i="14"/>
  <c r="F313" i="14"/>
  <c r="F319" i="14" s="1"/>
  <c r="D319" i="14" s="1"/>
  <c r="E313" i="14"/>
  <c r="E319" i="14" s="1"/>
  <c r="D313" i="14"/>
  <c r="T312" i="14"/>
  <c r="S312" i="14"/>
  <c r="P312" i="14"/>
  <c r="V312" i="14" s="1"/>
  <c r="O312" i="14"/>
  <c r="U312" i="14" s="1"/>
  <c r="N312" i="14"/>
  <c r="M312" i="14"/>
  <c r="L312" i="14"/>
  <c r="R312" i="14" s="1"/>
  <c r="H312" i="14"/>
  <c r="G312" i="14"/>
  <c r="F312" i="14"/>
  <c r="E312" i="14"/>
  <c r="D312" i="14"/>
  <c r="N311" i="14"/>
  <c r="V310" i="14"/>
  <c r="U310" i="14"/>
  <c r="T310" i="14"/>
  <c r="P310" i="14"/>
  <c r="O310" i="14"/>
  <c r="N310" i="14"/>
  <c r="M310" i="14"/>
  <c r="S310" i="14" s="1"/>
  <c r="L310" i="14"/>
  <c r="R310" i="14" s="1"/>
  <c r="H310" i="14"/>
  <c r="G310" i="14"/>
  <c r="F310" i="14"/>
  <c r="E310" i="14"/>
  <c r="D310" i="14"/>
  <c r="T309" i="14"/>
  <c r="S309" i="14"/>
  <c r="P309" i="14"/>
  <c r="V309" i="14" s="1"/>
  <c r="O309" i="14"/>
  <c r="U309" i="14" s="1"/>
  <c r="N309" i="14"/>
  <c r="M309" i="14"/>
  <c r="L309" i="14"/>
  <c r="R309" i="14" s="1"/>
  <c r="H309" i="14"/>
  <c r="G309" i="14"/>
  <c r="F309" i="14"/>
  <c r="E309" i="14"/>
  <c r="D309" i="14"/>
  <c r="V308" i="14"/>
  <c r="T308" i="14"/>
  <c r="S308" i="14"/>
  <c r="R308" i="14"/>
  <c r="P308" i="14"/>
  <c r="O308" i="14"/>
  <c r="U308" i="14" s="1"/>
  <c r="N308" i="14"/>
  <c r="M308" i="14"/>
  <c r="L308" i="14"/>
  <c r="H308" i="14"/>
  <c r="G308" i="14"/>
  <c r="F308" i="14"/>
  <c r="E308" i="14"/>
  <c r="D308" i="14"/>
  <c r="V307" i="14"/>
  <c r="U307" i="14"/>
  <c r="R307" i="14"/>
  <c r="P307" i="14"/>
  <c r="O307" i="14"/>
  <c r="N307" i="14"/>
  <c r="T307" i="14" s="1"/>
  <c r="M307" i="14"/>
  <c r="S307" i="14" s="1"/>
  <c r="L307" i="14"/>
  <c r="H307" i="14"/>
  <c r="G307" i="14"/>
  <c r="G311" i="14" s="1"/>
  <c r="F307" i="14"/>
  <c r="F311" i="14" s="1"/>
  <c r="E307" i="14"/>
  <c r="D307" i="14"/>
  <c r="U306" i="14"/>
  <c r="T306" i="14"/>
  <c r="P306" i="14"/>
  <c r="V306" i="14" s="1"/>
  <c r="O306" i="14"/>
  <c r="N306" i="14"/>
  <c r="M306" i="14"/>
  <c r="S306" i="14" s="1"/>
  <c r="L306" i="14"/>
  <c r="R306" i="14" s="1"/>
  <c r="H306" i="14"/>
  <c r="G306" i="14"/>
  <c r="F306" i="14"/>
  <c r="E306" i="14"/>
  <c r="D306" i="14"/>
  <c r="T305" i="14"/>
  <c r="S305" i="14"/>
  <c r="P305" i="14"/>
  <c r="O305" i="14"/>
  <c r="N305" i="14"/>
  <c r="M305" i="14"/>
  <c r="L305" i="14"/>
  <c r="R305" i="14" s="1"/>
  <c r="H305" i="14"/>
  <c r="G305" i="14"/>
  <c r="F305" i="14"/>
  <c r="E305" i="14"/>
  <c r="E311" i="14" s="1"/>
  <c r="D305" i="14"/>
  <c r="V304" i="14"/>
  <c r="S304" i="14"/>
  <c r="R304" i="14"/>
  <c r="P304" i="14"/>
  <c r="O304" i="14"/>
  <c r="U304" i="14" s="1"/>
  <c r="N304" i="14"/>
  <c r="T304" i="14" s="1"/>
  <c r="M304" i="14"/>
  <c r="L304" i="14"/>
  <c r="H304" i="14"/>
  <c r="G304" i="14"/>
  <c r="F304" i="14"/>
  <c r="E304" i="14"/>
  <c r="D304" i="14"/>
  <c r="E303" i="14"/>
  <c r="T302" i="14"/>
  <c r="S302" i="14"/>
  <c r="P302" i="14"/>
  <c r="V302" i="14" s="1"/>
  <c r="O302" i="14"/>
  <c r="U302" i="14" s="1"/>
  <c r="N302" i="14"/>
  <c r="M302" i="14"/>
  <c r="L302" i="14"/>
  <c r="R302" i="14" s="1"/>
  <c r="H302" i="14"/>
  <c r="G302" i="14"/>
  <c r="F302" i="14"/>
  <c r="E302" i="14"/>
  <c r="D302" i="14"/>
  <c r="V301" i="14"/>
  <c r="S301" i="14"/>
  <c r="R301" i="14"/>
  <c r="P301" i="14"/>
  <c r="O301" i="14"/>
  <c r="U301" i="14" s="1"/>
  <c r="N301" i="14"/>
  <c r="T301" i="14" s="1"/>
  <c r="M301" i="14"/>
  <c r="L301" i="14"/>
  <c r="H301" i="14"/>
  <c r="G301" i="14"/>
  <c r="F301" i="14"/>
  <c r="E301" i="14"/>
  <c r="D301" i="14"/>
  <c r="V300" i="14"/>
  <c r="U300" i="14"/>
  <c r="R300" i="14"/>
  <c r="P300" i="14"/>
  <c r="O300" i="14"/>
  <c r="N300" i="14"/>
  <c r="T300" i="14" s="1"/>
  <c r="M300" i="14"/>
  <c r="S300" i="14" s="1"/>
  <c r="L300" i="14"/>
  <c r="H300" i="14"/>
  <c r="G300" i="14"/>
  <c r="F300" i="14"/>
  <c r="F303" i="14" s="1"/>
  <c r="E300" i="14"/>
  <c r="D300" i="14"/>
  <c r="U299" i="14"/>
  <c r="T299" i="14"/>
  <c r="P299" i="14"/>
  <c r="V299" i="14" s="1"/>
  <c r="O299" i="14"/>
  <c r="O303" i="14" s="1"/>
  <c r="N299" i="14"/>
  <c r="M299" i="14"/>
  <c r="S299" i="14" s="1"/>
  <c r="L299" i="14"/>
  <c r="R299" i="14" s="1"/>
  <c r="H299" i="14"/>
  <c r="H303" i="14" s="1"/>
  <c r="G299" i="14"/>
  <c r="F299" i="14"/>
  <c r="E299" i="14"/>
  <c r="D299" i="14"/>
  <c r="T298" i="14"/>
  <c r="S298" i="14"/>
  <c r="P298" i="14"/>
  <c r="V298" i="14" s="1"/>
  <c r="O298" i="14"/>
  <c r="U298" i="14" s="1"/>
  <c r="N298" i="14"/>
  <c r="M298" i="14"/>
  <c r="L298" i="14"/>
  <c r="R298" i="14" s="1"/>
  <c r="H298" i="14"/>
  <c r="G298" i="14"/>
  <c r="F298" i="14"/>
  <c r="E298" i="14"/>
  <c r="D298" i="14"/>
  <c r="F297" i="14"/>
  <c r="U296" i="14"/>
  <c r="T296" i="14"/>
  <c r="R296" i="14"/>
  <c r="P296" i="14"/>
  <c r="V296" i="14" s="1"/>
  <c r="O296" i="14"/>
  <c r="N296" i="14"/>
  <c r="M296" i="14"/>
  <c r="S296" i="14" s="1"/>
  <c r="L296" i="14"/>
  <c r="H296" i="14"/>
  <c r="G296" i="14"/>
  <c r="F296" i="14"/>
  <c r="E296" i="14"/>
  <c r="D296" i="14"/>
  <c r="T295" i="14"/>
  <c r="S295" i="14"/>
  <c r="P295" i="14"/>
  <c r="V295" i="14" s="1"/>
  <c r="O295" i="14"/>
  <c r="U295" i="14" s="1"/>
  <c r="N295" i="14"/>
  <c r="M295" i="14"/>
  <c r="L295" i="14"/>
  <c r="H295" i="14"/>
  <c r="G295" i="14"/>
  <c r="F295" i="14"/>
  <c r="E295" i="14"/>
  <c r="D295" i="14"/>
  <c r="V294" i="14"/>
  <c r="S294" i="14"/>
  <c r="R294" i="14"/>
  <c r="P294" i="14"/>
  <c r="O294" i="14"/>
  <c r="U294" i="14" s="1"/>
  <c r="N294" i="14"/>
  <c r="T294" i="14" s="1"/>
  <c r="M294" i="14"/>
  <c r="L294" i="14"/>
  <c r="H294" i="14"/>
  <c r="G294" i="14"/>
  <c r="F294" i="14"/>
  <c r="E294" i="14"/>
  <c r="D294" i="14"/>
  <c r="V293" i="14"/>
  <c r="U293" i="14"/>
  <c r="S293" i="14"/>
  <c r="R293" i="14"/>
  <c r="P293" i="14"/>
  <c r="O293" i="14"/>
  <c r="N293" i="14"/>
  <c r="M293" i="14"/>
  <c r="L293" i="14"/>
  <c r="H293" i="14"/>
  <c r="G293" i="14"/>
  <c r="G297" i="14" s="1"/>
  <c r="F293" i="14"/>
  <c r="E293" i="14"/>
  <c r="D293" i="14"/>
  <c r="U292" i="14"/>
  <c r="T292" i="14"/>
  <c r="P292" i="14"/>
  <c r="V292" i="14" s="1"/>
  <c r="O292" i="14"/>
  <c r="N292" i="14"/>
  <c r="M292" i="14"/>
  <c r="S292" i="14" s="1"/>
  <c r="L292" i="14"/>
  <c r="R292" i="14" s="1"/>
  <c r="H292" i="14"/>
  <c r="G292" i="14"/>
  <c r="F292" i="14"/>
  <c r="E292" i="14"/>
  <c r="D292" i="14"/>
  <c r="T291" i="14"/>
  <c r="S291" i="14"/>
  <c r="P291" i="14"/>
  <c r="O291" i="14"/>
  <c r="N291" i="14"/>
  <c r="M291" i="14"/>
  <c r="L291" i="14"/>
  <c r="R291" i="14" s="1"/>
  <c r="H291" i="14"/>
  <c r="G291" i="14"/>
  <c r="F291" i="14"/>
  <c r="E291" i="14"/>
  <c r="D291" i="14"/>
  <c r="V290" i="14"/>
  <c r="S290" i="14"/>
  <c r="P290" i="14"/>
  <c r="O290" i="14"/>
  <c r="N290" i="14"/>
  <c r="T290" i="14" s="1"/>
  <c r="M290" i="14"/>
  <c r="L290" i="14"/>
  <c r="H290" i="14"/>
  <c r="G290" i="14"/>
  <c r="F290" i="14"/>
  <c r="E290" i="14"/>
  <c r="D290" i="14"/>
  <c r="R290" i="14" s="1"/>
  <c r="E289" i="14"/>
  <c r="T288" i="14"/>
  <c r="S288" i="14"/>
  <c r="P288" i="14"/>
  <c r="V288" i="14" s="1"/>
  <c r="O288" i="14"/>
  <c r="U288" i="14" s="1"/>
  <c r="N288" i="14"/>
  <c r="M288" i="14"/>
  <c r="L288" i="14"/>
  <c r="R288" i="14" s="1"/>
  <c r="H288" i="14"/>
  <c r="G288" i="14"/>
  <c r="F288" i="14"/>
  <c r="E288" i="14"/>
  <c r="D288" i="14"/>
  <c r="V287" i="14"/>
  <c r="S287" i="14"/>
  <c r="P287" i="14"/>
  <c r="O287" i="14"/>
  <c r="N287" i="14"/>
  <c r="T287" i="14" s="1"/>
  <c r="M287" i="14"/>
  <c r="L287" i="14"/>
  <c r="H287" i="14"/>
  <c r="G287" i="14"/>
  <c r="F287" i="14"/>
  <c r="E287" i="14"/>
  <c r="D287" i="14"/>
  <c r="R287" i="14" s="1"/>
  <c r="V286" i="14"/>
  <c r="U286" i="14"/>
  <c r="R286" i="14"/>
  <c r="P286" i="14"/>
  <c r="O286" i="14"/>
  <c r="N286" i="14"/>
  <c r="T286" i="14" s="1"/>
  <c r="M286" i="14"/>
  <c r="S286" i="14" s="1"/>
  <c r="L286" i="14"/>
  <c r="H286" i="14"/>
  <c r="G286" i="14"/>
  <c r="F286" i="14"/>
  <c r="E286" i="14"/>
  <c r="D286" i="14"/>
  <c r="U285" i="14"/>
  <c r="T285" i="14"/>
  <c r="R285" i="14"/>
  <c r="P285" i="14"/>
  <c r="V285" i="14" s="1"/>
  <c r="O285" i="14"/>
  <c r="N285" i="14"/>
  <c r="M285" i="14"/>
  <c r="L285" i="14"/>
  <c r="H285" i="14"/>
  <c r="G285" i="14"/>
  <c r="F285" i="14"/>
  <c r="F289" i="14" s="1"/>
  <c r="E285" i="14"/>
  <c r="D285" i="14"/>
  <c r="T284" i="14"/>
  <c r="S284" i="14"/>
  <c r="P284" i="14"/>
  <c r="V284" i="14" s="1"/>
  <c r="O284" i="14"/>
  <c r="U284" i="14" s="1"/>
  <c r="N284" i="14"/>
  <c r="M284" i="14"/>
  <c r="L284" i="14"/>
  <c r="R284" i="14" s="1"/>
  <c r="H284" i="14"/>
  <c r="G284" i="14"/>
  <c r="F284" i="14"/>
  <c r="E284" i="14"/>
  <c r="D284" i="14"/>
  <c r="V283" i="14"/>
  <c r="S283" i="14"/>
  <c r="R283" i="14"/>
  <c r="P283" i="14"/>
  <c r="O283" i="14"/>
  <c r="N283" i="14"/>
  <c r="M283" i="14"/>
  <c r="L283" i="14"/>
  <c r="H283" i="14"/>
  <c r="G283" i="14"/>
  <c r="F283" i="14"/>
  <c r="E283" i="14"/>
  <c r="D283" i="14"/>
  <c r="V282" i="14"/>
  <c r="R282" i="14"/>
  <c r="P282" i="14"/>
  <c r="O282" i="14"/>
  <c r="N282" i="14"/>
  <c r="T282" i="14" s="1"/>
  <c r="M282" i="14"/>
  <c r="S282" i="14" s="1"/>
  <c r="L282" i="14"/>
  <c r="H282" i="14"/>
  <c r="G282" i="14"/>
  <c r="U282" i="14" s="1"/>
  <c r="F282" i="14"/>
  <c r="E282" i="14"/>
  <c r="D282" i="14"/>
  <c r="O281" i="14"/>
  <c r="V280" i="14"/>
  <c r="S280" i="14"/>
  <c r="R280" i="14"/>
  <c r="P280" i="14"/>
  <c r="O280" i="14"/>
  <c r="U280" i="14" s="1"/>
  <c r="N280" i="14"/>
  <c r="T280" i="14" s="1"/>
  <c r="M280" i="14"/>
  <c r="L280" i="14"/>
  <c r="H280" i="14"/>
  <c r="G280" i="14"/>
  <c r="F280" i="14"/>
  <c r="E280" i="14"/>
  <c r="D280" i="14"/>
  <c r="V279" i="14"/>
  <c r="S279" i="14"/>
  <c r="R279" i="14"/>
  <c r="P279" i="14"/>
  <c r="O279" i="14"/>
  <c r="N279" i="14"/>
  <c r="T279" i="14" s="1"/>
  <c r="M279" i="14"/>
  <c r="L279" i="14"/>
  <c r="H279" i="14"/>
  <c r="G279" i="14"/>
  <c r="U279" i="14" s="1"/>
  <c r="F279" i="14"/>
  <c r="E279" i="14"/>
  <c r="D279" i="14"/>
  <c r="V278" i="14"/>
  <c r="U278" i="14"/>
  <c r="T278" i="14"/>
  <c r="P278" i="14"/>
  <c r="P281" i="14" s="1"/>
  <c r="O278" i="14"/>
  <c r="N278" i="14"/>
  <c r="M278" i="14"/>
  <c r="S278" i="14" s="1"/>
  <c r="L278" i="14"/>
  <c r="R278" i="14" s="1"/>
  <c r="H278" i="14"/>
  <c r="G278" i="14"/>
  <c r="F278" i="14"/>
  <c r="E278" i="14"/>
  <c r="E281" i="14" s="1"/>
  <c r="D278" i="14"/>
  <c r="T277" i="14"/>
  <c r="S277" i="14"/>
  <c r="P277" i="14"/>
  <c r="V277" i="14" s="1"/>
  <c r="O277" i="14"/>
  <c r="U277" i="14" s="1"/>
  <c r="N277" i="14"/>
  <c r="M277" i="14"/>
  <c r="L277" i="14"/>
  <c r="R277" i="14" s="1"/>
  <c r="H277" i="14"/>
  <c r="G277" i="14"/>
  <c r="F277" i="14"/>
  <c r="E277" i="14"/>
  <c r="D277" i="14"/>
  <c r="V276" i="14"/>
  <c r="T276" i="14"/>
  <c r="S276" i="14"/>
  <c r="R276" i="14"/>
  <c r="P276" i="14"/>
  <c r="O276" i="14"/>
  <c r="U276" i="14" s="1"/>
  <c r="N276" i="14"/>
  <c r="M276" i="14"/>
  <c r="L276" i="14"/>
  <c r="H276" i="14"/>
  <c r="H281" i="14" s="1"/>
  <c r="G276" i="14"/>
  <c r="F276" i="14"/>
  <c r="E276" i="14"/>
  <c r="D276" i="14"/>
  <c r="V275" i="14"/>
  <c r="U275" i="14"/>
  <c r="R275" i="14"/>
  <c r="P275" i="14"/>
  <c r="O275" i="14"/>
  <c r="N275" i="14"/>
  <c r="M275" i="14"/>
  <c r="L275" i="14"/>
  <c r="H275" i="14"/>
  <c r="G275" i="14"/>
  <c r="F275" i="14"/>
  <c r="F281" i="14" s="1"/>
  <c r="E275" i="14"/>
  <c r="D275" i="14"/>
  <c r="U274" i="14"/>
  <c r="T274" i="14"/>
  <c r="P274" i="14"/>
  <c r="V274" i="14" s="1"/>
  <c r="O274" i="14"/>
  <c r="N274" i="14"/>
  <c r="M274" i="14"/>
  <c r="S274" i="14" s="1"/>
  <c r="L274" i="14"/>
  <c r="R274" i="14" s="1"/>
  <c r="H274" i="14"/>
  <c r="G274" i="14"/>
  <c r="F274" i="14"/>
  <c r="E274" i="14"/>
  <c r="D274" i="14"/>
  <c r="G273" i="14"/>
  <c r="V272" i="14"/>
  <c r="U272" i="14"/>
  <c r="S272" i="14"/>
  <c r="R272" i="14"/>
  <c r="P272" i="14"/>
  <c r="O272" i="14"/>
  <c r="N272" i="14"/>
  <c r="T272" i="14" s="1"/>
  <c r="M272" i="14"/>
  <c r="L272" i="14"/>
  <c r="H272" i="14"/>
  <c r="G272" i="14"/>
  <c r="F272" i="14"/>
  <c r="E272" i="14"/>
  <c r="D272" i="14"/>
  <c r="U271" i="14"/>
  <c r="T271" i="14"/>
  <c r="P271" i="14"/>
  <c r="V271" i="14" s="1"/>
  <c r="O271" i="14"/>
  <c r="N271" i="14"/>
  <c r="M271" i="14"/>
  <c r="S271" i="14" s="1"/>
  <c r="L271" i="14"/>
  <c r="R271" i="14" s="1"/>
  <c r="H271" i="14"/>
  <c r="G271" i="14"/>
  <c r="F271" i="14"/>
  <c r="E271" i="14"/>
  <c r="D271" i="14"/>
  <c r="T270" i="14"/>
  <c r="S270" i="14"/>
  <c r="P270" i="14"/>
  <c r="V270" i="14" s="1"/>
  <c r="O270" i="14"/>
  <c r="U270" i="14" s="1"/>
  <c r="N270" i="14"/>
  <c r="M270" i="14"/>
  <c r="L270" i="14"/>
  <c r="R270" i="14" s="1"/>
  <c r="H270" i="14"/>
  <c r="G270" i="14"/>
  <c r="F270" i="14"/>
  <c r="E270" i="14"/>
  <c r="D270" i="14"/>
  <c r="V269" i="14"/>
  <c r="T269" i="14"/>
  <c r="S269" i="14"/>
  <c r="R269" i="14"/>
  <c r="P269" i="14"/>
  <c r="O269" i="14"/>
  <c r="N269" i="14"/>
  <c r="M269" i="14"/>
  <c r="L269" i="14"/>
  <c r="H269" i="14"/>
  <c r="H273" i="14" s="1"/>
  <c r="G269" i="14"/>
  <c r="F269" i="14"/>
  <c r="E269" i="14"/>
  <c r="D269" i="14"/>
  <c r="V268" i="14"/>
  <c r="U268" i="14"/>
  <c r="R268" i="14"/>
  <c r="P268" i="14"/>
  <c r="O268" i="14"/>
  <c r="N268" i="14"/>
  <c r="T268" i="14" s="1"/>
  <c r="M268" i="14"/>
  <c r="L268" i="14"/>
  <c r="H268" i="14"/>
  <c r="G268" i="14"/>
  <c r="F268" i="14"/>
  <c r="F273" i="14" s="1"/>
  <c r="E268" i="14"/>
  <c r="D268" i="14"/>
  <c r="U267" i="14"/>
  <c r="T267" i="14"/>
  <c r="P267" i="14"/>
  <c r="V267" i="14" s="1"/>
  <c r="O267" i="14"/>
  <c r="N267" i="14"/>
  <c r="M267" i="14"/>
  <c r="S267" i="14" s="1"/>
  <c r="L267" i="14"/>
  <c r="R267" i="14" s="1"/>
  <c r="H267" i="14"/>
  <c r="G267" i="14"/>
  <c r="F267" i="14"/>
  <c r="E267" i="14"/>
  <c r="D267" i="14"/>
  <c r="V265" i="14"/>
  <c r="U265" i="14"/>
  <c r="S265" i="14"/>
  <c r="R265" i="14"/>
  <c r="P265" i="14"/>
  <c r="O265" i="14"/>
  <c r="N265" i="14"/>
  <c r="T265" i="14" s="1"/>
  <c r="M265" i="14"/>
  <c r="L265" i="14"/>
  <c r="H265" i="14"/>
  <c r="G265" i="14"/>
  <c r="G266" i="14" s="1"/>
  <c r="F265" i="14"/>
  <c r="E265" i="14"/>
  <c r="D265" i="14"/>
  <c r="V264" i="14"/>
  <c r="U264" i="14"/>
  <c r="T264" i="14"/>
  <c r="P264" i="14"/>
  <c r="O264" i="14"/>
  <c r="N264" i="14"/>
  <c r="M264" i="14"/>
  <c r="L264" i="14"/>
  <c r="R264" i="14" s="1"/>
  <c r="H264" i="14"/>
  <c r="G264" i="14"/>
  <c r="F264" i="14"/>
  <c r="E264" i="14"/>
  <c r="D264" i="14"/>
  <c r="T263" i="14"/>
  <c r="S263" i="14"/>
  <c r="P263" i="14"/>
  <c r="V263" i="14" s="1"/>
  <c r="O263" i="14"/>
  <c r="U263" i="14" s="1"/>
  <c r="N263" i="14"/>
  <c r="M263" i="14"/>
  <c r="L263" i="14"/>
  <c r="R263" i="14" s="1"/>
  <c r="H263" i="14"/>
  <c r="G263" i="14"/>
  <c r="F263" i="14"/>
  <c r="E263" i="14"/>
  <c r="D263" i="14"/>
  <c r="V262" i="14"/>
  <c r="T262" i="14"/>
  <c r="S262" i="14"/>
  <c r="R262" i="14"/>
  <c r="P262" i="14"/>
  <c r="O262" i="14"/>
  <c r="N262" i="14"/>
  <c r="M262" i="14"/>
  <c r="L262" i="14"/>
  <c r="H262" i="14"/>
  <c r="H266" i="14" s="1"/>
  <c r="G262" i="14"/>
  <c r="F262" i="14"/>
  <c r="E262" i="14"/>
  <c r="D262" i="14"/>
  <c r="V261" i="14"/>
  <c r="U261" i="14"/>
  <c r="R261" i="14"/>
  <c r="P261" i="14"/>
  <c r="O261" i="14"/>
  <c r="N261" i="14"/>
  <c r="T261" i="14" s="1"/>
  <c r="M261" i="14"/>
  <c r="S261" i="14" s="1"/>
  <c r="L261" i="14"/>
  <c r="H261" i="14"/>
  <c r="G261" i="14"/>
  <c r="F261" i="14"/>
  <c r="E261" i="14"/>
  <c r="D261" i="14"/>
  <c r="U260" i="14"/>
  <c r="T260" i="14"/>
  <c r="P260" i="14"/>
  <c r="O260" i="14"/>
  <c r="N260" i="14"/>
  <c r="M260" i="14"/>
  <c r="L260" i="14"/>
  <c r="R260" i="14" s="1"/>
  <c r="H260" i="14"/>
  <c r="G260" i="14"/>
  <c r="F260" i="14"/>
  <c r="E260" i="14"/>
  <c r="D260" i="14"/>
  <c r="T259" i="14"/>
  <c r="P259" i="14"/>
  <c r="V259" i="14" s="1"/>
  <c r="O259" i="14"/>
  <c r="U259" i="14" s="1"/>
  <c r="N259" i="14"/>
  <c r="M259" i="14"/>
  <c r="L259" i="14"/>
  <c r="H259" i="14"/>
  <c r="G259" i="14"/>
  <c r="F259" i="14"/>
  <c r="E259" i="14"/>
  <c r="S259" i="14" s="1"/>
  <c r="D259" i="14"/>
  <c r="N258" i="14"/>
  <c r="G258" i="14"/>
  <c r="U257" i="14"/>
  <c r="T257" i="14"/>
  <c r="R257" i="14"/>
  <c r="P257" i="14"/>
  <c r="V257" i="14" s="1"/>
  <c r="O257" i="14"/>
  <c r="N257" i="14"/>
  <c r="M257" i="14"/>
  <c r="L257" i="14"/>
  <c r="H257" i="14"/>
  <c r="G257" i="14"/>
  <c r="F257" i="14"/>
  <c r="F258" i="14" s="1"/>
  <c r="E257" i="14"/>
  <c r="D257" i="14"/>
  <c r="T256" i="14"/>
  <c r="S256" i="14"/>
  <c r="P256" i="14"/>
  <c r="O256" i="14"/>
  <c r="U256" i="14" s="1"/>
  <c r="N256" i="14"/>
  <c r="M256" i="14"/>
  <c r="L256" i="14"/>
  <c r="R256" i="14" s="1"/>
  <c r="H256" i="14"/>
  <c r="G256" i="14"/>
  <c r="F256" i="14"/>
  <c r="E256" i="14"/>
  <c r="D256" i="14"/>
  <c r="V255" i="14"/>
  <c r="T255" i="14"/>
  <c r="S255" i="14"/>
  <c r="R255" i="14"/>
  <c r="P255" i="14"/>
  <c r="O255" i="14"/>
  <c r="N255" i="14"/>
  <c r="M255" i="14"/>
  <c r="L255" i="14"/>
  <c r="H255" i="14"/>
  <c r="G255" i="14"/>
  <c r="F255" i="14"/>
  <c r="E255" i="14"/>
  <c r="D255" i="14"/>
  <c r="V254" i="14"/>
  <c r="U254" i="14"/>
  <c r="S254" i="14"/>
  <c r="R254" i="14"/>
  <c r="P254" i="14"/>
  <c r="O254" i="14"/>
  <c r="N254" i="14"/>
  <c r="T254" i="14" s="1"/>
  <c r="M254" i="14"/>
  <c r="L254" i="14"/>
  <c r="H254" i="14"/>
  <c r="G254" i="14"/>
  <c r="F254" i="14"/>
  <c r="E254" i="14"/>
  <c r="D254" i="14"/>
  <c r="P253" i="14"/>
  <c r="E253" i="14"/>
  <c r="V252" i="14"/>
  <c r="S252" i="14"/>
  <c r="R252" i="14"/>
  <c r="P252" i="14"/>
  <c r="O252" i="14"/>
  <c r="U252" i="14" s="1"/>
  <c r="N252" i="14"/>
  <c r="T252" i="14" s="1"/>
  <c r="M252" i="14"/>
  <c r="L252" i="14"/>
  <c r="H252" i="14"/>
  <c r="H253" i="14" s="1"/>
  <c r="G252" i="14"/>
  <c r="F252" i="14"/>
  <c r="E252" i="14"/>
  <c r="D252" i="14"/>
  <c r="V251" i="14"/>
  <c r="U251" i="14"/>
  <c r="R251" i="14"/>
  <c r="P251" i="14"/>
  <c r="O251" i="14"/>
  <c r="N251" i="14"/>
  <c r="M251" i="14"/>
  <c r="S251" i="14" s="1"/>
  <c r="L251" i="14"/>
  <c r="H251" i="14"/>
  <c r="G251" i="14"/>
  <c r="F251" i="14"/>
  <c r="E251" i="14"/>
  <c r="D251" i="14"/>
  <c r="U250" i="14"/>
  <c r="T250" i="14"/>
  <c r="R250" i="14"/>
  <c r="P250" i="14"/>
  <c r="V250" i="14" s="1"/>
  <c r="O250" i="14"/>
  <c r="N250" i="14"/>
  <c r="M250" i="14"/>
  <c r="L250" i="14"/>
  <c r="H250" i="14"/>
  <c r="G250" i="14"/>
  <c r="F250" i="14"/>
  <c r="E250" i="14"/>
  <c r="D250" i="14"/>
  <c r="T249" i="14"/>
  <c r="S249" i="14"/>
  <c r="P249" i="14"/>
  <c r="V249" i="14" s="1"/>
  <c r="O249" i="14"/>
  <c r="U249" i="14" s="1"/>
  <c r="N249" i="14"/>
  <c r="M249" i="14"/>
  <c r="L249" i="14"/>
  <c r="R249" i="14" s="1"/>
  <c r="H249" i="14"/>
  <c r="G249" i="14"/>
  <c r="F249" i="14"/>
  <c r="E249" i="14"/>
  <c r="D249" i="14"/>
  <c r="F248" i="14"/>
  <c r="U247" i="14"/>
  <c r="T247" i="14"/>
  <c r="R247" i="14"/>
  <c r="P247" i="14"/>
  <c r="V247" i="14" s="1"/>
  <c r="O247" i="14"/>
  <c r="N247" i="14"/>
  <c r="M247" i="14"/>
  <c r="S247" i="14" s="1"/>
  <c r="L247" i="14"/>
  <c r="H247" i="14"/>
  <c r="G247" i="14"/>
  <c r="F247" i="14"/>
  <c r="E247" i="14"/>
  <c r="D247" i="14"/>
  <c r="T246" i="14"/>
  <c r="S246" i="14"/>
  <c r="P246" i="14"/>
  <c r="V246" i="14" s="1"/>
  <c r="O246" i="14"/>
  <c r="U246" i="14" s="1"/>
  <c r="N246" i="14"/>
  <c r="M246" i="14"/>
  <c r="L246" i="14"/>
  <c r="R246" i="14" s="1"/>
  <c r="H246" i="14"/>
  <c r="G246" i="14"/>
  <c r="F246" i="14"/>
  <c r="E246" i="14"/>
  <c r="D246" i="14"/>
  <c r="V245" i="14"/>
  <c r="T245" i="14"/>
  <c r="S245" i="14"/>
  <c r="R245" i="14"/>
  <c r="P245" i="14"/>
  <c r="O245" i="14"/>
  <c r="U245" i="14" s="1"/>
  <c r="N245" i="14"/>
  <c r="M245" i="14"/>
  <c r="L245" i="14"/>
  <c r="H245" i="14"/>
  <c r="G245" i="14"/>
  <c r="F245" i="14"/>
  <c r="E245" i="14"/>
  <c r="D245" i="14"/>
  <c r="V244" i="14"/>
  <c r="U244" i="14"/>
  <c r="S244" i="14"/>
  <c r="R244" i="14"/>
  <c r="P244" i="14"/>
  <c r="O244" i="14"/>
  <c r="O248" i="14" s="1"/>
  <c r="N244" i="14"/>
  <c r="M244" i="14"/>
  <c r="M248" i="14" s="1"/>
  <c r="L244" i="14"/>
  <c r="H244" i="14"/>
  <c r="H248" i="14" s="1"/>
  <c r="G244" i="14"/>
  <c r="G248" i="14" s="1"/>
  <c r="F244" i="14"/>
  <c r="E244" i="14"/>
  <c r="D244" i="14"/>
  <c r="U243" i="14"/>
  <c r="T243" i="14"/>
  <c r="R243" i="14"/>
  <c r="P243" i="14"/>
  <c r="V243" i="14" s="1"/>
  <c r="O243" i="14"/>
  <c r="N243" i="14"/>
  <c r="M243" i="14"/>
  <c r="S243" i="14" s="1"/>
  <c r="L243" i="14"/>
  <c r="H243" i="14"/>
  <c r="G243" i="14"/>
  <c r="F243" i="14"/>
  <c r="E243" i="14"/>
  <c r="D243" i="14"/>
  <c r="N242" i="14"/>
  <c r="V241" i="14"/>
  <c r="U241" i="14"/>
  <c r="S241" i="14"/>
  <c r="R241" i="14"/>
  <c r="P241" i="14"/>
  <c r="O241" i="14"/>
  <c r="N241" i="14"/>
  <c r="T241" i="14" s="1"/>
  <c r="M241" i="14"/>
  <c r="L241" i="14"/>
  <c r="H241" i="14"/>
  <c r="G241" i="14"/>
  <c r="F241" i="14"/>
  <c r="E241" i="14"/>
  <c r="D241" i="14"/>
  <c r="U240" i="14"/>
  <c r="T240" i="14"/>
  <c r="R240" i="14"/>
  <c r="P240" i="14"/>
  <c r="V240" i="14" s="1"/>
  <c r="O240" i="14"/>
  <c r="N240" i="14"/>
  <c r="M240" i="14"/>
  <c r="S240" i="14" s="1"/>
  <c r="L240" i="14"/>
  <c r="H240" i="14"/>
  <c r="G240" i="14"/>
  <c r="F240" i="14"/>
  <c r="E240" i="14"/>
  <c r="D240" i="14"/>
  <c r="T239" i="14"/>
  <c r="S239" i="14"/>
  <c r="P239" i="14"/>
  <c r="V239" i="14" s="1"/>
  <c r="O239" i="14"/>
  <c r="U239" i="14" s="1"/>
  <c r="N239" i="14"/>
  <c r="M239" i="14"/>
  <c r="L239" i="14"/>
  <c r="R239" i="14" s="1"/>
  <c r="H239" i="14"/>
  <c r="H242" i="14" s="1"/>
  <c r="G239" i="14"/>
  <c r="F239" i="14"/>
  <c r="E239" i="14"/>
  <c r="D239" i="14"/>
  <c r="V238" i="14"/>
  <c r="T238" i="14"/>
  <c r="S238" i="14"/>
  <c r="R238" i="14"/>
  <c r="P238" i="14"/>
  <c r="O238" i="14"/>
  <c r="U238" i="14" s="1"/>
  <c r="N238" i="14"/>
  <c r="M238" i="14"/>
  <c r="L238" i="14"/>
  <c r="H238" i="14"/>
  <c r="G238" i="14"/>
  <c r="F238" i="14"/>
  <c r="E238" i="14"/>
  <c r="D238" i="14"/>
  <c r="V237" i="14"/>
  <c r="U237" i="14"/>
  <c r="S237" i="14"/>
  <c r="R237" i="14"/>
  <c r="P237" i="14"/>
  <c r="O237" i="14"/>
  <c r="N237" i="14"/>
  <c r="T237" i="14" s="1"/>
  <c r="M237" i="14"/>
  <c r="L237" i="14"/>
  <c r="H237" i="14"/>
  <c r="G237" i="14"/>
  <c r="G242" i="14" s="1"/>
  <c r="F237" i="14"/>
  <c r="E237" i="14"/>
  <c r="D237" i="14"/>
  <c r="U236" i="14"/>
  <c r="T236" i="14"/>
  <c r="R236" i="14"/>
  <c r="P236" i="14"/>
  <c r="P242" i="14" s="1"/>
  <c r="O236" i="14"/>
  <c r="N236" i="14"/>
  <c r="M236" i="14"/>
  <c r="L236" i="14"/>
  <c r="H236" i="14"/>
  <c r="G236" i="14"/>
  <c r="F236" i="14"/>
  <c r="F242" i="14" s="1"/>
  <c r="E236" i="14"/>
  <c r="E242" i="14" s="1"/>
  <c r="D236" i="14"/>
  <c r="T235" i="14"/>
  <c r="S235" i="14"/>
  <c r="P235" i="14"/>
  <c r="V235" i="14" s="1"/>
  <c r="O235" i="14"/>
  <c r="U235" i="14" s="1"/>
  <c r="N235" i="14"/>
  <c r="M235" i="14"/>
  <c r="L235" i="14"/>
  <c r="R235" i="14" s="1"/>
  <c r="H235" i="14"/>
  <c r="G235" i="14"/>
  <c r="F235" i="14"/>
  <c r="E235" i="14"/>
  <c r="D235" i="14"/>
  <c r="U233" i="14"/>
  <c r="T233" i="14"/>
  <c r="P233" i="14"/>
  <c r="V233" i="14" s="1"/>
  <c r="O233" i="14"/>
  <c r="N233" i="14"/>
  <c r="M233" i="14"/>
  <c r="S233" i="14" s="1"/>
  <c r="L233" i="14"/>
  <c r="R233" i="14" s="1"/>
  <c r="H233" i="14"/>
  <c r="G233" i="14"/>
  <c r="F233" i="14"/>
  <c r="E233" i="14"/>
  <c r="D233" i="14"/>
  <c r="T232" i="14"/>
  <c r="S232" i="14"/>
  <c r="P232" i="14"/>
  <c r="V232" i="14" s="1"/>
  <c r="O232" i="14"/>
  <c r="U232" i="14" s="1"/>
  <c r="N232" i="14"/>
  <c r="M232" i="14"/>
  <c r="L232" i="14"/>
  <c r="R232" i="14" s="1"/>
  <c r="H232" i="14"/>
  <c r="G232" i="14"/>
  <c r="F232" i="14"/>
  <c r="E232" i="14"/>
  <c r="D232" i="14"/>
  <c r="V231" i="14"/>
  <c r="S231" i="14"/>
  <c r="R231" i="14"/>
  <c r="P231" i="14"/>
  <c r="O231" i="14"/>
  <c r="U231" i="14" s="1"/>
  <c r="N231" i="14"/>
  <c r="T231" i="14" s="1"/>
  <c r="M231" i="14"/>
  <c r="L231" i="14"/>
  <c r="H231" i="14"/>
  <c r="G231" i="14"/>
  <c r="F231" i="14"/>
  <c r="E231" i="14"/>
  <c r="D231" i="14"/>
  <c r="V230" i="14"/>
  <c r="U230" i="14"/>
  <c r="R230" i="14"/>
  <c r="P230" i="14"/>
  <c r="O230" i="14"/>
  <c r="N230" i="14"/>
  <c r="T230" i="14" s="1"/>
  <c r="M230" i="14"/>
  <c r="L230" i="14"/>
  <c r="H230" i="14"/>
  <c r="G230" i="14"/>
  <c r="F230" i="14"/>
  <c r="E230" i="14"/>
  <c r="D230" i="14"/>
  <c r="U229" i="14"/>
  <c r="T229" i="14"/>
  <c r="R229" i="14"/>
  <c r="P229" i="14"/>
  <c r="V229" i="14" s="1"/>
  <c r="O229" i="14"/>
  <c r="N229" i="14"/>
  <c r="M229" i="14"/>
  <c r="S229" i="14" s="1"/>
  <c r="L229" i="14"/>
  <c r="H229" i="14"/>
  <c r="G229" i="14"/>
  <c r="F229" i="14"/>
  <c r="E229" i="14"/>
  <c r="D229" i="14"/>
  <c r="T228" i="14"/>
  <c r="S228" i="14"/>
  <c r="P228" i="14"/>
  <c r="V228" i="14" s="1"/>
  <c r="O228" i="14"/>
  <c r="U228" i="14" s="1"/>
  <c r="N228" i="14"/>
  <c r="M228" i="14"/>
  <c r="L228" i="14"/>
  <c r="R228" i="14" s="1"/>
  <c r="H228" i="14"/>
  <c r="G228" i="14"/>
  <c r="F228" i="14"/>
  <c r="E228" i="14"/>
  <c r="D228" i="14"/>
  <c r="V227" i="14"/>
  <c r="S227" i="14"/>
  <c r="R227" i="14"/>
  <c r="P227" i="14"/>
  <c r="O227" i="14"/>
  <c r="N227" i="14"/>
  <c r="T227" i="14" s="1"/>
  <c r="M227" i="14"/>
  <c r="L227" i="14"/>
  <c r="H227" i="14"/>
  <c r="G227" i="14"/>
  <c r="G234" i="14" s="1"/>
  <c r="F227" i="14"/>
  <c r="E227" i="14"/>
  <c r="D227" i="14"/>
  <c r="V226" i="14"/>
  <c r="U226" i="14"/>
  <c r="S226" i="14"/>
  <c r="R226" i="14"/>
  <c r="P226" i="14"/>
  <c r="O226" i="14"/>
  <c r="N226" i="14"/>
  <c r="T226" i="14" s="1"/>
  <c r="M226" i="14"/>
  <c r="L226" i="14"/>
  <c r="H226" i="14"/>
  <c r="G226" i="14"/>
  <c r="F226" i="14"/>
  <c r="E226" i="14"/>
  <c r="D226" i="14"/>
  <c r="V224" i="14"/>
  <c r="T224" i="14"/>
  <c r="S224" i="14"/>
  <c r="R224" i="14"/>
  <c r="P224" i="14"/>
  <c r="O224" i="14"/>
  <c r="U224" i="14" s="1"/>
  <c r="N224" i="14"/>
  <c r="M224" i="14"/>
  <c r="L224" i="14"/>
  <c r="H224" i="14"/>
  <c r="G224" i="14"/>
  <c r="F224" i="14"/>
  <c r="E224" i="14"/>
  <c r="D224" i="14"/>
  <c r="U223" i="14"/>
  <c r="R223" i="14"/>
  <c r="P223" i="14"/>
  <c r="V223" i="14" s="1"/>
  <c r="O223" i="14"/>
  <c r="N223" i="14"/>
  <c r="T223" i="14" s="1"/>
  <c r="M223" i="14"/>
  <c r="S223" i="14" s="1"/>
  <c r="L223" i="14"/>
  <c r="H223" i="14"/>
  <c r="G223" i="14"/>
  <c r="F223" i="14"/>
  <c r="E223" i="14"/>
  <c r="D223" i="14"/>
  <c r="U222" i="14"/>
  <c r="T222" i="14"/>
  <c r="P222" i="14"/>
  <c r="V222" i="14" s="1"/>
  <c r="O222" i="14"/>
  <c r="N222" i="14"/>
  <c r="M222" i="14"/>
  <c r="S222" i="14" s="1"/>
  <c r="L222" i="14"/>
  <c r="R222" i="14" s="1"/>
  <c r="H222" i="14"/>
  <c r="G222" i="14"/>
  <c r="F222" i="14"/>
  <c r="E222" i="14"/>
  <c r="D222" i="14"/>
  <c r="S221" i="14"/>
  <c r="P221" i="14"/>
  <c r="V221" i="14" s="1"/>
  <c r="O221" i="14"/>
  <c r="U221" i="14" s="1"/>
  <c r="N221" i="14"/>
  <c r="T221" i="14" s="1"/>
  <c r="M221" i="14"/>
  <c r="L221" i="14"/>
  <c r="R221" i="14" s="1"/>
  <c r="H221" i="14"/>
  <c r="G221" i="14"/>
  <c r="F221" i="14"/>
  <c r="E221" i="14"/>
  <c r="D221" i="14"/>
  <c r="S220" i="14"/>
  <c r="R220" i="14"/>
  <c r="P220" i="14"/>
  <c r="V220" i="14" s="1"/>
  <c r="O220" i="14"/>
  <c r="U220" i="14" s="1"/>
  <c r="N220" i="14"/>
  <c r="T220" i="14" s="1"/>
  <c r="M220" i="14"/>
  <c r="L220" i="14"/>
  <c r="H220" i="14"/>
  <c r="G220" i="14"/>
  <c r="F220" i="14"/>
  <c r="E220" i="14"/>
  <c r="D220" i="14"/>
  <c r="V219" i="14"/>
  <c r="U219" i="14"/>
  <c r="S219" i="14"/>
  <c r="R219" i="14"/>
  <c r="P219" i="14"/>
  <c r="O219" i="14"/>
  <c r="N219" i="14"/>
  <c r="T219" i="14" s="1"/>
  <c r="M219" i="14"/>
  <c r="L219" i="14"/>
  <c r="H219" i="14"/>
  <c r="G219" i="14"/>
  <c r="F219" i="14"/>
  <c r="E219" i="14"/>
  <c r="D219" i="14"/>
  <c r="U218" i="14"/>
  <c r="T218" i="14"/>
  <c r="P218" i="14"/>
  <c r="V218" i="14" s="1"/>
  <c r="O218" i="14"/>
  <c r="N218" i="14"/>
  <c r="M218" i="14"/>
  <c r="S218" i="14" s="1"/>
  <c r="L218" i="14"/>
  <c r="R218" i="14" s="1"/>
  <c r="H218" i="14"/>
  <c r="G218" i="14"/>
  <c r="F218" i="14"/>
  <c r="E218" i="14"/>
  <c r="D218" i="14"/>
  <c r="T217" i="14"/>
  <c r="S217" i="14"/>
  <c r="P217" i="14"/>
  <c r="O217" i="14"/>
  <c r="O225" i="14" s="1"/>
  <c r="N217" i="14"/>
  <c r="M217" i="14"/>
  <c r="L217" i="14"/>
  <c r="R217" i="14" s="1"/>
  <c r="H217" i="14"/>
  <c r="H225" i="14" s="1"/>
  <c r="G217" i="14"/>
  <c r="F217" i="14"/>
  <c r="E217" i="14"/>
  <c r="D217" i="14"/>
  <c r="V216" i="14"/>
  <c r="T216" i="14"/>
  <c r="S216" i="14"/>
  <c r="R216" i="14"/>
  <c r="P216" i="14"/>
  <c r="O216" i="14"/>
  <c r="U216" i="14" s="1"/>
  <c r="N216" i="14"/>
  <c r="M216" i="14"/>
  <c r="L216" i="14"/>
  <c r="H216" i="14"/>
  <c r="G216" i="14"/>
  <c r="F216" i="14"/>
  <c r="E216" i="14"/>
  <c r="D216" i="14"/>
  <c r="F215" i="14"/>
  <c r="U214" i="14"/>
  <c r="T214" i="14"/>
  <c r="P214" i="14"/>
  <c r="V214" i="14" s="1"/>
  <c r="O214" i="14"/>
  <c r="N214" i="14"/>
  <c r="M214" i="14"/>
  <c r="S214" i="14" s="1"/>
  <c r="L214" i="14"/>
  <c r="R214" i="14" s="1"/>
  <c r="H214" i="14"/>
  <c r="G214" i="14"/>
  <c r="F214" i="14"/>
  <c r="E214" i="14"/>
  <c r="D214" i="14"/>
  <c r="S213" i="14"/>
  <c r="P213" i="14"/>
  <c r="V213" i="14" s="1"/>
  <c r="O213" i="14"/>
  <c r="U213" i="14" s="1"/>
  <c r="N213" i="14"/>
  <c r="T213" i="14" s="1"/>
  <c r="M213" i="14"/>
  <c r="L213" i="14"/>
  <c r="R213" i="14" s="1"/>
  <c r="H213" i="14"/>
  <c r="G213" i="14"/>
  <c r="F213" i="14"/>
  <c r="E213" i="14"/>
  <c r="D213" i="14"/>
  <c r="V212" i="14"/>
  <c r="R212" i="14"/>
  <c r="P212" i="14"/>
  <c r="O212" i="14"/>
  <c r="U212" i="14" s="1"/>
  <c r="N212" i="14"/>
  <c r="T212" i="14" s="1"/>
  <c r="M212" i="14"/>
  <c r="S212" i="14" s="1"/>
  <c r="L212" i="14"/>
  <c r="H212" i="14"/>
  <c r="G212" i="14"/>
  <c r="F212" i="14"/>
  <c r="E212" i="14"/>
  <c r="D212" i="14"/>
  <c r="U211" i="14"/>
  <c r="P211" i="14"/>
  <c r="V211" i="14" s="1"/>
  <c r="O211" i="14"/>
  <c r="N211" i="14"/>
  <c r="T211" i="14" s="1"/>
  <c r="M211" i="14"/>
  <c r="S211" i="14" s="1"/>
  <c r="L211" i="14"/>
  <c r="R211" i="14" s="1"/>
  <c r="H211" i="14"/>
  <c r="G211" i="14"/>
  <c r="F211" i="14"/>
  <c r="E211" i="14"/>
  <c r="D211" i="14"/>
  <c r="U210" i="14"/>
  <c r="T210" i="14"/>
  <c r="P210" i="14"/>
  <c r="V210" i="14" s="1"/>
  <c r="O210" i="14"/>
  <c r="N210" i="14"/>
  <c r="M210" i="14"/>
  <c r="S210" i="14" s="1"/>
  <c r="L210" i="14"/>
  <c r="R210" i="14" s="1"/>
  <c r="H210" i="14"/>
  <c r="G210" i="14"/>
  <c r="F210" i="14"/>
  <c r="E210" i="14"/>
  <c r="D210" i="14"/>
  <c r="S209" i="14"/>
  <c r="P209" i="14"/>
  <c r="V209" i="14" s="1"/>
  <c r="O209" i="14"/>
  <c r="U209" i="14" s="1"/>
  <c r="N209" i="14"/>
  <c r="T209" i="14" s="1"/>
  <c r="M209" i="14"/>
  <c r="L209" i="14"/>
  <c r="R209" i="14" s="1"/>
  <c r="H209" i="14"/>
  <c r="G209" i="14"/>
  <c r="F209" i="14"/>
  <c r="E209" i="14"/>
  <c r="D209" i="14"/>
  <c r="V208" i="14"/>
  <c r="R208" i="14"/>
  <c r="P208" i="14"/>
  <c r="O208" i="14"/>
  <c r="U208" i="14" s="1"/>
  <c r="N208" i="14"/>
  <c r="T208" i="14" s="1"/>
  <c r="M208" i="14"/>
  <c r="S208" i="14" s="1"/>
  <c r="L208" i="14"/>
  <c r="H208" i="14"/>
  <c r="G208" i="14"/>
  <c r="F208" i="14"/>
  <c r="E208" i="14"/>
  <c r="D208" i="14"/>
  <c r="U207" i="14"/>
  <c r="P207" i="14"/>
  <c r="O207" i="14"/>
  <c r="O215" i="14" s="1"/>
  <c r="N207" i="14"/>
  <c r="T207" i="14" s="1"/>
  <c r="M207" i="14"/>
  <c r="S207" i="14" s="1"/>
  <c r="L207" i="14"/>
  <c r="R207" i="14" s="1"/>
  <c r="H207" i="14"/>
  <c r="H215" i="14" s="1"/>
  <c r="G207" i="14"/>
  <c r="F207" i="14"/>
  <c r="E207" i="14"/>
  <c r="E215" i="14" s="1"/>
  <c r="D207" i="14"/>
  <c r="U206" i="14"/>
  <c r="T206" i="14"/>
  <c r="P206" i="14"/>
  <c r="V206" i="14" s="1"/>
  <c r="O206" i="14"/>
  <c r="N206" i="14"/>
  <c r="M206" i="14"/>
  <c r="S206" i="14" s="1"/>
  <c r="L206" i="14"/>
  <c r="R206" i="14" s="1"/>
  <c r="H206" i="14"/>
  <c r="G206" i="14"/>
  <c r="F206" i="14"/>
  <c r="E206" i="14"/>
  <c r="D206" i="14"/>
  <c r="G205" i="14"/>
  <c r="V204" i="14"/>
  <c r="U204" i="14"/>
  <c r="R204" i="14"/>
  <c r="P204" i="14"/>
  <c r="O204" i="14"/>
  <c r="N204" i="14"/>
  <c r="T204" i="14" s="1"/>
  <c r="M204" i="14"/>
  <c r="S204" i="14" s="1"/>
  <c r="L204" i="14"/>
  <c r="H204" i="14"/>
  <c r="G204" i="14"/>
  <c r="F204" i="14"/>
  <c r="E204" i="14"/>
  <c r="D204" i="14"/>
  <c r="T203" i="14"/>
  <c r="P203" i="14"/>
  <c r="V203" i="14" s="1"/>
  <c r="O203" i="14"/>
  <c r="U203" i="14" s="1"/>
  <c r="N203" i="14"/>
  <c r="M203" i="14"/>
  <c r="S203" i="14" s="1"/>
  <c r="L203" i="14"/>
  <c r="R203" i="14" s="1"/>
  <c r="H203" i="14"/>
  <c r="G203" i="14"/>
  <c r="F203" i="14"/>
  <c r="E203" i="14"/>
  <c r="D203" i="14"/>
  <c r="S202" i="14"/>
  <c r="P202" i="14"/>
  <c r="V202" i="14" s="1"/>
  <c r="O202" i="14"/>
  <c r="U202" i="14" s="1"/>
  <c r="N202" i="14"/>
  <c r="T202" i="14" s="1"/>
  <c r="M202" i="14"/>
  <c r="L202" i="14"/>
  <c r="R202" i="14" s="1"/>
  <c r="H202" i="14"/>
  <c r="G202" i="14"/>
  <c r="F202" i="14"/>
  <c r="E202" i="14"/>
  <c r="D202" i="14"/>
  <c r="V201" i="14"/>
  <c r="S201" i="14"/>
  <c r="R201" i="14"/>
  <c r="P201" i="14"/>
  <c r="O201" i="14"/>
  <c r="U201" i="14" s="1"/>
  <c r="N201" i="14"/>
  <c r="T201" i="14" s="1"/>
  <c r="M201" i="14"/>
  <c r="L201" i="14"/>
  <c r="H201" i="14"/>
  <c r="G201" i="14"/>
  <c r="F201" i="14"/>
  <c r="E201" i="14"/>
  <c r="D201" i="14"/>
  <c r="V200" i="14"/>
  <c r="U200" i="14"/>
  <c r="R200" i="14"/>
  <c r="P200" i="14"/>
  <c r="O200" i="14"/>
  <c r="N200" i="14"/>
  <c r="T200" i="14" s="1"/>
  <c r="M200" i="14"/>
  <c r="S200" i="14" s="1"/>
  <c r="L200" i="14"/>
  <c r="H200" i="14"/>
  <c r="G200" i="14"/>
  <c r="F200" i="14"/>
  <c r="E200" i="14"/>
  <c r="D200" i="14"/>
  <c r="T199" i="14"/>
  <c r="P199" i="14"/>
  <c r="V199" i="14" s="1"/>
  <c r="O199" i="14"/>
  <c r="U199" i="14" s="1"/>
  <c r="N199" i="14"/>
  <c r="M199" i="14"/>
  <c r="S199" i="14" s="1"/>
  <c r="L199" i="14"/>
  <c r="R199" i="14" s="1"/>
  <c r="H199" i="14"/>
  <c r="G199" i="14"/>
  <c r="F199" i="14"/>
  <c r="E199" i="14"/>
  <c r="D199" i="14"/>
  <c r="S198" i="14"/>
  <c r="P198" i="14"/>
  <c r="V198" i="14" s="1"/>
  <c r="O198" i="14"/>
  <c r="U198" i="14" s="1"/>
  <c r="N198" i="14"/>
  <c r="T198" i="14" s="1"/>
  <c r="M198" i="14"/>
  <c r="L198" i="14"/>
  <c r="R198" i="14" s="1"/>
  <c r="H198" i="14"/>
  <c r="G198" i="14"/>
  <c r="F198" i="14"/>
  <c r="E198" i="14"/>
  <c r="D198" i="14"/>
  <c r="V197" i="14"/>
  <c r="S197" i="14"/>
  <c r="R197" i="14"/>
  <c r="P197" i="14"/>
  <c r="O197" i="14"/>
  <c r="U197" i="14" s="1"/>
  <c r="N197" i="14"/>
  <c r="T197" i="14" s="1"/>
  <c r="M197" i="14"/>
  <c r="L197" i="14"/>
  <c r="H197" i="14"/>
  <c r="G197" i="14"/>
  <c r="F197" i="14"/>
  <c r="E197" i="14"/>
  <c r="D197" i="14"/>
  <c r="V196" i="14"/>
  <c r="U196" i="14"/>
  <c r="R196" i="14"/>
  <c r="P196" i="14"/>
  <c r="O196" i="14"/>
  <c r="N196" i="14"/>
  <c r="T196" i="14" s="1"/>
  <c r="M196" i="14"/>
  <c r="L196" i="14"/>
  <c r="H196" i="14"/>
  <c r="G196" i="14"/>
  <c r="F196" i="14"/>
  <c r="F205" i="14" s="1"/>
  <c r="E196" i="14"/>
  <c r="D196" i="14"/>
  <c r="T195" i="14"/>
  <c r="P195" i="14"/>
  <c r="O195" i="14"/>
  <c r="U195" i="14" s="1"/>
  <c r="N195" i="14"/>
  <c r="M195" i="14"/>
  <c r="S195" i="14" s="1"/>
  <c r="L195" i="14"/>
  <c r="R195" i="14" s="1"/>
  <c r="H195" i="14"/>
  <c r="G195" i="14"/>
  <c r="F195" i="14"/>
  <c r="E195" i="14"/>
  <c r="E205" i="14" s="1"/>
  <c r="D195" i="14"/>
  <c r="S194" i="14"/>
  <c r="P194" i="14"/>
  <c r="V194" i="14" s="1"/>
  <c r="O194" i="14"/>
  <c r="U194" i="14" s="1"/>
  <c r="N194" i="14"/>
  <c r="T194" i="14" s="1"/>
  <c r="M194" i="14"/>
  <c r="L194" i="14"/>
  <c r="R194" i="14" s="1"/>
  <c r="H194" i="14"/>
  <c r="G194" i="14"/>
  <c r="F194" i="14"/>
  <c r="E194" i="14"/>
  <c r="D194" i="14"/>
  <c r="U192" i="14"/>
  <c r="T192" i="14"/>
  <c r="P192" i="14"/>
  <c r="V192" i="14" s="1"/>
  <c r="O192" i="14"/>
  <c r="N192" i="14"/>
  <c r="M192" i="14"/>
  <c r="S192" i="14" s="1"/>
  <c r="L192" i="14"/>
  <c r="R192" i="14" s="1"/>
  <c r="H192" i="14"/>
  <c r="G192" i="14"/>
  <c r="F192" i="14"/>
  <c r="E192" i="14"/>
  <c r="D192" i="14"/>
  <c r="S191" i="14"/>
  <c r="P191" i="14"/>
  <c r="V191" i="14" s="1"/>
  <c r="O191" i="14"/>
  <c r="U191" i="14" s="1"/>
  <c r="N191" i="14"/>
  <c r="T191" i="14" s="1"/>
  <c r="M191" i="14"/>
  <c r="L191" i="14"/>
  <c r="R191" i="14" s="1"/>
  <c r="H191" i="14"/>
  <c r="G191" i="14"/>
  <c r="F191" i="14"/>
  <c r="E191" i="14"/>
  <c r="D191" i="14"/>
  <c r="V190" i="14"/>
  <c r="R190" i="14"/>
  <c r="P190" i="14"/>
  <c r="O190" i="14"/>
  <c r="U190" i="14" s="1"/>
  <c r="N190" i="14"/>
  <c r="T190" i="14" s="1"/>
  <c r="M190" i="14"/>
  <c r="S190" i="14" s="1"/>
  <c r="L190" i="14"/>
  <c r="H190" i="14"/>
  <c r="G190" i="14"/>
  <c r="F190" i="14"/>
  <c r="E190" i="14"/>
  <c r="D190" i="14"/>
  <c r="U189" i="14"/>
  <c r="P189" i="14"/>
  <c r="V189" i="14" s="1"/>
  <c r="O189" i="14"/>
  <c r="N189" i="14"/>
  <c r="T189" i="14" s="1"/>
  <c r="M189" i="14"/>
  <c r="S189" i="14" s="1"/>
  <c r="L189" i="14"/>
  <c r="R189" i="14" s="1"/>
  <c r="H189" i="14"/>
  <c r="G189" i="14"/>
  <c r="F189" i="14"/>
  <c r="E189" i="14"/>
  <c r="D189" i="14"/>
  <c r="U188" i="14"/>
  <c r="T188" i="14"/>
  <c r="P188" i="14"/>
  <c r="V188" i="14" s="1"/>
  <c r="O188" i="14"/>
  <c r="N188" i="14"/>
  <c r="M188" i="14"/>
  <c r="S188" i="14" s="1"/>
  <c r="L188" i="14"/>
  <c r="R188" i="14" s="1"/>
  <c r="H188" i="14"/>
  <c r="G188" i="14"/>
  <c r="F188" i="14"/>
  <c r="E188" i="14"/>
  <c r="D188" i="14"/>
  <c r="S187" i="14"/>
  <c r="P187" i="14"/>
  <c r="V187" i="14" s="1"/>
  <c r="O187" i="14"/>
  <c r="U187" i="14" s="1"/>
  <c r="N187" i="14"/>
  <c r="T187" i="14" s="1"/>
  <c r="M187" i="14"/>
  <c r="L187" i="14"/>
  <c r="R187" i="14" s="1"/>
  <c r="H187" i="14"/>
  <c r="G187" i="14"/>
  <c r="F187" i="14"/>
  <c r="E187" i="14"/>
  <c r="D187" i="14"/>
  <c r="V186" i="14"/>
  <c r="R186" i="14"/>
  <c r="P186" i="14"/>
  <c r="O186" i="14"/>
  <c r="U186" i="14" s="1"/>
  <c r="N186" i="14"/>
  <c r="T186" i="14" s="1"/>
  <c r="M186" i="14"/>
  <c r="S186" i="14" s="1"/>
  <c r="L186" i="14"/>
  <c r="H186" i="14"/>
  <c r="G186" i="14"/>
  <c r="F186" i="14"/>
  <c r="E186" i="14"/>
  <c r="D186" i="14"/>
  <c r="U185" i="14"/>
  <c r="P185" i="14"/>
  <c r="V185" i="14" s="1"/>
  <c r="O185" i="14"/>
  <c r="N185" i="14"/>
  <c r="T185" i="14" s="1"/>
  <c r="M185" i="14"/>
  <c r="S185" i="14" s="1"/>
  <c r="L185" i="14"/>
  <c r="R185" i="14" s="1"/>
  <c r="H185" i="14"/>
  <c r="G185" i="14"/>
  <c r="F185" i="14"/>
  <c r="E185" i="14"/>
  <c r="D185" i="14"/>
  <c r="U184" i="14"/>
  <c r="T184" i="14"/>
  <c r="P184" i="14"/>
  <c r="V184" i="14" s="1"/>
  <c r="O184" i="14"/>
  <c r="N184" i="14"/>
  <c r="M184" i="14"/>
  <c r="S184" i="14" s="1"/>
  <c r="L184" i="14"/>
  <c r="R184" i="14" s="1"/>
  <c r="H184" i="14"/>
  <c r="G184" i="14"/>
  <c r="F184" i="14"/>
  <c r="E184" i="14"/>
  <c r="D184" i="14"/>
  <c r="S183" i="14"/>
  <c r="P183" i="14"/>
  <c r="V183" i="14" s="1"/>
  <c r="O183" i="14"/>
  <c r="U183" i="14" s="1"/>
  <c r="N183" i="14"/>
  <c r="T183" i="14" s="1"/>
  <c r="M183" i="14"/>
  <c r="L183" i="14"/>
  <c r="R183" i="14" s="1"/>
  <c r="H183" i="14"/>
  <c r="G183" i="14"/>
  <c r="F183" i="14"/>
  <c r="E183" i="14"/>
  <c r="D183" i="14"/>
  <c r="V182" i="14"/>
  <c r="R182" i="14"/>
  <c r="P182" i="14"/>
  <c r="O182" i="14"/>
  <c r="U182" i="14" s="1"/>
  <c r="N182" i="14"/>
  <c r="T182" i="14" s="1"/>
  <c r="M182" i="14"/>
  <c r="S182" i="14" s="1"/>
  <c r="L182" i="14"/>
  <c r="H182" i="14"/>
  <c r="G182" i="14"/>
  <c r="F182" i="14"/>
  <c r="F193" i="14" s="1"/>
  <c r="E182" i="14"/>
  <c r="D182" i="14"/>
  <c r="U181" i="14"/>
  <c r="P181" i="14"/>
  <c r="O181" i="14"/>
  <c r="O193" i="14" s="1"/>
  <c r="N181" i="14"/>
  <c r="T181" i="14" s="1"/>
  <c r="M181" i="14"/>
  <c r="S181" i="14" s="1"/>
  <c r="L181" i="14"/>
  <c r="R181" i="14" s="1"/>
  <c r="H181" i="14"/>
  <c r="H193" i="14" s="1"/>
  <c r="G181" i="14"/>
  <c r="F181" i="14"/>
  <c r="E181" i="14"/>
  <c r="D181" i="14"/>
  <c r="U180" i="14"/>
  <c r="T180" i="14"/>
  <c r="P180" i="14"/>
  <c r="V180" i="14" s="1"/>
  <c r="O180" i="14"/>
  <c r="N180" i="14"/>
  <c r="M180" i="14"/>
  <c r="S180" i="14" s="1"/>
  <c r="L180" i="14"/>
  <c r="R180" i="14" s="1"/>
  <c r="H180" i="14"/>
  <c r="G180" i="14"/>
  <c r="F180" i="14"/>
  <c r="E180" i="14"/>
  <c r="D180" i="14"/>
  <c r="V178" i="14"/>
  <c r="U178" i="14"/>
  <c r="R178" i="14"/>
  <c r="P178" i="14"/>
  <c r="O178" i="14"/>
  <c r="N178" i="14"/>
  <c r="T178" i="14" s="1"/>
  <c r="M178" i="14"/>
  <c r="S178" i="14" s="1"/>
  <c r="L178" i="14"/>
  <c r="H178" i="14"/>
  <c r="G178" i="14"/>
  <c r="F178" i="14"/>
  <c r="E178" i="14"/>
  <c r="D178" i="14"/>
  <c r="T177" i="14"/>
  <c r="P177" i="14"/>
  <c r="V177" i="14" s="1"/>
  <c r="O177" i="14"/>
  <c r="U177" i="14" s="1"/>
  <c r="N177" i="14"/>
  <c r="M177" i="14"/>
  <c r="S177" i="14" s="1"/>
  <c r="L177" i="14"/>
  <c r="R177" i="14" s="1"/>
  <c r="H177" i="14"/>
  <c r="G177" i="14"/>
  <c r="F177" i="14"/>
  <c r="E177" i="14"/>
  <c r="D177" i="14"/>
  <c r="S176" i="14"/>
  <c r="P176" i="14"/>
  <c r="V176" i="14" s="1"/>
  <c r="O176" i="14"/>
  <c r="U176" i="14" s="1"/>
  <c r="N176" i="14"/>
  <c r="T176" i="14" s="1"/>
  <c r="M176" i="14"/>
  <c r="L176" i="14"/>
  <c r="R176" i="14" s="1"/>
  <c r="H176" i="14"/>
  <c r="G176" i="14"/>
  <c r="F176" i="14"/>
  <c r="E176" i="14"/>
  <c r="D176" i="14"/>
  <c r="V175" i="14"/>
  <c r="S175" i="14"/>
  <c r="R175" i="14"/>
  <c r="P175" i="14"/>
  <c r="P179" i="14" s="1"/>
  <c r="O175" i="14"/>
  <c r="U175" i="14" s="1"/>
  <c r="N175" i="14"/>
  <c r="M175" i="14"/>
  <c r="M179" i="14" s="1"/>
  <c r="L175" i="14"/>
  <c r="H175" i="14"/>
  <c r="G175" i="14"/>
  <c r="G179" i="14" s="1"/>
  <c r="F175" i="14"/>
  <c r="F179" i="14" s="1"/>
  <c r="E175" i="14"/>
  <c r="E179" i="14" s="1"/>
  <c r="D175" i="14"/>
  <c r="V174" i="14"/>
  <c r="U174" i="14"/>
  <c r="R174" i="14"/>
  <c r="P174" i="14"/>
  <c r="O174" i="14"/>
  <c r="N174" i="14"/>
  <c r="T174" i="14" s="1"/>
  <c r="M174" i="14"/>
  <c r="S174" i="14" s="1"/>
  <c r="L174" i="14"/>
  <c r="H174" i="14"/>
  <c r="G174" i="14"/>
  <c r="F174" i="14"/>
  <c r="E174" i="14"/>
  <c r="D174" i="14"/>
  <c r="O173" i="14"/>
  <c r="N173" i="14"/>
  <c r="G173" i="14"/>
  <c r="V172" i="14"/>
  <c r="R172" i="14"/>
  <c r="P172" i="14"/>
  <c r="O172" i="14"/>
  <c r="U172" i="14" s="1"/>
  <c r="N172" i="14"/>
  <c r="T172" i="14" s="1"/>
  <c r="M172" i="14"/>
  <c r="S172" i="14" s="1"/>
  <c r="L172" i="14"/>
  <c r="H172" i="14"/>
  <c r="G172" i="14"/>
  <c r="F172" i="14"/>
  <c r="E172" i="14"/>
  <c r="D172" i="14"/>
  <c r="U171" i="14"/>
  <c r="P171" i="14"/>
  <c r="V171" i="14" s="1"/>
  <c r="O171" i="14"/>
  <c r="N171" i="14"/>
  <c r="T171" i="14" s="1"/>
  <c r="M171" i="14"/>
  <c r="S171" i="14" s="1"/>
  <c r="L171" i="14"/>
  <c r="R171" i="14" s="1"/>
  <c r="H171" i="14"/>
  <c r="G171" i="14"/>
  <c r="F171" i="14"/>
  <c r="E171" i="14"/>
  <c r="D171" i="14"/>
  <c r="U170" i="14"/>
  <c r="T170" i="14"/>
  <c r="P170" i="14"/>
  <c r="O170" i="14"/>
  <c r="N170" i="14"/>
  <c r="M170" i="14"/>
  <c r="L170" i="14"/>
  <c r="R170" i="14" s="1"/>
  <c r="H170" i="14"/>
  <c r="H173" i="14" s="1"/>
  <c r="G170" i="14"/>
  <c r="F170" i="14"/>
  <c r="E170" i="14"/>
  <c r="E173" i="14" s="1"/>
  <c r="D170" i="14"/>
  <c r="S169" i="14"/>
  <c r="P169" i="14"/>
  <c r="V169" i="14" s="1"/>
  <c r="O169" i="14"/>
  <c r="U169" i="14" s="1"/>
  <c r="N169" i="14"/>
  <c r="T169" i="14" s="1"/>
  <c r="M169" i="14"/>
  <c r="L169" i="14"/>
  <c r="R169" i="14" s="1"/>
  <c r="H169" i="14"/>
  <c r="G169" i="14"/>
  <c r="F169" i="14"/>
  <c r="E169" i="14"/>
  <c r="D169" i="14"/>
  <c r="T167" i="14"/>
  <c r="R167" i="14"/>
  <c r="P167" i="14"/>
  <c r="V167" i="14" s="1"/>
  <c r="O167" i="14"/>
  <c r="U167" i="14" s="1"/>
  <c r="N167" i="14"/>
  <c r="M167" i="14"/>
  <c r="S167" i="14" s="1"/>
  <c r="L167" i="14"/>
  <c r="H167" i="14"/>
  <c r="G167" i="14"/>
  <c r="F167" i="14"/>
  <c r="E167" i="14"/>
  <c r="D167" i="14"/>
  <c r="S166" i="14"/>
  <c r="P166" i="14"/>
  <c r="V166" i="14" s="1"/>
  <c r="O166" i="14"/>
  <c r="U166" i="14" s="1"/>
  <c r="N166" i="14"/>
  <c r="T166" i="14" s="1"/>
  <c r="M166" i="14"/>
  <c r="L166" i="14"/>
  <c r="R166" i="14" s="1"/>
  <c r="H166" i="14"/>
  <c r="G166" i="14"/>
  <c r="F166" i="14"/>
  <c r="E166" i="14"/>
  <c r="D166" i="14"/>
  <c r="V165" i="14"/>
  <c r="S165" i="14"/>
  <c r="R165" i="14"/>
  <c r="P165" i="14"/>
  <c r="O165" i="14"/>
  <c r="U165" i="14" s="1"/>
  <c r="N165" i="14"/>
  <c r="T165" i="14" s="1"/>
  <c r="M165" i="14"/>
  <c r="L165" i="14"/>
  <c r="H165" i="14"/>
  <c r="G165" i="14"/>
  <c r="F165" i="14"/>
  <c r="E165" i="14"/>
  <c r="D165" i="14"/>
  <c r="U164" i="14"/>
  <c r="S164" i="14"/>
  <c r="P164" i="14"/>
  <c r="V164" i="14" s="1"/>
  <c r="O164" i="14"/>
  <c r="N164" i="14"/>
  <c r="T164" i="14" s="1"/>
  <c r="M164" i="14"/>
  <c r="L164" i="14"/>
  <c r="R164" i="14" s="1"/>
  <c r="H164" i="14"/>
  <c r="G164" i="14"/>
  <c r="F164" i="14"/>
  <c r="E164" i="14"/>
  <c r="D164" i="14"/>
  <c r="T163" i="14"/>
  <c r="P163" i="14"/>
  <c r="V163" i="14" s="1"/>
  <c r="O163" i="14"/>
  <c r="U163" i="14" s="1"/>
  <c r="N163" i="14"/>
  <c r="M163" i="14"/>
  <c r="S163" i="14" s="1"/>
  <c r="L163" i="14"/>
  <c r="R163" i="14" s="1"/>
  <c r="H163" i="14"/>
  <c r="G163" i="14"/>
  <c r="F163" i="14"/>
  <c r="E163" i="14"/>
  <c r="D163" i="14"/>
  <c r="S162" i="14"/>
  <c r="P162" i="14"/>
  <c r="V162" i="14" s="1"/>
  <c r="O162" i="14"/>
  <c r="U162" i="14" s="1"/>
  <c r="N162" i="14"/>
  <c r="T162" i="14" s="1"/>
  <c r="M162" i="14"/>
  <c r="L162" i="14"/>
  <c r="R162" i="14" s="1"/>
  <c r="H162" i="14"/>
  <c r="G162" i="14"/>
  <c r="F162" i="14"/>
  <c r="E162" i="14"/>
  <c r="D162" i="14"/>
  <c r="V161" i="14"/>
  <c r="T161" i="14"/>
  <c r="R161" i="14"/>
  <c r="P161" i="14"/>
  <c r="O161" i="14"/>
  <c r="U161" i="14" s="1"/>
  <c r="N161" i="14"/>
  <c r="M161" i="14"/>
  <c r="S161" i="14" s="1"/>
  <c r="L161" i="14"/>
  <c r="H161" i="14"/>
  <c r="G161" i="14"/>
  <c r="F161" i="14"/>
  <c r="F11" i="14" s="1"/>
  <c r="E161" i="14"/>
  <c r="D161" i="14"/>
  <c r="U160" i="14"/>
  <c r="R160" i="14"/>
  <c r="P160" i="14"/>
  <c r="V160" i="14" s="1"/>
  <c r="O160" i="14"/>
  <c r="N160" i="14"/>
  <c r="T160" i="14" s="1"/>
  <c r="M160" i="14"/>
  <c r="S160" i="14" s="1"/>
  <c r="L160" i="14"/>
  <c r="H160" i="14"/>
  <c r="G160" i="14"/>
  <c r="F160" i="14"/>
  <c r="E160" i="14"/>
  <c r="D160" i="14"/>
  <c r="T159" i="14"/>
  <c r="R159" i="14"/>
  <c r="P159" i="14"/>
  <c r="V159" i="14" s="1"/>
  <c r="O159" i="14"/>
  <c r="U159" i="14" s="1"/>
  <c r="N159" i="14"/>
  <c r="M159" i="14"/>
  <c r="S159" i="14" s="1"/>
  <c r="L159" i="14"/>
  <c r="H159" i="14"/>
  <c r="G159" i="14"/>
  <c r="F159" i="14"/>
  <c r="E159" i="14"/>
  <c r="D159" i="14"/>
  <c r="S158" i="14"/>
  <c r="P158" i="14"/>
  <c r="V158" i="14" s="1"/>
  <c r="O158" i="14"/>
  <c r="U158" i="14" s="1"/>
  <c r="N158" i="14"/>
  <c r="T158" i="14" s="1"/>
  <c r="M158" i="14"/>
  <c r="L158" i="14"/>
  <c r="R158" i="14" s="1"/>
  <c r="H158" i="14"/>
  <c r="G158" i="14"/>
  <c r="F158" i="14"/>
  <c r="E158" i="14"/>
  <c r="D158" i="14"/>
  <c r="V157" i="14"/>
  <c r="T157" i="14"/>
  <c r="S157" i="14"/>
  <c r="R157" i="14"/>
  <c r="P157" i="14"/>
  <c r="O157" i="14"/>
  <c r="U157" i="14" s="1"/>
  <c r="N157" i="14"/>
  <c r="M157" i="14"/>
  <c r="L157" i="14"/>
  <c r="H157" i="14"/>
  <c r="G157" i="14"/>
  <c r="F157" i="14"/>
  <c r="E157" i="14"/>
  <c r="D157" i="14"/>
  <c r="U156" i="14"/>
  <c r="S156" i="14"/>
  <c r="R156" i="14"/>
  <c r="P156" i="14"/>
  <c r="V156" i="14" s="1"/>
  <c r="O156" i="14"/>
  <c r="N156" i="14"/>
  <c r="M156" i="14"/>
  <c r="L156" i="14"/>
  <c r="H156" i="14"/>
  <c r="G156" i="14"/>
  <c r="F156" i="14"/>
  <c r="E156" i="14"/>
  <c r="D156" i="14"/>
  <c r="V155" i="14"/>
  <c r="T155" i="14"/>
  <c r="P155" i="14"/>
  <c r="P168" i="14" s="1"/>
  <c r="O155" i="14"/>
  <c r="N155" i="14"/>
  <c r="M155" i="14"/>
  <c r="S155" i="14" s="1"/>
  <c r="L155" i="14"/>
  <c r="R155" i="14" s="1"/>
  <c r="H155" i="14"/>
  <c r="H168" i="14" s="1"/>
  <c r="G155" i="14"/>
  <c r="F155" i="14"/>
  <c r="E155" i="14"/>
  <c r="E168" i="14" s="1"/>
  <c r="D155" i="14"/>
  <c r="S154" i="14"/>
  <c r="P154" i="14"/>
  <c r="V154" i="14" s="1"/>
  <c r="O154" i="14"/>
  <c r="U154" i="14" s="1"/>
  <c r="N154" i="14"/>
  <c r="T154" i="14" s="1"/>
  <c r="M154" i="14"/>
  <c r="L154" i="14"/>
  <c r="H154" i="14"/>
  <c r="G154" i="14"/>
  <c r="F154" i="14"/>
  <c r="E154" i="14"/>
  <c r="D154" i="14"/>
  <c r="T152" i="14"/>
  <c r="R152" i="14"/>
  <c r="P152" i="14"/>
  <c r="V152" i="14" s="1"/>
  <c r="O152" i="14"/>
  <c r="U152" i="14" s="1"/>
  <c r="N152" i="14"/>
  <c r="M152" i="14"/>
  <c r="S152" i="14" s="1"/>
  <c r="L152" i="14"/>
  <c r="H152" i="14"/>
  <c r="G152" i="14"/>
  <c r="F152" i="14"/>
  <c r="F153" i="14" s="1"/>
  <c r="E152" i="14"/>
  <c r="E153" i="14" s="1"/>
  <c r="D152" i="14"/>
  <c r="S151" i="14"/>
  <c r="P151" i="14"/>
  <c r="V151" i="14" s="1"/>
  <c r="O151" i="14"/>
  <c r="U151" i="14" s="1"/>
  <c r="N151" i="14"/>
  <c r="T151" i="14" s="1"/>
  <c r="M151" i="14"/>
  <c r="L151" i="14"/>
  <c r="R151" i="14" s="1"/>
  <c r="H151" i="14"/>
  <c r="G151" i="14"/>
  <c r="F151" i="14"/>
  <c r="E151" i="14"/>
  <c r="D151" i="14"/>
  <c r="V150" i="14"/>
  <c r="T150" i="14"/>
  <c r="R150" i="14"/>
  <c r="P150" i="14"/>
  <c r="O150" i="14"/>
  <c r="U150" i="14" s="1"/>
  <c r="N150" i="14"/>
  <c r="M150" i="14"/>
  <c r="S150" i="14" s="1"/>
  <c r="L150" i="14"/>
  <c r="H150" i="14"/>
  <c r="G150" i="14"/>
  <c r="F150" i="14"/>
  <c r="E150" i="14"/>
  <c r="D150" i="14"/>
  <c r="U149" i="14"/>
  <c r="S149" i="14"/>
  <c r="R149" i="14"/>
  <c r="P149" i="14"/>
  <c r="V149" i="14" s="1"/>
  <c r="O149" i="14"/>
  <c r="N149" i="14"/>
  <c r="T149" i="14" s="1"/>
  <c r="M149" i="14"/>
  <c r="L149" i="14"/>
  <c r="H149" i="14"/>
  <c r="G149" i="14"/>
  <c r="F149" i="14"/>
  <c r="E149" i="14"/>
  <c r="D149" i="14"/>
  <c r="T148" i="14"/>
  <c r="R148" i="14"/>
  <c r="P148" i="14"/>
  <c r="V148" i="14" s="1"/>
  <c r="O148" i="14"/>
  <c r="U148" i="14" s="1"/>
  <c r="N148" i="14"/>
  <c r="M148" i="14"/>
  <c r="S148" i="14" s="1"/>
  <c r="L148" i="14"/>
  <c r="H148" i="14"/>
  <c r="G148" i="14"/>
  <c r="F148" i="14"/>
  <c r="E148" i="14"/>
  <c r="D148" i="14"/>
  <c r="S147" i="14"/>
  <c r="P147" i="14"/>
  <c r="O147" i="14"/>
  <c r="N147" i="14"/>
  <c r="N153" i="14" s="1"/>
  <c r="M147" i="14"/>
  <c r="L147" i="14"/>
  <c r="R147" i="14" s="1"/>
  <c r="H147" i="14"/>
  <c r="G147" i="14"/>
  <c r="G153" i="14" s="1"/>
  <c r="F147" i="14"/>
  <c r="E147" i="14"/>
  <c r="D147" i="14"/>
  <c r="V146" i="14"/>
  <c r="T146" i="14"/>
  <c r="S146" i="14"/>
  <c r="R146" i="14"/>
  <c r="P146" i="14"/>
  <c r="O146" i="14"/>
  <c r="U146" i="14" s="1"/>
  <c r="N146" i="14"/>
  <c r="M146" i="14"/>
  <c r="L146" i="14"/>
  <c r="H146" i="14"/>
  <c r="G146" i="14"/>
  <c r="F146" i="14"/>
  <c r="E146" i="14"/>
  <c r="D146" i="14"/>
  <c r="U144" i="14"/>
  <c r="S144" i="14"/>
  <c r="P144" i="14"/>
  <c r="V144" i="14" s="1"/>
  <c r="O144" i="14"/>
  <c r="N144" i="14"/>
  <c r="T144" i="14" s="1"/>
  <c r="M144" i="14"/>
  <c r="L144" i="14"/>
  <c r="R144" i="14" s="1"/>
  <c r="H144" i="14"/>
  <c r="G144" i="14"/>
  <c r="F144" i="14"/>
  <c r="E144" i="14"/>
  <c r="E145" i="14" s="1"/>
  <c r="D144" i="14"/>
  <c r="V143" i="14"/>
  <c r="T143" i="14"/>
  <c r="S143" i="14"/>
  <c r="R143" i="14"/>
  <c r="P143" i="14"/>
  <c r="O143" i="14"/>
  <c r="N143" i="14"/>
  <c r="N145" i="14" s="1"/>
  <c r="M143" i="14"/>
  <c r="M145" i="14" s="1"/>
  <c r="L143" i="14"/>
  <c r="H143" i="14"/>
  <c r="H145" i="14" s="1"/>
  <c r="G143" i="14"/>
  <c r="G145" i="14" s="1"/>
  <c r="F143" i="14"/>
  <c r="F145" i="14" s="1"/>
  <c r="E143" i="14"/>
  <c r="D143" i="14"/>
  <c r="U142" i="14"/>
  <c r="R142" i="14"/>
  <c r="P142" i="14"/>
  <c r="V142" i="14" s="1"/>
  <c r="O142" i="14"/>
  <c r="N142" i="14"/>
  <c r="T142" i="14" s="1"/>
  <c r="M142" i="14"/>
  <c r="S142" i="14" s="1"/>
  <c r="L142" i="14"/>
  <c r="H142" i="14"/>
  <c r="G142" i="14"/>
  <c r="F142" i="14"/>
  <c r="E142" i="14"/>
  <c r="D142" i="14"/>
  <c r="N141" i="14"/>
  <c r="V140" i="14"/>
  <c r="T140" i="14"/>
  <c r="R140" i="14"/>
  <c r="P140" i="14"/>
  <c r="O140" i="14"/>
  <c r="U140" i="14" s="1"/>
  <c r="N140" i="14"/>
  <c r="M140" i="14"/>
  <c r="S140" i="14" s="1"/>
  <c r="L140" i="14"/>
  <c r="H140" i="14"/>
  <c r="G140" i="14"/>
  <c r="F140" i="14"/>
  <c r="E140" i="14"/>
  <c r="D140" i="14"/>
  <c r="U139" i="14"/>
  <c r="R139" i="14"/>
  <c r="P139" i="14"/>
  <c r="V139" i="14" s="1"/>
  <c r="O139" i="14"/>
  <c r="N139" i="14"/>
  <c r="T139" i="14" s="1"/>
  <c r="M139" i="14"/>
  <c r="S139" i="14" s="1"/>
  <c r="L139" i="14"/>
  <c r="H139" i="14"/>
  <c r="G139" i="14"/>
  <c r="F139" i="14"/>
  <c r="E139" i="14"/>
  <c r="D139" i="14"/>
  <c r="U138" i="14"/>
  <c r="R138" i="14"/>
  <c r="P138" i="14"/>
  <c r="V138" i="14" s="1"/>
  <c r="O138" i="14"/>
  <c r="O141" i="14" s="1"/>
  <c r="N138" i="14"/>
  <c r="T138" i="14" s="1"/>
  <c r="M138" i="14"/>
  <c r="S138" i="14" s="1"/>
  <c r="L138" i="14"/>
  <c r="H138" i="14"/>
  <c r="G138" i="14"/>
  <c r="G141" i="14" s="1"/>
  <c r="F138" i="14"/>
  <c r="E138" i="14"/>
  <c r="D138" i="14"/>
  <c r="U137" i="14"/>
  <c r="R137" i="14"/>
  <c r="P137" i="14"/>
  <c r="P141" i="14" s="1"/>
  <c r="O137" i="14"/>
  <c r="N137" i="14"/>
  <c r="T137" i="14" s="1"/>
  <c r="M137" i="14"/>
  <c r="L137" i="14"/>
  <c r="H137" i="14"/>
  <c r="G137" i="14"/>
  <c r="F137" i="14"/>
  <c r="F141" i="14" s="1"/>
  <c r="E137" i="14"/>
  <c r="E141" i="14" s="1"/>
  <c r="D137" i="14"/>
  <c r="T136" i="14"/>
  <c r="R136" i="14"/>
  <c r="P136" i="14"/>
  <c r="V136" i="14" s="1"/>
  <c r="O136" i="14"/>
  <c r="U136" i="14" s="1"/>
  <c r="N136" i="14"/>
  <c r="M136" i="14"/>
  <c r="S136" i="14" s="1"/>
  <c r="L136" i="14"/>
  <c r="H136" i="14"/>
  <c r="G136" i="14"/>
  <c r="F136" i="14"/>
  <c r="E136" i="14"/>
  <c r="D136" i="14"/>
  <c r="V134" i="14"/>
  <c r="U134" i="14"/>
  <c r="S134" i="14"/>
  <c r="P134" i="14"/>
  <c r="O134" i="14"/>
  <c r="N134" i="14"/>
  <c r="T134" i="14" s="1"/>
  <c r="M134" i="14"/>
  <c r="L134" i="14"/>
  <c r="R134" i="14" s="1"/>
  <c r="H134" i="14"/>
  <c r="G134" i="14"/>
  <c r="F134" i="14"/>
  <c r="E134" i="14"/>
  <c r="D134" i="14"/>
  <c r="T133" i="14"/>
  <c r="R133" i="14"/>
  <c r="P133" i="14"/>
  <c r="V133" i="14" s="1"/>
  <c r="O133" i="14"/>
  <c r="U133" i="14" s="1"/>
  <c r="N133" i="14"/>
  <c r="M133" i="14"/>
  <c r="S133" i="14" s="1"/>
  <c r="L133" i="14"/>
  <c r="H133" i="14"/>
  <c r="G133" i="14"/>
  <c r="F133" i="14"/>
  <c r="E133" i="14"/>
  <c r="D133" i="14"/>
  <c r="U132" i="14"/>
  <c r="S132" i="14"/>
  <c r="P132" i="14"/>
  <c r="V132" i="14" s="1"/>
  <c r="O132" i="14"/>
  <c r="N132" i="14"/>
  <c r="T132" i="14" s="1"/>
  <c r="M132" i="14"/>
  <c r="L132" i="14"/>
  <c r="R132" i="14" s="1"/>
  <c r="H132" i="14"/>
  <c r="G132" i="14"/>
  <c r="F132" i="14"/>
  <c r="E132" i="14"/>
  <c r="D132" i="14"/>
  <c r="V131" i="14"/>
  <c r="T131" i="14"/>
  <c r="R131" i="14"/>
  <c r="P131" i="14"/>
  <c r="O131" i="14"/>
  <c r="U131" i="14" s="1"/>
  <c r="N131" i="14"/>
  <c r="M131" i="14"/>
  <c r="S131" i="14" s="1"/>
  <c r="L131" i="14"/>
  <c r="H131" i="14"/>
  <c r="G131" i="14"/>
  <c r="F131" i="14"/>
  <c r="E131" i="14"/>
  <c r="D131" i="14"/>
  <c r="U130" i="14"/>
  <c r="S130" i="14"/>
  <c r="R130" i="14"/>
  <c r="P130" i="14"/>
  <c r="V130" i="14" s="1"/>
  <c r="O130" i="14"/>
  <c r="N130" i="14"/>
  <c r="T130" i="14" s="1"/>
  <c r="M130" i="14"/>
  <c r="L130" i="14"/>
  <c r="H130" i="14"/>
  <c r="G130" i="14"/>
  <c r="F130" i="14"/>
  <c r="E130" i="14"/>
  <c r="D130" i="14"/>
  <c r="T129" i="14"/>
  <c r="R129" i="14"/>
  <c r="P129" i="14"/>
  <c r="V129" i="14" s="1"/>
  <c r="O129" i="14"/>
  <c r="U129" i="14" s="1"/>
  <c r="N129" i="14"/>
  <c r="M129" i="14"/>
  <c r="S129" i="14" s="1"/>
  <c r="L129" i="14"/>
  <c r="H129" i="14"/>
  <c r="G129" i="14"/>
  <c r="F129" i="14"/>
  <c r="E129" i="14"/>
  <c r="D129" i="14"/>
  <c r="S128" i="14"/>
  <c r="P128" i="14"/>
  <c r="V128" i="14" s="1"/>
  <c r="O128" i="14"/>
  <c r="U128" i="14" s="1"/>
  <c r="N128" i="14"/>
  <c r="T128" i="14" s="1"/>
  <c r="M128" i="14"/>
  <c r="L128" i="14"/>
  <c r="R128" i="14" s="1"/>
  <c r="H128" i="14"/>
  <c r="G128" i="14"/>
  <c r="F128" i="14"/>
  <c r="E128" i="14"/>
  <c r="D128" i="14"/>
  <c r="V127" i="14"/>
  <c r="T127" i="14"/>
  <c r="S127" i="14"/>
  <c r="R127" i="14"/>
  <c r="P127" i="14"/>
  <c r="O127" i="14"/>
  <c r="U127" i="14" s="1"/>
  <c r="N127" i="14"/>
  <c r="M127" i="14"/>
  <c r="L127" i="14"/>
  <c r="H127" i="14"/>
  <c r="G127" i="14"/>
  <c r="F127" i="14"/>
  <c r="E127" i="14"/>
  <c r="D127" i="14"/>
  <c r="U126" i="14"/>
  <c r="S126" i="14"/>
  <c r="R126" i="14"/>
  <c r="P126" i="14"/>
  <c r="V126" i="14" s="1"/>
  <c r="O126" i="14"/>
  <c r="N126" i="14"/>
  <c r="T126" i="14" s="1"/>
  <c r="M126" i="14"/>
  <c r="L126" i="14"/>
  <c r="H126" i="14"/>
  <c r="G126" i="14"/>
  <c r="F126" i="14"/>
  <c r="E126" i="14"/>
  <c r="D126" i="14"/>
  <c r="V125" i="14"/>
  <c r="T125" i="14"/>
  <c r="P125" i="14"/>
  <c r="O125" i="14"/>
  <c r="U125" i="14" s="1"/>
  <c r="N125" i="14"/>
  <c r="M125" i="14"/>
  <c r="S125" i="14" s="1"/>
  <c r="L125" i="14"/>
  <c r="R125" i="14" s="1"/>
  <c r="H125" i="14"/>
  <c r="G125" i="14"/>
  <c r="F125" i="14"/>
  <c r="E125" i="14"/>
  <c r="D125" i="14"/>
  <c r="P124" i="14"/>
  <c r="V124" i="14" s="1"/>
  <c r="O124" i="14"/>
  <c r="U124" i="14" s="1"/>
  <c r="N124" i="14"/>
  <c r="T124" i="14" s="1"/>
  <c r="M124" i="14"/>
  <c r="M17" i="14" s="1"/>
  <c r="L124" i="14"/>
  <c r="R124" i="14" s="1"/>
  <c r="H124" i="14"/>
  <c r="G124" i="14"/>
  <c r="F124" i="14"/>
  <c r="F17" i="14" s="1"/>
  <c r="D17" i="14" s="1"/>
  <c r="E124" i="14"/>
  <c r="D124" i="14"/>
  <c r="U123" i="14"/>
  <c r="T123" i="14"/>
  <c r="S123" i="14"/>
  <c r="P123" i="14"/>
  <c r="V123" i="14" s="1"/>
  <c r="O123" i="14"/>
  <c r="N123" i="14"/>
  <c r="M123" i="14"/>
  <c r="L123" i="14"/>
  <c r="R123" i="14" s="1"/>
  <c r="H123" i="14"/>
  <c r="G123" i="14"/>
  <c r="F123" i="14"/>
  <c r="E123" i="14"/>
  <c r="D123" i="14"/>
  <c r="V122" i="14"/>
  <c r="T122" i="14"/>
  <c r="S122" i="14"/>
  <c r="R122" i="14"/>
  <c r="P122" i="14"/>
  <c r="O122" i="14"/>
  <c r="U122" i="14" s="1"/>
  <c r="N122" i="14"/>
  <c r="M122" i="14"/>
  <c r="L122" i="14"/>
  <c r="H122" i="14"/>
  <c r="G122" i="14"/>
  <c r="F122" i="14"/>
  <c r="E122" i="14"/>
  <c r="D122" i="14"/>
  <c r="V121" i="14"/>
  <c r="U121" i="14"/>
  <c r="S121" i="14"/>
  <c r="R121" i="14"/>
  <c r="P121" i="14"/>
  <c r="O121" i="14"/>
  <c r="N121" i="14"/>
  <c r="T121" i="14" s="1"/>
  <c r="M121" i="14"/>
  <c r="L121" i="14"/>
  <c r="H121" i="14"/>
  <c r="G121" i="14"/>
  <c r="G14" i="14" s="1"/>
  <c r="F121" i="14"/>
  <c r="E121" i="14"/>
  <c r="D121" i="14"/>
  <c r="V120" i="14"/>
  <c r="U120" i="14"/>
  <c r="T120" i="14"/>
  <c r="R120" i="14"/>
  <c r="P120" i="14"/>
  <c r="O120" i="14"/>
  <c r="N120" i="14"/>
  <c r="M120" i="14"/>
  <c r="S120" i="14" s="1"/>
  <c r="L120" i="14"/>
  <c r="H120" i="14"/>
  <c r="G120" i="14"/>
  <c r="F120" i="14"/>
  <c r="E120" i="14"/>
  <c r="D120" i="14"/>
  <c r="U119" i="14"/>
  <c r="T119" i="14"/>
  <c r="S119" i="14"/>
  <c r="P119" i="14"/>
  <c r="V119" i="14" s="1"/>
  <c r="O119" i="14"/>
  <c r="N119" i="14"/>
  <c r="M119" i="14"/>
  <c r="L119" i="14"/>
  <c r="R119" i="14" s="1"/>
  <c r="H119" i="14"/>
  <c r="G119" i="14"/>
  <c r="F119" i="14"/>
  <c r="E119" i="14"/>
  <c r="D119" i="14"/>
  <c r="V118" i="14"/>
  <c r="T118" i="14"/>
  <c r="S118" i="14"/>
  <c r="R118" i="14"/>
  <c r="P118" i="14"/>
  <c r="O118" i="14"/>
  <c r="U118" i="14" s="1"/>
  <c r="N118" i="14"/>
  <c r="M118" i="14"/>
  <c r="L118" i="14"/>
  <c r="H118" i="14"/>
  <c r="H9" i="14" s="1"/>
  <c r="G118" i="14"/>
  <c r="F118" i="14"/>
  <c r="E118" i="14"/>
  <c r="D118" i="14"/>
  <c r="V117" i="14"/>
  <c r="U117" i="14"/>
  <c r="S117" i="14"/>
  <c r="R117" i="14"/>
  <c r="P117" i="14"/>
  <c r="O117" i="14"/>
  <c r="N117" i="14"/>
  <c r="T117" i="14" s="1"/>
  <c r="M117" i="14"/>
  <c r="L117" i="14"/>
  <c r="H117" i="14"/>
  <c r="G117" i="14"/>
  <c r="F117" i="14"/>
  <c r="E117" i="14"/>
  <c r="D117" i="14"/>
  <c r="V116" i="14"/>
  <c r="U116" i="14"/>
  <c r="T116" i="14"/>
  <c r="R116" i="14"/>
  <c r="P116" i="14"/>
  <c r="O116" i="14"/>
  <c r="N116" i="14"/>
  <c r="M116" i="14"/>
  <c r="S116" i="14" s="1"/>
  <c r="L116" i="14"/>
  <c r="H116" i="14"/>
  <c r="G116" i="14"/>
  <c r="F116" i="14"/>
  <c r="E116" i="14"/>
  <c r="D116" i="14"/>
  <c r="U115" i="14"/>
  <c r="T115" i="14"/>
  <c r="S115" i="14"/>
  <c r="P115" i="14"/>
  <c r="V115" i="14" s="1"/>
  <c r="O115" i="14"/>
  <c r="N115" i="14"/>
  <c r="M115" i="14"/>
  <c r="L115" i="14"/>
  <c r="R115" i="14" s="1"/>
  <c r="H115" i="14"/>
  <c r="G115" i="14"/>
  <c r="F115" i="14"/>
  <c r="E115" i="14"/>
  <c r="D115" i="14"/>
  <c r="V114" i="14"/>
  <c r="T114" i="14"/>
  <c r="S114" i="14"/>
  <c r="R114" i="14"/>
  <c r="P114" i="14"/>
  <c r="O114" i="14"/>
  <c r="U114" i="14" s="1"/>
  <c r="N114" i="14"/>
  <c r="M114" i="14"/>
  <c r="L114" i="14"/>
  <c r="H114" i="14"/>
  <c r="G114" i="14"/>
  <c r="F114" i="14"/>
  <c r="E114" i="14"/>
  <c r="D114" i="14"/>
  <c r="V113" i="14"/>
  <c r="U113" i="14"/>
  <c r="S113" i="14"/>
  <c r="R113" i="14"/>
  <c r="P113" i="14"/>
  <c r="O113" i="14"/>
  <c r="N113" i="14"/>
  <c r="T113" i="14" s="1"/>
  <c r="M113" i="14"/>
  <c r="L113" i="14"/>
  <c r="H113" i="14"/>
  <c r="G113" i="14"/>
  <c r="F113" i="14"/>
  <c r="E113" i="14"/>
  <c r="D113" i="14"/>
  <c r="V112" i="14"/>
  <c r="U112" i="14"/>
  <c r="T112" i="14"/>
  <c r="R112" i="14"/>
  <c r="P112" i="14"/>
  <c r="O112" i="14"/>
  <c r="N112" i="14"/>
  <c r="M112" i="14"/>
  <c r="S112" i="14" s="1"/>
  <c r="L112" i="14"/>
  <c r="H112" i="14"/>
  <c r="G112" i="14"/>
  <c r="F112" i="14"/>
  <c r="E112" i="14"/>
  <c r="D112" i="14"/>
  <c r="U111" i="14"/>
  <c r="T111" i="14"/>
  <c r="S111" i="14"/>
  <c r="P111" i="14"/>
  <c r="V111" i="14" s="1"/>
  <c r="O111" i="14"/>
  <c r="N111" i="14"/>
  <c r="M111" i="14"/>
  <c r="L111" i="14"/>
  <c r="R111" i="14" s="1"/>
  <c r="H111" i="14"/>
  <c r="G111" i="14"/>
  <c r="F111" i="14"/>
  <c r="E111" i="14"/>
  <c r="D111" i="14"/>
  <c r="V110" i="14"/>
  <c r="T110" i="14"/>
  <c r="S110" i="14"/>
  <c r="R110" i="14"/>
  <c r="P110" i="14"/>
  <c r="O110" i="14"/>
  <c r="U110" i="14" s="1"/>
  <c r="N110" i="14"/>
  <c r="M110" i="14"/>
  <c r="L110" i="14"/>
  <c r="H110" i="14"/>
  <c r="G110" i="14"/>
  <c r="F110" i="14"/>
  <c r="E110" i="14"/>
  <c r="D110" i="14"/>
  <c r="V109" i="14"/>
  <c r="U109" i="14"/>
  <c r="S109" i="14"/>
  <c r="R109" i="14"/>
  <c r="P109" i="14"/>
  <c r="O109" i="14"/>
  <c r="N109" i="14"/>
  <c r="T109" i="14" s="1"/>
  <c r="M109" i="14"/>
  <c r="L109" i="14"/>
  <c r="H109" i="14"/>
  <c r="G109" i="14"/>
  <c r="F109" i="14"/>
  <c r="E109" i="14"/>
  <c r="D109" i="14"/>
  <c r="V108" i="14"/>
  <c r="U108" i="14"/>
  <c r="T108" i="14"/>
  <c r="R108" i="14"/>
  <c r="P108" i="14"/>
  <c r="O108" i="14"/>
  <c r="N108" i="14"/>
  <c r="M108" i="14"/>
  <c r="S108" i="14" s="1"/>
  <c r="L108" i="14"/>
  <c r="H108" i="14"/>
  <c r="G108" i="14"/>
  <c r="F108" i="14"/>
  <c r="E108" i="14"/>
  <c r="D108" i="14"/>
  <c r="U107" i="14"/>
  <c r="T107" i="14"/>
  <c r="S107" i="14"/>
  <c r="P107" i="14"/>
  <c r="V107" i="14" s="1"/>
  <c r="O107" i="14"/>
  <c r="N107" i="14"/>
  <c r="M107" i="14"/>
  <c r="L107" i="14"/>
  <c r="R107" i="14" s="1"/>
  <c r="H107" i="14"/>
  <c r="G107" i="14"/>
  <c r="F107" i="14"/>
  <c r="E107" i="14"/>
  <c r="D107" i="14"/>
  <c r="V106" i="14"/>
  <c r="T106" i="14"/>
  <c r="S106" i="14"/>
  <c r="R106" i="14"/>
  <c r="P106" i="14"/>
  <c r="O106" i="14"/>
  <c r="U106" i="14" s="1"/>
  <c r="N106" i="14"/>
  <c r="M106" i="14"/>
  <c r="L106" i="14"/>
  <c r="H106" i="14"/>
  <c r="G106" i="14"/>
  <c r="F106" i="14"/>
  <c r="E106" i="14"/>
  <c r="D106" i="14"/>
  <c r="V105" i="14"/>
  <c r="U105" i="14"/>
  <c r="S105" i="14"/>
  <c r="R105" i="14"/>
  <c r="P105" i="14"/>
  <c r="O105" i="14"/>
  <c r="N105" i="14"/>
  <c r="T105" i="14" s="1"/>
  <c r="M105" i="14"/>
  <c r="L105" i="14"/>
  <c r="H105" i="14"/>
  <c r="G105" i="14"/>
  <c r="F105" i="14"/>
  <c r="E105" i="14"/>
  <c r="D105" i="14"/>
  <c r="V104" i="14"/>
  <c r="U104" i="14"/>
  <c r="T104" i="14"/>
  <c r="R104" i="14"/>
  <c r="P104" i="14"/>
  <c r="O104" i="14"/>
  <c r="N104" i="14"/>
  <c r="M104" i="14"/>
  <c r="S104" i="14" s="1"/>
  <c r="L104" i="14"/>
  <c r="H104" i="14"/>
  <c r="G104" i="14"/>
  <c r="F104" i="14"/>
  <c r="E104" i="14"/>
  <c r="D104" i="14"/>
  <c r="U103" i="14"/>
  <c r="T103" i="14"/>
  <c r="S103" i="14"/>
  <c r="P103" i="14"/>
  <c r="V103" i="14" s="1"/>
  <c r="O103" i="14"/>
  <c r="N103" i="14"/>
  <c r="M103" i="14"/>
  <c r="L103" i="14"/>
  <c r="R103" i="14" s="1"/>
  <c r="H103" i="14"/>
  <c r="G103" i="14"/>
  <c r="F103" i="14"/>
  <c r="E103" i="14"/>
  <c r="D103" i="14"/>
  <c r="V102" i="14"/>
  <c r="T102" i="14"/>
  <c r="S102" i="14"/>
  <c r="R102" i="14"/>
  <c r="P102" i="14"/>
  <c r="O102" i="14"/>
  <c r="U102" i="14" s="1"/>
  <c r="N102" i="14"/>
  <c r="M102" i="14"/>
  <c r="L102" i="14"/>
  <c r="H102" i="14"/>
  <c r="G102" i="14"/>
  <c r="F102" i="14"/>
  <c r="E102" i="14"/>
  <c r="D102" i="14"/>
  <c r="V101" i="14"/>
  <c r="U101" i="14"/>
  <c r="S101" i="14"/>
  <c r="R101" i="14"/>
  <c r="P101" i="14"/>
  <c r="O101" i="14"/>
  <c r="N101" i="14"/>
  <c r="T101" i="14" s="1"/>
  <c r="M101" i="14"/>
  <c r="L101" i="14"/>
  <c r="H101" i="14"/>
  <c r="G101" i="14"/>
  <c r="F101" i="14"/>
  <c r="E101" i="14"/>
  <c r="D101" i="14"/>
  <c r="V100" i="14"/>
  <c r="U100" i="14"/>
  <c r="T100" i="14"/>
  <c r="R100" i="14"/>
  <c r="P100" i="14"/>
  <c r="O100" i="14"/>
  <c r="N100" i="14"/>
  <c r="M100" i="14"/>
  <c r="S100" i="14" s="1"/>
  <c r="L100" i="14"/>
  <c r="H100" i="14"/>
  <c r="G100" i="14"/>
  <c r="F100" i="14"/>
  <c r="E100" i="14"/>
  <c r="D100" i="14"/>
  <c r="U99" i="14"/>
  <c r="T99" i="14"/>
  <c r="S99" i="14"/>
  <c r="P99" i="14"/>
  <c r="V99" i="14" s="1"/>
  <c r="O99" i="14"/>
  <c r="N99" i="14"/>
  <c r="M99" i="14"/>
  <c r="L99" i="14"/>
  <c r="R99" i="14" s="1"/>
  <c r="H99" i="14"/>
  <c r="G99" i="14"/>
  <c r="F99" i="14"/>
  <c r="E99" i="14"/>
  <c r="D99" i="14"/>
  <c r="V98" i="14"/>
  <c r="T98" i="14"/>
  <c r="S98" i="14"/>
  <c r="R98" i="14"/>
  <c r="P98" i="14"/>
  <c r="O98" i="14"/>
  <c r="U98" i="14" s="1"/>
  <c r="N98" i="14"/>
  <c r="M98" i="14"/>
  <c r="L98" i="14"/>
  <c r="H98" i="14"/>
  <c r="G98" i="14"/>
  <c r="F98" i="14"/>
  <c r="E98" i="14"/>
  <c r="D98" i="14"/>
  <c r="V97" i="14"/>
  <c r="U97" i="14"/>
  <c r="S97" i="14"/>
  <c r="R97" i="14"/>
  <c r="P97" i="14"/>
  <c r="O97" i="14"/>
  <c r="N97" i="14"/>
  <c r="T97" i="14" s="1"/>
  <c r="M97" i="14"/>
  <c r="L97" i="14"/>
  <c r="H97" i="14"/>
  <c r="G97" i="14"/>
  <c r="F97" i="14"/>
  <c r="E97" i="14"/>
  <c r="D97" i="14"/>
  <c r="V96" i="14"/>
  <c r="U96" i="14"/>
  <c r="T96" i="14"/>
  <c r="R96" i="14"/>
  <c r="P96" i="14"/>
  <c r="O96" i="14"/>
  <c r="N96" i="14"/>
  <c r="M96" i="14"/>
  <c r="S96" i="14" s="1"/>
  <c r="L96" i="14"/>
  <c r="H96" i="14"/>
  <c r="G96" i="14"/>
  <c r="F96" i="14"/>
  <c r="E96" i="14"/>
  <c r="D96" i="14"/>
  <c r="U95" i="14"/>
  <c r="T95" i="14"/>
  <c r="S95" i="14"/>
  <c r="P95" i="14"/>
  <c r="V95" i="14" s="1"/>
  <c r="O95" i="14"/>
  <c r="N95" i="14"/>
  <c r="M95" i="14"/>
  <c r="L95" i="14"/>
  <c r="R95" i="14" s="1"/>
  <c r="H95" i="14"/>
  <c r="G95" i="14"/>
  <c r="F95" i="14"/>
  <c r="E95" i="14"/>
  <c r="D95" i="14"/>
  <c r="V94" i="14"/>
  <c r="T94" i="14"/>
  <c r="S94" i="14"/>
  <c r="R94" i="14"/>
  <c r="P94" i="14"/>
  <c r="O94" i="14"/>
  <c r="U94" i="14" s="1"/>
  <c r="N94" i="14"/>
  <c r="M94" i="14"/>
  <c r="L94" i="14"/>
  <c r="H94" i="14"/>
  <c r="G94" i="14"/>
  <c r="F94" i="14"/>
  <c r="E94" i="14"/>
  <c r="D94" i="14"/>
  <c r="V93" i="14"/>
  <c r="U93" i="14"/>
  <c r="S93" i="14"/>
  <c r="R93" i="14"/>
  <c r="P93" i="14"/>
  <c r="O93" i="14"/>
  <c r="N93" i="14"/>
  <c r="T93" i="14" s="1"/>
  <c r="M93" i="14"/>
  <c r="L93" i="14"/>
  <c r="H93" i="14"/>
  <c r="G93" i="14"/>
  <c r="F93" i="14"/>
  <c r="E93" i="14"/>
  <c r="D93" i="14"/>
  <c r="V92" i="14"/>
  <c r="U92" i="14"/>
  <c r="T92" i="14"/>
  <c r="R92" i="14"/>
  <c r="P92" i="14"/>
  <c r="O92" i="14"/>
  <c r="N92" i="14"/>
  <c r="M92" i="14"/>
  <c r="S92" i="14" s="1"/>
  <c r="L92" i="14"/>
  <c r="H92" i="14"/>
  <c r="G92" i="14"/>
  <c r="F92" i="14"/>
  <c r="E92" i="14"/>
  <c r="D92" i="14"/>
  <c r="U91" i="14"/>
  <c r="T91" i="14"/>
  <c r="S91" i="14"/>
  <c r="P91" i="14"/>
  <c r="V91" i="14" s="1"/>
  <c r="O91" i="14"/>
  <c r="N91" i="14"/>
  <c r="M91" i="14"/>
  <c r="L91" i="14"/>
  <c r="R91" i="14" s="1"/>
  <c r="H91" i="14"/>
  <c r="G91" i="14"/>
  <c r="F91" i="14"/>
  <c r="E91" i="14"/>
  <c r="D91" i="14"/>
  <c r="V90" i="14"/>
  <c r="T90" i="14"/>
  <c r="S90" i="14"/>
  <c r="R90" i="14"/>
  <c r="P90" i="14"/>
  <c r="O90" i="14"/>
  <c r="U90" i="14" s="1"/>
  <c r="N90" i="14"/>
  <c r="M90" i="14"/>
  <c r="L90" i="14"/>
  <c r="H90" i="14"/>
  <c r="G90" i="14"/>
  <c r="F90" i="14"/>
  <c r="E90" i="14"/>
  <c r="D90" i="14"/>
  <c r="V89" i="14"/>
  <c r="U89" i="14"/>
  <c r="S89" i="14"/>
  <c r="R89" i="14"/>
  <c r="P89" i="14"/>
  <c r="O89" i="14"/>
  <c r="N89" i="14"/>
  <c r="T89" i="14" s="1"/>
  <c r="M89" i="14"/>
  <c r="L89" i="14"/>
  <c r="H89" i="14"/>
  <c r="G89" i="14"/>
  <c r="G11" i="14" s="1"/>
  <c r="F89" i="14"/>
  <c r="E89" i="14"/>
  <c r="D89" i="14"/>
  <c r="V88" i="14"/>
  <c r="U88" i="14"/>
  <c r="T88" i="14"/>
  <c r="R88" i="14"/>
  <c r="P88" i="14"/>
  <c r="O88" i="14"/>
  <c r="N88" i="14"/>
  <c r="M88" i="14"/>
  <c r="S88" i="14" s="1"/>
  <c r="L88" i="14"/>
  <c r="H88" i="14"/>
  <c r="G88" i="14"/>
  <c r="F88" i="14"/>
  <c r="E88" i="14"/>
  <c r="D88" i="14"/>
  <c r="U87" i="14"/>
  <c r="T87" i="14"/>
  <c r="S87" i="14"/>
  <c r="P87" i="14"/>
  <c r="V87" i="14" s="1"/>
  <c r="O87" i="14"/>
  <c r="N87" i="14"/>
  <c r="M87" i="14"/>
  <c r="L87" i="14"/>
  <c r="R87" i="14" s="1"/>
  <c r="H87" i="14"/>
  <c r="G87" i="14"/>
  <c r="F87" i="14"/>
  <c r="E87" i="14"/>
  <c r="D87" i="14"/>
  <c r="V86" i="14"/>
  <c r="T86" i="14"/>
  <c r="S86" i="14"/>
  <c r="R86" i="14"/>
  <c r="P86" i="14"/>
  <c r="O86" i="14"/>
  <c r="U86" i="14" s="1"/>
  <c r="N86" i="14"/>
  <c r="M86" i="14"/>
  <c r="L86" i="14"/>
  <c r="H86" i="14"/>
  <c r="H8" i="14" s="1"/>
  <c r="G86" i="14"/>
  <c r="F86" i="14"/>
  <c r="E86" i="14"/>
  <c r="D86" i="14"/>
  <c r="V85" i="14"/>
  <c r="U85" i="14"/>
  <c r="S85" i="14"/>
  <c r="R85" i="14"/>
  <c r="P85" i="14"/>
  <c r="O85" i="14"/>
  <c r="N85" i="14"/>
  <c r="T85" i="14" s="1"/>
  <c r="M85" i="14"/>
  <c r="L85" i="14"/>
  <c r="H85" i="14"/>
  <c r="G85" i="14"/>
  <c r="F85" i="14"/>
  <c r="E85" i="14"/>
  <c r="D85" i="14"/>
  <c r="V84" i="14"/>
  <c r="U84" i="14"/>
  <c r="T84" i="14"/>
  <c r="R84" i="14"/>
  <c r="P84" i="14"/>
  <c r="O84" i="14"/>
  <c r="N84" i="14"/>
  <c r="M84" i="14"/>
  <c r="S84" i="14" s="1"/>
  <c r="L84" i="14"/>
  <c r="H84" i="14"/>
  <c r="G84" i="14"/>
  <c r="F84" i="14"/>
  <c r="E84" i="14"/>
  <c r="D84" i="14"/>
  <c r="U83" i="14"/>
  <c r="T83" i="14"/>
  <c r="S83" i="14"/>
  <c r="P83" i="14"/>
  <c r="V83" i="14" s="1"/>
  <c r="O83" i="14"/>
  <c r="N83" i="14"/>
  <c r="M83" i="14"/>
  <c r="L83" i="14"/>
  <c r="R83" i="14" s="1"/>
  <c r="H83" i="14"/>
  <c r="G83" i="14"/>
  <c r="F83" i="14"/>
  <c r="E83" i="14"/>
  <c r="D83" i="14"/>
  <c r="V82" i="14"/>
  <c r="T82" i="14"/>
  <c r="S82" i="14"/>
  <c r="R82" i="14"/>
  <c r="P82" i="14"/>
  <c r="O82" i="14"/>
  <c r="U82" i="14" s="1"/>
  <c r="N82" i="14"/>
  <c r="M82" i="14"/>
  <c r="L82" i="14"/>
  <c r="H82" i="14"/>
  <c r="G82" i="14"/>
  <c r="F82" i="14"/>
  <c r="E82" i="14"/>
  <c r="D82" i="14"/>
  <c r="V81" i="14"/>
  <c r="U81" i="14"/>
  <c r="S81" i="14"/>
  <c r="R81" i="14"/>
  <c r="P81" i="14"/>
  <c r="O81" i="14"/>
  <c r="N81" i="14"/>
  <c r="T81" i="14" s="1"/>
  <c r="M81" i="14"/>
  <c r="L81" i="14"/>
  <c r="H81" i="14"/>
  <c r="G81" i="14"/>
  <c r="F81" i="14"/>
  <c r="E81" i="14"/>
  <c r="D81" i="14"/>
  <c r="V80" i="14"/>
  <c r="U80" i="14"/>
  <c r="T80" i="14"/>
  <c r="R80" i="14"/>
  <c r="P80" i="14"/>
  <c r="O80" i="14"/>
  <c r="N80" i="14"/>
  <c r="M80" i="14"/>
  <c r="S80" i="14" s="1"/>
  <c r="L80" i="14"/>
  <c r="H80" i="14"/>
  <c r="G80" i="14"/>
  <c r="F80" i="14"/>
  <c r="E80" i="14"/>
  <c r="D80" i="14"/>
  <c r="U79" i="14"/>
  <c r="T79" i="14"/>
  <c r="S79" i="14"/>
  <c r="P79" i="14"/>
  <c r="V79" i="14" s="1"/>
  <c r="O79" i="14"/>
  <c r="N79" i="14"/>
  <c r="M79" i="14"/>
  <c r="L79" i="14"/>
  <c r="R79" i="14" s="1"/>
  <c r="H79" i="14"/>
  <c r="G79" i="14"/>
  <c r="F79" i="14"/>
  <c r="E79" i="14"/>
  <c r="D79" i="14"/>
  <c r="V78" i="14"/>
  <c r="T78" i="14"/>
  <c r="S78" i="14"/>
  <c r="R78" i="14"/>
  <c r="P78" i="14"/>
  <c r="O78" i="14"/>
  <c r="U78" i="14" s="1"/>
  <c r="N78" i="14"/>
  <c r="M78" i="14"/>
  <c r="L78" i="14"/>
  <c r="H78" i="14"/>
  <c r="G78" i="14"/>
  <c r="F78" i="14"/>
  <c r="E78" i="14"/>
  <c r="D78" i="14"/>
  <c r="V77" i="14"/>
  <c r="U77" i="14"/>
  <c r="R77" i="14"/>
  <c r="P77" i="14"/>
  <c r="O77" i="14"/>
  <c r="N77" i="14"/>
  <c r="T77" i="14" s="1"/>
  <c r="M77" i="14"/>
  <c r="S77" i="14" s="1"/>
  <c r="L77" i="14"/>
  <c r="H77" i="14"/>
  <c r="G77" i="14"/>
  <c r="F77" i="14"/>
  <c r="E77" i="14"/>
  <c r="D77" i="14"/>
  <c r="U76" i="14"/>
  <c r="T76" i="14"/>
  <c r="R76" i="14"/>
  <c r="P76" i="14"/>
  <c r="V76" i="14" s="1"/>
  <c r="O76" i="14"/>
  <c r="N76" i="14"/>
  <c r="M76" i="14"/>
  <c r="S76" i="14" s="1"/>
  <c r="L76" i="14"/>
  <c r="H76" i="14"/>
  <c r="G76" i="14"/>
  <c r="F76" i="14"/>
  <c r="F10" i="14" s="1"/>
  <c r="E76" i="14"/>
  <c r="D76" i="14"/>
  <c r="T75" i="14"/>
  <c r="S75" i="14"/>
  <c r="P75" i="14"/>
  <c r="V75" i="14" s="1"/>
  <c r="O75" i="14"/>
  <c r="U75" i="14" s="1"/>
  <c r="N75" i="14"/>
  <c r="M75" i="14"/>
  <c r="L75" i="14"/>
  <c r="R75" i="14" s="1"/>
  <c r="H75" i="14"/>
  <c r="G75" i="14"/>
  <c r="F75" i="14"/>
  <c r="E75" i="14"/>
  <c r="D75" i="14"/>
  <c r="V74" i="14"/>
  <c r="S74" i="14"/>
  <c r="R74" i="14"/>
  <c r="P74" i="14"/>
  <c r="O74" i="14"/>
  <c r="U74" i="14" s="1"/>
  <c r="N74" i="14"/>
  <c r="T74" i="14" s="1"/>
  <c r="M74" i="14"/>
  <c r="L74" i="14"/>
  <c r="H74" i="14"/>
  <c r="G74" i="14"/>
  <c r="F74" i="14"/>
  <c r="E74" i="14"/>
  <c r="D74" i="14"/>
  <c r="U73" i="14"/>
  <c r="S73" i="14"/>
  <c r="P73" i="14"/>
  <c r="V73" i="14" s="1"/>
  <c r="O73" i="14"/>
  <c r="N73" i="14"/>
  <c r="T73" i="14" s="1"/>
  <c r="M73" i="14"/>
  <c r="L73" i="14"/>
  <c r="R73" i="14" s="1"/>
  <c r="H73" i="14"/>
  <c r="G73" i="14"/>
  <c r="G7" i="14" s="1"/>
  <c r="F73" i="14"/>
  <c r="E73" i="14"/>
  <c r="D73" i="14"/>
  <c r="T72" i="14"/>
  <c r="P72" i="14"/>
  <c r="V72" i="14" s="1"/>
  <c r="O72" i="14"/>
  <c r="U72" i="14" s="1"/>
  <c r="N72" i="14"/>
  <c r="M72" i="14"/>
  <c r="S72" i="14" s="1"/>
  <c r="L72" i="14"/>
  <c r="R72" i="14" s="1"/>
  <c r="H72" i="14"/>
  <c r="G72" i="14"/>
  <c r="F72" i="14"/>
  <c r="E72" i="14"/>
  <c r="D72" i="14"/>
  <c r="S71" i="14"/>
  <c r="P71" i="14"/>
  <c r="V71" i="14" s="1"/>
  <c r="O71" i="14"/>
  <c r="U71" i="14" s="1"/>
  <c r="N71" i="14"/>
  <c r="T71" i="14" s="1"/>
  <c r="M71" i="14"/>
  <c r="L71" i="14"/>
  <c r="R71" i="14" s="1"/>
  <c r="H71" i="14"/>
  <c r="G71" i="14"/>
  <c r="F71" i="14"/>
  <c r="E71" i="14"/>
  <c r="D71" i="14"/>
  <c r="V70" i="14"/>
  <c r="T70" i="14"/>
  <c r="R70" i="14"/>
  <c r="P70" i="14"/>
  <c r="O70" i="14"/>
  <c r="U70" i="14" s="1"/>
  <c r="N70" i="14"/>
  <c r="M70" i="14"/>
  <c r="S70" i="14" s="1"/>
  <c r="L70" i="14"/>
  <c r="H70" i="14"/>
  <c r="G70" i="14"/>
  <c r="F70" i="14"/>
  <c r="E70" i="14"/>
  <c r="D70" i="14"/>
  <c r="U69" i="14"/>
  <c r="R69" i="14"/>
  <c r="P69" i="14"/>
  <c r="V69" i="14" s="1"/>
  <c r="O69" i="14"/>
  <c r="N69" i="14"/>
  <c r="T69" i="14" s="1"/>
  <c r="M69" i="14"/>
  <c r="M14" i="14" s="1"/>
  <c r="L69" i="14"/>
  <c r="H69" i="14"/>
  <c r="G69" i="14"/>
  <c r="F69" i="14"/>
  <c r="F14" i="14" s="1"/>
  <c r="D14" i="14" s="1"/>
  <c r="E69" i="14"/>
  <c r="D69" i="14"/>
  <c r="T68" i="14"/>
  <c r="R68" i="14"/>
  <c r="P68" i="14"/>
  <c r="V68" i="14" s="1"/>
  <c r="O68" i="14"/>
  <c r="U68" i="14" s="1"/>
  <c r="N68" i="14"/>
  <c r="M68" i="14"/>
  <c r="S68" i="14" s="1"/>
  <c r="L68" i="14"/>
  <c r="H68" i="14"/>
  <c r="G68" i="14"/>
  <c r="F68" i="14"/>
  <c r="E68" i="14"/>
  <c r="D68" i="14"/>
  <c r="S67" i="14"/>
  <c r="P67" i="14"/>
  <c r="V67" i="14" s="1"/>
  <c r="O67" i="14"/>
  <c r="U67" i="14" s="1"/>
  <c r="N67" i="14"/>
  <c r="T67" i="14" s="1"/>
  <c r="M67" i="14"/>
  <c r="L67" i="14"/>
  <c r="R67" i="14" s="1"/>
  <c r="H67" i="14"/>
  <c r="G67" i="14"/>
  <c r="F67" i="14"/>
  <c r="E67" i="14"/>
  <c r="D67" i="14"/>
  <c r="V66" i="14"/>
  <c r="S66" i="14"/>
  <c r="R66" i="14"/>
  <c r="P66" i="14"/>
  <c r="O66" i="14"/>
  <c r="U66" i="14" s="1"/>
  <c r="N66" i="14"/>
  <c r="T66" i="14" s="1"/>
  <c r="M66" i="14"/>
  <c r="L66" i="14"/>
  <c r="H66" i="14"/>
  <c r="G66" i="14"/>
  <c r="F66" i="14"/>
  <c r="E66" i="14"/>
  <c r="D66" i="14"/>
  <c r="U65" i="14"/>
  <c r="S65" i="14"/>
  <c r="P65" i="14"/>
  <c r="P5" i="14" s="1"/>
  <c r="O65" i="14"/>
  <c r="N65" i="14"/>
  <c r="T65" i="14" s="1"/>
  <c r="M65" i="14"/>
  <c r="L65" i="14"/>
  <c r="R65" i="14" s="1"/>
  <c r="H65" i="14"/>
  <c r="G65" i="14"/>
  <c r="F65" i="14"/>
  <c r="E65" i="14"/>
  <c r="E5" i="14" s="1"/>
  <c r="D65" i="14"/>
  <c r="T64" i="14"/>
  <c r="P64" i="14"/>
  <c r="V64" i="14" s="1"/>
  <c r="O64" i="14"/>
  <c r="U64" i="14" s="1"/>
  <c r="N64" i="14"/>
  <c r="M64" i="14"/>
  <c r="S64" i="14" s="1"/>
  <c r="L64" i="14"/>
  <c r="R64" i="14" s="1"/>
  <c r="H64" i="14"/>
  <c r="G64" i="14"/>
  <c r="F64" i="14"/>
  <c r="E64" i="14"/>
  <c r="D64" i="14"/>
  <c r="S63" i="14"/>
  <c r="P63" i="14"/>
  <c r="V63" i="14" s="1"/>
  <c r="O63" i="14"/>
  <c r="U63" i="14" s="1"/>
  <c r="N63" i="14"/>
  <c r="T63" i="14" s="1"/>
  <c r="M63" i="14"/>
  <c r="L63" i="14"/>
  <c r="H63" i="14"/>
  <c r="H5" i="14" s="1"/>
  <c r="G63" i="14"/>
  <c r="F63" i="14"/>
  <c r="E63" i="14"/>
  <c r="D63" i="14"/>
  <c r="V62" i="14"/>
  <c r="T62" i="14"/>
  <c r="R62" i="14"/>
  <c r="P62" i="14"/>
  <c r="O62" i="14"/>
  <c r="U62" i="14" s="1"/>
  <c r="N62" i="14"/>
  <c r="M62" i="14"/>
  <c r="S62" i="14" s="1"/>
  <c r="L62" i="14"/>
  <c r="H62" i="14"/>
  <c r="H135" i="14" s="1"/>
  <c r="G62" i="14"/>
  <c r="F62" i="14"/>
  <c r="E62" i="14"/>
  <c r="D62" i="14"/>
  <c r="U61" i="14"/>
  <c r="R61" i="14"/>
  <c r="P61" i="14"/>
  <c r="O61" i="14"/>
  <c r="O135" i="14" s="1"/>
  <c r="N61" i="14"/>
  <c r="M61" i="14"/>
  <c r="L61" i="14"/>
  <c r="H61" i="14"/>
  <c r="G61" i="14"/>
  <c r="F61" i="14"/>
  <c r="E61" i="14"/>
  <c r="D61" i="14"/>
  <c r="T60" i="14"/>
  <c r="R60" i="14"/>
  <c r="P60" i="14"/>
  <c r="V60" i="14" s="1"/>
  <c r="O60" i="14"/>
  <c r="U60" i="14" s="1"/>
  <c r="N60" i="14"/>
  <c r="M60" i="14"/>
  <c r="S60" i="14" s="1"/>
  <c r="L60" i="14"/>
  <c r="H60" i="14"/>
  <c r="G60" i="14"/>
  <c r="F60" i="14"/>
  <c r="E60" i="14"/>
  <c r="D60" i="14"/>
  <c r="U58" i="14"/>
  <c r="S58" i="14"/>
  <c r="P58" i="14"/>
  <c r="V58" i="14" s="1"/>
  <c r="O58" i="14"/>
  <c r="N58" i="14"/>
  <c r="T58" i="14" s="1"/>
  <c r="M58" i="14"/>
  <c r="L58" i="14"/>
  <c r="R58" i="14" s="1"/>
  <c r="H58" i="14"/>
  <c r="G58" i="14"/>
  <c r="F58" i="14"/>
  <c r="E58" i="14"/>
  <c r="D58" i="14"/>
  <c r="T57" i="14"/>
  <c r="P57" i="14"/>
  <c r="V57" i="14" s="1"/>
  <c r="O57" i="14"/>
  <c r="U57" i="14" s="1"/>
  <c r="N57" i="14"/>
  <c r="M57" i="14"/>
  <c r="S57" i="14" s="1"/>
  <c r="L57" i="14"/>
  <c r="R57" i="14" s="1"/>
  <c r="H57" i="14"/>
  <c r="G57" i="14"/>
  <c r="F57" i="14"/>
  <c r="E57" i="14"/>
  <c r="D57" i="14"/>
  <c r="S56" i="14"/>
  <c r="P56" i="14"/>
  <c r="V56" i="14" s="1"/>
  <c r="O56" i="14"/>
  <c r="U56" i="14" s="1"/>
  <c r="N56" i="14"/>
  <c r="T56" i="14" s="1"/>
  <c r="M56" i="14"/>
  <c r="L56" i="14"/>
  <c r="R56" i="14" s="1"/>
  <c r="H56" i="14"/>
  <c r="G56" i="14"/>
  <c r="F56" i="14"/>
  <c r="E56" i="14"/>
  <c r="D56" i="14"/>
  <c r="V55" i="14"/>
  <c r="T55" i="14"/>
  <c r="R55" i="14"/>
  <c r="P55" i="14"/>
  <c r="O55" i="14"/>
  <c r="U55" i="14" s="1"/>
  <c r="N55" i="14"/>
  <c r="M55" i="14"/>
  <c r="S55" i="14" s="1"/>
  <c r="L55" i="14"/>
  <c r="H55" i="14"/>
  <c r="G55" i="14"/>
  <c r="F55" i="14"/>
  <c r="E55" i="14"/>
  <c r="D55" i="14"/>
  <c r="U54" i="14"/>
  <c r="R54" i="14"/>
  <c r="P54" i="14"/>
  <c r="V54" i="14" s="1"/>
  <c r="O54" i="14"/>
  <c r="N54" i="14"/>
  <c r="T54" i="14" s="1"/>
  <c r="M54" i="14"/>
  <c r="S54" i="14" s="1"/>
  <c r="L54" i="14"/>
  <c r="H54" i="14"/>
  <c r="G54" i="14"/>
  <c r="F54" i="14"/>
  <c r="E54" i="14"/>
  <c r="D54" i="14"/>
  <c r="T53" i="14"/>
  <c r="R53" i="14"/>
  <c r="P53" i="14"/>
  <c r="V53" i="14" s="1"/>
  <c r="O53" i="14"/>
  <c r="U53" i="14" s="1"/>
  <c r="N53" i="14"/>
  <c r="M53" i="14"/>
  <c r="S53" i="14" s="1"/>
  <c r="L53" i="14"/>
  <c r="H53" i="14"/>
  <c r="G53" i="14"/>
  <c r="F53" i="14"/>
  <c r="E53" i="14"/>
  <c r="D53" i="14"/>
  <c r="S52" i="14"/>
  <c r="P52" i="14"/>
  <c r="V52" i="14" s="1"/>
  <c r="O52" i="14"/>
  <c r="U52" i="14" s="1"/>
  <c r="N52" i="14"/>
  <c r="T52" i="14" s="1"/>
  <c r="M52" i="14"/>
  <c r="L52" i="14"/>
  <c r="R52" i="14" s="1"/>
  <c r="H52" i="14"/>
  <c r="G52" i="14"/>
  <c r="F52" i="14"/>
  <c r="E52" i="14"/>
  <c r="D52" i="14"/>
  <c r="V51" i="14"/>
  <c r="S51" i="14"/>
  <c r="R51" i="14"/>
  <c r="P51" i="14"/>
  <c r="O51" i="14"/>
  <c r="U51" i="14" s="1"/>
  <c r="N51" i="14"/>
  <c r="N59" i="14" s="1"/>
  <c r="M51" i="14"/>
  <c r="L51" i="14"/>
  <c r="H51" i="14"/>
  <c r="G51" i="14"/>
  <c r="F51" i="14"/>
  <c r="E51" i="14"/>
  <c r="D51" i="14"/>
  <c r="U50" i="14"/>
  <c r="S50" i="14"/>
  <c r="P50" i="14"/>
  <c r="V50" i="14" s="1"/>
  <c r="O50" i="14"/>
  <c r="N50" i="14"/>
  <c r="T50" i="14" s="1"/>
  <c r="M50" i="14"/>
  <c r="L50" i="14"/>
  <c r="R50" i="14" s="1"/>
  <c r="H50" i="14"/>
  <c r="G50" i="14"/>
  <c r="F50" i="14"/>
  <c r="E50" i="14"/>
  <c r="D50" i="14"/>
  <c r="T49" i="14"/>
  <c r="P49" i="14"/>
  <c r="V49" i="14" s="1"/>
  <c r="O49" i="14"/>
  <c r="U49" i="14" s="1"/>
  <c r="N49" i="14"/>
  <c r="M49" i="14"/>
  <c r="S49" i="14" s="1"/>
  <c r="L49" i="14"/>
  <c r="R49" i="14" s="1"/>
  <c r="H49" i="14"/>
  <c r="G49" i="14"/>
  <c r="F49" i="14"/>
  <c r="E49" i="14"/>
  <c r="D49" i="14"/>
  <c r="S48" i="14"/>
  <c r="P48" i="14"/>
  <c r="V48" i="14" s="1"/>
  <c r="O48" i="14"/>
  <c r="U48" i="14" s="1"/>
  <c r="N48" i="14"/>
  <c r="T48" i="14" s="1"/>
  <c r="M48" i="14"/>
  <c r="L48" i="14"/>
  <c r="R48" i="14" s="1"/>
  <c r="H48" i="14"/>
  <c r="G48" i="14"/>
  <c r="F48" i="14"/>
  <c r="E48" i="14"/>
  <c r="D48" i="14"/>
  <c r="V47" i="14"/>
  <c r="T47" i="14"/>
  <c r="R47" i="14"/>
  <c r="P47" i="14"/>
  <c r="O47" i="14"/>
  <c r="U47" i="14" s="1"/>
  <c r="N47" i="14"/>
  <c r="M47" i="14"/>
  <c r="S47" i="14" s="1"/>
  <c r="L47" i="14"/>
  <c r="H47" i="14"/>
  <c r="H59" i="14" s="1"/>
  <c r="G47" i="14"/>
  <c r="G59" i="14" s="1"/>
  <c r="F47" i="14"/>
  <c r="F59" i="14" s="1"/>
  <c r="E47" i="14"/>
  <c r="D47" i="14"/>
  <c r="U46" i="14"/>
  <c r="R46" i="14"/>
  <c r="P46" i="14"/>
  <c r="O46" i="14"/>
  <c r="N46" i="14"/>
  <c r="T46" i="14" s="1"/>
  <c r="M46" i="14"/>
  <c r="M59" i="14" s="1"/>
  <c r="L46" i="14"/>
  <c r="H46" i="14"/>
  <c r="G46" i="14"/>
  <c r="F46" i="14"/>
  <c r="F5" i="14" s="1"/>
  <c r="E46" i="14"/>
  <c r="D46" i="14"/>
  <c r="T45" i="14"/>
  <c r="R45" i="14"/>
  <c r="P45" i="14"/>
  <c r="V45" i="14" s="1"/>
  <c r="O45" i="14"/>
  <c r="U45" i="14" s="1"/>
  <c r="N45" i="14"/>
  <c r="M45" i="14"/>
  <c r="S45" i="14" s="1"/>
  <c r="L45" i="14"/>
  <c r="H45" i="14"/>
  <c r="G45" i="14"/>
  <c r="F45" i="14"/>
  <c r="E45" i="14"/>
  <c r="D45" i="14"/>
  <c r="S43" i="14"/>
  <c r="P43" i="14"/>
  <c r="V43" i="14" s="1"/>
  <c r="O43" i="14"/>
  <c r="N43" i="14"/>
  <c r="T43" i="14" s="1"/>
  <c r="M43" i="14"/>
  <c r="L43" i="14"/>
  <c r="R43" i="14" s="1"/>
  <c r="H43" i="14"/>
  <c r="G43" i="14"/>
  <c r="G19" i="14" s="1"/>
  <c r="U19" i="14" s="1"/>
  <c r="F43" i="14"/>
  <c r="E43" i="14"/>
  <c r="D43" i="14"/>
  <c r="T42" i="14"/>
  <c r="P42" i="14"/>
  <c r="V42" i="14" s="1"/>
  <c r="O42" i="14"/>
  <c r="U42" i="14" s="1"/>
  <c r="N42" i="14"/>
  <c r="M42" i="14"/>
  <c r="S42" i="14" s="1"/>
  <c r="L42" i="14"/>
  <c r="R42" i="14" s="1"/>
  <c r="H42" i="14"/>
  <c r="G42" i="14"/>
  <c r="F42" i="14"/>
  <c r="E42" i="14"/>
  <c r="E18" i="14" s="1"/>
  <c r="D18" i="14" s="1"/>
  <c r="D42" i="14"/>
  <c r="S41" i="14"/>
  <c r="P41" i="14"/>
  <c r="V41" i="14" s="1"/>
  <c r="O41" i="14"/>
  <c r="U41" i="14" s="1"/>
  <c r="N41" i="14"/>
  <c r="T41" i="14" s="1"/>
  <c r="M41" i="14"/>
  <c r="L41" i="14"/>
  <c r="R41" i="14" s="1"/>
  <c r="H41" i="14"/>
  <c r="G41" i="14"/>
  <c r="F41" i="14"/>
  <c r="E41" i="14"/>
  <c r="D41" i="14"/>
  <c r="V40" i="14"/>
  <c r="T40" i="14"/>
  <c r="R40" i="14"/>
  <c r="P40" i="14"/>
  <c r="O40" i="14"/>
  <c r="U40" i="14" s="1"/>
  <c r="N40" i="14"/>
  <c r="M40" i="14"/>
  <c r="S40" i="14" s="1"/>
  <c r="L40" i="14"/>
  <c r="H40" i="14"/>
  <c r="H16" i="14" s="1"/>
  <c r="G40" i="14"/>
  <c r="F40" i="14"/>
  <c r="E40" i="14"/>
  <c r="D40" i="14"/>
  <c r="U39" i="14"/>
  <c r="R39" i="14"/>
  <c r="P39" i="14"/>
  <c r="V39" i="14" s="1"/>
  <c r="O39" i="14"/>
  <c r="N39" i="14"/>
  <c r="T39" i="14" s="1"/>
  <c r="M39" i="14"/>
  <c r="M15" i="14" s="1"/>
  <c r="L39" i="14"/>
  <c r="H39" i="14"/>
  <c r="G39" i="14"/>
  <c r="F39" i="14"/>
  <c r="F15" i="14" s="1"/>
  <c r="E39" i="14"/>
  <c r="D39" i="14"/>
  <c r="T38" i="14"/>
  <c r="R38" i="14"/>
  <c r="P38" i="14"/>
  <c r="V38" i="14" s="1"/>
  <c r="O38" i="14"/>
  <c r="U38" i="14" s="1"/>
  <c r="N38" i="14"/>
  <c r="M38" i="14"/>
  <c r="S38" i="14" s="1"/>
  <c r="L38" i="14"/>
  <c r="H38" i="14"/>
  <c r="G38" i="14"/>
  <c r="F38" i="14"/>
  <c r="E38" i="14"/>
  <c r="D38" i="14"/>
  <c r="S37" i="14"/>
  <c r="P37" i="14"/>
  <c r="V37" i="14" s="1"/>
  <c r="O37" i="14"/>
  <c r="U37" i="14" s="1"/>
  <c r="N37" i="14"/>
  <c r="T37" i="14" s="1"/>
  <c r="M37" i="14"/>
  <c r="L37" i="14"/>
  <c r="R37" i="14" s="1"/>
  <c r="H37" i="14"/>
  <c r="G37" i="14"/>
  <c r="F37" i="14"/>
  <c r="E37" i="14"/>
  <c r="D37" i="14"/>
  <c r="V36" i="14"/>
  <c r="S36" i="14"/>
  <c r="R36" i="14"/>
  <c r="P36" i="14"/>
  <c r="O36" i="14"/>
  <c r="U36" i="14" s="1"/>
  <c r="N36" i="14"/>
  <c r="N10" i="14" s="1"/>
  <c r="T10" i="14" s="1"/>
  <c r="M36" i="14"/>
  <c r="L36" i="14"/>
  <c r="H36" i="14"/>
  <c r="G36" i="14"/>
  <c r="G10" i="14" s="1"/>
  <c r="F36" i="14"/>
  <c r="E36" i="14"/>
  <c r="D36" i="14"/>
  <c r="U35" i="14"/>
  <c r="S35" i="14"/>
  <c r="P35" i="14"/>
  <c r="P9" i="14" s="1"/>
  <c r="V9" i="14" s="1"/>
  <c r="O35" i="14"/>
  <c r="N35" i="14"/>
  <c r="T35" i="14" s="1"/>
  <c r="M35" i="14"/>
  <c r="M9" i="14" s="1"/>
  <c r="L35" i="14"/>
  <c r="R35" i="14" s="1"/>
  <c r="H35" i="14"/>
  <c r="G35" i="14"/>
  <c r="F35" i="14"/>
  <c r="F9" i="14" s="1"/>
  <c r="E35" i="14"/>
  <c r="E9" i="14" s="1"/>
  <c r="D35" i="14"/>
  <c r="T34" i="14"/>
  <c r="P34" i="14"/>
  <c r="P8" i="14" s="1"/>
  <c r="V8" i="14" s="1"/>
  <c r="O34" i="14"/>
  <c r="U34" i="14" s="1"/>
  <c r="N34" i="14"/>
  <c r="M34" i="14"/>
  <c r="S34" i="14" s="1"/>
  <c r="L34" i="14"/>
  <c r="R34" i="14" s="1"/>
  <c r="H34" i="14"/>
  <c r="G34" i="14"/>
  <c r="F34" i="14"/>
  <c r="E34" i="14"/>
  <c r="E8" i="14" s="1"/>
  <c r="D8" i="14" s="1"/>
  <c r="D34" i="14"/>
  <c r="S33" i="14"/>
  <c r="P33" i="14"/>
  <c r="V33" i="14" s="1"/>
  <c r="O33" i="14"/>
  <c r="O7" i="14" s="1"/>
  <c r="U7" i="14" s="1"/>
  <c r="N33" i="14"/>
  <c r="T33" i="14" s="1"/>
  <c r="M33" i="14"/>
  <c r="L33" i="14"/>
  <c r="R33" i="14" s="1"/>
  <c r="H33" i="14"/>
  <c r="H7" i="14" s="1"/>
  <c r="G33" i="14"/>
  <c r="F33" i="14"/>
  <c r="E33" i="14"/>
  <c r="D33" i="14"/>
  <c r="V32" i="14"/>
  <c r="R32" i="14"/>
  <c r="P32" i="14"/>
  <c r="O32" i="14"/>
  <c r="U32" i="14" s="1"/>
  <c r="N32" i="14"/>
  <c r="T32" i="14" s="1"/>
  <c r="M32" i="14"/>
  <c r="M44" i="14" s="1"/>
  <c r="L32" i="14"/>
  <c r="H32" i="14"/>
  <c r="H44" i="14" s="1"/>
  <c r="G32" i="14"/>
  <c r="G44" i="14" s="1"/>
  <c r="F32" i="14"/>
  <c r="F44" i="14" s="1"/>
  <c r="E32" i="14"/>
  <c r="D32" i="14"/>
  <c r="U31" i="14"/>
  <c r="P31" i="14"/>
  <c r="V31" i="14" s="1"/>
  <c r="O31" i="14"/>
  <c r="N31" i="14"/>
  <c r="T31" i="14" s="1"/>
  <c r="M31" i="14"/>
  <c r="S31" i="14" s="1"/>
  <c r="L31" i="14"/>
  <c r="R31" i="14" s="1"/>
  <c r="H31" i="14"/>
  <c r="G31" i="14"/>
  <c r="F31" i="14"/>
  <c r="E31" i="14"/>
  <c r="D31" i="14"/>
  <c r="V29" i="14"/>
  <c r="P29" i="14"/>
  <c r="O29" i="14"/>
  <c r="U29" i="14" s="1"/>
  <c r="N29" i="14"/>
  <c r="T29" i="14" s="1"/>
  <c r="M29" i="14"/>
  <c r="L29" i="14" s="1"/>
  <c r="R29" i="14" s="1"/>
  <c r="H29" i="14"/>
  <c r="G29" i="14"/>
  <c r="F29" i="14"/>
  <c r="D29" i="14" s="1"/>
  <c r="E29" i="14"/>
  <c r="U28" i="14"/>
  <c r="S28" i="14"/>
  <c r="P28" i="14"/>
  <c r="V28" i="14" s="1"/>
  <c r="O28" i="14"/>
  <c r="N28" i="14"/>
  <c r="T28" i="14" s="1"/>
  <c r="M28" i="14"/>
  <c r="H28" i="14"/>
  <c r="G28" i="14"/>
  <c r="F28" i="14"/>
  <c r="E28" i="14"/>
  <c r="T27" i="14"/>
  <c r="P27" i="14"/>
  <c r="V27" i="14" s="1"/>
  <c r="O27" i="14"/>
  <c r="U27" i="14" s="1"/>
  <c r="N27" i="14"/>
  <c r="M27" i="14"/>
  <c r="S27" i="14" s="1"/>
  <c r="H27" i="14"/>
  <c r="D27" i="14" s="1"/>
  <c r="G27" i="14"/>
  <c r="F27" i="14"/>
  <c r="E27" i="14"/>
  <c r="S26" i="14"/>
  <c r="P26" i="14"/>
  <c r="V26" i="14" s="1"/>
  <c r="O26" i="14"/>
  <c r="U26" i="14" s="1"/>
  <c r="N26" i="14"/>
  <c r="T26" i="14" s="1"/>
  <c r="M26" i="14"/>
  <c r="L26" i="14"/>
  <c r="R26" i="14" s="1"/>
  <c r="H26" i="14"/>
  <c r="G26" i="14"/>
  <c r="F26" i="14"/>
  <c r="E26" i="14"/>
  <c r="D26" i="14" s="1"/>
  <c r="V25" i="14"/>
  <c r="S25" i="14"/>
  <c r="P25" i="14"/>
  <c r="O25" i="14"/>
  <c r="U25" i="14" s="1"/>
  <c r="N25" i="14"/>
  <c r="T25" i="14" s="1"/>
  <c r="M25" i="14"/>
  <c r="H25" i="14"/>
  <c r="G25" i="14"/>
  <c r="F25" i="14"/>
  <c r="D25" i="14" s="1"/>
  <c r="E25" i="14"/>
  <c r="U24" i="14"/>
  <c r="P24" i="14"/>
  <c r="V24" i="14" s="1"/>
  <c r="O24" i="14"/>
  <c r="N24" i="14"/>
  <c r="T24" i="14" s="1"/>
  <c r="M24" i="14"/>
  <c r="S24" i="14" s="1"/>
  <c r="L24" i="14"/>
  <c r="R24" i="14" s="1"/>
  <c r="H24" i="14"/>
  <c r="G24" i="14"/>
  <c r="F24" i="14"/>
  <c r="E24" i="14"/>
  <c r="D24" i="14" s="1"/>
  <c r="T23" i="14"/>
  <c r="P23" i="14"/>
  <c r="L23" i="14" s="1"/>
  <c r="R23" i="14" s="1"/>
  <c r="O23" i="14"/>
  <c r="U23" i="14" s="1"/>
  <c r="N23" i="14"/>
  <c r="M23" i="14"/>
  <c r="S23" i="14" s="1"/>
  <c r="H23" i="14"/>
  <c r="G23" i="14"/>
  <c r="F23" i="14"/>
  <c r="E23" i="14"/>
  <c r="D23" i="14" s="1"/>
  <c r="S22" i="14"/>
  <c r="P22" i="14"/>
  <c r="V22" i="14" s="1"/>
  <c r="O22" i="14"/>
  <c r="U22" i="14" s="1"/>
  <c r="N22" i="14"/>
  <c r="L22" i="14" s="1"/>
  <c r="M22" i="14"/>
  <c r="H22" i="14"/>
  <c r="G22" i="14"/>
  <c r="D22" i="14" s="1"/>
  <c r="F22" i="14"/>
  <c r="E22" i="14"/>
  <c r="V21" i="14"/>
  <c r="T21" i="14"/>
  <c r="P21" i="14"/>
  <c r="O21" i="14"/>
  <c r="N21" i="14"/>
  <c r="M21" i="14"/>
  <c r="H21" i="14"/>
  <c r="H30" i="14" s="1"/>
  <c r="G21" i="14"/>
  <c r="G30" i="14" s="1"/>
  <c r="F21" i="14"/>
  <c r="E21" i="14"/>
  <c r="P19" i="14"/>
  <c r="V19" i="14" s="1"/>
  <c r="O19" i="14"/>
  <c r="M19" i="14"/>
  <c r="S19" i="14" s="1"/>
  <c r="H19" i="14"/>
  <c r="F19" i="14"/>
  <c r="E19" i="14"/>
  <c r="T18" i="14"/>
  <c r="O18" i="14"/>
  <c r="U18" i="14" s="1"/>
  <c r="N18" i="14"/>
  <c r="M18" i="14"/>
  <c r="S18" i="14" s="1"/>
  <c r="H18" i="14"/>
  <c r="G18" i="14"/>
  <c r="F18" i="14"/>
  <c r="P17" i="14"/>
  <c r="V17" i="14" s="1"/>
  <c r="O17" i="14"/>
  <c r="U17" i="14" s="1"/>
  <c r="N17" i="14"/>
  <c r="T17" i="14" s="1"/>
  <c r="H17" i="14"/>
  <c r="G17" i="14"/>
  <c r="E17" i="14"/>
  <c r="V16" i="14"/>
  <c r="P16" i="14"/>
  <c r="N16" i="14"/>
  <c r="T16" i="14" s="1"/>
  <c r="M16" i="14"/>
  <c r="G16" i="14"/>
  <c r="F16" i="14"/>
  <c r="D16" i="14" s="1"/>
  <c r="E16" i="14"/>
  <c r="U15" i="14"/>
  <c r="P15" i="14"/>
  <c r="V15" i="14" s="1"/>
  <c r="O15" i="14"/>
  <c r="N15" i="14"/>
  <c r="T15" i="14" s="1"/>
  <c r="H15" i="14"/>
  <c r="G15" i="14"/>
  <c r="E15" i="14"/>
  <c r="P14" i="14"/>
  <c r="V14" i="14" s="1"/>
  <c r="O14" i="14"/>
  <c r="U14" i="14" s="1"/>
  <c r="H14" i="14"/>
  <c r="E14" i="14"/>
  <c r="S13" i="14"/>
  <c r="P13" i="14"/>
  <c r="V13" i="14" s="1"/>
  <c r="O13" i="14"/>
  <c r="U13" i="14" s="1"/>
  <c r="N13" i="14"/>
  <c r="L13" i="14" s="1"/>
  <c r="R13" i="14" s="1"/>
  <c r="M13" i="14"/>
  <c r="H13" i="14"/>
  <c r="G13" i="14"/>
  <c r="D13" i="14" s="1"/>
  <c r="F13" i="14"/>
  <c r="E13" i="14"/>
  <c r="V12" i="14"/>
  <c r="P12" i="14"/>
  <c r="O12" i="14"/>
  <c r="U12" i="14" s="1"/>
  <c r="N12" i="14"/>
  <c r="T12" i="14" s="1"/>
  <c r="M12" i="14"/>
  <c r="L12" i="14" s="1"/>
  <c r="R12" i="14" s="1"/>
  <c r="H12" i="14"/>
  <c r="G12" i="14"/>
  <c r="F12" i="14"/>
  <c r="D12" i="14" s="1"/>
  <c r="E12" i="14"/>
  <c r="U11" i="14"/>
  <c r="P11" i="14"/>
  <c r="V11" i="14" s="1"/>
  <c r="O11" i="14"/>
  <c r="H11" i="14"/>
  <c r="E11" i="14"/>
  <c r="D11" i="14" s="1"/>
  <c r="P10" i="14"/>
  <c r="V10" i="14" s="1"/>
  <c r="O10" i="14"/>
  <c r="U10" i="14" s="1"/>
  <c r="H10" i="14"/>
  <c r="E10" i="14"/>
  <c r="N9" i="14"/>
  <c r="T9" i="14" s="1"/>
  <c r="G9" i="14"/>
  <c r="N8" i="14"/>
  <c r="T8" i="14" s="1"/>
  <c r="M8" i="14"/>
  <c r="G8" i="14"/>
  <c r="F8" i="14"/>
  <c r="P7" i="14"/>
  <c r="V7" i="14" s="1"/>
  <c r="E7" i="14"/>
  <c r="T6" i="14"/>
  <c r="P6" i="14"/>
  <c r="V6" i="14" s="1"/>
  <c r="O6" i="14"/>
  <c r="L6" i="14" s="1"/>
  <c r="R6" i="14" s="1"/>
  <c r="N6" i="14"/>
  <c r="M6" i="14"/>
  <c r="S6" i="14" s="1"/>
  <c r="H6" i="14"/>
  <c r="D6" i="14" s="1"/>
  <c r="G6" i="14"/>
  <c r="F6" i="14"/>
  <c r="E6" i="14"/>
  <c r="N5" i="14"/>
  <c r="G5" i="14"/>
  <c r="V4" i="14"/>
  <c r="P4" i="14"/>
  <c r="O4" i="14"/>
  <c r="U4" i="14" s="1"/>
  <c r="N4" i="14"/>
  <c r="T4" i="14" s="1"/>
  <c r="M4" i="14"/>
  <c r="L4" i="14" s="1"/>
  <c r="H4" i="14"/>
  <c r="G4" i="14"/>
  <c r="F4" i="14"/>
  <c r="D4" i="14" s="1"/>
  <c r="E4" i="14"/>
  <c r="R2" i="14"/>
  <c r="U411" i="13"/>
  <c r="S411" i="13"/>
  <c r="P411" i="13"/>
  <c r="V411" i="13" s="1"/>
  <c r="O411" i="13"/>
  <c r="N411" i="13"/>
  <c r="T411" i="13" s="1"/>
  <c r="M411" i="13"/>
  <c r="L411" i="13"/>
  <c r="R411" i="13" s="1"/>
  <c r="H411" i="13"/>
  <c r="G411" i="13"/>
  <c r="F411" i="13"/>
  <c r="E411" i="13"/>
  <c r="D411" i="13"/>
  <c r="V410" i="13"/>
  <c r="T410" i="13"/>
  <c r="R410" i="13"/>
  <c r="P410" i="13"/>
  <c r="O410" i="13"/>
  <c r="U410" i="13" s="1"/>
  <c r="N410" i="13"/>
  <c r="M410" i="13"/>
  <c r="S410" i="13" s="1"/>
  <c r="L410" i="13"/>
  <c r="H410" i="13"/>
  <c r="G410" i="13"/>
  <c r="F410" i="13"/>
  <c r="F412" i="13" s="1"/>
  <c r="E410" i="13"/>
  <c r="D410" i="13"/>
  <c r="U409" i="13"/>
  <c r="S409" i="13"/>
  <c r="P409" i="13"/>
  <c r="V409" i="13" s="1"/>
  <c r="O409" i="13"/>
  <c r="N409" i="13"/>
  <c r="T409" i="13" s="1"/>
  <c r="M409" i="13"/>
  <c r="L409" i="13"/>
  <c r="R409" i="13" s="1"/>
  <c r="H409" i="13"/>
  <c r="G409" i="13"/>
  <c r="F409" i="13"/>
  <c r="E409" i="13"/>
  <c r="D409" i="13"/>
  <c r="V408" i="13"/>
  <c r="T408" i="13"/>
  <c r="R408" i="13"/>
  <c r="P408" i="13"/>
  <c r="P412" i="13" s="1"/>
  <c r="O408" i="13"/>
  <c r="U408" i="13" s="1"/>
  <c r="N408" i="13"/>
  <c r="M408" i="13"/>
  <c r="S408" i="13" s="1"/>
  <c r="L408" i="13"/>
  <c r="H408" i="13"/>
  <c r="G408" i="13"/>
  <c r="F408" i="13"/>
  <c r="E408" i="13"/>
  <c r="E412" i="13" s="1"/>
  <c r="D408" i="13"/>
  <c r="U407" i="13"/>
  <c r="S407" i="13"/>
  <c r="P407" i="13"/>
  <c r="V407" i="13" s="1"/>
  <c r="O407" i="13"/>
  <c r="N407" i="13"/>
  <c r="T407" i="13" s="1"/>
  <c r="M407" i="13"/>
  <c r="L407" i="13"/>
  <c r="R407" i="13" s="1"/>
  <c r="H407" i="13"/>
  <c r="G407" i="13"/>
  <c r="F407" i="13"/>
  <c r="E407" i="13"/>
  <c r="D407" i="13"/>
  <c r="V405" i="13"/>
  <c r="T405" i="13"/>
  <c r="R405" i="13"/>
  <c r="P405" i="13"/>
  <c r="O405" i="13"/>
  <c r="U405" i="13" s="1"/>
  <c r="N405" i="13"/>
  <c r="M405" i="13"/>
  <c r="S405" i="13" s="1"/>
  <c r="L405" i="13"/>
  <c r="H405" i="13"/>
  <c r="G405" i="13"/>
  <c r="F405" i="13"/>
  <c r="E405" i="13"/>
  <c r="D405" i="13"/>
  <c r="U404" i="13"/>
  <c r="S404" i="13"/>
  <c r="P404" i="13"/>
  <c r="O404" i="13"/>
  <c r="O406" i="13" s="1"/>
  <c r="N404" i="13"/>
  <c r="M404" i="13"/>
  <c r="M406" i="13" s="1"/>
  <c r="L404" i="13"/>
  <c r="R404" i="13" s="1"/>
  <c r="H404" i="13"/>
  <c r="H406" i="13" s="1"/>
  <c r="G404" i="13"/>
  <c r="G406" i="13" s="1"/>
  <c r="F404" i="13"/>
  <c r="F406" i="13" s="1"/>
  <c r="E404" i="13"/>
  <c r="E406" i="13" s="1"/>
  <c r="D406" i="13" s="1"/>
  <c r="D404" i="13"/>
  <c r="V403" i="13"/>
  <c r="T403" i="13"/>
  <c r="R403" i="13"/>
  <c r="P403" i="13"/>
  <c r="O403" i="13"/>
  <c r="U403" i="13" s="1"/>
  <c r="N403" i="13"/>
  <c r="M403" i="13"/>
  <c r="S403" i="13" s="1"/>
  <c r="L403" i="13"/>
  <c r="H403" i="13"/>
  <c r="G403" i="13"/>
  <c r="F403" i="13"/>
  <c r="E403" i="13"/>
  <c r="D403" i="13"/>
  <c r="F402" i="13"/>
  <c r="U401" i="13"/>
  <c r="S401" i="13"/>
  <c r="P401" i="13"/>
  <c r="V401" i="13" s="1"/>
  <c r="O401" i="13"/>
  <c r="N401" i="13"/>
  <c r="T401" i="13" s="1"/>
  <c r="M401" i="13"/>
  <c r="L401" i="13"/>
  <c r="R401" i="13" s="1"/>
  <c r="H401" i="13"/>
  <c r="G401" i="13"/>
  <c r="F401" i="13"/>
  <c r="E401" i="13"/>
  <c r="D401" i="13"/>
  <c r="V400" i="13"/>
  <c r="T400" i="13"/>
  <c r="R400" i="13"/>
  <c r="P400" i="13"/>
  <c r="O400" i="13"/>
  <c r="N400" i="13"/>
  <c r="M400" i="13"/>
  <c r="S400" i="13" s="1"/>
  <c r="L400" i="13"/>
  <c r="H400" i="13"/>
  <c r="H402" i="13" s="1"/>
  <c r="G400" i="13"/>
  <c r="F400" i="13"/>
  <c r="E400" i="13"/>
  <c r="D400" i="13"/>
  <c r="U399" i="13"/>
  <c r="S399" i="13"/>
  <c r="P399" i="13"/>
  <c r="V399" i="13" s="1"/>
  <c r="O399" i="13"/>
  <c r="N399" i="13"/>
  <c r="T399" i="13" s="1"/>
  <c r="M399" i="13"/>
  <c r="L399" i="13"/>
  <c r="R399" i="13" s="1"/>
  <c r="H399" i="13"/>
  <c r="G399" i="13"/>
  <c r="F399" i="13"/>
  <c r="E399" i="13"/>
  <c r="D399" i="13"/>
  <c r="N398" i="13"/>
  <c r="G398" i="13"/>
  <c r="V397" i="13"/>
  <c r="T397" i="13"/>
  <c r="R397" i="13"/>
  <c r="P397" i="13"/>
  <c r="O397" i="13"/>
  <c r="U397" i="13" s="1"/>
  <c r="N397" i="13"/>
  <c r="M397" i="13"/>
  <c r="S397" i="13" s="1"/>
  <c r="L397" i="13"/>
  <c r="H397" i="13"/>
  <c r="G397" i="13"/>
  <c r="F397" i="13"/>
  <c r="E397" i="13"/>
  <c r="D397" i="13"/>
  <c r="U396" i="13"/>
  <c r="S396" i="13"/>
  <c r="P396" i="13"/>
  <c r="V396" i="13" s="1"/>
  <c r="O396" i="13"/>
  <c r="N396" i="13"/>
  <c r="T396" i="13" s="1"/>
  <c r="M396" i="13"/>
  <c r="L396" i="13"/>
  <c r="R396" i="13" s="1"/>
  <c r="H396" i="13"/>
  <c r="G396" i="13"/>
  <c r="F396" i="13"/>
  <c r="E396" i="13"/>
  <c r="E398" i="13" s="1"/>
  <c r="D396" i="13"/>
  <c r="V395" i="13"/>
  <c r="T395" i="13"/>
  <c r="R395" i="13"/>
  <c r="P395" i="13"/>
  <c r="O395" i="13"/>
  <c r="N395" i="13"/>
  <c r="M395" i="13"/>
  <c r="L395" i="13"/>
  <c r="H395" i="13"/>
  <c r="G395" i="13"/>
  <c r="F395" i="13"/>
  <c r="E395" i="13"/>
  <c r="D395" i="13"/>
  <c r="U394" i="13"/>
  <c r="S394" i="13"/>
  <c r="P394" i="13"/>
  <c r="V394" i="13" s="1"/>
  <c r="O394" i="13"/>
  <c r="N394" i="13"/>
  <c r="T394" i="13" s="1"/>
  <c r="M394" i="13"/>
  <c r="L394" i="13"/>
  <c r="R394" i="13" s="1"/>
  <c r="H394" i="13"/>
  <c r="G394" i="13"/>
  <c r="F394" i="13"/>
  <c r="E394" i="13"/>
  <c r="D394" i="13"/>
  <c r="P393" i="13"/>
  <c r="N393" i="13"/>
  <c r="G393" i="13"/>
  <c r="E393" i="13"/>
  <c r="D393" i="13" s="1"/>
  <c r="V392" i="13"/>
  <c r="T392" i="13"/>
  <c r="R392" i="13"/>
  <c r="P392" i="13"/>
  <c r="O392" i="13"/>
  <c r="N392" i="13"/>
  <c r="M392" i="13"/>
  <c r="L392" i="13"/>
  <c r="H392" i="13"/>
  <c r="H393" i="13" s="1"/>
  <c r="G392" i="13"/>
  <c r="F392" i="13"/>
  <c r="F393" i="13" s="1"/>
  <c r="E392" i="13"/>
  <c r="D392" i="13"/>
  <c r="U391" i="13"/>
  <c r="S391" i="13"/>
  <c r="P391" i="13"/>
  <c r="V391" i="13" s="1"/>
  <c r="O391" i="13"/>
  <c r="N391" i="13"/>
  <c r="T391" i="13" s="1"/>
  <c r="M391" i="13"/>
  <c r="L391" i="13"/>
  <c r="R391" i="13" s="1"/>
  <c r="H391" i="13"/>
  <c r="G391" i="13"/>
  <c r="F391" i="13"/>
  <c r="E391" i="13"/>
  <c r="D391" i="13"/>
  <c r="P390" i="13"/>
  <c r="V389" i="13"/>
  <c r="T389" i="13"/>
  <c r="R389" i="13"/>
  <c r="P389" i="13"/>
  <c r="O389" i="13"/>
  <c r="U389" i="13" s="1"/>
  <c r="N389" i="13"/>
  <c r="M389" i="13"/>
  <c r="S389" i="13" s="1"/>
  <c r="L389" i="13"/>
  <c r="H389" i="13"/>
  <c r="G389" i="13"/>
  <c r="F389" i="13"/>
  <c r="E389" i="13"/>
  <c r="D389" i="13"/>
  <c r="U388" i="13"/>
  <c r="S388" i="13"/>
  <c r="P388" i="13"/>
  <c r="V388" i="13" s="1"/>
  <c r="O388" i="13"/>
  <c r="N388" i="13"/>
  <c r="M388" i="13"/>
  <c r="L388" i="13"/>
  <c r="R388" i="13" s="1"/>
  <c r="H388" i="13"/>
  <c r="G388" i="13"/>
  <c r="G390" i="13" s="1"/>
  <c r="F388" i="13"/>
  <c r="E388" i="13"/>
  <c r="E390" i="13" s="1"/>
  <c r="D390" i="13" s="1"/>
  <c r="D388" i="13"/>
  <c r="V387" i="13"/>
  <c r="T387" i="13"/>
  <c r="R387" i="13"/>
  <c r="P387" i="13"/>
  <c r="O387" i="13"/>
  <c r="N387" i="13"/>
  <c r="M387" i="13"/>
  <c r="L387" i="13"/>
  <c r="H387" i="13"/>
  <c r="H390" i="13" s="1"/>
  <c r="G387" i="13"/>
  <c r="F387" i="13"/>
  <c r="F390" i="13" s="1"/>
  <c r="E387" i="13"/>
  <c r="D387" i="13"/>
  <c r="U386" i="13"/>
  <c r="S386" i="13"/>
  <c r="P386" i="13"/>
  <c r="V386" i="13" s="1"/>
  <c r="O386" i="13"/>
  <c r="N386" i="13"/>
  <c r="T386" i="13" s="1"/>
  <c r="M386" i="13"/>
  <c r="L386" i="13"/>
  <c r="R386" i="13" s="1"/>
  <c r="H386" i="13"/>
  <c r="G386" i="13"/>
  <c r="F386" i="13"/>
  <c r="E386" i="13"/>
  <c r="D386" i="13"/>
  <c r="N385" i="13"/>
  <c r="G385" i="13"/>
  <c r="V384" i="13"/>
  <c r="T384" i="13"/>
  <c r="R384" i="13"/>
  <c r="P384" i="13"/>
  <c r="O384" i="13"/>
  <c r="U384" i="13" s="1"/>
  <c r="N384" i="13"/>
  <c r="M384" i="13"/>
  <c r="S384" i="13" s="1"/>
  <c r="L384" i="13"/>
  <c r="H384" i="13"/>
  <c r="G384" i="13"/>
  <c r="F384" i="13"/>
  <c r="E384" i="13"/>
  <c r="D384" i="13"/>
  <c r="U383" i="13"/>
  <c r="S383" i="13"/>
  <c r="P383" i="13"/>
  <c r="V383" i="13" s="1"/>
  <c r="O383" i="13"/>
  <c r="O385" i="13" s="1"/>
  <c r="N383" i="13"/>
  <c r="T383" i="13" s="1"/>
  <c r="M383" i="13"/>
  <c r="M385" i="13" s="1"/>
  <c r="L383" i="13"/>
  <c r="R383" i="13" s="1"/>
  <c r="H383" i="13"/>
  <c r="H385" i="13" s="1"/>
  <c r="G383" i="13"/>
  <c r="F383" i="13"/>
  <c r="F385" i="13" s="1"/>
  <c r="E383" i="13"/>
  <c r="E385" i="13" s="1"/>
  <c r="D383" i="13"/>
  <c r="V382" i="13"/>
  <c r="T382" i="13"/>
  <c r="R382" i="13"/>
  <c r="P382" i="13"/>
  <c r="O382" i="13"/>
  <c r="U382" i="13" s="1"/>
  <c r="N382" i="13"/>
  <c r="M382" i="13"/>
  <c r="S382" i="13" s="1"/>
  <c r="L382" i="13"/>
  <c r="H382" i="13"/>
  <c r="G382" i="13"/>
  <c r="F382" i="13"/>
  <c r="E382" i="13"/>
  <c r="D382" i="13"/>
  <c r="O381" i="13"/>
  <c r="H381" i="13"/>
  <c r="U380" i="13"/>
  <c r="S380" i="13"/>
  <c r="P380" i="13"/>
  <c r="V380" i="13" s="1"/>
  <c r="O380" i="13"/>
  <c r="N380" i="13"/>
  <c r="T380" i="13" s="1"/>
  <c r="M380" i="13"/>
  <c r="L380" i="13"/>
  <c r="R380" i="13" s="1"/>
  <c r="H380" i="13"/>
  <c r="G380" i="13"/>
  <c r="F380" i="13"/>
  <c r="E380" i="13"/>
  <c r="D380" i="13"/>
  <c r="V379" i="13"/>
  <c r="T379" i="13"/>
  <c r="R379" i="13"/>
  <c r="P379" i="13"/>
  <c r="P381" i="13" s="1"/>
  <c r="O379" i="13"/>
  <c r="U379" i="13" s="1"/>
  <c r="N379" i="13"/>
  <c r="N381" i="13" s="1"/>
  <c r="M379" i="13"/>
  <c r="S379" i="13" s="1"/>
  <c r="L379" i="13"/>
  <c r="H379" i="13"/>
  <c r="G379" i="13"/>
  <c r="G381" i="13" s="1"/>
  <c r="F379" i="13"/>
  <c r="F381" i="13" s="1"/>
  <c r="E379" i="13"/>
  <c r="E381" i="13" s="1"/>
  <c r="D381" i="13" s="1"/>
  <c r="D379" i="13"/>
  <c r="U378" i="13"/>
  <c r="S378" i="13"/>
  <c r="P378" i="13"/>
  <c r="V378" i="13" s="1"/>
  <c r="O378" i="13"/>
  <c r="N378" i="13"/>
  <c r="T378" i="13" s="1"/>
  <c r="M378" i="13"/>
  <c r="L378" i="13"/>
  <c r="R378" i="13" s="1"/>
  <c r="H378" i="13"/>
  <c r="G378" i="13"/>
  <c r="F378" i="13"/>
  <c r="E378" i="13"/>
  <c r="D378" i="13"/>
  <c r="V376" i="13"/>
  <c r="T376" i="13"/>
  <c r="R376" i="13"/>
  <c r="P376" i="13"/>
  <c r="O376" i="13"/>
  <c r="U376" i="13" s="1"/>
  <c r="N376" i="13"/>
  <c r="M376" i="13"/>
  <c r="S376" i="13" s="1"/>
  <c r="L376" i="13"/>
  <c r="H376" i="13"/>
  <c r="G376" i="13"/>
  <c r="F376" i="13"/>
  <c r="E376" i="13"/>
  <c r="D376" i="13"/>
  <c r="U375" i="13"/>
  <c r="S375" i="13"/>
  <c r="P375" i="13"/>
  <c r="V375" i="13" s="1"/>
  <c r="O375" i="13"/>
  <c r="N375" i="13"/>
  <c r="T375" i="13" s="1"/>
  <c r="M375" i="13"/>
  <c r="L375" i="13"/>
  <c r="R375" i="13" s="1"/>
  <c r="H375" i="13"/>
  <c r="G375" i="13"/>
  <c r="F375" i="13"/>
  <c r="E375" i="13"/>
  <c r="D375" i="13"/>
  <c r="V374" i="13"/>
  <c r="T374" i="13"/>
  <c r="R374" i="13"/>
  <c r="P374" i="13"/>
  <c r="O374" i="13"/>
  <c r="U374" i="13" s="1"/>
  <c r="N374" i="13"/>
  <c r="M374" i="13"/>
  <c r="S374" i="13" s="1"/>
  <c r="L374" i="13"/>
  <c r="H374" i="13"/>
  <c r="G374" i="13"/>
  <c r="F374" i="13"/>
  <c r="E374" i="13"/>
  <c r="D374" i="13"/>
  <c r="U373" i="13"/>
  <c r="S373" i="13"/>
  <c r="P373" i="13"/>
  <c r="V373" i="13" s="1"/>
  <c r="O373" i="13"/>
  <c r="N373" i="13"/>
  <c r="T373" i="13" s="1"/>
  <c r="M373" i="13"/>
  <c r="L373" i="13"/>
  <c r="R373" i="13" s="1"/>
  <c r="H373" i="13"/>
  <c r="G373" i="13"/>
  <c r="F373" i="13"/>
  <c r="E373" i="13"/>
  <c r="D373" i="13"/>
  <c r="V372" i="13"/>
  <c r="T372" i="13"/>
  <c r="R372" i="13"/>
  <c r="P372" i="13"/>
  <c r="O372" i="13"/>
  <c r="U372" i="13" s="1"/>
  <c r="N372" i="13"/>
  <c r="M372" i="13"/>
  <c r="S372" i="13" s="1"/>
  <c r="L372" i="13"/>
  <c r="H372" i="13"/>
  <c r="G372" i="13"/>
  <c r="F372" i="13"/>
  <c r="E372" i="13"/>
  <c r="D372" i="13"/>
  <c r="U371" i="13"/>
  <c r="S371" i="13"/>
  <c r="P371" i="13"/>
  <c r="O371" i="13"/>
  <c r="N371" i="13"/>
  <c r="M371" i="13"/>
  <c r="L371" i="13"/>
  <c r="R371" i="13" s="1"/>
  <c r="H371" i="13"/>
  <c r="G371" i="13"/>
  <c r="F371" i="13"/>
  <c r="E371" i="13"/>
  <c r="E377" i="13" s="1"/>
  <c r="D371" i="13"/>
  <c r="V370" i="13"/>
  <c r="T370" i="13"/>
  <c r="R370" i="13"/>
  <c r="P370" i="13"/>
  <c r="O370" i="13"/>
  <c r="U370" i="13" s="1"/>
  <c r="N370" i="13"/>
  <c r="M370" i="13"/>
  <c r="S370" i="13" s="1"/>
  <c r="L370" i="13"/>
  <c r="H370" i="13"/>
  <c r="G370" i="13"/>
  <c r="F370" i="13"/>
  <c r="E370" i="13"/>
  <c r="D370" i="13"/>
  <c r="F369" i="13"/>
  <c r="U368" i="13"/>
  <c r="S368" i="13"/>
  <c r="P368" i="13"/>
  <c r="O368" i="13"/>
  <c r="N368" i="13"/>
  <c r="T368" i="13" s="1"/>
  <c r="M368" i="13"/>
  <c r="L368" i="13"/>
  <c r="R368" i="13" s="1"/>
  <c r="H368" i="13"/>
  <c r="G368" i="13"/>
  <c r="F368" i="13"/>
  <c r="E368" i="13"/>
  <c r="D368" i="13"/>
  <c r="V367" i="13"/>
  <c r="T367" i="13"/>
  <c r="R367" i="13"/>
  <c r="P367" i="13"/>
  <c r="O367" i="13"/>
  <c r="N367" i="13"/>
  <c r="M367" i="13"/>
  <c r="S367" i="13" s="1"/>
  <c r="L367" i="13"/>
  <c r="H367" i="13"/>
  <c r="H369" i="13" s="1"/>
  <c r="G367" i="13"/>
  <c r="F367" i="13"/>
  <c r="E367" i="13"/>
  <c r="D367" i="13"/>
  <c r="U366" i="13"/>
  <c r="S366" i="13"/>
  <c r="P366" i="13"/>
  <c r="V366" i="13" s="1"/>
  <c r="O366" i="13"/>
  <c r="N366" i="13"/>
  <c r="T366" i="13" s="1"/>
  <c r="M366" i="13"/>
  <c r="L366" i="13"/>
  <c r="R366" i="13" s="1"/>
  <c r="H366" i="13"/>
  <c r="G366" i="13"/>
  <c r="F366" i="13"/>
  <c r="E366" i="13"/>
  <c r="D366" i="13"/>
  <c r="N365" i="13"/>
  <c r="G365" i="13"/>
  <c r="V364" i="13"/>
  <c r="T364" i="13"/>
  <c r="R364" i="13"/>
  <c r="P364" i="13"/>
  <c r="O364" i="13"/>
  <c r="U364" i="13" s="1"/>
  <c r="N364" i="13"/>
  <c r="M364" i="13"/>
  <c r="S364" i="13" s="1"/>
  <c r="L364" i="13"/>
  <c r="H364" i="13"/>
  <c r="G364" i="13"/>
  <c r="F364" i="13"/>
  <c r="E364" i="13"/>
  <c r="D364" i="13"/>
  <c r="U363" i="13"/>
  <c r="S363" i="13"/>
  <c r="P363" i="13"/>
  <c r="V363" i="13" s="1"/>
  <c r="O363" i="13"/>
  <c r="O365" i="13" s="1"/>
  <c r="N363" i="13"/>
  <c r="T363" i="13" s="1"/>
  <c r="M363" i="13"/>
  <c r="M365" i="13" s="1"/>
  <c r="L363" i="13"/>
  <c r="R363" i="13" s="1"/>
  <c r="H363" i="13"/>
  <c r="H365" i="13" s="1"/>
  <c r="G363" i="13"/>
  <c r="F363" i="13"/>
  <c r="F365" i="13" s="1"/>
  <c r="E363" i="13"/>
  <c r="E365" i="13" s="1"/>
  <c r="D363" i="13"/>
  <c r="V362" i="13"/>
  <c r="T362" i="13"/>
  <c r="R362" i="13"/>
  <c r="P362" i="13"/>
  <c r="O362" i="13"/>
  <c r="U362" i="13" s="1"/>
  <c r="N362" i="13"/>
  <c r="M362" i="13"/>
  <c r="S362" i="13" s="1"/>
  <c r="L362" i="13"/>
  <c r="H362" i="13"/>
  <c r="G362" i="13"/>
  <c r="F362" i="13"/>
  <c r="E362" i="13"/>
  <c r="D362" i="13"/>
  <c r="O361" i="13"/>
  <c r="H361" i="13"/>
  <c r="U360" i="13"/>
  <c r="S360" i="13"/>
  <c r="P360" i="13"/>
  <c r="V360" i="13" s="1"/>
  <c r="O360" i="13"/>
  <c r="N360" i="13"/>
  <c r="T360" i="13" s="1"/>
  <c r="M360" i="13"/>
  <c r="L360" i="13"/>
  <c r="R360" i="13" s="1"/>
  <c r="H360" i="13"/>
  <c r="G360" i="13"/>
  <c r="F360" i="13"/>
  <c r="E360" i="13"/>
  <c r="D360" i="13"/>
  <c r="V359" i="13"/>
  <c r="T359" i="13"/>
  <c r="R359" i="13"/>
  <c r="P359" i="13"/>
  <c r="P361" i="13" s="1"/>
  <c r="O359" i="13"/>
  <c r="U359" i="13" s="1"/>
  <c r="N359" i="13"/>
  <c r="N361" i="13" s="1"/>
  <c r="M359" i="13"/>
  <c r="S359" i="13" s="1"/>
  <c r="L359" i="13"/>
  <c r="H359" i="13"/>
  <c r="G359" i="13"/>
  <c r="G361" i="13" s="1"/>
  <c r="F359" i="13"/>
  <c r="F361" i="13" s="1"/>
  <c r="E359" i="13"/>
  <c r="E361" i="13" s="1"/>
  <c r="D361" i="13" s="1"/>
  <c r="D359" i="13"/>
  <c r="P358" i="13"/>
  <c r="V358" i="13" s="1"/>
  <c r="O358" i="13"/>
  <c r="U358" i="13" s="1"/>
  <c r="N358" i="13"/>
  <c r="T358" i="13" s="1"/>
  <c r="M358" i="13"/>
  <c r="S358" i="13" s="1"/>
  <c r="L358" i="13"/>
  <c r="R358" i="13" s="1"/>
  <c r="H358" i="13"/>
  <c r="G358" i="13"/>
  <c r="F358" i="13"/>
  <c r="E358" i="13"/>
  <c r="D358" i="13"/>
  <c r="M357" i="13"/>
  <c r="U356" i="13"/>
  <c r="S356" i="13"/>
  <c r="P356" i="13"/>
  <c r="V356" i="13" s="1"/>
  <c r="O356" i="13"/>
  <c r="N356" i="13"/>
  <c r="T356" i="13" s="1"/>
  <c r="M356" i="13"/>
  <c r="L356" i="13"/>
  <c r="R356" i="13" s="1"/>
  <c r="H356" i="13"/>
  <c r="G356" i="13"/>
  <c r="F356" i="13"/>
  <c r="E356" i="13"/>
  <c r="D356" i="13"/>
  <c r="V355" i="13"/>
  <c r="T355" i="13"/>
  <c r="R355" i="13"/>
  <c r="P355" i="13"/>
  <c r="O355" i="13"/>
  <c r="N355" i="13"/>
  <c r="N357" i="13" s="1"/>
  <c r="M355" i="13"/>
  <c r="S355" i="13" s="1"/>
  <c r="L355" i="13"/>
  <c r="H355" i="13"/>
  <c r="H357" i="13" s="1"/>
  <c r="G355" i="13"/>
  <c r="G357" i="13" s="1"/>
  <c r="F355" i="13"/>
  <c r="F357" i="13" s="1"/>
  <c r="E355" i="13"/>
  <c r="D355" i="13"/>
  <c r="U354" i="13"/>
  <c r="S354" i="13"/>
  <c r="P354" i="13"/>
  <c r="V354" i="13" s="1"/>
  <c r="O354" i="13"/>
  <c r="N354" i="13"/>
  <c r="T354" i="13" s="1"/>
  <c r="M354" i="13"/>
  <c r="L354" i="13"/>
  <c r="R354" i="13" s="1"/>
  <c r="H354" i="13"/>
  <c r="G354" i="13"/>
  <c r="F354" i="13"/>
  <c r="E354" i="13"/>
  <c r="D354" i="13"/>
  <c r="P353" i="13"/>
  <c r="V352" i="13"/>
  <c r="T352" i="13"/>
  <c r="R352" i="13"/>
  <c r="P352" i="13"/>
  <c r="O352" i="13"/>
  <c r="U352" i="13" s="1"/>
  <c r="N352" i="13"/>
  <c r="M352" i="13"/>
  <c r="S352" i="13" s="1"/>
  <c r="L352" i="13"/>
  <c r="H352" i="13"/>
  <c r="G352" i="13"/>
  <c r="F352" i="13"/>
  <c r="E352" i="13"/>
  <c r="D352" i="13"/>
  <c r="U351" i="13"/>
  <c r="S351" i="13"/>
  <c r="P351" i="13"/>
  <c r="V351" i="13" s="1"/>
  <c r="O351" i="13"/>
  <c r="N351" i="13"/>
  <c r="T351" i="13" s="1"/>
  <c r="M351" i="13"/>
  <c r="L351" i="13"/>
  <c r="R351" i="13" s="1"/>
  <c r="H351" i="13"/>
  <c r="G351" i="13"/>
  <c r="F351" i="13"/>
  <c r="E351" i="13"/>
  <c r="E353" i="13" s="1"/>
  <c r="D351" i="13"/>
  <c r="V350" i="13"/>
  <c r="T350" i="13"/>
  <c r="R350" i="13"/>
  <c r="P350" i="13"/>
  <c r="O350" i="13"/>
  <c r="U350" i="13" s="1"/>
  <c r="N350" i="13"/>
  <c r="M350" i="13"/>
  <c r="S350" i="13" s="1"/>
  <c r="L350" i="13"/>
  <c r="H350" i="13"/>
  <c r="G350" i="13"/>
  <c r="F350" i="13"/>
  <c r="E350" i="13"/>
  <c r="D350" i="13"/>
  <c r="U349" i="13"/>
  <c r="S349" i="13"/>
  <c r="P349" i="13"/>
  <c r="V349" i="13" s="1"/>
  <c r="O349" i="13"/>
  <c r="N349" i="13"/>
  <c r="M349" i="13"/>
  <c r="L349" i="13"/>
  <c r="R349" i="13" s="1"/>
  <c r="H349" i="13"/>
  <c r="G349" i="13"/>
  <c r="G353" i="13" s="1"/>
  <c r="F349" i="13"/>
  <c r="E349" i="13"/>
  <c r="D349" i="13"/>
  <c r="V348" i="13"/>
  <c r="T348" i="13"/>
  <c r="R348" i="13"/>
  <c r="P348" i="13"/>
  <c r="O348" i="13"/>
  <c r="U348" i="13" s="1"/>
  <c r="N348" i="13"/>
  <c r="M348" i="13"/>
  <c r="S348" i="13" s="1"/>
  <c r="L348" i="13"/>
  <c r="H348" i="13"/>
  <c r="G348" i="13"/>
  <c r="F348" i="13"/>
  <c r="E348" i="13"/>
  <c r="D348" i="13"/>
  <c r="O347" i="13"/>
  <c r="U346" i="13"/>
  <c r="S346" i="13"/>
  <c r="P346" i="13"/>
  <c r="V346" i="13" s="1"/>
  <c r="O346" i="13"/>
  <c r="N346" i="13"/>
  <c r="T346" i="13" s="1"/>
  <c r="M346" i="13"/>
  <c r="L346" i="13"/>
  <c r="R346" i="13" s="1"/>
  <c r="H346" i="13"/>
  <c r="G346" i="13"/>
  <c r="F346" i="13"/>
  <c r="E346" i="13"/>
  <c r="D346" i="13"/>
  <c r="V345" i="13"/>
  <c r="T345" i="13"/>
  <c r="R345" i="13"/>
  <c r="P345" i="13"/>
  <c r="P347" i="13" s="1"/>
  <c r="O345" i="13"/>
  <c r="U345" i="13" s="1"/>
  <c r="N345" i="13"/>
  <c r="M345" i="13"/>
  <c r="L345" i="13"/>
  <c r="H345" i="13"/>
  <c r="H347" i="13" s="1"/>
  <c r="G345" i="13"/>
  <c r="F345" i="13"/>
  <c r="F347" i="13" s="1"/>
  <c r="E345" i="13"/>
  <c r="E347" i="13" s="1"/>
  <c r="D345" i="13"/>
  <c r="U344" i="13"/>
  <c r="S344" i="13"/>
  <c r="P344" i="13"/>
  <c r="V344" i="13" s="1"/>
  <c r="O344" i="13"/>
  <c r="N344" i="13"/>
  <c r="T344" i="13" s="1"/>
  <c r="M344" i="13"/>
  <c r="L344" i="13"/>
  <c r="R344" i="13" s="1"/>
  <c r="H344" i="13"/>
  <c r="G344" i="13"/>
  <c r="F344" i="13"/>
  <c r="E344" i="13"/>
  <c r="D344" i="13"/>
  <c r="V342" i="13"/>
  <c r="T342" i="13"/>
  <c r="P342" i="13"/>
  <c r="O342" i="13"/>
  <c r="U342" i="13" s="1"/>
  <c r="N342" i="13"/>
  <c r="M342" i="13"/>
  <c r="S342" i="13" s="1"/>
  <c r="L342" i="13"/>
  <c r="H342" i="13"/>
  <c r="G342" i="13"/>
  <c r="F342" i="13"/>
  <c r="E342" i="13"/>
  <c r="D342" i="13"/>
  <c r="R342" i="13" s="1"/>
  <c r="U341" i="13"/>
  <c r="S341" i="13"/>
  <c r="P341" i="13"/>
  <c r="V341" i="13" s="1"/>
  <c r="O341" i="13"/>
  <c r="N341" i="13"/>
  <c r="M341" i="13"/>
  <c r="L341" i="13"/>
  <c r="R341" i="13" s="1"/>
  <c r="H341" i="13"/>
  <c r="G341" i="13"/>
  <c r="F341" i="13"/>
  <c r="E341" i="13"/>
  <c r="D341" i="13"/>
  <c r="V340" i="13"/>
  <c r="T340" i="13"/>
  <c r="R340" i="13"/>
  <c r="P340" i="13"/>
  <c r="O340" i="13"/>
  <c r="U340" i="13" s="1"/>
  <c r="N340" i="13"/>
  <c r="M340" i="13"/>
  <c r="S340" i="13" s="1"/>
  <c r="L340" i="13"/>
  <c r="H340" i="13"/>
  <c r="G340" i="13"/>
  <c r="F340" i="13"/>
  <c r="E340" i="13"/>
  <c r="D340" i="13"/>
  <c r="U339" i="13"/>
  <c r="S339" i="13"/>
  <c r="P339" i="13"/>
  <c r="O339" i="13"/>
  <c r="N339" i="13"/>
  <c r="T339" i="13" s="1"/>
  <c r="M339" i="13"/>
  <c r="L339" i="13"/>
  <c r="R339" i="13" s="1"/>
  <c r="H339" i="13"/>
  <c r="G339" i="13"/>
  <c r="F339" i="13"/>
  <c r="E339" i="13"/>
  <c r="E343" i="13" s="1"/>
  <c r="D339" i="13"/>
  <c r="V338" i="13"/>
  <c r="T338" i="13"/>
  <c r="R338" i="13"/>
  <c r="P338" i="13"/>
  <c r="O338" i="13"/>
  <c r="N338" i="13"/>
  <c r="M338" i="13"/>
  <c r="L338" i="13"/>
  <c r="H338" i="13"/>
  <c r="G338" i="13"/>
  <c r="F338" i="13"/>
  <c r="F343" i="13" s="1"/>
  <c r="E338" i="13"/>
  <c r="D338" i="13"/>
  <c r="S337" i="13"/>
  <c r="P337" i="13"/>
  <c r="V337" i="13" s="1"/>
  <c r="O337" i="13"/>
  <c r="N337" i="13"/>
  <c r="T337" i="13" s="1"/>
  <c r="M337" i="13"/>
  <c r="L337" i="13"/>
  <c r="R337" i="13" s="1"/>
  <c r="H337" i="13"/>
  <c r="G337" i="13"/>
  <c r="U337" i="13" s="1"/>
  <c r="F337" i="13"/>
  <c r="E337" i="13"/>
  <c r="D337" i="13"/>
  <c r="V335" i="13"/>
  <c r="T335" i="13"/>
  <c r="R335" i="13"/>
  <c r="P335" i="13"/>
  <c r="O335" i="13"/>
  <c r="U335" i="13" s="1"/>
  <c r="N335" i="13"/>
  <c r="M335" i="13"/>
  <c r="L335" i="13"/>
  <c r="H335" i="13"/>
  <c r="G335" i="13"/>
  <c r="F335" i="13"/>
  <c r="F336" i="13" s="1"/>
  <c r="E335" i="13"/>
  <c r="D335" i="13"/>
  <c r="U334" i="13"/>
  <c r="S334" i="13"/>
  <c r="P334" i="13"/>
  <c r="V334" i="13" s="1"/>
  <c r="O334" i="13"/>
  <c r="O336" i="13" s="1"/>
  <c r="N334" i="13"/>
  <c r="T334" i="13" s="1"/>
  <c r="M334" i="13"/>
  <c r="L334" i="13"/>
  <c r="R334" i="13" s="1"/>
  <c r="H334" i="13"/>
  <c r="H336" i="13" s="1"/>
  <c r="G334" i="13"/>
  <c r="G336" i="13" s="1"/>
  <c r="F334" i="13"/>
  <c r="E334" i="13"/>
  <c r="E336" i="13" s="1"/>
  <c r="D334" i="13"/>
  <c r="V333" i="13"/>
  <c r="T333" i="13"/>
  <c r="R333" i="13"/>
  <c r="P333" i="13"/>
  <c r="O333" i="13"/>
  <c r="U333" i="13" s="1"/>
  <c r="N333" i="13"/>
  <c r="M333" i="13"/>
  <c r="S333" i="13" s="1"/>
  <c r="L333" i="13"/>
  <c r="H333" i="13"/>
  <c r="G333" i="13"/>
  <c r="F333" i="13"/>
  <c r="E333" i="13"/>
  <c r="D333" i="13"/>
  <c r="O332" i="13"/>
  <c r="H332" i="13"/>
  <c r="U331" i="13"/>
  <c r="S331" i="13"/>
  <c r="P331" i="13"/>
  <c r="V331" i="13" s="1"/>
  <c r="O331" i="13"/>
  <c r="N331" i="13"/>
  <c r="T331" i="13" s="1"/>
  <c r="M331" i="13"/>
  <c r="L331" i="13"/>
  <c r="R331" i="13" s="1"/>
  <c r="H331" i="13"/>
  <c r="G331" i="13"/>
  <c r="F331" i="13"/>
  <c r="E331" i="13"/>
  <c r="D331" i="13"/>
  <c r="V330" i="13"/>
  <c r="T330" i="13"/>
  <c r="R330" i="13"/>
  <c r="P330" i="13"/>
  <c r="O330" i="13"/>
  <c r="U330" i="13" s="1"/>
  <c r="N330" i="13"/>
  <c r="M330" i="13"/>
  <c r="L330" i="13"/>
  <c r="H330" i="13"/>
  <c r="G330" i="13"/>
  <c r="F330" i="13"/>
  <c r="F332" i="13" s="1"/>
  <c r="E330" i="13"/>
  <c r="D330" i="13"/>
  <c r="U329" i="13"/>
  <c r="S329" i="13"/>
  <c r="P329" i="13"/>
  <c r="O329" i="13"/>
  <c r="N329" i="13"/>
  <c r="M329" i="13"/>
  <c r="L329" i="13"/>
  <c r="R329" i="13" s="1"/>
  <c r="H329" i="13"/>
  <c r="G329" i="13"/>
  <c r="G332" i="13" s="1"/>
  <c r="F329" i="13"/>
  <c r="E329" i="13"/>
  <c r="D329" i="13"/>
  <c r="V328" i="13"/>
  <c r="T328" i="13"/>
  <c r="R328" i="13"/>
  <c r="P328" i="13"/>
  <c r="O328" i="13"/>
  <c r="U328" i="13" s="1"/>
  <c r="N328" i="13"/>
  <c r="M328" i="13"/>
  <c r="S328" i="13" s="1"/>
  <c r="L328" i="13"/>
  <c r="H328" i="13"/>
  <c r="G328" i="13"/>
  <c r="F328" i="13"/>
  <c r="E328" i="13"/>
  <c r="D328" i="13"/>
  <c r="O327" i="13"/>
  <c r="U326" i="13"/>
  <c r="S326" i="13"/>
  <c r="P326" i="13"/>
  <c r="V326" i="13" s="1"/>
  <c r="O326" i="13"/>
  <c r="N326" i="13"/>
  <c r="T326" i="13" s="1"/>
  <c r="M326" i="13"/>
  <c r="L326" i="13"/>
  <c r="R326" i="13" s="1"/>
  <c r="H326" i="13"/>
  <c r="G326" i="13"/>
  <c r="F326" i="13"/>
  <c r="E326" i="13"/>
  <c r="D326" i="13"/>
  <c r="V325" i="13"/>
  <c r="T325" i="13"/>
  <c r="R325" i="13"/>
  <c r="P325" i="13"/>
  <c r="P327" i="13" s="1"/>
  <c r="O325" i="13"/>
  <c r="U325" i="13" s="1"/>
  <c r="N325" i="13"/>
  <c r="M325" i="13"/>
  <c r="L325" i="13"/>
  <c r="H325" i="13"/>
  <c r="H327" i="13" s="1"/>
  <c r="G325" i="13"/>
  <c r="F325" i="13"/>
  <c r="F327" i="13" s="1"/>
  <c r="E325" i="13"/>
  <c r="E327" i="13" s="1"/>
  <c r="D325" i="13"/>
  <c r="U324" i="13"/>
  <c r="S324" i="13"/>
  <c r="P324" i="13"/>
  <c r="V324" i="13" s="1"/>
  <c r="O324" i="13"/>
  <c r="N324" i="13"/>
  <c r="T324" i="13" s="1"/>
  <c r="M324" i="13"/>
  <c r="L324" i="13"/>
  <c r="R324" i="13" s="1"/>
  <c r="H324" i="13"/>
  <c r="G324" i="13"/>
  <c r="F324" i="13"/>
  <c r="E324" i="13"/>
  <c r="D324" i="13"/>
  <c r="V322" i="13"/>
  <c r="T322" i="13"/>
  <c r="R322" i="13"/>
  <c r="P322" i="13"/>
  <c r="O322" i="13"/>
  <c r="U322" i="13" s="1"/>
  <c r="N322" i="13"/>
  <c r="M322" i="13"/>
  <c r="L322" i="13"/>
  <c r="H322" i="13"/>
  <c r="G322" i="13"/>
  <c r="F322" i="13"/>
  <c r="F323" i="13" s="1"/>
  <c r="E322" i="13"/>
  <c r="D322" i="13"/>
  <c r="U321" i="13"/>
  <c r="S321" i="13"/>
  <c r="P321" i="13"/>
  <c r="V321" i="13" s="1"/>
  <c r="O321" i="13"/>
  <c r="O323" i="13" s="1"/>
  <c r="N321" i="13"/>
  <c r="M321" i="13"/>
  <c r="L321" i="13"/>
  <c r="R321" i="13" s="1"/>
  <c r="H321" i="13"/>
  <c r="H323" i="13" s="1"/>
  <c r="G321" i="13"/>
  <c r="G323" i="13" s="1"/>
  <c r="F321" i="13"/>
  <c r="E321" i="13"/>
  <c r="E323" i="13" s="1"/>
  <c r="D321" i="13"/>
  <c r="V320" i="13"/>
  <c r="T320" i="13"/>
  <c r="R320" i="13"/>
  <c r="P320" i="13"/>
  <c r="O320" i="13"/>
  <c r="U320" i="13" s="1"/>
  <c r="N320" i="13"/>
  <c r="M320" i="13"/>
  <c r="S320" i="13" s="1"/>
  <c r="L320" i="13"/>
  <c r="H320" i="13"/>
  <c r="G320" i="13"/>
  <c r="F320" i="13"/>
  <c r="E320" i="13"/>
  <c r="D320" i="13"/>
  <c r="U318" i="13"/>
  <c r="S318" i="13"/>
  <c r="P318" i="13"/>
  <c r="V318" i="13" s="1"/>
  <c r="O318" i="13"/>
  <c r="N318" i="13"/>
  <c r="T318" i="13" s="1"/>
  <c r="M318" i="13"/>
  <c r="L318" i="13"/>
  <c r="R318" i="13" s="1"/>
  <c r="H318" i="13"/>
  <c r="G318" i="13"/>
  <c r="F318" i="13"/>
  <c r="E318" i="13"/>
  <c r="D318" i="13"/>
  <c r="V317" i="13"/>
  <c r="T317" i="13"/>
  <c r="R317" i="13"/>
  <c r="P317" i="13"/>
  <c r="O317" i="13"/>
  <c r="U317" i="13" s="1"/>
  <c r="N317" i="13"/>
  <c r="M317" i="13"/>
  <c r="S317" i="13" s="1"/>
  <c r="L317" i="13"/>
  <c r="H317" i="13"/>
  <c r="G317" i="13"/>
  <c r="F317" i="13"/>
  <c r="E317" i="13"/>
  <c r="D317" i="13"/>
  <c r="U316" i="13"/>
  <c r="S316" i="13"/>
  <c r="P316" i="13"/>
  <c r="V316" i="13" s="1"/>
  <c r="O316" i="13"/>
  <c r="N316" i="13"/>
  <c r="T316" i="13" s="1"/>
  <c r="M316" i="13"/>
  <c r="L316" i="13"/>
  <c r="R316" i="13" s="1"/>
  <c r="H316" i="13"/>
  <c r="G316" i="13"/>
  <c r="F316" i="13"/>
  <c r="E316" i="13"/>
  <c r="D316" i="13"/>
  <c r="V315" i="13"/>
  <c r="T315" i="13"/>
  <c r="R315" i="13"/>
  <c r="P315" i="13"/>
  <c r="O315" i="13"/>
  <c r="U315" i="13" s="1"/>
  <c r="N315" i="13"/>
  <c r="M315" i="13"/>
  <c r="S315" i="13" s="1"/>
  <c r="L315" i="13"/>
  <c r="H315" i="13"/>
  <c r="G315" i="13"/>
  <c r="F315" i="13"/>
  <c r="E315" i="13"/>
  <c r="D315" i="13"/>
  <c r="S314" i="13"/>
  <c r="P314" i="13"/>
  <c r="V314" i="13" s="1"/>
  <c r="O314" i="13"/>
  <c r="U314" i="13" s="1"/>
  <c r="N314" i="13"/>
  <c r="T314" i="13" s="1"/>
  <c r="M314" i="13"/>
  <c r="L314" i="13"/>
  <c r="H314" i="13"/>
  <c r="G314" i="13"/>
  <c r="F314" i="13"/>
  <c r="E314" i="13"/>
  <c r="D314" i="13"/>
  <c r="V313" i="13"/>
  <c r="R313" i="13"/>
  <c r="P313" i="13"/>
  <c r="P319" i="13" s="1"/>
  <c r="O313" i="13"/>
  <c r="U313" i="13" s="1"/>
  <c r="N313" i="13"/>
  <c r="M313" i="13"/>
  <c r="L313" i="13"/>
  <c r="H313" i="13"/>
  <c r="G313" i="13"/>
  <c r="F313" i="13"/>
  <c r="F319" i="13" s="1"/>
  <c r="E313" i="13"/>
  <c r="E319" i="13" s="1"/>
  <c r="D313" i="13"/>
  <c r="S312" i="13"/>
  <c r="P312" i="13"/>
  <c r="V312" i="13" s="1"/>
  <c r="O312" i="13"/>
  <c r="N312" i="13"/>
  <c r="T312" i="13" s="1"/>
  <c r="M312" i="13"/>
  <c r="L312" i="13"/>
  <c r="H312" i="13"/>
  <c r="G312" i="13"/>
  <c r="U312" i="13" s="1"/>
  <c r="F312" i="13"/>
  <c r="E312" i="13"/>
  <c r="D312" i="13"/>
  <c r="F311" i="13"/>
  <c r="T310" i="13"/>
  <c r="P310" i="13"/>
  <c r="V310" i="13" s="1"/>
  <c r="O310" i="13"/>
  <c r="U310" i="13" s="1"/>
  <c r="N310" i="13"/>
  <c r="M310" i="13"/>
  <c r="S310" i="13" s="1"/>
  <c r="L310" i="13"/>
  <c r="R310" i="13" s="1"/>
  <c r="H310" i="13"/>
  <c r="G310" i="13"/>
  <c r="F310" i="13"/>
  <c r="E310" i="13"/>
  <c r="D310" i="13"/>
  <c r="S309" i="13"/>
  <c r="P309" i="13"/>
  <c r="V309" i="13" s="1"/>
  <c r="O309" i="13"/>
  <c r="U309" i="13" s="1"/>
  <c r="N309" i="13"/>
  <c r="T309" i="13" s="1"/>
  <c r="M309" i="13"/>
  <c r="L309" i="13"/>
  <c r="R309" i="13" s="1"/>
  <c r="H309" i="13"/>
  <c r="G309" i="13"/>
  <c r="F309" i="13"/>
  <c r="E309" i="13"/>
  <c r="D309" i="13"/>
  <c r="V308" i="13"/>
  <c r="S308" i="13"/>
  <c r="R308" i="13"/>
  <c r="P308" i="13"/>
  <c r="O308" i="13"/>
  <c r="U308" i="13" s="1"/>
  <c r="N308" i="13"/>
  <c r="T308" i="13" s="1"/>
  <c r="M308" i="13"/>
  <c r="L308" i="13"/>
  <c r="H308" i="13"/>
  <c r="G308" i="13"/>
  <c r="F308" i="13"/>
  <c r="E308" i="13"/>
  <c r="D308" i="13"/>
  <c r="V307" i="13"/>
  <c r="U307" i="13"/>
  <c r="R307" i="13"/>
  <c r="P307" i="13"/>
  <c r="O307" i="13"/>
  <c r="N307" i="13"/>
  <c r="T307" i="13" s="1"/>
  <c r="M307" i="13"/>
  <c r="S307" i="13" s="1"/>
  <c r="L307" i="13"/>
  <c r="H307" i="13"/>
  <c r="G307" i="13"/>
  <c r="F307" i="13"/>
  <c r="E307" i="13"/>
  <c r="D307" i="13"/>
  <c r="T306" i="13"/>
  <c r="P306" i="13"/>
  <c r="V306" i="13" s="1"/>
  <c r="O306" i="13"/>
  <c r="U306" i="13" s="1"/>
  <c r="N306" i="13"/>
  <c r="M306" i="13"/>
  <c r="S306" i="13" s="1"/>
  <c r="L306" i="13"/>
  <c r="H306" i="13"/>
  <c r="G306" i="13"/>
  <c r="F306" i="13"/>
  <c r="E306" i="13"/>
  <c r="D306" i="13"/>
  <c r="S305" i="13"/>
  <c r="P305" i="13"/>
  <c r="V305" i="13" s="1"/>
  <c r="O305" i="13"/>
  <c r="N305" i="13"/>
  <c r="M305" i="13"/>
  <c r="L305" i="13"/>
  <c r="R305" i="13" s="1"/>
  <c r="H305" i="13"/>
  <c r="H311" i="13" s="1"/>
  <c r="G305" i="13"/>
  <c r="F305" i="13"/>
  <c r="E305" i="13"/>
  <c r="D305" i="13"/>
  <c r="V304" i="13"/>
  <c r="S304" i="13"/>
  <c r="R304" i="13"/>
  <c r="P304" i="13"/>
  <c r="O304" i="13"/>
  <c r="U304" i="13" s="1"/>
  <c r="N304" i="13"/>
  <c r="T304" i="13" s="1"/>
  <c r="M304" i="13"/>
  <c r="L304" i="13"/>
  <c r="H304" i="13"/>
  <c r="G304" i="13"/>
  <c r="F304" i="13"/>
  <c r="E304" i="13"/>
  <c r="D304" i="13"/>
  <c r="S302" i="13"/>
  <c r="P302" i="13"/>
  <c r="V302" i="13" s="1"/>
  <c r="O302" i="13"/>
  <c r="U302" i="13" s="1"/>
  <c r="N302" i="13"/>
  <c r="T302" i="13" s="1"/>
  <c r="M302" i="13"/>
  <c r="L302" i="13"/>
  <c r="R302" i="13" s="1"/>
  <c r="H302" i="13"/>
  <c r="G302" i="13"/>
  <c r="F302" i="13"/>
  <c r="E302" i="13"/>
  <c r="D302" i="13"/>
  <c r="V301" i="13"/>
  <c r="S301" i="13"/>
  <c r="R301" i="13"/>
  <c r="P301" i="13"/>
  <c r="O301" i="13"/>
  <c r="U301" i="13" s="1"/>
  <c r="N301" i="13"/>
  <c r="T301" i="13" s="1"/>
  <c r="M301" i="13"/>
  <c r="L301" i="13"/>
  <c r="H301" i="13"/>
  <c r="G301" i="13"/>
  <c r="F301" i="13"/>
  <c r="E301" i="13"/>
  <c r="D301" i="13"/>
  <c r="V300" i="13"/>
  <c r="U300" i="13"/>
  <c r="P300" i="13"/>
  <c r="O300" i="13"/>
  <c r="N300" i="13"/>
  <c r="T300" i="13" s="1"/>
  <c r="M300" i="13"/>
  <c r="S300" i="13" s="1"/>
  <c r="L300" i="13"/>
  <c r="R300" i="13" s="1"/>
  <c r="H300" i="13"/>
  <c r="G300" i="13"/>
  <c r="F300" i="13"/>
  <c r="E300" i="13"/>
  <c r="D300" i="13"/>
  <c r="T299" i="13"/>
  <c r="P299" i="13"/>
  <c r="O299" i="13"/>
  <c r="N299" i="13"/>
  <c r="M299" i="13"/>
  <c r="S299" i="13" s="1"/>
  <c r="L299" i="13"/>
  <c r="R299" i="13" s="1"/>
  <c r="H299" i="13"/>
  <c r="H303" i="13" s="1"/>
  <c r="G299" i="13"/>
  <c r="F299" i="13"/>
  <c r="F303" i="13" s="1"/>
  <c r="E299" i="13"/>
  <c r="E303" i="13" s="1"/>
  <c r="D299" i="13"/>
  <c r="S298" i="13"/>
  <c r="P298" i="13"/>
  <c r="V298" i="13" s="1"/>
  <c r="O298" i="13"/>
  <c r="U298" i="13" s="1"/>
  <c r="N298" i="13"/>
  <c r="T298" i="13" s="1"/>
  <c r="M298" i="13"/>
  <c r="L298" i="13"/>
  <c r="H298" i="13"/>
  <c r="G298" i="13"/>
  <c r="F298" i="13"/>
  <c r="E298" i="13"/>
  <c r="D298" i="13"/>
  <c r="F297" i="13"/>
  <c r="T296" i="13"/>
  <c r="P296" i="13"/>
  <c r="V296" i="13" s="1"/>
  <c r="O296" i="13"/>
  <c r="U296" i="13" s="1"/>
  <c r="N296" i="13"/>
  <c r="M296" i="13"/>
  <c r="S296" i="13" s="1"/>
  <c r="L296" i="13"/>
  <c r="R296" i="13" s="1"/>
  <c r="H296" i="13"/>
  <c r="G296" i="13"/>
  <c r="F296" i="13"/>
  <c r="E296" i="13"/>
  <c r="D296" i="13"/>
  <c r="S295" i="13"/>
  <c r="P295" i="13"/>
  <c r="V295" i="13" s="1"/>
  <c r="O295" i="13"/>
  <c r="U295" i="13" s="1"/>
  <c r="N295" i="13"/>
  <c r="T295" i="13" s="1"/>
  <c r="M295" i="13"/>
  <c r="L295" i="13"/>
  <c r="R295" i="13" s="1"/>
  <c r="H295" i="13"/>
  <c r="G295" i="13"/>
  <c r="F295" i="13"/>
  <c r="E295" i="13"/>
  <c r="D295" i="13"/>
  <c r="V294" i="13"/>
  <c r="S294" i="13"/>
  <c r="R294" i="13"/>
  <c r="P294" i="13"/>
  <c r="O294" i="13"/>
  <c r="U294" i="13" s="1"/>
  <c r="N294" i="13"/>
  <c r="T294" i="13" s="1"/>
  <c r="M294" i="13"/>
  <c r="L294" i="13"/>
  <c r="H294" i="13"/>
  <c r="G294" i="13"/>
  <c r="F294" i="13"/>
  <c r="E294" i="13"/>
  <c r="D294" i="13"/>
  <c r="V293" i="13"/>
  <c r="U293" i="13"/>
  <c r="R293" i="13"/>
  <c r="P293" i="13"/>
  <c r="O293" i="13"/>
  <c r="N293" i="13"/>
  <c r="T293" i="13" s="1"/>
  <c r="M293" i="13"/>
  <c r="S293" i="13" s="1"/>
  <c r="L293" i="13"/>
  <c r="H293" i="13"/>
  <c r="G293" i="13"/>
  <c r="F293" i="13"/>
  <c r="E293" i="13"/>
  <c r="D293" i="13"/>
  <c r="T292" i="13"/>
  <c r="P292" i="13"/>
  <c r="V292" i="13" s="1"/>
  <c r="O292" i="13"/>
  <c r="U292" i="13" s="1"/>
  <c r="N292" i="13"/>
  <c r="M292" i="13"/>
  <c r="S292" i="13" s="1"/>
  <c r="L292" i="13"/>
  <c r="H292" i="13"/>
  <c r="G292" i="13"/>
  <c r="F292" i="13"/>
  <c r="E292" i="13"/>
  <c r="D292" i="13"/>
  <c r="S291" i="13"/>
  <c r="P291" i="13"/>
  <c r="V291" i="13" s="1"/>
  <c r="O291" i="13"/>
  <c r="N291" i="13"/>
  <c r="M291" i="13"/>
  <c r="L291" i="13"/>
  <c r="R291" i="13" s="1"/>
  <c r="H291" i="13"/>
  <c r="G291" i="13"/>
  <c r="F291" i="13"/>
  <c r="E291" i="13"/>
  <c r="D291" i="13"/>
  <c r="V290" i="13"/>
  <c r="S290" i="13"/>
  <c r="R290" i="13"/>
  <c r="P290" i="13"/>
  <c r="O290" i="13"/>
  <c r="U290" i="13" s="1"/>
  <c r="N290" i="13"/>
  <c r="T290" i="13" s="1"/>
  <c r="M290" i="13"/>
  <c r="L290" i="13"/>
  <c r="H290" i="13"/>
  <c r="G290" i="13"/>
  <c r="F290" i="13"/>
  <c r="E290" i="13"/>
  <c r="D290" i="13"/>
  <c r="S288" i="13"/>
  <c r="P288" i="13"/>
  <c r="V288" i="13" s="1"/>
  <c r="O288" i="13"/>
  <c r="N288" i="13"/>
  <c r="T288" i="13" s="1"/>
  <c r="M288" i="13"/>
  <c r="L288" i="13"/>
  <c r="H288" i="13"/>
  <c r="G288" i="13"/>
  <c r="F288" i="13"/>
  <c r="E288" i="13"/>
  <c r="D288" i="13"/>
  <c r="V287" i="13"/>
  <c r="S287" i="13"/>
  <c r="R287" i="13"/>
  <c r="P287" i="13"/>
  <c r="O287" i="13"/>
  <c r="U287" i="13" s="1"/>
  <c r="N287" i="13"/>
  <c r="T287" i="13" s="1"/>
  <c r="M287" i="13"/>
  <c r="L287" i="13"/>
  <c r="H287" i="13"/>
  <c r="G287" i="13"/>
  <c r="F287" i="13"/>
  <c r="E287" i="13"/>
  <c r="D287" i="13"/>
  <c r="V286" i="13"/>
  <c r="U286" i="13"/>
  <c r="P286" i="13"/>
  <c r="O286" i="13"/>
  <c r="N286" i="13"/>
  <c r="T286" i="13" s="1"/>
  <c r="M286" i="13"/>
  <c r="S286" i="13" s="1"/>
  <c r="L286" i="13"/>
  <c r="R286" i="13" s="1"/>
  <c r="H286" i="13"/>
  <c r="G286" i="13"/>
  <c r="F286" i="13"/>
  <c r="E286" i="13"/>
  <c r="D286" i="13"/>
  <c r="T285" i="13"/>
  <c r="P285" i="13"/>
  <c r="O285" i="13"/>
  <c r="U285" i="13" s="1"/>
  <c r="N285" i="13"/>
  <c r="M285" i="13"/>
  <c r="S285" i="13" s="1"/>
  <c r="L285" i="13"/>
  <c r="R285" i="13" s="1"/>
  <c r="H285" i="13"/>
  <c r="G285" i="13"/>
  <c r="F285" i="13"/>
  <c r="E285" i="13"/>
  <c r="E289" i="13" s="1"/>
  <c r="D285" i="13"/>
  <c r="S284" i="13"/>
  <c r="P284" i="13"/>
  <c r="V284" i="13" s="1"/>
  <c r="O284" i="13"/>
  <c r="N284" i="13"/>
  <c r="T284" i="13" s="1"/>
  <c r="M284" i="13"/>
  <c r="L284" i="13"/>
  <c r="H284" i="13"/>
  <c r="H289" i="13" s="1"/>
  <c r="G284" i="13"/>
  <c r="F284" i="13"/>
  <c r="E284" i="13"/>
  <c r="D284" i="13"/>
  <c r="V283" i="13"/>
  <c r="R283" i="13"/>
  <c r="P283" i="13"/>
  <c r="O283" i="13"/>
  <c r="U283" i="13" s="1"/>
  <c r="N283" i="13"/>
  <c r="M283" i="13"/>
  <c r="L283" i="13"/>
  <c r="H283" i="13"/>
  <c r="G283" i="13"/>
  <c r="F283" i="13"/>
  <c r="F289" i="13" s="1"/>
  <c r="E283" i="13"/>
  <c r="D283" i="13"/>
  <c r="V282" i="13"/>
  <c r="U282" i="13"/>
  <c r="R282" i="13"/>
  <c r="P282" i="13"/>
  <c r="O282" i="13"/>
  <c r="N282" i="13"/>
  <c r="T282" i="13" s="1"/>
  <c r="M282" i="13"/>
  <c r="S282" i="13" s="1"/>
  <c r="L282" i="13"/>
  <c r="H282" i="13"/>
  <c r="G282" i="13"/>
  <c r="F282" i="13"/>
  <c r="E282" i="13"/>
  <c r="D282" i="13"/>
  <c r="O281" i="13"/>
  <c r="N281" i="13"/>
  <c r="V280" i="13"/>
  <c r="S280" i="13"/>
  <c r="R280" i="13"/>
  <c r="P280" i="13"/>
  <c r="O280" i="13"/>
  <c r="U280" i="13" s="1"/>
  <c r="N280" i="13"/>
  <c r="T280" i="13" s="1"/>
  <c r="M280" i="13"/>
  <c r="L280" i="13"/>
  <c r="H280" i="13"/>
  <c r="G280" i="13"/>
  <c r="F280" i="13"/>
  <c r="E280" i="13"/>
  <c r="D280" i="13"/>
  <c r="U279" i="13"/>
  <c r="P279" i="13"/>
  <c r="V279" i="13" s="1"/>
  <c r="O279" i="13"/>
  <c r="N279" i="13"/>
  <c r="T279" i="13" s="1"/>
  <c r="M279" i="13"/>
  <c r="S279" i="13" s="1"/>
  <c r="L279" i="13"/>
  <c r="R279" i="13" s="1"/>
  <c r="H279" i="13"/>
  <c r="G279" i="13"/>
  <c r="F279" i="13"/>
  <c r="E279" i="13"/>
  <c r="D279" i="13"/>
  <c r="T278" i="13"/>
  <c r="P278" i="13"/>
  <c r="V278" i="13" s="1"/>
  <c r="O278" i="13"/>
  <c r="U278" i="13" s="1"/>
  <c r="N278" i="13"/>
  <c r="M278" i="13"/>
  <c r="S278" i="13" s="1"/>
  <c r="L278" i="13"/>
  <c r="R278" i="13" s="1"/>
  <c r="H278" i="13"/>
  <c r="G278" i="13"/>
  <c r="F278" i="13"/>
  <c r="E278" i="13"/>
  <c r="D278" i="13"/>
  <c r="S277" i="13"/>
  <c r="P277" i="13"/>
  <c r="V277" i="13" s="1"/>
  <c r="O277" i="13"/>
  <c r="U277" i="13" s="1"/>
  <c r="N277" i="13"/>
  <c r="T277" i="13" s="1"/>
  <c r="M277" i="13"/>
  <c r="L277" i="13"/>
  <c r="R277" i="13" s="1"/>
  <c r="H277" i="13"/>
  <c r="G277" i="13"/>
  <c r="F277" i="13"/>
  <c r="E277" i="13"/>
  <c r="D277" i="13"/>
  <c r="V276" i="13"/>
  <c r="R276" i="13"/>
  <c r="P276" i="13"/>
  <c r="O276" i="13"/>
  <c r="N276" i="13"/>
  <c r="T276" i="13" s="1"/>
  <c r="M276" i="13"/>
  <c r="S276" i="13" s="1"/>
  <c r="L276" i="13"/>
  <c r="H276" i="13"/>
  <c r="G276" i="13"/>
  <c r="F276" i="13"/>
  <c r="E276" i="13"/>
  <c r="D276" i="13"/>
  <c r="U275" i="13"/>
  <c r="T275" i="13"/>
  <c r="R275" i="13"/>
  <c r="P275" i="13"/>
  <c r="O275" i="13"/>
  <c r="N275" i="13"/>
  <c r="M275" i="13"/>
  <c r="L275" i="13"/>
  <c r="H275" i="13"/>
  <c r="H281" i="13" s="1"/>
  <c r="G275" i="13"/>
  <c r="G281" i="13" s="1"/>
  <c r="F275" i="13"/>
  <c r="E275" i="13"/>
  <c r="D275" i="13"/>
  <c r="T274" i="13"/>
  <c r="S274" i="13"/>
  <c r="P274" i="13"/>
  <c r="V274" i="13" s="1"/>
  <c r="O274" i="13"/>
  <c r="U274" i="13" s="1"/>
  <c r="N274" i="13"/>
  <c r="M274" i="13"/>
  <c r="L274" i="13"/>
  <c r="R274" i="13" s="1"/>
  <c r="H274" i="13"/>
  <c r="G274" i="13"/>
  <c r="F274" i="13"/>
  <c r="E274" i="13"/>
  <c r="D274" i="13"/>
  <c r="U272" i="13"/>
  <c r="T272" i="13"/>
  <c r="P272" i="13"/>
  <c r="V272" i="13" s="1"/>
  <c r="O272" i="13"/>
  <c r="N272" i="13"/>
  <c r="M272" i="13"/>
  <c r="S272" i="13" s="1"/>
  <c r="L272" i="13"/>
  <c r="R272" i="13" s="1"/>
  <c r="H272" i="13"/>
  <c r="G272" i="13"/>
  <c r="F272" i="13"/>
  <c r="E272" i="13"/>
  <c r="D272" i="13"/>
  <c r="U271" i="13"/>
  <c r="T271" i="13"/>
  <c r="P271" i="13"/>
  <c r="V271" i="13" s="1"/>
  <c r="O271" i="13"/>
  <c r="N271" i="13"/>
  <c r="M271" i="13"/>
  <c r="L271" i="13"/>
  <c r="R271" i="13" s="1"/>
  <c r="H271" i="13"/>
  <c r="G271" i="13"/>
  <c r="F271" i="13"/>
  <c r="E271" i="13"/>
  <c r="S271" i="13" s="1"/>
  <c r="D271" i="13"/>
  <c r="V270" i="13"/>
  <c r="S270" i="13"/>
  <c r="R270" i="13"/>
  <c r="P270" i="13"/>
  <c r="O270" i="13"/>
  <c r="U270" i="13" s="1"/>
  <c r="N270" i="13"/>
  <c r="T270" i="13" s="1"/>
  <c r="M270" i="13"/>
  <c r="L270" i="13"/>
  <c r="H270" i="13"/>
  <c r="G270" i="13"/>
  <c r="F270" i="13"/>
  <c r="E270" i="13"/>
  <c r="D270" i="13"/>
  <c r="V269" i="13"/>
  <c r="U269" i="13"/>
  <c r="S269" i="13"/>
  <c r="R269" i="13"/>
  <c r="P269" i="13"/>
  <c r="O269" i="13"/>
  <c r="N269" i="13"/>
  <c r="M269" i="13"/>
  <c r="L269" i="13"/>
  <c r="H269" i="13"/>
  <c r="G269" i="13"/>
  <c r="G273" i="13" s="1"/>
  <c r="F269" i="13"/>
  <c r="F273" i="13" s="1"/>
  <c r="E269" i="13"/>
  <c r="D269" i="13"/>
  <c r="V268" i="13"/>
  <c r="U268" i="13"/>
  <c r="T268" i="13"/>
  <c r="P268" i="13"/>
  <c r="P273" i="13" s="1"/>
  <c r="O268" i="13"/>
  <c r="O273" i="13" s="1"/>
  <c r="N268" i="13"/>
  <c r="M268" i="13"/>
  <c r="S268" i="13" s="1"/>
  <c r="L268" i="13"/>
  <c r="R268" i="13" s="1"/>
  <c r="H268" i="13"/>
  <c r="H273" i="13" s="1"/>
  <c r="G268" i="13"/>
  <c r="F268" i="13"/>
  <c r="E268" i="13"/>
  <c r="E273" i="13" s="1"/>
  <c r="D268" i="13"/>
  <c r="U267" i="13"/>
  <c r="T267" i="13"/>
  <c r="P267" i="13"/>
  <c r="V267" i="13" s="1"/>
  <c r="O267" i="13"/>
  <c r="N267" i="13"/>
  <c r="M267" i="13"/>
  <c r="L267" i="13"/>
  <c r="R267" i="13" s="1"/>
  <c r="H267" i="13"/>
  <c r="G267" i="13"/>
  <c r="F267" i="13"/>
  <c r="E267" i="13"/>
  <c r="S267" i="13" s="1"/>
  <c r="D267" i="13"/>
  <c r="U265" i="13"/>
  <c r="T265" i="13"/>
  <c r="P265" i="13"/>
  <c r="V265" i="13" s="1"/>
  <c r="O265" i="13"/>
  <c r="N265" i="13"/>
  <c r="M265" i="13"/>
  <c r="S265" i="13" s="1"/>
  <c r="L265" i="13"/>
  <c r="R265" i="13" s="1"/>
  <c r="H265" i="13"/>
  <c r="G265" i="13"/>
  <c r="F265" i="13"/>
  <c r="E265" i="13"/>
  <c r="D265" i="13"/>
  <c r="U264" i="13"/>
  <c r="T264" i="13"/>
  <c r="P264" i="13"/>
  <c r="V264" i="13" s="1"/>
  <c r="O264" i="13"/>
  <c r="N264" i="13"/>
  <c r="M264" i="13"/>
  <c r="L264" i="13"/>
  <c r="R264" i="13" s="1"/>
  <c r="H264" i="13"/>
  <c r="G264" i="13"/>
  <c r="F264" i="13"/>
  <c r="E264" i="13"/>
  <c r="S264" i="13" s="1"/>
  <c r="D264" i="13"/>
  <c r="V263" i="13"/>
  <c r="S263" i="13"/>
  <c r="R263" i="13"/>
  <c r="P263" i="13"/>
  <c r="O263" i="13"/>
  <c r="U263" i="13" s="1"/>
  <c r="N263" i="13"/>
  <c r="T263" i="13" s="1"/>
  <c r="M263" i="13"/>
  <c r="L263" i="13"/>
  <c r="H263" i="13"/>
  <c r="G263" i="13"/>
  <c r="F263" i="13"/>
  <c r="E263" i="13"/>
  <c r="D263" i="13"/>
  <c r="V262" i="13"/>
  <c r="U262" i="13"/>
  <c r="S262" i="13"/>
  <c r="R262" i="13"/>
  <c r="P262" i="13"/>
  <c r="O262" i="13"/>
  <c r="N262" i="13"/>
  <c r="M262" i="13"/>
  <c r="L262" i="13"/>
  <c r="H262" i="13"/>
  <c r="G262" i="13"/>
  <c r="G266" i="13" s="1"/>
  <c r="F262" i="13"/>
  <c r="F266" i="13" s="1"/>
  <c r="E262" i="13"/>
  <c r="D262" i="13"/>
  <c r="U261" i="13"/>
  <c r="T261" i="13"/>
  <c r="P261" i="13"/>
  <c r="V261" i="13" s="1"/>
  <c r="O261" i="13"/>
  <c r="N261" i="13"/>
  <c r="M261" i="13"/>
  <c r="S261" i="13" s="1"/>
  <c r="L261" i="13"/>
  <c r="R261" i="13" s="1"/>
  <c r="H261" i="13"/>
  <c r="G261" i="13"/>
  <c r="F261" i="13"/>
  <c r="E261" i="13"/>
  <c r="D261" i="13"/>
  <c r="T260" i="13"/>
  <c r="S260" i="13"/>
  <c r="P260" i="13"/>
  <c r="O260" i="13"/>
  <c r="O266" i="13" s="1"/>
  <c r="N260" i="13"/>
  <c r="M260" i="13"/>
  <c r="L260" i="13"/>
  <c r="R260" i="13" s="1"/>
  <c r="H260" i="13"/>
  <c r="H266" i="13" s="1"/>
  <c r="G260" i="13"/>
  <c r="F260" i="13"/>
  <c r="E260" i="13"/>
  <c r="D260" i="13"/>
  <c r="V259" i="13"/>
  <c r="S259" i="13"/>
  <c r="P259" i="13"/>
  <c r="O259" i="13"/>
  <c r="U259" i="13" s="1"/>
  <c r="N259" i="13"/>
  <c r="T259" i="13" s="1"/>
  <c r="M259" i="13"/>
  <c r="L259" i="13"/>
  <c r="H259" i="13"/>
  <c r="G259" i="13"/>
  <c r="F259" i="13"/>
  <c r="E259" i="13"/>
  <c r="D259" i="13"/>
  <c r="R259" i="13" s="1"/>
  <c r="M258" i="13"/>
  <c r="T257" i="13"/>
  <c r="S257" i="13"/>
  <c r="P257" i="13"/>
  <c r="V257" i="13" s="1"/>
  <c r="O257" i="13"/>
  <c r="U257" i="13" s="1"/>
  <c r="N257" i="13"/>
  <c r="M257" i="13"/>
  <c r="L257" i="13"/>
  <c r="R257" i="13" s="1"/>
  <c r="H257" i="13"/>
  <c r="G257" i="13"/>
  <c r="F257" i="13"/>
  <c r="E257" i="13"/>
  <c r="E258" i="13" s="1"/>
  <c r="D257" i="13"/>
  <c r="V256" i="13"/>
  <c r="S256" i="13"/>
  <c r="R256" i="13"/>
  <c r="P256" i="13"/>
  <c r="O256" i="13"/>
  <c r="U256" i="13" s="1"/>
  <c r="N256" i="13"/>
  <c r="T256" i="13" s="1"/>
  <c r="M256" i="13"/>
  <c r="L256" i="13"/>
  <c r="H256" i="13"/>
  <c r="G256" i="13"/>
  <c r="F256" i="13"/>
  <c r="E256" i="13"/>
  <c r="D256" i="13"/>
  <c r="V255" i="13"/>
  <c r="U255" i="13"/>
  <c r="S255" i="13"/>
  <c r="R255" i="13"/>
  <c r="P255" i="13"/>
  <c r="O255" i="13"/>
  <c r="O258" i="13" s="1"/>
  <c r="N255" i="13"/>
  <c r="M255" i="13"/>
  <c r="L255" i="13"/>
  <c r="H255" i="13"/>
  <c r="H258" i="13" s="1"/>
  <c r="G255" i="13"/>
  <c r="F255" i="13"/>
  <c r="F258" i="13" s="1"/>
  <c r="E255" i="13"/>
  <c r="D255" i="13"/>
  <c r="U254" i="13"/>
  <c r="T254" i="13"/>
  <c r="P254" i="13"/>
  <c r="V254" i="13" s="1"/>
  <c r="O254" i="13"/>
  <c r="N254" i="13"/>
  <c r="M254" i="13"/>
  <c r="S254" i="13" s="1"/>
  <c r="L254" i="13"/>
  <c r="R254" i="13" s="1"/>
  <c r="H254" i="13"/>
  <c r="G254" i="13"/>
  <c r="F254" i="13"/>
  <c r="E254" i="13"/>
  <c r="D254" i="13"/>
  <c r="O253" i="13"/>
  <c r="N253" i="13"/>
  <c r="H253" i="13"/>
  <c r="V252" i="13"/>
  <c r="U252" i="13"/>
  <c r="R252" i="13"/>
  <c r="P252" i="13"/>
  <c r="O252" i="13"/>
  <c r="N252" i="13"/>
  <c r="T252" i="13" s="1"/>
  <c r="M252" i="13"/>
  <c r="S252" i="13" s="1"/>
  <c r="L252" i="13"/>
  <c r="H252" i="13"/>
  <c r="G252" i="13"/>
  <c r="G253" i="13" s="1"/>
  <c r="F252" i="13"/>
  <c r="E252" i="13"/>
  <c r="D252" i="13"/>
  <c r="U251" i="13"/>
  <c r="T251" i="13"/>
  <c r="R251" i="13"/>
  <c r="P251" i="13"/>
  <c r="V251" i="13" s="1"/>
  <c r="O251" i="13"/>
  <c r="N251" i="13"/>
  <c r="M251" i="13"/>
  <c r="S251" i="13" s="1"/>
  <c r="L251" i="13"/>
  <c r="H251" i="13"/>
  <c r="G251" i="13"/>
  <c r="F251" i="13"/>
  <c r="E251" i="13"/>
  <c r="D251" i="13"/>
  <c r="T250" i="13"/>
  <c r="S250" i="13"/>
  <c r="P250" i="13"/>
  <c r="O250" i="13"/>
  <c r="U250" i="13" s="1"/>
  <c r="N250" i="13"/>
  <c r="M250" i="13"/>
  <c r="L250" i="13"/>
  <c r="R250" i="13" s="1"/>
  <c r="H250" i="13"/>
  <c r="G250" i="13"/>
  <c r="F250" i="13"/>
  <c r="E250" i="13"/>
  <c r="E253" i="13" s="1"/>
  <c r="D250" i="13"/>
  <c r="V249" i="13"/>
  <c r="S249" i="13"/>
  <c r="R249" i="13"/>
  <c r="P249" i="13"/>
  <c r="O249" i="13"/>
  <c r="U249" i="13" s="1"/>
  <c r="N249" i="13"/>
  <c r="T249" i="13" s="1"/>
  <c r="M249" i="13"/>
  <c r="L249" i="13"/>
  <c r="H249" i="13"/>
  <c r="G249" i="13"/>
  <c r="F249" i="13"/>
  <c r="E249" i="13"/>
  <c r="D249" i="13"/>
  <c r="T247" i="13"/>
  <c r="S247" i="13"/>
  <c r="P247" i="13"/>
  <c r="V247" i="13" s="1"/>
  <c r="O247" i="13"/>
  <c r="U247" i="13" s="1"/>
  <c r="N247" i="13"/>
  <c r="M247" i="13"/>
  <c r="L247" i="13"/>
  <c r="R247" i="13" s="1"/>
  <c r="H247" i="13"/>
  <c r="G247" i="13"/>
  <c r="F247" i="13"/>
  <c r="E247" i="13"/>
  <c r="E248" i="13" s="1"/>
  <c r="D247" i="13"/>
  <c r="V246" i="13"/>
  <c r="S246" i="13"/>
  <c r="R246" i="13"/>
  <c r="P246" i="13"/>
  <c r="O246" i="13"/>
  <c r="U246" i="13" s="1"/>
  <c r="N246" i="13"/>
  <c r="T246" i="13" s="1"/>
  <c r="M246" i="13"/>
  <c r="L246" i="13"/>
  <c r="H246" i="13"/>
  <c r="G246" i="13"/>
  <c r="F246" i="13"/>
  <c r="E246" i="13"/>
  <c r="D246" i="13"/>
  <c r="V245" i="13"/>
  <c r="U245" i="13"/>
  <c r="S245" i="13"/>
  <c r="R245" i="13"/>
  <c r="P245" i="13"/>
  <c r="O245" i="13"/>
  <c r="N245" i="13"/>
  <c r="T245" i="13" s="1"/>
  <c r="M245" i="13"/>
  <c r="L245" i="13"/>
  <c r="H245" i="13"/>
  <c r="G245" i="13"/>
  <c r="F245" i="13"/>
  <c r="E245" i="13"/>
  <c r="D245" i="13"/>
  <c r="U244" i="13"/>
  <c r="T244" i="13"/>
  <c r="P244" i="13"/>
  <c r="V244" i="13" s="1"/>
  <c r="O244" i="13"/>
  <c r="N244" i="13"/>
  <c r="M244" i="13"/>
  <c r="S244" i="13" s="1"/>
  <c r="L244" i="13"/>
  <c r="R244" i="13" s="1"/>
  <c r="H244" i="13"/>
  <c r="G244" i="13"/>
  <c r="F244" i="13"/>
  <c r="F248" i="13" s="1"/>
  <c r="E244" i="13"/>
  <c r="D244" i="13"/>
  <c r="T243" i="13"/>
  <c r="S243" i="13"/>
  <c r="P243" i="13"/>
  <c r="V243" i="13" s="1"/>
  <c r="O243" i="13"/>
  <c r="U243" i="13" s="1"/>
  <c r="N243" i="13"/>
  <c r="M243" i="13"/>
  <c r="L243" i="13"/>
  <c r="R243" i="13" s="1"/>
  <c r="H243" i="13"/>
  <c r="G243" i="13"/>
  <c r="F243" i="13"/>
  <c r="E243" i="13"/>
  <c r="D243" i="13"/>
  <c r="U241" i="13"/>
  <c r="T241" i="13"/>
  <c r="R241" i="13"/>
  <c r="P241" i="13"/>
  <c r="V241" i="13" s="1"/>
  <c r="O241" i="13"/>
  <c r="N241" i="13"/>
  <c r="M241" i="13"/>
  <c r="S241" i="13" s="1"/>
  <c r="L241" i="13"/>
  <c r="H241" i="13"/>
  <c r="G241" i="13"/>
  <c r="F241" i="13"/>
  <c r="F242" i="13" s="1"/>
  <c r="E241" i="13"/>
  <c r="D241" i="13"/>
  <c r="T240" i="13"/>
  <c r="S240" i="13"/>
  <c r="P240" i="13"/>
  <c r="V240" i="13" s="1"/>
  <c r="O240" i="13"/>
  <c r="U240" i="13" s="1"/>
  <c r="N240" i="13"/>
  <c r="M240" i="13"/>
  <c r="L240" i="13"/>
  <c r="R240" i="13" s="1"/>
  <c r="H240" i="13"/>
  <c r="G240" i="13"/>
  <c r="F240" i="13"/>
  <c r="E240" i="13"/>
  <c r="D240" i="13"/>
  <c r="V239" i="13"/>
  <c r="S239" i="13"/>
  <c r="R239" i="13"/>
  <c r="P239" i="13"/>
  <c r="O239" i="13"/>
  <c r="U239" i="13" s="1"/>
  <c r="N239" i="13"/>
  <c r="T239" i="13" s="1"/>
  <c r="M239" i="13"/>
  <c r="L239" i="13"/>
  <c r="H239" i="13"/>
  <c r="G239" i="13"/>
  <c r="F239" i="13"/>
  <c r="E239" i="13"/>
  <c r="D239" i="13"/>
  <c r="V238" i="13"/>
  <c r="U238" i="13"/>
  <c r="S238" i="13"/>
  <c r="R238" i="13"/>
  <c r="P238" i="13"/>
  <c r="O238" i="13"/>
  <c r="N238" i="13"/>
  <c r="M238" i="13"/>
  <c r="L238" i="13"/>
  <c r="H238" i="13"/>
  <c r="G238" i="13"/>
  <c r="F238" i="13"/>
  <c r="E238" i="13"/>
  <c r="D238" i="13"/>
  <c r="V237" i="13"/>
  <c r="U237" i="13"/>
  <c r="T237" i="13"/>
  <c r="P237" i="13"/>
  <c r="O237" i="13"/>
  <c r="N237" i="13"/>
  <c r="M237" i="13"/>
  <c r="S237" i="13" s="1"/>
  <c r="L237" i="13"/>
  <c r="R237" i="13" s="1"/>
  <c r="H237" i="13"/>
  <c r="G237" i="13"/>
  <c r="F237" i="13"/>
  <c r="E237" i="13"/>
  <c r="D237" i="13"/>
  <c r="T236" i="13"/>
  <c r="S236" i="13"/>
  <c r="P236" i="13"/>
  <c r="O236" i="13"/>
  <c r="O242" i="13" s="1"/>
  <c r="N236" i="13"/>
  <c r="M236" i="13"/>
  <c r="L236" i="13"/>
  <c r="R236" i="13" s="1"/>
  <c r="H236" i="13"/>
  <c r="H242" i="13" s="1"/>
  <c r="G236" i="13"/>
  <c r="F236" i="13"/>
  <c r="E236" i="13"/>
  <c r="D236" i="13"/>
  <c r="V235" i="13"/>
  <c r="T235" i="13"/>
  <c r="S235" i="13"/>
  <c r="R235" i="13"/>
  <c r="P235" i="13"/>
  <c r="O235" i="13"/>
  <c r="U235" i="13" s="1"/>
  <c r="N235" i="13"/>
  <c r="M235" i="13"/>
  <c r="L235" i="13"/>
  <c r="H235" i="13"/>
  <c r="G235" i="13"/>
  <c r="F235" i="13"/>
  <c r="E235" i="13"/>
  <c r="D235" i="13"/>
  <c r="T233" i="13"/>
  <c r="S233" i="13"/>
  <c r="P233" i="13"/>
  <c r="V233" i="13" s="1"/>
  <c r="O233" i="13"/>
  <c r="U233" i="13" s="1"/>
  <c r="N233" i="13"/>
  <c r="M233" i="13"/>
  <c r="L233" i="13"/>
  <c r="R233" i="13" s="1"/>
  <c r="H233" i="13"/>
  <c r="G233" i="13"/>
  <c r="F233" i="13"/>
  <c r="E233" i="13"/>
  <c r="D233" i="13"/>
  <c r="V232" i="13"/>
  <c r="T232" i="13"/>
  <c r="S232" i="13"/>
  <c r="R232" i="13"/>
  <c r="P232" i="13"/>
  <c r="O232" i="13"/>
  <c r="U232" i="13" s="1"/>
  <c r="N232" i="13"/>
  <c r="M232" i="13"/>
  <c r="L232" i="13"/>
  <c r="H232" i="13"/>
  <c r="G232" i="13"/>
  <c r="F232" i="13"/>
  <c r="E232" i="13"/>
  <c r="D232" i="13"/>
  <c r="V231" i="13"/>
  <c r="U231" i="13"/>
  <c r="R231" i="13"/>
  <c r="P231" i="13"/>
  <c r="O231" i="13"/>
  <c r="N231" i="13"/>
  <c r="T231" i="13" s="1"/>
  <c r="M231" i="13"/>
  <c r="S231" i="13" s="1"/>
  <c r="L231" i="13"/>
  <c r="H231" i="13"/>
  <c r="G231" i="13"/>
  <c r="F231" i="13"/>
  <c r="E231" i="13"/>
  <c r="D231" i="13"/>
  <c r="U230" i="13"/>
  <c r="T230" i="13"/>
  <c r="R230" i="13"/>
  <c r="P230" i="13"/>
  <c r="V230" i="13" s="1"/>
  <c r="O230" i="13"/>
  <c r="N230" i="13"/>
  <c r="M230" i="13"/>
  <c r="S230" i="13" s="1"/>
  <c r="L230" i="13"/>
  <c r="H230" i="13"/>
  <c r="G230" i="13"/>
  <c r="F230" i="13"/>
  <c r="F234" i="13" s="1"/>
  <c r="E230" i="13"/>
  <c r="D230" i="13"/>
  <c r="T229" i="13"/>
  <c r="S229" i="13"/>
  <c r="P229" i="13"/>
  <c r="O229" i="13"/>
  <c r="U229" i="13" s="1"/>
  <c r="N229" i="13"/>
  <c r="M229" i="13"/>
  <c r="L229" i="13"/>
  <c r="R229" i="13" s="1"/>
  <c r="H229" i="13"/>
  <c r="G229" i="13"/>
  <c r="F229" i="13"/>
  <c r="E229" i="13"/>
  <c r="E234" i="13" s="1"/>
  <c r="D229" i="13"/>
  <c r="V228" i="13"/>
  <c r="S228" i="13"/>
  <c r="R228" i="13"/>
  <c r="P228" i="13"/>
  <c r="O228" i="13"/>
  <c r="U228" i="13" s="1"/>
  <c r="N228" i="13"/>
  <c r="T228" i="13" s="1"/>
  <c r="M228" i="13"/>
  <c r="L228" i="13"/>
  <c r="H228" i="13"/>
  <c r="G228" i="13"/>
  <c r="F228" i="13"/>
  <c r="E228" i="13"/>
  <c r="D228" i="13"/>
  <c r="V227" i="13"/>
  <c r="U227" i="13"/>
  <c r="S227" i="13"/>
  <c r="R227" i="13"/>
  <c r="P227" i="13"/>
  <c r="O227" i="13"/>
  <c r="N227" i="13"/>
  <c r="M227" i="13"/>
  <c r="L227" i="13"/>
  <c r="H227" i="13"/>
  <c r="G227" i="13"/>
  <c r="G234" i="13" s="1"/>
  <c r="F227" i="13"/>
  <c r="E227" i="13"/>
  <c r="D227" i="13"/>
  <c r="V226" i="13"/>
  <c r="U226" i="13"/>
  <c r="T226" i="13"/>
  <c r="P226" i="13"/>
  <c r="O226" i="13"/>
  <c r="N226" i="13"/>
  <c r="M226" i="13"/>
  <c r="S226" i="13" s="1"/>
  <c r="L226" i="13"/>
  <c r="R226" i="13" s="1"/>
  <c r="H226" i="13"/>
  <c r="G226" i="13"/>
  <c r="F226" i="13"/>
  <c r="E226" i="13"/>
  <c r="D226" i="13"/>
  <c r="V224" i="13"/>
  <c r="U224" i="13"/>
  <c r="R224" i="13"/>
  <c r="P224" i="13"/>
  <c r="O224" i="13"/>
  <c r="N224" i="13"/>
  <c r="T224" i="13" s="1"/>
  <c r="M224" i="13"/>
  <c r="S224" i="13" s="1"/>
  <c r="L224" i="13"/>
  <c r="H224" i="13"/>
  <c r="G224" i="13"/>
  <c r="F224" i="13"/>
  <c r="E224" i="13"/>
  <c r="D224" i="13"/>
  <c r="U223" i="13"/>
  <c r="T223" i="13"/>
  <c r="R223" i="13"/>
  <c r="P223" i="13"/>
  <c r="V223" i="13" s="1"/>
  <c r="O223" i="13"/>
  <c r="N223" i="13"/>
  <c r="M223" i="13"/>
  <c r="S223" i="13" s="1"/>
  <c r="L223" i="13"/>
  <c r="H223" i="13"/>
  <c r="G223" i="13"/>
  <c r="F223" i="13"/>
  <c r="E223" i="13"/>
  <c r="D223" i="13"/>
  <c r="T222" i="13"/>
  <c r="S222" i="13"/>
  <c r="P222" i="13"/>
  <c r="V222" i="13" s="1"/>
  <c r="O222" i="13"/>
  <c r="U222" i="13" s="1"/>
  <c r="N222" i="13"/>
  <c r="M222" i="13"/>
  <c r="L222" i="13"/>
  <c r="R222" i="13" s="1"/>
  <c r="H222" i="13"/>
  <c r="G222" i="13"/>
  <c r="F222" i="13"/>
  <c r="E222" i="13"/>
  <c r="D222" i="13"/>
  <c r="V221" i="13"/>
  <c r="S221" i="13"/>
  <c r="R221" i="13"/>
  <c r="P221" i="13"/>
  <c r="O221" i="13"/>
  <c r="U221" i="13" s="1"/>
  <c r="N221" i="13"/>
  <c r="T221" i="13" s="1"/>
  <c r="M221" i="13"/>
  <c r="L221" i="13"/>
  <c r="H221" i="13"/>
  <c r="G221" i="13"/>
  <c r="F221" i="13"/>
  <c r="E221" i="13"/>
  <c r="D221" i="13"/>
  <c r="V220" i="13"/>
  <c r="U220" i="13"/>
  <c r="S220" i="13"/>
  <c r="R220" i="13"/>
  <c r="P220" i="13"/>
  <c r="O220" i="13"/>
  <c r="N220" i="13"/>
  <c r="M220" i="13"/>
  <c r="L220" i="13"/>
  <c r="H220" i="13"/>
  <c r="G220" i="13"/>
  <c r="F220" i="13"/>
  <c r="E220" i="13"/>
  <c r="D220" i="13"/>
  <c r="U219" i="13"/>
  <c r="T219" i="13"/>
  <c r="P219" i="13"/>
  <c r="V219" i="13" s="1"/>
  <c r="O219" i="13"/>
  <c r="N219" i="13"/>
  <c r="M219" i="13"/>
  <c r="S219" i="13" s="1"/>
  <c r="L219" i="13"/>
  <c r="R219" i="13" s="1"/>
  <c r="H219" i="13"/>
  <c r="G219" i="13"/>
  <c r="F219" i="13"/>
  <c r="E219" i="13"/>
  <c r="D219" i="13"/>
  <c r="T218" i="13"/>
  <c r="S218" i="13"/>
  <c r="P218" i="13"/>
  <c r="V218" i="13" s="1"/>
  <c r="O218" i="13"/>
  <c r="U218" i="13" s="1"/>
  <c r="N218" i="13"/>
  <c r="M218" i="13"/>
  <c r="L218" i="13"/>
  <c r="R218" i="13" s="1"/>
  <c r="H218" i="13"/>
  <c r="G218" i="13"/>
  <c r="F218" i="13"/>
  <c r="E218" i="13"/>
  <c r="D218" i="13"/>
  <c r="V217" i="13"/>
  <c r="T217" i="13"/>
  <c r="S217" i="13"/>
  <c r="R217" i="13"/>
  <c r="P217" i="13"/>
  <c r="O217" i="13"/>
  <c r="N217" i="13"/>
  <c r="M217" i="13"/>
  <c r="M225" i="13" s="1"/>
  <c r="L217" i="13"/>
  <c r="H217" i="13"/>
  <c r="H225" i="13" s="1"/>
  <c r="G217" i="13"/>
  <c r="F217" i="13"/>
  <c r="F225" i="13" s="1"/>
  <c r="E217" i="13"/>
  <c r="D217" i="13"/>
  <c r="V216" i="13"/>
  <c r="U216" i="13"/>
  <c r="R216" i="13"/>
  <c r="P216" i="13"/>
  <c r="O216" i="13"/>
  <c r="N216" i="13"/>
  <c r="T216" i="13" s="1"/>
  <c r="M216" i="13"/>
  <c r="S216" i="13" s="1"/>
  <c r="L216" i="13"/>
  <c r="H216" i="13"/>
  <c r="G216" i="13"/>
  <c r="F216" i="13"/>
  <c r="E216" i="13"/>
  <c r="D216" i="13"/>
  <c r="V214" i="13"/>
  <c r="T214" i="13"/>
  <c r="S214" i="13"/>
  <c r="R214" i="13"/>
  <c r="P214" i="13"/>
  <c r="O214" i="13"/>
  <c r="U214" i="13" s="1"/>
  <c r="N214" i="13"/>
  <c r="M214" i="13"/>
  <c r="L214" i="13"/>
  <c r="H214" i="13"/>
  <c r="H215" i="13" s="1"/>
  <c r="G214" i="13"/>
  <c r="F214" i="13"/>
  <c r="E214" i="13"/>
  <c r="D214" i="13"/>
  <c r="V213" i="13"/>
  <c r="U213" i="13"/>
  <c r="R213" i="13"/>
  <c r="P213" i="13"/>
  <c r="O213" i="13"/>
  <c r="N213" i="13"/>
  <c r="T213" i="13" s="1"/>
  <c r="M213" i="13"/>
  <c r="S213" i="13" s="1"/>
  <c r="L213" i="13"/>
  <c r="H213" i="13"/>
  <c r="G213" i="13"/>
  <c r="F213" i="13"/>
  <c r="E213" i="13"/>
  <c r="D213" i="13"/>
  <c r="U212" i="13"/>
  <c r="T212" i="13"/>
  <c r="R212" i="13"/>
  <c r="P212" i="13"/>
  <c r="V212" i="13" s="1"/>
  <c r="O212" i="13"/>
  <c r="N212" i="13"/>
  <c r="M212" i="13"/>
  <c r="S212" i="13" s="1"/>
  <c r="L212" i="13"/>
  <c r="H212" i="13"/>
  <c r="G212" i="13"/>
  <c r="F212" i="13"/>
  <c r="E212" i="13"/>
  <c r="D212" i="13"/>
  <c r="T211" i="13"/>
  <c r="S211" i="13"/>
  <c r="P211" i="13"/>
  <c r="V211" i="13" s="1"/>
  <c r="O211" i="13"/>
  <c r="U211" i="13" s="1"/>
  <c r="N211" i="13"/>
  <c r="M211" i="13"/>
  <c r="L211" i="13"/>
  <c r="R211" i="13" s="1"/>
  <c r="H211" i="13"/>
  <c r="G211" i="13"/>
  <c r="F211" i="13"/>
  <c r="E211" i="13"/>
  <c r="D211" i="13"/>
  <c r="V210" i="13"/>
  <c r="S210" i="13"/>
  <c r="R210" i="13"/>
  <c r="P210" i="13"/>
  <c r="O210" i="13"/>
  <c r="U210" i="13" s="1"/>
  <c r="N210" i="13"/>
  <c r="T210" i="13" s="1"/>
  <c r="M210" i="13"/>
  <c r="L210" i="13"/>
  <c r="H210" i="13"/>
  <c r="G210" i="13"/>
  <c r="F210" i="13"/>
  <c r="E210" i="13"/>
  <c r="D210" i="13"/>
  <c r="V209" i="13"/>
  <c r="U209" i="13"/>
  <c r="S209" i="13"/>
  <c r="R209" i="13"/>
  <c r="P209" i="13"/>
  <c r="O209" i="13"/>
  <c r="N209" i="13"/>
  <c r="T209" i="13" s="1"/>
  <c r="M209" i="13"/>
  <c r="L209" i="13"/>
  <c r="H209" i="13"/>
  <c r="G209" i="13"/>
  <c r="F209" i="13"/>
  <c r="E209" i="13"/>
  <c r="D209" i="13"/>
  <c r="V208" i="13"/>
  <c r="U208" i="13"/>
  <c r="T208" i="13"/>
  <c r="P208" i="13"/>
  <c r="P215" i="13" s="1"/>
  <c r="O208" i="13"/>
  <c r="N208" i="13"/>
  <c r="M208" i="13"/>
  <c r="S208" i="13" s="1"/>
  <c r="L208" i="13"/>
  <c r="R208" i="13" s="1"/>
  <c r="H208" i="13"/>
  <c r="G208" i="13"/>
  <c r="F208" i="13"/>
  <c r="E208" i="13"/>
  <c r="E215" i="13" s="1"/>
  <c r="D208" i="13"/>
  <c r="T207" i="13"/>
  <c r="S207" i="13"/>
  <c r="P207" i="13"/>
  <c r="V207" i="13" s="1"/>
  <c r="O207" i="13"/>
  <c r="U207" i="13" s="1"/>
  <c r="N207" i="13"/>
  <c r="M207" i="13"/>
  <c r="L207" i="13"/>
  <c r="R207" i="13" s="1"/>
  <c r="H207" i="13"/>
  <c r="G207" i="13"/>
  <c r="F207" i="13"/>
  <c r="E207" i="13"/>
  <c r="D207" i="13"/>
  <c r="V206" i="13"/>
  <c r="T206" i="13"/>
  <c r="S206" i="13"/>
  <c r="R206" i="13"/>
  <c r="P206" i="13"/>
  <c r="O206" i="13"/>
  <c r="U206" i="13" s="1"/>
  <c r="N206" i="13"/>
  <c r="M206" i="13"/>
  <c r="L206" i="13"/>
  <c r="H206" i="13"/>
  <c r="G206" i="13"/>
  <c r="F206" i="13"/>
  <c r="E206" i="13"/>
  <c r="D206" i="13"/>
  <c r="T204" i="13"/>
  <c r="S204" i="13"/>
  <c r="P204" i="13"/>
  <c r="V204" i="13" s="1"/>
  <c r="O204" i="13"/>
  <c r="U204" i="13" s="1"/>
  <c r="N204" i="13"/>
  <c r="M204" i="13"/>
  <c r="L204" i="13"/>
  <c r="R204" i="13" s="1"/>
  <c r="H204" i="13"/>
  <c r="G204" i="13"/>
  <c r="F204" i="13"/>
  <c r="E204" i="13"/>
  <c r="D204" i="13"/>
  <c r="V203" i="13"/>
  <c r="T203" i="13"/>
  <c r="S203" i="13"/>
  <c r="R203" i="13"/>
  <c r="P203" i="13"/>
  <c r="O203" i="13"/>
  <c r="U203" i="13" s="1"/>
  <c r="N203" i="13"/>
  <c r="M203" i="13"/>
  <c r="L203" i="13"/>
  <c r="H203" i="13"/>
  <c r="G203" i="13"/>
  <c r="F203" i="13"/>
  <c r="E203" i="13"/>
  <c r="D203" i="13"/>
  <c r="V202" i="13"/>
  <c r="U202" i="13"/>
  <c r="R202" i="13"/>
  <c r="P202" i="13"/>
  <c r="O202" i="13"/>
  <c r="N202" i="13"/>
  <c r="T202" i="13" s="1"/>
  <c r="M202" i="13"/>
  <c r="S202" i="13" s="1"/>
  <c r="L202" i="13"/>
  <c r="H202" i="13"/>
  <c r="G202" i="13"/>
  <c r="F202" i="13"/>
  <c r="E202" i="13"/>
  <c r="D202" i="13"/>
  <c r="U201" i="13"/>
  <c r="T201" i="13"/>
  <c r="R201" i="13"/>
  <c r="P201" i="13"/>
  <c r="V201" i="13" s="1"/>
  <c r="O201" i="13"/>
  <c r="N201" i="13"/>
  <c r="M201" i="13"/>
  <c r="S201" i="13" s="1"/>
  <c r="L201" i="13"/>
  <c r="H201" i="13"/>
  <c r="G201" i="13"/>
  <c r="F201" i="13"/>
  <c r="E201" i="13"/>
  <c r="D201" i="13"/>
  <c r="T200" i="13"/>
  <c r="S200" i="13"/>
  <c r="P200" i="13"/>
  <c r="V200" i="13" s="1"/>
  <c r="O200" i="13"/>
  <c r="U200" i="13" s="1"/>
  <c r="N200" i="13"/>
  <c r="M200" i="13"/>
  <c r="L200" i="13"/>
  <c r="R200" i="13" s="1"/>
  <c r="H200" i="13"/>
  <c r="G200" i="13"/>
  <c r="F200" i="13"/>
  <c r="E200" i="13"/>
  <c r="D200" i="13"/>
  <c r="V199" i="13"/>
  <c r="S199" i="13"/>
  <c r="P199" i="13"/>
  <c r="O199" i="13"/>
  <c r="U199" i="13" s="1"/>
  <c r="N199" i="13"/>
  <c r="T199" i="13" s="1"/>
  <c r="M199" i="13"/>
  <c r="L199" i="13"/>
  <c r="R199" i="13" s="1"/>
  <c r="H199" i="13"/>
  <c r="G199" i="13"/>
  <c r="F199" i="13"/>
  <c r="E199" i="13"/>
  <c r="D199" i="13"/>
  <c r="V198" i="13"/>
  <c r="S198" i="13"/>
  <c r="R198" i="13"/>
  <c r="P198" i="13"/>
  <c r="O198" i="13"/>
  <c r="U198" i="13" s="1"/>
  <c r="N198" i="13"/>
  <c r="T198" i="13" s="1"/>
  <c r="M198" i="13"/>
  <c r="L198" i="13"/>
  <c r="H198" i="13"/>
  <c r="G198" i="13"/>
  <c r="F198" i="13"/>
  <c r="E198" i="13"/>
  <c r="D198" i="13"/>
  <c r="V197" i="13"/>
  <c r="U197" i="13"/>
  <c r="R197" i="13"/>
  <c r="P197" i="13"/>
  <c r="O197" i="13"/>
  <c r="N197" i="13"/>
  <c r="T197" i="13" s="1"/>
  <c r="M197" i="13"/>
  <c r="S197" i="13" s="1"/>
  <c r="L197" i="13"/>
  <c r="H197" i="13"/>
  <c r="G197" i="13"/>
  <c r="F197" i="13"/>
  <c r="E197" i="13"/>
  <c r="D197" i="13"/>
  <c r="T196" i="13"/>
  <c r="S196" i="13"/>
  <c r="P196" i="13"/>
  <c r="O196" i="13"/>
  <c r="U196" i="13" s="1"/>
  <c r="N196" i="13"/>
  <c r="M196" i="13"/>
  <c r="L196" i="13"/>
  <c r="R196" i="13" s="1"/>
  <c r="H196" i="13"/>
  <c r="G196" i="13"/>
  <c r="F196" i="13"/>
  <c r="E196" i="13"/>
  <c r="E205" i="13" s="1"/>
  <c r="D196" i="13"/>
  <c r="V195" i="13"/>
  <c r="S195" i="13"/>
  <c r="P195" i="13"/>
  <c r="O195" i="13"/>
  <c r="N195" i="13"/>
  <c r="M195" i="13"/>
  <c r="L195" i="13"/>
  <c r="R195" i="13" s="1"/>
  <c r="H195" i="13"/>
  <c r="H205" i="13" s="1"/>
  <c r="G195" i="13"/>
  <c r="F195" i="13"/>
  <c r="E195" i="13"/>
  <c r="D195" i="13"/>
  <c r="V194" i="13"/>
  <c r="S194" i="13"/>
  <c r="R194" i="13"/>
  <c r="P194" i="13"/>
  <c r="O194" i="13"/>
  <c r="U194" i="13" s="1"/>
  <c r="N194" i="13"/>
  <c r="T194" i="13" s="1"/>
  <c r="M194" i="13"/>
  <c r="L194" i="13"/>
  <c r="H194" i="13"/>
  <c r="G194" i="13"/>
  <c r="F194" i="13"/>
  <c r="E194" i="13"/>
  <c r="D194" i="13"/>
  <c r="S192" i="13"/>
  <c r="P192" i="13"/>
  <c r="V192" i="13" s="1"/>
  <c r="O192" i="13"/>
  <c r="U192" i="13" s="1"/>
  <c r="N192" i="13"/>
  <c r="T192" i="13" s="1"/>
  <c r="M192" i="13"/>
  <c r="L192" i="13"/>
  <c r="R192" i="13" s="1"/>
  <c r="H192" i="13"/>
  <c r="G192" i="13"/>
  <c r="F192" i="13"/>
  <c r="E192" i="13"/>
  <c r="D192" i="13"/>
  <c r="V191" i="13"/>
  <c r="R191" i="13"/>
  <c r="P191" i="13"/>
  <c r="O191" i="13"/>
  <c r="U191" i="13" s="1"/>
  <c r="N191" i="13"/>
  <c r="T191" i="13" s="1"/>
  <c r="M191" i="13"/>
  <c r="S191" i="13" s="1"/>
  <c r="L191" i="13"/>
  <c r="H191" i="13"/>
  <c r="G191" i="13"/>
  <c r="F191" i="13"/>
  <c r="E191" i="13"/>
  <c r="D191" i="13"/>
  <c r="U190" i="13"/>
  <c r="P190" i="13"/>
  <c r="V190" i="13" s="1"/>
  <c r="O190" i="13"/>
  <c r="N190" i="13"/>
  <c r="T190" i="13" s="1"/>
  <c r="M190" i="13"/>
  <c r="S190" i="13" s="1"/>
  <c r="L190" i="13"/>
  <c r="R190" i="13" s="1"/>
  <c r="H190" i="13"/>
  <c r="G190" i="13"/>
  <c r="F190" i="13"/>
  <c r="E190" i="13"/>
  <c r="D190" i="13"/>
  <c r="U189" i="13"/>
  <c r="T189" i="13"/>
  <c r="P189" i="13"/>
  <c r="V189" i="13" s="1"/>
  <c r="O189" i="13"/>
  <c r="N189" i="13"/>
  <c r="M189" i="13"/>
  <c r="S189" i="13" s="1"/>
  <c r="L189" i="13"/>
  <c r="R189" i="13" s="1"/>
  <c r="H189" i="13"/>
  <c r="G189" i="13"/>
  <c r="F189" i="13"/>
  <c r="E189" i="13"/>
  <c r="D189" i="13"/>
  <c r="S188" i="13"/>
  <c r="P188" i="13"/>
  <c r="V188" i="13" s="1"/>
  <c r="O188" i="13"/>
  <c r="U188" i="13" s="1"/>
  <c r="N188" i="13"/>
  <c r="T188" i="13" s="1"/>
  <c r="M188" i="13"/>
  <c r="L188" i="13"/>
  <c r="R188" i="13" s="1"/>
  <c r="H188" i="13"/>
  <c r="G188" i="13"/>
  <c r="F188" i="13"/>
  <c r="E188" i="13"/>
  <c r="D188" i="13"/>
  <c r="V187" i="13"/>
  <c r="R187" i="13"/>
  <c r="P187" i="13"/>
  <c r="O187" i="13"/>
  <c r="U187" i="13" s="1"/>
  <c r="N187" i="13"/>
  <c r="T187" i="13" s="1"/>
  <c r="M187" i="13"/>
  <c r="S187" i="13" s="1"/>
  <c r="L187" i="13"/>
  <c r="H187" i="13"/>
  <c r="G187" i="13"/>
  <c r="F187" i="13"/>
  <c r="E187" i="13"/>
  <c r="D187" i="13"/>
  <c r="U186" i="13"/>
  <c r="P186" i="13"/>
  <c r="V186" i="13" s="1"/>
  <c r="O186" i="13"/>
  <c r="N186" i="13"/>
  <c r="T186" i="13" s="1"/>
  <c r="M186" i="13"/>
  <c r="S186" i="13" s="1"/>
  <c r="L186" i="13"/>
  <c r="R186" i="13" s="1"/>
  <c r="H186" i="13"/>
  <c r="G186" i="13"/>
  <c r="F186" i="13"/>
  <c r="E186" i="13"/>
  <c r="D186" i="13"/>
  <c r="U185" i="13"/>
  <c r="T185" i="13"/>
  <c r="P185" i="13"/>
  <c r="V185" i="13" s="1"/>
  <c r="O185" i="13"/>
  <c r="N185" i="13"/>
  <c r="M185" i="13"/>
  <c r="S185" i="13" s="1"/>
  <c r="L185" i="13"/>
  <c r="R185" i="13" s="1"/>
  <c r="H185" i="13"/>
  <c r="G185" i="13"/>
  <c r="F185" i="13"/>
  <c r="E185" i="13"/>
  <c r="D185" i="13"/>
  <c r="S184" i="13"/>
  <c r="P184" i="13"/>
  <c r="V184" i="13" s="1"/>
  <c r="O184" i="13"/>
  <c r="U184" i="13" s="1"/>
  <c r="N184" i="13"/>
  <c r="T184" i="13" s="1"/>
  <c r="M184" i="13"/>
  <c r="L184" i="13"/>
  <c r="R184" i="13" s="1"/>
  <c r="H184" i="13"/>
  <c r="G184" i="13"/>
  <c r="F184" i="13"/>
  <c r="E184" i="13"/>
  <c r="D184" i="13"/>
  <c r="V183" i="13"/>
  <c r="R183" i="13"/>
  <c r="P183" i="13"/>
  <c r="O183" i="13"/>
  <c r="U183" i="13" s="1"/>
  <c r="N183" i="13"/>
  <c r="T183" i="13" s="1"/>
  <c r="M183" i="13"/>
  <c r="S183" i="13" s="1"/>
  <c r="L183" i="13"/>
  <c r="H183" i="13"/>
  <c r="G183" i="13"/>
  <c r="F183" i="13"/>
  <c r="E183" i="13"/>
  <c r="D183" i="13"/>
  <c r="U182" i="13"/>
  <c r="P182" i="13"/>
  <c r="O182" i="13"/>
  <c r="N182" i="13"/>
  <c r="T182" i="13" s="1"/>
  <c r="M182" i="13"/>
  <c r="S182" i="13" s="1"/>
  <c r="L182" i="13"/>
  <c r="R182" i="13" s="1"/>
  <c r="H182" i="13"/>
  <c r="G182" i="13"/>
  <c r="F182" i="13"/>
  <c r="E182" i="13"/>
  <c r="E193" i="13" s="1"/>
  <c r="D182" i="13"/>
  <c r="U181" i="13"/>
  <c r="P181" i="13"/>
  <c r="V181" i="13" s="1"/>
  <c r="O181" i="13"/>
  <c r="O193" i="13" s="1"/>
  <c r="N181" i="13"/>
  <c r="M181" i="13"/>
  <c r="L181" i="13"/>
  <c r="R181" i="13" s="1"/>
  <c r="H181" i="13"/>
  <c r="H193" i="13" s="1"/>
  <c r="G181" i="13"/>
  <c r="F181" i="13"/>
  <c r="E181" i="13"/>
  <c r="D181" i="13"/>
  <c r="U180" i="13"/>
  <c r="S180" i="13"/>
  <c r="P180" i="13"/>
  <c r="V180" i="13" s="1"/>
  <c r="O180" i="13"/>
  <c r="N180" i="13"/>
  <c r="T180" i="13" s="1"/>
  <c r="M180" i="13"/>
  <c r="L180" i="13"/>
  <c r="R180" i="13" s="1"/>
  <c r="H180" i="13"/>
  <c r="G180" i="13"/>
  <c r="F180" i="13"/>
  <c r="E180" i="13"/>
  <c r="D180" i="13"/>
  <c r="V178" i="13"/>
  <c r="T178" i="13"/>
  <c r="R178" i="13"/>
  <c r="P178" i="13"/>
  <c r="O178" i="13"/>
  <c r="U178" i="13" s="1"/>
  <c r="N178" i="13"/>
  <c r="M178" i="13"/>
  <c r="S178" i="13" s="1"/>
  <c r="L178" i="13"/>
  <c r="H178" i="13"/>
  <c r="G178" i="13"/>
  <c r="F178" i="13"/>
  <c r="E178" i="13"/>
  <c r="D178" i="13"/>
  <c r="U177" i="13"/>
  <c r="S177" i="13"/>
  <c r="P177" i="13"/>
  <c r="V177" i="13" s="1"/>
  <c r="O177" i="13"/>
  <c r="N177" i="13"/>
  <c r="M177" i="13"/>
  <c r="L177" i="13"/>
  <c r="R177" i="13" s="1"/>
  <c r="H177" i="13"/>
  <c r="G177" i="13"/>
  <c r="F177" i="13"/>
  <c r="E177" i="13"/>
  <c r="E179" i="13" s="1"/>
  <c r="D177" i="13"/>
  <c r="V176" i="13"/>
  <c r="T176" i="13"/>
  <c r="R176" i="13"/>
  <c r="P176" i="13"/>
  <c r="O176" i="13"/>
  <c r="U176" i="13" s="1"/>
  <c r="N176" i="13"/>
  <c r="M176" i="13"/>
  <c r="S176" i="13" s="1"/>
  <c r="L176" i="13"/>
  <c r="H176" i="13"/>
  <c r="G176" i="13"/>
  <c r="F176" i="13"/>
  <c r="E176" i="13"/>
  <c r="D176" i="13"/>
  <c r="U175" i="13"/>
  <c r="S175" i="13"/>
  <c r="P175" i="13"/>
  <c r="V175" i="13" s="1"/>
  <c r="O175" i="13"/>
  <c r="O179" i="13" s="1"/>
  <c r="N175" i="13"/>
  <c r="T175" i="13" s="1"/>
  <c r="M175" i="13"/>
  <c r="M179" i="13" s="1"/>
  <c r="L175" i="13"/>
  <c r="R175" i="13" s="1"/>
  <c r="H175" i="13"/>
  <c r="H179" i="13" s="1"/>
  <c r="G175" i="13"/>
  <c r="G179" i="13" s="1"/>
  <c r="F175" i="13"/>
  <c r="F179" i="13" s="1"/>
  <c r="E175" i="13"/>
  <c r="D175" i="13"/>
  <c r="V174" i="13"/>
  <c r="T174" i="13"/>
  <c r="R174" i="13"/>
  <c r="P174" i="13"/>
  <c r="O174" i="13"/>
  <c r="U174" i="13" s="1"/>
  <c r="N174" i="13"/>
  <c r="M174" i="13"/>
  <c r="S174" i="13" s="1"/>
  <c r="L174" i="13"/>
  <c r="H174" i="13"/>
  <c r="G174" i="13"/>
  <c r="F174" i="13"/>
  <c r="E174" i="13"/>
  <c r="D174" i="13"/>
  <c r="O173" i="13"/>
  <c r="M173" i="13"/>
  <c r="H173" i="13"/>
  <c r="U172" i="13"/>
  <c r="S172" i="13"/>
  <c r="P172" i="13"/>
  <c r="V172" i="13" s="1"/>
  <c r="O172" i="13"/>
  <c r="N172" i="13"/>
  <c r="T172" i="13" s="1"/>
  <c r="M172" i="13"/>
  <c r="L172" i="13"/>
  <c r="R172" i="13" s="1"/>
  <c r="H172" i="13"/>
  <c r="G172" i="13"/>
  <c r="F172" i="13"/>
  <c r="E172" i="13"/>
  <c r="D172" i="13"/>
  <c r="V171" i="13"/>
  <c r="T171" i="13"/>
  <c r="R171" i="13"/>
  <c r="P171" i="13"/>
  <c r="O171" i="13"/>
  <c r="U171" i="13" s="1"/>
  <c r="N171" i="13"/>
  <c r="M171" i="13"/>
  <c r="S171" i="13" s="1"/>
  <c r="L171" i="13"/>
  <c r="H171" i="13"/>
  <c r="G171" i="13"/>
  <c r="F171" i="13"/>
  <c r="F173" i="13" s="1"/>
  <c r="E171" i="13"/>
  <c r="D171" i="13"/>
  <c r="U170" i="13"/>
  <c r="S170" i="13"/>
  <c r="P170" i="13"/>
  <c r="O170" i="13"/>
  <c r="N170" i="13"/>
  <c r="M170" i="13"/>
  <c r="L170" i="13"/>
  <c r="R170" i="13" s="1"/>
  <c r="H170" i="13"/>
  <c r="G170" i="13"/>
  <c r="G173" i="13" s="1"/>
  <c r="F170" i="13"/>
  <c r="E170" i="13"/>
  <c r="E173" i="13" s="1"/>
  <c r="D170" i="13"/>
  <c r="V169" i="13"/>
  <c r="T169" i="13"/>
  <c r="R169" i="13"/>
  <c r="P169" i="13"/>
  <c r="O169" i="13"/>
  <c r="U169" i="13" s="1"/>
  <c r="N169" i="13"/>
  <c r="M169" i="13"/>
  <c r="S169" i="13" s="1"/>
  <c r="L169" i="13"/>
  <c r="H169" i="13"/>
  <c r="G169" i="13"/>
  <c r="F169" i="13"/>
  <c r="E169" i="13"/>
  <c r="D169" i="13"/>
  <c r="S167" i="13"/>
  <c r="P167" i="13"/>
  <c r="V167" i="13" s="1"/>
  <c r="O167" i="13"/>
  <c r="N167" i="13"/>
  <c r="T167" i="13" s="1"/>
  <c r="M167" i="13"/>
  <c r="L167" i="13"/>
  <c r="R167" i="13" s="1"/>
  <c r="H167" i="13"/>
  <c r="G167" i="13"/>
  <c r="U167" i="13" s="1"/>
  <c r="F167" i="13"/>
  <c r="E167" i="13"/>
  <c r="D167" i="13"/>
  <c r="V166" i="13"/>
  <c r="T166" i="13"/>
  <c r="R166" i="13"/>
  <c r="P166" i="13"/>
  <c r="O166" i="13"/>
  <c r="U166" i="13" s="1"/>
  <c r="N166" i="13"/>
  <c r="M166" i="13"/>
  <c r="S166" i="13" s="1"/>
  <c r="L166" i="13"/>
  <c r="H166" i="13"/>
  <c r="G166" i="13"/>
  <c r="F166" i="13"/>
  <c r="E166" i="13"/>
  <c r="D166" i="13"/>
  <c r="U165" i="13"/>
  <c r="S165" i="13"/>
  <c r="P165" i="13"/>
  <c r="V165" i="13" s="1"/>
  <c r="O165" i="13"/>
  <c r="N165" i="13"/>
  <c r="T165" i="13" s="1"/>
  <c r="M165" i="13"/>
  <c r="L165" i="13"/>
  <c r="R165" i="13" s="1"/>
  <c r="H165" i="13"/>
  <c r="G165" i="13"/>
  <c r="F165" i="13"/>
  <c r="E165" i="13"/>
  <c r="D165" i="13"/>
  <c r="V164" i="13"/>
  <c r="T164" i="13"/>
  <c r="R164" i="13"/>
  <c r="P164" i="13"/>
  <c r="O164" i="13"/>
  <c r="U164" i="13" s="1"/>
  <c r="N164" i="13"/>
  <c r="M164" i="13"/>
  <c r="S164" i="13" s="1"/>
  <c r="L164" i="13"/>
  <c r="H164" i="13"/>
  <c r="G164" i="13"/>
  <c r="F164" i="13"/>
  <c r="E164" i="13"/>
  <c r="D164" i="13"/>
  <c r="S163" i="13"/>
  <c r="P163" i="13"/>
  <c r="V163" i="13" s="1"/>
  <c r="O163" i="13"/>
  <c r="N163" i="13"/>
  <c r="T163" i="13" s="1"/>
  <c r="M163" i="13"/>
  <c r="L163" i="13"/>
  <c r="R163" i="13" s="1"/>
  <c r="H163" i="13"/>
  <c r="G163" i="13"/>
  <c r="U163" i="13" s="1"/>
  <c r="F163" i="13"/>
  <c r="E163" i="13"/>
  <c r="D163" i="13"/>
  <c r="V162" i="13"/>
  <c r="T162" i="13"/>
  <c r="R162" i="13"/>
  <c r="P162" i="13"/>
  <c r="O162" i="13"/>
  <c r="U162" i="13" s="1"/>
  <c r="N162" i="13"/>
  <c r="M162" i="13"/>
  <c r="S162" i="13" s="1"/>
  <c r="L162" i="13"/>
  <c r="H162" i="13"/>
  <c r="G162" i="13"/>
  <c r="F162" i="13"/>
  <c r="E162" i="13"/>
  <c r="D162" i="13"/>
  <c r="U161" i="13"/>
  <c r="S161" i="13"/>
  <c r="P161" i="13"/>
  <c r="V161" i="13" s="1"/>
  <c r="O161" i="13"/>
  <c r="N161" i="13"/>
  <c r="T161" i="13" s="1"/>
  <c r="M161" i="13"/>
  <c r="L161" i="13"/>
  <c r="R161" i="13" s="1"/>
  <c r="H161" i="13"/>
  <c r="G161" i="13"/>
  <c r="F161" i="13"/>
  <c r="E161" i="13"/>
  <c r="D161" i="13"/>
  <c r="V160" i="13"/>
  <c r="T160" i="13"/>
  <c r="R160" i="13"/>
  <c r="P160" i="13"/>
  <c r="O160" i="13"/>
  <c r="U160" i="13" s="1"/>
  <c r="N160" i="13"/>
  <c r="M160" i="13"/>
  <c r="S160" i="13" s="1"/>
  <c r="L160" i="13"/>
  <c r="H160" i="13"/>
  <c r="G160" i="13"/>
  <c r="F160" i="13"/>
  <c r="E160" i="13"/>
  <c r="D160" i="13"/>
  <c r="U159" i="13"/>
  <c r="S159" i="13"/>
  <c r="P159" i="13"/>
  <c r="V159" i="13" s="1"/>
  <c r="O159" i="13"/>
  <c r="N159" i="13"/>
  <c r="T159" i="13" s="1"/>
  <c r="M159" i="13"/>
  <c r="L159" i="13"/>
  <c r="R159" i="13" s="1"/>
  <c r="H159" i="13"/>
  <c r="G159" i="13"/>
  <c r="F159" i="13"/>
  <c r="E159" i="13"/>
  <c r="D159" i="13"/>
  <c r="V158" i="13"/>
  <c r="T158" i="13"/>
  <c r="R158" i="13"/>
  <c r="P158" i="13"/>
  <c r="O158" i="13"/>
  <c r="U158" i="13" s="1"/>
  <c r="N158" i="13"/>
  <c r="M158" i="13"/>
  <c r="L158" i="13"/>
  <c r="H158" i="13"/>
  <c r="G158" i="13"/>
  <c r="F158" i="13"/>
  <c r="F168" i="13" s="1"/>
  <c r="E158" i="13"/>
  <c r="D158" i="13"/>
  <c r="U157" i="13"/>
  <c r="S157" i="13"/>
  <c r="P157" i="13"/>
  <c r="V157" i="13" s="1"/>
  <c r="O157" i="13"/>
  <c r="N157" i="13"/>
  <c r="T157" i="13" s="1"/>
  <c r="M157" i="13"/>
  <c r="L157" i="13"/>
  <c r="R157" i="13" s="1"/>
  <c r="H157" i="13"/>
  <c r="G157" i="13"/>
  <c r="F157" i="13"/>
  <c r="E157" i="13"/>
  <c r="D157" i="13"/>
  <c r="V156" i="13"/>
  <c r="T156" i="13"/>
  <c r="R156" i="13"/>
  <c r="P156" i="13"/>
  <c r="O156" i="13"/>
  <c r="U156" i="13" s="1"/>
  <c r="N156" i="13"/>
  <c r="M156" i="13"/>
  <c r="S156" i="13" s="1"/>
  <c r="L156" i="13"/>
  <c r="H156" i="13"/>
  <c r="G156" i="13"/>
  <c r="F156" i="13"/>
  <c r="E156" i="13"/>
  <c r="D156" i="13"/>
  <c r="S155" i="13"/>
  <c r="P155" i="13"/>
  <c r="O155" i="13"/>
  <c r="N155" i="13"/>
  <c r="M155" i="13"/>
  <c r="L155" i="13"/>
  <c r="R155" i="13" s="1"/>
  <c r="H155" i="13"/>
  <c r="G155" i="13"/>
  <c r="G168" i="13" s="1"/>
  <c r="F155" i="13"/>
  <c r="E155" i="13"/>
  <c r="D155" i="13"/>
  <c r="V154" i="13"/>
  <c r="T154" i="13"/>
  <c r="P154" i="13"/>
  <c r="O154" i="13"/>
  <c r="U154" i="13" s="1"/>
  <c r="N154" i="13"/>
  <c r="M154" i="13"/>
  <c r="S154" i="13" s="1"/>
  <c r="L154" i="13"/>
  <c r="H154" i="13"/>
  <c r="G154" i="13"/>
  <c r="F154" i="13"/>
  <c r="E154" i="13"/>
  <c r="D154" i="13"/>
  <c r="R154" i="13" s="1"/>
  <c r="F153" i="13"/>
  <c r="U152" i="13"/>
  <c r="S152" i="13"/>
  <c r="P152" i="13"/>
  <c r="V152" i="13" s="1"/>
  <c r="O152" i="13"/>
  <c r="N152" i="13"/>
  <c r="T152" i="13" s="1"/>
  <c r="M152" i="13"/>
  <c r="L152" i="13"/>
  <c r="R152" i="13" s="1"/>
  <c r="H152" i="13"/>
  <c r="G152" i="13"/>
  <c r="F152" i="13"/>
  <c r="E152" i="13"/>
  <c r="D152" i="13"/>
  <c r="V151" i="13"/>
  <c r="T151" i="13"/>
  <c r="R151" i="13"/>
  <c r="P151" i="13"/>
  <c r="O151" i="13"/>
  <c r="U151" i="13" s="1"/>
  <c r="N151" i="13"/>
  <c r="M151" i="13"/>
  <c r="S151" i="13" s="1"/>
  <c r="L151" i="13"/>
  <c r="H151" i="13"/>
  <c r="G151" i="13"/>
  <c r="F151" i="13"/>
  <c r="E151" i="13"/>
  <c r="D151" i="13"/>
  <c r="U150" i="13"/>
  <c r="S150" i="13"/>
  <c r="P150" i="13"/>
  <c r="V150" i="13" s="1"/>
  <c r="O150" i="13"/>
  <c r="N150" i="13"/>
  <c r="T150" i="13" s="1"/>
  <c r="M150" i="13"/>
  <c r="L150" i="13"/>
  <c r="R150" i="13" s="1"/>
  <c r="H150" i="13"/>
  <c r="G150" i="13"/>
  <c r="F150" i="13"/>
  <c r="E150" i="13"/>
  <c r="D150" i="13"/>
  <c r="V149" i="13"/>
  <c r="T149" i="13"/>
  <c r="R149" i="13"/>
  <c r="P149" i="13"/>
  <c r="O149" i="13"/>
  <c r="U149" i="13" s="1"/>
  <c r="N149" i="13"/>
  <c r="M149" i="13"/>
  <c r="S149" i="13" s="1"/>
  <c r="L149" i="13"/>
  <c r="H149" i="13"/>
  <c r="G149" i="13"/>
  <c r="F149" i="13"/>
  <c r="E149" i="13"/>
  <c r="D149" i="13"/>
  <c r="U148" i="13"/>
  <c r="S148" i="13"/>
  <c r="P148" i="13"/>
  <c r="O148" i="13"/>
  <c r="N148" i="13"/>
  <c r="T148" i="13" s="1"/>
  <c r="M148" i="13"/>
  <c r="L148" i="13"/>
  <c r="R148" i="13" s="1"/>
  <c r="H148" i="13"/>
  <c r="G148" i="13"/>
  <c r="F148" i="13"/>
  <c r="E148" i="13"/>
  <c r="D148" i="13"/>
  <c r="V147" i="13"/>
  <c r="T147" i="13"/>
  <c r="R147" i="13"/>
  <c r="P147" i="13"/>
  <c r="O147" i="13"/>
  <c r="N147" i="13"/>
  <c r="M147" i="13"/>
  <c r="S147" i="13" s="1"/>
  <c r="L147" i="13"/>
  <c r="H147" i="13"/>
  <c r="H153" i="13" s="1"/>
  <c r="G147" i="13"/>
  <c r="F147" i="13"/>
  <c r="E147" i="13"/>
  <c r="D147" i="13"/>
  <c r="U146" i="13"/>
  <c r="S146" i="13"/>
  <c r="P146" i="13"/>
  <c r="V146" i="13" s="1"/>
  <c r="O146" i="13"/>
  <c r="N146" i="13"/>
  <c r="T146" i="13" s="1"/>
  <c r="M146" i="13"/>
  <c r="L146" i="13"/>
  <c r="R146" i="13" s="1"/>
  <c r="H146" i="13"/>
  <c r="G146" i="13"/>
  <c r="F146" i="13"/>
  <c r="E146" i="13"/>
  <c r="D146" i="13"/>
  <c r="N145" i="13"/>
  <c r="G145" i="13"/>
  <c r="V144" i="13"/>
  <c r="T144" i="13"/>
  <c r="R144" i="13"/>
  <c r="P144" i="13"/>
  <c r="O144" i="13"/>
  <c r="N144" i="13"/>
  <c r="M144" i="13"/>
  <c r="S144" i="13" s="1"/>
  <c r="L144" i="13"/>
  <c r="H144" i="13"/>
  <c r="H145" i="13" s="1"/>
  <c r="G144" i="13"/>
  <c r="F144" i="13"/>
  <c r="E144" i="13"/>
  <c r="D144" i="13"/>
  <c r="U143" i="13"/>
  <c r="S143" i="13"/>
  <c r="P143" i="13"/>
  <c r="V143" i="13" s="1"/>
  <c r="O143" i="13"/>
  <c r="N143" i="13"/>
  <c r="T143" i="13" s="1"/>
  <c r="M143" i="13"/>
  <c r="M145" i="13" s="1"/>
  <c r="L143" i="13"/>
  <c r="R143" i="13" s="1"/>
  <c r="H143" i="13"/>
  <c r="G143" i="13"/>
  <c r="F143" i="13"/>
  <c r="F145" i="13" s="1"/>
  <c r="E143" i="13"/>
  <c r="E145" i="13" s="1"/>
  <c r="D143" i="13"/>
  <c r="V142" i="13"/>
  <c r="T142" i="13"/>
  <c r="R142" i="13"/>
  <c r="P142" i="13"/>
  <c r="O142" i="13"/>
  <c r="U142" i="13" s="1"/>
  <c r="N142" i="13"/>
  <c r="M142" i="13"/>
  <c r="S142" i="13" s="1"/>
  <c r="L142" i="13"/>
  <c r="H142" i="13"/>
  <c r="G142" i="13"/>
  <c r="F142" i="13"/>
  <c r="E142" i="13"/>
  <c r="D142" i="13"/>
  <c r="O141" i="13"/>
  <c r="S140" i="13"/>
  <c r="P140" i="13"/>
  <c r="V140" i="13" s="1"/>
  <c r="O140" i="13"/>
  <c r="N140" i="13"/>
  <c r="T140" i="13" s="1"/>
  <c r="M140" i="13"/>
  <c r="L140" i="13"/>
  <c r="R140" i="13" s="1"/>
  <c r="H140" i="13"/>
  <c r="G140" i="13"/>
  <c r="U140" i="13" s="1"/>
  <c r="F140" i="13"/>
  <c r="E140" i="13"/>
  <c r="D140" i="13"/>
  <c r="V139" i="13"/>
  <c r="T139" i="13"/>
  <c r="R139" i="13"/>
  <c r="P139" i="13"/>
  <c r="O139" i="13"/>
  <c r="U139" i="13" s="1"/>
  <c r="N139" i="13"/>
  <c r="M139" i="13"/>
  <c r="S139" i="13" s="1"/>
  <c r="L139" i="13"/>
  <c r="H139" i="13"/>
  <c r="G139" i="13"/>
  <c r="F139" i="13"/>
  <c r="E139" i="13"/>
  <c r="D139" i="13"/>
  <c r="U138" i="13"/>
  <c r="S138" i="13"/>
  <c r="P138" i="13"/>
  <c r="V138" i="13" s="1"/>
  <c r="O138" i="13"/>
  <c r="N138" i="13"/>
  <c r="T138" i="13" s="1"/>
  <c r="M138" i="13"/>
  <c r="L138" i="13"/>
  <c r="R138" i="13" s="1"/>
  <c r="H138" i="13"/>
  <c r="G138" i="13"/>
  <c r="F138" i="13"/>
  <c r="E138" i="13"/>
  <c r="D138" i="13"/>
  <c r="V137" i="13"/>
  <c r="T137" i="13"/>
  <c r="R137" i="13"/>
  <c r="P137" i="13"/>
  <c r="O137" i="13"/>
  <c r="U137" i="13" s="1"/>
  <c r="N137" i="13"/>
  <c r="M137" i="13"/>
  <c r="L137" i="13"/>
  <c r="H137" i="13"/>
  <c r="H141" i="13" s="1"/>
  <c r="G137" i="13"/>
  <c r="F137" i="13"/>
  <c r="F141" i="13" s="1"/>
  <c r="E137" i="13"/>
  <c r="D137" i="13"/>
  <c r="S136" i="13"/>
  <c r="P136" i="13"/>
  <c r="V136" i="13" s="1"/>
  <c r="O136" i="13"/>
  <c r="N136" i="13"/>
  <c r="T136" i="13" s="1"/>
  <c r="M136" i="13"/>
  <c r="L136" i="13"/>
  <c r="R136" i="13" s="1"/>
  <c r="H136" i="13"/>
  <c r="G136" i="13"/>
  <c r="U136" i="13" s="1"/>
  <c r="F136" i="13"/>
  <c r="E136" i="13"/>
  <c r="D136" i="13"/>
  <c r="V134" i="13"/>
  <c r="T134" i="13"/>
  <c r="R134" i="13"/>
  <c r="P134" i="13"/>
  <c r="O134" i="13"/>
  <c r="U134" i="13" s="1"/>
  <c r="N134" i="13"/>
  <c r="M134" i="13"/>
  <c r="S134" i="13" s="1"/>
  <c r="L134" i="13"/>
  <c r="H134" i="13"/>
  <c r="G134" i="13"/>
  <c r="F134" i="13"/>
  <c r="E134" i="13"/>
  <c r="D134" i="13"/>
  <c r="U133" i="13"/>
  <c r="S133" i="13"/>
  <c r="P133" i="13"/>
  <c r="V133" i="13" s="1"/>
  <c r="O133" i="13"/>
  <c r="N133" i="13"/>
  <c r="T133" i="13" s="1"/>
  <c r="M133" i="13"/>
  <c r="L133" i="13"/>
  <c r="R133" i="13" s="1"/>
  <c r="H133" i="13"/>
  <c r="G133" i="13"/>
  <c r="F133" i="13"/>
  <c r="E133" i="13"/>
  <c r="D133" i="13"/>
  <c r="V132" i="13"/>
  <c r="T132" i="13"/>
  <c r="R132" i="13"/>
  <c r="P132" i="13"/>
  <c r="O132" i="13"/>
  <c r="U132" i="13" s="1"/>
  <c r="N132" i="13"/>
  <c r="M132" i="13"/>
  <c r="S132" i="13" s="1"/>
  <c r="L132" i="13"/>
  <c r="H132" i="13"/>
  <c r="G132" i="13"/>
  <c r="F132" i="13"/>
  <c r="E132" i="13"/>
  <c r="D132" i="13"/>
  <c r="U131" i="13"/>
  <c r="S131" i="13"/>
  <c r="P131" i="13"/>
  <c r="V131" i="13" s="1"/>
  <c r="O131" i="13"/>
  <c r="N131" i="13"/>
  <c r="T131" i="13" s="1"/>
  <c r="M131" i="13"/>
  <c r="L131" i="13"/>
  <c r="R131" i="13" s="1"/>
  <c r="H131" i="13"/>
  <c r="G131" i="13"/>
  <c r="F131" i="13"/>
  <c r="E131" i="13"/>
  <c r="D131" i="13"/>
  <c r="V130" i="13"/>
  <c r="T130" i="13"/>
  <c r="R130" i="13"/>
  <c r="P130" i="13"/>
  <c r="O130" i="13"/>
  <c r="U130" i="13" s="1"/>
  <c r="N130" i="13"/>
  <c r="M130" i="13"/>
  <c r="S130" i="13" s="1"/>
  <c r="L130" i="13"/>
  <c r="H130" i="13"/>
  <c r="G130" i="13"/>
  <c r="F130" i="13"/>
  <c r="E130" i="13"/>
  <c r="D130" i="13"/>
  <c r="U129" i="13"/>
  <c r="S129" i="13"/>
  <c r="P129" i="13"/>
  <c r="V129" i="13" s="1"/>
  <c r="O129" i="13"/>
  <c r="N129" i="13"/>
  <c r="T129" i="13" s="1"/>
  <c r="M129" i="13"/>
  <c r="L129" i="13"/>
  <c r="R129" i="13" s="1"/>
  <c r="H129" i="13"/>
  <c r="G129" i="13"/>
  <c r="F129" i="13"/>
  <c r="E129" i="13"/>
  <c r="D129" i="13"/>
  <c r="V128" i="13"/>
  <c r="T128" i="13"/>
  <c r="R128" i="13"/>
  <c r="P128" i="13"/>
  <c r="O128" i="13"/>
  <c r="U128" i="13" s="1"/>
  <c r="N128" i="13"/>
  <c r="M128" i="13"/>
  <c r="S128" i="13" s="1"/>
  <c r="L128" i="13"/>
  <c r="H128" i="13"/>
  <c r="G128" i="13"/>
  <c r="F128" i="13"/>
  <c r="E128" i="13"/>
  <c r="D128" i="13"/>
  <c r="U127" i="13"/>
  <c r="S127" i="13"/>
  <c r="P127" i="13"/>
  <c r="V127" i="13" s="1"/>
  <c r="O127" i="13"/>
  <c r="N127" i="13"/>
  <c r="T127" i="13" s="1"/>
  <c r="M127" i="13"/>
  <c r="L127" i="13"/>
  <c r="R127" i="13" s="1"/>
  <c r="H127" i="13"/>
  <c r="G127" i="13"/>
  <c r="F127" i="13"/>
  <c r="E127" i="13"/>
  <c r="D127" i="13"/>
  <c r="V126" i="13"/>
  <c r="T126" i="13"/>
  <c r="R126" i="13"/>
  <c r="P126" i="13"/>
  <c r="O126" i="13"/>
  <c r="U126" i="13" s="1"/>
  <c r="N126" i="13"/>
  <c r="M126" i="13"/>
  <c r="S126" i="13" s="1"/>
  <c r="L126" i="13"/>
  <c r="H126" i="13"/>
  <c r="G126" i="13"/>
  <c r="F126" i="13"/>
  <c r="E126" i="13"/>
  <c r="D126" i="13"/>
  <c r="U125" i="13"/>
  <c r="S125" i="13"/>
  <c r="P125" i="13"/>
  <c r="V125" i="13" s="1"/>
  <c r="O125" i="13"/>
  <c r="N125" i="13"/>
  <c r="T125" i="13" s="1"/>
  <c r="M125" i="13"/>
  <c r="L125" i="13"/>
  <c r="R125" i="13" s="1"/>
  <c r="H125" i="13"/>
  <c r="G125" i="13"/>
  <c r="F125" i="13"/>
  <c r="E125" i="13"/>
  <c r="D125" i="13"/>
  <c r="V124" i="13"/>
  <c r="T124" i="13"/>
  <c r="R124" i="13"/>
  <c r="P124" i="13"/>
  <c r="O124" i="13"/>
  <c r="U124" i="13" s="1"/>
  <c r="N124" i="13"/>
  <c r="M124" i="13"/>
  <c r="S124" i="13" s="1"/>
  <c r="L124" i="13"/>
  <c r="H124" i="13"/>
  <c r="G124" i="13"/>
  <c r="F124" i="13"/>
  <c r="E124" i="13"/>
  <c r="D124" i="13"/>
  <c r="U123" i="13"/>
  <c r="S123" i="13"/>
  <c r="P123" i="13"/>
  <c r="V123" i="13" s="1"/>
  <c r="O123" i="13"/>
  <c r="N123" i="13"/>
  <c r="T123" i="13" s="1"/>
  <c r="M123" i="13"/>
  <c r="L123" i="13"/>
  <c r="R123" i="13" s="1"/>
  <c r="H123" i="13"/>
  <c r="G123" i="13"/>
  <c r="F123" i="13"/>
  <c r="E123" i="13"/>
  <c r="D123" i="13"/>
  <c r="V122" i="13"/>
  <c r="S122" i="13"/>
  <c r="R122" i="13"/>
  <c r="P122" i="13"/>
  <c r="O122" i="13"/>
  <c r="U122" i="13" s="1"/>
  <c r="N122" i="13"/>
  <c r="T122" i="13" s="1"/>
  <c r="M122" i="13"/>
  <c r="L122" i="13"/>
  <c r="H122" i="13"/>
  <c r="G122" i="13"/>
  <c r="F122" i="13"/>
  <c r="E122" i="13"/>
  <c r="D122" i="13"/>
  <c r="U121" i="13"/>
  <c r="S121" i="13"/>
  <c r="P121" i="13"/>
  <c r="V121" i="13" s="1"/>
  <c r="O121" i="13"/>
  <c r="N121" i="13"/>
  <c r="T121" i="13" s="1"/>
  <c r="M121" i="13"/>
  <c r="L121" i="13"/>
  <c r="R121" i="13" s="1"/>
  <c r="H121" i="13"/>
  <c r="G121" i="13"/>
  <c r="F121" i="13"/>
  <c r="E121" i="13"/>
  <c r="D121" i="13"/>
  <c r="T120" i="13"/>
  <c r="P120" i="13"/>
  <c r="V120" i="13" s="1"/>
  <c r="O120" i="13"/>
  <c r="U120" i="13" s="1"/>
  <c r="N120" i="13"/>
  <c r="M120" i="13"/>
  <c r="S120" i="13" s="1"/>
  <c r="L120" i="13"/>
  <c r="R120" i="13" s="1"/>
  <c r="H120" i="13"/>
  <c r="G120" i="13"/>
  <c r="F120" i="13"/>
  <c r="E120" i="13"/>
  <c r="D120" i="13"/>
  <c r="S119" i="13"/>
  <c r="P119" i="13"/>
  <c r="V119" i="13" s="1"/>
  <c r="O119" i="13"/>
  <c r="U119" i="13" s="1"/>
  <c r="N119" i="13"/>
  <c r="T119" i="13" s="1"/>
  <c r="M119" i="13"/>
  <c r="L119" i="13"/>
  <c r="R119" i="13" s="1"/>
  <c r="H119" i="13"/>
  <c r="G119" i="13"/>
  <c r="F119" i="13"/>
  <c r="E119" i="13"/>
  <c r="D119" i="13"/>
  <c r="V118" i="13"/>
  <c r="T118" i="13"/>
  <c r="R118" i="13"/>
  <c r="P118" i="13"/>
  <c r="O118" i="13"/>
  <c r="U118" i="13" s="1"/>
  <c r="N118" i="13"/>
  <c r="M118" i="13"/>
  <c r="S118" i="13" s="1"/>
  <c r="L118" i="13"/>
  <c r="H118" i="13"/>
  <c r="G118" i="13"/>
  <c r="F118" i="13"/>
  <c r="E118" i="13"/>
  <c r="D118" i="13"/>
  <c r="U117" i="13"/>
  <c r="R117" i="13"/>
  <c r="P117" i="13"/>
  <c r="V117" i="13" s="1"/>
  <c r="O117" i="13"/>
  <c r="N117" i="13"/>
  <c r="T117" i="13" s="1"/>
  <c r="M117" i="13"/>
  <c r="S117" i="13" s="1"/>
  <c r="L117" i="13"/>
  <c r="H117" i="13"/>
  <c r="G117" i="13"/>
  <c r="F117" i="13"/>
  <c r="E117" i="13"/>
  <c r="D117" i="13"/>
  <c r="T116" i="13"/>
  <c r="R116" i="13"/>
  <c r="P116" i="13"/>
  <c r="V116" i="13" s="1"/>
  <c r="O116" i="13"/>
  <c r="U116" i="13" s="1"/>
  <c r="N116" i="13"/>
  <c r="M116" i="13"/>
  <c r="S116" i="13" s="1"/>
  <c r="L116" i="13"/>
  <c r="H116" i="13"/>
  <c r="G116" i="13"/>
  <c r="F116" i="13"/>
  <c r="E116" i="13"/>
  <c r="D116" i="13"/>
  <c r="S115" i="13"/>
  <c r="P115" i="13"/>
  <c r="V115" i="13" s="1"/>
  <c r="O115" i="13"/>
  <c r="U115" i="13" s="1"/>
  <c r="N115" i="13"/>
  <c r="T115" i="13" s="1"/>
  <c r="M115" i="13"/>
  <c r="L115" i="13"/>
  <c r="R115" i="13" s="1"/>
  <c r="H115" i="13"/>
  <c r="G115" i="13"/>
  <c r="F115" i="13"/>
  <c r="E115" i="13"/>
  <c r="D115" i="13"/>
  <c r="V114" i="13"/>
  <c r="S114" i="13"/>
  <c r="R114" i="13"/>
  <c r="P114" i="13"/>
  <c r="O114" i="13"/>
  <c r="U114" i="13" s="1"/>
  <c r="N114" i="13"/>
  <c r="T114" i="13" s="1"/>
  <c r="M114" i="13"/>
  <c r="L114" i="13"/>
  <c r="H114" i="13"/>
  <c r="G114" i="13"/>
  <c r="F114" i="13"/>
  <c r="E114" i="13"/>
  <c r="D114" i="13"/>
  <c r="U113" i="13"/>
  <c r="S113" i="13"/>
  <c r="P113" i="13"/>
  <c r="V113" i="13" s="1"/>
  <c r="O113" i="13"/>
  <c r="N113" i="13"/>
  <c r="T113" i="13" s="1"/>
  <c r="M113" i="13"/>
  <c r="L113" i="13"/>
  <c r="R113" i="13" s="1"/>
  <c r="H113" i="13"/>
  <c r="G113" i="13"/>
  <c r="F113" i="13"/>
  <c r="E113" i="13"/>
  <c r="D113" i="13"/>
  <c r="V112" i="13"/>
  <c r="T112" i="13"/>
  <c r="P112" i="13"/>
  <c r="O112" i="13"/>
  <c r="U112" i="13" s="1"/>
  <c r="N112" i="13"/>
  <c r="M112" i="13"/>
  <c r="S112" i="13" s="1"/>
  <c r="L112" i="13"/>
  <c r="R112" i="13" s="1"/>
  <c r="H112" i="13"/>
  <c r="G112" i="13"/>
  <c r="F112" i="13"/>
  <c r="E112" i="13"/>
  <c r="D112" i="13"/>
  <c r="S111" i="13"/>
  <c r="P111" i="13"/>
  <c r="V111" i="13" s="1"/>
  <c r="O111" i="13"/>
  <c r="U111" i="13" s="1"/>
  <c r="N111" i="13"/>
  <c r="T111" i="13" s="1"/>
  <c r="M111" i="13"/>
  <c r="L111" i="13"/>
  <c r="R111" i="13" s="1"/>
  <c r="H111" i="13"/>
  <c r="G111" i="13"/>
  <c r="F111" i="13"/>
  <c r="E111" i="13"/>
  <c r="D111" i="13"/>
  <c r="V110" i="13"/>
  <c r="T110" i="13"/>
  <c r="R110" i="13"/>
  <c r="P110" i="13"/>
  <c r="O110" i="13"/>
  <c r="U110" i="13" s="1"/>
  <c r="N110" i="13"/>
  <c r="M110" i="13"/>
  <c r="S110" i="13" s="1"/>
  <c r="L110" i="13"/>
  <c r="H110" i="13"/>
  <c r="G110" i="13"/>
  <c r="F110" i="13"/>
  <c r="E110" i="13"/>
  <c r="D110" i="13"/>
  <c r="U109" i="13"/>
  <c r="R109" i="13"/>
  <c r="P109" i="13"/>
  <c r="V109" i="13" s="1"/>
  <c r="O109" i="13"/>
  <c r="N109" i="13"/>
  <c r="T109" i="13" s="1"/>
  <c r="M109" i="13"/>
  <c r="S109" i="13" s="1"/>
  <c r="L109" i="13"/>
  <c r="H109" i="13"/>
  <c r="G109" i="13"/>
  <c r="F109" i="13"/>
  <c r="E109" i="13"/>
  <c r="D109" i="13"/>
  <c r="T108" i="13"/>
  <c r="R108" i="13"/>
  <c r="P108" i="13"/>
  <c r="V108" i="13" s="1"/>
  <c r="O108" i="13"/>
  <c r="U108" i="13" s="1"/>
  <c r="N108" i="13"/>
  <c r="M108" i="13"/>
  <c r="S108" i="13" s="1"/>
  <c r="L108" i="13"/>
  <c r="H108" i="13"/>
  <c r="H16" i="13" s="1"/>
  <c r="G108" i="13"/>
  <c r="F108" i="13"/>
  <c r="E108" i="13"/>
  <c r="D108" i="13"/>
  <c r="S107" i="13"/>
  <c r="P107" i="13"/>
  <c r="V107" i="13" s="1"/>
  <c r="O107" i="13"/>
  <c r="U107" i="13" s="1"/>
  <c r="N107" i="13"/>
  <c r="T107" i="13" s="1"/>
  <c r="M107" i="13"/>
  <c r="L107" i="13"/>
  <c r="R107" i="13" s="1"/>
  <c r="H107" i="13"/>
  <c r="G107" i="13"/>
  <c r="F107" i="13"/>
  <c r="E107" i="13"/>
  <c r="D107" i="13"/>
  <c r="V106" i="13"/>
  <c r="S106" i="13"/>
  <c r="R106" i="13"/>
  <c r="P106" i="13"/>
  <c r="O106" i="13"/>
  <c r="U106" i="13" s="1"/>
  <c r="N106" i="13"/>
  <c r="T106" i="13" s="1"/>
  <c r="M106" i="13"/>
  <c r="L106" i="13"/>
  <c r="H106" i="13"/>
  <c r="G106" i="13"/>
  <c r="F106" i="13"/>
  <c r="E106" i="13"/>
  <c r="D106" i="13"/>
  <c r="U105" i="13"/>
  <c r="S105" i="13"/>
  <c r="P105" i="13"/>
  <c r="V105" i="13" s="1"/>
  <c r="O105" i="13"/>
  <c r="N105" i="13"/>
  <c r="T105" i="13" s="1"/>
  <c r="M105" i="13"/>
  <c r="L105" i="13"/>
  <c r="R105" i="13" s="1"/>
  <c r="H105" i="13"/>
  <c r="G105" i="13"/>
  <c r="F105" i="13"/>
  <c r="E105" i="13"/>
  <c r="D105" i="13"/>
  <c r="T104" i="13"/>
  <c r="P104" i="13"/>
  <c r="V104" i="13" s="1"/>
  <c r="O104" i="13"/>
  <c r="U104" i="13" s="1"/>
  <c r="N104" i="13"/>
  <c r="M104" i="13"/>
  <c r="S104" i="13" s="1"/>
  <c r="L104" i="13"/>
  <c r="R104" i="13" s="1"/>
  <c r="H104" i="13"/>
  <c r="G104" i="13"/>
  <c r="F104" i="13"/>
  <c r="E104" i="13"/>
  <c r="D104" i="13"/>
  <c r="S103" i="13"/>
  <c r="P103" i="13"/>
  <c r="V103" i="13" s="1"/>
  <c r="O103" i="13"/>
  <c r="U103" i="13" s="1"/>
  <c r="N103" i="13"/>
  <c r="T103" i="13" s="1"/>
  <c r="M103" i="13"/>
  <c r="L103" i="13"/>
  <c r="R103" i="13" s="1"/>
  <c r="H103" i="13"/>
  <c r="G103" i="13"/>
  <c r="F103" i="13"/>
  <c r="E103" i="13"/>
  <c r="D103" i="13"/>
  <c r="V102" i="13"/>
  <c r="T102" i="13"/>
  <c r="R102" i="13"/>
  <c r="P102" i="13"/>
  <c r="O102" i="13"/>
  <c r="U102" i="13" s="1"/>
  <c r="N102" i="13"/>
  <c r="M102" i="13"/>
  <c r="S102" i="13" s="1"/>
  <c r="L102" i="13"/>
  <c r="H102" i="13"/>
  <c r="G102" i="13"/>
  <c r="F102" i="13"/>
  <c r="E102" i="13"/>
  <c r="D102" i="13"/>
  <c r="R101" i="13"/>
  <c r="P101" i="13"/>
  <c r="V101" i="13" s="1"/>
  <c r="O101" i="13"/>
  <c r="U101" i="13" s="1"/>
  <c r="N101" i="13"/>
  <c r="T101" i="13" s="1"/>
  <c r="M101" i="13"/>
  <c r="S101" i="13" s="1"/>
  <c r="L101" i="13"/>
  <c r="H101" i="13"/>
  <c r="G101" i="13"/>
  <c r="F101" i="13"/>
  <c r="E101" i="13"/>
  <c r="D101" i="13"/>
  <c r="U100" i="13"/>
  <c r="S100" i="13"/>
  <c r="P100" i="13"/>
  <c r="V100" i="13" s="1"/>
  <c r="O100" i="13"/>
  <c r="N100" i="13"/>
  <c r="T100" i="13" s="1"/>
  <c r="M100" i="13"/>
  <c r="L100" i="13"/>
  <c r="R100" i="13" s="1"/>
  <c r="H100" i="13"/>
  <c r="G100" i="13"/>
  <c r="F100" i="13"/>
  <c r="E100" i="13"/>
  <c r="D100" i="13"/>
  <c r="V99" i="13"/>
  <c r="T99" i="13"/>
  <c r="R99" i="13"/>
  <c r="P99" i="13"/>
  <c r="O99" i="13"/>
  <c r="U99" i="13" s="1"/>
  <c r="N99" i="13"/>
  <c r="M99" i="13"/>
  <c r="S99" i="13" s="1"/>
  <c r="L99" i="13"/>
  <c r="H99" i="13"/>
  <c r="G99" i="13"/>
  <c r="F99" i="13"/>
  <c r="E99" i="13"/>
  <c r="D99" i="13"/>
  <c r="U98" i="13"/>
  <c r="S98" i="13"/>
  <c r="P98" i="13"/>
  <c r="V98" i="13" s="1"/>
  <c r="O98" i="13"/>
  <c r="N98" i="13"/>
  <c r="T98" i="13" s="1"/>
  <c r="M98" i="13"/>
  <c r="L98" i="13"/>
  <c r="R98" i="13" s="1"/>
  <c r="H98" i="13"/>
  <c r="G98" i="13"/>
  <c r="F98" i="13"/>
  <c r="E98" i="13"/>
  <c r="D98" i="13"/>
  <c r="V97" i="13"/>
  <c r="T97" i="13"/>
  <c r="R97" i="13"/>
  <c r="P97" i="13"/>
  <c r="O97" i="13"/>
  <c r="U97" i="13" s="1"/>
  <c r="N97" i="13"/>
  <c r="M97" i="13"/>
  <c r="S97" i="13" s="1"/>
  <c r="L97" i="13"/>
  <c r="H97" i="13"/>
  <c r="G97" i="13"/>
  <c r="F97" i="13"/>
  <c r="E97" i="13"/>
  <c r="D97" i="13"/>
  <c r="U96" i="13"/>
  <c r="S96" i="13"/>
  <c r="P96" i="13"/>
  <c r="V96" i="13" s="1"/>
  <c r="O96" i="13"/>
  <c r="N96" i="13"/>
  <c r="T96" i="13" s="1"/>
  <c r="M96" i="13"/>
  <c r="L96" i="13"/>
  <c r="R96" i="13" s="1"/>
  <c r="H96" i="13"/>
  <c r="G96" i="13"/>
  <c r="F96" i="13"/>
  <c r="E96" i="13"/>
  <c r="D96" i="13"/>
  <c r="V95" i="13"/>
  <c r="T95" i="13"/>
  <c r="R95" i="13"/>
  <c r="P95" i="13"/>
  <c r="O95" i="13"/>
  <c r="U95" i="13" s="1"/>
  <c r="N95" i="13"/>
  <c r="M95" i="13"/>
  <c r="S95" i="13" s="1"/>
  <c r="L95" i="13"/>
  <c r="H95" i="13"/>
  <c r="G95" i="13"/>
  <c r="F95" i="13"/>
  <c r="E95" i="13"/>
  <c r="D95" i="13"/>
  <c r="U94" i="13"/>
  <c r="S94" i="13"/>
  <c r="P94" i="13"/>
  <c r="V94" i="13" s="1"/>
  <c r="O94" i="13"/>
  <c r="N94" i="13"/>
  <c r="T94" i="13" s="1"/>
  <c r="M94" i="13"/>
  <c r="L94" i="13"/>
  <c r="R94" i="13" s="1"/>
  <c r="H94" i="13"/>
  <c r="G94" i="13"/>
  <c r="F94" i="13"/>
  <c r="E94" i="13"/>
  <c r="D94" i="13"/>
  <c r="V93" i="13"/>
  <c r="T93" i="13"/>
  <c r="R93" i="13"/>
  <c r="P93" i="13"/>
  <c r="O93" i="13"/>
  <c r="U93" i="13" s="1"/>
  <c r="N93" i="13"/>
  <c r="M93" i="13"/>
  <c r="S93" i="13" s="1"/>
  <c r="L93" i="13"/>
  <c r="H93" i="13"/>
  <c r="G93" i="13"/>
  <c r="F93" i="13"/>
  <c r="E93" i="13"/>
  <c r="D93" i="13"/>
  <c r="U92" i="13"/>
  <c r="S92" i="13"/>
  <c r="P92" i="13"/>
  <c r="V92" i="13" s="1"/>
  <c r="O92" i="13"/>
  <c r="N92" i="13"/>
  <c r="T92" i="13" s="1"/>
  <c r="M92" i="13"/>
  <c r="L92" i="13"/>
  <c r="R92" i="13" s="1"/>
  <c r="H92" i="13"/>
  <c r="G92" i="13"/>
  <c r="F92" i="13"/>
  <c r="E92" i="13"/>
  <c r="D92" i="13"/>
  <c r="V91" i="13"/>
  <c r="T91" i="13"/>
  <c r="R91" i="13"/>
  <c r="P91" i="13"/>
  <c r="O91" i="13"/>
  <c r="U91" i="13" s="1"/>
  <c r="N91" i="13"/>
  <c r="M91" i="13"/>
  <c r="S91" i="13" s="1"/>
  <c r="L91" i="13"/>
  <c r="H91" i="13"/>
  <c r="G91" i="13"/>
  <c r="F91" i="13"/>
  <c r="E91" i="13"/>
  <c r="D91" i="13"/>
  <c r="U90" i="13"/>
  <c r="S90" i="13"/>
  <c r="P90" i="13"/>
  <c r="V90" i="13" s="1"/>
  <c r="O90" i="13"/>
  <c r="N90" i="13"/>
  <c r="T90" i="13" s="1"/>
  <c r="M90" i="13"/>
  <c r="L90" i="13"/>
  <c r="R90" i="13" s="1"/>
  <c r="H90" i="13"/>
  <c r="G90" i="13"/>
  <c r="F90" i="13"/>
  <c r="E90" i="13"/>
  <c r="D90" i="13"/>
  <c r="V89" i="13"/>
  <c r="T89" i="13"/>
  <c r="R89" i="13"/>
  <c r="P89" i="13"/>
  <c r="O89" i="13"/>
  <c r="U89" i="13" s="1"/>
  <c r="N89" i="13"/>
  <c r="M89" i="13"/>
  <c r="S89" i="13" s="1"/>
  <c r="L89" i="13"/>
  <c r="H89" i="13"/>
  <c r="G89" i="13"/>
  <c r="F89" i="13"/>
  <c r="E89" i="13"/>
  <c r="D89" i="13"/>
  <c r="U88" i="13"/>
  <c r="S88" i="13"/>
  <c r="P88" i="13"/>
  <c r="V88" i="13" s="1"/>
  <c r="O88" i="13"/>
  <c r="N88" i="13"/>
  <c r="T88" i="13" s="1"/>
  <c r="M88" i="13"/>
  <c r="L88" i="13"/>
  <c r="R88" i="13" s="1"/>
  <c r="H88" i="13"/>
  <c r="G88" i="13"/>
  <c r="F88" i="13"/>
  <c r="E88" i="13"/>
  <c r="D88" i="13"/>
  <c r="V87" i="13"/>
  <c r="T87" i="13"/>
  <c r="R87" i="13"/>
  <c r="P87" i="13"/>
  <c r="O87" i="13"/>
  <c r="U87" i="13" s="1"/>
  <c r="N87" i="13"/>
  <c r="M87" i="13"/>
  <c r="S87" i="13" s="1"/>
  <c r="L87" i="13"/>
  <c r="H87" i="13"/>
  <c r="G87" i="13"/>
  <c r="F87" i="13"/>
  <c r="E87" i="13"/>
  <c r="D87" i="13"/>
  <c r="U86" i="13"/>
  <c r="S86" i="13"/>
  <c r="P86" i="13"/>
  <c r="V86" i="13" s="1"/>
  <c r="O86" i="13"/>
  <c r="N86" i="13"/>
  <c r="T86" i="13" s="1"/>
  <c r="M86" i="13"/>
  <c r="L86" i="13"/>
  <c r="R86" i="13" s="1"/>
  <c r="H86" i="13"/>
  <c r="G86" i="13"/>
  <c r="F86" i="13"/>
  <c r="E86" i="13"/>
  <c r="D86" i="13"/>
  <c r="V85" i="13"/>
  <c r="T85" i="13"/>
  <c r="R85" i="13"/>
  <c r="P85" i="13"/>
  <c r="O85" i="13"/>
  <c r="U85" i="13" s="1"/>
  <c r="N85" i="13"/>
  <c r="M85" i="13"/>
  <c r="S85" i="13" s="1"/>
  <c r="L85" i="13"/>
  <c r="H85" i="13"/>
  <c r="G85" i="13"/>
  <c r="F85" i="13"/>
  <c r="E85" i="13"/>
  <c r="D85" i="13"/>
  <c r="U84" i="13"/>
  <c r="S84" i="13"/>
  <c r="P84" i="13"/>
  <c r="V84" i="13" s="1"/>
  <c r="O84" i="13"/>
  <c r="N84" i="13"/>
  <c r="T84" i="13" s="1"/>
  <c r="M84" i="13"/>
  <c r="L84" i="13"/>
  <c r="R84" i="13" s="1"/>
  <c r="H84" i="13"/>
  <c r="G84" i="13"/>
  <c r="F84" i="13"/>
  <c r="E84" i="13"/>
  <c r="D84" i="13"/>
  <c r="V83" i="13"/>
  <c r="T83" i="13"/>
  <c r="R83" i="13"/>
  <c r="P83" i="13"/>
  <c r="O83" i="13"/>
  <c r="U83" i="13" s="1"/>
  <c r="N83" i="13"/>
  <c r="M83" i="13"/>
  <c r="S83" i="13" s="1"/>
  <c r="L83" i="13"/>
  <c r="H83" i="13"/>
  <c r="G83" i="13"/>
  <c r="F83" i="13"/>
  <c r="E83" i="13"/>
  <c r="D83" i="13"/>
  <c r="U82" i="13"/>
  <c r="S82" i="13"/>
  <c r="P82" i="13"/>
  <c r="V82" i="13" s="1"/>
  <c r="O82" i="13"/>
  <c r="N82" i="13"/>
  <c r="T82" i="13" s="1"/>
  <c r="M82" i="13"/>
  <c r="L82" i="13"/>
  <c r="R82" i="13" s="1"/>
  <c r="H82" i="13"/>
  <c r="G82" i="13"/>
  <c r="F82" i="13"/>
  <c r="E82" i="13"/>
  <c r="D82" i="13"/>
  <c r="V81" i="13"/>
  <c r="T81" i="13"/>
  <c r="R81" i="13"/>
  <c r="P81" i="13"/>
  <c r="O81" i="13"/>
  <c r="U81" i="13" s="1"/>
  <c r="N81" i="13"/>
  <c r="M81" i="13"/>
  <c r="S81" i="13" s="1"/>
  <c r="L81" i="13"/>
  <c r="H81" i="13"/>
  <c r="G81" i="13"/>
  <c r="F81" i="13"/>
  <c r="E81" i="13"/>
  <c r="D81" i="13"/>
  <c r="U80" i="13"/>
  <c r="S80" i="13"/>
  <c r="P80" i="13"/>
  <c r="V80" i="13" s="1"/>
  <c r="O80" i="13"/>
  <c r="N80" i="13"/>
  <c r="T80" i="13" s="1"/>
  <c r="M80" i="13"/>
  <c r="L80" i="13"/>
  <c r="R80" i="13" s="1"/>
  <c r="H80" i="13"/>
  <c r="G80" i="13"/>
  <c r="F80" i="13"/>
  <c r="E80" i="13"/>
  <c r="D80" i="13"/>
  <c r="V79" i="13"/>
  <c r="T79" i="13"/>
  <c r="R79" i="13"/>
  <c r="P79" i="13"/>
  <c r="O79" i="13"/>
  <c r="U79" i="13" s="1"/>
  <c r="N79" i="13"/>
  <c r="M79" i="13"/>
  <c r="S79" i="13" s="1"/>
  <c r="L79" i="13"/>
  <c r="H79" i="13"/>
  <c r="G79" i="13"/>
  <c r="F79" i="13"/>
  <c r="E79" i="13"/>
  <c r="D79" i="13"/>
  <c r="U78" i="13"/>
  <c r="S78" i="13"/>
  <c r="P78" i="13"/>
  <c r="V78" i="13" s="1"/>
  <c r="O78" i="13"/>
  <c r="N78" i="13"/>
  <c r="T78" i="13" s="1"/>
  <c r="M78" i="13"/>
  <c r="L78" i="13"/>
  <c r="R78" i="13" s="1"/>
  <c r="H78" i="13"/>
  <c r="G78" i="13"/>
  <c r="F78" i="13"/>
  <c r="E78" i="13"/>
  <c r="D78" i="13"/>
  <c r="V77" i="13"/>
  <c r="T77" i="13"/>
  <c r="R77" i="13"/>
  <c r="P77" i="13"/>
  <c r="O77" i="13"/>
  <c r="U77" i="13" s="1"/>
  <c r="N77" i="13"/>
  <c r="M77" i="13"/>
  <c r="S77" i="13" s="1"/>
  <c r="L77" i="13"/>
  <c r="H77" i="13"/>
  <c r="G77" i="13"/>
  <c r="F77" i="13"/>
  <c r="E77" i="13"/>
  <c r="D77" i="13"/>
  <c r="U76" i="13"/>
  <c r="S76" i="13"/>
  <c r="P76" i="13"/>
  <c r="V76" i="13" s="1"/>
  <c r="O76" i="13"/>
  <c r="N76" i="13"/>
  <c r="T76" i="13" s="1"/>
  <c r="M76" i="13"/>
  <c r="L76" i="13"/>
  <c r="R76" i="13" s="1"/>
  <c r="H76" i="13"/>
  <c r="G76" i="13"/>
  <c r="F76" i="13"/>
  <c r="E76" i="13"/>
  <c r="D76" i="13"/>
  <c r="V75" i="13"/>
  <c r="T75" i="13"/>
  <c r="R75" i="13"/>
  <c r="P75" i="13"/>
  <c r="O75" i="13"/>
  <c r="U75" i="13" s="1"/>
  <c r="N75" i="13"/>
  <c r="M75" i="13"/>
  <c r="S75" i="13" s="1"/>
  <c r="L75" i="13"/>
  <c r="H75" i="13"/>
  <c r="G75" i="13"/>
  <c r="F75" i="13"/>
  <c r="E75" i="13"/>
  <c r="D75" i="13"/>
  <c r="U74" i="13"/>
  <c r="S74" i="13"/>
  <c r="P74" i="13"/>
  <c r="V74" i="13" s="1"/>
  <c r="O74" i="13"/>
  <c r="N74" i="13"/>
  <c r="T74" i="13" s="1"/>
  <c r="M74" i="13"/>
  <c r="L74" i="13"/>
  <c r="R74" i="13" s="1"/>
  <c r="H74" i="13"/>
  <c r="G74" i="13"/>
  <c r="F74" i="13"/>
  <c r="E74" i="13"/>
  <c r="D74" i="13"/>
  <c r="T73" i="13"/>
  <c r="P73" i="13"/>
  <c r="V73" i="13" s="1"/>
  <c r="O73" i="13"/>
  <c r="U73" i="13" s="1"/>
  <c r="N73" i="13"/>
  <c r="M73" i="13"/>
  <c r="S73" i="13" s="1"/>
  <c r="L73" i="13"/>
  <c r="R73" i="13" s="1"/>
  <c r="H73" i="13"/>
  <c r="G73" i="13"/>
  <c r="F73" i="13"/>
  <c r="E73" i="13"/>
  <c r="D73" i="13"/>
  <c r="S72" i="13"/>
  <c r="P72" i="13"/>
  <c r="V72" i="13" s="1"/>
  <c r="O72" i="13"/>
  <c r="U72" i="13" s="1"/>
  <c r="N72" i="13"/>
  <c r="T72" i="13" s="1"/>
  <c r="M72" i="13"/>
  <c r="L72" i="13"/>
  <c r="R72" i="13" s="1"/>
  <c r="H72" i="13"/>
  <c r="G72" i="13"/>
  <c r="F72" i="13"/>
  <c r="E72" i="13"/>
  <c r="D72" i="13"/>
  <c r="V71" i="13"/>
  <c r="S71" i="13"/>
  <c r="R71" i="13"/>
  <c r="P71" i="13"/>
  <c r="O71" i="13"/>
  <c r="U71" i="13" s="1"/>
  <c r="N71" i="13"/>
  <c r="T71" i="13" s="1"/>
  <c r="M71" i="13"/>
  <c r="L71" i="13"/>
  <c r="H71" i="13"/>
  <c r="G71" i="13"/>
  <c r="F71" i="13"/>
  <c r="E71" i="13"/>
  <c r="D71" i="13"/>
  <c r="U70" i="13"/>
  <c r="P70" i="13"/>
  <c r="V70" i="13" s="1"/>
  <c r="O70" i="13"/>
  <c r="N70" i="13"/>
  <c r="T70" i="13" s="1"/>
  <c r="M70" i="13"/>
  <c r="S70" i="13" s="1"/>
  <c r="L70" i="13"/>
  <c r="R70" i="13" s="1"/>
  <c r="H70" i="13"/>
  <c r="G70" i="13"/>
  <c r="F70" i="13"/>
  <c r="E70" i="13"/>
  <c r="D70" i="13"/>
  <c r="T69" i="13"/>
  <c r="R69" i="13"/>
  <c r="P69" i="13"/>
  <c r="V69" i="13" s="1"/>
  <c r="O69" i="13"/>
  <c r="U69" i="13" s="1"/>
  <c r="N69" i="13"/>
  <c r="M69" i="13"/>
  <c r="S69" i="13" s="1"/>
  <c r="L69" i="13"/>
  <c r="H69" i="13"/>
  <c r="G69" i="13"/>
  <c r="F69" i="13"/>
  <c r="E69" i="13"/>
  <c r="D69" i="13"/>
  <c r="S68" i="13"/>
  <c r="P68" i="13"/>
  <c r="V68" i="13" s="1"/>
  <c r="O68" i="13"/>
  <c r="U68" i="13" s="1"/>
  <c r="N68" i="13"/>
  <c r="T68" i="13" s="1"/>
  <c r="M68" i="13"/>
  <c r="L68" i="13"/>
  <c r="R68" i="13" s="1"/>
  <c r="H68" i="13"/>
  <c r="G68" i="13"/>
  <c r="F68" i="13"/>
  <c r="E68" i="13"/>
  <c r="D68" i="13"/>
  <c r="V67" i="13"/>
  <c r="R67" i="13"/>
  <c r="P67" i="13"/>
  <c r="O67" i="13"/>
  <c r="N67" i="13"/>
  <c r="T67" i="13" s="1"/>
  <c r="M67" i="13"/>
  <c r="S67" i="13" s="1"/>
  <c r="L67" i="13"/>
  <c r="H67" i="13"/>
  <c r="G67" i="13"/>
  <c r="F67" i="13"/>
  <c r="E67" i="13"/>
  <c r="D67" i="13"/>
  <c r="U66" i="13"/>
  <c r="S66" i="13"/>
  <c r="P66" i="13"/>
  <c r="V66" i="13" s="1"/>
  <c r="O66" i="13"/>
  <c r="N66" i="13"/>
  <c r="T66" i="13" s="1"/>
  <c r="M66" i="13"/>
  <c r="L66" i="13"/>
  <c r="R66" i="13" s="1"/>
  <c r="H66" i="13"/>
  <c r="G66" i="13"/>
  <c r="F66" i="13"/>
  <c r="E66" i="13"/>
  <c r="D66" i="13"/>
  <c r="T65" i="13"/>
  <c r="R65" i="13"/>
  <c r="P65" i="13"/>
  <c r="V65" i="13" s="1"/>
  <c r="O65" i="13"/>
  <c r="U65" i="13" s="1"/>
  <c r="N65" i="13"/>
  <c r="M65" i="13"/>
  <c r="S65" i="13" s="1"/>
  <c r="L65" i="13"/>
  <c r="H65" i="13"/>
  <c r="G65" i="13"/>
  <c r="F65" i="13"/>
  <c r="E65" i="13"/>
  <c r="D65" i="13"/>
  <c r="S64" i="13"/>
  <c r="P64" i="13"/>
  <c r="V64" i="13" s="1"/>
  <c r="O64" i="13"/>
  <c r="U64" i="13" s="1"/>
  <c r="N64" i="13"/>
  <c r="T64" i="13" s="1"/>
  <c r="M64" i="13"/>
  <c r="L64" i="13"/>
  <c r="R64" i="13" s="1"/>
  <c r="H64" i="13"/>
  <c r="G64" i="13"/>
  <c r="F64" i="13"/>
  <c r="E64" i="13"/>
  <c r="D64" i="13"/>
  <c r="V63" i="13"/>
  <c r="T63" i="13"/>
  <c r="S63" i="13"/>
  <c r="P63" i="13"/>
  <c r="O63" i="13"/>
  <c r="U63" i="13" s="1"/>
  <c r="N63" i="13"/>
  <c r="M63" i="13"/>
  <c r="L63" i="13"/>
  <c r="H63" i="13"/>
  <c r="G63" i="13"/>
  <c r="F63" i="13"/>
  <c r="E63" i="13"/>
  <c r="D63" i="13"/>
  <c r="R63" i="13" s="1"/>
  <c r="U62" i="13"/>
  <c r="S62" i="13"/>
  <c r="R62" i="13"/>
  <c r="P62" i="13"/>
  <c r="V62" i="13" s="1"/>
  <c r="O62" i="13"/>
  <c r="N62" i="13"/>
  <c r="T62" i="13" s="1"/>
  <c r="M62" i="13"/>
  <c r="L62" i="13"/>
  <c r="H62" i="13"/>
  <c r="G62" i="13"/>
  <c r="F62" i="13"/>
  <c r="E62" i="13"/>
  <c r="D62" i="13"/>
  <c r="T61" i="13"/>
  <c r="P61" i="13"/>
  <c r="P135" i="13" s="1"/>
  <c r="O61" i="13"/>
  <c r="N61" i="13"/>
  <c r="M61" i="13"/>
  <c r="L61" i="13"/>
  <c r="R61" i="13" s="1"/>
  <c r="H61" i="13"/>
  <c r="G61" i="13"/>
  <c r="F61" i="13"/>
  <c r="E61" i="13"/>
  <c r="E135" i="13" s="1"/>
  <c r="D61" i="13"/>
  <c r="S60" i="13"/>
  <c r="P60" i="13"/>
  <c r="V60" i="13" s="1"/>
  <c r="O60" i="13"/>
  <c r="U60" i="13" s="1"/>
  <c r="N60" i="13"/>
  <c r="T60" i="13" s="1"/>
  <c r="M60" i="13"/>
  <c r="L60" i="13"/>
  <c r="H60" i="13"/>
  <c r="G60" i="13"/>
  <c r="F60" i="13"/>
  <c r="E60" i="13"/>
  <c r="D60" i="13"/>
  <c r="T58" i="13"/>
  <c r="P58" i="13"/>
  <c r="V58" i="13" s="1"/>
  <c r="O58" i="13"/>
  <c r="U58" i="13" s="1"/>
  <c r="N58" i="13"/>
  <c r="M58" i="13"/>
  <c r="L58" i="13"/>
  <c r="R58" i="13" s="1"/>
  <c r="H58" i="13"/>
  <c r="G58" i="13"/>
  <c r="F58" i="13"/>
  <c r="E58" i="13"/>
  <c r="D58" i="13"/>
  <c r="S57" i="13"/>
  <c r="P57" i="13"/>
  <c r="V57" i="13" s="1"/>
  <c r="O57" i="13"/>
  <c r="U57" i="13" s="1"/>
  <c r="N57" i="13"/>
  <c r="T57" i="13" s="1"/>
  <c r="M57" i="13"/>
  <c r="L57" i="13"/>
  <c r="R57" i="13" s="1"/>
  <c r="H57" i="13"/>
  <c r="G57" i="13"/>
  <c r="F57" i="13"/>
  <c r="E57" i="13"/>
  <c r="D57" i="13"/>
  <c r="V56" i="13"/>
  <c r="T56" i="13"/>
  <c r="R56" i="13"/>
  <c r="P56" i="13"/>
  <c r="O56" i="13"/>
  <c r="U56" i="13" s="1"/>
  <c r="N56" i="13"/>
  <c r="M56" i="13"/>
  <c r="S56" i="13" s="1"/>
  <c r="L56" i="13"/>
  <c r="H56" i="13"/>
  <c r="H17" i="13" s="1"/>
  <c r="G56" i="13"/>
  <c r="F56" i="13"/>
  <c r="E56" i="13"/>
  <c r="D56" i="13"/>
  <c r="U55" i="13"/>
  <c r="R55" i="13"/>
  <c r="P55" i="13"/>
  <c r="V55" i="13" s="1"/>
  <c r="O55" i="13"/>
  <c r="N55" i="13"/>
  <c r="T55" i="13" s="1"/>
  <c r="M55" i="13"/>
  <c r="S55" i="13" s="1"/>
  <c r="L55" i="13"/>
  <c r="H55" i="13"/>
  <c r="G55" i="13"/>
  <c r="F55" i="13"/>
  <c r="E55" i="13"/>
  <c r="D55" i="13"/>
  <c r="T54" i="13"/>
  <c r="R54" i="13"/>
  <c r="P54" i="13"/>
  <c r="V54" i="13" s="1"/>
  <c r="O54" i="13"/>
  <c r="U54" i="13" s="1"/>
  <c r="N54" i="13"/>
  <c r="M54" i="13"/>
  <c r="S54" i="13" s="1"/>
  <c r="L54" i="13"/>
  <c r="H54" i="13"/>
  <c r="G54" i="13"/>
  <c r="F54" i="13"/>
  <c r="E54" i="13"/>
  <c r="D54" i="13"/>
  <c r="S53" i="13"/>
  <c r="P53" i="13"/>
  <c r="V53" i="13" s="1"/>
  <c r="O53" i="13"/>
  <c r="U53" i="13" s="1"/>
  <c r="N53" i="13"/>
  <c r="N14" i="13" s="1"/>
  <c r="M53" i="13"/>
  <c r="L53" i="13"/>
  <c r="R53" i="13" s="1"/>
  <c r="H53" i="13"/>
  <c r="G53" i="13"/>
  <c r="G14" i="13" s="1"/>
  <c r="F53" i="13"/>
  <c r="E53" i="13"/>
  <c r="E14" i="13" s="1"/>
  <c r="D14" i="13" s="1"/>
  <c r="D53" i="13"/>
  <c r="V52" i="13"/>
  <c r="S52" i="13"/>
  <c r="R52" i="13"/>
  <c r="P52" i="13"/>
  <c r="O52" i="13"/>
  <c r="U52" i="13" s="1"/>
  <c r="N52" i="13"/>
  <c r="T52" i="13" s="1"/>
  <c r="M52" i="13"/>
  <c r="L52" i="13"/>
  <c r="H52" i="13"/>
  <c r="G52" i="13"/>
  <c r="G11" i="13" s="1"/>
  <c r="F52" i="13"/>
  <c r="E52" i="13"/>
  <c r="D52" i="13"/>
  <c r="U51" i="13"/>
  <c r="S51" i="13"/>
  <c r="P51" i="13"/>
  <c r="P10" i="13" s="1"/>
  <c r="V10" i="13" s="1"/>
  <c r="O51" i="13"/>
  <c r="N51" i="13"/>
  <c r="T51" i="13" s="1"/>
  <c r="M51" i="13"/>
  <c r="L51" i="13"/>
  <c r="R51" i="13" s="1"/>
  <c r="H51" i="13"/>
  <c r="G51" i="13"/>
  <c r="G10" i="13" s="1"/>
  <c r="F51" i="13"/>
  <c r="E51" i="13"/>
  <c r="E10" i="13" s="1"/>
  <c r="D10" i="13" s="1"/>
  <c r="D51" i="13"/>
  <c r="T50" i="13"/>
  <c r="P50" i="13"/>
  <c r="V50" i="13" s="1"/>
  <c r="O50" i="13"/>
  <c r="U50" i="13" s="1"/>
  <c r="N50" i="13"/>
  <c r="M50" i="13"/>
  <c r="S50" i="13" s="1"/>
  <c r="L50" i="13"/>
  <c r="R50" i="13" s="1"/>
  <c r="H50" i="13"/>
  <c r="G50" i="13"/>
  <c r="F50" i="13"/>
  <c r="E50" i="13"/>
  <c r="D50" i="13"/>
  <c r="S49" i="13"/>
  <c r="P49" i="13"/>
  <c r="V49" i="13" s="1"/>
  <c r="O49" i="13"/>
  <c r="U49" i="13" s="1"/>
  <c r="N49" i="13"/>
  <c r="T49" i="13" s="1"/>
  <c r="M49" i="13"/>
  <c r="L49" i="13"/>
  <c r="R49" i="13" s="1"/>
  <c r="H49" i="13"/>
  <c r="H8" i="13" s="1"/>
  <c r="G49" i="13"/>
  <c r="F49" i="13"/>
  <c r="E49" i="13"/>
  <c r="D49" i="13"/>
  <c r="V48" i="13"/>
  <c r="T48" i="13"/>
  <c r="R48" i="13"/>
  <c r="P48" i="13"/>
  <c r="O48" i="13"/>
  <c r="U48" i="13" s="1"/>
  <c r="N48" i="13"/>
  <c r="M48" i="13"/>
  <c r="S48" i="13" s="1"/>
  <c r="L48" i="13"/>
  <c r="H48" i="13"/>
  <c r="H7" i="13" s="1"/>
  <c r="G48" i="13"/>
  <c r="F48" i="13"/>
  <c r="F7" i="13" s="1"/>
  <c r="E48" i="13"/>
  <c r="D48" i="13"/>
  <c r="U47" i="13"/>
  <c r="R47" i="13"/>
  <c r="P47" i="13"/>
  <c r="V47" i="13" s="1"/>
  <c r="O47" i="13"/>
  <c r="N47" i="13"/>
  <c r="T47" i="13" s="1"/>
  <c r="M47" i="13"/>
  <c r="S47" i="13" s="1"/>
  <c r="L47" i="13"/>
  <c r="H47" i="13"/>
  <c r="G47" i="13"/>
  <c r="G59" i="13" s="1"/>
  <c r="F47" i="13"/>
  <c r="E47" i="13"/>
  <c r="E59" i="13" s="1"/>
  <c r="D47" i="13"/>
  <c r="T46" i="13"/>
  <c r="R46" i="13"/>
  <c r="P46" i="13"/>
  <c r="P59" i="13" s="1"/>
  <c r="O46" i="13"/>
  <c r="N46" i="13"/>
  <c r="M46" i="13"/>
  <c r="S46" i="13" s="1"/>
  <c r="L46" i="13"/>
  <c r="H46" i="13"/>
  <c r="G46" i="13"/>
  <c r="F46" i="13"/>
  <c r="F5" i="13" s="1"/>
  <c r="E46" i="13"/>
  <c r="D46" i="13"/>
  <c r="P45" i="13"/>
  <c r="V45" i="13" s="1"/>
  <c r="O45" i="13"/>
  <c r="U45" i="13" s="1"/>
  <c r="N45" i="13"/>
  <c r="T45" i="13" s="1"/>
  <c r="M45" i="13"/>
  <c r="L45" i="13"/>
  <c r="R45" i="13" s="1"/>
  <c r="H45" i="13"/>
  <c r="G45" i="13"/>
  <c r="F45" i="13"/>
  <c r="E45" i="13"/>
  <c r="S45" i="13" s="1"/>
  <c r="D45" i="13"/>
  <c r="T43" i="13"/>
  <c r="P43" i="13"/>
  <c r="O43" i="13"/>
  <c r="U43" i="13" s="1"/>
  <c r="N43" i="13"/>
  <c r="M43" i="13"/>
  <c r="S43" i="13" s="1"/>
  <c r="L43" i="13"/>
  <c r="H43" i="13"/>
  <c r="H19" i="13" s="1"/>
  <c r="G43" i="13"/>
  <c r="F43" i="13"/>
  <c r="F19" i="13" s="1"/>
  <c r="E43" i="13"/>
  <c r="D43" i="13"/>
  <c r="R43" i="13" s="1"/>
  <c r="S42" i="13"/>
  <c r="P42" i="13"/>
  <c r="V42" i="13" s="1"/>
  <c r="O42" i="13"/>
  <c r="N42" i="13"/>
  <c r="T42" i="13" s="1"/>
  <c r="M42" i="13"/>
  <c r="L42" i="13"/>
  <c r="R42" i="13" s="1"/>
  <c r="H42" i="13"/>
  <c r="G42" i="13"/>
  <c r="F42" i="13"/>
  <c r="E42" i="13"/>
  <c r="E18" i="13" s="1"/>
  <c r="D42" i="13"/>
  <c r="V41" i="13"/>
  <c r="S41" i="13"/>
  <c r="R41" i="13"/>
  <c r="P41" i="13"/>
  <c r="O41" i="13"/>
  <c r="U41" i="13" s="1"/>
  <c r="N41" i="13"/>
  <c r="N17" i="13" s="1"/>
  <c r="M41" i="13"/>
  <c r="L41" i="13"/>
  <c r="H41" i="13"/>
  <c r="G41" i="13"/>
  <c r="G17" i="13" s="1"/>
  <c r="F41" i="13"/>
  <c r="E41" i="13"/>
  <c r="D41" i="13"/>
  <c r="U40" i="13"/>
  <c r="S40" i="13"/>
  <c r="P40" i="13"/>
  <c r="P16" i="13" s="1"/>
  <c r="V16" i="13" s="1"/>
  <c r="O40" i="13"/>
  <c r="N40" i="13"/>
  <c r="T40" i="13" s="1"/>
  <c r="M40" i="13"/>
  <c r="L40" i="13"/>
  <c r="R40" i="13" s="1"/>
  <c r="H40" i="13"/>
  <c r="G40" i="13"/>
  <c r="F40" i="13"/>
  <c r="E40" i="13"/>
  <c r="E16" i="13" s="1"/>
  <c r="D40" i="13"/>
  <c r="T39" i="13"/>
  <c r="P39" i="13"/>
  <c r="P15" i="13" s="1"/>
  <c r="V15" i="13" s="1"/>
  <c r="O39" i="13"/>
  <c r="U39" i="13" s="1"/>
  <c r="N39" i="13"/>
  <c r="M39" i="13"/>
  <c r="S39" i="13" s="1"/>
  <c r="L39" i="13"/>
  <c r="R39" i="13" s="1"/>
  <c r="H39" i="13"/>
  <c r="H15" i="13" s="1"/>
  <c r="G39" i="13"/>
  <c r="F39" i="13"/>
  <c r="E39" i="13"/>
  <c r="D39" i="13"/>
  <c r="S38" i="13"/>
  <c r="P38" i="13"/>
  <c r="V38" i="13" s="1"/>
  <c r="O38" i="13"/>
  <c r="U38" i="13" s="1"/>
  <c r="N38" i="13"/>
  <c r="T38" i="13" s="1"/>
  <c r="M38" i="13"/>
  <c r="L38" i="13"/>
  <c r="R38" i="13" s="1"/>
  <c r="H38" i="13"/>
  <c r="G38" i="13"/>
  <c r="F38" i="13"/>
  <c r="E38" i="13"/>
  <c r="D38" i="13"/>
  <c r="V37" i="13"/>
  <c r="T37" i="13"/>
  <c r="R37" i="13"/>
  <c r="P37" i="13"/>
  <c r="O37" i="13"/>
  <c r="U37" i="13" s="1"/>
  <c r="N37" i="13"/>
  <c r="M37" i="13"/>
  <c r="S37" i="13" s="1"/>
  <c r="L37" i="13"/>
  <c r="H37" i="13"/>
  <c r="H11" i="13" s="1"/>
  <c r="G37" i="13"/>
  <c r="F37" i="13"/>
  <c r="F11" i="13" s="1"/>
  <c r="E37" i="13"/>
  <c r="D37" i="13"/>
  <c r="U36" i="13"/>
  <c r="R36" i="13"/>
  <c r="P36" i="13"/>
  <c r="V36" i="13" s="1"/>
  <c r="O36" i="13"/>
  <c r="N36" i="13"/>
  <c r="T36" i="13" s="1"/>
  <c r="M36" i="13"/>
  <c r="S36" i="13" s="1"/>
  <c r="L36" i="13"/>
  <c r="H36" i="13"/>
  <c r="G36" i="13"/>
  <c r="F36" i="13"/>
  <c r="E36" i="13"/>
  <c r="D36" i="13"/>
  <c r="T35" i="13"/>
  <c r="R35" i="13"/>
  <c r="P35" i="13"/>
  <c r="V35" i="13" s="1"/>
  <c r="O35" i="13"/>
  <c r="U35" i="13" s="1"/>
  <c r="N35" i="13"/>
  <c r="M35" i="13"/>
  <c r="S35" i="13" s="1"/>
  <c r="L35" i="13"/>
  <c r="H35" i="13"/>
  <c r="G35" i="13"/>
  <c r="F35" i="13"/>
  <c r="F9" i="13" s="1"/>
  <c r="D9" i="13" s="1"/>
  <c r="E35" i="13"/>
  <c r="D35" i="13"/>
  <c r="S34" i="13"/>
  <c r="P34" i="13"/>
  <c r="V34" i="13" s="1"/>
  <c r="O34" i="13"/>
  <c r="U34" i="13" s="1"/>
  <c r="N34" i="13"/>
  <c r="N8" i="13" s="1"/>
  <c r="T8" i="13" s="1"/>
  <c r="M34" i="13"/>
  <c r="L34" i="13"/>
  <c r="R34" i="13" s="1"/>
  <c r="H34" i="13"/>
  <c r="G34" i="13"/>
  <c r="G8" i="13" s="1"/>
  <c r="F34" i="13"/>
  <c r="E34" i="13"/>
  <c r="E8" i="13" s="1"/>
  <c r="D34" i="13"/>
  <c r="V33" i="13"/>
  <c r="S33" i="13"/>
  <c r="R33" i="13"/>
  <c r="P33" i="13"/>
  <c r="O33" i="13"/>
  <c r="U33" i="13" s="1"/>
  <c r="N33" i="13"/>
  <c r="T33" i="13" s="1"/>
  <c r="M33" i="13"/>
  <c r="L33" i="13"/>
  <c r="H33" i="13"/>
  <c r="G33" i="13"/>
  <c r="F33" i="13"/>
  <c r="E33" i="13"/>
  <c r="D33" i="13"/>
  <c r="U32" i="13"/>
  <c r="S32" i="13"/>
  <c r="P32" i="13"/>
  <c r="V32" i="13" s="1"/>
  <c r="O32" i="13"/>
  <c r="N32" i="13"/>
  <c r="T32" i="13" s="1"/>
  <c r="M32" i="13"/>
  <c r="L32" i="13"/>
  <c r="R32" i="13" s="1"/>
  <c r="H32" i="13"/>
  <c r="G32" i="13"/>
  <c r="G44" i="13" s="1"/>
  <c r="F32" i="13"/>
  <c r="F44" i="13" s="1"/>
  <c r="E32" i="13"/>
  <c r="E44" i="13" s="1"/>
  <c r="D32" i="13"/>
  <c r="T31" i="13"/>
  <c r="P31" i="13"/>
  <c r="V31" i="13" s="1"/>
  <c r="O31" i="13"/>
  <c r="U31" i="13" s="1"/>
  <c r="N31" i="13"/>
  <c r="M31" i="13"/>
  <c r="S31" i="13" s="1"/>
  <c r="L31" i="13"/>
  <c r="R31" i="13" s="1"/>
  <c r="H31" i="13"/>
  <c r="G31" i="13"/>
  <c r="F31" i="13"/>
  <c r="E31" i="13"/>
  <c r="D31" i="13"/>
  <c r="U29" i="13"/>
  <c r="P29" i="13"/>
  <c r="V29" i="13" s="1"/>
  <c r="O29" i="13"/>
  <c r="N29" i="13"/>
  <c r="T29" i="13" s="1"/>
  <c r="M29" i="13"/>
  <c r="S29" i="13" s="1"/>
  <c r="H29" i="13"/>
  <c r="G29" i="13"/>
  <c r="F29" i="13"/>
  <c r="E29" i="13"/>
  <c r="T28" i="13"/>
  <c r="P28" i="13"/>
  <c r="L28" i="13" s="1"/>
  <c r="R28" i="13" s="1"/>
  <c r="O28" i="13"/>
  <c r="U28" i="13" s="1"/>
  <c r="N28" i="13"/>
  <c r="M28" i="13"/>
  <c r="S28" i="13" s="1"/>
  <c r="H28" i="13"/>
  <c r="G28" i="13"/>
  <c r="F28" i="13"/>
  <c r="E28" i="13"/>
  <c r="D28" i="13" s="1"/>
  <c r="S27" i="13"/>
  <c r="P27" i="13"/>
  <c r="V27" i="13" s="1"/>
  <c r="O27" i="13"/>
  <c r="L27" i="13" s="1"/>
  <c r="R27" i="13" s="1"/>
  <c r="N27" i="13"/>
  <c r="T27" i="13" s="1"/>
  <c r="M27" i="13"/>
  <c r="H27" i="13"/>
  <c r="D27" i="13" s="1"/>
  <c r="G27" i="13"/>
  <c r="F27" i="13"/>
  <c r="E27" i="13"/>
  <c r="V26" i="13"/>
  <c r="T26" i="13"/>
  <c r="P26" i="13"/>
  <c r="O26" i="13"/>
  <c r="U26" i="13" s="1"/>
  <c r="N26" i="13"/>
  <c r="M26" i="13"/>
  <c r="L26" i="13" s="1"/>
  <c r="R26" i="13" s="1"/>
  <c r="H26" i="13"/>
  <c r="G26" i="13"/>
  <c r="F26" i="13"/>
  <c r="D26" i="13" s="1"/>
  <c r="E26" i="13"/>
  <c r="U25" i="13"/>
  <c r="S25" i="13"/>
  <c r="P25" i="13"/>
  <c r="V25" i="13" s="1"/>
  <c r="O25" i="13"/>
  <c r="N25" i="13"/>
  <c r="T25" i="13" s="1"/>
  <c r="M25" i="13"/>
  <c r="H25" i="13"/>
  <c r="G25" i="13"/>
  <c r="F25" i="13"/>
  <c r="E25" i="13"/>
  <c r="T24" i="13"/>
  <c r="P24" i="13"/>
  <c r="V24" i="13" s="1"/>
  <c r="O24" i="13"/>
  <c r="U24" i="13" s="1"/>
  <c r="N24" i="13"/>
  <c r="M24" i="13"/>
  <c r="S24" i="13" s="1"/>
  <c r="H24" i="13"/>
  <c r="D24" i="13" s="1"/>
  <c r="G24" i="13"/>
  <c r="F24" i="13"/>
  <c r="E24" i="13"/>
  <c r="S23" i="13"/>
  <c r="P23" i="13"/>
  <c r="V23" i="13" s="1"/>
  <c r="O23" i="13"/>
  <c r="U23" i="13" s="1"/>
  <c r="N23" i="13"/>
  <c r="T23" i="13" s="1"/>
  <c r="M23" i="13"/>
  <c r="L23" i="13"/>
  <c r="H23" i="13"/>
  <c r="G23" i="13"/>
  <c r="F23" i="13"/>
  <c r="E23" i="13"/>
  <c r="D23" i="13" s="1"/>
  <c r="V22" i="13"/>
  <c r="S22" i="13"/>
  <c r="P22" i="13"/>
  <c r="O22" i="13"/>
  <c r="O30" i="13" s="1"/>
  <c r="N22" i="13"/>
  <c r="N30" i="13" s="1"/>
  <c r="M22" i="13"/>
  <c r="H22" i="13"/>
  <c r="H30" i="13" s="1"/>
  <c r="G22" i="13"/>
  <c r="G30" i="13" s="1"/>
  <c r="F22" i="13"/>
  <c r="D22" i="13" s="1"/>
  <c r="E22" i="13"/>
  <c r="U21" i="13"/>
  <c r="P21" i="13"/>
  <c r="O21" i="13"/>
  <c r="N21" i="13"/>
  <c r="T21" i="13" s="1"/>
  <c r="M21" i="13"/>
  <c r="L21" i="13" s="1"/>
  <c r="H21" i="13"/>
  <c r="G21" i="13"/>
  <c r="F21" i="13"/>
  <c r="F30" i="13" s="1"/>
  <c r="E21" i="13"/>
  <c r="O19" i="13"/>
  <c r="M19" i="13"/>
  <c r="G19" i="13"/>
  <c r="N18" i="13"/>
  <c r="T18" i="13" s="1"/>
  <c r="M18" i="13"/>
  <c r="S18" i="13" s="1"/>
  <c r="G18" i="13"/>
  <c r="F18" i="13"/>
  <c r="T17" i="13"/>
  <c r="P17" i="13"/>
  <c r="V17" i="13" s="1"/>
  <c r="M17" i="13"/>
  <c r="S17" i="13" s="1"/>
  <c r="F17" i="13"/>
  <c r="E17" i="13"/>
  <c r="D17" i="13" s="1"/>
  <c r="O16" i="13"/>
  <c r="U16" i="13" s="1"/>
  <c r="N16" i="13"/>
  <c r="T16" i="13" s="1"/>
  <c r="G16" i="13"/>
  <c r="N15" i="13"/>
  <c r="T15" i="13" s="1"/>
  <c r="M15" i="13"/>
  <c r="S15" i="13" s="1"/>
  <c r="G15" i="13"/>
  <c r="F15" i="13"/>
  <c r="E15" i="13"/>
  <c r="D15" i="13" s="1"/>
  <c r="O14" i="13"/>
  <c r="U14" i="13" s="1"/>
  <c r="M14" i="13"/>
  <c r="S14" i="13" s="1"/>
  <c r="H14" i="13"/>
  <c r="F14" i="13"/>
  <c r="S13" i="13"/>
  <c r="P13" i="13"/>
  <c r="V13" i="13" s="1"/>
  <c r="O13" i="13"/>
  <c r="U13" i="13" s="1"/>
  <c r="N13" i="13"/>
  <c r="T13" i="13" s="1"/>
  <c r="M13" i="13"/>
  <c r="H13" i="13"/>
  <c r="G13" i="13"/>
  <c r="D13" i="13" s="1"/>
  <c r="F13" i="13"/>
  <c r="E13" i="13"/>
  <c r="V12" i="13"/>
  <c r="P12" i="13"/>
  <c r="O12" i="13"/>
  <c r="U12" i="13" s="1"/>
  <c r="N12" i="13"/>
  <c r="T12" i="13" s="1"/>
  <c r="M12" i="13"/>
  <c r="S12" i="13" s="1"/>
  <c r="H12" i="13"/>
  <c r="G12" i="13"/>
  <c r="F12" i="13"/>
  <c r="D12" i="13" s="1"/>
  <c r="E12" i="13"/>
  <c r="P11" i="13"/>
  <c r="V11" i="13" s="1"/>
  <c r="E11" i="13"/>
  <c r="D11" i="13" s="1"/>
  <c r="O10" i="13"/>
  <c r="U10" i="13" s="1"/>
  <c r="M10" i="13"/>
  <c r="S10" i="13" s="1"/>
  <c r="H10" i="13"/>
  <c r="F10" i="13"/>
  <c r="P9" i="13"/>
  <c r="V9" i="13" s="1"/>
  <c r="O9" i="13"/>
  <c r="U9" i="13" s="1"/>
  <c r="N9" i="13"/>
  <c r="T9" i="13" s="1"/>
  <c r="H9" i="13"/>
  <c r="G9" i="13"/>
  <c r="E9" i="13"/>
  <c r="M8" i="13"/>
  <c r="S8" i="13" s="1"/>
  <c r="F8" i="13"/>
  <c r="P7" i="13"/>
  <c r="V7" i="13" s="1"/>
  <c r="N7" i="13"/>
  <c r="T7" i="13" s="1"/>
  <c r="G7" i="13"/>
  <c r="E7" i="13"/>
  <c r="D7" i="13" s="1"/>
  <c r="T6" i="13"/>
  <c r="P6" i="13"/>
  <c r="V6" i="13" s="1"/>
  <c r="O6" i="13"/>
  <c r="U6" i="13" s="1"/>
  <c r="N6" i="13"/>
  <c r="M6" i="13"/>
  <c r="S6" i="13" s="1"/>
  <c r="H6" i="13"/>
  <c r="G6" i="13"/>
  <c r="F6" i="13"/>
  <c r="E6" i="13"/>
  <c r="P5" i="13"/>
  <c r="V5" i="13" s="1"/>
  <c r="O5" i="13"/>
  <c r="N5" i="13"/>
  <c r="T5" i="13" s="1"/>
  <c r="H5" i="13"/>
  <c r="G5" i="13"/>
  <c r="E5" i="13"/>
  <c r="V4" i="13"/>
  <c r="P4" i="13"/>
  <c r="O4" i="13"/>
  <c r="U4" i="13" s="1"/>
  <c r="N4" i="13"/>
  <c r="T4" i="13" s="1"/>
  <c r="M4" i="13"/>
  <c r="S4" i="13" s="1"/>
  <c r="H4" i="13"/>
  <c r="G4" i="13"/>
  <c r="F4" i="13"/>
  <c r="D4" i="13" s="1"/>
  <c r="E4" i="13"/>
  <c r="R2" i="13"/>
  <c r="F412" i="12"/>
  <c r="U411" i="12"/>
  <c r="S411" i="12"/>
  <c r="P411" i="12"/>
  <c r="V411" i="12" s="1"/>
  <c r="O411" i="12"/>
  <c r="N411" i="12"/>
  <c r="T411" i="12" s="1"/>
  <c r="M411" i="12"/>
  <c r="L411" i="12"/>
  <c r="R411" i="12" s="1"/>
  <c r="H411" i="12"/>
  <c r="G411" i="12"/>
  <c r="F411" i="12"/>
  <c r="E411" i="12"/>
  <c r="D411" i="12"/>
  <c r="V410" i="12"/>
  <c r="T410" i="12"/>
  <c r="R410" i="12"/>
  <c r="P410" i="12"/>
  <c r="O410" i="12"/>
  <c r="U410" i="12" s="1"/>
  <c r="N410" i="12"/>
  <c r="M410" i="12"/>
  <c r="S410" i="12" s="1"/>
  <c r="L410" i="12"/>
  <c r="H410" i="12"/>
  <c r="G410" i="12"/>
  <c r="F410" i="12"/>
  <c r="E410" i="12"/>
  <c r="D410" i="12"/>
  <c r="U409" i="12"/>
  <c r="S409" i="12"/>
  <c r="P409" i="12"/>
  <c r="V409" i="12" s="1"/>
  <c r="O409" i="12"/>
  <c r="N409" i="12"/>
  <c r="T409" i="12" s="1"/>
  <c r="M409" i="12"/>
  <c r="L409" i="12"/>
  <c r="R409" i="12" s="1"/>
  <c r="H409" i="12"/>
  <c r="G409" i="12"/>
  <c r="F409" i="12"/>
  <c r="E409" i="12"/>
  <c r="D409" i="12"/>
  <c r="V408" i="12"/>
  <c r="T408" i="12"/>
  <c r="R408" i="12"/>
  <c r="P408" i="12"/>
  <c r="P412" i="12" s="1"/>
  <c r="O408" i="12"/>
  <c r="U408" i="12" s="1"/>
  <c r="N408" i="12"/>
  <c r="N412" i="12" s="1"/>
  <c r="M408" i="12"/>
  <c r="S408" i="12" s="1"/>
  <c r="L408" i="12"/>
  <c r="H408" i="12"/>
  <c r="H412" i="12" s="1"/>
  <c r="G408" i="12"/>
  <c r="G412" i="12" s="1"/>
  <c r="F408" i="12"/>
  <c r="E408" i="12"/>
  <c r="E412" i="12" s="1"/>
  <c r="D408" i="12"/>
  <c r="U407" i="12"/>
  <c r="S407" i="12"/>
  <c r="P407" i="12"/>
  <c r="V407" i="12" s="1"/>
  <c r="O407" i="12"/>
  <c r="N407" i="12"/>
  <c r="T407" i="12" s="1"/>
  <c r="M407" i="12"/>
  <c r="L407" i="12"/>
  <c r="R407" i="12" s="1"/>
  <c r="H407" i="12"/>
  <c r="G407" i="12"/>
  <c r="F407" i="12"/>
  <c r="E407" i="12"/>
  <c r="D407" i="12"/>
  <c r="V405" i="12"/>
  <c r="T405" i="12"/>
  <c r="R405" i="12"/>
  <c r="P405" i="12"/>
  <c r="O405" i="12"/>
  <c r="U405" i="12" s="1"/>
  <c r="N405" i="12"/>
  <c r="M405" i="12"/>
  <c r="S405" i="12" s="1"/>
  <c r="L405" i="12"/>
  <c r="H405" i="12"/>
  <c r="G405" i="12"/>
  <c r="F405" i="12"/>
  <c r="E405" i="12"/>
  <c r="D405" i="12"/>
  <c r="U404" i="12"/>
  <c r="S404" i="12"/>
  <c r="P404" i="12"/>
  <c r="V404" i="12" s="1"/>
  <c r="O404" i="12"/>
  <c r="O406" i="12" s="1"/>
  <c r="N404" i="12"/>
  <c r="M404" i="12"/>
  <c r="M406" i="12" s="1"/>
  <c r="L404" i="12"/>
  <c r="R404" i="12" s="1"/>
  <c r="H404" i="12"/>
  <c r="H406" i="12" s="1"/>
  <c r="G404" i="12"/>
  <c r="G406" i="12" s="1"/>
  <c r="F404" i="12"/>
  <c r="F406" i="12" s="1"/>
  <c r="E404" i="12"/>
  <c r="E406" i="12" s="1"/>
  <c r="D406" i="12" s="1"/>
  <c r="D404" i="12"/>
  <c r="V403" i="12"/>
  <c r="T403" i="12"/>
  <c r="R403" i="12"/>
  <c r="P403" i="12"/>
  <c r="O403" i="12"/>
  <c r="U403" i="12" s="1"/>
  <c r="N403" i="12"/>
  <c r="M403" i="12"/>
  <c r="S403" i="12" s="1"/>
  <c r="L403" i="12"/>
  <c r="H403" i="12"/>
  <c r="G403" i="12"/>
  <c r="F403" i="12"/>
  <c r="E403" i="12"/>
  <c r="D403" i="12"/>
  <c r="U401" i="12"/>
  <c r="S401" i="12"/>
  <c r="P401" i="12"/>
  <c r="V401" i="12" s="1"/>
  <c r="O401" i="12"/>
  <c r="N401" i="12"/>
  <c r="T401" i="12" s="1"/>
  <c r="M401" i="12"/>
  <c r="L401" i="12"/>
  <c r="R401" i="12" s="1"/>
  <c r="H401" i="12"/>
  <c r="G401" i="12"/>
  <c r="F401" i="12"/>
  <c r="E401" i="12"/>
  <c r="D401" i="12"/>
  <c r="V400" i="12"/>
  <c r="T400" i="12"/>
  <c r="R400" i="12"/>
  <c r="P400" i="12"/>
  <c r="O400" i="12"/>
  <c r="N400" i="12"/>
  <c r="M400" i="12"/>
  <c r="S400" i="12" s="1"/>
  <c r="L400" i="12"/>
  <c r="H400" i="12"/>
  <c r="H402" i="12" s="1"/>
  <c r="G400" i="12"/>
  <c r="F400" i="12"/>
  <c r="F402" i="12" s="1"/>
  <c r="E400" i="12"/>
  <c r="D400" i="12"/>
  <c r="U399" i="12"/>
  <c r="S399" i="12"/>
  <c r="P399" i="12"/>
  <c r="V399" i="12" s="1"/>
  <c r="O399" i="12"/>
  <c r="N399" i="12"/>
  <c r="T399" i="12" s="1"/>
  <c r="M399" i="12"/>
  <c r="L399" i="12"/>
  <c r="R399" i="12" s="1"/>
  <c r="H399" i="12"/>
  <c r="G399" i="12"/>
  <c r="F399" i="12"/>
  <c r="E399" i="12"/>
  <c r="D399" i="12"/>
  <c r="N398" i="12"/>
  <c r="G398" i="12"/>
  <c r="V397" i="12"/>
  <c r="T397" i="12"/>
  <c r="R397" i="12"/>
  <c r="P397" i="12"/>
  <c r="O397" i="12"/>
  <c r="U397" i="12" s="1"/>
  <c r="N397" i="12"/>
  <c r="M397" i="12"/>
  <c r="S397" i="12" s="1"/>
  <c r="L397" i="12"/>
  <c r="H397" i="12"/>
  <c r="G397" i="12"/>
  <c r="F397" i="12"/>
  <c r="E397" i="12"/>
  <c r="D397" i="12"/>
  <c r="U396" i="12"/>
  <c r="S396" i="12"/>
  <c r="P396" i="12"/>
  <c r="V396" i="12" s="1"/>
  <c r="O396" i="12"/>
  <c r="N396" i="12"/>
  <c r="T396" i="12" s="1"/>
  <c r="M396" i="12"/>
  <c r="L396" i="12"/>
  <c r="R396" i="12" s="1"/>
  <c r="H396" i="12"/>
  <c r="G396" i="12"/>
  <c r="F396" i="12"/>
  <c r="E396" i="12"/>
  <c r="E398" i="12" s="1"/>
  <c r="D396" i="12"/>
  <c r="V395" i="12"/>
  <c r="T395" i="12"/>
  <c r="R395" i="12"/>
  <c r="P395" i="12"/>
  <c r="O395" i="12"/>
  <c r="N395" i="12"/>
  <c r="M395" i="12"/>
  <c r="L395" i="12"/>
  <c r="H395" i="12"/>
  <c r="G395" i="12"/>
  <c r="F395" i="12"/>
  <c r="E395" i="12"/>
  <c r="D395" i="12"/>
  <c r="U394" i="12"/>
  <c r="S394" i="12"/>
  <c r="P394" i="12"/>
  <c r="V394" i="12" s="1"/>
  <c r="O394" i="12"/>
  <c r="N394" i="12"/>
  <c r="T394" i="12" s="1"/>
  <c r="M394" i="12"/>
  <c r="L394" i="12"/>
  <c r="R394" i="12" s="1"/>
  <c r="H394" i="12"/>
  <c r="G394" i="12"/>
  <c r="F394" i="12"/>
  <c r="E394" i="12"/>
  <c r="D394" i="12"/>
  <c r="P393" i="12"/>
  <c r="N393" i="12"/>
  <c r="G393" i="12"/>
  <c r="E393" i="12"/>
  <c r="D393" i="12" s="1"/>
  <c r="V392" i="12"/>
  <c r="T392" i="12"/>
  <c r="R392" i="12"/>
  <c r="P392" i="12"/>
  <c r="O392" i="12"/>
  <c r="N392" i="12"/>
  <c r="M392" i="12"/>
  <c r="L392" i="12"/>
  <c r="H392" i="12"/>
  <c r="H393" i="12" s="1"/>
  <c r="G392" i="12"/>
  <c r="F392" i="12"/>
  <c r="F393" i="12" s="1"/>
  <c r="E392" i="12"/>
  <c r="D392" i="12"/>
  <c r="U391" i="12"/>
  <c r="S391" i="12"/>
  <c r="P391" i="12"/>
  <c r="V391" i="12" s="1"/>
  <c r="O391" i="12"/>
  <c r="N391" i="12"/>
  <c r="T391" i="12" s="1"/>
  <c r="M391" i="12"/>
  <c r="L391" i="12"/>
  <c r="R391" i="12" s="1"/>
  <c r="H391" i="12"/>
  <c r="G391" i="12"/>
  <c r="F391" i="12"/>
  <c r="E391" i="12"/>
  <c r="D391" i="12"/>
  <c r="V389" i="12"/>
  <c r="T389" i="12"/>
  <c r="R389" i="12"/>
  <c r="P389" i="12"/>
  <c r="O389" i="12"/>
  <c r="U389" i="12" s="1"/>
  <c r="N389" i="12"/>
  <c r="M389" i="12"/>
  <c r="S389" i="12" s="1"/>
  <c r="L389" i="12"/>
  <c r="H389" i="12"/>
  <c r="G389" i="12"/>
  <c r="F389" i="12"/>
  <c r="E389" i="12"/>
  <c r="D389" i="12"/>
  <c r="U388" i="12"/>
  <c r="S388" i="12"/>
  <c r="P388" i="12"/>
  <c r="V388" i="12" s="1"/>
  <c r="O388" i="12"/>
  <c r="N388" i="12"/>
  <c r="M388" i="12"/>
  <c r="L388" i="12"/>
  <c r="R388" i="12" s="1"/>
  <c r="H388" i="12"/>
  <c r="G388" i="12"/>
  <c r="G390" i="12" s="1"/>
  <c r="F388" i="12"/>
  <c r="E388" i="12"/>
  <c r="E390" i="12" s="1"/>
  <c r="D390" i="12" s="1"/>
  <c r="D388" i="12"/>
  <c r="V387" i="12"/>
  <c r="T387" i="12"/>
  <c r="R387" i="12"/>
  <c r="P387" i="12"/>
  <c r="O387" i="12"/>
  <c r="N387" i="12"/>
  <c r="M387" i="12"/>
  <c r="L387" i="12"/>
  <c r="H387" i="12"/>
  <c r="H390" i="12" s="1"/>
  <c r="G387" i="12"/>
  <c r="F387" i="12"/>
  <c r="F390" i="12" s="1"/>
  <c r="E387" i="12"/>
  <c r="D387" i="12"/>
  <c r="U386" i="12"/>
  <c r="S386" i="12"/>
  <c r="P386" i="12"/>
  <c r="V386" i="12" s="1"/>
  <c r="O386" i="12"/>
  <c r="N386" i="12"/>
  <c r="T386" i="12" s="1"/>
  <c r="M386" i="12"/>
  <c r="L386" i="12"/>
  <c r="R386" i="12" s="1"/>
  <c r="H386" i="12"/>
  <c r="G386" i="12"/>
  <c r="F386" i="12"/>
  <c r="E386" i="12"/>
  <c r="D386" i="12"/>
  <c r="N385" i="12"/>
  <c r="G385" i="12"/>
  <c r="V384" i="12"/>
  <c r="T384" i="12"/>
  <c r="R384" i="12"/>
  <c r="P384" i="12"/>
  <c r="O384" i="12"/>
  <c r="U384" i="12" s="1"/>
  <c r="N384" i="12"/>
  <c r="M384" i="12"/>
  <c r="S384" i="12" s="1"/>
  <c r="L384" i="12"/>
  <c r="H384" i="12"/>
  <c r="G384" i="12"/>
  <c r="F384" i="12"/>
  <c r="E384" i="12"/>
  <c r="D384" i="12"/>
  <c r="U383" i="12"/>
  <c r="S383" i="12"/>
  <c r="P383" i="12"/>
  <c r="V383" i="12" s="1"/>
  <c r="O383" i="12"/>
  <c r="O385" i="12" s="1"/>
  <c r="N383" i="12"/>
  <c r="T383" i="12" s="1"/>
  <c r="M383" i="12"/>
  <c r="M385" i="12" s="1"/>
  <c r="L383" i="12"/>
  <c r="R383" i="12" s="1"/>
  <c r="H383" i="12"/>
  <c r="H385" i="12" s="1"/>
  <c r="G383" i="12"/>
  <c r="F383" i="12"/>
  <c r="F385" i="12" s="1"/>
  <c r="E383" i="12"/>
  <c r="E385" i="12" s="1"/>
  <c r="D383" i="12"/>
  <c r="V382" i="12"/>
  <c r="T382" i="12"/>
  <c r="R382" i="12"/>
  <c r="P382" i="12"/>
  <c r="O382" i="12"/>
  <c r="U382" i="12" s="1"/>
  <c r="N382" i="12"/>
  <c r="M382" i="12"/>
  <c r="S382" i="12" s="1"/>
  <c r="L382" i="12"/>
  <c r="H382" i="12"/>
  <c r="G382" i="12"/>
  <c r="F382" i="12"/>
  <c r="E382" i="12"/>
  <c r="D382" i="12"/>
  <c r="O381" i="12"/>
  <c r="H381" i="12"/>
  <c r="U380" i="12"/>
  <c r="S380" i="12"/>
  <c r="P380" i="12"/>
  <c r="V380" i="12" s="1"/>
  <c r="O380" i="12"/>
  <c r="N380" i="12"/>
  <c r="T380" i="12" s="1"/>
  <c r="M380" i="12"/>
  <c r="L380" i="12"/>
  <c r="R380" i="12" s="1"/>
  <c r="H380" i="12"/>
  <c r="G380" i="12"/>
  <c r="F380" i="12"/>
  <c r="E380" i="12"/>
  <c r="D380" i="12"/>
  <c r="V379" i="12"/>
  <c r="T379" i="12"/>
  <c r="R379" i="12"/>
  <c r="P379" i="12"/>
  <c r="P381" i="12" s="1"/>
  <c r="O379" i="12"/>
  <c r="U379" i="12" s="1"/>
  <c r="N379" i="12"/>
  <c r="N381" i="12" s="1"/>
  <c r="M379" i="12"/>
  <c r="S379" i="12" s="1"/>
  <c r="L379" i="12"/>
  <c r="H379" i="12"/>
  <c r="G379" i="12"/>
  <c r="G381" i="12" s="1"/>
  <c r="F379" i="12"/>
  <c r="F381" i="12" s="1"/>
  <c r="E379" i="12"/>
  <c r="E381" i="12" s="1"/>
  <c r="D381" i="12" s="1"/>
  <c r="D379" i="12"/>
  <c r="U378" i="12"/>
  <c r="S378" i="12"/>
  <c r="P378" i="12"/>
  <c r="V378" i="12" s="1"/>
  <c r="O378" i="12"/>
  <c r="N378" i="12"/>
  <c r="T378" i="12" s="1"/>
  <c r="M378" i="12"/>
  <c r="L378" i="12"/>
  <c r="R378" i="12" s="1"/>
  <c r="H378" i="12"/>
  <c r="G378" i="12"/>
  <c r="F378" i="12"/>
  <c r="E378" i="12"/>
  <c r="D378" i="12"/>
  <c r="V376" i="12"/>
  <c r="T376" i="12"/>
  <c r="R376" i="12"/>
  <c r="P376" i="12"/>
  <c r="O376" i="12"/>
  <c r="U376" i="12" s="1"/>
  <c r="N376" i="12"/>
  <c r="M376" i="12"/>
  <c r="S376" i="12" s="1"/>
  <c r="L376" i="12"/>
  <c r="H376" i="12"/>
  <c r="G376" i="12"/>
  <c r="F376" i="12"/>
  <c r="E376" i="12"/>
  <c r="D376" i="12"/>
  <c r="U375" i="12"/>
  <c r="S375" i="12"/>
  <c r="P375" i="12"/>
  <c r="V375" i="12" s="1"/>
  <c r="O375" i="12"/>
  <c r="N375" i="12"/>
  <c r="T375" i="12" s="1"/>
  <c r="M375" i="12"/>
  <c r="L375" i="12"/>
  <c r="R375" i="12" s="1"/>
  <c r="H375" i="12"/>
  <c r="G375" i="12"/>
  <c r="F375" i="12"/>
  <c r="E375" i="12"/>
  <c r="D375" i="12"/>
  <c r="V374" i="12"/>
  <c r="T374" i="12"/>
  <c r="R374" i="12"/>
  <c r="P374" i="12"/>
  <c r="O374" i="12"/>
  <c r="U374" i="12" s="1"/>
  <c r="N374" i="12"/>
  <c r="M374" i="12"/>
  <c r="S374" i="12" s="1"/>
  <c r="L374" i="12"/>
  <c r="H374" i="12"/>
  <c r="G374" i="12"/>
  <c r="F374" i="12"/>
  <c r="E374" i="12"/>
  <c r="D374" i="12"/>
  <c r="U373" i="12"/>
  <c r="S373" i="12"/>
  <c r="P373" i="12"/>
  <c r="V373" i="12" s="1"/>
  <c r="O373" i="12"/>
  <c r="N373" i="12"/>
  <c r="T373" i="12" s="1"/>
  <c r="M373" i="12"/>
  <c r="L373" i="12"/>
  <c r="R373" i="12" s="1"/>
  <c r="H373" i="12"/>
  <c r="G373" i="12"/>
  <c r="F373" i="12"/>
  <c r="E373" i="12"/>
  <c r="D373" i="12"/>
  <c r="V372" i="12"/>
  <c r="T372" i="12"/>
  <c r="R372" i="12"/>
  <c r="P372" i="12"/>
  <c r="O372" i="12"/>
  <c r="U372" i="12" s="1"/>
  <c r="N372" i="12"/>
  <c r="M372" i="12"/>
  <c r="S372" i="12" s="1"/>
  <c r="L372" i="12"/>
  <c r="H372" i="12"/>
  <c r="G372" i="12"/>
  <c r="F372" i="12"/>
  <c r="E372" i="12"/>
  <c r="D372" i="12"/>
  <c r="U371" i="12"/>
  <c r="S371" i="12"/>
  <c r="P371" i="12"/>
  <c r="O371" i="12"/>
  <c r="N371" i="12"/>
  <c r="M371" i="12"/>
  <c r="L371" i="12"/>
  <c r="R371" i="12" s="1"/>
  <c r="H371" i="12"/>
  <c r="G371" i="12"/>
  <c r="F371" i="12"/>
  <c r="E371" i="12"/>
  <c r="E377" i="12" s="1"/>
  <c r="D371" i="12"/>
  <c r="V370" i="12"/>
  <c r="T370" i="12"/>
  <c r="R370" i="12"/>
  <c r="P370" i="12"/>
  <c r="O370" i="12"/>
  <c r="U370" i="12" s="1"/>
  <c r="N370" i="12"/>
  <c r="M370" i="12"/>
  <c r="S370" i="12" s="1"/>
  <c r="L370" i="12"/>
  <c r="H370" i="12"/>
  <c r="G370" i="12"/>
  <c r="F370" i="12"/>
  <c r="E370" i="12"/>
  <c r="D370" i="12"/>
  <c r="F369" i="12"/>
  <c r="U368" i="12"/>
  <c r="S368" i="12"/>
  <c r="P368" i="12"/>
  <c r="V368" i="12" s="1"/>
  <c r="O368" i="12"/>
  <c r="N368" i="12"/>
  <c r="T368" i="12" s="1"/>
  <c r="M368" i="12"/>
  <c r="L368" i="12"/>
  <c r="R368" i="12" s="1"/>
  <c r="H368" i="12"/>
  <c r="G368" i="12"/>
  <c r="F368" i="12"/>
  <c r="E368" i="12"/>
  <c r="D368" i="12"/>
  <c r="V367" i="12"/>
  <c r="T367" i="12"/>
  <c r="R367" i="12"/>
  <c r="P367" i="12"/>
  <c r="O367" i="12"/>
  <c r="N367" i="12"/>
  <c r="M367" i="12"/>
  <c r="S367" i="12" s="1"/>
  <c r="L367" i="12"/>
  <c r="H367" i="12"/>
  <c r="H369" i="12" s="1"/>
  <c r="G367" i="12"/>
  <c r="F367" i="12"/>
  <c r="E367" i="12"/>
  <c r="D367" i="12"/>
  <c r="U366" i="12"/>
  <c r="S366" i="12"/>
  <c r="P366" i="12"/>
  <c r="V366" i="12" s="1"/>
  <c r="O366" i="12"/>
  <c r="N366" i="12"/>
  <c r="T366" i="12" s="1"/>
  <c r="M366" i="12"/>
  <c r="L366" i="12"/>
  <c r="R366" i="12" s="1"/>
  <c r="H366" i="12"/>
  <c r="G366" i="12"/>
  <c r="F366" i="12"/>
  <c r="E366" i="12"/>
  <c r="D366" i="12"/>
  <c r="N365" i="12"/>
  <c r="G365" i="12"/>
  <c r="V364" i="12"/>
  <c r="T364" i="12"/>
  <c r="R364" i="12"/>
  <c r="P364" i="12"/>
  <c r="O364" i="12"/>
  <c r="U364" i="12" s="1"/>
  <c r="N364" i="12"/>
  <c r="M364" i="12"/>
  <c r="S364" i="12" s="1"/>
  <c r="L364" i="12"/>
  <c r="H364" i="12"/>
  <c r="G364" i="12"/>
  <c r="F364" i="12"/>
  <c r="E364" i="12"/>
  <c r="D364" i="12"/>
  <c r="U363" i="12"/>
  <c r="S363" i="12"/>
  <c r="P363" i="12"/>
  <c r="V363" i="12" s="1"/>
  <c r="O363" i="12"/>
  <c r="O365" i="12" s="1"/>
  <c r="N363" i="12"/>
  <c r="T363" i="12" s="1"/>
  <c r="M363" i="12"/>
  <c r="M365" i="12" s="1"/>
  <c r="L363" i="12"/>
  <c r="R363" i="12" s="1"/>
  <c r="H363" i="12"/>
  <c r="H365" i="12" s="1"/>
  <c r="G363" i="12"/>
  <c r="F363" i="12"/>
  <c r="F365" i="12" s="1"/>
  <c r="E363" i="12"/>
  <c r="E365" i="12" s="1"/>
  <c r="D363" i="12"/>
  <c r="V362" i="12"/>
  <c r="T362" i="12"/>
  <c r="R362" i="12"/>
  <c r="P362" i="12"/>
  <c r="O362" i="12"/>
  <c r="U362" i="12" s="1"/>
  <c r="N362" i="12"/>
  <c r="M362" i="12"/>
  <c r="S362" i="12" s="1"/>
  <c r="L362" i="12"/>
  <c r="H362" i="12"/>
  <c r="G362" i="12"/>
  <c r="F362" i="12"/>
  <c r="E362" i="12"/>
  <c r="D362" i="12"/>
  <c r="O361" i="12"/>
  <c r="H361" i="12"/>
  <c r="U360" i="12"/>
  <c r="S360" i="12"/>
  <c r="P360" i="12"/>
  <c r="V360" i="12" s="1"/>
  <c r="O360" i="12"/>
  <c r="N360" i="12"/>
  <c r="T360" i="12" s="1"/>
  <c r="M360" i="12"/>
  <c r="L360" i="12"/>
  <c r="R360" i="12" s="1"/>
  <c r="H360" i="12"/>
  <c r="G360" i="12"/>
  <c r="F360" i="12"/>
  <c r="E360" i="12"/>
  <c r="D360" i="12"/>
  <c r="V359" i="12"/>
  <c r="T359" i="12"/>
  <c r="R359" i="12"/>
  <c r="P359" i="12"/>
  <c r="P361" i="12" s="1"/>
  <c r="O359" i="12"/>
  <c r="U359" i="12" s="1"/>
  <c r="N359" i="12"/>
  <c r="N361" i="12" s="1"/>
  <c r="M359" i="12"/>
  <c r="S359" i="12" s="1"/>
  <c r="L359" i="12"/>
  <c r="H359" i="12"/>
  <c r="G359" i="12"/>
  <c r="G361" i="12" s="1"/>
  <c r="F359" i="12"/>
  <c r="F361" i="12" s="1"/>
  <c r="E359" i="12"/>
  <c r="E361" i="12" s="1"/>
  <c r="D361" i="12" s="1"/>
  <c r="D359" i="12"/>
  <c r="U358" i="12"/>
  <c r="P358" i="12"/>
  <c r="V358" i="12" s="1"/>
  <c r="O358" i="12"/>
  <c r="N358" i="12"/>
  <c r="T358" i="12" s="1"/>
  <c r="M358" i="12"/>
  <c r="S358" i="12" s="1"/>
  <c r="L358" i="12"/>
  <c r="R358" i="12" s="1"/>
  <c r="H358" i="12"/>
  <c r="G358" i="12"/>
  <c r="F358" i="12"/>
  <c r="E358" i="12"/>
  <c r="D358" i="12"/>
  <c r="O357" i="12"/>
  <c r="H357" i="12"/>
  <c r="U356" i="12"/>
  <c r="S356" i="12"/>
  <c r="P356" i="12"/>
  <c r="V356" i="12" s="1"/>
  <c r="O356" i="12"/>
  <c r="N356" i="12"/>
  <c r="T356" i="12" s="1"/>
  <c r="M356" i="12"/>
  <c r="L356" i="12"/>
  <c r="R356" i="12" s="1"/>
  <c r="H356" i="12"/>
  <c r="G356" i="12"/>
  <c r="F356" i="12"/>
  <c r="E356" i="12"/>
  <c r="D356" i="12"/>
  <c r="V355" i="12"/>
  <c r="T355" i="12"/>
  <c r="R355" i="12"/>
  <c r="P355" i="12"/>
  <c r="P357" i="12" s="1"/>
  <c r="O355" i="12"/>
  <c r="U355" i="12" s="1"/>
  <c r="N355" i="12"/>
  <c r="N357" i="12" s="1"/>
  <c r="M355" i="12"/>
  <c r="S355" i="12" s="1"/>
  <c r="L355" i="12"/>
  <c r="H355" i="12"/>
  <c r="G355" i="12"/>
  <c r="G357" i="12" s="1"/>
  <c r="F355" i="12"/>
  <c r="F357" i="12" s="1"/>
  <c r="E355" i="12"/>
  <c r="E357" i="12" s="1"/>
  <c r="D355" i="12"/>
  <c r="U354" i="12"/>
  <c r="S354" i="12"/>
  <c r="P354" i="12"/>
  <c r="V354" i="12" s="1"/>
  <c r="O354" i="12"/>
  <c r="N354" i="12"/>
  <c r="T354" i="12" s="1"/>
  <c r="M354" i="12"/>
  <c r="L354" i="12"/>
  <c r="R354" i="12" s="1"/>
  <c r="H354" i="12"/>
  <c r="G354" i="12"/>
  <c r="F354" i="12"/>
  <c r="E354" i="12"/>
  <c r="D354" i="12"/>
  <c r="P353" i="12"/>
  <c r="V352" i="12"/>
  <c r="T352" i="12"/>
  <c r="R352" i="12"/>
  <c r="P352" i="12"/>
  <c r="O352" i="12"/>
  <c r="U352" i="12" s="1"/>
  <c r="N352" i="12"/>
  <c r="M352" i="12"/>
  <c r="S352" i="12" s="1"/>
  <c r="L352" i="12"/>
  <c r="H352" i="12"/>
  <c r="G352" i="12"/>
  <c r="F352" i="12"/>
  <c r="E352" i="12"/>
  <c r="D352" i="12"/>
  <c r="U351" i="12"/>
  <c r="S351" i="12"/>
  <c r="P351" i="12"/>
  <c r="V351" i="12" s="1"/>
  <c r="O351" i="12"/>
  <c r="N351" i="12"/>
  <c r="T351" i="12" s="1"/>
  <c r="M351" i="12"/>
  <c r="L351" i="12"/>
  <c r="R351" i="12" s="1"/>
  <c r="H351" i="12"/>
  <c r="G351" i="12"/>
  <c r="F351" i="12"/>
  <c r="E351" i="12"/>
  <c r="E353" i="12" s="1"/>
  <c r="D351" i="12"/>
  <c r="V350" i="12"/>
  <c r="T350" i="12"/>
  <c r="R350" i="12"/>
  <c r="P350" i="12"/>
  <c r="O350" i="12"/>
  <c r="U350" i="12" s="1"/>
  <c r="N350" i="12"/>
  <c r="M350" i="12"/>
  <c r="S350" i="12" s="1"/>
  <c r="L350" i="12"/>
  <c r="H350" i="12"/>
  <c r="G350" i="12"/>
  <c r="F350" i="12"/>
  <c r="E350" i="12"/>
  <c r="D350" i="12"/>
  <c r="U349" i="12"/>
  <c r="S349" i="12"/>
  <c r="P349" i="12"/>
  <c r="V349" i="12" s="1"/>
  <c r="O349" i="12"/>
  <c r="O353" i="12" s="1"/>
  <c r="N349" i="12"/>
  <c r="T349" i="12" s="1"/>
  <c r="M349" i="12"/>
  <c r="M353" i="12" s="1"/>
  <c r="L349" i="12"/>
  <c r="R349" i="12" s="1"/>
  <c r="H349" i="12"/>
  <c r="H353" i="12" s="1"/>
  <c r="G349" i="12"/>
  <c r="F349" i="12"/>
  <c r="F353" i="12" s="1"/>
  <c r="E349" i="12"/>
  <c r="D349" i="12"/>
  <c r="V348" i="12"/>
  <c r="T348" i="12"/>
  <c r="R348" i="12"/>
  <c r="P348" i="12"/>
  <c r="O348" i="12"/>
  <c r="U348" i="12" s="1"/>
  <c r="N348" i="12"/>
  <c r="M348" i="12"/>
  <c r="S348" i="12" s="1"/>
  <c r="L348" i="12"/>
  <c r="H348" i="12"/>
  <c r="G348" i="12"/>
  <c r="F348" i="12"/>
  <c r="E348" i="12"/>
  <c r="D348" i="12"/>
  <c r="O347" i="12"/>
  <c r="H347" i="12"/>
  <c r="U346" i="12"/>
  <c r="S346" i="12"/>
  <c r="P346" i="12"/>
  <c r="V346" i="12" s="1"/>
  <c r="O346" i="12"/>
  <c r="N346" i="12"/>
  <c r="T346" i="12" s="1"/>
  <c r="M346" i="12"/>
  <c r="L346" i="12"/>
  <c r="R346" i="12" s="1"/>
  <c r="H346" i="12"/>
  <c r="G346" i="12"/>
  <c r="F346" i="12"/>
  <c r="E346" i="12"/>
  <c r="D346" i="12"/>
  <c r="V345" i="12"/>
  <c r="T345" i="12"/>
  <c r="R345" i="12"/>
  <c r="P345" i="12"/>
  <c r="P347" i="12" s="1"/>
  <c r="O345" i="12"/>
  <c r="U345" i="12" s="1"/>
  <c r="N345" i="12"/>
  <c r="N347" i="12" s="1"/>
  <c r="M345" i="12"/>
  <c r="S345" i="12" s="1"/>
  <c r="L345" i="12"/>
  <c r="H345" i="12"/>
  <c r="G345" i="12"/>
  <c r="G347" i="12" s="1"/>
  <c r="F345" i="12"/>
  <c r="F347" i="12" s="1"/>
  <c r="E345" i="12"/>
  <c r="E347" i="12" s="1"/>
  <c r="D347" i="12" s="1"/>
  <c r="D345" i="12"/>
  <c r="U344" i="12"/>
  <c r="S344" i="12"/>
  <c r="P344" i="12"/>
  <c r="V344" i="12" s="1"/>
  <c r="O344" i="12"/>
  <c r="N344" i="12"/>
  <c r="T344" i="12" s="1"/>
  <c r="M344" i="12"/>
  <c r="L344" i="12"/>
  <c r="R344" i="12" s="1"/>
  <c r="H344" i="12"/>
  <c r="G344" i="12"/>
  <c r="F344" i="12"/>
  <c r="E344" i="12"/>
  <c r="D344" i="12"/>
  <c r="P343" i="12"/>
  <c r="E343" i="12"/>
  <c r="V342" i="12"/>
  <c r="T342" i="12"/>
  <c r="P342" i="12"/>
  <c r="O342" i="12"/>
  <c r="U342" i="12" s="1"/>
  <c r="N342" i="12"/>
  <c r="M342" i="12"/>
  <c r="S342" i="12" s="1"/>
  <c r="L342" i="12"/>
  <c r="H342" i="12"/>
  <c r="G342" i="12"/>
  <c r="F342" i="12"/>
  <c r="E342" i="12"/>
  <c r="D342" i="12"/>
  <c r="R342" i="12" s="1"/>
  <c r="U341" i="12"/>
  <c r="S341" i="12"/>
  <c r="P341" i="12"/>
  <c r="V341" i="12" s="1"/>
  <c r="O341" i="12"/>
  <c r="N341" i="12"/>
  <c r="T341" i="12" s="1"/>
  <c r="M341" i="12"/>
  <c r="L341" i="12"/>
  <c r="R341" i="12" s="1"/>
  <c r="H341" i="12"/>
  <c r="G341" i="12"/>
  <c r="F341" i="12"/>
  <c r="E341" i="12"/>
  <c r="D341" i="12"/>
  <c r="V340" i="12"/>
  <c r="T340" i="12"/>
  <c r="R340" i="12"/>
  <c r="P340" i="12"/>
  <c r="O340" i="12"/>
  <c r="U340" i="12" s="1"/>
  <c r="N340" i="12"/>
  <c r="M340" i="12"/>
  <c r="S340" i="12" s="1"/>
  <c r="L340" i="12"/>
  <c r="H340" i="12"/>
  <c r="G340" i="12"/>
  <c r="F340" i="12"/>
  <c r="E340" i="12"/>
  <c r="D340" i="12"/>
  <c r="U339" i="12"/>
  <c r="S339" i="12"/>
  <c r="P339" i="12"/>
  <c r="V339" i="12" s="1"/>
  <c r="O339" i="12"/>
  <c r="N339" i="12"/>
  <c r="T339" i="12" s="1"/>
  <c r="M339" i="12"/>
  <c r="L339" i="12"/>
  <c r="R339" i="12" s="1"/>
  <c r="H339" i="12"/>
  <c r="G339" i="12"/>
  <c r="G343" i="12" s="1"/>
  <c r="F339" i="12"/>
  <c r="E339" i="12"/>
  <c r="D339" i="12"/>
  <c r="V338" i="12"/>
  <c r="T338" i="12"/>
  <c r="R338" i="12"/>
  <c r="P338" i="12"/>
  <c r="O338" i="12"/>
  <c r="N338" i="12"/>
  <c r="M338" i="12"/>
  <c r="L338" i="12"/>
  <c r="H338" i="12"/>
  <c r="G338" i="12"/>
  <c r="F338" i="12"/>
  <c r="E338" i="12"/>
  <c r="D338" i="12"/>
  <c r="S337" i="12"/>
  <c r="P337" i="12"/>
  <c r="V337" i="12" s="1"/>
  <c r="O337" i="12"/>
  <c r="N337" i="12"/>
  <c r="T337" i="12" s="1"/>
  <c r="M337" i="12"/>
  <c r="L337" i="12"/>
  <c r="R337" i="12" s="1"/>
  <c r="H337" i="12"/>
  <c r="G337" i="12"/>
  <c r="U337" i="12" s="1"/>
  <c r="F337" i="12"/>
  <c r="E337" i="12"/>
  <c r="D337" i="12"/>
  <c r="V335" i="12"/>
  <c r="T335" i="12"/>
  <c r="R335" i="12"/>
  <c r="P335" i="12"/>
  <c r="O335" i="12"/>
  <c r="U335" i="12" s="1"/>
  <c r="N335" i="12"/>
  <c r="M335" i="12"/>
  <c r="L335" i="12"/>
  <c r="H335" i="12"/>
  <c r="G335" i="12"/>
  <c r="F335" i="12"/>
  <c r="F336" i="12" s="1"/>
  <c r="E335" i="12"/>
  <c r="D335" i="12"/>
  <c r="U334" i="12"/>
  <c r="S334" i="12"/>
  <c r="P334" i="12"/>
  <c r="V334" i="12" s="1"/>
  <c r="O334" i="12"/>
  <c r="O336" i="12" s="1"/>
  <c r="N334" i="12"/>
  <c r="M334" i="12"/>
  <c r="L334" i="12"/>
  <c r="R334" i="12" s="1"/>
  <c r="H334" i="12"/>
  <c r="H336" i="12" s="1"/>
  <c r="G334" i="12"/>
  <c r="G336" i="12" s="1"/>
  <c r="F334" i="12"/>
  <c r="E334" i="12"/>
  <c r="E336" i="12" s="1"/>
  <c r="D336" i="12" s="1"/>
  <c r="D334" i="12"/>
  <c r="V333" i="12"/>
  <c r="T333" i="12"/>
  <c r="R333" i="12"/>
  <c r="P333" i="12"/>
  <c r="O333" i="12"/>
  <c r="U333" i="12" s="1"/>
  <c r="N333" i="12"/>
  <c r="M333" i="12"/>
  <c r="S333" i="12" s="1"/>
  <c r="L333" i="12"/>
  <c r="H333" i="12"/>
  <c r="G333" i="12"/>
  <c r="F333" i="12"/>
  <c r="E333" i="12"/>
  <c r="D333" i="12"/>
  <c r="M332" i="12"/>
  <c r="U331" i="12"/>
  <c r="S331" i="12"/>
  <c r="P331" i="12"/>
  <c r="V331" i="12" s="1"/>
  <c r="O331" i="12"/>
  <c r="N331" i="12"/>
  <c r="T331" i="12" s="1"/>
  <c r="M331" i="12"/>
  <c r="L331" i="12"/>
  <c r="R331" i="12" s="1"/>
  <c r="H331" i="12"/>
  <c r="G331" i="12"/>
  <c r="F331" i="12"/>
  <c r="E331" i="12"/>
  <c r="D331" i="12"/>
  <c r="V330" i="12"/>
  <c r="T330" i="12"/>
  <c r="R330" i="12"/>
  <c r="P330" i="12"/>
  <c r="O330" i="12"/>
  <c r="N330" i="12"/>
  <c r="M330" i="12"/>
  <c r="S330" i="12" s="1"/>
  <c r="L330" i="12"/>
  <c r="H330" i="12"/>
  <c r="H332" i="12" s="1"/>
  <c r="G330" i="12"/>
  <c r="F330" i="12"/>
  <c r="F332" i="12" s="1"/>
  <c r="E330" i="12"/>
  <c r="D330" i="12"/>
  <c r="U329" i="12"/>
  <c r="S329" i="12"/>
  <c r="P329" i="12"/>
  <c r="O329" i="12"/>
  <c r="N329" i="12"/>
  <c r="M329" i="12"/>
  <c r="L329" i="12"/>
  <c r="R329" i="12" s="1"/>
  <c r="H329" i="12"/>
  <c r="G329" i="12"/>
  <c r="F329" i="12"/>
  <c r="E329" i="12"/>
  <c r="D329" i="12"/>
  <c r="V328" i="12"/>
  <c r="T328" i="12"/>
  <c r="R328" i="12"/>
  <c r="P328" i="12"/>
  <c r="O328" i="12"/>
  <c r="U328" i="12" s="1"/>
  <c r="N328" i="12"/>
  <c r="M328" i="12"/>
  <c r="S328" i="12" s="1"/>
  <c r="L328" i="12"/>
  <c r="H328" i="12"/>
  <c r="G328" i="12"/>
  <c r="F328" i="12"/>
  <c r="E328" i="12"/>
  <c r="D328" i="12"/>
  <c r="O327" i="12"/>
  <c r="H327" i="12"/>
  <c r="U326" i="12"/>
  <c r="S326" i="12"/>
  <c r="P326" i="12"/>
  <c r="V326" i="12" s="1"/>
  <c r="O326" i="12"/>
  <c r="N326" i="12"/>
  <c r="T326" i="12" s="1"/>
  <c r="M326" i="12"/>
  <c r="L326" i="12"/>
  <c r="R326" i="12" s="1"/>
  <c r="H326" i="12"/>
  <c r="G326" i="12"/>
  <c r="F326" i="12"/>
  <c r="E326" i="12"/>
  <c r="D326" i="12"/>
  <c r="V325" i="12"/>
  <c r="T325" i="12"/>
  <c r="R325" i="12"/>
  <c r="P325" i="12"/>
  <c r="P327" i="12" s="1"/>
  <c r="O325" i="12"/>
  <c r="U325" i="12" s="1"/>
  <c r="N325" i="12"/>
  <c r="N327" i="12" s="1"/>
  <c r="M325" i="12"/>
  <c r="S325" i="12" s="1"/>
  <c r="L325" i="12"/>
  <c r="H325" i="12"/>
  <c r="G325" i="12"/>
  <c r="G327" i="12" s="1"/>
  <c r="F325" i="12"/>
  <c r="F327" i="12" s="1"/>
  <c r="E325" i="12"/>
  <c r="E327" i="12" s="1"/>
  <c r="D325" i="12"/>
  <c r="U324" i="12"/>
  <c r="S324" i="12"/>
  <c r="P324" i="12"/>
  <c r="V324" i="12" s="1"/>
  <c r="O324" i="12"/>
  <c r="N324" i="12"/>
  <c r="T324" i="12" s="1"/>
  <c r="M324" i="12"/>
  <c r="L324" i="12"/>
  <c r="R324" i="12" s="1"/>
  <c r="H324" i="12"/>
  <c r="G324" i="12"/>
  <c r="F324" i="12"/>
  <c r="E324" i="12"/>
  <c r="D324" i="12"/>
  <c r="P323" i="12"/>
  <c r="V322" i="12"/>
  <c r="T322" i="12"/>
  <c r="R322" i="12"/>
  <c r="P322" i="12"/>
  <c r="O322" i="12"/>
  <c r="U322" i="12" s="1"/>
  <c r="N322" i="12"/>
  <c r="M322" i="12"/>
  <c r="S322" i="12" s="1"/>
  <c r="L322" i="12"/>
  <c r="H322" i="12"/>
  <c r="G322" i="12"/>
  <c r="F322" i="12"/>
  <c r="E322" i="12"/>
  <c r="D322" i="12"/>
  <c r="U321" i="12"/>
  <c r="S321" i="12"/>
  <c r="P321" i="12"/>
  <c r="V321" i="12" s="1"/>
  <c r="O321" i="12"/>
  <c r="O323" i="12" s="1"/>
  <c r="N321" i="12"/>
  <c r="M321" i="12"/>
  <c r="M323" i="12" s="1"/>
  <c r="L321" i="12"/>
  <c r="R321" i="12" s="1"/>
  <c r="H321" i="12"/>
  <c r="H323" i="12" s="1"/>
  <c r="G321" i="12"/>
  <c r="G323" i="12" s="1"/>
  <c r="F321" i="12"/>
  <c r="F323" i="12" s="1"/>
  <c r="E321" i="12"/>
  <c r="E323" i="12" s="1"/>
  <c r="D323" i="12" s="1"/>
  <c r="D321" i="12"/>
  <c r="V320" i="12"/>
  <c r="T320" i="12"/>
  <c r="R320" i="12"/>
  <c r="P320" i="12"/>
  <c r="O320" i="12"/>
  <c r="U320" i="12" s="1"/>
  <c r="N320" i="12"/>
  <c r="M320" i="12"/>
  <c r="S320" i="12" s="1"/>
  <c r="L320" i="12"/>
  <c r="H320" i="12"/>
  <c r="G320" i="12"/>
  <c r="F320" i="12"/>
  <c r="E320" i="12"/>
  <c r="D320" i="12"/>
  <c r="U318" i="12"/>
  <c r="S318" i="12"/>
  <c r="P318" i="12"/>
  <c r="V318" i="12" s="1"/>
  <c r="O318" i="12"/>
  <c r="N318" i="12"/>
  <c r="T318" i="12" s="1"/>
  <c r="M318" i="12"/>
  <c r="L318" i="12"/>
  <c r="R318" i="12" s="1"/>
  <c r="H318" i="12"/>
  <c r="G318" i="12"/>
  <c r="F318" i="12"/>
  <c r="E318" i="12"/>
  <c r="D318" i="12"/>
  <c r="V317" i="12"/>
  <c r="T317" i="12"/>
  <c r="R317" i="12"/>
  <c r="P317" i="12"/>
  <c r="O317" i="12"/>
  <c r="U317" i="12" s="1"/>
  <c r="N317" i="12"/>
  <c r="M317" i="12"/>
  <c r="S317" i="12" s="1"/>
  <c r="L317" i="12"/>
  <c r="H317" i="12"/>
  <c r="G317" i="12"/>
  <c r="F317" i="12"/>
  <c r="E317" i="12"/>
  <c r="D317" i="12"/>
  <c r="U316" i="12"/>
  <c r="S316" i="12"/>
  <c r="P316" i="12"/>
  <c r="V316" i="12" s="1"/>
  <c r="O316" i="12"/>
  <c r="N316" i="12"/>
  <c r="T316" i="12" s="1"/>
  <c r="M316" i="12"/>
  <c r="L316" i="12"/>
  <c r="R316" i="12" s="1"/>
  <c r="H316" i="12"/>
  <c r="G316" i="12"/>
  <c r="F316" i="12"/>
  <c r="E316" i="12"/>
  <c r="D316" i="12"/>
  <c r="V315" i="12"/>
  <c r="T315" i="12"/>
  <c r="R315" i="12"/>
  <c r="P315" i="12"/>
  <c r="O315" i="12"/>
  <c r="U315" i="12" s="1"/>
  <c r="N315" i="12"/>
  <c r="M315" i="12"/>
  <c r="S315" i="12" s="1"/>
  <c r="L315" i="12"/>
  <c r="H315" i="12"/>
  <c r="G315" i="12"/>
  <c r="F315" i="12"/>
  <c r="E315" i="12"/>
  <c r="D315" i="12"/>
  <c r="R314" i="12"/>
  <c r="P314" i="12"/>
  <c r="V314" i="12" s="1"/>
  <c r="O314" i="12"/>
  <c r="U314" i="12" s="1"/>
  <c r="N314" i="12"/>
  <c r="T314" i="12" s="1"/>
  <c r="M314" i="12"/>
  <c r="S314" i="12" s="1"/>
  <c r="L314" i="12"/>
  <c r="H314" i="12"/>
  <c r="G314" i="12"/>
  <c r="F314" i="12"/>
  <c r="F319" i="12" s="1"/>
  <c r="E314" i="12"/>
  <c r="D314" i="12"/>
  <c r="U313" i="12"/>
  <c r="S313" i="12"/>
  <c r="P313" i="12"/>
  <c r="O313" i="12"/>
  <c r="O319" i="12" s="1"/>
  <c r="N313" i="12"/>
  <c r="M313" i="12"/>
  <c r="L313" i="12"/>
  <c r="R313" i="12" s="1"/>
  <c r="H313" i="12"/>
  <c r="H319" i="12" s="1"/>
  <c r="G313" i="12"/>
  <c r="G319" i="12" s="1"/>
  <c r="F313" i="12"/>
  <c r="E313" i="12"/>
  <c r="E319" i="12" s="1"/>
  <c r="D313" i="12"/>
  <c r="V312" i="12"/>
  <c r="T312" i="12"/>
  <c r="R312" i="12"/>
  <c r="P312" i="12"/>
  <c r="O312" i="12"/>
  <c r="U312" i="12" s="1"/>
  <c r="N312" i="12"/>
  <c r="M312" i="12"/>
  <c r="S312" i="12" s="1"/>
  <c r="L312" i="12"/>
  <c r="H312" i="12"/>
  <c r="G312" i="12"/>
  <c r="F312" i="12"/>
  <c r="E312" i="12"/>
  <c r="D312" i="12"/>
  <c r="U310" i="12"/>
  <c r="S310" i="12"/>
  <c r="P310" i="12"/>
  <c r="V310" i="12" s="1"/>
  <c r="O310" i="12"/>
  <c r="N310" i="12"/>
  <c r="T310" i="12" s="1"/>
  <c r="M310" i="12"/>
  <c r="L310" i="12"/>
  <c r="R310" i="12" s="1"/>
  <c r="H310" i="12"/>
  <c r="G310" i="12"/>
  <c r="F310" i="12"/>
  <c r="E310" i="12"/>
  <c r="D310" i="12"/>
  <c r="V309" i="12"/>
  <c r="T309" i="12"/>
  <c r="R309" i="12"/>
  <c r="P309" i="12"/>
  <c r="O309" i="12"/>
  <c r="U309" i="12" s="1"/>
  <c r="N309" i="12"/>
  <c r="M309" i="12"/>
  <c r="S309" i="12" s="1"/>
  <c r="L309" i="12"/>
  <c r="H309" i="12"/>
  <c r="G309" i="12"/>
  <c r="F309" i="12"/>
  <c r="E309" i="12"/>
  <c r="D309" i="12"/>
  <c r="U308" i="12"/>
  <c r="S308" i="12"/>
  <c r="P308" i="12"/>
  <c r="V308" i="12" s="1"/>
  <c r="O308" i="12"/>
  <c r="N308" i="12"/>
  <c r="T308" i="12" s="1"/>
  <c r="M308" i="12"/>
  <c r="L308" i="12"/>
  <c r="R308" i="12" s="1"/>
  <c r="H308" i="12"/>
  <c r="G308" i="12"/>
  <c r="F308" i="12"/>
  <c r="E308" i="12"/>
  <c r="D308" i="12"/>
  <c r="V307" i="12"/>
  <c r="T307" i="12"/>
  <c r="R307" i="12"/>
  <c r="P307" i="12"/>
  <c r="O307" i="12"/>
  <c r="N307" i="12"/>
  <c r="M307" i="12"/>
  <c r="S307" i="12" s="1"/>
  <c r="L307" i="12"/>
  <c r="H307" i="12"/>
  <c r="H311" i="12" s="1"/>
  <c r="G307" i="12"/>
  <c r="F307" i="12"/>
  <c r="E307" i="12"/>
  <c r="D307" i="12"/>
  <c r="U306" i="12"/>
  <c r="S306" i="12"/>
  <c r="P306" i="12"/>
  <c r="V306" i="12" s="1"/>
  <c r="O306" i="12"/>
  <c r="N306" i="12"/>
  <c r="T306" i="12" s="1"/>
  <c r="M306" i="12"/>
  <c r="L306" i="12"/>
  <c r="R306" i="12" s="1"/>
  <c r="H306" i="12"/>
  <c r="G306" i="12"/>
  <c r="F306" i="12"/>
  <c r="E306" i="12"/>
  <c r="D306" i="12"/>
  <c r="V305" i="12"/>
  <c r="T305" i="12"/>
  <c r="R305" i="12"/>
  <c r="P305" i="12"/>
  <c r="P311" i="12" s="1"/>
  <c r="O305" i="12"/>
  <c r="U305" i="12" s="1"/>
  <c r="N305" i="12"/>
  <c r="M305" i="12"/>
  <c r="S305" i="12" s="1"/>
  <c r="L305" i="12"/>
  <c r="H305" i="12"/>
  <c r="G305" i="12"/>
  <c r="F305" i="12"/>
  <c r="F311" i="12" s="1"/>
  <c r="E305" i="12"/>
  <c r="E311" i="12" s="1"/>
  <c r="D305" i="12"/>
  <c r="U304" i="12"/>
  <c r="S304" i="12"/>
  <c r="P304" i="12"/>
  <c r="V304" i="12" s="1"/>
  <c r="O304" i="12"/>
  <c r="N304" i="12"/>
  <c r="T304" i="12" s="1"/>
  <c r="M304" i="12"/>
  <c r="L304" i="12"/>
  <c r="R304" i="12" s="1"/>
  <c r="H304" i="12"/>
  <c r="G304" i="12"/>
  <c r="F304" i="12"/>
  <c r="E304" i="12"/>
  <c r="D304" i="12"/>
  <c r="V302" i="12"/>
  <c r="T302" i="12"/>
  <c r="R302" i="12"/>
  <c r="P302" i="12"/>
  <c r="O302" i="12"/>
  <c r="U302" i="12" s="1"/>
  <c r="N302" i="12"/>
  <c r="M302" i="12"/>
  <c r="S302" i="12" s="1"/>
  <c r="L302" i="12"/>
  <c r="H302" i="12"/>
  <c r="G302" i="12"/>
  <c r="F302" i="12"/>
  <c r="E302" i="12"/>
  <c r="D302" i="12"/>
  <c r="U301" i="12"/>
  <c r="S301" i="12"/>
  <c r="P301" i="12"/>
  <c r="V301" i="12" s="1"/>
  <c r="O301" i="12"/>
  <c r="N301" i="12"/>
  <c r="T301" i="12" s="1"/>
  <c r="M301" i="12"/>
  <c r="L301" i="12"/>
  <c r="R301" i="12" s="1"/>
  <c r="H301" i="12"/>
  <c r="G301" i="12"/>
  <c r="F301" i="12"/>
  <c r="E301" i="12"/>
  <c r="E303" i="12" s="1"/>
  <c r="D301" i="12"/>
  <c r="V300" i="12"/>
  <c r="T300" i="12"/>
  <c r="R300" i="12"/>
  <c r="P300" i="12"/>
  <c r="O300" i="12"/>
  <c r="U300" i="12" s="1"/>
  <c r="N300" i="12"/>
  <c r="M300" i="12"/>
  <c r="S300" i="12" s="1"/>
  <c r="L300" i="12"/>
  <c r="H300" i="12"/>
  <c r="G300" i="12"/>
  <c r="F300" i="12"/>
  <c r="E300" i="12"/>
  <c r="D300" i="12"/>
  <c r="U299" i="12"/>
  <c r="S299" i="12"/>
  <c r="P299" i="12"/>
  <c r="V299" i="12" s="1"/>
  <c r="O299" i="12"/>
  <c r="O303" i="12" s="1"/>
  <c r="N299" i="12"/>
  <c r="T299" i="12" s="1"/>
  <c r="M299" i="12"/>
  <c r="M303" i="12" s="1"/>
  <c r="L299" i="12"/>
  <c r="R299" i="12" s="1"/>
  <c r="H299" i="12"/>
  <c r="G299" i="12"/>
  <c r="F299" i="12"/>
  <c r="F303" i="12" s="1"/>
  <c r="E299" i="12"/>
  <c r="D299" i="12"/>
  <c r="V298" i="12"/>
  <c r="T298" i="12"/>
  <c r="R298" i="12"/>
  <c r="P298" i="12"/>
  <c r="O298" i="12"/>
  <c r="U298" i="12" s="1"/>
  <c r="N298" i="12"/>
  <c r="M298" i="12"/>
  <c r="S298" i="12" s="1"/>
  <c r="L298" i="12"/>
  <c r="H298" i="12"/>
  <c r="G298" i="12"/>
  <c r="F298" i="12"/>
  <c r="E298" i="12"/>
  <c r="D298" i="12"/>
  <c r="U296" i="12"/>
  <c r="S296" i="12"/>
  <c r="P296" i="12"/>
  <c r="V296" i="12" s="1"/>
  <c r="O296" i="12"/>
  <c r="N296" i="12"/>
  <c r="T296" i="12" s="1"/>
  <c r="M296" i="12"/>
  <c r="L296" i="12"/>
  <c r="R296" i="12" s="1"/>
  <c r="H296" i="12"/>
  <c r="G296" i="12"/>
  <c r="F296" i="12"/>
  <c r="E296" i="12"/>
  <c r="D296" i="12"/>
  <c r="V295" i="12"/>
  <c r="T295" i="12"/>
  <c r="R295" i="12"/>
  <c r="P295" i="12"/>
  <c r="O295" i="12"/>
  <c r="U295" i="12" s="1"/>
  <c r="N295" i="12"/>
  <c r="M295" i="12"/>
  <c r="S295" i="12" s="1"/>
  <c r="L295" i="12"/>
  <c r="H295" i="12"/>
  <c r="G295" i="12"/>
  <c r="F295" i="12"/>
  <c r="E295" i="12"/>
  <c r="D295" i="12"/>
  <c r="U294" i="12"/>
  <c r="S294" i="12"/>
  <c r="P294" i="12"/>
  <c r="V294" i="12" s="1"/>
  <c r="O294" i="12"/>
  <c r="N294" i="12"/>
  <c r="M294" i="12"/>
  <c r="L294" i="12"/>
  <c r="R294" i="12" s="1"/>
  <c r="H294" i="12"/>
  <c r="G294" i="12"/>
  <c r="G11" i="12" s="1"/>
  <c r="F294" i="12"/>
  <c r="E294" i="12"/>
  <c r="D294" i="12"/>
  <c r="V293" i="12"/>
  <c r="T293" i="12"/>
  <c r="R293" i="12"/>
  <c r="P293" i="12"/>
  <c r="O293" i="12"/>
  <c r="N293" i="12"/>
  <c r="M293" i="12"/>
  <c r="S293" i="12" s="1"/>
  <c r="L293" i="12"/>
  <c r="H293" i="12"/>
  <c r="G293" i="12"/>
  <c r="F293" i="12"/>
  <c r="E293" i="12"/>
  <c r="D293" i="12"/>
  <c r="U292" i="12"/>
  <c r="S292" i="12"/>
  <c r="P292" i="12"/>
  <c r="V292" i="12" s="1"/>
  <c r="O292" i="12"/>
  <c r="N292" i="12"/>
  <c r="T292" i="12" s="1"/>
  <c r="M292" i="12"/>
  <c r="L292" i="12"/>
  <c r="R292" i="12" s="1"/>
  <c r="H292" i="12"/>
  <c r="G292" i="12"/>
  <c r="F292" i="12"/>
  <c r="E292" i="12"/>
  <c r="D292" i="12"/>
  <c r="V291" i="12"/>
  <c r="T291" i="12"/>
  <c r="R291" i="12"/>
  <c r="P291" i="12"/>
  <c r="P297" i="12" s="1"/>
  <c r="O291" i="12"/>
  <c r="U291" i="12" s="1"/>
  <c r="N291" i="12"/>
  <c r="M291" i="12"/>
  <c r="S291" i="12" s="1"/>
  <c r="L291" i="12"/>
  <c r="H291" i="12"/>
  <c r="G291" i="12"/>
  <c r="F291" i="12"/>
  <c r="F297" i="12" s="1"/>
  <c r="E291" i="12"/>
  <c r="E297" i="12" s="1"/>
  <c r="D291" i="12"/>
  <c r="S290" i="12"/>
  <c r="P290" i="12"/>
  <c r="V290" i="12" s="1"/>
  <c r="O290" i="12"/>
  <c r="N290" i="12"/>
  <c r="T290" i="12" s="1"/>
  <c r="M290" i="12"/>
  <c r="L290" i="12"/>
  <c r="R290" i="12" s="1"/>
  <c r="H290" i="12"/>
  <c r="G290" i="12"/>
  <c r="U290" i="12" s="1"/>
  <c r="F290" i="12"/>
  <c r="E290" i="12"/>
  <c r="D290" i="12"/>
  <c r="V288" i="12"/>
  <c r="T288" i="12"/>
  <c r="R288" i="12"/>
  <c r="P288" i="12"/>
  <c r="O288" i="12"/>
  <c r="U288" i="12" s="1"/>
  <c r="N288" i="12"/>
  <c r="M288" i="12"/>
  <c r="S288" i="12" s="1"/>
  <c r="L288" i="12"/>
  <c r="H288" i="12"/>
  <c r="G288" i="12"/>
  <c r="F288" i="12"/>
  <c r="E288" i="12"/>
  <c r="D288" i="12"/>
  <c r="S287" i="12"/>
  <c r="P287" i="12"/>
  <c r="V287" i="12" s="1"/>
  <c r="O287" i="12"/>
  <c r="N287" i="12"/>
  <c r="T287" i="12" s="1"/>
  <c r="M287" i="12"/>
  <c r="L287" i="12"/>
  <c r="R287" i="12" s="1"/>
  <c r="H287" i="12"/>
  <c r="G287" i="12"/>
  <c r="U287" i="12" s="1"/>
  <c r="F287" i="12"/>
  <c r="E287" i="12"/>
  <c r="D287" i="12"/>
  <c r="V286" i="12"/>
  <c r="T286" i="12"/>
  <c r="R286" i="12"/>
  <c r="P286" i="12"/>
  <c r="O286" i="12"/>
  <c r="U286" i="12" s="1"/>
  <c r="N286" i="12"/>
  <c r="M286" i="12"/>
  <c r="S286" i="12" s="1"/>
  <c r="L286" i="12"/>
  <c r="H286" i="12"/>
  <c r="G286" i="12"/>
  <c r="F286" i="12"/>
  <c r="E286" i="12"/>
  <c r="D286" i="12"/>
  <c r="U285" i="12"/>
  <c r="S285" i="12"/>
  <c r="P285" i="12"/>
  <c r="V285" i="12" s="1"/>
  <c r="O285" i="12"/>
  <c r="N285" i="12"/>
  <c r="T285" i="12" s="1"/>
  <c r="M285" i="12"/>
  <c r="L285" i="12"/>
  <c r="R285" i="12" s="1"/>
  <c r="H285" i="12"/>
  <c r="G285" i="12"/>
  <c r="F285" i="12"/>
  <c r="E285" i="12"/>
  <c r="D285" i="12"/>
  <c r="V284" i="12"/>
  <c r="T284" i="12"/>
  <c r="R284" i="12"/>
  <c r="P284" i="12"/>
  <c r="O284" i="12"/>
  <c r="U284" i="12" s="1"/>
  <c r="N284" i="12"/>
  <c r="M284" i="12"/>
  <c r="S284" i="12" s="1"/>
  <c r="L284" i="12"/>
  <c r="H284" i="12"/>
  <c r="G284" i="12"/>
  <c r="F284" i="12"/>
  <c r="E284" i="12"/>
  <c r="D284" i="12"/>
  <c r="U283" i="12"/>
  <c r="S283" i="12"/>
  <c r="P283" i="12"/>
  <c r="O283" i="12"/>
  <c r="N283" i="12"/>
  <c r="T283" i="12" s="1"/>
  <c r="M283" i="12"/>
  <c r="L283" i="12"/>
  <c r="R283" i="12" s="1"/>
  <c r="H283" i="12"/>
  <c r="G283" i="12"/>
  <c r="F283" i="12"/>
  <c r="E283" i="12"/>
  <c r="E289" i="12" s="1"/>
  <c r="D283" i="12"/>
  <c r="V282" i="12"/>
  <c r="T282" i="12"/>
  <c r="R282" i="12"/>
  <c r="P282" i="12"/>
  <c r="O282" i="12"/>
  <c r="U282" i="12" s="1"/>
  <c r="N282" i="12"/>
  <c r="M282" i="12"/>
  <c r="S282" i="12" s="1"/>
  <c r="L282" i="12"/>
  <c r="H282" i="12"/>
  <c r="G282" i="12"/>
  <c r="F282" i="12"/>
  <c r="E282" i="12"/>
  <c r="D282" i="12"/>
  <c r="U280" i="12"/>
  <c r="S280" i="12"/>
  <c r="P280" i="12"/>
  <c r="V280" i="12" s="1"/>
  <c r="O280" i="12"/>
  <c r="N280" i="12"/>
  <c r="T280" i="12" s="1"/>
  <c r="M280" i="12"/>
  <c r="L280" i="12"/>
  <c r="R280" i="12" s="1"/>
  <c r="H280" i="12"/>
  <c r="G280" i="12"/>
  <c r="F280" i="12"/>
  <c r="E280" i="12"/>
  <c r="D280" i="12"/>
  <c r="V279" i="12"/>
  <c r="T279" i="12"/>
  <c r="R279" i="12"/>
  <c r="P279" i="12"/>
  <c r="O279" i="12"/>
  <c r="U279" i="12" s="1"/>
  <c r="N279" i="12"/>
  <c r="M279" i="12"/>
  <c r="S279" i="12" s="1"/>
  <c r="L279" i="12"/>
  <c r="H279" i="12"/>
  <c r="G279" i="12"/>
  <c r="F279" i="12"/>
  <c r="E279" i="12"/>
  <c r="D279" i="12"/>
  <c r="U278" i="12"/>
  <c r="S278" i="12"/>
  <c r="P278" i="12"/>
  <c r="V278" i="12" s="1"/>
  <c r="O278" i="12"/>
  <c r="N278" i="12"/>
  <c r="T278" i="12" s="1"/>
  <c r="M278" i="12"/>
  <c r="L278" i="12"/>
  <c r="R278" i="12" s="1"/>
  <c r="H278" i="12"/>
  <c r="G278" i="12"/>
  <c r="F278" i="12"/>
  <c r="E278" i="12"/>
  <c r="D278" i="12"/>
  <c r="V277" i="12"/>
  <c r="T277" i="12"/>
  <c r="R277" i="12"/>
  <c r="P277" i="12"/>
  <c r="O277" i="12"/>
  <c r="U277" i="12" s="1"/>
  <c r="N277" i="12"/>
  <c r="M277" i="12"/>
  <c r="S277" i="12" s="1"/>
  <c r="L277" i="12"/>
  <c r="H277" i="12"/>
  <c r="G277" i="12"/>
  <c r="F277" i="12"/>
  <c r="E277" i="12"/>
  <c r="D277" i="12"/>
  <c r="U276" i="12"/>
  <c r="S276" i="12"/>
  <c r="P276" i="12"/>
  <c r="V276" i="12" s="1"/>
  <c r="O276" i="12"/>
  <c r="N276" i="12"/>
  <c r="T276" i="12" s="1"/>
  <c r="M276" i="12"/>
  <c r="L276" i="12"/>
  <c r="R276" i="12" s="1"/>
  <c r="H276" i="12"/>
  <c r="G276" i="12"/>
  <c r="F276" i="12"/>
  <c r="E276" i="12"/>
  <c r="D276" i="12"/>
  <c r="V275" i="12"/>
  <c r="T275" i="12"/>
  <c r="R275" i="12"/>
  <c r="P275" i="12"/>
  <c r="O275" i="12"/>
  <c r="N275" i="12"/>
  <c r="M275" i="12"/>
  <c r="S275" i="12" s="1"/>
  <c r="L275" i="12"/>
  <c r="H275" i="12"/>
  <c r="G275" i="12"/>
  <c r="F275" i="12"/>
  <c r="F281" i="12" s="1"/>
  <c r="E275" i="12"/>
  <c r="D275" i="12"/>
  <c r="U274" i="12"/>
  <c r="S274" i="12"/>
  <c r="P274" i="12"/>
  <c r="V274" i="12" s="1"/>
  <c r="O274" i="12"/>
  <c r="N274" i="12"/>
  <c r="T274" i="12" s="1"/>
  <c r="M274" i="12"/>
  <c r="L274" i="12"/>
  <c r="R274" i="12" s="1"/>
  <c r="H274" i="12"/>
  <c r="G274" i="12"/>
  <c r="F274" i="12"/>
  <c r="E274" i="12"/>
  <c r="D274" i="12"/>
  <c r="G273" i="12"/>
  <c r="V272" i="12"/>
  <c r="T272" i="12"/>
  <c r="R272" i="12"/>
  <c r="P272" i="12"/>
  <c r="O272" i="12"/>
  <c r="U272" i="12" s="1"/>
  <c r="N272" i="12"/>
  <c r="M272" i="12"/>
  <c r="S272" i="12" s="1"/>
  <c r="L272" i="12"/>
  <c r="H272" i="12"/>
  <c r="G272" i="12"/>
  <c r="F272" i="12"/>
  <c r="E272" i="12"/>
  <c r="D272" i="12"/>
  <c r="U271" i="12"/>
  <c r="S271" i="12"/>
  <c r="P271" i="12"/>
  <c r="V271" i="12" s="1"/>
  <c r="O271" i="12"/>
  <c r="N271" i="12"/>
  <c r="T271" i="12" s="1"/>
  <c r="M271" i="12"/>
  <c r="L271" i="12"/>
  <c r="R271" i="12" s="1"/>
  <c r="H271" i="12"/>
  <c r="G271" i="12"/>
  <c r="F271" i="12"/>
  <c r="E271" i="12"/>
  <c r="D271" i="12"/>
  <c r="V270" i="12"/>
  <c r="T270" i="12"/>
  <c r="R270" i="12"/>
  <c r="P270" i="12"/>
  <c r="O270" i="12"/>
  <c r="U270" i="12" s="1"/>
  <c r="N270" i="12"/>
  <c r="M270" i="12"/>
  <c r="S270" i="12" s="1"/>
  <c r="L270" i="12"/>
  <c r="H270" i="12"/>
  <c r="G270" i="12"/>
  <c r="F270" i="12"/>
  <c r="E270" i="12"/>
  <c r="D270" i="12"/>
  <c r="U269" i="12"/>
  <c r="S269" i="12"/>
  <c r="P269" i="12"/>
  <c r="O269" i="12"/>
  <c r="N269" i="12"/>
  <c r="T269" i="12" s="1"/>
  <c r="M269" i="12"/>
  <c r="L269" i="12"/>
  <c r="R269" i="12" s="1"/>
  <c r="H269" i="12"/>
  <c r="G269" i="12"/>
  <c r="F269" i="12"/>
  <c r="E269" i="12"/>
  <c r="D269" i="12"/>
  <c r="V268" i="12"/>
  <c r="T268" i="12"/>
  <c r="R268" i="12"/>
  <c r="P268" i="12"/>
  <c r="O268" i="12"/>
  <c r="N268" i="12"/>
  <c r="M268" i="12"/>
  <c r="L268" i="12"/>
  <c r="H268" i="12"/>
  <c r="G268" i="12"/>
  <c r="F268" i="12"/>
  <c r="F273" i="12" s="1"/>
  <c r="E268" i="12"/>
  <c r="D268" i="12"/>
  <c r="U267" i="12"/>
  <c r="S267" i="12"/>
  <c r="P267" i="12"/>
  <c r="V267" i="12" s="1"/>
  <c r="O267" i="12"/>
  <c r="N267" i="12"/>
  <c r="T267" i="12" s="1"/>
  <c r="M267" i="12"/>
  <c r="L267" i="12"/>
  <c r="R267" i="12" s="1"/>
  <c r="H267" i="12"/>
  <c r="G267" i="12"/>
  <c r="F267" i="12"/>
  <c r="E267" i="12"/>
  <c r="D267" i="12"/>
  <c r="G266" i="12"/>
  <c r="V265" i="12"/>
  <c r="T265" i="12"/>
  <c r="R265" i="12"/>
  <c r="P265" i="12"/>
  <c r="O265" i="12"/>
  <c r="U265" i="12" s="1"/>
  <c r="N265" i="12"/>
  <c r="M265" i="12"/>
  <c r="S265" i="12" s="1"/>
  <c r="L265" i="12"/>
  <c r="H265" i="12"/>
  <c r="G265" i="12"/>
  <c r="F265" i="12"/>
  <c r="E265" i="12"/>
  <c r="D265" i="12"/>
  <c r="U264" i="12"/>
  <c r="S264" i="12"/>
  <c r="P264" i="12"/>
  <c r="V264" i="12" s="1"/>
  <c r="O264" i="12"/>
  <c r="N264" i="12"/>
  <c r="T264" i="12" s="1"/>
  <c r="M264" i="12"/>
  <c r="L264" i="12"/>
  <c r="R264" i="12" s="1"/>
  <c r="H264" i="12"/>
  <c r="G264" i="12"/>
  <c r="F264" i="12"/>
  <c r="E264" i="12"/>
  <c r="D264" i="12"/>
  <c r="V263" i="12"/>
  <c r="T263" i="12"/>
  <c r="R263" i="12"/>
  <c r="P263" i="12"/>
  <c r="O263" i="12"/>
  <c r="U263" i="12" s="1"/>
  <c r="N263" i="12"/>
  <c r="M263" i="12"/>
  <c r="S263" i="12" s="1"/>
  <c r="L263" i="12"/>
  <c r="H263" i="12"/>
  <c r="G263" i="12"/>
  <c r="F263" i="12"/>
  <c r="E263" i="12"/>
  <c r="D263" i="12"/>
  <c r="U262" i="12"/>
  <c r="S262" i="12"/>
  <c r="P262" i="12"/>
  <c r="V262" i="12" s="1"/>
  <c r="O262" i="12"/>
  <c r="N262" i="12"/>
  <c r="T262" i="12" s="1"/>
  <c r="M262" i="12"/>
  <c r="L262" i="12"/>
  <c r="R262" i="12" s="1"/>
  <c r="H262" i="12"/>
  <c r="G262" i="12"/>
  <c r="F262" i="12"/>
  <c r="E262" i="12"/>
  <c r="D262" i="12"/>
  <c r="V261" i="12"/>
  <c r="T261" i="12"/>
  <c r="R261" i="12"/>
  <c r="P261" i="12"/>
  <c r="O261" i="12"/>
  <c r="U261" i="12" s="1"/>
  <c r="N261" i="12"/>
  <c r="M261" i="12"/>
  <c r="S261" i="12" s="1"/>
  <c r="L261" i="12"/>
  <c r="H261" i="12"/>
  <c r="G261" i="12"/>
  <c r="F261" i="12"/>
  <c r="E261" i="12"/>
  <c r="D261" i="12"/>
  <c r="U260" i="12"/>
  <c r="S260" i="12"/>
  <c r="P260" i="12"/>
  <c r="V260" i="12" s="1"/>
  <c r="O260" i="12"/>
  <c r="O266" i="12" s="1"/>
  <c r="N260" i="12"/>
  <c r="T260" i="12" s="1"/>
  <c r="M260" i="12"/>
  <c r="L260" i="12"/>
  <c r="R260" i="12" s="1"/>
  <c r="H260" i="12"/>
  <c r="H266" i="12" s="1"/>
  <c r="G260" i="12"/>
  <c r="F260" i="12"/>
  <c r="E260" i="12"/>
  <c r="D260" i="12"/>
  <c r="V259" i="12"/>
  <c r="T259" i="12"/>
  <c r="R259" i="12"/>
  <c r="P259" i="12"/>
  <c r="O259" i="12"/>
  <c r="U259" i="12" s="1"/>
  <c r="N259" i="12"/>
  <c r="M259" i="12"/>
  <c r="S259" i="12" s="1"/>
  <c r="L259" i="12"/>
  <c r="H259" i="12"/>
  <c r="G259" i="12"/>
  <c r="F259" i="12"/>
  <c r="E259" i="12"/>
  <c r="D259" i="12"/>
  <c r="O258" i="12"/>
  <c r="H258" i="12"/>
  <c r="U257" i="12"/>
  <c r="S257" i="12"/>
  <c r="P257" i="12"/>
  <c r="V257" i="12" s="1"/>
  <c r="O257" i="12"/>
  <c r="N257" i="12"/>
  <c r="T257" i="12" s="1"/>
  <c r="M257" i="12"/>
  <c r="L257" i="12"/>
  <c r="R257" i="12" s="1"/>
  <c r="H257" i="12"/>
  <c r="G257" i="12"/>
  <c r="F257" i="12"/>
  <c r="E257" i="12"/>
  <c r="D257" i="12"/>
  <c r="V256" i="12"/>
  <c r="T256" i="12"/>
  <c r="R256" i="12"/>
  <c r="P256" i="12"/>
  <c r="O256" i="12"/>
  <c r="U256" i="12" s="1"/>
  <c r="N256" i="12"/>
  <c r="M256" i="12"/>
  <c r="S256" i="12" s="1"/>
  <c r="L256" i="12"/>
  <c r="H256" i="12"/>
  <c r="G256" i="12"/>
  <c r="F256" i="12"/>
  <c r="F258" i="12" s="1"/>
  <c r="E256" i="12"/>
  <c r="D256" i="12"/>
  <c r="U255" i="12"/>
  <c r="S255" i="12"/>
  <c r="P255" i="12"/>
  <c r="O255" i="12"/>
  <c r="N255" i="12"/>
  <c r="M255" i="12"/>
  <c r="L255" i="12"/>
  <c r="R255" i="12" s="1"/>
  <c r="H255" i="12"/>
  <c r="G255" i="12"/>
  <c r="G258" i="12" s="1"/>
  <c r="F255" i="12"/>
  <c r="E255" i="12"/>
  <c r="E258" i="12" s="1"/>
  <c r="D258" i="12" s="1"/>
  <c r="D255" i="12"/>
  <c r="V254" i="12"/>
  <c r="T254" i="12"/>
  <c r="R254" i="12"/>
  <c r="P254" i="12"/>
  <c r="O254" i="12"/>
  <c r="U254" i="12" s="1"/>
  <c r="N254" i="12"/>
  <c r="M254" i="12"/>
  <c r="S254" i="12" s="1"/>
  <c r="L254" i="12"/>
  <c r="H254" i="12"/>
  <c r="G254" i="12"/>
  <c r="F254" i="12"/>
  <c r="E254" i="12"/>
  <c r="D254" i="12"/>
  <c r="F253" i="12"/>
  <c r="U252" i="12"/>
  <c r="S252" i="12"/>
  <c r="P252" i="12"/>
  <c r="V252" i="12" s="1"/>
  <c r="O252" i="12"/>
  <c r="N252" i="12"/>
  <c r="T252" i="12" s="1"/>
  <c r="M252" i="12"/>
  <c r="L252" i="12"/>
  <c r="R252" i="12" s="1"/>
  <c r="H252" i="12"/>
  <c r="G252" i="12"/>
  <c r="F252" i="12"/>
  <c r="E252" i="12"/>
  <c r="D252" i="12"/>
  <c r="V251" i="12"/>
  <c r="T251" i="12"/>
  <c r="R251" i="12"/>
  <c r="P251" i="12"/>
  <c r="O251" i="12"/>
  <c r="N251" i="12"/>
  <c r="M251" i="12"/>
  <c r="S251" i="12" s="1"/>
  <c r="L251" i="12"/>
  <c r="H251" i="12"/>
  <c r="H253" i="12" s="1"/>
  <c r="G251" i="12"/>
  <c r="F251" i="12"/>
  <c r="E251" i="12"/>
  <c r="D251" i="12"/>
  <c r="U250" i="12"/>
  <c r="S250" i="12"/>
  <c r="P250" i="12"/>
  <c r="O250" i="12"/>
  <c r="N250" i="12"/>
  <c r="M250" i="12"/>
  <c r="L250" i="12"/>
  <c r="R250" i="12" s="1"/>
  <c r="H250" i="12"/>
  <c r="G250" i="12"/>
  <c r="F250" i="12"/>
  <c r="E250" i="12"/>
  <c r="D250" i="12"/>
  <c r="V249" i="12"/>
  <c r="T249" i="12"/>
  <c r="R249" i="12"/>
  <c r="P249" i="12"/>
  <c r="O249" i="12"/>
  <c r="U249" i="12" s="1"/>
  <c r="N249" i="12"/>
  <c r="M249" i="12"/>
  <c r="S249" i="12" s="1"/>
  <c r="L249" i="12"/>
  <c r="H249" i="12"/>
  <c r="G249" i="12"/>
  <c r="F249" i="12"/>
  <c r="E249" i="12"/>
  <c r="D249" i="12"/>
  <c r="H248" i="12"/>
  <c r="U247" i="12"/>
  <c r="S247" i="12"/>
  <c r="P247" i="12"/>
  <c r="V247" i="12" s="1"/>
  <c r="O247" i="12"/>
  <c r="N247" i="12"/>
  <c r="T247" i="12" s="1"/>
  <c r="M247" i="12"/>
  <c r="L247" i="12"/>
  <c r="R247" i="12" s="1"/>
  <c r="H247" i="12"/>
  <c r="G247" i="12"/>
  <c r="F247" i="12"/>
  <c r="E247" i="12"/>
  <c r="D247" i="12"/>
  <c r="V246" i="12"/>
  <c r="T246" i="12"/>
  <c r="R246" i="12"/>
  <c r="P246" i="12"/>
  <c r="O246" i="12"/>
  <c r="U246" i="12" s="1"/>
  <c r="N246" i="12"/>
  <c r="M246" i="12"/>
  <c r="S246" i="12" s="1"/>
  <c r="L246" i="12"/>
  <c r="H246" i="12"/>
  <c r="G246" i="12"/>
  <c r="F246" i="12"/>
  <c r="E246" i="12"/>
  <c r="D246" i="12"/>
  <c r="U245" i="12"/>
  <c r="S245" i="12"/>
  <c r="P245" i="12"/>
  <c r="V245" i="12" s="1"/>
  <c r="O245" i="12"/>
  <c r="N245" i="12"/>
  <c r="T245" i="12" s="1"/>
  <c r="M245" i="12"/>
  <c r="L245" i="12"/>
  <c r="R245" i="12" s="1"/>
  <c r="H245" i="12"/>
  <c r="G245" i="12"/>
  <c r="F245" i="12"/>
  <c r="E245" i="12"/>
  <c r="D245" i="12"/>
  <c r="V244" i="12"/>
  <c r="T244" i="12"/>
  <c r="R244" i="12"/>
  <c r="P244" i="12"/>
  <c r="O244" i="12"/>
  <c r="U244" i="12" s="1"/>
  <c r="N244" i="12"/>
  <c r="M244" i="12"/>
  <c r="L244" i="12"/>
  <c r="H244" i="12"/>
  <c r="G244" i="12"/>
  <c r="F244" i="12"/>
  <c r="F248" i="12" s="1"/>
  <c r="E244" i="12"/>
  <c r="D244" i="12"/>
  <c r="U243" i="12"/>
  <c r="S243" i="12"/>
  <c r="P243" i="12"/>
  <c r="V243" i="12" s="1"/>
  <c r="O243" i="12"/>
  <c r="N243" i="12"/>
  <c r="T243" i="12" s="1"/>
  <c r="M243" i="12"/>
  <c r="L243" i="12"/>
  <c r="R243" i="12" s="1"/>
  <c r="H243" i="12"/>
  <c r="G243" i="12"/>
  <c r="F243" i="12"/>
  <c r="E243" i="12"/>
  <c r="D243" i="12"/>
  <c r="G242" i="12"/>
  <c r="V241" i="12"/>
  <c r="T241" i="12"/>
  <c r="R241" i="12"/>
  <c r="P241" i="12"/>
  <c r="O241" i="12"/>
  <c r="U241" i="12" s="1"/>
  <c r="N241" i="12"/>
  <c r="M241" i="12"/>
  <c r="S241" i="12" s="1"/>
  <c r="L241" i="12"/>
  <c r="H241" i="12"/>
  <c r="G241" i="12"/>
  <c r="F241" i="12"/>
  <c r="E241" i="12"/>
  <c r="D241" i="12"/>
  <c r="U240" i="12"/>
  <c r="S240" i="12"/>
  <c r="P240" i="12"/>
  <c r="V240" i="12" s="1"/>
  <c r="O240" i="12"/>
  <c r="N240" i="12"/>
  <c r="T240" i="12" s="1"/>
  <c r="M240" i="12"/>
  <c r="L240" i="12"/>
  <c r="R240" i="12" s="1"/>
  <c r="H240" i="12"/>
  <c r="G240" i="12"/>
  <c r="F240" i="12"/>
  <c r="E240" i="12"/>
  <c r="D240" i="12"/>
  <c r="V239" i="12"/>
  <c r="T239" i="12"/>
  <c r="R239" i="12"/>
  <c r="P239" i="12"/>
  <c r="O239" i="12"/>
  <c r="U239" i="12" s="1"/>
  <c r="N239" i="12"/>
  <c r="M239" i="12"/>
  <c r="S239" i="12" s="1"/>
  <c r="L239" i="12"/>
  <c r="H239" i="12"/>
  <c r="G239" i="12"/>
  <c r="F239" i="12"/>
  <c r="E239" i="12"/>
  <c r="D239" i="12"/>
  <c r="U238" i="12"/>
  <c r="S238" i="12"/>
  <c r="P238" i="12"/>
  <c r="V238" i="12" s="1"/>
  <c r="O238" i="12"/>
  <c r="N238" i="12"/>
  <c r="T238" i="12" s="1"/>
  <c r="M238" i="12"/>
  <c r="L238" i="12"/>
  <c r="R238" i="12" s="1"/>
  <c r="H238" i="12"/>
  <c r="G238" i="12"/>
  <c r="F238" i="12"/>
  <c r="E238" i="12"/>
  <c r="D238" i="12"/>
  <c r="V237" i="12"/>
  <c r="T237" i="12"/>
  <c r="R237" i="12"/>
  <c r="P237" i="12"/>
  <c r="O237" i="12"/>
  <c r="U237" i="12" s="1"/>
  <c r="N237" i="12"/>
  <c r="M237" i="12"/>
  <c r="S237" i="12" s="1"/>
  <c r="L237" i="12"/>
  <c r="H237" i="12"/>
  <c r="G237" i="12"/>
  <c r="F237" i="12"/>
  <c r="E237" i="12"/>
  <c r="D237" i="12"/>
  <c r="U236" i="12"/>
  <c r="S236" i="12"/>
  <c r="P236" i="12"/>
  <c r="V236" i="12" s="1"/>
  <c r="O236" i="12"/>
  <c r="O242" i="12" s="1"/>
  <c r="N236" i="12"/>
  <c r="T236" i="12" s="1"/>
  <c r="M236" i="12"/>
  <c r="L236" i="12"/>
  <c r="R236" i="12" s="1"/>
  <c r="H236" i="12"/>
  <c r="H242" i="12" s="1"/>
  <c r="G236" i="12"/>
  <c r="F236" i="12"/>
  <c r="E236" i="12"/>
  <c r="D236" i="12"/>
  <c r="V235" i="12"/>
  <c r="T235" i="12"/>
  <c r="R235" i="12"/>
  <c r="P235" i="12"/>
  <c r="O235" i="12"/>
  <c r="U235" i="12" s="1"/>
  <c r="N235" i="12"/>
  <c r="M235" i="12"/>
  <c r="S235" i="12" s="1"/>
  <c r="L235" i="12"/>
  <c r="H235" i="12"/>
  <c r="G235" i="12"/>
  <c r="F235" i="12"/>
  <c r="E235" i="12"/>
  <c r="D235" i="12"/>
  <c r="U233" i="12"/>
  <c r="S233" i="12"/>
  <c r="P233" i="12"/>
  <c r="V233" i="12" s="1"/>
  <c r="O233" i="12"/>
  <c r="N233" i="12"/>
  <c r="T233" i="12" s="1"/>
  <c r="M233" i="12"/>
  <c r="L233" i="12"/>
  <c r="R233" i="12" s="1"/>
  <c r="H233" i="12"/>
  <c r="G233" i="12"/>
  <c r="F233" i="12"/>
  <c r="E233" i="12"/>
  <c r="D233" i="12"/>
  <c r="V232" i="12"/>
  <c r="T232" i="12"/>
  <c r="R232" i="12"/>
  <c r="P232" i="12"/>
  <c r="O232" i="12"/>
  <c r="U232" i="12" s="1"/>
  <c r="N232" i="12"/>
  <c r="M232" i="12"/>
  <c r="S232" i="12" s="1"/>
  <c r="L232" i="12"/>
  <c r="H232" i="12"/>
  <c r="G232" i="12"/>
  <c r="F232" i="12"/>
  <c r="E232" i="12"/>
  <c r="D232" i="12"/>
  <c r="U231" i="12"/>
  <c r="S231" i="12"/>
  <c r="P231" i="12"/>
  <c r="V231" i="12" s="1"/>
  <c r="O231" i="12"/>
  <c r="N231" i="12"/>
  <c r="T231" i="12" s="1"/>
  <c r="M231" i="12"/>
  <c r="L231" i="12"/>
  <c r="R231" i="12" s="1"/>
  <c r="H231" i="12"/>
  <c r="G231" i="12"/>
  <c r="F231" i="12"/>
  <c r="E231" i="12"/>
  <c r="D231" i="12"/>
  <c r="V230" i="12"/>
  <c r="T230" i="12"/>
  <c r="R230" i="12"/>
  <c r="P230" i="12"/>
  <c r="O230" i="12"/>
  <c r="U230" i="12" s="1"/>
  <c r="N230" i="12"/>
  <c r="M230" i="12"/>
  <c r="S230" i="12" s="1"/>
  <c r="L230" i="12"/>
  <c r="H230" i="12"/>
  <c r="H234" i="12" s="1"/>
  <c r="G230" i="12"/>
  <c r="F230" i="12"/>
  <c r="E230" i="12"/>
  <c r="D230" i="12"/>
  <c r="U229" i="12"/>
  <c r="S229" i="12"/>
  <c r="P229" i="12"/>
  <c r="V229" i="12" s="1"/>
  <c r="O229" i="12"/>
  <c r="N229" i="12"/>
  <c r="T229" i="12" s="1"/>
  <c r="M229" i="12"/>
  <c r="L229" i="12"/>
  <c r="R229" i="12" s="1"/>
  <c r="H229" i="12"/>
  <c r="G229" i="12"/>
  <c r="F229" i="12"/>
  <c r="E229" i="12"/>
  <c r="D229" i="12"/>
  <c r="V228" i="12"/>
  <c r="T228" i="12"/>
  <c r="R228" i="12"/>
  <c r="P228" i="12"/>
  <c r="O228" i="12"/>
  <c r="U228" i="12" s="1"/>
  <c r="N228" i="12"/>
  <c r="M228" i="12"/>
  <c r="S228" i="12" s="1"/>
  <c r="L228" i="12"/>
  <c r="H228" i="12"/>
  <c r="G228" i="12"/>
  <c r="F228" i="12"/>
  <c r="F234" i="12" s="1"/>
  <c r="E228" i="12"/>
  <c r="D228" i="12"/>
  <c r="U227" i="12"/>
  <c r="S227" i="12"/>
  <c r="P227" i="12"/>
  <c r="O227" i="12"/>
  <c r="N227" i="12"/>
  <c r="M227" i="12"/>
  <c r="L227" i="12"/>
  <c r="R227" i="12" s="1"/>
  <c r="H227" i="12"/>
  <c r="G227" i="12"/>
  <c r="G234" i="12" s="1"/>
  <c r="F227" i="12"/>
  <c r="E227" i="12"/>
  <c r="D227" i="12"/>
  <c r="V226" i="12"/>
  <c r="T226" i="12"/>
  <c r="R226" i="12"/>
  <c r="P226" i="12"/>
  <c r="O226" i="12"/>
  <c r="U226" i="12" s="1"/>
  <c r="N226" i="12"/>
  <c r="M226" i="12"/>
  <c r="S226" i="12" s="1"/>
  <c r="L226" i="12"/>
  <c r="H226" i="12"/>
  <c r="G226" i="12"/>
  <c r="F226" i="12"/>
  <c r="E226" i="12"/>
  <c r="D226" i="12"/>
  <c r="M225" i="12"/>
  <c r="U224" i="12"/>
  <c r="S224" i="12"/>
  <c r="P224" i="12"/>
  <c r="V224" i="12" s="1"/>
  <c r="O224" i="12"/>
  <c r="N224" i="12"/>
  <c r="T224" i="12" s="1"/>
  <c r="M224" i="12"/>
  <c r="L224" i="12"/>
  <c r="R224" i="12" s="1"/>
  <c r="H224" i="12"/>
  <c r="G224" i="12"/>
  <c r="F224" i="12"/>
  <c r="E224" i="12"/>
  <c r="D224" i="12"/>
  <c r="V223" i="12"/>
  <c r="T223" i="12"/>
  <c r="R223" i="12"/>
  <c r="P223" i="12"/>
  <c r="O223" i="12"/>
  <c r="U223" i="12" s="1"/>
  <c r="N223" i="12"/>
  <c r="M223" i="12"/>
  <c r="S223" i="12" s="1"/>
  <c r="L223" i="12"/>
  <c r="H223" i="12"/>
  <c r="G223" i="12"/>
  <c r="F223" i="12"/>
  <c r="F225" i="12" s="1"/>
  <c r="E223" i="12"/>
  <c r="D223" i="12"/>
  <c r="U222" i="12"/>
  <c r="S222" i="12"/>
  <c r="P222" i="12"/>
  <c r="V222" i="12" s="1"/>
  <c r="O222" i="12"/>
  <c r="N222" i="12"/>
  <c r="T222" i="12" s="1"/>
  <c r="M222" i="12"/>
  <c r="L222" i="12"/>
  <c r="R222" i="12" s="1"/>
  <c r="H222" i="12"/>
  <c r="G222" i="12"/>
  <c r="F222" i="12"/>
  <c r="E222" i="12"/>
  <c r="D222" i="12"/>
  <c r="V221" i="12"/>
  <c r="T221" i="12"/>
  <c r="R221" i="12"/>
  <c r="P221" i="12"/>
  <c r="O221" i="12"/>
  <c r="U221" i="12" s="1"/>
  <c r="N221" i="12"/>
  <c r="M221" i="12"/>
  <c r="S221" i="12" s="1"/>
  <c r="L221" i="12"/>
  <c r="H221" i="12"/>
  <c r="G221" i="12"/>
  <c r="F221" i="12"/>
  <c r="E221" i="12"/>
  <c r="D221" i="12"/>
  <c r="U220" i="12"/>
  <c r="S220" i="12"/>
  <c r="P220" i="12"/>
  <c r="V220" i="12" s="1"/>
  <c r="O220" i="12"/>
  <c r="N220" i="12"/>
  <c r="T220" i="12" s="1"/>
  <c r="M220" i="12"/>
  <c r="L220" i="12"/>
  <c r="R220" i="12" s="1"/>
  <c r="H220" i="12"/>
  <c r="G220" i="12"/>
  <c r="F220" i="12"/>
  <c r="E220" i="12"/>
  <c r="D220" i="12"/>
  <c r="V219" i="12"/>
  <c r="T219" i="12"/>
  <c r="R219" i="12"/>
  <c r="P219" i="12"/>
  <c r="O219" i="12"/>
  <c r="U219" i="12" s="1"/>
  <c r="N219" i="12"/>
  <c r="M219" i="12"/>
  <c r="S219" i="12" s="1"/>
  <c r="L219" i="12"/>
  <c r="H219" i="12"/>
  <c r="G219" i="12"/>
  <c r="F219" i="12"/>
  <c r="E219" i="12"/>
  <c r="D219" i="12"/>
  <c r="U218" i="12"/>
  <c r="S218" i="12"/>
  <c r="P218" i="12"/>
  <c r="V218" i="12" s="1"/>
  <c r="O218" i="12"/>
  <c r="N218" i="12"/>
  <c r="T218" i="12" s="1"/>
  <c r="M218" i="12"/>
  <c r="L218" i="12"/>
  <c r="R218" i="12" s="1"/>
  <c r="H218" i="12"/>
  <c r="G218" i="12"/>
  <c r="F218" i="12"/>
  <c r="E218" i="12"/>
  <c r="D218" i="12"/>
  <c r="V217" i="12"/>
  <c r="T217" i="12"/>
  <c r="R217" i="12"/>
  <c r="P217" i="12"/>
  <c r="P225" i="12" s="1"/>
  <c r="O217" i="12"/>
  <c r="U217" i="12" s="1"/>
  <c r="N217" i="12"/>
  <c r="M217" i="12"/>
  <c r="S217" i="12" s="1"/>
  <c r="L217" i="12"/>
  <c r="H217" i="12"/>
  <c r="G217" i="12"/>
  <c r="F217" i="12"/>
  <c r="E217" i="12"/>
  <c r="E225" i="12" s="1"/>
  <c r="D217" i="12"/>
  <c r="U216" i="12"/>
  <c r="S216" i="12"/>
  <c r="P216" i="12"/>
  <c r="V216" i="12" s="1"/>
  <c r="O216" i="12"/>
  <c r="N216" i="12"/>
  <c r="T216" i="12" s="1"/>
  <c r="M216" i="12"/>
  <c r="L216" i="12"/>
  <c r="R216" i="12" s="1"/>
  <c r="H216" i="12"/>
  <c r="G216" i="12"/>
  <c r="F216" i="12"/>
  <c r="E216" i="12"/>
  <c r="D216" i="12"/>
  <c r="V214" i="12"/>
  <c r="T214" i="12"/>
  <c r="R214" i="12"/>
  <c r="P214" i="12"/>
  <c r="O214" i="12"/>
  <c r="U214" i="12" s="1"/>
  <c r="N214" i="12"/>
  <c r="M214" i="12"/>
  <c r="S214" i="12" s="1"/>
  <c r="L214" i="12"/>
  <c r="H214" i="12"/>
  <c r="G214" i="12"/>
  <c r="F214" i="12"/>
  <c r="E214" i="12"/>
  <c r="D214" i="12"/>
  <c r="U213" i="12"/>
  <c r="S213" i="12"/>
  <c r="P213" i="12"/>
  <c r="V213" i="12" s="1"/>
  <c r="O213" i="12"/>
  <c r="N213" i="12"/>
  <c r="T213" i="12" s="1"/>
  <c r="M213" i="12"/>
  <c r="L213" i="12"/>
  <c r="R213" i="12" s="1"/>
  <c r="H213" i="12"/>
  <c r="G213" i="12"/>
  <c r="F213" i="12"/>
  <c r="E213" i="12"/>
  <c r="E215" i="12" s="1"/>
  <c r="D213" i="12"/>
  <c r="V212" i="12"/>
  <c r="T212" i="12"/>
  <c r="R212" i="12"/>
  <c r="P212" i="12"/>
  <c r="O212" i="12"/>
  <c r="U212" i="12" s="1"/>
  <c r="N212" i="12"/>
  <c r="M212" i="12"/>
  <c r="S212" i="12" s="1"/>
  <c r="L212" i="12"/>
  <c r="H212" i="12"/>
  <c r="G212" i="12"/>
  <c r="F212" i="12"/>
  <c r="E212" i="12"/>
  <c r="D212" i="12"/>
  <c r="S211" i="12"/>
  <c r="P211" i="12"/>
  <c r="V211" i="12" s="1"/>
  <c r="O211" i="12"/>
  <c r="U211" i="12" s="1"/>
  <c r="N211" i="12"/>
  <c r="T211" i="12" s="1"/>
  <c r="M211" i="12"/>
  <c r="L211" i="12"/>
  <c r="R211" i="12" s="1"/>
  <c r="H211" i="12"/>
  <c r="G211" i="12"/>
  <c r="F211" i="12"/>
  <c r="E211" i="12"/>
  <c r="D211" i="12"/>
  <c r="V210" i="12"/>
  <c r="S210" i="12"/>
  <c r="R210" i="12"/>
  <c r="P210" i="12"/>
  <c r="O210" i="12"/>
  <c r="U210" i="12" s="1"/>
  <c r="N210" i="12"/>
  <c r="T210" i="12" s="1"/>
  <c r="M210" i="12"/>
  <c r="L210" i="12"/>
  <c r="H210" i="12"/>
  <c r="G210" i="12"/>
  <c r="F210" i="12"/>
  <c r="E210" i="12"/>
  <c r="D210" i="12"/>
  <c r="V209" i="12"/>
  <c r="S209" i="12"/>
  <c r="P209" i="12"/>
  <c r="O209" i="12"/>
  <c r="U209" i="12" s="1"/>
  <c r="N209" i="12"/>
  <c r="T209" i="12" s="1"/>
  <c r="M209" i="12"/>
  <c r="L209" i="12"/>
  <c r="R209" i="12" s="1"/>
  <c r="H209" i="12"/>
  <c r="G209" i="12"/>
  <c r="F209" i="12"/>
  <c r="E209" i="12"/>
  <c r="D209" i="12"/>
  <c r="V208" i="12"/>
  <c r="T208" i="12"/>
  <c r="R208" i="12"/>
  <c r="P208" i="12"/>
  <c r="O208" i="12"/>
  <c r="U208" i="12" s="1"/>
  <c r="N208" i="12"/>
  <c r="M208" i="12"/>
  <c r="S208" i="12" s="1"/>
  <c r="L208" i="12"/>
  <c r="H208" i="12"/>
  <c r="G208" i="12"/>
  <c r="F208" i="12"/>
  <c r="E208" i="12"/>
  <c r="D208" i="12"/>
  <c r="U207" i="12"/>
  <c r="S207" i="12"/>
  <c r="P207" i="12"/>
  <c r="V207" i="12" s="1"/>
  <c r="O207" i="12"/>
  <c r="N207" i="12"/>
  <c r="M207" i="12"/>
  <c r="L207" i="12"/>
  <c r="R207" i="12" s="1"/>
  <c r="H207" i="12"/>
  <c r="G207" i="12"/>
  <c r="F207" i="12"/>
  <c r="E207" i="12"/>
  <c r="D207" i="12"/>
  <c r="V206" i="12"/>
  <c r="T206" i="12"/>
  <c r="R206" i="12"/>
  <c r="P206" i="12"/>
  <c r="O206" i="12"/>
  <c r="U206" i="12" s="1"/>
  <c r="N206" i="12"/>
  <c r="M206" i="12"/>
  <c r="S206" i="12" s="1"/>
  <c r="L206" i="12"/>
  <c r="H206" i="12"/>
  <c r="G206" i="12"/>
  <c r="F206" i="12"/>
  <c r="E206" i="12"/>
  <c r="D206" i="12"/>
  <c r="H205" i="12"/>
  <c r="U204" i="12"/>
  <c r="S204" i="12"/>
  <c r="P204" i="12"/>
  <c r="V204" i="12" s="1"/>
  <c r="O204" i="12"/>
  <c r="N204" i="12"/>
  <c r="T204" i="12" s="1"/>
  <c r="M204" i="12"/>
  <c r="L204" i="12"/>
  <c r="R204" i="12" s="1"/>
  <c r="H204" i="12"/>
  <c r="G204" i="12"/>
  <c r="F204" i="12"/>
  <c r="E204" i="12"/>
  <c r="D204" i="12"/>
  <c r="V203" i="12"/>
  <c r="T203" i="12"/>
  <c r="R203" i="12"/>
  <c r="P203" i="12"/>
  <c r="O203" i="12"/>
  <c r="U203" i="12" s="1"/>
  <c r="N203" i="12"/>
  <c r="M203" i="12"/>
  <c r="S203" i="12" s="1"/>
  <c r="L203" i="12"/>
  <c r="H203" i="12"/>
  <c r="G203" i="12"/>
  <c r="F203" i="12"/>
  <c r="E203" i="12"/>
  <c r="D203" i="12"/>
  <c r="U202" i="12"/>
  <c r="S202" i="12"/>
  <c r="P202" i="12"/>
  <c r="V202" i="12" s="1"/>
  <c r="O202" i="12"/>
  <c r="N202" i="12"/>
  <c r="T202" i="12" s="1"/>
  <c r="M202" i="12"/>
  <c r="L202" i="12"/>
  <c r="R202" i="12" s="1"/>
  <c r="H202" i="12"/>
  <c r="G202" i="12"/>
  <c r="F202" i="12"/>
  <c r="E202" i="12"/>
  <c r="D202" i="12"/>
  <c r="V201" i="12"/>
  <c r="T201" i="12"/>
  <c r="R201" i="12"/>
  <c r="P201" i="12"/>
  <c r="O201" i="12"/>
  <c r="U201" i="12" s="1"/>
  <c r="N201" i="12"/>
  <c r="M201" i="12"/>
  <c r="S201" i="12" s="1"/>
  <c r="L201" i="12"/>
  <c r="H201" i="12"/>
  <c r="G201" i="12"/>
  <c r="F201" i="12"/>
  <c r="E201" i="12"/>
  <c r="D201" i="12"/>
  <c r="U200" i="12"/>
  <c r="S200" i="12"/>
  <c r="P200" i="12"/>
  <c r="V200" i="12" s="1"/>
  <c r="O200" i="12"/>
  <c r="N200" i="12"/>
  <c r="T200" i="12" s="1"/>
  <c r="M200" i="12"/>
  <c r="L200" i="12"/>
  <c r="R200" i="12" s="1"/>
  <c r="H200" i="12"/>
  <c r="G200" i="12"/>
  <c r="F200" i="12"/>
  <c r="E200" i="12"/>
  <c r="D200" i="12"/>
  <c r="V199" i="12"/>
  <c r="T199" i="12"/>
  <c r="R199" i="12"/>
  <c r="P199" i="12"/>
  <c r="O199" i="12"/>
  <c r="U199" i="12" s="1"/>
  <c r="N199" i="12"/>
  <c r="M199" i="12"/>
  <c r="S199" i="12" s="1"/>
  <c r="L199" i="12"/>
  <c r="H199" i="12"/>
  <c r="G199" i="12"/>
  <c r="F199" i="12"/>
  <c r="E199" i="12"/>
  <c r="D199" i="12"/>
  <c r="U198" i="12"/>
  <c r="S198" i="12"/>
  <c r="P198" i="12"/>
  <c r="V198" i="12" s="1"/>
  <c r="O198" i="12"/>
  <c r="N198" i="12"/>
  <c r="T198" i="12" s="1"/>
  <c r="M198" i="12"/>
  <c r="L198" i="12"/>
  <c r="R198" i="12" s="1"/>
  <c r="H198" i="12"/>
  <c r="G198" i="12"/>
  <c r="F198" i="12"/>
  <c r="E198" i="12"/>
  <c r="D198" i="12"/>
  <c r="V197" i="12"/>
  <c r="T197" i="12"/>
  <c r="R197" i="12"/>
  <c r="P197" i="12"/>
  <c r="O197" i="12"/>
  <c r="U197" i="12" s="1"/>
  <c r="N197" i="12"/>
  <c r="M197" i="12"/>
  <c r="L197" i="12"/>
  <c r="H197" i="12"/>
  <c r="G197" i="12"/>
  <c r="F197" i="12"/>
  <c r="E197" i="12"/>
  <c r="D197" i="12"/>
  <c r="U196" i="12"/>
  <c r="S196" i="12"/>
  <c r="P196" i="12"/>
  <c r="V196" i="12" s="1"/>
  <c r="O196" i="12"/>
  <c r="N196" i="12"/>
  <c r="T196" i="12" s="1"/>
  <c r="M196" i="12"/>
  <c r="L196" i="12"/>
  <c r="R196" i="12" s="1"/>
  <c r="H196" i="12"/>
  <c r="G196" i="12"/>
  <c r="F196" i="12"/>
  <c r="E196" i="12"/>
  <c r="D196" i="12"/>
  <c r="V195" i="12"/>
  <c r="T195" i="12"/>
  <c r="R195" i="12"/>
  <c r="P195" i="12"/>
  <c r="O195" i="12"/>
  <c r="U195" i="12" s="1"/>
  <c r="N195" i="12"/>
  <c r="N205" i="12" s="1"/>
  <c r="M195" i="12"/>
  <c r="S195" i="12" s="1"/>
  <c r="L195" i="12"/>
  <c r="H195" i="12"/>
  <c r="G195" i="12"/>
  <c r="G205" i="12" s="1"/>
  <c r="F195" i="12"/>
  <c r="F205" i="12" s="1"/>
  <c r="E195" i="12"/>
  <c r="D195" i="12"/>
  <c r="U194" i="12"/>
  <c r="S194" i="12"/>
  <c r="P194" i="12"/>
  <c r="V194" i="12" s="1"/>
  <c r="O194" i="12"/>
  <c r="N194" i="12"/>
  <c r="T194" i="12" s="1"/>
  <c r="M194" i="12"/>
  <c r="L194" i="12"/>
  <c r="R194" i="12" s="1"/>
  <c r="H194" i="12"/>
  <c r="G194" i="12"/>
  <c r="F194" i="12"/>
  <c r="E194" i="12"/>
  <c r="D194" i="12"/>
  <c r="V192" i="12"/>
  <c r="T192" i="12"/>
  <c r="R192" i="12"/>
  <c r="P192" i="12"/>
  <c r="O192" i="12"/>
  <c r="U192" i="12" s="1"/>
  <c r="N192" i="12"/>
  <c r="M192" i="12"/>
  <c r="S192" i="12" s="1"/>
  <c r="L192" i="12"/>
  <c r="H192" i="12"/>
  <c r="G192" i="12"/>
  <c r="F192" i="12"/>
  <c r="E192" i="12"/>
  <c r="D192" i="12"/>
  <c r="U191" i="12"/>
  <c r="S191" i="12"/>
  <c r="P191" i="12"/>
  <c r="V191" i="12" s="1"/>
  <c r="O191" i="12"/>
  <c r="N191" i="12"/>
  <c r="T191" i="12" s="1"/>
  <c r="M191" i="12"/>
  <c r="L191" i="12"/>
  <c r="R191" i="12" s="1"/>
  <c r="H191" i="12"/>
  <c r="G191" i="12"/>
  <c r="F191" i="12"/>
  <c r="E191" i="12"/>
  <c r="E18" i="12" s="1"/>
  <c r="D191" i="12"/>
  <c r="V190" i="12"/>
  <c r="T190" i="12"/>
  <c r="R190" i="12"/>
  <c r="P190" i="12"/>
  <c r="O190" i="12"/>
  <c r="U190" i="12" s="1"/>
  <c r="N190" i="12"/>
  <c r="M190" i="12"/>
  <c r="S190" i="12" s="1"/>
  <c r="L190" i="12"/>
  <c r="H190" i="12"/>
  <c r="G190" i="12"/>
  <c r="F190" i="12"/>
  <c r="E190" i="12"/>
  <c r="D190" i="12"/>
  <c r="U189" i="12"/>
  <c r="S189" i="12"/>
  <c r="P189" i="12"/>
  <c r="V189" i="12" s="1"/>
  <c r="O189" i="12"/>
  <c r="N189" i="12"/>
  <c r="T189" i="12" s="1"/>
  <c r="M189" i="12"/>
  <c r="L189" i="12"/>
  <c r="R189" i="12" s="1"/>
  <c r="H189" i="12"/>
  <c r="G189" i="12"/>
  <c r="F189" i="12"/>
  <c r="E189" i="12"/>
  <c r="D189" i="12"/>
  <c r="V188" i="12"/>
  <c r="T188" i="12"/>
  <c r="R188" i="12"/>
  <c r="P188" i="12"/>
  <c r="O188" i="12"/>
  <c r="U188" i="12" s="1"/>
  <c r="N188" i="12"/>
  <c r="M188" i="12"/>
  <c r="S188" i="12" s="1"/>
  <c r="L188" i="12"/>
  <c r="H188" i="12"/>
  <c r="G188" i="12"/>
  <c r="F188" i="12"/>
  <c r="E188" i="12"/>
  <c r="D188" i="12"/>
  <c r="U187" i="12"/>
  <c r="S187" i="12"/>
  <c r="P187" i="12"/>
  <c r="V187" i="12" s="1"/>
  <c r="O187" i="12"/>
  <c r="N187" i="12"/>
  <c r="T187" i="12" s="1"/>
  <c r="M187" i="12"/>
  <c r="L187" i="12"/>
  <c r="R187" i="12" s="1"/>
  <c r="H187" i="12"/>
  <c r="G187" i="12"/>
  <c r="F187" i="12"/>
  <c r="E187" i="12"/>
  <c r="D187" i="12"/>
  <c r="V186" i="12"/>
  <c r="T186" i="12"/>
  <c r="R186" i="12"/>
  <c r="P186" i="12"/>
  <c r="O186" i="12"/>
  <c r="U186" i="12" s="1"/>
  <c r="N186" i="12"/>
  <c r="M186" i="12"/>
  <c r="S186" i="12" s="1"/>
  <c r="L186" i="12"/>
  <c r="H186" i="12"/>
  <c r="G186" i="12"/>
  <c r="F186" i="12"/>
  <c r="E186" i="12"/>
  <c r="D186" i="12"/>
  <c r="U185" i="12"/>
  <c r="S185" i="12"/>
  <c r="P185" i="12"/>
  <c r="V185" i="12" s="1"/>
  <c r="O185" i="12"/>
  <c r="N185" i="12"/>
  <c r="T185" i="12" s="1"/>
  <c r="M185" i="12"/>
  <c r="L185" i="12"/>
  <c r="R185" i="12" s="1"/>
  <c r="H185" i="12"/>
  <c r="G185" i="12"/>
  <c r="F185" i="12"/>
  <c r="E185" i="12"/>
  <c r="D185" i="12"/>
  <c r="V184" i="12"/>
  <c r="T184" i="12"/>
  <c r="R184" i="12"/>
  <c r="P184" i="12"/>
  <c r="O184" i="12"/>
  <c r="U184" i="12" s="1"/>
  <c r="N184" i="12"/>
  <c r="M184" i="12"/>
  <c r="S184" i="12" s="1"/>
  <c r="L184" i="12"/>
  <c r="H184" i="12"/>
  <c r="G184" i="12"/>
  <c r="F184" i="12"/>
  <c r="E184" i="12"/>
  <c r="D184" i="12"/>
  <c r="U183" i="12"/>
  <c r="S183" i="12"/>
  <c r="P183" i="12"/>
  <c r="V183" i="12" s="1"/>
  <c r="O183" i="12"/>
  <c r="N183" i="12"/>
  <c r="T183" i="12" s="1"/>
  <c r="M183" i="12"/>
  <c r="L183" i="12"/>
  <c r="R183" i="12" s="1"/>
  <c r="H183" i="12"/>
  <c r="G183" i="12"/>
  <c r="F183" i="12"/>
  <c r="E183" i="12"/>
  <c r="E193" i="12" s="1"/>
  <c r="D183" i="12"/>
  <c r="V182" i="12"/>
  <c r="T182" i="12"/>
  <c r="R182" i="12"/>
  <c r="P182" i="12"/>
  <c r="O182" i="12"/>
  <c r="U182" i="12" s="1"/>
  <c r="N182" i="12"/>
  <c r="M182" i="12"/>
  <c r="S182" i="12" s="1"/>
  <c r="L182" i="12"/>
  <c r="H182" i="12"/>
  <c r="G182" i="12"/>
  <c r="F182" i="12"/>
  <c r="F7" i="12" s="1"/>
  <c r="E182" i="12"/>
  <c r="D182" i="12"/>
  <c r="U181" i="12"/>
  <c r="S181" i="12"/>
  <c r="P181" i="12"/>
  <c r="V181" i="12" s="1"/>
  <c r="O181" i="12"/>
  <c r="N181" i="12"/>
  <c r="T181" i="12" s="1"/>
  <c r="M181" i="12"/>
  <c r="M193" i="12" s="1"/>
  <c r="L181" i="12"/>
  <c r="R181" i="12" s="1"/>
  <c r="H181" i="12"/>
  <c r="G181" i="12"/>
  <c r="F181" i="12"/>
  <c r="E181" i="12"/>
  <c r="D181" i="12"/>
  <c r="V180" i="12"/>
  <c r="T180" i="12"/>
  <c r="R180" i="12"/>
  <c r="P180" i="12"/>
  <c r="O180" i="12"/>
  <c r="U180" i="12" s="1"/>
  <c r="N180" i="12"/>
  <c r="M180" i="12"/>
  <c r="S180" i="12" s="1"/>
  <c r="L180" i="12"/>
  <c r="H180" i="12"/>
  <c r="G180" i="12"/>
  <c r="F180" i="12"/>
  <c r="E180" i="12"/>
  <c r="D180" i="12"/>
  <c r="O179" i="12"/>
  <c r="U178" i="12"/>
  <c r="S178" i="12"/>
  <c r="P178" i="12"/>
  <c r="V178" i="12" s="1"/>
  <c r="O178" i="12"/>
  <c r="N178" i="12"/>
  <c r="T178" i="12" s="1"/>
  <c r="M178" i="12"/>
  <c r="L178" i="12"/>
  <c r="R178" i="12" s="1"/>
  <c r="H178" i="12"/>
  <c r="G178" i="12"/>
  <c r="F178" i="12"/>
  <c r="E178" i="12"/>
  <c r="D178" i="12"/>
  <c r="V177" i="12"/>
  <c r="T177" i="12"/>
  <c r="R177" i="12"/>
  <c r="P177" i="12"/>
  <c r="O177" i="12"/>
  <c r="U177" i="12" s="1"/>
  <c r="N177" i="12"/>
  <c r="M177" i="12"/>
  <c r="S177" i="12" s="1"/>
  <c r="L177" i="12"/>
  <c r="H177" i="12"/>
  <c r="G177" i="12"/>
  <c r="F177" i="12"/>
  <c r="E177" i="12"/>
  <c r="D177" i="12"/>
  <c r="U176" i="12"/>
  <c r="S176" i="12"/>
  <c r="P176" i="12"/>
  <c r="O176" i="12"/>
  <c r="N176" i="12"/>
  <c r="T176" i="12" s="1"/>
  <c r="M176" i="12"/>
  <c r="L176" i="12"/>
  <c r="R176" i="12" s="1"/>
  <c r="H176" i="12"/>
  <c r="G176" i="12"/>
  <c r="F176" i="12"/>
  <c r="E176" i="12"/>
  <c r="E11" i="12" s="1"/>
  <c r="D176" i="12"/>
  <c r="V175" i="12"/>
  <c r="T175" i="12"/>
  <c r="R175" i="12"/>
  <c r="P175" i="12"/>
  <c r="O175" i="12"/>
  <c r="U175" i="12" s="1"/>
  <c r="N175" i="12"/>
  <c r="N179" i="12" s="1"/>
  <c r="M175" i="12"/>
  <c r="L175" i="12"/>
  <c r="H175" i="12"/>
  <c r="H179" i="12" s="1"/>
  <c r="G175" i="12"/>
  <c r="G179" i="12" s="1"/>
  <c r="F175" i="12"/>
  <c r="F179" i="12" s="1"/>
  <c r="E175" i="12"/>
  <c r="D175" i="12"/>
  <c r="U174" i="12"/>
  <c r="S174" i="12"/>
  <c r="P174" i="12"/>
  <c r="V174" i="12" s="1"/>
  <c r="O174" i="12"/>
  <c r="N174" i="12"/>
  <c r="T174" i="12" s="1"/>
  <c r="M174" i="12"/>
  <c r="L174" i="12"/>
  <c r="R174" i="12" s="1"/>
  <c r="H174" i="12"/>
  <c r="G174" i="12"/>
  <c r="F174" i="12"/>
  <c r="E174" i="12"/>
  <c r="D174" i="12"/>
  <c r="N173" i="12"/>
  <c r="G173" i="12"/>
  <c r="V172" i="12"/>
  <c r="T172" i="12"/>
  <c r="R172" i="12"/>
  <c r="P172" i="12"/>
  <c r="O172" i="12"/>
  <c r="U172" i="12" s="1"/>
  <c r="N172" i="12"/>
  <c r="M172" i="12"/>
  <c r="S172" i="12" s="1"/>
  <c r="L172" i="12"/>
  <c r="H172" i="12"/>
  <c r="G172" i="12"/>
  <c r="F172" i="12"/>
  <c r="E172" i="12"/>
  <c r="D172" i="12"/>
  <c r="U171" i="12"/>
  <c r="S171" i="12"/>
  <c r="P171" i="12"/>
  <c r="V171" i="12" s="1"/>
  <c r="O171" i="12"/>
  <c r="N171" i="12"/>
  <c r="T171" i="12" s="1"/>
  <c r="M171" i="12"/>
  <c r="L171" i="12"/>
  <c r="R171" i="12" s="1"/>
  <c r="H171" i="12"/>
  <c r="G171" i="12"/>
  <c r="F171" i="12"/>
  <c r="E171" i="12"/>
  <c r="E173" i="12" s="1"/>
  <c r="D171" i="12"/>
  <c r="V170" i="12"/>
  <c r="T170" i="12"/>
  <c r="R170" i="12"/>
  <c r="P170" i="12"/>
  <c r="O170" i="12"/>
  <c r="N170" i="12"/>
  <c r="M170" i="12"/>
  <c r="L170" i="12"/>
  <c r="H170" i="12"/>
  <c r="G170" i="12"/>
  <c r="F170" i="12"/>
  <c r="F173" i="12" s="1"/>
  <c r="E170" i="12"/>
  <c r="D170" i="12"/>
  <c r="U169" i="12"/>
  <c r="S169" i="12"/>
  <c r="P169" i="12"/>
  <c r="V169" i="12" s="1"/>
  <c r="O169" i="12"/>
  <c r="N169" i="12"/>
  <c r="T169" i="12" s="1"/>
  <c r="M169" i="12"/>
  <c r="L169" i="12"/>
  <c r="R169" i="12" s="1"/>
  <c r="H169" i="12"/>
  <c r="G169" i="12"/>
  <c r="F169" i="12"/>
  <c r="E169" i="12"/>
  <c r="D169" i="12"/>
  <c r="V167" i="12"/>
  <c r="T167" i="12"/>
  <c r="P167" i="12"/>
  <c r="O167" i="12"/>
  <c r="U167" i="12" s="1"/>
  <c r="N167" i="12"/>
  <c r="M167" i="12"/>
  <c r="S167" i="12" s="1"/>
  <c r="L167" i="12"/>
  <c r="H167" i="12"/>
  <c r="G167" i="12"/>
  <c r="F167" i="12"/>
  <c r="E167" i="12"/>
  <c r="D167" i="12"/>
  <c r="R167" i="12" s="1"/>
  <c r="U166" i="12"/>
  <c r="S166" i="12"/>
  <c r="P166" i="12"/>
  <c r="V166" i="12" s="1"/>
  <c r="O166" i="12"/>
  <c r="N166" i="12"/>
  <c r="T166" i="12" s="1"/>
  <c r="M166" i="12"/>
  <c r="L166" i="12"/>
  <c r="R166" i="12" s="1"/>
  <c r="H166" i="12"/>
  <c r="G166" i="12"/>
  <c r="F166" i="12"/>
  <c r="E166" i="12"/>
  <c r="D166" i="12"/>
  <c r="V165" i="12"/>
  <c r="T165" i="12"/>
  <c r="R165" i="12"/>
  <c r="P165" i="12"/>
  <c r="O165" i="12"/>
  <c r="U165" i="12" s="1"/>
  <c r="N165" i="12"/>
  <c r="M165" i="12"/>
  <c r="S165" i="12" s="1"/>
  <c r="L165" i="12"/>
  <c r="H165" i="12"/>
  <c r="G165" i="12"/>
  <c r="F165" i="12"/>
  <c r="E165" i="12"/>
  <c r="D165" i="12"/>
  <c r="U164" i="12"/>
  <c r="S164" i="12"/>
  <c r="P164" i="12"/>
  <c r="V164" i="12" s="1"/>
  <c r="O164" i="12"/>
  <c r="N164" i="12"/>
  <c r="T164" i="12" s="1"/>
  <c r="M164" i="12"/>
  <c r="L164" i="12"/>
  <c r="R164" i="12" s="1"/>
  <c r="H164" i="12"/>
  <c r="G164" i="12"/>
  <c r="F164" i="12"/>
  <c r="E164" i="12"/>
  <c r="D164" i="12"/>
  <c r="V163" i="12"/>
  <c r="T163" i="12"/>
  <c r="R163" i="12"/>
  <c r="P163" i="12"/>
  <c r="O163" i="12"/>
  <c r="U163" i="12" s="1"/>
  <c r="N163" i="12"/>
  <c r="M163" i="12"/>
  <c r="S163" i="12" s="1"/>
  <c r="L163" i="12"/>
  <c r="H163" i="12"/>
  <c r="G163" i="12"/>
  <c r="F163" i="12"/>
  <c r="E163" i="12"/>
  <c r="D163" i="12"/>
  <c r="U162" i="12"/>
  <c r="S162" i="12"/>
  <c r="P162" i="12"/>
  <c r="V162" i="12" s="1"/>
  <c r="O162" i="12"/>
  <c r="N162" i="12"/>
  <c r="T162" i="12" s="1"/>
  <c r="M162" i="12"/>
  <c r="L162" i="12"/>
  <c r="R162" i="12" s="1"/>
  <c r="H162" i="12"/>
  <c r="G162" i="12"/>
  <c r="F162" i="12"/>
  <c r="E162" i="12"/>
  <c r="D162" i="12"/>
  <c r="V161" i="12"/>
  <c r="T161" i="12"/>
  <c r="R161" i="12"/>
  <c r="P161" i="12"/>
  <c r="O161" i="12"/>
  <c r="U161" i="12" s="1"/>
  <c r="N161" i="12"/>
  <c r="M161" i="12"/>
  <c r="S161" i="12" s="1"/>
  <c r="L161" i="12"/>
  <c r="H161" i="12"/>
  <c r="G161" i="12"/>
  <c r="F161" i="12"/>
  <c r="E161" i="12"/>
  <c r="D161" i="12"/>
  <c r="U160" i="12"/>
  <c r="S160" i="12"/>
  <c r="P160" i="12"/>
  <c r="V160" i="12" s="1"/>
  <c r="O160" i="12"/>
  <c r="N160" i="12"/>
  <c r="T160" i="12" s="1"/>
  <c r="M160" i="12"/>
  <c r="L160" i="12"/>
  <c r="R160" i="12" s="1"/>
  <c r="H160" i="12"/>
  <c r="G160" i="12"/>
  <c r="F160" i="12"/>
  <c r="E160" i="12"/>
  <c r="D160" i="12"/>
  <c r="V159" i="12"/>
  <c r="T159" i="12"/>
  <c r="R159" i="12"/>
  <c r="P159" i="12"/>
  <c r="O159" i="12"/>
  <c r="U159" i="12" s="1"/>
  <c r="N159" i="12"/>
  <c r="M159" i="12"/>
  <c r="S159" i="12" s="1"/>
  <c r="L159" i="12"/>
  <c r="H159" i="12"/>
  <c r="G159" i="12"/>
  <c r="F159" i="12"/>
  <c r="E159" i="12"/>
  <c r="D159" i="12"/>
  <c r="U158" i="12"/>
  <c r="S158" i="12"/>
  <c r="P158" i="12"/>
  <c r="V158" i="12" s="1"/>
  <c r="O158" i="12"/>
  <c r="N158" i="12"/>
  <c r="M158" i="12"/>
  <c r="L158" i="12"/>
  <c r="R158" i="12" s="1"/>
  <c r="H158" i="12"/>
  <c r="G158" i="12"/>
  <c r="F158" i="12"/>
  <c r="E158" i="12"/>
  <c r="D158" i="12"/>
  <c r="V157" i="12"/>
  <c r="T157" i="12"/>
  <c r="R157" i="12"/>
  <c r="P157" i="12"/>
  <c r="O157" i="12"/>
  <c r="U157" i="12" s="1"/>
  <c r="N157" i="12"/>
  <c r="M157" i="12"/>
  <c r="S157" i="12" s="1"/>
  <c r="L157" i="12"/>
  <c r="H157" i="12"/>
  <c r="G157" i="12"/>
  <c r="F157" i="12"/>
  <c r="E157" i="12"/>
  <c r="D157" i="12"/>
  <c r="U156" i="12"/>
  <c r="S156" i="12"/>
  <c r="P156" i="12"/>
  <c r="V156" i="12" s="1"/>
  <c r="O156" i="12"/>
  <c r="N156" i="12"/>
  <c r="T156" i="12" s="1"/>
  <c r="M156" i="12"/>
  <c r="L156" i="12"/>
  <c r="R156" i="12" s="1"/>
  <c r="H156" i="12"/>
  <c r="G156" i="12"/>
  <c r="F156" i="12"/>
  <c r="E156" i="12"/>
  <c r="E168" i="12" s="1"/>
  <c r="D156" i="12"/>
  <c r="V155" i="12"/>
  <c r="T155" i="12"/>
  <c r="R155" i="12"/>
  <c r="P155" i="12"/>
  <c r="O155" i="12"/>
  <c r="N155" i="12"/>
  <c r="M155" i="12"/>
  <c r="L155" i="12"/>
  <c r="H155" i="12"/>
  <c r="G155" i="12"/>
  <c r="F155" i="12"/>
  <c r="E155" i="12"/>
  <c r="D155" i="12"/>
  <c r="S154" i="12"/>
  <c r="P154" i="12"/>
  <c r="V154" i="12" s="1"/>
  <c r="O154" i="12"/>
  <c r="N154" i="12"/>
  <c r="T154" i="12" s="1"/>
  <c r="M154" i="12"/>
  <c r="L154" i="12"/>
  <c r="R154" i="12" s="1"/>
  <c r="H154" i="12"/>
  <c r="G154" i="12"/>
  <c r="U154" i="12" s="1"/>
  <c r="F154" i="12"/>
  <c r="E154" i="12"/>
  <c r="D154" i="12"/>
  <c r="V152" i="12"/>
  <c r="T152" i="12"/>
  <c r="R152" i="12"/>
  <c r="P152" i="12"/>
  <c r="O152" i="12"/>
  <c r="U152" i="12" s="1"/>
  <c r="N152" i="12"/>
  <c r="M152" i="12"/>
  <c r="S152" i="12" s="1"/>
  <c r="L152" i="12"/>
  <c r="H152" i="12"/>
  <c r="G152" i="12"/>
  <c r="F152" i="12"/>
  <c r="E152" i="12"/>
  <c r="D152" i="12"/>
  <c r="U151" i="12"/>
  <c r="S151" i="12"/>
  <c r="P151" i="12"/>
  <c r="V151" i="12" s="1"/>
  <c r="O151" i="12"/>
  <c r="N151" i="12"/>
  <c r="M151" i="12"/>
  <c r="L151" i="12"/>
  <c r="R151" i="12" s="1"/>
  <c r="H151" i="12"/>
  <c r="G151" i="12"/>
  <c r="F151" i="12"/>
  <c r="E151" i="12"/>
  <c r="D151" i="12"/>
  <c r="V150" i="12"/>
  <c r="T150" i="12"/>
  <c r="R150" i="12"/>
  <c r="P150" i="12"/>
  <c r="O150" i="12"/>
  <c r="U150" i="12" s="1"/>
  <c r="N150" i="12"/>
  <c r="M150" i="12"/>
  <c r="S150" i="12" s="1"/>
  <c r="L150" i="12"/>
  <c r="H150" i="12"/>
  <c r="G150" i="12"/>
  <c r="F150" i="12"/>
  <c r="E150" i="12"/>
  <c r="D150" i="12"/>
  <c r="U149" i="12"/>
  <c r="S149" i="12"/>
  <c r="P149" i="12"/>
  <c r="V149" i="12" s="1"/>
  <c r="O149" i="12"/>
  <c r="N149" i="12"/>
  <c r="T149" i="12" s="1"/>
  <c r="M149" i="12"/>
  <c r="L149" i="12"/>
  <c r="R149" i="12" s="1"/>
  <c r="H149" i="12"/>
  <c r="G149" i="12"/>
  <c r="F149" i="12"/>
  <c r="E149" i="12"/>
  <c r="D149" i="12"/>
  <c r="V148" i="12"/>
  <c r="T148" i="12"/>
  <c r="R148" i="12"/>
  <c r="P148" i="12"/>
  <c r="O148" i="12"/>
  <c r="U148" i="12" s="1"/>
  <c r="N148" i="12"/>
  <c r="M148" i="12"/>
  <c r="S148" i="12" s="1"/>
  <c r="L148" i="12"/>
  <c r="H148" i="12"/>
  <c r="G148" i="12"/>
  <c r="F148" i="12"/>
  <c r="E148" i="12"/>
  <c r="D148" i="12"/>
  <c r="U147" i="12"/>
  <c r="S147" i="12"/>
  <c r="P147" i="12"/>
  <c r="O147" i="12"/>
  <c r="N147" i="12"/>
  <c r="T147" i="12" s="1"/>
  <c r="M147" i="12"/>
  <c r="M153" i="12" s="1"/>
  <c r="L147" i="12"/>
  <c r="R147" i="12" s="1"/>
  <c r="H147" i="12"/>
  <c r="G147" i="12"/>
  <c r="F147" i="12"/>
  <c r="F153" i="12" s="1"/>
  <c r="E147" i="12"/>
  <c r="E153" i="12" s="1"/>
  <c r="D147" i="12"/>
  <c r="V146" i="12"/>
  <c r="T146" i="12"/>
  <c r="R146" i="12"/>
  <c r="P146" i="12"/>
  <c r="O146" i="12"/>
  <c r="U146" i="12" s="1"/>
  <c r="N146" i="12"/>
  <c r="M146" i="12"/>
  <c r="S146" i="12" s="1"/>
  <c r="L146" i="12"/>
  <c r="H146" i="12"/>
  <c r="G146" i="12"/>
  <c r="F146" i="12"/>
  <c r="E146" i="12"/>
  <c r="D146" i="12"/>
  <c r="M145" i="12"/>
  <c r="U144" i="12"/>
  <c r="S144" i="12"/>
  <c r="P144" i="12"/>
  <c r="V144" i="12" s="1"/>
  <c r="O144" i="12"/>
  <c r="N144" i="12"/>
  <c r="T144" i="12" s="1"/>
  <c r="M144" i="12"/>
  <c r="L144" i="12"/>
  <c r="R144" i="12" s="1"/>
  <c r="H144" i="12"/>
  <c r="G144" i="12"/>
  <c r="F144" i="12"/>
  <c r="E144" i="12"/>
  <c r="D144" i="12"/>
  <c r="V143" i="12"/>
  <c r="T143" i="12"/>
  <c r="R143" i="12"/>
  <c r="P143" i="12"/>
  <c r="P145" i="12" s="1"/>
  <c r="O143" i="12"/>
  <c r="N143" i="12"/>
  <c r="M143" i="12"/>
  <c r="S143" i="12" s="1"/>
  <c r="L143" i="12"/>
  <c r="H143" i="12"/>
  <c r="H145" i="12" s="1"/>
  <c r="G143" i="12"/>
  <c r="F143" i="12"/>
  <c r="F145" i="12" s="1"/>
  <c r="E143" i="12"/>
  <c r="E145" i="12" s="1"/>
  <c r="D143" i="12"/>
  <c r="U142" i="12"/>
  <c r="S142" i="12"/>
  <c r="P142" i="12"/>
  <c r="V142" i="12" s="1"/>
  <c r="O142" i="12"/>
  <c r="N142" i="12"/>
  <c r="T142" i="12" s="1"/>
  <c r="M142" i="12"/>
  <c r="L142" i="12"/>
  <c r="R142" i="12" s="1"/>
  <c r="H142" i="12"/>
  <c r="G142" i="12"/>
  <c r="F142" i="12"/>
  <c r="E142" i="12"/>
  <c r="D142" i="12"/>
  <c r="V140" i="12"/>
  <c r="T140" i="12"/>
  <c r="R140" i="12"/>
  <c r="P140" i="12"/>
  <c r="O140" i="12"/>
  <c r="U140" i="12" s="1"/>
  <c r="N140" i="12"/>
  <c r="M140" i="12"/>
  <c r="S140" i="12" s="1"/>
  <c r="L140" i="12"/>
  <c r="H140" i="12"/>
  <c r="G140" i="12"/>
  <c r="F140" i="12"/>
  <c r="E140" i="12"/>
  <c r="D140" i="12"/>
  <c r="U139" i="12"/>
  <c r="S139" i="12"/>
  <c r="P139" i="12"/>
  <c r="V139" i="12" s="1"/>
  <c r="O139" i="12"/>
  <c r="N139" i="12"/>
  <c r="T139" i="12" s="1"/>
  <c r="M139" i="12"/>
  <c r="L139" i="12"/>
  <c r="R139" i="12" s="1"/>
  <c r="H139" i="12"/>
  <c r="G139" i="12"/>
  <c r="F139" i="12"/>
  <c r="E139" i="12"/>
  <c r="D139" i="12"/>
  <c r="V138" i="12"/>
  <c r="T138" i="12"/>
  <c r="R138" i="12"/>
  <c r="P138" i="12"/>
  <c r="O138" i="12"/>
  <c r="U138" i="12" s="1"/>
  <c r="N138" i="12"/>
  <c r="M138" i="12"/>
  <c r="S138" i="12" s="1"/>
  <c r="L138" i="12"/>
  <c r="H138" i="12"/>
  <c r="G138" i="12"/>
  <c r="F138" i="12"/>
  <c r="E138" i="12"/>
  <c r="D138" i="12"/>
  <c r="U137" i="12"/>
  <c r="S137" i="12"/>
  <c r="P137" i="12"/>
  <c r="V137" i="12" s="1"/>
  <c r="O137" i="12"/>
  <c r="O141" i="12" s="1"/>
  <c r="N137" i="12"/>
  <c r="M137" i="12"/>
  <c r="L137" i="12"/>
  <c r="R137" i="12" s="1"/>
  <c r="H137" i="12"/>
  <c r="H141" i="12" s="1"/>
  <c r="G137" i="12"/>
  <c r="G141" i="12" s="1"/>
  <c r="F137" i="12"/>
  <c r="E137" i="12"/>
  <c r="E141" i="12" s="1"/>
  <c r="D137" i="12"/>
  <c r="V136" i="12"/>
  <c r="T136" i="12"/>
  <c r="R136" i="12"/>
  <c r="P136" i="12"/>
  <c r="O136" i="12"/>
  <c r="U136" i="12" s="1"/>
  <c r="N136" i="12"/>
  <c r="M136" i="12"/>
  <c r="S136" i="12" s="1"/>
  <c r="L136" i="12"/>
  <c r="H136" i="12"/>
  <c r="G136" i="12"/>
  <c r="F136" i="12"/>
  <c r="E136" i="12"/>
  <c r="D136" i="12"/>
  <c r="U134" i="12"/>
  <c r="S134" i="12"/>
  <c r="P134" i="12"/>
  <c r="V134" i="12" s="1"/>
  <c r="O134" i="12"/>
  <c r="N134" i="12"/>
  <c r="T134" i="12" s="1"/>
  <c r="M134" i="12"/>
  <c r="L134" i="12"/>
  <c r="R134" i="12" s="1"/>
  <c r="H134" i="12"/>
  <c r="G134" i="12"/>
  <c r="F134" i="12"/>
  <c r="E134" i="12"/>
  <c r="D134" i="12"/>
  <c r="V133" i="12"/>
  <c r="T133" i="12"/>
  <c r="R133" i="12"/>
  <c r="P133" i="12"/>
  <c r="O133" i="12"/>
  <c r="U133" i="12" s="1"/>
  <c r="N133" i="12"/>
  <c r="M133" i="12"/>
  <c r="S133" i="12" s="1"/>
  <c r="L133" i="12"/>
  <c r="H133" i="12"/>
  <c r="G133" i="12"/>
  <c r="F133" i="12"/>
  <c r="E133" i="12"/>
  <c r="D133" i="12"/>
  <c r="U132" i="12"/>
  <c r="S132" i="12"/>
  <c r="P132" i="12"/>
  <c r="V132" i="12" s="1"/>
  <c r="O132" i="12"/>
  <c r="N132" i="12"/>
  <c r="T132" i="12" s="1"/>
  <c r="M132" i="12"/>
  <c r="L132" i="12"/>
  <c r="R132" i="12" s="1"/>
  <c r="H132" i="12"/>
  <c r="G132" i="12"/>
  <c r="F132" i="12"/>
  <c r="E132" i="12"/>
  <c r="D132" i="12"/>
  <c r="V131" i="12"/>
  <c r="T131" i="12"/>
  <c r="R131" i="12"/>
  <c r="P131" i="12"/>
  <c r="O131" i="12"/>
  <c r="U131" i="12" s="1"/>
  <c r="N131" i="12"/>
  <c r="M131" i="12"/>
  <c r="S131" i="12" s="1"/>
  <c r="L131" i="12"/>
  <c r="H131" i="12"/>
  <c r="G131" i="12"/>
  <c r="F131" i="12"/>
  <c r="E131" i="12"/>
  <c r="D131" i="12"/>
  <c r="U130" i="12"/>
  <c r="S130" i="12"/>
  <c r="P130" i="12"/>
  <c r="V130" i="12" s="1"/>
  <c r="O130" i="12"/>
  <c r="N130" i="12"/>
  <c r="M130" i="12"/>
  <c r="L130" i="12"/>
  <c r="R130" i="12" s="1"/>
  <c r="H130" i="12"/>
  <c r="G130" i="12"/>
  <c r="G9" i="12" s="1"/>
  <c r="F130" i="12"/>
  <c r="E130" i="12"/>
  <c r="D130" i="12"/>
  <c r="V129" i="12"/>
  <c r="T129" i="12"/>
  <c r="R129" i="12"/>
  <c r="P129" i="12"/>
  <c r="O129" i="12"/>
  <c r="N129" i="12"/>
  <c r="M129" i="12"/>
  <c r="S129" i="12" s="1"/>
  <c r="L129" i="12"/>
  <c r="H129" i="12"/>
  <c r="H8" i="12" s="1"/>
  <c r="G129" i="12"/>
  <c r="F129" i="12"/>
  <c r="E129" i="12"/>
  <c r="D129" i="12"/>
  <c r="U128" i="12"/>
  <c r="S128" i="12"/>
  <c r="P128" i="12"/>
  <c r="V128" i="12" s="1"/>
  <c r="O128" i="12"/>
  <c r="N128" i="12"/>
  <c r="T128" i="12" s="1"/>
  <c r="M128" i="12"/>
  <c r="L128" i="12"/>
  <c r="R128" i="12" s="1"/>
  <c r="H128" i="12"/>
  <c r="G128" i="12"/>
  <c r="F128" i="12"/>
  <c r="E128" i="12"/>
  <c r="D128" i="12"/>
  <c r="V127" i="12"/>
  <c r="T127" i="12"/>
  <c r="R127" i="12"/>
  <c r="P127" i="12"/>
  <c r="O127" i="12"/>
  <c r="U127" i="12" s="1"/>
  <c r="N127" i="12"/>
  <c r="M127" i="12"/>
  <c r="S127" i="12" s="1"/>
  <c r="L127" i="12"/>
  <c r="H127" i="12"/>
  <c r="G127" i="12"/>
  <c r="F127" i="12"/>
  <c r="E127" i="12"/>
  <c r="D127" i="12"/>
  <c r="U126" i="12"/>
  <c r="S126" i="12"/>
  <c r="P126" i="12"/>
  <c r="O126" i="12"/>
  <c r="N126" i="12"/>
  <c r="T126" i="12" s="1"/>
  <c r="M126" i="12"/>
  <c r="L126" i="12"/>
  <c r="R126" i="12" s="1"/>
  <c r="H126" i="12"/>
  <c r="G126" i="12"/>
  <c r="F126" i="12"/>
  <c r="E126" i="12"/>
  <c r="E19" i="12" s="1"/>
  <c r="D126" i="12"/>
  <c r="V125" i="12"/>
  <c r="T125" i="12"/>
  <c r="R125" i="12"/>
  <c r="P125" i="12"/>
  <c r="O125" i="12"/>
  <c r="U125" i="12" s="1"/>
  <c r="N125" i="12"/>
  <c r="M125" i="12"/>
  <c r="S125" i="12" s="1"/>
  <c r="L125" i="12"/>
  <c r="H125" i="12"/>
  <c r="G125" i="12"/>
  <c r="F125" i="12"/>
  <c r="E125" i="12"/>
  <c r="D125" i="12"/>
  <c r="U124" i="12"/>
  <c r="S124" i="12"/>
  <c r="P124" i="12"/>
  <c r="V124" i="12" s="1"/>
  <c r="O124" i="12"/>
  <c r="N124" i="12"/>
  <c r="T124" i="12" s="1"/>
  <c r="M124" i="12"/>
  <c r="L124" i="12"/>
  <c r="R124" i="12" s="1"/>
  <c r="H124" i="12"/>
  <c r="G124" i="12"/>
  <c r="F124" i="12"/>
  <c r="E124" i="12"/>
  <c r="D124" i="12"/>
  <c r="V123" i="12"/>
  <c r="T123" i="12"/>
  <c r="R123" i="12"/>
  <c r="P123" i="12"/>
  <c r="O123" i="12"/>
  <c r="U123" i="12" s="1"/>
  <c r="N123" i="12"/>
  <c r="M123" i="12"/>
  <c r="S123" i="12" s="1"/>
  <c r="L123" i="12"/>
  <c r="H123" i="12"/>
  <c r="G123" i="12"/>
  <c r="F123" i="12"/>
  <c r="E123" i="12"/>
  <c r="D123" i="12"/>
  <c r="U122" i="12"/>
  <c r="S122" i="12"/>
  <c r="P122" i="12"/>
  <c r="V122" i="12" s="1"/>
  <c r="O122" i="12"/>
  <c r="N122" i="12"/>
  <c r="T122" i="12" s="1"/>
  <c r="M122" i="12"/>
  <c r="L122" i="12"/>
  <c r="R122" i="12" s="1"/>
  <c r="H122" i="12"/>
  <c r="G122" i="12"/>
  <c r="F122" i="12"/>
  <c r="E122" i="12"/>
  <c r="D122" i="12"/>
  <c r="V121" i="12"/>
  <c r="T121" i="12"/>
  <c r="R121" i="12"/>
  <c r="P121" i="12"/>
  <c r="O121" i="12"/>
  <c r="N121" i="12"/>
  <c r="M121" i="12"/>
  <c r="S121" i="12" s="1"/>
  <c r="L121" i="12"/>
  <c r="H121" i="12"/>
  <c r="H14" i="12" s="1"/>
  <c r="G121" i="12"/>
  <c r="F121" i="12"/>
  <c r="E121" i="12"/>
  <c r="D121" i="12"/>
  <c r="U120" i="12"/>
  <c r="S120" i="12"/>
  <c r="P120" i="12"/>
  <c r="V120" i="12" s="1"/>
  <c r="O120" i="12"/>
  <c r="N120" i="12"/>
  <c r="T120" i="12" s="1"/>
  <c r="M120" i="12"/>
  <c r="L120" i="12"/>
  <c r="R120" i="12" s="1"/>
  <c r="H120" i="12"/>
  <c r="G120" i="12"/>
  <c r="F120" i="12"/>
  <c r="E120" i="12"/>
  <c r="D120" i="12"/>
  <c r="V119" i="12"/>
  <c r="T119" i="12"/>
  <c r="R119" i="12"/>
  <c r="P119" i="12"/>
  <c r="O119" i="12"/>
  <c r="U119" i="12" s="1"/>
  <c r="N119" i="12"/>
  <c r="M119" i="12"/>
  <c r="S119" i="12" s="1"/>
  <c r="L119" i="12"/>
  <c r="H119" i="12"/>
  <c r="G119" i="12"/>
  <c r="F119" i="12"/>
  <c r="E119" i="12"/>
  <c r="D119" i="12"/>
  <c r="U118" i="12"/>
  <c r="S118" i="12"/>
  <c r="P118" i="12"/>
  <c r="O118" i="12"/>
  <c r="N118" i="12"/>
  <c r="T118" i="12" s="1"/>
  <c r="M118" i="12"/>
  <c r="L118" i="12"/>
  <c r="R118" i="12" s="1"/>
  <c r="H118" i="12"/>
  <c r="G118" i="12"/>
  <c r="F118" i="12"/>
  <c r="E118" i="12"/>
  <c r="E9" i="12" s="1"/>
  <c r="D118" i="12"/>
  <c r="V117" i="12"/>
  <c r="T117" i="12"/>
  <c r="R117" i="12"/>
  <c r="P117" i="12"/>
  <c r="O117" i="12"/>
  <c r="U117" i="12" s="1"/>
  <c r="N117" i="12"/>
  <c r="M117" i="12"/>
  <c r="L117" i="12"/>
  <c r="H117" i="12"/>
  <c r="G117" i="12"/>
  <c r="F117" i="12"/>
  <c r="F8" i="12" s="1"/>
  <c r="E117" i="12"/>
  <c r="D117" i="12"/>
  <c r="U116" i="12"/>
  <c r="S116" i="12"/>
  <c r="P116" i="12"/>
  <c r="V116" i="12" s="1"/>
  <c r="O116" i="12"/>
  <c r="N116" i="12"/>
  <c r="T116" i="12" s="1"/>
  <c r="M116" i="12"/>
  <c r="L116" i="12"/>
  <c r="R116" i="12" s="1"/>
  <c r="H116" i="12"/>
  <c r="G116" i="12"/>
  <c r="F116" i="12"/>
  <c r="E116" i="12"/>
  <c r="D116" i="12"/>
  <c r="V115" i="12"/>
  <c r="T115" i="12"/>
  <c r="R115" i="12"/>
  <c r="P115" i="12"/>
  <c r="O115" i="12"/>
  <c r="U115" i="12" s="1"/>
  <c r="N115" i="12"/>
  <c r="M115" i="12"/>
  <c r="S115" i="12" s="1"/>
  <c r="L115" i="12"/>
  <c r="H115" i="12"/>
  <c r="G115" i="12"/>
  <c r="F115" i="12"/>
  <c r="E115" i="12"/>
  <c r="D115" i="12"/>
  <c r="U114" i="12"/>
  <c r="S114" i="12"/>
  <c r="P114" i="12"/>
  <c r="V114" i="12" s="1"/>
  <c r="O114" i="12"/>
  <c r="N114" i="12"/>
  <c r="M114" i="12"/>
  <c r="L114" i="12"/>
  <c r="R114" i="12" s="1"/>
  <c r="H114" i="12"/>
  <c r="G114" i="12"/>
  <c r="G19" i="12" s="1"/>
  <c r="F114" i="12"/>
  <c r="E114" i="12"/>
  <c r="D114" i="12"/>
  <c r="V113" i="12"/>
  <c r="T113" i="12"/>
  <c r="R113" i="12"/>
  <c r="P113" i="12"/>
  <c r="O113" i="12"/>
  <c r="N113" i="12"/>
  <c r="M113" i="12"/>
  <c r="S113" i="12" s="1"/>
  <c r="L113" i="12"/>
  <c r="H113" i="12"/>
  <c r="H18" i="12" s="1"/>
  <c r="G113" i="12"/>
  <c r="F113" i="12"/>
  <c r="E113" i="12"/>
  <c r="D113" i="12"/>
  <c r="U112" i="12"/>
  <c r="S112" i="12"/>
  <c r="P112" i="12"/>
  <c r="V112" i="12" s="1"/>
  <c r="O112" i="12"/>
  <c r="N112" i="12"/>
  <c r="T112" i="12" s="1"/>
  <c r="M112" i="12"/>
  <c r="L112" i="12"/>
  <c r="R112" i="12" s="1"/>
  <c r="H112" i="12"/>
  <c r="G112" i="12"/>
  <c r="F112" i="12"/>
  <c r="E112" i="12"/>
  <c r="D112" i="12"/>
  <c r="V111" i="12"/>
  <c r="R111" i="12"/>
  <c r="P111" i="12"/>
  <c r="O111" i="12"/>
  <c r="U111" i="12" s="1"/>
  <c r="N111" i="12"/>
  <c r="T111" i="12" s="1"/>
  <c r="M111" i="12"/>
  <c r="S111" i="12" s="1"/>
  <c r="L111" i="12"/>
  <c r="H111" i="12"/>
  <c r="G111" i="12"/>
  <c r="F111" i="12"/>
  <c r="E111" i="12"/>
  <c r="D111" i="12"/>
  <c r="U110" i="12"/>
  <c r="S110" i="12"/>
  <c r="P110" i="12"/>
  <c r="V110" i="12" s="1"/>
  <c r="O110" i="12"/>
  <c r="N110" i="12"/>
  <c r="T110" i="12" s="1"/>
  <c r="M110" i="12"/>
  <c r="L110" i="12"/>
  <c r="R110" i="12" s="1"/>
  <c r="H110" i="12"/>
  <c r="G110" i="12"/>
  <c r="F110" i="12"/>
  <c r="E110" i="12"/>
  <c r="D110" i="12"/>
  <c r="V109" i="12"/>
  <c r="T109" i="12"/>
  <c r="P109" i="12"/>
  <c r="O109" i="12"/>
  <c r="U109" i="12" s="1"/>
  <c r="N109" i="12"/>
  <c r="M109" i="12"/>
  <c r="S109" i="12" s="1"/>
  <c r="L109" i="12"/>
  <c r="R109" i="12" s="1"/>
  <c r="H109" i="12"/>
  <c r="G109" i="12"/>
  <c r="F109" i="12"/>
  <c r="E109" i="12"/>
  <c r="D109" i="12"/>
  <c r="S108" i="12"/>
  <c r="P108" i="12"/>
  <c r="V108" i="12" s="1"/>
  <c r="O108" i="12"/>
  <c r="U108" i="12" s="1"/>
  <c r="N108" i="12"/>
  <c r="T108" i="12" s="1"/>
  <c r="M108" i="12"/>
  <c r="L108" i="12"/>
  <c r="R108" i="12" s="1"/>
  <c r="H108" i="12"/>
  <c r="G108" i="12"/>
  <c r="F108" i="12"/>
  <c r="E108" i="12"/>
  <c r="D108" i="12"/>
  <c r="V107" i="12"/>
  <c r="T107" i="12"/>
  <c r="R107" i="12"/>
  <c r="P107" i="12"/>
  <c r="O107" i="12"/>
  <c r="U107" i="12" s="1"/>
  <c r="N107" i="12"/>
  <c r="M107" i="12"/>
  <c r="S107" i="12" s="1"/>
  <c r="L107" i="12"/>
  <c r="H107" i="12"/>
  <c r="G107" i="12"/>
  <c r="F107" i="12"/>
  <c r="E107" i="12"/>
  <c r="D107" i="12"/>
  <c r="U106" i="12"/>
  <c r="R106" i="12"/>
  <c r="P106" i="12"/>
  <c r="V106" i="12" s="1"/>
  <c r="O106" i="12"/>
  <c r="N106" i="12"/>
  <c r="T106" i="12" s="1"/>
  <c r="M106" i="12"/>
  <c r="S106" i="12" s="1"/>
  <c r="L106" i="12"/>
  <c r="H106" i="12"/>
  <c r="G106" i="12"/>
  <c r="F106" i="12"/>
  <c r="E106" i="12"/>
  <c r="D106" i="12"/>
  <c r="T105" i="12"/>
  <c r="P105" i="12"/>
  <c r="V105" i="12" s="1"/>
  <c r="O105" i="12"/>
  <c r="U105" i="12" s="1"/>
  <c r="N105" i="12"/>
  <c r="M105" i="12"/>
  <c r="S105" i="12" s="1"/>
  <c r="L105" i="12"/>
  <c r="R105" i="12" s="1"/>
  <c r="H105" i="12"/>
  <c r="G105" i="12"/>
  <c r="F105" i="12"/>
  <c r="E105" i="12"/>
  <c r="D105" i="12"/>
  <c r="S104" i="12"/>
  <c r="P104" i="12"/>
  <c r="V104" i="12" s="1"/>
  <c r="O104" i="12"/>
  <c r="U104" i="12" s="1"/>
  <c r="N104" i="12"/>
  <c r="T104" i="12" s="1"/>
  <c r="M104" i="12"/>
  <c r="L104" i="12"/>
  <c r="R104" i="12" s="1"/>
  <c r="H104" i="12"/>
  <c r="G104" i="12"/>
  <c r="F104" i="12"/>
  <c r="E104" i="12"/>
  <c r="D104" i="12"/>
  <c r="T103" i="12"/>
  <c r="P103" i="12"/>
  <c r="V103" i="12" s="1"/>
  <c r="O103" i="12"/>
  <c r="U103" i="12" s="1"/>
  <c r="N103" i="12"/>
  <c r="M103" i="12"/>
  <c r="S103" i="12" s="1"/>
  <c r="L103" i="12"/>
  <c r="R103" i="12" s="1"/>
  <c r="H103" i="12"/>
  <c r="G103" i="12"/>
  <c r="F103" i="12"/>
  <c r="E103" i="12"/>
  <c r="D103" i="12"/>
  <c r="S102" i="12"/>
  <c r="P102" i="12"/>
  <c r="V102" i="12" s="1"/>
  <c r="O102" i="12"/>
  <c r="U102" i="12" s="1"/>
  <c r="N102" i="12"/>
  <c r="T102" i="12" s="1"/>
  <c r="M102" i="12"/>
  <c r="L102" i="12"/>
  <c r="R102" i="12" s="1"/>
  <c r="H102" i="12"/>
  <c r="G102" i="12"/>
  <c r="F102" i="12"/>
  <c r="E102" i="12"/>
  <c r="D102" i="12"/>
  <c r="V101" i="12"/>
  <c r="R101" i="12"/>
  <c r="P101" i="12"/>
  <c r="O101" i="12"/>
  <c r="U101" i="12" s="1"/>
  <c r="N101" i="12"/>
  <c r="T101" i="12" s="1"/>
  <c r="M101" i="12"/>
  <c r="S101" i="12" s="1"/>
  <c r="L101" i="12"/>
  <c r="H101" i="12"/>
  <c r="G101" i="12"/>
  <c r="F101" i="12"/>
  <c r="E101" i="12"/>
  <c r="D101" i="12"/>
  <c r="U100" i="12"/>
  <c r="P100" i="12"/>
  <c r="V100" i="12" s="1"/>
  <c r="O100" i="12"/>
  <c r="N100" i="12"/>
  <c r="T100" i="12" s="1"/>
  <c r="M100" i="12"/>
  <c r="S100" i="12" s="1"/>
  <c r="L100" i="12"/>
  <c r="R100" i="12" s="1"/>
  <c r="H100" i="12"/>
  <c r="G100" i="12"/>
  <c r="F100" i="12"/>
  <c r="E100" i="12"/>
  <c r="D100" i="12"/>
  <c r="T99" i="12"/>
  <c r="P99" i="12"/>
  <c r="V99" i="12" s="1"/>
  <c r="O99" i="12"/>
  <c r="U99" i="12" s="1"/>
  <c r="N99" i="12"/>
  <c r="M99" i="12"/>
  <c r="S99" i="12" s="1"/>
  <c r="L99" i="12"/>
  <c r="R99" i="12" s="1"/>
  <c r="H99" i="12"/>
  <c r="G99" i="12"/>
  <c r="F99" i="12"/>
  <c r="E99" i="12"/>
  <c r="D99" i="12"/>
  <c r="S98" i="12"/>
  <c r="P98" i="12"/>
  <c r="V98" i="12" s="1"/>
  <c r="O98" i="12"/>
  <c r="U98" i="12" s="1"/>
  <c r="N98" i="12"/>
  <c r="T98" i="12" s="1"/>
  <c r="M98" i="12"/>
  <c r="L98" i="12"/>
  <c r="R98" i="12" s="1"/>
  <c r="H98" i="12"/>
  <c r="G98" i="12"/>
  <c r="F98" i="12"/>
  <c r="E98" i="12"/>
  <c r="D98" i="12"/>
  <c r="V97" i="12"/>
  <c r="R97" i="12"/>
  <c r="P97" i="12"/>
  <c r="O97" i="12"/>
  <c r="U97" i="12" s="1"/>
  <c r="N97" i="12"/>
  <c r="T97" i="12" s="1"/>
  <c r="M97" i="12"/>
  <c r="S97" i="12" s="1"/>
  <c r="L97" i="12"/>
  <c r="H97" i="12"/>
  <c r="G97" i="12"/>
  <c r="F97" i="12"/>
  <c r="E97" i="12"/>
  <c r="D97" i="12"/>
  <c r="U96" i="12"/>
  <c r="P96" i="12"/>
  <c r="V96" i="12" s="1"/>
  <c r="O96" i="12"/>
  <c r="N96" i="12"/>
  <c r="T96" i="12" s="1"/>
  <c r="M96" i="12"/>
  <c r="S96" i="12" s="1"/>
  <c r="L96" i="12"/>
  <c r="R96" i="12" s="1"/>
  <c r="H96" i="12"/>
  <c r="G96" i="12"/>
  <c r="F96" i="12"/>
  <c r="E96" i="12"/>
  <c r="D96" i="12"/>
  <c r="T95" i="12"/>
  <c r="P95" i="12"/>
  <c r="V95" i="12" s="1"/>
  <c r="O95" i="12"/>
  <c r="U95" i="12" s="1"/>
  <c r="N95" i="12"/>
  <c r="M95" i="12"/>
  <c r="S95" i="12" s="1"/>
  <c r="L95" i="12"/>
  <c r="R95" i="12" s="1"/>
  <c r="H95" i="12"/>
  <c r="G95" i="12"/>
  <c r="F95" i="12"/>
  <c r="E95" i="12"/>
  <c r="D95" i="12"/>
  <c r="S94" i="12"/>
  <c r="P94" i="12"/>
  <c r="V94" i="12" s="1"/>
  <c r="O94" i="12"/>
  <c r="U94" i="12" s="1"/>
  <c r="N94" i="12"/>
  <c r="T94" i="12" s="1"/>
  <c r="M94" i="12"/>
  <c r="L94" i="12"/>
  <c r="R94" i="12" s="1"/>
  <c r="H94" i="12"/>
  <c r="G94" i="12"/>
  <c r="F94" i="12"/>
  <c r="E94" i="12"/>
  <c r="D94" i="12"/>
  <c r="V93" i="12"/>
  <c r="R93" i="12"/>
  <c r="P93" i="12"/>
  <c r="O93" i="12"/>
  <c r="U93" i="12" s="1"/>
  <c r="N93" i="12"/>
  <c r="T93" i="12" s="1"/>
  <c r="M93" i="12"/>
  <c r="S93" i="12" s="1"/>
  <c r="L93" i="12"/>
  <c r="H93" i="12"/>
  <c r="G93" i="12"/>
  <c r="F93" i="12"/>
  <c r="E93" i="12"/>
  <c r="D93" i="12"/>
  <c r="U92" i="12"/>
  <c r="P92" i="12"/>
  <c r="V92" i="12" s="1"/>
  <c r="O92" i="12"/>
  <c r="N92" i="12"/>
  <c r="T92" i="12" s="1"/>
  <c r="M92" i="12"/>
  <c r="S92" i="12" s="1"/>
  <c r="L92" i="12"/>
  <c r="R92" i="12" s="1"/>
  <c r="H92" i="12"/>
  <c r="G92" i="12"/>
  <c r="F92" i="12"/>
  <c r="E92" i="12"/>
  <c r="D92" i="12"/>
  <c r="T91" i="12"/>
  <c r="P91" i="12"/>
  <c r="V91" i="12" s="1"/>
  <c r="O91" i="12"/>
  <c r="U91" i="12" s="1"/>
  <c r="N91" i="12"/>
  <c r="M91" i="12"/>
  <c r="S91" i="12" s="1"/>
  <c r="L91" i="12"/>
  <c r="R91" i="12" s="1"/>
  <c r="H91" i="12"/>
  <c r="G91" i="12"/>
  <c r="F91" i="12"/>
  <c r="E91" i="12"/>
  <c r="D91" i="12"/>
  <c r="S90" i="12"/>
  <c r="P90" i="12"/>
  <c r="V90" i="12" s="1"/>
  <c r="O90" i="12"/>
  <c r="U90" i="12" s="1"/>
  <c r="N90" i="12"/>
  <c r="T90" i="12" s="1"/>
  <c r="M90" i="12"/>
  <c r="L90" i="12"/>
  <c r="R90" i="12" s="1"/>
  <c r="H90" i="12"/>
  <c r="G90" i="12"/>
  <c r="F90" i="12"/>
  <c r="E90" i="12"/>
  <c r="D90" i="12"/>
  <c r="V89" i="12"/>
  <c r="R89" i="12"/>
  <c r="P89" i="12"/>
  <c r="O89" i="12"/>
  <c r="U89" i="12" s="1"/>
  <c r="N89" i="12"/>
  <c r="T89" i="12" s="1"/>
  <c r="M89" i="12"/>
  <c r="S89" i="12" s="1"/>
  <c r="L89" i="12"/>
  <c r="H89" i="12"/>
  <c r="G89" i="12"/>
  <c r="F89" i="12"/>
  <c r="E89" i="12"/>
  <c r="D89" i="12"/>
  <c r="U88" i="12"/>
  <c r="P88" i="12"/>
  <c r="V88" i="12" s="1"/>
  <c r="O88" i="12"/>
  <c r="N88" i="12"/>
  <c r="T88" i="12" s="1"/>
  <c r="M88" i="12"/>
  <c r="S88" i="12" s="1"/>
  <c r="L88" i="12"/>
  <c r="R88" i="12" s="1"/>
  <c r="H88" i="12"/>
  <c r="G88" i="12"/>
  <c r="F88" i="12"/>
  <c r="E88" i="12"/>
  <c r="D88" i="12"/>
  <c r="T87" i="12"/>
  <c r="P87" i="12"/>
  <c r="V87" i="12" s="1"/>
  <c r="O87" i="12"/>
  <c r="U87" i="12" s="1"/>
  <c r="N87" i="12"/>
  <c r="M87" i="12"/>
  <c r="S87" i="12" s="1"/>
  <c r="L87" i="12"/>
  <c r="R87" i="12" s="1"/>
  <c r="H87" i="12"/>
  <c r="G87" i="12"/>
  <c r="F87" i="12"/>
  <c r="E87" i="12"/>
  <c r="D87" i="12"/>
  <c r="S86" i="12"/>
  <c r="P86" i="12"/>
  <c r="V86" i="12" s="1"/>
  <c r="O86" i="12"/>
  <c r="U86" i="12" s="1"/>
  <c r="N86" i="12"/>
  <c r="T86" i="12" s="1"/>
  <c r="M86" i="12"/>
  <c r="L86" i="12"/>
  <c r="R86" i="12" s="1"/>
  <c r="H86" i="12"/>
  <c r="G86" i="12"/>
  <c r="F86" i="12"/>
  <c r="E86" i="12"/>
  <c r="D86" i="12"/>
  <c r="V85" i="12"/>
  <c r="R85" i="12"/>
  <c r="P85" i="12"/>
  <c r="O85" i="12"/>
  <c r="U85" i="12" s="1"/>
  <c r="N85" i="12"/>
  <c r="T85" i="12" s="1"/>
  <c r="M85" i="12"/>
  <c r="S85" i="12" s="1"/>
  <c r="L85" i="12"/>
  <c r="H85" i="12"/>
  <c r="G85" i="12"/>
  <c r="F85" i="12"/>
  <c r="E85" i="12"/>
  <c r="D85" i="12"/>
  <c r="U84" i="12"/>
  <c r="P84" i="12"/>
  <c r="V84" i="12" s="1"/>
  <c r="O84" i="12"/>
  <c r="N84" i="12"/>
  <c r="T84" i="12" s="1"/>
  <c r="M84" i="12"/>
  <c r="S84" i="12" s="1"/>
  <c r="L84" i="12"/>
  <c r="R84" i="12" s="1"/>
  <c r="H84" i="12"/>
  <c r="G84" i="12"/>
  <c r="F84" i="12"/>
  <c r="E84" i="12"/>
  <c r="D84" i="12"/>
  <c r="T83" i="12"/>
  <c r="P83" i="12"/>
  <c r="V83" i="12" s="1"/>
  <c r="O83" i="12"/>
  <c r="U83" i="12" s="1"/>
  <c r="N83" i="12"/>
  <c r="M83" i="12"/>
  <c r="S83" i="12" s="1"/>
  <c r="L83" i="12"/>
  <c r="R83" i="12" s="1"/>
  <c r="H83" i="12"/>
  <c r="G83" i="12"/>
  <c r="F83" i="12"/>
  <c r="E83" i="12"/>
  <c r="D83" i="12"/>
  <c r="S82" i="12"/>
  <c r="P82" i="12"/>
  <c r="V82" i="12" s="1"/>
  <c r="O82" i="12"/>
  <c r="U82" i="12" s="1"/>
  <c r="N82" i="12"/>
  <c r="T82" i="12" s="1"/>
  <c r="M82" i="12"/>
  <c r="L82" i="12"/>
  <c r="R82" i="12" s="1"/>
  <c r="H82" i="12"/>
  <c r="G82" i="12"/>
  <c r="F82" i="12"/>
  <c r="E82" i="12"/>
  <c r="D82" i="12"/>
  <c r="V81" i="12"/>
  <c r="R81" i="12"/>
  <c r="P81" i="12"/>
  <c r="O81" i="12"/>
  <c r="U81" i="12" s="1"/>
  <c r="N81" i="12"/>
  <c r="T81" i="12" s="1"/>
  <c r="M81" i="12"/>
  <c r="S81" i="12" s="1"/>
  <c r="L81" i="12"/>
  <c r="H81" i="12"/>
  <c r="G81" i="12"/>
  <c r="F81" i="12"/>
  <c r="E81" i="12"/>
  <c r="D81" i="12"/>
  <c r="U80" i="12"/>
  <c r="P80" i="12"/>
  <c r="V80" i="12" s="1"/>
  <c r="O80" i="12"/>
  <c r="N80" i="12"/>
  <c r="T80" i="12" s="1"/>
  <c r="M80" i="12"/>
  <c r="S80" i="12" s="1"/>
  <c r="L80" i="12"/>
  <c r="R80" i="12" s="1"/>
  <c r="H80" i="12"/>
  <c r="G80" i="12"/>
  <c r="F80" i="12"/>
  <c r="E80" i="12"/>
  <c r="E16" i="12" s="1"/>
  <c r="D16" i="12" s="1"/>
  <c r="D80" i="12"/>
  <c r="T79" i="12"/>
  <c r="P79" i="12"/>
  <c r="V79" i="12" s="1"/>
  <c r="O79" i="12"/>
  <c r="U79" i="12" s="1"/>
  <c r="N79" i="12"/>
  <c r="M79" i="12"/>
  <c r="S79" i="12" s="1"/>
  <c r="L79" i="12"/>
  <c r="R79" i="12" s="1"/>
  <c r="H79" i="12"/>
  <c r="G79" i="12"/>
  <c r="F79" i="12"/>
  <c r="E79" i="12"/>
  <c r="D79" i="12"/>
  <c r="S78" i="12"/>
  <c r="P78" i="12"/>
  <c r="V78" i="12" s="1"/>
  <c r="O78" i="12"/>
  <c r="U78" i="12" s="1"/>
  <c r="N78" i="12"/>
  <c r="T78" i="12" s="1"/>
  <c r="M78" i="12"/>
  <c r="L78" i="12"/>
  <c r="R78" i="12" s="1"/>
  <c r="H78" i="12"/>
  <c r="G78" i="12"/>
  <c r="G14" i="12" s="1"/>
  <c r="F78" i="12"/>
  <c r="E78" i="12"/>
  <c r="D78" i="12"/>
  <c r="V77" i="12"/>
  <c r="R77" i="12"/>
  <c r="P77" i="12"/>
  <c r="O77" i="12"/>
  <c r="U77" i="12" s="1"/>
  <c r="N77" i="12"/>
  <c r="T77" i="12" s="1"/>
  <c r="M77" i="12"/>
  <c r="S77" i="12" s="1"/>
  <c r="L77" i="12"/>
  <c r="H77" i="12"/>
  <c r="G77" i="12"/>
  <c r="F77" i="12"/>
  <c r="E77" i="12"/>
  <c r="D77" i="12"/>
  <c r="U76" i="12"/>
  <c r="P76" i="12"/>
  <c r="V76" i="12" s="1"/>
  <c r="O76" i="12"/>
  <c r="N76" i="12"/>
  <c r="T76" i="12" s="1"/>
  <c r="M76" i="12"/>
  <c r="S76" i="12" s="1"/>
  <c r="L76" i="12"/>
  <c r="R76" i="12" s="1"/>
  <c r="H76" i="12"/>
  <c r="G76" i="12"/>
  <c r="F76" i="12"/>
  <c r="E76" i="12"/>
  <c r="D76" i="12"/>
  <c r="T75" i="12"/>
  <c r="P75" i="12"/>
  <c r="V75" i="12" s="1"/>
  <c r="O75" i="12"/>
  <c r="U75" i="12" s="1"/>
  <c r="N75" i="12"/>
  <c r="M75" i="12"/>
  <c r="S75" i="12" s="1"/>
  <c r="L75" i="12"/>
  <c r="R75" i="12" s="1"/>
  <c r="H75" i="12"/>
  <c r="G75" i="12"/>
  <c r="F75" i="12"/>
  <c r="E75" i="12"/>
  <c r="D75" i="12"/>
  <c r="S74" i="12"/>
  <c r="P74" i="12"/>
  <c r="V74" i="12" s="1"/>
  <c r="O74" i="12"/>
  <c r="U74" i="12" s="1"/>
  <c r="N74" i="12"/>
  <c r="T74" i="12" s="1"/>
  <c r="M74" i="12"/>
  <c r="L74" i="12"/>
  <c r="R74" i="12" s="1"/>
  <c r="H74" i="12"/>
  <c r="G74" i="12"/>
  <c r="F74" i="12"/>
  <c r="E74" i="12"/>
  <c r="D74" i="12"/>
  <c r="V73" i="12"/>
  <c r="R73" i="12"/>
  <c r="P73" i="12"/>
  <c r="O73" i="12"/>
  <c r="U73" i="12" s="1"/>
  <c r="N73" i="12"/>
  <c r="T73" i="12" s="1"/>
  <c r="M73" i="12"/>
  <c r="S73" i="12" s="1"/>
  <c r="L73" i="12"/>
  <c r="H73" i="12"/>
  <c r="G73" i="12"/>
  <c r="F73" i="12"/>
  <c r="E73" i="12"/>
  <c r="D73" i="12"/>
  <c r="U72" i="12"/>
  <c r="P72" i="12"/>
  <c r="V72" i="12" s="1"/>
  <c r="O72" i="12"/>
  <c r="N72" i="12"/>
  <c r="T72" i="12" s="1"/>
  <c r="M72" i="12"/>
  <c r="S72" i="12" s="1"/>
  <c r="L72" i="12"/>
  <c r="R72" i="12" s="1"/>
  <c r="H72" i="12"/>
  <c r="G72" i="12"/>
  <c r="F72" i="12"/>
  <c r="E72" i="12"/>
  <c r="D72" i="12"/>
  <c r="V71" i="12"/>
  <c r="T71" i="12"/>
  <c r="P71" i="12"/>
  <c r="O71" i="12"/>
  <c r="U71" i="12" s="1"/>
  <c r="N71" i="12"/>
  <c r="M71" i="12"/>
  <c r="S71" i="12" s="1"/>
  <c r="L71" i="12"/>
  <c r="R71" i="12" s="1"/>
  <c r="H71" i="12"/>
  <c r="H19" i="12" s="1"/>
  <c r="G71" i="12"/>
  <c r="F71" i="12"/>
  <c r="E71" i="12"/>
  <c r="D71" i="12"/>
  <c r="U70" i="12"/>
  <c r="S70" i="12"/>
  <c r="P70" i="12"/>
  <c r="V70" i="12" s="1"/>
  <c r="O70" i="12"/>
  <c r="N70" i="12"/>
  <c r="T70" i="12" s="1"/>
  <c r="M70" i="12"/>
  <c r="L70" i="12"/>
  <c r="R70" i="12" s="1"/>
  <c r="H70" i="12"/>
  <c r="G70" i="12"/>
  <c r="G18" i="12" s="1"/>
  <c r="F70" i="12"/>
  <c r="E70" i="12"/>
  <c r="D70" i="12"/>
  <c r="V69" i="12"/>
  <c r="T69" i="12"/>
  <c r="R69" i="12"/>
  <c r="P69" i="12"/>
  <c r="O69" i="12"/>
  <c r="U69" i="12" s="1"/>
  <c r="N69" i="12"/>
  <c r="M69" i="12"/>
  <c r="S69" i="12" s="1"/>
  <c r="L69" i="12"/>
  <c r="H69" i="12"/>
  <c r="G69" i="12"/>
  <c r="F69" i="12"/>
  <c r="E69" i="12"/>
  <c r="D69" i="12"/>
  <c r="U68" i="12"/>
  <c r="S68" i="12"/>
  <c r="P68" i="12"/>
  <c r="V68" i="12" s="1"/>
  <c r="O68" i="12"/>
  <c r="N68" i="12"/>
  <c r="T68" i="12" s="1"/>
  <c r="M68" i="12"/>
  <c r="L68" i="12"/>
  <c r="R68" i="12" s="1"/>
  <c r="H68" i="12"/>
  <c r="G68" i="12"/>
  <c r="F68" i="12"/>
  <c r="E68" i="12"/>
  <c r="D68" i="12"/>
  <c r="V67" i="12"/>
  <c r="T67" i="12"/>
  <c r="R67" i="12"/>
  <c r="P67" i="12"/>
  <c r="O67" i="12"/>
  <c r="U67" i="12" s="1"/>
  <c r="N67" i="12"/>
  <c r="M67" i="12"/>
  <c r="S67" i="12" s="1"/>
  <c r="L67" i="12"/>
  <c r="H67" i="12"/>
  <c r="G67" i="12"/>
  <c r="F67" i="12"/>
  <c r="E67" i="12"/>
  <c r="D67" i="12"/>
  <c r="U66" i="12"/>
  <c r="S66" i="12"/>
  <c r="P66" i="12"/>
  <c r="V66" i="12" s="1"/>
  <c r="O66" i="12"/>
  <c r="N66" i="12"/>
  <c r="T66" i="12" s="1"/>
  <c r="M66" i="12"/>
  <c r="L66" i="12"/>
  <c r="R66" i="12" s="1"/>
  <c r="H66" i="12"/>
  <c r="G66" i="12"/>
  <c r="F66" i="12"/>
  <c r="E66" i="12"/>
  <c r="D66" i="12"/>
  <c r="V65" i="12"/>
  <c r="T65" i="12"/>
  <c r="R65" i="12"/>
  <c r="P65" i="12"/>
  <c r="O65" i="12"/>
  <c r="U65" i="12" s="1"/>
  <c r="N65" i="12"/>
  <c r="M65" i="12"/>
  <c r="S65" i="12" s="1"/>
  <c r="L65" i="12"/>
  <c r="H65" i="12"/>
  <c r="G65" i="12"/>
  <c r="F65" i="12"/>
  <c r="F135" i="12" s="1"/>
  <c r="E65" i="12"/>
  <c r="D65" i="12"/>
  <c r="U64" i="12"/>
  <c r="S64" i="12"/>
  <c r="P64" i="12"/>
  <c r="O64" i="12"/>
  <c r="N64" i="12"/>
  <c r="T64" i="12" s="1"/>
  <c r="M64" i="12"/>
  <c r="L64" i="12"/>
  <c r="R64" i="12" s="1"/>
  <c r="H64" i="12"/>
  <c r="G64" i="12"/>
  <c r="F64" i="12"/>
  <c r="E64" i="12"/>
  <c r="E5" i="12" s="1"/>
  <c r="D64" i="12"/>
  <c r="V63" i="12"/>
  <c r="T63" i="12"/>
  <c r="R63" i="12"/>
  <c r="P63" i="12"/>
  <c r="O63" i="12"/>
  <c r="U63" i="12" s="1"/>
  <c r="N63" i="12"/>
  <c r="M63" i="12"/>
  <c r="S63" i="12" s="1"/>
  <c r="L63" i="12"/>
  <c r="H63" i="12"/>
  <c r="G63" i="12"/>
  <c r="F63" i="12"/>
  <c r="E63" i="12"/>
  <c r="D63" i="12"/>
  <c r="U62" i="12"/>
  <c r="S62" i="12"/>
  <c r="P62" i="12"/>
  <c r="V62" i="12" s="1"/>
  <c r="O62" i="12"/>
  <c r="N62" i="12"/>
  <c r="M62" i="12"/>
  <c r="L62" i="12"/>
  <c r="R62" i="12" s="1"/>
  <c r="H62" i="12"/>
  <c r="G62" i="12"/>
  <c r="G5" i="12" s="1"/>
  <c r="F62" i="12"/>
  <c r="E62" i="12"/>
  <c r="D62" i="12"/>
  <c r="V61" i="12"/>
  <c r="T61" i="12"/>
  <c r="R61" i="12"/>
  <c r="P61" i="12"/>
  <c r="O61" i="12"/>
  <c r="O135" i="12" s="1"/>
  <c r="N61" i="12"/>
  <c r="M61" i="12"/>
  <c r="L61" i="12"/>
  <c r="H61" i="12"/>
  <c r="H135" i="12" s="1"/>
  <c r="G61" i="12"/>
  <c r="F61" i="12"/>
  <c r="E61" i="12"/>
  <c r="D61" i="12"/>
  <c r="U60" i="12"/>
  <c r="S60" i="12"/>
  <c r="P60" i="12"/>
  <c r="V60" i="12" s="1"/>
  <c r="O60" i="12"/>
  <c r="N60" i="12"/>
  <c r="T60" i="12" s="1"/>
  <c r="M60" i="12"/>
  <c r="L60" i="12"/>
  <c r="R60" i="12" s="1"/>
  <c r="H60" i="12"/>
  <c r="G60" i="12"/>
  <c r="F60" i="12"/>
  <c r="E60" i="12"/>
  <c r="D60" i="12"/>
  <c r="V58" i="12"/>
  <c r="T58" i="12"/>
  <c r="R58" i="12"/>
  <c r="P58" i="12"/>
  <c r="O58" i="12"/>
  <c r="U58" i="12" s="1"/>
  <c r="N58" i="12"/>
  <c r="M58" i="12"/>
  <c r="S58" i="12" s="1"/>
  <c r="L58" i="12"/>
  <c r="H58" i="12"/>
  <c r="G58" i="12"/>
  <c r="F58" i="12"/>
  <c r="F19" i="12" s="1"/>
  <c r="D19" i="12" s="1"/>
  <c r="E58" i="12"/>
  <c r="D58" i="12"/>
  <c r="U57" i="12"/>
  <c r="S57" i="12"/>
  <c r="P57" i="12"/>
  <c r="V57" i="12" s="1"/>
  <c r="O57" i="12"/>
  <c r="N57" i="12"/>
  <c r="T57" i="12" s="1"/>
  <c r="M57" i="12"/>
  <c r="L57" i="12"/>
  <c r="R57" i="12" s="1"/>
  <c r="H57" i="12"/>
  <c r="G57" i="12"/>
  <c r="F57" i="12"/>
  <c r="E57" i="12"/>
  <c r="D57" i="12"/>
  <c r="V56" i="12"/>
  <c r="T56" i="12"/>
  <c r="R56" i="12"/>
  <c r="P56" i="12"/>
  <c r="O56" i="12"/>
  <c r="U56" i="12" s="1"/>
  <c r="N56" i="12"/>
  <c r="M56" i="12"/>
  <c r="S56" i="12" s="1"/>
  <c r="L56" i="12"/>
  <c r="H56" i="12"/>
  <c r="G56" i="12"/>
  <c r="F56" i="12"/>
  <c r="E56" i="12"/>
  <c r="D56" i="12"/>
  <c r="U55" i="12"/>
  <c r="S55" i="12"/>
  <c r="P55" i="12"/>
  <c r="V55" i="12" s="1"/>
  <c r="O55" i="12"/>
  <c r="N55" i="12"/>
  <c r="T55" i="12" s="1"/>
  <c r="M55" i="12"/>
  <c r="L55" i="12"/>
  <c r="R55" i="12" s="1"/>
  <c r="H55" i="12"/>
  <c r="G55" i="12"/>
  <c r="F55" i="12"/>
  <c r="E55" i="12"/>
  <c r="D55" i="12"/>
  <c r="V54" i="12"/>
  <c r="T54" i="12"/>
  <c r="R54" i="12"/>
  <c r="P54" i="12"/>
  <c r="O54" i="12"/>
  <c r="U54" i="12" s="1"/>
  <c r="N54" i="12"/>
  <c r="M54" i="12"/>
  <c r="S54" i="12" s="1"/>
  <c r="L54" i="12"/>
  <c r="H54" i="12"/>
  <c r="G54" i="12"/>
  <c r="F54" i="12"/>
  <c r="E54" i="12"/>
  <c r="D54" i="12"/>
  <c r="U53" i="12"/>
  <c r="S53" i="12"/>
  <c r="P53" i="12"/>
  <c r="V53" i="12" s="1"/>
  <c r="O53" i="12"/>
  <c r="N53" i="12"/>
  <c r="T53" i="12" s="1"/>
  <c r="M53" i="12"/>
  <c r="L53" i="12"/>
  <c r="R53" i="12" s="1"/>
  <c r="H53" i="12"/>
  <c r="G53" i="12"/>
  <c r="F53" i="12"/>
  <c r="E53" i="12"/>
  <c r="D53" i="12"/>
  <c r="V52" i="12"/>
  <c r="T52" i="12"/>
  <c r="R52" i="12"/>
  <c r="P52" i="12"/>
  <c r="O52" i="12"/>
  <c r="U52" i="12" s="1"/>
  <c r="N52" i="12"/>
  <c r="M52" i="12"/>
  <c r="S52" i="12" s="1"/>
  <c r="L52" i="12"/>
  <c r="H52" i="12"/>
  <c r="G52" i="12"/>
  <c r="F52" i="12"/>
  <c r="E52" i="12"/>
  <c r="D52" i="12"/>
  <c r="U51" i="12"/>
  <c r="S51" i="12"/>
  <c r="P51" i="12"/>
  <c r="V51" i="12" s="1"/>
  <c r="O51" i="12"/>
  <c r="N51" i="12"/>
  <c r="T51" i="12" s="1"/>
  <c r="M51" i="12"/>
  <c r="L51" i="12"/>
  <c r="R51" i="12" s="1"/>
  <c r="H51" i="12"/>
  <c r="G51" i="12"/>
  <c r="F51" i="12"/>
  <c r="E51" i="12"/>
  <c r="D51" i="12"/>
  <c r="V50" i="12"/>
  <c r="T50" i="12"/>
  <c r="R50" i="12"/>
  <c r="P50" i="12"/>
  <c r="O50" i="12"/>
  <c r="U50" i="12" s="1"/>
  <c r="N50" i="12"/>
  <c r="M50" i="12"/>
  <c r="S50" i="12" s="1"/>
  <c r="L50" i="12"/>
  <c r="H50" i="12"/>
  <c r="G50" i="12"/>
  <c r="F50" i="12"/>
  <c r="F9" i="12" s="1"/>
  <c r="E50" i="12"/>
  <c r="D50" i="12"/>
  <c r="U49" i="12"/>
  <c r="S49" i="12"/>
  <c r="P49" i="12"/>
  <c r="V49" i="12" s="1"/>
  <c r="O49" i="12"/>
  <c r="N49" i="12"/>
  <c r="T49" i="12" s="1"/>
  <c r="M49" i="12"/>
  <c r="L49" i="12"/>
  <c r="R49" i="12" s="1"/>
  <c r="H49" i="12"/>
  <c r="G49" i="12"/>
  <c r="F49" i="12"/>
  <c r="E49" i="12"/>
  <c r="D49" i="12"/>
  <c r="V48" i="12"/>
  <c r="T48" i="12"/>
  <c r="R48" i="12"/>
  <c r="P48" i="12"/>
  <c r="O48" i="12"/>
  <c r="U48" i="12" s="1"/>
  <c r="N48" i="12"/>
  <c r="M48" i="12"/>
  <c r="S48" i="12" s="1"/>
  <c r="L48" i="12"/>
  <c r="H48" i="12"/>
  <c r="G48" i="12"/>
  <c r="F48" i="12"/>
  <c r="E48" i="12"/>
  <c r="D48" i="12"/>
  <c r="U47" i="12"/>
  <c r="S47" i="12"/>
  <c r="P47" i="12"/>
  <c r="V47" i="12" s="1"/>
  <c r="O47" i="12"/>
  <c r="N47" i="12"/>
  <c r="T47" i="12" s="1"/>
  <c r="M47" i="12"/>
  <c r="L47" i="12"/>
  <c r="R47" i="12" s="1"/>
  <c r="H47" i="12"/>
  <c r="G47" i="12"/>
  <c r="G59" i="12" s="1"/>
  <c r="F47" i="12"/>
  <c r="E47" i="12"/>
  <c r="D47" i="12"/>
  <c r="V46" i="12"/>
  <c r="T46" i="12"/>
  <c r="R46" i="12"/>
  <c r="P46" i="12"/>
  <c r="O46" i="12"/>
  <c r="U46" i="12" s="1"/>
  <c r="N46" i="12"/>
  <c r="M46" i="12"/>
  <c r="L46" i="12"/>
  <c r="H46" i="12"/>
  <c r="G46" i="12"/>
  <c r="F46" i="12"/>
  <c r="E46" i="12"/>
  <c r="D46" i="12"/>
  <c r="U45" i="12"/>
  <c r="S45" i="12"/>
  <c r="P45" i="12"/>
  <c r="V45" i="12" s="1"/>
  <c r="O45" i="12"/>
  <c r="N45" i="12"/>
  <c r="T45" i="12" s="1"/>
  <c r="M45" i="12"/>
  <c r="L45" i="12"/>
  <c r="R45" i="12" s="1"/>
  <c r="H45" i="12"/>
  <c r="G45" i="12"/>
  <c r="F45" i="12"/>
  <c r="E45" i="12"/>
  <c r="D45" i="12"/>
  <c r="V43" i="12"/>
  <c r="T43" i="12"/>
  <c r="R43" i="12"/>
  <c r="P43" i="12"/>
  <c r="O43" i="12"/>
  <c r="U43" i="12" s="1"/>
  <c r="N43" i="12"/>
  <c r="M43" i="12"/>
  <c r="S43" i="12" s="1"/>
  <c r="L43" i="12"/>
  <c r="H43" i="12"/>
  <c r="G43" i="12"/>
  <c r="F43" i="12"/>
  <c r="E43" i="12"/>
  <c r="D43" i="12"/>
  <c r="U42" i="12"/>
  <c r="S42" i="12"/>
  <c r="P42" i="12"/>
  <c r="V42" i="12" s="1"/>
  <c r="O42" i="12"/>
  <c r="N42" i="12"/>
  <c r="T42" i="12" s="1"/>
  <c r="M42" i="12"/>
  <c r="L42" i="12"/>
  <c r="R42" i="12" s="1"/>
  <c r="H42" i="12"/>
  <c r="G42" i="12"/>
  <c r="F42" i="12"/>
  <c r="E42" i="12"/>
  <c r="D42" i="12"/>
  <c r="V41" i="12"/>
  <c r="T41" i="12"/>
  <c r="R41" i="12"/>
  <c r="P41" i="12"/>
  <c r="P17" i="12" s="1"/>
  <c r="O41" i="12"/>
  <c r="U41" i="12" s="1"/>
  <c r="N41" i="12"/>
  <c r="M41" i="12"/>
  <c r="S41" i="12" s="1"/>
  <c r="L41" i="12"/>
  <c r="H41" i="12"/>
  <c r="H17" i="12" s="1"/>
  <c r="D17" i="12" s="1"/>
  <c r="G41" i="12"/>
  <c r="F41" i="12"/>
  <c r="E41" i="12"/>
  <c r="E17" i="12" s="1"/>
  <c r="D41" i="12"/>
  <c r="U40" i="12"/>
  <c r="S40" i="12"/>
  <c r="P40" i="12"/>
  <c r="V40" i="12" s="1"/>
  <c r="O40" i="12"/>
  <c r="O16" i="12" s="1"/>
  <c r="U16" i="12" s="1"/>
  <c r="N40" i="12"/>
  <c r="T40" i="12" s="1"/>
  <c r="M40" i="12"/>
  <c r="L40" i="12"/>
  <c r="R40" i="12" s="1"/>
  <c r="H40" i="12"/>
  <c r="H16" i="12" s="1"/>
  <c r="G40" i="12"/>
  <c r="F40" i="12"/>
  <c r="E40" i="12"/>
  <c r="D40" i="12"/>
  <c r="V39" i="12"/>
  <c r="T39" i="12"/>
  <c r="R39" i="12"/>
  <c r="P39" i="12"/>
  <c r="O39" i="12"/>
  <c r="U39" i="12" s="1"/>
  <c r="N39" i="12"/>
  <c r="M39" i="12"/>
  <c r="S39" i="12" s="1"/>
  <c r="L39" i="12"/>
  <c r="H39" i="12"/>
  <c r="G39" i="12"/>
  <c r="F39" i="12"/>
  <c r="F15" i="12" s="1"/>
  <c r="E39" i="12"/>
  <c r="D39" i="12"/>
  <c r="U38" i="12"/>
  <c r="S38" i="12"/>
  <c r="P38" i="12"/>
  <c r="V38" i="12" s="1"/>
  <c r="O38" i="12"/>
  <c r="N38" i="12"/>
  <c r="T38" i="12" s="1"/>
  <c r="M38" i="12"/>
  <c r="M14" i="12" s="1"/>
  <c r="S14" i="12" s="1"/>
  <c r="L38" i="12"/>
  <c r="R38" i="12" s="1"/>
  <c r="H38" i="12"/>
  <c r="G38" i="12"/>
  <c r="F38" i="12"/>
  <c r="F14" i="12" s="1"/>
  <c r="E38" i="12"/>
  <c r="E14" i="12" s="1"/>
  <c r="D14" i="12" s="1"/>
  <c r="D38" i="12"/>
  <c r="V37" i="12"/>
  <c r="T37" i="12"/>
  <c r="R37" i="12"/>
  <c r="P37" i="12"/>
  <c r="O37" i="12"/>
  <c r="U37" i="12" s="1"/>
  <c r="N37" i="12"/>
  <c r="M37" i="12"/>
  <c r="S37" i="12" s="1"/>
  <c r="L37" i="12"/>
  <c r="H37" i="12"/>
  <c r="G37" i="12"/>
  <c r="F37" i="12"/>
  <c r="E37" i="12"/>
  <c r="D37" i="12"/>
  <c r="U36" i="12"/>
  <c r="S36" i="12"/>
  <c r="P36" i="12"/>
  <c r="V36" i="12" s="1"/>
  <c r="O36" i="12"/>
  <c r="N36" i="12"/>
  <c r="T36" i="12" s="1"/>
  <c r="M36" i="12"/>
  <c r="L36" i="12"/>
  <c r="R36" i="12" s="1"/>
  <c r="H36" i="12"/>
  <c r="G36" i="12"/>
  <c r="G44" i="12" s="1"/>
  <c r="F36" i="12"/>
  <c r="E36" i="12"/>
  <c r="D36" i="12"/>
  <c r="V35" i="12"/>
  <c r="T35" i="12"/>
  <c r="R35" i="12"/>
  <c r="P35" i="12"/>
  <c r="O35" i="12"/>
  <c r="U35" i="12" s="1"/>
  <c r="N35" i="12"/>
  <c r="M35" i="12"/>
  <c r="S35" i="12" s="1"/>
  <c r="L35" i="12"/>
  <c r="H35" i="12"/>
  <c r="G35" i="12"/>
  <c r="F35" i="12"/>
  <c r="E35" i="12"/>
  <c r="D35" i="12"/>
  <c r="U34" i="12"/>
  <c r="S34" i="12"/>
  <c r="P34" i="12"/>
  <c r="V34" i="12" s="1"/>
  <c r="O34" i="12"/>
  <c r="N34" i="12"/>
  <c r="T34" i="12" s="1"/>
  <c r="M34" i="12"/>
  <c r="L34" i="12"/>
  <c r="R34" i="12" s="1"/>
  <c r="H34" i="12"/>
  <c r="G34" i="12"/>
  <c r="F34" i="12"/>
  <c r="E34" i="12"/>
  <c r="E8" i="12" s="1"/>
  <c r="D8" i="12" s="1"/>
  <c r="D34" i="12"/>
  <c r="V33" i="12"/>
  <c r="T33" i="12"/>
  <c r="R33" i="12"/>
  <c r="P33" i="12"/>
  <c r="O33" i="12"/>
  <c r="U33" i="12" s="1"/>
  <c r="N33" i="12"/>
  <c r="M33" i="12"/>
  <c r="S33" i="12" s="1"/>
  <c r="L33" i="12"/>
  <c r="H33" i="12"/>
  <c r="G33" i="12"/>
  <c r="F33" i="12"/>
  <c r="E33" i="12"/>
  <c r="D33" i="12"/>
  <c r="U32" i="12"/>
  <c r="S32" i="12"/>
  <c r="P32" i="12"/>
  <c r="V32" i="12" s="1"/>
  <c r="O32" i="12"/>
  <c r="O44" i="12" s="1"/>
  <c r="N32" i="12"/>
  <c r="T32" i="12" s="1"/>
  <c r="M32" i="12"/>
  <c r="L32" i="12"/>
  <c r="R32" i="12" s="1"/>
  <c r="H32" i="12"/>
  <c r="H44" i="12" s="1"/>
  <c r="G32" i="12"/>
  <c r="F32" i="12"/>
  <c r="E32" i="12"/>
  <c r="E44" i="12" s="1"/>
  <c r="D32" i="12"/>
  <c r="V31" i="12"/>
  <c r="T31" i="12"/>
  <c r="R31" i="12"/>
  <c r="P31" i="12"/>
  <c r="O31" i="12"/>
  <c r="U31" i="12" s="1"/>
  <c r="N31" i="12"/>
  <c r="M31" i="12"/>
  <c r="S31" i="12" s="1"/>
  <c r="L31" i="12"/>
  <c r="H31" i="12"/>
  <c r="G31" i="12"/>
  <c r="F31" i="12"/>
  <c r="E31" i="12"/>
  <c r="D31" i="12"/>
  <c r="U29" i="12"/>
  <c r="S29" i="12"/>
  <c r="P29" i="12"/>
  <c r="V29" i="12" s="1"/>
  <c r="O29" i="12"/>
  <c r="N29" i="12"/>
  <c r="M29" i="12"/>
  <c r="H29" i="12"/>
  <c r="G29" i="12"/>
  <c r="F29" i="12"/>
  <c r="E29" i="12"/>
  <c r="V28" i="12"/>
  <c r="T28" i="12"/>
  <c r="P28" i="12"/>
  <c r="O28" i="12"/>
  <c r="U28" i="12" s="1"/>
  <c r="N28" i="12"/>
  <c r="M28" i="12"/>
  <c r="H28" i="12"/>
  <c r="G28" i="12"/>
  <c r="F28" i="12"/>
  <c r="D28" i="12" s="1"/>
  <c r="E28" i="12"/>
  <c r="U27" i="12"/>
  <c r="S27" i="12"/>
  <c r="P27" i="12"/>
  <c r="V27" i="12" s="1"/>
  <c r="O27" i="12"/>
  <c r="N27" i="12"/>
  <c r="T27" i="12" s="1"/>
  <c r="M27" i="12"/>
  <c r="L27" i="12"/>
  <c r="R27" i="12" s="1"/>
  <c r="H27" i="12"/>
  <c r="G27" i="12"/>
  <c r="F27" i="12"/>
  <c r="E27" i="12"/>
  <c r="D27" i="12" s="1"/>
  <c r="V26" i="12"/>
  <c r="T26" i="12"/>
  <c r="P26" i="12"/>
  <c r="O26" i="12"/>
  <c r="U26" i="12" s="1"/>
  <c r="N26" i="12"/>
  <c r="M26" i="12"/>
  <c r="S26" i="12" s="1"/>
  <c r="H26" i="12"/>
  <c r="D26" i="12" s="1"/>
  <c r="G26" i="12"/>
  <c r="F26" i="12"/>
  <c r="E26" i="12"/>
  <c r="U25" i="12"/>
  <c r="S25" i="12"/>
  <c r="P25" i="12"/>
  <c r="V25" i="12" s="1"/>
  <c r="O25" i="12"/>
  <c r="N25" i="12"/>
  <c r="M25" i="12"/>
  <c r="H25" i="12"/>
  <c r="G25" i="12"/>
  <c r="F25" i="12"/>
  <c r="E25" i="12"/>
  <c r="V24" i="12"/>
  <c r="T24" i="12"/>
  <c r="P24" i="12"/>
  <c r="O24" i="12"/>
  <c r="U24" i="12" s="1"/>
  <c r="N24" i="12"/>
  <c r="M24" i="12"/>
  <c r="H24" i="12"/>
  <c r="G24" i="12"/>
  <c r="F24" i="12"/>
  <c r="D24" i="12" s="1"/>
  <c r="E24" i="12"/>
  <c r="S23" i="12"/>
  <c r="P23" i="12"/>
  <c r="V23" i="12" s="1"/>
  <c r="O23" i="12"/>
  <c r="N23" i="12"/>
  <c r="T23" i="12" s="1"/>
  <c r="M23" i="12"/>
  <c r="L23" i="12"/>
  <c r="H23" i="12"/>
  <c r="G23" i="12"/>
  <c r="U23" i="12" s="1"/>
  <c r="F23" i="12"/>
  <c r="E23" i="12"/>
  <c r="D23" i="12" s="1"/>
  <c r="V22" i="12"/>
  <c r="T22" i="12"/>
  <c r="P22" i="12"/>
  <c r="O22" i="12"/>
  <c r="U22" i="12" s="1"/>
  <c r="N22" i="12"/>
  <c r="M22" i="12"/>
  <c r="H22" i="12"/>
  <c r="H30" i="12" s="1"/>
  <c r="G22" i="12"/>
  <c r="F22" i="12"/>
  <c r="E22" i="12"/>
  <c r="S21" i="12"/>
  <c r="P21" i="12"/>
  <c r="O21" i="12"/>
  <c r="N21" i="12"/>
  <c r="M21" i="12"/>
  <c r="H21" i="12"/>
  <c r="G21" i="12"/>
  <c r="G30" i="12" s="1"/>
  <c r="F21" i="12"/>
  <c r="E21" i="12"/>
  <c r="O19" i="12"/>
  <c r="U19" i="12" s="1"/>
  <c r="M19" i="12"/>
  <c r="N18" i="12"/>
  <c r="T18" i="12" s="1"/>
  <c r="V17" i="12"/>
  <c r="T17" i="12"/>
  <c r="N17" i="12"/>
  <c r="M17" i="12"/>
  <c r="G17" i="12"/>
  <c r="F17" i="12"/>
  <c r="S16" i="12"/>
  <c r="P16" i="12"/>
  <c r="V16" i="12" s="1"/>
  <c r="N16" i="12"/>
  <c r="T16" i="12" s="1"/>
  <c r="M16" i="12"/>
  <c r="G16" i="12"/>
  <c r="F16" i="12"/>
  <c r="V15" i="12"/>
  <c r="P15" i="12"/>
  <c r="M15" i="12"/>
  <c r="H15" i="12"/>
  <c r="E15" i="12"/>
  <c r="N14" i="12"/>
  <c r="T14" i="12" s="1"/>
  <c r="V13" i="12"/>
  <c r="T13" i="12"/>
  <c r="P13" i="12"/>
  <c r="O13" i="12"/>
  <c r="U13" i="12" s="1"/>
  <c r="N13" i="12"/>
  <c r="M13" i="12"/>
  <c r="H13" i="12"/>
  <c r="G13" i="12"/>
  <c r="F13" i="12"/>
  <c r="D13" i="12" s="1"/>
  <c r="E13" i="12"/>
  <c r="U12" i="12"/>
  <c r="S12" i="12"/>
  <c r="P12" i="12"/>
  <c r="V12" i="12" s="1"/>
  <c r="O12" i="12"/>
  <c r="N12" i="12"/>
  <c r="T12" i="12" s="1"/>
  <c r="M12" i="12"/>
  <c r="H12" i="12"/>
  <c r="G12" i="12"/>
  <c r="F12" i="12"/>
  <c r="E12" i="12"/>
  <c r="H11" i="12"/>
  <c r="F11" i="12"/>
  <c r="D11" i="12" s="1"/>
  <c r="S10" i="12"/>
  <c r="P10" i="12"/>
  <c r="V10" i="12" s="1"/>
  <c r="M10" i="12"/>
  <c r="G10" i="12"/>
  <c r="F10" i="12"/>
  <c r="E10" i="12"/>
  <c r="M9" i="12"/>
  <c r="H9" i="12"/>
  <c r="G8" i="12"/>
  <c r="T7" i="12"/>
  <c r="N7" i="12"/>
  <c r="M7" i="12"/>
  <c r="H7" i="12"/>
  <c r="G7" i="12"/>
  <c r="U6" i="12"/>
  <c r="S6" i="12"/>
  <c r="P6" i="12"/>
  <c r="V6" i="12" s="1"/>
  <c r="O6" i="12"/>
  <c r="N6" i="12"/>
  <c r="T6" i="12" s="1"/>
  <c r="M6" i="12"/>
  <c r="H6" i="12"/>
  <c r="G6" i="12"/>
  <c r="F6" i="12"/>
  <c r="E6" i="12"/>
  <c r="M5" i="12"/>
  <c r="H5" i="12"/>
  <c r="S4" i="12"/>
  <c r="P4" i="12"/>
  <c r="V4" i="12" s="1"/>
  <c r="O4" i="12"/>
  <c r="N4" i="12"/>
  <c r="T4" i="12" s="1"/>
  <c r="M4" i="12"/>
  <c r="H4" i="12"/>
  <c r="G4" i="12"/>
  <c r="U4" i="12" s="1"/>
  <c r="F4" i="12"/>
  <c r="E4" i="12"/>
  <c r="R2" i="12"/>
  <c r="U411" i="11"/>
  <c r="R411" i="11"/>
  <c r="P411" i="11"/>
  <c r="V411" i="11" s="1"/>
  <c r="O411" i="11"/>
  <c r="N411" i="11"/>
  <c r="T411" i="11" s="1"/>
  <c r="M411" i="11"/>
  <c r="S411" i="11" s="1"/>
  <c r="L411" i="11"/>
  <c r="H411" i="11"/>
  <c r="G411" i="11"/>
  <c r="F411" i="11"/>
  <c r="E411" i="11"/>
  <c r="D411" i="11"/>
  <c r="T410" i="11"/>
  <c r="P410" i="11"/>
  <c r="V410" i="11" s="1"/>
  <c r="O410" i="11"/>
  <c r="U410" i="11" s="1"/>
  <c r="N410" i="11"/>
  <c r="M410" i="11"/>
  <c r="S410" i="11" s="1"/>
  <c r="L410" i="11"/>
  <c r="R410" i="11" s="1"/>
  <c r="H410" i="11"/>
  <c r="G410" i="11"/>
  <c r="F410" i="11"/>
  <c r="E410" i="11"/>
  <c r="D410" i="11"/>
  <c r="S409" i="11"/>
  <c r="P409" i="11"/>
  <c r="V409" i="11" s="1"/>
  <c r="O409" i="11"/>
  <c r="U409" i="11" s="1"/>
  <c r="N409" i="11"/>
  <c r="T409" i="11" s="1"/>
  <c r="M409" i="11"/>
  <c r="L409" i="11"/>
  <c r="R409" i="11" s="1"/>
  <c r="H409" i="11"/>
  <c r="G409" i="11"/>
  <c r="F409" i="11"/>
  <c r="E409" i="11"/>
  <c r="D409" i="11"/>
  <c r="V408" i="11"/>
  <c r="R408" i="11"/>
  <c r="P408" i="11"/>
  <c r="O408" i="11"/>
  <c r="U408" i="11" s="1"/>
  <c r="N408" i="11"/>
  <c r="M408" i="11"/>
  <c r="L408" i="11"/>
  <c r="H408" i="11"/>
  <c r="G408" i="11"/>
  <c r="G412" i="11" s="1"/>
  <c r="F408" i="11"/>
  <c r="F412" i="11" s="1"/>
  <c r="E408" i="11"/>
  <c r="D408" i="11"/>
  <c r="V407" i="11"/>
  <c r="U407" i="11"/>
  <c r="R407" i="11"/>
  <c r="P407" i="11"/>
  <c r="O407" i="11"/>
  <c r="N407" i="11"/>
  <c r="T407" i="11" s="1"/>
  <c r="M407" i="11"/>
  <c r="S407" i="11" s="1"/>
  <c r="L407" i="11"/>
  <c r="H407" i="11"/>
  <c r="G407" i="11"/>
  <c r="F407" i="11"/>
  <c r="E407" i="11"/>
  <c r="D407" i="11"/>
  <c r="O406" i="11"/>
  <c r="N406" i="11"/>
  <c r="H406" i="11"/>
  <c r="G406" i="11"/>
  <c r="D406" i="11"/>
  <c r="V405" i="11"/>
  <c r="R405" i="11"/>
  <c r="P405" i="11"/>
  <c r="O405" i="11"/>
  <c r="U405" i="11" s="1"/>
  <c r="N405" i="11"/>
  <c r="T405" i="11" s="1"/>
  <c r="M405" i="11"/>
  <c r="S405" i="11" s="1"/>
  <c r="L405" i="11"/>
  <c r="H405" i="11"/>
  <c r="G405" i="11"/>
  <c r="F405" i="11"/>
  <c r="E405" i="11"/>
  <c r="D405" i="11"/>
  <c r="U404" i="11"/>
  <c r="R404" i="11"/>
  <c r="P404" i="11"/>
  <c r="P406" i="11" s="1"/>
  <c r="O404" i="11"/>
  <c r="N404" i="11"/>
  <c r="T404" i="11" s="1"/>
  <c r="M404" i="11"/>
  <c r="L404" i="11"/>
  <c r="H404" i="11"/>
  <c r="G404" i="11"/>
  <c r="F404" i="11"/>
  <c r="F406" i="11" s="1"/>
  <c r="E404" i="11"/>
  <c r="E406" i="11" s="1"/>
  <c r="D404" i="11"/>
  <c r="T403" i="11"/>
  <c r="S403" i="11"/>
  <c r="P403" i="11"/>
  <c r="V403" i="11" s="1"/>
  <c r="O403" i="11"/>
  <c r="U403" i="11" s="1"/>
  <c r="N403" i="11"/>
  <c r="M403" i="11"/>
  <c r="L403" i="11"/>
  <c r="R403" i="11" s="1"/>
  <c r="H403" i="11"/>
  <c r="G403" i="11"/>
  <c r="F403" i="11"/>
  <c r="E403" i="11"/>
  <c r="D403" i="11"/>
  <c r="N402" i="11"/>
  <c r="G402" i="11"/>
  <c r="V401" i="11"/>
  <c r="U401" i="11"/>
  <c r="T401" i="11"/>
  <c r="P401" i="11"/>
  <c r="O401" i="11"/>
  <c r="N401" i="11"/>
  <c r="M401" i="11"/>
  <c r="L401" i="11"/>
  <c r="R401" i="11" s="1"/>
  <c r="H401" i="11"/>
  <c r="G401" i="11"/>
  <c r="F401" i="11"/>
  <c r="F402" i="11" s="1"/>
  <c r="E401" i="11"/>
  <c r="D401" i="11"/>
  <c r="T400" i="11"/>
  <c r="S400" i="11"/>
  <c r="P400" i="11"/>
  <c r="O400" i="11"/>
  <c r="O402" i="11" s="1"/>
  <c r="N400" i="11"/>
  <c r="M400" i="11"/>
  <c r="L400" i="11"/>
  <c r="R400" i="11" s="1"/>
  <c r="H400" i="11"/>
  <c r="H402" i="11" s="1"/>
  <c r="G400" i="11"/>
  <c r="F400" i="11"/>
  <c r="E400" i="11"/>
  <c r="D400" i="11"/>
  <c r="V399" i="11"/>
  <c r="T399" i="11"/>
  <c r="S399" i="11"/>
  <c r="R399" i="11"/>
  <c r="P399" i="11"/>
  <c r="O399" i="11"/>
  <c r="U399" i="11" s="1"/>
  <c r="N399" i="11"/>
  <c r="M399" i="11"/>
  <c r="L399" i="11"/>
  <c r="H399" i="11"/>
  <c r="G399" i="11"/>
  <c r="F399" i="11"/>
  <c r="E399" i="11"/>
  <c r="D399" i="11"/>
  <c r="F398" i="11"/>
  <c r="T397" i="11"/>
  <c r="S397" i="11"/>
  <c r="P397" i="11"/>
  <c r="V397" i="11" s="1"/>
  <c r="O397" i="11"/>
  <c r="U397" i="11" s="1"/>
  <c r="N397" i="11"/>
  <c r="M397" i="11"/>
  <c r="L397" i="11"/>
  <c r="R397" i="11" s="1"/>
  <c r="H397" i="11"/>
  <c r="G397" i="11"/>
  <c r="F397" i="11"/>
  <c r="E397" i="11"/>
  <c r="E398" i="11" s="1"/>
  <c r="D397" i="11"/>
  <c r="V396" i="11"/>
  <c r="S396" i="11"/>
  <c r="P396" i="11"/>
  <c r="O396" i="11"/>
  <c r="U396" i="11" s="1"/>
  <c r="N396" i="11"/>
  <c r="T396" i="11" s="1"/>
  <c r="M396" i="11"/>
  <c r="L396" i="11"/>
  <c r="R396" i="11" s="1"/>
  <c r="H396" i="11"/>
  <c r="G396" i="11"/>
  <c r="F396" i="11"/>
  <c r="E396" i="11"/>
  <c r="D396" i="11"/>
  <c r="V395" i="11"/>
  <c r="S395" i="11"/>
  <c r="R395" i="11"/>
  <c r="P395" i="11"/>
  <c r="O395" i="11"/>
  <c r="O398" i="11" s="1"/>
  <c r="N395" i="11"/>
  <c r="M395" i="11"/>
  <c r="M398" i="11" s="1"/>
  <c r="L395" i="11"/>
  <c r="H395" i="11"/>
  <c r="H398" i="11" s="1"/>
  <c r="G395" i="11"/>
  <c r="F395" i="11"/>
  <c r="E395" i="11"/>
  <c r="D395" i="11"/>
  <c r="U394" i="11"/>
  <c r="R394" i="11"/>
  <c r="P394" i="11"/>
  <c r="V394" i="11" s="1"/>
  <c r="O394" i="11"/>
  <c r="N394" i="11"/>
  <c r="T394" i="11" s="1"/>
  <c r="M394" i="11"/>
  <c r="S394" i="11" s="1"/>
  <c r="L394" i="11"/>
  <c r="H394" i="11"/>
  <c r="G394" i="11"/>
  <c r="F394" i="11"/>
  <c r="E394" i="11"/>
  <c r="D394" i="11"/>
  <c r="O393" i="11"/>
  <c r="H393" i="11"/>
  <c r="V392" i="11"/>
  <c r="S392" i="11"/>
  <c r="R392" i="11"/>
  <c r="P392" i="11"/>
  <c r="P393" i="11" s="1"/>
  <c r="O392" i="11"/>
  <c r="U392" i="11" s="1"/>
  <c r="N392" i="11"/>
  <c r="M392" i="11"/>
  <c r="M393" i="11" s="1"/>
  <c r="L392" i="11"/>
  <c r="H392" i="11"/>
  <c r="G392" i="11"/>
  <c r="G393" i="11" s="1"/>
  <c r="F392" i="11"/>
  <c r="F393" i="11" s="1"/>
  <c r="E392" i="11"/>
  <c r="E393" i="11" s="1"/>
  <c r="D392" i="11"/>
  <c r="V391" i="11"/>
  <c r="U391" i="11"/>
  <c r="P391" i="11"/>
  <c r="O391" i="11"/>
  <c r="N391" i="11"/>
  <c r="T391" i="11" s="1"/>
  <c r="M391" i="11"/>
  <c r="S391" i="11" s="1"/>
  <c r="L391" i="11"/>
  <c r="R391" i="11" s="1"/>
  <c r="H391" i="11"/>
  <c r="G391" i="11"/>
  <c r="F391" i="11"/>
  <c r="E391" i="11"/>
  <c r="D391" i="11"/>
  <c r="O390" i="11"/>
  <c r="H390" i="11"/>
  <c r="V389" i="11"/>
  <c r="U389" i="11"/>
  <c r="S389" i="11"/>
  <c r="R389" i="11"/>
  <c r="P389" i="11"/>
  <c r="O389" i="11"/>
  <c r="N389" i="11"/>
  <c r="M389" i="11"/>
  <c r="L389" i="11"/>
  <c r="H389" i="11"/>
  <c r="G389" i="11"/>
  <c r="G390" i="11" s="1"/>
  <c r="F389" i="11"/>
  <c r="E389" i="11"/>
  <c r="D389" i="11"/>
  <c r="U388" i="11"/>
  <c r="T388" i="11"/>
  <c r="R388" i="11"/>
  <c r="P388" i="11"/>
  <c r="V388" i="11" s="1"/>
  <c r="O388" i="11"/>
  <c r="N388" i="11"/>
  <c r="M388" i="11"/>
  <c r="S388" i="11" s="1"/>
  <c r="L388" i="11"/>
  <c r="H388" i="11"/>
  <c r="G388" i="11"/>
  <c r="F388" i="11"/>
  <c r="E388" i="11"/>
  <c r="D388" i="11"/>
  <c r="T387" i="11"/>
  <c r="S387" i="11"/>
  <c r="P387" i="11"/>
  <c r="O387" i="11"/>
  <c r="U387" i="11" s="1"/>
  <c r="N387" i="11"/>
  <c r="M387" i="11"/>
  <c r="M390" i="11" s="1"/>
  <c r="L387" i="11"/>
  <c r="R387" i="11" s="1"/>
  <c r="H387" i="11"/>
  <c r="G387" i="11"/>
  <c r="F387" i="11"/>
  <c r="F390" i="11" s="1"/>
  <c r="E387" i="11"/>
  <c r="D387" i="11"/>
  <c r="V386" i="11"/>
  <c r="T386" i="11"/>
  <c r="S386" i="11"/>
  <c r="R386" i="11"/>
  <c r="P386" i="11"/>
  <c r="O386" i="11"/>
  <c r="U386" i="11" s="1"/>
  <c r="N386" i="11"/>
  <c r="M386" i="11"/>
  <c r="L386" i="11"/>
  <c r="H386" i="11"/>
  <c r="G386" i="11"/>
  <c r="F386" i="11"/>
  <c r="E386" i="11"/>
  <c r="D386" i="11"/>
  <c r="M385" i="11"/>
  <c r="F385" i="11"/>
  <c r="T384" i="11"/>
  <c r="S384" i="11"/>
  <c r="P384" i="11"/>
  <c r="V384" i="11" s="1"/>
  <c r="O384" i="11"/>
  <c r="U384" i="11" s="1"/>
  <c r="N384" i="11"/>
  <c r="M384" i="11"/>
  <c r="L384" i="11"/>
  <c r="R384" i="11" s="1"/>
  <c r="H384" i="11"/>
  <c r="G384" i="11"/>
  <c r="F384" i="11"/>
  <c r="E384" i="11"/>
  <c r="E385" i="11" s="1"/>
  <c r="D384" i="11"/>
  <c r="V383" i="11"/>
  <c r="S383" i="11"/>
  <c r="P383" i="11"/>
  <c r="O383" i="11"/>
  <c r="N383" i="11"/>
  <c r="N385" i="11" s="1"/>
  <c r="M383" i="11"/>
  <c r="L383" i="11"/>
  <c r="R383" i="11" s="1"/>
  <c r="H383" i="11"/>
  <c r="H385" i="11" s="1"/>
  <c r="G383" i="11"/>
  <c r="G385" i="11" s="1"/>
  <c r="F383" i="11"/>
  <c r="E383" i="11"/>
  <c r="D383" i="11"/>
  <c r="V382" i="11"/>
  <c r="S382" i="11"/>
  <c r="R382" i="11"/>
  <c r="P382" i="11"/>
  <c r="O382" i="11"/>
  <c r="U382" i="11" s="1"/>
  <c r="N382" i="11"/>
  <c r="T382" i="11" s="1"/>
  <c r="M382" i="11"/>
  <c r="L382" i="11"/>
  <c r="H382" i="11"/>
  <c r="G382" i="11"/>
  <c r="F382" i="11"/>
  <c r="E382" i="11"/>
  <c r="D382" i="11"/>
  <c r="P381" i="11"/>
  <c r="H381" i="11"/>
  <c r="E381" i="11"/>
  <c r="S380" i="11"/>
  <c r="P380" i="11"/>
  <c r="V380" i="11" s="1"/>
  <c r="O380" i="11"/>
  <c r="U380" i="11" s="1"/>
  <c r="N380" i="11"/>
  <c r="T380" i="11" s="1"/>
  <c r="M380" i="11"/>
  <c r="L380" i="11"/>
  <c r="R380" i="11" s="1"/>
  <c r="H380" i="11"/>
  <c r="G380" i="11"/>
  <c r="F380" i="11"/>
  <c r="E380" i="11"/>
  <c r="D380" i="11"/>
  <c r="V379" i="11"/>
  <c r="S379" i="11"/>
  <c r="R379" i="11"/>
  <c r="P379" i="11"/>
  <c r="O379" i="11"/>
  <c r="U379" i="11" s="1"/>
  <c r="N379" i="11"/>
  <c r="M379" i="11"/>
  <c r="M381" i="11" s="1"/>
  <c r="L379" i="11"/>
  <c r="H379" i="11"/>
  <c r="G379" i="11"/>
  <c r="G381" i="11" s="1"/>
  <c r="F379" i="11"/>
  <c r="F381" i="11" s="1"/>
  <c r="E379" i="11"/>
  <c r="D379" i="11"/>
  <c r="V378" i="11"/>
  <c r="U378" i="11"/>
  <c r="P378" i="11"/>
  <c r="O378" i="11"/>
  <c r="N378" i="11"/>
  <c r="T378" i="11" s="1"/>
  <c r="M378" i="11"/>
  <c r="S378" i="11" s="1"/>
  <c r="L378" i="11"/>
  <c r="R378" i="11" s="1"/>
  <c r="H378" i="11"/>
  <c r="G378" i="11"/>
  <c r="F378" i="11"/>
  <c r="E378" i="11"/>
  <c r="D378" i="11"/>
  <c r="G377" i="11"/>
  <c r="V376" i="11"/>
  <c r="R376" i="11"/>
  <c r="P376" i="11"/>
  <c r="O376" i="11"/>
  <c r="U376" i="11" s="1"/>
  <c r="N376" i="11"/>
  <c r="T376" i="11" s="1"/>
  <c r="M376" i="11"/>
  <c r="S376" i="11" s="1"/>
  <c r="L376" i="11"/>
  <c r="H376" i="11"/>
  <c r="G376" i="11"/>
  <c r="F376" i="11"/>
  <c r="E376" i="11"/>
  <c r="D376" i="11"/>
  <c r="V375" i="11"/>
  <c r="U375" i="11"/>
  <c r="R375" i="11"/>
  <c r="P375" i="11"/>
  <c r="O375" i="11"/>
  <c r="N375" i="11"/>
  <c r="T375" i="11" s="1"/>
  <c r="M375" i="11"/>
  <c r="S375" i="11" s="1"/>
  <c r="L375" i="11"/>
  <c r="H375" i="11"/>
  <c r="G375" i="11"/>
  <c r="F375" i="11"/>
  <c r="E375" i="11"/>
  <c r="D375" i="11"/>
  <c r="T374" i="11"/>
  <c r="S374" i="11"/>
  <c r="P374" i="11"/>
  <c r="V374" i="11" s="1"/>
  <c r="O374" i="11"/>
  <c r="U374" i="11" s="1"/>
  <c r="N374" i="11"/>
  <c r="M374" i="11"/>
  <c r="L374" i="11"/>
  <c r="R374" i="11" s="1"/>
  <c r="H374" i="11"/>
  <c r="H377" i="11" s="1"/>
  <c r="G374" i="11"/>
  <c r="F374" i="11"/>
  <c r="E374" i="11"/>
  <c r="D374" i="11"/>
  <c r="V373" i="11"/>
  <c r="S373" i="11"/>
  <c r="P373" i="11"/>
  <c r="O373" i="11"/>
  <c r="U373" i="11" s="1"/>
  <c r="N373" i="11"/>
  <c r="T373" i="11" s="1"/>
  <c r="M373" i="11"/>
  <c r="L373" i="11"/>
  <c r="R373" i="11" s="1"/>
  <c r="H373" i="11"/>
  <c r="G373" i="11"/>
  <c r="F373" i="11"/>
  <c r="E373" i="11"/>
  <c r="D373" i="11"/>
  <c r="V372" i="11"/>
  <c r="R372" i="11"/>
  <c r="P372" i="11"/>
  <c r="O372" i="11"/>
  <c r="U372" i="11" s="1"/>
  <c r="N372" i="11"/>
  <c r="M372" i="11"/>
  <c r="S372" i="11" s="1"/>
  <c r="L372" i="11"/>
  <c r="H372" i="11"/>
  <c r="G372" i="11"/>
  <c r="F372" i="11"/>
  <c r="E372" i="11"/>
  <c r="D372" i="11"/>
  <c r="V371" i="11"/>
  <c r="U371" i="11"/>
  <c r="R371" i="11"/>
  <c r="P371" i="11"/>
  <c r="O371" i="11"/>
  <c r="N371" i="11"/>
  <c r="T371" i="11" s="1"/>
  <c r="M371" i="11"/>
  <c r="L371" i="11"/>
  <c r="H371" i="11"/>
  <c r="G371" i="11"/>
  <c r="F371" i="11"/>
  <c r="E371" i="11"/>
  <c r="D371" i="11"/>
  <c r="T370" i="11"/>
  <c r="S370" i="11"/>
  <c r="P370" i="11"/>
  <c r="V370" i="11" s="1"/>
  <c r="O370" i="11"/>
  <c r="U370" i="11" s="1"/>
  <c r="N370" i="11"/>
  <c r="M370" i="11"/>
  <c r="L370" i="11"/>
  <c r="R370" i="11" s="1"/>
  <c r="H370" i="11"/>
  <c r="G370" i="11"/>
  <c r="F370" i="11"/>
  <c r="E370" i="11"/>
  <c r="D370" i="11"/>
  <c r="N369" i="11"/>
  <c r="G369" i="11"/>
  <c r="U368" i="11"/>
  <c r="T368" i="11"/>
  <c r="R368" i="11"/>
  <c r="P368" i="11"/>
  <c r="V368" i="11" s="1"/>
  <c r="O368" i="11"/>
  <c r="N368" i="11"/>
  <c r="M368" i="11"/>
  <c r="L368" i="11"/>
  <c r="H368" i="11"/>
  <c r="G368" i="11"/>
  <c r="F368" i="11"/>
  <c r="F369" i="11" s="1"/>
  <c r="E368" i="11"/>
  <c r="D368" i="11"/>
  <c r="T367" i="11"/>
  <c r="S367" i="11"/>
  <c r="P367" i="11"/>
  <c r="O367" i="11"/>
  <c r="O369" i="11" s="1"/>
  <c r="N367" i="11"/>
  <c r="M367" i="11"/>
  <c r="L367" i="11"/>
  <c r="R367" i="11" s="1"/>
  <c r="H367" i="11"/>
  <c r="H369" i="11" s="1"/>
  <c r="G367" i="11"/>
  <c r="F367" i="11"/>
  <c r="E367" i="11"/>
  <c r="D367" i="11"/>
  <c r="V366" i="11"/>
  <c r="T366" i="11"/>
  <c r="S366" i="11"/>
  <c r="R366" i="11"/>
  <c r="P366" i="11"/>
  <c r="O366" i="11"/>
  <c r="U366" i="11" s="1"/>
  <c r="N366" i="11"/>
  <c r="M366" i="11"/>
  <c r="L366" i="11"/>
  <c r="H366" i="11"/>
  <c r="G366" i="11"/>
  <c r="F366" i="11"/>
  <c r="E366" i="11"/>
  <c r="D366" i="11"/>
  <c r="M365" i="11"/>
  <c r="F365" i="11"/>
  <c r="T364" i="11"/>
  <c r="S364" i="11"/>
  <c r="P364" i="11"/>
  <c r="V364" i="11" s="1"/>
  <c r="O364" i="11"/>
  <c r="U364" i="11" s="1"/>
  <c r="N364" i="11"/>
  <c r="M364" i="11"/>
  <c r="L364" i="11"/>
  <c r="R364" i="11" s="1"/>
  <c r="H364" i="11"/>
  <c r="G364" i="11"/>
  <c r="F364" i="11"/>
  <c r="E364" i="11"/>
  <c r="E365" i="11" s="1"/>
  <c r="D365" i="11" s="1"/>
  <c r="D364" i="11"/>
  <c r="V363" i="11"/>
  <c r="S363" i="11"/>
  <c r="P363" i="11"/>
  <c r="O363" i="11"/>
  <c r="N363" i="11"/>
  <c r="N365" i="11" s="1"/>
  <c r="M363" i="11"/>
  <c r="L363" i="11"/>
  <c r="R363" i="11" s="1"/>
  <c r="H363" i="11"/>
  <c r="H365" i="11" s="1"/>
  <c r="G363" i="11"/>
  <c r="G365" i="11" s="1"/>
  <c r="F363" i="11"/>
  <c r="E363" i="11"/>
  <c r="D363" i="11"/>
  <c r="V362" i="11"/>
  <c r="R362" i="11"/>
  <c r="P362" i="11"/>
  <c r="O362" i="11"/>
  <c r="U362" i="11" s="1"/>
  <c r="N362" i="11"/>
  <c r="T362" i="11" s="1"/>
  <c r="M362" i="11"/>
  <c r="S362" i="11" s="1"/>
  <c r="L362" i="11"/>
  <c r="H362" i="11"/>
  <c r="G362" i="11"/>
  <c r="F362" i="11"/>
  <c r="E362" i="11"/>
  <c r="D362" i="11"/>
  <c r="P361" i="11"/>
  <c r="O361" i="11"/>
  <c r="E361" i="11"/>
  <c r="S360" i="11"/>
  <c r="P360" i="11"/>
  <c r="V360" i="11" s="1"/>
  <c r="O360" i="11"/>
  <c r="U360" i="11" s="1"/>
  <c r="N360" i="11"/>
  <c r="T360" i="11" s="1"/>
  <c r="M360" i="11"/>
  <c r="L360" i="11"/>
  <c r="R360" i="11" s="1"/>
  <c r="H360" i="11"/>
  <c r="H361" i="11" s="1"/>
  <c r="G360" i="11"/>
  <c r="F360" i="11"/>
  <c r="E360" i="11"/>
  <c r="D360" i="11"/>
  <c r="V359" i="11"/>
  <c r="S359" i="11"/>
  <c r="R359" i="11"/>
  <c r="P359" i="11"/>
  <c r="O359" i="11"/>
  <c r="U359" i="11" s="1"/>
  <c r="N359" i="11"/>
  <c r="M359" i="11"/>
  <c r="M361" i="11" s="1"/>
  <c r="L359" i="11"/>
  <c r="H359" i="11"/>
  <c r="G359" i="11"/>
  <c r="F359" i="11"/>
  <c r="F361" i="11" s="1"/>
  <c r="E359" i="11"/>
  <c r="D359" i="11"/>
  <c r="U358" i="11"/>
  <c r="P358" i="11"/>
  <c r="V358" i="11" s="1"/>
  <c r="O358" i="11"/>
  <c r="N358" i="11"/>
  <c r="T358" i="11" s="1"/>
  <c r="M358" i="11"/>
  <c r="S358" i="11" s="1"/>
  <c r="L358" i="11"/>
  <c r="R358" i="11" s="1"/>
  <c r="H358" i="11"/>
  <c r="G358" i="11"/>
  <c r="F358" i="11"/>
  <c r="E358" i="11"/>
  <c r="D358" i="11"/>
  <c r="N357" i="11"/>
  <c r="G357" i="11"/>
  <c r="U356" i="11"/>
  <c r="T356" i="11"/>
  <c r="P356" i="11"/>
  <c r="V356" i="11" s="1"/>
  <c r="O356" i="11"/>
  <c r="N356" i="11"/>
  <c r="M356" i="11"/>
  <c r="S356" i="11" s="1"/>
  <c r="L356" i="11"/>
  <c r="R356" i="11" s="1"/>
  <c r="H356" i="11"/>
  <c r="G356" i="11"/>
  <c r="F356" i="11"/>
  <c r="F357" i="11" s="1"/>
  <c r="E356" i="11"/>
  <c r="D356" i="11"/>
  <c r="T355" i="11"/>
  <c r="S355" i="11"/>
  <c r="P355" i="11"/>
  <c r="O355" i="11"/>
  <c r="O357" i="11" s="1"/>
  <c r="N355" i="11"/>
  <c r="M355" i="11"/>
  <c r="L355" i="11"/>
  <c r="R355" i="11" s="1"/>
  <c r="H355" i="11"/>
  <c r="H357" i="11" s="1"/>
  <c r="G355" i="11"/>
  <c r="F355" i="11"/>
  <c r="E355" i="11"/>
  <c r="D355" i="11"/>
  <c r="V354" i="11"/>
  <c r="T354" i="11"/>
  <c r="S354" i="11"/>
  <c r="R354" i="11"/>
  <c r="P354" i="11"/>
  <c r="O354" i="11"/>
  <c r="U354" i="11" s="1"/>
  <c r="N354" i="11"/>
  <c r="M354" i="11"/>
  <c r="L354" i="11"/>
  <c r="H354" i="11"/>
  <c r="G354" i="11"/>
  <c r="F354" i="11"/>
  <c r="E354" i="11"/>
  <c r="D354" i="11"/>
  <c r="F353" i="11"/>
  <c r="T352" i="11"/>
  <c r="S352" i="11"/>
  <c r="P352" i="11"/>
  <c r="V352" i="11" s="1"/>
  <c r="O352" i="11"/>
  <c r="U352" i="11" s="1"/>
  <c r="N352" i="11"/>
  <c r="M352" i="11"/>
  <c r="L352" i="11"/>
  <c r="R352" i="11" s="1"/>
  <c r="H352" i="11"/>
  <c r="G352" i="11"/>
  <c r="F352" i="11"/>
  <c r="E352" i="11"/>
  <c r="D352" i="11"/>
  <c r="V351" i="11"/>
  <c r="T351" i="11"/>
  <c r="S351" i="11"/>
  <c r="R351" i="11"/>
  <c r="P351" i="11"/>
  <c r="O351" i="11"/>
  <c r="U351" i="11" s="1"/>
  <c r="N351" i="11"/>
  <c r="M351" i="11"/>
  <c r="L351" i="11"/>
  <c r="H351" i="11"/>
  <c r="G351" i="11"/>
  <c r="F351" i="11"/>
  <c r="E351" i="11"/>
  <c r="D351" i="11"/>
  <c r="V350" i="11"/>
  <c r="U350" i="11"/>
  <c r="R350" i="11"/>
  <c r="P350" i="11"/>
  <c r="O350" i="11"/>
  <c r="N350" i="11"/>
  <c r="T350" i="11" s="1"/>
  <c r="M350" i="11"/>
  <c r="S350" i="11" s="1"/>
  <c r="L350" i="11"/>
  <c r="H350" i="11"/>
  <c r="G350" i="11"/>
  <c r="F350" i="11"/>
  <c r="E350" i="11"/>
  <c r="D350" i="11"/>
  <c r="U349" i="11"/>
  <c r="T349" i="11"/>
  <c r="P349" i="11"/>
  <c r="P353" i="11" s="1"/>
  <c r="O349" i="11"/>
  <c r="O353" i="11" s="1"/>
  <c r="N349" i="11"/>
  <c r="M349" i="11"/>
  <c r="S349" i="11" s="1"/>
  <c r="L349" i="11"/>
  <c r="R349" i="11" s="1"/>
  <c r="H349" i="11"/>
  <c r="G349" i="11"/>
  <c r="F349" i="11"/>
  <c r="E349" i="11"/>
  <c r="E353" i="11" s="1"/>
  <c r="D349" i="11"/>
  <c r="T348" i="11"/>
  <c r="S348" i="11"/>
  <c r="P348" i="11"/>
  <c r="V348" i="11" s="1"/>
  <c r="O348" i="11"/>
  <c r="U348" i="11" s="1"/>
  <c r="N348" i="11"/>
  <c r="M348" i="11"/>
  <c r="L348" i="11"/>
  <c r="R348" i="11" s="1"/>
  <c r="H348" i="11"/>
  <c r="G348" i="11"/>
  <c r="F348" i="11"/>
  <c r="E348" i="11"/>
  <c r="D348" i="11"/>
  <c r="N347" i="11"/>
  <c r="M347" i="11"/>
  <c r="G347" i="11"/>
  <c r="U346" i="11"/>
  <c r="T346" i="11"/>
  <c r="R346" i="11"/>
  <c r="P346" i="11"/>
  <c r="V346" i="11" s="1"/>
  <c r="O346" i="11"/>
  <c r="N346" i="11"/>
  <c r="M346" i="11"/>
  <c r="S346" i="11" s="1"/>
  <c r="L346" i="11"/>
  <c r="H346" i="11"/>
  <c r="G346" i="11"/>
  <c r="F346" i="11"/>
  <c r="F347" i="11" s="1"/>
  <c r="E346" i="11"/>
  <c r="D346" i="11"/>
  <c r="T345" i="11"/>
  <c r="S345" i="11"/>
  <c r="P345" i="11"/>
  <c r="O345" i="11"/>
  <c r="O347" i="11" s="1"/>
  <c r="N345" i="11"/>
  <c r="M345" i="11"/>
  <c r="L345" i="11"/>
  <c r="R345" i="11" s="1"/>
  <c r="H345" i="11"/>
  <c r="H347" i="11" s="1"/>
  <c r="G345" i="11"/>
  <c r="F345" i="11"/>
  <c r="E345" i="11"/>
  <c r="E347" i="11" s="1"/>
  <c r="D345" i="11"/>
  <c r="V344" i="11"/>
  <c r="S344" i="11"/>
  <c r="R344" i="11"/>
  <c r="P344" i="11"/>
  <c r="O344" i="11"/>
  <c r="U344" i="11" s="1"/>
  <c r="N344" i="11"/>
  <c r="T344" i="11" s="1"/>
  <c r="M344" i="11"/>
  <c r="L344" i="11"/>
  <c r="H344" i="11"/>
  <c r="G344" i="11"/>
  <c r="F344" i="11"/>
  <c r="E344" i="11"/>
  <c r="D344" i="11"/>
  <c r="T342" i="11"/>
  <c r="S342" i="11"/>
  <c r="P342" i="11"/>
  <c r="V342" i="11" s="1"/>
  <c r="O342" i="11"/>
  <c r="U342" i="11" s="1"/>
  <c r="N342" i="11"/>
  <c r="M342" i="11"/>
  <c r="L342" i="11"/>
  <c r="H342" i="11"/>
  <c r="G342" i="11"/>
  <c r="F342" i="11"/>
  <c r="E342" i="11"/>
  <c r="E343" i="11" s="1"/>
  <c r="D342" i="11"/>
  <c r="V341" i="11"/>
  <c r="S341" i="11"/>
  <c r="R341" i="11"/>
  <c r="P341" i="11"/>
  <c r="O341" i="11"/>
  <c r="U341" i="11" s="1"/>
  <c r="N341" i="11"/>
  <c r="T341" i="11" s="1"/>
  <c r="M341" i="11"/>
  <c r="L341" i="11"/>
  <c r="H341" i="11"/>
  <c r="G341" i="11"/>
  <c r="F341" i="11"/>
  <c r="E341" i="11"/>
  <c r="D341" i="11"/>
  <c r="V340" i="11"/>
  <c r="U340" i="11"/>
  <c r="R340" i="11"/>
  <c r="P340" i="11"/>
  <c r="O340" i="11"/>
  <c r="N340" i="11"/>
  <c r="T340" i="11" s="1"/>
  <c r="M340" i="11"/>
  <c r="S340" i="11" s="1"/>
  <c r="L340" i="11"/>
  <c r="H340" i="11"/>
  <c r="G340" i="11"/>
  <c r="F340" i="11"/>
  <c r="E340" i="11"/>
  <c r="D340" i="11"/>
  <c r="U339" i="11"/>
  <c r="T339" i="11"/>
  <c r="R339" i="11"/>
  <c r="P339" i="11"/>
  <c r="V339" i="11" s="1"/>
  <c r="O339" i="11"/>
  <c r="N339" i="11"/>
  <c r="M339" i="11"/>
  <c r="L339" i="11"/>
  <c r="H339" i="11"/>
  <c r="G339" i="11"/>
  <c r="F339" i="11"/>
  <c r="F343" i="11" s="1"/>
  <c r="E339" i="11"/>
  <c r="D339" i="11"/>
  <c r="T338" i="11"/>
  <c r="S338" i="11"/>
  <c r="P338" i="11"/>
  <c r="V338" i="11" s="1"/>
  <c r="O338" i="11"/>
  <c r="N338" i="11"/>
  <c r="N343" i="11" s="1"/>
  <c r="M338" i="11"/>
  <c r="L338" i="11"/>
  <c r="R338" i="11" s="1"/>
  <c r="H338" i="11"/>
  <c r="G338" i="11"/>
  <c r="G343" i="11" s="1"/>
  <c r="F338" i="11"/>
  <c r="E338" i="11"/>
  <c r="D338" i="11"/>
  <c r="V337" i="11"/>
  <c r="S337" i="11"/>
  <c r="P337" i="11"/>
  <c r="O337" i="11"/>
  <c r="U337" i="11" s="1"/>
  <c r="N337" i="11"/>
  <c r="T337" i="11" s="1"/>
  <c r="M337" i="11"/>
  <c r="L337" i="11"/>
  <c r="H337" i="11"/>
  <c r="G337" i="11"/>
  <c r="F337" i="11"/>
  <c r="E337" i="11"/>
  <c r="D337" i="11"/>
  <c r="R337" i="11" s="1"/>
  <c r="M336" i="11"/>
  <c r="F336" i="11"/>
  <c r="T335" i="11"/>
  <c r="S335" i="11"/>
  <c r="P335" i="11"/>
  <c r="V335" i="11" s="1"/>
  <c r="O335" i="11"/>
  <c r="U335" i="11" s="1"/>
  <c r="N335" i="11"/>
  <c r="M335" i="11"/>
  <c r="L335" i="11"/>
  <c r="R335" i="11" s="1"/>
  <c r="H335" i="11"/>
  <c r="G335" i="11"/>
  <c r="F335" i="11"/>
  <c r="E335" i="11"/>
  <c r="E336" i="11" s="1"/>
  <c r="D335" i="11"/>
  <c r="V334" i="11"/>
  <c r="T334" i="11"/>
  <c r="S334" i="11"/>
  <c r="R334" i="11"/>
  <c r="P334" i="11"/>
  <c r="O334" i="11"/>
  <c r="N334" i="11"/>
  <c r="N336" i="11" s="1"/>
  <c r="M334" i="11"/>
  <c r="L334" i="11"/>
  <c r="H334" i="11"/>
  <c r="H336" i="11" s="1"/>
  <c r="G334" i="11"/>
  <c r="G336" i="11" s="1"/>
  <c r="F334" i="11"/>
  <c r="E334" i="11"/>
  <c r="D334" i="11"/>
  <c r="V333" i="11"/>
  <c r="U333" i="11"/>
  <c r="R333" i="11"/>
  <c r="P333" i="11"/>
  <c r="O333" i="11"/>
  <c r="N333" i="11"/>
  <c r="T333" i="11" s="1"/>
  <c r="M333" i="11"/>
  <c r="S333" i="11" s="1"/>
  <c r="L333" i="11"/>
  <c r="H333" i="11"/>
  <c r="G333" i="11"/>
  <c r="F333" i="11"/>
  <c r="E333" i="11"/>
  <c r="D333" i="11"/>
  <c r="P332" i="11"/>
  <c r="O332" i="11"/>
  <c r="E332" i="11"/>
  <c r="V331" i="11"/>
  <c r="S331" i="11"/>
  <c r="R331" i="11"/>
  <c r="P331" i="11"/>
  <c r="O331" i="11"/>
  <c r="U331" i="11" s="1"/>
  <c r="N331" i="11"/>
  <c r="T331" i="11" s="1"/>
  <c r="M331" i="11"/>
  <c r="L331" i="11"/>
  <c r="H331" i="11"/>
  <c r="H332" i="11" s="1"/>
  <c r="G331" i="11"/>
  <c r="F331" i="11"/>
  <c r="E331" i="11"/>
  <c r="D331" i="11"/>
  <c r="V330" i="11"/>
  <c r="U330" i="11"/>
  <c r="R330" i="11"/>
  <c r="P330" i="11"/>
  <c r="O330" i="11"/>
  <c r="N330" i="11"/>
  <c r="M330" i="11"/>
  <c r="S330" i="11" s="1"/>
  <c r="L330" i="11"/>
  <c r="H330" i="11"/>
  <c r="G330" i="11"/>
  <c r="F330" i="11"/>
  <c r="E330" i="11"/>
  <c r="D330" i="11"/>
  <c r="U329" i="11"/>
  <c r="T329" i="11"/>
  <c r="R329" i="11"/>
  <c r="P329" i="11"/>
  <c r="V329" i="11" s="1"/>
  <c r="O329" i="11"/>
  <c r="N329" i="11"/>
  <c r="M329" i="11"/>
  <c r="L329" i="11"/>
  <c r="H329" i="11"/>
  <c r="G329" i="11"/>
  <c r="F329" i="11"/>
  <c r="F332" i="11" s="1"/>
  <c r="E329" i="11"/>
  <c r="D329" i="11"/>
  <c r="T328" i="11"/>
  <c r="S328" i="11"/>
  <c r="P328" i="11"/>
  <c r="V328" i="11" s="1"/>
  <c r="O328" i="11"/>
  <c r="U328" i="11" s="1"/>
  <c r="N328" i="11"/>
  <c r="M328" i="11"/>
  <c r="L328" i="11"/>
  <c r="R328" i="11" s="1"/>
  <c r="H328" i="11"/>
  <c r="G328" i="11"/>
  <c r="F328" i="11"/>
  <c r="E328" i="11"/>
  <c r="D328" i="11"/>
  <c r="N327" i="11"/>
  <c r="G327" i="11"/>
  <c r="U326" i="11"/>
  <c r="T326" i="11"/>
  <c r="P326" i="11"/>
  <c r="V326" i="11" s="1"/>
  <c r="O326" i="11"/>
  <c r="N326" i="11"/>
  <c r="M326" i="11"/>
  <c r="S326" i="11" s="1"/>
  <c r="L326" i="11"/>
  <c r="R326" i="11" s="1"/>
  <c r="H326" i="11"/>
  <c r="G326" i="11"/>
  <c r="F326" i="11"/>
  <c r="F327" i="11" s="1"/>
  <c r="E326" i="11"/>
  <c r="D326" i="11"/>
  <c r="T325" i="11"/>
  <c r="S325" i="11"/>
  <c r="P325" i="11"/>
  <c r="O325" i="11"/>
  <c r="O327" i="11" s="1"/>
  <c r="N325" i="11"/>
  <c r="M325" i="11"/>
  <c r="L325" i="11"/>
  <c r="R325" i="11" s="1"/>
  <c r="H325" i="11"/>
  <c r="H327" i="11" s="1"/>
  <c r="G325" i="11"/>
  <c r="F325" i="11"/>
  <c r="E325" i="11"/>
  <c r="D325" i="11"/>
  <c r="V324" i="11"/>
  <c r="T324" i="11"/>
  <c r="S324" i="11"/>
  <c r="R324" i="11"/>
  <c r="P324" i="11"/>
  <c r="O324" i="11"/>
  <c r="U324" i="11" s="1"/>
  <c r="N324" i="11"/>
  <c r="M324" i="11"/>
  <c r="L324" i="11"/>
  <c r="H324" i="11"/>
  <c r="G324" i="11"/>
  <c r="F324" i="11"/>
  <c r="E324" i="11"/>
  <c r="D324" i="11"/>
  <c r="M323" i="11"/>
  <c r="F323" i="11"/>
  <c r="T322" i="11"/>
  <c r="S322" i="11"/>
  <c r="P322" i="11"/>
  <c r="V322" i="11" s="1"/>
  <c r="O322" i="11"/>
  <c r="U322" i="11" s="1"/>
  <c r="N322" i="11"/>
  <c r="M322" i="11"/>
  <c r="L322" i="11"/>
  <c r="R322" i="11" s="1"/>
  <c r="H322" i="11"/>
  <c r="G322" i="11"/>
  <c r="F322" i="11"/>
  <c r="E322" i="11"/>
  <c r="E323" i="11" s="1"/>
  <c r="D323" i="11" s="1"/>
  <c r="D322" i="11"/>
  <c r="V321" i="11"/>
  <c r="T321" i="11"/>
  <c r="S321" i="11"/>
  <c r="R321" i="11"/>
  <c r="P321" i="11"/>
  <c r="O321" i="11"/>
  <c r="N321" i="11"/>
  <c r="N323" i="11" s="1"/>
  <c r="M321" i="11"/>
  <c r="L321" i="11"/>
  <c r="H321" i="11"/>
  <c r="H323" i="11" s="1"/>
  <c r="G321" i="11"/>
  <c r="G323" i="11" s="1"/>
  <c r="F321" i="11"/>
  <c r="E321" i="11"/>
  <c r="D321" i="11"/>
  <c r="V320" i="11"/>
  <c r="U320" i="11"/>
  <c r="R320" i="11"/>
  <c r="P320" i="11"/>
  <c r="O320" i="11"/>
  <c r="N320" i="11"/>
  <c r="T320" i="11" s="1"/>
  <c r="M320" i="11"/>
  <c r="S320" i="11" s="1"/>
  <c r="L320" i="11"/>
  <c r="H320" i="11"/>
  <c r="G320" i="11"/>
  <c r="F320" i="11"/>
  <c r="E320" i="11"/>
  <c r="D320" i="11"/>
  <c r="P319" i="11"/>
  <c r="O319" i="11"/>
  <c r="E319" i="11"/>
  <c r="V318" i="11"/>
  <c r="S318" i="11"/>
  <c r="R318" i="11"/>
  <c r="P318" i="11"/>
  <c r="O318" i="11"/>
  <c r="U318" i="11" s="1"/>
  <c r="N318" i="11"/>
  <c r="T318" i="11" s="1"/>
  <c r="M318" i="11"/>
  <c r="L318" i="11"/>
  <c r="H318" i="11"/>
  <c r="G318" i="11"/>
  <c r="F318" i="11"/>
  <c r="E318" i="11"/>
  <c r="D318" i="11"/>
  <c r="V317" i="11"/>
  <c r="U317" i="11"/>
  <c r="R317" i="11"/>
  <c r="P317" i="11"/>
  <c r="O317" i="11"/>
  <c r="N317" i="11"/>
  <c r="T317" i="11" s="1"/>
  <c r="M317" i="11"/>
  <c r="S317" i="11" s="1"/>
  <c r="L317" i="11"/>
  <c r="H317" i="11"/>
  <c r="G317" i="11"/>
  <c r="F317" i="11"/>
  <c r="E317" i="11"/>
  <c r="D317" i="11"/>
  <c r="U316" i="11"/>
  <c r="T316" i="11"/>
  <c r="R316" i="11"/>
  <c r="P316" i="11"/>
  <c r="V316" i="11" s="1"/>
  <c r="O316" i="11"/>
  <c r="N316" i="11"/>
  <c r="M316" i="11"/>
  <c r="S316" i="11" s="1"/>
  <c r="L316" i="11"/>
  <c r="H316" i="11"/>
  <c r="G316" i="11"/>
  <c r="F316" i="11"/>
  <c r="E316" i="11"/>
  <c r="D316" i="11"/>
  <c r="T315" i="11"/>
  <c r="S315" i="11"/>
  <c r="P315" i="11"/>
  <c r="V315" i="11" s="1"/>
  <c r="O315" i="11"/>
  <c r="U315" i="11" s="1"/>
  <c r="N315" i="11"/>
  <c r="M315" i="11"/>
  <c r="L315" i="11"/>
  <c r="R315" i="11" s="1"/>
  <c r="H315" i="11"/>
  <c r="G315" i="11"/>
  <c r="F315" i="11"/>
  <c r="E315" i="11"/>
  <c r="D315" i="11"/>
  <c r="V314" i="11"/>
  <c r="S314" i="11"/>
  <c r="R314" i="11"/>
  <c r="P314" i="11"/>
  <c r="O314" i="11"/>
  <c r="U314" i="11" s="1"/>
  <c r="N314" i="11"/>
  <c r="T314" i="11" s="1"/>
  <c r="M314" i="11"/>
  <c r="L314" i="11"/>
  <c r="H314" i="11"/>
  <c r="H319" i="11" s="1"/>
  <c r="G314" i="11"/>
  <c r="F314" i="11"/>
  <c r="E314" i="11"/>
  <c r="D314" i="11"/>
  <c r="V313" i="11"/>
  <c r="U313" i="11"/>
  <c r="S313" i="11"/>
  <c r="R313" i="11"/>
  <c r="P313" i="11"/>
  <c r="O313" i="11"/>
  <c r="N313" i="11"/>
  <c r="M313" i="11"/>
  <c r="L313" i="11"/>
  <c r="H313" i="11"/>
  <c r="G313" i="11"/>
  <c r="G319" i="11" s="1"/>
  <c r="F313" i="11"/>
  <c r="E313" i="11"/>
  <c r="D313" i="11"/>
  <c r="U312" i="11"/>
  <c r="T312" i="11"/>
  <c r="R312" i="11"/>
  <c r="P312" i="11"/>
  <c r="V312" i="11" s="1"/>
  <c r="O312" i="11"/>
  <c r="N312" i="11"/>
  <c r="M312" i="11"/>
  <c r="S312" i="11" s="1"/>
  <c r="L312" i="11"/>
  <c r="H312" i="11"/>
  <c r="G312" i="11"/>
  <c r="F312" i="11"/>
  <c r="E312" i="11"/>
  <c r="D312" i="11"/>
  <c r="V310" i="11"/>
  <c r="U310" i="11"/>
  <c r="S310" i="11"/>
  <c r="R310" i="11"/>
  <c r="P310" i="11"/>
  <c r="O310" i="11"/>
  <c r="N310" i="11"/>
  <c r="T310" i="11" s="1"/>
  <c r="M310" i="11"/>
  <c r="L310" i="11"/>
  <c r="H310" i="11"/>
  <c r="G310" i="11"/>
  <c r="F310" i="11"/>
  <c r="E310" i="11"/>
  <c r="D310" i="11"/>
  <c r="U309" i="11"/>
  <c r="T309" i="11"/>
  <c r="R309" i="11"/>
  <c r="P309" i="11"/>
  <c r="V309" i="11" s="1"/>
  <c r="O309" i="11"/>
  <c r="N309" i="11"/>
  <c r="M309" i="11"/>
  <c r="S309" i="11" s="1"/>
  <c r="L309" i="11"/>
  <c r="H309" i="11"/>
  <c r="G309" i="11"/>
  <c r="F309" i="11"/>
  <c r="E309" i="11"/>
  <c r="D309" i="11"/>
  <c r="T308" i="11"/>
  <c r="S308" i="11"/>
  <c r="P308" i="11"/>
  <c r="V308" i="11" s="1"/>
  <c r="O308" i="11"/>
  <c r="U308" i="11" s="1"/>
  <c r="N308" i="11"/>
  <c r="M308" i="11"/>
  <c r="L308" i="11"/>
  <c r="R308" i="11" s="1"/>
  <c r="H308" i="11"/>
  <c r="H311" i="11" s="1"/>
  <c r="G308" i="11"/>
  <c r="F308" i="11"/>
  <c r="E308" i="11"/>
  <c r="D308" i="11"/>
  <c r="V307" i="11"/>
  <c r="T307" i="11"/>
  <c r="S307" i="11"/>
  <c r="R307" i="11"/>
  <c r="P307" i="11"/>
  <c r="O307" i="11"/>
  <c r="U307" i="11" s="1"/>
  <c r="N307" i="11"/>
  <c r="M307" i="11"/>
  <c r="L307" i="11"/>
  <c r="H307" i="11"/>
  <c r="G307" i="11"/>
  <c r="F307" i="11"/>
  <c r="E307" i="11"/>
  <c r="D307" i="11"/>
  <c r="V306" i="11"/>
  <c r="S306" i="11"/>
  <c r="R306" i="11"/>
  <c r="P306" i="11"/>
  <c r="O306" i="11"/>
  <c r="N306" i="11"/>
  <c r="T306" i="11" s="1"/>
  <c r="M306" i="11"/>
  <c r="L306" i="11"/>
  <c r="H306" i="11"/>
  <c r="G306" i="11"/>
  <c r="F306" i="11"/>
  <c r="E306" i="11"/>
  <c r="D306" i="11"/>
  <c r="V305" i="11"/>
  <c r="U305" i="11"/>
  <c r="T305" i="11"/>
  <c r="P305" i="11"/>
  <c r="P311" i="11" s="1"/>
  <c r="O305" i="11"/>
  <c r="N305" i="11"/>
  <c r="M305" i="11"/>
  <c r="L305" i="11"/>
  <c r="R305" i="11" s="1"/>
  <c r="H305" i="11"/>
  <c r="G305" i="11"/>
  <c r="F305" i="11"/>
  <c r="E305" i="11"/>
  <c r="E311" i="11" s="1"/>
  <c r="D305" i="11"/>
  <c r="T304" i="11"/>
  <c r="S304" i="11"/>
  <c r="P304" i="11"/>
  <c r="V304" i="11" s="1"/>
  <c r="O304" i="11"/>
  <c r="U304" i="11" s="1"/>
  <c r="N304" i="11"/>
  <c r="M304" i="11"/>
  <c r="L304" i="11"/>
  <c r="R304" i="11" s="1"/>
  <c r="H304" i="11"/>
  <c r="G304" i="11"/>
  <c r="F304" i="11"/>
  <c r="E304" i="11"/>
  <c r="D304" i="11"/>
  <c r="M303" i="11"/>
  <c r="G303" i="11"/>
  <c r="U302" i="11"/>
  <c r="T302" i="11"/>
  <c r="R302" i="11"/>
  <c r="P302" i="11"/>
  <c r="V302" i="11" s="1"/>
  <c r="O302" i="11"/>
  <c r="N302" i="11"/>
  <c r="M302" i="11"/>
  <c r="S302" i="11" s="1"/>
  <c r="L302" i="11"/>
  <c r="H302" i="11"/>
  <c r="G302" i="11"/>
  <c r="F302" i="11"/>
  <c r="E302" i="11"/>
  <c r="D302" i="11"/>
  <c r="T301" i="11"/>
  <c r="S301" i="11"/>
  <c r="P301" i="11"/>
  <c r="V301" i="11" s="1"/>
  <c r="O301" i="11"/>
  <c r="U301" i="11" s="1"/>
  <c r="N301" i="11"/>
  <c r="M301" i="11"/>
  <c r="L301" i="11"/>
  <c r="R301" i="11" s="1"/>
  <c r="H301" i="11"/>
  <c r="G301" i="11"/>
  <c r="F301" i="11"/>
  <c r="E301" i="11"/>
  <c r="D301" i="11"/>
  <c r="V300" i="11"/>
  <c r="S300" i="11"/>
  <c r="R300" i="11"/>
  <c r="P300" i="11"/>
  <c r="O300" i="11"/>
  <c r="U300" i="11" s="1"/>
  <c r="N300" i="11"/>
  <c r="T300" i="11" s="1"/>
  <c r="M300" i="11"/>
  <c r="L300" i="11"/>
  <c r="H300" i="11"/>
  <c r="G300" i="11"/>
  <c r="F300" i="11"/>
  <c r="E300" i="11"/>
  <c r="D300" i="11"/>
  <c r="V299" i="11"/>
  <c r="U299" i="11"/>
  <c r="S299" i="11"/>
  <c r="R299" i="11"/>
  <c r="P299" i="11"/>
  <c r="P303" i="11" s="1"/>
  <c r="O299" i="11"/>
  <c r="O303" i="11" s="1"/>
  <c r="N299" i="11"/>
  <c r="T299" i="11" s="1"/>
  <c r="M299" i="11"/>
  <c r="L299" i="11"/>
  <c r="H299" i="11"/>
  <c r="H303" i="11" s="1"/>
  <c r="G299" i="11"/>
  <c r="F299" i="11"/>
  <c r="F303" i="11" s="1"/>
  <c r="E299" i="11"/>
  <c r="E303" i="11" s="1"/>
  <c r="D299" i="11"/>
  <c r="U298" i="11"/>
  <c r="T298" i="11"/>
  <c r="R298" i="11"/>
  <c r="P298" i="11"/>
  <c r="V298" i="11" s="1"/>
  <c r="O298" i="11"/>
  <c r="N298" i="11"/>
  <c r="M298" i="11"/>
  <c r="S298" i="11" s="1"/>
  <c r="L298" i="11"/>
  <c r="H298" i="11"/>
  <c r="G298" i="11"/>
  <c r="F298" i="11"/>
  <c r="E298" i="11"/>
  <c r="D298" i="11"/>
  <c r="N297" i="11"/>
  <c r="V296" i="11"/>
  <c r="S296" i="11"/>
  <c r="R296" i="11"/>
  <c r="P296" i="11"/>
  <c r="O296" i="11"/>
  <c r="N296" i="11"/>
  <c r="T296" i="11" s="1"/>
  <c r="M296" i="11"/>
  <c r="L296" i="11"/>
  <c r="H296" i="11"/>
  <c r="G296" i="11"/>
  <c r="U296" i="11" s="1"/>
  <c r="F296" i="11"/>
  <c r="E296" i="11"/>
  <c r="D296" i="11"/>
  <c r="U295" i="11"/>
  <c r="T295" i="11"/>
  <c r="R295" i="11"/>
  <c r="P295" i="11"/>
  <c r="V295" i="11" s="1"/>
  <c r="O295" i="11"/>
  <c r="N295" i="11"/>
  <c r="M295" i="11"/>
  <c r="S295" i="11" s="1"/>
  <c r="L295" i="11"/>
  <c r="H295" i="11"/>
  <c r="G295" i="11"/>
  <c r="F295" i="11"/>
  <c r="E295" i="11"/>
  <c r="D295" i="11"/>
  <c r="T294" i="11"/>
  <c r="S294" i="11"/>
  <c r="P294" i="11"/>
  <c r="V294" i="11" s="1"/>
  <c r="O294" i="11"/>
  <c r="O297" i="11" s="1"/>
  <c r="N294" i="11"/>
  <c r="M294" i="11"/>
  <c r="L294" i="11"/>
  <c r="R294" i="11" s="1"/>
  <c r="H294" i="11"/>
  <c r="G294" i="11"/>
  <c r="F294" i="11"/>
  <c r="E294" i="11"/>
  <c r="D294" i="11"/>
  <c r="V293" i="11"/>
  <c r="T293" i="11"/>
  <c r="S293" i="11"/>
  <c r="R293" i="11"/>
  <c r="P293" i="11"/>
  <c r="O293" i="11"/>
  <c r="U293" i="11" s="1"/>
  <c r="N293" i="11"/>
  <c r="M293" i="11"/>
  <c r="L293" i="11"/>
  <c r="H293" i="11"/>
  <c r="G293" i="11"/>
  <c r="F293" i="11"/>
  <c r="E293" i="11"/>
  <c r="D293" i="11"/>
  <c r="V292" i="11"/>
  <c r="U292" i="11"/>
  <c r="S292" i="11"/>
  <c r="R292" i="11"/>
  <c r="P292" i="11"/>
  <c r="O292" i="11"/>
  <c r="N292" i="11"/>
  <c r="T292" i="11" s="1"/>
  <c r="M292" i="11"/>
  <c r="L292" i="11"/>
  <c r="H292" i="11"/>
  <c r="G292" i="11"/>
  <c r="G297" i="11" s="1"/>
  <c r="F292" i="11"/>
  <c r="E292" i="11"/>
  <c r="D292" i="11"/>
  <c r="U291" i="11"/>
  <c r="T291" i="11"/>
  <c r="R291" i="11"/>
  <c r="P291" i="11"/>
  <c r="P297" i="11" s="1"/>
  <c r="O291" i="11"/>
  <c r="N291" i="11"/>
  <c r="M291" i="11"/>
  <c r="L291" i="11"/>
  <c r="H291" i="11"/>
  <c r="G291" i="11"/>
  <c r="F291" i="11"/>
  <c r="F297" i="11" s="1"/>
  <c r="E291" i="11"/>
  <c r="E297" i="11" s="1"/>
  <c r="D291" i="11"/>
  <c r="T290" i="11"/>
  <c r="S290" i="11"/>
  <c r="P290" i="11"/>
  <c r="V290" i="11" s="1"/>
  <c r="O290" i="11"/>
  <c r="U290" i="11" s="1"/>
  <c r="N290" i="11"/>
  <c r="M290" i="11"/>
  <c r="L290" i="11"/>
  <c r="R290" i="11" s="1"/>
  <c r="H290" i="11"/>
  <c r="G290" i="11"/>
  <c r="F290" i="11"/>
  <c r="E290" i="11"/>
  <c r="D290" i="11"/>
  <c r="M289" i="11"/>
  <c r="U288" i="11"/>
  <c r="T288" i="11"/>
  <c r="P288" i="11"/>
  <c r="V288" i="11" s="1"/>
  <c r="O288" i="11"/>
  <c r="N288" i="11"/>
  <c r="M288" i="11"/>
  <c r="S288" i="11" s="1"/>
  <c r="L288" i="11"/>
  <c r="R288" i="11" s="1"/>
  <c r="H288" i="11"/>
  <c r="G288" i="11"/>
  <c r="F288" i="11"/>
  <c r="E288" i="11"/>
  <c r="D288" i="11"/>
  <c r="T287" i="11"/>
  <c r="S287" i="11"/>
  <c r="P287" i="11"/>
  <c r="V287" i="11" s="1"/>
  <c r="O287" i="11"/>
  <c r="U287" i="11" s="1"/>
  <c r="N287" i="11"/>
  <c r="M287" i="11"/>
  <c r="L287" i="11"/>
  <c r="R287" i="11" s="1"/>
  <c r="H287" i="11"/>
  <c r="G287" i="11"/>
  <c r="F287" i="11"/>
  <c r="E287" i="11"/>
  <c r="D287" i="11"/>
  <c r="V286" i="11"/>
  <c r="S286" i="11"/>
  <c r="R286" i="11"/>
  <c r="P286" i="11"/>
  <c r="O286" i="11"/>
  <c r="U286" i="11" s="1"/>
  <c r="N286" i="11"/>
  <c r="M286" i="11"/>
  <c r="L286" i="11"/>
  <c r="H286" i="11"/>
  <c r="G286" i="11"/>
  <c r="G289" i="11" s="1"/>
  <c r="F286" i="11"/>
  <c r="E286" i="11"/>
  <c r="D286" i="11"/>
  <c r="V285" i="11"/>
  <c r="U285" i="11"/>
  <c r="R285" i="11"/>
  <c r="P285" i="11"/>
  <c r="O285" i="11"/>
  <c r="N285" i="11"/>
  <c r="T285" i="11" s="1"/>
  <c r="M285" i="11"/>
  <c r="S285" i="11" s="1"/>
  <c r="L285" i="11"/>
  <c r="H285" i="11"/>
  <c r="G285" i="11"/>
  <c r="F285" i="11"/>
  <c r="E285" i="11"/>
  <c r="D285" i="11"/>
  <c r="U284" i="11"/>
  <c r="T284" i="11"/>
  <c r="R284" i="11"/>
  <c r="P284" i="11"/>
  <c r="V284" i="11" s="1"/>
  <c r="O284" i="11"/>
  <c r="N284" i="11"/>
  <c r="M284" i="11"/>
  <c r="S284" i="11" s="1"/>
  <c r="L284" i="11"/>
  <c r="H284" i="11"/>
  <c r="G284" i="11"/>
  <c r="F284" i="11"/>
  <c r="E284" i="11"/>
  <c r="D284" i="11"/>
  <c r="T283" i="11"/>
  <c r="S283" i="11"/>
  <c r="P283" i="11"/>
  <c r="O283" i="11"/>
  <c r="O289" i="11" s="1"/>
  <c r="N283" i="11"/>
  <c r="M283" i="11"/>
  <c r="L283" i="11"/>
  <c r="R283" i="11" s="1"/>
  <c r="H283" i="11"/>
  <c r="H289" i="11" s="1"/>
  <c r="G283" i="11"/>
  <c r="F283" i="11"/>
  <c r="E283" i="11"/>
  <c r="D283" i="11"/>
  <c r="V282" i="11"/>
  <c r="S282" i="11"/>
  <c r="P282" i="11"/>
  <c r="O282" i="11"/>
  <c r="U282" i="11" s="1"/>
  <c r="N282" i="11"/>
  <c r="T282" i="11" s="1"/>
  <c r="M282" i="11"/>
  <c r="L282" i="11"/>
  <c r="H282" i="11"/>
  <c r="G282" i="11"/>
  <c r="F282" i="11"/>
  <c r="E282" i="11"/>
  <c r="D282" i="11"/>
  <c r="R282" i="11" s="1"/>
  <c r="T280" i="11"/>
  <c r="S280" i="11"/>
  <c r="P280" i="11"/>
  <c r="V280" i="11" s="1"/>
  <c r="O280" i="11"/>
  <c r="U280" i="11" s="1"/>
  <c r="N280" i="11"/>
  <c r="M280" i="11"/>
  <c r="L280" i="11"/>
  <c r="R280" i="11" s="1"/>
  <c r="H280" i="11"/>
  <c r="G280" i="11"/>
  <c r="F280" i="11"/>
  <c r="E280" i="11"/>
  <c r="D280" i="11"/>
  <c r="V279" i="11"/>
  <c r="S279" i="11"/>
  <c r="P279" i="11"/>
  <c r="O279" i="11"/>
  <c r="U279" i="11" s="1"/>
  <c r="N279" i="11"/>
  <c r="T279" i="11" s="1"/>
  <c r="M279" i="11"/>
  <c r="L279" i="11"/>
  <c r="H279" i="11"/>
  <c r="G279" i="11"/>
  <c r="F279" i="11"/>
  <c r="E279" i="11"/>
  <c r="D279" i="11"/>
  <c r="R279" i="11" s="1"/>
  <c r="V278" i="11"/>
  <c r="U278" i="11"/>
  <c r="S278" i="11"/>
  <c r="R278" i="11"/>
  <c r="P278" i="11"/>
  <c r="O278" i="11"/>
  <c r="N278" i="11"/>
  <c r="T278" i="11" s="1"/>
  <c r="M278" i="11"/>
  <c r="M281" i="11" s="1"/>
  <c r="L278" i="11"/>
  <c r="H278" i="11"/>
  <c r="G278" i="11"/>
  <c r="F278" i="11"/>
  <c r="F281" i="11" s="1"/>
  <c r="E278" i="11"/>
  <c r="D278" i="11"/>
  <c r="V277" i="11"/>
  <c r="U277" i="11"/>
  <c r="T277" i="11"/>
  <c r="P277" i="11"/>
  <c r="O277" i="11"/>
  <c r="N277" i="11"/>
  <c r="M277" i="11"/>
  <c r="S277" i="11" s="1"/>
  <c r="L277" i="11"/>
  <c r="R277" i="11" s="1"/>
  <c r="H277" i="11"/>
  <c r="G277" i="11"/>
  <c r="F277" i="11"/>
  <c r="E277" i="11"/>
  <c r="D277" i="11"/>
  <c r="T276" i="11"/>
  <c r="S276" i="11"/>
  <c r="P276" i="11"/>
  <c r="O276" i="11"/>
  <c r="U276" i="11" s="1"/>
  <c r="N276" i="11"/>
  <c r="M276" i="11"/>
  <c r="L276" i="11"/>
  <c r="R276" i="11" s="1"/>
  <c r="H276" i="11"/>
  <c r="G276" i="11"/>
  <c r="F276" i="11"/>
  <c r="E276" i="11"/>
  <c r="E281" i="11" s="1"/>
  <c r="D276" i="11"/>
  <c r="V275" i="11"/>
  <c r="T275" i="11"/>
  <c r="S275" i="11"/>
  <c r="R275" i="11"/>
  <c r="P275" i="11"/>
  <c r="O275" i="11"/>
  <c r="N275" i="11"/>
  <c r="M275" i="11"/>
  <c r="L275" i="11"/>
  <c r="H275" i="11"/>
  <c r="G275" i="11"/>
  <c r="F275" i="11"/>
  <c r="E275" i="11"/>
  <c r="D275" i="11"/>
  <c r="V274" i="11"/>
  <c r="S274" i="11"/>
  <c r="R274" i="11"/>
  <c r="P274" i="11"/>
  <c r="O274" i="11"/>
  <c r="N274" i="11"/>
  <c r="T274" i="11" s="1"/>
  <c r="M274" i="11"/>
  <c r="L274" i="11"/>
  <c r="H274" i="11"/>
  <c r="G274" i="11"/>
  <c r="U274" i="11" s="1"/>
  <c r="F274" i="11"/>
  <c r="E274" i="11"/>
  <c r="D274" i="11"/>
  <c r="V272" i="11"/>
  <c r="T272" i="11"/>
  <c r="S272" i="11"/>
  <c r="R272" i="11"/>
  <c r="P272" i="11"/>
  <c r="O272" i="11"/>
  <c r="U272" i="11" s="1"/>
  <c r="N272" i="11"/>
  <c r="M272" i="11"/>
  <c r="L272" i="11"/>
  <c r="H272" i="11"/>
  <c r="G272" i="11"/>
  <c r="F272" i="11"/>
  <c r="E272" i="11"/>
  <c r="D272" i="11"/>
  <c r="V271" i="11"/>
  <c r="U271" i="11"/>
  <c r="S271" i="11"/>
  <c r="R271" i="11"/>
  <c r="P271" i="11"/>
  <c r="O271" i="11"/>
  <c r="N271" i="11"/>
  <c r="T271" i="11" s="1"/>
  <c r="M271" i="11"/>
  <c r="L271" i="11"/>
  <c r="H271" i="11"/>
  <c r="G271" i="11"/>
  <c r="F271" i="11"/>
  <c r="E271" i="11"/>
  <c r="D271" i="11"/>
  <c r="U270" i="11"/>
  <c r="T270" i="11"/>
  <c r="P270" i="11"/>
  <c r="V270" i="11" s="1"/>
  <c r="O270" i="11"/>
  <c r="N270" i="11"/>
  <c r="M270" i="11"/>
  <c r="S270" i="11" s="1"/>
  <c r="L270" i="11"/>
  <c r="R270" i="11" s="1"/>
  <c r="H270" i="11"/>
  <c r="G270" i="11"/>
  <c r="F270" i="11"/>
  <c r="E270" i="11"/>
  <c r="D270" i="11"/>
  <c r="T269" i="11"/>
  <c r="S269" i="11"/>
  <c r="P269" i="11"/>
  <c r="O269" i="11"/>
  <c r="U269" i="11" s="1"/>
  <c r="N269" i="11"/>
  <c r="M269" i="11"/>
  <c r="L269" i="11"/>
  <c r="R269" i="11" s="1"/>
  <c r="H269" i="11"/>
  <c r="G269" i="11"/>
  <c r="F269" i="11"/>
  <c r="E269" i="11"/>
  <c r="E273" i="11" s="1"/>
  <c r="D269" i="11"/>
  <c r="V268" i="11"/>
  <c r="T268" i="11"/>
  <c r="S268" i="11"/>
  <c r="R268" i="11"/>
  <c r="P268" i="11"/>
  <c r="O268" i="11"/>
  <c r="N268" i="11"/>
  <c r="N273" i="11" s="1"/>
  <c r="M268" i="11"/>
  <c r="L268" i="11"/>
  <c r="H268" i="11"/>
  <c r="H273" i="11" s="1"/>
  <c r="G268" i="11"/>
  <c r="G273" i="11" s="1"/>
  <c r="F268" i="11"/>
  <c r="E268" i="11"/>
  <c r="D268" i="11"/>
  <c r="V267" i="11"/>
  <c r="U267" i="11"/>
  <c r="R267" i="11"/>
  <c r="P267" i="11"/>
  <c r="O267" i="11"/>
  <c r="N267" i="11"/>
  <c r="T267" i="11" s="1"/>
  <c r="M267" i="11"/>
  <c r="S267" i="11" s="1"/>
  <c r="L267" i="11"/>
  <c r="H267" i="11"/>
  <c r="G267" i="11"/>
  <c r="F267" i="11"/>
  <c r="E267" i="11"/>
  <c r="D267" i="11"/>
  <c r="V265" i="11"/>
  <c r="T265" i="11"/>
  <c r="S265" i="11"/>
  <c r="R265" i="11"/>
  <c r="P265" i="11"/>
  <c r="O265" i="11"/>
  <c r="U265" i="11" s="1"/>
  <c r="N265" i="11"/>
  <c r="M265" i="11"/>
  <c r="L265" i="11"/>
  <c r="H265" i="11"/>
  <c r="G265" i="11"/>
  <c r="F265" i="11"/>
  <c r="E265" i="11"/>
  <c r="D265" i="11"/>
  <c r="V264" i="11"/>
  <c r="U264" i="11"/>
  <c r="S264" i="11"/>
  <c r="R264" i="11"/>
  <c r="P264" i="11"/>
  <c r="O264" i="11"/>
  <c r="N264" i="11"/>
  <c r="T264" i="11" s="1"/>
  <c r="M264" i="11"/>
  <c r="L264" i="11"/>
  <c r="H264" i="11"/>
  <c r="G264" i="11"/>
  <c r="F264" i="11"/>
  <c r="E264" i="11"/>
  <c r="D264" i="11"/>
  <c r="U263" i="11"/>
  <c r="T263" i="11"/>
  <c r="R263" i="11"/>
  <c r="P263" i="11"/>
  <c r="V263" i="11" s="1"/>
  <c r="O263" i="11"/>
  <c r="N263" i="11"/>
  <c r="M263" i="11"/>
  <c r="S263" i="11" s="1"/>
  <c r="L263" i="11"/>
  <c r="H263" i="11"/>
  <c r="G263" i="11"/>
  <c r="F263" i="11"/>
  <c r="E263" i="11"/>
  <c r="D263" i="11"/>
  <c r="T262" i="11"/>
  <c r="S262" i="11"/>
  <c r="P262" i="11"/>
  <c r="V262" i="11" s="1"/>
  <c r="O262" i="11"/>
  <c r="U262" i="11" s="1"/>
  <c r="N262" i="11"/>
  <c r="M262" i="11"/>
  <c r="L262" i="11"/>
  <c r="R262" i="11" s="1"/>
  <c r="H262" i="11"/>
  <c r="G262" i="11"/>
  <c r="F262" i="11"/>
  <c r="E262" i="11"/>
  <c r="D262" i="11"/>
  <c r="V261" i="11"/>
  <c r="T261" i="11"/>
  <c r="S261" i="11"/>
  <c r="R261" i="11"/>
  <c r="P261" i="11"/>
  <c r="O261" i="11"/>
  <c r="N261" i="11"/>
  <c r="M261" i="11"/>
  <c r="L261" i="11"/>
  <c r="H261" i="11"/>
  <c r="H266" i="11" s="1"/>
  <c r="G261" i="11"/>
  <c r="F261" i="11"/>
  <c r="E261" i="11"/>
  <c r="D261" i="11"/>
  <c r="U260" i="11"/>
  <c r="S260" i="11"/>
  <c r="R260" i="11"/>
  <c r="P260" i="11"/>
  <c r="V260" i="11" s="1"/>
  <c r="O260" i="11"/>
  <c r="N260" i="11"/>
  <c r="M260" i="11"/>
  <c r="L260" i="11"/>
  <c r="H260" i="11"/>
  <c r="G260" i="11"/>
  <c r="F260" i="11"/>
  <c r="E260" i="11"/>
  <c r="E266" i="11" s="1"/>
  <c r="D260" i="11"/>
  <c r="P259" i="11"/>
  <c r="V259" i="11" s="1"/>
  <c r="O259" i="11"/>
  <c r="U259" i="11" s="1"/>
  <c r="N259" i="11"/>
  <c r="T259" i="11" s="1"/>
  <c r="M259" i="11"/>
  <c r="L259" i="11"/>
  <c r="R259" i="11" s="1"/>
  <c r="H259" i="11"/>
  <c r="G259" i="11"/>
  <c r="F259" i="11"/>
  <c r="E259" i="11"/>
  <c r="D259" i="11"/>
  <c r="G258" i="11"/>
  <c r="U257" i="11"/>
  <c r="T257" i="11"/>
  <c r="R257" i="11"/>
  <c r="P257" i="11"/>
  <c r="V257" i="11" s="1"/>
  <c r="O257" i="11"/>
  <c r="N257" i="11"/>
  <c r="M257" i="11"/>
  <c r="S257" i="11" s="1"/>
  <c r="L257" i="11"/>
  <c r="H257" i="11"/>
  <c r="G257" i="11"/>
  <c r="F257" i="11"/>
  <c r="F258" i="11" s="1"/>
  <c r="E257" i="11"/>
  <c r="D257" i="11"/>
  <c r="T256" i="11"/>
  <c r="S256" i="11"/>
  <c r="P256" i="11"/>
  <c r="V256" i="11" s="1"/>
  <c r="O256" i="11"/>
  <c r="U256" i="11" s="1"/>
  <c r="N256" i="11"/>
  <c r="M256" i="11"/>
  <c r="L256" i="11"/>
  <c r="R256" i="11" s="1"/>
  <c r="H256" i="11"/>
  <c r="G256" i="11"/>
  <c r="F256" i="11"/>
  <c r="E256" i="11"/>
  <c r="D256" i="11"/>
  <c r="S255" i="11"/>
  <c r="P255" i="11"/>
  <c r="O255" i="11"/>
  <c r="N255" i="11"/>
  <c r="T255" i="11" s="1"/>
  <c r="M255" i="11"/>
  <c r="L255" i="11"/>
  <c r="R255" i="11" s="1"/>
  <c r="H255" i="11"/>
  <c r="H258" i="11" s="1"/>
  <c r="G255" i="11"/>
  <c r="F255" i="11"/>
  <c r="E255" i="11"/>
  <c r="D255" i="11"/>
  <c r="V254" i="11"/>
  <c r="S254" i="11"/>
  <c r="R254" i="11"/>
  <c r="P254" i="11"/>
  <c r="O254" i="11"/>
  <c r="U254" i="11" s="1"/>
  <c r="N254" i="11"/>
  <c r="T254" i="11" s="1"/>
  <c r="M254" i="11"/>
  <c r="L254" i="11"/>
  <c r="H254" i="11"/>
  <c r="G254" i="11"/>
  <c r="F254" i="11"/>
  <c r="E254" i="11"/>
  <c r="D254" i="11"/>
  <c r="H253" i="11"/>
  <c r="S252" i="11"/>
  <c r="P252" i="11"/>
  <c r="V252" i="11" s="1"/>
  <c r="O252" i="11"/>
  <c r="U252" i="11" s="1"/>
  <c r="N252" i="11"/>
  <c r="T252" i="11" s="1"/>
  <c r="M252" i="11"/>
  <c r="L252" i="11"/>
  <c r="R252" i="11" s="1"/>
  <c r="H252" i="11"/>
  <c r="G252" i="11"/>
  <c r="F252" i="11"/>
  <c r="E252" i="11"/>
  <c r="D252" i="11"/>
  <c r="V251" i="11"/>
  <c r="S251" i="11"/>
  <c r="R251" i="11"/>
  <c r="P251" i="11"/>
  <c r="O251" i="11"/>
  <c r="U251" i="11" s="1"/>
  <c r="N251" i="11"/>
  <c r="T251" i="11" s="1"/>
  <c r="M251" i="11"/>
  <c r="L251" i="11"/>
  <c r="H251" i="11"/>
  <c r="G251" i="11"/>
  <c r="F251" i="11"/>
  <c r="E251" i="11"/>
  <c r="D251" i="11"/>
  <c r="U250" i="11"/>
  <c r="P250" i="11"/>
  <c r="O250" i="11"/>
  <c r="N250" i="11"/>
  <c r="M250" i="11"/>
  <c r="L250" i="11"/>
  <c r="R250" i="11" s="1"/>
  <c r="H250" i="11"/>
  <c r="G250" i="11"/>
  <c r="F250" i="11"/>
  <c r="E250" i="11"/>
  <c r="E253" i="11" s="1"/>
  <c r="D250" i="11"/>
  <c r="T249" i="11"/>
  <c r="P249" i="11"/>
  <c r="V249" i="11" s="1"/>
  <c r="O249" i="11"/>
  <c r="U249" i="11" s="1"/>
  <c r="N249" i="11"/>
  <c r="M249" i="11"/>
  <c r="S249" i="11" s="1"/>
  <c r="L249" i="11"/>
  <c r="R249" i="11" s="1"/>
  <c r="H249" i="11"/>
  <c r="G249" i="11"/>
  <c r="F249" i="11"/>
  <c r="E249" i="11"/>
  <c r="D249" i="11"/>
  <c r="U247" i="11"/>
  <c r="R247" i="11"/>
  <c r="P247" i="11"/>
  <c r="V247" i="11" s="1"/>
  <c r="O247" i="11"/>
  <c r="N247" i="11"/>
  <c r="T247" i="11" s="1"/>
  <c r="M247" i="11"/>
  <c r="S247" i="11" s="1"/>
  <c r="L247" i="11"/>
  <c r="H247" i="11"/>
  <c r="G247" i="11"/>
  <c r="F247" i="11"/>
  <c r="E247" i="11"/>
  <c r="D247" i="11"/>
  <c r="T246" i="11"/>
  <c r="P246" i="11"/>
  <c r="V246" i="11" s="1"/>
  <c r="O246" i="11"/>
  <c r="U246" i="11" s="1"/>
  <c r="N246" i="11"/>
  <c r="M246" i="11"/>
  <c r="S246" i="11" s="1"/>
  <c r="L246" i="11"/>
  <c r="R246" i="11" s="1"/>
  <c r="H246" i="11"/>
  <c r="G246" i="11"/>
  <c r="F246" i="11"/>
  <c r="F248" i="11" s="1"/>
  <c r="E246" i="11"/>
  <c r="D246" i="11"/>
  <c r="S245" i="11"/>
  <c r="P245" i="11"/>
  <c r="V245" i="11" s="1"/>
  <c r="O245" i="11"/>
  <c r="U245" i="11" s="1"/>
  <c r="N245" i="11"/>
  <c r="T245" i="11" s="1"/>
  <c r="M245" i="11"/>
  <c r="L245" i="11"/>
  <c r="R245" i="11" s="1"/>
  <c r="H245" i="11"/>
  <c r="G245" i="11"/>
  <c r="G248" i="11" s="1"/>
  <c r="F245" i="11"/>
  <c r="E245" i="11"/>
  <c r="D245" i="11"/>
  <c r="V244" i="11"/>
  <c r="T244" i="11"/>
  <c r="S244" i="11"/>
  <c r="R244" i="11"/>
  <c r="P244" i="11"/>
  <c r="P248" i="11" s="1"/>
  <c r="O244" i="11"/>
  <c r="N244" i="11"/>
  <c r="M244" i="11"/>
  <c r="M248" i="11" s="1"/>
  <c r="L244" i="11"/>
  <c r="H244" i="11"/>
  <c r="H248" i="11" s="1"/>
  <c r="G244" i="11"/>
  <c r="F244" i="11"/>
  <c r="E244" i="11"/>
  <c r="E248" i="11" s="1"/>
  <c r="D244" i="11"/>
  <c r="U243" i="11"/>
  <c r="S243" i="11"/>
  <c r="R243" i="11"/>
  <c r="P243" i="11"/>
  <c r="V243" i="11" s="1"/>
  <c r="O243" i="11"/>
  <c r="N243" i="11"/>
  <c r="T243" i="11" s="1"/>
  <c r="M243" i="11"/>
  <c r="L243" i="11"/>
  <c r="H243" i="11"/>
  <c r="G243" i="11"/>
  <c r="F243" i="11"/>
  <c r="E243" i="11"/>
  <c r="D243" i="11"/>
  <c r="P242" i="11"/>
  <c r="V241" i="11"/>
  <c r="T241" i="11"/>
  <c r="S241" i="11"/>
  <c r="R241" i="11"/>
  <c r="P241" i="11"/>
  <c r="O241" i="11"/>
  <c r="U241" i="11" s="1"/>
  <c r="N241" i="11"/>
  <c r="M241" i="11"/>
  <c r="L241" i="11"/>
  <c r="H241" i="11"/>
  <c r="G241" i="11"/>
  <c r="F241" i="11"/>
  <c r="E241" i="11"/>
  <c r="D241" i="11"/>
  <c r="S240" i="11"/>
  <c r="R240" i="11"/>
  <c r="P240" i="11"/>
  <c r="V240" i="11" s="1"/>
  <c r="O240" i="11"/>
  <c r="U240" i="11" s="1"/>
  <c r="N240" i="11"/>
  <c r="T240" i="11" s="1"/>
  <c r="M240" i="11"/>
  <c r="L240" i="11"/>
  <c r="H240" i="11"/>
  <c r="G240" i="11"/>
  <c r="F240" i="11"/>
  <c r="E240" i="11"/>
  <c r="D240" i="11"/>
  <c r="U239" i="11"/>
  <c r="T239" i="11"/>
  <c r="P239" i="11"/>
  <c r="V239" i="11" s="1"/>
  <c r="O239" i="11"/>
  <c r="N239" i="11"/>
  <c r="M239" i="11"/>
  <c r="S239" i="11" s="1"/>
  <c r="L239" i="11"/>
  <c r="R239" i="11" s="1"/>
  <c r="H239" i="11"/>
  <c r="G239" i="11"/>
  <c r="F239" i="11"/>
  <c r="E239" i="11"/>
  <c r="D239" i="11"/>
  <c r="T238" i="11"/>
  <c r="S238" i="11"/>
  <c r="P238" i="11"/>
  <c r="V238" i="11" s="1"/>
  <c r="O238" i="11"/>
  <c r="U238" i="11" s="1"/>
  <c r="N238" i="11"/>
  <c r="M238" i="11"/>
  <c r="L238" i="11"/>
  <c r="R238" i="11" s="1"/>
  <c r="H238" i="11"/>
  <c r="G238" i="11"/>
  <c r="F238" i="11"/>
  <c r="E238" i="11"/>
  <c r="D238" i="11"/>
  <c r="V237" i="11"/>
  <c r="T237" i="11"/>
  <c r="S237" i="11"/>
  <c r="R237" i="11"/>
  <c r="P237" i="11"/>
  <c r="O237" i="11"/>
  <c r="U237" i="11" s="1"/>
  <c r="N237" i="11"/>
  <c r="M237" i="11"/>
  <c r="L237" i="11"/>
  <c r="H237" i="11"/>
  <c r="G237" i="11"/>
  <c r="F237" i="11"/>
  <c r="E237" i="11"/>
  <c r="D237" i="11"/>
  <c r="V236" i="11"/>
  <c r="U236" i="11"/>
  <c r="R236" i="11"/>
  <c r="P236" i="11"/>
  <c r="O236" i="11"/>
  <c r="N236" i="11"/>
  <c r="M236" i="11"/>
  <c r="M242" i="11" s="1"/>
  <c r="L236" i="11"/>
  <c r="H236" i="11"/>
  <c r="G236" i="11"/>
  <c r="G242" i="11" s="1"/>
  <c r="F236" i="11"/>
  <c r="F242" i="11" s="1"/>
  <c r="E236" i="11"/>
  <c r="D236" i="11"/>
  <c r="U235" i="11"/>
  <c r="T235" i="11"/>
  <c r="R235" i="11"/>
  <c r="P235" i="11"/>
  <c r="V235" i="11" s="1"/>
  <c r="O235" i="11"/>
  <c r="N235" i="11"/>
  <c r="M235" i="11"/>
  <c r="S235" i="11" s="1"/>
  <c r="L235" i="11"/>
  <c r="H235" i="11"/>
  <c r="G235" i="11"/>
  <c r="F235" i="11"/>
  <c r="E235" i="11"/>
  <c r="D235" i="11"/>
  <c r="N234" i="11"/>
  <c r="V233" i="11"/>
  <c r="U233" i="11"/>
  <c r="S233" i="11"/>
  <c r="R233" i="11"/>
  <c r="P233" i="11"/>
  <c r="O233" i="11"/>
  <c r="N233" i="11"/>
  <c r="T233" i="11" s="1"/>
  <c r="M233" i="11"/>
  <c r="L233" i="11"/>
  <c r="H233" i="11"/>
  <c r="G233" i="11"/>
  <c r="F233" i="11"/>
  <c r="E233" i="11"/>
  <c r="D233" i="11"/>
  <c r="U232" i="11"/>
  <c r="T232" i="11"/>
  <c r="P232" i="11"/>
  <c r="V232" i="11" s="1"/>
  <c r="O232" i="11"/>
  <c r="N232" i="11"/>
  <c r="M232" i="11"/>
  <c r="S232" i="11" s="1"/>
  <c r="L232" i="11"/>
  <c r="R232" i="11" s="1"/>
  <c r="H232" i="11"/>
  <c r="G232" i="11"/>
  <c r="F232" i="11"/>
  <c r="E232" i="11"/>
  <c r="D232" i="11"/>
  <c r="T231" i="11"/>
  <c r="S231" i="11"/>
  <c r="P231" i="11"/>
  <c r="V231" i="11" s="1"/>
  <c r="O231" i="11"/>
  <c r="U231" i="11" s="1"/>
  <c r="N231" i="11"/>
  <c r="M231" i="11"/>
  <c r="L231" i="11"/>
  <c r="R231" i="11" s="1"/>
  <c r="H231" i="11"/>
  <c r="G231" i="11"/>
  <c r="F231" i="11"/>
  <c r="E231" i="11"/>
  <c r="D231" i="11"/>
  <c r="V230" i="11"/>
  <c r="T230" i="11"/>
  <c r="S230" i="11"/>
  <c r="R230" i="11"/>
  <c r="P230" i="11"/>
  <c r="O230" i="11"/>
  <c r="U230" i="11" s="1"/>
  <c r="N230" i="11"/>
  <c r="M230" i="11"/>
  <c r="L230" i="11"/>
  <c r="H230" i="11"/>
  <c r="G230" i="11"/>
  <c r="F230" i="11"/>
  <c r="E230" i="11"/>
  <c r="D230" i="11"/>
  <c r="V229" i="11"/>
  <c r="U229" i="11"/>
  <c r="R229" i="11"/>
  <c r="P229" i="11"/>
  <c r="O229" i="11"/>
  <c r="N229" i="11"/>
  <c r="T229" i="11" s="1"/>
  <c r="M229" i="11"/>
  <c r="S229" i="11" s="1"/>
  <c r="L229" i="11"/>
  <c r="H229" i="11"/>
  <c r="G229" i="11"/>
  <c r="F229" i="11"/>
  <c r="E229" i="11"/>
  <c r="D229" i="11"/>
  <c r="T228" i="11"/>
  <c r="R228" i="11"/>
  <c r="P228" i="11"/>
  <c r="V228" i="11" s="1"/>
  <c r="O228" i="11"/>
  <c r="U228" i="11" s="1"/>
  <c r="N228" i="11"/>
  <c r="M228" i="11"/>
  <c r="L228" i="11"/>
  <c r="H228" i="11"/>
  <c r="G228" i="11"/>
  <c r="F228" i="11"/>
  <c r="F234" i="11" s="1"/>
  <c r="E228" i="11"/>
  <c r="D228" i="11"/>
  <c r="S227" i="11"/>
  <c r="P227" i="11"/>
  <c r="O227" i="11"/>
  <c r="N227" i="11"/>
  <c r="T227" i="11" s="1"/>
  <c r="M227" i="11"/>
  <c r="L227" i="11"/>
  <c r="R227" i="11" s="1"/>
  <c r="H227" i="11"/>
  <c r="G227" i="11"/>
  <c r="G234" i="11" s="1"/>
  <c r="F227" i="11"/>
  <c r="E227" i="11"/>
  <c r="E234" i="11" s="1"/>
  <c r="D227" i="11"/>
  <c r="V226" i="11"/>
  <c r="S226" i="11"/>
  <c r="R226" i="11"/>
  <c r="P226" i="11"/>
  <c r="O226" i="11"/>
  <c r="U226" i="11" s="1"/>
  <c r="N226" i="11"/>
  <c r="T226" i="11" s="1"/>
  <c r="M226" i="11"/>
  <c r="L226" i="11"/>
  <c r="H226" i="11"/>
  <c r="G226" i="11"/>
  <c r="F226" i="11"/>
  <c r="E226" i="11"/>
  <c r="D226" i="11"/>
  <c r="M225" i="11"/>
  <c r="S224" i="11"/>
  <c r="P224" i="11"/>
  <c r="V224" i="11" s="1"/>
  <c r="O224" i="11"/>
  <c r="U224" i="11" s="1"/>
  <c r="N224" i="11"/>
  <c r="T224" i="11" s="1"/>
  <c r="M224" i="11"/>
  <c r="L224" i="11"/>
  <c r="R224" i="11" s="1"/>
  <c r="H224" i="11"/>
  <c r="G224" i="11"/>
  <c r="F224" i="11"/>
  <c r="E224" i="11"/>
  <c r="D224" i="11"/>
  <c r="V223" i="11"/>
  <c r="T223" i="11"/>
  <c r="R223" i="11"/>
  <c r="P223" i="11"/>
  <c r="O223" i="11"/>
  <c r="U223" i="11" s="1"/>
  <c r="N223" i="11"/>
  <c r="M223" i="11"/>
  <c r="S223" i="11" s="1"/>
  <c r="L223" i="11"/>
  <c r="H223" i="11"/>
  <c r="G223" i="11"/>
  <c r="F223" i="11"/>
  <c r="E223" i="11"/>
  <c r="D223" i="11"/>
  <c r="U222" i="11"/>
  <c r="R222" i="11"/>
  <c r="P222" i="11"/>
  <c r="V222" i="11" s="1"/>
  <c r="O222" i="11"/>
  <c r="N222" i="11"/>
  <c r="T222" i="11" s="1"/>
  <c r="M222" i="11"/>
  <c r="S222" i="11" s="1"/>
  <c r="L222" i="11"/>
  <c r="H222" i="11"/>
  <c r="G222" i="11"/>
  <c r="F222" i="11"/>
  <c r="E222" i="11"/>
  <c r="D222" i="11"/>
  <c r="T221" i="11"/>
  <c r="R221" i="11"/>
  <c r="P221" i="11"/>
  <c r="V221" i="11" s="1"/>
  <c r="O221" i="11"/>
  <c r="U221" i="11" s="1"/>
  <c r="N221" i="11"/>
  <c r="M221" i="11"/>
  <c r="S221" i="11" s="1"/>
  <c r="L221" i="11"/>
  <c r="H221" i="11"/>
  <c r="G221" i="11"/>
  <c r="F221" i="11"/>
  <c r="E221" i="11"/>
  <c r="D221" i="11"/>
  <c r="S220" i="11"/>
  <c r="P220" i="11"/>
  <c r="V220" i="11" s="1"/>
  <c r="O220" i="11"/>
  <c r="U220" i="11" s="1"/>
  <c r="N220" i="11"/>
  <c r="T220" i="11" s="1"/>
  <c r="M220" i="11"/>
  <c r="L220" i="11"/>
  <c r="R220" i="11" s="1"/>
  <c r="H220" i="11"/>
  <c r="H225" i="11" s="1"/>
  <c r="G220" i="11"/>
  <c r="F220" i="11"/>
  <c r="E220" i="11"/>
  <c r="D220" i="11"/>
  <c r="V219" i="11"/>
  <c r="S219" i="11"/>
  <c r="R219" i="11"/>
  <c r="P219" i="11"/>
  <c r="O219" i="11"/>
  <c r="U219" i="11" s="1"/>
  <c r="N219" i="11"/>
  <c r="T219" i="11" s="1"/>
  <c r="M219" i="11"/>
  <c r="L219" i="11"/>
  <c r="H219" i="11"/>
  <c r="G219" i="11"/>
  <c r="F219" i="11"/>
  <c r="E219" i="11"/>
  <c r="D219" i="11"/>
  <c r="V218" i="11"/>
  <c r="U218" i="11"/>
  <c r="S218" i="11"/>
  <c r="P218" i="11"/>
  <c r="O218" i="11"/>
  <c r="N218" i="11"/>
  <c r="T218" i="11" s="1"/>
  <c r="M218" i="11"/>
  <c r="L218" i="11"/>
  <c r="R218" i="11" s="1"/>
  <c r="H218" i="11"/>
  <c r="G218" i="11"/>
  <c r="F218" i="11"/>
  <c r="E218" i="11"/>
  <c r="E225" i="11" s="1"/>
  <c r="D225" i="11" s="1"/>
  <c r="D218" i="11"/>
  <c r="T217" i="11"/>
  <c r="P217" i="11"/>
  <c r="O217" i="11"/>
  <c r="O225" i="11" s="1"/>
  <c r="N217" i="11"/>
  <c r="N225" i="11" s="1"/>
  <c r="M217" i="11"/>
  <c r="S217" i="11" s="1"/>
  <c r="L217" i="11"/>
  <c r="R217" i="11" s="1"/>
  <c r="H217" i="11"/>
  <c r="G217" i="11"/>
  <c r="G225" i="11" s="1"/>
  <c r="F217" i="11"/>
  <c r="F225" i="11" s="1"/>
  <c r="E217" i="11"/>
  <c r="D217" i="11"/>
  <c r="U216" i="11"/>
  <c r="S216" i="11"/>
  <c r="P216" i="11"/>
  <c r="V216" i="11" s="1"/>
  <c r="O216" i="11"/>
  <c r="N216" i="11"/>
  <c r="T216" i="11" s="1"/>
  <c r="M216" i="11"/>
  <c r="L216" i="11"/>
  <c r="R216" i="11" s="1"/>
  <c r="H216" i="11"/>
  <c r="G216" i="11"/>
  <c r="F216" i="11"/>
  <c r="E216" i="11"/>
  <c r="D216" i="11"/>
  <c r="V214" i="11"/>
  <c r="T214" i="11"/>
  <c r="P214" i="11"/>
  <c r="O214" i="11"/>
  <c r="U214" i="11" s="1"/>
  <c r="N214" i="11"/>
  <c r="M214" i="11"/>
  <c r="S214" i="11" s="1"/>
  <c r="L214" i="11"/>
  <c r="R214" i="11" s="1"/>
  <c r="H214" i="11"/>
  <c r="G214" i="11"/>
  <c r="F214" i="11"/>
  <c r="E214" i="11"/>
  <c r="D214" i="11"/>
  <c r="S213" i="11"/>
  <c r="P213" i="11"/>
  <c r="V213" i="11" s="1"/>
  <c r="O213" i="11"/>
  <c r="U213" i="11" s="1"/>
  <c r="N213" i="11"/>
  <c r="T213" i="11" s="1"/>
  <c r="M213" i="11"/>
  <c r="L213" i="11"/>
  <c r="R213" i="11" s="1"/>
  <c r="H213" i="11"/>
  <c r="G213" i="11"/>
  <c r="F213" i="11"/>
  <c r="E213" i="11"/>
  <c r="D213" i="11"/>
  <c r="V212" i="11"/>
  <c r="T212" i="11"/>
  <c r="R212" i="11"/>
  <c r="P212" i="11"/>
  <c r="O212" i="11"/>
  <c r="U212" i="11" s="1"/>
  <c r="N212" i="11"/>
  <c r="M212" i="11"/>
  <c r="S212" i="11" s="1"/>
  <c r="L212" i="11"/>
  <c r="H212" i="11"/>
  <c r="G212" i="11"/>
  <c r="F212" i="11"/>
  <c r="E212" i="11"/>
  <c r="D212" i="11"/>
  <c r="U211" i="11"/>
  <c r="R211" i="11"/>
  <c r="P211" i="11"/>
  <c r="V211" i="11" s="1"/>
  <c r="O211" i="11"/>
  <c r="N211" i="11"/>
  <c r="T211" i="11" s="1"/>
  <c r="M211" i="11"/>
  <c r="S211" i="11" s="1"/>
  <c r="L211" i="11"/>
  <c r="H211" i="11"/>
  <c r="G211" i="11"/>
  <c r="F211" i="11"/>
  <c r="E211" i="11"/>
  <c r="D211" i="11"/>
  <c r="T210" i="11"/>
  <c r="R210" i="11"/>
  <c r="P210" i="11"/>
  <c r="V210" i="11" s="1"/>
  <c r="O210" i="11"/>
  <c r="U210" i="11" s="1"/>
  <c r="N210" i="11"/>
  <c r="M210" i="11"/>
  <c r="S210" i="11" s="1"/>
  <c r="L210" i="11"/>
  <c r="H210" i="11"/>
  <c r="G210" i="11"/>
  <c r="F210" i="11"/>
  <c r="E210" i="11"/>
  <c r="D210" i="11"/>
  <c r="S209" i="11"/>
  <c r="P209" i="11"/>
  <c r="V209" i="11" s="1"/>
  <c r="O209" i="11"/>
  <c r="U209" i="11" s="1"/>
  <c r="N209" i="11"/>
  <c r="T209" i="11" s="1"/>
  <c r="M209" i="11"/>
  <c r="L209" i="11"/>
  <c r="R209" i="11" s="1"/>
  <c r="H209" i="11"/>
  <c r="G209" i="11"/>
  <c r="F209" i="11"/>
  <c r="E209" i="11"/>
  <c r="D209" i="11"/>
  <c r="V208" i="11"/>
  <c r="S208" i="11"/>
  <c r="R208" i="11"/>
  <c r="P208" i="11"/>
  <c r="O208" i="11"/>
  <c r="U208" i="11" s="1"/>
  <c r="N208" i="11"/>
  <c r="T208" i="11" s="1"/>
  <c r="M208" i="11"/>
  <c r="L208" i="11"/>
  <c r="H208" i="11"/>
  <c r="G208" i="11"/>
  <c r="F208" i="11"/>
  <c r="F215" i="11" s="1"/>
  <c r="E208" i="11"/>
  <c r="D208" i="11"/>
  <c r="U207" i="11"/>
  <c r="S207" i="11"/>
  <c r="P207" i="11"/>
  <c r="O207" i="11"/>
  <c r="N207" i="11"/>
  <c r="T207" i="11" s="1"/>
  <c r="M207" i="11"/>
  <c r="M215" i="11" s="1"/>
  <c r="L207" i="11"/>
  <c r="R207" i="11" s="1"/>
  <c r="H207" i="11"/>
  <c r="G207" i="11"/>
  <c r="G215" i="11" s="1"/>
  <c r="F207" i="11"/>
  <c r="E207" i="11"/>
  <c r="E215" i="11" s="1"/>
  <c r="D207" i="11"/>
  <c r="T206" i="11"/>
  <c r="P206" i="11"/>
  <c r="V206" i="11" s="1"/>
  <c r="O206" i="11"/>
  <c r="U206" i="11" s="1"/>
  <c r="N206" i="11"/>
  <c r="M206" i="11"/>
  <c r="S206" i="11" s="1"/>
  <c r="L206" i="11"/>
  <c r="R206" i="11" s="1"/>
  <c r="H206" i="11"/>
  <c r="G206" i="11"/>
  <c r="F206" i="11"/>
  <c r="E206" i="11"/>
  <c r="D206" i="11"/>
  <c r="U204" i="11"/>
  <c r="S204" i="11"/>
  <c r="P204" i="11"/>
  <c r="V204" i="11" s="1"/>
  <c r="O204" i="11"/>
  <c r="N204" i="11"/>
  <c r="T204" i="11" s="1"/>
  <c r="M204" i="11"/>
  <c r="L204" i="11"/>
  <c r="R204" i="11" s="1"/>
  <c r="H204" i="11"/>
  <c r="G204" i="11"/>
  <c r="F204" i="11"/>
  <c r="E204" i="11"/>
  <c r="D204" i="11"/>
  <c r="V203" i="11"/>
  <c r="T203" i="11"/>
  <c r="R203" i="11"/>
  <c r="P203" i="11"/>
  <c r="O203" i="11"/>
  <c r="U203" i="11" s="1"/>
  <c r="N203" i="11"/>
  <c r="M203" i="11"/>
  <c r="S203" i="11" s="1"/>
  <c r="L203" i="11"/>
  <c r="H203" i="11"/>
  <c r="G203" i="11"/>
  <c r="F203" i="11"/>
  <c r="E203" i="11"/>
  <c r="D203" i="11"/>
  <c r="U202" i="11"/>
  <c r="S202" i="11"/>
  <c r="P202" i="11"/>
  <c r="V202" i="11" s="1"/>
  <c r="O202" i="11"/>
  <c r="N202" i="11"/>
  <c r="T202" i="11" s="1"/>
  <c r="M202" i="11"/>
  <c r="L202" i="11"/>
  <c r="R202" i="11" s="1"/>
  <c r="H202" i="11"/>
  <c r="G202" i="11"/>
  <c r="F202" i="11"/>
  <c r="E202" i="11"/>
  <c r="D202" i="11"/>
  <c r="V201" i="11"/>
  <c r="T201" i="11"/>
  <c r="R201" i="11"/>
  <c r="P201" i="11"/>
  <c r="O201" i="11"/>
  <c r="U201" i="11" s="1"/>
  <c r="N201" i="11"/>
  <c r="M201" i="11"/>
  <c r="S201" i="11" s="1"/>
  <c r="L201" i="11"/>
  <c r="H201" i="11"/>
  <c r="G201" i="11"/>
  <c r="F201" i="11"/>
  <c r="E201" i="11"/>
  <c r="D201" i="11"/>
  <c r="U200" i="11"/>
  <c r="S200" i="11"/>
  <c r="P200" i="11"/>
  <c r="V200" i="11" s="1"/>
  <c r="O200" i="11"/>
  <c r="N200" i="11"/>
  <c r="T200" i="11" s="1"/>
  <c r="M200" i="11"/>
  <c r="L200" i="11"/>
  <c r="R200" i="11" s="1"/>
  <c r="H200" i="11"/>
  <c r="G200" i="11"/>
  <c r="F200" i="11"/>
  <c r="E200" i="11"/>
  <c r="D200" i="11"/>
  <c r="V199" i="11"/>
  <c r="T199" i="11"/>
  <c r="R199" i="11"/>
  <c r="P199" i="11"/>
  <c r="O199" i="11"/>
  <c r="U199" i="11" s="1"/>
  <c r="N199" i="11"/>
  <c r="M199" i="11"/>
  <c r="S199" i="11" s="1"/>
  <c r="L199" i="11"/>
  <c r="H199" i="11"/>
  <c r="G199" i="11"/>
  <c r="F199" i="11"/>
  <c r="E199" i="11"/>
  <c r="D199" i="11"/>
  <c r="U198" i="11"/>
  <c r="S198" i="11"/>
  <c r="P198" i="11"/>
  <c r="V198" i="11" s="1"/>
  <c r="O198" i="11"/>
  <c r="N198" i="11"/>
  <c r="T198" i="11" s="1"/>
  <c r="M198" i="11"/>
  <c r="L198" i="11"/>
  <c r="R198" i="11" s="1"/>
  <c r="H198" i="11"/>
  <c r="G198" i="11"/>
  <c r="G205" i="11" s="1"/>
  <c r="F198" i="11"/>
  <c r="E198" i="11"/>
  <c r="D198" i="11"/>
  <c r="V197" i="11"/>
  <c r="T197" i="11"/>
  <c r="R197" i="11"/>
  <c r="P197" i="11"/>
  <c r="O197" i="11"/>
  <c r="U197" i="11" s="1"/>
  <c r="N197" i="11"/>
  <c r="M197" i="11"/>
  <c r="S197" i="11" s="1"/>
  <c r="L197" i="11"/>
  <c r="H197" i="11"/>
  <c r="G197" i="11"/>
  <c r="F197" i="11"/>
  <c r="E197" i="11"/>
  <c r="D197" i="11"/>
  <c r="U196" i="11"/>
  <c r="S196" i="11"/>
  <c r="P196" i="11"/>
  <c r="V196" i="11" s="1"/>
  <c r="O196" i="11"/>
  <c r="N196" i="11"/>
  <c r="T196" i="11" s="1"/>
  <c r="M196" i="11"/>
  <c r="L196" i="11"/>
  <c r="R196" i="11" s="1"/>
  <c r="H196" i="11"/>
  <c r="G196" i="11"/>
  <c r="F196" i="11"/>
  <c r="E196" i="11"/>
  <c r="D196" i="11"/>
  <c r="V195" i="11"/>
  <c r="T195" i="11"/>
  <c r="R195" i="11"/>
  <c r="P195" i="11"/>
  <c r="O195" i="11"/>
  <c r="U195" i="11" s="1"/>
  <c r="N195" i="11"/>
  <c r="N205" i="11" s="1"/>
  <c r="M195" i="11"/>
  <c r="S195" i="11" s="1"/>
  <c r="L195" i="11"/>
  <c r="H195" i="11"/>
  <c r="H205" i="11" s="1"/>
  <c r="G195" i="11"/>
  <c r="F195" i="11"/>
  <c r="E195" i="11"/>
  <c r="D195" i="11"/>
  <c r="S194" i="11"/>
  <c r="P194" i="11"/>
  <c r="V194" i="11" s="1"/>
  <c r="O194" i="11"/>
  <c r="N194" i="11"/>
  <c r="T194" i="11" s="1"/>
  <c r="M194" i="11"/>
  <c r="L194" i="11"/>
  <c r="R194" i="11" s="1"/>
  <c r="H194" i="11"/>
  <c r="G194" i="11"/>
  <c r="U194" i="11" s="1"/>
  <c r="F194" i="11"/>
  <c r="E194" i="11"/>
  <c r="D194" i="11"/>
  <c r="V192" i="11"/>
  <c r="T192" i="11"/>
  <c r="R192" i="11"/>
  <c r="P192" i="11"/>
  <c r="O192" i="11"/>
  <c r="U192" i="11" s="1"/>
  <c r="N192" i="11"/>
  <c r="M192" i="11"/>
  <c r="S192" i="11" s="1"/>
  <c r="L192" i="11"/>
  <c r="H192" i="11"/>
  <c r="G192" i="11"/>
  <c r="F192" i="11"/>
  <c r="E192" i="11"/>
  <c r="D192" i="11"/>
  <c r="U191" i="11"/>
  <c r="S191" i="11"/>
  <c r="P191" i="11"/>
  <c r="V191" i="11" s="1"/>
  <c r="O191" i="11"/>
  <c r="N191" i="11"/>
  <c r="T191" i="11" s="1"/>
  <c r="M191" i="11"/>
  <c r="L191" i="11"/>
  <c r="R191" i="11" s="1"/>
  <c r="H191" i="11"/>
  <c r="G191" i="11"/>
  <c r="F191" i="11"/>
  <c r="E191" i="11"/>
  <c r="D191" i="11"/>
  <c r="V190" i="11"/>
  <c r="T190" i="11"/>
  <c r="R190" i="11"/>
  <c r="P190" i="11"/>
  <c r="O190" i="11"/>
  <c r="U190" i="11" s="1"/>
  <c r="N190" i="11"/>
  <c r="M190" i="11"/>
  <c r="S190" i="11" s="1"/>
  <c r="L190" i="11"/>
  <c r="H190" i="11"/>
  <c r="G190" i="11"/>
  <c r="F190" i="11"/>
  <c r="E190" i="11"/>
  <c r="D190" i="11"/>
  <c r="U189" i="11"/>
  <c r="S189" i="11"/>
  <c r="P189" i="11"/>
  <c r="V189" i="11" s="1"/>
  <c r="O189" i="11"/>
  <c r="N189" i="11"/>
  <c r="T189" i="11" s="1"/>
  <c r="M189" i="11"/>
  <c r="L189" i="11"/>
  <c r="R189" i="11" s="1"/>
  <c r="H189" i="11"/>
  <c r="G189" i="11"/>
  <c r="F189" i="11"/>
  <c r="E189" i="11"/>
  <c r="D189" i="11"/>
  <c r="V188" i="11"/>
  <c r="T188" i="11"/>
  <c r="R188" i="11"/>
  <c r="P188" i="11"/>
  <c r="O188" i="11"/>
  <c r="U188" i="11" s="1"/>
  <c r="N188" i="11"/>
  <c r="M188" i="11"/>
  <c r="S188" i="11" s="1"/>
  <c r="L188" i="11"/>
  <c r="H188" i="11"/>
  <c r="G188" i="11"/>
  <c r="F188" i="11"/>
  <c r="E188" i="11"/>
  <c r="D188" i="11"/>
  <c r="U187" i="11"/>
  <c r="S187" i="11"/>
  <c r="P187" i="11"/>
  <c r="V187" i="11" s="1"/>
  <c r="O187" i="11"/>
  <c r="N187" i="11"/>
  <c r="T187" i="11" s="1"/>
  <c r="M187" i="11"/>
  <c r="L187" i="11"/>
  <c r="R187" i="11" s="1"/>
  <c r="H187" i="11"/>
  <c r="G187" i="11"/>
  <c r="F187" i="11"/>
  <c r="E187" i="11"/>
  <c r="D187" i="11"/>
  <c r="V186" i="11"/>
  <c r="T186" i="11"/>
  <c r="R186" i="11"/>
  <c r="P186" i="11"/>
  <c r="O186" i="11"/>
  <c r="U186" i="11" s="1"/>
  <c r="N186" i="11"/>
  <c r="M186" i="11"/>
  <c r="S186" i="11" s="1"/>
  <c r="L186" i="11"/>
  <c r="H186" i="11"/>
  <c r="G186" i="11"/>
  <c r="F186" i="11"/>
  <c r="E186" i="11"/>
  <c r="D186" i="11"/>
  <c r="U185" i="11"/>
  <c r="S185" i="11"/>
  <c r="P185" i="11"/>
  <c r="V185" i="11" s="1"/>
  <c r="O185" i="11"/>
  <c r="N185" i="11"/>
  <c r="T185" i="11" s="1"/>
  <c r="M185" i="11"/>
  <c r="L185" i="11"/>
  <c r="R185" i="11" s="1"/>
  <c r="H185" i="11"/>
  <c r="G185" i="11"/>
  <c r="F185" i="11"/>
  <c r="E185" i="11"/>
  <c r="E10" i="11" s="1"/>
  <c r="D10" i="11" s="1"/>
  <c r="D185" i="11"/>
  <c r="V184" i="11"/>
  <c r="T184" i="11"/>
  <c r="R184" i="11"/>
  <c r="P184" i="11"/>
  <c r="O184" i="11"/>
  <c r="U184" i="11" s="1"/>
  <c r="N184" i="11"/>
  <c r="M184" i="11"/>
  <c r="S184" i="11" s="1"/>
  <c r="L184" i="11"/>
  <c r="H184" i="11"/>
  <c r="G184" i="11"/>
  <c r="F184" i="11"/>
  <c r="E184" i="11"/>
  <c r="D184" i="11"/>
  <c r="U183" i="11"/>
  <c r="S183" i="11"/>
  <c r="P183" i="11"/>
  <c r="V183" i="11" s="1"/>
  <c r="O183" i="11"/>
  <c r="N183" i="11"/>
  <c r="T183" i="11" s="1"/>
  <c r="M183" i="11"/>
  <c r="L183" i="11"/>
  <c r="R183" i="11" s="1"/>
  <c r="H183" i="11"/>
  <c r="G183" i="11"/>
  <c r="F183" i="11"/>
  <c r="E183" i="11"/>
  <c r="D183" i="11"/>
  <c r="V182" i="11"/>
  <c r="T182" i="11"/>
  <c r="R182" i="11"/>
  <c r="P182" i="11"/>
  <c r="O182" i="11"/>
  <c r="U182" i="11" s="1"/>
  <c r="N182" i="11"/>
  <c r="M182" i="11"/>
  <c r="S182" i="11" s="1"/>
  <c r="L182" i="11"/>
  <c r="H182" i="11"/>
  <c r="G182" i="11"/>
  <c r="F182" i="11"/>
  <c r="E182" i="11"/>
  <c r="D182" i="11"/>
  <c r="U181" i="11"/>
  <c r="S181" i="11"/>
  <c r="P181" i="11"/>
  <c r="V181" i="11" s="1"/>
  <c r="O181" i="11"/>
  <c r="N181" i="11"/>
  <c r="T181" i="11" s="1"/>
  <c r="M181" i="11"/>
  <c r="L181" i="11"/>
  <c r="R181" i="11" s="1"/>
  <c r="H181" i="11"/>
  <c r="G181" i="11"/>
  <c r="G193" i="11" s="1"/>
  <c r="F181" i="11"/>
  <c r="E181" i="11"/>
  <c r="D181" i="11"/>
  <c r="V180" i="11"/>
  <c r="T180" i="11"/>
  <c r="R180" i="11"/>
  <c r="P180" i="11"/>
  <c r="O180" i="11"/>
  <c r="U180" i="11" s="1"/>
  <c r="N180" i="11"/>
  <c r="M180" i="11"/>
  <c r="S180" i="11" s="1"/>
  <c r="L180" i="11"/>
  <c r="H180" i="11"/>
  <c r="G180" i="11"/>
  <c r="F180" i="11"/>
  <c r="E180" i="11"/>
  <c r="D180" i="11"/>
  <c r="U178" i="11"/>
  <c r="S178" i="11"/>
  <c r="P178" i="11"/>
  <c r="V178" i="11" s="1"/>
  <c r="O178" i="11"/>
  <c r="N178" i="11"/>
  <c r="T178" i="11" s="1"/>
  <c r="M178" i="11"/>
  <c r="L178" i="11"/>
  <c r="R178" i="11" s="1"/>
  <c r="H178" i="11"/>
  <c r="G178" i="11"/>
  <c r="F178" i="11"/>
  <c r="E178" i="11"/>
  <c r="D178" i="11"/>
  <c r="V177" i="11"/>
  <c r="T177" i="11"/>
  <c r="R177" i="11"/>
  <c r="P177" i="11"/>
  <c r="O177" i="11"/>
  <c r="U177" i="11" s="1"/>
  <c r="N177" i="11"/>
  <c r="M177" i="11"/>
  <c r="S177" i="11" s="1"/>
  <c r="L177" i="11"/>
  <c r="H177" i="11"/>
  <c r="G177" i="11"/>
  <c r="F177" i="11"/>
  <c r="E177" i="11"/>
  <c r="D177" i="11"/>
  <c r="U176" i="11"/>
  <c r="S176" i="11"/>
  <c r="P176" i="11"/>
  <c r="V176" i="11" s="1"/>
  <c r="O176" i="11"/>
  <c r="N176" i="11"/>
  <c r="T176" i="11" s="1"/>
  <c r="M176" i="11"/>
  <c r="L176" i="11"/>
  <c r="R176" i="11" s="1"/>
  <c r="H176" i="11"/>
  <c r="G176" i="11"/>
  <c r="F176" i="11"/>
  <c r="E176" i="11"/>
  <c r="D176" i="11"/>
  <c r="V175" i="11"/>
  <c r="T175" i="11"/>
  <c r="R175" i="11"/>
  <c r="P175" i="11"/>
  <c r="P179" i="11" s="1"/>
  <c r="O175" i="11"/>
  <c r="U175" i="11" s="1"/>
  <c r="N175" i="11"/>
  <c r="M175" i="11"/>
  <c r="S175" i="11" s="1"/>
  <c r="L175" i="11"/>
  <c r="H175" i="11"/>
  <c r="H179" i="11" s="1"/>
  <c r="G175" i="11"/>
  <c r="F175" i="11"/>
  <c r="F179" i="11" s="1"/>
  <c r="E175" i="11"/>
  <c r="E179" i="11" s="1"/>
  <c r="D175" i="11"/>
  <c r="U174" i="11"/>
  <c r="S174" i="11"/>
  <c r="P174" i="11"/>
  <c r="V174" i="11" s="1"/>
  <c r="O174" i="11"/>
  <c r="N174" i="11"/>
  <c r="T174" i="11" s="1"/>
  <c r="M174" i="11"/>
  <c r="L174" i="11"/>
  <c r="R174" i="11" s="1"/>
  <c r="H174" i="11"/>
  <c r="G174" i="11"/>
  <c r="F174" i="11"/>
  <c r="E174" i="11"/>
  <c r="D174" i="11"/>
  <c r="N173" i="11"/>
  <c r="G173" i="11"/>
  <c r="V172" i="11"/>
  <c r="T172" i="11"/>
  <c r="R172" i="11"/>
  <c r="P172" i="11"/>
  <c r="O172" i="11"/>
  <c r="U172" i="11" s="1"/>
  <c r="N172" i="11"/>
  <c r="M172" i="11"/>
  <c r="S172" i="11" s="1"/>
  <c r="L172" i="11"/>
  <c r="H172" i="11"/>
  <c r="G172" i="11"/>
  <c r="F172" i="11"/>
  <c r="E172" i="11"/>
  <c r="D172" i="11"/>
  <c r="U171" i="11"/>
  <c r="S171" i="11"/>
  <c r="P171" i="11"/>
  <c r="O171" i="11"/>
  <c r="N171" i="11"/>
  <c r="T171" i="11" s="1"/>
  <c r="M171" i="11"/>
  <c r="L171" i="11"/>
  <c r="R171" i="11" s="1"/>
  <c r="H171" i="11"/>
  <c r="G171" i="11"/>
  <c r="F171" i="11"/>
  <c r="E171" i="11"/>
  <c r="E173" i="11" s="1"/>
  <c r="D171" i="11"/>
  <c r="V170" i="11"/>
  <c r="T170" i="11"/>
  <c r="R170" i="11"/>
  <c r="P170" i="11"/>
  <c r="O170" i="11"/>
  <c r="N170" i="11"/>
  <c r="M170" i="11"/>
  <c r="M173" i="11" s="1"/>
  <c r="L170" i="11"/>
  <c r="H170" i="11"/>
  <c r="H173" i="11" s="1"/>
  <c r="G170" i="11"/>
  <c r="F170" i="11"/>
  <c r="F173" i="11" s="1"/>
  <c r="E170" i="11"/>
  <c r="D170" i="11"/>
  <c r="U169" i="11"/>
  <c r="S169" i="11"/>
  <c r="P169" i="11"/>
  <c r="V169" i="11" s="1"/>
  <c r="O169" i="11"/>
  <c r="N169" i="11"/>
  <c r="T169" i="11" s="1"/>
  <c r="M169" i="11"/>
  <c r="L169" i="11"/>
  <c r="R169" i="11" s="1"/>
  <c r="H169" i="11"/>
  <c r="G169" i="11"/>
  <c r="F169" i="11"/>
  <c r="E169" i="11"/>
  <c r="D169" i="11"/>
  <c r="V167" i="11"/>
  <c r="T167" i="11"/>
  <c r="P167" i="11"/>
  <c r="O167" i="11"/>
  <c r="U167" i="11" s="1"/>
  <c r="N167" i="11"/>
  <c r="M167" i="11"/>
  <c r="S167" i="11" s="1"/>
  <c r="L167" i="11"/>
  <c r="H167" i="11"/>
  <c r="G167" i="11"/>
  <c r="F167" i="11"/>
  <c r="E167" i="11"/>
  <c r="D167" i="11"/>
  <c r="R167" i="11" s="1"/>
  <c r="U166" i="11"/>
  <c r="S166" i="11"/>
  <c r="P166" i="11"/>
  <c r="V166" i="11" s="1"/>
  <c r="O166" i="11"/>
  <c r="N166" i="11"/>
  <c r="T166" i="11" s="1"/>
  <c r="M166" i="11"/>
  <c r="L166" i="11"/>
  <c r="R166" i="11" s="1"/>
  <c r="H166" i="11"/>
  <c r="G166" i="11"/>
  <c r="F166" i="11"/>
  <c r="E166" i="11"/>
  <c r="D166" i="11"/>
  <c r="V165" i="11"/>
  <c r="T165" i="11"/>
  <c r="R165" i="11"/>
  <c r="P165" i="11"/>
  <c r="O165" i="11"/>
  <c r="U165" i="11" s="1"/>
  <c r="N165" i="11"/>
  <c r="M165" i="11"/>
  <c r="S165" i="11" s="1"/>
  <c r="L165" i="11"/>
  <c r="H165" i="11"/>
  <c r="G165" i="11"/>
  <c r="F165" i="11"/>
  <c r="E165" i="11"/>
  <c r="D165" i="11"/>
  <c r="U164" i="11"/>
  <c r="S164" i="11"/>
  <c r="P164" i="11"/>
  <c r="V164" i="11" s="1"/>
  <c r="O164" i="11"/>
  <c r="N164" i="11"/>
  <c r="T164" i="11" s="1"/>
  <c r="M164" i="11"/>
  <c r="L164" i="11"/>
  <c r="R164" i="11" s="1"/>
  <c r="H164" i="11"/>
  <c r="G164" i="11"/>
  <c r="F164" i="11"/>
  <c r="E164" i="11"/>
  <c r="D164" i="11"/>
  <c r="V163" i="11"/>
  <c r="T163" i="11"/>
  <c r="P163" i="11"/>
  <c r="O163" i="11"/>
  <c r="U163" i="11" s="1"/>
  <c r="N163" i="11"/>
  <c r="M163" i="11"/>
  <c r="S163" i="11" s="1"/>
  <c r="L163" i="11"/>
  <c r="H163" i="11"/>
  <c r="G163" i="11"/>
  <c r="F163" i="11"/>
  <c r="E163" i="11"/>
  <c r="D163" i="11"/>
  <c r="R163" i="11" s="1"/>
  <c r="U162" i="11"/>
  <c r="S162" i="11"/>
  <c r="P162" i="11"/>
  <c r="V162" i="11" s="1"/>
  <c r="O162" i="11"/>
  <c r="N162" i="11"/>
  <c r="T162" i="11" s="1"/>
  <c r="M162" i="11"/>
  <c r="L162" i="11"/>
  <c r="R162" i="11" s="1"/>
  <c r="H162" i="11"/>
  <c r="G162" i="11"/>
  <c r="F162" i="11"/>
  <c r="E162" i="11"/>
  <c r="D162" i="11"/>
  <c r="V161" i="11"/>
  <c r="T161" i="11"/>
  <c r="R161" i="11"/>
  <c r="P161" i="11"/>
  <c r="O161" i="11"/>
  <c r="U161" i="11" s="1"/>
  <c r="N161" i="11"/>
  <c r="M161" i="11"/>
  <c r="S161" i="11" s="1"/>
  <c r="L161" i="11"/>
  <c r="H161" i="11"/>
  <c r="G161" i="11"/>
  <c r="F161" i="11"/>
  <c r="E161" i="11"/>
  <c r="D161" i="11"/>
  <c r="U160" i="11"/>
  <c r="S160" i="11"/>
  <c r="P160" i="11"/>
  <c r="V160" i="11" s="1"/>
  <c r="O160" i="11"/>
  <c r="N160" i="11"/>
  <c r="T160" i="11" s="1"/>
  <c r="M160" i="11"/>
  <c r="L160" i="11"/>
  <c r="R160" i="11" s="1"/>
  <c r="H160" i="11"/>
  <c r="G160" i="11"/>
  <c r="F160" i="11"/>
  <c r="E160" i="11"/>
  <c r="D160" i="11"/>
  <c r="V159" i="11"/>
  <c r="T159" i="11"/>
  <c r="R159" i="11"/>
  <c r="P159" i="11"/>
  <c r="O159" i="11"/>
  <c r="U159" i="11" s="1"/>
  <c r="N159" i="11"/>
  <c r="M159" i="11"/>
  <c r="S159" i="11" s="1"/>
  <c r="L159" i="11"/>
  <c r="H159" i="11"/>
  <c r="G159" i="11"/>
  <c r="F159" i="11"/>
  <c r="E159" i="11"/>
  <c r="D159" i="11"/>
  <c r="U158" i="11"/>
  <c r="S158" i="11"/>
  <c r="P158" i="11"/>
  <c r="V158" i="11" s="1"/>
  <c r="O158" i="11"/>
  <c r="N158" i="11"/>
  <c r="T158" i="11" s="1"/>
  <c r="M158" i="11"/>
  <c r="L158" i="11"/>
  <c r="R158" i="11" s="1"/>
  <c r="H158" i="11"/>
  <c r="G158" i="11"/>
  <c r="F158" i="11"/>
  <c r="E158" i="11"/>
  <c r="D158" i="11"/>
  <c r="V157" i="11"/>
  <c r="T157" i="11"/>
  <c r="R157" i="11"/>
  <c r="P157" i="11"/>
  <c r="O157" i="11"/>
  <c r="U157" i="11" s="1"/>
  <c r="N157" i="11"/>
  <c r="M157" i="11"/>
  <c r="S157" i="11" s="1"/>
  <c r="L157" i="11"/>
  <c r="H157" i="11"/>
  <c r="G157" i="11"/>
  <c r="F157" i="11"/>
  <c r="E157" i="11"/>
  <c r="D157" i="11"/>
  <c r="U156" i="11"/>
  <c r="S156" i="11"/>
  <c r="P156" i="11"/>
  <c r="V156" i="11" s="1"/>
  <c r="O156" i="11"/>
  <c r="N156" i="11"/>
  <c r="T156" i="11" s="1"/>
  <c r="M156" i="11"/>
  <c r="L156" i="11"/>
  <c r="R156" i="11" s="1"/>
  <c r="H156" i="11"/>
  <c r="G156" i="11"/>
  <c r="F156" i="11"/>
  <c r="E156" i="11"/>
  <c r="D156" i="11"/>
  <c r="V155" i="11"/>
  <c r="T155" i="11"/>
  <c r="R155" i="11"/>
  <c r="P155" i="11"/>
  <c r="O155" i="11"/>
  <c r="N155" i="11"/>
  <c r="M155" i="11"/>
  <c r="S155" i="11" s="1"/>
  <c r="L155" i="11"/>
  <c r="H155" i="11"/>
  <c r="H168" i="11" s="1"/>
  <c r="G155" i="11"/>
  <c r="F155" i="11"/>
  <c r="F168" i="11" s="1"/>
  <c r="E155" i="11"/>
  <c r="D155" i="11"/>
  <c r="R154" i="11"/>
  <c r="P154" i="11"/>
  <c r="V154" i="11" s="1"/>
  <c r="O154" i="11"/>
  <c r="N154" i="11"/>
  <c r="T154" i="11" s="1"/>
  <c r="M154" i="11"/>
  <c r="S154" i="11" s="1"/>
  <c r="L154" i="11"/>
  <c r="H154" i="11"/>
  <c r="G154" i="11"/>
  <c r="U154" i="11" s="1"/>
  <c r="F154" i="11"/>
  <c r="E154" i="11"/>
  <c r="D154" i="11"/>
  <c r="O153" i="11"/>
  <c r="G153" i="11"/>
  <c r="V152" i="11"/>
  <c r="T152" i="11"/>
  <c r="R152" i="11"/>
  <c r="P152" i="11"/>
  <c r="O152" i="11"/>
  <c r="U152" i="11" s="1"/>
  <c r="N152" i="11"/>
  <c r="M152" i="11"/>
  <c r="S152" i="11" s="1"/>
  <c r="L152" i="11"/>
  <c r="H152" i="11"/>
  <c r="G152" i="11"/>
  <c r="F152" i="11"/>
  <c r="E152" i="11"/>
  <c r="D152" i="11"/>
  <c r="U151" i="11"/>
  <c r="R151" i="11"/>
  <c r="P151" i="11"/>
  <c r="V151" i="11" s="1"/>
  <c r="O151" i="11"/>
  <c r="N151" i="11"/>
  <c r="T151" i="11" s="1"/>
  <c r="M151" i="11"/>
  <c r="S151" i="11" s="1"/>
  <c r="L151" i="11"/>
  <c r="H151" i="11"/>
  <c r="G151" i="11"/>
  <c r="F151" i="11"/>
  <c r="E151" i="11"/>
  <c r="D151" i="11"/>
  <c r="U150" i="11"/>
  <c r="T150" i="11"/>
  <c r="P150" i="11"/>
  <c r="V150" i="11" s="1"/>
  <c r="O150" i="11"/>
  <c r="N150" i="11"/>
  <c r="M150" i="11"/>
  <c r="S150" i="11" s="1"/>
  <c r="L150" i="11"/>
  <c r="R150" i="11" s="1"/>
  <c r="H150" i="11"/>
  <c r="G150" i="11"/>
  <c r="F150" i="11"/>
  <c r="E150" i="11"/>
  <c r="D150" i="11"/>
  <c r="S149" i="11"/>
  <c r="P149" i="11"/>
  <c r="V149" i="11" s="1"/>
  <c r="O149" i="11"/>
  <c r="U149" i="11" s="1"/>
  <c r="N149" i="11"/>
  <c r="T149" i="11" s="1"/>
  <c r="M149" i="11"/>
  <c r="L149" i="11"/>
  <c r="R149" i="11" s="1"/>
  <c r="H149" i="11"/>
  <c r="G149" i="11"/>
  <c r="F149" i="11"/>
  <c r="E149" i="11"/>
  <c r="D149" i="11"/>
  <c r="V148" i="11"/>
  <c r="S148" i="11"/>
  <c r="R148" i="11"/>
  <c r="P148" i="11"/>
  <c r="O148" i="11"/>
  <c r="U148" i="11" s="1"/>
  <c r="N148" i="11"/>
  <c r="T148" i="11" s="1"/>
  <c r="M148" i="11"/>
  <c r="L148" i="11"/>
  <c r="H148" i="11"/>
  <c r="H153" i="11" s="1"/>
  <c r="G148" i="11"/>
  <c r="F148" i="11"/>
  <c r="E148" i="11"/>
  <c r="D148" i="11"/>
  <c r="U147" i="11"/>
  <c r="P147" i="11"/>
  <c r="P153" i="11" s="1"/>
  <c r="O147" i="11"/>
  <c r="N147" i="11"/>
  <c r="T147" i="11" s="1"/>
  <c r="M147" i="11"/>
  <c r="L147" i="11"/>
  <c r="R147" i="11" s="1"/>
  <c r="H147" i="11"/>
  <c r="G147" i="11"/>
  <c r="F147" i="11"/>
  <c r="E147" i="11"/>
  <c r="E153" i="11" s="1"/>
  <c r="D147" i="11"/>
  <c r="T146" i="11"/>
  <c r="P146" i="11"/>
  <c r="V146" i="11" s="1"/>
  <c r="O146" i="11"/>
  <c r="U146" i="11" s="1"/>
  <c r="N146" i="11"/>
  <c r="M146" i="11"/>
  <c r="S146" i="11" s="1"/>
  <c r="L146" i="11"/>
  <c r="R146" i="11" s="1"/>
  <c r="H146" i="11"/>
  <c r="G146" i="11"/>
  <c r="F146" i="11"/>
  <c r="E146" i="11"/>
  <c r="D146" i="11"/>
  <c r="O145" i="11"/>
  <c r="H145" i="11"/>
  <c r="G145" i="11"/>
  <c r="U144" i="11"/>
  <c r="P144" i="11"/>
  <c r="V144" i="11" s="1"/>
  <c r="O144" i="11"/>
  <c r="N144" i="11"/>
  <c r="T144" i="11" s="1"/>
  <c r="M144" i="11"/>
  <c r="S144" i="11" s="1"/>
  <c r="L144" i="11"/>
  <c r="R144" i="11" s="1"/>
  <c r="H144" i="11"/>
  <c r="G144" i="11"/>
  <c r="F144" i="11"/>
  <c r="E144" i="11"/>
  <c r="D144" i="11"/>
  <c r="T143" i="11"/>
  <c r="R143" i="11"/>
  <c r="P143" i="11"/>
  <c r="O143" i="11"/>
  <c r="U143" i="11" s="1"/>
  <c r="N143" i="11"/>
  <c r="M143" i="11"/>
  <c r="L143" i="11"/>
  <c r="H143" i="11"/>
  <c r="G143" i="11"/>
  <c r="F143" i="11"/>
  <c r="F145" i="11" s="1"/>
  <c r="E143" i="11"/>
  <c r="D143" i="11"/>
  <c r="S142" i="11"/>
  <c r="P142" i="11"/>
  <c r="V142" i="11" s="1"/>
  <c r="O142" i="11"/>
  <c r="U142" i="11" s="1"/>
  <c r="N142" i="11"/>
  <c r="T142" i="11" s="1"/>
  <c r="M142" i="11"/>
  <c r="L142" i="11"/>
  <c r="R142" i="11" s="1"/>
  <c r="H142" i="11"/>
  <c r="G142" i="11"/>
  <c r="F142" i="11"/>
  <c r="E142" i="11"/>
  <c r="D142" i="11"/>
  <c r="G141" i="11"/>
  <c r="T140" i="11"/>
  <c r="P140" i="11"/>
  <c r="V140" i="11" s="1"/>
  <c r="O140" i="11"/>
  <c r="U140" i="11" s="1"/>
  <c r="N140" i="11"/>
  <c r="M140" i="11"/>
  <c r="S140" i="11" s="1"/>
  <c r="L140" i="11"/>
  <c r="R140" i="11" s="1"/>
  <c r="H140" i="11"/>
  <c r="G140" i="11"/>
  <c r="F140" i="11"/>
  <c r="E140" i="11"/>
  <c r="D140" i="11"/>
  <c r="S139" i="11"/>
  <c r="P139" i="11"/>
  <c r="V139" i="11" s="1"/>
  <c r="O139" i="11"/>
  <c r="U139" i="11" s="1"/>
  <c r="N139" i="11"/>
  <c r="T139" i="11" s="1"/>
  <c r="M139" i="11"/>
  <c r="L139" i="11"/>
  <c r="R139" i="11" s="1"/>
  <c r="H139" i="11"/>
  <c r="G139" i="11"/>
  <c r="F139" i="11"/>
  <c r="E139" i="11"/>
  <c r="D139" i="11"/>
  <c r="V138" i="11"/>
  <c r="S138" i="11"/>
  <c r="R138" i="11"/>
  <c r="P138" i="11"/>
  <c r="O138" i="11"/>
  <c r="U138" i="11" s="1"/>
  <c r="N138" i="11"/>
  <c r="T138" i="11" s="1"/>
  <c r="M138" i="11"/>
  <c r="L138" i="11"/>
  <c r="H138" i="11"/>
  <c r="G138" i="11"/>
  <c r="F138" i="11"/>
  <c r="E138" i="11"/>
  <c r="D138" i="11"/>
  <c r="P137" i="11"/>
  <c r="V137" i="11" s="1"/>
  <c r="O137" i="11"/>
  <c r="N137" i="11"/>
  <c r="T137" i="11" s="1"/>
  <c r="M137" i="11"/>
  <c r="M141" i="11" s="1"/>
  <c r="L137" i="11"/>
  <c r="R137" i="11" s="1"/>
  <c r="H137" i="11"/>
  <c r="G137" i="11"/>
  <c r="U137" i="11" s="1"/>
  <c r="F137" i="11"/>
  <c r="F141" i="11" s="1"/>
  <c r="E137" i="11"/>
  <c r="E141" i="11" s="1"/>
  <c r="D137" i="11"/>
  <c r="T136" i="11"/>
  <c r="P136" i="11"/>
  <c r="V136" i="11" s="1"/>
  <c r="O136" i="11"/>
  <c r="U136" i="11" s="1"/>
  <c r="N136" i="11"/>
  <c r="M136" i="11"/>
  <c r="S136" i="11" s="1"/>
  <c r="L136" i="11"/>
  <c r="R136" i="11" s="1"/>
  <c r="H136" i="11"/>
  <c r="G136" i="11"/>
  <c r="F136" i="11"/>
  <c r="E136" i="11"/>
  <c r="D136" i="11"/>
  <c r="U134" i="11"/>
  <c r="P134" i="11"/>
  <c r="V134" i="11" s="1"/>
  <c r="O134" i="11"/>
  <c r="N134" i="11"/>
  <c r="T134" i="11" s="1"/>
  <c r="M134" i="11"/>
  <c r="S134" i="11" s="1"/>
  <c r="L134" i="11"/>
  <c r="R134" i="11" s="1"/>
  <c r="H134" i="11"/>
  <c r="G134" i="11"/>
  <c r="F134" i="11"/>
  <c r="E134" i="11"/>
  <c r="D134" i="11"/>
  <c r="T133" i="11"/>
  <c r="R133" i="11"/>
  <c r="P133" i="11"/>
  <c r="V133" i="11" s="1"/>
  <c r="O133" i="11"/>
  <c r="U133" i="11" s="1"/>
  <c r="N133" i="11"/>
  <c r="M133" i="11"/>
  <c r="S133" i="11" s="1"/>
  <c r="L133" i="11"/>
  <c r="H133" i="11"/>
  <c r="G133" i="11"/>
  <c r="F133" i="11"/>
  <c r="E133" i="11"/>
  <c r="D133" i="11"/>
  <c r="S132" i="11"/>
  <c r="P132" i="11"/>
  <c r="V132" i="11" s="1"/>
  <c r="O132" i="11"/>
  <c r="U132" i="11" s="1"/>
  <c r="N132" i="11"/>
  <c r="T132" i="11" s="1"/>
  <c r="M132" i="11"/>
  <c r="L132" i="11"/>
  <c r="R132" i="11" s="1"/>
  <c r="H132" i="11"/>
  <c r="G132" i="11"/>
  <c r="F132" i="11"/>
  <c r="E132" i="11"/>
  <c r="D132" i="11"/>
  <c r="V131" i="11"/>
  <c r="R131" i="11"/>
  <c r="P131" i="11"/>
  <c r="O131" i="11"/>
  <c r="U131" i="11" s="1"/>
  <c r="N131" i="11"/>
  <c r="T131" i="11" s="1"/>
  <c r="M131" i="11"/>
  <c r="S131" i="11" s="1"/>
  <c r="L131" i="11"/>
  <c r="H131" i="11"/>
  <c r="G131" i="11"/>
  <c r="F131" i="11"/>
  <c r="E131" i="11"/>
  <c r="D131" i="11"/>
  <c r="U130" i="11"/>
  <c r="S130" i="11"/>
  <c r="P130" i="11"/>
  <c r="V130" i="11" s="1"/>
  <c r="O130" i="11"/>
  <c r="N130" i="11"/>
  <c r="T130" i="11" s="1"/>
  <c r="M130" i="11"/>
  <c r="L130" i="11"/>
  <c r="R130" i="11" s="1"/>
  <c r="H130" i="11"/>
  <c r="G130" i="11"/>
  <c r="F130" i="11"/>
  <c r="E130" i="11"/>
  <c r="D130" i="11"/>
  <c r="V129" i="11"/>
  <c r="T129" i="11"/>
  <c r="P129" i="11"/>
  <c r="O129" i="11"/>
  <c r="U129" i="11" s="1"/>
  <c r="N129" i="11"/>
  <c r="M129" i="11"/>
  <c r="S129" i="11" s="1"/>
  <c r="L129" i="11"/>
  <c r="R129" i="11" s="1"/>
  <c r="H129" i="11"/>
  <c r="G129" i="11"/>
  <c r="F129" i="11"/>
  <c r="E129" i="11"/>
  <c r="D129" i="11"/>
  <c r="S128" i="11"/>
  <c r="P128" i="11"/>
  <c r="V128" i="11" s="1"/>
  <c r="O128" i="11"/>
  <c r="U128" i="11" s="1"/>
  <c r="N128" i="11"/>
  <c r="T128" i="11" s="1"/>
  <c r="M128" i="11"/>
  <c r="L128" i="11"/>
  <c r="R128" i="11" s="1"/>
  <c r="H128" i="11"/>
  <c r="G128" i="11"/>
  <c r="F128" i="11"/>
  <c r="E128" i="11"/>
  <c r="D128" i="11"/>
  <c r="V127" i="11"/>
  <c r="T127" i="11"/>
  <c r="R127" i="11"/>
  <c r="P127" i="11"/>
  <c r="O127" i="11"/>
  <c r="U127" i="11" s="1"/>
  <c r="N127" i="11"/>
  <c r="M127" i="11"/>
  <c r="S127" i="11" s="1"/>
  <c r="L127" i="11"/>
  <c r="H127" i="11"/>
  <c r="G127" i="11"/>
  <c r="F127" i="11"/>
  <c r="E127" i="11"/>
  <c r="D127" i="11"/>
  <c r="U126" i="11"/>
  <c r="R126" i="11"/>
  <c r="P126" i="11"/>
  <c r="V126" i="11" s="1"/>
  <c r="O126" i="11"/>
  <c r="N126" i="11"/>
  <c r="T126" i="11" s="1"/>
  <c r="M126" i="11"/>
  <c r="S126" i="11" s="1"/>
  <c r="L126" i="11"/>
  <c r="H126" i="11"/>
  <c r="G126" i="11"/>
  <c r="F126" i="11"/>
  <c r="E126" i="11"/>
  <c r="D126" i="11"/>
  <c r="U125" i="11"/>
  <c r="T125" i="11"/>
  <c r="P125" i="11"/>
  <c r="V125" i="11" s="1"/>
  <c r="O125" i="11"/>
  <c r="N125" i="11"/>
  <c r="M125" i="11"/>
  <c r="S125" i="11" s="1"/>
  <c r="L125" i="11"/>
  <c r="R125" i="11" s="1"/>
  <c r="H125" i="11"/>
  <c r="G125" i="11"/>
  <c r="F125" i="11"/>
  <c r="E125" i="11"/>
  <c r="D125" i="11"/>
  <c r="S124" i="11"/>
  <c r="P124" i="11"/>
  <c r="V124" i="11" s="1"/>
  <c r="O124" i="11"/>
  <c r="U124" i="11" s="1"/>
  <c r="N124" i="11"/>
  <c r="T124" i="11" s="1"/>
  <c r="M124" i="11"/>
  <c r="L124" i="11"/>
  <c r="R124" i="11" s="1"/>
  <c r="H124" i="11"/>
  <c r="G124" i="11"/>
  <c r="F124" i="11"/>
  <c r="E124" i="11"/>
  <c r="D124" i="11"/>
  <c r="V123" i="11"/>
  <c r="S123" i="11"/>
  <c r="R123" i="11"/>
  <c r="P123" i="11"/>
  <c r="O123" i="11"/>
  <c r="U123" i="11" s="1"/>
  <c r="N123" i="11"/>
  <c r="T123" i="11" s="1"/>
  <c r="M123" i="11"/>
  <c r="L123" i="11"/>
  <c r="H123" i="11"/>
  <c r="G123" i="11"/>
  <c r="F123" i="11"/>
  <c r="E123" i="11"/>
  <c r="D123" i="11"/>
  <c r="V122" i="11"/>
  <c r="U122" i="11"/>
  <c r="P122" i="11"/>
  <c r="O122" i="11"/>
  <c r="N122" i="11"/>
  <c r="T122" i="11" s="1"/>
  <c r="M122" i="11"/>
  <c r="S122" i="11" s="1"/>
  <c r="L122" i="11"/>
  <c r="R122" i="11" s="1"/>
  <c r="H122" i="11"/>
  <c r="G122" i="11"/>
  <c r="F122" i="11"/>
  <c r="E122" i="11"/>
  <c r="D122" i="11"/>
  <c r="T121" i="11"/>
  <c r="P121" i="11"/>
  <c r="V121" i="11" s="1"/>
  <c r="O121" i="11"/>
  <c r="U121" i="11" s="1"/>
  <c r="N121" i="11"/>
  <c r="M121" i="11"/>
  <c r="S121" i="11" s="1"/>
  <c r="L121" i="11"/>
  <c r="R121" i="11" s="1"/>
  <c r="H121" i="11"/>
  <c r="G121" i="11"/>
  <c r="F121" i="11"/>
  <c r="E121" i="11"/>
  <c r="D121" i="11"/>
  <c r="S120" i="11"/>
  <c r="P120" i="11"/>
  <c r="V120" i="11" s="1"/>
  <c r="O120" i="11"/>
  <c r="U120" i="11" s="1"/>
  <c r="N120" i="11"/>
  <c r="T120" i="11" s="1"/>
  <c r="M120" i="11"/>
  <c r="L120" i="11"/>
  <c r="R120" i="11" s="1"/>
  <c r="H120" i="11"/>
  <c r="G120" i="11"/>
  <c r="F120" i="11"/>
  <c r="E120" i="11"/>
  <c r="D120" i="11"/>
  <c r="V119" i="11"/>
  <c r="R119" i="11"/>
  <c r="P119" i="11"/>
  <c r="O119" i="11"/>
  <c r="U119" i="11" s="1"/>
  <c r="N119" i="11"/>
  <c r="T119" i="11" s="1"/>
  <c r="M119" i="11"/>
  <c r="S119" i="11" s="1"/>
  <c r="L119" i="11"/>
  <c r="H119" i="11"/>
  <c r="G119" i="11"/>
  <c r="F119" i="11"/>
  <c r="E119" i="11"/>
  <c r="D119" i="11"/>
  <c r="U118" i="11"/>
  <c r="P118" i="11"/>
  <c r="V118" i="11" s="1"/>
  <c r="O118" i="11"/>
  <c r="N118" i="11"/>
  <c r="T118" i="11" s="1"/>
  <c r="M118" i="11"/>
  <c r="S118" i="11" s="1"/>
  <c r="L118" i="11"/>
  <c r="R118" i="11" s="1"/>
  <c r="H118" i="11"/>
  <c r="G118" i="11"/>
  <c r="F118" i="11"/>
  <c r="E118" i="11"/>
  <c r="D118" i="11"/>
  <c r="T117" i="11"/>
  <c r="R117" i="11"/>
  <c r="P117" i="11"/>
  <c r="V117" i="11" s="1"/>
  <c r="O117" i="11"/>
  <c r="U117" i="11" s="1"/>
  <c r="N117" i="11"/>
  <c r="M117" i="11"/>
  <c r="S117" i="11" s="1"/>
  <c r="L117" i="11"/>
  <c r="H117" i="11"/>
  <c r="G117" i="11"/>
  <c r="F117" i="11"/>
  <c r="E117" i="11"/>
  <c r="D117" i="11"/>
  <c r="S116" i="11"/>
  <c r="P116" i="11"/>
  <c r="V116" i="11" s="1"/>
  <c r="O116" i="11"/>
  <c r="U116" i="11" s="1"/>
  <c r="N116" i="11"/>
  <c r="T116" i="11" s="1"/>
  <c r="M116" i="11"/>
  <c r="L116" i="11"/>
  <c r="R116" i="11" s="1"/>
  <c r="H116" i="11"/>
  <c r="G116" i="11"/>
  <c r="F116" i="11"/>
  <c r="E116" i="11"/>
  <c r="D116" i="11"/>
  <c r="V115" i="11"/>
  <c r="R115" i="11"/>
  <c r="P115" i="11"/>
  <c r="O115" i="11"/>
  <c r="U115" i="11" s="1"/>
  <c r="N115" i="11"/>
  <c r="T115" i="11" s="1"/>
  <c r="M115" i="11"/>
  <c r="S115" i="11" s="1"/>
  <c r="L115" i="11"/>
  <c r="H115" i="11"/>
  <c r="G115" i="11"/>
  <c r="F115" i="11"/>
  <c r="E115" i="11"/>
  <c r="D115" i="11"/>
  <c r="U114" i="11"/>
  <c r="S114" i="11"/>
  <c r="P114" i="11"/>
  <c r="V114" i="11" s="1"/>
  <c r="O114" i="11"/>
  <c r="N114" i="11"/>
  <c r="T114" i="11" s="1"/>
  <c r="M114" i="11"/>
  <c r="L114" i="11"/>
  <c r="R114" i="11" s="1"/>
  <c r="H114" i="11"/>
  <c r="G114" i="11"/>
  <c r="F114" i="11"/>
  <c r="E114" i="11"/>
  <c r="D114" i="11"/>
  <c r="T113" i="11"/>
  <c r="P113" i="11"/>
  <c r="V113" i="11" s="1"/>
  <c r="O113" i="11"/>
  <c r="U113" i="11" s="1"/>
  <c r="N113" i="11"/>
  <c r="M113" i="11"/>
  <c r="S113" i="11" s="1"/>
  <c r="L113" i="11"/>
  <c r="R113" i="11" s="1"/>
  <c r="H113" i="11"/>
  <c r="G113" i="11"/>
  <c r="F113" i="11"/>
  <c r="E113" i="11"/>
  <c r="D113" i="11"/>
  <c r="S112" i="11"/>
  <c r="P112" i="11"/>
  <c r="V112" i="11" s="1"/>
  <c r="O112" i="11"/>
  <c r="U112" i="11" s="1"/>
  <c r="N112" i="11"/>
  <c r="T112" i="11" s="1"/>
  <c r="M112" i="11"/>
  <c r="L112" i="11"/>
  <c r="R112" i="11" s="1"/>
  <c r="H112" i="11"/>
  <c r="G112" i="11"/>
  <c r="F112" i="11"/>
  <c r="E112" i="11"/>
  <c r="D112" i="11"/>
  <c r="V111" i="11"/>
  <c r="T111" i="11"/>
  <c r="R111" i="11"/>
  <c r="P111" i="11"/>
  <c r="O111" i="11"/>
  <c r="U111" i="11" s="1"/>
  <c r="N111" i="11"/>
  <c r="M111" i="11"/>
  <c r="S111" i="11" s="1"/>
  <c r="L111" i="11"/>
  <c r="H111" i="11"/>
  <c r="G111" i="11"/>
  <c r="F111" i="11"/>
  <c r="E111" i="11"/>
  <c r="D111" i="11"/>
  <c r="U110" i="11"/>
  <c r="R110" i="11"/>
  <c r="P110" i="11"/>
  <c r="V110" i="11" s="1"/>
  <c r="O110" i="11"/>
  <c r="N110" i="11"/>
  <c r="T110" i="11" s="1"/>
  <c r="M110" i="11"/>
  <c r="S110" i="11" s="1"/>
  <c r="L110" i="11"/>
  <c r="H110" i="11"/>
  <c r="G110" i="11"/>
  <c r="F110" i="11"/>
  <c r="E110" i="11"/>
  <c r="D110" i="11"/>
  <c r="U109" i="11"/>
  <c r="T109" i="11"/>
  <c r="P109" i="11"/>
  <c r="V109" i="11" s="1"/>
  <c r="O109" i="11"/>
  <c r="N109" i="11"/>
  <c r="M109" i="11"/>
  <c r="S109" i="11" s="1"/>
  <c r="L109" i="11"/>
  <c r="R109" i="11" s="1"/>
  <c r="H109" i="11"/>
  <c r="G109" i="11"/>
  <c r="F109" i="11"/>
  <c r="E109" i="11"/>
  <c r="D109" i="11"/>
  <c r="S108" i="11"/>
  <c r="P108" i="11"/>
  <c r="V108" i="11" s="1"/>
  <c r="O108" i="11"/>
  <c r="U108" i="11" s="1"/>
  <c r="N108" i="11"/>
  <c r="T108" i="11" s="1"/>
  <c r="M108" i="11"/>
  <c r="L108" i="11"/>
  <c r="R108" i="11" s="1"/>
  <c r="H108" i="11"/>
  <c r="G108" i="11"/>
  <c r="F108" i="11"/>
  <c r="E108" i="11"/>
  <c r="D108" i="11"/>
  <c r="V107" i="11"/>
  <c r="S107" i="11"/>
  <c r="R107" i="11"/>
  <c r="P107" i="11"/>
  <c r="O107" i="11"/>
  <c r="U107" i="11" s="1"/>
  <c r="N107" i="11"/>
  <c r="T107" i="11" s="1"/>
  <c r="M107" i="11"/>
  <c r="L107" i="11"/>
  <c r="H107" i="11"/>
  <c r="G107" i="11"/>
  <c r="F107" i="11"/>
  <c r="E107" i="11"/>
  <c r="D107" i="11"/>
  <c r="U106" i="11"/>
  <c r="P106" i="11"/>
  <c r="V106" i="11" s="1"/>
  <c r="O106" i="11"/>
  <c r="N106" i="11"/>
  <c r="T106" i="11" s="1"/>
  <c r="M106" i="11"/>
  <c r="S106" i="11" s="1"/>
  <c r="L106" i="11"/>
  <c r="R106" i="11" s="1"/>
  <c r="H106" i="11"/>
  <c r="G106" i="11"/>
  <c r="F106" i="11"/>
  <c r="E106" i="11"/>
  <c r="D106" i="11"/>
  <c r="T105" i="11"/>
  <c r="P105" i="11"/>
  <c r="V105" i="11" s="1"/>
  <c r="O105" i="11"/>
  <c r="U105" i="11" s="1"/>
  <c r="N105" i="11"/>
  <c r="M105" i="11"/>
  <c r="S105" i="11" s="1"/>
  <c r="L105" i="11"/>
  <c r="R105" i="11" s="1"/>
  <c r="H105" i="11"/>
  <c r="G105" i="11"/>
  <c r="F105" i="11"/>
  <c r="E105" i="11"/>
  <c r="D105" i="11"/>
  <c r="S104" i="11"/>
  <c r="P104" i="11"/>
  <c r="V104" i="11" s="1"/>
  <c r="O104" i="11"/>
  <c r="U104" i="11" s="1"/>
  <c r="N104" i="11"/>
  <c r="T104" i="11" s="1"/>
  <c r="M104" i="11"/>
  <c r="L104" i="11"/>
  <c r="R104" i="11" s="1"/>
  <c r="H104" i="11"/>
  <c r="G104" i="11"/>
  <c r="F104" i="11"/>
  <c r="E104" i="11"/>
  <c r="D104" i="11"/>
  <c r="V103" i="11"/>
  <c r="R103" i="11"/>
  <c r="P103" i="11"/>
  <c r="O103" i="11"/>
  <c r="U103" i="11" s="1"/>
  <c r="N103" i="11"/>
  <c r="T103" i="11" s="1"/>
  <c r="M103" i="11"/>
  <c r="S103" i="11" s="1"/>
  <c r="L103" i="11"/>
  <c r="H103" i="11"/>
  <c r="G103" i="11"/>
  <c r="F103" i="11"/>
  <c r="E103" i="11"/>
  <c r="D103" i="11"/>
  <c r="U102" i="11"/>
  <c r="P102" i="11"/>
  <c r="V102" i="11" s="1"/>
  <c r="O102" i="11"/>
  <c r="N102" i="11"/>
  <c r="T102" i="11" s="1"/>
  <c r="M102" i="11"/>
  <c r="S102" i="11" s="1"/>
  <c r="L102" i="11"/>
  <c r="R102" i="11" s="1"/>
  <c r="H102" i="11"/>
  <c r="G102" i="11"/>
  <c r="F102" i="11"/>
  <c r="E102" i="11"/>
  <c r="D102" i="11"/>
  <c r="T101" i="11"/>
  <c r="R101" i="11"/>
  <c r="P101" i="11"/>
  <c r="V101" i="11" s="1"/>
  <c r="O101" i="11"/>
  <c r="U101" i="11" s="1"/>
  <c r="N101" i="11"/>
  <c r="M101" i="11"/>
  <c r="S101" i="11" s="1"/>
  <c r="L101" i="11"/>
  <c r="H101" i="11"/>
  <c r="G101" i="11"/>
  <c r="F101" i="11"/>
  <c r="E101" i="11"/>
  <c r="D101" i="11"/>
  <c r="T100" i="11"/>
  <c r="P100" i="11"/>
  <c r="V100" i="11" s="1"/>
  <c r="O100" i="11"/>
  <c r="U100" i="11" s="1"/>
  <c r="N100" i="11"/>
  <c r="M100" i="11"/>
  <c r="S100" i="11" s="1"/>
  <c r="L100" i="11"/>
  <c r="R100" i="11" s="1"/>
  <c r="H100" i="11"/>
  <c r="G100" i="11"/>
  <c r="F100" i="11"/>
  <c r="E100" i="11"/>
  <c r="D100" i="11"/>
  <c r="S99" i="11"/>
  <c r="P99" i="11"/>
  <c r="V99" i="11" s="1"/>
  <c r="O99" i="11"/>
  <c r="U99" i="11" s="1"/>
  <c r="N99" i="11"/>
  <c r="T99" i="11" s="1"/>
  <c r="M99" i="11"/>
  <c r="L99" i="11"/>
  <c r="R99" i="11" s="1"/>
  <c r="H99" i="11"/>
  <c r="G99" i="11"/>
  <c r="F99" i="11"/>
  <c r="E99" i="11"/>
  <c r="D99" i="11"/>
  <c r="V98" i="11"/>
  <c r="R98" i="11"/>
  <c r="P98" i="11"/>
  <c r="O98" i="11"/>
  <c r="U98" i="11" s="1"/>
  <c r="N98" i="11"/>
  <c r="T98" i="11" s="1"/>
  <c r="M98" i="11"/>
  <c r="S98" i="11" s="1"/>
  <c r="L98" i="11"/>
  <c r="H98" i="11"/>
  <c r="G98" i="11"/>
  <c r="F98" i="11"/>
  <c r="E98" i="11"/>
  <c r="D98" i="11"/>
  <c r="U97" i="11"/>
  <c r="P97" i="11"/>
  <c r="V97" i="11" s="1"/>
  <c r="O97" i="11"/>
  <c r="N97" i="11"/>
  <c r="T97" i="11" s="1"/>
  <c r="M97" i="11"/>
  <c r="S97" i="11" s="1"/>
  <c r="L97" i="11"/>
  <c r="R97" i="11" s="1"/>
  <c r="H97" i="11"/>
  <c r="G97" i="11"/>
  <c r="F97" i="11"/>
  <c r="E97" i="11"/>
  <c r="D97" i="11"/>
  <c r="T96" i="11"/>
  <c r="P96" i="11"/>
  <c r="V96" i="11" s="1"/>
  <c r="O96" i="11"/>
  <c r="U96" i="11" s="1"/>
  <c r="N96" i="11"/>
  <c r="M96" i="11"/>
  <c r="S96" i="11" s="1"/>
  <c r="L96" i="11"/>
  <c r="R96" i="11" s="1"/>
  <c r="H96" i="11"/>
  <c r="G96" i="11"/>
  <c r="F96" i="11"/>
  <c r="E96" i="11"/>
  <c r="D96" i="11"/>
  <c r="S95" i="11"/>
  <c r="P95" i="11"/>
  <c r="V95" i="11" s="1"/>
  <c r="O95" i="11"/>
  <c r="U95" i="11" s="1"/>
  <c r="N95" i="11"/>
  <c r="T95" i="11" s="1"/>
  <c r="M95" i="11"/>
  <c r="L95" i="11"/>
  <c r="R95" i="11" s="1"/>
  <c r="H95" i="11"/>
  <c r="G95" i="11"/>
  <c r="F95" i="11"/>
  <c r="E95" i="11"/>
  <c r="D95" i="11"/>
  <c r="V94" i="11"/>
  <c r="R94" i="11"/>
  <c r="P94" i="11"/>
  <c r="O94" i="11"/>
  <c r="U94" i="11" s="1"/>
  <c r="N94" i="11"/>
  <c r="T94" i="11" s="1"/>
  <c r="M94" i="11"/>
  <c r="S94" i="11" s="1"/>
  <c r="L94" i="11"/>
  <c r="H94" i="11"/>
  <c r="G94" i="11"/>
  <c r="F94" i="11"/>
  <c r="E94" i="11"/>
  <c r="D94" i="11"/>
  <c r="U93" i="11"/>
  <c r="P93" i="11"/>
  <c r="V93" i="11" s="1"/>
  <c r="O93" i="11"/>
  <c r="N93" i="11"/>
  <c r="T93" i="11" s="1"/>
  <c r="M93" i="11"/>
  <c r="S93" i="11" s="1"/>
  <c r="L93" i="11"/>
  <c r="R93" i="11" s="1"/>
  <c r="H93" i="11"/>
  <c r="G93" i="11"/>
  <c r="F93" i="11"/>
  <c r="E93" i="11"/>
  <c r="D93" i="11"/>
  <c r="T92" i="11"/>
  <c r="P92" i="11"/>
  <c r="V92" i="11" s="1"/>
  <c r="O92" i="11"/>
  <c r="U92" i="11" s="1"/>
  <c r="N92" i="11"/>
  <c r="M92" i="11"/>
  <c r="S92" i="11" s="1"/>
  <c r="L92" i="11"/>
  <c r="R92" i="11" s="1"/>
  <c r="H92" i="11"/>
  <c r="G92" i="11"/>
  <c r="F92" i="11"/>
  <c r="E92" i="11"/>
  <c r="D92" i="11"/>
  <c r="S91" i="11"/>
  <c r="P91" i="11"/>
  <c r="V91" i="11" s="1"/>
  <c r="O91" i="11"/>
  <c r="U91" i="11" s="1"/>
  <c r="N91" i="11"/>
  <c r="T91" i="11" s="1"/>
  <c r="M91" i="11"/>
  <c r="L91" i="11"/>
  <c r="R91" i="11" s="1"/>
  <c r="H91" i="11"/>
  <c r="G91" i="11"/>
  <c r="F91" i="11"/>
  <c r="E91" i="11"/>
  <c r="D91" i="11"/>
  <c r="V90" i="11"/>
  <c r="R90" i="11"/>
  <c r="P90" i="11"/>
  <c r="O90" i="11"/>
  <c r="U90" i="11" s="1"/>
  <c r="N90" i="11"/>
  <c r="T90" i="11" s="1"/>
  <c r="M90" i="11"/>
  <c r="S90" i="11" s="1"/>
  <c r="L90" i="11"/>
  <c r="H90" i="11"/>
  <c r="G90" i="11"/>
  <c r="F90" i="11"/>
  <c r="E90" i="11"/>
  <c r="D90" i="11"/>
  <c r="U89" i="11"/>
  <c r="P89" i="11"/>
  <c r="V89" i="11" s="1"/>
  <c r="O89" i="11"/>
  <c r="N89" i="11"/>
  <c r="T89" i="11" s="1"/>
  <c r="M89" i="11"/>
  <c r="S89" i="11" s="1"/>
  <c r="L89" i="11"/>
  <c r="R89" i="11" s="1"/>
  <c r="H89" i="11"/>
  <c r="G89" i="11"/>
  <c r="F89" i="11"/>
  <c r="E89" i="11"/>
  <c r="D89" i="11"/>
  <c r="T88" i="11"/>
  <c r="P88" i="11"/>
  <c r="V88" i="11" s="1"/>
  <c r="O88" i="11"/>
  <c r="U88" i="11" s="1"/>
  <c r="N88" i="11"/>
  <c r="M88" i="11"/>
  <c r="S88" i="11" s="1"/>
  <c r="L88" i="11"/>
  <c r="R88" i="11" s="1"/>
  <c r="H88" i="11"/>
  <c r="G88" i="11"/>
  <c r="F88" i="11"/>
  <c r="E88" i="11"/>
  <c r="D88" i="11"/>
  <c r="S87" i="11"/>
  <c r="P87" i="11"/>
  <c r="V87" i="11" s="1"/>
  <c r="O87" i="11"/>
  <c r="U87" i="11" s="1"/>
  <c r="N87" i="11"/>
  <c r="T87" i="11" s="1"/>
  <c r="M87" i="11"/>
  <c r="L87" i="11"/>
  <c r="R87" i="11" s="1"/>
  <c r="H87" i="11"/>
  <c r="G87" i="11"/>
  <c r="F87" i="11"/>
  <c r="E87" i="11"/>
  <c r="D87" i="11"/>
  <c r="V86" i="11"/>
  <c r="R86" i="11"/>
  <c r="P86" i="11"/>
  <c r="O86" i="11"/>
  <c r="U86" i="11" s="1"/>
  <c r="N86" i="11"/>
  <c r="T86" i="11" s="1"/>
  <c r="M86" i="11"/>
  <c r="S86" i="11" s="1"/>
  <c r="L86" i="11"/>
  <c r="H86" i="11"/>
  <c r="G86" i="11"/>
  <c r="F86" i="11"/>
  <c r="E86" i="11"/>
  <c r="D86" i="11"/>
  <c r="U85" i="11"/>
  <c r="P85" i="11"/>
  <c r="V85" i="11" s="1"/>
  <c r="O85" i="11"/>
  <c r="N85" i="11"/>
  <c r="T85" i="11" s="1"/>
  <c r="M85" i="11"/>
  <c r="S85" i="11" s="1"/>
  <c r="L85" i="11"/>
  <c r="R85" i="11" s="1"/>
  <c r="H85" i="11"/>
  <c r="G85" i="11"/>
  <c r="F85" i="11"/>
  <c r="E85" i="11"/>
  <c r="D85" i="11"/>
  <c r="T84" i="11"/>
  <c r="P84" i="11"/>
  <c r="V84" i="11" s="1"/>
  <c r="O84" i="11"/>
  <c r="U84" i="11" s="1"/>
  <c r="N84" i="11"/>
  <c r="M84" i="11"/>
  <c r="S84" i="11" s="1"/>
  <c r="L84" i="11"/>
  <c r="R84" i="11" s="1"/>
  <c r="H84" i="11"/>
  <c r="G84" i="11"/>
  <c r="F84" i="11"/>
  <c r="E84" i="11"/>
  <c r="D84" i="11"/>
  <c r="S83" i="11"/>
  <c r="P83" i="11"/>
  <c r="V83" i="11" s="1"/>
  <c r="O83" i="11"/>
  <c r="U83" i="11" s="1"/>
  <c r="N83" i="11"/>
  <c r="T83" i="11" s="1"/>
  <c r="M83" i="11"/>
  <c r="L83" i="11"/>
  <c r="R83" i="11" s="1"/>
  <c r="H83" i="11"/>
  <c r="G83" i="11"/>
  <c r="F83" i="11"/>
  <c r="E83" i="11"/>
  <c r="D83" i="11"/>
  <c r="V82" i="11"/>
  <c r="R82" i="11"/>
  <c r="P82" i="11"/>
  <c r="O82" i="11"/>
  <c r="U82" i="11" s="1"/>
  <c r="N82" i="11"/>
  <c r="T82" i="11" s="1"/>
  <c r="M82" i="11"/>
  <c r="S82" i="11" s="1"/>
  <c r="L82" i="11"/>
  <c r="H82" i="11"/>
  <c r="G82" i="11"/>
  <c r="F82" i="11"/>
  <c r="E82" i="11"/>
  <c r="D82" i="11"/>
  <c r="U81" i="11"/>
  <c r="P81" i="11"/>
  <c r="V81" i="11" s="1"/>
  <c r="O81" i="11"/>
  <c r="N81" i="11"/>
  <c r="T81" i="11" s="1"/>
  <c r="M81" i="11"/>
  <c r="S81" i="11" s="1"/>
  <c r="L81" i="11"/>
  <c r="R81" i="11" s="1"/>
  <c r="H81" i="11"/>
  <c r="G81" i="11"/>
  <c r="F81" i="11"/>
  <c r="E81" i="11"/>
  <c r="D81" i="11"/>
  <c r="T80" i="11"/>
  <c r="P80" i="11"/>
  <c r="V80" i="11" s="1"/>
  <c r="O80" i="11"/>
  <c r="U80" i="11" s="1"/>
  <c r="N80" i="11"/>
  <c r="M80" i="11"/>
  <c r="S80" i="11" s="1"/>
  <c r="L80" i="11"/>
  <c r="R80" i="11" s="1"/>
  <c r="H80" i="11"/>
  <c r="G80" i="11"/>
  <c r="F80" i="11"/>
  <c r="E80" i="11"/>
  <c r="D80" i="11"/>
  <c r="S79" i="11"/>
  <c r="P79" i="11"/>
  <c r="V79" i="11" s="1"/>
  <c r="O79" i="11"/>
  <c r="U79" i="11" s="1"/>
  <c r="N79" i="11"/>
  <c r="T79" i="11" s="1"/>
  <c r="M79" i="11"/>
  <c r="L79" i="11"/>
  <c r="R79" i="11" s="1"/>
  <c r="H79" i="11"/>
  <c r="G79" i="11"/>
  <c r="F79" i="11"/>
  <c r="E79" i="11"/>
  <c r="D79" i="11"/>
  <c r="V78" i="11"/>
  <c r="R78" i="11"/>
  <c r="P78" i="11"/>
  <c r="O78" i="11"/>
  <c r="U78" i="11" s="1"/>
  <c r="N78" i="11"/>
  <c r="T78" i="11" s="1"/>
  <c r="M78" i="11"/>
  <c r="S78" i="11" s="1"/>
  <c r="L78" i="11"/>
  <c r="H78" i="11"/>
  <c r="G78" i="11"/>
  <c r="F78" i="11"/>
  <c r="E78" i="11"/>
  <c r="D78" i="11"/>
  <c r="U77" i="11"/>
  <c r="P77" i="11"/>
  <c r="V77" i="11" s="1"/>
  <c r="O77" i="11"/>
  <c r="N77" i="11"/>
  <c r="T77" i="11" s="1"/>
  <c r="M77" i="11"/>
  <c r="S77" i="11" s="1"/>
  <c r="L77" i="11"/>
  <c r="R77" i="11" s="1"/>
  <c r="H77" i="11"/>
  <c r="G77" i="11"/>
  <c r="F77" i="11"/>
  <c r="E77" i="11"/>
  <c r="D77" i="11"/>
  <c r="T76" i="11"/>
  <c r="P76" i="11"/>
  <c r="V76" i="11" s="1"/>
  <c r="O76" i="11"/>
  <c r="U76" i="11" s="1"/>
  <c r="N76" i="11"/>
  <c r="M76" i="11"/>
  <c r="S76" i="11" s="1"/>
  <c r="L76" i="11"/>
  <c r="R76" i="11" s="1"/>
  <c r="H76" i="11"/>
  <c r="G76" i="11"/>
  <c r="F76" i="11"/>
  <c r="E76" i="11"/>
  <c r="D76" i="11"/>
  <c r="S75" i="11"/>
  <c r="P75" i="11"/>
  <c r="V75" i="11" s="1"/>
  <c r="O75" i="11"/>
  <c r="U75" i="11" s="1"/>
  <c r="N75" i="11"/>
  <c r="T75" i="11" s="1"/>
  <c r="M75" i="11"/>
  <c r="L75" i="11"/>
  <c r="R75" i="11" s="1"/>
  <c r="H75" i="11"/>
  <c r="G75" i="11"/>
  <c r="F75" i="11"/>
  <c r="E75" i="11"/>
  <c r="D75" i="11"/>
  <c r="V74" i="11"/>
  <c r="R74" i="11"/>
  <c r="P74" i="11"/>
  <c r="O74" i="11"/>
  <c r="U74" i="11" s="1"/>
  <c r="N74" i="11"/>
  <c r="T74" i="11" s="1"/>
  <c r="M74" i="11"/>
  <c r="S74" i="11" s="1"/>
  <c r="L74" i="11"/>
  <c r="H74" i="11"/>
  <c r="G74" i="11"/>
  <c r="G8" i="11" s="1"/>
  <c r="D8" i="11" s="1"/>
  <c r="F74" i="11"/>
  <c r="E74" i="11"/>
  <c r="D74" i="11"/>
  <c r="V73" i="11"/>
  <c r="U73" i="11"/>
  <c r="R73" i="11"/>
  <c r="P73" i="11"/>
  <c r="O73" i="11"/>
  <c r="N73" i="11"/>
  <c r="T73" i="11" s="1"/>
  <c r="M73" i="11"/>
  <c r="S73" i="11" s="1"/>
  <c r="L73" i="11"/>
  <c r="H73" i="11"/>
  <c r="G73" i="11"/>
  <c r="F73" i="11"/>
  <c r="E73" i="11"/>
  <c r="D73" i="11"/>
  <c r="T72" i="11"/>
  <c r="R72" i="11"/>
  <c r="P72" i="11"/>
  <c r="V72" i="11" s="1"/>
  <c r="O72" i="11"/>
  <c r="U72" i="11" s="1"/>
  <c r="N72" i="11"/>
  <c r="M72" i="11"/>
  <c r="S72" i="11" s="1"/>
  <c r="L72" i="11"/>
  <c r="H72" i="11"/>
  <c r="G72" i="11"/>
  <c r="F72" i="11"/>
  <c r="E72" i="11"/>
  <c r="D72" i="11"/>
  <c r="S71" i="11"/>
  <c r="P71" i="11"/>
  <c r="V71" i="11" s="1"/>
  <c r="O71" i="11"/>
  <c r="U71" i="11" s="1"/>
  <c r="N71" i="11"/>
  <c r="T71" i="11" s="1"/>
  <c r="M71" i="11"/>
  <c r="L71" i="11"/>
  <c r="R71" i="11" s="1"/>
  <c r="H71" i="11"/>
  <c r="G71" i="11"/>
  <c r="F71" i="11"/>
  <c r="E71" i="11"/>
  <c r="D71" i="11"/>
  <c r="V70" i="11"/>
  <c r="S70" i="11"/>
  <c r="R70" i="11"/>
  <c r="P70" i="11"/>
  <c r="O70" i="11"/>
  <c r="U70" i="11" s="1"/>
  <c r="N70" i="11"/>
  <c r="T70" i="11" s="1"/>
  <c r="M70" i="11"/>
  <c r="L70" i="11"/>
  <c r="H70" i="11"/>
  <c r="G70" i="11"/>
  <c r="F70" i="11"/>
  <c r="E70" i="11"/>
  <c r="D70" i="11"/>
  <c r="U69" i="11"/>
  <c r="S69" i="11"/>
  <c r="P69" i="11"/>
  <c r="V69" i="11" s="1"/>
  <c r="O69" i="11"/>
  <c r="N69" i="11"/>
  <c r="T69" i="11" s="1"/>
  <c r="M69" i="11"/>
  <c r="L69" i="11"/>
  <c r="R69" i="11" s="1"/>
  <c r="H69" i="11"/>
  <c r="G69" i="11"/>
  <c r="F69" i="11"/>
  <c r="E69" i="11"/>
  <c r="D69" i="11"/>
  <c r="T68" i="11"/>
  <c r="P68" i="11"/>
  <c r="V68" i="11" s="1"/>
  <c r="O68" i="11"/>
  <c r="U68" i="11" s="1"/>
  <c r="N68" i="11"/>
  <c r="M68" i="11"/>
  <c r="S68" i="11" s="1"/>
  <c r="L68" i="11"/>
  <c r="R68" i="11" s="1"/>
  <c r="H68" i="11"/>
  <c r="G68" i="11"/>
  <c r="F68" i="11"/>
  <c r="E68" i="11"/>
  <c r="D68" i="11"/>
  <c r="S67" i="11"/>
  <c r="P67" i="11"/>
  <c r="V67" i="11" s="1"/>
  <c r="O67" i="11"/>
  <c r="U67" i="11" s="1"/>
  <c r="N67" i="11"/>
  <c r="T67" i="11" s="1"/>
  <c r="M67" i="11"/>
  <c r="L67" i="11"/>
  <c r="R67" i="11" s="1"/>
  <c r="H67" i="11"/>
  <c r="G67" i="11"/>
  <c r="F67" i="11"/>
  <c r="E67" i="11"/>
  <c r="D67" i="11"/>
  <c r="V66" i="11"/>
  <c r="T66" i="11"/>
  <c r="R66" i="11"/>
  <c r="P66" i="11"/>
  <c r="O66" i="11"/>
  <c r="U66" i="11" s="1"/>
  <c r="N66" i="11"/>
  <c r="M66" i="11"/>
  <c r="S66" i="11" s="1"/>
  <c r="L66" i="11"/>
  <c r="H66" i="11"/>
  <c r="G66" i="11"/>
  <c r="F66" i="11"/>
  <c r="E66" i="11"/>
  <c r="D66" i="11"/>
  <c r="U65" i="11"/>
  <c r="R65" i="11"/>
  <c r="P65" i="11"/>
  <c r="V65" i="11" s="1"/>
  <c r="O65" i="11"/>
  <c r="N65" i="11"/>
  <c r="T65" i="11" s="1"/>
  <c r="M65" i="11"/>
  <c r="S65" i="11" s="1"/>
  <c r="L65" i="11"/>
  <c r="H65" i="11"/>
  <c r="G65" i="11"/>
  <c r="F65" i="11"/>
  <c r="E65" i="11"/>
  <c r="D65" i="11"/>
  <c r="T64" i="11"/>
  <c r="R64" i="11"/>
  <c r="P64" i="11"/>
  <c r="V64" i="11" s="1"/>
  <c r="O64" i="11"/>
  <c r="O5" i="11" s="1"/>
  <c r="N64" i="11"/>
  <c r="M64" i="11"/>
  <c r="S64" i="11" s="1"/>
  <c r="L64" i="11"/>
  <c r="H64" i="11"/>
  <c r="H5" i="11" s="1"/>
  <c r="G64" i="11"/>
  <c r="F64" i="11"/>
  <c r="E64" i="11"/>
  <c r="D64" i="11"/>
  <c r="S63" i="11"/>
  <c r="P63" i="11"/>
  <c r="V63" i="11" s="1"/>
  <c r="O63" i="11"/>
  <c r="U63" i="11" s="1"/>
  <c r="N63" i="11"/>
  <c r="T63" i="11" s="1"/>
  <c r="M63" i="11"/>
  <c r="L63" i="11"/>
  <c r="R63" i="11" s="1"/>
  <c r="H63" i="11"/>
  <c r="G63" i="11"/>
  <c r="F63" i="11"/>
  <c r="E63" i="11"/>
  <c r="D63" i="11"/>
  <c r="V62" i="11"/>
  <c r="S62" i="11"/>
  <c r="R62" i="11"/>
  <c r="P62" i="11"/>
  <c r="O62" i="11"/>
  <c r="U62" i="11" s="1"/>
  <c r="N62" i="11"/>
  <c r="T62" i="11" s="1"/>
  <c r="M62" i="11"/>
  <c r="L62" i="11"/>
  <c r="H62" i="11"/>
  <c r="G62" i="11"/>
  <c r="G135" i="11" s="1"/>
  <c r="F62" i="11"/>
  <c r="E62" i="11"/>
  <c r="D62" i="11"/>
  <c r="S61" i="11"/>
  <c r="P61" i="11"/>
  <c r="P135" i="11" s="1"/>
  <c r="O61" i="11"/>
  <c r="N61" i="11"/>
  <c r="M61" i="11"/>
  <c r="L61" i="11"/>
  <c r="R61" i="11" s="1"/>
  <c r="H61" i="11"/>
  <c r="G61" i="11"/>
  <c r="U61" i="11" s="1"/>
  <c r="F61" i="11"/>
  <c r="E61" i="11"/>
  <c r="E135" i="11" s="1"/>
  <c r="D61" i="11"/>
  <c r="T60" i="11"/>
  <c r="P60" i="11"/>
  <c r="V60" i="11" s="1"/>
  <c r="O60" i="11"/>
  <c r="U60" i="11" s="1"/>
  <c r="N60" i="11"/>
  <c r="M60" i="11"/>
  <c r="S60" i="11" s="1"/>
  <c r="L60" i="11"/>
  <c r="R60" i="11" s="1"/>
  <c r="H60" i="11"/>
  <c r="G60" i="11"/>
  <c r="F60" i="11"/>
  <c r="E60" i="11"/>
  <c r="D60" i="11"/>
  <c r="U58" i="11"/>
  <c r="R58" i="11"/>
  <c r="P58" i="11"/>
  <c r="V58" i="11" s="1"/>
  <c r="O58" i="11"/>
  <c r="N58" i="11"/>
  <c r="T58" i="11" s="1"/>
  <c r="M58" i="11"/>
  <c r="S58" i="11" s="1"/>
  <c r="L58" i="11"/>
  <c r="H58" i="11"/>
  <c r="G58" i="11"/>
  <c r="F58" i="11"/>
  <c r="E58" i="11"/>
  <c r="D58" i="11"/>
  <c r="T57" i="11"/>
  <c r="R57" i="11"/>
  <c r="P57" i="11"/>
  <c r="V57" i="11" s="1"/>
  <c r="O57" i="11"/>
  <c r="U57" i="11" s="1"/>
  <c r="N57" i="11"/>
  <c r="M57" i="11"/>
  <c r="S57" i="11" s="1"/>
  <c r="L57" i="11"/>
  <c r="H57" i="11"/>
  <c r="G57" i="11"/>
  <c r="F57" i="11"/>
  <c r="E57" i="11"/>
  <c r="D57" i="11"/>
  <c r="S56" i="11"/>
  <c r="P56" i="11"/>
  <c r="V56" i="11" s="1"/>
  <c r="O56" i="11"/>
  <c r="U56" i="11" s="1"/>
  <c r="N56" i="11"/>
  <c r="T56" i="11" s="1"/>
  <c r="M56" i="11"/>
  <c r="L56" i="11"/>
  <c r="R56" i="11" s="1"/>
  <c r="H56" i="11"/>
  <c r="G56" i="11"/>
  <c r="F56" i="11"/>
  <c r="E56" i="11"/>
  <c r="D56" i="11"/>
  <c r="V55" i="11"/>
  <c r="S55" i="11"/>
  <c r="R55" i="11"/>
  <c r="P55" i="11"/>
  <c r="O55" i="11"/>
  <c r="U55" i="11" s="1"/>
  <c r="N55" i="11"/>
  <c r="T55" i="11" s="1"/>
  <c r="M55" i="11"/>
  <c r="L55" i="11"/>
  <c r="H55" i="11"/>
  <c r="G55" i="11"/>
  <c r="F55" i="11"/>
  <c r="E55" i="11"/>
  <c r="D55" i="11"/>
  <c r="S54" i="11"/>
  <c r="P54" i="11"/>
  <c r="V54" i="11" s="1"/>
  <c r="O54" i="11"/>
  <c r="N54" i="11"/>
  <c r="T54" i="11" s="1"/>
  <c r="M54" i="11"/>
  <c r="L54" i="11"/>
  <c r="R54" i="11" s="1"/>
  <c r="H54" i="11"/>
  <c r="G54" i="11"/>
  <c r="U54" i="11" s="1"/>
  <c r="F54" i="11"/>
  <c r="E54" i="11"/>
  <c r="D54" i="11"/>
  <c r="T53" i="11"/>
  <c r="P53" i="11"/>
  <c r="V53" i="11" s="1"/>
  <c r="O53" i="11"/>
  <c r="U53" i="11" s="1"/>
  <c r="N53" i="11"/>
  <c r="M53" i="11"/>
  <c r="S53" i="11" s="1"/>
  <c r="L53" i="11"/>
  <c r="R53" i="11" s="1"/>
  <c r="H53" i="11"/>
  <c r="G53" i="11"/>
  <c r="F53" i="11"/>
  <c r="E53" i="11"/>
  <c r="D53" i="11"/>
  <c r="S52" i="11"/>
  <c r="P52" i="11"/>
  <c r="V52" i="11" s="1"/>
  <c r="O52" i="11"/>
  <c r="U52" i="11" s="1"/>
  <c r="N52" i="11"/>
  <c r="T52" i="11" s="1"/>
  <c r="M52" i="11"/>
  <c r="L52" i="11"/>
  <c r="R52" i="11" s="1"/>
  <c r="H52" i="11"/>
  <c r="G52" i="11"/>
  <c r="F52" i="11"/>
  <c r="E52" i="11"/>
  <c r="D52" i="11"/>
  <c r="V51" i="11"/>
  <c r="T51" i="11"/>
  <c r="R51" i="11"/>
  <c r="P51" i="11"/>
  <c r="O51" i="11"/>
  <c r="U51" i="11" s="1"/>
  <c r="N51" i="11"/>
  <c r="M51" i="11"/>
  <c r="S51" i="11" s="1"/>
  <c r="L51" i="11"/>
  <c r="H51" i="11"/>
  <c r="G51" i="11"/>
  <c r="F51" i="11"/>
  <c r="E51" i="11"/>
  <c r="D51" i="11"/>
  <c r="U50" i="11"/>
  <c r="R50" i="11"/>
  <c r="P50" i="11"/>
  <c r="V50" i="11" s="1"/>
  <c r="O50" i="11"/>
  <c r="N50" i="11"/>
  <c r="T50" i="11" s="1"/>
  <c r="M50" i="11"/>
  <c r="S50" i="11" s="1"/>
  <c r="L50" i="11"/>
  <c r="H50" i="11"/>
  <c r="G50" i="11"/>
  <c r="F50" i="11"/>
  <c r="E50" i="11"/>
  <c r="D50" i="11"/>
  <c r="T49" i="11"/>
  <c r="R49" i="11"/>
  <c r="P49" i="11"/>
  <c r="V49" i="11" s="1"/>
  <c r="O49" i="11"/>
  <c r="O59" i="11" s="1"/>
  <c r="N49" i="11"/>
  <c r="M49" i="11"/>
  <c r="S49" i="11" s="1"/>
  <c r="L49" i="11"/>
  <c r="H49" i="11"/>
  <c r="G49" i="11"/>
  <c r="F49" i="11"/>
  <c r="E49" i="11"/>
  <c r="D49" i="11"/>
  <c r="S48" i="11"/>
  <c r="P48" i="11"/>
  <c r="V48" i="11" s="1"/>
  <c r="O48" i="11"/>
  <c r="U48" i="11" s="1"/>
  <c r="N48" i="11"/>
  <c r="T48" i="11" s="1"/>
  <c r="M48" i="11"/>
  <c r="L48" i="11"/>
  <c r="R48" i="11" s="1"/>
  <c r="H48" i="11"/>
  <c r="G48" i="11"/>
  <c r="F48" i="11"/>
  <c r="E48" i="11"/>
  <c r="D48" i="11"/>
  <c r="V47" i="11"/>
  <c r="S47" i="11"/>
  <c r="R47" i="11"/>
  <c r="P47" i="11"/>
  <c r="O47" i="11"/>
  <c r="U47" i="11" s="1"/>
  <c r="N47" i="11"/>
  <c r="T47" i="11" s="1"/>
  <c r="M47" i="11"/>
  <c r="M59" i="11" s="1"/>
  <c r="L47" i="11"/>
  <c r="H47" i="11"/>
  <c r="H59" i="11" s="1"/>
  <c r="G47" i="11"/>
  <c r="G59" i="11" s="1"/>
  <c r="F47" i="11"/>
  <c r="F59" i="11" s="1"/>
  <c r="E47" i="11"/>
  <c r="D47" i="11"/>
  <c r="U46" i="11"/>
  <c r="S46" i="11"/>
  <c r="P46" i="11"/>
  <c r="P59" i="11" s="1"/>
  <c r="O46" i="11"/>
  <c r="N46" i="11"/>
  <c r="T46" i="11" s="1"/>
  <c r="M46" i="11"/>
  <c r="L46" i="11"/>
  <c r="R46" i="11" s="1"/>
  <c r="H46" i="11"/>
  <c r="G46" i="11"/>
  <c r="F46" i="11"/>
  <c r="E46" i="11"/>
  <c r="E59" i="11" s="1"/>
  <c r="D46" i="11"/>
  <c r="T45" i="11"/>
  <c r="P45" i="11"/>
  <c r="V45" i="11" s="1"/>
  <c r="O45" i="11"/>
  <c r="U45" i="11" s="1"/>
  <c r="N45" i="11"/>
  <c r="M45" i="11"/>
  <c r="L45" i="11"/>
  <c r="R45" i="11" s="1"/>
  <c r="H45" i="11"/>
  <c r="G45" i="11"/>
  <c r="F45" i="11"/>
  <c r="E45" i="11"/>
  <c r="D45" i="11"/>
  <c r="U43" i="11"/>
  <c r="R43" i="11"/>
  <c r="P43" i="11"/>
  <c r="V43" i="11" s="1"/>
  <c r="O43" i="11"/>
  <c r="N43" i="11"/>
  <c r="T43" i="11" s="1"/>
  <c r="M43" i="11"/>
  <c r="S43" i="11" s="1"/>
  <c r="L43" i="11"/>
  <c r="H43" i="11"/>
  <c r="G43" i="11"/>
  <c r="F43" i="11"/>
  <c r="F19" i="11" s="1"/>
  <c r="E43" i="11"/>
  <c r="D43" i="11"/>
  <c r="T42" i="11"/>
  <c r="R42" i="11"/>
  <c r="P42" i="11"/>
  <c r="V42" i="11" s="1"/>
  <c r="O42" i="11"/>
  <c r="U42" i="11" s="1"/>
  <c r="N42" i="11"/>
  <c r="M42" i="11"/>
  <c r="S42" i="11" s="1"/>
  <c r="L42" i="11"/>
  <c r="H42" i="11"/>
  <c r="G42" i="11"/>
  <c r="F42" i="11"/>
  <c r="E42" i="11"/>
  <c r="E18" i="11" s="1"/>
  <c r="D18" i="11" s="1"/>
  <c r="D42" i="11"/>
  <c r="S41" i="11"/>
  <c r="P41" i="11"/>
  <c r="V41" i="11" s="1"/>
  <c r="O41" i="11"/>
  <c r="U41" i="11" s="1"/>
  <c r="N41" i="11"/>
  <c r="T41" i="11" s="1"/>
  <c r="M41" i="11"/>
  <c r="L41" i="11"/>
  <c r="R41" i="11" s="1"/>
  <c r="H41" i="11"/>
  <c r="G41" i="11"/>
  <c r="F41" i="11"/>
  <c r="E41" i="11"/>
  <c r="D41" i="11"/>
  <c r="V40" i="11"/>
  <c r="S40" i="11"/>
  <c r="R40" i="11"/>
  <c r="P40" i="11"/>
  <c r="O40" i="11"/>
  <c r="U40" i="11" s="1"/>
  <c r="N40" i="11"/>
  <c r="T40" i="11" s="1"/>
  <c r="M40" i="11"/>
  <c r="L40" i="11"/>
  <c r="H40" i="11"/>
  <c r="G40" i="11"/>
  <c r="G16" i="11" s="1"/>
  <c r="D16" i="11" s="1"/>
  <c r="F40" i="11"/>
  <c r="E40" i="11"/>
  <c r="D40" i="11"/>
  <c r="S39" i="11"/>
  <c r="P39" i="11"/>
  <c r="V39" i="11" s="1"/>
  <c r="O39" i="11"/>
  <c r="N39" i="11"/>
  <c r="T39" i="11" s="1"/>
  <c r="M39" i="11"/>
  <c r="M15" i="11" s="1"/>
  <c r="L39" i="11"/>
  <c r="R39" i="11" s="1"/>
  <c r="H39" i="11"/>
  <c r="G39" i="11"/>
  <c r="U39" i="11" s="1"/>
  <c r="F39" i="11"/>
  <c r="F15" i="11" s="1"/>
  <c r="E39" i="11"/>
  <c r="E15" i="11" s="1"/>
  <c r="D39" i="11"/>
  <c r="T38" i="11"/>
  <c r="P38" i="11"/>
  <c r="P14" i="11" s="1"/>
  <c r="V14" i="11" s="1"/>
  <c r="O38" i="11"/>
  <c r="U38" i="11" s="1"/>
  <c r="N38" i="11"/>
  <c r="M38" i="11"/>
  <c r="S38" i="11" s="1"/>
  <c r="L38" i="11"/>
  <c r="R38" i="11" s="1"/>
  <c r="H38" i="11"/>
  <c r="G38" i="11"/>
  <c r="F38" i="11"/>
  <c r="E38" i="11"/>
  <c r="E14" i="11" s="1"/>
  <c r="D14" i="11" s="1"/>
  <c r="D38" i="11"/>
  <c r="S37" i="11"/>
  <c r="P37" i="11"/>
  <c r="V37" i="11" s="1"/>
  <c r="O37" i="11"/>
  <c r="O11" i="11" s="1"/>
  <c r="U11" i="11" s="1"/>
  <c r="N37" i="11"/>
  <c r="T37" i="11" s="1"/>
  <c r="M37" i="11"/>
  <c r="L37" i="11"/>
  <c r="R37" i="11" s="1"/>
  <c r="H37" i="11"/>
  <c r="H11" i="11" s="1"/>
  <c r="G37" i="11"/>
  <c r="F37" i="11"/>
  <c r="E37" i="11"/>
  <c r="D37" i="11"/>
  <c r="V36" i="11"/>
  <c r="T36" i="11"/>
  <c r="R36" i="11"/>
  <c r="P36" i="11"/>
  <c r="O36" i="11"/>
  <c r="U36" i="11" s="1"/>
  <c r="N36" i="11"/>
  <c r="M36" i="11"/>
  <c r="S36" i="11" s="1"/>
  <c r="L36" i="11"/>
  <c r="H36" i="11"/>
  <c r="G36" i="11"/>
  <c r="F36" i="11"/>
  <c r="E36" i="11"/>
  <c r="D36" i="11"/>
  <c r="U35" i="11"/>
  <c r="R35" i="11"/>
  <c r="P35" i="11"/>
  <c r="V35" i="11" s="1"/>
  <c r="O35" i="11"/>
  <c r="N35" i="11"/>
  <c r="T35" i="11" s="1"/>
  <c r="M35" i="11"/>
  <c r="S35" i="11" s="1"/>
  <c r="L35" i="11"/>
  <c r="H35" i="11"/>
  <c r="G35" i="11"/>
  <c r="F35" i="11"/>
  <c r="E35" i="11"/>
  <c r="D35" i="11"/>
  <c r="T34" i="11"/>
  <c r="R34" i="11"/>
  <c r="P34" i="11"/>
  <c r="V34" i="11" s="1"/>
  <c r="O34" i="11"/>
  <c r="O44" i="11" s="1"/>
  <c r="N34" i="11"/>
  <c r="M34" i="11"/>
  <c r="S34" i="11" s="1"/>
  <c r="L34" i="11"/>
  <c r="H34" i="11"/>
  <c r="G34" i="11"/>
  <c r="F34" i="11"/>
  <c r="E34" i="11"/>
  <c r="D34" i="11"/>
  <c r="S33" i="11"/>
  <c r="P33" i="11"/>
  <c r="V33" i="11" s="1"/>
  <c r="O33" i="11"/>
  <c r="U33" i="11" s="1"/>
  <c r="N33" i="11"/>
  <c r="T33" i="11" s="1"/>
  <c r="M33" i="11"/>
  <c r="L33" i="11"/>
  <c r="R33" i="11" s="1"/>
  <c r="H33" i="11"/>
  <c r="G33" i="11"/>
  <c r="F33" i="11"/>
  <c r="E33" i="11"/>
  <c r="D33" i="11"/>
  <c r="V32" i="11"/>
  <c r="S32" i="11"/>
  <c r="R32" i="11"/>
  <c r="P32" i="11"/>
  <c r="P44" i="11" s="1"/>
  <c r="O32" i="11"/>
  <c r="U32" i="11" s="1"/>
  <c r="N32" i="11"/>
  <c r="N44" i="11" s="1"/>
  <c r="M32" i="11"/>
  <c r="M44" i="11" s="1"/>
  <c r="L32" i="11"/>
  <c r="H32" i="11"/>
  <c r="H44" i="11" s="1"/>
  <c r="G32" i="11"/>
  <c r="G44" i="11" s="1"/>
  <c r="F32" i="11"/>
  <c r="F44" i="11" s="1"/>
  <c r="E32" i="11"/>
  <c r="E44" i="11" s="1"/>
  <c r="D32" i="11"/>
  <c r="S31" i="11"/>
  <c r="P31" i="11"/>
  <c r="V31" i="11" s="1"/>
  <c r="O31" i="11"/>
  <c r="N31" i="11"/>
  <c r="T31" i="11" s="1"/>
  <c r="M31" i="11"/>
  <c r="L31" i="11"/>
  <c r="R31" i="11" s="1"/>
  <c r="H31" i="11"/>
  <c r="G31" i="11"/>
  <c r="U31" i="11" s="1"/>
  <c r="F31" i="11"/>
  <c r="E31" i="11"/>
  <c r="D31" i="11"/>
  <c r="V29" i="11"/>
  <c r="S29" i="11"/>
  <c r="P29" i="11"/>
  <c r="O29" i="11"/>
  <c r="U29" i="11" s="1"/>
  <c r="N29" i="11"/>
  <c r="T29" i="11" s="1"/>
  <c r="M29" i="11"/>
  <c r="H29" i="11"/>
  <c r="D29" i="11" s="1"/>
  <c r="G29" i="11"/>
  <c r="F29" i="11"/>
  <c r="E29" i="11"/>
  <c r="U28" i="11"/>
  <c r="P28" i="11"/>
  <c r="V28" i="11" s="1"/>
  <c r="O28" i="11"/>
  <c r="N28" i="11"/>
  <c r="T28" i="11" s="1"/>
  <c r="M28" i="11"/>
  <c r="S28" i="11" s="1"/>
  <c r="H28" i="11"/>
  <c r="G28" i="11"/>
  <c r="F28" i="11"/>
  <c r="E28" i="11"/>
  <c r="T27" i="11"/>
  <c r="P27" i="11"/>
  <c r="V27" i="11" s="1"/>
  <c r="O27" i="11"/>
  <c r="U27" i="11" s="1"/>
  <c r="N27" i="11"/>
  <c r="M27" i="11"/>
  <c r="S27" i="11" s="1"/>
  <c r="H27" i="11"/>
  <c r="G27" i="11"/>
  <c r="F27" i="11"/>
  <c r="E27" i="11"/>
  <c r="D27" i="11" s="1"/>
  <c r="S26" i="11"/>
  <c r="P26" i="11"/>
  <c r="V26" i="11" s="1"/>
  <c r="O26" i="11"/>
  <c r="L26" i="11" s="1"/>
  <c r="R26" i="11" s="1"/>
  <c r="N26" i="11"/>
  <c r="T26" i="11" s="1"/>
  <c r="M26" i="11"/>
  <c r="H26" i="11"/>
  <c r="D26" i="11" s="1"/>
  <c r="G26" i="11"/>
  <c r="F26" i="11"/>
  <c r="E26" i="11"/>
  <c r="V25" i="11"/>
  <c r="T25" i="11"/>
  <c r="P25" i="11"/>
  <c r="O25" i="11"/>
  <c r="U25" i="11" s="1"/>
  <c r="N25" i="11"/>
  <c r="M25" i="11"/>
  <c r="L25" i="11" s="1"/>
  <c r="R25" i="11" s="1"/>
  <c r="H25" i="11"/>
  <c r="G25" i="11"/>
  <c r="F25" i="11"/>
  <c r="D25" i="11" s="1"/>
  <c r="E25" i="11"/>
  <c r="U24" i="11"/>
  <c r="S24" i="11"/>
  <c r="P24" i="11"/>
  <c r="V24" i="11" s="1"/>
  <c r="O24" i="11"/>
  <c r="N24" i="11"/>
  <c r="T24" i="11" s="1"/>
  <c r="M24" i="11"/>
  <c r="H24" i="11"/>
  <c r="G24" i="11"/>
  <c r="F24" i="11"/>
  <c r="E24" i="11"/>
  <c r="T23" i="11"/>
  <c r="P23" i="11"/>
  <c r="V23" i="11" s="1"/>
  <c r="O23" i="11"/>
  <c r="U23" i="11" s="1"/>
  <c r="N23" i="11"/>
  <c r="M23" i="11"/>
  <c r="S23" i="11" s="1"/>
  <c r="H23" i="11"/>
  <c r="H30" i="11" s="1"/>
  <c r="G23" i="11"/>
  <c r="F23" i="11"/>
  <c r="E23" i="11"/>
  <c r="D23" i="11"/>
  <c r="P22" i="11"/>
  <c r="V22" i="11" s="1"/>
  <c r="O22" i="11"/>
  <c r="U22" i="11" s="1"/>
  <c r="N22" i="11"/>
  <c r="T22" i="11" s="1"/>
  <c r="M22" i="11"/>
  <c r="L22" i="11"/>
  <c r="H22" i="11"/>
  <c r="G22" i="11"/>
  <c r="F22" i="11"/>
  <c r="E22" i="11"/>
  <c r="S22" i="11" s="1"/>
  <c r="V21" i="11"/>
  <c r="S21" i="11"/>
  <c r="P21" i="11"/>
  <c r="O21" i="11"/>
  <c r="O30" i="11" s="1"/>
  <c r="N21" i="11"/>
  <c r="T21" i="11" s="1"/>
  <c r="M21" i="11"/>
  <c r="H21" i="11"/>
  <c r="G21" i="11"/>
  <c r="G30" i="11" s="1"/>
  <c r="F21" i="11"/>
  <c r="F30" i="11" s="1"/>
  <c r="E21" i="11"/>
  <c r="P19" i="11"/>
  <c r="V19" i="11" s="1"/>
  <c r="O19" i="11"/>
  <c r="N19" i="11"/>
  <c r="T19" i="11" s="1"/>
  <c r="H19" i="11"/>
  <c r="G19" i="11"/>
  <c r="U19" i="11" s="1"/>
  <c r="E19" i="11"/>
  <c r="D19" i="11" s="1"/>
  <c r="T18" i="11"/>
  <c r="O18" i="11"/>
  <c r="U18" i="11" s="1"/>
  <c r="N18" i="11"/>
  <c r="M18" i="11"/>
  <c r="S18" i="11" s="1"/>
  <c r="H18" i="11"/>
  <c r="G18" i="11"/>
  <c r="F18" i="11"/>
  <c r="U17" i="11"/>
  <c r="S17" i="11"/>
  <c r="P17" i="11"/>
  <c r="V17" i="11" s="1"/>
  <c r="O17" i="11"/>
  <c r="N17" i="11"/>
  <c r="T17" i="11" s="1"/>
  <c r="M17" i="11"/>
  <c r="L17" i="11"/>
  <c r="R17" i="11" s="1"/>
  <c r="H17" i="11"/>
  <c r="G17" i="11"/>
  <c r="F17" i="11"/>
  <c r="E17" i="11"/>
  <c r="D17" i="11" s="1"/>
  <c r="V16" i="11"/>
  <c r="P16" i="11"/>
  <c r="O16" i="11"/>
  <c r="U16" i="11" s="1"/>
  <c r="M16" i="11"/>
  <c r="H16" i="11"/>
  <c r="F16" i="11"/>
  <c r="E16" i="11"/>
  <c r="P15" i="11"/>
  <c r="V15" i="11" s="1"/>
  <c r="O15" i="11"/>
  <c r="N15" i="11"/>
  <c r="T15" i="11" s="1"/>
  <c r="H15" i="11"/>
  <c r="G15" i="11"/>
  <c r="U15" i="11" s="1"/>
  <c r="T14" i="11"/>
  <c r="O14" i="11"/>
  <c r="U14" i="11" s="1"/>
  <c r="N14" i="11"/>
  <c r="M14" i="11"/>
  <c r="S14" i="11" s="1"/>
  <c r="H14" i="11"/>
  <c r="G14" i="11"/>
  <c r="F14" i="11"/>
  <c r="U13" i="11"/>
  <c r="S13" i="11"/>
  <c r="P13" i="11"/>
  <c r="V13" i="11" s="1"/>
  <c r="O13" i="11"/>
  <c r="N13" i="11"/>
  <c r="T13" i="11" s="1"/>
  <c r="M13" i="11"/>
  <c r="H13" i="11"/>
  <c r="G13" i="11"/>
  <c r="F13" i="11"/>
  <c r="E13" i="11"/>
  <c r="D13" i="11" s="1"/>
  <c r="V12" i="11"/>
  <c r="T12" i="11"/>
  <c r="P12" i="11"/>
  <c r="O12" i="11"/>
  <c r="U12" i="11" s="1"/>
  <c r="N12" i="11"/>
  <c r="M12" i="11"/>
  <c r="L12" i="11" s="1"/>
  <c r="R12" i="11" s="1"/>
  <c r="H12" i="11"/>
  <c r="D12" i="11" s="1"/>
  <c r="G12" i="11"/>
  <c r="F12" i="11"/>
  <c r="E12" i="11"/>
  <c r="S11" i="11"/>
  <c r="P11" i="11"/>
  <c r="V11" i="11" s="1"/>
  <c r="N11" i="11"/>
  <c r="T11" i="11" s="1"/>
  <c r="M11" i="11"/>
  <c r="G11" i="11"/>
  <c r="F11" i="11"/>
  <c r="E11" i="11"/>
  <c r="D11" i="11" s="1"/>
  <c r="T10" i="11"/>
  <c r="O10" i="11"/>
  <c r="U10" i="11" s="1"/>
  <c r="N10" i="11"/>
  <c r="M10" i="11"/>
  <c r="S10" i="11" s="1"/>
  <c r="H10" i="11"/>
  <c r="G10" i="11"/>
  <c r="F10" i="11"/>
  <c r="U9" i="11"/>
  <c r="S9" i="11"/>
  <c r="P9" i="11"/>
  <c r="V9" i="11" s="1"/>
  <c r="O9" i="11"/>
  <c r="N9" i="11"/>
  <c r="T9" i="11" s="1"/>
  <c r="M9" i="11"/>
  <c r="H9" i="11"/>
  <c r="G9" i="11"/>
  <c r="F9" i="11"/>
  <c r="E9" i="11"/>
  <c r="D9" i="11" s="1"/>
  <c r="V8" i="11"/>
  <c r="T8" i="11"/>
  <c r="P8" i="11"/>
  <c r="O8" i="11"/>
  <c r="U8" i="11" s="1"/>
  <c r="N8" i="11"/>
  <c r="M8" i="11"/>
  <c r="L8" i="11" s="1"/>
  <c r="R8" i="11" s="1"/>
  <c r="H8" i="11"/>
  <c r="F8" i="11"/>
  <c r="E8" i="11"/>
  <c r="U7" i="11"/>
  <c r="P7" i="11"/>
  <c r="V7" i="11" s="1"/>
  <c r="O7" i="11"/>
  <c r="N7" i="11"/>
  <c r="T7" i="11" s="1"/>
  <c r="H7" i="11"/>
  <c r="G7" i="11"/>
  <c r="E7" i="11"/>
  <c r="V6" i="11"/>
  <c r="T6" i="11"/>
  <c r="P6" i="11"/>
  <c r="O6" i="11"/>
  <c r="U6" i="11" s="1"/>
  <c r="N6" i="11"/>
  <c r="M6" i="11"/>
  <c r="S6" i="11" s="1"/>
  <c r="H6" i="11"/>
  <c r="G6" i="11"/>
  <c r="F6" i="11"/>
  <c r="D6" i="11" s="1"/>
  <c r="E6" i="11"/>
  <c r="S5" i="11"/>
  <c r="P5" i="11"/>
  <c r="N5" i="11"/>
  <c r="M5" i="11"/>
  <c r="G5" i="11"/>
  <c r="G20" i="11" s="1"/>
  <c r="F5" i="11"/>
  <c r="E5" i="11"/>
  <c r="E20" i="11" s="1"/>
  <c r="V4" i="11"/>
  <c r="T4" i="11"/>
  <c r="P4" i="11"/>
  <c r="O4" i="11"/>
  <c r="U4" i="11" s="1"/>
  <c r="N4" i="11"/>
  <c r="M4" i="11"/>
  <c r="L4" i="11" s="1"/>
  <c r="R4" i="11" s="1"/>
  <c r="H4" i="11"/>
  <c r="D4" i="11" s="1"/>
  <c r="G4" i="11"/>
  <c r="F4" i="11"/>
  <c r="E4" i="11"/>
  <c r="R2" i="11"/>
  <c r="U411" i="10"/>
  <c r="R411" i="10"/>
  <c r="P411" i="10"/>
  <c r="V411" i="10" s="1"/>
  <c r="O411" i="10"/>
  <c r="N411" i="10"/>
  <c r="T411" i="10" s="1"/>
  <c r="M411" i="10"/>
  <c r="S411" i="10" s="1"/>
  <c r="L411" i="10"/>
  <c r="H411" i="10"/>
  <c r="G411" i="10"/>
  <c r="F411" i="10"/>
  <c r="F412" i="10" s="1"/>
  <c r="E411" i="10"/>
  <c r="D411" i="10"/>
  <c r="T410" i="10"/>
  <c r="P410" i="10"/>
  <c r="V410" i="10" s="1"/>
  <c r="O410" i="10"/>
  <c r="U410" i="10" s="1"/>
  <c r="N410" i="10"/>
  <c r="M410" i="10"/>
  <c r="S410" i="10" s="1"/>
  <c r="L410" i="10"/>
  <c r="R410" i="10" s="1"/>
  <c r="H410" i="10"/>
  <c r="G410" i="10"/>
  <c r="F410" i="10"/>
  <c r="E410" i="10"/>
  <c r="D410" i="10"/>
  <c r="S409" i="10"/>
  <c r="P409" i="10"/>
  <c r="V409" i="10" s="1"/>
  <c r="O409" i="10"/>
  <c r="U409" i="10" s="1"/>
  <c r="N409" i="10"/>
  <c r="T409" i="10" s="1"/>
  <c r="M409" i="10"/>
  <c r="L409" i="10"/>
  <c r="R409" i="10" s="1"/>
  <c r="H409" i="10"/>
  <c r="G409" i="10"/>
  <c r="F409" i="10"/>
  <c r="E409" i="10"/>
  <c r="D409" i="10"/>
  <c r="V408" i="10"/>
  <c r="S408" i="10"/>
  <c r="R408" i="10"/>
  <c r="P408" i="10"/>
  <c r="O408" i="10"/>
  <c r="U408" i="10" s="1"/>
  <c r="N408" i="10"/>
  <c r="M408" i="10"/>
  <c r="L408" i="10"/>
  <c r="H408" i="10"/>
  <c r="G408" i="10"/>
  <c r="G412" i="10" s="1"/>
  <c r="F408" i="10"/>
  <c r="E408" i="10"/>
  <c r="D408" i="10"/>
  <c r="V407" i="10"/>
  <c r="U407" i="10"/>
  <c r="R407" i="10"/>
  <c r="P407" i="10"/>
  <c r="O407" i="10"/>
  <c r="N407" i="10"/>
  <c r="T407" i="10" s="1"/>
  <c r="M407" i="10"/>
  <c r="S407" i="10" s="1"/>
  <c r="L407" i="10"/>
  <c r="H407" i="10"/>
  <c r="G407" i="10"/>
  <c r="F407" i="10"/>
  <c r="E407" i="10"/>
  <c r="D407" i="10"/>
  <c r="O406" i="10"/>
  <c r="N406" i="10"/>
  <c r="H406" i="10"/>
  <c r="G406" i="10"/>
  <c r="V405" i="10"/>
  <c r="R405" i="10"/>
  <c r="P405" i="10"/>
  <c r="O405" i="10"/>
  <c r="U405" i="10" s="1"/>
  <c r="N405" i="10"/>
  <c r="T405" i="10" s="1"/>
  <c r="M405" i="10"/>
  <c r="S405" i="10" s="1"/>
  <c r="L405" i="10"/>
  <c r="H405" i="10"/>
  <c r="G405" i="10"/>
  <c r="F405" i="10"/>
  <c r="E405" i="10"/>
  <c r="D405" i="10"/>
  <c r="U404" i="10"/>
  <c r="R404" i="10"/>
  <c r="P404" i="10"/>
  <c r="P406" i="10" s="1"/>
  <c r="O404" i="10"/>
  <c r="N404" i="10"/>
  <c r="T404" i="10" s="1"/>
  <c r="M404" i="10"/>
  <c r="L404" i="10"/>
  <c r="H404" i="10"/>
  <c r="G404" i="10"/>
  <c r="F404" i="10"/>
  <c r="F406" i="10" s="1"/>
  <c r="D406" i="10" s="1"/>
  <c r="E404" i="10"/>
  <c r="E406" i="10" s="1"/>
  <c r="D404" i="10"/>
  <c r="U403" i="10"/>
  <c r="T403" i="10"/>
  <c r="P403" i="10"/>
  <c r="V403" i="10" s="1"/>
  <c r="O403" i="10"/>
  <c r="N403" i="10"/>
  <c r="M403" i="10"/>
  <c r="S403" i="10" s="1"/>
  <c r="L403" i="10"/>
  <c r="R403" i="10" s="1"/>
  <c r="H403" i="10"/>
  <c r="G403" i="10"/>
  <c r="F403" i="10"/>
  <c r="E403" i="10"/>
  <c r="D403" i="10"/>
  <c r="N402" i="10"/>
  <c r="M402" i="10"/>
  <c r="G402" i="10"/>
  <c r="V401" i="10"/>
  <c r="U401" i="10"/>
  <c r="R401" i="10"/>
  <c r="P401" i="10"/>
  <c r="O401" i="10"/>
  <c r="N401" i="10"/>
  <c r="T401" i="10" s="1"/>
  <c r="M401" i="10"/>
  <c r="S401" i="10" s="1"/>
  <c r="L401" i="10"/>
  <c r="H401" i="10"/>
  <c r="G401" i="10"/>
  <c r="F401" i="10"/>
  <c r="F402" i="10" s="1"/>
  <c r="E401" i="10"/>
  <c r="D401" i="10"/>
  <c r="T400" i="10"/>
  <c r="S400" i="10"/>
  <c r="P400" i="10"/>
  <c r="O400" i="10"/>
  <c r="O402" i="10" s="1"/>
  <c r="N400" i="10"/>
  <c r="M400" i="10"/>
  <c r="L400" i="10"/>
  <c r="R400" i="10" s="1"/>
  <c r="H400" i="10"/>
  <c r="H402" i="10" s="1"/>
  <c r="G400" i="10"/>
  <c r="F400" i="10"/>
  <c r="E400" i="10"/>
  <c r="E402" i="10" s="1"/>
  <c r="D400" i="10"/>
  <c r="V399" i="10"/>
  <c r="S399" i="10"/>
  <c r="R399" i="10"/>
  <c r="P399" i="10"/>
  <c r="O399" i="10"/>
  <c r="U399" i="10" s="1"/>
  <c r="N399" i="10"/>
  <c r="T399" i="10" s="1"/>
  <c r="M399" i="10"/>
  <c r="L399" i="10"/>
  <c r="H399" i="10"/>
  <c r="G399" i="10"/>
  <c r="F399" i="10"/>
  <c r="E399" i="10"/>
  <c r="D399" i="10"/>
  <c r="P398" i="10"/>
  <c r="M398" i="10"/>
  <c r="E398" i="10"/>
  <c r="T397" i="10"/>
  <c r="P397" i="10"/>
  <c r="V397" i="10" s="1"/>
  <c r="O397" i="10"/>
  <c r="U397" i="10" s="1"/>
  <c r="N397" i="10"/>
  <c r="M397" i="10"/>
  <c r="S397" i="10" s="1"/>
  <c r="L397" i="10"/>
  <c r="R397" i="10" s="1"/>
  <c r="H397" i="10"/>
  <c r="G397" i="10"/>
  <c r="F397" i="10"/>
  <c r="E397" i="10"/>
  <c r="D397" i="10"/>
  <c r="S396" i="10"/>
  <c r="P396" i="10"/>
  <c r="V396" i="10" s="1"/>
  <c r="O396" i="10"/>
  <c r="U396" i="10" s="1"/>
  <c r="N396" i="10"/>
  <c r="T396" i="10" s="1"/>
  <c r="M396" i="10"/>
  <c r="L396" i="10"/>
  <c r="R396" i="10" s="1"/>
  <c r="H396" i="10"/>
  <c r="G396" i="10"/>
  <c r="F396" i="10"/>
  <c r="E396" i="10"/>
  <c r="D396" i="10"/>
  <c r="V395" i="10"/>
  <c r="R395" i="10"/>
  <c r="P395" i="10"/>
  <c r="O395" i="10"/>
  <c r="O398" i="10" s="1"/>
  <c r="N395" i="10"/>
  <c r="M395" i="10"/>
  <c r="S395" i="10" s="1"/>
  <c r="L395" i="10"/>
  <c r="H395" i="10"/>
  <c r="H398" i="10" s="1"/>
  <c r="G395" i="10"/>
  <c r="F395" i="10"/>
  <c r="F398" i="10" s="1"/>
  <c r="E395" i="10"/>
  <c r="D395" i="10"/>
  <c r="U394" i="10"/>
  <c r="R394" i="10"/>
  <c r="P394" i="10"/>
  <c r="V394" i="10" s="1"/>
  <c r="O394" i="10"/>
  <c r="N394" i="10"/>
  <c r="T394" i="10" s="1"/>
  <c r="M394" i="10"/>
  <c r="S394" i="10" s="1"/>
  <c r="L394" i="10"/>
  <c r="H394" i="10"/>
  <c r="G394" i="10"/>
  <c r="F394" i="10"/>
  <c r="E394" i="10"/>
  <c r="D394" i="10"/>
  <c r="O393" i="10"/>
  <c r="N393" i="10"/>
  <c r="H393" i="10"/>
  <c r="V392" i="10"/>
  <c r="S392" i="10"/>
  <c r="R392" i="10"/>
  <c r="P392" i="10"/>
  <c r="P393" i="10" s="1"/>
  <c r="O392" i="10"/>
  <c r="U392" i="10" s="1"/>
  <c r="N392" i="10"/>
  <c r="T392" i="10" s="1"/>
  <c r="M392" i="10"/>
  <c r="M393" i="10" s="1"/>
  <c r="L392" i="10"/>
  <c r="H392" i="10"/>
  <c r="G392" i="10"/>
  <c r="G393" i="10" s="1"/>
  <c r="F392" i="10"/>
  <c r="F393" i="10" s="1"/>
  <c r="E392" i="10"/>
  <c r="E393" i="10" s="1"/>
  <c r="D392" i="10"/>
  <c r="V391" i="10"/>
  <c r="U391" i="10"/>
  <c r="P391" i="10"/>
  <c r="O391" i="10"/>
  <c r="N391" i="10"/>
  <c r="T391" i="10" s="1"/>
  <c r="M391" i="10"/>
  <c r="S391" i="10" s="1"/>
  <c r="L391" i="10"/>
  <c r="R391" i="10" s="1"/>
  <c r="H391" i="10"/>
  <c r="G391" i="10"/>
  <c r="F391" i="10"/>
  <c r="E391" i="10"/>
  <c r="D391" i="10"/>
  <c r="H390" i="10"/>
  <c r="G390" i="10"/>
  <c r="V389" i="10"/>
  <c r="U389" i="10"/>
  <c r="S389" i="10"/>
  <c r="R389" i="10"/>
  <c r="P389" i="10"/>
  <c r="O389" i="10"/>
  <c r="N389" i="10"/>
  <c r="M389" i="10"/>
  <c r="L389" i="10"/>
  <c r="H389" i="10"/>
  <c r="G389" i="10"/>
  <c r="F389" i="10"/>
  <c r="E389" i="10"/>
  <c r="D389" i="10"/>
  <c r="U388" i="10"/>
  <c r="T388" i="10"/>
  <c r="R388" i="10"/>
  <c r="P388" i="10"/>
  <c r="V388" i="10" s="1"/>
  <c r="O388" i="10"/>
  <c r="N388" i="10"/>
  <c r="M388" i="10"/>
  <c r="S388" i="10" s="1"/>
  <c r="L388" i="10"/>
  <c r="H388" i="10"/>
  <c r="G388" i="10"/>
  <c r="F388" i="10"/>
  <c r="E388" i="10"/>
  <c r="D388" i="10"/>
  <c r="T387" i="10"/>
  <c r="S387" i="10"/>
  <c r="P387" i="10"/>
  <c r="O387" i="10"/>
  <c r="O390" i="10" s="1"/>
  <c r="N387" i="10"/>
  <c r="M387" i="10"/>
  <c r="M390" i="10" s="1"/>
  <c r="L387" i="10"/>
  <c r="R387" i="10" s="1"/>
  <c r="H387" i="10"/>
  <c r="G387" i="10"/>
  <c r="F387" i="10"/>
  <c r="F390" i="10" s="1"/>
  <c r="E387" i="10"/>
  <c r="D387" i="10"/>
  <c r="V386" i="10"/>
  <c r="T386" i="10"/>
  <c r="S386" i="10"/>
  <c r="R386" i="10"/>
  <c r="P386" i="10"/>
  <c r="O386" i="10"/>
  <c r="U386" i="10" s="1"/>
  <c r="N386" i="10"/>
  <c r="M386" i="10"/>
  <c r="L386" i="10"/>
  <c r="H386" i="10"/>
  <c r="G386" i="10"/>
  <c r="F386" i="10"/>
  <c r="E386" i="10"/>
  <c r="D386" i="10"/>
  <c r="M385" i="10"/>
  <c r="F385" i="10"/>
  <c r="T384" i="10"/>
  <c r="S384" i="10"/>
  <c r="P384" i="10"/>
  <c r="V384" i="10" s="1"/>
  <c r="O384" i="10"/>
  <c r="U384" i="10" s="1"/>
  <c r="N384" i="10"/>
  <c r="M384" i="10"/>
  <c r="L384" i="10"/>
  <c r="R384" i="10" s="1"/>
  <c r="H384" i="10"/>
  <c r="G384" i="10"/>
  <c r="F384" i="10"/>
  <c r="E384" i="10"/>
  <c r="E385" i="10" s="1"/>
  <c r="D384" i="10"/>
  <c r="V383" i="10"/>
  <c r="S383" i="10"/>
  <c r="P383" i="10"/>
  <c r="O383" i="10"/>
  <c r="N383" i="10"/>
  <c r="N385" i="10" s="1"/>
  <c r="M383" i="10"/>
  <c r="L383" i="10"/>
  <c r="R383" i="10" s="1"/>
  <c r="H383" i="10"/>
  <c r="H385" i="10" s="1"/>
  <c r="G383" i="10"/>
  <c r="G385" i="10" s="1"/>
  <c r="F383" i="10"/>
  <c r="E383" i="10"/>
  <c r="D383" i="10"/>
  <c r="V382" i="10"/>
  <c r="S382" i="10"/>
  <c r="R382" i="10"/>
  <c r="P382" i="10"/>
  <c r="O382" i="10"/>
  <c r="U382" i="10" s="1"/>
  <c r="N382" i="10"/>
  <c r="T382" i="10" s="1"/>
  <c r="M382" i="10"/>
  <c r="L382" i="10"/>
  <c r="H382" i="10"/>
  <c r="G382" i="10"/>
  <c r="F382" i="10"/>
  <c r="E382" i="10"/>
  <c r="D382" i="10"/>
  <c r="P381" i="10"/>
  <c r="H381" i="10"/>
  <c r="E381" i="10"/>
  <c r="S380" i="10"/>
  <c r="P380" i="10"/>
  <c r="V380" i="10" s="1"/>
  <c r="O380" i="10"/>
  <c r="U380" i="10" s="1"/>
  <c r="N380" i="10"/>
  <c r="T380" i="10" s="1"/>
  <c r="M380" i="10"/>
  <c r="L380" i="10"/>
  <c r="R380" i="10" s="1"/>
  <c r="H380" i="10"/>
  <c r="G380" i="10"/>
  <c r="F380" i="10"/>
  <c r="E380" i="10"/>
  <c r="D380" i="10"/>
  <c r="V379" i="10"/>
  <c r="S379" i="10"/>
  <c r="R379" i="10"/>
  <c r="P379" i="10"/>
  <c r="O379" i="10"/>
  <c r="U379" i="10" s="1"/>
  <c r="N379" i="10"/>
  <c r="M379" i="10"/>
  <c r="M381" i="10" s="1"/>
  <c r="L379" i="10"/>
  <c r="H379" i="10"/>
  <c r="G379" i="10"/>
  <c r="F379" i="10"/>
  <c r="F381" i="10" s="1"/>
  <c r="E379" i="10"/>
  <c r="D379" i="10"/>
  <c r="U378" i="10"/>
  <c r="P378" i="10"/>
  <c r="V378" i="10" s="1"/>
  <c r="O378" i="10"/>
  <c r="N378" i="10"/>
  <c r="T378" i="10" s="1"/>
  <c r="M378" i="10"/>
  <c r="S378" i="10" s="1"/>
  <c r="L378" i="10"/>
  <c r="R378" i="10" s="1"/>
  <c r="H378" i="10"/>
  <c r="G378" i="10"/>
  <c r="F378" i="10"/>
  <c r="E378" i="10"/>
  <c r="D378" i="10"/>
  <c r="G377" i="10"/>
  <c r="V376" i="10"/>
  <c r="S376" i="10"/>
  <c r="R376" i="10"/>
  <c r="P376" i="10"/>
  <c r="O376" i="10"/>
  <c r="U376" i="10" s="1"/>
  <c r="N376" i="10"/>
  <c r="T376" i="10" s="1"/>
  <c r="M376" i="10"/>
  <c r="L376" i="10"/>
  <c r="H376" i="10"/>
  <c r="G376" i="10"/>
  <c r="F376" i="10"/>
  <c r="E376" i="10"/>
  <c r="D376" i="10"/>
  <c r="V375" i="10"/>
  <c r="U375" i="10"/>
  <c r="P375" i="10"/>
  <c r="O375" i="10"/>
  <c r="N375" i="10"/>
  <c r="T375" i="10" s="1"/>
  <c r="M375" i="10"/>
  <c r="S375" i="10" s="1"/>
  <c r="L375" i="10"/>
  <c r="R375" i="10" s="1"/>
  <c r="H375" i="10"/>
  <c r="G375" i="10"/>
  <c r="F375" i="10"/>
  <c r="E375" i="10"/>
  <c r="D375" i="10"/>
  <c r="U374" i="10"/>
  <c r="T374" i="10"/>
  <c r="P374" i="10"/>
  <c r="V374" i="10" s="1"/>
  <c r="O374" i="10"/>
  <c r="N374" i="10"/>
  <c r="M374" i="10"/>
  <c r="S374" i="10" s="1"/>
  <c r="L374" i="10"/>
  <c r="R374" i="10" s="1"/>
  <c r="H374" i="10"/>
  <c r="G374" i="10"/>
  <c r="F374" i="10"/>
  <c r="E374" i="10"/>
  <c r="D374" i="10"/>
  <c r="S373" i="10"/>
  <c r="P373" i="10"/>
  <c r="V373" i="10" s="1"/>
  <c r="O373" i="10"/>
  <c r="N373" i="10"/>
  <c r="T373" i="10" s="1"/>
  <c r="M373" i="10"/>
  <c r="L373" i="10"/>
  <c r="R373" i="10" s="1"/>
  <c r="H373" i="10"/>
  <c r="H377" i="10" s="1"/>
  <c r="G373" i="10"/>
  <c r="F373" i="10"/>
  <c r="E373" i="10"/>
  <c r="D373" i="10"/>
  <c r="V372" i="10"/>
  <c r="R372" i="10"/>
  <c r="P372" i="10"/>
  <c r="O372" i="10"/>
  <c r="U372" i="10" s="1"/>
  <c r="N372" i="10"/>
  <c r="T372" i="10" s="1"/>
  <c r="M372" i="10"/>
  <c r="S372" i="10" s="1"/>
  <c r="L372" i="10"/>
  <c r="H372" i="10"/>
  <c r="G372" i="10"/>
  <c r="F372" i="10"/>
  <c r="E372" i="10"/>
  <c r="D372" i="10"/>
  <c r="U371" i="10"/>
  <c r="P371" i="10"/>
  <c r="O371" i="10"/>
  <c r="N371" i="10"/>
  <c r="T371" i="10" s="1"/>
  <c r="M371" i="10"/>
  <c r="L371" i="10"/>
  <c r="R371" i="10" s="1"/>
  <c r="H371" i="10"/>
  <c r="G371" i="10"/>
  <c r="F371" i="10"/>
  <c r="F377" i="10" s="1"/>
  <c r="E371" i="10"/>
  <c r="E377" i="10" s="1"/>
  <c r="D371" i="10"/>
  <c r="U370" i="10"/>
  <c r="T370" i="10"/>
  <c r="P370" i="10"/>
  <c r="V370" i="10" s="1"/>
  <c r="O370" i="10"/>
  <c r="N370" i="10"/>
  <c r="M370" i="10"/>
  <c r="S370" i="10" s="1"/>
  <c r="L370" i="10"/>
  <c r="R370" i="10" s="1"/>
  <c r="H370" i="10"/>
  <c r="G370" i="10"/>
  <c r="F370" i="10"/>
  <c r="E370" i="10"/>
  <c r="D370" i="10"/>
  <c r="N369" i="10"/>
  <c r="G369" i="10"/>
  <c r="V368" i="10"/>
  <c r="U368" i="10"/>
  <c r="R368" i="10"/>
  <c r="P368" i="10"/>
  <c r="O368" i="10"/>
  <c r="N368" i="10"/>
  <c r="T368" i="10" s="1"/>
  <c r="M368" i="10"/>
  <c r="S368" i="10" s="1"/>
  <c r="L368" i="10"/>
  <c r="H368" i="10"/>
  <c r="G368" i="10"/>
  <c r="F368" i="10"/>
  <c r="F369" i="10" s="1"/>
  <c r="E368" i="10"/>
  <c r="D368" i="10"/>
  <c r="T367" i="10"/>
  <c r="S367" i="10"/>
  <c r="P367" i="10"/>
  <c r="O367" i="10"/>
  <c r="O369" i="10" s="1"/>
  <c r="N367" i="10"/>
  <c r="M367" i="10"/>
  <c r="L367" i="10"/>
  <c r="R367" i="10" s="1"/>
  <c r="H367" i="10"/>
  <c r="H369" i="10" s="1"/>
  <c r="G367" i="10"/>
  <c r="F367" i="10"/>
  <c r="E367" i="10"/>
  <c r="E369" i="10" s="1"/>
  <c r="D367" i="10"/>
  <c r="V366" i="10"/>
  <c r="S366" i="10"/>
  <c r="R366" i="10"/>
  <c r="P366" i="10"/>
  <c r="O366" i="10"/>
  <c r="U366" i="10" s="1"/>
  <c r="N366" i="10"/>
  <c r="T366" i="10" s="1"/>
  <c r="M366" i="10"/>
  <c r="L366" i="10"/>
  <c r="H366" i="10"/>
  <c r="G366" i="10"/>
  <c r="F366" i="10"/>
  <c r="E366" i="10"/>
  <c r="D366" i="10"/>
  <c r="M365" i="10"/>
  <c r="F365" i="10"/>
  <c r="T364" i="10"/>
  <c r="S364" i="10"/>
  <c r="P364" i="10"/>
  <c r="V364" i="10" s="1"/>
  <c r="O364" i="10"/>
  <c r="U364" i="10" s="1"/>
  <c r="N364" i="10"/>
  <c r="M364" i="10"/>
  <c r="L364" i="10"/>
  <c r="R364" i="10" s="1"/>
  <c r="H364" i="10"/>
  <c r="G364" i="10"/>
  <c r="F364" i="10"/>
  <c r="E364" i="10"/>
  <c r="E365" i="10" s="1"/>
  <c r="D365" i="10" s="1"/>
  <c r="D364" i="10"/>
  <c r="V363" i="10"/>
  <c r="S363" i="10"/>
  <c r="P363" i="10"/>
  <c r="O363" i="10"/>
  <c r="N363" i="10"/>
  <c r="N365" i="10" s="1"/>
  <c r="M363" i="10"/>
  <c r="L363" i="10"/>
  <c r="R363" i="10" s="1"/>
  <c r="H363" i="10"/>
  <c r="H365" i="10" s="1"/>
  <c r="G363" i="10"/>
  <c r="G365" i="10" s="1"/>
  <c r="F363" i="10"/>
  <c r="E363" i="10"/>
  <c r="D363" i="10"/>
  <c r="V362" i="10"/>
  <c r="R362" i="10"/>
  <c r="P362" i="10"/>
  <c r="O362" i="10"/>
  <c r="U362" i="10" s="1"/>
  <c r="N362" i="10"/>
  <c r="T362" i="10" s="1"/>
  <c r="M362" i="10"/>
  <c r="S362" i="10" s="1"/>
  <c r="L362" i="10"/>
  <c r="H362" i="10"/>
  <c r="G362" i="10"/>
  <c r="F362" i="10"/>
  <c r="E362" i="10"/>
  <c r="D362" i="10"/>
  <c r="P361" i="10"/>
  <c r="E361" i="10"/>
  <c r="S360" i="10"/>
  <c r="P360" i="10"/>
  <c r="V360" i="10" s="1"/>
  <c r="O360" i="10"/>
  <c r="N360" i="10"/>
  <c r="T360" i="10" s="1"/>
  <c r="M360" i="10"/>
  <c r="L360" i="10"/>
  <c r="R360" i="10" s="1"/>
  <c r="H360" i="10"/>
  <c r="H361" i="10" s="1"/>
  <c r="G360" i="10"/>
  <c r="F360" i="10"/>
  <c r="E360" i="10"/>
  <c r="D360" i="10"/>
  <c r="V359" i="10"/>
  <c r="R359" i="10"/>
  <c r="P359" i="10"/>
  <c r="O359" i="10"/>
  <c r="U359" i="10" s="1"/>
  <c r="N359" i="10"/>
  <c r="M359" i="10"/>
  <c r="M361" i="10" s="1"/>
  <c r="L359" i="10"/>
  <c r="H359" i="10"/>
  <c r="G359" i="10"/>
  <c r="F359" i="10"/>
  <c r="F361" i="10" s="1"/>
  <c r="E359" i="10"/>
  <c r="D359" i="10"/>
  <c r="U358" i="10"/>
  <c r="R358" i="10"/>
  <c r="P358" i="10"/>
  <c r="V358" i="10" s="1"/>
  <c r="O358" i="10"/>
  <c r="N358" i="10"/>
  <c r="T358" i="10" s="1"/>
  <c r="M358" i="10"/>
  <c r="S358" i="10" s="1"/>
  <c r="L358" i="10"/>
  <c r="H358" i="10"/>
  <c r="G358" i="10"/>
  <c r="F358" i="10"/>
  <c r="E358" i="10"/>
  <c r="D358" i="10"/>
  <c r="V356" i="10"/>
  <c r="S356" i="10"/>
  <c r="R356" i="10"/>
  <c r="P356" i="10"/>
  <c r="O356" i="10"/>
  <c r="U356" i="10" s="1"/>
  <c r="N356" i="10"/>
  <c r="M356" i="10"/>
  <c r="L356" i="10"/>
  <c r="H356" i="10"/>
  <c r="G356" i="10"/>
  <c r="F356" i="10"/>
  <c r="E356" i="10"/>
  <c r="D356" i="10"/>
  <c r="V355" i="10"/>
  <c r="U355" i="10"/>
  <c r="R355" i="10"/>
  <c r="P355" i="10"/>
  <c r="P357" i="10" s="1"/>
  <c r="O355" i="10"/>
  <c r="N355" i="10"/>
  <c r="T355" i="10" s="1"/>
  <c r="M355" i="10"/>
  <c r="L355" i="10"/>
  <c r="H355" i="10"/>
  <c r="H357" i="10" s="1"/>
  <c r="G355" i="10"/>
  <c r="F355" i="10"/>
  <c r="F357" i="10" s="1"/>
  <c r="E355" i="10"/>
  <c r="E357" i="10" s="1"/>
  <c r="D355" i="10"/>
  <c r="T354" i="10"/>
  <c r="P354" i="10"/>
  <c r="V354" i="10" s="1"/>
  <c r="O354" i="10"/>
  <c r="U354" i="10" s="1"/>
  <c r="N354" i="10"/>
  <c r="M354" i="10"/>
  <c r="S354" i="10" s="1"/>
  <c r="L354" i="10"/>
  <c r="R354" i="10" s="1"/>
  <c r="H354" i="10"/>
  <c r="G354" i="10"/>
  <c r="F354" i="10"/>
  <c r="E354" i="10"/>
  <c r="D354" i="10"/>
  <c r="U352" i="10"/>
  <c r="P352" i="10"/>
  <c r="V352" i="10" s="1"/>
  <c r="O352" i="10"/>
  <c r="N352" i="10"/>
  <c r="T352" i="10" s="1"/>
  <c r="M352" i="10"/>
  <c r="S352" i="10" s="1"/>
  <c r="L352" i="10"/>
  <c r="R352" i="10" s="1"/>
  <c r="H352" i="10"/>
  <c r="G352" i="10"/>
  <c r="F352" i="10"/>
  <c r="E352" i="10"/>
  <c r="D352" i="10"/>
  <c r="U351" i="10"/>
  <c r="T351" i="10"/>
  <c r="P351" i="10"/>
  <c r="V351" i="10" s="1"/>
  <c r="O351" i="10"/>
  <c r="N351" i="10"/>
  <c r="M351" i="10"/>
  <c r="S351" i="10" s="1"/>
  <c r="L351" i="10"/>
  <c r="R351" i="10" s="1"/>
  <c r="H351" i="10"/>
  <c r="G351" i="10"/>
  <c r="F351" i="10"/>
  <c r="E351" i="10"/>
  <c r="D351" i="10"/>
  <c r="S350" i="10"/>
  <c r="P350" i="10"/>
  <c r="V350" i="10" s="1"/>
  <c r="O350" i="10"/>
  <c r="U350" i="10" s="1"/>
  <c r="N350" i="10"/>
  <c r="T350" i="10" s="1"/>
  <c r="M350" i="10"/>
  <c r="L350" i="10"/>
  <c r="R350" i="10" s="1"/>
  <c r="H350" i="10"/>
  <c r="G350" i="10"/>
  <c r="F350" i="10"/>
  <c r="E350" i="10"/>
  <c r="D350" i="10"/>
  <c r="V349" i="10"/>
  <c r="R349" i="10"/>
  <c r="P349" i="10"/>
  <c r="O349" i="10"/>
  <c r="U349" i="10" s="1"/>
  <c r="N349" i="10"/>
  <c r="T349" i="10" s="1"/>
  <c r="M349" i="10"/>
  <c r="L349" i="10"/>
  <c r="H349" i="10"/>
  <c r="H353" i="10" s="1"/>
  <c r="G349" i="10"/>
  <c r="G353" i="10" s="1"/>
  <c r="F349" i="10"/>
  <c r="F353" i="10" s="1"/>
  <c r="E349" i="10"/>
  <c r="D349" i="10"/>
  <c r="U348" i="10"/>
  <c r="P348" i="10"/>
  <c r="V348" i="10" s="1"/>
  <c r="O348" i="10"/>
  <c r="N348" i="10"/>
  <c r="T348" i="10" s="1"/>
  <c r="M348" i="10"/>
  <c r="S348" i="10" s="1"/>
  <c r="L348" i="10"/>
  <c r="R348" i="10" s="1"/>
  <c r="H348" i="10"/>
  <c r="G348" i="10"/>
  <c r="F348" i="10"/>
  <c r="E348" i="10"/>
  <c r="D348" i="10"/>
  <c r="O347" i="10"/>
  <c r="H347" i="10"/>
  <c r="V346" i="10"/>
  <c r="S346" i="10"/>
  <c r="R346" i="10"/>
  <c r="P346" i="10"/>
  <c r="O346" i="10"/>
  <c r="U346" i="10" s="1"/>
  <c r="N346" i="10"/>
  <c r="M346" i="10"/>
  <c r="L346" i="10"/>
  <c r="H346" i="10"/>
  <c r="G346" i="10"/>
  <c r="G347" i="10" s="1"/>
  <c r="F346" i="10"/>
  <c r="E346" i="10"/>
  <c r="D346" i="10"/>
  <c r="V345" i="10"/>
  <c r="U345" i="10"/>
  <c r="R345" i="10"/>
  <c r="P345" i="10"/>
  <c r="P347" i="10" s="1"/>
  <c r="O345" i="10"/>
  <c r="N345" i="10"/>
  <c r="T345" i="10" s="1"/>
  <c r="M345" i="10"/>
  <c r="L345" i="10"/>
  <c r="H345" i="10"/>
  <c r="G345" i="10"/>
  <c r="F345" i="10"/>
  <c r="F347" i="10" s="1"/>
  <c r="D347" i="10" s="1"/>
  <c r="E345" i="10"/>
  <c r="E347" i="10" s="1"/>
  <c r="D345" i="10"/>
  <c r="T344" i="10"/>
  <c r="P344" i="10"/>
  <c r="V344" i="10" s="1"/>
  <c r="O344" i="10"/>
  <c r="U344" i="10" s="1"/>
  <c r="N344" i="10"/>
  <c r="M344" i="10"/>
  <c r="S344" i="10" s="1"/>
  <c r="L344" i="10"/>
  <c r="R344" i="10" s="1"/>
  <c r="H344" i="10"/>
  <c r="G344" i="10"/>
  <c r="F344" i="10"/>
  <c r="E344" i="10"/>
  <c r="D344" i="10"/>
  <c r="U342" i="10"/>
  <c r="P342" i="10"/>
  <c r="V342" i="10" s="1"/>
  <c r="O342" i="10"/>
  <c r="N342" i="10"/>
  <c r="T342" i="10" s="1"/>
  <c r="M342" i="10"/>
  <c r="S342" i="10" s="1"/>
  <c r="L342" i="10"/>
  <c r="R342" i="10" s="1"/>
  <c r="H342" i="10"/>
  <c r="G342" i="10"/>
  <c r="F342" i="10"/>
  <c r="E342" i="10"/>
  <c r="D342" i="10"/>
  <c r="U341" i="10"/>
  <c r="T341" i="10"/>
  <c r="P341" i="10"/>
  <c r="V341" i="10" s="1"/>
  <c r="O341" i="10"/>
  <c r="N341" i="10"/>
  <c r="M341" i="10"/>
  <c r="S341" i="10" s="1"/>
  <c r="L341" i="10"/>
  <c r="R341" i="10" s="1"/>
  <c r="H341" i="10"/>
  <c r="G341" i="10"/>
  <c r="F341" i="10"/>
  <c r="E341" i="10"/>
  <c r="D341" i="10"/>
  <c r="S340" i="10"/>
  <c r="P340" i="10"/>
  <c r="V340" i="10" s="1"/>
  <c r="O340" i="10"/>
  <c r="U340" i="10" s="1"/>
  <c r="N340" i="10"/>
  <c r="T340" i="10" s="1"/>
  <c r="M340" i="10"/>
  <c r="L340" i="10"/>
  <c r="R340" i="10" s="1"/>
  <c r="H340" i="10"/>
  <c r="G340" i="10"/>
  <c r="F340" i="10"/>
  <c r="E340" i="10"/>
  <c r="D340" i="10"/>
  <c r="V339" i="10"/>
  <c r="R339" i="10"/>
  <c r="P339" i="10"/>
  <c r="O339" i="10"/>
  <c r="U339" i="10" s="1"/>
  <c r="N339" i="10"/>
  <c r="T339" i="10" s="1"/>
  <c r="M339" i="10"/>
  <c r="L339" i="10"/>
  <c r="H339" i="10"/>
  <c r="G339" i="10"/>
  <c r="G343" i="10" s="1"/>
  <c r="F339" i="10"/>
  <c r="F343" i="10" s="1"/>
  <c r="E339" i="10"/>
  <c r="D339" i="10"/>
  <c r="U338" i="10"/>
  <c r="P338" i="10"/>
  <c r="O338" i="10"/>
  <c r="O343" i="10" s="1"/>
  <c r="N338" i="10"/>
  <c r="T338" i="10" s="1"/>
  <c r="M338" i="10"/>
  <c r="S338" i="10" s="1"/>
  <c r="L338" i="10"/>
  <c r="R338" i="10" s="1"/>
  <c r="H338" i="10"/>
  <c r="H343" i="10" s="1"/>
  <c r="G338" i="10"/>
  <c r="F338" i="10"/>
  <c r="E338" i="10"/>
  <c r="D338" i="10"/>
  <c r="U337" i="10"/>
  <c r="T337" i="10"/>
  <c r="P337" i="10"/>
  <c r="V337" i="10" s="1"/>
  <c r="O337" i="10"/>
  <c r="N337" i="10"/>
  <c r="M337" i="10"/>
  <c r="S337" i="10" s="1"/>
  <c r="L337" i="10"/>
  <c r="R337" i="10" s="1"/>
  <c r="H337" i="10"/>
  <c r="G337" i="10"/>
  <c r="F337" i="10"/>
  <c r="E337" i="10"/>
  <c r="D337" i="10"/>
  <c r="N336" i="10"/>
  <c r="G336" i="10"/>
  <c r="V335" i="10"/>
  <c r="U335" i="10"/>
  <c r="R335" i="10"/>
  <c r="P335" i="10"/>
  <c r="O335" i="10"/>
  <c r="N335" i="10"/>
  <c r="T335" i="10" s="1"/>
  <c r="M335" i="10"/>
  <c r="L335" i="10"/>
  <c r="H335" i="10"/>
  <c r="G335" i="10"/>
  <c r="F335" i="10"/>
  <c r="F336" i="10" s="1"/>
  <c r="E335" i="10"/>
  <c r="D335" i="10"/>
  <c r="T334" i="10"/>
  <c r="P334" i="10"/>
  <c r="O334" i="10"/>
  <c r="N334" i="10"/>
  <c r="M334" i="10"/>
  <c r="S334" i="10" s="1"/>
  <c r="L334" i="10"/>
  <c r="R334" i="10" s="1"/>
  <c r="H334" i="10"/>
  <c r="H336" i="10" s="1"/>
  <c r="G334" i="10"/>
  <c r="F334" i="10"/>
  <c r="E334" i="10"/>
  <c r="E336" i="10" s="1"/>
  <c r="D334" i="10"/>
  <c r="S333" i="10"/>
  <c r="P333" i="10"/>
  <c r="V333" i="10" s="1"/>
  <c r="O333" i="10"/>
  <c r="U333" i="10" s="1"/>
  <c r="N333" i="10"/>
  <c r="T333" i="10" s="1"/>
  <c r="M333" i="10"/>
  <c r="L333" i="10"/>
  <c r="R333" i="10" s="1"/>
  <c r="H333" i="10"/>
  <c r="G333" i="10"/>
  <c r="F333" i="10"/>
  <c r="E333" i="10"/>
  <c r="D333" i="10"/>
  <c r="F332" i="10"/>
  <c r="U331" i="10"/>
  <c r="T331" i="10"/>
  <c r="P331" i="10"/>
  <c r="O331" i="10"/>
  <c r="N331" i="10"/>
  <c r="M331" i="10"/>
  <c r="S331" i="10" s="1"/>
  <c r="L331" i="10"/>
  <c r="R331" i="10" s="1"/>
  <c r="H331" i="10"/>
  <c r="G331" i="10"/>
  <c r="F331" i="10"/>
  <c r="E331" i="10"/>
  <c r="E332" i="10" s="1"/>
  <c r="D331" i="10"/>
  <c r="S330" i="10"/>
  <c r="P330" i="10"/>
  <c r="V330" i="10" s="1"/>
  <c r="O330" i="10"/>
  <c r="U330" i="10" s="1"/>
  <c r="N330" i="10"/>
  <c r="T330" i="10" s="1"/>
  <c r="M330" i="10"/>
  <c r="L330" i="10"/>
  <c r="R330" i="10" s="1"/>
  <c r="H330" i="10"/>
  <c r="G330" i="10"/>
  <c r="F330" i="10"/>
  <c r="E330" i="10"/>
  <c r="D330" i="10"/>
  <c r="V329" i="10"/>
  <c r="R329" i="10"/>
  <c r="P329" i="10"/>
  <c r="O329" i="10"/>
  <c r="O332" i="10" s="1"/>
  <c r="N329" i="10"/>
  <c r="M329" i="10"/>
  <c r="S329" i="10" s="1"/>
  <c r="L329" i="10"/>
  <c r="H329" i="10"/>
  <c r="H332" i="10" s="1"/>
  <c r="G329" i="10"/>
  <c r="F329" i="10"/>
  <c r="E329" i="10"/>
  <c r="D329" i="10"/>
  <c r="U328" i="10"/>
  <c r="P328" i="10"/>
  <c r="V328" i="10" s="1"/>
  <c r="O328" i="10"/>
  <c r="N328" i="10"/>
  <c r="T328" i="10" s="1"/>
  <c r="M328" i="10"/>
  <c r="S328" i="10" s="1"/>
  <c r="L328" i="10"/>
  <c r="R328" i="10" s="1"/>
  <c r="H328" i="10"/>
  <c r="G328" i="10"/>
  <c r="F328" i="10"/>
  <c r="E328" i="10"/>
  <c r="D328" i="10"/>
  <c r="O327" i="10"/>
  <c r="H327" i="10"/>
  <c r="V326" i="10"/>
  <c r="S326" i="10"/>
  <c r="R326" i="10"/>
  <c r="P326" i="10"/>
  <c r="O326" i="10"/>
  <c r="U326" i="10" s="1"/>
  <c r="N326" i="10"/>
  <c r="M326" i="10"/>
  <c r="L326" i="10"/>
  <c r="H326" i="10"/>
  <c r="G326" i="10"/>
  <c r="G327" i="10" s="1"/>
  <c r="F326" i="10"/>
  <c r="E326" i="10"/>
  <c r="D326" i="10"/>
  <c r="V325" i="10"/>
  <c r="U325" i="10"/>
  <c r="R325" i="10"/>
  <c r="P325" i="10"/>
  <c r="P327" i="10" s="1"/>
  <c r="O325" i="10"/>
  <c r="N325" i="10"/>
  <c r="T325" i="10" s="1"/>
  <c r="M325" i="10"/>
  <c r="L325" i="10"/>
  <c r="H325" i="10"/>
  <c r="G325" i="10"/>
  <c r="F325" i="10"/>
  <c r="F327" i="10" s="1"/>
  <c r="D327" i="10" s="1"/>
  <c r="E325" i="10"/>
  <c r="E327" i="10" s="1"/>
  <c r="D325" i="10"/>
  <c r="T324" i="10"/>
  <c r="P324" i="10"/>
  <c r="V324" i="10" s="1"/>
  <c r="O324" i="10"/>
  <c r="U324" i="10" s="1"/>
  <c r="N324" i="10"/>
  <c r="M324" i="10"/>
  <c r="S324" i="10" s="1"/>
  <c r="L324" i="10"/>
  <c r="R324" i="10" s="1"/>
  <c r="H324" i="10"/>
  <c r="G324" i="10"/>
  <c r="F324" i="10"/>
  <c r="E324" i="10"/>
  <c r="D324" i="10"/>
  <c r="N323" i="10"/>
  <c r="M323" i="10"/>
  <c r="G323" i="10"/>
  <c r="F323" i="10"/>
  <c r="U322" i="10"/>
  <c r="P322" i="10"/>
  <c r="V322" i="10" s="1"/>
  <c r="O322" i="10"/>
  <c r="N322" i="10"/>
  <c r="T322" i="10" s="1"/>
  <c r="M322" i="10"/>
  <c r="S322" i="10" s="1"/>
  <c r="L322" i="10"/>
  <c r="R322" i="10" s="1"/>
  <c r="H322" i="10"/>
  <c r="G322" i="10"/>
  <c r="F322" i="10"/>
  <c r="E322" i="10"/>
  <c r="D322" i="10"/>
  <c r="U321" i="10"/>
  <c r="T321" i="10"/>
  <c r="P321" i="10"/>
  <c r="O321" i="10"/>
  <c r="O323" i="10" s="1"/>
  <c r="N321" i="10"/>
  <c r="M321" i="10"/>
  <c r="S321" i="10" s="1"/>
  <c r="L321" i="10"/>
  <c r="R321" i="10" s="1"/>
  <c r="H321" i="10"/>
  <c r="H323" i="10" s="1"/>
  <c r="G321" i="10"/>
  <c r="F321" i="10"/>
  <c r="E321" i="10"/>
  <c r="E323" i="10" s="1"/>
  <c r="D323" i="10" s="1"/>
  <c r="D321" i="10"/>
  <c r="S320" i="10"/>
  <c r="P320" i="10"/>
  <c r="V320" i="10" s="1"/>
  <c r="O320" i="10"/>
  <c r="U320" i="10" s="1"/>
  <c r="N320" i="10"/>
  <c r="T320" i="10" s="1"/>
  <c r="M320" i="10"/>
  <c r="L320" i="10"/>
  <c r="R320" i="10" s="1"/>
  <c r="H320" i="10"/>
  <c r="G320" i="10"/>
  <c r="F320" i="10"/>
  <c r="E320" i="10"/>
  <c r="D320" i="10"/>
  <c r="E319" i="10"/>
  <c r="S318" i="10"/>
  <c r="P318" i="10"/>
  <c r="V318" i="10" s="1"/>
  <c r="O318" i="10"/>
  <c r="U318" i="10" s="1"/>
  <c r="N318" i="10"/>
  <c r="T318" i="10" s="1"/>
  <c r="M318" i="10"/>
  <c r="L318" i="10"/>
  <c r="R318" i="10" s="1"/>
  <c r="H318" i="10"/>
  <c r="G318" i="10"/>
  <c r="F318" i="10"/>
  <c r="E318" i="10"/>
  <c r="D318" i="10"/>
  <c r="V317" i="10"/>
  <c r="T317" i="10"/>
  <c r="R317" i="10"/>
  <c r="P317" i="10"/>
  <c r="O317" i="10"/>
  <c r="U317" i="10" s="1"/>
  <c r="N317" i="10"/>
  <c r="M317" i="10"/>
  <c r="S317" i="10" s="1"/>
  <c r="L317" i="10"/>
  <c r="H317" i="10"/>
  <c r="G317" i="10"/>
  <c r="F317" i="10"/>
  <c r="E317" i="10"/>
  <c r="D317" i="10"/>
  <c r="U316" i="10"/>
  <c r="S316" i="10"/>
  <c r="P316" i="10"/>
  <c r="V316" i="10" s="1"/>
  <c r="O316" i="10"/>
  <c r="N316" i="10"/>
  <c r="T316" i="10" s="1"/>
  <c r="M316" i="10"/>
  <c r="L316" i="10"/>
  <c r="R316" i="10" s="1"/>
  <c r="H316" i="10"/>
  <c r="G316" i="10"/>
  <c r="F316" i="10"/>
  <c r="E316" i="10"/>
  <c r="D316" i="10"/>
  <c r="V315" i="10"/>
  <c r="T315" i="10"/>
  <c r="R315" i="10"/>
  <c r="P315" i="10"/>
  <c r="O315" i="10"/>
  <c r="U315" i="10" s="1"/>
  <c r="N315" i="10"/>
  <c r="M315" i="10"/>
  <c r="S315" i="10" s="1"/>
  <c r="L315" i="10"/>
  <c r="H315" i="10"/>
  <c r="G315" i="10"/>
  <c r="F315" i="10"/>
  <c r="E315" i="10"/>
  <c r="D315" i="10"/>
  <c r="U314" i="10"/>
  <c r="S314" i="10"/>
  <c r="P314" i="10"/>
  <c r="V314" i="10" s="1"/>
  <c r="O314" i="10"/>
  <c r="N314" i="10"/>
  <c r="T314" i="10" s="1"/>
  <c r="M314" i="10"/>
  <c r="L314" i="10"/>
  <c r="R314" i="10" s="1"/>
  <c r="H314" i="10"/>
  <c r="G314" i="10"/>
  <c r="F314" i="10"/>
  <c r="E314" i="10"/>
  <c r="D314" i="10"/>
  <c r="V313" i="10"/>
  <c r="T313" i="10"/>
  <c r="R313" i="10"/>
  <c r="P313" i="10"/>
  <c r="O313" i="10"/>
  <c r="N313" i="10"/>
  <c r="M313" i="10"/>
  <c r="L313" i="10"/>
  <c r="H313" i="10"/>
  <c r="H319" i="10" s="1"/>
  <c r="G313" i="10"/>
  <c r="F313" i="10"/>
  <c r="E313" i="10"/>
  <c r="D313" i="10"/>
  <c r="U312" i="10"/>
  <c r="S312" i="10"/>
  <c r="P312" i="10"/>
  <c r="V312" i="10" s="1"/>
  <c r="O312" i="10"/>
  <c r="N312" i="10"/>
  <c r="T312" i="10" s="1"/>
  <c r="M312" i="10"/>
  <c r="L312" i="10"/>
  <c r="R312" i="10" s="1"/>
  <c r="H312" i="10"/>
  <c r="G312" i="10"/>
  <c r="F312" i="10"/>
  <c r="E312" i="10"/>
  <c r="D312" i="10"/>
  <c r="P311" i="10"/>
  <c r="G311" i="10"/>
  <c r="V310" i="10"/>
  <c r="T310" i="10"/>
  <c r="R310" i="10"/>
  <c r="P310" i="10"/>
  <c r="O310" i="10"/>
  <c r="U310" i="10" s="1"/>
  <c r="N310" i="10"/>
  <c r="M310" i="10"/>
  <c r="S310" i="10" s="1"/>
  <c r="L310" i="10"/>
  <c r="H310" i="10"/>
  <c r="G310" i="10"/>
  <c r="F310" i="10"/>
  <c r="E310" i="10"/>
  <c r="D310" i="10"/>
  <c r="U309" i="10"/>
  <c r="S309" i="10"/>
  <c r="P309" i="10"/>
  <c r="V309" i="10" s="1"/>
  <c r="O309" i="10"/>
  <c r="N309" i="10"/>
  <c r="T309" i="10" s="1"/>
  <c r="M309" i="10"/>
  <c r="L309" i="10"/>
  <c r="R309" i="10" s="1"/>
  <c r="H309" i="10"/>
  <c r="G309" i="10"/>
  <c r="F309" i="10"/>
  <c r="E309" i="10"/>
  <c r="E311" i="10" s="1"/>
  <c r="D309" i="10"/>
  <c r="V308" i="10"/>
  <c r="T308" i="10"/>
  <c r="R308" i="10"/>
  <c r="P308" i="10"/>
  <c r="O308" i="10"/>
  <c r="U308" i="10" s="1"/>
  <c r="N308" i="10"/>
  <c r="M308" i="10"/>
  <c r="S308" i="10" s="1"/>
  <c r="L308" i="10"/>
  <c r="H308" i="10"/>
  <c r="G308" i="10"/>
  <c r="F308" i="10"/>
  <c r="E308" i="10"/>
  <c r="D308" i="10"/>
  <c r="U307" i="10"/>
  <c r="S307" i="10"/>
  <c r="P307" i="10"/>
  <c r="V307" i="10" s="1"/>
  <c r="O307" i="10"/>
  <c r="N307" i="10"/>
  <c r="T307" i="10" s="1"/>
  <c r="M307" i="10"/>
  <c r="L307" i="10"/>
  <c r="R307" i="10" s="1"/>
  <c r="H307" i="10"/>
  <c r="G307" i="10"/>
  <c r="F307" i="10"/>
  <c r="E307" i="10"/>
  <c r="D307" i="10"/>
  <c r="V306" i="10"/>
  <c r="T306" i="10"/>
  <c r="R306" i="10"/>
  <c r="P306" i="10"/>
  <c r="O306" i="10"/>
  <c r="U306" i="10" s="1"/>
  <c r="N306" i="10"/>
  <c r="M306" i="10"/>
  <c r="S306" i="10" s="1"/>
  <c r="L306" i="10"/>
  <c r="H306" i="10"/>
  <c r="G306" i="10"/>
  <c r="F306" i="10"/>
  <c r="E306" i="10"/>
  <c r="D306" i="10"/>
  <c r="U305" i="10"/>
  <c r="S305" i="10"/>
  <c r="P305" i="10"/>
  <c r="V305" i="10" s="1"/>
  <c r="O305" i="10"/>
  <c r="O311" i="10" s="1"/>
  <c r="N305" i="10"/>
  <c r="M305" i="10"/>
  <c r="L305" i="10"/>
  <c r="R305" i="10" s="1"/>
  <c r="H305" i="10"/>
  <c r="H311" i="10" s="1"/>
  <c r="G305" i="10"/>
  <c r="F305" i="10"/>
  <c r="E305" i="10"/>
  <c r="D305" i="10"/>
  <c r="V304" i="10"/>
  <c r="T304" i="10"/>
  <c r="R304" i="10"/>
  <c r="P304" i="10"/>
  <c r="O304" i="10"/>
  <c r="U304" i="10" s="1"/>
  <c r="N304" i="10"/>
  <c r="M304" i="10"/>
  <c r="S304" i="10" s="1"/>
  <c r="L304" i="10"/>
  <c r="H304" i="10"/>
  <c r="G304" i="10"/>
  <c r="F304" i="10"/>
  <c r="E304" i="10"/>
  <c r="D304" i="10"/>
  <c r="H303" i="10"/>
  <c r="U302" i="10"/>
  <c r="S302" i="10"/>
  <c r="P302" i="10"/>
  <c r="V302" i="10" s="1"/>
  <c r="O302" i="10"/>
  <c r="N302" i="10"/>
  <c r="T302" i="10" s="1"/>
  <c r="M302" i="10"/>
  <c r="L302" i="10"/>
  <c r="R302" i="10" s="1"/>
  <c r="H302" i="10"/>
  <c r="G302" i="10"/>
  <c r="F302" i="10"/>
  <c r="E302" i="10"/>
  <c r="D302" i="10"/>
  <c r="V301" i="10"/>
  <c r="T301" i="10"/>
  <c r="R301" i="10"/>
  <c r="P301" i="10"/>
  <c r="O301" i="10"/>
  <c r="U301" i="10" s="1"/>
  <c r="N301" i="10"/>
  <c r="M301" i="10"/>
  <c r="S301" i="10" s="1"/>
  <c r="L301" i="10"/>
  <c r="H301" i="10"/>
  <c r="G301" i="10"/>
  <c r="F301" i="10"/>
  <c r="F303" i="10" s="1"/>
  <c r="E301" i="10"/>
  <c r="D301" i="10"/>
  <c r="U300" i="10"/>
  <c r="S300" i="10"/>
  <c r="P300" i="10"/>
  <c r="V300" i="10" s="1"/>
  <c r="O300" i="10"/>
  <c r="N300" i="10"/>
  <c r="T300" i="10" s="1"/>
  <c r="M300" i="10"/>
  <c r="L300" i="10"/>
  <c r="R300" i="10" s="1"/>
  <c r="H300" i="10"/>
  <c r="G300" i="10"/>
  <c r="F300" i="10"/>
  <c r="E300" i="10"/>
  <c r="D300" i="10"/>
  <c r="V299" i="10"/>
  <c r="T299" i="10"/>
  <c r="R299" i="10"/>
  <c r="P299" i="10"/>
  <c r="O299" i="10"/>
  <c r="N299" i="10"/>
  <c r="N303" i="10" s="1"/>
  <c r="M299" i="10"/>
  <c r="S299" i="10" s="1"/>
  <c r="L299" i="10"/>
  <c r="H299" i="10"/>
  <c r="G299" i="10"/>
  <c r="G303" i="10" s="1"/>
  <c r="F299" i="10"/>
  <c r="E299" i="10"/>
  <c r="D299" i="10"/>
  <c r="U298" i="10"/>
  <c r="S298" i="10"/>
  <c r="P298" i="10"/>
  <c r="V298" i="10" s="1"/>
  <c r="O298" i="10"/>
  <c r="N298" i="10"/>
  <c r="T298" i="10" s="1"/>
  <c r="M298" i="10"/>
  <c r="L298" i="10"/>
  <c r="R298" i="10" s="1"/>
  <c r="H298" i="10"/>
  <c r="G298" i="10"/>
  <c r="F298" i="10"/>
  <c r="E298" i="10"/>
  <c r="D298" i="10"/>
  <c r="P297" i="10"/>
  <c r="V296" i="10"/>
  <c r="T296" i="10"/>
  <c r="R296" i="10"/>
  <c r="P296" i="10"/>
  <c r="O296" i="10"/>
  <c r="U296" i="10" s="1"/>
  <c r="N296" i="10"/>
  <c r="M296" i="10"/>
  <c r="S296" i="10" s="1"/>
  <c r="L296" i="10"/>
  <c r="H296" i="10"/>
  <c r="G296" i="10"/>
  <c r="F296" i="10"/>
  <c r="E296" i="10"/>
  <c r="D296" i="10"/>
  <c r="U295" i="10"/>
  <c r="S295" i="10"/>
  <c r="P295" i="10"/>
  <c r="V295" i="10" s="1"/>
  <c r="O295" i="10"/>
  <c r="N295" i="10"/>
  <c r="T295" i="10" s="1"/>
  <c r="M295" i="10"/>
  <c r="L295" i="10"/>
  <c r="R295" i="10" s="1"/>
  <c r="H295" i="10"/>
  <c r="G295" i="10"/>
  <c r="F295" i="10"/>
  <c r="E295" i="10"/>
  <c r="E297" i="10" s="1"/>
  <c r="D295" i="10"/>
  <c r="V294" i="10"/>
  <c r="T294" i="10"/>
  <c r="R294" i="10"/>
  <c r="P294" i="10"/>
  <c r="O294" i="10"/>
  <c r="U294" i="10" s="1"/>
  <c r="N294" i="10"/>
  <c r="M294" i="10"/>
  <c r="S294" i="10" s="1"/>
  <c r="L294" i="10"/>
  <c r="H294" i="10"/>
  <c r="G294" i="10"/>
  <c r="F294" i="10"/>
  <c r="E294" i="10"/>
  <c r="D294" i="10"/>
  <c r="U293" i="10"/>
  <c r="S293" i="10"/>
  <c r="P293" i="10"/>
  <c r="V293" i="10" s="1"/>
  <c r="O293" i="10"/>
  <c r="N293" i="10"/>
  <c r="T293" i="10" s="1"/>
  <c r="M293" i="10"/>
  <c r="L293" i="10"/>
  <c r="R293" i="10" s="1"/>
  <c r="H293" i="10"/>
  <c r="G293" i="10"/>
  <c r="F293" i="10"/>
  <c r="E293" i="10"/>
  <c r="D293" i="10"/>
  <c r="V292" i="10"/>
  <c r="T292" i="10"/>
  <c r="R292" i="10"/>
  <c r="P292" i="10"/>
  <c r="O292" i="10"/>
  <c r="U292" i="10" s="1"/>
  <c r="N292" i="10"/>
  <c r="M292" i="10"/>
  <c r="S292" i="10" s="1"/>
  <c r="L292" i="10"/>
  <c r="H292" i="10"/>
  <c r="G292" i="10"/>
  <c r="F292" i="10"/>
  <c r="E292" i="10"/>
  <c r="D292" i="10"/>
  <c r="U291" i="10"/>
  <c r="S291" i="10"/>
  <c r="P291" i="10"/>
  <c r="V291" i="10" s="1"/>
  <c r="O291" i="10"/>
  <c r="O297" i="10" s="1"/>
  <c r="N291" i="10"/>
  <c r="M291" i="10"/>
  <c r="L291" i="10"/>
  <c r="R291" i="10" s="1"/>
  <c r="H291" i="10"/>
  <c r="H297" i="10" s="1"/>
  <c r="G291" i="10"/>
  <c r="G297" i="10" s="1"/>
  <c r="F291" i="10"/>
  <c r="E291" i="10"/>
  <c r="D291" i="10"/>
  <c r="V290" i="10"/>
  <c r="T290" i="10"/>
  <c r="R290" i="10"/>
  <c r="P290" i="10"/>
  <c r="O290" i="10"/>
  <c r="U290" i="10" s="1"/>
  <c r="N290" i="10"/>
  <c r="M290" i="10"/>
  <c r="S290" i="10" s="1"/>
  <c r="L290" i="10"/>
  <c r="H290" i="10"/>
  <c r="G290" i="10"/>
  <c r="F290" i="10"/>
  <c r="E290" i="10"/>
  <c r="D290" i="10"/>
  <c r="F289" i="10"/>
  <c r="U288" i="10"/>
  <c r="S288" i="10"/>
  <c r="P288" i="10"/>
  <c r="V288" i="10" s="1"/>
  <c r="O288" i="10"/>
  <c r="N288" i="10"/>
  <c r="T288" i="10" s="1"/>
  <c r="M288" i="10"/>
  <c r="L288" i="10"/>
  <c r="R288" i="10" s="1"/>
  <c r="H288" i="10"/>
  <c r="G288" i="10"/>
  <c r="F288" i="10"/>
  <c r="E288" i="10"/>
  <c r="D288" i="10"/>
  <c r="V287" i="10"/>
  <c r="T287" i="10"/>
  <c r="R287" i="10"/>
  <c r="P287" i="10"/>
  <c r="O287" i="10"/>
  <c r="U287" i="10" s="1"/>
  <c r="N287" i="10"/>
  <c r="M287" i="10"/>
  <c r="S287" i="10" s="1"/>
  <c r="L287" i="10"/>
  <c r="H287" i="10"/>
  <c r="G287" i="10"/>
  <c r="F287" i="10"/>
  <c r="E287" i="10"/>
  <c r="D287" i="10"/>
  <c r="U286" i="10"/>
  <c r="S286" i="10"/>
  <c r="P286" i="10"/>
  <c r="V286" i="10" s="1"/>
  <c r="O286" i="10"/>
  <c r="N286" i="10"/>
  <c r="T286" i="10" s="1"/>
  <c r="M286" i="10"/>
  <c r="L286" i="10"/>
  <c r="R286" i="10" s="1"/>
  <c r="H286" i="10"/>
  <c r="G286" i="10"/>
  <c r="F286" i="10"/>
  <c r="E286" i="10"/>
  <c r="D286" i="10"/>
  <c r="V285" i="10"/>
  <c r="T285" i="10"/>
  <c r="R285" i="10"/>
  <c r="P285" i="10"/>
  <c r="O285" i="10"/>
  <c r="U285" i="10" s="1"/>
  <c r="N285" i="10"/>
  <c r="M285" i="10"/>
  <c r="S285" i="10" s="1"/>
  <c r="L285" i="10"/>
  <c r="H285" i="10"/>
  <c r="G285" i="10"/>
  <c r="F285" i="10"/>
  <c r="E285" i="10"/>
  <c r="D285" i="10"/>
  <c r="U284" i="10"/>
  <c r="S284" i="10"/>
  <c r="P284" i="10"/>
  <c r="V284" i="10" s="1"/>
  <c r="O284" i="10"/>
  <c r="N284" i="10"/>
  <c r="T284" i="10" s="1"/>
  <c r="M284" i="10"/>
  <c r="L284" i="10"/>
  <c r="R284" i="10" s="1"/>
  <c r="H284" i="10"/>
  <c r="G284" i="10"/>
  <c r="F284" i="10"/>
  <c r="E284" i="10"/>
  <c r="D284" i="10"/>
  <c r="V283" i="10"/>
  <c r="T283" i="10"/>
  <c r="R283" i="10"/>
  <c r="P283" i="10"/>
  <c r="P289" i="10" s="1"/>
  <c r="O283" i="10"/>
  <c r="N283" i="10"/>
  <c r="M283" i="10"/>
  <c r="S283" i="10" s="1"/>
  <c r="L283" i="10"/>
  <c r="H283" i="10"/>
  <c r="G283" i="10"/>
  <c r="F283" i="10"/>
  <c r="E283" i="10"/>
  <c r="E289" i="10" s="1"/>
  <c r="D283" i="10"/>
  <c r="U282" i="10"/>
  <c r="P282" i="10"/>
  <c r="V282" i="10" s="1"/>
  <c r="O282" i="10"/>
  <c r="N282" i="10"/>
  <c r="T282" i="10" s="1"/>
  <c r="M282" i="10"/>
  <c r="S282" i="10" s="1"/>
  <c r="L282" i="10"/>
  <c r="R282" i="10" s="1"/>
  <c r="H282" i="10"/>
  <c r="G282" i="10"/>
  <c r="F282" i="10"/>
  <c r="E282" i="10"/>
  <c r="D282" i="10"/>
  <c r="F281" i="10"/>
  <c r="U280" i="10"/>
  <c r="P280" i="10"/>
  <c r="V280" i="10" s="1"/>
  <c r="O280" i="10"/>
  <c r="N280" i="10"/>
  <c r="T280" i="10" s="1"/>
  <c r="M280" i="10"/>
  <c r="S280" i="10" s="1"/>
  <c r="L280" i="10"/>
  <c r="R280" i="10" s="1"/>
  <c r="H280" i="10"/>
  <c r="G280" i="10"/>
  <c r="F280" i="10"/>
  <c r="E280" i="10"/>
  <c r="D280" i="10"/>
  <c r="U279" i="10"/>
  <c r="T279" i="10"/>
  <c r="P279" i="10"/>
  <c r="V279" i="10" s="1"/>
  <c r="O279" i="10"/>
  <c r="N279" i="10"/>
  <c r="M279" i="10"/>
  <c r="S279" i="10" s="1"/>
  <c r="L279" i="10"/>
  <c r="R279" i="10" s="1"/>
  <c r="H279" i="10"/>
  <c r="G279" i="10"/>
  <c r="F279" i="10"/>
  <c r="E279" i="10"/>
  <c r="D279" i="10"/>
  <c r="S278" i="10"/>
  <c r="P278" i="10"/>
  <c r="V278" i="10" s="1"/>
  <c r="O278" i="10"/>
  <c r="U278" i="10" s="1"/>
  <c r="N278" i="10"/>
  <c r="N281" i="10" s="1"/>
  <c r="M278" i="10"/>
  <c r="L278" i="10"/>
  <c r="R278" i="10" s="1"/>
  <c r="H278" i="10"/>
  <c r="G278" i="10"/>
  <c r="F278" i="10"/>
  <c r="E278" i="10"/>
  <c r="D278" i="10"/>
  <c r="V277" i="10"/>
  <c r="R277" i="10"/>
  <c r="P277" i="10"/>
  <c r="O277" i="10"/>
  <c r="U277" i="10" s="1"/>
  <c r="N277" i="10"/>
  <c r="T277" i="10" s="1"/>
  <c r="M277" i="10"/>
  <c r="S277" i="10" s="1"/>
  <c r="L277" i="10"/>
  <c r="H277" i="10"/>
  <c r="G277" i="10"/>
  <c r="G281" i="10" s="1"/>
  <c r="F277" i="10"/>
  <c r="E277" i="10"/>
  <c r="D277" i="10"/>
  <c r="U276" i="10"/>
  <c r="P276" i="10"/>
  <c r="V276" i="10" s="1"/>
  <c r="O276" i="10"/>
  <c r="N276" i="10"/>
  <c r="T276" i="10" s="1"/>
  <c r="M276" i="10"/>
  <c r="S276" i="10" s="1"/>
  <c r="L276" i="10"/>
  <c r="R276" i="10" s="1"/>
  <c r="H276" i="10"/>
  <c r="G276" i="10"/>
  <c r="F276" i="10"/>
  <c r="E276" i="10"/>
  <c r="D276" i="10"/>
  <c r="U275" i="10"/>
  <c r="T275" i="10"/>
  <c r="P275" i="10"/>
  <c r="O275" i="10"/>
  <c r="N275" i="10"/>
  <c r="M275" i="10"/>
  <c r="S275" i="10" s="1"/>
  <c r="L275" i="10"/>
  <c r="R275" i="10" s="1"/>
  <c r="H275" i="10"/>
  <c r="G275" i="10"/>
  <c r="F275" i="10"/>
  <c r="E275" i="10"/>
  <c r="D275" i="10"/>
  <c r="S274" i="10"/>
  <c r="P274" i="10"/>
  <c r="V274" i="10" s="1"/>
  <c r="O274" i="10"/>
  <c r="U274" i="10" s="1"/>
  <c r="N274" i="10"/>
  <c r="T274" i="10" s="1"/>
  <c r="M274" i="10"/>
  <c r="L274" i="10"/>
  <c r="R274" i="10" s="1"/>
  <c r="H274" i="10"/>
  <c r="G274" i="10"/>
  <c r="F274" i="10"/>
  <c r="E274" i="10"/>
  <c r="D274" i="10"/>
  <c r="P273" i="10"/>
  <c r="E273" i="10"/>
  <c r="T272" i="10"/>
  <c r="P272" i="10"/>
  <c r="V272" i="10" s="1"/>
  <c r="O272" i="10"/>
  <c r="U272" i="10" s="1"/>
  <c r="N272" i="10"/>
  <c r="M272" i="10"/>
  <c r="S272" i="10" s="1"/>
  <c r="L272" i="10"/>
  <c r="R272" i="10" s="1"/>
  <c r="H272" i="10"/>
  <c r="G272" i="10"/>
  <c r="F272" i="10"/>
  <c r="E272" i="10"/>
  <c r="D272" i="10"/>
  <c r="S271" i="10"/>
  <c r="P271" i="10"/>
  <c r="V271" i="10" s="1"/>
  <c r="O271" i="10"/>
  <c r="U271" i="10" s="1"/>
  <c r="N271" i="10"/>
  <c r="T271" i="10" s="1"/>
  <c r="M271" i="10"/>
  <c r="L271" i="10"/>
  <c r="H271" i="10"/>
  <c r="G271" i="10"/>
  <c r="F271" i="10"/>
  <c r="E271" i="10"/>
  <c r="D271" i="10"/>
  <c r="V270" i="10"/>
  <c r="S270" i="10"/>
  <c r="R270" i="10"/>
  <c r="P270" i="10"/>
  <c r="O270" i="10"/>
  <c r="U270" i="10" s="1"/>
  <c r="N270" i="10"/>
  <c r="T270" i="10" s="1"/>
  <c r="M270" i="10"/>
  <c r="L270" i="10"/>
  <c r="H270" i="10"/>
  <c r="G270" i="10"/>
  <c r="F270" i="10"/>
  <c r="E270" i="10"/>
  <c r="D270" i="10"/>
  <c r="V269" i="10"/>
  <c r="U269" i="10"/>
  <c r="R269" i="10"/>
  <c r="P269" i="10"/>
  <c r="O269" i="10"/>
  <c r="N269" i="10"/>
  <c r="T269" i="10" s="1"/>
  <c r="M269" i="10"/>
  <c r="L269" i="10"/>
  <c r="H269" i="10"/>
  <c r="G269" i="10"/>
  <c r="F269" i="10"/>
  <c r="F273" i="10" s="1"/>
  <c r="E269" i="10"/>
  <c r="D269" i="10"/>
  <c r="T268" i="10"/>
  <c r="P268" i="10"/>
  <c r="V268" i="10" s="1"/>
  <c r="O268" i="10"/>
  <c r="N268" i="10"/>
  <c r="M268" i="10"/>
  <c r="S268" i="10" s="1"/>
  <c r="L268" i="10"/>
  <c r="R268" i="10" s="1"/>
  <c r="H268" i="10"/>
  <c r="H273" i="10" s="1"/>
  <c r="G268" i="10"/>
  <c r="F268" i="10"/>
  <c r="E268" i="10"/>
  <c r="D268" i="10"/>
  <c r="S267" i="10"/>
  <c r="P267" i="10"/>
  <c r="V267" i="10" s="1"/>
  <c r="O267" i="10"/>
  <c r="U267" i="10" s="1"/>
  <c r="N267" i="10"/>
  <c r="T267" i="10" s="1"/>
  <c r="M267" i="10"/>
  <c r="L267" i="10"/>
  <c r="H267" i="10"/>
  <c r="G267" i="10"/>
  <c r="F267" i="10"/>
  <c r="E267" i="10"/>
  <c r="D267" i="10"/>
  <c r="M266" i="10"/>
  <c r="U265" i="10"/>
  <c r="T265" i="10"/>
  <c r="P265" i="10"/>
  <c r="V265" i="10" s="1"/>
  <c r="O265" i="10"/>
  <c r="N265" i="10"/>
  <c r="M265" i="10"/>
  <c r="S265" i="10" s="1"/>
  <c r="L265" i="10"/>
  <c r="R265" i="10" s="1"/>
  <c r="H265" i="10"/>
  <c r="G265" i="10"/>
  <c r="F265" i="10"/>
  <c r="E265" i="10"/>
  <c r="D265" i="10"/>
  <c r="S264" i="10"/>
  <c r="P264" i="10"/>
  <c r="V264" i="10" s="1"/>
  <c r="O264" i="10"/>
  <c r="U264" i="10" s="1"/>
  <c r="N264" i="10"/>
  <c r="T264" i="10" s="1"/>
  <c r="M264" i="10"/>
  <c r="L264" i="10"/>
  <c r="R264" i="10" s="1"/>
  <c r="H264" i="10"/>
  <c r="G264" i="10"/>
  <c r="F264" i="10"/>
  <c r="E264" i="10"/>
  <c r="D264" i="10"/>
  <c r="V263" i="10"/>
  <c r="R263" i="10"/>
  <c r="P263" i="10"/>
  <c r="O263" i="10"/>
  <c r="U263" i="10" s="1"/>
  <c r="N263" i="10"/>
  <c r="T263" i="10" s="1"/>
  <c r="M263" i="10"/>
  <c r="S263" i="10" s="1"/>
  <c r="L263" i="10"/>
  <c r="H263" i="10"/>
  <c r="G263" i="10"/>
  <c r="F263" i="10"/>
  <c r="F266" i="10" s="1"/>
  <c r="E263" i="10"/>
  <c r="D263" i="10"/>
  <c r="U262" i="10"/>
  <c r="P262" i="10"/>
  <c r="V262" i="10" s="1"/>
  <c r="O262" i="10"/>
  <c r="N262" i="10"/>
  <c r="T262" i="10" s="1"/>
  <c r="M262" i="10"/>
  <c r="S262" i="10" s="1"/>
  <c r="L262" i="10"/>
  <c r="R262" i="10" s="1"/>
  <c r="H262" i="10"/>
  <c r="G262" i="10"/>
  <c r="F262" i="10"/>
  <c r="E262" i="10"/>
  <c r="D262" i="10"/>
  <c r="U261" i="10"/>
  <c r="T261" i="10"/>
  <c r="P261" i="10"/>
  <c r="O261" i="10"/>
  <c r="N261" i="10"/>
  <c r="M261" i="10"/>
  <c r="S261" i="10" s="1"/>
  <c r="L261" i="10"/>
  <c r="R261" i="10" s="1"/>
  <c r="H261" i="10"/>
  <c r="G261" i="10"/>
  <c r="F261" i="10"/>
  <c r="E261" i="10"/>
  <c r="D261" i="10"/>
  <c r="S260" i="10"/>
  <c r="P260" i="10"/>
  <c r="V260" i="10" s="1"/>
  <c r="O260" i="10"/>
  <c r="N260" i="10"/>
  <c r="M260" i="10"/>
  <c r="L260" i="10"/>
  <c r="R260" i="10" s="1"/>
  <c r="H260" i="10"/>
  <c r="H266" i="10" s="1"/>
  <c r="G260" i="10"/>
  <c r="F260" i="10"/>
  <c r="E260" i="10"/>
  <c r="D260" i="10"/>
  <c r="V259" i="10"/>
  <c r="R259" i="10"/>
  <c r="P259" i="10"/>
  <c r="O259" i="10"/>
  <c r="U259" i="10" s="1"/>
  <c r="N259" i="10"/>
  <c r="M259" i="10"/>
  <c r="S259" i="10" s="1"/>
  <c r="L259" i="10"/>
  <c r="H259" i="10"/>
  <c r="G259" i="10"/>
  <c r="F259" i="10"/>
  <c r="E259" i="10"/>
  <c r="D259" i="10"/>
  <c r="S257" i="10"/>
  <c r="P257" i="10"/>
  <c r="V257" i="10" s="1"/>
  <c r="O257" i="10"/>
  <c r="U257" i="10" s="1"/>
  <c r="N257" i="10"/>
  <c r="T257" i="10" s="1"/>
  <c r="M257" i="10"/>
  <c r="L257" i="10"/>
  <c r="R257" i="10" s="1"/>
  <c r="H257" i="10"/>
  <c r="H258" i="10" s="1"/>
  <c r="G257" i="10"/>
  <c r="F257" i="10"/>
  <c r="E257" i="10"/>
  <c r="D257" i="10"/>
  <c r="V256" i="10"/>
  <c r="S256" i="10"/>
  <c r="R256" i="10"/>
  <c r="P256" i="10"/>
  <c r="O256" i="10"/>
  <c r="U256" i="10" s="1"/>
  <c r="N256" i="10"/>
  <c r="T256" i="10" s="1"/>
  <c r="M256" i="10"/>
  <c r="L256" i="10"/>
  <c r="H256" i="10"/>
  <c r="G256" i="10"/>
  <c r="F256" i="10"/>
  <c r="E256" i="10"/>
  <c r="D256" i="10"/>
  <c r="V255" i="10"/>
  <c r="U255" i="10"/>
  <c r="R255" i="10"/>
  <c r="P255" i="10"/>
  <c r="P258" i="10" s="1"/>
  <c r="O255" i="10"/>
  <c r="N255" i="10"/>
  <c r="M255" i="10"/>
  <c r="L255" i="10"/>
  <c r="H255" i="10"/>
  <c r="G255" i="10"/>
  <c r="F255" i="10"/>
  <c r="F258" i="10" s="1"/>
  <c r="E255" i="10"/>
  <c r="E258" i="10" s="1"/>
  <c r="D255" i="10"/>
  <c r="T254" i="10"/>
  <c r="P254" i="10"/>
  <c r="V254" i="10" s="1"/>
  <c r="O254" i="10"/>
  <c r="U254" i="10" s="1"/>
  <c r="N254" i="10"/>
  <c r="M254" i="10"/>
  <c r="S254" i="10" s="1"/>
  <c r="L254" i="10"/>
  <c r="R254" i="10" s="1"/>
  <c r="H254" i="10"/>
  <c r="G254" i="10"/>
  <c r="F254" i="10"/>
  <c r="E254" i="10"/>
  <c r="D254" i="10"/>
  <c r="M253" i="10"/>
  <c r="F253" i="10"/>
  <c r="U252" i="10"/>
  <c r="P252" i="10"/>
  <c r="V252" i="10" s="1"/>
  <c r="O252" i="10"/>
  <c r="N252" i="10"/>
  <c r="T252" i="10" s="1"/>
  <c r="M252" i="10"/>
  <c r="S252" i="10" s="1"/>
  <c r="L252" i="10"/>
  <c r="R252" i="10" s="1"/>
  <c r="H252" i="10"/>
  <c r="G252" i="10"/>
  <c r="F252" i="10"/>
  <c r="E252" i="10"/>
  <c r="D252" i="10"/>
  <c r="U251" i="10"/>
  <c r="T251" i="10"/>
  <c r="P251" i="10"/>
  <c r="V251" i="10" s="1"/>
  <c r="O251" i="10"/>
  <c r="N251" i="10"/>
  <c r="M251" i="10"/>
  <c r="S251" i="10" s="1"/>
  <c r="L251" i="10"/>
  <c r="R251" i="10" s="1"/>
  <c r="H251" i="10"/>
  <c r="G251" i="10"/>
  <c r="F251" i="10"/>
  <c r="E251" i="10"/>
  <c r="D251" i="10"/>
  <c r="S250" i="10"/>
  <c r="P250" i="10"/>
  <c r="P253" i="10" s="1"/>
  <c r="O250" i="10"/>
  <c r="N250" i="10"/>
  <c r="N253" i="10" s="1"/>
  <c r="M250" i="10"/>
  <c r="L250" i="10"/>
  <c r="R250" i="10" s="1"/>
  <c r="H250" i="10"/>
  <c r="H253" i="10" s="1"/>
  <c r="G250" i="10"/>
  <c r="G253" i="10" s="1"/>
  <c r="F250" i="10"/>
  <c r="E250" i="10"/>
  <c r="E253" i="10" s="1"/>
  <c r="D253" i="10" s="1"/>
  <c r="D250" i="10"/>
  <c r="V249" i="10"/>
  <c r="R249" i="10"/>
  <c r="P249" i="10"/>
  <c r="O249" i="10"/>
  <c r="U249" i="10" s="1"/>
  <c r="N249" i="10"/>
  <c r="T249" i="10" s="1"/>
  <c r="M249" i="10"/>
  <c r="S249" i="10" s="1"/>
  <c r="L249" i="10"/>
  <c r="H249" i="10"/>
  <c r="G249" i="10"/>
  <c r="F249" i="10"/>
  <c r="E249" i="10"/>
  <c r="D249" i="10"/>
  <c r="P248" i="10"/>
  <c r="O248" i="10"/>
  <c r="E248" i="10"/>
  <c r="S247" i="10"/>
  <c r="P247" i="10"/>
  <c r="V247" i="10" s="1"/>
  <c r="O247" i="10"/>
  <c r="U247" i="10" s="1"/>
  <c r="N247" i="10"/>
  <c r="T247" i="10" s="1"/>
  <c r="M247" i="10"/>
  <c r="L247" i="10"/>
  <c r="R247" i="10" s="1"/>
  <c r="H247" i="10"/>
  <c r="H248" i="10" s="1"/>
  <c r="G247" i="10"/>
  <c r="F247" i="10"/>
  <c r="E247" i="10"/>
  <c r="D247" i="10"/>
  <c r="V246" i="10"/>
  <c r="S246" i="10"/>
  <c r="R246" i="10"/>
  <c r="P246" i="10"/>
  <c r="O246" i="10"/>
  <c r="U246" i="10" s="1"/>
  <c r="N246" i="10"/>
  <c r="T246" i="10" s="1"/>
  <c r="M246" i="10"/>
  <c r="L246" i="10"/>
  <c r="H246" i="10"/>
  <c r="G246" i="10"/>
  <c r="F246" i="10"/>
  <c r="E246" i="10"/>
  <c r="D246" i="10"/>
  <c r="V245" i="10"/>
  <c r="U245" i="10"/>
  <c r="R245" i="10"/>
  <c r="P245" i="10"/>
  <c r="O245" i="10"/>
  <c r="N245" i="10"/>
  <c r="T245" i="10" s="1"/>
  <c r="M245" i="10"/>
  <c r="S245" i="10" s="1"/>
  <c r="L245" i="10"/>
  <c r="H245" i="10"/>
  <c r="G245" i="10"/>
  <c r="F245" i="10"/>
  <c r="E245" i="10"/>
  <c r="D245" i="10"/>
  <c r="T244" i="10"/>
  <c r="P244" i="10"/>
  <c r="V244" i="10" s="1"/>
  <c r="O244" i="10"/>
  <c r="U244" i="10" s="1"/>
  <c r="N244" i="10"/>
  <c r="M244" i="10"/>
  <c r="S244" i="10" s="1"/>
  <c r="L244" i="10"/>
  <c r="R244" i="10" s="1"/>
  <c r="H244" i="10"/>
  <c r="G244" i="10"/>
  <c r="F244" i="10"/>
  <c r="E244" i="10"/>
  <c r="D244" i="10"/>
  <c r="S243" i="10"/>
  <c r="P243" i="10"/>
  <c r="V243" i="10" s="1"/>
  <c r="O243" i="10"/>
  <c r="U243" i="10" s="1"/>
  <c r="N243" i="10"/>
  <c r="T243" i="10" s="1"/>
  <c r="M243" i="10"/>
  <c r="L243" i="10"/>
  <c r="R243" i="10" s="1"/>
  <c r="H243" i="10"/>
  <c r="G243" i="10"/>
  <c r="F243" i="10"/>
  <c r="E243" i="10"/>
  <c r="D243" i="10"/>
  <c r="F242" i="10"/>
  <c r="U241" i="10"/>
  <c r="T241" i="10"/>
  <c r="P241" i="10"/>
  <c r="V241" i="10" s="1"/>
  <c r="O241" i="10"/>
  <c r="N241" i="10"/>
  <c r="M241" i="10"/>
  <c r="S241" i="10" s="1"/>
  <c r="L241" i="10"/>
  <c r="R241" i="10" s="1"/>
  <c r="H241" i="10"/>
  <c r="G241" i="10"/>
  <c r="F241" i="10"/>
  <c r="E241" i="10"/>
  <c r="D241" i="10"/>
  <c r="S240" i="10"/>
  <c r="P240" i="10"/>
  <c r="V240" i="10" s="1"/>
  <c r="O240" i="10"/>
  <c r="U240" i="10" s="1"/>
  <c r="N240" i="10"/>
  <c r="T240" i="10" s="1"/>
  <c r="M240" i="10"/>
  <c r="L240" i="10"/>
  <c r="R240" i="10" s="1"/>
  <c r="H240" i="10"/>
  <c r="G240" i="10"/>
  <c r="F240" i="10"/>
  <c r="E240" i="10"/>
  <c r="D240" i="10"/>
  <c r="V239" i="10"/>
  <c r="R239" i="10"/>
  <c r="P239" i="10"/>
  <c r="O239" i="10"/>
  <c r="U239" i="10" s="1"/>
  <c r="N239" i="10"/>
  <c r="T239" i="10" s="1"/>
  <c r="M239" i="10"/>
  <c r="S239" i="10" s="1"/>
  <c r="L239" i="10"/>
  <c r="H239" i="10"/>
  <c r="G239" i="10"/>
  <c r="F239" i="10"/>
  <c r="E239" i="10"/>
  <c r="D239" i="10"/>
  <c r="U238" i="10"/>
  <c r="P238" i="10"/>
  <c r="V238" i="10" s="1"/>
  <c r="O238" i="10"/>
  <c r="N238" i="10"/>
  <c r="T238" i="10" s="1"/>
  <c r="M238" i="10"/>
  <c r="S238" i="10" s="1"/>
  <c r="L238" i="10"/>
  <c r="R238" i="10" s="1"/>
  <c r="H238" i="10"/>
  <c r="G238" i="10"/>
  <c r="F238" i="10"/>
  <c r="E238" i="10"/>
  <c r="D238" i="10"/>
  <c r="U237" i="10"/>
  <c r="T237" i="10"/>
  <c r="P237" i="10"/>
  <c r="O237" i="10"/>
  <c r="N237" i="10"/>
  <c r="M237" i="10"/>
  <c r="S237" i="10" s="1"/>
  <c r="L237" i="10"/>
  <c r="R237" i="10" s="1"/>
  <c r="H237" i="10"/>
  <c r="G237" i="10"/>
  <c r="F237" i="10"/>
  <c r="E237" i="10"/>
  <c r="E242" i="10" s="1"/>
  <c r="D237" i="10"/>
  <c r="S236" i="10"/>
  <c r="P236" i="10"/>
  <c r="V236" i="10" s="1"/>
  <c r="O236" i="10"/>
  <c r="N236" i="10"/>
  <c r="N242" i="10" s="1"/>
  <c r="M236" i="10"/>
  <c r="L236" i="10"/>
  <c r="R236" i="10" s="1"/>
  <c r="H236" i="10"/>
  <c r="G236" i="10"/>
  <c r="G242" i="10" s="1"/>
  <c r="F236" i="10"/>
  <c r="E236" i="10"/>
  <c r="D236" i="10"/>
  <c r="V235" i="10"/>
  <c r="R235" i="10"/>
  <c r="P235" i="10"/>
  <c r="O235" i="10"/>
  <c r="U235" i="10" s="1"/>
  <c r="N235" i="10"/>
  <c r="T235" i="10" s="1"/>
  <c r="M235" i="10"/>
  <c r="S235" i="10" s="1"/>
  <c r="L235" i="10"/>
  <c r="H235" i="10"/>
  <c r="G235" i="10"/>
  <c r="F235" i="10"/>
  <c r="E235" i="10"/>
  <c r="D235" i="10"/>
  <c r="O234" i="10"/>
  <c r="S233" i="10"/>
  <c r="P233" i="10"/>
  <c r="V233" i="10" s="1"/>
  <c r="O233" i="10"/>
  <c r="U233" i="10" s="1"/>
  <c r="N233" i="10"/>
  <c r="T233" i="10" s="1"/>
  <c r="M233" i="10"/>
  <c r="L233" i="10"/>
  <c r="R233" i="10" s="1"/>
  <c r="H233" i="10"/>
  <c r="G233" i="10"/>
  <c r="F233" i="10"/>
  <c r="E233" i="10"/>
  <c r="D233" i="10"/>
  <c r="V232" i="10"/>
  <c r="S232" i="10"/>
  <c r="R232" i="10"/>
  <c r="P232" i="10"/>
  <c r="O232" i="10"/>
  <c r="U232" i="10" s="1"/>
  <c r="N232" i="10"/>
  <c r="T232" i="10" s="1"/>
  <c r="M232" i="10"/>
  <c r="L232" i="10"/>
  <c r="H232" i="10"/>
  <c r="G232" i="10"/>
  <c r="F232" i="10"/>
  <c r="E232" i="10"/>
  <c r="D232" i="10"/>
  <c r="V231" i="10"/>
  <c r="U231" i="10"/>
  <c r="R231" i="10"/>
  <c r="P231" i="10"/>
  <c r="O231" i="10"/>
  <c r="N231" i="10"/>
  <c r="T231" i="10" s="1"/>
  <c r="M231" i="10"/>
  <c r="S231" i="10" s="1"/>
  <c r="L231" i="10"/>
  <c r="H231" i="10"/>
  <c r="G231" i="10"/>
  <c r="F231" i="10"/>
  <c r="E231" i="10"/>
  <c r="D231" i="10"/>
  <c r="T230" i="10"/>
  <c r="P230" i="10"/>
  <c r="V230" i="10" s="1"/>
  <c r="O230" i="10"/>
  <c r="U230" i="10" s="1"/>
  <c r="N230" i="10"/>
  <c r="M230" i="10"/>
  <c r="S230" i="10" s="1"/>
  <c r="L230" i="10"/>
  <c r="R230" i="10" s="1"/>
  <c r="H230" i="10"/>
  <c r="G230" i="10"/>
  <c r="F230" i="10"/>
  <c r="E230" i="10"/>
  <c r="D230" i="10"/>
  <c r="S229" i="10"/>
  <c r="P229" i="10"/>
  <c r="V229" i="10" s="1"/>
  <c r="O229" i="10"/>
  <c r="U229" i="10" s="1"/>
  <c r="N229" i="10"/>
  <c r="T229" i="10" s="1"/>
  <c r="M229" i="10"/>
  <c r="L229" i="10"/>
  <c r="R229" i="10" s="1"/>
  <c r="H229" i="10"/>
  <c r="H234" i="10" s="1"/>
  <c r="G229" i="10"/>
  <c r="F229" i="10"/>
  <c r="E229" i="10"/>
  <c r="D229" i="10"/>
  <c r="V228" i="10"/>
  <c r="S228" i="10"/>
  <c r="R228" i="10"/>
  <c r="P228" i="10"/>
  <c r="O228" i="10"/>
  <c r="U228" i="10" s="1"/>
  <c r="N228" i="10"/>
  <c r="T228" i="10" s="1"/>
  <c r="M228" i="10"/>
  <c r="L228" i="10"/>
  <c r="H228" i="10"/>
  <c r="G228" i="10"/>
  <c r="F228" i="10"/>
  <c r="E228" i="10"/>
  <c r="D228" i="10"/>
  <c r="V227" i="10"/>
  <c r="U227" i="10"/>
  <c r="R227" i="10"/>
  <c r="P227" i="10"/>
  <c r="P234" i="10" s="1"/>
  <c r="O227" i="10"/>
  <c r="N227" i="10"/>
  <c r="M227" i="10"/>
  <c r="L227" i="10"/>
  <c r="H227" i="10"/>
  <c r="G227" i="10"/>
  <c r="F227" i="10"/>
  <c r="F234" i="10" s="1"/>
  <c r="E227" i="10"/>
  <c r="E234" i="10" s="1"/>
  <c r="D227" i="10"/>
  <c r="T226" i="10"/>
  <c r="P226" i="10"/>
  <c r="V226" i="10" s="1"/>
  <c r="O226" i="10"/>
  <c r="U226" i="10" s="1"/>
  <c r="N226" i="10"/>
  <c r="M226" i="10"/>
  <c r="S226" i="10" s="1"/>
  <c r="L226" i="10"/>
  <c r="R226" i="10" s="1"/>
  <c r="H226" i="10"/>
  <c r="G226" i="10"/>
  <c r="F226" i="10"/>
  <c r="E226" i="10"/>
  <c r="D226" i="10"/>
  <c r="U224" i="10"/>
  <c r="P224" i="10"/>
  <c r="V224" i="10" s="1"/>
  <c r="O224" i="10"/>
  <c r="N224" i="10"/>
  <c r="T224" i="10" s="1"/>
  <c r="M224" i="10"/>
  <c r="S224" i="10" s="1"/>
  <c r="L224" i="10"/>
  <c r="R224" i="10" s="1"/>
  <c r="H224" i="10"/>
  <c r="G224" i="10"/>
  <c r="F224" i="10"/>
  <c r="E224" i="10"/>
  <c r="D224" i="10"/>
  <c r="U223" i="10"/>
  <c r="T223" i="10"/>
  <c r="P223" i="10"/>
  <c r="V223" i="10" s="1"/>
  <c r="O223" i="10"/>
  <c r="N223" i="10"/>
  <c r="M223" i="10"/>
  <c r="S223" i="10" s="1"/>
  <c r="L223" i="10"/>
  <c r="R223" i="10" s="1"/>
  <c r="H223" i="10"/>
  <c r="G223" i="10"/>
  <c r="F223" i="10"/>
  <c r="E223" i="10"/>
  <c r="D223" i="10"/>
  <c r="S222" i="10"/>
  <c r="P222" i="10"/>
  <c r="V222" i="10" s="1"/>
  <c r="O222" i="10"/>
  <c r="U222" i="10" s="1"/>
  <c r="N222" i="10"/>
  <c r="T222" i="10" s="1"/>
  <c r="M222" i="10"/>
  <c r="L222" i="10"/>
  <c r="R222" i="10" s="1"/>
  <c r="H222" i="10"/>
  <c r="G222" i="10"/>
  <c r="F222" i="10"/>
  <c r="E222" i="10"/>
  <c r="D222" i="10"/>
  <c r="V221" i="10"/>
  <c r="R221" i="10"/>
  <c r="P221" i="10"/>
  <c r="O221" i="10"/>
  <c r="U221" i="10" s="1"/>
  <c r="N221" i="10"/>
  <c r="T221" i="10" s="1"/>
  <c r="M221" i="10"/>
  <c r="S221" i="10" s="1"/>
  <c r="L221" i="10"/>
  <c r="H221" i="10"/>
  <c r="G221" i="10"/>
  <c r="F221" i="10"/>
  <c r="E221" i="10"/>
  <c r="D221" i="10"/>
  <c r="U220" i="10"/>
  <c r="P220" i="10"/>
  <c r="V220" i="10" s="1"/>
  <c r="O220" i="10"/>
  <c r="N220" i="10"/>
  <c r="T220" i="10" s="1"/>
  <c r="M220" i="10"/>
  <c r="S220" i="10" s="1"/>
  <c r="L220" i="10"/>
  <c r="R220" i="10" s="1"/>
  <c r="H220" i="10"/>
  <c r="G220" i="10"/>
  <c r="F220" i="10"/>
  <c r="E220" i="10"/>
  <c r="D220" i="10"/>
  <c r="U219" i="10"/>
  <c r="T219" i="10"/>
  <c r="P219" i="10"/>
  <c r="V219" i="10" s="1"/>
  <c r="O219" i="10"/>
  <c r="N219" i="10"/>
  <c r="M219" i="10"/>
  <c r="S219" i="10" s="1"/>
  <c r="L219" i="10"/>
  <c r="R219" i="10" s="1"/>
  <c r="H219" i="10"/>
  <c r="G219" i="10"/>
  <c r="F219" i="10"/>
  <c r="E219" i="10"/>
  <c r="D219" i="10"/>
  <c r="S218" i="10"/>
  <c r="P218" i="10"/>
  <c r="V218" i="10" s="1"/>
  <c r="O218" i="10"/>
  <c r="U218" i="10" s="1"/>
  <c r="N218" i="10"/>
  <c r="T218" i="10" s="1"/>
  <c r="M218" i="10"/>
  <c r="L218" i="10"/>
  <c r="R218" i="10" s="1"/>
  <c r="H218" i="10"/>
  <c r="G218" i="10"/>
  <c r="F218" i="10"/>
  <c r="E218" i="10"/>
  <c r="D218" i="10"/>
  <c r="V217" i="10"/>
  <c r="R217" i="10"/>
  <c r="P217" i="10"/>
  <c r="O217" i="10"/>
  <c r="U217" i="10" s="1"/>
  <c r="N217" i="10"/>
  <c r="T217" i="10" s="1"/>
  <c r="M217" i="10"/>
  <c r="S217" i="10" s="1"/>
  <c r="L217" i="10"/>
  <c r="H217" i="10"/>
  <c r="H225" i="10" s="1"/>
  <c r="G217" i="10"/>
  <c r="F217" i="10"/>
  <c r="F225" i="10" s="1"/>
  <c r="E217" i="10"/>
  <c r="D217" i="10"/>
  <c r="U216" i="10"/>
  <c r="P216" i="10"/>
  <c r="V216" i="10" s="1"/>
  <c r="O216" i="10"/>
  <c r="N216" i="10"/>
  <c r="T216" i="10" s="1"/>
  <c r="M216" i="10"/>
  <c r="S216" i="10" s="1"/>
  <c r="L216" i="10"/>
  <c r="R216" i="10" s="1"/>
  <c r="H216" i="10"/>
  <c r="G216" i="10"/>
  <c r="F216" i="10"/>
  <c r="E216" i="10"/>
  <c r="D216" i="10"/>
  <c r="V214" i="10"/>
  <c r="S214" i="10"/>
  <c r="R214" i="10"/>
  <c r="P214" i="10"/>
  <c r="O214" i="10"/>
  <c r="U214" i="10" s="1"/>
  <c r="N214" i="10"/>
  <c r="T214" i="10" s="1"/>
  <c r="M214" i="10"/>
  <c r="L214" i="10"/>
  <c r="H214" i="10"/>
  <c r="G214" i="10"/>
  <c r="F214" i="10"/>
  <c r="E214" i="10"/>
  <c r="D214" i="10"/>
  <c r="V213" i="10"/>
  <c r="U213" i="10"/>
  <c r="R213" i="10"/>
  <c r="P213" i="10"/>
  <c r="O213" i="10"/>
  <c r="N213" i="10"/>
  <c r="T213" i="10" s="1"/>
  <c r="M213" i="10"/>
  <c r="S213" i="10" s="1"/>
  <c r="L213" i="10"/>
  <c r="H213" i="10"/>
  <c r="G213" i="10"/>
  <c r="F213" i="10"/>
  <c r="E213" i="10"/>
  <c r="D213" i="10"/>
  <c r="T212" i="10"/>
  <c r="P212" i="10"/>
  <c r="V212" i="10" s="1"/>
  <c r="O212" i="10"/>
  <c r="U212" i="10" s="1"/>
  <c r="N212" i="10"/>
  <c r="M212" i="10"/>
  <c r="S212" i="10" s="1"/>
  <c r="L212" i="10"/>
  <c r="R212" i="10" s="1"/>
  <c r="H212" i="10"/>
  <c r="G212" i="10"/>
  <c r="F212" i="10"/>
  <c r="E212" i="10"/>
  <c r="D212" i="10"/>
  <c r="S211" i="10"/>
  <c r="P211" i="10"/>
  <c r="V211" i="10" s="1"/>
  <c r="O211" i="10"/>
  <c r="U211" i="10" s="1"/>
  <c r="N211" i="10"/>
  <c r="T211" i="10" s="1"/>
  <c r="M211" i="10"/>
  <c r="L211" i="10"/>
  <c r="R211" i="10" s="1"/>
  <c r="H211" i="10"/>
  <c r="G211" i="10"/>
  <c r="F211" i="10"/>
  <c r="E211" i="10"/>
  <c r="D211" i="10"/>
  <c r="V210" i="10"/>
  <c r="S210" i="10"/>
  <c r="R210" i="10"/>
  <c r="P210" i="10"/>
  <c r="O210" i="10"/>
  <c r="U210" i="10" s="1"/>
  <c r="N210" i="10"/>
  <c r="T210" i="10" s="1"/>
  <c r="M210" i="10"/>
  <c r="L210" i="10"/>
  <c r="H210" i="10"/>
  <c r="G210" i="10"/>
  <c r="F210" i="10"/>
  <c r="E210" i="10"/>
  <c r="D210" i="10"/>
  <c r="V209" i="10"/>
  <c r="U209" i="10"/>
  <c r="R209" i="10"/>
  <c r="P209" i="10"/>
  <c r="O209" i="10"/>
  <c r="N209" i="10"/>
  <c r="T209" i="10" s="1"/>
  <c r="M209" i="10"/>
  <c r="S209" i="10" s="1"/>
  <c r="L209" i="10"/>
  <c r="H209" i="10"/>
  <c r="G209" i="10"/>
  <c r="F209" i="10"/>
  <c r="E209" i="10"/>
  <c r="D209" i="10"/>
  <c r="T208" i="10"/>
  <c r="P208" i="10"/>
  <c r="V208" i="10" s="1"/>
  <c r="O208" i="10"/>
  <c r="U208" i="10" s="1"/>
  <c r="N208" i="10"/>
  <c r="M208" i="10"/>
  <c r="S208" i="10" s="1"/>
  <c r="L208" i="10"/>
  <c r="R208" i="10" s="1"/>
  <c r="H208" i="10"/>
  <c r="G208" i="10"/>
  <c r="F208" i="10"/>
  <c r="E208" i="10"/>
  <c r="D208" i="10"/>
  <c r="S207" i="10"/>
  <c r="P207" i="10"/>
  <c r="V207" i="10" s="1"/>
  <c r="O207" i="10"/>
  <c r="U207" i="10" s="1"/>
  <c r="N207" i="10"/>
  <c r="M207" i="10"/>
  <c r="L207" i="10"/>
  <c r="R207" i="10" s="1"/>
  <c r="H207" i="10"/>
  <c r="H215" i="10" s="1"/>
  <c r="G207" i="10"/>
  <c r="F207" i="10"/>
  <c r="E207" i="10"/>
  <c r="D207" i="10"/>
  <c r="V206" i="10"/>
  <c r="S206" i="10"/>
  <c r="R206" i="10"/>
  <c r="P206" i="10"/>
  <c r="O206" i="10"/>
  <c r="U206" i="10" s="1"/>
  <c r="N206" i="10"/>
  <c r="T206" i="10" s="1"/>
  <c r="M206" i="10"/>
  <c r="L206" i="10"/>
  <c r="H206" i="10"/>
  <c r="G206" i="10"/>
  <c r="F206" i="10"/>
  <c r="E206" i="10"/>
  <c r="D206" i="10"/>
  <c r="E205" i="10"/>
  <c r="S204" i="10"/>
  <c r="P204" i="10"/>
  <c r="V204" i="10" s="1"/>
  <c r="O204" i="10"/>
  <c r="N204" i="10"/>
  <c r="T204" i="10" s="1"/>
  <c r="M204" i="10"/>
  <c r="L204" i="10"/>
  <c r="R204" i="10" s="1"/>
  <c r="H204" i="10"/>
  <c r="G204" i="10"/>
  <c r="F204" i="10"/>
  <c r="E204" i="10"/>
  <c r="D204" i="10"/>
  <c r="V203" i="10"/>
  <c r="R203" i="10"/>
  <c r="P203" i="10"/>
  <c r="O203" i="10"/>
  <c r="U203" i="10" s="1"/>
  <c r="N203" i="10"/>
  <c r="T203" i="10" s="1"/>
  <c r="M203" i="10"/>
  <c r="S203" i="10" s="1"/>
  <c r="L203" i="10"/>
  <c r="H203" i="10"/>
  <c r="G203" i="10"/>
  <c r="F203" i="10"/>
  <c r="E203" i="10"/>
  <c r="D203" i="10"/>
  <c r="U202" i="10"/>
  <c r="P202" i="10"/>
  <c r="V202" i="10" s="1"/>
  <c r="O202" i="10"/>
  <c r="N202" i="10"/>
  <c r="T202" i="10" s="1"/>
  <c r="M202" i="10"/>
  <c r="S202" i="10" s="1"/>
  <c r="L202" i="10"/>
  <c r="R202" i="10" s="1"/>
  <c r="H202" i="10"/>
  <c r="G202" i="10"/>
  <c r="F202" i="10"/>
  <c r="E202" i="10"/>
  <c r="D202" i="10"/>
  <c r="U201" i="10"/>
  <c r="T201" i="10"/>
  <c r="P201" i="10"/>
  <c r="V201" i="10" s="1"/>
  <c r="O201" i="10"/>
  <c r="N201" i="10"/>
  <c r="M201" i="10"/>
  <c r="S201" i="10" s="1"/>
  <c r="L201" i="10"/>
  <c r="R201" i="10" s="1"/>
  <c r="H201" i="10"/>
  <c r="G201" i="10"/>
  <c r="F201" i="10"/>
  <c r="E201" i="10"/>
  <c r="D201" i="10"/>
  <c r="S200" i="10"/>
  <c r="P200" i="10"/>
  <c r="V200" i="10" s="1"/>
  <c r="O200" i="10"/>
  <c r="U200" i="10" s="1"/>
  <c r="N200" i="10"/>
  <c r="T200" i="10" s="1"/>
  <c r="M200" i="10"/>
  <c r="L200" i="10"/>
  <c r="R200" i="10" s="1"/>
  <c r="H200" i="10"/>
  <c r="G200" i="10"/>
  <c r="F200" i="10"/>
  <c r="E200" i="10"/>
  <c r="D200" i="10"/>
  <c r="V199" i="10"/>
  <c r="R199" i="10"/>
  <c r="P199" i="10"/>
  <c r="O199" i="10"/>
  <c r="U199" i="10" s="1"/>
  <c r="N199" i="10"/>
  <c r="T199" i="10" s="1"/>
  <c r="M199" i="10"/>
  <c r="S199" i="10" s="1"/>
  <c r="L199" i="10"/>
  <c r="H199" i="10"/>
  <c r="G199" i="10"/>
  <c r="F199" i="10"/>
  <c r="E199" i="10"/>
  <c r="D199" i="10"/>
  <c r="U198" i="10"/>
  <c r="P198" i="10"/>
  <c r="V198" i="10" s="1"/>
  <c r="O198" i="10"/>
  <c r="N198" i="10"/>
  <c r="T198" i="10" s="1"/>
  <c r="M198" i="10"/>
  <c r="S198" i="10" s="1"/>
  <c r="L198" i="10"/>
  <c r="R198" i="10" s="1"/>
  <c r="H198" i="10"/>
  <c r="G198" i="10"/>
  <c r="F198" i="10"/>
  <c r="E198" i="10"/>
  <c r="D198" i="10"/>
  <c r="U197" i="10"/>
  <c r="T197" i="10"/>
  <c r="P197" i="10"/>
  <c r="V197" i="10" s="1"/>
  <c r="O197" i="10"/>
  <c r="N197" i="10"/>
  <c r="M197" i="10"/>
  <c r="S197" i="10" s="1"/>
  <c r="L197" i="10"/>
  <c r="R197" i="10" s="1"/>
  <c r="H197" i="10"/>
  <c r="G197" i="10"/>
  <c r="F197" i="10"/>
  <c r="E197" i="10"/>
  <c r="D197" i="10"/>
  <c r="S196" i="10"/>
  <c r="P196" i="10"/>
  <c r="V196" i="10" s="1"/>
  <c r="O196" i="10"/>
  <c r="U196" i="10" s="1"/>
  <c r="N196" i="10"/>
  <c r="T196" i="10" s="1"/>
  <c r="M196" i="10"/>
  <c r="L196" i="10"/>
  <c r="R196" i="10" s="1"/>
  <c r="H196" i="10"/>
  <c r="H205" i="10" s="1"/>
  <c r="G196" i="10"/>
  <c r="F196" i="10"/>
  <c r="E196" i="10"/>
  <c r="D196" i="10"/>
  <c r="V195" i="10"/>
  <c r="R195" i="10"/>
  <c r="P195" i="10"/>
  <c r="O195" i="10"/>
  <c r="U195" i="10" s="1"/>
  <c r="N195" i="10"/>
  <c r="M195" i="10"/>
  <c r="L195" i="10"/>
  <c r="H195" i="10"/>
  <c r="G195" i="10"/>
  <c r="F195" i="10"/>
  <c r="F205" i="10" s="1"/>
  <c r="E195" i="10"/>
  <c r="D195" i="10"/>
  <c r="U194" i="10"/>
  <c r="P194" i="10"/>
  <c r="V194" i="10" s="1"/>
  <c r="O194" i="10"/>
  <c r="N194" i="10"/>
  <c r="T194" i="10" s="1"/>
  <c r="M194" i="10"/>
  <c r="S194" i="10" s="1"/>
  <c r="L194" i="10"/>
  <c r="R194" i="10" s="1"/>
  <c r="H194" i="10"/>
  <c r="G194" i="10"/>
  <c r="F194" i="10"/>
  <c r="E194" i="10"/>
  <c r="D194" i="10"/>
  <c r="V192" i="10"/>
  <c r="S192" i="10"/>
  <c r="R192" i="10"/>
  <c r="P192" i="10"/>
  <c r="O192" i="10"/>
  <c r="U192" i="10" s="1"/>
  <c r="N192" i="10"/>
  <c r="T192" i="10" s="1"/>
  <c r="M192" i="10"/>
  <c r="L192" i="10"/>
  <c r="H192" i="10"/>
  <c r="G192" i="10"/>
  <c r="F192" i="10"/>
  <c r="E192" i="10"/>
  <c r="D192" i="10"/>
  <c r="V191" i="10"/>
  <c r="U191" i="10"/>
  <c r="R191" i="10"/>
  <c r="P191" i="10"/>
  <c r="O191" i="10"/>
  <c r="N191" i="10"/>
  <c r="T191" i="10" s="1"/>
  <c r="M191" i="10"/>
  <c r="S191" i="10" s="1"/>
  <c r="L191" i="10"/>
  <c r="H191" i="10"/>
  <c r="G191" i="10"/>
  <c r="F191" i="10"/>
  <c r="E191" i="10"/>
  <c r="D191" i="10"/>
  <c r="T190" i="10"/>
  <c r="P190" i="10"/>
  <c r="V190" i="10" s="1"/>
  <c r="O190" i="10"/>
  <c r="U190" i="10" s="1"/>
  <c r="N190" i="10"/>
  <c r="M190" i="10"/>
  <c r="S190" i="10" s="1"/>
  <c r="L190" i="10"/>
  <c r="R190" i="10" s="1"/>
  <c r="H190" i="10"/>
  <c r="G190" i="10"/>
  <c r="F190" i="10"/>
  <c r="E190" i="10"/>
  <c r="D190" i="10"/>
  <c r="S189" i="10"/>
  <c r="P189" i="10"/>
  <c r="V189" i="10" s="1"/>
  <c r="O189" i="10"/>
  <c r="U189" i="10" s="1"/>
  <c r="N189" i="10"/>
  <c r="T189" i="10" s="1"/>
  <c r="M189" i="10"/>
  <c r="L189" i="10"/>
  <c r="R189" i="10" s="1"/>
  <c r="H189" i="10"/>
  <c r="G189" i="10"/>
  <c r="F189" i="10"/>
  <c r="E189" i="10"/>
  <c r="D189" i="10"/>
  <c r="V188" i="10"/>
  <c r="S188" i="10"/>
  <c r="R188" i="10"/>
  <c r="P188" i="10"/>
  <c r="O188" i="10"/>
  <c r="U188" i="10" s="1"/>
  <c r="N188" i="10"/>
  <c r="T188" i="10" s="1"/>
  <c r="M188" i="10"/>
  <c r="L188" i="10"/>
  <c r="H188" i="10"/>
  <c r="G188" i="10"/>
  <c r="F188" i="10"/>
  <c r="E188" i="10"/>
  <c r="D188" i="10"/>
  <c r="V187" i="10"/>
  <c r="U187" i="10"/>
  <c r="R187" i="10"/>
  <c r="P187" i="10"/>
  <c r="O187" i="10"/>
  <c r="N187" i="10"/>
  <c r="T187" i="10" s="1"/>
  <c r="M187" i="10"/>
  <c r="S187" i="10" s="1"/>
  <c r="L187" i="10"/>
  <c r="H187" i="10"/>
  <c r="G187" i="10"/>
  <c r="F187" i="10"/>
  <c r="E187" i="10"/>
  <c r="D187" i="10"/>
  <c r="T186" i="10"/>
  <c r="P186" i="10"/>
  <c r="V186" i="10" s="1"/>
  <c r="O186" i="10"/>
  <c r="U186" i="10" s="1"/>
  <c r="N186" i="10"/>
  <c r="M186" i="10"/>
  <c r="S186" i="10" s="1"/>
  <c r="L186" i="10"/>
  <c r="R186" i="10" s="1"/>
  <c r="H186" i="10"/>
  <c r="G186" i="10"/>
  <c r="F186" i="10"/>
  <c r="E186" i="10"/>
  <c r="D186" i="10"/>
  <c r="S185" i="10"/>
  <c r="P185" i="10"/>
  <c r="V185" i="10" s="1"/>
  <c r="O185" i="10"/>
  <c r="U185" i="10" s="1"/>
  <c r="N185" i="10"/>
  <c r="T185" i="10" s="1"/>
  <c r="M185" i="10"/>
  <c r="L185" i="10"/>
  <c r="R185" i="10" s="1"/>
  <c r="H185" i="10"/>
  <c r="G185" i="10"/>
  <c r="F185" i="10"/>
  <c r="E185" i="10"/>
  <c r="D185" i="10"/>
  <c r="V184" i="10"/>
  <c r="T184" i="10"/>
  <c r="R184" i="10"/>
  <c r="P184" i="10"/>
  <c r="O184" i="10"/>
  <c r="U184" i="10" s="1"/>
  <c r="N184" i="10"/>
  <c r="M184" i="10"/>
  <c r="S184" i="10" s="1"/>
  <c r="L184" i="10"/>
  <c r="H184" i="10"/>
  <c r="G184" i="10"/>
  <c r="F184" i="10"/>
  <c r="E184" i="10"/>
  <c r="D184" i="10"/>
  <c r="U183" i="10"/>
  <c r="R183" i="10"/>
  <c r="P183" i="10"/>
  <c r="V183" i="10" s="1"/>
  <c r="O183" i="10"/>
  <c r="N183" i="10"/>
  <c r="T183" i="10" s="1"/>
  <c r="M183" i="10"/>
  <c r="S183" i="10" s="1"/>
  <c r="L183" i="10"/>
  <c r="H183" i="10"/>
  <c r="G183" i="10"/>
  <c r="F183" i="10"/>
  <c r="E183" i="10"/>
  <c r="D183" i="10"/>
  <c r="T182" i="10"/>
  <c r="R182" i="10"/>
  <c r="P182" i="10"/>
  <c r="V182" i="10" s="1"/>
  <c r="O182" i="10"/>
  <c r="O193" i="10" s="1"/>
  <c r="N182" i="10"/>
  <c r="M182" i="10"/>
  <c r="S182" i="10" s="1"/>
  <c r="L182" i="10"/>
  <c r="H182" i="10"/>
  <c r="H193" i="10" s="1"/>
  <c r="G182" i="10"/>
  <c r="F182" i="10"/>
  <c r="E182" i="10"/>
  <c r="D182" i="10"/>
  <c r="S181" i="10"/>
  <c r="P181" i="10"/>
  <c r="O181" i="10"/>
  <c r="U181" i="10" s="1"/>
  <c r="N181" i="10"/>
  <c r="M181" i="10"/>
  <c r="L181" i="10"/>
  <c r="R181" i="10" s="1"/>
  <c r="H181" i="10"/>
  <c r="G181" i="10"/>
  <c r="F181" i="10"/>
  <c r="E181" i="10"/>
  <c r="E193" i="10" s="1"/>
  <c r="D181" i="10"/>
  <c r="V180" i="10"/>
  <c r="S180" i="10"/>
  <c r="R180" i="10"/>
  <c r="P180" i="10"/>
  <c r="O180" i="10"/>
  <c r="U180" i="10" s="1"/>
  <c r="N180" i="10"/>
  <c r="T180" i="10" s="1"/>
  <c r="M180" i="10"/>
  <c r="L180" i="10"/>
  <c r="H180" i="10"/>
  <c r="G180" i="10"/>
  <c r="F180" i="10"/>
  <c r="E180" i="10"/>
  <c r="D180" i="10"/>
  <c r="V178" i="10"/>
  <c r="T178" i="10"/>
  <c r="R178" i="10"/>
  <c r="P178" i="10"/>
  <c r="O178" i="10"/>
  <c r="U178" i="10" s="1"/>
  <c r="N178" i="10"/>
  <c r="M178" i="10"/>
  <c r="S178" i="10" s="1"/>
  <c r="L178" i="10"/>
  <c r="H178" i="10"/>
  <c r="H179" i="10" s="1"/>
  <c r="G178" i="10"/>
  <c r="F178" i="10"/>
  <c r="E178" i="10"/>
  <c r="D178" i="10"/>
  <c r="U177" i="10"/>
  <c r="S177" i="10"/>
  <c r="P177" i="10"/>
  <c r="V177" i="10" s="1"/>
  <c r="O177" i="10"/>
  <c r="N177" i="10"/>
  <c r="T177" i="10" s="1"/>
  <c r="M177" i="10"/>
  <c r="L177" i="10"/>
  <c r="R177" i="10" s="1"/>
  <c r="H177" i="10"/>
  <c r="G177" i="10"/>
  <c r="F177" i="10"/>
  <c r="E177" i="10"/>
  <c r="D177" i="10"/>
  <c r="V176" i="10"/>
  <c r="T176" i="10"/>
  <c r="R176" i="10"/>
  <c r="P176" i="10"/>
  <c r="O176" i="10"/>
  <c r="U176" i="10" s="1"/>
  <c r="N176" i="10"/>
  <c r="M176" i="10"/>
  <c r="S176" i="10" s="1"/>
  <c r="L176" i="10"/>
  <c r="H176" i="10"/>
  <c r="G176" i="10"/>
  <c r="F176" i="10"/>
  <c r="E176" i="10"/>
  <c r="D176" i="10"/>
  <c r="U175" i="10"/>
  <c r="S175" i="10"/>
  <c r="P175" i="10"/>
  <c r="V175" i="10" s="1"/>
  <c r="O175" i="10"/>
  <c r="N175" i="10"/>
  <c r="M175" i="10"/>
  <c r="L175" i="10"/>
  <c r="R175" i="10" s="1"/>
  <c r="H175" i="10"/>
  <c r="G175" i="10"/>
  <c r="G179" i="10" s="1"/>
  <c r="F175" i="10"/>
  <c r="E175" i="10"/>
  <c r="E179" i="10" s="1"/>
  <c r="D175" i="10"/>
  <c r="V174" i="10"/>
  <c r="T174" i="10"/>
  <c r="R174" i="10"/>
  <c r="P174" i="10"/>
  <c r="O174" i="10"/>
  <c r="U174" i="10" s="1"/>
  <c r="N174" i="10"/>
  <c r="M174" i="10"/>
  <c r="S174" i="10" s="1"/>
  <c r="L174" i="10"/>
  <c r="H174" i="10"/>
  <c r="G174" i="10"/>
  <c r="F174" i="10"/>
  <c r="E174" i="10"/>
  <c r="D174" i="10"/>
  <c r="M173" i="10"/>
  <c r="U172" i="10"/>
  <c r="S172" i="10"/>
  <c r="P172" i="10"/>
  <c r="V172" i="10" s="1"/>
  <c r="O172" i="10"/>
  <c r="N172" i="10"/>
  <c r="T172" i="10" s="1"/>
  <c r="M172" i="10"/>
  <c r="L172" i="10"/>
  <c r="R172" i="10" s="1"/>
  <c r="H172" i="10"/>
  <c r="G172" i="10"/>
  <c r="F172" i="10"/>
  <c r="E172" i="10"/>
  <c r="D172" i="10"/>
  <c r="V171" i="10"/>
  <c r="T171" i="10"/>
  <c r="R171" i="10"/>
  <c r="P171" i="10"/>
  <c r="O171" i="10"/>
  <c r="U171" i="10" s="1"/>
  <c r="N171" i="10"/>
  <c r="M171" i="10"/>
  <c r="S171" i="10" s="1"/>
  <c r="L171" i="10"/>
  <c r="H171" i="10"/>
  <c r="H173" i="10" s="1"/>
  <c r="G171" i="10"/>
  <c r="F171" i="10"/>
  <c r="F173" i="10" s="1"/>
  <c r="E171" i="10"/>
  <c r="D171" i="10"/>
  <c r="U170" i="10"/>
  <c r="S170" i="10"/>
  <c r="P170" i="10"/>
  <c r="O170" i="10"/>
  <c r="N170" i="10"/>
  <c r="M170" i="10"/>
  <c r="L170" i="10"/>
  <c r="R170" i="10" s="1"/>
  <c r="H170" i="10"/>
  <c r="G170" i="10"/>
  <c r="F170" i="10"/>
  <c r="E170" i="10"/>
  <c r="D170" i="10"/>
  <c r="V169" i="10"/>
  <c r="T169" i="10"/>
  <c r="R169" i="10"/>
  <c r="P169" i="10"/>
  <c r="O169" i="10"/>
  <c r="U169" i="10" s="1"/>
  <c r="N169" i="10"/>
  <c r="M169" i="10"/>
  <c r="S169" i="10" s="1"/>
  <c r="L169" i="10"/>
  <c r="H169" i="10"/>
  <c r="G169" i="10"/>
  <c r="F169" i="10"/>
  <c r="E169" i="10"/>
  <c r="D169" i="10"/>
  <c r="S167" i="10"/>
  <c r="P167" i="10"/>
  <c r="V167" i="10" s="1"/>
  <c r="O167" i="10"/>
  <c r="N167" i="10"/>
  <c r="T167" i="10" s="1"/>
  <c r="M167" i="10"/>
  <c r="L167" i="10"/>
  <c r="R167" i="10" s="1"/>
  <c r="H167" i="10"/>
  <c r="G167" i="10"/>
  <c r="U167" i="10" s="1"/>
  <c r="F167" i="10"/>
  <c r="E167" i="10"/>
  <c r="D167" i="10"/>
  <c r="V166" i="10"/>
  <c r="T166" i="10"/>
  <c r="R166" i="10"/>
  <c r="P166" i="10"/>
  <c r="O166" i="10"/>
  <c r="U166" i="10" s="1"/>
  <c r="N166" i="10"/>
  <c r="M166" i="10"/>
  <c r="S166" i="10" s="1"/>
  <c r="L166" i="10"/>
  <c r="H166" i="10"/>
  <c r="G166" i="10"/>
  <c r="F166" i="10"/>
  <c r="E166" i="10"/>
  <c r="D166" i="10"/>
  <c r="U165" i="10"/>
  <c r="S165" i="10"/>
  <c r="P165" i="10"/>
  <c r="V165" i="10" s="1"/>
  <c r="O165" i="10"/>
  <c r="N165" i="10"/>
  <c r="T165" i="10" s="1"/>
  <c r="M165" i="10"/>
  <c r="L165" i="10"/>
  <c r="R165" i="10" s="1"/>
  <c r="H165" i="10"/>
  <c r="G165" i="10"/>
  <c r="F165" i="10"/>
  <c r="E165" i="10"/>
  <c r="D165" i="10"/>
  <c r="V164" i="10"/>
  <c r="T164" i="10"/>
  <c r="R164" i="10"/>
  <c r="P164" i="10"/>
  <c r="O164" i="10"/>
  <c r="U164" i="10" s="1"/>
  <c r="N164" i="10"/>
  <c r="M164" i="10"/>
  <c r="S164" i="10" s="1"/>
  <c r="L164" i="10"/>
  <c r="H164" i="10"/>
  <c r="G164" i="10"/>
  <c r="F164" i="10"/>
  <c r="E164" i="10"/>
  <c r="D164" i="10"/>
  <c r="U163" i="10"/>
  <c r="S163" i="10"/>
  <c r="P163" i="10"/>
  <c r="V163" i="10" s="1"/>
  <c r="O163" i="10"/>
  <c r="N163" i="10"/>
  <c r="T163" i="10" s="1"/>
  <c r="M163" i="10"/>
  <c r="L163" i="10"/>
  <c r="R163" i="10" s="1"/>
  <c r="H163" i="10"/>
  <c r="G163" i="10"/>
  <c r="F163" i="10"/>
  <c r="E163" i="10"/>
  <c r="D163" i="10"/>
  <c r="V162" i="10"/>
  <c r="T162" i="10"/>
  <c r="R162" i="10"/>
  <c r="P162" i="10"/>
  <c r="O162" i="10"/>
  <c r="U162" i="10" s="1"/>
  <c r="N162" i="10"/>
  <c r="M162" i="10"/>
  <c r="S162" i="10" s="1"/>
  <c r="L162" i="10"/>
  <c r="H162" i="10"/>
  <c r="G162" i="10"/>
  <c r="F162" i="10"/>
  <c r="E162" i="10"/>
  <c r="D162" i="10"/>
  <c r="U161" i="10"/>
  <c r="S161" i="10"/>
  <c r="P161" i="10"/>
  <c r="V161" i="10" s="1"/>
  <c r="O161" i="10"/>
  <c r="N161" i="10"/>
  <c r="T161" i="10" s="1"/>
  <c r="M161" i="10"/>
  <c r="L161" i="10"/>
  <c r="R161" i="10" s="1"/>
  <c r="H161" i="10"/>
  <c r="G161" i="10"/>
  <c r="F161" i="10"/>
  <c r="E161" i="10"/>
  <c r="D161" i="10"/>
  <c r="V160" i="10"/>
  <c r="T160" i="10"/>
  <c r="R160" i="10"/>
  <c r="P160" i="10"/>
  <c r="O160" i="10"/>
  <c r="U160" i="10" s="1"/>
  <c r="N160" i="10"/>
  <c r="M160" i="10"/>
  <c r="S160" i="10" s="1"/>
  <c r="L160" i="10"/>
  <c r="H160" i="10"/>
  <c r="G160" i="10"/>
  <c r="F160" i="10"/>
  <c r="F10" i="10" s="1"/>
  <c r="E160" i="10"/>
  <c r="D160" i="10"/>
  <c r="U159" i="10"/>
  <c r="S159" i="10"/>
  <c r="P159" i="10"/>
  <c r="V159" i="10" s="1"/>
  <c r="O159" i="10"/>
  <c r="N159" i="10"/>
  <c r="T159" i="10" s="1"/>
  <c r="M159" i="10"/>
  <c r="L159" i="10"/>
  <c r="R159" i="10" s="1"/>
  <c r="H159" i="10"/>
  <c r="G159" i="10"/>
  <c r="F159" i="10"/>
  <c r="E159" i="10"/>
  <c r="D159" i="10"/>
  <c r="V158" i="10"/>
  <c r="T158" i="10"/>
  <c r="R158" i="10"/>
  <c r="P158" i="10"/>
  <c r="O158" i="10"/>
  <c r="U158" i="10" s="1"/>
  <c r="N158" i="10"/>
  <c r="M158" i="10"/>
  <c r="S158" i="10" s="1"/>
  <c r="L158" i="10"/>
  <c r="H158" i="10"/>
  <c r="G158" i="10"/>
  <c r="F158" i="10"/>
  <c r="E158" i="10"/>
  <c r="D158" i="10"/>
  <c r="U157" i="10"/>
  <c r="S157" i="10"/>
  <c r="P157" i="10"/>
  <c r="V157" i="10" s="1"/>
  <c r="O157" i="10"/>
  <c r="N157" i="10"/>
  <c r="T157" i="10" s="1"/>
  <c r="M157" i="10"/>
  <c r="L157" i="10"/>
  <c r="R157" i="10" s="1"/>
  <c r="H157" i="10"/>
  <c r="G157" i="10"/>
  <c r="F157" i="10"/>
  <c r="E157" i="10"/>
  <c r="D157" i="10"/>
  <c r="V156" i="10"/>
  <c r="T156" i="10"/>
  <c r="R156" i="10"/>
  <c r="P156" i="10"/>
  <c r="O156" i="10"/>
  <c r="U156" i="10" s="1"/>
  <c r="N156" i="10"/>
  <c r="M156" i="10"/>
  <c r="S156" i="10" s="1"/>
  <c r="L156" i="10"/>
  <c r="H156" i="10"/>
  <c r="H168" i="10" s="1"/>
  <c r="G156" i="10"/>
  <c r="F156" i="10"/>
  <c r="F168" i="10" s="1"/>
  <c r="E156" i="10"/>
  <c r="D156" i="10"/>
  <c r="U155" i="10"/>
  <c r="S155" i="10"/>
  <c r="P155" i="10"/>
  <c r="O155" i="10"/>
  <c r="N155" i="10"/>
  <c r="M155" i="10"/>
  <c r="L155" i="10"/>
  <c r="R155" i="10" s="1"/>
  <c r="H155" i="10"/>
  <c r="G155" i="10"/>
  <c r="F155" i="10"/>
  <c r="E155" i="10"/>
  <c r="D155" i="10"/>
  <c r="V154" i="10"/>
  <c r="T154" i="10"/>
  <c r="P154" i="10"/>
  <c r="O154" i="10"/>
  <c r="U154" i="10" s="1"/>
  <c r="N154" i="10"/>
  <c r="M154" i="10"/>
  <c r="S154" i="10" s="1"/>
  <c r="L154" i="10"/>
  <c r="H154" i="10"/>
  <c r="G154" i="10"/>
  <c r="F154" i="10"/>
  <c r="E154" i="10"/>
  <c r="D154" i="10"/>
  <c r="R154" i="10" s="1"/>
  <c r="U152" i="10"/>
  <c r="S152" i="10"/>
  <c r="P152" i="10"/>
  <c r="V152" i="10" s="1"/>
  <c r="O152" i="10"/>
  <c r="N152" i="10"/>
  <c r="T152" i="10" s="1"/>
  <c r="M152" i="10"/>
  <c r="L152" i="10"/>
  <c r="R152" i="10" s="1"/>
  <c r="H152" i="10"/>
  <c r="G152" i="10"/>
  <c r="F152" i="10"/>
  <c r="E152" i="10"/>
  <c r="D152" i="10"/>
  <c r="V151" i="10"/>
  <c r="T151" i="10"/>
  <c r="R151" i="10"/>
  <c r="P151" i="10"/>
  <c r="O151" i="10"/>
  <c r="U151" i="10" s="1"/>
  <c r="N151" i="10"/>
  <c r="M151" i="10"/>
  <c r="S151" i="10" s="1"/>
  <c r="L151" i="10"/>
  <c r="H151" i="10"/>
  <c r="G151" i="10"/>
  <c r="F151" i="10"/>
  <c r="E151" i="10"/>
  <c r="D151" i="10"/>
  <c r="U150" i="10"/>
  <c r="S150" i="10"/>
  <c r="P150" i="10"/>
  <c r="V150" i="10" s="1"/>
  <c r="O150" i="10"/>
  <c r="N150" i="10"/>
  <c r="T150" i="10" s="1"/>
  <c r="M150" i="10"/>
  <c r="L150" i="10"/>
  <c r="R150" i="10" s="1"/>
  <c r="H150" i="10"/>
  <c r="G150" i="10"/>
  <c r="F150" i="10"/>
  <c r="E150" i="10"/>
  <c r="D150" i="10"/>
  <c r="V149" i="10"/>
  <c r="T149" i="10"/>
  <c r="R149" i="10"/>
  <c r="P149" i="10"/>
  <c r="O149" i="10"/>
  <c r="U149" i="10" s="1"/>
  <c r="N149" i="10"/>
  <c r="M149" i="10"/>
  <c r="S149" i="10" s="1"/>
  <c r="L149" i="10"/>
  <c r="H149" i="10"/>
  <c r="H8" i="10" s="1"/>
  <c r="G149" i="10"/>
  <c r="F149" i="10"/>
  <c r="F153" i="10" s="1"/>
  <c r="E149" i="10"/>
  <c r="D149" i="10"/>
  <c r="U148" i="10"/>
  <c r="S148" i="10"/>
  <c r="P148" i="10"/>
  <c r="V148" i="10" s="1"/>
  <c r="O148" i="10"/>
  <c r="N148" i="10"/>
  <c r="T148" i="10" s="1"/>
  <c r="M148" i="10"/>
  <c r="L148" i="10"/>
  <c r="R148" i="10" s="1"/>
  <c r="H148" i="10"/>
  <c r="G148" i="10"/>
  <c r="F148" i="10"/>
  <c r="E148" i="10"/>
  <c r="D148" i="10"/>
  <c r="V147" i="10"/>
  <c r="T147" i="10"/>
  <c r="R147" i="10"/>
  <c r="P147" i="10"/>
  <c r="P153" i="10" s="1"/>
  <c r="O147" i="10"/>
  <c r="U147" i="10" s="1"/>
  <c r="N147" i="10"/>
  <c r="M147" i="10"/>
  <c r="S147" i="10" s="1"/>
  <c r="L147" i="10"/>
  <c r="H147" i="10"/>
  <c r="G147" i="10"/>
  <c r="F147" i="10"/>
  <c r="E147" i="10"/>
  <c r="E153" i="10" s="1"/>
  <c r="D147" i="10"/>
  <c r="U146" i="10"/>
  <c r="S146" i="10"/>
  <c r="P146" i="10"/>
  <c r="V146" i="10" s="1"/>
  <c r="O146" i="10"/>
  <c r="N146" i="10"/>
  <c r="T146" i="10" s="1"/>
  <c r="M146" i="10"/>
  <c r="L146" i="10"/>
  <c r="R146" i="10" s="1"/>
  <c r="H146" i="10"/>
  <c r="G146" i="10"/>
  <c r="F146" i="10"/>
  <c r="E146" i="10"/>
  <c r="D146" i="10"/>
  <c r="V144" i="10"/>
  <c r="T144" i="10"/>
  <c r="R144" i="10"/>
  <c r="P144" i="10"/>
  <c r="O144" i="10"/>
  <c r="U144" i="10" s="1"/>
  <c r="N144" i="10"/>
  <c r="M144" i="10"/>
  <c r="S144" i="10" s="1"/>
  <c r="L144" i="10"/>
  <c r="H144" i="10"/>
  <c r="G144" i="10"/>
  <c r="F144" i="10"/>
  <c r="E144" i="10"/>
  <c r="D144" i="10"/>
  <c r="U143" i="10"/>
  <c r="S143" i="10"/>
  <c r="P143" i="10"/>
  <c r="V143" i="10" s="1"/>
  <c r="O143" i="10"/>
  <c r="O145" i="10" s="1"/>
  <c r="N143" i="10"/>
  <c r="T143" i="10" s="1"/>
  <c r="M143" i="10"/>
  <c r="M145" i="10" s="1"/>
  <c r="L143" i="10"/>
  <c r="R143" i="10" s="1"/>
  <c r="H143" i="10"/>
  <c r="H145" i="10" s="1"/>
  <c r="G143" i="10"/>
  <c r="G145" i="10" s="1"/>
  <c r="F143" i="10"/>
  <c r="F145" i="10" s="1"/>
  <c r="E143" i="10"/>
  <c r="E145" i="10" s="1"/>
  <c r="D143" i="10"/>
  <c r="V142" i="10"/>
  <c r="T142" i="10"/>
  <c r="R142" i="10"/>
  <c r="P142" i="10"/>
  <c r="O142" i="10"/>
  <c r="U142" i="10" s="1"/>
  <c r="N142" i="10"/>
  <c r="M142" i="10"/>
  <c r="S142" i="10" s="1"/>
  <c r="L142" i="10"/>
  <c r="H142" i="10"/>
  <c r="G142" i="10"/>
  <c r="F142" i="10"/>
  <c r="E142" i="10"/>
  <c r="D142" i="10"/>
  <c r="U140" i="10"/>
  <c r="S140" i="10"/>
  <c r="P140" i="10"/>
  <c r="V140" i="10" s="1"/>
  <c r="O140" i="10"/>
  <c r="N140" i="10"/>
  <c r="T140" i="10" s="1"/>
  <c r="M140" i="10"/>
  <c r="L140" i="10"/>
  <c r="R140" i="10" s="1"/>
  <c r="H140" i="10"/>
  <c r="G140" i="10"/>
  <c r="F140" i="10"/>
  <c r="E140" i="10"/>
  <c r="D140" i="10"/>
  <c r="V139" i="10"/>
  <c r="T139" i="10"/>
  <c r="R139" i="10"/>
  <c r="P139" i="10"/>
  <c r="O139" i="10"/>
  <c r="U139" i="10" s="1"/>
  <c r="N139" i="10"/>
  <c r="M139" i="10"/>
  <c r="S139" i="10" s="1"/>
  <c r="L139" i="10"/>
  <c r="H139" i="10"/>
  <c r="G139" i="10"/>
  <c r="F139" i="10"/>
  <c r="F141" i="10" s="1"/>
  <c r="E139" i="10"/>
  <c r="D139" i="10"/>
  <c r="U138" i="10"/>
  <c r="S138" i="10"/>
  <c r="P138" i="10"/>
  <c r="V138" i="10" s="1"/>
  <c r="O138" i="10"/>
  <c r="N138" i="10"/>
  <c r="T138" i="10" s="1"/>
  <c r="M138" i="10"/>
  <c r="L138" i="10"/>
  <c r="R138" i="10" s="1"/>
  <c r="H138" i="10"/>
  <c r="G138" i="10"/>
  <c r="F138" i="10"/>
  <c r="E138" i="10"/>
  <c r="D138" i="10"/>
  <c r="V137" i="10"/>
  <c r="T137" i="10"/>
  <c r="R137" i="10"/>
  <c r="P137" i="10"/>
  <c r="O137" i="10"/>
  <c r="U137" i="10" s="1"/>
  <c r="N137" i="10"/>
  <c r="N141" i="10" s="1"/>
  <c r="M137" i="10"/>
  <c r="S137" i="10" s="1"/>
  <c r="L137" i="10"/>
  <c r="H137" i="10"/>
  <c r="H141" i="10" s="1"/>
  <c r="G137" i="10"/>
  <c r="G141" i="10" s="1"/>
  <c r="F137" i="10"/>
  <c r="E137" i="10"/>
  <c r="D137" i="10"/>
  <c r="U136" i="10"/>
  <c r="S136" i="10"/>
  <c r="P136" i="10"/>
  <c r="V136" i="10" s="1"/>
  <c r="O136" i="10"/>
  <c r="N136" i="10"/>
  <c r="T136" i="10" s="1"/>
  <c r="M136" i="10"/>
  <c r="L136" i="10"/>
  <c r="R136" i="10" s="1"/>
  <c r="H136" i="10"/>
  <c r="G136" i="10"/>
  <c r="F136" i="10"/>
  <c r="E136" i="10"/>
  <c r="D136" i="10"/>
  <c r="V134" i="10"/>
  <c r="T134" i="10"/>
  <c r="R134" i="10"/>
  <c r="P134" i="10"/>
  <c r="O134" i="10"/>
  <c r="U134" i="10" s="1"/>
  <c r="N134" i="10"/>
  <c r="M134" i="10"/>
  <c r="S134" i="10" s="1"/>
  <c r="L134" i="10"/>
  <c r="H134" i="10"/>
  <c r="G134" i="10"/>
  <c r="F134" i="10"/>
  <c r="E134" i="10"/>
  <c r="D134" i="10"/>
  <c r="U133" i="10"/>
  <c r="S133" i="10"/>
  <c r="P133" i="10"/>
  <c r="V133" i="10" s="1"/>
  <c r="O133" i="10"/>
  <c r="N133" i="10"/>
  <c r="T133" i="10" s="1"/>
  <c r="M133" i="10"/>
  <c r="L133" i="10"/>
  <c r="R133" i="10" s="1"/>
  <c r="H133" i="10"/>
  <c r="G133" i="10"/>
  <c r="F133" i="10"/>
  <c r="E133" i="10"/>
  <c r="D133" i="10"/>
  <c r="V132" i="10"/>
  <c r="T132" i="10"/>
  <c r="R132" i="10"/>
  <c r="P132" i="10"/>
  <c r="O132" i="10"/>
  <c r="U132" i="10" s="1"/>
  <c r="N132" i="10"/>
  <c r="M132" i="10"/>
  <c r="S132" i="10" s="1"/>
  <c r="L132" i="10"/>
  <c r="H132" i="10"/>
  <c r="G132" i="10"/>
  <c r="F132" i="10"/>
  <c r="E132" i="10"/>
  <c r="D132" i="10"/>
  <c r="U131" i="10"/>
  <c r="S131" i="10"/>
  <c r="P131" i="10"/>
  <c r="V131" i="10" s="1"/>
  <c r="O131" i="10"/>
  <c r="N131" i="10"/>
  <c r="T131" i="10" s="1"/>
  <c r="M131" i="10"/>
  <c r="L131" i="10"/>
  <c r="R131" i="10" s="1"/>
  <c r="H131" i="10"/>
  <c r="G131" i="10"/>
  <c r="F131" i="10"/>
  <c r="E131" i="10"/>
  <c r="D131" i="10"/>
  <c r="V130" i="10"/>
  <c r="T130" i="10"/>
  <c r="R130" i="10"/>
  <c r="P130" i="10"/>
  <c r="O130" i="10"/>
  <c r="U130" i="10" s="1"/>
  <c r="N130" i="10"/>
  <c r="M130" i="10"/>
  <c r="S130" i="10" s="1"/>
  <c r="L130" i="10"/>
  <c r="H130" i="10"/>
  <c r="G130" i="10"/>
  <c r="F130" i="10"/>
  <c r="E130" i="10"/>
  <c r="D130" i="10"/>
  <c r="U129" i="10"/>
  <c r="S129" i="10"/>
  <c r="P129" i="10"/>
  <c r="V129" i="10" s="1"/>
  <c r="O129" i="10"/>
  <c r="N129" i="10"/>
  <c r="T129" i="10" s="1"/>
  <c r="M129" i="10"/>
  <c r="L129" i="10"/>
  <c r="R129" i="10" s="1"/>
  <c r="H129" i="10"/>
  <c r="G129" i="10"/>
  <c r="F129" i="10"/>
  <c r="E129" i="10"/>
  <c r="D129" i="10"/>
  <c r="V128" i="10"/>
  <c r="T128" i="10"/>
  <c r="R128" i="10"/>
  <c r="P128" i="10"/>
  <c r="O128" i="10"/>
  <c r="U128" i="10" s="1"/>
  <c r="N128" i="10"/>
  <c r="M128" i="10"/>
  <c r="S128" i="10" s="1"/>
  <c r="L128" i="10"/>
  <c r="H128" i="10"/>
  <c r="G128" i="10"/>
  <c r="F128" i="10"/>
  <c r="E128" i="10"/>
  <c r="D128" i="10"/>
  <c r="U127" i="10"/>
  <c r="S127" i="10"/>
  <c r="P127" i="10"/>
  <c r="V127" i="10" s="1"/>
  <c r="O127" i="10"/>
  <c r="N127" i="10"/>
  <c r="T127" i="10" s="1"/>
  <c r="M127" i="10"/>
  <c r="L127" i="10"/>
  <c r="R127" i="10" s="1"/>
  <c r="H127" i="10"/>
  <c r="G127" i="10"/>
  <c r="F127" i="10"/>
  <c r="E127" i="10"/>
  <c r="D127" i="10"/>
  <c r="V126" i="10"/>
  <c r="T126" i="10"/>
  <c r="R126" i="10"/>
  <c r="P126" i="10"/>
  <c r="O126" i="10"/>
  <c r="U126" i="10" s="1"/>
  <c r="N126" i="10"/>
  <c r="M126" i="10"/>
  <c r="S126" i="10" s="1"/>
  <c r="L126" i="10"/>
  <c r="H126" i="10"/>
  <c r="G126" i="10"/>
  <c r="F126" i="10"/>
  <c r="E126" i="10"/>
  <c r="D126" i="10"/>
  <c r="U125" i="10"/>
  <c r="S125" i="10"/>
  <c r="P125" i="10"/>
  <c r="V125" i="10" s="1"/>
  <c r="O125" i="10"/>
  <c r="N125" i="10"/>
  <c r="T125" i="10" s="1"/>
  <c r="M125" i="10"/>
  <c r="L125" i="10"/>
  <c r="R125" i="10" s="1"/>
  <c r="H125" i="10"/>
  <c r="G125" i="10"/>
  <c r="F125" i="10"/>
  <c r="E125" i="10"/>
  <c r="D125" i="10"/>
  <c r="V124" i="10"/>
  <c r="T124" i="10"/>
  <c r="R124" i="10"/>
  <c r="P124" i="10"/>
  <c r="O124" i="10"/>
  <c r="U124" i="10" s="1"/>
  <c r="N124" i="10"/>
  <c r="M124" i="10"/>
  <c r="S124" i="10" s="1"/>
  <c r="L124" i="10"/>
  <c r="H124" i="10"/>
  <c r="G124" i="10"/>
  <c r="F124" i="10"/>
  <c r="E124" i="10"/>
  <c r="D124" i="10"/>
  <c r="U123" i="10"/>
  <c r="S123" i="10"/>
  <c r="P123" i="10"/>
  <c r="V123" i="10" s="1"/>
  <c r="O123" i="10"/>
  <c r="N123" i="10"/>
  <c r="T123" i="10" s="1"/>
  <c r="M123" i="10"/>
  <c r="L123" i="10"/>
  <c r="R123" i="10" s="1"/>
  <c r="H123" i="10"/>
  <c r="G123" i="10"/>
  <c r="F123" i="10"/>
  <c r="E123" i="10"/>
  <c r="D123" i="10"/>
  <c r="V122" i="10"/>
  <c r="T122" i="10"/>
  <c r="R122" i="10"/>
  <c r="P122" i="10"/>
  <c r="O122" i="10"/>
  <c r="U122" i="10" s="1"/>
  <c r="N122" i="10"/>
  <c r="M122" i="10"/>
  <c r="S122" i="10" s="1"/>
  <c r="L122" i="10"/>
  <c r="H122" i="10"/>
  <c r="G122" i="10"/>
  <c r="F122" i="10"/>
  <c r="E122" i="10"/>
  <c r="D122" i="10"/>
  <c r="U121" i="10"/>
  <c r="S121" i="10"/>
  <c r="P121" i="10"/>
  <c r="V121" i="10" s="1"/>
  <c r="O121" i="10"/>
  <c r="N121" i="10"/>
  <c r="T121" i="10" s="1"/>
  <c r="M121" i="10"/>
  <c r="L121" i="10"/>
  <c r="R121" i="10" s="1"/>
  <c r="H121" i="10"/>
  <c r="G121" i="10"/>
  <c r="F121" i="10"/>
  <c r="E121" i="10"/>
  <c r="D121" i="10"/>
  <c r="V120" i="10"/>
  <c r="T120" i="10"/>
  <c r="R120" i="10"/>
  <c r="P120" i="10"/>
  <c r="O120" i="10"/>
  <c r="U120" i="10" s="1"/>
  <c r="N120" i="10"/>
  <c r="M120" i="10"/>
  <c r="S120" i="10" s="1"/>
  <c r="L120" i="10"/>
  <c r="H120" i="10"/>
  <c r="G120" i="10"/>
  <c r="F120" i="10"/>
  <c r="E120" i="10"/>
  <c r="D120" i="10"/>
  <c r="U119" i="10"/>
  <c r="S119" i="10"/>
  <c r="P119" i="10"/>
  <c r="V119" i="10" s="1"/>
  <c r="O119" i="10"/>
  <c r="N119" i="10"/>
  <c r="T119" i="10" s="1"/>
  <c r="M119" i="10"/>
  <c r="L119" i="10"/>
  <c r="R119" i="10" s="1"/>
  <c r="H119" i="10"/>
  <c r="G119" i="10"/>
  <c r="F119" i="10"/>
  <c r="E119" i="10"/>
  <c r="D119" i="10"/>
  <c r="V118" i="10"/>
  <c r="T118" i="10"/>
  <c r="R118" i="10"/>
  <c r="P118" i="10"/>
  <c r="O118" i="10"/>
  <c r="U118" i="10" s="1"/>
  <c r="N118" i="10"/>
  <c r="M118" i="10"/>
  <c r="S118" i="10" s="1"/>
  <c r="L118" i="10"/>
  <c r="H118" i="10"/>
  <c r="G118" i="10"/>
  <c r="F118" i="10"/>
  <c r="E118" i="10"/>
  <c r="D118" i="10"/>
  <c r="U117" i="10"/>
  <c r="S117" i="10"/>
  <c r="P117" i="10"/>
  <c r="V117" i="10" s="1"/>
  <c r="O117" i="10"/>
  <c r="N117" i="10"/>
  <c r="T117" i="10" s="1"/>
  <c r="M117" i="10"/>
  <c r="L117" i="10"/>
  <c r="R117" i="10" s="1"/>
  <c r="H117" i="10"/>
  <c r="G117" i="10"/>
  <c r="F117" i="10"/>
  <c r="E117" i="10"/>
  <c r="D117" i="10"/>
  <c r="V116" i="10"/>
  <c r="T116" i="10"/>
  <c r="R116" i="10"/>
  <c r="P116" i="10"/>
  <c r="O116" i="10"/>
  <c r="U116" i="10" s="1"/>
  <c r="N116" i="10"/>
  <c r="M116" i="10"/>
  <c r="S116" i="10" s="1"/>
  <c r="L116" i="10"/>
  <c r="H116" i="10"/>
  <c r="G116" i="10"/>
  <c r="F116" i="10"/>
  <c r="E116" i="10"/>
  <c r="D116" i="10"/>
  <c r="U115" i="10"/>
  <c r="S115" i="10"/>
  <c r="P115" i="10"/>
  <c r="V115" i="10" s="1"/>
  <c r="O115" i="10"/>
  <c r="N115" i="10"/>
  <c r="T115" i="10" s="1"/>
  <c r="M115" i="10"/>
  <c r="L115" i="10"/>
  <c r="R115" i="10" s="1"/>
  <c r="H115" i="10"/>
  <c r="G115" i="10"/>
  <c r="F115" i="10"/>
  <c r="E115" i="10"/>
  <c r="D115" i="10"/>
  <c r="V114" i="10"/>
  <c r="T114" i="10"/>
  <c r="R114" i="10"/>
  <c r="P114" i="10"/>
  <c r="O114" i="10"/>
  <c r="U114" i="10" s="1"/>
  <c r="N114" i="10"/>
  <c r="M114" i="10"/>
  <c r="S114" i="10" s="1"/>
  <c r="L114" i="10"/>
  <c r="H114" i="10"/>
  <c r="G114" i="10"/>
  <c r="F114" i="10"/>
  <c r="E114" i="10"/>
  <c r="D114" i="10"/>
  <c r="U113" i="10"/>
  <c r="S113" i="10"/>
  <c r="P113" i="10"/>
  <c r="V113" i="10" s="1"/>
  <c r="O113" i="10"/>
  <c r="N113" i="10"/>
  <c r="T113" i="10" s="1"/>
  <c r="M113" i="10"/>
  <c r="L113" i="10"/>
  <c r="R113" i="10" s="1"/>
  <c r="H113" i="10"/>
  <c r="G113" i="10"/>
  <c r="F113" i="10"/>
  <c r="E113" i="10"/>
  <c r="D113" i="10"/>
  <c r="V112" i="10"/>
  <c r="T112" i="10"/>
  <c r="R112" i="10"/>
  <c r="P112" i="10"/>
  <c r="O112" i="10"/>
  <c r="U112" i="10" s="1"/>
  <c r="N112" i="10"/>
  <c r="M112" i="10"/>
  <c r="S112" i="10" s="1"/>
  <c r="L112" i="10"/>
  <c r="H112" i="10"/>
  <c r="G112" i="10"/>
  <c r="F112" i="10"/>
  <c r="E112" i="10"/>
  <c r="D112" i="10"/>
  <c r="U111" i="10"/>
  <c r="S111" i="10"/>
  <c r="P111" i="10"/>
  <c r="V111" i="10" s="1"/>
  <c r="O111" i="10"/>
  <c r="N111" i="10"/>
  <c r="T111" i="10" s="1"/>
  <c r="M111" i="10"/>
  <c r="L111" i="10"/>
  <c r="R111" i="10" s="1"/>
  <c r="H111" i="10"/>
  <c r="G111" i="10"/>
  <c r="F111" i="10"/>
  <c r="E111" i="10"/>
  <c r="D111" i="10"/>
  <c r="V110" i="10"/>
  <c r="T110" i="10"/>
  <c r="R110" i="10"/>
  <c r="P110" i="10"/>
  <c r="O110" i="10"/>
  <c r="U110" i="10" s="1"/>
  <c r="N110" i="10"/>
  <c r="M110" i="10"/>
  <c r="S110" i="10" s="1"/>
  <c r="L110" i="10"/>
  <c r="H110" i="10"/>
  <c r="G110" i="10"/>
  <c r="F110" i="10"/>
  <c r="E110" i="10"/>
  <c r="D110" i="10"/>
  <c r="U109" i="10"/>
  <c r="S109" i="10"/>
  <c r="P109" i="10"/>
  <c r="V109" i="10" s="1"/>
  <c r="O109" i="10"/>
  <c r="N109" i="10"/>
  <c r="T109" i="10" s="1"/>
  <c r="M109" i="10"/>
  <c r="L109" i="10"/>
  <c r="R109" i="10" s="1"/>
  <c r="H109" i="10"/>
  <c r="G109" i="10"/>
  <c r="F109" i="10"/>
  <c r="E109" i="10"/>
  <c r="D109" i="10"/>
  <c r="V108" i="10"/>
  <c r="T108" i="10"/>
  <c r="R108" i="10"/>
  <c r="P108" i="10"/>
  <c r="O108" i="10"/>
  <c r="U108" i="10" s="1"/>
  <c r="N108" i="10"/>
  <c r="M108" i="10"/>
  <c r="S108" i="10" s="1"/>
  <c r="L108" i="10"/>
  <c r="H108" i="10"/>
  <c r="G108" i="10"/>
  <c r="F108" i="10"/>
  <c r="E108" i="10"/>
  <c r="D108" i="10"/>
  <c r="U107" i="10"/>
  <c r="S107" i="10"/>
  <c r="P107" i="10"/>
  <c r="V107" i="10" s="1"/>
  <c r="O107" i="10"/>
  <c r="N107" i="10"/>
  <c r="T107" i="10" s="1"/>
  <c r="M107" i="10"/>
  <c r="L107" i="10"/>
  <c r="R107" i="10" s="1"/>
  <c r="H107" i="10"/>
  <c r="G107" i="10"/>
  <c r="F107" i="10"/>
  <c r="E107" i="10"/>
  <c r="D107" i="10"/>
  <c r="V106" i="10"/>
  <c r="T106" i="10"/>
  <c r="R106" i="10"/>
  <c r="P106" i="10"/>
  <c r="O106" i="10"/>
  <c r="U106" i="10" s="1"/>
  <c r="N106" i="10"/>
  <c r="M106" i="10"/>
  <c r="S106" i="10" s="1"/>
  <c r="L106" i="10"/>
  <c r="H106" i="10"/>
  <c r="G106" i="10"/>
  <c r="F106" i="10"/>
  <c r="E106" i="10"/>
  <c r="D106" i="10"/>
  <c r="U105" i="10"/>
  <c r="S105" i="10"/>
  <c r="P105" i="10"/>
  <c r="V105" i="10" s="1"/>
  <c r="O105" i="10"/>
  <c r="N105" i="10"/>
  <c r="T105" i="10" s="1"/>
  <c r="M105" i="10"/>
  <c r="L105" i="10"/>
  <c r="R105" i="10" s="1"/>
  <c r="H105" i="10"/>
  <c r="G105" i="10"/>
  <c r="G11" i="10" s="1"/>
  <c r="F105" i="10"/>
  <c r="E105" i="10"/>
  <c r="D105" i="10"/>
  <c r="V104" i="10"/>
  <c r="T104" i="10"/>
  <c r="R104" i="10"/>
  <c r="P104" i="10"/>
  <c r="O104" i="10"/>
  <c r="U104" i="10" s="1"/>
  <c r="N104" i="10"/>
  <c r="M104" i="10"/>
  <c r="S104" i="10" s="1"/>
  <c r="L104" i="10"/>
  <c r="H104" i="10"/>
  <c r="G104" i="10"/>
  <c r="F104" i="10"/>
  <c r="E104" i="10"/>
  <c r="D104" i="10"/>
  <c r="U103" i="10"/>
  <c r="S103" i="10"/>
  <c r="P103" i="10"/>
  <c r="V103" i="10" s="1"/>
  <c r="O103" i="10"/>
  <c r="N103" i="10"/>
  <c r="T103" i="10" s="1"/>
  <c r="M103" i="10"/>
  <c r="L103" i="10"/>
  <c r="R103" i="10" s="1"/>
  <c r="H103" i="10"/>
  <c r="G103" i="10"/>
  <c r="F103" i="10"/>
  <c r="E103" i="10"/>
  <c r="D103" i="10"/>
  <c r="T102" i="10"/>
  <c r="P102" i="10"/>
  <c r="V102" i="10" s="1"/>
  <c r="O102" i="10"/>
  <c r="U102" i="10" s="1"/>
  <c r="N102" i="10"/>
  <c r="M102" i="10"/>
  <c r="S102" i="10" s="1"/>
  <c r="L102" i="10"/>
  <c r="R102" i="10" s="1"/>
  <c r="H102" i="10"/>
  <c r="G102" i="10"/>
  <c r="F102" i="10"/>
  <c r="E102" i="10"/>
  <c r="D102" i="10"/>
  <c r="V101" i="10"/>
  <c r="T101" i="10"/>
  <c r="R101" i="10"/>
  <c r="P101" i="10"/>
  <c r="O101" i="10"/>
  <c r="U101" i="10" s="1"/>
  <c r="N101" i="10"/>
  <c r="M101" i="10"/>
  <c r="S101" i="10" s="1"/>
  <c r="L101" i="10"/>
  <c r="H101" i="10"/>
  <c r="G101" i="10"/>
  <c r="F101" i="10"/>
  <c r="E101" i="10"/>
  <c r="D101" i="10"/>
  <c r="U100" i="10"/>
  <c r="S100" i="10"/>
  <c r="P100" i="10"/>
  <c r="V100" i="10" s="1"/>
  <c r="O100" i="10"/>
  <c r="N100" i="10"/>
  <c r="T100" i="10" s="1"/>
  <c r="M100" i="10"/>
  <c r="L100" i="10"/>
  <c r="R100" i="10" s="1"/>
  <c r="H100" i="10"/>
  <c r="G100" i="10"/>
  <c r="F100" i="10"/>
  <c r="E100" i="10"/>
  <c r="D100" i="10"/>
  <c r="V99" i="10"/>
  <c r="T99" i="10"/>
  <c r="R99" i="10"/>
  <c r="P99" i="10"/>
  <c r="O99" i="10"/>
  <c r="U99" i="10" s="1"/>
  <c r="N99" i="10"/>
  <c r="M99" i="10"/>
  <c r="S99" i="10" s="1"/>
  <c r="L99" i="10"/>
  <c r="H99" i="10"/>
  <c r="G99" i="10"/>
  <c r="F99" i="10"/>
  <c r="E99" i="10"/>
  <c r="D99" i="10"/>
  <c r="U98" i="10"/>
  <c r="S98" i="10"/>
  <c r="P98" i="10"/>
  <c r="V98" i="10" s="1"/>
  <c r="O98" i="10"/>
  <c r="N98" i="10"/>
  <c r="T98" i="10" s="1"/>
  <c r="M98" i="10"/>
  <c r="L98" i="10"/>
  <c r="R98" i="10" s="1"/>
  <c r="H98" i="10"/>
  <c r="G98" i="10"/>
  <c r="F98" i="10"/>
  <c r="E98" i="10"/>
  <c r="D98" i="10"/>
  <c r="V97" i="10"/>
  <c r="T97" i="10"/>
  <c r="R97" i="10"/>
  <c r="P97" i="10"/>
  <c r="O97" i="10"/>
  <c r="U97" i="10" s="1"/>
  <c r="N97" i="10"/>
  <c r="M97" i="10"/>
  <c r="S97" i="10" s="1"/>
  <c r="L97" i="10"/>
  <c r="H97" i="10"/>
  <c r="G97" i="10"/>
  <c r="F97" i="10"/>
  <c r="E97" i="10"/>
  <c r="D97" i="10"/>
  <c r="U96" i="10"/>
  <c r="S96" i="10"/>
  <c r="P96" i="10"/>
  <c r="V96" i="10" s="1"/>
  <c r="O96" i="10"/>
  <c r="N96" i="10"/>
  <c r="T96" i="10" s="1"/>
  <c r="M96" i="10"/>
  <c r="L96" i="10"/>
  <c r="R96" i="10" s="1"/>
  <c r="H96" i="10"/>
  <c r="G96" i="10"/>
  <c r="F96" i="10"/>
  <c r="E96" i="10"/>
  <c r="D96" i="10"/>
  <c r="V95" i="10"/>
  <c r="T95" i="10"/>
  <c r="R95" i="10"/>
  <c r="P95" i="10"/>
  <c r="O95" i="10"/>
  <c r="U95" i="10" s="1"/>
  <c r="N95" i="10"/>
  <c r="M95" i="10"/>
  <c r="S95" i="10" s="1"/>
  <c r="L95" i="10"/>
  <c r="H95" i="10"/>
  <c r="G95" i="10"/>
  <c r="F95" i="10"/>
  <c r="E95" i="10"/>
  <c r="D95" i="10"/>
  <c r="U94" i="10"/>
  <c r="S94" i="10"/>
  <c r="P94" i="10"/>
  <c r="V94" i="10" s="1"/>
  <c r="O94" i="10"/>
  <c r="N94" i="10"/>
  <c r="T94" i="10" s="1"/>
  <c r="M94" i="10"/>
  <c r="L94" i="10"/>
  <c r="R94" i="10" s="1"/>
  <c r="H94" i="10"/>
  <c r="G94" i="10"/>
  <c r="F94" i="10"/>
  <c r="E94" i="10"/>
  <c r="D94" i="10"/>
  <c r="V93" i="10"/>
  <c r="T93" i="10"/>
  <c r="R93" i="10"/>
  <c r="P93" i="10"/>
  <c r="O93" i="10"/>
  <c r="U93" i="10" s="1"/>
  <c r="N93" i="10"/>
  <c r="M93" i="10"/>
  <c r="S93" i="10" s="1"/>
  <c r="L93" i="10"/>
  <c r="H93" i="10"/>
  <c r="G93" i="10"/>
  <c r="F93" i="10"/>
  <c r="E93" i="10"/>
  <c r="D93" i="10"/>
  <c r="U92" i="10"/>
  <c r="S92" i="10"/>
  <c r="P92" i="10"/>
  <c r="V92" i="10" s="1"/>
  <c r="O92" i="10"/>
  <c r="N92" i="10"/>
  <c r="T92" i="10" s="1"/>
  <c r="M92" i="10"/>
  <c r="L92" i="10"/>
  <c r="R92" i="10" s="1"/>
  <c r="H92" i="10"/>
  <c r="G92" i="10"/>
  <c r="F92" i="10"/>
  <c r="E92" i="10"/>
  <c r="D92" i="10"/>
  <c r="V91" i="10"/>
  <c r="T91" i="10"/>
  <c r="R91" i="10"/>
  <c r="P91" i="10"/>
  <c r="O91" i="10"/>
  <c r="U91" i="10" s="1"/>
  <c r="N91" i="10"/>
  <c r="M91" i="10"/>
  <c r="S91" i="10" s="1"/>
  <c r="L91" i="10"/>
  <c r="H91" i="10"/>
  <c r="G91" i="10"/>
  <c r="F91" i="10"/>
  <c r="E91" i="10"/>
  <c r="D91" i="10"/>
  <c r="U90" i="10"/>
  <c r="S90" i="10"/>
  <c r="P90" i="10"/>
  <c r="V90" i="10" s="1"/>
  <c r="O90" i="10"/>
  <c r="N90" i="10"/>
  <c r="T90" i="10" s="1"/>
  <c r="M90" i="10"/>
  <c r="L90" i="10"/>
  <c r="R90" i="10" s="1"/>
  <c r="H90" i="10"/>
  <c r="G90" i="10"/>
  <c r="F90" i="10"/>
  <c r="E90" i="10"/>
  <c r="D90" i="10"/>
  <c r="V89" i="10"/>
  <c r="T89" i="10"/>
  <c r="R89" i="10"/>
  <c r="P89" i="10"/>
  <c r="O89" i="10"/>
  <c r="U89" i="10" s="1"/>
  <c r="N89" i="10"/>
  <c r="M89" i="10"/>
  <c r="S89" i="10" s="1"/>
  <c r="L89" i="10"/>
  <c r="H89" i="10"/>
  <c r="G89" i="10"/>
  <c r="F89" i="10"/>
  <c r="E89" i="10"/>
  <c r="D89" i="10"/>
  <c r="U88" i="10"/>
  <c r="S88" i="10"/>
  <c r="P88" i="10"/>
  <c r="V88" i="10" s="1"/>
  <c r="O88" i="10"/>
  <c r="N88" i="10"/>
  <c r="T88" i="10" s="1"/>
  <c r="M88" i="10"/>
  <c r="L88" i="10"/>
  <c r="R88" i="10" s="1"/>
  <c r="H88" i="10"/>
  <c r="G88" i="10"/>
  <c r="F88" i="10"/>
  <c r="E88" i="10"/>
  <c r="D88" i="10"/>
  <c r="V87" i="10"/>
  <c r="T87" i="10"/>
  <c r="R87" i="10"/>
  <c r="P87" i="10"/>
  <c r="O87" i="10"/>
  <c r="U87" i="10" s="1"/>
  <c r="N87" i="10"/>
  <c r="M87" i="10"/>
  <c r="S87" i="10" s="1"/>
  <c r="L87" i="10"/>
  <c r="H87" i="10"/>
  <c r="G87" i="10"/>
  <c r="F87" i="10"/>
  <c r="E87" i="10"/>
  <c r="D87" i="10"/>
  <c r="U86" i="10"/>
  <c r="S86" i="10"/>
  <c r="P86" i="10"/>
  <c r="V86" i="10" s="1"/>
  <c r="O86" i="10"/>
  <c r="N86" i="10"/>
  <c r="T86" i="10" s="1"/>
  <c r="M86" i="10"/>
  <c r="L86" i="10"/>
  <c r="R86" i="10" s="1"/>
  <c r="H86" i="10"/>
  <c r="G86" i="10"/>
  <c r="F86" i="10"/>
  <c r="E86" i="10"/>
  <c r="D86" i="10"/>
  <c r="V85" i="10"/>
  <c r="T85" i="10"/>
  <c r="R85" i="10"/>
  <c r="P85" i="10"/>
  <c r="O85" i="10"/>
  <c r="U85" i="10" s="1"/>
  <c r="N85" i="10"/>
  <c r="M85" i="10"/>
  <c r="S85" i="10" s="1"/>
  <c r="L85" i="10"/>
  <c r="H85" i="10"/>
  <c r="G85" i="10"/>
  <c r="F85" i="10"/>
  <c r="E85" i="10"/>
  <c r="D85" i="10"/>
  <c r="U84" i="10"/>
  <c r="S84" i="10"/>
  <c r="P84" i="10"/>
  <c r="V84" i="10" s="1"/>
  <c r="O84" i="10"/>
  <c r="N84" i="10"/>
  <c r="T84" i="10" s="1"/>
  <c r="M84" i="10"/>
  <c r="L84" i="10"/>
  <c r="R84" i="10" s="1"/>
  <c r="H84" i="10"/>
  <c r="G84" i="10"/>
  <c r="F84" i="10"/>
  <c r="E84" i="10"/>
  <c r="D84" i="10"/>
  <c r="V83" i="10"/>
  <c r="T83" i="10"/>
  <c r="R83" i="10"/>
  <c r="P83" i="10"/>
  <c r="O83" i="10"/>
  <c r="U83" i="10" s="1"/>
  <c r="N83" i="10"/>
  <c r="M83" i="10"/>
  <c r="S83" i="10" s="1"/>
  <c r="L83" i="10"/>
  <c r="H83" i="10"/>
  <c r="G83" i="10"/>
  <c r="F83" i="10"/>
  <c r="E83" i="10"/>
  <c r="D83" i="10"/>
  <c r="U82" i="10"/>
  <c r="S82" i="10"/>
  <c r="P82" i="10"/>
  <c r="V82" i="10" s="1"/>
  <c r="O82" i="10"/>
  <c r="N82" i="10"/>
  <c r="T82" i="10" s="1"/>
  <c r="M82" i="10"/>
  <c r="L82" i="10"/>
  <c r="R82" i="10" s="1"/>
  <c r="H82" i="10"/>
  <c r="G82" i="10"/>
  <c r="F82" i="10"/>
  <c r="E82" i="10"/>
  <c r="D82" i="10"/>
  <c r="V81" i="10"/>
  <c r="T81" i="10"/>
  <c r="R81" i="10"/>
  <c r="P81" i="10"/>
  <c r="O81" i="10"/>
  <c r="U81" i="10" s="1"/>
  <c r="N81" i="10"/>
  <c r="M81" i="10"/>
  <c r="S81" i="10" s="1"/>
  <c r="L81" i="10"/>
  <c r="H81" i="10"/>
  <c r="G81" i="10"/>
  <c r="F81" i="10"/>
  <c r="E81" i="10"/>
  <c r="D81" i="10"/>
  <c r="U80" i="10"/>
  <c r="S80" i="10"/>
  <c r="P80" i="10"/>
  <c r="V80" i="10" s="1"/>
  <c r="O80" i="10"/>
  <c r="N80" i="10"/>
  <c r="T80" i="10" s="1"/>
  <c r="M80" i="10"/>
  <c r="L80" i="10"/>
  <c r="R80" i="10" s="1"/>
  <c r="H80" i="10"/>
  <c r="G80" i="10"/>
  <c r="F80" i="10"/>
  <c r="E80" i="10"/>
  <c r="D80" i="10"/>
  <c r="V79" i="10"/>
  <c r="T79" i="10"/>
  <c r="R79" i="10"/>
  <c r="P79" i="10"/>
  <c r="O79" i="10"/>
  <c r="U79" i="10" s="1"/>
  <c r="N79" i="10"/>
  <c r="M79" i="10"/>
  <c r="S79" i="10" s="1"/>
  <c r="L79" i="10"/>
  <c r="H79" i="10"/>
  <c r="G79" i="10"/>
  <c r="F79" i="10"/>
  <c r="E79" i="10"/>
  <c r="D79" i="10"/>
  <c r="U78" i="10"/>
  <c r="S78" i="10"/>
  <c r="P78" i="10"/>
  <c r="V78" i="10" s="1"/>
  <c r="O78" i="10"/>
  <c r="N78" i="10"/>
  <c r="T78" i="10" s="1"/>
  <c r="M78" i="10"/>
  <c r="L78" i="10"/>
  <c r="R78" i="10" s="1"/>
  <c r="H78" i="10"/>
  <c r="G78" i="10"/>
  <c r="F78" i="10"/>
  <c r="E78" i="10"/>
  <c r="D78" i="10"/>
  <c r="V77" i="10"/>
  <c r="T77" i="10"/>
  <c r="R77" i="10"/>
  <c r="P77" i="10"/>
  <c r="O77" i="10"/>
  <c r="U77" i="10" s="1"/>
  <c r="N77" i="10"/>
  <c r="M77" i="10"/>
  <c r="S77" i="10" s="1"/>
  <c r="L77" i="10"/>
  <c r="H77" i="10"/>
  <c r="G77" i="10"/>
  <c r="F77" i="10"/>
  <c r="E77" i="10"/>
  <c r="D77" i="10"/>
  <c r="U76" i="10"/>
  <c r="S76" i="10"/>
  <c r="P76" i="10"/>
  <c r="V76" i="10" s="1"/>
  <c r="O76" i="10"/>
  <c r="N76" i="10"/>
  <c r="T76" i="10" s="1"/>
  <c r="M76" i="10"/>
  <c r="L76" i="10"/>
  <c r="R76" i="10" s="1"/>
  <c r="H76" i="10"/>
  <c r="G76" i="10"/>
  <c r="F76" i="10"/>
  <c r="E76" i="10"/>
  <c r="D76" i="10"/>
  <c r="V75" i="10"/>
  <c r="T75" i="10"/>
  <c r="R75" i="10"/>
  <c r="P75" i="10"/>
  <c r="O75" i="10"/>
  <c r="U75" i="10" s="1"/>
  <c r="N75" i="10"/>
  <c r="M75" i="10"/>
  <c r="S75" i="10" s="1"/>
  <c r="L75" i="10"/>
  <c r="H75" i="10"/>
  <c r="G75" i="10"/>
  <c r="F75" i="10"/>
  <c r="E75" i="10"/>
  <c r="D75" i="10"/>
  <c r="U74" i="10"/>
  <c r="S74" i="10"/>
  <c r="P74" i="10"/>
  <c r="V74" i="10" s="1"/>
  <c r="O74" i="10"/>
  <c r="N74" i="10"/>
  <c r="T74" i="10" s="1"/>
  <c r="M74" i="10"/>
  <c r="L74" i="10"/>
  <c r="R74" i="10" s="1"/>
  <c r="H74" i="10"/>
  <c r="G74" i="10"/>
  <c r="F74" i="10"/>
  <c r="E74" i="10"/>
  <c r="D74" i="10"/>
  <c r="V73" i="10"/>
  <c r="T73" i="10"/>
  <c r="R73" i="10"/>
  <c r="P73" i="10"/>
  <c r="O73" i="10"/>
  <c r="U73" i="10" s="1"/>
  <c r="N73" i="10"/>
  <c r="M73" i="10"/>
  <c r="S73" i="10" s="1"/>
  <c r="L73" i="10"/>
  <c r="H73" i="10"/>
  <c r="G73" i="10"/>
  <c r="F73" i="10"/>
  <c r="E73" i="10"/>
  <c r="D73" i="10"/>
  <c r="U72" i="10"/>
  <c r="S72" i="10"/>
  <c r="P72" i="10"/>
  <c r="V72" i="10" s="1"/>
  <c r="O72" i="10"/>
  <c r="N72" i="10"/>
  <c r="T72" i="10" s="1"/>
  <c r="M72" i="10"/>
  <c r="L72" i="10"/>
  <c r="R72" i="10" s="1"/>
  <c r="H72" i="10"/>
  <c r="G72" i="10"/>
  <c r="F72" i="10"/>
  <c r="E72" i="10"/>
  <c r="D72" i="10"/>
  <c r="V71" i="10"/>
  <c r="T71" i="10"/>
  <c r="R71" i="10"/>
  <c r="P71" i="10"/>
  <c r="O71" i="10"/>
  <c r="U71" i="10" s="1"/>
  <c r="N71" i="10"/>
  <c r="M71" i="10"/>
  <c r="S71" i="10" s="1"/>
  <c r="L71" i="10"/>
  <c r="H71" i="10"/>
  <c r="G71" i="10"/>
  <c r="F71" i="10"/>
  <c r="E71" i="10"/>
  <c r="D71" i="10"/>
  <c r="U70" i="10"/>
  <c r="S70" i="10"/>
  <c r="P70" i="10"/>
  <c r="V70" i="10" s="1"/>
  <c r="O70" i="10"/>
  <c r="N70" i="10"/>
  <c r="T70" i="10" s="1"/>
  <c r="M70" i="10"/>
  <c r="L70" i="10"/>
  <c r="R70" i="10" s="1"/>
  <c r="H70" i="10"/>
  <c r="G70" i="10"/>
  <c r="F70" i="10"/>
  <c r="E70" i="10"/>
  <c r="D70" i="10"/>
  <c r="V69" i="10"/>
  <c r="T69" i="10"/>
  <c r="R69" i="10"/>
  <c r="P69" i="10"/>
  <c r="O69" i="10"/>
  <c r="U69" i="10" s="1"/>
  <c r="N69" i="10"/>
  <c r="M69" i="10"/>
  <c r="S69" i="10" s="1"/>
  <c r="L69" i="10"/>
  <c r="H69" i="10"/>
  <c r="G69" i="10"/>
  <c r="F69" i="10"/>
  <c r="E69" i="10"/>
  <c r="D69" i="10"/>
  <c r="U68" i="10"/>
  <c r="S68" i="10"/>
  <c r="P68" i="10"/>
  <c r="V68" i="10" s="1"/>
  <c r="O68" i="10"/>
  <c r="N68" i="10"/>
  <c r="T68" i="10" s="1"/>
  <c r="M68" i="10"/>
  <c r="L68" i="10"/>
  <c r="R68" i="10" s="1"/>
  <c r="H68" i="10"/>
  <c r="G68" i="10"/>
  <c r="F68" i="10"/>
  <c r="E68" i="10"/>
  <c r="D68" i="10"/>
  <c r="V67" i="10"/>
  <c r="T67" i="10"/>
  <c r="R67" i="10"/>
  <c r="P67" i="10"/>
  <c r="O67" i="10"/>
  <c r="U67" i="10" s="1"/>
  <c r="N67" i="10"/>
  <c r="M67" i="10"/>
  <c r="S67" i="10" s="1"/>
  <c r="L67" i="10"/>
  <c r="H67" i="10"/>
  <c r="G67" i="10"/>
  <c r="F67" i="10"/>
  <c r="F5" i="10" s="1"/>
  <c r="E67" i="10"/>
  <c r="D67" i="10"/>
  <c r="U66" i="10"/>
  <c r="S66" i="10"/>
  <c r="P66" i="10"/>
  <c r="V66" i="10" s="1"/>
  <c r="O66" i="10"/>
  <c r="N66" i="10"/>
  <c r="T66" i="10" s="1"/>
  <c r="M66" i="10"/>
  <c r="L66" i="10"/>
  <c r="R66" i="10" s="1"/>
  <c r="H66" i="10"/>
  <c r="G66" i="10"/>
  <c r="F66" i="10"/>
  <c r="E66" i="10"/>
  <c r="D66" i="10"/>
  <c r="V65" i="10"/>
  <c r="T65" i="10"/>
  <c r="R65" i="10"/>
  <c r="P65" i="10"/>
  <c r="O65" i="10"/>
  <c r="U65" i="10" s="1"/>
  <c r="N65" i="10"/>
  <c r="M65" i="10"/>
  <c r="S65" i="10" s="1"/>
  <c r="L65" i="10"/>
  <c r="H65" i="10"/>
  <c r="G65" i="10"/>
  <c r="F65" i="10"/>
  <c r="E65" i="10"/>
  <c r="D65" i="10"/>
  <c r="U64" i="10"/>
  <c r="S64" i="10"/>
  <c r="P64" i="10"/>
  <c r="V64" i="10" s="1"/>
  <c r="O64" i="10"/>
  <c r="N64" i="10"/>
  <c r="T64" i="10" s="1"/>
  <c r="M64" i="10"/>
  <c r="L64" i="10"/>
  <c r="R64" i="10" s="1"/>
  <c r="H64" i="10"/>
  <c r="G64" i="10"/>
  <c r="F64" i="10"/>
  <c r="E64" i="10"/>
  <c r="D64" i="10"/>
  <c r="V63" i="10"/>
  <c r="T63" i="10"/>
  <c r="R63" i="10"/>
  <c r="P63" i="10"/>
  <c r="O63" i="10"/>
  <c r="U63" i="10" s="1"/>
  <c r="N63" i="10"/>
  <c r="M63" i="10"/>
  <c r="S63" i="10" s="1"/>
  <c r="L63" i="10"/>
  <c r="H63" i="10"/>
  <c r="G63" i="10"/>
  <c r="F63" i="10"/>
  <c r="E63" i="10"/>
  <c r="D63" i="10"/>
  <c r="U62" i="10"/>
  <c r="S62" i="10"/>
  <c r="P62" i="10"/>
  <c r="V62" i="10" s="1"/>
  <c r="O62" i="10"/>
  <c r="N62" i="10"/>
  <c r="T62" i="10" s="1"/>
  <c r="M62" i="10"/>
  <c r="L62" i="10"/>
  <c r="R62" i="10" s="1"/>
  <c r="H62" i="10"/>
  <c r="G62" i="10"/>
  <c r="F62" i="10"/>
  <c r="E62" i="10"/>
  <c r="E5" i="10" s="1"/>
  <c r="D62" i="10"/>
  <c r="V61" i="10"/>
  <c r="T61" i="10"/>
  <c r="P61" i="10"/>
  <c r="O61" i="10"/>
  <c r="O135" i="10" s="1"/>
  <c r="N61" i="10"/>
  <c r="N135" i="10" s="1"/>
  <c r="M61" i="10"/>
  <c r="L61" i="10"/>
  <c r="H61" i="10"/>
  <c r="H135" i="10" s="1"/>
  <c r="G61" i="10"/>
  <c r="G135" i="10" s="1"/>
  <c r="F61" i="10"/>
  <c r="E61" i="10"/>
  <c r="D61" i="10"/>
  <c r="R61" i="10" s="1"/>
  <c r="S60" i="10"/>
  <c r="P60" i="10"/>
  <c r="V60" i="10" s="1"/>
  <c r="O60" i="10"/>
  <c r="N60" i="10"/>
  <c r="T60" i="10" s="1"/>
  <c r="M60" i="10"/>
  <c r="L60" i="10"/>
  <c r="R60" i="10" s="1"/>
  <c r="H60" i="10"/>
  <c r="G60" i="10"/>
  <c r="U60" i="10" s="1"/>
  <c r="F60" i="10"/>
  <c r="E60" i="10"/>
  <c r="D60" i="10"/>
  <c r="V58" i="10"/>
  <c r="T58" i="10"/>
  <c r="P58" i="10"/>
  <c r="O58" i="10"/>
  <c r="U58" i="10" s="1"/>
  <c r="N58" i="10"/>
  <c r="M58" i="10"/>
  <c r="S58" i="10" s="1"/>
  <c r="L58" i="10"/>
  <c r="H58" i="10"/>
  <c r="G58" i="10"/>
  <c r="F58" i="10"/>
  <c r="E58" i="10"/>
  <c r="D58" i="10"/>
  <c r="R58" i="10" s="1"/>
  <c r="U57" i="10"/>
  <c r="S57" i="10"/>
  <c r="P57" i="10"/>
  <c r="V57" i="10" s="1"/>
  <c r="O57" i="10"/>
  <c r="N57" i="10"/>
  <c r="T57" i="10" s="1"/>
  <c r="M57" i="10"/>
  <c r="L57" i="10"/>
  <c r="R57" i="10" s="1"/>
  <c r="H57" i="10"/>
  <c r="G57" i="10"/>
  <c r="F57" i="10"/>
  <c r="E57" i="10"/>
  <c r="D57" i="10"/>
  <c r="V56" i="10"/>
  <c r="T56" i="10"/>
  <c r="R56" i="10"/>
  <c r="P56" i="10"/>
  <c r="O56" i="10"/>
  <c r="U56" i="10" s="1"/>
  <c r="N56" i="10"/>
  <c r="M56" i="10"/>
  <c r="S56" i="10" s="1"/>
  <c r="L56" i="10"/>
  <c r="H56" i="10"/>
  <c r="G56" i="10"/>
  <c r="F56" i="10"/>
  <c r="E56" i="10"/>
  <c r="D56" i="10"/>
  <c r="U55" i="10"/>
  <c r="S55" i="10"/>
  <c r="P55" i="10"/>
  <c r="V55" i="10" s="1"/>
  <c r="O55" i="10"/>
  <c r="N55" i="10"/>
  <c r="T55" i="10" s="1"/>
  <c r="M55" i="10"/>
  <c r="L55" i="10"/>
  <c r="R55" i="10" s="1"/>
  <c r="H55" i="10"/>
  <c r="G55" i="10"/>
  <c r="F55" i="10"/>
  <c r="E55" i="10"/>
  <c r="D55" i="10"/>
  <c r="V54" i="10"/>
  <c r="T54" i="10"/>
  <c r="R54" i="10"/>
  <c r="P54" i="10"/>
  <c r="O54" i="10"/>
  <c r="U54" i="10" s="1"/>
  <c r="N54" i="10"/>
  <c r="M54" i="10"/>
  <c r="S54" i="10" s="1"/>
  <c r="L54" i="10"/>
  <c r="H54" i="10"/>
  <c r="G54" i="10"/>
  <c r="F54" i="10"/>
  <c r="E54" i="10"/>
  <c r="D54" i="10"/>
  <c r="U53" i="10"/>
  <c r="S53" i="10"/>
  <c r="P53" i="10"/>
  <c r="V53" i="10" s="1"/>
  <c r="O53" i="10"/>
  <c r="N53" i="10"/>
  <c r="T53" i="10" s="1"/>
  <c r="M53" i="10"/>
  <c r="L53" i="10"/>
  <c r="R53" i="10" s="1"/>
  <c r="H53" i="10"/>
  <c r="G53" i="10"/>
  <c r="F53" i="10"/>
  <c r="E53" i="10"/>
  <c r="D53" i="10"/>
  <c r="V52" i="10"/>
  <c r="T52" i="10"/>
  <c r="R52" i="10"/>
  <c r="P52" i="10"/>
  <c r="O52" i="10"/>
  <c r="U52" i="10" s="1"/>
  <c r="N52" i="10"/>
  <c r="M52" i="10"/>
  <c r="S52" i="10" s="1"/>
  <c r="L52" i="10"/>
  <c r="H52" i="10"/>
  <c r="G52" i="10"/>
  <c r="F52" i="10"/>
  <c r="E52" i="10"/>
  <c r="D52" i="10"/>
  <c r="U51" i="10"/>
  <c r="S51" i="10"/>
  <c r="P51" i="10"/>
  <c r="V51" i="10" s="1"/>
  <c r="O51" i="10"/>
  <c r="N51" i="10"/>
  <c r="T51" i="10" s="1"/>
  <c r="M51" i="10"/>
  <c r="L51" i="10"/>
  <c r="R51" i="10" s="1"/>
  <c r="H51" i="10"/>
  <c r="G51" i="10"/>
  <c r="F51" i="10"/>
  <c r="E51" i="10"/>
  <c r="D51" i="10"/>
  <c r="V50" i="10"/>
  <c r="T50" i="10"/>
  <c r="R50" i="10"/>
  <c r="P50" i="10"/>
  <c r="O50" i="10"/>
  <c r="U50" i="10" s="1"/>
  <c r="N50" i="10"/>
  <c r="M50" i="10"/>
  <c r="S50" i="10" s="1"/>
  <c r="L50" i="10"/>
  <c r="H50" i="10"/>
  <c r="G50" i="10"/>
  <c r="F50" i="10"/>
  <c r="E50" i="10"/>
  <c r="D50" i="10"/>
  <c r="U49" i="10"/>
  <c r="S49" i="10"/>
  <c r="P49" i="10"/>
  <c r="V49" i="10" s="1"/>
  <c r="O49" i="10"/>
  <c r="N49" i="10"/>
  <c r="T49" i="10" s="1"/>
  <c r="M49" i="10"/>
  <c r="L49" i="10"/>
  <c r="R49" i="10" s="1"/>
  <c r="H49" i="10"/>
  <c r="G49" i="10"/>
  <c r="F49" i="10"/>
  <c r="E49" i="10"/>
  <c r="D49" i="10"/>
  <c r="V48" i="10"/>
  <c r="T48" i="10"/>
  <c r="R48" i="10"/>
  <c r="P48" i="10"/>
  <c r="O48" i="10"/>
  <c r="U48" i="10" s="1"/>
  <c r="N48" i="10"/>
  <c r="M48" i="10"/>
  <c r="S48" i="10" s="1"/>
  <c r="L48" i="10"/>
  <c r="H48" i="10"/>
  <c r="G48" i="10"/>
  <c r="F48" i="10"/>
  <c r="E48" i="10"/>
  <c r="D48" i="10"/>
  <c r="U47" i="10"/>
  <c r="S47" i="10"/>
  <c r="P47" i="10"/>
  <c r="V47" i="10" s="1"/>
  <c r="O47" i="10"/>
  <c r="N47" i="10"/>
  <c r="T47" i="10" s="1"/>
  <c r="M47" i="10"/>
  <c r="L47" i="10"/>
  <c r="R47" i="10" s="1"/>
  <c r="H47" i="10"/>
  <c r="G47" i="10"/>
  <c r="G59" i="10" s="1"/>
  <c r="F47" i="10"/>
  <c r="E47" i="10"/>
  <c r="E59" i="10" s="1"/>
  <c r="D47" i="10"/>
  <c r="V46" i="10"/>
  <c r="T46" i="10"/>
  <c r="R46" i="10"/>
  <c r="P46" i="10"/>
  <c r="O46" i="10"/>
  <c r="O59" i="10" s="1"/>
  <c r="N46" i="10"/>
  <c r="M46" i="10"/>
  <c r="S46" i="10" s="1"/>
  <c r="L46" i="10"/>
  <c r="H46" i="10"/>
  <c r="H59" i="10" s="1"/>
  <c r="G46" i="10"/>
  <c r="F46" i="10"/>
  <c r="F59" i="10" s="1"/>
  <c r="E46" i="10"/>
  <c r="D46" i="10"/>
  <c r="S45" i="10"/>
  <c r="P45" i="10"/>
  <c r="V45" i="10" s="1"/>
  <c r="O45" i="10"/>
  <c r="N45" i="10"/>
  <c r="T45" i="10" s="1"/>
  <c r="M45" i="10"/>
  <c r="L45" i="10"/>
  <c r="R45" i="10" s="1"/>
  <c r="H45" i="10"/>
  <c r="G45" i="10"/>
  <c r="U45" i="10" s="1"/>
  <c r="F45" i="10"/>
  <c r="E45" i="10"/>
  <c r="D45" i="10"/>
  <c r="V43" i="10"/>
  <c r="T43" i="10"/>
  <c r="P43" i="10"/>
  <c r="O43" i="10"/>
  <c r="U43" i="10" s="1"/>
  <c r="N43" i="10"/>
  <c r="N19" i="10" s="1"/>
  <c r="T19" i="10" s="1"/>
  <c r="M43" i="10"/>
  <c r="S43" i="10" s="1"/>
  <c r="L43" i="10"/>
  <c r="H43" i="10"/>
  <c r="G43" i="10"/>
  <c r="G19" i="10" s="1"/>
  <c r="F43" i="10"/>
  <c r="E43" i="10"/>
  <c r="D43" i="10"/>
  <c r="R43" i="10" s="1"/>
  <c r="U42" i="10"/>
  <c r="S42" i="10"/>
  <c r="P42" i="10"/>
  <c r="V42" i="10" s="1"/>
  <c r="O42" i="10"/>
  <c r="N42" i="10"/>
  <c r="T42" i="10" s="1"/>
  <c r="M42" i="10"/>
  <c r="M18" i="10" s="1"/>
  <c r="L42" i="10"/>
  <c r="R42" i="10" s="1"/>
  <c r="H42" i="10"/>
  <c r="G42" i="10"/>
  <c r="F42" i="10"/>
  <c r="F18" i="10" s="1"/>
  <c r="E42" i="10"/>
  <c r="D42" i="10"/>
  <c r="V41" i="10"/>
  <c r="T41" i="10"/>
  <c r="R41" i="10"/>
  <c r="P41" i="10"/>
  <c r="P17" i="10" s="1"/>
  <c r="V17" i="10" s="1"/>
  <c r="O41" i="10"/>
  <c r="U41" i="10" s="1"/>
  <c r="N41" i="10"/>
  <c r="M41" i="10"/>
  <c r="S41" i="10" s="1"/>
  <c r="L41" i="10"/>
  <c r="H41" i="10"/>
  <c r="G41" i="10"/>
  <c r="F41" i="10"/>
  <c r="E41" i="10"/>
  <c r="E17" i="10" s="1"/>
  <c r="D17" i="10" s="1"/>
  <c r="D41" i="10"/>
  <c r="U40" i="10"/>
  <c r="S40" i="10"/>
  <c r="P40" i="10"/>
  <c r="V40" i="10" s="1"/>
  <c r="O40" i="10"/>
  <c r="O16" i="10" s="1"/>
  <c r="U16" i="10" s="1"/>
  <c r="N40" i="10"/>
  <c r="T40" i="10" s="1"/>
  <c r="M40" i="10"/>
  <c r="L40" i="10"/>
  <c r="R40" i="10" s="1"/>
  <c r="H40" i="10"/>
  <c r="H16" i="10" s="1"/>
  <c r="G40" i="10"/>
  <c r="F40" i="10"/>
  <c r="E40" i="10"/>
  <c r="D40" i="10"/>
  <c r="V39" i="10"/>
  <c r="T39" i="10"/>
  <c r="P39" i="10"/>
  <c r="O39" i="10"/>
  <c r="U39" i="10" s="1"/>
  <c r="N39" i="10"/>
  <c r="N15" i="10" s="1"/>
  <c r="T15" i="10" s="1"/>
  <c r="M39" i="10"/>
  <c r="S39" i="10" s="1"/>
  <c r="L39" i="10"/>
  <c r="H39" i="10"/>
  <c r="G39" i="10"/>
  <c r="G15" i="10" s="1"/>
  <c r="F39" i="10"/>
  <c r="E39" i="10"/>
  <c r="D39" i="10"/>
  <c r="R39" i="10" s="1"/>
  <c r="U38" i="10"/>
  <c r="S38" i="10"/>
  <c r="P38" i="10"/>
  <c r="V38" i="10" s="1"/>
  <c r="O38" i="10"/>
  <c r="N38" i="10"/>
  <c r="T38" i="10" s="1"/>
  <c r="M38" i="10"/>
  <c r="M14" i="10" s="1"/>
  <c r="L38" i="10"/>
  <c r="R38" i="10" s="1"/>
  <c r="H38" i="10"/>
  <c r="G38" i="10"/>
  <c r="F38" i="10"/>
  <c r="F14" i="10" s="1"/>
  <c r="E38" i="10"/>
  <c r="D38" i="10"/>
  <c r="V37" i="10"/>
  <c r="T37" i="10"/>
  <c r="R37" i="10"/>
  <c r="P37" i="10"/>
  <c r="O37" i="10"/>
  <c r="U37" i="10" s="1"/>
  <c r="N37" i="10"/>
  <c r="M37" i="10"/>
  <c r="S37" i="10" s="1"/>
  <c r="L37" i="10"/>
  <c r="H37" i="10"/>
  <c r="G37" i="10"/>
  <c r="F37" i="10"/>
  <c r="E37" i="10"/>
  <c r="D37" i="10"/>
  <c r="U36" i="10"/>
  <c r="S36" i="10"/>
  <c r="P36" i="10"/>
  <c r="V36" i="10" s="1"/>
  <c r="O36" i="10"/>
  <c r="N36" i="10"/>
  <c r="T36" i="10" s="1"/>
  <c r="M36" i="10"/>
  <c r="L36" i="10"/>
  <c r="R36" i="10" s="1"/>
  <c r="H36" i="10"/>
  <c r="G36" i="10"/>
  <c r="F36" i="10"/>
  <c r="E36" i="10"/>
  <c r="D36" i="10"/>
  <c r="V35" i="10"/>
  <c r="T35" i="10"/>
  <c r="R35" i="10"/>
  <c r="P35" i="10"/>
  <c r="O35" i="10"/>
  <c r="U35" i="10" s="1"/>
  <c r="N35" i="10"/>
  <c r="M35" i="10"/>
  <c r="S35" i="10" s="1"/>
  <c r="L35" i="10"/>
  <c r="H35" i="10"/>
  <c r="G35" i="10"/>
  <c r="F35" i="10"/>
  <c r="E35" i="10"/>
  <c r="D35" i="10"/>
  <c r="U34" i="10"/>
  <c r="S34" i="10"/>
  <c r="P34" i="10"/>
  <c r="V34" i="10" s="1"/>
  <c r="O34" i="10"/>
  <c r="N34" i="10"/>
  <c r="T34" i="10" s="1"/>
  <c r="M34" i="10"/>
  <c r="L34" i="10"/>
  <c r="R34" i="10" s="1"/>
  <c r="H34" i="10"/>
  <c r="G34" i="10"/>
  <c r="F34" i="10"/>
  <c r="E34" i="10"/>
  <c r="D34" i="10"/>
  <c r="V33" i="10"/>
  <c r="T33" i="10"/>
  <c r="R33" i="10"/>
  <c r="P33" i="10"/>
  <c r="O33" i="10"/>
  <c r="U33" i="10" s="1"/>
  <c r="N33" i="10"/>
  <c r="M33" i="10"/>
  <c r="S33" i="10" s="1"/>
  <c r="L33" i="10"/>
  <c r="H33" i="10"/>
  <c r="G33" i="10"/>
  <c r="F33" i="10"/>
  <c r="E33" i="10"/>
  <c r="D33" i="10"/>
  <c r="U32" i="10"/>
  <c r="S32" i="10"/>
  <c r="P32" i="10"/>
  <c r="V32" i="10" s="1"/>
  <c r="O32" i="10"/>
  <c r="O44" i="10" s="1"/>
  <c r="N32" i="10"/>
  <c r="T32" i="10" s="1"/>
  <c r="M32" i="10"/>
  <c r="M44" i="10" s="1"/>
  <c r="L32" i="10"/>
  <c r="R32" i="10" s="1"/>
  <c r="H32" i="10"/>
  <c r="H44" i="10" s="1"/>
  <c r="G32" i="10"/>
  <c r="G44" i="10" s="1"/>
  <c r="F32" i="10"/>
  <c r="F44" i="10" s="1"/>
  <c r="E32" i="10"/>
  <c r="E44" i="10" s="1"/>
  <c r="D44" i="10" s="1"/>
  <c r="D32" i="10"/>
  <c r="V31" i="10"/>
  <c r="T31" i="10"/>
  <c r="P31" i="10"/>
  <c r="O31" i="10"/>
  <c r="U31" i="10" s="1"/>
  <c r="N31" i="10"/>
  <c r="M31" i="10"/>
  <c r="S31" i="10" s="1"/>
  <c r="L31" i="10"/>
  <c r="H31" i="10"/>
  <c r="G31" i="10"/>
  <c r="F31" i="10"/>
  <c r="E31" i="10"/>
  <c r="D31" i="10"/>
  <c r="R31" i="10" s="1"/>
  <c r="U29" i="10"/>
  <c r="S29" i="10"/>
  <c r="P29" i="10"/>
  <c r="V29" i="10" s="1"/>
  <c r="O29" i="10"/>
  <c r="N29" i="10"/>
  <c r="T29" i="10" s="1"/>
  <c r="M29" i="10"/>
  <c r="L29" i="10"/>
  <c r="R29" i="10" s="1"/>
  <c r="H29" i="10"/>
  <c r="G29" i="10"/>
  <c r="F29" i="10"/>
  <c r="E29" i="10"/>
  <c r="D29" i="10" s="1"/>
  <c r="V28" i="10"/>
  <c r="T28" i="10"/>
  <c r="P28" i="10"/>
  <c r="O28" i="10"/>
  <c r="U28" i="10" s="1"/>
  <c r="N28" i="10"/>
  <c r="M28" i="10"/>
  <c r="S28" i="10" s="1"/>
  <c r="H28" i="10"/>
  <c r="G28" i="10"/>
  <c r="F28" i="10"/>
  <c r="E28" i="10"/>
  <c r="D28" i="10"/>
  <c r="U27" i="10"/>
  <c r="S27" i="10"/>
  <c r="P27" i="10"/>
  <c r="V27" i="10" s="1"/>
  <c r="O27" i="10"/>
  <c r="N27" i="10"/>
  <c r="L27" i="10" s="1"/>
  <c r="R27" i="10" s="1"/>
  <c r="M27" i="10"/>
  <c r="H27" i="10"/>
  <c r="G27" i="10"/>
  <c r="F27" i="10"/>
  <c r="E27" i="10"/>
  <c r="D27" i="10" s="1"/>
  <c r="V26" i="10"/>
  <c r="T26" i="10"/>
  <c r="P26" i="10"/>
  <c r="O26" i="10"/>
  <c r="U26" i="10" s="1"/>
  <c r="N26" i="10"/>
  <c r="M26" i="10"/>
  <c r="L26" i="10" s="1"/>
  <c r="R26" i="10" s="1"/>
  <c r="H26" i="10"/>
  <c r="G26" i="10"/>
  <c r="F26" i="10"/>
  <c r="D26" i="10" s="1"/>
  <c r="E26" i="10"/>
  <c r="U25" i="10"/>
  <c r="S25" i="10"/>
  <c r="P25" i="10"/>
  <c r="V25" i="10" s="1"/>
  <c r="O25" i="10"/>
  <c r="N25" i="10"/>
  <c r="T25" i="10" s="1"/>
  <c r="M25" i="10"/>
  <c r="L25" i="10"/>
  <c r="R25" i="10" s="1"/>
  <c r="H25" i="10"/>
  <c r="G25" i="10"/>
  <c r="F25" i="10"/>
  <c r="E25" i="10"/>
  <c r="D25" i="10" s="1"/>
  <c r="V24" i="10"/>
  <c r="T24" i="10"/>
  <c r="P24" i="10"/>
  <c r="O24" i="10"/>
  <c r="U24" i="10" s="1"/>
  <c r="N24" i="10"/>
  <c r="M24" i="10"/>
  <c r="S24" i="10" s="1"/>
  <c r="H24" i="10"/>
  <c r="G24" i="10"/>
  <c r="F24" i="10"/>
  <c r="E24" i="10"/>
  <c r="D24" i="10"/>
  <c r="S23" i="10"/>
  <c r="P23" i="10"/>
  <c r="V23" i="10" s="1"/>
  <c r="O23" i="10"/>
  <c r="N23" i="10"/>
  <c r="L23" i="10" s="1"/>
  <c r="M23" i="10"/>
  <c r="H23" i="10"/>
  <c r="G23" i="10"/>
  <c r="U23" i="10" s="1"/>
  <c r="F23" i="10"/>
  <c r="E23" i="10"/>
  <c r="D23" i="10" s="1"/>
  <c r="V22" i="10"/>
  <c r="P22" i="10"/>
  <c r="O22" i="10"/>
  <c r="U22" i="10" s="1"/>
  <c r="N22" i="10"/>
  <c r="M22" i="10"/>
  <c r="L22" i="10" s="1"/>
  <c r="R22" i="10" s="1"/>
  <c r="H22" i="10"/>
  <c r="H30" i="10" s="1"/>
  <c r="G22" i="10"/>
  <c r="F22" i="10"/>
  <c r="D22" i="10" s="1"/>
  <c r="E22" i="10"/>
  <c r="U21" i="10"/>
  <c r="P21" i="10"/>
  <c r="P30" i="10" s="1"/>
  <c r="O21" i="10"/>
  <c r="N21" i="10"/>
  <c r="T21" i="10" s="1"/>
  <c r="M21" i="10"/>
  <c r="L21" i="10"/>
  <c r="H21" i="10"/>
  <c r="G21" i="10"/>
  <c r="G30" i="10" s="1"/>
  <c r="F21" i="10"/>
  <c r="E21" i="10"/>
  <c r="E30" i="10" s="1"/>
  <c r="V19" i="10"/>
  <c r="P19" i="10"/>
  <c r="O19" i="10"/>
  <c r="U19" i="10" s="1"/>
  <c r="M19" i="10"/>
  <c r="L19" i="10" s="1"/>
  <c r="H19" i="10"/>
  <c r="F19" i="10"/>
  <c r="D19" i="10" s="1"/>
  <c r="E19" i="10"/>
  <c r="U18" i="10"/>
  <c r="P18" i="10"/>
  <c r="V18" i="10" s="1"/>
  <c r="O18" i="10"/>
  <c r="N18" i="10"/>
  <c r="T18" i="10" s="1"/>
  <c r="H18" i="10"/>
  <c r="G18" i="10"/>
  <c r="E18" i="10"/>
  <c r="D18" i="10" s="1"/>
  <c r="T17" i="10"/>
  <c r="O17" i="10"/>
  <c r="U17" i="10" s="1"/>
  <c r="N17" i="10"/>
  <c r="M17" i="10"/>
  <c r="S17" i="10" s="1"/>
  <c r="H17" i="10"/>
  <c r="G17" i="10"/>
  <c r="F17" i="10"/>
  <c r="S16" i="10"/>
  <c r="P16" i="10"/>
  <c r="V16" i="10" s="1"/>
  <c r="N16" i="10"/>
  <c r="M16" i="10"/>
  <c r="G16" i="10"/>
  <c r="F16" i="10"/>
  <c r="E16" i="10"/>
  <c r="V15" i="10"/>
  <c r="P15" i="10"/>
  <c r="O15" i="10"/>
  <c r="U15" i="10" s="1"/>
  <c r="M15" i="10"/>
  <c r="H15" i="10"/>
  <c r="F15" i="10"/>
  <c r="D15" i="10" s="1"/>
  <c r="E15" i="10"/>
  <c r="U14" i="10"/>
  <c r="P14" i="10"/>
  <c r="V14" i="10" s="1"/>
  <c r="O14" i="10"/>
  <c r="N14" i="10"/>
  <c r="T14" i="10" s="1"/>
  <c r="H14" i="10"/>
  <c r="G14" i="10"/>
  <c r="E14" i="10"/>
  <c r="V13" i="10"/>
  <c r="T13" i="10"/>
  <c r="P13" i="10"/>
  <c r="O13" i="10"/>
  <c r="U13" i="10" s="1"/>
  <c r="N13" i="10"/>
  <c r="M13" i="10"/>
  <c r="S13" i="10" s="1"/>
  <c r="H13" i="10"/>
  <c r="G13" i="10"/>
  <c r="F13" i="10"/>
  <c r="E13" i="10"/>
  <c r="D13" i="10"/>
  <c r="U12" i="10"/>
  <c r="S12" i="10"/>
  <c r="P12" i="10"/>
  <c r="V12" i="10" s="1"/>
  <c r="O12" i="10"/>
  <c r="N12" i="10"/>
  <c r="L12" i="10" s="1"/>
  <c r="R12" i="10" s="1"/>
  <c r="M12" i="10"/>
  <c r="H12" i="10"/>
  <c r="G12" i="10"/>
  <c r="F12" i="10"/>
  <c r="E12" i="10"/>
  <c r="D12" i="10" s="1"/>
  <c r="V11" i="10"/>
  <c r="P11" i="10"/>
  <c r="O11" i="10"/>
  <c r="U11" i="10" s="1"/>
  <c r="M11" i="10"/>
  <c r="H11" i="10"/>
  <c r="F11" i="10"/>
  <c r="D11" i="10" s="1"/>
  <c r="E11" i="10"/>
  <c r="U10" i="10"/>
  <c r="P10" i="10"/>
  <c r="V10" i="10" s="1"/>
  <c r="O10" i="10"/>
  <c r="N10" i="10"/>
  <c r="T10" i="10" s="1"/>
  <c r="H10" i="10"/>
  <c r="G10" i="10"/>
  <c r="E10" i="10"/>
  <c r="D10" i="10" s="1"/>
  <c r="V9" i="10"/>
  <c r="T9" i="10"/>
  <c r="P9" i="10"/>
  <c r="O9" i="10"/>
  <c r="U9" i="10" s="1"/>
  <c r="N9" i="10"/>
  <c r="M9" i="10"/>
  <c r="S9" i="10" s="1"/>
  <c r="H9" i="10"/>
  <c r="G9" i="10"/>
  <c r="F9" i="10"/>
  <c r="E9" i="10"/>
  <c r="D9" i="10"/>
  <c r="S8" i="10"/>
  <c r="P8" i="10"/>
  <c r="V8" i="10" s="1"/>
  <c r="N8" i="10"/>
  <c r="M8" i="10"/>
  <c r="G8" i="10"/>
  <c r="F8" i="10"/>
  <c r="E8" i="10"/>
  <c r="D8" i="10" s="1"/>
  <c r="V7" i="10"/>
  <c r="P7" i="10"/>
  <c r="O7" i="10"/>
  <c r="U7" i="10" s="1"/>
  <c r="M7" i="10"/>
  <c r="H7" i="10"/>
  <c r="F7" i="10"/>
  <c r="E7" i="10"/>
  <c r="U6" i="10"/>
  <c r="S6" i="10"/>
  <c r="P6" i="10"/>
  <c r="V6" i="10" s="1"/>
  <c r="O6" i="10"/>
  <c r="N6" i="10"/>
  <c r="T6" i="10" s="1"/>
  <c r="M6" i="10"/>
  <c r="L6" i="10"/>
  <c r="R6" i="10" s="1"/>
  <c r="H6" i="10"/>
  <c r="G6" i="10"/>
  <c r="F6" i="10"/>
  <c r="E6" i="10"/>
  <c r="D6" i="10" s="1"/>
  <c r="T5" i="10"/>
  <c r="O5" i="10"/>
  <c r="N5" i="10"/>
  <c r="M5" i="10"/>
  <c r="H5" i="10"/>
  <c r="H20" i="10" s="1"/>
  <c r="G5" i="10"/>
  <c r="S4" i="10"/>
  <c r="P4" i="10"/>
  <c r="V4" i="10" s="1"/>
  <c r="O4" i="10"/>
  <c r="N4" i="10"/>
  <c r="L4" i="10" s="1"/>
  <c r="R4" i="10" s="1"/>
  <c r="M4" i="10"/>
  <c r="H4" i="10"/>
  <c r="G4" i="10"/>
  <c r="U4" i="10" s="1"/>
  <c r="F4" i="10"/>
  <c r="E4" i="10"/>
  <c r="D4" i="10" s="1"/>
  <c r="R2" i="10"/>
  <c r="U411" i="9"/>
  <c r="S411" i="9"/>
  <c r="P411" i="9"/>
  <c r="V411" i="9" s="1"/>
  <c r="O411" i="9"/>
  <c r="N411" i="9"/>
  <c r="T411" i="9" s="1"/>
  <c r="M411" i="9"/>
  <c r="L411" i="9"/>
  <c r="R411" i="9" s="1"/>
  <c r="H411" i="9"/>
  <c r="G411" i="9"/>
  <c r="F411" i="9"/>
  <c r="E411" i="9"/>
  <c r="D411" i="9"/>
  <c r="V410" i="9"/>
  <c r="T410" i="9"/>
  <c r="R410" i="9"/>
  <c r="P410" i="9"/>
  <c r="O410" i="9"/>
  <c r="U410" i="9" s="1"/>
  <c r="N410" i="9"/>
  <c r="M410" i="9"/>
  <c r="S410" i="9" s="1"/>
  <c r="L410" i="9"/>
  <c r="H410" i="9"/>
  <c r="G410" i="9"/>
  <c r="F410" i="9"/>
  <c r="F412" i="9" s="1"/>
  <c r="E410" i="9"/>
  <c r="D410" i="9"/>
  <c r="U409" i="9"/>
  <c r="S409" i="9"/>
  <c r="P409" i="9"/>
  <c r="V409" i="9" s="1"/>
  <c r="O409" i="9"/>
  <c r="N409" i="9"/>
  <c r="T409" i="9" s="1"/>
  <c r="M409" i="9"/>
  <c r="L409" i="9"/>
  <c r="R409" i="9" s="1"/>
  <c r="H409" i="9"/>
  <c r="G409" i="9"/>
  <c r="F409" i="9"/>
  <c r="E409" i="9"/>
  <c r="D409" i="9"/>
  <c r="V408" i="9"/>
  <c r="T408" i="9"/>
  <c r="R408" i="9"/>
  <c r="P408" i="9"/>
  <c r="P412" i="9" s="1"/>
  <c r="O408" i="9"/>
  <c r="U408" i="9" s="1"/>
  <c r="N408" i="9"/>
  <c r="M408" i="9"/>
  <c r="S408" i="9" s="1"/>
  <c r="L408" i="9"/>
  <c r="H408" i="9"/>
  <c r="H412" i="9" s="1"/>
  <c r="G408" i="9"/>
  <c r="F408" i="9"/>
  <c r="E408" i="9"/>
  <c r="E412" i="9" s="1"/>
  <c r="D408" i="9"/>
  <c r="U407" i="9"/>
  <c r="S407" i="9"/>
  <c r="P407" i="9"/>
  <c r="V407" i="9" s="1"/>
  <c r="O407" i="9"/>
  <c r="N407" i="9"/>
  <c r="T407" i="9" s="1"/>
  <c r="M407" i="9"/>
  <c r="L407" i="9"/>
  <c r="R407" i="9" s="1"/>
  <c r="H407" i="9"/>
  <c r="G407" i="9"/>
  <c r="F407" i="9"/>
  <c r="E407" i="9"/>
  <c r="D407" i="9"/>
  <c r="V405" i="9"/>
  <c r="T405" i="9"/>
  <c r="R405" i="9"/>
  <c r="P405" i="9"/>
  <c r="O405" i="9"/>
  <c r="U405" i="9" s="1"/>
  <c r="N405" i="9"/>
  <c r="M405" i="9"/>
  <c r="S405" i="9" s="1"/>
  <c r="L405" i="9"/>
  <c r="H405" i="9"/>
  <c r="G405" i="9"/>
  <c r="F405" i="9"/>
  <c r="E405" i="9"/>
  <c r="D405" i="9"/>
  <c r="U404" i="9"/>
  <c r="S404" i="9"/>
  <c r="P404" i="9"/>
  <c r="O404" i="9"/>
  <c r="O406" i="9" s="1"/>
  <c r="N404" i="9"/>
  <c r="M404" i="9"/>
  <c r="M406" i="9" s="1"/>
  <c r="L404" i="9"/>
  <c r="R404" i="9" s="1"/>
  <c r="H404" i="9"/>
  <c r="H406" i="9" s="1"/>
  <c r="G404" i="9"/>
  <c r="G406" i="9" s="1"/>
  <c r="F404" i="9"/>
  <c r="F406" i="9" s="1"/>
  <c r="E404" i="9"/>
  <c r="E406" i="9" s="1"/>
  <c r="D406" i="9" s="1"/>
  <c r="D404" i="9"/>
  <c r="V403" i="9"/>
  <c r="T403" i="9"/>
  <c r="R403" i="9"/>
  <c r="P403" i="9"/>
  <c r="O403" i="9"/>
  <c r="U403" i="9" s="1"/>
  <c r="N403" i="9"/>
  <c r="M403" i="9"/>
  <c r="S403" i="9" s="1"/>
  <c r="L403" i="9"/>
  <c r="H403" i="9"/>
  <c r="G403" i="9"/>
  <c r="F403" i="9"/>
  <c r="E403" i="9"/>
  <c r="D403" i="9"/>
  <c r="F402" i="9"/>
  <c r="U401" i="9"/>
  <c r="S401" i="9"/>
  <c r="P401" i="9"/>
  <c r="V401" i="9" s="1"/>
  <c r="O401" i="9"/>
  <c r="N401" i="9"/>
  <c r="T401" i="9" s="1"/>
  <c r="M401" i="9"/>
  <c r="L401" i="9"/>
  <c r="R401" i="9" s="1"/>
  <c r="H401" i="9"/>
  <c r="G401" i="9"/>
  <c r="F401" i="9"/>
  <c r="E401" i="9"/>
  <c r="D401" i="9"/>
  <c r="V400" i="9"/>
  <c r="T400" i="9"/>
  <c r="R400" i="9"/>
  <c r="P400" i="9"/>
  <c r="O400" i="9"/>
  <c r="N400" i="9"/>
  <c r="M400" i="9"/>
  <c r="S400" i="9" s="1"/>
  <c r="L400" i="9"/>
  <c r="H400" i="9"/>
  <c r="H402" i="9" s="1"/>
  <c r="G400" i="9"/>
  <c r="F400" i="9"/>
  <c r="E400" i="9"/>
  <c r="D400" i="9"/>
  <c r="U399" i="9"/>
  <c r="S399" i="9"/>
  <c r="P399" i="9"/>
  <c r="V399" i="9" s="1"/>
  <c r="O399" i="9"/>
  <c r="N399" i="9"/>
  <c r="T399" i="9" s="1"/>
  <c r="M399" i="9"/>
  <c r="L399" i="9"/>
  <c r="R399" i="9" s="1"/>
  <c r="H399" i="9"/>
  <c r="G399" i="9"/>
  <c r="F399" i="9"/>
  <c r="E399" i="9"/>
  <c r="D399" i="9"/>
  <c r="N398" i="9"/>
  <c r="G398" i="9"/>
  <c r="V397" i="9"/>
  <c r="T397" i="9"/>
  <c r="R397" i="9"/>
  <c r="P397" i="9"/>
  <c r="O397" i="9"/>
  <c r="U397" i="9" s="1"/>
  <c r="N397" i="9"/>
  <c r="M397" i="9"/>
  <c r="S397" i="9" s="1"/>
  <c r="L397" i="9"/>
  <c r="H397" i="9"/>
  <c r="G397" i="9"/>
  <c r="F397" i="9"/>
  <c r="E397" i="9"/>
  <c r="D397" i="9"/>
  <c r="U396" i="9"/>
  <c r="S396" i="9"/>
  <c r="P396" i="9"/>
  <c r="V396" i="9" s="1"/>
  <c r="O396" i="9"/>
  <c r="N396" i="9"/>
  <c r="T396" i="9" s="1"/>
  <c r="M396" i="9"/>
  <c r="L396" i="9"/>
  <c r="R396" i="9" s="1"/>
  <c r="H396" i="9"/>
  <c r="G396" i="9"/>
  <c r="F396" i="9"/>
  <c r="E396" i="9"/>
  <c r="E398" i="9" s="1"/>
  <c r="D396" i="9"/>
  <c r="V395" i="9"/>
  <c r="T395" i="9"/>
  <c r="R395" i="9"/>
  <c r="P395" i="9"/>
  <c r="O395" i="9"/>
  <c r="N395" i="9"/>
  <c r="M395" i="9"/>
  <c r="L395" i="9"/>
  <c r="H395" i="9"/>
  <c r="G395" i="9"/>
  <c r="F395" i="9"/>
  <c r="E395" i="9"/>
  <c r="D395" i="9"/>
  <c r="U394" i="9"/>
  <c r="S394" i="9"/>
  <c r="P394" i="9"/>
  <c r="V394" i="9" s="1"/>
  <c r="O394" i="9"/>
  <c r="N394" i="9"/>
  <c r="T394" i="9" s="1"/>
  <c r="M394" i="9"/>
  <c r="L394" i="9"/>
  <c r="R394" i="9" s="1"/>
  <c r="H394" i="9"/>
  <c r="G394" i="9"/>
  <c r="F394" i="9"/>
  <c r="E394" i="9"/>
  <c r="D394" i="9"/>
  <c r="P393" i="9"/>
  <c r="N393" i="9"/>
  <c r="G393" i="9"/>
  <c r="E393" i="9"/>
  <c r="D393" i="9" s="1"/>
  <c r="V392" i="9"/>
  <c r="T392" i="9"/>
  <c r="R392" i="9"/>
  <c r="P392" i="9"/>
  <c r="O392" i="9"/>
  <c r="N392" i="9"/>
  <c r="M392" i="9"/>
  <c r="L392" i="9"/>
  <c r="H392" i="9"/>
  <c r="H393" i="9" s="1"/>
  <c r="G392" i="9"/>
  <c r="F392" i="9"/>
  <c r="F393" i="9" s="1"/>
  <c r="E392" i="9"/>
  <c r="D392" i="9"/>
  <c r="U391" i="9"/>
  <c r="S391" i="9"/>
  <c r="P391" i="9"/>
  <c r="V391" i="9" s="1"/>
  <c r="O391" i="9"/>
  <c r="N391" i="9"/>
  <c r="T391" i="9" s="1"/>
  <c r="M391" i="9"/>
  <c r="L391" i="9"/>
  <c r="R391" i="9" s="1"/>
  <c r="H391" i="9"/>
  <c r="G391" i="9"/>
  <c r="F391" i="9"/>
  <c r="E391" i="9"/>
  <c r="D391" i="9"/>
  <c r="P390" i="9"/>
  <c r="V389" i="9"/>
  <c r="T389" i="9"/>
  <c r="R389" i="9"/>
  <c r="P389" i="9"/>
  <c r="O389" i="9"/>
  <c r="U389" i="9" s="1"/>
  <c r="N389" i="9"/>
  <c r="M389" i="9"/>
  <c r="S389" i="9" s="1"/>
  <c r="L389" i="9"/>
  <c r="H389" i="9"/>
  <c r="G389" i="9"/>
  <c r="F389" i="9"/>
  <c r="E389" i="9"/>
  <c r="D389" i="9"/>
  <c r="U388" i="9"/>
  <c r="S388" i="9"/>
  <c r="P388" i="9"/>
  <c r="V388" i="9" s="1"/>
  <c r="O388" i="9"/>
  <c r="N388" i="9"/>
  <c r="M388" i="9"/>
  <c r="L388" i="9"/>
  <c r="R388" i="9" s="1"/>
  <c r="H388" i="9"/>
  <c r="G388" i="9"/>
  <c r="G390" i="9" s="1"/>
  <c r="F388" i="9"/>
  <c r="E388" i="9"/>
  <c r="E390" i="9" s="1"/>
  <c r="D388" i="9"/>
  <c r="V387" i="9"/>
  <c r="T387" i="9"/>
  <c r="R387" i="9"/>
  <c r="P387" i="9"/>
  <c r="O387" i="9"/>
  <c r="N387" i="9"/>
  <c r="M387" i="9"/>
  <c r="L387" i="9"/>
  <c r="H387" i="9"/>
  <c r="H390" i="9" s="1"/>
  <c r="G387" i="9"/>
  <c r="F387" i="9"/>
  <c r="F390" i="9" s="1"/>
  <c r="E387" i="9"/>
  <c r="D387" i="9"/>
  <c r="S386" i="9"/>
  <c r="P386" i="9"/>
  <c r="V386" i="9" s="1"/>
  <c r="O386" i="9"/>
  <c r="N386" i="9"/>
  <c r="T386" i="9" s="1"/>
  <c r="M386" i="9"/>
  <c r="L386" i="9"/>
  <c r="R386" i="9" s="1"/>
  <c r="H386" i="9"/>
  <c r="G386" i="9"/>
  <c r="U386" i="9" s="1"/>
  <c r="F386" i="9"/>
  <c r="E386" i="9"/>
  <c r="D386" i="9"/>
  <c r="N385" i="9"/>
  <c r="G385" i="9"/>
  <c r="V384" i="9"/>
  <c r="T384" i="9"/>
  <c r="R384" i="9"/>
  <c r="P384" i="9"/>
  <c r="O384" i="9"/>
  <c r="U384" i="9" s="1"/>
  <c r="N384" i="9"/>
  <c r="M384" i="9"/>
  <c r="S384" i="9" s="1"/>
  <c r="L384" i="9"/>
  <c r="H384" i="9"/>
  <c r="G384" i="9"/>
  <c r="F384" i="9"/>
  <c r="E384" i="9"/>
  <c r="D384" i="9"/>
  <c r="U383" i="9"/>
  <c r="S383" i="9"/>
  <c r="P383" i="9"/>
  <c r="V383" i="9" s="1"/>
  <c r="O383" i="9"/>
  <c r="O385" i="9" s="1"/>
  <c r="N383" i="9"/>
  <c r="T383" i="9" s="1"/>
  <c r="M383" i="9"/>
  <c r="M385" i="9" s="1"/>
  <c r="L383" i="9"/>
  <c r="R383" i="9" s="1"/>
  <c r="H383" i="9"/>
  <c r="H385" i="9" s="1"/>
  <c r="G383" i="9"/>
  <c r="F383" i="9"/>
  <c r="F385" i="9" s="1"/>
  <c r="E383" i="9"/>
  <c r="E385" i="9" s="1"/>
  <c r="D385" i="9" s="1"/>
  <c r="D383" i="9"/>
  <c r="V382" i="9"/>
  <c r="T382" i="9"/>
  <c r="R382" i="9"/>
  <c r="P382" i="9"/>
  <c r="O382" i="9"/>
  <c r="U382" i="9" s="1"/>
  <c r="N382" i="9"/>
  <c r="M382" i="9"/>
  <c r="S382" i="9" s="1"/>
  <c r="L382" i="9"/>
  <c r="H382" i="9"/>
  <c r="G382" i="9"/>
  <c r="F382" i="9"/>
  <c r="E382" i="9"/>
  <c r="D382" i="9"/>
  <c r="O381" i="9"/>
  <c r="H381" i="9"/>
  <c r="U380" i="9"/>
  <c r="S380" i="9"/>
  <c r="P380" i="9"/>
  <c r="V380" i="9" s="1"/>
  <c r="O380" i="9"/>
  <c r="N380" i="9"/>
  <c r="T380" i="9" s="1"/>
  <c r="M380" i="9"/>
  <c r="L380" i="9"/>
  <c r="R380" i="9" s="1"/>
  <c r="H380" i="9"/>
  <c r="G380" i="9"/>
  <c r="F380" i="9"/>
  <c r="E380" i="9"/>
  <c r="D380" i="9"/>
  <c r="V379" i="9"/>
  <c r="T379" i="9"/>
  <c r="R379" i="9"/>
  <c r="P379" i="9"/>
  <c r="P381" i="9" s="1"/>
  <c r="O379" i="9"/>
  <c r="U379" i="9" s="1"/>
  <c r="N379" i="9"/>
  <c r="N381" i="9" s="1"/>
  <c r="M379" i="9"/>
  <c r="S379" i="9" s="1"/>
  <c r="L379" i="9"/>
  <c r="H379" i="9"/>
  <c r="G379" i="9"/>
  <c r="G381" i="9" s="1"/>
  <c r="F379" i="9"/>
  <c r="F381" i="9" s="1"/>
  <c r="E379" i="9"/>
  <c r="E381" i="9" s="1"/>
  <c r="D379" i="9"/>
  <c r="U378" i="9"/>
  <c r="S378" i="9"/>
  <c r="P378" i="9"/>
  <c r="V378" i="9" s="1"/>
  <c r="O378" i="9"/>
  <c r="N378" i="9"/>
  <c r="T378" i="9" s="1"/>
  <c r="M378" i="9"/>
  <c r="L378" i="9"/>
  <c r="R378" i="9" s="1"/>
  <c r="H378" i="9"/>
  <c r="G378" i="9"/>
  <c r="F378" i="9"/>
  <c r="E378" i="9"/>
  <c r="D378" i="9"/>
  <c r="P377" i="9"/>
  <c r="V376" i="9"/>
  <c r="T376" i="9"/>
  <c r="R376" i="9"/>
  <c r="P376" i="9"/>
  <c r="O376" i="9"/>
  <c r="U376" i="9" s="1"/>
  <c r="N376" i="9"/>
  <c r="M376" i="9"/>
  <c r="S376" i="9" s="1"/>
  <c r="L376" i="9"/>
  <c r="H376" i="9"/>
  <c r="G376" i="9"/>
  <c r="F376" i="9"/>
  <c r="E376" i="9"/>
  <c r="D376" i="9"/>
  <c r="U375" i="9"/>
  <c r="S375" i="9"/>
  <c r="P375" i="9"/>
  <c r="V375" i="9" s="1"/>
  <c r="O375" i="9"/>
  <c r="N375" i="9"/>
  <c r="T375" i="9" s="1"/>
  <c r="M375" i="9"/>
  <c r="L375" i="9"/>
  <c r="R375" i="9" s="1"/>
  <c r="H375" i="9"/>
  <c r="G375" i="9"/>
  <c r="F375" i="9"/>
  <c r="E375" i="9"/>
  <c r="D375" i="9"/>
  <c r="V374" i="9"/>
  <c r="T374" i="9"/>
  <c r="R374" i="9"/>
  <c r="P374" i="9"/>
  <c r="O374" i="9"/>
  <c r="U374" i="9" s="1"/>
  <c r="N374" i="9"/>
  <c r="M374" i="9"/>
  <c r="S374" i="9" s="1"/>
  <c r="L374" i="9"/>
  <c r="H374" i="9"/>
  <c r="G374" i="9"/>
  <c r="F374" i="9"/>
  <c r="E374" i="9"/>
  <c r="D374" i="9"/>
  <c r="U373" i="9"/>
  <c r="S373" i="9"/>
  <c r="P373" i="9"/>
  <c r="V373" i="9" s="1"/>
  <c r="O373" i="9"/>
  <c r="N373" i="9"/>
  <c r="T373" i="9" s="1"/>
  <c r="M373" i="9"/>
  <c r="L373" i="9"/>
  <c r="R373" i="9" s="1"/>
  <c r="H373" i="9"/>
  <c r="G373" i="9"/>
  <c r="F373" i="9"/>
  <c r="E373" i="9"/>
  <c r="D373" i="9"/>
  <c r="V372" i="9"/>
  <c r="T372" i="9"/>
  <c r="R372" i="9"/>
  <c r="P372" i="9"/>
  <c r="O372" i="9"/>
  <c r="U372" i="9" s="1"/>
  <c r="N372" i="9"/>
  <c r="M372" i="9"/>
  <c r="S372" i="9" s="1"/>
  <c r="L372" i="9"/>
  <c r="H372" i="9"/>
  <c r="G372" i="9"/>
  <c r="F372" i="9"/>
  <c r="E372" i="9"/>
  <c r="D372" i="9"/>
  <c r="U371" i="9"/>
  <c r="S371" i="9"/>
  <c r="P371" i="9"/>
  <c r="V371" i="9" s="1"/>
  <c r="O371" i="9"/>
  <c r="N371" i="9"/>
  <c r="M371" i="9"/>
  <c r="L371" i="9"/>
  <c r="R371" i="9" s="1"/>
  <c r="H371" i="9"/>
  <c r="G371" i="9"/>
  <c r="F371" i="9"/>
  <c r="E371" i="9"/>
  <c r="E377" i="9" s="1"/>
  <c r="D371" i="9"/>
  <c r="V370" i="9"/>
  <c r="T370" i="9"/>
  <c r="R370" i="9"/>
  <c r="P370" i="9"/>
  <c r="O370" i="9"/>
  <c r="U370" i="9" s="1"/>
  <c r="N370" i="9"/>
  <c r="M370" i="9"/>
  <c r="S370" i="9" s="1"/>
  <c r="L370" i="9"/>
  <c r="H370" i="9"/>
  <c r="G370" i="9"/>
  <c r="F370" i="9"/>
  <c r="E370" i="9"/>
  <c r="D370" i="9"/>
  <c r="F369" i="9"/>
  <c r="U368" i="9"/>
  <c r="S368" i="9"/>
  <c r="P368" i="9"/>
  <c r="V368" i="9" s="1"/>
  <c r="O368" i="9"/>
  <c r="N368" i="9"/>
  <c r="T368" i="9" s="1"/>
  <c r="M368" i="9"/>
  <c r="L368" i="9"/>
  <c r="R368" i="9" s="1"/>
  <c r="H368" i="9"/>
  <c r="G368" i="9"/>
  <c r="F368" i="9"/>
  <c r="E368" i="9"/>
  <c r="D368" i="9"/>
  <c r="V367" i="9"/>
  <c r="T367" i="9"/>
  <c r="R367" i="9"/>
  <c r="P367" i="9"/>
  <c r="O367" i="9"/>
  <c r="N367" i="9"/>
  <c r="M367" i="9"/>
  <c r="S367" i="9" s="1"/>
  <c r="L367" i="9"/>
  <c r="H367" i="9"/>
  <c r="H369" i="9" s="1"/>
  <c r="G367" i="9"/>
  <c r="F367" i="9"/>
  <c r="E367" i="9"/>
  <c r="D367" i="9"/>
  <c r="U366" i="9"/>
  <c r="S366" i="9"/>
  <c r="P366" i="9"/>
  <c r="V366" i="9" s="1"/>
  <c r="O366" i="9"/>
  <c r="N366" i="9"/>
  <c r="T366" i="9" s="1"/>
  <c r="M366" i="9"/>
  <c r="L366" i="9"/>
  <c r="R366" i="9" s="1"/>
  <c r="H366" i="9"/>
  <c r="G366" i="9"/>
  <c r="F366" i="9"/>
  <c r="E366" i="9"/>
  <c r="D366" i="9"/>
  <c r="N365" i="9"/>
  <c r="G365" i="9"/>
  <c r="V364" i="9"/>
  <c r="T364" i="9"/>
  <c r="R364" i="9"/>
  <c r="P364" i="9"/>
  <c r="O364" i="9"/>
  <c r="U364" i="9" s="1"/>
  <c r="N364" i="9"/>
  <c r="M364" i="9"/>
  <c r="S364" i="9" s="1"/>
  <c r="L364" i="9"/>
  <c r="H364" i="9"/>
  <c r="G364" i="9"/>
  <c r="F364" i="9"/>
  <c r="E364" i="9"/>
  <c r="D364" i="9"/>
  <c r="U363" i="9"/>
  <c r="S363" i="9"/>
  <c r="P363" i="9"/>
  <c r="V363" i="9" s="1"/>
  <c r="O363" i="9"/>
  <c r="O365" i="9" s="1"/>
  <c r="N363" i="9"/>
  <c r="T363" i="9" s="1"/>
  <c r="M363" i="9"/>
  <c r="M365" i="9" s="1"/>
  <c r="L363" i="9"/>
  <c r="R363" i="9" s="1"/>
  <c r="H363" i="9"/>
  <c r="H365" i="9" s="1"/>
  <c r="G363" i="9"/>
  <c r="F363" i="9"/>
  <c r="F365" i="9" s="1"/>
  <c r="E363" i="9"/>
  <c r="E365" i="9" s="1"/>
  <c r="D363" i="9"/>
  <c r="V362" i="9"/>
  <c r="T362" i="9"/>
  <c r="R362" i="9"/>
  <c r="P362" i="9"/>
  <c r="O362" i="9"/>
  <c r="U362" i="9" s="1"/>
  <c r="N362" i="9"/>
  <c r="M362" i="9"/>
  <c r="S362" i="9" s="1"/>
  <c r="L362" i="9"/>
  <c r="H362" i="9"/>
  <c r="G362" i="9"/>
  <c r="F362" i="9"/>
  <c r="E362" i="9"/>
  <c r="D362" i="9"/>
  <c r="O361" i="9"/>
  <c r="H361" i="9"/>
  <c r="U360" i="9"/>
  <c r="S360" i="9"/>
  <c r="P360" i="9"/>
  <c r="V360" i="9" s="1"/>
  <c r="O360" i="9"/>
  <c r="N360" i="9"/>
  <c r="T360" i="9" s="1"/>
  <c r="M360" i="9"/>
  <c r="L360" i="9"/>
  <c r="R360" i="9" s="1"/>
  <c r="H360" i="9"/>
  <c r="G360" i="9"/>
  <c r="F360" i="9"/>
  <c r="E360" i="9"/>
  <c r="D360" i="9"/>
  <c r="V359" i="9"/>
  <c r="T359" i="9"/>
  <c r="R359" i="9"/>
  <c r="P359" i="9"/>
  <c r="P361" i="9" s="1"/>
  <c r="O359" i="9"/>
  <c r="U359" i="9" s="1"/>
  <c r="N359" i="9"/>
  <c r="N361" i="9" s="1"/>
  <c r="M359" i="9"/>
  <c r="S359" i="9" s="1"/>
  <c r="L359" i="9"/>
  <c r="H359" i="9"/>
  <c r="G359" i="9"/>
  <c r="G361" i="9" s="1"/>
  <c r="F359" i="9"/>
  <c r="F361" i="9" s="1"/>
  <c r="E359" i="9"/>
  <c r="E361" i="9" s="1"/>
  <c r="D361" i="9" s="1"/>
  <c r="D359" i="9"/>
  <c r="P358" i="9"/>
  <c r="V358" i="9" s="1"/>
  <c r="O358" i="9"/>
  <c r="U358" i="9" s="1"/>
  <c r="N358" i="9"/>
  <c r="T358" i="9" s="1"/>
  <c r="M358" i="9"/>
  <c r="S358" i="9" s="1"/>
  <c r="L358" i="9"/>
  <c r="R358" i="9" s="1"/>
  <c r="H358" i="9"/>
  <c r="G358" i="9"/>
  <c r="F358" i="9"/>
  <c r="E358" i="9"/>
  <c r="D358" i="9"/>
  <c r="O357" i="9"/>
  <c r="H357" i="9"/>
  <c r="F357" i="9"/>
  <c r="U356" i="9"/>
  <c r="S356" i="9"/>
  <c r="P356" i="9"/>
  <c r="V356" i="9" s="1"/>
  <c r="O356" i="9"/>
  <c r="N356" i="9"/>
  <c r="T356" i="9" s="1"/>
  <c r="M356" i="9"/>
  <c r="L356" i="9"/>
  <c r="R356" i="9" s="1"/>
  <c r="H356" i="9"/>
  <c r="G356" i="9"/>
  <c r="F356" i="9"/>
  <c r="E356" i="9"/>
  <c r="D356" i="9"/>
  <c r="V355" i="9"/>
  <c r="T355" i="9"/>
  <c r="R355" i="9"/>
  <c r="P355" i="9"/>
  <c r="O355" i="9"/>
  <c r="U355" i="9" s="1"/>
  <c r="N355" i="9"/>
  <c r="N357" i="9" s="1"/>
  <c r="M355" i="9"/>
  <c r="L355" i="9"/>
  <c r="H355" i="9"/>
  <c r="G355" i="9"/>
  <c r="G357" i="9" s="1"/>
  <c r="F355" i="9"/>
  <c r="E355" i="9"/>
  <c r="D355" i="9"/>
  <c r="U354" i="9"/>
  <c r="S354" i="9"/>
  <c r="P354" i="9"/>
  <c r="V354" i="9" s="1"/>
  <c r="O354" i="9"/>
  <c r="N354" i="9"/>
  <c r="T354" i="9" s="1"/>
  <c r="M354" i="9"/>
  <c r="L354" i="9"/>
  <c r="R354" i="9" s="1"/>
  <c r="H354" i="9"/>
  <c r="G354" i="9"/>
  <c r="F354" i="9"/>
  <c r="E354" i="9"/>
  <c r="D354" i="9"/>
  <c r="N353" i="9"/>
  <c r="V352" i="9"/>
  <c r="T352" i="9"/>
  <c r="R352" i="9"/>
  <c r="P352" i="9"/>
  <c r="O352" i="9"/>
  <c r="U352" i="9" s="1"/>
  <c r="N352" i="9"/>
  <c r="M352" i="9"/>
  <c r="S352" i="9" s="1"/>
  <c r="L352" i="9"/>
  <c r="H352" i="9"/>
  <c r="G352" i="9"/>
  <c r="F352" i="9"/>
  <c r="E352" i="9"/>
  <c r="D352" i="9"/>
  <c r="U351" i="9"/>
  <c r="S351" i="9"/>
  <c r="P351" i="9"/>
  <c r="O351" i="9"/>
  <c r="N351" i="9"/>
  <c r="T351" i="9" s="1"/>
  <c r="M351" i="9"/>
  <c r="L351" i="9"/>
  <c r="R351" i="9" s="1"/>
  <c r="H351" i="9"/>
  <c r="G351" i="9"/>
  <c r="F351" i="9"/>
  <c r="E351" i="9"/>
  <c r="E353" i="9" s="1"/>
  <c r="D351" i="9"/>
  <c r="V350" i="9"/>
  <c r="T350" i="9"/>
  <c r="R350" i="9"/>
  <c r="P350" i="9"/>
  <c r="O350" i="9"/>
  <c r="U350" i="9" s="1"/>
  <c r="N350" i="9"/>
  <c r="M350" i="9"/>
  <c r="S350" i="9" s="1"/>
  <c r="L350" i="9"/>
  <c r="H350" i="9"/>
  <c r="G350" i="9"/>
  <c r="F350" i="9"/>
  <c r="E350" i="9"/>
  <c r="D350" i="9"/>
  <c r="U349" i="9"/>
  <c r="S349" i="9"/>
  <c r="P349" i="9"/>
  <c r="V349" i="9" s="1"/>
  <c r="O349" i="9"/>
  <c r="N349" i="9"/>
  <c r="T349" i="9" s="1"/>
  <c r="M349" i="9"/>
  <c r="M353" i="9" s="1"/>
  <c r="L349" i="9"/>
  <c r="R349" i="9" s="1"/>
  <c r="H349" i="9"/>
  <c r="G349" i="9"/>
  <c r="G353" i="9" s="1"/>
  <c r="F349" i="9"/>
  <c r="F353" i="9" s="1"/>
  <c r="E349" i="9"/>
  <c r="D349" i="9"/>
  <c r="V348" i="9"/>
  <c r="T348" i="9"/>
  <c r="R348" i="9"/>
  <c r="P348" i="9"/>
  <c r="O348" i="9"/>
  <c r="U348" i="9" s="1"/>
  <c r="N348" i="9"/>
  <c r="M348" i="9"/>
  <c r="S348" i="9" s="1"/>
  <c r="L348" i="9"/>
  <c r="H348" i="9"/>
  <c r="G348" i="9"/>
  <c r="F348" i="9"/>
  <c r="E348" i="9"/>
  <c r="D348" i="9"/>
  <c r="O347" i="9"/>
  <c r="M347" i="9"/>
  <c r="U346" i="9"/>
  <c r="S346" i="9"/>
  <c r="P346" i="9"/>
  <c r="V346" i="9" s="1"/>
  <c r="O346" i="9"/>
  <c r="N346" i="9"/>
  <c r="T346" i="9" s="1"/>
  <c r="M346" i="9"/>
  <c r="L346" i="9"/>
  <c r="R346" i="9" s="1"/>
  <c r="H346" i="9"/>
  <c r="G346" i="9"/>
  <c r="F346" i="9"/>
  <c r="E346" i="9"/>
  <c r="D346" i="9"/>
  <c r="V345" i="9"/>
  <c r="T345" i="9"/>
  <c r="R345" i="9"/>
  <c r="P345" i="9"/>
  <c r="P347" i="9" s="1"/>
  <c r="O345" i="9"/>
  <c r="U345" i="9" s="1"/>
  <c r="N345" i="9"/>
  <c r="M345" i="9"/>
  <c r="S345" i="9" s="1"/>
  <c r="L345" i="9"/>
  <c r="H345" i="9"/>
  <c r="H347" i="9" s="1"/>
  <c r="G345" i="9"/>
  <c r="F345" i="9"/>
  <c r="F347" i="9" s="1"/>
  <c r="E345" i="9"/>
  <c r="E347" i="9" s="1"/>
  <c r="D345" i="9"/>
  <c r="U344" i="9"/>
  <c r="S344" i="9"/>
  <c r="P344" i="9"/>
  <c r="V344" i="9" s="1"/>
  <c r="O344" i="9"/>
  <c r="N344" i="9"/>
  <c r="T344" i="9" s="1"/>
  <c r="M344" i="9"/>
  <c r="L344" i="9"/>
  <c r="R344" i="9" s="1"/>
  <c r="H344" i="9"/>
  <c r="G344" i="9"/>
  <c r="F344" i="9"/>
  <c r="E344" i="9"/>
  <c r="D344" i="9"/>
  <c r="V342" i="9"/>
  <c r="T342" i="9"/>
  <c r="R342" i="9"/>
  <c r="P342" i="9"/>
  <c r="O342" i="9"/>
  <c r="U342" i="9" s="1"/>
  <c r="N342" i="9"/>
  <c r="M342" i="9"/>
  <c r="S342" i="9" s="1"/>
  <c r="L342" i="9"/>
  <c r="H342" i="9"/>
  <c r="G342" i="9"/>
  <c r="F342" i="9"/>
  <c r="E342" i="9"/>
  <c r="D342" i="9"/>
  <c r="U341" i="9"/>
  <c r="S341" i="9"/>
  <c r="P341" i="9"/>
  <c r="V341" i="9" s="1"/>
  <c r="O341" i="9"/>
  <c r="N341" i="9"/>
  <c r="T341" i="9" s="1"/>
  <c r="M341" i="9"/>
  <c r="L341" i="9"/>
  <c r="R341" i="9" s="1"/>
  <c r="H341" i="9"/>
  <c r="G341" i="9"/>
  <c r="F341" i="9"/>
  <c r="E341" i="9"/>
  <c r="E343" i="9" s="1"/>
  <c r="D341" i="9"/>
  <c r="V340" i="9"/>
  <c r="T340" i="9"/>
  <c r="R340" i="9"/>
  <c r="P340" i="9"/>
  <c r="O340" i="9"/>
  <c r="U340" i="9" s="1"/>
  <c r="N340" i="9"/>
  <c r="M340" i="9"/>
  <c r="S340" i="9" s="1"/>
  <c r="L340" i="9"/>
  <c r="H340" i="9"/>
  <c r="G340" i="9"/>
  <c r="F340" i="9"/>
  <c r="E340" i="9"/>
  <c r="D340" i="9"/>
  <c r="U339" i="9"/>
  <c r="S339" i="9"/>
  <c r="P339" i="9"/>
  <c r="V339" i="9" s="1"/>
  <c r="O339" i="9"/>
  <c r="N339" i="9"/>
  <c r="M339" i="9"/>
  <c r="L339" i="9"/>
  <c r="R339" i="9" s="1"/>
  <c r="H339" i="9"/>
  <c r="G339" i="9"/>
  <c r="G343" i="9" s="1"/>
  <c r="F339" i="9"/>
  <c r="E339" i="9"/>
  <c r="D339" i="9"/>
  <c r="V338" i="9"/>
  <c r="T338" i="9"/>
  <c r="R338" i="9"/>
  <c r="P338" i="9"/>
  <c r="O338" i="9"/>
  <c r="N338" i="9"/>
  <c r="M338" i="9"/>
  <c r="L338" i="9"/>
  <c r="H338" i="9"/>
  <c r="H343" i="9" s="1"/>
  <c r="G338" i="9"/>
  <c r="F338" i="9"/>
  <c r="E338" i="9"/>
  <c r="D338" i="9"/>
  <c r="S337" i="9"/>
  <c r="P337" i="9"/>
  <c r="V337" i="9" s="1"/>
  <c r="O337" i="9"/>
  <c r="N337" i="9"/>
  <c r="T337" i="9" s="1"/>
  <c r="M337" i="9"/>
  <c r="L337" i="9"/>
  <c r="R337" i="9" s="1"/>
  <c r="H337" i="9"/>
  <c r="G337" i="9"/>
  <c r="U337" i="9" s="1"/>
  <c r="F337" i="9"/>
  <c r="E337" i="9"/>
  <c r="D337" i="9"/>
  <c r="V335" i="9"/>
  <c r="T335" i="9"/>
  <c r="R335" i="9"/>
  <c r="P335" i="9"/>
  <c r="O335" i="9"/>
  <c r="U335" i="9" s="1"/>
  <c r="N335" i="9"/>
  <c r="M335" i="9"/>
  <c r="L335" i="9"/>
  <c r="H335" i="9"/>
  <c r="G335" i="9"/>
  <c r="F335" i="9"/>
  <c r="F336" i="9" s="1"/>
  <c r="E335" i="9"/>
  <c r="D335" i="9"/>
  <c r="U334" i="9"/>
  <c r="S334" i="9"/>
  <c r="P334" i="9"/>
  <c r="V334" i="9" s="1"/>
  <c r="O334" i="9"/>
  <c r="O336" i="9" s="1"/>
  <c r="N334" i="9"/>
  <c r="M334" i="9"/>
  <c r="L334" i="9"/>
  <c r="R334" i="9" s="1"/>
  <c r="H334" i="9"/>
  <c r="H336" i="9" s="1"/>
  <c r="G334" i="9"/>
  <c r="G336" i="9" s="1"/>
  <c r="F334" i="9"/>
  <c r="E334" i="9"/>
  <c r="E336" i="9" s="1"/>
  <c r="D334" i="9"/>
  <c r="V333" i="9"/>
  <c r="T333" i="9"/>
  <c r="R333" i="9"/>
  <c r="P333" i="9"/>
  <c r="O333" i="9"/>
  <c r="U333" i="9" s="1"/>
  <c r="N333" i="9"/>
  <c r="M333" i="9"/>
  <c r="S333" i="9" s="1"/>
  <c r="L333" i="9"/>
  <c r="H333" i="9"/>
  <c r="G333" i="9"/>
  <c r="F333" i="9"/>
  <c r="E333" i="9"/>
  <c r="D333" i="9"/>
  <c r="O332" i="9"/>
  <c r="U331" i="9"/>
  <c r="S331" i="9"/>
  <c r="P331" i="9"/>
  <c r="V331" i="9" s="1"/>
  <c r="O331" i="9"/>
  <c r="N331" i="9"/>
  <c r="T331" i="9" s="1"/>
  <c r="M331" i="9"/>
  <c r="L331" i="9"/>
  <c r="R331" i="9" s="1"/>
  <c r="H331" i="9"/>
  <c r="G331" i="9"/>
  <c r="F331" i="9"/>
  <c r="E331" i="9"/>
  <c r="D331" i="9"/>
  <c r="V330" i="9"/>
  <c r="T330" i="9"/>
  <c r="R330" i="9"/>
  <c r="P330" i="9"/>
  <c r="O330" i="9"/>
  <c r="U330" i="9" s="1"/>
  <c r="N330" i="9"/>
  <c r="M330" i="9"/>
  <c r="L330" i="9"/>
  <c r="H330" i="9"/>
  <c r="H332" i="9" s="1"/>
  <c r="G330" i="9"/>
  <c r="F330" i="9"/>
  <c r="F332" i="9" s="1"/>
  <c r="E330" i="9"/>
  <c r="D330" i="9"/>
  <c r="U329" i="9"/>
  <c r="S329" i="9"/>
  <c r="P329" i="9"/>
  <c r="O329" i="9"/>
  <c r="N329" i="9"/>
  <c r="M329" i="9"/>
  <c r="L329" i="9"/>
  <c r="R329" i="9" s="1"/>
  <c r="H329" i="9"/>
  <c r="G329" i="9"/>
  <c r="F329" i="9"/>
  <c r="E329" i="9"/>
  <c r="E332" i="9" s="1"/>
  <c r="D329" i="9"/>
  <c r="V328" i="9"/>
  <c r="T328" i="9"/>
  <c r="R328" i="9"/>
  <c r="P328" i="9"/>
  <c r="O328" i="9"/>
  <c r="U328" i="9" s="1"/>
  <c r="N328" i="9"/>
  <c r="M328" i="9"/>
  <c r="S328" i="9" s="1"/>
  <c r="L328" i="9"/>
  <c r="H328" i="9"/>
  <c r="G328" i="9"/>
  <c r="F328" i="9"/>
  <c r="E328" i="9"/>
  <c r="D328" i="9"/>
  <c r="M327" i="9"/>
  <c r="U326" i="9"/>
  <c r="S326" i="9"/>
  <c r="P326" i="9"/>
  <c r="O326" i="9"/>
  <c r="N326" i="9"/>
  <c r="T326" i="9" s="1"/>
  <c r="M326" i="9"/>
  <c r="L326" i="9"/>
  <c r="R326" i="9" s="1"/>
  <c r="H326" i="9"/>
  <c r="G326" i="9"/>
  <c r="F326" i="9"/>
  <c r="E326" i="9"/>
  <c r="E327" i="9" s="1"/>
  <c r="D326" i="9"/>
  <c r="V325" i="9"/>
  <c r="T325" i="9"/>
  <c r="R325" i="9"/>
  <c r="P325" i="9"/>
  <c r="O325" i="9"/>
  <c r="N325" i="9"/>
  <c r="M325" i="9"/>
  <c r="S325" i="9" s="1"/>
  <c r="L325" i="9"/>
  <c r="H325" i="9"/>
  <c r="H327" i="9" s="1"/>
  <c r="G325" i="9"/>
  <c r="F325" i="9"/>
  <c r="F327" i="9" s="1"/>
  <c r="E325" i="9"/>
  <c r="D325" i="9"/>
  <c r="U324" i="9"/>
  <c r="S324" i="9"/>
  <c r="P324" i="9"/>
  <c r="V324" i="9" s="1"/>
  <c r="O324" i="9"/>
  <c r="N324" i="9"/>
  <c r="T324" i="9" s="1"/>
  <c r="M324" i="9"/>
  <c r="L324" i="9"/>
  <c r="R324" i="9" s="1"/>
  <c r="H324" i="9"/>
  <c r="G324" i="9"/>
  <c r="F324" i="9"/>
  <c r="E324" i="9"/>
  <c r="D324" i="9"/>
  <c r="V322" i="9"/>
  <c r="T322" i="9"/>
  <c r="R322" i="9"/>
  <c r="P322" i="9"/>
  <c r="O322" i="9"/>
  <c r="N322" i="9"/>
  <c r="M322" i="9"/>
  <c r="S322" i="9" s="1"/>
  <c r="L322" i="9"/>
  <c r="H322" i="9"/>
  <c r="H323" i="9" s="1"/>
  <c r="G322" i="9"/>
  <c r="F322" i="9"/>
  <c r="E322" i="9"/>
  <c r="D322" i="9"/>
  <c r="U321" i="9"/>
  <c r="S321" i="9"/>
  <c r="P321" i="9"/>
  <c r="V321" i="9" s="1"/>
  <c r="O321" i="9"/>
  <c r="N321" i="9"/>
  <c r="M321" i="9"/>
  <c r="M323" i="9" s="1"/>
  <c r="L321" i="9"/>
  <c r="R321" i="9" s="1"/>
  <c r="H321" i="9"/>
  <c r="G321" i="9"/>
  <c r="G323" i="9" s="1"/>
  <c r="F321" i="9"/>
  <c r="F323" i="9" s="1"/>
  <c r="E321" i="9"/>
  <c r="E323" i="9" s="1"/>
  <c r="D321" i="9"/>
  <c r="V320" i="9"/>
  <c r="T320" i="9"/>
  <c r="R320" i="9"/>
  <c r="P320" i="9"/>
  <c r="O320" i="9"/>
  <c r="U320" i="9" s="1"/>
  <c r="N320" i="9"/>
  <c r="M320" i="9"/>
  <c r="S320" i="9" s="1"/>
  <c r="L320" i="9"/>
  <c r="H320" i="9"/>
  <c r="G320" i="9"/>
  <c r="F320" i="9"/>
  <c r="E320" i="9"/>
  <c r="D320" i="9"/>
  <c r="S318" i="9"/>
  <c r="P318" i="9"/>
  <c r="V318" i="9" s="1"/>
  <c r="O318" i="9"/>
  <c r="N318" i="9"/>
  <c r="T318" i="9" s="1"/>
  <c r="M318" i="9"/>
  <c r="L318" i="9"/>
  <c r="R318" i="9" s="1"/>
  <c r="H318" i="9"/>
  <c r="G318" i="9"/>
  <c r="U318" i="9" s="1"/>
  <c r="F318" i="9"/>
  <c r="E318" i="9"/>
  <c r="D318" i="9"/>
  <c r="T317" i="9"/>
  <c r="R317" i="9"/>
  <c r="P317" i="9"/>
  <c r="V317" i="9" s="1"/>
  <c r="O317" i="9"/>
  <c r="U317" i="9" s="1"/>
  <c r="N317" i="9"/>
  <c r="M317" i="9"/>
  <c r="S317" i="9" s="1"/>
  <c r="L317" i="9"/>
  <c r="H317" i="9"/>
  <c r="G317" i="9"/>
  <c r="F317" i="9"/>
  <c r="E317" i="9"/>
  <c r="D317" i="9"/>
  <c r="S316" i="9"/>
  <c r="P316" i="9"/>
  <c r="V316" i="9" s="1"/>
  <c r="O316" i="9"/>
  <c r="U316" i="9" s="1"/>
  <c r="N316" i="9"/>
  <c r="T316" i="9" s="1"/>
  <c r="M316" i="9"/>
  <c r="L316" i="9"/>
  <c r="R316" i="9" s="1"/>
  <c r="H316" i="9"/>
  <c r="G316" i="9"/>
  <c r="F316" i="9"/>
  <c r="E316" i="9"/>
  <c r="D316" i="9"/>
  <c r="V315" i="9"/>
  <c r="T315" i="9"/>
  <c r="R315" i="9"/>
  <c r="P315" i="9"/>
  <c r="O315" i="9"/>
  <c r="U315" i="9" s="1"/>
  <c r="N315" i="9"/>
  <c r="M315" i="9"/>
  <c r="S315" i="9" s="1"/>
  <c r="L315" i="9"/>
  <c r="H315" i="9"/>
  <c r="G315" i="9"/>
  <c r="F315" i="9"/>
  <c r="E315" i="9"/>
  <c r="D315" i="9"/>
  <c r="T314" i="9"/>
  <c r="S314" i="9"/>
  <c r="P314" i="9"/>
  <c r="V314" i="9" s="1"/>
  <c r="O314" i="9"/>
  <c r="U314" i="9" s="1"/>
  <c r="N314" i="9"/>
  <c r="M314" i="9"/>
  <c r="L314" i="9"/>
  <c r="R314" i="9" s="1"/>
  <c r="H314" i="9"/>
  <c r="G314" i="9"/>
  <c r="F314" i="9"/>
  <c r="E314" i="9"/>
  <c r="D314" i="9"/>
  <c r="V313" i="9"/>
  <c r="S313" i="9"/>
  <c r="R313" i="9"/>
  <c r="P313" i="9"/>
  <c r="O313" i="9"/>
  <c r="U313" i="9" s="1"/>
  <c r="N313" i="9"/>
  <c r="M313" i="9"/>
  <c r="L313" i="9"/>
  <c r="H313" i="9"/>
  <c r="H319" i="9" s="1"/>
  <c r="G313" i="9"/>
  <c r="F313" i="9"/>
  <c r="E313" i="9"/>
  <c r="D313" i="9"/>
  <c r="V312" i="9"/>
  <c r="R312" i="9"/>
  <c r="P312" i="9"/>
  <c r="O312" i="9"/>
  <c r="N312" i="9"/>
  <c r="T312" i="9" s="1"/>
  <c r="M312" i="9"/>
  <c r="S312" i="9" s="1"/>
  <c r="L312" i="9"/>
  <c r="H312" i="9"/>
  <c r="G312" i="9"/>
  <c r="U312" i="9" s="1"/>
  <c r="F312" i="9"/>
  <c r="E312" i="9"/>
  <c r="D312" i="9"/>
  <c r="V310" i="9"/>
  <c r="S310" i="9"/>
  <c r="P310" i="9"/>
  <c r="O310" i="9"/>
  <c r="N310" i="9"/>
  <c r="T310" i="9" s="1"/>
  <c r="M310" i="9"/>
  <c r="L310" i="9"/>
  <c r="H310" i="9"/>
  <c r="G310" i="9"/>
  <c r="F310" i="9"/>
  <c r="E310" i="9"/>
  <c r="D310" i="9"/>
  <c r="R310" i="9" s="1"/>
  <c r="V309" i="9"/>
  <c r="R309" i="9"/>
  <c r="P309" i="9"/>
  <c r="O309" i="9"/>
  <c r="N309" i="9"/>
  <c r="T309" i="9" s="1"/>
  <c r="M309" i="9"/>
  <c r="S309" i="9" s="1"/>
  <c r="L309" i="9"/>
  <c r="H309" i="9"/>
  <c r="G309" i="9"/>
  <c r="U309" i="9" s="1"/>
  <c r="F309" i="9"/>
  <c r="E309" i="9"/>
  <c r="D309" i="9"/>
  <c r="U308" i="9"/>
  <c r="T308" i="9"/>
  <c r="R308" i="9"/>
  <c r="P308" i="9"/>
  <c r="V308" i="9" s="1"/>
  <c r="O308" i="9"/>
  <c r="N308" i="9"/>
  <c r="M308" i="9"/>
  <c r="S308" i="9" s="1"/>
  <c r="L308" i="9"/>
  <c r="H308" i="9"/>
  <c r="G308" i="9"/>
  <c r="F308" i="9"/>
  <c r="E308" i="9"/>
  <c r="D308" i="9"/>
  <c r="T307" i="9"/>
  <c r="S307" i="9"/>
  <c r="P307" i="9"/>
  <c r="V307" i="9" s="1"/>
  <c r="O307" i="9"/>
  <c r="U307" i="9" s="1"/>
  <c r="N307" i="9"/>
  <c r="M307" i="9"/>
  <c r="L307" i="9"/>
  <c r="R307" i="9" s="1"/>
  <c r="H307" i="9"/>
  <c r="G307" i="9"/>
  <c r="F307" i="9"/>
  <c r="E307" i="9"/>
  <c r="E311" i="9" s="1"/>
  <c r="D307" i="9"/>
  <c r="V306" i="9"/>
  <c r="S306" i="9"/>
  <c r="P306" i="9"/>
  <c r="O306" i="9"/>
  <c r="N306" i="9"/>
  <c r="T306" i="9" s="1"/>
  <c r="M306" i="9"/>
  <c r="L306" i="9"/>
  <c r="H306" i="9"/>
  <c r="H311" i="9" s="1"/>
  <c r="G306" i="9"/>
  <c r="F306" i="9"/>
  <c r="E306" i="9"/>
  <c r="D306" i="9"/>
  <c r="R306" i="9" s="1"/>
  <c r="V305" i="9"/>
  <c r="U305" i="9"/>
  <c r="R305" i="9"/>
  <c r="P305" i="9"/>
  <c r="O305" i="9"/>
  <c r="N305" i="9"/>
  <c r="M305" i="9"/>
  <c r="L305" i="9"/>
  <c r="H305" i="9"/>
  <c r="G305" i="9"/>
  <c r="F305" i="9"/>
  <c r="F311" i="9" s="1"/>
  <c r="E305" i="9"/>
  <c r="D305" i="9"/>
  <c r="U304" i="9"/>
  <c r="T304" i="9"/>
  <c r="R304" i="9"/>
  <c r="P304" i="9"/>
  <c r="V304" i="9" s="1"/>
  <c r="O304" i="9"/>
  <c r="N304" i="9"/>
  <c r="M304" i="9"/>
  <c r="S304" i="9" s="1"/>
  <c r="L304" i="9"/>
  <c r="H304" i="9"/>
  <c r="G304" i="9"/>
  <c r="F304" i="9"/>
  <c r="E304" i="9"/>
  <c r="D304" i="9"/>
  <c r="N303" i="9"/>
  <c r="G303" i="9"/>
  <c r="V302" i="9"/>
  <c r="R302" i="9"/>
  <c r="P302" i="9"/>
  <c r="O302" i="9"/>
  <c r="N302" i="9"/>
  <c r="T302" i="9" s="1"/>
  <c r="M302" i="9"/>
  <c r="S302" i="9" s="1"/>
  <c r="L302" i="9"/>
  <c r="H302" i="9"/>
  <c r="G302" i="9"/>
  <c r="U302" i="9" s="1"/>
  <c r="F302" i="9"/>
  <c r="E302" i="9"/>
  <c r="D302" i="9"/>
  <c r="U301" i="9"/>
  <c r="T301" i="9"/>
  <c r="R301" i="9"/>
  <c r="P301" i="9"/>
  <c r="V301" i="9" s="1"/>
  <c r="O301" i="9"/>
  <c r="N301" i="9"/>
  <c r="M301" i="9"/>
  <c r="S301" i="9" s="1"/>
  <c r="L301" i="9"/>
  <c r="H301" i="9"/>
  <c r="G301" i="9"/>
  <c r="F301" i="9"/>
  <c r="E301" i="9"/>
  <c r="D301" i="9"/>
  <c r="T300" i="9"/>
  <c r="S300" i="9"/>
  <c r="P300" i="9"/>
  <c r="V300" i="9" s="1"/>
  <c r="O300" i="9"/>
  <c r="U300" i="9" s="1"/>
  <c r="N300" i="9"/>
  <c r="M300" i="9"/>
  <c r="L300" i="9"/>
  <c r="R300" i="9" s="1"/>
  <c r="H300" i="9"/>
  <c r="G300" i="9"/>
  <c r="F300" i="9"/>
  <c r="E300" i="9"/>
  <c r="D300" i="9"/>
  <c r="V299" i="9"/>
  <c r="S299" i="9"/>
  <c r="P299" i="9"/>
  <c r="O299" i="9"/>
  <c r="U299" i="9" s="1"/>
  <c r="N299" i="9"/>
  <c r="T299" i="9" s="1"/>
  <c r="M299" i="9"/>
  <c r="M303" i="9" s="1"/>
  <c r="L299" i="9"/>
  <c r="H299" i="9"/>
  <c r="H303" i="9" s="1"/>
  <c r="G299" i="9"/>
  <c r="F299" i="9"/>
  <c r="F303" i="9" s="1"/>
  <c r="E299" i="9"/>
  <c r="D299" i="9"/>
  <c r="R299" i="9" s="1"/>
  <c r="V298" i="9"/>
  <c r="S298" i="9"/>
  <c r="R298" i="9"/>
  <c r="P298" i="9"/>
  <c r="O298" i="9"/>
  <c r="N298" i="9"/>
  <c r="T298" i="9" s="1"/>
  <c r="M298" i="9"/>
  <c r="L298" i="9"/>
  <c r="H298" i="9"/>
  <c r="G298" i="9"/>
  <c r="U298" i="9" s="1"/>
  <c r="F298" i="9"/>
  <c r="E298" i="9"/>
  <c r="D298" i="9"/>
  <c r="P297" i="9"/>
  <c r="E297" i="9"/>
  <c r="V296" i="9"/>
  <c r="S296" i="9"/>
  <c r="P296" i="9"/>
  <c r="O296" i="9"/>
  <c r="U296" i="9" s="1"/>
  <c r="N296" i="9"/>
  <c r="T296" i="9" s="1"/>
  <c r="M296" i="9"/>
  <c r="L296" i="9"/>
  <c r="H296" i="9"/>
  <c r="G296" i="9"/>
  <c r="F296" i="9"/>
  <c r="E296" i="9"/>
  <c r="D296" i="9"/>
  <c r="R296" i="9" s="1"/>
  <c r="V295" i="9"/>
  <c r="S295" i="9"/>
  <c r="R295" i="9"/>
  <c r="P295" i="9"/>
  <c r="O295" i="9"/>
  <c r="N295" i="9"/>
  <c r="T295" i="9" s="1"/>
  <c r="M295" i="9"/>
  <c r="L295" i="9"/>
  <c r="H295" i="9"/>
  <c r="G295" i="9"/>
  <c r="U295" i="9" s="1"/>
  <c r="F295" i="9"/>
  <c r="E295" i="9"/>
  <c r="D295" i="9"/>
  <c r="V294" i="9"/>
  <c r="U294" i="9"/>
  <c r="T294" i="9"/>
  <c r="P294" i="9"/>
  <c r="O294" i="9"/>
  <c r="N294" i="9"/>
  <c r="M294" i="9"/>
  <c r="S294" i="9" s="1"/>
  <c r="L294" i="9"/>
  <c r="R294" i="9" s="1"/>
  <c r="H294" i="9"/>
  <c r="G294" i="9"/>
  <c r="F294" i="9"/>
  <c r="E294" i="9"/>
  <c r="D294" i="9"/>
  <c r="T293" i="9"/>
  <c r="S293" i="9"/>
  <c r="P293" i="9"/>
  <c r="V293" i="9" s="1"/>
  <c r="O293" i="9"/>
  <c r="U293" i="9" s="1"/>
  <c r="N293" i="9"/>
  <c r="M293" i="9"/>
  <c r="L293" i="9"/>
  <c r="R293" i="9" s="1"/>
  <c r="H293" i="9"/>
  <c r="G293" i="9"/>
  <c r="F293" i="9"/>
  <c r="E293" i="9"/>
  <c r="D293" i="9"/>
  <c r="V292" i="9"/>
  <c r="S292" i="9"/>
  <c r="P292" i="9"/>
  <c r="O292" i="9"/>
  <c r="N292" i="9"/>
  <c r="T292" i="9" s="1"/>
  <c r="M292" i="9"/>
  <c r="L292" i="9"/>
  <c r="H292" i="9"/>
  <c r="H297" i="9" s="1"/>
  <c r="G292" i="9"/>
  <c r="F292" i="9"/>
  <c r="E292" i="9"/>
  <c r="D292" i="9"/>
  <c r="R292" i="9" s="1"/>
  <c r="V291" i="9"/>
  <c r="U291" i="9"/>
  <c r="S291" i="9"/>
  <c r="R291" i="9"/>
  <c r="P291" i="9"/>
  <c r="O291" i="9"/>
  <c r="N291" i="9"/>
  <c r="M291" i="9"/>
  <c r="M297" i="9" s="1"/>
  <c r="L291" i="9"/>
  <c r="H291" i="9"/>
  <c r="G291" i="9"/>
  <c r="F291" i="9"/>
  <c r="F297" i="9" s="1"/>
  <c r="E291" i="9"/>
  <c r="D291" i="9"/>
  <c r="U290" i="9"/>
  <c r="T290" i="9"/>
  <c r="P290" i="9"/>
  <c r="V290" i="9" s="1"/>
  <c r="O290" i="9"/>
  <c r="N290" i="9"/>
  <c r="M290" i="9"/>
  <c r="S290" i="9" s="1"/>
  <c r="L290" i="9"/>
  <c r="R290" i="9" s="1"/>
  <c r="H290" i="9"/>
  <c r="G290" i="9"/>
  <c r="F290" i="9"/>
  <c r="E290" i="9"/>
  <c r="D290" i="9"/>
  <c r="V288" i="9"/>
  <c r="S288" i="9"/>
  <c r="R288" i="9"/>
  <c r="P288" i="9"/>
  <c r="O288" i="9"/>
  <c r="N288" i="9"/>
  <c r="T288" i="9" s="1"/>
  <c r="M288" i="9"/>
  <c r="L288" i="9"/>
  <c r="H288" i="9"/>
  <c r="G288" i="9"/>
  <c r="U288" i="9" s="1"/>
  <c r="F288" i="9"/>
  <c r="E288" i="9"/>
  <c r="D288" i="9"/>
  <c r="U287" i="9"/>
  <c r="T287" i="9"/>
  <c r="P287" i="9"/>
  <c r="V287" i="9" s="1"/>
  <c r="O287" i="9"/>
  <c r="N287" i="9"/>
  <c r="M287" i="9"/>
  <c r="S287" i="9" s="1"/>
  <c r="L287" i="9"/>
  <c r="R287" i="9" s="1"/>
  <c r="H287" i="9"/>
  <c r="G287" i="9"/>
  <c r="F287" i="9"/>
  <c r="E287" i="9"/>
  <c r="D287" i="9"/>
  <c r="T286" i="9"/>
  <c r="S286" i="9"/>
  <c r="P286" i="9"/>
  <c r="V286" i="9" s="1"/>
  <c r="O286" i="9"/>
  <c r="U286" i="9" s="1"/>
  <c r="N286" i="9"/>
  <c r="M286" i="9"/>
  <c r="L286" i="9"/>
  <c r="R286" i="9" s="1"/>
  <c r="H286" i="9"/>
  <c r="G286" i="9"/>
  <c r="F286" i="9"/>
  <c r="E286" i="9"/>
  <c r="D286" i="9"/>
  <c r="V285" i="9"/>
  <c r="T285" i="9"/>
  <c r="S285" i="9"/>
  <c r="R285" i="9"/>
  <c r="P285" i="9"/>
  <c r="O285" i="9"/>
  <c r="U285" i="9" s="1"/>
  <c r="N285" i="9"/>
  <c r="M285" i="9"/>
  <c r="L285" i="9"/>
  <c r="H285" i="9"/>
  <c r="H289" i="9" s="1"/>
  <c r="G285" i="9"/>
  <c r="F285" i="9"/>
  <c r="E285" i="9"/>
  <c r="D285" i="9"/>
  <c r="V284" i="9"/>
  <c r="S284" i="9"/>
  <c r="R284" i="9"/>
  <c r="P284" i="9"/>
  <c r="O284" i="9"/>
  <c r="N284" i="9"/>
  <c r="M284" i="9"/>
  <c r="L284" i="9"/>
  <c r="H284" i="9"/>
  <c r="G284" i="9"/>
  <c r="F284" i="9"/>
  <c r="E284" i="9"/>
  <c r="D284" i="9"/>
  <c r="U283" i="9"/>
  <c r="T283" i="9"/>
  <c r="P283" i="9"/>
  <c r="P289" i="9" s="1"/>
  <c r="O283" i="9"/>
  <c r="N283" i="9"/>
  <c r="M283" i="9"/>
  <c r="L283" i="9"/>
  <c r="R283" i="9" s="1"/>
  <c r="H283" i="9"/>
  <c r="G283" i="9"/>
  <c r="F283" i="9"/>
  <c r="F289" i="9" s="1"/>
  <c r="E283" i="9"/>
  <c r="E289" i="9" s="1"/>
  <c r="D283" i="9"/>
  <c r="T282" i="9"/>
  <c r="S282" i="9"/>
  <c r="P282" i="9"/>
  <c r="V282" i="9" s="1"/>
  <c r="O282" i="9"/>
  <c r="U282" i="9" s="1"/>
  <c r="N282" i="9"/>
  <c r="M282" i="9"/>
  <c r="L282" i="9"/>
  <c r="H282" i="9"/>
  <c r="G282" i="9"/>
  <c r="F282" i="9"/>
  <c r="E282" i="9"/>
  <c r="D282" i="9"/>
  <c r="M281" i="9"/>
  <c r="U280" i="9"/>
  <c r="T280" i="9"/>
  <c r="R280" i="9"/>
  <c r="P280" i="9"/>
  <c r="V280" i="9" s="1"/>
  <c r="O280" i="9"/>
  <c r="N280" i="9"/>
  <c r="M280" i="9"/>
  <c r="S280" i="9" s="1"/>
  <c r="L280" i="9"/>
  <c r="H280" i="9"/>
  <c r="G280" i="9"/>
  <c r="F280" i="9"/>
  <c r="F281" i="9" s="1"/>
  <c r="E280" i="9"/>
  <c r="D280" i="9"/>
  <c r="T279" i="9"/>
  <c r="S279" i="9"/>
  <c r="P279" i="9"/>
  <c r="V279" i="9" s="1"/>
  <c r="O279" i="9"/>
  <c r="U279" i="9" s="1"/>
  <c r="N279" i="9"/>
  <c r="M279" i="9"/>
  <c r="L279" i="9"/>
  <c r="R279" i="9" s="1"/>
  <c r="H279" i="9"/>
  <c r="G279" i="9"/>
  <c r="F279" i="9"/>
  <c r="E279" i="9"/>
  <c r="D279" i="9"/>
  <c r="V278" i="9"/>
  <c r="S278" i="9"/>
  <c r="R278" i="9"/>
  <c r="P278" i="9"/>
  <c r="O278" i="9"/>
  <c r="U278" i="9" s="1"/>
  <c r="N278" i="9"/>
  <c r="T278" i="9" s="1"/>
  <c r="M278" i="9"/>
  <c r="L278" i="9"/>
  <c r="H278" i="9"/>
  <c r="G278" i="9"/>
  <c r="F278" i="9"/>
  <c r="E278" i="9"/>
  <c r="D278" i="9"/>
  <c r="V277" i="9"/>
  <c r="U277" i="9"/>
  <c r="S277" i="9"/>
  <c r="R277" i="9"/>
  <c r="P277" i="9"/>
  <c r="O277" i="9"/>
  <c r="N277" i="9"/>
  <c r="T277" i="9" s="1"/>
  <c r="M277" i="9"/>
  <c r="L277" i="9"/>
  <c r="H277" i="9"/>
  <c r="G277" i="9"/>
  <c r="F277" i="9"/>
  <c r="E277" i="9"/>
  <c r="D277" i="9"/>
  <c r="U276" i="9"/>
  <c r="T276" i="9"/>
  <c r="P276" i="9"/>
  <c r="V276" i="9" s="1"/>
  <c r="O276" i="9"/>
  <c r="N276" i="9"/>
  <c r="M276" i="9"/>
  <c r="S276" i="9" s="1"/>
  <c r="L276" i="9"/>
  <c r="R276" i="9" s="1"/>
  <c r="H276" i="9"/>
  <c r="G276" i="9"/>
  <c r="F276" i="9"/>
  <c r="E276" i="9"/>
  <c r="D276" i="9"/>
  <c r="U275" i="9"/>
  <c r="S275" i="9"/>
  <c r="P275" i="9"/>
  <c r="O275" i="9"/>
  <c r="O281" i="9" s="1"/>
  <c r="N275" i="9"/>
  <c r="T275" i="9" s="1"/>
  <c r="M275" i="9"/>
  <c r="L275" i="9"/>
  <c r="R275" i="9" s="1"/>
  <c r="H275" i="9"/>
  <c r="H281" i="9" s="1"/>
  <c r="G275" i="9"/>
  <c r="G281" i="9" s="1"/>
  <c r="F275" i="9"/>
  <c r="E275" i="9"/>
  <c r="D275" i="9"/>
  <c r="V274" i="9"/>
  <c r="T274" i="9"/>
  <c r="R274" i="9"/>
  <c r="P274" i="9"/>
  <c r="O274" i="9"/>
  <c r="U274" i="9" s="1"/>
  <c r="N274" i="9"/>
  <c r="M274" i="9"/>
  <c r="S274" i="9" s="1"/>
  <c r="L274" i="9"/>
  <c r="H274" i="9"/>
  <c r="G274" i="9"/>
  <c r="F274" i="9"/>
  <c r="E274" i="9"/>
  <c r="D274" i="9"/>
  <c r="O273" i="9"/>
  <c r="S272" i="9"/>
  <c r="P272" i="9"/>
  <c r="V272" i="9" s="1"/>
  <c r="O272" i="9"/>
  <c r="U272" i="9" s="1"/>
  <c r="N272" i="9"/>
  <c r="T272" i="9" s="1"/>
  <c r="M272" i="9"/>
  <c r="L272" i="9"/>
  <c r="R272" i="9" s="1"/>
  <c r="H272" i="9"/>
  <c r="G272" i="9"/>
  <c r="F272" i="9"/>
  <c r="E272" i="9"/>
  <c r="D272" i="9"/>
  <c r="P271" i="9"/>
  <c r="V271" i="9" s="1"/>
  <c r="O271" i="9"/>
  <c r="U271" i="9" s="1"/>
  <c r="N271" i="9"/>
  <c r="T271" i="9" s="1"/>
  <c r="M271" i="9"/>
  <c r="L271" i="9"/>
  <c r="R271" i="9" s="1"/>
  <c r="H271" i="9"/>
  <c r="G271" i="9"/>
  <c r="F271" i="9"/>
  <c r="E271" i="9"/>
  <c r="S271" i="9" s="1"/>
  <c r="D271" i="9"/>
  <c r="V270" i="9"/>
  <c r="T270" i="9"/>
  <c r="R270" i="9"/>
  <c r="P270" i="9"/>
  <c r="O270" i="9"/>
  <c r="U270" i="9" s="1"/>
  <c r="N270" i="9"/>
  <c r="M270" i="9"/>
  <c r="S270" i="9" s="1"/>
  <c r="L270" i="9"/>
  <c r="H270" i="9"/>
  <c r="G270" i="9"/>
  <c r="F270" i="9"/>
  <c r="E270" i="9"/>
  <c r="D270" i="9"/>
  <c r="U269" i="9"/>
  <c r="S269" i="9"/>
  <c r="P269" i="9"/>
  <c r="V269" i="9" s="1"/>
  <c r="O269" i="9"/>
  <c r="N269" i="9"/>
  <c r="T269" i="9" s="1"/>
  <c r="M269" i="9"/>
  <c r="L269" i="9"/>
  <c r="R269" i="9" s="1"/>
  <c r="H269" i="9"/>
  <c r="G269" i="9"/>
  <c r="F269" i="9"/>
  <c r="E269" i="9"/>
  <c r="D269" i="9"/>
  <c r="V268" i="9"/>
  <c r="T268" i="9"/>
  <c r="R268" i="9"/>
  <c r="P268" i="9"/>
  <c r="O268" i="9"/>
  <c r="U268" i="9" s="1"/>
  <c r="N268" i="9"/>
  <c r="M268" i="9"/>
  <c r="L268" i="9"/>
  <c r="H268" i="9"/>
  <c r="G268" i="9"/>
  <c r="F268" i="9"/>
  <c r="F273" i="9" s="1"/>
  <c r="E268" i="9"/>
  <c r="D268" i="9"/>
  <c r="U267" i="9"/>
  <c r="P267" i="9"/>
  <c r="V267" i="9" s="1"/>
  <c r="O267" i="9"/>
  <c r="N267" i="9"/>
  <c r="T267" i="9" s="1"/>
  <c r="M267" i="9"/>
  <c r="L267" i="9"/>
  <c r="R267" i="9" s="1"/>
  <c r="H267" i="9"/>
  <c r="G267" i="9"/>
  <c r="F267" i="9"/>
  <c r="E267" i="9"/>
  <c r="S267" i="9" s="1"/>
  <c r="D267" i="9"/>
  <c r="V265" i="9"/>
  <c r="T265" i="9"/>
  <c r="R265" i="9"/>
  <c r="P265" i="9"/>
  <c r="O265" i="9"/>
  <c r="U265" i="9" s="1"/>
  <c r="N265" i="9"/>
  <c r="M265" i="9"/>
  <c r="S265" i="9" s="1"/>
  <c r="L265" i="9"/>
  <c r="H265" i="9"/>
  <c r="G265" i="9"/>
  <c r="F265" i="9"/>
  <c r="E265" i="9"/>
  <c r="D265" i="9"/>
  <c r="U264" i="9"/>
  <c r="P264" i="9"/>
  <c r="V264" i="9" s="1"/>
  <c r="O264" i="9"/>
  <c r="N264" i="9"/>
  <c r="T264" i="9" s="1"/>
  <c r="M264" i="9"/>
  <c r="L264" i="9"/>
  <c r="R264" i="9" s="1"/>
  <c r="H264" i="9"/>
  <c r="G264" i="9"/>
  <c r="F264" i="9"/>
  <c r="E264" i="9"/>
  <c r="S264" i="9" s="1"/>
  <c r="D264" i="9"/>
  <c r="V263" i="9"/>
  <c r="T263" i="9"/>
  <c r="R263" i="9"/>
  <c r="P263" i="9"/>
  <c r="O263" i="9"/>
  <c r="U263" i="9" s="1"/>
  <c r="N263" i="9"/>
  <c r="M263" i="9"/>
  <c r="S263" i="9" s="1"/>
  <c r="L263" i="9"/>
  <c r="H263" i="9"/>
  <c r="G263" i="9"/>
  <c r="F263" i="9"/>
  <c r="E263" i="9"/>
  <c r="D263" i="9"/>
  <c r="U262" i="9"/>
  <c r="S262" i="9"/>
  <c r="P262" i="9"/>
  <c r="V262" i="9" s="1"/>
  <c r="O262" i="9"/>
  <c r="N262" i="9"/>
  <c r="T262" i="9" s="1"/>
  <c r="M262" i="9"/>
  <c r="L262" i="9"/>
  <c r="R262" i="9" s="1"/>
  <c r="H262" i="9"/>
  <c r="G262" i="9"/>
  <c r="F262" i="9"/>
  <c r="E262" i="9"/>
  <c r="D262" i="9"/>
  <c r="V261" i="9"/>
  <c r="T261" i="9"/>
  <c r="R261" i="9"/>
  <c r="P261" i="9"/>
  <c r="O261" i="9"/>
  <c r="N261" i="9"/>
  <c r="M261" i="9"/>
  <c r="S261" i="9" s="1"/>
  <c r="L261" i="9"/>
  <c r="H261" i="9"/>
  <c r="G261" i="9"/>
  <c r="F261" i="9"/>
  <c r="E261" i="9"/>
  <c r="D261" i="9"/>
  <c r="U260" i="9"/>
  <c r="S260" i="9"/>
  <c r="P260" i="9"/>
  <c r="V260" i="9" s="1"/>
  <c r="O260" i="9"/>
  <c r="N260" i="9"/>
  <c r="T260" i="9" s="1"/>
  <c r="M260" i="9"/>
  <c r="L260" i="9"/>
  <c r="R260" i="9" s="1"/>
  <c r="H260" i="9"/>
  <c r="G260" i="9"/>
  <c r="G266" i="9" s="1"/>
  <c r="F260" i="9"/>
  <c r="E260" i="9"/>
  <c r="D260" i="9"/>
  <c r="V259" i="9"/>
  <c r="T259" i="9"/>
  <c r="P259" i="9"/>
  <c r="O259" i="9"/>
  <c r="U259" i="9" s="1"/>
  <c r="N259" i="9"/>
  <c r="M259" i="9"/>
  <c r="S259" i="9" s="1"/>
  <c r="L259" i="9"/>
  <c r="H259" i="9"/>
  <c r="G259" i="9"/>
  <c r="F259" i="9"/>
  <c r="E259" i="9"/>
  <c r="D259" i="9"/>
  <c r="R259" i="9" s="1"/>
  <c r="U257" i="9"/>
  <c r="S257" i="9"/>
  <c r="P257" i="9"/>
  <c r="V257" i="9" s="1"/>
  <c r="O257" i="9"/>
  <c r="N257" i="9"/>
  <c r="T257" i="9" s="1"/>
  <c r="M257" i="9"/>
  <c r="L257" i="9"/>
  <c r="R257" i="9" s="1"/>
  <c r="H257" i="9"/>
  <c r="G257" i="9"/>
  <c r="F257" i="9"/>
  <c r="E257" i="9"/>
  <c r="D257" i="9"/>
  <c r="V256" i="9"/>
  <c r="T256" i="9"/>
  <c r="R256" i="9"/>
  <c r="P256" i="9"/>
  <c r="O256" i="9"/>
  <c r="U256" i="9" s="1"/>
  <c r="N256" i="9"/>
  <c r="M256" i="9"/>
  <c r="S256" i="9" s="1"/>
  <c r="L256" i="9"/>
  <c r="H256" i="9"/>
  <c r="H258" i="9" s="1"/>
  <c r="G256" i="9"/>
  <c r="F256" i="9"/>
  <c r="F258" i="9" s="1"/>
  <c r="E256" i="9"/>
  <c r="D256" i="9"/>
  <c r="U255" i="9"/>
  <c r="S255" i="9"/>
  <c r="P255" i="9"/>
  <c r="O255" i="9"/>
  <c r="N255" i="9"/>
  <c r="M255" i="9"/>
  <c r="L255" i="9"/>
  <c r="R255" i="9" s="1"/>
  <c r="H255" i="9"/>
  <c r="G255" i="9"/>
  <c r="F255" i="9"/>
  <c r="E255" i="9"/>
  <c r="D255" i="9"/>
  <c r="V254" i="9"/>
  <c r="T254" i="9"/>
  <c r="R254" i="9"/>
  <c r="P254" i="9"/>
  <c r="O254" i="9"/>
  <c r="U254" i="9" s="1"/>
  <c r="N254" i="9"/>
  <c r="M254" i="9"/>
  <c r="S254" i="9" s="1"/>
  <c r="L254" i="9"/>
  <c r="H254" i="9"/>
  <c r="G254" i="9"/>
  <c r="F254" i="9"/>
  <c r="E254" i="9"/>
  <c r="D254" i="9"/>
  <c r="O253" i="9"/>
  <c r="M253" i="9"/>
  <c r="H253" i="9"/>
  <c r="U252" i="9"/>
  <c r="S252" i="9"/>
  <c r="P252" i="9"/>
  <c r="V252" i="9" s="1"/>
  <c r="O252" i="9"/>
  <c r="N252" i="9"/>
  <c r="T252" i="9" s="1"/>
  <c r="M252" i="9"/>
  <c r="L252" i="9"/>
  <c r="R252" i="9" s="1"/>
  <c r="H252" i="9"/>
  <c r="G252" i="9"/>
  <c r="F252" i="9"/>
  <c r="E252" i="9"/>
  <c r="D252" i="9"/>
  <c r="V251" i="9"/>
  <c r="T251" i="9"/>
  <c r="R251" i="9"/>
  <c r="P251" i="9"/>
  <c r="O251" i="9"/>
  <c r="U251" i="9" s="1"/>
  <c r="N251" i="9"/>
  <c r="M251" i="9"/>
  <c r="S251" i="9" s="1"/>
  <c r="L251" i="9"/>
  <c r="H251" i="9"/>
  <c r="G251" i="9"/>
  <c r="F251" i="9"/>
  <c r="F253" i="9" s="1"/>
  <c r="E251" i="9"/>
  <c r="D251" i="9"/>
  <c r="U250" i="9"/>
  <c r="S250" i="9"/>
  <c r="P250" i="9"/>
  <c r="O250" i="9"/>
  <c r="N250" i="9"/>
  <c r="M250" i="9"/>
  <c r="L250" i="9"/>
  <c r="R250" i="9" s="1"/>
  <c r="H250" i="9"/>
  <c r="G250" i="9"/>
  <c r="G253" i="9" s="1"/>
  <c r="F250" i="9"/>
  <c r="E250" i="9"/>
  <c r="E253" i="9" s="1"/>
  <c r="D250" i="9"/>
  <c r="V249" i="9"/>
  <c r="T249" i="9"/>
  <c r="R249" i="9"/>
  <c r="P249" i="9"/>
  <c r="O249" i="9"/>
  <c r="U249" i="9" s="1"/>
  <c r="N249" i="9"/>
  <c r="M249" i="9"/>
  <c r="S249" i="9" s="1"/>
  <c r="L249" i="9"/>
  <c r="H249" i="9"/>
  <c r="G249" i="9"/>
  <c r="F249" i="9"/>
  <c r="E249" i="9"/>
  <c r="D249" i="9"/>
  <c r="M248" i="9"/>
  <c r="U247" i="9"/>
  <c r="S247" i="9"/>
  <c r="P247" i="9"/>
  <c r="V247" i="9" s="1"/>
  <c r="O247" i="9"/>
  <c r="N247" i="9"/>
  <c r="T247" i="9" s="1"/>
  <c r="M247" i="9"/>
  <c r="L247" i="9"/>
  <c r="R247" i="9" s="1"/>
  <c r="H247" i="9"/>
  <c r="G247" i="9"/>
  <c r="F247" i="9"/>
  <c r="E247" i="9"/>
  <c r="D247" i="9"/>
  <c r="V246" i="9"/>
  <c r="T246" i="9"/>
  <c r="R246" i="9"/>
  <c r="P246" i="9"/>
  <c r="O246" i="9"/>
  <c r="U246" i="9" s="1"/>
  <c r="N246" i="9"/>
  <c r="M246" i="9"/>
  <c r="S246" i="9" s="1"/>
  <c r="L246" i="9"/>
  <c r="H246" i="9"/>
  <c r="G246" i="9"/>
  <c r="F246" i="9"/>
  <c r="F248" i="9" s="1"/>
  <c r="E246" i="9"/>
  <c r="D246" i="9"/>
  <c r="U245" i="9"/>
  <c r="S245" i="9"/>
  <c r="P245" i="9"/>
  <c r="V245" i="9" s="1"/>
  <c r="O245" i="9"/>
  <c r="N245" i="9"/>
  <c r="T245" i="9" s="1"/>
  <c r="M245" i="9"/>
  <c r="L245" i="9"/>
  <c r="R245" i="9" s="1"/>
  <c r="H245" i="9"/>
  <c r="G245" i="9"/>
  <c r="F245" i="9"/>
  <c r="E245" i="9"/>
  <c r="D245" i="9"/>
  <c r="V244" i="9"/>
  <c r="T244" i="9"/>
  <c r="R244" i="9"/>
  <c r="P244" i="9"/>
  <c r="P248" i="9" s="1"/>
  <c r="O244" i="9"/>
  <c r="U244" i="9" s="1"/>
  <c r="N244" i="9"/>
  <c r="M244" i="9"/>
  <c r="S244" i="9" s="1"/>
  <c r="L244" i="9"/>
  <c r="H244" i="9"/>
  <c r="H248" i="9" s="1"/>
  <c r="G244" i="9"/>
  <c r="F244" i="9"/>
  <c r="E244" i="9"/>
  <c r="E248" i="9" s="1"/>
  <c r="D244" i="9"/>
  <c r="U243" i="9"/>
  <c r="S243" i="9"/>
  <c r="P243" i="9"/>
  <c r="V243" i="9" s="1"/>
  <c r="O243" i="9"/>
  <c r="N243" i="9"/>
  <c r="T243" i="9" s="1"/>
  <c r="M243" i="9"/>
  <c r="L243" i="9"/>
  <c r="R243" i="9" s="1"/>
  <c r="H243" i="9"/>
  <c r="G243" i="9"/>
  <c r="F243" i="9"/>
  <c r="E243" i="9"/>
  <c r="D243" i="9"/>
  <c r="V241" i="9"/>
  <c r="T241" i="9"/>
  <c r="R241" i="9"/>
  <c r="P241" i="9"/>
  <c r="O241" i="9"/>
  <c r="U241" i="9" s="1"/>
  <c r="N241" i="9"/>
  <c r="M241" i="9"/>
  <c r="S241" i="9" s="1"/>
  <c r="L241" i="9"/>
  <c r="H241" i="9"/>
  <c r="G241" i="9"/>
  <c r="F241" i="9"/>
  <c r="E241" i="9"/>
  <c r="D241" i="9"/>
  <c r="U240" i="9"/>
  <c r="S240" i="9"/>
  <c r="P240" i="9"/>
  <c r="V240" i="9" s="1"/>
  <c r="O240" i="9"/>
  <c r="N240" i="9"/>
  <c r="T240" i="9" s="1"/>
  <c r="M240" i="9"/>
  <c r="L240" i="9"/>
  <c r="R240" i="9" s="1"/>
  <c r="H240" i="9"/>
  <c r="G240" i="9"/>
  <c r="F240" i="9"/>
  <c r="E240" i="9"/>
  <c r="D240" i="9"/>
  <c r="V239" i="9"/>
  <c r="T239" i="9"/>
  <c r="R239" i="9"/>
  <c r="P239" i="9"/>
  <c r="O239" i="9"/>
  <c r="U239" i="9" s="1"/>
  <c r="N239" i="9"/>
  <c r="M239" i="9"/>
  <c r="S239" i="9" s="1"/>
  <c r="L239" i="9"/>
  <c r="H239" i="9"/>
  <c r="G239" i="9"/>
  <c r="F239" i="9"/>
  <c r="E239" i="9"/>
  <c r="D239" i="9"/>
  <c r="U238" i="9"/>
  <c r="S238" i="9"/>
  <c r="P238" i="9"/>
  <c r="V238" i="9" s="1"/>
  <c r="O238" i="9"/>
  <c r="N238" i="9"/>
  <c r="T238" i="9" s="1"/>
  <c r="M238" i="9"/>
  <c r="L238" i="9"/>
  <c r="R238" i="9" s="1"/>
  <c r="H238" i="9"/>
  <c r="G238" i="9"/>
  <c r="F238" i="9"/>
  <c r="E238" i="9"/>
  <c r="D238" i="9"/>
  <c r="V237" i="9"/>
  <c r="T237" i="9"/>
  <c r="R237" i="9"/>
  <c r="P237" i="9"/>
  <c r="O237" i="9"/>
  <c r="N237" i="9"/>
  <c r="M237" i="9"/>
  <c r="S237" i="9" s="1"/>
  <c r="L237" i="9"/>
  <c r="H237" i="9"/>
  <c r="G237" i="9"/>
  <c r="F237" i="9"/>
  <c r="E237" i="9"/>
  <c r="D237" i="9"/>
  <c r="U236" i="9"/>
  <c r="S236" i="9"/>
  <c r="P236" i="9"/>
  <c r="O236" i="9"/>
  <c r="N236" i="9"/>
  <c r="T236" i="9" s="1"/>
  <c r="M236" i="9"/>
  <c r="L236" i="9"/>
  <c r="R236" i="9" s="1"/>
  <c r="H236" i="9"/>
  <c r="G236" i="9"/>
  <c r="F236" i="9"/>
  <c r="E236" i="9"/>
  <c r="E242" i="9" s="1"/>
  <c r="D236" i="9"/>
  <c r="V235" i="9"/>
  <c r="T235" i="9"/>
  <c r="R235" i="9"/>
  <c r="P235" i="9"/>
  <c r="O235" i="9"/>
  <c r="U235" i="9" s="1"/>
  <c r="N235" i="9"/>
  <c r="M235" i="9"/>
  <c r="S235" i="9" s="1"/>
  <c r="L235" i="9"/>
  <c r="H235" i="9"/>
  <c r="G235" i="9"/>
  <c r="F235" i="9"/>
  <c r="E235" i="9"/>
  <c r="D235" i="9"/>
  <c r="U233" i="9"/>
  <c r="S233" i="9"/>
  <c r="P233" i="9"/>
  <c r="V233" i="9" s="1"/>
  <c r="O233" i="9"/>
  <c r="N233" i="9"/>
  <c r="T233" i="9" s="1"/>
  <c r="M233" i="9"/>
  <c r="L233" i="9"/>
  <c r="R233" i="9" s="1"/>
  <c r="H233" i="9"/>
  <c r="G233" i="9"/>
  <c r="F233" i="9"/>
  <c r="E233" i="9"/>
  <c r="D233" i="9"/>
  <c r="V232" i="9"/>
  <c r="T232" i="9"/>
  <c r="R232" i="9"/>
  <c r="P232" i="9"/>
  <c r="O232" i="9"/>
  <c r="U232" i="9" s="1"/>
  <c r="N232" i="9"/>
  <c r="M232" i="9"/>
  <c r="S232" i="9" s="1"/>
  <c r="L232" i="9"/>
  <c r="H232" i="9"/>
  <c r="G232" i="9"/>
  <c r="F232" i="9"/>
  <c r="E232" i="9"/>
  <c r="D232" i="9"/>
  <c r="U231" i="9"/>
  <c r="S231" i="9"/>
  <c r="P231" i="9"/>
  <c r="V231" i="9" s="1"/>
  <c r="O231" i="9"/>
  <c r="N231" i="9"/>
  <c r="T231" i="9" s="1"/>
  <c r="M231" i="9"/>
  <c r="L231" i="9"/>
  <c r="R231" i="9" s="1"/>
  <c r="H231" i="9"/>
  <c r="G231" i="9"/>
  <c r="F231" i="9"/>
  <c r="E231" i="9"/>
  <c r="D231" i="9"/>
  <c r="V230" i="9"/>
  <c r="T230" i="9"/>
  <c r="P230" i="9"/>
  <c r="O230" i="9"/>
  <c r="U230" i="9" s="1"/>
  <c r="N230" i="9"/>
  <c r="M230" i="9"/>
  <c r="S230" i="9" s="1"/>
  <c r="L230" i="9"/>
  <c r="H230" i="9"/>
  <c r="G230" i="9"/>
  <c r="F230" i="9"/>
  <c r="E230" i="9"/>
  <c r="D230" i="9"/>
  <c r="R230" i="9" s="1"/>
  <c r="U229" i="9"/>
  <c r="S229" i="9"/>
  <c r="P229" i="9"/>
  <c r="V229" i="9" s="1"/>
  <c r="O229" i="9"/>
  <c r="N229" i="9"/>
  <c r="T229" i="9" s="1"/>
  <c r="M229" i="9"/>
  <c r="L229" i="9"/>
  <c r="R229" i="9" s="1"/>
  <c r="H229" i="9"/>
  <c r="G229" i="9"/>
  <c r="F229" i="9"/>
  <c r="E229" i="9"/>
  <c r="D229" i="9"/>
  <c r="V228" i="9"/>
  <c r="T228" i="9"/>
  <c r="R228" i="9"/>
  <c r="P228" i="9"/>
  <c r="O228" i="9"/>
  <c r="U228" i="9" s="1"/>
  <c r="N228" i="9"/>
  <c r="M228" i="9"/>
  <c r="S228" i="9" s="1"/>
  <c r="L228" i="9"/>
  <c r="H228" i="9"/>
  <c r="H234" i="9" s="1"/>
  <c r="G228" i="9"/>
  <c r="F228" i="9"/>
  <c r="F234" i="9" s="1"/>
  <c r="E228" i="9"/>
  <c r="D228" i="9"/>
  <c r="U227" i="9"/>
  <c r="S227" i="9"/>
  <c r="P227" i="9"/>
  <c r="O227" i="9"/>
  <c r="N227" i="9"/>
  <c r="M227" i="9"/>
  <c r="L227" i="9"/>
  <c r="R227" i="9" s="1"/>
  <c r="H227" i="9"/>
  <c r="G227" i="9"/>
  <c r="F227" i="9"/>
  <c r="E227" i="9"/>
  <c r="D227" i="9"/>
  <c r="V226" i="9"/>
  <c r="T226" i="9"/>
  <c r="R226" i="9"/>
  <c r="P226" i="9"/>
  <c r="O226" i="9"/>
  <c r="U226" i="9" s="1"/>
  <c r="N226" i="9"/>
  <c r="M226" i="9"/>
  <c r="S226" i="9" s="1"/>
  <c r="L226" i="9"/>
  <c r="H226" i="9"/>
  <c r="G226" i="9"/>
  <c r="F226" i="9"/>
  <c r="E226" i="9"/>
  <c r="D226" i="9"/>
  <c r="U224" i="9"/>
  <c r="S224" i="9"/>
  <c r="P224" i="9"/>
  <c r="V224" i="9" s="1"/>
  <c r="O224" i="9"/>
  <c r="N224" i="9"/>
  <c r="T224" i="9" s="1"/>
  <c r="M224" i="9"/>
  <c r="L224" i="9"/>
  <c r="R224" i="9" s="1"/>
  <c r="H224" i="9"/>
  <c r="G224" i="9"/>
  <c r="F224" i="9"/>
  <c r="E224" i="9"/>
  <c r="D224" i="9"/>
  <c r="V223" i="9"/>
  <c r="T223" i="9"/>
  <c r="R223" i="9"/>
  <c r="P223" i="9"/>
  <c r="O223" i="9"/>
  <c r="U223" i="9" s="1"/>
  <c r="N223" i="9"/>
  <c r="M223" i="9"/>
  <c r="S223" i="9" s="1"/>
  <c r="L223" i="9"/>
  <c r="H223" i="9"/>
  <c r="G223" i="9"/>
  <c r="F223" i="9"/>
  <c r="E223" i="9"/>
  <c r="D223" i="9"/>
  <c r="U222" i="9"/>
  <c r="S222" i="9"/>
  <c r="P222" i="9"/>
  <c r="V222" i="9" s="1"/>
  <c r="O222" i="9"/>
  <c r="N222" i="9"/>
  <c r="T222" i="9" s="1"/>
  <c r="M222" i="9"/>
  <c r="L222" i="9"/>
  <c r="R222" i="9" s="1"/>
  <c r="H222" i="9"/>
  <c r="G222" i="9"/>
  <c r="F222" i="9"/>
  <c r="E222" i="9"/>
  <c r="D222" i="9"/>
  <c r="V221" i="9"/>
  <c r="T221" i="9"/>
  <c r="R221" i="9"/>
  <c r="P221" i="9"/>
  <c r="O221" i="9"/>
  <c r="U221" i="9" s="1"/>
  <c r="N221" i="9"/>
  <c r="M221" i="9"/>
  <c r="S221" i="9" s="1"/>
  <c r="L221" i="9"/>
  <c r="H221" i="9"/>
  <c r="G221" i="9"/>
  <c r="F221" i="9"/>
  <c r="E221" i="9"/>
  <c r="D221" i="9"/>
  <c r="U220" i="9"/>
  <c r="S220" i="9"/>
  <c r="P220" i="9"/>
  <c r="V220" i="9" s="1"/>
  <c r="O220" i="9"/>
  <c r="N220" i="9"/>
  <c r="T220" i="9" s="1"/>
  <c r="M220" i="9"/>
  <c r="L220" i="9"/>
  <c r="R220" i="9" s="1"/>
  <c r="H220" i="9"/>
  <c r="G220" i="9"/>
  <c r="F220" i="9"/>
  <c r="E220" i="9"/>
  <c r="D220" i="9"/>
  <c r="V219" i="9"/>
  <c r="T219" i="9"/>
  <c r="R219" i="9"/>
  <c r="P219" i="9"/>
  <c r="O219" i="9"/>
  <c r="U219" i="9" s="1"/>
  <c r="N219" i="9"/>
  <c r="M219" i="9"/>
  <c r="S219" i="9" s="1"/>
  <c r="L219" i="9"/>
  <c r="H219" i="9"/>
  <c r="G219" i="9"/>
  <c r="F219" i="9"/>
  <c r="E219" i="9"/>
  <c r="D219" i="9"/>
  <c r="U218" i="9"/>
  <c r="S218" i="9"/>
  <c r="P218" i="9"/>
  <c r="V218" i="9" s="1"/>
  <c r="O218" i="9"/>
  <c r="N218" i="9"/>
  <c r="T218" i="9" s="1"/>
  <c r="M218" i="9"/>
  <c r="L218" i="9"/>
  <c r="R218" i="9" s="1"/>
  <c r="H218" i="9"/>
  <c r="G218" i="9"/>
  <c r="F218" i="9"/>
  <c r="E218" i="9"/>
  <c r="D218" i="9"/>
  <c r="V217" i="9"/>
  <c r="T217" i="9"/>
  <c r="R217" i="9"/>
  <c r="P217" i="9"/>
  <c r="O217" i="9"/>
  <c r="U217" i="9" s="1"/>
  <c r="N217" i="9"/>
  <c r="M217" i="9"/>
  <c r="S217" i="9" s="1"/>
  <c r="L217" i="9"/>
  <c r="H217" i="9"/>
  <c r="H225" i="9" s="1"/>
  <c r="G217" i="9"/>
  <c r="F217" i="9"/>
  <c r="E217" i="9"/>
  <c r="D217" i="9"/>
  <c r="U216" i="9"/>
  <c r="S216" i="9"/>
  <c r="P216" i="9"/>
  <c r="V216" i="9" s="1"/>
  <c r="O216" i="9"/>
  <c r="N216" i="9"/>
  <c r="T216" i="9" s="1"/>
  <c r="M216" i="9"/>
  <c r="L216" i="9"/>
  <c r="R216" i="9" s="1"/>
  <c r="H216" i="9"/>
  <c r="G216" i="9"/>
  <c r="F216" i="9"/>
  <c r="E216" i="9"/>
  <c r="D216" i="9"/>
  <c r="G215" i="9"/>
  <c r="V214" i="9"/>
  <c r="T214" i="9"/>
  <c r="R214" i="9"/>
  <c r="P214" i="9"/>
  <c r="O214" i="9"/>
  <c r="U214" i="9" s="1"/>
  <c r="N214" i="9"/>
  <c r="M214" i="9"/>
  <c r="S214" i="9" s="1"/>
  <c r="L214" i="9"/>
  <c r="H214" i="9"/>
  <c r="G214" i="9"/>
  <c r="F214" i="9"/>
  <c r="E214" i="9"/>
  <c r="D214" i="9"/>
  <c r="U213" i="9"/>
  <c r="S213" i="9"/>
  <c r="P213" i="9"/>
  <c r="V213" i="9" s="1"/>
  <c r="O213" i="9"/>
  <c r="N213" i="9"/>
  <c r="T213" i="9" s="1"/>
  <c r="M213" i="9"/>
  <c r="L213" i="9"/>
  <c r="R213" i="9" s="1"/>
  <c r="H213" i="9"/>
  <c r="G213" i="9"/>
  <c r="F213" i="9"/>
  <c r="E213" i="9"/>
  <c r="D213" i="9"/>
  <c r="V212" i="9"/>
  <c r="T212" i="9"/>
  <c r="R212" i="9"/>
  <c r="P212" i="9"/>
  <c r="O212" i="9"/>
  <c r="U212" i="9" s="1"/>
  <c r="N212" i="9"/>
  <c r="M212" i="9"/>
  <c r="S212" i="9" s="1"/>
  <c r="L212" i="9"/>
  <c r="H212" i="9"/>
  <c r="G212" i="9"/>
  <c r="F212" i="9"/>
  <c r="E212" i="9"/>
  <c r="D212" i="9"/>
  <c r="U211" i="9"/>
  <c r="S211" i="9"/>
  <c r="P211" i="9"/>
  <c r="V211" i="9" s="1"/>
  <c r="O211" i="9"/>
  <c r="N211" i="9"/>
  <c r="T211" i="9" s="1"/>
  <c r="M211" i="9"/>
  <c r="L211" i="9"/>
  <c r="R211" i="9" s="1"/>
  <c r="H211" i="9"/>
  <c r="G211" i="9"/>
  <c r="F211" i="9"/>
  <c r="E211" i="9"/>
  <c r="D211" i="9"/>
  <c r="V210" i="9"/>
  <c r="T210" i="9"/>
  <c r="R210" i="9"/>
  <c r="P210" i="9"/>
  <c r="O210" i="9"/>
  <c r="U210" i="9" s="1"/>
  <c r="N210" i="9"/>
  <c r="M210" i="9"/>
  <c r="S210" i="9" s="1"/>
  <c r="L210" i="9"/>
  <c r="H210" i="9"/>
  <c r="G210" i="9"/>
  <c r="F210" i="9"/>
  <c r="E210" i="9"/>
  <c r="D210" i="9"/>
  <c r="U209" i="9"/>
  <c r="S209" i="9"/>
  <c r="P209" i="9"/>
  <c r="V209" i="9" s="1"/>
  <c r="O209" i="9"/>
  <c r="N209" i="9"/>
  <c r="T209" i="9" s="1"/>
  <c r="M209" i="9"/>
  <c r="L209" i="9"/>
  <c r="R209" i="9" s="1"/>
  <c r="H209" i="9"/>
  <c r="G209" i="9"/>
  <c r="F209" i="9"/>
  <c r="E209" i="9"/>
  <c r="D209" i="9"/>
  <c r="V208" i="9"/>
  <c r="T208" i="9"/>
  <c r="R208" i="9"/>
  <c r="P208" i="9"/>
  <c r="O208" i="9"/>
  <c r="U208" i="9" s="1"/>
  <c r="N208" i="9"/>
  <c r="M208" i="9"/>
  <c r="S208" i="9" s="1"/>
  <c r="L208" i="9"/>
  <c r="H208" i="9"/>
  <c r="G208" i="9"/>
  <c r="F208" i="9"/>
  <c r="E208" i="9"/>
  <c r="D208" i="9"/>
  <c r="U207" i="9"/>
  <c r="S207" i="9"/>
  <c r="P207" i="9"/>
  <c r="O207" i="9"/>
  <c r="N207" i="9"/>
  <c r="T207" i="9" s="1"/>
  <c r="M207" i="9"/>
  <c r="L207" i="9"/>
  <c r="R207" i="9" s="1"/>
  <c r="H207" i="9"/>
  <c r="G207" i="9"/>
  <c r="F207" i="9"/>
  <c r="E207" i="9"/>
  <c r="E215" i="9" s="1"/>
  <c r="D207" i="9"/>
  <c r="V206" i="9"/>
  <c r="T206" i="9"/>
  <c r="R206" i="9"/>
  <c r="P206" i="9"/>
  <c r="O206" i="9"/>
  <c r="U206" i="9" s="1"/>
  <c r="N206" i="9"/>
  <c r="M206" i="9"/>
  <c r="S206" i="9" s="1"/>
  <c r="L206" i="9"/>
  <c r="H206" i="9"/>
  <c r="G206" i="9"/>
  <c r="F206" i="9"/>
  <c r="E206" i="9"/>
  <c r="D206" i="9"/>
  <c r="S204" i="9"/>
  <c r="P204" i="9"/>
  <c r="V204" i="9" s="1"/>
  <c r="O204" i="9"/>
  <c r="N204" i="9"/>
  <c r="T204" i="9" s="1"/>
  <c r="M204" i="9"/>
  <c r="L204" i="9"/>
  <c r="R204" i="9" s="1"/>
  <c r="H204" i="9"/>
  <c r="G204" i="9"/>
  <c r="U204" i="9" s="1"/>
  <c r="F204" i="9"/>
  <c r="E204" i="9"/>
  <c r="D204" i="9"/>
  <c r="V203" i="9"/>
  <c r="T203" i="9"/>
  <c r="R203" i="9"/>
  <c r="P203" i="9"/>
  <c r="O203" i="9"/>
  <c r="U203" i="9" s="1"/>
  <c r="N203" i="9"/>
  <c r="M203" i="9"/>
  <c r="S203" i="9" s="1"/>
  <c r="L203" i="9"/>
  <c r="H203" i="9"/>
  <c r="G203" i="9"/>
  <c r="F203" i="9"/>
  <c r="E203" i="9"/>
  <c r="D203" i="9"/>
  <c r="U202" i="9"/>
  <c r="S202" i="9"/>
  <c r="P202" i="9"/>
  <c r="V202" i="9" s="1"/>
  <c r="O202" i="9"/>
  <c r="N202" i="9"/>
  <c r="T202" i="9" s="1"/>
  <c r="M202" i="9"/>
  <c r="L202" i="9"/>
  <c r="R202" i="9" s="1"/>
  <c r="H202" i="9"/>
  <c r="G202" i="9"/>
  <c r="F202" i="9"/>
  <c r="E202" i="9"/>
  <c r="D202" i="9"/>
  <c r="V201" i="9"/>
  <c r="T201" i="9"/>
  <c r="R201" i="9"/>
  <c r="P201" i="9"/>
  <c r="O201" i="9"/>
  <c r="U201" i="9" s="1"/>
  <c r="N201" i="9"/>
  <c r="M201" i="9"/>
  <c r="S201" i="9" s="1"/>
  <c r="L201" i="9"/>
  <c r="H201" i="9"/>
  <c r="G201" i="9"/>
  <c r="F201" i="9"/>
  <c r="E201" i="9"/>
  <c r="D201" i="9"/>
  <c r="U200" i="9"/>
  <c r="S200" i="9"/>
  <c r="P200" i="9"/>
  <c r="V200" i="9" s="1"/>
  <c r="O200" i="9"/>
  <c r="N200" i="9"/>
  <c r="T200" i="9" s="1"/>
  <c r="M200" i="9"/>
  <c r="L200" i="9"/>
  <c r="R200" i="9" s="1"/>
  <c r="H200" i="9"/>
  <c r="G200" i="9"/>
  <c r="F200" i="9"/>
  <c r="E200" i="9"/>
  <c r="D200" i="9"/>
  <c r="V199" i="9"/>
  <c r="T199" i="9"/>
  <c r="R199" i="9"/>
  <c r="P199" i="9"/>
  <c r="O199" i="9"/>
  <c r="U199" i="9" s="1"/>
  <c r="N199" i="9"/>
  <c r="M199" i="9"/>
  <c r="S199" i="9" s="1"/>
  <c r="L199" i="9"/>
  <c r="H199" i="9"/>
  <c r="G199" i="9"/>
  <c r="F199" i="9"/>
  <c r="E199" i="9"/>
  <c r="D199" i="9"/>
  <c r="U198" i="9"/>
  <c r="S198" i="9"/>
  <c r="P198" i="9"/>
  <c r="V198" i="9" s="1"/>
  <c r="O198" i="9"/>
  <c r="N198" i="9"/>
  <c r="T198" i="9" s="1"/>
  <c r="M198" i="9"/>
  <c r="L198" i="9"/>
  <c r="R198" i="9" s="1"/>
  <c r="H198" i="9"/>
  <c r="G198" i="9"/>
  <c r="F198" i="9"/>
  <c r="E198" i="9"/>
  <c r="D198" i="9"/>
  <c r="V197" i="9"/>
  <c r="T197" i="9"/>
  <c r="R197" i="9"/>
  <c r="P197" i="9"/>
  <c r="O197" i="9"/>
  <c r="U197" i="9" s="1"/>
  <c r="N197" i="9"/>
  <c r="M197" i="9"/>
  <c r="S197" i="9" s="1"/>
  <c r="L197" i="9"/>
  <c r="H197" i="9"/>
  <c r="G197" i="9"/>
  <c r="F197" i="9"/>
  <c r="E197" i="9"/>
  <c r="D197" i="9"/>
  <c r="U196" i="9"/>
  <c r="S196" i="9"/>
  <c r="P196" i="9"/>
  <c r="V196" i="9" s="1"/>
  <c r="O196" i="9"/>
  <c r="N196" i="9"/>
  <c r="T196" i="9" s="1"/>
  <c r="M196" i="9"/>
  <c r="L196" i="9"/>
  <c r="R196" i="9" s="1"/>
  <c r="H196" i="9"/>
  <c r="G196" i="9"/>
  <c r="F196" i="9"/>
  <c r="E196" i="9"/>
  <c r="D196" i="9"/>
  <c r="V195" i="9"/>
  <c r="T195" i="9"/>
  <c r="R195" i="9"/>
  <c r="P195" i="9"/>
  <c r="O195" i="9"/>
  <c r="N195" i="9"/>
  <c r="M195" i="9"/>
  <c r="S195" i="9" s="1"/>
  <c r="L195" i="9"/>
  <c r="H195" i="9"/>
  <c r="H205" i="9" s="1"/>
  <c r="G195" i="9"/>
  <c r="F195" i="9"/>
  <c r="E195" i="9"/>
  <c r="D195" i="9"/>
  <c r="S194" i="9"/>
  <c r="P194" i="9"/>
  <c r="V194" i="9" s="1"/>
  <c r="O194" i="9"/>
  <c r="N194" i="9"/>
  <c r="T194" i="9" s="1"/>
  <c r="M194" i="9"/>
  <c r="L194" i="9"/>
  <c r="R194" i="9" s="1"/>
  <c r="H194" i="9"/>
  <c r="G194" i="9"/>
  <c r="U194" i="9" s="1"/>
  <c r="F194" i="9"/>
  <c r="E194" i="9"/>
  <c r="D194" i="9"/>
  <c r="V192" i="9"/>
  <c r="T192" i="9"/>
  <c r="R192" i="9"/>
  <c r="P192" i="9"/>
  <c r="O192" i="9"/>
  <c r="U192" i="9" s="1"/>
  <c r="N192" i="9"/>
  <c r="M192" i="9"/>
  <c r="S192" i="9" s="1"/>
  <c r="L192" i="9"/>
  <c r="H192" i="9"/>
  <c r="G192" i="9"/>
  <c r="F192" i="9"/>
  <c r="E192" i="9"/>
  <c r="D192" i="9"/>
  <c r="U191" i="9"/>
  <c r="S191" i="9"/>
  <c r="P191" i="9"/>
  <c r="V191" i="9" s="1"/>
  <c r="O191" i="9"/>
  <c r="N191" i="9"/>
  <c r="T191" i="9" s="1"/>
  <c r="M191" i="9"/>
  <c r="L191" i="9"/>
  <c r="R191" i="9" s="1"/>
  <c r="H191" i="9"/>
  <c r="G191" i="9"/>
  <c r="F191" i="9"/>
  <c r="E191" i="9"/>
  <c r="D191" i="9"/>
  <c r="V190" i="9"/>
  <c r="T190" i="9"/>
  <c r="R190" i="9"/>
  <c r="P190" i="9"/>
  <c r="O190" i="9"/>
  <c r="U190" i="9" s="1"/>
  <c r="N190" i="9"/>
  <c r="M190" i="9"/>
  <c r="S190" i="9" s="1"/>
  <c r="L190" i="9"/>
  <c r="H190" i="9"/>
  <c r="G190" i="9"/>
  <c r="F190" i="9"/>
  <c r="E190" i="9"/>
  <c r="D190" i="9"/>
  <c r="U189" i="9"/>
  <c r="S189" i="9"/>
  <c r="P189" i="9"/>
  <c r="V189" i="9" s="1"/>
  <c r="O189" i="9"/>
  <c r="N189" i="9"/>
  <c r="T189" i="9" s="1"/>
  <c r="M189" i="9"/>
  <c r="L189" i="9"/>
  <c r="R189" i="9" s="1"/>
  <c r="H189" i="9"/>
  <c r="G189" i="9"/>
  <c r="F189" i="9"/>
  <c r="E189" i="9"/>
  <c r="D189" i="9"/>
  <c r="V188" i="9"/>
  <c r="S188" i="9"/>
  <c r="R188" i="9"/>
  <c r="P188" i="9"/>
  <c r="O188" i="9"/>
  <c r="U188" i="9" s="1"/>
  <c r="N188" i="9"/>
  <c r="T188" i="9" s="1"/>
  <c r="M188" i="9"/>
  <c r="L188" i="9"/>
  <c r="H188" i="9"/>
  <c r="G188" i="9"/>
  <c r="F188" i="9"/>
  <c r="E188" i="9"/>
  <c r="D188" i="9"/>
  <c r="U187" i="9"/>
  <c r="S187" i="9"/>
  <c r="P187" i="9"/>
  <c r="V187" i="9" s="1"/>
  <c r="O187" i="9"/>
  <c r="N187" i="9"/>
  <c r="T187" i="9" s="1"/>
  <c r="M187" i="9"/>
  <c r="L187" i="9"/>
  <c r="R187" i="9" s="1"/>
  <c r="H187" i="9"/>
  <c r="G187" i="9"/>
  <c r="G193" i="9" s="1"/>
  <c r="F187" i="9"/>
  <c r="E187" i="9"/>
  <c r="D187" i="9"/>
  <c r="V186" i="9"/>
  <c r="T186" i="9"/>
  <c r="P186" i="9"/>
  <c r="O186" i="9"/>
  <c r="U186" i="9" s="1"/>
  <c r="N186" i="9"/>
  <c r="M186" i="9"/>
  <c r="S186" i="9" s="1"/>
  <c r="L186" i="9"/>
  <c r="R186" i="9" s="1"/>
  <c r="H186" i="9"/>
  <c r="G186" i="9"/>
  <c r="F186" i="9"/>
  <c r="E186" i="9"/>
  <c r="D186" i="9"/>
  <c r="S185" i="9"/>
  <c r="P185" i="9"/>
  <c r="V185" i="9" s="1"/>
  <c r="O185" i="9"/>
  <c r="U185" i="9" s="1"/>
  <c r="N185" i="9"/>
  <c r="T185" i="9" s="1"/>
  <c r="M185" i="9"/>
  <c r="L185" i="9"/>
  <c r="R185" i="9" s="1"/>
  <c r="H185" i="9"/>
  <c r="G185" i="9"/>
  <c r="F185" i="9"/>
  <c r="E185" i="9"/>
  <c r="D185" i="9"/>
  <c r="V184" i="9"/>
  <c r="T184" i="9"/>
  <c r="R184" i="9"/>
  <c r="P184" i="9"/>
  <c r="O184" i="9"/>
  <c r="U184" i="9" s="1"/>
  <c r="N184" i="9"/>
  <c r="M184" i="9"/>
  <c r="S184" i="9" s="1"/>
  <c r="L184" i="9"/>
  <c r="H184" i="9"/>
  <c r="G184" i="9"/>
  <c r="F184" i="9"/>
  <c r="E184" i="9"/>
  <c r="D184" i="9"/>
  <c r="U183" i="9"/>
  <c r="R183" i="9"/>
  <c r="P183" i="9"/>
  <c r="V183" i="9" s="1"/>
  <c r="O183" i="9"/>
  <c r="N183" i="9"/>
  <c r="T183" i="9" s="1"/>
  <c r="M183" i="9"/>
  <c r="S183" i="9" s="1"/>
  <c r="L183" i="9"/>
  <c r="H183" i="9"/>
  <c r="G183" i="9"/>
  <c r="F183" i="9"/>
  <c r="E183" i="9"/>
  <c r="D183" i="9"/>
  <c r="T182" i="9"/>
  <c r="R182" i="9"/>
  <c r="P182" i="9"/>
  <c r="V182" i="9" s="1"/>
  <c r="O182" i="9"/>
  <c r="U182" i="9" s="1"/>
  <c r="N182" i="9"/>
  <c r="M182" i="9"/>
  <c r="S182" i="9" s="1"/>
  <c r="L182" i="9"/>
  <c r="H182" i="9"/>
  <c r="G182" i="9"/>
  <c r="F182" i="9"/>
  <c r="E182" i="9"/>
  <c r="D182" i="9"/>
  <c r="S181" i="9"/>
  <c r="P181" i="9"/>
  <c r="O181" i="9"/>
  <c r="N181" i="9"/>
  <c r="N193" i="9" s="1"/>
  <c r="M181" i="9"/>
  <c r="L181" i="9"/>
  <c r="R181" i="9" s="1"/>
  <c r="H181" i="9"/>
  <c r="G181" i="9"/>
  <c r="F181" i="9"/>
  <c r="E181" i="9"/>
  <c r="E193" i="9" s="1"/>
  <c r="D181" i="9"/>
  <c r="V180" i="9"/>
  <c r="S180" i="9"/>
  <c r="R180" i="9"/>
  <c r="P180" i="9"/>
  <c r="O180" i="9"/>
  <c r="N180" i="9"/>
  <c r="T180" i="9" s="1"/>
  <c r="M180" i="9"/>
  <c r="L180" i="9"/>
  <c r="H180" i="9"/>
  <c r="G180" i="9"/>
  <c r="F180" i="9"/>
  <c r="E180" i="9"/>
  <c r="D180" i="9"/>
  <c r="P179" i="9"/>
  <c r="E179" i="9"/>
  <c r="U178" i="9"/>
  <c r="S178" i="9"/>
  <c r="P178" i="9"/>
  <c r="V178" i="9" s="1"/>
  <c r="O178" i="9"/>
  <c r="N178" i="9"/>
  <c r="T178" i="9" s="1"/>
  <c r="M178" i="9"/>
  <c r="L178" i="9"/>
  <c r="R178" i="9" s="1"/>
  <c r="H178" i="9"/>
  <c r="H179" i="9" s="1"/>
  <c r="G178" i="9"/>
  <c r="F178" i="9"/>
  <c r="E178" i="9"/>
  <c r="D178" i="9"/>
  <c r="V177" i="9"/>
  <c r="T177" i="9"/>
  <c r="R177" i="9"/>
  <c r="P177" i="9"/>
  <c r="O177" i="9"/>
  <c r="U177" i="9" s="1"/>
  <c r="N177" i="9"/>
  <c r="M177" i="9"/>
  <c r="S177" i="9" s="1"/>
  <c r="L177" i="9"/>
  <c r="H177" i="9"/>
  <c r="G177" i="9"/>
  <c r="F177" i="9"/>
  <c r="E177" i="9"/>
  <c r="D177" i="9"/>
  <c r="U176" i="9"/>
  <c r="R176" i="9"/>
  <c r="P176" i="9"/>
  <c r="V176" i="9" s="1"/>
  <c r="O176" i="9"/>
  <c r="N176" i="9"/>
  <c r="T176" i="9" s="1"/>
  <c r="M176" i="9"/>
  <c r="S176" i="9" s="1"/>
  <c r="L176" i="9"/>
  <c r="H176" i="9"/>
  <c r="G176" i="9"/>
  <c r="F176" i="9"/>
  <c r="E176" i="9"/>
  <c r="D176" i="9"/>
  <c r="R175" i="9"/>
  <c r="P175" i="9"/>
  <c r="V175" i="9" s="1"/>
  <c r="O175" i="9"/>
  <c r="O179" i="9" s="1"/>
  <c r="N175" i="9"/>
  <c r="M175" i="9"/>
  <c r="L175" i="9"/>
  <c r="H175" i="9"/>
  <c r="G175" i="9"/>
  <c r="F175" i="9"/>
  <c r="F179" i="9" s="1"/>
  <c r="E175" i="9"/>
  <c r="D175" i="9"/>
  <c r="U174" i="9"/>
  <c r="S174" i="9"/>
  <c r="P174" i="9"/>
  <c r="V174" i="9" s="1"/>
  <c r="O174" i="9"/>
  <c r="N174" i="9"/>
  <c r="T174" i="9" s="1"/>
  <c r="M174" i="9"/>
  <c r="L174" i="9"/>
  <c r="R174" i="9" s="1"/>
  <c r="H174" i="9"/>
  <c r="G174" i="9"/>
  <c r="F174" i="9"/>
  <c r="E174" i="9"/>
  <c r="D174" i="9"/>
  <c r="N173" i="9"/>
  <c r="G173" i="9"/>
  <c r="V172" i="9"/>
  <c r="T172" i="9"/>
  <c r="R172" i="9"/>
  <c r="P172" i="9"/>
  <c r="O172" i="9"/>
  <c r="U172" i="9" s="1"/>
  <c r="N172" i="9"/>
  <c r="M172" i="9"/>
  <c r="S172" i="9" s="1"/>
  <c r="L172" i="9"/>
  <c r="H172" i="9"/>
  <c r="G172" i="9"/>
  <c r="F172" i="9"/>
  <c r="E172" i="9"/>
  <c r="D172" i="9"/>
  <c r="U171" i="9"/>
  <c r="S171" i="9"/>
  <c r="P171" i="9"/>
  <c r="O171" i="9"/>
  <c r="N171" i="9"/>
  <c r="T171" i="9" s="1"/>
  <c r="M171" i="9"/>
  <c r="L171" i="9"/>
  <c r="R171" i="9" s="1"/>
  <c r="H171" i="9"/>
  <c r="G171" i="9"/>
  <c r="F171" i="9"/>
  <c r="E171" i="9"/>
  <c r="E173" i="9" s="1"/>
  <c r="D171" i="9"/>
  <c r="V170" i="9"/>
  <c r="T170" i="9"/>
  <c r="R170" i="9"/>
  <c r="P170" i="9"/>
  <c r="O170" i="9"/>
  <c r="N170" i="9"/>
  <c r="M170" i="9"/>
  <c r="M173" i="9" s="1"/>
  <c r="L170" i="9"/>
  <c r="H170" i="9"/>
  <c r="H173" i="9" s="1"/>
  <c r="G170" i="9"/>
  <c r="F170" i="9"/>
  <c r="F173" i="9" s="1"/>
  <c r="E170" i="9"/>
  <c r="D170" i="9"/>
  <c r="U169" i="9"/>
  <c r="S169" i="9"/>
  <c r="P169" i="9"/>
  <c r="V169" i="9" s="1"/>
  <c r="O169" i="9"/>
  <c r="N169" i="9"/>
  <c r="T169" i="9" s="1"/>
  <c r="M169" i="9"/>
  <c r="L169" i="9"/>
  <c r="R169" i="9" s="1"/>
  <c r="H169" i="9"/>
  <c r="G169" i="9"/>
  <c r="F169" i="9"/>
  <c r="E169" i="9"/>
  <c r="D169" i="9"/>
  <c r="V167" i="9"/>
  <c r="T167" i="9"/>
  <c r="P167" i="9"/>
  <c r="O167" i="9"/>
  <c r="U167" i="9" s="1"/>
  <c r="N167" i="9"/>
  <c r="M167" i="9"/>
  <c r="S167" i="9" s="1"/>
  <c r="L167" i="9"/>
  <c r="H167" i="9"/>
  <c r="G167" i="9"/>
  <c r="F167" i="9"/>
  <c r="E167" i="9"/>
  <c r="D167" i="9"/>
  <c r="R167" i="9" s="1"/>
  <c r="U166" i="9"/>
  <c r="S166" i="9"/>
  <c r="P166" i="9"/>
  <c r="V166" i="9" s="1"/>
  <c r="O166" i="9"/>
  <c r="N166" i="9"/>
  <c r="T166" i="9" s="1"/>
  <c r="M166" i="9"/>
  <c r="L166" i="9"/>
  <c r="R166" i="9" s="1"/>
  <c r="H166" i="9"/>
  <c r="G166" i="9"/>
  <c r="F166" i="9"/>
  <c r="E166" i="9"/>
  <c r="D166" i="9"/>
  <c r="V165" i="9"/>
  <c r="T165" i="9"/>
  <c r="R165" i="9"/>
  <c r="P165" i="9"/>
  <c r="O165" i="9"/>
  <c r="U165" i="9" s="1"/>
  <c r="N165" i="9"/>
  <c r="M165" i="9"/>
  <c r="S165" i="9" s="1"/>
  <c r="L165" i="9"/>
  <c r="H165" i="9"/>
  <c r="G165" i="9"/>
  <c r="F165" i="9"/>
  <c r="E165" i="9"/>
  <c r="D165" i="9"/>
  <c r="U164" i="9"/>
  <c r="S164" i="9"/>
  <c r="P164" i="9"/>
  <c r="V164" i="9" s="1"/>
  <c r="O164" i="9"/>
  <c r="N164" i="9"/>
  <c r="T164" i="9" s="1"/>
  <c r="M164" i="9"/>
  <c r="L164" i="9"/>
  <c r="R164" i="9" s="1"/>
  <c r="H164" i="9"/>
  <c r="G164" i="9"/>
  <c r="F164" i="9"/>
  <c r="E164" i="9"/>
  <c r="D164" i="9"/>
  <c r="V163" i="9"/>
  <c r="T163" i="9"/>
  <c r="P163" i="9"/>
  <c r="O163" i="9"/>
  <c r="U163" i="9" s="1"/>
  <c r="N163" i="9"/>
  <c r="M163" i="9"/>
  <c r="S163" i="9" s="1"/>
  <c r="L163" i="9"/>
  <c r="H163" i="9"/>
  <c r="G163" i="9"/>
  <c r="F163" i="9"/>
  <c r="E163" i="9"/>
  <c r="D163" i="9"/>
  <c r="R163" i="9" s="1"/>
  <c r="U162" i="9"/>
  <c r="S162" i="9"/>
  <c r="P162" i="9"/>
  <c r="V162" i="9" s="1"/>
  <c r="O162" i="9"/>
  <c r="N162" i="9"/>
  <c r="T162" i="9" s="1"/>
  <c r="M162" i="9"/>
  <c r="L162" i="9"/>
  <c r="R162" i="9" s="1"/>
  <c r="H162" i="9"/>
  <c r="G162" i="9"/>
  <c r="F162" i="9"/>
  <c r="E162" i="9"/>
  <c r="D162" i="9"/>
  <c r="V161" i="9"/>
  <c r="T161" i="9"/>
  <c r="R161" i="9"/>
  <c r="P161" i="9"/>
  <c r="O161" i="9"/>
  <c r="U161" i="9" s="1"/>
  <c r="N161" i="9"/>
  <c r="M161" i="9"/>
  <c r="S161" i="9" s="1"/>
  <c r="L161" i="9"/>
  <c r="H161" i="9"/>
  <c r="G161" i="9"/>
  <c r="F161" i="9"/>
  <c r="E161" i="9"/>
  <c r="D161" i="9"/>
  <c r="U160" i="9"/>
  <c r="S160" i="9"/>
  <c r="P160" i="9"/>
  <c r="V160" i="9" s="1"/>
  <c r="O160" i="9"/>
  <c r="N160" i="9"/>
  <c r="T160" i="9" s="1"/>
  <c r="M160" i="9"/>
  <c r="L160" i="9"/>
  <c r="R160" i="9" s="1"/>
  <c r="H160" i="9"/>
  <c r="G160" i="9"/>
  <c r="F160" i="9"/>
  <c r="E160" i="9"/>
  <c r="D160" i="9"/>
  <c r="V159" i="9"/>
  <c r="T159" i="9"/>
  <c r="R159" i="9"/>
  <c r="P159" i="9"/>
  <c r="O159" i="9"/>
  <c r="U159" i="9" s="1"/>
  <c r="N159" i="9"/>
  <c r="M159" i="9"/>
  <c r="S159" i="9" s="1"/>
  <c r="L159" i="9"/>
  <c r="H159" i="9"/>
  <c r="G159" i="9"/>
  <c r="F159" i="9"/>
  <c r="E159" i="9"/>
  <c r="D159" i="9"/>
  <c r="U158" i="9"/>
  <c r="S158" i="9"/>
  <c r="P158" i="9"/>
  <c r="V158" i="9" s="1"/>
  <c r="O158" i="9"/>
  <c r="N158" i="9"/>
  <c r="T158" i="9" s="1"/>
  <c r="M158" i="9"/>
  <c r="L158" i="9"/>
  <c r="R158" i="9" s="1"/>
  <c r="H158" i="9"/>
  <c r="G158" i="9"/>
  <c r="F158" i="9"/>
  <c r="E158" i="9"/>
  <c r="D158" i="9"/>
  <c r="V157" i="9"/>
  <c r="T157" i="9"/>
  <c r="R157" i="9"/>
  <c r="P157" i="9"/>
  <c r="O157" i="9"/>
  <c r="U157" i="9" s="1"/>
  <c r="N157" i="9"/>
  <c r="M157" i="9"/>
  <c r="S157" i="9" s="1"/>
  <c r="L157" i="9"/>
  <c r="H157" i="9"/>
  <c r="G157" i="9"/>
  <c r="F157" i="9"/>
  <c r="E157" i="9"/>
  <c r="D157" i="9"/>
  <c r="U156" i="9"/>
  <c r="S156" i="9"/>
  <c r="P156" i="9"/>
  <c r="V156" i="9" s="1"/>
  <c r="O156" i="9"/>
  <c r="N156" i="9"/>
  <c r="T156" i="9" s="1"/>
  <c r="M156" i="9"/>
  <c r="L156" i="9"/>
  <c r="R156" i="9" s="1"/>
  <c r="H156" i="9"/>
  <c r="G156" i="9"/>
  <c r="F156" i="9"/>
  <c r="E156" i="9"/>
  <c r="E168" i="9" s="1"/>
  <c r="D156" i="9"/>
  <c r="V155" i="9"/>
  <c r="T155" i="9"/>
  <c r="P155" i="9"/>
  <c r="O155" i="9"/>
  <c r="N155" i="9"/>
  <c r="N168" i="9" s="1"/>
  <c r="M155" i="9"/>
  <c r="S155" i="9" s="1"/>
  <c r="L155" i="9"/>
  <c r="H155" i="9"/>
  <c r="G155" i="9"/>
  <c r="F155" i="9"/>
  <c r="E155" i="9"/>
  <c r="D155" i="9"/>
  <c r="R155" i="9" s="1"/>
  <c r="S154" i="9"/>
  <c r="P154" i="9"/>
  <c r="V154" i="9" s="1"/>
  <c r="O154" i="9"/>
  <c r="N154" i="9"/>
  <c r="T154" i="9" s="1"/>
  <c r="M154" i="9"/>
  <c r="L154" i="9"/>
  <c r="R154" i="9" s="1"/>
  <c r="H154" i="9"/>
  <c r="G154" i="9"/>
  <c r="U154" i="9" s="1"/>
  <c r="F154" i="9"/>
  <c r="E154" i="9"/>
  <c r="D154" i="9"/>
  <c r="V152" i="9"/>
  <c r="T152" i="9"/>
  <c r="R152" i="9"/>
  <c r="P152" i="9"/>
  <c r="O152" i="9"/>
  <c r="U152" i="9" s="1"/>
  <c r="N152" i="9"/>
  <c r="M152" i="9"/>
  <c r="S152" i="9" s="1"/>
  <c r="L152" i="9"/>
  <c r="H152" i="9"/>
  <c r="G152" i="9"/>
  <c r="F152" i="9"/>
  <c r="E152" i="9"/>
  <c r="D152" i="9"/>
  <c r="U151" i="9"/>
  <c r="S151" i="9"/>
  <c r="P151" i="9"/>
  <c r="V151" i="9" s="1"/>
  <c r="O151" i="9"/>
  <c r="N151" i="9"/>
  <c r="T151" i="9" s="1"/>
  <c r="M151" i="9"/>
  <c r="L151" i="9"/>
  <c r="R151" i="9" s="1"/>
  <c r="H151" i="9"/>
  <c r="G151" i="9"/>
  <c r="F151" i="9"/>
  <c r="E151" i="9"/>
  <c r="D151" i="9"/>
  <c r="V150" i="9"/>
  <c r="T150" i="9"/>
  <c r="R150" i="9"/>
  <c r="P150" i="9"/>
  <c r="O150" i="9"/>
  <c r="U150" i="9" s="1"/>
  <c r="N150" i="9"/>
  <c r="M150" i="9"/>
  <c r="S150" i="9" s="1"/>
  <c r="L150" i="9"/>
  <c r="H150" i="9"/>
  <c r="G150" i="9"/>
  <c r="F150" i="9"/>
  <c r="E150" i="9"/>
  <c r="D150" i="9"/>
  <c r="U149" i="9"/>
  <c r="S149" i="9"/>
  <c r="P149" i="9"/>
  <c r="V149" i="9" s="1"/>
  <c r="O149" i="9"/>
  <c r="N149" i="9"/>
  <c r="T149" i="9" s="1"/>
  <c r="M149" i="9"/>
  <c r="L149" i="9"/>
  <c r="R149" i="9" s="1"/>
  <c r="H149" i="9"/>
  <c r="G149" i="9"/>
  <c r="F149" i="9"/>
  <c r="E149" i="9"/>
  <c r="E153" i="9" s="1"/>
  <c r="D149" i="9"/>
  <c r="V148" i="9"/>
  <c r="T148" i="9"/>
  <c r="R148" i="9"/>
  <c r="P148" i="9"/>
  <c r="O148" i="9"/>
  <c r="N148" i="9"/>
  <c r="M148" i="9"/>
  <c r="S148" i="9" s="1"/>
  <c r="L148" i="9"/>
  <c r="H148" i="9"/>
  <c r="G148" i="9"/>
  <c r="F148" i="9"/>
  <c r="E148" i="9"/>
  <c r="D148" i="9"/>
  <c r="U147" i="9"/>
  <c r="S147" i="9"/>
  <c r="P147" i="9"/>
  <c r="V147" i="9" s="1"/>
  <c r="O147" i="9"/>
  <c r="N147" i="9"/>
  <c r="M147" i="9"/>
  <c r="M153" i="9" s="1"/>
  <c r="L147" i="9"/>
  <c r="R147" i="9" s="1"/>
  <c r="H147" i="9"/>
  <c r="G147" i="9"/>
  <c r="G153" i="9" s="1"/>
  <c r="F147" i="9"/>
  <c r="F153" i="9" s="1"/>
  <c r="E147" i="9"/>
  <c r="D147" i="9"/>
  <c r="V146" i="9"/>
  <c r="T146" i="9"/>
  <c r="R146" i="9"/>
  <c r="P146" i="9"/>
  <c r="O146" i="9"/>
  <c r="U146" i="9" s="1"/>
  <c r="N146" i="9"/>
  <c r="M146" i="9"/>
  <c r="S146" i="9" s="1"/>
  <c r="L146" i="9"/>
  <c r="H146" i="9"/>
  <c r="G146" i="9"/>
  <c r="F146" i="9"/>
  <c r="E146" i="9"/>
  <c r="D146" i="9"/>
  <c r="O145" i="9"/>
  <c r="H145" i="9"/>
  <c r="U144" i="9"/>
  <c r="S144" i="9"/>
  <c r="P144" i="9"/>
  <c r="V144" i="9" s="1"/>
  <c r="O144" i="9"/>
  <c r="N144" i="9"/>
  <c r="M144" i="9"/>
  <c r="L144" i="9"/>
  <c r="R144" i="9" s="1"/>
  <c r="H144" i="9"/>
  <c r="G144" i="9"/>
  <c r="G145" i="9" s="1"/>
  <c r="F144" i="9"/>
  <c r="E144" i="9"/>
  <c r="D144" i="9"/>
  <c r="V143" i="9"/>
  <c r="T143" i="9"/>
  <c r="R143" i="9"/>
  <c r="P143" i="9"/>
  <c r="P145" i="9" s="1"/>
  <c r="O143" i="9"/>
  <c r="U143" i="9" s="1"/>
  <c r="N143" i="9"/>
  <c r="M143" i="9"/>
  <c r="L143" i="9"/>
  <c r="H143" i="9"/>
  <c r="G143" i="9"/>
  <c r="F143" i="9"/>
  <c r="F145" i="9" s="1"/>
  <c r="E143" i="9"/>
  <c r="E145" i="9" s="1"/>
  <c r="D145" i="9" s="1"/>
  <c r="D143" i="9"/>
  <c r="U142" i="9"/>
  <c r="S142" i="9"/>
  <c r="P142" i="9"/>
  <c r="V142" i="9" s="1"/>
  <c r="O142" i="9"/>
  <c r="N142" i="9"/>
  <c r="T142" i="9" s="1"/>
  <c r="M142" i="9"/>
  <c r="L142" i="9"/>
  <c r="R142" i="9" s="1"/>
  <c r="H142" i="9"/>
  <c r="G142" i="9"/>
  <c r="F142" i="9"/>
  <c r="E142" i="9"/>
  <c r="D142" i="9"/>
  <c r="N141" i="9"/>
  <c r="V140" i="9"/>
  <c r="T140" i="9"/>
  <c r="R140" i="9"/>
  <c r="P140" i="9"/>
  <c r="O140" i="9"/>
  <c r="U140" i="9" s="1"/>
  <c r="N140" i="9"/>
  <c r="M140" i="9"/>
  <c r="S140" i="9" s="1"/>
  <c r="L140" i="9"/>
  <c r="H140" i="9"/>
  <c r="G140" i="9"/>
  <c r="F140" i="9"/>
  <c r="E140" i="9"/>
  <c r="D140" i="9"/>
  <c r="U139" i="9"/>
  <c r="S139" i="9"/>
  <c r="P139" i="9"/>
  <c r="V139" i="9" s="1"/>
  <c r="O139" i="9"/>
  <c r="N139" i="9"/>
  <c r="T139" i="9" s="1"/>
  <c r="M139" i="9"/>
  <c r="L139" i="9"/>
  <c r="R139" i="9" s="1"/>
  <c r="H139" i="9"/>
  <c r="G139" i="9"/>
  <c r="F139" i="9"/>
  <c r="E139" i="9"/>
  <c r="D139" i="9"/>
  <c r="V138" i="9"/>
  <c r="T138" i="9"/>
  <c r="R138" i="9"/>
  <c r="P138" i="9"/>
  <c r="O138" i="9"/>
  <c r="U138" i="9" s="1"/>
  <c r="N138" i="9"/>
  <c r="M138" i="9"/>
  <c r="S138" i="9" s="1"/>
  <c r="L138" i="9"/>
  <c r="H138" i="9"/>
  <c r="G138" i="9"/>
  <c r="F138" i="9"/>
  <c r="E138" i="9"/>
  <c r="D138" i="9"/>
  <c r="S137" i="9"/>
  <c r="P137" i="9"/>
  <c r="V137" i="9" s="1"/>
  <c r="O137" i="9"/>
  <c r="N137" i="9"/>
  <c r="T137" i="9" s="1"/>
  <c r="M137" i="9"/>
  <c r="M141" i="9" s="1"/>
  <c r="L137" i="9"/>
  <c r="R137" i="9" s="1"/>
  <c r="H137" i="9"/>
  <c r="G137" i="9"/>
  <c r="U137" i="9" s="1"/>
  <c r="F137" i="9"/>
  <c r="F141" i="9" s="1"/>
  <c r="E137" i="9"/>
  <c r="E141" i="9" s="1"/>
  <c r="D137" i="9"/>
  <c r="V136" i="9"/>
  <c r="T136" i="9"/>
  <c r="R136" i="9"/>
  <c r="P136" i="9"/>
  <c r="O136" i="9"/>
  <c r="U136" i="9" s="1"/>
  <c r="N136" i="9"/>
  <c r="M136" i="9"/>
  <c r="S136" i="9" s="1"/>
  <c r="L136" i="9"/>
  <c r="H136" i="9"/>
  <c r="G136" i="9"/>
  <c r="F136" i="9"/>
  <c r="E136" i="9"/>
  <c r="D136" i="9"/>
  <c r="U134" i="9"/>
  <c r="S134" i="9"/>
  <c r="P134" i="9"/>
  <c r="V134" i="9" s="1"/>
  <c r="O134" i="9"/>
  <c r="N134" i="9"/>
  <c r="T134" i="9" s="1"/>
  <c r="M134" i="9"/>
  <c r="L134" i="9"/>
  <c r="R134" i="9" s="1"/>
  <c r="H134" i="9"/>
  <c r="G134" i="9"/>
  <c r="F134" i="9"/>
  <c r="E134" i="9"/>
  <c r="D134" i="9"/>
  <c r="V133" i="9"/>
  <c r="T133" i="9"/>
  <c r="R133" i="9"/>
  <c r="P133" i="9"/>
  <c r="O133" i="9"/>
  <c r="U133" i="9" s="1"/>
  <c r="N133" i="9"/>
  <c r="M133" i="9"/>
  <c r="S133" i="9" s="1"/>
  <c r="L133" i="9"/>
  <c r="H133" i="9"/>
  <c r="G133" i="9"/>
  <c r="F133" i="9"/>
  <c r="E133" i="9"/>
  <c r="D133" i="9"/>
  <c r="U132" i="9"/>
  <c r="S132" i="9"/>
  <c r="P132" i="9"/>
  <c r="V132" i="9" s="1"/>
  <c r="O132" i="9"/>
  <c r="N132" i="9"/>
  <c r="T132" i="9" s="1"/>
  <c r="M132" i="9"/>
  <c r="L132" i="9"/>
  <c r="R132" i="9" s="1"/>
  <c r="H132" i="9"/>
  <c r="G132" i="9"/>
  <c r="F132" i="9"/>
  <c r="E132" i="9"/>
  <c r="D132" i="9"/>
  <c r="V131" i="9"/>
  <c r="T131" i="9"/>
  <c r="R131" i="9"/>
  <c r="P131" i="9"/>
  <c r="O131" i="9"/>
  <c r="U131" i="9" s="1"/>
  <c r="N131" i="9"/>
  <c r="M131" i="9"/>
  <c r="S131" i="9" s="1"/>
  <c r="L131" i="9"/>
  <c r="H131" i="9"/>
  <c r="G131" i="9"/>
  <c r="F131" i="9"/>
  <c r="E131" i="9"/>
  <c r="D131" i="9"/>
  <c r="U130" i="9"/>
  <c r="S130" i="9"/>
  <c r="P130" i="9"/>
  <c r="V130" i="9" s="1"/>
  <c r="O130" i="9"/>
  <c r="N130" i="9"/>
  <c r="T130" i="9" s="1"/>
  <c r="M130" i="9"/>
  <c r="L130" i="9"/>
  <c r="R130" i="9" s="1"/>
  <c r="H130" i="9"/>
  <c r="G130" i="9"/>
  <c r="F130" i="9"/>
  <c r="E130" i="9"/>
  <c r="D130" i="9"/>
  <c r="V129" i="9"/>
  <c r="T129" i="9"/>
  <c r="R129" i="9"/>
  <c r="P129" i="9"/>
  <c r="O129" i="9"/>
  <c r="U129" i="9" s="1"/>
  <c r="N129" i="9"/>
  <c r="M129" i="9"/>
  <c r="S129" i="9" s="1"/>
  <c r="L129" i="9"/>
  <c r="H129" i="9"/>
  <c r="G129" i="9"/>
  <c r="F129" i="9"/>
  <c r="E129" i="9"/>
  <c r="D129" i="9"/>
  <c r="U128" i="9"/>
  <c r="S128" i="9"/>
  <c r="P128" i="9"/>
  <c r="V128" i="9" s="1"/>
  <c r="O128" i="9"/>
  <c r="N128" i="9"/>
  <c r="T128" i="9" s="1"/>
  <c r="M128" i="9"/>
  <c r="L128" i="9"/>
  <c r="R128" i="9" s="1"/>
  <c r="H128" i="9"/>
  <c r="G128" i="9"/>
  <c r="F128" i="9"/>
  <c r="E128" i="9"/>
  <c r="D128" i="9"/>
  <c r="V127" i="9"/>
  <c r="T127" i="9"/>
  <c r="R127" i="9"/>
  <c r="P127" i="9"/>
  <c r="O127" i="9"/>
  <c r="U127" i="9" s="1"/>
  <c r="N127" i="9"/>
  <c r="M127" i="9"/>
  <c r="S127" i="9" s="1"/>
  <c r="L127" i="9"/>
  <c r="H127" i="9"/>
  <c r="G127" i="9"/>
  <c r="F127" i="9"/>
  <c r="E127" i="9"/>
  <c r="D127" i="9"/>
  <c r="U126" i="9"/>
  <c r="S126" i="9"/>
  <c r="P126" i="9"/>
  <c r="V126" i="9" s="1"/>
  <c r="O126" i="9"/>
  <c r="N126" i="9"/>
  <c r="T126" i="9" s="1"/>
  <c r="M126" i="9"/>
  <c r="L126" i="9"/>
  <c r="R126" i="9" s="1"/>
  <c r="H126" i="9"/>
  <c r="G126" i="9"/>
  <c r="F126" i="9"/>
  <c r="E126" i="9"/>
  <c r="D126" i="9"/>
  <c r="V125" i="9"/>
  <c r="T125" i="9"/>
  <c r="R125" i="9"/>
  <c r="P125" i="9"/>
  <c r="O125" i="9"/>
  <c r="U125" i="9" s="1"/>
  <c r="N125" i="9"/>
  <c r="M125" i="9"/>
  <c r="S125" i="9" s="1"/>
  <c r="L125" i="9"/>
  <c r="H125" i="9"/>
  <c r="G125" i="9"/>
  <c r="F125" i="9"/>
  <c r="E125" i="9"/>
  <c r="D125" i="9"/>
  <c r="U124" i="9"/>
  <c r="S124" i="9"/>
  <c r="P124" i="9"/>
  <c r="V124" i="9" s="1"/>
  <c r="O124" i="9"/>
  <c r="N124" i="9"/>
  <c r="T124" i="9" s="1"/>
  <c r="M124" i="9"/>
  <c r="L124" i="9"/>
  <c r="R124" i="9" s="1"/>
  <c r="H124" i="9"/>
  <c r="G124" i="9"/>
  <c r="F124" i="9"/>
  <c r="E124" i="9"/>
  <c r="D124" i="9"/>
  <c r="V123" i="9"/>
  <c r="T123" i="9"/>
  <c r="R123" i="9"/>
  <c r="P123" i="9"/>
  <c r="O123" i="9"/>
  <c r="U123" i="9" s="1"/>
  <c r="N123" i="9"/>
  <c r="M123" i="9"/>
  <c r="S123" i="9" s="1"/>
  <c r="L123" i="9"/>
  <c r="H123" i="9"/>
  <c r="G123" i="9"/>
  <c r="F123" i="9"/>
  <c r="E123" i="9"/>
  <c r="D123" i="9"/>
  <c r="U122" i="9"/>
  <c r="S122" i="9"/>
  <c r="P122" i="9"/>
  <c r="V122" i="9" s="1"/>
  <c r="O122" i="9"/>
  <c r="N122" i="9"/>
  <c r="T122" i="9" s="1"/>
  <c r="M122" i="9"/>
  <c r="L122" i="9"/>
  <c r="R122" i="9" s="1"/>
  <c r="H122" i="9"/>
  <c r="G122" i="9"/>
  <c r="F122" i="9"/>
  <c r="E122" i="9"/>
  <c r="D122" i="9"/>
  <c r="V121" i="9"/>
  <c r="T121" i="9"/>
  <c r="R121" i="9"/>
  <c r="P121" i="9"/>
  <c r="O121" i="9"/>
  <c r="U121" i="9" s="1"/>
  <c r="N121" i="9"/>
  <c r="M121" i="9"/>
  <c r="S121" i="9" s="1"/>
  <c r="L121" i="9"/>
  <c r="H121" i="9"/>
  <c r="G121" i="9"/>
  <c r="F121" i="9"/>
  <c r="E121" i="9"/>
  <c r="D121" i="9"/>
  <c r="U120" i="9"/>
  <c r="S120" i="9"/>
  <c r="P120" i="9"/>
  <c r="V120" i="9" s="1"/>
  <c r="O120" i="9"/>
  <c r="N120" i="9"/>
  <c r="T120" i="9" s="1"/>
  <c r="M120" i="9"/>
  <c r="L120" i="9"/>
  <c r="R120" i="9" s="1"/>
  <c r="H120" i="9"/>
  <c r="G120" i="9"/>
  <c r="F120" i="9"/>
  <c r="E120" i="9"/>
  <c r="D120" i="9"/>
  <c r="V119" i="9"/>
  <c r="T119" i="9"/>
  <c r="R119" i="9"/>
  <c r="P119" i="9"/>
  <c r="O119" i="9"/>
  <c r="U119" i="9" s="1"/>
  <c r="N119" i="9"/>
  <c r="M119" i="9"/>
  <c r="S119" i="9" s="1"/>
  <c r="L119" i="9"/>
  <c r="H119" i="9"/>
  <c r="G119" i="9"/>
  <c r="F119" i="9"/>
  <c r="E119" i="9"/>
  <c r="D119" i="9"/>
  <c r="U118" i="9"/>
  <c r="S118" i="9"/>
  <c r="P118" i="9"/>
  <c r="V118" i="9" s="1"/>
  <c r="O118" i="9"/>
  <c r="N118" i="9"/>
  <c r="T118" i="9" s="1"/>
  <c r="M118" i="9"/>
  <c r="L118" i="9"/>
  <c r="R118" i="9" s="1"/>
  <c r="H118" i="9"/>
  <c r="G118" i="9"/>
  <c r="F118" i="9"/>
  <c r="E118" i="9"/>
  <c r="D118" i="9"/>
  <c r="V117" i="9"/>
  <c r="T117" i="9"/>
  <c r="R117" i="9"/>
  <c r="P117" i="9"/>
  <c r="O117" i="9"/>
  <c r="U117" i="9" s="1"/>
  <c r="N117" i="9"/>
  <c r="M117" i="9"/>
  <c r="S117" i="9" s="1"/>
  <c r="L117" i="9"/>
  <c r="H117" i="9"/>
  <c r="G117" i="9"/>
  <c r="F117" i="9"/>
  <c r="E117" i="9"/>
  <c r="D117" i="9"/>
  <c r="U116" i="9"/>
  <c r="S116" i="9"/>
  <c r="P116" i="9"/>
  <c r="V116" i="9" s="1"/>
  <c r="O116" i="9"/>
  <c r="N116" i="9"/>
  <c r="T116" i="9" s="1"/>
  <c r="M116" i="9"/>
  <c r="L116" i="9"/>
  <c r="R116" i="9" s="1"/>
  <c r="H116" i="9"/>
  <c r="G116" i="9"/>
  <c r="F116" i="9"/>
  <c r="E116" i="9"/>
  <c r="D116" i="9"/>
  <c r="V115" i="9"/>
  <c r="T115" i="9"/>
  <c r="R115" i="9"/>
  <c r="P115" i="9"/>
  <c r="O115" i="9"/>
  <c r="U115" i="9" s="1"/>
  <c r="N115" i="9"/>
  <c r="M115" i="9"/>
  <c r="S115" i="9" s="1"/>
  <c r="L115" i="9"/>
  <c r="H115" i="9"/>
  <c r="G115" i="9"/>
  <c r="F115" i="9"/>
  <c r="E115" i="9"/>
  <c r="D115" i="9"/>
  <c r="U114" i="9"/>
  <c r="S114" i="9"/>
  <c r="P114" i="9"/>
  <c r="V114" i="9" s="1"/>
  <c r="O114" i="9"/>
  <c r="N114" i="9"/>
  <c r="T114" i="9" s="1"/>
  <c r="M114" i="9"/>
  <c r="L114" i="9"/>
  <c r="R114" i="9" s="1"/>
  <c r="H114" i="9"/>
  <c r="G114" i="9"/>
  <c r="F114" i="9"/>
  <c r="E114" i="9"/>
  <c r="D114" i="9"/>
  <c r="V113" i="9"/>
  <c r="T113" i="9"/>
  <c r="R113" i="9"/>
  <c r="P113" i="9"/>
  <c r="O113" i="9"/>
  <c r="U113" i="9" s="1"/>
  <c r="N113" i="9"/>
  <c r="M113" i="9"/>
  <c r="S113" i="9" s="1"/>
  <c r="L113" i="9"/>
  <c r="H113" i="9"/>
  <c r="G113" i="9"/>
  <c r="F113" i="9"/>
  <c r="E113" i="9"/>
  <c r="D113" i="9"/>
  <c r="U112" i="9"/>
  <c r="S112" i="9"/>
  <c r="P112" i="9"/>
  <c r="V112" i="9" s="1"/>
  <c r="O112" i="9"/>
  <c r="N112" i="9"/>
  <c r="T112" i="9" s="1"/>
  <c r="M112" i="9"/>
  <c r="L112" i="9"/>
  <c r="R112" i="9" s="1"/>
  <c r="H112" i="9"/>
  <c r="G112" i="9"/>
  <c r="F112" i="9"/>
  <c r="E112" i="9"/>
  <c r="D112" i="9"/>
  <c r="V111" i="9"/>
  <c r="T111" i="9"/>
  <c r="R111" i="9"/>
  <c r="P111" i="9"/>
  <c r="O111" i="9"/>
  <c r="U111" i="9" s="1"/>
  <c r="N111" i="9"/>
  <c r="M111" i="9"/>
  <c r="S111" i="9" s="1"/>
  <c r="L111" i="9"/>
  <c r="H111" i="9"/>
  <c r="G111" i="9"/>
  <c r="F111" i="9"/>
  <c r="E111" i="9"/>
  <c r="D111" i="9"/>
  <c r="U110" i="9"/>
  <c r="S110" i="9"/>
  <c r="P110" i="9"/>
  <c r="V110" i="9" s="1"/>
  <c r="O110" i="9"/>
  <c r="N110" i="9"/>
  <c r="T110" i="9" s="1"/>
  <c r="M110" i="9"/>
  <c r="L110" i="9"/>
  <c r="R110" i="9" s="1"/>
  <c r="H110" i="9"/>
  <c r="G110" i="9"/>
  <c r="F110" i="9"/>
  <c r="E110" i="9"/>
  <c r="D110" i="9"/>
  <c r="V109" i="9"/>
  <c r="T109" i="9"/>
  <c r="R109" i="9"/>
  <c r="P109" i="9"/>
  <c r="O109" i="9"/>
  <c r="U109" i="9" s="1"/>
  <c r="N109" i="9"/>
  <c r="M109" i="9"/>
  <c r="S109" i="9" s="1"/>
  <c r="L109" i="9"/>
  <c r="H109" i="9"/>
  <c r="G109" i="9"/>
  <c r="F109" i="9"/>
  <c r="E109" i="9"/>
  <c r="D109" i="9"/>
  <c r="U108" i="9"/>
  <c r="S108" i="9"/>
  <c r="P108" i="9"/>
  <c r="V108" i="9" s="1"/>
  <c r="O108" i="9"/>
  <c r="N108" i="9"/>
  <c r="T108" i="9" s="1"/>
  <c r="M108" i="9"/>
  <c r="L108" i="9"/>
  <c r="R108" i="9" s="1"/>
  <c r="H108" i="9"/>
  <c r="G108" i="9"/>
  <c r="F108" i="9"/>
  <c r="E108" i="9"/>
  <c r="D108" i="9"/>
  <c r="V107" i="9"/>
  <c r="T107" i="9"/>
  <c r="R107" i="9"/>
  <c r="P107" i="9"/>
  <c r="O107" i="9"/>
  <c r="U107" i="9" s="1"/>
  <c r="N107" i="9"/>
  <c r="M107" i="9"/>
  <c r="S107" i="9" s="1"/>
  <c r="L107" i="9"/>
  <c r="H107" i="9"/>
  <c r="G107" i="9"/>
  <c r="F107" i="9"/>
  <c r="E107" i="9"/>
  <c r="D107" i="9"/>
  <c r="U106" i="9"/>
  <c r="S106" i="9"/>
  <c r="P106" i="9"/>
  <c r="V106" i="9" s="1"/>
  <c r="O106" i="9"/>
  <c r="N106" i="9"/>
  <c r="T106" i="9" s="1"/>
  <c r="M106" i="9"/>
  <c r="L106" i="9"/>
  <c r="R106" i="9" s="1"/>
  <c r="H106" i="9"/>
  <c r="G106" i="9"/>
  <c r="F106" i="9"/>
  <c r="E106" i="9"/>
  <c r="D106" i="9"/>
  <c r="V105" i="9"/>
  <c r="T105" i="9"/>
  <c r="R105" i="9"/>
  <c r="P105" i="9"/>
  <c r="O105" i="9"/>
  <c r="U105" i="9" s="1"/>
  <c r="N105" i="9"/>
  <c r="M105" i="9"/>
  <c r="S105" i="9" s="1"/>
  <c r="L105" i="9"/>
  <c r="H105" i="9"/>
  <c r="G105" i="9"/>
  <c r="F105" i="9"/>
  <c r="E105" i="9"/>
  <c r="D105" i="9"/>
  <c r="U104" i="9"/>
  <c r="S104" i="9"/>
  <c r="P104" i="9"/>
  <c r="V104" i="9" s="1"/>
  <c r="O104" i="9"/>
  <c r="N104" i="9"/>
  <c r="T104" i="9" s="1"/>
  <c r="M104" i="9"/>
  <c r="L104" i="9"/>
  <c r="R104" i="9" s="1"/>
  <c r="H104" i="9"/>
  <c r="G104" i="9"/>
  <c r="F104" i="9"/>
  <c r="E104" i="9"/>
  <c r="D104" i="9"/>
  <c r="V103" i="9"/>
  <c r="T103" i="9"/>
  <c r="R103" i="9"/>
  <c r="P103" i="9"/>
  <c r="O103" i="9"/>
  <c r="U103" i="9" s="1"/>
  <c r="N103" i="9"/>
  <c r="M103" i="9"/>
  <c r="S103" i="9" s="1"/>
  <c r="L103" i="9"/>
  <c r="H103" i="9"/>
  <c r="G103" i="9"/>
  <c r="F103" i="9"/>
  <c r="E103" i="9"/>
  <c r="D103" i="9"/>
  <c r="U102" i="9"/>
  <c r="S102" i="9"/>
  <c r="P102" i="9"/>
  <c r="V102" i="9" s="1"/>
  <c r="O102" i="9"/>
  <c r="N102" i="9"/>
  <c r="T102" i="9" s="1"/>
  <c r="M102" i="9"/>
  <c r="L102" i="9"/>
  <c r="R102" i="9" s="1"/>
  <c r="H102" i="9"/>
  <c r="G102" i="9"/>
  <c r="F102" i="9"/>
  <c r="E102" i="9"/>
  <c r="D102" i="9"/>
  <c r="V101" i="9"/>
  <c r="T101" i="9"/>
  <c r="R101" i="9"/>
  <c r="P101" i="9"/>
  <c r="O101" i="9"/>
  <c r="U101" i="9" s="1"/>
  <c r="N101" i="9"/>
  <c r="M101" i="9"/>
  <c r="S101" i="9" s="1"/>
  <c r="L101" i="9"/>
  <c r="H101" i="9"/>
  <c r="G101" i="9"/>
  <c r="F101" i="9"/>
  <c r="E101" i="9"/>
  <c r="D101" i="9"/>
  <c r="U100" i="9"/>
  <c r="S100" i="9"/>
  <c r="P100" i="9"/>
  <c r="V100" i="9" s="1"/>
  <c r="O100" i="9"/>
  <c r="N100" i="9"/>
  <c r="T100" i="9" s="1"/>
  <c r="M100" i="9"/>
  <c r="L100" i="9"/>
  <c r="R100" i="9" s="1"/>
  <c r="H100" i="9"/>
  <c r="G100" i="9"/>
  <c r="F100" i="9"/>
  <c r="E100" i="9"/>
  <c r="D100" i="9"/>
  <c r="V99" i="9"/>
  <c r="T99" i="9"/>
  <c r="R99" i="9"/>
  <c r="P99" i="9"/>
  <c r="O99" i="9"/>
  <c r="U99" i="9" s="1"/>
  <c r="N99" i="9"/>
  <c r="M99" i="9"/>
  <c r="S99" i="9" s="1"/>
  <c r="L99" i="9"/>
  <c r="H99" i="9"/>
  <c r="G99" i="9"/>
  <c r="F99" i="9"/>
  <c r="E99" i="9"/>
  <c r="D99" i="9"/>
  <c r="U98" i="9"/>
  <c r="S98" i="9"/>
  <c r="P98" i="9"/>
  <c r="V98" i="9" s="1"/>
  <c r="O98" i="9"/>
  <c r="N98" i="9"/>
  <c r="T98" i="9" s="1"/>
  <c r="M98" i="9"/>
  <c r="L98" i="9"/>
  <c r="R98" i="9" s="1"/>
  <c r="H98" i="9"/>
  <c r="G98" i="9"/>
  <c r="F98" i="9"/>
  <c r="E98" i="9"/>
  <c r="D98" i="9"/>
  <c r="V97" i="9"/>
  <c r="T97" i="9"/>
  <c r="R97" i="9"/>
  <c r="P97" i="9"/>
  <c r="O97" i="9"/>
  <c r="U97" i="9" s="1"/>
  <c r="N97" i="9"/>
  <c r="M97" i="9"/>
  <c r="S97" i="9" s="1"/>
  <c r="L97" i="9"/>
  <c r="H97" i="9"/>
  <c r="G97" i="9"/>
  <c r="F97" i="9"/>
  <c r="E97" i="9"/>
  <c r="D97" i="9"/>
  <c r="U96" i="9"/>
  <c r="S96" i="9"/>
  <c r="P96" i="9"/>
  <c r="V96" i="9" s="1"/>
  <c r="O96" i="9"/>
  <c r="N96" i="9"/>
  <c r="T96" i="9" s="1"/>
  <c r="M96" i="9"/>
  <c r="L96" i="9"/>
  <c r="R96" i="9" s="1"/>
  <c r="H96" i="9"/>
  <c r="G96" i="9"/>
  <c r="F96" i="9"/>
  <c r="E96" i="9"/>
  <c r="D96" i="9"/>
  <c r="V95" i="9"/>
  <c r="T95" i="9"/>
  <c r="R95" i="9"/>
  <c r="P95" i="9"/>
  <c r="O95" i="9"/>
  <c r="U95" i="9" s="1"/>
  <c r="N95" i="9"/>
  <c r="M95" i="9"/>
  <c r="S95" i="9" s="1"/>
  <c r="L95" i="9"/>
  <c r="H95" i="9"/>
  <c r="G95" i="9"/>
  <c r="F95" i="9"/>
  <c r="E95" i="9"/>
  <c r="D95" i="9"/>
  <c r="U94" i="9"/>
  <c r="S94" i="9"/>
  <c r="P94" i="9"/>
  <c r="V94" i="9" s="1"/>
  <c r="O94" i="9"/>
  <c r="N94" i="9"/>
  <c r="T94" i="9" s="1"/>
  <c r="M94" i="9"/>
  <c r="L94" i="9"/>
  <c r="R94" i="9" s="1"/>
  <c r="H94" i="9"/>
  <c r="G94" i="9"/>
  <c r="F94" i="9"/>
  <c r="E94" i="9"/>
  <c r="D94" i="9"/>
  <c r="V93" i="9"/>
  <c r="T93" i="9"/>
  <c r="R93" i="9"/>
  <c r="P93" i="9"/>
  <c r="O93" i="9"/>
  <c r="U93" i="9" s="1"/>
  <c r="N93" i="9"/>
  <c r="M93" i="9"/>
  <c r="S93" i="9" s="1"/>
  <c r="L93" i="9"/>
  <c r="H93" i="9"/>
  <c r="G93" i="9"/>
  <c r="F93" i="9"/>
  <c r="E93" i="9"/>
  <c r="D93" i="9"/>
  <c r="U92" i="9"/>
  <c r="S92" i="9"/>
  <c r="P92" i="9"/>
  <c r="V92" i="9" s="1"/>
  <c r="O92" i="9"/>
  <c r="N92" i="9"/>
  <c r="T92" i="9" s="1"/>
  <c r="M92" i="9"/>
  <c r="L92" i="9"/>
  <c r="R92" i="9" s="1"/>
  <c r="H92" i="9"/>
  <c r="G92" i="9"/>
  <c r="F92" i="9"/>
  <c r="E92" i="9"/>
  <c r="D92" i="9"/>
  <c r="V91" i="9"/>
  <c r="T91" i="9"/>
  <c r="R91" i="9"/>
  <c r="P91" i="9"/>
  <c r="O91" i="9"/>
  <c r="U91" i="9" s="1"/>
  <c r="N91" i="9"/>
  <c r="M91" i="9"/>
  <c r="S91" i="9" s="1"/>
  <c r="L91" i="9"/>
  <c r="H91" i="9"/>
  <c r="G91" i="9"/>
  <c r="F91" i="9"/>
  <c r="E91" i="9"/>
  <c r="D91" i="9"/>
  <c r="U90" i="9"/>
  <c r="S90" i="9"/>
  <c r="P90" i="9"/>
  <c r="V90" i="9" s="1"/>
  <c r="O90" i="9"/>
  <c r="N90" i="9"/>
  <c r="T90" i="9" s="1"/>
  <c r="M90" i="9"/>
  <c r="L90" i="9"/>
  <c r="R90" i="9" s="1"/>
  <c r="H90" i="9"/>
  <c r="G90" i="9"/>
  <c r="F90" i="9"/>
  <c r="E90" i="9"/>
  <c r="D90" i="9"/>
  <c r="V89" i="9"/>
  <c r="T89" i="9"/>
  <c r="R89" i="9"/>
  <c r="P89" i="9"/>
  <c r="O89" i="9"/>
  <c r="U89" i="9" s="1"/>
  <c r="N89" i="9"/>
  <c r="M89" i="9"/>
  <c r="S89" i="9" s="1"/>
  <c r="L89" i="9"/>
  <c r="H89" i="9"/>
  <c r="G89" i="9"/>
  <c r="F89" i="9"/>
  <c r="E89" i="9"/>
  <c r="D89" i="9"/>
  <c r="U88" i="9"/>
  <c r="S88" i="9"/>
  <c r="P88" i="9"/>
  <c r="V88" i="9" s="1"/>
  <c r="O88" i="9"/>
  <c r="N88" i="9"/>
  <c r="T88" i="9" s="1"/>
  <c r="M88" i="9"/>
  <c r="L88" i="9"/>
  <c r="R88" i="9" s="1"/>
  <c r="H88" i="9"/>
  <c r="G88" i="9"/>
  <c r="F88" i="9"/>
  <c r="E88" i="9"/>
  <c r="D88" i="9"/>
  <c r="V87" i="9"/>
  <c r="T87" i="9"/>
  <c r="R87" i="9"/>
  <c r="P87" i="9"/>
  <c r="O87" i="9"/>
  <c r="U87" i="9" s="1"/>
  <c r="N87" i="9"/>
  <c r="M87" i="9"/>
  <c r="S87" i="9" s="1"/>
  <c r="L87" i="9"/>
  <c r="H87" i="9"/>
  <c r="G87" i="9"/>
  <c r="F87" i="9"/>
  <c r="E87" i="9"/>
  <c r="D87" i="9"/>
  <c r="U86" i="9"/>
  <c r="S86" i="9"/>
  <c r="P86" i="9"/>
  <c r="V86" i="9" s="1"/>
  <c r="O86" i="9"/>
  <c r="N86" i="9"/>
  <c r="T86" i="9" s="1"/>
  <c r="M86" i="9"/>
  <c r="L86" i="9"/>
  <c r="R86" i="9" s="1"/>
  <c r="H86" i="9"/>
  <c r="G86" i="9"/>
  <c r="F86" i="9"/>
  <c r="E86" i="9"/>
  <c r="D86" i="9"/>
  <c r="V85" i="9"/>
  <c r="T85" i="9"/>
  <c r="R85" i="9"/>
  <c r="P85" i="9"/>
  <c r="O85" i="9"/>
  <c r="U85" i="9" s="1"/>
  <c r="N85" i="9"/>
  <c r="M85" i="9"/>
  <c r="S85" i="9" s="1"/>
  <c r="L85" i="9"/>
  <c r="H85" i="9"/>
  <c r="G85" i="9"/>
  <c r="F85" i="9"/>
  <c r="E85" i="9"/>
  <c r="D85" i="9"/>
  <c r="U84" i="9"/>
  <c r="S84" i="9"/>
  <c r="P84" i="9"/>
  <c r="V84" i="9" s="1"/>
  <c r="O84" i="9"/>
  <c r="N84" i="9"/>
  <c r="T84" i="9" s="1"/>
  <c r="M84" i="9"/>
  <c r="L84" i="9"/>
  <c r="R84" i="9" s="1"/>
  <c r="H84" i="9"/>
  <c r="G84" i="9"/>
  <c r="F84" i="9"/>
  <c r="E84" i="9"/>
  <c r="D84" i="9"/>
  <c r="V83" i="9"/>
  <c r="T83" i="9"/>
  <c r="R83" i="9"/>
  <c r="P83" i="9"/>
  <c r="O83" i="9"/>
  <c r="U83" i="9" s="1"/>
  <c r="N83" i="9"/>
  <c r="M83" i="9"/>
  <c r="S83" i="9" s="1"/>
  <c r="L83" i="9"/>
  <c r="H83" i="9"/>
  <c r="G83" i="9"/>
  <c r="F83" i="9"/>
  <c r="E83" i="9"/>
  <c r="D83" i="9"/>
  <c r="U82" i="9"/>
  <c r="S82" i="9"/>
  <c r="P82" i="9"/>
  <c r="V82" i="9" s="1"/>
  <c r="O82" i="9"/>
  <c r="N82" i="9"/>
  <c r="T82" i="9" s="1"/>
  <c r="M82" i="9"/>
  <c r="L82" i="9"/>
  <c r="R82" i="9" s="1"/>
  <c r="H82" i="9"/>
  <c r="G82" i="9"/>
  <c r="F82" i="9"/>
  <c r="E82" i="9"/>
  <c r="D82" i="9"/>
  <c r="T81" i="9"/>
  <c r="P81" i="9"/>
  <c r="V81" i="9" s="1"/>
  <c r="O81" i="9"/>
  <c r="U81" i="9" s="1"/>
  <c r="N81" i="9"/>
  <c r="M81" i="9"/>
  <c r="S81" i="9" s="1"/>
  <c r="L81" i="9"/>
  <c r="R81" i="9" s="1"/>
  <c r="H81" i="9"/>
  <c r="G81" i="9"/>
  <c r="F81" i="9"/>
  <c r="E81" i="9"/>
  <c r="D81" i="9"/>
  <c r="S80" i="9"/>
  <c r="P80" i="9"/>
  <c r="V80" i="9" s="1"/>
  <c r="O80" i="9"/>
  <c r="U80" i="9" s="1"/>
  <c r="N80" i="9"/>
  <c r="T80" i="9" s="1"/>
  <c r="M80" i="9"/>
  <c r="L80" i="9"/>
  <c r="R80" i="9" s="1"/>
  <c r="H80" i="9"/>
  <c r="G80" i="9"/>
  <c r="F80" i="9"/>
  <c r="E80" i="9"/>
  <c r="D80" i="9"/>
  <c r="V79" i="9"/>
  <c r="T79" i="9"/>
  <c r="R79" i="9"/>
  <c r="P79" i="9"/>
  <c r="O79" i="9"/>
  <c r="U79" i="9" s="1"/>
  <c r="N79" i="9"/>
  <c r="M79" i="9"/>
  <c r="S79" i="9" s="1"/>
  <c r="L79" i="9"/>
  <c r="H79" i="9"/>
  <c r="G79" i="9"/>
  <c r="F79" i="9"/>
  <c r="E79" i="9"/>
  <c r="D79" i="9"/>
  <c r="U78" i="9"/>
  <c r="R78" i="9"/>
  <c r="P78" i="9"/>
  <c r="V78" i="9" s="1"/>
  <c r="O78" i="9"/>
  <c r="N78" i="9"/>
  <c r="T78" i="9" s="1"/>
  <c r="M78" i="9"/>
  <c r="S78" i="9" s="1"/>
  <c r="L78" i="9"/>
  <c r="H78" i="9"/>
  <c r="G78" i="9"/>
  <c r="F78" i="9"/>
  <c r="E78" i="9"/>
  <c r="D78" i="9"/>
  <c r="T77" i="9"/>
  <c r="R77" i="9"/>
  <c r="P77" i="9"/>
  <c r="O77" i="9"/>
  <c r="U77" i="9" s="1"/>
  <c r="N77" i="9"/>
  <c r="M77" i="9"/>
  <c r="S77" i="9" s="1"/>
  <c r="L77" i="9"/>
  <c r="H77" i="9"/>
  <c r="G77" i="9"/>
  <c r="F77" i="9"/>
  <c r="E77" i="9"/>
  <c r="D77" i="9"/>
  <c r="S76" i="9"/>
  <c r="P76" i="9"/>
  <c r="V76" i="9" s="1"/>
  <c r="O76" i="9"/>
  <c r="N76" i="9"/>
  <c r="T76" i="9" s="1"/>
  <c r="M76" i="9"/>
  <c r="L76" i="9"/>
  <c r="R76" i="9" s="1"/>
  <c r="H76" i="9"/>
  <c r="G76" i="9"/>
  <c r="F76" i="9"/>
  <c r="E76" i="9"/>
  <c r="D76" i="9"/>
  <c r="V75" i="9"/>
  <c r="S75" i="9"/>
  <c r="R75" i="9"/>
  <c r="P75" i="9"/>
  <c r="O75" i="9"/>
  <c r="U75" i="9" s="1"/>
  <c r="N75" i="9"/>
  <c r="N9" i="9" s="1"/>
  <c r="M75" i="9"/>
  <c r="L75" i="9"/>
  <c r="H75" i="9"/>
  <c r="G75" i="9"/>
  <c r="G9" i="9" s="1"/>
  <c r="F75" i="9"/>
  <c r="E75" i="9"/>
  <c r="D75" i="9"/>
  <c r="U74" i="9"/>
  <c r="S74" i="9"/>
  <c r="P74" i="9"/>
  <c r="V74" i="9" s="1"/>
  <c r="O74" i="9"/>
  <c r="N74" i="9"/>
  <c r="T74" i="9" s="1"/>
  <c r="M74" i="9"/>
  <c r="L74" i="9"/>
  <c r="R74" i="9" s="1"/>
  <c r="H74" i="9"/>
  <c r="G74" i="9"/>
  <c r="F74" i="9"/>
  <c r="E74" i="9"/>
  <c r="D74" i="9"/>
  <c r="T73" i="9"/>
  <c r="P73" i="9"/>
  <c r="P7" i="9" s="1"/>
  <c r="O73" i="9"/>
  <c r="U73" i="9" s="1"/>
  <c r="N73" i="9"/>
  <c r="M73" i="9"/>
  <c r="S73" i="9" s="1"/>
  <c r="L73" i="9"/>
  <c r="R73" i="9" s="1"/>
  <c r="H73" i="9"/>
  <c r="G73" i="9"/>
  <c r="F73" i="9"/>
  <c r="E73" i="9"/>
  <c r="D73" i="9"/>
  <c r="S72" i="9"/>
  <c r="P72" i="9"/>
  <c r="V72" i="9" s="1"/>
  <c r="O72" i="9"/>
  <c r="U72" i="9" s="1"/>
  <c r="N72" i="9"/>
  <c r="T72" i="9" s="1"/>
  <c r="M72" i="9"/>
  <c r="L72" i="9"/>
  <c r="R72" i="9" s="1"/>
  <c r="H72" i="9"/>
  <c r="G72" i="9"/>
  <c r="F72" i="9"/>
  <c r="E72" i="9"/>
  <c r="D72" i="9"/>
  <c r="V71" i="9"/>
  <c r="T71" i="9"/>
  <c r="R71" i="9"/>
  <c r="P71" i="9"/>
  <c r="O71" i="9"/>
  <c r="U71" i="9" s="1"/>
  <c r="N71" i="9"/>
  <c r="M71" i="9"/>
  <c r="S71" i="9" s="1"/>
  <c r="L71" i="9"/>
  <c r="H71" i="9"/>
  <c r="G71" i="9"/>
  <c r="F71" i="9"/>
  <c r="E71" i="9"/>
  <c r="D71" i="9"/>
  <c r="U70" i="9"/>
  <c r="R70" i="9"/>
  <c r="P70" i="9"/>
  <c r="V70" i="9" s="1"/>
  <c r="O70" i="9"/>
  <c r="N70" i="9"/>
  <c r="T70" i="9" s="1"/>
  <c r="M70" i="9"/>
  <c r="S70" i="9" s="1"/>
  <c r="L70" i="9"/>
  <c r="H70" i="9"/>
  <c r="G70" i="9"/>
  <c r="F70" i="9"/>
  <c r="F18" i="9" s="1"/>
  <c r="E70" i="9"/>
  <c r="D70" i="9"/>
  <c r="T69" i="9"/>
  <c r="P69" i="9"/>
  <c r="V69" i="9" s="1"/>
  <c r="O69" i="9"/>
  <c r="U69" i="9" s="1"/>
  <c r="N69" i="9"/>
  <c r="M69" i="9"/>
  <c r="S69" i="9" s="1"/>
  <c r="L69" i="9"/>
  <c r="H69" i="9"/>
  <c r="G69" i="9"/>
  <c r="F69" i="9"/>
  <c r="E69" i="9"/>
  <c r="D69" i="9"/>
  <c r="R69" i="9" s="1"/>
  <c r="S68" i="9"/>
  <c r="P68" i="9"/>
  <c r="V68" i="9" s="1"/>
  <c r="O68" i="9"/>
  <c r="U68" i="9" s="1"/>
  <c r="N68" i="9"/>
  <c r="T68" i="9" s="1"/>
  <c r="M68" i="9"/>
  <c r="L68" i="9"/>
  <c r="R68" i="9" s="1"/>
  <c r="H68" i="9"/>
  <c r="G68" i="9"/>
  <c r="F68" i="9"/>
  <c r="E68" i="9"/>
  <c r="D68" i="9"/>
  <c r="V67" i="9"/>
  <c r="S67" i="9"/>
  <c r="R67" i="9"/>
  <c r="P67" i="9"/>
  <c r="O67" i="9"/>
  <c r="N67" i="9"/>
  <c r="T67" i="9" s="1"/>
  <c r="M67" i="9"/>
  <c r="L67" i="9"/>
  <c r="H67" i="9"/>
  <c r="G67" i="9"/>
  <c r="F67" i="9"/>
  <c r="E67" i="9"/>
  <c r="D67" i="9"/>
  <c r="S66" i="9"/>
  <c r="P66" i="9"/>
  <c r="V66" i="9" s="1"/>
  <c r="O66" i="9"/>
  <c r="N66" i="9"/>
  <c r="T66" i="9" s="1"/>
  <c r="M66" i="9"/>
  <c r="L66" i="9"/>
  <c r="R66" i="9" s="1"/>
  <c r="H66" i="9"/>
  <c r="G66" i="9"/>
  <c r="U66" i="9" s="1"/>
  <c r="F66" i="9"/>
  <c r="E66" i="9"/>
  <c r="D66" i="9"/>
  <c r="T65" i="9"/>
  <c r="P65" i="9"/>
  <c r="V65" i="9" s="1"/>
  <c r="O65" i="9"/>
  <c r="U65" i="9" s="1"/>
  <c r="N65" i="9"/>
  <c r="M65" i="9"/>
  <c r="S65" i="9" s="1"/>
  <c r="L65" i="9"/>
  <c r="R65" i="9" s="1"/>
  <c r="H65" i="9"/>
  <c r="G65" i="9"/>
  <c r="F65" i="9"/>
  <c r="E65" i="9"/>
  <c r="D65" i="9"/>
  <c r="S64" i="9"/>
  <c r="P64" i="9"/>
  <c r="V64" i="9" s="1"/>
  <c r="O64" i="9"/>
  <c r="O5" i="9" s="1"/>
  <c r="N64" i="9"/>
  <c r="T64" i="9" s="1"/>
  <c r="M64" i="9"/>
  <c r="L64" i="9"/>
  <c r="H64" i="9"/>
  <c r="G64" i="9"/>
  <c r="F64" i="9"/>
  <c r="E64" i="9"/>
  <c r="D64" i="9"/>
  <c r="V63" i="9"/>
  <c r="T63" i="9"/>
  <c r="R63" i="9"/>
  <c r="P63" i="9"/>
  <c r="O63" i="9"/>
  <c r="U63" i="9" s="1"/>
  <c r="N63" i="9"/>
  <c r="M63" i="9"/>
  <c r="S63" i="9" s="1"/>
  <c r="L63" i="9"/>
  <c r="H63" i="9"/>
  <c r="G63" i="9"/>
  <c r="F63" i="9"/>
  <c r="F5" i="9" s="1"/>
  <c r="E63" i="9"/>
  <c r="D63" i="9"/>
  <c r="U62" i="9"/>
  <c r="R62" i="9"/>
  <c r="P62" i="9"/>
  <c r="V62" i="9" s="1"/>
  <c r="O62" i="9"/>
  <c r="N62" i="9"/>
  <c r="M62" i="9"/>
  <c r="S62" i="9" s="1"/>
  <c r="L62" i="9"/>
  <c r="H62" i="9"/>
  <c r="G62" i="9"/>
  <c r="F62" i="9"/>
  <c r="E62" i="9"/>
  <c r="D62" i="9"/>
  <c r="T61" i="9"/>
  <c r="R61" i="9"/>
  <c r="P61" i="9"/>
  <c r="O61" i="9"/>
  <c r="U61" i="9" s="1"/>
  <c r="N61" i="9"/>
  <c r="M61" i="9"/>
  <c r="L61" i="9"/>
  <c r="H61" i="9"/>
  <c r="H135" i="9" s="1"/>
  <c r="G61" i="9"/>
  <c r="F61" i="9"/>
  <c r="F135" i="9" s="1"/>
  <c r="E61" i="9"/>
  <c r="D61" i="9"/>
  <c r="P60" i="9"/>
  <c r="V60" i="9" s="1"/>
  <c r="O60" i="9"/>
  <c r="U60" i="9" s="1"/>
  <c r="N60" i="9"/>
  <c r="T60" i="9" s="1"/>
  <c r="M60" i="9"/>
  <c r="L60" i="9"/>
  <c r="R60" i="9" s="1"/>
  <c r="H60" i="9"/>
  <c r="G60" i="9"/>
  <c r="F60" i="9"/>
  <c r="E60" i="9"/>
  <c r="S60" i="9" s="1"/>
  <c r="D60" i="9"/>
  <c r="P58" i="9"/>
  <c r="V58" i="9" s="1"/>
  <c r="O58" i="9"/>
  <c r="O19" i="9" s="1"/>
  <c r="U19" i="9" s="1"/>
  <c r="N58" i="9"/>
  <c r="M58" i="9"/>
  <c r="S58" i="9" s="1"/>
  <c r="L58" i="9"/>
  <c r="H58" i="9"/>
  <c r="G58" i="9"/>
  <c r="F58" i="9"/>
  <c r="T58" i="9" s="1"/>
  <c r="E58" i="9"/>
  <c r="D58" i="9"/>
  <c r="R58" i="9" s="1"/>
  <c r="S57" i="9"/>
  <c r="P57" i="9"/>
  <c r="V57" i="9" s="1"/>
  <c r="O57" i="9"/>
  <c r="U57" i="9" s="1"/>
  <c r="N57" i="9"/>
  <c r="T57" i="9" s="1"/>
  <c r="M57" i="9"/>
  <c r="L57" i="9"/>
  <c r="R57" i="9" s="1"/>
  <c r="H57" i="9"/>
  <c r="G57" i="9"/>
  <c r="F57" i="9"/>
  <c r="E57" i="9"/>
  <c r="D57" i="9"/>
  <c r="V56" i="9"/>
  <c r="S56" i="9"/>
  <c r="R56" i="9"/>
  <c r="P56" i="9"/>
  <c r="O56" i="9"/>
  <c r="U56" i="9" s="1"/>
  <c r="N56" i="9"/>
  <c r="T56" i="9" s="1"/>
  <c r="M56" i="9"/>
  <c r="L56" i="9"/>
  <c r="H56" i="9"/>
  <c r="G56" i="9"/>
  <c r="F56" i="9"/>
  <c r="E56" i="9"/>
  <c r="D56" i="9"/>
  <c r="U55" i="9"/>
  <c r="S55" i="9"/>
  <c r="P55" i="9"/>
  <c r="V55" i="9" s="1"/>
  <c r="O55" i="9"/>
  <c r="N55" i="9"/>
  <c r="T55" i="9" s="1"/>
  <c r="M55" i="9"/>
  <c r="L55" i="9"/>
  <c r="R55" i="9" s="1"/>
  <c r="H55" i="9"/>
  <c r="G55" i="9"/>
  <c r="F55" i="9"/>
  <c r="E55" i="9"/>
  <c r="D55" i="9"/>
  <c r="T54" i="9"/>
  <c r="P54" i="9"/>
  <c r="V54" i="9" s="1"/>
  <c r="O54" i="9"/>
  <c r="U54" i="9" s="1"/>
  <c r="N54" i="9"/>
  <c r="M54" i="9"/>
  <c r="S54" i="9" s="1"/>
  <c r="L54" i="9"/>
  <c r="R54" i="9" s="1"/>
  <c r="H54" i="9"/>
  <c r="G54" i="9"/>
  <c r="F54" i="9"/>
  <c r="E54" i="9"/>
  <c r="D54" i="9"/>
  <c r="S53" i="9"/>
  <c r="P53" i="9"/>
  <c r="V53" i="9" s="1"/>
  <c r="O53" i="9"/>
  <c r="U53" i="9" s="1"/>
  <c r="N53" i="9"/>
  <c r="T53" i="9" s="1"/>
  <c r="M53" i="9"/>
  <c r="L53" i="9"/>
  <c r="R53" i="9" s="1"/>
  <c r="H53" i="9"/>
  <c r="G53" i="9"/>
  <c r="F53" i="9"/>
  <c r="E53" i="9"/>
  <c r="D53" i="9"/>
  <c r="V52" i="9"/>
  <c r="T52" i="9"/>
  <c r="R52" i="9"/>
  <c r="P52" i="9"/>
  <c r="O52" i="9"/>
  <c r="U52" i="9" s="1"/>
  <c r="N52" i="9"/>
  <c r="M52" i="9"/>
  <c r="S52" i="9" s="1"/>
  <c r="L52" i="9"/>
  <c r="H52" i="9"/>
  <c r="G52" i="9"/>
  <c r="F52" i="9"/>
  <c r="E52" i="9"/>
  <c r="D52" i="9"/>
  <c r="U51" i="9"/>
  <c r="R51" i="9"/>
  <c r="P51" i="9"/>
  <c r="V51" i="9" s="1"/>
  <c r="O51" i="9"/>
  <c r="N51" i="9"/>
  <c r="T51" i="9" s="1"/>
  <c r="M51" i="9"/>
  <c r="S51" i="9" s="1"/>
  <c r="L51" i="9"/>
  <c r="H51" i="9"/>
  <c r="G51" i="9"/>
  <c r="F51" i="9"/>
  <c r="E51" i="9"/>
  <c r="D51" i="9"/>
  <c r="T50" i="9"/>
  <c r="R50" i="9"/>
  <c r="P50" i="9"/>
  <c r="V50" i="9" s="1"/>
  <c r="O50" i="9"/>
  <c r="U50" i="9" s="1"/>
  <c r="N50" i="9"/>
  <c r="M50" i="9"/>
  <c r="S50" i="9" s="1"/>
  <c r="L50" i="9"/>
  <c r="H50" i="9"/>
  <c r="G50" i="9"/>
  <c r="F50" i="9"/>
  <c r="E50" i="9"/>
  <c r="D50" i="9"/>
  <c r="S49" i="9"/>
  <c r="P49" i="9"/>
  <c r="V49" i="9" s="1"/>
  <c r="O49" i="9"/>
  <c r="U49" i="9" s="1"/>
  <c r="N49" i="9"/>
  <c r="T49" i="9" s="1"/>
  <c r="M49" i="9"/>
  <c r="L49" i="9"/>
  <c r="R49" i="9" s="1"/>
  <c r="H49" i="9"/>
  <c r="G49" i="9"/>
  <c r="G8" i="9" s="1"/>
  <c r="F49" i="9"/>
  <c r="E49" i="9"/>
  <c r="D49" i="9"/>
  <c r="V48" i="9"/>
  <c r="S48" i="9"/>
  <c r="R48" i="9"/>
  <c r="P48" i="9"/>
  <c r="O48" i="9"/>
  <c r="U48" i="9" s="1"/>
  <c r="N48" i="9"/>
  <c r="T48" i="9" s="1"/>
  <c r="M48" i="9"/>
  <c r="L48" i="9"/>
  <c r="H48" i="9"/>
  <c r="G48" i="9"/>
  <c r="F48" i="9"/>
  <c r="E48" i="9"/>
  <c r="D48" i="9"/>
  <c r="U47" i="9"/>
  <c r="S47" i="9"/>
  <c r="P47" i="9"/>
  <c r="V47" i="9" s="1"/>
  <c r="O47" i="9"/>
  <c r="N47" i="9"/>
  <c r="T47" i="9" s="1"/>
  <c r="M47" i="9"/>
  <c r="L47" i="9"/>
  <c r="R47" i="9" s="1"/>
  <c r="H47" i="9"/>
  <c r="G47" i="9"/>
  <c r="G59" i="9" s="1"/>
  <c r="F47" i="9"/>
  <c r="F59" i="9" s="1"/>
  <c r="E47" i="9"/>
  <c r="D47" i="9"/>
  <c r="T46" i="9"/>
  <c r="P46" i="9"/>
  <c r="P59" i="9" s="1"/>
  <c r="O46" i="9"/>
  <c r="N46" i="9"/>
  <c r="M46" i="9"/>
  <c r="S46" i="9" s="1"/>
  <c r="L46" i="9"/>
  <c r="R46" i="9" s="1"/>
  <c r="H46" i="9"/>
  <c r="G46" i="9"/>
  <c r="F46" i="9"/>
  <c r="E46" i="9"/>
  <c r="E59" i="9" s="1"/>
  <c r="D46" i="9"/>
  <c r="S45" i="9"/>
  <c r="P45" i="9"/>
  <c r="V45" i="9" s="1"/>
  <c r="O45" i="9"/>
  <c r="U45" i="9" s="1"/>
  <c r="N45" i="9"/>
  <c r="T45" i="9" s="1"/>
  <c r="M45" i="9"/>
  <c r="L45" i="9"/>
  <c r="H45" i="9"/>
  <c r="G45" i="9"/>
  <c r="F45" i="9"/>
  <c r="E45" i="9"/>
  <c r="D45" i="9"/>
  <c r="T43" i="9"/>
  <c r="P43" i="9"/>
  <c r="P19" i="9" s="1"/>
  <c r="V19" i="9" s="1"/>
  <c r="O43" i="9"/>
  <c r="U43" i="9" s="1"/>
  <c r="N43" i="9"/>
  <c r="M43" i="9"/>
  <c r="S43" i="9" s="1"/>
  <c r="L43" i="9"/>
  <c r="R43" i="9" s="1"/>
  <c r="H43" i="9"/>
  <c r="G43" i="9"/>
  <c r="F43" i="9"/>
  <c r="E43" i="9"/>
  <c r="E19" i="9" s="1"/>
  <c r="D43" i="9"/>
  <c r="S42" i="9"/>
  <c r="P42" i="9"/>
  <c r="V42" i="9" s="1"/>
  <c r="O42" i="9"/>
  <c r="O18" i="9" s="1"/>
  <c r="U18" i="9" s="1"/>
  <c r="N42" i="9"/>
  <c r="T42" i="9" s="1"/>
  <c r="M42" i="9"/>
  <c r="L42" i="9"/>
  <c r="R42" i="9" s="1"/>
  <c r="H42" i="9"/>
  <c r="H18" i="9" s="1"/>
  <c r="G42" i="9"/>
  <c r="F42" i="9"/>
  <c r="E42" i="9"/>
  <c r="D42" i="9"/>
  <c r="V41" i="9"/>
  <c r="T41" i="9"/>
  <c r="R41" i="9"/>
  <c r="P41" i="9"/>
  <c r="O41" i="9"/>
  <c r="U41" i="9" s="1"/>
  <c r="N41" i="9"/>
  <c r="M41" i="9"/>
  <c r="S41" i="9" s="1"/>
  <c r="L41" i="9"/>
  <c r="H41" i="9"/>
  <c r="G41" i="9"/>
  <c r="F41" i="9"/>
  <c r="E41" i="9"/>
  <c r="D41" i="9"/>
  <c r="U40" i="9"/>
  <c r="R40" i="9"/>
  <c r="P40" i="9"/>
  <c r="V40" i="9" s="1"/>
  <c r="O40" i="9"/>
  <c r="N40" i="9"/>
  <c r="T40" i="9" s="1"/>
  <c r="M40" i="9"/>
  <c r="M16" i="9" s="1"/>
  <c r="S16" i="9" s="1"/>
  <c r="L40" i="9"/>
  <c r="H40" i="9"/>
  <c r="G40" i="9"/>
  <c r="F40" i="9"/>
  <c r="F16" i="9" s="1"/>
  <c r="E40" i="9"/>
  <c r="D40" i="9"/>
  <c r="T39" i="9"/>
  <c r="R39" i="9"/>
  <c r="P39" i="9"/>
  <c r="O39" i="9"/>
  <c r="U39" i="9" s="1"/>
  <c r="N39" i="9"/>
  <c r="M39" i="9"/>
  <c r="S39" i="9" s="1"/>
  <c r="L39" i="9"/>
  <c r="H39" i="9"/>
  <c r="H15" i="9" s="1"/>
  <c r="G39" i="9"/>
  <c r="F39" i="9"/>
  <c r="F15" i="9" s="1"/>
  <c r="E39" i="9"/>
  <c r="D39" i="9"/>
  <c r="S38" i="9"/>
  <c r="P38" i="9"/>
  <c r="V38" i="9" s="1"/>
  <c r="O38" i="9"/>
  <c r="N38" i="9"/>
  <c r="T38" i="9" s="1"/>
  <c r="M38" i="9"/>
  <c r="L38" i="9"/>
  <c r="R38" i="9" s="1"/>
  <c r="H38" i="9"/>
  <c r="G38" i="9"/>
  <c r="G14" i="9" s="1"/>
  <c r="F38" i="9"/>
  <c r="E38" i="9"/>
  <c r="D38" i="9"/>
  <c r="V37" i="9"/>
  <c r="S37" i="9"/>
  <c r="P37" i="9"/>
  <c r="O37" i="9"/>
  <c r="N37" i="9"/>
  <c r="T37" i="9" s="1"/>
  <c r="M37" i="9"/>
  <c r="L37" i="9"/>
  <c r="H37" i="9"/>
  <c r="G37" i="9"/>
  <c r="F37" i="9"/>
  <c r="E37" i="9"/>
  <c r="D37" i="9"/>
  <c r="R37" i="9" s="1"/>
  <c r="U36" i="9"/>
  <c r="S36" i="9"/>
  <c r="P36" i="9"/>
  <c r="V36" i="9" s="1"/>
  <c r="O36" i="9"/>
  <c r="N36" i="9"/>
  <c r="T36" i="9" s="1"/>
  <c r="M36" i="9"/>
  <c r="L36" i="9"/>
  <c r="R36" i="9" s="1"/>
  <c r="H36" i="9"/>
  <c r="G36" i="9"/>
  <c r="F36" i="9"/>
  <c r="E36" i="9"/>
  <c r="D36" i="9"/>
  <c r="T35" i="9"/>
  <c r="P35" i="9"/>
  <c r="P9" i="9" s="1"/>
  <c r="V9" i="9" s="1"/>
  <c r="O35" i="9"/>
  <c r="U35" i="9" s="1"/>
  <c r="N35" i="9"/>
  <c r="M35" i="9"/>
  <c r="S35" i="9" s="1"/>
  <c r="L35" i="9"/>
  <c r="R35" i="9" s="1"/>
  <c r="H35" i="9"/>
  <c r="H9" i="9" s="1"/>
  <c r="G35" i="9"/>
  <c r="F35" i="9"/>
  <c r="E35" i="9"/>
  <c r="E9" i="9" s="1"/>
  <c r="D9" i="9" s="1"/>
  <c r="D35" i="9"/>
  <c r="S34" i="9"/>
  <c r="P34" i="9"/>
  <c r="V34" i="9" s="1"/>
  <c r="O34" i="9"/>
  <c r="U34" i="9" s="1"/>
  <c r="N34" i="9"/>
  <c r="T34" i="9" s="1"/>
  <c r="M34" i="9"/>
  <c r="L34" i="9"/>
  <c r="R34" i="9" s="1"/>
  <c r="H34" i="9"/>
  <c r="G34" i="9"/>
  <c r="F34" i="9"/>
  <c r="E34" i="9"/>
  <c r="D34" i="9"/>
  <c r="V33" i="9"/>
  <c r="T33" i="9"/>
  <c r="R33" i="9"/>
  <c r="P33" i="9"/>
  <c r="O33" i="9"/>
  <c r="U33" i="9" s="1"/>
  <c r="N33" i="9"/>
  <c r="N7" i="9" s="1"/>
  <c r="T7" i="9" s="1"/>
  <c r="M33" i="9"/>
  <c r="S33" i="9" s="1"/>
  <c r="L33" i="9"/>
  <c r="H33" i="9"/>
  <c r="H7" i="9" s="1"/>
  <c r="G33" i="9"/>
  <c r="F33" i="9"/>
  <c r="F7" i="9" s="1"/>
  <c r="E33" i="9"/>
  <c r="D33" i="9"/>
  <c r="U32" i="9"/>
  <c r="R32" i="9"/>
  <c r="P32" i="9"/>
  <c r="V32" i="9" s="1"/>
  <c r="O32" i="9"/>
  <c r="N32" i="9"/>
  <c r="T32" i="9" s="1"/>
  <c r="M32" i="9"/>
  <c r="M44" i="9" s="1"/>
  <c r="L32" i="9"/>
  <c r="H32" i="9"/>
  <c r="G32" i="9"/>
  <c r="G44" i="9" s="1"/>
  <c r="F32" i="9"/>
  <c r="F44" i="9" s="1"/>
  <c r="E32" i="9"/>
  <c r="E44" i="9" s="1"/>
  <c r="D32" i="9"/>
  <c r="T31" i="9"/>
  <c r="P31" i="9"/>
  <c r="V31" i="9" s="1"/>
  <c r="O31" i="9"/>
  <c r="U31" i="9" s="1"/>
  <c r="N31" i="9"/>
  <c r="M31" i="9"/>
  <c r="S31" i="9" s="1"/>
  <c r="L31" i="9"/>
  <c r="H31" i="9"/>
  <c r="G31" i="9"/>
  <c r="F31" i="9"/>
  <c r="E31" i="9"/>
  <c r="D31" i="9"/>
  <c r="R31" i="9" s="1"/>
  <c r="U29" i="9"/>
  <c r="S29" i="9"/>
  <c r="P29" i="9"/>
  <c r="V29" i="9" s="1"/>
  <c r="O29" i="9"/>
  <c r="N29" i="9"/>
  <c r="T29" i="9" s="1"/>
  <c r="M29" i="9"/>
  <c r="L29" i="9"/>
  <c r="R29" i="9" s="1"/>
  <c r="H29" i="9"/>
  <c r="G29" i="9"/>
  <c r="F29" i="9"/>
  <c r="E29" i="9"/>
  <c r="D29" i="9" s="1"/>
  <c r="T28" i="9"/>
  <c r="P28" i="9"/>
  <c r="V28" i="9" s="1"/>
  <c r="O28" i="9"/>
  <c r="U28" i="9" s="1"/>
  <c r="N28" i="9"/>
  <c r="M28" i="9"/>
  <c r="S28" i="9" s="1"/>
  <c r="H28" i="9"/>
  <c r="G28" i="9"/>
  <c r="F28" i="9"/>
  <c r="D28" i="9" s="1"/>
  <c r="E28" i="9"/>
  <c r="S27" i="9"/>
  <c r="P27" i="9"/>
  <c r="V27" i="9" s="1"/>
  <c r="O27" i="9"/>
  <c r="U27" i="9" s="1"/>
  <c r="N27" i="9"/>
  <c r="L27" i="9" s="1"/>
  <c r="R27" i="9" s="1"/>
  <c r="M27" i="9"/>
  <c r="H27" i="9"/>
  <c r="G27" i="9"/>
  <c r="F27" i="9"/>
  <c r="E27" i="9"/>
  <c r="D27" i="9" s="1"/>
  <c r="V26" i="9"/>
  <c r="S26" i="9"/>
  <c r="P26" i="9"/>
  <c r="O26" i="9"/>
  <c r="N26" i="9"/>
  <c r="T26" i="9" s="1"/>
  <c r="M26" i="9"/>
  <c r="H26" i="9"/>
  <c r="D26" i="9" s="1"/>
  <c r="G26" i="9"/>
  <c r="F26" i="9"/>
  <c r="E26" i="9"/>
  <c r="U25" i="9"/>
  <c r="P25" i="9"/>
  <c r="V25" i="9" s="1"/>
  <c r="O25" i="9"/>
  <c r="N25" i="9"/>
  <c r="T25" i="9" s="1"/>
  <c r="M25" i="9"/>
  <c r="L25" i="9" s="1"/>
  <c r="R25" i="9" s="1"/>
  <c r="H25" i="9"/>
  <c r="G25" i="9"/>
  <c r="F25" i="9"/>
  <c r="E25" i="9"/>
  <c r="T24" i="9"/>
  <c r="P24" i="9"/>
  <c r="V24" i="9" s="1"/>
  <c r="O24" i="9"/>
  <c r="U24" i="9" s="1"/>
  <c r="N24" i="9"/>
  <c r="M24" i="9"/>
  <c r="S24" i="9" s="1"/>
  <c r="L24" i="9"/>
  <c r="R24" i="9" s="1"/>
  <c r="H24" i="9"/>
  <c r="G24" i="9"/>
  <c r="F24" i="9"/>
  <c r="E24" i="9"/>
  <c r="D24" i="9" s="1"/>
  <c r="S23" i="9"/>
  <c r="P23" i="9"/>
  <c r="V23" i="9" s="1"/>
  <c r="O23" i="9"/>
  <c r="U23" i="9" s="1"/>
  <c r="N23" i="9"/>
  <c r="T23" i="9" s="1"/>
  <c r="M23" i="9"/>
  <c r="H23" i="9"/>
  <c r="D23" i="9" s="1"/>
  <c r="G23" i="9"/>
  <c r="F23" i="9"/>
  <c r="E23" i="9"/>
  <c r="V22" i="9"/>
  <c r="T22" i="9"/>
  <c r="P22" i="9"/>
  <c r="O22" i="9"/>
  <c r="N22" i="9"/>
  <c r="M22" i="9"/>
  <c r="L22" i="9" s="1"/>
  <c r="H22" i="9"/>
  <c r="G22" i="9"/>
  <c r="D22" i="9" s="1"/>
  <c r="F22" i="9"/>
  <c r="E22" i="9"/>
  <c r="S21" i="9"/>
  <c r="P21" i="9"/>
  <c r="O21" i="9"/>
  <c r="N21" i="9"/>
  <c r="T21" i="9" s="1"/>
  <c r="M21" i="9"/>
  <c r="M30" i="9" s="1"/>
  <c r="H21" i="9"/>
  <c r="G21" i="9"/>
  <c r="G30" i="9" s="1"/>
  <c r="F21" i="9"/>
  <c r="F30" i="9" s="1"/>
  <c r="E21" i="9"/>
  <c r="N19" i="9"/>
  <c r="T19" i="9" s="1"/>
  <c r="H19" i="9"/>
  <c r="G19" i="9"/>
  <c r="F19" i="9"/>
  <c r="D19" i="9" s="1"/>
  <c r="P18" i="9"/>
  <c r="V18" i="9" s="1"/>
  <c r="N18" i="9"/>
  <c r="T18" i="9" s="1"/>
  <c r="M18" i="9"/>
  <c r="L18" i="9" s="1"/>
  <c r="R18" i="9" s="1"/>
  <c r="G18" i="9"/>
  <c r="E18" i="9"/>
  <c r="P17" i="9"/>
  <c r="V17" i="9" s="1"/>
  <c r="O17" i="9"/>
  <c r="U17" i="9" s="1"/>
  <c r="H17" i="9"/>
  <c r="F17" i="9"/>
  <c r="E17" i="9"/>
  <c r="P16" i="9"/>
  <c r="V16" i="9" s="1"/>
  <c r="O16" i="9"/>
  <c r="U16" i="9" s="1"/>
  <c r="N16" i="9"/>
  <c r="T16" i="9" s="1"/>
  <c r="H16" i="9"/>
  <c r="G16" i="9"/>
  <c r="E16" i="9"/>
  <c r="D16" i="9" s="1"/>
  <c r="O15" i="9"/>
  <c r="N15" i="9"/>
  <c r="T15" i="9" s="1"/>
  <c r="M15" i="9"/>
  <c r="G15" i="9"/>
  <c r="N14" i="9"/>
  <c r="T14" i="9" s="1"/>
  <c r="M14" i="9"/>
  <c r="S14" i="9" s="1"/>
  <c r="F14" i="9"/>
  <c r="E14" i="9"/>
  <c r="T13" i="9"/>
  <c r="P13" i="9"/>
  <c r="V13" i="9" s="1"/>
  <c r="O13" i="9"/>
  <c r="U13" i="9" s="1"/>
  <c r="N13" i="9"/>
  <c r="M13" i="9"/>
  <c r="S13" i="9" s="1"/>
  <c r="H13" i="9"/>
  <c r="G13" i="9"/>
  <c r="F13" i="9"/>
  <c r="E13" i="9"/>
  <c r="D13" i="9" s="1"/>
  <c r="S12" i="9"/>
  <c r="P12" i="9"/>
  <c r="V12" i="9" s="1"/>
  <c r="O12" i="9"/>
  <c r="U12" i="9" s="1"/>
  <c r="N12" i="9"/>
  <c r="T12" i="9" s="1"/>
  <c r="M12" i="9"/>
  <c r="H12" i="9"/>
  <c r="D12" i="9" s="1"/>
  <c r="G12" i="9"/>
  <c r="F12" i="9"/>
  <c r="E12" i="9"/>
  <c r="O11" i="9"/>
  <c r="N11" i="9"/>
  <c r="T11" i="9" s="1"/>
  <c r="H11" i="9"/>
  <c r="G11" i="9"/>
  <c r="F11" i="9"/>
  <c r="P10" i="9"/>
  <c r="V10" i="9" s="1"/>
  <c r="M10" i="9"/>
  <c r="S10" i="9" s="1"/>
  <c r="G10" i="9"/>
  <c r="F10" i="9"/>
  <c r="E10" i="9"/>
  <c r="T9" i="9"/>
  <c r="O9" i="9"/>
  <c r="U9" i="9" s="1"/>
  <c r="F9" i="9"/>
  <c r="P8" i="9"/>
  <c r="V8" i="9" s="1"/>
  <c r="N8" i="9"/>
  <c r="T8" i="9" s="1"/>
  <c r="H8" i="9"/>
  <c r="E8" i="9"/>
  <c r="V7" i="9"/>
  <c r="O7" i="9"/>
  <c r="U7" i="9" s="1"/>
  <c r="M7" i="9"/>
  <c r="G7" i="9"/>
  <c r="U6" i="9"/>
  <c r="P6" i="9"/>
  <c r="V6" i="9" s="1"/>
  <c r="O6" i="9"/>
  <c r="N6" i="9"/>
  <c r="T6" i="9" s="1"/>
  <c r="M6" i="9"/>
  <c r="L6" i="9" s="1"/>
  <c r="R6" i="9" s="1"/>
  <c r="H6" i="9"/>
  <c r="G6" i="9"/>
  <c r="F6" i="9"/>
  <c r="E6" i="9"/>
  <c r="P5" i="9"/>
  <c r="V5" i="9" s="1"/>
  <c r="M5" i="9"/>
  <c r="H5" i="9"/>
  <c r="E5" i="9"/>
  <c r="S4" i="9"/>
  <c r="P4" i="9"/>
  <c r="V4" i="9" s="1"/>
  <c r="O4" i="9"/>
  <c r="L4" i="9" s="1"/>
  <c r="R4" i="9" s="1"/>
  <c r="N4" i="9"/>
  <c r="T4" i="9" s="1"/>
  <c r="M4" i="9"/>
  <c r="H4" i="9"/>
  <c r="G4" i="9"/>
  <c r="F4" i="9"/>
  <c r="E4" i="9"/>
  <c r="D4" i="9"/>
  <c r="R2" i="9"/>
  <c r="U411" i="8"/>
  <c r="R411" i="8"/>
  <c r="P411" i="8"/>
  <c r="V411" i="8" s="1"/>
  <c r="O411" i="8"/>
  <c r="N411" i="8"/>
  <c r="T411" i="8" s="1"/>
  <c r="M411" i="8"/>
  <c r="S411" i="8" s="1"/>
  <c r="L411" i="8"/>
  <c r="H411" i="8"/>
  <c r="G411" i="8"/>
  <c r="F411" i="8"/>
  <c r="E411" i="8"/>
  <c r="D411" i="8"/>
  <c r="T410" i="8"/>
  <c r="P410" i="8"/>
  <c r="V410" i="8" s="1"/>
  <c r="O410" i="8"/>
  <c r="U410" i="8" s="1"/>
  <c r="N410" i="8"/>
  <c r="M410" i="8"/>
  <c r="S410" i="8" s="1"/>
  <c r="L410" i="8"/>
  <c r="R410" i="8" s="1"/>
  <c r="H410" i="8"/>
  <c r="G410" i="8"/>
  <c r="F410" i="8"/>
  <c r="E410" i="8"/>
  <c r="D410" i="8"/>
  <c r="S409" i="8"/>
  <c r="P409" i="8"/>
  <c r="V409" i="8" s="1"/>
  <c r="O409" i="8"/>
  <c r="U409" i="8" s="1"/>
  <c r="N409" i="8"/>
  <c r="T409" i="8" s="1"/>
  <c r="M409" i="8"/>
  <c r="L409" i="8"/>
  <c r="R409" i="8" s="1"/>
  <c r="H409" i="8"/>
  <c r="G409" i="8"/>
  <c r="F409" i="8"/>
  <c r="E409" i="8"/>
  <c r="D409" i="8"/>
  <c r="V408" i="8"/>
  <c r="R408" i="8"/>
  <c r="P408" i="8"/>
  <c r="O408" i="8"/>
  <c r="U408" i="8" s="1"/>
  <c r="N408" i="8"/>
  <c r="M408" i="8"/>
  <c r="L408" i="8"/>
  <c r="H408" i="8"/>
  <c r="G408" i="8"/>
  <c r="G412" i="8" s="1"/>
  <c r="F408" i="8"/>
  <c r="F412" i="8" s="1"/>
  <c r="E408" i="8"/>
  <c r="D408" i="8"/>
  <c r="V407" i="8"/>
  <c r="U407" i="8"/>
  <c r="R407" i="8"/>
  <c r="P407" i="8"/>
  <c r="O407" i="8"/>
  <c r="N407" i="8"/>
  <c r="T407" i="8" s="1"/>
  <c r="M407" i="8"/>
  <c r="S407" i="8" s="1"/>
  <c r="L407" i="8"/>
  <c r="H407" i="8"/>
  <c r="G407" i="8"/>
  <c r="F407" i="8"/>
  <c r="E407" i="8"/>
  <c r="D407" i="8"/>
  <c r="O406" i="8"/>
  <c r="N406" i="8"/>
  <c r="H406" i="8"/>
  <c r="G406" i="8"/>
  <c r="D406" i="8"/>
  <c r="V405" i="8"/>
  <c r="R405" i="8"/>
  <c r="P405" i="8"/>
  <c r="O405" i="8"/>
  <c r="U405" i="8" s="1"/>
  <c r="N405" i="8"/>
  <c r="T405" i="8" s="1"/>
  <c r="M405" i="8"/>
  <c r="S405" i="8" s="1"/>
  <c r="L405" i="8"/>
  <c r="H405" i="8"/>
  <c r="G405" i="8"/>
  <c r="F405" i="8"/>
  <c r="E405" i="8"/>
  <c r="D405" i="8"/>
  <c r="U404" i="8"/>
  <c r="R404" i="8"/>
  <c r="P404" i="8"/>
  <c r="P406" i="8" s="1"/>
  <c r="O404" i="8"/>
  <c r="N404" i="8"/>
  <c r="T404" i="8" s="1"/>
  <c r="M404" i="8"/>
  <c r="L404" i="8"/>
  <c r="H404" i="8"/>
  <c r="G404" i="8"/>
  <c r="F404" i="8"/>
  <c r="F406" i="8" s="1"/>
  <c r="E404" i="8"/>
  <c r="E406" i="8" s="1"/>
  <c r="D404" i="8"/>
  <c r="U403" i="8"/>
  <c r="T403" i="8"/>
  <c r="P403" i="8"/>
  <c r="V403" i="8" s="1"/>
  <c r="O403" i="8"/>
  <c r="N403" i="8"/>
  <c r="M403" i="8"/>
  <c r="S403" i="8" s="1"/>
  <c r="L403" i="8"/>
  <c r="R403" i="8" s="1"/>
  <c r="H403" i="8"/>
  <c r="G403" i="8"/>
  <c r="F403" i="8"/>
  <c r="E403" i="8"/>
  <c r="D403" i="8"/>
  <c r="N402" i="8"/>
  <c r="M402" i="8"/>
  <c r="G402" i="8"/>
  <c r="V401" i="8"/>
  <c r="U401" i="8"/>
  <c r="R401" i="8"/>
  <c r="P401" i="8"/>
  <c r="O401" i="8"/>
  <c r="N401" i="8"/>
  <c r="T401" i="8" s="1"/>
  <c r="M401" i="8"/>
  <c r="S401" i="8" s="1"/>
  <c r="L401" i="8"/>
  <c r="H401" i="8"/>
  <c r="G401" i="8"/>
  <c r="F401" i="8"/>
  <c r="F402" i="8" s="1"/>
  <c r="E401" i="8"/>
  <c r="D401" i="8"/>
  <c r="T400" i="8"/>
  <c r="P400" i="8"/>
  <c r="O400" i="8"/>
  <c r="N400" i="8"/>
  <c r="M400" i="8"/>
  <c r="S400" i="8" s="1"/>
  <c r="L400" i="8"/>
  <c r="R400" i="8" s="1"/>
  <c r="H400" i="8"/>
  <c r="H402" i="8" s="1"/>
  <c r="G400" i="8"/>
  <c r="F400" i="8"/>
  <c r="E400" i="8"/>
  <c r="E402" i="8" s="1"/>
  <c r="D400" i="8"/>
  <c r="S399" i="8"/>
  <c r="P399" i="8"/>
  <c r="V399" i="8" s="1"/>
  <c r="O399" i="8"/>
  <c r="U399" i="8" s="1"/>
  <c r="N399" i="8"/>
  <c r="T399" i="8" s="1"/>
  <c r="M399" i="8"/>
  <c r="L399" i="8"/>
  <c r="R399" i="8" s="1"/>
  <c r="H399" i="8"/>
  <c r="G399" i="8"/>
  <c r="F399" i="8"/>
  <c r="E399" i="8"/>
  <c r="D399" i="8"/>
  <c r="F398" i="8"/>
  <c r="T397" i="8"/>
  <c r="P397" i="8"/>
  <c r="O397" i="8"/>
  <c r="U397" i="8" s="1"/>
  <c r="N397" i="8"/>
  <c r="M397" i="8"/>
  <c r="S397" i="8" s="1"/>
  <c r="L397" i="8"/>
  <c r="R397" i="8" s="1"/>
  <c r="H397" i="8"/>
  <c r="G397" i="8"/>
  <c r="F397" i="8"/>
  <c r="E397" i="8"/>
  <c r="E398" i="8" s="1"/>
  <c r="D397" i="8"/>
  <c r="S396" i="8"/>
  <c r="P396" i="8"/>
  <c r="V396" i="8" s="1"/>
  <c r="O396" i="8"/>
  <c r="U396" i="8" s="1"/>
  <c r="N396" i="8"/>
  <c r="T396" i="8" s="1"/>
  <c r="M396" i="8"/>
  <c r="L396" i="8"/>
  <c r="R396" i="8" s="1"/>
  <c r="H396" i="8"/>
  <c r="G396" i="8"/>
  <c r="F396" i="8"/>
  <c r="E396" i="8"/>
  <c r="D396" i="8"/>
  <c r="V395" i="8"/>
  <c r="R395" i="8"/>
  <c r="P395" i="8"/>
  <c r="O395" i="8"/>
  <c r="N395" i="8"/>
  <c r="M395" i="8"/>
  <c r="L395" i="8"/>
  <c r="H395" i="8"/>
  <c r="G395" i="8"/>
  <c r="F395" i="8"/>
  <c r="E395" i="8"/>
  <c r="D395" i="8"/>
  <c r="U394" i="8"/>
  <c r="R394" i="8"/>
  <c r="P394" i="8"/>
  <c r="V394" i="8" s="1"/>
  <c r="O394" i="8"/>
  <c r="N394" i="8"/>
  <c r="T394" i="8" s="1"/>
  <c r="M394" i="8"/>
  <c r="S394" i="8" s="1"/>
  <c r="L394" i="8"/>
  <c r="H394" i="8"/>
  <c r="G394" i="8"/>
  <c r="F394" i="8"/>
  <c r="E394" i="8"/>
  <c r="D394" i="8"/>
  <c r="O393" i="8"/>
  <c r="N393" i="8"/>
  <c r="H393" i="8"/>
  <c r="V392" i="8"/>
  <c r="S392" i="8"/>
  <c r="R392" i="8"/>
  <c r="P392" i="8"/>
  <c r="P393" i="8" s="1"/>
  <c r="O392" i="8"/>
  <c r="U392" i="8" s="1"/>
  <c r="N392" i="8"/>
  <c r="T392" i="8" s="1"/>
  <c r="M392" i="8"/>
  <c r="M393" i="8" s="1"/>
  <c r="L392" i="8"/>
  <c r="H392" i="8"/>
  <c r="G392" i="8"/>
  <c r="G393" i="8" s="1"/>
  <c r="F392" i="8"/>
  <c r="F393" i="8" s="1"/>
  <c r="E392" i="8"/>
  <c r="E393" i="8" s="1"/>
  <c r="D393" i="8" s="1"/>
  <c r="D392" i="8"/>
  <c r="U391" i="8"/>
  <c r="P391" i="8"/>
  <c r="V391" i="8" s="1"/>
  <c r="O391" i="8"/>
  <c r="N391" i="8"/>
  <c r="T391" i="8" s="1"/>
  <c r="M391" i="8"/>
  <c r="S391" i="8" s="1"/>
  <c r="L391" i="8"/>
  <c r="R391" i="8" s="1"/>
  <c r="H391" i="8"/>
  <c r="G391" i="8"/>
  <c r="F391" i="8"/>
  <c r="E391" i="8"/>
  <c r="D391" i="8"/>
  <c r="H390" i="8"/>
  <c r="V389" i="8"/>
  <c r="S389" i="8"/>
  <c r="R389" i="8"/>
  <c r="P389" i="8"/>
  <c r="O389" i="8"/>
  <c r="U389" i="8" s="1"/>
  <c r="N389" i="8"/>
  <c r="T389" i="8" s="1"/>
  <c r="M389" i="8"/>
  <c r="L389" i="8"/>
  <c r="H389" i="8"/>
  <c r="G389" i="8"/>
  <c r="G390" i="8" s="1"/>
  <c r="F389" i="8"/>
  <c r="E389" i="8"/>
  <c r="D389" i="8"/>
  <c r="U388" i="8"/>
  <c r="P388" i="8"/>
  <c r="V388" i="8" s="1"/>
  <c r="O388" i="8"/>
  <c r="N388" i="8"/>
  <c r="T388" i="8" s="1"/>
  <c r="M388" i="8"/>
  <c r="S388" i="8" s="1"/>
  <c r="L388" i="8"/>
  <c r="R388" i="8" s="1"/>
  <c r="H388" i="8"/>
  <c r="G388" i="8"/>
  <c r="F388" i="8"/>
  <c r="E388" i="8"/>
  <c r="D388" i="8"/>
  <c r="T387" i="8"/>
  <c r="S387" i="8"/>
  <c r="P387" i="8"/>
  <c r="O387" i="8"/>
  <c r="U387" i="8" s="1"/>
  <c r="N387" i="8"/>
  <c r="M387" i="8"/>
  <c r="M390" i="8" s="1"/>
  <c r="L387" i="8"/>
  <c r="R387" i="8" s="1"/>
  <c r="H387" i="8"/>
  <c r="G387" i="8"/>
  <c r="F387" i="8"/>
  <c r="F390" i="8" s="1"/>
  <c r="E387" i="8"/>
  <c r="E390" i="8" s="1"/>
  <c r="D390" i="8" s="1"/>
  <c r="D387" i="8"/>
  <c r="V386" i="8"/>
  <c r="S386" i="8"/>
  <c r="P386" i="8"/>
  <c r="O386" i="8"/>
  <c r="U386" i="8" s="1"/>
  <c r="N386" i="8"/>
  <c r="T386" i="8" s="1"/>
  <c r="M386" i="8"/>
  <c r="L386" i="8"/>
  <c r="R386" i="8" s="1"/>
  <c r="H386" i="8"/>
  <c r="G386" i="8"/>
  <c r="F386" i="8"/>
  <c r="E386" i="8"/>
  <c r="D386" i="8"/>
  <c r="P385" i="8"/>
  <c r="M385" i="8"/>
  <c r="F385" i="8"/>
  <c r="E385" i="8"/>
  <c r="T384" i="8"/>
  <c r="P384" i="8"/>
  <c r="V384" i="8" s="1"/>
  <c r="O384" i="8"/>
  <c r="U384" i="8" s="1"/>
  <c r="N384" i="8"/>
  <c r="M384" i="8"/>
  <c r="S384" i="8" s="1"/>
  <c r="L384" i="8"/>
  <c r="R384" i="8" s="1"/>
  <c r="H384" i="8"/>
  <c r="G384" i="8"/>
  <c r="F384" i="8"/>
  <c r="E384" i="8"/>
  <c r="D384" i="8"/>
  <c r="S383" i="8"/>
  <c r="P383" i="8"/>
  <c r="V383" i="8" s="1"/>
  <c r="O383" i="8"/>
  <c r="N383" i="8"/>
  <c r="N385" i="8" s="1"/>
  <c r="M383" i="8"/>
  <c r="L383" i="8"/>
  <c r="R383" i="8" s="1"/>
  <c r="H383" i="8"/>
  <c r="H385" i="8" s="1"/>
  <c r="G383" i="8"/>
  <c r="G385" i="8" s="1"/>
  <c r="F383" i="8"/>
  <c r="E383" i="8"/>
  <c r="D383" i="8"/>
  <c r="V382" i="8"/>
  <c r="S382" i="8"/>
  <c r="R382" i="8"/>
  <c r="P382" i="8"/>
  <c r="O382" i="8"/>
  <c r="U382" i="8" s="1"/>
  <c r="N382" i="8"/>
  <c r="T382" i="8" s="1"/>
  <c r="M382" i="8"/>
  <c r="L382" i="8"/>
  <c r="H382" i="8"/>
  <c r="G382" i="8"/>
  <c r="F382" i="8"/>
  <c r="E382" i="8"/>
  <c r="D382" i="8"/>
  <c r="P381" i="8"/>
  <c r="H381" i="8"/>
  <c r="E381" i="8"/>
  <c r="S380" i="8"/>
  <c r="P380" i="8"/>
  <c r="V380" i="8" s="1"/>
  <c r="O380" i="8"/>
  <c r="U380" i="8" s="1"/>
  <c r="N380" i="8"/>
  <c r="T380" i="8" s="1"/>
  <c r="M380" i="8"/>
  <c r="L380" i="8"/>
  <c r="R380" i="8" s="1"/>
  <c r="H380" i="8"/>
  <c r="G380" i="8"/>
  <c r="F380" i="8"/>
  <c r="E380" i="8"/>
  <c r="D380" i="8"/>
  <c r="V379" i="8"/>
  <c r="S379" i="8"/>
  <c r="R379" i="8"/>
  <c r="P379" i="8"/>
  <c r="O379" i="8"/>
  <c r="U379" i="8" s="1"/>
  <c r="N379" i="8"/>
  <c r="M379" i="8"/>
  <c r="M381" i="8" s="1"/>
  <c r="L379" i="8"/>
  <c r="H379" i="8"/>
  <c r="G379" i="8"/>
  <c r="G381" i="8" s="1"/>
  <c r="F379" i="8"/>
  <c r="F381" i="8" s="1"/>
  <c r="E379" i="8"/>
  <c r="D379" i="8"/>
  <c r="V378" i="8"/>
  <c r="U378" i="8"/>
  <c r="P378" i="8"/>
  <c r="O378" i="8"/>
  <c r="N378" i="8"/>
  <c r="T378" i="8" s="1"/>
  <c r="M378" i="8"/>
  <c r="S378" i="8" s="1"/>
  <c r="L378" i="8"/>
  <c r="R378" i="8" s="1"/>
  <c r="H378" i="8"/>
  <c r="G378" i="8"/>
  <c r="F378" i="8"/>
  <c r="E378" i="8"/>
  <c r="D378" i="8"/>
  <c r="H377" i="8"/>
  <c r="V376" i="8"/>
  <c r="S376" i="8"/>
  <c r="R376" i="8"/>
  <c r="P376" i="8"/>
  <c r="O376" i="8"/>
  <c r="U376" i="8" s="1"/>
  <c r="N376" i="8"/>
  <c r="T376" i="8" s="1"/>
  <c r="M376" i="8"/>
  <c r="L376" i="8"/>
  <c r="H376" i="8"/>
  <c r="G376" i="8"/>
  <c r="F376" i="8"/>
  <c r="E376" i="8"/>
  <c r="D376" i="8"/>
  <c r="V375" i="8"/>
  <c r="U375" i="8"/>
  <c r="P375" i="8"/>
  <c r="O375" i="8"/>
  <c r="N375" i="8"/>
  <c r="T375" i="8" s="1"/>
  <c r="M375" i="8"/>
  <c r="S375" i="8" s="1"/>
  <c r="L375" i="8"/>
  <c r="R375" i="8" s="1"/>
  <c r="H375" i="8"/>
  <c r="G375" i="8"/>
  <c r="F375" i="8"/>
  <c r="E375" i="8"/>
  <c r="D375" i="8"/>
  <c r="U374" i="8"/>
  <c r="T374" i="8"/>
  <c r="P374" i="8"/>
  <c r="V374" i="8" s="1"/>
  <c r="O374" i="8"/>
  <c r="N374" i="8"/>
  <c r="M374" i="8"/>
  <c r="S374" i="8" s="1"/>
  <c r="L374" i="8"/>
  <c r="R374" i="8" s="1"/>
  <c r="H374" i="8"/>
  <c r="G374" i="8"/>
  <c r="F374" i="8"/>
  <c r="E374" i="8"/>
  <c r="D374" i="8"/>
  <c r="S373" i="8"/>
  <c r="P373" i="8"/>
  <c r="V373" i="8" s="1"/>
  <c r="O373" i="8"/>
  <c r="N373" i="8"/>
  <c r="T373" i="8" s="1"/>
  <c r="M373" i="8"/>
  <c r="L373" i="8"/>
  <c r="R373" i="8" s="1"/>
  <c r="H373" i="8"/>
  <c r="G373" i="8"/>
  <c r="G377" i="8" s="1"/>
  <c r="F373" i="8"/>
  <c r="E373" i="8"/>
  <c r="D373" i="8"/>
  <c r="V372" i="8"/>
  <c r="R372" i="8"/>
  <c r="P372" i="8"/>
  <c r="O372" i="8"/>
  <c r="U372" i="8" s="1"/>
  <c r="N372" i="8"/>
  <c r="T372" i="8" s="1"/>
  <c r="M372" i="8"/>
  <c r="S372" i="8" s="1"/>
  <c r="L372" i="8"/>
  <c r="H372" i="8"/>
  <c r="G372" i="8"/>
  <c r="F372" i="8"/>
  <c r="E372" i="8"/>
  <c r="D372" i="8"/>
  <c r="U371" i="8"/>
  <c r="R371" i="8"/>
  <c r="P371" i="8"/>
  <c r="O371" i="8"/>
  <c r="N371" i="8"/>
  <c r="T371" i="8" s="1"/>
  <c r="M371" i="8"/>
  <c r="L371" i="8"/>
  <c r="H371" i="8"/>
  <c r="G371" i="8"/>
  <c r="F371" i="8"/>
  <c r="F377" i="8" s="1"/>
  <c r="E371" i="8"/>
  <c r="E377" i="8" s="1"/>
  <c r="D371" i="8"/>
  <c r="U370" i="8"/>
  <c r="T370" i="8"/>
  <c r="P370" i="8"/>
  <c r="V370" i="8" s="1"/>
  <c r="O370" i="8"/>
  <c r="N370" i="8"/>
  <c r="M370" i="8"/>
  <c r="S370" i="8" s="1"/>
  <c r="L370" i="8"/>
  <c r="R370" i="8" s="1"/>
  <c r="H370" i="8"/>
  <c r="G370" i="8"/>
  <c r="F370" i="8"/>
  <c r="E370" i="8"/>
  <c r="D370" i="8"/>
  <c r="N369" i="8"/>
  <c r="G369" i="8"/>
  <c r="V368" i="8"/>
  <c r="U368" i="8"/>
  <c r="R368" i="8"/>
  <c r="P368" i="8"/>
  <c r="O368" i="8"/>
  <c r="N368" i="8"/>
  <c r="T368" i="8" s="1"/>
  <c r="M368" i="8"/>
  <c r="S368" i="8" s="1"/>
  <c r="L368" i="8"/>
  <c r="H368" i="8"/>
  <c r="G368" i="8"/>
  <c r="F368" i="8"/>
  <c r="F369" i="8" s="1"/>
  <c r="E368" i="8"/>
  <c r="D368" i="8"/>
  <c r="T367" i="8"/>
  <c r="S367" i="8"/>
  <c r="P367" i="8"/>
  <c r="O367" i="8"/>
  <c r="O369" i="8" s="1"/>
  <c r="N367" i="8"/>
  <c r="M367" i="8"/>
  <c r="L367" i="8"/>
  <c r="R367" i="8" s="1"/>
  <c r="H367" i="8"/>
  <c r="H369" i="8" s="1"/>
  <c r="G367" i="8"/>
  <c r="F367" i="8"/>
  <c r="E367" i="8"/>
  <c r="E369" i="8" s="1"/>
  <c r="D367" i="8"/>
  <c r="V366" i="8"/>
  <c r="S366" i="8"/>
  <c r="P366" i="8"/>
  <c r="O366" i="8"/>
  <c r="U366" i="8" s="1"/>
  <c r="N366" i="8"/>
  <c r="T366" i="8" s="1"/>
  <c r="M366" i="8"/>
  <c r="L366" i="8"/>
  <c r="R366" i="8" s="1"/>
  <c r="H366" i="8"/>
  <c r="G366" i="8"/>
  <c r="F366" i="8"/>
  <c r="E366" i="8"/>
  <c r="D366" i="8"/>
  <c r="M365" i="8"/>
  <c r="F365" i="8"/>
  <c r="U364" i="8"/>
  <c r="T364" i="8"/>
  <c r="P364" i="8"/>
  <c r="O364" i="8"/>
  <c r="N364" i="8"/>
  <c r="M364" i="8"/>
  <c r="S364" i="8" s="1"/>
  <c r="L364" i="8"/>
  <c r="R364" i="8" s="1"/>
  <c r="H364" i="8"/>
  <c r="G364" i="8"/>
  <c r="F364" i="8"/>
  <c r="E364" i="8"/>
  <c r="E365" i="8" s="1"/>
  <c r="D365" i="8" s="1"/>
  <c r="D364" i="8"/>
  <c r="S363" i="8"/>
  <c r="P363" i="8"/>
  <c r="V363" i="8" s="1"/>
  <c r="O363" i="8"/>
  <c r="N363" i="8"/>
  <c r="N365" i="8" s="1"/>
  <c r="M363" i="8"/>
  <c r="L363" i="8"/>
  <c r="R363" i="8" s="1"/>
  <c r="H363" i="8"/>
  <c r="H365" i="8" s="1"/>
  <c r="G363" i="8"/>
  <c r="G365" i="8" s="1"/>
  <c r="F363" i="8"/>
  <c r="E363" i="8"/>
  <c r="D363" i="8"/>
  <c r="V362" i="8"/>
  <c r="S362" i="8"/>
  <c r="R362" i="8"/>
  <c r="P362" i="8"/>
  <c r="O362" i="8"/>
  <c r="U362" i="8" s="1"/>
  <c r="N362" i="8"/>
  <c r="T362" i="8" s="1"/>
  <c r="M362" i="8"/>
  <c r="L362" i="8"/>
  <c r="H362" i="8"/>
  <c r="G362" i="8"/>
  <c r="F362" i="8"/>
  <c r="E362" i="8"/>
  <c r="D362" i="8"/>
  <c r="P361" i="8"/>
  <c r="O361" i="8"/>
  <c r="E361" i="8"/>
  <c r="S360" i="8"/>
  <c r="P360" i="8"/>
  <c r="V360" i="8" s="1"/>
  <c r="O360" i="8"/>
  <c r="U360" i="8" s="1"/>
  <c r="N360" i="8"/>
  <c r="T360" i="8" s="1"/>
  <c r="M360" i="8"/>
  <c r="L360" i="8"/>
  <c r="R360" i="8" s="1"/>
  <c r="H360" i="8"/>
  <c r="H361" i="8" s="1"/>
  <c r="G360" i="8"/>
  <c r="F360" i="8"/>
  <c r="E360" i="8"/>
  <c r="D360" i="8"/>
  <c r="V359" i="8"/>
  <c r="R359" i="8"/>
  <c r="P359" i="8"/>
  <c r="O359" i="8"/>
  <c r="U359" i="8" s="1"/>
  <c r="N359" i="8"/>
  <c r="M359" i="8"/>
  <c r="L359" i="8"/>
  <c r="H359" i="8"/>
  <c r="G359" i="8"/>
  <c r="F359" i="8"/>
  <c r="F361" i="8" s="1"/>
  <c r="E359" i="8"/>
  <c r="D359" i="8"/>
  <c r="U358" i="8"/>
  <c r="R358" i="8"/>
  <c r="P358" i="8"/>
  <c r="V358" i="8" s="1"/>
  <c r="O358" i="8"/>
  <c r="N358" i="8"/>
  <c r="T358" i="8" s="1"/>
  <c r="M358" i="8"/>
  <c r="S358" i="8" s="1"/>
  <c r="L358" i="8"/>
  <c r="H358" i="8"/>
  <c r="G358" i="8"/>
  <c r="F358" i="8"/>
  <c r="E358" i="8"/>
  <c r="D358" i="8"/>
  <c r="E357" i="8"/>
  <c r="V356" i="8"/>
  <c r="S356" i="8"/>
  <c r="R356" i="8"/>
  <c r="P356" i="8"/>
  <c r="O356" i="8"/>
  <c r="N356" i="8"/>
  <c r="N357" i="8" s="1"/>
  <c r="M356" i="8"/>
  <c r="L356" i="8"/>
  <c r="H356" i="8"/>
  <c r="G356" i="8"/>
  <c r="G357" i="8" s="1"/>
  <c r="F356" i="8"/>
  <c r="E356" i="8"/>
  <c r="D356" i="8"/>
  <c r="V355" i="8"/>
  <c r="U355" i="8"/>
  <c r="R355" i="8"/>
  <c r="P355" i="8"/>
  <c r="P357" i="8" s="1"/>
  <c r="O355" i="8"/>
  <c r="N355" i="8"/>
  <c r="T355" i="8" s="1"/>
  <c r="M355" i="8"/>
  <c r="L355" i="8"/>
  <c r="H355" i="8"/>
  <c r="G355" i="8"/>
  <c r="F355" i="8"/>
  <c r="F357" i="8" s="1"/>
  <c r="E355" i="8"/>
  <c r="D355" i="8"/>
  <c r="U354" i="8"/>
  <c r="T354" i="8"/>
  <c r="R354" i="8"/>
  <c r="P354" i="8"/>
  <c r="V354" i="8" s="1"/>
  <c r="O354" i="8"/>
  <c r="N354" i="8"/>
  <c r="M354" i="8"/>
  <c r="S354" i="8" s="1"/>
  <c r="L354" i="8"/>
  <c r="H354" i="8"/>
  <c r="G354" i="8"/>
  <c r="F354" i="8"/>
  <c r="E354" i="8"/>
  <c r="D354" i="8"/>
  <c r="V352" i="8"/>
  <c r="U352" i="8"/>
  <c r="R352" i="8"/>
  <c r="P352" i="8"/>
  <c r="O352" i="8"/>
  <c r="N352" i="8"/>
  <c r="T352" i="8" s="1"/>
  <c r="M352" i="8"/>
  <c r="S352" i="8" s="1"/>
  <c r="L352" i="8"/>
  <c r="H352" i="8"/>
  <c r="G352" i="8"/>
  <c r="F352" i="8"/>
  <c r="E352" i="8"/>
  <c r="D352" i="8"/>
  <c r="U351" i="8"/>
  <c r="T351" i="8"/>
  <c r="P351" i="8"/>
  <c r="V351" i="8" s="1"/>
  <c r="O351" i="8"/>
  <c r="N351" i="8"/>
  <c r="M351" i="8"/>
  <c r="S351" i="8" s="1"/>
  <c r="L351" i="8"/>
  <c r="R351" i="8" s="1"/>
  <c r="H351" i="8"/>
  <c r="G351" i="8"/>
  <c r="F351" i="8"/>
  <c r="E351" i="8"/>
  <c r="D351" i="8"/>
  <c r="T350" i="8"/>
  <c r="S350" i="8"/>
  <c r="P350" i="8"/>
  <c r="V350" i="8" s="1"/>
  <c r="O350" i="8"/>
  <c r="U350" i="8" s="1"/>
  <c r="N350" i="8"/>
  <c r="M350" i="8"/>
  <c r="L350" i="8"/>
  <c r="R350" i="8" s="1"/>
  <c r="H350" i="8"/>
  <c r="G350" i="8"/>
  <c r="F350" i="8"/>
  <c r="E350" i="8"/>
  <c r="D350" i="8"/>
  <c r="V349" i="8"/>
  <c r="T349" i="8"/>
  <c r="S349" i="8"/>
  <c r="R349" i="8"/>
  <c r="P349" i="8"/>
  <c r="O349" i="8"/>
  <c r="N349" i="8"/>
  <c r="N353" i="8" s="1"/>
  <c r="M349" i="8"/>
  <c r="L349" i="8"/>
  <c r="H349" i="8"/>
  <c r="H353" i="8" s="1"/>
  <c r="G349" i="8"/>
  <c r="G353" i="8" s="1"/>
  <c r="F349" i="8"/>
  <c r="E349" i="8"/>
  <c r="D349" i="8"/>
  <c r="V348" i="8"/>
  <c r="U348" i="8"/>
  <c r="R348" i="8"/>
  <c r="P348" i="8"/>
  <c r="O348" i="8"/>
  <c r="N348" i="8"/>
  <c r="T348" i="8" s="1"/>
  <c r="M348" i="8"/>
  <c r="S348" i="8" s="1"/>
  <c r="L348" i="8"/>
  <c r="H348" i="8"/>
  <c r="G348" i="8"/>
  <c r="F348" i="8"/>
  <c r="E348" i="8"/>
  <c r="D348" i="8"/>
  <c r="P347" i="8"/>
  <c r="O347" i="8"/>
  <c r="E347" i="8"/>
  <c r="V346" i="8"/>
  <c r="T346" i="8"/>
  <c r="S346" i="8"/>
  <c r="R346" i="8"/>
  <c r="P346" i="8"/>
  <c r="O346" i="8"/>
  <c r="U346" i="8" s="1"/>
  <c r="N346" i="8"/>
  <c r="M346" i="8"/>
  <c r="L346" i="8"/>
  <c r="H346" i="8"/>
  <c r="H347" i="8" s="1"/>
  <c r="G346" i="8"/>
  <c r="F346" i="8"/>
  <c r="E346" i="8"/>
  <c r="D346" i="8"/>
  <c r="V345" i="8"/>
  <c r="U345" i="8"/>
  <c r="S345" i="8"/>
  <c r="R345" i="8"/>
  <c r="P345" i="8"/>
  <c r="O345" i="8"/>
  <c r="N345" i="8"/>
  <c r="M345" i="8"/>
  <c r="M347" i="8" s="1"/>
  <c r="L345" i="8"/>
  <c r="H345" i="8"/>
  <c r="G345" i="8"/>
  <c r="G347" i="8" s="1"/>
  <c r="D347" i="8" s="1"/>
  <c r="F345" i="8"/>
  <c r="F347" i="8" s="1"/>
  <c r="E345" i="8"/>
  <c r="D345" i="8"/>
  <c r="U344" i="8"/>
  <c r="T344" i="8"/>
  <c r="P344" i="8"/>
  <c r="V344" i="8" s="1"/>
  <c r="O344" i="8"/>
  <c r="N344" i="8"/>
  <c r="M344" i="8"/>
  <c r="S344" i="8" s="1"/>
  <c r="L344" i="8"/>
  <c r="R344" i="8" s="1"/>
  <c r="H344" i="8"/>
  <c r="G344" i="8"/>
  <c r="F344" i="8"/>
  <c r="E344" i="8"/>
  <c r="D344" i="8"/>
  <c r="V342" i="8"/>
  <c r="S342" i="8"/>
  <c r="R342" i="8"/>
  <c r="P342" i="8"/>
  <c r="O342" i="8"/>
  <c r="N342" i="8"/>
  <c r="M342" i="8"/>
  <c r="L342" i="8"/>
  <c r="H342" i="8"/>
  <c r="G342" i="8"/>
  <c r="U342" i="8" s="1"/>
  <c r="F342" i="8"/>
  <c r="E342" i="8"/>
  <c r="D342" i="8"/>
  <c r="U341" i="8"/>
  <c r="T341" i="8"/>
  <c r="P341" i="8"/>
  <c r="V341" i="8" s="1"/>
  <c r="O341" i="8"/>
  <c r="N341" i="8"/>
  <c r="M341" i="8"/>
  <c r="S341" i="8" s="1"/>
  <c r="L341" i="8"/>
  <c r="R341" i="8" s="1"/>
  <c r="H341" i="8"/>
  <c r="G341" i="8"/>
  <c r="F341" i="8"/>
  <c r="E341" i="8"/>
  <c r="D341" i="8"/>
  <c r="T340" i="8"/>
  <c r="S340" i="8"/>
  <c r="P340" i="8"/>
  <c r="V340" i="8" s="1"/>
  <c r="O340" i="8"/>
  <c r="U340" i="8" s="1"/>
  <c r="N340" i="8"/>
  <c r="M340" i="8"/>
  <c r="L340" i="8"/>
  <c r="R340" i="8" s="1"/>
  <c r="H340" i="8"/>
  <c r="G340" i="8"/>
  <c r="F340" i="8"/>
  <c r="E340" i="8"/>
  <c r="D340" i="8"/>
  <c r="V339" i="8"/>
  <c r="T339" i="8"/>
  <c r="S339" i="8"/>
  <c r="R339" i="8"/>
  <c r="P339" i="8"/>
  <c r="O339" i="8"/>
  <c r="N339" i="8"/>
  <c r="M339" i="8"/>
  <c r="L339" i="8"/>
  <c r="H339" i="8"/>
  <c r="H343" i="8" s="1"/>
  <c r="G339" i="8"/>
  <c r="F339" i="8"/>
  <c r="E339" i="8"/>
  <c r="D339" i="8"/>
  <c r="V338" i="8"/>
  <c r="U338" i="8"/>
  <c r="R338" i="8"/>
  <c r="P338" i="8"/>
  <c r="O338" i="8"/>
  <c r="N338" i="8"/>
  <c r="T338" i="8" s="1"/>
  <c r="M338" i="8"/>
  <c r="M343" i="8" s="1"/>
  <c r="L338" i="8"/>
  <c r="H338" i="8"/>
  <c r="G338" i="8"/>
  <c r="F338" i="8"/>
  <c r="F343" i="8" s="1"/>
  <c r="E338" i="8"/>
  <c r="D338" i="8"/>
  <c r="U337" i="8"/>
  <c r="T337" i="8"/>
  <c r="P337" i="8"/>
  <c r="V337" i="8" s="1"/>
  <c r="O337" i="8"/>
  <c r="N337" i="8"/>
  <c r="M337" i="8"/>
  <c r="S337" i="8" s="1"/>
  <c r="L337" i="8"/>
  <c r="R337" i="8" s="1"/>
  <c r="H337" i="8"/>
  <c r="G337" i="8"/>
  <c r="F337" i="8"/>
  <c r="E337" i="8"/>
  <c r="D337" i="8"/>
  <c r="O336" i="8"/>
  <c r="H336" i="8"/>
  <c r="V335" i="8"/>
  <c r="U335" i="8"/>
  <c r="S335" i="8"/>
  <c r="R335" i="8"/>
  <c r="P335" i="8"/>
  <c r="O335" i="8"/>
  <c r="N335" i="8"/>
  <c r="M335" i="8"/>
  <c r="L335" i="8"/>
  <c r="H335" i="8"/>
  <c r="G335" i="8"/>
  <c r="G336" i="8" s="1"/>
  <c r="F335" i="8"/>
  <c r="E335" i="8"/>
  <c r="D335" i="8"/>
  <c r="U334" i="8"/>
  <c r="T334" i="8"/>
  <c r="P334" i="8"/>
  <c r="P336" i="8" s="1"/>
  <c r="O334" i="8"/>
  <c r="N334" i="8"/>
  <c r="M334" i="8"/>
  <c r="L334" i="8"/>
  <c r="R334" i="8" s="1"/>
  <c r="H334" i="8"/>
  <c r="G334" i="8"/>
  <c r="F334" i="8"/>
  <c r="F336" i="8" s="1"/>
  <c r="E334" i="8"/>
  <c r="E336" i="8" s="1"/>
  <c r="D336" i="8" s="1"/>
  <c r="D334" i="8"/>
  <c r="T333" i="8"/>
  <c r="S333" i="8"/>
  <c r="P333" i="8"/>
  <c r="V333" i="8" s="1"/>
  <c r="O333" i="8"/>
  <c r="U333" i="8" s="1"/>
  <c r="N333" i="8"/>
  <c r="M333" i="8"/>
  <c r="L333" i="8"/>
  <c r="R333" i="8" s="1"/>
  <c r="H333" i="8"/>
  <c r="G333" i="8"/>
  <c r="F333" i="8"/>
  <c r="E333" i="8"/>
  <c r="D333" i="8"/>
  <c r="M332" i="8"/>
  <c r="V331" i="8"/>
  <c r="U331" i="8"/>
  <c r="T331" i="8"/>
  <c r="P331" i="8"/>
  <c r="O331" i="8"/>
  <c r="N331" i="8"/>
  <c r="M331" i="8"/>
  <c r="S331" i="8" s="1"/>
  <c r="L331" i="8"/>
  <c r="R331" i="8" s="1"/>
  <c r="H331" i="8"/>
  <c r="G331" i="8"/>
  <c r="F331" i="8"/>
  <c r="F332" i="8" s="1"/>
  <c r="E331" i="8"/>
  <c r="D331" i="8"/>
  <c r="T330" i="8"/>
  <c r="S330" i="8"/>
  <c r="P330" i="8"/>
  <c r="V330" i="8" s="1"/>
  <c r="O330" i="8"/>
  <c r="U330" i="8" s="1"/>
  <c r="N330" i="8"/>
  <c r="M330" i="8"/>
  <c r="L330" i="8"/>
  <c r="R330" i="8" s="1"/>
  <c r="H330" i="8"/>
  <c r="G330" i="8"/>
  <c r="F330" i="8"/>
  <c r="E330" i="8"/>
  <c r="D330" i="8"/>
  <c r="V329" i="8"/>
  <c r="S329" i="8"/>
  <c r="R329" i="8"/>
  <c r="P329" i="8"/>
  <c r="O329" i="8"/>
  <c r="N329" i="8"/>
  <c r="N332" i="8" s="1"/>
  <c r="M329" i="8"/>
  <c r="L329" i="8"/>
  <c r="H329" i="8"/>
  <c r="H332" i="8" s="1"/>
  <c r="G329" i="8"/>
  <c r="G332" i="8" s="1"/>
  <c r="F329" i="8"/>
  <c r="E329" i="8"/>
  <c r="D329" i="8"/>
  <c r="V328" i="8"/>
  <c r="U328" i="8"/>
  <c r="R328" i="8"/>
  <c r="P328" i="8"/>
  <c r="O328" i="8"/>
  <c r="N328" i="8"/>
  <c r="T328" i="8" s="1"/>
  <c r="M328" i="8"/>
  <c r="S328" i="8" s="1"/>
  <c r="L328" i="8"/>
  <c r="H328" i="8"/>
  <c r="G328" i="8"/>
  <c r="F328" i="8"/>
  <c r="E328" i="8"/>
  <c r="D328" i="8"/>
  <c r="P327" i="8"/>
  <c r="O327" i="8"/>
  <c r="E327" i="8"/>
  <c r="D327" i="8"/>
  <c r="V326" i="8"/>
  <c r="T326" i="8"/>
  <c r="S326" i="8"/>
  <c r="R326" i="8"/>
  <c r="P326" i="8"/>
  <c r="O326" i="8"/>
  <c r="U326" i="8" s="1"/>
  <c r="N326" i="8"/>
  <c r="M326" i="8"/>
  <c r="L326" i="8"/>
  <c r="H326" i="8"/>
  <c r="H327" i="8" s="1"/>
  <c r="G326" i="8"/>
  <c r="F326" i="8"/>
  <c r="E326" i="8"/>
  <c r="D326" i="8"/>
  <c r="V325" i="8"/>
  <c r="U325" i="8"/>
  <c r="S325" i="8"/>
  <c r="R325" i="8"/>
  <c r="P325" i="8"/>
  <c r="O325" i="8"/>
  <c r="N325" i="8"/>
  <c r="M325" i="8"/>
  <c r="M327" i="8" s="1"/>
  <c r="L325" i="8"/>
  <c r="H325" i="8"/>
  <c r="G325" i="8"/>
  <c r="G327" i="8" s="1"/>
  <c r="F325" i="8"/>
  <c r="F327" i="8" s="1"/>
  <c r="E325" i="8"/>
  <c r="D325" i="8"/>
  <c r="U324" i="8"/>
  <c r="T324" i="8"/>
  <c r="R324" i="8"/>
  <c r="P324" i="8"/>
  <c r="V324" i="8" s="1"/>
  <c r="O324" i="8"/>
  <c r="N324" i="8"/>
  <c r="M324" i="8"/>
  <c r="S324" i="8" s="1"/>
  <c r="L324" i="8"/>
  <c r="H324" i="8"/>
  <c r="G324" i="8"/>
  <c r="F324" i="8"/>
  <c r="E324" i="8"/>
  <c r="D324" i="8"/>
  <c r="O323" i="8"/>
  <c r="N323" i="8"/>
  <c r="H323" i="8"/>
  <c r="V322" i="8"/>
  <c r="U322" i="8"/>
  <c r="S322" i="8"/>
  <c r="R322" i="8"/>
  <c r="P322" i="8"/>
  <c r="O322" i="8"/>
  <c r="N322" i="8"/>
  <c r="T322" i="8" s="1"/>
  <c r="M322" i="8"/>
  <c r="L322" i="8"/>
  <c r="H322" i="8"/>
  <c r="G322" i="8"/>
  <c r="G323" i="8" s="1"/>
  <c r="F322" i="8"/>
  <c r="E322" i="8"/>
  <c r="D322" i="8"/>
  <c r="U321" i="8"/>
  <c r="T321" i="8"/>
  <c r="R321" i="8"/>
  <c r="P321" i="8"/>
  <c r="P323" i="8" s="1"/>
  <c r="O321" i="8"/>
  <c r="N321" i="8"/>
  <c r="M321" i="8"/>
  <c r="L321" i="8"/>
  <c r="H321" i="8"/>
  <c r="G321" i="8"/>
  <c r="F321" i="8"/>
  <c r="F323" i="8" s="1"/>
  <c r="E321" i="8"/>
  <c r="E323" i="8" s="1"/>
  <c r="D321" i="8"/>
  <c r="T320" i="8"/>
  <c r="S320" i="8"/>
  <c r="P320" i="8"/>
  <c r="V320" i="8" s="1"/>
  <c r="O320" i="8"/>
  <c r="U320" i="8" s="1"/>
  <c r="N320" i="8"/>
  <c r="M320" i="8"/>
  <c r="L320" i="8"/>
  <c r="R320" i="8" s="1"/>
  <c r="H320" i="8"/>
  <c r="G320" i="8"/>
  <c r="F320" i="8"/>
  <c r="E320" i="8"/>
  <c r="D320" i="8"/>
  <c r="U318" i="8"/>
  <c r="T318" i="8"/>
  <c r="P318" i="8"/>
  <c r="V318" i="8" s="1"/>
  <c r="O318" i="8"/>
  <c r="N318" i="8"/>
  <c r="M318" i="8"/>
  <c r="S318" i="8" s="1"/>
  <c r="L318" i="8"/>
  <c r="R318" i="8" s="1"/>
  <c r="H318" i="8"/>
  <c r="G318" i="8"/>
  <c r="F318" i="8"/>
  <c r="E318" i="8"/>
  <c r="D318" i="8"/>
  <c r="T317" i="8"/>
  <c r="S317" i="8"/>
  <c r="P317" i="8"/>
  <c r="V317" i="8" s="1"/>
  <c r="O317" i="8"/>
  <c r="U317" i="8" s="1"/>
  <c r="N317" i="8"/>
  <c r="M317" i="8"/>
  <c r="L317" i="8"/>
  <c r="R317" i="8" s="1"/>
  <c r="H317" i="8"/>
  <c r="G317" i="8"/>
  <c r="F317" i="8"/>
  <c r="E317" i="8"/>
  <c r="D317" i="8"/>
  <c r="V316" i="8"/>
  <c r="T316" i="8"/>
  <c r="S316" i="8"/>
  <c r="R316" i="8"/>
  <c r="P316" i="8"/>
  <c r="O316" i="8"/>
  <c r="U316" i="8" s="1"/>
  <c r="N316" i="8"/>
  <c r="M316" i="8"/>
  <c r="L316" i="8"/>
  <c r="H316" i="8"/>
  <c r="G316" i="8"/>
  <c r="F316" i="8"/>
  <c r="E316" i="8"/>
  <c r="D316" i="8"/>
  <c r="V315" i="8"/>
  <c r="U315" i="8"/>
  <c r="R315" i="8"/>
  <c r="P315" i="8"/>
  <c r="O315" i="8"/>
  <c r="N315" i="8"/>
  <c r="T315" i="8" s="1"/>
  <c r="M315" i="8"/>
  <c r="M319" i="8" s="1"/>
  <c r="L315" i="8"/>
  <c r="H315" i="8"/>
  <c r="G315" i="8"/>
  <c r="G319" i="8" s="1"/>
  <c r="F315" i="8"/>
  <c r="F319" i="8" s="1"/>
  <c r="E315" i="8"/>
  <c r="D315" i="8"/>
  <c r="U314" i="8"/>
  <c r="T314" i="8"/>
  <c r="P314" i="8"/>
  <c r="V314" i="8" s="1"/>
  <c r="O314" i="8"/>
  <c r="N314" i="8"/>
  <c r="M314" i="8"/>
  <c r="S314" i="8" s="1"/>
  <c r="L314" i="8"/>
  <c r="R314" i="8" s="1"/>
  <c r="H314" i="8"/>
  <c r="G314" i="8"/>
  <c r="F314" i="8"/>
  <c r="E314" i="8"/>
  <c r="D314" i="8"/>
  <c r="T313" i="8"/>
  <c r="S313" i="8"/>
  <c r="P313" i="8"/>
  <c r="O313" i="8"/>
  <c r="N313" i="8"/>
  <c r="M313" i="8"/>
  <c r="L313" i="8"/>
  <c r="R313" i="8" s="1"/>
  <c r="H313" i="8"/>
  <c r="G313" i="8"/>
  <c r="F313" i="8"/>
  <c r="E313" i="8"/>
  <c r="D313" i="8"/>
  <c r="V312" i="8"/>
  <c r="S312" i="8"/>
  <c r="P312" i="8"/>
  <c r="O312" i="8"/>
  <c r="N312" i="8"/>
  <c r="T312" i="8" s="1"/>
  <c r="M312" i="8"/>
  <c r="L312" i="8"/>
  <c r="H312" i="8"/>
  <c r="G312" i="8"/>
  <c r="F312" i="8"/>
  <c r="E312" i="8"/>
  <c r="D312" i="8"/>
  <c r="R312" i="8" s="1"/>
  <c r="P311" i="8"/>
  <c r="T310" i="8"/>
  <c r="S310" i="8"/>
  <c r="P310" i="8"/>
  <c r="V310" i="8" s="1"/>
  <c r="O310" i="8"/>
  <c r="U310" i="8" s="1"/>
  <c r="N310" i="8"/>
  <c r="M310" i="8"/>
  <c r="L310" i="8"/>
  <c r="R310" i="8" s="1"/>
  <c r="H310" i="8"/>
  <c r="G310" i="8"/>
  <c r="F310" i="8"/>
  <c r="E310" i="8"/>
  <c r="D310" i="8"/>
  <c r="V309" i="8"/>
  <c r="S309" i="8"/>
  <c r="P309" i="8"/>
  <c r="O309" i="8"/>
  <c r="U309" i="8" s="1"/>
  <c r="N309" i="8"/>
  <c r="T309" i="8" s="1"/>
  <c r="M309" i="8"/>
  <c r="L309" i="8"/>
  <c r="H309" i="8"/>
  <c r="G309" i="8"/>
  <c r="F309" i="8"/>
  <c r="E309" i="8"/>
  <c r="D309" i="8"/>
  <c r="R309" i="8" s="1"/>
  <c r="V308" i="8"/>
  <c r="U308" i="8"/>
  <c r="S308" i="8"/>
  <c r="R308" i="8"/>
  <c r="P308" i="8"/>
  <c r="O308" i="8"/>
  <c r="N308" i="8"/>
  <c r="T308" i="8" s="1"/>
  <c r="M308" i="8"/>
  <c r="L308" i="8"/>
  <c r="H308" i="8"/>
  <c r="G308" i="8"/>
  <c r="F308" i="8"/>
  <c r="E308" i="8"/>
  <c r="D308" i="8"/>
  <c r="U307" i="8"/>
  <c r="T307" i="8"/>
  <c r="R307" i="8"/>
  <c r="P307" i="8"/>
  <c r="V307" i="8" s="1"/>
  <c r="O307" i="8"/>
  <c r="N307" i="8"/>
  <c r="M307" i="8"/>
  <c r="S307" i="8" s="1"/>
  <c r="L307" i="8"/>
  <c r="H307" i="8"/>
  <c r="G307" i="8"/>
  <c r="F307" i="8"/>
  <c r="F311" i="8" s="1"/>
  <c r="E307" i="8"/>
  <c r="E311" i="8" s="1"/>
  <c r="D307" i="8"/>
  <c r="T306" i="8"/>
  <c r="S306" i="8"/>
  <c r="P306" i="8"/>
  <c r="V306" i="8" s="1"/>
  <c r="O306" i="8"/>
  <c r="U306" i="8" s="1"/>
  <c r="N306" i="8"/>
  <c r="M306" i="8"/>
  <c r="L306" i="8"/>
  <c r="R306" i="8" s="1"/>
  <c r="H306" i="8"/>
  <c r="G306" i="8"/>
  <c r="F306" i="8"/>
  <c r="E306" i="8"/>
  <c r="D306" i="8"/>
  <c r="V305" i="8"/>
  <c r="T305" i="8"/>
  <c r="S305" i="8"/>
  <c r="R305" i="8"/>
  <c r="P305" i="8"/>
  <c r="O305" i="8"/>
  <c r="N305" i="8"/>
  <c r="M305" i="8"/>
  <c r="L305" i="8"/>
  <c r="H305" i="8"/>
  <c r="G305" i="8"/>
  <c r="F305" i="8"/>
  <c r="E305" i="8"/>
  <c r="D305" i="8"/>
  <c r="V304" i="8"/>
  <c r="R304" i="8"/>
  <c r="P304" i="8"/>
  <c r="O304" i="8"/>
  <c r="N304" i="8"/>
  <c r="T304" i="8" s="1"/>
  <c r="M304" i="8"/>
  <c r="S304" i="8" s="1"/>
  <c r="L304" i="8"/>
  <c r="H304" i="8"/>
  <c r="G304" i="8"/>
  <c r="U304" i="8" s="1"/>
  <c r="F304" i="8"/>
  <c r="E304" i="8"/>
  <c r="D304" i="8"/>
  <c r="V302" i="8"/>
  <c r="S302" i="8"/>
  <c r="P302" i="8"/>
  <c r="O302" i="8"/>
  <c r="U302" i="8" s="1"/>
  <c r="N302" i="8"/>
  <c r="T302" i="8" s="1"/>
  <c r="M302" i="8"/>
  <c r="L302" i="8"/>
  <c r="H302" i="8"/>
  <c r="G302" i="8"/>
  <c r="F302" i="8"/>
  <c r="E302" i="8"/>
  <c r="D302" i="8"/>
  <c r="R302" i="8" s="1"/>
  <c r="V301" i="8"/>
  <c r="R301" i="8"/>
  <c r="P301" i="8"/>
  <c r="O301" i="8"/>
  <c r="N301" i="8"/>
  <c r="T301" i="8" s="1"/>
  <c r="M301" i="8"/>
  <c r="S301" i="8" s="1"/>
  <c r="L301" i="8"/>
  <c r="H301" i="8"/>
  <c r="G301" i="8"/>
  <c r="U301" i="8" s="1"/>
  <c r="F301" i="8"/>
  <c r="E301" i="8"/>
  <c r="D301" i="8"/>
  <c r="U300" i="8"/>
  <c r="T300" i="8"/>
  <c r="R300" i="8"/>
  <c r="P300" i="8"/>
  <c r="V300" i="8" s="1"/>
  <c r="O300" i="8"/>
  <c r="N300" i="8"/>
  <c r="M300" i="8"/>
  <c r="S300" i="8" s="1"/>
  <c r="L300" i="8"/>
  <c r="H300" i="8"/>
  <c r="G300" i="8"/>
  <c r="F300" i="8"/>
  <c r="E300" i="8"/>
  <c r="D300" i="8"/>
  <c r="T299" i="8"/>
  <c r="S299" i="8"/>
  <c r="P299" i="8"/>
  <c r="O299" i="8"/>
  <c r="N299" i="8"/>
  <c r="N303" i="8" s="1"/>
  <c r="M299" i="8"/>
  <c r="L299" i="8"/>
  <c r="R299" i="8" s="1"/>
  <c r="H299" i="8"/>
  <c r="G299" i="8"/>
  <c r="G303" i="8" s="1"/>
  <c r="F299" i="8"/>
  <c r="E299" i="8"/>
  <c r="E303" i="8" s="1"/>
  <c r="D299" i="8"/>
  <c r="V298" i="8"/>
  <c r="S298" i="8"/>
  <c r="P298" i="8"/>
  <c r="O298" i="8"/>
  <c r="U298" i="8" s="1"/>
  <c r="N298" i="8"/>
  <c r="T298" i="8" s="1"/>
  <c r="M298" i="8"/>
  <c r="L298" i="8"/>
  <c r="H298" i="8"/>
  <c r="G298" i="8"/>
  <c r="F298" i="8"/>
  <c r="E298" i="8"/>
  <c r="D298" i="8"/>
  <c r="R298" i="8" s="1"/>
  <c r="T296" i="8"/>
  <c r="S296" i="8"/>
  <c r="P296" i="8"/>
  <c r="V296" i="8" s="1"/>
  <c r="O296" i="8"/>
  <c r="U296" i="8" s="1"/>
  <c r="N296" i="8"/>
  <c r="M296" i="8"/>
  <c r="L296" i="8"/>
  <c r="H296" i="8"/>
  <c r="G296" i="8"/>
  <c r="F296" i="8"/>
  <c r="E296" i="8"/>
  <c r="D296" i="8"/>
  <c r="V295" i="8"/>
  <c r="S295" i="8"/>
  <c r="P295" i="8"/>
  <c r="O295" i="8"/>
  <c r="U295" i="8" s="1"/>
  <c r="N295" i="8"/>
  <c r="T295" i="8" s="1"/>
  <c r="M295" i="8"/>
  <c r="L295" i="8"/>
  <c r="R295" i="8" s="1"/>
  <c r="H295" i="8"/>
  <c r="G295" i="8"/>
  <c r="F295" i="8"/>
  <c r="E295" i="8"/>
  <c r="D295" i="8"/>
  <c r="V294" i="8"/>
  <c r="R294" i="8"/>
  <c r="P294" i="8"/>
  <c r="O294" i="8"/>
  <c r="U294" i="8" s="1"/>
  <c r="N294" i="8"/>
  <c r="T294" i="8" s="1"/>
  <c r="M294" i="8"/>
  <c r="S294" i="8" s="1"/>
  <c r="L294" i="8"/>
  <c r="H294" i="8"/>
  <c r="G294" i="8"/>
  <c r="F294" i="8"/>
  <c r="E294" i="8"/>
  <c r="D294" i="8"/>
  <c r="U293" i="8"/>
  <c r="R293" i="8"/>
  <c r="P293" i="8"/>
  <c r="V293" i="8" s="1"/>
  <c r="O293" i="8"/>
  <c r="N293" i="8"/>
  <c r="T293" i="8" s="1"/>
  <c r="M293" i="8"/>
  <c r="S293" i="8" s="1"/>
  <c r="L293" i="8"/>
  <c r="H293" i="8"/>
  <c r="G293" i="8"/>
  <c r="F293" i="8"/>
  <c r="F297" i="8" s="1"/>
  <c r="E293" i="8"/>
  <c r="D293" i="8"/>
  <c r="T292" i="8"/>
  <c r="S292" i="8"/>
  <c r="P292" i="8"/>
  <c r="V292" i="8" s="1"/>
  <c r="O292" i="8"/>
  <c r="U292" i="8" s="1"/>
  <c r="N292" i="8"/>
  <c r="M292" i="8"/>
  <c r="L292" i="8"/>
  <c r="H292" i="8"/>
  <c r="G292" i="8"/>
  <c r="F292" i="8"/>
  <c r="E292" i="8"/>
  <c r="E297" i="8" s="1"/>
  <c r="D292" i="8"/>
  <c r="V291" i="8"/>
  <c r="S291" i="8"/>
  <c r="P291" i="8"/>
  <c r="O291" i="8"/>
  <c r="N291" i="8"/>
  <c r="N297" i="8" s="1"/>
  <c r="M291" i="8"/>
  <c r="L291" i="8"/>
  <c r="R291" i="8" s="1"/>
  <c r="H291" i="8"/>
  <c r="G291" i="8"/>
  <c r="G297" i="8" s="1"/>
  <c r="F291" i="8"/>
  <c r="E291" i="8"/>
  <c r="D291" i="8"/>
  <c r="V290" i="8"/>
  <c r="R290" i="8"/>
  <c r="P290" i="8"/>
  <c r="O290" i="8"/>
  <c r="U290" i="8" s="1"/>
  <c r="N290" i="8"/>
  <c r="T290" i="8" s="1"/>
  <c r="M290" i="8"/>
  <c r="S290" i="8" s="1"/>
  <c r="L290" i="8"/>
  <c r="H290" i="8"/>
  <c r="G290" i="8"/>
  <c r="F290" i="8"/>
  <c r="E290" i="8"/>
  <c r="D290" i="8"/>
  <c r="O289" i="8"/>
  <c r="S288" i="8"/>
  <c r="P288" i="8"/>
  <c r="V288" i="8" s="1"/>
  <c r="O288" i="8"/>
  <c r="U288" i="8" s="1"/>
  <c r="N288" i="8"/>
  <c r="T288" i="8" s="1"/>
  <c r="M288" i="8"/>
  <c r="L288" i="8"/>
  <c r="H288" i="8"/>
  <c r="G288" i="8"/>
  <c r="F288" i="8"/>
  <c r="E288" i="8"/>
  <c r="D288" i="8"/>
  <c r="V287" i="8"/>
  <c r="S287" i="8"/>
  <c r="R287" i="8"/>
  <c r="P287" i="8"/>
  <c r="O287" i="8"/>
  <c r="U287" i="8" s="1"/>
  <c r="N287" i="8"/>
  <c r="T287" i="8" s="1"/>
  <c r="M287" i="8"/>
  <c r="L287" i="8"/>
  <c r="H287" i="8"/>
  <c r="G287" i="8"/>
  <c r="F287" i="8"/>
  <c r="E287" i="8"/>
  <c r="D287" i="8"/>
  <c r="U286" i="8"/>
  <c r="R286" i="8"/>
  <c r="P286" i="8"/>
  <c r="V286" i="8" s="1"/>
  <c r="O286" i="8"/>
  <c r="N286" i="8"/>
  <c r="T286" i="8" s="1"/>
  <c r="M286" i="8"/>
  <c r="S286" i="8" s="1"/>
  <c r="L286" i="8"/>
  <c r="H286" i="8"/>
  <c r="G286" i="8"/>
  <c r="F286" i="8"/>
  <c r="E286" i="8"/>
  <c r="D286" i="8"/>
  <c r="T285" i="8"/>
  <c r="P285" i="8"/>
  <c r="O285" i="8"/>
  <c r="U285" i="8" s="1"/>
  <c r="N285" i="8"/>
  <c r="M285" i="8"/>
  <c r="S285" i="8" s="1"/>
  <c r="L285" i="8"/>
  <c r="R285" i="8" s="1"/>
  <c r="H285" i="8"/>
  <c r="G285" i="8"/>
  <c r="F285" i="8"/>
  <c r="E285" i="8"/>
  <c r="E289" i="8" s="1"/>
  <c r="D285" i="8"/>
  <c r="S284" i="8"/>
  <c r="P284" i="8"/>
  <c r="V284" i="8" s="1"/>
  <c r="O284" i="8"/>
  <c r="U284" i="8" s="1"/>
  <c r="N284" i="8"/>
  <c r="T284" i="8" s="1"/>
  <c r="M284" i="8"/>
  <c r="L284" i="8"/>
  <c r="R284" i="8" s="1"/>
  <c r="H284" i="8"/>
  <c r="H289" i="8" s="1"/>
  <c r="G284" i="8"/>
  <c r="F284" i="8"/>
  <c r="E284" i="8"/>
  <c r="D284" i="8"/>
  <c r="V283" i="8"/>
  <c r="R283" i="8"/>
  <c r="P283" i="8"/>
  <c r="O283" i="8"/>
  <c r="U283" i="8" s="1"/>
  <c r="N283" i="8"/>
  <c r="M283" i="8"/>
  <c r="L283" i="8"/>
  <c r="H283" i="8"/>
  <c r="G283" i="8"/>
  <c r="G289" i="8" s="1"/>
  <c r="F283" i="8"/>
  <c r="E283" i="8"/>
  <c r="D283" i="8"/>
  <c r="U282" i="8"/>
  <c r="T282" i="8"/>
  <c r="P282" i="8"/>
  <c r="V282" i="8" s="1"/>
  <c r="O282" i="8"/>
  <c r="N282" i="8"/>
  <c r="M282" i="8"/>
  <c r="S282" i="8" s="1"/>
  <c r="L282" i="8"/>
  <c r="R282" i="8" s="1"/>
  <c r="H282" i="8"/>
  <c r="G282" i="8"/>
  <c r="F282" i="8"/>
  <c r="E282" i="8"/>
  <c r="D282" i="8"/>
  <c r="G281" i="8"/>
  <c r="V280" i="8"/>
  <c r="R280" i="8"/>
  <c r="P280" i="8"/>
  <c r="O280" i="8"/>
  <c r="N280" i="8"/>
  <c r="T280" i="8" s="1"/>
  <c r="M280" i="8"/>
  <c r="S280" i="8" s="1"/>
  <c r="L280" i="8"/>
  <c r="H280" i="8"/>
  <c r="G280" i="8"/>
  <c r="U280" i="8" s="1"/>
  <c r="F280" i="8"/>
  <c r="E280" i="8"/>
  <c r="D280" i="8"/>
  <c r="U279" i="8"/>
  <c r="T279" i="8"/>
  <c r="P279" i="8"/>
  <c r="V279" i="8" s="1"/>
  <c r="O279" i="8"/>
  <c r="N279" i="8"/>
  <c r="M279" i="8"/>
  <c r="S279" i="8" s="1"/>
  <c r="L279" i="8"/>
  <c r="R279" i="8" s="1"/>
  <c r="H279" i="8"/>
  <c r="G279" i="8"/>
  <c r="F279" i="8"/>
  <c r="E279" i="8"/>
  <c r="D279" i="8"/>
  <c r="T278" i="8"/>
  <c r="S278" i="8"/>
  <c r="P278" i="8"/>
  <c r="V278" i="8" s="1"/>
  <c r="O278" i="8"/>
  <c r="U278" i="8" s="1"/>
  <c r="N278" i="8"/>
  <c r="M278" i="8"/>
  <c r="L278" i="8"/>
  <c r="R278" i="8" s="1"/>
  <c r="H278" i="8"/>
  <c r="G278" i="8"/>
  <c r="F278" i="8"/>
  <c r="E278" i="8"/>
  <c r="D278" i="8"/>
  <c r="V277" i="8"/>
  <c r="T277" i="8"/>
  <c r="S277" i="8"/>
  <c r="R277" i="8"/>
  <c r="P277" i="8"/>
  <c r="O277" i="8"/>
  <c r="N277" i="8"/>
  <c r="M277" i="8"/>
  <c r="L277" i="8"/>
  <c r="H277" i="8"/>
  <c r="H281" i="8" s="1"/>
  <c r="G277" i="8"/>
  <c r="F277" i="8"/>
  <c r="E277" i="8"/>
  <c r="D277" i="8"/>
  <c r="V276" i="8"/>
  <c r="S276" i="8"/>
  <c r="R276" i="8"/>
  <c r="P276" i="8"/>
  <c r="O276" i="8"/>
  <c r="N276" i="8"/>
  <c r="T276" i="8" s="1"/>
  <c r="M276" i="8"/>
  <c r="L276" i="8"/>
  <c r="H276" i="8"/>
  <c r="G276" i="8"/>
  <c r="U276" i="8" s="1"/>
  <c r="F276" i="8"/>
  <c r="E276" i="8"/>
  <c r="D276" i="8"/>
  <c r="U275" i="8"/>
  <c r="T275" i="8"/>
  <c r="R275" i="8"/>
  <c r="P275" i="8"/>
  <c r="O275" i="8"/>
  <c r="N275" i="8"/>
  <c r="M275" i="8"/>
  <c r="L275" i="8"/>
  <c r="H275" i="8"/>
  <c r="G275" i="8"/>
  <c r="F275" i="8"/>
  <c r="F281" i="8" s="1"/>
  <c r="E275" i="8"/>
  <c r="D275" i="8"/>
  <c r="T274" i="8"/>
  <c r="S274" i="8"/>
  <c r="P274" i="8"/>
  <c r="V274" i="8" s="1"/>
  <c r="O274" i="8"/>
  <c r="U274" i="8" s="1"/>
  <c r="N274" i="8"/>
  <c r="M274" i="8"/>
  <c r="L274" i="8"/>
  <c r="H274" i="8"/>
  <c r="G274" i="8"/>
  <c r="F274" i="8"/>
  <c r="E274" i="8"/>
  <c r="D274" i="8"/>
  <c r="N273" i="8"/>
  <c r="U272" i="8"/>
  <c r="T272" i="8"/>
  <c r="R272" i="8"/>
  <c r="P272" i="8"/>
  <c r="V272" i="8" s="1"/>
  <c r="O272" i="8"/>
  <c r="N272" i="8"/>
  <c r="M272" i="8"/>
  <c r="S272" i="8" s="1"/>
  <c r="L272" i="8"/>
  <c r="H272" i="8"/>
  <c r="G272" i="8"/>
  <c r="F272" i="8"/>
  <c r="E272" i="8"/>
  <c r="D272" i="8"/>
  <c r="T271" i="8"/>
  <c r="P271" i="8"/>
  <c r="V271" i="8" s="1"/>
  <c r="O271" i="8"/>
  <c r="U271" i="8" s="1"/>
  <c r="N271" i="8"/>
  <c r="M271" i="8"/>
  <c r="L271" i="8"/>
  <c r="R271" i="8" s="1"/>
  <c r="H271" i="8"/>
  <c r="G271" i="8"/>
  <c r="F271" i="8"/>
  <c r="E271" i="8"/>
  <c r="S271" i="8" s="1"/>
  <c r="D271" i="8"/>
  <c r="V270" i="8"/>
  <c r="T270" i="8"/>
  <c r="S270" i="8"/>
  <c r="R270" i="8"/>
  <c r="P270" i="8"/>
  <c r="O270" i="8"/>
  <c r="U270" i="8" s="1"/>
  <c r="N270" i="8"/>
  <c r="M270" i="8"/>
  <c r="L270" i="8"/>
  <c r="H270" i="8"/>
  <c r="G270" i="8"/>
  <c r="F270" i="8"/>
  <c r="E270" i="8"/>
  <c r="D270" i="8"/>
  <c r="V269" i="8"/>
  <c r="U269" i="8"/>
  <c r="R269" i="8"/>
  <c r="P269" i="8"/>
  <c r="O269" i="8"/>
  <c r="N269" i="8"/>
  <c r="T269" i="8" s="1"/>
  <c r="M269" i="8"/>
  <c r="S269" i="8" s="1"/>
  <c r="L269" i="8"/>
  <c r="H269" i="8"/>
  <c r="G269" i="8"/>
  <c r="F269" i="8"/>
  <c r="F273" i="8" s="1"/>
  <c r="E269" i="8"/>
  <c r="D269" i="8"/>
  <c r="U268" i="8"/>
  <c r="T268" i="8"/>
  <c r="R268" i="8"/>
  <c r="P268" i="8"/>
  <c r="O268" i="8"/>
  <c r="N268" i="8"/>
  <c r="M268" i="8"/>
  <c r="S268" i="8" s="1"/>
  <c r="L268" i="8"/>
  <c r="H268" i="8"/>
  <c r="G268" i="8"/>
  <c r="F268" i="8"/>
  <c r="E268" i="8"/>
  <c r="D268" i="8"/>
  <c r="U267" i="8"/>
  <c r="T267" i="8"/>
  <c r="P267" i="8"/>
  <c r="V267" i="8" s="1"/>
  <c r="O267" i="8"/>
  <c r="N267" i="8"/>
  <c r="M267" i="8"/>
  <c r="L267" i="8"/>
  <c r="H267" i="8"/>
  <c r="G267" i="8"/>
  <c r="F267" i="8"/>
  <c r="E267" i="8"/>
  <c r="S267" i="8" s="1"/>
  <c r="D267" i="8"/>
  <c r="F266" i="8"/>
  <c r="T265" i="8"/>
  <c r="R265" i="8"/>
  <c r="P265" i="8"/>
  <c r="V265" i="8" s="1"/>
  <c r="O265" i="8"/>
  <c r="U265" i="8" s="1"/>
  <c r="N265" i="8"/>
  <c r="M265" i="8"/>
  <c r="S265" i="8" s="1"/>
  <c r="L265" i="8"/>
  <c r="H265" i="8"/>
  <c r="G265" i="8"/>
  <c r="F265" i="8"/>
  <c r="E265" i="8"/>
  <c r="D265" i="8"/>
  <c r="S264" i="8"/>
  <c r="P264" i="8"/>
  <c r="V264" i="8" s="1"/>
  <c r="O264" i="8"/>
  <c r="U264" i="8" s="1"/>
  <c r="N264" i="8"/>
  <c r="N266" i="8" s="1"/>
  <c r="M264" i="8"/>
  <c r="L264" i="8"/>
  <c r="H264" i="8"/>
  <c r="G264" i="8"/>
  <c r="F264" i="8"/>
  <c r="E264" i="8"/>
  <c r="D264" i="8"/>
  <c r="V263" i="8"/>
  <c r="T263" i="8"/>
  <c r="R263" i="8"/>
  <c r="P263" i="8"/>
  <c r="O263" i="8"/>
  <c r="U263" i="8" s="1"/>
  <c r="N263" i="8"/>
  <c r="M263" i="8"/>
  <c r="S263" i="8" s="1"/>
  <c r="L263" i="8"/>
  <c r="H263" i="8"/>
  <c r="G263" i="8"/>
  <c r="F263" i="8"/>
  <c r="E263" i="8"/>
  <c r="D263" i="8"/>
  <c r="U262" i="8"/>
  <c r="S262" i="8"/>
  <c r="R262" i="8"/>
  <c r="P262" i="8"/>
  <c r="V262" i="8" s="1"/>
  <c r="O262" i="8"/>
  <c r="N262" i="8"/>
  <c r="T262" i="8" s="1"/>
  <c r="M262" i="8"/>
  <c r="L262" i="8"/>
  <c r="H262" i="8"/>
  <c r="G262" i="8"/>
  <c r="F262" i="8"/>
  <c r="E262" i="8"/>
  <c r="D262" i="8"/>
  <c r="T261" i="8"/>
  <c r="P261" i="8"/>
  <c r="V261" i="8" s="1"/>
  <c r="O261" i="8"/>
  <c r="U261" i="8" s="1"/>
  <c r="N261" i="8"/>
  <c r="M261" i="8"/>
  <c r="L261" i="8"/>
  <c r="R261" i="8" s="1"/>
  <c r="H261" i="8"/>
  <c r="G261" i="8"/>
  <c r="F261" i="8"/>
  <c r="E261" i="8"/>
  <c r="D261" i="8"/>
  <c r="T260" i="8"/>
  <c r="S260" i="8"/>
  <c r="P260" i="8"/>
  <c r="O260" i="8"/>
  <c r="O266" i="8" s="1"/>
  <c r="N260" i="8"/>
  <c r="M260" i="8"/>
  <c r="M266" i="8" s="1"/>
  <c r="L260" i="8"/>
  <c r="R260" i="8" s="1"/>
  <c r="H260" i="8"/>
  <c r="H266" i="8" s="1"/>
  <c r="G260" i="8"/>
  <c r="G266" i="8" s="1"/>
  <c r="F260" i="8"/>
  <c r="E260" i="8"/>
  <c r="E266" i="8" s="1"/>
  <c r="D266" i="8" s="1"/>
  <c r="D260" i="8"/>
  <c r="V259" i="8"/>
  <c r="S259" i="8"/>
  <c r="P259" i="8"/>
  <c r="O259" i="8"/>
  <c r="U259" i="8" s="1"/>
  <c r="N259" i="8"/>
  <c r="T259" i="8" s="1"/>
  <c r="M259" i="8"/>
  <c r="L259" i="8"/>
  <c r="H259" i="8"/>
  <c r="G259" i="8"/>
  <c r="F259" i="8"/>
  <c r="E259" i="8"/>
  <c r="D259" i="8"/>
  <c r="R259" i="8" s="1"/>
  <c r="T257" i="8"/>
  <c r="S257" i="8"/>
  <c r="P257" i="8"/>
  <c r="V257" i="8" s="1"/>
  <c r="O257" i="8"/>
  <c r="U257" i="8" s="1"/>
  <c r="N257" i="8"/>
  <c r="M257" i="8"/>
  <c r="L257" i="8"/>
  <c r="R257" i="8" s="1"/>
  <c r="H257" i="8"/>
  <c r="G257" i="8"/>
  <c r="F257" i="8"/>
  <c r="E257" i="8"/>
  <c r="E258" i="8" s="1"/>
  <c r="D257" i="8"/>
  <c r="V256" i="8"/>
  <c r="S256" i="8"/>
  <c r="R256" i="8"/>
  <c r="P256" i="8"/>
  <c r="O256" i="8"/>
  <c r="N256" i="8"/>
  <c r="T256" i="8" s="1"/>
  <c r="M256" i="8"/>
  <c r="L256" i="8"/>
  <c r="H256" i="8"/>
  <c r="H258" i="8" s="1"/>
  <c r="G256" i="8"/>
  <c r="F256" i="8"/>
  <c r="E256" i="8"/>
  <c r="D256" i="8"/>
  <c r="V255" i="8"/>
  <c r="U255" i="8"/>
  <c r="R255" i="8"/>
  <c r="P255" i="8"/>
  <c r="O255" i="8"/>
  <c r="N255" i="8"/>
  <c r="M255" i="8"/>
  <c r="M258" i="8" s="1"/>
  <c r="L255" i="8"/>
  <c r="H255" i="8"/>
  <c r="G255" i="8"/>
  <c r="F255" i="8"/>
  <c r="F258" i="8" s="1"/>
  <c r="E255" i="8"/>
  <c r="D255" i="8"/>
  <c r="U254" i="8"/>
  <c r="T254" i="8"/>
  <c r="R254" i="8"/>
  <c r="P254" i="8"/>
  <c r="V254" i="8" s="1"/>
  <c r="O254" i="8"/>
  <c r="N254" i="8"/>
  <c r="M254" i="8"/>
  <c r="S254" i="8" s="1"/>
  <c r="L254" i="8"/>
  <c r="H254" i="8"/>
  <c r="G254" i="8"/>
  <c r="F254" i="8"/>
  <c r="E254" i="8"/>
  <c r="D254" i="8"/>
  <c r="O253" i="8"/>
  <c r="V252" i="8"/>
  <c r="U252" i="8"/>
  <c r="R252" i="8"/>
  <c r="P252" i="8"/>
  <c r="O252" i="8"/>
  <c r="N252" i="8"/>
  <c r="T252" i="8" s="1"/>
  <c r="M252" i="8"/>
  <c r="S252" i="8" s="1"/>
  <c r="L252" i="8"/>
  <c r="H252" i="8"/>
  <c r="G252" i="8"/>
  <c r="G253" i="8" s="1"/>
  <c r="F252" i="8"/>
  <c r="E252" i="8"/>
  <c r="D252" i="8"/>
  <c r="U251" i="8"/>
  <c r="T251" i="8"/>
  <c r="P251" i="8"/>
  <c r="V251" i="8" s="1"/>
  <c r="O251" i="8"/>
  <c r="N251" i="8"/>
  <c r="M251" i="8"/>
  <c r="L251" i="8"/>
  <c r="R251" i="8" s="1"/>
  <c r="H251" i="8"/>
  <c r="G251" i="8"/>
  <c r="F251" i="8"/>
  <c r="E251" i="8"/>
  <c r="D251" i="8"/>
  <c r="T250" i="8"/>
  <c r="S250" i="8"/>
  <c r="P250" i="8"/>
  <c r="O250" i="8"/>
  <c r="U250" i="8" s="1"/>
  <c r="N250" i="8"/>
  <c r="M250" i="8"/>
  <c r="L250" i="8"/>
  <c r="R250" i="8" s="1"/>
  <c r="H250" i="8"/>
  <c r="H253" i="8" s="1"/>
  <c r="G250" i="8"/>
  <c r="F250" i="8"/>
  <c r="E250" i="8"/>
  <c r="E253" i="8" s="1"/>
  <c r="D250" i="8"/>
  <c r="V249" i="8"/>
  <c r="S249" i="8"/>
  <c r="R249" i="8"/>
  <c r="P249" i="8"/>
  <c r="O249" i="8"/>
  <c r="U249" i="8" s="1"/>
  <c r="N249" i="8"/>
  <c r="T249" i="8" s="1"/>
  <c r="M249" i="8"/>
  <c r="L249" i="8"/>
  <c r="H249" i="8"/>
  <c r="G249" i="8"/>
  <c r="F249" i="8"/>
  <c r="E249" i="8"/>
  <c r="D249" i="8"/>
  <c r="T247" i="8"/>
  <c r="S247" i="8"/>
  <c r="P247" i="8"/>
  <c r="V247" i="8" s="1"/>
  <c r="O247" i="8"/>
  <c r="U247" i="8" s="1"/>
  <c r="N247" i="8"/>
  <c r="M247" i="8"/>
  <c r="L247" i="8"/>
  <c r="R247" i="8" s="1"/>
  <c r="H247" i="8"/>
  <c r="G247" i="8"/>
  <c r="F247" i="8"/>
  <c r="E247" i="8"/>
  <c r="E248" i="8" s="1"/>
  <c r="D247" i="8"/>
  <c r="V246" i="8"/>
  <c r="S246" i="8"/>
  <c r="R246" i="8"/>
  <c r="P246" i="8"/>
  <c r="O246" i="8"/>
  <c r="U246" i="8" s="1"/>
  <c r="N246" i="8"/>
  <c r="T246" i="8" s="1"/>
  <c r="M246" i="8"/>
  <c r="L246" i="8"/>
  <c r="H246" i="8"/>
  <c r="G246" i="8"/>
  <c r="F246" i="8"/>
  <c r="E246" i="8"/>
  <c r="D246" i="8"/>
  <c r="V245" i="8"/>
  <c r="U245" i="8"/>
  <c r="R245" i="8"/>
  <c r="P245" i="8"/>
  <c r="O245" i="8"/>
  <c r="N245" i="8"/>
  <c r="T245" i="8" s="1"/>
  <c r="M245" i="8"/>
  <c r="S245" i="8" s="1"/>
  <c r="L245" i="8"/>
  <c r="H245" i="8"/>
  <c r="G245" i="8"/>
  <c r="F245" i="8"/>
  <c r="F248" i="8" s="1"/>
  <c r="E245" i="8"/>
  <c r="D245" i="8"/>
  <c r="U244" i="8"/>
  <c r="T244" i="8"/>
  <c r="R244" i="8"/>
  <c r="P244" i="8"/>
  <c r="V244" i="8" s="1"/>
  <c r="O244" i="8"/>
  <c r="O248" i="8" s="1"/>
  <c r="N244" i="8"/>
  <c r="M244" i="8"/>
  <c r="S244" i="8" s="1"/>
  <c r="L244" i="8"/>
  <c r="H244" i="8"/>
  <c r="H248" i="8" s="1"/>
  <c r="G244" i="8"/>
  <c r="F244" i="8"/>
  <c r="E244" i="8"/>
  <c r="D244" i="8"/>
  <c r="T243" i="8"/>
  <c r="S243" i="8"/>
  <c r="P243" i="8"/>
  <c r="V243" i="8" s="1"/>
  <c r="O243" i="8"/>
  <c r="U243" i="8" s="1"/>
  <c r="N243" i="8"/>
  <c r="M243" i="8"/>
  <c r="L243" i="8"/>
  <c r="R243" i="8" s="1"/>
  <c r="H243" i="8"/>
  <c r="G243" i="8"/>
  <c r="F243" i="8"/>
  <c r="E243" i="8"/>
  <c r="D243" i="8"/>
  <c r="U241" i="8"/>
  <c r="T241" i="8"/>
  <c r="R241" i="8"/>
  <c r="P241" i="8"/>
  <c r="V241" i="8" s="1"/>
  <c r="O241" i="8"/>
  <c r="N241" i="8"/>
  <c r="M241" i="8"/>
  <c r="S241" i="8" s="1"/>
  <c r="L241" i="8"/>
  <c r="H241" i="8"/>
  <c r="G241" i="8"/>
  <c r="F241" i="8"/>
  <c r="F242" i="8" s="1"/>
  <c r="E241" i="8"/>
  <c r="D241" i="8"/>
  <c r="T240" i="8"/>
  <c r="S240" i="8"/>
  <c r="P240" i="8"/>
  <c r="V240" i="8" s="1"/>
  <c r="O240" i="8"/>
  <c r="U240" i="8" s="1"/>
  <c r="N240" i="8"/>
  <c r="M240" i="8"/>
  <c r="L240" i="8"/>
  <c r="R240" i="8" s="1"/>
  <c r="H240" i="8"/>
  <c r="G240" i="8"/>
  <c r="F240" i="8"/>
  <c r="E240" i="8"/>
  <c r="D240" i="8"/>
  <c r="V239" i="8"/>
  <c r="T239" i="8"/>
  <c r="S239" i="8"/>
  <c r="R239" i="8"/>
  <c r="P239" i="8"/>
  <c r="O239" i="8"/>
  <c r="U239" i="8" s="1"/>
  <c r="N239" i="8"/>
  <c r="M239" i="8"/>
  <c r="L239" i="8"/>
  <c r="H239" i="8"/>
  <c r="G239" i="8"/>
  <c r="F239" i="8"/>
  <c r="E239" i="8"/>
  <c r="D239" i="8"/>
  <c r="V238" i="8"/>
  <c r="U238" i="8"/>
  <c r="S238" i="8"/>
  <c r="R238" i="8"/>
  <c r="P238" i="8"/>
  <c r="O238" i="8"/>
  <c r="N238" i="8"/>
  <c r="M238" i="8"/>
  <c r="L238" i="8"/>
  <c r="H238" i="8"/>
  <c r="G238" i="8"/>
  <c r="G242" i="8" s="1"/>
  <c r="F238" i="8"/>
  <c r="E238" i="8"/>
  <c r="D238" i="8"/>
  <c r="U237" i="8"/>
  <c r="T237" i="8"/>
  <c r="P237" i="8"/>
  <c r="V237" i="8" s="1"/>
  <c r="O237" i="8"/>
  <c r="N237" i="8"/>
  <c r="M237" i="8"/>
  <c r="S237" i="8" s="1"/>
  <c r="L237" i="8"/>
  <c r="R237" i="8" s="1"/>
  <c r="H237" i="8"/>
  <c r="G237" i="8"/>
  <c r="F237" i="8"/>
  <c r="E237" i="8"/>
  <c r="D237" i="8"/>
  <c r="T236" i="8"/>
  <c r="S236" i="8"/>
  <c r="P236" i="8"/>
  <c r="O236" i="8"/>
  <c r="N236" i="8"/>
  <c r="M236" i="8"/>
  <c r="L236" i="8"/>
  <c r="R236" i="8" s="1"/>
  <c r="H236" i="8"/>
  <c r="G236" i="8"/>
  <c r="F236" i="8"/>
  <c r="E236" i="8"/>
  <c r="D236" i="8"/>
  <c r="V235" i="8"/>
  <c r="T235" i="8"/>
  <c r="S235" i="8"/>
  <c r="R235" i="8"/>
  <c r="P235" i="8"/>
  <c r="O235" i="8"/>
  <c r="U235" i="8" s="1"/>
  <c r="N235" i="8"/>
  <c r="M235" i="8"/>
  <c r="L235" i="8"/>
  <c r="H235" i="8"/>
  <c r="G235" i="8"/>
  <c r="F235" i="8"/>
  <c r="E235" i="8"/>
  <c r="D235" i="8"/>
  <c r="F234" i="8"/>
  <c r="T233" i="8"/>
  <c r="S233" i="8"/>
  <c r="P233" i="8"/>
  <c r="V233" i="8" s="1"/>
  <c r="O233" i="8"/>
  <c r="U233" i="8" s="1"/>
  <c r="N233" i="8"/>
  <c r="M233" i="8"/>
  <c r="L233" i="8"/>
  <c r="R233" i="8" s="1"/>
  <c r="H233" i="8"/>
  <c r="G233" i="8"/>
  <c r="F233" i="8"/>
  <c r="E233" i="8"/>
  <c r="D233" i="8"/>
  <c r="V232" i="8"/>
  <c r="T232" i="8"/>
  <c r="S232" i="8"/>
  <c r="R232" i="8"/>
  <c r="P232" i="8"/>
  <c r="O232" i="8"/>
  <c r="U232" i="8" s="1"/>
  <c r="N232" i="8"/>
  <c r="M232" i="8"/>
  <c r="L232" i="8"/>
  <c r="H232" i="8"/>
  <c r="G232" i="8"/>
  <c r="F232" i="8"/>
  <c r="E232" i="8"/>
  <c r="D232" i="8"/>
  <c r="V231" i="8"/>
  <c r="U231" i="8"/>
  <c r="R231" i="8"/>
  <c r="P231" i="8"/>
  <c r="O231" i="8"/>
  <c r="N231" i="8"/>
  <c r="T231" i="8" s="1"/>
  <c r="M231" i="8"/>
  <c r="S231" i="8" s="1"/>
  <c r="L231" i="8"/>
  <c r="H231" i="8"/>
  <c r="G231" i="8"/>
  <c r="F231" i="8"/>
  <c r="E231" i="8"/>
  <c r="D231" i="8"/>
  <c r="U230" i="8"/>
  <c r="T230" i="8"/>
  <c r="P230" i="8"/>
  <c r="V230" i="8" s="1"/>
  <c r="O230" i="8"/>
  <c r="N230" i="8"/>
  <c r="M230" i="8"/>
  <c r="S230" i="8" s="1"/>
  <c r="L230" i="8"/>
  <c r="R230" i="8" s="1"/>
  <c r="H230" i="8"/>
  <c r="G230" i="8"/>
  <c r="F230" i="8"/>
  <c r="E230" i="8"/>
  <c r="D230" i="8"/>
  <c r="T229" i="8"/>
  <c r="S229" i="8"/>
  <c r="P229" i="8"/>
  <c r="O229" i="8"/>
  <c r="U229" i="8" s="1"/>
  <c r="N229" i="8"/>
  <c r="M229" i="8"/>
  <c r="L229" i="8"/>
  <c r="R229" i="8" s="1"/>
  <c r="H229" i="8"/>
  <c r="G229" i="8"/>
  <c r="F229" i="8"/>
  <c r="E229" i="8"/>
  <c r="E234" i="8" s="1"/>
  <c r="D229" i="8"/>
  <c r="V228" i="8"/>
  <c r="S228" i="8"/>
  <c r="R228" i="8"/>
  <c r="P228" i="8"/>
  <c r="O228" i="8"/>
  <c r="U228" i="8" s="1"/>
  <c r="N228" i="8"/>
  <c r="T228" i="8" s="1"/>
  <c r="M228" i="8"/>
  <c r="L228" i="8"/>
  <c r="H228" i="8"/>
  <c r="G228" i="8"/>
  <c r="F228" i="8"/>
  <c r="E228" i="8"/>
  <c r="D228" i="8"/>
  <c r="V227" i="8"/>
  <c r="U227" i="8"/>
  <c r="R227" i="8"/>
  <c r="P227" i="8"/>
  <c r="O227" i="8"/>
  <c r="N227" i="8"/>
  <c r="M227" i="8"/>
  <c r="L227" i="8"/>
  <c r="H227" i="8"/>
  <c r="G227" i="8"/>
  <c r="F227" i="8"/>
  <c r="E227" i="8"/>
  <c r="D227" i="8"/>
  <c r="U226" i="8"/>
  <c r="T226" i="8"/>
  <c r="R226" i="8"/>
  <c r="P226" i="8"/>
  <c r="V226" i="8" s="1"/>
  <c r="O226" i="8"/>
  <c r="N226" i="8"/>
  <c r="M226" i="8"/>
  <c r="S226" i="8" s="1"/>
  <c r="L226" i="8"/>
  <c r="H226" i="8"/>
  <c r="G226" i="8"/>
  <c r="F226" i="8"/>
  <c r="E226" i="8"/>
  <c r="D226" i="8"/>
  <c r="V224" i="8"/>
  <c r="U224" i="8"/>
  <c r="R224" i="8"/>
  <c r="P224" i="8"/>
  <c r="O224" i="8"/>
  <c r="N224" i="8"/>
  <c r="T224" i="8" s="1"/>
  <c r="M224" i="8"/>
  <c r="S224" i="8" s="1"/>
  <c r="L224" i="8"/>
  <c r="H224" i="8"/>
  <c r="G224" i="8"/>
  <c r="F224" i="8"/>
  <c r="E224" i="8"/>
  <c r="D224" i="8"/>
  <c r="U223" i="8"/>
  <c r="T223" i="8"/>
  <c r="P223" i="8"/>
  <c r="V223" i="8" s="1"/>
  <c r="O223" i="8"/>
  <c r="N223" i="8"/>
  <c r="M223" i="8"/>
  <c r="S223" i="8" s="1"/>
  <c r="L223" i="8"/>
  <c r="R223" i="8" s="1"/>
  <c r="H223" i="8"/>
  <c r="G223" i="8"/>
  <c r="F223" i="8"/>
  <c r="E223" i="8"/>
  <c r="D223" i="8"/>
  <c r="T222" i="8"/>
  <c r="S222" i="8"/>
  <c r="P222" i="8"/>
  <c r="V222" i="8" s="1"/>
  <c r="O222" i="8"/>
  <c r="U222" i="8" s="1"/>
  <c r="N222" i="8"/>
  <c r="M222" i="8"/>
  <c r="L222" i="8"/>
  <c r="R222" i="8" s="1"/>
  <c r="H222" i="8"/>
  <c r="G222" i="8"/>
  <c r="F222" i="8"/>
  <c r="E222" i="8"/>
  <c r="D222" i="8"/>
  <c r="V221" i="8"/>
  <c r="S221" i="8"/>
  <c r="R221" i="8"/>
  <c r="P221" i="8"/>
  <c r="O221" i="8"/>
  <c r="U221" i="8" s="1"/>
  <c r="N221" i="8"/>
  <c r="T221" i="8" s="1"/>
  <c r="M221" i="8"/>
  <c r="L221" i="8"/>
  <c r="H221" i="8"/>
  <c r="G221" i="8"/>
  <c r="F221" i="8"/>
  <c r="E221" i="8"/>
  <c r="D221" i="8"/>
  <c r="V220" i="8"/>
  <c r="U220" i="8"/>
  <c r="R220" i="8"/>
  <c r="P220" i="8"/>
  <c r="O220" i="8"/>
  <c r="N220" i="8"/>
  <c r="T220" i="8" s="1"/>
  <c r="M220" i="8"/>
  <c r="S220" i="8" s="1"/>
  <c r="L220" i="8"/>
  <c r="H220" i="8"/>
  <c r="G220" i="8"/>
  <c r="F220" i="8"/>
  <c r="E220" i="8"/>
  <c r="D220" i="8"/>
  <c r="U219" i="8"/>
  <c r="T219" i="8"/>
  <c r="R219" i="8"/>
  <c r="P219" i="8"/>
  <c r="V219" i="8" s="1"/>
  <c r="O219" i="8"/>
  <c r="N219" i="8"/>
  <c r="M219" i="8"/>
  <c r="S219" i="8" s="1"/>
  <c r="L219" i="8"/>
  <c r="H219" i="8"/>
  <c r="G219" i="8"/>
  <c r="F219" i="8"/>
  <c r="E219" i="8"/>
  <c r="D219" i="8"/>
  <c r="T218" i="8"/>
  <c r="S218" i="8"/>
  <c r="P218" i="8"/>
  <c r="V218" i="8" s="1"/>
  <c r="O218" i="8"/>
  <c r="U218" i="8" s="1"/>
  <c r="N218" i="8"/>
  <c r="M218" i="8"/>
  <c r="L218" i="8"/>
  <c r="R218" i="8" s="1"/>
  <c r="H218" i="8"/>
  <c r="G218" i="8"/>
  <c r="F218" i="8"/>
  <c r="E218" i="8"/>
  <c r="D218" i="8"/>
  <c r="V217" i="8"/>
  <c r="S217" i="8"/>
  <c r="R217" i="8"/>
  <c r="P217" i="8"/>
  <c r="O217" i="8"/>
  <c r="U217" i="8" s="1"/>
  <c r="N217" i="8"/>
  <c r="N225" i="8" s="1"/>
  <c r="M217" i="8"/>
  <c r="M225" i="8" s="1"/>
  <c r="L217" i="8"/>
  <c r="H217" i="8"/>
  <c r="G217" i="8"/>
  <c r="G225" i="8" s="1"/>
  <c r="F217" i="8"/>
  <c r="F225" i="8" s="1"/>
  <c r="E217" i="8"/>
  <c r="D217" i="8"/>
  <c r="V216" i="8"/>
  <c r="U216" i="8"/>
  <c r="S216" i="8"/>
  <c r="R216" i="8"/>
  <c r="P216" i="8"/>
  <c r="O216" i="8"/>
  <c r="N216" i="8"/>
  <c r="T216" i="8" s="1"/>
  <c r="M216" i="8"/>
  <c r="L216" i="8"/>
  <c r="H216" i="8"/>
  <c r="G216" i="8"/>
  <c r="F216" i="8"/>
  <c r="E216" i="8"/>
  <c r="D216" i="8"/>
  <c r="V214" i="8"/>
  <c r="T214" i="8"/>
  <c r="S214" i="8"/>
  <c r="R214" i="8"/>
  <c r="P214" i="8"/>
  <c r="O214" i="8"/>
  <c r="U214" i="8" s="1"/>
  <c r="N214" i="8"/>
  <c r="M214" i="8"/>
  <c r="L214" i="8"/>
  <c r="H214" i="8"/>
  <c r="G214" i="8"/>
  <c r="F214" i="8"/>
  <c r="E214" i="8"/>
  <c r="D214" i="8"/>
  <c r="V213" i="8"/>
  <c r="U213" i="8"/>
  <c r="R213" i="8"/>
  <c r="P213" i="8"/>
  <c r="O213" i="8"/>
  <c r="N213" i="8"/>
  <c r="T213" i="8" s="1"/>
  <c r="M213" i="8"/>
  <c r="S213" i="8" s="1"/>
  <c r="L213" i="8"/>
  <c r="H213" i="8"/>
  <c r="G213" i="8"/>
  <c r="F213" i="8"/>
  <c r="E213" i="8"/>
  <c r="D213" i="8"/>
  <c r="U212" i="8"/>
  <c r="T212" i="8"/>
  <c r="P212" i="8"/>
  <c r="V212" i="8" s="1"/>
  <c r="O212" i="8"/>
  <c r="N212" i="8"/>
  <c r="M212" i="8"/>
  <c r="S212" i="8" s="1"/>
  <c r="L212" i="8"/>
  <c r="R212" i="8" s="1"/>
  <c r="H212" i="8"/>
  <c r="G212" i="8"/>
  <c r="F212" i="8"/>
  <c r="E212" i="8"/>
  <c r="D212" i="8"/>
  <c r="T211" i="8"/>
  <c r="S211" i="8"/>
  <c r="P211" i="8"/>
  <c r="V211" i="8" s="1"/>
  <c r="O211" i="8"/>
  <c r="U211" i="8" s="1"/>
  <c r="N211" i="8"/>
  <c r="M211" i="8"/>
  <c r="L211" i="8"/>
  <c r="R211" i="8" s="1"/>
  <c r="H211" i="8"/>
  <c r="G211" i="8"/>
  <c r="F211" i="8"/>
  <c r="E211" i="8"/>
  <c r="D211" i="8"/>
  <c r="V210" i="8"/>
  <c r="S210" i="8"/>
  <c r="R210" i="8"/>
  <c r="P210" i="8"/>
  <c r="O210" i="8"/>
  <c r="U210" i="8" s="1"/>
  <c r="N210" i="8"/>
  <c r="T210" i="8" s="1"/>
  <c r="M210" i="8"/>
  <c r="L210" i="8"/>
  <c r="H210" i="8"/>
  <c r="G210" i="8"/>
  <c r="F210" i="8"/>
  <c r="E210" i="8"/>
  <c r="D210" i="8"/>
  <c r="V209" i="8"/>
  <c r="U209" i="8"/>
  <c r="R209" i="8"/>
  <c r="P209" i="8"/>
  <c r="O209" i="8"/>
  <c r="N209" i="8"/>
  <c r="T209" i="8" s="1"/>
  <c r="M209" i="8"/>
  <c r="S209" i="8" s="1"/>
  <c r="L209" i="8"/>
  <c r="H209" i="8"/>
  <c r="G209" i="8"/>
  <c r="F209" i="8"/>
  <c r="E209" i="8"/>
  <c r="D209" i="8"/>
  <c r="U208" i="8"/>
  <c r="T208" i="8"/>
  <c r="R208" i="8"/>
  <c r="P208" i="8"/>
  <c r="V208" i="8" s="1"/>
  <c r="O208" i="8"/>
  <c r="N208" i="8"/>
  <c r="M208" i="8"/>
  <c r="S208" i="8" s="1"/>
  <c r="L208" i="8"/>
  <c r="H208" i="8"/>
  <c r="G208" i="8"/>
  <c r="F208" i="8"/>
  <c r="E208" i="8"/>
  <c r="D208" i="8"/>
  <c r="T207" i="8"/>
  <c r="S207" i="8"/>
  <c r="P207" i="8"/>
  <c r="V207" i="8" s="1"/>
  <c r="O207" i="8"/>
  <c r="O215" i="8" s="1"/>
  <c r="N207" i="8"/>
  <c r="M207" i="8"/>
  <c r="L207" i="8"/>
  <c r="R207" i="8" s="1"/>
  <c r="H207" i="8"/>
  <c r="H215" i="8" s="1"/>
  <c r="G207" i="8"/>
  <c r="F207" i="8"/>
  <c r="E207" i="8"/>
  <c r="E215" i="8" s="1"/>
  <c r="D207" i="8"/>
  <c r="V206" i="8"/>
  <c r="S206" i="8"/>
  <c r="R206" i="8"/>
  <c r="P206" i="8"/>
  <c r="O206" i="8"/>
  <c r="U206" i="8" s="1"/>
  <c r="N206" i="8"/>
  <c r="T206" i="8" s="1"/>
  <c r="M206" i="8"/>
  <c r="L206" i="8"/>
  <c r="H206" i="8"/>
  <c r="G206" i="8"/>
  <c r="F206" i="8"/>
  <c r="E206" i="8"/>
  <c r="D206" i="8"/>
  <c r="T204" i="8"/>
  <c r="S204" i="8"/>
  <c r="P204" i="8"/>
  <c r="V204" i="8" s="1"/>
  <c r="O204" i="8"/>
  <c r="U204" i="8" s="1"/>
  <c r="N204" i="8"/>
  <c r="M204" i="8"/>
  <c r="L204" i="8"/>
  <c r="H204" i="8"/>
  <c r="G204" i="8"/>
  <c r="F204" i="8"/>
  <c r="E204" i="8"/>
  <c r="D204" i="8"/>
  <c r="V203" i="8"/>
  <c r="S203" i="8"/>
  <c r="R203" i="8"/>
  <c r="P203" i="8"/>
  <c r="O203" i="8"/>
  <c r="U203" i="8" s="1"/>
  <c r="N203" i="8"/>
  <c r="T203" i="8" s="1"/>
  <c r="M203" i="8"/>
  <c r="L203" i="8"/>
  <c r="H203" i="8"/>
  <c r="G203" i="8"/>
  <c r="F203" i="8"/>
  <c r="E203" i="8"/>
  <c r="D203" i="8"/>
  <c r="V202" i="8"/>
  <c r="U202" i="8"/>
  <c r="S202" i="8"/>
  <c r="R202" i="8"/>
  <c r="P202" i="8"/>
  <c r="O202" i="8"/>
  <c r="N202" i="8"/>
  <c r="T202" i="8" s="1"/>
  <c r="M202" i="8"/>
  <c r="L202" i="8"/>
  <c r="H202" i="8"/>
  <c r="G202" i="8"/>
  <c r="F202" i="8"/>
  <c r="E202" i="8"/>
  <c r="D202" i="8"/>
  <c r="U201" i="8"/>
  <c r="T201" i="8"/>
  <c r="R201" i="8"/>
  <c r="P201" i="8"/>
  <c r="V201" i="8" s="1"/>
  <c r="O201" i="8"/>
  <c r="N201" i="8"/>
  <c r="M201" i="8"/>
  <c r="S201" i="8" s="1"/>
  <c r="L201" i="8"/>
  <c r="H201" i="8"/>
  <c r="G201" i="8"/>
  <c r="F201" i="8"/>
  <c r="E201" i="8"/>
  <c r="D201" i="8"/>
  <c r="T200" i="8"/>
  <c r="S200" i="8"/>
  <c r="P200" i="8"/>
  <c r="V200" i="8" s="1"/>
  <c r="O200" i="8"/>
  <c r="U200" i="8" s="1"/>
  <c r="N200" i="8"/>
  <c r="M200" i="8"/>
  <c r="L200" i="8"/>
  <c r="R200" i="8" s="1"/>
  <c r="H200" i="8"/>
  <c r="G200" i="8"/>
  <c r="F200" i="8"/>
  <c r="E200" i="8"/>
  <c r="D200" i="8"/>
  <c r="V199" i="8"/>
  <c r="T199" i="8"/>
  <c r="S199" i="8"/>
  <c r="R199" i="8"/>
  <c r="P199" i="8"/>
  <c r="O199" i="8"/>
  <c r="U199" i="8" s="1"/>
  <c r="N199" i="8"/>
  <c r="M199" i="8"/>
  <c r="L199" i="8"/>
  <c r="H199" i="8"/>
  <c r="G199" i="8"/>
  <c r="F199" i="8"/>
  <c r="E199" i="8"/>
  <c r="D199" i="8"/>
  <c r="V198" i="8"/>
  <c r="U198" i="8"/>
  <c r="S198" i="8"/>
  <c r="R198" i="8"/>
  <c r="P198" i="8"/>
  <c r="O198" i="8"/>
  <c r="N198" i="8"/>
  <c r="T198" i="8" s="1"/>
  <c r="M198" i="8"/>
  <c r="L198" i="8"/>
  <c r="H198" i="8"/>
  <c r="G198" i="8"/>
  <c r="F198" i="8"/>
  <c r="E198" i="8"/>
  <c r="D198" i="8"/>
  <c r="V197" i="8"/>
  <c r="U197" i="8"/>
  <c r="T197" i="8"/>
  <c r="P197" i="8"/>
  <c r="P205" i="8" s="1"/>
  <c r="O197" i="8"/>
  <c r="N197" i="8"/>
  <c r="M197" i="8"/>
  <c r="S197" i="8" s="1"/>
  <c r="L197" i="8"/>
  <c r="R197" i="8" s="1"/>
  <c r="H197" i="8"/>
  <c r="G197" i="8"/>
  <c r="F197" i="8"/>
  <c r="E197" i="8"/>
  <c r="E205" i="8" s="1"/>
  <c r="D197" i="8"/>
  <c r="T196" i="8"/>
  <c r="S196" i="8"/>
  <c r="P196" i="8"/>
  <c r="V196" i="8" s="1"/>
  <c r="O196" i="8"/>
  <c r="U196" i="8" s="1"/>
  <c r="N196" i="8"/>
  <c r="M196" i="8"/>
  <c r="L196" i="8"/>
  <c r="R196" i="8" s="1"/>
  <c r="H196" i="8"/>
  <c r="G196" i="8"/>
  <c r="F196" i="8"/>
  <c r="E196" i="8"/>
  <c r="D196" i="8"/>
  <c r="V195" i="8"/>
  <c r="T195" i="8"/>
  <c r="S195" i="8"/>
  <c r="R195" i="8"/>
  <c r="P195" i="8"/>
  <c r="O195" i="8"/>
  <c r="N195" i="8"/>
  <c r="M195" i="8"/>
  <c r="L195" i="8"/>
  <c r="H195" i="8"/>
  <c r="H205" i="8" s="1"/>
  <c r="G195" i="8"/>
  <c r="F195" i="8"/>
  <c r="F205" i="8" s="1"/>
  <c r="E195" i="8"/>
  <c r="D195" i="8"/>
  <c r="R194" i="8"/>
  <c r="P194" i="8"/>
  <c r="V194" i="8" s="1"/>
  <c r="O194" i="8"/>
  <c r="N194" i="8"/>
  <c r="T194" i="8" s="1"/>
  <c r="M194" i="8"/>
  <c r="S194" i="8" s="1"/>
  <c r="L194" i="8"/>
  <c r="H194" i="8"/>
  <c r="G194" i="8"/>
  <c r="U194" i="8" s="1"/>
  <c r="F194" i="8"/>
  <c r="E194" i="8"/>
  <c r="D194" i="8"/>
  <c r="U192" i="8"/>
  <c r="T192" i="8"/>
  <c r="P192" i="8"/>
  <c r="V192" i="8" s="1"/>
  <c r="O192" i="8"/>
  <c r="N192" i="8"/>
  <c r="M192" i="8"/>
  <c r="S192" i="8" s="1"/>
  <c r="L192" i="8"/>
  <c r="R192" i="8" s="1"/>
  <c r="H192" i="8"/>
  <c r="G192" i="8"/>
  <c r="F192" i="8"/>
  <c r="E192" i="8"/>
  <c r="D192" i="8"/>
  <c r="T191" i="8"/>
  <c r="S191" i="8"/>
  <c r="P191" i="8"/>
  <c r="V191" i="8" s="1"/>
  <c r="O191" i="8"/>
  <c r="U191" i="8" s="1"/>
  <c r="N191" i="8"/>
  <c r="M191" i="8"/>
  <c r="L191" i="8"/>
  <c r="R191" i="8" s="1"/>
  <c r="H191" i="8"/>
  <c r="G191" i="8"/>
  <c r="F191" i="8"/>
  <c r="E191" i="8"/>
  <c r="D191" i="8"/>
  <c r="V190" i="8"/>
  <c r="S190" i="8"/>
  <c r="R190" i="8"/>
  <c r="P190" i="8"/>
  <c r="O190" i="8"/>
  <c r="U190" i="8" s="1"/>
  <c r="N190" i="8"/>
  <c r="T190" i="8" s="1"/>
  <c r="M190" i="8"/>
  <c r="L190" i="8"/>
  <c r="H190" i="8"/>
  <c r="G190" i="8"/>
  <c r="F190" i="8"/>
  <c r="E190" i="8"/>
  <c r="D190" i="8"/>
  <c r="V189" i="8"/>
  <c r="U189" i="8"/>
  <c r="R189" i="8"/>
  <c r="P189" i="8"/>
  <c r="O189" i="8"/>
  <c r="N189" i="8"/>
  <c r="T189" i="8" s="1"/>
  <c r="M189" i="8"/>
  <c r="S189" i="8" s="1"/>
  <c r="L189" i="8"/>
  <c r="H189" i="8"/>
  <c r="G189" i="8"/>
  <c r="F189" i="8"/>
  <c r="E189" i="8"/>
  <c r="D189" i="8"/>
  <c r="U188" i="8"/>
  <c r="T188" i="8"/>
  <c r="P188" i="8"/>
  <c r="V188" i="8" s="1"/>
  <c r="O188" i="8"/>
  <c r="N188" i="8"/>
  <c r="M188" i="8"/>
  <c r="S188" i="8" s="1"/>
  <c r="L188" i="8"/>
  <c r="R188" i="8" s="1"/>
  <c r="H188" i="8"/>
  <c r="G188" i="8"/>
  <c r="F188" i="8"/>
  <c r="E188" i="8"/>
  <c r="D188" i="8"/>
  <c r="T187" i="8"/>
  <c r="S187" i="8"/>
  <c r="P187" i="8"/>
  <c r="V187" i="8" s="1"/>
  <c r="O187" i="8"/>
  <c r="U187" i="8" s="1"/>
  <c r="N187" i="8"/>
  <c r="M187" i="8"/>
  <c r="L187" i="8"/>
  <c r="R187" i="8" s="1"/>
  <c r="H187" i="8"/>
  <c r="G187" i="8"/>
  <c r="F187" i="8"/>
  <c r="E187" i="8"/>
  <c r="D187" i="8"/>
  <c r="V186" i="8"/>
  <c r="S186" i="8"/>
  <c r="R186" i="8"/>
  <c r="P186" i="8"/>
  <c r="O186" i="8"/>
  <c r="U186" i="8" s="1"/>
  <c r="N186" i="8"/>
  <c r="T186" i="8" s="1"/>
  <c r="M186" i="8"/>
  <c r="L186" i="8"/>
  <c r="H186" i="8"/>
  <c r="G186" i="8"/>
  <c r="F186" i="8"/>
  <c r="E186" i="8"/>
  <c r="D186" i="8"/>
  <c r="V185" i="8"/>
  <c r="U185" i="8"/>
  <c r="R185" i="8"/>
  <c r="P185" i="8"/>
  <c r="O185" i="8"/>
  <c r="N185" i="8"/>
  <c r="T185" i="8" s="1"/>
  <c r="M185" i="8"/>
  <c r="S185" i="8" s="1"/>
  <c r="L185" i="8"/>
  <c r="H185" i="8"/>
  <c r="G185" i="8"/>
  <c r="F185" i="8"/>
  <c r="E185" i="8"/>
  <c r="D185" i="8"/>
  <c r="U184" i="8"/>
  <c r="T184" i="8"/>
  <c r="P184" i="8"/>
  <c r="V184" i="8" s="1"/>
  <c r="O184" i="8"/>
  <c r="N184" i="8"/>
  <c r="M184" i="8"/>
  <c r="S184" i="8" s="1"/>
  <c r="L184" i="8"/>
  <c r="R184" i="8" s="1"/>
  <c r="H184" i="8"/>
  <c r="G184" i="8"/>
  <c r="F184" i="8"/>
  <c r="E184" i="8"/>
  <c r="D184" i="8"/>
  <c r="T183" i="8"/>
  <c r="S183" i="8"/>
  <c r="P183" i="8"/>
  <c r="V183" i="8" s="1"/>
  <c r="O183" i="8"/>
  <c r="U183" i="8" s="1"/>
  <c r="N183" i="8"/>
  <c r="M183" i="8"/>
  <c r="L183" i="8"/>
  <c r="R183" i="8" s="1"/>
  <c r="H183" i="8"/>
  <c r="G183" i="8"/>
  <c r="F183" i="8"/>
  <c r="E183" i="8"/>
  <c r="D183" i="8"/>
  <c r="V182" i="8"/>
  <c r="S182" i="8"/>
  <c r="R182" i="8"/>
  <c r="P182" i="8"/>
  <c r="O182" i="8"/>
  <c r="U182" i="8" s="1"/>
  <c r="N182" i="8"/>
  <c r="T182" i="8" s="1"/>
  <c r="M182" i="8"/>
  <c r="L182" i="8"/>
  <c r="H182" i="8"/>
  <c r="H193" i="8" s="1"/>
  <c r="G182" i="8"/>
  <c r="G193" i="8" s="1"/>
  <c r="F182" i="8"/>
  <c r="E182" i="8"/>
  <c r="D182" i="8"/>
  <c r="V181" i="8"/>
  <c r="U181" i="8"/>
  <c r="R181" i="8"/>
  <c r="P181" i="8"/>
  <c r="O181" i="8"/>
  <c r="N181" i="8"/>
  <c r="M181" i="8"/>
  <c r="L181" i="8"/>
  <c r="H181" i="8"/>
  <c r="G181" i="8"/>
  <c r="F181" i="8"/>
  <c r="E181" i="8"/>
  <c r="E193" i="8" s="1"/>
  <c r="D181" i="8"/>
  <c r="U180" i="8"/>
  <c r="T180" i="8"/>
  <c r="P180" i="8"/>
  <c r="V180" i="8" s="1"/>
  <c r="O180" i="8"/>
  <c r="N180" i="8"/>
  <c r="M180" i="8"/>
  <c r="S180" i="8" s="1"/>
  <c r="L180" i="8"/>
  <c r="R180" i="8" s="1"/>
  <c r="H180" i="8"/>
  <c r="G180" i="8"/>
  <c r="F180" i="8"/>
  <c r="E180" i="8"/>
  <c r="D180" i="8"/>
  <c r="V178" i="8"/>
  <c r="U178" i="8"/>
  <c r="R178" i="8"/>
  <c r="P178" i="8"/>
  <c r="O178" i="8"/>
  <c r="N178" i="8"/>
  <c r="T178" i="8" s="1"/>
  <c r="M178" i="8"/>
  <c r="S178" i="8" s="1"/>
  <c r="L178" i="8"/>
  <c r="H178" i="8"/>
  <c r="G178" i="8"/>
  <c r="F178" i="8"/>
  <c r="E178" i="8"/>
  <c r="D178" i="8"/>
  <c r="U177" i="8"/>
  <c r="T177" i="8"/>
  <c r="P177" i="8"/>
  <c r="V177" i="8" s="1"/>
  <c r="O177" i="8"/>
  <c r="N177" i="8"/>
  <c r="M177" i="8"/>
  <c r="S177" i="8" s="1"/>
  <c r="L177" i="8"/>
  <c r="R177" i="8" s="1"/>
  <c r="H177" i="8"/>
  <c r="G177" i="8"/>
  <c r="F177" i="8"/>
  <c r="E177" i="8"/>
  <c r="D177" i="8"/>
  <c r="T176" i="8"/>
  <c r="S176" i="8"/>
  <c r="P176" i="8"/>
  <c r="V176" i="8" s="1"/>
  <c r="O176" i="8"/>
  <c r="U176" i="8" s="1"/>
  <c r="N176" i="8"/>
  <c r="M176" i="8"/>
  <c r="L176" i="8"/>
  <c r="R176" i="8" s="1"/>
  <c r="H176" i="8"/>
  <c r="G176" i="8"/>
  <c r="F176" i="8"/>
  <c r="E176" i="8"/>
  <c r="D176" i="8"/>
  <c r="V175" i="8"/>
  <c r="S175" i="8"/>
  <c r="R175" i="8"/>
  <c r="P175" i="8"/>
  <c r="P179" i="8" s="1"/>
  <c r="O175" i="8"/>
  <c r="U175" i="8" s="1"/>
  <c r="N175" i="8"/>
  <c r="T175" i="8" s="1"/>
  <c r="M175" i="8"/>
  <c r="L175" i="8"/>
  <c r="H175" i="8"/>
  <c r="G175" i="8"/>
  <c r="G179" i="8" s="1"/>
  <c r="F175" i="8"/>
  <c r="E175" i="8"/>
  <c r="E179" i="8" s="1"/>
  <c r="D175" i="8"/>
  <c r="V174" i="8"/>
  <c r="U174" i="8"/>
  <c r="R174" i="8"/>
  <c r="P174" i="8"/>
  <c r="O174" i="8"/>
  <c r="N174" i="8"/>
  <c r="T174" i="8" s="1"/>
  <c r="M174" i="8"/>
  <c r="S174" i="8" s="1"/>
  <c r="L174" i="8"/>
  <c r="H174" i="8"/>
  <c r="G174" i="8"/>
  <c r="F174" i="8"/>
  <c r="E174" i="8"/>
  <c r="D174" i="8"/>
  <c r="E173" i="8"/>
  <c r="V172" i="8"/>
  <c r="T172" i="8"/>
  <c r="S172" i="8"/>
  <c r="R172" i="8"/>
  <c r="P172" i="8"/>
  <c r="O172" i="8"/>
  <c r="N172" i="8"/>
  <c r="M172" i="8"/>
  <c r="L172" i="8"/>
  <c r="H172" i="8"/>
  <c r="H173" i="8" s="1"/>
  <c r="G172" i="8"/>
  <c r="F172" i="8"/>
  <c r="E172" i="8"/>
  <c r="D172" i="8"/>
  <c r="V171" i="8"/>
  <c r="U171" i="8"/>
  <c r="R171" i="8"/>
  <c r="P171" i="8"/>
  <c r="O171" i="8"/>
  <c r="N171" i="8"/>
  <c r="M171" i="8"/>
  <c r="S171" i="8" s="1"/>
  <c r="L171" i="8"/>
  <c r="H171" i="8"/>
  <c r="G171" i="8"/>
  <c r="F171" i="8"/>
  <c r="E171" i="8"/>
  <c r="D171" i="8"/>
  <c r="U170" i="8"/>
  <c r="T170" i="8"/>
  <c r="R170" i="8"/>
  <c r="P170" i="8"/>
  <c r="P173" i="8" s="1"/>
  <c r="O170" i="8"/>
  <c r="N170" i="8"/>
  <c r="M170" i="8"/>
  <c r="L170" i="8"/>
  <c r="H170" i="8"/>
  <c r="G170" i="8"/>
  <c r="F170" i="8"/>
  <c r="E170" i="8"/>
  <c r="D170" i="8"/>
  <c r="T169" i="8"/>
  <c r="S169" i="8"/>
  <c r="P169" i="8"/>
  <c r="V169" i="8" s="1"/>
  <c r="O169" i="8"/>
  <c r="U169" i="8" s="1"/>
  <c r="N169" i="8"/>
  <c r="M169" i="8"/>
  <c r="L169" i="8"/>
  <c r="R169" i="8" s="1"/>
  <c r="H169" i="8"/>
  <c r="G169" i="8"/>
  <c r="F169" i="8"/>
  <c r="E169" i="8"/>
  <c r="D169" i="8"/>
  <c r="U167" i="8"/>
  <c r="T167" i="8"/>
  <c r="R167" i="8"/>
  <c r="P167" i="8"/>
  <c r="V167" i="8" s="1"/>
  <c r="O167" i="8"/>
  <c r="N167" i="8"/>
  <c r="M167" i="8"/>
  <c r="S167" i="8" s="1"/>
  <c r="L167" i="8"/>
  <c r="H167" i="8"/>
  <c r="G167" i="8"/>
  <c r="F167" i="8"/>
  <c r="E167" i="8"/>
  <c r="D167" i="8"/>
  <c r="T166" i="8"/>
  <c r="S166" i="8"/>
  <c r="P166" i="8"/>
  <c r="V166" i="8" s="1"/>
  <c r="O166" i="8"/>
  <c r="U166" i="8" s="1"/>
  <c r="N166" i="8"/>
  <c r="M166" i="8"/>
  <c r="L166" i="8"/>
  <c r="R166" i="8" s="1"/>
  <c r="H166" i="8"/>
  <c r="G166" i="8"/>
  <c r="F166" i="8"/>
  <c r="E166" i="8"/>
  <c r="D166" i="8"/>
  <c r="V165" i="8"/>
  <c r="T165" i="8"/>
  <c r="S165" i="8"/>
  <c r="R165" i="8"/>
  <c r="P165" i="8"/>
  <c r="O165" i="8"/>
  <c r="U165" i="8" s="1"/>
  <c r="N165" i="8"/>
  <c r="M165" i="8"/>
  <c r="L165" i="8"/>
  <c r="H165" i="8"/>
  <c r="G165" i="8"/>
  <c r="F165" i="8"/>
  <c r="E165" i="8"/>
  <c r="D165" i="8"/>
  <c r="V164" i="8"/>
  <c r="U164" i="8"/>
  <c r="S164" i="8"/>
  <c r="R164" i="8"/>
  <c r="P164" i="8"/>
  <c r="O164" i="8"/>
  <c r="N164" i="8"/>
  <c r="T164" i="8" s="1"/>
  <c r="M164" i="8"/>
  <c r="L164" i="8"/>
  <c r="H164" i="8"/>
  <c r="G164" i="8"/>
  <c r="F164" i="8"/>
  <c r="E164" i="8"/>
  <c r="D164" i="8"/>
  <c r="U163" i="8"/>
  <c r="T163" i="8"/>
  <c r="R163" i="8"/>
  <c r="P163" i="8"/>
  <c r="V163" i="8" s="1"/>
  <c r="O163" i="8"/>
  <c r="N163" i="8"/>
  <c r="M163" i="8"/>
  <c r="S163" i="8" s="1"/>
  <c r="L163" i="8"/>
  <c r="H163" i="8"/>
  <c r="G163" i="8"/>
  <c r="F163" i="8"/>
  <c r="E163" i="8"/>
  <c r="D163" i="8"/>
  <c r="T162" i="8"/>
  <c r="S162" i="8"/>
  <c r="P162" i="8"/>
  <c r="V162" i="8" s="1"/>
  <c r="O162" i="8"/>
  <c r="U162" i="8" s="1"/>
  <c r="N162" i="8"/>
  <c r="M162" i="8"/>
  <c r="L162" i="8"/>
  <c r="R162" i="8" s="1"/>
  <c r="H162" i="8"/>
  <c r="G162" i="8"/>
  <c r="F162" i="8"/>
  <c r="E162" i="8"/>
  <c r="D162" i="8"/>
  <c r="V161" i="8"/>
  <c r="S161" i="8"/>
  <c r="P161" i="8"/>
  <c r="O161" i="8"/>
  <c r="U161" i="8" s="1"/>
  <c r="N161" i="8"/>
  <c r="T161" i="8" s="1"/>
  <c r="M161" i="8"/>
  <c r="L161" i="8"/>
  <c r="H161" i="8"/>
  <c r="G161" i="8"/>
  <c r="F161" i="8"/>
  <c r="E161" i="8"/>
  <c r="D161" i="8"/>
  <c r="R161" i="8" s="1"/>
  <c r="V160" i="8"/>
  <c r="U160" i="8"/>
  <c r="R160" i="8"/>
  <c r="P160" i="8"/>
  <c r="O160" i="8"/>
  <c r="N160" i="8"/>
  <c r="T160" i="8" s="1"/>
  <c r="M160" i="8"/>
  <c r="S160" i="8" s="1"/>
  <c r="L160" i="8"/>
  <c r="H160" i="8"/>
  <c r="G160" i="8"/>
  <c r="F160" i="8"/>
  <c r="E160" i="8"/>
  <c r="D160" i="8"/>
  <c r="U159" i="8"/>
  <c r="T159" i="8"/>
  <c r="R159" i="8"/>
  <c r="P159" i="8"/>
  <c r="V159" i="8" s="1"/>
  <c r="O159" i="8"/>
  <c r="N159" i="8"/>
  <c r="M159" i="8"/>
  <c r="S159" i="8" s="1"/>
  <c r="L159" i="8"/>
  <c r="H159" i="8"/>
  <c r="G159" i="8"/>
  <c r="F159" i="8"/>
  <c r="E159" i="8"/>
  <c r="D159" i="8"/>
  <c r="T158" i="8"/>
  <c r="S158" i="8"/>
  <c r="P158" i="8"/>
  <c r="V158" i="8" s="1"/>
  <c r="O158" i="8"/>
  <c r="U158" i="8" s="1"/>
  <c r="N158" i="8"/>
  <c r="M158" i="8"/>
  <c r="L158" i="8"/>
  <c r="R158" i="8" s="1"/>
  <c r="H158" i="8"/>
  <c r="G158" i="8"/>
  <c r="F158" i="8"/>
  <c r="E158" i="8"/>
  <c r="D158" i="8"/>
  <c r="V157" i="8"/>
  <c r="S157" i="8"/>
  <c r="R157" i="8"/>
  <c r="P157" i="8"/>
  <c r="O157" i="8"/>
  <c r="U157" i="8" s="1"/>
  <c r="N157" i="8"/>
  <c r="T157" i="8" s="1"/>
  <c r="M157" i="8"/>
  <c r="L157" i="8"/>
  <c r="H157" i="8"/>
  <c r="G157" i="8"/>
  <c r="G168" i="8" s="1"/>
  <c r="F157" i="8"/>
  <c r="E157" i="8"/>
  <c r="D157" i="8"/>
  <c r="V156" i="8"/>
  <c r="U156" i="8"/>
  <c r="S156" i="8"/>
  <c r="R156" i="8"/>
  <c r="P156" i="8"/>
  <c r="O156" i="8"/>
  <c r="N156" i="8"/>
  <c r="T156" i="8" s="1"/>
  <c r="M156" i="8"/>
  <c r="L156" i="8"/>
  <c r="H156" i="8"/>
  <c r="G156" i="8"/>
  <c r="F156" i="8"/>
  <c r="E156" i="8"/>
  <c r="D156" i="8"/>
  <c r="U155" i="8"/>
  <c r="T155" i="8"/>
  <c r="R155" i="8"/>
  <c r="P155" i="8"/>
  <c r="O155" i="8"/>
  <c r="N155" i="8"/>
  <c r="M155" i="8"/>
  <c r="S155" i="8" s="1"/>
  <c r="L155" i="8"/>
  <c r="H155" i="8"/>
  <c r="G155" i="8"/>
  <c r="F155" i="8"/>
  <c r="E155" i="8"/>
  <c r="D155" i="8"/>
  <c r="T154" i="8"/>
  <c r="S154" i="8"/>
  <c r="P154" i="8"/>
  <c r="V154" i="8" s="1"/>
  <c r="O154" i="8"/>
  <c r="U154" i="8" s="1"/>
  <c r="N154" i="8"/>
  <c r="M154" i="8"/>
  <c r="L154" i="8"/>
  <c r="H154" i="8"/>
  <c r="G154" i="8"/>
  <c r="F154" i="8"/>
  <c r="E154" i="8"/>
  <c r="D154" i="8"/>
  <c r="F153" i="8"/>
  <c r="U152" i="8"/>
  <c r="T152" i="8"/>
  <c r="R152" i="8"/>
  <c r="P152" i="8"/>
  <c r="V152" i="8" s="1"/>
  <c r="O152" i="8"/>
  <c r="N152" i="8"/>
  <c r="M152" i="8"/>
  <c r="S152" i="8" s="1"/>
  <c r="L152" i="8"/>
  <c r="H152" i="8"/>
  <c r="G152" i="8"/>
  <c r="F152" i="8"/>
  <c r="E152" i="8"/>
  <c r="D152" i="8"/>
  <c r="T151" i="8"/>
  <c r="S151" i="8"/>
  <c r="P151" i="8"/>
  <c r="V151" i="8" s="1"/>
  <c r="O151" i="8"/>
  <c r="U151" i="8" s="1"/>
  <c r="N151" i="8"/>
  <c r="M151" i="8"/>
  <c r="L151" i="8"/>
  <c r="R151" i="8" s="1"/>
  <c r="H151" i="8"/>
  <c r="G151" i="8"/>
  <c r="F151" i="8"/>
  <c r="E151" i="8"/>
  <c r="D151" i="8"/>
  <c r="V150" i="8"/>
  <c r="T150" i="8"/>
  <c r="S150" i="8"/>
  <c r="R150" i="8"/>
  <c r="P150" i="8"/>
  <c r="O150" i="8"/>
  <c r="U150" i="8" s="1"/>
  <c r="N150" i="8"/>
  <c r="M150" i="8"/>
  <c r="L150" i="8"/>
  <c r="H150" i="8"/>
  <c r="G150" i="8"/>
  <c r="F150" i="8"/>
  <c r="E150" i="8"/>
  <c r="D150" i="8"/>
  <c r="V149" i="8"/>
  <c r="U149" i="8"/>
  <c r="S149" i="8"/>
  <c r="R149" i="8"/>
  <c r="P149" i="8"/>
  <c r="O149" i="8"/>
  <c r="N149" i="8"/>
  <c r="M149" i="8"/>
  <c r="L149" i="8"/>
  <c r="H149" i="8"/>
  <c r="G149" i="8"/>
  <c r="G153" i="8" s="1"/>
  <c r="F149" i="8"/>
  <c r="E149" i="8"/>
  <c r="D149" i="8"/>
  <c r="V148" i="8"/>
  <c r="U148" i="8"/>
  <c r="R148" i="8"/>
  <c r="P148" i="8"/>
  <c r="O148" i="8"/>
  <c r="N148" i="8"/>
  <c r="T148" i="8" s="1"/>
  <c r="M148" i="8"/>
  <c r="S148" i="8" s="1"/>
  <c r="L148" i="8"/>
  <c r="H148" i="8"/>
  <c r="G148" i="8"/>
  <c r="F148" i="8"/>
  <c r="E148" i="8"/>
  <c r="D148" i="8"/>
  <c r="T147" i="8"/>
  <c r="P147" i="8"/>
  <c r="O147" i="8"/>
  <c r="N147" i="8"/>
  <c r="M147" i="8"/>
  <c r="S147" i="8" s="1"/>
  <c r="L147" i="8"/>
  <c r="R147" i="8" s="1"/>
  <c r="H147" i="8"/>
  <c r="H153" i="8" s="1"/>
  <c r="G147" i="8"/>
  <c r="F147" i="8"/>
  <c r="E147" i="8"/>
  <c r="D147" i="8"/>
  <c r="S146" i="8"/>
  <c r="P146" i="8"/>
  <c r="V146" i="8" s="1"/>
  <c r="O146" i="8"/>
  <c r="U146" i="8" s="1"/>
  <c r="N146" i="8"/>
  <c r="T146" i="8" s="1"/>
  <c r="M146" i="8"/>
  <c r="L146" i="8"/>
  <c r="R146" i="8" s="1"/>
  <c r="H146" i="8"/>
  <c r="G146" i="8"/>
  <c r="F146" i="8"/>
  <c r="E146" i="8"/>
  <c r="D146" i="8"/>
  <c r="M145" i="8"/>
  <c r="F145" i="8"/>
  <c r="T144" i="8"/>
  <c r="P144" i="8"/>
  <c r="O144" i="8"/>
  <c r="U144" i="8" s="1"/>
  <c r="N144" i="8"/>
  <c r="M144" i="8"/>
  <c r="S144" i="8" s="1"/>
  <c r="L144" i="8"/>
  <c r="R144" i="8" s="1"/>
  <c r="H144" i="8"/>
  <c r="G144" i="8"/>
  <c r="F144" i="8"/>
  <c r="E144" i="8"/>
  <c r="E145" i="8" s="1"/>
  <c r="D144" i="8"/>
  <c r="S143" i="8"/>
  <c r="P143" i="8"/>
  <c r="V143" i="8" s="1"/>
  <c r="O143" i="8"/>
  <c r="N143" i="8"/>
  <c r="N145" i="8" s="1"/>
  <c r="M143" i="8"/>
  <c r="L143" i="8"/>
  <c r="R143" i="8" s="1"/>
  <c r="H143" i="8"/>
  <c r="H145" i="8" s="1"/>
  <c r="G143" i="8"/>
  <c r="G145" i="8" s="1"/>
  <c r="F143" i="8"/>
  <c r="E143" i="8"/>
  <c r="D143" i="8"/>
  <c r="V142" i="8"/>
  <c r="R142" i="8"/>
  <c r="P142" i="8"/>
  <c r="O142" i="8"/>
  <c r="U142" i="8" s="1"/>
  <c r="N142" i="8"/>
  <c r="T142" i="8" s="1"/>
  <c r="M142" i="8"/>
  <c r="S142" i="8" s="1"/>
  <c r="L142" i="8"/>
  <c r="H142" i="8"/>
  <c r="G142" i="8"/>
  <c r="F142" i="8"/>
  <c r="E142" i="8"/>
  <c r="D142" i="8"/>
  <c r="S140" i="8"/>
  <c r="P140" i="8"/>
  <c r="V140" i="8" s="1"/>
  <c r="O140" i="8"/>
  <c r="U140" i="8" s="1"/>
  <c r="N140" i="8"/>
  <c r="T140" i="8" s="1"/>
  <c r="M140" i="8"/>
  <c r="L140" i="8"/>
  <c r="H140" i="8"/>
  <c r="G140" i="8"/>
  <c r="F140" i="8"/>
  <c r="E140" i="8"/>
  <c r="D140" i="8"/>
  <c r="V139" i="8"/>
  <c r="S139" i="8"/>
  <c r="R139" i="8"/>
  <c r="P139" i="8"/>
  <c r="O139" i="8"/>
  <c r="U139" i="8" s="1"/>
  <c r="N139" i="8"/>
  <c r="T139" i="8" s="1"/>
  <c r="M139" i="8"/>
  <c r="L139" i="8"/>
  <c r="H139" i="8"/>
  <c r="G139" i="8"/>
  <c r="F139" i="8"/>
  <c r="E139" i="8"/>
  <c r="D139" i="8"/>
  <c r="U138" i="8"/>
  <c r="R138" i="8"/>
  <c r="P138" i="8"/>
  <c r="V138" i="8" s="1"/>
  <c r="O138" i="8"/>
  <c r="N138" i="8"/>
  <c r="T138" i="8" s="1"/>
  <c r="M138" i="8"/>
  <c r="S138" i="8" s="1"/>
  <c r="L138" i="8"/>
  <c r="H138" i="8"/>
  <c r="G138" i="8"/>
  <c r="F138" i="8"/>
  <c r="E138" i="8"/>
  <c r="D138" i="8"/>
  <c r="T137" i="8"/>
  <c r="P137" i="8"/>
  <c r="V137" i="8" s="1"/>
  <c r="O137" i="8"/>
  <c r="U137" i="8" s="1"/>
  <c r="N137" i="8"/>
  <c r="M137" i="8"/>
  <c r="S137" i="8" s="1"/>
  <c r="L137" i="8"/>
  <c r="R137" i="8" s="1"/>
  <c r="H137" i="8"/>
  <c r="H141" i="8" s="1"/>
  <c r="G137" i="8"/>
  <c r="F137" i="8"/>
  <c r="E137" i="8"/>
  <c r="E141" i="8" s="1"/>
  <c r="D137" i="8"/>
  <c r="S136" i="8"/>
  <c r="P136" i="8"/>
  <c r="V136" i="8" s="1"/>
  <c r="O136" i="8"/>
  <c r="U136" i="8" s="1"/>
  <c r="N136" i="8"/>
  <c r="T136" i="8" s="1"/>
  <c r="M136" i="8"/>
  <c r="L136" i="8"/>
  <c r="R136" i="8" s="1"/>
  <c r="H136" i="8"/>
  <c r="G136" i="8"/>
  <c r="F136" i="8"/>
  <c r="E136" i="8"/>
  <c r="D136" i="8"/>
  <c r="U134" i="8"/>
  <c r="T134" i="8"/>
  <c r="P134" i="8"/>
  <c r="V134" i="8" s="1"/>
  <c r="O134" i="8"/>
  <c r="N134" i="8"/>
  <c r="M134" i="8"/>
  <c r="S134" i="8" s="1"/>
  <c r="L134" i="8"/>
  <c r="R134" i="8" s="1"/>
  <c r="H134" i="8"/>
  <c r="G134" i="8"/>
  <c r="F134" i="8"/>
  <c r="E134" i="8"/>
  <c r="D134" i="8"/>
  <c r="S133" i="8"/>
  <c r="P133" i="8"/>
  <c r="V133" i="8" s="1"/>
  <c r="O133" i="8"/>
  <c r="U133" i="8" s="1"/>
  <c r="N133" i="8"/>
  <c r="T133" i="8" s="1"/>
  <c r="M133" i="8"/>
  <c r="L133" i="8"/>
  <c r="R133" i="8" s="1"/>
  <c r="H133" i="8"/>
  <c r="G133" i="8"/>
  <c r="F133" i="8"/>
  <c r="E133" i="8"/>
  <c r="D133" i="8"/>
  <c r="V132" i="8"/>
  <c r="S132" i="8"/>
  <c r="R132" i="8"/>
  <c r="P132" i="8"/>
  <c r="O132" i="8"/>
  <c r="U132" i="8" s="1"/>
  <c r="N132" i="8"/>
  <c r="T132" i="8" s="1"/>
  <c r="M132" i="8"/>
  <c r="L132" i="8"/>
  <c r="H132" i="8"/>
  <c r="G132" i="8"/>
  <c r="F132" i="8"/>
  <c r="E132" i="8"/>
  <c r="D132" i="8"/>
  <c r="U131" i="8"/>
  <c r="P131" i="8"/>
  <c r="V131" i="8" s="1"/>
  <c r="O131" i="8"/>
  <c r="N131" i="8"/>
  <c r="T131" i="8" s="1"/>
  <c r="M131" i="8"/>
  <c r="S131" i="8" s="1"/>
  <c r="L131" i="8"/>
  <c r="R131" i="8" s="1"/>
  <c r="H131" i="8"/>
  <c r="G131" i="8"/>
  <c r="F131" i="8"/>
  <c r="E131" i="8"/>
  <c r="D131" i="8"/>
  <c r="T130" i="8"/>
  <c r="P130" i="8"/>
  <c r="V130" i="8" s="1"/>
  <c r="O130" i="8"/>
  <c r="U130" i="8" s="1"/>
  <c r="N130" i="8"/>
  <c r="M130" i="8"/>
  <c r="S130" i="8" s="1"/>
  <c r="L130" i="8"/>
  <c r="R130" i="8" s="1"/>
  <c r="H130" i="8"/>
  <c r="G130" i="8"/>
  <c r="F130" i="8"/>
  <c r="E130" i="8"/>
  <c r="D130" i="8"/>
  <c r="S129" i="8"/>
  <c r="P129" i="8"/>
  <c r="V129" i="8" s="1"/>
  <c r="O129" i="8"/>
  <c r="U129" i="8" s="1"/>
  <c r="N129" i="8"/>
  <c r="T129" i="8" s="1"/>
  <c r="M129" i="8"/>
  <c r="L129" i="8"/>
  <c r="R129" i="8" s="1"/>
  <c r="H129" i="8"/>
  <c r="G129" i="8"/>
  <c r="F129" i="8"/>
  <c r="E129" i="8"/>
  <c r="D129" i="8"/>
  <c r="V128" i="8"/>
  <c r="R128" i="8"/>
  <c r="P128" i="8"/>
  <c r="O128" i="8"/>
  <c r="U128" i="8" s="1"/>
  <c r="N128" i="8"/>
  <c r="T128" i="8" s="1"/>
  <c r="M128" i="8"/>
  <c r="S128" i="8" s="1"/>
  <c r="L128" i="8"/>
  <c r="H128" i="8"/>
  <c r="G128" i="8"/>
  <c r="F128" i="8"/>
  <c r="E128" i="8"/>
  <c r="D128" i="8"/>
  <c r="U127" i="8"/>
  <c r="R127" i="8"/>
  <c r="P127" i="8"/>
  <c r="V127" i="8" s="1"/>
  <c r="O127" i="8"/>
  <c r="N127" i="8"/>
  <c r="T127" i="8" s="1"/>
  <c r="M127" i="8"/>
  <c r="S127" i="8" s="1"/>
  <c r="L127" i="8"/>
  <c r="H127" i="8"/>
  <c r="G127" i="8"/>
  <c r="F127" i="8"/>
  <c r="E127" i="8"/>
  <c r="D127" i="8"/>
  <c r="U126" i="8"/>
  <c r="T126" i="8"/>
  <c r="P126" i="8"/>
  <c r="V126" i="8" s="1"/>
  <c r="O126" i="8"/>
  <c r="N126" i="8"/>
  <c r="M126" i="8"/>
  <c r="S126" i="8" s="1"/>
  <c r="L126" i="8"/>
  <c r="R126" i="8" s="1"/>
  <c r="H126" i="8"/>
  <c r="G126" i="8"/>
  <c r="F126" i="8"/>
  <c r="E126" i="8"/>
  <c r="D126" i="8"/>
  <c r="S125" i="8"/>
  <c r="P125" i="8"/>
  <c r="V125" i="8" s="1"/>
  <c r="O125" i="8"/>
  <c r="U125" i="8" s="1"/>
  <c r="N125" i="8"/>
  <c r="T125" i="8" s="1"/>
  <c r="M125" i="8"/>
  <c r="L125" i="8"/>
  <c r="R125" i="8" s="1"/>
  <c r="H125" i="8"/>
  <c r="G125" i="8"/>
  <c r="F125" i="8"/>
  <c r="E125" i="8"/>
  <c r="D125" i="8"/>
  <c r="V124" i="8"/>
  <c r="S124" i="8"/>
  <c r="R124" i="8"/>
  <c r="P124" i="8"/>
  <c r="O124" i="8"/>
  <c r="U124" i="8" s="1"/>
  <c r="N124" i="8"/>
  <c r="T124" i="8" s="1"/>
  <c r="M124" i="8"/>
  <c r="L124" i="8"/>
  <c r="H124" i="8"/>
  <c r="G124" i="8"/>
  <c r="F124" i="8"/>
  <c r="E124" i="8"/>
  <c r="D124" i="8"/>
  <c r="U123" i="8"/>
  <c r="P123" i="8"/>
  <c r="V123" i="8" s="1"/>
  <c r="O123" i="8"/>
  <c r="N123" i="8"/>
  <c r="T123" i="8" s="1"/>
  <c r="M123" i="8"/>
  <c r="S123" i="8" s="1"/>
  <c r="L123" i="8"/>
  <c r="R123" i="8" s="1"/>
  <c r="H123" i="8"/>
  <c r="G123" i="8"/>
  <c r="F123" i="8"/>
  <c r="E123" i="8"/>
  <c r="D123" i="8"/>
  <c r="T122" i="8"/>
  <c r="P122" i="8"/>
  <c r="V122" i="8" s="1"/>
  <c r="O122" i="8"/>
  <c r="U122" i="8" s="1"/>
  <c r="N122" i="8"/>
  <c r="M122" i="8"/>
  <c r="S122" i="8" s="1"/>
  <c r="L122" i="8"/>
  <c r="R122" i="8" s="1"/>
  <c r="H122" i="8"/>
  <c r="G122" i="8"/>
  <c r="F122" i="8"/>
  <c r="E122" i="8"/>
  <c r="D122" i="8"/>
  <c r="S121" i="8"/>
  <c r="P121" i="8"/>
  <c r="V121" i="8" s="1"/>
  <c r="O121" i="8"/>
  <c r="U121" i="8" s="1"/>
  <c r="N121" i="8"/>
  <c r="T121" i="8" s="1"/>
  <c r="M121" i="8"/>
  <c r="L121" i="8"/>
  <c r="R121" i="8" s="1"/>
  <c r="H121" i="8"/>
  <c r="G121" i="8"/>
  <c r="F121" i="8"/>
  <c r="E121" i="8"/>
  <c r="D121" i="8"/>
  <c r="V120" i="8"/>
  <c r="R120" i="8"/>
  <c r="P120" i="8"/>
  <c r="O120" i="8"/>
  <c r="U120" i="8" s="1"/>
  <c r="N120" i="8"/>
  <c r="T120" i="8" s="1"/>
  <c r="M120" i="8"/>
  <c r="S120" i="8" s="1"/>
  <c r="L120" i="8"/>
  <c r="H120" i="8"/>
  <c r="G120" i="8"/>
  <c r="F120" i="8"/>
  <c r="E120" i="8"/>
  <c r="D120" i="8"/>
  <c r="U119" i="8"/>
  <c r="R119" i="8"/>
  <c r="P119" i="8"/>
  <c r="V119" i="8" s="1"/>
  <c r="O119" i="8"/>
  <c r="N119" i="8"/>
  <c r="T119" i="8" s="1"/>
  <c r="M119" i="8"/>
  <c r="S119" i="8" s="1"/>
  <c r="L119" i="8"/>
  <c r="H119" i="8"/>
  <c r="G119" i="8"/>
  <c r="F119" i="8"/>
  <c r="E119" i="8"/>
  <c r="D119" i="8"/>
  <c r="U118" i="8"/>
  <c r="T118" i="8"/>
  <c r="P118" i="8"/>
  <c r="V118" i="8" s="1"/>
  <c r="O118" i="8"/>
  <c r="N118" i="8"/>
  <c r="M118" i="8"/>
  <c r="S118" i="8" s="1"/>
  <c r="L118" i="8"/>
  <c r="R118" i="8" s="1"/>
  <c r="H118" i="8"/>
  <c r="G118" i="8"/>
  <c r="F118" i="8"/>
  <c r="E118" i="8"/>
  <c r="D118" i="8"/>
  <c r="S117" i="8"/>
  <c r="P117" i="8"/>
  <c r="V117" i="8" s="1"/>
  <c r="O117" i="8"/>
  <c r="U117" i="8" s="1"/>
  <c r="N117" i="8"/>
  <c r="T117" i="8" s="1"/>
  <c r="M117" i="8"/>
  <c r="L117" i="8"/>
  <c r="R117" i="8" s="1"/>
  <c r="H117" i="8"/>
  <c r="G117" i="8"/>
  <c r="F117" i="8"/>
  <c r="E117" i="8"/>
  <c r="D117" i="8"/>
  <c r="V116" i="8"/>
  <c r="S116" i="8"/>
  <c r="R116" i="8"/>
  <c r="P116" i="8"/>
  <c r="O116" i="8"/>
  <c r="U116" i="8" s="1"/>
  <c r="N116" i="8"/>
  <c r="T116" i="8" s="1"/>
  <c r="M116" i="8"/>
  <c r="L116" i="8"/>
  <c r="H116" i="8"/>
  <c r="G116" i="8"/>
  <c r="F116" i="8"/>
  <c r="E116" i="8"/>
  <c r="D116" i="8"/>
  <c r="U115" i="8"/>
  <c r="P115" i="8"/>
  <c r="V115" i="8" s="1"/>
  <c r="O115" i="8"/>
  <c r="N115" i="8"/>
  <c r="T115" i="8" s="1"/>
  <c r="M115" i="8"/>
  <c r="S115" i="8" s="1"/>
  <c r="L115" i="8"/>
  <c r="R115" i="8" s="1"/>
  <c r="H115" i="8"/>
  <c r="G115" i="8"/>
  <c r="F115" i="8"/>
  <c r="E115" i="8"/>
  <c r="D115" i="8"/>
  <c r="T114" i="8"/>
  <c r="P114" i="8"/>
  <c r="V114" i="8" s="1"/>
  <c r="O114" i="8"/>
  <c r="U114" i="8" s="1"/>
  <c r="N114" i="8"/>
  <c r="M114" i="8"/>
  <c r="S114" i="8" s="1"/>
  <c r="L114" i="8"/>
  <c r="R114" i="8" s="1"/>
  <c r="H114" i="8"/>
  <c r="G114" i="8"/>
  <c r="F114" i="8"/>
  <c r="E114" i="8"/>
  <c r="D114" i="8"/>
  <c r="S113" i="8"/>
  <c r="P113" i="8"/>
  <c r="V113" i="8" s="1"/>
  <c r="O113" i="8"/>
  <c r="U113" i="8" s="1"/>
  <c r="N113" i="8"/>
  <c r="T113" i="8" s="1"/>
  <c r="M113" i="8"/>
  <c r="L113" i="8"/>
  <c r="R113" i="8" s="1"/>
  <c r="H113" i="8"/>
  <c r="G113" i="8"/>
  <c r="F113" i="8"/>
  <c r="E113" i="8"/>
  <c r="D113" i="8"/>
  <c r="V112" i="8"/>
  <c r="R112" i="8"/>
  <c r="P112" i="8"/>
  <c r="O112" i="8"/>
  <c r="U112" i="8" s="1"/>
  <c r="N112" i="8"/>
  <c r="T112" i="8" s="1"/>
  <c r="M112" i="8"/>
  <c r="S112" i="8" s="1"/>
  <c r="L112" i="8"/>
  <c r="H112" i="8"/>
  <c r="G112" i="8"/>
  <c r="F112" i="8"/>
  <c r="E112" i="8"/>
  <c r="D112" i="8"/>
  <c r="U111" i="8"/>
  <c r="R111" i="8"/>
  <c r="P111" i="8"/>
  <c r="V111" i="8" s="1"/>
  <c r="O111" i="8"/>
  <c r="N111" i="8"/>
  <c r="T111" i="8" s="1"/>
  <c r="M111" i="8"/>
  <c r="S111" i="8" s="1"/>
  <c r="L111" i="8"/>
  <c r="H111" i="8"/>
  <c r="G111" i="8"/>
  <c r="F111" i="8"/>
  <c r="E111" i="8"/>
  <c r="D111" i="8"/>
  <c r="U110" i="8"/>
  <c r="T110" i="8"/>
  <c r="P110" i="8"/>
  <c r="V110" i="8" s="1"/>
  <c r="O110" i="8"/>
  <c r="N110" i="8"/>
  <c r="M110" i="8"/>
  <c r="S110" i="8" s="1"/>
  <c r="L110" i="8"/>
  <c r="R110" i="8" s="1"/>
  <c r="H110" i="8"/>
  <c r="G110" i="8"/>
  <c r="F110" i="8"/>
  <c r="E110" i="8"/>
  <c r="D110" i="8"/>
  <c r="S109" i="8"/>
  <c r="P109" i="8"/>
  <c r="V109" i="8" s="1"/>
  <c r="O109" i="8"/>
  <c r="U109" i="8" s="1"/>
  <c r="N109" i="8"/>
  <c r="T109" i="8" s="1"/>
  <c r="M109" i="8"/>
  <c r="L109" i="8"/>
  <c r="R109" i="8" s="1"/>
  <c r="H109" i="8"/>
  <c r="G109" i="8"/>
  <c r="F109" i="8"/>
  <c r="E109" i="8"/>
  <c r="D109" i="8"/>
  <c r="V108" i="8"/>
  <c r="S108" i="8"/>
  <c r="R108" i="8"/>
  <c r="P108" i="8"/>
  <c r="O108" i="8"/>
  <c r="U108" i="8" s="1"/>
  <c r="N108" i="8"/>
  <c r="T108" i="8" s="1"/>
  <c r="M108" i="8"/>
  <c r="L108" i="8"/>
  <c r="H108" i="8"/>
  <c r="G108" i="8"/>
  <c r="F108" i="8"/>
  <c r="E108" i="8"/>
  <c r="D108" i="8"/>
  <c r="U107" i="8"/>
  <c r="R107" i="8"/>
  <c r="P107" i="8"/>
  <c r="V107" i="8" s="1"/>
  <c r="O107" i="8"/>
  <c r="N107" i="8"/>
  <c r="T107" i="8" s="1"/>
  <c r="M107" i="8"/>
  <c r="S107" i="8" s="1"/>
  <c r="L107" i="8"/>
  <c r="H107" i="8"/>
  <c r="G107" i="8"/>
  <c r="F107" i="8"/>
  <c r="F15" i="8" s="1"/>
  <c r="E107" i="8"/>
  <c r="D107" i="8"/>
  <c r="T106" i="8"/>
  <c r="R106" i="8"/>
  <c r="P106" i="8"/>
  <c r="V106" i="8" s="1"/>
  <c r="O106" i="8"/>
  <c r="U106" i="8" s="1"/>
  <c r="N106" i="8"/>
  <c r="M106" i="8"/>
  <c r="S106" i="8" s="1"/>
  <c r="L106" i="8"/>
  <c r="H106" i="8"/>
  <c r="G106" i="8"/>
  <c r="F106" i="8"/>
  <c r="E106" i="8"/>
  <c r="D106" i="8"/>
  <c r="S105" i="8"/>
  <c r="P105" i="8"/>
  <c r="V105" i="8" s="1"/>
  <c r="O105" i="8"/>
  <c r="U105" i="8" s="1"/>
  <c r="N105" i="8"/>
  <c r="T105" i="8" s="1"/>
  <c r="M105" i="8"/>
  <c r="L105" i="8"/>
  <c r="R105" i="8" s="1"/>
  <c r="H105" i="8"/>
  <c r="G105" i="8"/>
  <c r="F105" i="8"/>
  <c r="E105" i="8"/>
  <c r="D105" i="8"/>
  <c r="V104" i="8"/>
  <c r="S104" i="8"/>
  <c r="R104" i="8"/>
  <c r="P104" i="8"/>
  <c r="O104" i="8"/>
  <c r="U104" i="8" s="1"/>
  <c r="N104" i="8"/>
  <c r="T104" i="8" s="1"/>
  <c r="M104" i="8"/>
  <c r="L104" i="8"/>
  <c r="H104" i="8"/>
  <c r="G104" i="8"/>
  <c r="F104" i="8"/>
  <c r="E104" i="8"/>
  <c r="D104" i="8"/>
  <c r="V103" i="8"/>
  <c r="U103" i="8"/>
  <c r="S103" i="8"/>
  <c r="P103" i="8"/>
  <c r="O103" i="8"/>
  <c r="N103" i="8"/>
  <c r="T103" i="8" s="1"/>
  <c r="M103" i="8"/>
  <c r="L103" i="8"/>
  <c r="R103" i="8" s="1"/>
  <c r="H103" i="8"/>
  <c r="G103" i="8"/>
  <c r="F103" i="8"/>
  <c r="E103" i="8"/>
  <c r="D103" i="8"/>
  <c r="T102" i="8"/>
  <c r="R102" i="8"/>
  <c r="P102" i="8"/>
  <c r="V102" i="8" s="1"/>
  <c r="O102" i="8"/>
  <c r="U102" i="8" s="1"/>
  <c r="N102" i="8"/>
  <c r="M102" i="8"/>
  <c r="S102" i="8" s="1"/>
  <c r="L102" i="8"/>
  <c r="H102" i="8"/>
  <c r="G102" i="8"/>
  <c r="F102" i="8"/>
  <c r="E102" i="8"/>
  <c r="D102" i="8"/>
  <c r="S101" i="8"/>
  <c r="P101" i="8"/>
  <c r="V101" i="8" s="1"/>
  <c r="O101" i="8"/>
  <c r="U101" i="8" s="1"/>
  <c r="N101" i="8"/>
  <c r="T101" i="8" s="1"/>
  <c r="M101" i="8"/>
  <c r="L101" i="8"/>
  <c r="R101" i="8" s="1"/>
  <c r="H101" i="8"/>
  <c r="G101" i="8"/>
  <c r="F101" i="8"/>
  <c r="E101" i="8"/>
  <c r="D101" i="8"/>
  <c r="V100" i="8"/>
  <c r="T100" i="8"/>
  <c r="R100" i="8"/>
  <c r="P100" i="8"/>
  <c r="O100" i="8"/>
  <c r="U100" i="8" s="1"/>
  <c r="N100" i="8"/>
  <c r="M100" i="8"/>
  <c r="S100" i="8" s="1"/>
  <c r="L100" i="8"/>
  <c r="H100" i="8"/>
  <c r="G100" i="8"/>
  <c r="F100" i="8"/>
  <c r="E100" i="8"/>
  <c r="D100" i="8"/>
  <c r="U99" i="8"/>
  <c r="S99" i="8"/>
  <c r="R99" i="8"/>
  <c r="P99" i="8"/>
  <c r="V99" i="8" s="1"/>
  <c r="O99" i="8"/>
  <c r="N99" i="8"/>
  <c r="T99" i="8" s="1"/>
  <c r="M99" i="8"/>
  <c r="L99" i="8"/>
  <c r="H99" i="8"/>
  <c r="G99" i="8"/>
  <c r="F99" i="8"/>
  <c r="E99" i="8"/>
  <c r="D99" i="8"/>
  <c r="T98" i="8"/>
  <c r="R98" i="8"/>
  <c r="P98" i="8"/>
  <c r="V98" i="8" s="1"/>
  <c r="O98" i="8"/>
  <c r="U98" i="8" s="1"/>
  <c r="N98" i="8"/>
  <c r="M98" i="8"/>
  <c r="S98" i="8" s="1"/>
  <c r="L98" i="8"/>
  <c r="H98" i="8"/>
  <c r="G98" i="8"/>
  <c r="F98" i="8"/>
  <c r="E98" i="8"/>
  <c r="D98" i="8"/>
  <c r="S97" i="8"/>
  <c r="P97" i="8"/>
  <c r="V97" i="8" s="1"/>
  <c r="O97" i="8"/>
  <c r="U97" i="8" s="1"/>
  <c r="N97" i="8"/>
  <c r="T97" i="8" s="1"/>
  <c r="M97" i="8"/>
  <c r="L97" i="8"/>
  <c r="R97" i="8" s="1"/>
  <c r="H97" i="8"/>
  <c r="G97" i="8"/>
  <c r="F97" i="8"/>
  <c r="E97" i="8"/>
  <c r="D97" i="8"/>
  <c r="V96" i="8"/>
  <c r="T96" i="8"/>
  <c r="S96" i="8"/>
  <c r="P96" i="8"/>
  <c r="O96" i="8"/>
  <c r="U96" i="8" s="1"/>
  <c r="N96" i="8"/>
  <c r="M96" i="8"/>
  <c r="L96" i="8"/>
  <c r="R96" i="8" s="1"/>
  <c r="H96" i="8"/>
  <c r="G96" i="8"/>
  <c r="F96" i="8"/>
  <c r="E96" i="8"/>
  <c r="D96" i="8"/>
  <c r="V95" i="8"/>
  <c r="T95" i="8"/>
  <c r="S95" i="8"/>
  <c r="R95" i="8"/>
  <c r="P95" i="8"/>
  <c r="O95" i="8"/>
  <c r="U95" i="8" s="1"/>
  <c r="N95" i="8"/>
  <c r="M95" i="8"/>
  <c r="L95" i="8"/>
  <c r="H95" i="8"/>
  <c r="G95" i="8"/>
  <c r="F95" i="8"/>
  <c r="E95" i="8"/>
  <c r="D95" i="8"/>
  <c r="V94" i="8"/>
  <c r="U94" i="8"/>
  <c r="S94" i="8"/>
  <c r="R94" i="8"/>
  <c r="P94" i="8"/>
  <c r="O94" i="8"/>
  <c r="N94" i="8"/>
  <c r="T94" i="8" s="1"/>
  <c r="M94" i="8"/>
  <c r="L94" i="8"/>
  <c r="H94" i="8"/>
  <c r="G94" i="8"/>
  <c r="F94" i="8"/>
  <c r="E94" i="8"/>
  <c r="D94" i="8"/>
  <c r="V93" i="8"/>
  <c r="U93" i="8"/>
  <c r="T93" i="8"/>
  <c r="R93" i="8"/>
  <c r="P93" i="8"/>
  <c r="O93" i="8"/>
  <c r="N93" i="8"/>
  <c r="M93" i="8"/>
  <c r="S93" i="8" s="1"/>
  <c r="L93" i="8"/>
  <c r="H93" i="8"/>
  <c r="G93" i="8"/>
  <c r="F93" i="8"/>
  <c r="E93" i="8"/>
  <c r="D93" i="8"/>
  <c r="U92" i="8"/>
  <c r="T92" i="8"/>
  <c r="S92" i="8"/>
  <c r="P92" i="8"/>
  <c r="V92" i="8" s="1"/>
  <c r="O92" i="8"/>
  <c r="N92" i="8"/>
  <c r="M92" i="8"/>
  <c r="L92" i="8"/>
  <c r="R92" i="8" s="1"/>
  <c r="H92" i="8"/>
  <c r="G92" i="8"/>
  <c r="F92" i="8"/>
  <c r="E92" i="8"/>
  <c r="D92" i="8"/>
  <c r="V91" i="8"/>
  <c r="T91" i="8"/>
  <c r="S91" i="8"/>
  <c r="R91" i="8"/>
  <c r="P91" i="8"/>
  <c r="O91" i="8"/>
  <c r="U91" i="8" s="1"/>
  <c r="N91" i="8"/>
  <c r="M91" i="8"/>
  <c r="L91" i="8"/>
  <c r="H91" i="8"/>
  <c r="G91" i="8"/>
  <c r="F91" i="8"/>
  <c r="E91" i="8"/>
  <c r="D91" i="8"/>
  <c r="V90" i="8"/>
  <c r="U90" i="8"/>
  <c r="S90" i="8"/>
  <c r="R90" i="8"/>
  <c r="P90" i="8"/>
  <c r="O90" i="8"/>
  <c r="N90" i="8"/>
  <c r="T90" i="8" s="1"/>
  <c r="M90" i="8"/>
  <c r="L90" i="8"/>
  <c r="H90" i="8"/>
  <c r="G90" i="8"/>
  <c r="F90" i="8"/>
  <c r="E90" i="8"/>
  <c r="D90" i="8"/>
  <c r="V89" i="8"/>
  <c r="U89" i="8"/>
  <c r="T89" i="8"/>
  <c r="R89" i="8"/>
  <c r="P89" i="8"/>
  <c r="O89" i="8"/>
  <c r="N89" i="8"/>
  <c r="M89" i="8"/>
  <c r="S89" i="8" s="1"/>
  <c r="L89" i="8"/>
  <c r="H89" i="8"/>
  <c r="G89" i="8"/>
  <c r="F89" i="8"/>
  <c r="E89" i="8"/>
  <c r="D89" i="8"/>
  <c r="U88" i="8"/>
  <c r="T88" i="8"/>
  <c r="S88" i="8"/>
  <c r="P88" i="8"/>
  <c r="V88" i="8" s="1"/>
  <c r="O88" i="8"/>
  <c r="N88" i="8"/>
  <c r="M88" i="8"/>
  <c r="L88" i="8"/>
  <c r="R88" i="8" s="1"/>
  <c r="H88" i="8"/>
  <c r="G88" i="8"/>
  <c r="F88" i="8"/>
  <c r="E88" i="8"/>
  <c r="D88" i="8"/>
  <c r="V87" i="8"/>
  <c r="T87" i="8"/>
  <c r="S87" i="8"/>
  <c r="R87" i="8"/>
  <c r="P87" i="8"/>
  <c r="O87" i="8"/>
  <c r="U87" i="8" s="1"/>
  <c r="N87" i="8"/>
  <c r="M87" i="8"/>
  <c r="L87" i="8"/>
  <c r="H87" i="8"/>
  <c r="G87" i="8"/>
  <c r="F87" i="8"/>
  <c r="E87" i="8"/>
  <c r="D87" i="8"/>
  <c r="V86" i="8"/>
  <c r="U86" i="8"/>
  <c r="S86" i="8"/>
  <c r="R86" i="8"/>
  <c r="P86" i="8"/>
  <c r="O86" i="8"/>
  <c r="N86" i="8"/>
  <c r="T86" i="8" s="1"/>
  <c r="M86" i="8"/>
  <c r="L86" i="8"/>
  <c r="H86" i="8"/>
  <c r="G86" i="8"/>
  <c r="F86" i="8"/>
  <c r="E86" i="8"/>
  <c r="D86" i="8"/>
  <c r="V85" i="8"/>
  <c r="U85" i="8"/>
  <c r="T85" i="8"/>
  <c r="R85" i="8"/>
  <c r="P85" i="8"/>
  <c r="O85" i="8"/>
  <c r="N85" i="8"/>
  <c r="M85" i="8"/>
  <c r="S85" i="8" s="1"/>
  <c r="L85" i="8"/>
  <c r="H85" i="8"/>
  <c r="G85" i="8"/>
  <c r="F85" i="8"/>
  <c r="E85" i="8"/>
  <c r="D85" i="8"/>
  <c r="U84" i="8"/>
  <c r="T84" i="8"/>
  <c r="S84" i="8"/>
  <c r="P84" i="8"/>
  <c r="V84" i="8" s="1"/>
  <c r="O84" i="8"/>
  <c r="N84" i="8"/>
  <c r="M84" i="8"/>
  <c r="L84" i="8"/>
  <c r="R84" i="8" s="1"/>
  <c r="H84" i="8"/>
  <c r="G84" i="8"/>
  <c r="F84" i="8"/>
  <c r="E84" i="8"/>
  <c r="D84" i="8"/>
  <c r="V83" i="8"/>
  <c r="T83" i="8"/>
  <c r="S83" i="8"/>
  <c r="R83" i="8"/>
  <c r="P83" i="8"/>
  <c r="O83" i="8"/>
  <c r="U83" i="8" s="1"/>
  <c r="N83" i="8"/>
  <c r="M83" i="8"/>
  <c r="L83" i="8"/>
  <c r="H83" i="8"/>
  <c r="G83" i="8"/>
  <c r="F83" i="8"/>
  <c r="E83" i="8"/>
  <c r="D83" i="8"/>
  <c r="V82" i="8"/>
  <c r="U82" i="8"/>
  <c r="S82" i="8"/>
  <c r="R82" i="8"/>
  <c r="P82" i="8"/>
  <c r="O82" i="8"/>
  <c r="N82" i="8"/>
  <c r="T82" i="8" s="1"/>
  <c r="M82" i="8"/>
  <c r="L82" i="8"/>
  <c r="H82" i="8"/>
  <c r="G82" i="8"/>
  <c r="F82" i="8"/>
  <c r="E82" i="8"/>
  <c r="D82" i="8"/>
  <c r="V81" i="8"/>
  <c r="U81" i="8"/>
  <c r="T81" i="8"/>
  <c r="R81" i="8"/>
  <c r="P81" i="8"/>
  <c r="O81" i="8"/>
  <c r="N81" i="8"/>
  <c r="M81" i="8"/>
  <c r="S81" i="8" s="1"/>
  <c r="L81" i="8"/>
  <c r="H81" i="8"/>
  <c r="G81" i="8"/>
  <c r="F81" i="8"/>
  <c r="E81" i="8"/>
  <c r="D81" i="8"/>
  <c r="U80" i="8"/>
  <c r="T80" i="8"/>
  <c r="S80" i="8"/>
  <c r="P80" i="8"/>
  <c r="V80" i="8" s="1"/>
  <c r="O80" i="8"/>
  <c r="N80" i="8"/>
  <c r="M80" i="8"/>
  <c r="L80" i="8"/>
  <c r="R80" i="8" s="1"/>
  <c r="H80" i="8"/>
  <c r="G80" i="8"/>
  <c r="F80" i="8"/>
  <c r="E80" i="8"/>
  <c r="D80" i="8"/>
  <c r="V79" i="8"/>
  <c r="T79" i="8"/>
  <c r="S79" i="8"/>
  <c r="P79" i="8"/>
  <c r="O79" i="8"/>
  <c r="U79" i="8" s="1"/>
  <c r="N79" i="8"/>
  <c r="M79" i="8"/>
  <c r="L79" i="8"/>
  <c r="H79" i="8"/>
  <c r="G79" i="8"/>
  <c r="F79" i="8"/>
  <c r="E79" i="8"/>
  <c r="D79" i="8"/>
  <c r="R79" i="8" s="1"/>
  <c r="V78" i="8"/>
  <c r="U78" i="8"/>
  <c r="S78" i="8"/>
  <c r="R78" i="8"/>
  <c r="P78" i="8"/>
  <c r="O78" i="8"/>
  <c r="N78" i="8"/>
  <c r="T78" i="8" s="1"/>
  <c r="M78" i="8"/>
  <c r="L78" i="8"/>
  <c r="H78" i="8"/>
  <c r="G78" i="8"/>
  <c r="F78" i="8"/>
  <c r="E78" i="8"/>
  <c r="D78" i="8"/>
  <c r="V77" i="8"/>
  <c r="U77" i="8"/>
  <c r="T77" i="8"/>
  <c r="R77" i="8"/>
  <c r="P77" i="8"/>
  <c r="O77" i="8"/>
  <c r="N77" i="8"/>
  <c r="M77" i="8"/>
  <c r="S77" i="8" s="1"/>
  <c r="L77" i="8"/>
  <c r="H77" i="8"/>
  <c r="G77" i="8"/>
  <c r="F77" i="8"/>
  <c r="E77" i="8"/>
  <c r="D77" i="8"/>
  <c r="U76" i="8"/>
  <c r="T76" i="8"/>
  <c r="S76" i="8"/>
  <c r="P76" i="8"/>
  <c r="V76" i="8" s="1"/>
  <c r="O76" i="8"/>
  <c r="N76" i="8"/>
  <c r="M76" i="8"/>
  <c r="L76" i="8"/>
  <c r="R76" i="8" s="1"/>
  <c r="H76" i="8"/>
  <c r="G76" i="8"/>
  <c r="F76" i="8"/>
  <c r="E76" i="8"/>
  <c r="D76" i="8"/>
  <c r="V75" i="8"/>
  <c r="T75" i="8"/>
  <c r="S75" i="8"/>
  <c r="P75" i="8"/>
  <c r="O75" i="8"/>
  <c r="U75" i="8" s="1"/>
  <c r="N75" i="8"/>
  <c r="M75" i="8"/>
  <c r="L75" i="8"/>
  <c r="H75" i="8"/>
  <c r="G75" i="8"/>
  <c r="F75" i="8"/>
  <c r="E75" i="8"/>
  <c r="D75" i="8"/>
  <c r="R75" i="8" s="1"/>
  <c r="V74" i="8"/>
  <c r="U74" i="8"/>
  <c r="S74" i="8"/>
  <c r="R74" i="8"/>
  <c r="P74" i="8"/>
  <c r="O74" i="8"/>
  <c r="N74" i="8"/>
  <c r="T74" i="8" s="1"/>
  <c r="M74" i="8"/>
  <c r="L74" i="8"/>
  <c r="H74" i="8"/>
  <c r="G74" i="8"/>
  <c r="F74" i="8"/>
  <c r="E74" i="8"/>
  <c r="D74" i="8"/>
  <c r="V73" i="8"/>
  <c r="U73" i="8"/>
  <c r="T73" i="8"/>
  <c r="R73" i="8"/>
  <c r="P73" i="8"/>
  <c r="O73" i="8"/>
  <c r="N73" i="8"/>
  <c r="M73" i="8"/>
  <c r="S73" i="8" s="1"/>
  <c r="L73" i="8"/>
  <c r="H73" i="8"/>
  <c r="G73" i="8"/>
  <c r="F73" i="8"/>
  <c r="E73" i="8"/>
  <c r="D73" i="8"/>
  <c r="U72" i="8"/>
  <c r="T72" i="8"/>
  <c r="S72" i="8"/>
  <c r="P72" i="8"/>
  <c r="V72" i="8" s="1"/>
  <c r="O72" i="8"/>
  <c r="N72" i="8"/>
  <c r="M72" i="8"/>
  <c r="L72" i="8"/>
  <c r="R72" i="8" s="1"/>
  <c r="H72" i="8"/>
  <c r="G72" i="8"/>
  <c r="F72" i="8"/>
  <c r="E72" i="8"/>
  <c r="D72" i="8"/>
  <c r="V71" i="8"/>
  <c r="T71" i="8"/>
  <c r="S71" i="8"/>
  <c r="R71" i="8"/>
  <c r="P71" i="8"/>
  <c r="O71" i="8"/>
  <c r="U71" i="8" s="1"/>
  <c r="N71" i="8"/>
  <c r="M71" i="8"/>
  <c r="L71" i="8"/>
  <c r="H71" i="8"/>
  <c r="G71" i="8"/>
  <c r="F71" i="8"/>
  <c r="E71" i="8"/>
  <c r="D71" i="8"/>
  <c r="V70" i="8"/>
  <c r="U70" i="8"/>
  <c r="S70" i="8"/>
  <c r="R70" i="8"/>
  <c r="P70" i="8"/>
  <c r="O70" i="8"/>
  <c r="N70" i="8"/>
  <c r="T70" i="8" s="1"/>
  <c r="M70" i="8"/>
  <c r="L70" i="8"/>
  <c r="H70" i="8"/>
  <c r="G70" i="8"/>
  <c r="F70" i="8"/>
  <c r="E70" i="8"/>
  <c r="D70" i="8"/>
  <c r="V69" i="8"/>
  <c r="U69" i="8"/>
  <c r="T69" i="8"/>
  <c r="R69" i="8"/>
  <c r="P69" i="8"/>
  <c r="O69" i="8"/>
  <c r="N69" i="8"/>
  <c r="M69" i="8"/>
  <c r="S69" i="8" s="1"/>
  <c r="L69" i="8"/>
  <c r="H69" i="8"/>
  <c r="G69" i="8"/>
  <c r="F69" i="8"/>
  <c r="E69" i="8"/>
  <c r="D69" i="8"/>
  <c r="U68" i="8"/>
  <c r="T68" i="8"/>
  <c r="S68" i="8"/>
  <c r="P68" i="8"/>
  <c r="V68" i="8" s="1"/>
  <c r="O68" i="8"/>
  <c r="N68" i="8"/>
  <c r="M68" i="8"/>
  <c r="L68" i="8"/>
  <c r="R68" i="8" s="1"/>
  <c r="H68" i="8"/>
  <c r="G68" i="8"/>
  <c r="F68" i="8"/>
  <c r="E68" i="8"/>
  <c r="D68" i="8"/>
  <c r="V67" i="8"/>
  <c r="T67" i="8"/>
  <c r="S67" i="8"/>
  <c r="R67" i="8"/>
  <c r="P67" i="8"/>
  <c r="O67" i="8"/>
  <c r="U67" i="8" s="1"/>
  <c r="N67" i="8"/>
  <c r="M67" i="8"/>
  <c r="L67" i="8"/>
  <c r="H67" i="8"/>
  <c r="G67" i="8"/>
  <c r="F67" i="8"/>
  <c r="E67" i="8"/>
  <c r="D67" i="8"/>
  <c r="V66" i="8"/>
  <c r="U66" i="8"/>
  <c r="S66" i="8"/>
  <c r="R66" i="8"/>
  <c r="P66" i="8"/>
  <c r="O66" i="8"/>
  <c r="N66" i="8"/>
  <c r="T66" i="8" s="1"/>
  <c r="M66" i="8"/>
  <c r="L66" i="8"/>
  <c r="H66" i="8"/>
  <c r="G66" i="8"/>
  <c r="F66" i="8"/>
  <c r="E66" i="8"/>
  <c r="D66" i="8"/>
  <c r="T65" i="8"/>
  <c r="R65" i="8"/>
  <c r="P65" i="8"/>
  <c r="V65" i="8" s="1"/>
  <c r="O65" i="8"/>
  <c r="U65" i="8" s="1"/>
  <c r="N65" i="8"/>
  <c r="M65" i="8"/>
  <c r="S65" i="8" s="1"/>
  <c r="L65" i="8"/>
  <c r="H65" i="8"/>
  <c r="G65" i="8"/>
  <c r="F65" i="8"/>
  <c r="E65" i="8"/>
  <c r="D65" i="8"/>
  <c r="S64" i="8"/>
  <c r="P64" i="8"/>
  <c r="V64" i="8" s="1"/>
  <c r="O64" i="8"/>
  <c r="U64" i="8" s="1"/>
  <c r="N64" i="8"/>
  <c r="T64" i="8" s="1"/>
  <c r="M64" i="8"/>
  <c r="L64" i="8"/>
  <c r="R64" i="8" s="1"/>
  <c r="H64" i="8"/>
  <c r="G64" i="8"/>
  <c r="F64" i="8"/>
  <c r="E64" i="8"/>
  <c r="D64" i="8"/>
  <c r="V63" i="8"/>
  <c r="S63" i="8"/>
  <c r="R63" i="8"/>
  <c r="P63" i="8"/>
  <c r="O63" i="8"/>
  <c r="N63" i="8"/>
  <c r="T63" i="8" s="1"/>
  <c r="M63" i="8"/>
  <c r="L63" i="8"/>
  <c r="H63" i="8"/>
  <c r="G63" i="8"/>
  <c r="F63" i="8"/>
  <c r="E63" i="8"/>
  <c r="D63" i="8"/>
  <c r="U62" i="8"/>
  <c r="S62" i="8"/>
  <c r="P62" i="8"/>
  <c r="V62" i="8" s="1"/>
  <c r="O62" i="8"/>
  <c r="N62" i="8"/>
  <c r="T62" i="8" s="1"/>
  <c r="M62" i="8"/>
  <c r="L62" i="8"/>
  <c r="R62" i="8" s="1"/>
  <c r="H62" i="8"/>
  <c r="G62" i="8"/>
  <c r="F62" i="8"/>
  <c r="E62" i="8"/>
  <c r="D62" i="8"/>
  <c r="T61" i="8"/>
  <c r="P61" i="8"/>
  <c r="O61" i="8"/>
  <c r="N61" i="8"/>
  <c r="M61" i="8"/>
  <c r="M135" i="8" s="1"/>
  <c r="L61" i="8"/>
  <c r="R61" i="8" s="1"/>
  <c r="H61" i="8"/>
  <c r="G61" i="8"/>
  <c r="F61" i="8"/>
  <c r="E61" i="8"/>
  <c r="D61" i="8"/>
  <c r="S60" i="8"/>
  <c r="P60" i="8"/>
  <c r="V60" i="8" s="1"/>
  <c r="O60" i="8"/>
  <c r="U60" i="8" s="1"/>
  <c r="N60" i="8"/>
  <c r="T60" i="8" s="1"/>
  <c r="M60" i="8"/>
  <c r="L60" i="8"/>
  <c r="H60" i="8"/>
  <c r="G60" i="8"/>
  <c r="F60" i="8"/>
  <c r="E60" i="8"/>
  <c r="D60" i="8"/>
  <c r="T58" i="8"/>
  <c r="P58" i="8"/>
  <c r="V58" i="8" s="1"/>
  <c r="O58" i="8"/>
  <c r="U58" i="8" s="1"/>
  <c r="N58" i="8"/>
  <c r="M58" i="8"/>
  <c r="L58" i="8"/>
  <c r="R58" i="8" s="1"/>
  <c r="H58" i="8"/>
  <c r="G58" i="8"/>
  <c r="F58" i="8"/>
  <c r="E58" i="8"/>
  <c r="D58" i="8"/>
  <c r="S57" i="8"/>
  <c r="P57" i="8"/>
  <c r="V57" i="8" s="1"/>
  <c r="O57" i="8"/>
  <c r="U57" i="8" s="1"/>
  <c r="N57" i="8"/>
  <c r="T57" i="8" s="1"/>
  <c r="M57" i="8"/>
  <c r="L57" i="8"/>
  <c r="R57" i="8" s="1"/>
  <c r="H57" i="8"/>
  <c r="G57" i="8"/>
  <c r="F57" i="8"/>
  <c r="E57" i="8"/>
  <c r="D57" i="8"/>
  <c r="V56" i="8"/>
  <c r="T56" i="8"/>
  <c r="R56" i="8"/>
  <c r="P56" i="8"/>
  <c r="O56" i="8"/>
  <c r="U56" i="8" s="1"/>
  <c r="N56" i="8"/>
  <c r="M56" i="8"/>
  <c r="S56" i="8" s="1"/>
  <c r="L56" i="8"/>
  <c r="H56" i="8"/>
  <c r="H17" i="8" s="1"/>
  <c r="G56" i="8"/>
  <c r="F56" i="8"/>
  <c r="E56" i="8"/>
  <c r="D56" i="8"/>
  <c r="U55" i="8"/>
  <c r="R55" i="8"/>
  <c r="P55" i="8"/>
  <c r="V55" i="8" s="1"/>
  <c r="O55" i="8"/>
  <c r="N55" i="8"/>
  <c r="T55" i="8" s="1"/>
  <c r="M55" i="8"/>
  <c r="S55" i="8" s="1"/>
  <c r="L55" i="8"/>
  <c r="H55" i="8"/>
  <c r="G55" i="8"/>
  <c r="F55" i="8"/>
  <c r="E55" i="8"/>
  <c r="D55" i="8"/>
  <c r="T54" i="8"/>
  <c r="P54" i="8"/>
  <c r="V54" i="8" s="1"/>
  <c r="O54" i="8"/>
  <c r="O15" i="8" s="1"/>
  <c r="U15" i="8" s="1"/>
  <c r="N54" i="8"/>
  <c r="M54" i="8"/>
  <c r="S54" i="8" s="1"/>
  <c r="L54" i="8"/>
  <c r="H54" i="8"/>
  <c r="H15" i="8" s="1"/>
  <c r="G54" i="8"/>
  <c r="F54" i="8"/>
  <c r="E54" i="8"/>
  <c r="D54" i="8"/>
  <c r="R54" i="8" s="1"/>
  <c r="S53" i="8"/>
  <c r="P53" i="8"/>
  <c r="V53" i="8" s="1"/>
  <c r="O53" i="8"/>
  <c r="U53" i="8" s="1"/>
  <c r="N53" i="8"/>
  <c r="T53" i="8" s="1"/>
  <c r="M53" i="8"/>
  <c r="L53" i="8"/>
  <c r="R53" i="8" s="1"/>
  <c r="H53" i="8"/>
  <c r="G53" i="8"/>
  <c r="F53" i="8"/>
  <c r="E53" i="8"/>
  <c r="E14" i="8" s="1"/>
  <c r="D14" i="8" s="1"/>
  <c r="D53" i="8"/>
  <c r="V52" i="8"/>
  <c r="S52" i="8"/>
  <c r="R52" i="8"/>
  <c r="P52" i="8"/>
  <c r="O52" i="8"/>
  <c r="U52" i="8" s="1"/>
  <c r="N52" i="8"/>
  <c r="T52" i="8" s="1"/>
  <c r="M52" i="8"/>
  <c r="L52" i="8"/>
  <c r="H52" i="8"/>
  <c r="G52" i="8"/>
  <c r="F52" i="8"/>
  <c r="E52" i="8"/>
  <c r="D52" i="8"/>
  <c r="U51" i="8"/>
  <c r="S51" i="8"/>
  <c r="P51" i="8"/>
  <c r="P10" i="8" s="1"/>
  <c r="V10" i="8" s="1"/>
  <c r="O51" i="8"/>
  <c r="N51" i="8"/>
  <c r="T51" i="8" s="1"/>
  <c r="M51" i="8"/>
  <c r="L51" i="8"/>
  <c r="R51" i="8" s="1"/>
  <c r="H51" i="8"/>
  <c r="G51" i="8"/>
  <c r="F51" i="8"/>
  <c r="E51" i="8"/>
  <c r="E10" i="8" s="1"/>
  <c r="D10" i="8" s="1"/>
  <c r="D51" i="8"/>
  <c r="T50" i="8"/>
  <c r="P50" i="8"/>
  <c r="V50" i="8" s="1"/>
  <c r="O50" i="8"/>
  <c r="U50" i="8" s="1"/>
  <c r="N50" i="8"/>
  <c r="M50" i="8"/>
  <c r="S50" i="8" s="1"/>
  <c r="L50" i="8"/>
  <c r="R50" i="8" s="1"/>
  <c r="H50" i="8"/>
  <c r="G50" i="8"/>
  <c r="F50" i="8"/>
  <c r="E50" i="8"/>
  <c r="D50" i="8"/>
  <c r="S49" i="8"/>
  <c r="P49" i="8"/>
  <c r="V49" i="8" s="1"/>
  <c r="O49" i="8"/>
  <c r="U49" i="8" s="1"/>
  <c r="N49" i="8"/>
  <c r="T49" i="8" s="1"/>
  <c r="M49" i="8"/>
  <c r="L49" i="8"/>
  <c r="R49" i="8" s="1"/>
  <c r="H49" i="8"/>
  <c r="G49" i="8"/>
  <c r="F49" i="8"/>
  <c r="E49" i="8"/>
  <c r="D49" i="8"/>
  <c r="V48" i="8"/>
  <c r="T48" i="8"/>
  <c r="R48" i="8"/>
  <c r="P48" i="8"/>
  <c r="O48" i="8"/>
  <c r="U48" i="8" s="1"/>
  <c r="N48" i="8"/>
  <c r="M48" i="8"/>
  <c r="S48" i="8" s="1"/>
  <c r="L48" i="8"/>
  <c r="H48" i="8"/>
  <c r="G48" i="8"/>
  <c r="F48" i="8"/>
  <c r="F7" i="8" s="1"/>
  <c r="E48" i="8"/>
  <c r="D48" i="8"/>
  <c r="U47" i="8"/>
  <c r="R47" i="8"/>
  <c r="P47" i="8"/>
  <c r="V47" i="8" s="1"/>
  <c r="O47" i="8"/>
  <c r="N47" i="8"/>
  <c r="T47" i="8" s="1"/>
  <c r="M47" i="8"/>
  <c r="S47" i="8" s="1"/>
  <c r="L47" i="8"/>
  <c r="H47" i="8"/>
  <c r="G47" i="8"/>
  <c r="G59" i="8" s="1"/>
  <c r="F47" i="8"/>
  <c r="E47" i="8"/>
  <c r="D47" i="8"/>
  <c r="T46" i="8"/>
  <c r="R46" i="8"/>
  <c r="P46" i="8"/>
  <c r="P59" i="8" s="1"/>
  <c r="O46" i="8"/>
  <c r="O5" i="8" s="1"/>
  <c r="N46" i="8"/>
  <c r="M46" i="8"/>
  <c r="S46" i="8" s="1"/>
  <c r="L46" i="8"/>
  <c r="H46" i="8"/>
  <c r="H5" i="8" s="1"/>
  <c r="G46" i="8"/>
  <c r="F46" i="8"/>
  <c r="F59" i="8" s="1"/>
  <c r="E46" i="8"/>
  <c r="E59" i="8" s="1"/>
  <c r="D46" i="8"/>
  <c r="P45" i="8"/>
  <c r="V45" i="8" s="1"/>
  <c r="O45" i="8"/>
  <c r="U45" i="8" s="1"/>
  <c r="N45" i="8"/>
  <c r="T45" i="8" s="1"/>
  <c r="M45" i="8"/>
  <c r="L45" i="8"/>
  <c r="R45" i="8" s="1"/>
  <c r="H45" i="8"/>
  <c r="G45" i="8"/>
  <c r="F45" i="8"/>
  <c r="E45" i="8"/>
  <c r="S45" i="8" s="1"/>
  <c r="D45" i="8"/>
  <c r="T43" i="8"/>
  <c r="P43" i="8"/>
  <c r="V43" i="8" s="1"/>
  <c r="O43" i="8"/>
  <c r="O19" i="8" s="1"/>
  <c r="U19" i="8" s="1"/>
  <c r="N43" i="8"/>
  <c r="M43" i="8"/>
  <c r="S43" i="8" s="1"/>
  <c r="L43" i="8"/>
  <c r="H43" i="8"/>
  <c r="H19" i="8" s="1"/>
  <c r="G43" i="8"/>
  <c r="F43" i="8"/>
  <c r="F19" i="8" s="1"/>
  <c r="E43" i="8"/>
  <c r="D43" i="8"/>
  <c r="R43" i="8" s="1"/>
  <c r="S42" i="8"/>
  <c r="P42" i="8"/>
  <c r="V42" i="8" s="1"/>
  <c r="O42" i="8"/>
  <c r="U42" i="8" s="1"/>
  <c r="N42" i="8"/>
  <c r="T42" i="8" s="1"/>
  <c r="M42" i="8"/>
  <c r="L42" i="8"/>
  <c r="R42" i="8" s="1"/>
  <c r="H42" i="8"/>
  <c r="G42" i="8"/>
  <c r="F42" i="8"/>
  <c r="E42" i="8"/>
  <c r="E18" i="8" s="1"/>
  <c r="D18" i="8" s="1"/>
  <c r="D42" i="8"/>
  <c r="V41" i="8"/>
  <c r="S41" i="8"/>
  <c r="R41" i="8"/>
  <c r="P41" i="8"/>
  <c r="O41" i="8"/>
  <c r="U41" i="8" s="1"/>
  <c r="N41" i="8"/>
  <c r="T41" i="8" s="1"/>
  <c r="M41" i="8"/>
  <c r="L41" i="8"/>
  <c r="H41" i="8"/>
  <c r="G41" i="8"/>
  <c r="F41" i="8"/>
  <c r="E41" i="8"/>
  <c r="D41" i="8"/>
  <c r="U40" i="8"/>
  <c r="S40" i="8"/>
  <c r="P40" i="8"/>
  <c r="P16" i="8" s="1"/>
  <c r="V16" i="8" s="1"/>
  <c r="O40" i="8"/>
  <c r="N40" i="8"/>
  <c r="T40" i="8" s="1"/>
  <c r="M40" i="8"/>
  <c r="L40" i="8"/>
  <c r="R40" i="8" s="1"/>
  <c r="H40" i="8"/>
  <c r="G40" i="8"/>
  <c r="G16" i="8" s="1"/>
  <c r="F40" i="8"/>
  <c r="E40" i="8"/>
  <c r="E16" i="8" s="1"/>
  <c r="D16" i="8" s="1"/>
  <c r="D40" i="8"/>
  <c r="T39" i="8"/>
  <c r="P39" i="8"/>
  <c r="V39" i="8" s="1"/>
  <c r="O39" i="8"/>
  <c r="U39" i="8" s="1"/>
  <c r="N39" i="8"/>
  <c r="M39" i="8"/>
  <c r="S39" i="8" s="1"/>
  <c r="L39" i="8"/>
  <c r="R39" i="8" s="1"/>
  <c r="H39" i="8"/>
  <c r="G39" i="8"/>
  <c r="F39" i="8"/>
  <c r="E39" i="8"/>
  <c r="D39" i="8"/>
  <c r="S38" i="8"/>
  <c r="P38" i="8"/>
  <c r="V38" i="8" s="1"/>
  <c r="O38" i="8"/>
  <c r="U38" i="8" s="1"/>
  <c r="N38" i="8"/>
  <c r="T38" i="8" s="1"/>
  <c r="M38" i="8"/>
  <c r="L38" i="8"/>
  <c r="R38" i="8" s="1"/>
  <c r="H38" i="8"/>
  <c r="G38" i="8"/>
  <c r="F38" i="8"/>
  <c r="E38" i="8"/>
  <c r="D38" i="8"/>
  <c r="V37" i="8"/>
  <c r="T37" i="8"/>
  <c r="R37" i="8"/>
  <c r="P37" i="8"/>
  <c r="O37" i="8"/>
  <c r="U37" i="8" s="1"/>
  <c r="N37" i="8"/>
  <c r="M37" i="8"/>
  <c r="S37" i="8" s="1"/>
  <c r="L37" i="8"/>
  <c r="H37" i="8"/>
  <c r="G37" i="8"/>
  <c r="F37" i="8"/>
  <c r="F11" i="8" s="1"/>
  <c r="E37" i="8"/>
  <c r="D37" i="8"/>
  <c r="U36" i="8"/>
  <c r="R36" i="8"/>
  <c r="P36" i="8"/>
  <c r="V36" i="8" s="1"/>
  <c r="O36" i="8"/>
  <c r="N36" i="8"/>
  <c r="T36" i="8" s="1"/>
  <c r="M36" i="8"/>
  <c r="S36" i="8" s="1"/>
  <c r="L36" i="8"/>
  <c r="H36" i="8"/>
  <c r="G36" i="8"/>
  <c r="F36" i="8"/>
  <c r="E36" i="8"/>
  <c r="D36" i="8"/>
  <c r="T35" i="8"/>
  <c r="R35" i="8"/>
  <c r="P35" i="8"/>
  <c r="V35" i="8" s="1"/>
  <c r="O35" i="8"/>
  <c r="U35" i="8" s="1"/>
  <c r="N35" i="8"/>
  <c r="M35" i="8"/>
  <c r="S35" i="8" s="1"/>
  <c r="L35" i="8"/>
  <c r="H35" i="8"/>
  <c r="H9" i="8" s="1"/>
  <c r="G35" i="8"/>
  <c r="F35" i="8"/>
  <c r="F9" i="8" s="1"/>
  <c r="E35" i="8"/>
  <c r="D35" i="8"/>
  <c r="S34" i="8"/>
  <c r="P34" i="8"/>
  <c r="V34" i="8" s="1"/>
  <c r="O34" i="8"/>
  <c r="U34" i="8" s="1"/>
  <c r="N34" i="8"/>
  <c r="N8" i="8" s="1"/>
  <c r="T8" i="8" s="1"/>
  <c r="M34" i="8"/>
  <c r="L34" i="8"/>
  <c r="R34" i="8" s="1"/>
  <c r="H34" i="8"/>
  <c r="G34" i="8"/>
  <c r="G8" i="8" s="1"/>
  <c r="F34" i="8"/>
  <c r="E34" i="8"/>
  <c r="D34" i="8"/>
  <c r="V33" i="8"/>
  <c r="S33" i="8"/>
  <c r="R33" i="8"/>
  <c r="P33" i="8"/>
  <c r="O33" i="8"/>
  <c r="U33" i="8" s="1"/>
  <c r="N33" i="8"/>
  <c r="T33" i="8" s="1"/>
  <c r="M33" i="8"/>
  <c r="L33" i="8"/>
  <c r="H33" i="8"/>
  <c r="G33" i="8"/>
  <c r="F33" i="8"/>
  <c r="E33" i="8"/>
  <c r="D33" i="8"/>
  <c r="U32" i="8"/>
  <c r="S32" i="8"/>
  <c r="P32" i="8"/>
  <c r="V32" i="8" s="1"/>
  <c r="O32" i="8"/>
  <c r="N32" i="8"/>
  <c r="T32" i="8" s="1"/>
  <c r="M32" i="8"/>
  <c r="L32" i="8"/>
  <c r="R32" i="8" s="1"/>
  <c r="H32" i="8"/>
  <c r="G32" i="8"/>
  <c r="G44" i="8" s="1"/>
  <c r="F32" i="8"/>
  <c r="F44" i="8" s="1"/>
  <c r="E32" i="8"/>
  <c r="E44" i="8" s="1"/>
  <c r="D32" i="8"/>
  <c r="T31" i="8"/>
  <c r="P31" i="8"/>
  <c r="V31" i="8" s="1"/>
  <c r="O31" i="8"/>
  <c r="U31" i="8" s="1"/>
  <c r="N31" i="8"/>
  <c r="M31" i="8"/>
  <c r="S31" i="8" s="1"/>
  <c r="L31" i="8"/>
  <c r="R31" i="8" s="1"/>
  <c r="H31" i="8"/>
  <c r="G31" i="8"/>
  <c r="F31" i="8"/>
  <c r="E31" i="8"/>
  <c r="D31" i="8"/>
  <c r="U29" i="8"/>
  <c r="P29" i="8"/>
  <c r="V29" i="8" s="1"/>
  <c r="O29" i="8"/>
  <c r="N29" i="8"/>
  <c r="T29" i="8" s="1"/>
  <c r="M29" i="8"/>
  <c r="L29" i="8" s="1"/>
  <c r="R29" i="8" s="1"/>
  <c r="H29" i="8"/>
  <c r="G29" i="8"/>
  <c r="F29" i="8"/>
  <c r="E29" i="8"/>
  <c r="T28" i="8"/>
  <c r="P28" i="8"/>
  <c r="V28" i="8" s="1"/>
  <c r="O28" i="8"/>
  <c r="U28" i="8" s="1"/>
  <c r="N28" i="8"/>
  <c r="M28" i="8"/>
  <c r="S28" i="8" s="1"/>
  <c r="L28" i="8"/>
  <c r="R28" i="8" s="1"/>
  <c r="H28" i="8"/>
  <c r="G28" i="8"/>
  <c r="F28" i="8"/>
  <c r="E28" i="8"/>
  <c r="D28" i="8" s="1"/>
  <c r="S27" i="8"/>
  <c r="P27" i="8"/>
  <c r="V27" i="8" s="1"/>
  <c r="O27" i="8"/>
  <c r="U27" i="8" s="1"/>
  <c r="N27" i="8"/>
  <c r="T27" i="8" s="1"/>
  <c r="M27" i="8"/>
  <c r="H27" i="8"/>
  <c r="G27" i="8"/>
  <c r="F27" i="8"/>
  <c r="E27" i="8"/>
  <c r="D27" i="8"/>
  <c r="V26" i="8"/>
  <c r="T26" i="8"/>
  <c r="P26" i="8"/>
  <c r="O26" i="8"/>
  <c r="U26" i="8" s="1"/>
  <c r="N26" i="8"/>
  <c r="M26" i="8"/>
  <c r="L26" i="8" s="1"/>
  <c r="R26" i="8" s="1"/>
  <c r="H26" i="8"/>
  <c r="G26" i="8"/>
  <c r="D26" i="8" s="1"/>
  <c r="F26" i="8"/>
  <c r="E26" i="8"/>
  <c r="U25" i="8"/>
  <c r="S25" i="8"/>
  <c r="P25" i="8"/>
  <c r="V25" i="8" s="1"/>
  <c r="O25" i="8"/>
  <c r="N25" i="8"/>
  <c r="T25" i="8" s="1"/>
  <c r="M25" i="8"/>
  <c r="H25" i="8"/>
  <c r="G25" i="8"/>
  <c r="F25" i="8"/>
  <c r="E25" i="8"/>
  <c r="T24" i="8"/>
  <c r="P24" i="8"/>
  <c r="V24" i="8" s="1"/>
  <c r="O24" i="8"/>
  <c r="O30" i="8" s="1"/>
  <c r="N24" i="8"/>
  <c r="M24" i="8"/>
  <c r="S24" i="8" s="1"/>
  <c r="H24" i="8"/>
  <c r="G24" i="8"/>
  <c r="F24" i="8"/>
  <c r="E24" i="8"/>
  <c r="D24" i="8"/>
  <c r="S23" i="8"/>
  <c r="P23" i="8"/>
  <c r="V23" i="8" s="1"/>
  <c r="O23" i="8"/>
  <c r="U23" i="8" s="1"/>
  <c r="N23" i="8"/>
  <c r="T23" i="8" s="1"/>
  <c r="M23" i="8"/>
  <c r="L23" i="8"/>
  <c r="H23" i="8"/>
  <c r="G23" i="8"/>
  <c r="F23" i="8"/>
  <c r="E23" i="8"/>
  <c r="D23" i="8" s="1"/>
  <c r="V22" i="8"/>
  <c r="S22" i="8"/>
  <c r="P22" i="8"/>
  <c r="O22" i="8"/>
  <c r="N22" i="8"/>
  <c r="T22" i="8" s="1"/>
  <c r="M22" i="8"/>
  <c r="H22" i="8"/>
  <c r="H30" i="8" s="1"/>
  <c r="G22" i="8"/>
  <c r="F22" i="8"/>
  <c r="D22" i="8" s="1"/>
  <c r="E22" i="8"/>
  <c r="U21" i="8"/>
  <c r="P21" i="8"/>
  <c r="O21" i="8"/>
  <c r="N21" i="8"/>
  <c r="T21" i="8" s="1"/>
  <c r="M21" i="8"/>
  <c r="S21" i="8" s="1"/>
  <c r="H21" i="8"/>
  <c r="G21" i="8"/>
  <c r="G30" i="8" s="1"/>
  <c r="F21" i="8"/>
  <c r="F30" i="8" s="1"/>
  <c r="E21" i="8"/>
  <c r="P19" i="8"/>
  <c r="V19" i="8" s="1"/>
  <c r="N19" i="8"/>
  <c r="T19" i="8" s="1"/>
  <c r="G19" i="8"/>
  <c r="E19" i="8"/>
  <c r="D19" i="8" s="1"/>
  <c r="T18" i="8"/>
  <c r="O18" i="8"/>
  <c r="U18" i="8" s="1"/>
  <c r="N18" i="8"/>
  <c r="M18" i="8"/>
  <c r="S18" i="8" s="1"/>
  <c r="H18" i="8"/>
  <c r="G18" i="8"/>
  <c r="F18" i="8"/>
  <c r="S17" i="8"/>
  <c r="P17" i="8"/>
  <c r="V17" i="8" s="1"/>
  <c r="N17" i="8"/>
  <c r="M17" i="8"/>
  <c r="G17" i="8"/>
  <c r="F17" i="8"/>
  <c r="E17" i="8"/>
  <c r="O16" i="8"/>
  <c r="U16" i="8" s="1"/>
  <c r="M16" i="8"/>
  <c r="H16" i="8"/>
  <c r="F16" i="8"/>
  <c r="P15" i="8"/>
  <c r="V15" i="8" s="1"/>
  <c r="N15" i="8"/>
  <c r="T15" i="8" s="1"/>
  <c r="G15" i="8"/>
  <c r="E15" i="8"/>
  <c r="D15" i="8" s="1"/>
  <c r="T14" i="8"/>
  <c r="O14" i="8"/>
  <c r="U14" i="8" s="1"/>
  <c r="N14" i="8"/>
  <c r="M14" i="8"/>
  <c r="S14" i="8" s="1"/>
  <c r="H14" i="8"/>
  <c r="G14" i="8"/>
  <c r="F14" i="8"/>
  <c r="U13" i="8"/>
  <c r="S13" i="8"/>
  <c r="P13" i="8"/>
  <c r="V13" i="8" s="1"/>
  <c r="O13" i="8"/>
  <c r="N13" i="8"/>
  <c r="L13" i="8" s="1"/>
  <c r="R13" i="8" s="1"/>
  <c r="M13" i="8"/>
  <c r="H13" i="8"/>
  <c r="G13" i="8"/>
  <c r="F13" i="8"/>
  <c r="E13" i="8"/>
  <c r="D13" i="8" s="1"/>
  <c r="V12" i="8"/>
  <c r="T12" i="8"/>
  <c r="P12" i="8"/>
  <c r="O12" i="8"/>
  <c r="U12" i="8" s="1"/>
  <c r="N12" i="8"/>
  <c r="M12" i="8"/>
  <c r="L12" i="8" s="1"/>
  <c r="R12" i="8" s="1"/>
  <c r="H12" i="8"/>
  <c r="G12" i="8"/>
  <c r="F12" i="8"/>
  <c r="D12" i="8" s="1"/>
  <c r="E12" i="8"/>
  <c r="U11" i="8"/>
  <c r="P11" i="8"/>
  <c r="V11" i="8" s="1"/>
  <c r="O11" i="8"/>
  <c r="N11" i="8"/>
  <c r="T11" i="8" s="1"/>
  <c r="H11" i="8"/>
  <c r="G11" i="8"/>
  <c r="E11" i="8"/>
  <c r="T10" i="8"/>
  <c r="O10" i="8"/>
  <c r="U10" i="8" s="1"/>
  <c r="N10" i="8"/>
  <c r="M10" i="8"/>
  <c r="S10" i="8" s="1"/>
  <c r="H10" i="8"/>
  <c r="G10" i="8"/>
  <c r="F10" i="8"/>
  <c r="P9" i="8"/>
  <c r="V9" i="8" s="1"/>
  <c r="N9" i="8"/>
  <c r="T9" i="8" s="1"/>
  <c r="G9" i="8"/>
  <c r="E9" i="8"/>
  <c r="V8" i="8"/>
  <c r="P8" i="8"/>
  <c r="O8" i="8"/>
  <c r="U8" i="8" s="1"/>
  <c r="M8" i="8"/>
  <c r="H8" i="8"/>
  <c r="F8" i="8"/>
  <c r="E8" i="8"/>
  <c r="U7" i="8"/>
  <c r="P7" i="8"/>
  <c r="V7" i="8" s="1"/>
  <c r="O7" i="8"/>
  <c r="N7" i="8"/>
  <c r="T7" i="8" s="1"/>
  <c r="H7" i="8"/>
  <c r="G7" i="8"/>
  <c r="E7" i="8"/>
  <c r="D7" i="8" s="1"/>
  <c r="V6" i="8"/>
  <c r="T6" i="8"/>
  <c r="P6" i="8"/>
  <c r="O6" i="8"/>
  <c r="U6" i="8" s="1"/>
  <c r="N6" i="8"/>
  <c r="M6" i="8"/>
  <c r="S6" i="8" s="1"/>
  <c r="H6" i="8"/>
  <c r="D6" i="8" s="1"/>
  <c r="G6" i="8"/>
  <c r="F6" i="8"/>
  <c r="E6" i="8"/>
  <c r="S5" i="8"/>
  <c r="P5" i="8"/>
  <c r="V5" i="8" s="1"/>
  <c r="N5" i="8"/>
  <c r="M5" i="8"/>
  <c r="G5" i="8"/>
  <c r="F5" i="8"/>
  <c r="E5" i="8"/>
  <c r="V4" i="8"/>
  <c r="T4" i="8"/>
  <c r="P4" i="8"/>
  <c r="O4" i="8"/>
  <c r="U4" i="8" s="1"/>
  <c r="N4" i="8"/>
  <c r="M4" i="8"/>
  <c r="L4" i="8" s="1"/>
  <c r="H4" i="8"/>
  <c r="G4" i="8"/>
  <c r="F4" i="8"/>
  <c r="D4" i="8" s="1"/>
  <c r="E4" i="8"/>
  <c r="R2" i="8"/>
  <c r="U411" i="7"/>
  <c r="R411" i="7"/>
  <c r="P411" i="7"/>
  <c r="V411" i="7" s="1"/>
  <c r="O411" i="7"/>
  <c r="N411" i="7"/>
  <c r="T411" i="7" s="1"/>
  <c r="M411" i="7"/>
  <c r="S411" i="7" s="1"/>
  <c r="L411" i="7"/>
  <c r="H411" i="7"/>
  <c r="G411" i="7"/>
  <c r="F411" i="7"/>
  <c r="F412" i="7" s="1"/>
  <c r="E411" i="7"/>
  <c r="D411" i="7"/>
  <c r="T410" i="7"/>
  <c r="P410" i="7"/>
  <c r="V410" i="7" s="1"/>
  <c r="O410" i="7"/>
  <c r="U410" i="7" s="1"/>
  <c r="N410" i="7"/>
  <c r="M410" i="7"/>
  <c r="S410" i="7" s="1"/>
  <c r="L410" i="7"/>
  <c r="R410" i="7" s="1"/>
  <c r="H410" i="7"/>
  <c r="G410" i="7"/>
  <c r="F410" i="7"/>
  <c r="E410" i="7"/>
  <c r="D410" i="7"/>
  <c r="S409" i="7"/>
  <c r="P409" i="7"/>
  <c r="V409" i="7" s="1"/>
  <c r="O409" i="7"/>
  <c r="U409" i="7" s="1"/>
  <c r="N409" i="7"/>
  <c r="T409" i="7" s="1"/>
  <c r="M409" i="7"/>
  <c r="L409" i="7"/>
  <c r="R409" i="7" s="1"/>
  <c r="H409" i="7"/>
  <c r="G409" i="7"/>
  <c r="F409" i="7"/>
  <c r="E409" i="7"/>
  <c r="D409" i="7"/>
  <c r="V408" i="7"/>
  <c r="S408" i="7"/>
  <c r="R408" i="7"/>
  <c r="P408" i="7"/>
  <c r="O408" i="7"/>
  <c r="U408" i="7" s="1"/>
  <c r="N408" i="7"/>
  <c r="M408" i="7"/>
  <c r="L408" i="7"/>
  <c r="H408" i="7"/>
  <c r="G408" i="7"/>
  <c r="G412" i="7" s="1"/>
  <c r="F408" i="7"/>
  <c r="E408" i="7"/>
  <c r="D408" i="7"/>
  <c r="V407" i="7"/>
  <c r="U407" i="7"/>
  <c r="R407" i="7"/>
  <c r="P407" i="7"/>
  <c r="O407" i="7"/>
  <c r="N407" i="7"/>
  <c r="T407" i="7" s="1"/>
  <c r="M407" i="7"/>
  <c r="S407" i="7" s="1"/>
  <c r="L407" i="7"/>
  <c r="H407" i="7"/>
  <c r="G407" i="7"/>
  <c r="F407" i="7"/>
  <c r="E407" i="7"/>
  <c r="D407" i="7"/>
  <c r="O406" i="7"/>
  <c r="N406" i="7"/>
  <c r="H406" i="7"/>
  <c r="G406" i="7"/>
  <c r="V405" i="7"/>
  <c r="R405" i="7"/>
  <c r="P405" i="7"/>
  <c r="O405" i="7"/>
  <c r="U405" i="7" s="1"/>
  <c r="N405" i="7"/>
  <c r="T405" i="7" s="1"/>
  <c r="M405" i="7"/>
  <c r="S405" i="7" s="1"/>
  <c r="L405" i="7"/>
  <c r="H405" i="7"/>
  <c r="G405" i="7"/>
  <c r="F405" i="7"/>
  <c r="E405" i="7"/>
  <c r="D405" i="7"/>
  <c r="U404" i="7"/>
  <c r="R404" i="7"/>
  <c r="P404" i="7"/>
  <c r="P406" i="7" s="1"/>
  <c r="O404" i="7"/>
  <c r="N404" i="7"/>
  <c r="T404" i="7" s="1"/>
  <c r="M404" i="7"/>
  <c r="L404" i="7"/>
  <c r="H404" i="7"/>
  <c r="G404" i="7"/>
  <c r="F404" i="7"/>
  <c r="F406" i="7" s="1"/>
  <c r="D406" i="7" s="1"/>
  <c r="E404" i="7"/>
  <c r="E406" i="7" s="1"/>
  <c r="D404" i="7"/>
  <c r="T403" i="7"/>
  <c r="S403" i="7"/>
  <c r="P403" i="7"/>
  <c r="V403" i="7" s="1"/>
  <c r="O403" i="7"/>
  <c r="U403" i="7" s="1"/>
  <c r="N403" i="7"/>
  <c r="M403" i="7"/>
  <c r="L403" i="7"/>
  <c r="R403" i="7" s="1"/>
  <c r="H403" i="7"/>
  <c r="G403" i="7"/>
  <c r="F403" i="7"/>
  <c r="E403" i="7"/>
  <c r="D403" i="7"/>
  <c r="N402" i="7"/>
  <c r="G402" i="7"/>
  <c r="U401" i="7"/>
  <c r="T401" i="7"/>
  <c r="P401" i="7"/>
  <c r="V401" i="7" s="1"/>
  <c r="O401" i="7"/>
  <c r="N401" i="7"/>
  <c r="M401" i="7"/>
  <c r="L401" i="7"/>
  <c r="R401" i="7" s="1"/>
  <c r="H401" i="7"/>
  <c r="G401" i="7"/>
  <c r="F401" i="7"/>
  <c r="F402" i="7" s="1"/>
  <c r="E401" i="7"/>
  <c r="D401" i="7"/>
  <c r="T400" i="7"/>
  <c r="S400" i="7"/>
  <c r="P400" i="7"/>
  <c r="O400" i="7"/>
  <c r="O402" i="7" s="1"/>
  <c r="N400" i="7"/>
  <c r="M400" i="7"/>
  <c r="L400" i="7"/>
  <c r="R400" i="7" s="1"/>
  <c r="H400" i="7"/>
  <c r="H402" i="7" s="1"/>
  <c r="G400" i="7"/>
  <c r="F400" i="7"/>
  <c r="E400" i="7"/>
  <c r="D400" i="7"/>
  <c r="V399" i="7"/>
  <c r="T399" i="7"/>
  <c r="S399" i="7"/>
  <c r="R399" i="7"/>
  <c r="P399" i="7"/>
  <c r="O399" i="7"/>
  <c r="U399" i="7" s="1"/>
  <c r="N399" i="7"/>
  <c r="M399" i="7"/>
  <c r="L399" i="7"/>
  <c r="H399" i="7"/>
  <c r="G399" i="7"/>
  <c r="F399" i="7"/>
  <c r="E399" i="7"/>
  <c r="D399" i="7"/>
  <c r="T397" i="7"/>
  <c r="P397" i="7"/>
  <c r="O397" i="7"/>
  <c r="U397" i="7" s="1"/>
  <c r="N397" i="7"/>
  <c r="M397" i="7"/>
  <c r="S397" i="7" s="1"/>
  <c r="L397" i="7"/>
  <c r="R397" i="7" s="1"/>
  <c r="H397" i="7"/>
  <c r="G397" i="7"/>
  <c r="F397" i="7"/>
  <c r="E397" i="7"/>
  <c r="E398" i="7" s="1"/>
  <c r="D397" i="7"/>
  <c r="S396" i="7"/>
  <c r="P396" i="7"/>
  <c r="V396" i="7" s="1"/>
  <c r="O396" i="7"/>
  <c r="U396" i="7" s="1"/>
  <c r="N396" i="7"/>
  <c r="T396" i="7" s="1"/>
  <c r="M396" i="7"/>
  <c r="L396" i="7"/>
  <c r="R396" i="7" s="1"/>
  <c r="H396" i="7"/>
  <c r="G396" i="7"/>
  <c r="F396" i="7"/>
  <c r="E396" i="7"/>
  <c r="D396" i="7"/>
  <c r="V395" i="7"/>
  <c r="R395" i="7"/>
  <c r="P395" i="7"/>
  <c r="O395" i="7"/>
  <c r="N395" i="7"/>
  <c r="M395" i="7"/>
  <c r="L395" i="7"/>
  <c r="H395" i="7"/>
  <c r="G395" i="7"/>
  <c r="G398" i="7" s="1"/>
  <c r="F395" i="7"/>
  <c r="F398" i="7" s="1"/>
  <c r="E395" i="7"/>
  <c r="D395" i="7"/>
  <c r="V394" i="7"/>
  <c r="U394" i="7"/>
  <c r="R394" i="7"/>
  <c r="P394" i="7"/>
  <c r="O394" i="7"/>
  <c r="N394" i="7"/>
  <c r="T394" i="7" s="1"/>
  <c r="M394" i="7"/>
  <c r="S394" i="7" s="1"/>
  <c r="L394" i="7"/>
  <c r="H394" i="7"/>
  <c r="G394" i="7"/>
  <c r="F394" i="7"/>
  <c r="E394" i="7"/>
  <c r="D394" i="7"/>
  <c r="O393" i="7"/>
  <c r="N393" i="7"/>
  <c r="H393" i="7"/>
  <c r="G393" i="7"/>
  <c r="D393" i="7"/>
  <c r="V392" i="7"/>
  <c r="R392" i="7"/>
  <c r="P392" i="7"/>
  <c r="P393" i="7" s="1"/>
  <c r="O392" i="7"/>
  <c r="U392" i="7" s="1"/>
  <c r="N392" i="7"/>
  <c r="T392" i="7" s="1"/>
  <c r="M392" i="7"/>
  <c r="L392" i="7"/>
  <c r="H392" i="7"/>
  <c r="G392" i="7"/>
  <c r="F392" i="7"/>
  <c r="F393" i="7" s="1"/>
  <c r="E392" i="7"/>
  <c r="E393" i="7" s="1"/>
  <c r="D392" i="7"/>
  <c r="U391" i="7"/>
  <c r="R391" i="7"/>
  <c r="P391" i="7"/>
  <c r="V391" i="7" s="1"/>
  <c r="O391" i="7"/>
  <c r="N391" i="7"/>
  <c r="T391" i="7" s="1"/>
  <c r="M391" i="7"/>
  <c r="S391" i="7" s="1"/>
  <c r="L391" i="7"/>
  <c r="H391" i="7"/>
  <c r="G391" i="7"/>
  <c r="F391" i="7"/>
  <c r="E391" i="7"/>
  <c r="D391" i="7"/>
  <c r="O390" i="7"/>
  <c r="N390" i="7"/>
  <c r="V389" i="7"/>
  <c r="S389" i="7"/>
  <c r="R389" i="7"/>
  <c r="P389" i="7"/>
  <c r="O389" i="7"/>
  <c r="U389" i="7" s="1"/>
  <c r="N389" i="7"/>
  <c r="T389" i="7" s="1"/>
  <c r="M389" i="7"/>
  <c r="L389" i="7"/>
  <c r="H389" i="7"/>
  <c r="G389" i="7"/>
  <c r="G390" i="7" s="1"/>
  <c r="F389" i="7"/>
  <c r="E389" i="7"/>
  <c r="D389" i="7"/>
  <c r="U388" i="7"/>
  <c r="R388" i="7"/>
  <c r="P388" i="7"/>
  <c r="V388" i="7" s="1"/>
  <c r="O388" i="7"/>
  <c r="N388" i="7"/>
  <c r="T388" i="7" s="1"/>
  <c r="M388" i="7"/>
  <c r="S388" i="7" s="1"/>
  <c r="L388" i="7"/>
  <c r="H388" i="7"/>
  <c r="G388" i="7"/>
  <c r="F388" i="7"/>
  <c r="E388" i="7"/>
  <c r="D388" i="7"/>
  <c r="T387" i="7"/>
  <c r="P387" i="7"/>
  <c r="O387" i="7"/>
  <c r="U387" i="7" s="1"/>
  <c r="N387" i="7"/>
  <c r="M387" i="7"/>
  <c r="L387" i="7"/>
  <c r="R387" i="7" s="1"/>
  <c r="H387" i="7"/>
  <c r="H390" i="7" s="1"/>
  <c r="G387" i="7"/>
  <c r="F387" i="7"/>
  <c r="E387" i="7"/>
  <c r="E390" i="7" s="1"/>
  <c r="D387" i="7"/>
  <c r="S386" i="7"/>
  <c r="P386" i="7"/>
  <c r="V386" i="7" s="1"/>
  <c r="O386" i="7"/>
  <c r="U386" i="7" s="1"/>
  <c r="N386" i="7"/>
  <c r="T386" i="7" s="1"/>
  <c r="M386" i="7"/>
  <c r="L386" i="7"/>
  <c r="R386" i="7" s="1"/>
  <c r="H386" i="7"/>
  <c r="G386" i="7"/>
  <c r="F386" i="7"/>
  <c r="E386" i="7"/>
  <c r="D386" i="7"/>
  <c r="M385" i="7"/>
  <c r="F385" i="7"/>
  <c r="U384" i="7"/>
  <c r="T384" i="7"/>
  <c r="P384" i="7"/>
  <c r="V384" i="7" s="1"/>
  <c r="O384" i="7"/>
  <c r="N384" i="7"/>
  <c r="M384" i="7"/>
  <c r="S384" i="7" s="1"/>
  <c r="L384" i="7"/>
  <c r="R384" i="7" s="1"/>
  <c r="H384" i="7"/>
  <c r="G384" i="7"/>
  <c r="F384" i="7"/>
  <c r="E384" i="7"/>
  <c r="E385" i="7" s="1"/>
  <c r="D384" i="7"/>
  <c r="S383" i="7"/>
  <c r="P383" i="7"/>
  <c r="V383" i="7" s="1"/>
  <c r="O383" i="7"/>
  <c r="N383" i="7"/>
  <c r="N385" i="7" s="1"/>
  <c r="M383" i="7"/>
  <c r="L383" i="7"/>
  <c r="R383" i="7" s="1"/>
  <c r="H383" i="7"/>
  <c r="H385" i="7" s="1"/>
  <c r="G383" i="7"/>
  <c r="G385" i="7" s="1"/>
  <c r="F383" i="7"/>
  <c r="E383" i="7"/>
  <c r="D383" i="7"/>
  <c r="V382" i="7"/>
  <c r="S382" i="7"/>
  <c r="R382" i="7"/>
  <c r="P382" i="7"/>
  <c r="O382" i="7"/>
  <c r="U382" i="7" s="1"/>
  <c r="N382" i="7"/>
  <c r="T382" i="7" s="1"/>
  <c r="M382" i="7"/>
  <c r="L382" i="7"/>
  <c r="H382" i="7"/>
  <c r="G382" i="7"/>
  <c r="F382" i="7"/>
  <c r="E382" i="7"/>
  <c r="D382" i="7"/>
  <c r="P381" i="7"/>
  <c r="H381" i="7"/>
  <c r="E381" i="7"/>
  <c r="S380" i="7"/>
  <c r="P380" i="7"/>
  <c r="V380" i="7" s="1"/>
  <c r="O380" i="7"/>
  <c r="U380" i="7" s="1"/>
  <c r="N380" i="7"/>
  <c r="T380" i="7" s="1"/>
  <c r="M380" i="7"/>
  <c r="L380" i="7"/>
  <c r="R380" i="7" s="1"/>
  <c r="H380" i="7"/>
  <c r="G380" i="7"/>
  <c r="F380" i="7"/>
  <c r="E380" i="7"/>
  <c r="D380" i="7"/>
  <c r="V379" i="7"/>
  <c r="S379" i="7"/>
  <c r="R379" i="7"/>
  <c r="P379" i="7"/>
  <c r="O379" i="7"/>
  <c r="U379" i="7" s="1"/>
  <c r="N379" i="7"/>
  <c r="M379" i="7"/>
  <c r="M381" i="7" s="1"/>
  <c r="L379" i="7"/>
  <c r="H379" i="7"/>
  <c r="G379" i="7"/>
  <c r="G381" i="7" s="1"/>
  <c r="F379" i="7"/>
  <c r="F381" i="7" s="1"/>
  <c r="E379" i="7"/>
  <c r="D379" i="7"/>
  <c r="V378" i="7"/>
  <c r="U378" i="7"/>
  <c r="R378" i="7"/>
  <c r="P378" i="7"/>
  <c r="O378" i="7"/>
  <c r="N378" i="7"/>
  <c r="T378" i="7" s="1"/>
  <c r="M378" i="7"/>
  <c r="S378" i="7" s="1"/>
  <c r="L378" i="7"/>
  <c r="H378" i="7"/>
  <c r="G378" i="7"/>
  <c r="F378" i="7"/>
  <c r="E378" i="7"/>
  <c r="D378" i="7"/>
  <c r="O377" i="7"/>
  <c r="V376" i="7"/>
  <c r="R376" i="7"/>
  <c r="P376" i="7"/>
  <c r="O376" i="7"/>
  <c r="U376" i="7" s="1"/>
  <c r="N376" i="7"/>
  <c r="T376" i="7" s="1"/>
  <c r="M376" i="7"/>
  <c r="S376" i="7" s="1"/>
  <c r="L376" i="7"/>
  <c r="H376" i="7"/>
  <c r="G376" i="7"/>
  <c r="F376" i="7"/>
  <c r="E376" i="7"/>
  <c r="D376" i="7"/>
  <c r="U375" i="7"/>
  <c r="R375" i="7"/>
  <c r="P375" i="7"/>
  <c r="V375" i="7" s="1"/>
  <c r="O375" i="7"/>
  <c r="N375" i="7"/>
  <c r="T375" i="7" s="1"/>
  <c r="M375" i="7"/>
  <c r="S375" i="7" s="1"/>
  <c r="L375" i="7"/>
  <c r="H375" i="7"/>
  <c r="G375" i="7"/>
  <c r="F375" i="7"/>
  <c r="E375" i="7"/>
  <c r="D375" i="7"/>
  <c r="U374" i="7"/>
  <c r="T374" i="7"/>
  <c r="P374" i="7"/>
  <c r="V374" i="7" s="1"/>
  <c r="O374" i="7"/>
  <c r="N374" i="7"/>
  <c r="M374" i="7"/>
  <c r="S374" i="7" s="1"/>
  <c r="L374" i="7"/>
  <c r="R374" i="7" s="1"/>
  <c r="H374" i="7"/>
  <c r="G374" i="7"/>
  <c r="F374" i="7"/>
  <c r="E374" i="7"/>
  <c r="D374" i="7"/>
  <c r="S373" i="7"/>
  <c r="P373" i="7"/>
  <c r="V373" i="7" s="1"/>
  <c r="O373" i="7"/>
  <c r="U373" i="7" s="1"/>
  <c r="N373" i="7"/>
  <c r="T373" i="7" s="1"/>
  <c r="M373" i="7"/>
  <c r="L373" i="7"/>
  <c r="R373" i="7" s="1"/>
  <c r="H373" i="7"/>
  <c r="H377" i="7" s="1"/>
  <c r="G373" i="7"/>
  <c r="G377" i="7" s="1"/>
  <c r="F373" i="7"/>
  <c r="E373" i="7"/>
  <c r="D373" i="7"/>
  <c r="V372" i="7"/>
  <c r="S372" i="7"/>
  <c r="R372" i="7"/>
  <c r="P372" i="7"/>
  <c r="O372" i="7"/>
  <c r="U372" i="7" s="1"/>
  <c r="N372" i="7"/>
  <c r="M372" i="7"/>
  <c r="L372" i="7"/>
  <c r="H372" i="7"/>
  <c r="G372" i="7"/>
  <c r="F372" i="7"/>
  <c r="E372" i="7"/>
  <c r="D372" i="7"/>
  <c r="V371" i="7"/>
  <c r="U371" i="7"/>
  <c r="P371" i="7"/>
  <c r="P377" i="7" s="1"/>
  <c r="O371" i="7"/>
  <c r="N371" i="7"/>
  <c r="T371" i="7" s="1"/>
  <c r="M371" i="7"/>
  <c r="L371" i="7"/>
  <c r="R371" i="7" s="1"/>
  <c r="H371" i="7"/>
  <c r="G371" i="7"/>
  <c r="F371" i="7"/>
  <c r="E371" i="7"/>
  <c r="E377" i="7" s="1"/>
  <c r="D371" i="7"/>
  <c r="T370" i="7"/>
  <c r="P370" i="7"/>
  <c r="V370" i="7" s="1"/>
  <c r="O370" i="7"/>
  <c r="U370" i="7" s="1"/>
  <c r="N370" i="7"/>
  <c r="M370" i="7"/>
  <c r="S370" i="7" s="1"/>
  <c r="L370" i="7"/>
  <c r="R370" i="7" s="1"/>
  <c r="H370" i="7"/>
  <c r="G370" i="7"/>
  <c r="F370" i="7"/>
  <c r="E370" i="7"/>
  <c r="D370" i="7"/>
  <c r="N369" i="7"/>
  <c r="G369" i="7"/>
  <c r="U368" i="7"/>
  <c r="R368" i="7"/>
  <c r="P368" i="7"/>
  <c r="V368" i="7" s="1"/>
  <c r="O368" i="7"/>
  <c r="N368" i="7"/>
  <c r="T368" i="7" s="1"/>
  <c r="M368" i="7"/>
  <c r="L368" i="7"/>
  <c r="H368" i="7"/>
  <c r="G368" i="7"/>
  <c r="F368" i="7"/>
  <c r="F369" i="7" s="1"/>
  <c r="E368" i="7"/>
  <c r="D368" i="7"/>
  <c r="T367" i="7"/>
  <c r="P367" i="7"/>
  <c r="O367" i="7"/>
  <c r="O369" i="7" s="1"/>
  <c r="N367" i="7"/>
  <c r="M367" i="7"/>
  <c r="S367" i="7" s="1"/>
  <c r="L367" i="7"/>
  <c r="R367" i="7" s="1"/>
  <c r="H367" i="7"/>
  <c r="H369" i="7" s="1"/>
  <c r="G367" i="7"/>
  <c r="F367" i="7"/>
  <c r="E367" i="7"/>
  <c r="E369" i="7" s="1"/>
  <c r="D369" i="7" s="1"/>
  <c r="D367" i="7"/>
  <c r="S366" i="7"/>
  <c r="P366" i="7"/>
  <c r="V366" i="7" s="1"/>
  <c r="O366" i="7"/>
  <c r="U366" i="7" s="1"/>
  <c r="N366" i="7"/>
  <c r="T366" i="7" s="1"/>
  <c r="M366" i="7"/>
  <c r="L366" i="7"/>
  <c r="R366" i="7" s="1"/>
  <c r="H366" i="7"/>
  <c r="G366" i="7"/>
  <c r="F366" i="7"/>
  <c r="E366" i="7"/>
  <c r="D366" i="7"/>
  <c r="M365" i="7"/>
  <c r="F365" i="7"/>
  <c r="U364" i="7"/>
  <c r="T364" i="7"/>
  <c r="P364" i="7"/>
  <c r="V364" i="7" s="1"/>
  <c r="O364" i="7"/>
  <c r="N364" i="7"/>
  <c r="M364" i="7"/>
  <c r="S364" i="7" s="1"/>
  <c r="L364" i="7"/>
  <c r="R364" i="7" s="1"/>
  <c r="H364" i="7"/>
  <c r="G364" i="7"/>
  <c r="F364" i="7"/>
  <c r="E364" i="7"/>
  <c r="E365" i="7" s="1"/>
  <c r="D364" i="7"/>
  <c r="S363" i="7"/>
  <c r="P363" i="7"/>
  <c r="V363" i="7" s="1"/>
  <c r="O363" i="7"/>
  <c r="N363" i="7"/>
  <c r="N365" i="7" s="1"/>
  <c r="M363" i="7"/>
  <c r="L363" i="7"/>
  <c r="R363" i="7" s="1"/>
  <c r="H363" i="7"/>
  <c r="H365" i="7" s="1"/>
  <c r="G363" i="7"/>
  <c r="G365" i="7" s="1"/>
  <c r="F363" i="7"/>
  <c r="E363" i="7"/>
  <c r="D363" i="7"/>
  <c r="V362" i="7"/>
  <c r="S362" i="7"/>
  <c r="R362" i="7"/>
  <c r="P362" i="7"/>
  <c r="O362" i="7"/>
  <c r="U362" i="7" s="1"/>
  <c r="N362" i="7"/>
  <c r="T362" i="7" s="1"/>
  <c r="M362" i="7"/>
  <c r="L362" i="7"/>
  <c r="H362" i="7"/>
  <c r="G362" i="7"/>
  <c r="F362" i="7"/>
  <c r="E362" i="7"/>
  <c r="D362" i="7"/>
  <c r="P361" i="7"/>
  <c r="H361" i="7"/>
  <c r="E361" i="7"/>
  <c r="S360" i="7"/>
  <c r="P360" i="7"/>
  <c r="V360" i="7" s="1"/>
  <c r="O360" i="7"/>
  <c r="U360" i="7" s="1"/>
  <c r="N360" i="7"/>
  <c r="T360" i="7" s="1"/>
  <c r="M360" i="7"/>
  <c r="L360" i="7"/>
  <c r="R360" i="7" s="1"/>
  <c r="H360" i="7"/>
  <c r="G360" i="7"/>
  <c r="F360" i="7"/>
  <c r="E360" i="7"/>
  <c r="D360" i="7"/>
  <c r="V359" i="7"/>
  <c r="S359" i="7"/>
  <c r="R359" i="7"/>
  <c r="P359" i="7"/>
  <c r="O359" i="7"/>
  <c r="U359" i="7" s="1"/>
  <c r="N359" i="7"/>
  <c r="M359" i="7"/>
  <c r="M361" i="7" s="1"/>
  <c r="L359" i="7"/>
  <c r="H359" i="7"/>
  <c r="G359" i="7"/>
  <c r="G361" i="7" s="1"/>
  <c r="F359" i="7"/>
  <c r="F361" i="7" s="1"/>
  <c r="E359" i="7"/>
  <c r="D359" i="7"/>
  <c r="V358" i="7"/>
  <c r="U358" i="7"/>
  <c r="R358" i="7"/>
  <c r="P358" i="7"/>
  <c r="O358" i="7"/>
  <c r="N358" i="7"/>
  <c r="T358" i="7" s="1"/>
  <c r="M358" i="7"/>
  <c r="S358" i="7" s="1"/>
  <c r="L358" i="7"/>
  <c r="H358" i="7"/>
  <c r="G358" i="7"/>
  <c r="F358" i="7"/>
  <c r="E358" i="7"/>
  <c r="D358" i="7"/>
  <c r="E357" i="7"/>
  <c r="V356" i="7"/>
  <c r="T356" i="7"/>
  <c r="S356" i="7"/>
  <c r="R356" i="7"/>
  <c r="P356" i="7"/>
  <c r="O356" i="7"/>
  <c r="U356" i="7" s="1"/>
  <c r="N356" i="7"/>
  <c r="M356" i="7"/>
  <c r="L356" i="7"/>
  <c r="H356" i="7"/>
  <c r="G356" i="7"/>
  <c r="F356" i="7"/>
  <c r="E356" i="7"/>
  <c r="D356" i="7"/>
  <c r="V355" i="7"/>
  <c r="T355" i="7"/>
  <c r="S355" i="7"/>
  <c r="R355" i="7"/>
  <c r="P355" i="7"/>
  <c r="P357" i="7" s="1"/>
  <c r="O355" i="7"/>
  <c r="N355" i="7"/>
  <c r="N357" i="7" s="1"/>
  <c r="M355" i="7"/>
  <c r="M357" i="7" s="1"/>
  <c r="L355" i="7"/>
  <c r="H355" i="7"/>
  <c r="H357" i="7" s="1"/>
  <c r="G355" i="7"/>
  <c r="G357" i="7" s="1"/>
  <c r="F355" i="7"/>
  <c r="F357" i="7" s="1"/>
  <c r="E355" i="7"/>
  <c r="D355" i="7"/>
  <c r="V354" i="7"/>
  <c r="U354" i="7"/>
  <c r="R354" i="7"/>
  <c r="P354" i="7"/>
  <c r="O354" i="7"/>
  <c r="N354" i="7"/>
  <c r="T354" i="7" s="1"/>
  <c r="M354" i="7"/>
  <c r="S354" i="7" s="1"/>
  <c r="L354" i="7"/>
  <c r="H354" i="7"/>
  <c r="G354" i="7"/>
  <c r="F354" i="7"/>
  <c r="E354" i="7"/>
  <c r="D354" i="7"/>
  <c r="V352" i="7"/>
  <c r="T352" i="7"/>
  <c r="S352" i="7"/>
  <c r="R352" i="7"/>
  <c r="P352" i="7"/>
  <c r="O352" i="7"/>
  <c r="U352" i="7" s="1"/>
  <c r="N352" i="7"/>
  <c r="M352" i="7"/>
  <c r="L352" i="7"/>
  <c r="H352" i="7"/>
  <c r="H353" i="7" s="1"/>
  <c r="G352" i="7"/>
  <c r="F352" i="7"/>
  <c r="E352" i="7"/>
  <c r="D352" i="7"/>
  <c r="V351" i="7"/>
  <c r="U351" i="7"/>
  <c r="R351" i="7"/>
  <c r="P351" i="7"/>
  <c r="O351" i="7"/>
  <c r="N351" i="7"/>
  <c r="T351" i="7" s="1"/>
  <c r="M351" i="7"/>
  <c r="S351" i="7" s="1"/>
  <c r="L351" i="7"/>
  <c r="H351" i="7"/>
  <c r="G351" i="7"/>
  <c r="F351" i="7"/>
  <c r="E351" i="7"/>
  <c r="D351" i="7"/>
  <c r="U350" i="7"/>
  <c r="T350" i="7"/>
  <c r="R350" i="7"/>
  <c r="P350" i="7"/>
  <c r="V350" i="7" s="1"/>
  <c r="O350" i="7"/>
  <c r="N350" i="7"/>
  <c r="M350" i="7"/>
  <c r="S350" i="7" s="1"/>
  <c r="L350" i="7"/>
  <c r="H350" i="7"/>
  <c r="G350" i="7"/>
  <c r="F350" i="7"/>
  <c r="E350" i="7"/>
  <c r="D350" i="7"/>
  <c r="T349" i="7"/>
  <c r="S349" i="7"/>
  <c r="P349" i="7"/>
  <c r="O349" i="7"/>
  <c r="U349" i="7" s="1"/>
  <c r="N349" i="7"/>
  <c r="N353" i="7" s="1"/>
  <c r="M349" i="7"/>
  <c r="L349" i="7"/>
  <c r="R349" i="7" s="1"/>
  <c r="H349" i="7"/>
  <c r="G349" i="7"/>
  <c r="G353" i="7" s="1"/>
  <c r="F349" i="7"/>
  <c r="E349" i="7"/>
  <c r="E353" i="7" s="1"/>
  <c r="D349" i="7"/>
  <c r="V348" i="7"/>
  <c r="S348" i="7"/>
  <c r="R348" i="7"/>
  <c r="P348" i="7"/>
  <c r="O348" i="7"/>
  <c r="U348" i="7" s="1"/>
  <c r="N348" i="7"/>
  <c r="T348" i="7" s="1"/>
  <c r="M348" i="7"/>
  <c r="L348" i="7"/>
  <c r="H348" i="7"/>
  <c r="G348" i="7"/>
  <c r="F348" i="7"/>
  <c r="E348" i="7"/>
  <c r="D348" i="7"/>
  <c r="P347" i="7"/>
  <c r="M347" i="7"/>
  <c r="F347" i="7"/>
  <c r="E347" i="7"/>
  <c r="D347" i="7" s="1"/>
  <c r="T346" i="7"/>
  <c r="S346" i="7"/>
  <c r="P346" i="7"/>
  <c r="V346" i="7" s="1"/>
  <c r="O346" i="7"/>
  <c r="U346" i="7" s="1"/>
  <c r="N346" i="7"/>
  <c r="M346" i="7"/>
  <c r="L346" i="7"/>
  <c r="R346" i="7" s="1"/>
  <c r="H346" i="7"/>
  <c r="G346" i="7"/>
  <c r="F346" i="7"/>
  <c r="E346" i="7"/>
  <c r="D346" i="7"/>
  <c r="V345" i="7"/>
  <c r="S345" i="7"/>
  <c r="R345" i="7"/>
  <c r="P345" i="7"/>
  <c r="O345" i="7"/>
  <c r="N345" i="7"/>
  <c r="M345" i="7"/>
  <c r="L345" i="7"/>
  <c r="H345" i="7"/>
  <c r="H347" i="7" s="1"/>
  <c r="G345" i="7"/>
  <c r="G347" i="7" s="1"/>
  <c r="F345" i="7"/>
  <c r="E345" i="7"/>
  <c r="D345" i="7"/>
  <c r="V344" i="7"/>
  <c r="U344" i="7"/>
  <c r="S344" i="7"/>
  <c r="R344" i="7"/>
  <c r="P344" i="7"/>
  <c r="O344" i="7"/>
  <c r="N344" i="7"/>
  <c r="T344" i="7" s="1"/>
  <c r="M344" i="7"/>
  <c r="L344" i="7"/>
  <c r="H344" i="7"/>
  <c r="G344" i="7"/>
  <c r="F344" i="7"/>
  <c r="E344" i="7"/>
  <c r="D344" i="7"/>
  <c r="P343" i="7"/>
  <c r="E343" i="7"/>
  <c r="V342" i="7"/>
  <c r="S342" i="7"/>
  <c r="P342" i="7"/>
  <c r="O342" i="7"/>
  <c r="U342" i="7" s="1"/>
  <c r="N342" i="7"/>
  <c r="T342" i="7" s="1"/>
  <c r="M342" i="7"/>
  <c r="L342" i="7"/>
  <c r="H342" i="7"/>
  <c r="G342" i="7"/>
  <c r="F342" i="7"/>
  <c r="E342" i="7"/>
  <c r="D342" i="7"/>
  <c r="R342" i="7" s="1"/>
  <c r="V341" i="7"/>
  <c r="U341" i="7"/>
  <c r="R341" i="7"/>
  <c r="P341" i="7"/>
  <c r="O341" i="7"/>
  <c r="N341" i="7"/>
  <c r="T341" i="7" s="1"/>
  <c r="M341" i="7"/>
  <c r="S341" i="7" s="1"/>
  <c r="L341" i="7"/>
  <c r="H341" i="7"/>
  <c r="G341" i="7"/>
  <c r="F341" i="7"/>
  <c r="E341" i="7"/>
  <c r="D341" i="7"/>
  <c r="U340" i="7"/>
  <c r="T340" i="7"/>
  <c r="R340" i="7"/>
  <c r="P340" i="7"/>
  <c r="V340" i="7" s="1"/>
  <c r="O340" i="7"/>
  <c r="N340" i="7"/>
  <c r="M340" i="7"/>
  <c r="S340" i="7" s="1"/>
  <c r="L340" i="7"/>
  <c r="H340" i="7"/>
  <c r="G340" i="7"/>
  <c r="F340" i="7"/>
  <c r="E340" i="7"/>
  <c r="D340" i="7"/>
  <c r="T339" i="7"/>
  <c r="S339" i="7"/>
  <c r="P339" i="7"/>
  <c r="V339" i="7" s="1"/>
  <c r="O339" i="7"/>
  <c r="U339" i="7" s="1"/>
  <c r="N339" i="7"/>
  <c r="M339" i="7"/>
  <c r="L339" i="7"/>
  <c r="R339" i="7" s="1"/>
  <c r="H339" i="7"/>
  <c r="G339" i="7"/>
  <c r="F339" i="7"/>
  <c r="E339" i="7"/>
  <c r="D339" i="7"/>
  <c r="V338" i="7"/>
  <c r="S338" i="7"/>
  <c r="R338" i="7"/>
  <c r="P338" i="7"/>
  <c r="O338" i="7"/>
  <c r="U338" i="7" s="1"/>
  <c r="N338" i="7"/>
  <c r="M338" i="7"/>
  <c r="L338" i="7"/>
  <c r="H338" i="7"/>
  <c r="G338" i="7"/>
  <c r="G343" i="7" s="1"/>
  <c r="F338" i="7"/>
  <c r="E338" i="7"/>
  <c r="D338" i="7"/>
  <c r="V337" i="7"/>
  <c r="R337" i="7"/>
  <c r="P337" i="7"/>
  <c r="O337" i="7"/>
  <c r="N337" i="7"/>
  <c r="T337" i="7" s="1"/>
  <c r="M337" i="7"/>
  <c r="S337" i="7" s="1"/>
  <c r="L337" i="7"/>
  <c r="H337" i="7"/>
  <c r="G337" i="7"/>
  <c r="U337" i="7" s="1"/>
  <c r="F337" i="7"/>
  <c r="E337" i="7"/>
  <c r="D337" i="7"/>
  <c r="P336" i="7"/>
  <c r="H336" i="7"/>
  <c r="D336" i="7" s="1"/>
  <c r="E336" i="7"/>
  <c r="V335" i="7"/>
  <c r="T335" i="7"/>
  <c r="S335" i="7"/>
  <c r="R335" i="7"/>
  <c r="P335" i="7"/>
  <c r="O335" i="7"/>
  <c r="N335" i="7"/>
  <c r="M335" i="7"/>
  <c r="L335" i="7"/>
  <c r="H335" i="7"/>
  <c r="G335" i="7"/>
  <c r="F335" i="7"/>
  <c r="E335" i="7"/>
  <c r="D335" i="7"/>
  <c r="V334" i="7"/>
  <c r="U334" i="7"/>
  <c r="R334" i="7"/>
  <c r="P334" i="7"/>
  <c r="O334" i="7"/>
  <c r="N334" i="7"/>
  <c r="M334" i="7"/>
  <c r="L334" i="7"/>
  <c r="H334" i="7"/>
  <c r="G334" i="7"/>
  <c r="G336" i="7" s="1"/>
  <c r="F334" i="7"/>
  <c r="F336" i="7" s="1"/>
  <c r="E334" i="7"/>
  <c r="D334" i="7"/>
  <c r="U333" i="7"/>
  <c r="T333" i="7"/>
  <c r="R333" i="7"/>
  <c r="P333" i="7"/>
  <c r="V333" i="7" s="1"/>
  <c r="O333" i="7"/>
  <c r="N333" i="7"/>
  <c r="M333" i="7"/>
  <c r="S333" i="7" s="1"/>
  <c r="L333" i="7"/>
  <c r="H333" i="7"/>
  <c r="G333" i="7"/>
  <c r="F333" i="7"/>
  <c r="E333" i="7"/>
  <c r="D333" i="7"/>
  <c r="G332" i="7"/>
  <c r="V331" i="7"/>
  <c r="U331" i="7"/>
  <c r="S331" i="7"/>
  <c r="R331" i="7"/>
  <c r="P331" i="7"/>
  <c r="O331" i="7"/>
  <c r="N331" i="7"/>
  <c r="T331" i="7" s="1"/>
  <c r="M331" i="7"/>
  <c r="L331" i="7"/>
  <c r="H331" i="7"/>
  <c r="G331" i="7"/>
  <c r="F331" i="7"/>
  <c r="E331" i="7"/>
  <c r="D331" i="7"/>
  <c r="U330" i="7"/>
  <c r="T330" i="7"/>
  <c r="P330" i="7"/>
  <c r="V330" i="7" s="1"/>
  <c r="O330" i="7"/>
  <c r="N330" i="7"/>
  <c r="M330" i="7"/>
  <c r="S330" i="7" s="1"/>
  <c r="L330" i="7"/>
  <c r="R330" i="7" s="1"/>
  <c r="H330" i="7"/>
  <c r="G330" i="7"/>
  <c r="F330" i="7"/>
  <c r="E330" i="7"/>
  <c r="D330" i="7"/>
  <c r="T329" i="7"/>
  <c r="S329" i="7"/>
  <c r="P329" i="7"/>
  <c r="O329" i="7"/>
  <c r="O332" i="7" s="1"/>
  <c r="N329" i="7"/>
  <c r="M329" i="7"/>
  <c r="M332" i="7" s="1"/>
  <c r="L329" i="7"/>
  <c r="R329" i="7" s="1"/>
  <c r="H329" i="7"/>
  <c r="H332" i="7" s="1"/>
  <c r="G329" i="7"/>
  <c r="F329" i="7"/>
  <c r="F332" i="7" s="1"/>
  <c r="E329" i="7"/>
  <c r="D329" i="7"/>
  <c r="V328" i="7"/>
  <c r="T328" i="7"/>
  <c r="S328" i="7"/>
  <c r="R328" i="7"/>
  <c r="P328" i="7"/>
  <c r="O328" i="7"/>
  <c r="U328" i="7" s="1"/>
  <c r="N328" i="7"/>
  <c r="M328" i="7"/>
  <c r="L328" i="7"/>
  <c r="H328" i="7"/>
  <c r="G328" i="7"/>
  <c r="F328" i="7"/>
  <c r="E328" i="7"/>
  <c r="D328" i="7"/>
  <c r="M327" i="7"/>
  <c r="F327" i="7"/>
  <c r="T326" i="7"/>
  <c r="S326" i="7"/>
  <c r="P326" i="7"/>
  <c r="V326" i="7" s="1"/>
  <c r="O326" i="7"/>
  <c r="U326" i="7" s="1"/>
  <c r="N326" i="7"/>
  <c r="M326" i="7"/>
  <c r="L326" i="7"/>
  <c r="R326" i="7" s="1"/>
  <c r="H326" i="7"/>
  <c r="G326" i="7"/>
  <c r="F326" i="7"/>
  <c r="E326" i="7"/>
  <c r="E327" i="7" s="1"/>
  <c r="D327" i="7" s="1"/>
  <c r="D326" i="7"/>
  <c r="V325" i="7"/>
  <c r="T325" i="7"/>
  <c r="S325" i="7"/>
  <c r="R325" i="7"/>
  <c r="P325" i="7"/>
  <c r="O325" i="7"/>
  <c r="N325" i="7"/>
  <c r="N327" i="7" s="1"/>
  <c r="M325" i="7"/>
  <c r="L325" i="7"/>
  <c r="H325" i="7"/>
  <c r="H327" i="7" s="1"/>
  <c r="G325" i="7"/>
  <c r="G327" i="7" s="1"/>
  <c r="F325" i="7"/>
  <c r="E325" i="7"/>
  <c r="D325" i="7"/>
  <c r="V324" i="7"/>
  <c r="U324" i="7"/>
  <c r="R324" i="7"/>
  <c r="P324" i="7"/>
  <c r="O324" i="7"/>
  <c r="N324" i="7"/>
  <c r="T324" i="7" s="1"/>
  <c r="M324" i="7"/>
  <c r="S324" i="7" s="1"/>
  <c r="L324" i="7"/>
  <c r="H324" i="7"/>
  <c r="G324" i="7"/>
  <c r="F324" i="7"/>
  <c r="E324" i="7"/>
  <c r="D324" i="7"/>
  <c r="P323" i="7"/>
  <c r="O323" i="7"/>
  <c r="H323" i="7"/>
  <c r="E323" i="7"/>
  <c r="V322" i="7"/>
  <c r="S322" i="7"/>
  <c r="P322" i="7"/>
  <c r="O322" i="7"/>
  <c r="U322" i="7" s="1"/>
  <c r="N322" i="7"/>
  <c r="T322" i="7" s="1"/>
  <c r="M322" i="7"/>
  <c r="L322" i="7"/>
  <c r="R322" i="7" s="1"/>
  <c r="H322" i="7"/>
  <c r="G322" i="7"/>
  <c r="F322" i="7"/>
  <c r="E322" i="7"/>
  <c r="D322" i="7"/>
  <c r="V321" i="7"/>
  <c r="R321" i="7"/>
  <c r="P321" i="7"/>
  <c r="O321" i="7"/>
  <c r="U321" i="7" s="1"/>
  <c r="N321" i="7"/>
  <c r="M321" i="7"/>
  <c r="L321" i="7"/>
  <c r="H321" i="7"/>
  <c r="G321" i="7"/>
  <c r="F321" i="7"/>
  <c r="F323" i="7" s="1"/>
  <c r="E321" i="7"/>
  <c r="D321" i="7"/>
  <c r="U320" i="7"/>
  <c r="P320" i="7"/>
  <c r="V320" i="7" s="1"/>
  <c r="O320" i="7"/>
  <c r="N320" i="7"/>
  <c r="T320" i="7" s="1"/>
  <c r="M320" i="7"/>
  <c r="S320" i="7" s="1"/>
  <c r="L320" i="7"/>
  <c r="R320" i="7" s="1"/>
  <c r="H320" i="7"/>
  <c r="G320" i="7"/>
  <c r="F320" i="7"/>
  <c r="E320" i="7"/>
  <c r="D320" i="7"/>
  <c r="O319" i="7"/>
  <c r="H319" i="7"/>
  <c r="V318" i="7"/>
  <c r="U318" i="7"/>
  <c r="R318" i="7"/>
  <c r="P318" i="7"/>
  <c r="O318" i="7"/>
  <c r="N318" i="7"/>
  <c r="T318" i="7" s="1"/>
  <c r="M318" i="7"/>
  <c r="S318" i="7" s="1"/>
  <c r="L318" i="7"/>
  <c r="H318" i="7"/>
  <c r="G318" i="7"/>
  <c r="F318" i="7"/>
  <c r="E318" i="7"/>
  <c r="D318" i="7"/>
  <c r="U317" i="7"/>
  <c r="P317" i="7"/>
  <c r="V317" i="7" s="1"/>
  <c r="O317" i="7"/>
  <c r="N317" i="7"/>
  <c r="T317" i="7" s="1"/>
  <c r="M317" i="7"/>
  <c r="S317" i="7" s="1"/>
  <c r="L317" i="7"/>
  <c r="R317" i="7" s="1"/>
  <c r="H317" i="7"/>
  <c r="G317" i="7"/>
  <c r="F317" i="7"/>
  <c r="E317" i="7"/>
  <c r="D317" i="7"/>
  <c r="T316" i="7"/>
  <c r="S316" i="7"/>
  <c r="P316" i="7"/>
  <c r="V316" i="7" s="1"/>
  <c r="O316" i="7"/>
  <c r="U316" i="7" s="1"/>
  <c r="N316" i="7"/>
  <c r="M316" i="7"/>
  <c r="L316" i="7"/>
  <c r="R316" i="7" s="1"/>
  <c r="H316" i="7"/>
  <c r="G316" i="7"/>
  <c r="F316" i="7"/>
  <c r="E316" i="7"/>
  <c r="D316" i="7"/>
  <c r="V315" i="7"/>
  <c r="S315" i="7"/>
  <c r="P315" i="7"/>
  <c r="O315" i="7"/>
  <c r="U315" i="7" s="1"/>
  <c r="N315" i="7"/>
  <c r="T315" i="7" s="1"/>
  <c r="M315" i="7"/>
  <c r="L315" i="7"/>
  <c r="R315" i="7" s="1"/>
  <c r="H315" i="7"/>
  <c r="G315" i="7"/>
  <c r="F315" i="7"/>
  <c r="E315" i="7"/>
  <c r="D315" i="7"/>
  <c r="V314" i="7"/>
  <c r="R314" i="7"/>
  <c r="P314" i="7"/>
  <c r="O314" i="7"/>
  <c r="U314" i="7" s="1"/>
  <c r="N314" i="7"/>
  <c r="T314" i="7" s="1"/>
  <c r="M314" i="7"/>
  <c r="S314" i="7" s="1"/>
  <c r="L314" i="7"/>
  <c r="H314" i="7"/>
  <c r="G314" i="7"/>
  <c r="G319" i="7" s="1"/>
  <c r="F314" i="7"/>
  <c r="E314" i="7"/>
  <c r="D314" i="7"/>
  <c r="U313" i="7"/>
  <c r="P313" i="7"/>
  <c r="O313" i="7"/>
  <c r="N313" i="7"/>
  <c r="T313" i="7" s="1"/>
  <c r="M313" i="7"/>
  <c r="L313" i="7"/>
  <c r="R313" i="7" s="1"/>
  <c r="H313" i="7"/>
  <c r="G313" i="7"/>
  <c r="F313" i="7"/>
  <c r="E313" i="7"/>
  <c r="E319" i="7" s="1"/>
  <c r="D313" i="7"/>
  <c r="T312" i="7"/>
  <c r="S312" i="7"/>
  <c r="P312" i="7"/>
  <c r="V312" i="7" s="1"/>
  <c r="O312" i="7"/>
  <c r="U312" i="7" s="1"/>
  <c r="N312" i="7"/>
  <c r="M312" i="7"/>
  <c r="L312" i="7"/>
  <c r="H312" i="7"/>
  <c r="G312" i="7"/>
  <c r="F312" i="7"/>
  <c r="E312" i="7"/>
  <c r="D312" i="7"/>
  <c r="F311" i="7"/>
  <c r="U310" i="7"/>
  <c r="T310" i="7"/>
  <c r="R310" i="7"/>
  <c r="P310" i="7"/>
  <c r="V310" i="7" s="1"/>
  <c r="O310" i="7"/>
  <c r="N310" i="7"/>
  <c r="M310" i="7"/>
  <c r="S310" i="7" s="1"/>
  <c r="L310" i="7"/>
  <c r="H310" i="7"/>
  <c r="G310" i="7"/>
  <c r="F310" i="7"/>
  <c r="E310" i="7"/>
  <c r="D310" i="7"/>
  <c r="T309" i="7"/>
  <c r="S309" i="7"/>
  <c r="P309" i="7"/>
  <c r="V309" i="7" s="1"/>
  <c r="O309" i="7"/>
  <c r="U309" i="7" s="1"/>
  <c r="N309" i="7"/>
  <c r="M309" i="7"/>
  <c r="L309" i="7"/>
  <c r="R309" i="7" s="1"/>
  <c r="H309" i="7"/>
  <c r="G309" i="7"/>
  <c r="F309" i="7"/>
  <c r="E309" i="7"/>
  <c r="D309" i="7"/>
  <c r="V308" i="7"/>
  <c r="S308" i="7"/>
  <c r="R308" i="7"/>
  <c r="P308" i="7"/>
  <c r="O308" i="7"/>
  <c r="U308" i="7" s="1"/>
  <c r="N308" i="7"/>
  <c r="T308" i="7" s="1"/>
  <c r="M308" i="7"/>
  <c r="L308" i="7"/>
  <c r="H308" i="7"/>
  <c r="G308" i="7"/>
  <c r="F308" i="7"/>
  <c r="E308" i="7"/>
  <c r="D308" i="7"/>
  <c r="V307" i="7"/>
  <c r="U307" i="7"/>
  <c r="S307" i="7"/>
  <c r="R307" i="7"/>
  <c r="P307" i="7"/>
  <c r="O307" i="7"/>
  <c r="N307" i="7"/>
  <c r="M307" i="7"/>
  <c r="L307" i="7"/>
  <c r="H307" i="7"/>
  <c r="G307" i="7"/>
  <c r="F307" i="7"/>
  <c r="E307" i="7"/>
  <c r="D307" i="7"/>
  <c r="U306" i="7"/>
  <c r="T306" i="7"/>
  <c r="P306" i="7"/>
  <c r="V306" i="7" s="1"/>
  <c r="O306" i="7"/>
  <c r="N306" i="7"/>
  <c r="M306" i="7"/>
  <c r="S306" i="7" s="1"/>
  <c r="L306" i="7"/>
  <c r="R306" i="7" s="1"/>
  <c r="H306" i="7"/>
  <c r="G306" i="7"/>
  <c r="F306" i="7"/>
  <c r="E306" i="7"/>
  <c r="D306" i="7"/>
  <c r="T305" i="7"/>
  <c r="S305" i="7"/>
  <c r="P305" i="7"/>
  <c r="O305" i="7"/>
  <c r="O311" i="7" s="1"/>
  <c r="N305" i="7"/>
  <c r="M305" i="7"/>
  <c r="L305" i="7"/>
  <c r="R305" i="7" s="1"/>
  <c r="H305" i="7"/>
  <c r="H311" i="7" s="1"/>
  <c r="G305" i="7"/>
  <c r="F305" i="7"/>
  <c r="E305" i="7"/>
  <c r="D305" i="7"/>
  <c r="V304" i="7"/>
  <c r="S304" i="7"/>
  <c r="P304" i="7"/>
  <c r="O304" i="7"/>
  <c r="N304" i="7"/>
  <c r="T304" i="7" s="1"/>
  <c r="M304" i="7"/>
  <c r="L304" i="7"/>
  <c r="H304" i="7"/>
  <c r="G304" i="7"/>
  <c r="F304" i="7"/>
  <c r="E304" i="7"/>
  <c r="D304" i="7"/>
  <c r="R304" i="7" s="1"/>
  <c r="P303" i="7"/>
  <c r="E303" i="7"/>
  <c r="T302" i="7"/>
  <c r="S302" i="7"/>
  <c r="P302" i="7"/>
  <c r="V302" i="7" s="1"/>
  <c r="O302" i="7"/>
  <c r="U302" i="7" s="1"/>
  <c r="N302" i="7"/>
  <c r="M302" i="7"/>
  <c r="L302" i="7"/>
  <c r="R302" i="7" s="1"/>
  <c r="H302" i="7"/>
  <c r="G302" i="7"/>
  <c r="F302" i="7"/>
  <c r="E302" i="7"/>
  <c r="D302" i="7"/>
  <c r="V301" i="7"/>
  <c r="S301" i="7"/>
  <c r="P301" i="7"/>
  <c r="O301" i="7"/>
  <c r="U301" i="7" s="1"/>
  <c r="N301" i="7"/>
  <c r="T301" i="7" s="1"/>
  <c r="M301" i="7"/>
  <c r="L301" i="7"/>
  <c r="H301" i="7"/>
  <c r="G301" i="7"/>
  <c r="F301" i="7"/>
  <c r="E301" i="7"/>
  <c r="D301" i="7"/>
  <c r="V300" i="7"/>
  <c r="S300" i="7"/>
  <c r="R300" i="7"/>
  <c r="P300" i="7"/>
  <c r="O300" i="7"/>
  <c r="U300" i="7" s="1"/>
  <c r="N300" i="7"/>
  <c r="T300" i="7" s="1"/>
  <c r="M300" i="7"/>
  <c r="L300" i="7"/>
  <c r="H300" i="7"/>
  <c r="G300" i="7"/>
  <c r="F300" i="7"/>
  <c r="E300" i="7"/>
  <c r="D300" i="7"/>
  <c r="V299" i="7"/>
  <c r="U299" i="7"/>
  <c r="R299" i="7"/>
  <c r="P299" i="7"/>
  <c r="O299" i="7"/>
  <c r="O303" i="7" s="1"/>
  <c r="N299" i="7"/>
  <c r="T299" i="7" s="1"/>
  <c r="M299" i="7"/>
  <c r="L299" i="7"/>
  <c r="H299" i="7"/>
  <c r="H303" i="7" s="1"/>
  <c r="G299" i="7"/>
  <c r="F299" i="7"/>
  <c r="F303" i="7" s="1"/>
  <c r="E299" i="7"/>
  <c r="D299" i="7"/>
  <c r="T298" i="7"/>
  <c r="S298" i="7"/>
  <c r="P298" i="7"/>
  <c r="V298" i="7" s="1"/>
  <c r="O298" i="7"/>
  <c r="U298" i="7" s="1"/>
  <c r="N298" i="7"/>
  <c r="M298" i="7"/>
  <c r="L298" i="7"/>
  <c r="R298" i="7" s="1"/>
  <c r="H298" i="7"/>
  <c r="G298" i="7"/>
  <c r="F298" i="7"/>
  <c r="E298" i="7"/>
  <c r="D298" i="7"/>
  <c r="N297" i="7"/>
  <c r="G297" i="7"/>
  <c r="U296" i="7"/>
  <c r="T296" i="7"/>
  <c r="P296" i="7"/>
  <c r="V296" i="7" s="1"/>
  <c r="O296" i="7"/>
  <c r="N296" i="7"/>
  <c r="M296" i="7"/>
  <c r="S296" i="7" s="1"/>
  <c r="L296" i="7"/>
  <c r="R296" i="7" s="1"/>
  <c r="H296" i="7"/>
  <c r="G296" i="7"/>
  <c r="F296" i="7"/>
  <c r="E296" i="7"/>
  <c r="D296" i="7"/>
  <c r="T295" i="7"/>
  <c r="S295" i="7"/>
  <c r="P295" i="7"/>
  <c r="V295" i="7" s="1"/>
  <c r="O295" i="7"/>
  <c r="U295" i="7" s="1"/>
  <c r="N295" i="7"/>
  <c r="M295" i="7"/>
  <c r="L295" i="7"/>
  <c r="H295" i="7"/>
  <c r="G295" i="7"/>
  <c r="F295" i="7"/>
  <c r="E295" i="7"/>
  <c r="D295" i="7"/>
  <c r="V294" i="7"/>
  <c r="T294" i="7"/>
  <c r="S294" i="7"/>
  <c r="R294" i="7"/>
  <c r="P294" i="7"/>
  <c r="O294" i="7"/>
  <c r="U294" i="7" s="1"/>
  <c r="N294" i="7"/>
  <c r="M294" i="7"/>
  <c r="L294" i="7"/>
  <c r="H294" i="7"/>
  <c r="G294" i="7"/>
  <c r="F294" i="7"/>
  <c r="E294" i="7"/>
  <c r="D294" i="7"/>
  <c r="V293" i="7"/>
  <c r="U293" i="7"/>
  <c r="R293" i="7"/>
  <c r="P293" i="7"/>
  <c r="O293" i="7"/>
  <c r="N293" i="7"/>
  <c r="T293" i="7" s="1"/>
  <c r="M293" i="7"/>
  <c r="S293" i="7" s="1"/>
  <c r="L293" i="7"/>
  <c r="H293" i="7"/>
  <c r="G293" i="7"/>
  <c r="F293" i="7"/>
  <c r="E293" i="7"/>
  <c r="D293" i="7"/>
  <c r="U292" i="7"/>
  <c r="T292" i="7"/>
  <c r="R292" i="7"/>
  <c r="P292" i="7"/>
  <c r="V292" i="7" s="1"/>
  <c r="O292" i="7"/>
  <c r="N292" i="7"/>
  <c r="M292" i="7"/>
  <c r="L292" i="7"/>
  <c r="H292" i="7"/>
  <c r="G292" i="7"/>
  <c r="F292" i="7"/>
  <c r="F297" i="7" s="1"/>
  <c r="E292" i="7"/>
  <c r="D292" i="7"/>
  <c r="T291" i="7"/>
  <c r="S291" i="7"/>
  <c r="P291" i="7"/>
  <c r="O291" i="7"/>
  <c r="N291" i="7"/>
  <c r="M291" i="7"/>
  <c r="L291" i="7"/>
  <c r="R291" i="7" s="1"/>
  <c r="H291" i="7"/>
  <c r="G291" i="7"/>
  <c r="F291" i="7"/>
  <c r="E291" i="7"/>
  <c r="D291" i="7"/>
  <c r="V290" i="7"/>
  <c r="S290" i="7"/>
  <c r="P290" i="7"/>
  <c r="O290" i="7"/>
  <c r="U290" i="7" s="1"/>
  <c r="N290" i="7"/>
  <c r="T290" i="7" s="1"/>
  <c r="M290" i="7"/>
  <c r="L290" i="7"/>
  <c r="H290" i="7"/>
  <c r="G290" i="7"/>
  <c r="F290" i="7"/>
  <c r="E290" i="7"/>
  <c r="D290" i="7"/>
  <c r="R290" i="7" s="1"/>
  <c r="T288" i="7"/>
  <c r="S288" i="7"/>
  <c r="P288" i="7"/>
  <c r="V288" i="7" s="1"/>
  <c r="O288" i="7"/>
  <c r="U288" i="7" s="1"/>
  <c r="N288" i="7"/>
  <c r="M288" i="7"/>
  <c r="L288" i="7"/>
  <c r="H288" i="7"/>
  <c r="G288" i="7"/>
  <c r="F288" i="7"/>
  <c r="E288" i="7"/>
  <c r="D288" i="7"/>
  <c r="V287" i="7"/>
  <c r="S287" i="7"/>
  <c r="P287" i="7"/>
  <c r="O287" i="7"/>
  <c r="N287" i="7"/>
  <c r="T287" i="7" s="1"/>
  <c r="M287" i="7"/>
  <c r="L287" i="7"/>
  <c r="R287" i="7" s="1"/>
  <c r="H287" i="7"/>
  <c r="G287" i="7"/>
  <c r="F287" i="7"/>
  <c r="E287" i="7"/>
  <c r="D287" i="7"/>
  <c r="V286" i="7"/>
  <c r="R286" i="7"/>
  <c r="P286" i="7"/>
  <c r="O286" i="7"/>
  <c r="U286" i="7" s="1"/>
  <c r="N286" i="7"/>
  <c r="T286" i="7" s="1"/>
  <c r="M286" i="7"/>
  <c r="S286" i="7" s="1"/>
  <c r="L286" i="7"/>
  <c r="H286" i="7"/>
  <c r="G286" i="7"/>
  <c r="F286" i="7"/>
  <c r="F289" i="7" s="1"/>
  <c r="E286" i="7"/>
  <c r="D286" i="7"/>
  <c r="U285" i="7"/>
  <c r="P285" i="7"/>
  <c r="V285" i="7" s="1"/>
  <c r="O285" i="7"/>
  <c r="N285" i="7"/>
  <c r="T285" i="7" s="1"/>
  <c r="M285" i="7"/>
  <c r="S285" i="7" s="1"/>
  <c r="L285" i="7"/>
  <c r="R285" i="7" s="1"/>
  <c r="H285" i="7"/>
  <c r="G285" i="7"/>
  <c r="F285" i="7"/>
  <c r="E285" i="7"/>
  <c r="D285" i="7"/>
  <c r="T284" i="7"/>
  <c r="S284" i="7"/>
  <c r="P284" i="7"/>
  <c r="V284" i="7" s="1"/>
  <c r="O284" i="7"/>
  <c r="U284" i="7" s="1"/>
  <c r="N284" i="7"/>
  <c r="M284" i="7"/>
  <c r="L284" i="7"/>
  <c r="H284" i="7"/>
  <c r="G284" i="7"/>
  <c r="F284" i="7"/>
  <c r="E284" i="7"/>
  <c r="D284" i="7"/>
  <c r="V283" i="7"/>
  <c r="S283" i="7"/>
  <c r="P283" i="7"/>
  <c r="O283" i="7"/>
  <c r="N283" i="7"/>
  <c r="N289" i="7" s="1"/>
  <c r="M283" i="7"/>
  <c r="L283" i="7"/>
  <c r="R283" i="7" s="1"/>
  <c r="H283" i="7"/>
  <c r="G283" i="7"/>
  <c r="G289" i="7" s="1"/>
  <c r="F283" i="7"/>
  <c r="E283" i="7"/>
  <c r="D283" i="7"/>
  <c r="V282" i="7"/>
  <c r="R282" i="7"/>
  <c r="P282" i="7"/>
  <c r="O282" i="7"/>
  <c r="U282" i="7" s="1"/>
  <c r="N282" i="7"/>
  <c r="T282" i="7" s="1"/>
  <c r="M282" i="7"/>
  <c r="S282" i="7" s="1"/>
  <c r="L282" i="7"/>
  <c r="H282" i="7"/>
  <c r="G282" i="7"/>
  <c r="F282" i="7"/>
  <c r="E282" i="7"/>
  <c r="D282" i="7"/>
  <c r="S280" i="7"/>
  <c r="P280" i="7"/>
  <c r="V280" i="7" s="1"/>
  <c r="O280" i="7"/>
  <c r="U280" i="7" s="1"/>
  <c r="N280" i="7"/>
  <c r="T280" i="7" s="1"/>
  <c r="M280" i="7"/>
  <c r="L280" i="7"/>
  <c r="H280" i="7"/>
  <c r="G280" i="7"/>
  <c r="F280" i="7"/>
  <c r="E280" i="7"/>
  <c r="D280" i="7"/>
  <c r="V279" i="7"/>
  <c r="S279" i="7"/>
  <c r="R279" i="7"/>
  <c r="P279" i="7"/>
  <c r="O279" i="7"/>
  <c r="N279" i="7"/>
  <c r="T279" i="7" s="1"/>
  <c r="M279" i="7"/>
  <c r="L279" i="7"/>
  <c r="H279" i="7"/>
  <c r="G279" i="7"/>
  <c r="F279" i="7"/>
  <c r="E279" i="7"/>
  <c r="D279" i="7"/>
  <c r="V278" i="7"/>
  <c r="U278" i="7"/>
  <c r="R278" i="7"/>
  <c r="P278" i="7"/>
  <c r="O278" i="7"/>
  <c r="N278" i="7"/>
  <c r="T278" i="7" s="1"/>
  <c r="M278" i="7"/>
  <c r="S278" i="7" s="1"/>
  <c r="L278" i="7"/>
  <c r="H278" i="7"/>
  <c r="G278" i="7"/>
  <c r="F278" i="7"/>
  <c r="E278" i="7"/>
  <c r="D278" i="7"/>
  <c r="T277" i="7"/>
  <c r="P277" i="7"/>
  <c r="V277" i="7" s="1"/>
  <c r="O277" i="7"/>
  <c r="N277" i="7"/>
  <c r="M277" i="7"/>
  <c r="S277" i="7" s="1"/>
  <c r="L277" i="7"/>
  <c r="R277" i="7" s="1"/>
  <c r="H277" i="7"/>
  <c r="G277" i="7"/>
  <c r="F277" i="7"/>
  <c r="E277" i="7"/>
  <c r="E281" i="7" s="1"/>
  <c r="D277" i="7"/>
  <c r="S276" i="7"/>
  <c r="P276" i="7"/>
  <c r="V276" i="7" s="1"/>
  <c r="O276" i="7"/>
  <c r="U276" i="7" s="1"/>
  <c r="N276" i="7"/>
  <c r="T276" i="7" s="1"/>
  <c r="M276" i="7"/>
  <c r="L276" i="7"/>
  <c r="H276" i="7"/>
  <c r="H281" i="7" s="1"/>
  <c r="G276" i="7"/>
  <c r="F276" i="7"/>
  <c r="E276" i="7"/>
  <c r="D276" i="7"/>
  <c r="V275" i="7"/>
  <c r="S275" i="7"/>
  <c r="R275" i="7"/>
  <c r="P275" i="7"/>
  <c r="O275" i="7"/>
  <c r="U275" i="7" s="1"/>
  <c r="N275" i="7"/>
  <c r="M275" i="7"/>
  <c r="L275" i="7"/>
  <c r="H275" i="7"/>
  <c r="G275" i="7"/>
  <c r="G281" i="7" s="1"/>
  <c r="F275" i="7"/>
  <c r="E275" i="7"/>
  <c r="D275" i="7"/>
  <c r="V274" i="7"/>
  <c r="U274" i="7"/>
  <c r="R274" i="7"/>
  <c r="P274" i="7"/>
  <c r="O274" i="7"/>
  <c r="N274" i="7"/>
  <c r="T274" i="7" s="1"/>
  <c r="M274" i="7"/>
  <c r="S274" i="7" s="1"/>
  <c r="L274" i="7"/>
  <c r="H274" i="7"/>
  <c r="G274" i="7"/>
  <c r="F274" i="7"/>
  <c r="E274" i="7"/>
  <c r="D274" i="7"/>
  <c r="N273" i="7"/>
  <c r="G273" i="7"/>
  <c r="V272" i="7"/>
  <c r="R272" i="7"/>
  <c r="P272" i="7"/>
  <c r="O272" i="7"/>
  <c r="U272" i="7" s="1"/>
  <c r="N272" i="7"/>
  <c r="T272" i="7" s="1"/>
  <c r="M272" i="7"/>
  <c r="S272" i="7" s="1"/>
  <c r="L272" i="7"/>
  <c r="H272" i="7"/>
  <c r="G272" i="7"/>
  <c r="F272" i="7"/>
  <c r="E272" i="7"/>
  <c r="D272" i="7"/>
  <c r="U271" i="7"/>
  <c r="P271" i="7"/>
  <c r="V271" i="7" s="1"/>
  <c r="O271" i="7"/>
  <c r="N271" i="7"/>
  <c r="T271" i="7" s="1"/>
  <c r="M271" i="7"/>
  <c r="L271" i="7"/>
  <c r="R271" i="7" s="1"/>
  <c r="H271" i="7"/>
  <c r="G271" i="7"/>
  <c r="F271" i="7"/>
  <c r="E271" i="7"/>
  <c r="D271" i="7"/>
  <c r="T270" i="7"/>
  <c r="S270" i="7"/>
  <c r="P270" i="7"/>
  <c r="V270" i="7" s="1"/>
  <c r="O270" i="7"/>
  <c r="U270" i="7" s="1"/>
  <c r="N270" i="7"/>
  <c r="M270" i="7"/>
  <c r="L270" i="7"/>
  <c r="R270" i="7" s="1"/>
  <c r="H270" i="7"/>
  <c r="G270" i="7"/>
  <c r="F270" i="7"/>
  <c r="E270" i="7"/>
  <c r="D270" i="7"/>
  <c r="V269" i="7"/>
  <c r="S269" i="7"/>
  <c r="P269" i="7"/>
  <c r="O269" i="7"/>
  <c r="U269" i="7" s="1"/>
  <c r="N269" i="7"/>
  <c r="T269" i="7" s="1"/>
  <c r="M269" i="7"/>
  <c r="L269" i="7"/>
  <c r="R269" i="7" s="1"/>
  <c r="H269" i="7"/>
  <c r="H273" i="7" s="1"/>
  <c r="G269" i="7"/>
  <c r="F269" i="7"/>
  <c r="E269" i="7"/>
  <c r="D269" i="7"/>
  <c r="V268" i="7"/>
  <c r="R268" i="7"/>
  <c r="P268" i="7"/>
  <c r="O268" i="7"/>
  <c r="U268" i="7" s="1"/>
  <c r="N268" i="7"/>
  <c r="T268" i="7" s="1"/>
  <c r="M268" i="7"/>
  <c r="L268" i="7"/>
  <c r="H268" i="7"/>
  <c r="G268" i="7"/>
  <c r="F268" i="7"/>
  <c r="F273" i="7" s="1"/>
  <c r="E268" i="7"/>
  <c r="D268" i="7"/>
  <c r="U267" i="7"/>
  <c r="P267" i="7"/>
  <c r="V267" i="7" s="1"/>
  <c r="O267" i="7"/>
  <c r="N267" i="7"/>
  <c r="T267" i="7" s="1"/>
  <c r="M267" i="7"/>
  <c r="L267" i="7"/>
  <c r="R267" i="7" s="1"/>
  <c r="H267" i="7"/>
  <c r="G267" i="7"/>
  <c r="F267" i="7"/>
  <c r="E267" i="7"/>
  <c r="D267" i="7"/>
  <c r="E266" i="7"/>
  <c r="V265" i="7"/>
  <c r="T265" i="7"/>
  <c r="R265" i="7"/>
  <c r="P265" i="7"/>
  <c r="O265" i="7"/>
  <c r="U265" i="7" s="1"/>
  <c r="N265" i="7"/>
  <c r="M265" i="7"/>
  <c r="S265" i="7" s="1"/>
  <c r="L265" i="7"/>
  <c r="H265" i="7"/>
  <c r="G265" i="7"/>
  <c r="F265" i="7"/>
  <c r="E265" i="7"/>
  <c r="D265" i="7"/>
  <c r="U264" i="7"/>
  <c r="P264" i="7"/>
  <c r="V264" i="7" s="1"/>
  <c r="O264" i="7"/>
  <c r="N264" i="7"/>
  <c r="T264" i="7" s="1"/>
  <c r="M264" i="7"/>
  <c r="L264" i="7"/>
  <c r="R264" i="7" s="1"/>
  <c r="H264" i="7"/>
  <c r="G264" i="7"/>
  <c r="F264" i="7"/>
  <c r="E264" i="7"/>
  <c r="S264" i="7" s="1"/>
  <c r="D264" i="7"/>
  <c r="V263" i="7"/>
  <c r="T263" i="7"/>
  <c r="R263" i="7"/>
  <c r="P263" i="7"/>
  <c r="O263" i="7"/>
  <c r="U263" i="7" s="1"/>
  <c r="N263" i="7"/>
  <c r="M263" i="7"/>
  <c r="S263" i="7" s="1"/>
  <c r="L263" i="7"/>
  <c r="H263" i="7"/>
  <c r="G263" i="7"/>
  <c r="F263" i="7"/>
  <c r="E263" i="7"/>
  <c r="D263" i="7"/>
  <c r="U262" i="7"/>
  <c r="S262" i="7"/>
  <c r="P262" i="7"/>
  <c r="V262" i="7" s="1"/>
  <c r="O262" i="7"/>
  <c r="N262" i="7"/>
  <c r="T262" i="7" s="1"/>
  <c r="M262" i="7"/>
  <c r="L262" i="7"/>
  <c r="R262" i="7" s="1"/>
  <c r="H262" i="7"/>
  <c r="G262" i="7"/>
  <c r="F262" i="7"/>
  <c r="E262" i="7"/>
  <c r="D262" i="7"/>
  <c r="V261" i="7"/>
  <c r="T261" i="7"/>
  <c r="P261" i="7"/>
  <c r="O261" i="7"/>
  <c r="U261" i="7" s="1"/>
  <c r="N261" i="7"/>
  <c r="M261" i="7"/>
  <c r="S261" i="7" s="1"/>
  <c r="L261" i="7"/>
  <c r="H261" i="7"/>
  <c r="G261" i="7"/>
  <c r="F261" i="7"/>
  <c r="E261" i="7"/>
  <c r="D261" i="7"/>
  <c r="R261" i="7" s="1"/>
  <c r="U260" i="7"/>
  <c r="S260" i="7"/>
  <c r="P260" i="7"/>
  <c r="V260" i="7" s="1"/>
  <c r="O260" i="7"/>
  <c r="N260" i="7"/>
  <c r="M260" i="7"/>
  <c r="L260" i="7"/>
  <c r="R260" i="7" s="1"/>
  <c r="H260" i="7"/>
  <c r="G260" i="7"/>
  <c r="G266" i="7" s="1"/>
  <c r="F260" i="7"/>
  <c r="E260" i="7"/>
  <c r="D260" i="7"/>
  <c r="V259" i="7"/>
  <c r="T259" i="7"/>
  <c r="P259" i="7"/>
  <c r="O259" i="7"/>
  <c r="U259" i="7" s="1"/>
  <c r="N259" i="7"/>
  <c r="M259" i="7"/>
  <c r="S259" i="7" s="1"/>
  <c r="L259" i="7"/>
  <c r="H259" i="7"/>
  <c r="G259" i="7"/>
  <c r="F259" i="7"/>
  <c r="E259" i="7"/>
  <c r="D259" i="7"/>
  <c r="R259" i="7" s="1"/>
  <c r="F258" i="7"/>
  <c r="U257" i="7"/>
  <c r="S257" i="7"/>
  <c r="P257" i="7"/>
  <c r="V257" i="7" s="1"/>
  <c r="O257" i="7"/>
  <c r="N257" i="7"/>
  <c r="T257" i="7" s="1"/>
  <c r="M257" i="7"/>
  <c r="L257" i="7"/>
  <c r="R257" i="7" s="1"/>
  <c r="H257" i="7"/>
  <c r="G257" i="7"/>
  <c r="F257" i="7"/>
  <c r="E257" i="7"/>
  <c r="D257" i="7"/>
  <c r="V256" i="7"/>
  <c r="T256" i="7"/>
  <c r="R256" i="7"/>
  <c r="P256" i="7"/>
  <c r="O256" i="7"/>
  <c r="U256" i="7" s="1"/>
  <c r="N256" i="7"/>
  <c r="M256" i="7"/>
  <c r="L256" i="7"/>
  <c r="H256" i="7"/>
  <c r="H258" i="7" s="1"/>
  <c r="G256" i="7"/>
  <c r="F256" i="7"/>
  <c r="E256" i="7"/>
  <c r="D256" i="7"/>
  <c r="U255" i="7"/>
  <c r="S255" i="7"/>
  <c r="P255" i="7"/>
  <c r="O255" i="7"/>
  <c r="N255" i="7"/>
  <c r="M255" i="7"/>
  <c r="L255" i="7"/>
  <c r="R255" i="7" s="1"/>
  <c r="H255" i="7"/>
  <c r="G255" i="7"/>
  <c r="F255" i="7"/>
  <c r="E255" i="7"/>
  <c r="D255" i="7"/>
  <c r="V254" i="7"/>
  <c r="T254" i="7"/>
  <c r="R254" i="7"/>
  <c r="P254" i="7"/>
  <c r="O254" i="7"/>
  <c r="U254" i="7" s="1"/>
  <c r="N254" i="7"/>
  <c r="M254" i="7"/>
  <c r="S254" i="7" s="1"/>
  <c r="L254" i="7"/>
  <c r="H254" i="7"/>
  <c r="G254" i="7"/>
  <c r="F254" i="7"/>
  <c r="E254" i="7"/>
  <c r="D254" i="7"/>
  <c r="O253" i="7"/>
  <c r="F253" i="7"/>
  <c r="U252" i="7"/>
  <c r="S252" i="7"/>
  <c r="P252" i="7"/>
  <c r="V252" i="7" s="1"/>
  <c r="O252" i="7"/>
  <c r="N252" i="7"/>
  <c r="T252" i="7" s="1"/>
  <c r="M252" i="7"/>
  <c r="L252" i="7"/>
  <c r="R252" i="7" s="1"/>
  <c r="H252" i="7"/>
  <c r="G252" i="7"/>
  <c r="F252" i="7"/>
  <c r="E252" i="7"/>
  <c r="D252" i="7"/>
  <c r="T251" i="7"/>
  <c r="P251" i="7"/>
  <c r="V251" i="7" s="1"/>
  <c r="O251" i="7"/>
  <c r="U251" i="7" s="1"/>
  <c r="N251" i="7"/>
  <c r="M251" i="7"/>
  <c r="S251" i="7" s="1"/>
  <c r="L251" i="7"/>
  <c r="R251" i="7" s="1"/>
  <c r="H251" i="7"/>
  <c r="G251" i="7"/>
  <c r="F251" i="7"/>
  <c r="E251" i="7"/>
  <c r="D251" i="7"/>
  <c r="S250" i="7"/>
  <c r="P250" i="7"/>
  <c r="O250" i="7"/>
  <c r="U250" i="7" s="1"/>
  <c r="N250" i="7"/>
  <c r="M250" i="7"/>
  <c r="L250" i="7"/>
  <c r="R250" i="7" s="1"/>
  <c r="H250" i="7"/>
  <c r="H253" i="7" s="1"/>
  <c r="G250" i="7"/>
  <c r="G253" i="7" s="1"/>
  <c r="F250" i="7"/>
  <c r="E250" i="7"/>
  <c r="D250" i="7"/>
  <c r="V249" i="7"/>
  <c r="T249" i="7"/>
  <c r="R249" i="7"/>
  <c r="P249" i="7"/>
  <c r="O249" i="7"/>
  <c r="U249" i="7" s="1"/>
  <c r="N249" i="7"/>
  <c r="M249" i="7"/>
  <c r="S249" i="7" s="1"/>
  <c r="L249" i="7"/>
  <c r="H249" i="7"/>
  <c r="G249" i="7"/>
  <c r="F249" i="7"/>
  <c r="E249" i="7"/>
  <c r="D249" i="7"/>
  <c r="S247" i="7"/>
  <c r="P247" i="7"/>
  <c r="V247" i="7" s="1"/>
  <c r="O247" i="7"/>
  <c r="U247" i="7" s="1"/>
  <c r="N247" i="7"/>
  <c r="T247" i="7" s="1"/>
  <c r="M247" i="7"/>
  <c r="L247" i="7"/>
  <c r="R247" i="7" s="1"/>
  <c r="H247" i="7"/>
  <c r="G247" i="7"/>
  <c r="F247" i="7"/>
  <c r="E247" i="7"/>
  <c r="D247" i="7"/>
  <c r="V246" i="7"/>
  <c r="S246" i="7"/>
  <c r="P246" i="7"/>
  <c r="O246" i="7"/>
  <c r="U246" i="7" s="1"/>
  <c r="N246" i="7"/>
  <c r="T246" i="7" s="1"/>
  <c r="M246" i="7"/>
  <c r="L246" i="7"/>
  <c r="R246" i="7" s="1"/>
  <c r="H246" i="7"/>
  <c r="G246" i="7"/>
  <c r="F246" i="7"/>
  <c r="E246" i="7"/>
  <c r="D246" i="7"/>
  <c r="V245" i="7"/>
  <c r="T245" i="7"/>
  <c r="R245" i="7"/>
  <c r="P245" i="7"/>
  <c r="O245" i="7"/>
  <c r="U245" i="7" s="1"/>
  <c r="N245" i="7"/>
  <c r="M245" i="7"/>
  <c r="S245" i="7" s="1"/>
  <c r="L245" i="7"/>
  <c r="H245" i="7"/>
  <c r="G245" i="7"/>
  <c r="F245" i="7"/>
  <c r="F248" i="7" s="1"/>
  <c r="E245" i="7"/>
  <c r="D245" i="7"/>
  <c r="U244" i="7"/>
  <c r="S244" i="7"/>
  <c r="P244" i="7"/>
  <c r="O244" i="7"/>
  <c r="N244" i="7"/>
  <c r="M244" i="7"/>
  <c r="M248" i="7" s="1"/>
  <c r="L244" i="7"/>
  <c r="R244" i="7" s="1"/>
  <c r="H244" i="7"/>
  <c r="H248" i="7" s="1"/>
  <c r="G244" i="7"/>
  <c r="F244" i="7"/>
  <c r="E244" i="7"/>
  <c r="D244" i="7"/>
  <c r="V243" i="7"/>
  <c r="T243" i="7"/>
  <c r="R243" i="7"/>
  <c r="P243" i="7"/>
  <c r="O243" i="7"/>
  <c r="U243" i="7" s="1"/>
  <c r="N243" i="7"/>
  <c r="M243" i="7"/>
  <c r="S243" i="7" s="1"/>
  <c r="L243" i="7"/>
  <c r="H243" i="7"/>
  <c r="G243" i="7"/>
  <c r="F243" i="7"/>
  <c r="E243" i="7"/>
  <c r="D243" i="7"/>
  <c r="M242" i="7"/>
  <c r="U241" i="7"/>
  <c r="S241" i="7"/>
  <c r="P241" i="7"/>
  <c r="V241" i="7" s="1"/>
  <c r="O241" i="7"/>
  <c r="N241" i="7"/>
  <c r="T241" i="7" s="1"/>
  <c r="M241" i="7"/>
  <c r="L241" i="7"/>
  <c r="R241" i="7" s="1"/>
  <c r="H241" i="7"/>
  <c r="G241" i="7"/>
  <c r="F241" i="7"/>
  <c r="E241" i="7"/>
  <c r="D241" i="7"/>
  <c r="V240" i="7"/>
  <c r="T240" i="7"/>
  <c r="R240" i="7"/>
  <c r="P240" i="7"/>
  <c r="O240" i="7"/>
  <c r="U240" i="7" s="1"/>
  <c r="N240" i="7"/>
  <c r="M240" i="7"/>
  <c r="S240" i="7" s="1"/>
  <c r="L240" i="7"/>
  <c r="H240" i="7"/>
  <c r="G240" i="7"/>
  <c r="F240" i="7"/>
  <c r="E240" i="7"/>
  <c r="D240" i="7"/>
  <c r="U239" i="7"/>
  <c r="S239" i="7"/>
  <c r="P239" i="7"/>
  <c r="V239" i="7" s="1"/>
  <c r="O239" i="7"/>
  <c r="N239" i="7"/>
  <c r="T239" i="7" s="1"/>
  <c r="M239" i="7"/>
  <c r="L239" i="7"/>
  <c r="R239" i="7" s="1"/>
  <c r="H239" i="7"/>
  <c r="G239" i="7"/>
  <c r="F239" i="7"/>
  <c r="E239" i="7"/>
  <c r="D239" i="7"/>
  <c r="V238" i="7"/>
  <c r="T238" i="7"/>
  <c r="R238" i="7"/>
  <c r="P238" i="7"/>
  <c r="O238" i="7"/>
  <c r="U238" i="7" s="1"/>
  <c r="N238" i="7"/>
  <c r="M238" i="7"/>
  <c r="S238" i="7" s="1"/>
  <c r="L238" i="7"/>
  <c r="H238" i="7"/>
  <c r="G238" i="7"/>
  <c r="F238" i="7"/>
  <c r="F242" i="7" s="1"/>
  <c r="E238" i="7"/>
  <c r="D238" i="7"/>
  <c r="U237" i="7"/>
  <c r="S237" i="7"/>
  <c r="P237" i="7"/>
  <c r="V237" i="7" s="1"/>
  <c r="O237" i="7"/>
  <c r="N237" i="7"/>
  <c r="T237" i="7" s="1"/>
  <c r="M237" i="7"/>
  <c r="L237" i="7"/>
  <c r="R237" i="7" s="1"/>
  <c r="H237" i="7"/>
  <c r="G237" i="7"/>
  <c r="F237" i="7"/>
  <c r="E237" i="7"/>
  <c r="D237" i="7"/>
  <c r="V236" i="7"/>
  <c r="T236" i="7"/>
  <c r="R236" i="7"/>
  <c r="P236" i="7"/>
  <c r="O236" i="7"/>
  <c r="N236" i="7"/>
  <c r="M236" i="7"/>
  <c r="S236" i="7" s="1"/>
  <c r="L236" i="7"/>
  <c r="H236" i="7"/>
  <c r="G236" i="7"/>
  <c r="F236" i="7"/>
  <c r="E236" i="7"/>
  <c r="D236" i="7"/>
  <c r="U235" i="7"/>
  <c r="S235" i="7"/>
  <c r="P235" i="7"/>
  <c r="V235" i="7" s="1"/>
  <c r="O235" i="7"/>
  <c r="N235" i="7"/>
  <c r="T235" i="7" s="1"/>
  <c r="M235" i="7"/>
  <c r="L235" i="7"/>
  <c r="R235" i="7" s="1"/>
  <c r="H235" i="7"/>
  <c r="G235" i="7"/>
  <c r="F235" i="7"/>
  <c r="E235" i="7"/>
  <c r="D235" i="7"/>
  <c r="V233" i="7"/>
  <c r="T233" i="7"/>
  <c r="S233" i="7"/>
  <c r="R233" i="7"/>
  <c r="P233" i="7"/>
  <c r="O233" i="7"/>
  <c r="U233" i="7" s="1"/>
  <c r="N233" i="7"/>
  <c r="M233" i="7"/>
  <c r="L233" i="7"/>
  <c r="H233" i="7"/>
  <c r="G233" i="7"/>
  <c r="F233" i="7"/>
  <c r="E233" i="7"/>
  <c r="D233" i="7"/>
  <c r="V232" i="7"/>
  <c r="U232" i="7"/>
  <c r="S232" i="7"/>
  <c r="R232" i="7"/>
  <c r="P232" i="7"/>
  <c r="O232" i="7"/>
  <c r="N232" i="7"/>
  <c r="T232" i="7" s="1"/>
  <c r="M232" i="7"/>
  <c r="L232" i="7"/>
  <c r="H232" i="7"/>
  <c r="G232" i="7"/>
  <c r="F232" i="7"/>
  <c r="E232" i="7"/>
  <c r="D232" i="7"/>
  <c r="V231" i="7"/>
  <c r="U231" i="7"/>
  <c r="T231" i="7"/>
  <c r="R231" i="7"/>
  <c r="P231" i="7"/>
  <c r="O231" i="7"/>
  <c r="N231" i="7"/>
  <c r="M231" i="7"/>
  <c r="S231" i="7" s="1"/>
  <c r="L231" i="7"/>
  <c r="H231" i="7"/>
  <c r="G231" i="7"/>
  <c r="F231" i="7"/>
  <c r="E231" i="7"/>
  <c r="D231" i="7"/>
  <c r="U230" i="7"/>
  <c r="T230" i="7"/>
  <c r="S230" i="7"/>
  <c r="P230" i="7"/>
  <c r="V230" i="7" s="1"/>
  <c r="O230" i="7"/>
  <c r="N230" i="7"/>
  <c r="M230" i="7"/>
  <c r="L230" i="7"/>
  <c r="R230" i="7" s="1"/>
  <c r="H230" i="7"/>
  <c r="G230" i="7"/>
  <c r="F230" i="7"/>
  <c r="E230" i="7"/>
  <c r="D230" i="7"/>
  <c r="V229" i="7"/>
  <c r="T229" i="7"/>
  <c r="S229" i="7"/>
  <c r="R229" i="7"/>
  <c r="P229" i="7"/>
  <c r="O229" i="7"/>
  <c r="N229" i="7"/>
  <c r="M229" i="7"/>
  <c r="L229" i="7"/>
  <c r="H229" i="7"/>
  <c r="H234" i="7" s="1"/>
  <c r="G229" i="7"/>
  <c r="F229" i="7"/>
  <c r="E229" i="7"/>
  <c r="D229" i="7"/>
  <c r="V228" i="7"/>
  <c r="U228" i="7"/>
  <c r="R228" i="7"/>
  <c r="P228" i="7"/>
  <c r="O228" i="7"/>
  <c r="N228" i="7"/>
  <c r="M228" i="7"/>
  <c r="S228" i="7" s="1"/>
  <c r="L228" i="7"/>
  <c r="H228" i="7"/>
  <c r="G228" i="7"/>
  <c r="F228" i="7"/>
  <c r="E228" i="7"/>
  <c r="D228" i="7"/>
  <c r="U227" i="7"/>
  <c r="T227" i="7"/>
  <c r="R227" i="7"/>
  <c r="P227" i="7"/>
  <c r="V227" i="7" s="1"/>
  <c r="O227" i="7"/>
  <c r="N227" i="7"/>
  <c r="M227" i="7"/>
  <c r="L227" i="7"/>
  <c r="H227" i="7"/>
  <c r="G227" i="7"/>
  <c r="F227" i="7"/>
  <c r="F234" i="7" s="1"/>
  <c r="E227" i="7"/>
  <c r="E234" i="7" s="1"/>
  <c r="D227" i="7"/>
  <c r="T226" i="7"/>
  <c r="S226" i="7"/>
  <c r="P226" i="7"/>
  <c r="V226" i="7" s="1"/>
  <c r="O226" i="7"/>
  <c r="U226" i="7" s="1"/>
  <c r="N226" i="7"/>
  <c r="M226" i="7"/>
  <c r="L226" i="7"/>
  <c r="R226" i="7" s="1"/>
  <c r="H226" i="7"/>
  <c r="G226" i="7"/>
  <c r="F226" i="7"/>
  <c r="E226" i="7"/>
  <c r="D226" i="7"/>
  <c r="V224" i="7"/>
  <c r="U224" i="7"/>
  <c r="T224" i="7"/>
  <c r="P224" i="7"/>
  <c r="O224" i="7"/>
  <c r="N224" i="7"/>
  <c r="M224" i="7"/>
  <c r="S224" i="7" s="1"/>
  <c r="L224" i="7"/>
  <c r="R224" i="7" s="1"/>
  <c r="H224" i="7"/>
  <c r="G224" i="7"/>
  <c r="F224" i="7"/>
  <c r="E224" i="7"/>
  <c r="D224" i="7"/>
  <c r="T223" i="7"/>
  <c r="S223" i="7"/>
  <c r="P223" i="7"/>
  <c r="V223" i="7" s="1"/>
  <c r="O223" i="7"/>
  <c r="U223" i="7" s="1"/>
  <c r="N223" i="7"/>
  <c r="M223" i="7"/>
  <c r="L223" i="7"/>
  <c r="R223" i="7" s="1"/>
  <c r="H223" i="7"/>
  <c r="G223" i="7"/>
  <c r="F223" i="7"/>
  <c r="E223" i="7"/>
  <c r="D223" i="7"/>
  <c r="V222" i="7"/>
  <c r="T222" i="7"/>
  <c r="S222" i="7"/>
  <c r="R222" i="7"/>
  <c r="P222" i="7"/>
  <c r="O222" i="7"/>
  <c r="U222" i="7" s="1"/>
  <c r="N222" i="7"/>
  <c r="M222" i="7"/>
  <c r="L222" i="7"/>
  <c r="H222" i="7"/>
  <c r="G222" i="7"/>
  <c r="F222" i="7"/>
  <c r="E222" i="7"/>
  <c r="D222" i="7"/>
  <c r="V221" i="7"/>
  <c r="U221" i="7"/>
  <c r="R221" i="7"/>
  <c r="P221" i="7"/>
  <c r="O221" i="7"/>
  <c r="N221" i="7"/>
  <c r="T221" i="7" s="1"/>
  <c r="M221" i="7"/>
  <c r="S221" i="7" s="1"/>
  <c r="L221" i="7"/>
  <c r="H221" i="7"/>
  <c r="G221" i="7"/>
  <c r="F221" i="7"/>
  <c r="E221" i="7"/>
  <c r="D221" i="7"/>
  <c r="U220" i="7"/>
  <c r="T220" i="7"/>
  <c r="R220" i="7"/>
  <c r="P220" i="7"/>
  <c r="V220" i="7" s="1"/>
  <c r="O220" i="7"/>
  <c r="N220" i="7"/>
  <c r="M220" i="7"/>
  <c r="S220" i="7" s="1"/>
  <c r="L220" i="7"/>
  <c r="H220" i="7"/>
  <c r="G220" i="7"/>
  <c r="F220" i="7"/>
  <c r="E220" i="7"/>
  <c r="D220" i="7"/>
  <c r="T219" i="7"/>
  <c r="S219" i="7"/>
  <c r="P219" i="7"/>
  <c r="V219" i="7" s="1"/>
  <c r="O219" i="7"/>
  <c r="U219" i="7" s="1"/>
  <c r="N219" i="7"/>
  <c r="M219" i="7"/>
  <c r="L219" i="7"/>
  <c r="R219" i="7" s="1"/>
  <c r="H219" i="7"/>
  <c r="G219" i="7"/>
  <c r="F219" i="7"/>
  <c r="E219" i="7"/>
  <c r="D219" i="7"/>
  <c r="V218" i="7"/>
  <c r="S218" i="7"/>
  <c r="R218" i="7"/>
  <c r="P218" i="7"/>
  <c r="O218" i="7"/>
  <c r="U218" i="7" s="1"/>
  <c r="N218" i="7"/>
  <c r="T218" i="7" s="1"/>
  <c r="M218" i="7"/>
  <c r="L218" i="7"/>
  <c r="H218" i="7"/>
  <c r="G218" i="7"/>
  <c r="F218" i="7"/>
  <c r="E218" i="7"/>
  <c r="D218" i="7"/>
  <c r="V217" i="7"/>
  <c r="U217" i="7"/>
  <c r="S217" i="7"/>
  <c r="R217" i="7"/>
  <c r="P217" i="7"/>
  <c r="P225" i="7" s="1"/>
  <c r="O217" i="7"/>
  <c r="N217" i="7"/>
  <c r="T217" i="7" s="1"/>
  <c r="M217" i="7"/>
  <c r="M225" i="7" s="1"/>
  <c r="L217" i="7"/>
  <c r="H217" i="7"/>
  <c r="G217" i="7"/>
  <c r="F217" i="7"/>
  <c r="E217" i="7"/>
  <c r="E225" i="7" s="1"/>
  <c r="D217" i="7"/>
  <c r="U216" i="7"/>
  <c r="T216" i="7"/>
  <c r="P216" i="7"/>
  <c r="V216" i="7" s="1"/>
  <c r="O216" i="7"/>
  <c r="N216" i="7"/>
  <c r="M216" i="7"/>
  <c r="S216" i="7" s="1"/>
  <c r="L216" i="7"/>
  <c r="R216" i="7" s="1"/>
  <c r="H216" i="7"/>
  <c r="G216" i="7"/>
  <c r="F216" i="7"/>
  <c r="E216" i="7"/>
  <c r="D216" i="7"/>
  <c r="O215" i="7"/>
  <c r="V214" i="7"/>
  <c r="U214" i="7"/>
  <c r="R214" i="7"/>
  <c r="P214" i="7"/>
  <c r="O214" i="7"/>
  <c r="N214" i="7"/>
  <c r="T214" i="7" s="1"/>
  <c r="M214" i="7"/>
  <c r="S214" i="7" s="1"/>
  <c r="L214" i="7"/>
  <c r="H214" i="7"/>
  <c r="G214" i="7"/>
  <c r="F214" i="7"/>
  <c r="E214" i="7"/>
  <c r="D214" i="7"/>
  <c r="U213" i="7"/>
  <c r="T213" i="7"/>
  <c r="R213" i="7"/>
  <c r="P213" i="7"/>
  <c r="V213" i="7" s="1"/>
  <c r="O213" i="7"/>
  <c r="N213" i="7"/>
  <c r="M213" i="7"/>
  <c r="S213" i="7" s="1"/>
  <c r="L213" i="7"/>
  <c r="H213" i="7"/>
  <c r="G213" i="7"/>
  <c r="F213" i="7"/>
  <c r="E213" i="7"/>
  <c r="D213" i="7"/>
  <c r="T212" i="7"/>
  <c r="S212" i="7"/>
  <c r="P212" i="7"/>
  <c r="V212" i="7" s="1"/>
  <c r="O212" i="7"/>
  <c r="U212" i="7" s="1"/>
  <c r="N212" i="7"/>
  <c r="M212" i="7"/>
  <c r="L212" i="7"/>
  <c r="R212" i="7" s="1"/>
  <c r="H212" i="7"/>
  <c r="G212" i="7"/>
  <c r="F212" i="7"/>
  <c r="E212" i="7"/>
  <c r="D212" i="7"/>
  <c r="V211" i="7"/>
  <c r="S211" i="7"/>
  <c r="R211" i="7"/>
  <c r="P211" i="7"/>
  <c r="O211" i="7"/>
  <c r="U211" i="7" s="1"/>
  <c r="N211" i="7"/>
  <c r="T211" i="7" s="1"/>
  <c r="M211" i="7"/>
  <c r="L211" i="7"/>
  <c r="H211" i="7"/>
  <c r="G211" i="7"/>
  <c r="F211" i="7"/>
  <c r="E211" i="7"/>
  <c r="D211" i="7"/>
  <c r="V210" i="7"/>
  <c r="U210" i="7"/>
  <c r="S210" i="7"/>
  <c r="R210" i="7"/>
  <c r="P210" i="7"/>
  <c r="O210" i="7"/>
  <c r="N210" i="7"/>
  <c r="T210" i="7" s="1"/>
  <c r="M210" i="7"/>
  <c r="L210" i="7"/>
  <c r="H210" i="7"/>
  <c r="G210" i="7"/>
  <c r="F210" i="7"/>
  <c r="E210" i="7"/>
  <c r="D210" i="7"/>
  <c r="U209" i="7"/>
  <c r="T209" i="7"/>
  <c r="P209" i="7"/>
  <c r="V209" i="7" s="1"/>
  <c r="O209" i="7"/>
  <c r="N209" i="7"/>
  <c r="M209" i="7"/>
  <c r="S209" i="7" s="1"/>
  <c r="L209" i="7"/>
  <c r="R209" i="7" s="1"/>
  <c r="H209" i="7"/>
  <c r="G209" i="7"/>
  <c r="F209" i="7"/>
  <c r="E209" i="7"/>
  <c r="D209" i="7"/>
  <c r="T208" i="7"/>
  <c r="S208" i="7"/>
  <c r="P208" i="7"/>
  <c r="V208" i="7" s="1"/>
  <c r="O208" i="7"/>
  <c r="U208" i="7" s="1"/>
  <c r="N208" i="7"/>
  <c r="M208" i="7"/>
  <c r="L208" i="7"/>
  <c r="R208" i="7" s="1"/>
  <c r="H208" i="7"/>
  <c r="G208" i="7"/>
  <c r="F208" i="7"/>
  <c r="E208" i="7"/>
  <c r="D208" i="7"/>
  <c r="V207" i="7"/>
  <c r="T207" i="7"/>
  <c r="S207" i="7"/>
  <c r="R207" i="7"/>
  <c r="P207" i="7"/>
  <c r="O207" i="7"/>
  <c r="U207" i="7" s="1"/>
  <c r="N207" i="7"/>
  <c r="M207" i="7"/>
  <c r="L207" i="7"/>
  <c r="H207" i="7"/>
  <c r="H215" i="7" s="1"/>
  <c r="G207" i="7"/>
  <c r="F207" i="7"/>
  <c r="E207" i="7"/>
  <c r="D207" i="7"/>
  <c r="V206" i="7"/>
  <c r="U206" i="7"/>
  <c r="R206" i="7"/>
  <c r="P206" i="7"/>
  <c r="O206" i="7"/>
  <c r="N206" i="7"/>
  <c r="T206" i="7" s="1"/>
  <c r="M206" i="7"/>
  <c r="S206" i="7" s="1"/>
  <c r="L206" i="7"/>
  <c r="H206" i="7"/>
  <c r="G206" i="7"/>
  <c r="F206" i="7"/>
  <c r="E206" i="7"/>
  <c r="D206" i="7"/>
  <c r="V204" i="7"/>
  <c r="S204" i="7"/>
  <c r="P204" i="7"/>
  <c r="O204" i="7"/>
  <c r="N204" i="7"/>
  <c r="T204" i="7" s="1"/>
  <c r="M204" i="7"/>
  <c r="L204" i="7"/>
  <c r="H204" i="7"/>
  <c r="G204" i="7"/>
  <c r="F204" i="7"/>
  <c r="E204" i="7"/>
  <c r="D204" i="7"/>
  <c r="R204" i="7" s="1"/>
  <c r="V203" i="7"/>
  <c r="U203" i="7"/>
  <c r="S203" i="7"/>
  <c r="R203" i="7"/>
  <c r="P203" i="7"/>
  <c r="O203" i="7"/>
  <c r="N203" i="7"/>
  <c r="T203" i="7" s="1"/>
  <c r="M203" i="7"/>
  <c r="L203" i="7"/>
  <c r="H203" i="7"/>
  <c r="G203" i="7"/>
  <c r="F203" i="7"/>
  <c r="E203" i="7"/>
  <c r="D203" i="7"/>
  <c r="U202" i="7"/>
  <c r="T202" i="7"/>
  <c r="P202" i="7"/>
  <c r="V202" i="7" s="1"/>
  <c r="O202" i="7"/>
  <c r="N202" i="7"/>
  <c r="M202" i="7"/>
  <c r="S202" i="7" s="1"/>
  <c r="L202" i="7"/>
  <c r="R202" i="7" s="1"/>
  <c r="H202" i="7"/>
  <c r="G202" i="7"/>
  <c r="F202" i="7"/>
  <c r="E202" i="7"/>
  <c r="D202" i="7"/>
  <c r="T201" i="7"/>
  <c r="S201" i="7"/>
  <c r="P201" i="7"/>
  <c r="V201" i="7" s="1"/>
  <c r="O201" i="7"/>
  <c r="U201" i="7" s="1"/>
  <c r="N201" i="7"/>
  <c r="M201" i="7"/>
  <c r="L201" i="7"/>
  <c r="R201" i="7" s="1"/>
  <c r="H201" i="7"/>
  <c r="H205" i="7" s="1"/>
  <c r="G201" i="7"/>
  <c r="F201" i="7"/>
  <c r="E201" i="7"/>
  <c r="D201" i="7"/>
  <c r="V200" i="7"/>
  <c r="T200" i="7"/>
  <c r="S200" i="7"/>
  <c r="R200" i="7"/>
  <c r="P200" i="7"/>
  <c r="O200" i="7"/>
  <c r="U200" i="7" s="1"/>
  <c r="N200" i="7"/>
  <c r="M200" i="7"/>
  <c r="L200" i="7"/>
  <c r="H200" i="7"/>
  <c r="G200" i="7"/>
  <c r="F200" i="7"/>
  <c r="E200" i="7"/>
  <c r="D200" i="7"/>
  <c r="V199" i="7"/>
  <c r="U199" i="7"/>
  <c r="R199" i="7"/>
  <c r="P199" i="7"/>
  <c r="O199" i="7"/>
  <c r="N199" i="7"/>
  <c r="T199" i="7" s="1"/>
  <c r="M199" i="7"/>
  <c r="S199" i="7" s="1"/>
  <c r="L199" i="7"/>
  <c r="H199" i="7"/>
  <c r="G199" i="7"/>
  <c r="F199" i="7"/>
  <c r="E199" i="7"/>
  <c r="D199" i="7"/>
  <c r="U198" i="7"/>
  <c r="T198" i="7"/>
  <c r="R198" i="7"/>
  <c r="P198" i="7"/>
  <c r="V198" i="7" s="1"/>
  <c r="O198" i="7"/>
  <c r="N198" i="7"/>
  <c r="M198" i="7"/>
  <c r="S198" i="7" s="1"/>
  <c r="L198" i="7"/>
  <c r="H198" i="7"/>
  <c r="G198" i="7"/>
  <c r="F198" i="7"/>
  <c r="E198" i="7"/>
  <c r="D198" i="7"/>
  <c r="T197" i="7"/>
  <c r="S197" i="7"/>
  <c r="P197" i="7"/>
  <c r="V197" i="7" s="1"/>
  <c r="O197" i="7"/>
  <c r="U197" i="7" s="1"/>
  <c r="N197" i="7"/>
  <c r="M197" i="7"/>
  <c r="L197" i="7"/>
  <c r="R197" i="7" s="1"/>
  <c r="H197" i="7"/>
  <c r="G197" i="7"/>
  <c r="F197" i="7"/>
  <c r="E197" i="7"/>
  <c r="D197" i="7"/>
  <c r="V196" i="7"/>
  <c r="S196" i="7"/>
  <c r="R196" i="7"/>
  <c r="P196" i="7"/>
  <c r="O196" i="7"/>
  <c r="U196" i="7" s="1"/>
  <c r="N196" i="7"/>
  <c r="T196" i="7" s="1"/>
  <c r="M196" i="7"/>
  <c r="L196" i="7"/>
  <c r="H196" i="7"/>
  <c r="G196" i="7"/>
  <c r="F196" i="7"/>
  <c r="E196" i="7"/>
  <c r="D196" i="7"/>
  <c r="V195" i="7"/>
  <c r="U195" i="7"/>
  <c r="S195" i="7"/>
  <c r="P195" i="7"/>
  <c r="O195" i="7"/>
  <c r="N195" i="7"/>
  <c r="M195" i="7"/>
  <c r="L195" i="7"/>
  <c r="R195" i="7" s="1"/>
  <c r="H195" i="7"/>
  <c r="G195" i="7"/>
  <c r="F195" i="7"/>
  <c r="E195" i="7"/>
  <c r="E205" i="7" s="1"/>
  <c r="D195" i="7"/>
  <c r="V194" i="7"/>
  <c r="T194" i="7"/>
  <c r="P194" i="7"/>
  <c r="O194" i="7"/>
  <c r="U194" i="7" s="1"/>
  <c r="N194" i="7"/>
  <c r="M194" i="7"/>
  <c r="S194" i="7" s="1"/>
  <c r="L194" i="7"/>
  <c r="R194" i="7" s="1"/>
  <c r="H194" i="7"/>
  <c r="G194" i="7"/>
  <c r="F194" i="7"/>
  <c r="E194" i="7"/>
  <c r="D194" i="7"/>
  <c r="U192" i="7"/>
  <c r="R192" i="7"/>
  <c r="P192" i="7"/>
  <c r="V192" i="7" s="1"/>
  <c r="O192" i="7"/>
  <c r="N192" i="7"/>
  <c r="T192" i="7" s="1"/>
  <c r="M192" i="7"/>
  <c r="S192" i="7" s="1"/>
  <c r="L192" i="7"/>
  <c r="H192" i="7"/>
  <c r="G192" i="7"/>
  <c r="F192" i="7"/>
  <c r="F19" i="7" s="1"/>
  <c r="E192" i="7"/>
  <c r="D192" i="7"/>
  <c r="T191" i="7"/>
  <c r="R191" i="7"/>
  <c r="P191" i="7"/>
  <c r="V191" i="7" s="1"/>
  <c r="O191" i="7"/>
  <c r="U191" i="7" s="1"/>
  <c r="N191" i="7"/>
  <c r="M191" i="7"/>
  <c r="S191" i="7" s="1"/>
  <c r="L191" i="7"/>
  <c r="H191" i="7"/>
  <c r="G191" i="7"/>
  <c r="F191" i="7"/>
  <c r="E191" i="7"/>
  <c r="D191" i="7"/>
  <c r="S190" i="7"/>
  <c r="P190" i="7"/>
  <c r="V190" i="7" s="1"/>
  <c r="O190" i="7"/>
  <c r="U190" i="7" s="1"/>
  <c r="N190" i="7"/>
  <c r="T190" i="7" s="1"/>
  <c r="M190" i="7"/>
  <c r="L190" i="7"/>
  <c r="R190" i="7" s="1"/>
  <c r="H190" i="7"/>
  <c r="G190" i="7"/>
  <c r="F190" i="7"/>
  <c r="E190" i="7"/>
  <c r="D190" i="7"/>
  <c r="V189" i="7"/>
  <c r="S189" i="7"/>
  <c r="R189" i="7"/>
  <c r="P189" i="7"/>
  <c r="O189" i="7"/>
  <c r="U189" i="7" s="1"/>
  <c r="N189" i="7"/>
  <c r="T189" i="7" s="1"/>
  <c r="M189" i="7"/>
  <c r="L189" i="7"/>
  <c r="H189" i="7"/>
  <c r="G189" i="7"/>
  <c r="F189" i="7"/>
  <c r="E189" i="7"/>
  <c r="D189" i="7"/>
  <c r="V188" i="7"/>
  <c r="U188" i="7"/>
  <c r="S188" i="7"/>
  <c r="P188" i="7"/>
  <c r="O188" i="7"/>
  <c r="N188" i="7"/>
  <c r="T188" i="7" s="1"/>
  <c r="M188" i="7"/>
  <c r="L188" i="7"/>
  <c r="R188" i="7" s="1"/>
  <c r="H188" i="7"/>
  <c r="G188" i="7"/>
  <c r="F188" i="7"/>
  <c r="E188" i="7"/>
  <c r="D188" i="7"/>
  <c r="T187" i="7"/>
  <c r="P187" i="7"/>
  <c r="V187" i="7" s="1"/>
  <c r="O187" i="7"/>
  <c r="U187" i="7" s="1"/>
  <c r="N187" i="7"/>
  <c r="M187" i="7"/>
  <c r="S187" i="7" s="1"/>
  <c r="L187" i="7"/>
  <c r="R187" i="7" s="1"/>
  <c r="H187" i="7"/>
  <c r="G187" i="7"/>
  <c r="F187" i="7"/>
  <c r="E187" i="7"/>
  <c r="D187" i="7"/>
  <c r="U186" i="7"/>
  <c r="S186" i="7"/>
  <c r="P186" i="7"/>
  <c r="V186" i="7" s="1"/>
  <c r="O186" i="7"/>
  <c r="N186" i="7"/>
  <c r="T186" i="7" s="1"/>
  <c r="M186" i="7"/>
  <c r="L186" i="7"/>
  <c r="R186" i="7" s="1"/>
  <c r="H186" i="7"/>
  <c r="G186" i="7"/>
  <c r="F186" i="7"/>
  <c r="E186" i="7"/>
  <c r="D186" i="7"/>
  <c r="V185" i="7"/>
  <c r="T185" i="7"/>
  <c r="R185" i="7"/>
  <c r="P185" i="7"/>
  <c r="O185" i="7"/>
  <c r="U185" i="7" s="1"/>
  <c r="N185" i="7"/>
  <c r="M185" i="7"/>
  <c r="S185" i="7" s="1"/>
  <c r="L185" i="7"/>
  <c r="H185" i="7"/>
  <c r="G185" i="7"/>
  <c r="F185" i="7"/>
  <c r="E185" i="7"/>
  <c r="D185" i="7"/>
  <c r="U184" i="7"/>
  <c r="R184" i="7"/>
  <c r="P184" i="7"/>
  <c r="V184" i="7" s="1"/>
  <c r="O184" i="7"/>
  <c r="N184" i="7"/>
  <c r="T184" i="7" s="1"/>
  <c r="M184" i="7"/>
  <c r="S184" i="7" s="1"/>
  <c r="L184" i="7"/>
  <c r="H184" i="7"/>
  <c r="G184" i="7"/>
  <c r="F184" i="7"/>
  <c r="E184" i="7"/>
  <c r="D184" i="7"/>
  <c r="T183" i="7"/>
  <c r="R183" i="7"/>
  <c r="P183" i="7"/>
  <c r="V183" i="7" s="1"/>
  <c r="O183" i="7"/>
  <c r="O193" i="7" s="1"/>
  <c r="N183" i="7"/>
  <c r="M183" i="7"/>
  <c r="S183" i="7" s="1"/>
  <c r="L183" i="7"/>
  <c r="H183" i="7"/>
  <c r="G183" i="7"/>
  <c r="F183" i="7"/>
  <c r="E183" i="7"/>
  <c r="D183" i="7"/>
  <c r="S182" i="7"/>
  <c r="P182" i="7"/>
  <c r="V182" i="7" s="1"/>
  <c r="O182" i="7"/>
  <c r="U182" i="7" s="1"/>
  <c r="N182" i="7"/>
  <c r="T182" i="7" s="1"/>
  <c r="M182" i="7"/>
  <c r="L182" i="7"/>
  <c r="R182" i="7" s="1"/>
  <c r="H182" i="7"/>
  <c r="G182" i="7"/>
  <c r="F182" i="7"/>
  <c r="E182" i="7"/>
  <c r="D182" i="7"/>
  <c r="V181" i="7"/>
  <c r="S181" i="7"/>
  <c r="R181" i="7"/>
  <c r="P181" i="7"/>
  <c r="P193" i="7" s="1"/>
  <c r="O181" i="7"/>
  <c r="U181" i="7" s="1"/>
  <c r="N181" i="7"/>
  <c r="T181" i="7" s="1"/>
  <c r="M181" i="7"/>
  <c r="L181" i="7"/>
  <c r="H181" i="7"/>
  <c r="H193" i="7" s="1"/>
  <c r="G181" i="7"/>
  <c r="F181" i="7"/>
  <c r="E181" i="7"/>
  <c r="E193" i="7" s="1"/>
  <c r="D181" i="7"/>
  <c r="S180" i="7"/>
  <c r="P180" i="7"/>
  <c r="V180" i="7" s="1"/>
  <c r="O180" i="7"/>
  <c r="N180" i="7"/>
  <c r="T180" i="7" s="1"/>
  <c r="M180" i="7"/>
  <c r="L180" i="7"/>
  <c r="R180" i="7" s="1"/>
  <c r="H180" i="7"/>
  <c r="G180" i="7"/>
  <c r="U180" i="7" s="1"/>
  <c r="F180" i="7"/>
  <c r="E180" i="7"/>
  <c r="D180" i="7"/>
  <c r="P179" i="7"/>
  <c r="H179" i="7"/>
  <c r="V178" i="7"/>
  <c r="S178" i="7"/>
  <c r="R178" i="7"/>
  <c r="P178" i="7"/>
  <c r="O178" i="7"/>
  <c r="U178" i="7" s="1"/>
  <c r="N178" i="7"/>
  <c r="T178" i="7" s="1"/>
  <c r="M178" i="7"/>
  <c r="L178" i="7"/>
  <c r="H178" i="7"/>
  <c r="G178" i="7"/>
  <c r="F178" i="7"/>
  <c r="E178" i="7"/>
  <c r="D178" i="7"/>
  <c r="U177" i="7"/>
  <c r="S177" i="7"/>
  <c r="P177" i="7"/>
  <c r="V177" i="7" s="1"/>
  <c r="O177" i="7"/>
  <c r="N177" i="7"/>
  <c r="M177" i="7"/>
  <c r="L177" i="7"/>
  <c r="R177" i="7" s="1"/>
  <c r="H177" i="7"/>
  <c r="G177" i="7"/>
  <c r="F177" i="7"/>
  <c r="E177" i="7"/>
  <c r="D177" i="7"/>
  <c r="V176" i="7"/>
  <c r="T176" i="7"/>
  <c r="P176" i="7"/>
  <c r="O176" i="7"/>
  <c r="U176" i="7" s="1"/>
  <c r="N176" i="7"/>
  <c r="M176" i="7"/>
  <c r="S176" i="7" s="1"/>
  <c r="L176" i="7"/>
  <c r="R176" i="7" s="1"/>
  <c r="H176" i="7"/>
  <c r="G176" i="7"/>
  <c r="F176" i="7"/>
  <c r="E176" i="7"/>
  <c r="E179" i="7" s="1"/>
  <c r="D176" i="7"/>
  <c r="S175" i="7"/>
  <c r="P175" i="7"/>
  <c r="V175" i="7" s="1"/>
  <c r="O175" i="7"/>
  <c r="O179" i="7" s="1"/>
  <c r="N175" i="7"/>
  <c r="T175" i="7" s="1"/>
  <c r="M175" i="7"/>
  <c r="M179" i="7" s="1"/>
  <c r="L175" i="7"/>
  <c r="R175" i="7" s="1"/>
  <c r="H175" i="7"/>
  <c r="G175" i="7"/>
  <c r="F175" i="7"/>
  <c r="F179" i="7" s="1"/>
  <c r="E175" i="7"/>
  <c r="D175" i="7"/>
  <c r="V174" i="7"/>
  <c r="T174" i="7"/>
  <c r="R174" i="7"/>
  <c r="P174" i="7"/>
  <c r="O174" i="7"/>
  <c r="U174" i="7" s="1"/>
  <c r="N174" i="7"/>
  <c r="M174" i="7"/>
  <c r="S174" i="7" s="1"/>
  <c r="L174" i="7"/>
  <c r="H174" i="7"/>
  <c r="G174" i="7"/>
  <c r="F174" i="7"/>
  <c r="E174" i="7"/>
  <c r="D174" i="7"/>
  <c r="O173" i="7"/>
  <c r="F173" i="7"/>
  <c r="S172" i="7"/>
  <c r="P172" i="7"/>
  <c r="V172" i="7" s="1"/>
  <c r="O172" i="7"/>
  <c r="U172" i="7" s="1"/>
  <c r="N172" i="7"/>
  <c r="T172" i="7" s="1"/>
  <c r="M172" i="7"/>
  <c r="L172" i="7"/>
  <c r="R172" i="7" s="1"/>
  <c r="H172" i="7"/>
  <c r="G172" i="7"/>
  <c r="F172" i="7"/>
  <c r="E172" i="7"/>
  <c r="D172" i="7"/>
  <c r="V171" i="7"/>
  <c r="S171" i="7"/>
  <c r="R171" i="7"/>
  <c r="P171" i="7"/>
  <c r="O171" i="7"/>
  <c r="U171" i="7" s="1"/>
  <c r="N171" i="7"/>
  <c r="T171" i="7" s="1"/>
  <c r="M171" i="7"/>
  <c r="L171" i="7"/>
  <c r="H171" i="7"/>
  <c r="H173" i="7" s="1"/>
  <c r="G171" i="7"/>
  <c r="F171" i="7"/>
  <c r="E171" i="7"/>
  <c r="D171" i="7"/>
  <c r="V170" i="7"/>
  <c r="U170" i="7"/>
  <c r="S170" i="7"/>
  <c r="P170" i="7"/>
  <c r="P173" i="7" s="1"/>
  <c r="O170" i="7"/>
  <c r="N170" i="7"/>
  <c r="M170" i="7"/>
  <c r="M173" i="7" s="1"/>
  <c r="L170" i="7"/>
  <c r="R170" i="7" s="1"/>
  <c r="H170" i="7"/>
  <c r="G170" i="7"/>
  <c r="F170" i="7"/>
  <c r="E170" i="7"/>
  <c r="E173" i="7" s="1"/>
  <c r="D170" i="7"/>
  <c r="T169" i="7"/>
  <c r="P169" i="7"/>
  <c r="V169" i="7" s="1"/>
  <c r="O169" i="7"/>
  <c r="U169" i="7" s="1"/>
  <c r="N169" i="7"/>
  <c r="M169" i="7"/>
  <c r="S169" i="7" s="1"/>
  <c r="L169" i="7"/>
  <c r="R169" i="7" s="1"/>
  <c r="H169" i="7"/>
  <c r="G169" i="7"/>
  <c r="F169" i="7"/>
  <c r="E169" i="7"/>
  <c r="D169" i="7"/>
  <c r="O168" i="7"/>
  <c r="U167" i="7"/>
  <c r="R167" i="7"/>
  <c r="P167" i="7"/>
  <c r="V167" i="7" s="1"/>
  <c r="O167" i="7"/>
  <c r="N167" i="7"/>
  <c r="T167" i="7" s="1"/>
  <c r="M167" i="7"/>
  <c r="S167" i="7" s="1"/>
  <c r="L167" i="7"/>
  <c r="H167" i="7"/>
  <c r="G167" i="7"/>
  <c r="F167" i="7"/>
  <c r="E167" i="7"/>
  <c r="D167" i="7"/>
  <c r="T166" i="7"/>
  <c r="R166" i="7"/>
  <c r="P166" i="7"/>
  <c r="V166" i="7" s="1"/>
  <c r="O166" i="7"/>
  <c r="U166" i="7" s="1"/>
  <c r="N166" i="7"/>
  <c r="M166" i="7"/>
  <c r="S166" i="7" s="1"/>
  <c r="L166" i="7"/>
  <c r="H166" i="7"/>
  <c r="G166" i="7"/>
  <c r="F166" i="7"/>
  <c r="E166" i="7"/>
  <c r="D166" i="7"/>
  <c r="S165" i="7"/>
  <c r="P165" i="7"/>
  <c r="V165" i="7" s="1"/>
  <c r="O165" i="7"/>
  <c r="U165" i="7" s="1"/>
  <c r="N165" i="7"/>
  <c r="T165" i="7" s="1"/>
  <c r="M165" i="7"/>
  <c r="L165" i="7"/>
  <c r="R165" i="7" s="1"/>
  <c r="H165" i="7"/>
  <c r="G165" i="7"/>
  <c r="F165" i="7"/>
  <c r="E165" i="7"/>
  <c r="D165" i="7"/>
  <c r="V164" i="7"/>
  <c r="S164" i="7"/>
  <c r="R164" i="7"/>
  <c r="P164" i="7"/>
  <c r="O164" i="7"/>
  <c r="U164" i="7" s="1"/>
  <c r="N164" i="7"/>
  <c r="T164" i="7" s="1"/>
  <c r="M164" i="7"/>
  <c r="L164" i="7"/>
  <c r="H164" i="7"/>
  <c r="G164" i="7"/>
  <c r="F164" i="7"/>
  <c r="E164" i="7"/>
  <c r="D164" i="7"/>
  <c r="S163" i="7"/>
  <c r="P163" i="7"/>
  <c r="V163" i="7" s="1"/>
  <c r="O163" i="7"/>
  <c r="N163" i="7"/>
  <c r="T163" i="7" s="1"/>
  <c r="M163" i="7"/>
  <c r="L163" i="7"/>
  <c r="R163" i="7" s="1"/>
  <c r="H163" i="7"/>
  <c r="G163" i="7"/>
  <c r="U163" i="7" s="1"/>
  <c r="F163" i="7"/>
  <c r="E163" i="7"/>
  <c r="D163" i="7"/>
  <c r="T162" i="7"/>
  <c r="P162" i="7"/>
  <c r="V162" i="7" s="1"/>
  <c r="O162" i="7"/>
  <c r="U162" i="7" s="1"/>
  <c r="N162" i="7"/>
  <c r="M162" i="7"/>
  <c r="S162" i="7" s="1"/>
  <c r="L162" i="7"/>
  <c r="R162" i="7" s="1"/>
  <c r="H162" i="7"/>
  <c r="G162" i="7"/>
  <c r="F162" i="7"/>
  <c r="E162" i="7"/>
  <c r="E14" i="7" s="1"/>
  <c r="D162" i="7"/>
  <c r="S161" i="7"/>
  <c r="P161" i="7"/>
  <c r="V161" i="7" s="1"/>
  <c r="O161" i="7"/>
  <c r="U161" i="7" s="1"/>
  <c r="N161" i="7"/>
  <c r="T161" i="7" s="1"/>
  <c r="M161" i="7"/>
  <c r="L161" i="7"/>
  <c r="H161" i="7"/>
  <c r="G161" i="7"/>
  <c r="F161" i="7"/>
  <c r="E161" i="7"/>
  <c r="D161" i="7"/>
  <c r="V160" i="7"/>
  <c r="T160" i="7"/>
  <c r="R160" i="7"/>
  <c r="P160" i="7"/>
  <c r="O160" i="7"/>
  <c r="U160" i="7" s="1"/>
  <c r="N160" i="7"/>
  <c r="M160" i="7"/>
  <c r="S160" i="7" s="1"/>
  <c r="L160" i="7"/>
  <c r="H160" i="7"/>
  <c r="G160" i="7"/>
  <c r="F160" i="7"/>
  <c r="E160" i="7"/>
  <c r="D160" i="7"/>
  <c r="U159" i="7"/>
  <c r="R159" i="7"/>
  <c r="P159" i="7"/>
  <c r="V159" i="7" s="1"/>
  <c r="O159" i="7"/>
  <c r="N159" i="7"/>
  <c r="T159" i="7" s="1"/>
  <c r="M159" i="7"/>
  <c r="S159" i="7" s="1"/>
  <c r="L159" i="7"/>
  <c r="H159" i="7"/>
  <c r="G159" i="7"/>
  <c r="F159" i="7"/>
  <c r="E159" i="7"/>
  <c r="D159" i="7"/>
  <c r="T158" i="7"/>
  <c r="R158" i="7"/>
  <c r="P158" i="7"/>
  <c r="V158" i="7" s="1"/>
  <c r="O158" i="7"/>
  <c r="U158" i="7" s="1"/>
  <c r="N158" i="7"/>
  <c r="M158" i="7"/>
  <c r="S158" i="7" s="1"/>
  <c r="L158" i="7"/>
  <c r="H158" i="7"/>
  <c r="G158" i="7"/>
  <c r="F158" i="7"/>
  <c r="E158" i="7"/>
  <c r="D158" i="7"/>
  <c r="S157" i="7"/>
  <c r="P157" i="7"/>
  <c r="V157" i="7" s="1"/>
  <c r="O157" i="7"/>
  <c r="U157" i="7" s="1"/>
  <c r="N157" i="7"/>
  <c r="T157" i="7" s="1"/>
  <c r="M157" i="7"/>
  <c r="L157" i="7"/>
  <c r="R157" i="7" s="1"/>
  <c r="H157" i="7"/>
  <c r="G157" i="7"/>
  <c r="F157" i="7"/>
  <c r="E157" i="7"/>
  <c r="D157" i="7"/>
  <c r="V156" i="7"/>
  <c r="S156" i="7"/>
  <c r="R156" i="7"/>
  <c r="P156" i="7"/>
  <c r="O156" i="7"/>
  <c r="U156" i="7" s="1"/>
  <c r="N156" i="7"/>
  <c r="T156" i="7" s="1"/>
  <c r="M156" i="7"/>
  <c r="L156" i="7"/>
  <c r="H156" i="7"/>
  <c r="G156" i="7"/>
  <c r="G168" i="7" s="1"/>
  <c r="F156" i="7"/>
  <c r="E156" i="7"/>
  <c r="D156" i="7"/>
  <c r="V155" i="7"/>
  <c r="U155" i="7"/>
  <c r="S155" i="7"/>
  <c r="P155" i="7"/>
  <c r="O155" i="7"/>
  <c r="N155" i="7"/>
  <c r="T155" i="7" s="1"/>
  <c r="M155" i="7"/>
  <c r="L155" i="7"/>
  <c r="R155" i="7" s="1"/>
  <c r="H155" i="7"/>
  <c r="G155" i="7"/>
  <c r="F155" i="7"/>
  <c r="E155" i="7"/>
  <c r="D155" i="7"/>
  <c r="T154" i="7"/>
  <c r="P154" i="7"/>
  <c r="V154" i="7" s="1"/>
  <c r="O154" i="7"/>
  <c r="U154" i="7" s="1"/>
  <c r="N154" i="7"/>
  <c r="M154" i="7"/>
  <c r="S154" i="7" s="1"/>
  <c r="L154" i="7"/>
  <c r="R154" i="7" s="1"/>
  <c r="H154" i="7"/>
  <c r="G154" i="7"/>
  <c r="F154" i="7"/>
  <c r="E154" i="7"/>
  <c r="D154" i="7"/>
  <c r="O153" i="7"/>
  <c r="G153" i="7"/>
  <c r="U152" i="7"/>
  <c r="R152" i="7"/>
  <c r="P152" i="7"/>
  <c r="V152" i="7" s="1"/>
  <c r="O152" i="7"/>
  <c r="N152" i="7"/>
  <c r="T152" i="7" s="1"/>
  <c r="M152" i="7"/>
  <c r="S152" i="7" s="1"/>
  <c r="L152" i="7"/>
  <c r="H152" i="7"/>
  <c r="G152" i="7"/>
  <c r="F152" i="7"/>
  <c r="E152" i="7"/>
  <c r="D152" i="7"/>
  <c r="T151" i="7"/>
  <c r="R151" i="7"/>
  <c r="P151" i="7"/>
  <c r="V151" i="7" s="1"/>
  <c r="O151" i="7"/>
  <c r="U151" i="7" s="1"/>
  <c r="N151" i="7"/>
  <c r="M151" i="7"/>
  <c r="L151" i="7"/>
  <c r="H151" i="7"/>
  <c r="G151" i="7"/>
  <c r="F151" i="7"/>
  <c r="E151" i="7"/>
  <c r="D151" i="7"/>
  <c r="S150" i="7"/>
  <c r="P150" i="7"/>
  <c r="V150" i="7" s="1"/>
  <c r="O150" i="7"/>
  <c r="U150" i="7" s="1"/>
  <c r="N150" i="7"/>
  <c r="T150" i="7" s="1"/>
  <c r="M150" i="7"/>
  <c r="L150" i="7"/>
  <c r="R150" i="7" s="1"/>
  <c r="H150" i="7"/>
  <c r="G150" i="7"/>
  <c r="F150" i="7"/>
  <c r="E150" i="7"/>
  <c r="D150" i="7"/>
  <c r="V149" i="7"/>
  <c r="S149" i="7"/>
  <c r="R149" i="7"/>
  <c r="P149" i="7"/>
  <c r="O149" i="7"/>
  <c r="U149" i="7" s="1"/>
  <c r="N149" i="7"/>
  <c r="T149" i="7" s="1"/>
  <c r="M149" i="7"/>
  <c r="L149" i="7"/>
  <c r="H149" i="7"/>
  <c r="G149" i="7"/>
  <c r="F149" i="7"/>
  <c r="E149" i="7"/>
  <c r="D149" i="7"/>
  <c r="U148" i="7"/>
  <c r="S148" i="7"/>
  <c r="P148" i="7"/>
  <c r="V148" i="7" s="1"/>
  <c r="O148" i="7"/>
  <c r="N148" i="7"/>
  <c r="M148" i="7"/>
  <c r="L148" i="7"/>
  <c r="R148" i="7" s="1"/>
  <c r="H148" i="7"/>
  <c r="G148" i="7"/>
  <c r="F148" i="7"/>
  <c r="F153" i="7" s="1"/>
  <c r="E148" i="7"/>
  <c r="D148" i="7"/>
  <c r="T147" i="7"/>
  <c r="P147" i="7"/>
  <c r="P153" i="7" s="1"/>
  <c r="O147" i="7"/>
  <c r="U147" i="7" s="1"/>
  <c r="N147" i="7"/>
  <c r="M147" i="7"/>
  <c r="S147" i="7" s="1"/>
  <c r="L147" i="7"/>
  <c r="R147" i="7" s="1"/>
  <c r="H147" i="7"/>
  <c r="H153" i="7" s="1"/>
  <c r="G147" i="7"/>
  <c r="F147" i="7"/>
  <c r="E147" i="7"/>
  <c r="E153" i="7" s="1"/>
  <c r="D153" i="7" s="1"/>
  <c r="D147" i="7"/>
  <c r="S146" i="7"/>
  <c r="P146" i="7"/>
  <c r="V146" i="7" s="1"/>
  <c r="O146" i="7"/>
  <c r="U146" i="7" s="1"/>
  <c r="N146" i="7"/>
  <c r="T146" i="7" s="1"/>
  <c r="M146" i="7"/>
  <c r="L146" i="7"/>
  <c r="R146" i="7" s="1"/>
  <c r="H146" i="7"/>
  <c r="G146" i="7"/>
  <c r="F146" i="7"/>
  <c r="E146" i="7"/>
  <c r="D146" i="7"/>
  <c r="F145" i="7"/>
  <c r="V144" i="7"/>
  <c r="T144" i="7"/>
  <c r="R144" i="7"/>
  <c r="P144" i="7"/>
  <c r="O144" i="7"/>
  <c r="U144" i="7" s="1"/>
  <c r="N144" i="7"/>
  <c r="M144" i="7"/>
  <c r="S144" i="7" s="1"/>
  <c r="L144" i="7"/>
  <c r="H144" i="7"/>
  <c r="G144" i="7"/>
  <c r="F144" i="7"/>
  <c r="E144" i="7"/>
  <c r="D144" i="7"/>
  <c r="U143" i="7"/>
  <c r="S143" i="7"/>
  <c r="P143" i="7"/>
  <c r="V143" i="7" s="1"/>
  <c r="O143" i="7"/>
  <c r="N143" i="7"/>
  <c r="T143" i="7" s="1"/>
  <c r="M143" i="7"/>
  <c r="M145" i="7" s="1"/>
  <c r="L143" i="7"/>
  <c r="R143" i="7" s="1"/>
  <c r="H143" i="7"/>
  <c r="G143" i="7"/>
  <c r="G145" i="7" s="1"/>
  <c r="F143" i="7"/>
  <c r="E143" i="7"/>
  <c r="E145" i="7" s="1"/>
  <c r="D143" i="7"/>
  <c r="V142" i="7"/>
  <c r="T142" i="7"/>
  <c r="R142" i="7"/>
  <c r="P142" i="7"/>
  <c r="O142" i="7"/>
  <c r="U142" i="7" s="1"/>
  <c r="N142" i="7"/>
  <c r="M142" i="7"/>
  <c r="S142" i="7" s="1"/>
  <c r="L142" i="7"/>
  <c r="H142" i="7"/>
  <c r="G142" i="7"/>
  <c r="F142" i="7"/>
  <c r="E142" i="7"/>
  <c r="D142" i="7"/>
  <c r="S140" i="7"/>
  <c r="P140" i="7"/>
  <c r="V140" i="7" s="1"/>
  <c r="O140" i="7"/>
  <c r="N140" i="7"/>
  <c r="T140" i="7" s="1"/>
  <c r="M140" i="7"/>
  <c r="L140" i="7"/>
  <c r="R140" i="7" s="1"/>
  <c r="H140" i="7"/>
  <c r="G140" i="7"/>
  <c r="U140" i="7" s="1"/>
  <c r="F140" i="7"/>
  <c r="E140" i="7"/>
  <c r="D140" i="7"/>
  <c r="V139" i="7"/>
  <c r="T139" i="7"/>
  <c r="R139" i="7"/>
  <c r="P139" i="7"/>
  <c r="O139" i="7"/>
  <c r="U139" i="7" s="1"/>
  <c r="N139" i="7"/>
  <c r="M139" i="7"/>
  <c r="S139" i="7" s="1"/>
  <c r="L139" i="7"/>
  <c r="H139" i="7"/>
  <c r="G139" i="7"/>
  <c r="F139" i="7"/>
  <c r="E139" i="7"/>
  <c r="D139" i="7"/>
  <c r="U138" i="7"/>
  <c r="S138" i="7"/>
  <c r="P138" i="7"/>
  <c r="V138" i="7" s="1"/>
  <c r="O138" i="7"/>
  <c r="N138" i="7"/>
  <c r="T138" i="7" s="1"/>
  <c r="M138" i="7"/>
  <c r="L138" i="7"/>
  <c r="R138" i="7" s="1"/>
  <c r="H138" i="7"/>
  <c r="G138" i="7"/>
  <c r="F138" i="7"/>
  <c r="E138" i="7"/>
  <c r="D138" i="7"/>
  <c r="V137" i="7"/>
  <c r="T137" i="7"/>
  <c r="P137" i="7"/>
  <c r="P141" i="7" s="1"/>
  <c r="O137" i="7"/>
  <c r="U137" i="7" s="1"/>
  <c r="N137" i="7"/>
  <c r="N141" i="7" s="1"/>
  <c r="M137" i="7"/>
  <c r="S137" i="7" s="1"/>
  <c r="L137" i="7"/>
  <c r="H137" i="7"/>
  <c r="H141" i="7" s="1"/>
  <c r="G137" i="7"/>
  <c r="G141" i="7" s="1"/>
  <c r="D141" i="7" s="1"/>
  <c r="F137" i="7"/>
  <c r="F141" i="7" s="1"/>
  <c r="E137" i="7"/>
  <c r="E141" i="7" s="1"/>
  <c r="D137" i="7"/>
  <c r="R137" i="7" s="1"/>
  <c r="S136" i="7"/>
  <c r="P136" i="7"/>
  <c r="V136" i="7" s="1"/>
  <c r="O136" i="7"/>
  <c r="N136" i="7"/>
  <c r="T136" i="7" s="1"/>
  <c r="M136" i="7"/>
  <c r="L136" i="7"/>
  <c r="R136" i="7" s="1"/>
  <c r="H136" i="7"/>
  <c r="G136" i="7"/>
  <c r="U136" i="7" s="1"/>
  <c r="F136" i="7"/>
  <c r="E136" i="7"/>
  <c r="D136" i="7"/>
  <c r="V134" i="7"/>
  <c r="T134" i="7"/>
  <c r="R134" i="7"/>
  <c r="P134" i="7"/>
  <c r="O134" i="7"/>
  <c r="U134" i="7" s="1"/>
  <c r="N134" i="7"/>
  <c r="M134" i="7"/>
  <c r="S134" i="7" s="1"/>
  <c r="L134" i="7"/>
  <c r="H134" i="7"/>
  <c r="G134" i="7"/>
  <c r="F134" i="7"/>
  <c r="E134" i="7"/>
  <c r="D134" i="7"/>
  <c r="U133" i="7"/>
  <c r="S133" i="7"/>
  <c r="P133" i="7"/>
  <c r="V133" i="7" s="1"/>
  <c r="O133" i="7"/>
  <c r="N133" i="7"/>
  <c r="T133" i="7" s="1"/>
  <c r="M133" i="7"/>
  <c r="L133" i="7"/>
  <c r="R133" i="7" s="1"/>
  <c r="H133" i="7"/>
  <c r="G133" i="7"/>
  <c r="F133" i="7"/>
  <c r="E133" i="7"/>
  <c r="D133" i="7"/>
  <c r="V132" i="7"/>
  <c r="T132" i="7"/>
  <c r="R132" i="7"/>
  <c r="P132" i="7"/>
  <c r="O132" i="7"/>
  <c r="U132" i="7" s="1"/>
  <c r="N132" i="7"/>
  <c r="M132" i="7"/>
  <c r="S132" i="7" s="1"/>
  <c r="L132" i="7"/>
  <c r="H132" i="7"/>
  <c r="G132" i="7"/>
  <c r="F132" i="7"/>
  <c r="E132" i="7"/>
  <c r="D132" i="7"/>
  <c r="U131" i="7"/>
  <c r="S131" i="7"/>
  <c r="P131" i="7"/>
  <c r="V131" i="7" s="1"/>
  <c r="O131" i="7"/>
  <c r="N131" i="7"/>
  <c r="T131" i="7" s="1"/>
  <c r="M131" i="7"/>
  <c r="L131" i="7"/>
  <c r="R131" i="7" s="1"/>
  <c r="H131" i="7"/>
  <c r="G131" i="7"/>
  <c r="F131" i="7"/>
  <c r="E131" i="7"/>
  <c r="D131" i="7"/>
  <c r="V130" i="7"/>
  <c r="T130" i="7"/>
  <c r="R130" i="7"/>
  <c r="P130" i="7"/>
  <c r="O130" i="7"/>
  <c r="U130" i="7" s="1"/>
  <c r="N130" i="7"/>
  <c r="M130" i="7"/>
  <c r="S130" i="7" s="1"/>
  <c r="L130" i="7"/>
  <c r="H130" i="7"/>
  <c r="H9" i="7" s="1"/>
  <c r="G130" i="7"/>
  <c r="F130" i="7"/>
  <c r="E130" i="7"/>
  <c r="D130" i="7"/>
  <c r="U129" i="7"/>
  <c r="S129" i="7"/>
  <c r="P129" i="7"/>
  <c r="V129" i="7" s="1"/>
  <c r="O129" i="7"/>
  <c r="N129" i="7"/>
  <c r="T129" i="7" s="1"/>
  <c r="M129" i="7"/>
  <c r="L129" i="7"/>
  <c r="R129" i="7" s="1"/>
  <c r="H129" i="7"/>
  <c r="G129" i="7"/>
  <c r="F129" i="7"/>
  <c r="E129" i="7"/>
  <c r="D129" i="7"/>
  <c r="V128" i="7"/>
  <c r="T128" i="7"/>
  <c r="R128" i="7"/>
  <c r="P128" i="7"/>
  <c r="O128" i="7"/>
  <c r="U128" i="7" s="1"/>
  <c r="N128" i="7"/>
  <c r="M128" i="7"/>
  <c r="S128" i="7" s="1"/>
  <c r="L128" i="7"/>
  <c r="H128" i="7"/>
  <c r="G128" i="7"/>
  <c r="F128" i="7"/>
  <c r="E128" i="7"/>
  <c r="D128" i="7"/>
  <c r="U127" i="7"/>
  <c r="S127" i="7"/>
  <c r="P127" i="7"/>
  <c r="V127" i="7" s="1"/>
  <c r="O127" i="7"/>
  <c r="N127" i="7"/>
  <c r="T127" i="7" s="1"/>
  <c r="M127" i="7"/>
  <c r="L127" i="7"/>
  <c r="R127" i="7" s="1"/>
  <c r="H127" i="7"/>
  <c r="G127" i="7"/>
  <c r="F127" i="7"/>
  <c r="E127" i="7"/>
  <c r="D127" i="7"/>
  <c r="V126" i="7"/>
  <c r="T126" i="7"/>
  <c r="R126" i="7"/>
  <c r="P126" i="7"/>
  <c r="O126" i="7"/>
  <c r="U126" i="7" s="1"/>
  <c r="N126" i="7"/>
  <c r="M126" i="7"/>
  <c r="S126" i="7" s="1"/>
  <c r="L126" i="7"/>
  <c r="H126" i="7"/>
  <c r="G126" i="7"/>
  <c r="F126" i="7"/>
  <c r="E126" i="7"/>
  <c r="D126" i="7"/>
  <c r="U125" i="7"/>
  <c r="S125" i="7"/>
  <c r="P125" i="7"/>
  <c r="V125" i="7" s="1"/>
  <c r="O125" i="7"/>
  <c r="N125" i="7"/>
  <c r="T125" i="7" s="1"/>
  <c r="M125" i="7"/>
  <c r="L125" i="7"/>
  <c r="R125" i="7" s="1"/>
  <c r="H125" i="7"/>
  <c r="G125" i="7"/>
  <c r="F125" i="7"/>
  <c r="E125" i="7"/>
  <c r="D125" i="7"/>
  <c r="V124" i="7"/>
  <c r="T124" i="7"/>
  <c r="R124" i="7"/>
  <c r="P124" i="7"/>
  <c r="O124" i="7"/>
  <c r="U124" i="7" s="1"/>
  <c r="N124" i="7"/>
  <c r="M124" i="7"/>
  <c r="S124" i="7" s="1"/>
  <c r="L124" i="7"/>
  <c r="H124" i="7"/>
  <c r="G124" i="7"/>
  <c r="F124" i="7"/>
  <c r="E124" i="7"/>
  <c r="D124" i="7"/>
  <c r="U123" i="7"/>
  <c r="S123" i="7"/>
  <c r="P123" i="7"/>
  <c r="V123" i="7" s="1"/>
  <c r="O123" i="7"/>
  <c r="N123" i="7"/>
  <c r="T123" i="7" s="1"/>
  <c r="M123" i="7"/>
  <c r="L123" i="7"/>
  <c r="R123" i="7" s="1"/>
  <c r="H123" i="7"/>
  <c r="G123" i="7"/>
  <c r="G16" i="7" s="1"/>
  <c r="F123" i="7"/>
  <c r="E123" i="7"/>
  <c r="D123" i="7"/>
  <c r="V122" i="7"/>
  <c r="T122" i="7"/>
  <c r="R122" i="7"/>
  <c r="P122" i="7"/>
  <c r="O122" i="7"/>
  <c r="U122" i="7" s="1"/>
  <c r="N122" i="7"/>
  <c r="M122" i="7"/>
  <c r="S122" i="7" s="1"/>
  <c r="L122" i="7"/>
  <c r="H122" i="7"/>
  <c r="G122" i="7"/>
  <c r="F122" i="7"/>
  <c r="E122" i="7"/>
  <c r="D122" i="7"/>
  <c r="U121" i="7"/>
  <c r="S121" i="7"/>
  <c r="P121" i="7"/>
  <c r="V121" i="7" s="1"/>
  <c r="O121" i="7"/>
  <c r="N121" i="7"/>
  <c r="T121" i="7" s="1"/>
  <c r="M121" i="7"/>
  <c r="L121" i="7"/>
  <c r="R121" i="7" s="1"/>
  <c r="H121" i="7"/>
  <c r="G121" i="7"/>
  <c r="F121" i="7"/>
  <c r="E121" i="7"/>
  <c r="D121" i="7"/>
  <c r="V120" i="7"/>
  <c r="T120" i="7"/>
  <c r="R120" i="7"/>
  <c r="P120" i="7"/>
  <c r="O120" i="7"/>
  <c r="U120" i="7" s="1"/>
  <c r="N120" i="7"/>
  <c r="M120" i="7"/>
  <c r="S120" i="7" s="1"/>
  <c r="L120" i="7"/>
  <c r="H120" i="7"/>
  <c r="G120" i="7"/>
  <c r="F120" i="7"/>
  <c r="E120" i="7"/>
  <c r="D120" i="7"/>
  <c r="U119" i="7"/>
  <c r="S119" i="7"/>
  <c r="P119" i="7"/>
  <c r="V119" i="7" s="1"/>
  <c r="O119" i="7"/>
  <c r="N119" i="7"/>
  <c r="T119" i="7" s="1"/>
  <c r="M119" i="7"/>
  <c r="L119" i="7"/>
  <c r="R119" i="7" s="1"/>
  <c r="H119" i="7"/>
  <c r="G119" i="7"/>
  <c r="F119" i="7"/>
  <c r="E119" i="7"/>
  <c r="E10" i="7" s="1"/>
  <c r="D10" i="7" s="1"/>
  <c r="D119" i="7"/>
  <c r="V118" i="7"/>
  <c r="T118" i="7"/>
  <c r="R118" i="7"/>
  <c r="P118" i="7"/>
  <c r="O118" i="7"/>
  <c r="U118" i="7" s="1"/>
  <c r="N118" i="7"/>
  <c r="M118" i="7"/>
  <c r="S118" i="7" s="1"/>
  <c r="L118" i="7"/>
  <c r="H118" i="7"/>
  <c r="G118" i="7"/>
  <c r="F118" i="7"/>
  <c r="E118" i="7"/>
  <c r="D118" i="7"/>
  <c r="U117" i="7"/>
  <c r="S117" i="7"/>
  <c r="P117" i="7"/>
  <c r="V117" i="7" s="1"/>
  <c r="O117" i="7"/>
  <c r="N117" i="7"/>
  <c r="T117" i="7" s="1"/>
  <c r="M117" i="7"/>
  <c r="L117" i="7"/>
  <c r="R117" i="7" s="1"/>
  <c r="H117" i="7"/>
  <c r="G117" i="7"/>
  <c r="F117" i="7"/>
  <c r="E117" i="7"/>
  <c r="D117" i="7"/>
  <c r="V116" i="7"/>
  <c r="T116" i="7"/>
  <c r="R116" i="7"/>
  <c r="P116" i="7"/>
  <c r="O116" i="7"/>
  <c r="U116" i="7" s="1"/>
  <c r="N116" i="7"/>
  <c r="M116" i="7"/>
  <c r="S116" i="7" s="1"/>
  <c r="L116" i="7"/>
  <c r="H116" i="7"/>
  <c r="G116" i="7"/>
  <c r="F116" i="7"/>
  <c r="E116" i="7"/>
  <c r="D116" i="7"/>
  <c r="U115" i="7"/>
  <c r="S115" i="7"/>
  <c r="P115" i="7"/>
  <c r="V115" i="7" s="1"/>
  <c r="O115" i="7"/>
  <c r="N115" i="7"/>
  <c r="T115" i="7" s="1"/>
  <c r="M115" i="7"/>
  <c r="L115" i="7"/>
  <c r="R115" i="7" s="1"/>
  <c r="H115" i="7"/>
  <c r="G115" i="7"/>
  <c r="F115" i="7"/>
  <c r="E115" i="7"/>
  <c r="D115" i="7"/>
  <c r="V114" i="7"/>
  <c r="T114" i="7"/>
  <c r="R114" i="7"/>
  <c r="P114" i="7"/>
  <c r="O114" i="7"/>
  <c r="U114" i="7" s="1"/>
  <c r="N114" i="7"/>
  <c r="M114" i="7"/>
  <c r="S114" i="7" s="1"/>
  <c r="L114" i="7"/>
  <c r="H114" i="7"/>
  <c r="G114" i="7"/>
  <c r="F114" i="7"/>
  <c r="E114" i="7"/>
  <c r="D114" i="7"/>
  <c r="U113" i="7"/>
  <c r="S113" i="7"/>
  <c r="P113" i="7"/>
  <c r="V113" i="7" s="1"/>
  <c r="O113" i="7"/>
  <c r="N113" i="7"/>
  <c r="T113" i="7" s="1"/>
  <c r="M113" i="7"/>
  <c r="L113" i="7"/>
  <c r="R113" i="7" s="1"/>
  <c r="H113" i="7"/>
  <c r="G113" i="7"/>
  <c r="F113" i="7"/>
  <c r="E113" i="7"/>
  <c r="D113" i="7"/>
  <c r="V112" i="7"/>
  <c r="T112" i="7"/>
  <c r="R112" i="7"/>
  <c r="P112" i="7"/>
  <c r="O112" i="7"/>
  <c r="U112" i="7" s="1"/>
  <c r="N112" i="7"/>
  <c r="M112" i="7"/>
  <c r="S112" i="7" s="1"/>
  <c r="L112" i="7"/>
  <c r="H112" i="7"/>
  <c r="G112" i="7"/>
  <c r="F112" i="7"/>
  <c r="E112" i="7"/>
  <c r="D112" i="7"/>
  <c r="U111" i="7"/>
  <c r="S111" i="7"/>
  <c r="P111" i="7"/>
  <c r="V111" i="7" s="1"/>
  <c r="O111" i="7"/>
  <c r="N111" i="7"/>
  <c r="T111" i="7" s="1"/>
  <c r="M111" i="7"/>
  <c r="L111" i="7"/>
  <c r="R111" i="7" s="1"/>
  <c r="H111" i="7"/>
  <c r="G111" i="7"/>
  <c r="F111" i="7"/>
  <c r="E111" i="7"/>
  <c r="D111" i="7"/>
  <c r="V110" i="7"/>
  <c r="T110" i="7"/>
  <c r="R110" i="7"/>
  <c r="P110" i="7"/>
  <c r="O110" i="7"/>
  <c r="U110" i="7" s="1"/>
  <c r="N110" i="7"/>
  <c r="M110" i="7"/>
  <c r="S110" i="7" s="1"/>
  <c r="L110" i="7"/>
  <c r="H110" i="7"/>
  <c r="G110" i="7"/>
  <c r="F110" i="7"/>
  <c r="E110" i="7"/>
  <c r="D110" i="7"/>
  <c r="U109" i="7"/>
  <c r="S109" i="7"/>
  <c r="P109" i="7"/>
  <c r="V109" i="7" s="1"/>
  <c r="O109" i="7"/>
  <c r="N109" i="7"/>
  <c r="T109" i="7" s="1"/>
  <c r="M109" i="7"/>
  <c r="L109" i="7"/>
  <c r="R109" i="7" s="1"/>
  <c r="H109" i="7"/>
  <c r="G109" i="7"/>
  <c r="F109" i="7"/>
  <c r="E109" i="7"/>
  <c r="D109" i="7"/>
  <c r="V108" i="7"/>
  <c r="T108" i="7"/>
  <c r="R108" i="7"/>
  <c r="P108" i="7"/>
  <c r="O108" i="7"/>
  <c r="U108" i="7" s="1"/>
  <c r="N108" i="7"/>
  <c r="M108" i="7"/>
  <c r="S108" i="7" s="1"/>
  <c r="L108" i="7"/>
  <c r="H108" i="7"/>
  <c r="G108" i="7"/>
  <c r="F108" i="7"/>
  <c r="E108" i="7"/>
  <c r="D108" i="7"/>
  <c r="U107" i="7"/>
  <c r="S107" i="7"/>
  <c r="P107" i="7"/>
  <c r="V107" i="7" s="1"/>
  <c r="O107" i="7"/>
  <c r="N107" i="7"/>
  <c r="T107" i="7" s="1"/>
  <c r="M107" i="7"/>
  <c r="L107" i="7"/>
  <c r="R107" i="7" s="1"/>
  <c r="H107" i="7"/>
  <c r="G107" i="7"/>
  <c r="F107" i="7"/>
  <c r="E107" i="7"/>
  <c r="D107" i="7"/>
  <c r="V106" i="7"/>
  <c r="T106" i="7"/>
  <c r="R106" i="7"/>
  <c r="P106" i="7"/>
  <c r="O106" i="7"/>
  <c r="U106" i="7" s="1"/>
  <c r="N106" i="7"/>
  <c r="M106" i="7"/>
  <c r="S106" i="7" s="1"/>
  <c r="L106" i="7"/>
  <c r="H106" i="7"/>
  <c r="G106" i="7"/>
  <c r="F106" i="7"/>
  <c r="E106" i="7"/>
  <c r="D106" i="7"/>
  <c r="U105" i="7"/>
  <c r="S105" i="7"/>
  <c r="P105" i="7"/>
  <c r="V105" i="7" s="1"/>
  <c r="O105" i="7"/>
  <c r="N105" i="7"/>
  <c r="T105" i="7" s="1"/>
  <c r="M105" i="7"/>
  <c r="L105" i="7"/>
  <c r="R105" i="7" s="1"/>
  <c r="H105" i="7"/>
  <c r="G105" i="7"/>
  <c r="F105" i="7"/>
  <c r="E105" i="7"/>
  <c r="D105" i="7"/>
  <c r="V104" i="7"/>
  <c r="T104" i="7"/>
  <c r="R104" i="7"/>
  <c r="P104" i="7"/>
  <c r="O104" i="7"/>
  <c r="U104" i="7" s="1"/>
  <c r="N104" i="7"/>
  <c r="M104" i="7"/>
  <c r="S104" i="7" s="1"/>
  <c r="L104" i="7"/>
  <c r="H104" i="7"/>
  <c r="G104" i="7"/>
  <c r="F104" i="7"/>
  <c r="E104" i="7"/>
  <c r="D104" i="7"/>
  <c r="U103" i="7"/>
  <c r="S103" i="7"/>
  <c r="P103" i="7"/>
  <c r="V103" i="7" s="1"/>
  <c r="O103" i="7"/>
  <c r="N103" i="7"/>
  <c r="T103" i="7" s="1"/>
  <c r="M103" i="7"/>
  <c r="L103" i="7"/>
  <c r="R103" i="7" s="1"/>
  <c r="H103" i="7"/>
  <c r="G103" i="7"/>
  <c r="F103" i="7"/>
  <c r="E103" i="7"/>
  <c r="D103" i="7"/>
  <c r="V102" i="7"/>
  <c r="T102" i="7"/>
  <c r="R102" i="7"/>
  <c r="P102" i="7"/>
  <c r="O102" i="7"/>
  <c r="U102" i="7" s="1"/>
  <c r="N102" i="7"/>
  <c r="M102" i="7"/>
  <c r="S102" i="7" s="1"/>
  <c r="L102" i="7"/>
  <c r="H102" i="7"/>
  <c r="G102" i="7"/>
  <c r="F102" i="7"/>
  <c r="E102" i="7"/>
  <c r="D102" i="7"/>
  <c r="U101" i="7"/>
  <c r="S101" i="7"/>
  <c r="P101" i="7"/>
  <c r="V101" i="7" s="1"/>
  <c r="O101" i="7"/>
  <c r="N101" i="7"/>
  <c r="T101" i="7" s="1"/>
  <c r="M101" i="7"/>
  <c r="L101" i="7"/>
  <c r="R101" i="7" s="1"/>
  <c r="H101" i="7"/>
  <c r="G101" i="7"/>
  <c r="F101" i="7"/>
  <c r="E101" i="7"/>
  <c r="D101" i="7"/>
  <c r="V100" i="7"/>
  <c r="T100" i="7"/>
  <c r="R100" i="7"/>
  <c r="P100" i="7"/>
  <c r="O100" i="7"/>
  <c r="U100" i="7" s="1"/>
  <c r="N100" i="7"/>
  <c r="M100" i="7"/>
  <c r="S100" i="7" s="1"/>
  <c r="L100" i="7"/>
  <c r="H100" i="7"/>
  <c r="G100" i="7"/>
  <c r="F100" i="7"/>
  <c r="E100" i="7"/>
  <c r="D100" i="7"/>
  <c r="U99" i="7"/>
  <c r="S99" i="7"/>
  <c r="P99" i="7"/>
  <c r="V99" i="7" s="1"/>
  <c r="O99" i="7"/>
  <c r="N99" i="7"/>
  <c r="T99" i="7" s="1"/>
  <c r="M99" i="7"/>
  <c r="L99" i="7"/>
  <c r="R99" i="7" s="1"/>
  <c r="H99" i="7"/>
  <c r="G99" i="7"/>
  <c r="F99" i="7"/>
  <c r="E99" i="7"/>
  <c r="D99" i="7"/>
  <c r="V98" i="7"/>
  <c r="T98" i="7"/>
  <c r="R98" i="7"/>
  <c r="P98" i="7"/>
  <c r="O98" i="7"/>
  <c r="U98" i="7" s="1"/>
  <c r="N98" i="7"/>
  <c r="M98" i="7"/>
  <c r="S98" i="7" s="1"/>
  <c r="L98" i="7"/>
  <c r="H98" i="7"/>
  <c r="G98" i="7"/>
  <c r="F98" i="7"/>
  <c r="E98" i="7"/>
  <c r="D98" i="7"/>
  <c r="U97" i="7"/>
  <c r="S97" i="7"/>
  <c r="P97" i="7"/>
  <c r="V97" i="7" s="1"/>
  <c r="O97" i="7"/>
  <c r="N97" i="7"/>
  <c r="T97" i="7" s="1"/>
  <c r="M97" i="7"/>
  <c r="L97" i="7"/>
  <c r="R97" i="7" s="1"/>
  <c r="H97" i="7"/>
  <c r="G97" i="7"/>
  <c r="F97" i="7"/>
  <c r="E97" i="7"/>
  <c r="D97" i="7"/>
  <c r="V96" i="7"/>
  <c r="T96" i="7"/>
  <c r="R96" i="7"/>
  <c r="P96" i="7"/>
  <c r="O96" i="7"/>
  <c r="U96" i="7" s="1"/>
  <c r="N96" i="7"/>
  <c r="M96" i="7"/>
  <c r="S96" i="7" s="1"/>
  <c r="L96" i="7"/>
  <c r="H96" i="7"/>
  <c r="G96" i="7"/>
  <c r="F96" i="7"/>
  <c r="E96" i="7"/>
  <c r="D96" i="7"/>
  <c r="U95" i="7"/>
  <c r="S95" i="7"/>
  <c r="P95" i="7"/>
  <c r="V95" i="7" s="1"/>
  <c r="O95" i="7"/>
  <c r="N95" i="7"/>
  <c r="T95" i="7" s="1"/>
  <c r="M95" i="7"/>
  <c r="L95" i="7"/>
  <c r="R95" i="7" s="1"/>
  <c r="H95" i="7"/>
  <c r="G95" i="7"/>
  <c r="F95" i="7"/>
  <c r="E95" i="7"/>
  <c r="D95" i="7"/>
  <c r="V94" i="7"/>
  <c r="T94" i="7"/>
  <c r="R94" i="7"/>
  <c r="P94" i="7"/>
  <c r="O94" i="7"/>
  <c r="U94" i="7" s="1"/>
  <c r="N94" i="7"/>
  <c r="M94" i="7"/>
  <c r="S94" i="7" s="1"/>
  <c r="L94" i="7"/>
  <c r="H94" i="7"/>
  <c r="G94" i="7"/>
  <c r="F94" i="7"/>
  <c r="E94" i="7"/>
  <c r="D94" i="7"/>
  <c r="U93" i="7"/>
  <c r="S93" i="7"/>
  <c r="P93" i="7"/>
  <c r="V93" i="7" s="1"/>
  <c r="O93" i="7"/>
  <c r="N93" i="7"/>
  <c r="T93" i="7" s="1"/>
  <c r="M93" i="7"/>
  <c r="L93" i="7"/>
  <c r="R93" i="7" s="1"/>
  <c r="H93" i="7"/>
  <c r="G93" i="7"/>
  <c r="F93" i="7"/>
  <c r="E93" i="7"/>
  <c r="D93" i="7"/>
  <c r="V92" i="7"/>
  <c r="T92" i="7"/>
  <c r="R92" i="7"/>
  <c r="P92" i="7"/>
  <c r="O92" i="7"/>
  <c r="U92" i="7" s="1"/>
  <c r="N92" i="7"/>
  <c r="M92" i="7"/>
  <c r="S92" i="7" s="1"/>
  <c r="L92" i="7"/>
  <c r="H92" i="7"/>
  <c r="G92" i="7"/>
  <c r="F92" i="7"/>
  <c r="E92" i="7"/>
  <c r="D92" i="7"/>
  <c r="U91" i="7"/>
  <c r="S91" i="7"/>
  <c r="P91" i="7"/>
  <c r="V91" i="7" s="1"/>
  <c r="O91" i="7"/>
  <c r="N91" i="7"/>
  <c r="T91" i="7" s="1"/>
  <c r="M91" i="7"/>
  <c r="L91" i="7"/>
  <c r="R91" i="7" s="1"/>
  <c r="H91" i="7"/>
  <c r="G91" i="7"/>
  <c r="F91" i="7"/>
  <c r="E91" i="7"/>
  <c r="D91" i="7"/>
  <c r="V90" i="7"/>
  <c r="T90" i="7"/>
  <c r="R90" i="7"/>
  <c r="P90" i="7"/>
  <c r="O90" i="7"/>
  <c r="U90" i="7" s="1"/>
  <c r="N90" i="7"/>
  <c r="M90" i="7"/>
  <c r="S90" i="7" s="1"/>
  <c r="L90" i="7"/>
  <c r="H90" i="7"/>
  <c r="G90" i="7"/>
  <c r="F90" i="7"/>
  <c r="E90" i="7"/>
  <c r="D90" i="7"/>
  <c r="U89" i="7"/>
  <c r="S89" i="7"/>
  <c r="P89" i="7"/>
  <c r="V89" i="7" s="1"/>
  <c r="O89" i="7"/>
  <c r="N89" i="7"/>
  <c r="T89" i="7" s="1"/>
  <c r="M89" i="7"/>
  <c r="L89" i="7"/>
  <c r="R89" i="7" s="1"/>
  <c r="H89" i="7"/>
  <c r="G89" i="7"/>
  <c r="F89" i="7"/>
  <c r="E89" i="7"/>
  <c r="D89" i="7"/>
  <c r="V88" i="7"/>
  <c r="T88" i="7"/>
  <c r="R88" i="7"/>
  <c r="P88" i="7"/>
  <c r="O88" i="7"/>
  <c r="U88" i="7" s="1"/>
  <c r="N88" i="7"/>
  <c r="M88" i="7"/>
  <c r="S88" i="7" s="1"/>
  <c r="L88" i="7"/>
  <c r="H88" i="7"/>
  <c r="G88" i="7"/>
  <c r="F88" i="7"/>
  <c r="E88" i="7"/>
  <c r="D88" i="7"/>
  <c r="U87" i="7"/>
  <c r="S87" i="7"/>
  <c r="P87" i="7"/>
  <c r="V87" i="7" s="1"/>
  <c r="O87" i="7"/>
  <c r="N87" i="7"/>
  <c r="T87" i="7" s="1"/>
  <c r="M87" i="7"/>
  <c r="L87" i="7"/>
  <c r="R87" i="7" s="1"/>
  <c r="H87" i="7"/>
  <c r="G87" i="7"/>
  <c r="F87" i="7"/>
  <c r="E87" i="7"/>
  <c r="D87" i="7"/>
  <c r="V86" i="7"/>
  <c r="T86" i="7"/>
  <c r="R86" i="7"/>
  <c r="P86" i="7"/>
  <c r="O86" i="7"/>
  <c r="U86" i="7" s="1"/>
  <c r="N86" i="7"/>
  <c r="M86" i="7"/>
  <c r="S86" i="7" s="1"/>
  <c r="L86" i="7"/>
  <c r="H86" i="7"/>
  <c r="G86" i="7"/>
  <c r="F86" i="7"/>
  <c r="E86" i="7"/>
  <c r="D86" i="7"/>
  <c r="U85" i="7"/>
  <c r="S85" i="7"/>
  <c r="P85" i="7"/>
  <c r="V85" i="7" s="1"/>
  <c r="O85" i="7"/>
  <c r="N85" i="7"/>
  <c r="T85" i="7" s="1"/>
  <c r="M85" i="7"/>
  <c r="L85" i="7"/>
  <c r="R85" i="7" s="1"/>
  <c r="H85" i="7"/>
  <c r="G85" i="7"/>
  <c r="F85" i="7"/>
  <c r="E85" i="7"/>
  <c r="D85" i="7"/>
  <c r="V84" i="7"/>
  <c r="T84" i="7"/>
  <c r="R84" i="7"/>
  <c r="P84" i="7"/>
  <c r="O84" i="7"/>
  <c r="U84" i="7" s="1"/>
  <c r="N84" i="7"/>
  <c r="M84" i="7"/>
  <c r="S84" i="7" s="1"/>
  <c r="L84" i="7"/>
  <c r="H84" i="7"/>
  <c r="G84" i="7"/>
  <c r="F84" i="7"/>
  <c r="E84" i="7"/>
  <c r="D84" i="7"/>
  <c r="U83" i="7"/>
  <c r="S83" i="7"/>
  <c r="P83" i="7"/>
  <c r="V83" i="7" s="1"/>
  <c r="O83" i="7"/>
  <c r="N83" i="7"/>
  <c r="T83" i="7" s="1"/>
  <c r="M83" i="7"/>
  <c r="L83" i="7"/>
  <c r="R83" i="7" s="1"/>
  <c r="H83" i="7"/>
  <c r="G83" i="7"/>
  <c r="F83" i="7"/>
  <c r="E83" i="7"/>
  <c r="D83" i="7"/>
  <c r="V82" i="7"/>
  <c r="T82" i="7"/>
  <c r="R82" i="7"/>
  <c r="P82" i="7"/>
  <c r="O82" i="7"/>
  <c r="U82" i="7" s="1"/>
  <c r="N82" i="7"/>
  <c r="M82" i="7"/>
  <c r="S82" i="7" s="1"/>
  <c r="L82" i="7"/>
  <c r="H82" i="7"/>
  <c r="G82" i="7"/>
  <c r="F82" i="7"/>
  <c r="E82" i="7"/>
  <c r="D82" i="7"/>
  <c r="U81" i="7"/>
  <c r="S81" i="7"/>
  <c r="P81" i="7"/>
  <c r="V81" i="7" s="1"/>
  <c r="O81" i="7"/>
  <c r="N81" i="7"/>
  <c r="T81" i="7" s="1"/>
  <c r="M81" i="7"/>
  <c r="L81" i="7"/>
  <c r="R81" i="7" s="1"/>
  <c r="H81" i="7"/>
  <c r="G81" i="7"/>
  <c r="F81" i="7"/>
  <c r="E81" i="7"/>
  <c r="D81" i="7"/>
  <c r="V80" i="7"/>
  <c r="T80" i="7"/>
  <c r="R80" i="7"/>
  <c r="P80" i="7"/>
  <c r="O80" i="7"/>
  <c r="U80" i="7" s="1"/>
  <c r="N80" i="7"/>
  <c r="M80" i="7"/>
  <c r="S80" i="7" s="1"/>
  <c r="L80" i="7"/>
  <c r="H80" i="7"/>
  <c r="G80" i="7"/>
  <c r="F80" i="7"/>
  <c r="E80" i="7"/>
  <c r="D80" i="7"/>
  <c r="U79" i="7"/>
  <c r="S79" i="7"/>
  <c r="P79" i="7"/>
  <c r="V79" i="7" s="1"/>
  <c r="O79" i="7"/>
  <c r="N79" i="7"/>
  <c r="T79" i="7" s="1"/>
  <c r="M79" i="7"/>
  <c r="L79" i="7"/>
  <c r="R79" i="7" s="1"/>
  <c r="H79" i="7"/>
  <c r="G79" i="7"/>
  <c r="F79" i="7"/>
  <c r="E79" i="7"/>
  <c r="D79" i="7"/>
  <c r="V78" i="7"/>
  <c r="T78" i="7"/>
  <c r="R78" i="7"/>
  <c r="P78" i="7"/>
  <c r="O78" i="7"/>
  <c r="U78" i="7" s="1"/>
  <c r="N78" i="7"/>
  <c r="M78" i="7"/>
  <c r="S78" i="7" s="1"/>
  <c r="L78" i="7"/>
  <c r="H78" i="7"/>
  <c r="G78" i="7"/>
  <c r="F78" i="7"/>
  <c r="E78" i="7"/>
  <c r="D78" i="7"/>
  <c r="U77" i="7"/>
  <c r="S77" i="7"/>
  <c r="P77" i="7"/>
  <c r="V77" i="7" s="1"/>
  <c r="O77" i="7"/>
  <c r="N77" i="7"/>
  <c r="T77" i="7" s="1"/>
  <c r="M77" i="7"/>
  <c r="L77" i="7"/>
  <c r="R77" i="7" s="1"/>
  <c r="H77" i="7"/>
  <c r="G77" i="7"/>
  <c r="F77" i="7"/>
  <c r="E77" i="7"/>
  <c r="D77" i="7"/>
  <c r="V76" i="7"/>
  <c r="T76" i="7"/>
  <c r="R76" i="7"/>
  <c r="P76" i="7"/>
  <c r="O76" i="7"/>
  <c r="U76" i="7" s="1"/>
  <c r="N76" i="7"/>
  <c r="M76" i="7"/>
  <c r="S76" i="7" s="1"/>
  <c r="L76" i="7"/>
  <c r="H76" i="7"/>
  <c r="G76" i="7"/>
  <c r="F76" i="7"/>
  <c r="E76" i="7"/>
  <c r="D76" i="7"/>
  <c r="U75" i="7"/>
  <c r="S75" i="7"/>
  <c r="P75" i="7"/>
  <c r="V75" i="7" s="1"/>
  <c r="O75" i="7"/>
  <c r="N75" i="7"/>
  <c r="T75" i="7" s="1"/>
  <c r="M75" i="7"/>
  <c r="L75" i="7"/>
  <c r="R75" i="7" s="1"/>
  <c r="H75" i="7"/>
  <c r="G75" i="7"/>
  <c r="F75" i="7"/>
  <c r="E75" i="7"/>
  <c r="D75" i="7"/>
  <c r="V74" i="7"/>
  <c r="T74" i="7"/>
  <c r="R74" i="7"/>
  <c r="P74" i="7"/>
  <c r="O74" i="7"/>
  <c r="U74" i="7" s="1"/>
  <c r="N74" i="7"/>
  <c r="M74" i="7"/>
  <c r="S74" i="7" s="1"/>
  <c r="L74" i="7"/>
  <c r="H74" i="7"/>
  <c r="G74" i="7"/>
  <c r="F74" i="7"/>
  <c r="E74" i="7"/>
  <c r="D74" i="7"/>
  <c r="U73" i="7"/>
  <c r="S73" i="7"/>
  <c r="P73" i="7"/>
  <c r="V73" i="7" s="1"/>
  <c r="O73" i="7"/>
  <c r="N73" i="7"/>
  <c r="T73" i="7" s="1"/>
  <c r="M73" i="7"/>
  <c r="L73" i="7"/>
  <c r="R73" i="7" s="1"/>
  <c r="H73" i="7"/>
  <c r="G73" i="7"/>
  <c r="F73" i="7"/>
  <c r="E73" i="7"/>
  <c r="D73" i="7"/>
  <c r="V72" i="7"/>
  <c r="T72" i="7"/>
  <c r="R72" i="7"/>
  <c r="P72" i="7"/>
  <c r="O72" i="7"/>
  <c r="U72" i="7" s="1"/>
  <c r="N72" i="7"/>
  <c r="M72" i="7"/>
  <c r="S72" i="7" s="1"/>
  <c r="L72" i="7"/>
  <c r="H72" i="7"/>
  <c r="G72" i="7"/>
  <c r="F72" i="7"/>
  <c r="E72" i="7"/>
  <c r="D72" i="7"/>
  <c r="U71" i="7"/>
  <c r="S71" i="7"/>
  <c r="P71" i="7"/>
  <c r="V71" i="7" s="1"/>
  <c r="O71" i="7"/>
  <c r="N71" i="7"/>
  <c r="T71" i="7" s="1"/>
  <c r="M71" i="7"/>
  <c r="L71" i="7"/>
  <c r="R71" i="7" s="1"/>
  <c r="H71" i="7"/>
  <c r="G71" i="7"/>
  <c r="F71" i="7"/>
  <c r="E71" i="7"/>
  <c r="D71" i="7"/>
  <c r="V70" i="7"/>
  <c r="T70" i="7"/>
  <c r="R70" i="7"/>
  <c r="P70" i="7"/>
  <c r="O70" i="7"/>
  <c r="U70" i="7" s="1"/>
  <c r="N70" i="7"/>
  <c r="M70" i="7"/>
  <c r="S70" i="7" s="1"/>
  <c r="L70" i="7"/>
  <c r="H70" i="7"/>
  <c r="G70" i="7"/>
  <c r="F70" i="7"/>
  <c r="E70" i="7"/>
  <c r="D70" i="7"/>
  <c r="U69" i="7"/>
  <c r="P69" i="7"/>
  <c r="V69" i="7" s="1"/>
  <c r="O69" i="7"/>
  <c r="N69" i="7"/>
  <c r="T69" i="7" s="1"/>
  <c r="M69" i="7"/>
  <c r="M14" i="7" s="1"/>
  <c r="L69" i="7"/>
  <c r="R69" i="7" s="1"/>
  <c r="H69" i="7"/>
  <c r="G69" i="7"/>
  <c r="F69" i="7"/>
  <c r="F14" i="7" s="1"/>
  <c r="E69" i="7"/>
  <c r="D69" i="7"/>
  <c r="T68" i="7"/>
  <c r="P68" i="7"/>
  <c r="V68" i="7" s="1"/>
  <c r="O68" i="7"/>
  <c r="U68" i="7" s="1"/>
  <c r="N68" i="7"/>
  <c r="M68" i="7"/>
  <c r="S68" i="7" s="1"/>
  <c r="L68" i="7"/>
  <c r="R68" i="7" s="1"/>
  <c r="H68" i="7"/>
  <c r="G68" i="7"/>
  <c r="F68" i="7"/>
  <c r="E68" i="7"/>
  <c r="D68" i="7"/>
  <c r="S67" i="7"/>
  <c r="P67" i="7"/>
  <c r="V67" i="7" s="1"/>
  <c r="O67" i="7"/>
  <c r="U67" i="7" s="1"/>
  <c r="N67" i="7"/>
  <c r="T67" i="7" s="1"/>
  <c r="M67" i="7"/>
  <c r="L67" i="7"/>
  <c r="R67" i="7" s="1"/>
  <c r="H67" i="7"/>
  <c r="G67" i="7"/>
  <c r="F67" i="7"/>
  <c r="E67" i="7"/>
  <c r="D67" i="7"/>
  <c r="V66" i="7"/>
  <c r="S66" i="7"/>
  <c r="R66" i="7"/>
  <c r="P66" i="7"/>
  <c r="O66" i="7"/>
  <c r="U66" i="7" s="1"/>
  <c r="N66" i="7"/>
  <c r="T66" i="7" s="1"/>
  <c r="M66" i="7"/>
  <c r="L66" i="7"/>
  <c r="H66" i="7"/>
  <c r="G66" i="7"/>
  <c r="F66" i="7"/>
  <c r="E66" i="7"/>
  <c r="D66" i="7"/>
  <c r="U65" i="7"/>
  <c r="P65" i="7"/>
  <c r="V65" i="7" s="1"/>
  <c r="O65" i="7"/>
  <c r="N65" i="7"/>
  <c r="T65" i="7" s="1"/>
  <c r="M65" i="7"/>
  <c r="S65" i="7" s="1"/>
  <c r="L65" i="7"/>
  <c r="R65" i="7" s="1"/>
  <c r="H65" i="7"/>
  <c r="G65" i="7"/>
  <c r="F65" i="7"/>
  <c r="E65" i="7"/>
  <c r="D65" i="7"/>
  <c r="T64" i="7"/>
  <c r="R64" i="7"/>
  <c r="P64" i="7"/>
  <c r="V64" i="7" s="1"/>
  <c r="O64" i="7"/>
  <c r="U64" i="7" s="1"/>
  <c r="N64" i="7"/>
  <c r="M64" i="7"/>
  <c r="S64" i="7" s="1"/>
  <c r="L64" i="7"/>
  <c r="H64" i="7"/>
  <c r="G64" i="7"/>
  <c r="F64" i="7"/>
  <c r="E64" i="7"/>
  <c r="D64" i="7"/>
  <c r="S63" i="7"/>
  <c r="P63" i="7"/>
  <c r="V63" i="7" s="1"/>
  <c r="O63" i="7"/>
  <c r="U63" i="7" s="1"/>
  <c r="N63" i="7"/>
  <c r="T63" i="7" s="1"/>
  <c r="M63" i="7"/>
  <c r="L63" i="7"/>
  <c r="H63" i="7"/>
  <c r="H5" i="7" s="1"/>
  <c r="G63" i="7"/>
  <c r="F63" i="7"/>
  <c r="E63" i="7"/>
  <c r="D63" i="7"/>
  <c r="V62" i="7"/>
  <c r="R62" i="7"/>
  <c r="P62" i="7"/>
  <c r="O62" i="7"/>
  <c r="U62" i="7" s="1"/>
  <c r="N62" i="7"/>
  <c r="T62" i="7" s="1"/>
  <c r="M62" i="7"/>
  <c r="S62" i="7" s="1"/>
  <c r="L62" i="7"/>
  <c r="H62" i="7"/>
  <c r="G62" i="7"/>
  <c r="F62" i="7"/>
  <c r="E62" i="7"/>
  <c r="D62" i="7"/>
  <c r="U61" i="7"/>
  <c r="P61" i="7"/>
  <c r="P135" i="7" s="1"/>
  <c r="O61" i="7"/>
  <c r="O135" i="7" s="1"/>
  <c r="N61" i="7"/>
  <c r="M61" i="7"/>
  <c r="L61" i="7"/>
  <c r="R61" i="7" s="1"/>
  <c r="H61" i="7"/>
  <c r="H135" i="7" s="1"/>
  <c r="G61" i="7"/>
  <c r="F61" i="7"/>
  <c r="E61" i="7"/>
  <c r="E135" i="7" s="1"/>
  <c r="D61" i="7"/>
  <c r="T60" i="7"/>
  <c r="R60" i="7"/>
  <c r="P60" i="7"/>
  <c r="V60" i="7" s="1"/>
  <c r="O60" i="7"/>
  <c r="U60" i="7" s="1"/>
  <c r="N60" i="7"/>
  <c r="M60" i="7"/>
  <c r="S60" i="7" s="1"/>
  <c r="L60" i="7"/>
  <c r="H60" i="7"/>
  <c r="G60" i="7"/>
  <c r="F60" i="7"/>
  <c r="E60" i="7"/>
  <c r="D60" i="7"/>
  <c r="S58" i="7"/>
  <c r="R58" i="7"/>
  <c r="P58" i="7"/>
  <c r="V58" i="7" s="1"/>
  <c r="O58" i="7"/>
  <c r="N58" i="7"/>
  <c r="T58" i="7" s="1"/>
  <c r="M58" i="7"/>
  <c r="L58" i="7"/>
  <c r="H58" i="7"/>
  <c r="G58" i="7"/>
  <c r="U58" i="7" s="1"/>
  <c r="F58" i="7"/>
  <c r="E58" i="7"/>
  <c r="D58" i="7"/>
  <c r="T57" i="7"/>
  <c r="P57" i="7"/>
  <c r="V57" i="7" s="1"/>
  <c r="O57" i="7"/>
  <c r="U57" i="7" s="1"/>
  <c r="N57" i="7"/>
  <c r="M57" i="7"/>
  <c r="S57" i="7" s="1"/>
  <c r="L57" i="7"/>
  <c r="R57" i="7" s="1"/>
  <c r="H57" i="7"/>
  <c r="G57" i="7"/>
  <c r="F57" i="7"/>
  <c r="E57" i="7"/>
  <c r="D57" i="7"/>
  <c r="S56" i="7"/>
  <c r="P56" i="7"/>
  <c r="V56" i="7" s="1"/>
  <c r="O56" i="7"/>
  <c r="U56" i="7" s="1"/>
  <c r="N56" i="7"/>
  <c r="T56" i="7" s="1"/>
  <c r="M56" i="7"/>
  <c r="L56" i="7"/>
  <c r="R56" i="7" s="1"/>
  <c r="H56" i="7"/>
  <c r="G56" i="7"/>
  <c r="F56" i="7"/>
  <c r="E56" i="7"/>
  <c r="D56" i="7"/>
  <c r="V55" i="7"/>
  <c r="T55" i="7"/>
  <c r="S55" i="7"/>
  <c r="R55" i="7"/>
  <c r="P55" i="7"/>
  <c r="O55" i="7"/>
  <c r="U55" i="7" s="1"/>
  <c r="N55" i="7"/>
  <c r="M55" i="7"/>
  <c r="L55" i="7"/>
  <c r="H55" i="7"/>
  <c r="G55" i="7"/>
  <c r="F55" i="7"/>
  <c r="E55" i="7"/>
  <c r="D55" i="7"/>
  <c r="R54" i="7"/>
  <c r="P54" i="7"/>
  <c r="V54" i="7" s="1"/>
  <c r="O54" i="7"/>
  <c r="N54" i="7"/>
  <c r="T54" i="7" s="1"/>
  <c r="M54" i="7"/>
  <c r="S54" i="7" s="1"/>
  <c r="L54" i="7"/>
  <c r="H54" i="7"/>
  <c r="G54" i="7"/>
  <c r="U54" i="7" s="1"/>
  <c r="F54" i="7"/>
  <c r="E54" i="7"/>
  <c r="D54" i="7"/>
  <c r="T53" i="7"/>
  <c r="P53" i="7"/>
  <c r="V53" i="7" s="1"/>
  <c r="O53" i="7"/>
  <c r="U53" i="7" s="1"/>
  <c r="N53" i="7"/>
  <c r="M53" i="7"/>
  <c r="S53" i="7" s="1"/>
  <c r="L53" i="7"/>
  <c r="R53" i="7" s="1"/>
  <c r="H53" i="7"/>
  <c r="G53" i="7"/>
  <c r="F53" i="7"/>
  <c r="E53" i="7"/>
  <c r="D53" i="7"/>
  <c r="S52" i="7"/>
  <c r="P52" i="7"/>
  <c r="V52" i="7" s="1"/>
  <c r="O52" i="7"/>
  <c r="U52" i="7" s="1"/>
  <c r="N52" i="7"/>
  <c r="T52" i="7" s="1"/>
  <c r="M52" i="7"/>
  <c r="L52" i="7"/>
  <c r="R52" i="7" s="1"/>
  <c r="H52" i="7"/>
  <c r="G52" i="7"/>
  <c r="F52" i="7"/>
  <c r="E52" i="7"/>
  <c r="D52" i="7"/>
  <c r="V51" i="7"/>
  <c r="S51" i="7"/>
  <c r="R51" i="7"/>
  <c r="P51" i="7"/>
  <c r="O51" i="7"/>
  <c r="U51" i="7" s="1"/>
  <c r="N51" i="7"/>
  <c r="T51" i="7" s="1"/>
  <c r="M51" i="7"/>
  <c r="L51" i="7"/>
  <c r="H51" i="7"/>
  <c r="G51" i="7"/>
  <c r="F51" i="7"/>
  <c r="E51" i="7"/>
  <c r="D51" i="7"/>
  <c r="U50" i="7"/>
  <c r="P50" i="7"/>
  <c r="V50" i="7" s="1"/>
  <c r="O50" i="7"/>
  <c r="N50" i="7"/>
  <c r="T50" i="7" s="1"/>
  <c r="M50" i="7"/>
  <c r="S50" i="7" s="1"/>
  <c r="L50" i="7"/>
  <c r="R50" i="7" s="1"/>
  <c r="H50" i="7"/>
  <c r="G50" i="7"/>
  <c r="F50" i="7"/>
  <c r="E50" i="7"/>
  <c r="D50" i="7"/>
  <c r="T49" i="7"/>
  <c r="R49" i="7"/>
  <c r="P49" i="7"/>
  <c r="V49" i="7" s="1"/>
  <c r="O49" i="7"/>
  <c r="U49" i="7" s="1"/>
  <c r="N49" i="7"/>
  <c r="M49" i="7"/>
  <c r="S49" i="7" s="1"/>
  <c r="L49" i="7"/>
  <c r="H49" i="7"/>
  <c r="G49" i="7"/>
  <c r="F49" i="7"/>
  <c r="E49" i="7"/>
  <c r="D49" i="7"/>
  <c r="S48" i="7"/>
  <c r="P48" i="7"/>
  <c r="V48" i="7" s="1"/>
  <c r="O48" i="7"/>
  <c r="O59" i="7" s="1"/>
  <c r="N48" i="7"/>
  <c r="T48" i="7" s="1"/>
  <c r="M48" i="7"/>
  <c r="L48" i="7"/>
  <c r="R48" i="7" s="1"/>
  <c r="H48" i="7"/>
  <c r="G48" i="7"/>
  <c r="F48" i="7"/>
  <c r="E48" i="7"/>
  <c r="D48" i="7"/>
  <c r="V47" i="7"/>
  <c r="R47" i="7"/>
  <c r="P47" i="7"/>
  <c r="O47" i="7"/>
  <c r="U47" i="7" s="1"/>
  <c r="N47" i="7"/>
  <c r="T47" i="7" s="1"/>
  <c r="M47" i="7"/>
  <c r="S47" i="7" s="1"/>
  <c r="L47" i="7"/>
  <c r="H47" i="7"/>
  <c r="H59" i="7" s="1"/>
  <c r="G47" i="7"/>
  <c r="F47" i="7"/>
  <c r="F59" i="7" s="1"/>
  <c r="E47" i="7"/>
  <c r="D47" i="7"/>
  <c r="U46" i="7"/>
  <c r="S46" i="7"/>
  <c r="P46" i="7"/>
  <c r="O46" i="7"/>
  <c r="N46" i="7"/>
  <c r="T46" i="7" s="1"/>
  <c r="M46" i="7"/>
  <c r="L46" i="7"/>
  <c r="R46" i="7" s="1"/>
  <c r="H46" i="7"/>
  <c r="G46" i="7"/>
  <c r="G59" i="7" s="1"/>
  <c r="F46" i="7"/>
  <c r="E46" i="7"/>
  <c r="D46" i="7"/>
  <c r="T45" i="7"/>
  <c r="R45" i="7"/>
  <c r="P45" i="7"/>
  <c r="V45" i="7" s="1"/>
  <c r="O45" i="7"/>
  <c r="U45" i="7" s="1"/>
  <c r="N45" i="7"/>
  <c r="M45" i="7"/>
  <c r="S45" i="7" s="1"/>
  <c r="L45" i="7"/>
  <c r="H45" i="7"/>
  <c r="G45" i="7"/>
  <c r="F45" i="7"/>
  <c r="E45" i="7"/>
  <c r="D45" i="7"/>
  <c r="S43" i="7"/>
  <c r="R43" i="7"/>
  <c r="P43" i="7"/>
  <c r="V43" i="7" s="1"/>
  <c r="O43" i="7"/>
  <c r="N43" i="7"/>
  <c r="T43" i="7" s="1"/>
  <c r="M43" i="7"/>
  <c r="L43" i="7"/>
  <c r="H43" i="7"/>
  <c r="G43" i="7"/>
  <c r="G19" i="7" s="1"/>
  <c r="F43" i="7"/>
  <c r="E43" i="7"/>
  <c r="D43" i="7"/>
  <c r="T42" i="7"/>
  <c r="P42" i="7"/>
  <c r="P18" i="7" s="1"/>
  <c r="V18" i="7" s="1"/>
  <c r="O42" i="7"/>
  <c r="U42" i="7" s="1"/>
  <c r="N42" i="7"/>
  <c r="M42" i="7"/>
  <c r="S42" i="7" s="1"/>
  <c r="L42" i="7"/>
  <c r="R42" i="7" s="1"/>
  <c r="H42" i="7"/>
  <c r="G42" i="7"/>
  <c r="F42" i="7"/>
  <c r="F18" i="7" s="1"/>
  <c r="E42" i="7"/>
  <c r="E18" i="7" s="1"/>
  <c r="D18" i="7" s="1"/>
  <c r="D42" i="7"/>
  <c r="S41" i="7"/>
  <c r="P41" i="7"/>
  <c r="V41" i="7" s="1"/>
  <c r="O41" i="7"/>
  <c r="U41" i="7" s="1"/>
  <c r="N41" i="7"/>
  <c r="T41" i="7" s="1"/>
  <c r="M41" i="7"/>
  <c r="L41" i="7"/>
  <c r="R41" i="7" s="1"/>
  <c r="H41" i="7"/>
  <c r="G41" i="7"/>
  <c r="F41" i="7"/>
  <c r="E41" i="7"/>
  <c r="E17" i="7" s="1"/>
  <c r="D17" i="7" s="1"/>
  <c r="D41" i="7"/>
  <c r="V40" i="7"/>
  <c r="T40" i="7"/>
  <c r="S40" i="7"/>
  <c r="R40" i="7"/>
  <c r="P40" i="7"/>
  <c r="O40" i="7"/>
  <c r="U40" i="7" s="1"/>
  <c r="N40" i="7"/>
  <c r="M40" i="7"/>
  <c r="L40" i="7"/>
  <c r="H40" i="7"/>
  <c r="H16" i="7" s="1"/>
  <c r="G40" i="7"/>
  <c r="F40" i="7"/>
  <c r="E40" i="7"/>
  <c r="D40" i="7"/>
  <c r="R39" i="7"/>
  <c r="P39" i="7"/>
  <c r="V39" i="7" s="1"/>
  <c r="O39" i="7"/>
  <c r="N39" i="7"/>
  <c r="T39" i="7" s="1"/>
  <c r="M39" i="7"/>
  <c r="S39" i="7" s="1"/>
  <c r="L39" i="7"/>
  <c r="H39" i="7"/>
  <c r="G39" i="7"/>
  <c r="U39" i="7" s="1"/>
  <c r="F39" i="7"/>
  <c r="F15" i="7" s="1"/>
  <c r="E39" i="7"/>
  <c r="D39" i="7"/>
  <c r="T38" i="7"/>
  <c r="P38" i="7"/>
  <c r="V38" i="7" s="1"/>
  <c r="O38" i="7"/>
  <c r="U38" i="7" s="1"/>
  <c r="N38" i="7"/>
  <c r="M38" i="7"/>
  <c r="S38" i="7" s="1"/>
  <c r="L38" i="7"/>
  <c r="R38" i="7" s="1"/>
  <c r="H38" i="7"/>
  <c r="G38" i="7"/>
  <c r="F38" i="7"/>
  <c r="E38" i="7"/>
  <c r="D38" i="7"/>
  <c r="S37" i="7"/>
  <c r="P37" i="7"/>
  <c r="V37" i="7" s="1"/>
  <c r="O37" i="7"/>
  <c r="U37" i="7" s="1"/>
  <c r="N37" i="7"/>
  <c r="T37" i="7" s="1"/>
  <c r="M37" i="7"/>
  <c r="L37" i="7"/>
  <c r="R37" i="7" s="1"/>
  <c r="H37" i="7"/>
  <c r="G37" i="7"/>
  <c r="F37" i="7"/>
  <c r="E37" i="7"/>
  <c r="D37" i="7"/>
  <c r="V36" i="7"/>
  <c r="S36" i="7"/>
  <c r="R36" i="7"/>
  <c r="P36" i="7"/>
  <c r="O36" i="7"/>
  <c r="U36" i="7" s="1"/>
  <c r="N36" i="7"/>
  <c r="T36" i="7" s="1"/>
  <c r="M36" i="7"/>
  <c r="M10" i="7" s="1"/>
  <c r="L36" i="7"/>
  <c r="H36" i="7"/>
  <c r="G36" i="7"/>
  <c r="F36" i="7"/>
  <c r="F10" i="7" s="1"/>
  <c r="E36" i="7"/>
  <c r="D36" i="7"/>
  <c r="U35" i="7"/>
  <c r="P35" i="7"/>
  <c r="P9" i="7" s="1"/>
  <c r="V9" i="7" s="1"/>
  <c r="O35" i="7"/>
  <c r="N35" i="7"/>
  <c r="T35" i="7" s="1"/>
  <c r="M35" i="7"/>
  <c r="S35" i="7" s="1"/>
  <c r="L35" i="7"/>
  <c r="R35" i="7" s="1"/>
  <c r="H35" i="7"/>
  <c r="G35" i="7"/>
  <c r="F35" i="7"/>
  <c r="E35" i="7"/>
  <c r="E9" i="7" s="1"/>
  <c r="D9" i="7" s="1"/>
  <c r="D35" i="7"/>
  <c r="T34" i="7"/>
  <c r="R34" i="7"/>
  <c r="P34" i="7"/>
  <c r="V34" i="7" s="1"/>
  <c r="O34" i="7"/>
  <c r="O8" i="7" s="1"/>
  <c r="N34" i="7"/>
  <c r="M34" i="7"/>
  <c r="S34" i="7" s="1"/>
  <c r="L34" i="7"/>
  <c r="H34" i="7"/>
  <c r="H8" i="7" s="1"/>
  <c r="G34" i="7"/>
  <c r="F34" i="7"/>
  <c r="E34" i="7"/>
  <c r="D34" i="7"/>
  <c r="S33" i="7"/>
  <c r="P33" i="7"/>
  <c r="V33" i="7" s="1"/>
  <c r="O33" i="7"/>
  <c r="O44" i="7" s="1"/>
  <c r="N33" i="7"/>
  <c r="N7" i="7" s="1"/>
  <c r="M33" i="7"/>
  <c r="L33" i="7"/>
  <c r="R33" i="7" s="1"/>
  <c r="H33" i="7"/>
  <c r="G33" i="7"/>
  <c r="G7" i="7" s="1"/>
  <c r="D7" i="7" s="1"/>
  <c r="F33" i="7"/>
  <c r="E33" i="7"/>
  <c r="D33" i="7"/>
  <c r="V32" i="7"/>
  <c r="R32" i="7"/>
  <c r="P32" i="7"/>
  <c r="O32" i="7"/>
  <c r="U32" i="7" s="1"/>
  <c r="N32" i="7"/>
  <c r="T32" i="7" s="1"/>
  <c r="M32" i="7"/>
  <c r="S32" i="7" s="1"/>
  <c r="L32" i="7"/>
  <c r="H32" i="7"/>
  <c r="H44" i="7" s="1"/>
  <c r="G32" i="7"/>
  <c r="G44" i="7" s="1"/>
  <c r="F32" i="7"/>
  <c r="F44" i="7" s="1"/>
  <c r="E32" i="7"/>
  <c r="D32" i="7"/>
  <c r="U31" i="7"/>
  <c r="S31" i="7"/>
  <c r="P31" i="7"/>
  <c r="V31" i="7" s="1"/>
  <c r="O31" i="7"/>
  <c r="N31" i="7"/>
  <c r="T31" i="7" s="1"/>
  <c r="M31" i="7"/>
  <c r="L31" i="7"/>
  <c r="R31" i="7" s="1"/>
  <c r="H31" i="7"/>
  <c r="G31" i="7"/>
  <c r="F31" i="7"/>
  <c r="E31" i="7"/>
  <c r="D31" i="7"/>
  <c r="V29" i="7"/>
  <c r="P29" i="7"/>
  <c r="O29" i="7"/>
  <c r="U29" i="7" s="1"/>
  <c r="N29" i="7"/>
  <c r="T29" i="7" s="1"/>
  <c r="M29" i="7"/>
  <c r="L29" i="7" s="1"/>
  <c r="R29" i="7" s="1"/>
  <c r="H29" i="7"/>
  <c r="G29" i="7"/>
  <c r="F29" i="7"/>
  <c r="E29" i="7"/>
  <c r="D29" i="7"/>
  <c r="U28" i="7"/>
  <c r="S28" i="7"/>
  <c r="P28" i="7"/>
  <c r="V28" i="7" s="1"/>
  <c r="O28" i="7"/>
  <c r="N28" i="7"/>
  <c r="T28" i="7" s="1"/>
  <c r="M28" i="7"/>
  <c r="L28" i="7" s="1"/>
  <c r="R28" i="7" s="1"/>
  <c r="H28" i="7"/>
  <c r="G28" i="7"/>
  <c r="F28" i="7"/>
  <c r="D28" i="7" s="1"/>
  <c r="E28" i="7"/>
  <c r="V27" i="7"/>
  <c r="U27" i="7"/>
  <c r="P27" i="7"/>
  <c r="O27" i="7"/>
  <c r="N27" i="7"/>
  <c r="T27" i="7" s="1"/>
  <c r="M27" i="7"/>
  <c r="S27" i="7" s="1"/>
  <c r="H27" i="7"/>
  <c r="G27" i="7"/>
  <c r="F27" i="7"/>
  <c r="E27" i="7"/>
  <c r="D27" i="7" s="1"/>
  <c r="U26" i="7"/>
  <c r="T26" i="7"/>
  <c r="P26" i="7"/>
  <c r="V26" i="7" s="1"/>
  <c r="O26" i="7"/>
  <c r="N26" i="7"/>
  <c r="M26" i="7"/>
  <c r="S26" i="7" s="1"/>
  <c r="L26" i="7"/>
  <c r="R26" i="7" s="1"/>
  <c r="H26" i="7"/>
  <c r="G26" i="7"/>
  <c r="F26" i="7"/>
  <c r="E26" i="7"/>
  <c r="D26" i="7" s="1"/>
  <c r="T25" i="7"/>
  <c r="S25" i="7"/>
  <c r="P25" i="7"/>
  <c r="V25" i="7" s="1"/>
  <c r="O25" i="7"/>
  <c r="U25" i="7" s="1"/>
  <c r="N25" i="7"/>
  <c r="L25" i="7" s="1"/>
  <c r="R25" i="7" s="1"/>
  <c r="M25" i="7"/>
  <c r="H25" i="7"/>
  <c r="D25" i="7" s="1"/>
  <c r="G25" i="7"/>
  <c r="F25" i="7"/>
  <c r="E25" i="7"/>
  <c r="V24" i="7"/>
  <c r="S24" i="7"/>
  <c r="P24" i="7"/>
  <c r="O24" i="7"/>
  <c r="U24" i="7" s="1"/>
  <c r="N24" i="7"/>
  <c r="T24" i="7" s="1"/>
  <c r="M24" i="7"/>
  <c r="L24" i="7" s="1"/>
  <c r="R24" i="7" s="1"/>
  <c r="H24" i="7"/>
  <c r="G24" i="7"/>
  <c r="F24" i="7"/>
  <c r="D24" i="7" s="1"/>
  <c r="E24" i="7"/>
  <c r="U23" i="7"/>
  <c r="P23" i="7"/>
  <c r="V23" i="7" s="1"/>
  <c r="O23" i="7"/>
  <c r="N23" i="7"/>
  <c r="T23" i="7" s="1"/>
  <c r="M23" i="7"/>
  <c r="S23" i="7" s="1"/>
  <c r="H23" i="7"/>
  <c r="G23" i="7"/>
  <c r="F23" i="7"/>
  <c r="E23" i="7"/>
  <c r="D23" i="7" s="1"/>
  <c r="T22" i="7"/>
  <c r="P22" i="7"/>
  <c r="V22" i="7" s="1"/>
  <c r="O22" i="7"/>
  <c r="L22" i="7" s="1"/>
  <c r="R22" i="7" s="1"/>
  <c r="N22" i="7"/>
  <c r="M22" i="7"/>
  <c r="S22" i="7" s="1"/>
  <c r="H22" i="7"/>
  <c r="G22" i="7"/>
  <c r="F22" i="7"/>
  <c r="E22" i="7"/>
  <c r="D22" i="7"/>
  <c r="S21" i="7"/>
  <c r="P21" i="7"/>
  <c r="V21" i="7" s="1"/>
  <c r="O21" i="7"/>
  <c r="O30" i="7" s="1"/>
  <c r="N21" i="7"/>
  <c r="T21" i="7" s="1"/>
  <c r="M21" i="7"/>
  <c r="H21" i="7"/>
  <c r="H30" i="7" s="1"/>
  <c r="G21" i="7"/>
  <c r="G30" i="7" s="1"/>
  <c r="F21" i="7"/>
  <c r="E21" i="7"/>
  <c r="E30" i="7" s="1"/>
  <c r="P19" i="7"/>
  <c r="V19" i="7" s="1"/>
  <c r="O19" i="7"/>
  <c r="U19" i="7" s="1"/>
  <c r="H19" i="7"/>
  <c r="E19" i="7"/>
  <c r="O18" i="7"/>
  <c r="U18" i="7" s="1"/>
  <c r="N18" i="7"/>
  <c r="T18" i="7" s="1"/>
  <c r="H18" i="7"/>
  <c r="G18" i="7"/>
  <c r="O17" i="7"/>
  <c r="U17" i="7" s="1"/>
  <c r="N17" i="7"/>
  <c r="T17" i="7" s="1"/>
  <c r="M17" i="7"/>
  <c r="H17" i="7"/>
  <c r="G17" i="7"/>
  <c r="F17" i="7"/>
  <c r="P16" i="7"/>
  <c r="V16" i="7" s="1"/>
  <c r="M16" i="7"/>
  <c r="S16" i="7" s="1"/>
  <c r="F16" i="7"/>
  <c r="E16" i="7"/>
  <c r="D16" i="7" s="1"/>
  <c r="P15" i="7"/>
  <c r="V15" i="7" s="1"/>
  <c r="O15" i="7"/>
  <c r="H15" i="7"/>
  <c r="E15" i="7"/>
  <c r="O14" i="7"/>
  <c r="U14" i="7" s="1"/>
  <c r="N14" i="7"/>
  <c r="T14" i="7" s="1"/>
  <c r="H14" i="7"/>
  <c r="G14" i="7"/>
  <c r="V13" i="7"/>
  <c r="P13" i="7"/>
  <c r="O13" i="7"/>
  <c r="U13" i="7" s="1"/>
  <c r="N13" i="7"/>
  <c r="T13" i="7" s="1"/>
  <c r="M13" i="7"/>
  <c r="L13" i="7" s="1"/>
  <c r="R13" i="7" s="1"/>
  <c r="H13" i="7"/>
  <c r="G13" i="7"/>
  <c r="F13" i="7"/>
  <c r="D13" i="7" s="1"/>
  <c r="E13" i="7"/>
  <c r="U12" i="7"/>
  <c r="P12" i="7"/>
  <c r="L12" i="7" s="1"/>
  <c r="R12" i="7" s="1"/>
  <c r="O12" i="7"/>
  <c r="N12" i="7"/>
  <c r="T12" i="7" s="1"/>
  <c r="M12" i="7"/>
  <c r="S12" i="7" s="1"/>
  <c r="H12" i="7"/>
  <c r="G12" i="7"/>
  <c r="F12" i="7"/>
  <c r="E12" i="7"/>
  <c r="D12" i="7" s="1"/>
  <c r="T11" i="7"/>
  <c r="P11" i="7"/>
  <c r="V11" i="7" s="1"/>
  <c r="O11" i="7"/>
  <c r="U11" i="7" s="1"/>
  <c r="N11" i="7"/>
  <c r="M11" i="7"/>
  <c r="S11" i="7" s="1"/>
  <c r="H11" i="7"/>
  <c r="D11" i="7" s="1"/>
  <c r="G11" i="7"/>
  <c r="F11" i="7"/>
  <c r="E11" i="7"/>
  <c r="O10" i="7"/>
  <c r="U10" i="7" s="1"/>
  <c r="N10" i="7"/>
  <c r="T10" i="7" s="1"/>
  <c r="H10" i="7"/>
  <c r="G10" i="7"/>
  <c r="N9" i="7"/>
  <c r="T9" i="7" s="1"/>
  <c r="M9" i="7"/>
  <c r="G9" i="7"/>
  <c r="F9" i="7"/>
  <c r="P8" i="7"/>
  <c r="V8" i="7" s="1"/>
  <c r="N8" i="7"/>
  <c r="T8" i="7" s="1"/>
  <c r="M8" i="7"/>
  <c r="S8" i="7" s="1"/>
  <c r="G8" i="7"/>
  <c r="F8" i="7"/>
  <c r="E8" i="7"/>
  <c r="P7" i="7"/>
  <c r="V7" i="7" s="1"/>
  <c r="O7" i="7"/>
  <c r="U7" i="7" s="1"/>
  <c r="M7" i="7"/>
  <c r="S7" i="7" s="1"/>
  <c r="H7" i="7"/>
  <c r="F7" i="7"/>
  <c r="E7" i="7"/>
  <c r="S6" i="7"/>
  <c r="P6" i="7"/>
  <c r="V6" i="7" s="1"/>
  <c r="O6" i="7"/>
  <c r="U6" i="7" s="1"/>
  <c r="N6" i="7"/>
  <c r="L6" i="7" s="1"/>
  <c r="R6" i="7" s="1"/>
  <c r="M6" i="7"/>
  <c r="H6" i="7"/>
  <c r="G6" i="7"/>
  <c r="D6" i="7" s="1"/>
  <c r="F6" i="7"/>
  <c r="E6" i="7"/>
  <c r="N5" i="7"/>
  <c r="M5" i="7"/>
  <c r="G5" i="7"/>
  <c r="F5" i="7"/>
  <c r="U4" i="7"/>
  <c r="P4" i="7"/>
  <c r="V4" i="7" s="1"/>
  <c r="O4" i="7"/>
  <c r="N4" i="7"/>
  <c r="T4" i="7" s="1"/>
  <c r="M4" i="7"/>
  <c r="S4" i="7" s="1"/>
  <c r="H4" i="7"/>
  <c r="G4" i="7"/>
  <c r="F4" i="7"/>
  <c r="E4" i="7"/>
  <c r="D4" i="7" s="1"/>
  <c r="R2" i="7"/>
  <c r="U411" i="6"/>
  <c r="R411" i="6"/>
  <c r="P411" i="6"/>
  <c r="V411" i="6" s="1"/>
  <c r="O411" i="6"/>
  <c r="N411" i="6"/>
  <c r="T411" i="6" s="1"/>
  <c r="M411" i="6"/>
  <c r="S411" i="6" s="1"/>
  <c r="L411" i="6"/>
  <c r="H411" i="6"/>
  <c r="G411" i="6"/>
  <c r="F411" i="6"/>
  <c r="F412" i="6" s="1"/>
  <c r="E411" i="6"/>
  <c r="D411" i="6"/>
  <c r="T410" i="6"/>
  <c r="P410" i="6"/>
  <c r="V410" i="6" s="1"/>
  <c r="O410" i="6"/>
  <c r="U410" i="6" s="1"/>
  <c r="N410" i="6"/>
  <c r="M410" i="6"/>
  <c r="S410" i="6" s="1"/>
  <c r="L410" i="6"/>
  <c r="R410" i="6" s="1"/>
  <c r="H410" i="6"/>
  <c r="G410" i="6"/>
  <c r="F410" i="6"/>
  <c r="E410" i="6"/>
  <c r="D410" i="6"/>
  <c r="S409" i="6"/>
  <c r="P409" i="6"/>
  <c r="V409" i="6" s="1"/>
  <c r="O409" i="6"/>
  <c r="U409" i="6" s="1"/>
  <c r="N409" i="6"/>
  <c r="T409" i="6" s="1"/>
  <c r="M409" i="6"/>
  <c r="L409" i="6"/>
  <c r="R409" i="6" s="1"/>
  <c r="H409" i="6"/>
  <c r="G409" i="6"/>
  <c r="F409" i="6"/>
  <c r="E409" i="6"/>
  <c r="D409" i="6"/>
  <c r="V408" i="6"/>
  <c r="S408" i="6"/>
  <c r="R408" i="6"/>
  <c r="P408" i="6"/>
  <c r="O408" i="6"/>
  <c r="U408" i="6" s="1"/>
  <c r="N408" i="6"/>
  <c r="M408" i="6"/>
  <c r="L408" i="6"/>
  <c r="H408" i="6"/>
  <c r="G408" i="6"/>
  <c r="G412" i="6" s="1"/>
  <c r="F408" i="6"/>
  <c r="E408" i="6"/>
  <c r="D408" i="6"/>
  <c r="V407" i="6"/>
  <c r="U407" i="6"/>
  <c r="R407" i="6"/>
  <c r="P407" i="6"/>
  <c r="O407" i="6"/>
  <c r="N407" i="6"/>
  <c r="T407" i="6" s="1"/>
  <c r="M407" i="6"/>
  <c r="S407" i="6" s="1"/>
  <c r="L407" i="6"/>
  <c r="H407" i="6"/>
  <c r="G407" i="6"/>
  <c r="F407" i="6"/>
  <c r="E407" i="6"/>
  <c r="D407" i="6"/>
  <c r="O406" i="6"/>
  <c r="N406" i="6"/>
  <c r="H406" i="6"/>
  <c r="G406" i="6"/>
  <c r="V405" i="6"/>
  <c r="R405" i="6"/>
  <c r="P405" i="6"/>
  <c r="O405" i="6"/>
  <c r="U405" i="6" s="1"/>
  <c r="N405" i="6"/>
  <c r="T405" i="6" s="1"/>
  <c r="M405" i="6"/>
  <c r="S405" i="6" s="1"/>
  <c r="L405" i="6"/>
  <c r="H405" i="6"/>
  <c r="G405" i="6"/>
  <c r="F405" i="6"/>
  <c r="E405" i="6"/>
  <c r="D405" i="6"/>
  <c r="U404" i="6"/>
  <c r="R404" i="6"/>
  <c r="P404" i="6"/>
  <c r="P406" i="6" s="1"/>
  <c r="O404" i="6"/>
  <c r="N404" i="6"/>
  <c r="T404" i="6" s="1"/>
  <c r="M404" i="6"/>
  <c r="L404" i="6"/>
  <c r="H404" i="6"/>
  <c r="G404" i="6"/>
  <c r="F404" i="6"/>
  <c r="F406" i="6" s="1"/>
  <c r="D406" i="6" s="1"/>
  <c r="E404" i="6"/>
  <c r="E406" i="6" s="1"/>
  <c r="D404" i="6"/>
  <c r="T403" i="6"/>
  <c r="S403" i="6"/>
  <c r="P403" i="6"/>
  <c r="V403" i="6" s="1"/>
  <c r="O403" i="6"/>
  <c r="U403" i="6" s="1"/>
  <c r="N403" i="6"/>
  <c r="M403" i="6"/>
  <c r="L403" i="6"/>
  <c r="R403" i="6" s="1"/>
  <c r="H403" i="6"/>
  <c r="G403" i="6"/>
  <c r="F403" i="6"/>
  <c r="E403" i="6"/>
  <c r="D403" i="6"/>
  <c r="N402" i="6"/>
  <c r="G402" i="6"/>
  <c r="V401" i="6"/>
  <c r="U401" i="6"/>
  <c r="T401" i="6"/>
  <c r="P401" i="6"/>
  <c r="O401" i="6"/>
  <c r="N401" i="6"/>
  <c r="M401" i="6"/>
  <c r="L401" i="6"/>
  <c r="R401" i="6" s="1"/>
  <c r="H401" i="6"/>
  <c r="G401" i="6"/>
  <c r="F401" i="6"/>
  <c r="F402" i="6" s="1"/>
  <c r="E401" i="6"/>
  <c r="D401" i="6"/>
  <c r="T400" i="6"/>
  <c r="S400" i="6"/>
  <c r="P400" i="6"/>
  <c r="O400" i="6"/>
  <c r="O402" i="6" s="1"/>
  <c r="N400" i="6"/>
  <c r="M400" i="6"/>
  <c r="L400" i="6"/>
  <c r="R400" i="6" s="1"/>
  <c r="H400" i="6"/>
  <c r="H402" i="6" s="1"/>
  <c r="G400" i="6"/>
  <c r="F400" i="6"/>
  <c r="E400" i="6"/>
  <c r="D400" i="6"/>
  <c r="V399" i="6"/>
  <c r="S399" i="6"/>
  <c r="P399" i="6"/>
  <c r="O399" i="6"/>
  <c r="U399" i="6" s="1"/>
  <c r="N399" i="6"/>
  <c r="T399" i="6" s="1"/>
  <c r="M399" i="6"/>
  <c r="L399" i="6"/>
  <c r="R399" i="6" s="1"/>
  <c r="H399" i="6"/>
  <c r="G399" i="6"/>
  <c r="F399" i="6"/>
  <c r="E399" i="6"/>
  <c r="D399" i="6"/>
  <c r="F398" i="6"/>
  <c r="T397" i="6"/>
  <c r="P397" i="6"/>
  <c r="V397" i="6" s="1"/>
  <c r="O397" i="6"/>
  <c r="U397" i="6" s="1"/>
  <c r="N397" i="6"/>
  <c r="M397" i="6"/>
  <c r="S397" i="6" s="1"/>
  <c r="L397" i="6"/>
  <c r="R397" i="6" s="1"/>
  <c r="H397" i="6"/>
  <c r="G397" i="6"/>
  <c r="F397" i="6"/>
  <c r="E397" i="6"/>
  <c r="E398" i="6" s="1"/>
  <c r="D397" i="6"/>
  <c r="S396" i="6"/>
  <c r="P396" i="6"/>
  <c r="V396" i="6" s="1"/>
  <c r="O396" i="6"/>
  <c r="U396" i="6" s="1"/>
  <c r="N396" i="6"/>
  <c r="T396" i="6" s="1"/>
  <c r="M396" i="6"/>
  <c r="L396" i="6"/>
  <c r="R396" i="6" s="1"/>
  <c r="H396" i="6"/>
  <c r="G396" i="6"/>
  <c r="F396" i="6"/>
  <c r="E396" i="6"/>
  <c r="D396" i="6"/>
  <c r="V395" i="6"/>
  <c r="R395" i="6"/>
  <c r="P395" i="6"/>
  <c r="O395" i="6"/>
  <c r="N395" i="6"/>
  <c r="M395" i="6"/>
  <c r="L395" i="6"/>
  <c r="H395" i="6"/>
  <c r="G395" i="6"/>
  <c r="F395" i="6"/>
  <c r="E395" i="6"/>
  <c r="D395" i="6"/>
  <c r="U394" i="6"/>
  <c r="R394" i="6"/>
  <c r="P394" i="6"/>
  <c r="V394" i="6" s="1"/>
  <c r="O394" i="6"/>
  <c r="N394" i="6"/>
  <c r="T394" i="6" s="1"/>
  <c r="M394" i="6"/>
  <c r="S394" i="6" s="1"/>
  <c r="L394" i="6"/>
  <c r="H394" i="6"/>
  <c r="G394" i="6"/>
  <c r="F394" i="6"/>
  <c r="E394" i="6"/>
  <c r="D394" i="6"/>
  <c r="O393" i="6"/>
  <c r="N393" i="6"/>
  <c r="H393" i="6"/>
  <c r="V392" i="6"/>
  <c r="S392" i="6"/>
  <c r="R392" i="6"/>
  <c r="P392" i="6"/>
  <c r="P393" i="6" s="1"/>
  <c r="O392" i="6"/>
  <c r="U392" i="6" s="1"/>
  <c r="N392" i="6"/>
  <c r="T392" i="6" s="1"/>
  <c r="M392" i="6"/>
  <c r="M393" i="6" s="1"/>
  <c r="L392" i="6"/>
  <c r="H392" i="6"/>
  <c r="G392" i="6"/>
  <c r="G393" i="6" s="1"/>
  <c r="F392" i="6"/>
  <c r="F393" i="6" s="1"/>
  <c r="E392" i="6"/>
  <c r="E393" i="6" s="1"/>
  <c r="D393" i="6" s="1"/>
  <c r="D392" i="6"/>
  <c r="U391" i="6"/>
  <c r="R391" i="6"/>
  <c r="P391" i="6"/>
  <c r="V391" i="6" s="1"/>
  <c r="O391" i="6"/>
  <c r="N391" i="6"/>
  <c r="T391" i="6" s="1"/>
  <c r="M391" i="6"/>
  <c r="S391" i="6" s="1"/>
  <c r="L391" i="6"/>
  <c r="H391" i="6"/>
  <c r="G391" i="6"/>
  <c r="F391" i="6"/>
  <c r="E391" i="6"/>
  <c r="D391" i="6"/>
  <c r="H390" i="6"/>
  <c r="V389" i="6"/>
  <c r="S389" i="6"/>
  <c r="R389" i="6"/>
  <c r="P389" i="6"/>
  <c r="O389" i="6"/>
  <c r="U389" i="6" s="1"/>
  <c r="N389" i="6"/>
  <c r="M389" i="6"/>
  <c r="L389" i="6"/>
  <c r="H389" i="6"/>
  <c r="G389" i="6"/>
  <c r="G390" i="6" s="1"/>
  <c r="F389" i="6"/>
  <c r="E389" i="6"/>
  <c r="D389" i="6"/>
  <c r="V388" i="6"/>
  <c r="U388" i="6"/>
  <c r="P388" i="6"/>
  <c r="O388" i="6"/>
  <c r="N388" i="6"/>
  <c r="T388" i="6" s="1"/>
  <c r="M388" i="6"/>
  <c r="S388" i="6" s="1"/>
  <c r="L388" i="6"/>
  <c r="R388" i="6" s="1"/>
  <c r="H388" i="6"/>
  <c r="G388" i="6"/>
  <c r="F388" i="6"/>
  <c r="E388" i="6"/>
  <c r="D388" i="6"/>
  <c r="T387" i="6"/>
  <c r="S387" i="6"/>
  <c r="P387" i="6"/>
  <c r="O387" i="6"/>
  <c r="U387" i="6" s="1"/>
  <c r="N387" i="6"/>
  <c r="M387" i="6"/>
  <c r="M390" i="6" s="1"/>
  <c r="L387" i="6"/>
  <c r="R387" i="6" s="1"/>
  <c r="H387" i="6"/>
  <c r="G387" i="6"/>
  <c r="F387" i="6"/>
  <c r="F390" i="6" s="1"/>
  <c r="E387" i="6"/>
  <c r="E390" i="6" s="1"/>
  <c r="D387" i="6"/>
  <c r="V386" i="6"/>
  <c r="S386" i="6"/>
  <c r="P386" i="6"/>
  <c r="O386" i="6"/>
  <c r="U386" i="6" s="1"/>
  <c r="N386" i="6"/>
  <c r="T386" i="6" s="1"/>
  <c r="M386" i="6"/>
  <c r="L386" i="6"/>
  <c r="R386" i="6" s="1"/>
  <c r="H386" i="6"/>
  <c r="G386" i="6"/>
  <c r="F386" i="6"/>
  <c r="E386" i="6"/>
  <c r="D386" i="6"/>
  <c r="P385" i="6"/>
  <c r="M385" i="6"/>
  <c r="F385" i="6"/>
  <c r="E385" i="6"/>
  <c r="T384" i="6"/>
  <c r="P384" i="6"/>
  <c r="V384" i="6" s="1"/>
  <c r="O384" i="6"/>
  <c r="U384" i="6" s="1"/>
  <c r="N384" i="6"/>
  <c r="M384" i="6"/>
  <c r="S384" i="6" s="1"/>
  <c r="L384" i="6"/>
  <c r="R384" i="6" s="1"/>
  <c r="H384" i="6"/>
  <c r="G384" i="6"/>
  <c r="F384" i="6"/>
  <c r="E384" i="6"/>
  <c r="D384" i="6"/>
  <c r="S383" i="6"/>
  <c r="P383" i="6"/>
  <c r="V383" i="6" s="1"/>
  <c r="O383" i="6"/>
  <c r="N383" i="6"/>
  <c r="N385" i="6" s="1"/>
  <c r="M383" i="6"/>
  <c r="L383" i="6"/>
  <c r="R383" i="6" s="1"/>
  <c r="H383" i="6"/>
  <c r="G383" i="6"/>
  <c r="G385" i="6" s="1"/>
  <c r="F383" i="6"/>
  <c r="E383" i="6"/>
  <c r="D383" i="6"/>
  <c r="V382" i="6"/>
  <c r="S382" i="6"/>
  <c r="R382" i="6"/>
  <c r="P382" i="6"/>
  <c r="O382" i="6"/>
  <c r="U382" i="6" s="1"/>
  <c r="N382" i="6"/>
  <c r="T382" i="6" s="1"/>
  <c r="M382" i="6"/>
  <c r="L382" i="6"/>
  <c r="H382" i="6"/>
  <c r="G382" i="6"/>
  <c r="F382" i="6"/>
  <c r="E382" i="6"/>
  <c r="D382" i="6"/>
  <c r="P381" i="6"/>
  <c r="H381" i="6"/>
  <c r="E381" i="6"/>
  <c r="S380" i="6"/>
  <c r="P380" i="6"/>
  <c r="V380" i="6" s="1"/>
  <c r="O380" i="6"/>
  <c r="U380" i="6" s="1"/>
  <c r="N380" i="6"/>
  <c r="T380" i="6" s="1"/>
  <c r="M380" i="6"/>
  <c r="L380" i="6"/>
  <c r="R380" i="6" s="1"/>
  <c r="H380" i="6"/>
  <c r="G380" i="6"/>
  <c r="F380" i="6"/>
  <c r="E380" i="6"/>
  <c r="D380" i="6"/>
  <c r="V379" i="6"/>
  <c r="S379" i="6"/>
  <c r="R379" i="6"/>
  <c r="P379" i="6"/>
  <c r="O379" i="6"/>
  <c r="U379" i="6" s="1"/>
  <c r="N379" i="6"/>
  <c r="M379" i="6"/>
  <c r="M381" i="6" s="1"/>
  <c r="L379" i="6"/>
  <c r="H379" i="6"/>
  <c r="G379" i="6"/>
  <c r="F379" i="6"/>
  <c r="F381" i="6" s="1"/>
  <c r="E379" i="6"/>
  <c r="D379" i="6"/>
  <c r="U378" i="6"/>
  <c r="P378" i="6"/>
  <c r="V378" i="6" s="1"/>
  <c r="O378" i="6"/>
  <c r="N378" i="6"/>
  <c r="T378" i="6" s="1"/>
  <c r="M378" i="6"/>
  <c r="S378" i="6" s="1"/>
  <c r="L378" i="6"/>
  <c r="R378" i="6" s="1"/>
  <c r="H378" i="6"/>
  <c r="G378" i="6"/>
  <c r="F378" i="6"/>
  <c r="E378" i="6"/>
  <c r="D378" i="6"/>
  <c r="G377" i="6"/>
  <c r="V376" i="6"/>
  <c r="S376" i="6"/>
  <c r="R376" i="6"/>
  <c r="P376" i="6"/>
  <c r="O376" i="6"/>
  <c r="U376" i="6" s="1"/>
  <c r="N376" i="6"/>
  <c r="T376" i="6" s="1"/>
  <c r="M376" i="6"/>
  <c r="L376" i="6"/>
  <c r="H376" i="6"/>
  <c r="G376" i="6"/>
  <c r="F376" i="6"/>
  <c r="E376" i="6"/>
  <c r="D376" i="6"/>
  <c r="V375" i="6"/>
  <c r="U375" i="6"/>
  <c r="P375" i="6"/>
  <c r="O375" i="6"/>
  <c r="N375" i="6"/>
  <c r="T375" i="6" s="1"/>
  <c r="M375" i="6"/>
  <c r="S375" i="6" s="1"/>
  <c r="L375" i="6"/>
  <c r="R375" i="6" s="1"/>
  <c r="H375" i="6"/>
  <c r="G375" i="6"/>
  <c r="F375" i="6"/>
  <c r="E375" i="6"/>
  <c r="D375" i="6"/>
  <c r="U374" i="6"/>
  <c r="T374" i="6"/>
  <c r="P374" i="6"/>
  <c r="V374" i="6" s="1"/>
  <c r="O374" i="6"/>
  <c r="N374" i="6"/>
  <c r="M374" i="6"/>
  <c r="S374" i="6" s="1"/>
  <c r="L374" i="6"/>
  <c r="R374" i="6" s="1"/>
  <c r="H374" i="6"/>
  <c r="G374" i="6"/>
  <c r="F374" i="6"/>
  <c r="E374" i="6"/>
  <c r="D374" i="6"/>
  <c r="S373" i="6"/>
  <c r="P373" i="6"/>
  <c r="V373" i="6" s="1"/>
  <c r="O373" i="6"/>
  <c r="N373" i="6"/>
  <c r="T373" i="6" s="1"/>
  <c r="M373" i="6"/>
  <c r="L373" i="6"/>
  <c r="R373" i="6" s="1"/>
  <c r="H373" i="6"/>
  <c r="H377" i="6" s="1"/>
  <c r="G373" i="6"/>
  <c r="F373" i="6"/>
  <c r="E373" i="6"/>
  <c r="D373" i="6"/>
  <c r="V372" i="6"/>
  <c r="R372" i="6"/>
  <c r="P372" i="6"/>
  <c r="O372" i="6"/>
  <c r="U372" i="6" s="1"/>
  <c r="N372" i="6"/>
  <c r="T372" i="6" s="1"/>
  <c r="M372" i="6"/>
  <c r="S372" i="6" s="1"/>
  <c r="L372" i="6"/>
  <c r="H372" i="6"/>
  <c r="G372" i="6"/>
  <c r="F372" i="6"/>
  <c r="E372" i="6"/>
  <c r="D372" i="6"/>
  <c r="U371" i="6"/>
  <c r="P371" i="6"/>
  <c r="O371" i="6"/>
  <c r="N371" i="6"/>
  <c r="T371" i="6" s="1"/>
  <c r="M371" i="6"/>
  <c r="L371" i="6"/>
  <c r="R371" i="6" s="1"/>
  <c r="H371" i="6"/>
  <c r="G371" i="6"/>
  <c r="F371" i="6"/>
  <c r="F377" i="6" s="1"/>
  <c r="E371" i="6"/>
  <c r="E377" i="6" s="1"/>
  <c r="D371" i="6"/>
  <c r="U370" i="6"/>
  <c r="T370" i="6"/>
  <c r="P370" i="6"/>
  <c r="V370" i="6" s="1"/>
  <c r="O370" i="6"/>
  <c r="N370" i="6"/>
  <c r="M370" i="6"/>
  <c r="S370" i="6" s="1"/>
  <c r="L370" i="6"/>
  <c r="R370" i="6" s="1"/>
  <c r="H370" i="6"/>
  <c r="G370" i="6"/>
  <c r="F370" i="6"/>
  <c r="E370" i="6"/>
  <c r="D370" i="6"/>
  <c r="N369" i="6"/>
  <c r="G369" i="6"/>
  <c r="V368" i="6"/>
  <c r="U368" i="6"/>
  <c r="R368" i="6"/>
  <c r="P368" i="6"/>
  <c r="O368" i="6"/>
  <c r="N368" i="6"/>
  <c r="T368" i="6" s="1"/>
  <c r="M368" i="6"/>
  <c r="S368" i="6" s="1"/>
  <c r="L368" i="6"/>
  <c r="H368" i="6"/>
  <c r="G368" i="6"/>
  <c r="F368" i="6"/>
  <c r="F369" i="6" s="1"/>
  <c r="E368" i="6"/>
  <c r="D368" i="6"/>
  <c r="T367" i="6"/>
  <c r="S367" i="6"/>
  <c r="P367" i="6"/>
  <c r="O367" i="6"/>
  <c r="O369" i="6" s="1"/>
  <c r="N367" i="6"/>
  <c r="M367" i="6"/>
  <c r="L367" i="6"/>
  <c r="R367" i="6" s="1"/>
  <c r="H367" i="6"/>
  <c r="H369" i="6" s="1"/>
  <c r="G367" i="6"/>
  <c r="F367" i="6"/>
  <c r="E367" i="6"/>
  <c r="E369" i="6" s="1"/>
  <c r="D367" i="6"/>
  <c r="V366" i="6"/>
  <c r="S366" i="6"/>
  <c r="P366" i="6"/>
  <c r="O366" i="6"/>
  <c r="U366" i="6" s="1"/>
  <c r="N366" i="6"/>
  <c r="T366" i="6" s="1"/>
  <c r="M366" i="6"/>
  <c r="L366" i="6"/>
  <c r="R366" i="6" s="1"/>
  <c r="H366" i="6"/>
  <c r="G366" i="6"/>
  <c r="F366" i="6"/>
  <c r="E366" i="6"/>
  <c r="D366" i="6"/>
  <c r="M365" i="6"/>
  <c r="F365" i="6"/>
  <c r="T364" i="6"/>
  <c r="P364" i="6"/>
  <c r="O364" i="6"/>
  <c r="U364" i="6" s="1"/>
  <c r="N364" i="6"/>
  <c r="M364" i="6"/>
  <c r="S364" i="6" s="1"/>
  <c r="L364" i="6"/>
  <c r="R364" i="6" s="1"/>
  <c r="H364" i="6"/>
  <c r="G364" i="6"/>
  <c r="F364" i="6"/>
  <c r="E364" i="6"/>
  <c r="E365" i="6" s="1"/>
  <c r="D365" i="6" s="1"/>
  <c r="D364" i="6"/>
  <c r="S363" i="6"/>
  <c r="P363" i="6"/>
  <c r="V363" i="6" s="1"/>
  <c r="O363" i="6"/>
  <c r="N363" i="6"/>
  <c r="N365" i="6" s="1"/>
  <c r="M363" i="6"/>
  <c r="L363" i="6"/>
  <c r="R363" i="6" s="1"/>
  <c r="H363" i="6"/>
  <c r="H365" i="6" s="1"/>
  <c r="G363" i="6"/>
  <c r="G365" i="6" s="1"/>
  <c r="F363" i="6"/>
  <c r="E363" i="6"/>
  <c r="D363" i="6"/>
  <c r="V362" i="6"/>
  <c r="R362" i="6"/>
  <c r="P362" i="6"/>
  <c r="O362" i="6"/>
  <c r="U362" i="6" s="1"/>
  <c r="N362" i="6"/>
  <c r="T362" i="6" s="1"/>
  <c r="M362" i="6"/>
  <c r="S362" i="6" s="1"/>
  <c r="L362" i="6"/>
  <c r="H362" i="6"/>
  <c r="G362" i="6"/>
  <c r="F362" i="6"/>
  <c r="E362" i="6"/>
  <c r="D362" i="6"/>
  <c r="P361" i="6"/>
  <c r="O361" i="6"/>
  <c r="E361" i="6"/>
  <c r="S360" i="6"/>
  <c r="P360" i="6"/>
  <c r="V360" i="6" s="1"/>
  <c r="O360" i="6"/>
  <c r="U360" i="6" s="1"/>
  <c r="N360" i="6"/>
  <c r="T360" i="6" s="1"/>
  <c r="M360" i="6"/>
  <c r="L360" i="6"/>
  <c r="R360" i="6" s="1"/>
  <c r="H360" i="6"/>
  <c r="H361" i="6" s="1"/>
  <c r="G360" i="6"/>
  <c r="F360" i="6"/>
  <c r="E360" i="6"/>
  <c r="D360" i="6"/>
  <c r="V359" i="6"/>
  <c r="R359" i="6"/>
  <c r="P359" i="6"/>
  <c r="O359" i="6"/>
  <c r="U359" i="6" s="1"/>
  <c r="N359" i="6"/>
  <c r="M359" i="6"/>
  <c r="L359" i="6"/>
  <c r="H359" i="6"/>
  <c r="G359" i="6"/>
  <c r="F359" i="6"/>
  <c r="F361" i="6" s="1"/>
  <c r="E359" i="6"/>
  <c r="D359" i="6"/>
  <c r="U358" i="6"/>
  <c r="R358" i="6"/>
  <c r="P358" i="6"/>
  <c r="V358" i="6" s="1"/>
  <c r="O358" i="6"/>
  <c r="N358" i="6"/>
  <c r="T358" i="6" s="1"/>
  <c r="M358" i="6"/>
  <c r="S358" i="6" s="1"/>
  <c r="L358" i="6"/>
  <c r="H358" i="6"/>
  <c r="G358" i="6"/>
  <c r="F358" i="6"/>
  <c r="E358" i="6"/>
  <c r="D358" i="6"/>
  <c r="O357" i="6"/>
  <c r="E357" i="6"/>
  <c r="V356" i="6"/>
  <c r="S356" i="6"/>
  <c r="R356" i="6"/>
  <c r="P356" i="6"/>
  <c r="O356" i="6"/>
  <c r="U356" i="6" s="1"/>
  <c r="N356" i="6"/>
  <c r="T356" i="6" s="1"/>
  <c r="M356" i="6"/>
  <c r="L356" i="6"/>
  <c r="H356" i="6"/>
  <c r="G356" i="6"/>
  <c r="F356" i="6"/>
  <c r="E356" i="6"/>
  <c r="D356" i="6"/>
  <c r="V355" i="6"/>
  <c r="U355" i="6"/>
  <c r="S355" i="6"/>
  <c r="R355" i="6"/>
  <c r="P355" i="6"/>
  <c r="P357" i="6" s="1"/>
  <c r="O355" i="6"/>
  <c r="N355" i="6"/>
  <c r="M355" i="6"/>
  <c r="M357" i="6" s="1"/>
  <c r="L355" i="6"/>
  <c r="H355" i="6"/>
  <c r="G355" i="6"/>
  <c r="G357" i="6" s="1"/>
  <c r="F355" i="6"/>
  <c r="F357" i="6" s="1"/>
  <c r="E355" i="6"/>
  <c r="D355" i="6"/>
  <c r="V354" i="6"/>
  <c r="U354" i="6"/>
  <c r="T354" i="6"/>
  <c r="P354" i="6"/>
  <c r="O354" i="6"/>
  <c r="N354" i="6"/>
  <c r="M354" i="6"/>
  <c r="S354" i="6" s="1"/>
  <c r="L354" i="6"/>
  <c r="R354" i="6" s="1"/>
  <c r="H354" i="6"/>
  <c r="G354" i="6"/>
  <c r="F354" i="6"/>
  <c r="E354" i="6"/>
  <c r="D354" i="6"/>
  <c r="O353" i="6"/>
  <c r="H353" i="6"/>
  <c r="V352" i="6"/>
  <c r="U352" i="6"/>
  <c r="R352" i="6"/>
  <c r="P352" i="6"/>
  <c r="O352" i="6"/>
  <c r="N352" i="6"/>
  <c r="T352" i="6" s="1"/>
  <c r="M352" i="6"/>
  <c r="S352" i="6" s="1"/>
  <c r="L352" i="6"/>
  <c r="H352" i="6"/>
  <c r="G352" i="6"/>
  <c r="F352" i="6"/>
  <c r="E352" i="6"/>
  <c r="D352" i="6"/>
  <c r="U351" i="6"/>
  <c r="T351" i="6"/>
  <c r="R351" i="6"/>
  <c r="P351" i="6"/>
  <c r="V351" i="6" s="1"/>
  <c r="O351" i="6"/>
  <c r="N351" i="6"/>
  <c r="M351" i="6"/>
  <c r="S351" i="6" s="1"/>
  <c r="L351" i="6"/>
  <c r="H351" i="6"/>
  <c r="G351" i="6"/>
  <c r="F351" i="6"/>
  <c r="E351" i="6"/>
  <c r="D351" i="6"/>
  <c r="T350" i="6"/>
  <c r="S350" i="6"/>
  <c r="P350" i="6"/>
  <c r="V350" i="6" s="1"/>
  <c r="O350" i="6"/>
  <c r="U350" i="6" s="1"/>
  <c r="N350" i="6"/>
  <c r="M350" i="6"/>
  <c r="L350" i="6"/>
  <c r="R350" i="6" s="1"/>
  <c r="H350" i="6"/>
  <c r="G350" i="6"/>
  <c r="F350" i="6"/>
  <c r="E350" i="6"/>
  <c r="D350" i="6"/>
  <c r="V349" i="6"/>
  <c r="S349" i="6"/>
  <c r="R349" i="6"/>
  <c r="P349" i="6"/>
  <c r="P353" i="6" s="1"/>
  <c r="O349" i="6"/>
  <c r="U349" i="6" s="1"/>
  <c r="N349" i="6"/>
  <c r="T349" i="6" s="1"/>
  <c r="M349" i="6"/>
  <c r="L349" i="6"/>
  <c r="H349" i="6"/>
  <c r="G349" i="6"/>
  <c r="G353" i="6" s="1"/>
  <c r="F349" i="6"/>
  <c r="E349" i="6"/>
  <c r="E353" i="6" s="1"/>
  <c r="D349" i="6"/>
  <c r="V348" i="6"/>
  <c r="U348" i="6"/>
  <c r="S348" i="6"/>
  <c r="R348" i="6"/>
  <c r="P348" i="6"/>
  <c r="O348" i="6"/>
  <c r="N348" i="6"/>
  <c r="T348" i="6" s="1"/>
  <c r="M348" i="6"/>
  <c r="L348" i="6"/>
  <c r="H348" i="6"/>
  <c r="G348" i="6"/>
  <c r="F348" i="6"/>
  <c r="E348" i="6"/>
  <c r="D348" i="6"/>
  <c r="P347" i="6"/>
  <c r="O347" i="6"/>
  <c r="E347" i="6"/>
  <c r="V346" i="6"/>
  <c r="S346" i="6"/>
  <c r="R346" i="6"/>
  <c r="P346" i="6"/>
  <c r="O346" i="6"/>
  <c r="U346" i="6" s="1"/>
  <c r="N346" i="6"/>
  <c r="T346" i="6" s="1"/>
  <c r="M346" i="6"/>
  <c r="L346" i="6"/>
  <c r="H346" i="6"/>
  <c r="H347" i="6" s="1"/>
  <c r="G346" i="6"/>
  <c r="F346" i="6"/>
  <c r="E346" i="6"/>
  <c r="D346" i="6"/>
  <c r="V345" i="6"/>
  <c r="U345" i="6"/>
  <c r="S345" i="6"/>
  <c r="R345" i="6"/>
  <c r="P345" i="6"/>
  <c r="O345" i="6"/>
  <c r="N345" i="6"/>
  <c r="M345" i="6"/>
  <c r="M347" i="6" s="1"/>
  <c r="L345" i="6"/>
  <c r="H345" i="6"/>
  <c r="G345" i="6"/>
  <c r="F345" i="6"/>
  <c r="F347" i="6" s="1"/>
  <c r="E345" i="6"/>
  <c r="D345" i="6"/>
  <c r="U344" i="6"/>
  <c r="T344" i="6"/>
  <c r="P344" i="6"/>
  <c r="V344" i="6" s="1"/>
  <c r="O344" i="6"/>
  <c r="N344" i="6"/>
  <c r="M344" i="6"/>
  <c r="S344" i="6" s="1"/>
  <c r="L344" i="6"/>
  <c r="R344" i="6" s="1"/>
  <c r="H344" i="6"/>
  <c r="G344" i="6"/>
  <c r="F344" i="6"/>
  <c r="E344" i="6"/>
  <c r="D344" i="6"/>
  <c r="V342" i="6"/>
  <c r="S342" i="6"/>
  <c r="R342" i="6"/>
  <c r="P342" i="6"/>
  <c r="O342" i="6"/>
  <c r="N342" i="6"/>
  <c r="T342" i="6" s="1"/>
  <c r="M342" i="6"/>
  <c r="L342" i="6"/>
  <c r="H342" i="6"/>
  <c r="G342" i="6"/>
  <c r="U342" i="6" s="1"/>
  <c r="F342" i="6"/>
  <c r="E342" i="6"/>
  <c r="D342" i="6"/>
  <c r="U341" i="6"/>
  <c r="T341" i="6"/>
  <c r="P341" i="6"/>
  <c r="V341" i="6" s="1"/>
  <c r="O341" i="6"/>
  <c r="N341" i="6"/>
  <c r="M341" i="6"/>
  <c r="S341" i="6" s="1"/>
  <c r="L341" i="6"/>
  <c r="R341" i="6" s="1"/>
  <c r="H341" i="6"/>
  <c r="G341" i="6"/>
  <c r="F341" i="6"/>
  <c r="E341" i="6"/>
  <c r="D341" i="6"/>
  <c r="T340" i="6"/>
  <c r="S340" i="6"/>
  <c r="P340" i="6"/>
  <c r="V340" i="6" s="1"/>
  <c r="O340" i="6"/>
  <c r="O343" i="6" s="1"/>
  <c r="N340" i="6"/>
  <c r="M340" i="6"/>
  <c r="L340" i="6"/>
  <c r="R340" i="6" s="1"/>
  <c r="H340" i="6"/>
  <c r="G340" i="6"/>
  <c r="F340" i="6"/>
  <c r="E340" i="6"/>
  <c r="D340" i="6"/>
  <c r="V339" i="6"/>
  <c r="T339" i="6"/>
  <c r="S339" i="6"/>
  <c r="R339" i="6"/>
  <c r="P339" i="6"/>
  <c r="O339" i="6"/>
  <c r="U339" i="6" s="1"/>
  <c r="N339" i="6"/>
  <c r="M339" i="6"/>
  <c r="L339" i="6"/>
  <c r="H339" i="6"/>
  <c r="G339" i="6"/>
  <c r="F339" i="6"/>
  <c r="E339" i="6"/>
  <c r="D339" i="6"/>
  <c r="V338" i="6"/>
  <c r="U338" i="6"/>
  <c r="R338" i="6"/>
  <c r="P338" i="6"/>
  <c r="O338" i="6"/>
  <c r="N338" i="6"/>
  <c r="T338" i="6" s="1"/>
  <c r="M338" i="6"/>
  <c r="M343" i="6" s="1"/>
  <c r="L338" i="6"/>
  <c r="H338" i="6"/>
  <c r="G338" i="6"/>
  <c r="G343" i="6" s="1"/>
  <c r="F338" i="6"/>
  <c r="F343" i="6" s="1"/>
  <c r="E338" i="6"/>
  <c r="D338" i="6"/>
  <c r="U337" i="6"/>
  <c r="T337" i="6"/>
  <c r="R337" i="6"/>
  <c r="P337" i="6"/>
  <c r="V337" i="6" s="1"/>
  <c r="O337" i="6"/>
  <c r="N337" i="6"/>
  <c r="M337" i="6"/>
  <c r="S337" i="6" s="1"/>
  <c r="L337" i="6"/>
  <c r="H337" i="6"/>
  <c r="G337" i="6"/>
  <c r="F337" i="6"/>
  <c r="E337" i="6"/>
  <c r="D337" i="6"/>
  <c r="O336" i="6"/>
  <c r="N336" i="6"/>
  <c r="H336" i="6"/>
  <c r="V335" i="6"/>
  <c r="U335" i="6"/>
  <c r="S335" i="6"/>
  <c r="R335" i="6"/>
  <c r="P335" i="6"/>
  <c r="O335" i="6"/>
  <c r="N335" i="6"/>
  <c r="T335" i="6" s="1"/>
  <c r="M335" i="6"/>
  <c r="L335" i="6"/>
  <c r="H335" i="6"/>
  <c r="G335" i="6"/>
  <c r="G336" i="6" s="1"/>
  <c r="F335" i="6"/>
  <c r="E335" i="6"/>
  <c r="D335" i="6"/>
  <c r="U334" i="6"/>
  <c r="T334" i="6"/>
  <c r="P334" i="6"/>
  <c r="P336" i="6" s="1"/>
  <c r="O334" i="6"/>
  <c r="N334" i="6"/>
  <c r="M334" i="6"/>
  <c r="L334" i="6"/>
  <c r="R334" i="6" s="1"/>
  <c r="H334" i="6"/>
  <c r="G334" i="6"/>
  <c r="F334" i="6"/>
  <c r="F336" i="6" s="1"/>
  <c r="E334" i="6"/>
  <c r="E336" i="6" s="1"/>
  <c r="D336" i="6" s="1"/>
  <c r="D334" i="6"/>
  <c r="T333" i="6"/>
  <c r="S333" i="6"/>
  <c r="P333" i="6"/>
  <c r="V333" i="6" s="1"/>
  <c r="O333" i="6"/>
  <c r="U333" i="6" s="1"/>
  <c r="N333" i="6"/>
  <c r="M333" i="6"/>
  <c r="L333" i="6"/>
  <c r="R333" i="6" s="1"/>
  <c r="H333" i="6"/>
  <c r="G333" i="6"/>
  <c r="F333" i="6"/>
  <c r="E333" i="6"/>
  <c r="D333" i="6"/>
  <c r="U331" i="6"/>
  <c r="T331" i="6"/>
  <c r="R331" i="6"/>
  <c r="P331" i="6"/>
  <c r="V331" i="6" s="1"/>
  <c r="O331" i="6"/>
  <c r="N331" i="6"/>
  <c r="M331" i="6"/>
  <c r="L331" i="6"/>
  <c r="H331" i="6"/>
  <c r="G331" i="6"/>
  <c r="F331" i="6"/>
  <c r="F332" i="6" s="1"/>
  <c r="E331" i="6"/>
  <c r="D331" i="6"/>
  <c r="T330" i="6"/>
  <c r="S330" i="6"/>
  <c r="P330" i="6"/>
  <c r="O330" i="6"/>
  <c r="U330" i="6" s="1"/>
  <c r="N330" i="6"/>
  <c r="M330" i="6"/>
  <c r="L330" i="6"/>
  <c r="R330" i="6" s="1"/>
  <c r="H330" i="6"/>
  <c r="G330" i="6"/>
  <c r="F330" i="6"/>
  <c r="E330" i="6"/>
  <c r="E332" i="6" s="1"/>
  <c r="D330" i="6"/>
  <c r="V329" i="6"/>
  <c r="S329" i="6"/>
  <c r="R329" i="6"/>
  <c r="P329" i="6"/>
  <c r="O329" i="6"/>
  <c r="N329" i="6"/>
  <c r="N332" i="6" s="1"/>
  <c r="M329" i="6"/>
  <c r="L329" i="6"/>
  <c r="H329" i="6"/>
  <c r="H332" i="6" s="1"/>
  <c r="G329" i="6"/>
  <c r="G332" i="6" s="1"/>
  <c r="F329" i="6"/>
  <c r="E329" i="6"/>
  <c r="D329" i="6"/>
  <c r="V328" i="6"/>
  <c r="U328" i="6"/>
  <c r="S328" i="6"/>
  <c r="R328" i="6"/>
  <c r="P328" i="6"/>
  <c r="O328" i="6"/>
  <c r="N328" i="6"/>
  <c r="T328" i="6" s="1"/>
  <c r="M328" i="6"/>
  <c r="L328" i="6"/>
  <c r="H328" i="6"/>
  <c r="G328" i="6"/>
  <c r="F328" i="6"/>
  <c r="E328" i="6"/>
  <c r="D328" i="6"/>
  <c r="P327" i="6"/>
  <c r="O327" i="6"/>
  <c r="E327" i="6"/>
  <c r="V326" i="6"/>
  <c r="S326" i="6"/>
  <c r="R326" i="6"/>
  <c r="P326" i="6"/>
  <c r="O326" i="6"/>
  <c r="U326" i="6" s="1"/>
  <c r="N326" i="6"/>
  <c r="T326" i="6" s="1"/>
  <c r="M326" i="6"/>
  <c r="L326" i="6"/>
  <c r="H326" i="6"/>
  <c r="H327" i="6" s="1"/>
  <c r="G326" i="6"/>
  <c r="F326" i="6"/>
  <c r="E326" i="6"/>
  <c r="D326" i="6"/>
  <c r="V325" i="6"/>
  <c r="U325" i="6"/>
  <c r="S325" i="6"/>
  <c r="R325" i="6"/>
  <c r="P325" i="6"/>
  <c r="O325" i="6"/>
  <c r="N325" i="6"/>
  <c r="M325" i="6"/>
  <c r="M327" i="6" s="1"/>
  <c r="L325" i="6"/>
  <c r="H325" i="6"/>
  <c r="G325" i="6"/>
  <c r="F325" i="6"/>
  <c r="F327" i="6" s="1"/>
  <c r="E325" i="6"/>
  <c r="D325" i="6"/>
  <c r="U324" i="6"/>
  <c r="T324" i="6"/>
  <c r="P324" i="6"/>
  <c r="V324" i="6" s="1"/>
  <c r="O324" i="6"/>
  <c r="N324" i="6"/>
  <c r="M324" i="6"/>
  <c r="S324" i="6" s="1"/>
  <c r="L324" i="6"/>
  <c r="R324" i="6" s="1"/>
  <c r="H324" i="6"/>
  <c r="G324" i="6"/>
  <c r="F324" i="6"/>
  <c r="E324" i="6"/>
  <c r="D324" i="6"/>
  <c r="O323" i="6"/>
  <c r="N323" i="6"/>
  <c r="H323" i="6"/>
  <c r="V322" i="6"/>
  <c r="U322" i="6"/>
  <c r="R322" i="6"/>
  <c r="P322" i="6"/>
  <c r="O322" i="6"/>
  <c r="N322" i="6"/>
  <c r="T322" i="6" s="1"/>
  <c r="M322" i="6"/>
  <c r="S322" i="6" s="1"/>
  <c r="L322" i="6"/>
  <c r="H322" i="6"/>
  <c r="G322" i="6"/>
  <c r="G323" i="6" s="1"/>
  <c r="F322" i="6"/>
  <c r="E322" i="6"/>
  <c r="D322" i="6"/>
  <c r="U321" i="6"/>
  <c r="T321" i="6"/>
  <c r="R321" i="6"/>
  <c r="P321" i="6"/>
  <c r="P323" i="6" s="1"/>
  <c r="O321" i="6"/>
  <c r="N321" i="6"/>
  <c r="M321" i="6"/>
  <c r="L321" i="6"/>
  <c r="H321" i="6"/>
  <c r="G321" i="6"/>
  <c r="F321" i="6"/>
  <c r="E321" i="6"/>
  <c r="E323" i="6" s="1"/>
  <c r="D321" i="6"/>
  <c r="T320" i="6"/>
  <c r="S320" i="6"/>
  <c r="P320" i="6"/>
  <c r="V320" i="6" s="1"/>
  <c r="O320" i="6"/>
  <c r="U320" i="6" s="1"/>
  <c r="N320" i="6"/>
  <c r="M320" i="6"/>
  <c r="L320" i="6"/>
  <c r="R320" i="6" s="1"/>
  <c r="H320" i="6"/>
  <c r="G320" i="6"/>
  <c r="F320" i="6"/>
  <c r="E320" i="6"/>
  <c r="D320" i="6"/>
  <c r="N319" i="6"/>
  <c r="G319" i="6"/>
  <c r="U318" i="6"/>
  <c r="T318" i="6"/>
  <c r="P318" i="6"/>
  <c r="V318" i="6" s="1"/>
  <c r="O318" i="6"/>
  <c r="N318" i="6"/>
  <c r="M318" i="6"/>
  <c r="S318" i="6" s="1"/>
  <c r="L318" i="6"/>
  <c r="R318" i="6" s="1"/>
  <c r="H318" i="6"/>
  <c r="G318" i="6"/>
  <c r="F318" i="6"/>
  <c r="E318" i="6"/>
  <c r="D318" i="6"/>
  <c r="T317" i="6"/>
  <c r="S317" i="6"/>
  <c r="P317" i="6"/>
  <c r="V317" i="6" s="1"/>
  <c r="O317" i="6"/>
  <c r="U317" i="6" s="1"/>
  <c r="N317" i="6"/>
  <c r="M317" i="6"/>
  <c r="L317" i="6"/>
  <c r="R317" i="6" s="1"/>
  <c r="H317" i="6"/>
  <c r="G317" i="6"/>
  <c r="F317" i="6"/>
  <c r="E317" i="6"/>
  <c r="D317" i="6"/>
  <c r="V316" i="6"/>
  <c r="T316" i="6"/>
  <c r="S316" i="6"/>
  <c r="R316" i="6"/>
  <c r="P316" i="6"/>
  <c r="O316" i="6"/>
  <c r="U316" i="6" s="1"/>
  <c r="N316" i="6"/>
  <c r="M316" i="6"/>
  <c r="L316" i="6"/>
  <c r="H316" i="6"/>
  <c r="G316" i="6"/>
  <c r="F316" i="6"/>
  <c r="E316" i="6"/>
  <c r="D316" i="6"/>
  <c r="V315" i="6"/>
  <c r="U315" i="6"/>
  <c r="R315" i="6"/>
  <c r="P315" i="6"/>
  <c r="O315" i="6"/>
  <c r="N315" i="6"/>
  <c r="T315" i="6" s="1"/>
  <c r="M315" i="6"/>
  <c r="S315" i="6" s="1"/>
  <c r="L315" i="6"/>
  <c r="H315" i="6"/>
  <c r="G315" i="6"/>
  <c r="F315" i="6"/>
  <c r="E315" i="6"/>
  <c r="D315" i="6"/>
  <c r="U314" i="6"/>
  <c r="T314" i="6"/>
  <c r="R314" i="6"/>
  <c r="P314" i="6"/>
  <c r="V314" i="6" s="1"/>
  <c r="O314" i="6"/>
  <c r="N314" i="6"/>
  <c r="M314" i="6"/>
  <c r="L314" i="6"/>
  <c r="H314" i="6"/>
  <c r="G314" i="6"/>
  <c r="F314" i="6"/>
  <c r="F319" i="6" s="1"/>
  <c r="E314" i="6"/>
  <c r="D314" i="6"/>
  <c r="T313" i="6"/>
  <c r="S313" i="6"/>
  <c r="P313" i="6"/>
  <c r="O313" i="6"/>
  <c r="N313" i="6"/>
  <c r="M313" i="6"/>
  <c r="L313" i="6"/>
  <c r="R313" i="6" s="1"/>
  <c r="H313" i="6"/>
  <c r="G313" i="6"/>
  <c r="F313" i="6"/>
  <c r="E313" i="6"/>
  <c r="E319" i="6" s="1"/>
  <c r="D313" i="6"/>
  <c r="V312" i="6"/>
  <c r="S312" i="6"/>
  <c r="R312" i="6"/>
  <c r="P312" i="6"/>
  <c r="O312" i="6"/>
  <c r="U312" i="6" s="1"/>
  <c r="N312" i="6"/>
  <c r="T312" i="6" s="1"/>
  <c r="M312" i="6"/>
  <c r="L312" i="6"/>
  <c r="H312" i="6"/>
  <c r="G312" i="6"/>
  <c r="F312" i="6"/>
  <c r="E312" i="6"/>
  <c r="D312" i="6"/>
  <c r="T310" i="6"/>
  <c r="S310" i="6"/>
  <c r="P310" i="6"/>
  <c r="V310" i="6" s="1"/>
  <c r="O310" i="6"/>
  <c r="U310" i="6" s="1"/>
  <c r="N310" i="6"/>
  <c r="M310" i="6"/>
  <c r="L310" i="6"/>
  <c r="R310" i="6" s="1"/>
  <c r="H310" i="6"/>
  <c r="G310" i="6"/>
  <c r="F310" i="6"/>
  <c r="E310" i="6"/>
  <c r="D310" i="6"/>
  <c r="V309" i="6"/>
  <c r="S309" i="6"/>
  <c r="R309" i="6"/>
  <c r="P309" i="6"/>
  <c r="O309" i="6"/>
  <c r="U309" i="6" s="1"/>
  <c r="N309" i="6"/>
  <c r="T309" i="6" s="1"/>
  <c r="M309" i="6"/>
  <c r="L309" i="6"/>
  <c r="H309" i="6"/>
  <c r="G309" i="6"/>
  <c r="F309" i="6"/>
  <c r="E309" i="6"/>
  <c r="D309" i="6"/>
  <c r="V308" i="6"/>
  <c r="U308" i="6"/>
  <c r="S308" i="6"/>
  <c r="R308" i="6"/>
  <c r="P308" i="6"/>
  <c r="O308" i="6"/>
  <c r="N308" i="6"/>
  <c r="T308" i="6" s="1"/>
  <c r="M308" i="6"/>
  <c r="L308" i="6"/>
  <c r="H308" i="6"/>
  <c r="G308" i="6"/>
  <c r="F308" i="6"/>
  <c r="E308" i="6"/>
  <c r="D308" i="6"/>
  <c r="V307" i="6"/>
  <c r="U307" i="6"/>
  <c r="T307" i="6"/>
  <c r="P307" i="6"/>
  <c r="P311" i="6" s="1"/>
  <c r="O307" i="6"/>
  <c r="N307" i="6"/>
  <c r="M307" i="6"/>
  <c r="S307" i="6" s="1"/>
  <c r="L307" i="6"/>
  <c r="R307" i="6" s="1"/>
  <c r="H307" i="6"/>
  <c r="G307" i="6"/>
  <c r="F307" i="6"/>
  <c r="F311" i="6" s="1"/>
  <c r="E307" i="6"/>
  <c r="E311" i="6" s="1"/>
  <c r="D307" i="6"/>
  <c r="T306" i="6"/>
  <c r="S306" i="6"/>
  <c r="P306" i="6"/>
  <c r="V306" i="6" s="1"/>
  <c r="O306" i="6"/>
  <c r="U306" i="6" s="1"/>
  <c r="N306" i="6"/>
  <c r="M306" i="6"/>
  <c r="L306" i="6"/>
  <c r="R306" i="6" s="1"/>
  <c r="H306" i="6"/>
  <c r="G306" i="6"/>
  <c r="F306" i="6"/>
  <c r="E306" i="6"/>
  <c r="D306" i="6"/>
  <c r="V305" i="6"/>
  <c r="T305" i="6"/>
  <c r="S305" i="6"/>
  <c r="R305" i="6"/>
  <c r="P305" i="6"/>
  <c r="O305" i="6"/>
  <c r="N305" i="6"/>
  <c r="M305" i="6"/>
  <c r="L305" i="6"/>
  <c r="H305" i="6"/>
  <c r="H311" i="6" s="1"/>
  <c r="G305" i="6"/>
  <c r="F305" i="6"/>
  <c r="E305" i="6"/>
  <c r="D305" i="6"/>
  <c r="V304" i="6"/>
  <c r="U304" i="6"/>
  <c r="R304" i="6"/>
  <c r="P304" i="6"/>
  <c r="O304" i="6"/>
  <c r="N304" i="6"/>
  <c r="T304" i="6" s="1"/>
  <c r="M304" i="6"/>
  <c r="S304" i="6" s="1"/>
  <c r="L304" i="6"/>
  <c r="H304" i="6"/>
  <c r="G304" i="6"/>
  <c r="F304" i="6"/>
  <c r="E304" i="6"/>
  <c r="D304" i="6"/>
  <c r="O303" i="6"/>
  <c r="V302" i="6"/>
  <c r="T302" i="6"/>
  <c r="S302" i="6"/>
  <c r="R302" i="6"/>
  <c r="P302" i="6"/>
  <c r="O302" i="6"/>
  <c r="U302" i="6" s="1"/>
  <c r="N302" i="6"/>
  <c r="M302" i="6"/>
  <c r="L302" i="6"/>
  <c r="H302" i="6"/>
  <c r="G302" i="6"/>
  <c r="F302" i="6"/>
  <c r="E302" i="6"/>
  <c r="D302" i="6"/>
  <c r="V301" i="6"/>
  <c r="S301" i="6"/>
  <c r="R301" i="6"/>
  <c r="P301" i="6"/>
  <c r="O301" i="6"/>
  <c r="N301" i="6"/>
  <c r="T301" i="6" s="1"/>
  <c r="M301" i="6"/>
  <c r="L301" i="6"/>
  <c r="H301" i="6"/>
  <c r="G301" i="6"/>
  <c r="U301" i="6" s="1"/>
  <c r="F301" i="6"/>
  <c r="E301" i="6"/>
  <c r="D301" i="6"/>
  <c r="U300" i="6"/>
  <c r="T300" i="6"/>
  <c r="P300" i="6"/>
  <c r="V300" i="6" s="1"/>
  <c r="O300" i="6"/>
  <c r="N300" i="6"/>
  <c r="M300" i="6"/>
  <c r="S300" i="6" s="1"/>
  <c r="L300" i="6"/>
  <c r="R300" i="6" s="1"/>
  <c r="H300" i="6"/>
  <c r="G300" i="6"/>
  <c r="F300" i="6"/>
  <c r="E300" i="6"/>
  <c r="D300" i="6"/>
  <c r="T299" i="6"/>
  <c r="S299" i="6"/>
  <c r="P299" i="6"/>
  <c r="V299" i="6" s="1"/>
  <c r="O299" i="6"/>
  <c r="U299" i="6" s="1"/>
  <c r="N299" i="6"/>
  <c r="M299" i="6"/>
  <c r="M303" i="6" s="1"/>
  <c r="L299" i="6"/>
  <c r="H299" i="6"/>
  <c r="H303" i="6" s="1"/>
  <c r="G299" i="6"/>
  <c r="F299" i="6"/>
  <c r="F303" i="6" s="1"/>
  <c r="E299" i="6"/>
  <c r="E303" i="6" s="1"/>
  <c r="D299" i="6"/>
  <c r="V298" i="6"/>
  <c r="S298" i="6"/>
  <c r="P298" i="6"/>
  <c r="O298" i="6"/>
  <c r="N298" i="6"/>
  <c r="T298" i="6" s="1"/>
  <c r="M298" i="6"/>
  <c r="L298" i="6"/>
  <c r="H298" i="6"/>
  <c r="G298" i="6"/>
  <c r="F298" i="6"/>
  <c r="E298" i="6"/>
  <c r="D298" i="6"/>
  <c r="R298" i="6" s="1"/>
  <c r="E297" i="6"/>
  <c r="T296" i="6"/>
  <c r="S296" i="6"/>
  <c r="P296" i="6"/>
  <c r="V296" i="6" s="1"/>
  <c r="O296" i="6"/>
  <c r="U296" i="6" s="1"/>
  <c r="N296" i="6"/>
  <c r="M296" i="6"/>
  <c r="L296" i="6"/>
  <c r="R296" i="6" s="1"/>
  <c r="H296" i="6"/>
  <c r="G296" i="6"/>
  <c r="F296" i="6"/>
  <c r="E296" i="6"/>
  <c r="D296" i="6"/>
  <c r="V295" i="6"/>
  <c r="S295" i="6"/>
  <c r="P295" i="6"/>
  <c r="O295" i="6"/>
  <c r="U295" i="6" s="1"/>
  <c r="N295" i="6"/>
  <c r="T295" i="6" s="1"/>
  <c r="M295" i="6"/>
  <c r="L295" i="6"/>
  <c r="H295" i="6"/>
  <c r="G295" i="6"/>
  <c r="F295" i="6"/>
  <c r="E295" i="6"/>
  <c r="D295" i="6"/>
  <c r="R295" i="6" s="1"/>
  <c r="V294" i="6"/>
  <c r="U294" i="6"/>
  <c r="R294" i="6"/>
  <c r="P294" i="6"/>
  <c r="O294" i="6"/>
  <c r="N294" i="6"/>
  <c r="T294" i="6" s="1"/>
  <c r="M294" i="6"/>
  <c r="S294" i="6" s="1"/>
  <c r="L294" i="6"/>
  <c r="H294" i="6"/>
  <c r="G294" i="6"/>
  <c r="F294" i="6"/>
  <c r="E294" i="6"/>
  <c r="D294" i="6"/>
  <c r="U293" i="6"/>
  <c r="T293" i="6"/>
  <c r="R293" i="6"/>
  <c r="P293" i="6"/>
  <c r="V293" i="6" s="1"/>
  <c r="O293" i="6"/>
  <c r="N293" i="6"/>
  <c r="M293" i="6"/>
  <c r="L293" i="6"/>
  <c r="H293" i="6"/>
  <c r="G293" i="6"/>
  <c r="F293" i="6"/>
  <c r="F297" i="6" s="1"/>
  <c r="E293" i="6"/>
  <c r="D293" i="6"/>
  <c r="T292" i="6"/>
  <c r="S292" i="6"/>
  <c r="P292" i="6"/>
  <c r="V292" i="6" s="1"/>
  <c r="O292" i="6"/>
  <c r="U292" i="6" s="1"/>
  <c r="N292" i="6"/>
  <c r="M292" i="6"/>
  <c r="L292" i="6"/>
  <c r="R292" i="6" s="1"/>
  <c r="H292" i="6"/>
  <c r="G292" i="6"/>
  <c r="F292" i="6"/>
  <c r="E292" i="6"/>
  <c r="D292" i="6"/>
  <c r="V291" i="6"/>
  <c r="S291" i="6"/>
  <c r="R291" i="6"/>
  <c r="P291" i="6"/>
  <c r="O291" i="6"/>
  <c r="N291" i="6"/>
  <c r="N297" i="6" s="1"/>
  <c r="M291" i="6"/>
  <c r="L291" i="6"/>
  <c r="H291" i="6"/>
  <c r="G291" i="6"/>
  <c r="G297" i="6" s="1"/>
  <c r="F291" i="6"/>
  <c r="E291" i="6"/>
  <c r="D291" i="6"/>
  <c r="V290" i="6"/>
  <c r="R290" i="6"/>
  <c r="P290" i="6"/>
  <c r="O290" i="6"/>
  <c r="N290" i="6"/>
  <c r="T290" i="6" s="1"/>
  <c r="M290" i="6"/>
  <c r="S290" i="6" s="1"/>
  <c r="L290" i="6"/>
  <c r="H290" i="6"/>
  <c r="G290" i="6"/>
  <c r="U290" i="6" s="1"/>
  <c r="F290" i="6"/>
  <c r="E290" i="6"/>
  <c r="D290" i="6"/>
  <c r="O289" i="6"/>
  <c r="V288" i="6"/>
  <c r="S288" i="6"/>
  <c r="P288" i="6"/>
  <c r="O288" i="6"/>
  <c r="N288" i="6"/>
  <c r="T288" i="6" s="1"/>
  <c r="M288" i="6"/>
  <c r="L288" i="6"/>
  <c r="H288" i="6"/>
  <c r="G288" i="6"/>
  <c r="F288" i="6"/>
  <c r="E288" i="6"/>
  <c r="D288" i="6"/>
  <c r="R288" i="6" s="1"/>
  <c r="V287" i="6"/>
  <c r="R287" i="6"/>
  <c r="P287" i="6"/>
  <c r="O287" i="6"/>
  <c r="N287" i="6"/>
  <c r="T287" i="6" s="1"/>
  <c r="M287" i="6"/>
  <c r="S287" i="6" s="1"/>
  <c r="L287" i="6"/>
  <c r="H287" i="6"/>
  <c r="G287" i="6"/>
  <c r="U287" i="6" s="1"/>
  <c r="F287" i="6"/>
  <c r="E287" i="6"/>
  <c r="D287" i="6"/>
  <c r="U286" i="6"/>
  <c r="T286" i="6"/>
  <c r="R286" i="6"/>
  <c r="P286" i="6"/>
  <c r="V286" i="6" s="1"/>
  <c r="O286" i="6"/>
  <c r="N286" i="6"/>
  <c r="M286" i="6"/>
  <c r="S286" i="6" s="1"/>
  <c r="L286" i="6"/>
  <c r="H286" i="6"/>
  <c r="G286" i="6"/>
  <c r="F286" i="6"/>
  <c r="E286" i="6"/>
  <c r="D286" i="6"/>
  <c r="T285" i="6"/>
  <c r="S285" i="6"/>
  <c r="P285" i="6"/>
  <c r="O285" i="6"/>
  <c r="U285" i="6" s="1"/>
  <c r="N285" i="6"/>
  <c r="M285" i="6"/>
  <c r="L285" i="6"/>
  <c r="R285" i="6" s="1"/>
  <c r="H285" i="6"/>
  <c r="G285" i="6"/>
  <c r="F285" i="6"/>
  <c r="E285" i="6"/>
  <c r="E289" i="6" s="1"/>
  <c r="D285" i="6"/>
  <c r="V284" i="6"/>
  <c r="S284" i="6"/>
  <c r="P284" i="6"/>
  <c r="O284" i="6"/>
  <c r="U284" i="6" s="1"/>
  <c r="N284" i="6"/>
  <c r="T284" i="6" s="1"/>
  <c r="M284" i="6"/>
  <c r="L284" i="6"/>
  <c r="H284" i="6"/>
  <c r="H289" i="6" s="1"/>
  <c r="G284" i="6"/>
  <c r="F284" i="6"/>
  <c r="E284" i="6"/>
  <c r="D284" i="6"/>
  <c r="R284" i="6" s="1"/>
  <c r="V283" i="6"/>
  <c r="U283" i="6"/>
  <c r="R283" i="6"/>
  <c r="P283" i="6"/>
  <c r="O283" i="6"/>
  <c r="N283" i="6"/>
  <c r="M283" i="6"/>
  <c r="L283" i="6"/>
  <c r="H283" i="6"/>
  <c r="G283" i="6"/>
  <c r="F283" i="6"/>
  <c r="E283" i="6"/>
  <c r="D283" i="6"/>
  <c r="U282" i="6"/>
  <c r="T282" i="6"/>
  <c r="R282" i="6"/>
  <c r="P282" i="6"/>
  <c r="V282" i="6" s="1"/>
  <c r="O282" i="6"/>
  <c r="N282" i="6"/>
  <c r="M282" i="6"/>
  <c r="S282" i="6" s="1"/>
  <c r="L282" i="6"/>
  <c r="H282" i="6"/>
  <c r="G282" i="6"/>
  <c r="F282" i="6"/>
  <c r="E282" i="6"/>
  <c r="D282" i="6"/>
  <c r="V280" i="6"/>
  <c r="U280" i="6"/>
  <c r="S280" i="6"/>
  <c r="R280" i="6"/>
  <c r="P280" i="6"/>
  <c r="O280" i="6"/>
  <c r="N280" i="6"/>
  <c r="T280" i="6" s="1"/>
  <c r="M280" i="6"/>
  <c r="L280" i="6"/>
  <c r="H280" i="6"/>
  <c r="G280" i="6"/>
  <c r="F280" i="6"/>
  <c r="E280" i="6"/>
  <c r="D280" i="6"/>
  <c r="U279" i="6"/>
  <c r="T279" i="6"/>
  <c r="P279" i="6"/>
  <c r="V279" i="6" s="1"/>
  <c r="O279" i="6"/>
  <c r="N279" i="6"/>
  <c r="M279" i="6"/>
  <c r="S279" i="6" s="1"/>
  <c r="L279" i="6"/>
  <c r="R279" i="6" s="1"/>
  <c r="H279" i="6"/>
  <c r="G279" i="6"/>
  <c r="F279" i="6"/>
  <c r="E279" i="6"/>
  <c r="D279" i="6"/>
  <c r="T278" i="6"/>
  <c r="S278" i="6"/>
  <c r="P278" i="6"/>
  <c r="V278" i="6" s="1"/>
  <c r="O278" i="6"/>
  <c r="U278" i="6" s="1"/>
  <c r="N278" i="6"/>
  <c r="M278" i="6"/>
  <c r="L278" i="6"/>
  <c r="R278" i="6" s="1"/>
  <c r="H278" i="6"/>
  <c r="G278" i="6"/>
  <c r="F278" i="6"/>
  <c r="E278" i="6"/>
  <c r="D278" i="6"/>
  <c r="V277" i="6"/>
  <c r="T277" i="6"/>
  <c r="S277" i="6"/>
  <c r="R277" i="6"/>
  <c r="P277" i="6"/>
  <c r="O277" i="6"/>
  <c r="U277" i="6" s="1"/>
  <c r="N277" i="6"/>
  <c r="M277" i="6"/>
  <c r="L277" i="6"/>
  <c r="H277" i="6"/>
  <c r="G277" i="6"/>
  <c r="F277" i="6"/>
  <c r="E277" i="6"/>
  <c r="D277" i="6"/>
  <c r="V276" i="6"/>
  <c r="S276" i="6"/>
  <c r="R276" i="6"/>
  <c r="P276" i="6"/>
  <c r="O276" i="6"/>
  <c r="N276" i="6"/>
  <c r="M276" i="6"/>
  <c r="L276" i="6"/>
  <c r="H276" i="6"/>
  <c r="G276" i="6"/>
  <c r="F276" i="6"/>
  <c r="E276" i="6"/>
  <c r="D276" i="6"/>
  <c r="V275" i="6"/>
  <c r="U275" i="6"/>
  <c r="T275" i="6"/>
  <c r="P275" i="6"/>
  <c r="P281" i="6" s="1"/>
  <c r="O275" i="6"/>
  <c r="N275" i="6"/>
  <c r="M275" i="6"/>
  <c r="L275" i="6"/>
  <c r="R275" i="6" s="1"/>
  <c r="H275" i="6"/>
  <c r="G275" i="6"/>
  <c r="F275" i="6"/>
  <c r="F281" i="6" s="1"/>
  <c r="E275" i="6"/>
  <c r="E281" i="6" s="1"/>
  <c r="D275" i="6"/>
  <c r="T274" i="6"/>
  <c r="S274" i="6"/>
  <c r="P274" i="6"/>
  <c r="V274" i="6" s="1"/>
  <c r="O274" i="6"/>
  <c r="U274" i="6" s="1"/>
  <c r="N274" i="6"/>
  <c r="M274" i="6"/>
  <c r="L274" i="6"/>
  <c r="H274" i="6"/>
  <c r="G274" i="6"/>
  <c r="F274" i="6"/>
  <c r="E274" i="6"/>
  <c r="D274" i="6"/>
  <c r="U272" i="6"/>
  <c r="T272" i="6"/>
  <c r="R272" i="6"/>
  <c r="P272" i="6"/>
  <c r="V272" i="6" s="1"/>
  <c r="O272" i="6"/>
  <c r="N272" i="6"/>
  <c r="M272" i="6"/>
  <c r="S272" i="6" s="1"/>
  <c r="L272" i="6"/>
  <c r="H272" i="6"/>
  <c r="G272" i="6"/>
  <c r="F272" i="6"/>
  <c r="E272" i="6"/>
  <c r="D272" i="6"/>
  <c r="T271" i="6"/>
  <c r="P271" i="6"/>
  <c r="V271" i="6" s="1"/>
  <c r="O271" i="6"/>
  <c r="U271" i="6" s="1"/>
  <c r="N271" i="6"/>
  <c r="M271" i="6"/>
  <c r="L271" i="6"/>
  <c r="H271" i="6"/>
  <c r="G271" i="6"/>
  <c r="F271" i="6"/>
  <c r="E271" i="6"/>
  <c r="S271" i="6" s="1"/>
  <c r="D271" i="6"/>
  <c r="V270" i="6"/>
  <c r="T270" i="6"/>
  <c r="S270" i="6"/>
  <c r="R270" i="6"/>
  <c r="P270" i="6"/>
  <c r="O270" i="6"/>
  <c r="U270" i="6" s="1"/>
  <c r="N270" i="6"/>
  <c r="M270" i="6"/>
  <c r="L270" i="6"/>
  <c r="H270" i="6"/>
  <c r="G270" i="6"/>
  <c r="F270" i="6"/>
  <c r="E270" i="6"/>
  <c r="D270" i="6"/>
  <c r="V269" i="6"/>
  <c r="U269" i="6"/>
  <c r="R269" i="6"/>
  <c r="P269" i="6"/>
  <c r="O269" i="6"/>
  <c r="N269" i="6"/>
  <c r="T269" i="6" s="1"/>
  <c r="M269" i="6"/>
  <c r="S269" i="6" s="1"/>
  <c r="L269" i="6"/>
  <c r="H269" i="6"/>
  <c r="G269" i="6"/>
  <c r="G273" i="6" s="1"/>
  <c r="F269" i="6"/>
  <c r="E269" i="6"/>
  <c r="D269" i="6"/>
  <c r="U268" i="6"/>
  <c r="T268" i="6"/>
  <c r="R268" i="6"/>
  <c r="P268" i="6"/>
  <c r="P273" i="6" s="1"/>
  <c r="O268" i="6"/>
  <c r="N268" i="6"/>
  <c r="M268" i="6"/>
  <c r="S268" i="6" s="1"/>
  <c r="L268" i="6"/>
  <c r="H268" i="6"/>
  <c r="G268" i="6"/>
  <c r="F268" i="6"/>
  <c r="F273" i="6" s="1"/>
  <c r="E268" i="6"/>
  <c r="E273" i="6" s="1"/>
  <c r="D268" i="6"/>
  <c r="T267" i="6"/>
  <c r="P267" i="6"/>
  <c r="V267" i="6" s="1"/>
  <c r="O267" i="6"/>
  <c r="U267" i="6" s="1"/>
  <c r="N267" i="6"/>
  <c r="M267" i="6"/>
  <c r="L267" i="6"/>
  <c r="H267" i="6"/>
  <c r="G267" i="6"/>
  <c r="F267" i="6"/>
  <c r="E267" i="6"/>
  <c r="S267" i="6" s="1"/>
  <c r="D267" i="6"/>
  <c r="U265" i="6"/>
  <c r="T265" i="6"/>
  <c r="R265" i="6"/>
  <c r="P265" i="6"/>
  <c r="V265" i="6" s="1"/>
  <c r="O265" i="6"/>
  <c r="N265" i="6"/>
  <c r="M265" i="6"/>
  <c r="S265" i="6" s="1"/>
  <c r="L265" i="6"/>
  <c r="H265" i="6"/>
  <c r="G265" i="6"/>
  <c r="F265" i="6"/>
  <c r="E265" i="6"/>
  <c r="D265" i="6"/>
  <c r="T264" i="6"/>
  <c r="P264" i="6"/>
  <c r="V264" i="6" s="1"/>
  <c r="O264" i="6"/>
  <c r="U264" i="6" s="1"/>
  <c r="N264" i="6"/>
  <c r="M264" i="6"/>
  <c r="L264" i="6"/>
  <c r="H264" i="6"/>
  <c r="G264" i="6"/>
  <c r="F264" i="6"/>
  <c r="E264" i="6"/>
  <c r="S264" i="6" s="1"/>
  <c r="D264" i="6"/>
  <c r="V263" i="6"/>
  <c r="T263" i="6"/>
  <c r="S263" i="6"/>
  <c r="R263" i="6"/>
  <c r="P263" i="6"/>
  <c r="O263" i="6"/>
  <c r="U263" i="6" s="1"/>
  <c r="N263" i="6"/>
  <c r="M263" i="6"/>
  <c r="L263" i="6"/>
  <c r="H263" i="6"/>
  <c r="G263" i="6"/>
  <c r="F263" i="6"/>
  <c r="E263" i="6"/>
  <c r="D263" i="6"/>
  <c r="V262" i="6"/>
  <c r="U262" i="6"/>
  <c r="R262" i="6"/>
  <c r="P262" i="6"/>
  <c r="O262" i="6"/>
  <c r="N262" i="6"/>
  <c r="T262" i="6" s="1"/>
  <c r="M262" i="6"/>
  <c r="S262" i="6" s="1"/>
  <c r="L262" i="6"/>
  <c r="H262" i="6"/>
  <c r="G262" i="6"/>
  <c r="F262" i="6"/>
  <c r="E262" i="6"/>
  <c r="D262" i="6"/>
  <c r="U261" i="6"/>
  <c r="T261" i="6"/>
  <c r="R261" i="6"/>
  <c r="P261" i="6"/>
  <c r="V261" i="6" s="1"/>
  <c r="O261" i="6"/>
  <c r="N261" i="6"/>
  <c r="M261" i="6"/>
  <c r="S261" i="6" s="1"/>
  <c r="L261" i="6"/>
  <c r="H261" i="6"/>
  <c r="G261" i="6"/>
  <c r="F261" i="6"/>
  <c r="F266" i="6" s="1"/>
  <c r="E261" i="6"/>
  <c r="D261" i="6"/>
  <c r="T260" i="6"/>
  <c r="S260" i="6"/>
  <c r="P260" i="6"/>
  <c r="O260" i="6"/>
  <c r="N260" i="6"/>
  <c r="M260" i="6"/>
  <c r="L260" i="6"/>
  <c r="R260" i="6" s="1"/>
  <c r="H260" i="6"/>
  <c r="G260" i="6"/>
  <c r="G266" i="6" s="1"/>
  <c r="F260" i="6"/>
  <c r="E260" i="6"/>
  <c r="E266" i="6" s="1"/>
  <c r="D260" i="6"/>
  <c r="V259" i="6"/>
  <c r="S259" i="6"/>
  <c r="R259" i="6"/>
  <c r="P259" i="6"/>
  <c r="O259" i="6"/>
  <c r="U259" i="6" s="1"/>
  <c r="N259" i="6"/>
  <c r="T259" i="6" s="1"/>
  <c r="M259" i="6"/>
  <c r="L259" i="6"/>
  <c r="H259" i="6"/>
  <c r="G259" i="6"/>
  <c r="F259" i="6"/>
  <c r="E259" i="6"/>
  <c r="D259" i="6"/>
  <c r="M258" i="6"/>
  <c r="F258" i="6"/>
  <c r="U257" i="6"/>
  <c r="S257" i="6"/>
  <c r="P257" i="6"/>
  <c r="V257" i="6" s="1"/>
  <c r="O257" i="6"/>
  <c r="N257" i="6"/>
  <c r="T257" i="6" s="1"/>
  <c r="M257" i="6"/>
  <c r="L257" i="6"/>
  <c r="R257" i="6" s="1"/>
  <c r="H257" i="6"/>
  <c r="G257" i="6"/>
  <c r="F257" i="6"/>
  <c r="E257" i="6"/>
  <c r="D257" i="6"/>
  <c r="V256" i="6"/>
  <c r="T256" i="6"/>
  <c r="R256" i="6"/>
  <c r="P256" i="6"/>
  <c r="O256" i="6"/>
  <c r="U256" i="6" s="1"/>
  <c r="N256" i="6"/>
  <c r="M256" i="6"/>
  <c r="S256" i="6" s="1"/>
  <c r="L256" i="6"/>
  <c r="H256" i="6"/>
  <c r="H258" i="6" s="1"/>
  <c r="G256" i="6"/>
  <c r="F256" i="6"/>
  <c r="E256" i="6"/>
  <c r="D256" i="6"/>
  <c r="U255" i="6"/>
  <c r="S255" i="6"/>
  <c r="P255" i="6"/>
  <c r="V255" i="6" s="1"/>
  <c r="O255" i="6"/>
  <c r="O258" i="6" s="1"/>
  <c r="N255" i="6"/>
  <c r="M255" i="6"/>
  <c r="L255" i="6"/>
  <c r="R255" i="6" s="1"/>
  <c r="H255" i="6"/>
  <c r="G255" i="6"/>
  <c r="G258" i="6" s="1"/>
  <c r="F255" i="6"/>
  <c r="E255" i="6"/>
  <c r="E258" i="6" s="1"/>
  <c r="D258" i="6" s="1"/>
  <c r="D255" i="6"/>
  <c r="V254" i="6"/>
  <c r="T254" i="6"/>
  <c r="R254" i="6"/>
  <c r="P254" i="6"/>
  <c r="O254" i="6"/>
  <c r="U254" i="6" s="1"/>
  <c r="N254" i="6"/>
  <c r="M254" i="6"/>
  <c r="S254" i="6" s="1"/>
  <c r="L254" i="6"/>
  <c r="H254" i="6"/>
  <c r="G254" i="6"/>
  <c r="F254" i="6"/>
  <c r="E254" i="6"/>
  <c r="D254" i="6"/>
  <c r="O253" i="6"/>
  <c r="H253" i="6"/>
  <c r="U252" i="6"/>
  <c r="S252" i="6"/>
  <c r="P252" i="6"/>
  <c r="V252" i="6" s="1"/>
  <c r="O252" i="6"/>
  <c r="N252" i="6"/>
  <c r="T252" i="6" s="1"/>
  <c r="M252" i="6"/>
  <c r="L252" i="6"/>
  <c r="R252" i="6" s="1"/>
  <c r="H252" i="6"/>
  <c r="G252" i="6"/>
  <c r="F252" i="6"/>
  <c r="E252" i="6"/>
  <c r="D252" i="6"/>
  <c r="V251" i="6"/>
  <c r="T251" i="6"/>
  <c r="R251" i="6"/>
  <c r="P251" i="6"/>
  <c r="O251" i="6"/>
  <c r="U251" i="6" s="1"/>
  <c r="N251" i="6"/>
  <c r="M251" i="6"/>
  <c r="S251" i="6" s="1"/>
  <c r="L251" i="6"/>
  <c r="H251" i="6"/>
  <c r="G251" i="6"/>
  <c r="F251" i="6"/>
  <c r="E251" i="6"/>
  <c r="D251" i="6"/>
  <c r="U250" i="6"/>
  <c r="P250" i="6"/>
  <c r="O250" i="6"/>
  <c r="N250" i="6"/>
  <c r="M250" i="6"/>
  <c r="M253" i="6" s="1"/>
  <c r="L250" i="6"/>
  <c r="R250" i="6" s="1"/>
  <c r="H250" i="6"/>
  <c r="G250" i="6"/>
  <c r="G253" i="6" s="1"/>
  <c r="F250" i="6"/>
  <c r="F253" i="6" s="1"/>
  <c r="E250" i="6"/>
  <c r="D250" i="6"/>
  <c r="U249" i="6"/>
  <c r="P249" i="6"/>
  <c r="V249" i="6" s="1"/>
  <c r="O249" i="6"/>
  <c r="N249" i="6"/>
  <c r="T249" i="6" s="1"/>
  <c r="M249" i="6"/>
  <c r="S249" i="6" s="1"/>
  <c r="L249" i="6"/>
  <c r="R249" i="6" s="1"/>
  <c r="H249" i="6"/>
  <c r="G249" i="6"/>
  <c r="F249" i="6"/>
  <c r="E249" i="6"/>
  <c r="D249" i="6"/>
  <c r="N248" i="6"/>
  <c r="V247" i="6"/>
  <c r="R247" i="6"/>
  <c r="P247" i="6"/>
  <c r="O247" i="6"/>
  <c r="U247" i="6" s="1"/>
  <c r="N247" i="6"/>
  <c r="T247" i="6" s="1"/>
  <c r="M247" i="6"/>
  <c r="S247" i="6" s="1"/>
  <c r="L247" i="6"/>
  <c r="H247" i="6"/>
  <c r="G247" i="6"/>
  <c r="F247" i="6"/>
  <c r="E247" i="6"/>
  <c r="D247" i="6"/>
  <c r="U246" i="6"/>
  <c r="P246" i="6"/>
  <c r="V246" i="6" s="1"/>
  <c r="O246" i="6"/>
  <c r="N246" i="6"/>
  <c r="T246" i="6" s="1"/>
  <c r="M246" i="6"/>
  <c r="S246" i="6" s="1"/>
  <c r="L246" i="6"/>
  <c r="R246" i="6" s="1"/>
  <c r="H246" i="6"/>
  <c r="G246" i="6"/>
  <c r="F246" i="6"/>
  <c r="E246" i="6"/>
  <c r="D246" i="6"/>
  <c r="T245" i="6"/>
  <c r="P245" i="6"/>
  <c r="V245" i="6" s="1"/>
  <c r="O245" i="6"/>
  <c r="U245" i="6" s="1"/>
  <c r="N245" i="6"/>
  <c r="M245" i="6"/>
  <c r="S245" i="6" s="1"/>
  <c r="L245" i="6"/>
  <c r="R245" i="6" s="1"/>
  <c r="H245" i="6"/>
  <c r="G245" i="6"/>
  <c r="F245" i="6"/>
  <c r="E245" i="6"/>
  <c r="D245" i="6"/>
  <c r="S244" i="6"/>
  <c r="P244" i="6"/>
  <c r="V244" i="6" s="1"/>
  <c r="O244" i="6"/>
  <c r="U244" i="6" s="1"/>
  <c r="N244" i="6"/>
  <c r="T244" i="6" s="1"/>
  <c r="M244" i="6"/>
  <c r="M248" i="6" s="1"/>
  <c r="L244" i="6"/>
  <c r="R244" i="6" s="1"/>
  <c r="H244" i="6"/>
  <c r="G244" i="6"/>
  <c r="G248" i="6" s="1"/>
  <c r="F244" i="6"/>
  <c r="F248" i="6" s="1"/>
  <c r="E244" i="6"/>
  <c r="E248" i="6" s="1"/>
  <c r="D244" i="6"/>
  <c r="V243" i="6"/>
  <c r="R243" i="6"/>
  <c r="P243" i="6"/>
  <c r="O243" i="6"/>
  <c r="U243" i="6" s="1"/>
  <c r="N243" i="6"/>
  <c r="T243" i="6" s="1"/>
  <c r="M243" i="6"/>
  <c r="S243" i="6" s="1"/>
  <c r="L243" i="6"/>
  <c r="H243" i="6"/>
  <c r="G243" i="6"/>
  <c r="F243" i="6"/>
  <c r="E243" i="6"/>
  <c r="D243" i="6"/>
  <c r="S241" i="6"/>
  <c r="P241" i="6"/>
  <c r="V241" i="6" s="1"/>
  <c r="O241" i="6"/>
  <c r="U241" i="6" s="1"/>
  <c r="N241" i="6"/>
  <c r="T241" i="6" s="1"/>
  <c r="M241" i="6"/>
  <c r="L241" i="6"/>
  <c r="R241" i="6" s="1"/>
  <c r="H241" i="6"/>
  <c r="G241" i="6"/>
  <c r="F241" i="6"/>
  <c r="E241" i="6"/>
  <c r="D241" i="6"/>
  <c r="V240" i="6"/>
  <c r="R240" i="6"/>
  <c r="P240" i="6"/>
  <c r="O240" i="6"/>
  <c r="U240" i="6" s="1"/>
  <c r="N240" i="6"/>
  <c r="T240" i="6" s="1"/>
  <c r="M240" i="6"/>
  <c r="S240" i="6" s="1"/>
  <c r="L240" i="6"/>
  <c r="H240" i="6"/>
  <c r="G240" i="6"/>
  <c r="F240" i="6"/>
  <c r="E240" i="6"/>
  <c r="D240" i="6"/>
  <c r="U239" i="6"/>
  <c r="S239" i="6"/>
  <c r="P239" i="6"/>
  <c r="V239" i="6" s="1"/>
  <c r="O239" i="6"/>
  <c r="N239" i="6"/>
  <c r="T239" i="6" s="1"/>
  <c r="M239" i="6"/>
  <c r="L239" i="6"/>
  <c r="R239" i="6" s="1"/>
  <c r="H239" i="6"/>
  <c r="G239" i="6"/>
  <c r="F239" i="6"/>
  <c r="E239" i="6"/>
  <c r="D239" i="6"/>
  <c r="V238" i="6"/>
  <c r="T238" i="6"/>
  <c r="P238" i="6"/>
  <c r="O238" i="6"/>
  <c r="N238" i="6"/>
  <c r="M238" i="6"/>
  <c r="S238" i="6" s="1"/>
  <c r="L238" i="6"/>
  <c r="R238" i="6" s="1"/>
  <c r="H238" i="6"/>
  <c r="H242" i="6" s="1"/>
  <c r="G238" i="6"/>
  <c r="F238" i="6"/>
  <c r="E238" i="6"/>
  <c r="D238" i="6"/>
  <c r="S237" i="6"/>
  <c r="P237" i="6"/>
  <c r="V237" i="6" s="1"/>
  <c r="O237" i="6"/>
  <c r="U237" i="6" s="1"/>
  <c r="N237" i="6"/>
  <c r="T237" i="6" s="1"/>
  <c r="M237" i="6"/>
  <c r="L237" i="6"/>
  <c r="R237" i="6" s="1"/>
  <c r="H237" i="6"/>
  <c r="G237" i="6"/>
  <c r="F237" i="6"/>
  <c r="E237" i="6"/>
  <c r="D237" i="6"/>
  <c r="V236" i="6"/>
  <c r="R236" i="6"/>
  <c r="P236" i="6"/>
  <c r="O236" i="6"/>
  <c r="U236" i="6" s="1"/>
  <c r="N236" i="6"/>
  <c r="N242" i="6" s="1"/>
  <c r="M236" i="6"/>
  <c r="L236" i="6"/>
  <c r="H236" i="6"/>
  <c r="G236" i="6"/>
  <c r="G242" i="6" s="1"/>
  <c r="F236" i="6"/>
  <c r="F242" i="6" s="1"/>
  <c r="E236" i="6"/>
  <c r="D236" i="6"/>
  <c r="U235" i="6"/>
  <c r="S235" i="6"/>
  <c r="P235" i="6"/>
  <c r="V235" i="6" s="1"/>
  <c r="O235" i="6"/>
  <c r="N235" i="6"/>
  <c r="T235" i="6" s="1"/>
  <c r="M235" i="6"/>
  <c r="L235" i="6"/>
  <c r="R235" i="6" s="1"/>
  <c r="H235" i="6"/>
  <c r="G235" i="6"/>
  <c r="F235" i="6"/>
  <c r="E235" i="6"/>
  <c r="D235" i="6"/>
  <c r="V233" i="6"/>
  <c r="T233" i="6"/>
  <c r="R233" i="6"/>
  <c r="P233" i="6"/>
  <c r="O233" i="6"/>
  <c r="U233" i="6" s="1"/>
  <c r="N233" i="6"/>
  <c r="M233" i="6"/>
  <c r="S233" i="6" s="1"/>
  <c r="L233" i="6"/>
  <c r="H233" i="6"/>
  <c r="G233" i="6"/>
  <c r="F233" i="6"/>
  <c r="E233" i="6"/>
  <c r="D233" i="6"/>
  <c r="U232" i="6"/>
  <c r="S232" i="6"/>
  <c r="P232" i="6"/>
  <c r="V232" i="6" s="1"/>
  <c r="O232" i="6"/>
  <c r="N232" i="6"/>
  <c r="T232" i="6" s="1"/>
  <c r="M232" i="6"/>
  <c r="L232" i="6"/>
  <c r="R232" i="6" s="1"/>
  <c r="H232" i="6"/>
  <c r="G232" i="6"/>
  <c r="F232" i="6"/>
  <c r="E232" i="6"/>
  <c r="D232" i="6"/>
  <c r="V231" i="6"/>
  <c r="T231" i="6"/>
  <c r="R231" i="6"/>
  <c r="P231" i="6"/>
  <c r="O231" i="6"/>
  <c r="U231" i="6" s="1"/>
  <c r="N231" i="6"/>
  <c r="M231" i="6"/>
  <c r="S231" i="6" s="1"/>
  <c r="L231" i="6"/>
  <c r="H231" i="6"/>
  <c r="G231" i="6"/>
  <c r="F231" i="6"/>
  <c r="E231" i="6"/>
  <c r="D231" i="6"/>
  <c r="U230" i="6"/>
  <c r="S230" i="6"/>
  <c r="P230" i="6"/>
  <c r="V230" i="6" s="1"/>
  <c r="O230" i="6"/>
  <c r="N230" i="6"/>
  <c r="M230" i="6"/>
  <c r="L230" i="6"/>
  <c r="R230" i="6" s="1"/>
  <c r="H230" i="6"/>
  <c r="G230" i="6"/>
  <c r="G234" i="6" s="1"/>
  <c r="F230" i="6"/>
  <c r="E230" i="6"/>
  <c r="D230" i="6"/>
  <c r="V229" i="6"/>
  <c r="T229" i="6"/>
  <c r="R229" i="6"/>
  <c r="P229" i="6"/>
  <c r="O229" i="6"/>
  <c r="U229" i="6" s="1"/>
  <c r="N229" i="6"/>
  <c r="M229" i="6"/>
  <c r="S229" i="6" s="1"/>
  <c r="L229" i="6"/>
  <c r="H229" i="6"/>
  <c r="G229" i="6"/>
  <c r="F229" i="6"/>
  <c r="E229" i="6"/>
  <c r="D229" i="6"/>
  <c r="U228" i="6"/>
  <c r="S228" i="6"/>
  <c r="P228" i="6"/>
  <c r="V228" i="6" s="1"/>
  <c r="O228" i="6"/>
  <c r="N228" i="6"/>
  <c r="T228" i="6" s="1"/>
  <c r="M228" i="6"/>
  <c r="L228" i="6"/>
  <c r="R228" i="6" s="1"/>
  <c r="H228" i="6"/>
  <c r="G228" i="6"/>
  <c r="F228" i="6"/>
  <c r="E228" i="6"/>
  <c r="D228" i="6"/>
  <c r="V227" i="6"/>
  <c r="T227" i="6"/>
  <c r="R227" i="6"/>
  <c r="P227" i="6"/>
  <c r="P234" i="6" s="1"/>
  <c r="O227" i="6"/>
  <c r="N227" i="6"/>
  <c r="M227" i="6"/>
  <c r="L227" i="6"/>
  <c r="H227" i="6"/>
  <c r="H234" i="6" s="1"/>
  <c r="G227" i="6"/>
  <c r="F227" i="6"/>
  <c r="E227" i="6"/>
  <c r="E234" i="6" s="1"/>
  <c r="D227" i="6"/>
  <c r="U226" i="6"/>
  <c r="S226" i="6"/>
  <c r="P226" i="6"/>
  <c r="V226" i="6" s="1"/>
  <c r="O226" i="6"/>
  <c r="N226" i="6"/>
  <c r="T226" i="6" s="1"/>
  <c r="M226" i="6"/>
  <c r="L226" i="6"/>
  <c r="R226" i="6" s="1"/>
  <c r="H226" i="6"/>
  <c r="G226" i="6"/>
  <c r="F226" i="6"/>
  <c r="E226" i="6"/>
  <c r="D226" i="6"/>
  <c r="V224" i="6"/>
  <c r="T224" i="6"/>
  <c r="P224" i="6"/>
  <c r="O224" i="6"/>
  <c r="U224" i="6" s="1"/>
  <c r="N224" i="6"/>
  <c r="M224" i="6"/>
  <c r="S224" i="6" s="1"/>
  <c r="L224" i="6"/>
  <c r="R224" i="6" s="1"/>
  <c r="H224" i="6"/>
  <c r="G224" i="6"/>
  <c r="F224" i="6"/>
  <c r="E224" i="6"/>
  <c r="D224" i="6"/>
  <c r="S223" i="6"/>
  <c r="P223" i="6"/>
  <c r="V223" i="6" s="1"/>
  <c r="O223" i="6"/>
  <c r="U223" i="6" s="1"/>
  <c r="N223" i="6"/>
  <c r="T223" i="6" s="1"/>
  <c r="M223" i="6"/>
  <c r="L223" i="6"/>
  <c r="R223" i="6" s="1"/>
  <c r="H223" i="6"/>
  <c r="G223" i="6"/>
  <c r="F223" i="6"/>
  <c r="E223" i="6"/>
  <c r="D223" i="6"/>
  <c r="V222" i="6"/>
  <c r="S222" i="6"/>
  <c r="R222" i="6"/>
  <c r="P222" i="6"/>
  <c r="O222" i="6"/>
  <c r="U222" i="6" s="1"/>
  <c r="N222" i="6"/>
  <c r="T222" i="6" s="1"/>
  <c r="M222" i="6"/>
  <c r="L222" i="6"/>
  <c r="H222" i="6"/>
  <c r="G222" i="6"/>
  <c r="F222" i="6"/>
  <c r="E222" i="6"/>
  <c r="D222" i="6"/>
  <c r="V221" i="6"/>
  <c r="U221" i="6"/>
  <c r="P221" i="6"/>
  <c r="O221" i="6"/>
  <c r="N221" i="6"/>
  <c r="T221" i="6" s="1"/>
  <c r="M221" i="6"/>
  <c r="S221" i="6" s="1"/>
  <c r="L221" i="6"/>
  <c r="R221" i="6" s="1"/>
  <c r="H221" i="6"/>
  <c r="G221" i="6"/>
  <c r="F221" i="6"/>
  <c r="E221" i="6"/>
  <c r="E225" i="6" s="1"/>
  <c r="D221" i="6"/>
  <c r="T220" i="6"/>
  <c r="R220" i="6"/>
  <c r="P220" i="6"/>
  <c r="V220" i="6" s="1"/>
  <c r="O220" i="6"/>
  <c r="U220" i="6" s="1"/>
  <c r="N220" i="6"/>
  <c r="M220" i="6"/>
  <c r="S220" i="6" s="1"/>
  <c r="L220" i="6"/>
  <c r="H220" i="6"/>
  <c r="G220" i="6"/>
  <c r="F220" i="6"/>
  <c r="E220" i="6"/>
  <c r="D220" i="6"/>
  <c r="U219" i="6"/>
  <c r="S219" i="6"/>
  <c r="P219" i="6"/>
  <c r="V219" i="6" s="1"/>
  <c r="O219" i="6"/>
  <c r="N219" i="6"/>
  <c r="T219" i="6" s="1"/>
  <c r="M219" i="6"/>
  <c r="L219" i="6"/>
  <c r="R219" i="6" s="1"/>
  <c r="H219" i="6"/>
  <c r="G219" i="6"/>
  <c r="F219" i="6"/>
  <c r="E219" i="6"/>
  <c r="D219" i="6"/>
  <c r="V218" i="6"/>
  <c r="R218" i="6"/>
  <c r="P218" i="6"/>
  <c r="O218" i="6"/>
  <c r="U218" i="6" s="1"/>
  <c r="N218" i="6"/>
  <c r="T218" i="6" s="1"/>
  <c r="M218" i="6"/>
  <c r="S218" i="6" s="1"/>
  <c r="L218" i="6"/>
  <c r="H218" i="6"/>
  <c r="G218" i="6"/>
  <c r="F218" i="6"/>
  <c r="E218" i="6"/>
  <c r="D218" i="6"/>
  <c r="U217" i="6"/>
  <c r="S217" i="6"/>
  <c r="R217" i="6"/>
  <c r="P217" i="6"/>
  <c r="O217" i="6"/>
  <c r="O225" i="6" s="1"/>
  <c r="N217" i="6"/>
  <c r="M217" i="6"/>
  <c r="L217" i="6"/>
  <c r="H217" i="6"/>
  <c r="H225" i="6" s="1"/>
  <c r="G217" i="6"/>
  <c r="F217" i="6"/>
  <c r="E217" i="6"/>
  <c r="D217" i="6"/>
  <c r="T216" i="6"/>
  <c r="R216" i="6"/>
  <c r="P216" i="6"/>
  <c r="V216" i="6" s="1"/>
  <c r="O216" i="6"/>
  <c r="U216" i="6" s="1"/>
  <c r="N216" i="6"/>
  <c r="M216" i="6"/>
  <c r="S216" i="6" s="1"/>
  <c r="L216" i="6"/>
  <c r="H216" i="6"/>
  <c r="G216" i="6"/>
  <c r="F216" i="6"/>
  <c r="E216" i="6"/>
  <c r="D216" i="6"/>
  <c r="N215" i="6"/>
  <c r="U214" i="6"/>
  <c r="S214" i="6"/>
  <c r="R214" i="6"/>
  <c r="P214" i="6"/>
  <c r="V214" i="6" s="1"/>
  <c r="O214" i="6"/>
  <c r="N214" i="6"/>
  <c r="T214" i="6" s="1"/>
  <c r="M214" i="6"/>
  <c r="L214" i="6"/>
  <c r="H214" i="6"/>
  <c r="G214" i="6"/>
  <c r="F214" i="6"/>
  <c r="E214" i="6"/>
  <c r="D214" i="6"/>
  <c r="V213" i="6"/>
  <c r="T213" i="6"/>
  <c r="P213" i="6"/>
  <c r="O213" i="6"/>
  <c r="U213" i="6" s="1"/>
  <c r="N213" i="6"/>
  <c r="M213" i="6"/>
  <c r="S213" i="6" s="1"/>
  <c r="L213" i="6"/>
  <c r="R213" i="6" s="1"/>
  <c r="H213" i="6"/>
  <c r="G213" i="6"/>
  <c r="F213" i="6"/>
  <c r="E213" i="6"/>
  <c r="D213" i="6"/>
  <c r="S212" i="6"/>
  <c r="P212" i="6"/>
  <c r="V212" i="6" s="1"/>
  <c r="O212" i="6"/>
  <c r="U212" i="6" s="1"/>
  <c r="N212" i="6"/>
  <c r="T212" i="6" s="1"/>
  <c r="M212" i="6"/>
  <c r="L212" i="6"/>
  <c r="R212" i="6" s="1"/>
  <c r="H212" i="6"/>
  <c r="G212" i="6"/>
  <c r="F212" i="6"/>
  <c r="E212" i="6"/>
  <c r="D212" i="6"/>
  <c r="V211" i="6"/>
  <c r="T211" i="6"/>
  <c r="S211" i="6"/>
  <c r="R211" i="6"/>
  <c r="P211" i="6"/>
  <c r="O211" i="6"/>
  <c r="U211" i="6" s="1"/>
  <c r="N211" i="6"/>
  <c r="M211" i="6"/>
  <c r="L211" i="6"/>
  <c r="H211" i="6"/>
  <c r="G211" i="6"/>
  <c r="F211" i="6"/>
  <c r="E211" i="6"/>
  <c r="D211" i="6"/>
  <c r="U210" i="6"/>
  <c r="R210" i="6"/>
  <c r="P210" i="6"/>
  <c r="V210" i="6" s="1"/>
  <c r="O210" i="6"/>
  <c r="N210" i="6"/>
  <c r="T210" i="6" s="1"/>
  <c r="M210" i="6"/>
  <c r="S210" i="6" s="1"/>
  <c r="L210" i="6"/>
  <c r="H210" i="6"/>
  <c r="G210" i="6"/>
  <c r="F210" i="6"/>
  <c r="F215" i="6" s="1"/>
  <c r="E210" i="6"/>
  <c r="D210" i="6"/>
  <c r="T209" i="6"/>
  <c r="R209" i="6"/>
  <c r="P209" i="6"/>
  <c r="V209" i="6" s="1"/>
  <c r="O209" i="6"/>
  <c r="U209" i="6" s="1"/>
  <c r="N209" i="6"/>
  <c r="M209" i="6"/>
  <c r="S209" i="6" s="1"/>
  <c r="L209" i="6"/>
  <c r="H209" i="6"/>
  <c r="G209" i="6"/>
  <c r="F209" i="6"/>
  <c r="E209" i="6"/>
  <c r="D209" i="6"/>
  <c r="S208" i="6"/>
  <c r="P208" i="6"/>
  <c r="V208" i="6" s="1"/>
  <c r="O208" i="6"/>
  <c r="U208" i="6" s="1"/>
  <c r="N208" i="6"/>
  <c r="T208" i="6" s="1"/>
  <c r="M208" i="6"/>
  <c r="L208" i="6"/>
  <c r="R208" i="6" s="1"/>
  <c r="H208" i="6"/>
  <c r="G208" i="6"/>
  <c r="F208" i="6"/>
  <c r="E208" i="6"/>
  <c r="D208" i="6"/>
  <c r="V207" i="6"/>
  <c r="S207" i="6"/>
  <c r="R207" i="6"/>
  <c r="P207" i="6"/>
  <c r="O207" i="6"/>
  <c r="U207" i="6" s="1"/>
  <c r="N207" i="6"/>
  <c r="T207" i="6" s="1"/>
  <c r="M207" i="6"/>
  <c r="M215" i="6" s="1"/>
  <c r="L207" i="6"/>
  <c r="H207" i="6"/>
  <c r="H215" i="6" s="1"/>
  <c r="G207" i="6"/>
  <c r="G215" i="6" s="1"/>
  <c r="F207" i="6"/>
  <c r="E207" i="6"/>
  <c r="D207" i="6"/>
  <c r="U206" i="6"/>
  <c r="S206" i="6"/>
  <c r="P206" i="6"/>
  <c r="V206" i="6" s="1"/>
  <c r="O206" i="6"/>
  <c r="N206" i="6"/>
  <c r="T206" i="6" s="1"/>
  <c r="M206" i="6"/>
  <c r="L206" i="6"/>
  <c r="R206" i="6" s="1"/>
  <c r="H206" i="6"/>
  <c r="G206" i="6"/>
  <c r="F206" i="6"/>
  <c r="E206" i="6"/>
  <c r="D206" i="6"/>
  <c r="V204" i="6"/>
  <c r="S204" i="6"/>
  <c r="R204" i="6"/>
  <c r="P204" i="6"/>
  <c r="O204" i="6"/>
  <c r="U204" i="6" s="1"/>
  <c r="N204" i="6"/>
  <c r="T204" i="6" s="1"/>
  <c r="M204" i="6"/>
  <c r="L204" i="6"/>
  <c r="H204" i="6"/>
  <c r="G204" i="6"/>
  <c r="F204" i="6"/>
  <c r="E204" i="6"/>
  <c r="D204" i="6"/>
  <c r="U203" i="6"/>
  <c r="S203" i="6"/>
  <c r="P203" i="6"/>
  <c r="V203" i="6" s="1"/>
  <c r="O203" i="6"/>
  <c r="N203" i="6"/>
  <c r="T203" i="6" s="1"/>
  <c r="M203" i="6"/>
  <c r="L203" i="6"/>
  <c r="R203" i="6" s="1"/>
  <c r="H203" i="6"/>
  <c r="G203" i="6"/>
  <c r="F203" i="6"/>
  <c r="E203" i="6"/>
  <c r="D203" i="6"/>
  <c r="T202" i="6"/>
  <c r="R202" i="6"/>
  <c r="P202" i="6"/>
  <c r="V202" i="6" s="1"/>
  <c r="O202" i="6"/>
  <c r="U202" i="6" s="1"/>
  <c r="N202" i="6"/>
  <c r="M202" i="6"/>
  <c r="S202" i="6" s="1"/>
  <c r="L202" i="6"/>
  <c r="H202" i="6"/>
  <c r="G202" i="6"/>
  <c r="F202" i="6"/>
  <c r="E202" i="6"/>
  <c r="D202" i="6"/>
  <c r="S201" i="6"/>
  <c r="P201" i="6"/>
  <c r="V201" i="6" s="1"/>
  <c r="O201" i="6"/>
  <c r="U201" i="6" s="1"/>
  <c r="N201" i="6"/>
  <c r="T201" i="6" s="1"/>
  <c r="M201" i="6"/>
  <c r="L201" i="6"/>
  <c r="R201" i="6" s="1"/>
  <c r="H201" i="6"/>
  <c r="G201" i="6"/>
  <c r="F201" i="6"/>
  <c r="E201" i="6"/>
  <c r="D201" i="6"/>
  <c r="V200" i="6"/>
  <c r="T200" i="6"/>
  <c r="R200" i="6"/>
  <c r="P200" i="6"/>
  <c r="O200" i="6"/>
  <c r="U200" i="6" s="1"/>
  <c r="N200" i="6"/>
  <c r="M200" i="6"/>
  <c r="S200" i="6" s="1"/>
  <c r="L200" i="6"/>
  <c r="H200" i="6"/>
  <c r="G200" i="6"/>
  <c r="F200" i="6"/>
  <c r="E200" i="6"/>
  <c r="D200" i="6"/>
  <c r="U199" i="6"/>
  <c r="S199" i="6"/>
  <c r="R199" i="6"/>
  <c r="P199" i="6"/>
  <c r="V199" i="6" s="1"/>
  <c r="O199" i="6"/>
  <c r="N199" i="6"/>
  <c r="T199" i="6" s="1"/>
  <c r="M199" i="6"/>
  <c r="L199" i="6"/>
  <c r="H199" i="6"/>
  <c r="G199" i="6"/>
  <c r="F199" i="6"/>
  <c r="E199" i="6"/>
  <c r="D199" i="6"/>
  <c r="R198" i="6"/>
  <c r="P198" i="6"/>
  <c r="V198" i="6" s="1"/>
  <c r="O198" i="6"/>
  <c r="U198" i="6" s="1"/>
  <c r="N198" i="6"/>
  <c r="T198" i="6" s="1"/>
  <c r="M198" i="6"/>
  <c r="S198" i="6" s="1"/>
  <c r="L198" i="6"/>
  <c r="H198" i="6"/>
  <c r="G198" i="6"/>
  <c r="F198" i="6"/>
  <c r="E198" i="6"/>
  <c r="D198" i="6"/>
  <c r="U197" i="6"/>
  <c r="T197" i="6"/>
  <c r="S197" i="6"/>
  <c r="P197" i="6"/>
  <c r="V197" i="6" s="1"/>
  <c r="O197" i="6"/>
  <c r="N197" i="6"/>
  <c r="M197" i="6"/>
  <c r="L197" i="6"/>
  <c r="R197" i="6" s="1"/>
  <c r="H197" i="6"/>
  <c r="G197" i="6"/>
  <c r="F197" i="6"/>
  <c r="E197" i="6"/>
  <c r="D197" i="6"/>
  <c r="V196" i="6"/>
  <c r="T196" i="6"/>
  <c r="S196" i="6"/>
  <c r="R196" i="6"/>
  <c r="P196" i="6"/>
  <c r="O196" i="6"/>
  <c r="U196" i="6" s="1"/>
  <c r="N196" i="6"/>
  <c r="M196" i="6"/>
  <c r="L196" i="6"/>
  <c r="H196" i="6"/>
  <c r="G196" i="6"/>
  <c r="F196" i="6"/>
  <c r="E196" i="6"/>
  <c r="D196" i="6"/>
  <c r="V195" i="6"/>
  <c r="U195" i="6"/>
  <c r="S195" i="6"/>
  <c r="R195" i="6"/>
  <c r="P195" i="6"/>
  <c r="O195" i="6"/>
  <c r="N195" i="6"/>
  <c r="M195" i="6"/>
  <c r="L195" i="6"/>
  <c r="H195" i="6"/>
  <c r="G195" i="6"/>
  <c r="G205" i="6" s="1"/>
  <c r="F195" i="6"/>
  <c r="E195" i="6"/>
  <c r="D195" i="6"/>
  <c r="V194" i="6"/>
  <c r="U194" i="6"/>
  <c r="T194" i="6"/>
  <c r="R194" i="6"/>
  <c r="P194" i="6"/>
  <c r="O194" i="6"/>
  <c r="N194" i="6"/>
  <c r="M194" i="6"/>
  <c r="S194" i="6" s="1"/>
  <c r="L194" i="6"/>
  <c r="H194" i="6"/>
  <c r="G194" i="6"/>
  <c r="F194" i="6"/>
  <c r="E194" i="6"/>
  <c r="D194" i="6"/>
  <c r="V192" i="6"/>
  <c r="U192" i="6"/>
  <c r="S192" i="6"/>
  <c r="R192" i="6"/>
  <c r="P192" i="6"/>
  <c r="O192" i="6"/>
  <c r="N192" i="6"/>
  <c r="T192" i="6" s="1"/>
  <c r="M192" i="6"/>
  <c r="L192" i="6"/>
  <c r="H192" i="6"/>
  <c r="G192" i="6"/>
  <c r="F192" i="6"/>
  <c r="E192" i="6"/>
  <c r="D192" i="6"/>
  <c r="V191" i="6"/>
  <c r="U191" i="6"/>
  <c r="T191" i="6"/>
  <c r="R191" i="6"/>
  <c r="P191" i="6"/>
  <c r="O191" i="6"/>
  <c r="N191" i="6"/>
  <c r="M191" i="6"/>
  <c r="S191" i="6" s="1"/>
  <c r="L191" i="6"/>
  <c r="H191" i="6"/>
  <c r="G191" i="6"/>
  <c r="F191" i="6"/>
  <c r="E191" i="6"/>
  <c r="D191" i="6"/>
  <c r="U190" i="6"/>
  <c r="T190" i="6"/>
  <c r="S190" i="6"/>
  <c r="P190" i="6"/>
  <c r="V190" i="6" s="1"/>
  <c r="O190" i="6"/>
  <c r="N190" i="6"/>
  <c r="M190" i="6"/>
  <c r="L190" i="6"/>
  <c r="R190" i="6" s="1"/>
  <c r="H190" i="6"/>
  <c r="G190" i="6"/>
  <c r="F190" i="6"/>
  <c r="E190" i="6"/>
  <c r="D190" i="6"/>
  <c r="V189" i="6"/>
  <c r="T189" i="6"/>
  <c r="S189" i="6"/>
  <c r="R189" i="6"/>
  <c r="P189" i="6"/>
  <c r="O189" i="6"/>
  <c r="U189" i="6" s="1"/>
  <c r="N189" i="6"/>
  <c r="M189" i="6"/>
  <c r="L189" i="6"/>
  <c r="H189" i="6"/>
  <c r="G189" i="6"/>
  <c r="F189" i="6"/>
  <c r="E189" i="6"/>
  <c r="D189" i="6"/>
  <c r="V188" i="6"/>
  <c r="U188" i="6"/>
  <c r="S188" i="6"/>
  <c r="R188" i="6"/>
  <c r="P188" i="6"/>
  <c r="O188" i="6"/>
  <c r="N188" i="6"/>
  <c r="T188" i="6" s="1"/>
  <c r="M188" i="6"/>
  <c r="L188" i="6"/>
  <c r="H188" i="6"/>
  <c r="G188" i="6"/>
  <c r="F188" i="6"/>
  <c r="E188" i="6"/>
  <c r="D188" i="6"/>
  <c r="V187" i="6"/>
  <c r="U187" i="6"/>
  <c r="T187" i="6"/>
  <c r="R187" i="6"/>
  <c r="P187" i="6"/>
  <c r="O187" i="6"/>
  <c r="N187" i="6"/>
  <c r="M187" i="6"/>
  <c r="S187" i="6" s="1"/>
  <c r="L187" i="6"/>
  <c r="H187" i="6"/>
  <c r="G187" i="6"/>
  <c r="F187" i="6"/>
  <c r="E187" i="6"/>
  <c r="D187" i="6"/>
  <c r="U186" i="6"/>
  <c r="T186" i="6"/>
  <c r="S186" i="6"/>
  <c r="P186" i="6"/>
  <c r="V186" i="6" s="1"/>
  <c r="O186" i="6"/>
  <c r="N186" i="6"/>
  <c r="M186" i="6"/>
  <c r="L186" i="6"/>
  <c r="R186" i="6" s="1"/>
  <c r="H186" i="6"/>
  <c r="G186" i="6"/>
  <c r="F186" i="6"/>
  <c r="E186" i="6"/>
  <c r="D186" i="6"/>
  <c r="V185" i="6"/>
  <c r="T185" i="6"/>
  <c r="S185" i="6"/>
  <c r="R185" i="6"/>
  <c r="P185" i="6"/>
  <c r="O185" i="6"/>
  <c r="U185" i="6" s="1"/>
  <c r="N185" i="6"/>
  <c r="M185" i="6"/>
  <c r="L185" i="6"/>
  <c r="H185" i="6"/>
  <c r="G185" i="6"/>
  <c r="F185" i="6"/>
  <c r="E185" i="6"/>
  <c r="D185" i="6"/>
  <c r="V184" i="6"/>
  <c r="U184" i="6"/>
  <c r="S184" i="6"/>
  <c r="R184" i="6"/>
  <c r="P184" i="6"/>
  <c r="O184" i="6"/>
  <c r="N184" i="6"/>
  <c r="T184" i="6" s="1"/>
  <c r="M184" i="6"/>
  <c r="L184" i="6"/>
  <c r="H184" i="6"/>
  <c r="G184" i="6"/>
  <c r="F184" i="6"/>
  <c r="E184" i="6"/>
  <c r="D184" i="6"/>
  <c r="V183" i="6"/>
  <c r="U183" i="6"/>
  <c r="T183" i="6"/>
  <c r="R183" i="6"/>
  <c r="P183" i="6"/>
  <c r="O183" i="6"/>
  <c r="N183" i="6"/>
  <c r="M183" i="6"/>
  <c r="S183" i="6" s="1"/>
  <c r="L183" i="6"/>
  <c r="H183" i="6"/>
  <c r="G183" i="6"/>
  <c r="F183" i="6"/>
  <c r="E183" i="6"/>
  <c r="D183" i="6"/>
  <c r="U182" i="6"/>
  <c r="T182" i="6"/>
  <c r="S182" i="6"/>
  <c r="P182" i="6"/>
  <c r="V182" i="6" s="1"/>
  <c r="O182" i="6"/>
  <c r="N182" i="6"/>
  <c r="M182" i="6"/>
  <c r="L182" i="6"/>
  <c r="R182" i="6" s="1"/>
  <c r="H182" i="6"/>
  <c r="G182" i="6"/>
  <c r="F182" i="6"/>
  <c r="E182" i="6"/>
  <c r="D182" i="6"/>
  <c r="V181" i="6"/>
  <c r="T181" i="6"/>
  <c r="S181" i="6"/>
  <c r="R181" i="6"/>
  <c r="P181" i="6"/>
  <c r="P193" i="6" s="1"/>
  <c r="O181" i="6"/>
  <c r="U181" i="6" s="1"/>
  <c r="N181" i="6"/>
  <c r="N193" i="6" s="1"/>
  <c r="M181" i="6"/>
  <c r="L181" i="6"/>
  <c r="H181" i="6"/>
  <c r="H193" i="6" s="1"/>
  <c r="G181" i="6"/>
  <c r="G193" i="6" s="1"/>
  <c r="F181" i="6"/>
  <c r="E181" i="6"/>
  <c r="E193" i="6" s="1"/>
  <c r="D181" i="6"/>
  <c r="V180" i="6"/>
  <c r="U180" i="6"/>
  <c r="S180" i="6"/>
  <c r="R180" i="6"/>
  <c r="P180" i="6"/>
  <c r="O180" i="6"/>
  <c r="N180" i="6"/>
  <c r="T180" i="6" s="1"/>
  <c r="M180" i="6"/>
  <c r="L180" i="6"/>
  <c r="H180" i="6"/>
  <c r="G180" i="6"/>
  <c r="F180" i="6"/>
  <c r="E180" i="6"/>
  <c r="D180" i="6"/>
  <c r="P179" i="6"/>
  <c r="V178" i="6"/>
  <c r="T178" i="6"/>
  <c r="S178" i="6"/>
  <c r="R178" i="6"/>
  <c r="P178" i="6"/>
  <c r="O178" i="6"/>
  <c r="U178" i="6" s="1"/>
  <c r="N178" i="6"/>
  <c r="M178" i="6"/>
  <c r="L178" i="6"/>
  <c r="H178" i="6"/>
  <c r="G178" i="6"/>
  <c r="F178" i="6"/>
  <c r="E178" i="6"/>
  <c r="D178" i="6"/>
  <c r="V177" i="6"/>
  <c r="U177" i="6"/>
  <c r="S177" i="6"/>
  <c r="R177" i="6"/>
  <c r="P177" i="6"/>
  <c r="O177" i="6"/>
  <c r="N177" i="6"/>
  <c r="T177" i="6" s="1"/>
  <c r="M177" i="6"/>
  <c r="L177" i="6"/>
  <c r="H177" i="6"/>
  <c r="G177" i="6"/>
  <c r="F177" i="6"/>
  <c r="E177" i="6"/>
  <c r="D177" i="6"/>
  <c r="V176" i="6"/>
  <c r="U176" i="6"/>
  <c r="T176" i="6"/>
  <c r="R176" i="6"/>
  <c r="P176" i="6"/>
  <c r="O176" i="6"/>
  <c r="N176" i="6"/>
  <c r="M176" i="6"/>
  <c r="S176" i="6" s="1"/>
  <c r="L176" i="6"/>
  <c r="H176" i="6"/>
  <c r="G176" i="6"/>
  <c r="F176" i="6"/>
  <c r="E176" i="6"/>
  <c r="D176" i="6"/>
  <c r="U175" i="6"/>
  <c r="T175" i="6"/>
  <c r="S175" i="6"/>
  <c r="P175" i="6"/>
  <c r="V175" i="6" s="1"/>
  <c r="O175" i="6"/>
  <c r="N175" i="6"/>
  <c r="N179" i="6" s="1"/>
  <c r="M175" i="6"/>
  <c r="M179" i="6" s="1"/>
  <c r="L175" i="6"/>
  <c r="R175" i="6" s="1"/>
  <c r="H175" i="6"/>
  <c r="G175" i="6"/>
  <c r="G179" i="6" s="1"/>
  <c r="F175" i="6"/>
  <c r="E175" i="6"/>
  <c r="E179" i="6" s="1"/>
  <c r="D175" i="6"/>
  <c r="V174" i="6"/>
  <c r="T174" i="6"/>
  <c r="S174" i="6"/>
  <c r="R174" i="6"/>
  <c r="P174" i="6"/>
  <c r="O174" i="6"/>
  <c r="U174" i="6" s="1"/>
  <c r="N174" i="6"/>
  <c r="M174" i="6"/>
  <c r="L174" i="6"/>
  <c r="H174" i="6"/>
  <c r="G174" i="6"/>
  <c r="F174" i="6"/>
  <c r="E174" i="6"/>
  <c r="D174" i="6"/>
  <c r="M173" i="6"/>
  <c r="F173" i="6"/>
  <c r="U172" i="6"/>
  <c r="T172" i="6"/>
  <c r="S172" i="6"/>
  <c r="P172" i="6"/>
  <c r="V172" i="6" s="1"/>
  <c r="O172" i="6"/>
  <c r="N172" i="6"/>
  <c r="M172" i="6"/>
  <c r="L172" i="6"/>
  <c r="R172" i="6" s="1"/>
  <c r="H172" i="6"/>
  <c r="G172" i="6"/>
  <c r="F172" i="6"/>
  <c r="E172" i="6"/>
  <c r="D172" i="6"/>
  <c r="V171" i="6"/>
  <c r="T171" i="6"/>
  <c r="S171" i="6"/>
  <c r="R171" i="6"/>
  <c r="P171" i="6"/>
  <c r="O171" i="6"/>
  <c r="N171" i="6"/>
  <c r="M171" i="6"/>
  <c r="L171" i="6"/>
  <c r="H171" i="6"/>
  <c r="H173" i="6" s="1"/>
  <c r="G171" i="6"/>
  <c r="F171" i="6"/>
  <c r="E171" i="6"/>
  <c r="D171" i="6"/>
  <c r="V170" i="6"/>
  <c r="U170" i="6"/>
  <c r="S170" i="6"/>
  <c r="R170" i="6"/>
  <c r="P170" i="6"/>
  <c r="P173" i="6" s="1"/>
  <c r="O170" i="6"/>
  <c r="N170" i="6"/>
  <c r="M170" i="6"/>
  <c r="L170" i="6"/>
  <c r="H170" i="6"/>
  <c r="G170" i="6"/>
  <c r="G173" i="6" s="1"/>
  <c r="F170" i="6"/>
  <c r="E170" i="6"/>
  <c r="E173" i="6" s="1"/>
  <c r="D170" i="6"/>
  <c r="V169" i="6"/>
  <c r="U169" i="6"/>
  <c r="T169" i="6"/>
  <c r="R169" i="6"/>
  <c r="P169" i="6"/>
  <c r="O169" i="6"/>
  <c r="N169" i="6"/>
  <c r="M169" i="6"/>
  <c r="S169" i="6" s="1"/>
  <c r="L169" i="6"/>
  <c r="H169" i="6"/>
  <c r="G169" i="6"/>
  <c r="F169" i="6"/>
  <c r="E169" i="6"/>
  <c r="D169" i="6"/>
  <c r="V167" i="6"/>
  <c r="S167" i="6"/>
  <c r="R167" i="6"/>
  <c r="P167" i="6"/>
  <c r="O167" i="6"/>
  <c r="N167" i="6"/>
  <c r="T167" i="6" s="1"/>
  <c r="M167" i="6"/>
  <c r="L167" i="6"/>
  <c r="H167" i="6"/>
  <c r="G167" i="6"/>
  <c r="U167" i="6" s="1"/>
  <c r="F167" i="6"/>
  <c r="E167" i="6"/>
  <c r="D167" i="6"/>
  <c r="V166" i="6"/>
  <c r="U166" i="6"/>
  <c r="T166" i="6"/>
  <c r="R166" i="6"/>
  <c r="P166" i="6"/>
  <c r="O166" i="6"/>
  <c r="N166" i="6"/>
  <c r="M166" i="6"/>
  <c r="S166" i="6" s="1"/>
  <c r="L166" i="6"/>
  <c r="H166" i="6"/>
  <c r="G166" i="6"/>
  <c r="F166" i="6"/>
  <c r="E166" i="6"/>
  <c r="D166" i="6"/>
  <c r="U165" i="6"/>
  <c r="T165" i="6"/>
  <c r="S165" i="6"/>
  <c r="P165" i="6"/>
  <c r="V165" i="6" s="1"/>
  <c r="O165" i="6"/>
  <c r="N165" i="6"/>
  <c r="M165" i="6"/>
  <c r="L165" i="6"/>
  <c r="R165" i="6" s="1"/>
  <c r="H165" i="6"/>
  <c r="G165" i="6"/>
  <c r="F165" i="6"/>
  <c r="E165" i="6"/>
  <c r="D165" i="6"/>
  <c r="V164" i="6"/>
  <c r="T164" i="6"/>
  <c r="S164" i="6"/>
  <c r="R164" i="6"/>
  <c r="P164" i="6"/>
  <c r="O164" i="6"/>
  <c r="U164" i="6" s="1"/>
  <c r="N164" i="6"/>
  <c r="M164" i="6"/>
  <c r="L164" i="6"/>
  <c r="H164" i="6"/>
  <c r="G164" i="6"/>
  <c r="F164" i="6"/>
  <c r="E164" i="6"/>
  <c r="D164" i="6"/>
  <c r="V163" i="6"/>
  <c r="S163" i="6"/>
  <c r="R163" i="6"/>
  <c r="P163" i="6"/>
  <c r="O163" i="6"/>
  <c r="N163" i="6"/>
  <c r="T163" i="6" s="1"/>
  <c r="M163" i="6"/>
  <c r="L163" i="6"/>
  <c r="H163" i="6"/>
  <c r="G163" i="6"/>
  <c r="U163" i="6" s="1"/>
  <c r="F163" i="6"/>
  <c r="E163" i="6"/>
  <c r="D163" i="6"/>
  <c r="V162" i="6"/>
  <c r="U162" i="6"/>
  <c r="T162" i="6"/>
  <c r="R162" i="6"/>
  <c r="P162" i="6"/>
  <c r="O162" i="6"/>
  <c r="N162" i="6"/>
  <c r="M162" i="6"/>
  <c r="S162" i="6" s="1"/>
  <c r="L162" i="6"/>
  <c r="H162" i="6"/>
  <c r="G162" i="6"/>
  <c r="F162" i="6"/>
  <c r="E162" i="6"/>
  <c r="D162" i="6"/>
  <c r="U161" i="6"/>
  <c r="T161" i="6"/>
  <c r="S161" i="6"/>
  <c r="P161" i="6"/>
  <c r="V161" i="6" s="1"/>
  <c r="O161" i="6"/>
  <c r="N161" i="6"/>
  <c r="M161" i="6"/>
  <c r="L161" i="6"/>
  <c r="R161" i="6" s="1"/>
  <c r="H161" i="6"/>
  <c r="G161" i="6"/>
  <c r="F161" i="6"/>
  <c r="E161" i="6"/>
  <c r="D161" i="6"/>
  <c r="V160" i="6"/>
  <c r="T160" i="6"/>
  <c r="S160" i="6"/>
  <c r="R160" i="6"/>
  <c r="P160" i="6"/>
  <c r="O160" i="6"/>
  <c r="U160" i="6" s="1"/>
  <c r="N160" i="6"/>
  <c r="M160" i="6"/>
  <c r="L160" i="6"/>
  <c r="H160" i="6"/>
  <c r="G160" i="6"/>
  <c r="F160" i="6"/>
  <c r="E160" i="6"/>
  <c r="D160" i="6"/>
  <c r="V159" i="6"/>
  <c r="U159" i="6"/>
  <c r="S159" i="6"/>
  <c r="R159" i="6"/>
  <c r="P159" i="6"/>
  <c r="O159" i="6"/>
  <c r="N159" i="6"/>
  <c r="T159" i="6" s="1"/>
  <c r="M159" i="6"/>
  <c r="L159" i="6"/>
  <c r="H159" i="6"/>
  <c r="G159" i="6"/>
  <c r="F159" i="6"/>
  <c r="E159" i="6"/>
  <c r="D159" i="6"/>
  <c r="V158" i="6"/>
  <c r="U158" i="6"/>
  <c r="T158" i="6"/>
  <c r="R158" i="6"/>
  <c r="P158" i="6"/>
  <c r="O158" i="6"/>
  <c r="N158" i="6"/>
  <c r="M158" i="6"/>
  <c r="S158" i="6" s="1"/>
  <c r="L158" i="6"/>
  <c r="H158" i="6"/>
  <c r="G158" i="6"/>
  <c r="F158" i="6"/>
  <c r="E158" i="6"/>
  <c r="D158" i="6"/>
  <c r="U157" i="6"/>
  <c r="T157" i="6"/>
  <c r="S157" i="6"/>
  <c r="P157" i="6"/>
  <c r="V157" i="6" s="1"/>
  <c r="O157" i="6"/>
  <c r="N157" i="6"/>
  <c r="M157" i="6"/>
  <c r="L157" i="6"/>
  <c r="R157" i="6" s="1"/>
  <c r="H157" i="6"/>
  <c r="G157" i="6"/>
  <c r="F157" i="6"/>
  <c r="E157" i="6"/>
  <c r="D157" i="6"/>
  <c r="V156" i="6"/>
  <c r="T156" i="6"/>
  <c r="S156" i="6"/>
  <c r="R156" i="6"/>
  <c r="P156" i="6"/>
  <c r="O156" i="6"/>
  <c r="U156" i="6" s="1"/>
  <c r="N156" i="6"/>
  <c r="M156" i="6"/>
  <c r="L156" i="6"/>
  <c r="H156" i="6"/>
  <c r="H168" i="6" s="1"/>
  <c r="G156" i="6"/>
  <c r="F156" i="6"/>
  <c r="E156" i="6"/>
  <c r="D156" i="6"/>
  <c r="V155" i="6"/>
  <c r="U155" i="6"/>
  <c r="S155" i="6"/>
  <c r="R155" i="6"/>
  <c r="P155" i="6"/>
  <c r="O155" i="6"/>
  <c r="N155" i="6"/>
  <c r="M155" i="6"/>
  <c r="L155" i="6"/>
  <c r="H155" i="6"/>
  <c r="G155" i="6"/>
  <c r="F155" i="6"/>
  <c r="E155" i="6"/>
  <c r="D155" i="6"/>
  <c r="V154" i="6"/>
  <c r="U154" i="6"/>
  <c r="T154" i="6"/>
  <c r="R154" i="6"/>
  <c r="P154" i="6"/>
  <c r="O154" i="6"/>
  <c r="N154" i="6"/>
  <c r="M154" i="6"/>
  <c r="S154" i="6" s="1"/>
  <c r="L154" i="6"/>
  <c r="H154" i="6"/>
  <c r="G154" i="6"/>
  <c r="F154" i="6"/>
  <c r="E154" i="6"/>
  <c r="D154" i="6"/>
  <c r="H153" i="6"/>
  <c r="V152" i="6"/>
  <c r="U152" i="6"/>
  <c r="S152" i="6"/>
  <c r="R152" i="6"/>
  <c r="P152" i="6"/>
  <c r="O152" i="6"/>
  <c r="N152" i="6"/>
  <c r="T152" i="6" s="1"/>
  <c r="M152" i="6"/>
  <c r="L152" i="6"/>
  <c r="H152" i="6"/>
  <c r="G152" i="6"/>
  <c r="F152" i="6"/>
  <c r="E152" i="6"/>
  <c r="D152" i="6"/>
  <c r="V151" i="6"/>
  <c r="U151" i="6"/>
  <c r="T151" i="6"/>
  <c r="R151" i="6"/>
  <c r="P151" i="6"/>
  <c r="O151" i="6"/>
  <c r="N151" i="6"/>
  <c r="M151" i="6"/>
  <c r="S151" i="6" s="1"/>
  <c r="L151" i="6"/>
  <c r="H151" i="6"/>
  <c r="G151" i="6"/>
  <c r="F151" i="6"/>
  <c r="E151" i="6"/>
  <c r="D151" i="6"/>
  <c r="U150" i="6"/>
  <c r="T150" i="6"/>
  <c r="S150" i="6"/>
  <c r="P150" i="6"/>
  <c r="V150" i="6" s="1"/>
  <c r="O150" i="6"/>
  <c r="N150" i="6"/>
  <c r="M150" i="6"/>
  <c r="L150" i="6"/>
  <c r="R150" i="6" s="1"/>
  <c r="H150" i="6"/>
  <c r="G150" i="6"/>
  <c r="F150" i="6"/>
  <c r="E150" i="6"/>
  <c r="D150" i="6"/>
  <c r="V149" i="6"/>
  <c r="T149" i="6"/>
  <c r="S149" i="6"/>
  <c r="R149" i="6"/>
  <c r="P149" i="6"/>
  <c r="O149" i="6"/>
  <c r="N149" i="6"/>
  <c r="M149" i="6"/>
  <c r="L149" i="6"/>
  <c r="H149" i="6"/>
  <c r="G149" i="6"/>
  <c r="F149" i="6"/>
  <c r="E149" i="6"/>
  <c r="D149" i="6"/>
  <c r="V148" i="6"/>
  <c r="U148" i="6"/>
  <c r="S148" i="6"/>
  <c r="R148" i="6"/>
  <c r="P148" i="6"/>
  <c r="O148" i="6"/>
  <c r="N148" i="6"/>
  <c r="M148" i="6"/>
  <c r="L148" i="6"/>
  <c r="H148" i="6"/>
  <c r="G148" i="6"/>
  <c r="F148" i="6"/>
  <c r="E148" i="6"/>
  <c r="D148" i="6"/>
  <c r="V147" i="6"/>
  <c r="U147" i="6"/>
  <c r="T147" i="6"/>
  <c r="R147" i="6"/>
  <c r="P147" i="6"/>
  <c r="P153" i="6" s="1"/>
  <c r="O147" i="6"/>
  <c r="N147" i="6"/>
  <c r="M147" i="6"/>
  <c r="L147" i="6"/>
  <c r="H147" i="6"/>
  <c r="G147" i="6"/>
  <c r="F147" i="6"/>
  <c r="F153" i="6" s="1"/>
  <c r="E147" i="6"/>
  <c r="E153" i="6" s="1"/>
  <c r="D147" i="6"/>
  <c r="U146" i="6"/>
  <c r="T146" i="6"/>
  <c r="S146" i="6"/>
  <c r="P146" i="6"/>
  <c r="V146" i="6" s="1"/>
  <c r="O146" i="6"/>
  <c r="N146" i="6"/>
  <c r="M146" i="6"/>
  <c r="L146" i="6"/>
  <c r="R146" i="6" s="1"/>
  <c r="H146" i="6"/>
  <c r="G146" i="6"/>
  <c r="F146" i="6"/>
  <c r="E146" i="6"/>
  <c r="D146" i="6"/>
  <c r="N145" i="6"/>
  <c r="G145" i="6"/>
  <c r="V144" i="6"/>
  <c r="U144" i="6"/>
  <c r="T144" i="6"/>
  <c r="R144" i="6"/>
  <c r="P144" i="6"/>
  <c r="O144" i="6"/>
  <c r="N144" i="6"/>
  <c r="M144" i="6"/>
  <c r="L144" i="6"/>
  <c r="H144" i="6"/>
  <c r="G144" i="6"/>
  <c r="F144" i="6"/>
  <c r="F145" i="6" s="1"/>
  <c r="E144" i="6"/>
  <c r="D144" i="6"/>
  <c r="U143" i="6"/>
  <c r="T143" i="6"/>
  <c r="S143" i="6"/>
  <c r="P143" i="6"/>
  <c r="O143" i="6"/>
  <c r="O145" i="6" s="1"/>
  <c r="N143" i="6"/>
  <c r="M143" i="6"/>
  <c r="L143" i="6"/>
  <c r="R143" i="6" s="1"/>
  <c r="H143" i="6"/>
  <c r="H145" i="6" s="1"/>
  <c r="G143" i="6"/>
  <c r="F143" i="6"/>
  <c r="E143" i="6"/>
  <c r="E145" i="6" s="1"/>
  <c r="D143" i="6"/>
  <c r="V142" i="6"/>
  <c r="T142" i="6"/>
  <c r="S142" i="6"/>
  <c r="R142" i="6"/>
  <c r="P142" i="6"/>
  <c r="O142" i="6"/>
  <c r="U142" i="6" s="1"/>
  <c r="N142" i="6"/>
  <c r="M142" i="6"/>
  <c r="L142" i="6"/>
  <c r="H142" i="6"/>
  <c r="G142" i="6"/>
  <c r="F142" i="6"/>
  <c r="E142" i="6"/>
  <c r="D142" i="6"/>
  <c r="S140" i="6"/>
  <c r="P140" i="6"/>
  <c r="V140" i="6" s="1"/>
  <c r="O140" i="6"/>
  <c r="U140" i="6" s="1"/>
  <c r="N140" i="6"/>
  <c r="T140" i="6" s="1"/>
  <c r="M140" i="6"/>
  <c r="L140" i="6"/>
  <c r="R140" i="6" s="1"/>
  <c r="H140" i="6"/>
  <c r="G140" i="6"/>
  <c r="F140" i="6"/>
  <c r="E140" i="6"/>
  <c r="D140" i="6"/>
  <c r="V139" i="6"/>
  <c r="S139" i="6"/>
  <c r="R139" i="6"/>
  <c r="P139" i="6"/>
  <c r="O139" i="6"/>
  <c r="U139" i="6" s="1"/>
  <c r="N139" i="6"/>
  <c r="T139" i="6" s="1"/>
  <c r="M139" i="6"/>
  <c r="L139" i="6"/>
  <c r="H139" i="6"/>
  <c r="G139" i="6"/>
  <c r="F139" i="6"/>
  <c r="E139" i="6"/>
  <c r="D139" i="6"/>
  <c r="V138" i="6"/>
  <c r="U138" i="6"/>
  <c r="P138" i="6"/>
  <c r="O138" i="6"/>
  <c r="N138" i="6"/>
  <c r="T138" i="6" s="1"/>
  <c r="M138" i="6"/>
  <c r="S138" i="6" s="1"/>
  <c r="L138" i="6"/>
  <c r="R138" i="6" s="1"/>
  <c r="H138" i="6"/>
  <c r="G138" i="6"/>
  <c r="F138" i="6"/>
  <c r="F141" i="6" s="1"/>
  <c r="E138" i="6"/>
  <c r="D138" i="6"/>
  <c r="T137" i="6"/>
  <c r="P137" i="6"/>
  <c r="P141" i="6" s="1"/>
  <c r="O137" i="6"/>
  <c r="O141" i="6" s="1"/>
  <c r="N137" i="6"/>
  <c r="N141" i="6" s="1"/>
  <c r="M137" i="6"/>
  <c r="S137" i="6" s="1"/>
  <c r="L137" i="6"/>
  <c r="R137" i="6" s="1"/>
  <c r="H137" i="6"/>
  <c r="H141" i="6" s="1"/>
  <c r="G137" i="6"/>
  <c r="G141" i="6" s="1"/>
  <c r="D141" i="6" s="1"/>
  <c r="F137" i="6"/>
  <c r="E137" i="6"/>
  <c r="E141" i="6" s="1"/>
  <c r="D137" i="6"/>
  <c r="U136" i="6"/>
  <c r="S136" i="6"/>
  <c r="P136" i="6"/>
  <c r="V136" i="6" s="1"/>
  <c r="O136" i="6"/>
  <c r="N136" i="6"/>
  <c r="T136" i="6" s="1"/>
  <c r="M136" i="6"/>
  <c r="L136" i="6"/>
  <c r="H136" i="6"/>
  <c r="G136" i="6"/>
  <c r="F136" i="6"/>
  <c r="E136" i="6"/>
  <c r="D136" i="6"/>
  <c r="T134" i="6"/>
  <c r="P134" i="6"/>
  <c r="V134" i="6" s="1"/>
  <c r="O134" i="6"/>
  <c r="U134" i="6" s="1"/>
  <c r="N134" i="6"/>
  <c r="M134" i="6"/>
  <c r="S134" i="6" s="1"/>
  <c r="L134" i="6"/>
  <c r="R134" i="6" s="1"/>
  <c r="H134" i="6"/>
  <c r="G134" i="6"/>
  <c r="F134" i="6"/>
  <c r="E134" i="6"/>
  <c r="D134" i="6"/>
  <c r="S133" i="6"/>
  <c r="P133" i="6"/>
  <c r="V133" i="6" s="1"/>
  <c r="O133" i="6"/>
  <c r="U133" i="6" s="1"/>
  <c r="N133" i="6"/>
  <c r="T133" i="6" s="1"/>
  <c r="M133" i="6"/>
  <c r="L133" i="6"/>
  <c r="R133" i="6" s="1"/>
  <c r="H133" i="6"/>
  <c r="G133" i="6"/>
  <c r="F133" i="6"/>
  <c r="E133" i="6"/>
  <c r="D133" i="6"/>
  <c r="V132" i="6"/>
  <c r="T132" i="6"/>
  <c r="R132" i="6"/>
  <c r="P132" i="6"/>
  <c r="O132" i="6"/>
  <c r="U132" i="6" s="1"/>
  <c r="N132" i="6"/>
  <c r="M132" i="6"/>
  <c r="S132" i="6" s="1"/>
  <c r="L132" i="6"/>
  <c r="H132" i="6"/>
  <c r="G132" i="6"/>
  <c r="F132" i="6"/>
  <c r="E132" i="6"/>
  <c r="D132" i="6"/>
  <c r="U131" i="6"/>
  <c r="R131" i="6"/>
  <c r="P131" i="6"/>
  <c r="V131" i="6" s="1"/>
  <c r="O131" i="6"/>
  <c r="N131" i="6"/>
  <c r="T131" i="6" s="1"/>
  <c r="M131" i="6"/>
  <c r="S131" i="6" s="1"/>
  <c r="L131" i="6"/>
  <c r="H131" i="6"/>
  <c r="G131" i="6"/>
  <c r="F131" i="6"/>
  <c r="E131" i="6"/>
  <c r="D131" i="6"/>
  <c r="T130" i="6"/>
  <c r="P130" i="6"/>
  <c r="V130" i="6" s="1"/>
  <c r="O130" i="6"/>
  <c r="U130" i="6" s="1"/>
  <c r="N130" i="6"/>
  <c r="M130" i="6"/>
  <c r="S130" i="6" s="1"/>
  <c r="L130" i="6"/>
  <c r="R130" i="6" s="1"/>
  <c r="H130" i="6"/>
  <c r="G130" i="6"/>
  <c r="F130" i="6"/>
  <c r="E130" i="6"/>
  <c r="D130" i="6"/>
  <c r="S129" i="6"/>
  <c r="P129" i="6"/>
  <c r="V129" i="6" s="1"/>
  <c r="O129" i="6"/>
  <c r="U129" i="6" s="1"/>
  <c r="N129" i="6"/>
  <c r="T129" i="6" s="1"/>
  <c r="M129" i="6"/>
  <c r="L129" i="6"/>
  <c r="R129" i="6" s="1"/>
  <c r="H129" i="6"/>
  <c r="G129" i="6"/>
  <c r="F129" i="6"/>
  <c r="E129" i="6"/>
  <c r="D129" i="6"/>
  <c r="V128" i="6"/>
  <c r="S128" i="6"/>
  <c r="R128" i="6"/>
  <c r="P128" i="6"/>
  <c r="O128" i="6"/>
  <c r="U128" i="6" s="1"/>
  <c r="N128" i="6"/>
  <c r="T128" i="6" s="1"/>
  <c r="M128" i="6"/>
  <c r="L128" i="6"/>
  <c r="H128" i="6"/>
  <c r="G128" i="6"/>
  <c r="F128" i="6"/>
  <c r="E128" i="6"/>
  <c r="D128" i="6"/>
  <c r="U127" i="6"/>
  <c r="P127" i="6"/>
  <c r="V127" i="6" s="1"/>
  <c r="O127" i="6"/>
  <c r="N127" i="6"/>
  <c r="T127" i="6" s="1"/>
  <c r="M127" i="6"/>
  <c r="S127" i="6" s="1"/>
  <c r="L127" i="6"/>
  <c r="R127" i="6" s="1"/>
  <c r="H127" i="6"/>
  <c r="G127" i="6"/>
  <c r="F127" i="6"/>
  <c r="E127" i="6"/>
  <c r="D127" i="6"/>
  <c r="T126" i="6"/>
  <c r="P126" i="6"/>
  <c r="V126" i="6" s="1"/>
  <c r="O126" i="6"/>
  <c r="U126" i="6" s="1"/>
  <c r="N126" i="6"/>
  <c r="M126" i="6"/>
  <c r="S126" i="6" s="1"/>
  <c r="L126" i="6"/>
  <c r="R126" i="6" s="1"/>
  <c r="H126" i="6"/>
  <c r="G126" i="6"/>
  <c r="F126" i="6"/>
  <c r="E126" i="6"/>
  <c r="D126" i="6"/>
  <c r="U125" i="6"/>
  <c r="S125" i="6"/>
  <c r="P125" i="6"/>
  <c r="V125" i="6" s="1"/>
  <c r="O125" i="6"/>
  <c r="N125" i="6"/>
  <c r="T125" i="6" s="1"/>
  <c r="M125" i="6"/>
  <c r="L125" i="6"/>
  <c r="R125" i="6" s="1"/>
  <c r="H125" i="6"/>
  <c r="G125" i="6"/>
  <c r="F125" i="6"/>
  <c r="E125" i="6"/>
  <c r="D125" i="6"/>
  <c r="V124" i="6"/>
  <c r="R124" i="6"/>
  <c r="P124" i="6"/>
  <c r="O124" i="6"/>
  <c r="U124" i="6" s="1"/>
  <c r="N124" i="6"/>
  <c r="T124" i="6" s="1"/>
  <c r="M124" i="6"/>
  <c r="S124" i="6" s="1"/>
  <c r="L124" i="6"/>
  <c r="H124" i="6"/>
  <c r="G124" i="6"/>
  <c r="F124" i="6"/>
  <c r="E124" i="6"/>
  <c r="D124" i="6"/>
  <c r="U123" i="6"/>
  <c r="P123" i="6"/>
  <c r="V123" i="6" s="1"/>
  <c r="O123" i="6"/>
  <c r="N123" i="6"/>
  <c r="T123" i="6" s="1"/>
  <c r="M123" i="6"/>
  <c r="S123" i="6" s="1"/>
  <c r="L123" i="6"/>
  <c r="R123" i="6" s="1"/>
  <c r="H123" i="6"/>
  <c r="G123" i="6"/>
  <c r="F123" i="6"/>
  <c r="E123" i="6"/>
  <c r="D123" i="6"/>
  <c r="T122" i="6"/>
  <c r="R122" i="6"/>
  <c r="P122" i="6"/>
  <c r="V122" i="6" s="1"/>
  <c r="O122" i="6"/>
  <c r="U122" i="6" s="1"/>
  <c r="N122" i="6"/>
  <c r="M122" i="6"/>
  <c r="S122" i="6" s="1"/>
  <c r="L122" i="6"/>
  <c r="H122" i="6"/>
  <c r="G122" i="6"/>
  <c r="F122" i="6"/>
  <c r="E122" i="6"/>
  <c r="D122" i="6"/>
  <c r="S121" i="6"/>
  <c r="P121" i="6"/>
  <c r="V121" i="6" s="1"/>
  <c r="O121" i="6"/>
  <c r="U121" i="6" s="1"/>
  <c r="N121" i="6"/>
  <c r="T121" i="6" s="1"/>
  <c r="M121" i="6"/>
  <c r="L121" i="6"/>
  <c r="R121" i="6" s="1"/>
  <c r="H121" i="6"/>
  <c r="G121" i="6"/>
  <c r="F121" i="6"/>
  <c r="E121" i="6"/>
  <c r="D121" i="6"/>
  <c r="V120" i="6"/>
  <c r="R120" i="6"/>
  <c r="P120" i="6"/>
  <c r="O120" i="6"/>
  <c r="U120" i="6" s="1"/>
  <c r="N120" i="6"/>
  <c r="T120" i="6" s="1"/>
  <c r="M120" i="6"/>
  <c r="S120" i="6" s="1"/>
  <c r="L120" i="6"/>
  <c r="H120" i="6"/>
  <c r="G120" i="6"/>
  <c r="F120" i="6"/>
  <c r="E120" i="6"/>
  <c r="D120" i="6"/>
  <c r="U119" i="6"/>
  <c r="S119" i="6"/>
  <c r="P119" i="6"/>
  <c r="V119" i="6" s="1"/>
  <c r="O119" i="6"/>
  <c r="N119" i="6"/>
  <c r="T119" i="6" s="1"/>
  <c r="M119" i="6"/>
  <c r="L119" i="6"/>
  <c r="R119" i="6" s="1"/>
  <c r="H119" i="6"/>
  <c r="G119" i="6"/>
  <c r="F119" i="6"/>
  <c r="E119" i="6"/>
  <c r="D119" i="6"/>
  <c r="V118" i="6"/>
  <c r="T118" i="6"/>
  <c r="P118" i="6"/>
  <c r="O118" i="6"/>
  <c r="U118" i="6" s="1"/>
  <c r="N118" i="6"/>
  <c r="M118" i="6"/>
  <c r="S118" i="6" s="1"/>
  <c r="L118" i="6"/>
  <c r="R118" i="6" s="1"/>
  <c r="H118" i="6"/>
  <c r="G118" i="6"/>
  <c r="F118" i="6"/>
  <c r="E118" i="6"/>
  <c r="D118" i="6"/>
  <c r="S117" i="6"/>
  <c r="P117" i="6"/>
  <c r="V117" i="6" s="1"/>
  <c r="O117" i="6"/>
  <c r="U117" i="6" s="1"/>
  <c r="N117" i="6"/>
  <c r="T117" i="6" s="1"/>
  <c r="M117" i="6"/>
  <c r="L117" i="6"/>
  <c r="R117" i="6" s="1"/>
  <c r="H117" i="6"/>
  <c r="G117" i="6"/>
  <c r="F117" i="6"/>
  <c r="E117" i="6"/>
  <c r="D117" i="6"/>
  <c r="V116" i="6"/>
  <c r="T116" i="6"/>
  <c r="R116" i="6"/>
  <c r="P116" i="6"/>
  <c r="O116" i="6"/>
  <c r="U116" i="6" s="1"/>
  <c r="N116" i="6"/>
  <c r="M116" i="6"/>
  <c r="S116" i="6" s="1"/>
  <c r="L116" i="6"/>
  <c r="H116" i="6"/>
  <c r="G116" i="6"/>
  <c r="F116" i="6"/>
  <c r="E116" i="6"/>
  <c r="D116" i="6"/>
  <c r="U115" i="6"/>
  <c r="R115" i="6"/>
  <c r="P115" i="6"/>
  <c r="V115" i="6" s="1"/>
  <c r="O115" i="6"/>
  <c r="N115" i="6"/>
  <c r="T115" i="6" s="1"/>
  <c r="M115" i="6"/>
  <c r="S115" i="6" s="1"/>
  <c r="L115" i="6"/>
  <c r="H115" i="6"/>
  <c r="G115" i="6"/>
  <c r="F115" i="6"/>
  <c r="E115" i="6"/>
  <c r="D115" i="6"/>
  <c r="T114" i="6"/>
  <c r="P114" i="6"/>
  <c r="V114" i="6" s="1"/>
  <c r="O114" i="6"/>
  <c r="U114" i="6" s="1"/>
  <c r="N114" i="6"/>
  <c r="M114" i="6"/>
  <c r="S114" i="6" s="1"/>
  <c r="L114" i="6"/>
  <c r="R114" i="6" s="1"/>
  <c r="H114" i="6"/>
  <c r="G114" i="6"/>
  <c r="F114" i="6"/>
  <c r="E114" i="6"/>
  <c r="D114" i="6"/>
  <c r="S113" i="6"/>
  <c r="P113" i="6"/>
  <c r="V113" i="6" s="1"/>
  <c r="O113" i="6"/>
  <c r="U113" i="6" s="1"/>
  <c r="N113" i="6"/>
  <c r="T113" i="6" s="1"/>
  <c r="M113" i="6"/>
  <c r="L113" i="6"/>
  <c r="R113" i="6" s="1"/>
  <c r="H113" i="6"/>
  <c r="G113" i="6"/>
  <c r="F113" i="6"/>
  <c r="E113" i="6"/>
  <c r="E18" i="6" s="1"/>
  <c r="D113" i="6"/>
  <c r="V112" i="6"/>
  <c r="S112" i="6"/>
  <c r="R112" i="6"/>
  <c r="P112" i="6"/>
  <c r="O112" i="6"/>
  <c r="U112" i="6" s="1"/>
  <c r="N112" i="6"/>
  <c r="T112" i="6" s="1"/>
  <c r="M112" i="6"/>
  <c r="L112" i="6"/>
  <c r="H112" i="6"/>
  <c r="G112" i="6"/>
  <c r="F112" i="6"/>
  <c r="E112" i="6"/>
  <c r="D112" i="6"/>
  <c r="V111" i="6"/>
  <c r="U111" i="6"/>
  <c r="P111" i="6"/>
  <c r="O111" i="6"/>
  <c r="N111" i="6"/>
  <c r="T111" i="6" s="1"/>
  <c r="M111" i="6"/>
  <c r="S111" i="6" s="1"/>
  <c r="L111" i="6"/>
  <c r="R111" i="6" s="1"/>
  <c r="H111" i="6"/>
  <c r="G111" i="6"/>
  <c r="F111" i="6"/>
  <c r="E111" i="6"/>
  <c r="D111" i="6"/>
  <c r="T110" i="6"/>
  <c r="P110" i="6"/>
  <c r="V110" i="6" s="1"/>
  <c r="O110" i="6"/>
  <c r="U110" i="6" s="1"/>
  <c r="N110" i="6"/>
  <c r="M110" i="6"/>
  <c r="S110" i="6" s="1"/>
  <c r="L110" i="6"/>
  <c r="R110" i="6" s="1"/>
  <c r="H110" i="6"/>
  <c r="G110" i="6"/>
  <c r="F110" i="6"/>
  <c r="E110" i="6"/>
  <c r="D110" i="6"/>
  <c r="U109" i="6"/>
  <c r="S109" i="6"/>
  <c r="P109" i="6"/>
  <c r="V109" i="6" s="1"/>
  <c r="O109" i="6"/>
  <c r="N109" i="6"/>
  <c r="T109" i="6" s="1"/>
  <c r="M109" i="6"/>
  <c r="L109" i="6"/>
  <c r="R109" i="6" s="1"/>
  <c r="H109" i="6"/>
  <c r="G109" i="6"/>
  <c r="F109" i="6"/>
  <c r="E109" i="6"/>
  <c r="D109" i="6"/>
  <c r="V108" i="6"/>
  <c r="R108" i="6"/>
  <c r="P108" i="6"/>
  <c r="O108" i="6"/>
  <c r="U108" i="6" s="1"/>
  <c r="N108" i="6"/>
  <c r="T108" i="6" s="1"/>
  <c r="M108" i="6"/>
  <c r="S108" i="6" s="1"/>
  <c r="L108" i="6"/>
  <c r="H108" i="6"/>
  <c r="G108" i="6"/>
  <c r="F108" i="6"/>
  <c r="E108" i="6"/>
  <c r="D108" i="6"/>
  <c r="U107" i="6"/>
  <c r="P107" i="6"/>
  <c r="V107" i="6" s="1"/>
  <c r="O107" i="6"/>
  <c r="N107" i="6"/>
  <c r="T107" i="6" s="1"/>
  <c r="M107" i="6"/>
  <c r="S107" i="6" s="1"/>
  <c r="L107" i="6"/>
  <c r="R107" i="6" s="1"/>
  <c r="H107" i="6"/>
  <c r="G107" i="6"/>
  <c r="F107" i="6"/>
  <c r="E107" i="6"/>
  <c r="D107" i="6"/>
  <c r="T106" i="6"/>
  <c r="R106" i="6"/>
  <c r="P106" i="6"/>
  <c r="V106" i="6" s="1"/>
  <c r="O106" i="6"/>
  <c r="U106" i="6" s="1"/>
  <c r="N106" i="6"/>
  <c r="M106" i="6"/>
  <c r="S106" i="6" s="1"/>
  <c r="L106" i="6"/>
  <c r="H106" i="6"/>
  <c r="G106" i="6"/>
  <c r="F106" i="6"/>
  <c r="E106" i="6"/>
  <c r="D106" i="6"/>
  <c r="S105" i="6"/>
  <c r="P105" i="6"/>
  <c r="V105" i="6" s="1"/>
  <c r="O105" i="6"/>
  <c r="U105" i="6" s="1"/>
  <c r="N105" i="6"/>
  <c r="T105" i="6" s="1"/>
  <c r="M105" i="6"/>
  <c r="L105" i="6"/>
  <c r="R105" i="6" s="1"/>
  <c r="H105" i="6"/>
  <c r="G105" i="6"/>
  <c r="F105" i="6"/>
  <c r="E105" i="6"/>
  <c r="D105" i="6"/>
  <c r="V104" i="6"/>
  <c r="R104" i="6"/>
  <c r="P104" i="6"/>
  <c r="O104" i="6"/>
  <c r="U104" i="6" s="1"/>
  <c r="N104" i="6"/>
  <c r="T104" i="6" s="1"/>
  <c r="M104" i="6"/>
  <c r="S104" i="6" s="1"/>
  <c r="L104" i="6"/>
  <c r="H104" i="6"/>
  <c r="G104" i="6"/>
  <c r="F104" i="6"/>
  <c r="E104" i="6"/>
  <c r="D104" i="6"/>
  <c r="U103" i="6"/>
  <c r="S103" i="6"/>
  <c r="P103" i="6"/>
  <c r="V103" i="6" s="1"/>
  <c r="O103" i="6"/>
  <c r="N103" i="6"/>
  <c r="T103" i="6" s="1"/>
  <c r="M103" i="6"/>
  <c r="L103" i="6"/>
  <c r="R103" i="6" s="1"/>
  <c r="H103" i="6"/>
  <c r="G103" i="6"/>
  <c r="F103" i="6"/>
  <c r="E103" i="6"/>
  <c r="D103" i="6"/>
  <c r="V102" i="6"/>
  <c r="T102" i="6"/>
  <c r="P102" i="6"/>
  <c r="O102" i="6"/>
  <c r="U102" i="6" s="1"/>
  <c r="N102" i="6"/>
  <c r="M102" i="6"/>
  <c r="S102" i="6" s="1"/>
  <c r="L102" i="6"/>
  <c r="R102" i="6" s="1"/>
  <c r="H102" i="6"/>
  <c r="G102" i="6"/>
  <c r="F102" i="6"/>
  <c r="E102" i="6"/>
  <c r="D102" i="6"/>
  <c r="S101" i="6"/>
  <c r="P101" i="6"/>
  <c r="V101" i="6" s="1"/>
  <c r="O101" i="6"/>
  <c r="U101" i="6" s="1"/>
  <c r="N101" i="6"/>
  <c r="T101" i="6" s="1"/>
  <c r="M101" i="6"/>
  <c r="L101" i="6"/>
  <c r="R101" i="6" s="1"/>
  <c r="H101" i="6"/>
  <c r="G101" i="6"/>
  <c r="F101" i="6"/>
  <c r="E101" i="6"/>
  <c r="D101" i="6"/>
  <c r="V100" i="6"/>
  <c r="T100" i="6"/>
  <c r="R100" i="6"/>
  <c r="P100" i="6"/>
  <c r="O100" i="6"/>
  <c r="U100" i="6" s="1"/>
  <c r="N100" i="6"/>
  <c r="M100" i="6"/>
  <c r="S100" i="6" s="1"/>
  <c r="L100" i="6"/>
  <c r="H100" i="6"/>
  <c r="G100" i="6"/>
  <c r="F100" i="6"/>
  <c r="E100" i="6"/>
  <c r="D100" i="6"/>
  <c r="U99" i="6"/>
  <c r="R99" i="6"/>
  <c r="P99" i="6"/>
  <c r="V99" i="6" s="1"/>
  <c r="O99" i="6"/>
  <c r="N99" i="6"/>
  <c r="T99" i="6" s="1"/>
  <c r="M99" i="6"/>
  <c r="S99" i="6" s="1"/>
  <c r="L99" i="6"/>
  <c r="H99" i="6"/>
  <c r="G99" i="6"/>
  <c r="F99" i="6"/>
  <c r="E99" i="6"/>
  <c r="D99" i="6"/>
  <c r="T98" i="6"/>
  <c r="P98" i="6"/>
  <c r="V98" i="6" s="1"/>
  <c r="O98" i="6"/>
  <c r="U98" i="6" s="1"/>
  <c r="N98" i="6"/>
  <c r="M98" i="6"/>
  <c r="S98" i="6" s="1"/>
  <c r="L98" i="6"/>
  <c r="R98" i="6" s="1"/>
  <c r="H98" i="6"/>
  <c r="G98" i="6"/>
  <c r="F98" i="6"/>
  <c r="E98" i="6"/>
  <c r="D98" i="6"/>
  <c r="S97" i="6"/>
  <c r="P97" i="6"/>
  <c r="V97" i="6" s="1"/>
  <c r="O97" i="6"/>
  <c r="U97" i="6" s="1"/>
  <c r="N97" i="6"/>
  <c r="T97" i="6" s="1"/>
  <c r="M97" i="6"/>
  <c r="L97" i="6"/>
  <c r="R97" i="6" s="1"/>
  <c r="H97" i="6"/>
  <c r="G97" i="6"/>
  <c r="F97" i="6"/>
  <c r="E97" i="6"/>
  <c r="D97" i="6"/>
  <c r="V96" i="6"/>
  <c r="S96" i="6"/>
  <c r="R96" i="6"/>
  <c r="P96" i="6"/>
  <c r="O96" i="6"/>
  <c r="U96" i="6" s="1"/>
  <c r="N96" i="6"/>
  <c r="T96" i="6" s="1"/>
  <c r="M96" i="6"/>
  <c r="L96" i="6"/>
  <c r="H96" i="6"/>
  <c r="G96" i="6"/>
  <c r="F96" i="6"/>
  <c r="E96" i="6"/>
  <c r="D96" i="6"/>
  <c r="V95" i="6"/>
  <c r="U95" i="6"/>
  <c r="P95" i="6"/>
  <c r="O95" i="6"/>
  <c r="N95" i="6"/>
  <c r="T95" i="6" s="1"/>
  <c r="M95" i="6"/>
  <c r="S95" i="6" s="1"/>
  <c r="L95" i="6"/>
  <c r="R95" i="6" s="1"/>
  <c r="H95" i="6"/>
  <c r="G95" i="6"/>
  <c r="F95" i="6"/>
  <c r="E95" i="6"/>
  <c r="D95" i="6"/>
  <c r="P94" i="6"/>
  <c r="V94" i="6" s="1"/>
  <c r="O94" i="6"/>
  <c r="U94" i="6" s="1"/>
  <c r="N94" i="6"/>
  <c r="T94" i="6" s="1"/>
  <c r="M94" i="6"/>
  <c r="S94" i="6" s="1"/>
  <c r="L94" i="6"/>
  <c r="R94" i="6" s="1"/>
  <c r="H94" i="6"/>
  <c r="G94" i="6"/>
  <c r="F94" i="6"/>
  <c r="E94" i="6"/>
  <c r="D94" i="6"/>
  <c r="V93" i="6"/>
  <c r="R93" i="6"/>
  <c r="P93" i="6"/>
  <c r="O93" i="6"/>
  <c r="U93" i="6" s="1"/>
  <c r="N93" i="6"/>
  <c r="T93" i="6" s="1"/>
  <c r="M93" i="6"/>
  <c r="S93" i="6" s="1"/>
  <c r="L93" i="6"/>
  <c r="H93" i="6"/>
  <c r="G93" i="6"/>
  <c r="F93" i="6"/>
  <c r="E93" i="6"/>
  <c r="D93" i="6"/>
  <c r="U92" i="6"/>
  <c r="P92" i="6"/>
  <c r="V92" i="6" s="1"/>
  <c r="O92" i="6"/>
  <c r="N92" i="6"/>
  <c r="T92" i="6" s="1"/>
  <c r="M92" i="6"/>
  <c r="S92" i="6" s="1"/>
  <c r="L92" i="6"/>
  <c r="R92" i="6" s="1"/>
  <c r="H92" i="6"/>
  <c r="G92" i="6"/>
  <c r="F92" i="6"/>
  <c r="E92" i="6"/>
  <c r="D92" i="6"/>
  <c r="T91" i="6"/>
  <c r="P91" i="6"/>
  <c r="V91" i="6" s="1"/>
  <c r="O91" i="6"/>
  <c r="U91" i="6" s="1"/>
  <c r="N91" i="6"/>
  <c r="M91" i="6"/>
  <c r="S91" i="6" s="1"/>
  <c r="L91" i="6"/>
  <c r="R91" i="6" s="1"/>
  <c r="H91" i="6"/>
  <c r="G91" i="6"/>
  <c r="F91" i="6"/>
  <c r="E91" i="6"/>
  <c r="D91" i="6"/>
  <c r="S90" i="6"/>
  <c r="P90" i="6"/>
  <c r="V90" i="6" s="1"/>
  <c r="O90" i="6"/>
  <c r="U90" i="6" s="1"/>
  <c r="N90" i="6"/>
  <c r="T90" i="6" s="1"/>
  <c r="M90" i="6"/>
  <c r="L90" i="6"/>
  <c r="R90" i="6" s="1"/>
  <c r="H90" i="6"/>
  <c r="G90" i="6"/>
  <c r="F90" i="6"/>
  <c r="E90" i="6"/>
  <c r="D90" i="6"/>
  <c r="V89" i="6"/>
  <c r="R89" i="6"/>
  <c r="P89" i="6"/>
  <c r="O89" i="6"/>
  <c r="U89" i="6" s="1"/>
  <c r="N89" i="6"/>
  <c r="T89" i="6" s="1"/>
  <c r="M89" i="6"/>
  <c r="S89" i="6" s="1"/>
  <c r="L89" i="6"/>
  <c r="H89" i="6"/>
  <c r="G89" i="6"/>
  <c r="F89" i="6"/>
  <c r="E89" i="6"/>
  <c r="D89" i="6"/>
  <c r="U88" i="6"/>
  <c r="P88" i="6"/>
  <c r="V88" i="6" s="1"/>
  <c r="O88" i="6"/>
  <c r="N88" i="6"/>
  <c r="T88" i="6" s="1"/>
  <c r="M88" i="6"/>
  <c r="S88" i="6" s="1"/>
  <c r="L88" i="6"/>
  <c r="R88" i="6" s="1"/>
  <c r="H88" i="6"/>
  <c r="G88" i="6"/>
  <c r="F88" i="6"/>
  <c r="E88" i="6"/>
  <c r="D88" i="6"/>
  <c r="T87" i="6"/>
  <c r="P87" i="6"/>
  <c r="V87" i="6" s="1"/>
  <c r="O87" i="6"/>
  <c r="U87" i="6" s="1"/>
  <c r="N87" i="6"/>
  <c r="M87" i="6"/>
  <c r="S87" i="6" s="1"/>
  <c r="L87" i="6"/>
  <c r="R87" i="6" s="1"/>
  <c r="H87" i="6"/>
  <c r="G87" i="6"/>
  <c r="F87" i="6"/>
  <c r="E87" i="6"/>
  <c r="D87" i="6"/>
  <c r="S86" i="6"/>
  <c r="P86" i="6"/>
  <c r="V86" i="6" s="1"/>
  <c r="O86" i="6"/>
  <c r="U86" i="6" s="1"/>
  <c r="N86" i="6"/>
  <c r="T86" i="6" s="1"/>
  <c r="M86" i="6"/>
  <c r="L86" i="6"/>
  <c r="R86" i="6" s="1"/>
  <c r="H86" i="6"/>
  <c r="G86" i="6"/>
  <c r="F86" i="6"/>
  <c r="E86" i="6"/>
  <c r="D86" i="6"/>
  <c r="V85" i="6"/>
  <c r="R85" i="6"/>
  <c r="P85" i="6"/>
  <c r="O85" i="6"/>
  <c r="U85" i="6" s="1"/>
  <c r="N85" i="6"/>
  <c r="T85" i="6" s="1"/>
  <c r="M85" i="6"/>
  <c r="S85" i="6" s="1"/>
  <c r="L85" i="6"/>
  <c r="H85" i="6"/>
  <c r="G85" i="6"/>
  <c r="F85" i="6"/>
  <c r="E85" i="6"/>
  <c r="D85" i="6"/>
  <c r="U84" i="6"/>
  <c r="P84" i="6"/>
  <c r="V84" i="6" s="1"/>
  <c r="O84" i="6"/>
  <c r="N84" i="6"/>
  <c r="T84" i="6" s="1"/>
  <c r="M84" i="6"/>
  <c r="S84" i="6" s="1"/>
  <c r="L84" i="6"/>
  <c r="R84" i="6" s="1"/>
  <c r="H84" i="6"/>
  <c r="G84" i="6"/>
  <c r="F84" i="6"/>
  <c r="E84" i="6"/>
  <c r="D84" i="6"/>
  <c r="T83" i="6"/>
  <c r="P83" i="6"/>
  <c r="V83" i="6" s="1"/>
  <c r="O83" i="6"/>
  <c r="U83" i="6" s="1"/>
  <c r="N83" i="6"/>
  <c r="M83" i="6"/>
  <c r="S83" i="6" s="1"/>
  <c r="L83" i="6"/>
  <c r="R83" i="6" s="1"/>
  <c r="H83" i="6"/>
  <c r="G83" i="6"/>
  <c r="F83" i="6"/>
  <c r="E83" i="6"/>
  <c r="D83" i="6"/>
  <c r="S82" i="6"/>
  <c r="P82" i="6"/>
  <c r="V82" i="6" s="1"/>
  <c r="O82" i="6"/>
  <c r="U82" i="6" s="1"/>
  <c r="N82" i="6"/>
  <c r="T82" i="6" s="1"/>
  <c r="M82" i="6"/>
  <c r="L82" i="6"/>
  <c r="R82" i="6" s="1"/>
  <c r="H82" i="6"/>
  <c r="G82" i="6"/>
  <c r="F82" i="6"/>
  <c r="E82" i="6"/>
  <c r="D82" i="6"/>
  <c r="V81" i="6"/>
  <c r="R81" i="6"/>
  <c r="P81" i="6"/>
  <c r="O81" i="6"/>
  <c r="U81" i="6" s="1"/>
  <c r="N81" i="6"/>
  <c r="T81" i="6" s="1"/>
  <c r="M81" i="6"/>
  <c r="S81" i="6" s="1"/>
  <c r="L81" i="6"/>
  <c r="H81" i="6"/>
  <c r="G81" i="6"/>
  <c r="F81" i="6"/>
  <c r="E81" i="6"/>
  <c r="D81" i="6"/>
  <c r="U80" i="6"/>
  <c r="P80" i="6"/>
  <c r="V80" i="6" s="1"/>
  <c r="O80" i="6"/>
  <c r="N80" i="6"/>
  <c r="T80" i="6" s="1"/>
  <c r="M80" i="6"/>
  <c r="S80" i="6" s="1"/>
  <c r="L80" i="6"/>
  <c r="R80" i="6" s="1"/>
  <c r="H80" i="6"/>
  <c r="G80" i="6"/>
  <c r="F80" i="6"/>
  <c r="E80" i="6"/>
  <c r="D80" i="6"/>
  <c r="T79" i="6"/>
  <c r="P79" i="6"/>
  <c r="V79" i="6" s="1"/>
  <c r="O79" i="6"/>
  <c r="U79" i="6" s="1"/>
  <c r="N79" i="6"/>
  <c r="M79" i="6"/>
  <c r="S79" i="6" s="1"/>
  <c r="L79" i="6"/>
  <c r="R79" i="6" s="1"/>
  <c r="H79" i="6"/>
  <c r="G79" i="6"/>
  <c r="F79" i="6"/>
  <c r="E79" i="6"/>
  <c r="D79" i="6"/>
  <c r="S78" i="6"/>
  <c r="P78" i="6"/>
  <c r="V78" i="6" s="1"/>
  <c r="O78" i="6"/>
  <c r="U78" i="6" s="1"/>
  <c r="N78" i="6"/>
  <c r="T78" i="6" s="1"/>
  <c r="M78" i="6"/>
  <c r="L78" i="6"/>
  <c r="R78" i="6" s="1"/>
  <c r="H78" i="6"/>
  <c r="G78" i="6"/>
  <c r="F78" i="6"/>
  <c r="E78" i="6"/>
  <c r="D78" i="6"/>
  <c r="V77" i="6"/>
  <c r="R77" i="6"/>
  <c r="P77" i="6"/>
  <c r="O77" i="6"/>
  <c r="U77" i="6" s="1"/>
  <c r="N77" i="6"/>
  <c r="T77" i="6" s="1"/>
  <c r="M77" i="6"/>
  <c r="S77" i="6" s="1"/>
  <c r="L77" i="6"/>
  <c r="H77" i="6"/>
  <c r="G77" i="6"/>
  <c r="F77" i="6"/>
  <c r="E77" i="6"/>
  <c r="D77" i="6"/>
  <c r="U76" i="6"/>
  <c r="P76" i="6"/>
  <c r="V76" i="6" s="1"/>
  <c r="O76" i="6"/>
  <c r="N76" i="6"/>
  <c r="T76" i="6" s="1"/>
  <c r="M76" i="6"/>
  <c r="S76" i="6" s="1"/>
  <c r="L76" i="6"/>
  <c r="R76" i="6" s="1"/>
  <c r="H76" i="6"/>
  <c r="G76" i="6"/>
  <c r="F76" i="6"/>
  <c r="E76" i="6"/>
  <c r="D76" i="6"/>
  <c r="T75" i="6"/>
  <c r="P75" i="6"/>
  <c r="V75" i="6" s="1"/>
  <c r="O75" i="6"/>
  <c r="U75" i="6" s="1"/>
  <c r="N75" i="6"/>
  <c r="M75" i="6"/>
  <c r="S75" i="6" s="1"/>
  <c r="L75" i="6"/>
  <c r="R75" i="6" s="1"/>
  <c r="H75" i="6"/>
  <c r="G75" i="6"/>
  <c r="F75" i="6"/>
  <c r="E75" i="6"/>
  <c r="D75" i="6"/>
  <c r="S74" i="6"/>
  <c r="P74" i="6"/>
  <c r="V74" i="6" s="1"/>
  <c r="O74" i="6"/>
  <c r="U74" i="6" s="1"/>
  <c r="N74" i="6"/>
  <c r="T74" i="6" s="1"/>
  <c r="M74" i="6"/>
  <c r="L74" i="6"/>
  <c r="R74" i="6" s="1"/>
  <c r="H74" i="6"/>
  <c r="G74" i="6"/>
  <c r="F74" i="6"/>
  <c r="E74" i="6"/>
  <c r="D74" i="6"/>
  <c r="V73" i="6"/>
  <c r="R73" i="6"/>
  <c r="P73" i="6"/>
  <c r="O73" i="6"/>
  <c r="U73" i="6" s="1"/>
  <c r="N73" i="6"/>
  <c r="T73" i="6" s="1"/>
  <c r="M73" i="6"/>
  <c r="S73" i="6" s="1"/>
  <c r="L73" i="6"/>
  <c r="H73" i="6"/>
  <c r="G73" i="6"/>
  <c r="F73" i="6"/>
  <c r="E73" i="6"/>
  <c r="D73" i="6"/>
  <c r="U72" i="6"/>
  <c r="P72" i="6"/>
  <c r="V72" i="6" s="1"/>
  <c r="O72" i="6"/>
  <c r="N72" i="6"/>
  <c r="T72" i="6" s="1"/>
  <c r="M72" i="6"/>
  <c r="S72" i="6" s="1"/>
  <c r="L72" i="6"/>
  <c r="R72" i="6" s="1"/>
  <c r="H72" i="6"/>
  <c r="G72" i="6"/>
  <c r="F72" i="6"/>
  <c r="E72" i="6"/>
  <c r="D72" i="6"/>
  <c r="T71" i="6"/>
  <c r="P71" i="6"/>
  <c r="V71" i="6" s="1"/>
  <c r="O71" i="6"/>
  <c r="U71" i="6" s="1"/>
  <c r="N71" i="6"/>
  <c r="M71" i="6"/>
  <c r="S71" i="6" s="1"/>
  <c r="L71" i="6"/>
  <c r="R71" i="6" s="1"/>
  <c r="H71" i="6"/>
  <c r="G71" i="6"/>
  <c r="F71" i="6"/>
  <c r="E71" i="6"/>
  <c r="D71" i="6"/>
  <c r="S70" i="6"/>
  <c r="P70" i="6"/>
  <c r="V70" i="6" s="1"/>
  <c r="O70" i="6"/>
  <c r="U70" i="6" s="1"/>
  <c r="N70" i="6"/>
  <c r="T70" i="6" s="1"/>
  <c r="M70" i="6"/>
  <c r="L70" i="6"/>
  <c r="R70" i="6" s="1"/>
  <c r="H70" i="6"/>
  <c r="G70" i="6"/>
  <c r="F70" i="6"/>
  <c r="E70" i="6"/>
  <c r="D70" i="6"/>
  <c r="V69" i="6"/>
  <c r="R69" i="6"/>
  <c r="P69" i="6"/>
  <c r="O69" i="6"/>
  <c r="U69" i="6" s="1"/>
  <c r="N69" i="6"/>
  <c r="T69" i="6" s="1"/>
  <c r="M69" i="6"/>
  <c r="S69" i="6" s="1"/>
  <c r="L69" i="6"/>
  <c r="H69" i="6"/>
  <c r="G69" i="6"/>
  <c r="F69" i="6"/>
  <c r="E69" i="6"/>
  <c r="D69" i="6"/>
  <c r="U68" i="6"/>
  <c r="P68" i="6"/>
  <c r="V68" i="6" s="1"/>
  <c r="O68" i="6"/>
  <c r="N68" i="6"/>
  <c r="T68" i="6" s="1"/>
  <c r="M68" i="6"/>
  <c r="S68" i="6" s="1"/>
  <c r="L68" i="6"/>
  <c r="R68" i="6" s="1"/>
  <c r="H68" i="6"/>
  <c r="G68" i="6"/>
  <c r="F68" i="6"/>
  <c r="E68" i="6"/>
  <c r="D68" i="6"/>
  <c r="T67" i="6"/>
  <c r="P67" i="6"/>
  <c r="V67" i="6" s="1"/>
  <c r="O67" i="6"/>
  <c r="U67" i="6" s="1"/>
  <c r="N67" i="6"/>
  <c r="M67" i="6"/>
  <c r="S67" i="6" s="1"/>
  <c r="L67" i="6"/>
  <c r="R67" i="6" s="1"/>
  <c r="H67" i="6"/>
  <c r="G67" i="6"/>
  <c r="F67" i="6"/>
  <c r="E67" i="6"/>
  <c r="D67" i="6"/>
  <c r="S66" i="6"/>
  <c r="P66" i="6"/>
  <c r="V66" i="6" s="1"/>
  <c r="O66" i="6"/>
  <c r="U66" i="6" s="1"/>
  <c r="N66" i="6"/>
  <c r="T66" i="6" s="1"/>
  <c r="M66" i="6"/>
  <c r="L66" i="6"/>
  <c r="R66" i="6" s="1"/>
  <c r="H66" i="6"/>
  <c r="G66" i="6"/>
  <c r="F66" i="6"/>
  <c r="E66" i="6"/>
  <c r="D66" i="6"/>
  <c r="V65" i="6"/>
  <c r="R65" i="6"/>
  <c r="P65" i="6"/>
  <c r="O65" i="6"/>
  <c r="U65" i="6" s="1"/>
  <c r="N65" i="6"/>
  <c r="T65" i="6" s="1"/>
  <c r="M65" i="6"/>
  <c r="S65" i="6" s="1"/>
  <c r="L65" i="6"/>
  <c r="H65" i="6"/>
  <c r="G65" i="6"/>
  <c r="F65" i="6"/>
  <c r="E65" i="6"/>
  <c r="D65" i="6"/>
  <c r="U64" i="6"/>
  <c r="P64" i="6"/>
  <c r="V64" i="6" s="1"/>
  <c r="O64" i="6"/>
  <c r="N64" i="6"/>
  <c r="T64" i="6" s="1"/>
  <c r="M64" i="6"/>
  <c r="S64" i="6" s="1"/>
  <c r="L64" i="6"/>
  <c r="R64" i="6" s="1"/>
  <c r="H64" i="6"/>
  <c r="G64" i="6"/>
  <c r="F64" i="6"/>
  <c r="E64" i="6"/>
  <c r="D64" i="6"/>
  <c r="U63" i="6"/>
  <c r="T63" i="6"/>
  <c r="P63" i="6"/>
  <c r="V63" i="6" s="1"/>
  <c r="O63" i="6"/>
  <c r="N63" i="6"/>
  <c r="M63" i="6"/>
  <c r="S63" i="6" s="1"/>
  <c r="L63" i="6"/>
  <c r="R63" i="6" s="1"/>
  <c r="H63" i="6"/>
  <c r="G63" i="6"/>
  <c r="F63" i="6"/>
  <c r="E63" i="6"/>
  <c r="D63" i="6"/>
  <c r="S62" i="6"/>
  <c r="P62" i="6"/>
  <c r="V62" i="6" s="1"/>
  <c r="O62" i="6"/>
  <c r="U62" i="6" s="1"/>
  <c r="N62" i="6"/>
  <c r="T62" i="6" s="1"/>
  <c r="M62" i="6"/>
  <c r="L62" i="6"/>
  <c r="R62" i="6" s="1"/>
  <c r="H62" i="6"/>
  <c r="G62" i="6"/>
  <c r="F62" i="6"/>
  <c r="E62" i="6"/>
  <c r="D62" i="6"/>
  <c r="V61" i="6"/>
  <c r="S61" i="6"/>
  <c r="P61" i="6"/>
  <c r="P135" i="6" s="1"/>
  <c r="O61" i="6"/>
  <c r="N61" i="6"/>
  <c r="M61" i="6"/>
  <c r="L61" i="6"/>
  <c r="H61" i="6"/>
  <c r="G61" i="6"/>
  <c r="F61" i="6"/>
  <c r="E61" i="6"/>
  <c r="E135" i="6" s="1"/>
  <c r="D61" i="6"/>
  <c r="R61" i="6" s="1"/>
  <c r="S60" i="6"/>
  <c r="P60" i="6"/>
  <c r="V60" i="6" s="1"/>
  <c r="O60" i="6"/>
  <c r="N60" i="6"/>
  <c r="T60" i="6" s="1"/>
  <c r="M60" i="6"/>
  <c r="L60" i="6"/>
  <c r="R60" i="6" s="1"/>
  <c r="H60" i="6"/>
  <c r="G60" i="6"/>
  <c r="U60" i="6" s="1"/>
  <c r="F60" i="6"/>
  <c r="E60" i="6"/>
  <c r="D60" i="6"/>
  <c r="V58" i="6"/>
  <c r="S58" i="6"/>
  <c r="P58" i="6"/>
  <c r="O58" i="6"/>
  <c r="N58" i="6"/>
  <c r="T58" i="6" s="1"/>
  <c r="M58" i="6"/>
  <c r="L58" i="6"/>
  <c r="H58" i="6"/>
  <c r="G58" i="6"/>
  <c r="F58" i="6"/>
  <c r="E58" i="6"/>
  <c r="D58" i="6"/>
  <c r="R58" i="6" s="1"/>
  <c r="U57" i="6"/>
  <c r="S57" i="6"/>
  <c r="P57" i="6"/>
  <c r="V57" i="6" s="1"/>
  <c r="O57" i="6"/>
  <c r="N57" i="6"/>
  <c r="T57" i="6" s="1"/>
  <c r="M57" i="6"/>
  <c r="L57" i="6"/>
  <c r="R57" i="6" s="1"/>
  <c r="H57" i="6"/>
  <c r="G57" i="6"/>
  <c r="F57" i="6"/>
  <c r="E57" i="6"/>
  <c r="D57" i="6"/>
  <c r="T56" i="6"/>
  <c r="P56" i="6"/>
  <c r="V56" i="6" s="1"/>
  <c r="O56" i="6"/>
  <c r="U56" i="6" s="1"/>
  <c r="N56" i="6"/>
  <c r="M56" i="6"/>
  <c r="S56" i="6" s="1"/>
  <c r="L56" i="6"/>
  <c r="R56" i="6" s="1"/>
  <c r="H56" i="6"/>
  <c r="G56" i="6"/>
  <c r="F56" i="6"/>
  <c r="E56" i="6"/>
  <c r="D56" i="6"/>
  <c r="S55" i="6"/>
  <c r="P55" i="6"/>
  <c r="V55" i="6" s="1"/>
  <c r="O55" i="6"/>
  <c r="U55" i="6" s="1"/>
  <c r="N55" i="6"/>
  <c r="T55" i="6" s="1"/>
  <c r="M55" i="6"/>
  <c r="L55" i="6"/>
  <c r="R55" i="6" s="1"/>
  <c r="H55" i="6"/>
  <c r="G55" i="6"/>
  <c r="F55" i="6"/>
  <c r="E55" i="6"/>
  <c r="D55" i="6"/>
  <c r="V54" i="6"/>
  <c r="T54" i="6"/>
  <c r="P54" i="6"/>
  <c r="O54" i="6"/>
  <c r="U54" i="6" s="1"/>
  <c r="N54" i="6"/>
  <c r="M54" i="6"/>
  <c r="S54" i="6" s="1"/>
  <c r="L54" i="6"/>
  <c r="H54" i="6"/>
  <c r="G54" i="6"/>
  <c r="F54" i="6"/>
  <c r="E54" i="6"/>
  <c r="D54" i="6"/>
  <c r="R54" i="6" s="1"/>
  <c r="U53" i="6"/>
  <c r="R53" i="6"/>
  <c r="P53" i="6"/>
  <c r="V53" i="6" s="1"/>
  <c r="O53" i="6"/>
  <c r="N53" i="6"/>
  <c r="T53" i="6" s="1"/>
  <c r="M53" i="6"/>
  <c r="S53" i="6" s="1"/>
  <c r="L53" i="6"/>
  <c r="H53" i="6"/>
  <c r="G53" i="6"/>
  <c r="F53" i="6"/>
  <c r="E53" i="6"/>
  <c r="D53" i="6"/>
  <c r="T52" i="6"/>
  <c r="R52" i="6"/>
  <c r="P52" i="6"/>
  <c r="V52" i="6" s="1"/>
  <c r="O52" i="6"/>
  <c r="U52" i="6" s="1"/>
  <c r="N52" i="6"/>
  <c r="M52" i="6"/>
  <c r="S52" i="6" s="1"/>
  <c r="L52" i="6"/>
  <c r="H52" i="6"/>
  <c r="G52" i="6"/>
  <c r="F52" i="6"/>
  <c r="E52" i="6"/>
  <c r="D52" i="6"/>
  <c r="S51" i="6"/>
  <c r="P51" i="6"/>
  <c r="V51" i="6" s="1"/>
  <c r="O51" i="6"/>
  <c r="U51" i="6" s="1"/>
  <c r="N51" i="6"/>
  <c r="T51" i="6" s="1"/>
  <c r="M51" i="6"/>
  <c r="L51" i="6"/>
  <c r="R51" i="6" s="1"/>
  <c r="H51" i="6"/>
  <c r="G51" i="6"/>
  <c r="F51" i="6"/>
  <c r="E51" i="6"/>
  <c r="D51" i="6"/>
  <c r="V50" i="6"/>
  <c r="S50" i="6"/>
  <c r="R50" i="6"/>
  <c r="P50" i="6"/>
  <c r="O50" i="6"/>
  <c r="U50" i="6" s="1"/>
  <c r="N50" i="6"/>
  <c r="T50" i="6" s="1"/>
  <c r="M50" i="6"/>
  <c r="L50" i="6"/>
  <c r="H50" i="6"/>
  <c r="G50" i="6"/>
  <c r="F50" i="6"/>
  <c r="E50" i="6"/>
  <c r="D50" i="6"/>
  <c r="U49" i="6"/>
  <c r="S49" i="6"/>
  <c r="P49" i="6"/>
  <c r="P59" i="6" s="1"/>
  <c r="O49" i="6"/>
  <c r="N49" i="6"/>
  <c r="T49" i="6" s="1"/>
  <c r="M49" i="6"/>
  <c r="L49" i="6"/>
  <c r="R49" i="6" s="1"/>
  <c r="H49" i="6"/>
  <c r="G49" i="6"/>
  <c r="F49" i="6"/>
  <c r="E49" i="6"/>
  <c r="D49" i="6"/>
  <c r="T48" i="6"/>
  <c r="P48" i="6"/>
  <c r="V48" i="6" s="1"/>
  <c r="O48" i="6"/>
  <c r="U48" i="6" s="1"/>
  <c r="N48" i="6"/>
  <c r="M48" i="6"/>
  <c r="S48" i="6" s="1"/>
  <c r="L48" i="6"/>
  <c r="R48" i="6" s="1"/>
  <c r="H48" i="6"/>
  <c r="G48" i="6"/>
  <c r="F48" i="6"/>
  <c r="E48" i="6"/>
  <c r="E59" i="6" s="1"/>
  <c r="D48" i="6"/>
  <c r="S47" i="6"/>
  <c r="P47" i="6"/>
  <c r="V47" i="6" s="1"/>
  <c r="O47" i="6"/>
  <c r="U47" i="6" s="1"/>
  <c r="N47" i="6"/>
  <c r="T47" i="6" s="1"/>
  <c r="M47" i="6"/>
  <c r="L47" i="6"/>
  <c r="R47" i="6" s="1"/>
  <c r="H47" i="6"/>
  <c r="H59" i="6" s="1"/>
  <c r="G47" i="6"/>
  <c r="G59" i="6" s="1"/>
  <c r="F47" i="6"/>
  <c r="E47" i="6"/>
  <c r="D47" i="6"/>
  <c r="V46" i="6"/>
  <c r="T46" i="6"/>
  <c r="R46" i="6"/>
  <c r="P46" i="6"/>
  <c r="O46" i="6"/>
  <c r="U46" i="6" s="1"/>
  <c r="N46" i="6"/>
  <c r="M46" i="6"/>
  <c r="M59" i="6" s="1"/>
  <c r="L46" i="6"/>
  <c r="H46" i="6"/>
  <c r="G46" i="6"/>
  <c r="F46" i="6"/>
  <c r="F59" i="6" s="1"/>
  <c r="E46" i="6"/>
  <c r="D46" i="6"/>
  <c r="U45" i="6"/>
  <c r="R45" i="6"/>
  <c r="P45" i="6"/>
  <c r="V45" i="6" s="1"/>
  <c r="O45" i="6"/>
  <c r="N45" i="6"/>
  <c r="T45" i="6" s="1"/>
  <c r="M45" i="6"/>
  <c r="S45" i="6" s="1"/>
  <c r="L45" i="6"/>
  <c r="H45" i="6"/>
  <c r="G45" i="6"/>
  <c r="F45" i="6"/>
  <c r="E45" i="6"/>
  <c r="D45" i="6"/>
  <c r="V43" i="6"/>
  <c r="T43" i="6"/>
  <c r="R43" i="6"/>
  <c r="P43" i="6"/>
  <c r="O43" i="6"/>
  <c r="U43" i="6" s="1"/>
  <c r="N43" i="6"/>
  <c r="M43" i="6"/>
  <c r="S43" i="6" s="1"/>
  <c r="L43" i="6"/>
  <c r="H43" i="6"/>
  <c r="G43" i="6"/>
  <c r="F43" i="6"/>
  <c r="F19" i="6" s="1"/>
  <c r="E43" i="6"/>
  <c r="D43" i="6"/>
  <c r="U42" i="6"/>
  <c r="R42" i="6"/>
  <c r="P42" i="6"/>
  <c r="V42" i="6" s="1"/>
  <c r="O42" i="6"/>
  <c r="N42" i="6"/>
  <c r="T42" i="6" s="1"/>
  <c r="M42" i="6"/>
  <c r="L42" i="6"/>
  <c r="H42" i="6"/>
  <c r="G42" i="6"/>
  <c r="F42" i="6"/>
  <c r="E42" i="6"/>
  <c r="D42" i="6"/>
  <c r="T41" i="6"/>
  <c r="R41" i="6"/>
  <c r="P41" i="6"/>
  <c r="O41" i="6"/>
  <c r="U41" i="6" s="1"/>
  <c r="N41" i="6"/>
  <c r="M41" i="6"/>
  <c r="S41" i="6" s="1"/>
  <c r="L41" i="6"/>
  <c r="H41" i="6"/>
  <c r="G41" i="6"/>
  <c r="F41" i="6"/>
  <c r="E41" i="6"/>
  <c r="D41" i="6"/>
  <c r="S40" i="6"/>
  <c r="P40" i="6"/>
  <c r="V40" i="6" s="1"/>
  <c r="O40" i="6"/>
  <c r="N40" i="6"/>
  <c r="T40" i="6" s="1"/>
  <c r="M40" i="6"/>
  <c r="L40" i="6"/>
  <c r="R40" i="6" s="1"/>
  <c r="H40" i="6"/>
  <c r="G40" i="6"/>
  <c r="F40" i="6"/>
  <c r="E40" i="6"/>
  <c r="D40" i="6"/>
  <c r="V39" i="6"/>
  <c r="S39" i="6"/>
  <c r="P39" i="6"/>
  <c r="O39" i="6"/>
  <c r="N39" i="6"/>
  <c r="N15" i="6" s="1"/>
  <c r="M39" i="6"/>
  <c r="L39" i="6"/>
  <c r="H39" i="6"/>
  <c r="H15" i="6" s="1"/>
  <c r="G39" i="6"/>
  <c r="G15" i="6" s="1"/>
  <c r="F39" i="6"/>
  <c r="E39" i="6"/>
  <c r="D39" i="6"/>
  <c r="R39" i="6" s="1"/>
  <c r="U38" i="6"/>
  <c r="S38" i="6"/>
  <c r="P38" i="6"/>
  <c r="V38" i="6" s="1"/>
  <c r="O38" i="6"/>
  <c r="N38" i="6"/>
  <c r="T38" i="6" s="1"/>
  <c r="M38" i="6"/>
  <c r="L38" i="6"/>
  <c r="R38" i="6" s="1"/>
  <c r="H38" i="6"/>
  <c r="G38" i="6"/>
  <c r="G14" i="6" s="1"/>
  <c r="F38" i="6"/>
  <c r="E38" i="6"/>
  <c r="D38" i="6"/>
  <c r="T37" i="6"/>
  <c r="P37" i="6"/>
  <c r="V37" i="6" s="1"/>
  <c r="O37" i="6"/>
  <c r="U37" i="6" s="1"/>
  <c r="N37" i="6"/>
  <c r="M37" i="6"/>
  <c r="S37" i="6" s="1"/>
  <c r="L37" i="6"/>
  <c r="R37" i="6" s="1"/>
  <c r="H37" i="6"/>
  <c r="H11" i="6" s="1"/>
  <c r="G37" i="6"/>
  <c r="F37" i="6"/>
  <c r="E37" i="6"/>
  <c r="D37" i="6"/>
  <c r="S36" i="6"/>
  <c r="P36" i="6"/>
  <c r="V36" i="6" s="1"/>
  <c r="O36" i="6"/>
  <c r="U36" i="6" s="1"/>
  <c r="N36" i="6"/>
  <c r="T36" i="6" s="1"/>
  <c r="M36" i="6"/>
  <c r="L36" i="6"/>
  <c r="R36" i="6" s="1"/>
  <c r="H36" i="6"/>
  <c r="G36" i="6"/>
  <c r="F36" i="6"/>
  <c r="E36" i="6"/>
  <c r="D36" i="6"/>
  <c r="V35" i="6"/>
  <c r="T35" i="6"/>
  <c r="R35" i="6"/>
  <c r="P35" i="6"/>
  <c r="O35" i="6"/>
  <c r="U35" i="6" s="1"/>
  <c r="N35" i="6"/>
  <c r="M35" i="6"/>
  <c r="S35" i="6" s="1"/>
  <c r="L35" i="6"/>
  <c r="H35" i="6"/>
  <c r="G35" i="6"/>
  <c r="F35" i="6"/>
  <c r="F9" i="6" s="1"/>
  <c r="E35" i="6"/>
  <c r="D35" i="6"/>
  <c r="U34" i="6"/>
  <c r="R34" i="6"/>
  <c r="P34" i="6"/>
  <c r="V34" i="6" s="1"/>
  <c r="O34" i="6"/>
  <c r="N34" i="6"/>
  <c r="T34" i="6" s="1"/>
  <c r="M34" i="6"/>
  <c r="S34" i="6" s="1"/>
  <c r="L34" i="6"/>
  <c r="H34" i="6"/>
  <c r="G34" i="6"/>
  <c r="F34" i="6"/>
  <c r="E34" i="6"/>
  <c r="E8" i="6" s="1"/>
  <c r="D8" i="6" s="1"/>
  <c r="D34" i="6"/>
  <c r="T33" i="6"/>
  <c r="R33" i="6"/>
  <c r="P33" i="6"/>
  <c r="V33" i="6" s="1"/>
  <c r="O33" i="6"/>
  <c r="O7" i="6" s="1"/>
  <c r="U7" i="6" s="1"/>
  <c r="N33" i="6"/>
  <c r="M33" i="6"/>
  <c r="S33" i="6" s="1"/>
  <c r="L33" i="6"/>
  <c r="H33" i="6"/>
  <c r="H7" i="6" s="1"/>
  <c r="G33" i="6"/>
  <c r="F33" i="6"/>
  <c r="E33" i="6"/>
  <c r="D33" i="6"/>
  <c r="S32" i="6"/>
  <c r="P32" i="6"/>
  <c r="V32" i="6" s="1"/>
  <c r="O32" i="6"/>
  <c r="U32" i="6" s="1"/>
  <c r="N32" i="6"/>
  <c r="T32" i="6" s="1"/>
  <c r="M32" i="6"/>
  <c r="L32" i="6"/>
  <c r="R32" i="6" s="1"/>
  <c r="H32" i="6"/>
  <c r="H44" i="6" s="1"/>
  <c r="G32" i="6"/>
  <c r="G44" i="6" s="1"/>
  <c r="F32" i="6"/>
  <c r="E32" i="6"/>
  <c r="E44" i="6" s="1"/>
  <c r="D32" i="6"/>
  <c r="V31" i="6"/>
  <c r="S31" i="6"/>
  <c r="R31" i="6"/>
  <c r="P31" i="6"/>
  <c r="O31" i="6"/>
  <c r="N31" i="6"/>
  <c r="T31" i="6" s="1"/>
  <c r="M31" i="6"/>
  <c r="L31" i="6"/>
  <c r="H31" i="6"/>
  <c r="G31" i="6"/>
  <c r="F31" i="6"/>
  <c r="E31" i="6"/>
  <c r="D31" i="6"/>
  <c r="S29" i="6"/>
  <c r="P29" i="6"/>
  <c r="V29" i="6" s="1"/>
  <c r="O29" i="6"/>
  <c r="U29" i="6" s="1"/>
  <c r="N29" i="6"/>
  <c r="T29" i="6" s="1"/>
  <c r="M29" i="6"/>
  <c r="H29" i="6"/>
  <c r="G29" i="6"/>
  <c r="F29" i="6"/>
  <c r="E29" i="6"/>
  <c r="D29" i="6"/>
  <c r="V28" i="6"/>
  <c r="T28" i="6"/>
  <c r="P28" i="6"/>
  <c r="O28" i="6"/>
  <c r="U28" i="6" s="1"/>
  <c r="N28" i="6"/>
  <c r="M28" i="6"/>
  <c r="L28" i="6" s="1"/>
  <c r="R28" i="6" s="1"/>
  <c r="H28" i="6"/>
  <c r="G28" i="6"/>
  <c r="D28" i="6" s="1"/>
  <c r="F28" i="6"/>
  <c r="E28" i="6"/>
  <c r="U27" i="6"/>
  <c r="S27" i="6"/>
  <c r="P27" i="6"/>
  <c r="V27" i="6" s="1"/>
  <c r="O27" i="6"/>
  <c r="N27" i="6"/>
  <c r="T27" i="6" s="1"/>
  <c r="M27" i="6"/>
  <c r="H27" i="6"/>
  <c r="G27" i="6"/>
  <c r="F27" i="6"/>
  <c r="E27" i="6"/>
  <c r="T26" i="6"/>
  <c r="P26" i="6"/>
  <c r="V26" i="6" s="1"/>
  <c r="O26" i="6"/>
  <c r="U26" i="6" s="1"/>
  <c r="N26" i="6"/>
  <c r="M26" i="6"/>
  <c r="S26" i="6" s="1"/>
  <c r="H26" i="6"/>
  <c r="G26" i="6"/>
  <c r="F26" i="6"/>
  <c r="E26" i="6"/>
  <c r="D26" i="6"/>
  <c r="S25" i="6"/>
  <c r="P25" i="6"/>
  <c r="V25" i="6" s="1"/>
  <c r="O25" i="6"/>
  <c r="U25" i="6" s="1"/>
  <c r="N25" i="6"/>
  <c r="T25" i="6" s="1"/>
  <c r="M25" i="6"/>
  <c r="L25" i="6"/>
  <c r="R25" i="6" s="1"/>
  <c r="H25" i="6"/>
  <c r="G25" i="6"/>
  <c r="F25" i="6"/>
  <c r="E25" i="6"/>
  <c r="D25" i="6" s="1"/>
  <c r="V24" i="6"/>
  <c r="S24" i="6"/>
  <c r="P24" i="6"/>
  <c r="O24" i="6"/>
  <c r="U24" i="6" s="1"/>
  <c r="N24" i="6"/>
  <c r="T24" i="6" s="1"/>
  <c r="M24" i="6"/>
  <c r="H24" i="6"/>
  <c r="G24" i="6"/>
  <c r="F24" i="6"/>
  <c r="D24" i="6" s="1"/>
  <c r="E24" i="6"/>
  <c r="U23" i="6"/>
  <c r="P23" i="6"/>
  <c r="V23" i="6" s="1"/>
  <c r="O23" i="6"/>
  <c r="N23" i="6"/>
  <c r="T23" i="6" s="1"/>
  <c r="M23" i="6"/>
  <c r="S23" i="6" s="1"/>
  <c r="H23" i="6"/>
  <c r="G23" i="6"/>
  <c r="F23" i="6"/>
  <c r="F30" i="6" s="1"/>
  <c r="E23" i="6"/>
  <c r="T22" i="6"/>
  <c r="P22" i="6"/>
  <c r="P30" i="6" s="1"/>
  <c r="O22" i="6"/>
  <c r="U22" i="6" s="1"/>
  <c r="N22" i="6"/>
  <c r="M22" i="6"/>
  <c r="L22" i="6"/>
  <c r="H22" i="6"/>
  <c r="G22" i="6"/>
  <c r="F22" i="6"/>
  <c r="E22" i="6"/>
  <c r="D22" i="6" s="1"/>
  <c r="S21" i="6"/>
  <c r="P21" i="6"/>
  <c r="V21" i="6" s="1"/>
  <c r="O21" i="6"/>
  <c r="O30" i="6" s="1"/>
  <c r="N21" i="6"/>
  <c r="M21" i="6"/>
  <c r="H21" i="6"/>
  <c r="H30" i="6" s="1"/>
  <c r="G21" i="6"/>
  <c r="F21" i="6"/>
  <c r="E21" i="6"/>
  <c r="E30" i="6" s="1"/>
  <c r="D21" i="6"/>
  <c r="P19" i="6"/>
  <c r="V19" i="6" s="1"/>
  <c r="M19" i="6"/>
  <c r="S19" i="6" s="1"/>
  <c r="H19" i="6"/>
  <c r="E19" i="6"/>
  <c r="P18" i="6"/>
  <c r="V18" i="6" s="1"/>
  <c r="O18" i="6"/>
  <c r="U18" i="6" s="1"/>
  <c r="H18" i="6"/>
  <c r="G18" i="6"/>
  <c r="O17" i="6"/>
  <c r="U17" i="6" s="1"/>
  <c r="N17" i="6"/>
  <c r="T17" i="6" s="1"/>
  <c r="H17" i="6"/>
  <c r="G17" i="6"/>
  <c r="F17" i="6"/>
  <c r="V16" i="6"/>
  <c r="P16" i="6"/>
  <c r="N16" i="6"/>
  <c r="T16" i="6" s="1"/>
  <c r="M16" i="6"/>
  <c r="S16" i="6" s="1"/>
  <c r="G16" i="6"/>
  <c r="F16" i="6"/>
  <c r="E16" i="6"/>
  <c r="T15" i="6"/>
  <c r="P15" i="6"/>
  <c r="V15" i="6" s="1"/>
  <c r="O15" i="6"/>
  <c r="L15" i="6" s="1"/>
  <c r="M15" i="6"/>
  <c r="F15" i="6"/>
  <c r="D15" i="6" s="1"/>
  <c r="E15" i="6"/>
  <c r="P14" i="6"/>
  <c r="V14" i="6" s="1"/>
  <c r="O14" i="6"/>
  <c r="U14" i="6" s="1"/>
  <c r="N14" i="6"/>
  <c r="T14" i="6" s="1"/>
  <c r="H14" i="6"/>
  <c r="E14" i="6"/>
  <c r="V13" i="6"/>
  <c r="S13" i="6"/>
  <c r="P13" i="6"/>
  <c r="O13" i="6"/>
  <c r="U13" i="6" s="1"/>
  <c r="N13" i="6"/>
  <c r="T13" i="6" s="1"/>
  <c r="M13" i="6"/>
  <c r="H13" i="6"/>
  <c r="G13" i="6"/>
  <c r="F13" i="6"/>
  <c r="D13" i="6" s="1"/>
  <c r="E13" i="6"/>
  <c r="P12" i="6"/>
  <c r="V12" i="6" s="1"/>
  <c r="O12" i="6"/>
  <c r="U12" i="6" s="1"/>
  <c r="N12" i="6"/>
  <c r="T12" i="6" s="1"/>
  <c r="M12" i="6"/>
  <c r="S12" i="6" s="1"/>
  <c r="H12" i="6"/>
  <c r="G12" i="6"/>
  <c r="F12" i="6"/>
  <c r="E12" i="6"/>
  <c r="D12" i="6"/>
  <c r="S11" i="6"/>
  <c r="P11" i="6"/>
  <c r="V11" i="6" s="1"/>
  <c r="N11" i="6"/>
  <c r="M11" i="6"/>
  <c r="G11" i="6"/>
  <c r="F11" i="6"/>
  <c r="E11" i="6"/>
  <c r="D11" i="6" s="1"/>
  <c r="V10" i="6"/>
  <c r="T10" i="6"/>
  <c r="P10" i="6"/>
  <c r="O10" i="6"/>
  <c r="U10" i="6" s="1"/>
  <c r="N10" i="6"/>
  <c r="M10" i="6"/>
  <c r="L10" i="6" s="1"/>
  <c r="R10" i="6" s="1"/>
  <c r="H10" i="6"/>
  <c r="G10" i="6"/>
  <c r="F10" i="6"/>
  <c r="D10" i="6" s="1"/>
  <c r="E10" i="6"/>
  <c r="U9" i="6"/>
  <c r="P9" i="6"/>
  <c r="V9" i="6" s="1"/>
  <c r="O9" i="6"/>
  <c r="N9" i="6"/>
  <c r="T9" i="6" s="1"/>
  <c r="H9" i="6"/>
  <c r="G9" i="6"/>
  <c r="E9" i="6"/>
  <c r="T8" i="6"/>
  <c r="O8" i="6"/>
  <c r="U8" i="6" s="1"/>
  <c r="N8" i="6"/>
  <c r="M8" i="6"/>
  <c r="S8" i="6" s="1"/>
  <c r="H8" i="6"/>
  <c r="G8" i="6"/>
  <c r="F8" i="6"/>
  <c r="S7" i="6"/>
  <c r="P7" i="6"/>
  <c r="V7" i="6" s="1"/>
  <c r="N7" i="6"/>
  <c r="M7" i="6"/>
  <c r="G7" i="6"/>
  <c r="F7" i="6"/>
  <c r="E7" i="6"/>
  <c r="V6" i="6"/>
  <c r="T6" i="6"/>
  <c r="P6" i="6"/>
  <c r="O6" i="6"/>
  <c r="U6" i="6" s="1"/>
  <c r="N6" i="6"/>
  <c r="M6" i="6"/>
  <c r="L6" i="6" s="1"/>
  <c r="R6" i="6" s="1"/>
  <c r="H6" i="6"/>
  <c r="G6" i="6"/>
  <c r="F6" i="6"/>
  <c r="E6" i="6"/>
  <c r="D6" i="6"/>
  <c r="P5" i="6"/>
  <c r="O5" i="6"/>
  <c r="N5" i="6"/>
  <c r="T5" i="6" s="1"/>
  <c r="H5" i="6"/>
  <c r="G5" i="6"/>
  <c r="E5" i="6"/>
  <c r="V4" i="6"/>
  <c r="T4" i="6"/>
  <c r="P4" i="6"/>
  <c r="O4" i="6"/>
  <c r="U4" i="6" s="1"/>
  <c r="N4" i="6"/>
  <c r="M4" i="6"/>
  <c r="S4" i="6" s="1"/>
  <c r="H4" i="6"/>
  <c r="D4" i="6" s="1"/>
  <c r="G4" i="6"/>
  <c r="F4" i="6"/>
  <c r="E4" i="6"/>
  <c r="R2" i="6"/>
  <c r="V411" i="4"/>
  <c r="U411" i="4"/>
  <c r="S411" i="4"/>
  <c r="R411" i="4"/>
  <c r="P411" i="4"/>
  <c r="O411" i="4"/>
  <c r="N411" i="4"/>
  <c r="T411" i="4" s="1"/>
  <c r="M411" i="4"/>
  <c r="L411" i="4"/>
  <c r="H411" i="4"/>
  <c r="G411" i="4"/>
  <c r="G412" i="4" s="1"/>
  <c r="F411" i="4"/>
  <c r="E411" i="4"/>
  <c r="D411" i="4"/>
  <c r="U410" i="4"/>
  <c r="T410" i="4"/>
  <c r="R410" i="4"/>
  <c r="P410" i="4"/>
  <c r="V410" i="4" s="1"/>
  <c r="O410" i="4"/>
  <c r="N410" i="4"/>
  <c r="M410" i="4"/>
  <c r="S410" i="4" s="1"/>
  <c r="L410" i="4"/>
  <c r="H410" i="4"/>
  <c r="G410" i="4"/>
  <c r="F410" i="4"/>
  <c r="E410" i="4"/>
  <c r="D410" i="4"/>
  <c r="T409" i="4"/>
  <c r="S409" i="4"/>
  <c r="P409" i="4"/>
  <c r="V409" i="4" s="1"/>
  <c r="O409" i="4"/>
  <c r="U409" i="4" s="1"/>
  <c r="N409" i="4"/>
  <c r="M409" i="4"/>
  <c r="L409" i="4"/>
  <c r="R409" i="4" s="1"/>
  <c r="H409" i="4"/>
  <c r="G409" i="4"/>
  <c r="F409" i="4"/>
  <c r="E409" i="4"/>
  <c r="D409" i="4"/>
  <c r="V408" i="4"/>
  <c r="T408" i="4"/>
  <c r="S408" i="4"/>
  <c r="R408" i="4"/>
  <c r="P408" i="4"/>
  <c r="P412" i="4" s="1"/>
  <c r="O408" i="4"/>
  <c r="N408" i="4"/>
  <c r="N412" i="4" s="1"/>
  <c r="M408" i="4"/>
  <c r="L408" i="4"/>
  <c r="H408" i="4"/>
  <c r="H412" i="4" s="1"/>
  <c r="G408" i="4"/>
  <c r="F408" i="4"/>
  <c r="E408" i="4"/>
  <c r="E412" i="4" s="1"/>
  <c r="D408" i="4"/>
  <c r="V407" i="4"/>
  <c r="U407" i="4"/>
  <c r="R407" i="4"/>
  <c r="P407" i="4"/>
  <c r="O407" i="4"/>
  <c r="N407" i="4"/>
  <c r="T407" i="4" s="1"/>
  <c r="M407" i="4"/>
  <c r="S407" i="4" s="1"/>
  <c r="L407" i="4"/>
  <c r="H407" i="4"/>
  <c r="G407" i="4"/>
  <c r="F407" i="4"/>
  <c r="E407" i="4"/>
  <c r="D407" i="4"/>
  <c r="P406" i="4"/>
  <c r="O406" i="4"/>
  <c r="E406" i="4"/>
  <c r="V405" i="4"/>
  <c r="S405" i="4"/>
  <c r="R405" i="4"/>
  <c r="P405" i="4"/>
  <c r="O405" i="4"/>
  <c r="U405" i="4" s="1"/>
  <c r="N405" i="4"/>
  <c r="T405" i="4" s="1"/>
  <c r="M405" i="4"/>
  <c r="L405" i="4"/>
  <c r="H405" i="4"/>
  <c r="H406" i="4" s="1"/>
  <c r="G405" i="4"/>
  <c r="F405" i="4"/>
  <c r="E405" i="4"/>
  <c r="D405" i="4"/>
  <c r="V404" i="4"/>
  <c r="U404" i="4"/>
  <c r="S404" i="4"/>
  <c r="R404" i="4"/>
  <c r="P404" i="4"/>
  <c r="O404" i="4"/>
  <c r="N404" i="4"/>
  <c r="M404" i="4"/>
  <c r="M406" i="4" s="1"/>
  <c r="L404" i="4"/>
  <c r="H404" i="4"/>
  <c r="G404" i="4"/>
  <c r="F404" i="4"/>
  <c r="F406" i="4" s="1"/>
  <c r="E404" i="4"/>
  <c r="D404" i="4"/>
  <c r="U403" i="4"/>
  <c r="T403" i="4"/>
  <c r="R403" i="4"/>
  <c r="P403" i="4"/>
  <c r="V403" i="4" s="1"/>
  <c r="O403" i="4"/>
  <c r="N403" i="4"/>
  <c r="M403" i="4"/>
  <c r="S403" i="4" s="1"/>
  <c r="L403" i="4"/>
  <c r="H403" i="4"/>
  <c r="G403" i="4"/>
  <c r="F403" i="4"/>
  <c r="E403" i="4"/>
  <c r="D403" i="4"/>
  <c r="O402" i="4"/>
  <c r="N402" i="4"/>
  <c r="H402" i="4"/>
  <c r="V401" i="4"/>
  <c r="U401" i="4"/>
  <c r="R401" i="4"/>
  <c r="P401" i="4"/>
  <c r="O401" i="4"/>
  <c r="N401" i="4"/>
  <c r="T401" i="4" s="1"/>
  <c r="M401" i="4"/>
  <c r="S401" i="4" s="1"/>
  <c r="L401" i="4"/>
  <c r="H401" i="4"/>
  <c r="G401" i="4"/>
  <c r="G402" i="4" s="1"/>
  <c r="F401" i="4"/>
  <c r="E401" i="4"/>
  <c r="D401" i="4"/>
  <c r="U400" i="4"/>
  <c r="T400" i="4"/>
  <c r="R400" i="4"/>
  <c r="P400" i="4"/>
  <c r="P402" i="4" s="1"/>
  <c r="O400" i="4"/>
  <c r="N400" i="4"/>
  <c r="M400" i="4"/>
  <c r="L400" i="4"/>
  <c r="H400" i="4"/>
  <c r="G400" i="4"/>
  <c r="F400" i="4"/>
  <c r="E400" i="4"/>
  <c r="E402" i="4" s="1"/>
  <c r="D400" i="4"/>
  <c r="T399" i="4"/>
  <c r="S399" i="4"/>
  <c r="P399" i="4"/>
  <c r="V399" i="4" s="1"/>
  <c r="O399" i="4"/>
  <c r="U399" i="4" s="1"/>
  <c r="N399" i="4"/>
  <c r="M399" i="4"/>
  <c r="L399" i="4"/>
  <c r="R399" i="4" s="1"/>
  <c r="H399" i="4"/>
  <c r="G399" i="4"/>
  <c r="F399" i="4"/>
  <c r="E399" i="4"/>
  <c r="D399" i="4"/>
  <c r="G398" i="4"/>
  <c r="F398" i="4"/>
  <c r="U397" i="4"/>
  <c r="T397" i="4"/>
  <c r="R397" i="4"/>
  <c r="P397" i="4"/>
  <c r="V397" i="4" s="1"/>
  <c r="O397" i="4"/>
  <c r="N397" i="4"/>
  <c r="M397" i="4"/>
  <c r="L397" i="4"/>
  <c r="H397" i="4"/>
  <c r="G397" i="4"/>
  <c r="F397" i="4"/>
  <c r="E397" i="4"/>
  <c r="D397" i="4"/>
  <c r="T396" i="4"/>
  <c r="S396" i="4"/>
  <c r="P396" i="4"/>
  <c r="O396" i="4"/>
  <c r="U396" i="4" s="1"/>
  <c r="N396" i="4"/>
  <c r="M396" i="4"/>
  <c r="L396" i="4"/>
  <c r="R396" i="4" s="1"/>
  <c r="H396" i="4"/>
  <c r="G396" i="4"/>
  <c r="F396" i="4"/>
  <c r="E396" i="4"/>
  <c r="D396" i="4"/>
  <c r="V395" i="4"/>
  <c r="T395" i="4"/>
  <c r="S395" i="4"/>
  <c r="R395" i="4"/>
  <c r="P395" i="4"/>
  <c r="O395" i="4"/>
  <c r="N395" i="4"/>
  <c r="N398" i="4" s="1"/>
  <c r="M395" i="4"/>
  <c r="L395" i="4"/>
  <c r="H395" i="4"/>
  <c r="G395" i="4"/>
  <c r="F395" i="4"/>
  <c r="E395" i="4"/>
  <c r="D395" i="4"/>
  <c r="V394" i="4"/>
  <c r="U394" i="4"/>
  <c r="S394" i="4"/>
  <c r="R394" i="4"/>
  <c r="P394" i="4"/>
  <c r="O394" i="4"/>
  <c r="N394" i="4"/>
  <c r="T394" i="4" s="1"/>
  <c r="M394" i="4"/>
  <c r="L394" i="4"/>
  <c r="H394" i="4"/>
  <c r="G394" i="4"/>
  <c r="F394" i="4"/>
  <c r="E394" i="4"/>
  <c r="D394" i="4"/>
  <c r="P393" i="4"/>
  <c r="H393" i="4"/>
  <c r="E393" i="4"/>
  <c r="D393" i="4" s="1"/>
  <c r="V392" i="4"/>
  <c r="S392" i="4"/>
  <c r="R392" i="4"/>
  <c r="P392" i="4"/>
  <c r="O392" i="4"/>
  <c r="N392" i="4"/>
  <c r="N393" i="4" s="1"/>
  <c r="M392" i="4"/>
  <c r="M393" i="4" s="1"/>
  <c r="L392" i="4"/>
  <c r="H392" i="4"/>
  <c r="G392" i="4"/>
  <c r="G393" i="4" s="1"/>
  <c r="F392" i="4"/>
  <c r="F393" i="4" s="1"/>
  <c r="E392" i="4"/>
  <c r="D392" i="4"/>
  <c r="V391" i="4"/>
  <c r="U391" i="4"/>
  <c r="R391" i="4"/>
  <c r="P391" i="4"/>
  <c r="O391" i="4"/>
  <c r="N391" i="4"/>
  <c r="T391" i="4" s="1"/>
  <c r="M391" i="4"/>
  <c r="S391" i="4" s="1"/>
  <c r="L391" i="4"/>
  <c r="H391" i="4"/>
  <c r="G391" i="4"/>
  <c r="F391" i="4"/>
  <c r="E391" i="4"/>
  <c r="D391" i="4"/>
  <c r="O390" i="4"/>
  <c r="V389" i="4"/>
  <c r="T389" i="4"/>
  <c r="S389" i="4"/>
  <c r="R389" i="4"/>
  <c r="P389" i="4"/>
  <c r="O389" i="4"/>
  <c r="U389" i="4" s="1"/>
  <c r="N389" i="4"/>
  <c r="M389" i="4"/>
  <c r="L389" i="4"/>
  <c r="H389" i="4"/>
  <c r="H390" i="4" s="1"/>
  <c r="G389" i="4"/>
  <c r="F389" i="4"/>
  <c r="E389" i="4"/>
  <c r="D389" i="4"/>
  <c r="V388" i="4"/>
  <c r="U388" i="4"/>
  <c r="S388" i="4"/>
  <c r="R388" i="4"/>
  <c r="P388" i="4"/>
  <c r="O388" i="4"/>
  <c r="N388" i="4"/>
  <c r="M388" i="4"/>
  <c r="L388" i="4"/>
  <c r="H388" i="4"/>
  <c r="G388" i="4"/>
  <c r="G390" i="4" s="1"/>
  <c r="F388" i="4"/>
  <c r="E388" i="4"/>
  <c r="D388" i="4"/>
  <c r="U387" i="4"/>
  <c r="T387" i="4"/>
  <c r="P387" i="4"/>
  <c r="P390" i="4" s="1"/>
  <c r="O387" i="4"/>
  <c r="N387" i="4"/>
  <c r="M387" i="4"/>
  <c r="L387" i="4"/>
  <c r="R387" i="4" s="1"/>
  <c r="H387" i="4"/>
  <c r="G387" i="4"/>
  <c r="F387" i="4"/>
  <c r="F390" i="4" s="1"/>
  <c r="E387" i="4"/>
  <c r="E390" i="4" s="1"/>
  <c r="D387" i="4"/>
  <c r="T386" i="4"/>
  <c r="S386" i="4"/>
  <c r="P386" i="4"/>
  <c r="V386" i="4" s="1"/>
  <c r="O386" i="4"/>
  <c r="U386" i="4" s="1"/>
  <c r="N386" i="4"/>
  <c r="M386" i="4"/>
  <c r="L386" i="4"/>
  <c r="R386" i="4" s="1"/>
  <c r="H386" i="4"/>
  <c r="G386" i="4"/>
  <c r="F386" i="4"/>
  <c r="E386" i="4"/>
  <c r="D386" i="4"/>
  <c r="N385" i="4"/>
  <c r="M385" i="4"/>
  <c r="G385" i="4"/>
  <c r="V384" i="4"/>
  <c r="U384" i="4"/>
  <c r="T384" i="4"/>
  <c r="P384" i="4"/>
  <c r="O384" i="4"/>
  <c r="N384" i="4"/>
  <c r="M384" i="4"/>
  <c r="S384" i="4" s="1"/>
  <c r="L384" i="4"/>
  <c r="R384" i="4" s="1"/>
  <c r="H384" i="4"/>
  <c r="G384" i="4"/>
  <c r="F384" i="4"/>
  <c r="F385" i="4" s="1"/>
  <c r="E384" i="4"/>
  <c r="D384" i="4"/>
  <c r="T383" i="4"/>
  <c r="S383" i="4"/>
  <c r="P383" i="4"/>
  <c r="O383" i="4"/>
  <c r="O385" i="4" s="1"/>
  <c r="N383" i="4"/>
  <c r="M383" i="4"/>
  <c r="L383" i="4"/>
  <c r="R383" i="4" s="1"/>
  <c r="H383" i="4"/>
  <c r="H385" i="4" s="1"/>
  <c r="G383" i="4"/>
  <c r="F383" i="4"/>
  <c r="E383" i="4"/>
  <c r="E385" i="4" s="1"/>
  <c r="D385" i="4" s="1"/>
  <c r="D383" i="4"/>
  <c r="V382" i="4"/>
  <c r="S382" i="4"/>
  <c r="R382" i="4"/>
  <c r="P382" i="4"/>
  <c r="O382" i="4"/>
  <c r="U382" i="4" s="1"/>
  <c r="N382" i="4"/>
  <c r="T382" i="4" s="1"/>
  <c r="M382" i="4"/>
  <c r="L382" i="4"/>
  <c r="H382" i="4"/>
  <c r="G382" i="4"/>
  <c r="F382" i="4"/>
  <c r="E382" i="4"/>
  <c r="D382" i="4"/>
  <c r="P381" i="4"/>
  <c r="M381" i="4"/>
  <c r="F381" i="4"/>
  <c r="T380" i="4"/>
  <c r="S380" i="4"/>
  <c r="P380" i="4"/>
  <c r="V380" i="4" s="1"/>
  <c r="O380" i="4"/>
  <c r="U380" i="4" s="1"/>
  <c r="N380" i="4"/>
  <c r="M380" i="4"/>
  <c r="L380" i="4"/>
  <c r="R380" i="4" s="1"/>
  <c r="H380" i="4"/>
  <c r="G380" i="4"/>
  <c r="F380" i="4"/>
  <c r="E380" i="4"/>
  <c r="E381" i="4" s="1"/>
  <c r="D380" i="4"/>
  <c r="V379" i="4"/>
  <c r="T379" i="4"/>
  <c r="S379" i="4"/>
  <c r="R379" i="4"/>
  <c r="P379" i="4"/>
  <c r="O379" i="4"/>
  <c r="N379" i="4"/>
  <c r="N381" i="4" s="1"/>
  <c r="M379" i="4"/>
  <c r="L379" i="4"/>
  <c r="H379" i="4"/>
  <c r="H381" i="4" s="1"/>
  <c r="G379" i="4"/>
  <c r="G381" i="4" s="1"/>
  <c r="F379" i="4"/>
  <c r="E379" i="4"/>
  <c r="D379" i="4"/>
  <c r="V378" i="4"/>
  <c r="U378" i="4"/>
  <c r="R378" i="4"/>
  <c r="P378" i="4"/>
  <c r="O378" i="4"/>
  <c r="N378" i="4"/>
  <c r="T378" i="4" s="1"/>
  <c r="M378" i="4"/>
  <c r="S378" i="4" s="1"/>
  <c r="L378" i="4"/>
  <c r="H378" i="4"/>
  <c r="G378" i="4"/>
  <c r="F378" i="4"/>
  <c r="E378" i="4"/>
  <c r="D378" i="4"/>
  <c r="V376" i="4"/>
  <c r="T376" i="4"/>
  <c r="S376" i="4"/>
  <c r="R376" i="4"/>
  <c r="P376" i="4"/>
  <c r="O376" i="4"/>
  <c r="U376" i="4" s="1"/>
  <c r="N376" i="4"/>
  <c r="M376" i="4"/>
  <c r="L376" i="4"/>
  <c r="H376" i="4"/>
  <c r="G376" i="4"/>
  <c r="F376" i="4"/>
  <c r="E376" i="4"/>
  <c r="D376" i="4"/>
  <c r="V375" i="4"/>
  <c r="U375" i="4"/>
  <c r="S375" i="4"/>
  <c r="R375" i="4"/>
  <c r="P375" i="4"/>
  <c r="O375" i="4"/>
  <c r="N375" i="4"/>
  <c r="T375" i="4" s="1"/>
  <c r="M375" i="4"/>
  <c r="L375" i="4"/>
  <c r="H375" i="4"/>
  <c r="G375" i="4"/>
  <c r="F375" i="4"/>
  <c r="E375" i="4"/>
  <c r="D375" i="4"/>
  <c r="U374" i="4"/>
  <c r="T374" i="4"/>
  <c r="R374" i="4"/>
  <c r="P374" i="4"/>
  <c r="V374" i="4" s="1"/>
  <c r="O374" i="4"/>
  <c r="N374" i="4"/>
  <c r="M374" i="4"/>
  <c r="S374" i="4" s="1"/>
  <c r="L374" i="4"/>
  <c r="H374" i="4"/>
  <c r="G374" i="4"/>
  <c r="F374" i="4"/>
  <c r="E374" i="4"/>
  <c r="D374" i="4"/>
  <c r="T373" i="4"/>
  <c r="S373" i="4"/>
  <c r="P373" i="4"/>
  <c r="V373" i="4" s="1"/>
  <c r="O373" i="4"/>
  <c r="U373" i="4" s="1"/>
  <c r="N373" i="4"/>
  <c r="M373" i="4"/>
  <c r="L373" i="4"/>
  <c r="R373" i="4" s="1"/>
  <c r="H373" i="4"/>
  <c r="G373" i="4"/>
  <c r="F373" i="4"/>
  <c r="E373" i="4"/>
  <c r="E377" i="4" s="1"/>
  <c r="D373" i="4"/>
  <c r="V372" i="4"/>
  <c r="T372" i="4"/>
  <c r="S372" i="4"/>
  <c r="R372" i="4"/>
  <c r="P372" i="4"/>
  <c r="O372" i="4"/>
  <c r="N372" i="4"/>
  <c r="M372" i="4"/>
  <c r="L372" i="4"/>
  <c r="H372" i="4"/>
  <c r="H377" i="4" s="1"/>
  <c r="G372" i="4"/>
  <c r="F372" i="4"/>
  <c r="E372" i="4"/>
  <c r="D372" i="4"/>
  <c r="V371" i="4"/>
  <c r="U371" i="4"/>
  <c r="R371" i="4"/>
  <c r="P371" i="4"/>
  <c r="O371" i="4"/>
  <c r="N371" i="4"/>
  <c r="M371" i="4"/>
  <c r="L371" i="4"/>
  <c r="H371" i="4"/>
  <c r="G371" i="4"/>
  <c r="G377" i="4" s="1"/>
  <c r="F371" i="4"/>
  <c r="F377" i="4" s="1"/>
  <c r="D377" i="4" s="1"/>
  <c r="E371" i="4"/>
  <c r="D371" i="4"/>
  <c r="V370" i="4"/>
  <c r="U370" i="4"/>
  <c r="T370" i="4"/>
  <c r="P370" i="4"/>
  <c r="O370" i="4"/>
  <c r="N370" i="4"/>
  <c r="M370" i="4"/>
  <c r="S370" i="4" s="1"/>
  <c r="L370" i="4"/>
  <c r="R370" i="4" s="1"/>
  <c r="H370" i="4"/>
  <c r="G370" i="4"/>
  <c r="F370" i="4"/>
  <c r="E370" i="4"/>
  <c r="D370" i="4"/>
  <c r="O369" i="4"/>
  <c r="H369" i="4"/>
  <c r="V368" i="4"/>
  <c r="U368" i="4"/>
  <c r="S368" i="4"/>
  <c r="R368" i="4"/>
  <c r="P368" i="4"/>
  <c r="O368" i="4"/>
  <c r="N368" i="4"/>
  <c r="M368" i="4"/>
  <c r="L368" i="4"/>
  <c r="H368" i="4"/>
  <c r="G368" i="4"/>
  <c r="G369" i="4" s="1"/>
  <c r="F368" i="4"/>
  <c r="E368" i="4"/>
  <c r="D368" i="4"/>
  <c r="U367" i="4"/>
  <c r="T367" i="4"/>
  <c r="R367" i="4"/>
  <c r="P367" i="4"/>
  <c r="P369" i="4" s="1"/>
  <c r="O367" i="4"/>
  <c r="N367" i="4"/>
  <c r="M367" i="4"/>
  <c r="L367" i="4"/>
  <c r="H367" i="4"/>
  <c r="G367" i="4"/>
  <c r="F367" i="4"/>
  <c r="F369" i="4" s="1"/>
  <c r="E367" i="4"/>
  <c r="E369" i="4" s="1"/>
  <c r="D367" i="4"/>
  <c r="T366" i="4"/>
  <c r="S366" i="4"/>
  <c r="P366" i="4"/>
  <c r="V366" i="4" s="1"/>
  <c r="O366" i="4"/>
  <c r="U366" i="4" s="1"/>
  <c r="N366" i="4"/>
  <c r="M366" i="4"/>
  <c r="L366" i="4"/>
  <c r="R366" i="4" s="1"/>
  <c r="H366" i="4"/>
  <c r="G366" i="4"/>
  <c r="F366" i="4"/>
  <c r="E366" i="4"/>
  <c r="D366" i="4"/>
  <c r="N365" i="4"/>
  <c r="M365" i="4"/>
  <c r="G365" i="4"/>
  <c r="U364" i="4"/>
  <c r="T364" i="4"/>
  <c r="P364" i="4"/>
  <c r="V364" i="4" s="1"/>
  <c r="O364" i="4"/>
  <c r="N364" i="4"/>
  <c r="M364" i="4"/>
  <c r="S364" i="4" s="1"/>
  <c r="L364" i="4"/>
  <c r="R364" i="4" s="1"/>
  <c r="H364" i="4"/>
  <c r="G364" i="4"/>
  <c r="F364" i="4"/>
  <c r="F365" i="4" s="1"/>
  <c r="E364" i="4"/>
  <c r="D364" i="4"/>
  <c r="S363" i="4"/>
  <c r="P363" i="4"/>
  <c r="O363" i="4"/>
  <c r="O365" i="4" s="1"/>
  <c r="N363" i="4"/>
  <c r="T363" i="4" s="1"/>
  <c r="M363" i="4"/>
  <c r="L363" i="4"/>
  <c r="R363" i="4" s="1"/>
  <c r="H363" i="4"/>
  <c r="G363" i="4"/>
  <c r="F363" i="4"/>
  <c r="E363" i="4"/>
  <c r="E365" i="4" s="1"/>
  <c r="D363" i="4"/>
  <c r="V362" i="4"/>
  <c r="S362" i="4"/>
  <c r="R362" i="4"/>
  <c r="P362" i="4"/>
  <c r="O362" i="4"/>
  <c r="U362" i="4" s="1"/>
  <c r="N362" i="4"/>
  <c r="T362" i="4" s="1"/>
  <c r="M362" i="4"/>
  <c r="L362" i="4"/>
  <c r="H362" i="4"/>
  <c r="G362" i="4"/>
  <c r="F362" i="4"/>
  <c r="E362" i="4"/>
  <c r="D362" i="4"/>
  <c r="P361" i="4"/>
  <c r="U360" i="4"/>
  <c r="S360" i="4"/>
  <c r="P360" i="4"/>
  <c r="V360" i="4" s="1"/>
  <c r="O360" i="4"/>
  <c r="O361" i="4" s="1"/>
  <c r="N360" i="4"/>
  <c r="T360" i="4" s="1"/>
  <c r="M360" i="4"/>
  <c r="L360" i="4"/>
  <c r="R360" i="4" s="1"/>
  <c r="H360" i="4"/>
  <c r="H361" i="4" s="1"/>
  <c r="D361" i="4" s="1"/>
  <c r="G360" i="4"/>
  <c r="F360" i="4"/>
  <c r="E360" i="4"/>
  <c r="E361" i="4" s="1"/>
  <c r="D360" i="4"/>
  <c r="V359" i="4"/>
  <c r="S359" i="4"/>
  <c r="R359" i="4"/>
  <c r="P359" i="4"/>
  <c r="O359" i="4"/>
  <c r="U359" i="4" s="1"/>
  <c r="N359" i="4"/>
  <c r="M359" i="4"/>
  <c r="M361" i="4" s="1"/>
  <c r="L359" i="4"/>
  <c r="H359" i="4"/>
  <c r="G359" i="4"/>
  <c r="G361" i="4" s="1"/>
  <c r="F359" i="4"/>
  <c r="F361" i="4" s="1"/>
  <c r="E359" i="4"/>
  <c r="D359" i="4"/>
  <c r="U358" i="4"/>
  <c r="S358" i="4"/>
  <c r="P358" i="4"/>
  <c r="V358" i="4" s="1"/>
  <c r="O358" i="4"/>
  <c r="N358" i="4"/>
  <c r="T358" i="4" s="1"/>
  <c r="M358" i="4"/>
  <c r="L358" i="4"/>
  <c r="R358" i="4" s="1"/>
  <c r="H358" i="4"/>
  <c r="G358" i="4"/>
  <c r="F358" i="4"/>
  <c r="E358" i="4"/>
  <c r="D358" i="4"/>
  <c r="E357" i="4"/>
  <c r="V356" i="4"/>
  <c r="S356" i="4"/>
  <c r="R356" i="4"/>
  <c r="P356" i="4"/>
  <c r="O356" i="4"/>
  <c r="U356" i="4" s="1"/>
  <c r="N356" i="4"/>
  <c r="T356" i="4" s="1"/>
  <c r="M356" i="4"/>
  <c r="L356" i="4"/>
  <c r="H356" i="4"/>
  <c r="H357" i="4" s="1"/>
  <c r="G356" i="4"/>
  <c r="F356" i="4"/>
  <c r="E356" i="4"/>
  <c r="D356" i="4"/>
  <c r="V355" i="4"/>
  <c r="U355" i="4"/>
  <c r="R355" i="4"/>
  <c r="P355" i="4"/>
  <c r="P357" i="4" s="1"/>
  <c r="O355" i="4"/>
  <c r="N355" i="4"/>
  <c r="T355" i="4" s="1"/>
  <c r="M355" i="4"/>
  <c r="M357" i="4" s="1"/>
  <c r="L355" i="4"/>
  <c r="H355" i="4"/>
  <c r="G355" i="4"/>
  <c r="F355" i="4"/>
  <c r="F357" i="4" s="1"/>
  <c r="E355" i="4"/>
  <c r="D355" i="4"/>
  <c r="U354" i="4"/>
  <c r="T354" i="4"/>
  <c r="R354" i="4"/>
  <c r="P354" i="4"/>
  <c r="V354" i="4" s="1"/>
  <c r="O354" i="4"/>
  <c r="N354" i="4"/>
  <c r="M354" i="4"/>
  <c r="S354" i="4" s="1"/>
  <c r="L354" i="4"/>
  <c r="H354" i="4"/>
  <c r="G354" i="4"/>
  <c r="F354" i="4"/>
  <c r="E354" i="4"/>
  <c r="D354" i="4"/>
  <c r="O353" i="4"/>
  <c r="V352" i="4"/>
  <c r="U352" i="4"/>
  <c r="R352" i="4"/>
  <c r="P352" i="4"/>
  <c r="O352" i="4"/>
  <c r="N352" i="4"/>
  <c r="T352" i="4" s="1"/>
  <c r="M352" i="4"/>
  <c r="S352" i="4" s="1"/>
  <c r="L352" i="4"/>
  <c r="H352" i="4"/>
  <c r="G352" i="4"/>
  <c r="F352" i="4"/>
  <c r="E352" i="4"/>
  <c r="D352" i="4"/>
  <c r="U351" i="4"/>
  <c r="T351" i="4"/>
  <c r="P351" i="4"/>
  <c r="V351" i="4" s="1"/>
  <c r="O351" i="4"/>
  <c r="N351" i="4"/>
  <c r="M351" i="4"/>
  <c r="S351" i="4" s="1"/>
  <c r="L351" i="4"/>
  <c r="R351" i="4" s="1"/>
  <c r="H351" i="4"/>
  <c r="G351" i="4"/>
  <c r="F351" i="4"/>
  <c r="E351" i="4"/>
  <c r="D351" i="4"/>
  <c r="T350" i="4"/>
  <c r="S350" i="4"/>
  <c r="P350" i="4"/>
  <c r="V350" i="4" s="1"/>
  <c r="O350" i="4"/>
  <c r="U350" i="4" s="1"/>
  <c r="N350" i="4"/>
  <c r="M350" i="4"/>
  <c r="L350" i="4"/>
  <c r="R350" i="4" s="1"/>
  <c r="H350" i="4"/>
  <c r="G350" i="4"/>
  <c r="F350" i="4"/>
  <c r="E350" i="4"/>
  <c r="D350" i="4"/>
  <c r="V349" i="4"/>
  <c r="S349" i="4"/>
  <c r="R349" i="4"/>
  <c r="P349" i="4"/>
  <c r="O349" i="4"/>
  <c r="U349" i="4" s="1"/>
  <c r="N349" i="4"/>
  <c r="M349" i="4"/>
  <c r="L349" i="4"/>
  <c r="H349" i="4"/>
  <c r="H353" i="4" s="1"/>
  <c r="G349" i="4"/>
  <c r="G353" i="4" s="1"/>
  <c r="F349" i="4"/>
  <c r="E349" i="4"/>
  <c r="D349" i="4"/>
  <c r="V348" i="4"/>
  <c r="U348" i="4"/>
  <c r="R348" i="4"/>
  <c r="P348" i="4"/>
  <c r="O348" i="4"/>
  <c r="N348" i="4"/>
  <c r="T348" i="4" s="1"/>
  <c r="M348" i="4"/>
  <c r="S348" i="4" s="1"/>
  <c r="L348" i="4"/>
  <c r="H348" i="4"/>
  <c r="G348" i="4"/>
  <c r="F348" i="4"/>
  <c r="E348" i="4"/>
  <c r="D348" i="4"/>
  <c r="P347" i="4"/>
  <c r="O347" i="4"/>
  <c r="E347" i="4"/>
  <c r="V346" i="4"/>
  <c r="T346" i="4"/>
  <c r="S346" i="4"/>
  <c r="R346" i="4"/>
  <c r="P346" i="4"/>
  <c r="O346" i="4"/>
  <c r="U346" i="4" s="1"/>
  <c r="N346" i="4"/>
  <c r="M346" i="4"/>
  <c r="L346" i="4"/>
  <c r="H346" i="4"/>
  <c r="H347" i="4" s="1"/>
  <c r="G346" i="4"/>
  <c r="F346" i="4"/>
  <c r="E346" i="4"/>
  <c r="D346" i="4"/>
  <c r="V345" i="4"/>
  <c r="U345" i="4"/>
  <c r="S345" i="4"/>
  <c r="R345" i="4"/>
  <c r="P345" i="4"/>
  <c r="O345" i="4"/>
  <c r="N345" i="4"/>
  <c r="M345" i="4"/>
  <c r="M347" i="4" s="1"/>
  <c r="L345" i="4"/>
  <c r="H345" i="4"/>
  <c r="G345" i="4"/>
  <c r="G347" i="4" s="1"/>
  <c r="D347" i="4" s="1"/>
  <c r="F345" i="4"/>
  <c r="F347" i="4" s="1"/>
  <c r="E345" i="4"/>
  <c r="D345" i="4"/>
  <c r="V344" i="4"/>
  <c r="U344" i="4"/>
  <c r="T344" i="4"/>
  <c r="P344" i="4"/>
  <c r="O344" i="4"/>
  <c r="N344" i="4"/>
  <c r="M344" i="4"/>
  <c r="S344" i="4" s="1"/>
  <c r="L344" i="4"/>
  <c r="R344" i="4" s="1"/>
  <c r="H344" i="4"/>
  <c r="G344" i="4"/>
  <c r="F344" i="4"/>
  <c r="E344" i="4"/>
  <c r="D344" i="4"/>
  <c r="V342" i="4"/>
  <c r="S342" i="4"/>
  <c r="R342" i="4"/>
  <c r="P342" i="4"/>
  <c r="O342" i="4"/>
  <c r="N342" i="4"/>
  <c r="T342" i="4" s="1"/>
  <c r="M342" i="4"/>
  <c r="L342" i="4"/>
  <c r="H342" i="4"/>
  <c r="G342" i="4"/>
  <c r="U342" i="4" s="1"/>
  <c r="F342" i="4"/>
  <c r="E342" i="4"/>
  <c r="D342" i="4"/>
  <c r="U341" i="4"/>
  <c r="T341" i="4"/>
  <c r="P341" i="4"/>
  <c r="V341" i="4" s="1"/>
  <c r="O341" i="4"/>
  <c r="N341" i="4"/>
  <c r="M341" i="4"/>
  <c r="S341" i="4" s="1"/>
  <c r="L341" i="4"/>
  <c r="R341" i="4" s="1"/>
  <c r="H341" i="4"/>
  <c r="G341" i="4"/>
  <c r="F341" i="4"/>
  <c r="E341" i="4"/>
  <c r="D341" i="4"/>
  <c r="T340" i="4"/>
  <c r="S340" i="4"/>
  <c r="P340" i="4"/>
  <c r="V340" i="4" s="1"/>
  <c r="O340" i="4"/>
  <c r="U340" i="4" s="1"/>
  <c r="N340" i="4"/>
  <c r="M340" i="4"/>
  <c r="L340" i="4"/>
  <c r="R340" i="4" s="1"/>
  <c r="H340" i="4"/>
  <c r="G340" i="4"/>
  <c r="F340" i="4"/>
  <c r="E340" i="4"/>
  <c r="D340" i="4"/>
  <c r="V339" i="4"/>
  <c r="T339" i="4"/>
  <c r="S339" i="4"/>
  <c r="R339" i="4"/>
  <c r="P339" i="4"/>
  <c r="O339" i="4"/>
  <c r="N339" i="4"/>
  <c r="M339" i="4"/>
  <c r="L339" i="4"/>
  <c r="H339" i="4"/>
  <c r="H343" i="4" s="1"/>
  <c r="G339" i="4"/>
  <c r="F339" i="4"/>
  <c r="E339" i="4"/>
  <c r="D339" i="4"/>
  <c r="V338" i="4"/>
  <c r="U338" i="4"/>
  <c r="R338" i="4"/>
  <c r="P338" i="4"/>
  <c r="O338" i="4"/>
  <c r="N338" i="4"/>
  <c r="T338" i="4" s="1"/>
  <c r="M338" i="4"/>
  <c r="L338" i="4"/>
  <c r="H338" i="4"/>
  <c r="G338" i="4"/>
  <c r="G343" i="4" s="1"/>
  <c r="F338" i="4"/>
  <c r="F343" i="4" s="1"/>
  <c r="E338" i="4"/>
  <c r="D338" i="4"/>
  <c r="U337" i="4"/>
  <c r="T337" i="4"/>
  <c r="P337" i="4"/>
  <c r="V337" i="4" s="1"/>
  <c r="O337" i="4"/>
  <c r="N337" i="4"/>
  <c r="M337" i="4"/>
  <c r="S337" i="4" s="1"/>
  <c r="L337" i="4"/>
  <c r="R337" i="4" s="1"/>
  <c r="H337" i="4"/>
  <c r="G337" i="4"/>
  <c r="F337" i="4"/>
  <c r="E337" i="4"/>
  <c r="D337" i="4"/>
  <c r="O336" i="4"/>
  <c r="H336" i="4"/>
  <c r="V335" i="4"/>
  <c r="U335" i="4"/>
  <c r="S335" i="4"/>
  <c r="R335" i="4"/>
  <c r="P335" i="4"/>
  <c r="O335" i="4"/>
  <c r="N335" i="4"/>
  <c r="M335" i="4"/>
  <c r="L335" i="4"/>
  <c r="H335" i="4"/>
  <c r="G335" i="4"/>
  <c r="G336" i="4" s="1"/>
  <c r="F335" i="4"/>
  <c r="E335" i="4"/>
  <c r="D335" i="4"/>
  <c r="V334" i="4"/>
  <c r="U334" i="4"/>
  <c r="T334" i="4"/>
  <c r="P334" i="4"/>
  <c r="P336" i="4" s="1"/>
  <c r="O334" i="4"/>
  <c r="N334" i="4"/>
  <c r="M334" i="4"/>
  <c r="L334" i="4"/>
  <c r="R334" i="4" s="1"/>
  <c r="H334" i="4"/>
  <c r="G334" i="4"/>
  <c r="F334" i="4"/>
  <c r="F336" i="4" s="1"/>
  <c r="E334" i="4"/>
  <c r="E336" i="4" s="1"/>
  <c r="D334" i="4"/>
  <c r="T333" i="4"/>
  <c r="S333" i="4"/>
  <c r="P333" i="4"/>
  <c r="V333" i="4" s="1"/>
  <c r="O333" i="4"/>
  <c r="U333" i="4" s="1"/>
  <c r="N333" i="4"/>
  <c r="M333" i="4"/>
  <c r="L333" i="4"/>
  <c r="R333" i="4" s="1"/>
  <c r="H333" i="4"/>
  <c r="G333" i="4"/>
  <c r="F333" i="4"/>
  <c r="E333" i="4"/>
  <c r="D333" i="4"/>
  <c r="M332" i="4"/>
  <c r="U331" i="4"/>
  <c r="T331" i="4"/>
  <c r="P331" i="4"/>
  <c r="V331" i="4" s="1"/>
  <c r="O331" i="4"/>
  <c r="N331" i="4"/>
  <c r="M331" i="4"/>
  <c r="S331" i="4" s="1"/>
  <c r="L331" i="4"/>
  <c r="R331" i="4" s="1"/>
  <c r="H331" i="4"/>
  <c r="G331" i="4"/>
  <c r="F331" i="4"/>
  <c r="F332" i="4" s="1"/>
  <c r="E331" i="4"/>
  <c r="D331" i="4"/>
  <c r="T330" i="4"/>
  <c r="S330" i="4"/>
  <c r="P330" i="4"/>
  <c r="O330" i="4"/>
  <c r="U330" i="4" s="1"/>
  <c r="N330" i="4"/>
  <c r="M330" i="4"/>
  <c r="L330" i="4"/>
  <c r="R330" i="4" s="1"/>
  <c r="H330" i="4"/>
  <c r="G330" i="4"/>
  <c r="F330" i="4"/>
  <c r="E330" i="4"/>
  <c r="E332" i="4" s="1"/>
  <c r="D332" i="4" s="1"/>
  <c r="D330" i="4"/>
  <c r="V329" i="4"/>
  <c r="S329" i="4"/>
  <c r="R329" i="4"/>
  <c r="P329" i="4"/>
  <c r="O329" i="4"/>
  <c r="N329" i="4"/>
  <c r="M329" i="4"/>
  <c r="L329" i="4"/>
  <c r="H329" i="4"/>
  <c r="H332" i="4" s="1"/>
  <c r="G329" i="4"/>
  <c r="G332" i="4" s="1"/>
  <c r="F329" i="4"/>
  <c r="E329" i="4"/>
  <c r="D329" i="4"/>
  <c r="V328" i="4"/>
  <c r="U328" i="4"/>
  <c r="R328" i="4"/>
  <c r="P328" i="4"/>
  <c r="O328" i="4"/>
  <c r="N328" i="4"/>
  <c r="T328" i="4" s="1"/>
  <c r="M328" i="4"/>
  <c r="S328" i="4" s="1"/>
  <c r="L328" i="4"/>
  <c r="H328" i="4"/>
  <c r="G328" i="4"/>
  <c r="F328" i="4"/>
  <c r="E328" i="4"/>
  <c r="D328" i="4"/>
  <c r="O327" i="4"/>
  <c r="V326" i="4"/>
  <c r="T326" i="4"/>
  <c r="S326" i="4"/>
  <c r="R326" i="4"/>
  <c r="P326" i="4"/>
  <c r="O326" i="4"/>
  <c r="U326" i="4" s="1"/>
  <c r="N326" i="4"/>
  <c r="M326" i="4"/>
  <c r="L326" i="4"/>
  <c r="H326" i="4"/>
  <c r="H327" i="4" s="1"/>
  <c r="G326" i="4"/>
  <c r="F326" i="4"/>
  <c r="E326" i="4"/>
  <c r="D326" i="4"/>
  <c r="U325" i="4"/>
  <c r="S325" i="4"/>
  <c r="R325" i="4"/>
  <c r="P325" i="4"/>
  <c r="P327" i="4" s="1"/>
  <c r="O325" i="4"/>
  <c r="N325" i="4"/>
  <c r="M325" i="4"/>
  <c r="M327" i="4" s="1"/>
  <c r="L325" i="4"/>
  <c r="H325" i="4"/>
  <c r="G325" i="4"/>
  <c r="G327" i="4" s="1"/>
  <c r="F325" i="4"/>
  <c r="E325" i="4"/>
  <c r="E327" i="4" s="1"/>
  <c r="D325" i="4"/>
  <c r="V324" i="4"/>
  <c r="T324" i="4"/>
  <c r="P324" i="4"/>
  <c r="O324" i="4"/>
  <c r="U324" i="4" s="1"/>
  <c r="N324" i="4"/>
  <c r="M324" i="4"/>
  <c r="S324" i="4" s="1"/>
  <c r="L324" i="4"/>
  <c r="R324" i="4" s="1"/>
  <c r="H324" i="4"/>
  <c r="G324" i="4"/>
  <c r="F324" i="4"/>
  <c r="E324" i="4"/>
  <c r="D324" i="4"/>
  <c r="M323" i="4"/>
  <c r="V322" i="4"/>
  <c r="S322" i="4"/>
  <c r="R322" i="4"/>
  <c r="P322" i="4"/>
  <c r="O322" i="4"/>
  <c r="U322" i="4" s="1"/>
  <c r="N322" i="4"/>
  <c r="T322" i="4" s="1"/>
  <c r="M322" i="4"/>
  <c r="L322" i="4"/>
  <c r="H322" i="4"/>
  <c r="H323" i="4" s="1"/>
  <c r="G322" i="4"/>
  <c r="F322" i="4"/>
  <c r="E322" i="4"/>
  <c r="D322" i="4"/>
  <c r="V321" i="4"/>
  <c r="U321" i="4"/>
  <c r="R321" i="4"/>
  <c r="P321" i="4"/>
  <c r="P323" i="4" s="1"/>
  <c r="O321" i="4"/>
  <c r="O323" i="4" s="1"/>
  <c r="N321" i="4"/>
  <c r="T321" i="4" s="1"/>
  <c r="M321" i="4"/>
  <c r="S321" i="4" s="1"/>
  <c r="L321" i="4"/>
  <c r="H321" i="4"/>
  <c r="G321" i="4"/>
  <c r="F321" i="4"/>
  <c r="F323" i="4" s="1"/>
  <c r="E321" i="4"/>
  <c r="E323" i="4" s="1"/>
  <c r="D321" i="4"/>
  <c r="U320" i="4"/>
  <c r="T320" i="4"/>
  <c r="P320" i="4"/>
  <c r="V320" i="4" s="1"/>
  <c r="O320" i="4"/>
  <c r="N320" i="4"/>
  <c r="M320" i="4"/>
  <c r="S320" i="4" s="1"/>
  <c r="L320" i="4"/>
  <c r="R320" i="4" s="1"/>
  <c r="H320" i="4"/>
  <c r="G320" i="4"/>
  <c r="F320" i="4"/>
  <c r="E320" i="4"/>
  <c r="D320" i="4"/>
  <c r="V318" i="4"/>
  <c r="U318" i="4"/>
  <c r="R318" i="4"/>
  <c r="P318" i="4"/>
  <c r="O318" i="4"/>
  <c r="N318" i="4"/>
  <c r="T318" i="4" s="1"/>
  <c r="M318" i="4"/>
  <c r="S318" i="4" s="1"/>
  <c r="L318" i="4"/>
  <c r="H318" i="4"/>
  <c r="G318" i="4"/>
  <c r="F318" i="4"/>
  <c r="E318" i="4"/>
  <c r="D318" i="4"/>
  <c r="U317" i="4"/>
  <c r="T317" i="4"/>
  <c r="P317" i="4"/>
  <c r="V317" i="4" s="1"/>
  <c r="O317" i="4"/>
  <c r="N317" i="4"/>
  <c r="M317" i="4"/>
  <c r="S317" i="4" s="1"/>
  <c r="L317" i="4"/>
  <c r="R317" i="4" s="1"/>
  <c r="H317" i="4"/>
  <c r="G317" i="4"/>
  <c r="F317" i="4"/>
  <c r="E317" i="4"/>
  <c r="D317" i="4"/>
  <c r="T316" i="4"/>
  <c r="S316" i="4"/>
  <c r="P316" i="4"/>
  <c r="V316" i="4" s="1"/>
  <c r="O316" i="4"/>
  <c r="U316" i="4" s="1"/>
  <c r="N316" i="4"/>
  <c r="M316" i="4"/>
  <c r="L316" i="4"/>
  <c r="R316" i="4" s="1"/>
  <c r="H316" i="4"/>
  <c r="G316" i="4"/>
  <c r="F316" i="4"/>
  <c r="E316" i="4"/>
  <c r="D316" i="4"/>
  <c r="V315" i="4"/>
  <c r="S315" i="4"/>
  <c r="R315" i="4"/>
  <c r="P315" i="4"/>
  <c r="O315" i="4"/>
  <c r="U315" i="4" s="1"/>
  <c r="N315" i="4"/>
  <c r="T315" i="4" s="1"/>
  <c r="M315" i="4"/>
  <c r="L315" i="4"/>
  <c r="H315" i="4"/>
  <c r="H319" i="4" s="1"/>
  <c r="G315" i="4"/>
  <c r="G319" i="4" s="1"/>
  <c r="F315" i="4"/>
  <c r="E315" i="4"/>
  <c r="D315" i="4"/>
  <c r="V314" i="4"/>
  <c r="U314" i="4"/>
  <c r="R314" i="4"/>
  <c r="P314" i="4"/>
  <c r="O314" i="4"/>
  <c r="N314" i="4"/>
  <c r="T314" i="4" s="1"/>
  <c r="M314" i="4"/>
  <c r="S314" i="4" s="1"/>
  <c r="L314" i="4"/>
  <c r="H314" i="4"/>
  <c r="G314" i="4"/>
  <c r="F314" i="4"/>
  <c r="E314" i="4"/>
  <c r="D314" i="4"/>
  <c r="U313" i="4"/>
  <c r="T313" i="4"/>
  <c r="P313" i="4"/>
  <c r="O313" i="4"/>
  <c r="N313" i="4"/>
  <c r="M313" i="4"/>
  <c r="L313" i="4"/>
  <c r="R313" i="4" s="1"/>
  <c r="H313" i="4"/>
  <c r="G313" i="4"/>
  <c r="F313" i="4"/>
  <c r="E313" i="4"/>
  <c r="E319" i="4" s="1"/>
  <c r="D313" i="4"/>
  <c r="T312" i="4"/>
  <c r="S312" i="4"/>
  <c r="P312" i="4"/>
  <c r="V312" i="4" s="1"/>
  <c r="O312" i="4"/>
  <c r="U312" i="4" s="1"/>
  <c r="N312" i="4"/>
  <c r="M312" i="4"/>
  <c r="L312" i="4"/>
  <c r="R312" i="4" s="1"/>
  <c r="H312" i="4"/>
  <c r="G312" i="4"/>
  <c r="F312" i="4"/>
  <c r="E312" i="4"/>
  <c r="D312" i="4"/>
  <c r="U310" i="4"/>
  <c r="T310" i="4"/>
  <c r="P310" i="4"/>
  <c r="V310" i="4" s="1"/>
  <c r="O310" i="4"/>
  <c r="N310" i="4"/>
  <c r="M310" i="4"/>
  <c r="S310" i="4" s="1"/>
  <c r="L310" i="4"/>
  <c r="R310" i="4" s="1"/>
  <c r="H310" i="4"/>
  <c r="G310" i="4"/>
  <c r="F310" i="4"/>
  <c r="E310" i="4"/>
  <c r="D310" i="4"/>
  <c r="T309" i="4"/>
  <c r="S309" i="4"/>
  <c r="P309" i="4"/>
  <c r="V309" i="4" s="1"/>
  <c r="O309" i="4"/>
  <c r="U309" i="4" s="1"/>
  <c r="N309" i="4"/>
  <c r="M309" i="4"/>
  <c r="L309" i="4"/>
  <c r="R309" i="4" s="1"/>
  <c r="H309" i="4"/>
  <c r="G309" i="4"/>
  <c r="F309" i="4"/>
  <c r="E309" i="4"/>
  <c r="D309" i="4"/>
  <c r="V308" i="4"/>
  <c r="S308" i="4"/>
  <c r="R308" i="4"/>
  <c r="P308" i="4"/>
  <c r="O308" i="4"/>
  <c r="U308" i="4" s="1"/>
  <c r="N308" i="4"/>
  <c r="T308" i="4" s="1"/>
  <c r="M308" i="4"/>
  <c r="L308" i="4"/>
  <c r="H308" i="4"/>
  <c r="G308" i="4"/>
  <c r="F308" i="4"/>
  <c r="E308" i="4"/>
  <c r="D308" i="4"/>
  <c r="V307" i="4"/>
  <c r="U307" i="4"/>
  <c r="R307" i="4"/>
  <c r="P307" i="4"/>
  <c r="O307" i="4"/>
  <c r="N307" i="4"/>
  <c r="M307" i="4"/>
  <c r="S307" i="4" s="1"/>
  <c r="L307" i="4"/>
  <c r="H307" i="4"/>
  <c r="G307" i="4"/>
  <c r="F307" i="4"/>
  <c r="E307" i="4"/>
  <c r="D307" i="4"/>
  <c r="U306" i="4"/>
  <c r="T306" i="4"/>
  <c r="P306" i="4"/>
  <c r="V306" i="4" s="1"/>
  <c r="O306" i="4"/>
  <c r="N306" i="4"/>
  <c r="M306" i="4"/>
  <c r="S306" i="4" s="1"/>
  <c r="L306" i="4"/>
  <c r="R306" i="4" s="1"/>
  <c r="H306" i="4"/>
  <c r="G306" i="4"/>
  <c r="F306" i="4"/>
  <c r="F311" i="4" s="1"/>
  <c r="E306" i="4"/>
  <c r="D306" i="4"/>
  <c r="T305" i="4"/>
  <c r="S305" i="4"/>
  <c r="P305" i="4"/>
  <c r="O305" i="4"/>
  <c r="O311" i="4" s="1"/>
  <c r="N305" i="4"/>
  <c r="M305" i="4"/>
  <c r="L305" i="4"/>
  <c r="R305" i="4" s="1"/>
  <c r="H305" i="4"/>
  <c r="G305" i="4"/>
  <c r="F305" i="4"/>
  <c r="E305" i="4"/>
  <c r="E311" i="4" s="1"/>
  <c r="D305" i="4"/>
  <c r="V304" i="4"/>
  <c r="S304" i="4"/>
  <c r="R304" i="4"/>
  <c r="P304" i="4"/>
  <c r="O304" i="4"/>
  <c r="U304" i="4" s="1"/>
  <c r="N304" i="4"/>
  <c r="T304" i="4" s="1"/>
  <c r="M304" i="4"/>
  <c r="L304" i="4"/>
  <c r="H304" i="4"/>
  <c r="G304" i="4"/>
  <c r="F304" i="4"/>
  <c r="E304" i="4"/>
  <c r="D304" i="4"/>
  <c r="P303" i="4"/>
  <c r="T302" i="4"/>
  <c r="S302" i="4"/>
  <c r="P302" i="4"/>
  <c r="V302" i="4" s="1"/>
  <c r="O302" i="4"/>
  <c r="U302" i="4" s="1"/>
  <c r="N302" i="4"/>
  <c r="M302" i="4"/>
  <c r="L302" i="4"/>
  <c r="R302" i="4" s="1"/>
  <c r="H302" i="4"/>
  <c r="G302" i="4"/>
  <c r="F302" i="4"/>
  <c r="E302" i="4"/>
  <c r="E303" i="4" s="1"/>
  <c r="D302" i="4"/>
  <c r="V301" i="4"/>
  <c r="S301" i="4"/>
  <c r="R301" i="4"/>
  <c r="P301" i="4"/>
  <c r="O301" i="4"/>
  <c r="U301" i="4" s="1"/>
  <c r="N301" i="4"/>
  <c r="T301" i="4" s="1"/>
  <c r="M301" i="4"/>
  <c r="L301" i="4"/>
  <c r="H301" i="4"/>
  <c r="G301" i="4"/>
  <c r="F301" i="4"/>
  <c r="E301" i="4"/>
  <c r="D301" i="4"/>
  <c r="V300" i="4"/>
  <c r="U300" i="4"/>
  <c r="R300" i="4"/>
  <c r="P300" i="4"/>
  <c r="O300" i="4"/>
  <c r="N300" i="4"/>
  <c r="T300" i="4" s="1"/>
  <c r="M300" i="4"/>
  <c r="S300" i="4" s="1"/>
  <c r="L300" i="4"/>
  <c r="H300" i="4"/>
  <c r="G300" i="4"/>
  <c r="F300" i="4"/>
  <c r="E300" i="4"/>
  <c r="D300" i="4"/>
  <c r="U299" i="4"/>
  <c r="T299" i="4"/>
  <c r="R299" i="4"/>
  <c r="P299" i="4"/>
  <c r="V299" i="4" s="1"/>
  <c r="O299" i="4"/>
  <c r="N299" i="4"/>
  <c r="N303" i="4" s="1"/>
  <c r="M299" i="4"/>
  <c r="S299" i="4" s="1"/>
  <c r="L299" i="4"/>
  <c r="H299" i="4"/>
  <c r="G299" i="4"/>
  <c r="G303" i="4" s="1"/>
  <c r="F299" i="4"/>
  <c r="F303" i="4" s="1"/>
  <c r="E299" i="4"/>
  <c r="D299" i="4"/>
  <c r="T298" i="4"/>
  <c r="S298" i="4"/>
  <c r="P298" i="4"/>
  <c r="V298" i="4" s="1"/>
  <c r="O298" i="4"/>
  <c r="U298" i="4" s="1"/>
  <c r="N298" i="4"/>
  <c r="M298" i="4"/>
  <c r="L298" i="4"/>
  <c r="R298" i="4" s="1"/>
  <c r="H298" i="4"/>
  <c r="G298" i="4"/>
  <c r="F298" i="4"/>
  <c r="E298" i="4"/>
  <c r="D298" i="4"/>
  <c r="U296" i="4"/>
  <c r="T296" i="4"/>
  <c r="R296" i="4"/>
  <c r="P296" i="4"/>
  <c r="V296" i="4" s="1"/>
  <c r="O296" i="4"/>
  <c r="N296" i="4"/>
  <c r="M296" i="4"/>
  <c r="S296" i="4" s="1"/>
  <c r="L296" i="4"/>
  <c r="H296" i="4"/>
  <c r="G296" i="4"/>
  <c r="F296" i="4"/>
  <c r="F297" i="4" s="1"/>
  <c r="E296" i="4"/>
  <c r="D296" i="4"/>
  <c r="T295" i="4"/>
  <c r="S295" i="4"/>
  <c r="P295" i="4"/>
  <c r="V295" i="4" s="1"/>
  <c r="O295" i="4"/>
  <c r="U295" i="4" s="1"/>
  <c r="N295" i="4"/>
  <c r="M295" i="4"/>
  <c r="L295" i="4"/>
  <c r="R295" i="4" s="1"/>
  <c r="H295" i="4"/>
  <c r="G295" i="4"/>
  <c r="F295" i="4"/>
  <c r="E295" i="4"/>
  <c r="D295" i="4"/>
  <c r="V294" i="4"/>
  <c r="T294" i="4"/>
  <c r="S294" i="4"/>
  <c r="R294" i="4"/>
  <c r="P294" i="4"/>
  <c r="O294" i="4"/>
  <c r="U294" i="4" s="1"/>
  <c r="N294" i="4"/>
  <c r="M294" i="4"/>
  <c r="L294" i="4"/>
  <c r="H294" i="4"/>
  <c r="G294" i="4"/>
  <c r="F294" i="4"/>
  <c r="E294" i="4"/>
  <c r="D294" i="4"/>
  <c r="V293" i="4"/>
  <c r="U293" i="4"/>
  <c r="S293" i="4"/>
  <c r="R293" i="4"/>
  <c r="P293" i="4"/>
  <c r="O293" i="4"/>
  <c r="N293" i="4"/>
  <c r="M293" i="4"/>
  <c r="L293" i="4"/>
  <c r="H293" i="4"/>
  <c r="G293" i="4"/>
  <c r="G297" i="4" s="1"/>
  <c r="F293" i="4"/>
  <c r="E293" i="4"/>
  <c r="D293" i="4"/>
  <c r="V292" i="4"/>
  <c r="U292" i="4"/>
  <c r="T292" i="4"/>
  <c r="P292" i="4"/>
  <c r="O292" i="4"/>
  <c r="N292" i="4"/>
  <c r="M292" i="4"/>
  <c r="S292" i="4" s="1"/>
  <c r="L292" i="4"/>
  <c r="R292" i="4" s="1"/>
  <c r="H292" i="4"/>
  <c r="G292" i="4"/>
  <c r="F292" i="4"/>
  <c r="E292" i="4"/>
  <c r="D292" i="4"/>
  <c r="T291" i="4"/>
  <c r="S291" i="4"/>
  <c r="P291" i="4"/>
  <c r="O291" i="4"/>
  <c r="N291" i="4"/>
  <c r="M291" i="4"/>
  <c r="L291" i="4"/>
  <c r="R291" i="4" s="1"/>
  <c r="H291" i="4"/>
  <c r="G291" i="4"/>
  <c r="F291" i="4"/>
  <c r="E291" i="4"/>
  <c r="D291" i="4"/>
  <c r="V290" i="4"/>
  <c r="T290" i="4"/>
  <c r="S290" i="4"/>
  <c r="R290" i="4"/>
  <c r="P290" i="4"/>
  <c r="O290" i="4"/>
  <c r="U290" i="4" s="1"/>
  <c r="N290" i="4"/>
  <c r="M290" i="4"/>
  <c r="L290" i="4"/>
  <c r="H290" i="4"/>
  <c r="G290" i="4"/>
  <c r="F290" i="4"/>
  <c r="E290" i="4"/>
  <c r="D290" i="4"/>
  <c r="T288" i="4"/>
  <c r="S288" i="4"/>
  <c r="P288" i="4"/>
  <c r="V288" i="4" s="1"/>
  <c r="O288" i="4"/>
  <c r="U288" i="4" s="1"/>
  <c r="N288" i="4"/>
  <c r="M288" i="4"/>
  <c r="L288" i="4"/>
  <c r="R288" i="4" s="1"/>
  <c r="H288" i="4"/>
  <c r="G288" i="4"/>
  <c r="F288" i="4"/>
  <c r="E288" i="4"/>
  <c r="D288" i="4"/>
  <c r="V287" i="4"/>
  <c r="T287" i="4"/>
  <c r="S287" i="4"/>
  <c r="R287" i="4"/>
  <c r="P287" i="4"/>
  <c r="O287" i="4"/>
  <c r="U287" i="4" s="1"/>
  <c r="N287" i="4"/>
  <c r="M287" i="4"/>
  <c r="L287" i="4"/>
  <c r="H287" i="4"/>
  <c r="G287" i="4"/>
  <c r="F287" i="4"/>
  <c r="E287" i="4"/>
  <c r="D287" i="4"/>
  <c r="V286" i="4"/>
  <c r="U286" i="4"/>
  <c r="R286" i="4"/>
  <c r="P286" i="4"/>
  <c r="O286" i="4"/>
  <c r="N286" i="4"/>
  <c r="T286" i="4" s="1"/>
  <c r="M286" i="4"/>
  <c r="S286" i="4" s="1"/>
  <c r="L286" i="4"/>
  <c r="H286" i="4"/>
  <c r="G286" i="4"/>
  <c r="F286" i="4"/>
  <c r="F289" i="4" s="1"/>
  <c r="E286" i="4"/>
  <c r="D286" i="4"/>
  <c r="U285" i="4"/>
  <c r="T285" i="4"/>
  <c r="R285" i="4"/>
  <c r="P285" i="4"/>
  <c r="V285" i="4" s="1"/>
  <c r="O285" i="4"/>
  <c r="N285" i="4"/>
  <c r="M285" i="4"/>
  <c r="S285" i="4" s="1"/>
  <c r="L285" i="4"/>
  <c r="H285" i="4"/>
  <c r="G285" i="4"/>
  <c r="F285" i="4"/>
  <c r="E285" i="4"/>
  <c r="D285" i="4"/>
  <c r="T284" i="4"/>
  <c r="S284" i="4"/>
  <c r="P284" i="4"/>
  <c r="O284" i="4"/>
  <c r="U284" i="4" s="1"/>
  <c r="N284" i="4"/>
  <c r="M284" i="4"/>
  <c r="L284" i="4"/>
  <c r="R284" i="4" s="1"/>
  <c r="H284" i="4"/>
  <c r="G284" i="4"/>
  <c r="F284" i="4"/>
  <c r="E284" i="4"/>
  <c r="E289" i="4" s="1"/>
  <c r="D284" i="4"/>
  <c r="V283" i="4"/>
  <c r="S283" i="4"/>
  <c r="R283" i="4"/>
  <c r="P283" i="4"/>
  <c r="O283" i="4"/>
  <c r="N283" i="4"/>
  <c r="M283" i="4"/>
  <c r="L283" i="4"/>
  <c r="H283" i="4"/>
  <c r="G283" i="4"/>
  <c r="G289" i="4" s="1"/>
  <c r="F283" i="4"/>
  <c r="E283" i="4"/>
  <c r="D283" i="4"/>
  <c r="V282" i="4"/>
  <c r="U282" i="4"/>
  <c r="S282" i="4"/>
  <c r="R282" i="4"/>
  <c r="P282" i="4"/>
  <c r="O282" i="4"/>
  <c r="N282" i="4"/>
  <c r="T282" i="4" s="1"/>
  <c r="M282" i="4"/>
  <c r="L282" i="4"/>
  <c r="H282" i="4"/>
  <c r="G282" i="4"/>
  <c r="F282" i="4"/>
  <c r="E282" i="4"/>
  <c r="D282" i="4"/>
  <c r="V280" i="4"/>
  <c r="T280" i="4"/>
  <c r="S280" i="4"/>
  <c r="R280" i="4"/>
  <c r="P280" i="4"/>
  <c r="O280" i="4"/>
  <c r="U280" i="4" s="1"/>
  <c r="N280" i="4"/>
  <c r="M280" i="4"/>
  <c r="L280" i="4"/>
  <c r="H280" i="4"/>
  <c r="G280" i="4"/>
  <c r="F280" i="4"/>
  <c r="E280" i="4"/>
  <c r="D280" i="4"/>
  <c r="V279" i="4"/>
  <c r="U279" i="4"/>
  <c r="S279" i="4"/>
  <c r="R279" i="4"/>
  <c r="P279" i="4"/>
  <c r="O279" i="4"/>
  <c r="N279" i="4"/>
  <c r="T279" i="4" s="1"/>
  <c r="M279" i="4"/>
  <c r="L279" i="4"/>
  <c r="H279" i="4"/>
  <c r="G279" i="4"/>
  <c r="F279" i="4"/>
  <c r="E279" i="4"/>
  <c r="D279" i="4"/>
  <c r="V278" i="4"/>
  <c r="U278" i="4"/>
  <c r="T278" i="4"/>
  <c r="P278" i="4"/>
  <c r="O278" i="4"/>
  <c r="N278" i="4"/>
  <c r="M278" i="4"/>
  <c r="S278" i="4" s="1"/>
  <c r="L278" i="4"/>
  <c r="R278" i="4" s="1"/>
  <c r="H278" i="4"/>
  <c r="G278" i="4"/>
  <c r="F278" i="4"/>
  <c r="E278" i="4"/>
  <c r="D278" i="4"/>
  <c r="T277" i="4"/>
  <c r="S277" i="4"/>
  <c r="P277" i="4"/>
  <c r="V277" i="4" s="1"/>
  <c r="O277" i="4"/>
  <c r="U277" i="4" s="1"/>
  <c r="N277" i="4"/>
  <c r="M277" i="4"/>
  <c r="L277" i="4"/>
  <c r="R277" i="4" s="1"/>
  <c r="H277" i="4"/>
  <c r="G277" i="4"/>
  <c r="F277" i="4"/>
  <c r="E277" i="4"/>
  <c r="E281" i="4" s="1"/>
  <c r="D277" i="4"/>
  <c r="V276" i="4"/>
  <c r="T276" i="4"/>
  <c r="S276" i="4"/>
  <c r="R276" i="4"/>
  <c r="P276" i="4"/>
  <c r="O276" i="4"/>
  <c r="N276" i="4"/>
  <c r="M276" i="4"/>
  <c r="L276" i="4"/>
  <c r="H276" i="4"/>
  <c r="H281" i="4" s="1"/>
  <c r="G276" i="4"/>
  <c r="F276" i="4"/>
  <c r="E276" i="4"/>
  <c r="D276" i="4"/>
  <c r="V275" i="4"/>
  <c r="U275" i="4"/>
  <c r="R275" i="4"/>
  <c r="P275" i="4"/>
  <c r="O275" i="4"/>
  <c r="N275" i="4"/>
  <c r="M275" i="4"/>
  <c r="L275" i="4"/>
  <c r="H275" i="4"/>
  <c r="G275" i="4"/>
  <c r="F275" i="4"/>
  <c r="F281" i="4" s="1"/>
  <c r="E275" i="4"/>
  <c r="D275" i="4"/>
  <c r="U274" i="4"/>
  <c r="T274" i="4"/>
  <c r="R274" i="4"/>
  <c r="P274" i="4"/>
  <c r="V274" i="4" s="1"/>
  <c r="O274" i="4"/>
  <c r="N274" i="4"/>
  <c r="M274" i="4"/>
  <c r="S274" i="4" s="1"/>
  <c r="L274" i="4"/>
  <c r="H274" i="4"/>
  <c r="G274" i="4"/>
  <c r="F274" i="4"/>
  <c r="E274" i="4"/>
  <c r="D274" i="4"/>
  <c r="V272" i="4"/>
  <c r="U272" i="4"/>
  <c r="S272" i="4"/>
  <c r="R272" i="4"/>
  <c r="P272" i="4"/>
  <c r="O272" i="4"/>
  <c r="N272" i="4"/>
  <c r="T272" i="4" s="1"/>
  <c r="M272" i="4"/>
  <c r="L272" i="4"/>
  <c r="H272" i="4"/>
  <c r="G272" i="4"/>
  <c r="G273" i="4" s="1"/>
  <c r="F272" i="4"/>
  <c r="E272" i="4"/>
  <c r="D272" i="4"/>
  <c r="V271" i="4"/>
  <c r="U271" i="4"/>
  <c r="T271" i="4"/>
  <c r="P271" i="4"/>
  <c r="O271" i="4"/>
  <c r="N271" i="4"/>
  <c r="M271" i="4"/>
  <c r="L271" i="4"/>
  <c r="R271" i="4" s="1"/>
  <c r="H271" i="4"/>
  <c r="G271" i="4"/>
  <c r="F271" i="4"/>
  <c r="E271" i="4"/>
  <c r="D271" i="4"/>
  <c r="T270" i="4"/>
  <c r="S270" i="4"/>
  <c r="P270" i="4"/>
  <c r="V270" i="4" s="1"/>
  <c r="O270" i="4"/>
  <c r="U270" i="4" s="1"/>
  <c r="N270" i="4"/>
  <c r="M270" i="4"/>
  <c r="L270" i="4"/>
  <c r="R270" i="4" s="1"/>
  <c r="H270" i="4"/>
  <c r="G270" i="4"/>
  <c r="F270" i="4"/>
  <c r="E270" i="4"/>
  <c r="D270" i="4"/>
  <c r="V269" i="4"/>
  <c r="T269" i="4"/>
  <c r="S269" i="4"/>
  <c r="R269" i="4"/>
  <c r="P269" i="4"/>
  <c r="O269" i="4"/>
  <c r="N269" i="4"/>
  <c r="M269" i="4"/>
  <c r="L269" i="4"/>
  <c r="H269" i="4"/>
  <c r="H273" i="4" s="1"/>
  <c r="G269" i="4"/>
  <c r="F269" i="4"/>
  <c r="E269" i="4"/>
  <c r="D269" i="4"/>
  <c r="V268" i="4"/>
  <c r="U268" i="4"/>
  <c r="R268" i="4"/>
  <c r="P268" i="4"/>
  <c r="O268" i="4"/>
  <c r="N268" i="4"/>
  <c r="T268" i="4" s="1"/>
  <c r="M268" i="4"/>
  <c r="L268" i="4"/>
  <c r="H268" i="4"/>
  <c r="G268" i="4"/>
  <c r="F268" i="4"/>
  <c r="F273" i="4" s="1"/>
  <c r="E268" i="4"/>
  <c r="D268" i="4"/>
  <c r="U267" i="4"/>
  <c r="T267" i="4"/>
  <c r="R267" i="4"/>
  <c r="P267" i="4"/>
  <c r="V267" i="4" s="1"/>
  <c r="O267" i="4"/>
  <c r="N267" i="4"/>
  <c r="M267" i="4"/>
  <c r="S267" i="4" s="1"/>
  <c r="L267" i="4"/>
  <c r="H267" i="4"/>
  <c r="G267" i="4"/>
  <c r="F267" i="4"/>
  <c r="E267" i="4"/>
  <c r="D267" i="4"/>
  <c r="O266" i="4"/>
  <c r="G266" i="4"/>
  <c r="V265" i="4"/>
  <c r="R265" i="4"/>
  <c r="P265" i="4"/>
  <c r="O265" i="4"/>
  <c r="U265" i="4" s="1"/>
  <c r="N265" i="4"/>
  <c r="T265" i="4" s="1"/>
  <c r="M265" i="4"/>
  <c r="S265" i="4" s="1"/>
  <c r="L265" i="4"/>
  <c r="H265" i="4"/>
  <c r="G265" i="4"/>
  <c r="F265" i="4"/>
  <c r="E265" i="4"/>
  <c r="D265" i="4"/>
  <c r="U264" i="4"/>
  <c r="R264" i="4"/>
  <c r="P264" i="4"/>
  <c r="V264" i="4" s="1"/>
  <c r="O264" i="4"/>
  <c r="N264" i="4"/>
  <c r="T264" i="4" s="1"/>
  <c r="M264" i="4"/>
  <c r="S264" i="4" s="1"/>
  <c r="L264" i="4"/>
  <c r="H264" i="4"/>
  <c r="G264" i="4"/>
  <c r="F264" i="4"/>
  <c r="E264" i="4"/>
  <c r="D264" i="4"/>
  <c r="U263" i="4"/>
  <c r="T263" i="4"/>
  <c r="P263" i="4"/>
  <c r="V263" i="4" s="1"/>
  <c r="O263" i="4"/>
  <c r="N263" i="4"/>
  <c r="M263" i="4"/>
  <c r="S263" i="4" s="1"/>
  <c r="L263" i="4"/>
  <c r="R263" i="4" s="1"/>
  <c r="H263" i="4"/>
  <c r="G263" i="4"/>
  <c r="F263" i="4"/>
  <c r="E263" i="4"/>
  <c r="D263" i="4"/>
  <c r="S262" i="4"/>
  <c r="P262" i="4"/>
  <c r="V262" i="4" s="1"/>
  <c r="O262" i="4"/>
  <c r="U262" i="4" s="1"/>
  <c r="N262" i="4"/>
  <c r="T262" i="4" s="1"/>
  <c r="M262" i="4"/>
  <c r="L262" i="4"/>
  <c r="R262" i="4" s="1"/>
  <c r="H262" i="4"/>
  <c r="H266" i="4" s="1"/>
  <c r="G262" i="4"/>
  <c r="F262" i="4"/>
  <c r="E262" i="4"/>
  <c r="D262" i="4"/>
  <c r="V261" i="4"/>
  <c r="S261" i="4"/>
  <c r="R261" i="4"/>
  <c r="P261" i="4"/>
  <c r="O261" i="4"/>
  <c r="U261" i="4" s="1"/>
  <c r="N261" i="4"/>
  <c r="T261" i="4" s="1"/>
  <c r="M261" i="4"/>
  <c r="L261" i="4"/>
  <c r="H261" i="4"/>
  <c r="G261" i="4"/>
  <c r="F261" i="4"/>
  <c r="E261" i="4"/>
  <c r="D261" i="4"/>
  <c r="U260" i="4"/>
  <c r="P260" i="4"/>
  <c r="O260" i="4"/>
  <c r="N260" i="4"/>
  <c r="T260" i="4" s="1"/>
  <c r="M260" i="4"/>
  <c r="L260" i="4"/>
  <c r="R260" i="4" s="1"/>
  <c r="H260" i="4"/>
  <c r="G260" i="4"/>
  <c r="F260" i="4"/>
  <c r="E260" i="4"/>
  <c r="E266" i="4" s="1"/>
  <c r="D260" i="4"/>
  <c r="T259" i="4"/>
  <c r="P259" i="4"/>
  <c r="V259" i="4" s="1"/>
  <c r="O259" i="4"/>
  <c r="U259" i="4" s="1"/>
  <c r="N259" i="4"/>
  <c r="M259" i="4"/>
  <c r="L259" i="4"/>
  <c r="R259" i="4" s="1"/>
  <c r="H259" i="4"/>
  <c r="G259" i="4"/>
  <c r="F259" i="4"/>
  <c r="E259" i="4"/>
  <c r="D259" i="4"/>
  <c r="N258" i="4"/>
  <c r="G258" i="4"/>
  <c r="U257" i="4"/>
  <c r="R257" i="4"/>
  <c r="P257" i="4"/>
  <c r="V257" i="4" s="1"/>
  <c r="O257" i="4"/>
  <c r="N257" i="4"/>
  <c r="T257" i="4" s="1"/>
  <c r="M257" i="4"/>
  <c r="L257" i="4"/>
  <c r="H257" i="4"/>
  <c r="G257" i="4"/>
  <c r="F257" i="4"/>
  <c r="F258" i="4" s="1"/>
  <c r="E257" i="4"/>
  <c r="D257" i="4"/>
  <c r="T256" i="4"/>
  <c r="P256" i="4"/>
  <c r="V256" i="4" s="1"/>
  <c r="O256" i="4"/>
  <c r="U256" i="4" s="1"/>
  <c r="N256" i="4"/>
  <c r="M256" i="4"/>
  <c r="S256" i="4" s="1"/>
  <c r="L256" i="4"/>
  <c r="R256" i="4" s="1"/>
  <c r="H256" i="4"/>
  <c r="G256" i="4"/>
  <c r="F256" i="4"/>
  <c r="E256" i="4"/>
  <c r="D256" i="4"/>
  <c r="S255" i="4"/>
  <c r="P255" i="4"/>
  <c r="P258" i="4" s="1"/>
  <c r="O255" i="4"/>
  <c r="N255" i="4"/>
  <c r="T255" i="4" s="1"/>
  <c r="M255" i="4"/>
  <c r="L255" i="4"/>
  <c r="R255" i="4" s="1"/>
  <c r="H255" i="4"/>
  <c r="H258" i="4" s="1"/>
  <c r="G255" i="4"/>
  <c r="F255" i="4"/>
  <c r="E255" i="4"/>
  <c r="E258" i="4" s="1"/>
  <c r="D255" i="4"/>
  <c r="V254" i="4"/>
  <c r="S254" i="4"/>
  <c r="R254" i="4"/>
  <c r="P254" i="4"/>
  <c r="O254" i="4"/>
  <c r="U254" i="4" s="1"/>
  <c r="N254" i="4"/>
  <c r="T254" i="4" s="1"/>
  <c r="M254" i="4"/>
  <c r="L254" i="4"/>
  <c r="H254" i="4"/>
  <c r="G254" i="4"/>
  <c r="F254" i="4"/>
  <c r="E254" i="4"/>
  <c r="D254" i="4"/>
  <c r="P253" i="4"/>
  <c r="E253" i="4"/>
  <c r="S252" i="4"/>
  <c r="P252" i="4"/>
  <c r="V252" i="4" s="1"/>
  <c r="O252" i="4"/>
  <c r="U252" i="4" s="1"/>
  <c r="N252" i="4"/>
  <c r="T252" i="4" s="1"/>
  <c r="M252" i="4"/>
  <c r="L252" i="4"/>
  <c r="R252" i="4" s="1"/>
  <c r="H252" i="4"/>
  <c r="H253" i="4" s="1"/>
  <c r="G252" i="4"/>
  <c r="F252" i="4"/>
  <c r="E252" i="4"/>
  <c r="D252" i="4"/>
  <c r="V251" i="4"/>
  <c r="R251" i="4"/>
  <c r="P251" i="4"/>
  <c r="O251" i="4"/>
  <c r="U251" i="4" s="1"/>
  <c r="N251" i="4"/>
  <c r="T251" i="4" s="1"/>
  <c r="M251" i="4"/>
  <c r="S251" i="4" s="1"/>
  <c r="L251" i="4"/>
  <c r="H251" i="4"/>
  <c r="G251" i="4"/>
  <c r="F251" i="4"/>
  <c r="E251" i="4"/>
  <c r="D251" i="4"/>
  <c r="U250" i="4"/>
  <c r="R250" i="4"/>
  <c r="P250" i="4"/>
  <c r="V250" i="4" s="1"/>
  <c r="O250" i="4"/>
  <c r="N250" i="4"/>
  <c r="N253" i="4" s="1"/>
  <c r="M250" i="4"/>
  <c r="L250" i="4"/>
  <c r="H250" i="4"/>
  <c r="G250" i="4"/>
  <c r="G253" i="4" s="1"/>
  <c r="F250" i="4"/>
  <c r="F253" i="4" s="1"/>
  <c r="E250" i="4"/>
  <c r="D250" i="4"/>
  <c r="U249" i="4"/>
  <c r="T249" i="4"/>
  <c r="P249" i="4"/>
  <c r="V249" i="4" s="1"/>
  <c r="O249" i="4"/>
  <c r="N249" i="4"/>
  <c r="M249" i="4"/>
  <c r="S249" i="4" s="1"/>
  <c r="L249" i="4"/>
  <c r="R249" i="4" s="1"/>
  <c r="H249" i="4"/>
  <c r="G249" i="4"/>
  <c r="F249" i="4"/>
  <c r="E249" i="4"/>
  <c r="D249" i="4"/>
  <c r="N248" i="4"/>
  <c r="M248" i="4"/>
  <c r="V247" i="4"/>
  <c r="U247" i="4"/>
  <c r="R247" i="4"/>
  <c r="P247" i="4"/>
  <c r="O247" i="4"/>
  <c r="N247" i="4"/>
  <c r="T247" i="4" s="1"/>
  <c r="M247" i="4"/>
  <c r="S247" i="4" s="1"/>
  <c r="L247" i="4"/>
  <c r="H247" i="4"/>
  <c r="G247" i="4"/>
  <c r="F247" i="4"/>
  <c r="E247" i="4"/>
  <c r="D247" i="4"/>
  <c r="T246" i="4"/>
  <c r="P246" i="4"/>
  <c r="V246" i="4" s="1"/>
  <c r="O246" i="4"/>
  <c r="U246" i="4" s="1"/>
  <c r="N246" i="4"/>
  <c r="M246" i="4"/>
  <c r="S246" i="4" s="1"/>
  <c r="L246" i="4"/>
  <c r="R246" i="4" s="1"/>
  <c r="H246" i="4"/>
  <c r="G246" i="4"/>
  <c r="F246" i="4"/>
  <c r="E246" i="4"/>
  <c r="D246" i="4"/>
  <c r="S245" i="4"/>
  <c r="P245" i="4"/>
  <c r="V245" i="4" s="1"/>
  <c r="O245" i="4"/>
  <c r="U245" i="4" s="1"/>
  <c r="N245" i="4"/>
  <c r="T245" i="4" s="1"/>
  <c r="M245" i="4"/>
  <c r="L245" i="4"/>
  <c r="R245" i="4" s="1"/>
  <c r="H245" i="4"/>
  <c r="G245" i="4"/>
  <c r="F245" i="4"/>
  <c r="E245" i="4"/>
  <c r="D245" i="4"/>
  <c r="V244" i="4"/>
  <c r="S244" i="4"/>
  <c r="R244" i="4"/>
  <c r="P244" i="4"/>
  <c r="P248" i="4" s="1"/>
  <c r="O244" i="4"/>
  <c r="U244" i="4" s="1"/>
  <c r="N244" i="4"/>
  <c r="T244" i="4" s="1"/>
  <c r="M244" i="4"/>
  <c r="L244" i="4"/>
  <c r="H244" i="4"/>
  <c r="G244" i="4"/>
  <c r="G248" i="4" s="1"/>
  <c r="F244" i="4"/>
  <c r="F248" i="4" s="1"/>
  <c r="E244" i="4"/>
  <c r="E248" i="4" s="1"/>
  <c r="D244" i="4"/>
  <c r="U243" i="4"/>
  <c r="R243" i="4"/>
  <c r="P243" i="4"/>
  <c r="V243" i="4" s="1"/>
  <c r="O243" i="4"/>
  <c r="N243" i="4"/>
  <c r="T243" i="4" s="1"/>
  <c r="M243" i="4"/>
  <c r="S243" i="4" s="1"/>
  <c r="L243" i="4"/>
  <c r="H243" i="4"/>
  <c r="G243" i="4"/>
  <c r="F243" i="4"/>
  <c r="E243" i="4"/>
  <c r="D243" i="4"/>
  <c r="N242" i="4"/>
  <c r="V241" i="4"/>
  <c r="S241" i="4"/>
  <c r="R241" i="4"/>
  <c r="P241" i="4"/>
  <c r="O241" i="4"/>
  <c r="U241" i="4" s="1"/>
  <c r="N241" i="4"/>
  <c r="T241" i="4" s="1"/>
  <c r="M241" i="4"/>
  <c r="L241" i="4"/>
  <c r="H241" i="4"/>
  <c r="G241" i="4"/>
  <c r="F241" i="4"/>
  <c r="E241" i="4"/>
  <c r="D241" i="4"/>
  <c r="U240" i="4"/>
  <c r="P240" i="4"/>
  <c r="V240" i="4" s="1"/>
  <c r="O240" i="4"/>
  <c r="N240" i="4"/>
  <c r="T240" i="4" s="1"/>
  <c r="M240" i="4"/>
  <c r="S240" i="4" s="1"/>
  <c r="L240" i="4"/>
  <c r="R240" i="4" s="1"/>
  <c r="H240" i="4"/>
  <c r="G240" i="4"/>
  <c r="F240" i="4"/>
  <c r="E240" i="4"/>
  <c r="D240" i="4"/>
  <c r="T239" i="4"/>
  <c r="P239" i="4"/>
  <c r="V239" i="4" s="1"/>
  <c r="O239" i="4"/>
  <c r="U239" i="4" s="1"/>
  <c r="N239" i="4"/>
  <c r="M239" i="4"/>
  <c r="S239" i="4" s="1"/>
  <c r="L239" i="4"/>
  <c r="R239" i="4" s="1"/>
  <c r="H239" i="4"/>
  <c r="G239" i="4"/>
  <c r="F239" i="4"/>
  <c r="E239" i="4"/>
  <c r="D239" i="4"/>
  <c r="S238" i="4"/>
  <c r="P238" i="4"/>
  <c r="V238" i="4" s="1"/>
  <c r="O238" i="4"/>
  <c r="N238" i="4"/>
  <c r="T238" i="4" s="1"/>
  <c r="M238" i="4"/>
  <c r="L238" i="4"/>
  <c r="R238" i="4" s="1"/>
  <c r="H238" i="4"/>
  <c r="H242" i="4" s="1"/>
  <c r="G238" i="4"/>
  <c r="G242" i="4" s="1"/>
  <c r="F238" i="4"/>
  <c r="E238" i="4"/>
  <c r="D238" i="4"/>
  <c r="V237" i="4"/>
  <c r="R237" i="4"/>
  <c r="P237" i="4"/>
  <c r="O237" i="4"/>
  <c r="U237" i="4" s="1"/>
  <c r="N237" i="4"/>
  <c r="T237" i="4" s="1"/>
  <c r="M237" i="4"/>
  <c r="S237" i="4" s="1"/>
  <c r="L237" i="4"/>
  <c r="H237" i="4"/>
  <c r="G237" i="4"/>
  <c r="F237" i="4"/>
  <c r="E237" i="4"/>
  <c r="D237" i="4"/>
  <c r="U236" i="4"/>
  <c r="R236" i="4"/>
  <c r="P236" i="4"/>
  <c r="V236" i="4" s="1"/>
  <c r="O236" i="4"/>
  <c r="N236" i="4"/>
  <c r="T236" i="4" s="1"/>
  <c r="M236" i="4"/>
  <c r="L236" i="4"/>
  <c r="H236" i="4"/>
  <c r="G236" i="4"/>
  <c r="F236" i="4"/>
  <c r="F242" i="4" s="1"/>
  <c r="E236" i="4"/>
  <c r="D236" i="4"/>
  <c r="U235" i="4"/>
  <c r="T235" i="4"/>
  <c r="P235" i="4"/>
  <c r="V235" i="4" s="1"/>
  <c r="O235" i="4"/>
  <c r="N235" i="4"/>
  <c r="M235" i="4"/>
  <c r="S235" i="4" s="1"/>
  <c r="L235" i="4"/>
  <c r="R235" i="4" s="1"/>
  <c r="H235" i="4"/>
  <c r="G235" i="4"/>
  <c r="F235" i="4"/>
  <c r="E235" i="4"/>
  <c r="D235" i="4"/>
  <c r="V233" i="4"/>
  <c r="U233" i="4"/>
  <c r="R233" i="4"/>
  <c r="P233" i="4"/>
  <c r="O233" i="4"/>
  <c r="N233" i="4"/>
  <c r="T233" i="4" s="1"/>
  <c r="M233" i="4"/>
  <c r="S233" i="4" s="1"/>
  <c r="L233" i="4"/>
  <c r="H233" i="4"/>
  <c r="G233" i="4"/>
  <c r="F233" i="4"/>
  <c r="E233" i="4"/>
  <c r="D233" i="4"/>
  <c r="T232" i="4"/>
  <c r="P232" i="4"/>
  <c r="V232" i="4" s="1"/>
  <c r="O232" i="4"/>
  <c r="U232" i="4" s="1"/>
  <c r="N232" i="4"/>
  <c r="M232" i="4"/>
  <c r="S232" i="4" s="1"/>
  <c r="L232" i="4"/>
  <c r="H232" i="4"/>
  <c r="G232" i="4"/>
  <c r="F232" i="4"/>
  <c r="E232" i="4"/>
  <c r="D232" i="4"/>
  <c r="S231" i="4"/>
  <c r="P231" i="4"/>
  <c r="V231" i="4" s="1"/>
  <c r="O231" i="4"/>
  <c r="U231" i="4" s="1"/>
  <c r="N231" i="4"/>
  <c r="T231" i="4" s="1"/>
  <c r="M231" i="4"/>
  <c r="L231" i="4"/>
  <c r="R231" i="4" s="1"/>
  <c r="H231" i="4"/>
  <c r="G231" i="4"/>
  <c r="F231" i="4"/>
  <c r="E231" i="4"/>
  <c r="D231" i="4"/>
  <c r="V230" i="4"/>
  <c r="R230" i="4"/>
  <c r="P230" i="4"/>
  <c r="O230" i="4"/>
  <c r="U230" i="4" s="1"/>
  <c r="N230" i="4"/>
  <c r="T230" i="4" s="1"/>
  <c r="M230" i="4"/>
  <c r="S230" i="4" s="1"/>
  <c r="L230" i="4"/>
  <c r="H230" i="4"/>
  <c r="G230" i="4"/>
  <c r="F230" i="4"/>
  <c r="E230" i="4"/>
  <c r="D230" i="4"/>
  <c r="U229" i="4"/>
  <c r="S229" i="4"/>
  <c r="P229" i="4"/>
  <c r="V229" i="4" s="1"/>
  <c r="O229" i="4"/>
  <c r="N229" i="4"/>
  <c r="M229" i="4"/>
  <c r="L229" i="4"/>
  <c r="R229" i="4" s="1"/>
  <c r="H229" i="4"/>
  <c r="G229" i="4"/>
  <c r="F229" i="4"/>
  <c r="E229" i="4"/>
  <c r="D229" i="4"/>
  <c r="V228" i="4"/>
  <c r="T228" i="4"/>
  <c r="R228" i="4"/>
  <c r="P228" i="4"/>
  <c r="O228" i="4"/>
  <c r="U228" i="4" s="1"/>
  <c r="N228" i="4"/>
  <c r="M228" i="4"/>
  <c r="S228" i="4" s="1"/>
  <c r="L228" i="4"/>
  <c r="H228" i="4"/>
  <c r="G228" i="4"/>
  <c r="F228" i="4"/>
  <c r="E228" i="4"/>
  <c r="D228" i="4"/>
  <c r="S227" i="4"/>
  <c r="P227" i="4"/>
  <c r="O227" i="4"/>
  <c r="N227" i="4"/>
  <c r="T227" i="4" s="1"/>
  <c r="M227" i="4"/>
  <c r="L227" i="4"/>
  <c r="R227" i="4" s="1"/>
  <c r="H227" i="4"/>
  <c r="G227" i="4"/>
  <c r="G234" i="4" s="1"/>
  <c r="F227" i="4"/>
  <c r="E227" i="4"/>
  <c r="D227" i="4"/>
  <c r="V226" i="4"/>
  <c r="T226" i="4"/>
  <c r="R226" i="4"/>
  <c r="P226" i="4"/>
  <c r="O226" i="4"/>
  <c r="U226" i="4" s="1"/>
  <c r="N226" i="4"/>
  <c r="M226" i="4"/>
  <c r="S226" i="4" s="1"/>
  <c r="L226" i="4"/>
  <c r="H226" i="4"/>
  <c r="G226" i="4"/>
  <c r="F226" i="4"/>
  <c r="E226" i="4"/>
  <c r="D226" i="4"/>
  <c r="S224" i="4"/>
  <c r="P224" i="4"/>
  <c r="V224" i="4" s="1"/>
  <c r="O224" i="4"/>
  <c r="U224" i="4" s="1"/>
  <c r="N224" i="4"/>
  <c r="T224" i="4" s="1"/>
  <c r="M224" i="4"/>
  <c r="L224" i="4"/>
  <c r="R224" i="4" s="1"/>
  <c r="H224" i="4"/>
  <c r="G224" i="4"/>
  <c r="F224" i="4"/>
  <c r="E224" i="4"/>
  <c r="D224" i="4"/>
  <c r="V223" i="4"/>
  <c r="S223" i="4"/>
  <c r="P223" i="4"/>
  <c r="O223" i="4"/>
  <c r="U223" i="4" s="1"/>
  <c r="N223" i="4"/>
  <c r="T223" i="4" s="1"/>
  <c r="M223" i="4"/>
  <c r="L223" i="4"/>
  <c r="H223" i="4"/>
  <c r="G223" i="4"/>
  <c r="F223" i="4"/>
  <c r="E223" i="4"/>
  <c r="D223" i="4"/>
  <c r="R223" i="4" s="1"/>
  <c r="U222" i="4"/>
  <c r="S222" i="4"/>
  <c r="R222" i="4"/>
  <c r="P222" i="4"/>
  <c r="V222" i="4" s="1"/>
  <c r="O222" i="4"/>
  <c r="N222" i="4"/>
  <c r="T222" i="4" s="1"/>
  <c r="M222" i="4"/>
  <c r="L222" i="4"/>
  <c r="H222" i="4"/>
  <c r="G222" i="4"/>
  <c r="F222" i="4"/>
  <c r="E222" i="4"/>
  <c r="D222" i="4"/>
  <c r="V221" i="4"/>
  <c r="T221" i="4"/>
  <c r="P221" i="4"/>
  <c r="O221" i="4"/>
  <c r="U221" i="4" s="1"/>
  <c r="N221" i="4"/>
  <c r="M221" i="4"/>
  <c r="S221" i="4" s="1"/>
  <c r="L221" i="4"/>
  <c r="R221" i="4" s="1"/>
  <c r="H221" i="4"/>
  <c r="G221" i="4"/>
  <c r="F221" i="4"/>
  <c r="E221" i="4"/>
  <c r="D221" i="4"/>
  <c r="S220" i="4"/>
  <c r="P220" i="4"/>
  <c r="V220" i="4" s="1"/>
  <c r="O220" i="4"/>
  <c r="U220" i="4" s="1"/>
  <c r="N220" i="4"/>
  <c r="T220" i="4" s="1"/>
  <c r="M220" i="4"/>
  <c r="L220" i="4"/>
  <c r="R220" i="4" s="1"/>
  <c r="H220" i="4"/>
  <c r="G220" i="4"/>
  <c r="F220" i="4"/>
  <c r="E220" i="4"/>
  <c r="D220" i="4"/>
  <c r="V219" i="4"/>
  <c r="T219" i="4"/>
  <c r="R219" i="4"/>
  <c r="P219" i="4"/>
  <c r="O219" i="4"/>
  <c r="U219" i="4" s="1"/>
  <c r="N219" i="4"/>
  <c r="M219" i="4"/>
  <c r="S219" i="4" s="1"/>
  <c r="L219" i="4"/>
  <c r="H219" i="4"/>
  <c r="G219" i="4"/>
  <c r="F219" i="4"/>
  <c r="E219" i="4"/>
  <c r="D219" i="4"/>
  <c r="U218" i="4"/>
  <c r="P218" i="4"/>
  <c r="V218" i="4" s="1"/>
  <c r="O218" i="4"/>
  <c r="N218" i="4"/>
  <c r="T218" i="4" s="1"/>
  <c r="M218" i="4"/>
  <c r="S218" i="4" s="1"/>
  <c r="L218" i="4"/>
  <c r="R218" i="4" s="1"/>
  <c r="H218" i="4"/>
  <c r="G218" i="4"/>
  <c r="F218" i="4"/>
  <c r="E218" i="4"/>
  <c r="E225" i="4" s="1"/>
  <c r="D218" i="4"/>
  <c r="T217" i="4"/>
  <c r="R217" i="4"/>
  <c r="P217" i="4"/>
  <c r="O217" i="4"/>
  <c r="O225" i="4" s="1"/>
  <c r="N217" i="4"/>
  <c r="M217" i="4"/>
  <c r="S217" i="4" s="1"/>
  <c r="L217" i="4"/>
  <c r="H217" i="4"/>
  <c r="H225" i="4" s="1"/>
  <c r="G217" i="4"/>
  <c r="F217" i="4"/>
  <c r="F225" i="4" s="1"/>
  <c r="E217" i="4"/>
  <c r="D217" i="4"/>
  <c r="S216" i="4"/>
  <c r="P216" i="4"/>
  <c r="V216" i="4" s="1"/>
  <c r="O216" i="4"/>
  <c r="U216" i="4" s="1"/>
  <c r="N216" i="4"/>
  <c r="T216" i="4" s="1"/>
  <c r="M216" i="4"/>
  <c r="L216" i="4"/>
  <c r="R216" i="4" s="1"/>
  <c r="H216" i="4"/>
  <c r="G216" i="4"/>
  <c r="F216" i="4"/>
  <c r="E216" i="4"/>
  <c r="D216" i="4"/>
  <c r="T214" i="4"/>
  <c r="R214" i="4"/>
  <c r="P214" i="4"/>
  <c r="V214" i="4" s="1"/>
  <c r="O214" i="4"/>
  <c r="U214" i="4" s="1"/>
  <c r="N214" i="4"/>
  <c r="M214" i="4"/>
  <c r="S214" i="4" s="1"/>
  <c r="L214" i="4"/>
  <c r="H214" i="4"/>
  <c r="G214" i="4"/>
  <c r="F214" i="4"/>
  <c r="E214" i="4"/>
  <c r="D214" i="4"/>
  <c r="S213" i="4"/>
  <c r="P213" i="4"/>
  <c r="V213" i="4" s="1"/>
  <c r="O213" i="4"/>
  <c r="U213" i="4" s="1"/>
  <c r="N213" i="4"/>
  <c r="T213" i="4" s="1"/>
  <c r="M213" i="4"/>
  <c r="L213" i="4"/>
  <c r="R213" i="4" s="1"/>
  <c r="H213" i="4"/>
  <c r="G213" i="4"/>
  <c r="F213" i="4"/>
  <c r="E213" i="4"/>
  <c r="D213" i="4"/>
  <c r="T212" i="4"/>
  <c r="R212" i="4"/>
  <c r="P212" i="4"/>
  <c r="V212" i="4" s="1"/>
  <c r="O212" i="4"/>
  <c r="U212" i="4" s="1"/>
  <c r="N212" i="4"/>
  <c r="M212" i="4"/>
  <c r="S212" i="4" s="1"/>
  <c r="L212" i="4"/>
  <c r="H212" i="4"/>
  <c r="G212" i="4"/>
  <c r="F212" i="4"/>
  <c r="E212" i="4"/>
  <c r="D212" i="4"/>
  <c r="S211" i="4"/>
  <c r="P211" i="4"/>
  <c r="V211" i="4" s="1"/>
  <c r="O211" i="4"/>
  <c r="U211" i="4" s="1"/>
  <c r="N211" i="4"/>
  <c r="T211" i="4" s="1"/>
  <c r="M211" i="4"/>
  <c r="L211" i="4"/>
  <c r="R211" i="4" s="1"/>
  <c r="H211" i="4"/>
  <c r="G211" i="4"/>
  <c r="F211" i="4"/>
  <c r="E211" i="4"/>
  <c r="D211" i="4"/>
  <c r="V210" i="4"/>
  <c r="S210" i="4"/>
  <c r="R210" i="4"/>
  <c r="P210" i="4"/>
  <c r="O210" i="4"/>
  <c r="U210" i="4" s="1"/>
  <c r="N210" i="4"/>
  <c r="T210" i="4" s="1"/>
  <c r="M210" i="4"/>
  <c r="L210" i="4"/>
  <c r="H210" i="4"/>
  <c r="G210" i="4"/>
  <c r="F210" i="4"/>
  <c r="E210" i="4"/>
  <c r="D210" i="4"/>
  <c r="U209" i="4"/>
  <c r="S209" i="4"/>
  <c r="P209" i="4"/>
  <c r="V209" i="4" s="1"/>
  <c r="O209" i="4"/>
  <c r="N209" i="4"/>
  <c r="T209" i="4" s="1"/>
  <c r="M209" i="4"/>
  <c r="L209" i="4"/>
  <c r="R209" i="4" s="1"/>
  <c r="H209" i="4"/>
  <c r="G209" i="4"/>
  <c r="G215" i="4" s="1"/>
  <c r="F209" i="4"/>
  <c r="E209" i="4"/>
  <c r="D209" i="4"/>
  <c r="V208" i="4"/>
  <c r="T208" i="4"/>
  <c r="P208" i="4"/>
  <c r="O208" i="4"/>
  <c r="U208" i="4" s="1"/>
  <c r="N208" i="4"/>
  <c r="M208" i="4"/>
  <c r="S208" i="4" s="1"/>
  <c r="L208" i="4"/>
  <c r="R208" i="4" s="1"/>
  <c r="H208" i="4"/>
  <c r="G208" i="4"/>
  <c r="F208" i="4"/>
  <c r="E208" i="4"/>
  <c r="D208" i="4"/>
  <c r="P207" i="4"/>
  <c r="V207" i="4" s="1"/>
  <c r="O207" i="4"/>
  <c r="N207" i="4"/>
  <c r="M207" i="4"/>
  <c r="M215" i="4" s="1"/>
  <c r="L207" i="4"/>
  <c r="R207" i="4" s="1"/>
  <c r="H207" i="4"/>
  <c r="G207" i="4"/>
  <c r="F207" i="4"/>
  <c r="F215" i="4" s="1"/>
  <c r="E207" i="4"/>
  <c r="D207" i="4"/>
  <c r="U206" i="4"/>
  <c r="S206" i="4"/>
  <c r="P206" i="4"/>
  <c r="V206" i="4" s="1"/>
  <c r="O206" i="4"/>
  <c r="N206" i="4"/>
  <c r="T206" i="4" s="1"/>
  <c r="M206" i="4"/>
  <c r="L206" i="4"/>
  <c r="R206" i="4" s="1"/>
  <c r="H206" i="4"/>
  <c r="G206" i="4"/>
  <c r="F206" i="4"/>
  <c r="E206" i="4"/>
  <c r="D206" i="4"/>
  <c r="G205" i="4"/>
  <c r="V204" i="4"/>
  <c r="T204" i="4"/>
  <c r="R204" i="4"/>
  <c r="P204" i="4"/>
  <c r="O204" i="4"/>
  <c r="U204" i="4" s="1"/>
  <c r="N204" i="4"/>
  <c r="M204" i="4"/>
  <c r="S204" i="4" s="1"/>
  <c r="L204" i="4"/>
  <c r="H204" i="4"/>
  <c r="G204" i="4"/>
  <c r="F204" i="4"/>
  <c r="E204" i="4"/>
  <c r="D204" i="4"/>
  <c r="U203" i="4"/>
  <c r="S203" i="4"/>
  <c r="P203" i="4"/>
  <c r="V203" i="4" s="1"/>
  <c r="O203" i="4"/>
  <c r="N203" i="4"/>
  <c r="T203" i="4" s="1"/>
  <c r="M203" i="4"/>
  <c r="L203" i="4"/>
  <c r="R203" i="4" s="1"/>
  <c r="H203" i="4"/>
  <c r="G203" i="4"/>
  <c r="F203" i="4"/>
  <c r="E203" i="4"/>
  <c r="D203" i="4"/>
  <c r="V202" i="4"/>
  <c r="T202" i="4"/>
  <c r="S202" i="4"/>
  <c r="R202" i="4"/>
  <c r="P202" i="4"/>
  <c r="O202" i="4"/>
  <c r="U202" i="4" s="1"/>
  <c r="N202" i="4"/>
  <c r="M202" i="4"/>
  <c r="L202" i="4"/>
  <c r="H202" i="4"/>
  <c r="G202" i="4"/>
  <c r="F202" i="4"/>
  <c r="E202" i="4"/>
  <c r="D202" i="4"/>
  <c r="V201" i="4"/>
  <c r="U201" i="4"/>
  <c r="S201" i="4"/>
  <c r="P201" i="4"/>
  <c r="O201" i="4"/>
  <c r="N201" i="4"/>
  <c r="T201" i="4" s="1"/>
  <c r="M201" i="4"/>
  <c r="L201" i="4"/>
  <c r="R201" i="4" s="1"/>
  <c r="H201" i="4"/>
  <c r="G201" i="4"/>
  <c r="F201" i="4"/>
  <c r="E201" i="4"/>
  <c r="D201" i="4"/>
  <c r="V200" i="4"/>
  <c r="T200" i="4"/>
  <c r="R200" i="4"/>
  <c r="P200" i="4"/>
  <c r="O200" i="4"/>
  <c r="U200" i="4" s="1"/>
  <c r="N200" i="4"/>
  <c r="M200" i="4"/>
  <c r="S200" i="4" s="1"/>
  <c r="L200" i="4"/>
  <c r="H200" i="4"/>
  <c r="G200" i="4"/>
  <c r="F200" i="4"/>
  <c r="E200" i="4"/>
  <c r="D200" i="4"/>
  <c r="U199" i="4"/>
  <c r="S199" i="4"/>
  <c r="P199" i="4"/>
  <c r="V199" i="4" s="1"/>
  <c r="O199" i="4"/>
  <c r="N199" i="4"/>
  <c r="T199" i="4" s="1"/>
  <c r="M199" i="4"/>
  <c r="L199" i="4"/>
  <c r="R199" i="4" s="1"/>
  <c r="H199" i="4"/>
  <c r="G199" i="4"/>
  <c r="F199" i="4"/>
  <c r="E199" i="4"/>
  <c r="D199" i="4"/>
  <c r="V198" i="4"/>
  <c r="T198" i="4"/>
  <c r="R198" i="4"/>
  <c r="P198" i="4"/>
  <c r="O198" i="4"/>
  <c r="U198" i="4" s="1"/>
  <c r="N198" i="4"/>
  <c r="M198" i="4"/>
  <c r="S198" i="4" s="1"/>
  <c r="L198" i="4"/>
  <c r="H198" i="4"/>
  <c r="G198" i="4"/>
  <c r="F198" i="4"/>
  <c r="E198" i="4"/>
  <c r="D198" i="4"/>
  <c r="U197" i="4"/>
  <c r="S197" i="4"/>
  <c r="P197" i="4"/>
  <c r="V197" i="4" s="1"/>
  <c r="O197" i="4"/>
  <c r="N197" i="4"/>
  <c r="T197" i="4" s="1"/>
  <c r="M197" i="4"/>
  <c r="L197" i="4"/>
  <c r="R197" i="4" s="1"/>
  <c r="H197" i="4"/>
  <c r="G197" i="4"/>
  <c r="F197" i="4"/>
  <c r="E197" i="4"/>
  <c r="D197" i="4"/>
  <c r="V196" i="4"/>
  <c r="T196" i="4"/>
  <c r="R196" i="4"/>
  <c r="P196" i="4"/>
  <c r="O196" i="4"/>
  <c r="U196" i="4" s="1"/>
  <c r="N196" i="4"/>
  <c r="M196" i="4"/>
  <c r="L196" i="4"/>
  <c r="H196" i="4"/>
  <c r="G196" i="4"/>
  <c r="F196" i="4"/>
  <c r="F205" i="4" s="1"/>
  <c r="E196" i="4"/>
  <c r="D196" i="4"/>
  <c r="U195" i="4"/>
  <c r="S195" i="4"/>
  <c r="P195" i="4"/>
  <c r="O195" i="4"/>
  <c r="N195" i="4"/>
  <c r="T195" i="4" s="1"/>
  <c r="M195" i="4"/>
  <c r="L195" i="4"/>
  <c r="R195" i="4" s="1"/>
  <c r="H195" i="4"/>
  <c r="G195" i="4"/>
  <c r="F195" i="4"/>
  <c r="E195" i="4"/>
  <c r="D195" i="4"/>
  <c r="V194" i="4"/>
  <c r="T194" i="4"/>
  <c r="R194" i="4"/>
  <c r="P194" i="4"/>
  <c r="O194" i="4"/>
  <c r="U194" i="4" s="1"/>
  <c r="N194" i="4"/>
  <c r="M194" i="4"/>
  <c r="S194" i="4" s="1"/>
  <c r="L194" i="4"/>
  <c r="H194" i="4"/>
  <c r="G194" i="4"/>
  <c r="F194" i="4"/>
  <c r="E194" i="4"/>
  <c r="D194" i="4"/>
  <c r="U192" i="4"/>
  <c r="T192" i="4"/>
  <c r="S192" i="4"/>
  <c r="P192" i="4"/>
  <c r="V192" i="4" s="1"/>
  <c r="O192" i="4"/>
  <c r="N192" i="4"/>
  <c r="M192" i="4"/>
  <c r="L192" i="4"/>
  <c r="R192" i="4" s="1"/>
  <c r="H192" i="4"/>
  <c r="G192" i="4"/>
  <c r="F192" i="4"/>
  <c r="E192" i="4"/>
  <c r="D192" i="4"/>
  <c r="V191" i="4"/>
  <c r="T191" i="4"/>
  <c r="S191" i="4"/>
  <c r="R191" i="4"/>
  <c r="P191" i="4"/>
  <c r="O191" i="4"/>
  <c r="U191" i="4" s="1"/>
  <c r="N191" i="4"/>
  <c r="M191" i="4"/>
  <c r="L191" i="4"/>
  <c r="H191" i="4"/>
  <c r="G191" i="4"/>
  <c r="F191" i="4"/>
  <c r="E191" i="4"/>
  <c r="D191" i="4"/>
  <c r="V190" i="4"/>
  <c r="U190" i="4"/>
  <c r="S190" i="4"/>
  <c r="P190" i="4"/>
  <c r="O190" i="4"/>
  <c r="N190" i="4"/>
  <c r="T190" i="4" s="1"/>
  <c r="M190" i="4"/>
  <c r="L190" i="4"/>
  <c r="R190" i="4" s="1"/>
  <c r="H190" i="4"/>
  <c r="G190" i="4"/>
  <c r="F190" i="4"/>
  <c r="E190" i="4"/>
  <c r="D190" i="4"/>
  <c r="V189" i="4"/>
  <c r="T189" i="4"/>
  <c r="R189" i="4"/>
  <c r="P189" i="4"/>
  <c r="O189" i="4"/>
  <c r="U189" i="4" s="1"/>
  <c r="N189" i="4"/>
  <c r="M189" i="4"/>
  <c r="S189" i="4" s="1"/>
  <c r="L189" i="4"/>
  <c r="H189" i="4"/>
  <c r="G189" i="4"/>
  <c r="F189" i="4"/>
  <c r="E189" i="4"/>
  <c r="D189" i="4"/>
  <c r="U188" i="4"/>
  <c r="S188" i="4"/>
  <c r="P188" i="4"/>
  <c r="V188" i="4" s="1"/>
  <c r="O188" i="4"/>
  <c r="N188" i="4"/>
  <c r="T188" i="4" s="1"/>
  <c r="M188" i="4"/>
  <c r="L188" i="4"/>
  <c r="R188" i="4" s="1"/>
  <c r="H188" i="4"/>
  <c r="G188" i="4"/>
  <c r="F188" i="4"/>
  <c r="E188" i="4"/>
  <c r="D188" i="4"/>
  <c r="V187" i="4"/>
  <c r="T187" i="4"/>
  <c r="S187" i="4"/>
  <c r="R187" i="4"/>
  <c r="P187" i="4"/>
  <c r="O187" i="4"/>
  <c r="U187" i="4" s="1"/>
  <c r="N187" i="4"/>
  <c r="M187" i="4"/>
  <c r="L187" i="4"/>
  <c r="H187" i="4"/>
  <c r="G187" i="4"/>
  <c r="F187" i="4"/>
  <c r="E187" i="4"/>
  <c r="D187" i="4"/>
  <c r="V186" i="4"/>
  <c r="U186" i="4"/>
  <c r="S186" i="4"/>
  <c r="P186" i="4"/>
  <c r="O186" i="4"/>
  <c r="N186" i="4"/>
  <c r="T186" i="4" s="1"/>
  <c r="M186" i="4"/>
  <c r="L186" i="4"/>
  <c r="R186" i="4" s="1"/>
  <c r="H186" i="4"/>
  <c r="G186" i="4"/>
  <c r="F186" i="4"/>
  <c r="E186" i="4"/>
  <c r="D186" i="4"/>
  <c r="V185" i="4"/>
  <c r="U185" i="4"/>
  <c r="T185" i="4"/>
  <c r="R185" i="4"/>
  <c r="P185" i="4"/>
  <c r="O185" i="4"/>
  <c r="N185" i="4"/>
  <c r="M185" i="4"/>
  <c r="S185" i="4" s="1"/>
  <c r="L185" i="4"/>
  <c r="H185" i="4"/>
  <c r="G185" i="4"/>
  <c r="F185" i="4"/>
  <c r="E185" i="4"/>
  <c r="D185" i="4"/>
  <c r="U184" i="4"/>
  <c r="T184" i="4"/>
  <c r="S184" i="4"/>
  <c r="P184" i="4"/>
  <c r="V184" i="4" s="1"/>
  <c r="O184" i="4"/>
  <c r="N184" i="4"/>
  <c r="M184" i="4"/>
  <c r="L184" i="4"/>
  <c r="R184" i="4" s="1"/>
  <c r="H184" i="4"/>
  <c r="G184" i="4"/>
  <c r="F184" i="4"/>
  <c r="E184" i="4"/>
  <c r="D184" i="4"/>
  <c r="V183" i="4"/>
  <c r="T183" i="4"/>
  <c r="S183" i="4"/>
  <c r="R183" i="4"/>
  <c r="P183" i="4"/>
  <c r="O183" i="4"/>
  <c r="U183" i="4" s="1"/>
  <c r="N183" i="4"/>
  <c r="M183" i="4"/>
  <c r="L183" i="4"/>
  <c r="H183" i="4"/>
  <c r="G183" i="4"/>
  <c r="F183" i="4"/>
  <c r="E183" i="4"/>
  <c r="D183" i="4"/>
  <c r="V182" i="4"/>
  <c r="U182" i="4"/>
  <c r="S182" i="4"/>
  <c r="R182" i="4"/>
  <c r="P182" i="4"/>
  <c r="O182" i="4"/>
  <c r="N182" i="4"/>
  <c r="T182" i="4" s="1"/>
  <c r="M182" i="4"/>
  <c r="L182" i="4"/>
  <c r="H182" i="4"/>
  <c r="G182" i="4"/>
  <c r="F182" i="4"/>
  <c r="E182" i="4"/>
  <c r="D182" i="4"/>
  <c r="V181" i="4"/>
  <c r="U181" i="4"/>
  <c r="T181" i="4"/>
  <c r="R181" i="4"/>
  <c r="P181" i="4"/>
  <c r="O181" i="4"/>
  <c r="N181" i="4"/>
  <c r="N193" i="4" s="1"/>
  <c r="M181" i="4"/>
  <c r="S181" i="4" s="1"/>
  <c r="L181" i="4"/>
  <c r="H181" i="4"/>
  <c r="G181" i="4"/>
  <c r="G193" i="4" s="1"/>
  <c r="F181" i="4"/>
  <c r="F193" i="4" s="1"/>
  <c r="E181" i="4"/>
  <c r="D181" i="4"/>
  <c r="U180" i="4"/>
  <c r="T180" i="4"/>
  <c r="S180" i="4"/>
  <c r="P180" i="4"/>
  <c r="V180" i="4" s="1"/>
  <c r="O180" i="4"/>
  <c r="N180" i="4"/>
  <c r="M180" i="4"/>
  <c r="L180" i="4"/>
  <c r="R180" i="4" s="1"/>
  <c r="H180" i="4"/>
  <c r="G180" i="4"/>
  <c r="F180" i="4"/>
  <c r="E180" i="4"/>
  <c r="D180" i="4"/>
  <c r="V178" i="4"/>
  <c r="U178" i="4"/>
  <c r="T178" i="4"/>
  <c r="R178" i="4"/>
  <c r="P178" i="4"/>
  <c r="O178" i="4"/>
  <c r="N178" i="4"/>
  <c r="M178" i="4"/>
  <c r="S178" i="4" s="1"/>
  <c r="L178" i="4"/>
  <c r="H178" i="4"/>
  <c r="G178" i="4"/>
  <c r="F178" i="4"/>
  <c r="E178" i="4"/>
  <c r="D178" i="4"/>
  <c r="U177" i="4"/>
  <c r="T177" i="4"/>
  <c r="S177" i="4"/>
  <c r="P177" i="4"/>
  <c r="V177" i="4" s="1"/>
  <c r="O177" i="4"/>
  <c r="N177" i="4"/>
  <c r="M177" i="4"/>
  <c r="L177" i="4"/>
  <c r="R177" i="4" s="1"/>
  <c r="H177" i="4"/>
  <c r="G177" i="4"/>
  <c r="F177" i="4"/>
  <c r="E177" i="4"/>
  <c r="D177" i="4"/>
  <c r="V176" i="4"/>
  <c r="T176" i="4"/>
  <c r="S176" i="4"/>
  <c r="R176" i="4"/>
  <c r="P176" i="4"/>
  <c r="O176" i="4"/>
  <c r="U176" i="4" s="1"/>
  <c r="N176" i="4"/>
  <c r="M176" i="4"/>
  <c r="L176" i="4"/>
  <c r="H176" i="4"/>
  <c r="G176" i="4"/>
  <c r="F176" i="4"/>
  <c r="E176" i="4"/>
  <c r="D176" i="4"/>
  <c r="V175" i="4"/>
  <c r="U175" i="4"/>
  <c r="S175" i="4"/>
  <c r="R175" i="4"/>
  <c r="P175" i="4"/>
  <c r="P179" i="4" s="1"/>
  <c r="O175" i="4"/>
  <c r="O179" i="4" s="1"/>
  <c r="N175" i="4"/>
  <c r="T175" i="4" s="1"/>
  <c r="M175" i="4"/>
  <c r="L175" i="4"/>
  <c r="H175" i="4"/>
  <c r="H179" i="4" s="1"/>
  <c r="G175" i="4"/>
  <c r="G179" i="4" s="1"/>
  <c r="F175" i="4"/>
  <c r="E175" i="4"/>
  <c r="E179" i="4" s="1"/>
  <c r="D175" i="4"/>
  <c r="V174" i="4"/>
  <c r="U174" i="4"/>
  <c r="T174" i="4"/>
  <c r="R174" i="4"/>
  <c r="P174" i="4"/>
  <c r="O174" i="4"/>
  <c r="N174" i="4"/>
  <c r="M174" i="4"/>
  <c r="S174" i="4" s="1"/>
  <c r="L174" i="4"/>
  <c r="H174" i="4"/>
  <c r="G174" i="4"/>
  <c r="F174" i="4"/>
  <c r="E174" i="4"/>
  <c r="D174" i="4"/>
  <c r="O173" i="4"/>
  <c r="H173" i="4"/>
  <c r="V172" i="4"/>
  <c r="S172" i="4"/>
  <c r="R172" i="4"/>
  <c r="P172" i="4"/>
  <c r="O172" i="4"/>
  <c r="N172" i="4"/>
  <c r="T172" i="4" s="1"/>
  <c r="M172" i="4"/>
  <c r="L172" i="4"/>
  <c r="H172" i="4"/>
  <c r="G172" i="4"/>
  <c r="U172" i="4" s="1"/>
  <c r="F172" i="4"/>
  <c r="E172" i="4"/>
  <c r="D172" i="4"/>
  <c r="V171" i="4"/>
  <c r="T171" i="4"/>
  <c r="R171" i="4"/>
  <c r="P171" i="4"/>
  <c r="O171" i="4"/>
  <c r="U171" i="4" s="1"/>
  <c r="N171" i="4"/>
  <c r="M171" i="4"/>
  <c r="L171" i="4"/>
  <c r="H171" i="4"/>
  <c r="G171" i="4"/>
  <c r="F171" i="4"/>
  <c r="F173" i="4" s="1"/>
  <c r="E171" i="4"/>
  <c r="D171" i="4"/>
  <c r="U170" i="4"/>
  <c r="S170" i="4"/>
  <c r="P170" i="4"/>
  <c r="O170" i="4"/>
  <c r="N170" i="4"/>
  <c r="M170" i="4"/>
  <c r="L170" i="4"/>
  <c r="R170" i="4" s="1"/>
  <c r="H170" i="4"/>
  <c r="G170" i="4"/>
  <c r="F170" i="4"/>
  <c r="E170" i="4"/>
  <c r="E173" i="4" s="1"/>
  <c r="D170" i="4"/>
  <c r="V169" i="4"/>
  <c r="T169" i="4"/>
  <c r="S169" i="4"/>
  <c r="P169" i="4"/>
  <c r="O169" i="4"/>
  <c r="U169" i="4" s="1"/>
  <c r="N169" i="4"/>
  <c r="M169" i="4"/>
  <c r="L169" i="4"/>
  <c r="H169" i="4"/>
  <c r="G169" i="4"/>
  <c r="F169" i="4"/>
  <c r="E169" i="4"/>
  <c r="D169" i="4"/>
  <c r="R169" i="4" s="1"/>
  <c r="U167" i="4"/>
  <c r="T167" i="4"/>
  <c r="S167" i="4"/>
  <c r="P167" i="4"/>
  <c r="V167" i="4" s="1"/>
  <c r="O167" i="4"/>
  <c r="N167" i="4"/>
  <c r="M167" i="4"/>
  <c r="L167" i="4"/>
  <c r="R167" i="4" s="1"/>
  <c r="H167" i="4"/>
  <c r="G167" i="4"/>
  <c r="F167" i="4"/>
  <c r="E167" i="4"/>
  <c r="D167" i="4"/>
  <c r="V166" i="4"/>
  <c r="T166" i="4"/>
  <c r="S166" i="4"/>
  <c r="R166" i="4"/>
  <c r="P166" i="4"/>
  <c r="O166" i="4"/>
  <c r="U166" i="4" s="1"/>
  <c r="N166" i="4"/>
  <c r="M166" i="4"/>
  <c r="L166" i="4"/>
  <c r="H166" i="4"/>
  <c r="G166" i="4"/>
  <c r="F166" i="4"/>
  <c r="E166" i="4"/>
  <c r="D166" i="4"/>
  <c r="V165" i="4"/>
  <c r="U165" i="4"/>
  <c r="S165" i="4"/>
  <c r="R165" i="4"/>
  <c r="P165" i="4"/>
  <c r="O165" i="4"/>
  <c r="N165" i="4"/>
  <c r="T165" i="4" s="1"/>
  <c r="M165" i="4"/>
  <c r="L165" i="4"/>
  <c r="H165" i="4"/>
  <c r="G165" i="4"/>
  <c r="F165" i="4"/>
  <c r="E165" i="4"/>
  <c r="D165" i="4"/>
  <c r="V164" i="4"/>
  <c r="U164" i="4"/>
  <c r="T164" i="4"/>
  <c r="R164" i="4"/>
  <c r="P164" i="4"/>
  <c r="O164" i="4"/>
  <c r="N164" i="4"/>
  <c r="M164" i="4"/>
  <c r="S164" i="4" s="1"/>
  <c r="L164" i="4"/>
  <c r="H164" i="4"/>
  <c r="G164" i="4"/>
  <c r="F164" i="4"/>
  <c r="E164" i="4"/>
  <c r="D164" i="4"/>
  <c r="U163" i="4"/>
  <c r="T163" i="4"/>
  <c r="S163" i="4"/>
  <c r="P163" i="4"/>
  <c r="V163" i="4" s="1"/>
  <c r="O163" i="4"/>
  <c r="N163" i="4"/>
  <c r="M163" i="4"/>
  <c r="L163" i="4"/>
  <c r="R163" i="4" s="1"/>
  <c r="H163" i="4"/>
  <c r="G163" i="4"/>
  <c r="F163" i="4"/>
  <c r="E163" i="4"/>
  <c r="D163" i="4"/>
  <c r="V162" i="4"/>
  <c r="T162" i="4"/>
  <c r="S162" i="4"/>
  <c r="R162" i="4"/>
  <c r="P162" i="4"/>
  <c r="O162" i="4"/>
  <c r="U162" i="4" s="1"/>
  <c r="N162" i="4"/>
  <c r="M162" i="4"/>
  <c r="L162" i="4"/>
  <c r="H162" i="4"/>
  <c r="G162" i="4"/>
  <c r="F162" i="4"/>
  <c r="E162" i="4"/>
  <c r="D162" i="4"/>
  <c r="V161" i="4"/>
  <c r="S161" i="4"/>
  <c r="R161" i="4"/>
  <c r="P161" i="4"/>
  <c r="O161" i="4"/>
  <c r="N161" i="4"/>
  <c r="T161" i="4" s="1"/>
  <c r="M161" i="4"/>
  <c r="L161" i="4"/>
  <c r="H161" i="4"/>
  <c r="G161" i="4"/>
  <c r="U161" i="4" s="1"/>
  <c r="F161" i="4"/>
  <c r="E161" i="4"/>
  <c r="D161" i="4"/>
  <c r="U160" i="4"/>
  <c r="T160" i="4"/>
  <c r="R160" i="4"/>
  <c r="P160" i="4"/>
  <c r="V160" i="4" s="1"/>
  <c r="O160" i="4"/>
  <c r="N160" i="4"/>
  <c r="M160" i="4"/>
  <c r="S160" i="4" s="1"/>
  <c r="L160" i="4"/>
  <c r="H160" i="4"/>
  <c r="G160" i="4"/>
  <c r="F160" i="4"/>
  <c r="E160" i="4"/>
  <c r="D160" i="4"/>
  <c r="S159" i="4"/>
  <c r="P159" i="4"/>
  <c r="V159" i="4" s="1"/>
  <c r="O159" i="4"/>
  <c r="U159" i="4" s="1"/>
  <c r="N159" i="4"/>
  <c r="T159" i="4" s="1"/>
  <c r="M159" i="4"/>
  <c r="L159" i="4"/>
  <c r="R159" i="4" s="1"/>
  <c r="H159" i="4"/>
  <c r="G159" i="4"/>
  <c r="F159" i="4"/>
  <c r="E159" i="4"/>
  <c r="D159" i="4"/>
  <c r="V158" i="4"/>
  <c r="S158" i="4"/>
  <c r="R158" i="4"/>
  <c r="P158" i="4"/>
  <c r="O158" i="4"/>
  <c r="U158" i="4" s="1"/>
  <c r="N158" i="4"/>
  <c r="T158" i="4" s="1"/>
  <c r="M158" i="4"/>
  <c r="L158" i="4"/>
  <c r="H158" i="4"/>
  <c r="G158" i="4"/>
  <c r="F158" i="4"/>
  <c r="E158" i="4"/>
  <c r="D158" i="4"/>
  <c r="U157" i="4"/>
  <c r="S157" i="4"/>
  <c r="P157" i="4"/>
  <c r="V157" i="4" s="1"/>
  <c r="O157" i="4"/>
  <c r="N157" i="4"/>
  <c r="T157" i="4" s="1"/>
  <c r="M157" i="4"/>
  <c r="L157" i="4"/>
  <c r="R157" i="4" s="1"/>
  <c r="H157" i="4"/>
  <c r="G157" i="4"/>
  <c r="F157" i="4"/>
  <c r="E157" i="4"/>
  <c r="D157" i="4"/>
  <c r="T156" i="4"/>
  <c r="P156" i="4"/>
  <c r="V156" i="4" s="1"/>
  <c r="O156" i="4"/>
  <c r="U156" i="4" s="1"/>
  <c r="N156" i="4"/>
  <c r="M156" i="4"/>
  <c r="S156" i="4" s="1"/>
  <c r="L156" i="4"/>
  <c r="R156" i="4" s="1"/>
  <c r="H156" i="4"/>
  <c r="G156" i="4"/>
  <c r="F156" i="4"/>
  <c r="F168" i="4" s="1"/>
  <c r="E156" i="4"/>
  <c r="D156" i="4"/>
  <c r="S155" i="4"/>
  <c r="P155" i="4"/>
  <c r="O155" i="4"/>
  <c r="O168" i="4" s="1"/>
  <c r="N155" i="4"/>
  <c r="M155" i="4"/>
  <c r="L155" i="4"/>
  <c r="R155" i="4" s="1"/>
  <c r="H155" i="4"/>
  <c r="H168" i="4" s="1"/>
  <c r="G155" i="4"/>
  <c r="F155" i="4"/>
  <c r="E155" i="4"/>
  <c r="D155" i="4"/>
  <c r="V154" i="4"/>
  <c r="T154" i="4"/>
  <c r="R154" i="4"/>
  <c r="P154" i="4"/>
  <c r="O154" i="4"/>
  <c r="U154" i="4" s="1"/>
  <c r="N154" i="4"/>
  <c r="M154" i="4"/>
  <c r="S154" i="4" s="1"/>
  <c r="L154" i="4"/>
  <c r="H154" i="4"/>
  <c r="G154" i="4"/>
  <c r="F154" i="4"/>
  <c r="E154" i="4"/>
  <c r="D154" i="4"/>
  <c r="F153" i="4"/>
  <c r="S152" i="4"/>
  <c r="P152" i="4"/>
  <c r="V152" i="4" s="1"/>
  <c r="O152" i="4"/>
  <c r="U152" i="4" s="1"/>
  <c r="N152" i="4"/>
  <c r="T152" i="4" s="1"/>
  <c r="M152" i="4"/>
  <c r="L152" i="4"/>
  <c r="R152" i="4" s="1"/>
  <c r="H152" i="4"/>
  <c r="G152" i="4"/>
  <c r="F152" i="4"/>
  <c r="E152" i="4"/>
  <c r="D152" i="4"/>
  <c r="V151" i="4"/>
  <c r="S151" i="4"/>
  <c r="R151" i="4"/>
  <c r="P151" i="4"/>
  <c r="O151" i="4"/>
  <c r="U151" i="4" s="1"/>
  <c r="N151" i="4"/>
  <c r="T151" i="4" s="1"/>
  <c r="M151" i="4"/>
  <c r="L151" i="4"/>
  <c r="H151" i="4"/>
  <c r="G151" i="4"/>
  <c r="F151" i="4"/>
  <c r="E151" i="4"/>
  <c r="D151" i="4"/>
  <c r="U150" i="4"/>
  <c r="S150" i="4"/>
  <c r="P150" i="4"/>
  <c r="V150" i="4" s="1"/>
  <c r="O150" i="4"/>
  <c r="N150" i="4"/>
  <c r="T150" i="4" s="1"/>
  <c r="M150" i="4"/>
  <c r="L150" i="4"/>
  <c r="R150" i="4" s="1"/>
  <c r="H150" i="4"/>
  <c r="G150" i="4"/>
  <c r="F150" i="4"/>
  <c r="E150" i="4"/>
  <c r="D150" i="4"/>
  <c r="T149" i="4"/>
  <c r="P149" i="4"/>
  <c r="P8" i="4" s="1"/>
  <c r="O149" i="4"/>
  <c r="U149" i="4" s="1"/>
  <c r="N149" i="4"/>
  <c r="M149" i="4"/>
  <c r="S149" i="4" s="1"/>
  <c r="L149" i="4"/>
  <c r="R149" i="4" s="1"/>
  <c r="H149" i="4"/>
  <c r="G149" i="4"/>
  <c r="F149" i="4"/>
  <c r="E149" i="4"/>
  <c r="E8" i="4" s="1"/>
  <c r="D149" i="4"/>
  <c r="S148" i="4"/>
  <c r="P148" i="4"/>
  <c r="V148" i="4" s="1"/>
  <c r="O148" i="4"/>
  <c r="U148" i="4" s="1"/>
  <c r="N148" i="4"/>
  <c r="T148" i="4" s="1"/>
  <c r="M148" i="4"/>
  <c r="L148" i="4"/>
  <c r="R148" i="4" s="1"/>
  <c r="H148" i="4"/>
  <c r="G148" i="4"/>
  <c r="F148" i="4"/>
  <c r="E148" i="4"/>
  <c r="E153" i="4" s="1"/>
  <c r="D148" i="4"/>
  <c r="V147" i="4"/>
  <c r="T147" i="4"/>
  <c r="R147" i="4"/>
  <c r="P147" i="4"/>
  <c r="O147" i="4"/>
  <c r="U147" i="4" s="1"/>
  <c r="N147" i="4"/>
  <c r="M147" i="4"/>
  <c r="M153" i="4" s="1"/>
  <c r="L147" i="4"/>
  <c r="H147" i="4"/>
  <c r="H153" i="4" s="1"/>
  <c r="G147" i="4"/>
  <c r="F147" i="4"/>
  <c r="E147" i="4"/>
  <c r="D147" i="4"/>
  <c r="U146" i="4"/>
  <c r="R146" i="4"/>
  <c r="P146" i="4"/>
  <c r="V146" i="4" s="1"/>
  <c r="O146" i="4"/>
  <c r="N146" i="4"/>
  <c r="T146" i="4" s="1"/>
  <c r="M146" i="4"/>
  <c r="S146" i="4" s="1"/>
  <c r="L146" i="4"/>
  <c r="H146" i="4"/>
  <c r="G146" i="4"/>
  <c r="F146" i="4"/>
  <c r="E146" i="4"/>
  <c r="D146" i="4"/>
  <c r="G145" i="4"/>
  <c r="V144" i="4"/>
  <c r="T144" i="4"/>
  <c r="R144" i="4"/>
  <c r="P144" i="4"/>
  <c r="O144" i="4"/>
  <c r="U144" i="4" s="1"/>
  <c r="N144" i="4"/>
  <c r="N145" i="4" s="1"/>
  <c r="M144" i="4"/>
  <c r="S144" i="4" s="1"/>
  <c r="L144" i="4"/>
  <c r="H144" i="4"/>
  <c r="H145" i="4" s="1"/>
  <c r="G144" i="4"/>
  <c r="F144" i="4"/>
  <c r="E144" i="4"/>
  <c r="D144" i="4"/>
  <c r="U143" i="4"/>
  <c r="R143" i="4"/>
  <c r="P143" i="4"/>
  <c r="V143" i="4" s="1"/>
  <c r="O143" i="4"/>
  <c r="N143" i="4"/>
  <c r="T143" i="4" s="1"/>
  <c r="M143" i="4"/>
  <c r="M145" i="4" s="1"/>
  <c r="L143" i="4"/>
  <c r="H143" i="4"/>
  <c r="G143" i="4"/>
  <c r="F143" i="4"/>
  <c r="F145" i="4" s="1"/>
  <c r="E143" i="4"/>
  <c r="E145" i="4" s="1"/>
  <c r="D143" i="4"/>
  <c r="T142" i="4"/>
  <c r="R142" i="4"/>
  <c r="P142" i="4"/>
  <c r="V142" i="4" s="1"/>
  <c r="O142" i="4"/>
  <c r="U142" i="4" s="1"/>
  <c r="N142" i="4"/>
  <c r="M142" i="4"/>
  <c r="S142" i="4" s="1"/>
  <c r="L142" i="4"/>
  <c r="H142" i="4"/>
  <c r="G142" i="4"/>
  <c r="F142" i="4"/>
  <c r="E142" i="4"/>
  <c r="D142" i="4"/>
  <c r="U140" i="4"/>
  <c r="S140" i="4"/>
  <c r="P140" i="4"/>
  <c r="V140" i="4" s="1"/>
  <c r="O140" i="4"/>
  <c r="N140" i="4"/>
  <c r="T140" i="4" s="1"/>
  <c r="M140" i="4"/>
  <c r="L140" i="4"/>
  <c r="R140" i="4" s="1"/>
  <c r="H140" i="4"/>
  <c r="G140" i="4"/>
  <c r="F140" i="4"/>
  <c r="E140" i="4"/>
  <c r="D140" i="4"/>
  <c r="T139" i="4"/>
  <c r="P139" i="4"/>
  <c r="V139" i="4" s="1"/>
  <c r="O139" i="4"/>
  <c r="U139" i="4" s="1"/>
  <c r="N139" i="4"/>
  <c r="M139" i="4"/>
  <c r="S139" i="4" s="1"/>
  <c r="L139" i="4"/>
  <c r="R139" i="4" s="1"/>
  <c r="H139" i="4"/>
  <c r="G139" i="4"/>
  <c r="F139" i="4"/>
  <c r="E139" i="4"/>
  <c r="D139" i="4"/>
  <c r="S138" i="4"/>
  <c r="P138" i="4"/>
  <c r="V138" i="4" s="1"/>
  <c r="O138" i="4"/>
  <c r="U138" i="4" s="1"/>
  <c r="N138" i="4"/>
  <c r="T138" i="4" s="1"/>
  <c r="M138" i="4"/>
  <c r="L138" i="4"/>
  <c r="R138" i="4" s="1"/>
  <c r="H138" i="4"/>
  <c r="H141" i="4" s="1"/>
  <c r="G138" i="4"/>
  <c r="G141" i="4" s="1"/>
  <c r="F138" i="4"/>
  <c r="E138" i="4"/>
  <c r="D138" i="4"/>
  <c r="V137" i="4"/>
  <c r="T137" i="4"/>
  <c r="R137" i="4"/>
  <c r="P137" i="4"/>
  <c r="O137" i="4"/>
  <c r="U137" i="4" s="1"/>
  <c r="N137" i="4"/>
  <c r="M137" i="4"/>
  <c r="M141" i="4" s="1"/>
  <c r="L137" i="4"/>
  <c r="H137" i="4"/>
  <c r="G137" i="4"/>
  <c r="F137" i="4"/>
  <c r="F141" i="4" s="1"/>
  <c r="E137" i="4"/>
  <c r="D137" i="4"/>
  <c r="U136" i="4"/>
  <c r="R136" i="4"/>
  <c r="P136" i="4"/>
  <c r="V136" i="4" s="1"/>
  <c r="O136" i="4"/>
  <c r="N136" i="4"/>
  <c r="T136" i="4" s="1"/>
  <c r="M136" i="4"/>
  <c r="S136" i="4" s="1"/>
  <c r="L136" i="4"/>
  <c r="H136" i="4"/>
  <c r="G136" i="4"/>
  <c r="F136" i="4"/>
  <c r="E136" i="4"/>
  <c r="D136" i="4"/>
  <c r="V134" i="4"/>
  <c r="T134" i="4"/>
  <c r="R134" i="4"/>
  <c r="P134" i="4"/>
  <c r="O134" i="4"/>
  <c r="U134" i="4" s="1"/>
  <c r="N134" i="4"/>
  <c r="M134" i="4"/>
  <c r="S134" i="4" s="1"/>
  <c r="L134" i="4"/>
  <c r="H134" i="4"/>
  <c r="G134" i="4"/>
  <c r="F134" i="4"/>
  <c r="E134" i="4"/>
  <c r="D134" i="4"/>
  <c r="U133" i="4"/>
  <c r="R133" i="4"/>
  <c r="P133" i="4"/>
  <c r="V133" i="4" s="1"/>
  <c r="O133" i="4"/>
  <c r="N133" i="4"/>
  <c r="T133" i="4" s="1"/>
  <c r="M133" i="4"/>
  <c r="S133" i="4" s="1"/>
  <c r="L133" i="4"/>
  <c r="H133" i="4"/>
  <c r="G133" i="4"/>
  <c r="F133" i="4"/>
  <c r="E133" i="4"/>
  <c r="D133" i="4"/>
  <c r="T132" i="4"/>
  <c r="R132" i="4"/>
  <c r="P132" i="4"/>
  <c r="V132" i="4" s="1"/>
  <c r="O132" i="4"/>
  <c r="U132" i="4" s="1"/>
  <c r="N132" i="4"/>
  <c r="M132" i="4"/>
  <c r="S132" i="4" s="1"/>
  <c r="L132" i="4"/>
  <c r="H132" i="4"/>
  <c r="G132" i="4"/>
  <c r="F132" i="4"/>
  <c r="E132" i="4"/>
  <c r="D132" i="4"/>
  <c r="S131" i="4"/>
  <c r="P131" i="4"/>
  <c r="V131" i="4" s="1"/>
  <c r="O131" i="4"/>
  <c r="U131" i="4" s="1"/>
  <c r="N131" i="4"/>
  <c r="N10" i="4" s="1"/>
  <c r="M131" i="4"/>
  <c r="L131" i="4"/>
  <c r="R131" i="4" s="1"/>
  <c r="H131" i="4"/>
  <c r="G131" i="4"/>
  <c r="G10" i="4" s="1"/>
  <c r="F131" i="4"/>
  <c r="E131" i="4"/>
  <c r="D131" i="4"/>
  <c r="V130" i="4"/>
  <c r="S130" i="4"/>
  <c r="R130" i="4"/>
  <c r="P130" i="4"/>
  <c r="O130" i="4"/>
  <c r="U130" i="4" s="1"/>
  <c r="N130" i="4"/>
  <c r="T130" i="4" s="1"/>
  <c r="M130" i="4"/>
  <c r="L130" i="4"/>
  <c r="H130" i="4"/>
  <c r="G130" i="4"/>
  <c r="F130" i="4"/>
  <c r="E130" i="4"/>
  <c r="D130" i="4"/>
  <c r="U129" i="4"/>
  <c r="S129" i="4"/>
  <c r="P129" i="4"/>
  <c r="V129" i="4" s="1"/>
  <c r="O129" i="4"/>
  <c r="N129" i="4"/>
  <c r="T129" i="4" s="1"/>
  <c r="M129" i="4"/>
  <c r="L129" i="4"/>
  <c r="R129" i="4" s="1"/>
  <c r="H129" i="4"/>
  <c r="G129" i="4"/>
  <c r="F129" i="4"/>
  <c r="E129" i="4"/>
  <c r="D129" i="4"/>
  <c r="T128" i="4"/>
  <c r="P128" i="4"/>
  <c r="V128" i="4" s="1"/>
  <c r="O128" i="4"/>
  <c r="U128" i="4" s="1"/>
  <c r="N128" i="4"/>
  <c r="M128" i="4"/>
  <c r="S128" i="4" s="1"/>
  <c r="L128" i="4"/>
  <c r="R128" i="4" s="1"/>
  <c r="H128" i="4"/>
  <c r="G128" i="4"/>
  <c r="F128" i="4"/>
  <c r="E128" i="4"/>
  <c r="D128" i="4"/>
  <c r="S127" i="4"/>
  <c r="P127" i="4"/>
  <c r="V127" i="4" s="1"/>
  <c r="O127" i="4"/>
  <c r="U127" i="4" s="1"/>
  <c r="N127" i="4"/>
  <c r="T127" i="4" s="1"/>
  <c r="M127" i="4"/>
  <c r="L127" i="4"/>
  <c r="R127" i="4" s="1"/>
  <c r="H127" i="4"/>
  <c r="G127" i="4"/>
  <c r="F127" i="4"/>
  <c r="E127" i="4"/>
  <c r="D127" i="4"/>
  <c r="V126" i="4"/>
  <c r="T126" i="4"/>
  <c r="R126" i="4"/>
  <c r="P126" i="4"/>
  <c r="O126" i="4"/>
  <c r="U126" i="4" s="1"/>
  <c r="N126" i="4"/>
  <c r="M126" i="4"/>
  <c r="S126" i="4" s="1"/>
  <c r="L126" i="4"/>
  <c r="H126" i="4"/>
  <c r="G126" i="4"/>
  <c r="F126" i="4"/>
  <c r="E126" i="4"/>
  <c r="D126" i="4"/>
  <c r="U125" i="4"/>
  <c r="R125" i="4"/>
  <c r="P125" i="4"/>
  <c r="V125" i="4" s="1"/>
  <c r="O125" i="4"/>
  <c r="N125" i="4"/>
  <c r="T125" i="4" s="1"/>
  <c r="M125" i="4"/>
  <c r="S125" i="4" s="1"/>
  <c r="L125" i="4"/>
  <c r="H125" i="4"/>
  <c r="G125" i="4"/>
  <c r="F125" i="4"/>
  <c r="E125" i="4"/>
  <c r="D125" i="4"/>
  <c r="T124" i="4"/>
  <c r="R124" i="4"/>
  <c r="P124" i="4"/>
  <c r="V124" i="4" s="1"/>
  <c r="O124" i="4"/>
  <c r="U124" i="4" s="1"/>
  <c r="N124" i="4"/>
  <c r="M124" i="4"/>
  <c r="S124" i="4" s="1"/>
  <c r="L124" i="4"/>
  <c r="H124" i="4"/>
  <c r="G124" i="4"/>
  <c r="F124" i="4"/>
  <c r="E124" i="4"/>
  <c r="D124" i="4"/>
  <c r="S123" i="4"/>
  <c r="P123" i="4"/>
  <c r="V123" i="4" s="1"/>
  <c r="O123" i="4"/>
  <c r="U123" i="4" s="1"/>
  <c r="N123" i="4"/>
  <c r="T123" i="4" s="1"/>
  <c r="M123" i="4"/>
  <c r="L123" i="4"/>
  <c r="R123" i="4" s="1"/>
  <c r="H123" i="4"/>
  <c r="G123" i="4"/>
  <c r="F123" i="4"/>
  <c r="E123" i="4"/>
  <c r="D123" i="4"/>
  <c r="V122" i="4"/>
  <c r="S122" i="4"/>
  <c r="R122" i="4"/>
  <c r="P122" i="4"/>
  <c r="O122" i="4"/>
  <c r="U122" i="4" s="1"/>
  <c r="N122" i="4"/>
  <c r="T122" i="4" s="1"/>
  <c r="M122" i="4"/>
  <c r="L122" i="4"/>
  <c r="H122" i="4"/>
  <c r="G122" i="4"/>
  <c r="F122" i="4"/>
  <c r="E122" i="4"/>
  <c r="D122" i="4"/>
  <c r="U121" i="4"/>
  <c r="S121" i="4"/>
  <c r="P121" i="4"/>
  <c r="V121" i="4" s="1"/>
  <c r="O121" i="4"/>
  <c r="N121" i="4"/>
  <c r="T121" i="4" s="1"/>
  <c r="M121" i="4"/>
  <c r="L121" i="4"/>
  <c r="R121" i="4" s="1"/>
  <c r="H121" i="4"/>
  <c r="G121" i="4"/>
  <c r="F121" i="4"/>
  <c r="E121" i="4"/>
  <c r="D121" i="4"/>
  <c r="T120" i="4"/>
  <c r="P120" i="4"/>
  <c r="V120" i="4" s="1"/>
  <c r="O120" i="4"/>
  <c r="U120" i="4" s="1"/>
  <c r="N120" i="4"/>
  <c r="M120" i="4"/>
  <c r="S120" i="4" s="1"/>
  <c r="L120" i="4"/>
  <c r="R120" i="4" s="1"/>
  <c r="H120" i="4"/>
  <c r="G120" i="4"/>
  <c r="F120" i="4"/>
  <c r="E120" i="4"/>
  <c r="D120" i="4"/>
  <c r="S119" i="4"/>
  <c r="P119" i="4"/>
  <c r="V119" i="4" s="1"/>
  <c r="O119" i="4"/>
  <c r="U119" i="4" s="1"/>
  <c r="N119" i="4"/>
  <c r="T119" i="4" s="1"/>
  <c r="M119" i="4"/>
  <c r="L119" i="4"/>
  <c r="R119" i="4" s="1"/>
  <c r="H119" i="4"/>
  <c r="G119" i="4"/>
  <c r="F119" i="4"/>
  <c r="E119" i="4"/>
  <c r="D119" i="4"/>
  <c r="V118" i="4"/>
  <c r="T118" i="4"/>
  <c r="R118" i="4"/>
  <c r="P118" i="4"/>
  <c r="O118" i="4"/>
  <c r="U118" i="4" s="1"/>
  <c r="N118" i="4"/>
  <c r="M118" i="4"/>
  <c r="S118" i="4" s="1"/>
  <c r="L118" i="4"/>
  <c r="H118" i="4"/>
  <c r="G118" i="4"/>
  <c r="F118" i="4"/>
  <c r="F9" i="4" s="1"/>
  <c r="E118" i="4"/>
  <c r="D118" i="4"/>
  <c r="U117" i="4"/>
  <c r="R117" i="4"/>
  <c r="P117" i="4"/>
  <c r="V117" i="4" s="1"/>
  <c r="O117" i="4"/>
  <c r="N117" i="4"/>
  <c r="T117" i="4" s="1"/>
  <c r="M117" i="4"/>
  <c r="S117" i="4" s="1"/>
  <c r="L117" i="4"/>
  <c r="H117" i="4"/>
  <c r="G117" i="4"/>
  <c r="F117" i="4"/>
  <c r="E117" i="4"/>
  <c r="D117" i="4"/>
  <c r="T116" i="4"/>
  <c r="R116" i="4"/>
  <c r="P116" i="4"/>
  <c r="V116" i="4" s="1"/>
  <c r="O116" i="4"/>
  <c r="U116" i="4" s="1"/>
  <c r="N116" i="4"/>
  <c r="M116" i="4"/>
  <c r="S116" i="4" s="1"/>
  <c r="L116" i="4"/>
  <c r="H116" i="4"/>
  <c r="G116" i="4"/>
  <c r="F116" i="4"/>
  <c r="E116" i="4"/>
  <c r="D116" i="4"/>
  <c r="S115" i="4"/>
  <c r="P115" i="4"/>
  <c r="V115" i="4" s="1"/>
  <c r="O115" i="4"/>
  <c r="U115" i="4" s="1"/>
  <c r="N115" i="4"/>
  <c r="T115" i="4" s="1"/>
  <c r="M115" i="4"/>
  <c r="L115" i="4"/>
  <c r="R115" i="4" s="1"/>
  <c r="H115" i="4"/>
  <c r="G115" i="4"/>
  <c r="F115" i="4"/>
  <c r="E115" i="4"/>
  <c r="D115" i="4"/>
  <c r="V114" i="4"/>
  <c r="S114" i="4"/>
  <c r="R114" i="4"/>
  <c r="P114" i="4"/>
  <c r="O114" i="4"/>
  <c r="U114" i="4" s="1"/>
  <c r="N114" i="4"/>
  <c r="T114" i="4" s="1"/>
  <c r="M114" i="4"/>
  <c r="L114" i="4"/>
  <c r="H114" i="4"/>
  <c r="G114" i="4"/>
  <c r="F114" i="4"/>
  <c r="E114" i="4"/>
  <c r="D114" i="4"/>
  <c r="U113" i="4"/>
  <c r="S113" i="4"/>
  <c r="P113" i="4"/>
  <c r="V113" i="4" s="1"/>
  <c r="O113" i="4"/>
  <c r="N113" i="4"/>
  <c r="T113" i="4" s="1"/>
  <c r="M113" i="4"/>
  <c r="L113" i="4"/>
  <c r="R113" i="4" s="1"/>
  <c r="H113" i="4"/>
  <c r="G113" i="4"/>
  <c r="F113" i="4"/>
  <c r="E113" i="4"/>
  <c r="D113" i="4"/>
  <c r="T112" i="4"/>
  <c r="P112" i="4"/>
  <c r="V112" i="4" s="1"/>
  <c r="O112" i="4"/>
  <c r="U112" i="4" s="1"/>
  <c r="N112" i="4"/>
  <c r="M112" i="4"/>
  <c r="S112" i="4" s="1"/>
  <c r="L112" i="4"/>
  <c r="R112" i="4" s="1"/>
  <c r="H112" i="4"/>
  <c r="G112" i="4"/>
  <c r="F112" i="4"/>
  <c r="E112" i="4"/>
  <c r="D112" i="4"/>
  <c r="S111" i="4"/>
  <c r="P111" i="4"/>
  <c r="V111" i="4" s="1"/>
  <c r="O111" i="4"/>
  <c r="U111" i="4" s="1"/>
  <c r="N111" i="4"/>
  <c r="T111" i="4" s="1"/>
  <c r="M111" i="4"/>
  <c r="L111" i="4"/>
  <c r="R111" i="4" s="1"/>
  <c r="H111" i="4"/>
  <c r="G111" i="4"/>
  <c r="F111" i="4"/>
  <c r="E111" i="4"/>
  <c r="D111" i="4"/>
  <c r="V110" i="4"/>
  <c r="T110" i="4"/>
  <c r="R110" i="4"/>
  <c r="P110" i="4"/>
  <c r="O110" i="4"/>
  <c r="U110" i="4" s="1"/>
  <c r="N110" i="4"/>
  <c r="M110" i="4"/>
  <c r="S110" i="4" s="1"/>
  <c r="L110" i="4"/>
  <c r="H110" i="4"/>
  <c r="G110" i="4"/>
  <c r="F110" i="4"/>
  <c r="E110" i="4"/>
  <c r="D110" i="4"/>
  <c r="U109" i="4"/>
  <c r="R109" i="4"/>
  <c r="P109" i="4"/>
  <c r="V109" i="4" s="1"/>
  <c r="O109" i="4"/>
  <c r="N109" i="4"/>
  <c r="T109" i="4" s="1"/>
  <c r="M109" i="4"/>
  <c r="S109" i="4" s="1"/>
  <c r="L109" i="4"/>
  <c r="H109" i="4"/>
  <c r="G109" i="4"/>
  <c r="F109" i="4"/>
  <c r="E109" i="4"/>
  <c r="D109" i="4"/>
  <c r="T108" i="4"/>
  <c r="R108" i="4"/>
  <c r="P108" i="4"/>
  <c r="V108" i="4" s="1"/>
  <c r="O108" i="4"/>
  <c r="U108" i="4" s="1"/>
  <c r="N108" i="4"/>
  <c r="M108" i="4"/>
  <c r="S108" i="4" s="1"/>
  <c r="L108" i="4"/>
  <c r="H108" i="4"/>
  <c r="G108" i="4"/>
  <c r="F108" i="4"/>
  <c r="E108" i="4"/>
  <c r="D108" i="4"/>
  <c r="S107" i="4"/>
  <c r="P107" i="4"/>
  <c r="V107" i="4" s="1"/>
  <c r="O107" i="4"/>
  <c r="U107" i="4" s="1"/>
  <c r="N107" i="4"/>
  <c r="T107" i="4" s="1"/>
  <c r="M107" i="4"/>
  <c r="L107" i="4"/>
  <c r="R107" i="4" s="1"/>
  <c r="H107" i="4"/>
  <c r="G107" i="4"/>
  <c r="F107" i="4"/>
  <c r="E107" i="4"/>
  <c r="D107" i="4"/>
  <c r="V106" i="4"/>
  <c r="S106" i="4"/>
  <c r="R106" i="4"/>
  <c r="P106" i="4"/>
  <c r="O106" i="4"/>
  <c r="U106" i="4" s="1"/>
  <c r="N106" i="4"/>
  <c r="T106" i="4" s="1"/>
  <c r="M106" i="4"/>
  <c r="L106" i="4"/>
  <c r="H106" i="4"/>
  <c r="G106" i="4"/>
  <c r="F106" i="4"/>
  <c r="E106" i="4"/>
  <c r="D106" i="4"/>
  <c r="U105" i="4"/>
  <c r="S105" i="4"/>
  <c r="P105" i="4"/>
  <c r="V105" i="4" s="1"/>
  <c r="O105" i="4"/>
  <c r="N105" i="4"/>
  <c r="T105" i="4" s="1"/>
  <c r="M105" i="4"/>
  <c r="L105" i="4"/>
  <c r="R105" i="4" s="1"/>
  <c r="H105" i="4"/>
  <c r="G105" i="4"/>
  <c r="F105" i="4"/>
  <c r="E105" i="4"/>
  <c r="D105" i="4"/>
  <c r="T104" i="4"/>
  <c r="P104" i="4"/>
  <c r="V104" i="4" s="1"/>
  <c r="O104" i="4"/>
  <c r="U104" i="4" s="1"/>
  <c r="N104" i="4"/>
  <c r="M104" i="4"/>
  <c r="S104" i="4" s="1"/>
  <c r="L104" i="4"/>
  <c r="R104" i="4" s="1"/>
  <c r="H104" i="4"/>
  <c r="G104" i="4"/>
  <c r="F104" i="4"/>
  <c r="E104" i="4"/>
  <c r="D104" i="4"/>
  <c r="S103" i="4"/>
  <c r="P103" i="4"/>
  <c r="V103" i="4" s="1"/>
  <c r="O103" i="4"/>
  <c r="U103" i="4" s="1"/>
  <c r="N103" i="4"/>
  <c r="T103" i="4" s="1"/>
  <c r="M103" i="4"/>
  <c r="L103" i="4"/>
  <c r="R103" i="4" s="1"/>
  <c r="H103" i="4"/>
  <c r="G103" i="4"/>
  <c r="F103" i="4"/>
  <c r="E103" i="4"/>
  <c r="D103" i="4"/>
  <c r="T102" i="4"/>
  <c r="R102" i="4"/>
  <c r="P102" i="4"/>
  <c r="V102" i="4" s="1"/>
  <c r="O102" i="4"/>
  <c r="U102" i="4" s="1"/>
  <c r="N102" i="4"/>
  <c r="M102" i="4"/>
  <c r="S102" i="4" s="1"/>
  <c r="L102" i="4"/>
  <c r="H102" i="4"/>
  <c r="G102" i="4"/>
  <c r="F102" i="4"/>
  <c r="E102" i="4"/>
  <c r="D102" i="4"/>
  <c r="U101" i="4"/>
  <c r="S101" i="4"/>
  <c r="P101" i="4"/>
  <c r="V101" i="4" s="1"/>
  <c r="O101" i="4"/>
  <c r="N101" i="4"/>
  <c r="T101" i="4" s="1"/>
  <c r="M101" i="4"/>
  <c r="L101" i="4"/>
  <c r="R101" i="4" s="1"/>
  <c r="H101" i="4"/>
  <c r="G101" i="4"/>
  <c r="F101" i="4"/>
  <c r="E101" i="4"/>
  <c r="D101" i="4"/>
  <c r="V100" i="4"/>
  <c r="T100" i="4"/>
  <c r="R100" i="4"/>
  <c r="P100" i="4"/>
  <c r="O100" i="4"/>
  <c r="U100" i="4" s="1"/>
  <c r="N100" i="4"/>
  <c r="M100" i="4"/>
  <c r="S100" i="4" s="1"/>
  <c r="L100" i="4"/>
  <c r="H100" i="4"/>
  <c r="G100" i="4"/>
  <c r="F100" i="4"/>
  <c r="E100" i="4"/>
  <c r="D100" i="4"/>
  <c r="U99" i="4"/>
  <c r="S99" i="4"/>
  <c r="P99" i="4"/>
  <c r="V99" i="4" s="1"/>
  <c r="O99" i="4"/>
  <c r="N99" i="4"/>
  <c r="T99" i="4" s="1"/>
  <c r="M99" i="4"/>
  <c r="L99" i="4"/>
  <c r="R99" i="4" s="1"/>
  <c r="H99" i="4"/>
  <c r="G99" i="4"/>
  <c r="F99" i="4"/>
  <c r="E99" i="4"/>
  <c r="D99" i="4"/>
  <c r="V98" i="4"/>
  <c r="T98" i="4"/>
  <c r="R98" i="4"/>
  <c r="P98" i="4"/>
  <c r="O98" i="4"/>
  <c r="U98" i="4" s="1"/>
  <c r="N98" i="4"/>
  <c r="M98" i="4"/>
  <c r="S98" i="4" s="1"/>
  <c r="L98" i="4"/>
  <c r="H98" i="4"/>
  <c r="G98" i="4"/>
  <c r="F98" i="4"/>
  <c r="E98" i="4"/>
  <c r="D98" i="4"/>
  <c r="U97" i="4"/>
  <c r="S97" i="4"/>
  <c r="P97" i="4"/>
  <c r="V97" i="4" s="1"/>
  <c r="O97" i="4"/>
  <c r="N97" i="4"/>
  <c r="T97" i="4" s="1"/>
  <c r="M97" i="4"/>
  <c r="L97" i="4"/>
  <c r="R97" i="4" s="1"/>
  <c r="H97" i="4"/>
  <c r="G97" i="4"/>
  <c r="F97" i="4"/>
  <c r="E97" i="4"/>
  <c r="D97" i="4"/>
  <c r="V96" i="4"/>
  <c r="T96" i="4"/>
  <c r="R96" i="4"/>
  <c r="P96" i="4"/>
  <c r="O96" i="4"/>
  <c r="U96" i="4" s="1"/>
  <c r="N96" i="4"/>
  <c r="M96" i="4"/>
  <c r="S96" i="4" s="1"/>
  <c r="L96" i="4"/>
  <c r="H96" i="4"/>
  <c r="G96" i="4"/>
  <c r="F96" i="4"/>
  <c r="E96" i="4"/>
  <c r="D96" i="4"/>
  <c r="U95" i="4"/>
  <c r="S95" i="4"/>
  <c r="P95" i="4"/>
  <c r="V95" i="4" s="1"/>
  <c r="O95" i="4"/>
  <c r="N95" i="4"/>
  <c r="T95" i="4" s="1"/>
  <c r="M95" i="4"/>
  <c r="L95" i="4"/>
  <c r="R95" i="4" s="1"/>
  <c r="H95" i="4"/>
  <c r="G95" i="4"/>
  <c r="F95" i="4"/>
  <c r="E95" i="4"/>
  <c r="D95" i="4"/>
  <c r="V94" i="4"/>
  <c r="T94" i="4"/>
  <c r="R94" i="4"/>
  <c r="P94" i="4"/>
  <c r="O94" i="4"/>
  <c r="U94" i="4" s="1"/>
  <c r="N94" i="4"/>
  <c r="M94" i="4"/>
  <c r="S94" i="4" s="1"/>
  <c r="L94" i="4"/>
  <c r="H94" i="4"/>
  <c r="G94" i="4"/>
  <c r="F94" i="4"/>
  <c r="E94" i="4"/>
  <c r="D94" i="4"/>
  <c r="U93" i="4"/>
  <c r="S93" i="4"/>
  <c r="P93" i="4"/>
  <c r="V93" i="4" s="1"/>
  <c r="O93" i="4"/>
  <c r="N93" i="4"/>
  <c r="T93" i="4" s="1"/>
  <c r="M93" i="4"/>
  <c r="L93" i="4"/>
  <c r="R93" i="4" s="1"/>
  <c r="H93" i="4"/>
  <c r="G93" i="4"/>
  <c r="F93" i="4"/>
  <c r="E93" i="4"/>
  <c r="D93" i="4"/>
  <c r="V92" i="4"/>
  <c r="T92" i="4"/>
  <c r="R92" i="4"/>
  <c r="P92" i="4"/>
  <c r="O92" i="4"/>
  <c r="U92" i="4" s="1"/>
  <c r="N92" i="4"/>
  <c r="M92" i="4"/>
  <c r="S92" i="4" s="1"/>
  <c r="L92" i="4"/>
  <c r="H92" i="4"/>
  <c r="G92" i="4"/>
  <c r="F92" i="4"/>
  <c r="E92" i="4"/>
  <c r="D92" i="4"/>
  <c r="U91" i="4"/>
  <c r="S91" i="4"/>
  <c r="P91" i="4"/>
  <c r="V91" i="4" s="1"/>
  <c r="O91" i="4"/>
  <c r="N91" i="4"/>
  <c r="T91" i="4" s="1"/>
  <c r="M91" i="4"/>
  <c r="L91" i="4"/>
  <c r="R91" i="4" s="1"/>
  <c r="H91" i="4"/>
  <c r="G91" i="4"/>
  <c r="F91" i="4"/>
  <c r="E91" i="4"/>
  <c r="D91" i="4"/>
  <c r="V90" i="4"/>
  <c r="T90" i="4"/>
  <c r="R90" i="4"/>
  <c r="P90" i="4"/>
  <c r="O90" i="4"/>
  <c r="U90" i="4" s="1"/>
  <c r="N90" i="4"/>
  <c r="M90" i="4"/>
  <c r="S90" i="4" s="1"/>
  <c r="L90" i="4"/>
  <c r="H90" i="4"/>
  <c r="G90" i="4"/>
  <c r="F90" i="4"/>
  <c r="E90" i="4"/>
  <c r="D90" i="4"/>
  <c r="U89" i="4"/>
  <c r="S89" i="4"/>
  <c r="P89" i="4"/>
  <c r="V89" i="4" s="1"/>
  <c r="O89" i="4"/>
  <c r="N89" i="4"/>
  <c r="T89" i="4" s="1"/>
  <c r="M89" i="4"/>
  <c r="L89" i="4"/>
  <c r="R89" i="4" s="1"/>
  <c r="H89" i="4"/>
  <c r="G89" i="4"/>
  <c r="F89" i="4"/>
  <c r="E89" i="4"/>
  <c r="D89" i="4"/>
  <c r="V88" i="4"/>
  <c r="T88" i="4"/>
  <c r="R88" i="4"/>
  <c r="P88" i="4"/>
  <c r="O88" i="4"/>
  <c r="U88" i="4" s="1"/>
  <c r="N88" i="4"/>
  <c r="M88" i="4"/>
  <c r="S88" i="4" s="1"/>
  <c r="L88" i="4"/>
  <c r="H88" i="4"/>
  <c r="G88" i="4"/>
  <c r="F88" i="4"/>
  <c r="E88" i="4"/>
  <c r="D88" i="4"/>
  <c r="U87" i="4"/>
  <c r="S87" i="4"/>
  <c r="P87" i="4"/>
  <c r="V87" i="4" s="1"/>
  <c r="O87" i="4"/>
  <c r="N87" i="4"/>
  <c r="T87" i="4" s="1"/>
  <c r="M87" i="4"/>
  <c r="L87" i="4"/>
  <c r="R87" i="4" s="1"/>
  <c r="H87" i="4"/>
  <c r="G87" i="4"/>
  <c r="F87" i="4"/>
  <c r="E87" i="4"/>
  <c r="D87" i="4"/>
  <c r="V86" i="4"/>
  <c r="T86" i="4"/>
  <c r="R86" i="4"/>
  <c r="P86" i="4"/>
  <c r="O86" i="4"/>
  <c r="U86" i="4" s="1"/>
  <c r="N86" i="4"/>
  <c r="M86" i="4"/>
  <c r="S86" i="4" s="1"/>
  <c r="L86" i="4"/>
  <c r="H86" i="4"/>
  <c r="G86" i="4"/>
  <c r="F86" i="4"/>
  <c r="E86" i="4"/>
  <c r="D86" i="4"/>
  <c r="U85" i="4"/>
  <c r="S85" i="4"/>
  <c r="P85" i="4"/>
  <c r="V85" i="4" s="1"/>
  <c r="O85" i="4"/>
  <c r="N85" i="4"/>
  <c r="T85" i="4" s="1"/>
  <c r="M85" i="4"/>
  <c r="L85" i="4"/>
  <c r="R85" i="4" s="1"/>
  <c r="H85" i="4"/>
  <c r="G85" i="4"/>
  <c r="F85" i="4"/>
  <c r="E85" i="4"/>
  <c r="D85" i="4"/>
  <c r="V84" i="4"/>
  <c r="T84" i="4"/>
  <c r="R84" i="4"/>
  <c r="P84" i="4"/>
  <c r="O84" i="4"/>
  <c r="U84" i="4" s="1"/>
  <c r="N84" i="4"/>
  <c r="M84" i="4"/>
  <c r="S84" i="4" s="1"/>
  <c r="L84" i="4"/>
  <c r="H84" i="4"/>
  <c r="G84" i="4"/>
  <c r="F84" i="4"/>
  <c r="E84" i="4"/>
  <c r="D84" i="4"/>
  <c r="U83" i="4"/>
  <c r="S83" i="4"/>
  <c r="P83" i="4"/>
  <c r="V83" i="4" s="1"/>
  <c r="O83" i="4"/>
  <c r="N83" i="4"/>
  <c r="T83" i="4" s="1"/>
  <c r="M83" i="4"/>
  <c r="L83" i="4"/>
  <c r="R83" i="4" s="1"/>
  <c r="H83" i="4"/>
  <c r="G83" i="4"/>
  <c r="F83" i="4"/>
  <c r="E83" i="4"/>
  <c r="D83" i="4"/>
  <c r="V82" i="4"/>
  <c r="T82" i="4"/>
  <c r="R82" i="4"/>
  <c r="P82" i="4"/>
  <c r="O82" i="4"/>
  <c r="U82" i="4" s="1"/>
  <c r="N82" i="4"/>
  <c r="M82" i="4"/>
  <c r="S82" i="4" s="1"/>
  <c r="L82" i="4"/>
  <c r="H82" i="4"/>
  <c r="G82" i="4"/>
  <c r="F82" i="4"/>
  <c r="E82" i="4"/>
  <c r="D82" i="4"/>
  <c r="U81" i="4"/>
  <c r="S81" i="4"/>
  <c r="P81" i="4"/>
  <c r="V81" i="4" s="1"/>
  <c r="O81" i="4"/>
  <c r="N81" i="4"/>
  <c r="T81" i="4" s="1"/>
  <c r="M81" i="4"/>
  <c r="L81" i="4"/>
  <c r="R81" i="4" s="1"/>
  <c r="H81" i="4"/>
  <c r="G81" i="4"/>
  <c r="F81" i="4"/>
  <c r="E81" i="4"/>
  <c r="D81" i="4"/>
  <c r="V80" i="4"/>
  <c r="T80" i="4"/>
  <c r="R80" i="4"/>
  <c r="P80" i="4"/>
  <c r="O80" i="4"/>
  <c r="U80" i="4" s="1"/>
  <c r="N80" i="4"/>
  <c r="M80" i="4"/>
  <c r="S80" i="4" s="1"/>
  <c r="L80" i="4"/>
  <c r="H80" i="4"/>
  <c r="G80" i="4"/>
  <c r="F80" i="4"/>
  <c r="E80" i="4"/>
  <c r="D80" i="4"/>
  <c r="U79" i="4"/>
  <c r="S79" i="4"/>
  <c r="P79" i="4"/>
  <c r="V79" i="4" s="1"/>
  <c r="O79" i="4"/>
  <c r="N79" i="4"/>
  <c r="T79" i="4" s="1"/>
  <c r="M79" i="4"/>
  <c r="L79" i="4"/>
  <c r="R79" i="4" s="1"/>
  <c r="H79" i="4"/>
  <c r="G79" i="4"/>
  <c r="F79" i="4"/>
  <c r="E79" i="4"/>
  <c r="D79" i="4"/>
  <c r="V78" i="4"/>
  <c r="T78" i="4"/>
  <c r="R78" i="4"/>
  <c r="P78" i="4"/>
  <c r="O78" i="4"/>
  <c r="U78" i="4" s="1"/>
  <c r="N78" i="4"/>
  <c r="M78" i="4"/>
  <c r="S78" i="4" s="1"/>
  <c r="L78" i="4"/>
  <c r="H78" i="4"/>
  <c r="G78" i="4"/>
  <c r="F78" i="4"/>
  <c r="E78" i="4"/>
  <c r="D78" i="4"/>
  <c r="U77" i="4"/>
  <c r="S77" i="4"/>
  <c r="P77" i="4"/>
  <c r="V77" i="4" s="1"/>
  <c r="O77" i="4"/>
  <c r="N77" i="4"/>
  <c r="T77" i="4" s="1"/>
  <c r="M77" i="4"/>
  <c r="L77" i="4"/>
  <c r="R77" i="4" s="1"/>
  <c r="H77" i="4"/>
  <c r="G77" i="4"/>
  <c r="F77" i="4"/>
  <c r="E77" i="4"/>
  <c r="D77" i="4"/>
  <c r="V76" i="4"/>
  <c r="T76" i="4"/>
  <c r="R76" i="4"/>
  <c r="P76" i="4"/>
  <c r="O76" i="4"/>
  <c r="U76" i="4" s="1"/>
  <c r="N76" i="4"/>
  <c r="M76" i="4"/>
  <c r="S76" i="4" s="1"/>
  <c r="L76" i="4"/>
  <c r="H76" i="4"/>
  <c r="G76" i="4"/>
  <c r="F76" i="4"/>
  <c r="E76" i="4"/>
  <c r="D76" i="4"/>
  <c r="U75" i="4"/>
  <c r="S75" i="4"/>
  <c r="P75" i="4"/>
  <c r="V75" i="4" s="1"/>
  <c r="O75" i="4"/>
  <c r="N75" i="4"/>
  <c r="T75" i="4" s="1"/>
  <c r="M75" i="4"/>
  <c r="L75" i="4"/>
  <c r="R75" i="4" s="1"/>
  <c r="H75" i="4"/>
  <c r="G75" i="4"/>
  <c r="F75" i="4"/>
  <c r="E75" i="4"/>
  <c r="D75" i="4"/>
  <c r="V74" i="4"/>
  <c r="T74" i="4"/>
  <c r="R74" i="4"/>
  <c r="P74" i="4"/>
  <c r="O74" i="4"/>
  <c r="U74" i="4" s="1"/>
  <c r="N74" i="4"/>
  <c r="M74" i="4"/>
  <c r="S74" i="4" s="1"/>
  <c r="L74" i="4"/>
  <c r="H74" i="4"/>
  <c r="G74" i="4"/>
  <c r="F74" i="4"/>
  <c r="E74" i="4"/>
  <c r="D74" i="4"/>
  <c r="U73" i="4"/>
  <c r="S73" i="4"/>
  <c r="P73" i="4"/>
  <c r="V73" i="4" s="1"/>
  <c r="O73" i="4"/>
  <c r="N73" i="4"/>
  <c r="T73" i="4" s="1"/>
  <c r="M73" i="4"/>
  <c r="L73" i="4"/>
  <c r="R73" i="4" s="1"/>
  <c r="H73" i="4"/>
  <c r="G73" i="4"/>
  <c r="F73" i="4"/>
  <c r="E73" i="4"/>
  <c r="D73" i="4"/>
  <c r="V72" i="4"/>
  <c r="T72" i="4"/>
  <c r="R72" i="4"/>
  <c r="P72" i="4"/>
  <c r="O72" i="4"/>
  <c r="U72" i="4" s="1"/>
  <c r="N72" i="4"/>
  <c r="M72" i="4"/>
  <c r="S72" i="4" s="1"/>
  <c r="L72" i="4"/>
  <c r="H72" i="4"/>
  <c r="G72" i="4"/>
  <c r="F72" i="4"/>
  <c r="E72" i="4"/>
  <c r="D72" i="4"/>
  <c r="U71" i="4"/>
  <c r="S71" i="4"/>
  <c r="P71" i="4"/>
  <c r="V71" i="4" s="1"/>
  <c r="O71" i="4"/>
  <c r="N71" i="4"/>
  <c r="T71" i="4" s="1"/>
  <c r="M71" i="4"/>
  <c r="L71" i="4"/>
  <c r="R71" i="4" s="1"/>
  <c r="H71" i="4"/>
  <c r="G71" i="4"/>
  <c r="F71" i="4"/>
  <c r="E71" i="4"/>
  <c r="D71" i="4"/>
  <c r="V70" i="4"/>
  <c r="T70" i="4"/>
  <c r="R70" i="4"/>
  <c r="P70" i="4"/>
  <c r="O70" i="4"/>
  <c r="U70" i="4" s="1"/>
  <c r="N70" i="4"/>
  <c r="M70" i="4"/>
  <c r="S70" i="4" s="1"/>
  <c r="L70" i="4"/>
  <c r="H70" i="4"/>
  <c r="G70" i="4"/>
  <c r="F70" i="4"/>
  <c r="E70" i="4"/>
  <c r="D70" i="4"/>
  <c r="U69" i="4"/>
  <c r="S69" i="4"/>
  <c r="P69" i="4"/>
  <c r="V69" i="4" s="1"/>
  <c r="O69" i="4"/>
  <c r="N69" i="4"/>
  <c r="T69" i="4" s="1"/>
  <c r="M69" i="4"/>
  <c r="L69" i="4"/>
  <c r="R69" i="4" s="1"/>
  <c r="H69" i="4"/>
  <c r="G69" i="4"/>
  <c r="F69" i="4"/>
  <c r="E69" i="4"/>
  <c r="D69" i="4"/>
  <c r="V68" i="4"/>
  <c r="T68" i="4"/>
  <c r="R68" i="4"/>
  <c r="P68" i="4"/>
  <c r="O68" i="4"/>
  <c r="U68" i="4" s="1"/>
  <c r="N68" i="4"/>
  <c r="M68" i="4"/>
  <c r="S68" i="4" s="1"/>
  <c r="L68" i="4"/>
  <c r="H68" i="4"/>
  <c r="G68" i="4"/>
  <c r="F68" i="4"/>
  <c r="E68" i="4"/>
  <c r="D68" i="4"/>
  <c r="U67" i="4"/>
  <c r="S67" i="4"/>
  <c r="P67" i="4"/>
  <c r="V67" i="4" s="1"/>
  <c r="O67" i="4"/>
  <c r="N67" i="4"/>
  <c r="T67" i="4" s="1"/>
  <c r="M67" i="4"/>
  <c r="L67" i="4"/>
  <c r="R67" i="4" s="1"/>
  <c r="H67" i="4"/>
  <c r="G67" i="4"/>
  <c r="F67" i="4"/>
  <c r="E67" i="4"/>
  <c r="D67" i="4"/>
  <c r="V66" i="4"/>
  <c r="T66" i="4"/>
  <c r="R66" i="4"/>
  <c r="P66" i="4"/>
  <c r="O66" i="4"/>
  <c r="U66" i="4" s="1"/>
  <c r="N66" i="4"/>
  <c r="M66" i="4"/>
  <c r="S66" i="4" s="1"/>
  <c r="L66" i="4"/>
  <c r="H66" i="4"/>
  <c r="G66" i="4"/>
  <c r="F66" i="4"/>
  <c r="E66" i="4"/>
  <c r="D66" i="4"/>
  <c r="U65" i="4"/>
  <c r="S65" i="4"/>
  <c r="P65" i="4"/>
  <c r="V65" i="4" s="1"/>
  <c r="O65" i="4"/>
  <c r="N65" i="4"/>
  <c r="T65" i="4" s="1"/>
  <c r="M65" i="4"/>
  <c r="L65" i="4"/>
  <c r="R65" i="4" s="1"/>
  <c r="H65" i="4"/>
  <c r="G65" i="4"/>
  <c r="F65" i="4"/>
  <c r="E65" i="4"/>
  <c r="D65" i="4"/>
  <c r="V64" i="4"/>
  <c r="T64" i="4"/>
  <c r="R64" i="4"/>
  <c r="P64" i="4"/>
  <c r="O64" i="4"/>
  <c r="U64" i="4" s="1"/>
  <c r="N64" i="4"/>
  <c r="M64" i="4"/>
  <c r="S64" i="4" s="1"/>
  <c r="L64" i="4"/>
  <c r="H64" i="4"/>
  <c r="G64" i="4"/>
  <c r="F64" i="4"/>
  <c r="E64" i="4"/>
  <c r="D64" i="4"/>
  <c r="S63" i="4"/>
  <c r="P63" i="4"/>
  <c r="V63" i="4" s="1"/>
  <c r="O63" i="4"/>
  <c r="N63" i="4"/>
  <c r="T63" i="4" s="1"/>
  <c r="M63" i="4"/>
  <c r="L63" i="4"/>
  <c r="R63" i="4" s="1"/>
  <c r="H63" i="4"/>
  <c r="G63" i="4"/>
  <c r="U63" i="4" s="1"/>
  <c r="F63" i="4"/>
  <c r="E63" i="4"/>
  <c r="D63" i="4"/>
  <c r="V62" i="4"/>
  <c r="T62" i="4"/>
  <c r="R62" i="4"/>
  <c r="P62" i="4"/>
  <c r="O62" i="4"/>
  <c r="U62" i="4" s="1"/>
  <c r="N62" i="4"/>
  <c r="M62" i="4"/>
  <c r="S62" i="4" s="1"/>
  <c r="L62" i="4"/>
  <c r="H62" i="4"/>
  <c r="G62" i="4"/>
  <c r="F62" i="4"/>
  <c r="F5" i="4" s="1"/>
  <c r="E62" i="4"/>
  <c r="D62" i="4"/>
  <c r="U61" i="4"/>
  <c r="S61" i="4"/>
  <c r="P61" i="4"/>
  <c r="P135" i="4" s="1"/>
  <c r="O61" i="4"/>
  <c r="O135" i="4" s="1"/>
  <c r="N61" i="4"/>
  <c r="T61" i="4" s="1"/>
  <c r="M61" i="4"/>
  <c r="L61" i="4"/>
  <c r="R61" i="4" s="1"/>
  <c r="H61" i="4"/>
  <c r="H135" i="4" s="1"/>
  <c r="G61" i="4"/>
  <c r="G135" i="4" s="1"/>
  <c r="F61" i="4"/>
  <c r="E61" i="4"/>
  <c r="E135" i="4" s="1"/>
  <c r="D61" i="4"/>
  <c r="V60" i="4"/>
  <c r="T60" i="4"/>
  <c r="P60" i="4"/>
  <c r="O60" i="4"/>
  <c r="U60" i="4" s="1"/>
  <c r="N60" i="4"/>
  <c r="M60" i="4"/>
  <c r="S60" i="4" s="1"/>
  <c r="L60" i="4"/>
  <c r="H60" i="4"/>
  <c r="G60" i="4"/>
  <c r="F60" i="4"/>
  <c r="E60" i="4"/>
  <c r="D60" i="4"/>
  <c r="R60" i="4" s="1"/>
  <c r="U58" i="4"/>
  <c r="P58" i="4"/>
  <c r="V58" i="4" s="1"/>
  <c r="O58" i="4"/>
  <c r="N58" i="4"/>
  <c r="T58" i="4" s="1"/>
  <c r="M58" i="4"/>
  <c r="L58" i="4"/>
  <c r="R58" i="4" s="1"/>
  <c r="H58" i="4"/>
  <c r="G58" i="4"/>
  <c r="F58" i="4"/>
  <c r="E58" i="4"/>
  <c r="S58" i="4" s="1"/>
  <c r="D58" i="4"/>
  <c r="V57" i="4"/>
  <c r="T57" i="4"/>
  <c r="R57" i="4"/>
  <c r="P57" i="4"/>
  <c r="O57" i="4"/>
  <c r="U57" i="4" s="1"/>
  <c r="N57" i="4"/>
  <c r="M57" i="4"/>
  <c r="S57" i="4" s="1"/>
  <c r="L57" i="4"/>
  <c r="H57" i="4"/>
  <c r="G57" i="4"/>
  <c r="F57" i="4"/>
  <c r="E57" i="4"/>
  <c r="D57" i="4"/>
  <c r="U56" i="4"/>
  <c r="S56" i="4"/>
  <c r="P56" i="4"/>
  <c r="V56" i="4" s="1"/>
  <c r="O56" i="4"/>
  <c r="N56" i="4"/>
  <c r="T56" i="4" s="1"/>
  <c r="M56" i="4"/>
  <c r="L56" i="4"/>
  <c r="R56" i="4" s="1"/>
  <c r="H56" i="4"/>
  <c r="G56" i="4"/>
  <c r="F56" i="4"/>
  <c r="E56" i="4"/>
  <c r="D56" i="4"/>
  <c r="V55" i="4"/>
  <c r="T55" i="4"/>
  <c r="R55" i="4"/>
  <c r="P55" i="4"/>
  <c r="O55" i="4"/>
  <c r="U55" i="4" s="1"/>
  <c r="N55" i="4"/>
  <c r="M55" i="4"/>
  <c r="S55" i="4" s="1"/>
  <c r="L55" i="4"/>
  <c r="H55" i="4"/>
  <c r="G55" i="4"/>
  <c r="F55" i="4"/>
  <c r="E55" i="4"/>
  <c r="D55" i="4"/>
  <c r="U54" i="4"/>
  <c r="S54" i="4"/>
  <c r="P54" i="4"/>
  <c r="V54" i="4" s="1"/>
  <c r="O54" i="4"/>
  <c r="N54" i="4"/>
  <c r="T54" i="4" s="1"/>
  <c r="M54" i="4"/>
  <c r="L54" i="4"/>
  <c r="R54" i="4" s="1"/>
  <c r="H54" i="4"/>
  <c r="G54" i="4"/>
  <c r="F54" i="4"/>
  <c r="E54" i="4"/>
  <c r="D54" i="4"/>
  <c r="V53" i="4"/>
  <c r="T53" i="4"/>
  <c r="R53" i="4"/>
  <c r="P53" i="4"/>
  <c r="O53" i="4"/>
  <c r="U53" i="4" s="1"/>
  <c r="N53" i="4"/>
  <c r="M53" i="4"/>
  <c r="S53" i="4" s="1"/>
  <c r="L53" i="4"/>
  <c r="H53" i="4"/>
  <c r="G53" i="4"/>
  <c r="F53" i="4"/>
  <c r="E53" i="4"/>
  <c r="D53" i="4"/>
  <c r="U52" i="4"/>
  <c r="S52" i="4"/>
  <c r="P52" i="4"/>
  <c r="V52" i="4" s="1"/>
  <c r="O52" i="4"/>
  <c r="N52" i="4"/>
  <c r="T52" i="4" s="1"/>
  <c r="M52" i="4"/>
  <c r="L52" i="4"/>
  <c r="R52" i="4" s="1"/>
  <c r="H52" i="4"/>
  <c r="G52" i="4"/>
  <c r="F52" i="4"/>
  <c r="E52" i="4"/>
  <c r="D52" i="4"/>
  <c r="V51" i="4"/>
  <c r="T51" i="4"/>
  <c r="R51" i="4"/>
  <c r="P51" i="4"/>
  <c r="O51" i="4"/>
  <c r="U51" i="4" s="1"/>
  <c r="N51" i="4"/>
  <c r="M51" i="4"/>
  <c r="S51" i="4" s="1"/>
  <c r="L51" i="4"/>
  <c r="H51" i="4"/>
  <c r="G51" i="4"/>
  <c r="F51" i="4"/>
  <c r="E51" i="4"/>
  <c r="D51" i="4"/>
  <c r="U50" i="4"/>
  <c r="S50" i="4"/>
  <c r="P50" i="4"/>
  <c r="V50" i="4" s="1"/>
  <c r="O50" i="4"/>
  <c r="N50" i="4"/>
  <c r="T50" i="4" s="1"/>
  <c r="M50" i="4"/>
  <c r="L50" i="4"/>
  <c r="R50" i="4" s="1"/>
  <c r="H50" i="4"/>
  <c r="G50" i="4"/>
  <c r="F50" i="4"/>
  <c r="E50" i="4"/>
  <c r="D50" i="4"/>
  <c r="V49" i="4"/>
  <c r="T49" i="4"/>
  <c r="R49" i="4"/>
  <c r="P49" i="4"/>
  <c r="O49" i="4"/>
  <c r="U49" i="4" s="1"/>
  <c r="N49" i="4"/>
  <c r="M49" i="4"/>
  <c r="S49" i="4" s="1"/>
  <c r="L49" i="4"/>
  <c r="H49" i="4"/>
  <c r="H8" i="4" s="1"/>
  <c r="G49" i="4"/>
  <c r="F49" i="4"/>
  <c r="E49" i="4"/>
  <c r="D49" i="4"/>
  <c r="U48" i="4"/>
  <c r="S48" i="4"/>
  <c r="P48" i="4"/>
  <c r="V48" i="4" s="1"/>
  <c r="O48" i="4"/>
  <c r="N48" i="4"/>
  <c r="T48" i="4" s="1"/>
  <c r="M48" i="4"/>
  <c r="L48" i="4"/>
  <c r="R48" i="4" s="1"/>
  <c r="H48" i="4"/>
  <c r="G48" i="4"/>
  <c r="F48" i="4"/>
  <c r="E48" i="4"/>
  <c r="D48" i="4"/>
  <c r="V47" i="4"/>
  <c r="T47" i="4"/>
  <c r="R47" i="4"/>
  <c r="P47" i="4"/>
  <c r="O47" i="4"/>
  <c r="U47" i="4" s="1"/>
  <c r="N47" i="4"/>
  <c r="M47" i="4"/>
  <c r="L47" i="4"/>
  <c r="H47" i="4"/>
  <c r="G47" i="4"/>
  <c r="F47" i="4"/>
  <c r="F59" i="4" s="1"/>
  <c r="E47" i="4"/>
  <c r="D47" i="4"/>
  <c r="U46" i="4"/>
  <c r="S46" i="4"/>
  <c r="P46" i="4"/>
  <c r="O46" i="4"/>
  <c r="N46" i="4"/>
  <c r="T46" i="4" s="1"/>
  <c r="M46" i="4"/>
  <c r="L46" i="4"/>
  <c r="R46" i="4" s="1"/>
  <c r="H46" i="4"/>
  <c r="G46" i="4"/>
  <c r="G59" i="4" s="1"/>
  <c r="F46" i="4"/>
  <c r="E46" i="4"/>
  <c r="E59" i="4" s="1"/>
  <c r="D46" i="4"/>
  <c r="V45" i="4"/>
  <c r="T45" i="4"/>
  <c r="P45" i="4"/>
  <c r="O45" i="4"/>
  <c r="U45" i="4" s="1"/>
  <c r="N45" i="4"/>
  <c r="M45" i="4"/>
  <c r="S45" i="4" s="1"/>
  <c r="L45" i="4"/>
  <c r="H45" i="4"/>
  <c r="G45" i="4"/>
  <c r="F45" i="4"/>
  <c r="E45" i="4"/>
  <c r="D45" i="4"/>
  <c r="R45" i="4" s="1"/>
  <c r="U43" i="4"/>
  <c r="S43" i="4"/>
  <c r="P43" i="4"/>
  <c r="V43" i="4" s="1"/>
  <c r="O43" i="4"/>
  <c r="O19" i="4" s="1"/>
  <c r="N43" i="4"/>
  <c r="T43" i="4" s="1"/>
  <c r="M43" i="4"/>
  <c r="L43" i="4"/>
  <c r="R43" i="4" s="1"/>
  <c r="H43" i="4"/>
  <c r="H19" i="4" s="1"/>
  <c r="G43" i="4"/>
  <c r="F43" i="4"/>
  <c r="E43" i="4"/>
  <c r="D43" i="4"/>
  <c r="V42" i="4"/>
  <c r="T42" i="4"/>
  <c r="R42" i="4"/>
  <c r="P42" i="4"/>
  <c r="O42" i="4"/>
  <c r="U42" i="4" s="1"/>
  <c r="N42" i="4"/>
  <c r="N18" i="4" s="1"/>
  <c r="M42" i="4"/>
  <c r="S42" i="4" s="1"/>
  <c r="L42" i="4"/>
  <c r="H42" i="4"/>
  <c r="H18" i="4" s="1"/>
  <c r="D18" i="4" s="1"/>
  <c r="G42" i="4"/>
  <c r="G18" i="4" s="1"/>
  <c r="F42" i="4"/>
  <c r="E42" i="4"/>
  <c r="D42" i="4"/>
  <c r="U41" i="4"/>
  <c r="S41" i="4"/>
  <c r="P41" i="4"/>
  <c r="V41" i="4" s="1"/>
  <c r="O41" i="4"/>
  <c r="N41" i="4"/>
  <c r="T41" i="4" s="1"/>
  <c r="M41" i="4"/>
  <c r="M17" i="4" s="1"/>
  <c r="L41" i="4"/>
  <c r="R41" i="4" s="1"/>
  <c r="H41" i="4"/>
  <c r="G41" i="4"/>
  <c r="F41" i="4"/>
  <c r="F17" i="4" s="1"/>
  <c r="E41" i="4"/>
  <c r="D41" i="4"/>
  <c r="V40" i="4"/>
  <c r="T40" i="4"/>
  <c r="R40" i="4"/>
  <c r="P40" i="4"/>
  <c r="P16" i="4" s="1"/>
  <c r="V16" i="4" s="1"/>
  <c r="O40" i="4"/>
  <c r="U40" i="4" s="1"/>
  <c r="N40" i="4"/>
  <c r="M40" i="4"/>
  <c r="S40" i="4" s="1"/>
  <c r="L40" i="4"/>
  <c r="H40" i="4"/>
  <c r="G40" i="4"/>
  <c r="F40" i="4"/>
  <c r="E40" i="4"/>
  <c r="E16" i="4" s="1"/>
  <c r="D16" i="4" s="1"/>
  <c r="D40" i="4"/>
  <c r="U39" i="4"/>
  <c r="S39" i="4"/>
  <c r="P39" i="4"/>
  <c r="V39" i="4" s="1"/>
  <c r="O39" i="4"/>
  <c r="O15" i="4" s="1"/>
  <c r="N39" i="4"/>
  <c r="T39" i="4" s="1"/>
  <c r="M39" i="4"/>
  <c r="L39" i="4"/>
  <c r="R39" i="4" s="1"/>
  <c r="H39" i="4"/>
  <c r="H15" i="4" s="1"/>
  <c r="G39" i="4"/>
  <c r="F39" i="4"/>
  <c r="E39" i="4"/>
  <c r="D39" i="4"/>
  <c r="V38" i="4"/>
  <c r="T38" i="4"/>
  <c r="R38" i="4"/>
  <c r="P38" i="4"/>
  <c r="O38" i="4"/>
  <c r="U38" i="4" s="1"/>
  <c r="N38" i="4"/>
  <c r="N14" i="4" s="1"/>
  <c r="M38" i="4"/>
  <c r="S38" i="4" s="1"/>
  <c r="L38" i="4"/>
  <c r="H38" i="4"/>
  <c r="G38" i="4"/>
  <c r="G14" i="4" s="1"/>
  <c r="F38" i="4"/>
  <c r="E38" i="4"/>
  <c r="D38" i="4"/>
  <c r="S37" i="4"/>
  <c r="P37" i="4"/>
  <c r="V37" i="4" s="1"/>
  <c r="O37" i="4"/>
  <c r="N37" i="4"/>
  <c r="T37" i="4" s="1"/>
  <c r="M37" i="4"/>
  <c r="L37" i="4"/>
  <c r="R37" i="4" s="1"/>
  <c r="H37" i="4"/>
  <c r="G37" i="4"/>
  <c r="U37" i="4" s="1"/>
  <c r="F37" i="4"/>
  <c r="E37" i="4"/>
  <c r="D37" i="4"/>
  <c r="V36" i="4"/>
  <c r="T36" i="4"/>
  <c r="R36" i="4"/>
  <c r="P36" i="4"/>
  <c r="O36" i="4"/>
  <c r="U36" i="4" s="1"/>
  <c r="N36" i="4"/>
  <c r="M36" i="4"/>
  <c r="S36" i="4" s="1"/>
  <c r="L36" i="4"/>
  <c r="H36" i="4"/>
  <c r="G36" i="4"/>
  <c r="F36" i="4"/>
  <c r="F10" i="4" s="1"/>
  <c r="D10" i="4" s="1"/>
  <c r="E36" i="4"/>
  <c r="D36" i="4"/>
  <c r="U35" i="4"/>
  <c r="S35" i="4"/>
  <c r="P35" i="4"/>
  <c r="V35" i="4" s="1"/>
  <c r="O35" i="4"/>
  <c r="N35" i="4"/>
  <c r="T35" i="4" s="1"/>
  <c r="M35" i="4"/>
  <c r="L35" i="4"/>
  <c r="R35" i="4" s="1"/>
  <c r="H35" i="4"/>
  <c r="G35" i="4"/>
  <c r="F35" i="4"/>
  <c r="E35" i="4"/>
  <c r="D35" i="4"/>
  <c r="V34" i="4"/>
  <c r="T34" i="4"/>
  <c r="R34" i="4"/>
  <c r="P34" i="4"/>
  <c r="O34" i="4"/>
  <c r="U34" i="4" s="1"/>
  <c r="N34" i="4"/>
  <c r="M34" i="4"/>
  <c r="S34" i="4" s="1"/>
  <c r="L34" i="4"/>
  <c r="H34" i="4"/>
  <c r="G34" i="4"/>
  <c r="F34" i="4"/>
  <c r="E34" i="4"/>
  <c r="D34" i="4"/>
  <c r="U33" i="4"/>
  <c r="S33" i="4"/>
  <c r="P33" i="4"/>
  <c r="V33" i="4" s="1"/>
  <c r="O33" i="4"/>
  <c r="N33" i="4"/>
  <c r="T33" i="4" s="1"/>
  <c r="M33" i="4"/>
  <c r="L33" i="4"/>
  <c r="R33" i="4" s="1"/>
  <c r="H33" i="4"/>
  <c r="G33" i="4"/>
  <c r="F33" i="4"/>
  <c r="E33" i="4"/>
  <c r="D33" i="4"/>
  <c r="V32" i="4"/>
  <c r="T32" i="4"/>
  <c r="R32" i="4"/>
  <c r="P32" i="4"/>
  <c r="O32" i="4"/>
  <c r="U32" i="4" s="1"/>
  <c r="N32" i="4"/>
  <c r="M32" i="4"/>
  <c r="S32" i="4" s="1"/>
  <c r="L32" i="4"/>
  <c r="H32" i="4"/>
  <c r="H44" i="4" s="1"/>
  <c r="G32" i="4"/>
  <c r="F32" i="4"/>
  <c r="F44" i="4" s="1"/>
  <c r="E32" i="4"/>
  <c r="D32" i="4"/>
  <c r="U31" i="4"/>
  <c r="S31" i="4"/>
  <c r="P31" i="4"/>
  <c r="V31" i="4" s="1"/>
  <c r="O31" i="4"/>
  <c r="N31" i="4"/>
  <c r="T31" i="4" s="1"/>
  <c r="M31" i="4"/>
  <c r="L31" i="4"/>
  <c r="R31" i="4" s="1"/>
  <c r="H31" i="4"/>
  <c r="G31" i="4"/>
  <c r="F31" i="4"/>
  <c r="E31" i="4"/>
  <c r="D31" i="4"/>
  <c r="V29" i="4"/>
  <c r="T29" i="4"/>
  <c r="P29" i="4"/>
  <c r="O29" i="4"/>
  <c r="U29" i="4" s="1"/>
  <c r="N29" i="4"/>
  <c r="M29" i="4"/>
  <c r="H29" i="4"/>
  <c r="G29" i="4"/>
  <c r="F29" i="4"/>
  <c r="D29" i="4" s="1"/>
  <c r="E29" i="4"/>
  <c r="U28" i="4"/>
  <c r="S28" i="4"/>
  <c r="P28" i="4"/>
  <c r="V28" i="4" s="1"/>
  <c r="O28" i="4"/>
  <c r="N28" i="4"/>
  <c r="T28" i="4" s="1"/>
  <c r="M28" i="4"/>
  <c r="H28" i="4"/>
  <c r="G28" i="4"/>
  <c r="F28" i="4"/>
  <c r="E28" i="4"/>
  <c r="D28" i="4" s="1"/>
  <c r="V27" i="4"/>
  <c r="T27" i="4"/>
  <c r="P27" i="4"/>
  <c r="O27" i="4"/>
  <c r="U27" i="4" s="1"/>
  <c r="N27" i="4"/>
  <c r="M27" i="4"/>
  <c r="S27" i="4" s="1"/>
  <c r="H27" i="4"/>
  <c r="G27" i="4"/>
  <c r="F27" i="4"/>
  <c r="E27" i="4"/>
  <c r="D27" i="4"/>
  <c r="U26" i="4"/>
  <c r="S26" i="4"/>
  <c r="P26" i="4"/>
  <c r="V26" i="4" s="1"/>
  <c r="O26" i="4"/>
  <c r="N26" i="4"/>
  <c r="T26" i="4" s="1"/>
  <c r="M26" i="4"/>
  <c r="H26" i="4"/>
  <c r="G26" i="4"/>
  <c r="F26" i="4"/>
  <c r="E26" i="4"/>
  <c r="V25" i="4"/>
  <c r="T25" i="4"/>
  <c r="P25" i="4"/>
  <c r="O25" i="4"/>
  <c r="U25" i="4" s="1"/>
  <c r="N25" i="4"/>
  <c r="M25" i="4"/>
  <c r="H25" i="4"/>
  <c r="G25" i="4"/>
  <c r="F25" i="4"/>
  <c r="D25" i="4" s="1"/>
  <c r="E25" i="4"/>
  <c r="U24" i="4"/>
  <c r="S24" i="4"/>
  <c r="P24" i="4"/>
  <c r="V24" i="4" s="1"/>
  <c r="O24" i="4"/>
  <c r="N24" i="4"/>
  <c r="T24" i="4" s="1"/>
  <c r="M24" i="4"/>
  <c r="H24" i="4"/>
  <c r="G24" i="4"/>
  <c r="F24" i="4"/>
  <c r="E24" i="4"/>
  <c r="V23" i="4"/>
  <c r="T23" i="4"/>
  <c r="P23" i="4"/>
  <c r="O23" i="4"/>
  <c r="U23" i="4" s="1"/>
  <c r="N23" i="4"/>
  <c r="M23" i="4"/>
  <c r="H23" i="4"/>
  <c r="G23" i="4"/>
  <c r="F23" i="4"/>
  <c r="D23" i="4" s="1"/>
  <c r="E23" i="4"/>
  <c r="U22" i="4"/>
  <c r="P22" i="4"/>
  <c r="V22" i="4" s="1"/>
  <c r="O22" i="4"/>
  <c r="N22" i="4"/>
  <c r="T22" i="4" s="1"/>
  <c r="M22" i="4"/>
  <c r="H22" i="4"/>
  <c r="G22" i="4"/>
  <c r="G30" i="4" s="1"/>
  <c r="F22" i="4"/>
  <c r="E22" i="4"/>
  <c r="D22" i="4" s="1"/>
  <c r="V21" i="4"/>
  <c r="T21" i="4"/>
  <c r="P21" i="4"/>
  <c r="O21" i="4"/>
  <c r="N21" i="4"/>
  <c r="M21" i="4"/>
  <c r="H21" i="4"/>
  <c r="H30" i="4" s="1"/>
  <c r="G21" i="4"/>
  <c r="F21" i="4"/>
  <c r="E21" i="4"/>
  <c r="S19" i="4"/>
  <c r="P19" i="4"/>
  <c r="V19" i="4" s="1"/>
  <c r="N19" i="4"/>
  <c r="T19" i="4" s="1"/>
  <c r="M19" i="4"/>
  <c r="G19" i="4"/>
  <c r="U19" i="4" s="1"/>
  <c r="F19" i="4"/>
  <c r="E19" i="4"/>
  <c r="V18" i="4"/>
  <c r="T18" i="4"/>
  <c r="P18" i="4"/>
  <c r="M18" i="4"/>
  <c r="F18" i="4"/>
  <c r="E18" i="4"/>
  <c r="S17" i="4"/>
  <c r="P17" i="4"/>
  <c r="V17" i="4" s="1"/>
  <c r="O17" i="4"/>
  <c r="U17" i="4" s="1"/>
  <c r="N17" i="4"/>
  <c r="T17" i="4" s="1"/>
  <c r="H17" i="4"/>
  <c r="G17" i="4"/>
  <c r="E17" i="4"/>
  <c r="D17" i="4" s="1"/>
  <c r="O16" i="4"/>
  <c r="U16" i="4" s="1"/>
  <c r="N16" i="4"/>
  <c r="T16" i="4" s="1"/>
  <c r="M16" i="4"/>
  <c r="H16" i="4"/>
  <c r="G16" i="4"/>
  <c r="F16" i="4"/>
  <c r="U15" i="4"/>
  <c r="N15" i="4"/>
  <c r="T15" i="4" s="1"/>
  <c r="M15" i="4"/>
  <c r="G15" i="4"/>
  <c r="F15" i="4"/>
  <c r="E15" i="4"/>
  <c r="D15" i="4" s="1"/>
  <c r="T14" i="4"/>
  <c r="P14" i="4"/>
  <c r="V14" i="4" s="1"/>
  <c r="O14" i="4"/>
  <c r="U14" i="4" s="1"/>
  <c r="M14" i="4"/>
  <c r="S14" i="4" s="1"/>
  <c r="L14" i="4"/>
  <c r="R14" i="4" s="1"/>
  <c r="H14" i="4"/>
  <c r="F14" i="4"/>
  <c r="E14" i="4"/>
  <c r="D14" i="4"/>
  <c r="S13" i="4"/>
  <c r="P13" i="4"/>
  <c r="V13" i="4" s="1"/>
  <c r="O13" i="4"/>
  <c r="U13" i="4" s="1"/>
  <c r="N13" i="4"/>
  <c r="T13" i="4" s="1"/>
  <c r="M13" i="4"/>
  <c r="H13" i="4"/>
  <c r="G13" i="4"/>
  <c r="F13" i="4"/>
  <c r="E13" i="4"/>
  <c r="D13" i="4" s="1"/>
  <c r="V12" i="4"/>
  <c r="S12" i="4"/>
  <c r="P12" i="4"/>
  <c r="O12" i="4"/>
  <c r="U12" i="4" s="1"/>
  <c r="N12" i="4"/>
  <c r="T12" i="4" s="1"/>
  <c r="M12" i="4"/>
  <c r="H12" i="4"/>
  <c r="G12" i="4"/>
  <c r="F12" i="4"/>
  <c r="D12" i="4" s="1"/>
  <c r="E12" i="4"/>
  <c r="U11" i="4"/>
  <c r="S11" i="4"/>
  <c r="P11" i="4"/>
  <c r="V11" i="4" s="1"/>
  <c r="O11" i="4"/>
  <c r="N11" i="4"/>
  <c r="T11" i="4" s="1"/>
  <c r="M11" i="4"/>
  <c r="H11" i="4"/>
  <c r="G11" i="4"/>
  <c r="F11" i="4"/>
  <c r="E11" i="4"/>
  <c r="T10" i="4"/>
  <c r="P10" i="4"/>
  <c r="V10" i="4" s="1"/>
  <c r="O10" i="4"/>
  <c r="U10" i="4" s="1"/>
  <c r="H10" i="4"/>
  <c r="E10" i="4"/>
  <c r="P9" i="4"/>
  <c r="V9" i="4" s="1"/>
  <c r="O9" i="4"/>
  <c r="U9" i="4" s="1"/>
  <c r="N9" i="4"/>
  <c r="T9" i="4" s="1"/>
  <c r="H9" i="4"/>
  <c r="G9" i="4"/>
  <c r="E9" i="4"/>
  <c r="D9" i="4" s="1"/>
  <c r="V8" i="4"/>
  <c r="N8" i="4"/>
  <c r="T8" i="4" s="1"/>
  <c r="M8" i="4"/>
  <c r="G8" i="4"/>
  <c r="F8" i="4"/>
  <c r="F20" i="4" s="1"/>
  <c r="U7" i="4"/>
  <c r="S7" i="4"/>
  <c r="P7" i="4"/>
  <c r="V7" i="4" s="1"/>
  <c r="O7" i="4"/>
  <c r="N7" i="4"/>
  <c r="T7" i="4" s="1"/>
  <c r="M7" i="4"/>
  <c r="L7" i="4" s="1"/>
  <c r="R7" i="4" s="1"/>
  <c r="H7" i="4"/>
  <c r="G7" i="4"/>
  <c r="F7" i="4"/>
  <c r="E7" i="4"/>
  <c r="T6" i="4"/>
  <c r="P6" i="4"/>
  <c r="V6" i="4" s="1"/>
  <c r="O6" i="4"/>
  <c r="L6" i="4" s="1"/>
  <c r="R6" i="4" s="1"/>
  <c r="N6" i="4"/>
  <c r="M6" i="4"/>
  <c r="S6" i="4" s="1"/>
  <c r="H6" i="4"/>
  <c r="D6" i="4" s="1"/>
  <c r="G6" i="4"/>
  <c r="F6" i="4"/>
  <c r="E6" i="4"/>
  <c r="P5" i="4"/>
  <c r="O5" i="4"/>
  <c r="N5" i="4"/>
  <c r="H5" i="4"/>
  <c r="H20" i="4" s="1"/>
  <c r="G5" i="4"/>
  <c r="V4" i="4"/>
  <c r="T4" i="4"/>
  <c r="P4" i="4"/>
  <c r="O4" i="4"/>
  <c r="N4" i="4"/>
  <c r="M4" i="4"/>
  <c r="H4" i="4"/>
  <c r="D4" i="4" s="1"/>
  <c r="G4" i="4"/>
  <c r="F4" i="4"/>
  <c r="E4" i="4"/>
  <c r="R2" i="4"/>
  <c r="V411" i="5"/>
  <c r="U411" i="5"/>
  <c r="T411" i="5"/>
  <c r="S411" i="5"/>
  <c r="R411" i="5"/>
  <c r="V410" i="5"/>
  <c r="U410" i="5"/>
  <c r="T410" i="5"/>
  <c r="S410" i="5"/>
  <c r="R410" i="5"/>
  <c r="V409" i="5"/>
  <c r="U409" i="5"/>
  <c r="T409" i="5"/>
  <c r="S409" i="5"/>
  <c r="R409" i="5"/>
  <c r="V408" i="5"/>
  <c r="U408" i="5"/>
  <c r="T408" i="5"/>
  <c r="S408" i="5"/>
  <c r="R408" i="5"/>
  <c r="V407" i="5"/>
  <c r="U407" i="5"/>
  <c r="T407" i="5"/>
  <c r="S407" i="5"/>
  <c r="R407" i="5"/>
  <c r="V405" i="5"/>
  <c r="U405" i="5"/>
  <c r="T405" i="5"/>
  <c r="S405" i="5"/>
  <c r="R405" i="5"/>
  <c r="V404" i="5"/>
  <c r="U404" i="5"/>
  <c r="T404" i="5"/>
  <c r="S404" i="5"/>
  <c r="R404" i="5"/>
  <c r="V403" i="5"/>
  <c r="U403" i="5"/>
  <c r="T403" i="5"/>
  <c r="S403" i="5"/>
  <c r="R403" i="5"/>
  <c r="V401" i="5"/>
  <c r="U401" i="5"/>
  <c r="T401" i="5"/>
  <c r="S401" i="5"/>
  <c r="R401" i="5"/>
  <c r="V400" i="5"/>
  <c r="U400" i="5"/>
  <c r="T400" i="5"/>
  <c r="S400" i="5"/>
  <c r="R400" i="5"/>
  <c r="V399" i="5"/>
  <c r="U399" i="5"/>
  <c r="T399" i="5"/>
  <c r="S399" i="5"/>
  <c r="R399" i="5"/>
  <c r="V397" i="5"/>
  <c r="U397" i="5"/>
  <c r="T397" i="5"/>
  <c r="S397" i="5"/>
  <c r="R397" i="5"/>
  <c r="V396" i="5"/>
  <c r="U396" i="5"/>
  <c r="T396" i="5"/>
  <c r="S396" i="5"/>
  <c r="R396" i="5"/>
  <c r="V395" i="5"/>
  <c r="U395" i="5"/>
  <c r="T395" i="5"/>
  <c r="S395" i="5"/>
  <c r="R395" i="5"/>
  <c r="V394" i="5"/>
  <c r="U394" i="5"/>
  <c r="T394" i="5"/>
  <c r="S394" i="5"/>
  <c r="R394" i="5"/>
  <c r="V392" i="5"/>
  <c r="U392" i="5"/>
  <c r="T392" i="5"/>
  <c r="S392" i="5"/>
  <c r="R392" i="5"/>
  <c r="V391" i="5"/>
  <c r="U391" i="5"/>
  <c r="T391" i="5"/>
  <c r="S391" i="5"/>
  <c r="R391" i="5"/>
  <c r="V389" i="5"/>
  <c r="U389" i="5"/>
  <c r="T389" i="5"/>
  <c r="S389" i="5"/>
  <c r="R389" i="5"/>
  <c r="V388" i="5"/>
  <c r="U388" i="5"/>
  <c r="T388" i="5"/>
  <c r="S388" i="5"/>
  <c r="R388" i="5"/>
  <c r="V387" i="5"/>
  <c r="U387" i="5"/>
  <c r="T387" i="5"/>
  <c r="S387" i="5"/>
  <c r="R387" i="5"/>
  <c r="V386" i="5"/>
  <c r="U386" i="5"/>
  <c r="T386" i="5"/>
  <c r="S386" i="5"/>
  <c r="R386" i="5"/>
  <c r="V384" i="5"/>
  <c r="U384" i="5"/>
  <c r="T384" i="5"/>
  <c r="S384" i="5"/>
  <c r="R384" i="5"/>
  <c r="V383" i="5"/>
  <c r="U383" i="5"/>
  <c r="T383" i="5"/>
  <c r="S383" i="5"/>
  <c r="R383" i="5"/>
  <c r="V382" i="5"/>
  <c r="U382" i="5"/>
  <c r="T382" i="5"/>
  <c r="S382" i="5"/>
  <c r="R382" i="5"/>
  <c r="V380" i="5"/>
  <c r="U380" i="5"/>
  <c r="T380" i="5"/>
  <c r="S380" i="5"/>
  <c r="R380" i="5"/>
  <c r="V379" i="5"/>
  <c r="U379" i="5"/>
  <c r="T379" i="5"/>
  <c r="S379" i="5"/>
  <c r="R379" i="5"/>
  <c r="V378" i="5"/>
  <c r="U378" i="5"/>
  <c r="T378" i="5"/>
  <c r="S378" i="5"/>
  <c r="R378" i="5"/>
  <c r="V376" i="5"/>
  <c r="U376" i="5"/>
  <c r="T376" i="5"/>
  <c r="S376" i="5"/>
  <c r="R376" i="5"/>
  <c r="V375" i="5"/>
  <c r="U375" i="5"/>
  <c r="T375" i="5"/>
  <c r="S375" i="5"/>
  <c r="R375" i="5"/>
  <c r="V374" i="5"/>
  <c r="U374" i="5"/>
  <c r="T374" i="5"/>
  <c r="S374" i="5"/>
  <c r="R374" i="5"/>
  <c r="V373" i="5"/>
  <c r="U373" i="5"/>
  <c r="T373" i="5"/>
  <c r="S373" i="5"/>
  <c r="R373" i="5"/>
  <c r="V372" i="5"/>
  <c r="U372" i="5"/>
  <c r="T372" i="5"/>
  <c r="S372" i="5"/>
  <c r="R372" i="5"/>
  <c r="V371" i="5"/>
  <c r="U371" i="5"/>
  <c r="T371" i="5"/>
  <c r="S371" i="5"/>
  <c r="R371" i="5"/>
  <c r="V370" i="5"/>
  <c r="U370" i="5"/>
  <c r="T370" i="5"/>
  <c r="S370" i="5"/>
  <c r="R370" i="5"/>
  <c r="V368" i="5"/>
  <c r="U368" i="5"/>
  <c r="T368" i="5"/>
  <c r="S368" i="5"/>
  <c r="R368" i="5"/>
  <c r="V367" i="5"/>
  <c r="U367" i="5"/>
  <c r="T367" i="5"/>
  <c r="S367" i="5"/>
  <c r="R367" i="5"/>
  <c r="V366" i="5"/>
  <c r="U366" i="5"/>
  <c r="T366" i="5"/>
  <c r="S366" i="5"/>
  <c r="R366" i="5"/>
  <c r="V364" i="5"/>
  <c r="U364" i="5"/>
  <c r="T364" i="5"/>
  <c r="S364" i="5"/>
  <c r="R364" i="5"/>
  <c r="V363" i="5"/>
  <c r="U363" i="5"/>
  <c r="T363" i="5"/>
  <c r="S363" i="5"/>
  <c r="R363" i="5"/>
  <c r="V362" i="5"/>
  <c r="U362" i="5"/>
  <c r="T362" i="5"/>
  <c r="S362" i="5"/>
  <c r="R362" i="5"/>
  <c r="V360" i="5"/>
  <c r="U360" i="5"/>
  <c r="T360" i="5"/>
  <c r="S360" i="5"/>
  <c r="R360" i="5"/>
  <c r="V359" i="5"/>
  <c r="U359" i="5"/>
  <c r="T359" i="5"/>
  <c r="S359" i="5"/>
  <c r="R359" i="5"/>
  <c r="V358" i="5"/>
  <c r="U358" i="5"/>
  <c r="T358" i="5"/>
  <c r="S358" i="5"/>
  <c r="R358" i="5"/>
  <c r="V356" i="5"/>
  <c r="U356" i="5"/>
  <c r="T356" i="5"/>
  <c r="S356" i="5"/>
  <c r="R356" i="5"/>
  <c r="V355" i="5"/>
  <c r="U355" i="5"/>
  <c r="T355" i="5"/>
  <c r="S355" i="5"/>
  <c r="R355" i="5"/>
  <c r="V354" i="5"/>
  <c r="U354" i="5"/>
  <c r="T354" i="5"/>
  <c r="S354" i="5"/>
  <c r="R354" i="5"/>
  <c r="V352" i="5"/>
  <c r="U352" i="5"/>
  <c r="T352" i="5"/>
  <c r="S352" i="5"/>
  <c r="R352" i="5"/>
  <c r="V351" i="5"/>
  <c r="U351" i="5"/>
  <c r="T351" i="5"/>
  <c r="S351" i="5"/>
  <c r="R351" i="5"/>
  <c r="V350" i="5"/>
  <c r="U350" i="5"/>
  <c r="T350" i="5"/>
  <c r="S350" i="5"/>
  <c r="R350" i="5"/>
  <c r="V349" i="5"/>
  <c r="U349" i="5"/>
  <c r="T349" i="5"/>
  <c r="S349" i="5"/>
  <c r="R349" i="5"/>
  <c r="V348" i="5"/>
  <c r="U348" i="5"/>
  <c r="T348" i="5"/>
  <c r="S348" i="5"/>
  <c r="R348" i="5"/>
  <c r="V346" i="5"/>
  <c r="U346" i="5"/>
  <c r="T346" i="5"/>
  <c r="S346" i="5"/>
  <c r="R346" i="5"/>
  <c r="V345" i="5"/>
  <c r="U345" i="5"/>
  <c r="T345" i="5"/>
  <c r="S345" i="5"/>
  <c r="R345" i="5"/>
  <c r="V344" i="5"/>
  <c r="U344" i="5"/>
  <c r="T344" i="5"/>
  <c r="S344" i="5"/>
  <c r="R344" i="5"/>
  <c r="V342" i="5"/>
  <c r="U342" i="5"/>
  <c r="T342" i="5"/>
  <c r="S342" i="5"/>
  <c r="R342" i="5"/>
  <c r="V341" i="5"/>
  <c r="U341" i="5"/>
  <c r="T341" i="5"/>
  <c r="S341" i="5"/>
  <c r="R341" i="5"/>
  <c r="V340" i="5"/>
  <c r="U340" i="5"/>
  <c r="T340" i="5"/>
  <c r="S340" i="5"/>
  <c r="R340" i="5"/>
  <c r="V339" i="5"/>
  <c r="U339" i="5"/>
  <c r="T339" i="5"/>
  <c r="S339" i="5"/>
  <c r="R339" i="5"/>
  <c r="V338" i="5"/>
  <c r="U338" i="5"/>
  <c r="T338" i="5"/>
  <c r="S338" i="5"/>
  <c r="R338" i="5"/>
  <c r="V337" i="5"/>
  <c r="U337" i="5"/>
  <c r="T337" i="5"/>
  <c r="S337" i="5"/>
  <c r="R337" i="5"/>
  <c r="V335" i="5"/>
  <c r="U335" i="5"/>
  <c r="T335" i="5"/>
  <c r="S335" i="5"/>
  <c r="R335" i="5"/>
  <c r="V334" i="5"/>
  <c r="U334" i="5"/>
  <c r="T334" i="5"/>
  <c r="S334" i="5"/>
  <c r="R334" i="5"/>
  <c r="V333" i="5"/>
  <c r="U333" i="5"/>
  <c r="T333" i="5"/>
  <c r="S333" i="5"/>
  <c r="R333" i="5"/>
  <c r="V331" i="5"/>
  <c r="U331" i="5"/>
  <c r="T331" i="5"/>
  <c r="S331" i="5"/>
  <c r="R331" i="5"/>
  <c r="V330" i="5"/>
  <c r="U330" i="5"/>
  <c r="T330" i="5"/>
  <c r="S330" i="5"/>
  <c r="R330" i="5"/>
  <c r="V329" i="5"/>
  <c r="U329" i="5"/>
  <c r="T329" i="5"/>
  <c r="S329" i="5"/>
  <c r="R329" i="5"/>
  <c r="V328" i="5"/>
  <c r="U328" i="5"/>
  <c r="T328" i="5"/>
  <c r="S328" i="5"/>
  <c r="R328" i="5"/>
  <c r="V326" i="5"/>
  <c r="U326" i="5"/>
  <c r="T326" i="5"/>
  <c r="S326" i="5"/>
  <c r="R326" i="5"/>
  <c r="V325" i="5"/>
  <c r="U325" i="5"/>
  <c r="T325" i="5"/>
  <c r="S325" i="5"/>
  <c r="R325" i="5"/>
  <c r="V324" i="5"/>
  <c r="U324" i="5"/>
  <c r="T324" i="5"/>
  <c r="S324" i="5"/>
  <c r="R324" i="5"/>
  <c r="V322" i="5"/>
  <c r="U322" i="5"/>
  <c r="T322" i="5"/>
  <c r="S322" i="5"/>
  <c r="R322" i="5"/>
  <c r="V321" i="5"/>
  <c r="U321" i="5"/>
  <c r="T321" i="5"/>
  <c r="S321" i="5"/>
  <c r="R321" i="5"/>
  <c r="V320" i="5"/>
  <c r="U320" i="5"/>
  <c r="T320" i="5"/>
  <c r="S320" i="5"/>
  <c r="R320" i="5"/>
  <c r="V318" i="5"/>
  <c r="U318" i="5"/>
  <c r="T318" i="5"/>
  <c r="S318" i="5"/>
  <c r="R318" i="5"/>
  <c r="V317" i="5"/>
  <c r="U317" i="5"/>
  <c r="T317" i="5"/>
  <c r="S317" i="5"/>
  <c r="R317" i="5"/>
  <c r="V316" i="5"/>
  <c r="U316" i="5"/>
  <c r="T316" i="5"/>
  <c r="S316" i="5"/>
  <c r="R316" i="5"/>
  <c r="V315" i="5"/>
  <c r="U315" i="5"/>
  <c r="T315" i="5"/>
  <c r="S315" i="5"/>
  <c r="R315" i="5"/>
  <c r="V314" i="5"/>
  <c r="U314" i="5"/>
  <c r="T314" i="5"/>
  <c r="S314" i="5"/>
  <c r="R314" i="5"/>
  <c r="V313" i="5"/>
  <c r="U313" i="5"/>
  <c r="T313" i="5"/>
  <c r="S313" i="5"/>
  <c r="R313" i="5"/>
  <c r="V312" i="5"/>
  <c r="U312" i="5"/>
  <c r="T312" i="5"/>
  <c r="S312" i="5"/>
  <c r="R312" i="5"/>
  <c r="V310" i="5"/>
  <c r="U310" i="5"/>
  <c r="T310" i="5"/>
  <c r="S310" i="5"/>
  <c r="R310" i="5"/>
  <c r="V309" i="5"/>
  <c r="U309" i="5"/>
  <c r="T309" i="5"/>
  <c r="S309" i="5"/>
  <c r="R309" i="5"/>
  <c r="V308" i="5"/>
  <c r="U308" i="5"/>
  <c r="T308" i="5"/>
  <c r="S308" i="5"/>
  <c r="R308" i="5"/>
  <c r="V307" i="5"/>
  <c r="U307" i="5"/>
  <c r="T307" i="5"/>
  <c r="S307" i="5"/>
  <c r="R307" i="5"/>
  <c r="V306" i="5"/>
  <c r="U306" i="5"/>
  <c r="T306" i="5"/>
  <c r="S306" i="5"/>
  <c r="R306" i="5"/>
  <c r="V305" i="5"/>
  <c r="U305" i="5"/>
  <c r="T305" i="5"/>
  <c r="S305" i="5"/>
  <c r="R305" i="5"/>
  <c r="V304" i="5"/>
  <c r="U304" i="5"/>
  <c r="T304" i="5"/>
  <c r="S304" i="5"/>
  <c r="R304" i="5"/>
  <c r="V302" i="5"/>
  <c r="U302" i="5"/>
  <c r="T302" i="5"/>
  <c r="S302" i="5"/>
  <c r="R302" i="5"/>
  <c r="V301" i="5"/>
  <c r="U301" i="5"/>
  <c r="T301" i="5"/>
  <c r="S301" i="5"/>
  <c r="R301" i="5"/>
  <c r="V300" i="5"/>
  <c r="U300" i="5"/>
  <c r="T300" i="5"/>
  <c r="S300" i="5"/>
  <c r="R300" i="5"/>
  <c r="V299" i="5"/>
  <c r="U299" i="5"/>
  <c r="T299" i="5"/>
  <c r="S299" i="5"/>
  <c r="R299" i="5"/>
  <c r="V298" i="5"/>
  <c r="U298" i="5"/>
  <c r="T298" i="5"/>
  <c r="S298" i="5"/>
  <c r="R298" i="5"/>
  <c r="V296" i="5"/>
  <c r="U296" i="5"/>
  <c r="T296" i="5"/>
  <c r="S296" i="5"/>
  <c r="R296" i="5"/>
  <c r="V295" i="5"/>
  <c r="U295" i="5"/>
  <c r="T295" i="5"/>
  <c r="S295" i="5"/>
  <c r="R295" i="5"/>
  <c r="V294" i="5"/>
  <c r="U294" i="5"/>
  <c r="T294" i="5"/>
  <c r="S294" i="5"/>
  <c r="R294" i="5"/>
  <c r="V293" i="5"/>
  <c r="U293" i="5"/>
  <c r="T293" i="5"/>
  <c r="S293" i="5"/>
  <c r="R293" i="5"/>
  <c r="V292" i="5"/>
  <c r="U292" i="5"/>
  <c r="T292" i="5"/>
  <c r="S292" i="5"/>
  <c r="R292" i="5"/>
  <c r="V291" i="5"/>
  <c r="U291" i="5"/>
  <c r="T291" i="5"/>
  <c r="S291" i="5"/>
  <c r="R291" i="5"/>
  <c r="V290" i="5"/>
  <c r="U290" i="5"/>
  <c r="T290" i="5"/>
  <c r="S290" i="5"/>
  <c r="R290" i="5"/>
  <c r="V288" i="5"/>
  <c r="U288" i="5"/>
  <c r="T288" i="5"/>
  <c r="S288" i="5"/>
  <c r="R288" i="5"/>
  <c r="V287" i="5"/>
  <c r="U287" i="5"/>
  <c r="T287" i="5"/>
  <c r="S287" i="5"/>
  <c r="R287" i="5"/>
  <c r="V286" i="5"/>
  <c r="U286" i="5"/>
  <c r="T286" i="5"/>
  <c r="S286" i="5"/>
  <c r="R286" i="5"/>
  <c r="V285" i="5"/>
  <c r="U285" i="5"/>
  <c r="T285" i="5"/>
  <c r="S285" i="5"/>
  <c r="R285" i="5"/>
  <c r="V284" i="5"/>
  <c r="U284" i="5"/>
  <c r="T284" i="5"/>
  <c r="S284" i="5"/>
  <c r="R284" i="5"/>
  <c r="V283" i="5"/>
  <c r="U283" i="5"/>
  <c r="T283" i="5"/>
  <c r="S283" i="5"/>
  <c r="R283" i="5"/>
  <c r="V282" i="5"/>
  <c r="U282" i="5"/>
  <c r="T282" i="5"/>
  <c r="S282" i="5"/>
  <c r="R282" i="5"/>
  <c r="V280" i="5"/>
  <c r="U280" i="5"/>
  <c r="T280" i="5"/>
  <c r="S280" i="5"/>
  <c r="R280" i="5"/>
  <c r="V279" i="5"/>
  <c r="U279" i="5"/>
  <c r="T279" i="5"/>
  <c r="S279" i="5"/>
  <c r="R279" i="5"/>
  <c r="V278" i="5"/>
  <c r="U278" i="5"/>
  <c r="T278" i="5"/>
  <c r="S278" i="5"/>
  <c r="R278" i="5"/>
  <c r="V277" i="5"/>
  <c r="U277" i="5"/>
  <c r="T277" i="5"/>
  <c r="S277" i="5"/>
  <c r="R277" i="5"/>
  <c r="V276" i="5"/>
  <c r="U276" i="5"/>
  <c r="T276" i="5"/>
  <c r="S276" i="5"/>
  <c r="R276" i="5"/>
  <c r="V275" i="5"/>
  <c r="U275" i="5"/>
  <c r="T275" i="5"/>
  <c r="S275" i="5"/>
  <c r="R275" i="5"/>
  <c r="V274" i="5"/>
  <c r="U274" i="5"/>
  <c r="T274" i="5"/>
  <c r="S274" i="5"/>
  <c r="R274" i="5"/>
  <c r="V272" i="5"/>
  <c r="U272" i="5"/>
  <c r="T272" i="5"/>
  <c r="S272" i="5"/>
  <c r="R272" i="5"/>
  <c r="V271" i="5"/>
  <c r="U271" i="5"/>
  <c r="T271" i="5"/>
  <c r="S271" i="5"/>
  <c r="R271" i="5"/>
  <c r="V270" i="5"/>
  <c r="U270" i="5"/>
  <c r="T270" i="5"/>
  <c r="S270" i="5"/>
  <c r="R270" i="5"/>
  <c r="V269" i="5"/>
  <c r="U269" i="5"/>
  <c r="T269" i="5"/>
  <c r="S269" i="5"/>
  <c r="R269" i="5"/>
  <c r="V268" i="5"/>
  <c r="U268" i="5"/>
  <c r="T268" i="5"/>
  <c r="S268" i="5"/>
  <c r="R268" i="5"/>
  <c r="V267" i="5"/>
  <c r="U267" i="5"/>
  <c r="T267" i="5"/>
  <c r="S267" i="5"/>
  <c r="R267" i="5"/>
  <c r="V265" i="5"/>
  <c r="U265" i="5"/>
  <c r="T265" i="5"/>
  <c r="S265" i="5"/>
  <c r="R265" i="5"/>
  <c r="V264" i="5"/>
  <c r="U264" i="5"/>
  <c r="T264" i="5"/>
  <c r="S264" i="5"/>
  <c r="R264" i="5"/>
  <c r="V263" i="5"/>
  <c r="U263" i="5"/>
  <c r="T263" i="5"/>
  <c r="S263" i="5"/>
  <c r="R263" i="5"/>
  <c r="V262" i="5"/>
  <c r="U262" i="5"/>
  <c r="T262" i="5"/>
  <c r="S262" i="5"/>
  <c r="R262" i="5"/>
  <c r="V261" i="5"/>
  <c r="U261" i="5"/>
  <c r="T261" i="5"/>
  <c r="S261" i="5"/>
  <c r="R261" i="5"/>
  <c r="V260" i="5"/>
  <c r="U260" i="5"/>
  <c r="T260" i="5"/>
  <c r="S260" i="5"/>
  <c r="R260" i="5"/>
  <c r="V259" i="5"/>
  <c r="U259" i="5"/>
  <c r="T259" i="5"/>
  <c r="S259" i="5"/>
  <c r="R259" i="5"/>
  <c r="V257" i="5"/>
  <c r="U257" i="5"/>
  <c r="T257" i="5"/>
  <c r="S257" i="5"/>
  <c r="R257" i="5"/>
  <c r="V256" i="5"/>
  <c r="U256" i="5"/>
  <c r="T256" i="5"/>
  <c r="S256" i="5"/>
  <c r="R256" i="5"/>
  <c r="V255" i="5"/>
  <c r="U255" i="5"/>
  <c r="T255" i="5"/>
  <c r="S255" i="5"/>
  <c r="R255" i="5"/>
  <c r="V254" i="5"/>
  <c r="U254" i="5"/>
  <c r="T254" i="5"/>
  <c r="S254" i="5"/>
  <c r="R254" i="5"/>
  <c r="V252" i="5"/>
  <c r="U252" i="5"/>
  <c r="T252" i="5"/>
  <c r="S252" i="5"/>
  <c r="R252" i="5"/>
  <c r="V251" i="5"/>
  <c r="U251" i="5"/>
  <c r="T251" i="5"/>
  <c r="S251" i="5"/>
  <c r="R251" i="5"/>
  <c r="V250" i="5"/>
  <c r="U250" i="5"/>
  <c r="T250" i="5"/>
  <c r="S250" i="5"/>
  <c r="R250" i="5"/>
  <c r="V249" i="5"/>
  <c r="U249" i="5"/>
  <c r="T249" i="5"/>
  <c r="S249" i="5"/>
  <c r="R249" i="5"/>
  <c r="V247" i="5"/>
  <c r="U247" i="5"/>
  <c r="T247" i="5"/>
  <c r="S247" i="5"/>
  <c r="R247" i="5"/>
  <c r="V246" i="5"/>
  <c r="U246" i="5"/>
  <c r="T246" i="5"/>
  <c r="S246" i="5"/>
  <c r="R246" i="5"/>
  <c r="V245" i="5"/>
  <c r="U245" i="5"/>
  <c r="T245" i="5"/>
  <c r="S245" i="5"/>
  <c r="R245" i="5"/>
  <c r="V244" i="5"/>
  <c r="U244" i="5"/>
  <c r="T244" i="5"/>
  <c r="S244" i="5"/>
  <c r="R244" i="5"/>
  <c r="V243" i="5"/>
  <c r="U243" i="5"/>
  <c r="T243" i="5"/>
  <c r="S243" i="5"/>
  <c r="R243" i="5"/>
  <c r="V241" i="5"/>
  <c r="U241" i="5"/>
  <c r="T241" i="5"/>
  <c r="S241" i="5"/>
  <c r="R241" i="5"/>
  <c r="V240" i="5"/>
  <c r="U240" i="5"/>
  <c r="T240" i="5"/>
  <c r="S240" i="5"/>
  <c r="R240" i="5"/>
  <c r="V239" i="5"/>
  <c r="U239" i="5"/>
  <c r="T239" i="5"/>
  <c r="S239" i="5"/>
  <c r="R239" i="5"/>
  <c r="V238" i="5"/>
  <c r="U238" i="5"/>
  <c r="T238" i="5"/>
  <c r="S238" i="5"/>
  <c r="R238" i="5"/>
  <c r="V237" i="5"/>
  <c r="U237" i="5"/>
  <c r="T237" i="5"/>
  <c r="S237" i="5"/>
  <c r="R237" i="5"/>
  <c r="V236" i="5"/>
  <c r="U236" i="5"/>
  <c r="T236" i="5"/>
  <c r="S236" i="5"/>
  <c r="R236" i="5"/>
  <c r="V235" i="5"/>
  <c r="U235" i="5"/>
  <c r="T235" i="5"/>
  <c r="S235" i="5"/>
  <c r="R235" i="5"/>
  <c r="V233" i="5"/>
  <c r="U233" i="5"/>
  <c r="T233" i="5"/>
  <c r="S233" i="5"/>
  <c r="R233" i="5"/>
  <c r="V232" i="5"/>
  <c r="U232" i="5"/>
  <c r="T232" i="5"/>
  <c r="S232" i="5"/>
  <c r="R232" i="5"/>
  <c r="V231" i="5"/>
  <c r="U231" i="5"/>
  <c r="T231" i="5"/>
  <c r="S231" i="5"/>
  <c r="R231" i="5"/>
  <c r="V230" i="5"/>
  <c r="U230" i="5"/>
  <c r="T230" i="5"/>
  <c r="S230" i="5"/>
  <c r="R230" i="5"/>
  <c r="V229" i="5"/>
  <c r="U229" i="5"/>
  <c r="T229" i="5"/>
  <c r="S229" i="5"/>
  <c r="R229" i="5"/>
  <c r="V228" i="5"/>
  <c r="U228" i="5"/>
  <c r="T228" i="5"/>
  <c r="S228" i="5"/>
  <c r="R228" i="5"/>
  <c r="V227" i="5"/>
  <c r="U227" i="5"/>
  <c r="T227" i="5"/>
  <c r="S227" i="5"/>
  <c r="R227" i="5"/>
  <c r="V226" i="5"/>
  <c r="U226" i="5"/>
  <c r="T226" i="5"/>
  <c r="S226" i="5"/>
  <c r="R226" i="5"/>
  <c r="V224" i="5"/>
  <c r="U224" i="5"/>
  <c r="T224" i="5"/>
  <c r="S224" i="5"/>
  <c r="R224" i="5"/>
  <c r="V223" i="5"/>
  <c r="U223" i="5"/>
  <c r="T223" i="5"/>
  <c r="S223" i="5"/>
  <c r="R223" i="5"/>
  <c r="V222" i="5"/>
  <c r="U222" i="5"/>
  <c r="T222" i="5"/>
  <c r="S222" i="5"/>
  <c r="R222" i="5"/>
  <c r="V221" i="5"/>
  <c r="U221" i="5"/>
  <c r="T221" i="5"/>
  <c r="S221" i="5"/>
  <c r="R221" i="5"/>
  <c r="V220" i="5"/>
  <c r="U220" i="5"/>
  <c r="T220" i="5"/>
  <c r="S220" i="5"/>
  <c r="R220" i="5"/>
  <c r="V219" i="5"/>
  <c r="U219" i="5"/>
  <c r="T219" i="5"/>
  <c r="S219" i="5"/>
  <c r="R219" i="5"/>
  <c r="V218" i="5"/>
  <c r="U218" i="5"/>
  <c r="T218" i="5"/>
  <c r="S218" i="5"/>
  <c r="R218" i="5"/>
  <c r="V217" i="5"/>
  <c r="U217" i="5"/>
  <c r="T217" i="5"/>
  <c r="S217" i="5"/>
  <c r="R217" i="5"/>
  <c r="V216" i="5"/>
  <c r="U216" i="5"/>
  <c r="T216" i="5"/>
  <c r="S216" i="5"/>
  <c r="R216" i="5"/>
  <c r="V214" i="5"/>
  <c r="U214" i="5"/>
  <c r="T214" i="5"/>
  <c r="S214" i="5"/>
  <c r="R214" i="5"/>
  <c r="V213" i="5"/>
  <c r="U213" i="5"/>
  <c r="T213" i="5"/>
  <c r="S213" i="5"/>
  <c r="R213" i="5"/>
  <c r="V212" i="5"/>
  <c r="U212" i="5"/>
  <c r="T212" i="5"/>
  <c r="S212" i="5"/>
  <c r="R212" i="5"/>
  <c r="V211" i="5"/>
  <c r="U211" i="5"/>
  <c r="T211" i="5"/>
  <c r="S211" i="5"/>
  <c r="R211" i="5"/>
  <c r="V210" i="5"/>
  <c r="U210" i="5"/>
  <c r="T210" i="5"/>
  <c r="S210" i="5"/>
  <c r="R210" i="5"/>
  <c r="V209" i="5"/>
  <c r="U209" i="5"/>
  <c r="T209" i="5"/>
  <c r="S209" i="5"/>
  <c r="R209" i="5"/>
  <c r="V208" i="5"/>
  <c r="U208" i="5"/>
  <c r="T208" i="5"/>
  <c r="S208" i="5"/>
  <c r="R208" i="5"/>
  <c r="V207" i="5"/>
  <c r="U207" i="5"/>
  <c r="T207" i="5"/>
  <c r="S207" i="5"/>
  <c r="R207" i="5"/>
  <c r="V206" i="5"/>
  <c r="U206" i="5"/>
  <c r="T206" i="5"/>
  <c r="S206" i="5"/>
  <c r="R206" i="5"/>
  <c r="V204" i="5"/>
  <c r="U204" i="5"/>
  <c r="T204" i="5"/>
  <c r="S204" i="5"/>
  <c r="R204" i="5"/>
  <c r="V203" i="5"/>
  <c r="U203" i="5"/>
  <c r="T203" i="5"/>
  <c r="S203" i="5"/>
  <c r="R203" i="5"/>
  <c r="V202" i="5"/>
  <c r="U202" i="5"/>
  <c r="T202" i="5"/>
  <c r="S202" i="5"/>
  <c r="R202" i="5"/>
  <c r="V201" i="5"/>
  <c r="U201" i="5"/>
  <c r="T201" i="5"/>
  <c r="S201" i="5"/>
  <c r="R201" i="5"/>
  <c r="V200" i="5"/>
  <c r="U200" i="5"/>
  <c r="T200" i="5"/>
  <c r="S200" i="5"/>
  <c r="R200" i="5"/>
  <c r="V199" i="5"/>
  <c r="U199" i="5"/>
  <c r="T199" i="5"/>
  <c r="S199" i="5"/>
  <c r="R199" i="5"/>
  <c r="V198" i="5"/>
  <c r="U198" i="5"/>
  <c r="T198" i="5"/>
  <c r="S198" i="5"/>
  <c r="R198" i="5"/>
  <c r="V197" i="5"/>
  <c r="U197" i="5"/>
  <c r="T197" i="5"/>
  <c r="S197" i="5"/>
  <c r="R197" i="5"/>
  <c r="V196" i="5"/>
  <c r="U196" i="5"/>
  <c r="T196" i="5"/>
  <c r="S196" i="5"/>
  <c r="R196" i="5"/>
  <c r="V195" i="5"/>
  <c r="U195" i="5"/>
  <c r="T195" i="5"/>
  <c r="S195" i="5"/>
  <c r="R195" i="5"/>
  <c r="V194" i="5"/>
  <c r="U194" i="5"/>
  <c r="T194" i="5"/>
  <c r="S194" i="5"/>
  <c r="R194" i="5"/>
  <c r="V192" i="5"/>
  <c r="U192" i="5"/>
  <c r="T192" i="5"/>
  <c r="S192" i="5"/>
  <c r="R192" i="5"/>
  <c r="V191" i="5"/>
  <c r="U191" i="5"/>
  <c r="T191" i="5"/>
  <c r="S191" i="5"/>
  <c r="R191" i="5"/>
  <c r="V190" i="5"/>
  <c r="U190" i="5"/>
  <c r="T190" i="5"/>
  <c r="S190" i="5"/>
  <c r="R190" i="5"/>
  <c r="V189" i="5"/>
  <c r="U189" i="5"/>
  <c r="T189" i="5"/>
  <c r="S189" i="5"/>
  <c r="R189" i="5"/>
  <c r="V188" i="5"/>
  <c r="U188" i="5"/>
  <c r="T188" i="5"/>
  <c r="S188" i="5"/>
  <c r="R188" i="5"/>
  <c r="V187" i="5"/>
  <c r="U187" i="5"/>
  <c r="T187" i="5"/>
  <c r="S187" i="5"/>
  <c r="R187" i="5"/>
  <c r="V186" i="5"/>
  <c r="U186" i="5"/>
  <c r="T186" i="5"/>
  <c r="S186" i="5"/>
  <c r="R186" i="5"/>
  <c r="V185" i="5"/>
  <c r="U185" i="5"/>
  <c r="T185" i="5"/>
  <c r="S185" i="5"/>
  <c r="R185" i="5"/>
  <c r="V184" i="5"/>
  <c r="U184" i="5"/>
  <c r="T184" i="5"/>
  <c r="S184" i="5"/>
  <c r="R184" i="5"/>
  <c r="V183" i="5"/>
  <c r="U183" i="5"/>
  <c r="T183" i="5"/>
  <c r="S183" i="5"/>
  <c r="R183" i="5"/>
  <c r="V182" i="5"/>
  <c r="U182" i="5"/>
  <c r="T182" i="5"/>
  <c r="S182" i="5"/>
  <c r="R182" i="5"/>
  <c r="V181" i="5"/>
  <c r="U181" i="5"/>
  <c r="T181" i="5"/>
  <c r="S181" i="5"/>
  <c r="R181" i="5"/>
  <c r="V180" i="5"/>
  <c r="U180" i="5"/>
  <c r="T180" i="5"/>
  <c r="S180" i="5"/>
  <c r="R180" i="5"/>
  <c r="V178" i="5"/>
  <c r="U178" i="5"/>
  <c r="T178" i="5"/>
  <c r="S178" i="5"/>
  <c r="R178" i="5"/>
  <c r="V177" i="5"/>
  <c r="U177" i="5"/>
  <c r="T177" i="5"/>
  <c r="S177" i="5"/>
  <c r="R177" i="5"/>
  <c r="V176" i="5"/>
  <c r="U176" i="5"/>
  <c r="T176" i="5"/>
  <c r="S176" i="5"/>
  <c r="R176" i="5"/>
  <c r="V175" i="5"/>
  <c r="U175" i="5"/>
  <c r="T175" i="5"/>
  <c r="S175" i="5"/>
  <c r="R175" i="5"/>
  <c r="V174" i="5"/>
  <c r="U174" i="5"/>
  <c r="T174" i="5"/>
  <c r="S174" i="5"/>
  <c r="R174" i="5"/>
  <c r="V172" i="5"/>
  <c r="U172" i="5"/>
  <c r="T172" i="5"/>
  <c r="S172" i="5"/>
  <c r="R172" i="5"/>
  <c r="V171" i="5"/>
  <c r="U171" i="5"/>
  <c r="T171" i="5"/>
  <c r="S171" i="5"/>
  <c r="R171" i="5"/>
  <c r="V170" i="5"/>
  <c r="U170" i="5"/>
  <c r="T170" i="5"/>
  <c r="S170" i="5"/>
  <c r="R170" i="5"/>
  <c r="V169" i="5"/>
  <c r="U169" i="5"/>
  <c r="T169" i="5"/>
  <c r="S169" i="5"/>
  <c r="R169" i="5"/>
  <c r="V167" i="5"/>
  <c r="U167" i="5"/>
  <c r="T167" i="5"/>
  <c r="S167" i="5"/>
  <c r="R167" i="5"/>
  <c r="V166" i="5"/>
  <c r="U166" i="5"/>
  <c r="T166" i="5"/>
  <c r="S166" i="5"/>
  <c r="R166" i="5"/>
  <c r="V165" i="5"/>
  <c r="U165" i="5"/>
  <c r="T165" i="5"/>
  <c r="S165" i="5"/>
  <c r="R165" i="5"/>
  <c r="V164" i="5"/>
  <c r="U164" i="5"/>
  <c r="T164" i="5"/>
  <c r="S164" i="5"/>
  <c r="R164" i="5"/>
  <c r="V163" i="5"/>
  <c r="U163" i="5"/>
  <c r="T163" i="5"/>
  <c r="S163" i="5"/>
  <c r="R163" i="5"/>
  <c r="V162" i="5"/>
  <c r="U162" i="5"/>
  <c r="T162" i="5"/>
  <c r="S162" i="5"/>
  <c r="R162" i="5"/>
  <c r="V161" i="5"/>
  <c r="U161" i="5"/>
  <c r="T161" i="5"/>
  <c r="S161" i="5"/>
  <c r="R161" i="5"/>
  <c r="V160" i="5"/>
  <c r="U160" i="5"/>
  <c r="T160" i="5"/>
  <c r="S160" i="5"/>
  <c r="R160" i="5"/>
  <c r="V159" i="5"/>
  <c r="U159" i="5"/>
  <c r="T159" i="5"/>
  <c r="S159" i="5"/>
  <c r="R159" i="5"/>
  <c r="V158" i="5"/>
  <c r="U158" i="5"/>
  <c r="T158" i="5"/>
  <c r="S158" i="5"/>
  <c r="R158" i="5"/>
  <c r="V157" i="5"/>
  <c r="U157" i="5"/>
  <c r="T157" i="5"/>
  <c r="S157" i="5"/>
  <c r="R157" i="5"/>
  <c r="V156" i="5"/>
  <c r="U156" i="5"/>
  <c r="T156" i="5"/>
  <c r="S156" i="5"/>
  <c r="R156" i="5"/>
  <c r="V155" i="5"/>
  <c r="U155" i="5"/>
  <c r="T155" i="5"/>
  <c r="S155" i="5"/>
  <c r="R155" i="5"/>
  <c r="V154" i="5"/>
  <c r="U154" i="5"/>
  <c r="T154" i="5"/>
  <c r="S154" i="5"/>
  <c r="R154" i="5"/>
  <c r="V152" i="5"/>
  <c r="U152" i="5"/>
  <c r="T152" i="5"/>
  <c r="S152" i="5"/>
  <c r="R152" i="5"/>
  <c r="V151" i="5"/>
  <c r="U151" i="5"/>
  <c r="T151" i="5"/>
  <c r="S151" i="5"/>
  <c r="R151" i="5"/>
  <c r="V150" i="5"/>
  <c r="U150" i="5"/>
  <c r="T150" i="5"/>
  <c r="S150" i="5"/>
  <c r="R150" i="5"/>
  <c r="V149" i="5"/>
  <c r="U149" i="5"/>
  <c r="T149" i="5"/>
  <c r="S149" i="5"/>
  <c r="R149" i="5"/>
  <c r="V148" i="5"/>
  <c r="U148" i="5"/>
  <c r="T148" i="5"/>
  <c r="S148" i="5"/>
  <c r="R148" i="5"/>
  <c r="V147" i="5"/>
  <c r="U147" i="5"/>
  <c r="T147" i="5"/>
  <c r="S147" i="5"/>
  <c r="R147" i="5"/>
  <c r="V146" i="5"/>
  <c r="U146" i="5"/>
  <c r="T146" i="5"/>
  <c r="S146" i="5"/>
  <c r="R146" i="5"/>
  <c r="V144" i="5"/>
  <c r="U144" i="5"/>
  <c r="T144" i="5"/>
  <c r="S144" i="5"/>
  <c r="R144" i="5"/>
  <c r="V143" i="5"/>
  <c r="U143" i="5"/>
  <c r="T143" i="5"/>
  <c r="S143" i="5"/>
  <c r="R143" i="5"/>
  <c r="V142" i="5"/>
  <c r="U142" i="5"/>
  <c r="T142" i="5"/>
  <c r="S142" i="5"/>
  <c r="R142" i="5"/>
  <c r="V140" i="5"/>
  <c r="U140" i="5"/>
  <c r="T140" i="5"/>
  <c r="S140" i="5"/>
  <c r="R140" i="5"/>
  <c r="V139" i="5"/>
  <c r="U139" i="5"/>
  <c r="T139" i="5"/>
  <c r="S139" i="5"/>
  <c r="R139" i="5"/>
  <c r="V138" i="5"/>
  <c r="U138" i="5"/>
  <c r="T138" i="5"/>
  <c r="S138" i="5"/>
  <c r="R138" i="5"/>
  <c r="V137" i="5"/>
  <c r="U137" i="5"/>
  <c r="T137" i="5"/>
  <c r="S137" i="5"/>
  <c r="R137" i="5"/>
  <c r="V136" i="5"/>
  <c r="U136" i="5"/>
  <c r="T136" i="5"/>
  <c r="S136" i="5"/>
  <c r="R136" i="5"/>
  <c r="V134" i="5"/>
  <c r="U134" i="5"/>
  <c r="T134" i="5"/>
  <c r="S134" i="5"/>
  <c r="R134" i="5"/>
  <c r="V133" i="5"/>
  <c r="U133" i="5"/>
  <c r="T133" i="5"/>
  <c r="S133" i="5"/>
  <c r="R133" i="5"/>
  <c r="V132" i="5"/>
  <c r="U132" i="5"/>
  <c r="T132" i="5"/>
  <c r="S132" i="5"/>
  <c r="R132" i="5"/>
  <c r="V131" i="5"/>
  <c r="U131" i="5"/>
  <c r="T131" i="5"/>
  <c r="S131" i="5"/>
  <c r="R131" i="5"/>
  <c r="V130" i="5"/>
  <c r="U130" i="5"/>
  <c r="T130" i="5"/>
  <c r="S130" i="5"/>
  <c r="R130" i="5"/>
  <c r="V129" i="5"/>
  <c r="U129" i="5"/>
  <c r="T129" i="5"/>
  <c r="S129" i="5"/>
  <c r="R129" i="5"/>
  <c r="V128" i="5"/>
  <c r="U128" i="5"/>
  <c r="T128" i="5"/>
  <c r="S128" i="5"/>
  <c r="R128" i="5"/>
  <c r="V127" i="5"/>
  <c r="U127" i="5"/>
  <c r="T127" i="5"/>
  <c r="S127" i="5"/>
  <c r="R127" i="5"/>
  <c r="V126" i="5"/>
  <c r="U126" i="5"/>
  <c r="T126" i="5"/>
  <c r="S126" i="5"/>
  <c r="R126" i="5"/>
  <c r="V125" i="5"/>
  <c r="U125" i="5"/>
  <c r="T125" i="5"/>
  <c r="S125" i="5"/>
  <c r="R125" i="5"/>
  <c r="V124" i="5"/>
  <c r="U124" i="5"/>
  <c r="T124" i="5"/>
  <c r="S124" i="5"/>
  <c r="R124" i="5"/>
  <c r="V123" i="5"/>
  <c r="U123" i="5"/>
  <c r="T123" i="5"/>
  <c r="S123" i="5"/>
  <c r="R123" i="5"/>
  <c r="V122" i="5"/>
  <c r="U122" i="5"/>
  <c r="T122" i="5"/>
  <c r="S122" i="5"/>
  <c r="R122" i="5"/>
  <c r="V121" i="5"/>
  <c r="U121" i="5"/>
  <c r="T121" i="5"/>
  <c r="S121" i="5"/>
  <c r="R121" i="5"/>
  <c r="V120" i="5"/>
  <c r="U120" i="5"/>
  <c r="T120" i="5"/>
  <c r="S120" i="5"/>
  <c r="R120" i="5"/>
  <c r="V119" i="5"/>
  <c r="U119" i="5"/>
  <c r="T119" i="5"/>
  <c r="S119" i="5"/>
  <c r="R119" i="5"/>
  <c r="V118" i="5"/>
  <c r="U118" i="5"/>
  <c r="T118" i="5"/>
  <c r="S118" i="5"/>
  <c r="R118" i="5"/>
  <c r="V117" i="5"/>
  <c r="U117" i="5"/>
  <c r="T117" i="5"/>
  <c r="S117" i="5"/>
  <c r="R117" i="5"/>
  <c r="V116" i="5"/>
  <c r="U116" i="5"/>
  <c r="T116" i="5"/>
  <c r="S116" i="5"/>
  <c r="R116" i="5"/>
  <c r="V115" i="5"/>
  <c r="U115" i="5"/>
  <c r="T115" i="5"/>
  <c r="S115" i="5"/>
  <c r="R115" i="5"/>
  <c r="V114" i="5"/>
  <c r="U114" i="5"/>
  <c r="T114" i="5"/>
  <c r="S114" i="5"/>
  <c r="R114" i="5"/>
  <c r="V113" i="5"/>
  <c r="U113" i="5"/>
  <c r="T113" i="5"/>
  <c r="S113" i="5"/>
  <c r="R113" i="5"/>
  <c r="V112" i="5"/>
  <c r="U112" i="5"/>
  <c r="T112" i="5"/>
  <c r="S112" i="5"/>
  <c r="R112" i="5"/>
  <c r="V111" i="5"/>
  <c r="U111" i="5"/>
  <c r="T111" i="5"/>
  <c r="S111" i="5"/>
  <c r="R111" i="5"/>
  <c r="V110" i="5"/>
  <c r="U110" i="5"/>
  <c r="T110" i="5"/>
  <c r="S110" i="5"/>
  <c r="R110" i="5"/>
  <c r="V109" i="5"/>
  <c r="U109" i="5"/>
  <c r="T109" i="5"/>
  <c r="S109" i="5"/>
  <c r="R109" i="5"/>
  <c r="V108" i="5"/>
  <c r="U108" i="5"/>
  <c r="T108" i="5"/>
  <c r="S108" i="5"/>
  <c r="R108" i="5"/>
  <c r="V107" i="5"/>
  <c r="U107" i="5"/>
  <c r="T107" i="5"/>
  <c r="S107" i="5"/>
  <c r="R107" i="5"/>
  <c r="V106" i="5"/>
  <c r="U106" i="5"/>
  <c r="T106" i="5"/>
  <c r="S106" i="5"/>
  <c r="R106" i="5"/>
  <c r="V105" i="5"/>
  <c r="U105" i="5"/>
  <c r="T105" i="5"/>
  <c r="S105" i="5"/>
  <c r="R105" i="5"/>
  <c r="V104" i="5"/>
  <c r="U104" i="5"/>
  <c r="T104" i="5"/>
  <c r="S104" i="5"/>
  <c r="R104" i="5"/>
  <c r="V103" i="5"/>
  <c r="U103" i="5"/>
  <c r="T103" i="5"/>
  <c r="S103" i="5"/>
  <c r="R103" i="5"/>
  <c r="V102" i="5"/>
  <c r="U102" i="5"/>
  <c r="T102" i="5"/>
  <c r="S102" i="5"/>
  <c r="R102" i="5"/>
  <c r="V101" i="5"/>
  <c r="U101" i="5"/>
  <c r="T101" i="5"/>
  <c r="S101" i="5"/>
  <c r="R101" i="5"/>
  <c r="V100" i="5"/>
  <c r="U100" i="5"/>
  <c r="T100" i="5"/>
  <c r="S100" i="5"/>
  <c r="R100" i="5"/>
  <c r="V99" i="5"/>
  <c r="U99" i="5"/>
  <c r="T99" i="5"/>
  <c r="S99" i="5"/>
  <c r="R99" i="5"/>
  <c r="V98" i="5"/>
  <c r="U98" i="5"/>
  <c r="T98" i="5"/>
  <c r="S98" i="5"/>
  <c r="R98" i="5"/>
  <c r="V97" i="5"/>
  <c r="U97" i="5"/>
  <c r="T97" i="5"/>
  <c r="S97" i="5"/>
  <c r="R97" i="5"/>
  <c r="V96" i="5"/>
  <c r="U96" i="5"/>
  <c r="T96" i="5"/>
  <c r="S96" i="5"/>
  <c r="R96" i="5"/>
  <c r="V95" i="5"/>
  <c r="U95" i="5"/>
  <c r="T95" i="5"/>
  <c r="S95" i="5"/>
  <c r="R95" i="5"/>
  <c r="V94" i="5"/>
  <c r="U94" i="5"/>
  <c r="T94" i="5"/>
  <c r="S94" i="5"/>
  <c r="R94" i="5"/>
  <c r="V93" i="5"/>
  <c r="U93" i="5"/>
  <c r="T93" i="5"/>
  <c r="S93" i="5"/>
  <c r="R93" i="5"/>
  <c r="V92" i="5"/>
  <c r="U92" i="5"/>
  <c r="T92" i="5"/>
  <c r="S92" i="5"/>
  <c r="R92" i="5"/>
  <c r="V91" i="5"/>
  <c r="U91" i="5"/>
  <c r="T91" i="5"/>
  <c r="S91" i="5"/>
  <c r="R91" i="5"/>
  <c r="V90" i="5"/>
  <c r="U90" i="5"/>
  <c r="T90" i="5"/>
  <c r="S90" i="5"/>
  <c r="R90" i="5"/>
  <c r="V89" i="5"/>
  <c r="U89" i="5"/>
  <c r="T89" i="5"/>
  <c r="S89" i="5"/>
  <c r="R89" i="5"/>
  <c r="V88" i="5"/>
  <c r="U88" i="5"/>
  <c r="T88" i="5"/>
  <c r="S88" i="5"/>
  <c r="R88" i="5"/>
  <c r="V87" i="5"/>
  <c r="U87" i="5"/>
  <c r="T87" i="5"/>
  <c r="S87" i="5"/>
  <c r="R87" i="5"/>
  <c r="V86" i="5"/>
  <c r="U86" i="5"/>
  <c r="T86" i="5"/>
  <c r="S86" i="5"/>
  <c r="R86" i="5"/>
  <c r="V85" i="5"/>
  <c r="U85" i="5"/>
  <c r="T85" i="5"/>
  <c r="S85" i="5"/>
  <c r="R85" i="5"/>
  <c r="V84" i="5"/>
  <c r="U84" i="5"/>
  <c r="T84" i="5"/>
  <c r="S84" i="5"/>
  <c r="R84" i="5"/>
  <c r="V83" i="5"/>
  <c r="U83" i="5"/>
  <c r="T83" i="5"/>
  <c r="S83" i="5"/>
  <c r="R83" i="5"/>
  <c r="V82" i="5"/>
  <c r="U82" i="5"/>
  <c r="T82" i="5"/>
  <c r="S82" i="5"/>
  <c r="R82" i="5"/>
  <c r="V81" i="5"/>
  <c r="U81" i="5"/>
  <c r="T81" i="5"/>
  <c r="S81" i="5"/>
  <c r="R81" i="5"/>
  <c r="V80" i="5"/>
  <c r="U80" i="5"/>
  <c r="T80" i="5"/>
  <c r="S80" i="5"/>
  <c r="R80" i="5"/>
  <c r="V79" i="5"/>
  <c r="U79" i="5"/>
  <c r="T79" i="5"/>
  <c r="S79" i="5"/>
  <c r="R79" i="5"/>
  <c r="V78" i="5"/>
  <c r="U78" i="5"/>
  <c r="T78" i="5"/>
  <c r="S78" i="5"/>
  <c r="R78" i="5"/>
  <c r="V77" i="5"/>
  <c r="U77" i="5"/>
  <c r="T77" i="5"/>
  <c r="S77" i="5"/>
  <c r="R77" i="5"/>
  <c r="V76" i="5"/>
  <c r="U76" i="5"/>
  <c r="T76" i="5"/>
  <c r="S76" i="5"/>
  <c r="R76" i="5"/>
  <c r="V75" i="5"/>
  <c r="U75" i="5"/>
  <c r="T75" i="5"/>
  <c r="S75" i="5"/>
  <c r="R75" i="5"/>
  <c r="V74" i="5"/>
  <c r="U74" i="5"/>
  <c r="T74" i="5"/>
  <c r="S74" i="5"/>
  <c r="R74" i="5"/>
  <c r="V73" i="5"/>
  <c r="U73" i="5"/>
  <c r="T73" i="5"/>
  <c r="S73" i="5"/>
  <c r="R73" i="5"/>
  <c r="V72" i="5"/>
  <c r="U72" i="5"/>
  <c r="T72" i="5"/>
  <c r="S72" i="5"/>
  <c r="R72" i="5"/>
  <c r="V71" i="5"/>
  <c r="U71" i="5"/>
  <c r="T71" i="5"/>
  <c r="S71" i="5"/>
  <c r="R71" i="5"/>
  <c r="V70" i="5"/>
  <c r="U70" i="5"/>
  <c r="T70" i="5"/>
  <c r="S70" i="5"/>
  <c r="R70" i="5"/>
  <c r="V69" i="5"/>
  <c r="U69" i="5"/>
  <c r="T69" i="5"/>
  <c r="S69" i="5"/>
  <c r="R69" i="5"/>
  <c r="V68" i="5"/>
  <c r="U68" i="5"/>
  <c r="T68" i="5"/>
  <c r="S68" i="5"/>
  <c r="R68" i="5"/>
  <c r="V67" i="5"/>
  <c r="U67" i="5"/>
  <c r="T67" i="5"/>
  <c r="S67" i="5"/>
  <c r="R67" i="5"/>
  <c r="V66" i="5"/>
  <c r="U66" i="5"/>
  <c r="T66" i="5"/>
  <c r="S66" i="5"/>
  <c r="R66" i="5"/>
  <c r="V65" i="5"/>
  <c r="U65" i="5"/>
  <c r="T65" i="5"/>
  <c r="S65" i="5"/>
  <c r="R65" i="5"/>
  <c r="V64" i="5"/>
  <c r="U64" i="5"/>
  <c r="T64" i="5"/>
  <c r="S64" i="5"/>
  <c r="R64" i="5"/>
  <c r="V63" i="5"/>
  <c r="U63" i="5"/>
  <c r="T63" i="5"/>
  <c r="S63" i="5"/>
  <c r="R63" i="5"/>
  <c r="V62" i="5"/>
  <c r="U62" i="5"/>
  <c r="T62" i="5"/>
  <c r="S62" i="5"/>
  <c r="R62" i="5"/>
  <c r="V61" i="5"/>
  <c r="U61" i="5"/>
  <c r="T61" i="5"/>
  <c r="S61" i="5"/>
  <c r="R61" i="5"/>
  <c r="V60" i="5"/>
  <c r="U60" i="5"/>
  <c r="T60" i="5"/>
  <c r="S60" i="5"/>
  <c r="R60" i="5"/>
  <c r="V58" i="5"/>
  <c r="U58" i="5"/>
  <c r="T58" i="5"/>
  <c r="S58" i="5"/>
  <c r="R58" i="5"/>
  <c r="V57" i="5"/>
  <c r="U57" i="5"/>
  <c r="T57" i="5"/>
  <c r="S57" i="5"/>
  <c r="R57" i="5"/>
  <c r="V56" i="5"/>
  <c r="U56" i="5"/>
  <c r="T56" i="5"/>
  <c r="S56" i="5"/>
  <c r="R56" i="5"/>
  <c r="V55" i="5"/>
  <c r="U55" i="5"/>
  <c r="T55" i="5"/>
  <c r="S55" i="5"/>
  <c r="R55" i="5"/>
  <c r="V54" i="5"/>
  <c r="U54" i="5"/>
  <c r="T54" i="5"/>
  <c r="S54" i="5"/>
  <c r="R54" i="5"/>
  <c r="V53" i="5"/>
  <c r="U53" i="5"/>
  <c r="T53" i="5"/>
  <c r="S53" i="5"/>
  <c r="R53" i="5"/>
  <c r="V52" i="5"/>
  <c r="U52" i="5"/>
  <c r="T52" i="5"/>
  <c r="S52" i="5"/>
  <c r="R52" i="5"/>
  <c r="V51" i="5"/>
  <c r="U51" i="5"/>
  <c r="T51" i="5"/>
  <c r="S51" i="5"/>
  <c r="R51" i="5"/>
  <c r="V50" i="5"/>
  <c r="U50" i="5"/>
  <c r="T50" i="5"/>
  <c r="S50" i="5"/>
  <c r="R50" i="5"/>
  <c r="V49" i="5"/>
  <c r="U49" i="5"/>
  <c r="T49" i="5"/>
  <c r="S49" i="5"/>
  <c r="R49" i="5"/>
  <c r="V48" i="5"/>
  <c r="U48" i="5"/>
  <c r="T48" i="5"/>
  <c r="S48" i="5"/>
  <c r="R48" i="5"/>
  <c r="V47" i="5"/>
  <c r="U47" i="5"/>
  <c r="T47" i="5"/>
  <c r="S47" i="5"/>
  <c r="R47" i="5"/>
  <c r="V46" i="5"/>
  <c r="U46" i="5"/>
  <c r="T46" i="5"/>
  <c r="S46" i="5"/>
  <c r="R46" i="5"/>
  <c r="V45" i="5"/>
  <c r="U45" i="5"/>
  <c r="T45" i="5"/>
  <c r="S45" i="5"/>
  <c r="R45" i="5"/>
  <c r="V43" i="5"/>
  <c r="U43" i="5"/>
  <c r="T43" i="5"/>
  <c r="S43" i="5"/>
  <c r="R43" i="5"/>
  <c r="V42" i="5"/>
  <c r="U42" i="5"/>
  <c r="T42" i="5"/>
  <c r="S42" i="5"/>
  <c r="R42" i="5"/>
  <c r="V41" i="5"/>
  <c r="U41" i="5"/>
  <c r="T41" i="5"/>
  <c r="S41" i="5"/>
  <c r="R41" i="5"/>
  <c r="V40" i="5"/>
  <c r="U40" i="5"/>
  <c r="T40" i="5"/>
  <c r="S40" i="5"/>
  <c r="R40" i="5"/>
  <c r="V39" i="5"/>
  <c r="U39" i="5"/>
  <c r="T39" i="5"/>
  <c r="S39" i="5"/>
  <c r="R39" i="5"/>
  <c r="V38" i="5"/>
  <c r="U38" i="5"/>
  <c r="T38" i="5"/>
  <c r="S38" i="5"/>
  <c r="R38" i="5"/>
  <c r="V37" i="5"/>
  <c r="U37" i="5"/>
  <c r="T37" i="5"/>
  <c r="S37" i="5"/>
  <c r="R37" i="5"/>
  <c r="V36" i="5"/>
  <c r="U36" i="5"/>
  <c r="T36" i="5"/>
  <c r="S36" i="5"/>
  <c r="R36" i="5"/>
  <c r="V35" i="5"/>
  <c r="U35" i="5"/>
  <c r="T35" i="5"/>
  <c r="S35" i="5"/>
  <c r="R35" i="5"/>
  <c r="V34" i="5"/>
  <c r="U34" i="5"/>
  <c r="T34" i="5"/>
  <c r="S34" i="5"/>
  <c r="R34" i="5"/>
  <c r="V33" i="5"/>
  <c r="U33" i="5"/>
  <c r="T33" i="5"/>
  <c r="S33" i="5"/>
  <c r="R33" i="5"/>
  <c r="V32" i="5"/>
  <c r="U32" i="5"/>
  <c r="T32" i="5"/>
  <c r="S32" i="5"/>
  <c r="R32" i="5"/>
  <c r="V31" i="5"/>
  <c r="U31" i="5"/>
  <c r="T31" i="5"/>
  <c r="S31" i="5"/>
  <c r="R31" i="5"/>
  <c r="V29" i="5"/>
  <c r="U29" i="5"/>
  <c r="T29" i="5"/>
  <c r="S29" i="5"/>
  <c r="R29" i="5"/>
  <c r="V28" i="5"/>
  <c r="U28" i="5"/>
  <c r="T28" i="5"/>
  <c r="S28" i="5"/>
  <c r="R28" i="5"/>
  <c r="V27" i="5"/>
  <c r="U27" i="5"/>
  <c r="T27" i="5"/>
  <c r="S27" i="5"/>
  <c r="R27" i="5"/>
  <c r="V26" i="5"/>
  <c r="U26" i="5"/>
  <c r="T26" i="5"/>
  <c r="S26" i="5"/>
  <c r="R26" i="5"/>
  <c r="V25" i="5"/>
  <c r="U25" i="5"/>
  <c r="T25" i="5"/>
  <c r="S25" i="5"/>
  <c r="R25" i="5"/>
  <c r="V24" i="5"/>
  <c r="U24" i="5"/>
  <c r="T24" i="5"/>
  <c r="S24" i="5"/>
  <c r="R24" i="5"/>
  <c r="V23" i="5"/>
  <c r="U23" i="5"/>
  <c r="T23" i="5"/>
  <c r="S23" i="5"/>
  <c r="R23" i="5"/>
  <c r="V22" i="5"/>
  <c r="U22" i="5"/>
  <c r="T22" i="5"/>
  <c r="S22" i="5"/>
  <c r="R22" i="5"/>
  <c r="V21" i="5"/>
  <c r="U21" i="5"/>
  <c r="T21" i="5"/>
  <c r="S21" i="5"/>
  <c r="R21" i="5"/>
  <c r="V19" i="5"/>
  <c r="U19" i="5"/>
  <c r="T19" i="5"/>
  <c r="S19" i="5"/>
  <c r="R19" i="5"/>
  <c r="V18" i="5"/>
  <c r="U18" i="5"/>
  <c r="T18" i="5"/>
  <c r="S18" i="5"/>
  <c r="R18" i="5"/>
  <c r="V17" i="5"/>
  <c r="U17" i="5"/>
  <c r="T17" i="5"/>
  <c r="S17" i="5"/>
  <c r="R17" i="5"/>
  <c r="V16" i="5"/>
  <c r="U16" i="5"/>
  <c r="T16" i="5"/>
  <c r="S16" i="5"/>
  <c r="R16" i="5"/>
  <c r="V15" i="5"/>
  <c r="U15" i="5"/>
  <c r="T15" i="5"/>
  <c r="S15" i="5"/>
  <c r="R15" i="5"/>
  <c r="V14" i="5"/>
  <c r="U14" i="5"/>
  <c r="T14" i="5"/>
  <c r="S14" i="5"/>
  <c r="R14" i="5"/>
  <c r="V13" i="5"/>
  <c r="U13" i="5"/>
  <c r="T13" i="5"/>
  <c r="S13" i="5"/>
  <c r="R13" i="5"/>
  <c r="V12" i="5"/>
  <c r="U12" i="5"/>
  <c r="T12" i="5"/>
  <c r="S12" i="5"/>
  <c r="R12" i="5"/>
  <c r="V11" i="5"/>
  <c r="U11" i="5"/>
  <c r="T11" i="5"/>
  <c r="S11" i="5"/>
  <c r="R11" i="5"/>
  <c r="V10" i="5"/>
  <c r="U10" i="5"/>
  <c r="T10" i="5"/>
  <c r="S10" i="5"/>
  <c r="R10" i="5"/>
  <c r="V9" i="5"/>
  <c r="U9" i="5"/>
  <c r="T9" i="5"/>
  <c r="S9" i="5"/>
  <c r="R9" i="5"/>
  <c r="V8" i="5"/>
  <c r="U8" i="5"/>
  <c r="T8" i="5"/>
  <c r="S8" i="5"/>
  <c r="R8" i="5"/>
  <c r="V7" i="5"/>
  <c r="U7" i="5"/>
  <c r="T7" i="5"/>
  <c r="S7" i="5"/>
  <c r="R7" i="5"/>
  <c r="V6" i="5"/>
  <c r="U6" i="5"/>
  <c r="T6" i="5"/>
  <c r="S6" i="5"/>
  <c r="R6" i="5"/>
  <c r="V5" i="5"/>
  <c r="U5" i="5"/>
  <c r="T5" i="5"/>
  <c r="S5" i="5"/>
  <c r="R5" i="5"/>
  <c r="V4" i="5"/>
  <c r="U4" i="5"/>
  <c r="T4" i="5"/>
  <c r="S4" i="5"/>
  <c r="R4" i="5"/>
  <c r="R2" i="5"/>
  <c r="P402" i="5"/>
  <c r="O402" i="5"/>
  <c r="N402" i="5"/>
  <c r="M402" i="5"/>
  <c r="H402" i="5"/>
  <c r="G402" i="5"/>
  <c r="F402" i="5"/>
  <c r="E402" i="5"/>
  <c r="P401" i="5"/>
  <c r="O401" i="5"/>
  <c r="N401" i="5"/>
  <c r="M401" i="5"/>
  <c r="L401" i="5"/>
  <c r="H401" i="5"/>
  <c r="G401" i="5"/>
  <c r="F401" i="5"/>
  <c r="E401" i="5"/>
  <c r="D401" i="5"/>
  <c r="P400" i="5"/>
  <c r="O400" i="5"/>
  <c r="N400" i="5"/>
  <c r="M400" i="5"/>
  <c r="L400" i="5"/>
  <c r="H400" i="5"/>
  <c r="G400" i="5"/>
  <c r="F400" i="5"/>
  <c r="E400" i="5"/>
  <c r="D400" i="5"/>
  <c r="L31" i="5"/>
  <c r="H411" i="5"/>
  <c r="H410" i="5"/>
  <c r="H409" i="5"/>
  <c r="H408" i="5"/>
  <c r="H407" i="5"/>
  <c r="H405" i="5"/>
  <c r="H404" i="5"/>
  <c r="H403" i="5"/>
  <c r="H399" i="5"/>
  <c r="H397" i="5"/>
  <c r="H396" i="5"/>
  <c r="H395" i="5"/>
  <c r="H394" i="5"/>
  <c r="H392" i="5"/>
  <c r="H391" i="5"/>
  <c r="H389" i="5"/>
  <c r="H388" i="5"/>
  <c r="H387" i="5"/>
  <c r="H386" i="5"/>
  <c r="H384" i="5"/>
  <c r="H383" i="5"/>
  <c r="H382" i="5"/>
  <c r="H380" i="5"/>
  <c r="H379" i="5"/>
  <c r="H378" i="5"/>
  <c r="H376" i="5"/>
  <c r="H375" i="5"/>
  <c r="H374" i="5"/>
  <c r="H373" i="5"/>
  <c r="H372" i="5"/>
  <c r="H371" i="5"/>
  <c r="H370" i="5"/>
  <c r="H368" i="5"/>
  <c r="H367" i="5"/>
  <c r="H366" i="5"/>
  <c r="H364" i="5"/>
  <c r="H363" i="5"/>
  <c r="H362" i="5"/>
  <c r="H360" i="5"/>
  <c r="H359" i="5"/>
  <c r="H358" i="5"/>
  <c r="H356" i="5"/>
  <c r="H355" i="5"/>
  <c r="H354" i="5"/>
  <c r="H352" i="5"/>
  <c r="H351" i="5"/>
  <c r="H350" i="5"/>
  <c r="H349" i="5"/>
  <c r="H348" i="5"/>
  <c r="H346" i="5"/>
  <c r="H345" i="5"/>
  <c r="H344" i="5"/>
  <c r="H342" i="5"/>
  <c r="H341" i="5"/>
  <c r="H340" i="5"/>
  <c r="H339" i="5"/>
  <c r="H338" i="5"/>
  <c r="H337" i="5"/>
  <c r="H335" i="5"/>
  <c r="H334" i="5"/>
  <c r="H333" i="5"/>
  <c r="H331" i="5"/>
  <c r="H330" i="5"/>
  <c r="H329" i="5"/>
  <c r="H328" i="5"/>
  <c r="H326" i="5"/>
  <c r="H325" i="5"/>
  <c r="H324" i="5"/>
  <c r="H322" i="5"/>
  <c r="H321" i="5"/>
  <c r="H320" i="5"/>
  <c r="H318" i="5"/>
  <c r="H317" i="5"/>
  <c r="H316" i="5"/>
  <c r="H315" i="5"/>
  <c r="H314" i="5"/>
  <c r="H313" i="5"/>
  <c r="H312" i="5"/>
  <c r="H310" i="5"/>
  <c r="H309" i="5"/>
  <c r="H308" i="5"/>
  <c r="H307" i="5"/>
  <c r="H306" i="5"/>
  <c r="H305" i="5"/>
  <c r="H304" i="5"/>
  <c r="H302" i="5"/>
  <c r="H301" i="5"/>
  <c r="H300" i="5"/>
  <c r="H299" i="5"/>
  <c r="H298" i="5"/>
  <c r="H296" i="5"/>
  <c r="H295" i="5"/>
  <c r="H294" i="5"/>
  <c r="H293" i="5"/>
  <c r="H292" i="5"/>
  <c r="H291" i="5"/>
  <c r="H290" i="5"/>
  <c r="H288" i="5"/>
  <c r="H287" i="5"/>
  <c r="H286" i="5"/>
  <c r="H285" i="5"/>
  <c r="H284" i="5"/>
  <c r="H283" i="5"/>
  <c r="H282" i="5"/>
  <c r="H280" i="5"/>
  <c r="H279" i="5"/>
  <c r="H278" i="5"/>
  <c r="H277" i="5"/>
  <c r="H276" i="5"/>
  <c r="H275" i="5"/>
  <c r="H274" i="5"/>
  <c r="H272" i="5"/>
  <c r="H271" i="5"/>
  <c r="H270" i="5"/>
  <c r="H269" i="5"/>
  <c r="H268" i="5"/>
  <c r="H267" i="5"/>
  <c r="H265" i="5"/>
  <c r="H264" i="5"/>
  <c r="H263" i="5"/>
  <c r="H262" i="5"/>
  <c r="H261" i="5"/>
  <c r="H260" i="5"/>
  <c r="H259" i="5"/>
  <c r="H257" i="5"/>
  <c r="H256" i="5"/>
  <c r="H255" i="5"/>
  <c r="H254" i="5"/>
  <c r="H252" i="5"/>
  <c r="H251" i="5"/>
  <c r="H250" i="5"/>
  <c r="H249" i="5"/>
  <c r="H247" i="5"/>
  <c r="H246" i="5"/>
  <c r="H245" i="5"/>
  <c r="H244" i="5"/>
  <c r="H243" i="5"/>
  <c r="H241" i="5"/>
  <c r="H240" i="5"/>
  <c r="H239" i="5"/>
  <c r="H238" i="5"/>
  <c r="H237" i="5"/>
  <c r="H236" i="5"/>
  <c r="H235" i="5"/>
  <c r="H233" i="5"/>
  <c r="H232" i="5"/>
  <c r="H231" i="5"/>
  <c r="H230" i="5"/>
  <c r="H229" i="5"/>
  <c r="H228" i="5"/>
  <c r="H227" i="5"/>
  <c r="H226" i="5"/>
  <c r="H224" i="5"/>
  <c r="H223" i="5"/>
  <c r="H222" i="5"/>
  <c r="H221" i="5"/>
  <c r="H220" i="5"/>
  <c r="H219" i="5"/>
  <c r="H218" i="5"/>
  <c r="H217" i="5"/>
  <c r="H216" i="5"/>
  <c r="H214" i="5"/>
  <c r="H213" i="5"/>
  <c r="H212" i="5"/>
  <c r="H211" i="5"/>
  <c r="H210" i="5"/>
  <c r="H209" i="5"/>
  <c r="H208" i="5"/>
  <c r="H207" i="5"/>
  <c r="H206" i="5"/>
  <c r="H204" i="5"/>
  <c r="H203" i="5"/>
  <c r="H202" i="5"/>
  <c r="H201" i="5"/>
  <c r="H200" i="5"/>
  <c r="H199" i="5"/>
  <c r="H198" i="5"/>
  <c r="H197" i="5"/>
  <c r="H196" i="5"/>
  <c r="H195" i="5"/>
  <c r="H194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8" i="5"/>
  <c r="H177" i="5"/>
  <c r="H176" i="5"/>
  <c r="H175" i="5"/>
  <c r="H174" i="5"/>
  <c r="H172" i="5"/>
  <c r="H171" i="5"/>
  <c r="H170" i="5"/>
  <c r="H169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2" i="5"/>
  <c r="H151" i="5"/>
  <c r="H150" i="5"/>
  <c r="H149" i="5"/>
  <c r="H148" i="5"/>
  <c r="H147" i="5"/>
  <c r="H146" i="5"/>
  <c r="H144" i="5"/>
  <c r="H143" i="5"/>
  <c r="H142" i="5"/>
  <c r="H140" i="5"/>
  <c r="H139" i="5"/>
  <c r="H138" i="5"/>
  <c r="H137" i="5"/>
  <c r="H136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29" i="5"/>
  <c r="H28" i="5"/>
  <c r="H27" i="5"/>
  <c r="H26" i="5"/>
  <c r="H25" i="5"/>
  <c r="H24" i="5"/>
  <c r="H23" i="5"/>
  <c r="H22" i="5"/>
  <c r="H21" i="5"/>
  <c r="H4" i="5"/>
  <c r="G411" i="5"/>
  <c r="G410" i="5"/>
  <c r="G409" i="5"/>
  <c r="G408" i="5"/>
  <c r="G407" i="5"/>
  <c r="G405" i="5"/>
  <c r="G404" i="5"/>
  <c r="G403" i="5"/>
  <c r="G399" i="5"/>
  <c r="G397" i="5"/>
  <c r="G396" i="5"/>
  <c r="G395" i="5"/>
  <c r="G394" i="5"/>
  <c r="G392" i="5"/>
  <c r="G391" i="5"/>
  <c r="G389" i="5"/>
  <c r="G388" i="5"/>
  <c r="G387" i="5"/>
  <c r="G386" i="5"/>
  <c r="G384" i="5"/>
  <c r="G383" i="5"/>
  <c r="G382" i="5"/>
  <c r="G380" i="5"/>
  <c r="G379" i="5"/>
  <c r="G378" i="5"/>
  <c r="G376" i="5"/>
  <c r="G375" i="5"/>
  <c r="G374" i="5"/>
  <c r="G373" i="5"/>
  <c r="G372" i="5"/>
  <c r="G371" i="5"/>
  <c r="G370" i="5"/>
  <c r="G368" i="5"/>
  <c r="G367" i="5"/>
  <c r="G366" i="5"/>
  <c r="G364" i="5"/>
  <c r="G363" i="5"/>
  <c r="G362" i="5"/>
  <c r="G360" i="5"/>
  <c r="G359" i="5"/>
  <c r="G358" i="5"/>
  <c r="G356" i="5"/>
  <c r="G355" i="5"/>
  <c r="G354" i="5"/>
  <c r="G352" i="5"/>
  <c r="G351" i="5"/>
  <c r="G350" i="5"/>
  <c r="G349" i="5"/>
  <c r="G348" i="5"/>
  <c r="G346" i="5"/>
  <c r="G345" i="5"/>
  <c r="G344" i="5"/>
  <c r="G342" i="5"/>
  <c r="G341" i="5"/>
  <c r="G340" i="5"/>
  <c r="G339" i="5"/>
  <c r="G338" i="5"/>
  <c r="G337" i="5"/>
  <c r="G335" i="5"/>
  <c r="G334" i="5"/>
  <c r="G333" i="5"/>
  <c r="G331" i="5"/>
  <c r="G330" i="5"/>
  <c r="G329" i="5"/>
  <c r="G328" i="5"/>
  <c r="G326" i="5"/>
  <c r="G325" i="5"/>
  <c r="G324" i="5"/>
  <c r="G322" i="5"/>
  <c r="G321" i="5"/>
  <c r="G320" i="5"/>
  <c r="G318" i="5"/>
  <c r="G317" i="5"/>
  <c r="G316" i="5"/>
  <c r="G315" i="5"/>
  <c r="G314" i="5"/>
  <c r="G313" i="5"/>
  <c r="G312" i="5"/>
  <c r="G310" i="5"/>
  <c r="G309" i="5"/>
  <c r="G308" i="5"/>
  <c r="G307" i="5"/>
  <c r="G306" i="5"/>
  <c r="G305" i="5"/>
  <c r="G304" i="5"/>
  <c r="G302" i="5"/>
  <c r="G301" i="5"/>
  <c r="G300" i="5"/>
  <c r="G299" i="5"/>
  <c r="G298" i="5"/>
  <c r="G296" i="5"/>
  <c r="G295" i="5"/>
  <c r="G294" i="5"/>
  <c r="G293" i="5"/>
  <c r="G292" i="5"/>
  <c r="G291" i="5"/>
  <c r="G290" i="5"/>
  <c r="G288" i="5"/>
  <c r="G287" i="5"/>
  <c r="G286" i="5"/>
  <c r="G285" i="5"/>
  <c r="G284" i="5"/>
  <c r="G283" i="5"/>
  <c r="G282" i="5"/>
  <c r="G280" i="5"/>
  <c r="G279" i="5"/>
  <c r="G278" i="5"/>
  <c r="G277" i="5"/>
  <c r="G276" i="5"/>
  <c r="G275" i="5"/>
  <c r="G274" i="5"/>
  <c r="G272" i="5"/>
  <c r="G271" i="5"/>
  <c r="G270" i="5"/>
  <c r="G269" i="5"/>
  <c r="G268" i="5"/>
  <c r="G267" i="5"/>
  <c r="G265" i="5"/>
  <c r="G264" i="5"/>
  <c r="G263" i="5"/>
  <c r="G262" i="5"/>
  <c r="G261" i="5"/>
  <c r="G260" i="5"/>
  <c r="G259" i="5"/>
  <c r="G257" i="5"/>
  <c r="G256" i="5"/>
  <c r="G255" i="5"/>
  <c r="G254" i="5"/>
  <c r="G252" i="5"/>
  <c r="G251" i="5"/>
  <c r="G250" i="5"/>
  <c r="G249" i="5"/>
  <c r="G247" i="5"/>
  <c r="G246" i="5"/>
  <c r="G245" i="5"/>
  <c r="G244" i="5"/>
  <c r="G243" i="5"/>
  <c r="G241" i="5"/>
  <c r="G240" i="5"/>
  <c r="G239" i="5"/>
  <c r="G238" i="5"/>
  <c r="G237" i="5"/>
  <c r="G236" i="5"/>
  <c r="G235" i="5"/>
  <c r="G233" i="5"/>
  <c r="G232" i="5"/>
  <c r="G231" i="5"/>
  <c r="G230" i="5"/>
  <c r="G229" i="5"/>
  <c r="G228" i="5"/>
  <c r="G227" i="5"/>
  <c r="G226" i="5"/>
  <c r="G224" i="5"/>
  <c r="G223" i="5"/>
  <c r="G222" i="5"/>
  <c r="G221" i="5"/>
  <c r="G220" i="5"/>
  <c r="G219" i="5"/>
  <c r="G218" i="5"/>
  <c r="G217" i="5"/>
  <c r="G216" i="5"/>
  <c r="G214" i="5"/>
  <c r="G213" i="5"/>
  <c r="G212" i="5"/>
  <c r="G211" i="5"/>
  <c r="G210" i="5"/>
  <c r="G209" i="5"/>
  <c r="G208" i="5"/>
  <c r="G207" i="5"/>
  <c r="G206" i="5"/>
  <c r="G204" i="5"/>
  <c r="G203" i="5"/>
  <c r="G202" i="5"/>
  <c r="G201" i="5"/>
  <c r="G200" i="5"/>
  <c r="G199" i="5"/>
  <c r="G198" i="5"/>
  <c r="G197" i="5"/>
  <c r="G196" i="5"/>
  <c r="G195" i="5"/>
  <c r="G194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8" i="5"/>
  <c r="G177" i="5"/>
  <c r="G176" i="5"/>
  <c r="G175" i="5"/>
  <c r="G174" i="5"/>
  <c r="G172" i="5"/>
  <c r="G171" i="5"/>
  <c r="G170" i="5"/>
  <c r="G169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2" i="5"/>
  <c r="G151" i="5"/>
  <c r="G150" i="5"/>
  <c r="G149" i="5"/>
  <c r="G148" i="5"/>
  <c r="G147" i="5"/>
  <c r="G146" i="5"/>
  <c r="G144" i="5"/>
  <c r="G143" i="5"/>
  <c r="G142" i="5"/>
  <c r="G140" i="5"/>
  <c r="G139" i="5"/>
  <c r="G138" i="5"/>
  <c r="G137" i="5"/>
  <c r="G136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29" i="5"/>
  <c r="G28" i="5"/>
  <c r="G27" i="5"/>
  <c r="G26" i="5"/>
  <c r="G25" i="5"/>
  <c r="G24" i="5"/>
  <c r="G23" i="5"/>
  <c r="G22" i="5"/>
  <c r="G21" i="5"/>
  <c r="G4" i="5"/>
  <c r="F411" i="5"/>
  <c r="F410" i="5"/>
  <c r="F409" i="5"/>
  <c r="F408" i="5"/>
  <c r="F407" i="5"/>
  <c r="F405" i="5"/>
  <c r="F404" i="5"/>
  <c r="F403" i="5"/>
  <c r="F399" i="5"/>
  <c r="F397" i="5"/>
  <c r="F396" i="5"/>
  <c r="F395" i="5"/>
  <c r="F394" i="5"/>
  <c r="F392" i="5"/>
  <c r="F391" i="5"/>
  <c r="F389" i="5"/>
  <c r="F388" i="5"/>
  <c r="F387" i="5"/>
  <c r="F386" i="5"/>
  <c r="F384" i="5"/>
  <c r="F383" i="5"/>
  <c r="F382" i="5"/>
  <c r="F380" i="5"/>
  <c r="F379" i="5"/>
  <c r="F378" i="5"/>
  <c r="F376" i="5"/>
  <c r="F375" i="5"/>
  <c r="F374" i="5"/>
  <c r="F373" i="5"/>
  <c r="F372" i="5"/>
  <c r="F371" i="5"/>
  <c r="F370" i="5"/>
  <c r="F368" i="5"/>
  <c r="F367" i="5"/>
  <c r="F366" i="5"/>
  <c r="F364" i="5"/>
  <c r="F363" i="5"/>
  <c r="F362" i="5"/>
  <c r="F360" i="5"/>
  <c r="F359" i="5"/>
  <c r="F358" i="5"/>
  <c r="F356" i="5"/>
  <c r="F355" i="5"/>
  <c r="F354" i="5"/>
  <c r="F352" i="5"/>
  <c r="F351" i="5"/>
  <c r="F350" i="5"/>
  <c r="F349" i="5"/>
  <c r="F348" i="5"/>
  <c r="F346" i="5"/>
  <c r="F345" i="5"/>
  <c r="F344" i="5"/>
  <c r="F342" i="5"/>
  <c r="F341" i="5"/>
  <c r="F340" i="5"/>
  <c r="F339" i="5"/>
  <c r="F338" i="5"/>
  <c r="F337" i="5"/>
  <c r="F335" i="5"/>
  <c r="F334" i="5"/>
  <c r="F333" i="5"/>
  <c r="F331" i="5"/>
  <c r="F330" i="5"/>
  <c r="F329" i="5"/>
  <c r="F328" i="5"/>
  <c r="F326" i="5"/>
  <c r="F325" i="5"/>
  <c r="F324" i="5"/>
  <c r="F322" i="5"/>
  <c r="F321" i="5"/>
  <c r="F320" i="5"/>
  <c r="F318" i="5"/>
  <c r="F317" i="5"/>
  <c r="F316" i="5"/>
  <c r="F315" i="5"/>
  <c r="F314" i="5"/>
  <c r="F313" i="5"/>
  <c r="F312" i="5"/>
  <c r="F310" i="5"/>
  <c r="F309" i="5"/>
  <c r="F308" i="5"/>
  <c r="F307" i="5"/>
  <c r="F306" i="5"/>
  <c r="F305" i="5"/>
  <c r="F304" i="5"/>
  <c r="F302" i="5"/>
  <c r="F301" i="5"/>
  <c r="F300" i="5"/>
  <c r="F299" i="5"/>
  <c r="F298" i="5"/>
  <c r="F296" i="5"/>
  <c r="F295" i="5"/>
  <c r="F294" i="5"/>
  <c r="F293" i="5"/>
  <c r="F292" i="5"/>
  <c r="F291" i="5"/>
  <c r="F290" i="5"/>
  <c r="F288" i="5"/>
  <c r="F287" i="5"/>
  <c r="F286" i="5"/>
  <c r="F285" i="5"/>
  <c r="F284" i="5"/>
  <c r="F283" i="5"/>
  <c r="F282" i="5"/>
  <c r="F280" i="5"/>
  <c r="F279" i="5"/>
  <c r="F278" i="5"/>
  <c r="F277" i="5"/>
  <c r="F276" i="5"/>
  <c r="F275" i="5"/>
  <c r="F274" i="5"/>
  <c r="F272" i="5"/>
  <c r="F271" i="5"/>
  <c r="F270" i="5"/>
  <c r="F269" i="5"/>
  <c r="F268" i="5"/>
  <c r="F267" i="5"/>
  <c r="F265" i="5"/>
  <c r="F264" i="5"/>
  <c r="F263" i="5"/>
  <c r="F262" i="5"/>
  <c r="F261" i="5"/>
  <c r="F260" i="5"/>
  <c r="F259" i="5"/>
  <c r="F257" i="5"/>
  <c r="F256" i="5"/>
  <c r="F255" i="5"/>
  <c r="F254" i="5"/>
  <c r="F252" i="5"/>
  <c r="F251" i="5"/>
  <c r="F250" i="5"/>
  <c r="F249" i="5"/>
  <c r="F247" i="5"/>
  <c r="F246" i="5"/>
  <c r="F245" i="5"/>
  <c r="F244" i="5"/>
  <c r="F243" i="5"/>
  <c r="F241" i="5"/>
  <c r="F240" i="5"/>
  <c r="F239" i="5"/>
  <c r="F238" i="5"/>
  <c r="F237" i="5"/>
  <c r="F236" i="5"/>
  <c r="F235" i="5"/>
  <c r="F233" i="5"/>
  <c r="F232" i="5"/>
  <c r="F231" i="5"/>
  <c r="F230" i="5"/>
  <c r="F229" i="5"/>
  <c r="F228" i="5"/>
  <c r="F227" i="5"/>
  <c r="F226" i="5"/>
  <c r="F224" i="5"/>
  <c r="F223" i="5"/>
  <c r="F222" i="5"/>
  <c r="F221" i="5"/>
  <c r="F220" i="5"/>
  <c r="F219" i="5"/>
  <c r="F218" i="5"/>
  <c r="F217" i="5"/>
  <c r="F216" i="5"/>
  <c r="F214" i="5"/>
  <c r="F213" i="5"/>
  <c r="F212" i="5"/>
  <c r="F211" i="5"/>
  <c r="F210" i="5"/>
  <c r="F209" i="5"/>
  <c r="F208" i="5"/>
  <c r="F207" i="5"/>
  <c r="F206" i="5"/>
  <c r="F204" i="5"/>
  <c r="F203" i="5"/>
  <c r="F202" i="5"/>
  <c r="F201" i="5"/>
  <c r="F200" i="5"/>
  <c r="F199" i="5"/>
  <c r="F198" i="5"/>
  <c r="F197" i="5"/>
  <c r="F196" i="5"/>
  <c r="F195" i="5"/>
  <c r="F194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8" i="5"/>
  <c r="F177" i="5"/>
  <c r="F176" i="5"/>
  <c r="F175" i="5"/>
  <c r="F174" i="5"/>
  <c r="F172" i="5"/>
  <c r="F171" i="5"/>
  <c r="F170" i="5"/>
  <c r="F169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2" i="5"/>
  <c r="F151" i="5"/>
  <c r="F150" i="5"/>
  <c r="F149" i="5"/>
  <c r="F148" i="5"/>
  <c r="F147" i="5"/>
  <c r="F146" i="5"/>
  <c r="F144" i="5"/>
  <c r="F143" i="5"/>
  <c r="F142" i="5"/>
  <c r="F140" i="5"/>
  <c r="F139" i="5"/>
  <c r="F138" i="5"/>
  <c r="F137" i="5"/>
  <c r="F136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29" i="5"/>
  <c r="F28" i="5"/>
  <c r="F27" i="5"/>
  <c r="F26" i="5"/>
  <c r="F25" i="5"/>
  <c r="F24" i="5"/>
  <c r="F23" i="5"/>
  <c r="F22" i="5"/>
  <c r="F21" i="5"/>
  <c r="F4" i="5"/>
  <c r="E411" i="5"/>
  <c r="E410" i="5"/>
  <c r="E409" i="5"/>
  <c r="E408" i="5"/>
  <c r="E407" i="5"/>
  <c r="E405" i="5"/>
  <c r="E404" i="5"/>
  <c r="E403" i="5"/>
  <c r="E399" i="5"/>
  <c r="E397" i="5"/>
  <c r="E396" i="5"/>
  <c r="E395" i="5"/>
  <c r="E394" i="5"/>
  <c r="E392" i="5"/>
  <c r="E391" i="5"/>
  <c r="E389" i="5"/>
  <c r="E388" i="5"/>
  <c r="E387" i="5"/>
  <c r="E386" i="5"/>
  <c r="E384" i="5"/>
  <c r="E383" i="5"/>
  <c r="E382" i="5"/>
  <c r="E380" i="5"/>
  <c r="E379" i="5"/>
  <c r="E378" i="5"/>
  <c r="E376" i="5"/>
  <c r="E375" i="5"/>
  <c r="E374" i="5"/>
  <c r="E373" i="5"/>
  <c r="E372" i="5"/>
  <c r="E371" i="5"/>
  <c r="E370" i="5"/>
  <c r="E368" i="5"/>
  <c r="E367" i="5"/>
  <c r="E366" i="5"/>
  <c r="E364" i="5"/>
  <c r="E363" i="5"/>
  <c r="E362" i="5"/>
  <c r="E360" i="5"/>
  <c r="E359" i="5"/>
  <c r="E358" i="5"/>
  <c r="E356" i="5"/>
  <c r="E355" i="5"/>
  <c r="E354" i="5"/>
  <c r="E352" i="5"/>
  <c r="E351" i="5"/>
  <c r="E350" i="5"/>
  <c r="E349" i="5"/>
  <c r="E348" i="5"/>
  <c r="E346" i="5"/>
  <c r="E345" i="5"/>
  <c r="E344" i="5"/>
  <c r="E342" i="5"/>
  <c r="E341" i="5"/>
  <c r="E340" i="5"/>
  <c r="E339" i="5"/>
  <c r="E338" i="5"/>
  <c r="E337" i="5"/>
  <c r="E335" i="5"/>
  <c r="E334" i="5"/>
  <c r="E333" i="5"/>
  <c r="E331" i="5"/>
  <c r="E330" i="5"/>
  <c r="E329" i="5"/>
  <c r="E328" i="5"/>
  <c r="E326" i="5"/>
  <c r="E325" i="5"/>
  <c r="E324" i="5"/>
  <c r="E322" i="5"/>
  <c r="E321" i="5"/>
  <c r="E320" i="5"/>
  <c r="E318" i="5"/>
  <c r="E317" i="5"/>
  <c r="E316" i="5"/>
  <c r="E315" i="5"/>
  <c r="E314" i="5"/>
  <c r="E313" i="5"/>
  <c r="E312" i="5"/>
  <c r="E310" i="5"/>
  <c r="E309" i="5"/>
  <c r="E308" i="5"/>
  <c r="E307" i="5"/>
  <c r="E306" i="5"/>
  <c r="E305" i="5"/>
  <c r="E304" i="5"/>
  <c r="E302" i="5"/>
  <c r="E301" i="5"/>
  <c r="E300" i="5"/>
  <c r="E299" i="5"/>
  <c r="E298" i="5"/>
  <c r="E296" i="5"/>
  <c r="E295" i="5"/>
  <c r="E294" i="5"/>
  <c r="E293" i="5"/>
  <c r="E292" i="5"/>
  <c r="E291" i="5"/>
  <c r="E290" i="5"/>
  <c r="E288" i="5"/>
  <c r="E287" i="5"/>
  <c r="E286" i="5"/>
  <c r="E285" i="5"/>
  <c r="E284" i="5"/>
  <c r="E283" i="5"/>
  <c r="E282" i="5"/>
  <c r="E280" i="5"/>
  <c r="E279" i="5"/>
  <c r="E278" i="5"/>
  <c r="E277" i="5"/>
  <c r="E276" i="5"/>
  <c r="E275" i="5"/>
  <c r="E274" i="5"/>
  <c r="E272" i="5"/>
  <c r="E271" i="5"/>
  <c r="E270" i="5"/>
  <c r="E269" i="5"/>
  <c r="E268" i="5"/>
  <c r="E267" i="5"/>
  <c r="E265" i="5"/>
  <c r="E264" i="5"/>
  <c r="E263" i="5"/>
  <c r="E262" i="5"/>
  <c r="E261" i="5"/>
  <c r="E260" i="5"/>
  <c r="E259" i="5"/>
  <c r="E257" i="5"/>
  <c r="E256" i="5"/>
  <c r="E255" i="5"/>
  <c r="E254" i="5"/>
  <c r="E252" i="5"/>
  <c r="E251" i="5"/>
  <c r="E250" i="5"/>
  <c r="E249" i="5"/>
  <c r="E247" i="5"/>
  <c r="E246" i="5"/>
  <c r="E245" i="5"/>
  <c r="E244" i="5"/>
  <c r="E243" i="5"/>
  <c r="E241" i="5"/>
  <c r="E240" i="5"/>
  <c r="E239" i="5"/>
  <c r="E238" i="5"/>
  <c r="E237" i="5"/>
  <c r="E236" i="5"/>
  <c r="E235" i="5"/>
  <c r="E233" i="5"/>
  <c r="E232" i="5"/>
  <c r="E231" i="5"/>
  <c r="E230" i="5"/>
  <c r="E229" i="5"/>
  <c r="E228" i="5"/>
  <c r="E227" i="5"/>
  <c r="E226" i="5"/>
  <c r="E224" i="5"/>
  <c r="E223" i="5"/>
  <c r="E222" i="5"/>
  <c r="E221" i="5"/>
  <c r="E220" i="5"/>
  <c r="E219" i="5"/>
  <c r="E218" i="5"/>
  <c r="E217" i="5"/>
  <c r="E216" i="5"/>
  <c r="E214" i="5"/>
  <c r="E213" i="5"/>
  <c r="E212" i="5"/>
  <c r="E211" i="5"/>
  <c r="E210" i="5"/>
  <c r="E209" i="5"/>
  <c r="E208" i="5"/>
  <c r="E207" i="5"/>
  <c r="E206" i="5"/>
  <c r="E204" i="5"/>
  <c r="E203" i="5"/>
  <c r="E202" i="5"/>
  <c r="E201" i="5"/>
  <c r="E200" i="5"/>
  <c r="E199" i="5"/>
  <c r="E198" i="5"/>
  <c r="E197" i="5"/>
  <c r="E196" i="5"/>
  <c r="E195" i="5"/>
  <c r="E194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8" i="5"/>
  <c r="E177" i="5"/>
  <c r="E176" i="5"/>
  <c r="E175" i="5"/>
  <c r="E174" i="5"/>
  <c r="E172" i="5"/>
  <c r="E171" i="5"/>
  <c r="E170" i="5"/>
  <c r="E169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2" i="5"/>
  <c r="E151" i="5"/>
  <c r="E150" i="5"/>
  <c r="E149" i="5"/>
  <c r="E148" i="5"/>
  <c r="E147" i="5"/>
  <c r="E146" i="5"/>
  <c r="E144" i="5"/>
  <c r="E143" i="5"/>
  <c r="E142" i="5"/>
  <c r="E140" i="5"/>
  <c r="E139" i="5"/>
  <c r="E138" i="5"/>
  <c r="E137" i="5"/>
  <c r="E136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29" i="5"/>
  <c r="E28" i="5"/>
  <c r="E27" i="5"/>
  <c r="E26" i="5"/>
  <c r="E25" i="5"/>
  <c r="E24" i="5"/>
  <c r="E23" i="5"/>
  <c r="E22" i="5"/>
  <c r="E21" i="5"/>
  <c r="E4" i="5"/>
  <c r="D411" i="5"/>
  <c r="D410" i="5"/>
  <c r="D409" i="5"/>
  <c r="D408" i="5"/>
  <c r="D407" i="5"/>
  <c r="D405" i="5"/>
  <c r="D404" i="5"/>
  <c r="D403" i="5"/>
  <c r="D399" i="5"/>
  <c r="D397" i="5"/>
  <c r="D396" i="5"/>
  <c r="D395" i="5"/>
  <c r="D394" i="5"/>
  <c r="D392" i="5"/>
  <c r="D391" i="5"/>
  <c r="D389" i="5"/>
  <c r="D388" i="5"/>
  <c r="D387" i="5"/>
  <c r="D386" i="5"/>
  <c r="D384" i="5"/>
  <c r="D383" i="5"/>
  <c r="D382" i="5"/>
  <c r="D380" i="5"/>
  <c r="D379" i="5"/>
  <c r="D378" i="5"/>
  <c r="D376" i="5"/>
  <c r="D375" i="5"/>
  <c r="D374" i="5"/>
  <c r="D373" i="5"/>
  <c r="D372" i="5"/>
  <c r="D371" i="5"/>
  <c r="D370" i="5"/>
  <c r="D368" i="5"/>
  <c r="D367" i="5"/>
  <c r="D366" i="5"/>
  <c r="D364" i="5"/>
  <c r="D363" i="5"/>
  <c r="D362" i="5"/>
  <c r="D360" i="5"/>
  <c r="D359" i="5"/>
  <c r="D358" i="5"/>
  <c r="D356" i="5"/>
  <c r="D355" i="5"/>
  <c r="D354" i="5"/>
  <c r="D352" i="5"/>
  <c r="D351" i="5"/>
  <c r="D350" i="5"/>
  <c r="D349" i="5"/>
  <c r="D348" i="5"/>
  <c r="D346" i="5"/>
  <c r="D345" i="5"/>
  <c r="D344" i="5"/>
  <c r="D342" i="5"/>
  <c r="D341" i="5"/>
  <c r="D340" i="5"/>
  <c r="D339" i="5"/>
  <c r="D338" i="5"/>
  <c r="D337" i="5"/>
  <c r="D335" i="5"/>
  <c r="D334" i="5"/>
  <c r="D333" i="5"/>
  <c r="D331" i="5"/>
  <c r="D330" i="5"/>
  <c r="D329" i="5"/>
  <c r="D328" i="5"/>
  <c r="D326" i="5"/>
  <c r="D325" i="5"/>
  <c r="D324" i="5"/>
  <c r="D322" i="5"/>
  <c r="D321" i="5"/>
  <c r="D320" i="5"/>
  <c r="D318" i="5"/>
  <c r="D317" i="5"/>
  <c r="D316" i="5"/>
  <c r="D315" i="5"/>
  <c r="D314" i="5"/>
  <c r="D313" i="5"/>
  <c r="D312" i="5"/>
  <c r="D310" i="5"/>
  <c r="D309" i="5"/>
  <c r="D308" i="5"/>
  <c r="D307" i="5"/>
  <c r="D306" i="5"/>
  <c r="D305" i="5"/>
  <c r="D304" i="5"/>
  <c r="D302" i="5"/>
  <c r="D301" i="5"/>
  <c r="D300" i="5"/>
  <c r="D299" i="5"/>
  <c r="D298" i="5"/>
  <c r="D296" i="5"/>
  <c r="D295" i="5"/>
  <c r="D294" i="5"/>
  <c r="D293" i="5"/>
  <c r="D292" i="5"/>
  <c r="D291" i="5"/>
  <c r="D290" i="5"/>
  <c r="D288" i="5"/>
  <c r="D287" i="5"/>
  <c r="D286" i="5"/>
  <c r="D285" i="5"/>
  <c r="D284" i="5"/>
  <c r="D283" i="5"/>
  <c r="D282" i="5"/>
  <c r="D280" i="5"/>
  <c r="D279" i="5"/>
  <c r="D278" i="5"/>
  <c r="D277" i="5"/>
  <c r="D276" i="5"/>
  <c r="D275" i="5"/>
  <c r="D274" i="5"/>
  <c r="D272" i="5"/>
  <c r="D271" i="5"/>
  <c r="D270" i="5"/>
  <c r="D269" i="5"/>
  <c r="D268" i="5"/>
  <c r="D267" i="5"/>
  <c r="D265" i="5"/>
  <c r="D264" i="5"/>
  <c r="D263" i="5"/>
  <c r="D262" i="5"/>
  <c r="D261" i="5"/>
  <c r="D260" i="5"/>
  <c r="D259" i="5"/>
  <c r="D257" i="5"/>
  <c r="D256" i="5"/>
  <c r="D255" i="5"/>
  <c r="D254" i="5"/>
  <c r="D252" i="5"/>
  <c r="D251" i="5"/>
  <c r="D250" i="5"/>
  <c r="D249" i="5"/>
  <c r="D247" i="5"/>
  <c r="D246" i="5"/>
  <c r="D245" i="5"/>
  <c r="D244" i="5"/>
  <c r="D243" i="5"/>
  <c r="D241" i="5"/>
  <c r="D240" i="5"/>
  <c r="D239" i="5"/>
  <c r="D238" i="5"/>
  <c r="D237" i="5"/>
  <c r="D236" i="5"/>
  <c r="D235" i="5"/>
  <c r="D233" i="5"/>
  <c r="D232" i="5"/>
  <c r="D231" i="5"/>
  <c r="D230" i="5"/>
  <c r="D229" i="5"/>
  <c r="D228" i="5"/>
  <c r="D227" i="5"/>
  <c r="D226" i="5"/>
  <c r="D224" i="5"/>
  <c r="D223" i="5"/>
  <c r="D222" i="5"/>
  <c r="D221" i="5"/>
  <c r="D220" i="5"/>
  <c r="D219" i="5"/>
  <c r="D218" i="5"/>
  <c r="D217" i="5"/>
  <c r="D216" i="5"/>
  <c r="D214" i="5"/>
  <c r="D213" i="5"/>
  <c r="D212" i="5"/>
  <c r="D211" i="5"/>
  <c r="D210" i="5"/>
  <c r="D209" i="5"/>
  <c r="D208" i="5"/>
  <c r="D207" i="5"/>
  <c r="D206" i="5"/>
  <c r="D204" i="5"/>
  <c r="D203" i="5"/>
  <c r="D202" i="5"/>
  <c r="D201" i="5"/>
  <c r="D200" i="5"/>
  <c r="D199" i="5"/>
  <c r="D198" i="5"/>
  <c r="D197" i="5"/>
  <c r="D196" i="5"/>
  <c r="D195" i="5"/>
  <c r="D194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8" i="5"/>
  <c r="D177" i="5"/>
  <c r="D176" i="5"/>
  <c r="D175" i="5"/>
  <c r="D174" i="5"/>
  <c r="D172" i="5"/>
  <c r="D171" i="5"/>
  <c r="D170" i="5"/>
  <c r="D169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2" i="5"/>
  <c r="D151" i="5"/>
  <c r="D150" i="5"/>
  <c r="D149" i="5"/>
  <c r="D148" i="5"/>
  <c r="D147" i="5"/>
  <c r="D146" i="5"/>
  <c r="D144" i="5"/>
  <c r="D143" i="5"/>
  <c r="D142" i="5"/>
  <c r="D140" i="5"/>
  <c r="D139" i="5"/>
  <c r="D138" i="5"/>
  <c r="D137" i="5"/>
  <c r="D136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P411" i="5"/>
  <c r="O411" i="5"/>
  <c r="N411" i="5"/>
  <c r="M411" i="5"/>
  <c r="L411" i="5"/>
  <c r="P410" i="5"/>
  <c r="O410" i="5"/>
  <c r="N410" i="5"/>
  <c r="M410" i="5"/>
  <c r="L410" i="5"/>
  <c r="P409" i="5"/>
  <c r="O409" i="5"/>
  <c r="N409" i="5"/>
  <c r="M409" i="5"/>
  <c r="L409" i="5"/>
  <c r="P408" i="5"/>
  <c r="O408" i="5"/>
  <c r="N408" i="5"/>
  <c r="M408" i="5"/>
  <c r="L408" i="5"/>
  <c r="P407" i="5"/>
  <c r="O407" i="5"/>
  <c r="N407" i="5"/>
  <c r="M407" i="5"/>
  <c r="L407" i="5"/>
  <c r="P405" i="5"/>
  <c r="O405" i="5"/>
  <c r="N405" i="5"/>
  <c r="M405" i="5"/>
  <c r="L405" i="5"/>
  <c r="P404" i="5"/>
  <c r="O404" i="5"/>
  <c r="N404" i="5"/>
  <c r="M404" i="5"/>
  <c r="L404" i="5"/>
  <c r="P403" i="5"/>
  <c r="O403" i="5"/>
  <c r="N403" i="5"/>
  <c r="M403" i="5"/>
  <c r="L403" i="5"/>
  <c r="P399" i="5"/>
  <c r="O399" i="5"/>
  <c r="N399" i="5"/>
  <c r="M399" i="5"/>
  <c r="L399" i="5"/>
  <c r="P397" i="5"/>
  <c r="O397" i="5"/>
  <c r="N397" i="5"/>
  <c r="M397" i="5"/>
  <c r="L397" i="5"/>
  <c r="P396" i="5"/>
  <c r="O396" i="5"/>
  <c r="N396" i="5"/>
  <c r="M396" i="5"/>
  <c r="L396" i="5"/>
  <c r="P395" i="5"/>
  <c r="O395" i="5"/>
  <c r="N395" i="5"/>
  <c r="M395" i="5"/>
  <c r="L395" i="5"/>
  <c r="P394" i="5"/>
  <c r="O394" i="5"/>
  <c r="N394" i="5"/>
  <c r="M394" i="5"/>
  <c r="L394" i="5"/>
  <c r="O393" i="5"/>
  <c r="P392" i="5"/>
  <c r="O392" i="5"/>
  <c r="N392" i="5"/>
  <c r="M392" i="5"/>
  <c r="L392" i="5"/>
  <c r="P391" i="5"/>
  <c r="O391" i="5"/>
  <c r="N391" i="5"/>
  <c r="M391" i="5"/>
  <c r="L391" i="5"/>
  <c r="P389" i="5"/>
  <c r="O389" i="5"/>
  <c r="N389" i="5"/>
  <c r="M389" i="5"/>
  <c r="L389" i="5"/>
  <c r="P388" i="5"/>
  <c r="O388" i="5"/>
  <c r="N388" i="5"/>
  <c r="M388" i="5"/>
  <c r="L388" i="5"/>
  <c r="P387" i="5"/>
  <c r="O387" i="5"/>
  <c r="N387" i="5"/>
  <c r="M387" i="5"/>
  <c r="L387" i="5"/>
  <c r="P386" i="5"/>
  <c r="O386" i="5"/>
  <c r="N386" i="5"/>
  <c r="M386" i="5"/>
  <c r="L386" i="5"/>
  <c r="P384" i="5"/>
  <c r="O384" i="5"/>
  <c r="N384" i="5"/>
  <c r="M384" i="5"/>
  <c r="L384" i="5"/>
  <c r="P383" i="5"/>
  <c r="O383" i="5"/>
  <c r="N383" i="5"/>
  <c r="M383" i="5"/>
  <c r="L383" i="5"/>
  <c r="P382" i="5"/>
  <c r="O382" i="5"/>
  <c r="N382" i="5"/>
  <c r="M382" i="5"/>
  <c r="L382" i="5"/>
  <c r="P380" i="5"/>
  <c r="O380" i="5"/>
  <c r="N380" i="5"/>
  <c r="M380" i="5"/>
  <c r="L380" i="5"/>
  <c r="P379" i="5"/>
  <c r="O379" i="5"/>
  <c r="N379" i="5"/>
  <c r="M379" i="5"/>
  <c r="L379" i="5"/>
  <c r="P378" i="5"/>
  <c r="O378" i="5"/>
  <c r="N378" i="5"/>
  <c r="M378" i="5"/>
  <c r="L378" i="5"/>
  <c r="P376" i="5"/>
  <c r="O376" i="5"/>
  <c r="N376" i="5"/>
  <c r="M376" i="5"/>
  <c r="L376" i="5"/>
  <c r="P375" i="5"/>
  <c r="O375" i="5"/>
  <c r="N375" i="5"/>
  <c r="M375" i="5"/>
  <c r="L375" i="5"/>
  <c r="P374" i="5"/>
  <c r="O374" i="5"/>
  <c r="N374" i="5"/>
  <c r="M374" i="5"/>
  <c r="L374" i="5"/>
  <c r="P373" i="5"/>
  <c r="O373" i="5"/>
  <c r="N373" i="5"/>
  <c r="M373" i="5"/>
  <c r="L373" i="5"/>
  <c r="P372" i="5"/>
  <c r="O372" i="5"/>
  <c r="N372" i="5"/>
  <c r="M372" i="5"/>
  <c r="L372" i="5"/>
  <c r="P371" i="5"/>
  <c r="O371" i="5"/>
  <c r="N371" i="5"/>
  <c r="M371" i="5"/>
  <c r="L371" i="5"/>
  <c r="P370" i="5"/>
  <c r="O370" i="5"/>
  <c r="N370" i="5"/>
  <c r="M370" i="5"/>
  <c r="L370" i="5"/>
  <c r="P368" i="5"/>
  <c r="O368" i="5"/>
  <c r="N368" i="5"/>
  <c r="M368" i="5"/>
  <c r="L368" i="5"/>
  <c r="P367" i="5"/>
  <c r="O367" i="5"/>
  <c r="N367" i="5"/>
  <c r="M367" i="5"/>
  <c r="L367" i="5"/>
  <c r="P366" i="5"/>
  <c r="O366" i="5"/>
  <c r="N366" i="5"/>
  <c r="M366" i="5"/>
  <c r="L366" i="5"/>
  <c r="P364" i="5"/>
  <c r="O364" i="5"/>
  <c r="N364" i="5"/>
  <c r="M364" i="5"/>
  <c r="L364" i="5"/>
  <c r="P363" i="5"/>
  <c r="O363" i="5"/>
  <c r="N363" i="5"/>
  <c r="M363" i="5"/>
  <c r="L363" i="5"/>
  <c r="P362" i="5"/>
  <c r="O362" i="5"/>
  <c r="N362" i="5"/>
  <c r="M362" i="5"/>
  <c r="L362" i="5"/>
  <c r="P360" i="5"/>
  <c r="O360" i="5"/>
  <c r="N360" i="5"/>
  <c r="M360" i="5"/>
  <c r="L360" i="5"/>
  <c r="P359" i="5"/>
  <c r="O359" i="5"/>
  <c r="N359" i="5"/>
  <c r="M359" i="5"/>
  <c r="L359" i="5"/>
  <c r="P358" i="5"/>
  <c r="O358" i="5"/>
  <c r="N358" i="5"/>
  <c r="M358" i="5"/>
  <c r="L358" i="5"/>
  <c r="P356" i="5"/>
  <c r="O356" i="5"/>
  <c r="N356" i="5"/>
  <c r="M356" i="5"/>
  <c r="L356" i="5"/>
  <c r="P355" i="5"/>
  <c r="O355" i="5"/>
  <c r="N355" i="5"/>
  <c r="M355" i="5"/>
  <c r="L355" i="5"/>
  <c r="P354" i="5"/>
  <c r="O354" i="5"/>
  <c r="N354" i="5"/>
  <c r="M354" i="5"/>
  <c r="L354" i="5"/>
  <c r="P352" i="5"/>
  <c r="O352" i="5"/>
  <c r="N352" i="5"/>
  <c r="M352" i="5"/>
  <c r="L352" i="5"/>
  <c r="P351" i="5"/>
  <c r="O351" i="5"/>
  <c r="N351" i="5"/>
  <c r="M351" i="5"/>
  <c r="L351" i="5"/>
  <c r="P350" i="5"/>
  <c r="O350" i="5"/>
  <c r="N350" i="5"/>
  <c r="M350" i="5"/>
  <c r="L350" i="5"/>
  <c r="P349" i="5"/>
  <c r="O349" i="5"/>
  <c r="N349" i="5"/>
  <c r="M349" i="5"/>
  <c r="L349" i="5"/>
  <c r="P348" i="5"/>
  <c r="O348" i="5"/>
  <c r="N348" i="5"/>
  <c r="M348" i="5"/>
  <c r="L348" i="5"/>
  <c r="P346" i="5"/>
  <c r="O346" i="5"/>
  <c r="N346" i="5"/>
  <c r="M346" i="5"/>
  <c r="L346" i="5"/>
  <c r="P345" i="5"/>
  <c r="O345" i="5"/>
  <c r="N345" i="5"/>
  <c r="M345" i="5"/>
  <c r="L345" i="5"/>
  <c r="P344" i="5"/>
  <c r="O344" i="5"/>
  <c r="N344" i="5"/>
  <c r="M344" i="5"/>
  <c r="L344" i="5"/>
  <c r="P342" i="5"/>
  <c r="O342" i="5"/>
  <c r="N342" i="5"/>
  <c r="M342" i="5"/>
  <c r="L342" i="5"/>
  <c r="P341" i="5"/>
  <c r="O341" i="5"/>
  <c r="N341" i="5"/>
  <c r="M341" i="5"/>
  <c r="L341" i="5"/>
  <c r="P340" i="5"/>
  <c r="O340" i="5"/>
  <c r="N340" i="5"/>
  <c r="M340" i="5"/>
  <c r="L340" i="5"/>
  <c r="P339" i="5"/>
  <c r="O339" i="5"/>
  <c r="N339" i="5"/>
  <c r="M339" i="5"/>
  <c r="L339" i="5"/>
  <c r="P338" i="5"/>
  <c r="O338" i="5"/>
  <c r="N338" i="5"/>
  <c r="M338" i="5"/>
  <c r="L338" i="5"/>
  <c r="P337" i="5"/>
  <c r="O337" i="5"/>
  <c r="N337" i="5"/>
  <c r="M337" i="5"/>
  <c r="L337" i="5"/>
  <c r="P335" i="5"/>
  <c r="O335" i="5"/>
  <c r="N335" i="5"/>
  <c r="M335" i="5"/>
  <c r="L335" i="5"/>
  <c r="P334" i="5"/>
  <c r="O334" i="5"/>
  <c r="N334" i="5"/>
  <c r="M334" i="5"/>
  <c r="L334" i="5"/>
  <c r="P333" i="5"/>
  <c r="O333" i="5"/>
  <c r="N333" i="5"/>
  <c r="M333" i="5"/>
  <c r="L333" i="5"/>
  <c r="P331" i="5"/>
  <c r="O331" i="5"/>
  <c r="N331" i="5"/>
  <c r="M331" i="5"/>
  <c r="L331" i="5"/>
  <c r="P330" i="5"/>
  <c r="O330" i="5"/>
  <c r="N330" i="5"/>
  <c r="M330" i="5"/>
  <c r="L330" i="5"/>
  <c r="P329" i="5"/>
  <c r="O329" i="5"/>
  <c r="N329" i="5"/>
  <c r="M329" i="5"/>
  <c r="L329" i="5"/>
  <c r="P328" i="5"/>
  <c r="O328" i="5"/>
  <c r="N328" i="5"/>
  <c r="M328" i="5"/>
  <c r="L328" i="5"/>
  <c r="P326" i="5"/>
  <c r="O326" i="5"/>
  <c r="N326" i="5"/>
  <c r="M326" i="5"/>
  <c r="L326" i="5"/>
  <c r="P325" i="5"/>
  <c r="O325" i="5"/>
  <c r="N325" i="5"/>
  <c r="M325" i="5"/>
  <c r="L325" i="5"/>
  <c r="P324" i="5"/>
  <c r="O324" i="5"/>
  <c r="N324" i="5"/>
  <c r="M324" i="5"/>
  <c r="L324" i="5"/>
  <c r="P322" i="5"/>
  <c r="O322" i="5"/>
  <c r="N322" i="5"/>
  <c r="M322" i="5"/>
  <c r="L322" i="5"/>
  <c r="P321" i="5"/>
  <c r="O321" i="5"/>
  <c r="N321" i="5"/>
  <c r="M321" i="5"/>
  <c r="L321" i="5"/>
  <c r="P320" i="5"/>
  <c r="O320" i="5"/>
  <c r="N320" i="5"/>
  <c r="M320" i="5"/>
  <c r="L320" i="5"/>
  <c r="P318" i="5"/>
  <c r="O318" i="5"/>
  <c r="N318" i="5"/>
  <c r="M318" i="5"/>
  <c r="L318" i="5"/>
  <c r="P317" i="5"/>
  <c r="O317" i="5"/>
  <c r="N317" i="5"/>
  <c r="M317" i="5"/>
  <c r="L317" i="5"/>
  <c r="P316" i="5"/>
  <c r="O316" i="5"/>
  <c r="N316" i="5"/>
  <c r="M316" i="5"/>
  <c r="L316" i="5"/>
  <c r="P315" i="5"/>
  <c r="O315" i="5"/>
  <c r="N315" i="5"/>
  <c r="M315" i="5"/>
  <c r="L315" i="5"/>
  <c r="P314" i="5"/>
  <c r="O314" i="5"/>
  <c r="N314" i="5"/>
  <c r="M314" i="5"/>
  <c r="L314" i="5"/>
  <c r="P313" i="5"/>
  <c r="O313" i="5"/>
  <c r="N313" i="5"/>
  <c r="M313" i="5"/>
  <c r="L313" i="5"/>
  <c r="P312" i="5"/>
  <c r="O312" i="5"/>
  <c r="N312" i="5"/>
  <c r="M312" i="5"/>
  <c r="L312" i="5"/>
  <c r="P310" i="5"/>
  <c r="O310" i="5"/>
  <c r="N310" i="5"/>
  <c r="M310" i="5"/>
  <c r="L310" i="5"/>
  <c r="P309" i="5"/>
  <c r="O309" i="5"/>
  <c r="N309" i="5"/>
  <c r="M309" i="5"/>
  <c r="L309" i="5"/>
  <c r="P308" i="5"/>
  <c r="O308" i="5"/>
  <c r="N308" i="5"/>
  <c r="M308" i="5"/>
  <c r="L308" i="5"/>
  <c r="P307" i="5"/>
  <c r="O307" i="5"/>
  <c r="N307" i="5"/>
  <c r="M307" i="5"/>
  <c r="L307" i="5"/>
  <c r="P306" i="5"/>
  <c r="O306" i="5"/>
  <c r="N306" i="5"/>
  <c r="M306" i="5"/>
  <c r="L306" i="5"/>
  <c r="P305" i="5"/>
  <c r="O305" i="5"/>
  <c r="N305" i="5"/>
  <c r="M305" i="5"/>
  <c r="L305" i="5"/>
  <c r="P304" i="5"/>
  <c r="O304" i="5"/>
  <c r="N304" i="5"/>
  <c r="M304" i="5"/>
  <c r="L304" i="5"/>
  <c r="P302" i="5"/>
  <c r="O302" i="5"/>
  <c r="N302" i="5"/>
  <c r="M302" i="5"/>
  <c r="L302" i="5"/>
  <c r="P301" i="5"/>
  <c r="O301" i="5"/>
  <c r="N301" i="5"/>
  <c r="M301" i="5"/>
  <c r="L301" i="5"/>
  <c r="P300" i="5"/>
  <c r="O300" i="5"/>
  <c r="N300" i="5"/>
  <c r="M300" i="5"/>
  <c r="L300" i="5"/>
  <c r="P299" i="5"/>
  <c r="O299" i="5"/>
  <c r="N299" i="5"/>
  <c r="M299" i="5"/>
  <c r="L299" i="5"/>
  <c r="P298" i="5"/>
  <c r="O298" i="5"/>
  <c r="N298" i="5"/>
  <c r="M298" i="5"/>
  <c r="L298" i="5"/>
  <c r="P296" i="5"/>
  <c r="O296" i="5"/>
  <c r="N296" i="5"/>
  <c r="M296" i="5"/>
  <c r="L296" i="5"/>
  <c r="P295" i="5"/>
  <c r="O295" i="5"/>
  <c r="N295" i="5"/>
  <c r="M295" i="5"/>
  <c r="L295" i="5"/>
  <c r="P294" i="5"/>
  <c r="O294" i="5"/>
  <c r="N294" i="5"/>
  <c r="M294" i="5"/>
  <c r="L294" i="5"/>
  <c r="P293" i="5"/>
  <c r="O293" i="5"/>
  <c r="N293" i="5"/>
  <c r="M293" i="5"/>
  <c r="L293" i="5"/>
  <c r="P292" i="5"/>
  <c r="O292" i="5"/>
  <c r="N292" i="5"/>
  <c r="M292" i="5"/>
  <c r="L292" i="5"/>
  <c r="P291" i="5"/>
  <c r="O291" i="5"/>
  <c r="N291" i="5"/>
  <c r="M291" i="5"/>
  <c r="L291" i="5"/>
  <c r="P290" i="5"/>
  <c r="O290" i="5"/>
  <c r="N290" i="5"/>
  <c r="M290" i="5"/>
  <c r="L290" i="5"/>
  <c r="P288" i="5"/>
  <c r="O288" i="5"/>
  <c r="N288" i="5"/>
  <c r="M288" i="5"/>
  <c r="L288" i="5"/>
  <c r="P287" i="5"/>
  <c r="O287" i="5"/>
  <c r="N287" i="5"/>
  <c r="M287" i="5"/>
  <c r="L287" i="5"/>
  <c r="P286" i="5"/>
  <c r="O286" i="5"/>
  <c r="N286" i="5"/>
  <c r="M286" i="5"/>
  <c r="L286" i="5"/>
  <c r="P285" i="5"/>
  <c r="O285" i="5"/>
  <c r="N285" i="5"/>
  <c r="M285" i="5"/>
  <c r="L285" i="5"/>
  <c r="P284" i="5"/>
  <c r="O284" i="5"/>
  <c r="N284" i="5"/>
  <c r="M284" i="5"/>
  <c r="L284" i="5"/>
  <c r="P283" i="5"/>
  <c r="O283" i="5"/>
  <c r="N283" i="5"/>
  <c r="M283" i="5"/>
  <c r="L283" i="5"/>
  <c r="P282" i="5"/>
  <c r="O282" i="5"/>
  <c r="N282" i="5"/>
  <c r="M282" i="5"/>
  <c r="L282" i="5"/>
  <c r="P280" i="5"/>
  <c r="O280" i="5"/>
  <c r="N280" i="5"/>
  <c r="M280" i="5"/>
  <c r="L280" i="5"/>
  <c r="P279" i="5"/>
  <c r="O279" i="5"/>
  <c r="N279" i="5"/>
  <c r="M279" i="5"/>
  <c r="L279" i="5"/>
  <c r="P278" i="5"/>
  <c r="O278" i="5"/>
  <c r="N278" i="5"/>
  <c r="M278" i="5"/>
  <c r="L278" i="5"/>
  <c r="P277" i="5"/>
  <c r="O277" i="5"/>
  <c r="N277" i="5"/>
  <c r="M277" i="5"/>
  <c r="L277" i="5"/>
  <c r="P276" i="5"/>
  <c r="O276" i="5"/>
  <c r="N276" i="5"/>
  <c r="M276" i="5"/>
  <c r="L276" i="5"/>
  <c r="P275" i="5"/>
  <c r="O275" i="5"/>
  <c r="N275" i="5"/>
  <c r="M275" i="5"/>
  <c r="L275" i="5"/>
  <c r="P274" i="5"/>
  <c r="O274" i="5"/>
  <c r="N274" i="5"/>
  <c r="M274" i="5"/>
  <c r="L274" i="5"/>
  <c r="P272" i="5"/>
  <c r="O272" i="5"/>
  <c r="N272" i="5"/>
  <c r="M272" i="5"/>
  <c r="L272" i="5"/>
  <c r="P271" i="5"/>
  <c r="O271" i="5"/>
  <c r="N271" i="5"/>
  <c r="M271" i="5"/>
  <c r="L271" i="5"/>
  <c r="P270" i="5"/>
  <c r="O270" i="5"/>
  <c r="N270" i="5"/>
  <c r="M270" i="5"/>
  <c r="L270" i="5"/>
  <c r="P269" i="5"/>
  <c r="O269" i="5"/>
  <c r="N269" i="5"/>
  <c r="M269" i="5"/>
  <c r="L269" i="5"/>
  <c r="P268" i="5"/>
  <c r="O268" i="5"/>
  <c r="N268" i="5"/>
  <c r="M268" i="5"/>
  <c r="L268" i="5"/>
  <c r="P267" i="5"/>
  <c r="O267" i="5"/>
  <c r="N267" i="5"/>
  <c r="M267" i="5"/>
  <c r="L267" i="5"/>
  <c r="P265" i="5"/>
  <c r="O265" i="5"/>
  <c r="N265" i="5"/>
  <c r="M265" i="5"/>
  <c r="L265" i="5"/>
  <c r="P264" i="5"/>
  <c r="O264" i="5"/>
  <c r="N264" i="5"/>
  <c r="M264" i="5"/>
  <c r="L264" i="5"/>
  <c r="P263" i="5"/>
  <c r="O263" i="5"/>
  <c r="N263" i="5"/>
  <c r="M263" i="5"/>
  <c r="L263" i="5"/>
  <c r="P262" i="5"/>
  <c r="O262" i="5"/>
  <c r="N262" i="5"/>
  <c r="M262" i="5"/>
  <c r="L262" i="5"/>
  <c r="P261" i="5"/>
  <c r="O261" i="5"/>
  <c r="N261" i="5"/>
  <c r="M261" i="5"/>
  <c r="L261" i="5"/>
  <c r="P260" i="5"/>
  <c r="O260" i="5"/>
  <c r="N260" i="5"/>
  <c r="M260" i="5"/>
  <c r="L260" i="5"/>
  <c r="P259" i="5"/>
  <c r="O259" i="5"/>
  <c r="N259" i="5"/>
  <c r="M259" i="5"/>
  <c r="L259" i="5"/>
  <c r="P257" i="5"/>
  <c r="O257" i="5"/>
  <c r="N257" i="5"/>
  <c r="M257" i="5"/>
  <c r="L257" i="5"/>
  <c r="P256" i="5"/>
  <c r="O256" i="5"/>
  <c r="N256" i="5"/>
  <c r="M256" i="5"/>
  <c r="L256" i="5"/>
  <c r="P255" i="5"/>
  <c r="O255" i="5"/>
  <c r="N255" i="5"/>
  <c r="M255" i="5"/>
  <c r="L255" i="5"/>
  <c r="P254" i="5"/>
  <c r="O254" i="5"/>
  <c r="N254" i="5"/>
  <c r="M254" i="5"/>
  <c r="L254" i="5"/>
  <c r="P252" i="5"/>
  <c r="O252" i="5"/>
  <c r="N252" i="5"/>
  <c r="M252" i="5"/>
  <c r="L252" i="5"/>
  <c r="P251" i="5"/>
  <c r="O251" i="5"/>
  <c r="N251" i="5"/>
  <c r="M251" i="5"/>
  <c r="L251" i="5"/>
  <c r="P250" i="5"/>
  <c r="O250" i="5"/>
  <c r="N250" i="5"/>
  <c r="M250" i="5"/>
  <c r="L250" i="5"/>
  <c r="P249" i="5"/>
  <c r="O249" i="5"/>
  <c r="N249" i="5"/>
  <c r="M249" i="5"/>
  <c r="L249" i="5"/>
  <c r="P247" i="5"/>
  <c r="O247" i="5"/>
  <c r="N247" i="5"/>
  <c r="M247" i="5"/>
  <c r="L247" i="5"/>
  <c r="P246" i="5"/>
  <c r="O246" i="5"/>
  <c r="N246" i="5"/>
  <c r="M246" i="5"/>
  <c r="L246" i="5"/>
  <c r="P245" i="5"/>
  <c r="O245" i="5"/>
  <c r="N245" i="5"/>
  <c r="M245" i="5"/>
  <c r="L245" i="5"/>
  <c r="P244" i="5"/>
  <c r="O244" i="5"/>
  <c r="N244" i="5"/>
  <c r="M244" i="5"/>
  <c r="L244" i="5"/>
  <c r="P243" i="5"/>
  <c r="O243" i="5"/>
  <c r="N243" i="5"/>
  <c r="M243" i="5"/>
  <c r="L243" i="5"/>
  <c r="P241" i="5"/>
  <c r="O241" i="5"/>
  <c r="N241" i="5"/>
  <c r="M241" i="5"/>
  <c r="L241" i="5"/>
  <c r="P240" i="5"/>
  <c r="O240" i="5"/>
  <c r="N240" i="5"/>
  <c r="M240" i="5"/>
  <c r="L240" i="5"/>
  <c r="P239" i="5"/>
  <c r="O239" i="5"/>
  <c r="N239" i="5"/>
  <c r="M239" i="5"/>
  <c r="L239" i="5"/>
  <c r="P238" i="5"/>
  <c r="O238" i="5"/>
  <c r="N238" i="5"/>
  <c r="M238" i="5"/>
  <c r="L238" i="5"/>
  <c r="P237" i="5"/>
  <c r="O237" i="5"/>
  <c r="N237" i="5"/>
  <c r="M237" i="5"/>
  <c r="L237" i="5"/>
  <c r="P236" i="5"/>
  <c r="O236" i="5"/>
  <c r="N236" i="5"/>
  <c r="M236" i="5"/>
  <c r="L236" i="5"/>
  <c r="P235" i="5"/>
  <c r="O235" i="5"/>
  <c r="N235" i="5"/>
  <c r="M235" i="5"/>
  <c r="L235" i="5"/>
  <c r="P233" i="5"/>
  <c r="O233" i="5"/>
  <c r="N233" i="5"/>
  <c r="M233" i="5"/>
  <c r="L233" i="5"/>
  <c r="P232" i="5"/>
  <c r="O232" i="5"/>
  <c r="N232" i="5"/>
  <c r="M232" i="5"/>
  <c r="L232" i="5"/>
  <c r="P231" i="5"/>
  <c r="O231" i="5"/>
  <c r="N231" i="5"/>
  <c r="M231" i="5"/>
  <c r="L231" i="5"/>
  <c r="P230" i="5"/>
  <c r="O230" i="5"/>
  <c r="N230" i="5"/>
  <c r="M230" i="5"/>
  <c r="L230" i="5"/>
  <c r="P229" i="5"/>
  <c r="O229" i="5"/>
  <c r="N229" i="5"/>
  <c r="M229" i="5"/>
  <c r="L229" i="5"/>
  <c r="P228" i="5"/>
  <c r="O228" i="5"/>
  <c r="N228" i="5"/>
  <c r="M228" i="5"/>
  <c r="L228" i="5"/>
  <c r="P227" i="5"/>
  <c r="O227" i="5"/>
  <c r="N227" i="5"/>
  <c r="M227" i="5"/>
  <c r="L227" i="5"/>
  <c r="P226" i="5"/>
  <c r="O226" i="5"/>
  <c r="N226" i="5"/>
  <c r="M226" i="5"/>
  <c r="L226" i="5"/>
  <c r="P224" i="5"/>
  <c r="O224" i="5"/>
  <c r="N224" i="5"/>
  <c r="M224" i="5"/>
  <c r="L224" i="5"/>
  <c r="P223" i="5"/>
  <c r="O223" i="5"/>
  <c r="N223" i="5"/>
  <c r="M223" i="5"/>
  <c r="L223" i="5"/>
  <c r="P222" i="5"/>
  <c r="O222" i="5"/>
  <c r="N222" i="5"/>
  <c r="M222" i="5"/>
  <c r="L222" i="5"/>
  <c r="P221" i="5"/>
  <c r="O221" i="5"/>
  <c r="N221" i="5"/>
  <c r="M221" i="5"/>
  <c r="L221" i="5"/>
  <c r="P220" i="5"/>
  <c r="O220" i="5"/>
  <c r="N220" i="5"/>
  <c r="M220" i="5"/>
  <c r="L220" i="5"/>
  <c r="P219" i="5"/>
  <c r="O219" i="5"/>
  <c r="N219" i="5"/>
  <c r="M219" i="5"/>
  <c r="L219" i="5"/>
  <c r="P218" i="5"/>
  <c r="O218" i="5"/>
  <c r="N218" i="5"/>
  <c r="M218" i="5"/>
  <c r="L218" i="5"/>
  <c r="P217" i="5"/>
  <c r="O217" i="5"/>
  <c r="N217" i="5"/>
  <c r="M217" i="5"/>
  <c r="L217" i="5"/>
  <c r="P216" i="5"/>
  <c r="O216" i="5"/>
  <c r="N216" i="5"/>
  <c r="M216" i="5"/>
  <c r="L216" i="5"/>
  <c r="P214" i="5"/>
  <c r="O214" i="5"/>
  <c r="N214" i="5"/>
  <c r="M214" i="5"/>
  <c r="L214" i="5"/>
  <c r="P213" i="5"/>
  <c r="O213" i="5"/>
  <c r="N213" i="5"/>
  <c r="M213" i="5"/>
  <c r="L213" i="5"/>
  <c r="P212" i="5"/>
  <c r="O212" i="5"/>
  <c r="N212" i="5"/>
  <c r="M212" i="5"/>
  <c r="L212" i="5"/>
  <c r="P211" i="5"/>
  <c r="O211" i="5"/>
  <c r="N211" i="5"/>
  <c r="M211" i="5"/>
  <c r="L211" i="5"/>
  <c r="P210" i="5"/>
  <c r="O210" i="5"/>
  <c r="N210" i="5"/>
  <c r="M210" i="5"/>
  <c r="L210" i="5"/>
  <c r="P209" i="5"/>
  <c r="O209" i="5"/>
  <c r="N209" i="5"/>
  <c r="M209" i="5"/>
  <c r="L209" i="5"/>
  <c r="P208" i="5"/>
  <c r="O208" i="5"/>
  <c r="N208" i="5"/>
  <c r="M208" i="5"/>
  <c r="L208" i="5"/>
  <c r="P207" i="5"/>
  <c r="O207" i="5"/>
  <c r="N207" i="5"/>
  <c r="M207" i="5"/>
  <c r="L207" i="5"/>
  <c r="P206" i="5"/>
  <c r="O206" i="5"/>
  <c r="N206" i="5"/>
  <c r="M206" i="5"/>
  <c r="L206" i="5"/>
  <c r="P204" i="5"/>
  <c r="O204" i="5"/>
  <c r="N204" i="5"/>
  <c r="M204" i="5"/>
  <c r="L204" i="5"/>
  <c r="P203" i="5"/>
  <c r="O203" i="5"/>
  <c r="N203" i="5"/>
  <c r="M203" i="5"/>
  <c r="L203" i="5"/>
  <c r="P202" i="5"/>
  <c r="O202" i="5"/>
  <c r="N202" i="5"/>
  <c r="M202" i="5"/>
  <c r="L202" i="5"/>
  <c r="P201" i="5"/>
  <c r="O201" i="5"/>
  <c r="N201" i="5"/>
  <c r="M201" i="5"/>
  <c r="L201" i="5"/>
  <c r="P200" i="5"/>
  <c r="O200" i="5"/>
  <c r="N200" i="5"/>
  <c r="M200" i="5"/>
  <c r="L200" i="5"/>
  <c r="P199" i="5"/>
  <c r="O199" i="5"/>
  <c r="N199" i="5"/>
  <c r="M199" i="5"/>
  <c r="L199" i="5"/>
  <c r="P198" i="5"/>
  <c r="O198" i="5"/>
  <c r="N198" i="5"/>
  <c r="M198" i="5"/>
  <c r="L198" i="5"/>
  <c r="P197" i="5"/>
  <c r="O197" i="5"/>
  <c r="N197" i="5"/>
  <c r="M197" i="5"/>
  <c r="L197" i="5"/>
  <c r="P196" i="5"/>
  <c r="O196" i="5"/>
  <c r="N196" i="5"/>
  <c r="M196" i="5"/>
  <c r="L196" i="5"/>
  <c r="P195" i="5"/>
  <c r="O195" i="5"/>
  <c r="N195" i="5"/>
  <c r="M195" i="5"/>
  <c r="L195" i="5"/>
  <c r="P194" i="5"/>
  <c r="O194" i="5"/>
  <c r="N194" i="5"/>
  <c r="M194" i="5"/>
  <c r="L194" i="5"/>
  <c r="P192" i="5"/>
  <c r="O192" i="5"/>
  <c r="N192" i="5"/>
  <c r="M192" i="5"/>
  <c r="L192" i="5"/>
  <c r="P191" i="5"/>
  <c r="O191" i="5"/>
  <c r="N191" i="5"/>
  <c r="M191" i="5"/>
  <c r="L191" i="5"/>
  <c r="P190" i="5"/>
  <c r="O190" i="5"/>
  <c r="N190" i="5"/>
  <c r="M190" i="5"/>
  <c r="L190" i="5"/>
  <c r="P189" i="5"/>
  <c r="O189" i="5"/>
  <c r="N189" i="5"/>
  <c r="M189" i="5"/>
  <c r="L189" i="5"/>
  <c r="P188" i="5"/>
  <c r="O188" i="5"/>
  <c r="N188" i="5"/>
  <c r="M188" i="5"/>
  <c r="L188" i="5"/>
  <c r="P187" i="5"/>
  <c r="O187" i="5"/>
  <c r="N187" i="5"/>
  <c r="M187" i="5"/>
  <c r="L187" i="5"/>
  <c r="P186" i="5"/>
  <c r="O186" i="5"/>
  <c r="N186" i="5"/>
  <c r="M186" i="5"/>
  <c r="L186" i="5"/>
  <c r="P185" i="5"/>
  <c r="O185" i="5"/>
  <c r="N185" i="5"/>
  <c r="M185" i="5"/>
  <c r="L185" i="5"/>
  <c r="P184" i="5"/>
  <c r="O184" i="5"/>
  <c r="N184" i="5"/>
  <c r="M184" i="5"/>
  <c r="L184" i="5"/>
  <c r="P183" i="5"/>
  <c r="O183" i="5"/>
  <c r="N183" i="5"/>
  <c r="M183" i="5"/>
  <c r="L183" i="5"/>
  <c r="P182" i="5"/>
  <c r="O182" i="5"/>
  <c r="N182" i="5"/>
  <c r="M182" i="5"/>
  <c r="L182" i="5"/>
  <c r="P181" i="5"/>
  <c r="O181" i="5"/>
  <c r="N181" i="5"/>
  <c r="M181" i="5"/>
  <c r="L181" i="5"/>
  <c r="P180" i="5"/>
  <c r="O180" i="5"/>
  <c r="N180" i="5"/>
  <c r="M180" i="5"/>
  <c r="L180" i="5"/>
  <c r="P178" i="5"/>
  <c r="O178" i="5"/>
  <c r="N178" i="5"/>
  <c r="M178" i="5"/>
  <c r="L178" i="5"/>
  <c r="P177" i="5"/>
  <c r="O177" i="5"/>
  <c r="N177" i="5"/>
  <c r="M177" i="5"/>
  <c r="L177" i="5"/>
  <c r="P176" i="5"/>
  <c r="O176" i="5"/>
  <c r="N176" i="5"/>
  <c r="M176" i="5"/>
  <c r="L176" i="5"/>
  <c r="P175" i="5"/>
  <c r="O175" i="5"/>
  <c r="N175" i="5"/>
  <c r="M175" i="5"/>
  <c r="L175" i="5"/>
  <c r="P174" i="5"/>
  <c r="O174" i="5"/>
  <c r="N174" i="5"/>
  <c r="M174" i="5"/>
  <c r="L174" i="5"/>
  <c r="P172" i="5"/>
  <c r="O172" i="5"/>
  <c r="N172" i="5"/>
  <c r="M172" i="5"/>
  <c r="L172" i="5"/>
  <c r="P171" i="5"/>
  <c r="O171" i="5"/>
  <c r="N171" i="5"/>
  <c r="M171" i="5"/>
  <c r="L171" i="5"/>
  <c r="P170" i="5"/>
  <c r="O170" i="5"/>
  <c r="N170" i="5"/>
  <c r="M170" i="5"/>
  <c r="L170" i="5"/>
  <c r="P169" i="5"/>
  <c r="O169" i="5"/>
  <c r="N169" i="5"/>
  <c r="M169" i="5"/>
  <c r="L169" i="5"/>
  <c r="P167" i="5"/>
  <c r="O167" i="5"/>
  <c r="N167" i="5"/>
  <c r="M167" i="5"/>
  <c r="L167" i="5"/>
  <c r="P166" i="5"/>
  <c r="O166" i="5"/>
  <c r="N166" i="5"/>
  <c r="M166" i="5"/>
  <c r="L166" i="5"/>
  <c r="P165" i="5"/>
  <c r="O165" i="5"/>
  <c r="N165" i="5"/>
  <c r="M165" i="5"/>
  <c r="L165" i="5"/>
  <c r="P164" i="5"/>
  <c r="O164" i="5"/>
  <c r="N164" i="5"/>
  <c r="M164" i="5"/>
  <c r="L164" i="5"/>
  <c r="P163" i="5"/>
  <c r="O163" i="5"/>
  <c r="N163" i="5"/>
  <c r="M163" i="5"/>
  <c r="L163" i="5"/>
  <c r="P162" i="5"/>
  <c r="O162" i="5"/>
  <c r="N162" i="5"/>
  <c r="M162" i="5"/>
  <c r="L162" i="5"/>
  <c r="P161" i="5"/>
  <c r="O161" i="5"/>
  <c r="N161" i="5"/>
  <c r="M161" i="5"/>
  <c r="L161" i="5"/>
  <c r="P160" i="5"/>
  <c r="O160" i="5"/>
  <c r="N160" i="5"/>
  <c r="M160" i="5"/>
  <c r="L160" i="5"/>
  <c r="P159" i="5"/>
  <c r="O159" i="5"/>
  <c r="N159" i="5"/>
  <c r="M159" i="5"/>
  <c r="L159" i="5"/>
  <c r="P158" i="5"/>
  <c r="O158" i="5"/>
  <c r="N158" i="5"/>
  <c r="M158" i="5"/>
  <c r="L158" i="5"/>
  <c r="P157" i="5"/>
  <c r="O157" i="5"/>
  <c r="N157" i="5"/>
  <c r="M157" i="5"/>
  <c r="L157" i="5"/>
  <c r="P156" i="5"/>
  <c r="O156" i="5"/>
  <c r="N156" i="5"/>
  <c r="M156" i="5"/>
  <c r="L156" i="5"/>
  <c r="P155" i="5"/>
  <c r="O155" i="5"/>
  <c r="N155" i="5"/>
  <c r="M155" i="5"/>
  <c r="L155" i="5"/>
  <c r="P154" i="5"/>
  <c r="O154" i="5"/>
  <c r="N154" i="5"/>
  <c r="M154" i="5"/>
  <c r="L154" i="5"/>
  <c r="P152" i="5"/>
  <c r="O152" i="5"/>
  <c r="N152" i="5"/>
  <c r="M152" i="5"/>
  <c r="L152" i="5"/>
  <c r="P151" i="5"/>
  <c r="O151" i="5"/>
  <c r="N151" i="5"/>
  <c r="M151" i="5"/>
  <c r="L151" i="5"/>
  <c r="P150" i="5"/>
  <c r="O150" i="5"/>
  <c r="N150" i="5"/>
  <c r="M150" i="5"/>
  <c r="L150" i="5"/>
  <c r="P149" i="5"/>
  <c r="O149" i="5"/>
  <c r="N149" i="5"/>
  <c r="M149" i="5"/>
  <c r="L149" i="5"/>
  <c r="P148" i="5"/>
  <c r="O148" i="5"/>
  <c r="N148" i="5"/>
  <c r="M148" i="5"/>
  <c r="L148" i="5"/>
  <c r="P147" i="5"/>
  <c r="O147" i="5"/>
  <c r="N147" i="5"/>
  <c r="M147" i="5"/>
  <c r="L147" i="5"/>
  <c r="P146" i="5"/>
  <c r="O146" i="5"/>
  <c r="N146" i="5"/>
  <c r="M146" i="5"/>
  <c r="L146" i="5"/>
  <c r="P144" i="5"/>
  <c r="O144" i="5"/>
  <c r="N144" i="5"/>
  <c r="M144" i="5"/>
  <c r="L144" i="5"/>
  <c r="P143" i="5"/>
  <c r="O143" i="5"/>
  <c r="N143" i="5"/>
  <c r="M143" i="5"/>
  <c r="L143" i="5"/>
  <c r="P142" i="5"/>
  <c r="O142" i="5"/>
  <c r="N142" i="5"/>
  <c r="M142" i="5"/>
  <c r="L142" i="5"/>
  <c r="P140" i="5"/>
  <c r="O140" i="5"/>
  <c r="N140" i="5"/>
  <c r="M140" i="5"/>
  <c r="L140" i="5"/>
  <c r="P139" i="5"/>
  <c r="O139" i="5"/>
  <c r="N139" i="5"/>
  <c r="M139" i="5"/>
  <c r="L139" i="5"/>
  <c r="P138" i="5"/>
  <c r="O138" i="5"/>
  <c r="N138" i="5"/>
  <c r="M138" i="5"/>
  <c r="L138" i="5"/>
  <c r="P137" i="5"/>
  <c r="P141" i="5" s="1"/>
  <c r="O137" i="5"/>
  <c r="N137" i="5"/>
  <c r="M137" i="5"/>
  <c r="L137" i="5"/>
  <c r="P136" i="5"/>
  <c r="O136" i="5"/>
  <c r="N136" i="5"/>
  <c r="M136" i="5"/>
  <c r="L136" i="5"/>
  <c r="P134" i="5"/>
  <c r="O134" i="5"/>
  <c r="N134" i="5"/>
  <c r="M134" i="5"/>
  <c r="L134" i="5"/>
  <c r="P133" i="5"/>
  <c r="O133" i="5"/>
  <c r="N133" i="5"/>
  <c r="M133" i="5"/>
  <c r="L133" i="5"/>
  <c r="P132" i="5"/>
  <c r="O132" i="5"/>
  <c r="N132" i="5"/>
  <c r="M132" i="5"/>
  <c r="L132" i="5"/>
  <c r="P131" i="5"/>
  <c r="O131" i="5"/>
  <c r="N131" i="5"/>
  <c r="M131" i="5"/>
  <c r="L131" i="5"/>
  <c r="P130" i="5"/>
  <c r="O130" i="5"/>
  <c r="N130" i="5"/>
  <c r="M130" i="5"/>
  <c r="L130" i="5"/>
  <c r="P129" i="5"/>
  <c r="O129" i="5"/>
  <c r="N129" i="5"/>
  <c r="M129" i="5"/>
  <c r="L129" i="5"/>
  <c r="P128" i="5"/>
  <c r="O128" i="5"/>
  <c r="N128" i="5"/>
  <c r="M128" i="5"/>
  <c r="L128" i="5"/>
  <c r="P127" i="5"/>
  <c r="O127" i="5"/>
  <c r="N127" i="5"/>
  <c r="M127" i="5"/>
  <c r="L127" i="5"/>
  <c r="P126" i="5"/>
  <c r="O126" i="5"/>
  <c r="N126" i="5"/>
  <c r="M126" i="5"/>
  <c r="L126" i="5"/>
  <c r="P125" i="5"/>
  <c r="O125" i="5"/>
  <c r="N125" i="5"/>
  <c r="M125" i="5"/>
  <c r="L125" i="5"/>
  <c r="P124" i="5"/>
  <c r="O124" i="5"/>
  <c r="N124" i="5"/>
  <c r="M124" i="5"/>
  <c r="L124" i="5"/>
  <c r="P123" i="5"/>
  <c r="O123" i="5"/>
  <c r="N123" i="5"/>
  <c r="M123" i="5"/>
  <c r="L123" i="5"/>
  <c r="P122" i="5"/>
  <c r="O122" i="5"/>
  <c r="N122" i="5"/>
  <c r="M122" i="5"/>
  <c r="L122" i="5"/>
  <c r="P121" i="5"/>
  <c r="O121" i="5"/>
  <c r="N121" i="5"/>
  <c r="M121" i="5"/>
  <c r="L121" i="5"/>
  <c r="P120" i="5"/>
  <c r="O120" i="5"/>
  <c r="N120" i="5"/>
  <c r="M120" i="5"/>
  <c r="L120" i="5"/>
  <c r="P119" i="5"/>
  <c r="O119" i="5"/>
  <c r="N119" i="5"/>
  <c r="M119" i="5"/>
  <c r="L119" i="5"/>
  <c r="P118" i="5"/>
  <c r="O118" i="5"/>
  <c r="N118" i="5"/>
  <c r="M118" i="5"/>
  <c r="L118" i="5"/>
  <c r="P117" i="5"/>
  <c r="O117" i="5"/>
  <c r="N117" i="5"/>
  <c r="M117" i="5"/>
  <c r="L117" i="5"/>
  <c r="P116" i="5"/>
  <c r="O116" i="5"/>
  <c r="N116" i="5"/>
  <c r="M116" i="5"/>
  <c r="L116" i="5"/>
  <c r="P115" i="5"/>
  <c r="O115" i="5"/>
  <c r="N115" i="5"/>
  <c r="M115" i="5"/>
  <c r="L115" i="5"/>
  <c r="P114" i="5"/>
  <c r="O114" i="5"/>
  <c r="N114" i="5"/>
  <c r="M114" i="5"/>
  <c r="L114" i="5"/>
  <c r="P113" i="5"/>
  <c r="O113" i="5"/>
  <c r="N113" i="5"/>
  <c r="M113" i="5"/>
  <c r="L113" i="5"/>
  <c r="P112" i="5"/>
  <c r="O112" i="5"/>
  <c r="N112" i="5"/>
  <c r="M112" i="5"/>
  <c r="L112" i="5"/>
  <c r="P111" i="5"/>
  <c r="O111" i="5"/>
  <c r="N111" i="5"/>
  <c r="M111" i="5"/>
  <c r="L111" i="5"/>
  <c r="P110" i="5"/>
  <c r="O110" i="5"/>
  <c r="N110" i="5"/>
  <c r="M110" i="5"/>
  <c r="L110" i="5"/>
  <c r="P109" i="5"/>
  <c r="O109" i="5"/>
  <c r="N109" i="5"/>
  <c r="M109" i="5"/>
  <c r="L109" i="5"/>
  <c r="P108" i="5"/>
  <c r="O108" i="5"/>
  <c r="N108" i="5"/>
  <c r="M108" i="5"/>
  <c r="L108" i="5"/>
  <c r="P107" i="5"/>
  <c r="O107" i="5"/>
  <c r="N107" i="5"/>
  <c r="M107" i="5"/>
  <c r="L107" i="5"/>
  <c r="P106" i="5"/>
  <c r="O106" i="5"/>
  <c r="N106" i="5"/>
  <c r="M106" i="5"/>
  <c r="L106" i="5"/>
  <c r="P105" i="5"/>
  <c r="O105" i="5"/>
  <c r="N105" i="5"/>
  <c r="M105" i="5"/>
  <c r="L105" i="5"/>
  <c r="P104" i="5"/>
  <c r="O104" i="5"/>
  <c r="N104" i="5"/>
  <c r="M104" i="5"/>
  <c r="L104" i="5"/>
  <c r="P103" i="5"/>
  <c r="O103" i="5"/>
  <c r="N103" i="5"/>
  <c r="M103" i="5"/>
  <c r="L103" i="5"/>
  <c r="P102" i="5"/>
  <c r="O102" i="5"/>
  <c r="N102" i="5"/>
  <c r="M102" i="5"/>
  <c r="L102" i="5"/>
  <c r="P101" i="5"/>
  <c r="O101" i="5"/>
  <c r="N101" i="5"/>
  <c r="M101" i="5"/>
  <c r="L101" i="5"/>
  <c r="P100" i="5"/>
  <c r="O100" i="5"/>
  <c r="N100" i="5"/>
  <c r="M100" i="5"/>
  <c r="L100" i="5"/>
  <c r="P99" i="5"/>
  <c r="O99" i="5"/>
  <c r="N99" i="5"/>
  <c r="M99" i="5"/>
  <c r="L99" i="5"/>
  <c r="P98" i="5"/>
  <c r="O98" i="5"/>
  <c r="N98" i="5"/>
  <c r="M98" i="5"/>
  <c r="L98" i="5"/>
  <c r="P97" i="5"/>
  <c r="O97" i="5"/>
  <c r="N97" i="5"/>
  <c r="M97" i="5"/>
  <c r="L97" i="5"/>
  <c r="P96" i="5"/>
  <c r="O96" i="5"/>
  <c r="N96" i="5"/>
  <c r="M96" i="5"/>
  <c r="L96" i="5"/>
  <c r="P95" i="5"/>
  <c r="O95" i="5"/>
  <c r="N95" i="5"/>
  <c r="M95" i="5"/>
  <c r="L95" i="5"/>
  <c r="P94" i="5"/>
  <c r="O94" i="5"/>
  <c r="N94" i="5"/>
  <c r="M94" i="5"/>
  <c r="L94" i="5"/>
  <c r="P93" i="5"/>
  <c r="O93" i="5"/>
  <c r="N93" i="5"/>
  <c r="M93" i="5"/>
  <c r="L93" i="5"/>
  <c r="P92" i="5"/>
  <c r="O92" i="5"/>
  <c r="N92" i="5"/>
  <c r="M92" i="5"/>
  <c r="L92" i="5"/>
  <c r="P91" i="5"/>
  <c r="O91" i="5"/>
  <c r="N91" i="5"/>
  <c r="M91" i="5"/>
  <c r="L91" i="5"/>
  <c r="P90" i="5"/>
  <c r="O90" i="5"/>
  <c r="N90" i="5"/>
  <c r="M90" i="5"/>
  <c r="L90" i="5"/>
  <c r="P89" i="5"/>
  <c r="O89" i="5"/>
  <c r="N89" i="5"/>
  <c r="M89" i="5"/>
  <c r="L89" i="5"/>
  <c r="P88" i="5"/>
  <c r="O88" i="5"/>
  <c r="N88" i="5"/>
  <c r="M88" i="5"/>
  <c r="L88" i="5"/>
  <c r="P87" i="5"/>
  <c r="O87" i="5"/>
  <c r="N87" i="5"/>
  <c r="M87" i="5"/>
  <c r="L87" i="5"/>
  <c r="P86" i="5"/>
  <c r="O86" i="5"/>
  <c r="N86" i="5"/>
  <c r="M86" i="5"/>
  <c r="L86" i="5"/>
  <c r="P85" i="5"/>
  <c r="O85" i="5"/>
  <c r="N85" i="5"/>
  <c r="M85" i="5"/>
  <c r="L85" i="5"/>
  <c r="P84" i="5"/>
  <c r="O84" i="5"/>
  <c r="N84" i="5"/>
  <c r="M84" i="5"/>
  <c r="L84" i="5"/>
  <c r="P83" i="5"/>
  <c r="O83" i="5"/>
  <c r="N83" i="5"/>
  <c r="M83" i="5"/>
  <c r="L83" i="5"/>
  <c r="P82" i="5"/>
  <c r="O82" i="5"/>
  <c r="N82" i="5"/>
  <c r="M82" i="5"/>
  <c r="L82" i="5"/>
  <c r="P81" i="5"/>
  <c r="O81" i="5"/>
  <c r="N81" i="5"/>
  <c r="M81" i="5"/>
  <c r="L81" i="5"/>
  <c r="P80" i="5"/>
  <c r="O80" i="5"/>
  <c r="N80" i="5"/>
  <c r="M80" i="5"/>
  <c r="L80" i="5"/>
  <c r="P79" i="5"/>
  <c r="O79" i="5"/>
  <c r="N79" i="5"/>
  <c r="M79" i="5"/>
  <c r="L79" i="5"/>
  <c r="P78" i="5"/>
  <c r="O78" i="5"/>
  <c r="N78" i="5"/>
  <c r="M78" i="5"/>
  <c r="L78" i="5"/>
  <c r="P77" i="5"/>
  <c r="O77" i="5"/>
  <c r="N77" i="5"/>
  <c r="M77" i="5"/>
  <c r="L77" i="5"/>
  <c r="P76" i="5"/>
  <c r="O76" i="5"/>
  <c r="N76" i="5"/>
  <c r="M76" i="5"/>
  <c r="L76" i="5"/>
  <c r="P75" i="5"/>
  <c r="O75" i="5"/>
  <c r="N75" i="5"/>
  <c r="M75" i="5"/>
  <c r="L75" i="5"/>
  <c r="P74" i="5"/>
  <c r="O74" i="5"/>
  <c r="N74" i="5"/>
  <c r="M74" i="5"/>
  <c r="L74" i="5"/>
  <c r="P73" i="5"/>
  <c r="O73" i="5"/>
  <c r="N73" i="5"/>
  <c r="M73" i="5"/>
  <c r="L73" i="5"/>
  <c r="P72" i="5"/>
  <c r="O72" i="5"/>
  <c r="N72" i="5"/>
  <c r="M72" i="5"/>
  <c r="L72" i="5"/>
  <c r="P71" i="5"/>
  <c r="O71" i="5"/>
  <c r="N71" i="5"/>
  <c r="M71" i="5"/>
  <c r="L71" i="5"/>
  <c r="P70" i="5"/>
  <c r="O70" i="5"/>
  <c r="N70" i="5"/>
  <c r="M70" i="5"/>
  <c r="L70" i="5"/>
  <c r="P69" i="5"/>
  <c r="O69" i="5"/>
  <c r="N69" i="5"/>
  <c r="M69" i="5"/>
  <c r="L69" i="5"/>
  <c r="P68" i="5"/>
  <c r="O68" i="5"/>
  <c r="N68" i="5"/>
  <c r="M68" i="5"/>
  <c r="L68" i="5"/>
  <c r="P67" i="5"/>
  <c r="O67" i="5"/>
  <c r="N67" i="5"/>
  <c r="M67" i="5"/>
  <c r="L67" i="5"/>
  <c r="P66" i="5"/>
  <c r="O66" i="5"/>
  <c r="N66" i="5"/>
  <c r="M66" i="5"/>
  <c r="L66" i="5"/>
  <c r="P65" i="5"/>
  <c r="O65" i="5"/>
  <c r="N65" i="5"/>
  <c r="M65" i="5"/>
  <c r="L65" i="5"/>
  <c r="P64" i="5"/>
  <c r="O64" i="5"/>
  <c r="N64" i="5"/>
  <c r="M64" i="5"/>
  <c r="L64" i="5"/>
  <c r="P63" i="5"/>
  <c r="O63" i="5"/>
  <c r="N63" i="5"/>
  <c r="M63" i="5"/>
  <c r="L63" i="5"/>
  <c r="P62" i="5"/>
  <c r="O62" i="5"/>
  <c r="N62" i="5"/>
  <c r="M62" i="5"/>
  <c r="L62" i="5"/>
  <c r="P61" i="5"/>
  <c r="O61" i="5"/>
  <c r="N61" i="5"/>
  <c r="M61" i="5"/>
  <c r="L61" i="5"/>
  <c r="P60" i="5"/>
  <c r="O60" i="5"/>
  <c r="N60" i="5"/>
  <c r="M60" i="5"/>
  <c r="L60" i="5"/>
  <c r="P58" i="5"/>
  <c r="O58" i="5"/>
  <c r="N58" i="5"/>
  <c r="M58" i="5"/>
  <c r="L58" i="5"/>
  <c r="P57" i="5"/>
  <c r="O57" i="5"/>
  <c r="N57" i="5"/>
  <c r="M57" i="5"/>
  <c r="L57" i="5"/>
  <c r="P56" i="5"/>
  <c r="O56" i="5"/>
  <c r="N56" i="5"/>
  <c r="M56" i="5"/>
  <c r="L56" i="5"/>
  <c r="P55" i="5"/>
  <c r="O55" i="5"/>
  <c r="N55" i="5"/>
  <c r="M55" i="5"/>
  <c r="L55" i="5"/>
  <c r="P54" i="5"/>
  <c r="O54" i="5"/>
  <c r="N54" i="5"/>
  <c r="M54" i="5"/>
  <c r="M15" i="5" s="1"/>
  <c r="L54" i="5"/>
  <c r="P53" i="5"/>
  <c r="O53" i="5"/>
  <c r="N53" i="5"/>
  <c r="M53" i="5"/>
  <c r="L53" i="5"/>
  <c r="P52" i="5"/>
  <c r="O52" i="5"/>
  <c r="N52" i="5"/>
  <c r="M52" i="5"/>
  <c r="L52" i="5"/>
  <c r="P51" i="5"/>
  <c r="P10" i="5" s="1"/>
  <c r="O51" i="5"/>
  <c r="N51" i="5"/>
  <c r="M51" i="5"/>
  <c r="L51" i="5"/>
  <c r="P50" i="5"/>
  <c r="O50" i="5"/>
  <c r="N50" i="5"/>
  <c r="M50" i="5"/>
  <c r="L50" i="5"/>
  <c r="P49" i="5"/>
  <c r="O49" i="5"/>
  <c r="N49" i="5"/>
  <c r="M49" i="5"/>
  <c r="L49" i="5"/>
  <c r="P48" i="5"/>
  <c r="O48" i="5"/>
  <c r="N48" i="5"/>
  <c r="M48" i="5"/>
  <c r="L48" i="5"/>
  <c r="P47" i="5"/>
  <c r="O47" i="5"/>
  <c r="N47" i="5"/>
  <c r="M47" i="5"/>
  <c r="L47" i="5"/>
  <c r="P46" i="5"/>
  <c r="O46" i="5"/>
  <c r="N46" i="5"/>
  <c r="M46" i="5"/>
  <c r="M59" i="5" s="1"/>
  <c r="L46" i="5"/>
  <c r="P45" i="5"/>
  <c r="O45" i="5"/>
  <c r="N45" i="5"/>
  <c r="M45" i="5"/>
  <c r="L45" i="5"/>
  <c r="P43" i="5"/>
  <c r="O43" i="5"/>
  <c r="N43" i="5"/>
  <c r="M43" i="5"/>
  <c r="L43" i="5"/>
  <c r="P42" i="5"/>
  <c r="P18" i="5" s="1"/>
  <c r="O42" i="5"/>
  <c r="N42" i="5"/>
  <c r="M42" i="5"/>
  <c r="L42" i="5"/>
  <c r="P41" i="5"/>
  <c r="O41" i="5"/>
  <c r="N41" i="5"/>
  <c r="M41" i="5"/>
  <c r="M17" i="5" s="1"/>
  <c r="L41" i="5"/>
  <c r="P40" i="5"/>
  <c r="O40" i="5"/>
  <c r="N40" i="5"/>
  <c r="M40" i="5"/>
  <c r="L40" i="5"/>
  <c r="P39" i="5"/>
  <c r="O39" i="5"/>
  <c r="N39" i="5"/>
  <c r="M39" i="5"/>
  <c r="L39" i="5"/>
  <c r="P38" i="5"/>
  <c r="P14" i="5" s="1"/>
  <c r="O38" i="5"/>
  <c r="N38" i="5"/>
  <c r="M38" i="5"/>
  <c r="L38" i="5"/>
  <c r="P37" i="5"/>
  <c r="O37" i="5"/>
  <c r="N37" i="5"/>
  <c r="M37" i="5"/>
  <c r="M11" i="5" s="1"/>
  <c r="L37" i="5"/>
  <c r="P36" i="5"/>
  <c r="O36" i="5"/>
  <c r="N36" i="5"/>
  <c r="N10" i="5" s="1"/>
  <c r="M36" i="5"/>
  <c r="L36" i="5"/>
  <c r="P35" i="5"/>
  <c r="O35" i="5"/>
  <c r="O9" i="5" s="1"/>
  <c r="N35" i="5"/>
  <c r="M35" i="5"/>
  <c r="L35" i="5"/>
  <c r="P34" i="5"/>
  <c r="P8" i="5" s="1"/>
  <c r="O34" i="5"/>
  <c r="N34" i="5"/>
  <c r="M34" i="5"/>
  <c r="L34" i="5"/>
  <c r="P33" i="5"/>
  <c r="O33" i="5"/>
  <c r="N33" i="5"/>
  <c r="M33" i="5"/>
  <c r="M7" i="5" s="1"/>
  <c r="L33" i="5"/>
  <c r="P32" i="5"/>
  <c r="O32" i="5"/>
  <c r="N32" i="5"/>
  <c r="N44" i="5" s="1"/>
  <c r="M32" i="5"/>
  <c r="L32" i="5"/>
  <c r="P31" i="5"/>
  <c r="O31" i="5"/>
  <c r="N31" i="5"/>
  <c r="M31" i="5"/>
  <c r="P29" i="5"/>
  <c r="O29" i="5"/>
  <c r="N29" i="5"/>
  <c r="M29" i="5"/>
  <c r="P28" i="5"/>
  <c r="O28" i="5"/>
  <c r="N28" i="5"/>
  <c r="M28" i="5"/>
  <c r="P27" i="5"/>
  <c r="O27" i="5"/>
  <c r="N27" i="5"/>
  <c r="M27" i="5"/>
  <c r="P26" i="5"/>
  <c r="O26" i="5"/>
  <c r="N26" i="5"/>
  <c r="M26" i="5"/>
  <c r="P25" i="5"/>
  <c r="O25" i="5"/>
  <c r="N25" i="5"/>
  <c r="M25" i="5"/>
  <c r="L25" i="5" s="1"/>
  <c r="P24" i="5"/>
  <c r="O24" i="5"/>
  <c r="N24" i="5"/>
  <c r="M24" i="5"/>
  <c r="P23" i="5"/>
  <c r="O23" i="5"/>
  <c r="N23" i="5"/>
  <c r="M23" i="5"/>
  <c r="P22" i="5"/>
  <c r="O22" i="5"/>
  <c r="N22" i="5"/>
  <c r="L22" i="5" s="1"/>
  <c r="M22" i="5"/>
  <c r="P21" i="5"/>
  <c r="O21" i="5"/>
  <c r="N21" i="5"/>
  <c r="M21" i="5"/>
  <c r="O17" i="5"/>
  <c r="P16" i="5"/>
  <c r="O15" i="5"/>
  <c r="P13" i="5"/>
  <c r="O13" i="5"/>
  <c r="N13" i="5"/>
  <c r="P12" i="5"/>
  <c r="O12" i="5"/>
  <c r="N12" i="5"/>
  <c r="P11" i="5"/>
  <c r="P9" i="5"/>
  <c r="M9" i="5"/>
  <c r="M8" i="5"/>
  <c r="N7" i="5"/>
  <c r="P6" i="5"/>
  <c r="O6" i="5"/>
  <c r="M6" i="5"/>
  <c r="P4" i="5"/>
  <c r="O4" i="5"/>
  <c r="N4" i="5"/>
  <c r="M4" i="5"/>
  <c r="H6" i="5"/>
  <c r="G6" i="5"/>
  <c r="F6" i="5"/>
  <c r="E6" i="5"/>
  <c r="V430" i="2"/>
  <c r="U430" i="2"/>
  <c r="T430" i="2"/>
  <c r="S430" i="2"/>
  <c r="R430" i="2"/>
  <c r="V429" i="2"/>
  <c r="U429" i="2"/>
  <c r="T429" i="2"/>
  <c r="S429" i="2"/>
  <c r="R429" i="2"/>
  <c r="V428" i="2"/>
  <c r="U428" i="2"/>
  <c r="T428" i="2"/>
  <c r="S428" i="2"/>
  <c r="R428" i="2"/>
  <c r="V427" i="2"/>
  <c r="U427" i="2"/>
  <c r="T427" i="2"/>
  <c r="S427" i="2"/>
  <c r="R427" i="2"/>
  <c r="V426" i="2"/>
  <c r="U426" i="2"/>
  <c r="T426" i="2"/>
  <c r="S426" i="2"/>
  <c r="R426" i="2"/>
  <c r="V424" i="2"/>
  <c r="U424" i="2"/>
  <c r="T424" i="2"/>
  <c r="S424" i="2"/>
  <c r="R424" i="2"/>
  <c r="V423" i="2"/>
  <c r="U423" i="2"/>
  <c r="T423" i="2"/>
  <c r="S423" i="2"/>
  <c r="R423" i="2"/>
  <c r="V422" i="2"/>
  <c r="U422" i="2"/>
  <c r="T422" i="2"/>
  <c r="S422" i="2"/>
  <c r="R422" i="2"/>
  <c r="V420" i="2"/>
  <c r="U420" i="2"/>
  <c r="T420" i="2"/>
  <c r="S420" i="2"/>
  <c r="R420" i="2"/>
  <c r="V419" i="2"/>
  <c r="U419" i="2"/>
  <c r="T419" i="2"/>
  <c r="S419" i="2"/>
  <c r="R419" i="2"/>
  <c r="V418" i="2"/>
  <c r="U418" i="2"/>
  <c r="T418" i="2"/>
  <c r="S418" i="2"/>
  <c r="R418" i="2"/>
  <c r="V416" i="2"/>
  <c r="U416" i="2"/>
  <c r="T416" i="2"/>
  <c r="S416" i="2"/>
  <c r="R416" i="2"/>
  <c r="V415" i="2"/>
  <c r="U415" i="2"/>
  <c r="T415" i="2"/>
  <c r="S415" i="2"/>
  <c r="R415" i="2"/>
  <c r="V414" i="2"/>
  <c r="U414" i="2"/>
  <c r="T414" i="2"/>
  <c r="S414" i="2"/>
  <c r="R414" i="2"/>
  <c r="V413" i="2"/>
  <c r="U413" i="2"/>
  <c r="T413" i="2"/>
  <c r="S413" i="2"/>
  <c r="R413" i="2"/>
  <c r="V411" i="2"/>
  <c r="U411" i="2"/>
  <c r="T411" i="2"/>
  <c r="S411" i="2"/>
  <c r="R411" i="2"/>
  <c r="V410" i="2"/>
  <c r="U410" i="2"/>
  <c r="T410" i="2"/>
  <c r="S410" i="2"/>
  <c r="R410" i="2"/>
  <c r="V408" i="2"/>
  <c r="U408" i="2"/>
  <c r="T408" i="2"/>
  <c r="S408" i="2"/>
  <c r="R408" i="2"/>
  <c r="V407" i="2"/>
  <c r="U407" i="2"/>
  <c r="T407" i="2"/>
  <c r="S407" i="2"/>
  <c r="R407" i="2"/>
  <c r="V406" i="2"/>
  <c r="U406" i="2"/>
  <c r="T406" i="2"/>
  <c r="S406" i="2"/>
  <c r="R406" i="2"/>
  <c r="V405" i="2"/>
  <c r="U405" i="2"/>
  <c r="T405" i="2"/>
  <c r="S405" i="2"/>
  <c r="R405" i="2"/>
  <c r="V403" i="2"/>
  <c r="U403" i="2"/>
  <c r="T403" i="2"/>
  <c r="S403" i="2"/>
  <c r="R403" i="2"/>
  <c r="V402" i="2"/>
  <c r="U402" i="2"/>
  <c r="T402" i="2"/>
  <c r="S402" i="2"/>
  <c r="R402" i="2"/>
  <c r="V401" i="2"/>
  <c r="U401" i="2"/>
  <c r="T401" i="2"/>
  <c r="S401" i="2"/>
  <c r="R401" i="2"/>
  <c r="V399" i="2"/>
  <c r="U399" i="2"/>
  <c r="T399" i="2"/>
  <c r="S399" i="2"/>
  <c r="R399" i="2"/>
  <c r="V398" i="2"/>
  <c r="U398" i="2"/>
  <c r="T398" i="2"/>
  <c r="S398" i="2"/>
  <c r="R398" i="2"/>
  <c r="V397" i="2"/>
  <c r="U397" i="2"/>
  <c r="T397" i="2"/>
  <c r="S397" i="2"/>
  <c r="R397" i="2"/>
  <c r="V395" i="2"/>
  <c r="U395" i="2"/>
  <c r="T395" i="2"/>
  <c r="S395" i="2"/>
  <c r="R395" i="2"/>
  <c r="V394" i="2"/>
  <c r="U394" i="2"/>
  <c r="T394" i="2"/>
  <c r="S394" i="2"/>
  <c r="R394" i="2"/>
  <c r="V393" i="2"/>
  <c r="U393" i="2"/>
  <c r="T393" i="2"/>
  <c r="S393" i="2"/>
  <c r="R393" i="2"/>
  <c r="V392" i="2"/>
  <c r="U392" i="2"/>
  <c r="T392" i="2"/>
  <c r="S392" i="2"/>
  <c r="R392" i="2"/>
  <c r="V391" i="2"/>
  <c r="U391" i="2"/>
  <c r="T391" i="2"/>
  <c r="S391" i="2"/>
  <c r="R391" i="2"/>
  <c r="V390" i="2"/>
  <c r="U390" i="2"/>
  <c r="T390" i="2"/>
  <c r="S390" i="2"/>
  <c r="R390" i="2"/>
  <c r="V389" i="2"/>
  <c r="U389" i="2"/>
  <c r="T389" i="2"/>
  <c r="S389" i="2"/>
  <c r="R389" i="2"/>
  <c r="V387" i="2"/>
  <c r="U387" i="2"/>
  <c r="T387" i="2"/>
  <c r="S387" i="2"/>
  <c r="R387" i="2"/>
  <c r="V386" i="2"/>
  <c r="U386" i="2"/>
  <c r="T386" i="2"/>
  <c r="S386" i="2"/>
  <c r="R386" i="2"/>
  <c r="V385" i="2"/>
  <c r="U385" i="2"/>
  <c r="T385" i="2"/>
  <c r="S385" i="2"/>
  <c r="R385" i="2"/>
  <c r="V383" i="2"/>
  <c r="U383" i="2"/>
  <c r="T383" i="2"/>
  <c r="S383" i="2"/>
  <c r="R383" i="2"/>
  <c r="V382" i="2"/>
  <c r="U382" i="2"/>
  <c r="T382" i="2"/>
  <c r="S382" i="2"/>
  <c r="R382" i="2"/>
  <c r="V381" i="2"/>
  <c r="U381" i="2"/>
  <c r="T381" i="2"/>
  <c r="S381" i="2"/>
  <c r="R381" i="2"/>
  <c r="V379" i="2"/>
  <c r="U379" i="2"/>
  <c r="T379" i="2"/>
  <c r="S379" i="2"/>
  <c r="R379" i="2"/>
  <c r="V378" i="2"/>
  <c r="U378" i="2"/>
  <c r="T378" i="2"/>
  <c r="S378" i="2"/>
  <c r="R378" i="2"/>
  <c r="V377" i="2"/>
  <c r="U377" i="2"/>
  <c r="T377" i="2"/>
  <c r="S377" i="2"/>
  <c r="R377" i="2"/>
  <c r="V375" i="2"/>
  <c r="U375" i="2"/>
  <c r="T375" i="2"/>
  <c r="S375" i="2"/>
  <c r="R375" i="2"/>
  <c r="V374" i="2"/>
  <c r="U374" i="2"/>
  <c r="T374" i="2"/>
  <c r="S374" i="2"/>
  <c r="R374" i="2"/>
  <c r="V373" i="2"/>
  <c r="U373" i="2"/>
  <c r="T373" i="2"/>
  <c r="S373" i="2"/>
  <c r="R373" i="2"/>
  <c r="V371" i="2"/>
  <c r="U371" i="2"/>
  <c r="T371" i="2"/>
  <c r="S371" i="2"/>
  <c r="R371" i="2"/>
  <c r="V370" i="2"/>
  <c r="U370" i="2"/>
  <c r="T370" i="2"/>
  <c r="S370" i="2"/>
  <c r="R370" i="2"/>
  <c r="V369" i="2"/>
  <c r="U369" i="2"/>
  <c r="T369" i="2"/>
  <c r="S369" i="2"/>
  <c r="R369" i="2"/>
  <c r="V368" i="2"/>
  <c r="U368" i="2"/>
  <c r="T368" i="2"/>
  <c r="S368" i="2"/>
  <c r="R368" i="2"/>
  <c r="V367" i="2"/>
  <c r="U367" i="2"/>
  <c r="T367" i="2"/>
  <c r="S367" i="2"/>
  <c r="R367" i="2"/>
  <c r="V365" i="2"/>
  <c r="U365" i="2"/>
  <c r="T365" i="2"/>
  <c r="S365" i="2"/>
  <c r="R365" i="2"/>
  <c r="V364" i="2"/>
  <c r="U364" i="2"/>
  <c r="T364" i="2"/>
  <c r="S364" i="2"/>
  <c r="R364" i="2"/>
  <c r="V363" i="2"/>
  <c r="U363" i="2"/>
  <c r="T363" i="2"/>
  <c r="S363" i="2"/>
  <c r="R363" i="2"/>
  <c r="V361" i="2"/>
  <c r="U361" i="2"/>
  <c r="T361" i="2"/>
  <c r="S361" i="2"/>
  <c r="R361" i="2"/>
  <c r="V360" i="2"/>
  <c r="U360" i="2"/>
  <c r="T360" i="2"/>
  <c r="S360" i="2"/>
  <c r="R360" i="2"/>
  <c r="V359" i="2"/>
  <c r="U359" i="2"/>
  <c r="T359" i="2"/>
  <c r="S359" i="2"/>
  <c r="R359" i="2"/>
  <c r="V358" i="2"/>
  <c r="U358" i="2"/>
  <c r="T358" i="2"/>
  <c r="S358" i="2"/>
  <c r="R358" i="2"/>
  <c r="V357" i="2"/>
  <c r="U357" i="2"/>
  <c r="T357" i="2"/>
  <c r="S357" i="2"/>
  <c r="R357" i="2"/>
  <c r="V356" i="2"/>
  <c r="U356" i="2"/>
  <c r="T356" i="2"/>
  <c r="S356" i="2"/>
  <c r="R356" i="2"/>
  <c r="V354" i="2"/>
  <c r="U354" i="2"/>
  <c r="T354" i="2"/>
  <c r="S354" i="2"/>
  <c r="R354" i="2"/>
  <c r="V353" i="2"/>
  <c r="U353" i="2"/>
  <c r="T353" i="2"/>
  <c r="S353" i="2"/>
  <c r="R353" i="2"/>
  <c r="V352" i="2"/>
  <c r="U352" i="2"/>
  <c r="T352" i="2"/>
  <c r="S352" i="2"/>
  <c r="R352" i="2"/>
  <c r="V350" i="2"/>
  <c r="U350" i="2"/>
  <c r="T350" i="2"/>
  <c r="S350" i="2"/>
  <c r="R350" i="2"/>
  <c r="V349" i="2"/>
  <c r="U349" i="2"/>
  <c r="T349" i="2"/>
  <c r="S349" i="2"/>
  <c r="R349" i="2"/>
  <c r="V348" i="2"/>
  <c r="U348" i="2"/>
  <c r="T348" i="2"/>
  <c r="S348" i="2"/>
  <c r="R348" i="2"/>
  <c r="V347" i="2"/>
  <c r="U347" i="2"/>
  <c r="T347" i="2"/>
  <c r="S347" i="2"/>
  <c r="R347" i="2"/>
  <c r="V345" i="2"/>
  <c r="U345" i="2"/>
  <c r="T345" i="2"/>
  <c r="S345" i="2"/>
  <c r="R345" i="2"/>
  <c r="V344" i="2"/>
  <c r="U344" i="2"/>
  <c r="T344" i="2"/>
  <c r="S344" i="2"/>
  <c r="R344" i="2"/>
  <c r="V343" i="2"/>
  <c r="U343" i="2"/>
  <c r="T343" i="2"/>
  <c r="S343" i="2"/>
  <c r="R343" i="2"/>
  <c r="V341" i="2"/>
  <c r="U341" i="2"/>
  <c r="T341" i="2"/>
  <c r="S341" i="2"/>
  <c r="R341" i="2"/>
  <c r="V340" i="2"/>
  <c r="U340" i="2"/>
  <c r="T340" i="2"/>
  <c r="S340" i="2"/>
  <c r="R340" i="2"/>
  <c r="V339" i="2"/>
  <c r="U339" i="2"/>
  <c r="T339" i="2"/>
  <c r="S339" i="2"/>
  <c r="R339" i="2"/>
  <c r="V337" i="2"/>
  <c r="U337" i="2"/>
  <c r="T337" i="2"/>
  <c r="S337" i="2"/>
  <c r="R337" i="2"/>
  <c r="V336" i="2"/>
  <c r="U336" i="2"/>
  <c r="T336" i="2"/>
  <c r="S336" i="2"/>
  <c r="R336" i="2"/>
  <c r="V335" i="2"/>
  <c r="U335" i="2"/>
  <c r="T335" i="2"/>
  <c r="S335" i="2"/>
  <c r="R335" i="2"/>
  <c r="V334" i="2"/>
  <c r="U334" i="2"/>
  <c r="T334" i="2"/>
  <c r="S334" i="2"/>
  <c r="R334" i="2"/>
  <c r="V333" i="2"/>
  <c r="U333" i="2"/>
  <c r="T333" i="2"/>
  <c r="S333" i="2"/>
  <c r="R333" i="2"/>
  <c r="V332" i="2"/>
  <c r="U332" i="2"/>
  <c r="T332" i="2"/>
  <c r="S332" i="2"/>
  <c r="R332" i="2"/>
  <c r="V331" i="2"/>
  <c r="U331" i="2"/>
  <c r="T331" i="2"/>
  <c r="S331" i="2"/>
  <c r="R331" i="2"/>
  <c r="V329" i="2"/>
  <c r="U329" i="2"/>
  <c r="T329" i="2"/>
  <c r="S329" i="2"/>
  <c r="R329" i="2"/>
  <c r="V328" i="2"/>
  <c r="U328" i="2"/>
  <c r="T328" i="2"/>
  <c r="S328" i="2"/>
  <c r="R328" i="2"/>
  <c r="V327" i="2"/>
  <c r="U327" i="2"/>
  <c r="T327" i="2"/>
  <c r="S327" i="2"/>
  <c r="R327" i="2"/>
  <c r="V326" i="2"/>
  <c r="U326" i="2"/>
  <c r="T326" i="2"/>
  <c r="S326" i="2"/>
  <c r="R326" i="2"/>
  <c r="V325" i="2"/>
  <c r="U325" i="2"/>
  <c r="T325" i="2"/>
  <c r="S325" i="2"/>
  <c r="R325" i="2"/>
  <c r="V324" i="2"/>
  <c r="U324" i="2"/>
  <c r="T324" i="2"/>
  <c r="S324" i="2"/>
  <c r="R324" i="2"/>
  <c r="V323" i="2"/>
  <c r="U323" i="2"/>
  <c r="T323" i="2"/>
  <c r="S323" i="2"/>
  <c r="R323" i="2"/>
  <c r="V321" i="2"/>
  <c r="U321" i="2"/>
  <c r="T321" i="2"/>
  <c r="S321" i="2"/>
  <c r="R321" i="2"/>
  <c r="V320" i="2"/>
  <c r="U320" i="2"/>
  <c r="T320" i="2"/>
  <c r="S320" i="2"/>
  <c r="R320" i="2"/>
  <c r="V319" i="2"/>
  <c r="U319" i="2"/>
  <c r="T319" i="2"/>
  <c r="S319" i="2"/>
  <c r="R319" i="2"/>
  <c r="V318" i="2"/>
  <c r="U318" i="2"/>
  <c r="T318" i="2"/>
  <c r="S318" i="2"/>
  <c r="R318" i="2"/>
  <c r="V317" i="2"/>
  <c r="U317" i="2"/>
  <c r="T317" i="2"/>
  <c r="S317" i="2"/>
  <c r="R317" i="2"/>
  <c r="V315" i="2"/>
  <c r="U315" i="2"/>
  <c r="T315" i="2"/>
  <c r="S315" i="2"/>
  <c r="R315" i="2"/>
  <c r="V314" i="2"/>
  <c r="U314" i="2"/>
  <c r="T314" i="2"/>
  <c r="S314" i="2"/>
  <c r="R314" i="2"/>
  <c r="V313" i="2"/>
  <c r="U313" i="2"/>
  <c r="T313" i="2"/>
  <c r="S313" i="2"/>
  <c r="R313" i="2"/>
  <c r="V312" i="2"/>
  <c r="U312" i="2"/>
  <c r="T312" i="2"/>
  <c r="S312" i="2"/>
  <c r="R312" i="2"/>
  <c r="V311" i="2"/>
  <c r="U311" i="2"/>
  <c r="T311" i="2"/>
  <c r="S311" i="2"/>
  <c r="R311" i="2"/>
  <c r="V310" i="2"/>
  <c r="U310" i="2"/>
  <c r="T310" i="2"/>
  <c r="S310" i="2"/>
  <c r="R310" i="2"/>
  <c r="V309" i="2"/>
  <c r="U309" i="2"/>
  <c r="T309" i="2"/>
  <c r="S309" i="2"/>
  <c r="R309" i="2"/>
  <c r="V307" i="2"/>
  <c r="U307" i="2"/>
  <c r="T307" i="2"/>
  <c r="S307" i="2"/>
  <c r="R307" i="2"/>
  <c r="V306" i="2"/>
  <c r="U306" i="2"/>
  <c r="T306" i="2"/>
  <c r="S306" i="2"/>
  <c r="R306" i="2"/>
  <c r="V305" i="2"/>
  <c r="U305" i="2"/>
  <c r="T305" i="2"/>
  <c r="S305" i="2"/>
  <c r="R305" i="2"/>
  <c r="V304" i="2"/>
  <c r="U304" i="2"/>
  <c r="T304" i="2"/>
  <c r="S304" i="2"/>
  <c r="R304" i="2"/>
  <c r="V303" i="2"/>
  <c r="U303" i="2"/>
  <c r="T303" i="2"/>
  <c r="S303" i="2"/>
  <c r="R303" i="2"/>
  <c r="V302" i="2"/>
  <c r="U302" i="2"/>
  <c r="T302" i="2"/>
  <c r="S302" i="2"/>
  <c r="R302" i="2"/>
  <c r="V301" i="2"/>
  <c r="U301" i="2"/>
  <c r="T301" i="2"/>
  <c r="S301" i="2"/>
  <c r="R301" i="2"/>
  <c r="V299" i="2"/>
  <c r="U299" i="2"/>
  <c r="T299" i="2"/>
  <c r="S299" i="2"/>
  <c r="R299" i="2"/>
  <c r="V298" i="2"/>
  <c r="U298" i="2"/>
  <c r="T298" i="2"/>
  <c r="S298" i="2"/>
  <c r="R298" i="2"/>
  <c r="V297" i="2"/>
  <c r="U297" i="2"/>
  <c r="T297" i="2"/>
  <c r="S297" i="2"/>
  <c r="R297" i="2"/>
  <c r="V296" i="2"/>
  <c r="U296" i="2"/>
  <c r="T296" i="2"/>
  <c r="S296" i="2"/>
  <c r="R296" i="2"/>
  <c r="V295" i="2"/>
  <c r="U295" i="2"/>
  <c r="T295" i="2"/>
  <c r="S295" i="2"/>
  <c r="R295" i="2"/>
  <c r="V294" i="2"/>
  <c r="U294" i="2"/>
  <c r="T294" i="2"/>
  <c r="S294" i="2"/>
  <c r="R294" i="2"/>
  <c r="V293" i="2"/>
  <c r="U293" i="2"/>
  <c r="T293" i="2"/>
  <c r="S293" i="2"/>
  <c r="R293" i="2"/>
  <c r="V291" i="2"/>
  <c r="U291" i="2"/>
  <c r="T291" i="2"/>
  <c r="S291" i="2"/>
  <c r="R291" i="2"/>
  <c r="V290" i="2"/>
  <c r="U290" i="2"/>
  <c r="T290" i="2"/>
  <c r="S290" i="2"/>
  <c r="R290" i="2"/>
  <c r="V289" i="2"/>
  <c r="U289" i="2"/>
  <c r="T289" i="2"/>
  <c r="S289" i="2"/>
  <c r="R289" i="2"/>
  <c r="V288" i="2"/>
  <c r="U288" i="2"/>
  <c r="T288" i="2"/>
  <c r="S288" i="2"/>
  <c r="R288" i="2"/>
  <c r="V287" i="2"/>
  <c r="U287" i="2"/>
  <c r="T287" i="2"/>
  <c r="S287" i="2"/>
  <c r="R287" i="2"/>
  <c r="V286" i="2"/>
  <c r="U286" i="2"/>
  <c r="T286" i="2"/>
  <c r="S286" i="2"/>
  <c r="R286" i="2"/>
  <c r="V284" i="2"/>
  <c r="U284" i="2"/>
  <c r="T284" i="2"/>
  <c r="S284" i="2"/>
  <c r="R284" i="2"/>
  <c r="V283" i="2"/>
  <c r="U283" i="2"/>
  <c r="T283" i="2"/>
  <c r="S283" i="2"/>
  <c r="R283" i="2"/>
  <c r="V282" i="2"/>
  <c r="U282" i="2"/>
  <c r="T282" i="2"/>
  <c r="S282" i="2"/>
  <c r="R282" i="2"/>
  <c r="V281" i="2"/>
  <c r="U281" i="2"/>
  <c r="T281" i="2"/>
  <c r="S281" i="2"/>
  <c r="R281" i="2"/>
  <c r="V280" i="2"/>
  <c r="U280" i="2"/>
  <c r="T280" i="2"/>
  <c r="S280" i="2"/>
  <c r="R280" i="2"/>
  <c r="V279" i="2"/>
  <c r="U279" i="2"/>
  <c r="T279" i="2"/>
  <c r="S279" i="2"/>
  <c r="R279" i="2"/>
  <c r="V278" i="2"/>
  <c r="U278" i="2"/>
  <c r="T278" i="2"/>
  <c r="S278" i="2"/>
  <c r="R278" i="2"/>
  <c r="V276" i="2"/>
  <c r="U276" i="2"/>
  <c r="T276" i="2"/>
  <c r="S276" i="2"/>
  <c r="R276" i="2"/>
  <c r="V275" i="2"/>
  <c r="U275" i="2"/>
  <c r="T275" i="2"/>
  <c r="S275" i="2"/>
  <c r="R275" i="2"/>
  <c r="V274" i="2"/>
  <c r="U274" i="2"/>
  <c r="T274" i="2"/>
  <c r="S274" i="2"/>
  <c r="R274" i="2"/>
  <c r="V273" i="2"/>
  <c r="U273" i="2"/>
  <c r="T273" i="2"/>
  <c r="S273" i="2"/>
  <c r="R273" i="2"/>
  <c r="V271" i="2"/>
  <c r="U271" i="2"/>
  <c r="T271" i="2"/>
  <c r="S271" i="2"/>
  <c r="R271" i="2"/>
  <c r="V270" i="2"/>
  <c r="U270" i="2"/>
  <c r="T270" i="2"/>
  <c r="S270" i="2"/>
  <c r="R270" i="2"/>
  <c r="V269" i="2"/>
  <c r="U269" i="2"/>
  <c r="T269" i="2"/>
  <c r="S269" i="2"/>
  <c r="R269" i="2"/>
  <c r="V268" i="2"/>
  <c r="U268" i="2"/>
  <c r="T268" i="2"/>
  <c r="S268" i="2"/>
  <c r="R268" i="2"/>
  <c r="V266" i="2"/>
  <c r="U266" i="2"/>
  <c r="T266" i="2"/>
  <c r="S266" i="2"/>
  <c r="R266" i="2"/>
  <c r="V265" i="2"/>
  <c r="U265" i="2"/>
  <c r="T265" i="2"/>
  <c r="S265" i="2"/>
  <c r="R265" i="2"/>
  <c r="V264" i="2"/>
  <c r="U264" i="2"/>
  <c r="T264" i="2"/>
  <c r="S264" i="2"/>
  <c r="R264" i="2"/>
  <c r="V263" i="2"/>
  <c r="U263" i="2"/>
  <c r="T263" i="2"/>
  <c r="S263" i="2"/>
  <c r="R263" i="2"/>
  <c r="V262" i="2"/>
  <c r="U262" i="2"/>
  <c r="T262" i="2"/>
  <c r="S262" i="2"/>
  <c r="R262" i="2"/>
  <c r="V260" i="2"/>
  <c r="U260" i="2"/>
  <c r="T260" i="2"/>
  <c r="S260" i="2"/>
  <c r="R260" i="2"/>
  <c r="V259" i="2"/>
  <c r="U259" i="2"/>
  <c r="T259" i="2"/>
  <c r="S259" i="2"/>
  <c r="R259" i="2"/>
  <c r="V258" i="2"/>
  <c r="U258" i="2"/>
  <c r="T258" i="2"/>
  <c r="S258" i="2"/>
  <c r="R258" i="2"/>
  <c r="V257" i="2"/>
  <c r="U257" i="2"/>
  <c r="T257" i="2"/>
  <c r="S257" i="2"/>
  <c r="R257" i="2"/>
  <c r="V256" i="2"/>
  <c r="U256" i="2"/>
  <c r="T256" i="2"/>
  <c r="S256" i="2"/>
  <c r="R256" i="2"/>
  <c r="V255" i="2"/>
  <c r="U255" i="2"/>
  <c r="T255" i="2"/>
  <c r="S255" i="2"/>
  <c r="R255" i="2"/>
  <c r="V254" i="2"/>
  <c r="U254" i="2"/>
  <c r="T254" i="2"/>
  <c r="S254" i="2"/>
  <c r="R254" i="2"/>
  <c r="V252" i="2"/>
  <c r="U252" i="2"/>
  <c r="T252" i="2"/>
  <c r="S252" i="2"/>
  <c r="R252" i="2"/>
  <c r="V251" i="2"/>
  <c r="U251" i="2"/>
  <c r="T251" i="2"/>
  <c r="S251" i="2"/>
  <c r="R251" i="2"/>
  <c r="V250" i="2"/>
  <c r="U250" i="2"/>
  <c r="T250" i="2"/>
  <c r="S250" i="2"/>
  <c r="R250" i="2"/>
  <c r="V249" i="2"/>
  <c r="U249" i="2"/>
  <c r="T249" i="2"/>
  <c r="S249" i="2"/>
  <c r="R249" i="2"/>
  <c r="V248" i="2"/>
  <c r="U248" i="2"/>
  <c r="T248" i="2"/>
  <c r="S248" i="2"/>
  <c r="R248" i="2"/>
  <c r="V247" i="2"/>
  <c r="U247" i="2"/>
  <c r="T247" i="2"/>
  <c r="S247" i="2"/>
  <c r="R247" i="2"/>
  <c r="V246" i="2"/>
  <c r="U246" i="2"/>
  <c r="T246" i="2"/>
  <c r="S246" i="2"/>
  <c r="R246" i="2"/>
  <c r="V245" i="2"/>
  <c r="U245" i="2"/>
  <c r="T245" i="2"/>
  <c r="S245" i="2"/>
  <c r="R245" i="2"/>
  <c r="V243" i="2"/>
  <c r="U243" i="2"/>
  <c r="T243" i="2"/>
  <c r="S243" i="2"/>
  <c r="R243" i="2"/>
  <c r="V242" i="2"/>
  <c r="U242" i="2"/>
  <c r="T242" i="2"/>
  <c r="S242" i="2"/>
  <c r="R242" i="2"/>
  <c r="V241" i="2"/>
  <c r="U241" i="2"/>
  <c r="T241" i="2"/>
  <c r="S241" i="2"/>
  <c r="R241" i="2"/>
  <c r="V240" i="2"/>
  <c r="U240" i="2"/>
  <c r="T240" i="2"/>
  <c r="S240" i="2"/>
  <c r="R240" i="2"/>
  <c r="V239" i="2"/>
  <c r="U239" i="2"/>
  <c r="T239" i="2"/>
  <c r="S239" i="2"/>
  <c r="R239" i="2"/>
  <c r="V238" i="2"/>
  <c r="U238" i="2"/>
  <c r="T238" i="2"/>
  <c r="S238" i="2"/>
  <c r="R238" i="2"/>
  <c r="V237" i="2"/>
  <c r="U237" i="2"/>
  <c r="T237" i="2"/>
  <c r="S237" i="2"/>
  <c r="R237" i="2"/>
  <c r="V236" i="2"/>
  <c r="U236" i="2"/>
  <c r="T236" i="2"/>
  <c r="S236" i="2"/>
  <c r="R236" i="2"/>
  <c r="V235" i="2"/>
  <c r="U235" i="2"/>
  <c r="T235" i="2"/>
  <c r="S235" i="2"/>
  <c r="R235" i="2"/>
  <c r="V233" i="2"/>
  <c r="U233" i="2"/>
  <c r="T233" i="2"/>
  <c r="S233" i="2"/>
  <c r="R233" i="2"/>
  <c r="V232" i="2"/>
  <c r="U232" i="2"/>
  <c r="T232" i="2"/>
  <c r="S232" i="2"/>
  <c r="R232" i="2"/>
  <c r="V231" i="2"/>
  <c r="U231" i="2"/>
  <c r="T231" i="2"/>
  <c r="S231" i="2"/>
  <c r="R231" i="2"/>
  <c r="V230" i="2"/>
  <c r="U230" i="2"/>
  <c r="T230" i="2"/>
  <c r="S230" i="2"/>
  <c r="R230" i="2"/>
  <c r="V229" i="2"/>
  <c r="U229" i="2"/>
  <c r="T229" i="2"/>
  <c r="S229" i="2"/>
  <c r="R229" i="2"/>
  <c r="V228" i="2"/>
  <c r="U228" i="2"/>
  <c r="T228" i="2"/>
  <c r="S228" i="2"/>
  <c r="R228" i="2"/>
  <c r="V227" i="2"/>
  <c r="U227" i="2"/>
  <c r="T227" i="2"/>
  <c r="S227" i="2"/>
  <c r="R227" i="2"/>
  <c r="V226" i="2"/>
  <c r="U226" i="2"/>
  <c r="T226" i="2"/>
  <c r="S226" i="2"/>
  <c r="R226" i="2"/>
  <c r="V225" i="2"/>
  <c r="U225" i="2"/>
  <c r="T225" i="2"/>
  <c r="S225" i="2"/>
  <c r="R225" i="2"/>
  <c r="V223" i="2"/>
  <c r="U223" i="2"/>
  <c r="T223" i="2"/>
  <c r="S223" i="2"/>
  <c r="R223" i="2"/>
  <c r="V222" i="2"/>
  <c r="U222" i="2"/>
  <c r="T222" i="2"/>
  <c r="S222" i="2"/>
  <c r="R222" i="2"/>
  <c r="V221" i="2"/>
  <c r="U221" i="2"/>
  <c r="T221" i="2"/>
  <c r="S221" i="2"/>
  <c r="R221" i="2"/>
  <c r="V220" i="2"/>
  <c r="U220" i="2"/>
  <c r="T220" i="2"/>
  <c r="S220" i="2"/>
  <c r="R220" i="2"/>
  <c r="V219" i="2"/>
  <c r="U219" i="2"/>
  <c r="T219" i="2"/>
  <c r="S219" i="2"/>
  <c r="R219" i="2"/>
  <c r="V218" i="2"/>
  <c r="U218" i="2"/>
  <c r="T218" i="2"/>
  <c r="S218" i="2"/>
  <c r="R218" i="2"/>
  <c r="V217" i="2"/>
  <c r="U217" i="2"/>
  <c r="T217" i="2"/>
  <c r="S217" i="2"/>
  <c r="R217" i="2"/>
  <c r="V216" i="2"/>
  <c r="U216" i="2"/>
  <c r="T216" i="2"/>
  <c r="S216" i="2"/>
  <c r="R216" i="2"/>
  <c r="V215" i="2"/>
  <c r="U215" i="2"/>
  <c r="T215" i="2"/>
  <c r="S215" i="2"/>
  <c r="R215" i="2"/>
  <c r="V214" i="2"/>
  <c r="U214" i="2"/>
  <c r="T214" i="2"/>
  <c r="S214" i="2"/>
  <c r="R214" i="2"/>
  <c r="V213" i="2"/>
  <c r="U213" i="2"/>
  <c r="T213" i="2"/>
  <c r="S213" i="2"/>
  <c r="R213" i="2"/>
  <c r="V211" i="2"/>
  <c r="U211" i="2"/>
  <c r="T211" i="2"/>
  <c r="S211" i="2"/>
  <c r="R211" i="2"/>
  <c r="V210" i="2"/>
  <c r="U210" i="2"/>
  <c r="T210" i="2"/>
  <c r="S210" i="2"/>
  <c r="R210" i="2"/>
  <c r="V209" i="2"/>
  <c r="U209" i="2"/>
  <c r="T209" i="2"/>
  <c r="S209" i="2"/>
  <c r="R209" i="2"/>
  <c r="V208" i="2"/>
  <c r="U208" i="2"/>
  <c r="T208" i="2"/>
  <c r="S208" i="2"/>
  <c r="R208" i="2"/>
  <c r="V207" i="2"/>
  <c r="U207" i="2"/>
  <c r="T207" i="2"/>
  <c r="S207" i="2"/>
  <c r="R207" i="2"/>
  <c r="V206" i="2"/>
  <c r="U206" i="2"/>
  <c r="T206" i="2"/>
  <c r="S206" i="2"/>
  <c r="R206" i="2"/>
  <c r="V205" i="2"/>
  <c r="U205" i="2"/>
  <c r="T205" i="2"/>
  <c r="S205" i="2"/>
  <c r="R205" i="2"/>
  <c r="V204" i="2"/>
  <c r="U204" i="2"/>
  <c r="T204" i="2"/>
  <c r="S204" i="2"/>
  <c r="R204" i="2"/>
  <c r="V203" i="2"/>
  <c r="U203" i="2"/>
  <c r="T203" i="2"/>
  <c r="S203" i="2"/>
  <c r="R203" i="2"/>
  <c r="V202" i="2"/>
  <c r="U202" i="2"/>
  <c r="T202" i="2"/>
  <c r="S202" i="2"/>
  <c r="R202" i="2"/>
  <c r="V201" i="2"/>
  <c r="U201" i="2"/>
  <c r="T201" i="2"/>
  <c r="S201" i="2"/>
  <c r="R201" i="2"/>
  <c r="V200" i="2"/>
  <c r="U200" i="2"/>
  <c r="T200" i="2"/>
  <c r="S200" i="2"/>
  <c r="R200" i="2"/>
  <c r="V199" i="2"/>
  <c r="U199" i="2"/>
  <c r="T199" i="2"/>
  <c r="S199" i="2"/>
  <c r="R199" i="2"/>
  <c r="V197" i="2"/>
  <c r="U197" i="2"/>
  <c r="T197" i="2"/>
  <c r="S197" i="2"/>
  <c r="R197" i="2"/>
  <c r="V196" i="2"/>
  <c r="U196" i="2"/>
  <c r="T196" i="2"/>
  <c r="S196" i="2"/>
  <c r="R196" i="2"/>
  <c r="V195" i="2"/>
  <c r="U195" i="2"/>
  <c r="T195" i="2"/>
  <c r="S195" i="2"/>
  <c r="R195" i="2"/>
  <c r="V194" i="2"/>
  <c r="U194" i="2"/>
  <c r="T194" i="2"/>
  <c r="S194" i="2"/>
  <c r="R194" i="2"/>
  <c r="V193" i="2"/>
  <c r="U193" i="2"/>
  <c r="T193" i="2"/>
  <c r="S193" i="2"/>
  <c r="R193" i="2"/>
  <c r="V191" i="2"/>
  <c r="U191" i="2"/>
  <c r="T191" i="2"/>
  <c r="S191" i="2"/>
  <c r="R191" i="2"/>
  <c r="V190" i="2"/>
  <c r="U190" i="2"/>
  <c r="T190" i="2"/>
  <c r="S190" i="2"/>
  <c r="R190" i="2"/>
  <c r="V189" i="2"/>
  <c r="U189" i="2"/>
  <c r="T189" i="2"/>
  <c r="S189" i="2"/>
  <c r="R189" i="2"/>
  <c r="V188" i="2"/>
  <c r="U188" i="2"/>
  <c r="T188" i="2"/>
  <c r="S188" i="2"/>
  <c r="R188" i="2"/>
  <c r="V186" i="2"/>
  <c r="U186" i="2"/>
  <c r="T186" i="2"/>
  <c r="S186" i="2"/>
  <c r="R186" i="2"/>
  <c r="V185" i="2"/>
  <c r="U185" i="2"/>
  <c r="T185" i="2"/>
  <c r="S185" i="2"/>
  <c r="R185" i="2"/>
  <c r="V184" i="2"/>
  <c r="U184" i="2"/>
  <c r="T184" i="2"/>
  <c r="S184" i="2"/>
  <c r="R184" i="2"/>
  <c r="V183" i="2"/>
  <c r="U183" i="2"/>
  <c r="T183" i="2"/>
  <c r="S183" i="2"/>
  <c r="R183" i="2"/>
  <c r="V182" i="2"/>
  <c r="U182" i="2"/>
  <c r="T182" i="2"/>
  <c r="S182" i="2"/>
  <c r="R182" i="2"/>
  <c r="V181" i="2"/>
  <c r="U181" i="2"/>
  <c r="T181" i="2"/>
  <c r="S181" i="2"/>
  <c r="R181" i="2"/>
  <c r="V180" i="2"/>
  <c r="U180" i="2"/>
  <c r="T180" i="2"/>
  <c r="S180" i="2"/>
  <c r="R180" i="2"/>
  <c r="V179" i="2"/>
  <c r="U179" i="2"/>
  <c r="T179" i="2"/>
  <c r="S179" i="2"/>
  <c r="R179" i="2"/>
  <c r="V178" i="2"/>
  <c r="U178" i="2"/>
  <c r="T178" i="2"/>
  <c r="S178" i="2"/>
  <c r="R178" i="2"/>
  <c r="V177" i="2"/>
  <c r="U177" i="2"/>
  <c r="T177" i="2"/>
  <c r="S177" i="2"/>
  <c r="R177" i="2"/>
  <c r="V176" i="2"/>
  <c r="U176" i="2"/>
  <c r="T176" i="2"/>
  <c r="S176" i="2"/>
  <c r="R176" i="2"/>
  <c r="V175" i="2"/>
  <c r="U175" i="2"/>
  <c r="T175" i="2"/>
  <c r="S175" i="2"/>
  <c r="R175" i="2"/>
  <c r="V174" i="2"/>
  <c r="U174" i="2"/>
  <c r="T174" i="2"/>
  <c r="S174" i="2"/>
  <c r="R174" i="2"/>
  <c r="V173" i="2"/>
  <c r="U173" i="2"/>
  <c r="T173" i="2"/>
  <c r="S173" i="2"/>
  <c r="R173" i="2"/>
  <c r="V171" i="2"/>
  <c r="U171" i="2"/>
  <c r="T171" i="2"/>
  <c r="S171" i="2"/>
  <c r="R171" i="2"/>
  <c r="V170" i="2"/>
  <c r="U170" i="2"/>
  <c r="T170" i="2"/>
  <c r="S170" i="2"/>
  <c r="R170" i="2"/>
  <c r="V169" i="2"/>
  <c r="U169" i="2"/>
  <c r="T169" i="2"/>
  <c r="S169" i="2"/>
  <c r="R169" i="2"/>
  <c r="V168" i="2"/>
  <c r="U168" i="2"/>
  <c r="T168" i="2"/>
  <c r="S168" i="2"/>
  <c r="R168" i="2"/>
  <c r="V167" i="2"/>
  <c r="U167" i="2"/>
  <c r="T167" i="2"/>
  <c r="S167" i="2"/>
  <c r="R167" i="2"/>
  <c r="V166" i="2"/>
  <c r="U166" i="2"/>
  <c r="T166" i="2"/>
  <c r="S166" i="2"/>
  <c r="R166" i="2"/>
  <c r="V165" i="2"/>
  <c r="U165" i="2"/>
  <c r="T165" i="2"/>
  <c r="S165" i="2"/>
  <c r="R165" i="2"/>
  <c r="V163" i="2"/>
  <c r="U163" i="2"/>
  <c r="T163" i="2"/>
  <c r="S163" i="2"/>
  <c r="R163" i="2"/>
  <c r="V162" i="2"/>
  <c r="U162" i="2"/>
  <c r="T162" i="2"/>
  <c r="S162" i="2"/>
  <c r="R162" i="2"/>
  <c r="V161" i="2"/>
  <c r="U161" i="2"/>
  <c r="T161" i="2"/>
  <c r="S161" i="2"/>
  <c r="R161" i="2"/>
  <c r="V159" i="2"/>
  <c r="U159" i="2"/>
  <c r="T159" i="2"/>
  <c r="S159" i="2"/>
  <c r="R159" i="2"/>
  <c r="V158" i="2"/>
  <c r="U158" i="2"/>
  <c r="T158" i="2"/>
  <c r="S158" i="2"/>
  <c r="R158" i="2"/>
  <c r="V157" i="2"/>
  <c r="U157" i="2"/>
  <c r="T157" i="2"/>
  <c r="S157" i="2"/>
  <c r="R157" i="2"/>
  <c r="V156" i="2"/>
  <c r="U156" i="2"/>
  <c r="T156" i="2"/>
  <c r="S156" i="2"/>
  <c r="R156" i="2"/>
  <c r="V155" i="2"/>
  <c r="U155" i="2"/>
  <c r="T155" i="2"/>
  <c r="S155" i="2"/>
  <c r="R155" i="2"/>
  <c r="V153" i="2"/>
  <c r="U153" i="2"/>
  <c r="T153" i="2"/>
  <c r="S153" i="2"/>
  <c r="R153" i="2"/>
  <c r="V152" i="2"/>
  <c r="U152" i="2"/>
  <c r="T152" i="2"/>
  <c r="S152" i="2"/>
  <c r="R152" i="2"/>
  <c r="V151" i="2"/>
  <c r="U151" i="2"/>
  <c r="T151" i="2"/>
  <c r="S151" i="2"/>
  <c r="R151" i="2"/>
  <c r="V150" i="2"/>
  <c r="U150" i="2"/>
  <c r="T150" i="2"/>
  <c r="S150" i="2"/>
  <c r="R150" i="2"/>
  <c r="V149" i="2"/>
  <c r="U149" i="2"/>
  <c r="T149" i="2"/>
  <c r="S149" i="2"/>
  <c r="R149" i="2"/>
  <c r="V148" i="2"/>
  <c r="U148" i="2"/>
  <c r="T148" i="2"/>
  <c r="S148" i="2"/>
  <c r="R148" i="2"/>
  <c r="V147" i="2"/>
  <c r="U147" i="2"/>
  <c r="T147" i="2"/>
  <c r="S147" i="2"/>
  <c r="R147" i="2"/>
  <c r="V146" i="2"/>
  <c r="U146" i="2"/>
  <c r="T146" i="2"/>
  <c r="S146" i="2"/>
  <c r="R146" i="2"/>
  <c r="V145" i="2"/>
  <c r="U145" i="2"/>
  <c r="T145" i="2"/>
  <c r="S145" i="2"/>
  <c r="R145" i="2"/>
  <c r="V144" i="2"/>
  <c r="U144" i="2"/>
  <c r="T144" i="2"/>
  <c r="S144" i="2"/>
  <c r="R144" i="2"/>
  <c r="V143" i="2"/>
  <c r="U143" i="2"/>
  <c r="T143" i="2"/>
  <c r="S143" i="2"/>
  <c r="R143" i="2"/>
  <c r="V142" i="2"/>
  <c r="U142" i="2"/>
  <c r="T142" i="2"/>
  <c r="S142" i="2"/>
  <c r="R142" i="2"/>
  <c r="V141" i="2"/>
  <c r="U141" i="2"/>
  <c r="T141" i="2"/>
  <c r="S141" i="2"/>
  <c r="R141" i="2"/>
  <c r="V140" i="2"/>
  <c r="U140" i="2"/>
  <c r="T140" i="2"/>
  <c r="S140" i="2"/>
  <c r="R140" i="2"/>
  <c r="V139" i="2"/>
  <c r="U139" i="2"/>
  <c r="T139" i="2"/>
  <c r="S139" i="2"/>
  <c r="R139" i="2"/>
  <c r="V138" i="2"/>
  <c r="U138" i="2"/>
  <c r="T138" i="2"/>
  <c r="S138" i="2"/>
  <c r="R138" i="2"/>
  <c r="V137" i="2"/>
  <c r="U137" i="2"/>
  <c r="T137" i="2"/>
  <c r="S137" i="2"/>
  <c r="R137" i="2"/>
  <c r="V136" i="2"/>
  <c r="U136" i="2"/>
  <c r="T136" i="2"/>
  <c r="S136" i="2"/>
  <c r="R136" i="2"/>
  <c r="V135" i="2"/>
  <c r="U135" i="2"/>
  <c r="T135" i="2"/>
  <c r="S135" i="2"/>
  <c r="R135" i="2"/>
  <c r="V134" i="2"/>
  <c r="U134" i="2"/>
  <c r="T134" i="2"/>
  <c r="S134" i="2"/>
  <c r="R134" i="2"/>
  <c r="V133" i="2"/>
  <c r="U133" i="2"/>
  <c r="T133" i="2"/>
  <c r="S133" i="2"/>
  <c r="R133" i="2"/>
  <c r="V132" i="2"/>
  <c r="U132" i="2"/>
  <c r="T132" i="2"/>
  <c r="S132" i="2"/>
  <c r="R132" i="2"/>
  <c r="V131" i="2"/>
  <c r="U131" i="2"/>
  <c r="T131" i="2"/>
  <c r="S131" i="2"/>
  <c r="R131" i="2"/>
  <c r="V130" i="2"/>
  <c r="U130" i="2"/>
  <c r="T130" i="2"/>
  <c r="S130" i="2"/>
  <c r="R130" i="2"/>
  <c r="V129" i="2"/>
  <c r="U129" i="2"/>
  <c r="T129" i="2"/>
  <c r="S129" i="2"/>
  <c r="R129" i="2"/>
  <c r="V128" i="2"/>
  <c r="U128" i="2"/>
  <c r="T128" i="2"/>
  <c r="S128" i="2"/>
  <c r="R128" i="2"/>
  <c r="V127" i="2"/>
  <c r="U127" i="2"/>
  <c r="T127" i="2"/>
  <c r="S127" i="2"/>
  <c r="R127" i="2"/>
  <c r="V126" i="2"/>
  <c r="U126" i="2"/>
  <c r="T126" i="2"/>
  <c r="S126" i="2"/>
  <c r="R126" i="2"/>
  <c r="V125" i="2"/>
  <c r="U125" i="2"/>
  <c r="T125" i="2"/>
  <c r="S125" i="2"/>
  <c r="R125" i="2"/>
  <c r="V124" i="2"/>
  <c r="U124" i="2"/>
  <c r="T124" i="2"/>
  <c r="S124" i="2"/>
  <c r="R124" i="2"/>
  <c r="V123" i="2"/>
  <c r="U123" i="2"/>
  <c r="T123" i="2"/>
  <c r="S123" i="2"/>
  <c r="R123" i="2"/>
  <c r="V122" i="2"/>
  <c r="U122" i="2"/>
  <c r="T122" i="2"/>
  <c r="S122" i="2"/>
  <c r="R122" i="2"/>
  <c r="V121" i="2"/>
  <c r="U121" i="2"/>
  <c r="T121" i="2"/>
  <c r="S121" i="2"/>
  <c r="R121" i="2"/>
  <c r="V120" i="2"/>
  <c r="U120" i="2"/>
  <c r="T120" i="2"/>
  <c r="S120" i="2"/>
  <c r="R120" i="2"/>
  <c r="V119" i="2"/>
  <c r="U119" i="2"/>
  <c r="T119" i="2"/>
  <c r="S119" i="2"/>
  <c r="R119" i="2"/>
  <c r="V118" i="2"/>
  <c r="U118" i="2"/>
  <c r="T118" i="2"/>
  <c r="S118" i="2"/>
  <c r="R118" i="2"/>
  <c r="V117" i="2"/>
  <c r="U117" i="2"/>
  <c r="T117" i="2"/>
  <c r="S117" i="2"/>
  <c r="R117" i="2"/>
  <c r="V116" i="2"/>
  <c r="U116" i="2"/>
  <c r="T116" i="2"/>
  <c r="S116" i="2"/>
  <c r="R116" i="2"/>
  <c r="V115" i="2"/>
  <c r="U115" i="2"/>
  <c r="T115" i="2"/>
  <c r="S115" i="2"/>
  <c r="R115" i="2"/>
  <c r="V114" i="2"/>
  <c r="U114" i="2"/>
  <c r="T114" i="2"/>
  <c r="S114" i="2"/>
  <c r="R114" i="2"/>
  <c r="V113" i="2"/>
  <c r="U113" i="2"/>
  <c r="T113" i="2"/>
  <c r="S113" i="2"/>
  <c r="R113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7" i="2"/>
  <c r="U77" i="2"/>
  <c r="T77" i="2"/>
  <c r="S77" i="2"/>
  <c r="R77" i="2"/>
  <c r="V76" i="2"/>
  <c r="U76" i="2"/>
  <c r="T76" i="2"/>
  <c r="S76" i="2"/>
  <c r="R76" i="2"/>
  <c r="V75" i="2"/>
  <c r="U75" i="2"/>
  <c r="T75" i="2"/>
  <c r="S75" i="2"/>
  <c r="R75" i="2"/>
  <c r="V74" i="2"/>
  <c r="U74" i="2"/>
  <c r="T74" i="2"/>
  <c r="S74" i="2"/>
  <c r="R74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V56" i="2"/>
  <c r="U56" i="2"/>
  <c r="T56" i="2"/>
  <c r="S56" i="2"/>
  <c r="R56" i="2"/>
  <c r="V55" i="2"/>
  <c r="U55" i="2"/>
  <c r="T55" i="2"/>
  <c r="S55" i="2"/>
  <c r="R55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V50" i="2"/>
  <c r="U50" i="2"/>
  <c r="T50" i="2"/>
  <c r="S50" i="2"/>
  <c r="R50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V43" i="2"/>
  <c r="U43" i="2"/>
  <c r="T43" i="2"/>
  <c r="S43" i="2"/>
  <c r="R43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V35" i="2"/>
  <c r="U35" i="2"/>
  <c r="T35" i="2"/>
  <c r="S35" i="2"/>
  <c r="R35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10" i="2"/>
  <c r="U10" i="2"/>
  <c r="T10" i="2"/>
  <c r="S10" i="2"/>
  <c r="R10" i="2"/>
  <c r="V9" i="2"/>
  <c r="U9" i="2"/>
  <c r="T9" i="2"/>
  <c r="S9" i="2"/>
  <c r="R9" i="2"/>
  <c r="V8" i="2"/>
  <c r="U8" i="2"/>
  <c r="T8" i="2"/>
  <c r="S8" i="2"/>
  <c r="R8" i="2"/>
  <c r="V7" i="2"/>
  <c r="U7" i="2"/>
  <c r="T7" i="2"/>
  <c r="S7" i="2"/>
  <c r="R7" i="2"/>
  <c r="V6" i="2"/>
  <c r="U6" i="2"/>
  <c r="T6" i="2"/>
  <c r="S6" i="2"/>
  <c r="R6" i="2"/>
  <c r="V5" i="2"/>
  <c r="U5" i="2"/>
  <c r="T5" i="2"/>
  <c r="S5" i="2"/>
  <c r="R5" i="2"/>
  <c r="V4" i="2"/>
  <c r="U4" i="2"/>
  <c r="T4" i="2"/>
  <c r="S4" i="2"/>
  <c r="R4" i="2"/>
  <c r="V3" i="2"/>
  <c r="U3" i="2"/>
  <c r="T3" i="2"/>
  <c r="S3" i="2"/>
  <c r="R3" i="2"/>
  <c r="R1" i="2"/>
  <c r="P428" i="2"/>
  <c r="O428" i="2"/>
  <c r="N428" i="2"/>
  <c r="M428" i="2"/>
  <c r="L428" i="2"/>
  <c r="H428" i="2"/>
  <c r="G428" i="2"/>
  <c r="F428" i="2"/>
  <c r="E428" i="2"/>
  <c r="D428" i="2"/>
  <c r="P419" i="2"/>
  <c r="O419" i="2"/>
  <c r="N419" i="2"/>
  <c r="M419" i="2"/>
  <c r="L419" i="2"/>
  <c r="H419" i="2"/>
  <c r="G419" i="2"/>
  <c r="F419" i="2"/>
  <c r="E419" i="2"/>
  <c r="D419" i="2"/>
  <c r="O421" i="2"/>
  <c r="G421" i="2"/>
  <c r="P420" i="2"/>
  <c r="O420" i="2"/>
  <c r="N420" i="2"/>
  <c r="M420" i="2"/>
  <c r="L420" i="2"/>
  <c r="H420" i="2"/>
  <c r="G420" i="2"/>
  <c r="F420" i="2"/>
  <c r="E420" i="2"/>
  <c r="D420" i="2"/>
  <c r="P415" i="2"/>
  <c r="O415" i="2"/>
  <c r="N415" i="2"/>
  <c r="M415" i="2"/>
  <c r="L415" i="2"/>
  <c r="H415" i="2"/>
  <c r="G415" i="2"/>
  <c r="F415" i="2"/>
  <c r="E415" i="2"/>
  <c r="D415" i="2"/>
  <c r="P407" i="2"/>
  <c r="O407" i="2"/>
  <c r="N407" i="2"/>
  <c r="M407" i="2"/>
  <c r="L407" i="2"/>
  <c r="H407" i="2"/>
  <c r="G407" i="2"/>
  <c r="F407" i="2"/>
  <c r="E407" i="2"/>
  <c r="D407" i="2"/>
  <c r="P391" i="2"/>
  <c r="O391" i="2"/>
  <c r="N391" i="2"/>
  <c r="M391" i="2"/>
  <c r="L391" i="2"/>
  <c r="H391" i="2"/>
  <c r="G391" i="2"/>
  <c r="F391" i="2"/>
  <c r="E391" i="2"/>
  <c r="D391" i="2"/>
  <c r="P387" i="2"/>
  <c r="O387" i="2"/>
  <c r="N387" i="2"/>
  <c r="M387" i="2"/>
  <c r="L387" i="2"/>
  <c r="H387" i="2"/>
  <c r="G387" i="2"/>
  <c r="F387" i="2"/>
  <c r="E387" i="2"/>
  <c r="D387" i="2"/>
  <c r="P386" i="2"/>
  <c r="O386" i="2"/>
  <c r="N386" i="2"/>
  <c r="M386" i="2"/>
  <c r="L386" i="2"/>
  <c r="H386" i="2"/>
  <c r="G386" i="2"/>
  <c r="F386" i="2"/>
  <c r="E386" i="2"/>
  <c r="D386" i="2"/>
  <c r="P385" i="2"/>
  <c r="O385" i="2"/>
  <c r="N385" i="2"/>
  <c r="M385" i="2"/>
  <c r="L385" i="2"/>
  <c r="H385" i="2"/>
  <c r="G385" i="2"/>
  <c r="F385" i="2"/>
  <c r="E385" i="2"/>
  <c r="D385" i="2"/>
  <c r="P383" i="2"/>
  <c r="O383" i="2"/>
  <c r="N383" i="2"/>
  <c r="M383" i="2"/>
  <c r="L383" i="2"/>
  <c r="H383" i="2"/>
  <c r="G383" i="2"/>
  <c r="F383" i="2"/>
  <c r="E383" i="2"/>
  <c r="D383" i="2"/>
  <c r="P382" i="2"/>
  <c r="O382" i="2"/>
  <c r="N382" i="2"/>
  <c r="M382" i="2"/>
  <c r="L382" i="2"/>
  <c r="H382" i="2"/>
  <c r="G382" i="2"/>
  <c r="F382" i="2"/>
  <c r="E382" i="2"/>
  <c r="D382" i="2"/>
  <c r="P381" i="2"/>
  <c r="O381" i="2"/>
  <c r="N381" i="2"/>
  <c r="M381" i="2"/>
  <c r="L381" i="2"/>
  <c r="H381" i="2"/>
  <c r="G381" i="2"/>
  <c r="F381" i="2"/>
  <c r="E381" i="2"/>
  <c r="D381" i="2"/>
  <c r="P358" i="2"/>
  <c r="O358" i="2"/>
  <c r="N358" i="2"/>
  <c r="M358" i="2"/>
  <c r="L358" i="2"/>
  <c r="H358" i="2"/>
  <c r="G358" i="2"/>
  <c r="F358" i="2"/>
  <c r="E358" i="2"/>
  <c r="D358" i="2"/>
  <c r="P345" i="2"/>
  <c r="O345" i="2"/>
  <c r="N345" i="2"/>
  <c r="M345" i="2"/>
  <c r="L345" i="2"/>
  <c r="H345" i="2"/>
  <c r="G345" i="2"/>
  <c r="F345" i="2"/>
  <c r="E345" i="2"/>
  <c r="D345" i="2"/>
  <c r="P344" i="2"/>
  <c r="O344" i="2"/>
  <c r="N344" i="2"/>
  <c r="M344" i="2"/>
  <c r="L344" i="2"/>
  <c r="H344" i="2"/>
  <c r="G344" i="2"/>
  <c r="F344" i="2"/>
  <c r="E344" i="2"/>
  <c r="D344" i="2"/>
  <c r="P343" i="2"/>
  <c r="O343" i="2"/>
  <c r="N343" i="2"/>
  <c r="M343" i="2"/>
  <c r="L343" i="2"/>
  <c r="H343" i="2"/>
  <c r="G343" i="2"/>
  <c r="F343" i="2"/>
  <c r="E343" i="2"/>
  <c r="D343" i="2"/>
  <c r="P271" i="2"/>
  <c r="O271" i="2"/>
  <c r="N271" i="2"/>
  <c r="M271" i="2"/>
  <c r="L271" i="2"/>
  <c r="H271" i="2"/>
  <c r="G271" i="2"/>
  <c r="F271" i="2"/>
  <c r="E271" i="2"/>
  <c r="D271" i="2"/>
  <c r="P270" i="2"/>
  <c r="O270" i="2"/>
  <c r="N270" i="2"/>
  <c r="M270" i="2"/>
  <c r="L270" i="2"/>
  <c r="H270" i="2"/>
  <c r="G270" i="2"/>
  <c r="F270" i="2"/>
  <c r="E270" i="2"/>
  <c r="D270" i="2"/>
  <c r="P269" i="2"/>
  <c r="O269" i="2"/>
  <c r="N269" i="2"/>
  <c r="M269" i="2"/>
  <c r="L269" i="2"/>
  <c r="H269" i="2"/>
  <c r="G269" i="2"/>
  <c r="F269" i="2"/>
  <c r="E269" i="2"/>
  <c r="D269" i="2"/>
  <c r="P268" i="2"/>
  <c r="O268" i="2"/>
  <c r="N268" i="2"/>
  <c r="M268" i="2"/>
  <c r="L268" i="2"/>
  <c r="H268" i="2"/>
  <c r="G268" i="2"/>
  <c r="F268" i="2"/>
  <c r="E268" i="2"/>
  <c r="D268" i="2"/>
  <c r="T6" i="22" l="1"/>
  <c r="L6" i="22"/>
  <c r="R6" i="22" s="1"/>
  <c r="M59" i="22"/>
  <c r="S46" i="22"/>
  <c r="N8" i="22"/>
  <c r="T8" i="22" s="1"/>
  <c r="T74" i="22"/>
  <c r="N30" i="22"/>
  <c r="L21" i="22"/>
  <c r="T21" i="22"/>
  <c r="S45" i="22"/>
  <c r="S60" i="22"/>
  <c r="G20" i="22"/>
  <c r="T62" i="22"/>
  <c r="N5" i="22"/>
  <c r="H20" i="22"/>
  <c r="O5" i="22"/>
  <c r="U63" i="22"/>
  <c r="V114" i="22"/>
  <c r="P19" i="22"/>
  <c r="V19" i="22" s="1"/>
  <c r="S123" i="22"/>
  <c r="M16" i="22"/>
  <c r="M20" i="22" s="1"/>
  <c r="U133" i="22"/>
  <c r="O14" i="22"/>
  <c r="U14" i="22" s="1"/>
  <c r="M145" i="22"/>
  <c r="S143" i="22"/>
  <c r="G168" i="22"/>
  <c r="L22" i="22"/>
  <c r="R22" i="22" s="1"/>
  <c r="U22" i="22"/>
  <c r="L28" i="22"/>
  <c r="R28" i="22" s="1"/>
  <c r="S28" i="22"/>
  <c r="O9" i="22"/>
  <c r="U9" i="22" s="1"/>
  <c r="U75" i="22"/>
  <c r="P10" i="22"/>
  <c r="V10" i="22" s="1"/>
  <c r="V76" i="22"/>
  <c r="D145" i="22"/>
  <c r="L4" i="22"/>
  <c r="R4" i="22" s="1"/>
  <c r="L24" i="22"/>
  <c r="R24" i="22" s="1"/>
  <c r="S24" i="22"/>
  <c r="S4" i="22"/>
  <c r="O7" i="22"/>
  <c r="U7" i="22" s="1"/>
  <c r="P16" i="22"/>
  <c r="V16" i="22" s="1"/>
  <c r="M17" i="22"/>
  <c r="L27" i="22"/>
  <c r="R27" i="22" s="1"/>
  <c r="P14" i="22"/>
  <c r="V14" i="22" s="1"/>
  <c r="V38" i="22"/>
  <c r="N59" i="22"/>
  <c r="H135" i="22"/>
  <c r="R63" i="22"/>
  <c r="D9" i="22"/>
  <c r="T120" i="22"/>
  <c r="N11" i="22"/>
  <c r="T11" i="22" s="1"/>
  <c r="M135" i="22"/>
  <c r="T137" i="22"/>
  <c r="L25" i="22"/>
  <c r="R25" i="22" s="1"/>
  <c r="T25" i="22"/>
  <c r="L44" i="22"/>
  <c r="D17" i="22"/>
  <c r="D10" i="22"/>
  <c r="M11" i="22"/>
  <c r="S77" i="22"/>
  <c r="V158" i="22"/>
  <c r="P168" i="22"/>
  <c r="N10" i="22"/>
  <c r="O11" i="22"/>
  <c r="U11" i="22" s="1"/>
  <c r="L13" i="22"/>
  <c r="R13" i="22" s="1"/>
  <c r="S13" i="22"/>
  <c r="O15" i="22"/>
  <c r="U15" i="22" s="1"/>
  <c r="P8" i="22"/>
  <c r="V8" i="22" s="1"/>
  <c r="L9" i="22"/>
  <c r="R9" i="22" s="1"/>
  <c r="S9" i="22"/>
  <c r="G30" i="22"/>
  <c r="D21" i="22"/>
  <c r="U21" i="22"/>
  <c r="E30" i="22"/>
  <c r="H44" i="22"/>
  <c r="E14" i="22"/>
  <c r="D14" i="22" s="1"/>
  <c r="M15" i="22"/>
  <c r="S39" i="22"/>
  <c r="N44" i="22"/>
  <c r="H59" i="22"/>
  <c r="F5" i="22"/>
  <c r="U19" i="22"/>
  <c r="F30" i="22"/>
  <c r="U26" i="22"/>
  <c r="L26" i="22"/>
  <c r="R26" i="22" s="1"/>
  <c r="T29" i="22"/>
  <c r="L29" i="22"/>
  <c r="R29" i="22" s="1"/>
  <c r="E44" i="22"/>
  <c r="D44" i="22" s="1"/>
  <c r="F14" i="22"/>
  <c r="M14" i="22"/>
  <c r="N16" i="22"/>
  <c r="T16" i="22" s="1"/>
  <c r="T40" i="22"/>
  <c r="O17" i="22"/>
  <c r="U17" i="22" s="1"/>
  <c r="U41" i="22"/>
  <c r="D18" i="22"/>
  <c r="P18" i="22"/>
  <c r="V18" i="22" s="1"/>
  <c r="V42" i="22"/>
  <c r="F19" i="22"/>
  <c r="D19" i="22" s="1"/>
  <c r="M19" i="22"/>
  <c r="S43" i="22"/>
  <c r="E59" i="22"/>
  <c r="P135" i="22"/>
  <c r="E5" i="22"/>
  <c r="U66" i="22"/>
  <c r="R67" i="22"/>
  <c r="F7" i="22"/>
  <c r="D7" i="22" s="1"/>
  <c r="M7" i="22"/>
  <c r="S73" i="22"/>
  <c r="U110" i="22"/>
  <c r="U117" i="22"/>
  <c r="O8" i="22"/>
  <c r="U8" i="22" s="1"/>
  <c r="E153" i="22"/>
  <c r="D153" i="22" s="1"/>
  <c r="V147" i="22"/>
  <c r="P153" i="22"/>
  <c r="M153" i="22"/>
  <c r="S149" i="22"/>
  <c r="M8" i="22"/>
  <c r="N281" i="22"/>
  <c r="T275" i="22"/>
  <c r="O44" i="22"/>
  <c r="O59" i="22"/>
  <c r="G135" i="22"/>
  <c r="D135" i="22" s="1"/>
  <c r="N135" i="22"/>
  <c r="O135" i="22"/>
  <c r="U137" i="22"/>
  <c r="R154" i="22"/>
  <c r="H168" i="22"/>
  <c r="D168" i="22" s="1"/>
  <c r="U155" i="22"/>
  <c r="O168" i="22"/>
  <c r="O173" i="22"/>
  <c r="U170" i="22"/>
  <c r="N173" i="22"/>
  <c r="T171" i="22"/>
  <c r="T181" i="22"/>
  <c r="N193" i="22"/>
  <c r="T197" i="22"/>
  <c r="V238" i="22"/>
  <c r="P242" i="22"/>
  <c r="U244" i="22"/>
  <c r="O248" i="22"/>
  <c r="M266" i="22"/>
  <c r="S260" i="22"/>
  <c r="P11" i="22"/>
  <c r="V11" i="22" s="1"/>
  <c r="V22" i="22"/>
  <c r="T61" i="22"/>
  <c r="T73" i="22"/>
  <c r="R137" i="22"/>
  <c r="U140" i="22"/>
  <c r="T143" i="22"/>
  <c r="T147" i="22"/>
  <c r="O179" i="22"/>
  <c r="U175" i="22"/>
  <c r="T229" i="22"/>
  <c r="N234" i="22"/>
  <c r="M297" i="22"/>
  <c r="S294" i="22"/>
  <c r="U302" i="22"/>
  <c r="O303" i="22"/>
  <c r="L193" i="22"/>
  <c r="P205" i="22"/>
  <c r="V195" i="22"/>
  <c r="M30" i="22"/>
  <c r="L30" i="22" s="1"/>
  <c r="S38" i="22"/>
  <c r="T39" i="22"/>
  <c r="U40" i="22"/>
  <c r="V41" i="22"/>
  <c r="S42" i="22"/>
  <c r="T43" i="22"/>
  <c r="P44" i="22"/>
  <c r="P59" i="22"/>
  <c r="P5" i="22"/>
  <c r="L5" i="22" s="1"/>
  <c r="U136" i="22"/>
  <c r="F141" i="22"/>
  <c r="D141" i="22" s="1"/>
  <c r="M141" i="22"/>
  <c r="L141" i="22" s="1"/>
  <c r="P141" i="22"/>
  <c r="O145" i="22"/>
  <c r="H153" i="22"/>
  <c r="O153" i="22"/>
  <c r="U147" i="22"/>
  <c r="F168" i="22"/>
  <c r="M168" i="22"/>
  <c r="S155" i="22"/>
  <c r="N168" i="22"/>
  <c r="M173" i="22"/>
  <c r="S170" i="22"/>
  <c r="M215" i="22"/>
  <c r="L215" i="22" s="1"/>
  <c r="E225" i="22"/>
  <c r="D225" i="22" s="1"/>
  <c r="P225" i="22"/>
  <c r="V217" i="22"/>
  <c r="M242" i="22"/>
  <c r="S236" i="22"/>
  <c r="D248" i="22"/>
  <c r="F258" i="22"/>
  <c r="D258" i="22" s="1"/>
  <c r="M258" i="22"/>
  <c r="V262" i="22"/>
  <c r="P266" i="22"/>
  <c r="U268" i="22"/>
  <c r="O273" i="22"/>
  <c r="V299" i="22"/>
  <c r="P303" i="22"/>
  <c r="E179" i="22"/>
  <c r="P179" i="22"/>
  <c r="H193" i="22"/>
  <c r="F205" i="22"/>
  <c r="D205" i="22" s="1"/>
  <c r="M205" i="22"/>
  <c r="L205" i="22" s="1"/>
  <c r="S195" i="22"/>
  <c r="O205" i="22"/>
  <c r="E234" i="22"/>
  <c r="P234" i="22"/>
  <c r="V227" i="22"/>
  <c r="G242" i="22"/>
  <c r="D242" i="22" s="1"/>
  <c r="N242" i="22"/>
  <c r="T236" i="22"/>
  <c r="O242" i="22"/>
  <c r="N248" i="22"/>
  <c r="L248" i="22" s="1"/>
  <c r="P253" i="22"/>
  <c r="L253" i="22" s="1"/>
  <c r="G266" i="22"/>
  <c r="D266" i="22" s="1"/>
  <c r="N266" i="22"/>
  <c r="T260" i="22"/>
  <c r="O266" i="22"/>
  <c r="R268" i="22"/>
  <c r="T341" i="22"/>
  <c r="N343" i="22"/>
  <c r="U400" i="22"/>
  <c r="O402" i="22"/>
  <c r="V404" i="22"/>
  <c r="P406" i="22"/>
  <c r="F179" i="22"/>
  <c r="M179" i="22"/>
  <c r="N179" i="22"/>
  <c r="D193" i="22"/>
  <c r="N215" i="22"/>
  <c r="G225" i="22"/>
  <c r="M225" i="22"/>
  <c r="F234" i="22"/>
  <c r="M234" i="22"/>
  <c r="U284" i="22"/>
  <c r="O289" i="22"/>
  <c r="D297" i="22"/>
  <c r="V292" i="22"/>
  <c r="P297" i="22"/>
  <c r="S325" i="22"/>
  <c r="M327" i="22"/>
  <c r="S330" i="22"/>
  <c r="M332" i="22"/>
  <c r="M343" i="22"/>
  <c r="S338" i="22"/>
  <c r="V339" i="22"/>
  <c r="P343" i="22"/>
  <c r="T349" i="22"/>
  <c r="N353" i="22"/>
  <c r="S175" i="22"/>
  <c r="H215" i="22"/>
  <c r="D215" i="22" s="1"/>
  <c r="G253" i="22"/>
  <c r="D253" i="22" s="1"/>
  <c r="N253" i="22"/>
  <c r="T250" i="22"/>
  <c r="P258" i="22"/>
  <c r="V255" i="22"/>
  <c r="N258" i="22"/>
  <c r="S259" i="22"/>
  <c r="G273" i="22"/>
  <c r="D273" i="22" s="1"/>
  <c r="N273" i="22"/>
  <c r="L273" i="22" s="1"/>
  <c r="T268" i="22"/>
  <c r="N289" i="22"/>
  <c r="L289" i="22" s="1"/>
  <c r="T283" i="22"/>
  <c r="S283" i="22"/>
  <c r="D289" i="22"/>
  <c r="H297" i="22"/>
  <c r="O297" i="22"/>
  <c r="U291" i="22"/>
  <c r="T291" i="22"/>
  <c r="F297" i="22"/>
  <c r="H303" i="22"/>
  <c r="O311" i="22"/>
  <c r="U305" i="22"/>
  <c r="M311" i="22"/>
  <c r="M319" i="22"/>
  <c r="L319" i="22" s="1"/>
  <c r="S313" i="22"/>
  <c r="V371" i="22"/>
  <c r="P377" i="22"/>
  <c r="O193" i="22"/>
  <c r="O215" i="22"/>
  <c r="N225" i="22"/>
  <c r="P248" i="22"/>
  <c r="E281" i="22"/>
  <c r="P281" i="22"/>
  <c r="V275" i="22"/>
  <c r="R296" i="22"/>
  <c r="F303" i="22"/>
  <c r="D303" i="22" s="1"/>
  <c r="M303" i="22"/>
  <c r="N332" i="22"/>
  <c r="T329" i="22"/>
  <c r="S345" i="22"/>
  <c r="M347" i="22"/>
  <c r="U355" i="22"/>
  <c r="O357" i="22"/>
  <c r="L357" i="22" s="1"/>
  <c r="D365" i="22"/>
  <c r="M369" i="22"/>
  <c r="H412" i="22"/>
  <c r="D412" i="22" s="1"/>
  <c r="S227" i="22"/>
  <c r="U250" i="22"/>
  <c r="S255" i="22"/>
  <c r="F281" i="22"/>
  <c r="M281" i="22"/>
  <c r="L281" i="22" s="1"/>
  <c r="S275" i="22"/>
  <c r="P289" i="22"/>
  <c r="U298" i="22"/>
  <c r="G311" i="22"/>
  <c r="D311" i="22" s="1"/>
  <c r="N311" i="22"/>
  <c r="R306" i="22"/>
  <c r="U309" i="22"/>
  <c r="E327" i="22"/>
  <c r="P327" i="22"/>
  <c r="G343" i="22"/>
  <c r="D343" i="22" s="1"/>
  <c r="F353" i="22"/>
  <c r="M353" i="22"/>
  <c r="O390" i="22"/>
  <c r="U387" i="22"/>
  <c r="T388" i="22"/>
  <c r="N390" i="22"/>
  <c r="G319" i="22"/>
  <c r="D319" i="22" s="1"/>
  <c r="N319" i="22"/>
  <c r="R314" i="22"/>
  <c r="P323" i="22"/>
  <c r="G327" i="22"/>
  <c r="P336" i="22"/>
  <c r="G347" i="22"/>
  <c r="D347" i="22" s="1"/>
  <c r="N347" i="22"/>
  <c r="H353" i="22"/>
  <c r="D353" i="22" s="1"/>
  <c r="O353" i="22"/>
  <c r="E357" i="22"/>
  <c r="D357" i="22" s="1"/>
  <c r="P357" i="22"/>
  <c r="L365" i="22"/>
  <c r="G377" i="22"/>
  <c r="T371" i="22"/>
  <c r="N377" i="22"/>
  <c r="D398" i="22"/>
  <c r="M402" i="22"/>
  <c r="L402" i="22" s="1"/>
  <c r="O319" i="22"/>
  <c r="M323" i="22"/>
  <c r="L323" i="22" s="1"/>
  <c r="S322" i="22"/>
  <c r="N327" i="22"/>
  <c r="T326" i="22"/>
  <c r="E332" i="22"/>
  <c r="D332" i="22" s="1"/>
  <c r="P332" i="22"/>
  <c r="V329" i="22"/>
  <c r="M336" i="22"/>
  <c r="S335" i="22"/>
  <c r="H343" i="22"/>
  <c r="U338" i="22"/>
  <c r="O343" i="22"/>
  <c r="U367" i="22"/>
  <c r="O369" i="22"/>
  <c r="D385" i="22"/>
  <c r="M390" i="22"/>
  <c r="S387" i="22"/>
  <c r="T404" i="22"/>
  <c r="N406" i="22"/>
  <c r="G412" i="22"/>
  <c r="N412" i="22"/>
  <c r="M412" i="22"/>
  <c r="E369" i="22"/>
  <c r="D369" i="22" s="1"/>
  <c r="P369" i="22"/>
  <c r="F377" i="22"/>
  <c r="D377" i="22" s="1"/>
  <c r="M377" i="22"/>
  <c r="L377" i="22" s="1"/>
  <c r="M393" i="22"/>
  <c r="S392" i="22"/>
  <c r="H398" i="22"/>
  <c r="O398" i="22"/>
  <c r="U395" i="22"/>
  <c r="E402" i="22"/>
  <c r="P402" i="22"/>
  <c r="M361" i="22"/>
  <c r="L361" i="22" s="1"/>
  <c r="P365" i="22"/>
  <c r="G369" i="22"/>
  <c r="N369" i="22"/>
  <c r="H377" i="22"/>
  <c r="O377" i="22"/>
  <c r="M381" i="22"/>
  <c r="L381" i="22" s="1"/>
  <c r="P385" i="22"/>
  <c r="L385" i="22" s="1"/>
  <c r="U392" i="22"/>
  <c r="O393" i="22"/>
  <c r="F398" i="22"/>
  <c r="M398" i="22"/>
  <c r="S395" i="22"/>
  <c r="P398" i="22"/>
  <c r="G402" i="22"/>
  <c r="N402" i="22"/>
  <c r="O412" i="22"/>
  <c r="L11" i="21"/>
  <c r="R11" i="21" s="1"/>
  <c r="S11" i="21"/>
  <c r="D173" i="21"/>
  <c r="G20" i="21"/>
  <c r="S15" i="21"/>
  <c r="L15" i="21"/>
  <c r="R15" i="21" s="1"/>
  <c r="L9" i="21"/>
  <c r="R9" i="21" s="1"/>
  <c r="U9" i="21"/>
  <c r="D205" i="21"/>
  <c r="U17" i="21"/>
  <c r="L17" i="21"/>
  <c r="R17" i="21" s="1"/>
  <c r="M20" i="21"/>
  <c r="D59" i="21"/>
  <c r="H20" i="21"/>
  <c r="L7" i="21"/>
  <c r="R7" i="21" s="1"/>
  <c r="S7" i="21"/>
  <c r="L141" i="21"/>
  <c r="D145" i="21"/>
  <c r="D179" i="21"/>
  <c r="E20" i="21"/>
  <c r="D20" i="21" s="1"/>
  <c r="N20" i="21"/>
  <c r="L16" i="21"/>
  <c r="R16" i="21" s="1"/>
  <c r="D17" i="21"/>
  <c r="L19" i="21"/>
  <c r="R19" i="21" s="1"/>
  <c r="S19" i="21"/>
  <c r="V143" i="21"/>
  <c r="N145" i="21"/>
  <c r="L145" i="21" s="1"/>
  <c r="N173" i="21"/>
  <c r="L173" i="21" s="1"/>
  <c r="T170" i="21"/>
  <c r="P242" i="21"/>
  <c r="V236" i="21"/>
  <c r="D248" i="21"/>
  <c r="L13" i="21"/>
  <c r="R13" i="21" s="1"/>
  <c r="S5" i="21"/>
  <c r="D21" i="21"/>
  <c r="L22" i="21"/>
  <c r="R22" i="21" s="1"/>
  <c r="U22" i="21"/>
  <c r="L26" i="21"/>
  <c r="R26" i="21" s="1"/>
  <c r="E30" i="21"/>
  <c r="D30" i="21" s="1"/>
  <c r="P30" i="21"/>
  <c r="O44" i="21"/>
  <c r="O59" i="21"/>
  <c r="N135" i="21"/>
  <c r="L135" i="21" s="1"/>
  <c r="N153" i="21"/>
  <c r="V156" i="21"/>
  <c r="P168" i="21"/>
  <c r="D5" i="21"/>
  <c r="O5" i="21"/>
  <c r="T5" i="21"/>
  <c r="L6" i="21"/>
  <c r="R6" i="21" s="1"/>
  <c r="S8" i="21"/>
  <c r="L10" i="21"/>
  <c r="R10" i="21" s="1"/>
  <c r="S12" i="21"/>
  <c r="L14" i="21"/>
  <c r="R14" i="21" s="1"/>
  <c r="S16" i="21"/>
  <c r="L18" i="21"/>
  <c r="R18" i="21" s="1"/>
  <c r="L21" i="21"/>
  <c r="U21" i="21"/>
  <c r="S23" i="21"/>
  <c r="L25" i="21"/>
  <c r="R25" i="21" s="1"/>
  <c r="S27" i="21"/>
  <c r="L29" i="21"/>
  <c r="R29" i="21" s="1"/>
  <c r="M30" i="21"/>
  <c r="L30" i="21" s="1"/>
  <c r="T46" i="21"/>
  <c r="P59" i="21"/>
  <c r="G135" i="21"/>
  <c r="V137" i="21"/>
  <c r="S138" i="21"/>
  <c r="O145" i="21"/>
  <c r="O153" i="21"/>
  <c r="T155" i="21"/>
  <c r="H173" i="21"/>
  <c r="O173" i="21"/>
  <c r="F179" i="21"/>
  <c r="E193" i="21"/>
  <c r="V181" i="21"/>
  <c r="P193" i="21"/>
  <c r="F205" i="21"/>
  <c r="H215" i="21"/>
  <c r="O215" i="21"/>
  <c r="P234" i="21"/>
  <c r="D258" i="21"/>
  <c r="V341" i="21"/>
  <c r="P343" i="21"/>
  <c r="N30" i="21"/>
  <c r="M44" i="21"/>
  <c r="L44" i="21" s="1"/>
  <c r="M59" i="21"/>
  <c r="L59" i="21" s="1"/>
  <c r="E135" i="21"/>
  <c r="D135" i="21" s="1"/>
  <c r="P135" i="21"/>
  <c r="F153" i="21"/>
  <c r="D153" i="21" s="1"/>
  <c r="M153" i="21"/>
  <c r="L153" i="21" s="1"/>
  <c r="V150" i="21"/>
  <c r="P173" i="21"/>
  <c r="G179" i="21"/>
  <c r="U175" i="21"/>
  <c r="P179" i="21"/>
  <c r="U182" i="21"/>
  <c r="U196" i="21"/>
  <c r="U250" i="21"/>
  <c r="D311" i="21"/>
  <c r="L4" i="21"/>
  <c r="R4" i="21" s="1"/>
  <c r="V5" i="21"/>
  <c r="V61" i="21"/>
  <c r="D141" i="21"/>
  <c r="F168" i="21"/>
  <c r="D168" i="21" s="1"/>
  <c r="M168" i="21"/>
  <c r="L168" i="21" s="1"/>
  <c r="U156" i="21"/>
  <c r="M205" i="21"/>
  <c r="D266" i="21"/>
  <c r="P266" i="21"/>
  <c r="V260" i="21"/>
  <c r="F193" i="21"/>
  <c r="M193" i="21"/>
  <c r="L193" i="21" s="1"/>
  <c r="N193" i="21"/>
  <c r="G205" i="21"/>
  <c r="N205" i="21"/>
  <c r="U207" i="21"/>
  <c r="F225" i="21"/>
  <c r="D225" i="21" s="1"/>
  <c r="M225" i="21"/>
  <c r="L225" i="21" s="1"/>
  <c r="U218" i="21"/>
  <c r="P248" i="21"/>
  <c r="P253" i="21"/>
  <c r="V250" i="21"/>
  <c r="P258" i="21"/>
  <c r="R267" i="21"/>
  <c r="D273" i="21"/>
  <c r="V268" i="21"/>
  <c r="R274" i="21"/>
  <c r="L289" i="21"/>
  <c r="U325" i="21"/>
  <c r="O327" i="21"/>
  <c r="P332" i="21"/>
  <c r="V329" i="21"/>
  <c r="S405" i="21"/>
  <c r="M406" i="21"/>
  <c r="M179" i="21"/>
  <c r="T195" i="21"/>
  <c r="P205" i="21"/>
  <c r="H234" i="21"/>
  <c r="O234" i="21"/>
  <c r="U228" i="21"/>
  <c r="H248" i="21"/>
  <c r="O248" i="21"/>
  <c r="L248" i="21" s="1"/>
  <c r="H258" i="21"/>
  <c r="O258" i="21"/>
  <c r="U256" i="21"/>
  <c r="M266" i="21"/>
  <c r="L266" i="21" s="1"/>
  <c r="M273" i="21"/>
  <c r="E281" i="21"/>
  <c r="P281" i="21"/>
  <c r="V275" i="21"/>
  <c r="G289" i="21"/>
  <c r="N289" i="21"/>
  <c r="T283" i="21"/>
  <c r="S283" i="21"/>
  <c r="T305" i="21"/>
  <c r="N311" i="21"/>
  <c r="L311" i="21" s="1"/>
  <c r="F319" i="21"/>
  <c r="T334" i="21"/>
  <c r="N336" i="21"/>
  <c r="U170" i="21"/>
  <c r="N179" i="21"/>
  <c r="F215" i="21"/>
  <c r="D215" i="21" s="1"/>
  <c r="M215" i="21"/>
  <c r="G234" i="21"/>
  <c r="D234" i="21" s="1"/>
  <c r="N234" i="21"/>
  <c r="L234" i="21" s="1"/>
  <c r="T227" i="21"/>
  <c r="S227" i="21"/>
  <c r="H242" i="21"/>
  <c r="D242" i="21" s="1"/>
  <c r="O242" i="21"/>
  <c r="U236" i="21"/>
  <c r="M242" i="21"/>
  <c r="F253" i="21"/>
  <c r="D253" i="21" s="1"/>
  <c r="M253" i="21"/>
  <c r="L253" i="21" s="1"/>
  <c r="S251" i="21"/>
  <c r="G258" i="21"/>
  <c r="N258" i="21"/>
  <c r="L258" i="21" s="1"/>
  <c r="T255" i="21"/>
  <c r="H266" i="21"/>
  <c r="O266" i="21"/>
  <c r="U260" i="21"/>
  <c r="R264" i="21"/>
  <c r="N266" i="21"/>
  <c r="R271" i="21"/>
  <c r="N273" i="21"/>
  <c r="F281" i="21"/>
  <c r="M281" i="21"/>
  <c r="S275" i="21"/>
  <c r="N281" i="21"/>
  <c r="H289" i="21"/>
  <c r="O289" i="21"/>
  <c r="N297" i="21"/>
  <c r="S299" i="21"/>
  <c r="M303" i="21"/>
  <c r="P311" i="21"/>
  <c r="D323" i="21"/>
  <c r="H297" i="21"/>
  <c r="D297" i="21" s="1"/>
  <c r="O297" i="21"/>
  <c r="L297" i="21" s="1"/>
  <c r="H311" i="21"/>
  <c r="O311" i="21"/>
  <c r="E327" i="21"/>
  <c r="P327" i="21"/>
  <c r="G343" i="21"/>
  <c r="T359" i="21"/>
  <c r="N361" i="21"/>
  <c r="E289" i="21"/>
  <c r="D289" i="21" s="1"/>
  <c r="P289" i="21"/>
  <c r="E303" i="21"/>
  <c r="D303" i="21" s="1"/>
  <c r="P303" i="21"/>
  <c r="E319" i="21"/>
  <c r="P319" i="21"/>
  <c r="N332" i="21"/>
  <c r="T329" i="21"/>
  <c r="D357" i="21"/>
  <c r="M365" i="21"/>
  <c r="S363" i="21"/>
  <c r="D398" i="21"/>
  <c r="D412" i="21"/>
  <c r="P412" i="21"/>
  <c r="V408" i="21"/>
  <c r="S409" i="21"/>
  <c r="M412" i="21"/>
  <c r="L412" i="21" s="1"/>
  <c r="M319" i="21"/>
  <c r="L319" i="21" s="1"/>
  <c r="P323" i="21"/>
  <c r="L323" i="21" s="1"/>
  <c r="G327" i="21"/>
  <c r="N327" i="21"/>
  <c r="L327" i="21" s="1"/>
  <c r="M398" i="21"/>
  <c r="L398" i="21" s="1"/>
  <c r="S395" i="21"/>
  <c r="U397" i="21"/>
  <c r="O398" i="21"/>
  <c r="F343" i="21"/>
  <c r="D343" i="21" s="1"/>
  <c r="M343" i="21"/>
  <c r="S338" i="21"/>
  <c r="N343" i="21"/>
  <c r="D369" i="21"/>
  <c r="M381" i="21"/>
  <c r="S379" i="21"/>
  <c r="M385" i="21"/>
  <c r="S383" i="21"/>
  <c r="S389" i="21"/>
  <c r="M390" i="21"/>
  <c r="D402" i="21"/>
  <c r="V401" i="21"/>
  <c r="P402" i="21"/>
  <c r="O406" i="21"/>
  <c r="U404" i="21"/>
  <c r="M336" i="21"/>
  <c r="L336" i="21" s="1"/>
  <c r="S335" i="21"/>
  <c r="H343" i="21"/>
  <c r="U338" i="21"/>
  <c r="O343" i="21"/>
  <c r="M347" i="21"/>
  <c r="L347" i="21" s="1"/>
  <c r="N353" i="21"/>
  <c r="L353" i="21" s="1"/>
  <c r="M357" i="21"/>
  <c r="L357" i="21" s="1"/>
  <c r="H369" i="21"/>
  <c r="O369" i="21"/>
  <c r="L369" i="21" s="1"/>
  <c r="U367" i="21"/>
  <c r="E377" i="21"/>
  <c r="D377" i="21" s="1"/>
  <c r="P377" i="21"/>
  <c r="V371" i="21"/>
  <c r="M377" i="21"/>
  <c r="T380" i="21"/>
  <c r="N381" i="21"/>
  <c r="O390" i="21"/>
  <c r="U387" i="21"/>
  <c r="D393" i="21"/>
  <c r="P393" i="21"/>
  <c r="V392" i="21"/>
  <c r="L393" i="21"/>
  <c r="T400" i="21"/>
  <c r="T355" i="21"/>
  <c r="F361" i="21"/>
  <c r="D361" i="21" s="1"/>
  <c r="M361" i="21"/>
  <c r="L361" i="21" s="1"/>
  <c r="O361" i="21"/>
  <c r="O365" i="21"/>
  <c r="H377" i="21"/>
  <c r="O377" i="21"/>
  <c r="N377" i="21"/>
  <c r="G385" i="21"/>
  <c r="D385" i="21" s="1"/>
  <c r="N385" i="21"/>
  <c r="T383" i="21"/>
  <c r="G398" i="21"/>
  <c r="N398" i="21"/>
  <c r="D406" i="21"/>
  <c r="P406" i="21"/>
  <c r="V404" i="21"/>
  <c r="H412" i="21"/>
  <c r="O412" i="21"/>
  <c r="V355" i="21"/>
  <c r="G365" i="21"/>
  <c r="D365" i="21" s="1"/>
  <c r="N365" i="21"/>
  <c r="T363" i="21"/>
  <c r="T367" i="21"/>
  <c r="O385" i="21"/>
  <c r="E390" i="21"/>
  <c r="D390" i="21" s="1"/>
  <c r="P390" i="21"/>
  <c r="O402" i="21"/>
  <c r="L402" i="21" s="1"/>
  <c r="U400" i="21"/>
  <c r="N412" i="21"/>
  <c r="T395" i="21"/>
  <c r="L14" i="20"/>
  <c r="R14" i="20" s="1"/>
  <c r="S14" i="20"/>
  <c r="L11" i="20"/>
  <c r="R11" i="20" s="1"/>
  <c r="T11" i="20"/>
  <c r="D19" i="20"/>
  <c r="H20" i="20"/>
  <c r="G20" i="20"/>
  <c r="D8" i="20"/>
  <c r="U11" i="20"/>
  <c r="D16" i="20"/>
  <c r="U19" i="20"/>
  <c r="D44" i="20"/>
  <c r="D10" i="20"/>
  <c r="D7" i="20"/>
  <c r="D18" i="20"/>
  <c r="L5" i="20"/>
  <c r="R5" i="20" s="1"/>
  <c r="L18" i="20"/>
  <c r="R18" i="20" s="1"/>
  <c r="S18" i="20"/>
  <c r="D5" i="20"/>
  <c r="E20" i="20"/>
  <c r="D20" i="20" s="1"/>
  <c r="V5" i="20"/>
  <c r="D141" i="20"/>
  <c r="L10" i="20"/>
  <c r="R10" i="20" s="1"/>
  <c r="S10" i="20"/>
  <c r="D14" i="20"/>
  <c r="L27" i="20"/>
  <c r="R27" i="20" s="1"/>
  <c r="O30" i="20"/>
  <c r="U49" i="20"/>
  <c r="G135" i="20"/>
  <c r="N135" i="20"/>
  <c r="V94" i="20"/>
  <c r="T260" i="20"/>
  <c r="O273" i="20"/>
  <c r="U268" i="20"/>
  <c r="V302" i="20"/>
  <c r="P303" i="20"/>
  <c r="D353" i="20"/>
  <c r="D357" i="20"/>
  <c r="L12" i="20"/>
  <c r="R12" i="20" s="1"/>
  <c r="V4" i="20"/>
  <c r="T6" i="20"/>
  <c r="S13" i="20"/>
  <c r="S17" i="20"/>
  <c r="T21" i="20"/>
  <c r="L22" i="20"/>
  <c r="R22" i="20" s="1"/>
  <c r="V23" i="20"/>
  <c r="S24" i="20"/>
  <c r="T25" i="20"/>
  <c r="O44" i="20"/>
  <c r="L44" i="20" s="1"/>
  <c r="U50" i="20"/>
  <c r="V90" i="20"/>
  <c r="O145" i="20"/>
  <c r="U143" i="20"/>
  <c r="M168" i="20"/>
  <c r="S155" i="20"/>
  <c r="S5" i="20"/>
  <c r="S9" i="20"/>
  <c r="U26" i="20"/>
  <c r="P30" i="20"/>
  <c r="M59" i="20"/>
  <c r="V65" i="20"/>
  <c r="N8" i="20"/>
  <c r="P10" i="20"/>
  <c r="V10" i="20" s="1"/>
  <c r="M15" i="20"/>
  <c r="M20" i="20" s="1"/>
  <c r="N16" i="20"/>
  <c r="S38" i="20"/>
  <c r="T39" i="20"/>
  <c r="U40" i="20"/>
  <c r="V41" i="20"/>
  <c r="S42" i="20"/>
  <c r="T43" i="20"/>
  <c r="P44" i="20"/>
  <c r="H59" i="20"/>
  <c r="D59" i="20" s="1"/>
  <c r="O59" i="20"/>
  <c r="U46" i="20"/>
  <c r="T48" i="20"/>
  <c r="S51" i="20"/>
  <c r="N59" i="20"/>
  <c r="E135" i="20"/>
  <c r="D135" i="20" s="1"/>
  <c r="P135" i="20"/>
  <c r="V61" i="20"/>
  <c r="M135" i="20"/>
  <c r="H141" i="20"/>
  <c r="O141" i="20"/>
  <c r="E145" i="20"/>
  <c r="D145" i="20" s="1"/>
  <c r="P145" i="20"/>
  <c r="L145" i="20" s="1"/>
  <c r="G193" i="20"/>
  <c r="D193" i="20" s="1"/>
  <c r="N193" i="20"/>
  <c r="L193" i="20" s="1"/>
  <c r="G205" i="20"/>
  <c r="N205" i="20"/>
  <c r="T195" i="20"/>
  <c r="P205" i="20"/>
  <c r="F215" i="20"/>
  <c r="M215" i="20"/>
  <c r="O234" i="20"/>
  <c r="E253" i="20"/>
  <c r="D253" i="20" s="1"/>
  <c r="P253" i="20"/>
  <c r="E266" i="20"/>
  <c r="D266" i="20" s="1"/>
  <c r="U305" i="20"/>
  <c r="D21" i="20"/>
  <c r="U61" i="20"/>
  <c r="M173" i="20"/>
  <c r="S170" i="20"/>
  <c r="P281" i="20"/>
  <c r="V275" i="20"/>
  <c r="O5" i="20"/>
  <c r="T5" i="20"/>
  <c r="M7" i="20"/>
  <c r="M19" i="20"/>
  <c r="L21" i="20"/>
  <c r="R21" i="20" s="1"/>
  <c r="M30" i="20"/>
  <c r="P9" i="20"/>
  <c r="V9" i="20" s="1"/>
  <c r="V46" i="20"/>
  <c r="E153" i="20"/>
  <c r="D153" i="20" s="1"/>
  <c r="P153" i="20"/>
  <c r="V147" i="20"/>
  <c r="N153" i="20"/>
  <c r="L153" i="20" s="1"/>
  <c r="H168" i="20"/>
  <c r="D168" i="20" s="1"/>
  <c r="N168" i="20"/>
  <c r="H173" i="20"/>
  <c r="D173" i="20" s="1"/>
  <c r="O173" i="20"/>
  <c r="O179" i="20"/>
  <c r="U175" i="20"/>
  <c r="H193" i="20"/>
  <c r="P193" i="20"/>
  <c r="G215" i="20"/>
  <c r="N215" i="20"/>
  <c r="V237" i="20"/>
  <c r="P242" i="20"/>
  <c r="O248" i="20"/>
  <c r="M266" i="20"/>
  <c r="S263" i="20"/>
  <c r="M141" i="20"/>
  <c r="O153" i="20"/>
  <c r="O168" i="20"/>
  <c r="M179" i="20"/>
  <c r="L179" i="20" s="1"/>
  <c r="O193" i="20"/>
  <c r="T207" i="20"/>
  <c r="E225" i="20"/>
  <c r="D225" i="20" s="1"/>
  <c r="P225" i="20"/>
  <c r="O266" i="20"/>
  <c r="U260" i="20"/>
  <c r="L303" i="20"/>
  <c r="E311" i="20"/>
  <c r="D311" i="20" s="1"/>
  <c r="P311" i="20"/>
  <c r="V305" i="20"/>
  <c r="N311" i="20"/>
  <c r="T308" i="20"/>
  <c r="T341" i="20"/>
  <c r="N343" i="20"/>
  <c r="T349" i="20"/>
  <c r="N353" i="20"/>
  <c r="N141" i="20"/>
  <c r="V143" i="20"/>
  <c r="S147" i="20"/>
  <c r="P168" i="20"/>
  <c r="T170" i="20"/>
  <c r="V175" i="20"/>
  <c r="O215" i="20"/>
  <c r="M225" i="20"/>
  <c r="F234" i="20"/>
  <c r="D234" i="20" s="1"/>
  <c r="M234" i="20"/>
  <c r="S227" i="20"/>
  <c r="G242" i="20"/>
  <c r="D242" i="20" s="1"/>
  <c r="N242" i="20"/>
  <c r="L242" i="20" s="1"/>
  <c r="T236" i="20"/>
  <c r="T250" i="20"/>
  <c r="M253" i="20"/>
  <c r="M258" i="20"/>
  <c r="L258" i="20" s="1"/>
  <c r="S255" i="20"/>
  <c r="O258" i="20"/>
  <c r="P273" i="20"/>
  <c r="N297" i="20"/>
  <c r="U335" i="20"/>
  <c r="O336" i="20"/>
  <c r="U170" i="20"/>
  <c r="G179" i="20"/>
  <c r="D179" i="20" s="1"/>
  <c r="N179" i="20"/>
  <c r="F205" i="20"/>
  <c r="D205" i="20" s="1"/>
  <c r="M205" i="20"/>
  <c r="O205" i="20"/>
  <c r="E215" i="20"/>
  <c r="D215" i="20" s="1"/>
  <c r="N225" i="20"/>
  <c r="G234" i="20"/>
  <c r="N234" i="20"/>
  <c r="H242" i="20"/>
  <c r="O242" i="20"/>
  <c r="U236" i="20"/>
  <c r="O253" i="20"/>
  <c r="U250" i="20"/>
  <c r="G258" i="20"/>
  <c r="D258" i="20" s="1"/>
  <c r="N258" i="20"/>
  <c r="P266" i="20"/>
  <c r="G273" i="20"/>
  <c r="D273" i="20" s="1"/>
  <c r="N273" i="20"/>
  <c r="O281" i="20"/>
  <c r="N289" i="20"/>
  <c r="T283" i="20"/>
  <c r="P289" i="20"/>
  <c r="E297" i="20"/>
  <c r="P297" i="20"/>
  <c r="V291" i="20"/>
  <c r="G303" i="20"/>
  <c r="D303" i="20" s="1"/>
  <c r="N303" i="20"/>
  <c r="L311" i="20"/>
  <c r="S325" i="20"/>
  <c r="M327" i="20"/>
  <c r="D327" i="20"/>
  <c r="V326" i="20"/>
  <c r="P327" i="20"/>
  <c r="M319" i="20"/>
  <c r="S313" i="20"/>
  <c r="S330" i="20"/>
  <c r="M332" i="20"/>
  <c r="D336" i="20"/>
  <c r="M343" i="20"/>
  <c r="S338" i="20"/>
  <c r="V339" i="20"/>
  <c r="P343" i="20"/>
  <c r="U400" i="20"/>
  <c r="O402" i="20"/>
  <c r="V404" i="20"/>
  <c r="P406" i="20"/>
  <c r="P215" i="20"/>
  <c r="O225" i="20"/>
  <c r="M248" i="20"/>
  <c r="L248" i="20" s="1"/>
  <c r="F281" i="20"/>
  <c r="D281" i="20" s="1"/>
  <c r="M281" i="20"/>
  <c r="H289" i="20"/>
  <c r="D289" i="20" s="1"/>
  <c r="O289" i="20"/>
  <c r="U283" i="20"/>
  <c r="H303" i="20"/>
  <c r="O303" i="20"/>
  <c r="N332" i="20"/>
  <c r="T329" i="20"/>
  <c r="S345" i="20"/>
  <c r="M347" i="20"/>
  <c r="L347" i="20" s="1"/>
  <c r="V346" i="20"/>
  <c r="P347" i="20"/>
  <c r="U355" i="20"/>
  <c r="O357" i="20"/>
  <c r="L357" i="20" s="1"/>
  <c r="D365" i="20"/>
  <c r="M369" i="20"/>
  <c r="H412" i="20"/>
  <c r="T227" i="20"/>
  <c r="V250" i="20"/>
  <c r="T255" i="20"/>
  <c r="G281" i="20"/>
  <c r="N281" i="20"/>
  <c r="S275" i="20"/>
  <c r="M289" i="20"/>
  <c r="H297" i="20"/>
  <c r="O297" i="20"/>
  <c r="U291" i="20"/>
  <c r="M297" i="20"/>
  <c r="O319" i="20"/>
  <c r="U322" i="20"/>
  <c r="O323" i="20"/>
  <c r="G343" i="20"/>
  <c r="D343" i="20" s="1"/>
  <c r="F353" i="20"/>
  <c r="M353" i="20"/>
  <c r="P377" i="20"/>
  <c r="O390" i="20"/>
  <c r="U387" i="20"/>
  <c r="T388" i="20"/>
  <c r="N390" i="20"/>
  <c r="G319" i="20"/>
  <c r="D319" i="20" s="1"/>
  <c r="N319" i="20"/>
  <c r="P323" i="20"/>
  <c r="G327" i="20"/>
  <c r="N327" i="20"/>
  <c r="P336" i="20"/>
  <c r="G347" i="20"/>
  <c r="D347" i="20" s="1"/>
  <c r="N347" i="20"/>
  <c r="H353" i="20"/>
  <c r="O353" i="20"/>
  <c r="G377" i="20"/>
  <c r="T371" i="20"/>
  <c r="N377" i="20"/>
  <c r="M402" i="20"/>
  <c r="E332" i="20"/>
  <c r="D332" i="20" s="1"/>
  <c r="P332" i="20"/>
  <c r="V329" i="20"/>
  <c r="H343" i="20"/>
  <c r="U338" i="20"/>
  <c r="O343" i="20"/>
  <c r="V356" i="20"/>
  <c r="P357" i="20"/>
  <c r="U367" i="20"/>
  <c r="O369" i="20"/>
  <c r="D385" i="20"/>
  <c r="M390" i="20"/>
  <c r="S387" i="20"/>
  <c r="T404" i="20"/>
  <c r="N406" i="20"/>
  <c r="L406" i="20" s="1"/>
  <c r="G412" i="20"/>
  <c r="D412" i="20" s="1"/>
  <c r="N412" i="20"/>
  <c r="M412" i="20"/>
  <c r="E369" i="20"/>
  <c r="D369" i="20" s="1"/>
  <c r="P369" i="20"/>
  <c r="F377" i="20"/>
  <c r="D377" i="20" s="1"/>
  <c r="M377" i="20"/>
  <c r="L377" i="20" s="1"/>
  <c r="M393" i="20"/>
  <c r="S392" i="20"/>
  <c r="H398" i="20"/>
  <c r="D398" i="20" s="1"/>
  <c r="O398" i="20"/>
  <c r="U395" i="20"/>
  <c r="E402" i="20"/>
  <c r="P402" i="20"/>
  <c r="M361" i="20"/>
  <c r="L361" i="20" s="1"/>
  <c r="P365" i="20"/>
  <c r="L365" i="20" s="1"/>
  <c r="G369" i="20"/>
  <c r="N369" i="20"/>
  <c r="H377" i="20"/>
  <c r="O377" i="20"/>
  <c r="M381" i="20"/>
  <c r="L381" i="20" s="1"/>
  <c r="P385" i="20"/>
  <c r="L385" i="20" s="1"/>
  <c r="U392" i="20"/>
  <c r="O393" i="20"/>
  <c r="F398" i="20"/>
  <c r="M398" i="20"/>
  <c r="S395" i="20"/>
  <c r="P398" i="20"/>
  <c r="G402" i="20"/>
  <c r="N402" i="20"/>
  <c r="O412" i="20"/>
  <c r="D15" i="19"/>
  <c r="H20" i="19"/>
  <c r="O20" i="19"/>
  <c r="U5" i="19"/>
  <c r="L8" i="19"/>
  <c r="R8" i="19" s="1"/>
  <c r="T19" i="19"/>
  <c r="L19" i="19"/>
  <c r="D8" i="19"/>
  <c r="D59" i="19"/>
  <c r="F20" i="19"/>
  <c r="R4" i="19"/>
  <c r="G20" i="19"/>
  <c r="D19" i="19"/>
  <c r="S9" i="19"/>
  <c r="L9" i="19"/>
  <c r="R9" i="19" s="1"/>
  <c r="L22" i="19"/>
  <c r="R22" i="19" s="1"/>
  <c r="V24" i="19"/>
  <c r="L27" i="19"/>
  <c r="R27" i="19" s="1"/>
  <c r="E30" i="19"/>
  <c r="N30" i="19"/>
  <c r="U34" i="19"/>
  <c r="V38" i="19"/>
  <c r="O44" i="19"/>
  <c r="L44" i="19" s="1"/>
  <c r="V46" i="19"/>
  <c r="U49" i="19"/>
  <c r="D135" i="19"/>
  <c r="V61" i="19"/>
  <c r="U64" i="19"/>
  <c r="T71" i="19"/>
  <c r="U75" i="19"/>
  <c r="H135" i="19"/>
  <c r="U210" i="19"/>
  <c r="O215" i="19"/>
  <c r="S237" i="19"/>
  <c r="M242" i="19"/>
  <c r="S4" i="19"/>
  <c r="T5" i="19"/>
  <c r="M7" i="19"/>
  <c r="N8" i="19"/>
  <c r="T8" i="19" s="1"/>
  <c r="S8" i="19"/>
  <c r="M11" i="19"/>
  <c r="S12" i="19"/>
  <c r="M15" i="19"/>
  <c r="S16" i="19"/>
  <c r="U21" i="19"/>
  <c r="V22" i="19"/>
  <c r="D28" i="19"/>
  <c r="L28" i="19"/>
  <c r="R28" i="19" s="1"/>
  <c r="T32" i="19"/>
  <c r="S35" i="19"/>
  <c r="U39" i="19"/>
  <c r="F135" i="19"/>
  <c r="M135" i="19"/>
  <c r="L135" i="19" s="1"/>
  <c r="U148" i="19"/>
  <c r="O153" i="19"/>
  <c r="D258" i="19"/>
  <c r="S261" i="19"/>
  <c r="M266" i="19"/>
  <c r="E5" i="19"/>
  <c r="P5" i="19"/>
  <c r="L5" i="19" s="1"/>
  <c r="N15" i="19"/>
  <c r="T15" i="19" s="1"/>
  <c r="M18" i="19"/>
  <c r="S19" i="19"/>
  <c r="F30" i="19"/>
  <c r="M30" i="19"/>
  <c r="L30" i="19" s="1"/>
  <c r="L25" i="19"/>
  <c r="R25" i="19" s="1"/>
  <c r="E44" i="19"/>
  <c r="D44" i="19" s="1"/>
  <c r="P44" i="19"/>
  <c r="G135" i="19"/>
  <c r="T61" i="19"/>
  <c r="N135" i="19"/>
  <c r="S61" i="19"/>
  <c r="R136" i="19"/>
  <c r="D153" i="19"/>
  <c r="O173" i="19"/>
  <c r="U170" i="19"/>
  <c r="S21" i="19"/>
  <c r="L23" i="19"/>
  <c r="R23" i="19" s="1"/>
  <c r="L29" i="19"/>
  <c r="R29" i="19" s="1"/>
  <c r="N59" i="19"/>
  <c r="L59" i="19" s="1"/>
  <c r="O135" i="19"/>
  <c r="M141" i="19"/>
  <c r="L141" i="19" s="1"/>
  <c r="S137" i="19"/>
  <c r="M153" i="19"/>
  <c r="L153" i="19" s="1"/>
  <c r="S147" i="19"/>
  <c r="D168" i="19"/>
  <c r="U143" i="19"/>
  <c r="M145" i="19"/>
  <c r="L145" i="19" s="1"/>
  <c r="F168" i="19"/>
  <c r="M168" i="19"/>
  <c r="T195" i="19"/>
  <c r="F215" i="19"/>
  <c r="D215" i="19" s="1"/>
  <c r="D234" i="19"/>
  <c r="V229" i="19"/>
  <c r="P234" i="19"/>
  <c r="T252" i="19"/>
  <c r="N253" i="19"/>
  <c r="M319" i="19"/>
  <c r="S313" i="19"/>
  <c r="H141" i="19"/>
  <c r="D141" i="19" s="1"/>
  <c r="O141" i="19"/>
  <c r="U137" i="19"/>
  <c r="N141" i="19"/>
  <c r="E145" i="19"/>
  <c r="D145" i="19" s="1"/>
  <c r="P145" i="19"/>
  <c r="V143" i="19"/>
  <c r="N145" i="19"/>
  <c r="N153" i="19"/>
  <c r="G168" i="19"/>
  <c r="N168" i="19"/>
  <c r="S155" i="19"/>
  <c r="D173" i="19"/>
  <c r="P173" i="19"/>
  <c r="L173" i="19" s="1"/>
  <c r="V171" i="19"/>
  <c r="V181" i="19"/>
  <c r="P193" i="19"/>
  <c r="U250" i="19"/>
  <c r="O253" i="19"/>
  <c r="L253" i="19" s="1"/>
  <c r="G311" i="19"/>
  <c r="V137" i="19"/>
  <c r="H168" i="19"/>
  <c r="O168" i="19"/>
  <c r="U155" i="19"/>
  <c r="T155" i="19"/>
  <c r="P168" i="19"/>
  <c r="G179" i="19"/>
  <c r="D179" i="19" s="1"/>
  <c r="N179" i="19"/>
  <c r="M179" i="19"/>
  <c r="L179" i="19" s="1"/>
  <c r="E205" i="19"/>
  <c r="M205" i="19"/>
  <c r="L205" i="19" s="1"/>
  <c r="H215" i="19"/>
  <c r="M234" i="19"/>
  <c r="F281" i="19"/>
  <c r="D281" i="19" s="1"/>
  <c r="F193" i="19"/>
  <c r="S181" i="19"/>
  <c r="M193" i="19"/>
  <c r="H205" i="19"/>
  <c r="O205" i="19"/>
  <c r="U195" i="19"/>
  <c r="P205" i="19"/>
  <c r="G215" i="19"/>
  <c r="N215" i="19"/>
  <c r="P215" i="19"/>
  <c r="F225" i="19"/>
  <c r="D225" i="19" s="1"/>
  <c r="M225" i="19"/>
  <c r="L225" i="19" s="1"/>
  <c r="G234" i="19"/>
  <c r="N234" i="19"/>
  <c r="T227" i="19"/>
  <c r="H248" i="19"/>
  <c r="D248" i="19" s="1"/>
  <c r="O248" i="19"/>
  <c r="V244" i="19"/>
  <c r="P253" i="19"/>
  <c r="V250" i="19"/>
  <c r="P258" i="19"/>
  <c r="H273" i="19"/>
  <c r="O273" i="19"/>
  <c r="H303" i="19"/>
  <c r="O303" i="19"/>
  <c r="N303" i="19"/>
  <c r="T300" i="19"/>
  <c r="U307" i="19"/>
  <c r="O311" i="19"/>
  <c r="G319" i="19"/>
  <c r="N319" i="19"/>
  <c r="T313" i="19"/>
  <c r="T321" i="19"/>
  <c r="N323" i="19"/>
  <c r="N336" i="19"/>
  <c r="G343" i="19"/>
  <c r="U400" i="19"/>
  <c r="O402" i="19"/>
  <c r="V404" i="19"/>
  <c r="P406" i="19"/>
  <c r="O179" i="19"/>
  <c r="G193" i="19"/>
  <c r="D193" i="19" s="1"/>
  <c r="N193" i="19"/>
  <c r="O193" i="19"/>
  <c r="T217" i="19"/>
  <c r="H242" i="19"/>
  <c r="D242" i="19" s="1"/>
  <c r="O242" i="19"/>
  <c r="M248" i="19"/>
  <c r="L248" i="19" s="1"/>
  <c r="H266" i="19"/>
  <c r="O266" i="19"/>
  <c r="E273" i="19"/>
  <c r="D273" i="19" s="1"/>
  <c r="P273" i="19"/>
  <c r="T270" i="19"/>
  <c r="M273" i="19"/>
  <c r="L273" i="19" s="1"/>
  <c r="M281" i="19"/>
  <c r="S275" i="19"/>
  <c r="N289" i="19"/>
  <c r="M297" i="19"/>
  <c r="S291" i="19"/>
  <c r="E303" i="19"/>
  <c r="P303" i="19"/>
  <c r="L303" i="19" s="1"/>
  <c r="T306" i="19"/>
  <c r="N311" i="19"/>
  <c r="N332" i="19"/>
  <c r="T329" i="19"/>
  <c r="T341" i="19"/>
  <c r="N343" i="19"/>
  <c r="T349" i="19"/>
  <c r="N353" i="19"/>
  <c r="S170" i="19"/>
  <c r="P242" i="19"/>
  <c r="V236" i="19"/>
  <c r="G258" i="19"/>
  <c r="N258" i="19"/>
  <c r="L258" i="19" s="1"/>
  <c r="T255" i="19"/>
  <c r="D266" i="19"/>
  <c r="P266" i="19"/>
  <c r="V260" i="19"/>
  <c r="E289" i="19"/>
  <c r="P289" i="19"/>
  <c r="V283" i="19"/>
  <c r="U294" i="19"/>
  <c r="E311" i="19"/>
  <c r="P311" i="19"/>
  <c r="V371" i="19"/>
  <c r="P377" i="19"/>
  <c r="M215" i="19"/>
  <c r="L215" i="19" s="1"/>
  <c r="N248" i="19"/>
  <c r="G281" i="19"/>
  <c r="N281" i="19"/>
  <c r="F311" i="19"/>
  <c r="M311" i="19"/>
  <c r="S305" i="19"/>
  <c r="O319" i="19"/>
  <c r="D323" i="19"/>
  <c r="S325" i="19"/>
  <c r="M327" i="19"/>
  <c r="V326" i="19"/>
  <c r="P327" i="19"/>
  <c r="U335" i="19"/>
  <c r="O336" i="19"/>
  <c r="M343" i="19"/>
  <c r="S338" i="19"/>
  <c r="V339" i="19"/>
  <c r="P343" i="19"/>
  <c r="S345" i="19"/>
  <c r="M347" i="19"/>
  <c r="V346" i="19"/>
  <c r="P347" i="19"/>
  <c r="U355" i="19"/>
  <c r="O357" i="19"/>
  <c r="L357" i="19" s="1"/>
  <c r="D365" i="19"/>
  <c r="M369" i="19"/>
  <c r="L385" i="19"/>
  <c r="H412" i="19"/>
  <c r="U227" i="19"/>
  <c r="S250" i="19"/>
  <c r="U255" i="19"/>
  <c r="H281" i="19"/>
  <c r="O281" i="19"/>
  <c r="T275" i="19"/>
  <c r="H289" i="19"/>
  <c r="O289" i="19"/>
  <c r="U283" i="19"/>
  <c r="M289" i="19"/>
  <c r="E297" i="19"/>
  <c r="D297" i="19" s="1"/>
  <c r="P297" i="19"/>
  <c r="V291" i="19"/>
  <c r="S330" i="19"/>
  <c r="M332" i="19"/>
  <c r="D336" i="19"/>
  <c r="F353" i="19"/>
  <c r="D353" i="19" s="1"/>
  <c r="M353" i="19"/>
  <c r="O390" i="19"/>
  <c r="U387" i="19"/>
  <c r="T388" i="19"/>
  <c r="N390" i="19"/>
  <c r="P323" i="19"/>
  <c r="G327" i="19"/>
  <c r="D327" i="19" s="1"/>
  <c r="N327" i="19"/>
  <c r="P336" i="19"/>
  <c r="G347" i="19"/>
  <c r="D347" i="19" s="1"/>
  <c r="N347" i="19"/>
  <c r="H353" i="19"/>
  <c r="O353" i="19"/>
  <c r="E357" i="19"/>
  <c r="D357" i="19" s="1"/>
  <c r="P357" i="19"/>
  <c r="G377" i="19"/>
  <c r="T371" i="19"/>
  <c r="N377" i="19"/>
  <c r="M402" i="19"/>
  <c r="L402" i="19" s="1"/>
  <c r="E319" i="19"/>
  <c r="D319" i="19" s="1"/>
  <c r="P319" i="19"/>
  <c r="E332" i="19"/>
  <c r="D332" i="19" s="1"/>
  <c r="P332" i="19"/>
  <c r="V329" i="19"/>
  <c r="H343" i="19"/>
  <c r="D343" i="19" s="1"/>
  <c r="U338" i="19"/>
  <c r="O343" i="19"/>
  <c r="U367" i="19"/>
  <c r="O369" i="19"/>
  <c r="D385" i="19"/>
  <c r="M390" i="19"/>
  <c r="L390" i="19" s="1"/>
  <c r="S387" i="19"/>
  <c r="T404" i="19"/>
  <c r="N406" i="19"/>
  <c r="G412" i="19"/>
  <c r="D412" i="19" s="1"/>
  <c r="N412" i="19"/>
  <c r="M412" i="19"/>
  <c r="E369" i="19"/>
  <c r="P369" i="19"/>
  <c r="F377" i="19"/>
  <c r="D377" i="19" s="1"/>
  <c r="M377" i="19"/>
  <c r="L377" i="19" s="1"/>
  <c r="M393" i="19"/>
  <c r="S392" i="19"/>
  <c r="H398" i="19"/>
  <c r="O398" i="19"/>
  <c r="U395" i="19"/>
  <c r="E402" i="19"/>
  <c r="P402" i="19"/>
  <c r="M361" i="19"/>
  <c r="L361" i="19" s="1"/>
  <c r="P365" i="19"/>
  <c r="L365" i="19" s="1"/>
  <c r="G369" i="19"/>
  <c r="N369" i="19"/>
  <c r="H377" i="19"/>
  <c r="O377" i="19"/>
  <c r="M381" i="19"/>
  <c r="L381" i="19" s="1"/>
  <c r="P385" i="19"/>
  <c r="U392" i="19"/>
  <c r="O393" i="19"/>
  <c r="F398" i="19"/>
  <c r="D398" i="19" s="1"/>
  <c r="M398" i="19"/>
  <c r="S395" i="19"/>
  <c r="P398" i="19"/>
  <c r="G402" i="19"/>
  <c r="N402" i="19"/>
  <c r="O412" i="19"/>
  <c r="D353" i="18"/>
  <c r="D17" i="18"/>
  <c r="S15" i="18"/>
  <c r="D16" i="18"/>
  <c r="D18" i="18"/>
  <c r="F20" i="18"/>
  <c r="D168" i="18"/>
  <c r="E20" i="18"/>
  <c r="D59" i="18"/>
  <c r="D14" i="18"/>
  <c r="S19" i="18"/>
  <c r="H20" i="18"/>
  <c r="G20" i="18"/>
  <c r="D11" i="18"/>
  <c r="D173" i="18"/>
  <c r="U63" i="18"/>
  <c r="U144" i="18"/>
  <c r="O145" i="18"/>
  <c r="L145" i="18" s="1"/>
  <c r="M168" i="18"/>
  <c r="O215" i="18"/>
  <c r="F225" i="18"/>
  <c r="D225" i="18" s="1"/>
  <c r="N248" i="18"/>
  <c r="L13" i="18"/>
  <c r="R13" i="18" s="1"/>
  <c r="N19" i="18"/>
  <c r="T19" i="18" s="1"/>
  <c r="L28" i="18"/>
  <c r="R28" i="18" s="1"/>
  <c r="G30" i="18"/>
  <c r="N30" i="18"/>
  <c r="M59" i="18"/>
  <c r="N5" i="18"/>
  <c r="P7" i="18"/>
  <c r="V7" i="18" s="1"/>
  <c r="M8" i="18"/>
  <c r="N9" i="18"/>
  <c r="O10" i="18"/>
  <c r="U10" i="18" s="1"/>
  <c r="P11" i="18"/>
  <c r="V11" i="18" s="1"/>
  <c r="O14" i="18"/>
  <c r="U14" i="18" s="1"/>
  <c r="P15" i="18"/>
  <c r="V15" i="18" s="1"/>
  <c r="M16" i="18"/>
  <c r="N17" i="18"/>
  <c r="O18" i="18"/>
  <c r="U18" i="18" s="1"/>
  <c r="P19" i="18"/>
  <c r="V19" i="18" s="1"/>
  <c r="D21" i="18"/>
  <c r="L22" i="18"/>
  <c r="R22" i="18" s="1"/>
  <c r="L26" i="18"/>
  <c r="R26" i="18" s="1"/>
  <c r="E30" i="18"/>
  <c r="D30" i="18" s="1"/>
  <c r="P30" i="18"/>
  <c r="O44" i="18"/>
  <c r="O59" i="18"/>
  <c r="M153" i="18"/>
  <c r="V155" i="18"/>
  <c r="P168" i="18"/>
  <c r="P173" i="18"/>
  <c r="V170" i="18"/>
  <c r="F179" i="18"/>
  <c r="D179" i="18" s="1"/>
  <c r="P179" i="18"/>
  <c r="P225" i="18"/>
  <c r="T275" i="18"/>
  <c r="N281" i="18"/>
  <c r="O289" i="18"/>
  <c r="M297" i="18"/>
  <c r="S4" i="18"/>
  <c r="D5" i="18"/>
  <c r="O5" i="18"/>
  <c r="L6" i="18"/>
  <c r="R6" i="18" s="1"/>
  <c r="M7" i="18"/>
  <c r="N8" i="18"/>
  <c r="T8" i="18" s="1"/>
  <c r="O9" i="18"/>
  <c r="U9" i="18" s="1"/>
  <c r="P10" i="18"/>
  <c r="V10" i="18" s="1"/>
  <c r="M11" i="18"/>
  <c r="S12" i="18"/>
  <c r="L14" i="18"/>
  <c r="R14" i="18" s="1"/>
  <c r="L18" i="18"/>
  <c r="R18" i="18" s="1"/>
  <c r="L21" i="18"/>
  <c r="R21" i="18" s="1"/>
  <c r="U21" i="18"/>
  <c r="S23" i="18"/>
  <c r="L25" i="18"/>
  <c r="R25" i="18" s="1"/>
  <c r="S27" i="18"/>
  <c r="L29" i="18"/>
  <c r="R29" i="18" s="1"/>
  <c r="M30" i="18"/>
  <c r="T46" i="18"/>
  <c r="P59" i="18"/>
  <c r="H135" i="18"/>
  <c r="O135" i="18"/>
  <c r="T61" i="18"/>
  <c r="E141" i="18"/>
  <c r="D141" i="18" s="1"/>
  <c r="P141" i="18"/>
  <c r="M141" i="18"/>
  <c r="P145" i="18"/>
  <c r="G153" i="18"/>
  <c r="N153" i="18"/>
  <c r="O153" i="18"/>
  <c r="O168" i="18"/>
  <c r="H205" i="18"/>
  <c r="O205" i="18"/>
  <c r="N205" i="18"/>
  <c r="F215" i="18"/>
  <c r="S207" i="18"/>
  <c r="M215" i="18"/>
  <c r="G225" i="18"/>
  <c r="O253" i="18"/>
  <c r="U250" i="18"/>
  <c r="T251" i="18"/>
  <c r="N253" i="18"/>
  <c r="P253" i="18"/>
  <c r="D273" i="18"/>
  <c r="P273" i="18"/>
  <c r="V268" i="18"/>
  <c r="F289" i="18"/>
  <c r="D289" i="18" s="1"/>
  <c r="S299" i="18"/>
  <c r="M303" i="18"/>
  <c r="N311" i="18"/>
  <c r="M319" i="18"/>
  <c r="T371" i="18"/>
  <c r="N377" i="18"/>
  <c r="U400" i="18"/>
  <c r="O402" i="18"/>
  <c r="M44" i="18"/>
  <c r="L44" i="18" s="1"/>
  <c r="O141" i="18"/>
  <c r="G168" i="18"/>
  <c r="N168" i="18"/>
  <c r="T155" i="18"/>
  <c r="N173" i="18"/>
  <c r="T170" i="18"/>
  <c r="E193" i="18"/>
  <c r="D193" i="18" s="1"/>
  <c r="P193" i="18"/>
  <c r="M193" i="18"/>
  <c r="P205" i="18"/>
  <c r="H225" i="18"/>
  <c r="O225" i="18"/>
  <c r="N234" i="18"/>
  <c r="V244" i="18"/>
  <c r="P248" i="18"/>
  <c r="H266" i="18"/>
  <c r="U260" i="18"/>
  <c r="O266" i="18"/>
  <c r="M266" i="18"/>
  <c r="L266" i="18" s="1"/>
  <c r="P281" i="18"/>
  <c r="G289" i="18"/>
  <c r="N289" i="18"/>
  <c r="H297" i="18"/>
  <c r="O297" i="18"/>
  <c r="N297" i="18"/>
  <c r="D311" i="18"/>
  <c r="H319" i="18"/>
  <c r="O319" i="18"/>
  <c r="U313" i="18"/>
  <c r="L24" i="18"/>
  <c r="R24" i="18" s="1"/>
  <c r="M5" i="18"/>
  <c r="V5" i="18"/>
  <c r="F135" i="18"/>
  <c r="D135" i="18" s="1"/>
  <c r="M135" i="18"/>
  <c r="L135" i="18" s="1"/>
  <c r="V61" i="18"/>
  <c r="G141" i="18"/>
  <c r="N141" i="18"/>
  <c r="E153" i="18"/>
  <c r="P153" i="18"/>
  <c r="M173" i="18"/>
  <c r="L173" i="18" s="1"/>
  <c r="N179" i="18"/>
  <c r="L179" i="18" s="1"/>
  <c r="O193" i="18"/>
  <c r="F205" i="18"/>
  <c r="D205" i="18" s="1"/>
  <c r="M205" i="18"/>
  <c r="L205" i="18" s="1"/>
  <c r="E234" i="18"/>
  <c r="U236" i="18"/>
  <c r="O242" i="18"/>
  <c r="M242" i="18"/>
  <c r="M253" i="18"/>
  <c r="L253" i="18" s="1"/>
  <c r="S250" i="18"/>
  <c r="T268" i="18"/>
  <c r="N273" i="18"/>
  <c r="M273" i="18"/>
  <c r="E297" i="18"/>
  <c r="O303" i="18"/>
  <c r="L311" i="18"/>
  <c r="T334" i="18"/>
  <c r="N336" i="18"/>
  <c r="P343" i="18"/>
  <c r="V371" i="18"/>
  <c r="P377" i="18"/>
  <c r="D398" i="18"/>
  <c r="S400" i="18"/>
  <c r="M402" i="18"/>
  <c r="E215" i="18"/>
  <c r="P215" i="18"/>
  <c r="H234" i="18"/>
  <c r="O234" i="18"/>
  <c r="U227" i="18"/>
  <c r="P234" i="18"/>
  <c r="G242" i="18"/>
  <c r="N242" i="18"/>
  <c r="F248" i="18"/>
  <c r="D248" i="18" s="1"/>
  <c r="M248" i="18"/>
  <c r="H258" i="18"/>
  <c r="O258" i="18"/>
  <c r="U255" i="18"/>
  <c r="E266" i="18"/>
  <c r="D266" i="18" s="1"/>
  <c r="P266" i="18"/>
  <c r="H281" i="18"/>
  <c r="O281" i="18"/>
  <c r="P297" i="18"/>
  <c r="G303" i="18"/>
  <c r="N303" i="18"/>
  <c r="P311" i="18"/>
  <c r="U330" i="18"/>
  <c r="O332" i="18"/>
  <c r="G343" i="18"/>
  <c r="G215" i="18"/>
  <c r="N215" i="18"/>
  <c r="N225" i="18"/>
  <c r="L225" i="18" s="1"/>
  <c r="F234" i="18"/>
  <c r="M234" i="18"/>
  <c r="S227" i="18"/>
  <c r="E242" i="18"/>
  <c r="D242" i="18" s="1"/>
  <c r="P242" i="18"/>
  <c r="H248" i="18"/>
  <c r="O248" i="18"/>
  <c r="F258" i="18"/>
  <c r="D258" i="18" s="1"/>
  <c r="M258" i="18"/>
  <c r="S255" i="18"/>
  <c r="P258" i="18"/>
  <c r="G266" i="18"/>
  <c r="N266" i="18"/>
  <c r="O273" i="18"/>
  <c r="F281" i="18"/>
  <c r="D281" i="18" s="1"/>
  <c r="M281" i="18"/>
  <c r="M289" i="18"/>
  <c r="L289" i="18" s="1"/>
  <c r="E303" i="18"/>
  <c r="P303" i="18"/>
  <c r="T321" i="18"/>
  <c r="N323" i="18"/>
  <c r="L323" i="18" s="1"/>
  <c r="P323" i="18"/>
  <c r="M332" i="18"/>
  <c r="L332" i="18" s="1"/>
  <c r="G353" i="18"/>
  <c r="E319" i="18"/>
  <c r="D319" i="18" s="1"/>
  <c r="P319" i="18"/>
  <c r="V326" i="18"/>
  <c r="P327" i="18"/>
  <c r="G332" i="18"/>
  <c r="N332" i="18"/>
  <c r="T329" i="18"/>
  <c r="U335" i="18"/>
  <c r="O336" i="18"/>
  <c r="F343" i="18"/>
  <c r="D343" i="18" s="1"/>
  <c r="M343" i="18"/>
  <c r="S338" i="18"/>
  <c r="N343" i="18"/>
  <c r="V346" i="18"/>
  <c r="P347" i="18"/>
  <c r="M357" i="18"/>
  <c r="L357" i="18" s="1"/>
  <c r="D365" i="18"/>
  <c r="P369" i="18"/>
  <c r="V368" i="18"/>
  <c r="M369" i="18"/>
  <c r="O390" i="18"/>
  <c r="U387" i="18"/>
  <c r="T388" i="18"/>
  <c r="N390" i="18"/>
  <c r="P390" i="18"/>
  <c r="D412" i="18"/>
  <c r="G319" i="18"/>
  <c r="N319" i="18"/>
  <c r="M327" i="18"/>
  <c r="L327" i="18" s="1"/>
  <c r="E332" i="18"/>
  <c r="P332" i="18"/>
  <c r="V329" i="18"/>
  <c r="H343" i="18"/>
  <c r="U338" i="18"/>
  <c r="O343" i="18"/>
  <c r="M347" i="18"/>
  <c r="L347" i="18" s="1"/>
  <c r="N353" i="18"/>
  <c r="L353" i="18" s="1"/>
  <c r="U367" i="18"/>
  <c r="O369" i="18"/>
  <c r="D385" i="18"/>
  <c r="M390" i="18"/>
  <c r="L390" i="18" s="1"/>
  <c r="S387" i="18"/>
  <c r="T404" i="18"/>
  <c r="N406" i="18"/>
  <c r="P406" i="18"/>
  <c r="M412" i="18"/>
  <c r="E369" i="18"/>
  <c r="F377" i="18"/>
  <c r="D377" i="18" s="1"/>
  <c r="M377" i="18"/>
  <c r="L377" i="18" s="1"/>
  <c r="M393" i="18"/>
  <c r="S392" i="18"/>
  <c r="H398" i="18"/>
  <c r="O398" i="18"/>
  <c r="U395" i="18"/>
  <c r="E402" i="18"/>
  <c r="P402" i="18"/>
  <c r="M361" i="18"/>
  <c r="L361" i="18" s="1"/>
  <c r="P365" i="18"/>
  <c r="L365" i="18" s="1"/>
  <c r="G369" i="18"/>
  <c r="N369" i="18"/>
  <c r="H377" i="18"/>
  <c r="O377" i="18"/>
  <c r="M381" i="18"/>
  <c r="L381" i="18" s="1"/>
  <c r="P385" i="18"/>
  <c r="L385" i="18" s="1"/>
  <c r="U392" i="18"/>
  <c r="O393" i="18"/>
  <c r="F398" i="18"/>
  <c r="M398" i="18"/>
  <c r="S395" i="18"/>
  <c r="P398" i="18"/>
  <c r="G402" i="18"/>
  <c r="N402" i="18"/>
  <c r="O412" i="18"/>
  <c r="E20" i="17"/>
  <c r="D7" i="17"/>
  <c r="V7" i="17"/>
  <c r="H20" i="17"/>
  <c r="D16" i="17"/>
  <c r="D30" i="17"/>
  <c r="L30" i="17"/>
  <c r="D59" i="17"/>
  <c r="D10" i="17"/>
  <c r="L10" i="17"/>
  <c r="R10" i="17" s="1"/>
  <c r="D14" i="17"/>
  <c r="L14" i="17"/>
  <c r="R14" i="17" s="1"/>
  <c r="G20" i="17"/>
  <c r="L4" i="17"/>
  <c r="R4" i="17" s="1"/>
  <c r="L12" i="17"/>
  <c r="R12" i="17" s="1"/>
  <c r="O30" i="17"/>
  <c r="U38" i="17"/>
  <c r="V40" i="17"/>
  <c r="V58" i="17"/>
  <c r="U76" i="17"/>
  <c r="V85" i="17"/>
  <c r="U137" i="17"/>
  <c r="O141" i="17"/>
  <c r="U144" i="17"/>
  <c r="O145" i="17"/>
  <c r="V155" i="17"/>
  <c r="P168" i="17"/>
  <c r="M412" i="17"/>
  <c r="S408" i="17"/>
  <c r="N5" i="17"/>
  <c r="L5" i="17" s="1"/>
  <c r="R5" i="17" s="1"/>
  <c r="S5" i="17"/>
  <c r="T6" i="17"/>
  <c r="L7" i="17"/>
  <c r="R7" i="17" s="1"/>
  <c r="V8" i="17"/>
  <c r="S9" i="17"/>
  <c r="T10" i="17"/>
  <c r="L11" i="17"/>
  <c r="R11" i="17" s="1"/>
  <c r="S13" i="17"/>
  <c r="T14" i="17"/>
  <c r="P15" i="17"/>
  <c r="V15" i="17" s="1"/>
  <c r="M16" i="17"/>
  <c r="N17" i="17"/>
  <c r="T17" i="17" s="1"/>
  <c r="S17" i="17"/>
  <c r="O18" i="17"/>
  <c r="U18" i="17" s="1"/>
  <c r="T18" i="17"/>
  <c r="L19" i="17"/>
  <c r="R19" i="17" s="1"/>
  <c r="F20" i="17"/>
  <c r="M20" i="17"/>
  <c r="D21" i="17"/>
  <c r="T21" i="17"/>
  <c r="L22" i="17"/>
  <c r="R22" i="17" s="1"/>
  <c r="S24" i="17"/>
  <c r="T25" i="17"/>
  <c r="L26" i="17"/>
  <c r="R26" i="17" s="1"/>
  <c r="S28" i="17"/>
  <c r="T29" i="17"/>
  <c r="P30" i="17"/>
  <c r="H44" i="17"/>
  <c r="D44" i="17" s="1"/>
  <c r="O44" i="17"/>
  <c r="U32" i="17"/>
  <c r="M59" i="17"/>
  <c r="H135" i="17"/>
  <c r="U61" i="17"/>
  <c r="D145" i="17"/>
  <c r="M145" i="17"/>
  <c r="S143" i="17"/>
  <c r="P153" i="17"/>
  <c r="F168" i="17"/>
  <c r="D168" i="17" s="1"/>
  <c r="T284" i="17"/>
  <c r="N289" i="17"/>
  <c r="V322" i="17"/>
  <c r="P323" i="17"/>
  <c r="L21" i="17"/>
  <c r="R21" i="17" s="1"/>
  <c r="H59" i="17"/>
  <c r="O59" i="17"/>
  <c r="U46" i="17"/>
  <c r="N59" i="17"/>
  <c r="E135" i="17"/>
  <c r="P135" i="17"/>
  <c r="V61" i="17"/>
  <c r="H193" i="17"/>
  <c r="O193" i="17"/>
  <c r="U195" i="17"/>
  <c r="U387" i="17"/>
  <c r="U5" i="17"/>
  <c r="N44" i="17"/>
  <c r="L44" i="17" s="1"/>
  <c r="V46" i="17"/>
  <c r="F135" i="17"/>
  <c r="M135" i="17"/>
  <c r="S61" i="17"/>
  <c r="U170" i="17"/>
  <c r="D193" i="17"/>
  <c r="M193" i="17"/>
  <c r="L193" i="17" s="1"/>
  <c r="P215" i="17"/>
  <c r="V207" i="17"/>
  <c r="G135" i="17"/>
  <c r="N135" i="17"/>
  <c r="E141" i="17"/>
  <c r="D141" i="17" s="1"/>
  <c r="P141" i="17"/>
  <c r="G145" i="17"/>
  <c r="N145" i="17"/>
  <c r="T143" i="17"/>
  <c r="G153" i="17"/>
  <c r="D153" i="17" s="1"/>
  <c r="N153" i="17"/>
  <c r="E173" i="17"/>
  <c r="D173" i="17" s="1"/>
  <c r="P173" i="17"/>
  <c r="V170" i="17"/>
  <c r="E179" i="17"/>
  <c r="D179" i="17" s="1"/>
  <c r="P179" i="17"/>
  <c r="M179" i="17"/>
  <c r="V181" i="17"/>
  <c r="E205" i="17"/>
  <c r="P205" i="17"/>
  <c r="V195" i="17"/>
  <c r="M215" i="17"/>
  <c r="L215" i="17" s="1"/>
  <c r="M225" i="17"/>
  <c r="O253" i="17"/>
  <c r="U250" i="17"/>
  <c r="D273" i="17"/>
  <c r="M273" i="17"/>
  <c r="N281" i="17"/>
  <c r="L281" i="17" s="1"/>
  <c r="T278" i="17"/>
  <c r="N297" i="17"/>
  <c r="T291" i="17"/>
  <c r="V314" i="17"/>
  <c r="P319" i="17"/>
  <c r="U345" i="17"/>
  <c r="L365" i="17"/>
  <c r="L141" i="17"/>
  <c r="H153" i="17"/>
  <c r="O153" i="17"/>
  <c r="U147" i="17"/>
  <c r="G168" i="17"/>
  <c r="N168" i="17"/>
  <c r="L168" i="17" s="1"/>
  <c r="N179" i="17"/>
  <c r="G205" i="17"/>
  <c r="T197" i="17"/>
  <c r="N205" i="17"/>
  <c r="M205" i="17"/>
  <c r="G215" i="17"/>
  <c r="D215" i="17" s="1"/>
  <c r="O242" i="17"/>
  <c r="U236" i="17"/>
  <c r="O266" i="17"/>
  <c r="U260" i="17"/>
  <c r="U306" i="17"/>
  <c r="O311" i="17"/>
  <c r="N319" i="17"/>
  <c r="T313" i="17"/>
  <c r="S401" i="17"/>
  <c r="M402" i="17"/>
  <c r="M153" i="17"/>
  <c r="L153" i="17" s="1"/>
  <c r="H168" i="17"/>
  <c r="O168" i="17"/>
  <c r="U155" i="17"/>
  <c r="M173" i="17"/>
  <c r="L173" i="17" s="1"/>
  <c r="S171" i="17"/>
  <c r="G193" i="17"/>
  <c r="N193" i="17"/>
  <c r="M258" i="17"/>
  <c r="L258" i="17" s="1"/>
  <c r="S255" i="17"/>
  <c r="U275" i="17"/>
  <c r="U299" i="17"/>
  <c r="O303" i="17"/>
  <c r="M311" i="17"/>
  <c r="S305" i="17"/>
  <c r="O327" i="17"/>
  <c r="U325" i="17"/>
  <c r="V338" i="17"/>
  <c r="P343" i="17"/>
  <c r="O215" i="17"/>
  <c r="E225" i="17"/>
  <c r="D225" i="17" s="1"/>
  <c r="P225" i="17"/>
  <c r="V217" i="17"/>
  <c r="N225" i="17"/>
  <c r="F234" i="17"/>
  <c r="D234" i="17" s="1"/>
  <c r="M234" i="17"/>
  <c r="S227" i="17"/>
  <c r="M242" i="17"/>
  <c r="M266" i="17"/>
  <c r="H273" i="17"/>
  <c r="O273" i="17"/>
  <c r="U268" i="17"/>
  <c r="P273" i="17"/>
  <c r="E281" i="17"/>
  <c r="D281" i="17" s="1"/>
  <c r="P281" i="17"/>
  <c r="V275" i="17"/>
  <c r="F289" i="17"/>
  <c r="D289" i="17" s="1"/>
  <c r="M289" i="17"/>
  <c r="S283" i="17"/>
  <c r="E303" i="17"/>
  <c r="P303" i="17"/>
  <c r="G311" i="17"/>
  <c r="D311" i="17" s="1"/>
  <c r="N311" i="17"/>
  <c r="T305" i="17"/>
  <c r="H319" i="17"/>
  <c r="D319" i="17" s="1"/>
  <c r="O319" i="17"/>
  <c r="E327" i="17"/>
  <c r="D327" i="17" s="1"/>
  <c r="P327" i="17"/>
  <c r="V325" i="17"/>
  <c r="U355" i="17"/>
  <c r="H365" i="17"/>
  <c r="D365" i="17" s="1"/>
  <c r="O365" i="17"/>
  <c r="U363" i="17"/>
  <c r="V364" i="17"/>
  <c r="P365" i="17"/>
  <c r="T373" i="17"/>
  <c r="D390" i="17"/>
  <c r="P390" i="17"/>
  <c r="V387" i="17"/>
  <c r="S207" i="17"/>
  <c r="G234" i="17"/>
  <c r="N234" i="17"/>
  <c r="P242" i="17"/>
  <c r="P266" i="17"/>
  <c r="O289" i="17"/>
  <c r="F303" i="17"/>
  <c r="M303" i="17"/>
  <c r="P311" i="17"/>
  <c r="G332" i="17"/>
  <c r="N332" i="17"/>
  <c r="F343" i="17"/>
  <c r="D343" i="17" s="1"/>
  <c r="H353" i="17"/>
  <c r="D353" i="17" s="1"/>
  <c r="O353" i="17"/>
  <c r="L353" i="17" s="1"/>
  <c r="S350" i="17"/>
  <c r="D357" i="17"/>
  <c r="P357" i="17"/>
  <c r="L357" i="17" s="1"/>
  <c r="V355" i="17"/>
  <c r="G242" i="17"/>
  <c r="D242" i="17" s="1"/>
  <c r="N242" i="17"/>
  <c r="F248" i="17"/>
  <c r="D248" i="17" s="1"/>
  <c r="M248" i="17"/>
  <c r="L248" i="17" s="1"/>
  <c r="E253" i="17"/>
  <c r="D253" i="17" s="1"/>
  <c r="P253" i="17"/>
  <c r="V251" i="17"/>
  <c r="M253" i="17"/>
  <c r="G258" i="17"/>
  <c r="D258" i="17" s="1"/>
  <c r="N258" i="17"/>
  <c r="T256" i="17"/>
  <c r="G266" i="17"/>
  <c r="D266" i="17" s="1"/>
  <c r="N266" i="17"/>
  <c r="F297" i="17"/>
  <c r="D297" i="17" s="1"/>
  <c r="M297" i="17"/>
  <c r="L297" i="17" s="1"/>
  <c r="T334" i="17"/>
  <c r="U338" i="17"/>
  <c r="S346" i="17"/>
  <c r="M347" i="17"/>
  <c r="P353" i="17"/>
  <c r="U360" i="17"/>
  <c r="O361" i="17"/>
  <c r="M381" i="17"/>
  <c r="S379" i="17"/>
  <c r="T321" i="17"/>
  <c r="O336" i="17"/>
  <c r="U334" i="17"/>
  <c r="P336" i="17"/>
  <c r="E347" i="17"/>
  <c r="D347" i="17" s="1"/>
  <c r="P347" i="17"/>
  <c r="V345" i="17"/>
  <c r="D369" i="17"/>
  <c r="P369" i="17"/>
  <c r="V367" i="17"/>
  <c r="E377" i="17"/>
  <c r="P377" i="17"/>
  <c r="V371" i="17"/>
  <c r="P385" i="17"/>
  <c r="T408" i="17"/>
  <c r="N412" i="17"/>
  <c r="F319" i="17"/>
  <c r="M319" i="17"/>
  <c r="L319" i="17" s="1"/>
  <c r="O323" i="17"/>
  <c r="U321" i="17"/>
  <c r="L327" i="17"/>
  <c r="F332" i="17"/>
  <c r="D332" i="17" s="1"/>
  <c r="M332" i="17"/>
  <c r="S329" i="17"/>
  <c r="O332" i="17"/>
  <c r="G343" i="17"/>
  <c r="N343" i="17"/>
  <c r="L369" i="17"/>
  <c r="F377" i="17"/>
  <c r="M377" i="17"/>
  <c r="S371" i="17"/>
  <c r="D393" i="17"/>
  <c r="M406" i="17"/>
  <c r="L406" i="17" s="1"/>
  <c r="S404" i="17"/>
  <c r="N353" i="17"/>
  <c r="N381" i="17"/>
  <c r="T379" i="17"/>
  <c r="T383" i="17"/>
  <c r="F390" i="17"/>
  <c r="M390" i="17"/>
  <c r="L390" i="17" s="1"/>
  <c r="L393" i="17"/>
  <c r="M398" i="17"/>
  <c r="L398" i="17" s="1"/>
  <c r="U400" i="17"/>
  <c r="V404" i="17"/>
  <c r="H412" i="17"/>
  <c r="T329" i="17"/>
  <c r="G361" i="17"/>
  <c r="D361" i="17" s="1"/>
  <c r="N361" i="17"/>
  <c r="L361" i="17" s="1"/>
  <c r="T359" i="17"/>
  <c r="T363" i="17"/>
  <c r="U367" i="17"/>
  <c r="H385" i="17"/>
  <c r="D385" i="17" s="1"/>
  <c r="O385" i="17"/>
  <c r="L385" i="17" s="1"/>
  <c r="U383" i="17"/>
  <c r="S392" i="17"/>
  <c r="G398" i="17"/>
  <c r="D398" i="17" s="1"/>
  <c r="N398" i="17"/>
  <c r="T395" i="17"/>
  <c r="P398" i="17"/>
  <c r="E402" i="17"/>
  <c r="D402" i="17" s="1"/>
  <c r="P402" i="17"/>
  <c r="V400" i="17"/>
  <c r="E412" i="17"/>
  <c r="P412" i="17"/>
  <c r="O412" i="17"/>
  <c r="U395" i="17"/>
  <c r="D11" i="16"/>
  <c r="E20" i="16"/>
  <c r="D44" i="16"/>
  <c r="F20" i="16"/>
  <c r="D15" i="16"/>
  <c r="L13" i="16"/>
  <c r="R13" i="16" s="1"/>
  <c r="L26" i="16"/>
  <c r="R26" i="16" s="1"/>
  <c r="P44" i="16"/>
  <c r="U51" i="16"/>
  <c r="S5" i="16"/>
  <c r="D21" i="16"/>
  <c r="L22" i="16"/>
  <c r="T29" i="16"/>
  <c r="O30" i="16"/>
  <c r="U32" i="16"/>
  <c r="O135" i="16"/>
  <c r="U61" i="16"/>
  <c r="M168" i="16"/>
  <c r="S155" i="16"/>
  <c r="S244" i="16"/>
  <c r="M248" i="16"/>
  <c r="L248" i="16" s="1"/>
  <c r="V268" i="16"/>
  <c r="P273" i="16"/>
  <c r="V275" i="16"/>
  <c r="P281" i="16"/>
  <c r="H5" i="16"/>
  <c r="H20" i="16" s="1"/>
  <c r="O5" i="16"/>
  <c r="T5" i="16"/>
  <c r="L6" i="16"/>
  <c r="R6" i="16" s="1"/>
  <c r="M7" i="16"/>
  <c r="N8" i="16"/>
  <c r="T8" i="16" s="1"/>
  <c r="S8" i="16"/>
  <c r="O9" i="16"/>
  <c r="P10" i="16"/>
  <c r="V10" i="16" s="1"/>
  <c r="M11" i="16"/>
  <c r="S12" i="16"/>
  <c r="P14" i="16"/>
  <c r="V14" i="16" s="1"/>
  <c r="M15" i="16"/>
  <c r="N16" i="16"/>
  <c r="T16" i="16" s="1"/>
  <c r="S16" i="16"/>
  <c r="O17" i="16"/>
  <c r="P18" i="16"/>
  <c r="V18" i="16" s="1"/>
  <c r="M19" i="16"/>
  <c r="L21" i="16"/>
  <c r="R21" i="16" s="1"/>
  <c r="S23" i="16"/>
  <c r="L25" i="16"/>
  <c r="R25" i="16" s="1"/>
  <c r="S27" i="16"/>
  <c r="L28" i="16"/>
  <c r="R28" i="16" s="1"/>
  <c r="F59" i="16"/>
  <c r="D59" i="16" s="1"/>
  <c r="M59" i="16"/>
  <c r="L59" i="16" s="1"/>
  <c r="P59" i="16"/>
  <c r="E135" i="16"/>
  <c r="D135" i="16" s="1"/>
  <c r="P135" i="16"/>
  <c r="O145" i="16"/>
  <c r="U143" i="16"/>
  <c r="H153" i="16"/>
  <c r="O153" i="16"/>
  <c r="N153" i="16"/>
  <c r="N168" i="16"/>
  <c r="M173" i="16"/>
  <c r="L173" i="16" s="1"/>
  <c r="S170" i="16"/>
  <c r="E193" i="16"/>
  <c r="D193" i="16" s="1"/>
  <c r="M242" i="16"/>
  <c r="S237" i="16"/>
  <c r="P258" i="16"/>
  <c r="V257" i="16"/>
  <c r="D377" i="16"/>
  <c r="F44" i="16"/>
  <c r="M44" i="16"/>
  <c r="N44" i="16"/>
  <c r="M135" i="16"/>
  <c r="L135" i="16" s="1"/>
  <c r="E153" i="16"/>
  <c r="P153" i="16"/>
  <c r="V147" i="16"/>
  <c r="H168" i="16"/>
  <c r="G168" i="16"/>
  <c r="L179" i="16"/>
  <c r="M205" i="16"/>
  <c r="E205" i="16"/>
  <c r="E215" i="16"/>
  <c r="M225" i="16"/>
  <c r="L225" i="16" s="1"/>
  <c r="S217" i="16"/>
  <c r="M253" i="16"/>
  <c r="L253" i="16" s="1"/>
  <c r="S251" i="16"/>
  <c r="D343" i="16"/>
  <c r="L24" i="16"/>
  <c r="R24" i="16" s="1"/>
  <c r="L4" i="16"/>
  <c r="R4" i="16" s="1"/>
  <c r="V5" i="16"/>
  <c r="G30" i="16"/>
  <c r="D30" i="16" s="1"/>
  <c r="N30" i="16"/>
  <c r="L30" i="16" s="1"/>
  <c r="S21" i="16"/>
  <c r="D22" i="16"/>
  <c r="U43" i="16"/>
  <c r="T46" i="16"/>
  <c r="G135" i="16"/>
  <c r="N135" i="16"/>
  <c r="G141" i="16"/>
  <c r="D141" i="16" s="1"/>
  <c r="D145" i="16"/>
  <c r="P145" i="16"/>
  <c r="V144" i="16"/>
  <c r="L145" i="16"/>
  <c r="M153" i="16"/>
  <c r="S148" i="16"/>
  <c r="E168" i="16"/>
  <c r="P168" i="16"/>
  <c r="G193" i="16"/>
  <c r="U181" i="16"/>
  <c r="V183" i="16"/>
  <c r="G215" i="16"/>
  <c r="N234" i="16"/>
  <c r="T227" i="16"/>
  <c r="S230" i="16"/>
  <c r="M234" i="16"/>
  <c r="L234" i="16" s="1"/>
  <c r="P173" i="16"/>
  <c r="T207" i="16"/>
  <c r="G225" i="16"/>
  <c r="N225" i="16"/>
  <c r="G248" i="16"/>
  <c r="O258" i="16"/>
  <c r="U256" i="16"/>
  <c r="P266" i="16"/>
  <c r="V260" i="16"/>
  <c r="L266" i="16"/>
  <c r="O303" i="16"/>
  <c r="U299" i="16"/>
  <c r="V326" i="16"/>
  <c r="P327" i="16"/>
  <c r="L327" i="16"/>
  <c r="U329" i="16"/>
  <c r="O332" i="16"/>
  <c r="N141" i="16"/>
  <c r="L141" i="16" s="1"/>
  <c r="O168" i="16"/>
  <c r="H173" i="16"/>
  <c r="D173" i="16" s="1"/>
  <c r="O173" i="16"/>
  <c r="U170" i="16"/>
  <c r="G179" i="16"/>
  <c r="D179" i="16" s="1"/>
  <c r="N179" i="16"/>
  <c r="F193" i="16"/>
  <c r="M193" i="16"/>
  <c r="L193" i="16" s="1"/>
  <c r="N193" i="16"/>
  <c r="G205" i="16"/>
  <c r="N205" i="16"/>
  <c r="O205" i="16"/>
  <c r="U207" i="16"/>
  <c r="O225" i="16"/>
  <c r="D234" i="16"/>
  <c r="D242" i="16"/>
  <c r="P242" i="16"/>
  <c r="V236" i="16"/>
  <c r="P253" i="16"/>
  <c r="V250" i="16"/>
  <c r="N258" i="16"/>
  <c r="L258" i="16" s="1"/>
  <c r="T255" i="16"/>
  <c r="L365" i="16"/>
  <c r="T195" i="16"/>
  <c r="P205" i="16"/>
  <c r="P215" i="16"/>
  <c r="L215" i="16" s="1"/>
  <c r="E225" i="16"/>
  <c r="D225" i="16" s="1"/>
  <c r="P225" i="16"/>
  <c r="O234" i="16"/>
  <c r="U228" i="16"/>
  <c r="D248" i="16"/>
  <c r="H273" i="16"/>
  <c r="G281" i="16"/>
  <c r="O273" i="16"/>
  <c r="L273" i="16" s="1"/>
  <c r="F281" i="16"/>
  <c r="D281" i="16" s="1"/>
  <c r="M281" i="16"/>
  <c r="N281" i="16"/>
  <c r="M289" i="16"/>
  <c r="E319" i="16"/>
  <c r="P319" i="16"/>
  <c r="V313" i="16"/>
  <c r="N323" i="16"/>
  <c r="L323" i="16" s="1"/>
  <c r="T321" i="16"/>
  <c r="O323" i="16"/>
  <c r="M336" i="16"/>
  <c r="S334" i="16"/>
  <c r="F343" i="16"/>
  <c r="M343" i="16"/>
  <c r="U349" i="16"/>
  <c r="D365" i="16"/>
  <c r="G266" i="16"/>
  <c r="D266" i="16" s="1"/>
  <c r="N266" i="16"/>
  <c r="G273" i="16"/>
  <c r="D273" i="16" s="1"/>
  <c r="N273" i="16"/>
  <c r="T268" i="16"/>
  <c r="G289" i="16"/>
  <c r="D289" i="16" s="1"/>
  <c r="N289" i="16"/>
  <c r="O289" i="16"/>
  <c r="F297" i="16"/>
  <c r="D297" i="16" s="1"/>
  <c r="M297" i="16"/>
  <c r="N297" i="16"/>
  <c r="D303" i="16"/>
  <c r="V300" i="16"/>
  <c r="P303" i="16"/>
  <c r="M303" i="16"/>
  <c r="H311" i="16"/>
  <c r="O311" i="16"/>
  <c r="U305" i="16"/>
  <c r="T325" i="16"/>
  <c r="H347" i="16"/>
  <c r="D347" i="16" s="1"/>
  <c r="O347" i="16"/>
  <c r="U345" i="16"/>
  <c r="N357" i="16"/>
  <c r="L357" i="16" s="1"/>
  <c r="T355" i="16"/>
  <c r="N381" i="16"/>
  <c r="L381" i="16" s="1"/>
  <c r="T379" i="16"/>
  <c r="T383" i="16"/>
  <c r="P390" i="16"/>
  <c r="V387" i="16"/>
  <c r="V397" i="16"/>
  <c r="P398" i="16"/>
  <c r="H281" i="16"/>
  <c r="O281" i="16"/>
  <c r="P297" i="16"/>
  <c r="S306" i="16"/>
  <c r="M311" i="16"/>
  <c r="L311" i="16" s="1"/>
  <c r="T331" i="16"/>
  <c r="N332" i="16"/>
  <c r="L332" i="16" s="1"/>
  <c r="N361" i="16"/>
  <c r="L361" i="16" s="1"/>
  <c r="T359" i="16"/>
  <c r="T363" i="16"/>
  <c r="D369" i="16"/>
  <c r="P369" i="16"/>
  <c r="V367" i="16"/>
  <c r="S368" i="16"/>
  <c r="M369" i="16"/>
  <c r="M398" i="16"/>
  <c r="L398" i="16" s="1"/>
  <c r="S395" i="16"/>
  <c r="U400" i="16"/>
  <c r="G303" i="16"/>
  <c r="N303" i="16"/>
  <c r="P332" i="16"/>
  <c r="V329" i="16"/>
  <c r="O336" i="16"/>
  <c r="P347" i="16"/>
  <c r="L347" i="16" s="1"/>
  <c r="O357" i="16"/>
  <c r="T372" i="16"/>
  <c r="N377" i="16"/>
  <c r="N398" i="16"/>
  <c r="T395" i="16"/>
  <c r="D402" i="16"/>
  <c r="P402" i="16"/>
  <c r="V400" i="16"/>
  <c r="M412" i="16"/>
  <c r="L412" i="16" s="1"/>
  <c r="M393" i="16"/>
  <c r="L393" i="16" s="1"/>
  <c r="S392" i="16"/>
  <c r="T408" i="16"/>
  <c r="N412" i="16"/>
  <c r="E311" i="16"/>
  <c r="D311" i="16" s="1"/>
  <c r="P311" i="16"/>
  <c r="V305" i="16"/>
  <c r="F319" i="16"/>
  <c r="M319" i="16"/>
  <c r="S313" i="16"/>
  <c r="O327" i="16"/>
  <c r="U325" i="16"/>
  <c r="G336" i="16"/>
  <c r="D336" i="16" s="1"/>
  <c r="N336" i="16"/>
  <c r="T334" i="16"/>
  <c r="U337" i="16"/>
  <c r="G343" i="16"/>
  <c r="N343" i="16"/>
  <c r="T338" i="16"/>
  <c r="R342" i="16"/>
  <c r="P343" i="16"/>
  <c r="G353" i="16"/>
  <c r="D353" i="16" s="1"/>
  <c r="N353" i="16"/>
  <c r="L353" i="16" s="1"/>
  <c r="D361" i="16"/>
  <c r="D381" i="16"/>
  <c r="F390" i="16"/>
  <c r="D390" i="16" s="1"/>
  <c r="M390" i="16"/>
  <c r="L402" i="16"/>
  <c r="M406" i="16"/>
  <c r="L406" i="16" s="1"/>
  <c r="S404" i="16"/>
  <c r="O365" i="16"/>
  <c r="U363" i="16"/>
  <c r="P365" i="16"/>
  <c r="U367" i="16"/>
  <c r="F377" i="16"/>
  <c r="M377" i="16"/>
  <c r="L377" i="16" s="1"/>
  <c r="S371" i="16"/>
  <c r="O385" i="16"/>
  <c r="U383" i="16"/>
  <c r="P385" i="16"/>
  <c r="H398" i="16"/>
  <c r="D398" i="16" s="1"/>
  <c r="O398" i="16"/>
  <c r="V404" i="16"/>
  <c r="H412" i="16"/>
  <c r="S329" i="16"/>
  <c r="O361" i="16"/>
  <c r="O381" i="16"/>
  <c r="E412" i="16"/>
  <c r="D412" i="16" s="1"/>
  <c r="P412" i="16"/>
  <c r="O412" i="16"/>
  <c r="S387" i="16"/>
  <c r="U395" i="16"/>
  <c r="D14" i="15"/>
  <c r="G20" i="15"/>
  <c r="H20" i="15"/>
  <c r="L17" i="15"/>
  <c r="R17" i="15" s="1"/>
  <c r="S17" i="15"/>
  <c r="F20" i="15"/>
  <c r="D215" i="15"/>
  <c r="L14" i="15"/>
  <c r="R14" i="15" s="1"/>
  <c r="R15" i="15"/>
  <c r="D19" i="15"/>
  <c r="L19" i="15"/>
  <c r="R19" i="15" s="1"/>
  <c r="D59" i="15"/>
  <c r="N20" i="15"/>
  <c r="D44" i="15"/>
  <c r="G30" i="15"/>
  <c r="D30" i="15" s="1"/>
  <c r="N30" i="15"/>
  <c r="L30" i="15" s="1"/>
  <c r="M44" i="15"/>
  <c r="M59" i="15"/>
  <c r="N153" i="15"/>
  <c r="T147" i="15"/>
  <c r="P168" i="15"/>
  <c r="V156" i="15"/>
  <c r="L168" i="15"/>
  <c r="S171" i="15"/>
  <c r="M173" i="15"/>
  <c r="P193" i="15"/>
  <c r="O258" i="15"/>
  <c r="U255" i="15"/>
  <c r="T256" i="15"/>
  <c r="N258" i="15"/>
  <c r="L4" i="15"/>
  <c r="R4" i="15" s="1"/>
  <c r="M5" i="15"/>
  <c r="V5" i="15"/>
  <c r="S6" i="15"/>
  <c r="T7" i="15"/>
  <c r="P8" i="15"/>
  <c r="V8" i="15" s="1"/>
  <c r="U8" i="15"/>
  <c r="M9" i="15"/>
  <c r="S10" i="15"/>
  <c r="O11" i="15"/>
  <c r="U11" i="15" s="1"/>
  <c r="T11" i="15"/>
  <c r="L12" i="15"/>
  <c r="R12" i="15" s="1"/>
  <c r="V13" i="15"/>
  <c r="S14" i="15"/>
  <c r="T15" i="15"/>
  <c r="L16" i="15"/>
  <c r="R16" i="15" s="1"/>
  <c r="S18" i="15"/>
  <c r="T19" i="15"/>
  <c r="E20" i="15"/>
  <c r="D20" i="15" s="1"/>
  <c r="S21" i="15"/>
  <c r="T22" i="15"/>
  <c r="L23" i="15"/>
  <c r="R23" i="15" s="1"/>
  <c r="S25" i="15"/>
  <c r="T26" i="15"/>
  <c r="L27" i="15"/>
  <c r="R27" i="15" s="1"/>
  <c r="S29" i="15"/>
  <c r="O30" i="15"/>
  <c r="V46" i="15"/>
  <c r="N59" i="15"/>
  <c r="V61" i="15"/>
  <c r="E141" i="15"/>
  <c r="D141" i="15" s="1"/>
  <c r="V137" i="15"/>
  <c r="P141" i="15"/>
  <c r="T170" i="15"/>
  <c r="F193" i="15"/>
  <c r="S181" i="15"/>
  <c r="M193" i="15"/>
  <c r="O234" i="15"/>
  <c r="U227" i="15"/>
  <c r="T228" i="15"/>
  <c r="N234" i="15"/>
  <c r="H266" i="15"/>
  <c r="D266" i="15" s="1"/>
  <c r="D21" i="15"/>
  <c r="O44" i="15"/>
  <c r="G135" i="15"/>
  <c r="D135" i="15" s="1"/>
  <c r="N135" i="15"/>
  <c r="L135" i="15" s="1"/>
  <c r="M145" i="15"/>
  <c r="S143" i="15"/>
  <c r="H168" i="15"/>
  <c r="O168" i="15"/>
  <c r="U155" i="15"/>
  <c r="P179" i="15"/>
  <c r="S197" i="15"/>
  <c r="M205" i="15"/>
  <c r="P215" i="15"/>
  <c r="T5" i="15"/>
  <c r="L21" i="15"/>
  <c r="R21" i="15" s="1"/>
  <c r="T61" i="15"/>
  <c r="N141" i="15"/>
  <c r="L141" i="15" s="1"/>
  <c r="G145" i="15"/>
  <c r="D145" i="15" s="1"/>
  <c r="N145" i="15"/>
  <c r="F153" i="15"/>
  <c r="D153" i="15" s="1"/>
  <c r="D173" i="15"/>
  <c r="H193" i="15"/>
  <c r="O193" i="15"/>
  <c r="U269" i="15"/>
  <c r="O273" i="15"/>
  <c r="O289" i="15"/>
  <c r="S299" i="15"/>
  <c r="M303" i="15"/>
  <c r="V307" i="15"/>
  <c r="P311" i="15"/>
  <c r="P145" i="15"/>
  <c r="M153" i="15"/>
  <c r="L153" i="15" s="1"/>
  <c r="G193" i="15"/>
  <c r="D193" i="15" s="1"/>
  <c r="N193" i="15"/>
  <c r="G205" i="15"/>
  <c r="D205" i="15" s="1"/>
  <c r="N205" i="15"/>
  <c r="T195" i="15"/>
  <c r="F215" i="15"/>
  <c r="T217" i="15"/>
  <c r="M253" i="15"/>
  <c r="S250" i="15"/>
  <c r="P323" i="15"/>
  <c r="V321" i="15"/>
  <c r="O343" i="15"/>
  <c r="U338" i="15"/>
  <c r="P173" i="15"/>
  <c r="V170" i="15"/>
  <c r="M179" i="15"/>
  <c r="U181" i="15"/>
  <c r="H205" i="15"/>
  <c r="O205" i="15"/>
  <c r="U195" i="15"/>
  <c r="P205" i="15"/>
  <c r="G215" i="15"/>
  <c r="N215" i="15"/>
  <c r="H225" i="15"/>
  <c r="O225" i="15"/>
  <c r="U217" i="15"/>
  <c r="P234" i="15"/>
  <c r="P248" i="15"/>
  <c r="D258" i="15"/>
  <c r="N297" i="15"/>
  <c r="U317" i="15"/>
  <c r="O319" i="15"/>
  <c r="M319" i="15"/>
  <c r="G168" i="15"/>
  <c r="D168" i="15" s="1"/>
  <c r="N168" i="15"/>
  <c r="R167" i="15"/>
  <c r="H179" i="15"/>
  <c r="D179" i="15" s="1"/>
  <c r="O179" i="15"/>
  <c r="N179" i="15"/>
  <c r="P225" i="15"/>
  <c r="L242" i="15"/>
  <c r="U260" i="15"/>
  <c r="O266" i="15"/>
  <c r="G273" i="15"/>
  <c r="T268" i="15"/>
  <c r="N273" i="15"/>
  <c r="S271" i="15"/>
  <c r="M273" i="15"/>
  <c r="T275" i="15"/>
  <c r="N281" i="15"/>
  <c r="P281" i="15"/>
  <c r="G289" i="15"/>
  <c r="N289" i="15"/>
  <c r="D297" i="15"/>
  <c r="V293" i="15"/>
  <c r="P297" i="15"/>
  <c r="U325" i="15"/>
  <c r="O327" i="15"/>
  <c r="G319" i="15"/>
  <c r="N319" i="15"/>
  <c r="P332" i="15"/>
  <c r="V329" i="15"/>
  <c r="U345" i="15"/>
  <c r="O347" i="15"/>
  <c r="N357" i="15"/>
  <c r="U400" i="15"/>
  <c r="M215" i="15"/>
  <c r="L215" i="15" s="1"/>
  <c r="O253" i="15"/>
  <c r="U250" i="15"/>
  <c r="M266" i="15"/>
  <c r="E273" i="15"/>
  <c r="D273" i="15" s="1"/>
  <c r="P273" i="15"/>
  <c r="V268" i="15"/>
  <c r="E289" i="15"/>
  <c r="D289" i="15" s="1"/>
  <c r="P289" i="15"/>
  <c r="H297" i="15"/>
  <c r="O297" i="15"/>
  <c r="L297" i="15" s="1"/>
  <c r="H311" i="15"/>
  <c r="D311" i="15" s="1"/>
  <c r="O311" i="15"/>
  <c r="L311" i="15" s="1"/>
  <c r="N323" i="15"/>
  <c r="T321" i="15"/>
  <c r="M327" i="15"/>
  <c r="D336" i="15"/>
  <c r="F343" i="15"/>
  <c r="S338" i="15"/>
  <c r="M343" i="15"/>
  <c r="D343" i="15"/>
  <c r="V339" i="15"/>
  <c r="P343" i="15"/>
  <c r="D353" i="15"/>
  <c r="V349" i="15"/>
  <c r="P353" i="15"/>
  <c r="N361" i="15"/>
  <c r="L361" i="15" s="1"/>
  <c r="T359" i="15"/>
  <c r="O365" i="15"/>
  <c r="L365" i="15" s="1"/>
  <c r="U363" i="15"/>
  <c r="D369" i="15"/>
  <c r="P369" i="15"/>
  <c r="L369" i="15" s="1"/>
  <c r="V367" i="15"/>
  <c r="D398" i="15"/>
  <c r="V397" i="15"/>
  <c r="P398" i="15"/>
  <c r="F225" i="15"/>
  <c r="D225" i="15" s="1"/>
  <c r="M225" i="15"/>
  <c r="F234" i="15"/>
  <c r="D234" i="15" s="1"/>
  <c r="M234" i="15"/>
  <c r="L234" i="15" s="1"/>
  <c r="S227" i="15"/>
  <c r="E242" i="15"/>
  <c r="D242" i="15" s="1"/>
  <c r="P242" i="15"/>
  <c r="H248" i="15"/>
  <c r="D248" i="15" s="1"/>
  <c r="O248" i="15"/>
  <c r="L248" i="15" s="1"/>
  <c r="N253" i="15"/>
  <c r="F258" i="15"/>
  <c r="M258" i="15"/>
  <c r="L258" i="15" s="1"/>
  <c r="S255" i="15"/>
  <c r="P258" i="15"/>
  <c r="G266" i="15"/>
  <c r="N266" i="15"/>
  <c r="F281" i="15"/>
  <c r="D281" i="15" s="1"/>
  <c r="M281" i="15"/>
  <c r="L281" i="15" s="1"/>
  <c r="M289" i="15"/>
  <c r="E303" i="15"/>
  <c r="D303" i="15" s="1"/>
  <c r="P303" i="15"/>
  <c r="E319" i="15"/>
  <c r="D319" i="15" s="1"/>
  <c r="P319" i="15"/>
  <c r="O323" i="15"/>
  <c r="N332" i="15"/>
  <c r="T329" i="15"/>
  <c r="D347" i="15"/>
  <c r="P347" i="15"/>
  <c r="V346" i="15"/>
  <c r="M347" i="15"/>
  <c r="D361" i="15"/>
  <c r="M323" i="15"/>
  <c r="G327" i="15"/>
  <c r="N327" i="15"/>
  <c r="M332" i="15"/>
  <c r="L332" i="15" s="1"/>
  <c r="P336" i="15"/>
  <c r="L336" i="15" s="1"/>
  <c r="G347" i="15"/>
  <c r="N347" i="15"/>
  <c r="H353" i="15"/>
  <c r="O353" i="15"/>
  <c r="T372" i="15"/>
  <c r="N377" i="15"/>
  <c r="O377" i="15"/>
  <c r="H385" i="15"/>
  <c r="O385" i="15"/>
  <c r="L385" i="15" s="1"/>
  <c r="U383" i="15"/>
  <c r="P390" i="15"/>
  <c r="V387" i="15"/>
  <c r="M406" i="15"/>
  <c r="S404" i="15"/>
  <c r="E327" i="15"/>
  <c r="D327" i="15" s="1"/>
  <c r="P327" i="15"/>
  <c r="F353" i="15"/>
  <c r="M353" i="15"/>
  <c r="L353" i="15" s="1"/>
  <c r="G357" i="15"/>
  <c r="M377" i="15"/>
  <c r="L377" i="15" s="1"/>
  <c r="S371" i="15"/>
  <c r="M381" i="15"/>
  <c r="S379" i="15"/>
  <c r="D385" i="15"/>
  <c r="T405" i="15"/>
  <c r="N406" i="15"/>
  <c r="M412" i="15"/>
  <c r="F357" i="15"/>
  <c r="D357" i="15" s="1"/>
  <c r="M357" i="15"/>
  <c r="O357" i="15"/>
  <c r="T363" i="15"/>
  <c r="E377" i="15"/>
  <c r="D377" i="15" s="1"/>
  <c r="P377" i="15"/>
  <c r="G381" i="15"/>
  <c r="D381" i="15" s="1"/>
  <c r="N381" i="15"/>
  <c r="T379" i="15"/>
  <c r="T383" i="15"/>
  <c r="F390" i="15"/>
  <c r="D390" i="15" s="1"/>
  <c r="M390" i="15"/>
  <c r="L390" i="15" s="1"/>
  <c r="L393" i="15"/>
  <c r="O361" i="15"/>
  <c r="O381" i="15"/>
  <c r="G398" i="15"/>
  <c r="N398" i="15"/>
  <c r="L398" i="15" s="1"/>
  <c r="T395" i="15"/>
  <c r="E402" i="15"/>
  <c r="D402" i="15" s="1"/>
  <c r="P402" i="15"/>
  <c r="L402" i="15" s="1"/>
  <c r="V400" i="15"/>
  <c r="E412" i="15"/>
  <c r="D412" i="15" s="1"/>
  <c r="P412" i="15"/>
  <c r="N412" i="15"/>
  <c r="O412" i="15"/>
  <c r="S387" i="15"/>
  <c r="U395" i="15"/>
  <c r="D19" i="14"/>
  <c r="L17" i="14"/>
  <c r="R17" i="14" s="1"/>
  <c r="S17" i="14"/>
  <c r="D15" i="14"/>
  <c r="R22" i="14"/>
  <c r="E20" i="14"/>
  <c r="D5" i="14"/>
  <c r="V5" i="14"/>
  <c r="S9" i="14"/>
  <c r="S15" i="14"/>
  <c r="L15" i="14"/>
  <c r="R15" i="14" s="1"/>
  <c r="R4" i="14"/>
  <c r="D9" i="14"/>
  <c r="H20" i="14"/>
  <c r="S14" i="14"/>
  <c r="D10" i="14"/>
  <c r="D141" i="14"/>
  <c r="U33" i="14"/>
  <c r="V35" i="14"/>
  <c r="D168" i="14"/>
  <c r="U6" i="14"/>
  <c r="T13" i="14"/>
  <c r="T22" i="14"/>
  <c r="L27" i="14"/>
  <c r="R27" i="14" s="1"/>
  <c r="S29" i="14"/>
  <c r="E30" i="14"/>
  <c r="N30" i="14"/>
  <c r="S32" i="14"/>
  <c r="T36" i="14"/>
  <c r="S39" i="14"/>
  <c r="U43" i="14"/>
  <c r="O44" i="14"/>
  <c r="E59" i="14"/>
  <c r="D59" i="14" s="1"/>
  <c r="P59" i="14"/>
  <c r="V46" i="14"/>
  <c r="T51" i="14"/>
  <c r="O59" i="14"/>
  <c r="L59" i="14" s="1"/>
  <c r="E135" i="14"/>
  <c r="P135" i="14"/>
  <c r="V61" i="14"/>
  <c r="R63" i="14"/>
  <c r="S69" i="14"/>
  <c r="P215" i="14"/>
  <c r="V207" i="14"/>
  <c r="S285" i="14"/>
  <c r="M289" i="14"/>
  <c r="L289" i="14" s="1"/>
  <c r="V23" i="14"/>
  <c r="N44" i="14"/>
  <c r="L44" i="14" s="1"/>
  <c r="M412" i="14"/>
  <c r="S408" i="14"/>
  <c r="S4" i="14"/>
  <c r="O5" i="14"/>
  <c r="T5" i="14"/>
  <c r="F7" i="14"/>
  <c r="F20" i="14" s="1"/>
  <c r="M11" i="14"/>
  <c r="L18" i="14"/>
  <c r="R18" i="14" s="1"/>
  <c r="P18" i="14"/>
  <c r="V18" i="14" s="1"/>
  <c r="D21" i="14"/>
  <c r="O16" i="14"/>
  <c r="U16" i="14" s="1"/>
  <c r="F135" i="14"/>
  <c r="M135" i="14"/>
  <c r="G168" i="14"/>
  <c r="T156" i="14"/>
  <c r="N168" i="14"/>
  <c r="M168" i="14"/>
  <c r="G20" i="14"/>
  <c r="U21" i="14"/>
  <c r="V65" i="14"/>
  <c r="S124" i="14"/>
  <c r="T147" i="14"/>
  <c r="T175" i="14"/>
  <c r="N179" i="14"/>
  <c r="M7" i="14"/>
  <c r="S8" i="14"/>
  <c r="O9" i="14"/>
  <c r="U9" i="14" s="1"/>
  <c r="S12" i="14"/>
  <c r="S16" i="14"/>
  <c r="N7" i="14"/>
  <c r="T7" i="14" s="1"/>
  <c r="O8" i="14"/>
  <c r="U8" i="14" s="1"/>
  <c r="M10" i="14"/>
  <c r="N11" i="14"/>
  <c r="T11" i="14" s="1"/>
  <c r="N19" i="14"/>
  <c r="M30" i="14"/>
  <c r="L21" i="14"/>
  <c r="R21" i="14" s="1"/>
  <c r="D28" i="14"/>
  <c r="L28" i="14"/>
  <c r="R28" i="14" s="1"/>
  <c r="O30" i="14"/>
  <c r="V34" i="14"/>
  <c r="M5" i="14"/>
  <c r="N14" i="14"/>
  <c r="T14" i="14" s="1"/>
  <c r="F30" i="14"/>
  <c r="S21" i="14"/>
  <c r="L25" i="14"/>
  <c r="R25" i="14" s="1"/>
  <c r="P30" i="14"/>
  <c r="E44" i="14"/>
  <c r="D44" i="14" s="1"/>
  <c r="P44" i="14"/>
  <c r="S46" i="14"/>
  <c r="G135" i="14"/>
  <c r="N135" i="14"/>
  <c r="T61" i="14"/>
  <c r="S61" i="14"/>
  <c r="M141" i="14"/>
  <c r="L141" i="14" s="1"/>
  <c r="S137" i="14"/>
  <c r="D145" i="14"/>
  <c r="O168" i="14"/>
  <c r="U155" i="14"/>
  <c r="R154" i="14"/>
  <c r="H141" i="14"/>
  <c r="P145" i="14"/>
  <c r="V147" i="14"/>
  <c r="P153" i="14"/>
  <c r="M153" i="14"/>
  <c r="M193" i="14"/>
  <c r="M273" i="14"/>
  <c r="L273" i="14" s="1"/>
  <c r="S268" i="14"/>
  <c r="V137" i="14"/>
  <c r="U143" i="14"/>
  <c r="O145" i="14"/>
  <c r="L145" i="14" s="1"/>
  <c r="F168" i="14"/>
  <c r="P173" i="14"/>
  <c r="V170" i="14"/>
  <c r="E193" i="14"/>
  <c r="V181" i="14"/>
  <c r="P193" i="14"/>
  <c r="S196" i="14"/>
  <c r="M205" i="14"/>
  <c r="S230" i="14"/>
  <c r="M234" i="14"/>
  <c r="U262" i="14"/>
  <c r="O266" i="14"/>
  <c r="D311" i="14"/>
  <c r="P311" i="14"/>
  <c r="V305" i="14"/>
  <c r="H153" i="14"/>
  <c r="D153" i="14" s="1"/>
  <c r="O153" i="14"/>
  <c r="U147" i="14"/>
  <c r="H179" i="14"/>
  <c r="D242" i="14"/>
  <c r="V236" i="14"/>
  <c r="T244" i="14"/>
  <c r="N248" i="14"/>
  <c r="L248" i="14" s="1"/>
  <c r="P289" i="14"/>
  <c r="G303" i="14"/>
  <c r="D303" i="14" s="1"/>
  <c r="N303" i="14"/>
  <c r="P303" i="14"/>
  <c r="D353" i="14"/>
  <c r="M381" i="14"/>
  <c r="L381" i="14" s="1"/>
  <c r="S379" i="14"/>
  <c r="D179" i="14"/>
  <c r="G193" i="14"/>
  <c r="H205" i="14"/>
  <c r="D205" i="14" s="1"/>
  <c r="O205" i="14"/>
  <c r="N205" i="14"/>
  <c r="G215" i="14"/>
  <c r="D215" i="14" s="1"/>
  <c r="M215" i="14"/>
  <c r="L215" i="14" s="1"/>
  <c r="U217" i="14"/>
  <c r="M242" i="14"/>
  <c r="S236" i="14"/>
  <c r="G253" i="14"/>
  <c r="S257" i="14"/>
  <c r="M258" i="14"/>
  <c r="L258" i="14" s="1"/>
  <c r="M319" i="14"/>
  <c r="L319" i="14" s="1"/>
  <c r="S313" i="14"/>
  <c r="S321" i="14"/>
  <c r="M347" i="14"/>
  <c r="S349" i="14"/>
  <c r="M353" i="14"/>
  <c r="S401" i="14"/>
  <c r="M402" i="14"/>
  <c r="L402" i="14" s="1"/>
  <c r="F173" i="14"/>
  <c r="D173" i="14" s="1"/>
  <c r="M173" i="14"/>
  <c r="P205" i="14"/>
  <c r="V195" i="14"/>
  <c r="E225" i="14"/>
  <c r="P225" i="14"/>
  <c r="V217" i="14"/>
  <c r="F234" i="14"/>
  <c r="N234" i="14"/>
  <c r="U269" i="14"/>
  <c r="O273" i="14"/>
  <c r="M281" i="14"/>
  <c r="L281" i="14" s="1"/>
  <c r="S275" i="14"/>
  <c r="T293" i="14"/>
  <c r="N297" i="14"/>
  <c r="D343" i="14"/>
  <c r="V338" i="14"/>
  <c r="P343" i="14"/>
  <c r="R259" i="14"/>
  <c r="E266" i="14"/>
  <c r="D266" i="14" s="1"/>
  <c r="P266" i="14"/>
  <c r="V260" i="14"/>
  <c r="S264" i="14"/>
  <c r="G281" i="14"/>
  <c r="D281" i="14" s="1"/>
  <c r="N281" i="14"/>
  <c r="T275" i="14"/>
  <c r="U290" i="14"/>
  <c r="T321" i="14"/>
  <c r="O327" i="14"/>
  <c r="U325" i="14"/>
  <c r="N361" i="14"/>
  <c r="L361" i="14" s="1"/>
  <c r="T359" i="14"/>
  <c r="P369" i="14"/>
  <c r="V367" i="14"/>
  <c r="U387" i="14"/>
  <c r="O179" i="14"/>
  <c r="L179" i="14" s="1"/>
  <c r="N193" i="14"/>
  <c r="N215" i="14"/>
  <c r="F225" i="14"/>
  <c r="M225" i="14"/>
  <c r="L225" i="14" s="1"/>
  <c r="H234" i="14"/>
  <c r="O234" i="14"/>
  <c r="U227" i="14"/>
  <c r="O242" i="14"/>
  <c r="E248" i="14"/>
  <c r="D248" i="14" s="1"/>
  <c r="P248" i="14"/>
  <c r="N253" i="14"/>
  <c r="T251" i="14"/>
  <c r="E258" i="14"/>
  <c r="D258" i="14" s="1"/>
  <c r="P258" i="14"/>
  <c r="V256" i="14"/>
  <c r="F266" i="14"/>
  <c r="M266" i="14"/>
  <c r="L266" i="14" s="1"/>
  <c r="S260" i="14"/>
  <c r="N266" i="14"/>
  <c r="N273" i="14"/>
  <c r="G289" i="14"/>
  <c r="D289" i="14" s="1"/>
  <c r="N289" i="14"/>
  <c r="U287" i="14"/>
  <c r="H297" i="14"/>
  <c r="O297" i="14"/>
  <c r="U291" i="14"/>
  <c r="R295" i="14"/>
  <c r="M297" i="14"/>
  <c r="E327" i="14"/>
  <c r="D327" i="14" s="1"/>
  <c r="P327" i="14"/>
  <c r="V325" i="14"/>
  <c r="T334" i="14"/>
  <c r="D357" i="14"/>
  <c r="T363" i="14"/>
  <c r="V384" i="14"/>
  <c r="P385" i="14"/>
  <c r="S170" i="14"/>
  <c r="G225" i="14"/>
  <c r="N225" i="14"/>
  <c r="E234" i="14"/>
  <c r="P234" i="14"/>
  <c r="F253" i="14"/>
  <c r="D253" i="14" s="1"/>
  <c r="M253" i="14"/>
  <c r="S250" i="14"/>
  <c r="O253" i="14"/>
  <c r="H258" i="14"/>
  <c r="O258" i="14"/>
  <c r="U255" i="14"/>
  <c r="E273" i="14"/>
  <c r="D273" i="14" s="1"/>
  <c r="P273" i="14"/>
  <c r="H289" i="14"/>
  <c r="O289" i="14"/>
  <c r="U283" i="14"/>
  <c r="T283" i="14"/>
  <c r="E297" i="14"/>
  <c r="P297" i="14"/>
  <c r="V291" i="14"/>
  <c r="M303" i="14"/>
  <c r="L303" i="14" s="1"/>
  <c r="H311" i="14"/>
  <c r="O311" i="14"/>
  <c r="U305" i="14"/>
  <c r="M311" i="14"/>
  <c r="V313" i="14"/>
  <c r="N319" i="14"/>
  <c r="U321" i="14"/>
  <c r="O336" i="14"/>
  <c r="L336" i="14" s="1"/>
  <c r="U334" i="14"/>
  <c r="D336" i="14"/>
  <c r="G343" i="14"/>
  <c r="N343" i="14"/>
  <c r="L343" i="14" s="1"/>
  <c r="R342" i="14"/>
  <c r="G353" i="14"/>
  <c r="O365" i="14"/>
  <c r="L365" i="14" s="1"/>
  <c r="U363" i="14"/>
  <c r="D365" i="14"/>
  <c r="P390" i="14"/>
  <c r="V387" i="14"/>
  <c r="T408" i="14"/>
  <c r="N412" i="14"/>
  <c r="P323" i="14"/>
  <c r="L323" i="14" s="1"/>
  <c r="M327" i="14"/>
  <c r="L327" i="14" s="1"/>
  <c r="F332" i="14"/>
  <c r="D332" i="14" s="1"/>
  <c r="M332" i="14"/>
  <c r="S329" i="14"/>
  <c r="O332" i="14"/>
  <c r="U337" i="14"/>
  <c r="H343" i="14"/>
  <c r="O343" i="14"/>
  <c r="D347" i="14"/>
  <c r="P347" i="14"/>
  <c r="V345" i="14"/>
  <c r="H353" i="14"/>
  <c r="O353" i="14"/>
  <c r="P357" i="14"/>
  <c r="V355" i="14"/>
  <c r="D361" i="14"/>
  <c r="M406" i="14"/>
  <c r="L406" i="14" s="1"/>
  <c r="S404" i="14"/>
  <c r="N353" i="14"/>
  <c r="F357" i="14"/>
  <c r="M357" i="14"/>
  <c r="N357" i="14"/>
  <c r="O361" i="14"/>
  <c r="E377" i="14"/>
  <c r="P377" i="14"/>
  <c r="G381" i="14"/>
  <c r="D381" i="14" s="1"/>
  <c r="N381" i="14"/>
  <c r="T379" i="14"/>
  <c r="T383" i="14"/>
  <c r="F390" i="14"/>
  <c r="D390" i="14" s="1"/>
  <c r="M390" i="14"/>
  <c r="L390" i="14" s="1"/>
  <c r="L393" i="14"/>
  <c r="U400" i="14"/>
  <c r="V404" i="14"/>
  <c r="H412" i="14"/>
  <c r="T329" i="14"/>
  <c r="S355" i="14"/>
  <c r="U367" i="14"/>
  <c r="L369" i="14"/>
  <c r="F377" i="14"/>
  <c r="M377" i="14"/>
  <c r="L377" i="14" s="1"/>
  <c r="S371" i="14"/>
  <c r="H385" i="14"/>
  <c r="D385" i="14" s="1"/>
  <c r="O385" i="14"/>
  <c r="L385" i="14" s="1"/>
  <c r="U383" i="14"/>
  <c r="G398" i="14"/>
  <c r="D398" i="14" s="1"/>
  <c r="N398" i="14"/>
  <c r="T395" i="14"/>
  <c r="P398" i="14"/>
  <c r="E402" i="14"/>
  <c r="D402" i="14" s="1"/>
  <c r="P402" i="14"/>
  <c r="V400" i="14"/>
  <c r="E412" i="14"/>
  <c r="D412" i="14" s="1"/>
  <c r="P412" i="14"/>
  <c r="O412" i="14"/>
  <c r="U395" i="14"/>
  <c r="G20" i="13"/>
  <c r="D8" i="13"/>
  <c r="D5" i="13"/>
  <c r="T14" i="13"/>
  <c r="M30" i="13"/>
  <c r="V40" i="13"/>
  <c r="N20" i="13"/>
  <c r="V28" i="13"/>
  <c r="V39" i="13"/>
  <c r="M44" i="13"/>
  <c r="H59" i="13"/>
  <c r="D59" i="13" s="1"/>
  <c r="F59" i="13"/>
  <c r="N59" i="13"/>
  <c r="S137" i="13"/>
  <c r="M141" i="13"/>
  <c r="T155" i="13"/>
  <c r="N168" i="13"/>
  <c r="U155" i="13"/>
  <c r="S158" i="13"/>
  <c r="M168" i="13"/>
  <c r="V182" i="13"/>
  <c r="P193" i="13"/>
  <c r="O205" i="13"/>
  <c r="U195" i="13"/>
  <c r="R23" i="13"/>
  <c r="U27" i="13"/>
  <c r="T34" i="13"/>
  <c r="P44" i="13"/>
  <c r="U5" i="13"/>
  <c r="O8" i="13"/>
  <c r="U8" i="13" s="1"/>
  <c r="N11" i="13"/>
  <c r="T11" i="13" s="1"/>
  <c r="L13" i="13"/>
  <c r="R13" i="13" s="1"/>
  <c r="D25" i="13"/>
  <c r="L25" i="13"/>
  <c r="R25" i="13" s="1"/>
  <c r="O59" i="13"/>
  <c r="U46" i="13"/>
  <c r="T53" i="13"/>
  <c r="V61" i="13"/>
  <c r="L4" i="13"/>
  <c r="R4" i="13" s="1"/>
  <c r="M5" i="13"/>
  <c r="O7" i="13"/>
  <c r="U7" i="13" s="1"/>
  <c r="P8" i="13"/>
  <c r="V8" i="13" s="1"/>
  <c r="M9" i="13"/>
  <c r="N10" i="13"/>
  <c r="O11" i="13"/>
  <c r="U11" i="13" s="1"/>
  <c r="L12" i="13"/>
  <c r="R12" i="13" s="1"/>
  <c r="O15" i="13"/>
  <c r="N19" i="13"/>
  <c r="T19" i="13" s="1"/>
  <c r="S21" i="13"/>
  <c r="L22" i="13"/>
  <c r="R22" i="13" s="1"/>
  <c r="D29" i="13"/>
  <c r="L29" i="13"/>
  <c r="R29" i="13" s="1"/>
  <c r="H18" i="13"/>
  <c r="H20" i="13" s="1"/>
  <c r="O18" i="13"/>
  <c r="U18" i="13" s="1"/>
  <c r="U42" i="13"/>
  <c r="N44" i="13"/>
  <c r="V46" i="13"/>
  <c r="F135" i="13"/>
  <c r="D135" i="13" s="1"/>
  <c r="M135" i="13"/>
  <c r="S61" i="13"/>
  <c r="U147" i="13"/>
  <c r="O153" i="13"/>
  <c r="H168" i="13"/>
  <c r="D173" i="13"/>
  <c r="T177" i="13"/>
  <c r="N179" i="13"/>
  <c r="L179" i="13" s="1"/>
  <c r="G135" i="13"/>
  <c r="U67" i="13"/>
  <c r="N135" i="13"/>
  <c r="F205" i="13"/>
  <c r="D205" i="13" s="1"/>
  <c r="M205" i="13"/>
  <c r="N234" i="13"/>
  <c r="T227" i="13"/>
  <c r="M242" i="13"/>
  <c r="O311" i="13"/>
  <c r="U305" i="13"/>
  <c r="D6" i="13"/>
  <c r="U19" i="13"/>
  <c r="V51" i="13"/>
  <c r="L6" i="13"/>
  <c r="R6" i="13" s="1"/>
  <c r="M7" i="13"/>
  <c r="M11" i="13"/>
  <c r="P14" i="13"/>
  <c r="V14" i="13" s="1"/>
  <c r="O17" i="13"/>
  <c r="U17" i="13" s="1"/>
  <c r="P18" i="13"/>
  <c r="V18" i="13" s="1"/>
  <c r="E30" i="13"/>
  <c r="D30" i="13" s="1"/>
  <c r="D21" i="13"/>
  <c r="R21" i="13" s="1"/>
  <c r="P30" i="13"/>
  <c r="V21" i="13"/>
  <c r="U22" i="13"/>
  <c r="T22" i="13"/>
  <c r="L24" i="13"/>
  <c r="R24" i="13" s="1"/>
  <c r="S26" i="13"/>
  <c r="H44" i="13"/>
  <c r="D44" i="13" s="1"/>
  <c r="O44" i="13"/>
  <c r="F16" i="13"/>
  <c r="D16" i="13" s="1"/>
  <c r="M16" i="13"/>
  <c r="T41" i="13"/>
  <c r="E19" i="13"/>
  <c r="D19" i="13" s="1"/>
  <c r="P19" i="13"/>
  <c r="V19" i="13" s="1"/>
  <c r="V43" i="13"/>
  <c r="S58" i="13"/>
  <c r="M59" i="13"/>
  <c r="L59" i="13" s="1"/>
  <c r="R60" i="13"/>
  <c r="H135" i="13"/>
  <c r="O135" i="13"/>
  <c r="U61" i="13"/>
  <c r="D145" i="13"/>
  <c r="N173" i="13"/>
  <c r="L173" i="13" s="1"/>
  <c r="T170" i="13"/>
  <c r="D179" i="13"/>
  <c r="U217" i="13"/>
  <c r="O225" i="13"/>
  <c r="L225" i="13" s="1"/>
  <c r="G141" i="13"/>
  <c r="N141" i="13"/>
  <c r="E153" i="13"/>
  <c r="F193" i="13"/>
  <c r="D193" i="13" s="1"/>
  <c r="M193" i="13"/>
  <c r="S181" i="13"/>
  <c r="V196" i="13"/>
  <c r="P205" i="13"/>
  <c r="F215" i="13"/>
  <c r="D215" i="13" s="1"/>
  <c r="M215" i="13"/>
  <c r="V229" i="13"/>
  <c r="P234" i="13"/>
  <c r="U236" i="13"/>
  <c r="G248" i="13"/>
  <c r="D248" i="13" s="1"/>
  <c r="N248" i="13"/>
  <c r="P253" i="13"/>
  <c r="V250" i="13"/>
  <c r="T262" i="13"/>
  <c r="N266" i="13"/>
  <c r="H297" i="13"/>
  <c r="O297" i="13"/>
  <c r="U291" i="13"/>
  <c r="O145" i="13"/>
  <c r="L145" i="13" s="1"/>
  <c r="U144" i="13"/>
  <c r="P153" i="13"/>
  <c r="V148" i="13"/>
  <c r="M153" i="13"/>
  <c r="L153" i="13" s="1"/>
  <c r="E168" i="13"/>
  <c r="D168" i="13" s="1"/>
  <c r="P168" i="13"/>
  <c r="V155" i="13"/>
  <c r="P173" i="13"/>
  <c r="V170" i="13"/>
  <c r="P179" i="13"/>
  <c r="O215" i="13"/>
  <c r="M234" i="13"/>
  <c r="G242" i="13"/>
  <c r="T238" i="13"/>
  <c r="N242" i="13"/>
  <c r="P248" i="13"/>
  <c r="T269" i="13"/>
  <c r="N273" i="13"/>
  <c r="E141" i="13"/>
  <c r="P141" i="13"/>
  <c r="P145" i="13"/>
  <c r="G153" i="13"/>
  <c r="N153" i="13"/>
  <c r="O168" i="13"/>
  <c r="G225" i="13"/>
  <c r="T220" i="13"/>
  <c r="N225" i="13"/>
  <c r="P258" i="13"/>
  <c r="D273" i="13"/>
  <c r="M289" i="13"/>
  <c r="S283" i="13"/>
  <c r="G193" i="13"/>
  <c r="N193" i="13"/>
  <c r="T181" i="13"/>
  <c r="H248" i="13"/>
  <c r="O248" i="13"/>
  <c r="F253" i="13"/>
  <c r="D253" i="13" s="1"/>
  <c r="M253" i="13"/>
  <c r="L253" i="13" s="1"/>
  <c r="M266" i="13"/>
  <c r="M273" i="13"/>
  <c r="L273" i="13" s="1"/>
  <c r="E281" i="13"/>
  <c r="P281" i="13"/>
  <c r="V275" i="13"/>
  <c r="E297" i="13"/>
  <c r="U299" i="13"/>
  <c r="O303" i="13"/>
  <c r="E311" i="13"/>
  <c r="H319" i="13"/>
  <c r="N336" i="13"/>
  <c r="G343" i="13"/>
  <c r="D343" i="13" s="1"/>
  <c r="U400" i="13"/>
  <c r="O402" i="13"/>
  <c r="V404" i="13"/>
  <c r="P406" i="13"/>
  <c r="G258" i="13"/>
  <c r="D258" i="13" s="1"/>
  <c r="N258" i="13"/>
  <c r="L258" i="13" s="1"/>
  <c r="T255" i="13"/>
  <c r="U260" i="13"/>
  <c r="F281" i="13"/>
  <c r="M281" i="13"/>
  <c r="S275" i="13"/>
  <c r="U284" i="13"/>
  <c r="O289" i="13"/>
  <c r="V285" i="13"/>
  <c r="P289" i="13"/>
  <c r="D303" i="13"/>
  <c r="V299" i="13"/>
  <c r="P303" i="13"/>
  <c r="T321" i="13"/>
  <c r="N323" i="13"/>
  <c r="T341" i="13"/>
  <c r="N343" i="13"/>
  <c r="T349" i="13"/>
  <c r="N353" i="13"/>
  <c r="G205" i="13"/>
  <c r="N205" i="13"/>
  <c r="T195" i="13"/>
  <c r="G215" i="13"/>
  <c r="N215" i="13"/>
  <c r="E225" i="13"/>
  <c r="P225" i="13"/>
  <c r="H234" i="13"/>
  <c r="D234" i="13" s="1"/>
  <c r="O234" i="13"/>
  <c r="E242" i="13"/>
  <c r="D242" i="13" s="1"/>
  <c r="P242" i="13"/>
  <c r="V236" i="13"/>
  <c r="M248" i="13"/>
  <c r="L248" i="13" s="1"/>
  <c r="E266" i="13"/>
  <c r="D266" i="13" s="1"/>
  <c r="P266" i="13"/>
  <c r="V260" i="13"/>
  <c r="R284" i="13"/>
  <c r="G297" i="13"/>
  <c r="N297" i="13"/>
  <c r="T291" i="13"/>
  <c r="R298" i="13"/>
  <c r="G311" i="13"/>
  <c r="N311" i="13"/>
  <c r="T305" i="13"/>
  <c r="R312" i="13"/>
  <c r="N332" i="13"/>
  <c r="T329" i="13"/>
  <c r="V371" i="13"/>
  <c r="P377" i="13"/>
  <c r="U276" i="13"/>
  <c r="G289" i="13"/>
  <c r="D289" i="13" s="1"/>
  <c r="N289" i="13"/>
  <c r="T283" i="13"/>
  <c r="U288" i="13"/>
  <c r="R292" i="13"/>
  <c r="M297" i="13"/>
  <c r="R306" i="13"/>
  <c r="M311" i="13"/>
  <c r="M319" i="13"/>
  <c r="S313" i="13"/>
  <c r="D323" i="13"/>
  <c r="S325" i="13"/>
  <c r="M327" i="13"/>
  <c r="M343" i="13"/>
  <c r="S338" i="13"/>
  <c r="V339" i="13"/>
  <c r="P343" i="13"/>
  <c r="S345" i="13"/>
  <c r="M347" i="13"/>
  <c r="U355" i="13"/>
  <c r="O357" i="13"/>
  <c r="L357" i="13" s="1"/>
  <c r="D365" i="13"/>
  <c r="P369" i="13"/>
  <c r="V368" i="13"/>
  <c r="M369" i="13"/>
  <c r="L369" i="13" s="1"/>
  <c r="H412" i="13"/>
  <c r="R288" i="13"/>
  <c r="P297" i="13"/>
  <c r="G303" i="13"/>
  <c r="N303" i="13"/>
  <c r="P311" i="13"/>
  <c r="S330" i="13"/>
  <c r="M332" i="13"/>
  <c r="D336" i="13"/>
  <c r="F353" i="13"/>
  <c r="D353" i="13" s="1"/>
  <c r="M353" i="13"/>
  <c r="L353" i="13" s="1"/>
  <c r="O390" i="13"/>
  <c r="U387" i="13"/>
  <c r="T388" i="13"/>
  <c r="N390" i="13"/>
  <c r="M303" i="13"/>
  <c r="G319" i="13"/>
  <c r="D319" i="13" s="1"/>
  <c r="N319" i="13"/>
  <c r="R314" i="13"/>
  <c r="P323" i="13"/>
  <c r="G327" i="13"/>
  <c r="D327" i="13" s="1"/>
  <c r="N327" i="13"/>
  <c r="P336" i="13"/>
  <c r="G347" i="13"/>
  <c r="D347" i="13" s="1"/>
  <c r="N347" i="13"/>
  <c r="H353" i="13"/>
  <c r="O353" i="13"/>
  <c r="E357" i="13"/>
  <c r="D357" i="13" s="1"/>
  <c r="P357" i="13"/>
  <c r="L365" i="13"/>
  <c r="G377" i="13"/>
  <c r="T371" i="13"/>
  <c r="N377" i="13"/>
  <c r="M402" i="13"/>
  <c r="T313" i="13"/>
  <c r="O319" i="13"/>
  <c r="M323" i="13"/>
  <c r="L323" i="13" s="1"/>
  <c r="S322" i="13"/>
  <c r="E332" i="13"/>
  <c r="D332" i="13" s="1"/>
  <c r="P332" i="13"/>
  <c r="V329" i="13"/>
  <c r="M336" i="13"/>
  <c r="S335" i="13"/>
  <c r="H343" i="13"/>
  <c r="U338" i="13"/>
  <c r="O343" i="13"/>
  <c r="U367" i="13"/>
  <c r="O369" i="13"/>
  <c r="D385" i="13"/>
  <c r="M390" i="13"/>
  <c r="S387" i="13"/>
  <c r="T404" i="13"/>
  <c r="N406" i="13"/>
  <c r="L406" i="13" s="1"/>
  <c r="G412" i="13"/>
  <c r="D412" i="13" s="1"/>
  <c r="N412" i="13"/>
  <c r="M412" i="13"/>
  <c r="L412" i="13" s="1"/>
  <c r="E369" i="13"/>
  <c r="F377" i="13"/>
  <c r="M377" i="13"/>
  <c r="M393" i="13"/>
  <c r="S392" i="13"/>
  <c r="H398" i="13"/>
  <c r="O398" i="13"/>
  <c r="U395" i="13"/>
  <c r="E402" i="13"/>
  <c r="P402" i="13"/>
  <c r="M361" i="13"/>
  <c r="L361" i="13" s="1"/>
  <c r="P365" i="13"/>
  <c r="G369" i="13"/>
  <c r="N369" i="13"/>
  <c r="H377" i="13"/>
  <c r="D377" i="13" s="1"/>
  <c r="O377" i="13"/>
  <c r="M381" i="13"/>
  <c r="L381" i="13" s="1"/>
  <c r="P385" i="13"/>
  <c r="L385" i="13" s="1"/>
  <c r="U392" i="13"/>
  <c r="O393" i="13"/>
  <c r="F398" i="13"/>
  <c r="D398" i="13" s="1"/>
  <c r="M398" i="13"/>
  <c r="S395" i="13"/>
  <c r="P398" i="13"/>
  <c r="G402" i="13"/>
  <c r="N402" i="13"/>
  <c r="O412" i="13"/>
  <c r="D9" i="12"/>
  <c r="H20" i="12"/>
  <c r="S17" i="12"/>
  <c r="S19" i="12"/>
  <c r="L19" i="12"/>
  <c r="R19" i="12" s="1"/>
  <c r="N30" i="12"/>
  <c r="T21" i="12"/>
  <c r="U21" i="12"/>
  <c r="L24" i="12"/>
  <c r="R24" i="12" s="1"/>
  <c r="S24" i="12"/>
  <c r="L25" i="12"/>
  <c r="R25" i="12" s="1"/>
  <c r="T25" i="12"/>
  <c r="H59" i="12"/>
  <c r="N59" i="12"/>
  <c r="P5" i="12"/>
  <c r="V64" i="12"/>
  <c r="T158" i="12"/>
  <c r="N168" i="12"/>
  <c r="S175" i="12"/>
  <c r="M179" i="12"/>
  <c r="L179" i="12" s="1"/>
  <c r="V176" i="12"/>
  <c r="P11" i="12"/>
  <c r="V11" i="12" s="1"/>
  <c r="U307" i="12"/>
  <c r="O311" i="12"/>
  <c r="S7" i="12"/>
  <c r="D44" i="12"/>
  <c r="T114" i="12"/>
  <c r="N19" i="12"/>
  <c r="T19" i="12" s="1"/>
  <c r="S117" i="12"/>
  <c r="M8" i="12"/>
  <c r="M20" i="12" s="1"/>
  <c r="U129" i="12"/>
  <c r="O8" i="12"/>
  <c r="U8" i="12" s="1"/>
  <c r="T130" i="12"/>
  <c r="N9" i="12"/>
  <c r="T9" i="12" s="1"/>
  <c r="T151" i="12"/>
  <c r="N153" i="12"/>
  <c r="F193" i="12"/>
  <c r="D193" i="12" s="1"/>
  <c r="N8" i="12"/>
  <c r="T8" i="12" s="1"/>
  <c r="O9" i="12"/>
  <c r="U9" i="12" s="1"/>
  <c r="M11" i="12"/>
  <c r="P18" i="12"/>
  <c r="V18" i="12" s="1"/>
  <c r="S22" i="12"/>
  <c r="M30" i="12"/>
  <c r="L22" i="12"/>
  <c r="D29" i="12"/>
  <c r="O30" i="12"/>
  <c r="F44" i="12"/>
  <c r="M44" i="12"/>
  <c r="L145" i="12"/>
  <c r="G193" i="12"/>
  <c r="P193" i="12"/>
  <c r="S197" i="12"/>
  <c r="M205" i="12"/>
  <c r="S244" i="12"/>
  <c r="M248" i="12"/>
  <c r="M273" i="12"/>
  <c r="S268" i="12"/>
  <c r="E273" i="12"/>
  <c r="D273" i="12" s="1"/>
  <c r="E7" i="12"/>
  <c r="V269" i="12"/>
  <c r="P273" i="12"/>
  <c r="P7" i="12"/>
  <c r="V7" i="12" s="1"/>
  <c r="H297" i="12"/>
  <c r="H10" i="12"/>
  <c r="U293" i="12"/>
  <c r="O297" i="12"/>
  <c r="O10" i="12"/>
  <c r="U10" i="12" s="1"/>
  <c r="T294" i="12"/>
  <c r="N11" i="12"/>
  <c r="T11" i="12" s="1"/>
  <c r="S5" i="12"/>
  <c r="L9" i="12"/>
  <c r="R9" i="12" s="1"/>
  <c r="S9" i="12"/>
  <c r="S15" i="12"/>
  <c r="D22" i="12"/>
  <c r="R23" i="12"/>
  <c r="T62" i="12"/>
  <c r="N5" i="12"/>
  <c r="U113" i="12"/>
  <c r="O18" i="12"/>
  <c r="U18" i="12" s="1"/>
  <c r="V118" i="12"/>
  <c r="P9" i="12"/>
  <c r="V9" i="12" s="1"/>
  <c r="U121" i="12"/>
  <c r="O14" i="12"/>
  <c r="V126" i="12"/>
  <c r="P19" i="12"/>
  <c r="V19" i="12" s="1"/>
  <c r="T137" i="12"/>
  <c r="N141" i="12"/>
  <c r="U143" i="12"/>
  <c r="O145" i="12"/>
  <c r="V147" i="12"/>
  <c r="P153" i="12"/>
  <c r="U251" i="12"/>
  <c r="O253" i="12"/>
  <c r="H303" i="12"/>
  <c r="O5" i="12"/>
  <c r="D6" i="12"/>
  <c r="L6" i="12"/>
  <c r="R6" i="12" s="1"/>
  <c r="D10" i="12"/>
  <c r="P14" i="12"/>
  <c r="V14" i="12" s="1"/>
  <c r="O15" i="12"/>
  <c r="L16" i="12"/>
  <c r="R16" i="12" s="1"/>
  <c r="O17" i="12"/>
  <c r="U17" i="12" s="1"/>
  <c r="E30" i="12"/>
  <c r="D21" i="12"/>
  <c r="L21" i="12"/>
  <c r="R21" i="12" s="1"/>
  <c r="V21" i="12"/>
  <c r="P30" i="12"/>
  <c r="G15" i="12"/>
  <c r="D15" i="12" s="1"/>
  <c r="N15" i="12"/>
  <c r="T15" i="12" s="1"/>
  <c r="F59" i="12"/>
  <c r="M59" i="12"/>
  <c r="S46" i="12"/>
  <c r="E59" i="12"/>
  <c r="D59" i="12" s="1"/>
  <c r="D4" i="12"/>
  <c r="L4" i="12"/>
  <c r="R4" i="12" s="1"/>
  <c r="F5" i="12"/>
  <c r="O7" i="12"/>
  <c r="U7" i="12" s="1"/>
  <c r="P8" i="12"/>
  <c r="V8" i="12" s="1"/>
  <c r="N10" i="12"/>
  <c r="O11" i="12"/>
  <c r="U11" i="12" s="1"/>
  <c r="D12" i="12"/>
  <c r="L12" i="12"/>
  <c r="R12" i="12" s="1"/>
  <c r="L13" i="12"/>
  <c r="R13" i="12" s="1"/>
  <c r="S13" i="12"/>
  <c r="F30" i="12"/>
  <c r="D25" i="12"/>
  <c r="L28" i="12"/>
  <c r="R28" i="12" s="1"/>
  <c r="S28" i="12"/>
  <c r="L29" i="12"/>
  <c r="R29" i="12" s="1"/>
  <c r="T29" i="12"/>
  <c r="F18" i="12"/>
  <c r="D18" i="12" s="1"/>
  <c r="M18" i="12"/>
  <c r="N44" i="12"/>
  <c r="M135" i="12"/>
  <c r="S61" i="12"/>
  <c r="D141" i="12"/>
  <c r="G153" i="12"/>
  <c r="D153" i="12" s="1"/>
  <c r="G168" i="12"/>
  <c r="L26" i="12"/>
  <c r="R26" i="12" s="1"/>
  <c r="O59" i="12"/>
  <c r="G135" i="12"/>
  <c r="N135" i="12"/>
  <c r="F168" i="12"/>
  <c r="D168" i="12" s="1"/>
  <c r="S155" i="12"/>
  <c r="M168" i="12"/>
  <c r="M173" i="12"/>
  <c r="S170" i="12"/>
  <c r="P173" i="12"/>
  <c r="N234" i="12"/>
  <c r="T227" i="12"/>
  <c r="N242" i="12"/>
  <c r="P258" i="12"/>
  <c r="V255" i="12"/>
  <c r="N266" i="12"/>
  <c r="D289" i="12"/>
  <c r="V283" i="12"/>
  <c r="P289" i="12"/>
  <c r="T321" i="12"/>
  <c r="N323" i="12"/>
  <c r="L323" i="12" s="1"/>
  <c r="D327" i="12"/>
  <c r="D357" i="12"/>
  <c r="V371" i="12"/>
  <c r="P377" i="12"/>
  <c r="U400" i="12"/>
  <c r="O402" i="12"/>
  <c r="P59" i="12"/>
  <c r="P168" i="12"/>
  <c r="H193" i="12"/>
  <c r="O193" i="12"/>
  <c r="E205" i="12"/>
  <c r="D205" i="12" s="1"/>
  <c r="P205" i="12"/>
  <c r="O205" i="12"/>
  <c r="P215" i="12"/>
  <c r="G225" i="12"/>
  <c r="D225" i="12" s="1"/>
  <c r="N225" i="12"/>
  <c r="L225" i="12" s="1"/>
  <c r="E242" i="12"/>
  <c r="D242" i="12" s="1"/>
  <c r="O248" i="12"/>
  <c r="M253" i="12"/>
  <c r="E266" i="12"/>
  <c r="H273" i="12"/>
  <c r="U268" i="12"/>
  <c r="O273" i="12"/>
  <c r="N273" i="12"/>
  <c r="M281" i="12"/>
  <c r="P44" i="12"/>
  <c r="E135" i="12"/>
  <c r="D135" i="12" s="1"/>
  <c r="P135" i="12"/>
  <c r="U61" i="12"/>
  <c r="F141" i="12"/>
  <c r="M141" i="12"/>
  <c r="P141" i="12"/>
  <c r="G145" i="12"/>
  <c r="D145" i="12" s="1"/>
  <c r="N145" i="12"/>
  <c r="H153" i="12"/>
  <c r="O153" i="12"/>
  <c r="H168" i="12"/>
  <c r="O168" i="12"/>
  <c r="U155" i="12"/>
  <c r="H173" i="12"/>
  <c r="D173" i="12" s="1"/>
  <c r="O173" i="12"/>
  <c r="U170" i="12"/>
  <c r="E179" i="12"/>
  <c r="D179" i="12" s="1"/>
  <c r="P179" i="12"/>
  <c r="N193" i="12"/>
  <c r="L193" i="12" s="1"/>
  <c r="G215" i="12"/>
  <c r="N215" i="12"/>
  <c r="T207" i="12"/>
  <c r="H225" i="12"/>
  <c r="E234" i="12"/>
  <c r="D234" i="12" s="1"/>
  <c r="P234" i="12"/>
  <c r="V227" i="12"/>
  <c r="O234" i="12"/>
  <c r="F242" i="12"/>
  <c r="M242" i="12"/>
  <c r="N258" i="12"/>
  <c r="T255" i="12"/>
  <c r="F266" i="12"/>
  <c r="M266" i="12"/>
  <c r="H281" i="12"/>
  <c r="U275" i="12"/>
  <c r="O281" i="12"/>
  <c r="G289" i="12"/>
  <c r="G303" i="12"/>
  <c r="D303" i="12" s="1"/>
  <c r="L353" i="12"/>
  <c r="F215" i="12"/>
  <c r="D215" i="12" s="1"/>
  <c r="M215" i="12"/>
  <c r="O225" i="12"/>
  <c r="M234" i="12"/>
  <c r="E248" i="12"/>
  <c r="D248" i="12" s="1"/>
  <c r="P248" i="12"/>
  <c r="E253" i="12"/>
  <c r="D253" i="12" s="1"/>
  <c r="P253" i="12"/>
  <c r="V250" i="12"/>
  <c r="P266" i="12"/>
  <c r="G281" i="12"/>
  <c r="N281" i="12"/>
  <c r="F289" i="12"/>
  <c r="M289" i="12"/>
  <c r="N289" i="12"/>
  <c r="M297" i="12"/>
  <c r="N303" i="12"/>
  <c r="L303" i="12" s="1"/>
  <c r="M311" i="12"/>
  <c r="D319" i="12"/>
  <c r="P319" i="12"/>
  <c r="V313" i="12"/>
  <c r="T334" i="12"/>
  <c r="N336" i="12"/>
  <c r="P336" i="12"/>
  <c r="M402" i="12"/>
  <c r="G297" i="12"/>
  <c r="D297" i="12" s="1"/>
  <c r="N297" i="12"/>
  <c r="P303" i="12"/>
  <c r="G311" i="12"/>
  <c r="D311" i="12" s="1"/>
  <c r="N311" i="12"/>
  <c r="U330" i="12"/>
  <c r="O332" i="12"/>
  <c r="G377" i="12"/>
  <c r="T371" i="12"/>
  <c r="N377" i="12"/>
  <c r="H215" i="12"/>
  <c r="O215" i="12"/>
  <c r="P242" i="12"/>
  <c r="G248" i="12"/>
  <c r="N248" i="12"/>
  <c r="G253" i="12"/>
  <c r="N253" i="12"/>
  <c r="T250" i="12"/>
  <c r="M258" i="12"/>
  <c r="E281" i="12"/>
  <c r="P281" i="12"/>
  <c r="H289" i="12"/>
  <c r="O289" i="12"/>
  <c r="N319" i="12"/>
  <c r="T313" i="12"/>
  <c r="M319" i="12"/>
  <c r="G353" i="12"/>
  <c r="D353" i="12" s="1"/>
  <c r="L365" i="12"/>
  <c r="L385" i="12"/>
  <c r="G332" i="12"/>
  <c r="N332" i="12"/>
  <c r="L332" i="12" s="1"/>
  <c r="T329" i="12"/>
  <c r="F343" i="12"/>
  <c r="D343" i="12" s="1"/>
  <c r="M343" i="12"/>
  <c r="S338" i="12"/>
  <c r="N343" i="12"/>
  <c r="M357" i="12"/>
  <c r="L357" i="12" s="1"/>
  <c r="D365" i="12"/>
  <c r="M369" i="12"/>
  <c r="O390" i="12"/>
  <c r="U387" i="12"/>
  <c r="T388" i="12"/>
  <c r="N390" i="12"/>
  <c r="P390" i="12"/>
  <c r="D412" i="12"/>
  <c r="M327" i="12"/>
  <c r="L327" i="12" s="1"/>
  <c r="E332" i="12"/>
  <c r="D332" i="12" s="1"/>
  <c r="P332" i="12"/>
  <c r="V329" i="12"/>
  <c r="M336" i="12"/>
  <c r="S335" i="12"/>
  <c r="H343" i="12"/>
  <c r="U338" i="12"/>
  <c r="O343" i="12"/>
  <c r="M347" i="12"/>
  <c r="L347" i="12" s="1"/>
  <c r="N353" i="12"/>
  <c r="U367" i="12"/>
  <c r="O369" i="12"/>
  <c r="D385" i="12"/>
  <c r="M390" i="12"/>
  <c r="L390" i="12" s="1"/>
  <c r="S387" i="12"/>
  <c r="T404" i="12"/>
  <c r="N406" i="12"/>
  <c r="P406" i="12"/>
  <c r="M412" i="12"/>
  <c r="E369" i="12"/>
  <c r="P369" i="12"/>
  <c r="F377" i="12"/>
  <c r="D377" i="12" s="1"/>
  <c r="M377" i="12"/>
  <c r="L377" i="12" s="1"/>
  <c r="M393" i="12"/>
  <c r="S392" i="12"/>
  <c r="H398" i="12"/>
  <c r="O398" i="12"/>
  <c r="U395" i="12"/>
  <c r="E402" i="12"/>
  <c r="P402" i="12"/>
  <c r="M361" i="12"/>
  <c r="L361" i="12" s="1"/>
  <c r="P365" i="12"/>
  <c r="G369" i="12"/>
  <c r="N369" i="12"/>
  <c r="H377" i="12"/>
  <c r="O377" i="12"/>
  <c r="M381" i="12"/>
  <c r="L381" i="12" s="1"/>
  <c r="P385" i="12"/>
  <c r="U392" i="12"/>
  <c r="O393" i="12"/>
  <c r="F398" i="12"/>
  <c r="D398" i="12" s="1"/>
  <c r="M398" i="12"/>
  <c r="S395" i="12"/>
  <c r="P398" i="12"/>
  <c r="G402" i="12"/>
  <c r="N402" i="12"/>
  <c r="O412" i="12"/>
  <c r="L59" i="11"/>
  <c r="D15" i="11"/>
  <c r="D44" i="11"/>
  <c r="S15" i="11"/>
  <c r="L15" i="11"/>
  <c r="H20" i="11"/>
  <c r="O20" i="11"/>
  <c r="U5" i="11"/>
  <c r="L5" i="11"/>
  <c r="M20" i="11"/>
  <c r="L44" i="11"/>
  <c r="D59" i="11"/>
  <c r="L27" i="11"/>
  <c r="R27" i="11" s="1"/>
  <c r="E30" i="11"/>
  <c r="D30" i="11" s="1"/>
  <c r="N30" i="11"/>
  <c r="U34" i="11"/>
  <c r="V46" i="11"/>
  <c r="U49" i="11"/>
  <c r="V61" i="11"/>
  <c r="S143" i="11"/>
  <c r="M145" i="11"/>
  <c r="P215" i="11"/>
  <c r="V207" i="11"/>
  <c r="L9" i="11"/>
  <c r="R9" i="11" s="1"/>
  <c r="L11" i="11"/>
  <c r="R11" i="11" s="1"/>
  <c r="D21" i="11"/>
  <c r="D24" i="11"/>
  <c r="L24" i="11"/>
  <c r="R24" i="11" s="1"/>
  <c r="V38" i="11"/>
  <c r="U64" i="11"/>
  <c r="D215" i="11"/>
  <c r="U345" i="11"/>
  <c r="S4" i="11"/>
  <c r="D5" i="11"/>
  <c r="T5" i="11"/>
  <c r="L6" i="11"/>
  <c r="R6" i="11" s="1"/>
  <c r="F7" i="11"/>
  <c r="F20" i="11" s="1"/>
  <c r="D20" i="11" s="1"/>
  <c r="M7" i="11"/>
  <c r="S8" i="11"/>
  <c r="P10" i="11"/>
  <c r="V10" i="11" s="1"/>
  <c r="S12" i="11"/>
  <c r="L14" i="11"/>
  <c r="R14" i="11" s="1"/>
  <c r="N16" i="11"/>
  <c r="T16" i="11" s="1"/>
  <c r="S16" i="11"/>
  <c r="P18" i="11"/>
  <c r="V18" i="11" s="1"/>
  <c r="M19" i="11"/>
  <c r="M30" i="11"/>
  <c r="L30" i="11" s="1"/>
  <c r="L21" i="11"/>
  <c r="R21" i="11" s="1"/>
  <c r="D22" i="11"/>
  <c r="R22" i="11" s="1"/>
  <c r="D28" i="11"/>
  <c r="L28" i="11"/>
  <c r="R28" i="11" s="1"/>
  <c r="T32" i="11"/>
  <c r="F135" i="11"/>
  <c r="D135" i="11" s="1"/>
  <c r="M135" i="11"/>
  <c r="O135" i="11"/>
  <c r="P141" i="11"/>
  <c r="O168" i="11"/>
  <c r="U155" i="11"/>
  <c r="U37" i="11"/>
  <c r="N135" i="11"/>
  <c r="T61" i="11"/>
  <c r="V147" i="11"/>
  <c r="O173" i="11"/>
  <c r="U170" i="11"/>
  <c r="E193" i="11"/>
  <c r="L13" i="11"/>
  <c r="R13" i="11" s="1"/>
  <c r="U26" i="11"/>
  <c r="P30" i="11"/>
  <c r="V5" i="11"/>
  <c r="U21" i="11"/>
  <c r="L23" i="11"/>
  <c r="R23" i="11" s="1"/>
  <c r="S25" i="11"/>
  <c r="L29" i="11"/>
  <c r="R29" i="11" s="1"/>
  <c r="S45" i="11"/>
  <c r="N59" i="11"/>
  <c r="H135" i="11"/>
  <c r="E168" i="11"/>
  <c r="D168" i="11" s="1"/>
  <c r="M234" i="11"/>
  <c r="S228" i="11"/>
  <c r="F153" i="11"/>
  <c r="D153" i="11" s="1"/>
  <c r="M153" i="11"/>
  <c r="H193" i="11"/>
  <c r="O193" i="11"/>
  <c r="P193" i="11"/>
  <c r="M297" i="11"/>
  <c r="L297" i="11" s="1"/>
  <c r="S291" i="11"/>
  <c r="S137" i="11"/>
  <c r="S147" i="11"/>
  <c r="D173" i="11"/>
  <c r="P173" i="11"/>
  <c r="L173" i="11" s="1"/>
  <c r="V171" i="11"/>
  <c r="O234" i="11"/>
  <c r="H234" i="11"/>
  <c r="D253" i="11"/>
  <c r="V250" i="11"/>
  <c r="P253" i="11"/>
  <c r="H141" i="11"/>
  <c r="D141" i="11" s="1"/>
  <c r="O141" i="11"/>
  <c r="L141" i="11" s="1"/>
  <c r="N141" i="11"/>
  <c r="E145" i="11"/>
  <c r="D145" i="11" s="1"/>
  <c r="P145" i="11"/>
  <c r="V143" i="11"/>
  <c r="N145" i="11"/>
  <c r="N153" i="11"/>
  <c r="G168" i="11"/>
  <c r="N168" i="11"/>
  <c r="P168" i="11"/>
  <c r="G179" i="11"/>
  <c r="D179" i="11" s="1"/>
  <c r="N179" i="11"/>
  <c r="M179" i="11"/>
  <c r="L179" i="11" s="1"/>
  <c r="F193" i="11"/>
  <c r="M193" i="11"/>
  <c r="F205" i="11"/>
  <c r="O205" i="11"/>
  <c r="P225" i="11"/>
  <c r="L225" i="11" s="1"/>
  <c r="D234" i="11"/>
  <c r="H242" i="11"/>
  <c r="D266" i="11"/>
  <c r="U268" i="11"/>
  <c r="O273" i="11"/>
  <c r="M168" i="11"/>
  <c r="L168" i="11" s="1"/>
  <c r="E205" i="11"/>
  <c r="D205" i="11" s="1"/>
  <c r="P205" i="11"/>
  <c r="U217" i="11"/>
  <c r="U227" i="11"/>
  <c r="E242" i="11"/>
  <c r="D242" i="11" s="1"/>
  <c r="N248" i="11"/>
  <c r="L248" i="11" s="1"/>
  <c r="D303" i="11"/>
  <c r="O179" i="11"/>
  <c r="N193" i="11"/>
  <c r="M205" i="11"/>
  <c r="N215" i="11"/>
  <c r="L215" i="11" s="1"/>
  <c r="V217" i="11"/>
  <c r="P234" i="11"/>
  <c r="V227" i="11"/>
  <c r="O258" i="11"/>
  <c r="U255" i="11"/>
  <c r="S339" i="11"/>
  <c r="M343" i="11"/>
  <c r="L343" i="11" s="1"/>
  <c r="S170" i="11"/>
  <c r="H215" i="11"/>
  <c r="O215" i="11"/>
  <c r="N242" i="11"/>
  <c r="L242" i="11" s="1"/>
  <c r="T236" i="11"/>
  <c r="S236" i="11"/>
  <c r="O242" i="11"/>
  <c r="D248" i="11"/>
  <c r="U261" i="11"/>
  <c r="O266" i="11"/>
  <c r="N289" i="11"/>
  <c r="L289" i="11" s="1"/>
  <c r="T286" i="11"/>
  <c r="U294" i="11"/>
  <c r="M332" i="11"/>
  <c r="S329" i="11"/>
  <c r="F253" i="11"/>
  <c r="M253" i="11"/>
  <c r="S250" i="11"/>
  <c r="O253" i="11"/>
  <c r="E258" i="11"/>
  <c r="D258" i="11" s="1"/>
  <c r="P258" i="11"/>
  <c r="M258" i="11"/>
  <c r="F266" i="11"/>
  <c r="M266" i="11"/>
  <c r="G281" i="11"/>
  <c r="N281" i="11"/>
  <c r="L281" i="11" s="1"/>
  <c r="V276" i="11"/>
  <c r="P281" i="11"/>
  <c r="F289" i="11"/>
  <c r="L303" i="11"/>
  <c r="N319" i="11"/>
  <c r="T313" i="11"/>
  <c r="O323" i="11"/>
  <c r="L323" i="11" s="1"/>
  <c r="U321" i="11"/>
  <c r="D336" i="11"/>
  <c r="H353" i="11"/>
  <c r="G253" i="11"/>
  <c r="N253" i="11"/>
  <c r="N258" i="11"/>
  <c r="G266" i="11"/>
  <c r="N266" i="11"/>
  <c r="T260" i="11"/>
  <c r="H281" i="11"/>
  <c r="D281" i="11" s="1"/>
  <c r="O281" i="11"/>
  <c r="U275" i="11"/>
  <c r="U283" i="11"/>
  <c r="H297" i="11"/>
  <c r="D297" i="11" s="1"/>
  <c r="U306" i="11"/>
  <c r="G311" i="11"/>
  <c r="O336" i="11"/>
  <c r="U334" i="11"/>
  <c r="D353" i="11"/>
  <c r="U244" i="11"/>
  <c r="O248" i="11"/>
  <c r="V269" i="11"/>
  <c r="P273" i="11"/>
  <c r="E289" i="11"/>
  <c r="P289" i="11"/>
  <c r="V283" i="11"/>
  <c r="V291" i="11"/>
  <c r="N311" i="11"/>
  <c r="S368" i="11"/>
  <c r="M369" i="11"/>
  <c r="L369" i="11" s="1"/>
  <c r="O385" i="11"/>
  <c r="L385" i="11" s="1"/>
  <c r="U383" i="11"/>
  <c r="T392" i="11"/>
  <c r="N393" i="11"/>
  <c r="L393" i="11" s="1"/>
  <c r="H343" i="11"/>
  <c r="D343" i="11" s="1"/>
  <c r="O343" i="11"/>
  <c r="U338" i="11"/>
  <c r="R342" i="11"/>
  <c r="P343" i="11"/>
  <c r="D347" i="11"/>
  <c r="P347" i="11"/>
  <c r="V345" i="11"/>
  <c r="L347" i="11"/>
  <c r="V349" i="11"/>
  <c r="U367" i="11"/>
  <c r="N381" i="11"/>
  <c r="L381" i="11" s="1"/>
  <c r="T379" i="11"/>
  <c r="S401" i="11"/>
  <c r="M402" i="11"/>
  <c r="M412" i="11"/>
  <c r="L412" i="11" s="1"/>
  <c r="S259" i="11"/>
  <c r="P266" i="11"/>
  <c r="N303" i="11"/>
  <c r="F311" i="11"/>
  <c r="D311" i="11" s="1"/>
  <c r="M311" i="11"/>
  <c r="S305" i="11"/>
  <c r="O311" i="11"/>
  <c r="U325" i="11"/>
  <c r="M353" i="11"/>
  <c r="U355" i="11"/>
  <c r="D385" i="11"/>
  <c r="D393" i="11"/>
  <c r="T408" i="11"/>
  <c r="N412" i="11"/>
  <c r="S408" i="11"/>
  <c r="T250" i="11"/>
  <c r="V255" i="11"/>
  <c r="F273" i="11"/>
  <c r="D273" i="11" s="1"/>
  <c r="M273" i="11"/>
  <c r="F319" i="11"/>
  <c r="D319" i="11" s="1"/>
  <c r="M319" i="11"/>
  <c r="P323" i="11"/>
  <c r="E327" i="11"/>
  <c r="D327" i="11" s="1"/>
  <c r="P327" i="11"/>
  <c r="V325" i="11"/>
  <c r="M327" i="11"/>
  <c r="G332" i="11"/>
  <c r="D332" i="11" s="1"/>
  <c r="N332" i="11"/>
  <c r="T330" i="11"/>
  <c r="P336" i="11"/>
  <c r="G353" i="11"/>
  <c r="N353" i="11"/>
  <c r="E357" i="11"/>
  <c r="D357" i="11" s="1"/>
  <c r="P357" i="11"/>
  <c r="V355" i="11"/>
  <c r="M357" i="11"/>
  <c r="L357" i="11" s="1"/>
  <c r="O365" i="11"/>
  <c r="L365" i="11" s="1"/>
  <c r="U363" i="11"/>
  <c r="T372" i="11"/>
  <c r="N377" i="11"/>
  <c r="D381" i="11"/>
  <c r="T383" i="11"/>
  <c r="T389" i="11"/>
  <c r="N390" i="11"/>
  <c r="L390" i="11" s="1"/>
  <c r="M406" i="11"/>
  <c r="L406" i="11" s="1"/>
  <c r="S404" i="11"/>
  <c r="P365" i="11"/>
  <c r="E369" i="11"/>
  <c r="D369" i="11" s="1"/>
  <c r="P369" i="11"/>
  <c r="V367" i="11"/>
  <c r="E377" i="11"/>
  <c r="P377" i="11"/>
  <c r="O381" i="11"/>
  <c r="U400" i="11"/>
  <c r="V404" i="11"/>
  <c r="H412" i="11"/>
  <c r="G361" i="11"/>
  <c r="D361" i="11" s="1"/>
  <c r="N361" i="11"/>
  <c r="L361" i="11" s="1"/>
  <c r="T359" i="11"/>
  <c r="T363" i="11"/>
  <c r="F377" i="11"/>
  <c r="M377" i="11"/>
  <c r="S371" i="11"/>
  <c r="O377" i="11"/>
  <c r="P385" i="11"/>
  <c r="E390" i="11"/>
  <c r="D390" i="11" s="1"/>
  <c r="P390" i="11"/>
  <c r="V387" i="11"/>
  <c r="G398" i="11"/>
  <c r="D398" i="11" s="1"/>
  <c r="N398" i="11"/>
  <c r="T395" i="11"/>
  <c r="P398" i="11"/>
  <c r="E402" i="11"/>
  <c r="D402" i="11" s="1"/>
  <c r="P402" i="11"/>
  <c r="V400" i="11"/>
  <c r="E412" i="11"/>
  <c r="P412" i="11"/>
  <c r="O412" i="11"/>
  <c r="U395" i="11"/>
  <c r="S14" i="10"/>
  <c r="L14" i="10"/>
  <c r="R14" i="10" s="1"/>
  <c r="D59" i="10"/>
  <c r="D14" i="10"/>
  <c r="S18" i="10"/>
  <c r="L18" i="10"/>
  <c r="R18" i="10" s="1"/>
  <c r="M20" i="10"/>
  <c r="D145" i="10"/>
  <c r="E20" i="10"/>
  <c r="D5" i="10"/>
  <c r="L15" i="10"/>
  <c r="R15" i="10" s="1"/>
  <c r="D16" i="10"/>
  <c r="L16" i="10"/>
  <c r="R16" i="10" s="1"/>
  <c r="R19" i="10"/>
  <c r="R21" i="10"/>
  <c r="R23" i="10"/>
  <c r="F20" i="10"/>
  <c r="D179" i="10"/>
  <c r="F30" i="10"/>
  <c r="D30" i="10" s="1"/>
  <c r="M30" i="10"/>
  <c r="P44" i="10"/>
  <c r="P59" i="10"/>
  <c r="E135" i="10"/>
  <c r="P135" i="10"/>
  <c r="H153" i="10"/>
  <c r="P179" i="10"/>
  <c r="M205" i="10"/>
  <c r="S195" i="10"/>
  <c r="T236" i="10"/>
  <c r="M258" i="10"/>
  <c r="S255" i="10"/>
  <c r="D311" i="10"/>
  <c r="M347" i="10"/>
  <c r="L347" i="10" s="1"/>
  <c r="S345" i="10"/>
  <c r="S349" i="10"/>
  <c r="M353" i="10"/>
  <c r="D357" i="10"/>
  <c r="T4" i="10"/>
  <c r="L5" i="10"/>
  <c r="R5" i="10" s="1"/>
  <c r="P5" i="10"/>
  <c r="U5" i="10"/>
  <c r="G7" i="10"/>
  <c r="G20" i="10" s="1"/>
  <c r="N7" i="10"/>
  <c r="S7" i="10"/>
  <c r="O8" i="10"/>
  <c r="U8" i="10" s="1"/>
  <c r="T8" i="10"/>
  <c r="L9" i="10"/>
  <c r="R9" i="10" s="1"/>
  <c r="M10" i="10"/>
  <c r="N11" i="10"/>
  <c r="T11" i="10" s="1"/>
  <c r="S11" i="10"/>
  <c r="T12" i="10"/>
  <c r="L13" i="10"/>
  <c r="R13" i="10" s="1"/>
  <c r="S15" i="10"/>
  <c r="T16" i="10"/>
  <c r="L17" i="10"/>
  <c r="R17" i="10" s="1"/>
  <c r="S19" i="10"/>
  <c r="V21" i="10"/>
  <c r="S22" i="10"/>
  <c r="T23" i="10"/>
  <c r="L24" i="10"/>
  <c r="R24" i="10" s="1"/>
  <c r="S26" i="10"/>
  <c r="T27" i="10"/>
  <c r="L28" i="10"/>
  <c r="R28" i="10" s="1"/>
  <c r="N30" i="10"/>
  <c r="U46" i="10"/>
  <c r="M59" i="10"/>
  <c r="U61" i="10"/>
  <c r="N145" i="10"/>
  <c r="M153" i="10"/>
  <c r="E168" i="10"/>
  <c r="P168" i="10"/>
  <c r="V155" i="10"/>
  <c r="M168" i="10"/>
  <c r="E173" i="10"/>
  <c r="P173" i="10"/>
  <c r="V170" i="10"/>
  <c r="O173" i="10"/>
  <c r="F179" i="10"/>
  <c r="G193" i="10"/>
  <c r="N193" i="10"/>
  <c r="T181" i="10"/>
  <c r="G225" i="10"/>
  <c r="M225" i="10"/>
  <c r="M242" i="10"/>
  <c r="T250" i="10"/>
  <c r="O258" i="10"/>
  <c r="G266" i="10"/>
  <c r="N266" i="10"/>
  <c r="T260" i="10"/>
  <c r="E281" i="10"/>
  <c r="D281" i="10" s="1"/>
  <c r="P281" i="10"/>
  <c r="V275" i="10"/>
  <c r="P323" i="10"/>
  <c r="V321" i="10"/>
  <c r="L323" i="10"/>
  <c r="T22" i="10"/>
  <c r="O30" i="10"/>
  <c r="N44" i="10"/>
  <c r="L44" i="10" s="1"/>
  <c r="N59" i="10"/>
  <c r="F135" i="10"/>
  <c r="M135" i="10"/>
  <c r="L135" i="10" s="1"/>
  <c r="E141" i="10"/>
  <c r="D141" i="10" s="1"/>
  <c r="P141" i="10"/>
  <c r="M141" i="10"/>
  <c r="L141" i="10" s="1"/>
  <c r="P145" i="10"/>
  <c r="G153" i="10"/>
  <c r="D153" i="10" s="1"/>
  <c r="N153" i="10"/>
  <c r="O153" i="10"/>
  <c r="O168" i="10"/>
  <c r="N179" i="10"/>
  <c r="T175" i="10"/>
  <c r="U182" i="10"/>
  <c r="P205" i="10"/>
  <c r="F215" i="10"/>
  <c r="M215" i="10"/>
  <c r="O215" i="10"/>
  <c r="V237" i="10"/>
  <c r="P242" i="10"/>
  <c r="L253" i="10"/>
  <c r="O273" i="10"/>
  <c r="U268" i="10"/>
  <c r="T278" i="10"/>
  <c r="O319" i="10"/>
  <c r="U313" i="10"/>
  <c r="S21" i="10"/>
  <c r="S5" i="10"/>
  <c r="D21" i="10"/>
  <c r="S61" i="10"/>
  <c r="O141" i="10"/>
  <c r="G168" i="10"/>
  <c r="T155" i="10"/>
  <c r="N168" i="10"/>
  <c r="G173" i="10"/>
  <c r="N173" i="10"/>
  <c r="L173" i="10" s="1"/>
  <c r="T170" i="10"/>
  <c r="O179" i="10"/>
  <c r="M179" i="10"/>
  <c r="V181" i="10"/>
  <c r="P193" i="10"/>
  <c r="G215" i="10"/>
  <c r="N215" i="10"/>
  <c r="M234" i="10"/>
  <c r="L234" i="10" s="1"/>
  <c r="S227" i="10"/>
  <c r="F248" i="10"/>
  <c r="D248" i="10" s="1"/>
  <c r="E266" i="10"/>
  <c r="V261" i="10"/>
  <c r="P266" i="10"/>
  <c r="S269" i="10"/>
  <c r="M273" i="10"/>
  <c r="M281" i="10"/>
  <c r="H289" i="10"/>
  <c r="T291" i="10"/>
  <c r="N297" i="10"/>
  <c r="F193" i="10"/>
  <c r="D193" i="10" s="1"/>
  <c r="M193" i="10"/>
  <c r="L193" i="10" s="1"/>
  <c r="U204" i="10"/>
  <c r="O205" i="10"/>
  <c r="E215" i="10"/>
  <c r="D215" i="10" s="1"/>
  <c r="N225" i="10"/>
  <c r="G234" i="10"/>
  <c r="D234" i="10" s="1"/>
  <c r="N234" i="10"/>
  <c r="H242" i="10"/>
  <c r="D242" i="10" s="1"/>
  <c r="O242" i="10"/>
  <c r="U236" i="10"/>
  <c r="O253" i="10"/>
  <c r="U250" i="10"/>
  <c r="G258" i="10"/>
  <c r="D258" i="10" s="1"/>
  <c r="N258" i="10"/>
  <c r="T259" i="10"/>
  <c r="G273" i="10"/>
  <c r="D273" i="10" s="1"/>
  <c r="N273" i="10"/>
  <c r="R271" i="10"/>
  <c r="H281" i="10"/>
  <c r="O281" i="10"/>
  <c r="E343" i="10"/>
  <c r="D343" i="10" s="1"/>
  <c r="P343" i="10"/>
  <c r="V338" i="10"/>
  <c r="S339" i="10"/>
  <c r="M343" i="10"/>
  <c r="U367" i="10"/>
  <c r="G205" i="10"/>
  <c r="D205" i="10" s="1"/>
  <c r="N205" i="10"/>
  <c r="T195" i="10"/>
  <c r="T207" i="10"/>
  <c r="E225" i="10"/>
  <c r="D225" i="10" s="1"/>
  <c r="P225" i="10"/>
  <c r="G248" i="10"/>
  <c r="N248" i="10"/>
  <c r="O266" i="10"/>
  <c r="L266" i="10" s="1"/>
  <c r="U260" i="10"/>
  <c r="R267" i="10"/>
  <c r="U283" i="10"/>
  <c r="O289" i="10"/>
  <c r="U299" i="10"/>
  <c r="O303" i="10"/>
  <c r="T305" i="10"/>
  <c r="N311" i="10"/>
  <c r="T326" i="10"/>
  <c r="N327" i="10"/>
  <c r="M357" i="10"/>
  <c r="L357" i="10" s="1"/>
  <c r="S355" i="10"/>
  <c r="P215" i="10"/>
  <c r="O225" i="10"/>
  <c r="M248" i="10"/>
  <c r="M289" i="10"/>
  <c r="E303" i="10"/>
  <c r="D303" i="10" s="1"/>
  <c r="P303" i="10"/>
  <c r="M303" i="10"/>
  <c r="P319" i="10"/>
  <c r="V331" i="10"/>
  <c r="P332" i="10"/>
  <c r="M332" i="10"/>
  <c r="L332" i="10" s="1"/>
  <c r="O336" i="10"/>
  <c r="U334" i="10"/>
  <c r="D377" i="10"/>
  <c r="P377" i="10"/>
  <c r="V371" i="10"/>
  <c r="O385" i="10"/>
  <c r="L385" i="10" s="1"/>
  <c r="U383" i="10"/>
  <c r="U400" i="10"/>
  <c r="T227" i="10"/>
  <c r="V250" i="10"/>
  <c r="T255" i="10"/>
  <c r="G289" i="10"/>
  <c r="D289" i="10" s="1"/>
  <c r="N289" i="10"/>
  <c r="F297" i="10"/>
  <c r="D297" i="10" s="1"/>
  <c r="M297" i="10"/>
  <c r="L297" i="10" s="1"/>
  <c r="F311" i="10"/>
  <c r="M311" i="10"/>
  <c r="L311" i="10" s="1"/>
  <c r="F319" i="10"/>
  <c r="D319" i="10" s="1"/>
  <c r="M319" i="10"/>
  <c r="L319" i="10" s="1"/>
  <c r="S313" i="10"/>
  <c r="M327" i="10"/>
  <c r="L327" i="10" s="1"/>
  <c r="S325" i="10"/>
  <c r="S335" i="10"/>
  <c r="M336" i="10"/>
  <c r="T346" i="10"/>
  <c r="N347" i="10"/>
  <c r="T356" i="10"/>
  <c r="N357" i="10"/>
  <c r="U360" i="10"/>
  <c r="O361" i="10"/>
  <c r="D385" i="10"/>
  <c r="T408" i="10"/>
  <c r="N412" i="10"/>
  <c r="G332" i="10"/>
  <c r="D332" i="10" s="1"/>
  <c r="N332" i="10"/>
  <c r="T329" i="10"/>
  <c r="D336" i="10"/>
  <c r="P336" i="10"/>
  <c r="V334" i="10"/>
  <c r="E353" i="10"/>
  <c r="D353" i="10" s="1"/>
  <c r="P353" i="10"/>
  <c r="N353" i="10"/>
  <c r="G357" i="10"/>
  <c r="O365" i="10"/>
  <c r="L365" i="10" s="1"/>
  <c r="U363" i="10"/>
  <c r="M369" i="10"/>
  <c r="M377" i="10"/>
  <c r="S371" i="10"/>
  <c r="G381" i="10"/>
  <c r="N381" i="10"/>
  <c r="L381" i="10" s="1"/>
  <c r="T379" i="10"/>
  <c r="D393" i="10"/>
  <c r="D402" i="10"/>
  <c r="P402" i="10"/>
  <c r="V400" i="10"/>
  <c r="M412" i="10"/>
  <c r="G319" i="10"/>
  <c r="N319" i="10"/>
  <c r="N343" i="10"/>
  <c r="U373" i="10"/>
  <c r="O377" i="10"/>
  <c r="D381" i="10"/>
  <c r="T383" i="10"/>
  <c r="T389" i="10"/>
  <c r="N390" i="10"/>
  <c r="L390" i="10" s="1"/>
  <c r="L402" i="10"/>
  <c r="M406" i="10"/>
  <c r="L406" i="10" s="1"/>
  <c r="S404" i="10"/>
  <c r="O353" i="10"/>
  <c r="O357" i="10"/>
  <c r="P365" i="10"/>
  <c r="D369" i="10"/>
  <c r="P369" i="10"/>
  <c r="V367" i="10"/>
  <c r="N377" i="10"/>
  <c r="O381" i="10"/>
  <c r="U387" i="10"/>
  <c r="V404" i="10"/>
  <c r="H412" i="10"/>
  <c r="U329" i="10"/>
  <c r="G361" i="10"/>
  <c r="D361" i="10" s="1"/>
  <c r="N361" i="10"/>
  <c r="L361" i="10" s="1"/>
  <c r="T359" i="10"/>
  <c r="S359" i="10"/>
  <c r="T363" i="10"/>
  <c r="P385" i="10"/>
  <c r="E390" i="10"/>
  <c r="D390" i="10" s="1"/>
  <c r="P390" i="10"/>
  <c r="V387" i="10"/>
  <c r="L393" i="10"/>
  <c r="G398" i="10"/>
  <c r="D398" i="10" s="1"/>
  <c r="N398" i="10"/>
  <c r="L398" i="10" s="1"/>
  <c r="T395" i="10"/>
  <c r="E412" i="10"/>
  <c r="P412" i="10"/>
  <c r="O412" i="10"/>
  <c r="U395" i="10"/>
  <c r="L30" i="9"/>
  <c r="R22" i="9"/>
  <c r="F20" i="9"/>
  <c r="U15" i="9"/>
  <c r="D18" i="9"/>
  <c r="H30" i="9"/>
  <c r="V35" i="9"/>
  <c r="U42" i="9"/>
  <c r="N44" i="9"/>
  <c r="L44" i="9" s="1"/>
  <c r="V46" i="9"/>
  <c r="U58" i="9"/>
  <c r="M135" i="9"/>
  <c r="S61" i="9"/>
  <c r="U64" i="9"/>
  <c r="E7" i="9"/>
  <c r="D7" i="9" s="1"/>
  <c r="V73" i="9"/>
  <c r="O135" i="9"/>
  <c r="D173" i="9"/>
  <c r="P173" i="9"/>
  <c r="V171" i="9"/>
  <c r="S175" i="9"/>
  <c r="M179" i="9"/>
  <c r="S6" i="9"/>
  <c r="O8" i="9"/>
  <c r="U8" i="9" s="1"/>
  <c r="M11" i="9"/>
  <c r="L12" i="9"/>
  <c r="R12" i="9" s="1"/>
  <c r="P14" i="9"/>
  <c r="V14" i="9" s="1"/>
  <c r="L16" i="9"/>
  <c r="R16" i="9" s="1"/>
  <c r="M17" i="9"/>
  <c r="P20" i="9"/>
  <c r="U21" i="9"/>
  <c r="S22" i="9"/>
  <c r="L23" i="9"/>
  <c r="R23" i="9" s="1"/>
  <c r="S25" i="9"/>
  <c r="L26" i="9"/>
  <c r="R26" i="9" s="1"/>
  <c r="S32" i="9"/>
  <c r="H14" i="9"/>
  <c r="O14" i="9"/>
  <c r="U14" i="9" s="1"/>
  <c r="U38" i="9"/>
  <c r="G17" i="9"/>
  <c r="D17" i="9" s="1"/>
  <c r="N17" i="9"/>
  <c r="T17" i="9" s="1"/>
  <c r="P44" i="9"/>
  <c r="G135" i="9"/>
  <c r="N135" i="9"/>
  <c r="R64" i="9"/>
  <c r="U67" i="9"/>
  <c r="H10" i="9"/>
  <c r="H20" i="9" s="1"/>
  <c r="O10" i="9"/>
  <c r="U10" i="9" s="1"/>
  <c r="U76" i="9"/>
  <c r="N145" i="9"/>
  <c r="T144" i="9"/>
  <c r="N153" i="9"/>
  <c r="L153" i="9" s="1"/>
  <c r="T147" i="9"/>
  <c r="F168" i="9"/>
  <c r="D168" i="9" s="1"/>
  <c r="P168" i="9"/>
  <c r="U195" i="9"/>
  <c r="O205" i="9"/>
  <c r="D215" i="9"/>
  <c r="V207" i="9"/>
  <c r="P215" i="9"/>
  <c r="V236" i="9"/>
  <c r="P242" i="9"/>
  <c r="D253" i="9"/>
  <c r="S18" i="9"/>
  <c r="T27" i="9"/>
  <c r="U4" i="9"/>
  <c r="L13" i="9"/>
  <c r="R13" i="9" s="1"/>
  <c r="P30" i="9"/>
  <c r="V21" i="9"/>
  <c r="U22" i="9"/>
  <c r="N30" i="9"/>
  <c r="H44" i="9"/>
  <c r="D44" i="9" s="1"/>
  <c r="O44" i="9"/>
  <c r="V43" i="9"/>
  <c r="M59" i="9"/>
  <c r="H141" i="9"/>
  <c r="O141" i="9"/>
  <c r="L141" i="9" s="1"/>
  <c r="H153" i="9"/>
  <c r="D153" i="9" s="1"/>
  <c r="O153" i="9"/>
  <c r="U148" i="9"/>
  <c r="G168" i="9"/>
  <c r="O173" i="9"/>
  <c r="L173" i="9" s="1"/>
  <c r="U170" i="9"/>
  <c r="M205" i="9"/>
  <c r="L205" i="9" s="1"/>
  <c r="O225" i="9"/>
  <c r="M234" i="9"/>
  <c r="S5" i="9"/>
  <c r="L7" i="9"/>
  <c r="R7" i="9" s="1"/>
  <c r="S7" i="9"/>
  <c r="E30" i="9"/>
  <c r="D30" i="9" s="1"/>
  <c r="D21" i="9"/>
  <c r="L21" i="9"/>
  <c r="R21" i="9" s="1"/>
  <c r="L5" i="9"/>
  <c r="D6" i="9"/>
  <c r="M9" i="9"/>
  <c r="N10" i="9"/>
  <c r="T10" i="9" s="1"/>
  <c r="U11" i="9"/>
  <c r="D14" i="9"/>
  <c r="M19" i="9"/>
  <c r="D25" i="9"/>
  <c r="U26" i="9"/>
  <c r="L28" i="9"/>
  <c r="R28" i="9" s="1"/>
  <c r="O30" i="9"/>
  <c r="U37" i="9"/>
  <c r="E15" i="9"/>
  <c r="D15" i="9" s="1"/>
  <c r="P15" i="9"/>
  <c r="V15" i="9" s="1"/>
  <c r="V39" i="9"/>
  <c r="S40" i="9"/>
  <c r="R45" i="9"/>
  <c r="H59" i="9"/>
  <c r="D59" i="9" s="1"/>
  <c r="O59" i="9"/>
  <c r="U46" i="9"/>
  <c r="N59" i="9"/>
  <c r="E135" i="9"/>
  <c r="D135" i="9" s="1"/>
  <c r="P135" i="9"/>
  <c r="V61" i="9"/>
  <c r="G5" i="9"/>
  <c r="G20" i="9" s="1"/>
  <c r="T62" i="9"/>
  <c r="N5" i="9"/>
  <c r="F8" i="9"/>
  <c r="D8" i="9" s="1"/>
  <c r="M8" i="9"/>
  <c r="M20" i="9" s="1"/>
  <c r="T75" i="9"/>
  <c r="E11" i="9"/>
  <c r="D11" i="9" s="1"/>
  <c r="P11" i="9"/>
  <c r="V11" i="9" s="1"/>
  <c r="V77" i="9"/>
  <c r="G141" i="9"/>
  <c r="D141" i="9" s="1"/>
  <c r="M145" i="9"/>
  <c r="S143" i="9"/>
  <c r="P153" i="9"/>
  <c r="H168" i="9"/>
  <c r="O168" i="9"/>
  <c r="U155" i="9"/>
  <c r="V181" i="9"/>
  <c r="P193" i="9"/>
  <c r="F205" i="9"/>
  <c r="F225" i="9"/>
  <c r="G242" i="9"/>
  <c r="L248" i="9"/>
  <c r="P253" i="9"/>
  <c r="V250" i="9"/>
  <c r="E266" i="9"/>
  <c r="P266" i="9"/>
  <c r="M311" i="9"/>
  <c r="S305" i="9"/>
  <c r="D311" i="9"/>
  <c r="U338" i="9"/>
  <c r="O343" i="9"/>
  <c r="T339" i="9"/>
  <c r="N343" i="9"/>
  <c r="M168" i="9"/>
  <c r="L168" i="9" s="1"/>
  <c r="G179" i="9"/>
  <c r="D179" i="9" s="1"/>
  <c r="N179" i="9"/>
  <c r="T175" i="9"/>
  <c r="U180" i="9"/>
  <c r="F193" i="9"/>
  <c r="D193" i="9" s="1"/>
  <c r="M193" i="9"/>
  <c r="E205" i="9"/>
  <c r="P205" i="9"/>
  <c r="F215" i="9"/>
  <c r="M215" i="9"/>
  <c r="E225" i="9"/>
  <c r="P225" i="9"/>
  <c r="G234" i="9"/>
  <c r="N234" i="9"/>
  <c r="T227" i="9"/>
  <c r="O234" i="9"/>
  <c r="F242" i="9"/>
  <c r="D242" i="9" s="1"/>
  <c r="M242" i="9"/>
  <c r="N242" i="9"/>
  <c r="O248" i="9"/>
  <c r="G258" i="9"/>
  <c r="N258" i="9"/>
  <c r="T255" i="9"/>
  <c r="H266" i="9"/>
  <c r="U261" i="9"/>
  <c r="O266" i="9"/>
  <c r="H273" i="9"/>
  <c r="O289" i="9"/>
  <c r="G319" i="9"/>
  <c r="N319" i="9"/>
  <c r="T313" i="9"/>
  <c r="F319" i="9"/>
  <c r="U325" i="9"/>
  <c r="O327" i="9"/>
  <c r="M336" i="9"/>
  <c r="S335" i="9"/>
  <c r="D347" i="9"/>
  <c r="P141" i="9"/>
  <c r="U175" i="9"/>
  <c r="T181" i="9"/>
  <c r="N215" i="9"/>
  <c r="G248" i="9"/>
  <c r="D248" i="9" s="1"/>
  <c r="N248" i="9"/>
  <c r="N253" i="9"/>
  <c r="T250" i="9"/>
  <c r="M258" i="9"/>
  <c r="E273" i="9"/>
  <c r="V283" i="9"/>
  <c r="U284" i="9"/>
  <c r="G289" i="9"/>
  <c r="D289" i="9" s="1"/>
  <c r="T284" i="9"/>
  <c r="N289" i="9"/>
  <c r="L323" i="9"/>
  <c r="V351" i="9"/>
  <c r="P353" i="9"/>
  <c r="S170" i="9"/>
  <c r="H193" i="9"/>
  <c r="O193" i="9"/>
  <c r="U181" i="9"/>
  <c r="G205" i="9"/>
  <c r="N205" i="9"/>
  <c r="H215" i="9"/>
  <c r="O215" i="9"/>
  <c r="G225" i="9"/>
  <c r="N225" i="9"/>
  <c r="M225" i="9"/>
  <c r="L225" i="9" s="1"/>
  <c r="E234" i="9"/>
  <c r="P234" i="9"/>
  <c r="V227" i="9"/>
  <c r="H242" i="9"/>
  <c r="U237" i="9"/>
  <c r="O242" i="9"/>
  <c r="L253" i="9"/>
  <c r="E258" i="9"/>
  <c r="D258" i="9" s="1"/>
  <c r="P258" i="9"/>
  <c r="V255" i="9"/>
  <c r="O258" i="9"/>
  <c r="F266" i="9"/>
  <c r="M266" i="9"/>
  <c r="N266" i="9"/>
  <c r="M273" i="9"/>
  <c r="S268" i="9"/>
  <c r="U306" i="9"/>
  <c r="O311" i="9"/>
  <c r="T321" i="9"/>
  <c r="N323" i="9"/>
  <c r="D327" i="9"/>
  <c r="G273" i="9"/>
  <c r="N273" i="9"/>
  <c r="P273" i="9"/>
  <c r="E281" i="9"/>
  <c r="D281" i="9" s="1"/>
  <c r="P281" i="9"/>
  <c r="L281" i="9" s="1"/>
  <c r="V275" i="9"/>
  <c r="N281" i="9"/>
  <c r="M289" i="9"/>
  <c r="L289" i="9" s="1"/>
  <c r="S283" i="9"/>
  <c r="U292" i="9"/>
  <c r="G311" i="9"/>
  <c r="N311" i="9"/>
  <c r="T305" i="9"/>
  <c r="U310" i="9"/>
  <c r="T334" i="9"/>
  <c r="N336" i="9"/>
  <c r="S355" i="9"/>
  <c r="M357" i="9"/>
  <c r="U367" i="9"/>
  <c r="O369" i="9"/>
  <c r="D390" i="9"/>
  <c r="U400" i="9"/>
  <c r="O402" i="9"/>
  <c r="V404" i="9"/>
  <c r="P406" i="9"/>
  <c r="G297" i="9"/>
  <c r="D297" i="9" s="1"/>
  <c r="N297" i="9"/>
  <c r="T291" i="9"/>
  <c r="D323" i="9"/>
  <c r="P332" i="9"/>
  <c r="V329" i="9"/>
  <c r="D381" i="9"/>
  <c r="R282" i="9"/>
  <c r="O297" i="9"/>
  <c r="E303" i="9"/>
  <c r="D303" i="9" s="1"/>
  <c r="P303" i="9"/>
  <c r="O303" i="9"/>
  <c r="L303" i="9" s="1"/>
  <c r="P311" i="9"/>
  <c r="M319" i="9"/>
  <c r="O319" i="9"/>
  <c r="S330" i="9"/>
  <c r="M332" i="9"/>
  <c r="L332" i="9" s="1"/>
  <c r="D336" i="9"/>
  <c r="D343" i="9"/>
  <c r="L385" i="9"/>
  <c r="O390" i="9"/>
  <c r="U387" i="9"/>
  <c r="T388" i="9"/>
  <c r="N390" i="9"/>
  <c r="E319" i="9"/>
  <c r="D319" i="9" s="1"/>
  <c r="P319" i="9"/>
  <c r="U322" i="9"/>
  <c r="O323" i="9"/>
  <c r="V326" i="9"/>
  <c r="P327" i="9"/>
  <c r="G332" i="9"/>
  <c r="D332" i="9" s="1"/>
  <c r="N332" i="9"/>
  <c r="T329" i="9"/>
  <c r="F343" i="9"/>
  <c r="M343" i="9"/>
  <c r="L343" i="9" s="1"/>
  <c r="S338" i="9"/>
  <c r="D365" i="9"/>
  <c r="M369" i="9"/>
  <c r="D398" i="9"/>
  <c r="M402" i="9"/>
  <c r="P323" i="9"/>
  <c r="G327" i="9"/>
  <c r="N327" i="9"/>
  <c r="L327" i="9" s="1"/>
  <c r="P336" i="9"/>
  <c r="P343" i="9"/>
  <c r="G347" i="9"/>
  <c r="N347" i="9"/>
  <c r="L347" i="9" s="1"/>
  <c r="H353" i="9"/>
  <c r="D353" i="9" s="1"/>
  <c r="O353" i="9"/>
  <c r="L353" i="9" s="1"/>
  <c r="E357" i="9"/>
  <c r="D357" i="9" s="1"/>
  <c r="P357" i="9"/>
  <c r="G377" i="9"/>
  <c r="T371" i="9"/>
  <c r="N377" i="9"/>
  <c r="M390" i="9"/>
  <c r="S387" i="9"/>
  <c r="T404" i="9"/>
  <c r="N406" i="9"/>
  <c r="L406" i="9" s="1"/>
  <c r="G412" i="9"/>
  <c r="D412" i="9" s="1"/>
  <c r="N412" i="9"/>
  <c r="M412" i="9"/>
  <c r="E369" i="9"/>
  <c r="D369" i="9" s="1"/>
  <c r="P369" i="9"/>
  <c r="F377" i="9"/>
  <c r="D377" i="9" s="1"/>
  <c r="M377" i="9"/>
  <c r="M393" i="9"/>
  <c r="S392" i="9"/>
  <c r="H398" i="9"/>
  <c r="O398" i="9"/>
  <c r="U395" i="9"/>
  <c r="E402" i="9"/>
  <c r="P402" i="9"/>
  <c r="M361" i="9"/>
  <c r="L361" i="9" s="1"/>
  <c r="P365" i="9"/>
  <c r="L365" i="9" s="1"/>
  <c r="G369" i="9"/>
  <c r="N369" i="9"/>
  <c r="H377" i="9"/>
  <c r="O377" i="9"/>
  <c r="M381" i="9"/>
  <c r="L381" i="9" s="1"/>
  <c r="P385" i="9"/>
  <c r="U392" i="9"/>
  <c r="O393" i="9"/>
  <c r="F398" i="9"/>
  <c r="M398" i="9"/>
  <c r="S395" i="9"/>
  <c r="P398" i="9"/>
  <c r="G402" i="9"/>
  <c r="N402" i="9"/>
  <c r="O412" i="9"/>
  <c r="R4" i="8"/>
  <c r="G20" i="8"/>
  <c r="D11" i="8"/>
  <c r="H20" i="8"/>
  <c r="L8" i="8"/>
  <c r="R8" i="8" s="1"/>
  <c r="D9" i="8"/>
  <c r="D8" i="8"/>
  <c r="U5" i="8"/>
  <c r="E20" i="8"/>
  <c r="D20" i="8" s="1"/>
  <c r="L5" i="8"/>
  <c r="D17" i="8"/>
  <c r="R23" i="8"/>
  <c r="U24" i="8"/>
  <c r="M30" i="8"/>
  <c r="T34" i="8"/>
  <c r="V40" i="8"/>
  <c r="U43" i="8"/>
  <c r="P44" i="8"/>
  <c r="V51" i="8"/>
  <c r="U54" i="8"/>
  <c r="T149" i="8"/>
  <c r="N153" i="8"/>
  <c r="U172" i="8"/>
  <c r="O173" i="8"/>
  <c r="U207" i="8"/>
  <c r="S4" i="8"/>
  <c r="D5" i="8"/>
  <c r="T5" i="8"/>
  <c r="L6" i="8"/>
  <c r="R6" i="8" s="1"/>
  <c r="M7" i="8"/>
  <c r="S8" i="8"/>
  <c r="O9" i="8"/>
  <c r="U9" i="8" s="1"/>
  <c r="L10" i="8"/>
  <c r="R10" i="8" s="1"/>
  <c r="M11" i="8"/>
  <c r="M20" i="8" s="1"/>
  <c r="S12" i="8"/>
  <c r="T13" i="8"/>
  <c r="P14" i="8"/>
  <c r="V14" i="8" s="1"/>
  <c r="M15" i="8"/>
  <c r="N16" i="8"/>
  <c r="T16" i="8" s="1"/>
  <c r="S16" i="8"/>
  <c r="O17" i="8"/>
  <c r="U17" i="8" s="1"/>
  <c r="T17" i="8"/>
  <c r="L18" i="8"/>
  <c r="R18" i="8" s="1"/>
  <c r="P18" i="8"/>
  <c r="V18" i="8" s="1"/>
  <c r="M19" i="8"/>
  <c r="E30" i="8"/>
  <c r="D30" i="8" s="1"/>
  <c r="D21" i="8"/>
  <c r="L21" i="8"/>
  <c r="P30" i="8"/>
  <c r="V21" i="8"/>
  <c r="U22" i="8"/>
  <c r="L24" i="8"/>
  <c r="R24" i="8" s="1"/>
  <c r="S26" i="8"/>
  <c r="L27" i="8"/>
  <c r="R27" i="8" s="1"/>
  <c r="S29" i="8"/>
  <c r="N30" i="8"/>
  <c r="H44" i="8"/>
  <c r="D44" i="8" s="1"/>
  <c r="O44" i="8"/>
  <c r="S58" i="8"/>
  <c r="M59" i="8"/>
  <c r="R60" i="8"/>
  <c r="H135" i="8"/>
  <c r="O135" i="8"/>
  <c r="U61" i="8"/>
  <c r="U63" i="8"/>
  <c r="O141" i="8"/>
  <c r="L145" i="8"/>
  <c r="O153" i="8"/>
  <c r="U147" i="8"/>
  <c r="N20" i="8"/>
  <c r="D25" i="8"/>
  <c r="L25" i="8"/>
  <c r="R25" i="8" s="1"/>
  <c r="M44" i="8"/>
  <c r="H59" i="8"/>
  <c r="D59" i="8" s="1"/>
  <c r="O59" i="8"/>
  <c r="U46" i="8"/>
  <c r="N59" i="8"/>
  <c r="E135" i="8"/>
  <c r="P135" i="8"/>
  <c r="V61" i="8"/>
  <c r="D145" i="8"/>
  <c r="V144" i="8"/>
  <c r="P145" i="8"/>
  <c r="F168" i="8"/>
  <c r="P258" i="8"/>
  <c r="F20" i="8"/>
  <c r="M9" i="8"/>
  <c r="L22" i="8"/>
  <c r="R22" i="8" s="1"/>
  <c r="D29" i="8"/>
  <c r="N44" i="8"/>
  <c r="V46" i="8"/>
  <c r="F135" i="8"/>
  <c r="S61" i="8"/>
  <c r="F141" i="8"/>
  <c r="D141" i="8" s="1"/>
  <c r="D258" i="8"/>
  <c r="L385" i="8"/>
  <c r="M412" i="8"/>
  <c r="S408" i="8"/>
  <c r="G135" i="8"/>
  <c r="N135" i="8"/>
  <c r="L135" i="8" s="1"/>
  <c r="G141" i="8"/>
  <c r="N141" i="8"/>
  <c r="R140" i="8"/>
  <c r="P141" i="8"/>
  <c r="E153" i="8"/>
  <c r="D153" i="8" s="1"/>
  <c r="P153" i="8"/>
  <c r="V147" i="8"/>
  <c r="R154" i="8"/>
  <c r="H168" i="8"/>
  <c r="O168" i="8"/>
  <c r="M168" i="8"/>
  <c r="V170" i="8"/>
  <c r="G173" i="8"/>
  <c r="N173" i="8"/>
  <c r="T171" i="8"/>
  <c r="F179" i="8"/>
  <c r="D179" i="8" s="1"/>
  <c r="M179" i="8"/>
  <c r="F193" i="8"/>
  <c r="D193" i="8" s="1"/>
  <c r="M193" i="8"/>
  <c r="S181" i="8"/>
  <c r="O225" i="8"/>
  <c r="M234" i="8"/>
  <c r="D289" i="8"/>
  <c r="V285" i="8"/>
  <c r="P289" i="8"/>
  <c r="U349" i="8"/>
  <c r="O353" i="8"/>
  <c r="O402" i="8"/>
  <c r="U400" i="8"/>
  <c r="T143" i="8"/>
  <c r="M153" i="8"/>
  <c r="E168" i="8"/>
  <c r="D168" i="8" s="1"/>
  <c r="P168" i="8"/>
  <c r="V155" i="8"/>
  <c r="N168" i="8"/>
  <c r="F173" i="8"/>
  <c r="D173" i="8" s="1"/>
  <c r="M173" i="8"/>
  <c r="S170" i="8"/>
  <c r="N179" i="8"/>
  <c r="N193" i="8"/>
  <c r="O193" i="8"/>
  <c r="O205" i="8"/>
  <c r="U195" i="8"/>
  <c r="M205" i="8"/>
  <c r="L205" i="8" s="1"/>
  <c r="H225" i="8"/>
  <c r="D234" i="8"/>
  <c r="V229" i="8"/>
  <c r="P234" i="8"/>
  <c r="G248" i="8"/>
  <c r="D248" i="8" s="1"/>
  <c r="N248" i="8"/>
  <c r="P253" i="8"/>
  <c r="V250" i="8"/>
  <c r="M281" i="8"/>
  <c r="S275" i="8"/>
  <c r="U277" i="8"/>
  <c r="O281" i="8"/>
  <c r="O303" i="8"/>
  <c r="V334" i="8"/>
  <c r="T335" i="8"/>
  <c r="N336" i="8"/>
  <c r="T342" i="8"/>
  <c r="N343" i="8"/>
  <c r="L343" i="8" s="1"/>
  <c r="O145" i="8"/>
  <c r="U143" i="8"/>
  <c r="H179" i="8"/>
  <c r="T238" i="8"/>
  <c r="N242" i="8"/>
  <c r="P248" i="8"/>
  <c r="V397" i="8"/>
  <c r="P398" i="8"/>
  <c r="O179" i="8"/>
  <c r="P193" i="8"/>
  <c r="R204" i="8"/>
  <c r="O258" i="8"/>
  <c r="U256" i="8"/>
  <c r="S261" i="8"/>
  <c r="T264" i="8"/>
  <c r="F289" i="8"/>
  <c r="M289" i="8"/>
  <c r="M297" i="8"/>
  <c r="L319" i="8"/>
  <c r="D323" i="8"/>
  <c r="M336" i="8"/>
  <c r="S334" i="8"/>
  <c r="U339" i="8"/>
  <c r="O343" i="8"/>
  <c r="N347" i="8"/>
  <c r="L347" i="8" s="1"/>
  <c r="T345" i="8"/>
  <c r="M361" i="8"/>
  <c r="S359" i="8"/>
  <c r="N381" i="8"/>
  <c r="L381" i="8" s="1"/>
  <c r="T379" i="8"/>
  <c r="M141" i="8"/>
  <c r="T181" i="8"/>
  <c r="F215" i="8"/>
  <c r="D215" i="8" s="1"/>
  <c r="M215" i="8"/>
  <c r="T217" i="8"/>
  <c r="G234" i="8"/>
  <c r="N234" i="8"/>
  <c r="T227" i="8"/>
  <c r="S227" i="8"/>
  <c r="H242" i="8"/>
  <c r="O242" i="8"/>
  <c r="U236" i="8"/>
  <c r="M242" i="8"/>
  <c r="F253" i="8"/>
  <c r="D253" i="8" s="1"/>
  <c r="M253" i="8"/>
  <c r="L253" i="8" s="1"/>
  <c r="S251" i="8"/>
  <c r="G258" i="8"/>
  <c r="N258" i="8"/>
  <c r="L258" i="8" s="1"/>
  <c r="T255" i="8"/>
  <c r="S255" i="8"/>
  <c r="U260" i="8"/>
  <c r="H273" i="8"/>
  <c r="O273" i="8"/>
  <c r="G273" i="8"/>
  <c r="N289" i="8"/>
  <c r="T283" i="8"/>
  <c r="S283" i="8"/>
  <c r="H297" i="8"/>
  <c r="O297" i="8"/>
  <c r="U291" i="8"/>
  <c r="H303" i="8"/>
  <c r="U299" i="8"/>
  <c r="S315" i="8"/>
  <c r="N319" i="8"/>
  <c r="M323" i="8"/>
  <c r="L323" i="8" s="1"/>
  <c r="S321" i="8"/>
  <c r="O332" i="8"/>
  <c r="L332" i="8" s="1"/>
  <c r="U329" i="8"/>
  <c r="T329" i="8"/>
  <c r="G343" i="8"/>
  <c r="S338" i="8"/>
  <c r="U356" i="8"/>
  <c r="O357" i="8"/>
  <c r="T356" i="8"/>
  <c r="D361" i="8"/>
  <c r="M369" i="8"/>
  <c r="M377" i="8"/>
  <c r="L377" i="8" s="1"/>
  <c r="S371" i="8"/>
  <c r="G205" i="8"/>
  <c r="D205" i="8" s="1"/>
  <c r="N205" i="8"/>
  <c r="G215" i="8"/>
  <c r="N215" i="8"/>
  <c r="P215" i="8"/>
  <c r="E225" i="8"/>
  <c r="D225" i="8" s="1"/>
  <c r="P225" i="8"/>
  <c r="L225" i="8" s="1"/>
  <c r="H234" i="8"/>
  <c r="O234" i="8"/>
  <c r="E242" i="8"/>
  <c r="D242" i="8" s="1"/>
  <c r="P242" i="8"/>
  <c r="V236" i="8"/>
  <c r="M248" i="8"/>
  <c r="N253" i="8"/>
  <c r="P266" i="8"/>
  <c r="L266" i="8" s="1"/>
  <c r="V260" i="8"/>
  <c r="D297" i="8"/>
  <c r="V299" i="8"/>
  <c r="P303" i="8"/>
  <c r="H311" i="8"/>
  <c r="O311" i="8"/>
  <c r="U305" i="8"/>
  <c r="M311" i="8"/>
  <c r="L311" i="8" s="1"/>
  <c r="E319" i="8"/>
  <c r="P319" i="8"/>
  <c r="V313" i="8"/>
  <c r="N327" i="8"/>
  <c r="L327" i="8" s="1"/>
  <c r="T325" i="8"/>
  <c r="M357" i="8"/>
  <c r="S355" i="8"/>
  <c r="U367" i="8"/>
  <c r="P390" i="8"/>
  <c r="V387" i="8"/>
  <c r="R264" i="8"/>
  <c r="R267" i="8"/>
  <c r="E273" i="8"/>
  <c r="P273" i="8"/>
  <c r="V268" i="8"/>
  <c r="R274" i="8"/>
  <c r="N281" i="8"/>
  <c r="R288" i="8"/>
  <c r="R292" i="8"/>
  <c r="R296" i="8"/>
  <c r="P297" i="8"/>
  <c r="F303" i="8"/>
  <c r="M303" i="8"/>
  <c r="U312" i="8"/>
  <c r="E332" i="8"/>
  <c r="D332" i="8" s="1"/>
  <c r="P332" i="8"/>
  <c r="E353" i="8"/>
  <c r="P353" i="8"/>
  <c r="U373" i="8"/>
  <c r="O377" i="8"/>
  <c r="D381" i="8"/>
  <c r="T383" i="8"/>
  <c r="N390" i="8"/>
  <c r="L390" i="8" s="1"/>
  <c r="M398" i="8"/>
  <c r="S395" i="8"/>
  <c r="T408" i="8"/>
  <c r="N412" i="8"/>
  <c r="M273" i="8"/>
  <c r="E281" i="8"/>
  <c r="D281" i="8" s="1"/>
  <c r="P281" i="8"/>
  <c r="V275" i="8"/>
  <c r="T291" i="8"/>
  <c r="G311" i="8"/>
  <c r="D311" i="8" s="1"/>
  <c r="N311" i="8"/>
  <c r="H319" i="8"/>
  <c r="O319" i="8"/>
  <c r="U313" i="8"/>
  <c r="V321" i="8"/>
  <c r="E343" i="8"/>
  <c r="D343" i="8" s="1"/>
  <c r="P343" i="8"/>
  <c r="F353" i="8"/>
  <c r="M353" i="8"/>
  <c r="H357" i="8"/>
  <c r="D357" i="8" s="1"/>
  <c r="V364" i="8"/>
  <c r="P365" i="8"/>
  <c r="D377" i="8"/>
  <c r="P377" i="8"/>
  <c r="V371" i="8"/>
  <c r="O385" i="8"/>
  <c r="U383" i="8"/>
  <c r="D385" i="8"/>
  <c r="L402" i="8"/>
  <c r="M406" i="8"/>
  <c r="L406" i="8" s="1"/>
  <c r="S404" i="8"/>
  <c r="G361" i="8"/>
  <c r="N361" i="8"/>
  <c r="T359" i="8"/>
  <c r="T363" i="8"/>
  <c r="D369" i="8"/>
  <c r="P369" i="8"/>
  <c r="V367" i="8"/>
  <c r="N377" i="8"/>
  <c r="O381" i="8"/>
  <c r="O390" i="8"/>
  <c r="L393" i="8"/>
  <c r="G398" i="8"/>
  <c r="D398" i="8" s="1"/>
  <c r="N398" i="8"/>
  <c r="T395" i="8"/>
  <c r="D402" i="8"/>
  <c r="P402" i="8"/>
  <c r="V400" i="8"/>
  <c r="V404" i="8"/>
  <c r="H412" i="8"/>
  <c r="O365" i="8"/>
  <c r="L365" i="8" s="1"/>
  <c r="U363" i="8"/>
  <c r="H398" i="8"/>
  <c r="O398" i="8"/>
  <c r="E412" i="8"/>
  <c r="D412" i="8" s="1"/>
  <c r="P412" i="8"/>
  <c r="O412" i="8"/>
  <c r="U395" i="8"/>
  <c r="T7" i="7"/>
  <c r="L7" i="7"/>
  <c r="R7" i="7" s="1"/>
  <c r="F20" i="7"/>
  <c r="L8" i="7"/>
  <c r="R8" i="7" s="1"/>
  <c r="U8" i="7"/>
  <c r="H20" i="7"/>
  <c r="D14" i="7"/>
  <c r="S14" i="7"/>
  <c r="U15" i="7"/>
  <c r="D8" i="7"/>
  <c r="S10" i="7"/>
  <c r="D19" i="7"/>
  <c r="L27" i="7"/>
  <c r="R27" i="7" s="1"/>
  <c r="P30" i="7"/>
  <c r="E44" i="7"/>
  <c r="D44" i="7" s="1"/>
  <c r="P44" i="7"/>
  <c r="T33" i="7"/>
  <c r="M44" i="7"/>
  <c r="M59" i="7"/>
  <c r="G135" i="7"/>
  <c r="N135" i="7"/>
  <c r="T61" i="7"/>
  <c r="S61" i="7"/>
  <c r="O141" i="7"/>
  <c r="N145" i="7"/>
  <c r="L145" i="7" s="1"/>
  <c r="F168" i="7"/>
  <c r="M193" i="7"/>
  <c r="G205" i="7"/>
  <c r="N205" i="7"/>
  <c r="T195" i="7"/>
  <c r="G215" i="7"/>
  <c r="N215" i="7"/>
  <c r="M323" i="7"/>
  <c r="L323" i="7" s="1"/>
  <c r="S321" i="7"/>
  <c r="L23" i="7"/>
  <c r="R23" i="7" s="1"/>
  <c r="L11" i="7"/>
  <c r="R11" i="7" s="1"/>
  <c r="V12" i="7"/>
  <c r="U22" i="7"/>
  <c r="N44" i="7"/>
  <c r="U48" i="7"/>
  <c r="L4" i="7"/>
  <c r="R4" i="7" s="1"/>
  <c r="S9" i="7"/>
  <c r="S13" i="7"/>
  <c r="D21" i="7"/>
  <c r="U33" i="7"/>
  <c r="N59" i="7"/>
  <c r="O5" i="7"/>
  <c r="L5" i="7" s="1"/>
  <c r="T5" i="7"/>
  <c r="P10" i="7"/>
  <c r="V10" i="7" s="1"/>
  <c r="L21" i="7"/>
  <c r="S29" i="7"/>
  <c r="N30" i="7"/>
  <c r="U34" i="7"/>
  <c r="U43" i="7"/>
  <c r="V61" i="7"/>
  <c r="R63" i="7"/>
  <c r="G179" i="7"/>
  <c r="F193" i="7"/>
  <c r="D193" i="7" s="1"/>
  <c r="G225" i="7"/>
  <c r="M234" i="7"/>
  <c r="S227" i="7"/>
  <c r="N361" i="7"/>
  <c r="L361" i="7" s="1"/>
  <c r="T359" i="7"/>
  <c r="T363" i="7"/>
  <c r="S5" i="7"/>
  <c r="T6" i="7"/>
  <c r="S17" i="7"/>
  <c r="V35" i="7"/>
  <c r="V42" i="7"/>
  <c r="S69" i="7"/>
  <c r="T177" i="7"/>
  <c r="N179" i="7"/>
  <c r="L179" i="7" s="1"/>
  <c r="F225" i="7"/>
  <c r="D225" i="7" s="1"/>
  <c r="O9" i="7"/>
  <c r="U9" i="7" s="1"/>
  <c r="P14" i="7"/>
  <c r="V14" i="7" s="1"/>
  <c r="M15" i="7"/>
  <c r="M20" i="7" s="1"/>
  <c r="N16" i="7"/>
  <c r="M19" i="7"/>
  <c r="U21" i="7"/>
  <c r="E59" i="7"/>
  <c r="D59" i="7" s="1"/>
  <c r="P59" i="7"/>
  <c r="V46" i="7"/>
  <c r="E5" i="7"/>
  <c r="P5" i="7"/>
  <c r="G15" i="7"/>
  <c r="G20" i="7" s="1"/>
  <c r="N15" i="7"/>
  <c r="T15" i="7" s="1"/>
  <c r="O16" i="7"/>
  <c r="U16" i="7" s="1"/>
  <c r="P17" i="7"/>
  <c r="V17" i="7" s="1"/>
  <c r="M18" i="7"/>
  <c r="N19" i="7"/>
  <c r="T19" i="7" s="1"/>
  <c r="F30" i="7"/>
  <c r="D30" i="7" s="1"/>
  <c r="M30" i="7"/>
  <c r="L30" i="7" s="1"/>
  <c r="F135" i="7"/>
  <c r="D135" i="7" s="1"/>
  <c r="M135" i="7"/>
  <c r="L135" i="7" s="1"/>
  <c r="V147" i="7"/>
  <c r="T148" i="7"/>
  <c r="N153" i="7"/>
  <c r="S151" i="7"/>
  <c r="M153" i="7"/>
  <c r="E168" i="7"/>
  <c r="D168" i="7" s="1"/>
  <c r="P168" i="7"/>
  <c r="H168" i="7"/>
  <c r="D179" i="7"/>
  <c r="G193" i="7"/>
  <c r="F215" i="7"/>
  <c r="M215" i="7"/>
  <c r="N225" i="7"/>
  <c r="L225" i="7" s="1"/>
  <c r="D266" i="7"/>
  <c r="H145" i="7"/>
  <c r="D145" i="7" s="1"/>
  <c r="O145" i="7"/>
  <c r="P145" i="7"/>
  <c r="N193" i="7"/>
  <c r="U204" i="7"/>
  <c r="P234" i="7"/>
  <c r="G242" i="7"/>
  <c r="N242" i="7"/>
  <c r="L242" i="7" s="1"/>
  <c r="E248" i="7"/>
  <c r="P248" i="7"/>
  <c r="V244" i="7"/>
  <c r="P266" i="7"/>
  <c r="U329" i="7"/>
  <c r="O353" i="7"/>
  <c r="M141" i="7"/>
  <c r="L141" i="7" s="1"/>
  <c r="M168" i="7"/>
  <c r="G173" i="7"/>
  <c r="D173" i="7" s="1"/>
  <c r="N173" i="7"/>
  <c r="L173" i="7" s="1"/>
  <c r="T170" i="7"/>
  <c r="U175" i="7"/>
  <c r="U183" i="7"/>
  <c r="O205" i="7"/>
  <c r="O234" i="7"/>
  <c r="U229" i="7"/>
  <c r="H242" i="7"/>
  <c r="O242" i="7"/>
  <c r="U236" i="7"/>
  <c r="T260" i="7"/>
  <c r="N266" i="7"/>
  <c r="P319" i="7"/>
  <c r="V313" i="7"/>
  <c r="R161" i="7"/>
  <c r="N168" i="7"/>
  <c r="F205" i="7"/>
  <c r="D205" i="7" s="1"/>
  <c r="M205" i="7"/>
  <c r="P205" i="7"/>
  <c r="E215" i="7"/>
  <c r="P215" i="7"/>
  <c r="H225" i="7"/>
  <c r="O225" i="7"/>
  <c r="G234" i="7"/>
  <c r="D234" i="7" s="1"/>
  <c r="N234" i="7"/>
  <c r="T228" i="7"/>
  <c r="E242" i="7"/>
  <c r="D242" i="7" s="1"/>
  <c r="P242" i="7"/>
  <c r="S256" i="7"/>
  <c r="M258" i="7"/>
  <c r="U277" i="7"/>
  <c r="O281" i="7"/>
  <c r="U335" i="7"/>
  <c r="O336" i="7"/>
  <c r="P369" i="7"/>
  <c r="V367" i="7"/>
  <c r="S368" i="7"/>
  <c r="M369" i="7"/>
  <c r="M398" i="7"/>
  <c r="S395" i="7"/>
  <c r="N253" i="7"/>
  <c r="T250" i="7"/>
  <c r="G258" i="7"/>
  <c r="N258" i="7"/>
  <c r="T255" i="7"/>
  <c r="H266" i="7"/>
  <c r="O266" i="7"/>
  <c r="E289" i="7"/>
  <c r="E297" i="7"/>
  <c r="D297" i="7" s="1"/>
  <c r="P297" i="7"/>
  <c r="V291" i="7"/>
  <c r="M311" i="7"/>
  <c r="O327" i="7"/>
  <c r="L327" i="7" s="1"/>
  <c r="U325" i="7"/>
  <c r="N332" i="7"/>
  <c r="M336" i="7"/>
  <c r="S334" i="7"/>
  <c r="D385" i="7"/>
  <c r="G248" i="7"/>
  <c r="N248" i="7"/>
  <c r="O248" i="7"/>
  <c r="L248" i="7" s="1"/>
  <c r="M273" i="7"/>
  <c r="S268" i="7"/>
  <c r="T283" i="7"/>
  <c r="S292" i="7"/>
  <c r="M297" i="7"/>
  <c r="S299" i="7"/>
  <c r="M303" i="7"/>
  <c r="D303" i="7"/>
  <c r="U305" i="7"/>
  <c r="N343" i="7"/>
  <c r="T338" i="7"/>
  <c r="N347" i="7"/>
  <c r="L347" i="7" s="1"/>
  <c r="T345" i="7"/>
  <c r="U355" i="7"/>
  <c r="O357" i="7"/>
  <c r="L357" i="7" s="1"/>
  <c r="D357" i="7"/>
  <c r="D365" i="7"/>
  <c r="M393" i="7"/>
  <c r="L393" i="7" s="1"/>
  <c r="S392" i="7"/>
  <c r="T244" i="7"/>
  <c r="E253" i="7"/>
  <c r="D253" i="7" s="1"/>
  <c r="P253" i="7"/>
  <c r="V250" i="7"/>
  <c r="M253" i="7"/>
  <c r="L253" i="7" s="1"/>
  <c r="E258" i="7"/>
  <c r="P258" i="7"/>
  <c r="V255" i="7"/>
  <c r="O258" i="7"/>
  <c r="F266" i="7"/>
  <c r="M266" i="7"/>
  <c r="N281" i="7"/>
  <c r="T275" i="7"/>
  <c r="M289" i="7"/>
  <c r="G311" i="7"/>
  <c r="T307" i="7"/>
  <c r="N311" i="7"/>
  <c r="H343" i="7"/>
  <c r="V349" i="7"/>
  <c r="P353" i="7"/>
  <c r="N381" i="7"/>
  <c r="L381" i="7" s="1"/>
  <c r="T379" i="7"/>
  <c r="T383" i="7"/>
  <c r="P390" i="7"/>
  <c r="V387" i="7"/>
  <c r="T408" i="7"/>
  <c r="N412" i="7"/>
  <c r="R280" i="7"/>
  <c r="P281" i="7"/>
  <c r="R284" i="7"/>
  <c r="R288" i="7"/>
  <c r="P289" i="7"/>
  <c r="G303" i="7"/>
  <c r="R301" i="7"/>
  <c r="E311" i="7"/>
  <c r="P311" i="7"/>
  <c r="V305" i="7"/>
  <c r="F319" i="7"/>
  <c r="D319" i="7" s="1"/>
  <c r="M319" i="7"/>
  <c r="S313" i="7"/>
  <c r="N319" i="7"/>
  <c r="P327" i="7"/>
  <c r="E332" i="7"/>
  <c r="D332" i="7" s="1"/>
  <c r="P332" i="7"/>
  <c r="L332" i="7" s="1"/>
  <c r="V329" i="7"/>
  <c r="F343" i="7"/>
  <c r="D343" i="7" s="1"/>
  <c r="M343" i="7"/>
  <c r="D361" i="7"/>
  <c r="D381" i="7"/>
  <c r="F390" i="7"/>
  <c r="D390" i="7" s="1"/>
  <c r="M390" i="7"/>
  <c r="D398" i="7"/>
  <c r="V397" i="7"/>
  <c r="P398" i="7"/>
  <c r="S401" i="7"/>
  <c r="M402" i="7"/>
  <c r="L402" i="7" s="1"/>
  <c r="M412" i="7"/>
  <c r="S267" i="7"/>
  <c r="E273" i="7"/>
  <c r="D273" i="7" s="1"/>
  <c r="P273" i="7"/>
  <c r="S271" i="7"/>
  <c r="O273" i="7"/>
  <c r="F281" i="7"/>
  <c r="D281" i="7" s="1"/>
  <c r="M281" i="7"/>
  <c r="L281" i="7" s="1"/>
  <c r="R276" i="7"/>
  <c r="U279" i="7"/>
  <c r="H289" i="7"/>
  <c r="O289" i="7"/>
  <c r="U283" i="7"/>
  <c r="U287" i="7"/>
  <c r="H297" i="7"/>
  <c r="O297" i="7"/>
  <c r="U291" i="7"/>
  <c r="R295" i="7"/>
  <c r="U304" i="7"/>
  <c r="R312" i="7"/>
  <c r="G323" i="7"/>
  <c r="D323" i="7" s="1"/>
  <c r="N323" i="7"/>
  <c r="T321" i="7"/>
  <c r="N336" i="7"/>
  <c r="T334" i="7"/>
  <c r="O343" i="7"/>
  <c r="O347" i="7"/>
  <c r="U345" i="7"/>
  <c r="F353" i="7"/>
  <c r="D353" i="7" s="1"/>
  <c r="M353" i="7"/>
  <c r="L353" i="7" s="1"/>
  <c r="T372" i="7"/>
  <c r="N377" i="7"/>
  <c r="N398" i="7"/>
  <c r="T395" i="7"/>
  <c r="M406" i="7"/>
  <c r="L406" i="7" s="1"/>
  <c r="S404" i="7"/>
  <c r="N303" i="7"/>
  <c r="O365" i="7"/>
  <c r="L365" i="7" s="1"/>
  <c r="U363" i="7"/>
  <c r="P365" i="7"/>
  <c r="U367" i="7"/>
  <c r="F377" i="7"/>
  <c r="D377" i="7" s="1"/>
  <c r="M377" i="7"/>
  <c r="L377" i="7" s="1"/>
  <c r="S371" i="7"/>
  <c r="O385" i="7"/>
  <c r="L385" i="7" s="1"/>
  <c r="U383" i="7"/>
  <c r="P385" i="7"/>
  <c r="H398" i="7"/>
  <c r="O398" i="7"/>
  <c r="U400" i="7"/>
  <c r="V404" i="7"/>
  <c r="H412" i="7"/>
  <c r="O361" i="7"/>
  <c r="O381" i="7"/>
  <c r="E402" i="7"/>
  <c r="D402" i="7" s="1"/>
  <c r="P402" i="7"/>
  <c r="V400" i="7"/>
  <c r="E412" i="7"/>
  <c r="D412" i="7" s="1"/>
  <c r="P412" i="7"/>
  <c r="O412" i="7"/>
  <c r="S387" i="7"/>
  <c r="U395" i="7"/>
  <c r="G20" i="6"/>
  <c r="D7" i="6"/>
  <c r="L7" i="6"/>
  <c r="R7" i="6" s="1"/>
  <c r="D19" i="6"/>
  <c r="R15" i="6"/>
  <c r="D30" i="6"/>
  <c r="D59" i="6"/>
  <c r="D9" i="6"/>
  <c r="R22" i="6"/>
  <c r="U5" i="6"/>
  <c r="U15" i="6"/>
  <c r="V22" i="6"/>
  <c r="U33" i="6"/>
  <c r="V49" i="6"/>
  <c r="D135" i="6"/>
  <c r="L4" i="6"/>
  <c r="R4" i="6" s="1"/>
  <c r="F5" i="6"/>
  <c r="M5" i="6"/>
  <c r="V5" i="6"/>
  <c r="S6" i="6"/>
  <c r="T7" i="6"/>
  <c r="P8" i="6"/>
  <c r="V8" i="6" s="1"/>
  <c r="M9" i="6"/>
  <c r="S10" i="6"/>
  <c r="O11" i="6"/>
  <c r="U11" i="6" s="1"/>
  <c r="T11" i="6"/>
  <c r="L12" i="6"/>
  <c r="R12" i="6" s="1"/>
  <c r="M17" i="6"/>
  <c r="N18" i="6"/>
  <c r="T18" i="6" s="1"/>
  <c r="O19" i="6"/>
  <c r="G30" i="6"/>
  <c r="N30" i="6"/>
  <c r="T21" i="6"/>
  <c r="S22" i="6"/>
  <c r="D23" i="6"/>
  <c r="L23" i="6"/>
  <c r="R23" i="6" s="1"/>
  <c r="L26" i="6"/>
  <c r="R26" i="6" s="1"/>
  <c r="S28" i="6"/>
  <c r="L29" i="6"/>
  <c r="R29" i="6" s="1"/>
  <c r="U31" i="6"/>
  <c r="F44" i="6"/>
  <c r="D44" i="6" s="1"/>
  <c r="M44" i="6"/>
  <c r="H16" i="6"/>
  <c r="D16" i="6" s="1"/>
  <c r="O16" i="6"/>
  <c r="U16" i="6" s="1"/>
  <c r="U40" i="6"/>
  <c r="G19" i="6"/>
  <c r="N19" i="6"/>
  <c r="T19" i="6" s="1"/>
  <c r="N44" i="6"/>
  <c r="S46" i="6"/>
  <c r="F135" i="6"/>
  <c r="M135" i="6"/>
  <c r="O173" i="6"/>
  <c r="U171" i="6"/>
  <c r="T195" i="6"/>
  <c r="N205" i="6"/>
  <c r="U21" i="6"/>
  <c r="D27" i="6"/>
  <c r="L27" i="6"/>
  <c r="R27" i="6" s="1"/>
  <c r="M30" i="6"/>
  <c r="F18" i="6"/>
  <c r="D18" i="6" s="1"/>
  <c r="M18" i="6"/>
  <c r="O44" i="6"/>
  <c r="N59" i="6"/>
  <c r="L59" i="6" s="1"/>
  <c r="G135" i="6"/>
  <c r="N135" i="6"/>
  <c r="U149" i="6"/>
  <c r="O153" i="6"/>
  <c r="D234" i="6"/>
  <c r="T230" i="6"/>
  <c r="N234" i="6"/>
  <c r="D5" i="6"/>
  <c r="H20" i="6"/>
  <c r="L13" i="6"/>
  <c r="R13" i="6" s="1"/>
  <c r="S15" i="6"/>
  <c r="L19" i="6"/>
  <c r="R19" i="6" s="1"/>
  <c r="L21" i="6"/>
  <c r="R21" i="6" s="1"/>
  <c r="L24" i="6"/>
  <c r="R24" i="6" s="1"/>
  <c r="F14" i="6"/>
  <c r="D14" i="6" s="1"/>
  <c r="M14" i="6"/>
  <c r="U39" i="6"/>
  <c r="T39" i="6"/>
  <c r="E17" i="6"/>
  <c r="D17" i="6" s="1"/>
  <c r="P17" i="6"/>
  <c r="V17" i="6" s="1"/>
  <c r="V41" i="6"/>
  <c r="S42" i="6"/>
  <c r="P44" i="6"/>
  <c r="U58" i="6"/>
  <c r="O59" i="6"/>
  <c r="H135" i="6"/>
  <c r="O135" i="6"/>
  <c r="U61" i="6"/>
  <c r="T61" i="6"/>
  <c r="D153" i="6"/>
  <c r="E205" i="6"/>
  <c r="R136" i="6"/>
  <c r="U137" i="6"/>
  <c r="M141" i="6"/>
  <c r="L141" i="6" s="1"/>
  <c r="M145" i="6"/>
  <c r="S144" i="6"/>
  <c r="G153" i="6"/>
  <c r="N153" i="6"/>
  <c r="T148" i="6"/>
  <c r="E168" i="6"/>
  <c r="D168" i="6" s="1"/>
  <c r="P168" i="6"/>
  <c r="N173" i="6"/>
  <c r="L173" i="6" s="1"/>
  <c r="T170" i="6"/>
  <c r="F179" i="6"/>
  <c r="D179" i="6" s="1"/>
  <c r="F193" i="6"/>
  <c r="D193" i="6" s="1"/>
  <c r="M193" i="6"/>
  <c r="H205" i="6"/>
  <c r="O205" i="6"/>
  <c r="V137" i="6"/>
  <c r="M153" i="6"/>
  <c r="L153" i="6" s="1"/>
  <c r="S147" i="6"/>
  <c r="F168" i="6"/>
  <c r="M168" i="6"/>
  <c r="O193" i="6"/>
  <c r="P205" i="6"/>
  <c r="P225" i="6"/>
  <c r="D145" i="6"/>
  <c r="P145" i="6"/>
  <c r="V143" i="6"/>
  <c r="G168" i="6"/>
  <c r="N168" i="6"/>
  <c r="T155" i="6"/>
  <c r="O168" i="6"/>
  <c r="D173" i="6"/>
  <c r="H179" i="6"/>
  <c r="O179" i="6"/>
  <c r="L179" i="6" s="1"/>
  <c r="U238" i="6"/>
  <c r="O242" i="6"/>
  <c r="O215" i="6"/>
  <c r="L215" i="6" s="1"/>
  <c r="V217" i="6"/>
  <c r="F234" i="6"/>
  <c r="M234" i="6"/>
  <c r="S293" i="6"/>
  <c r="M297" i="6"/>
  <c r="S314" i="6"/>
  <c r="M319" i="6"/>
  <c r="L319" i="6" s="1"/>
  <c r="U340" i="6"/>
  <c r="E215" i="6"/>
  <c r="D215" i="6" s="1"/>
  <c r="P215" i="6"/>
  <c r="F225" i="6"/>
  <c r="D225" i="6" s="1"/>
  <c r="M225" i="6"/>
  <c r="E242" i="6"/>
  <c r="D242" i="6" s="1"/>
  <c r="H248" i="6"/>
  <c r="S250" i="6"/>
  <c r="F205" i="6"/>
  <c r="M205" i="6"/>
  <c r="G225" i="6"/>
  <c r="T217" i="6"/>
  <c r="N225" i="6"/>
  <c r="O234" i="6"/>
  <c r="U227" i="6"/>
  <c r="M242" i="6"/>
  <c r="S236" i="6"/>
  <c r="D248" i="6"/>
  <c r="U276" i="6"/>
  <c r="G281" i="6"/>
  <c r="T276" i="6"/>
  <c r="N281" i="6"/>
  <c r="D303" i="6"/>
  <c r="P242" i="6"/>
  <c r="O248" i="6"/>
  <c r="L248" i="6" s="1"/>
  <c r="N253" i="6"/>
  <c r="T250" i="6"/>
  <c r="D281" i="6"/>
  <c r="P297" i="6"/>
  <c r="T355" i="6"/>
  <c r="N357" i="6"/>
  <c r="H385" i="6"/>
  <c r="O385" i="6"/>
  <c r="U383" i="6"/>
  <c r="D398" i="6"/>
  <c r="T236" i="6"/>
  <c r="P248" i="6"/>
  <c r="N258" i="6"/>
  <c r="L258" i="6" s="1"/>
  <c r="T255" i="6"/>
  <c r="H281" i="6"/>
  <c r="O311" i="6"/>
  <c r="U305" i="6"/>
  <c r="D327" i="6"/>
  <c r="S331" i="6"/>
  <c r="M332" i="6"/>
  <c r="H343" i="6"/>
  <c r="T389" i="6"/>
  <c r="N390" i="6"/>
  <c r="S227" i="6"/>
  <c r="E253" i="6"/>
  <c r="D253" i="6" s="1"/>
  <c r="P253" i="6"/>
  <c r="L253" i="6" s="1"/>
  <c r="V250" i="6"/>
  <c r="M266" i="6"/>
  <c r="M273" i="6"/>
  <c r="L273" i="6" s="1"/>
  <c r="V285" i="6"/>
  <c r="P289" i="6"/>
  <c r="D377" i="6"/>
  <c r="P377" i="6"/>
  <c r="V371" i="6"/>
  <c r="D385" i="6"/>
  <c r="H266" i="6"/>
  <c r="D266" i="6" s="1"/>
  <c r="O266" i="6"/>
  <c r="U260" i="6"/>
  <c r="R264" i="6"/>
  <c r="N266" i="6"/>
  <c r="R271" i="6"/>
  <c r="N273" i="6"/>
  <c r="M281" i="6"/>
  <c r="S275" i="6"/>
  <c r="O281" i="6"/>
  <c r="U298" i="6"/>
  <c r="G303" i="6"/>
  <c r="N303" i="6"/>
  <c r="P303" i="6"/>
  <c r="L303" i="6" s="1"/>
  <c r="M311" i="6"/>
  <c r="H319" i="6"/>
  <c r="D319" i="6" s="1"/>
  <c r="O319" i="6"/>
  <c r="U313" i="6"/>
  <c r="V321" i="6"/>
  <c r="E343" i="6"/>
  <c r="P343" i="6"/>
  <c r="F353" i="6"/>
  <c r="D353" i="6" s="1"/>
  <c r="M353" i="6"/>
  <c r="N353" i="6"/>
  <c r="H357" i="6"/>
  <c r="D357" i="6"/>
  <c r="V364" i="6"/>
  <c r="P365" i="6"/>
  <c r="M369" i="6"/>
  <c r="L369" i="6" s="1"/>
  <c r="M377" i="6"/>
  <c r="S371" i="6"/>
  <c r="G381" i="6"/>
  <c r="D381" i="6" s="1"/>
  <c r="N381" i="6"/>
  <c r="T379" i="6"/>
  <c r="P398" i="6"/>
  <c r="S401" i="6"/>
  <c r="M402" i="6"/>
  <c r="L402" i="6" s="1"/>
  <c r="M412" i="6"/>
  <c r="P258" i="6"/>
  <c r="P266" i="6"/>
  <c r="V260" i="6"/>
  <c r="H273" i="6"/>
  <c r="O273" i="6"/>
  <c r="F289" i="6"/>
  <c r="D289" i="6" s="1"/>
  <c r="M289" i="6"/>
  <c r="L289" i="6" s="1"/>
  <c r="P319" i="6"/>
  <c r="V313" i="6"/>
  <c r="F323" i="6"/>
  <c r="D323" i="6" s="1"/>
  <c r="M323" i="6"/>
  <c r="L323" i="6" s="1"/>
  <c r="S321" i="6"/>
  <c r="G327" i="6"/>
  <c r="N327" i="6"/>
  <c r="L327" i="6" s="1"/>
  <c r="T325" i="6"/>
  <c r="D332" i="6"/>
  <c r="P332" i="6"/>
  <c r="V330" i="6"/>
  <c r="V334" i="6"/>
  <c r="G347" i="6"/>
  <c r="D347" i="6" s="1"/>
  <c r="N347" i="6"/>
  <c r="L347" i="6" s="1"/>
  <c r="T345" i="6"/>
  <c r="U367" i="6"/>
  <c r="L385" i="6"/>
  <c r="D390" i="6"/>
  <c r="P390" i="6"/>
  <c r="V387" i="6"/>
  <c r="T408" i="6"/>
  <c r="N412" i="6"/>
  <c r="R267" i="6"/>
  <c r="D273" i="6"/>
  <c r="V268" i="6"/>
  <c r="R274" i="6"/>
  <c r="G289" i="6"/>
  <c r="N289" i="6"/>
  <c r="T283" i="6"/>
  <c r="S283" i="6"/>
  <c r="U288" i="6"/>
  <c r="H297" i="6"/>
  <c r="D297" i="6" s="1"/>
  <c r="O297" i="6"/>
  <c r="U291" i="6"/>
  <c r="T291" i="6"/>
  <c r="R299" i="6"/>
  <c r="G311" i="6"/>
  <c r="D311" i="6" s="1"/>
  <c r="N311" i="6"/>
  <c r="O332" i="6"/>
  <c r="U329" i="6"/>
  <c r="T329" i="6"/>
  <c r="M336" i="6"/>
  <c r="L336" i="6" s="1"/>
  <c r="S334" i="6"/>
  <c r="S338" i="6"/>
  <c r="N343" i="6"/>
  <c r="L343" i="6" s="1"/>
  <c r="L357" i="6"/>
  <c r="M361" i="6"/>
  <c r="S359" i="6"/>
  <c r="U373" i="6"/>
  <c r="O377" i="6"/>
  <c r="T383" i="6"/>
  <c r="L390" i="6"/>
  <c r="M398" i="6"/>
  <c r="S395" i="6"/>
  <c r="M406" i="6"/>
  <c r="L406" i="6" s="1"/>
  <c r="S404" i="6"/>
  <c r="G361" i="6"/>
  <c r="D361" i="6" s="1"/>
  <c r="N361" i="6"/>
  <c r="T359" i="6"/>
  <c r="T363" i="6"/>
  <c r="D369" i="6"/>
  <c r="P369" i="6"/>
  <c r="V367" i="6"/>
  <c r="N377" i="6"/>
  <c r="O381" i="6"/>
  <c r="O390" i="6"/>
  <c r="L393" i="6"/>
  <c r="G398" i="6"/>
  <c r="N398" i="6"/>
  <c r="T395" i="6"/>
  <c r="U400" i="6"/>
  <c r="V404" i="6"/>
  <c r="H412" i="6"/>
  <c r="O365" i="6"/>
  <c r="U363" i="6"/>
  <c r="H398" i="6"/>
  <c r="O398" i="6"/>
  <c r="E402" i="6"/>
  <c r="D402" i="6" s="1"/>
  <c r="P402" i="6"/>
  <c r="V400" i="6"/>
  <c r="E412" i="6"/>
  <c r="D412" i="6" s="1"/>
  <c r="P412" i="6"/>
  <c r="O412" i="6"/>
  <c r="U395" i="6"/>
  <c r="S15" i="4"/>
  <c r="U4" i="4"/>
  <c r="G20" i="4"/>
  <c r="U5" i="4"/>
  <c r="D8" i="4"/>
  <c r="L8" i="4"/>
  <c r="R8" i="4" s="1"/>
  <c r="S8" i="4"/>
  <c r="L12" i="4"/>
  <c r="R12" i="4" s="1"/>
  <c r="L16" i="4"/>
  <c r="R16" i="4" s="1"/>
  <c r="S16" i="4"/>
  <c r="U21" i="4"/>
  <c r="O30" i="4"/>
  <c r="D24" i="4"/>
  <c r="L24" i="4"/>
  <c r="R24" i="4" s="1"/>
  <c r="L25" i="4"/>
  <c r="R25" i="4" s="1"/>
  <c r="S25" i="4"/>
  <c r="L29" i="4"/>
  <c r="R29" i="4" s="1"/>
  <c r="S29" i="4"/>
  <c r="N30" i="4"/>
  <c r="G44" i="4"/>
  <c r="N44" i="4"/>
  <c r="H59" i="4"/>
  <c r="D59" i="4" s="1"/>
  <c r="O59" i="4"/>
  <c r="D145" i="4"/>
  <c r="U6" i="4"/>
  <c r="L18" i="4"/>
  <c r="R18" i="4" s="1"/>
  <c r="S18" i="4"/>
  <c r="D21" i="4"/>
  <c r="L4" i="4"/>
  <c r="R4" i="4" s="1"/>
  <c r="M30" i="4"/>
  <c r="L21" i="4"/>
  <c r="R21" i="4" s="1"/>
  <c r="S21" i="4"/>
  <c r="S22" i="4"/>
  <c r="E44" i="4"/>
  <c r="D44" i="4" s="1"/>
  <c r="P44" i="4"/>
  <c r="S47" i="4"/>
  <c r="M59" i="4"/>
  <c r="P20" i="4"/>
  <c r="V5" i="4"/>
  <c r="L13" i="4"/>
  <c r="R13" i="4" s="1"/>
  <c r="P30" i="4"/>
  <c r="L22" i="4"/>
  <c r="R22" i="4" s="1"/>
  <c r="S23" i="4"/>
  <c r="L23" i="4"/>
  <c r="R23" i="4" s="1"/>
  <c r="L28" i="4"/>
  <c r="R28" i="4" s="1"/>
  <c r="P59" i="4"/>
  <c r="V46" i="4"/>
  <c r="O8" i="4"/>
  <c r="U8" i="4" s="1"/>
  <c r="D11" i="4"/>
  <c r="L11" i="4"/>
  <c r="O18" i="4"/>
  <c r="U18" i="4" s="1"/>
  <c r="L19" i="4"/>
  <c r="R19" i="4" s="1"/>
  <c r="E30" i="4"/>
  <c r="D30" i="4" s="1"/>
  <c r="S4" i="4"/>
  <c r="E5" i="4"/>
  <c r="N20" i="4"/>
  <c r="T5" i="4"/>
  <c r="D7" i="4"/>
  <c r="M10" i="4"/>
  <c r="P15" i="4"/>
  <c r="V15" i="4" s="1"/>
  <c r="L17" i="4"/>
  <c r="R17" i="4" s="1"/>
  <c r="D19" i="4"/>
  <c r="F30" i="4"/>
  <c r="D26" i="4"/>
  <c r="L26" i="4"/>
  <c r="R26" i="4" s="1"/>
  <c r="M44" i="4"/>
  <c r="D153" i="4"/>
  <c r="D173" i="4"/>
  <c r="T131" i="4"/>
  <c r="O145" i="4"/>
  <c r="L145" i="4" s="1"/>
  <c r="V149" i="4"/>
  <c r="O153" i="4"/>
  <c r="U155" i="4"/>
  <c r="D179" i="4"/>
  <c r="S207" i="4"/>
  <c r="T229" i="4"/>
  <c r="N234" i="4"/>
  <c r="U238" i="4"/>
  <c r="O242" i="4"/>
  <c r="D253" i="4"/>
  <c r="T293" i="4"/>
  <c r="N297" i="4"/>
  <c r="M5" i="4"/>
  <c r="M9" i="4"/>
  <c r="L27" i="4"/>
  <c r="R27" i="4" s="1"/>
  <c r="N59" i="4"/>
  <c r="F135" i="4"/>
  <c r="D135" i="4" s="1"/>
  <c r="M135" i="4"/>
  <c r="V61" i="4"/>
  <c r="N135" i="4"/>
  <c r="S137" i="4"/>
  <c r="S143" i="4"/>
  <c r="P145" i="4"/>
  <c r="P153" i="4"/>
  <c r="E168" i="4"/>
  <c r="P168" i="4"/>
  <c r="V155" i="4"/>
  <c r="P173" i="4"/>
  <c r="V170" i="4"/>
  <c r="F179" i="4"/>
  <c r="M179" i="4"/>
  <c r="L179" i="4" s="1"/>
  <c r="H193" i="4"/>
  <c r="O193" i="4"/>
  <c r="H205" i="4"/>
  <c r="O205" i="4"/>
  <c r="N205" i="4"/>
  <c r="M343" i="4"/>
  <c r="S338" i="4"/>
  <c r="O44" i="4"/>
  <c r="N141" i="4"/>
  <c r="L141" i="4" s="1"/>
  <c r="M168" i="4"/>
  <c r="L168" i="4" s="1"/>
  <c r="M173" i="4"/>
  <c r="S171" i="4"/>
  <c r="E193" i="4"/>
  <c r="D193" i="4" s="1"/>
  <c r="P193" i="4"/>
  <c r="E205" i="4"/>
  <c r="D205" i="4" s="1"/>
  <c r="P205" i="4"/>
  <c r="V195" i="4"/>
  <c r="U217" i="4"/>
  <c r="E141" i="4"/>
  <c r="D141" i="4" s="1"/>
  <c r="P141" i="4"/>
  <c r="O141" i="4"/>
  <c r="G153" i="4"/>
  <c r="N153" i="4"/>
  <c r="L153" i="4" s="1"/>
  <c r="S147" i="4"/>
  <c r="G168" i="4"/>
  <c r="N168" i="4"/>
  <c r="T155" i="4"/>
  <c r="G173" i="4"/>
  <c r="N173" i="4"/>
  <c r="N179" i="4"/>
  <c r="M193" i="4"/>
  <c r="M205" i="4"/>
  <c r="S196" i="4"/>
  <c r="E215" i="4"/>
  <c r="M225" i="4"/>
  <c r="L225" i="4" s="1"/>
  <c r="N215" i="4"/>
  <c r="L215" i="4" s="1"/>
  <c r="T207" i="4"/>
  <c r="P225" i="4"/>
  <c r="H248" i="4"/>
  <c r="D248" i="4" s="1"/>
  <c r="N273" i="4"/>
  <c r="P319" i="4"/>
  <c r="V313" i="4"/>
  <c r="P332" i="4"/>
  <c r="V330" i="4"/>
  <c r="T335" i="4"/>
  <c r="N336" i="4"/>
  <c r="H215" i="4"/>
  <c r="O215" i="4"/>
  <c r="U207" i="4"/>
  <c r="P215" i="4"/>
  <c r="F234" i="4"/>
  <c r="M234" i="4"/>
  <c r="M242" i="4"/>
  <c r="S236" i="4"/>
  <c r="U269" i="4"/>
  <c r="O273" i="4"/>
  <c r="U276" i="4"/>
  <c r="O281" i="4"/>
  <c r="V284" i="4"/>
  <c r="P289" i="4"/>
  <c r="N347" i="4"/>
  <c r="L347" i="4" s="1"/>
  <c r="T345" i="4"/>
  <c r="T170" i="4"/>
  <c r="G225" i="4"/>
  <c r="D225" i="4" s="1"/>
  <c r="N225" i="4"/>
  <c r="H234" i="4"/>
  <c r="O234" i="4"/>
  <c r="U227" i="4"/>
  <c r="M253" i="4"/>
  <c r="L253" i="4" s="1"/>
  <c r="S250" i="4"/>
  <c r="S257" i="4"/>
  <c r="M258" i="4"/>
  <c r="P266" i="4"/>
  <c r="V260" i="4"/>
  <c r="M273" i="4"/>
  <c r="S268" i="4"/>
  <c r="M281" i="4"/>
  <c r="S275" i="4"/>
  <c r="N289" i="4"/>
  <c r="T283" i="4"/>
  <c r="P311" i="4"/>
  <c r="V305" i="4"/>
  <c r="V217" i="4"/>
  <c r="E234" i="4"/>
  <c r="P234" i="4"/>
  <c r="V227" i="4"/>
  <c r="R232" i="4"/>
  <c r="S259" i="4"/>
  <c r="F266" i="4"/>
  <c r="D266" i="4" s="1"/>
  <c r="M266" i="4"/>
  <c r="S260" i="4"/>
  <c r="S271" i="4"/>
  <c r="G281" i="4"/>
  <c r="D281" i="4" s="1"/>
  <c r="N281" i="4"/>
  <c r="T275" i="4"/>
  <c r="H289" i="4"/>
  <c r="D289" i="4" s="1"/>
  <c r="O289" i="4"/>
  <c r="U283" i="4"/>
  <c r="H303" i="4"/>
  <c r="D303" i="4" s="1"/>
  <c r="O303" i="4"/>
  <c r="G311" i="4"/>
  <c r="D311" i="4" s="1"/>
  <c r="T307" i="4"/>
  <c r="N311" i="4"/>
  <c r="F319" i="4"/>
  <c r="D319" i="4" s="1"/>
  <c r="M319" i="4"/>
  <c r="L319" i="4" s="1"/>
  <c r="N332" i="4"/>
  <c r="T329" i="4"/>
  <c r="D336" i="4"/>
  <c r="N353" i="4"/>
  <c r="T349" i="4"/>
  <c r="D357" i="4"/>
  <c r="S367" i="4"/>
  <c r="M369" i="4"/>
  <c r="L393" i="4"/>
  <c r="E242" i="4"/>
  <c r="D242" i="4" s="1"/>
  <c r="P242" i="4"/>
  <c r="O258" i="4"/>
  <c r="U255" i="4"/>
  <c r="N266" i="4"/>
  <c r="P281" i="4"/>
  <c r="M289" i="4"/>
  <c r="H297" i="4"/>
  <c r="O297" i="4"/>
  <c r="U291" i="4"/>
  <c r="M297" i="4"/>
  <c r="M311" i="4"/>
  <c r="L311" i="4" s="1"/>
  <c r="V363" i="4"/>
  <c r="P365" i="4"/>
  <c r="L365" i="4" s="1"/>
  <c r="U372" i="4"/>
  <c r="O377" i="4"/>
  <c r="D381" i="4"/>
  <c r="D390" i="4"/>
  <c r="O253" i="4"/>
  <c r="D258" i="4"/>
  <c r="E273" i="4"/>
  <c r="D273" i="4" s="1"/>
  <c r="P273" i="4"/>
  <c r="E297" i="4"/>
  <c r="P297" i="4"/>
  <c r="V291" i="4"/>
  <c r="M303" i="4"/>
  <c r="L303" i="4" s="1"/>
  <c r="H311" i="4"/>
  <c r="U305" i="4"/>
  <c r="N319" i="4"/>
  <c r="G323" i="4"/>
  <c r="D323" i="4" s="1"/>
  <c r="N327" i="4"/>
  <c r="L327" i="4" s="1"/>
  <c r="T325" i="4"/>
  <c r="U339" i="4"/>
  <c r="O343" i="4"/>
  <c r="M377" i="4"/>
  <c r="S371" i="4"/>
  <c r="U379" i="4"/>
  <c r="O381" i="4"/>
  <c r="L381" i="4" s="1"/>
  <c r="U408" i="4"/>
  <c r="O412" i="4"/>
  <c r="O319" i="4"/>
  <c r="N323" i="4"/>
  <c r="L323" i="4" s="1"/>
  <c r="O332" i="4"/>
  <c r="L332" i="4" s="1"/>
  <c r="U329" i="4"/>
  <c r="M336" i="4"/>
  <c r="S334" i="4"/>
  <c r="N343" i="4"/>
  <c r="T371" i="4"/>
  <c r="N377" i="4"/>
  <c r="V383" i="4"/>
  <c r="P385" i="4"/>
  <c r="L385" i="4" s="1"/>
  <c r="V387" i="4"/>
  <c r="T388" i="4"/>
  <c r="N390" i="4"/>
  <c r="O248" i="4"/>
  <c r="L248" i="4" s="1"/>
  <c r="S313" i="4"/>
  <c r="V325" i="4"/>
  <c r="E353" i="4"/>
  <c r="D353" i="4" s="1"/>
  <c r="P353" i="4"/>
  <c r="G357" i="4"/>
  <c r="S355" i="4"/>
  <c r="N357" i="4"/>
  <c r="L357" i="4" s="1"/>
  <c r="M390" i="4"/>
  <c r="L390" i="4" s="1"/>
  <c r="S387" i="4"/>
  <c r="U392" i="4"/>
  <c r="O393" i="4"/>
  <c r="T392" i="4"/>
  <c r="S397" i="4"/>
  <c r="M398" i="4"/>
  <c r="L398" i="4" s="1"/>
  <c r="T250" i="4"/>
  <c r="V255" i="4"/>
  <c r="F327" i="4"/>
  <c r="D327" i="4" s="1"/>
  <c r="E343" i="4"/>
  <c r="D343" i="4" s="1"/>
  <c r="P343" i="4"/>
  <c r="F353" i="4"/>
  <c r="M353" i="4"/>
  <c r="L353" i="4" s="1"/>
  <c r="O357" i="4"/>
  <c r="N361" i="4"/>
  <c r="L361" i="4" s="1"/>
  <c r="T359" i="4"/>
  <c r="D369" i="4"/>
  <c r="V367" i="4"/>
  <c r="T368" i="4"/>
  <c r="N369" i="4"/>
  <c r="P377" i="4"/>
  <c r="E398" i="4"/>
  <c r="D398" i="4" s="1"/>
  <c r="V396" i="4"/>
  <c r="P398" i="4"/>
  <c r="V400" i="4"/>
  <c r="F412" i="4"/>
  <c r="D412" i="4" s="1"/>
  <c r="M412" i="4"/>
  <c r="L412" i="4" s="1"/>
  <c r="H365" i="4"/>
  <c r="D365" i="4" s="1"/>
  <c r="U363" i="4"/>
  <c r="U383" i="4"/>
  <c r="H398" i="4"/>
  <c r="O398" i="4"/>
  <c r="U395" i="4"/>
  <c r="F402" i="4"/>
  <c r="D402" i="4" s="1"/>
  <c r="S400" i="4"/>
  <c r="M402" i="4"/>
  <c r="L402" i="4" s="1"/>
  <c r="G406" i="4"/>
  <c r="D406" i="4" s="1"/>
  <c r="T404" i="4"/>
  <c r="N406" i="4"/>
  <c r="L406" i="4" s="1"/>
  <c r="N16" i="5"/>
  <c r="O153" i="5"/>
  <c r="O179" i="5"/>
  <c r="M215" i="5"/>
  <c r="O225" i="5"/>
  <c r="M225" i="5"/>
  <c r="N242" i="5"/>
  <c r="P242" i="5"/>
  <c r="N248" i="5"/>
  <c r="P248" i="5"/>
  <c r="P258" i="5"/>
  <c r="P266" i="5"/>
  <c r="O289" i="5"/>
  <c r="P303" i="5"/>
  <c r="M303" i="5"/>
  <c r="O319" i="5"/>
  <c r="P327" i="5"/>
  <c r="M332" i="5"/>
  <c r="P332" i="5"/>
  <c r="P357" i="5"/>
  <c r="M369" i="5"/>
  <c r="O381" i="5"/>
  <c r="N381" i="5"/>
  <c r="O385" i="5"/>
  <c r="N385" i="5"/>
  <c r="N390" i="5"/>
  <c r="N393" i="5"/>
  <c r="M406" i="5"/>
  <c r="N412" i="5"/>
  <c r="L26" i="5"/>
  <c r="P30" i="5"/>
  <c r="M10" i="5"/>
  <c r="O14" i="5"/>
  <c r="M141" i="5"/>
  <c r="L4" i="5"/>
  <c r="O7" i="5"/>
  <c r="N18" i="5"/>
  <c r="L28" i="5"/>
  <c r="O141" i="5"/>
  <c r="O145" i="5"/>
  <c r="N145" i="5"/>
  <c r="P153" i="5"/>
  <c r="P168" i="5"/>
  <c r="N173" i="5"/>
  <c r="M173" i="5"/>
  <c r="O193" i="5"/>
  <c r="N205" i="5"/>
  <c r="M205" i="5"/>
  <c r="O234" i="5"/>
  <c r="N234" i="5"/>
  <c r="M253" i="5"/>
  <c r="M266" i="5"/>
  <c r="O303" i="5"/>
  <c r="P319" i="5"/>
  <c r="M323" i="5"/>
  <c r="P323" i="5"/>
  <c r="N327" i="5"/>
  <c r="M327" i="5"/>
  <c r="N336" i="5"/>
  <c r="M347" i="5"/>
  <c r="P347" i="5"/>
  <c r="M357" i="5"/>
  <c r="L357" i="5" s="1"/>
  <c r="M361" i="5"/>
  <c r="M365" i="5"/>
  <c r="O377" i="5"/>
  <c r="P381" i="5"/>
  <c r="O398" i="5"/>
  <c r="N398" i="5"/>
  <c r="O406" i="5"/>
  <c r="O412" i="5"/>
  <c r="L23" i="5"/>
  <c r="L24" i="5"/>
  <c r="P5" i="5"/>
  <c r="O5" i="5"/>
  <c r="M5" i="5"/>
  <c r="N14" i="5"/>
  <c r="M153" i="5"/>
  <c r="L153" i="5" s="1"/>
  <c r="M193" i="5"/>
  <c r="O205" i="5"/>
  <c r="N258" i="5"/>
  <c r="N266" i="5"/>
  <c r="M281" i="5"/>
  <c r="M297" i="5"/>
  <c r="L297" i="5" s="1"/>
  <c r="M319" i="5"/>
  <c r="O327" i="5"/>
  <c r="N332" i="5"/>
  <c r="P343" i="5"/>
  <c r="O343" i="5"/>
  <c r="M343" i="5"/>
  <c r="N347" i="5"/>
  <c r="O353" i="5"/>
  <c r="M353" i="5"/>
  <c r="O361" i="5"/>
  <c r="N361" i="5"/>
  <c r="O365" i="5"/>
  <c r="N365" i="5"/>
  <c r="O369" i="5"/>
  <c r="N369" i="5"/>
  <c r="P377" i="5"/>
  <c r="M390" i="5"/>
  <c r="P390" i="5"/>
  <c r="P393" i="5"/>
  <c r="P406" i="5"/>
  <c r="M145" i="5"/>
  <c r="O168" i="5"/>
  <c r="N168" i="5"/>
  <c r="O173" i="5"/>
  <c r="P179" i="5"/>
  <c r="M179" i="5"/>
  <c r="O215" i="5"/>
  <c r="N225" i="5"/>
  <c r="O253" i="5"/>
  <c r="P273" i="5"/>
  <c r="O273" i="5"/>
  <c r="M273" i="5"/>
  <c r="O281" i="5"/>
  <c r="N289" i="5"/>
  <c r="M289" i="5"/>
  <c r="M311" i="5"/>
  <c r="O323" i="5"/>
  <c r="P336" i="5"/>
  <c r="O336" i="5"/>
  <c r="O347" i="5"/>
  <c r="O357" i="5"/>
  <c r="N357" i="5"/>
  <c r="P361" i="5"/>
  <c r="M377" i="5"/>
  <c r="M381" i="5"/>
  <c r="M385" i="5"/>
  <c r="M393" i="5"/>
  <c r="P398" i="5"/>
  <c r="M412" i="5"/>
  <c r="P234" i="5"/>
  <c r="N253" i="5"/>
  <c r="N6" i="5"/>
  <c r="O311" i="5"/>
  <c r="N8" i="5"/>
  <c r="M13" i="5"/>
  <c r="O30" i="5"/>
  <c r="N30" i="5"/>
  <c r="M44" i="5"/>
  <c r="P44" i="5"/>
  <c r="N59" i="5"/>
  <c r="N5" i="5"/>
  <c r="P7" i="5"/>
  <c r="O8" i="5"/>
  <c r="O59" i="5"/>
  <c r="N9" i="5"/>
  <c r="O135" i="5"/>
  <c r="O11" i="5"/>
  <c r="L327" i="5"/>
  <c r="O19" i="5"/>
  <c r="L289" i="5"/>
  <c r="M19" i="5"/>
  <c r="M135" i="5"/>
  <c r="O297" i="5"/>
  <c r="M16" i="5"/>
  <c r="P17" i="5"/>
  <c r="N19" i="5"/>
  <c r="N135" i="5"/>
  <c r="N193" i="5"/>
  <c r="N215" i="5"/>
  <c r="M242" i="5"/>
  <c r="O248" i="5"/>
  <c r="M258" i="5"/>
  <c r="M12" i="5"/>
  <c r="P281" i="5"/>
  <c r="P353" i="5"/>
  <c r="L27" i="5"/>
  <c r="N141" i="5"/>
  <c r="N153" i="5"/>
  <c r="M168" i="5"/>
  <c r="P173" i="5"/>
  <c r="L173" i="5" s="1"/>
  <c r="N179" i="5"/>
  <c r="P205" i="5"/>
  <c r="P225" i="5"/>
  <c r="L225" i="5" s="1"/>
  <c r="M234" i="5"/>
  <c r="L234" i="5" s="1"/>
  <c r="P253" i="5"/>
  <c r="O266" i="5"/>
  <c r="L266" i="5" s="1"/>
  <c r="P289" i="5"/>
  <c r="N303" i="5"/>
  <c r="L303" i="5" s="1"/>
  <c r="N319" i="5"/>
  <c r="L319" i="5" s="1"/>
  <c r="O332" i="5"/>
  <c r="L332" i="5" s="1"/>
  <c r="N343" i="5"/>
  <c r="L343" i="5" s="1"/>
  <c r="P365" i="5"/>
  <c r="L365" i="5" s="1"/>
  <c r="N377" i="5"/>
  <c r="P385" i="5"/>
  <c r="L385" i="5" s="1"/>
  <c r="O390" i="5"/>
  <c r="L390" i="5" s="1"/>
  <c r="P412" i="5"/>
  <c r="L412" i="5" s="1"/>
  <c r="N15" i="5"/>
  <c r="O18" i="5"/>
  <c r="N297" i="5"/>
  <c r="N311" i="5"/>
  <c r="O44" i="5"/>
  <c r="M30" i="5"/>
  <c r="L21" i="5"/>
  <c r="L29" i="5"/>
  <c r="P59" i="5"/>
  <c r="O10" i="5"/>
  <c r="N11" i="5"/>
  <c r="M14" i="5"/>
  <c r="P15" i="5"/>
  <c r="O16" i="5"/>
  <c r="N17" i="5"/>
  <c r="M18" i="5"/>
  <c r="P19" i="5"/>
  <c r="P135" i="5"/>
  <c r="P145" i="5"/>
  <c r="L145" i="5" s="1"/>
  <c r="P193" i="5"/>
  <c r="P215" i="5"/>
  <c r="O242" i="5"/>
  <c r="M248" i="5"/>
  <c r="L248" i="5" s="1"/>
  <c r="O258" i="5"/>
  <c r="N273" i="5"/>
  <c r="N281" i="5"/>
  <c r="P297" i="5"/>
  <c r="P311" i="5"/>
  <c r="N323" i="5"/>
  <c r="L323" i="5" s="1"/>
  <c r="M336" i="5"/>
  <c r="N353" i="5"/>
  <c r="L353" i="5" s="1"/>
  <c r="L361" i="5"/>
  <c r="P369" i="5"/>
  <c r="L369" i="5" s="1"/>
  <c r="L381" i="5"/>
  <c r="L393" i="5"/>
  <c r="M398" i="5"/>
  <c r="N406" i="5"/>
  <c r="H369" i="5"/>
  <c r="F365" i="5"/>
  <c r="G369" i="5"/>
  <c r="H365" i="5"/>
  <c r="F369" i="5"/>
  <c r="E369" i="5"/>
  <c r="G365" i="5"/>
  <c r="E365" i="5"/>
  <c r="H327" i="5"/>
  <c r="G253" i="5"/>
  <c r="F327" i="5"/>
  <c r="G327" i="5"/>
  <c r="E327" i="5"/>
  <c r="D6" i="5"/>
  <c r="H253" i="5"/>
  <c r="E253" i="5"/>
  <c r="F253" i="5"/>
  <c r="E145" i="5"/>
  <c r="F145" i="5"/>
  <c r="H145" i="5"/>
  <c r="G145" i="5"/>
  <c r="F421" i="2"/>
  <c r="H421" i="2"/>
  <c r="M421" i="2"/>
  <c r="N421" i="2"/>
  <c r="E421" i="2"/>
  <c r="P421" i="2"/>
  <c r="H388" i="2"/>
  <c r="O388" i="2"/>
  <c r="E388" i="2"/>
  <c r="P388" i="2"/>
  <c r="H384" i="2"/>
  <c r="O384" i="2"/>
  <c r="P346" i="2"/>
  <c r="E384" i="2"/>
  <c r="P384" i="2"/>
  <c r="F388" i="2"/>
  <c r="M388" i="2"/>
  <c r="G388" i="2"/>
  <c r="N388" i="2"/>
  <c r="N346" i="2"/>
  <c r="F384" i="2"/>
  <c r="M384" i="2"/>
  <c r="G384" i="2"/>
  <c r="N384" i="2"/>
  <c r="G346" i="2"/>
  <c r="O346" i="2"/>
  <c r="F346" i="2"/>
  <c r="M346" i="2"/>
  <c r="G272" i="2"/>
  <c r="N272" i="2"/>
  <c r="H346" i="2"/>
  <c r="E346" i="2"/>
  <c r="H272" i="2"/>
  <c r="O272" i="2"/>
  <c r="E272" i="2"/>
  <c r="P272" i="2"/>
  <c r="F272" i="2"/>
  <c r="M272" i="2"/>
  <c r="P247" i="2"/>
  <c r="O247" i="2"/>
  <c r="N247" i="2"/>
  <c r="M247" i="2"/>
  <c r="L247" i="2"/>
  <c r="H247" i="2"/>
  <c r="G247" i="2"/>
  <c r="F247" i="2"/>
  <c r="E247" i="2"/>
  <c r="D247" i="2"/>
  <c r="P237" i="2"/>
  <c r="O237" i="2"/>
  <c r="N237" i="2"/>
  <c r="M237" i="2"/>
  <c r="L237" i="2"/>
  <c r="H237" i="2"/>
  <c r="G237" i="2"/>
  <c r="F237" i="2"/>
  <c r="E237" i="2"/>
  <c r="D237" i="2"/>
  <c r="P227" i="2"/>
  <c r="O227" i="2"/>
  <c r="N227" i="2"/>
  <c r="M227" i="2"/>
  <c r="L227" i="2"/>
  <c r="H227" i="2"/>
  <c r="G227" i="2"/>
  <c r="F227" i="2"/>
  <c r="E227" i="2"/>
  <c r="D227" i="2"/>
  <c r="P215" i="2"/>
  <c r="O215" i="2"/>
  <c r="N215" i="2"/>
  <c r="M215" i="2"/>
  <c r="L215" i="2"/>
  <c r="H215" i="2"/>
  <c r="G215" i="2"/>
  <c r="F215" i="2"/>
  <c r="E215" i="2"/>
  <c r="D215" i="2"/>
  <c r="P201" i="2"/>
  <c r="O201" i="2"/>
  <c r="N201" i="2"/>
  <c r="M201" i="2"/>
  <c r="L201" i="2"/>
  <c r="H201" i="2"/>
  <c r="G201" i="2"/>
  <c r="F201" i="2"/>
  <c r="E201" i="2"/>
  <c r="D201" i="2"/>
  <c r="P175" i="2"/>
  <c r="O175" i="2"/>
  <c r="N175" i="2"/>
  <c r="M175" i="2"/>
  <c r="L175" i="2"/>
  <c r="H175" i="2"/>
  <c r="G175" i="2"/>
  <c r="F175" i="2"/>
  <c r="E175" i="2"/>
  <c r="D175" i="2"/>
  <c r="P167" i="2"/>
  <c r="O167" i="2"/>
  <c r="N167" i="2"/>
  <c r="M167" i="2"/>
  <c r="L167" i="2"/>
  <c r="H167" i="2"/>
  <c r="G167" i="2"/>
  <c r="F167" i="2"/>
  <c r="E167" i="2"/>
  <c r="D167" i="2"/>
  <c r="P163" i="2"/>
  <c r="O163" i="2"/>
  <c r="N163" i="2"/>
  <c r="M163" i="2"/>
  <c r="L163" i="2"/>
  <c r="H163" i="2"/>
  <c r="G163" i="2"/>
  <c r="F163" i="2"/>
  <c r="E163" i="2"/>
  <c r="D163" i="2"/>
  <c r="P162" i="2"/>
  <c r="O162" i="2"/>
  <c r="N162" i="2"/>
  <c r="M162" i="2"/>
  <c r="L162" i="2"/>
  <c r="H162" i="2"/>
  <c r="G162" i="2"/>
  <c r="F162" i="2"/>
  <c r="E162" i="2"/>
  <c r="D162" i="2"/>
  <c r="P161" i="2"/>
  <c r="O161" i="2"/>
  <c r="N161" i="2"/>
  <c r="M161" i="2"/>
  <c r="L161" i="2"/>
  <c r="H161" i="2"/>
  <c r="G161" i="2"/>
  <c r="F161" i="2"/>
  <c r="E161" i="2"/>
  <c r="D161" i="2"/>
  <c r="P146" i="2"/>
  <c r="O146" i="2"/>
  <c r="N146" i="2"/>
  <c r="M146" i="2"/>
  <c r="L146" i="2"/>
  <c r="H146" i="2"/>
  <c r="G146" i="2"/>
  <c r="F146" i="2"/>
  <c r="E146" i="2"/>
  <c r="D146" i="2"/>
  <c r="P134" i="2"/>
  <c r="O134" i="2"/>
  <c r="N134" i="2"/>
  <c r="M134" i="2"/>
  <c r="L134" i="2"/>
  <c r="H134" i="2"/>
  <c r="G134" i="2"/>
  <c r="F134" i="2"/>
  <c r="E134" i="2"/>
  <c r="D134" i="2"/>
  <c r="P119" i="2"/>
  <c r="O119" i="2"/>
  <c r="N119" i="2"/>
  <c r="M119" i="2"/>
  <c r="L119" i="2"/>
  <c r="H119" i="2"/>
  <c r="G119" i="2"/>
  <c r="F119" i="2"/>
  <c r="E119" i="2"/>
  <c r="D119" i="2"/>
  <c r="P103" i="2"/>
  <c r="O103" i="2"/>
  <c r="N103" i="2"/>
  <c r="M103" i="2"/>
  <c r="L103" i="2"/>
  <c r="H103" i="2"/>
  <c r="G103" i="2"/>
  <c r="F103" i="2"/>
  <c r="E103" i="2"/>
  <c r="D103" i="2"/>
  <c r="P91" i="2"/>
  <c r="O91" i="2"/>
  <c r="N91" i="2"/>
  <c r="M91" i="2"/>
  <c r="L91" i="2"/>
  <c r="H91" i="2"/>
  <c r="G91" i="2"/>
  <c r="F91" i="2"/>
  <c r="E91" i="2"/>
  <c r="D91" i="2"/>
  <c r="P66" i="2"/>
  <c r="O66" i="2"/>
  <c r="N66" i="2"/>
  <c r="M66" i="2"/>
  <c r="L66" i="2"/>
  <c r="H66" i="2"/>
  <c r="G66" i="2"/>
  <c r="F66" i="2"/>
  <c r="E66" i="2"/>
  <c r="D66" i="2"/>
  <c r="P52" i="2"/>
  <c r="O52" i="2"/>
  <c r="N52" i="2"/>
  <c r="M52" i="2"/>
  <c r="L52" i="2"/>
  <c r="H52" i="2"/>
  <c r="G52" i="2"/>
  <c r="F52" i="2"/>
  <c r="E52" i="2"/>
  <c r="D52" i="2"/>
  <c r="P82" i="2"/>
  <c r="O82" i="2"/>
  <c r="N82" i="2"/>
  <c r="M82" i="2"/>
  <c r="L82" i="2"/>
  <c r="H82" i="2"/>
  <c r="G82" i="2"/>
  <c r="F82" i="2"/>
  <c r="E82" i="2"/>
  <c r="D82" i="2"/>
  <c r="G81" i="2"/>
  <c r="E77" i="2"/>
  <c r="H430" i="2"/>
  <c r="H429" i="2"/>
  <c r="H427" i="2"/>
  <c r="H426" i="2"/>
  <c r="H424" i="2"/>
  <c r="H423" i="2"/>
  <c r="H422" i="2"/>
  <c r="H418" i="2"/>
  <c r="H416" i="2"/>
  <c r="H414" i="2"/>
  <c r="H413" i="2"/>
  <c r="H411" i="2"/>
  <c r="H410" i="2"/>
  <c r="H408" i="2"/>
  <c r="H406" i="2"/>
  <c r="H405" i="2"/>
  <c r="H403" i="2"/>
  <c r="H402" i="2"/>
  <c r="H401" i="2"/>
  <c r="H399" i="2"/>
  <c r="H398" i="2"/>
  <c r="H397" i="2"/>
  <c r="H395" i="2"/>
  <c r="H394" i="2"/>
  <c r="H393" i="2"/>
  <c r="H392" i="2"/>
  <c r="H390" i="2"/>
  <c r="H389" i="2"/>
  <c r="H379" i="2"/>
  <c r="H378" i="2"/>
  <c r="H377" i="2"/>
  <c r="H375" i="2"/>
  <c r="H374" i="2"/>
  <c r="H373" i="2"/>
  <c r="H371" i="2"/>
  <c r="H370" i="2"/>
  <c r="H369" i="2"/>
  <c r="H368" i="2"/>
  <c r="H367" i="2"/>
  <c r="H365" i="2"/>
  <c r="H364" i="2"/>
  <c r="H363" i="2"/>
  <c r="H361" i="2"/>
  <c r="H360" i="2"/>
  <c r="H359" i="2"/>
  <c r="H357" i="2"/>
  <c r="H356" i="2"/>
  <c r="H354" i="2"/>
  <c r="H353" i="2"/>
  <c r="H352" i="2"/>
  <c r="H350" i="2"/>
  <c r="H349" i="2"/>
  <c r="H348" i="2"/>
  <c r="H347" i="2"/>
  <c r="H341" i="2"/>
  <c r="H340" i="2"/>
  <c r="H339" i="2"/>
  <c r="H337" i="2"/>
  <c r="H336" i="2"/>
  <c r="H335" i="2"/>
  <c r="H334" i="2"/>
  <c r="H333" i="2"/>
  <c r="H332" i="2"/>
  <c r="H331" i="2"/>
  <c r="H329" i="2"/>
  <c r="H328" i="2"/>
  <c r="H327" i="2"/>
  <c r="H326" i="2"/>
  <c r="H325" i="2"/>
  <c r="H324" i="2"/>
  <c r="H323" i="2"/>
  <c r="H321" i="2"/>
  <c r="H320" i="2"/>
  <c r="H319" i="2"/>
  <c r="H318" i="2"/>
  <c r="H317" i="2"/>
  <c r="H315" i="2"/>
  <c r="H314" i="2"/>
  <c r="H313" i="2"/>
  <c r="H312" i="2"/>
  <c r="H311" i="2"/>
  <c r="H310" i="2"/>
  <c r="H309" i="2"/>
  <c r="H307" i="2"/>
  <c r="H306" i="2"/>
  <c r="H305" i="2"/>
  <c r="H304" i="2"/>
  <c r="H303" i="2"/>
  <c r="H302" i="2"/>
  <c r="H301" i="2"/>
  <c r="H299" i="2"/>
  <c r="H298" i="2"/>
  <c r="H297" i="2"/>
  <c r="H296" i="2"/>
  <c r="H295" i="2"/>
  <c r="H294" i="2"/>
  <c r="H293" i="2"/>
  <c r="H291" i="2"/>
  <c r="H290" i="2"/>
  <c r="H289" i="2"/>
  <c r="H288" i="2"/>
  <c r="H287" i="2"/>
  <c r="H286" i="2"/>
  <c r="H284" i="2"/>
  <c r="H283" i="2"/>
  <c r="H282" i="2"/>
  <c r="H281" i="2"/>
  <c r="H280" i="2"/>
  <c r="H279" i="2"/>
  <c r="H278" i="2"/>
  <c r="H276" i="2"/>
  <c r="H275" i="2"/>
  <c r="H274" i="2"/>
  <c r="H273" i="2"/>
  <c r="H266" i="2"/>
  <c r="H265" i="2"/>
  <c r="H264" i="2"/>
  <c r="H263" i="2"/>
  <c r="H262" i="2"/>
  <c r="H260" i="2"/>
  <c r="H259" i="2"/>
  <c r="H258" i="2"/>
  <c r="H257" i="2"/>
  <c r="H256" i="2"/>
  <c r="H255" i="2"/>
  <c r="H254" i="2"/>
  <c r="H252" i="2"/>
  <c r="H251" i="2"/>
  <c r="H250" i="2"/>
  <c r="H249" i="2"/>
  <c r="H248" i="2"/>
  <c r="H246" i="2"/>
  <c r="H245" i="2"/>
  <c r="H243" i="2"/>
  <c r="H242" i="2"/>
  <c r="H241" i="2"/>
  <c r="H240" i="2"/>
  <c r="H239" i="2"/>
  <c r="H238" i="2"/>
  <c r="H236" i="2"/>
  <c r="H235" i="2"/>
  <c r="H233" i="2"/>
  <c r="H232" i="2"/>
  <c r="H231" i="2"/>
  <c r="H230" i="2"/>
  <c r="H229" i="2"/>
  <c r="H228" i="2"/>
  <c r="H226" i="2"/>
  <c r="H225" i="2"/>
  <c r="H223" i="2"/>
  <c r="H222" i="2"/>
  <c r="H221" i="2"/>
  <c r="H220" i="2"/>
  <c r="H219" i="2"/>
  <c r="H218" i="2"/>
  <c r="H217" i="2"/>
  <c r="H216" i="2"/>
  <c r="H214" i="2"/>
  <c r="H213" i="2"/>
  <c r="H211" i="2"/>
  <c r="H210" i="2"/>
  <c r="H209" i="2"/>
  <c r="H208" i="2"/>
  <c r="H207" i="2"/>
  <c r="H206" i="2"/>
  <c r="H205" i="2"/>
  <c r="H204" i="2"/>
  <c r="H203" i="2"/>
  <c r="H202" i="2"/>
  <c r="H200" i="2"/>
  <c r="H199" i="2"/>
  <c r="H197" i="2"/>
  <c r="H196" i="2"/>
  <c r="H195" i="2"/>
  <c r="H194" i="2"/>
  <c r="H193" i="2"/>
  <c r="H191" i="2"/>
  <c r="H190" i="2"/>
  <c r="H189" i="2"/>
  <c r="H188" i="2"/>
  <c r="H186" i="2"/>
  <c r="H185" i="2"/>
  <c r="H184" i="2"/>
  <c r="H183" i="2"/>
  <c r="H182" i="2"/>
  <c r="H181" i="2"/>
  <c r="H180" i="2"/>
  <c r="H179" i="2"/>
  <c r="H178" i="2"/>
  <c r="H177" i="2"/>
  <c r="H176" i="2"/>
  <c r="H174" i="2"/>
  <c r="H173" i="2"/>
  <c r="H171" i="2"/>
  <c r="H170" i="2"/>
  <c r="H169" i="2"/>
  <c r="H168" i="2"/>
  <c r="H166" i="2"/>
  <c r="H165" i="2"/>
  <c r="H159" i="2"/>
  <c r="H158" i="2"/>
  <c r="H157" i="2"/>
  <c r="H156" i="2"/>
  <c r="H155" i="2"/>
  <c r="H153" i="2"/>
  <c r="H152" i="2"/>
  <c r="H151" i="2"/>
  <c r="H150" i="2"/>
  <c r="H149" i="2"/>
  <c r="H148" i="2"/>
  <c r="H147" i="2"/>
  <c r="H145" i="2"/>
  <c r="H144" i="2"/>
  <c r="H143" i="2"/>
  <c r="H142" i="2"/>
  <c r="H141" i="2"/>
  <c r="H140" i="2"/>
  <c r="H139" i="2"/>
  <c r="H138" i="2"/>
  <c r="H137" i="2"/>
  <c r="H136" i="2"/>
  <c r="H135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2" i="2"/>
  <c r="H101" i="2"/>
  <c r="H100" i="2"/>
  <c r="H99" i="2"/>
  <c r="H98" i="2"/>
  <c r="H97" i="2"/>
  <c r="H96" i="2"/>
  <c r="H95" i="2"/>
  <c r="H94" i="2"/>
  <c r="H93" i="2"/>
  <c r="H92" i="2"/>
  <c r="H90" i="2"/>
  <c r="H89" i="2"/>
  <c r="H88" i="2"/>
  <c r="H87" i="2"/>
  <c r="H86" i="2"/>
  <c r="H85" i="2"/>
  <c r="H84" i="2"/>
  <c r="H83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5" i="2"/>
  <c r="H64" i="2"/>
  <c r="H62" i="2"/>
  <c r="H61" i="2"/>
  <c r="H60" i="2"/>
  <c r="H59" i="2"/>
  <c r="H58" i="2"/>
  <c r="H57" i="2"/>
  <c r="H56" i="2"/>
  <c r="H55" i="2"/>
  <c r="H54" i="2"/>
  <c r="H53" i="2"/>
  <c r="H51" i="2"/>
  <c r="H50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8" i="2"/>
  <c r="H27" i="2"/>
  <c r="H26" i="2"/>
  <c r="H25" i="2"/>
  <c r="H24" i="2"/>
  <c r="H23" i="2"/>
  <c r="H22" i="2"/>
  <c r="H21" i="2"/>
  <c r="H20" i="2"/>
  <c r="H3" i="2"/>
  <c r="G430" i="2"/>
  <c r="G429" i="2"/>
  <c r="G427" i="2"/>
  <c r="G426" i="2"/>
  <c r="G424" i="2"/>
  <c r="G423" i="2"/>
  <c r="G422" i="2"/>
  <c r="G418" i="2"/>
  <c r="G416" i="2"/>
  <c r="G414" i="2"/>
  <c r="G413" i="2"/>
  <c r="G411" i="2"/>
  <c r="G410" i="2"/>
  <c r="G408" i="2"/>
  <c r="G406" i="2"/>
  <c r="G405" i="2"/>
  <c r="G403" i="2"/>
  <c r="G402" i="2"/>
  <c r="G401" i="2"/>
  <c r="G399" i="2"/>
  <c r="G398" i="2"/>
  <c r="G397" i="2"/>
  <c r="G395" i="2"/>
  <c r="G394" i="2"/>
  <c r="G393" i="2"/>
  <c r="G392" i="2"/>
  <c r="G390" i="2"/>
  <c r="G389" i="2"/>
  <c r="G379" i="2"/>
  <c r="G378" i="2"/>
  <c r="G377" i="2"/>
  <c r="G375" i="2"/>
  <c r="G374" i="2"/>
  <c r="G373" i="2"/>
  <c r="G371" i="2"/>
  <c r="G370" i="2"/>
  <c r="G369" i="2"/>
  <c r="G368" i="2"/>
  <c r="G367" i="2"/>
  <c r="G365" i="2"/>
  <c r="G364" i="2"/>
  <c r="G363" i="2"/>
  <c r="G361" i="2"/>
  <c r="G360" i="2"/>
  <c r="G359" i="2"/>
  <c r="G357" i="2"/>
  <c r="G356" i="2"/>
  <c r="G354" i="2"/>
  <c r="G353" i="2"/>
  <c r="G352" i="2"/>
  <c r="G350" i="2"/>
  <c r="G349" i="2"/>
  <c r="G348" i="2"/>
  <c r="G347" i="2"/>
  <c r="G341" i="2"/>
  <c r="G340" i="2"/>
  <c r="G339" i="2"/>
  <c r="G337" i="2"/>
  <c r="G336" i="2"/>
  <c r="G335" i="2"/>
  <c r="G334" i="2"/>
  <c r="G333" i="2"/>
  <c r="G332" i="2"/>
  <c r="G331" i="2"/>
  <c r="G329" i="2"/>
  <c r="G328" i="2"/>
  <c r="G327" i="2"/>
  <c r="G326" i="2"/>
  <c r="G325" i="2"/>
  <c r="G324" i="2"/>
  <c r="G323" i="2"/>
  <c r="G321" i="2"/>
  <c r="G320" i="2"/>
  <c r="G319" i="2"/>
  <c r="G318" i="2"/>
  <c r="G317" i="2"/>
  <c r="G315" i="2"/>
  <c r="G314" i="2"/>
  <c r="G313" i="2"/>
  <c r="G312" i="2"/>
  <c r="G311" i="2"/>
  <c r="G310" i="2"/>
  <c r="G309" i="2"/>
  <c r="G307" i="2"/>
  <c r="G306" i="2"/>
  <c r="G305" i="2"/>
  <c r="G304" i="2"/>
  <c r="G303" i="2"/>
  <c r="G302" i="2"/>
  <c r="G301" i="2"/>
  <c r="G299" i="2"/>
  <c r="G298" i="2"/>
  <c r="G297" i="2"/>
  <c r="G296" i="2"/>
  <c r="G295" i="2"/>
  <c r="G294" i="2"/>
  <c r="G293" i="2"/>
  <c r="G291" i="2"/>
  <c r="G290" i="2"/>
  <c r="G289" i="2"/>
  <c r="G288" i="2"/>
  <c r="G287" i="2"/>
  <c r="G286" i="2"/>
  <c r="G284" i="2"/>
  <c r="G283" i="2"/>
  <c r="G282" i="2"/>
  <c r="G281" i="2"/>
  <c r="G280" i="2"/>
  <c r="G279" i="2"/>
  <c r="G278" i="2"/>
  <c r="G276" i="2"/>
  <c r="G275" i="2"/>
  <c r="G274" i="2"/>
  <c r="G273" i="2"/>
  <c r="G266" i="2"/>
  <c r="G265" i="2"/>
  <c r="G264" i="2"/>
  <c r="G263" i="2"/>
  <c r="G262" i="2"/>
  <c r="G260" i="2"/>
  <c r="G259" i="2"/>
  <c r="G258" i="2"/>
  <c r="G257" i="2"/>
  <c r="G256" i="2"/>
  <c r="G255" i="2"/>
  <c r="G254" i="2"/>
  <c r="G252" i="2"/>
  <c r="G251" i="2"/>
  <c r="G250" i="2"/>
  <c r="G249" i="2"/>
  <c r="G248" i="2"/>
  <c r="G246" i="2"/>
  <c r="G245" i="2"/>
  <c r="G243" i="2"/>
  <c r="G242" i="2"/>
  <c r="G241" i="2"/>
  <c r="G240" i="2"/>
  <c r="G239" i="2"/>
  <c r="G238" i="2"/>
  <c r="G236" i="2"/>
  <c r="G235" i="2"/>
  <c r="G233" i="2"/>
  <c r="G232" i="2"/>
  <c r="G231" i="2"/>
  <c r="G230" i="2"/>
  <c r="G229" i="2"/>
  <c r="G228" i="2"/>
  <c r="G226" i="2"/>
  <c r="G225" i="2"/>
  <c r="G223" i="2"/>
  <c r="G222" i="2"/>
  <c r="G221" i="2"/>
  <c r="G220" i="2"/>
  <c r="G219" i="2"/>
  <c r="G218" i="2"/>
  <c r="G217" i="2"/>
  <c r="G216" i="2"/>
  <c r="G214" i="2"/>
  <c r="G213" i="2"/>
  <c r="G211" i="2"/>
  <c r="G210" i="2"/>
  <c r="G209" i="2"/>
  <c r="G208" i="2"/>
  <c r="G207" i="2"/>
  <c r="G206" i="2"/>
  <c r="G205" i="2"/>
  <c r="G204" i="2"/>
  <c r="G203" i="2"/>
  <c r="G202" i="2"/>
  <c r="G200" i="2"/>
  <c r="G199" i="2"/>
  <c r="G197" i="2"/>
  <c r="G196" i="2"/>
  <c r="G195" i="2"/>
  <c r="G194" i="2"/>
  <c r="G193" i="2"/>
  <c r="G191" i="2"/>
  <c r="G190" i="2"/>
  <c r="G189" i="2"/>
  <c r="G188" i="2"/>
  <c r="G186" i="2"/>
  <c r="G185" i="2"/>
  <c r="G184" i="2"/>
  <c r="G183" i="2"/>
  <c r="G182" i="2"/>
  <c r="G181" i="2"/>
  <c r="G180" i="2"/>
  <c r="G179" i="2"/>
  <c r="G178" i="2"/>
  <c r="G177" i="2"/>
  <c r="G176" i="2"/>
  <c r="G174" i="2"/>
  <c r="G173" i="2"/>
  <c r="G171" i="2"/>
  <c r="G170" i="2"/>
  <c r="G169" i="2"/>
  <c r="G168" i="2"/>
  <c r="G166" i="2"/>
  <c r="G165" i="2"/>
  <c r="G159" i="2"/>
  <c r="G158" i="2"/>
  <c r="G157" i="2"/>
  <c r="G156" i="2"/>
  <c r="G155" i="2"/>
  <c r="G153" i="2"/>
  <c r="G152" i="2"/>
  <c r="G151" i="2"/>
  <c r="G150" i="2"/>
  <c r="G149" i="2"/>
  <c r="G148" i="2"/>
  <c r="G147" i="2"/>
  <c r="G145" i="2"/>
  <c r="G144" i="2"/>
  <c r="G143" i="2"/>
  <c r="G142" i="2"/>
  <c r="G141" i="2"/>
  <c r="G140" i="2"/>
  <c r="G139" i="2"/>
  <c r="G138" i="2"/>
  <c r="G137" i="2"/>
  <c r="G136" i="2"/>
  <c r="G135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2" i="2"/>
  <c r="G101" i="2"/>
  <c r="G100" i="2"/>
  <c r="G99" i="2"/>
  <c r="G98" i="2"/>
  <c r="G97" i="2"/>
  <c r="G96" i="2"/>
  <c r="G95" i="2"/>
  <c r="G94" i="2"/>
  <c r="G93" i="2"/>
  <c r="G92" i="2"/>
  <c r="G90" i="2"/>
  <c r="G89" i="2"/>
  <c r="G88" i="2"/>
  <c r="G87" i="2"/>
  <c r="G86" i="2"/>
  <c r="G85" i="2"/>
  <c r="G84" i="2"/>
  <c r="G83" i="2"/>
  <c r="G80" i="2"/>
  <c r="G79" i="2"/>
  <c r="G77" i="2"/>
  <c r="G76" i="2"/>
  <c r="G75" i="2"/>
  <c r="G74" i="2"/>
  <c r="G73" i="2"/>
  <c r="G72" i="2"/>
  <c r="G71" i="2"/>
  <c r="G70" i="2"/>
  <c r="G69" i="2"/>
  <c r="G68" i="2"/>
  <c r="G67" i="2"/>
  <c r="G65" i="2"/>
  <c r="G64" i="2"/>
  <c r="G62" i="2"/>
  <c r="G61" i="2"/>
  <c r="G60" i="2"/>
  <c r="G59" i="2"/>
  <c r="G58" i="2"/>
  <c r="G57" i="2"/>
  <c r="G56" i="2"/>
  <c r="G55" i="2"/>
  <c r="G54" i="2"/>
  <c r="G53" i="2"/>
  <c r="G51" i="2"/>
  <c r="G50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8" i="2"/>
  <c r="G27" i="2"/>
  <c r="G26" i="2"/>
  <c r="G25" i="2"/>
  <c r="G24" i="2"/>
  <c r="G23" i="2"/>
  <c r="G22" i="2"/>
  <c r="G21" i="2"/>
  <c r="G20" i="2"/>
  <c r="G3" i="2"/>
  <c r="F430" i="2"/>
  <c r="F429" i="2"/>
  <c r="F427" i="2"/>
  <c r="F426" i="2"/>
  <c r="F424" i="2"/>
  <c r="F423" i="2"/>
  <c r="F422" i="2"/>
  <c r="F418" i="2"/>
  <c r="F416" i="2"/>
  <c r="F414" i="2"/>
  <c r="F413" i="2"/>
  <c r="F411" i="2"/>
  <c r="F410" i="2"/>
  <c r="F408" i="2"/>
  <c r="F406" i="2"/>
  <c r="F405" i="2"/>
  <c r="F403" i="2"/>
  <c r="F402" i="2"/>
  <c r="F401" i="2"/>
  <c r="F399" i="2"/>
  <c r="F398" i="2"/>
  <c r="F397" i="2"/>
  <c r="F395" i="2"/>
  <c r="F394" i="2"/>
  <c r="F393" i="2"/>
  <c r="F392" i="2"/>
  <c r="F390" i="2"/>
  <c r="F389" i="2"/>
  <c r="F379" i="2"/>
  <c r="F378" i="2"/>
  <c r="F377" i="2"/>
  <c r="F375" i="2"/>
  <c r="F374" i="2"/>
  <c r="F373" i="2"/>
  <c r="F371" i="2"/>
  <c r="F370" i="2"/>
  <c r="F369" i="2"/>
  <c r="F368" i="2"/>
  <c r="F367" i="2"/>
  <c r="F365" i="2"/>
  <c r="F364" i="2"/>
  <c r="F363" i="2"/>
  <c r="F361" i="2"/>
  <c r="F360" i="2"/>
  <c r="F359" i="2"/>
  <c r="F357" i="2"/>
  <c r="F356" i="2"/>
  <c r="F354" i="2"/>
  <c r="F353" i="2"/>
  <c r="F352" i="2"/>
  <c r="F350" i="2"/>
  <c r="F349" i="2"/>
  <c r="F348" i="2"/>
  <c r="F347" i="2"/>
  <c r="F341" i="2"/>
  <c r="F340" i="2"/>
  <c r="F339" i="2"/>
  <c r="F337" i="2"/>
  <c r="F336" i="2"/>
  <c r="F335" i="2"/>
  <c r="F334" i="2"/>
  <c r="F333" i="2"/>
  <c r="F332" i="2"/>
  <c r="F331" i="2"/>
  <c r="F329" i="2"/>
  <c r="F328" i="2"/>
  <c r="F327" i="2"/>
  <c r="F326" i="2"/>
  <c r="F325" i="2"/>
  <c r="F324" i="2"/>
  <c r="F323" i="2"/>
  <c r="F321" i="2"/>
  <c r="F320" i="2"/>
  <c r="F319" i="2"/>
  <c r="F318" i="2"/>
  <c r="F317" i="2"/>
  <c r="F315" i="2"/>
  <c r="F314" i="2"/>
  <c r="F313" i="2"/>
  <c r="F312" i="2"/>
  <c r="F311" i="2"/>
  <c r="F310" i="2"/>
  <c r="F309" i="2"/>
  <c r="F307" i="2"/>
  <c r="F306" i="2"/>
  <c r="F305" i="2"/>
  <c r="F304" i="2"/>
  <c r="F303" i="2"/>
  <c r="F302" i="2"/>
  <c r="F301" i="2"/>
  <c r="F299" i="2"/>
  <c r="F298" i="2"/>
  <c r="F297" i="2"/>
  <c r="F296" i="2"/>
  <c r="F295" i="2"/>
  <c r="F294" i="2"/>
  <c r="F293" i="2"/>
  <c r="F291" i="2"/>
  <c r="F290" i="2"/>
  <c r="F289" i="2"/>
  <c r="F288" i="2"/>
  <c r="F287" i="2"/>
  <c r="F286" i="2"/>
  <c r="F284" i="2"/>
  <c r="F283" i="2"/>
  <c r="F282" i="2"/>
  <c r="F281" i="2"/>
  <c r="F280" i="2"/>
  <c r="F279" i="2"/>
  <c r="F278" i="2"/>
  <c r="F276" i="2"/>
  <c r="F275" i="2"/>
  <c r="F274" i="2"/>
  <c r="F273" i="2"/>
  <c r="F266" i="2"/>
  <c r="F265" i="2"/>
  <c r="F264" i="2"/>
  <c r="F263" i="2"/>
  <c r="F262" i="2"/>
  <c r="F260" i="2"/>
  <c r="F259" i="2"/>
  <c r="F258" i="2"/>
  <c r="F257" i="2"/>
  <c r="F256" i="2"/>
  <c r="F255" i="2"/>
  <c r="F254" i="2"/>
  <c r="F252" i="2"/>
  <c r="F251" i="2"/>
  <c r="F250" i="2"/>
  <c r="F249" i="2"/>
  <c r="F248" i="2"/>
  <c r="F246" i="2"/>
  <c r="F245" i="2"/>
  <c r="F243" i="2"/>
  <c r="F242" i="2"/>
  <c r="F241" i="2"/>
  <c r="F240" i="2"/>
  <c r="F239" i="2"/>
  <c r="F238" i="2"/>
  <c r="F236" i="2"/>
  <c r="F235" i="2"/>
  <c r="F233" i="2"/>
  <c r="F232" i="2"/>
  <c r="F231" i="2"/>
  <c r="F230" i="2"/>
  <c r="F229" i="2"/>
  <c r="F228" i="2"/>
  <c r="F226" i="2"/>
  <c r="F225" i="2"/>
  <c r="F223" i="2"/>
  <c r="F222" i="2"/>
  <c r="F221" i="2"/>
  <c r="F220" i="2"/>
  <c r="F219" i="2"/>
  <c r="F218" i="2"/>
  <c r="F217" i="2"/>
  <c r="F216" i="2"/>
  <c r="F214" i="2"/>
  <c r="F213" i="2"/>
  <c r="F211" i="2"/>
  <c r="F210" i="2"/>
  <c r="F209" i="2"/>
  <c r="F208" i="2"/>
  <c r="F207" i="2"/>
  <c r="F206" i="2"/>
  <c r="F205" i="2"/>
  <c r="F204" i="2"/>
  <c r="F203" i="2"/>
  <c r="F202" i="2"/>
  <c r="F200" i="2"/>
  <c r="F199" i="2"/>
  <c r="F197" i="2"/>
  <c r="F196" i="2"/>
  <c r="F195" i="2"/>
  <c r="F194" i="2"/>
  <c r="F193" i="2"/>
  <c r="F191" i="2"/>
  <c r="F190" i="2"/>
  <c r="F189" i="2"/>
  <c r="F188" i="2"/>
  <c r="F186" i="2"/>
  <c r="F185" i="2"/>
  <c r="F184" i="2"/>
  <c r="F183" i="2"/>
  <c r="F182" i="2"/>
  <c r="F181" i="2"/>
  <c r="F180" i="2"/>
  <c r="F179" i="2"/>
  <c r="F178" i="2"/>
  <c r="F177" i="2"/>
  <c r="F176" i="2"/>
  <c r="F174" i="2"/>
  <c r="F173" i="2"/>
  <c r="F171" i="2"/>
  <c r="F170" i="2"/>
  <c r="F169" i="2"/>
  <c r="F168" i="2"/>
  <c r="F166" i="2"/>
  <c r="F165" i="2"/>
  <c r="F159" i="2"/>
  <c r="F158" i="2"/>
  <c r="F157" i="2"/>
  <c r="F156" i="2"/>
  <c r="F155" i="2"/>
  <c r="F153" i="2"/>
  <c r="F152" i="2"/>
  <c r="F151" i="2"/>
  <c r="F150" i="2"/>
  <c r="F149" i="2"/>
  <c r="F148" i="2"/>
  <c r="F147" i="2"/>
  <c r="F145" i="2"/>
  <c r="F144" i="2"/>
  <c r="F143" i="2"/>
  <c r="F142" i="2"/>
  <c r="F141" i="2"/>
  <c r="F140" i="2"/>
  <c r="F139" i="2"/>
  <c r="F138" i="2"/>
  <c r="F137" i="2"/>
  <c r="F136" i="2"/>
  <c r="F135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2" i="2"/>
  <c r="F101" i="2"/>
  <c r="F100" i="2"/>
  <c r="F99" i="2"/>
  <c r="F98" i="2"/>
  <c r="F97" i="2"/>
  <c r="F96" i="2"/>
  <c r="F95" i="2"/>
  <c r="F94" i="2"/>
  <c r="F93" i="2"/>
  <c r="F92" i="2"/>
  <c r="F90" i="2"/>
  <c r="F89" i="2"/>
  <c r="F88" i="2"/>
  <c r="F87" i="2"/>
  <c r="F86" i="2"/>
  <c r="F85" i="2"/>
  <c r="F84" i="2"/>
  <c r="F83" i="2"/>
  <c r="F81" i="2"/>
  <c r="F80" i="2"/>
  <c r="F79" i="2"/>
  <c r="F77" i="2"/>
  <c r="F76" i="2"/>
  <c r="F75" i="2"/>
  <c r="F74" i="2"/>
  <c r="F73" i="2"/>
  <c r="F72" i="2"/>
  <c r="F71" i="2"/>
  <c r="F70" i="2"/>
  <c r="F69" i="2"/>
  <c r="F68" i="2"/>
  <c r="F67" i="2"/>
  <c r="F65" i="2"/>
  <c r="F64" i="2"/>
  <c r="F62" i="2"/>
  <c r="F61" i="2"/>
  <c r="F60" i="2"/>
  <c r="F59" i="2"/>
  <c r="F58" i="2"/>
  <c r="F57" i="2"/>
  <c r="F56" i="2"/>
  <c r="F55" i="2"/>
  <c r="F54" i="2"/>
  <c r="F53" i="2"/>
  <c r="F51" i="2"/>
  <c r="F50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8" i="2"/>
  <c r="F27" i="2"/>
  <c r="F26" i="2"/>
  <c r="F25" i="2"/>
  <c r="F24" i="2"/>
  <c r="F23" i="2"/>
  <c r="F22" i="2"/>
  <c r="F21" i="2"/>
  <c r="F20" i="2"/>
  <c r="F3" i="2"/>
  <c r="E430" i="2"/>
  <c r="E429" i="2"/>
  <c r="E427" i="2"/>
  <c r="E426" i="2"/>
  <c r="E424" i="2"/>
  <c r="E423" i="2"/>
  <c r="E422" i="2"/>
  <c r="E418" i="2"/>
  <c r="E416" i="2"/>
  <c r="E414" i="2"/>
  <c r="E413" i="2"/>
  <c r="E411" i="2"/>
  <c r="E410" i="2"/>
  <c r="E408" i="2"/>
  <c r="E406" i="2"/>
  <c r="E405" i="2"/>
  <c r="E403" i="2"/>
  <c r="E402" i="2"/>
  <c r="E401" i="2"/>
  <c r="E399" i="2"/>
  <c r="E398" i="2"/>
  <c r="E397" i="2"/>
  <c r="E395" i="2"/>
  <c r="E394" i="2"/>
  <c r="E393" i="2"/>
  <c r="E392" i="2"/>
  <c r="E390" i="2"/>
  <c r="E389" i="2"/>
  <c r="E379" i="2"/>
  <c r="E378" i="2"/>
  <c r="E377" i="2"/>
  <c r="E375" i="2"/>
  <c r="E374" i="2"/>
  <c r="E373" i="2"/>
  <c r="E371" i="2"/>
  <c r="E370" i="2"/>
  <c r="E369" i="2"/>
  <c r="E368" i="2"/>
  <c r="E367" i="2"/>
  <c r="E365" i="2"/>
  <c r="E364" i="2"/>
  <c r="E363" i="2"/>
  <c r="E361" i="2"/>
  <c r="E360" i="2"/>
  <c r="E359" i="2"/>
  <c r="E357" i="2"/>
  <c r="E356" i="2"/>
  <c r="E354" i="2"/>
  <c r="E353" i="2"/>
  <c r="E352" i="2"/>
  <c r="E350" i="2"/>
  <c r="E349" i="2"/>
  <c r="E348" i="2"/>
  <c r="E347" i="2"/>
  <c r="E341" i="2"/>
  <c r="E340" i="2"/>
  <c r="E339" i="2"/>
  <c r="E337" i="2"/>
  <c r="E336" i="2"/>
  <c r="E335" i="2"/>
  <c r="E334" i="2"/>
  <c r="E333" i="2"/>
  <c r="E332" i="2"/>
  <c r="E331" i="2"/>
  <c r="E329" i="2"/>
  <c r="E328" i="2"/>
  <c r="E327" i="2"/>
  <c r="E326" i="2"/>
  <c r="E325" i="2"/>
  <c r="E324" i="2"/>
  <c r="E323" i="2"/>
  <c r="E321" i="2"/>
  <c r="E320" i="2"/>
  <c r="E319" i="2"/>
  <c r="E318" i="2"/>
  <c r="E317" i="2"/>
  <c r="E315" i="2"/>
  <c r="E314" i="2"/>
  <c r="E313" i="2"/>
  <c r="E312" i="2"/>
  <c r="E311" i="2"/>
  <c r="E310" i="2"/>
  <c r="E309" i="2"/>
  <c r="E307" i="2"/>
  <c r="E306" i="2"/>
  <c r="E305" i="2"/>
  <c r="E304" i="2"/>
  <c r="E303" i="2"/>
  <c r="E302" i="2"/>
  <c r="E301" i="2"/>
  <c r="E299" i="2"/>
  <c r="E298" i="2"/>
  <c r="E297" i="2"/>
  <c r="E296" i="2"/>
  <c r="E295" i="2"/>
  <c r="E294" i="2"/>
  <c r="E293" i="2"/>
  <c r="E291" i="2"/>
  <c r="E290" i="2"/>
  <c r="E289" i="2"/>
  <c r="E288" i="2"/>
  <c r="E287" i="2"/>
  <c r="E286" i="2"/>
  <c r="E284" i="2"/>
  <c r="E283" i="2"/>
  <c r="E282" i="2"/>
  <c r="E281" i="2"/>
  <c r="E280" i="2"/>
  <c r="E279" i="2"/>
  <c r="E278" i="2"/>
  <c r="E276" i="2"/>
  <c r="E275" i="2"/>
  <c r="E274" i="2"/>
  <c r="E273" i="2"/>
  <c r="E266" i="2"/>
  <c r="E265" i="2"/>
  <c r="E264" i="2"/>
  <c r="E263" i="2"/>
  <c r="E262" i="2"/>
  <c r="E260" i="2"/>
  <c r="E259" i="2"/>
  <c r="E258" i="2"/>
  <c r="E257" i="2"/>
  <c r="E256" i="2"/>
  <c r="E255" i="2"/>
  <c r="E254" i="2"/>
  <c r="E252" i="2"/>
  <c r="E251" i="2"/>
  <c r="E250" i="2"/>
  <c r="E249" i="2"/>
  <c r="E248" i="2"/>
  <c r="E246" i="2"/>
  <c r="E245" i="2"/>
  <c r="E243" i="2"/>
  <c r="E242" i="2"/>
  <c r="E241" i="2"/>
  <c r="E240" i="2"/>
  <c r="E239" i="2"/>
  <c r="E238" i="2"/>
  <c r="E236" i="2"/>
  <c r="E235" i="2"/>
  <c r="E233" i="2"/>
  <c r="E232" i="2"/>
  <c r="E231" i="2"/>
  <c r="E230" i="2"/>
  <c r="E229" i="2"/>
  <c r="E228" i="2"/>
  <c r="E226" i="2"/>
  <c r="E225" i="2"/>
  <c r="E223" i="2"/>
  <c r="E222" i="2"/>
  <c r="E221" i="2"/>
  <c r="E220" i="2"/>
  <c r="E219" i="2"/>
  <c r="E218" i="2"/>
  <c r="E217" i="2"/>
  <c r="E216" i="2"/>
  <c r="E214" i="2"/>
  <c r="E213" i="2"/>
  <c r="E211" i="2"/>
  <c r="E210" i="2"/>
  <c r="E209" i="2"/>
  <c r="E208" i="2"/>
  <c r="E207" i="2"/>
  <c r="E206" i="2"/>
  <c r="E205" i="2"/>
  <c r="E204" i="2"/>
  <c r="E203" i="2"/>
  <c r="E202" i="2"/>
  <c r="E200" i="2"/>
  <c r="E199" i="2"/>
  <c r="E197" i="2"/>
  <c r="E196" i="2"/>
  <c r="E195" i="2"/>
  <c r="E194" i="2"/>
  <c r="E193" i="2"/>
  <c r="E191" i="2"/>
  <c r="E190" i="2"/>
  <c r="E189" i="2"/>
  <c r="E188" i="2"/>
  <c r="E186" i="2"/>
  <c r="E185" i="2"/>
  <c r="E184" i="2"/>
  <c r="E183" i="2"/>
  <c r="E182" i="2"/>
  <c r="E181" i="2"/>
  <c r="E180" i="2"/>
  <c r="E179" i="2"/>
  <c r="E178" i="2"/>
  <c r="E177" i="2"/>
  <c r="E176" i="2"/>
  <c r="E174" i="2"/>
  <c r="E173" i="2"/>
  <c r="E171" i="2"/>
  <c r="E170" i="2"/>
  <c r="E169" i="2"/>
  <c r="E168" i="2"/>
  <c r="E166" i="2"/>
  <c r="E165" i="2"/>
  <c r="E159" i="2"/>
  <c r="E158" i="2"/>
  <c r="E157" i="2"/>
  <c r="E156" i="2"/>
  <c r="E155" i="2"/>
  <c r="E153" i="2"/>
  <c r="E152" i="2"/>
  <c r="E151" i="2"/>
  <c r="E150" i="2"/>
  <c r="E149" i="2"/>
  <c r="E148" i="2"/>
  <c r="E147" i="2"/>
  <c r="E145" i="2"/>
  <c r="E144" i="2"/>
  <c r="E143" i="2"/>
  <c r="E142" i="2"/>
  <c r="E141" i="2"/>
  <c r="E140" i="2"/>
  <c r="E139" i="2"/>
  <c r="E138" i="2"/>
  <c r="E137" i="2"/>
  <c r="E136" i="2"/>
  <c r="E135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2" i="2"/>
  <c r="E101" i="2"/>
  <c r="E100" i="2"/>
  <c r="E99" i="2"/>
  <c r="E98" i="2"/>
  <c r="E97" i="2"/>
  <c r="E96" i="2"/>
  <c r="E95" i="2"/>
  <c r="E94" i="2"/>
  <c r="E93" i="2"/>
  <c r="E92" i="2"/>
  <c r="E90" i="2"/>
  <c r="E89" i="2"/>
  <c r="E88" i="2"/>
  <c r="E87" i="2"/>
  <c r="E86" i="2"/>
  <c r="E85" i="2"/>
  <c r="E84" i="2"/>
  <c r="E83" i="2"/>
  <c r="E81" i="2"/>
  <c r="E80" i="2"/>
  <c r="E79" i="2"/>
  <c r="E76" i="2"/>
  <c r="E75" i="2"/>
  <c r="E74" i="2"/>
  <c r="E73" i="2"/>
  <c r="E72" i="2"/>
  <c r="E71" i="2"/>
  <c r="E70" i="2"/>
  <c r="E69" i="2"/>
  <c r="E68" i="2"/>
  <c r="E67" i="2"/>
  <c r="E65" i="2"/>
  <c r="E64" i="2"/>
  <c r="E62" i="2"/>
  <c r="E61" i="2"/>
  <c r="E60" i="2"/>
  <c r="E59" i="2"/>
  <c r="E58" i="2"/>
  <c r="E57" i="2"/>
  <c r="E56" i="2"/>
  <c r="E55" i="2"/>
  <c r="E54" i="2"/>
  <c r="E53" i="2"/>
  <c r="E51" i="2"/>
  <c r="E50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8" i="2"/>
  <c r="E27" i="2"/>
  <c r="E26" i="2"/>
  <c r="E25" i="2"/>
  <c r="E24" i="2"/>
  <c r="E23" i="2"/>
  <c r="E22" i="2"/>
  <c r="E21" i="2"/>
  <c r="E20" i="2"/>
  <c r="E3" i="2"/>
  <c r="D430" i="2"/>
  <c r="D429" i="2"/>
  <c r="D427" i="2"/>
  <c r="D426" i="2"/>
  <c r="D424" i="2"/>
  <c r="D423" i="2"/>
  <c r="D422" i="2"/>
  <c r="D418" i="2"/>
  <c r="D416" i="2"/>
  <c r="D414" i="2"/>
  <c r="D413" i="2"/>
  <c r="D411" i="2"/>
  <c r="D410" i="2"/>
  <c r="D408" i="2"/>
  <c r="D406" i="2"/>
  <c r="D405" i="2"/>
  <c r="D403" i="2"/>
  <c r="D402" i="2"/>
  <c r="D401" i="2"/>
  <c r="D399" i="2"/>
  <c r="D398" i="2"/>
  <c r="D397" i="2"/>
  <c r="D395" i="2"/>
  <c r="D394" i="2"/>
  <c r="D393" i="2"/>
  <c r="D392" i="2"/>
  <c r="D390" i="2"/>
  <c r="D389" i="2"/>
  <c r="D379" i="2"/>
  <c r="D378" i="2"/>
  <c r="D377" i="2"/>
  <c r="D375" i="2"/>
  <c r="D374" i="2"/>
  <c r="D373" i="2"/>
  <c r="D371" i="2"/>
  <c r="D370" i="2"/>
  <c r="D369" i="2"/>
  <c r="D368" i="2"/>
  <c r="D367" i="2"/>
  <c r="D365" i="2"/>
  <c r="D364" i="2"/>
  <c r="D363" i="2"/>
  <c r="D361" i="2"/>
  <c r="D360" i="2"/>
  <c r="D359" i="2"/>
  <c r="D357" i="2"/>
  <c r="D356" i="2"/>
  <c r="D354" i="2"/>
  <c r="D353" i="2"/>
  <c r="D352" i="2"/>
  <c r="D350" i="2"/>
  <c r="D349" i="2"/>
  <c r="D348" i="2"/>
  <c r="D347" i="2"/>
  <c r="D341" i="2"/>
  <c r="D340" i="2"/>
  <c r="D339" i="2"/>
  <c r="D337" i="2"/>
  <c r="D336" i="2"/>
  <c r="D335" i="2"/>
  <c r="D334" i="2"/>
  <c r="D333" i="2"/>
  <c r="D332" i="2"/>
  <c r="D331" i="2"/>
  <c r="D329" i="2"/>
  <c r="D328" i="2"/>
  <c r="D327" i="2"/>
  <c r="D326" i="2"/>
  <c r="D325" i="2"/>
  <c r="D324" i="2"/>
  <c r="D323" i="2"/>
  <c r="D321" i="2"/>
  <c r="D320" i="2"/>
  <c r="D319" i="2"/>
  <c r="D318" i="2"/>
  <c r="D317" i="2"/>
  <c r="D315" i="2"/>
  <c r="D314" i="2"/>
  <c r="D313" i="2"/>
  <c r="D312" i="2"/>
  <c r="D311" i="2"/>
  <c r="D310" i="2"/>
  <c r="D309" i="2"/>
  <c r="D307" i="2"/>
  <c r="D306" i="2"/>
  <c r="D305" i="2"/>
  <c r="D304" i="2"/>
  <c r="D303" i="2"/>
  <c r="D302" i="2"/>
  <c r="D301" i="2"/>
  <c r="D299" i="2"/>
  <c r="D298" i="2"/>
  <c r="D297" i="2"/>
  <c r="D296" i="2"/>
  <c r="D295" i="2"/>
  <c r="D294" i="2"/>
  <c r="D293" i="2"/>
  <c r="D291" i="2"/>
  <c r="D290" i="2"/>
  <c r="D289" i="2"/>
  <c r="D288" i="2"/>
  <c r="D287" i="2"/>
  <c r="D286" i="2"/>
  <c r="D284" i="2"/>
  <c r="D283" i="2"/>
  <c r="D282" i="2"/>
  <c r="D281" i="2"/>
  <c r="D280" i="2"/>
  <c r="D279" i="2"/>
  <c r="D278" i="2"/>
  <c r="D276" i="2"/>
  <c r="D275" i="2"/>
  <c r="D274" i="2"/>
  <c r="D273" i="2"/>
  <c r="D266" i="2"/>
  <c r="D265" i="2"/>
  <c r="D264" i="2"/>
  <c r="D263" i="2"/>
  <c r="D262" i="2"/>
  <c r="D260" i="2"/>
  <c r="D259" i="2"/>
  <c r="D258" i="2"/>
  <c r="D257" i="2"/>
  <c r="D256" i="2"/>
  <c r="D255" i="2"/>
  <c r="D254" i="2"/>
  <c r="D252" i="2"/>
  <c r="D251" i="2"/>
  <c r="D250" i="2"/>
  <c r="D249" i="2"/>
  <c r="D248" i="2"/>
  <c r="D246" i="2"/>
  <c r="D245" i="2"/>
  <c r="D243" i="2"/>
  <c r="D242" i="2"/>
  <c r="D241" i="2"/>
  <c r="D240" i="2"/>
  <c r="D239" i="2"/>
  <c r="D238" i="2"/>
  <c r="D236" i="2"/>
  <c r="D235" i="2"/>
  <c r="D233" i="2"/>
  <c r="D232" i="2"/>
  <c r="D231" i="2"/>
  <c r="D230" i="2"/>
  <c r="D229" i="2"/>
  <c r="D228" i="2"/>
  <c r="D226" i="2"/>
  <c r="D225" i="2"/>
  <c r="D223" i="2"/>
  <c r="D222" i="2"/>
  <c r="D221" i="2"/>
  <c r="D220" i="2"/>
  <c r="D219" i="2"/>
  <c r="D218" i="2"/>
  <c r="D217" i="2"/>
  <c r="D216" i="2"/>
  <c r="D214" i="2"/>
  <c r="D213" i="2"/>
  <c r="D211" i="2"/>
  <c r="D210" i="2"/>
  <c r="D209" i="2"/>
  <c r="D208" i="2"/>
  <c r="D207" i="2"/>
  <c r="D206" i="2"/>
  <c r="D205" i="2"/>
  <c r="D204" i="2"/>
  <c r="D203" i="2"/>
  <c r="D202" i="2"/>
  <c r="D200" i="2"/>
  <c r="D199" i="2"/>
  <c r="D197" i="2"/>
  <c r="D196" i="2"/>
  <c r="D195" i="2"/>
  <c r="D194" i="2"/>
  <c r="D193" i="2"/>
  <c r="D191" i="2"/>
  <c r="D190" i="2"/>
  <c r="D189" i="2"/>
  <c r="D188" i="2"/>
  <c r="D186" i="2"/>
  <c r="D185" i="2"/>
  <c r="D184" i="2"/>
  <c r="D183" i="2"/>
  <c r="D182" i="2"/>
  <c r="D181" i="2"/>
  <c r="D180" i="2"/>
  <c r="D179" i="2"/>
  <c r="D178" i="2"/>
  <c r="D177" i="2"/>
  <c r="D176" i="2"/>
  <c r="D174" i="2"/>
  <c r="D173" i="2"/>
  <c r="D171" i="2"/>
  <c r="D170" i="2"/>
  <c r="D169" i="2"/>
  <c r="D168" i="2"/>
  <c r="D166" i="2"/>
  <c r="D165" i="2"/>
  <c r="D159" i="2"/>
  <c r="D158" i="2"/>
  <c r="D157" i="2"/>
  <c r="D156" i="2"/>
  <c r="D155" i="2"/>
  <c r="D153" i="2"/>
  <c r="D152" i="2"/>
  <c r="D151" i="2"/>
  <c r="D150" i="2"/>
  <c r="D149" i="2"/>
  <c r="D148" i="2"/>
  <c r="D147" i="2"/>
  <c r="D145" i="2"/>
  <c r="D144" i="2"/>
  <c r="D143" i="2"/>
  <c r="D142" i="2"/>
  <c r="D141" i="2"/>
  <c r="D140" i="2"/>
  <c r="D139" i="2"/>
  <c r="D138" i="2"/>
  <c r="D137" i="2"/>
  <c r="D136" i="2"/>
  <c r="D135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2" i="2"/>
  <c r="D101" i="2"/>
  <c r="D100" i="2"/>
  <c r="D99" i="2"/>
  <c r="D98" i="2"/>
  <c r="D97" i="2"/>
  <c r="D96" i="2"/>
  <c r="D95" i="2"/>
  <c r="D94" i="2"/>
  <c r="D93" i="2"/>
  <c r="D92" i="2"/>
  <c r="D90" i="2"/>
  <c r="D89" i="2"/>
  <c r="D88" i="2"/>
  <c r="D87" i="2"/>
  <c r="D86" i="2"/>
  <c r="D85" i="2"/>
  <c r="D84" i="2"/>
  <c r="D83" i="2"/>
  <c r="D81" i="2"/>
  <c r="D80" i="2"/>
  <c r="D79" i="2"/>
  <c r="D77" i="2"/>
  <c r="D76" i="2"/>
  <c r="D75" i="2"/>
  <c r="D74" i="2"/>
  <c r="D73" i="2"/>
  <c r="D72" i="2"/>
  <c r="D71" i="2"/>
  <c r="D70" i="2"/>
  <c r="D69" i="2"/>
  <c r="D68" i="2"/>
  <c r="D67" i="2"/>
  <c r="D65" i="2"/>
  <c r="D64" i="2"/>
  <c r="D62" i="2"/>
  <c r="D61" i="2"/>
  <c r="D60" i="2"/>
  <c r="D59" i="2"/>
  <c r="D58" i="2"/>
  <c r="D57" i="2"/>
  <c r="D56" i="2"/>
  <c r="D55" i="2"/>
  <c r="D54" i="2"/>
  <c r="D53" i="2"/>
  <c r="D51" i="2"/>
  <c r="D50" i="2"/>
  <c r="P430" i="2"/>
  <c r="O430" i="2"/>
  <c r="N430" i="2"/>
  <c r="M430" i="2"/>
  <c r="L430" i="2"/>
  <c r="P429" i="2"/>
  <c r="O429" i="2"/>
  <c r="N429" i="2"/>
  <c r="M429" i="2"/>
  <c r="L429" i="2"/>
  <c r="P427" i="2"/>
  <c r="O427" i="2"/>
  <c r="N427" i="2"/>
  <c r="M427" i="2"/>
  <c r="L427" i="2"/>
  <c r="P426" i="2"/>
  <c r="O426" i="2"/>
  <c r="N426" i="2"/>
  <c r="M426" i="2"/>
  <c r="L426" i="2"/>
  <c r="P424" i="2"/>
  <c r="O424" i="2"/>
  <c r="N424" i="2"/>
  <c r="M424" i="2"/>
  <c r="L424" i="2"/>
  <c r="P423" i="2"/>
  <c r="O423" i="2"/>
  <c r="N423" i="2"/>
  <c r="M423" i="2"/>
  <c r="L423" i="2"/>
  <c r="P422" i="2"/>
  <c r="O422" i="2"/>
  <c r="N422" i="2"/>
  <c r="M422" i="2"/>
  <c r="L422" i="2"/>
  <c r="P418" i="2"/>
  <c r="O418" i="2"/>
  <c r="N418" i="2"/>
  <c r="M418" i="2"/>
  <c r="L418" i="2"/>
  <c r="P416" i="2"/>
  <c r="O416" i="2"/>
  <c r="N416" i="2"/>
  <c r="M416" i="2"/>
  <c r="L416" i="2"/>
  <c r="P414" i="2"/>
  <c r="O414" i="2"/>
  <c r="N414" i="2"/>
  <c r="M414" i="2"/>
  <c r="L414" i="2"/>
  <c r="P413" i="2"/>
  <c r="O413" i="2"/>
  <c r="N413" i="2"/>
  <c r="M413" i="2"/>
  <c r="L413" i="2"/>
  <c r="P411" i="2"/>
  <c r="P412" i="2" s="1"/>
  <c r="O411" i="2"/>
  <c r="O412" i="2" s="1"/>
  <c r="N411" i="2"/>
  <c r="N412" i="2" s="1"/>
  <c r="M411" i="2"/>
  <c r="M412" i="2" s="1"/>
  <c r="L411" i="2"/>
  <c r="P410" i="2"/>
  <c r="O410" i="2"/>
  <c r="N410" i="2"/>
  <c r="M410" i="2"/>
  <c r="L410" i="2"/>
  <c r="P408" i="2"/>
  <c r="O408" i="2"/>
  <c r="N408" i="2"/>
  <c r="M408" i="2"/>
  <c r="L408" i="2"/>
  <c r="P406" i="2"/>
  <c r="O406" i="2"/>
  <c r="N406" i="2"/>
  <c r="M406" i="2"/>
  <c r="L406" i="2"/>
  <c r="P405" i="2"/>
  <c r="O405" i="2"/>
  <c r="N405" i="2"/>
  <c r="M405" i="2"/>
  <c r="L405" i="2"/>
  <c r="P403" i="2"/>
  <c r="O403" i="2"/>
  <c r="N403" i="2"/>
  <c r="M403" i="2"/>
  <c r="L403" i="2"/>
  <c r="P402" i="2"/>
  <c r="O402" i="2"/>
  <c r="N402" i="2"/>
  <c r="M402" i="2"/>
  <c r="L402" i="2"/>
  <c r="P401" i="2"/>
  <c r="O401" i="2"/>
  <c r="N401" i="2"/>
  <c r="M401" i="2"/>
  <c r="L401" i="2"/>
  <c r="P399" i="2"/>
  <c r="O399" i="2"/>
  <c r="N399" i="2"/>
  <c r="M399" i="2"/>
  <c r="L399" i="2"/>
  <c r="P398" i="2"/>
  <c r="O398" i="2"/>
  <c r="N398" i="2"/>
  <c r="M398" i="2"/>
  <c r="L398" i="2"/>
  <c r="P397" i="2"/>
  <c r="O397" i="2"/>
  <c r="N397" i="2"/>
  <c r="M397" i="2"/>
  <c r="L397" i="2"/>
  <c r="P395" i="2"/>
  <c r="O395" i="2"/>
  <c r="N395" i="2"/>
  <c r="M395" i="2"/>
  <c r="L395" i="2"/>
  <c r="P394" i="2"/>
  <c r="O394" i="2"/>
  <c r="N394" i="2"/>
  <c r="M394" i="2"/>
  <c r="L394" i="2"/>
  <c r="P393" i="2"/>
  <c r="O393" i="2"/>
  <c r="N393" i="2"/>
  <c r="M393" i="2"/>
  <c r="L393" i="2"/>
  <c r="P392" i="2"/>
  <c r="O392" i="2"/>
  <c r="N392" i="2"/>
  <c r="M392" i="2"/>
  <c r="L392" i="2"/>
  <c r="P390" i="2"/>
  <c r="O390" i="2"/>
  <c r="N390" i="2"/>
  <c r="M390" i="2"/>
  <c r="L390" i="2"/>
  <c r="P389" i="2"/>
  <c r="O389" i="2"/>
  <c r="N389" i="2"/>
  <c r="M389" i="2"/>
  <c r="L389" i="2"/>
  <c r="P379" i="2"/>
  <c r="O379" i="2"/>
  <c r="N379" i="2"/>
  <c r="M379" i="2"/>
  <c r="L379" i="2"/>
  <c r="P378" i="2"/>
  <c r="O378" i="2"/>
  <c r="N378" i="2"/>
  <c r="M378" i="2"/>
  <c r="L378" i="2"/>
  <c r="P377" i="2"/>
  <c r="O377" i="2"/>
  <c r="N377" i="2"/>
  <c r="M377" i="2"/>
  <c r="L377" i="2"/>
  <c r="P375" i="2"/>
  <c r="O375" i="2"/>
  <c r="N375" i="2"/>
  <c r="M375" i="2"/>
  <c r="L375" i="2"/>
  <c r="P374" i="2"/>
  <c r="O374" i="2"/>
  <c r="N374" i="2"/>
  <c r="M374" i="2"/>
  <c r="L374" i="2"/>
  <c r="P373" i="2"/>
  <c r="O373" i="2"/>
  <c r="N373" i="2"/>
  <c r="M373" i="2"/>
  <c r="L373" i="2"/>
  <c r="P371" i="2"/>
  <c r="O371" i="2"/>
  <c r="N371" i="2"/>
  <c r="M371" i="2"/>
  <c r="L371" i="2"/>
  <c r="P370" i="2"/>
  <c r="O370" i="2"/>
  <c r="N370" i="2"/>
  <c r="M370" i="2"/>
  <c r="L370" i="2"/>
  <c r="P369" i="2"/>
  <c r="O369" i="2"/>
  <c r="N369" i="2"/>
  <c r="M369" i="2"/>
  <c r="L369" i="2"/>
  <c r="P368" i="2"/>
  <c r="O368" i="2"/>
  <c r="N368" i="2"/>
  <c r="M368" i="2"/>
  <c r="L368" i="2"/>
  <c r="P367" i="2"/>
  <c r="O367" i="2"/>
  <c r="N367" i="2"/>
  <c r="M367" i="2"/>
  <c r="L367" i="2"/>
  <c r="P365" i="2"/>
  <c r="O365" i="2"/>
  <c r="N365" i="2"/>
  <c r="M365" i="2"/>
  <c r="L365" i="2"/>
  <c r="P364" i="2"/>
  <c r="O364" i="2"/>
  <c r="N364" i="2"/>
  <c r="M364" i="2"/>
  <c r="L364" i="2"/>
  <c r="P363" i="2"/>
  <c r="O363" i="2"/>
  <c r="N363" i="2"/>
  <c r="M363" i="2"/>
  <c r="L363" i="2"/>
  <c r="P361" i="2"/>
  <c r="O361" i="2"/>
  <c r="N361" i="2"/>
  <c r="M361" i="2"/>
  <c r="L361" i="2"/>
  <c r="P360" i="2"/>
  <c r="O360" i="2"/>
  <c r="N360" i="2"/>
  <c r="M360" i="2"/>
  <c r="L360" i="2"/>
  <c r="P359" i="2"/>
  <c r="O359" i="2"/>
  <c r="N359" i="2"/>
  <c r="M359" i="2"/>
  <c r="L359" i="2"/>
  <c r="P357" i="2"/>
  <c r="O357" i="2"/>
  <c r="N357" i="2"/>
  <c r="M357" i="2"/>
  <c r="L357" i="2"/>
  <c r="P356" i="2"/>
  <c r="O356" i="2"/>
  <c r="N356" i="2"/>
  <c r="M356" i="2"/>
  <c r="L356" i="2"/>
  <c r="P354" i="2"/>
  <c r="O354" i="2"/>
  <c r="N354" i="2"/>
  <c r="M354" i="2"/>
  <c r="L354" i="2"/>
  <c r="P353" i="2"/>
  <c r="O353" i="2"/>
  <c r="N353" i="2"/>
  <c r="M353" i="2"/>
  <c r="L353" i="2"/>
  <c r="P352" i="2"/>
  <c r="O352" i="2"/>
  <c r="N352" i="2"/>
  <c r="M352" i="2"/>
  <c r="L352" i="2"/>
  <c r="P350" i="2"/>
  <c r="O350" i="2"/>
  <c r="N350" i="2"/>
  <c r="M350" i="2"/>
  <c r="L350" i="2"/>
  <c r="P349" i="2"/>
  <c r="O349" i="2"/>
  <c r="N349" i="2"/>
  <c r="M349" i="2"/>
  <c r="L349" i="2"/>
  <c r="P348" i="2"/>
  <c r="P12" i="2" s="1"/>
  <c r="O348" i="2"/>
  <c r="O12" i="2" s="1"/>
  <c r="N348" i="2"/>
  <c r="N12" i="2" s="1"/>
  <c r="M348" i="2"/>
  <c r="M12" i="2" s="1"/>
  <c r="L348" i="2"/>
  <c r="P347" i="2"/>
  <c r="O347" i="2"/>
  <c r="N347" i="2"/>
  <c r="M347" i="2"/>
  <c r="L347" i="2"/>
  <c r="P341" i="2"/>
  <c r="O341" i="2"/>
  <c r="N341" i="2"/>
  <c r="M341" i="2"/>
  <c r="L341" i="2"/>
  <c r="P340" i="2"/>
  <c r="O340" i="2"/>
  <c r="N340" i="2"/>
  <c r="M340" i="2"/>
  <c r="L340" i="2"/>
  <c r="P339" i="2"/>
  <c r="O339" i="2"/>
  <c r="N339" i="2"/>
  <c r="M339" i="2"/>
  <c r="L339" i="2"/>
  <c r="P337" i="2"/>
  <c r="O337" i="2"/>
  <c r="N337" i="2"/>
  <c r="M337" i="2"/>
  <c r="L337" i="2"/>
  <c r="P336" i="2"/>
  <c r="O336" i="2"/>
  <c r="N336" i="2"/>
  <c r="M336" i="2"/>
  <c r="L336" i="2"/>
  <c r="P335" i="2"/>
  <c r="O335" i="2"/>
  <c r="N335" i="2"/>
  <c r="M335" i="2"/>
  <c r="L335" i="2"/>
  <c r="P334" i="2"/>
  <c r="O334" i="2"/>
  <c r="N334" i="2"/>
  <c r="M334" i="2"/>
  <c r="L334" i="2"/>
  <c r="P333" i="2"/>
  <c r="O333" i="2"/>
  <c r="N333" i="2"/>
  <c r="M333" i="2"/>
  <c r="L333" i="2"/>
  <c r="P332" i="2"/>
  <c r="O332" i="2"/>
  <c r="N332" i="2"/>
  <c r="M332" i="2"/>
  <c r="L332" i="2"/>
  <c r="P331" i="2"/>
  <c r="O331" i="2"/>
  <c r="N331" i="2"/>
  <c r="M331" i="2"/>
  <c r="L331" i="2"/>
  <c r="P329" i="2"/>
  <c r="O329" i="2"/>
  <c r="N329" i="2"/>
  <c r="M329" i="2"/>
  <c r="L329" i="2"/>
  <c r="P328" i="2"/>
  <c r="O328" i="2"/>
  <c r="N328" i="2"/>
  <c r="M328" i="2"/>
  <c r="L328" i="2"/>
  <c r="P327" i="2"/>
  <c r="O327" i="2"/>
  <c r="N327" i="2"/>
  <c r="M327" i="2"/>
  <c r="L327" i="2"/>
  <c r="P326" i="2"/>
  <c r="O326" i="2"/>
  <c r="N326" i="2"/>
  <c r="M326" i="2"/>
  <c r="L326" i="2"/>
  <c r="P325" i="2"/>
  <c r="O325" i="2"/>
  <c r="N325" i="2"/>
  <c r="M325" i="2"/>
  <c r="L325" i="2"/>
  <c r="P324" i="2"/>
  <c r="O324" i="2"/>
  <c r="N324" i="2"/>
  <c r="M324" i="2"/>
  <c r="L324" i="2"/>
  <c r="P323" i="2"/>
  <c r="O323" i="2"/>
  <c r="N323" i="2"/>
  <c r="M323" i="2"/>
  <c r="L323" i="2"/>
  <c r="P321" i="2"/>
  <c r="O321" i="2"/>
  <c r="N321" i="2"/>
  <c r="M321" i="2"/>
  <c r="L321" i="2"/>
  <c r="P320" i="2"/>
  <c r="O320" i="2"/>
  <c r="N320" i="2"/>
  <c r="M320" i="2"/>
  <c r="L320" i="2"/>
  <c r="P319" i="2"/>
  <c r="O319" i="2"/>
  <c r="N319" i="2"/>
  <c r="M319" i="2"/>
  <c r="L319" i="2"/>
  <c r="P318" i="2"/>
  <c r="O318" i="2"/>
  <c r="N318" i="2"/>
  <c r="M318" i="2"/>
  <c r="L318" i="2"/>
  <c r="P317" i="2"/>
  <c r="O317" i="2"/>
  <c r="N317" i="2"/>
  <c r="M317" i="2"/>
  <c r="L317" i="2"/>
  <c r="P315" i="2"/>
  <c r="O315" i="2"/>
  <c r="N315" i="2"/>
  <c r="M315" i="2"/>
  <c r="L315" i="2"/>
  <c r="P314" i="2"/>
  <c r="O314" i="2"/>
  <c r="N314" i="2"/>
  <c r="M314" i="2"/>
  <c r="L314" i="2"/>
  <c r="P313" i="2"/>
  <c r="O313" i="2"/>
  <c r="N313" i="2"/>
  <c r="M313" i="2"/>
  <c r="L313" i="2"/>
  <c r="P312" i="2"/>
  <c r="O312" i="2"/>
  <c r="N312" i="2"/>
  <c r="M312" i="2"/>
  <c r="L312" i="2"/>
  <c r="P311" i="2"/>
  <c r="O311" i="2"/>
  <c r="N311" i="2"/>
  <c r="M311" i="2"/>
  <c r="L311" i="2"/>
  <c r="P310" i="2"/>
  <c r="O310" i="2"/>
  <c r="N310" i="2"/>
  <c r="M310" i="2"/>
  <c r="L310" i="2"/>
  <c r="P309" i="2"/>
  <c r="O309" i="2"/>
  <c r="N309" i="2"/>
  <c r="M309" i="2"/>
  <c r="L309" i="2"/>
  <c r="P307" i="2"/>
  <c r="O307" i="2"/>
  <c r="N307" i="2"/>
  <c r="M307" i="2"/>
  <c r="L307" i="2"/>
  <c r="P306" i="2"/>
  <c r="O306" i="2"/>
  <c r="N306" i="2"/>
  <c r="M306" i="2"/>
  <c r="L306" i="2"/>
  <c r="P305" i="2"/>
  <c r="O305" i="2"/>
  <c r="N305" i="2"/>
  <c r="M305" i="2"/>
  <c r="L305" i="2"/>
  <c r="P304" i="2"/>
  <c r="O304" i="2"/>
  <c r="N304" i="2"/>
  <c r="M304" i="2"/>
  <c r="L304" i="2"/>
  <c r="P303" i="2"/>
  <c r="O303" i="2"/>
  <c r="N303" i="2"/>
  <c r="M303" i="2"/>
  <c r="L303" i="2"/>
  <c r="P302" i="2"/>
  <c r="O302" i="2"/>
  <c r="N302" i="2"/>
  <c r="M302" i="2"/>
  <c r="L302" i="2"/>
  <c r="P301" i="2"/>
  <c r="O301" i="2"/>
  <c r="N301" i="2"/>
  <c r="M301" i="2"/>
  <c r="L301" i="2"/>
  <c r="P299" i="2"/>
  <c r="O299" i="2"/>
  <c r="N299" i="2"/>
  <c r="M299" i="2"/>
  <c r="L299" i="2"/>
  <c r="P298" i="2"/>
  <c r="O298" i="2"/>
  <c r="N298" i="2"/>
  <c r="M298" i="2"/>
  <c r="L298" i="2"/>
  <c r="P297" i="2"/>
  <c r="O297" i="2"/>
  <c r="N297" i="2"/>
  <c r="M297" i="2"/>
  <c r="L297" i="2"/>
  <c r="P296" i="2"/>
  <c r="O296" i="2"/>
  <c r="N296" i="2"/>
  <c r="M296" i="2"/>
  <c r="L296" i="2"/>
  <c r="P295" i="2"/>
  <c r="O295" i="2"/>
  <c r="N295" i="2"/>
  <c r="M295" i="2"/>
  <c r="L295" i="2"/>
  <c r="P294" i="2"/>
  <c r="O294" i="2"/>
  <c r="N294" i="2"/>
  <c r="M294" i="2"/>
  <c r="L294" i="2"/>
  <c r="P293" i="2"/>
  <c r="O293" i="2"/>
  <c r="N293" i="2"/>
  <c r="M293" i="2"/>
  <c r="L293" i="2"/>
  <c r="P291" i="2"/>
  <c r="O291" i="2"/>
  <c r="N291" i="2"/>
  <c r="M291" i="2"/>
  <c r="L291" i="2"/>
  <c r="P290" i="2"/>
  <c r="O290" i="2"/>
  <c r="N290" i="2"/>
  <c r="M290" i="2"/>
  <c r="L290" i="2"/>
  <c r="P289" i="2"/>
  <c r="O289" i="2"/>
  <c r="N289" i="2"/>
  <c r="M289" i="2"/>
  <c r="L289" i="2"/>
  <c r="P288" i="2"/>
  <c r="O288" i="2"/>
  <c r="N288" i="2"/>
  <c r="M288" i="2"/>
  <c r="L288" i="2"/>
  <c r="P287" i="2"/>
  <c r="O287" i="2"/>
  <c r="N287" i="2"/>
  <c r="M287" i="2"/>
  <c r="L287" i="2"/>
  <c r="P286" i="2"/>
  <c r="O286" i="2"/>
  <c r="N286" i="2"/>
  <c r="M286" i="2"/>
  <c r="L286" i="2"/>
  <c r="P284" i="2"/>
  <c r="O284" i="2"/>
  <c r="N284" i="2"/>
  <c r="M284" i="2"/>
  <c r="L284" i="2"/>
  <c r="P283" i="2"/>
  <c r="O283" i="2"/>
  <c r="N283" i="2"/>
  <c r="M283" i="2"/>
  <c r="L283" i="2"/>
  <c r="P282" i="2"/>
  <c r="O282" i="2"/>
  <c r="N282" i="2"/>
  <c r="M282" i="2"/>
  <c r="L282" i="2"/>
  <c r="P281" i="2"/>
  <c r="O281" i="2"/>
  <c r="N281" i="2"/>
  <c r="M281" i="2"/>
  <c r="L281" i="2"/>
  <c r="P280" i="2"/>
  <c r="O280" i="2"/>
  <c r="N280" i="2"/>
  <c r="M280" i="2"/>
  <c r="L280" i="2"/>
  <c r="P279" i="2"/>
  <c r="O279" i="2"/>
  <c r="N279" i="2"/>
  <c r="M279" i="2"/>
  <c r="L279" i="2"/>
  <c r="P278" i="2"/>
  <c r="O278" i="2"/>
  <c r="N278" i="2"/>
  <c r="M278" i="2"/>
  <c r="L278" i="2"/>
  <c r="P276" i="2"/>
  <c r="O276" i="2"/>
  <c r="N276" i="2"/>
  <c r="M276" i="2"/>
  <c r="L276" i="2"/>
  <c r="P275" i="2"/>
  <c r="O275" i="2"/>
  <c r="N275" i="2"/>
  <c r="M275" i="2"/>
  <c r="L275" i="2"/>
  <c r="P274" i="2"/>
  <c r="P11" i="2" s="1"/>
  <c r="O274" i="2"/>
  <c r="O11" i="2" s="1"/>
  <c r="N274" i="2"/>
  <c r="N11" i="2" s="1"/>
  <c r="M274" i="2"/>
  <c r="L274" i="2"/>
  <c r="P273" i="2"/>
  <c r="O273" i="2"/>
  <c r="N273" i="2"/>
  <c r="M273" i="2"/>
  <c r="L273" i="2"/>
  <c r="P266" i="2"/>
  <c r="O266" i="2"/>
  <c r="N266" i="2"/>
  <c r="M266" i="2"/>
  <c r="L266" i="2"/>
  <c r="P265" i="2"/>
  <c r="O265" i="2"/>
  <c r="N265" i="2"/>
  <c r="M265" i="2"/>
  <c r="L265" i="2"/>
  <c r="P264" i="2"/>
  <c r="O264" i="2"/>
  <c r="N264" i="2"/>
  <c r="M264" i="2"/>
  <c r="L264" i="2"/>
  <c r="P263" i="2"/>
  <c r="O263" i="2"/>
  <c r="N263" i="2"/>
  <c r="M263" i="2"/>
  <c r="L263" i="2"/>
  <c r="P262" i="2"/>
  <c r="O262" i="2"/>
  <c r="N262" i="2"/>
  <c r="M262" i="2"/>
  <c r="L262" i="2"/>
  <c r="P260" i="2"/>
  <c r="O260" i="2"/>
  <c r="N260" i="2"/>
  <c r="M260" i="2"/>
  <c r="L260" i="2"/>
  <c r="P259" i="2"/>
  <c r="O259" i="2"/>
  <c r="N259" i="2"/>
  <c r="M259" i="2"/>
  <c r="L259" i="2"/>
  <c r="P258" i="2"/>
  <c r="O258" i="2"/>
  <c r="N258" i="2"/>
  <c r="M258" i="2"/>
  <c r="L258" i="2"/>
  <c r="P257" i="2"/>
  <c r="O257" i="2"/>
  <c r="N257" i="2"/>
  <c r="M257" i="2"/>
  <c r="L257" i="2"/>
  <c r="P256" i="2"/>
  <c r="O256" i="2"/>
  <c r="N256" i="2"/>
  <c r="M256" i="2"/>
  <c r="L256" i="2"/>
  <c r="P255" i="2"/>
  <c r="O255" i="2"/>
  <c r="N255" i="2"/>
  <c r="M255" i="2"/>
  <c r="L255" i="2"/>
  <c r="P254" i="2"/>
  <c r="O254" i="2"/>
  <c r="N254" i="2"/>
  <c r="M254" i="2"/>
  <c r="L254" i="2"/>
  <c r="P252" i="2"/>
  <c r="O252" i="2"/>
  <c r="N252" i="2"/>
  <c r="M252" i="2"/>
  <c r="L252" i="2"/>
  <c r="P251" i="2"/>
  <c r="O251" i="2"/>
  <c r="N251" i="2"/>
  <c r="M251" i="2"/>
  <c r="L251" i="2"/>
  <c r="P250" i="2"/>
  <c r="O250" i="2"/>
  <c r="N250" i="2"/>
  <c r="M250" i="2"/>
  <c r="L250" i="2"/>
  <c r="P249" i="2"/>
  <c r="O249" i="2"/>
  <c r="N249" i="2"/>
  <c r="M249" i="2"/>
  <c r="L249" i="2"/>
  <c r="P248" i="2"/>
  <c r="O248" i="2"/>
  <c r="N248" i="2"/>
  <c r="M248" i="2"/>
  <c r="L248" i="2"/>
  <c r="P246" i="2"/>
  <c r="O246" i="2"/>
  <c r="N246" i="2"/>
  <c r="M246" i="2"/>
  <c r="L246" i="2"/>
  <c r="P245" i="2"/>
  <c r="O245" i="2"/>
  <c r="N245" i="2"/>
  <c r="M245" i="2"/>
  <c r="L245" i="2"/>
  <c r="P243" i="2"/>
  <c r="O243" i="2"/>
  <c r="N243" i="2"/>
  <c r="M243" i="2"/>
  <c r="L243" i="2"/>
  <c r="P242" i="2"/>
  <c r="O242" i="2"/>
  <c r="N242" i="2"/>
  <c r="M242" i="2"/>
  <c r="L242" i="2"/>
  <c r="P241" i="2"/>
  <c r="O241" i="2"/>
  <c r="N241" i="2"/>
  <c r="M241" i="2"/>
  <c r="L241" i="2"/>
  <c r="P240" i="2"/>
  <c r="O240" i="2"/>
  <c r="N240" i="2"/>
  <c r="M240" i="2"/>
  <c r="L240" i="2"/>
  <c r="P239" i="2"/>
  <c r="O239" i="2"/>
  <c r="N239" i="2"/>
  <c r="M239" i="2"/>
  <c r="L239" i="2"/>
  <c r="P238" i="2"/>
  <c r="O238" i="2"/>
  <c r="N238" i="2"/>
  <c r="M238" i="2"/>
  <c r="L238" i="2"/>
  <c r="P236" i="2"/>
  <c r="O236" i="2"/>
  <c r="N236" i="2"/>
  <c r="M236" i="2"/>
  <c r="L236" i="2"/>
  <c r="P235" i="2"/>
  <c r="O235" i="2"/>
  <c r="N235" i="2"/>
  <c r="M235" i="2"/>
  <c r="L235" i="2"/>
  <c r="P233" i="2"/>
  <c r="O233" i="2"/>
  <c r="N233" i="2"/>
  <c r="M233" i="2"/>
  <c r="L233" i="2"/>
  <c r="P232" i="2"/>
  <c r="O232" i="2"/>
  <c r="N232" i="2"/>
  <c r="M232" i="2"/>
  <c r="L232" i="2"/>
  <c r="P231" i="2"/>
  <c r="O231" i="2"/>
  <c r="N231" i="2"/>
  <c r="M231" i="2"/>
  <c r="L231" i="2"/>
  <c r="P230" i="2"/>
  <c r="O230" i="2"/>
  <c r="N230" i="2"/>
  <c r="M230" i="2"/>
  <c r="L230" i="2"/>
  <c r="P229" i="2"/>
  <c r="O229" i="2"/>
  <c r="N229" i="2"/>
  <c r="M229" i="2"/>
  <c r="L229" i="2"/>
  <c r="P228" i="2"/>
  <c r="O228" i="2"/>
  <c r="N228" i="2"/>
  <c r="M228" i="2"/>
  <c r="L228" i="2"/>
  <c r="P226" i="2"/>
  <c r="O226" i="2"/>
  <c r="N226" i="2"/>
  <c r="M226" i="2"/>
  <c r="L226" i="2"/>
  <c r="P225" i="2"/>
  <c r="O225" i="2"/>
  <c r="N225" i="2"/>
  <c r="M225" i="2"/>
  <c r="L225" i="2"/>
  <c r="P223" i="2"/>
  <c r="O223" i="2"/>
  <c r="N223" i="2"/>
  <c r="M223" i="2"/>
  <c r="L223" i="2"/>
  <c r="P222" i="2"/>
  <c r="O222" i="2"/>
  <c r="N222" i="2"/>
  <c r="M222" i="2"/>
  <c r="L222" i="2"/>
  <c r="P221" i="2"/>
  <c r="O221" i="2"/>
  <c r="N221" i="2"/>
  <c r="M221" i="2"/>
  <c r="L221" i="2"/>
  <c r="P220" i="2"/>
  <c r="O220" i="2"/>
  <c r="N220" i="2"/>
  <c r="M220" i="2"/>
  <c r="L220" i="2"/>
  <c r="P219" i="2"/>
  <c r="O219" i="2"/>
  <c r="N219" i="2"/>
  <c r="M219" i="2"/>
  <c r="L219" i="2"/>
  <c r="P218" i="2"/>
  <c r="O218" i="2"/>
  <c r="N218" i="2"/>
  <c r="M218" i="2"/>
  <c r="L218" i="2"/>
  <c r="P217" i="2"/>
  <c r="O217" i="2"/>
  <c r="N217" i="2"/>
  <c r="M217" i="2"/>
  <c r="L217" i="2"/>
  <c r="P216" i="2"/>
  <c r="O216" i="2"/>
  <c r="N216" i="2"/>
  <c r="M216" i="2"/>
  <c r="L216" i="2"/>
  <c r="P214" i="2"/>
  <c r="O214" i="2"/>
  <c r="N214" i="2"/>
  <c r="M214" i="2"/>
  <c r="L214" i="2"/>
  <c r="P213" i="2"/>
  <c r="O213" i="2"/>
  <c r="N213" i="2"/>
  <c r="M213" i="2"/>
  <c r="L213" i="2"/>
  <c r="P211" i="2"/>
  <c r="O211" i="2"/>
  <c r="N211" i="2"/>
  <c r="M211" i="2"/>
  <c r="L211" i="2"/>
  <c r="P210" i="2"/>
  <c r="O210" i="2"/>
  <c r="N210" i="2"/>
  <c r="M210" i="2"/>
  <c r="L210" i="2"/>
  <c r="P209" i="2"/>
  <c r="O209" i="2"/>
  <c r="N209" i="2"/>
  <c r="M209" i="2"/>
  <c r="L209" i="2"/>
  <c r="P208" i="2"/>
  <c r="O208" i="2"/>
  <c r="N208" i="2"/>
  <c r="M208" i="2"/>
  <c r="L208" i="2"/>
  <c r="P207" i="2"/>
  <c r="O207" i="2"/>
  <c r="N207" i="2"/>
  <c r="M207" i="2"/>
  <c r="L207" i="2"/>
  <c r="P206" i="2"/>
  <c r="O206" i="2"/>
  <c r="N206" i="2"/>
  <c r="M206" i="2"/>
  <c r="L206" i="2"/>
  <c r="P205" i="2"/>
  <c r="O205" i="2"/>
  <c r="N205" i="2"/>
  <c r="M205" i="2"/>
  <c r="L205" i="2"/>
  <c r="P204" i="2"/>
  <c r="O204" i="2"/>
  <c r="N204" i="2"/>
  <c r="M204" i="2"/>
  <c r="L204" i="2"/>
  <c r="P203" i="2"/>
  <c r="O203" i="2"/>
  <c r="N203" i="2"/>
  <c r="M203" i="2"/>
  <c r="L203" i="2"/>
  <c r="P202" i="2"/>
  <c r="O202" i="2"/>
  <c r="N202" i="2"/>
  <c r="M202" i="2"/>
  <c r="L202" i="2"/>
  <c r="P200" i="2"/>
  <c r="O200" i="2"/>
  <c r="N200" i="2"/>
  <c r="M200" i="2"/>
  <c r="L200" i="2"/>
  <c r="P199" i="2"/>
  <c r="O199" i="2"/>
  <c r="N199" i="2"/>
  <c r="M199" i="2"/>
  <c r="L199" i="2"/>
  <c r="P197" i="2"/>
  <c r="O197" i="2"/>
  <c r="N197" i="2"/>
  <c r="M197" i="2"/>
  <c r="L197" i="2"/>
  <c r="P196" i="2"/>
  <c r="O196" i="2"/>
  <c r="N196" i="2"/>
  <c r="M196" i="2"/>
  <c r="L196" i="2"/>
  <c r="P195" i="2"/>
  <c r="O195" i="2"/>
  <c r="N195" i="2"/>
  <c r="M195" i="2"/>
  <c r="L195" i="2"/>
  <c r="P194" i="2"/>
  <c r="O194" i="2"/>
  <c r="N194" i="2"/>
  <c r="M194" i="2"/>
  <c r="L194" i="2"/>
  <c r="P193" i="2"/>
  <c r="O193" i="2"/>
  <c r="N193" i="2"/>
  <c r="M193" i="2"/>
  <c r="L193" i="2"/>
  <c r="P191" i="2"/>
  <c r="O191" i="2"/>
  <c r="N191" i="2"/>
  <c r="M191" i="2"/>
  <c r="L191" i="2"/>
  <c r="P190" i="2"/>
  <c r="O190" i="2"/>
  <c r="N190" i="2"/>
  <c r="M190" i="2"/>
  <c r="L190" i="2"/>
  <c r="P189" i="2"/>
  <c r="O189" i="2"/>
  <c r="N189" i="2"/>
  <c r="M189" i="2"/>
  <c r="L189" i="2"/>
  <c r="P188" i="2"/>
  <c r="O188" i="2"/>
  <c r="N188" i="2"/>
  <c r="M188" i="2"/>
  <c r="L188" i="2"/>
  <c r="P186" i="2"/>
  <c r="O186" i="2"/>
  <c r="N186" i="2"/>
  <c r="M186" i="2"/>
  <c r="L186" i="2"/>
  <c r="P185" i="2"/>
  <c r="O185" i="2"/>
  <c r="N185" i="2"/>
  <c r="M185" i="2"/>
  <c r="L185" i="2"/>
  <c r="P184" i="2"/>
  <c r="O184" i="2"/>
  <c r="N184" i="2"/>
  <c r="M184" i="2"/>
  <c r="L184" i="2"/>
  <c r="P183" i="2"/>
  <c r="O183" i="2"/>
  <c r="N183" i="2"/>
  <c r="M183" i="2"/>
  <c r="L183" i="2"/>
  <c r="P182" i="2"/>
  <c r="O182" i="2"/>
  <c r="N182" i="2"/>
  <c r="M182" i="2"/>
  <c r="L182" i="2"/>
  <c r="P181" i="2"/>
  <c r="O181" i="2"/>
  <c r="N181" i="2"/>
  <c r="M181" i="2"/>
  <c r="L181" i="2"/>
  <c r="P180" i="2"/>
  <c r="O180" i="2"/>
  <c r="N180" i="2"/>
  <c r="M180" i="2"/>
  <c r="L180" i="2"/>
  <c r="P179" i="2"/>
  <c r="O179" i="2"/>
  <c r="N179" i="2"/>
  <c r="M179" i="2"/>
  <c r="L179" i="2"/>
  <c r="P178" i="2"/>
  <c r="O178" i="2"/>
  <c r="N178" i="2"/>
  <c r="M178" i="2"/>
  <c r="L178" i="2"/>
  <c r="P177" i="2"/>
  <c r="O177" i="2"/>
  <c r="N177" i="2"/>
  <c r="M177" i="2"/>
  <c r="L177" i="2"/>
  <c r="P176" i="2"/>
  <c r="O176" i="2"/>
  <c r="N176" i="2"/>
  <c r="M176" i="2"/>
  <c r="L176" i="2"/>
  <c r="P174" i="2"/>
  <c r="O174" i="2"/>
  <c r="N174" i="2"/>
  <c r="M174" i="2"/>
  <c r="L174" i="2"/>
  <c r="P173" i="2"/>
  <c r="O173" i="2"/>
  <c r="N173" i="2"/>
  <c r="M173" i="2"/>
  <c r="L173" i="2"/>
  <c r="P171" i="2"/>
  <c r="O171" i="2"/>
  <c r="N171" i="2"/>
  <c r="M171" i="2"/>
  <c r="L171" i="2"/>
  <c r="P170" i="2"/>
  <c r="O170" i="2"/>
  <c r="N170" i="2"/>
  <c r="M170" i="2"/>
  <c r="L170" i="2"/>
  <c r="P169" i="2"/>
  <c r="O169" i="2"/>
  <c r="N169" i="2"/>
  <c r="M169" i="2"/>
  <c r="L169" i="2"/>
  <c r="P168" i="2"/>
  <c r="O168" i="2"/>
  <c r="N168" i="2"/>
  <c r="M168" i="2"/>
  <c r="L168" i="2"/>
  <c r="P166" i="2"/>
  <c r="O166" i="2"/>
  <c r="N166" i="2"/>
  <c r="M166" i="2"/>
  <c r="L166" i="2"/>
  <c r="P165" i="2"/>
  <c r="O165" i="2"/>
  <c r="N165" i="2"/>
  <c r="M165" i="2"/>
  <c r="L165" i="2"/>
  <c r="P159" i="2"/>
  <c r="O159" i="2"/>
  <c r="N159" i="2"/>
  <c r="M159" i="2"/>
  <c r="L159" i="2"/>
  <c r="P158" i="2"/>
  <c r="O158" i="2"/>
  <c r="N158" i="2"/>
  <c r="M158" i="2"/>
  <c r="L158" i="2"/>
  <c r="P157" i="2"/>
  <c r="O157" i="2"/>
  <c r="N157" i="2"/>
  <c r="M157" i="2"/>
  <c r="L157" i="2"/>
  <c r="P156" i="2"/>
  <c r="O156" i="2"/>
  <c r="N156" i="2"/>
  <c r="M156" i="2"/>
  <c r="L156" i="2"/>
  <c r="P155" i="2"/>
  <c r="O155" i="2"/>
  <c r="N155" i="2"/>
  <c r="M155" i="2"/>
  <c r="L155" i="2"/>
  <c r="P153" i="2"/>
  <c r="O153" i="2"/>
  <c r="N153" i="2"/>
  <c r="M153" i="2"/>
  <c r="L153" i="2"/>
  <c r="P152" i="2"/>
  <c r="O152" i="2"/>
  <c r="N152" i="2"/>
  <c r="M152" i="2"/>
  <c r="L152" i="2"/>
  <c r="P151" i="2"/>
  <c r="O151" i="2"/>
  <c r="N151" i="2"/>
  <c r="M151" i="2"/>
  <c r="L151" i="2"/>
  <c r="P150" i="2"/>
  <c r="O150" i="2"/>
  <c r="N150" i="2"/>
  <c r="M150" i="2"/>
  <c r="L150" i="2"/>
  <c r="P149" i="2"/>
  <c r="O149" i="2"/>
  <c r="N149" i="2"/>
  <c r="M149" i="2"/>
  <c r="L149" i="2"/>
  <c r="P148" i="2"/>
  <c r="O148" i="2"/>
  <c r="N148" i="2"/>
  <c r="M148" i="2"/>
  <c r="L148" i="2"/>
  <c r="P147" i="2"/>
  <c r="O147" i="2"/>
  <c r="N147" i="2"/>
  <c r="M147" i="2"/>
  <c r="L147" i="2"/>
  <c r="P145" i="2"/>
  <c r="O145" i="2"/>
  <c r="N145" i="2"/>
  <c r="M145" i="2"/>
  <c r="L145" i="2"/>
  <c r="P144" i="2"/>
  <c r="O144" i="2"/>
  <c r="N144" i="2"/>
  <c r="M144" i="2"/>
  <c r="L144" i="2"/>
  <c r="P143" i="2"/>
  <c r="O143" i="2"/>
  <c r="N143" i="2"/>
  <c r="M143" i="2"/>
  <c r="L143" i="2"/>
  <c r="P142" i="2"/>
  <c r="O142" i="2"/>
  <c r="N142" i="2"/>
  <c r="M142" i="2"/>
  <c r="L142" i="2"/>
  <c r="P141" i="2"/>
  <c r="O141" i="2"/>
  <c r="N141" i="2"/>
  <c r="M141" i="2"/>
  <c r="L141" i="2"/>
  <c r="P140" i="2"/>
  <c r="O140" i="2"/>
  <c r="N140" i="2"/>
  <c r="M140" i="2"/>
  <c r="L140" i="2"/>
  <c r="P139" i="2"/>
  <c r="O139" i="2"/>
  <c r="N139" i="2"/>
  <c r="M139" i="2"/>
  <c r="L139" i="2"/>
  <c r="P138" i="2"/>
  <c r="O138" i="2"/>
  <c r="N138" i="2"/>
  <c r="M138" i="2"/>
  <c r="L138" i="2"/>
  <c r="P137" i="2"/>
  <c r="O137" i="2"/>
  <c r="N137" i="2"/>
  <c r="M137" i="2"/>
  <c r="L137" i="2"/>
  <c r="P136" i="2"/>
  <c r="O136" i="2"/>
  <c r="N136" i="2"/>
  <c r="M136" i="2"/>
  <c r="L136" i="2"/>
  <c r="P135" i="2"/>
  <c r="O135" i="2"/>
  <c r="N135" i="2"/>
  <c r="M135" i="2"/>
  <c r="L135" i="2"/>
  <c r="P133" i="2"/>
  <c r="O133" i="2"/>
  <c r="N133" i="2"/>
  <c r="M133" i="2"/>
  <c r="L133" i="2"/>
  <c r="P132" i="2"/>
  <c r="O132" i="2"/>
  <c r="N132" i="2"/>
  <c r="M132" i="2"/>
  <c r="L132" i="2"/>
  <c r="P131" i="2"/>
  <c r="O131" i="2"/>
  <c r="N131" i="2"/>
  <c r="M131" i="2"/>
  <c r="L131" i="2"/>
  <c r="P130" i="2"/>
  <c r="O130" i="2"/>
  <c r="N130" i="2"/>
  <c r="M130" i="2"/>
  <c r="L130" i="2"/>
  <c r="P129" i="2"/>
  <c r="O129" i="2"/>
  <c r="N129" i="2"/>
  <c r="M129" i="2"/>
  <c r="L129" i="2"/>
  <c r="P128" i="2"/>
  <c r="O128" i="2"/>
  <c r="N128" i="2"/>
  <c r="M128" i="2"/>
  <c r="L128" i="2"/>
  <c r="P127" i="2"/>
  <c r="O127" i="2"/>
  <c r="N127" i="2"/>
  <c r="M127" i="2"/>
  <c r="L127" i="2"/>
  <c r="P126" i="2"/>
  <c r="O126" i="2"/>
  <c r="N126" i="2"/>
  <c r="M126" i="2"/>
  <c r="L126" i="2"/>
  <c r="P125" i="2"/>
  <c r="O125" i="2"/>
  <c r="N125" i="2"/>
  <c r="M125" i="2"/>
  <c r="L125" i="2"/>
  <c r="P124" i="2"/>
  <c r="O124" i="2"/>
  <c r="N124" i="2"/>
  <c r="M124" i="2"/>
  <c r="L124" i="2"/>
  <c r="P123" i="2"/>
  <c r="O123" i="2"/>
  <c r="N123" i="2"/>
  <c r="M123" i="2"/>
  <c r="L123" i="2"/>
  <c r="P122" i="2"/>
  <c r="O122" i="2"/>
  <c r="N122" i="2"/>
  <c r="M122" i="2"/>
  <c r="L122" i="2"/>
  <c r="P121" i="2"/>
  <c r="O121" i="2"/>
  <c r="N121" i="2"/>
  <c r="M121" i="2"/>
  <c r="L121" i="2"/>
  <c r="P120" i="2"/>
  <c r="O120" i="2"/>
  <c r="N120" i="2"/>
  <c r="M120" i="2"/>
  <c r="L120" i="2"/>
  <c r="P118" i="2"/>
  <c r="O118" i="2"/>
  <c r="N118" i="2"/>
  <c r="M118" i="2"/>
  <c r="L118" i="2"/>
  <c r="P117" i="2"/>
  <c r="O117" i="2"/>
  <c r="N117" i="2"/>
  <c r="M117" i="2"/>
  <c r="L117" i="2"/>
  <c r="P116" i="2"/>
  <c r="O116" i="2"/>
  <c r="N116" i="2"/>
  <c r="M116" i="2"/>
  <c r="L116" i="2"/>
  <c r="P115" i="2"/>
  <c r="O115" i="2"/>
  <c r="N115" i="2"/>
  <c r="M115" i="2"/>
  <c r="L115" i="2"/>
  <c r="P114" i="2"/>
  <c r="O114" i="2"/>
  <c r="N114" i="2"/>
  <c r="M114" i="2"/>
  <c r="L114" i="2"/>
  <c r="P113" i="2"/>
  <c r="O113" i="2"/>
  <c r="N113" i="2"/>
  <c r="M113" i="2"/>
  <c r="L113" i="2"/>
  <c r="P112" i="2"/>
  <c r="O112" i="2"/>
  <c r="N112" i="2"/>
  <c r="M112" i="2"/>
  <c r="L112" i="2"/>
  <c r="P111" i="2"/>
  <c r="O111" i="2"/>
  <c r="N111" i="2"/>
  <c r="M111" i="2"/>
  <c r="L111" i="2"/>
  <c r="P110" i="2"/>
  <c r="O110" i="2"/>
  <c r="N110" i="2"/>
  <c r="M110" i="2"/>
  <c r="L110" i="2"/>
  <c r="P109" i="2"/>
  <c r="O109" i="2"/>
  <c r="N109" i="2"/>
  <c r="M109" i="2"/>
  <c r="L109" i="2"/>
  <c r="P108" i="2"/>
  <c r="O108" i="2"/>
  <c r="N108" i="2"/>
  <c r="M108" i="2"/>
  <c r="L108" i="2"/>
  <c r="P107" i="2"/>
  <c r="O107" i="2"/>
  <c r="N107" i="2"/>
  <c r="M107" i="2"/>
  <c r="L107" i="2"/>
  <c r="P106" i="2"/>
  <c r="O106" i="2"/>
  <c r="N106" i="2"/>
  <c r="M106" i="2"/>
  <c r="L106" i="2"/>
  <c r="P105" i="2"/>
  <c r="O105" i="2"/>
  <c r="N105" i="2"/>
  <c r="M105" i="2"/>
  <c r="L105" i="2"/>
  <c r="P104" i="2"/>
  <c r="O104" i="2"/>
  <c r="N104" i="2"/>
  <c r="M104" i="2"/>
  <c r="L104" i="2"/>
  <c r="P102" i="2"/>
  <c r="O102" i="2"/>
  <c r="N102" i="2"/>
  <c r="M102" i="2"/>
  <c r="L102" i="2"/>
  <c r="P101" i="2"/>
  <c r="O101" i="2"/>
  <c r="N101" i="2"/>
  <c r="M101" i="2"/>
  <c r="L101" i="2"/>
  <c r="P100" i="2"/>
  <c r="O100" i="2"/>
  <c r="N100" i="2"/>
  <c r="M100" i="2"/>
  <c r="L100" i="2"/>
  <c r="P99" i="2"/>
  <c r="O99" i="2"/>
  <c r="N99" i="2"/>
  <c r="M99" i="2"/>
  <c r="L99" i="2"/>
  <c r="P98" i="2"/>
  <c r="O98" i="2"/>
  <c r="N98" i="2"/>
  <c r="M98" i="2"/>
  <c r="L98" i="2"/>
  <c r="P97" i="2"/>
  <c r="O97" i="2"/>
  <c r="N97" i="2"/>
  <c r="M97" i="2"/>
  <c r="L97" i="2"/>
  <c r="P96" i="2"/>
  <c r="O96" i="2"/>
  <c r="N96" i="2"/>
  <c r="M96" i="2"/>
  <c r="L96" i="2"/>
  <c r="P95" i="2"/>
  <c r="O95" i="2"/>
  <c r="N95" i="2"/>
  <c r="M95" i="2"/>
  <c r="L95" i="2"/>
  <c r="P94" i="2"/>
  <c r="O94" i="2"/>
  <c r="N94" i="2"/>
  <c r="M94" i="2"/>
  <c r="L94" i="2"/>
  <c r="P93" i="2"/>
  <c r="O93" i="2"/>
  <c r="N93" i="2"/>
  <c r="M93" i="2"/>
  <c r="L93" i="2"/>
  <c r="P92" i="2"/>
  <c r="O92" i="2"/>
  <c r="N92" i="2"/>
  <c r="M92" i="2"/>
  <c r="L92" i="2"/>
  <c r="P90" i="2"/>
  <c r="O90" i="2"/>
  <c r="N90" i="2"/>
  <c r="M90" i="2"/>
  <c r="L90" i="2"/>
  <c r="P89" i="2"/>
  <c r="O89" i="2"/>
  <c r="N89" i="2"/>
  <c r="M89" i="2"/>
  <c r="L89" i="2"/>
  <c r="P88" i="2"/>
  <c r="O88" i="2"/>
  <c r="N88" i="2"/>
  <c r="M88" i="2"/>
  <c r="L88" i="2"/>
  <c r="P87" i="2"/>
  <c r="O87" i="2"/>
  <c r="N87" i="2"/>
  <c r="M87" i="2"/>
  <c r="L87" i="2"/>
  <c r="P86" i="2"/>
  <c r="O86" i="2"/>
  <c r="N86" i="2"/>
  <c r="M86" i="2"/>
  <c r="L86" i="2"/>
  <c r="P85" i="2"/>
  <c r="O85" i="2"/>
  <c r="N85" i="2"/>
  <c r="M85" i="2"/>
  <c r="L85" i="2"/>
  <c r="P84" i="2"/>
  <c r="O84" i="2"/>
  <c r="N84" i="2"/>
  <c r="M84" i="2"/>
  <c r="L84" i="2"/>
  <c r="P83" i="2"/>
  <c r="O83" i="2"/>
  <c r="N83" i="2"/>
  <c r="M83" i="2"/>
  <c r="L83" i="2"/>
  <c r="P81" i="2"/>
  <c r="O81" i="2"/>
  <c r="N81" i="2"/>
  <c r="M81" i="2"/>
  <c r="L81" i="2"/>
  <c r="P80" i="2"/>
  <c r="O80" i="2"/>
  <c r="N80" i="2"/>
  <c r="M80" i="2"/>
  <c r="L80" i="2"/>
  <c r="P79" i="2"/>
  <c r="O79" i="2"/>
  <c r="N79" i="2"/>
  <c r="M79" i="2"/>
  <c r="L79" i="2"/>
  <c r="P77" i="2"/>
  <c r="O77" i="2"/>
  <c r="N77" i="2"/>
  <c r="M77" i="2"/>
  <c r="L77" i="2"/>
  <c r="P76" i="2"/>
  <c r="O76" i="2"/>
  <c r="N76" i="2"/>
  <c r="M76" i="2"/>
  <c r="L76" i="2"/>
  <c r="P75" i="2"/>
  <c r="O75" i="2"/>
  <c r="N75" i="2"/>
  <c r="M75" i="2"/>
  <c r="L75" i="2"/>
  <c r="P74" i="2"/>
  <c r="O74" i="2"/>
  <c r="N74" i="2"/>
  <c r="M74" i="2"/>
  <c r="L74" i="2"/>
  <c r="P73" i="2"/>
  <c r="O73" i="2"/>
  <c r="N73" i="2"/>
  <c r="M73" i="2"/>
  <c r="L73" i="2"/>
  <c r="P72" i="2"/>
  <c r="O72" i="2"/>
  <c r="N72" i="2"/>
  <c r="M72" i="2"/>
  <c r="L72" i="2"/>
  <c r="P71" i="2"/>
  <c r="O71" i="2"/>
  <c r="N71" i="2"/>
  <c r="M71" i="2"/>
  <c r="L71" i="2"/>
  <c r="P70" i="2"/>
  <c r="O70" i="2"/>
  <c r="N70" i="2"/>
  <c r="M70" i="2"/>
  <c r="L70" i="2"/>
  <c r="P69" i="2"/>
  <c r="O69" i="2"/>
  <c r="N69" i="2"/>
  <c r="M69" i="2"/>
  <c r="L69" i="2"/>
  <c r="P68" i="2"/>
  <c r="O68" i="2"/>
  <c r="N68" i="2"/>
  <c r="M68" i="2"/>
  <c r="L68" i="2"/>
  <c r="P67" i="2"/>
  <c r="O67" i="2"/>
  <c r="N67" i="2"/>
  <c r="M67" i="2"/>
  <c r="L67" i="2"/>
  <c r="P65" i="2"/>
  <c r="O65" i="2"/>
  <c r="N65" i="2"/>
  <c r="M65" i="2"/>
  <c r="L65" i="2"/>
  <c r="P64" i="2"/>
  <c r="O64" i="2"/>
  <c r="N64" i="2"/>
  <c r="M64" i="2"/>
  <c r="L64" i="2"/>
  <c r="P62" i="2"/>
  <c r="O62" i="2"/>
  <c r="N62" i="2"/>
  <c r="M62" i="2"/>
  <c r="L62" i="2"/>
  <c r="P61" i="2"/>
  <c r="O61" i="2"/>
  <c r="N61" i="2"/>
  <c r="M61" i="2"/>
  <c r="L61" i="2"/>
  <c r="P60" i="2"/>
  <c r="O60" i="2"/>
  <c r="N60" i="2"/>
  <c r="M60" i="2"/>
  <c r="L60" i="2"/>
  <c r="P59" i="2"/>
  <c r="O59" i="2"/>
  <c r="N59" i="2"/>
  <c r="M59" i="2"/>
  <c r="L59" i="2"/>
  <c r="P58" i="2"/>
  <c r="O58" i="2"/>
  <c r="N58" i="2"/>
  <c r="M58" i="2"/>
  <c r="L58" i="2"/>
  <c r="P57" i="2"/>
  <c r="O57" i="2"/>
  <c r="N57" i="2"/>
  <c r="M57" i="2"/>
  <c r="L57" i="2"/>
  <c r="P56" i="2"/>
  <c r="O56" i="2"/>
  <c r="N56" i="2"/>
  <c r="M56" i="2"/>
  <c r="L56" i="2"/>
  <c r="P55" i="2"/>
  <c r="O55" i="2"/>
  <c r="N55" i="2"/>
  <c r="M55" i="2"/>
  <c r="L55" i="2"/>
  <c r="P54" i="2"/>
  <c r="O54" i="2"/>
  <c r="N54" i="2"/>
  <c r="M54" i="2"/>
  <c r="L54" i="2"/>
  <c r="P53" i="2"/>
  <c r="O53" i="2"/>
  <c r="N53" i="2"/>
  <c r="M53" i="2"/>
  <c r="L53" i="2"/>
  <c r="P51" i="2"/>
  <c r="O51" i="2"/>
  <c r="N51" i="2"/>
  <c r="M51" i="2"/>
  <c r="L51" i="2"/>
  <c r="P50" i="2"/>
  <c r="O50" i="2"/>
  <c r="N50" i="2"/>
  <c r="M50" i="2"/>
  <c r="L50" i="2"/>
  <c r="P48" i="2"/>
  <c r="O48" i="2"/>
  <c r="N48" i="2"/>
  <c r="M48" i="2"/>
  <c r="P47" i="2"/>
  <c r="O47" i="2"/>
  <c r="N47" i="2"/>
  <c r="M47" i="2"/>
  <c r="P46" i="2"/>
  <c r="O46" i="2"/>
  <c r="N46" i="2"/>
  <c r="M46" i="2"/>
  <c r="P45" i="2"/>
  <c r="O45" i="2"/>
  <c r="N45" i="2"/>
  <c r="M45" i="2"/>
  <c r="P44" i="2"/>
  <c r="O44" i="2"/>
  <c r="N44" i="2"/>
  <c r="M44" i="2"/>
  <c r="P43" i="2"/>
  <c r="O43" i="2"/>
  <c r="N43" i="2"/>
  <c r="M43" i="2"/>
  <c r="P42" i="2"/>
  <c r="O42" i="2"/>
  <c r="N42" i="2"/>
  <c r="M42" i="2"/>
  <c r="P41" i="2"/>
  <c r="O41" i="2"/>
  <c r="N41" i="2"/>
  <c r="M41" i="2"/>
  <c r="P40" i="2"/>
  <c r="O40" i="2"/>
  <c r="N40" i="2"/>
  <c r="M40" i="2"/>
  <c r="P39" i="2"/>
  <c r="O39" i="2"/>
  <c r="N39" i="2"/>
  <c r="M39" i="2"/>
  <c r="P38" i="2"/>
  <c r="O38" i="2"/>
  <c r="N38" i="2"/>
  <c r="M38" i="2"/>
  <c r="P37" i="2"/>
  <c r="O37" i="2"/>
  <c r="N37" i="2"/>
  <c r="M37" i="2"/>
  <c r="P36" i="2"/>
  <c r="O36" i="2"/>
  <c r="N36" i="2"/>
  <c r="M36" i="2"/>
  <c r="P35" i="2"/>
  <c r="O35" i="2"/>
  <c r="N35" i="2"/>
  <c r="M35" i="2"/>
  <c r="P34" i="2"/>
  <c r="O34" i="2"/>
  <c r="N34" i="2"/>
  <c r="M34" i="2"/>
  <c r="P33" i="2"/>
  <c r="O33" i="2"/>
  <c r="N33" i="2"/>
  <c r="M33" i="2"/>
  <c r="P32" i="2"/>
  <c r="O32" i="2"/>
  <c r="N32" i="2"/>
  <c r="M32" i="2"/>
  <c r="P31" i="2"/>
  <c r="O31" i="2"/>
  <c r="N31" i="2"/>
  <c r="M31" i="2"/>
  <c r="P30" i="2"/>
  <c r="O30" i="2"/>
  <c r="N30" i="2"/>
  <c r="M30" i="2"/>
  <c r="P28" i="2"/>
  <c r="O28" i="2"/>
  <c r="N28" i="2"/>
  <c r="M28" i="2"/>
  <c r="P27" i="2"/>
  <c r="O27" i="2"/>
  <c r="N27" i="2"/>
  <c r="M27" i="2"/>
  <c r="P26" i="2"/>
  <c r="O26" i="2"/>
  <c r="N26" i="2"/>
  <c r="M26" i="2"/>
  <c r="P25" i="2"/>
  <c r="O25" i="2"/>
  <c r="N25" i="2"/>
  <c r="M25" i="2"/>
  <c r="P24" i="2"/>
  <c r="O24" i="2"/>
  <c r="N24" i="2"/>
  <c r="M24" i="2"/>
  <c r="P23" i="2"/>
  <c r="O23" i="2"/>
  <c r="N23" i="2"/>
  <c r="M23" i="2"/>
  <c r="P22" i="2"/>
  <c r="O22" i="2"/>
  <c r="N22" i="2"/>
  <c r="M22" i="2"/>
  <c r="P21" i="2"/>
  <c r="O21" i="2"/>
  <c r="N21" i="2"/>
  <c r="M21" i="2"/>
  <c r="P20" i="2"/>
  <c r="O20" i="2"/>
  <c r="N20" i="2"/>
  <c r="M20" i="2"/>
  <c r="P3" i="2"/>
  <c r="O3" i="2"/>
  <c r="N3" i="2"/>
  <c r="M3" i="2"/>
  <c r="K436" i="23"/>
  <c r="K435" i="23"/>
  <c r="K434" i="23"/>
  <c r="K433" i="23"/>
  <c r="K432" i="23"/>
  <c r="K431" i="23"/>
  <c r="K430" i="23"/>
  <c r="K429" i="23"/>
  <c r="K428" i="23"/>
  <c r="K427" i="23"/>
  <c r="K426" i="23"/>
  <c r="K425" i="23"/>
  <c r="K424" i="23"/>
  <c r="K423" i="23"/>
  <c r="K422" i="23"/>
  <c r="K421" i="23"/>
  <c r="K420" i="23"/>
  <c r="K419" i="23"/>
  <c r="K418" i="23"/>
  <c r="K417" i="23"/>
  <c r="K416" i="23"/>
  <c r="K415" i="23"/>
  <c r="K414" i="23"/>
  <c r="K413" i="23"/>
  <c r="K412" i="23"/>
  <c r="K411" i="23"/>
  <c r="K410" i="23"/>
  <c r="K409" i="23"/>
  <c r="K408" i="23"/>
  <c r="K407" i="23"/>
  <c r="K406" i="23"/>
  <c r="K405" i="23"/>
  <c r="K404" i="23"/>
  <c r="K403" i="23"/>
  <c r="K402" i="23"/>
  <c r="K401" i="23"/>
  <c r="K400" i="23"/>
  <c r="K399" i="23"/>
  <c r="K398" i="23"/>
  <c r="K397" i="23"/>
  <c r="K396" i="23"/>
  <c r="K395" i="23"/>
  <c r="K394" i="23"/>
  <c r="K393" i="23"/>
  <c r="K392" i="23"/>
  <c r="K391" i="23"/>
  <c r="K390" i="23"/>
  <c r="K389" i="23"/>
  <c r="K388" i="23"/>
  <c r="K387" i="23"/>
  <c r="K386" i="23"/>
  <c r="K385" i="23"/>
  <c r="K384" i="23"/>
  <c r="K383" i="23"/>
  <c r="K382" i="23"/>
  <c r="K381" i="23"/>
  <c r="K380" i="23"/>
  <c r="K379" i="23"/>
  <c r="K378" i="23"/>
  <c r="K377" i="23"/>
  <c r="K376" i="23"/>
  <c r="K375" i="23"/>
  <c r="K374" i="23"/>
  <c r="K373" i="23"/>
  <c r="K372" i="23"/>
  <c r="K371" i="23"/>
  <c r="K370" i="23"/>
  <c r="K369" i="23"/>
  <c r="K368" i="23"/>
  <c r="K367" i="23"/>
  <c r="K366" i="23"/>
  <c r="K365" i="23"/>
  <c r="K364" i="23"/>
  <c r="K363" i="23"/>
  <c r="K362" i="23"/>
  <c r="K361" i="23"/>
  <c r="K360" i="23"/>
  <c r="K359" i="23"/>
  <c r="K358" i="23"/>
  <c r="K357" i="23"/>
  <c r="K356" i="23"/>
  <c r="K355" i="23"/>
  <c r="K354" i="23"/>
  <c r="K353" i="23"/>
  <c r="K352" i="23"/>
  <c r="K351" i="23"/>
  <c r="K350" i="23"/>
  <c r="K349" i="23"/>
  <c r="K348" i="23"/>
  <c r="K347" i="23"/>
  <c r="K346" i="23"/>
  <c r="K345" i="23"/>
  <c r="K344" i="23"/>
  <c r="K343" i="23"/>
  <c r="K342" i="23"/>
  <c r="K341" i="23"/>
  <c r="K340" i="23"/>
  <c r="K339" i="23"/>
  <c r="K338" i="23"/>
  <c r="K337" i="23"/>
  <c r="K336" i="23"/>
  <c r="K335" i="23"/>
  <c r="K334" i="23"/>
  <c r="K333" i="23"/>
  <c r="K332" i="23"/>
  <c r="K331" i="23"/>
  <c r="K330" i="23"/>
  <c r="K329" i="23"/>
  <c r="K328" i="23"/>
  <c r="K327" i="23"/>
  <c r="K326" i="23"/>
  <c r="K325" i="23"/>
  <c r="K324" i="23"/>
  <c r="K323" i="23"/>
  <c r="K322" i="23"/>
  <c r="K321" i="23"/>
  <c r="K320" i="23"/>
  <c r="K319" i="23"/>
  <c r="K318" i="23"/>
  <c r="K317" i="23"/>
  <c r="K316" i="23"/>
  <c r="K315" i="23"/>
  <c r="K314" i="23"/>
  <c r="K313" i="23"/>
  <c r="K312" i="23"/>
  <c r="K311" i="23"/>
  <c r="K310" i="23"/>
  <c r="K309" i="23"/>
  <c r="K308" i="23"/>
  <c r="K307" i="23"/>
  <c r="K306" i="23"/>
  <c r="K305" i="23"/>
  <c r="K304" i="23"/>
  <c r="K303" i="23"/>
  <c r="K302" i="23"/>
  <c r="K301" i="23"/>
  <c r="K300" i="23"/>
  <c r="K299" i="23"/>
  <c r="K298" i="23"/>
  <c r="K297" i="23"/>
  <c r="K296" i="23"/>
  <c r="K295" i="23"/>
  <c r="K294" i="23"/>
  <c r="K293" i="23"/>
  <c r="K292" i="23"/>
  <c r="K291" i="23"/>
  <c r="K290" i="23"/>
  <c r="K289" i="23"/>
  <c r="K288" i="23"/>
  <c r="K287" i="23"/>
  <c r="K286" i="23"/>
  <c r="K285" i="23"/>
  <c r="K284" i="23"/>
  <c r="K283" i="23"/>
  <c r="K282" i="23"/>
  <c r="K281" i="23"/>
  <c r="K280" i="23"/>
  <c r="K279" i="23"/>
  <c r="K278" i="23"/>
  <c r="K277" i="23"/>
  <c r="K276" i="23"/>
  <c r="K275" i="23"/>
  <c r="K274" i="23"/>
  <c r="K273" i="23"/>
  <c r="K272" i="23"/>
  <c r="K271" i="23"/>
  <c r="K270" i="23"/>
  <c r="K269" i="23"/>
  <c r="K268" i="23"/>
  <c r="K267" i="23"/>
  <c r="K266" i="23"/>
  <c r="K265" i="23"/>
  <c r="K264" i="23"/>
  <c r="K263" i="23"/>
  <c r="K262" i="23"/>
  <c r="K261" i="23"/>
  <c r="K260" i="23"/>
  <c r="K259" i="23"/>
  <c r="K258" i="23"/>
  <c r="K257" i="23"/>
  <c r="K256" i="23"/>
  <c r="K255" i="23"/>
  <c r="K254" i="23"/>
  <c r="K253" i="23"/>
  <c r="K252" i="23"/>
  <c r="K251" i="23"/>
  <c r="K250" i="23"/>
  <c r="K249" i="23"/>
  <c r="K248" i="23"/>
  <c r="K247" i="23"/>
  <c r="K246" i="23"/>
  <c r="K245" i="23"/>
  <c r="K244" i="23"/>
  <c r="K243" i="23"/>
  <c r="K242" i="23"/>
  <c r="K241" i="23"/>
  <c r="K240" i="23"/>
  <c r="K239" i="23"/>
  <c r="K238" i="23"/>
  <c r="K237" i="23"/>
  <c r="K236" i="23"/>
  <c r="K235" i="23"/>
  <c r="K234" i="23"/>
  <c r="K233" i="23"/>
  <c r="K232" i="23"/>
  <c r="K231" i="23"/>
  <c r="K230" i="23"/>
  <c r="K229" i="23"/>
  <c r="K228" i="23"/>
  <c r="K227" i="23"/>
  <c r="K226" i="23"/>
  <c r="K225" i="23"/>
  <c r="K224" i="23"/>
  <c r="K223" i="23"/>
  <c r="K222" i="23"/>
  <c r="K221" i="23"/>
  <c r="K220" i="23"/>
  <c r="K219" i="23"/>
  <c r="K218" i="23"/>
  <c r="K217" i="23"/>
  <c r="K216" i="23"/>
  <c r="K215" i="23"/>
  <c r="K214" i="23"/>
  <c r="K213" i="23"/>
  <c r="K212" i="23"/>
  <c r="K211" i="23"/>
  <c r="K210" i="23"/>
  <c r="K209" i="23"/>
  <c r="K208" i="23"/>
  <c r="K207" i="23"/>
  <c r="K206" i="23"/>
  <c r="K205" i="23"/>
  <c r="K204" i="23"/>
  <c r="K203" i="23"/>
  <c r="K202" i="23"/>
  <c r="K201" i="23"/>
  <c r="K200" i="23"/>
  <c r="K199" i="23"/>
  <c r="K198" i="23"/>
  <c r="K197" i="23"/>
  <c r="K196" i="23"/>
  <c r="K195" i="23"/>
  <c r="K194" i="23"/>
  <c r="K193" i="23"/>
  <c r="K192" i="23"/>
  <c r="K191" i="23"/>
  <c r="K190" i="23"/>
  <c r="K189" i="23"/>
  <c r="K188" i="23"/>
  <c r="K187" i="23"/>
  <c r="K186" i="23"/>
  <c r="K185" i="23"/>
  <c r="K184" i="23"/>
  <c r="K183" i="23"/>
  <c r="K182" i="23"/>
  <c r="K181" i="23"/>
  <c r="K180" i="23"/>
  <c r="K179" i="23"/>
  <c r="K178" i="23"/>
  <c r="K177" i="23"/>
  <c r="K176" i="23"/>
  <c r="K175" i="23"/>
  <c r="K174" i="23"/>
  <c r="K173" i="23"/>
  <c r="K172" i="23"/>
  <c r="K171" i="23"/>
  <c r="K170" i="23"/>
  <c r="K169" i="23"/>
  <c r="K168" i="23"/>
  <c r="K167" i="23"/>
  <c r="K166" i="23"/>
  <c r="K165" i="23"/>
  <c r="K164" i="23"/>
  <c r="K163" i="23"/>
  <c r="K162" i="23"/>
  <c r="K161" i="23"/>
  <c r="K160" i="23"/>
  <c r="K159" i="23"/>
  <c r="K158" i="23"/>
  <c r="K157" i="23"/>
  <c r="K156" i="23"/>
  <c r="K155" i="23"/>
  <c r="K154" i="23"/>
  <c r="K153" i="23"/>
  <c r="K152" i="23"/>
  <c r="K151" i="23"/>
  <c r="K150" i="23"/>
  <c r="K149" i="23"/>
  <c r="K148" i="23"/>
  <c r="K147" i="23"/>
  <c r="K146" i="23"/>
  <c r="K145" i="23"/>
  <c r="K144" i="23"/>
  <c r="K143" i="23"/>
  <c r="K142" i="23"/>
  <c r="K141" i="23"/>
  <c r="K140" i="23"/>
  <c r="K139" i="23"/>
  <c r="K138" i="23"/>
  <c r="K137" i="23"/>
  <c r="K136" i="23"/>
  <c r="K135" i="23"/>
  <c r="K134" i="23"/>
  <c r="K133" i="23"/>
  <c r="K132" i="23"/>
  <c r="K131" i="23"/>
  <c r="K130" i="23"/>
  <c r="K129" i="23"/>
  <c r="K128" i="23"/>
  <c r="K127" i="23"/>
  <c r="K126" i="23"/>
  <c r="K125" i="23"/>
  <c r="K124" i="23"/>
  <c r="K123" i="23"/>
  <c r="K122" i="23"/>
  <c r="K121" i="23"/>
  <c r="K120" i="23"/>
  <c r="K119" i="23"/>
  <c r="K118" i="23"/>
  <c r="K117" i="23"/>
  <c r="K116" i="23"/>
  <c r="K115" i="23"/>
  <c r="K114" i="23"/>
  <c r="K113" i="23"/>
  <c r="K112" i="23"/>
  <c r="K111" i="23"/>
  <c r="K110" i="23"/>
  <c r="K109" i="23"/>
  <c r="K108" i="23"/>
  <c r="K107" i="23"/>
  <c r="K106" i="23"/>
  <c r="K105" i="23"/>
  <c r="K104" i="23"/>
  <c r="K103" i="23"/>
  <c r="K102" i="23"/>
  <c r="K101" i="23"/>
  <c r="K100" i="23"/>
  <c r="K99" i="23"/>
  <c r="K98" i="23"/>
  <c r="K97" i="23"/>
  <c r="K96" i="23"/>
  <c r="K95" i="23"/>
  <c r="K94" i="23"/>
  <c r="K93" i="23"/>
  <c r="K92" i="23"/>
  <c r="K91" i="23"/>
  <c r="K90" i="23"/>
  <c r="K89" i="23"/>
  <c r="K88" i="23"/>
  <c r="K87" i="23"/>
  <c r="K86" i="23"/>
  <c r="K85" i="23"/>
  <c r="K84" i="23"/>
  <c r="K83" i="23"/>
  <c r="K82" i="23"/>
  <c r="K81" i="23"/>
  <c r="K80" i="23"/>
  <c r="K79" i="23"/>
  <c r="K78" i="23"/>
  <c r="K77" i="23"/>
  <c r="K76" i="23"/>
  <c r="K75" i="23"/>
  <c r="K74" i="23"/>
  <c r="K73" i="23"/>
  <c r="K72" i="23"/>
  <c r="K71" i="23"/>
  <c r="K70" i="23"/>
  <c r="K69" i="23"/>
  <c r="K68" i="23"/>
  <c r="K67" i="23"/>
  <c r="K66" i="23"/>
  <c r="K65" i="23"/>
  <c r="K64" i="23"/>
  <c r="K63" i="23"/>
  <c r="K62" i="23"/>
  <c r="K61" i="23"/>
  <c r="K60" i="23"/>
  <c r="K59" i="23"/>
  <c r="K58" i="23"/>
  <c r="K57" i="23"/>
  <c r="K56" i="23"/>
  <c r="K55" i="23"/>
  <c r="K54" i="23"/>
  <c r="K53" i="23"/>
  <c r="K52" i="23"/>
  <c r="K51" i="23"/>
  <c r="K50" i="23"/>
  <c r="K49" i="23"/>
  <c r="K48" i="23"/>
  <c r="K47" i="23"/>
  <c r="K46" i="23"/>
  <c r="K45" i="23"/>
  <c r="K44" i="23"/>
  <c r="K43" i="23"/>
  <c r="K42" i="23"/>
  <c r="K41" i="23"/>
  <c r="K40" i="23"/>
  <c r="K39" i="23"/>
  <c r="K38" i="23"/>
  <c r="K37" i="23"/>
  <c r="K36" i="23"/>
  <c r="K35" i="23"/>
  <c r="K34" i="23"/>
  <c r="K33" i="23"/>
  <c r="K32" i="23"/>
  <c r="K31" i="23"/>
  <c r="K30" i="23"/>
  <c r="K29" i="23"/>
  <c r="K28" i="23"/>
  <c r="K27" i="23"/>
  <c r="K26" i="23"/>
  <c r="K25" i="23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K10" i="23"/>
  <c r="K9" i="23"/>
  <c r="K8" i="23"/>
  <c r="K7" i="23"/>
  <c r="K6" i="23"/>
  <c r="K5" i="23"/>
  <c r="K4" i="23"/>
  <c r="K3" i="23"/>
  <c r="K2" i="23"/>
  <c r="K2" i="1"/>
  <c r="L2" i="23"/>
  <c r="L266" i="22" l="1"/>
  <c r="L398" i="22"/>
  <c r="L311" i="22"/>
  <c r="L332" i="22"/>
  <c r="L225" i="22"/>
  <c r="L168" i="22"/>
  <c r="L153" i="22"/>
  <c r="S7" i="22"/>
  <c r="L7" i="22"/>
  <c r="R7" i="22" s="1"/>
  <c r="D5" i="22"/>
  <c r="R5" i="22" s="1"/>
  <c r="E20" i="22"/>
  <c r="S19" i="22"/>
  <c r="L19" i="22"/>
  <c r="R19" i="22" s="1"/>
  <c r="L10" i="22"/>
  <c r="R10" i="22" s="1"/>
  <c r="T10" i="22"/>
  <c r="S11" i="22"/>
  <c r="L11" i="22"/>
  <c r="R11" i="22" s="1"/>
  <c r="L17" i="22"/>
  <c r="R17" i="22" s="1"/>
  <c r="S17" i="22"/>
  <c r="L145" i="22"/>
  <c r="O20" i="22"/>
  <c r="U5" i="22"/>
  <c r="R21" i="22"/>
  <c r="L412" i="22"/>
  <c r="L242" i="22"/>
  <c r="D402" i="22"/>
  <c r="L390" i="22"/>
  <c r="L336" i="22"/>
  <c r="L353" i="22"/>
  <c r="D327" i="22"/>
  <c r="L369" i="22"/>
  <c r="L347" i="22"/>
  <c r="L303" i="22"/>
  <c r="L179" i="22"/>
  <c r="L173" i="22"/>
  <c r="L297" i="22"/>
  <c r="L14" i="22"/>
  <c r="R14" i="22" s="1"/>
  <c r="S14" i="22"/>
  <c r="D30" i="22"/>
  <c r="L59" i="22"/>
  <c r="L343" i="22"/>
  <c r="D234" i="22"/>
  <c r="L258" i="22"/>
  <c r="S16" i="22"/>
  <c r="L16" i="22"/>
  <c r="R16" i="22" s="1"/>
  <c r="L393" i="22"/>
  <c r="L406" i="22"/>
  <c r="D281" i="22"/>
  <c r="L327" i="22"/>
  <c r="L234" i="22"/>
  <c r="D179" i="22"/>
  <c r="P20" i="22"/>
  <c r="V5" i="22"/>
  <c r="S8" i="22"/>
  <c r="L8" i="22"/>
  <c r="R8" i="22" s="1"/>
  <c r="D59" i="22"/>
  <c r="F20" i="22"/>
  <c r="S15" i="22"/>
  <c r="L15" i="22"/>
  <c r="R15" i="22" s="1"/>
  <c r="S5" i="22"/>
  <c r="L135" i="22"/>
  <c r="N20" i="22"/>
  <c r="L20" i="22" s="1"/>
  <c r="T5" i="22"/>
  <c r="L18" i="22"/>
  <c r="R18" i="22" s="1"/>
  <c r="L377" i="21"/>
  <c r="L385" i="21"/>
  <c r="L332" i="21"/>
  <c r="L242" i="21"/>
  <c r="L215" i="21"/>
  <c r="L20" i="21"/>
  <c r="D327" i="21"/>
  <c r="L390" i="21"/>
  <c r="L365" i="21"/>
  <c r="L281" i="21"/>
  <c r="D281" i="21"/>
  <c r="L205" i="21"/>
  <c r="R21" i="21"/>
  <c r="L406" i="21"/>
  <c r="D193" i="21"/>
  <c r="L381" i="21"/>
  <c r="L343" i="21"/>
  <c r="D319" i="21"/>
  <c r="L303" i="21"/>
  <c r="L273" i="21"/>
  <c r="L179" i="21"/>
  <c r="L5" i="21"/>
  <c r="R5" i="21" s="1"/>
  <c r="O20" i="21"/>
  <c r="U5" i="21"/>
  <c r="S19" i="20"/>
  <c r="L19" i="20"/>
  <c r="R19" i="20" s="1"/>
  <c r="L173" i="20"/>
  <c r="L398" i="20"/>
  <c r="L319" i="20"/>
  <c r="D297" i="20"/>
  <c r="L205" i="20"/>
  <c r="L253" i="20"/>
  <c r="L225" i="20"/>
  <c r="L266" i="20"/>
  <c r="S7" i="20"/>
  <c r="L7" i="20"/>
  <c r="R7" i="20" s="1"/>
  <c r="L59" i="20"/>
  <c r="L9" i="20"/>
  <c r="R9" i="20" s="1"/>
  <c r="S15" i="20"/>
  <c r="L15" i="20"/>
  <c r="R15" i="20" s="1"/>
  <c r="D402" i="20"/>
  <c r="L390" i="20"/>
  <c r="L402" i="20"/>
  <c r="L297" i="20"/>
  <c r="L289" i="20"/>
  <c r="L281" i="20"/>
  <c r="L332" i="20"/>
  <c r="L327" i="20"/>
  <c r="L273" i="20"/>
  <c r="L336" i="20"/>
  <c r="L30" i="20"/>
  <c r="L215" i="20"/>
  <c r="L135" i="20"/>
  <c r="T8" i="20"/>
  <c r="L8" i="20"/>
  <c r="R8" i="20" s="1"/>
  <c r="N20" i="20"/>
  <c r="L20" i="20" s="1"/>
  <c r="P20" i="20"/>
  <c r="L412" i="20"/>
  <c r="L353" i="20"/>
  <c r="L343" i="20"/>
  <c r="L393" i="20"/>
  <c r="L323" i="20"/>
  <c r="L369" i="20"/>
  <c r="L234" i="20"/>
  <c r="L141" i="20"/>
  <c r="O20" i="20"/>
  <c r="U5" i="20"/>
  <c r="T16" i="20"/>
  <c r="L16" i="20"/>
  <c r="R16" i="20" s="1"/>
  <c r="L168" i="20"/>
  <c r="S11" i="19"/>
  <c r="L11" i="19"/>
  <c r="R11" i="19" s="1"/>
  <c r="L393" i="19"/>
  <c r="D369" i="19"/>
  <c r="L406" i="19"/>
  <c r="L353" i="19"/>
  <c r="L289" i="19"/>
  <c r="L369" i="19"/>
  <c r="L343" i="19"/>
  <c r="D311" i="19"/>
  <c r="D289" i="19"/>
  <c r="D303" i="19"/>
  <c r="L323" i="19"/>
  <c r="L193" i="19"/>
  <c r="D205" i="19"/>
  <c r="E20" i="19"/>
  <c r="D20" i="19" s="1"/>
  <c r="D5" i="19"/>
  <c r="R5" i="19" s="1"/>
  <c r="D402" i="19"/>
  <c r="L332" i="19"/>
  <c r="L336" i="19"/>
  <c r="L319" i="19"/>
  <c r="L412" i="19"/>
  <c r="L327" i="19"/>
  <c r="L281" i="19"/>
  <c r="L234" i="19"/>
  <c r="L168" i="19"/>
  <c r="S18" i="19"/>
  <c r="L18" i="19"/>
  <c r="R18" i="19" s="1"/>
  <c r="L266" i="19"/>
  <c r="S15" i="19"/>
  <c r="L15" i="19"/>
  <c r="R15" i="19" s="1"/>
  <c r="L242" i="19"/>
  <c r="R19" i="19"/>
  <c r="N20" i="19"/>
  <c r="P20" i="19"/>
  <c r="V5" i="19"/>
  <c r="L398" i="19"/>
  <c r="L347" i="19"/>
  <c r="L311" i="19"/>
  <c r="L297" i="19"/>
  <c r="S7" i="19"/>
  <c r="M20" i="19"/>
  <c r="L7" i="19"/>
  <c r="R7" i="19" s="1"/>
  <c r="D30" i="19"/>
  <c r="L248" i="18"/>
  <c r="S11" i="18"/>
  <c r="L11" i="18"/>
  <c r="R11" i="18" s="1"/>
  <c r="L16" i="18"/>
  <c r="R16" i="18" s="1"/>
  <c r="S16" i="18"/>
  <c r="L398" i="18"/>
  <c r="L406" i="18"/>
  <c r="L369" i="18"/>
  <c r="D303" i="18"/>
  <c r="L234" i="18"/>
  <c r="D215" i="18"/>
  <c r="L336" i="18"/>
  <c r="D297" i="18"/>
  <c r="D153" i="18"/>
  <c r="L319" i="18"/>
  <c r="L7" i="18"/>
  <c r="R7" i="18" s="1"/>
  <c r="S7" i="18"/>
  <c r="L153" i="18"/>
  <c r="L9" i="18"/>
  <c r="R9" i="18" s="1"/>
  <c r="T9" i="18"/>
  <c r="L59" i="18"/>
  <c r="L19" i="18"/>
  <c r="R19" i="18" s="1"/>
  <c r="D20" i="18"/>
  <c r="L15" i="18"/>
  <c r="R15" i="18" s="1"/>
  <c r="L5" i="18"/>
  <c r="R5" i="18" s="1"/>
  <c r="M20" i="18"/>
  <c r="S5" i="18"/>
  <c r="D402" i="18"/>
  <c r="D369" i="18"/>
  <c r="L343" i="18"/>
  <c r="L258" i="18"/>
  <c r="L402" i="18"/>
  <c r="L273" i="18"/>
  <c r="D234" i="18"/>
  <c r="L141" i="18"/>
  <c r="L30" i="18"/>
  <c r="L10" i="18"/>
  <c r="R10" i="18" s="1"/>
  <c r="L297" i="18"/>
  <c r="L8" i="18"/>
  <c r="R8" i="18" s="1"/>
  <c r="S8" i="18"/>
  <c r="N20" i="18"/>
  <c r="T5" i="18"/>
  <c r="L393" i="18"/>
  <c r="L412" i="18"/>
  <c r="D332" i="18"/>
  <c r="L281" i="18"/>
  <c r="L242" i="18"/>
  <c r="L193" i="18"/>
  <c r="L303" i="18"/>
  <c r="L215" i="18"/>
  <c r="O20" i="18"/>
  <c r="U5" i="18"/>
  <c r="T17" i="18"/>
  <c r="L17" i="18"/>
  <c r="R17" i="18" s="1"/>
  <c r="L168" i="18"/>
  <c r="P20" i="18"/>
  <c r="D412" i="17"/>
  <c r="L343" i="17"/>
  <c r="L332" i="17"/>
  <c r="L323" i="17"/>
  <c r="D377" i="17"/>
  <c r="L253" i="17"/>
  <c r="L303" i="17"/>
  <c r="D303" i="17"/>
  <c r="L242" i="17"/>
  <c r="L402" i="17"/>
  <c r="L205" i="17"/>
  <c r="L225" i="17"/>
  <c r="D205" i="17"/>
  <c r="L15" i="17"/>
  <c r="R15" i="17" s="1"/>
  <c r="L412" i="17"/>
  <c r="L18" i="17"/>
  <c r="R18" i="17" s="1"/>
  <c r="L266" i="17"/>
  <c r="L377" i="17"/>
  <c r="L336" i="17"/>
  <c r="L381" i="17"/>
  <c r="L347" i="17"/>
  <c r="L311" i="17"/>
  <c r="D135" i="17"/>
  <c r="L17" i="17"/>
  <c r="R17" i="17" s="1"/>
  <c r="P20" i="17"/>
  <c r="L289" i="17"/>
  <c r="L234" i="17"/>
  <c r="L273" i="17"/>
  <c r="L179" i="17"/>
  <c r="L135" i="17"/>
  <c r="L145" i="17"/>
  <c r="L59" i="17"/>
  <c r="S16" i="17"/>
  <c r="L16" i="17"/>
  <c r="R16" i="17" s="1"/>
  <c r="N20" i="17"/>
  <c r="L20" i="17" s="1"/>
  <c r="T5" i="17"/>
  <c r="O20" i="17"/>
  <c r="D20" i="17"/>
  <c r="U17" i="16"/>
  <c r="L17" i="16"/>
  <c r="R17" i="16" s="1"/>
  <c r="L5" i="16"/>
  <c r="R5" i="16" s="1"/>
  <c r="O20" i="16"/>
  <c r="U5" i="16"/>
  <c r="L390" i="16"/>
  <c r="L369" i="16"/>
  <c r="L297" i="16"/>
  <c r="L336" i="16"/>
  <c r="D168" i="16"/>
  <c r="D215" i="16"/>
  <c r="D153" i="16"/>
  <c r="L44" i="16"/>
  <c r="L19" i="16"/>
  <c r="R19" i="16" s="1"/>
  <c r="S19" i="16"/>
  <c r="L14" i="16"/>
  <c r="R14" i="16" s="1"/>
  <c r="L10" i="16"/>
  <c r="R10" i="16" s="1"/>
  <c r="L7" i="16"/>
  <c r="R7" i="16" s="1"/>
  <c r="S7" i="16"/>
  <c r="L168" i="16"/>
  <c r="M20" i="16"/>
  <c r="P20" i="16"/>
  <c r="L385" i="16"/>
  <c r="L343" i="16"/>
  <c r="L281" i="16"/>
  <c r="D205" i="16"/>
  <c r="L9" i="16"/>
  <c r="R9" i="16" s="1"/>
  <c r="U9" i="16"/>
  <c r="D5" i="16"/>
  <c r="N20" i="16"/>
  <c r="L303" i="16"/>
  <c r="L289" i="16"/>
  <c r="L319" i="16"/>
  <c r="D319" i="16"/>
  <c r="L153" i="16"/>
  <c r="L205" i="16"/>
  <c r="L242" i="16"/>
  <c r="L18" i="16"/>
  <c r="R18" i="16" s="1"/>
  <c r="L15" i="16"/>
  <c r="R15" i="16" s="1"/>
  <c r="S15" i="16"/>
  <c r="L11" i="16"/>
  <c r="R11" i="16" s="1"/>
  <c r="S11" i="16"/>
  <c r="R22" i="16"/>
  <c r="L8" i="16"/>
  <c r="R8" i="16" s="1"/>
  <c r="L16" i="16"/>
  <c r="R16" i="16" s="1"/>
  <c r="D20" i="16"/>
  <c r="L412" i="15"/>
  <c r="L347" i="15"/>
  <c r="L289" i="15"/>
  <c r="L343" i="15"/>
  <c r="L327" i="15"/>
  <c r="L266" i="15"/>
  <c r="L273" i="15"/>
  <c r="L179" i="15"/>
  <c r="L253" i="15"/>
  <c r="L205" i="15"/>
  <c r="L145" i="15"/>
  <c r="L193" i="15"/>
  <c r="L8" i="15"/>
  <c r="R8" i="15" s="1"/>
  <c r="L5" i="15"/>
  <c r="R5" i="15" s="1"/>
  <c r="M20" i="15"/>
  <c r="S5" i="15"/>
  <c r="L11" i="15"/>
  <c r="R11" i="15" s="1"/>
  <c r="L381" i="15"/>
  <c r="L323" i="15"/>
  <c r="L225" i="15"/>
  <c r="S9" i="15"/>
  <c r="L9" i="15"/>
  <c r="R9" i="15" s="1"/>
  <c r="L173" i="15"/>
  <c r="L59" i="15"/>
  <c r="L319" i="15"/>
  <c r="P20" i="15"/>
  <c r="L357" i="15"/>
  <c r="L406" i="15"/>
  <c r="L303" i="15"/>
  <c r="L44" i="15"/>
  <c r="O20" i="15"/>
  <c r="L398" i="14"/>
  <c r="L332" i="14"/>
  <c r="L311" i="14"/>
  <c r="D225" i="14"/>
  <c r="L173" i="14"/>
  <c r="L353" i="14"/>
  <c r="S10" i="14"/>
  <c r="L10" i="14"/>
  <c r="R10" i="14" s="1"/>
  <c r="L168" i="14"/>
  <c r="L135" i="14"/>
  <c r="L412" i="14"/>
  <c r="N20" i="14"/>
  <c r="D7" i="14"/>
  <c r="L16" i="14"/>
  <c r="R16" i="14" s="1"/>
  <c r="L9" i="14"/>
  <c r="R9" i="14" s="1"/>
  <c r="L357" i="14"/>
  <c r="D234" i="14"/>
  <c r="L297" i="14"/>
  <c r="L347" i="14"/>
  <c r="L193" i="14"/>
  <c r="T19" i="14"/>
  <c r="L19" i="14"/>
  <c r="R19" i="14" s="1"/>
  <c r="S11" i="14"/>
  <c r="L11" i="14"/>
  <c r="R11" i="14" s="1"/>
  <c r="D20" i="14"/>
  <c r="L234" i="14"/>
  <c r="L30" i="14"/>
  <c r="O20" i="14"/>
  <c r="U5" i="14"/>
  <c r="D377" i="14"/>
  <c r="D297" i="14"/>
  <c r="L253" i="14"/>
  <c r="L242" i="14"/>
  <c r="L205" i="14"/>
  <c r="D193" i="14"/>
  <c r="L153" i="14"/>
  <c r="M20" i="14"/>
  <c r="L5" i="14"/>
  <c r="R5" i="14" s="1"/>
  <c r="S5" i="14"/>
  <c r="S7" i="14"/>
  <c r="L7" i="14"/>
  <c r="R7" i="14" s="1"/>
  <c r="D135" i="14"/>
  <c r="D30" i="14"/>
  <c r="L14" i="14"/>
  <c r="R14" i="14" s="1"/>
  <c r="L8" i="14"/>
  <c r="R8" i="14" s="1"/>
  <c r="P20" i="14"/>
  <c r="L377" i="13"/>
  <c r="L303" i="13"/>
  <c r="L347" i="13"/>
  <c r="L311" i="13"/>
  <c r="D297" i="13"/>
  <c r="L18" i="13"/>
  <c r="R18" i="13" s="1"/>
  <c r="L141" i="13"/>
  <c r="L30" i="13"/>
  <c r="F20" i="13"/>
  <c r="L398" i="13"/>
  <c r="L390" i="13"/>
  <c r="L336" i="13"/>
  <c r="L402" i="13"/>
  <c r="L332" i="13"/>
  <c r="D225" i="13"/>
  <c r="D311" i="13"/>
  <c r="L266" i="13"/>
  <c r="D141" i="13"/>
  <c r="L215" i="13"/>
  <c r="L11" i="13"/>
  <c r="R11" i="13" s="1"/>
  <c r="S11" i="13"/>
  <c r="P20" i="13"/>
  <c r="L205" i="13"/>
  <c r="L8" i="13"/>
  <c r="R8" i="13" s="1"/>
  <c r="L44" i="13"/>
  <c r="S19" i="13"/>
  <c r="L14" i="13"/>
  <c r="R14" i="13" s="1"/>
  <c r="D402" i="13"/>
  <c r="D369" i="13"/>
  <c r="L343" i="13"/>
  <c r="L297" i="13"/>
  <c r="L289" i="13"/>
  <c r="L234" i="13"/>
  <c r="D153" i="13"/>
  <c r="S16" i="13"/>
  <c r="L16" i="13"/>
  <c r="R16" i="13" s="1"/>
  <c r="L7" i="13"/>
  <c r="R7" i="13" s="1"/>
  <c r="S7" i="13"/>
  <c r="L242" i="13"/>
  <c r="L135" i="13"/>
  <c r="L17" i="13"/>
  <c r="R17" i="13" s="1"/>
  <c r="L10" i="13"/>
  <c r="R10" i="13" s="1"/>
  <c r="T10" i="13"/>
  <c r="L168" i="13"/>
  <c r="L19" i="13"/>
  <c r="R19" i="13" s="1"/>
  <c r="D18" i="13"/>
  <c r="O20" i="13"/>
  <c r="L393" i="13"/>
  <c r="L327" i="13"/>
  <c r="L319" i="13"/>
  <c r="L281" i="13"/>
  <c r="D281" i="13"/>
  <c r="L193" i="13"/>
  <c r="U15" i="13"/>
  <c r="L15" i="13"/>
  <c r="R15" i="13" s="1"/>
  <c r="S9" i="13"/>
  <c r="L9" i="13"/>
  <c r="R9" i="13" s="1"/>
  <c r="M20" i="13"/>
  <c r="L20" i="13" s="1"/>
  <c r="S5" i="13"/>
  <c r="L5" i="13"/>
  <c r="R5" i="13" s="1"/>
  <c r="E20" i="13"/>
  <c r="D20" i="13" s="1"/>
  <c r="S11" i="12"/>
  <c r="L11" i="12"/>
  <c r="R11" i="12" s="1"/>
  <c r="L289" i="12"/>
  <c r="S18" i="12"/>
  <c r="L18" i="12"/>
  <c r="R18" i="12" s="1"/>
  <c r="F20" i="12"/>
  <c r="U15" i="12"/>
  <c r="N20" i="12"/>
  <c r="L20" i="12" s="1"/>
  <c r="T5" i="12"/>
  <c r="L15" i="12"/>
  <c r="R15" i="12" s="1"/>
  <c r="L30" i="12"/>
  <c r="L7" i="12"/>
  <c r="R7" i="12" s="1"/>
  <c r="D5" i="12"/>
  <c r="D402" i="12"/>
  <c r="L369" i="12"/>
  <c r="L258" i="12"/>
  <c r="L402" i="12"/>
  <c r="L266" i="12"/>
  <c r="L242" i="12"/>
  <c r="L141" i="12"/>
  <c r="L281" i="12"/>
  <c r="L173" i="12"/>
  <c r="T10" i="12"/>
  <c r="L10" i="12"/>
  <c r="R10" i="12" s="1"/>
  <c r="L59" i="12"/>
  <c r="D30" i="12"/>
  <c r="O20" i="12"/>
  <c r="U5" i="12"/>
  <c r="L273" i="12"/>
  <c r="L205" i="12"/>
  <c r="L153" i="12"/>
  <c r="P20" i="12"/>
  <c r="V5" i="12"/>
  <c r="G20" i="12"/>
  <c r="L412" i="12"/>
  <c r="L253" i="12"/>
  <c r="L44" i="12"/>
  <c r="R22" i="12"/>
  <c r="L8" i="12"/>
  <c r="R8" i="12" s="1"/>
  <c r="S8" i="12"/>
  <c r="L398" i="12"/>
  <c r="D281" i="12"/>
  <c r="L311" i="12"/>
  <c r="L215" i="12"/>
  <c r="L406" i="12"/>
  <c r="L393" i="12"/>
  <c r="D369" i="12"/>
  <c r="L336" i="12"/>
  <c r="L343" i="12"/>
  <c r="L319" i="12"/>
  <c r="L297" i="12"/>
  <c r="L234" i="12"/>
  <c r="D266" i="12"/>
  <c r="L168" i="12"/>
  <c r="L135" i="12"/>
  <c r="U14" i="12"/>
  <c r="L14" i="12"/>
  <c r="R14" i="12" s="1"/>
  <c r="L5" i="12"/>
  <c r="R5" i="12" s="1"/>
  <c r="E20" i="12"/>
  <c r="D20" i="12" s="1"/>
  <c r="D7" i="12"/>
  <c r="L248" i="12"/>
  <c r="L17" i="12"/>
  <c r="R17" i="12" s="1"/>
  <c r="L398" i="11"/>
  <c r="D377" i="11"/>
  <c r="L273" i="11"/>
  <c r="L402" i="11"/>
  <c r="L336" i="11"/>
  <c r="L253" i="11"/>
  <c r="L205" i="11"/>
  <c r="D193" i="11"/>
  <c r="L18" i="11"/>
  <c r="R18" i="11" s="1"/>
  <c r="S7" i="11"/>
  <c r="L7" i="11"/>
  <c r="R7" i="11" s="1"/>
  <c r="L145" i="11"/>
  <c r="R5" i="11"/>
  <c r="R15" i="11"/>
  <c r="D7" i="11"/>
  <c r="L16" i="11"/>
  <c r="R16" i="11" s="1"/>
  <c r="L377" i="11"/>
  <c r="L327" i="11"/>
  <c r="L266" i="11"/>
  <c r="L193" i="11"/>
  <c r="L234" i="11"/>
  <c r="P20" i="11"/>
  <c r="N20" i="11"/>
  <c r="L20" i="11" s="1"/>
  <c r="L258" i="11"/>
  <c r="L332" i="11"/>
  <c r="D412" i="11"/>
  <c r="L319" i="11"/>
  <c r="L353" i="11"/>
  <c r="L311" i="11"/>
  <c r="D289" i="11"/>
  <c r="L153" i="11"/>
  <c r="L135" i="11"/>
  <c r="S19" i="11"/>
  <c r="L19" i="11"/>
  <c r="R19" i="11" s="1"/>
  <c r="L10" i="11"/>
  <c r="R10" i="11" s="1"/>
  <c r="L369" i="10"/>
  <c r="L289" i="10"/>
  <c r="L281" i="10"/>
  <c r="L168" i="10"/>
  <c r="L153" i="10"/>
  <c r="L11" i="10"/>
  <c r="R11" i="10" s="1"/>
  <c r="L412" i="10"/>
  <c r="L303" i="10"/>
  <c r="L248" i="10"/>
  <c r="L273" i="10"/>
  <c r="D266" i="10"/>
  <c r="L179" i="10"/>
  <c r="L215" i="10"/>
  <c r="L242" i="10"/>
  <c r="L145" i="10"/>
  <c r="S10" i="10"/>
  <c r="L10" i="10"/>
  <c r="R10" i="10" s="1"/>
  <c r="P20" i="10"/>
  <c r="V5" i="10"/>
  <c r="L353" i="10"/>
  <c r="L258" i="10"/>
  <c r="L205" i="10"/>
  <c r="L30" i="10"/>
  <c r="L8" i="10"/>
  <c r="R8" i="10" s="1"/>
  <c r="D7" i="10"/>
  <c r="L225" i="10"/>
  <c r="T7" i="10"/>
  <c r="N20" i="10"/>
  <c r="L20" i="10" s="1"/>
  <c r="D135" i="10"/>
  <c r="L7" i="10"/>
  <c r="R7" i="10" s="1"/>
  <c r="D412" i="10"/>
  <c r="L377" i="10"/>
  <c r="L336" i="10"/>
  <c r="L343" i="10"/>
  <c r="D173" i="10"/>
  <c r="D168" i="10"/>
  <c r="L59" i="10"/>
  <c r="D20" i="10"/>
  <c r="O20" i="10"/>
  <c r="L393" i="9"/>
  <c r="L297" i="9"/>
  <c r="D225" i="9"/>
  <c r="D205" i="9"/>
  <c r="R5" i="9"/>
  <c r="L377" i="9"/>
  <c r="L412" i="9"/>
  <c r="L369" i="9"/>
  <c r="L266" i="9"/>
  <c r="D234" i="9"/>
  <c r="L242" i="9"/>
  <c r="L215" i="9"/>
  <c r="L193" i="9"/>
  <c r="D266" i="9"/>
  <c r="L145" i="9"/>
  <c r="D5" i="9"/>
  <c r="L14" i="9"/>
  <c r="R14" i="9" s="1"/>
  <c r="D10" i="9"/>
  <c r="S17" i="9"/>
  <c r="L17" i="9"/>
  <c r="R17" i="9" s="1"/>
  <c r="L11" i="9"/>
  <c r="R11" i="9" s="1"/>
  <c r="S11" i="9"/>
  <c r="L179" i="9"/>
  <c r="L135" i="9"/>
  <c r="E20" i="9"/>
  <c r="D20" i="9" s="1"/>
  <c r="S8" i="9"/>
  <c r="L8" i="9"/>
  <c r="R8" i="9" s="1"/>
  <c r="L357" i="9"/>
  <c r="D273" i="9"/>
  <c r="L336" i="9"/>
  <c r="L311" i="9"/>
  <c r="N20" i="9"/>
  <c r="L20" i="9" s="1"/>
  <c r="T5" i="9"/>
  <c r="L19" i="9"/>
  <c r="R19" i="9" s="1"/>
  <c r="S19" i="9"/>
  <c r="S9" i="9"/>
  <c r="L9" i="9"/>
  <c r="R9" i="9" s="1"/>
  <c r="L234" i="9"/>
  <c r="L59" i="9"/>
  <c r="S15" i="9"/>
  <c r="L10" i="9"/>
  <c r="R10" i="9" s="1"/>
  <c r="U5" i="9"/>
  <c r="L398" i="9"/>
  <c r="D402" i="9"/>
  <c r="L390" i="9"/>
  <c r="L402" i="9"/>
  <c r="L319" i="9"/>
  <c r="L273" i="9"/>
  <c r="L258" i="9"/>
  <c r="L15" i="9"/>
  <c r="R15" i="9" s="1"/>
  <c r="O20" i="9"/>
  <c r="D303" i="8"/>
  <c r="L357" i="8"/>
  <c r="L248" i="8"/>
  <c r="L242" i="8"/>
  <c r="L141" i="8"/>
  <c r="L361" i="8"/>
  <c r="L289" i="8"/>
  <c r="L234" i="8"/>
  <c r="D135" i="8"/>
  <c r="O20" i="8"/>
  <c r="L20" i="8" s="1"/>
  <c r="L16" i="8"/>
  <c r="R16" i="8" s="1"/>
  <c r="L353" i="8"/>
  <c r="D273" i="8"/>
  <c r="D319" i="8"/>
  <c r="L215" i="8"/>
  <c r="L281" i="8"/>
  <c r="L173" i="8"/>
  <c r="L193" i="8"/>
  <c r="L168" i="8"/>
  <c r="L44" i="8"/>
  <c r="S15" i="8"/>
  <c r="L15" i="8"/>
  <c r="R15" i="8" s="1"/>
  <c r="R5" i="8"/>
  <c r="S19" i="8"/>
  <c r="L19" i="8"/>
  <c r="R19" i="8" s="1"/>
  <c r="L11" i="8"/>
  <c r="R11" i="8" s="1"/>
  <c r="S11" i="8"/>
  <c r="S7" i="8"/>
  <c r="L7" i="8"/>
  <c r="R7" i="8" s="1"/>
  <c r="P20" i="8"/>
  <c r="L273" i="8"/>
  <c r="L398" i="8"/>
  <c r="D353" i="8"/>
  <c r="L303" i="8"/>
  <c r="L369" i="8"/>
  <c r="L336" i="8"/>
  <c r="L297" i="8"/>
  <c r="L153" i="8"/>
  <c r="L179" i="8"/>
  <c r="L412" i="8"/>
  <c r="L9" i="8"/>
  <c r="R9" i="8" s="1"/>
  <c r="S9" i="8"/>
  <c r="L59" i="8"/>
  <c r="R21" i="8"/>
  <c r="L14" i="8"/>
  <c r="R14" i="8" s="1"/>
  <c r="L30" i="8"/>
  <c r="L17" i="8"/>
  <c r="R17" i="8" s="1"/>
  <c r="R5" i="7"/>
  <c r="S19" i="7"/>
  <c r="L19" i="7"/>
  <c r="R19" i="7" s="1"/>
  <c r="L193" i="7"/>
  <c r="L390" i="7"/>
  <c r="L343" i="7"/>
  <c r="L319" i="7"/>
  <c r="D311" i="7"/>
  <c r="L297" i="7"/>
  <c r="L273" i="7"/>
  <c r="L311" i="7"/>
  <c r="D289" i="7"/>
  <c r="D215" i="7"/>
  <c r="L18" i="7"/>
  <c r="R18" i="7" s="1"/>
  <c r="S18" i="7"/>
  <c r="T16" i="7"/>
  <c r="L16" i="7"/>
  <c r="R16" i="7" s="1"/>
  <c r="R21" i="7"/>
  <c r="L59" i="7"/>
  <c r="L10" i="7"/>
  <c r="R10" i="7" s="1"/>
  <c r="O20" i="7"/>
  <c r="U5" i="7"/>
  <c r="P20" i="7"/>
  <c r="V5" i="7"/>
  <c r="S15" i="7"/>
  <c r="L15" i="7"/>
  <c r="L234" i="7"/>
  <c r="L44" i="7"/>
  <c r="N20" i="7"/>
  <c r="L20" i="7" s="1"/>
  <c r="L336" i="7"/>
  <c r="L9" i="7"/>
  <c r="R9" i="7" s="1"/>
  <c r="L266" i="7"/>
  <c r="L398" i="7"/>
  <c r="L153" i="7"/>
  <c r="L412" i="7"/>
  <c r="L289" i="7"/>
  <c r="D258" i="7"/>
  <c r="L303" i="7"/>
  <c r="L369" i="7"/>
  <c r="L258" i="7"/>
  <c r="L205" i="7"/>
  <c r="L168" i="7"/>
  <c r="D248" i="7"/>
  <c r="L215" i="7"/>
  <c r="E20" i="7"/>
  <c r="D20" i="7" s="1"/>
  <c r="D5" i="7"/>
  <c r="L17" i="7"/>
  <c r="R17" i="7" s="1"/>
  <c r="L14" i="7"/>
  <c r="R14" i="7" s="1"/>
  <c r="D15" i="7"/>
  <c r="L377" i="6"/>
  <c r="S18" i="6"/>
  <c r="L18" i="6"/>
  <c r="R18" i="6" s="1"/>
  <c r="L17" i="6"/>
  <c r="R17" i="6" s="1"/>
  <c r="S17" i="6"/>
  <c r="L8" i="6"/>
  <c r="R8" i="6" s="1"/>
  <c r="M20" i="6"/>
  <c r="S5" i="6"/>
  <c r="L5" i="6"/>
  <c r="R5" i="6" s="1"/>
  <c r="S14" i="6"/>
  <c r="L14" i="6"/>
  <c r="R14" i="6" s="1"/>
  <c r="N20" i="6"/>
  <c r="L135" i="6"/>
  <c r="L16" i="6"/>
  <c r="R16" i="6" s="1"/>
  <c r="F20" i="6"/>
  <c r="L11" i="6"/>
  <c r="R11" i="6" s="1"/>
  <c r="L398" i="6"/>
  <c r="L412" i="6"/>
  <c r="L381" i="6"/>
  <c r="L205" i="6"/>
  <c r="L145" i="6"/>
  <c r="D205" i="6"/>
  <c r="D343" i="6"/>
  <c r="L281" i="6"/>
  <c r="L266" i="6"/>
  <c r="L332" i="6"/>
  <c r="L234" i="6"/>
  <c r="L168" i="6"/>
  <c r="L193" i="6"/>
  <c r="L365" i="6"/>
  <c r="L361" i="6"/>
  <c r="L353" i="6"/>
  <c r="L311" i="6"/>
  <c r="L242" i="6"/>
  <c r="L225" i="6"/>
  <c r="L297" i="6"/>
  <c r="O20" i="6"/>
  <c r="L30" i="6"/>
  <c r="L44" i="6"/>
  <c r="U19" i="6"/>
  <c r="S9" i="6"/>
  <c r="L9" i="6"/>
  <c r="R9" i="6" s="1"/>
  <c r="P20" i="6"/>
  <c r="E20" i="6"/>
  <c r="D20" i="6" s="1"/>
  <c r="L377" i="4"/>
  <c r="L297" i="4"/>
  <c r="L289" i="4"/>
  <c r="L369" i="4"/>
  <c r="D234" i="4"/>
  <c r="L281" i="4"/>
  <c r="L242" i="4"/>
  <c r="L205" i="4"/>
  <c r="L343" i="4"/>
  <c r="D168" i="4"/>
  <c r="S10" i="4"/>
  <c r="L10" i="4"/>
  <c r="R10" i="4" s="1"/>
  <c r="E20" i="4"/>
  <c r="D20" i="4" s="1"/>
  <c r="D5" i="4"/>
  <c r="L15" i="4"/>
  <c r="R15" i="4" s="1"/>
  <c r="M20" i="4"/>
  <c r="L20" i="4" s="1"/>
  <c r="S5" i="4"/>
  <c r="L5" i="4"/>
  <c r="R5" i="4" s="1"/>
  <c r="L59" i="4"/>
  <c r="L336" i="4"/>
  <c r="L234" i="4"/>
  <c r="L193" i="4"/>
  <c r="D297" i="4"/>
  <c r="L266" i="4"/>
  <c r="L273" i="4"/>
  <c r="L258" i="4"/>
  <c r="D215" i="4"/>
  <c r="L173" i="4"/>
  <c r="L135" i="4"/>
  <c r="S9" i="4"/>
  <c r="L9" i="4"/>
  <c r="R9" i="4" s="1"/>
  <c r="L44" i="4"/>
  <c r="R11" i="4"/>
  <c r="L30" i="4"/>
  <c r="O20" i="4"/>
  <c r="L402" i="5"/>
  <c r="L7" i="5"/>
  <c r="L11" i="5"/>
  <c r="O20" i="5"/>
  <c r="L336" i="5"/>
  <c r="L281" i="5"/>
  <c r="L10" i="5"/>
  <c r="L168" i="5"/>
  <c r="P20" i="5"/>
  <c r="L8" i="5"/>
  <c r="L253" i="5"/>
  <c r="L17" i="5"/>
  <c r="L13" i="5"/>
  <c r="L347" i="5"/>
  <c r="L205" i="5"/>
  <c r="L9" i="5"/>
  <c r="L6" i="5"/>
  <c r="L406" i="5"/>
  <c r="L273" i="5"/>
  <c r="L15" i="5"/>
  <c r="L398" i="5"/>
  <c r="L193" i="5"/>
  <c r="L18" i="5"/>
  <c r="L14" i="5"/>
  <c r="L311" i="5"/>
  <c r="L377" i="5"/>
  <c r="L179" i="5"/>
  <c r="L141" i="5"/>
  <c r="L12" i="5"/>
  <c r="L215" i="5"/>
  <c r="L59" i="5"/>
  <c r="L5" i="5"/>
  <c r="D365" i="5"/>
  <c r="L258" i="5"/>
  <c r="L16" i="5"/>
  <c r="L135" i="5"/>
  <c r="M20" i="5"/>
  <c r="L30" i="5"/>
  <c r="L19" i="5"/>
  <c r="L44" i="5"/>
  <c r="L242" i="5"/>
  <c r="N20" i="5"/>
  <c r="D369" i="5"/>
  <c r="D327" i="5"/>
  <c r="D145" i="5"/>
  <c r="D253" i="5"/>
  <c r="D384" i="2"/>
  <c r="L388" i="2"/>
  <c r="D388" i="2"/>
  <c r="D346" i="2"/>
  <c r="L346" i="2"/>
  <c r="L384" i="2"/>
  <c r="H6" i="2"/>
  <c r="O6" i="2"/>
  <c r="E6" i="2"/>
  <c r="P6" i="2"/>
  <c r="F6" i="2"/>
  <c r="M6" i="2"/>
  <c r="G6" i="2"/>
  <c r="N6" i="2"/>
  <c r="L272" i="2"/>
  <c r="D272" i="2"/>
  <c r="M49" i="2"/>
  <c r="G164" i="2"/>
  <c r="N164" i="2"/>
  <c r="H164" i="2"/>
  <c r="O164" i="2"/>
  <c r="E164" i="2"/>
  <c r="F164" i="2"/>
  <c r="P380" i="2"/>
  <c r="M164" i="2"/>
  <c r="P164" i="2"/>
  <c r="O29" i="2"/>
  <c r="N29" i="2"/>
  <c r="P342" i="2"/>
  <c r="P355" i="2"/>
  <c r="M366" i="2"/>
  <c r="N396" i="2"/>
  <c r="M396" i="2"/>
  <c r="P400" i="2"/>
  <c r="M404" i="2"/>
  <c r="N277" i="2"/>
  <c r="O355" i="2"/>
  <c r="N366" i="2"/>
  <c r="M400" i="2"/>
  <c r="O404" i="2"/>
  <c r="O78" i="2"/>
  <c r="P78" i="2"/>
  <c r="N10" i="2"/>
  <c r="N16" i="2"/>
  <c r="O17" i="2"/>
  <c r="P224" i="2"/>
  <c r="N14" i="2"/>
  <c r="O342" i="2"/>
  <c r="P404" i="2"/>
  <c r="N425" i="2"/>
  <c r="N431" i="2"/>
  <c r="M342" i="2"/>
  <c r="M5" i="2"/>
  <c r="N351" i="2"/>
  <c r="N376" i="2"/>
  <c r="O380" i="2"/>
  <c r="M409" i="2"/>
  <c r="M417" i="2"/>
  <c r="O425" i="2"/>
  <c r="L39" i="2"/>
  <c r="L40" i="2"/>
  <c r="L44" i="2"/>
  <c r="N63" i="2"/>
  <c r="N9" i="2"/>
  <c r="P285" i="2"/>
  <c r="O285" i="2"/>
  <c r="N285" i="2"/>
  <c r="M316" i="2"/>
  <c r="O316" i="2"/>
  <c r="P372" i="2"/>
  <c r="L28" i="2"/>
  <c r="L32" i="2"/>
  <c r="N172" i="2"/>
  <c r="M172" i="2"/>
  <c r="O187" i="2"/>
  <c r="M277" i="2"/>
  <c r="O277" i="2"/>
  <c r="P351" i="2"/>
  <c r="P376" i="2"/>
  <c r="O376" i="2"/>
  <c r="P409" i="2"/>
  <c r="N417" i="2"/>
  <c r="M63" i="2"/>
  <c r="O15" i="2"/>
  <c r="P18" i="2"/>
  <c r="N13" i="2"/>
  <c r="M14" i="2"/>
  <c r="P15" i="2"/>
  <c r="O16" i="2"/>
  <c r="N17" i="2"/>
  <c r="P7" i="2"/>
  <c r="O8" i="2"/>
  <c r="M10" i="2"/>
  <c r="P160" i="2"/>
  <c r="O212" i="2"/>
  <c r="O224" i="2"/>
  <c r="M234" i="2"/>
  <c r="O234" i="2"/>
  <c r="N234" i="2"/>
  <c r="M244" i="2"/>
  <c r="N4" i="2"/>
  <c r="L12" i="2"/>
  <c r="M154" i="2"/>
  <c r="M17" i="2"/>
  <c r="P5" i="2"/>
  <c r="P16" i="2"/>
  <c r="M13" i="2"/>
  <c r="O9" i="2"/>
  <c r="P14" i="2"/>
  <c r="O49" i="2"/>
  <c r="O7" i="2"/>
  <c r="P10" i="2"/>
  <c r="M15" i="2"/>
  <c r="L3" i="2"/>
  <c r="M7" i="2"/>
  <c r="L24" i="2"/>
  <c r="L27" i="2"/>
  <c r="L31" i="2"/>
  <c r="L36" i="2"/>
  <c r="L48" i="2"/>
  <c r="M187" i="2"/>
  <c r="N212" i="2"/>
  <c r="O267" i="2"/>
  <c r="M308" i="2"/>
  <c r="O308" i="2"/>
  <c r="O338" i="2"/>
  <c r="M338" i="2"/>
  <c r="O351" i="2"/>
  <c r="N355" i="2"/>
  <c r="P366" i="2"/>
  <c r="O372" i="2"/>
  <c r="O409" i="2"/>
  <c r="L421" i="2"/>
  <c r="M425" i="2"/>
  <c r="P431" i="2"/>
  <c r="P8" i="2"/>
  <c r="N8" i="2"/>
  <c r="L23" i="2"/>
  <c r="L38" i="2"/>
  <c r="L42" i="2"/>
  <c r="M78" i="2"/>
  <c r="N160" i="2"/>
  <c r="N187" i="2"/>
  <c r="P192" i="2"/>
  <c r="N192" i="2"/>
  <c r="P198" i="2"/>
  <c r="O198" i="2"/>
  <c r="O244" i="2"/>
  <c r="N261" i="2"/>
  <c r="M300" i="2"/>
  <c r="O300" i="2"/>
  <c r="O330" i="2"/>
  <c r="M330" i="2"/>
  <c r="N362" i="2"/>
  <c r="M431" i="2"/>
  <c r="O4" i="2"/>
  <c r="M9" i="2"/>
  <c r="O13" i="2"/>
  <c r="N18" i="2"/>
  <c r="L26" i="2"/>
  <c r="L35" i="2"/>
  <c r="L47" i="2"/>
  <c r="M4" i="2"/>
  <c r="L22" i="2"/>
  <c r="N49" i="2"/>
  <c r="L41" i="2"/>
  <c r="L43" i="2"/>
  <c r="L46" i="2"/>
  <c r="O63" i="2"/>
  <c r="N7" i="2"/>
  <c r="M8" i="2"/>
  <c r="P9" i="2"/>
  <c r="O10" i="2"/>
  <c r="O160" i="2"/>
  <c r="M192" i="2"/>
  <c r="P212" i="2"/>
  <c r="N244" i="2"/>
  <c r="O253" i="2"/>
  <c r="N253" i="2"/>
  <c r="M253" i="2"/>
  <c r="P261" i="2"/>
  <c r="M261" i="2"/>
  <c r="P292" i="2"/>
  <c r="O292" i="2"/>
  <c r="M322" i="2"/>
  <c r="M372" i="2"/>
  <c r="N380" i="2"/>
  <c r="O400" i="2"/>
  <c r="N404" i="2"/>
  <c r="P417" i="2"/>
  <c r="N154" i="2"/>
  <c r="N5" i="2"/>
  <c r="L20" i="2"/>
  <c r="P29" i="2"/>
  <c r="L25" i="2"/>
  <c r="L37" i="2"/>
  <c r="P63" i="2"/>
  <c r="N78" i="2"/>
  <c r="P172" i="2"/>
  <c r="O192" i="2"/>
  <c r="M198" i="2"/>
  <c r="M212" i="2"/>
  <c r="N224" i="2"/>
  <c r="P244" i="2"/>
  <c r="P267" i="2"/>
  <c r="M285" i="2"/>
  <c r="M292" i="2"/>
  <c r="N300" i="2"/>
  <c r="N322" i="2"/>
  <c r="M355" i="2"/>
  <c r="O362" i="2"/>
  <c r="M376" i="2"/>
  <c r="P396" i="2"/>
  <c r="N400" i="2"/>
  <c r="O417" i="2"/>
  <c r="L21" i="2"/>
  <c r="L33" i="2"/>
  <c r="L34" i="2"/>
  <c r="P13" i="2"/>
  <c r="O14" i="2"/>
  <c r="N15" i="2"/>
  <c r="M16" i="2"/>
  <c r="P17" i="2"/>
  <c r="O18" i="2"/>
  <c r="O154" i="2"/>
  <c r="O172" i="2"/>
  <c r="N198" i="2"/>
  <c r="M267" i="2"/>
  <c r="O322" i="2"/>
  <c r="P362" i="2"/>
  <c r="M29" i="2"/>
  <c r="M18" i="2"/>
  <c r="M11" i="2"/>
  <c r="L11" i="2" s="1"/>
  <c r="L30" i="2"/>
  <c r="P49" i="2"/>
  <c r="L45" i="2"/>
  <c r="P4" i="2"/>
  <c r="P154" i="2"/>
  <c r="M160" i="2"/>
  <c r="P187" i="2"/>
  <c r="M224" i="2"/>
  <c r="P234" i="2"/>
  <c r="P253" i="2"/>
  <c r="O261" i="2"/>
  <c r="N267" i="2"/>
  <c r="P277" i="2"/>
  <c r="N292" i="2"/>
  <c r="P300" i="2"/>
  <c r="P308" i="2"/>
  <c r="N308" i="2"/>
  <c r="P316" i="2"/>
  <c r="N316" i="2"/>
  <c r="P322" i="2"/>
  <c r="N330" i="2"/>
  <c r="P330" i="2"/>
  <c r="N338" i="2"/>
  <c r="P338" i="2"/>
  <c r="N342" i="2"/>
  <c r="M351" i="2"/>
  <c r="M362" i="2"/>
  <c r="O366" i="2"/>
  <c r="N372" i="2"/>
  <c r="M380" i="2"/>
  <c r="O396" i="2"/>
  <c r="N409" i="2"/>
  <c r="L412" i="2"/>
  <c r="P425" i="2"/>
  <c r="O431" i="2"/>
  <c r="O5" i="2"/>
  <c r="D46" i="2"/>
  <c r="D40" i="2"/>
  <c r="D37" i="2"/>
  <c r="F412" i="5"/>
  <c r="G406" i="5"/>
  <c r="F406" i="5"/>
  <c r="G398" i="5"/>
  <c r="F398" i="5"/>
  <c r="H393" i="5"/>
  <c r="G393" i="5"/>
  <c r="F393" i="5"/>
  <c r="E393" i="5"/>
  <c r="E390" i="5"/>
  <c r="F390" i="5"/>
  <c r="E385" i="5"/>
  <c r="F385" i="5"/>
  <c r="E381" i="5"/>
  <c r="F381" i="5"/>
  <c r="G377" i="5"/>
  <c r="H377" i="5"/>
  <c r="F357" i="5"/>
  <c r="F347" i="5"/>
  <c r="F336" i="5"/>
  <c r="E323" i="5"/>
  <c r="F323" i="5"/>
  <c r="E319" i="5"/>
  <c r="E311" i="5"/>
  <c r="E297" i="5"/>
  <c r="F297" i="5"/>
  <c r="E289" i="5"/>
  <c r="E281" i="5"/>
  <c r="F266" i="5"/>
  <c r="E248" i="5"/>
  <c r="H248" i="5"/>
  <c r="E234" i="5"/>
  <c r="H234" i="5"/>
  <c r="G225" i="5"/>
  <c r="H225" i="5"/>
  <c r="E205" i="5"/>
  <c r="F193" i="5"/>
  <c r="E179" i="5"/>
  <c r="F173" i="5"/>
  <c r="E173" i="5"/>
  <c r="G168" i="5"/>
  <c r="F168" i="5"/>
  <c r="F153" i="5"/>
  <c r="G141" i="5"/>
  <c r="H135" i="5"/>
  <c r="E135" i="5"/>
  <c r="F10" i="5"/>
  <c r="G9" i="5"/>
  <c r="G59" i="5"/>
  <c r="F5" i="5"/>
  <c r="E19" i="5"/>
  <c r="F18" i="5"/>
  <c r="H16" i="5"/>
  <c r="E15" i="5"/>
  <c r="E44" i="5"/>
  <c r="G17" i="5"/>
  <c r="E17" i="5"/>
  <c r="F14" i="5"/>
  <c r="H13" i="5"/>
  <c r="F13" i="5"/>
  <c r="H12" i="5"/>
  <c r="F12" i="5"/>
  <c r="E11" i="5"/>
  <c r="H8" i="5"/>
  <c r="E7" i="5"/>
  <c r="D20" i="22" l="1"/>
  <c r="L20" i="19"/>
  <c r="L20" i="18"/>
  <c r="L20" i="16"/>
  <c r="L20" i="15"/>
  <c r="L20" i="14"/>
  <c r="R15" i="7"/>
  <c r="L20" i="6"/>
  <c r="L20" i="5"/>
  <c r="L380" i="2"/>
  <c r="L404" i="2"/>
  <c r="L431" i="2"/>
  <c r="L376" i="2"/>
  <c r="D164" i="2"/>
  <c r="D6" i="2"/>
  <c r="L6" i="2"/>
  <c r="L164" i="2"/>
  <c r="L366" i="2"/>
  <c r="L425" i="2"/>
  <c r="L160" i="2"/>
  <c r="L29" i="2"/>
  <c r="L417" i="2"/>
  <c r="L396" i="2"/>
  <c r="L342" i="2"/>
  <c r="L244" i="2"/>
  <c r="L351" i="2"/>
  <c r="L372" i="2"/>
  <c r="L192" i="2"/>
  <c r="L7" i="2"/>
  <c r="L330" i="2"/>
  <c r="L277" i="2"/>
  <c r="L234" i="2"/>
  <c r="L400" i="2"/>
  <c r="L10" i="2"/>
  <c r="L409" i="2"/>
  <c r="L355" i="2"/>
  <c r="L285" i="2"/>
  <c r="L316" i="2"/>
  <c r="L261" i="2"/>
  <c r="L187" i="2"/>
  <c r="L63" i="2"/>
  <c r="P19" i="2"/>
  <c r="L16" i="2"/>
  <c r="L14" i="2"/>
  <c r="L8" i="2"/>
  <c r="L17" i="2"/>
  <c r="L15" i="2"/>
  <c r="L5" i="2"/>
  <c r="L13" i="2"/>
  <c r="L338" i="2"/>
  <c r="L300" i="2"/>
  <c r="M19" i="2"/>
  <c r="L292" i="2"/>
  <c r="L172" i="2"/>
  <c r="O19" i="2"/>
  <c r="L253" i="2"/>
  <c r="L49" i="2"/>
  <c r="L212" i="2"/>
  <c r="L78" i="2"/>
  <c r="L154" i="2"/>
  <c r="L308" i="2"/>
  <c r="L267" i="2"/>
  <c r="L322" i="2"/>
  <c r="L9" i="2"/>
  <c r="L18" i="2"/>
  <c r="L198" i="2"/>
  <c r="N19" i="2"/>
  <c r="L362" i="2"/>
  <c r="L224" i="2"/>
  <c r="L4" i="2"/>
  <c r="D45" i="2"/>
  <c r="D44" i="2"/>
  <c r="D43" i="2"/>
  <c r="D42" i="2"/>
  <c r="D41" i="2"/>
  <c r="D39" i="2"/>
  <c r="H49" i="2"/>
  <c r="D33" i="2"/>
  <c r="D35" i="2"/>
  <c r="D38" i="2"/>
  <c r="D36" i="2"/>
  <c r="D34" i="2"/>
  <c r="D32" i="2"/>
  <c r="D31" i="2"/>
  <c r="D47" i="2"/>
  <c r="D48" i="2"/>
  <c r="F49" i="2"/>
  <c r="E49" i="2"/>
  <c r="G49" i="2"/>
  <c r="D28" i="5"/>
  <c r="D30" i="2"/>
  <c r="H30" i="5"/>
  <c r="D23" i="5"/>
  <c r="D27" i="5"/>
  <c r="D29" i="5"/>
  <c r="D26" i="5"/>
  <c r="F135" i="5"/>
  <c r="G153" i="5"/>
  <c r="H168" i="5"/>
  <c r="G179" i="5"/>
  <c r="D4" i="5"/>
  <c r="G135" i="5"/>
  <c r="E141" i="5"/>
  <c r="H14" i="5"/>
  <c r="G15" i="5"/>
  <c r="E168" i="5"/>
  <c r="D168" i="5" s="1"/>
  <c r="E193" i="5"/>
  <c r="H193" i="5"/>
  <c r="G205" i="5"/>
  <c r="H215" i="5"/>
  <c r="G19" i="5"/>
  <c r="E242" i="5"/>
  <c r="F248" i="5"/>
  <c r="H266" i="5"/>
  <c r="G281" i="5"/>
  <c r="G289" i="5"/>
  <c r="H297" i="5"/>
  <c r="G311" i="5"/>
  <c r="G319" i="5"/>
  <c r="H323" i="5"/>
  <c r="H336" i="5"/>
  <c r="H347" i="5"/>
  <c r="H357" i="5"/>
  <c r="E377" i="5"/>
  <c r="H381" i="5"/>
  <c r="H385" i="5"/>
  <c r="H390" i="5"/>
  <c r="H398" i="5"/>
  <c r="H406" i="5"/>
  <c r="H153" i="5"/>
  <c r="G173" i="5"/>
  <c r="E225" i="5"/>
  <c r="F234" i="5"/>
  <c r="G248" i="5"/>
  <c r="H258" i="5"/>
  <c r="E273" i="5"/>
  <c r="H281" i="5"/>
  <c r="E303" i="5"/>
  <c r="G303" i="5"/>
  <c r="H311" i="5"/>
  <c r="H332" i="5"/>
  <c r="F343" i="5"/>
  <c r="H343" i="5"/>
  <c r="F353" i="5"/>
  <c r="F361" i="5"/>
  <c r="E398" i="5"/>
  <c r="E406" i="5"/>
  <c r="E412" i="5"/>
  <c r="H412" i="5"/>
  <c r="D22" i="5"/>
  <c r="F205" i="5"/>
  <c r="G215" i="5"/>
  <c r="F8" i="5"/>
  <c r="E9" i="5"/>
  <c r="H10" i="5"/>
  <c r="G11" i="5"/>
  <c r="G234" i="5"/>
  <c r="G242" i="5"/>
  <c r="F258" i="5"/>
  <c r="H273" i="5"/>
  <c r="G273" i="5"/>
  <c r="F281" i="5"/>
  <c r="G297" i="5"/>
  <c r="F311" i="5"/>
  <c r="G323" i="5"/>
  <c r="G332" i="5"/>
  <c r="F332" i="5"/>
  <c r="H353" i="5"/>
  <c r="H18" i="5"/>
  <c r="G381" i="5"/>
  <c r="G385" i="5"/>
  <c r="G390" i="5"/>
  <c r="G412" i="5"/>
  <c r="E5" i="5"/>
  <c r="E59" i="5"/>
  <c r="F30" i="5"/>
  <c r="D24" i="5"/>
  <c r="E12" i="5"/>
  <c r="E258" i="5"/>
  <c r="G7" i="5"/>
  <c r="G13" i="5"/>
  <c r="F16" i="5"/>
  <c r="D21" i="5"/>
  <c r="E30" i="5"/>
  <c r="H44" i="5"/>
  <c r="H7" i="5"/>
  <c r="G8" i="5"/>
  <c r="F9" i="5"/>
  <c r="E10" i="5"/>
  <c r="H11" i="5"/>
  <c r="G14" i="5"/>
  <c r="F15" i="5"/>
  <c r="E16" i="5"/>
  <c r="H17" i="5"/>
  <c r="G18" i="5"/>
  <c r="F19" i="5"/>
  <c r="G44" i="5"/>
  <c r="F59" i="5"/>
  <c r="H141" i="5"/>
  <c r="E153" i="5"/>
  <c r="H173" i="5"/>
  <c r="F179" i="5"/>
  <c r="G193" i="5"/>
  <c r="H205" i="5"/>
  <c r="F215" i="5"/>
  <c r="F242" i="5"/>
  <c r="G266" i="5"/>
  <c r="H289" i="5"/>
  <c r="F303" i="5"/>
  <c r="F319" i="5"/>
  <c r="E336" i="5"/>
  <c r="G343" i="5"/>
  <c r="G347" i="5"/>
  <c r="E353" i="5"/>
  <c r="E357" i="5"/>
  <c r="G361" i="5"/>
  <c r="D393" i="5"/>
  <c r="D402" i="5"/>
  <c r="G5" i="5"/>
  <c r="E215" i="5"/>
  <c r="F225" i="5"/>
  <c r="G258" i="5"/>
  <c r="G12" i="5"/>
  <c r="F273" i="5"/>
  <c r="E332" i="5"/>
  <c r="H361" i="5"/>
  <c r="F377" i="5"/>
  <c r="H5" i="5"/>
  <c r="E13" i="5"/>
  <c r="G30" i="5"/>
  <c r="D25" i="5"/>
  <c r="F44" i="5"/>
  <c r="F7" i="5"/>
  <c r="E8" i="5"/>
  <c r="H9" i="5"/>
  <c r="G10" i="5"/>
  <c r="F11" i="5"/>
  <c r="E14" i="5"/>
  <c r="H15" i="5"/>
  <c r="G16" i="5"/>
  <c r="F17" i="5"/>
  <c r="E18" i="5"/>
  <c r="H19" i="5"/>
  <c r="H59" i="5"/>
  <c r="F141" i="5"/>
  <c r="H179" i="5"/>
  <c r="H242" i="5"/>
  <c r="E266" i="5"/>
  <c r="F289" i="5"/>
  <c r="H303" i="5"/>
  <c r="H319" i="5"/>
  <c r="G336" i="5"/>
  <c r="E343" i="5"/>
  <c r="E347" i="5"/>
  <c r="G353" i="5"/>
  <c r="G357" i="5"/>
  <c r="E361" i="5"/>
  <c r="D390" i="5" l="1"/>
  <c r="D11" i="5"/>
  <c r="D173" i="5"/>
  <c r="D406" i="5"/>
  <c r="D385" i="5"/>
  <c r="D225" i="5"/>
  <c r="D323" i="5"/>
  <c r="D377" i="5"/>
  <c r="D193" i="5"/>
  <c r="D297" i="5"/>
  <c r="D44" i="5"/>
  <c r="D153" i="5"/>
  <c r="D412" i="5"/>
  <c r="D234" i="5"/>
  <c r="D205" i="5"/>
  <c r="D347" i="5"/>
  <c r="D18" i="5"/>
  <c r="D14" i="5"/>
  <c r="D8" i="5"/>
  <c r="D332" i="5"/>
  <c r="D289" i="5"/>
  <c r="D19" i="5"/>
  <c r="D15" i="5"/>
  <c r="D9" i="5"/>
  <c r="D381" i="5"/>
  <c r="D281" i="5"/>
  <c r="D398" i="5"/>
  <c r="D248" i="5"/>
  <c r="D311" i="5"/>
  <c r="D135" i="5"/>
  <c r="D141" i="5"/>
  <c r="D17" i="5"/>
  <c r="F20" i="5"/>
  <c r="D273" i="5"/>
  <c r="D319" i="5"/>
  <c r="L19" i="2"/>
  <c r="D49" i="2"/>
  <c r="D343" i="5"/>
  <c r="D266" i="5"/>
  <c r="D179" i="5"/>
  <c r="D242" i="5"/>
  <c r="D215" i="5"/>
  <c r="D303" i="5"/>
  <c r="D16" i="5"/>
  <c r="D10" i="5"/>
  <c r="D258" i="5"/>
  <c r="D7" i="5"/>
  <c r="D13" i="5"/>
  <c r="D357" i="5"/>
  <c r="D336" i="5"/>
  <c r="E20" i="5"/>
  <c r="D5" i="5"/>
  <c r="H20" i="5"/>
  <c r="G20" i="5"/>
  <c r="D353" i="5"/>
  <c r="D361" i="5"/>
  <c r="D30" i="5"/>
  <c r="D12" i="5"/>
  <c r="D59" i="5"/>
  <c r="H376" i="2"/>
  <c r="H12" i="2"/>
  <c r="G12" i="2"/>
  <c r="F12" i="2"/>
  <c r="E12" i="2"/>
  <c r="H322" i="2"/>
  <c r="G322" i="2"/>
  <c r="F322" i="2"/>
  <c r="H11" i="2"/>
  <c r="G11" i="2"/>
  <c r="F11" i="2"/>
  <c r="E11" i="2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404" i="1"/>
  <c r="L2" i="1"/>
  <c r="D20" i="5" l="1"/>
  <c r="G7" i="2"/>
  <c r="E154" i="2"/>
  <c r="H5" i="2"/>
  <c r="E5" i="2"/>
  <c r="F5" i="2"/>
  <c r="G5" i="2"/>
  <c r="H7" i="2"/>
  <c r="E7" i="2"/>
  <c r="E4" i="2"/>
  <c r="F7" i="2"/>
  <c r="E322" i="2"/>
  <c r="D11" i="2"/>
  <c r="H8" i="2"/>
  <c r="G9" i="2"/>
  <c r="F10" i="2"/>
  <c r="E13" i="2"/>
  <c r="H14" i="2"/>
  <c r="G15" i="2"/>
  <c r="F16" i="2"/>
  <c r="E17" i="2"/>
  <c r="H18" i="2"/>
  <c r="H366" i="2"/>
  <c r="H380" i="2"/>
  <c r="H404" i="2"/>
  <c r="D12" i="2"/>
  <c r="F4" i="2"/>
  <c r="G10" i="2"/>
  <c r="E14" i="2"/>
  <c r="H15" i="2"/>
  <c r="F17" i="2"/>
  <c r="E9" i="2"/>
  <c r="G13" i="2"/>
  <c r="E15" i="2"/>
  <c r="G17" i="2"/>
  <c r="E8" i="2"/>
  <c r="H9" i="2"/>
  <c r="F13" i="2"/>
  <c r="G16" i="2"/>
  <c r="E18" i="2"/>
  <c r="G4" i="2"/>
  <c r="F8" i="2"/>
  <c r="H10" i="2"/>
  <c r="F14" i="2"/>
  <c r="H16" i="2"/>
  <c r="F18" i="2"/>
  <c r="H4" i="2"/>
  <c r="G8" i="2"/>
  <c r="F9" i="2"/>
  <c r="E10" i="2"/>
  <c r="H13" i="2"/>
  <c r="G14" i="2"/>
  <c r="F15" i="2"/>
  <c r="E16" i="2"/>
  <c r="H17" i="2"/>
  <c r="G18" i="2"/>
  <c r="G417" i="2"/>
  <c r="F425" i="2"/>
  <c r="H400" i="2"/>
  <c r="F409" i="2"/>
  <c r="H425" i="2"/>
  <c r="F417" i="2"/>
  <c r="F431" i="2"/>
  <c r="G431" i="2"/>
  <c r="H431" i="2"/>
  <c r="E431" i="2"/>
  <c r="G425" i="2"/>
  <c r="E425" i="2"/>
  <c r="D421" i="2"/>
  <c r="H417" i="2"/>
  <c r="E417" i="2"/>
  <c r="H409" i="2"/>
  <c r="F380" i="2"/>
  <c r="F404" i="2"/>
  <c r="G409" i="2"/>
  <c r="G412" i="2"/>
  <c r="H412" i="2"/>
  <c r="E412" i="2"/>
  <c r="F412" i="2"/>
  <c r="E409" i="2"/>
  <c r="E404" i="2"/>
  <c r="G404" i="2"/>
  <c r="G400" i="2"/>
  <c r="E400" i="2"/>
  <c r="F400" i="2"/>
  <c r="F376" i="2"/>
  <c r="G396" i="2"/>
  <c r="E396" i="2"/>
  <c r="H396" i="2"/>
  <c r="F396" i="2"/>
  <c r="G380" i="2"/>
  <c r="E380" i="2"/>
  <c r="H372" i="2"/>
  <c r="E376" i="2"/>
  <c r="G376" i="2"/>
  <c r="F372" i="2"/>
  <c r="E372" i="2"/>
  <c r="G372" i="2"/>
  <c r="E366" i="2"/>
  <c r="F366" i="2"/>
  <c r="G366" i="2"/>
  <c r="F351" i="2"/>
  <c r="H362" i="2"/>
  <c r="F362" i="2"/>
  <c r="G362" i="2"/>
  <c r="E362" i="2"/>
  <c r="H355" i="2"/>
  <c r="F355" i="2"/>
  <c r="G355" i="2"/>
  <c r="E355" i="2"/>
  <c r="H330" i="2"/>
  <c r="G351" i="2"/>
  <c r="H351" i="2"/>
  <c r="E351" i="2"/>
  <c r="H277" i="2"/>
  <c r="H285" i="2"/>
  <c r="H300" i="2"/>
  <c r="F316" i="2"/>
  <c r="H338" i="2"/>
  <c r="G342" i="2"/>
  <c r="H342" i="2"/>
  <c r="E342" i="2"/>
  <c r="F342" i="2"/>
  <c r="F338" i="2"/>
  <c r="G338" i="2"/>
  <c r="E338" i="2"/>
  <c r="G330" i="2"/>
  <c r="F330" i="2"/>
  <c r="E330" i="2"/>
  <c r="H292" i="2"/>
  <c r="H308" i="2"/>
  <c r="G316" i="2"/>
  <c r="H316" i="2"/>
  <c r="E316" i="2"/>
  <c r="F308" i="2"/>
  <c r="G308" i="2"/>
  <c r="E308" i="2"/>
  <c r="F300" i="2"/>
  <c r="G300" i="2"/>
  <c r="E300" i="2"/>
  <c r="F292" i="2"/>
  <c r="G292" i="2"/>
  <c r="E292" i="2"/>
  <c r="G285" i="2"/>
  <c r="E285" i="2"/>
  <c r="F285" i="2"/>
  <c r="H267" i="2"/>
  <c r="G267" i="2"/>
  <c r="G277" i="2"/>
  <c r="E277" i="2"/>
  <c r="F277" i="2"/>
  <c r="F261" i="2"/>
  <c r="H234" i="2"/>
  <c r="F267" i="2"/>
  <c r="E267" i="2"/>
  <c r="G261" i="2"/>
  <c r="H261" i="2"/>
  <c r="E261" i="2"/>
  <c r="E234" i="2"/>
  <c r="H253" i="2"/>
  <c r="F253" i="2"/>
  <c r="G253" i="2"/>
  <c r="E253" i="2"/>
  <c r="G244" i="2"/>
  <c r="H244" i="2"/>
  <c r="F244" i="2"/>
  <c r="E244" i="2"/>
  <c r="G234" i="2"/>
  <c r="F234" i="2"/>
  <c r="G224" i="2"/>
  <c r="H224" i="2"/>
  <c r="F224" i="2"/>
  <c r="E224" i="2"/>
  <c r="H212" i="2"/>
  <c r="F212" i="2"/>
  <c r="G212" i="2"/>
  <c r="E212" i="2"/>
  <c r="G198" i="2"/>
  <c r="H198" i="2"/>
  <c r="F198" i="2"/>
  <c r="E198" i="2"/>
  <c r="F192" i="2"/>
  <c r="E192" i="2"/>
  <c r="G192" i="2"/>
  <c r="H192" i="2"/>
  <c r="D28" i="2"/>
  <c r="D27" i="2"/>
  <c r="D26" i="2"/>
  <c r="D25" i="2"/>
  <c r="D24" i="2"/>
  <c r="D23" i="2"/>
  <c r="D22" i="2"/>
  <c r="F29" i="2"/>
  <c r="E29" i="2"/>
  <c r="D21" i="2"/>
  <c r="G29" i="2"/>
  <c r="H29" i="2"/>
  <c r="D20" i="2"/>
  <c r="D3" i="2"/>
  <c r="F160" i="2"/>
  <c r="H78" i="2"/>
  <c r="F172" i="2"/>
  <c r="G187" i="2"/>
  <c r="E187" i="2"/>
  <c r="H187" i="2"/>
  <c r="F187" i="2"/>
  <c r="E172" i="2"/>
  <c r="F154" i="2"/>
  <c r="H154" i="2"/>
  <c r="G172" i="2"/>
  <c r="H172" i="2"/>
  <c r="G154" i="2"/>
  <c r="E160" i="2"/>
  <c r="G160" i="2"/>
  <c r="H160" i="2"/>
  <c r="F78" i="2"/>
  <c r="G78" i="2"/>
  <c r="E78" i="2"/>
  <c r="F63" i="2"/>
  <c r="H63" i="2"/>
  <c r="G63" i="2"/>
  <c r="E63" i="2"/>
  <c r="D5" i="2" l="1"/>
  <c r="D7" i="2"/>
  <c r="D417" i="2"/>
  <c r="D13" i="2"/>
  <c r="D9" i="2"/>
  <c r="G19" i="2"/>
  <c r="D16" i="2"/>
  <c r="D17" i="2"/>
  <c r="F19" i="2"/>
  <c r="D10" i="2"/>
  <c r="D4" i="2"/>
  <c r="D15" i="2"/>
  <c r="H19" i="2"/>
  <c r="D18" i="2"/>
  <c r="D8" i="2"/>
  <c r="D14" i="2"/>
  <c r="E19" i="2"/>
  <c r="D400" i="2"/>
  <c r="D412" i="2"/>
  <c r="D431" i="2"/>
  <c r="D425" i="2"/>
  <c r="D404" i="2"/>
  <c r="D409" i="2"/>
  <c r="D380" i="2"/>
  <c r="D396" i="2"/>
  <c r="D372" i="2"/>
  <c r="D376" i="2"/>
  <c r="D366" i="2"/>
  <c r="D362" i="2"/>
  <c r="D355" i="2"/>
  <c r="D351" i="2"/>
  <c r="D322" i="2"/>
  <c r="D338" i="2"/>
  <c r="D342" i="2"/>
  <c r="D330" i="2"/>
  <c r="D316" i="2"/>
  <c r="D308" i="2"/>
  <c r="D300" i="2"/>
  <c r="D292" i="2"/>
  <c r="D285" i="2"/>
  <c r="D277" i="2"/>
  <c r="D244" i="2"/>
  <c r="D261" i="2"/>
  <c r="D267" i="2"/>
  <c r="D234" i="2"/>
  <c r="D253" i="2"/>
  <c r="D224" i="2"/>
  <c r="D212" i="2"/>
  <c r="D198" i="2"/>
  <c r="D78" i="2"/>
  <c r="D192" i="2"/>
  <c r="D29" i="2"/>
  <c r="D154" i="2"/>
  <c r="D187" i="2"/>
  <c r="D172" i="2"/>
  <c r="D160" i="2"/>
  <c r="D63" i="2"/>
  <c r="D19" i="2" l="1"/>
</calcChain>
</file>

<file path=xl/sharedStrings.xml><?xml version="1.0" encoding="utf-8"?>
<sst xmlns="http://schemas.openxmlformats.org/spreadsheetml/2006/main" count="15961" uniqueCount="176">
  <si>
    <t>DIRECTION</t>
  </si>
  <si>
    <t>X940</t>
  </si>
  <si>
    <t>X943</t>
  </si>
  <si>
    <t>X944</t>
  </si>
  <si>
    <t>COUNT</t>
  </si>
  <si>
    <t>Pas  de  domaine</t>
  </si>
  <si>
    <t>P1</t>
  </si>
  <si>
    <t>Contrat,  consultation</t>
  </si>
  <si>
    <t>Individuelle</t>
  </si>
  <si>
    <t>E1</t>
  </si>
  <si>
    <t>Incendie  risques  simples</t>
  </si>
  <si>
    <t>RC  du  particulier</t>
  </si>
  <si>
    <t>Auto</t>
  </si>
  <si>
    <t>Accidents  du  travail  et  assurances  collectives</t>
  </si>
  <si>
    <t>RC  autre  que  particuliers</t>
  </si>
  <si>
    <t>Assistance</t>
  </si>
  <si>
    <t>Multi-domaine</t>
  </si>
  <si>
    <t>Contrat,  nouvelle  affaire</t>
  </si>
  <si>
    <t>Vie  et  placements</t>
  </si>
  <si>
    <t>Placement  et  Branches  23  et  26</t>
  </si>
  <si>
    <t>Contrat,  avenant</t>
  </si>
  <si>
    <t>M0104MOD</t>
  </si>
  <si>
    <t>Contrat,  participation  bénéficiaire</t>
  </si>
  <si>
    <t>M0115</t>
  </si>
  <si>
    <t>Contrat,  nouvelle  affaire  recommencée</t>
  </si>
  <si>
    <t>Sinistre,  ouverture  administrative</t>
  </si>
  <si>
    <t>Sinistre,  accusé  de  réception</t>
  </si>
  <si>
    <t>M0205</t>
  </si>
  <si>
    <t>Sinistre,  clôture  du  dossier</t>
  </si>
  <si>
    <t>M0206</t>
  </si>
  <si>
    <t>Sinistre,  MSB  (  origine  Compagnie  )</t>
  </si>
  <si>
    <t>M0207</t>
  </si>
  <si>
    <t>Quittance,  BRB</t>
  </si>
  <si>
    <t>Quittance,  envoi  type  2</t>
  </si>
  <si>
    <t>Protection  juridique</t>
  </si>
  <si>
    <t>Demande,  modification  des  renseignements  client</t>
  </si>
  <si>
    <t>Récapitulation,  Participation  bénéficiaire</t>
  </si>
  <si>
    <t>BrokerToCy</t>
  </si>
  <si>
    <t>Contrat,  MPB  origine  producteur</t>
  </si>
  <si>
    <t>M0123</t>
  </si>
  <si>
    <t>M0202</t>
  </si>
  <si>
    <t>Hospitalisation  et  soins  de  santé</t>
  </si>
  <si>
    <t>Incendie  risques  spéciaux</t>
  </si>
  <si>
    <t>Divers</t>
  </si>
  <si>
    <t>Sinistre,  MSB  (  origine  producteur  )</t>
  </si>
  <si>
    <t>M0203</t>
  </si>
  <si>
    <t>Responsabilité  Objective  et  immeuble</t>
  </si>
  <si>
    <t>Quittance,  DRQ</t>
  </si>
  <si>
    <t>Demande,  liste  de  polices</t>
  </si>
  <si>
    <t>Objet  Technique,  document  annexé</t>
  </si>
  <si>
    <t>M9730</t>
  </si>
  <si>
    <t>CyToBroker</t>
  </si>
  <si>
    <t>M0101</t>
  </si>
  <si>
    <t>Transport  &amp;  marine</t>
  </si>
  <si>
    <t>Voyage</t>
  </si>
  <si>
    <t>M0103</t>
  </si>
  <si>
    <t>M0104</t>
  </si>
  <si>
    <t>M0104ANN</t>
  </si>
  <si>
    <t>M0104RES</t>
  </si>
  <si>
    <t>Contrat,  modification  administrative</t>
  </si>
  <si>
    <t>M0105</t>
  </si>
  <si>
    <t>Contrat,  image  de  police  (relevé  de  portefeuille)</t>
  </si>
  <si>
    <t>M0114</t>
  </si>
  <si>
    <t>Contrat,  péréquation</t>
  </si>
  <si>
    <t>M0116</t>
  </si>
  <si>
    <t>Contrat,  projet</t>
  </si>
  <si>
    <t>Contrat,  versement  libre</t>
  </si>
  <si>
    <t>M0122</t>
  </si>
  <si>
    <t>Sinistre,  avis  de  règlement</t>
  </si>
  <si>
    <t>M0204</t>
  </si>
  <si>
    <t>Sinistre,  désignation  expert</t>
  </si>
  <si>
    <t>M0210</t>
  </si>
  <si>
    <t>Sinistre,  PV  d'expertise  (origine  compagnie  )</t>
  </si>
  <si>
    <t>M0211</t>
  </si>
  <si>
    <t>Quittance,  envoi  type  1</t>
  </si>
  <si>
    <t>Quittance,  avis  de  retard  de  payement</t>
  </si>
  <si>
    <t>Récapitulation,  Péréquation</t>
  </si>
  <si>
    <t>Récapitulation,  totaux  de  contrôle  fichier(s)  PRENOTs</t>
  </si>
  <si>
    <t>Récapitulation,  totaux  de  contrôle  fichier(s)  CURRAC</t>
  </si>
  <si>
    <t>Extrait  de  compte,  envoi</t>
  </si>
  <si>
    <t>Données  intervenant,  mise  à  jour</t>
  </si>
  <si>
    <t>OBJET-ACTION</t>
  </si>
  <si>
    <t>DOMAIN</t>
  </si>
  <si>
    <t>MCI</t>
  </si>
  <si>
    <t>Version</t>
  </si>
  <si>
    <t>Total</t>
  </si>
  <si>
    <t>FromBroker</t>
  </si>
  <si>
    <t>FromCie</t>
  </si>
  <si>
    <t>All</t>
  </si>
  <si>
    <t>Message</t>
  </si>
  <si>
    <t>X912</t>
  </si>
  <si>
    <t>Release</t>
  </si>
  <si>
    <t>Checksums</t>
  </si>
  <si>
    <t>M0104...</t>
  </si>
  <si>
    <t>M0104REM</t>
  </si>
  <si>
    <t>M0104REX</t>
  </si>
  <si>
    <t>M0104SUS</t>
  </si>
  <si>
    <t>M0104TFT</t>
  </si>
  <si>
    <t>M0104TFTR</t>
  </si>
  <si>
    <t>M0109</t>
  </si>
  <si>
    <t>1xx</t>
  </si>
  <si>
    <t>2xx</t>
  </si>
  <si>
    <t>3xx</t>
  </si>
  <si>
    <t>4xx</t>
  </si>
  <si>
    <t>5xx</t>
  </si>
  <si>
    <t>6xx</t>
  </si>
  <si>
    <t>7xx</t>
  </si>
  <si>
    <t>91xx</t>
  </si>
  <si>
    <t>97xx</t>
  </si>
  <si>
    <t>M0118</t>
  </si>
  <si>
    <t>M0119</t>
  </si>
  <si>
    <t>M0121</t>
  </si>
  <si>
    <t>M0124</t>
  </si>
  <si>
    <t>M0126</t>
  </si>
  <si>
    <t>M0140</t>
  </si>
  <si>
    <t>M0214</t>
  </si>
  <si>
    <t>M0302</t>
  </si>
  <si>
    <t>M0303</t>
  </si>
  <si>
    <t>M0304</t>
  </si>
  <si>
    <t>M0305</t>
  </si>
  <si>
    <t>M0306</t>
  </si>
  <si>
    <t>M0307</t>
  </si>
  <si>
    <t>M0401</t>
  </si>
  <si>
    <t>M0410</t>
  </si>
  <si>
    <t>M0601</t>
  </si>
  <si>
    <t>M0602</t>
  </si>
  <si>
    <t>M0603</t>
  </si>
  <si>
    <t>M0604</t>
  </si>
  <si>
    <t>M0701</t>
  </si>
  <si>
    <t>M9103</t>
  </si>
  <si>
    <t>M9120</t>
  </si>
  <si>
    <t>older</t>
  </si>
  <si>
    <t>Information</t>
  </si>
  <si>
    <t>Date</t>
  </si>
  <si>
    <t>Comments</t>
  </si>
  <si>
    <t>Reception of the original file</t>
  </si>
  <si>
    <t>Addition of this ReadMe sheet</t>
  </si>
  <si>
    <t>Added a formula in column K of sheet 2012Figures : isolating the object-code from the object-action-code as seen in column C</t>
  </si>
  <si>
    <t xml:space="preserve">Added the Totals sheet : </t>
  </si>
  <si>
    <t>I first regrouped for each object-action-code the distinct possible MCI versions</t>
  </si>
  <si>
    <t>I then added the release such MCI belongs to</t>
  </si>
  <si>
    <t>I then added the global totals per release to the beginning of this Totals sheet</t>
  </si>
  <si>
    <t>Please note not all summations add up correctly (checksums) because of some errors on the input side...</t>
  </si>
  <si>
    <t>Line 108 of sheet 2012Figures is such an error coming from the inputside: there is a "1" where there should be a blanc or an existing MCI indicator...</t>
  </si>
  <si>
    <t>Domain</t>
  </si>
  <si>
    <t>Vie et placements</t>
  </si>
  <si>
    <t>faulty</t>
  </si>
  <si>
    <t>Pas de domaine</t>
  </si>
  <si>
    <t>Incendie risques imples</t>
  </si>
  <si>
    <t>RC du particulier</t>
  </si>
  <si>
    <t>Accidents du travail et assurances collectives</t>
  </si>
  <si>
    <t>RC autres que particuliers</t>
  </si>
  <si>
    <t>Responsabilité objective et immeuble</t>
  </si>
  <si>
    <t>Protection juridique</t>
  </si>
  <si>
    <t>Hospitalisation et soins de santé</t>
  </si>
  <si>
    <t>Incendie risques spéciaux</t>
  </si>
  <si>
    <t>Transport &amp; marine</t>
  </si>
  <si>
    <t>Prêt</t>
  </si>
  <si>
    <t>Placement et branche 23 et 26</t>
  </si>
  <si>
    <t>(obsolete since 01/01/2010)</t>
  </si>
  <si>
    <t>Added one sheet per domain, plus a "domains" bloc in the "Totals" sheet.</t>
  </si>
  <si>
    <t>and adapted the report so that even the input-side errors get cumulated correctly...</t>
  </si>
  <si>
    <t>Added 2013Figures : the same figures, for the year 2013</t>
  </si>
  <si>
    <t>object</t>
  </si>
  <si>
    <t>general total</t>
  </si>
  <si>
    <t>Contrat,  MPB  origine  compagnie</t>
  </si>
  <si>
    <t>M0108</t>
  </si>
  <si>
    <t>M0139</t>
  </si>
  <si>
    <t>M0215</t>
  </si>
  <si>
    <t>M0403</t>
  </si>
  <si>
    <t>M0405</t>
  </si>
  <si>
    <t>frB E1</t>
  </si>
  <si>
    <t>frB P1</t>
  </si>
  <si>
    <t>frC E1</t>
  </si>
  <si>
    <t>frC P1</t>
  </si>
  <si>
    <t>2013 figures added, and compared with 2012 figures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</si>
</sst>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54">
    <xf numFmtId="0" fontId="0" fillId="0" borderId="0" xfId="0"/>
    <xf numFmtId="0" fontId="3" fillId="0" borderId="0" xfId="0" applyFont="1"/>
    <xf numFmtId="14" fontId="3" fillId="0" borderId="0" xfId="0" applyNumberFormat="1" applyFont="1"/>
    <xf numFmtId="0" fontId="4" fillId="2" borderId="1" xfId="1" applyFont="1" applyBorder="1" applyAlignment="1">
      <alignment horizontal="center"/>
    </xf>
    <xf numFmtId="0" fontId="4" fillId="2" borderId="1" xfId="1" applyFont="1" applyBorder="1"/>
    <xf numFmtId="0" fontId="4" fillId="2" borderId="1" xfId="1" applyFont="1" applyBorder="1" applyAlignment="1">
      <alignment horizontal="right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3" fontId="3" fillId="0" borderId="0" xfId="0" applyNumberFormat="1" applyFont="1"/>
    <xf numFmtId="0" fontId="3" fillId="4" borderId="0" xfId="0" applyFont="1" applyFill="1"/>
    <xf numFmtId="0" fontId="3" fillId="0" borderId="0" xfId="0" applyFont="1" applyAlignment="1">
      <alignment horizontal="right"/>
    </xf>
    <xf numFmtId="0" fontId="3" fillId="4" borderId="0" xfId="0" applyFont="1" applyFill="1" applyAlignment="1">
      <alignment horizontal="center"/>
    </xf>
    <xf numFmtId="0" fontId="3" fillId="4" borderId="0" xfId="0" applyFont="1" applyFill="1" applyAlignment="1">
      <alignment horizontal="right"/>
    </xf>
    <xf numFmtId="0" fontId="3" fillId="0" borderId="0" xfId="0" applyFont="1" applyAlignment="1">
      <alignment horizontal="left"/>
    </xf>
    <xf numFmtId="0" fontId="5" fillId="4" borderId="0" xfId="0" applyFont="1" applyFill="1" applyAlignment="1">
      <alignment horizontal="right"/>
    </xf>
    <xf numFmtId="0" fontId="5" fillId="4" borderId="0" xfId="0" applyFont="1" applyFill="1" applyAlignment="1">
      <alignment horizontal="left"/>
    </xf>
    <xf numFmtId="0" fontId="5" fillId="4" borderId="0" xfId="0" applyFont="1" applyFill="1" applyAlignment="1">
      <alignment horizontal="center"/>
    </xf>
    <xf numFmtId="3" fontId="5" fillId="4" borderId="0" xfId="0" applyNumberFormat="1" applyFont="1" applyFill="1"/>
    <xf numFmtId="0" fontId="3" fillId="4" borderId="0" xfId="0" applyFont="1" applyFill="1" applyAlignment="1">
      <alignment horizontal="left"/>
    </xf>
    <xf numFmtId="3" fontId="3" fillId="4" borderId="0" xfId="0" applyNumberFormat="1" applyFont="1" applyFill="1"/>
    <xf numFmtId="0" fontId="6" fillId="3" borderId="5" xfId="0" applyFont="1" applyFill="1" applyBorder="1"/>
    <xf numFmtId="0" fontId="6" fillId="3" borderId="5" xfId="0" applyFont="1" applyFill="1" applyBorder="1" applyAlignment="1">
      <alignment horizontal="center"/>
    </xf>
    <xf numFmtId="3" fontId="6" fillId="3" borderId="5" xfId="0" applyNumberFormat="1" applyFont="1" applyFill="1" applyBorder="1"/>
    <xf numFmtId="0" fontId="3" fillId="3" borderId="2" xfId="0" applyFont="1" applyFill="1" applyBorder="1" applyAlignment="1">
      <alignment horizontal="center"/>
    </xf>
    <xf numFmtId="0" fontId="6" fillId="3" borderId="6" xfId="0" applyFont="1" applyFill="1" applyBorder="1"/>
    <xf numFmtId="0" fontId="5" fillId="4" borderId="3" xfId="0" applyFont="1" applyFill="1" applyBorder="1" applyAlignment="1">
      <alignment horizontal="center"/>
    </xf>
    <xf numFmtId="0" fontId="6" fillId="3" borderId="4" xfId="0" applyFont="1" applyFill="1" applyBorder="1"/>
    <xf numFmtId="0" fontId="5" fillId="4" borderId="0" xfId="0" applyFont="1" applyFill="1"/>
    <xf numFmtId="3" fontId="3" fillId="3" borderId="0" xfId="0" applyNumberFormat="1" applyFont="1" applyFill="1"/>
    <xf numFmtId="0" fontId="3" fillId="3" borderId="0" xfId="0" applyFont="1" applyFill="1"/>
    <xf numFmtId="0" fontId="3" fillId="3" borderId="0" xfId="0" applyFont="1" applyFill="1" applyAlignment="1">
      <alignment horizontal="center"/>
    </xf>
    <xf numFmtId="3" fontId="3" fillId="0" borderId="0" xfId="0" applyNumberFormat="1" applyFont="1" applyFill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5" fillId="0" borderId="0" xfId="0" applyFont="1" applyAlignment="1">
      <alignment horizontal="right"/>
    </xf>
    <xf numFmtId="3" fontId="5" fillId="3" borderId="0" xfId="0" applyNumberFormat="1" applyFont="1" applyFill="1"/>
    <xf numFmtId="0" fontId="8" fillId="4" borderId="0" xfId="0" quotePrefix="1" applyFont="1" applyFill="1" applyAlignment="1">
      <alignment horizontal="right"/>
    </xf>
    <xf numFmtId="0" fontId="5" fillId="0" borderId="0" xfId="0" applyFont="1"/>
    <xf numFmtId="0" fontId="7" fillId="3" borderId="0" xfId="0" applyFont="1" applyFill="1"/>
    <xf numFmtId="0" fontId="2" fillId="3" borderId="0" xfId="0" applyFont="1" applyFill="1" applyAlignment="1">
      <alignment horizontal="right"/>
    </xf>
    <xf numFmtId="3" fontId="7" fillId="3" borderId="0" xfId="0" applyNumberFormat="1" applyFont="1" applyFill="1"/>
    <xf numFmtId="3" fontId="2" fillId="3" borderId="0" xfId="0" applyNumberFormat="1" applyFont="1" applyFill="1"/>
    <xf numFmtId="3" fontId="9" fillId="3" borderId="5" xfId="0" applyNumberFormat="1" applyFont="1" applyFill="1" applyBorder="1"/>
    <xf numFmtId="0" fontId="2" fillId="3" borderId="0" xfId="0" applyFont="1" applyFill="1"/>
    <xf numFmtId="0" fontId="4" fillId="2" borderId="1" xfId="1" applyFont="1" applyBorder="1" applyAlignment="1">
      <alignment horizontal="center"/>
    </xf>
    <xf numFmtId="9" fontId="3" fillId="0" borderId="0" xfId="0" applyNumberFormat="1" applyFont="1"/>
    <xf numFmtId="0" fontId="2" fillId="4" borderId="0" xfId="0" applyFont="1" applyFill="1"/>
    <xf numFmtId="0" fontId="7" fillId="0" borderId="0" xfId="0" applyFont="1"/>
    <xf numFmtId="0" fontId="2" fillId="0" borderId="0" xfId="0" applyFont="1" applyAlignment="1">
      <alignment horizontal="right"/>
    </xf>
    <xf numFmtId="3" fontId="7" fillId="4" borderId="0" xfId="0" applyNumberFormat="1" applyFont="1" applyFill="1"/>
    <xf numFmtId="3" fontId="2" fillId="4" borderId="0" xfId="0" applyNumberFormat="1" applyFont="1" applyFill="1"/>
    <xf numFmtId="3" fontId="2" fillId="0" borderId="0" xfId="0" applyNumberFormat="1" applyFont="1"/>
    <xf numFmtId="0" fontId="2" fillId="0" borderId="0" xfId="0" applyFont="1"/>
  </cellXfs>
  <cellStyles count="2">
    <cellStyle name="Accent1" xfId="1" builtinId="29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pane ySplit="2" topLeftCell="A3" activePane="bottomLeft" state="frozen"/>
      <selection pane="bottomLeft" activeCell="A16" sqref="A16"/>
    </sheetView>
  </sheetViews>
  <sheetFormatPr defaultRowHeight="12.75" x14ac:dyDescent="0.2"/>
  <cols>
    <col min="1" max="1" width="13.7109375" style="1" customWidth="1"/>
    <col min="2" max="2" width="10.140625" style="1" customWidth="1"/>
    <col min="3" max="16384" width="9.140625" style="1"/>
  </cols>
  <sheetData>
    <row r="1" spans="1:4" x14ac:dyDescent="0.2">
      <c r="A1" s="1" t="s">
        <v>132</v>
      </c>
    </row>
    <row r="2" spans="1:4" x14ac:dyDescent="0.2">
      <c r="A2" s="1" t="s">
        <v>133</v>
      </c>
      <c r="B2" s="2" t="s">
        <v>134</v>
      </c>
    </row>
    <row r="3" spans="1:4" x14ac:dyDescent="0.2">
      <c r="A3" s="2">
        <v>41339</v>
      </c>
      <c r="B3" s="1" t="s">
        <v>135</v>
      </c>
    </row>
    <row r="4" spans="1:4" x14ac:dyDescent="0.2">
      <c r="A4" s="2">
        <v>41340</v>
      </c>
      <c r="B4" s="1" t="s">
        <v>137</v>
      </c>
    </row>
    <row r="5" spans="1:4" x14ac:dyDescent="0.2">
      <c r="A5" s="2">
        <v>41340</v>
      </c>
      <c r="B5" s="1" t="s">
        <v>138</v>
      </c>
    </row>
    <row r="6" spans="1:4" x14ac:dyDescent="0.2">
      <c r="A6" s="2"/>
      <c r="C6" s="1" t="s">
        <v>139</v>
      </c>
    </row>
    <row r="7" spans="1:4" x14ac:dyDescent="0.2">
      <c r="A7" s="2"/>
      <c r="C7" s="1" t="s">
        <v>140</v>
      </c>
    </row>
    <row r="8" spans="1:4" x14ac:dyDescent="0.2">
      <c r="A8" s="2"/>
      <c r="C8" s="1" t="s">
        <v>141</v>
      </c>
    </row>
    <row r="9" spans="1:4" x14ac:dyDescent="0.2">
      <c r="A9" s="2"/>
      <c r="C9" s="1" t="s">
        <v>142</v>
      </c>
    </row>
    <row r="10" spans="1:4" x14ac:dyDescent="0.2">
      <c r="A10" s="2"/>
      <c r="D10" s="1" t="s">
        <v>143</v>
      </c>
    </row>
    <row r="11" spans="1:4" x14ac:dyDescent="0.2">
      <c r="A11" s="2">
        <v>41344</v>
      </c>
      <c r="B11" s="1" t="s">
        <v>136</v>
      </c>
    </row>
    <row r="12" spans="1:4" x14ac:dyDescent="0.2">
      <c r="A12" s="2">
        <v>41669</v>
      </c>
      <c r="B12" s="1" t="s">
        <v>160</v>
      </c>
    </row>
    <row r="13" spans="1:4" x14ac:dyDescent="0.2">
      <c r="C13" s="1" t="s">
        <v>161</v>
      </c>
    </row>
    <row r="14" spans="1:4" x14ac:dyDescent="0.2">
      <c r="A14" s="2">
        <v>41709</v>
      </c>
      <c r="B14" s="1" t="s">
        <v>162</v>
      </c>
    </row>
    <row r="15" spans="1:4" x14ac:dyDescent="0.2">
      <c r="C15" s="1" t="s">
        <v>175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0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9.140625" style="1"/>
    <col min="2" max="2" width="12.42578125" style="1" customWidth="1"/>
    <col min="3" max="3" width="9.140625" style="8"/>
    <col min="4" max="8" width="12.140625" style="1" customWidth="1"/>
    <col min="9" max="9" width="9.140625" style="1"/>
    <col min="10" max="10" width="9.140625" style="8"/>
    <col min="11" max="16384" width="9.140625" style="1"/>
  </cols>
  <sheetData>
    <row r="1" spans="1:22" x14ac:dyDescent="0.2">
      <c r="A1" s="28" t="s">
        <v>144</v>
      </c>
      <c r="B1" s="28">
        <v>5</v>
      </c>
      <c r="C1" s="16" t="s">
        <v>12</v>
      </c>
      <c r="D1" s="10"/>
      <c r="E1" s="10"/>
      <c r="F1" s="10"/>
      <c r="G1" s="10"/>
      <c r="H1" s="10"/>
      <c r="I1" s="10"/>
      <c r="J1" s="12"/>
    </row>
    <row r="2" spans="1:22" x14ac:dyDescent="0.2">
      <c r="A2" s="28" t="s">
        <v>89</v>
      </c>
      <c r="D2" s="38">
        <v>2013</v>
      </c>
      <c r="E2" s="11" t="s">
        <v>86</v>
      </c>
      <c r="F2" s="11" t="s">
        <v>86</v>
      </c>
      <c r="G2" s="11" t="s">
        <v>87</v>
      </c>
      <c r="H2" s="11" t="s">
        <v>87</v>
      </c>
      <c r="J2" s="17" t="s">
        <v>91</v>
      </c>
      <c r="L2" s="48">
        <v>2012</v>
      </c>
      <c r="M2" s="49" t="s">
        <v>86</v>
      </c>
      <c r="N2" s="49" t="s">
        <v>86</v>
      </c>
      <c r="O2" s="49" t="s">
        <v>87</v>
      </c>
      <c r="P2" s="49" t="s">
        <v>87</v>
      </c>
      <c r="R2" s="38" t="str">
        <f>"Delta % "&amp;D2&amp;"/"&amp;L2</f>
        <v>Delta % 2013/2012</v>
      </c>
    </row>
    <row r="3" spans="1:22" x14ac:dyDescent="0.2">
      <c r="A3" s="13" t="s">
        <v>90</v>
      </c>
      <c r="B3" s="14" t="s">
        <v>83</v>
      </c>
      <c r="C3" s="8" t="s">
        <v>84</v>
      </c>
      <c r="D3" s="11" t="s">
        <v>85</v>
      </c>
      <c r="E3" s="11" t="s">
        <v>9</v>
      </c>
      <c r="F3" s="11" t="s">
        <v>6</v>
      </c>
      <c r="G3" s="11" t="s">
        <v>9</v>
      </c>
      <c r="H3" s="11" t="s">
        <v>6</v>
      </c>
      <c r="I3" s="11"/>
      <c r="J3" s="12"/>
      <c r="K3" s="11"/>
      <c r="L3" s="49" t="s">
        <v>85</v>
      </c>
      <c r="M3" s="49" t="s">
        <v>9</v>
      </c>
      <c r="N3" s="49" t="s">
        <v>6</v>
      </c>
      <c r="O3" s="49" t="s">
        <v>9</v>
      </c>
      <c r="P3" s="49" t="s">
        <v>6</v>
      </c>
      <c r="Q3" s="11"/>
      <c r="R3" s="11" t="s">
        <v>85</v>
      </c>
      <c r="S3" s="11" t="s">
        <v>171</v>
      </c>
      <c r="T3" s="11" t="s">
        <v>172</v>
      </c>
      <c r="U3" s="11" t="s">
        <v>173</v>
      </c>
      <c r="V3" s="11" t="s">
        <v>174</v>
      </c>
    </row>
    <row r="4" spans="1:22" x14ac:dyDescent="0.2">
      <c r="A4" s="15" t="s">
        <v>88</v>
      </c>
      <c r="B4" s="16" t="s">
        <v>88</v>
      </c>
      <c r="C4" s="17" t="s">
        <v>88</v>
      </c>
      <c r="D4" s="18">
        <f t="shared" ref="D4:D30" si="0">SUM(E4:H4)</f>
        <v>3689163</v>
      </c>
      <c r="E4" s="18">
        <f>SUMIFS('2013Figures'!$J:$J,'2013Figures'!$B:$B,"BrokerToCy",'2013Figures'!$G:$G,"E1",'2013Figures'!$E:$E,$B$1)</f>
        <v>29347</v>
      </c>
      <c r="F4" s="18">
        <f>SUMIFS('2013Figures'!$J:$J,'2013Figures'!$B:$B,"BrokerToCy",'2013Figures'!$G:$G,"P1",'2013Figures'!$E:$E,$B$1)</f>
        <v>1</v>
      </c>
      <c r="G4" s="18">
        <f>SUMIFS('2013Figures'!$J:$J,'2013Figures'!$B:$B,"CyToBroker",'2013Figures'!$G:$G,"E1",'2013Figures'!$E:$E,$B$1)</f>
        <v>3659815</v>
      </c>
      <c r="H4" s="18">
        <f>SUMIFS('2013Figures'!$J:$J,'2013Figures'!$B:$B,"CyToBroker",'2013Figures'!$G:$G,"P1",'2013Figures'!$E:$E,$B$1)</f>
        <v>0</v>
      </c>
      <c r="I4" s="15"/>
      <c r="J4" s="17" t="s">
        <v>88</v>
      </c>
      <c r="K4" s="15"/>
      <c r="L4" s="50">
        <f t="shared" ref="L4" si="1">SUM(M4:P4)</f>
        <v>4535447</v>
      </c>
      <c r="M4" s="50">
        <f>SUMIFS('2012Figures'!$J:$J,'2012Figures'!$B:$B,"BrokerToCy",'2012Figures'!$G:$G,"E1",'2012Figures'!$E:$E,$B$1)</f>
        <v>35657</v>
      </c>
      <c r="N4" s="50">
        <f>SUMIFS('2012Figures'!$J:$J,'2012Figures'!$B:$B,"BrokerToCy",'2012Figures'!$G:$G,"P1",'2012Figures'!$E:$E,$B$1)</f>
        <v>2</v>
      </c>
      <c r="O4" s="50">
        <f>SUMIFS('2012Figures'!$J:$J,'2012Figures'!$B:$B,"CyToBroker",'2012Figures'!$G:$G,"E1",'2012Figures'!$E:$E,$B$1)</f>
        <v>4499788</v>
      </c>
      <c r="P4" s="50">
        <f>SUMIFS('2012Figures'!$J:$J,'2012Figures'!$B:$B,"CyToBroker",'2012Figures'!$G:$G,"P1",'2012Figures'!$E:$E,$B$1)</f>
        <v>0</v>
      </c>
      <c r="Q4" s="15"/>
      <c r="R4" s="46">
        <f>IF(L4=0,"",ROUND(D4/L4-1,2))</f>
        <v>-0.19</v>
      </c>
      <c r="S4" s="46">
        <f t="shared" ref="S4:V29" si="2">IF(M4=0,"",ROUND(E4/M4-1,2))</f>
        <v>-0.18</v>
      </c>
      <c r="T4" s="46">
        <f t="shared" si="2"/>
        <v>-0.5</v>
      </c>
      <c r="U4" s="46">
        <f t="shared" si="2"/>
        <v>-0.19</v>
      </c>
      <c r="V4" s="46" t="str">
        <f t="shared" si="2"/>
        <v/>
      </c>
    </row>
    <row r="5" spans="1:22" x14ac:dyDescent="0.2">
      <c r="A5" s="13" t="s">
        <v>88</v>
      </c>
      <c r="B5" s="19" t="s">
        <v>88</v>
      </c>
      <c r="C5" s="12" t="s">
        <v>88</v>
      </c>
      <c r="D5" s="18">
        <f>SUM(E5:H5)</f>
        <v>724939</v>
      </c>
      <c r="E5" s="20">
        <f>SUMIFS(E$32:E$412,$J$32:$J$412,$J5)</f>
        <v>8</v>
      </c>
      <c r="F5" s="20">
        <f>SUMIFS(F$32:F$412,$J$32:$J$412,$J5)</f>
        <v>0</v>
      </c>
      <c r="G5" s="20">
        <f>SUMIFS(G$32:G$412,$J$32:$J$412,$J5)</f>
        <v>724931</v>
      </c>
      <c r="H5" s="20">
        <f>SUMIFS(H$32:H$412,$J$32:$J$412,$J5)</f>
        <v>0</v>
      </c>
      <c r="I5" s="13"/>
      <c r="J5" s="17" t="s">
        <v>146</v>
      </c>
      <c r="K5" s="13"/>
      <c r="L5" s="50">
        <f>SUM(M5:P5)</f>
        <v>860127</v>
      </c>
      <c r="M5" s="51">
        <f>SUMIFS(M$32:M$412,$J$32:$J$412,$J5)</f>
        <v>35</v>
      </c>
      <c r="N5" s="51">
        <f>SUMIFS(N$32:N$412,$J$32:$J$412,$J5)</f>
        <v>0</v>
      </c>
      <c r="O5" s="51">
        <f>SUMIFS(O$32:O$412,$J$32:$J$412,$J5)</f>
        <v>860092</v>
      </c>
      <c r="P5" s="51">
        <f>SUMIFS(P$32:P$412,$J$32:$J$412,$J5)</f>
        <v>0</v>
      </c>
      <c r="Q5" s="13"/>
      <c r="R5" s="46">
        <f t="shared" ref="R5:R29" si="3">IF(L5=0,"",ROUND(D5/L5-1,2))</f>
        <v>-0.16</v>
      </c>
      <c r="S5" s="46">
        <f t="shared" si="2"/>
        <v>-0.77</v>
      </c>
      <c r="T5" s="46" t="str">
        <f t="shared" si="2"/>
        <v/>
      </c>
      <c r="U5" s="46">
        <f t="shared" si="2"/>
        <v>-0.16</v>
      </c>
      <c r="V5" s="46" t="str">
        <f t="shared" si="2"/>
        <v/>
      </c>
    </row>
    <row r="6" spans="1:22" x14ac:dyDescent="0.2">
      <c r="A6" s="13" t="s">
        <v>88</v>
      </c>
      <c r="B6" s="19" t="s">
        <v>88</v>
      </c>
      <c r="C6" s="12" t="s">
        <v>88</v>
      </c>
      <c r="D6" s="18">
        <f>SUM(E6:H6)</f>
        <v>0</v>
      </c>
      <c r="E6" s="20">
        <f>SUMIFS(E$32:E$412,$J$32:$J$412,$J6)</f>
        <v>0</v>
      </c>
      <c r="F6" s="20">
        <f>SUMIFS(F$32:F$412,$J$32:$J$412,$J6)</f>
        <v>0</v>
      </c>
      <c r="G6" s="20">
        <f>SUMIFS(G$32:G$412,$J$32:$J$412,$J6)</f>
        <v>0</v>
      </c>
      <c r="H6" s="20">
        <f>SUMIFS(H$32:H$412,$J$32:$J$412,$J6)</f>
        <v>0</v>
      </c>
      <c r="I6" s="13"/>
      <c r="J6" s="17">
        <v>201502</v>
      </c>
      <c r="K6" s="13"/>
      <c r="L6" s="50">
        <f>SUM(M6:P6)</f>
        <v>0</v>
      </c>
      <c r="M6" s="51">
        <f>SUMIFS(M$32:M$412,$J$32:$J$412,$J6)</f>
        <v>0</v>
      </c>
      <c r="N6" s="51">
        <f>SUMIFS(N$32:N$412,$J$32:$J$412,$J6)</f>
        <v>0</v>
      </c>
      <c r="O6" s="51">
        <f>SUMIFS(O$32:O$412,$J$32:$J$412,$J6)</f>
        <v>0</v>
      </c>
      <c r="P6" s="51">
        <f>SUMIFS(P$32:P$412,$J$32:$J$412,$J6)</f>
        <v>0</v>
      </c>
      <c r="Q6" s="13"/>
      <c r="R6" s="46" t="str">
        <f t="shared" si="3"/>
        <v/>
      </c>
      <c r="S6" s="46" t="str">
        <f t="shared" si="2"/>
        <v/>
      </c>
      <c r="T6" s="46" t="str">
        <f t="shared" si="2"/>
        <v/>
      </c>
      <c r="U6" s="46" t="str">
        <f t="shared" si="2"/>
        <v/>
      </c>
      <c r="V6" s="46" t="str">
        <f t="shared" si="2"/>
        <v/>
      </c>
    </row>
    <row r="7" spans="1:22" x14ac:dyDescent="0.2">
      <c r="A7" s="13" t="s">
        <v>88</v>
      </c>
      <c r="B7" s="19" t="s">
        <v>88</v>
      </c>
      <c r="C7" s="12" t="s">
        <v>88</v>
      </c>
      <c r="D7" s="18">
        <f>SUM(E7:H7)</f>
        <v>0</v>
      </c>
      <c r="E7" s="20">
        <f>SUMIFS(E$32:E$412,$J$32:$J$412,$J7)</f>
        <v>0</v>
      </c>
      <c r="F7" s="20">
        <f>SUMIFS(F$32:F$412,$J$32:$J$412,$J7)</f>
        <v>0</v>
      </c>
      <c r="G7" s="20">
        <f>SUMIFS(G$32:G$412,$J$32:$J$412,$J7)</f>
        <v>0</v>
      </c>
      <c r="H7" s="20">
        <f>SUMIFS(H$32:H$412,$J$32:$J$412,$J7)</f>
        <v>0</v>
      </c>
      <c r="I7" s="13"/>
      <c r="J7" s="17">
        <v>201501</v>
      </c>
      <c r="K7" s="13"/>
      <c r="L7" s="50">
        <f>SUM(M7:P7)</f>
        <v>0</v>
      </c>
      <c r="M7" s="51">
        <f>SUMIFS(M$32:M$412,$J$32:$J$412,$J7)</f>
        <v>0</v>
      </c>
      <c r="N7" s="51">
        <f>SUMIFS(N$32:N$412,$J$32:$J$412,$J7)</f>
        <v>0</v>
      </c>
      <c r="O7" s="51">
        <f>SUMIFS(O$32:O$412,$J$32:$J$412,$J7)</f>
        <v>0</v>
      </c>
      <c r="P7" s="51">
        <f>SUMIFS(P$32:P$412,$J$32:$J$412,$J7)</f>
        <v>0</v>
      </c>
      <c r="Q7" s="13"/>
      <c r="R7" s="46" t="str">
        <f t="shared" si="3"/>
        <v/>
      </c>
      <c r="S7" s="46" t="str">
        <f t="shared" si="2"/>
        <v/>
      </c>
      <c r="T7" s="46" t="str">
        <f t="shared" si="2"/>
        <v/>
      </c>
      <c r="U7" s="46" t="str">
        <f t="shared" si="2"/>
        <v/>
      </c>
      <c r="V7" s="46" t="str">
        <f t="shared" si="2"/>
        <v/>
      </c>
    </row>
    <row r="8" spans="1:22" x14ac:dyDescent="0.2">
      <c r="A8" s="13" t="s">
        <v>88</v>
      </c>
      <c r="B8" s="19" t="s">
        <v>88</v>
      </c>
      <c r="C8" s="12" t="s">
        <v>88</v>
      </c>
      <c r="D8" s="18">
        <f>SUM(E8:H8)</f>
        <v>6</v>
      </c>
      <c r="E8" s="20">
        <f>SUMIFS(E$32:E$412,$J$32:$J$412,$J8)</f>
        <v>6</v>
      </c>
      <c r="F8" s="20">
        <f>SUMIFS(F$32:F$412,$J$32:$J$412,$J8)</f>
        <v>0</v>
      </c>
      <c r="G8" s="20">
        <f>SUMIFS(G$32:G$412,$J$32:$J$412,$J8)</f>
        <v>0</v>
      </c>
      <c r="H8" s="20">
        <f>SUMIFS(H$32:H$412,$J$32:$J$412,$J8)</f>
        <v>0</v>
      </c>
      <c r="I8" s="13"/>
      <c r="J8" s="17">
        <v>201401</v>
      </c>
      <c r="K8" s="13"/>
      <c r="L8" s="50">
        <f>SUM(M8:P8)</f>
        <v>0</v>
      </c>
      <c r="M8" s="51">
        <f>SUMIFS(M$32:M$412,$J$32:$J$412,$J8)</f>
        <v>0</v>
      </c>
      <c r="N8" s="51">
        <f>SUMIFS(N$32:N$412,$J$32:$J$412,$J8)</f>
        <v>0</v>
      </c>
      <c r="O8" s="51">
        <f>SUMIFS(O$32:O$412,$J$32:$J$412,$J8)</f>
        <v>0</v>
      </c>
      <c r="P8" s="51">
        <f>SUMIFS(P$32:P$412,$J$32:$J$412,$J8)</f>
        <v>0</v>
      </c>
      <c r="Q8" s="13"/>
      <c r="R8" s="46" t="str">
        <f t="shared" si="3"/>
        <v/>
      </c>
      <c r="S8" s="46" t="str">
        <f t="shared" si="2"/>
        <v/>
      </c>
      <c r="T8" s="46" t="str">
        <f t="shared" si="2"/>
        <v/>
      </c>
      <c r="U8" s="46" t="str">
        <f t="shared" si="2"/>
        <v/>
      </c>
      <c r="V8" s="46" t="str">
        <f t="shared" si="2"/>
        <v/>
      </c>
    </row>
    <row r="9" spans="1:22" x14ac:dyDescent="0.2">
      <c r="A9" s="13" t="s">
        <v>88</v>
      </c>
      <c r="B9" s="19" t="s">
        <v>88</v>
      </c>
      <c r="C9" s="12" t="s">
        <v>88</v>
      </c>
      <c r="D9" s="18">
        <f t="shared" ref="D9:D19" si="4">SUM(E9:H9)</f>
        <v>720472</v>
      </c>
      <c r="E9" s="20">
        <f>SUMIFS(E$32:E$412,$J$32:$J$412,$J9)</f>
        <v>213</v>
      </c>
      <c r="F9" s="20">
        <f>SUMIFS(F$32:F$412,$J$32:$J$412,$J9)</f>
        <v>0</v>
      </c>
      <c r="G9" s="20">
        <f>SUMIFS(G$32:G$412,$J$32:$J$412,$J9)</f>
        <v>720259</v>
      </c>
      <c r="H9" s="20">
        <f>SUMIFS(H$32:H$412,$J$32:$J$412,$J9)</f>
        <v>0</v>
      </c>
      <c r="I9" s="13"/>
      <c r="J9" s="17">
        <v>201301</v>
      </c>
      <c r="K9" s="13"/>
      <c r="L9" s="50">
        <f t="shared" ref="L9:L19" si="5">SUM(M9:P9)</f>
        <v>21569</v>
      </c>
      <c r="M9" s="51">
        <f>SUMIFS(M$32:M$412,$J$32:$J$412,$J9)</f>
        <v>65</v>
      </c>
      <c r="N9" s="51">
        <f>SUMIFS(N$32:N$412,$J$32:$J$412,$J9)</f>
        <v>0</v>
      </c>
      <c r="O9" s="51">
        <f>SUMIFS(O$32:O$412,$J$32:$J$412,$J9)</f>
        <v>21504</v>
      </c>
      <c r="P9" s="51">
        <f>SUMIFS(P$32:P$412,$J$32:$J$412,$J9)</f>
        <v>0</v>
      </c>
      <c r="Q9" s="13"/>
      <c r="R9" s="46">
        <f t="shared" si="3"/>
        <v>32.4</v>
      </c>
      <c r="S9" s="46">
        <f t="shared" si="2"/>
        <v>2.2799999999999998</v>
      </c>
      <c r="T9" s="46" t="str">
        <f t="shared" si="2"/>
        <v/>
      </c>
      <c r="U9" s="46">
        <f t="shared" si="2"/>
        <v>32.49</v>
      </c>
      <c r="V9" s="46" t="str">
        <f t="shared" si="2"/>
        <v/>
      </c>
    </row>
    <row r="10" spans="1:22" x14ac:dyDescent="0.2">
      <c r="A10" s="13" t="s">
        <v>88</v>
      </c>
      <c r="B10" s="19" t="s">
        <v>88</v>
      </c>
      <c r="C10" s="12" t="s">
        <v>88</v>
      </c>
      <c r="D10" s="18">
        <f t="shared" si="4"/>
        <v>814</v>
      </c>
      <c r="E10" s="20">
        <f>SUMIFS(E$32:E$412,$J$32:$J$412,$J10)</f>
        <v>0</v>
      </c>
      <c r="F10" s="20">
        <f>SUMIFS(F$32:F$412,$J$32:$J$412,$J10)</f>
        <v>0</v>
      </c>
      <c r="G10" s="20">
        <f>SUMIFS(G$32:G$412,$J$32:$J$412,$J10)</f>
        <v>814</v>
      </c>
      <c r="H10" s="20">
        <f>SUMIFS(H$32:H$412,$J$32:$J$412,$J10)</f>
        <v>0</v>
      </c>
      <c r="I10" s="13"/>
      <c r="J10" s="17">
        <v>201201</v>
      </c>
      <c r="K10" s="13"/>
      <c r="L10" s="50">
        <f t="shared" si="5"/>
        <v>2</v>
      </c>
      <c r="M10" s="51">
        <f>SUMIFS(M$32:M$412,$J$32:$J$412,$J10)</f>
        <v>2</v>
      </c>
      <c r="N10" s="51">
        <f>SUMIFS(N$32:N$412,$J$32:$J$412,$J10)</f>
        <v>0</v>
      </c>
      <c r="O10" s="51">
        <f>SUMIFS(O$32:O$412,$J$32:$J$412,$J10)</f>
        <v>0</v>
      </c>
      <c r="P10" s="51">
        <f>SUMIFS(P$32:P$412,$J$32:$J$412,$J10)</f>
        <v>0</v>
      </c>
      <c r="Q10" s="13"/>
      <c r="R10" s="46">
        <f t="shared" si="3"/>
        <v>406</v>
      </c>
      <c r="S10" s="46">
        <f t="shared" si="2"/>
        <v>-1</v>
      </c>
      <c r="T10" s="46" t="str">
        <f t="shared" si="2"/>
        <v/>
      </c>
      <c r="U10" s="46" t="str">
        <f t="shared" si="2"/>
        <v/>
      </c>
      <c r="V10" s="46" t="str">
        <f t="shared" si="2"/>
        <v/>
      </c>
    </row>
    <row r="11" spans="1:22" x14ac:dyDescent="0.2">
      <c r="A11" s="13" t="s">
        <v>88</v>
      </c>
      <c r="B11" s="19" t="s">
        <v>88</v>
      </c>
      <c r="C11" s="12" t="s">
        <v>88</v>
      </c>
      <c r="D11" s="18">
        <f t="shared" si="4"/>
        <v>169871</v>
      </c>
      <c r="E11" s="20">
        <f>SUMIFS(E$32:E$412,$J$32:$J$412,$J11)</f>
        <v>0</v>
      </c>
      <c r="F11" s="20">
        <f>SUMIFS(F$32:F$412,$J$32:$J$412,$J11)</f>
        <v>0</v>
      </c>
      <c r="G11" s="20">
        <f>SUMIFS(G$32:G$412,$J$32:$J$412,$J11)</f>
        <v>169871</v>
      </c>
      <c r="H11" s="20">
        <f>SUMIFS(H$32:H$412,$J$32:$J$412,$J11)</f>
        <v>0</v>
      </c>
      <c r="I11" s="13"/>
      <c r="J11" s="17">
        <v>201101</v>
      </c>
      <c r="K11" s="13"/>
      <c r="L11" s="50">
        <f t="shared" si="5"/>
        <v>25186</v>
      </c>
      <c r="M11" s="51">
        <f>SUMIFS(M$32:M$412,$J$32:$J$412,$J11)</f>
        <v>0</v>
      </c>
      <c r="N11" s="51">
        <f>SUMIFS(N$32:N$412,$J$32:$J$412,$J11)</f>
        <v>0</v>
      </c>
      <c r="O11" s="51">
        <f>SUMIFS(O$32:O$412,$J$32:$J$412,$J11)</f>
        <v>25186</v>
      </c>
      <c r="P11" s="51">
        <f>SUMIFS(P$32:P$412,$J$32:$J$412,$J11)</f>
        <v>0</v>
      </c>
      <c r="Q11" s="13"/>
      <c r="R11" s="46">
        <f t="shared" si="3"/>
        <v>5.74</v>
      </c>
      <c r="S11" s="46" t="str">
        <f t="shared" si="2"/>
        <v/>
      </c>
      <c r="T11" s="46" t="str">
        <f t="shared" si="2"/>
        <v/>
      </c>
      <c r="U11" s="46">
        <f t="shared" si="2"/>
        <v>5.74</v>
      </c>
      <c r="V11" s="46" t="str">
        <f t="shared" si="2"/>
        <v/>
      </c>
    </row>
    <row r="12" spans="1:22" x14ac:dyDescent="0.2">
      <c r="A12" s="13" t="s">
        <v>88</v>
      </c>
      <c r="B12" s="19" t="s">
        <v>88</v>
      </c>
      <c r="C12" s="12" t="s">
        <v>88</v>
      </c>
      <c r="D12" s="18">
        <f t="shared" si="4"/>
        <v>0</v>
      </c>
      <c r="E12" s="20">
        <f>SUMIFS(E$32:E$412,$J$32:$J$412,$J12)</f>
        <v>0</v>
      </c>
      <c r="F12" s="20">
        <f>SUMIFS(F$32:F$412,$J$32:$J$412,$J12)</f>
        <v>0</v>
      </c>
      <c r="G12" s="20">
        <f>SUMIFS(G$32:G$412,$J$32:$J$412,$J12)</f>
        <v>0</v>
      </c>
      <c r="H12" s="20">
        <f>SUMIFS(H$32:H$412,$J$32:$J$412,$J12)</f>
        <v>0</v>
      </c>
      <c r="I12" s="13"/>
      <c r="J12" s="17">
        <v>201010</v>
      </c>
      <c r="K12" s="13"/>
      <c r="L12" s="50">
        <f t="shared" si="5"/>
        <v>0</v>
      </c>
      <c r="M12" s="51">
        <f>SUMIFS(M$32:M$412,$J$32:$J$412,$J12)</f>
        <v>0</v>
      </c>
      <c r="N12" s="51">
        <f>SUMIFS(N$32:N$412,$J$32:$J$412,$J12)</f>
        <v>0</v>
      </c>
      <c r="O12" s="51">
        <f>SUMIFS(O$32:O$412,$J$32:$J$412,$J12)</f>
        <v>0</v>
      </c>
      <c r="P12" s="51">
        <f>SUMIFS(P$32:P$412,$J$32:$J$412,$J12)</f>
        <v>0</v>
      </c>
      <c r="Q12" s="13"/>
      <c r="R12" s="46" t="str">
        <f t="shared" si="3"/>
        <v/>
      </c>
      <c r="S12" s="46" t="str">
        <f t="shared" si="2"/>
        <v/>
      </c>
      <c r="T12" s="46" t="str">
        <f t="shared" si="2"/>
        <v/>
      </c>
      <c r="U12" s="46" t="str">
        <f t="shared" si="2"/>
        <v/>
      </c>
      <c r="V12" s="46" t="str">
        <f t="shared" si="2"/>
        <v/>
      </c>
    </row>
    <row r="13" spans="1:22" x14ac:dyDescent="0.2">
      <c r="A13" s="13" t="s">
        <v>88</v>
      </c>
      <c r="B13" s="19" t="s">
        <v>88</v>
      </c>
      <c r="C13" s="12" t="s">
        <v>88</v>
      </c>
      <c r="D13" s="18">
        <f t="shared" si="4"/>
        <v>0</v>
      </c>
      <c r="E13" s="20">
        <f>SUMIFS(E$32:E$412,$J$32:$J$412,$J13)</f>
        <v>0</v>
      </c>
      <c r="F13" s="20">
        <f>SUMIFS(F$32:F$412,$J$32:$J$412,$J13)</f>
        <v>0</v>
      </c>
      <c r="G13" s="20">
        <f>SUMIFS(G$32:G$412,$J$32:$J$412,$J13)</f>
        <v>0</v>
      </c>
      <c r="H13" s="20">
        <f>SUMIFS(H$32:H$412,$J$32:$J$412,$J13)</f>
        <v>0</v>
      </c>
      <c r="I13" s="13"/>
      <c r="J13" s="17">
        <v>201005</v>
      </c>
      <c r="K13" s="13"/>
      <c r="L13" s="50">
        <f t="shared" si="5"/>
        <v>0</v>
      </c>
      <c r="M13" s="51">
        <f>SUMIFS(M$32:M$412,$J$32:$J$412,$J13)</f>
        <v>0</v>
      </c>
      <c r="N13" s="51">
        <f>SUMIFS(N$32:N$412,$J$32:$J$412,$J13)</f>
        <v>0</v>
      </c>
      <c r="O13" s="51">
        <f>SUMIFS(O$32:O$412,$J$32:$J$412,$J13)</f>
        <v>0</v>
      </c>
      <c r="P13" s="51">
        <f>SUMIFS(P$32:P$412,$J$32:$J$412,$J13)</f>
        <v>0</v>
      </c>
      <c r="Q13" s="13"/>
      <c r="R13" s="46" t="str">
        <f t="shared" si="3"/>
        <v/>
      </c>
      <c r="S13" s="46" t="str">
        <f t="shared" si="2"/>
        <v/>
      </c>
      <c r="T13" s="46" t="str">
        <f t="shared" si="2"/>
        <v/>
      </c>
      <c r="U13" s="46" t="str">
        <f t="shared" si="2"/>
        <v/>
      </c>
      <c r="V13" s="46" t="str">
        <f t="shared" si="2"/>
        <v/>
      </c>
    </row>
    <row r="14" spans="1:22" x14ac:dyDescent="0.2">
      <c r="A14" s="13" t="s">
        <v>88</v>
      </c>
      <c r="B14" s="19" t="s">
        <v>88</v>
      </c>
      <c r="C14" s="12" t="s">
        <v>88</v>
      </c>
      <c r="D14" s="18">
        <f t="shared" si="4"/>
        <v>29344</v>
      </c>
      <c r="E14" s="20">
        <f>SUMIFS(E$32:E$412,$J$32:$J$412,$J14)</f>
        <v>3</v>
      </c>
      <c r="F14" s="20">
        <f>SUMIFS(F$32:F$412,$J$32:$J$412,$J14)</f>
        <v>0</v>
      </c>
      <c r="G14" s="20">
        <f>SUMIFS(G$32:G$412,$J$32:$J$412,$J14)</f>
        <v>29341</v>
      </c>
      <c r="H14" s="20">
        <f>SUMIFS(H$32:H$412,$J$32:$J$412,$J14)</f>
        <v>0</v>
      </c>
      <c r="I14" s="13"/>
      <c r="J14" s="17">
        <v>201001</v>
      </c>
      <c r="K14" s="13"/>
      <c r="L14" s="50">
        <f t="shared" si="5"/>
        <v>612</v>
      </c>
      <c r="M14" s="51">
        <f>SUMIFS(M$32:M$412,$J$32:$J$412,$J14)</f>
        <v>0</v>
      </c>
      <c r="N14" s="51">
        <f>SUMIFS(N$32:N$412,$J$32:$J$412,$J14)</f>
        <v>0</v>
      </c>
      <c r="O14" s="51">
        <f>SUMIFS(O$32:O$412,$J$32:$J$412,$J14)</f>
        <v>612</v>
      </c>
      <c r="P14" s="51">
        <f>SUMIFS(P$32:P$412,$J$32:$J$412,$J14)</f>
        <v>0</v>
      </c>
      <c r="Q14" s="13"/>
      <c r="R14" s="46">
        <f t="shared" si="3"/>
        <v>46.95</v>
      </c>
      <c r="S14" s="46" t="str">
        <f t="shared" si="2"/>
        <v/>
      </c>
      <c r="T14" s="46" t="str">
        <f t="shared" si="2"/>
        <v/>
      </c>
      <c r="U14" s="46">
        <f t="shared" si="2"/>
        <v>46.94</v>
      </c>
      <c r="V14" s="46" t="str">
        <f t="shared" si="2"/>
        <v/>
      </c>
    </row>
    <row r="15" spans="1:22" x14ac:dyDescent="0.2">
      <c r="A15" s="13" t="s">
        <v>88</v>
      </c>
      <c r="B15" s="19" t="s">
        <v>88</v>
      </c>
      <c r="C15" s="12" t="s">
        <v>88</v>
      </c>
      <c r="D15" s="18">
        <f t="shared" si="4"/>
        <v>510613</v>
      </c>
      <c r="E15" s="20">
        <f>SUMIFS(E$32:E$412,$J$32:$J$412,$J15)</f>
        <v>29050</v>
      </c>
      <c r="F15" s="20">
        <f>SUMIFS(F$32:F$412,$J$32:$J$412,$J15)</f>
        <v>0</v>
      </c>
      <c r="G15" s="20">
        <f>SUMIFS(G$32:G$412,$J$32:$J$412,$J15)</f>
        <v>481563</v>
      </c>
      <c r="H15" s="20">
        <f>SUMIFS(H$32:H$412,$J$32:$J$412,$J15)</f>
        <v>0</v>
      </c>
      <c r="I15" s="13"/>
      <c r="J15" s="17">
        <v>200901</v>
      </c>
      <c r="K15" s="13"/>
      <c r="L15" s="50">
        <f t="shared" si="5"/>
        <v>1685140</v>
      </c>
      <c r="M15" s="51">
        <f>SUMIFS(M$32:M$412,$J$32:$J$412,$J15)</f>
        <v>35528</v>
      </c>
      <c r="N15" s="51">
        <f>SUMIFS(N$32:N$412,$J$32:$J$412,$J15)</f>
        <v>0</v>
      </c>
      <c r="O15" s="51">
        <f>SUMIFS(O$32:O$412,$J$32:$J$412,$J15)</f>
        <v>1649612</v>
      </c>
      <c r="P15" s="51">
        <f>SUMIFS(P$32:P$412,$J$32:$J$412,$J15)</f>
        <v>0</v>
      </c>
      <c r="Q15" s="13"/>
      <c r="R15" s="46">
        <f t="shared" si="3"/>
        <v>-0.7</v>
      </c>
      <c r="S15" s="46">
        <f t="shared" si="2"/>
        <v>-0.18</v>
      </c>
      <c r="T15" s="46" t="str">
        <f t="shared" si="2"/>
        <v/>
      </c>
      <c r="U15" s="46">
        <f t="shared" si="2"/>
        <v>-0.71</v>
      </c>
      <c r="V15" s="46" t="str">
        <f t="shared" si="2"/>
        <v/>
      </c>
    </row>
    <row r="16" spans="1:22" x14ac:dyDescent="0.2">
      <c r="A16" s="13" t="s">
        <v>88</v>
      </c>
      <c r="B16" s="19" t="s">
        <v>88</v>
      </c>
      <c r="C16" s="12" t="s">
        <v>88</v>
      </c>
      <c r="D16" s="18">
        <f t="shared" si="4"/>
        <v>0</v>
      </c>
      <c r="E16" s="20">
        <f>SUMIFS(E$32:E$412,$J$32:$J$412,$J16)</f>
        <v>0</v>
      </c>
      <c r="F16" s="20">
        <f>SUMIFS(F$32:F$412,$J$32:$J$412,$J16)</f>
        <v>0</v>
      </c>
      <c r="G16" s="20">
        <f>SUMIFS(G$32:G$412,$J$32:$J$412,$J16)</f>
        <v>0</v>
      </c>
      <c r="H16" s="20">
        <f>SUMIFS(H$32:H$412,$J$32:$J$412,$J16)</f>
        <v>0</v>
      </c>
      <c r="I16" s="13"/>
      <c r="J16" s="17">
        <v>200801</v>
      </c>
      <c r="K16" s="13"/>
      <c r="L16" s="50">
        <f t="shared" si="5"/>
        <v>0</v>
      </c>
      <c r="M16" s="51">
        <f>SUMIFS(M$32:M$412,$J$32:$J$412,$J16)</f>
        <v>0</v>
      </c>
      <c r="N16" s="51">
        <f>SUMIFS(N$32:N$412,$J$32:$J$412,$J16)</f>
        <v>0</v>
      </c>
      <c r="O16" s="51">
        <f>SUMIFS(O$32:O$412,$J$32:$J$412,$J16)</f>
        <v>0</v>
      </c>
      <c r="P16" s="51">
        <f>SUMIFS(P$32:P$412,$J$32:$J$412,$J16)</f>
        <v>0</v>
      </c>
      <c r="Q16" s="13"/>
      <c r="R16" s="46" t="str">
        <f t="shared" si="3"/>
        <v/>
      </c>
      <c r="S16" s="46" t="str">
        <f t="shared" si="2"/>
        <v/>
      </c>
      <c r="T16" s="46" t="str">
        <f t="shared" si="2"/>
        <v/>
      </c>
      <c r="U16" s="46" t="str">
        <f t="shared" si="2"/>
        <v/>
      </c>
      <c r="V16" s="46" t="str">
        <f t="shared" si="2"/>
        <v/>
      </c>
    </row>
    <row r="17" spans="1:22" x14ac:dyDescent="0.2">
      <c r="A17" s="13" t="s">
        <v>88</v>
      </c>
      <c r="B17" s="19" t="s">
        <v>88</v>
      </c>
      <c r="C17" s="12" t="s">
        <v>88</v>
      </c>
      <c r="D17" s="18">
        <f t="shared" si="4"/>
        <v>0</v>
      </c>
      <c r="E17" s="20">
        <f>SUMIFS(E$32:E$412,$J$32:$J$412,$J17)</f>
        <v>0</v>
      </c>
      <c r="F17" s="20">
        <f>SUMIFS(F$32:F$412,$J$32:$J$412,$J17)</f>
        <v>0</v>
      </c>
      <c r="G17" s="20">
        <f>SUMIFS(G$32:G$412,$J$32:$J$412,$J17)</f>
        <v>0</v>
      </c>
      <c r="H17" s="20">
        <f>SUMIFS(H$32:H$412,$J$32:$J$412,$J17)</f>
        <v>0</v>
      </c>
      <c r="I17" s="13"/>
      <c r="J17" s="17">
        <v>200701</v>
      </c>
      <c r="K17" s="13"/>
      <c r="L17" s="50">
        <f t="shared" si="5"/>
        <v>0</v>
      </c>
      <c r="M17" s="51">
        <f>SUMIFS(M$32:M$412,$J$32:$J$412,$J17)</f>
        <v>0</v>
      </c>
      <c r="N17" s="51">
        <f>SUMIFS(N$32:N$412,$J$32:$J$412,$J17)</f>
        <v>0</v>
      </c>
      <c r="O17" s="51">
        <f>SUMIFS(O$32:O$412,$J$32:$J$412,$J17)</f>
        <v>0</v>
      </c>
      <c r="P17" s="51">
        <f>SUMIFS(P$32:P$412,$J$32:$J$412,$J17)</f>
        <v>0</v>
      </c>
      <c r="Q17" s="13"/>
      <c r="R17" s="46" t="str">
        <f t="shared" si="3"/>
        <v/>
      </c>
      <c r="S17" s="46" t="str">
        <f t="shared" si="2"/>
        <v/>
      </c>
      <c r="T17" s="46" t="str">
        <f t="shared" si="2"/>
        <v/>
      </c>
      <c r="U17" s="46" t="str">
        <f t="shared" si="2"/>
        <v/>
      </c>
      <c r="V17" s="46" t="str">
        <f t="shared" si="2"/>
        <v/>
      </c>
    </row>
    <row r="18" spans="1:22" x14ac:dyDescent="0.2">
      <c r="A18" s="13" t="s">
        <v>88</v>
      </c>
      <c r="B18" s="19" t="s">
        <v>88</v>
      </c>
      <c r="C18" s="12" t="s">
        <v>88</v>
      </c>
      <c r="D18" s="18">
        <f t="shared" si="4"/>
        <v>0</v>
      </c>
      <c r="E18" s="20">
        <f>SUMIFS(E$32:E$412,$J$32:$J$412,$J18)</f>
        <v>0</v>
      </c>
      <c r="F18" s="20">
        <f>SUMIFS(F$32:F$412,$J$32:$J$412,$J18)</f>
        <v>0</v>
      </c>
      <c r="G18" s="20">
        <f>SUMIFS(G$32:G$412,$J$32:$J$412,$J18)</f>
        <v>0</v>
      </c>
      <c r="H18" s="20">
        <f>SUMIFS(H$32:H$412,$J$32:$J$412,$J18)</f>
        <v>0</v>
      </c>
      <c r="I18" s="13"/>
      <c r="J18" s="17">
        <v>200601</v>
      </c>
      <c r="K18" s="13"/>
      <c r="L18" s="50">
        <f t="shared" si="5"/>
        <v>0</v>
      </c>
      <c r="M18" s="51">
        <f>SUMIFS(M$32:M$412,$J$32:$J$412,$J18)</f>
        <v>0</v>
      </c>
      <c r="N18" s="51">
        <f>SUMIFS(N$32:N$412,$J$32:$J$412,$J18)</f>
        <v>0</v>
      </c>
      <c r="O18" s="51">
        <f>SUMIFS(O$32:O$412,$J$32:$J$412,$J18)</f>
        <v>0</v>
      </c>
      <c r="P18" s="51">
        <f>SUMIFS(P$32:P$412,$J$32:$J$412,$J18)</f>
        <v>0</v>
      </c>
      <c r="Q18" s="13"/>
      <c r="R18" s="46" t="str">
        <f t="shared" si="3"/>
        <v/>
      </c>
      <c r="S18" s="46" t="str">
        <f t="shared" si="2"/>
        <v/>
      </c>
      <c r="T18" s="46" t="str">
        <f t="shared" si="2"/>
        <v/>
      </c>
      <c r="U18" s="46" t="str">
        <f t="shared" si="2"/>
        <v/>
      </c>
      <c r="V18" s="46" t="str">
        <f t="shared" si="2"/>
        <v/>
      </c>
    </row>
    <row r="19" spans="1:22" x14ac:dyDescent="0.2">
      <c r="A19" s="13" t="s">
        <v>88</v>
      </c>
      <c r="B19" s="19" t="s">
        <v>88</v>
      </c>
      <c r="C19" s="12" t="s">
        <v>88</v>
      </c>
      <c r="D19" s="18">
        <f t="shared" si="4"/>
        <v>1533104</v>
      </c>
      <c r="E19" s="20">
        <f>SUMIFS(E$32:E$412,$J$32:$J$412,$J19)</f>
        <v>67</v>
      </c>
      <c r="F19" s="20">
        <f>SUMIFS(F$32:F$412,$J$32:$J$412,$J19)</f>
        <v>1</v>
      </c>
      <c r="G19" s="20">
        <f>SUMIFS(G$32:G$412,$J$32:$J$412,$J19)</f>
        <v>1533036</v>
      </c>
      <c r="H19" s="20">
        <f>SUMIFS(H$32:H$412,$J$32:$J$412,$J19)</f>
        <v>0</v>
      </c>
      <c r="I19" s="13"/>
      <c r="J19" s="17" t="s">
        <v>131</v>
      </c>
      <c r="K19" s="13"/>
      <c r="L19" s="50">
        <f t="shared" si="5"/>
        <v>1942811</v>
      </c>
      <c r="M19" s="51">
        <f>SUMIFS(M$32:M$412,$J$32:$J$412,$J19)</f>
        <v>27</v>
      </c>
      <c r="N19" s="51">
        <f>SUMIFS(N$32:N$412,$J$32:$J$412,$J19)</f>
        <v>2</v>
      </c>
      <c r="O19" s="51">
        <f>SUMIFS(O$32:O$412,$J$32:$J$412,$J19)</f>
        <v>1942782</v>
      </c>
      <c r="P19" s="51">
        <f>SUMIFS(P$32:P$412,$J$32:$J$412,$J19)</f>
        <v>0</v>
      </c>
      <c r="Q19" s="13"/>
      <c r="R19" s="46">
        <f t="shared" si="3"/>
        <v>-0.21</v>
      </c>
      <c r="S19" s="46">
        <f t="shared" si="2"/>
        <v>1.48</v>
      </c>
      <c r="T19" s="46">
        <f t="shared" si="2"/>
        <v>-0.5</v>
      </c>
      <c r="U19" s="46">
        <f t="shared" si="2"/>
        <v>-0.21</v>
      </c>
      <c r="V19" s="46" t="str">
        <f t="shared" si="2"/>
        <v/>
      </c>
    </row>
    <row r="20" spans="1:22" x14ac:dyDescent="0.2">
      <c r="A20" s="21"/>
      <c r="B20" s="21" t="s">
        <v>92</v>
      </c>
      <c r="C20" s="22"/>
      <c r="D20" s="23">
        <f>SUM(E20:H20)</f>
        <v>3689163</v>
      </c>
      <c r="E20" s="23">
        <f>SUM(E5:E19)</f>
        <v>29347</v>
      </c>
      <c r="F20" s="23">
        <f t="shared" ref="F20:H20" si="6">SUM(F5:F19)</f>
        <v>1</v>
      </c>
      <c r="G20" s="23">
        <f t="shared" si="6"/>
        <v>3659815</v>
      </c>
      <c r="H20" s="23">
        <f t="shared" si="6"/>
        <v>0</v>
      </c>
      <c r="I20" s="21"/>
      <c r="J20" s="22"/>
      <c r="K20" s="21"/>
      <c r="L20" s="43">
        <f>SUM(M20:P20)</f>
        <v>4535447</v>
      </c>
      <c r="M20" s="43">
        <f>SUM(M5:M19)</f>
        <v>35657</v>
      </c>
      <c r="N20" s="43">
        <f t="shared" ref="N20:P20" si="7">SUM(N5:N19)</f>
        <v>2</v>
      </c>
      <c r="O20" s="43">
        <f t="shared" si="7"/>
        <v>4499788</v>
      </c>
      <c r="P20" s="43">
        <f t="shared" si="7"/>
        <v>0</v>
      </c>
      <c r="Q20" s="21"/>
      <c r="R20" s="21"/>
      <c r="S20" s="21"/>
      <c r="T20" s="21"/>
      <c r="U20" s="21"/>
      <c r="V20" s="21"/>
    </row>
    <row r="21" spans="1:22" x14ac:dyDescent="0.2">
      <c r="A21" s="35" t="s">
        <v>100</v>
      </c>
      <c r="B21" s="14" t="s">
        <v>88</v>
      </c>
      <c r="C21" s="8" t="s">
        <v>88</v>
      </c>
      <c r="D21" s="36">
        <f t="shared" si="0"/>
        <v>2633691</v>
      </c>
      <c r="E21" s="9">
        <f>SUMIFS('2013Figures'!$J:$J,'2013Figures'!$B:$B,"BrokerToCy",'2013Figures'!$G:$G,"E1",'2013Figures'!$K:$K,1,'2013Figures'!$E:$E,$B$1)</f>
        <v>14</v>
      </c>
      <c r="F21" s="9">
        <f>SUMIFS('2013Figures'!$J:$J,'2013Figures'!$B:$B,"BrokerToCy",'2013Figures'!$G:$G,"P1",'2013Figures'!$K:$K,1,'2013Figures'!$E:$E,$B$1)</f>
        <v>1</v>
      </c>
      <c r="G21" s="9">
        <f>SUMIFS('2013Figures'!$J:$J,'2013Figures'!$B:$B,"CyToBroker",'2013Figures'!$G:$G,"E1",'2013Figures'!$K:$K,1,'2013Figures'!$E:$E,$B$1)</f>
        <v>2633676</v>
      </c>
      <c r="H21" s="9">
        <f>SUMIFS('2013Figures'!$J:$J,'2013Figures'!$B:$B,"CyToBroker",'2013Figures'!$G:$G,"P1",'2013Figures'!$K:$K,1,'2013Figures'!$E:$E,$B$1)</f>
        <v>0</v>
      </c>
      <c r="I21" s="11"/>
      <c r="K21" s="11"/>
      <c r="L21" s="41">
        <f t="shared" ref="L21:L30" si="8">SUM(M21:P21)</f>
        <v>3204047</v>
      </c>
      <c r="M21" s="52">
        <f>SUMIFS('2012Figures'!$J:$J,'2012Figures'!$B:$B,"BrokerToCy",'2012Figures'!$G:$G,"E1",'2012Figures'!$K:$K,1,'2012Figures'!$E:$E,$B$1)</f>
        <v>29</v>
      </c>
      <c r="N21" s="52">
        <f>SUMIFS('2012Figures'!$J:$J,'2012Figures'!$B:$B,"BrokerToCy",'2012Figures'!$G:$G,"P1",'2012Figures'!$K:$K,1,'2012Figures'!$E:$E,$B$1)</f>
        <v>2</v>
      </c>
      <c r="O21" s="52">
        <f>SUMIFS('2012Figures'!$J:$J,'2012Figures'!$B:$B,"CyToBroker",'2012Figures'!$G:$G,"E1",'2012Figures'!$K:$K,1,'2012Figures'!$E:$E,$B$1)</f>
        <v>3204016</v>
      </c>
      <c r="P21" s="52">
        <f>SUMIFS('2012Figures'!$J:$J,'2012Figures'!$B:$B,"CyToBroker",'2012Figures'!$G:$G,"P1",'2012Figures'!$K:$K,1,'2012Figures'!$E:$E,$B$1)</f>
        <v>0</v>
      </c>
      <c r="Q21" s="11"/>
      <c r="R21" s="46">
        <f t="shared" ref="R21:V45" si="9">IF(L21=0,"",ROUND(D21/L21-1,2))</f>
        <v>-0.18</v>
      </c>
      <c r="S21" s="46">
        <f t="shared" si="9"/>
        <v>-0.52</v>
      </c>
      <c r="T21" s="46">
        <f t="shared" si="9"/>
        <v>-0.5</v>
      </c>
      <c r="U21" s="46">
        <f t="shared" si="9"/>
        <v>-0.18</v>
      </c>
      <c r="V21" s="46" t="str">
        <f t="shared" si="9"/>
        <v/>
      </c>
    </row>
    <row r="22" spans="1:22" x14ac:dyDescent="0.2">
      <c r="A22" s="35" t="s">
        <v>101</v>
      </c>
      <c r="B22" s="14" t="s">
        <v>88</v>
      </c>
      <c r="C22" s="8" t="s">
        <v>88</v>
      </c>
      <c r="D22" s="36">
        <f t="shared" si="0"/>
        <v>1033480</v>
      </c>
      <c r="E22" s="9">
        <f>SUMIFS('2013Figures'!$J:$J,'2013Figures'!$B:$B,"BrokerToCy",'2013Figures'!$G:$G,"E1",'2013Figures'!$K:$K,2,'2013Figures'!$E:$E,$B$1)</f>
        <v>29271</v>
      </c>
      <c r="F22" s="9">
        <f>SUMIFS('2013Figures'!$J:$J,'2013Figures'!$B:$B,"BrokerToCy",'2013Figures'!$G:$G,"P1",'2013Figures'!$K:$K,2,'2013Figures'!$E:$E,$B$1)</f>
        <v>0</v>
      </c>
      <c r="G22" s="9">
        <f>SUMIFS('2013Figures'!$J:$J,'2013Figures'!$B:$B,"CyToBroker",'2013Figures'!$G:$G,"E1",'2013Figures'!$K:$K,2,'2013Figures'!$E:$E,$B$1)</f>
        <v>1004209</v>
      </c>
      <c r="H22" s="9">
        <f>SUMIFS('2013Figures'!$J:$J,'2013Figures'!$B:$B,"CyToBroker",'2013Figures'!$G:$G,"P1",'2013Figures'!$K:$K,2,'2013Figures'!$E:$E,$B$1)</f>
        <v>0</v>
      </c>
      <c r="I22" s="11"/>
      <c r="K22" s="11"/>
      <c r="L22" s="41">
        <f t="shared" si="8"/>
        <v>1305897</v>
      </c>
      <c r="M22" s="52">
        <f>SUMIFS('2012Figures'!$J:$J,'2012Figures'!$B:$B,"BrokerToCy",'2012Figures'!$G:$G,"E1",'2012Figures'!$K:$K,2,'2012Figures'!$E:$E,$B$1)</f>
        <v>35628</v>
      </c>
      <c r="N22" s="52">
        <f>SUMIFS('2012Figures'!$J:$J,'2012Figures'!$B:$B,"BrokerToCy",'2012Figures'!$G:$G,"P1",'2012Figures'!$K:$K,2,'2012Figures'!$E:$E,$B$1)</f>
        <v>0</v>
      </c>
      <c r="O22" s="52">
        <f>SUMIFS('2012Figures'!$J:$J,'2012Figures'!$B:$B,"CyToBroker",'2012Figures'!$G:$G,"E1",'2012Figures'!$K:$K,2,'2012Figures'!$E:$E,$B$1)</f>
        <v>1270269</v>
      </c>
      <c r="P22" s="52">
        <f>SUMIFS('2012Figures'!$J:$J,'2012Figures'!$B:$B,"CyToBroker",'2012Figures'!$G:$G,"P1",'2012Figures'!$K:$K,2,'2012Figures'!$E:$E,$B$1)</f>
        <v>0</v>
      </c>
      <c r="Q22" s="11"/>
      <c r="R22" s="46">
        <f t="shared" si="9"/>
        <v>-0.21</v>
      </c>
      <c r="S22" s="46">
        <f t="shared" si="9"/>
        <v>-0.18</v>
      </c>
      <c r="T22" s="46" t="str">
        <f t="shared" si="9"/>
        <v/>
      </c>
      <c r="U22" s="46">
        <f t="shared" si="9"/>
        <v>-0.21</v>
      </c>
      <c r="V22" s="46" t="str">
        <f t="shared" si="9"/>
        <v/>
      </c>
    </row>
    <row r="23" spans="1:22" x14ac:dyDescent="0.2">
      <c r="A23" s="35" t="s">
        <v>102</v>
      </c>
      <c r="B23" s="14" t="s">
        <v>88</v>
      </c>
      <c r="C23" s="8" t="s">
        <v>88</v>
      </c>
      <c r="D23" s="36">
        <f t="shared" si="0"/>
        <v>20546</v>
      </c>
      <c r="E23" s="9">
        <f>SUMIFS('2013Figures'!$J:$J,'2013Figures'!$B:$B,"BrokerToCy",'2013Figures'!$G:$G,"E1",'2013Figures'!$K:$K,3,'2013Figures'!$E:$E,$B$1)</f>
        <v>62</v>
      </c>
      <c r="F23" s="9">
        <f>SUMIFS('2013Figures'!$J:$J,'2013Figures'!$B:$B,"BrokerToCy",'2013Figures'!$G:$G,"P1",'2013Figures'!$K:$K,3,'2013Figures'!$E:$E,$B$1)</f>
        <v>0</v>
      </c>
      <c r="G23" s="9">
        <f>SUMIFS('2013Figures'!$J:$J,'2013Figures'!$B:$B,"CyToBroker",'2013Figures'!$G:$G,"E1",'2013Figures'!$K:$K,3,'2013Figures'!$E:$E,$B$1)</f>
        <v>20484</v>
      </c>
      <c r="H23" s="9">
        <f>SUMIFS('2013Figures'!$J:$J,'2013Figures'!$B:$B,"CyToBroker",'2013Figures'!$G:$G,"P1",'2013Figures'!$K:$K,3,'2013Figures'!$E:$E,$B$1)</f>
        <v>0</v>
      </c>
      <c r="I23" s="11"/>
      <c r="K23" s="11"/>
      <c r="L23" s="41">
        <f t="shared" si="8"/>
        <v>23728</v>
      </c>
      <c r="M23" s="52">
        <f>SUMIFS('2012Figures'!$J:$J,'2012Figures'!$B:$B,"BrokerToCy",'2012Figures'!$G:$G,"E1",'2012Figures'!$K:$K,3,'2012Figures'!$E:$E,$B$1)</f>
        <v>0</v>
      </c>
      <c r="N23" s="52">
        <f>SUMIFS('2012Figures'!$J:$J,'2012Figures'!$B:$B,"BrokerToCy",'2012Figures'!$G:$G,"P1",'2012Figures'!$K:$K,3,'2012Figures'!$E:$E,$B$1)</f>
        <v>0</v>
      </c>
      <c r="O23" s="52">
        <f>SUMIFS('2012Figures'!$J:$J,'2012Figures'!$B:$B,"CyToBroker",'2012Figures'!$G:$G,"E1",'2012Figures'!$K:$K,3,'2012Figures'!$E:$E,$B$1)</f>
        <v>23728</v>
      </c>
      <c r="P23" s="52">
        <f>SUMIFS('2012Figures'!$J:$J,'2012Figures'!$B:$B,"CyToBroker",'2012Figures'!$G:$G,"P1",'2012Figures'!$K:$K,3,'2012Figures'!$E:$E,$B$1)</f>
        <v>0</v>
      </c>
      <c r="Q23" s="11"/>
      <c r="R23" s="46">
        <f t="shared" si="9"/>
        <v>-0.13</v>
      </c>
      <c r="S23" s="46" t="str">
        <f t="shared" si="9"/>
        <v/>
      </c>
      <c r="T23" s="46" t="str">
        <f t="shared" si="9"/>
        <v/>
      </c>
      <c r="U23" s="46">
        <f t="shared" si="9"/>
        <v>-0.14000000000000001</v>
      </c>
      <c r="V23" s="46" t="str">
        <f t="shared" si="9"/>
        <v/>
      </c>
    </row>
    <row r="24" spans="1:22" x14ac:dyDescent="0.2">
      <c r="A24" s="35" t="s">
        <v>103</v>
      </c>
      <c r="B24" s="14" t="s">
        <v>88</v>
      </c>
      <c r="C24" s="8" t="s">
        <v>88</v>
      </c>
      <c r="D24" s="36">
        <f t="shared" si="0"/>
        <v>0</v>
      </c>
      <c r="E24" s="9">
        <f>SUMIFS('2013Figures'!$J:$J,'2013Figures'!$B:$B,"BrokerToCy",'2013Figures'!$G:$G,"E1",'2013Figures'!$K:$K,4,'2013Figures'!$E:$E,$B$1)</f>
        <v>0</v>
      </c>
      <c r="F24" s="9">
        <f>SUMIFS('2013Figures'!$J:$J,'2013Figures'!$B:$B,"BrokerToCy",'2013Figures'!$G:$G,"P1",'2013Figures'!$K:$K,4,'2013Figures'!$E:$E,$B$1)</f>
        <v>0</v>
      </c>
      <c r="G24" s="9">
        <f>SUMIFS('2013Figures'!$J:$J,'2013Figures'!$B:$B,"CyToBroker",'2013Figures'!$G:$G,"E1",'2013Figures'!$K:$K,4,'2013Figures'!$E:$E,$B$1)</f>
        <v>0</v>
      </c>
      <c r="H24" s="9">
        <f>SUMIFS('2013Figures'!$J:$J,'2013Figures'!$B:$B,"CyToBroker",'2013Figures'!$G:$G,"P1",'2013Figures'!$K:$K,4,'2013Figures'!$E:$E,$B$1)</f>
        <v>0</v>
      </c>
      <c r="I24" s="11"/>
      <c r="K24" s="11"/>
      <c r="L24" s="41">
        <f t="shared" si="8"/>
        <v>0</v>
      </c>
      <c r="M24" s="52">
        <f>SUMIFS('2012Figures'!$J:$J,'2012Figures'!$B:$B,"BrokerToCy",'2012Figures'!$G:$G,"E1",'2012Figures'!$K:$K,4,'2012Figures'!$E:$E,$B$1)</f>
        <v>0</v>
      </c>
      <c r="N24" s="52">
        <f>SUMIFS('2012Figures'!$J:$J,'2012Figures'!$B:$B,"BrokerToCy",'2012Figures'!$G:$G,"P1",'2012Figures'!$K:$K,4,'2012Figures'!$E:$E,$B$1)</f>
        <v>0</v>
      </c>
      <c r="O24" s="52">
        <f>SUMIFS('2012Figures'!$J:$J,'2012Figures'!$B:$B,"CyToBroker",'2012Figures'!$G:$G,"E1",'2012Figures'!$K:$K,4,'2012Figures'!$E:$E,$B$1)</f>
        <v>0</v>
      </c>
      <c r="P24" s="52">
        <f>SUMIFS('2012Figures'!$J:$J,'2012Figures'!$B:$B,"CyToBroker",'2012Figures'!$G:$G,"P1",'2012Figures'!$K:$K,4,'2012Figures'!$E:$E,$B$1)</f>
        <v>0</v>
      </c>
      <c r="Q24" s="11"/>
      <c r="R24" s="46" t="str">
        <f t="shared" si="9"/>
        <v/>
      </c>
      <c r="S24" s="46" t="str">
        <f t="shared" si="9"/>
        <v/>
      </c>
      <c r="T24" s="46" t="str">
        <f t="shared" si="9"/>
        <v/>
      </c>
      <c r="U24" s="46" t="str">
        <f t="shared" si="9"/>
        <v/>
      </c>
      <c r="V24" s="46" t="str">
        <f t="shared" si="9"/>
        <v/>
      </c>
    </row>
    <row r="25" spans="1:22" x14ac:dyDescent="0.2">
      <c r="A25" s="35" t="s">
        <v>104</v>
      </c>
      <c r="B25" s="14" t="s">
        <v>88</v>
      </c>
      <c r="C25" s="8" t="s">
        <v>88</v>
      </c>
      <c r="D25" s="36">
        <f t="shared" si="0"/>
        <v>0</v>
      </c>
      <c r="E25" s="9">
        <f>SUMIFS('2013Figures'!$J:$J,'2013Figures'!$B:$B,"BrokerToCy",'2013Figures'!$G:$G,"E1",'2013Figures'!$K:$K,5,'2013Figures'!$E:$E,$B$1)</f>
        <v>0</v>
      </c>
      <c r="F25" s="9">
        <f>SUMIFS('2013Figures'!$J:$J,'2013Figures'!$B:$B,"BrokerToCy",'2013Figures'!$G:$G,"P1",'2013Figures'!$K:$K,5,'2013Figures'!$E:$E,$B$1)</f>
        <v>0</v>
      </c>
      <c r="G25" s="9">
        <f>SUMIFS('2013Figures'!$J:$J,'2013Figures'!$B:$B,"CyToBroker",'2013Figures'!$G:$G,"E1",'2013Figures'!$K:$K,5,'2013Figures'!$E:$E,$B$1)</f>
        <v>0</v>
      </c>
      <c r="H25" s="9">
        <f>SUMIFS('2013Figures'!$J:$J,'2013Figures'!$B:$B,"CyToBroker",'2013Figures'!$G:$G,"P1",'2013Figures'!$K:$K,5,'2013Figures'!$E:$E,$B$1)</f>
        <v>0</v>
      </c>
      <c r="I25" s="11"/>
      <c r="K25" s="11"/>
      <c r="L25" s="41">
        <f t="shared" si="8"/>
        <v>0</v>
      </c>
      <c r="M25" s="52">
        <f>SUMIFS('2012Figures'!$J:$J,'2012Figures'!$B:$B,"BrokerToCy",'2012Figures'!$G:$G,"E1",'2012Figures'!$K:$K,5,'2012Figures'!$E:$E,$B$1)</f>
        <v>0</v>
      </c>
      <c r="N25" s="52">
        <f>SUMIFS('2012Figures'!$J:$J,'2012Figures'!$B:$B,"BrokerToCy",'2012Figures'!$G:$G,"P1",'2012Figures'!$K:$K,5,'2012Figures'!$E:$E,$B$1)</f>
        <v>0</v>
      </c>
      <c r="O25" s="52">
        <f>SUMIFS('2012Figures'!$J:$J,'2012Figures'!$B:$B,"CyToBroker",'2012Figures'!$G:$G,"E1",'2012Figures'!$K:$K,5,'2012Figures'!$E:$E,$B$1)</f>
        <v>0</v>
      </c>
      <c r="P25" s="52">
        <f>SUMIFS('2012Figures'!$J:$J,'2012Figures'!$B:$B,"CyToBroker",'2012Figures'!$G:$G,"P1",'2012Figures'!$K:$K,5,'2012Figures'!$E:$E,$B$1)</f>
        <v>0</v>
      </c>
      <c r="Q25" s="11"/>
      <c r="R25" s="46" t="str">
        <f t="shared" si="9"/>
        <v/>
      </c>
      <c r="S25" s="46" t="str">
        <f t="shared" si="9"/>
        <v/>
      </c>
      <c r="T25" s="46" t="str">
        <f t="shared" si="9"/>
        <v/>
      </c>
      <c r="U25" s="46" t="str">
        <f t="shared" si="9"/>
        <v/>
      </c>
      <c r="V25" s="46" t="str">
        <f t="shared" si="9"/>
        <v/>
      </c>
    </row>
    <row r="26" spans="1:22" x14ac:dyDescent="0.2">
      <c r="A26" s="35" t="s">
        <v>105</v>
      </c>
      <c r="B26" s="14" t="s">
        <v>88</v>
      </c>
      <c r="C26" s="8" t="s">
        <v>88</v>
      </c>
      <c r="D26" s="36">
        <f t="shared" si="0"/>
        <v>1446</v>
      </c>
      <c r="E26" s="9">
        <f>SUMIFS('2013Figures'!$J:$J,'2013Figures'!$B:$B,"BrokerToCy",'2013Figures'!$G:$G,"E1",'2013Figures'!$K:$K,6,'2013Figures'!$E:$E,$B$1)</f>
        <v>0</v>
      </c>
      <c r="F26" s="9">
        <f>SUMIFS('2013Figures'!$J:$J,'2013Figures'!$B:$B,"BrokerToCy",'2013Figures'!$G:$G,"P1",'2013Figures'!$K:$K,6,'2013Figures'!$E:$E,$B$1)</f>
        <v>0</v>
      </c>
      <c r="G26" s="9">
        <f>SUMIFS('2013Figures'!$J:$J,'2013Figures'!$B:$B,"CyToBroker",'2013Figures'!$G:$G,"E1",'2013Figures'!$K:$K,6,'2013Figures'!$E:$E,$B$1)</f>
        <v>1446</v>
      </c>
      <c r="H26" s="9">
        <f>SUMIFS('2013Figures'!$J:$J,'2013Figures'!$B:$B,"CyToBroker",'2013Figures'!$G:$G,"P1",'2013Figures'!$K:$K,6,'2013Figures'!$E:$E,$B$1)</f>
        <v>0</v>
      </c>
      <c r="I26" s="11"/>
      <c r="K26" s="11"/>
      <c r="L26" s="41">
        <f t="shared" si="8"/>
        <v>1775</v>
      </c>
      <c r="M26" s="52">
        <f>SUMIFS('2012Figures'!$J:$J,'2012Figures'!$B:$B,"BrokerToCy",'2012Figures'!$G:$G,"E1",'2012Figures'!$K:$K,6,'2012Figures'!$E:$E,$B$1)</f>
        <v>0</v>
      </c>
      <c r="N26" s="52">
        <f>SUMIFS('2012Figures'!$J:$J,'2012Figures'!$B:$B,"BrokerToCy",'2012Figures'!$G:$G,"P1",'2012Figures'!$K:$K,6,'2012Figures'!$E:$E,$B$1)</f>
        <v>0</v>
      </c>
      <c r="O26" s="52">
        <f>SUMIFS('2012Figures'!$J:$J,'2012Figures'!$B:$B,"CyToBroker",'2012Figures'!$G:$G,"E1",'2012Figures'!$K:$K,6,'2012Figures'!$E:$E,$B$1)</f>
        <v>1775</v>
      </c>
      <c r="P26" s="52">
        <f>SUMIFS('2012Figures'!$J:$J,'2012Figures'!$B:$B,"CyToBroker",'2012Figures'!$G:$G,"P1",'2012Figures'!$K:$K,6,'2012Figures'!$E:$E,$B$1)</f>
        <v>0</v>
      </c>
      <c r="Q26" s="11"/>
      <c r="R26" s="46">
        <f t="shared" si="9"/>
        <v>-0.19</v>
      </c>
      <c r="S26" s="46" t="str">
        <f t="shared" si="9"/>
        <v/>
      </c>
      <c r="T26" s="46" t="str">
        <f t="shared" si="9"/>
        <v/>
      </c>
      <c r="U26" s="46">
        <f t="shared" si="9"/>
        <v>-0.19</v>
      </c>
      <c r="V26" s="46" t="str">
        <f t="shared" si="9"/>
        <v/>
      </c>
    </row>
    <row r="27" spans="1:22" x14ac:dyDescent="0.2">
      <c r="A27" s="35" t="s">
        <v>106</v>
      </c>
      <c r="B27" s="14" t="s">
        <v>88</v>
      </c>
      <c r="C27" s="8" t="s">
        <v>88</v>
      </c>
      <c r="D27" s="36">
        <f t="shared" si="0"/>
        <v>0</v>
      </c>
      <c r="E27" s="9">
        <f>SUMIFS('2013Figures'!$J:$J,'2013Figures'!$B:$B,"BrokerToCy",'2013Figures'!$G:$G,"E1",'2013Figures'!$K:$K,7,'2013Figures'!$E:$E,$B$1)</f>
        <v>0</v>
      </c>
      <c r="F27" s="9">
        <f>SUMIFS('2013Figures'!$J:$J,'2013Figures'!$B:$B,"BrokerToCy",'2013Figures'!$G:$G,"P1",'2013Figures'!$K:$K,7,'2013Figures'!$E:$E,$B$1)</f>
        <v>0</v>
      </c>
      <c r="G27" s="9">
        <f>SUMIFS('2013Figures'!$J:$J,'2013Figures'!$B:$B,"CyToBroker",'2013Figures'!$G:$G,"E1",'2013Figures'!$K:$K,7,'2013Figures'!$E:$E,$B$1)</f>
        <v>0</v>
      </c>
      <c r="H27" s="9">
        <f>SUMIFS('2013Figures'!$J:$J,'2013Figures'!$B:$B,"CyToBroker",'2013Figures'!$G:$G,"P1",'2013Figures'!$K:$K,7,'2013Figures'!$E:$E,$B$1)</f>
        <v>0</v>
      </c>
      <c r="I27" s="11"/>
      <c r="K27" s="11"/>
      <c r="L27" s="41">
        <f t="shared" si="8"/>
        <v>0</v>
      </c>
      <c r="M27" s="52">
        <f>SUMIFS('2012Figures'!$J:$J,'2012Figures'!$B:$B,"BrokerToCy",'2012Figures'!$G:$G,"E1",'2012Figures'!$K:$K,7,'2012Figures'!$E:$E,$B$1)</f>
        <v>0</v>
      </c>
      <c r="N27" s="52">
        <f>SUMIFS('2012Figures'!$J:$J,'2012Figures'!$B:$B,"BrokerToCy",'2012Figures'!$G:$G,"P1",'2012Figures'!$K:$K,7,'2012Figures'!$E:$E,$B$1)</f>
        <v>0</v>
      </c>
      <c r="O27" s="52">
        <f>SUMIFS('2012Figures'!$J:$J,'2012Figures'!$B:$B,"CyToBroker",'2012Figures'!$G:$G,"E1",'2012Figures'!$K:$K,7,'2012Figures'!$E:$E,$B$1)</f>
        <v>0</v>
      </c>
      <c r="P27" s="52">
        <f>SUMIFS('2012Figures'!$J:$J,'2012Figures'!$B:$B,"CyToBroker",'2012Figures'!$G:$G,"P1",'2012Figures'!$K:$K,7,'2012Figures'!$E:$E,$B$1)</f>
        <v>0</v>
      </c>
      <c r="Q27" s="11"/>
      <c r="R27" s="46" t="str">
        <f t="shared" si="9"/>
        <v/>
      </c>
      <c r="S27" s="46" t="str">
        <f t="shared" si="9"/>
        <v/>
      </c>
      <c r="T27" s="46" t="str">
        <f t="shared" si="9"/>
        <v/>
      </c>
      <c r="U27" s="46" t="str">
        <f t="shared" si="9"/>
        <v/>
      </c>
      <c r="V27" s="46" t="str">
        <f t="shared" si="9"/>
        <v/>
      </c>
    </row>
    <row r="28" spans="1:22" x14ac:dyDescent="0.2">
      <c r="A28" s="35" t="s">
        <v>107</v>
      </c>
      <c r="B28" s="14" t="s">
        <v>88</v>
      </c>
      <c r="C28" s="8" t="s">
        <v>88</v>
      </c>
      <c r="D28" s="36">
        <f t="shared" si="0"/>
        <v>0</v>
      </c>
      <c r="E28" s="9">
        <f>SUMIFS('2013Figures'!$J:$J,'2013Figures'!$B:$B,"BrokerToCy",'2013Figures'!$G:$G,"E1",'2013Figures'!$K:$K,91,'2013Figures'!$E:$E,$B$1)</f>
        <v>0</v>
      </c>
      <c r="F28" s="9">
        <f>SUMIFS('2013Figures'!$J:$J,'2013Figures'!$B:$B,"BrokerToCy",'2013Figures'!$G:$G,"P1",'2013Figures'!$K:$K,91,'2013Figures'!$E:$E,$B$1)</f>
        <v>0</v>
      </c>
      <c r="G28" s="9">
        <f>SUMIFS('2013Figures'!$J:$J,'2013Figures'!$B:$B,"CyToBroker",'2013Figures'!$G:$G,"E1",'2013Figures'!$K:$K,91,'2013Figures'!$E:$E,$B$1)</f>
        <v>0</v>
      </c>
      <c r="H28" s="9">
        <f>SUMIFS('2013Figures'!$J:$J,'2013Figures'!$B:$B,"CyToBroker",'2013Figures'!$G:$G,"P1",'2013Figures'!$K:$K,91,'2013Figures'!$E:$E,$B$1)</f>
        <v>0</v>
      </c>
      <c r="I28" s="11"/>
      <c r="K28" s="11"/>
      <c r="L28" s="41">
        <f t="shared" si="8"/>
        <v>0</v>
      </c>
      <c r="M28" s="52">
        <f>SUMIFS('2012Figures'!$J:$J,'2012Figures'!$B:$B,"BrokerToCy",'2012Figures'!$G:$G,"E1",'2012Figures'!$K:$K,91,'2012Figures'!$E:$E,$B$1)</f>
        <v>0</v>
      </c>
      <c r="N28" s="52">
        <f>SUMIFS('2012Figures'!$J:$J,'2012Figures'!$B:$B,"BrokerToCy",'2012Figures'!$G:$G,"P1",'2012Figures'!$K:$K,91,'2012Figures'!$E:$E,$B$1)</f>
        <v>0</v>
      </c>
      <c r="O28" s="52">
        <f>SUMIFS('2012Figures'!$J:$J,'2012Figures'!$B:$B,"CyToBroker",'2012Figures'!$G:$G,"E1",'2012Figures'!$K:$K,91,'2012Figures'!$E:$E,$B$1)</f>
        <v>0</v>
      </c>
      <c r="P28" s="52">
        <f>SUMIFS('2012Figures'!$J:$J,'2012Figures'!$B:$B,"CyToBroker",'2012Figures'!$G:$G,"P1",'2012Figures'!$K:$K,91,'2012Figures'!$E:$E,$B$1)</f>
        <v>0</v>
      </c>
      <c r="Q28" s="11"/>
      <c r="R28" s="46" t="str">
        <f t="shared" si="9"/>
        <v/>
      </c>
      <c r="S28" s="46" t="str">
        <f t="shared" si="9"/>
        <v/>
      </c>
      <c r="T28" s="46" t="str">
        <f t="shared" si="9"/>
        <v/>
      </c>
      <c r="U28" s="46" t="str">
        <f t="shared" si="9"/>
        <v/>
      </c>
      <c r="V28" s="46" t="str">
        <f t="shared" si="9"/>
        <v/>
      </c>
    </row>
    <row r="29" spans="1:22" x14ac:dyDescent="0.2">
      <c r="A29" s="35" t="s">
        <v>108</v>
      </c>
      <c r="B29" s="14" t="s">
        <v>88</v>
      </c>
      <c r="C29" s="8" t="s">
        <v>88</v>
      </c>
      <c r="D29" s="36">
        <f t="shared" si="0"/>
        <v>0</v>
      </c>
      <c r="E29" s="9">
        <f>SUMIFS('2013Figures'!$J:$J,'2013Figures'!$B:$B,"BrokerToCy",'2013Figures'!$G:$G,"E1",'2013Figures'!$K:$K,97,'2013Figures'!$E:$E,$B$1)</f>
        <v>0</v>
      </c>
      <c r="F29" s="9">
        <f>SUMIFS('2013Figures'!$J:$J,'2013Figures'!$B:$B,"BrokerToCy",'2013Figures'!$G:$G,"P1",'2013Figures'!$K:$K,97,'2013Figures'!$E:$E,$B$1)</f>
        <v>0</v>
      </c>
      <c r="G29" s="9">
        <f>SUMIFS('2013Figures'!$J:$J,'2013Figures'!$B:$B,"CyToBroker",'2013Figures'!$G:$G,"E1",'2013Figures'!$K:$K,97,'2013Figures'!$E:$E,$B$1)</f>
        <v>0</v>
      </c>
      <c r="H29" s="9">
        <f>SUMIFS('2013Figures'!$J:$J,'2013Figures'!$B:$B,"CyToBroker",'2013Figures'!$G:$G,"P1",'2013Figures'!$K:$K,97,'2013Figures'!$E:$E,$B$1)</f>
        <v>0</v>
      </c>
      <c r="I29" s="11"/>
      <c r="K29" s="11"/>
      <c r="L29" s="41">
        <f t="shared" si="8"/>
        <v>0</v>
      </c>
      <c r="M29" s="52">
        <f>SUMIFS('2012Figures'!$J:$J,'2012Figures'!$B:$B,"BrokerToCy",'2012Figures'!$G:$G,"E1",'2012Figures'!$K:$K,97,'2012Figures'!$E:$E,$B$1)</f>
        <v>0</v>
      </c>
      <c r="N29" s="52">
        <f>SUMIFS('2012Figures'!$J:$J,'2012Figures'!$B:$B,"BrokerToCy",'2012Figures'!$G:$G,"P1",'2012Figures'!$K:$K,97,'2012Figures'!$E:$E,$B$1)</f>
        <v>0</v>
      </c>
      <c r="O29" s="52">
        <f>SUMIFS('2012Figures'!$J:$J,'2012Figures'!$B:$B,"CyToBroker",'2012Figures'!$G:$G,"E1",'2012Figures'!$K:$K,97,'2012Figures'!$E:$E,$B$1)</f>
        <v>0</v>
      </c>
      <c r="P29" s="52">
        <f>SUMIFS('2012Figures'!$J:$J,'2012Figures'!$B:$B,"CyToBroker",'2012Figures'!$G:$G,"P1",'2012Figures'!$K:$K,97,'2012Figures'!$E:$E,$B$1)</f>
        <v>0</v>
      </c>
      <c r="Q29" s="11"/>
      <c r="R29" s="46" t="str">
        <f t="shared" si="9"/>
        <v/>
      </c>
      <c r="S29" s="46" t="str">
        <f t="shared" si="9"/>
        <v/>
      </c>
      <c r="T29" s="46" t="str">
        <f t="shared" si="9"/>
        <v/>
      </c>
      <c r="U29" s="46" t="str">
        <f t="shared" si="9"/>
        <v/>
      </c>
      <c r="V29" s="46" t="str">
        <f t="shared" si="9"/>
        <v/>
      </c>
    </row>
    <row r="30" spans="1:22" x14ac:dyDescent="0.2">
      <c r="A30" s="21"/>
      <c r="B30" s="21" t="s">
        <v>92</v>
      </c>
      <c r="C30" s="22"/>
      <c r="D30" s="23">
        <f t="shared" si="0"/>
        <v>3689163</v>
      </c>
      <c r="E30" s="23">
        <f>SUM(E21:E29)</f>
        <v>29347</v>
      </c>
      <c r="F30" s="23">
        <f t="shared" ref="F30:H30" si="10">SUM(F21:F29)</f>
        <v>1</v>
      </c>
      <c r="G30" s="23">
        <f t="shared" si="10"/>
        <v>3659815</v>
      </c>
      <c r="H30" s="23">
        <f t="shared" si="10"/>
        <v>0</v>
      </c>
      <c r="I30" s="21"/>
      <c r="J30" s="22"/>
      <c r="K30" s="21"/>
      <c r="L30" s="43">
        <f t="shared" si="8"/>
        <v>4535447</v>
      </c>
      <c r="M30" s="43">
        <f>SUM(M21:M29)</f>
        <v>35657</v>
      </c>
      <c r="N30" s="43">
        <f t="shared" ref="N30:P30" si="11">SUM(N21:N29)</f>
        <v>2</v>
      </c>
      <c r="O30" s="43">
        <f t="shared" si="11"/>
        <v>4499788</v>
      </c>
      <c r="P30" s="43">
        <f t="shared" si="11"/>
        <v>0</v>
      </c>
      <c r="Q30" s="21"/>
      <c r="R30" s="21"/>
      <c r="S30" s="21"/>
      <c r="T30" s="21"/>
      <c r="U30" s="21"/>
      <c r="V30" s="21"/>
    </row>
    <row r="31" spans="1:22" x14ac:dyDescent="0.2">
      <c r="A31" s="28">
        <v>101</v>
      </c>
      <c r="B31" s="28" t="s">
        <v>52</v>
      </c>
      <c r="C31" s="17" t="s">
        <v>88</v>
      </c>
      <c r="D31" s="18">
        <f>SUMIFS('2013Figures'!$J:$J,'2013Figures'!$C:$C,$A31,'2013Figures'!$E:$E,$B$1)</f>
        <v>126333</v>
      </c>
      <c r="E31" s="18">
        <f>SUMIFS('2013Figures'!$J:$J,'2013Figures'!$C:$C,$A31,'2013Figures'!$B:$B,"BrokerToCy",'2013Figures'!$G:$G,"E1",'2013Figures'!$E:$E,$B$1)</f>
        <v>0</v>
      </c>
      <c r="F31" s="18">
        <f>SUMIFS('2013Figures'!$J:$J,'2013Figures'!$C:$C,$A31,'2013Figures'!$B:$B,"BrokerToCy",'2013Figures'!$G:$G,"P1",'2013Figures'!$E:$E,$B$1)</f>
        <v>0</v>
      </c>
      <c r="G31" s="18">
        <f>SUMIFS('2013Figures'!$J:$J,'2013Figures'!$C:$C,$A31,'2013Figures'!$B:$B,"CyToBroker",'2013Figures'!$G:$G,"E1",'2013Figures'!$E:$E,$B$1)</f>
        <v>126333</v>
      </c>
      <c r="H31" s="18">
        <f>SUMIFS('2013Figures'!$J:$J,'2013Figures'!$C:$C,$A31,'2013Figures'!$B:$B,"CyToBroker",'2013Figures'!$G:$G,"P1",'2013Figures'!$E:$E,$B$1)</f>
        <v>0</v>
      </c>
      <c r="I31" s="28"/>
      <c r="J31" s="17"/>
      <c r="K31" s="28"/>
      <c r="L31" s="50">
        <f>SUMIFS('2012Figures'!$J:$J,'2012Figures'!$C:$C,$A31,'2012Figures'!$E:$E,$B$1)</f>
        <v>169695</v>
      </c>
      <c r="M31" s="50">
        <f>SUMIFS('2012Figures'!$J:$J,'2012Figures'!$C:$C,$A31,'2012Figures'!$B:$B,"BrokerToCy",'2012Figures'!$G:$G,"E1",'2012Figures'!$E:$E,$B$1)</f>
        <v>0</v>
      </c>
      <c r="N31" s="50">
        <f>SUMIFS('2012Figures'!$J:$J,'2012Figures'!$C:$C,$A31,'2012Figures'!$B:$B,"BrokerToCy",'2012Figures'!$G:$G,"P1",'2012Figures'!$E:$E,$B$1)</f>
        <v>0</v>
      </c>
      <c r="O31" s="50">
        <f>SUMIFS('2012Figures'!$J:$J,'2012Figures'!$C:$C,$A31,'2012Figures'!$B:$B,"CyToBroker",'2012Figures'!$G:$G,"E1",'2012Figures'!$E:$E,$B$1)</f>
        <v>169695</v>
      </c>
      <c r="P31" s="50">
        <f>SUMIFS('2012Figures'!$J:$J,'2012Figures'!$C:$C,$A31,'2012Figures'!$B:$B,"CyToBroker",'2012Figures'!$G:$G,"P1",'2012Figures'!$E:$E,$B$1)</f>
        <v>0</v>
      </c>
      <c r="Q31" s="28"/>
      <c r="R31" s="46">
        <f t="shared" ref="R31:V94" si="12">IF(L31=0,"",ROUND(D31/L31-1,2))</f>
        <v>-0.26</v>
      </c>
      <c r="S31" s="46" t="str">
        <f t="shared" si="12"/>
        <v/>
      </c>
      <c r="T31" s="46" t="str">
        <f t="shared" si="12"/>
        <v/>
      </c>
      <c r="U31" s="46">
        <f t="shared" si="12"/>
        <v>-0.26</v>
      </c>
      <c r="V31" s="46" t="str">
        <f t="shared" si="12"/>
        <v/>
      </c>
    </row>
    <row r="32" spans="1:22" x14ac:dyDescent="0.2">
      <c r="A32" s="1">
        <v>101</v>
      </c>
      <c r="B32" s="1" t="s">
        <v>52</v>
      </c>
      <c r="C32" s="8">
        <v>11</v>
      </c>
      <c r="D32" s="29">
        <f>SUMIFS('2013Figures'!$J:$J,'2013Figures'!$C:$C,$A32,'2013Figures'!$H:$H,$B32,'2013Figures'!$I:$I,$C32,'2013Figures'!$E:$E,$B$1)</f>
        <v>0</v>
      </c>
      <c r="E32" s="9">
        <f>SUMIFS('2013Figures'!$J:$J,'2013Figures'!$C:$C,$A32,'2013Figures'!$H:$H,$B32,'2013Figures'!$I:$I,$C32,'2013Figures'!$B:$B,"BrokerToCy",'2013Figures'!$G:$G,"E1",'2013Figures'!$E:$E,$B$1)</f>
        <v>0</v>
      </c>
      <c r="F32" s="9">
        <f>SUMIFS('2013Figures'!$J:$J,'2013Figures'!$C:$C,$A32,'2013Figures'!$H:$H,$B32,'2013Figures'!$I:$I,$C32,'2013Figures'!$B:$B,"BrokerToCy",'2013Figures'!$G:$G,"P1",'2013Figures'!$E:$E,$B$1)</f>
        <v>0</v>
      </c>
      <c r="G32" s="9">
        <f>SUMIFS('2013Figures'!$J:$J,'2013Figures'!$C:$C,$A32,'2013Figures'!$H:$H,$B32,'2013Figures'!$I:$I,$C32,'2013Figures'!$B:$B,"CyToBroker",'2013Figures'!$G:$G,"E1",'2013Figures'!$E:$E,$B$1)</f>
        <v>0</v>
      </c>
      <c r="H32" s="9">
        <f>SUMIFS('2013Figures'!$J:$J,'2013Figures'!$C:$C,$A32,'2013Figures'!$H:$H,$B32,'2013Figures'!$I:$I,$C32,'2013Figures'!$B:$B,"CyToBroker",'2013Figures'!$G:$G,"P1",'2013Figures'!$E:$E,$B$1)</f>
        <v>0</v>
      </c>
      <c r="L32" s="42">
        <f>SUMIFS('2012Figures'!$J:$J,'2012Figures'!$C:$C,$A32,'2012Figures'!$H:$H,$B32,'2012Figures'!$I:$I,$C32,'2012Figures'!$E:$E,$B$1)</f>
        <v>0</v>
      </c>
      <c r="M32" s="52">
        <f>SUMIFS('2012Figures'!$J:$J,'2012Figures'!$C:$C,$A32,'2012Figures'!$H:$H,$B32,'2012Figures'!$I:$I,$C32,'2012Figures'!$B:$B,"BrokerToCy",'2012Figures'!$G:$G,"E1",'2012Figures'!$E:$E,$B$1)</f>
        <v>0</v>
      </c>
      <c r="N32" s="52">
        <f>SUMIFS('2012Figures'!$J:$J,'2012Figures'!$C:$C,$A32,'2012Figures'!$H:$H,$B32,'2012Figures'!$I:$I,$C32,'2012Figures'!$B:$B,"BrokerToCy",'2012Figures'!$G:$G,"P1",'2012Figures'!$E:$E,$B$1)</f>
        <v>0</v>
      </c>
      <c r="O32" s="52">
        <f>SUMIFS('2012Figures'!$J:$J,'2012Figures'!$C:$C,$A32,'2012Figures'!$H:$H,$B32,'2012Figures'!$I:$I,$C32,'2012Figures'!$B:$B,"CyToBroker",'2012Figures'!$G:$G,"E1",'2012Figures'!$E:$E,$B$1)</f>
        <v>0</v>
      </c>
      <c r="P32" s="52">
        <f>SUMIFS('2012Figures'!$J:$J,'2012Figures'!$C:$C,$A32,'2012Figures'!$H:$H,$B32,'2012Figures'!$I:$I,$C32,'2012Figures'!$B:$B,"CyToBroker",'2012Figures'!$G:$G,"P1",'2012Figures'!$E:$E,$B$1)</f>
        <v>0</v>
      </c>
      <c r="R32" s="46" t="str">
        <f t="shared" si="12"/>
        <v/>
      </c>
      <c r="S32" s="46" t="str">
        <f t="shared" si="12"/>
        <v/>
      </c>
      <c r="T32" s="46" t="str">
        <f t="shared" si="12"/>
        <v/>
      </c>
      <c r="U32" s="46" t="str">
        <f t="shared" si="12"/>
        <v/>
      </c>
      <c r="V32" s="46" t="str">
        <f t="shared" si="12"/>
        <v/>
      </c>
    </row>
    <row r="33" spans="1:22" x14ac:dyDescent="0.2">
      <c r="A33" s="1">
        <v>101</v>
      </c>
      <c r="B33" s="1" t="s">
        <v>52</v>
      </c>
      <c r="C33" s="8">
        <v>10</v>
      </c>
      <c r="D33" s="29">
        <f>SUMIFS('2013Figures'!$J:$J,'2013Figures'!$C:$C,$A33,'2013Figures'!$H:$H,$B33,'2013Figures'!$I:$I,$C33,'2013Figures'!$E:$E,$B$1)</f>
        <v>0</v>
      </c>
      <c r="E33" s="9">
        <f>SUMIFS('2013Figures'!$J:$J,'2013Figures'!$C:$C,$A33,'2013Figures'!$H:$H,$B33,'2013Figures'!$I:$I,$C33,'2013Figures'!$B:$B,"BrokerToCy",'2013Figures'!$G:$G,"E1",'2013Figures'!$E:$E,$B$1)</f>
        <v>0</v>
      </c>
      <c r="F33" s="9">
        <f>SUMIFS('2013Figures'!$J:$J,'2013Figures'!$C:$C,$A33,'2013Figures'!$H:$H,$B33,'2013Figures'!$I:$I,$C33,'2013Figures'!$B:$B,"BrokerToCy",'2013Figures'!$G:$G,"P1",'2013Figures'!$E:$E,$B$1)</f>
        <v>0</v>
      </c>
      <c r="G33" s="9">
        <f>SUMIFS('2013Figures'!$J:$J,'2013Figures'!$C:$C,$A33,'2013Figures'!$H:$H,$B33,'2013Figures'!$I:$I,$C33,'2013Figures'!$B:$B,"CyToBroker",'2013Figures'!$G:$G,"E1",'2013Figures'!$E:$E,$B$1)</f>
        <v>0</v>
      </c>
      <c r="H33" s="9">
        <f>SUMIFS('2013Figures'!$J:$J,'2013Figures'!$C:$C,$A33,'2013Figures'!$H:$H,$B33,'2013Figures'!$I:$I,$C33,'2013Figures'!$B:$B,"CyToBroker",'2013Figures'!$G:$G,"P1",'2013Figures'!$E:$E,$B$1)</f>
        <v>0</v>
      </c>
      <c r="J33" s="8">
        <v>201501</v>
      </c>
      <c r="L33" s="42">
        <f>SUMIFS('2012Figures'!$J:$J,'2012Figures'!$C:$C,$A33,'2012Figures'!$H:$H,$B33,'2012Figures'!$I:$I,$C33,'2012Figures'!$E:$E,$B$1)</f>
        <v>0</v>
      </c>
      <c r="M33" s="52">
        <f>SUMIFS('2012Figures'!$J:$J,'2012Figures'!$C:$C,$A33,'2012Figures'!$H:$H,$B33,'2012Figures'!$I:$I,$C33,'2012Figures'!$B:$B,"BrokerToCy",'2012Figures'!$G:$G,"E1",'2012Figures'!$E:$E,$B$1)</f>
        <v>0</v>
      </c>
      <c r="N33" s="52">
        <f>SUMIFS('2012Figures'!$J:$J,'2012Figures'!$C:$C,$A33,'2012Figures'!$H:$H,$B33,'2012Figures'!$I:$I,$C33,'2012Figures'!$B:$B,"BrokerToCy",'2012Figures'!$G:$G,"P1",'2012Figures'!$E:$E,$B$1)</f>
        <v>0</v>
      </c>
      <c r="O33" s="52">
        <f>SUMIFS('2012Figures'!$J:$J,'2012Figures'!$C:$C,$A33,'2012Figures'!$H:$H,$B33,'2012Figures'!$I:$I,$C33,'2012Figures'!$B:$B,"CyToBroker",'2012Figures'!$G:$G,"E1",'2012Figures'!$E:$E,$B$1)</f>
        <v>0</v>
      </c>
      <c r="P33" s="52">
        <f>SUMIFS('2012Figures'!$J:$J,'2012Figures'!$C:$C,$A33,'2012Figures'!$H:$H,$B33,'2012Figures'!$I:$I,$C33,'2012Figures'!$B:$B,"CyToBroker",'2012Figures'!$G:$G,"P1",'2012Figures'!$E:$E,$B$1)</f>
        <v>0</v>
      </c>
      <c r="R33" s="46" t="str">
        <f t="shared" si="12"/>
        <v/>
      </c>
      <c r="S33" s="46" t="str">
        <f t="shared" si="12"/>
        <v/>
      </c>
      <c r="T33" s="46" t="str">
        <f t="shared" si="12"/>
        <v/>
      </c>
      <c r="U33" s="46" t="str">
        <f t="shared" si="12"/>
        <v/>
      </c>
      <c r="V33" s="46" t="str">
        <f t="shared" si="12"/>
        <v/>
      </c>
    </row>
    <row r="34" spans="1:22" x14ac:dyDescent="0.2">
      <c r="A34" s="1">
        <v>101</v>
      </c>
      <c r="B34" s="1" t="s">
        <v>52</v>
      </c>
      <c r="C34" s="8">
        <v>9</v>
      </c>
      <c r="D34" s="29">
        <f>SUMIFS('2013Figures'!$J:$J,'2013Figures'!$C:$C,$A34,'2013Figures'!$H:$H,$B34,'2013Figures'!$I:$I,$C34,'2013Figures'!$E:$E,$B$1)</f>
        <v>0</v>
      </c>
      <c r="E34" s="9">
        <f>SUMIFS('2013Figures'!$J:$J,'2013Figures'!$C:$C,$A34,'2013Figures'!$H:$H,$B34,'2013Figures'!$I:$I,$C34,'2013Figures'!$B:$B,"BrokerToCy",'2013Figures'!$G:$G,"E1",'2013Figures'!$E:$E,$B$1)</f>
        <v>0</v>
      </c>
      <c r="F34" s="9">
        <f>SUMIFS('2013Figures'!$J:$J,'2013Figures'!$C:$C,$A34,'2013Figures'!$H:$H,$B34,'2013Figures'!$I:$I,$C34,'2013Figures'!$B:$B,"BrokerToCy",'2013Figures'!$G:$G,"P1",'2013Figures'!$E:$E,$B$1)</f>
        <v>0</v>
      </c>
      <c r="G34" s="9">
        <f>SUMIFS('2013Figures'!$J:$J,'2013Figures'!$C:$C,$A34,'2013Figures'!$H:$H,$B34,'2013Figures'!$I:$I,$C34,'2013Figures'!$B:$B,"CyToBroker",'2013Figures'!$G:$G,"E1",'2013Figures'!$E:$E,$B$1)</f>
        <v>0</v>
      </c>
      <c r="H34" s="9">
        <f>SUMIFS('2013Figures'!$J:$J,'2013Figures'!$C:$C,$A34,'2013Figures'!$H:$H,$B34,'2013Figures'!$I:$I,$C34,'2013Figures'!$B:$B,"CyToBroker",'2013Figures'!$G:$G,"P1",'2013Figures'!$E:$E,$B$1)</f>
        <v>0</v>
      </c>
      <c r="J34" s="8">
        <v>201401</v>
      </c>
      <c r="L34" s="42">
        <f>SUMIFS('2012Figures'!$J:$J,'2012Figures'!$C:$C,$A34,'2012Figures'!$H:$H,$B34,'2012Figures'!$I:$I,$C34,'2012Figures'!$E:$E,$B$1)</f>
        <v>0</v>
      </c>
      <c r="M34" s="52">
        <f>SUMIFS('2012Figures'!$J:$J,'2012Figures'!$C:$C,$A34,'2012Figures'!$H:$H,$B34,'2012Figures'!$I:$I,$C34,'2012Figures'!$B:$B,"BrokerToCy",'2012Figures'!$G:$G,"E1",'2012Figures'!$E:$E,$B$1)</f>
        <v>0</v>
      </c>
      <c r="N34" s="52">
        <f>SUMIFS('2012Figures'!$J:$J,'2012Figures'!$C:$C,$A34,'2012Figures'!$H:$H,$B34,'2012Figures'!$I:$I,$C34,'2012Figures'!$B:$B,"BrokerToCy",'2012Figures'!$G:$G,"P1",'2012Figures'!$E:$E,$B$1)</f>
        <v>0</v>
      </c>
      <c r="O34" s="52">
        <f>SUMIFS('2012Figures'!$J:$J,'2012Figures'!$C:$C,$A34,'2012Figures'!$H:$H,$B34,'2012Figures'!$I:$I,$C34,'2012Figures'!$B:$B,"CyToBroker",'2012Figures'!$G:$G,"E1",'2012Figures'!$E:$E,$B$1)</f>
        <v>0</v>
      </c>
      <c r="P34" s="52">
        <f>SUMIFS('2012Figures'!$J:$J,'2012Figures'!$C:$C,$A34,'2012Figures'!$H:$H,$B34,'2012Figures'!$I:$I,$C34,'2012Figures'!$B:$B,"CyToBroker",'2012Figures'!$G:$G,"P1",'2012Figures'!$E:$E,$B$1)</f>
        <v>0</v>
      </c>
      <c r="R34" s="46" t="str">
        <f t="shared" si="12"/>
        <v/>
      </c>
      <c r="S34" s="46" t="str">
        <f t="shared" si="12"/>
        <v/>
      </c>
      <c r="T34" s="46" t="str">
        <f t="shared" si="12"/>
        <v/>
      </c>
      <c r="U34" s="46" t="str">
        <f t="shared" si="12"/>
        <v/>
      </c>
      <c r="V34" s="46" t="str">
        <f t="shared" si="12"/>
        <v/>
      </c>
    </row>
    <row r="35" spans="1:22" x14ac:dyDescent="0.2">
      <c r="A35" s="1">
        <v>101</v>
      </c>
      <c r="B35" s="1" t="s">
        <v>52</v>
      </c>
      <c r="C35" s="8">
        <v>8</v>
      </c>
      <c r="D35" s="29">
        <f>SUMIFS('2013Figures'!$J:$J,'2013Figures'!$C:$C,$A35,'2013Figures'!$H:$H,$B35,'2013Figures'!$I:$I,$C35,'2013Figures'!$E:$E,$B$1)</f>
        <v>0</v>
      </c>
      <c r="E35" s="9">
        <f>SUMIFS('2013Figures'!$J:$J,'2013Figures'!$C:$C,$A35,'2013Figures'!$H:$H,$B35,'2013Figures'!$I:$I,$C35,'2013Figures'!$B:$B,"BrokerToCy",'2013Figures'!$G:$G,"E1",'2013Figures'!$E:$E,$B$1)</f>
        <v>0</v>
      </c>
      <c r="F35" s="9">
        <f>SUMIFS('2013Figures'!$J:$J,'2013Figures'!$C:$C,$A35,'2013Figures'!$H:$H,$B35,'2013Figures'!$I:$I,$C35,'2013Figures'!$B:$B,"BrokerToCy",'2013Figures'!$G:$G,"P1",'2013Figures'!$E:$E,$B$1)</f>
        <v>0</v>
      </c>
      <c r="G35" s="9">
        <f>SUMIFS('2013Figures'!$J:$J,'2013Figures'!$C:$C,$A35,'2013Figures'!$H:$H,$B35,'2013Figures'!$I:$I,$C35,'2013Figures'!$B:$B,"CyToBroker",'2013Figures'!$G:$G,"E1",'2013Figures'!$E:$E,$B$1)</f>
        <v>0</v>
      </c>
      <c r="H35" s="9">
        <f>SUMIFS('2013Figures'!$J:$J,'2013Figures'!$C:$C,$A35,'2013Figures'!$H:$H,$B35,'2013Figures'!$I:$I,$C35,'2013Figures'!$B:$B,"CyToBroker",'2013Figures'!$G:$G,"P1",'2013Figures'!$E:$E,$B$1)</f>
        <v>0</v>
      </c>
      <c r="I35" s="30"/>
      <c r="J35" s="31">
        <v>201301</v>
      </c>
      <c r="K35" s="30"/>
      <c r="L35" s="42">
        <f>SUMIFS('2012Figures'!$J:$J,'2012Figures'!$C:$C,$A35,'2012Figures'!$H:$H,$B35,'2012Figures'!$I:$I,$C35,'2012Figures'!$E:$E,$B$1)</f>
        <v>0</v>
      </c>
      <c r="M35" s="52">
        <f>SUMIFS('2012Figures'!$J:$J,'2012Figures'!$C:$C,$A35,'2012Figures'!$H:$H,$B35,'2012Figures'!$I:$I,$C35,'2012Figures'!$B:$B,"BrokerToCy",'2012Figures'!$G:$G,"E1",'2012Figures'!$E:$E,$B$1)</f>
        <v>0</v>
      </c>
      <c r="N35" s="52">
        <f>SUMIFS('2012Figures'!$J:$J,'2012Figures'!$C:$C,$A35,'2012Figures'!$H:$H,$B35,'2012Figures'!$I:$I,$C35,'2012Figures'!$B:$B,"BrokerToCy",'2012Figures'!$G:$G,"P1",'2012Figures'!$E:$E,$B$1)</f>
        <v>0</v>
      </c>
      <c r="O35" s="52">
        <f>SUMIFS('2012Figures'!$J:$J,'2012Figures'!$C:$C,$A35,'2012Figures'!$H:$H,$B35,'2012Figures'!$I:$I,$C35,'2012Figures'!$B:$B,"CyToBroker",'2012Figures'!$G:$G,"E1",'2012Figures'!$E:$E,$B$1)</f>
        <v>0</v>
      </c>
      <c r="P35" s="52">
        <f>SUMIFS('2012Figures'!$J:$J,'2012Figures'!$C:$C,$A35,'2012Figures'!$H:$H,$B35,'2012Figures'!$I:$I,$C35,'2012Figures'!$B:$B,"CyToBroker",'2012Figures'!$G:$G,"P1",'2012Figures'!$E:$E,$B$1)</f>
        <v>0</v>
      </c>
      <c r="Q35" s="30"/>
      <c r="R35" s="46" t="str">
        <f t="shared" si="12"/>
        <v/>
      </c>
      <c r="S35" s="46" t="str">
        <f t="shared" si="12"/>
        <v/>
      </c>
      <c r="T35" s="46" t="str">
        <f t="shared" si="12"/>
        <v/>
      </c>
      <c r="U35" s="46" t="str">
        <f t="shared" si="12"/>
        <v/>
      </c>
      <c r="V35" s="46" t="str">
        <f t="shared" si="12"/>
        <v/>
      </c>
    </row>
    <row r="36" spans="1:22" x14ac:dyDescent="0.2">
      <c r="A36" s="1">
        <v>101</v>
      </c>
      <c r="B36" s="1" t="s">
        <v>52</v>
      </c>
      <c r="C36" s="8">
        <v>7</v>
      </c>
      <c r="D36" s="29">
        <f>SUMIFS('2013Figures'!$J:$J,'2013Figures'!$C:$C,$A36,'2013Figures'!$H:$H,$B36,'2013Figures'!$I:$I,$C36,'2013Figures'!$E:$E,$B$1)</f>
        <v>0</v>
      </c>
      <c r="E36" s="9">
        <f>SUMIFS('2013Figures'!$J:$J,'2013Figures'!$C:$C,$A36,'2013Figures'!$H:$H,$B36,'2013Figures'!$I:$I,$C36,'2013Figures'!$B:$B,"BrokerToCy",'2013Figures'!$G:$G,"E1",'2013Figures'!$E:$E,$B$1)</f>
        <v>0</v>
      </c>
      <c r="F36" s="9">
        <f>SUMIFS('2013Figures'!$J:$J,'2013Figures'!$C:$C,$A36,'2013Figures'!$H:$H,$B36,'2013Figures'!$I:$I,$C36,'2013Figures'!$B:$B,"BrokerToCy",'2013Figures'!$G:$G,"P1",'2013Figures'!$E:$E,$B$1)</f>
        <v>0</v>
      </c>
      <c r="G36" s="9">
        <f>SUMIFS('2013Figures'!$J:$J,'2013Figures'!$C:$C,$A36,'2013Figures'!$H:$H,$B36,'2013Figures'!$I:$I,$C36,'2013Figures'!$B:$B,"CyToBroker",'2013Figures'!$G:$G,"E1",'2013Figures'!$E:$E,$B$1)</f>
        <v>0</v>
      </c>
      <c r="H36" s="9">
        <f>SUMIFS('2013Figures'!$J:$J,'2013Figures'!$C:$C,$A36,'2013Figures'!$H:$H,$B36,'2013Figures'!$I:$I,$C36,'2013Figures'!$B:$B,"CyToBroker",'2013Figures'!$G:$G,"P1",'2013Figures'!$E:$E,$B$1)</f>
        <v>0</v>
      </c>
      <c r="J36" s="8">
        <v>201201</v>
      </c>
      <c r="L36" s="42">
        <f>SUMIFS('2012Figures'!$J:$J,'2012Figures'!$C:$C,$A36,'2012Figures'!$H:$H,$B36,'2012Figures'!$I:$I,$C36,'2012Figures'!$E:$E,$B$1)</f>
        <v>0</v>
      </c>
      <c r="M36" s="52">
        <f>SUMIFS('2012Figures'!$J:$J,'2012Figures'!$C:$C,$A36,'2012Figures'!$H:$H,$B36,'2012Figures'!$I:$I,$C36,'2012Figures'!$B:$B,"BrokerToCy",'2012Figures'!$G:$G,"E1",'2012Figures'!$E:$E,$B$1)</f>
        <v>0</v>
      </c>
      <c r="N36" s="52">
        <f>SUMIFS('2012Figures'!$J:$J,'2012Figures'!$C:$C,$A36,'2012Figures'!$H:$H,$B36,'2012Figures'!$I:$I,$C36,'2012Figures'!$B:$B,"BrokerToCy",'2012Figures'!$G:$G,"P1",'2012Figures'!$E:$E,$B$1)</f>
        <v>0</v>
      </c>
      <c r="O36" s="52">
        <f>SUMIFS('2012Figures'!$J:$J,'2012Figures'!$C:$C,$A36,'2012Figures'!$H:$H,$B36,'2012Figures'!$I:$I,$C36,'2012Figures'!$B:$B,"CyToBroker",'2012Figures'!$G:$G,"E1",'2012Figures'!$E:$E,$B$1)</f>
        <v>0</v>
      </c>
      <c r="P36" s="52">
        <f>SUMIFS('2012Figures'!$J:$J,'2012Figures'!$C:$C,$A36,'2012Figures'!$H:$H,$B36,'2012Figures'!$I:$I,$C36,'2012Figures'!$B:$B,"CyToBroker",'2012Figures'!$G:$G,"P1",'2012Figures'!$E:$E,$B$1)</f>
        <v>0</v>
      </c>
      <c r="R36" s="46" t="str">
        <f t="shared" si="12"/>
        <v/>
      </c>
      <c r="S36" s="46" t="str">
        <f t="shared" si="12"/>
        <v/>
      </c>
      <c r="T36" s="46" t="str">
        <f t="shared" si="12"/>
        <v/>
      </c>
      <c r="U36" s="46" t="str">
        <f t="shared" si="12"/>
        <v/>
      </c>
      <c r="V36" s="46" t="str">
        <f t="shared" si="12"/>
        <v/>
      </c>
    </row>
    <row r="37" spans="1:22" x14ac:dyDescent="0.2">
      <c r="A37" s="1">
        <v>101</v>
      </c>
      <c r="B37" s="1" t="s">
        <v>52</v>
      </c>
      <c r="C37" s="8">
        <v>6</v>
      </c>
      <c r="D37" s="29">
        <f>SUMIFS('2013Figures'!$J:$J,'2013Figures'!$C:$C,$A37,'2013Figures'!$H:$H,$B37,'2013Figures'!$I:$I,$C37,'2013Figures'!$E:$E,$B$1)</f>
        <v>9769</v>
      </c>
      <c r="E37" s="9">
        <f>SUMIFS('2013Figures'!$J:$J,'2013Figures'!$C:$C,$A37,'2013Figures'!$H:$H,$B37,'2013Figures'!$I:$I,$C37,'2013Figures'!$B:$B,"BrokerToCy",'2013Figures'!$G:$G,"E1",'2013Figures'!$E:$E,$B$1)</f>
        <v>0</v>
      </c>
      <c r="F37" s="9">
        <f>SUMIFS('2013Figures'!$J:$J,'2013Figures'!$C:$C,$A37,'2013Figures'!$H:$H,$B37,'2013Figures'!$I:$I,$C37,'2013Figures'!$B:$B,"BrokerToCy",'2013Figures'!$G:$G,"P1",'2013Figures'!$E:$E,$B$1)</f>
        <v>0</v>
      </c>
      <c r="G37" s="9">
        <f>SUMIFS('2013Figures'!$J:$J,'2013Figures'!$C:$C,$A37,'2013Figures'!$H:$H,$B37,'2013Figures'!$I:$I,$C37,'2013Figures'!$B:$B,"CyToBroker",'2013Figures'!$G:$G,"E1",'2013Figures'!$E:$E,$B$1)</f>
        <v>9769</v>
      </c>
      <c r="H37" s="9">
        <f>SUMIFS('2013Figures'!$J:$J,'2013Figures'!$C:$C,$A37,'2013Figures'!$H:$H,$B37,'2013Figures'!$I:$I,$C37,'2013Figures'!$B:$B,"CyToBroker",'2013Figures'!$G:$G,"P1",'2013Figures'!$E:$E,$B$1)</f>
        <v>0</v>
      </c>
      <c r="J37" s="8">
        <v>201101</v>
      </c>
      <c r="L37" s="42">
        <f>SUMIFS('2012Figures'!$J:$J,'2012Figures'!$C:$C,$A37,'2012Figures'!$H:$H,$B37,'2012Figures'!$I:$I,$C37,'2012Figures'!$E:$E,$B$1)</f>
        <v>1993</v>
      </c>
      <c r="M37" s="52">
        <f>SUMIFS('2012Figures'!$J:$J,'2012Figures'!$C:$C,$A37,'2012Figures'!$H:$H,$B37,'2012Figures'!$I:$I,$C37,'2012Figures'!$B:$B,"BrokerToCy",'2012Figures'!$G:$G,"E1",'2012Figures'!$E:$E,$B$1)</f>
        <v>0</v>
      </c>
      <c r="N37" s="52">
        <f>SUMIFS('2012Figures'!$J:$J,'2012Figures'!$C:$C,$A37,'2012Figures'!$H:$H,$B37,'2012Figures'!$I:$I,$C37,'2012Figures'!$B:$B,"BrokerToCy",'2012Figures'!$G:$G,"P1",'2012Figures'!$E:$E,$B$1)</f>
        <v>0</v>
      </c>
      <c r="O37" s="52">
        <f>SUMIFS('2012Figures'!$J:$J,'2012Figures'!$C:$C,$A37,'2012Figures'!$H:$H,$B37,'2012Figures'!$I:$I,$C37,'2012Figures'!$B:$B,"CyToBroker",'2012Figures'!$G:$G,"E1",'2012Figures'!$E:$E,$B$1)</f>
        <v>1993</v>
      </c>
      <c r="P37" s="52">
        <f>SUMIFS('2012Figures'!$J:$J,'2012Figures'!$C:$C,$A37,'2012Figures'!$H:$H,$B37,'2012Figures'!$I:$I,$C37,'2012Figures'!$B:$B,"CyToBroker",'2012Figures'!$G:$G,"P1",'2012Figures'!$E:$E,$B$1)</f>
        <v>0</v>
      </c>
      <c r="R37" s="46">
        <f t="shared" si="12"/>
        <v>3.9</v>
      </c>
      <c r="S37" s="46" t="str">
        <f t="shared" si="12"/>
        <v/>
      </c>
      <c r="T37" s="46" t="str">
        <f t="shared" si="12"/>
        <v/>
      </c>
      <c r="U37" s="46">
        <f t="shared" si="12"/>
        <v>3.9</v>
      </c>
      <c r="V37" s="46" t="str">
        <f t="shared" si="12"/>
        <v/>
      </c>
    </row>
    <row r="38" spans="1:22" x14ac:dyDescent="0.2">
      <c r="A38" s="1">
        <v>101</v>
      </c>
      <c r="B38" s="1" t="s">
        <v>52</v>
      </c>
      <c r="C38" s="8">
        <v>5</v>
      </c>
      <c r="D38" s="29">
        <f>SUMIFS('2013Figures'!$J:$J,'2013Figures'!$C:$C,$A38,'2013Figures'!$H:$H,$B38,'2013Figures'!$I:$I,$C38,'2013Figures'!$E:$E,$B$1)</f>
        <v>0</v>
      </c>
      <c r="E38" s="9">
        <f>SUMIFS('2013Figures'!$J:$J,'2013Figures'!$C:$C,$A38,'2013Figures'!$H:$H,$B38,'2013Figures'!$I:$I,$C38,'2013Figures'!$B:$B,"BrokerToCy",'2013Figures'!$G:$G,"E1",'2013Figures'!$E:$E,$B$1)</f>
        <v>0</v>
      </c>
      <c r="F38" s="9">
        <f>SUMIFS('2013Figures'!$J:$J,'2013Figures'!$C:$C,$A38,'2013Figures'!$H:$H,$B38,'2013Figures'!$I:$I,$C38,'2013Figures'!$B:$B,"BrokerToCy",'2013Figures'!$G:$G,"P1",'2013Figures'!$E:$E,$B$1)</f>
        <v>0</v>
      </c>
      <c r="G38" s="9">
        <f>SUMIFS('2013Figures'!$J:$J,'2013Figures'!$C:$C,$A38,'2013Figures'!$H:$H,$B38,'2013Figures'!$I:$I,$C38,'2013Figures'!$B:$B,"CyToBroker",'2013Figures'!$G:$G,"E1",'2013Figures'!$E:$E,$B$1)</f>
        <v>0</v>
      </c>
      <c r="H38" s="9">
        <f>SUMIFS('2013Figures'!$J:$J,'2013Figures'!$C:$C,$A38,'2013Figures'!$H:$H,$B38,'2013Figures'!$I:$I,$C38,'2013Figures'!$B:$B,"CyToBroker",'2013Figures'!$G:$G,"P1",'2013Figures'!$E:$E,$B$1)</f>
        <v>0</v>
      </c>
      <c r="J38" s="8">
        <v>201001</v>
      </c>
      <c r="L38" s="42">
        <f>SUMIFS('2012Figures'!$J:$J,'2012Figures'!$C:$C,$A38,'2012Figures'!$H:$H,$B38,'2012Figures'!$I:$I,$C38,'2012Figures'!$E:$E,$B$1)</f>
        <v>0</v>
      </c>
      <c r="M38" s="52">
        <f>SUMIFS('2012Figures'!$J:$J,'2012Figures'!$C:$C,$A38,'2012Figures'!$H:$H,$B38,'2012Figures'!$I:$I,$C38,'2012Figures'!$B:$B,"BrokerToCy",'2012Figures'!$G:$G,"E1",'2012Figures'!$E:$E,$B$1)</f>
        <v>0</v>
      </c>
      <c r="N38" s="52">
        <f>SUMIFS('2012Figures'!$J:$J,'2012Figures'!$C:$C,$A38,'2012Figures'!$H:$H,$B38,'2012Figures'!$I:$I,$C38,'2012Figures'!$B:$B,"BrokerToCy",'2012Figures'!$G:$G,"P1",'2012Figures'!$E:$E,$B$1)</f>
        <v>0</v>
      </c>
      <c r="O38" s="52">
        <f>SUMIFS('2012Figures'!$J:$J,'2012Figures'!$C:$C,$A38,'2012Figures'!$H:$H,$B38,'2012Figures'!$I:$I,$C38,'2012Figures'!$B:$B,"CyToBroker",'2012Figures'!$G:$G,"E1",'2012Figures'!$E:$E,$B$1)</f>
        <v>0</v>
      </c>
      <c r="P38" s="52">
        <f>SUMIFS('2012Figures'!$J:$J,'2012Figures'!$C:$C,$A38,'2012Figures'!$H:$H,$B38,'2012Figures'!$I:$I,$C38,'2012Figures'!$B:$B,"CyToBroker",'2012Figures'!$G:$G,"P1",'2012Figures'!$E:$E,$B$1)</f>
        <v>0</v>
      </c>
      <c r="R38" s="46" t="str">
        <f t="shared" si="12"/>
        <v/>
      </c>
      <c r="S38" s="46" t="str">
        <f t="shared" si="12"/>
        <v/>
      </c>
      <c r="T38" s="46" t="str">
        <f t="shared" si="12"/>
        <v/>
      </c>
      <c r="U38" s="46" t="str">
        <f t="shared" si="12"/>
        <v/>
      </c>
      <c r="V38" s="46" t="str">
        <f t="shared" si="12"/>
        <v/>
      </c>
    </row>
    <row r="39" spans="1:22" x14ac:dyDescent="0.2">
      <c r="A39" s="1">
        <v>101</v>
      </c>
      <c r="B39" s="1" t="s">
        <v>52</v>
      </c>
      <c r="C39" s="8">
        <v>4</v>
      </c>
      <c r="D39" s="29">
        <f>SUMIFS('2013Figures'!$J:$J,'2013Figures'!$C:$C,$A39,'2013Figures'!$H:$H,$B39,'2013Figures'!$I:$I,$C39,'2013Figures'!$E:$E,$B$1)</f>
        <v>21705</v>
      </c>
      <c r="E39" s="9">
        <f>SUMIFS('2013Figures'!$J:$J,'2013Figures'!$C:$C,$A39,'2013Figures'!$H:$H,$B39,'2013Figures'!$I:$I,$C39,'2013Figures'!$B:$B,"BrokerToCy",'2013Figures'!$G:$G,"E1",'2013Figures'!$E:$E,$B$1)</f>
        <v>0</v>
      </c>
      <c r="F39" s="9">
        <f>SUMIFS('2013Figures'!$J:$J,'2013Figures'!$C:$C,$A39,'2013Figures'!$H:$H,$B39,'2013Figures'!$I:$I,$C39,'2013Figures'!$B:$B,"BrokerToCy",'2013Figures'!$G:$G,"P1",'2013Figures'!$E:$E,$B$1)</f>
        <v>0</v>
      </c>
      <c r="G39" s="9">
        <f>SUMIFS('2013Figures'!$J:$J,'2013Figures'!$C:$C,$A39,'2013Figures'!$H:$H,$B39,'2013Figures'!$I:$I,$C39,'2013Figures'!$B:$B,"CyToBroker",'2013Figures'!$G:$G,"E1",'2013Figures'!$E:$E,$B$1)</f>
        <v>21705</v>
      </c>
      <c r="H39" s="9">
        <f>SUMIFS('2013Figures'!$J:$J,'2013Figures'!$C:$C,$A39,'2013Figures'!$H:$H,$B39,'2013Figures'!$I:$I,$C39,'2013Figures'!$B:$B,"CyToBroker",'2013Figures'!$G:$G,"P1",'2013Figures'!$E:$E,$B$1)</f>
        <v>0</v>
      </c>
      <c r="J39" s="8">
        <v>200901</v>
      </c>
      <c r="L39" s="42">
        <f>SUMIFS('2012Figures'!$J:$J,'2012Figures'!$C:$C,$A39,'2012Figures'!$H:$H,$B39,'2012Figures'!$I:$I,$C39,'2012Figures'!$E:$E,$B$1)</f>
        <v>42371</v>
      </c>
      <c r="M39" s="52">
        <f>SUMIFS('2012Figures'!$J:$J,'2012Figures'!$C:$C,$A39,'2012Figures'!$H:$H,$B39,'2012Figures'!$I:$I,$C39,'2012Figures'!$B:$B,"BrokerToCy",'2012Figures'!$G:$G,"E1",'2012Figures'!$E:$E,$B$1)</f>
        <v>0</v>
      </c>
      <c r="N39" s="52">
        <f>SUMIFS('2012Figures'!$J:$J,'2012Figures'!$C:$C,$A39,'2012Figures'!$H:$H,$B39,'2012Figures'!$I:$I,$C39,'2012Figures'!$B:$B,"BrokerToCy",'2012Figures'!$G:$G,"P1",'2012Figures'!$E:$E,$B$1)</f>
        <v>0</v>
      </c>
      <c r="O39" s="52">
        <f>SUMIFS('2012Figures'!$J:$J,'2012Figures'!$C:$C,$A39,'2012Figures'!$H:$H,$B39,'2012Figures'!$I:$I,$C39,'2012Figures'!$B:$B,"CyToBroker",'2012Figures'!$G:$G,"E1",'2012Figures'!$E:$E,$B$1)</f>
        <v>42371</v>
      </c>
      <c r="P39" s="52">
        <f>SUMIFS('2012Figures'!$J:$J,'2012Figures'!$C:$C,$A39,'2012Figures'!$H:$H,$B39,'2012Figures'!$I:$I,$C39,'2012Figures'!$B:$B,"CyToBroker",'2012Figures'!$G:$G,"P1",'2012Figures'!$E:$E,$B$1)</f>
        <v>0</v>
      </c>
      <c r="R39" s="46">
        <f t="shared" si="12"/>
        <v>-0.49</v>
      </c>
      <c r="S39" s="46" t="str">
        <f t="shared" si="12"/>
        <v/>
      </c>
      <c r="T39" s="46" t="str">
        <f t="shared" si="12"/>
        <v/>
      </c>
      <c r="U39" s="46">
        <f t="shared" si="12"/>
        <v>-0.49</v>
      </c>
      <c r="V39" s="46" t="str">
        <f t="shared" si="12"/>
        <v/>
      </c>
    </row>
    <row r="40" spans="1:22" x14ac:dyDescent="0.2">
      <c r="A40" s="1">
        <v>101</v>
      </c>
      <c r="B40" s="1" t="s">
        <v>52</v>
      </c>
      <c r="C40" s="8">
        <v>3</v>
      </c>
      <c r="D40" s="29">
        <f>SUMIFS('2013Figures'!$J:$J,'2013Figures'!$C:$C,$A40,'2013Figures'!$H:$H,$B40,'2013Figures'!$I:$I,$C40,'2013Figures'!$E:$E,$B$1)</f>
        <v>0</v>
      </c>
      <c r="E40" s="9">
        <f>SUMIFS('2013Figures'!$J:$J,'2013Figures'!$C:$C,$A40,'2013Figures'!$H:$H,$B40,'2013Figures'!$I:$I,$C40,'2013Figures'!$B:$B,"BrokerToCy",'2013Figures'!$G:$G,"E1",'2013Figures'!$E:$E,$B$1)</f>
        <v>0</v>
      </c>
      <c r="F40" s="9">
        <f>SUMIFS('2013Figures'!$J:$J,'2013Figures'!$C:$C,$A40,'2013Figures'!$H:$H,$B40,'2013Figures'!$I:$I,$C40,'2013Figures'!$B:$B,"BrokerToCy",'2013Figures'!$G:$G,"P1",'2013Figures'!$E:$E,$B$1)</f>
        <v>0</v>
      </c>
      <c r="G40" s="9">
        <f>SUMIFS('2013Figures'!$J:$J,'2013Figures'!$C:$C,$A40,'2013Figures'!$H:$H,$B40,'2013Figures'!$I:$I,$C40,'2013Figures'!$B:$B,"CyToBroker",'2013Figures'!$G:$G,"E1",'2013Figures'!$E:$E,$B$1)</f>
        <v>0</v>
      </c>
      <c r="H40" s="9">
        <f>SUMIFS('2013Figures'!$J:$J,'2013Figures'!$C:$C,$A40,'2013Figures'!$H:$H,$B40,'2013Figures'!$I:$I,$C40,'2013Figures'!$B:$B,"CyToBroker",'2013Figures'!$G:$G,"P1",'2013Figures'!$E:$E,$B$1)</f>
        <v>0</v>
      </c>
      <c r="J40" s="8">
        <v>200801</v>
      </c>
      <c r="L40" s="42">
        <f>SUMIFS('2012Figures'!$J:$J,'2012Figures'!$C:$C,$A40,'2012Figures'!$H:$H,$B40,'2012Figures'!$I:$I,$C40,'2012Figures'!$E:$E,$B$1)</f>
        <v>0</v>
      </c>
      <c r="M40" s="52">
        <f>SUMIFS('2012Figures'!$J:$J,'2012Figures'!$C:$C,$A40,'2012Figures'!$H:$H,$B40,'2012Figures'!$I:$I,$C40,'2012Figures'!$B:$B,"BrokerToCy",'2012Figures'!$G:$G,"E1",'2012Figures'!$E:$E,$B$1)</f>
        <v>0</v>
      </c>
      <c r="N40" s="52">
        <f>SUMIFS('2012Figures'!$J:$J,'2012Figures'!$C:$C,$A40,'2012Figures'!$H:$H,$B40,'2012Figures'!$I:$I,$C40,'2012Figures'!$B:$B,"BrokerToCy",'2012Figures'!$G:$G,"P1",'2012Figures'!$E:$E,$B$1)</f>
        <v>0</v>
      </c>
      <c r="O40" s="52">
        <f>SUMIFS('2012Figures'!$J:$J,'2012Figures'!$C:$C,$A40,'2012Figures'!$H:$H,$B40,'2012Figures'!$I:$I,$C40,'2012Figures'!$B:$B,"CyToBroker",'2012Figures'!$G:$G,"E1",'2012Figures'!$E:$E,$B$1)</f>
        <v>0</v>
      </c>
      <c r="P40" s="52">
        <f>SUMIFS('2012Figures'!$J:$J,'2012Figures'!$C:$C,$A40,'2012Figures'!$H:$H,$B40,'2012Figures'!$I:$I,$C40,'2012Figures'!$B:$B,"CyToBroker",'2012Figures'!$G:$G,"P1",'2012Figures'!$E:$E,$B$1)</f>
        <v>0</v>
      </c>
      <c r="R40" s="46" t="str">
        <f t="shared" si="12"/>
        <v/>
      </c>
      <c r="S40" s="46" t="str">
        <f t="shared" si="12"/>
        <v/>
      </c>
      <c r="T40" s="46" t="str">
        <f t="shared" si="12"/>
        <v/>
      </c>
      <c r="U40" s="46" t="str">
        <f t="shared" si="12"/>
        <v/>
      </c>
      <c r="V40" s="46" t="str">
        <f t="shared" si="12"/>
        <v/>
      </c>
    </row>
    <row r="41" spans="1:22" x14ac:dyDescent="0.2">
      <c r="A41" s="1">
        <v>101</v>
      </c>
      <c r="B41" s="1" t="s">
        <v>52</v>
      </c>
      <c r="C41" s="8">
        <v>2</v>
      </c>
      <c r="D41" s="29">
        <f>SUMIFS('2013Figures'!$J:$J,'2013Figures'!$C:$C,$A41,'2013Figures'!$H:$H,$B41,'2013Figures'!$I:$I,$C41,'2013Figures'!$E:$E,$B$1)</f>
        <v>0</v>
      </c>
      <c r="E41" s="9">
        <f>SUMIFS('2013Figures'!$J:$J,'2013Figures'!$C:$C,$A41,'2013Figures'!$H:$H,$B41,'2013Figures'!$I:$I,$C41,'2013Figures'!$B:$B,"BrokerToCy",'2013Figures'!$G:$G,"E1",'2013Figures'!$E:$E,$B$1)</f>
        <v>0</v>
      </c>
      <c r="F41" s="9">
        <f>SUMIFS('2013Figures'!$J:$J,'2013Figures'!$C:$C,$A41,'2013Figures'!$H:$H,$B41,'2013Figures'!$I:$I,$C41,'2013Figures'!$B:$B,"BrokerToCy",'2013Figures'!$G:$G,"P1",'2013Figures'!$E:$E,$B$1)</f>
        <v>0</v>
      </c>
      <c r="G41" s="9">
        <f>SUMIFS('2013Figures'!$J:$J,'2013Figures'!$C:$C,$A41,'2013Figures'!$H:$H,$B41,'2013Figures'!$I:$I,$C41,'2013Figures'!$B:$B,"CyToBroker",'2013Figures'!$G:$G,"E1",'2013Figures'!$E:$E,$B$1)</f>
        <v>0</v>
      </c>
      <c r="H41" s="9">
        <f>SUMIFS('2013Figures'!$J:$J,'2013Figures'!$C:$C,$A41,'2013Figures'!$H:$H,$B41,'2013Figures'!$I:$I,$C41,'2013Figures'!$B:$B,"CyToBroker",'2013Figures'!$G:$G,"P1",'2013Figures'!$E:$E,$B$1)</f>
        <v>0</v>
      </c>
      <c r="J41" s="8">
        <v>200701</v>
      </c>
      <c r="L41" s="42">
        <f>SUMIFS('2012Figures'!$J:$J,'2012Figures'!$C:$C,$A41,'2012Figures'!$H:$H,$B41,'2012Figures'!$I:$I,$C41,'2012Figures'!$E:$E,$B$1)</f>
        <v>0</v>
      </c>
      <c r="M41" s="52">
        <f>SUMIFS('2012Figures'!$J:$J,'2012Figures'!$C:$C,$A41,'2012Figures'!$H:$H,$B41,'2012Figures'!$I:$I,$C41,'2012Figures'!$B:$B,"BrokerToCy",'2012Figures'!$G:$G,"E1",'2012Figures'!$E:$E,$B$1)</f>
        <v>0</v>
      </c>
      <c r="N41" s="52">
        <f>SUMIFS('2012Figures'!$J:$J,'2012Figures'!$C:$C,$A41,'2012Figures'!$H:$H,$B41,'2012Figures'!$I:$I,$C41,'2012Figures'!$B:$B,"BrokerToCy",'2012Figures'!$G:$G,"P1",'2012Figures'!$E:$E,$B$1)</f>
        <v>0</v>
      </c>
      <c r="O41" s="52">
        <f>SUMIFS('2012Figures'!$J:$J,'2012Figures'!$C:$C,$A41,'2012Figures'!$H:$H,$B41,'2012Figures'!$I:$I,$C41,'2012Figures'!$B:$B,"CyToBroker",'2012Figures'!$G:$G,"E1",'2012Figures'!$E:$E,$B$1)</f>
        <v>0</v>
      </c>
      <c r="P41" s="52">
        <f>SUMIFS('2012Figures'!$J:$J,'2012Figures'!$C:$C,$A41,'2012Figures'!$H:$H,$B41,'2012Figures'!$I:$I,$C41,'2012Figures'!$B:$B,"CyToBroker",'2012Figures'!$G:$G,"P1",'2012Figures'!$E:$E,$B$1)</f>
        <v>0</v>
      </c>
      <c r="R41" s="46" t="str">
        <f t="shared" si="12"/>
        <v/>
      </c>
      <c r="S41" s="46" t="str">
        <f t="shared" si="12"/>
        <v/>
      </c>
      <c r="T41" s="46" t="str">
        <f t="shared" si="12"/>
        <v/>
      </c>
      <c r="U41" s="46" t="str">
        <f t="shared" si="12"/>
        <v/>
      </c>
      <c r="V41" s="46" t="str">
        <f t="shared" si="12"/>
        <v/>
      </c>
    </row>
    <row r="42" spans="1:22" x14ac:dyDescent="0.2">
      <c r="A42" s="1">
        <v>101</v>
      </c>
      <c r="B42" s="1" t="s">
        <v>52</v>
      </c>
      <c r="C42" s="8">
        <v>1</v>
      </c>
      <c r="D42" s="29">
        <f>SUMIFS('2013Figures'!$J:$J,'2013Figures'!$C:$C,$A42,'2013Figures'!$H:$H,$B42,'2013Figures'!$I:$I,$C42,'2013Figures'!$E:$E,$B$1)</f>
        <v>0</v>
      </c>
      <c r="E42" s="9">
        <f>SUMIFS('2013Figures'!$J:$J,'2013Figures'!$C:$C,$A42,'2013Figures'!$H:$H,$B42,'2013Figures'!$I:$I,$C42,'2013Figures'!$B:$B,"BrokerToCy",'2013Figures'!$G:$G,"E1",'2013Figures'!$E:$E,$B$1)</f>
        <v>0</v>
      </c>
      <c r="F42" s="9">
        <f>SUMIFS('2013Figures'!$J:$J,'2013Figures'!$C:$C,$A42,'2013Figures'!$H:$H,$B42,'2013Figures'!$I:$I,$C42,'2013Figures'!$B:$B,"BrokerToCy",'2013Figures'!$G:$G,"P1",'2013Figures'!$E:$E,$B$1)</f>
        <v>0</v>
      </c>
      <c r="G42" s="9">
        <f>SUMIFS('2013Figures'!$J:$J,'2013Figures'!$C:$C,$A42,'2013Figures'!$H:$H,$B42,'2013Figures'!$I:$I,$C42,'2013Figures'!$B:$B,"CyToBroker",'2013Figures'!$G:$G,"E1",'2013Figures'!$E:$E,$B$1)</f>
        <v>0</v>
      </c>
      <c r="H42" s="9">
        <f>SUMIFS('2013Figures'!$J:$J,'2013Figures'!$C:$C,$A42,'2013Figures'!$H:$H,$B42,'2013Figures'!$I:$I,$C42,'2013Figures'!$B:$B,"CyToBroker",'2013Figures'!$G:$G,"P1",'2013Figures'!$E:$E,$B$1)</f>
        <v>0</v>
      </c>
      <c r="J42" s="8">
        <v>200601</v>
      </c>
      <c r="L42" s="42">
        <f>SUMIFS('2012Figures'!$J:$J,'2012Figures'!$C:$C,$A42,'2012Figures'!$H:$H,$B42,'2012Figures'!$I:$I,$C42,'2012Figures'!$E:$E,$B$1)</f>
        <v>0</v>
      </c>
      <c r="M42" s="52">
        <f>SUMIFS('2012Figures'!$J:$J,'2012Figures'!$C:$C,$A42,'2012Figures'!$H:$H,$B42,'2012Figures'!$I:$I,$C42,'2012Figures'!$B:$B,"BrokerToCy",'2012Figures'!$G:$G,"E1",'2012Figures'!$E:$E,$B$1)</f>
        <v>0</v>
      </c>
      <c r="N42" s="52">
        <f>SUMIFS('2012Figures'!$J:$J,'2012Figures'!$C:$C,$A42,'2012Figures'!$H:$H,$B42,'2012Figures'!$I:$I,$C42,'2012Figures'!$B:$B,"BrokerToCy",'2012Figures'!$G:$G,"P1",'2012Figures'!$E:$E,$B$1)</f>
        <v>0</v>
      </c>
      <c r="O42" s="52">
        <f>SUMIFS('2012Figures'!$J:$J,'2012Figures'!$C:$C,$A42,'2012Figures'!$H:$H,$B42,'2012Figures'!$I:$I,$C42,'2012Figures'!$B:$B,"CyToBroker",'2012Figures'!$G:$G,"E1",'2012Figures'!$E:$E,$B$1)</f>
        <v>0</v>
      </c>
      <c r="P42" s="52">
        <f>SUMIFS('2012Figures'!$J:$J,'2012Figures'!$C:$C,$A42,'2012Figures'!$H:$H,$B42,'2012Figures'!$I:$I,$C42,'2012Figures'!$B:$B,"CyToBroker",'2012Figures'!$G:$G,"P1",'2012Figures'!$E:$E,$B$1)</f>
        <v>0</v>
      </c>
      <c r="R42" s="46" t="str">
        <f t="shared" si="12"/>
        <v/>
      </c>
      <c r="S42" s="46" t="str">
        <f t="shared" si="12"/>
        <v/>
      </c>
      <c r="T42" s="46" t="str">
        <f t="shared" si="12"/>
        <v/>
      </c>
      <c r="U42" s="46" t="str">
        <f t="shared" si="12"/>
        <v/>
      </c>
      <c r="V42" s="46" t="str">
        <f t="shared" si="12"/>
        <v/>
      </c>
    </row>
    <row r="43" spans="1:22" x14ac:dyDescent="0.2">
      <c r="A43" s="1">
        <v>101</v>
      </c>
      <c r="B43" s="1" t="s">
        <v>52</v>
      </c>
      <c r="D43" s="29">
        <f>SUMIFS('2013Figures'!$J:$J,'2013Figures'!$C:$C,$A43,'2013Figures'!$I:$I,"",'2013Figures'!$E:$E,$B$1)</f>
        <v>94859</v>
      </c>
      <c r="E43" s="9">
        <f>SUMIFS('2013Figures'!$J:$J,'2013Figures'!$C:$C,$A43,'2013Figures'!$I:$I,"",'2013Figures'!$B:$B,"BrokerToCy",'2013Figures'!$G:$G,"E1",'2013Figures'!$E:$E,$B$1)</f>
        <v>0</v>
      </c>
      <c r="F43" s="9">
        <f>SUMIFS('2013Figures'!$J:$J,'2013Figures'!$C:$C,$A43,'2013Figures'!$I:$I,"",'2013Figures'!$B:$B,"BrokerToCy",'2013Figures'!$G:$G,"P1",'2013Figures'!$E:$E,$B$1)</f>
        <v>0</v>
      </c>
      <c r="G43" s="9">
        <f>SUMIFS('2013Figures'!$J:$J,'2013Figures'!$C:$C,$A43,'2013Figures'!$I:$I,"",'2013Figures'!$B:$B,"CyToBroker",'2013Figures'!$G:$G,"E1",'2013Figures'!$E:$E,$B$1)</f>
        <v>94859</v>
      </c>
      <c r="H43" s="9">
        <f>SUMIFS('2013Figures'!$J:$J,'2013Figures'!$C:$C,$A43,'2013Figures'!$I:$I,"",'2013Figures'!$B:$B,"CyToBroker",'2013Figures'!$G:$G,"P1",'2013Figures'!$E:$E,$B$1)</f>
        <v>0</v>
      </c>
      <c r="J43" s="8" t="s">
        <v>131</v>
      </c>
      <c r="L43" s="42">
        <f>SUMIFS('2012Figures'!$J:$J,'2012Figures'!$C:$C,$A43,'2012Figures'!$I:$I,"",'2012Figures'!$E:$E,$B$1)</f>
        <v>125331</v>
      </c>
      <c r="M43" s="52">
        <f>SUMIFS('2012Figures'!$J:$J,'2012Figures'!$C:$C,$A43,'2012Figures'!$I:$I,"",'2012Figures'!$B:$B,"BrokerToCy",'2012Figures'!$G:$G,"E1",'2012Figures'!$E:$E,$B$1)</f>
        <v>0</v>
      </c>
      <c r="N43" s="52">
        <f>SUMIFS('2012Figures'!$J:$J,'2012Figures'!$C:$C,$A43,'2012Figures'!$I:$I,"",'2012Figures'!$B:$B,"BrokerToCy",'2012Figures'!$G:$G,"P1",'2012Figures'!$E:$E,$B$1)</f>
        <v>0</v>
      </c>
      <c r="O43" s="52">
        <f>SUMIFS('2012Figures'!$J:$J,'2012Figures'!$C:$C,$A43,'2012Figures'!$I:$I,"",'2012Figures'!$B:$B,"CyToBroker",'2012Figures'!$G:$G,"E1",'2012Figures'!$E:$E,$B$1)</f>
        <v>125331</v>
      </c>
      <c r="P43" s="52">
        <f>SUMIFS('2012Figures'!$J:$J,'2012Figures'!$C:$C,$A43,'2012Figures'!$I:$I,"",'2012Figures'!$B:$B,"CyToBroker",'2012Figures'!$G:$G,"P1",'2012Figures'!$E:$E,$B$1)</f>
        <v>0</v>
      </c>
      <c r="R43" s="46">
        <f t="shared" si="12"/>
        <v>-0.24</v>
      </c>
      <c r="S43" s="46" t="str">
        <f t="shared" si="12"/>
        <v/>
      </c>
      <c r="T43" s="46" t="str">
        <f t="shared" si="12"/>
        <v/>
      </c>
      <c r="U43" s="46">
        <f t="shared" si="12"/>
        <v>-0.24</v>
      </c>
      <c r="V43" s="46" t="str">
        <f t="shared" si="12"/>
        <v/>
      </c>
    </row>
    <row r="44" spans="1:22" x14ac:dyDescent="0.2">
      <c r="A44" s="21"/>
      <c r="B44" s="21" t="s">
        <v>92</v>
      </c>
      <c r="C44" s="22"/>
      <c r="D44" s="23">
        <f>SUM(E44:H44)</f>
        <v>126333</v>
      </c>
      <c r="E44" s="23">
        <f t="shared" ref="E44:H44" si="13">SUM(E32:E43)</f>
        <v>0</v>
      </c>
      <c r="F44" s="23">
        <f t="shared" si="13"/>
        <v>0</v>
      </c>
      <c r="G44" s="23">
        <f t="shared" si="13"/>
        <v>126333</v>
      </c>
      <c r="H44" s="23">
        <f t="shared" si="13"/>
        <v>0</v>
      </c>
      <c r="I44" s="21"/>
      <c r="J44" s="22"/>
      <c r="K44" s="21"/>
      <c r="L44" s="43">
        <f>SUM(M44:P44)</f>
        <v>169695</v>
      </c>
      <c r="M44" s="43">
        <f t="shared" ref="M44:P44" si="14">SUM(M32:M43)</f>
        <v>0</v>
      </c>
      <c r="N44" s="43">
        <f t="shared" si="14"/>
        <v>0</v>
      </c>
      <c r="O44" s="43">
        <f t="shared" si="14"/>
        <v>169695</v>
      </c>
      <c r="P44" s="43">
        <f t="shared" si="14"/>
        <v>0</v>
      </c>
      <c r="Q44" s="21"/>
      <c r="R44" s="21"/>
      <c r="S44" s="21"/>
      <c r="T44" s="21"/>
      <c r="U44" s="21"/>
      <c r="V44" s="21"/>
    </row>
    <row r="45" spans="1:22" x14ac:dyDescent="0.2">
      <c r="A45" s="28">
        <v>103</v>
      </c>
      <c r="B45" s="28" t="s">
        <v>55</v>
      </c>
      <c r="C45" s="17" t="s">
        <v>88</v>
      </c>
      <c r="D45" s="18">
        <f>SUMIFS('2013Figures'!$J:$J,'2013Figures'!$C:$C,$A45,'2013Figures'!$E:$E,$B$1)</f>
        <v>634230</v>
      </c>
      <c r="E45" s="18">
        <f>SUMIFS('2013Figures'!$J:$J,'2013Figures'!$C:$C,$A45,'2013Figures'!$B:$B,"BrokerToCy",'2013Figures'!$G:$G,"E1",'2013Figures'!$E:$E,$B$1)</f>
        <v>5</v>
      </c>
      <c r="F45" s="18">
        <f>SUMIFS('2013Figures'!$J:$J,'2013Figures'!$C:$C,$A45,'2013Figures'!$B:$B,"BrokerToCy",'2013Figures'!$G:$G,"P1",'2013Figures'!$E:$E,$B$1)</f>
        <v>0</v>
      </c>
      <c r="G45" s="18">
        <f>SUMIFS('2013Figures'!$J:$J,'2013Figures'!$C:$C,$A45,'2013Figures'!$B:$B,"CyToBroker",'2013Figures'!$G:$G,"E1",'2013Figures'!$E:$E,$B$1)</f>
        <v>634225</v>
      </c>
      <c r="H45" s="18">
        <f>SUMIFS('2013Figures'!$J:$J,'2013Figures'!$C:$C,$A45,'2013Figures'!$B:$B,"CyToBroker",'2013Figures'!$G:$G,"P1",'2013Figures'!$E:$E,$B$1)</f>
        <v>0</v>
      </c>
      <c r="I45" s="28"/>
      <c r="J45" s="17"/>
      <c r="K45" s="28"/>
      <c r="L45" s="50">
        <f>SUMIFS('2012Figures'!$J:$J,'2012Figures'!$C:$C,$A45,'2012Figures'!$E:$E,$B$1)</f>
        <v>742807</v>
      </c>
      <c r="M45" s="50">
        <f>SUMIFS('2012Figures'!$J:$J,'2012Figures'!$C:$C,$A45,'2012Figures'!$B:$B,"BrokerToCy",'2012Figures'!$G:$G,"E1",'2012Figures'!$E:$E,$B$1)</f>
        <v>16</v>
      </c>
      <c r="N45" s="50">
        <f>SUMIFS('2012Figures'!$J:$J,'2012Figures'!$C:$C,$A45,'2012Figures'!$B:$B,"BrokerToCy",'2012Figures'!$G:$G,"P1",'2012Figures'!$E:$E,$B$1)</f>
        <v>2</v>
      </c>
      <c r="O45" s="50">
        <f>SUMIFS('2012Figures'!$J:$J,'2012Figures'!$C:$C,$A45,'2012Figures'!$B:$B,"CyToBroker",'2012Figures'!$G:$G,"E1",'2012Figures'!$E:$E,$B$1)</f>
        <v>742789</v>
      </c>
      <c r="P45" s="50">
        <f>SUMIFS('2012Figures'!$J:$J,'2012Figures'!$C:$C,$A45,'2012Figures'!$B:$B,"CyToBroker",'2012Figures'!$G:$G,"P1",'2012Figures'!$E:$E,$B$1)</f>
        <v>0</v>
      </c>
      <c r="Q45" s="28"/>
      <c r="R45" s="46">
        <f t="shared" ref="R45:V108" si="15">IF(L45=0,"",ROUND(D45/L45-1,2))</f>
        <v>-0.15</v>
      </c>
      <c r="S45" s="46">
        <f t="shared" si="15"/>
        <v>-0.69</v>
      </c>
      <c r="T45" s="46">
        <f t="shared" si="15"/>
        <v>-1</v>
      </c>
      <c r="U45" s="46">
        <f t="shared" si="15"/>
        <v>-0.15</v>
      </c>
      <c r="V45" s="46" t="str">
        <f t="shared" si="15"/>
        <v/>
      </c>
    </row>
    <row r="46" spans="1:22" x14ac:dyDescent="0.2">
      <c r="A46" s="1">
        <v>103</v>
      </c>
      <c r="B46" s="1">
        <v>1</v>
      </c>
      <c r="C46" s="8">
        <v>6</v>
      </c>
      <c r="D46" s="29">
        <f>SUMIFS('2013Figures'!$J:$J,'2013Figures'!$C:$C,$A46,'2013Figures'!$H:$H,$B46,'2013Figures'!$I:$I,$C46,'2013Figures'!$E:$E,$B$1)</f>
        <v>11281</v>
      </c>
      <c r="E46" s="9">
        <f>SUMIFS('2013Figures'!$J:$J,'2013Figures'!$C:$C,$A46,'2013Figures'!$H:$H,$B46,'2013Figures'!$I:$I,$C46,'2013Figures'!$B:$B,"BrokerToCy",'2013Figures'!$G:$G,"E1",'2013Figures'!$E:$E,$B$1)</f>
        <v>0</v>
      </c>
      <c r="F46" s="9">
        <f>SUMIFS('2013Figures'!$J:$J,'2013Figures'!$C:$C,$A46,'2013Figures'!$H:$H,$B46,'2013Figures'!$I:$I,$C46,'2013Figures'!$B:$B,"BrokerToCy",'2013Figures'!$G:$G,"P1",'2013Figures'!$E:$E,$B$1)</f>
        <v>0</v>
      </c>
      <c r="G46" s="9">
        <f>SUMIFS('2013Figures'!$J:$J,'2013Figures'!$C:$C,$A46,'2013Figures'!$H:$H,$B46,'2013Figures'!$I:$I,$C46,'2013Figures'!$B:$B,"CyToBroker",'2013Figures'!$G:$G,"E1",'2013Figures'!$E:$E,$B$1)</f>
        <v>11281</v>
      </c>
      <c r="H46" s="9">
        <f>SUMIFS('2013Figures'!$J:$J,'2013Figures'!$C:$C,$A46,'2013Figures'!$H:$H,$B46,'2013Figures'!$I:$I,$C46,'2013Figures'!$B:$B,"CyToBroker",'2013Figures'!$G:$G,"P1",'2013Figures'!$E:$E,$B$1)</f>
        <v>0</v>
      </c>
      <c r="J46" s="8" t="s">
        <v>146</v>
      </c>
      <c r="L46" s="42">
        <f>SUMIFS('2012Figures'!$J:$J,'2012Figures'!$C:$C,$A46,'2012Figures'!$H:$H,$B46,'2012Figures'!$I:$I,$C46,'2012Figures'!$E:$E,$B$1)</f>
        <v>4680</v>
      </c>
      <c r="M46" s="52">
        <f>SUMIFS('2012Figures'!$J:$J,'2012Figures'!$C:$C,$A46,'2012Figures'!$H:$H,$B46,'2012Figures'!$I:$I,$C46,'2012Figures'!$B:$B,"BrokerToCy",'2012Figures'!$G:$G,"E1",'2012Figures'!$E:$E,$B$1)</f>
        <v>0</v>
      </c>
      <c r="N46" s="52">
        <f>SUMIFS('2012Figures'!$J:$J,'2012Figures'!$C:$C,$A46,'2012Figures'!$H:$H,$B46,'2012Figures'!$I:$I,$C46,'2012Figures'!$B:$B,"BrokerToCy",'2012Figures'!$G:$G,"P1",'2012Figures'!$E:$E,$B$1)</f>
        <v>0</v>
      </c>
      <c r="O46" s="52">
        <f>SUMIFS('2012Figures'!$J:$J,'2012Figures'!$C:$C,$A46,'2012Figures'!$H:$H,$B46,'2012Figures'!$I:$I,$C46,'2012Figures'!$B:$B,"CyToBroker",'2012Figures'!$G:$G,"E1",'2012Figures'!$E:$E,$B$1)</f>
        <v>4680</v>
      </c>
      <c r="P46" s="52">
        <f>SUMIFS('2012Figures'!$J:$J,'2012Figures'!$C:$C,$A46,'2012Figures'!$H:$H,$B46,'2012Figures'!$I:$I,$C46,'2012Figures'!$B:$B,"CyToBroker",'2012Figures'!$G:$G,"P1",'2012Figures'!$E:$E,$B$1)</f>
        <v>0</v>
      </c>
      <c r="R46" s="46">
        <f t="shared" si="15"/>
        <v>1.41</v>
      </c>
      <c r="S46" s="46" t="str">
        <f t="shared" si="15"/>
        <v/>
      </c>
      <c r="T46" s="46" t="str">
        <f t="shared" si="15"/>
        <v/>
      </c>
      <c r="U46" s="46">
        <f t="shared" si="15"/>
        <v>1.41</v>
      </c>
      <c r="V46" s="46" t="str">
        <f t="shared" si="15"/>
        <v/>
      </c>
    </row>
    <row r="47" spans="1:22" x14ac:dyDescent="0.2">
      <c r="A47" s="1">
        <v>103</v>
      </c>
      <c r="B47" s="1" t="s">
        <v>55</v>
      </c>
      <c r="C47" s="8">
        <v>11</v>
      </c>
      <c r="D47" s="29">
        <f>SUMIFS('2013Figures'!$J:$J,'2013Figures'!$C:$C,$A47,'2013Figures'!$H:$H,$B47,'2013Figures'!$I:$I,$C47,'2013Figures'!$E:$E,$B$1)</f>
        <v>0</v>
      </c>
      <c r="E47" s="9">
        <f>SUMIFS('2013Figures'!$J:$J,'2013Figures'!$C:$C,$A47,'2013Figures'!$H:$H,$B47,'2013Figures'!$I:$I,$C47,'2013Figures'!$B:$B,"BrokerToCy",'2013Figures'!$G:$G,"E1",'2013Figures'!$E:$E,$B$1)</f>
        <v>0</v>
      </c>
      <c r="F47" s="9">
        <f>SUMIFS('2013Figures'!$J:$J,'2013Figures'!$C:$C,$A47,'2013Figures'!$H:$H,$B47,'2013Figures'!$I:$I,$C47,'2013Figures'!$B:$B,"BrokerToCy",'2013Figures'!$G:$G,"P1",'2013Figures'!$E:$E,$B$1)</f>
        <v>0</v>
      </c>
      <c r="G47" s="9">
        <f>SUMIFS('2013Figures'!$J:$J,'2013Figures'!$C:$C,$A47,'2013Figures'!$H:$H,$B47,'2013Figures'!$I:$I,$C47,'2013Figures'!$B:$B,"CyToBroker",'2013Figures'!$G:$G,"E1",'2013Figures'!$E:$E,$B$1)</f>
        <v>0</v>
      </c>
      <c r="H47" s="9">
        <f>SUMIFS('2013Figures'!$J:$J,'2013Figures'!$C:$C,$A47,'2013Figures'!$H:$H,$B47,'2013Figures'!$I:$I,$C47,'2013Figures'!$B:$B,"CyToBroker",'2013Figures'!$G:$G,"P1",'2013Figures'!$E:$E,$B$1)</f>
        <v>0</v>
      </c>
      <c r="L47" s="42">
        <f>SUMIFS('2012Figures'!$J:$J,'2012Figures'!$C:$C,$A47,'2012Figures'!$H:$H,$B47,'2012Figures'!$I:$I,$C47,'2012Figures'!$E:$E,$B$1)</f>
        <v>0</v>
      </c>
      <c r="M47" s="52">
        <f>SUMIFS('2012Figures'!$J:$J,'2012Figures'!$C:$C,$A47,'2012Figures'!$H:$H,$B47,'2012Figures'!$I:$I,$C47,'2012Figures'!$B:$B,"BrokerToCy",'2012Figures'!$G:$G,"E1",'2012Figures'!$E:$E,$B$1)</f>
        <v>0</v>
      </c>
      <c r="N47" s="52">
        <f>SUMIFS('2012Figures'!$J:$J,'2012Figures'!$C:$C,$A47,'2012Figures'!$H:$H,$B47,'2012Figures'!$I:$I,$C47,'2012Figures'!$B:$B,"BrokerToCy",'2012Figures'!$G:$G,"P1",'2012Figures'!$E:$E,$B$1)</f>
        <v>0</v>
      </c>
      <c r="O47" s="52">
        <f>SUMIFS('2012Figures'!$J:$J,'2012Figures'!$C:$C,$A47,'2012Figures'!$H:$H,$B47,'2012Figures'!$I:$I,$C47,'2012Figures'!$B:$B,"CyToBroker",'2012Figures'!$G:$G,"E1",'2012Figures'!$E:$E,$B$1)</f>
        <v>0</v>
      </c>
      <c r="P47" s="52">
        <f>SUMIFS('2012Figures'!$J:$J,'2012Figures'!$C:$C,$A47,'2012Figures'!$H:$H,$B47,'2012Figures'!$I:$I,$C47,'2012Figures'!$B:$B,"CyToBroker",'2012Figures'!$G:$G,"P1",'2012Figures'!$E:$E,$B$1)</f>
        <v>0</v>
      </c>
      <c r="R47" s="46" t="str">
        <f t="shared" si="15"/>
        <v/>
      </c>
      <c r="S47" s="46" t="str">
        <f t="shared" si="15"/>
        <v/>
      </c>
      <c r="T47" s="46" t="str">
        <f t="shared" si="15"/>
        <v/>
      </c>
      <c r="U47" s="46" t="str">
        <f t="shared" si="15"/>
        <v/>
      </c>
      <c r="V47" s="46" t="str">
        <f t="shared" si="15"/>
        <v/>
      </c>
    </row>
    <row r="48" spans="1:22" x14ac:dyDescent="0.2">
      <c r="A48" s="1">
        <v>103</v>
      </c>
      <c r="B48" s="1" t="s">
        <v>55</v>
      </c>
      <c r="C48" s="8">
        <v>10</v>
      </c>
      <c r="D48" s="29">
        <f>SUMIFS('2013Figures'!$J:$J,'2013Figures'!$C:$C,$A48,'2013Figures'!$H:$H,$B48,'2013Figures'!$I:$I,$C48,'2013Figures'!$E:$E,$B$1)</f>
        <v>0</v>
      </c>
      <c r="E48" s="9">
        <f>SUMIFS('2013Figures'!$J:$J,'2013Figures'!$C:$C,$A48,'2013Figures'!$H:$H,$B48,'2013Figures'!$I:$I,$C48,'2013Figures'!$B:$B,"BrokerToCy",'2013Figures'!$G:$G,"E1",'2013Figures'!$E:$E,$B$1)</f>
        <v>0</v>
      </c>
      <c r="F48" s="9">
        <f>SUMIFS('2013Figures'!$J:$J,'2013Figures'!$C:$C,$A48,'2013Figures'!$H:$H,$B48,'2013Figures'!$I:$I,$C48,'2013Figures'!$B:$B,"BrokerToCy",'2013Figures'!$G:$G,"P1",'2013Figures'!$E:$E,$B$1)</f>
        <v>0</v>
      </c>
      <c r="G48" s="9">
        <f>SUMIFS('2013Figures'!$J:$J,'2013Figures'!$C:$C,$A48,'2013Figures'!$H:$H,$B48,'2013Figures'!$I:$I,$C48,'2013Figures'!$B:$B,"CyToBroker",'2013Figures'!$G:$G,"E1",'2013Figures'!$E:$E,$B$1)</f>
        <v>0</v>
      </c>
      <c r="H48" s="9">
        <f>SUMIFS('2013Figures'!$J:$J,'2013Figures'!$C:$C,$A48,'2013Figures'!$H:$H,$B48,'2013Figures'!$I:$I,$C48,'2013Figures'!$B:$B,"CyToBroker",'2013Figures'!$G:$G,"P1",'2013Figures'!$E:$E,$B$1)</f>
        <v>0</v>
      </c>
      <c r="J48" s="8">
        <v>201501</v>
      </c>
      <c r="L48" s="42">
        <f>SUMIFS('2012Figures'!$J:$J,'2012Figures'!$C:$C,$A48,'2012Figures'!$H:$H,$B48,'2012Figures'!$I:$I,$C48,'2012Figures'!$E:$E,$B$1)</f>
        <v>0</v>
      </c>
      <c r="M48" s="52">
        <f>SUMIFS('2012Figures'!$J:$J,'2012Figures'!$C:$C,$A48,'2012Figures'!$H:$H,$B48,'2012Figures'!$I:$I,$C48,'2012Figures'!$B:$B,"BrokerToCy",'2012Figures'!$G:$G,"E1",'2012Figures'!$E:$E,$B$1)</f>
        <v>0</v>
      </c>
      <c r="N48" s="52">
        <f>SUMIFS('2012Figures'!$J:$J,'2012Figures'!$C:$C,$A48,'2012Figures'!$H:$H,$B48,'2012Figures'!$I:$I,$C48,'2012Figures'!$B:$B,"BrokerToCy",'2012Figures'!$G:$G,"P1",'2012Figures'!$E:$E,$B$1)</f>
        <v>0</v>
      </c>
      <c r="O48" s="52">
        <f>SUMIFS('2012Figures'!$J:$J,'2012Figures'!$C:$C,$A48,'2012Figures'!$H:$H,$B48,'2012Figures'!$I:$I,$C48,'2012Figures'!$B:$B,"CyToBroker",'2012Figures'!$G:$G,"E1",'2012Figures'!$E:$E,$B$1)</f>
        <v>0</v>
      </c>
      <c r="P48" s="52">
        <f>SUMIFS('2012Figures'!$J:$J,'2012Figures'!$C:$C,$A48,'2012Figures'!$H:$H,$B48,'2012Figures'!$I:$I,$C48,'2012Figures'!$B:$B,"CyToBroker",'2012Figures'!$G:$G,"P1",'2012Figures'!$E:$E,$B$1)</f>
        <v>0</v>
      </c>
      <c r="R48" s="46" t="str">
        <f t="shared" si="15"/>
        <v/>
      </c>
      <c r="S48" s="46" t="str">
        <f t="shared" si="15"/>
        <v/>
      </c>
      <c r="T48" s="46" t="str">
        <f t="shared" si="15"/>
        <v/>
      </c>
      <c r="U48" s="46" t="str">
        <f t="shared" si="15"/>
        <v/>
      </c>
      <c r="V48" s="46" t="str">
        <f t="shared" si="15"/>
        <v/>
      </c>
    </row>
    <row r="49" spans="1:22" x14ac:dyDescent="0.2">
      <c r="A49" s="1">
        <v>103</v>
      </c>
      <c r="B49" s="1" t="s">
        <v>55</v>
      </c>
      <c r="C49" s="8">
        <v>9</v>
      </c>
      <c r="D49" s="29">
        <f>SUMIFS('2013Figures'!$J:$J,'2013Figures'!$C:$C,$A49,'2013Figures'!$H:$H,$B49,'2013Figures'!$I:$I,$C49,'2013Figures'!$E:$E,$B$1)</f>
        <v>0</v>
      </c>
      <c r="E49" s="9">
        <f>SUMIFS('2013Figures'!$J:$J,'2013Figures'!$C:$C,$A49,'2013Figures'!$H:$H,$B49,'2013Figures'!$I:$I,$C49,'2013Figures'!$B:$B,"BrokerToCy",'2013Figures'!$G:$G,"E1",'2013Figures'!$E:$E,$B$1)</f>
        <v>0</v>
      </c>
      <c r="F49" s="9">
        <f>SUMIFS('2013Figures'!$J:$J,'2013Figures'!$C:$C,$A49,'2013Figures'!$H:$H,$B49,'2013Figures'!$I:$I,$C49,'2013Figures'!$B:$B,"BrokerToCy",'2013Figures'!$G:$G,"P1",'2013Figures'!$E:$E,$B$1)</f>
        <v>0</v>
      </c>
      <c r="G49" s="9">
        <f>SUMIFS('2013Figures'!$J:$J,'2013Figures'!$C:$C,$A49,'2013Figures'!$H:$H,$B49,'2013Figures'!$I:$I,$C49,'2013Figures'!$B:$B,"CyToBroker",'2013Figures'!$G:$G,"E1",'2013Figures'!$E:$E,$B$1)</f>
        <v>0</v>
      </c>
      <c r="H49" s="9">
        <f>SUMIFS('2013Figures'!$J:$J,'2013Figures'!$C:$C,$A49,'2013Figures'!$H:$H,$B49,'2013Figures'!$I:$I,$C49,'2013Figures'!$B:$B,"CyToBroker",'2013Figures'!$G:$G,"P1",'2013Figures'!$E:$E,$B$1)</f>
        <v>0</v>
      </c>
      <c r="J49" s="8">
        <v>201401</v>
      </c>
      <c r="L49" s="42">
        <f>SUMIFS('2012Figures'!$J:$J,'2012Figures'!$C:$C,$A49,'2012Figures'!$H:$H,$B49,'2012Figures'!$I:$I,$C49,'2012Figures'!$E:$E,$B$1)</f>
        <v>0</v>
      </c>
      <c r="M49" s="52">
        <f>SUMIFS('2012Figures'!$J:$J,'2012Figures'!$C:$C,$A49,'2012Figures'!$H:$H,$B49,'2012Figures'!$I:$I,$C49,'2012Figures'!$B:$B,"BrokerToCy",'2012Figures'!$G:$G,"E1",'2012Figures'!$E:$E,$B$1)</f>
        <v>0</v>
      </c>
      <c r="N49" s="52">
        <f>SUMIFS('2012Figures'!$J:$J,'2012Figures'!$C:$C,$A49,'2012Figures'!$H:$H,$B49,'2012Figures'!$I:$I,$C49,'2012Figures'!$B:$B,"BrokerToCy",'2012Figures'!$G:$G,"P1",'2012Figures'!$E:$E,$B$1)</f>
        <v>0</v>
      </c>
      <c r="O49" s="52">
        <f>SUMIFS('2012Figures'!$J:$J,'2012Figures'!$C:$C,$A49,'2012Figures'!$H:$H,$B49,'2012Figures'!$I:$I,$C49,'2012Figures'!$B:$B,"CyToBroker",'2012Figures'!$G:$G,"E1",'2012Figures'!$E:$E,$B$1)</f>
        <v>0</v>
      </c>
      <c r="P49" s="52">
        <f>SUMIFS('2012Figures'!$J:$J,'2012Figures'!$C:$C,$A49,'2012Figures'!$H:$H,$B49,'2012Figures'!$I:$I,$C49,'2012Figures'!$B:$B,"CyToBroker",'2012Figures'!$G:$G,"P1",'2012Figures'!$E:$E,$B$1)</f>
        <v>0</v>
      </c>
      <c r="R49" s="46" t="str">
        <f t="shared" si="15"/>
        <v/>
      </c>
      <c r="S49" s="46" t="str">
        <f t="shared" si="15"/>
        <v/>
      </c>
      <c r="T49" s="46" t="str">
        <f t="shared" si="15"/>
        <v/>
      </c>
      <c r="U49" s="46" t="str">
        <f t="shared" si="15"/>
        <v/>
      </c>
      <c r="V49" s="46" t="str">
        <f t="shared" si="15"/>
        <v/>
      </c>
    </row>
    <row r="50" spans="1:22" x14ac:dyDescent="0.2">
      <c r="A50" s="1">
        <v>103</v>
      </c>
      <c r="B50" s="1" t="s">
        <v>55</v>
      </c>
      <c r="C50" s="8">
        <v>8</v>
      </c>
      <c r="D50" s="29">
        <f>SUMIFS('2013Figures'!$J:$J,'2013Figures'!$C:$C,$A50,'2013Figures'!$H:$H,$B50,'2013Figures'!$I:$I,$C50,'2013Figures'!$E:$E,$B$1)</f>
        <v>0</v>
      </c>
      <c r="E50" s="9">
        <f>SUMIFS('2013Figures'!$J:$J,'2013Figures'!$C:$C,$A50,'2013Figures'!$H:$H,$B50,'2013Figures'!$I:$I,$C50,'2013Figures'!$B:$B,"BrokerToCy",'2013Figures'!$G:$G,"E1",'2013Figures'!$E:$E,$B$1)</f>
        <v>0</v>
      </c>
      <c r="F50" s="9">
        <f>SUMIFS('2013Figures'!$J:$J,'2013Figures'!$C:$C,$A50,'2013Figures'!$H:$H,$B50,'2013Figures'!$I:$I,$C50,'2013Figures'!$B:$B,"BrokerToCy",'2013Figures'!$G:$G,"P1",'2013Figures'!$E:$E,$B$1)</f>
        <v>0</v>
      </c>
      <c r="G50" s="9">
        <f>SUMIFS('2013Figures'!$J:$J,'2013Figures'!$C:$C,$A50,'2013Figures'!$H:$H,$B50,'2013Figures'!$I:$I,$C50,'2013Figures'!$B:$B,"CyToBroker",'2013Figures'!$G:$G,"E1",'2013Figures'!$E:$E,$B$1)</f>
        <v>0</v>
      </c>
      <c r="H50" s="9">
        <f>SUMIFS('2013Figures'!$J:$J,'2013Figures'!$C:$C,$A50,'2013Figures'!$H:$H,$B50,'2013Figures'!$I:$I,$C50,'2013Figures'!$B:$B,"CyToBroker",'2013Figures'!$G:$G,"P1",'2013Figures'!$E:$E,$B$1)</f>
        <v>0</v>
      </c>
      <c r="I50" s="30"/>
      <c r="J50" s="31">
        <v>201301</v>
      </c>
      <c r="K50" s="30"/>
      <c r="L50" s="42">
        <f>SUMIFS('2012Figures'!$J:$J,'2012Figures'!$C:$C,$A50,'2012Figures'!$H:$H,$B50,'2012Figures'!$I:$I,$C50,'2012Figures'!$E:$E,$B$1)</f>
        <v>0</v>
      </c>
      <c r="M50" s="52">
        <f>SUMIFS('2012Figures'!$J:$J,'2012Figures'!$C:$C,$A50,'2012Figures'!$H:$H,$B50,'2012Figures'!$I:$I,$C50,'2012Figures'!$B:$B,"BrokerToCy",'2012Figures'!$G:$G,"E1",'2012Figures'!$E:$E,$B$1)</f>
        <v>0</v>
      </c>
      <c r="N50" s="52">
        <f>SUMIFS('2012Figures'!$J:$J,'2012Figures'!$C:$C,$A50,'2012Figures'!$H:$H,$B50,'2012Figures'!$I:$I,$C50,'2012Figures'!$B:$B,"BrokerToCy",'2012Figures'!$G:$G,"P1",'2012Figures'!$E:$E,$B$1)</f>
        <v>0</v>
      </c>
      <c r="O50" s="52">
        <f>SUMIFS('2012Figures'!$J:$J,'2012Figures'!$C:$C,$A50,'2012Figures'!$H:$H,$B50,'2012Figures'!$I:$I,$C50,'2012Figures'!$B:$B,"CyToBroker",'2012Figures'!$G:$G,"E1",'2012Figures'!$E:$E,$B$1)</f>
        <v>0</v>
      </c>
      <c r="P50" s="52">
        <f>SUMIFS('2012Figures'!$J:$J,'2012Figures'!$C:$C,$A50,'2012Figures'!$H:$H,$B50,'2012Figures'!$I:$I,$C50,'2012Figures'!$B:$B,"CyToBroker",'2012Figures'!$G:$G,"P1",'2012Figures'!$E:$E,$B$1)</f>
        <v>0</v>
      </c>
      <c r="Q50" s="30"/>
      <c r="R50" s="46" t="str">
        <f t="shared" si="15"/>
        <v/>
      </c>
      <c r="S50" s="46" t="str">
        <f t="shared" si="15"/>
        <v/>
      </c>
      <c r="T50" s="46" t="str">
        <f t="shared" si="15"/>
        <v/>
      </c>
      <c r="U50" s="46" t="str">
        <f t="shared" si="15"/>
        <v/>
      </c>
      <c r="V50" s="46" t="str">
        <f t="shared" si="15"/>
        <v/>
      </c>
    </row>
    <row r="51" spans="1:22" x14ac:dyDescent="0.2">
      <c r="A51" s="1">
        <v>103</v>
      </c>
      <c r="B51" s="1" t="s">
        <v>55</v>
      </c>
      <c r="C51" s="8">
        <v>7</v>
      </c>
      <c r="D51" s="29">
        <f>SUMIFS('2013Figures'!$J:$J,'2013Figures'!$C:$C,$A51,'2013Figures'!$H:$H,$B51,'2013Figures'!$I:$I,$C51,'2013Figures'!$E:$E,$B$1)</f>
        <v>0</v>
      </c>
      <c r="E51" s="9">
        <f>SUMIFS('2013Figures'!$J:$J,'2013Figures'!$C:$C,$A51,'2013Figures'!$H:$H,$B51,'2013Figures'!$I:$I,$C51,'2013Figures'!$B:$B,"BrokerToCy",'2013Figures'!$G:$G,"E1",'2013Figures'!$E:$E,$B$1)</f>
        <v>0</v>
      </c>
      <c r="F51" s="9">
        <f>SUMIFS('2013Figures'!$J:$J,'2013Figures'!$C:$C,$A51,'2013Figures'!$H:$H,$B51,'2013Figures'!$I:$I,$C51,'2013Figures'!$B:$B,"BrokerToCy",'2013Figures'!$G:$G,"P1",'2013Figures'!$E:$E,$B$1)</f>
        <v>0</v>
      </c>
      <c r="G51" s="9">
        <f>SUMIFS('2013Figures'!$J:$J,'2013Figures'!$C:$C,$A51,'2013Figures'!$H:$H,$B51,'2013Figures'!$I:$I,$C51,'2013Figures'!$B:$B,"CyToBroker",'2013Figures'!$G:$G,"E1",'2013Figures'!$E:$E,$B$1)</f>
        <v>0</v>
      </c>
      <c r="H51" s="9">
        <f>SUMIFS('2013Figures'!$J:$J,'2013Figures'!$C:$C,$A51,'2013Figures'!$H:$H,$B51,'2013Figures'!$I:$I,$C51,'2013Figures'!$B:$B,"CyToBroker",'2013Figures'!$G:$G,"P1",'2013Figures'!$E:$E,$B$1)</f>
        <v>0</v>
      </c>
      <c r="J51" s="8">
        <v>201201</v>
      </c>
      <c r="L51" s="42">
        <f>SUMIFS('2012Figures'!$J:$J,'2012Figures'!$C:$C,$A51,'2012Figures'!$H:$H,$B51,'2012Figures'!$I:$I,$C51,'2012Figures'!$E:$E,$B$1)</f>
        <v>0</v>
      </c>
      <c r="M51" s="52">
        <f>SUMIFS('2012Figures'!$J:$J,'2012Figures'!$C:$C,$A51,'2012Figures'!$H:$H,$B51,'2012Figures'!$I:$I,$C51,'2012Figures'!$B:$B,"BrokerToCy",'2012Figures'!$G:$G,"E1",'2012Figures'!$E:$E,$B$1)</f>
        <v>0</v>
      </c>
      <c r="N51" s="52">
        <f>SUMIFS('2012Figures'!$J:$J,'2012Figures'!$C:$C,$A51,'2012Figures'!$H:$H,$B51,'2012Figures'!$I:$I,$C51,'2012Figures'!$B:$B,"BrokerToCy",'2012Figures'!$G:$G,"P1",'2012Figures'!$E:$E,$B$1)</f>
        <v>0</v>
      </c>
      <c r="O51" s="52">
        <f>SUMIFS('2012Figures'!$J:$J,'2012Figures'!$C:$C,$A51,'2012Figures'!$H:$H,$B51,'2012Figures'!$I:$I,$C51,'2012Figures'!$B:$B,"CyToBroker",'2012Figures'!$G:$G,"E1",'2012Figures'!$E:$E,$B$1)</f>
        <v>0</v>
      </c>
      <c r="P51" s="52">
        <f>SUMIFS('2012Figures'!$J:$J,'2012Figures'!$C:$C,$A51,'2012Figures'!$H:$H,$B51,'2012Figures'!$I:$I,$C51,'2012Figures'!$B:$B,"CyToBroker",'2012Figures'!$G:$G,"P1",'2012Figures'!$E:$E,$B$1)</f>
        <v>0</v>
      </c>
      <c r="R51" s="46" t="str">
        <f t="shared" si="15"/>
        <v/>
      </c>
      <c r="S51" s="46" t="str">
        <f t="shared" si="15"/>
        <v/>
      </c>
      <c r="T51" s="46" t="str">
        <f t="shared" si="15"/>
        <v/>
      </c>
      <c r="U51" s="46" t="str">
        <f t="shared" si="15"/>
        <v/>
      </c>
      <c r="V51" s="46" t="str">
        <f t="shared" si="15"/>
        <v/>
      </c>
    </row>
    <row r="52" spans="1:22" x14ac:dyDescent="0.2">
      <c r="A52" s="1">
        <v>103</v>
      </c>
      <c r="B52" s="1" t="s">
        <v>55</v>
      </c>
      <c r="C52" s="8">
        <v>6</v>
      </c>
      <c r="D52" s="29">
        <f>SUMIFS('2013Figures'!$J:$J,'2013Figures'!$C:$C,$A52,'2013Figures'!$H:$H,$B52,'2013Figures'!$I:$I,$C52,'2013Figures'!$E:$E,$B$1)</f>
        <v>72376</v>
      </c>
      <c r="E52" s="9">
        <f>SUMIFS('2013Figures'!$J:$J,'2013Figures'!$C:$C,$A52,'2013Figures'!$H:$H,$B52,'2013Figures'!$I:$I,$C52,'2013Figures'!$B:$B,"BrokerToCy",'2013Figures'!$G:$G,"E1",'2013Figures'!$E:$E,$B$1)</f>
        <v>0</v>
      </c>
      <c r="F52" s="9">
        <f>SUMIFS('2013Figures'!$J:$J,'2013Figures'!$C:$C,$A52,'2013Figures'!$H:$H,$B52,'2013Figures'!$I:$I,$C52,'2013Figures'!$B:$B,"BrokerToCy",'2013Figures'!$G:$G,"P1",'2013Figures'!$E:$E,$B$1)</f>
        <v>0</v>
      </c>
      <c r="G52" s="9">
        <f>SUMIFS('2013Figures'!$J:$J,'2013Figures'!$C:$C,$A52,'2013Figures'!$H:$H,$B52,'2013Figures'!$I:$I,$C52,'2013Figures'!$B:$B,"CyToBroker",'2013Figures'!$G:$G,"E1",'2013Figures'!$E:$E,$B$1)</f>
        <v>72376</v>
      </c>
      <c r="H52" s="9">
        <f>SUMIFS('2013Figures'!$J:$J,'2013Figures'!$C:$C,$A52,'2013Figures'!$H:$H,$B52,'2013Figures'!$I:$I,$C52,'2013Figures'!$B:$B,"CyToBroker",'2013Figures'!$G:$G,"P1",'2013Figures'!$E:$E,$B$1)</f>
        <v>0</v>
      </c>
      <c r="J52" s="8">
        <v>201101</v>
      </c>
      <c r="L52" s="42">
        <f>SUMIFS('2012Figures'!$J:$J,'2012Figures'!$C:$C,$A52,'2012Figures'!$H:$H,$B52,'2012Figures'!$I:$I,$C52,'2012Figures'!$E:$E,$B$1)</f>
        <v>10005</v>
      </c>
      <c r="M52" s="52">
        <f>SUMIFS('2012Figures'!$J:$J,'2012Figures'!$C:$C,$A52,'2012Figures'!$H:$H,$B52,'2012Figures'!$I:$I,$C52,'2012Figures'!$B:$B,"BrokerToCy",'2012Figures'!$G:$G,"E1",'2012Figures'!$E:$E,$B$1)</f>
        <v>0</v>
      </c>
      <c r="N52" s="52">
        <f>SUMIFS('2012Figures'!$J:$J,'2012Figures'!$C:$C,$A52,'2012Figures'!$H:$H,$B52,'2012Figures'!$I:$I,$C52,'2012Figures'!$B:$B,"BrokerToCy",'2012Figures'!$G:$G,"P1",'2012Figures'!$E:$E,$B$1)</f>
        <v>0</v>
      </c>
      <c r="O52" s="52">
        <f>SUMIFS('2012Figures'!$J:$J,'2012Figures'!$C:$C,$A52,'2012Figures'!$H:$H,$B52,'2012Figures'!$I:$I,$C52,'2012Figures'!$B:$B,"CyToBroker",'2012Figures'!$G:$G,"E1",'2012Figures'!$E:$E,$B$1)</f>
        <v>10005</v>
      </c>
      <c r="P52" s="52">
        <f>SUMIFS('2012Figures'!$J:$J,'2012Figures'!$C:$C,$A52,'2012Figures'!$H:$H,$B52,'2012Figures'!$I:$I,$C52,'2012Figures'!$B:$B,"CyToBroker",'2012Figures'!$G:$G,"P1",'2012Figures'!$E:$E,$B$1)</f>
        <v>0</v>
      </c>
      <c r="R52" s="46">
        <f t="shared" si="15"/>
        <v>6.23</v>
      </c>
      <c r="S52" s="46" t="str">
        <f t="shared" si="15"/>
        <v/>
      </c>
      <c r="T52" s="46" t="str">
        <f t="shared" si="15"/>
        <v/>
      </c>
      <c r="U52" s="46">
        <f t="shared" si="15"/>
        <v>6.23</v>
      </c>
      <c r="V52" s="46" t="str">
        <f t="shared" si="15"/>
        <v/>
      </c>
    </row>
    <row r="53" spans="1:22" x14ac:dyDescent="0.2">
      <c r="A53" s="1">
        <v>103</v>
      </c>
      <c r="B53" s="1" t="s">
        <v>55</v>
      </c>
      <c r="C53" s="8">
        <v>5</v>
      </c>
      <c r="D53" s="29">
        <f>SUMIFS('2013Figures'!$J:$J,'2013Figures'!$C:$C,$A53,'2013Figures'!$H:$H,$B53,'2013Figures'!$I:$I,$C53,'2013Figures'!$E:$E,$B$1)</f>
        <v>0</v>
      </c>
      <c r="E53" s="9">
        <f>SUMIFS('2013Figures'!$J:$J,'2013Figures'!$C:$C,$A53,'2013Figures'!$H:$H,$B53,'2013Figures'!$I:$I,$C53,'2013Figures'!$B:$B,"BrokerToCy",'2013Figures'!$G:$G,"E1",'2013Figures'!$E:$E,$B$1)</f>
        <v>0</v>
      </c>
      <c r="F53" s="9">
        <f>SUMIFS('2013Figures'!$J:$J,'2013Figures'!$C:$C,$A53,'2013Figures'!$H:$H,$B53,'2013Figures'!$I:$I,$C53,'2013Figures'!$B:$B,"BrokerToCy",'2013Figures'!$G:$G,"P1",'2013Figures'!$E:$E,$B$1)</f>
        <v>0</v>
      </c>
      <c r="G53" s="9">
        <f>SUMIFS('2013Figures'!$J:$J,'2013Figures'!$C:$C,$A53,'2013Figures'!$H:$H,$B53,'2013Figures'!$I:$I,$C53,'2013Figures'!$B:$B,"CyToBroker",'2013Figures'!$G:$G,"E1",'2013Figures'!$E:$E,$B$1)</f>
        <v>0</v>
      </c>
      <c r="H53" s="9">
        <f>SUMIFS('2013Figures'!$J:$J,'2013Figures'!$C:$C,$A53,'2013Figures'!$H:$H,$B53,'2013Figures'!$I:$I,$C53,'2013Figures'!$B:$B,"CyToBroker",'2013Figures'!$G:$G,"P1",'2013Figures'!$E:$E,$B$1)</f>
        <v>0</v>
      </c>
      <c r="J53" s="8">
        <v>201001</v>
      </c>
      <c r="L53" s="42">
        <f>SUMIFS('2012Figures'!$J:$J,'2012Figures'!$C:$C,$A53,'2012Figures'!$H:$H,$B53,'2012Figures'!$I:$I,$C53,'2012Figures'!$E:$E,$B$1)</f>
        <v>0</v>
      </c>
      <c r="M53" s="52">
        <f>SUMIFS('2012Figures'!$J:$J,'2012Figures'!$C:$C,$A53,'2012Figures'!$H:$H,$B53,'2012Figures'!$I:$I,$C53,'2012Figures'!$B:$B,"BrokerToCy",'2012Figures'!$G:$G,"E1",'2012Figures'!$E:$E,$B$1)</f>
        <v>0</v>
      </c>
      <c r="N53" s="52">
        <f>SUMIFS('2012Figures'!$J:$J,'2012Figures'!$C:$C,$A53,'2012Figures'!$H:$H,$B53,'2012Figures'!$I:$I,$C53,'2012Figures'!$B:$B,"BrokerToCy",'2012Figures'!$G:$G,"P1",'2012Figures'!$E:$E,$B$1)</f>
        <v>0</v>
      </c>
      <c r="O53" s="52">
        <f>SUMIFS('2012Figures'!$J:$J,'2012Figures'!$C:$C,$A53,'2012Figures'!$H:$H,$B53,'2012Figures'!$I:$I,$C53,'2012Figures'!$B:$B,"CyToBroker",'2012Figures'!$G:$G,"E1",'2012Figures'!$E:$E,$B$1)</f>
        <v>0</v>
      </c>
      <c r="P53" s="52">
        <f>SUMIFS('2012Figures'!$J:$J,'2012Figures'!$C:$C,$A53,'2012Figures'!$H:$H,$B53,'2012Figures'!$I:$I,$C53,'2012Figures'!$B:$B,"CyToBroker",'2012Figures'!$G:$G,"P1",'2012Figures'!$E:$E,$B$1)</f>
        <v>0</v>
      </c>
      <c r="R53" s="46" t="str">
        <f t="shared" si="15"/>
        <v/>
      </c>
      <c r="S53" s="46" t="str">
        <f t="shared" si="15"/>
        <v/>
      </c>
      <c r="T53" s="46" t="str">
        <f t="shared" si="15"/>
        <v/>
      </c>
      <c r="U53" s="46" t="str">
        <f t="shared" si="15"/>
        <v/>
      </c>
      <c r="V53" s="46" t="str">
        <f t="shared" si="15"/>
        <v/>
      </c>
    </row>
    <row r="54" spans="1:22" x14ac:dyDescent="0.2">
      <c r="A54" s="1">
        <v>103</v>
      </c>
      <c r="B54" s="1" t="s">
        <v>55</v>
      </c>
      <c r="C54" s="8">
        <v>4</v>
      </c>
      <c r="D54" s="29">
        <f>SUMIFS('2013Figures'!$J:$J,'2013Figures'!$C:$C,$A54,'2013Figures'!$H:$H,$B54,'2013Figures'!$I:$I,$C54,'2013Figures'!$E:$E,$B$1)</f>
        <v>128569</v>
      </c>
      <c r="E54" s="9">
        <f>SUMIFS('2013Figures'!$J:$J,'2013Figures'!$C:$C,$A54,'2013Figures'!$H:$H,$B54,'2013Figures'!$I:$I,$C54,'2013Figures'!$B:$B,"BrokerToCy",'2013Figures'!$G:$G,"E1",'2013Figures'!$E:$E,$B$1)</f>
        <v>0</v>
      </c>
      <c r="F54" s="9">
        <f>SUMIFS('2013Figures'!$J:$J,'2013Figures'!$C:$C,$A54,'2013Figures'!$H:$H,$B54,'2013Figures'!$I:$I,$C54,'2013Figures'!$B:$B,"BrokerToCy",'2013Figures'!$G:$G,"P1",'2013Figures'!$E:$E,$B$1)</f>
        <v>0</v>
      </c>
      <c r="G54" s="9">
        <f>SUMIFS('2013Figures'!$J:$J,'2013Figures'!$C:$C,$A54,'2013Figures'!$H:$H,$B54,'2013Figures'!$I:$I,$C54,'2013Figures'!$B:$B,"CyToBroker",'2013Figures'!$G:$G,"E1",'2013Figures'!$E:$E,$B$1)</f>
        <v>128569</v>
      </c>
      <c r="H54" s="9">
        <f>SUMIFS('2013Figures'!$J:$J,'2013Figures'!$C:$C,$A54,'2013Figures'!$H:$H,$B54,'2013Figures'!$I:$I,$C54,'2013Figures'!$B:$B,"CyToBroker",'2013Figures'!$G:$G,"P1",'2013Figures'!$E:$E,$B$1)</f>
        <v>0</v>
      </c>
      <c r="J54" s="8">
        <v>200901</v>
      </c>
      <c r="L54" s="42">
        <f>SUMIFS('2012Figures'!$J:$J,'2012Figures'!$C:$C,$A54,'2012Figures'!$H:$H,$B54,'2012Figures'!$I:$I,$C54,'2012Figures'!$E:$E,$B$1)</f>
        <v>220233</v>
      </c>
      <c r="M54" s="52">
        <f>SUMIFS('2012Figures'!$J:$J,'2012Figures'!$C:$C,$A54,'2012Figures'!$H:$H,$B54,'2012Figures'!$I:$I,$C54,'2012Figures'!$B:$B,"BrokerToCy",'2012Figures'!$G:$G,"E1",'2012Figures'!$E:$E,$B$1)</f>
        <v>0</v>
      </c>
      <c r="N54" s="52">
        <f>SUMIFS('2012Figures'!$J:$J,'2012Figures'!$C:$C,$A54,'2012Figures'!$H:$H,$B54,'2012Figures'!$I:$I,$C54,'2012Figures'!$B:$B,"BrokerToCy",'2012Figures'!$G:$G,"P1",'2012Figures'!$E:$E,$B$1)</f>
        <v>0</v>
      </c>
      <c r="O54" s="52">
        <f>SUMIFS('2012Figures'!$J:$J,'2012Figures'!$C:$C,$A54,'2012Figures'!$H:$H,$B54,'2012Figures'!$I:$I,$C54,'2012Figures'!$B:$B,"CyToBroker",'2012Figures'!$G:$G,"E1",'2012Figures'!$E:$E,$B$1)</f>
        <v>220233</v>
      </c>
      <c r="P54" s="52">
        <f>SUMIFS('2012Figures'!$J:$J,'2012Figures'!$C:$C,$A54,'2012Figures'!$H:$H,$B54,'2012Figures'!$I:$I,$C54,'2012Figures'!$B:$B,"CyToBroker",'2012Figures'!$G:$G,"P1",'2012Figures'!$E:$E,$B$1)</f>
        <v>0</v>
      </c>
      <c r="R54" s="46">
        <f t="shared" si="15"/>
        <v>-0.42</v>
      </c>
      <c r="S54" s="46" t="str">
        <f t="shared" si="15"/>
        <v/>
      </c>
      <c r="T54" s="46" t="str">
        <f t="shared" si="15"/>
        <v/>
      </c>
      <c r="U54" s="46">
        <f t="shared" si="15"/>
        <v>-0.42</v>
      </c>
      <c r="V54" s="46" t="str">
        <f t="shared" si="15"/>
        <v/>
      </c>
    </row>
    <row r="55" spans="1:22" x14ac:dyDescent="0.2">
      <c r="A55" s="1">
        <v>103</v>
      </c>
      <c r="B55" s="1" t="s">
        <v>55</v>
      </c>
      <c r="C55" s="8">
        <v>3</v>
      </c>
      <c r="D55" s="29">
        <f>SUMIFS('2013Figures'!$J:$J,'2013Figures'!$C:$C,$A55,'2013Figures'!$H:$H,$B55,'2013Figures'!$I:$I,$C55,'2013Figures'!$E:$E,$B$1)</f>
        <v>0</v>
      </c>
      <c r="E55" s="9">
        <f>SUMIFS('2013Figures'!$J:$J,'2013Figures'!$C:$C,$A55,'2013Figures'!$H:$H,$B55,'2013Figures'!$I:$I,$C55,'2013Figures'!$B:$B,"BrokerToCy",'2013Figures'!$G:$G,"E1",'2013Figures'!$E:$E,$B$1)</f>
        <v>0</v>
      </c>
      <c r="F55" s="9">
        <f>SUMIFS('2013Figures'!$J:$J,'2013Figures'!$C:$C,$A55,'2013Figures'!$H:$H,$B55,'2013Figures'!$I:$I,$C55,'2013Figures'!$B:$B,"BrokerToCy",'2013Figures'!$G:$G,"P1",'2013Figures'!$E:$E,$B$1)</f>
        <v>0</v>
      </c>
      <c r="G55" s="9">
        <f>SUMIFS('2013Figures'!$J:$J,'2013Figures'!$C:$C,$A55,'2013Figures'!$H:$H,$B55,'2013Figures'!$I:$I,$C55,'2013Figures'!$B:$B,"CyToBroker",'2013Figures'!$G:$G,"E1",'2013Figures'!$E:$E,$B$1)</f>
        <v>0</v>
      </c>
      <c r="H55" s="9">
        <f>SUMIFS('2013Figures'!$J:$J,'2013Figures'!$C:$C,$A55,'2013Figures'!$H:$H,$B55,'2013Figures'!$I:$I,$C55,'2013Figures'!$B:$B,"CyToBroker",'2013Figures'!$G:$G,"P1",'2013Figures'!$E:$E,$B$1)</f>
        <v>0</v>
      </c>
      <c r="J55" s="8">
        <v>200801</v>
      </c>
      <c r="L55" s="42">
        <f>SUMIFS('2012Figures'!$J:$J,'2012Figures'!$C:$C,$A55,'2012Figures'!$H:$H,$B55,'2012Figures'!$I:$I,$C55,'2012Figures'!$E:$E,$B$1)</f>
        <v>0</v>
      </c>
      <c r="M55" s="52">
        <f>SUMIFS('2012Figures'!$J:$J,'2012Figures'!$C:$C,$A55,'2012Figures'!$H:$H,$B55,'2012Figures'!$I:$I,$C55,'2012Figures'!$B:$B,"BrokerToCy",'2012Figures'!$G:$G,"E1",'2012Figures'!$E:$E,$B$1)</f>
        <v>0</v>
      </c>
      <c r="N55" s="52">
        <f>SUMIFS('2012Figures'!$J:$J,'2012Figures'!$C:$C,$A55,'2012Figures'!$H:$H,$B55,'2012Figures'!$I:$I,$C55,'2012Figures'!$B:$B,"BrokerToCy",'2012Figures'!$G:$G,"P1",'2012Figures'!$E:$E,$B$1)</f>
        <v>0</v>
      </c>
      <c r="O55" s="52">
        <f>SUMIFS('2012Figures'!$J:$J,'2012Figures'!$C:$C,$A55,'2012Figures'!$H:$H,$B55,'2012Figures'!$I:$I,$C55,'2012Figures'!$B:$B,"CyToBroker",'2012Figures'!$G:$G,"E1",'2012Figures'!$E:$E,$B$1)</f>
        <v>0</v>
      </c>
      <c r="P55" s="52">
        <f>SUMIFS('2012Figures'!$J:$J,'2012Figures'!$C:$C,$A55,'2012Figures'!$H:$H,$B55,'2012Figures'!$I:$I,$C55,'2012Figures'!$B:$B,"CyToBroker",'2012Figures'!$G:$G,"P1",'2012Figures'!$E:$E,$B$1)</f>
        <v>0</v>
      </c>
      <c r="R55" s="46" t="str">
        <f t="shared" si="15"/>
        <v/>
      </c>
      <c r="S55" s="46" t="str">
        <f t="shared" si="15"/>
        <v/>
      </c>
      <c r="T55" s="46" t="str">
        <f t="shared" si="15"/>
        <v/>
      </c>
      <c r="U55" s="46" t="str">
        <f t="shared" si="15"/>
        <v/>
      </c>
      <c r="V55" s="46" t="str">
        <f t="shared" si="15"/>
        <v/>
      </c>
    </row>
    <row r="56" spans="1:22" x14ac:dyDescent="0.2">
      <c r="A56" s="1">
        <v>103</v>
      </c>
      <c r="B56" s="1" t="s">
        <v>55</v>
      </c>
      <c r="C56" s="8">
        <v>2</v>
      </c>
      <c r="D56" s="29">
        <f>SUMIFS('2013Figures'!$J:$J,'2013Figures'!$C:$C,$A56,'2013Figures'!$H:$H,$B56,'2013Figures'!$I:$I,$C56,'2013Figures'!$E:$E,$B$1)</f>
        <v>0</v>
      </c>
      <c r="E56" s="9">
        <f>SUMIFS('2013Figures'!$J:$J,'2013Figures'!$C:$C,$A56,'2013Figures'!$H:$H,$B56,'2013Figures'!$I:$I,$C56,'2013Figures'!$B:$B,"BrokerToCy",'2013Figures'!$G:$G,"E1",'2013Figures'!$E:$E,$B$1)</f>
        <v>0</v>
      </c>
      <c r="F56" s="9">
        <f>SUMIFS('2013Figures'!$J:$J,'2013Figures'!$C:$C,$A56,'2013Figures'!$H:$H,$B56,'2013Figures'!$I:$I,$C56,'2013Figures'!$B:$B,"BrokerToCy",'2013Figures'!$G:$G,"P1",'2013Figures'!$E:$E,$B$1)</f>
        <v>0</v>
      </c>
      <c r="G56" s="9">
        <f>SUMIFS('2013Figures'!$J:$J,'2013Figures'!$C:$C,$A56,'2013Figures'!$H:$H,$B56,'2013Figures'!$I:$I,$C56,'2013Figures'!$B:$B,"CyToBroker",'2013Figures'!$G:$G,"E1",'2013Figures'!$E:$E,$B$1)</f>
        <v>0</v>
      </c>
      <c r="H56" s="9">
        <f>SUMIFS('2013Figures'!$J:$J,'2013Figures'!$C:$C,$A56,'2013Figures'!$H:$H,$B56,'2013Figures'!$I:$I,$C56,'2013Figures'!$B:$B,"CyToBroker",'2013Figures'!$G:$G,"P1",'2013Figures'!$E:$E,$B$1)</f>
        <v>0</v>
      </c>
      <c r="J56" s="8">
        <v>200701</v>
      </c>
      <c r="L56" s="42">
        <f>SUMIFS('2012Figures'!$J:$J,'2012Figures'!$C:$C,$A56,'2012Figures'!$H:$H,$B56,'2012Figures'!$I:$I,$C56,'2012Figures'!$E:$E,$B$1)</f>
        <v>0</v>
      </c>
      <c r="M56" s="52">
        <f>SUMIFS('2012Figures'!$J:$J,'2012Figures'!$C:$C,$A56,'2012Figures'!$H:$H,$B56,'2012Figures'!$I:$I,$C56,'2012Figures'!$B:$B,"BrokerToCy",'2012Figures'!$G:$G,"E1",'2012Figures'!$E:$E,$B$1)</f>
        <v>0</v>
      </c>
      <c r="N56" s="52">
        <f>SUMIFS('2012Figures'!$J:$J,'2012Figures'!$C:$C,$A56,'2012Figures'!$H:$H,$B56,'2012Figures'!$I:$I,$C56,'2012Figures'!$B:$B,"BrokerToCy",'2012Figures'!$G:$G,"P1",'2012Figures'!$E:$E,$B$1)</f>
        <v>0</v>
      </c>
      <c r="O56" s="52">
        <f>SUMIFS('2012Figures'!$J:$J,'2012Figures'!$C:$C,$A56,'2012Figures'!$H:$H,$B56,'2012Figures'!$I:$I,$C56,'2012Figures'!$B:$B,"CyToBroker",'2012Figures'!$G:$G,"E1",'2012Figures'!$E:$E,$B$1)</f>
        <v>0</v>
      </c>
      <c r="P56" s="52">
        <f>SUMIFS('2012Figures'!$J:$J,'2012Figures'!$C:$C,$A56,'2012Figures'!$H:$H,$B56,'2012Figures'!$I:$I,$C56,'2012Figures'!$B:$B,"CyToBroker",'2012Figures'!$G:$G,"P1",'2012Figures'!$E:$E,$B$1)</f>
        <v>0</v>
      </c>
      <c r="R56" s="46" t="str">
        <f t="shared" si="15"/>
        <v/>
      </c>
      <c r="S56" s="46" t="str">
        <f t="shared" si="15"/>
        <v/>
      </c>
      <c r="T56" s="46" t="str">
        <f t="shared" si="15"/>
        <v/>
      </c>
      <c r="U56" s="46" t="str">
        <f t="shared" si="15"/>
        <v/>
      </c>
      <c r="V56" s="46" t="str">
        <f t="shared" si="15"/>
        <v/>
      </c>
    </row>
    <row r="57" spans="1:22" x14ac:dyDescent="0.2">
      <c r="A57" s="1">
        <v>103</v>
      </c>
      <c r="B57" s="1" t="s">
        <v>55</v>
      </c>
      <c r="C57" s="8">
        <v>1</v>
      </c>
      <c r="D57" s="29">
        <f>SUMIFS('2013Figures'!$J:$J,'2013Figures'!$C:$C,$A57,'2013Figures'!$H:$H,$B57,'2013Figures'!$I:$I,$C57,'2013Figures'!$E:$E,$B$1)</f>
        <v>0</v>
      </c>
      <c r="E57" s="9">
        <f>SUMIFS('2013Figures'!$J:$J,'2013Figures'!$C:$C,$A57,'2013Figures'!$H:$H,$B57,'2013Figures'!$I:$I,$C57,'2013Figures'!$B:$B,"BrokerToCy",'2013Figures'!$G:$G,"E1",'2013Figures'!$E:$E,$B$1)</f>
        <v>0</v>
      </c>
      <c r="F57" s="9">
        <f>SUMIFS('2013Figures'!$J:$J,'2013Figures'!$C:$C,$A57,'2013Figures'!$H:$H,$B57,'2013Figures'!$I:$I,$C57,'2013Figures'!$B:$B,"BrokerToCy",'2013Figures'!$G:$G,"P1",'2013Figures'!$E:$E,$B$1)</f>
        <v>0</v>
      </c>
      <c r="G57" s="9">
        <f>SUMIFS('2013Figures'!$J:$J,'2013Figures'!$C:$C,$A57,'2013Figures'!$H:$H,$B57,'2013Figures'!$I:$I,$C57,'2013Figures'!$B:$B,"CyToBroker",'2013Figures'!$G:$G,"E1",'2013Figures'!$E:$E,$B$1)</f>
        <v>0</v>
      </c>
      <c r="H57" s="9">
        <f>SUMIFS('2013Figures'!$J:$J,'2013Figures'!$C:$C,$A57,'2013Figures'!$H:$H,$B57,'2013Figures'!$I:$I,$C57,'2013Figures'!$B:$B,"CyToBroker",'2013Figures'!$G:$G,"P1",'2013Figures'!$E:$E,$B$1)</f>
        <v>0</v>
      </c>
      <c r="J57" s="8">
        <v>200601</v>
      </c>
      <c r="L57" s="42">
        <f>SUMIFS('2012Figures'!$J:$J,'2012Figures'!$C:$C,$A57,'2012Figures'!$H:$H,$B57,'2012Figures'!$I:$I,$C57,'2012Figures'!$E:$E,$B$1)</f>
        <v>0</v>
      </c>
      <c r="M57" s="52">
        <f>SUMIFS('2012Figures'!$J:$J,'2012Figures'!$C:$C,$A57,'2012Figures'!$H:$H,$B57,'2012Figures'!$I:$I,$C57,'2012Figures'!$B:$B,"BrokerToCy",'2012Figures'!$G:$G,"E1",'2012Figures'!$E:$E,$B$1)</f>
        <v>0</v>
      </c>
      <c r="N57" s="52">
        <f>SUMIFS('2012Figures'!$J:$J,'2012Figures'!$C:$C,$A57,'2012Figures'!$H:$H,$B57,'2012Figures'!$I:$I,$C57,'2012Figures'!$B:$B,"BrokerToCy",'2012Figures'!$G:$G,"P1",'2012Figures'!$E:$E,$B$1)</f>
        <v>0</v>
      </c>
      <c r="O57" s="52">
        <f>SUMIFS('2012Figures'!$J:$J,'2012Figures'!$C:$C,$A57,'2012Figures'!$H:$H,$B57,'2012Figures'!$I:$I,$C57,'2012Figures'!$B:$B,"CyToBroker",'2012Figures'!$G:$G,"E1",'2012Figures'!$E:$E,$B$1)</f>
        <v>0</v>
      </c>
      <c r="P57" s="52">
        <f>SUMIFS('2012Figures'!$J:$J,'2012Figures'!$C:$C,$A57,'2012Figures'!$H:$H,$B57,'2012Figures'!$I:$I,$C57,'2012Figures'!$B:$B,"CyToBroker",'2012Figures'!$G:$G,"P1",'2012Figures'!$E:$E,$B$1)</f>
        <v>0</v>
      </c>
      <c r="R57" s="46" t="str">
        <f t="shared" si="15"/>
        <v/>
      </c>
      <c r="S57" s="46" t="str">
        <f t="shared" si="15"/>
        <v/>
      </c>
      <c r="T57" s="46" t="str">
        <f t="shared" si="15"/>
        <v/>
      </c>
      <c r="U57" s="46" t="str">
        <f t="shared" si="15"/>
        <v/>
      </c>
      <c r="V57" s="46" t="str">
        <f t="shared" si="15"/>
        <v/>
      </c>
    </row>
    <row r="58" spans="1:22" x14ac:dyDescent="0.2">
      <c r="A58" s="1">
        <v>103</v>
      </c>
      <c r="B58" s="1" t="s">
        <v>55</v>
      </c>
      <c r="D58" s="29">
        <f>SUMIFS('2013Figures'!$J:$J,'2013Figures'!$C:$C,$A58,'2013Figures'!$I:$I,"",'2013Figures'!$E:$E,$B$1)</f>
        <v>422004</v>
      </c>
      <c r="E58" s="9">
        <f>SUMIFS('2013Figures'!$J:$J,'2013Figures'!$C:$C,$A58,'2013Figures'!$I:$I,"",'2013Figures'!$B:$B,"BrokerToCy",'2013Figures'!$G:$G,"E1",'2013Figures'!$E:$E,$B$1)</f>
        <v>5</v>
      </c>
      <c r="F58" s="9">
        <f>SUMIFS('2013Figures'!$J:$J,'2013Figures'!$C:$C,$A58,'2013Figures'!$I:$I,"",'2013Figures'!$B:$B,"BrokerToCy",'2013Figures'!$G:$G,"P1",'2013Figures'!$E:$E,$B$1)</f>
        <v>0</v>
      </c>
      <c r="G58" s="9">
        <f>SUMIFS('2013Figures'!$J:$J,'2013Figures'!$C:$C,$A58,'2013Figures'!$I:$I,"",'2013Figures'!$B:$B,"CyToBroker",'2013Figures'!$G:$G,"E1",'2013Figures'!$E:$E,$B$1)</f>
        <v>421999</v>
      </c>
      <c r="H58" s="9">
        <f>SUMIFS('2013Figures'!$J:$J,'2013Figures'!$C:$C,$A58,'2013Figures'!$I:$I,"",'2013Figures'!$B:$B,"CyToBroker",'2013Figures'!$G:$G,"P1",'2013Figures'!$E:$E,$B$1)</f>
        <v>0</v>
      </c>
      <c r="J58" s="8" t="s">
        <v>131</v>
      </c>
      <c r="L58" s="42">
        <f>SUMIFS('2012Figures'!$J:$J,'2012Figures'!$C:$C,$A58,'2012Figures'!$I:$I,"",'2012Figures'!$E:$E,$B$1)</f>
        <v>507889</v>
      </c>
      <c r="M58" s="52">
        <f>SUMIFS('2012Figures'!$J:$J,'2012Figures'!$C:$C,$A58,'2012Figures'!$I:$I,"",'2012Figures'!$B:$B,"BrokerToCy",'2012Figures'!$G:$G,"E1",'2012Figures'!$E:$E,$B$1)</f>
        <v>16</v>
      </c>
      <c r="N58" s="52">
        <f>SUMIFS('2012Figures'!$J:$J,'2012Figures'!$C:$C,$A58,'2012Figures'!$I:$I,"",'2012Figures'!$B:$B,"BrokerToCy",'2012Figures'!$G:$G,"P1",'2012Figures'!$E:$E,$B$1)</f>
        <v>2</v>
      </c>
      <c r="O58" s="52">
        <f>SUMIFS('2012Figures'!$J:$J,'2012Figures'!$C:$C,$A58,'2012Figures'!$I:$I,"",'2012Figures'!$B:$B,"CyToBroker",'2012Figures'!$G:$G,"E1",'2012Figures'!$E:$E,$B$1)</f>
        <v>507871</v>
      </c>
      <c r="P58" s="52">
        <f>SUMIFS('2012Figures'!$J:$J,'2012Figures'!$C:$C,$A58,'2012Figures'!$I:$I,"",'2012Figures'!$B:$B,"CyToBroker",'2012Figures'!$G:$G,"P1",'2012Figures'!$E:$E,$B$1)</f>
        <v>0</v>
      </c>
      <c r="R58" s="46">
        <f t="shared" si="15"/>
        <v>-0.17</v>
      </c>
      <c r="S58" s="46">
        <f t="shared" si="15"/>
        <v>-0.69</v>
      </c>
      <c r="T58" s="46">
        <f t="shared" si="15"/>
        <v>-1</v>
      </c>
      <c r="U58" s="46">
        <f t="shared" si="15"/>
        <v>-0.17</v>
      </c>
      <c r="V58" s="46" t="str">
        <f t="shared" si="15"/>
        <v/>
      </c>
    </row>
    <row r="59" spans="1:22" x14ac:dyDescent="0.2">
      <c r="A59" s="21"/>
      <c r="B59" s="21" t="s">
        <v>92</v>
      </c>
      <c r="C59" s="22"/>
      <c r="D59" s="23">
        <f>SUM(E59:H59)</f>
        <v>634230</v>
      </c>
      <c r="E59" s="23">
        <f t="shared" ref="E59:H59" si="16">SUM(E46:E58)</f>
        <v>5</v>
      </c>
      <c r="F59" s="23">
        <f t="shared" si="16"/>
        <v>0</v>
      </c>
      <c r="G59" s="23">
        <f t="shared" si="16"/>
        <v>634225</v>
      </c>
      <c r="H59" s="23">
        <f t="shared" si="16"/>
        <v>0</v>
      </c>
      <c r="I59" s="21"/>
      <c r="J59" s="22"/>
      <c r="K59" s="21"/>
      <c r="L59" s="43">
        <f>SUM(M59:P59)</f>
        <v>742807</v>
      </c>
      <c r="M59" s="43">
        <f t="shared" ref="M59:P59" si="17">SUM(M46:M58)</f>
        <v>16</v>
      </c>
      <c r="N59" s="43">
        <f t="shared" si="17"/>
        <v>2</v>
      </c>
      <c r="O59" s="43">
        <f t="shared" si="17"/>
        <v>742789</v>
      </c>
      <c r="P59" s="43">
        <f t="shared" si="17"/>
        <v>0</v>
      </c>
      <c r="Q59" s="21"/>
      <c r="R59" s="21"/>
      <c r="S59" s="21"/>
      <c r="T59" s="21"/>
      <c r="U59" s="21"/>
      <c r="V59" s="21"/>
    </row>
    <row r="60" spans="1:22" x14ac:dyDescent="0.2">
      <c r="A60" s="28">
        <v>104</v>
      </c>
      <c r="B60" s="28" t="s">
        <v>93</v>
      </c>
      <c r="C60" s="17" t="s">
        <v>88</v>
      </c>
      <c r="D60" s="18">
        <f>SUMIFS('2013Figures'!$J:$J,'2013Figures'!$C:$C,$A60,'2013Figures'!$E:$E,$B$1)</f>
        <v>1472442</v>
      </c>
      <c r="E60" s="18">
        <f>SUMIFS('2013Figures'!$J:$J,'2013Figures'!$C:$C,$A60,'2013Figures'!$B:$B,"BrokerToCy",'2013Figures'!$G:$G,"E1",'2013Figures'!$E:$E,$B$1)</f>
        <v>0</v>
      </c>
      <c r="F60" s="18">
        <f>SUMIFS('2013Figures'!$J:$J,'2013Figures'!$C:$C,$A60,'2013Figures'!$B:$B,"BrokerToCy",'2013Figures'!$G:$G,"P1",'2013Figures'!$E:$E,$B$1)</f>
        <v>1</v>
      </c>
      <c r="G60" s="18">
        <f>SUMIFS('2013Figures'!$J:$J,'2013Figures'!$C:$C,$A60,'2013Figures'!$B:$B,"CyToBroker",'2013Figures'!$G:$G,"E1",'2013Figures'!$E:$E,$B$1)</f>
        <v>1472441</v>
      </c>
      <c r="H60" s="18">
        <f>SUMIFS('2013Figures'!$J:$J,'2013Figures'!$C:$C,$A60,'2013Figures'!$B:$B,"CyToBroker",'2013Figures'!$G:$G,"P1",'2013Figures'!$E:$E,$B$1)</f>
        <v>0</v>
      </c>
      <c r="I60" s="28"/>
      <c r="J60" s="17"/>
      <c r="K60" s="28"/>
      <c r="L60" s="50">
        <f>SUMIFS('2012Figures'!$J:$J,'2012Figures'!$C:$C,$A60,'2012Figures'!$E:$E,$B$1)</f>
        <v>1686449</v>
      </c>
      <c r="M60" s="50">
        <f>SUMIFS('2012Figures'!$J:$J,'2012Figures'!$C:$C,$A60,'2012Figures'!$B:$B,"BrokerToCy",'2012Figures'!$G:$G,"E1",'2012Figures'!$E:$E,$B$1)</f>
        <v>11</v>
      </c>
      <c r="N60" s="50">
        <f>SUMIFS('2012Figures'!$J:$J,'2012Figures'!$C:$C,$A60,'2012Figures'!$B:$B,"BrokerToCy",'2012Figures'!$G:$G,"P1",'2012Figures'!$E:$E,$B$1)</f>
        <v>0</v>
      </c>
      <c r="O60" s="50">
        <f>SUMIFS('2012Figures'!$J:$J,'2012Figures'!$C:$C,$A60,'2012Figures'!$B:$B,"CyToBroker",'2012Figures'!$G:$G,"E1",'2012Figures'!$E:$E,$B$1)</f>
        <v>1686438</v>
      </c>
      <c r="P60" s="50">
        <f>SUMIFS('2012Figures'!$J:$J,'2012Figures'!$C:$C,$A60,'2012Figures'!$B:$B,"CyToBroker",'2012Figures'!$G:$G,"P1",'2012Figures'!$E:$E,$B$1)</f>
        <v>0</v>
      </c>
      <c r="Q60" s="28"/>
      <c r="R60" s="46">
        <f t="shared" si="15"/>
        <v>-0.13</v>
      </c>
      <c r="S60" s="46">
        <f t="shared" si="15"/>
        <v>-1</v>
      </c>
      <c r="T60" s="46" t="str">
        <f t="shared" si="15"/>
        <v/>
      </c>
      <c r="U60" s="46">
        <f t="shared" si="15"/>
        <v>-0.13</v>
      </c>
      <c r="V60" s="46" t="str">
        <f t="shared" si="15"/>
        <v/>
      </c>
    </row>
    <row r="61" spans="1:22" x14ac:dyDescent="0.2">
      <c r="A61" s="1">
        <v>104</v>
      </c>
      <c r="D61" s="29">
        <f>SUMIFS('2013Figures'!$J:$J,'2013Figures'!$C:$C,$A61,'2013Figures'!$H:$H,"",'2013Figures'!$I:$I,"",'2013Figures'!$E:$E,$B$1)</f>
        <v>805476</v>
      </c>
      <c r="E61" s="9">
        <f>SUMIFS('2013Figures'!$J:$J,'2013Figures'!$C:$C,$A61,'2013Figures'!$H:$H,"",'2013Figures'!$I:$I,"",'2013Figures'!$B:$B,"BrokerToCy",'2013Figures'!$G:$G,"E1",'2013Figures'!$E:$E,$B$1)</f>
        <v>0</v>
      </c>
      <c r="F61" s="9">
        <f>SUMIFS('2013Figures'!$J:$J,'2013Figures'!$C:$C,$A61,'2013Figures'!$H:$H,"",'2013Figures'!$I:$I,"",'2013Figures'!$B:$B,"BrokerToCy",'2013Figures'!$G:$G,"P1",'2013Figures'!$E:$E,$B$1)</f>
        <v>1</v>
      </c>
      <c r="G61" s="9">
        <f>SUMIFS('2013Figures'!$J:$J,'2013Figures'!$C:$C,$A61,'2013Figures'!$H:$H,"",'2013Figures'!$I:$I,"",'2013Figures'!$B:$B,"CyToBroker",'2013Figures'!$G:$G,"E1",'2013Figures'!$E:$E,$B$1)</f>
        <v>805475</v>
      </c>
      <c r="H61" s="9">
        <f>SUMIFS('2013Figures'!$J:$J,'2013Figures'!$C:$C,$A61,'2013Figures'!$H:$H,"",'2013Figures'!$I:$I,"",'2013Figures'!$B:$B,"CyToBroker",'2013Figures'!$G:$G,"P1",'2013Figures'!$E:$E,$B$1)</f>
        <v>0</v>
      </c>
      <c r="J61" s="8" t="s">
        <v>131</v>
      </c>
      <c r="L61" s="42">
        <f>SUMIFS('2012Figures'!$J:$J,'2012Figures'!$C:$C,$A61,'2012Figures'!$H:$H,"",'2012Figures'!$I:$I,"",'2012Figures'!$E:$E,$B$1)</f>
        <v>956443</v>
      </c>
      <c r="M61" s="52">
        <f>SUMIFS('2012Figures'!$J:$J,'2012Figures'!$C:$C,$A61,'2012Figures'!$H:$H,"",'2012Figures'!$I:$I,"",'2012Figures'!$B:$B,"BrokerToCy",'2012Figures'!$G:$G,"E1",'2012Figures'!$E:$E,$B$1)</f>
        <v>11</v>
      </c>
      <c r="N61" s="52">
        <f>SUMIFS('2012Figures'!$J:$J,'2012Figures'!$C:$C,$A61,'2012Figures'!$H:$H,"",'2012Figures'!$I:$I,"",'2012Figures'!$B:$B,"BrokerToCy",'2012Figures'!$G:$G,"P1",'2012Figures'!$E:$E,$B$1)</f>
        <v>0</v>
      </c>
      <c r="O61" s="52">
        <f>SUMIFS('2012Figures'!$J:$J,'2012Figures'!$C:$C,$A61,'2012Figures'!$H:$H,"",'2012Figures'!$I:$I,"",'2012Figures'!$B:$B,"CyToBroker",'2012Figures'!$G:$G,"E1",'2012Figures'!$E:$E,$B$1)</f>
        <v>956432</v>
      </c>
      <c r="P61" s="52">
        <f>SUMIFS('2012Figures'!$J:$J,'2012Figures'!$C:$C,$A61,'2012Figures'!$H:$H,"",'2012Figures'!$I:$I,"",'2012Figures'!$B:$B,"CyToBroker",'2012Figures'!$G:$G,"P1",'2012Figures'!$E:$E,$B$1)</f>
        <v>0</v>
      </c>
      <c r="R61" s="46">
        <f t="shared" si="15"/>
        <v>-0.16</v>
      </c>
      <c r="S61" s="46">
        <f t="shared" si="15"/>
        <v>-1</v>
      </c>
      <c r="T61" s="46" t="str">
        <f t="shared" si="15"/>
        <v/>
      </c>
      <c r="U61" s="46">
        <f t="shared" si="15"/>
        <v>-0.16</v>
      </c>
      <c r="V61" s="46" t="str">
        <f t="shared" si="15"/>
        <v/>
      </c>
    </row>
    <row r="62" spans="1:22" x14ac:dyDescent="0.2">
      <c r="A62" s="1">
        <v>104</v>
      </c>
      <c r="B62" s="1" t="s">
        <v>55</v>
      </c>
      <c r="D62" s="29">
        <f>SUMIFS('2013Figures'!$J:$J,'2013Figures'!$C:$C,$A62,'2013Figures'!$H:$H,$B62,'2013Figures'!$E:$E,$B$1)</f>
        <v>0</v>
      </c>
      <c r="E62" s="9">
        <f>SUMIFS('2013Figures'!$J:$J,'2013Figures'!$C:$C,$A62,'2013Figures'!$H:$H,$B62,'2013Figures'!$B:$B,"BrokerToCy",'2013Figures'!$G:$G,"E1",'2013Figures'!$E:$E,$B$1)</f>
        <v>0</v>
      </c>
      <c r="F62" s="9">
        <f>SUMIFS('2013Figures'!$J:$J,'2013Figures'!$C:$C,$A62,'2013Figures'!$H:$H,$B62,'2013Figures'!$B:$B,"BrokerToCy",'2013Figures'!$G:$G,"P1",'2013Figures'!$E:$E,$B$1)</f>
        <v>0</v>
      </c>
      <c r="G62" s="9">
        <f>SUMIFS('2013Figures'!$J:$J,'2013Figures'!$C:$C,$A62,'2013Figures'!$H:$H,$B62,'2013Figures'!$B:$B,"CyToBroker",'2013Figures'!$G:$G,"E1",'2013Figures'!$E:$E,$B$1)</f>
        <v>0</v>
      </c>
      <c r="H62" s="9">
        <f>SUMIFS('2013Figures'!$J:$J,'2013Figures'!$C:$C,$A62,'2013Figures'!$H:$H,$B62,'2013Figures'!$B:$B,"CyToBroker",'2013Figures'!$G:$G,"P1",'2013Figures'!$E:$E,$B$1)</f>
        <v>0</v>
      </c>
      <c r="J62" s="8" t="s">
        <v>146</v>
      </c>
      <c r="L62" s="42">
        <f>SUMIFS('2012Figures'!$J:$J,'2012Figures'!$C:$C,$A62,'2012Figures'!$H:$H,$B62,'2012Figures'!$E:$E,$B$1)</f>
        <v>0</v>
      </c>
      <c r="M62" s="52">
        <f>SUMIFS('2012Figures'!$J:$J,'2012Figures'!$C:$C,$A62,'2012Figures'!$H:$H,$B62,'2012Figures'!$B:$B,"BrokerToCy",'2012Figures'!$G:$G,"E1",'2012Figures'!$E:$E,$B$1)</f>
        <v>0</v>
      </c>
      <c r="N62" s="52">
        <f>SUMIFS('2012Figures'!$J:$J,'2012Figures'!$C:$C,$A62,'2012Figures'!$H:$H,$B62,'2012Figures'!$B:$B,"BrokerToCy",'2012Figures'!$G:$G,"P1",'2012Figures'!$E:$E,$B$1)</f>
        <v>0</v>
      </c>
      <c r="O62" s="52">
        <f>SUMIFS('2012Figures'!$J:$J,'2012Figures'!$C:$C,$A62,'2012Figures'!$H:$H,$B62,'2012Figures'!$B:$B,"CyToBroker",'2012Figures'!$G:$G,"E1",'2012Figures'!$E:$E,$B$1)</f>
        <v>0</v>
      </c>
      <c r="P62" s="52">
        <f>SUMIFS('2012Figures'!$J:$J,'2012Figures'!$C:$C,$A62,'2012Figures'!$H:$H,$B62,'2012Figures'!$B:$B,"CyToBroker",'2012Figures'!$G:$G,"P1",'2012Figures'!$E:$E,$B$1)</f>
        <v>0</v>
      </c>
      <c r="R62" s="46" t="str">
        <f t="shared" si="15"/>
        <v/>
      </c>
      <c r="S62" s="46" t="str">
        <f t="shared" si="15"/>
        <v/>
      </c>
      <c r="T62" s="46" t="str">
        <f t="shared" si="15"/>
        <v/>
      </c>
      <c r="U62" s="46" t="str">
        <f t="shared" si="15"/>
        <v/>
      </c>
      <c r="V62" s="46" t="str">
        <f t="shared" si="15"/>
        <v/>
      </c>
    </row>
    <row r="63" spans="1:22" x14ac:dyDescent="0.2">
      <c r="A63" s="1">
        <v>104</v>
      </c>
      <c r="B63" s="1" t="s">
        <v>56</v>
      </c>
      <c r="D63" s="29">
        <f>SUMIFS('2013Figures'!$J:$J,'2013Figures'!$C:$C,$A63,'2013Figures'!$H:$H,$B63,'2013Figures'!$E:$E,$B$1)</f>
        <v>541446</v>
      </c>
      <c r="E63" s="9">
        <f>SUMIFS('2013Figures'!$J:$J,'2013Figures'!$C:$C,$A63,'2013Figures'!$H:$H,$B63,'2013Figures'!$B:$B,"BrokerToCy",'2013Figures'!$G:$G,"E1",'2013Figures'!$E:$E,$B$1)</f>
        <v>0</v>
      </c>
      <c r="F63" s="9">
        <f>SUMIFS('2013Figures'!$J:$J,'2013Figures'!$C:$C,$A63,'2013Figures'!$H:$H,$B63,'2013Figures'!$B:$B,"BrokerToCy",'2013Figures'!$G:$G,"P1",'2013Figures'!$E:$E,$B$1)</f>
        <v>0</v>
      </c>
      <c r="G63" s="9">
        <f>SUMIFS('2013Figures'!$J:$J,'2013Figures'!$C:$C,$A63,'2013Figures'!$H:$H,$B63,'2013Figures'!$B:$B,"CyToBroker",'2013Figures'!$G:$G,"E1",'2013Figures'!$E:$E,$B$1)</f>
        <v>541446</v>
      </c>
      <c r="H63" s="9">
        <f>SUMIFS('2013Figures'!$J:$J,'2013Figures'!$C:$C,$A63,'2013Figures'!$H:$H,$B63,'2013Figures'!$B:$B,"CyToBroker",'2013Figures'!$G:$G,"P1",'2013Figures'!$E:$E,$B$1)</f>
        <v>0</v>
      </c>
      <c r="J63" s="8" t="s">
        <v>146</v>
      </c>
      <c r="L63" s="42">
        <f>SUMIFS('2012Figures'!$J:$J,'2012Figures'!$C:$C,$A63,'2012Figures'!$H:$H,$B63,'2012Figures'!$E:$E,$B$1)</f>
        <v>654141</v>
      </c>
      <c r="M63" s="52">
        <f>SUMIFS('2012Figures'!$J:$J,'2012Figures'!$C:$C,$A63,'2012Figures'!$H:$H,$B63,'2012Figures'!$B:$B,"BrokerToCy",'2012Figures'!$G:$G,"E1",'2012Figures'!$E:$E,$B$1)</f>
        <v>0</v>
      </c>
      <c r="N63" s="52">
        <f>SUMIFS('2012Figures'!$J:$J,'2012Figures'!$C:$C,$A63,'2012Figures'!$H:$H,$B63,'2012Figures'!$B:$B,"BrokerToCy",'2012Figures'!$G:$G,"P1",'2012Figures'!$E:$E,$B$1)</f>
        <v>0</v>
      </c>
      <c r="O63" s="52">
        <f>SUMIFS('2012Figures'!$J:$J,'2012Figures'!$C:$C,$A63,'2012Figures'!$H:$H,$B63,'2012Figures'!$B:$B,"CyToBroker",'2012Figures'!$G:$G,"E1",'2012Figures'!$E:$E,$B$1)</f>
        <v>654141</v>
      </c>
      <c r="P63" s="52">
        <f>SUMIFS('2012Figures'!$J:$J,'2012Figures'!$C:$C,$A63,'2012Figures'!$H:$H,$B63,'2012Figures'!$B:$B,"CyToBroker",'2012Figures'!$G:$G,"P1",'2012Figures'!$E:$E,$B$1)</f>
        <v>0</v>
      </c>
      <c r="R63" s="46">
        <f t="shared" si="15"/>
        <v>-0.17</v>
      </c>
      <c r="S63" s="46" t="str">
        <f t="shared" si="15"/>
        <v/>
      </c>
      <c r="T63" s="46" t="str">
        <f t="shared" si="15"/>
        <v/>
      </c>
      <c r="U63" s="46">
        <f t="shared" si="15"/>
        <v>-0.17</v>
      </c>
      <c r="V63" s="46" t="str">
        <f t="shared" si="15"/>
        <v/>
      </c>
    </row>
    <row r="64" spans="1:22" x14ac:dyDescent="0.2">
      <c r="A64" s="1">
        <v>104</v>
      </c>
      <c r="B64" s="1">
        <v>2</v>
      </c>
      <c r="D64" s="29">
        <f>SUMIFS('2013Figures'!$J:$J,'2013Figures'!$C:$C,$A64,'2013Figures'!$H:$H,$B64,'2013Figures'!$E:$E,$B$1)</f>
        <v>14048</v>
      </c>
      <c r="E64" s="9">
        <f>SUMIFS('2013Figures'!$J:$J,'2013Figures'!$C:$C,$A64,'2013Figures'!$H:$H,$B64,'2013Figures'!$B:$B,"BrokerToCy",'2013Figures'!$G:$G,"E1",'2013Figures'!$E:$E,$B$1)</f>
        <v>0</v>
      </c>
      <c r="F64" s="9">
        <f>SUMIFS('2013Figures'!$J:$J,'2013Figures'!$C:$C,$A64,'2013Figures'!$H:$H,$B64,'2013Figures'!$B:$B,"BrokerToCy",'2013Figures'!$G:$G,"P1",'2013Figures'!$E:$E,$B$1)</f>
        <v>0</v>
      </c>
      <c r="G64" s="9">
        <f>SUMIFS('2013Figures'!$J:$J,'2013Figures'!$C:$C,$A64,'2013Figures'!$H:$H,$B64,'2013Figures'!$B:$B,"CyToBroker",'2013Figures'!$G:$G,"E1",'2013Figures'!$E:$E,$B$1)</f>
        <v>14048</v>
      </c>
      <c r="H64" s="9">
        <f>SUMIFS('2013Figures'!$J:$J,'2013Figures'!$C:$C,$A64,'2013Figures'!$H:$H,$B64,'2013Figures'!$B:$B,"CyToBroker",'2013Figures'!$G:$G,"P1",'2013Figures'!$E:$E,$B$1)</f>
        <v>0</v>
      </c>
      <c r="J64" s="8" t="s">
        <v>146</v>
      </c>
      <c r="L64" s="42">
        <f>SUMIFS('2012Figures'!$J:$J,'2012Figures'!$C:$C,$A64,'2012Figures'!$H:$H,$B64,'2012Figures'!$E:$E,$B$1)</f>
        <v>6707</v>
      </c>
      <c r="M64" s="52">
        <f>SUMIFS('2012Figures'!$J:$J,'2012Figures'!$C:$C,$A64,'2012Figures'!$H:$H,$B64,'2012Figures'!$B:$B,"BrokerToCy",'2012Figures'!$G:$G,"E1",'2012Figures'!$E:$E,$B$1)</f>
        <v>0</v>
      </c>
      <c r="N64" s="52">
        <f>SUMIFS('2012Figures'!$J:$J,'2012Figures'!$C:$C,$A64,'2012Figures'!$H:$H,$B64,'2012Figures'!$B:$B,"BrokerToCy",'2012Figures'!$G:$G,"P1",'2012Figures'!$E:$E,$B$1)</f>
        <v>0</v>
      </c>
      <c r="O64" s="52">
        <f>SUMIFS('2012Figures'!$J:$J,'2012Figures'!$C:$C,$A64,'2012Figures'!$H:$H,$B64,'2012Figures'!$B:$B,"CyToBroker",'2012Figures'!$G:$G,"E1",'2012Figures'!$E:$E,$B$1)</f>
        <v>6707</v>
      </c>
      <c r="P64" s="52">
        <f>SUMIFS('2012Figures'!$J:$J,'2012Figures'!$C:$C,$A64,'2012Figures'!$H:$H,$B64,'2012Figures'!$B:$B,"CyToBroker",'2012Figures'!$G:$G,"P1",'2012Figures'!$E:$E,$B$1)</f>
        <v>0</v>
      </c>
      <c r="R64" s="46">
        <f t="shared" si="15"/>
        <v>1.0900000000000001</v>
      </c>
      <c r="S64" s="46" t="str">
        <f t="shared" si="15"/>
        <v/>
      </c>
      <c r="T64" s="46" t="str">
        <f t="shared" si="15"/>
        <v/>
      </c>
      <c r="U64" s="46">
        <f t="shared" si="15"/>
        <v>1.0900000000000001</v>
      </c>
      <c r="V64" s="46" t="str">
        <f t="shared" si="15"/>
        <v/>
      </c>
    </row>
    <row r="65" spans="1:22" x14ac:dyDescent="0.2">
      <c r="A65" s="1">
        <v>104</v>
      </c>
      <c r="B65" s="1">
        <v>3</v>
      </c>
      <c r="D65" s="29">
        <f>SUMIFS('2013Figures'!$J:$J,'2013Figures'!$C:$C,$A65,'2013Figures'!$H:$H,$B65,'2013Figures'!$E:$E,$B$1)</f>
        <v>1613</v>
      </c>
      <c r="E65" s="9">
        <f>SUMIFS('2013Figures'!$J:$J,'2013Figures'!$C:$C,$A65,'2013Figures'!$H:$H,$B65,'2013Figures'!$B:$B,"BrokerToCy",'2013Figures'!$G:$G,"E1",'2013Figures'!$E:$E,$B$1)</f>
        <v>0</v>
      </c>
      <c r="F65" s="9">
        <f>SUMIFS('2013Figures'!$J:$J,'2013Figures'!$C:$C,$A65,'2013Figures'!$H:$H,$B65,'2013Figures'!$B:$B,"BrokerToCy",'2013Figures'!$G:$G,"P1",'2013Figures'!$E:$E,$B$1)</f>
        <v>0</v>
      </c>
      <c r="G65" s="9">
        <f>SUMIFS('2013Figures'!$J:$J,'2013Figures'!$C:$C,$A65,'2013Figures'!$H:$H,$B65,'2013Figures'!$B:$B,"CyToBroker",'2013Figures'!$G:$G,"E1",'2013Figures'!$E:$E,$B$1)</f>
        <v>1613</v>
      </c>
      <c r="H65" s="9">
        <f>SUMIFS('2013Figures'!$J:$J,'2013Figures'!$C:$C,$A65,'2013Figures'!$H:$H,$B65,'2013Figures'!$B:$B,"CyToBroker",'2013Figures'!$G:$G,"P1",'2013Figures'!$E:$E,$B$1)</f>
        <v>0</v>
      </c>
      <c r="J65" s="8" t="s">
        <v>146</v>
      </c>
      <c r="L65" s="42">
        <f>SUMIFS('2012Figures'!$J:$J,'2012Figures'!$C:$C,$A65,'2012Figures'!$H:$H,$B65,'2012Figures'!$E:$E,$B$1)</f>
        <v>744</v>
      </c>
      <c r="M65" s="52">
        <f>SUMIFS('2012Figures'!$J:$J,'2012Figures'!$C:$C,$A65,'2012Figures'!$H:$H,$B65,'2012Figures'!$B:$B,"BrokerToCy",'2012Figures'!$G:$G,"E1",'2012Figures'!$E:$E,$B$1)</f>
        <v>0</v>
      </c>
      <c r="N65" s="52">
        <f>SUMIFS('2012Figures'!$J:$J,'2012Figures'!$C:$C,$A65,'2012Figures'!$H:$H,$B65,'2012Figures'!$B:$B,"BrokerToCy",'2012Figures'!$G:$G,"P1",'2012Figures'!$E:$E,$B$1)</f>
        <v>0</v>
      </c>
      <c r="O65" s="52">
        <f>SUMIFS('2012Figures'!$J:$J,'2012Figures'!$C:$C,$A65,'2012Figures'!$H:$H,$B65,'2012Figures'!$B:$B,"CyToBroker",'2012Figures'!$G:$G,"E1",'2012Figures'!$E:$E,$B$1)</f>
        <v>744</v>
      </c>
      <c r="P65" s="52">
        <f>SUMIFS('2012Figures'!$J:$J,'2012Figures'!$C:$C,$A65,'2012Figures'!$H:$H,$B65,'2012Figures'!$B:$B,"CyToBroker",'2012Figures'!$G:$G,"P1",'2012Figures'!$E:$E,$B$1)</f>
        <v>0</v>
      </c>
      <c r="R65" s="46">
        <f t="shared" si="15"/>
        <v>1.17</v>
      </c>
      <c r="S65" s="46" t="str">
        <f t="shared" si="15"/>
        <v/>
      </c>
      <c r="T65" s="46" t="str">
        <f t="shared" si="15"/>
        <v/>
      </c>
      <c r="U65" s="46">
        <f t="shared" si="15"/>
        <v>1.17</v>
      </c>
      <c r="V65" s="46" t="str">
        <f t="shared" si="15"/>
        <v/>
      </c>
    </row>
    <row r="66" spans="1:22" x14ac:dyDescent="0.2">
      <c r="A66" s="1">
        <v>104</v>
      </c>
      <c r="B66" s="1">
        <v>4</v>
      </c>
      <c r="D66" s="29">
        <f>SUMIFS('2013Figures'!$J:$J,'2013Figures'!$C:$C,$A66,'2013Figures'!$H:$H,$B66,'2013Figures'!$E:$E,$B$1)</f>
        <v>7388</v>
      </c>
      <c r="E66" s="9">
        <f>SUMIFS('2013Figures'!$J:$J,'2013Figures'!$C:$C,$A66,'2013Figures'!$H:$H,$B66,'2013Figures'!$B:$B,"BrokerToCy",'2013Figures'!$G:$G,"E1",'2013Figures'!$E:$E,$B$1)</f>
        <v>0</v>
      </c>
      <c r="F66" s="9">
        <f>SUMIFS('2013Figures'!$J:$J,'2013Figures'!$C:$C,$A66,'2013Figures'!$H:$H,$B66,'2013Figures'!$B:$B,"BrokerToCy",'2013Figures'!$G:$G,"P1",'2013Figures'!$E:$E,$B$1)</f>
        <v>0</v>
      </c>
      <c r="G66" s="9">
        <f>SUMIFS('2013Figures'!$J:$J,'2013Figures'!$C:$C,$A66,'2013Figures'!$H:$H,$B66,'2013Figures'!$B:$B,"CyToBroker",'2013Figures'!$G:$G,"E1",'2013Figures'!$E:$E,$B$1)</f>
        <v>7388</v>
      </c>
      <c r="H66" s="9">
        <f>SUMIFS('2013Figures'!$J:$J,'2013Figures'!$C:$C,$A66,'2013Figures'!$H:$H,$B66,'2013Figures'!$B:$B,"CyToBroker",'2013Figures'!$G:$G,"P1",'2013Figures'!$E:$E,$B$1)</f>
        <v>0</v>
      </c>
      <c r="J66" s="8" t="s">
        <v>146</v>
      </c>
      <c r="L66" s="42">
        <f>SUMIFS('2012Figures'!$J:$J,'2012Figures'!$C:$C,$A66,'2012Figures'!$H:$H,$B66,'2012Figures'!$E:$E,$B$1)</f>
        <v>3251</v>
      </c>
      <c r="M66" s="52">
        <f>SUMIFS('2012Figures'!$J:$J,'2012Figures'!$C:$C,$A66,'2012Figures'!$H:$H,$B66,'2012Figures'!$B:$B,"BrokerToCy",'2012Figures'!$G:$G,"E1",'2012Figures'!$E:$E,$B$1)</f>
        <v>0</v>
      </c>
      <c r="N66" s="52">
        <f>SUMIFS('2012Figures'!$J:$J,'2012Figures'!$C:$C,$A66,'2012Figures'!$H:$H,$B66,'2012Figures'!$B:$B,"BrokerToCy",'2012Figures'!$G:$G,"P1",'2012Figures'!$E:$E,$B$1)</f>
        <v>0</v>
      </c>
      <c r="O66" s="52">
        <f>SUMIFS('2012Figures'!$J:$J,'2012Figures'!$C:$C,$A66,'2012Figures'!$H:$H,$B66,'2012Figures'!$B:$B,"CyToBroker",'2012Figures'!$G:$G,"E1",'2012Figures'!$E:$E,$B$1)</f>
        <v>3251</v>
      </c>
      <c r="P66" s="52">
        <f>SUMIFS('2012Figures'!$J:$J,'2012Figures'!$C:$C,$A66,'2012Figures'!$H:$H,$B66,'2012Figures'!$B:$B,"CyToBroker",'2012Figures'!$G:$G,"P1",'2012Figures'!$E:$E,$B$1)</f>
        <v>0</v>
      </c>
      <c r="R66" s="46">
        <f t="shared" si="15"/>
        <v>1.27</v>
      </c>
      <c r="S66" s="46" t="str">
        <f t="shared" si="15"/>
        <v/>
      </c>
      <c r="T66" s="46" t="str">
        <f t="shared" si="15"/>
        <v/>
      </c>
      <c r="U66" s="46">
        <f t="shared" si="15"/>
        <v>1.27</v>
      </c>
      <c r="V66" s="46" t="str">
        <f t="shared" si="15"/>
        <v/>
      </c>
    </row>
    <row r="67" spans="1:22" x14ac:dyDescent="0.2">
      <c r="A67" s="1">
        <v>104</v>
      </c>
      <c r="B67" s="1">
        <v>5</v>
      </c>
      <c r="D67" s="29">
        <f>SUMIFS('2013Figures'!$J:$J,'2013Figures'!$C:$C,$A67,'2013Figures'!$H:$H,$B67,'2013Figures'!$E:$E,$B$1)</f>
        <v>2771</v>
      </c>
      <c r="E67" s="9">
        <f>SUMIFS('2013Figures'!$J:$J,'2013Figures'!$C:$C,$A67,'2013Figures'!$H:$H,$B67,'2013Figures'!$B:$B,"BrokerToCy",'2013Figures'!$G:$G,"E1",'2013Figures'!$E:$E,$B$1)</f>
        <v>0</v>
      </c>
      <c r="F67" s="9">
        <f>SUMIFS('2013Figures'!$J:$J,'2013Figures'!$C:$C,$A67,'2013Figures'!$H:$H,$B67,'2013Figures'!$B:$B,"BrokerToCy",'2013Figures'!$G:$G,"P1",'2013Figures'!$E:$E,$B$1)</f>
        <v>0</v>
      </c>
      <c r="G67" s="9">
        <f>SUMIFS('2013Figures'!$J:$J,'2013Figures'!$C:$C,$A67,'2013Figures'!$H:$H,$B67,'2013Figures'!$B:$B,"CyToBroker",'2013Figures'!$G:$G,"E1",'2013Figures'!$E:$E,$B$1)</f>
        <v>2771</v>
      </c>
      <c r="H67" s="9">
        <f>SUMIFS('2013Figures'!$J:$J,'2013Figures'!$C:$C,$A67,'2013Figures'!$H:$H,$B67,'2013Figures'!$B:$B,"CyToBroker",'2013Figures'!$G:$G,"P1",'2013Figures'!$E:$E,$B$1)</f>
        <v>0</v>
      </c>
      <c r="J67" s="8" t="s">
        <v>146</v>
      </c>
      <c r="L67" s="42">
        <f>SUMIFS('2012Figures'!$J:$J,'2012Figures'!$C:$C,$A67,'2012Figures'!$H:$H,$B67,'2012Figures'!$E:$E,$B$1)</f>
        <v>1305</v>
      </c>
      <c r="M67" s="52">
        <f>SUMIFS('2012Figures'!$J:$J,'2012Figures'!$C:$C,$A67,'2012Figures'!$H:$H,$B67,'2012Figures'!$B:$B,"BrokerToCy",'2012Figures'!$G:$G,"E1",'2012Figures'!$E:$E,$B$1)</f>
        <v>0</v>
      </c>
      <c r="N67" s="52">
        <f>SUMIFS('2012Figures'!$J:$J,'2012Figures'!$C:$C,$A67,'2012Figures'!$H:$H,$B67,'2012Figures'!$B:$B,"BrokerToCy",'2012Figures'!$G:$G,"P1",'2012Figures'!$E:$E,$B$1)</f>
        <v>0</v>
      </c>
      <c r="O67" s="52">
        <f>SUMIFS('2012Figures'!$J:$J,'2012Figures'!$C:$C,$A67,'2012Figures'!$H:$H,$B67,'2012Figures'!$B:$B,"CyToBroker",'2012Figures'!$G:$G,"E1",'2012Figures'!$E:$E,$B$1)</f>
        <v>1305</v>
      </c>
      <c r="P67" s="52">
        <f>SUMIFS('2012Figures'!$J:$J,'2012Figures'!$C:$C,$A67,'2012Figures'!$H:$H,$B67,'2012Figures'!$B:$B,"CyToBroker",'2012Figures'!$G:$G,"P1",'2012Figures'!$E:$E,$B$1)</f>
        <v>0</v>
      </c>
      <c r="R67" s="46">
        <f t="shared" si="15"/>
        <v>1.1200000000000001</v>
      </c>
      <c r="S67" s="46" t="str">
        <f t="shared" si="15"/>
        <v/>
      </c>
      <c r="T67" s="46" t="str">
        <f t="shared" si="15"/>
        <v/>
      </c>
      <c r="U67" s="46">
        <f t="shared" si="15"/>
        <v>1.1200000000000001</v>
      </c>
      <c r="V67" s="46" t="str">
        <f t="shared" si="15"/>
        <v/>
      </c>
    </row>
    <row r="68" spans="1:22" x14ac:dyDescent="0.2">
      <c r="A68" s="1">
        <v>104</v>
      </c>
      <c r="B68" s="1" t="s">
        <v>57</v>
      </c>
      <c r="C68" s="8">
        <v>4</v>
      </c>
      <c r="D68" s="29">
        <f>SUMIFS('2013Figures'!$J:$J,'2013Figures'!$C:$C,$A68,'2013Figures'!$H:$H,$B68,'2013Figures'!$I:$I,$C68,'2013Figures'!$E:$E,$B$1)</f>
        <v>0</v>
      </c>
      <c r="E68" s="9">
        <f>SUMIFS('2013Figures'!$J:$J,'2013Figures'!$C:$C,$A68,'2013Figures'!$H:$H,$B68,'2013Figures'!$I:$I,$C68,'2013Figures'!$B:$B,"BrokerToCy",'2013Figures'!$G:$G,"E1",'2013Figures'!$E:$E,$B$1)</f>
        <v>0</v>
      </c>
      <c r="F68" s="9">
        <f>SUMIFS('2013Figures'!$J:$J,'2013Figures'!$C:$C,$A68,'2013Figures'!$H:$H,$B68,'2013Figures'!$I:$I,$C68,'2013Figures'!$B:$B,"BrokerToCy",'2013Figures'!$G:$G,"P1",'2013Figures'!$E:$E,$B$1)</f>
        <v>0</v>
      </c>
      <c r="G68" s="9">
        <f>SUMIFS('2013Figures'!$J:$J,'2013Figures'!$C:$C,$A68,'2013Figures'!$H:$H,$B68,'2013Figures'!$I:$I,$C68,'2013Figures'!$B:$B,"CyToBroker",'2013Figures'!$G:$G,"E1",'2013Figures'!$E:$E,$B$1)</f>
        <v>0</v>
      </c>
      <c r="H68" s="9">
        <f>SUMIFS('2013Figures'!$J:$J,'2013Figures'!$C:$C,$A68,'2013Figures'!$H:$H,$B68,'2013Figures'!$I:$I,$C68,'2013Figures'!$B:$B,"CyToBroker",'2013Figures'!$G:$G,"P1",'2013Figures'!$E:$E,$B$1)</f>
        <v>0</v>
      </c>
      <c r="I68" s="30"/>
      <c r="J68" s="8" t="s">
        <v>146</v>
      </c>
      <c r="K68" s="30"/>
      <c r="L68" s="42">
        <f>SUMIFS('2012Figures'!$J:$J,'2012Figures'!$C:$C,$A68,'2012Figures'!$H:$H,$B68,'2012Figures'!$I:$I,$C68,'2012Figures'!$E:$E,$B$1)</f>
        <v>4264</v>
      </c>
      <c r="M68" s="52">
        <f>SUMIFS('2012Figures'!$J:$J,'2012Figures'!$C:$C,$A68,'2012Figures'!$H:$H,$B68,'2012Figures'!$I:$I,$C68,'2012Figures'!$B:$B,"BrokerToCy",'2012Figures'!$G:$G,"E1",'2012Figures'!$E:$E,$B$1)</f>
        <v>0</v>
      </c>
      <c r="N68" s="52">
        <f>SUMIFS('2012Figures'!$J:$J,'2012Figures'!$C:$C,$A68,'2012Figures'!$H:$H,$B68,'2012Figures'!$I:$I,$C68,'2012Figures'!$B:$B,"BrokerToCy",'2012Figures'!$G:$G,"P1",'2012Figures'!$E:$E,$B$1)</f>
        <v>0</v>
      </c>
      <c r="O68" s="52">
        <f>SUMIFS('2012Figures'!$J:$J,'2012Figures'!$C:$C,$A68,'2012Figures'!$H:$H,$B68,'2012Figures'!$I:$I,$C68,'2012Figures'!$B:$B,"CyToBroker",'2012Figures'!$G:$G,"E1",'2012Figures'!$E:$E,$B$1)</f>
        <v>4264</v>
      </c>
      <c r="P68" s="52">
        <f>SUMIFS('2012Figures'!$J:$J,'2012Figures'!$C:$C,$A68,'2012Figures'!$H:$H,$B68,'2012Figures'!$I:$I,$C68,'2012Figures'!$B:$B,"CyToBroker",'2012Figures'!$G:$G,"P1",'2012Figures'!$E:$E,$B$1)</f>
        <v>0</v>
      </c>
      <c r="Q68" s="30"/>
      <c r="R68" s="46">
        <f t="shared" si="15"/>
        <v>-1</v>
      </c>
      <c r="S68" s="46" t="str">
        <f t="shared" si="15"/>
        <v/>
      </c>
      <c r="T68" s="46" t="str">
        <f t="shared" si="15"/>
        <v/>
      </c>
      <c r="U68" s="46">
        <f t="shared" si="15"/>
        <v>-1</v>
      </c>
      <c r="V68" s="46" t="str">
        <f t="shared" si="15"/>
        <v/>
      </c>
    </row>
    <row r="69" spans="1:22" x14ac:dyDescent="0.2">
      <c r="A69" s="1">
        <v>104</v>
      </c>
      <c r="B69" s="1" t="s">
        <v>57</v>
      </c>
      <c r="C69" s="8">
        <v>2</v>
      </c>
      <c r="D69" s="29">
        <f>SUMIFS('2013Figures'!$J:$J,'2013Figures'!$C:$C,$A69,'2013Figures'!$H:$H,$B69,'2013Figures'!$I:$I,$C69,'2013Figures'!$E:$E,$B$1)</f>
        <v>4288</v>
      </c>
      <c r="E69" s="9">
        <f>SUMIFS('2013Figures'!$J:$J,'2013Figures'!$C:$C,$A69,'2013Figures'!$H:$H,$B69,'2013Figures'!$I:$I,$C69,'2013Figures'!$B:$B,"BrokerToCy",'2013Figures'!$G:$G,"E1",'2013Figures'!$E:$E,$B$1)</f>
        <v>0</v>
      </c>
      <c r="F69" s="9">
        <f>SUMIFS('2013Figures'!$J:$J,'2013Figures'!$C:$C,$A69,'2013Figures'!$H:$H,$B69,'2013Figures'!$I:$I,$C69,'2013Figures'!$B:$B,"BrokerToCy",'2013Figures'!$G:$G,"P1",'2013Figures'!$E:$E,$B$1)</f>
        <v>0</v>
      </c>
      <c r="G69" s="9">
        <f>SUMIFS('2013Figures'!$J:$J,'2013Figures'!$C:$C,$A69,'2013Figures'!$H:$H,$B69,'2013Figures'!$I:$I,$C69,'2013Figures'!$B:$B,"CyToBroker",'2013Figures'!$G:$G,"E1",'2013Figures'!$E:$E,$B$1)</f>
        <v>4288</v>
      </c>
      <c r="H69" s="9">
        <f>SUMIFS('2013Figures'!$J:$J,'2013Figures'!$C:$C,$A69,'2013Figures'!$H:$H,$B69,'2013Figures'!$I:$I,$C69,'2013Figures'!$B:$B,"CyToBroker",'2013Figures'!$G:$G,"P1",'2013Figures'!$E:$E,$B$1)</f>
        <v>0</v>
      </c>
      <c r="I69" s="30"/>
      <c r="J69" s="31">
        <v>201001</v>
      </c>
      <c r="K69" s="30"/>
      <c r="L69" s="42">
        <f>SUMIFS('2012Figures'!$J:$J,'2012Figures'!$C:$C,$A69,'2012Figures'!$H:$H,$B69,'2012Figures'!$I:$I,$C69,'2012Figures'!$E:$E,$B$1)</f>
        <v>459</v>
      </c>
      <c r="M69" s="52">
        <f>SUMIFS('2012Figures'!$J:$J,'2012Figures'!$C:$C,$A69,'2012Figures'!$H:$H,$B69,'2012Figures'!$I:$I,$C69,'2012Figures'!$B:$B,"BrokerToCy",'2012Figures'!$G:$G,"E1",'2012Figures'!$E:$E,$B$1)</f>
        <v>0</v>
      </c>
      <c r="N69" s="52">
        <f>SUMIFS('2012Figures'!$J:$J,'2012Figures'!$C:$C,$A69,'2012Figures'!$H:$H,$B69,'2012Figures'!$I:$I,$C69,'2012Figures'!$B:$B,"BrokerToCy",'2012Figures'!$G:$G,"P1",'2012Figures'!$E:$E,$B$1)</f>
        <v>0</v>
      </c>
      <c r="O69" s="52">
        <f>SUMIFS('2012Figures'!$J:$J,'2012Figures'!$C:$C,$A69,'2012Figures'!$H:$H,$B69,'2012Figures'!$I:$I,$C69,'2012Figures'!$B:$B,"CyToBroker",'2012Figures'!$G:$G,"E1",'2012Figures'!$E:$E,$B$1)</f>
        <v>459</v>
      </c>
      <c r="P69" s="52">
        <f>SUMIFS('2012Figures'!$J:$J,'2012Figures'!$C:$C,$A69,'2012Figures'!$H:$H,$B69,'2012Figures'!$I:$I,$C69,'2012Figures'!$B:$B,"CyToBroker",'2012Figures'!$G:$G,"P1",'2012Figures'!$E:$E,$B$1)</f>
        <v>0</v>
      </c>
      <c r="Q69" s="30"/>
      <c r="R69" s="46">
        <f t="shared" si="15"/>
        <v>8.34</v>
      </c>
      <c r="S69" s="46" t="str">
        <f t="shared" si="15"/>
        <v/>
      </c>
      <c r="T69" s="46" t="str">
        <f t="shared" si="15"/>
        <v/>
      </c>
      <c r="U69" s="46">
        <f t="shared" si="15"/>
        <v>8.34</v>
      </c>
      <c r="V69" s="46" t="str">
        <f t="shared" si="15"/>
        <v/>
      </c>
    </row>
    <row r="70" spans="1:22" x14ac:dyDescent="0.2">
      <c r="A70" s="1">
        <v>104</v>
      </c>
      <c r="B70" s="1" t="s">
        <v>57</v>
      </c>
      <c r="C70" s="8">
        <v>1</v>
      </c>
      <c r="D70" s="29">
        <f>SUMIFS('2013Figures'!$J:$J,'2013Figures'!$C:$C,$A70,'2013Figures'!$H:$H,$B70,'2013Figures'!$I:$I,$C70,'2013Figures'!$E:$E,$B$1)</f>
        <v>0</v>
      </c>
      <c r="E70" s="9">
        <f>SUMIFS('2013Figures'!$J:$J,'2013Figures'!$C:$C,$A70,'2013Figures'!$H:$H,$B70,'2013Figures'!$I:$I,$C70,'2013Figures'!$B:$B,"BrokerToCy",'2013Figures'!$G:$G,"E1",'2013Figures'!$E:$E,$B$1)</f>
        <v>0</v>
      </c>
      <c r="F70" s="9">
        <f>SUMIFS('2013Figures'!$J:$J,'2013Figures'!$C:$C,$A70,'2013Figures'!$H:$H,$B70,'2013Figures'!$I:$I,$C70,'2013Figures'!$B:$B,"BrokerToCy",'2013Figures'!$G:$G,"P1",'2013Figures'!$E:$E,$B$1)</f>
        <v>0</v>
      </c>
      <c r="G70" s="9">
        <f>SUMIFS('2013Figures'!$J:$J,'2013Figures'!$C:$C,$A70,'2013Figures'!$H:$H,$B70,'2013Figures'!$I:$I,$C70,'2013Figures'!$B:$B,"CyToBroker",'2013Figures'!$G:$G,"E1",'2013Figures'!$E:$E,$B$1)</f>
        <v>0</v>
      </c>
      <c r="H70" s="9">
        <f>SUMIFS('2013Figures'!$J:$J,'2013Figures'!$C:$C,$A70,'2013Figures'!$H:$H,$B70,'2013Figures'!$I:$I,$C70,'2013Figures'!$B:$B,"CyToBroker",'2013Figures'!$G:$G,"P1",'2013Figures'!$E:$E,$B$1)</f>
        <v>0</v>
      </c>
      <c r="J70" s="8">
        <v>200601</v>
      </c>
      <c r="L70" s="42">
        <f>SUMIFS('2012Figures'!$J:$J,'2012Figures'!$C:$C,$A70,'2012Figures'!$H:$H,$B70,'2012Figures'!$I:$I,$C70,'2012Figures'!$E:$E,$B$1)</f>
        <v>0</v>
      </c>
      <c r="M70" s="52">
        <f>SUMIFS('2012Figures'!$J:$J,'2012Figures'!$C:$C,$A70,'2012Figures'!$H:$H,$B70,'2012Figures'!$I:$I,$C70,'2012Figures'!$B:$B,"BrokerToCy",'2012Figures'!$G:$G,"E1",'2012Figures'!$E:$E,$B$1)</f>
        <v>0</v>
      </c>
      <c r="N70" s="52">
        <f>SUMIFS('2012Figures'!$J:$J,'2012Figures'!$C:$C,$A70,'2012Figures'!$H:$H,$B70,'2012Figures'!$I:$I,$C70,'2012Figures'!$B:$B,"BrokerToCy",'2012Figures'!$G:$G,"P1",'2012Figures'!$E:$E,$B$1)</f>
        <v>0</v>
      </c>
      <c r="O70" s="52">
        <f>SUMIFS('2012Figures'!$J:$J,'2012Figures'!$C:$C,$A70,'2012Figures'!$H:$H,$B70,'2012Figures'!$I:$I,$C70,'2012Figures'!$B:$B,"CyToBroker",'2012Figures'!$G:$G,"E1",'2012Figures'!$E:$E,$B$1)</f>
        <v>0</v>
      </c>
      <c r="P70" s="52">
        <f>SUMIFS('2012Figures'!$J:$J,'2012Figures'!$C:$C,$A70,'2012Figures'!$H:$H,$B70,'2012Figures'!$I:$I,$C70,'2012Figures'!$B:$B,"CyToBroker",'2012Figures'!$G:$G,"P1",'2012Figures'!$E:$E,$B$1)</f>
        <v>0</v>
      </c>
      <c r="R70" s="46" t="str">
        <f t="shared" si="15"/>
        <v/>
      </c>
      <c r="S70" s="46" t="str">
        <f t="shared" si="15"/>
        <v/>
      </c>
      <c r="T70" s="46" t="str">
        <f t="shared" si="15"/>
        <v/>
      </c>
      <c r="U70" s="46" t="str">
        <f t="shared" si="15"/>
        <v/>
      </c>
      <c r="V70" s="46" t="str">
        <f t="shared" si="15"/>
        <v/>
      </c>
    </row>
    <row r="71" spans="1:22" x14ac:dyDescent="0.2">
      <c r="A71" s="1">
        <v>104</v>
      </c>
      <c r="B71" s="1" t="s">
        <v>57</v>
      </c>
      <c r="D71" s="29">
        <f>SUMIFS('2013Figures'!$J:$J,'2013Figures'!$C:$C,$A71,'2013Figures'!$H:$H,$B71,'2013Figures'!$I:$I,"",'2013Figures'!$E:$E,$B$1)</f>
        <v>0</v>
      </c>
      <c r="E71" s="9">
        <f>SUMIFS('2013Figures'!$J:$J,'2013Figures'!$C:$C,$A71,'2013Figures'!$H:$H,$B71,'2013Figures'!$I:$I,"",'2013Figures'!$B:$B,"BrokerToCy",'2013Figures'!$G:$G,"E1",'2013Figures'!$E:$E,$B$1)</f>
        <v>0</v>
      </c>
      <c r="F71" s="9">
        <f>SUMIFS('2013Figures'!$J:$J,'2013Figures'!$C:$C,$A71,'2013Figures'!$H:$H,$B71,'2013Figures'!$I:$I,"",'2013Figures'!$B:$B,"BrokerToCy",'2013Figures'!$G:$G,"P1",'2013Figures'!$E:$E,$B$1)</f>
        <v>0</v>
      </c>
      <c r="G71" s="9">
        <f>SUMIFS('2013Figures'!$J:$J,'2013Figures'!$C:$C,$A71,'2013Figures'!$H:$H,$B71,'2013Figures'!$I:$I,"",'2013Figures'!$B:$B,"CyToBroker",'2013Figures'!$G:$G,"E1",'2013Figures'!$E:$E,$B$1)</f>
        <v>0</v>
      </c>
      <c r="H71" s="9">
        <f>SUMIFS('2013Figures'!$J:$J,'2013Figures'!$C:$C,$A71,'2013Figures'!$H:$H,$B71,'2013Figures'!$I:$I,"",'2013Figures'!$B:$B,"CyToBroker",'2013Figures'!$G:$G,"P1",'2013Figures'!$E:$E,$B$1)</f>
        <v>0</v>
      </c>
      <c r="J71" s="8" t="s">
        <v>131</v>
      </c>
      <c r="L71" s="42">
        <f>SUMIFS('2012Figures'!$J:$J,'2012Figures'!$C:$C,$A71,'2012Figures'!$H:$H,$B71,'2012Figures'!$I:$I,"",'2012Figures'!$E:$E,$B$1)</f>
        <v>0</v>
      </c>
      <c r="M71" s="52">
        <f>SUMIFS('2012Figures'!$J:$J,'2012Figures'!$C:$C,$A71,'2012Figures'!$H:$H,$B71,'2012Figures'!$I:$I,"",'2012Figures'!$B:$B,"BrokerToCy",'2012Figures'!$G:$G,"E1",'2012Figures'!$E:$E,$B$1)</f>
        <v>0</v>
      </c>
      <c r="N71" s="52">
        <f>SUMIFS('2012Figures'!$J:$J,'2012Figures'!$C:$C,$A71,'2012Figures'!$H:$H,$B71,'2012Figures'!$I:$I,"",'2012Figures'!$B:$B,"BrokerToCy",'2012Figures'!$G:$G,"P1",'2012Figures'!$E:$E,$B$1)</f>
        <v>0</v>
      </c>
      <c r="O71" s="52">
        <f>SUMIFS('2012Figures'!$J:$J,'2012Figures'!$C:$C,$A71,'2012Figures'!$H:$H,$B71,'2012Figures'!$I:$I,"",'2012Figures'!$B:$B,"CyToBroker",'2012Figures'!$G:$G,"E1",'2012Figures'!$E:$E,$B$1)</f>
        <v>0</v>
      </c>
      <c r="P71" s="52">
        <f>SUMIFS('2012Figures'!$J:$J,'2012Figures'!$C:$C,$A71,'2012Figures'!$H:$H,$B71,'2012Figures'!$I:$I,"",'2012Figures'!$B:$B,"CyToBroker",'2012Figures'!$G:$G,"P1",'2012Figures'!$E:$E,$B$1)</f>
        <v>0</v>
      </c>
      <c r="R71" s="46" t="str">
        <f t="shared" si="15"/>
        <v/>
      </c>
      <c r="S71" s="46" t="str">
        <f t="shared" si="15"/>
        <v/>
      </c>
      <c r="T71" s="46" t="str">
        <f t="shared" si="15"/>
        <v/>
      </c>
      <c r="U71" s="46" t="str">
        <f t="shared" si="15"/>
        <v/>
      </c>
      <c r="V71" s="46" t="str">
        <f t="shared" si="15"/>
        <v/>
      </c>
    </row>
    <row r="72" spans="1:22" x14ac:dyDescent="0.2">
      <c r="A72" s="1">
        <v>104</v>
      </c>
      <c r="B72" s="1" t="s">
        <v>21</v>
      </c>
      <c r="C72" s="8">
        <v>11</v>
      </c>
      <c r="D72" s="29">
        <f>SUMIFS('2013Figures'!$J:$J,'2013Figures'!$C:$C,$A72,'2013Figures'!$H:$H,$B72,'2013Figures'!$I:$I,$C72,'2013Figures'!$E:$E,$B$1)</f>
        <v>0</v>
      </c>
      <c r="E72" s="9">
        <f>SUMIFS('2013Figures'!$J:$J,'2013Figures'!$C:$C,$A72,'2013Figures'!$H:$H,$B72,'2013Figures'!$I:$I,$C72,'2013Figures'!$B:$B,"BrokerToCy",'2013Figures'!$G:$G,"E1",'2013Figures'!$E:$E,$B$1)</f>
        <v>0</v>
      </c>
      <c r="F72" s="9">
        <f>SUMIFS('2013Figures'!$J:$J,'2013Figures'!$C:$C,$A72,'2013Figures'!$H:$H,$B72,'2013Figures'!$I:$I,$C72,'2013Figures'!$B:$B,"BrokerToCy",'2013Figures'!$G:$G,"P1",'2013Figures'!$E:$E,$B$1)</f>
        <v>0</v>
      </c>
      <c r="G72" s="9">
        <f>SUMIFS('2013Figures'!$J:$J,'2013Figures'!$C:$C,$A72,'2013Figures'!$H:$H,$B72,'2013Figures'!$I:$I,$C72,'2013Figures'!$B:$B,"CyToBroker",'2013Figures'!$G:$G,"E1",'2013Figures'!$E:$E,$B$1)</f>
        <v>0</v>
      </c>
      <c r="H72" s="9">
        <f>SUMIFS('2013Figures'!$J:$J,'2013Figures'!$C:$C,$A72,'2013Figures'!$H:$H,$B72,'2013Figures'!$I:$I,$C72,'2013Figures'!$B:$B,"CyToBroker",'2013Figures'!$G:$G,"P1",'2013Figures'!$E:$E,$B$1)</f>
        <v>0</v>
      </c>
      <c r="L72" s="42">
        <f>SUMIFS('2012Figures'!$J:$J,'2012Figures'!$C:$C,$A72,'2012Figures'!$H:$H,$B72,'2012Figures'!$I:$I,$C72,'2012Figures'!$E:$E,$B$1)</f>
        <v>0</v>
      </c>
      <c r="M72" s="52">
        <f>SUMIFS('2012Figures'!$J:$J,'2012Figures'!$C:$C,$A72,'2012Figures'!$H:$H,$B72,'2012Figures'!$I:$I,$C72,'2012Figures'!$B:$B,"BrokerToCy",'2012Figures'!$G:$G,"E1",'2012Figures'!$E:$E,$B$1)</f>
        <v>0</v>
      </c>
      <c r="N72" s="52">
        <f>SUMIFS('2012Figures'!$J:$J,'2012Figures'!$C:$C,$A72,'2012Figures'!$H:$H,$B72,'2012Figures'!$I:$I,$C72,'2012Figures'!$B:$B,"BrokerToCy",'2012Figures'!$G:$G,"P1",'2012Figures'!$E:$E,$B$1)</f>
        <v>0</v>
      </c>
      <c r="O72" s="52">
        <f>SUMIFS('2012Figures'!$J:$J,'2012Figures'!$C:$C,$A72,'2012Figures'!$H:$H,$B72,'2012Figures'!$I:$I,$C72,'2012Figures'!$B:$B,"CyToBroker",'2012Figures'!$G:$G,"E1",'2012Figures'!$E:$E,$B$1)</f>
        <v>0</v>
      </c>
      <c r="P72" s="52">
        <f>SUMIFS('2012Figures'!$J:$J,'2012Figures'!$C:$C,$A72,'2012Figures'!$H:$H,$B72,'2012Figures'!$I:$I,$C72,'2012Figures'!$B:$B,"CyToBroker",'2012Figures'!$G:$G,"P1",'2012Figures'!$E:$E,$B$1)</f>
        <v>0</v>
      </c>
      <c r="R72" s="46" t="str">
        <f t="shared" si="15"/>
        <v/>
      </c>
      <c r="S72" s="46" t="str">
        <f t="shared" si="15"/>
        <v/>
      </c>
      <c r="T72" s="46" t="str">
        <f t="shared" si="15"/>
        <v/>
      </c>
      <c r="U72" s="46" t="str">
        <f t="shared" si="15"/>
        <v/>
      </c>
      <c r="V72" s="46" t="str">
        <f t="shared" si="15"/>
        <v/>
      </c>
    </row>
    <row r="73" spans="1:22" x14ac:dyDescent="0.2">
      <c r="A73" s="1">
        <v>104</v>
      </c>
      <c r="B73" s="1" t="s">
        <v>21</v>
      </c>
      <c r="C73" s="8">
        <v>10</v>
      </c>
      <c r="D73" s="29">
        <f>SUMIFS('2013Figures'!$J:$J,'2013Figures'!$C:$C,$A73,'2013Figures'!$H:$H,$B73,'2013Figures'!$I:$I,$C73,'2013Figures'!$E:$E,$B$1)</f>
        <v>0</v>
      </c>
      <c r="E73" s="9">
        <f>SUMIFS('2013Figures'!$J:$J,'2013Figures'!$C:$C,$A73,'2013Figures'!$H:$H,$B73,'2013Figures'!$I:$I,$C73,'2013Figures'!$B:$B,"BrokerToCy",'2013Figures'!$G:$G,"E1",'2013Figures'!$E:$E,$B$1)</f>
        <v>0</v>
      </c>
      <c r="F73" s="9">
        <f>SUMIFS('2013Figures'!$J:$J,'2013Figures'!$C:$C,$A73,'2013Figures'!$H:$H,$B73,'2013Figures'!$I:$I,$C73,'2013Figures'!$B:$B,"BrokerToCy",'2013Figures'!$G:$G,"P1",'2013Figures'!$E:$E,$B$1)</f>
        <v>0</v>
      </c>
      <c r="G73" s="9">
        <f>SUMIFS('2013Figures'!$J:$J,'2013Figures'!$C:$C,$A73,'2013Figures'!$H:$H,$B73,'2013Figures'!$I:$I,$C73,'2013Figures'!$B:$B,"CyToBroker",'2013Figures'!$G:$G,"E1",'2013Figures'!$E:$E,$B$1)</f>
        <v>0</v>
      </c>
      <c r="H73" s="9">
        <f>SUMIFS('2013Figures'!$J:$J,'2013Figures'!$C:$C,$A73,'2013Figures'!$H:$H,$B73,'2013Figures'!$I:$I,$C73,'2013Figures'!$B:$B,"CyToBroker",'2013Figures'!$G:$G,"P1",'2013Figures'!$E:$E,$B$1)</f>
        <v>0</v>
      </c>
      <c r="J73" s="8">
        <v>201501</v>
      </c>
      <c r="L73" s="42">
        <f>SUMIFS('2012Figures'!$J:$J,'2012Figures'!$C:$C,$A73,'2012Figures'!$H:$H,$B73,'2012Figures'!$I:$I,$C73,'2012Figures'!$E:$E,$B$1)</f>
        <v>0</v>
      </c>
      <c r="M73" s="52">
        <f>SUMIFS('2012Figures'!$J:$J,'2012Figures'!$C:$C,$A73,'2012Figures'!$H:$H,$B73,'2012Figures'!$I:$I,$C73,'2012Figures'!$B:$B,"BrokerToCy",'2012Figures'!$G:$G,"E1",'2012Figures'!$E:$E,$B$1)</f>
        <v>0</v>
      </c>
      <c r="N73" s="52">
        <f>SUMIFS('2012Figures'!$J:$J,'2012Figures'!$C:$C,$A73,'2012Figures'!$H:$H,$B73,'2012Figures'!$I:$I,$C73,'2012Figures'!$B:$B,"BrokerToCy",'2012Figures'!$G:$G,"P1",'2012Figures'!$E:$E,$B$1)</f>
        <v>0</v>
      </c>
      <c r="O73" s="52">
        <f>SUMIFS('2012Figures'!$J:$J,'2012Figures'!$C:$C,$A73,'2012Figures'!$H:$H,$B73,'2012Figures'!$I:$I,$C73,'2012Figures'!$B:$B,"CyToBroker",'2012Figures'!$G:$G,"E1",'2012Figures'!$E:$E,$B$1)</f>
        <v>0</v>
      </c>
      <c r="P73" s="52">
        <f>SUMIFS('2012Figures'!$J:$J,'2012Figures'!$C:$C,$A73,'2012Figures'!$H:$H,$B73,'2012Figures'!$I:$I,$C73,'2012Figures'!$B:$B,"CyToBroker",'2012Figures'!$G:$G,"P1",'2012Figures'!$E:$E,$B$1)</f>
        <v>0</v>
      </c>
      <c r="R73" s="46" t="str">
        <f t="shared" si="15"/>
        <v/>
      </c>
      <c r="S73" s="46" t="str">
        <f t="shared" si="15"/>
        <v/>
      </c>
      <c r="T73" s="46" t="str">
        <f t="shared" si="15"/>
        <v/>
      </c>
      <c r="U73" s="46" t="str">
        <f t="shared" si="15"/>
        <v/>
      </c>
      <c r="V73" s="46" t="str">
        <f t="shared" si="15"/>
        <v/>
      </c>
    </row>
    <row r="74" spans="1:22" x14ac:dyDescent="0.2">
      <c r="A74" s="1">
        <v>104</v>
      </c>
      <c r="B74" s="1" t="s">
        <v>21</v>
      </c>
      <c r="C74" s="8">
        <v>9</v>
      </c>
      <c r="D74" s="29">
        <f>SUMIFS('2013Figures'!$J:$J,'2013Figures'!$C:$C,$A74,'2013Figures'!$H:$H,$B74,'2013Figures'!$I:$I,$C74,'2013Figures'!$E:$E,$B$1)</f>
        <v>0</v>
      </c>
      <c r="E74" s="9">
        <f>SUMIFS('2013Figures'!$J:$J,'2013Figures'!$C:$C,$A74,'2013Figures'!$H:$H,$B74,'2013Figures'!$I:$I,$C74,'2013Figures'!$B:$B,"BrokerToCy",'2013Figures'!$G:$G,"E1",'2013Figures'!$E:$E,$B$1)</f>
        <v>0</v>
      </c>
      <c r="F74" s="9">
        <f>SUMIFS('2013Figures'!$J:$J,'2013Figures'!$C:$C,$A74,'2013Figures'!$H:$H,$B74,'2013Figures'!$I:$I,$C74,'2013Figures'!$B:$B,"BrokerToCy",'2013Figures'!$G:$G,"P1",'2013Figures'!$E:$E,$B$1)</f>
        <v>0</v>
      </c>
      <c r="G74" s="9">
        <f>SUMIFS('2013Figures'!$J:$J,'2013Figures'!$C:$C,$A74,'2013Figures'!$H:$H,$B74,'2013Figures'!$I:$I,$C74,'2013Figures'!$B:$B,"CyToBroker",'2013Figures'!$G:$G,"E1",'2013Figures'!$E:$E,$B$1)</f>
        <v>0</v>
      </c>
      <c r="H74" s="9">
        <f>SUMIFS('2013Figures'!$J:$J,'2013Figures'!$C:$C,$A74,'2013Figures'!$H:$H,$B74,'2013Figures'!$I:$I,$C74,'2013Figures'!$B:$B,"CyToBroker",'2013Figures'!$G:$G,"P1",'2013Figures'!$E:$E,$B$1)</f>
        <v>0</v>
      </c>
      <c r="J74" s="8">
        <v>201401</v>
      </c>
      <c r="L74" s="42">
        <f>SUMIFS('2012Figures'!$J:$J,'2012Figures'!$C:$C,$A74,'2012Figures'!$H:$H,$B74,'2012Figures'!$I:$I,$C74,'2012Figures'!$E:$E,$B$1)</f>
        <v>0</v>
      </c>
      <c r="M74" s="52">
        <f>SUMIFS('2012Figures'!$J:$J,'2012Figures'!$C:$C,$A74,'2012Figures'!$H:$H,$B74,'2012Figures'!$I:$I,$C74,'2012Figures'!$B:$B,"BrokerToCy",'2012Figures'!$G:$G,"E1",'2012Figures'!$E:$E,$B$1)</f>
        <v>0</v>
      </c>
      <c r="N74" s="52">
        <f>SUMIFS('2012Figures'!$J:$J,'2012Figures'!$C:$C,$A74,'2012Figures'!$H:$H,$B74,'2012Figures'!$I:$I,$C74,'2012Figures'!$B:$B,"BrokerToCy",'2012Figures'!$G:$G,"P1",'2012Figures'!$E:$E,$B$1)</f>
        <v>0</v>
      </c>
      <c r="O74" s="52">
        <f>SUMIFS('2012Figures'!$J:$J,'2012Figures'!$C:$C,$A74,'2012Figures'!$H:$H,$B74,'2012Figures'!$I:$I,$C74,'2012Figures'!$B:$B,"CyToBroker",'2012Figures'!$G:$G,"E1",'2012Figures'!$E:$E,$B$1)</f>
        <v>0</v>
      </c>
      <c r="P74" s="52">
        <f>SUMIFS('2012Figures'!$J:$J,'2012Figures'!$C:$C,$A74,'2012Figures'!$H:$H,$B74,'2012Figures'!$I:$I,$C74,'2012Figures'!$B:$B,"CyToBroker",'2012Figures'!$G:$G,"P1",'2012Figures'!$E:$E,$B$1)</f>
        <v>0</v>
      </c>
      <c r="R74" s="46" t="str">
        <f t="shared" si="15"/>
        <v/>
      </c>
      <c r="S74" s="46" t="str">
        <f t="shared" si="15"/>
        <v/>
      </c>
      <c r="T74" s="46" t="str">
        <f t="shared" si="15"/>
        <v/>
      </c>
      <c r="U74" s="46" t="str">
        <f t="shared" si="15"/>
        <v/>
      </c>
      <c r="V74" s="46" t="str">
        <f t="shared" si="15"/>
        <v/>
      </c>
    </row>
    <row r="75" spans="1:22" x14ac:dyDescent="0.2">
      <c r="A75" s="1">
        <v>104</v>
      </c>
      <c r="B75" s="1" t="s">
        <v>21</v>
      </c>
      <c r="C75" s="8">
        <v>8</v>
      </c>
      <c r="D75" s="29">
        <f>SUMIFS('2013Figures'!$J:$J,'2013Figures'!$C:$C,$A75,'2013Figures'!$H:$H,$B75,'2013Figures'!$I:$I,$C75,'2013Figures'!$E:$E,$B$1)</f>
        <v>0</v>
      </c>
      <c r="E75" s="9">
        <f>SUMIFS('2013Figures'!$J:$J,'2013Figures'!$C:$C,$A75,'2013Figures'!$H:$H,$B75,'2013Figures'!$I:$I,$C75,'2013Figures'!$B:$B,"BrokerToCy",'2013Figures'!$G:$G,"E1",'2013Figures'!$E:$E,$B$1)</f>
        <v>0</v>
      </c>
      <c r="F75" s="9">
        <f>SUMIFS('2013Figures'!$J:$J,'2013Figures'!$C:$C,$A75,'2013Figures'!$H:$H,$B75,'2013Figures'!$I:$I,$C75,'2013Figures'!$B:$B,"BrokerToCy",'2013Figures'!$G:$G,"P1",'2013Figures'!$E:$E,$B$1)</f>
        <v>0</v>
      </c>
      <c r="G75" s="9">
        <f>SUMIFS('2013Figures'!$J:$J,'2013Figures'!$C:$C,$A75,'2013Figures'!$H:$H,$B75,'2013Figures'!$I:$I,$C75,'2013Figures'!$B:$B,"CyToBroker",'2013Figures'!$G:$G,"E1",'2013Figures'!$E:$E,$B$1)</f>
        <v>0</v>
      </c>
      <c r="H75" s="9">
        <f>SUMIFS('2013Figures'!$J:$J,'2013Figures'!$C:$C,$A75,'2013Figures'!$H:$H,$B75,'2013Figures'!$I:$I,$C75,'2013Figures'!$B:$B,"CyToBroker",'2013Figures'!$G:$G,"P1",'2013Figures'!$E:$E,$B$1)</f>
        <v>0</v>
      </c>
      <c r="I75" s="30"/>
      <c r="J75" s="31">
        <v>201301</v>
      </c>
      <c r="K75" s="30"/>
      <c r="L75" s="42">
        <f>SUMIFS('2012Figures'!$J:$J,'2012Figures'!$C:$C,$A75,'2012Figures'!$H:$H,$B75,'2012Figures'!$I:$I,$C75,'2012Figures'!$E:$E,$B$1)</f>
        <v>0</v>
      </c>
      <c r="M75" s="52">
        <f>SUMIFS('2012Figures'!$J:$J,'2012Figures'!$C:$C,$A75,'2012Figures'!$H:$H,$B75,'2012Figures'!$I:$I,$C75,'2012Figures'!$B:$B,"BrokerToCy",'2012Figures'!$G:$G,"E1",'2012Figures'!$E:$E,$B$1)</f>
        <v>0</v>
      </c>
      <c r="N75" s="52">
        <f>SUMIFS('2012Figures'!$J:$J,'2012Figures'!$C:$C,$A75,'2012Figures'!$H:$H,$B75,'2012Figures'!$I:$I,$C75,'2012Figures'!$B:$B,"BrokerToCy",'2012Figures'!$G:$G,"P1",'2012Figures'!$E:$E,$B$1)</f>
        <v>0</v>
      </c>
      <c r="O75" s="52">
        <f>SUMIFS('2012Figures'!$J:$J,'2012Figures'!$C:$C,$A75,'2012Figures'!$H:$H,$B75,'2012Figures'!$I:$I,$C75,'2012Figures'!$B:$B,"CyToBroker",'2012Figures'!$G:$G,"E1",'2012Figures'!$E:$E,$B$1)</f>
        <v>0</v>
      </c>
      <c r="P75" s="52">
        <f>SUMIFS('2012Figures'!$J:$J,'2012Figures'!$C:$C,$A75,'2012Figures'!$H:$H,$B75,'2012Figures'!$I:$I,$C75,'2012Figures'!$B:$B,"CyToBroker",'2012Figures'!$G:$G,"P1",'2012Figures'!$E:$E,$B$1)</f>
        <v>0</v>
      </c>
      <c r="Q75" s="30"/>
      <c r="R75" s="46" t="str">
        <f t="shared" si="15"/>
        <v/>
      </c>
      <c r="S75" s="46" t="str">
        <f t="shared" si="15"/>
        <v/>
      </c>
      <c r="T75" s="46" t="str">
        <f t="shared" si="15"/>
        <v/>
      </c>
      <c r="U75" s="46" t="str">
        <f t="shared" si="15"/>
        <v/>
      </c>
      <c r="V75" s="46" t="str">
        <f t="shared" si="15"/>
        <v/>
      </c>
    </row>
    <row r="76" spans="1:22" x14ac:dyDescent="0.2">
      <c r="A76" s="1">
        <v>104</v>
      </c>
      <c r="B76" s="1" t="s">
        <v>21</v>
      </c>
      <c r="C76" s="8">
        <v>7</v>
      </c>
      <c r="D76" s="29">
        <f>SUMIFS('2013Figures'!$J:$J,'2013Figures'!$C:$C,$A76,'2013Figures'!$H:$H,$B76,'2013Figures'!$I:$I,$C76,'2013Figures'!$E:$E,$B$1)</f>
        <v>0</v>
      </c>
      <c r="E76" s="9">
        <f>SUMIFS('2013Figures'!$J:$J,'2013Figures'!$C:$C,$A76,'2013Figures'!$H:$H,$B76,'2013Figures'!$I:$I,$C76,'2013Figures'!$B:$B,"BrokerToCy",'2013Figures'!$G:$G,"E1",'2013Figures'!$E:$E,$B$1)</f>
        <v>0</v>
      </c>
      <c r="F76" s="9">
        <f>SUMIFS('2013Figures'!$J:$J,'2013Figures'!$C:$C,$A76,'2013Figures'!$H:$H,$B76,'2013Figures'!$I:$I,$C76,'2013Figures'!$B:$B,"BrokerToCy",'2013Figures'!$G:$G,"P1",'2013Figures'!$E:$E,$B$1)</f>
        <v>0</v>
      </c>
      <c r="G76" s="9">
        <f>SUMIFS('2013Figures'!$J:$J,'2013Figures'!$C:$C,$A76,'2013Figures'!$H:$H,$B76,'2013Figures'!$I:$I,$C76,'2013Figures'!$B:$B,"CyToBroker",'2013Figures'!$G:$G,"E1",'2013Figures'!$E:$E,$B$1)</f>
        <v>0</v>
      </c>
      <c r="H76" s="9">
        <f>SUMIFS('2013Figures'!$J:$J,'2013Figures'!$C:$C,$A76,'2013Figures'!$H:$H,$B76,'2013Figures'!$I:$I,$C76,'2013Figures'!$B:$B,"CyToBroker",'2013Figures'!$G:$G,"P1",'2013Figures'!$E:$E,$B$1)</f>
        <v>0</v>
      </c>
      <c r="J76" s="8">
        <v>201201</v>
      </c>
      <c r="L76" s="42">
        <f>SUMIFS('2012Figures'!$J:$J,'2012Figures'!$C:$C,$A76,'2012Figures'!$H:$H,$B76,'2012Figures'!$I:$I,$C76,'2012Figures'!$E:$E,$B$1)</f>
        <v>0</v>
      </c>
      <c r="M76" s="52">
        <f>SUMIFS('2012Figures'!$J:$J,'2012Figures'!$C:$C,$A76,'2012Figures'!$H:$H,$B76,'2012Figures'!$I:$I,$C76,'2012Figures'!$B:$B,"BrokerToCy",'2012Figures'!$G:$G,"E1",'2012Figures'!$E:$E,$B$1)</f>
        <v>0</v>
      </c>
      <c r="N76" s="52">
        <f>SUMIFS('2012Figures'!$J:$J,'2012Figures'!$C:$C,$A76,'2012Figures'!$H:$H,$B76,'2012Figures'!$I:$I,$C76,'2012Figures'!$B:$B,"BrokerToCy",'2012Figures'!$G:$G,"P1",'2012Figures'!$E:$E,$B$1)</f>
        <v>0</v>
      </c>
      <c r="O76" s="52">
        <f>SUMIFS('2012Figures'!$J:$J,'2012Figures'!$C:$C,$A76,'2012Figures'!$H:$H,$B76,'2012Figures'!$I:$I,$C76,'2012Figures'!$B:$B,"CyToBroker",'2012Figures'!$G:$G,"E1",'2012Figures'!$E:$E,$B$1)</f>
        <v>0</v>
      </c>
      <c r="P76" s="52">
        <f>SUMIFS('2012Figures'!$J:$J,'2012Figures'!$C:$C,$A76,'2012Figures'!$H:$H,$B76,'2012Figures'!$I:$I,$C76,'2012Figures'!$B:$B,"CyToBroker",'2012Figures'!$G:$G,"P1",'2012Figures'!$E:$E,$B$1)</f>
        <v>0</v>
      </c>
      <c r="R76" s="46" t="str">
        <f t="shared" si="15"/>
        <v/>
      </c>
      <c r="S76" s="46" t="str">
        <f t="shared" si="15"/>
        <v/>
      </c>
      <c r="T76" s="46" t="str">
        <f t="shared" si="15"/>
        <v/>
      </c>
      <c r="U76" s="46" t="str">
        <f t="shared" si="15"/>
        <v/>
      </c>
      <c r="V76" s="46" t="str">
        <f t="shared" si="15"/>
        <v/>
      </c>
    </row>
    <row r="77" spans="1:22" x14ac:dyDescent="0.2">
      <c r="A77" s="1">
        <v>104</v>
      </c>
      <c r="B77" s="1" t="s">
        <v>21</v>
      </c>
      <c r="C77" s="8">
        <v>6</v>
      </c>
      <c r="D77" s="29">
        <f>SUMIFS('2013Figures'!$J:$J,'2013Figures'!$C:$C,$A77,'2013Figures'!$H:$H,$B77,'2013Figures'!$I:$I,$C77,'2013Figures'!$E:$E,$B$1)</f>
        <v>69545</v>
      </c>
      <c r="E77" s="9">
        <f>SUMIFS('2013Figures'!$J:$J,'2013Figures'!$C:$C,$A77,'2013Figures'!$H:$H,$B77,'2013Figures'!$I:$I,$C77,'2013Figures'!$B:$B,"BrokerToCy",'2013Figures'!$G:$G,"E1",'2013Figures'!$E:$E,$B$1)</f>
        <v>0</v>
      </c>
      <c r="F77" s="9">
        <f>SUMIFS('2013Figures'!$J:$J,'2013Figures'!$C:$C,$A77,'2013Figures'!$H:$H,$B77,'2013Figures'!$I:$I,$C77,'2013Figures'!$B:$B,"BrokerToCy",'2013Figures'!$G:$G,"P1",'2013Figures'!$E:$E,$B$1)</f>
        <v>0</v>
      </c>
      <c r="G77" s="9">
        <f>SUMIFS('2013Figures'!$J:$J,'2013Figures'!$C:$C,$A77,'2013Figures'!$H:$H,$B77,'2013Figures'!$I:$I,$C77,'2013Figures'!$B:$B,"CyToBroker",'2013Figures'!$G:$G,"E1",'2013Figures'!$E:$E,$B$1)</f>
        <v>69545</v>
      </c>
      <c r="H77" s="9">
        <f>SUMIFS('2013Figures'!$J:$J,'2013Figures'!$C:$C,$A77,'2013Figures'!$H:$H,$B77,'2013Figures'!$I:$I,$C77,'2013Figures'!$B:$B,"CyToBroker",'2013Figures'!$G:$G,"P1",'2013Figures'!$E:$E,$B$1)</f>
        <v>0</v>
      </c>
      <c r="J77" s="8">
        <v>201101</v>
      </c>
      <c r="L77" s="42">
        <f>SUMIFS('2012Figures'!$J:$J,'2012Figures'!$C:$C,$A77,'2012Figures'!$H:$H,$B77,'2012Figures'!$I:$I,$C77,'2012Figures'!$E:$E,$B$1)</f>
        <v>10148</v>
      </c>
      <c r="M77" s="52">
        <f>SUMIFS('2012Figures'!$J:$J,'2012Figures'!$C:$C,$A77,'2012Figures'!$H:$H,$B77,'2012Figures'!$I:$I,$C77,'2012Figures'!$B:$B,"BrokerToCy",'2012Figures'!$G:$G,"E1",'2012Figures'!$E:$E,$B$1)</f>
        <v>0</v>
      </c>
      <c r="N77" s="52">
        <f>SUMIFS('2012Figures'!$J:$J,'2012Figures'!$C:$C,$A77,'2012Figures'!$H:$H,$B77,'2012Figures'!$I:$I,$C77,'2012Figures'!$B:$B,"BrokerToCy",'2012Figures'!$G:$G,"P1",'2012Figures'!$E:$E,$B$1)</f>
        <v>0</v>
      </c>
      <c r="O77" s="52">
        <f>SUMIFS('2012Figures'!$J:$J,'2012Figures'!$C:$C,$A77,'2012Figures'!$H:$H,$B77,'2012Figures'!$I:$I,$C77,'2012Figures'!$B:$B,"CyToBroker",'2012Figures'!$G:$G,"E1",'2012Figures'!$E:$E,$B$1)</f>
        <v>10148</v>
      </c>
      <c r="P77" s="52">
        <f>SUMIFS('2012Figures'!$J:$J,'2012Figures'!$C:$C,$A77,'2012Figures'!$H:$H,$B77,'2012Figures'!$I:$I,$C77,'2012Figures'!$B:$B,"CyToBroker",'2012Figures'!$G:$G,"P1",'2012Figures'!$E:$E,$B$1)</f>
        <v>0</v>
      </c>
      <c r="R77" s="46">
        <f t="shared" si="15"/>
        <v>5.85</v>
      </c>
      <c r="S77" s="46" t="str">
        <f t="shared" si="15"/>
        <v/>
      </c>
      <c r="T77" s="46" t="str">
        <f t="shared" si="15"/>
        <v/>
      </c>
      <c r="U77" s="46">
        <f t="shared" si="15"/>
        <v>5.85</v>
      </c>
      <c r="V77" s="46" t="str">
        <f t="shared" si="15"/>
        <v/>
      </c>
    </row>
    <row r="78" spans="1:22" x14ac:dyDescent="0.2">
      <c r="A78" s="1">
        <v>104</v>
      </c>
      <c r="B78" s="1" t="s">
        <v>21</v>
      </c>
      <c r="C78" s="8">
        <v>5</v>
      </c>
      <c r="D78" s="29">
        <f>SUMIFS('2013Figures'!$J:$J,'2013Figures'!$C:$C,$A78,'2013Figures'!$H:$H,$B78,'2013Figures'!$I:$I,$C78,'2013Figures'!$E:$E,$B$1)</f>
        <v>0</v>
      </c>
      <c r="E78" s="9">
        <f>SUMIFS('2013Figures'!$J:$J,'2013Figures'!$C:$C,$A78,'2013Figures'!$H:$H,$B78,'2013Figures'!$I:$I,$C78,'2013Figures'!$B:$B,"BrokerToCy",'2013Figures'!$G:$G,"E1",'2013Figures'!$E:$E,$B$1)</f>
        <v>0</v>
      </c>
      <c r="F78" s="9">
        <f>SUMIFS('2013Figures'!$J:$J,'2013Figures'!$C:$C,$A78,'2013Figures'!$H:$H,$B78,'2013Figures'!$I:$I,$C78,'2013Figures'!$B:$B,"BrokerToCy",'2013Figures'!$G:$G,"P1",'2013Figures'!$E:$E,$B$1)</f>
        <v>0</v>
      </c>
      <c r="G78" s="9">
        <f>SUMIFS('2013Figures'!$J:$J,'2013Figures'!$C:$C,$A78,'2013Figures'!$H:$H,$B78,'2013Figures'!$I:$I,$C78,'2013Figures'!$B:$B,"CyToBroker",'2013Figures'!$G:$G,"E1",'2013Figures'!$E:$E,$B$1)</f>
        <v>0</v>
      </c>
      <c r="H78" s="9">
        <f>SUMIFS('2013Figures'!$J:$J,'2013Figures'!$C:$C,$A78,'2013Figures'!$H:$H,$B78,'2013Figures'!$I:$I,$C78,'2013Figures'!$B:$B,"CyToBroker",'2013Figures'!$G:$G,"P1",'2013Figures'!$E:$E,$B$1)</f>
        <v>0</v>
      </c>
      <c r="J78" s="8">
        <v>201001</v>
      </c>
      <c r="L78" s="42">
        <f>SUMIFS('2012Figures'!$J:$J,'2012Figures'!$C:$C,$A78,'2012Figures'!$H:$H,$B78,'2012Figures'!$I:$I,$C78,'2012Figures'!$E:$E,$B$1)</f>
        <v>0</v>
      </c>
      <c r="M78" s="52">
        <f>SUMIFS('2012Figures'!$J:$J,'2012Figures'!$C:$C,$A78,'2012Figures'!$H:$H,$B78,'2012Figures'!$I:$I,$C78,'2012Figures'!$B:$B,"BrokerToCy",'2012Figures'!$G:$G,"E1",'2012Figures'!$E:$E,$B$1)</f>
        <v>0</v>
      </c>
      <c r="N78" s="52">
        <f>SUMIFS('2012Figures'!$J:$J,'2012Figures'!$C:$C,$A78,'2012Figures'!$H:$H,$B78,'2012Figures'!$I:$I,$C78,'2012Figures'!$B:$B,"BrokerToCy",'2012Figures'!$G:$G,"P1",'2012Figures'!$E:$E,$B$1)</f>
        <v>0</v>
      </c>
      <c r="O78" s="52">
        <f>SUMIFS('2012Figures'!$J:$J,'2012Figures'!$C:$C,$A78,'2012Figures'!$H:$H,$B78,'2012Figures'!$I:$I,$C78,'2012Figures'!$B:$B,"CyToBroker",'2012Figures'!$G:$G,"E1",'2012Figures'!$E:$E,$B$1)</f>
        <v>0</v>
      </c>
      <c r="P78" s="52">
        <f>SUMIFS('2012Figures'!$J:$J,'2012Figures'!$C:$C,$A78,'2012Figures'!$H:$H,$B78,'2012Figures'!$I:$I,$C78,'2012Figures'!$B:$B,"CyToBroker",'2012Figures'!$G:$G,"P1",'2012Figures'!$E:$E,$B$1)</f>
        <v>0</v>
      </c>
      <c r="R78" s="46" t="str">
        <f t="shared" si="15"/>
        <v/>
      </c>
      <c r="S78" s="46" t="str">
        <f t="shared" si="15"/>
        <v/>
      </c>
      <c r="T78" s="46" t="str">
        <f t="shared" si="15"/>
        <v/>
      </c>
      <c r="U78" s="46" t="str">
        <f t="shared" si="15"/>
        <v/>
      </c>
      <c r="V78" s="46" t="str">
        <f t="shared" si="15"/>
        <v/>
      </c>
    </row>
    <row r="79" spans="1:22" x14ac:dyDescent="0.2">
      <c r="A79" s="1">
        <v>104</v>
      </c>
      <c r="B79" s="1" t="s">
        <v>21</v>
      </c>
      <c r="C79" s="8">
        <v>4</v>
      </c>
      <c r="D79" s="29">
        <f>SUMIFS('2013Figures'!$J:$J,'2013Figures'!$C:$C,$A79,'2013Figures'!$H:$H,$B79,'2013Figures'!$I:$I,$C79,'2013Figures'!$E:$E,$B$1)</f>
        <v>0</v>
      </c>
      <c r="E79" s="9">
        <f>SUMIFS('2013Figures'!$J:$J,'2013Figures'!$C:$C,$A79,'2013Figures'!$H:$H,$B79,'2013Figures'!$I:$I,$C79,'2013Figures'!$B:$B,"BrokerToCy",'2013Figures'!$G:$G,"E1",'2013Figures'!$E:$E,$B$1)</f>
        <v>0</v>
      </c>
      <c r="F79" s="9">
        <f>SUMIFS('2013Figures'!$J:$J,'2013Figures'!$C:$C,$A79,'2013Figures'!$H:$H,$B79,'2013Figures'!$I:$I,$C79,'2013Figures'!$B:$B,"BrokerToCy",'2013Figures'!$G:$G,"P1",'2013Figures'!$E:$E,$B$1)</f>
        <v>0</v>
      </c>
      <c r="G79" s="9">
        <f>SUMIFS('2013Figures'!$J:$J,'2013Figures'!$C:$C,$A79,'2013Figures'!$H:$H,$B79,'2013Figures'!$I:$I,$C79,'2013Figures'!$B:$B,"CyToBroker",'2013Figures'!$G:$G,"E1",'2013Figures'!$E:$E,$B$1)</f>
        <v>0</v>
      </c>
      <c r="H79" s="9">
        <f>SUMIFS('2013Figures'!$J:$J,'2013Figures'!$C:$C,$A79,'2013Figures'!$H:$H,$B79,'2013Figures'!$I:$I,$C79,'2013Figures'!$B:$B,"CyToBroker",'2013Figures'!$G:$G,"P1",'2013Figures'!$E:$E,$B$1)</f>
        <v>0</v>
      </c>
      <c r="J79" s="8">
        <v>200901</v>
      </c>
      <c r="L79" s="42">
        <f>SUMIFS('2012Figures'!$J:$J,'2012Figures'!$C:$C,$A79,'2012Figures'!$H:$H,$B79,'2012Figures'!$I:$I,$C79,'2012Figures'!$E:$E,$B$1)</f>
        <v>48834</v>
      </c>
      <c r="M79" s="52">
        <f>SUMIFS('2012Figures'!$J:$J,'2012Figures'!$C:$C,$A79,'2012Figures'!$H:$H,$B79,'2012Figures'!$I:$I,$C79,'2012Figures'!$B:$B,"BrokerToCy",'2012Figures'!$G:$G,"E1",'2012Figures'!$E:$E,$B$1)</f>
        <v>0</v>
      </c>
      <c r="N79" s="52">
        <f>SUMIFS('2012Figures'!$J:$J,'2012Figures'!$C:$C,$A79,'2012Figures'!$H:$H,$B79,'2012Figures'!$I:$I,$C79,'2012Figures'!$B:$B,"BrokerToCy",'2012Figures'!$G:$G,"P1",'2012Figures'!$E:$E,$B$1)</f>
        <v>0</v>
      </c>
      <c r="O79" s="52">
        <f>SUMIFS('2012Figures'!$J:$J,'2012Figures'!$C:$C,$A79,'2012Figures'!$H:$H,$B79,'2012Figures'!$I:$I,$C79,'2012Figures'!$B:$B,"CyToBroker",'2012Figures'!$G:$G,"E1",'2012Figures'!$E:$E,$B$1)</f>
        <v>48834</v>
      </c>
      <c r="P79" s="52">
        <f>SUMIFS('2012Figures'!$J:$J,'2012Figures'!$C:$C,$A79,'2012Figures'!$H:$H,$B79,'2012Figures'!$I:$I,$C79,'2012Figures'!$B:$B,"CyToBroker",'2012Figures'!$G:$G,"P1",'2012Figures'!$E:$E,$B$1)</f>
        <v>0</v>
      </c>
      <c r="R79" s="46">
        <f t="shared" si="15"/>
        <v>-1</v>
      </c>
      <c r="S79" s="46" t="str">
        <f t="shared" si="15"/>
        <v/>
      </c>
      <c r="T79" s="46" t="str">
        <f t="shared" si="15"/>
        <v/>
      </c>
      <c r="U79" s="46">
        <f t="shared" si="15"/>
        <v>-1</v>
      </c>
      <c r="V79" s="46" t="str">
        <f t="shared" si="15"/>
        <v/>
      </c>
    </row>
    <row r="80" spans="1:22" x14ac:dyDescent="0.2">
      <c r="A80" s="1">
        <v>104</v>
      </c>
      <c r="B80" s="1" t="s">
        <v>21</v>
      </c>
      <c r="C80" s="8">
        <v>3</v>
      </c>
      <c r="D80" s="29">
        <f>SUMIFS('2013Figures'!$J:$J,'2013Figures'!$C:$C,$A80,'2013Figures'!$H:$H,$B80,'2013Figures'!$I:$I,$C80,'2013Figures'!$E:$E,$B$1)</f>
        <v>0</v>
      </c>
      <c r="E80" s="9">
        <f>SUMIFS('2013Figures'!$J:$J,'2013Figures'!$C:$C,$A80,'2013Figures'!$H:$H,$B80,'2013Figures'!$I:$I,$C80,'2013Figures'!$B:$B,"BrokerToCy",'2013Figures'!$G:$G,"E1",'2013Figures'!$E:$E,$B$1)</f>
        <v>0</v>
      </c>
      <c r="F80" s="9">
        <f>SUMIFS('2013Figures'!$J:$J,'2013Figures'!$C:$C,$A80,'2013Figures'!$H:$H,$B80,'2013Figures'!$I:$I,$C80,'2013Figures'!$B:$B,"BrokerToCy",'2013Figures'!$G:$G,"P1",'2013Figures'!$E:$E,$B$1)</f>
        <v>0</v>
      </c>
      <c r="G80" s="9">
        <f>SUMIFS('2013Figures'!$J:$J,'2013Figures'!$C:$C,$A80,'2013Figures'!$H:$H,$B80,'2013Figures'!$I:$I,$C80,'2013Figures'!$B:$B,"CyToBroker",'2013Figures'!$G:$G,"E1",'2013Figures'!$E:$E,$B$1)</f>
        <v>0</v>
      </c>
      <c r="H80" s="9">
        <f>SUMIFS('2013Figures'!$J:$J,'2013Figures'!$C:$C,$A80,'2013Figures'!$H:$H,$B80,'2013Figures'!$I:$I,$C80,'2013Figures'!$B:$B,"CyToBroker",'2013Figures'!$G:$G,"P1",'2013Figures'!$E:$E,$B$1)</f>
        <v>0</v>
      </c>
      <c r="J80" s="8">
        <v>200801</v>
      </c>
      <c r="L80" s="42">
        <f>SUMIFS('2012Figures'!$J:$J,'2012Figures'!$C:$C,$A80,'2012Figures'!$H:$H,$B80,'2012Figures'!$I:$I,$C80,'2012Figures'!$E:$E,$B$1)</f>
        <v>0</v>
      </c>
      <c r="M80" s="52">
        <f>SUMIFS('2012Figures'!$J:$J,'2012Figures'!$C:$C,$A80,'2012Figures'!$H:$H,$B80,'2012Figures'!$I:$I,$C80,'2012Figures'!$B:$B,"BrokerToCy",'2012Figures'!$G:$G,"E1",'2012Figures'!$E:$E,$B$1)</f>
        <v>0</v>
      </c>
      <c r="N80" s="52">
        <f>SUMIFS('2012Figures'!$J:$J,'2012Figures'!$C:$C,$A80,'2012Figures'!$H:$H,$B80,'2012Figures'!$I:$I,$C80,'2012Figures'!$B:$B,"BrokerToCy",'2012Figures'!$G:$G,"P1",'2012Figures'!$E:$E,$B$1)</f>
        <v>0</v>
      </c>
      <c r="O80" s="52">
        <f>SUMIFS('2012Figures'!$J:$J,'2012Figures'!$C:$C,$A80,'2012Figures'!$H:$H,$B80,'2012Figures'!$I:$I,$C80,'2012Figures'!$B:$B,"CyToBroker",'2012Figures'!$G:$G,"E1",'2012Figures'!$E:$E,$B$1)</f>
        <v>0</v>
      </c>
      <c r="P80" s="52">
        <f>SUMIFS('2012Figures'!$J:$J,'2012Figures'!$C:$C,$A80,'2012Figures'!$H:$H,$B80,'2012Figures'!$I:$I,$C80,'2012Figures'!$B:$B,"CyToBroker",'2012Figures'!$G:$G,"P1",'2012Figures'!$E:$E,$B$1)</f>
        <v>0</v>
      </c>
      <c r="R80" s="46" t="str">
        <f t="shared" si="15"/>
        <v/>
      </c>
      <c r="S80" s="46" t="str">
        <f t="shared" si="15"/>
        <v/>
      </c>
      <c r="T80" s="46" t="str">
        <f t="shared" si="15"/>
        <v/>
      </c>
      <c r="U80" s="46" t="str">
        <f t="shared" si="15"/>
        <v/>
      </c>
      <c r="V80" s="46" t="str">
        <f t="shared" si="15"/>
        <v/>
      </c>
    </row>
    <row r="81" spans="1:22" x14ac:dyDescent="0.2">
      <c r="A81" s="1">
        <v>104</v>
      </c>
      <c r="B81" s="1" t="s">
        <v>21</v>
      </c>
      <c r="C81" s="8">
        <v>2</v>
      </c>
      <c r="D81" s="29">
        <f>SUMIFS('2013Figures'!$J:$J,'2013Figures'!$C:$C,$A81,'2013Figures'!$H:$H,$B81,'2013Figures'!$I:$I,$C81,'2013Figures'!$E:$E,$B$1)</f>
        <v>0</v>
      </c>
      <c r="E81" s="9">
        <f>SUMIFS('2013Figures'!$J:$J,'2013Figures'!$C:$C,$A81,'2013Figures'!$H:$H,$B81,'2013Figures'!$I:$I,$C81,'2013Figures'!$B:$B,"BrokerToCy",'2013Figures'!$G:$G,"E1",'2013Figures'!$E:$E,$B$1)</f>
        <v>0</v>
      </c>
      <c r="F81" s="9">
        <f>SUMIFS('2013Figures'!$J:$J,'2013Figures'!$C:$C,$A81,'2013Figures'!$H:$H,$B81,'2013Figures'!$I:$I,$C81,'2013Figures'!$B:$B,"BrokerToCy",'2013Figures'!$G:$G,"P1",'2013Figures'!$E:$E,$B$1)</f>
        <v>0</v>
      </c>
      <c r="G81" s="9">
        <f>SUMIFS('2013Figures'!$J:$J,'2013Figures'!$C:$C,$A81,'2013Figures'!$H:$H,$B81,'2013Figures'!$I:$I,$C81,'2013Figures'!$B:$B,"CyToBroker",'2013Figures'!$G:$G,"E1",'2013Figures'!$E:$E,$B$1)</f>
        <v>0</v>
      </c>
      <c r="H81" s="9">
        <f>SUMIFS('2013Figures'!$J:$J,'2013Figures'!$C:$C,$A81,'2013Figures'!$H:$H,$B81,'2013Figures'!$I:$I,$C81,'2013Figures'!$B:$B,"CyToBroker",'2013Figures'!$G:$G,"P1",'2013Figures'!$E:$E,$B$1)</f>
        <v>0</v>
      </c>
      <c r="J81" s="8">
        <v>200701</v>
      </c>
      <c r="L81" s="42">
        <f>SUMIFS('2012Figures'!$J:$J,'2012Figures'!$C:$C,$A81,'2012Figures'!$H:$H,$B81,'2012Figures'!$I:$I,$C81,'2012Figures'!$E:$E,$B$1)</f>
        <v>0</v>
      </c>
      <c r="M81" s="52">
        <f>SUMIFS('2012Figures'!$J:$J,'2012Figures'!$C:$C,$A81,'2012Figures'!$H:$H,$B81,'2012Figures'!$I:$I,$C81,'2012Figures'!$B:$B,"BrokerToCy",'2012Figures'!$G:$G,"E1",'2012Figures'!$E:$E,$B$1)</f>
        <v>0</v>
      </c>
      <c r="N81" s="52">
        <f>SUMIFS('2012Figures'!$J:$J,'2012Figures'!$C:$C,$A81,'2012Figures'!$H:$H,$B81,'2012Figures'!$I:$I,$C81,'2012Figures'!$B:$B,"BrokerToCy",'2012Figures'!$G:$G,"P1",'2012Figures'!$E:$E,$B$1)</f>
        <v>0</v>
      </c>
      <c r="O81" s="52">
        <f>SUMIFS('2012Figures'!$J:$J,'2012Figures'!$C:$C,$A81,'2012Figures'!$H:$H,$B81,'2012Figures'!$I:$I,$C81,'2012Figures'!$B:$B,"CyToBroker",'2012Figures'!$G:$G,"E1",'2012Figures'!$E:$E,$B$1)</f>
        <v>0</v>
      </c>
      <c r="P81" s="52">
        <f>SUMIFS('2012Figures'!$J:$J,'2012Figures'!$C:$C,$A81,'2012Figures'!$H:$H,$B81,'2012Figures'!$I:$I,$C81,'2012Figures'!$B:$B,"CyToBroker",'2012Figures'!$G:$G,"P1",'2012Figures'!$E:$E,$B$1)</f>
        <v>0</v>
      </c>
      <c r="R81" s="46" t="str">
        <f t="shared" si="15"/>
        <v/>
      </c>
      <c r="S81" s="46" t="str">
        <f t="shared" si="15"/>
        <v/>
      </c>
      <c r="T81" s="46" t="str">
        <f t="shared" si="15"/>
        <v/>
      </c>
      <c r="U81" s="46" t="str">
        <f t="shared" si="15"/>
        <v/>
      </c>
      <c r="V81" s="46" t="str">
        <f t="shared" si="15"/>
        <v/>
      </c>
    </row>
    <row r="82" spans="1:22" x14ac:dyDescent="0.2">
      <c r="A82" s="1">
        <v>104</v>
      </c>
      <c r="B82" s="1" t="s">
        <v>21</v>
      </c>
      <c r="C82" s="8">
        <v>1</v>
      </c>
      <c r="D82" s="29">
        <f>SUMIFS('2013Figures'!$J:$J,'2013Figures'!$C:$C,$A82,'2013Figures'!$H:$H,$B82,'2013Figures'!$I:$I,$C82,'2013Figures'!$E:$E,$B$1)</f>
        <v>0</v>
      </c>
      <c r="E82" s="9">
        <f>SUMIFS('2013Figures'!$J:$J,'2013Figures'!$C:$C,$A82,'2013Figures'!$H:$H,$B82,'2013Figures'!$I:$I,$C82,'2013Figures'!$B:$B,"BrokerToCy",'2013Figures'!$G:$G,"E1",'2013Figures'!$E:$E,$B$1)</f>
        <v>0</v>
      </c>
      <c r="F82" s="9">
        <f>SUMIFS('2013Figures'!$J:$J,'2013Figures'!$C:$C,$A82,'2013Figures'!$H:$H,$B82,'2013Figures'!$I:$I,$C82,'2013Figures'!$B:$B,"BrokerToCy",'2013Figures'!$G:$G,"P1",'2013Figures'!$E:$E,$B$1)</f>
        <v>0</v>
      </c>
      <c r="G82" s="9">
        <f>SUMIFS('2013Figures'!$J:$J,'2013Figures'!$C:$C,$A82,'2013Figures'!$H:$H,$B82,'2013Figures'!$I:$I,$C82,'2013Figures'!$B:$B,"CyToBroker",'2013Figures'!$G:$G,"E1",'2013Figures'!$E:$E,$B$1)</f>
        <v>0</v>
      </c>
      <c r="H82" s="9">
        <f>SUMIFS('2013Figures'!$J:$J,'2013Figures'!$C:$C,$A82,'2013Figures'!$H:$H,$B82,'2013Figures'!$I:$I,$C82,'2013Figures'!$B:$B,"CyToBroker",'2013Figures'!$G:$G,"P1",'2013Figures'!$E:$E,$B$1)</f>
        <v>0</v>
      </c>
      <c r="J82" s="8">
        <v>200601</v>
      </c>
      <c r="L82" s="42">
        <f>SUMIFS('2012Figures'!$J:$J,'2012Figures'!$C:$C,$A82,'2012Figures'!$H:$H,$B82,'2012Figures'!$I:$I,$C82,'2012Figures'!$E:$E,$B$1)</f>
        <v>0</v>
      </c>
      <c r="M82" s="52">
        <f>SUMIFS('2012Figures'!$J:$J,'2012Figures'!$C:$C,$A82,'2012Figures'!$H:$H,$B82,'2012Figures'!$I:$I,$C82,'2012Figures'!$B:$B,"BrokerToCy",'2012Figures'!$G:$G,"E1",'2012Figures'!$E:$E,$B$1)</f>
        <v>0</v>
      </c>
      <c r="N82" s="52">
        <f>SUMIFS('2012Figures'!$J:$J,'2012Figures'!$C:$C,$A82,'2012Figures'!$H:$H,$B82,'2012Figures'!$I:$I,$C82,'2012Figures'!$B:$B,"BrokerToCy",'2012Figures'!$G:$G,"P1",'2012Figures'!$E:$E,$B$1)</f>
        <v>0</v>
      </c>
      <c r="O82" s="52">
        <f>SUMIFS('2012Figures'!$J:$J,'2012Figures'!$C:$C,$A82,'2012Figures'!$H:$H,$B82,'2012Figures'!$I:$I,$C82,'2012Figures'!$B:$B,"CyToBroker",'2012Figures'!$G:$G,"E1",'2012Figures'!$E:$E,$B$1)</f>
        <v>0</v>
      </c>
      <c r="P82" s="52">
        <f>SUMIFS('2012Figures'!$J:$J,'2012Figures'!$C:$C,$A82,'2012Figures'!$H:$H,$B82,'2012Figures'!$I:$I,$C82,'2012Figures'!$B:$B,"CyToBroker",'2012Figures'!$G:$G,"P1",'2012Figures'!$E:$E,$B$1)</f>
        <v>0</v>
      </c>
      <c r="R82" s="46" t="str">
        <f t="shared" si="15"/>
        <v/>
      </c>
      <c r="S82" s="46" t="str">
        <f t="shared" si="15"/>
        <v/>
      </c>
      <c r="T82" s="46" t="str">
        <f t="shared" si="15"/>
        <v/>
      </c>
      <c r="U82" s="46" t="str">
        <f t="shared" si="15"/>
        <v/>
      </c>
      <c r="V82" s="46" t="str">
        <f t="shared" si="15"/>
        <v/>
      </c>
    </row>
    <row r="83" spans="1:22" x14ac:dyDescent="0.2">
      <c r="A83" s="1">
        <v>104</v>
      </c>
      <c r="B83" s="1" t="s">
        <v>21</v>
      </c>
      <c r="D83" s="29">
        <f>SUMIFS('2013Figures'!$J:$J,'2013Figures'!$C:$C,$A83,'2013Figures'!$H:$H,$B83,'2013Figures'!$I:$I,"",'2013Figures'!$E:$E,$B$1)</f>
        <v>0</v>
      </c>
      <c r="E83" s="9">
        <f>SUMIFS('2013Figures'!$J:$J,'2013Figures'!$C:$C,$A83,'2013Figures'!$H:$H,$B83,'2013Figures'!$I:$I,"",'2013Figures'!$B:$B,"BrokerToCy",'2013Figures'!$G:$G,"E1",'2013Figures'!$E:$E,$B$1)</f>
        <v>0</v>
      </c>
      <c r="F83" s="9">
        <f>SUMIFS('2013Figures'!$J:$J,'2013Figures'!$C:$C,$A83,'2013Figures'!$H:$H,$B83,'2013Figures'!$I:$I,"",'2013Figures'!$B:$B,"BrokerToCy",'2013Figures'!$G:$G,"P1",'2013Figures'!$E:$E,$B$1)</f>
        <v>0</v>
      </c>
      <c r="G83" s="9">
        <f>SUMIFS('2013Figures'!$J:$J,'2013Figures'!$C:$C,$A83,'2013Figures'!$H:$H,$B83,'2013Figures'!$I:$I,"",'2013Figures'!$B:$B,"CyToBroker",'2013Figures'!$G:$G,"E1",'2013Figures'!$E:$E,$B$1)</f>
        <v>0</v>
      </c>
      <c r="H83" s="9">
        <f>SUMIFS('2013Figures'!$J:$J,'2013Figures'!$C:$C,$A83,'2013Figures'!$H:$H,$B83,'2013Figures'!$I:$I,"",'2013Figures'!$B:$B,"CyToBroker",'2013Figures'!$G:$G,"P1",'2013Figures'!$E:$E,$B$1)</f>
        <v>0</v>
      </c>
      <c r="J83" s="8" t="s">
        <v>131</v>
      </c>
      <c r="L83" s="42">
        <f>SUMIFS('2012Figures'!$J:$J,'2012Figures'!$C:$C,$A83,'2012Figures'!$H:$H,$B83,'2012Figures'!$I:$I,"",'2012Figures'!$E:$E,$B$1)</f>
        <v>0</v>
      </c>
      <c r="M83" s="52">
        <f>SUMIFS('2012Figures'!$J:$J,'2012Figures'!$C:$C,$A83,'2012Figures'!$H:$H,$B83,'2012Figures'!$I:$I,"",'2012Figures'!$B:$B,"BrokerToCy",'2012Figures'!$G:$G,"E1",'2012Figures'!$E:$E,$B$1)</f>
        <v>0</v>
      </c>
      <c r="N83" s="52">
        <f>SUMIFS('2012Figures'!$J:$J,'2012Figures'!$C:$C,$A83,'2012Figures'!$H:$H,$B83,'2012Figures'!$I:$I,"",'2012Figures'!$B:$B,"BrokerToCy",'2012Figures'!$G:$G,"P1",'2012Figures'!$E:$E,$B$1)</f>
        <v>0</v>
      </c>
      <c r="O83" s="52">
        <f>SUMIFS('2012Figures'!$J:$J,'2012Figures'!$C:$C,$A83,'2012Figures'!$H:$H,$B83,'2012Figures'!$I:$I,"",'2012Figures'!$B:$B,"CyToBroker",'2012Figures'!$G:$G,"E1",'2012Figures'!$E:$E,$B$1)</f>
        <v>0</v>
      </c>
      <c r="P83" s="52">
        <f>SUMIFS('2012Figures'!$J:$J,'2012Figures'!$C:$C,$A83,'2012Figures'!$H:$H,$B83,'2012Figures'!$I:$I,"",'2012Figures'!$B:$B,"CyToBroker",'2012Figures'!$G:$G,"P1",'2012Figures'!$E:$E,$B$1)</f>
        <v>0</v>
      </c>
      <c r="R83" s="46" t="str">
        <f t="shared" si="15"/>
        <v/>
      </c>
      <c r="S83" s="46" t="str">
        <f t="shared" si="15"/>
        <v/>
      </c>
      <c r="T83" s="46" t="str">
        <f t="shared" si="15"/>
        <v/>
      </c>
      <c r="U83" s="46" t="str">
        <f t="shared" si="15"/>
        <v/>
      </c>
      <c r="V83" s="46" t="str">
        <f t="shared" si="15"/>
        <v/>
      </c>
    </row>
    <row r="84" spans="1:22" x14ac:dyDescent="0.2">
      <c r="A84" s="1">
        <v>104</v>
      </c>
      <c r="B84" s="1" t="s">
        <v>94</v>
      </c>
      <c r="C84" s="8">
        <v>11</v>
      </c>
      <c r="D84" s="29">
        <f>SUMIFS('2013Figures'!$J:$J,'2013Figures'!$C:$C,$A84,'2013Figures'!$H:$H,$B84,'2013Figures'!$I:$I,$C84,'2013Figures'!$E:$E,$B$1)</f>
        <v>0</v>
      </c>
      <c r="E84" s="9">
        <f>SUMIFS('2013Figures'!$J:$J,'2013Figures'!$C:$C,$A84,'2013Figures'!$H:$H,$B84,'2013Figures'!$I:$I,$C84,'2013Figures'!$B:$B,"BrokerToCy",'2013Figures'!$G:$G,"E1",'2013Figures'!$E:$E,$B$1)</f>
        <v>0</v>
      </c>
      <c r="F84" s="9">
        <f>SUMIFS('2013Figures'!$J:$J,'2013Figures'!$C:$C,$A84,'2013Figures'!$H:$H,$B84,'2013Figures'!$I:$I,$C84,'2013Figures'!$B:$B,"BrokerToCy",'2013Figures'!$G:$G,"P1",'2013Figures'!$E:$E,$B$1)</f>
        <v>0</v>
      </c>
      <c r="G84" s="9">
        <f>SUMIFS('2013Figures'!$J:$J,'2013Figures'!$C:$C,$A84,'2013Figures'!$H:$H,$B84,'2013Figures'!$I:$I,$C84,'2013Figures'!$B:$B,"CyToBroker",'2013Figures'!$G:$G,"E1",'2013Figures'!$E:$E,$B$1)</f>
        <v>0</v>
      </c>
      <c r="H84" s="9">
        <f>SUMIFS('2013Figures'!$J:$J,'2013Figures'!$C:$C,$A84,'2013Figures'!$H:$H,$B84,'2013Figures'!$I:$I,$C84,'2013Figures'!$B:$B,"CyToBroker",'2013Figures'!$G:$G,"P1",'2013Figures'!$E:$E,$B$1)</f>
        <v>0</v>
      </c>
      <c r="L84" s="42">
        <f>SUMIFS('2012Figures'!$J:$J,'2012Figures'!$C:$C,$A84,'2012Figures'!$H:$H,$B84,'2012Figures'!$I:$I,$C84,'2012Figures'!$E:$E,$B$1)</f>
        <v>0</v>
      </c>
      <c r="M84" s="52">
        <f>SUMIFS('2012Figures'!$J:$J,'2012Figures'!$C:$C,$A84,'2012Figures'!$H:$H,$B84,'2012Figures'!$I:$I,$C84,'2012Figures'!$B:$B,"BrokerToCy",'2012Figures'!$G:$G,"E1",'2012Figures'!$E:$E,$B$1)</f>
        <v>0</v>
      </c>
      <c r="N84" s="52">
        <f>SUMIFS('2012Figures'!$J:$J,'2012Figures'!$C:$C,$A84,'2012Figures'!$H:$H,$B84,'2012Figures'!$I:$I,$C84,'2012Figures'!$B:$B,"BrokerToCy",'2012Figures'!$G:$G,"P1",'2012Figures'!$E:$E,$B$1)</f>
        <v>0</v>
      </c>
      <c r="O84" s="52">
        <f>SUMIFS('2012Figures'!$J:$J,'2012Figures'!$C:$C,$A84,'2012Figures'!$H:$H,$B84,'2012Figures'!$I:$I,$C84,'2012Figures'!$B:$B,"CyToBroker",'2012Figures'!$G:$G,"E1",'2012Figures'!$E:$E,$B$1)</f>
        <v>0</v>
      </c>
      <c r="P84" s="52">
        <f>SUMIFS('2012Figures'!$J:$J,'2012Figures'!$C:$C,$A84,'2012Figures'!$H:$H,$B84,'2012Figures'!$I:$I,$C84,'2012Figures'!$B:$B,"CyToBroker",'2012Figures'!$G:$G,"P1",'2012Figures'!$E:$E,$B$1)</f>
        <v>0</v>
      </c>
      <c r="R84" s="46" t="str">
        <f t="shared" si="15"/>
        <v/>
      </c>
      <c r="S84" s="46" t="str">
        <f t="shared" si="15"/>
        <v/>
      </c>
      <c r="T84" s="46" t="str">
        <f t="shared" si="15"/>
        <v/>
      </c>
      <c r="U84" s="46" t="str">
        <f t="shared" si="15"/>
        <v/>
      </c>
      <c r="V84" s="46" t="str">
        <f t="shared" si="15"/>
        <v/>
      </c>
    </row>
    <row r="85" spans="1:22" x14ac:dyDescent="0.2">
      <c r="A85" s="1">
        <v>104</v>
      </c>
      <c r="B85" s="1" t="s">
        <v>94</v>
      </c>
      <c r="C85" s="8">
        <v>10</v>
      </c>
      <c r="D85" s="29">
        <f>SUMIFS('2013Figures'!$J:$J,'2013Figures'!$C:$C,$A85,'2013Figures'!$H:$H,$B85,'2013Figures'!$I:$I,$C85,'2013Figures'!$E:$E,$B$1)</f>
        <v>0</v>
      </c>
      <c r="E85" s="9">
        <f>SUMIFS('2013Figures'!$J:$J,'2013Figures'!$C:$C,$A85,'2013Figures'!$H:$H,$B85,'2013Figures'!$I:$I,$C85,'2013Figures'!$B:$B,"BrokerToCy",'2013Figures'!$G:$G,"E1",'2013Figures'!$E:$E,$B$1)</f>
        <v>0</v>
      </c>
      <c r="F85" s="9">
        <f>SUMIFS('2013Figures'!$J:$J,'2013Figures'!$C:$C,$A85,'2013Figures'!$H:$H,$B85,'2013Figures'!$I:$I,$C85,'2013Figures'!$B:$B,"BrokerToCy",'2013Figures'!$G:$G,"P1",'2013Figures'!$E:$E,$B$1)</f>
        <v>0</v>
      </c>
      <c r="G85" s="9">
        <f>SUMIFS('2013Figures'!$J:$J,'2013Figures'!$C:$C,$A85,'2013Figures'!$H:$H,$B85,'2013Figures'!$I:$I,$C85,'2013Figures'!$B:$B,"CyToBroker",'2013Figures'!$G:$G,"E1",'2013Figures'!$E:$E,$B$1)</f>
        <v>0</v>
      </c>
      <c r="H85" s="9">
        <f>SUMIFS('2013Figures'!$J:$J,'2013Figures'!$C:$C,$A85,'2013Figures'!$H:$H,$B85,'2013Figures'!$I:$I,$C85,'2013Figures'!$B:$B,"CyToBroker",'2013Figures'!$G:$G,"P1",'2013Figures'!$E:$E,$B$1)</f>
        <v>0</v>
      </c>
      <c r="J85" s="8">
        <v>201501</v>
      </c>
      <c r="L85" s="42">
        <f>SUMIFS('2012Figures'!$J:$J,'2012Figures'!$C:$C,$A85,'2012Figures'!$H:$H,$B85,'2012Figures'!$I:$I,$C85,'2012Figures'!$E:$E,$B$1)</f>
        <v>0</v>
      </c>
      <c r="M85" s="52">
        <f>SUMIFS('2012Figures'!$J:$J,'2012Figures'!$C:$C,$A85,'2012Figures'!$H:$H,$B85,'2012Figures'!$I:$I,$C85,'2012Figures'!$B:$B,"BrokerToCy",'2012Figures'!$G:$G,"E1",'2012Figures'!$E:$E,$B$1)</f>
        <v>0</v>
      </c>
      <c r="N85" s="52">
        <f>SUMIFS('2012Figures'!$J:$J,'2012Figures'!$C:$C,$A85,'2012Figures'!$H:$H,$B85,'2012Figures'!$I:$I,$C85,'2012Figures'!$B:$B,"BrokerToCy",'2012Figures'!$G:$G,"P1",'2012Figures'!$E:$E,$B$1)</f>
        <v>0</v>
      </c>
      <c r="O85" s="52">
        <f>SUMIFS('2012Figures'!$J:$J,'2012Figures'!$C:$C,$A85,'2012Figures'!$H:$H,$B85,'2012Figures'!$I:$I,$C85,'2012Figures'!$B:$B,"CyToBroker",'2012Figures'!$G:$G,"E1",'2012Figures'!$E:$E,$B$1)</f>
        <v>0</v>
      </c>
      <c r="P85" s="52">
        <f>SUMIFS('2012Figures'!$J:$J,'2012Figures'!$C:$C,$A85,'2012Figures'!$H:$H,$B85,'2012Figures'!$I:$I,$C85,'2012Figures'!$B:$B,"CyToBroker",'2012Figures'!$G:$G,"P1",'2012Figures'!$E:$E,$B$1)</f>
        <v>0</v>
      </c>
      <c r="R85" s="46" t="str">
        <f t="shared" si="15"/>
        <v/>
      </c>
      <c r="S85" s="46" t="str">
        <f t="shared" si="15"/>
        <v/>
      </c>
      <c r="T85" s="46" t="str">
        <f t="shared" si="15"/>
        <v/>
      </c>
      <c r="U85" s="46" t="str">
        <f t="shared" si="15"/>
        <v/>
      </c>
      <c r="V85" s="46" t="str">
        <f t="shared" si="15"/>
        <v/>
      </c>
    </row>
    <row r="86" spans="1:22" x14ac:dyDescent="0.2">
      <c r="A86" s="1">
        <v>104</v>
      </c>
      <c r="B86" s="1" t="s">
        <v>94</v>
      </c>
      <c r="C86" s="8">
        <v>9</v>
      </c>
      <c r="D86" s="29">
        <f>SUMIFS('2013Figures'!$J:$J,'2013Figures'!$C:$C,$A86,'2013Figures'!$H:$H,$B86,'2013Figures'!$I:$I,$C86,'2013Figures'!$E:$E,$B$1)</f>
        <v>0</v>
      </c>
      <c r="E86" s="9">
        <f>SUMIFS('2013Figures'!$J:$J,'2013Figures'!$C:$C,$A86,'2013Figures'!$H:$H,$B86,'2013Figures'!$I:$I,$C86,'2013Figures'!$B:$B,"BrokerToCy",'2013Figures'!$G:$G,"E1",'2013Figures'!$E:$E,$B$1)</f>
        <v>0</v>
      </c>
      <c r="F86" s="9">
        <f>SUMIFS('2013Figures'!$J:$J,'2013Figures'!$C:$C,$A86,'2013Figures'!$H:$H,$B86,'2013Figures'!$I:$I,$C86,'2013Figures'!$B:$B,"BrokerToCy",'2013Figures'!$G:$G,"P1",'2013Figures'!$E:$E,$B$1)</f>
        <v>0</v>
      </c>
      <c r="G86" s="9">
        <f>SUMIFS('2013Figures'!$J:$J,'2013Figures'!$C:$C,$A86,'2013Figures'!$H:$H,$B86,'2013Figures'!$I:$I,$C86,'2013Figures'!$B:$B,"CyToBroker",'2013Figures'!$G:$G,"E1",'2013Figures'!$E:$E,$B$1)</f>
        <v>0</v>
      </c>
      <c r="H86" s="9">
        <f>SUMIFS('2013Figures'!$J:$J,'2013Figures'!$C:$C,$A86,'2013Figures'!$H:$H,$B86,'2013Figures'!$I:$I,$C86,'2013Figures'!$B:$B,"CyToBroker",'2013Figures'!$G:$G,"P1",'2013Figures'!$E:$E,$B$1)</f>
        <v>0</v>
      </c>
      <c r="J86" s="8">
        <v>201401</v>
      </c>
      <c r="L86" s="42">
        <f>SUMIFS('2012Figures'!$J:$J,'2012Figures'!$C:$C,$A86,'2012Figures'!$H:$H,$B86,'2012Figures'!$I:$I,$C86,'2012Figures'!$E:$E,$B$1)</f>
        <v>0</v>
      </c>
      <c r="M86" s="52">
        <f>SUMIFS('2012Figures'!$J:$J,'2012Figures'!$C:$C,$A86,'2012Figures'!$H:$H,$B86,'2012Figures'!$I:$I,$C86,'2012Figures'!$B:$B,"BrokerToCy",'2012Figures'!$G:$G,"E1",'2012Figures'!$E:$E,$B$1)</f>
        <v>0</v>
      </c>
      <c r="N86" s="52">
        <f>SUMIFS('2012Figures'!$J:$J,'2012Figures'!$C:$C,$A86,'2012Figures'!$H:$H,$B86,'2012Figures'!$I:$I,$C86,'2012Figures'!$B:$B,"BrokerToCy",'2012Figures'!$G:$G,"P1",'2012Figures'!$E:$E,$B$1)</f>
        <v>0</v>
      </c>
      <c r="O86" s="52">
        <f>SUMIFS('2012Figures'!$J:$J,'2012Figures'!$C:$C,$A86,'2012Figures'!$H:$H,$B86,'2012Figures'!$I:$I,$C86,'2012Figures'!$B:$B,"CyToBroker",'2012Figures'!$G:$G,"E1",'2012Figures'!$E:$E,$B$1)</f>
        <v>0</v>
      </c>
      <c r="P86" s="52">
        <f>SUMIFS('2012Figures'!$J:$J,'2012Figures'!$C:$C,$A86,'2012Figures'!$H:$H,$B86,'2012Figures'!$I:$I,$C86,'2012Figures'!$B:$B,"CyToBroker",'2012Figures'!$G:$G,"P1",'2012Figures'!$E:$E,$B$1)</f>
        <v>0</v>
      </c>
      <c r="R86" s="46" t="str">
        <f t="shared" si="15"/>
        <v/>
      </c>
      <c r="S86" s="46" t="str">
        <f t="shared" si="15"/>
        <v/>
      </c>
      <c r="T86" s="46" t="str">
        <f t="shared" si="15"/>
        <v/>
      </c>
      <c r="U86" s="46" t="str">
        <f t="shared" si="15"/>
        <v/>
      </c>
      <c r="V86" s="46" t="str">
        <f t="shared" si="15"/>
        <v/>
      </c>
    </row>
    <row r="87" spans="1:22" x14ac:dyDescent="0.2">
      <c r="A87" s="1">
        <v>104</v>
      </c>
      <c r="B87" s="1" t="s">
        <v>94</v>
      </c>
      <c r="C87" s="8">
        <v>8</v>
      </c>
      <c r="D87" s="29">
        <f>SUMIFS('2013Figures'!$J:$J,'2013Figures'!$C:$C,$A87,'2013Figures'!$H:$H,$B87,'2013Figures'!$I:$I,$C87,'2013Figures'!$E:$E,$B$1)</f>
        <v>0</v>
      </c>
      <c r="E87" s="9">
        <f>SUMIFS('2013Figures'!$J:$J,'2013Figures'!$C:$C,$A87,'2013Figures'!$H:$H,$B87,'2013Figures'!$I:$I,$C87,'2013Figures'!$B:$B,"BrokerToCy",'2013Figures'!$G:$G,"E1",'2013Figures'!$E:$E,$B$1)</f>
        <v>0</v>
      </c>
      <c r="F87" s="9">
        <f>SUMIFS('2013Figures'!$J:$J,'2013Figures'!$C:$C,$A87,'2013Figures'!$H:$H,$B87,'2013Figures'!$I:$I,$C87,'2013Figures'!$B:$B,"BrokerToCy",'2013Figures'!$G:$G,"P1",'2013Figures'!$E:$E,$B$1)</f>
        <v>0</v>
      </c>
      <c r="G87" s="9">
        <f>SUMIFS('2013Figures'!$J:$J,'2013Figures'!$C:$C,$A87,'2013Figures'!$H:$H,$B87,'2013Figures'!$I:$I,$C87,'2013Figures'!$B:$B,"CyToBroker",'2013Figures'!$G:$G,"E1",'2013Figures'!$E:$E,$B$1)</f>
        <v>0</v>
      </c>
      <c r="H87" s="9">
        <f>SUMIFS('2013Figures'!$J:$J,'2013Figures'!$C:$C,$A87,'2013Figures'!$H:$H,$B87,'2013Figures'!$I:$I,$C87,'2013Figures'!$B:$B,"CyToBroker",'2013Figures'!$G:$G,"P1",'2013Figures'!$E:$E,$B$1)</f>
        <v>0</v>
      </c>
      <c r="I87" s="30"/>
      <c r="J87" s="31">
        <v>201301</v>
      </c>
      <c r="K87" s="30"/>
      <c r="L87" s="42">
        <f>SUMIFS('2012Figures'!$J:$J,'2012Figures'!$C:$C,$A87,'2012Figures'!$H:$H,$B87,'2012Figures'!$I:$I,$C87,'2012Figures'!$E:$E,$B$1)</f>
        <v>0</v>
      </c>
      <c r="M87" s="52">
        <f>SUMIFS('2012Figures'!$J:$J,'2012Figures'!$C:$C,$A87,'2012Figures'!$H:$H,$B87,'2012Figures'!$I:$I,$C87,'2012Figures'!$B:$B,"BrokerToCy",'2012Figures'!$G:$G,"E1",'2012Figures'!$E:$E,$B$1)</f>
        <v>0</v>
      </c>
      <c r="N87" s="52">
        <f>SUMIFS('2012Figures'!$J:$J,'2012Figures'!$C:$C,$A87,'2012Figures'!$H:$H,$B87,'2012Figures'!$I:$I,$C87,'2012Figures'!$B:$B,"BrokerToCy",'2012Figures'!$G:$G,"P1",'2012Figures'!$E:$E,$B$1)</f>
        <v>0</v>
      </c>
      <c r="O87" s="52">
        <f>SUMIFS('2012Figures'!$J:$J,'2012Figures'!$C:$C,$A87,'2012Figures'!$H:$H,$B87,'2012Figures'!$I:$I,$C87,'2012Figures'!$B:$B,"CyToBroker",'2012Figures'!$G:$G,"E1",'2012Figures'!$E:$E,$B$1)</f>
        <v>0</v>
      </c>
      <c r="P87" s="52">
        <f>SUMIFS('2012Figures'!$J:$J,'2012Figures'!$C:$C,$A87,'2012Figures'!$H:$H,$B87,'2012Figures'!$I:$I,$C87,'2012Figures'!$B:$B,"CyToBroker",'2012Figures'!$G:$G,"P1",'2012Figures'!$E:$E,$B$1)</f>
        <v>0</v>
      </c>
      <c r="Q87" s="30"/>
      <c r="R87" s="46" t="str">
        <f t="shared" si="15"/>
        <v/>
      </c>
      <c r="S87" s="46" t="str">
        <f t="shared" si="15"/>
        <v/>
      </c>
      <c r="T87" s="46" t="str">
        <f t="shared" si="15"/>
        <v/>
      </c>
      <c r="U87" s="46" t="str">
        <f t="shared" si="15"/>
        <v/>
      </c>
      <c r="V87" s="46" t="str">
        <f t="shared" si="15"/>
        <v/>
      </c>
    </row>
    <row r="88" spans="1:22" x14ac:dyDescent="0.2">
      <c r="A88" s="1">
        <v>104</v>
      </c>
      <c r="B88" s="1" t="s">
        <v>94</v>
      </c>
      <c r="C88" s="8">
        <v>7</v>
      </c>
      <c r="D88" s="29">
        <f>SUMIFS('2013Figures'!$J:$J,'2013Figures'!$C:$C,$A88,'2013Figures'!$H:$H,$B88,'2013Figures'!$I:$I,$C88,'2013Figures'!$E:$E,$B$1)</f>
        <v>814</v>
      </c>
      <c r="E88" s="9">
        <f>SUMIFS('2013Figures'!$J:$J,'2013Figures'!$C:$C,$A88,'2013Figures'!$H:$H,$B88,'2013Figures'!$I:$I,$C88,'2013Figures'!$B:$B,"BrokerToCy",'2013Figures'!$G:$G,"E1",'2013Figures'!$E:$E,$B$1)</f>
        <v>0</v>
      </c>
      <c r="F88" s="9">
        <f>SUMIFS('2013Figures'!$J:$J,'2013Figures'!$C:$C,$A88,'2013Figures'!$H:$H,$B88,'2013Figures'!$I:$I,$C88,'2013Figures'!$B:$B,"BrokerToCy",'2013Figures'!$G:$G,"P1",'2013Figures'!$E:$E,$B$1)</f>
        <v>0</v>
      </c>
      <c r="G88" s="9">
        <f>SUMIFS('2013Figures'!$J:$J,'2013Figures'!$C:$C,$A88,'2013Figures'!$H:$H,$B88,'2013Figures'!$I:$I,$C88,'2013Figures'!$B:$B,"CyToBroker",'2013Figures'!$G:$G,"E1",'2013Figures'!$E:$E,$B$1)</f>
        <v>814</v>
      </c>
      <c r="H88" s="9">
        <f>SUMIFS('2013Figures'!$J:$J,'2013Figures'!$C:$C,$A88,'2013Figures'!$H:$H,$B88,'2013Figures'!$I:$I,$C88,'2013Figures'!$B:$B,"CyToBroker",'2013Figures'!$G:$G,"P1",'2013Figures'!$E:$E,$B$1)</f>
        <v>0</v>
      </c>
      <c r="J88" s="8">
        <v>201201</v>
      </c>
      <c r="L88" s="42">
        <f>SUMIFS('2012Figures'!$J:$J,'2012Figures'!$C:$C,$A88,'2012Figures'!$H:$H,$B88,'2012Figures'!$I:$I,$C88,'2012Figures'!$E:$E,$B$1)</f>
        <v>0</v>
      </c>
      <c r="M88" s="52">
        <f>SUMIFS('2012Figures'!$J:$J,'2012Figures'!$C:$C,$A88,'2012Figures'!$H:$H,$B88,'2012Figures'!$I:$I,$C88,'2012Figures'!$B:$B,"BrokerToCy",'2012Figures'!$G:$G,"E1",'2012Figures'!$E:$E,$B$1)</f>
        <v>0</v>
      </c>
      <c r="N88" s="52">
        <f>SUMIFS('2012Figures'!$J:$J,'2012Figures'!$C:$C,$A88,'2012Figures'!$H:$H,$B88,'2012Figures'!$I:$I,$C88,'2012Figures'!$B:$B,"BrokerToCy",'2012Figures'!$G:$G,"P1",'2012Figures'!$E:$E,$B$1)</f>
        <v>0</v>
      </c>
      <c r="O88" s="52">
        <f>SUMIFS('2012Figures'!$J:$J,'2012Figures'!$C:$C,$A88,'2012Figures'!$H:$H,$B88,'2012Figures'!$I:$I,$C88,'2012Figures'!$B:$B,"CyToBroker",'2012Figures'!$G:$G,"E1",'2012Figures'!$E:$E,$B$1)</f>
        <v>0</v>
      </c>
      <c r="P88" s="52">
        <f>SUMIFS('2012Figures'!$J:$J,'2012Figures'!$C:$C,$A88,'2012Figures'!$H:$H,$B88,'2012Figures'!$I:$I,$C88,'2012Figures'!$B:$B,"CyToBroker",'2012Figures'!$G:$G,"P1",'2012Figures'!$E:$E,$B$1)</f>
        <v>0</v>
      </c>
      <c r="R88" s="46" t="str">
        <f t="shared" si="15"/>
        <v/>
      </c>
      <c r="S88" s="46" t="str">
        <f t="shared" si="15"/>
        <v/>
      </c>
      <c r="T88" s="46" t="str">
        <f t="shared" si="15"/>
        <v/>
      </c>
      <c r="U88" s="46" t="str">
        <f t="shared" si="15"/>
        <v/>
      </c>
      <c r="V88" s="46" t="str">
        <f t="shared" si="15"/>
        <v/>
      </c>
    </row>
    <row r="89" spans="1:22" x14ac:dyDescent="0.2">
      <c r="A89" s="1">
        <v>104</v>
      </c>
      <c r="B89" s="1" t="s">
        <v>94</v>
      </c>
      <c r="C89" s="8">
        <v>6</v>
      </c>
      <c r="D89" s="29">
        <f>SUMIFS('2013Figures'!$J:$J,'2013Figures'!$C:$C,$A89,'2013Figures'!$H:$H,$B89,'2013Figures'!$I:$I,$C89,'2013Figures'!$E:$E,$B$1)</f>
        <v>0</v>
      </c>
      <c r="E89" s="9">
        <f>SUMIFS('2013Figures'!$J:$J,'2013Figures'!$C:$C,$A89,'2013Figures'!$H:$H,$B89,'2013Figures'!$I:$I,$C89,'2013Figures'!$B:$B,"BrokerToCy",'2013Figures'!$G:$G,"E1",'2013Figures'!$E:$E,$B$1)</f>
        <v>0</v>
      </c>
      <c r="F89" s="9">
        <f>SUMIFS('2013Figures'!$J:$J,'2013Figures'!$C:$C,$A89,'2013Figures'!$H:$H,$B89,'2013Figures'!$I:$I,$C89,'2013Figures'!$B:$B,"BrokerToCy",'2013Figures'!$G:$G,"P1",'2013Figures'!$E:$E,$B$1)</f>
        <v>0</v>
      </c>
      <c r="G89" s="9">
        <f>SUMIFS('2013Figures'!$J:$J,'2013Figures'!$C:$C,$A89,'2013Figures'!$H:$H,$B89,'2013Figures'!$I:$I,$C89,'2013Figures'!$B:$B,"CyToBroker",'2013Figures'!$G:$G,"E1",'2013Figures'!$E:$E,$B$1)</f>
        <v>0</v>
      </c>
      <c r="H89" s="9">
        <f>SUMIFS('2013Figures'!$J:$J,'2013Figures'!$C:$C,$A89,'2013Figures'!$H:$H,$B89,'2013Figures'!$I:$I,$C89,'2013Figures'!$B:$B,"CyToBroker",'2013Figures'!$G:$G,"P1",'2013Figures'!$E:$E,$B$1)</f>
        <v>0</v>
      </c>
      <c r="J89" s="8">
        <v>201101</v>
      </c>
      <c r="L89" s="42">
        <f>SUMIFS('2012Figures'!$J:$J,'2012Figures'!$C:$C,$A89,'2012Figures'!$H:$H,$B89,'2012Figures'!$I:$I,$C89,'2012Figures'!$E:$E,$B$1)</f>
        <v>0</v>
      </c>
      <c r="M89" s="52">
        <f>SUMIFS('2012Figures'!$J:$J,'2012Figures'!$C:$C,$A89,'2012Figures'!$H:$H,$B89,'2012Figures'!$I:$I,$C89,'2012Figures'!$B:$B,"BrokerToCy",'2012Figures'!$G:$G,"E1",'2012Figures'!$E:$E,$B$1)</f>
        <v>0</v>
      </c>
      <c r="N89" s="52">
        <f>SUMIFS('2012Figures'!$J:$J,'2012Figures'!$C:$C,$A89,'2012Figures'!$H:$H,$B89,'2012Figures'!$I:$I,$C89,'2012Figures'!$B:$B,"BrokerToCy",'2012Figures'!$G:$G,"P1",'2012Figures'!$E:$E,$B$1)</f>
        <v>0</v>
      </c>
      <c r="O89" s="52">
        <f>SUMIFS('2012Figures'!$J:$J,'2012Figures'!$C:$C,$A89,'2012Figures'!$H:$H,$B89,'2012Figures'!$I:$I,$C89,'2012Figures'!$B:$B,"CyToBroker",'2012Figures'!$G:$G,"E1",'2012Figures'!$E:$E,$B$1)</f>
        <v>0</v>
      </c>
      <c r="P89" s="52">
        <f>SUMIFS('2012Figures'!$J:$J,'2012Figures'!$C:$C,$A89,'2012Figures'!$H:$H,$B89,'2012Figures'!$I:$I,$C89,'2012Figures'!$B:$B,"CyToBroker",'2012Figures'!$G:$G,"P1",'2012Figures'!$E:$E,$B$1)</f>
        <v>0</v>
      </c>
      <c r="R89" s="46" t="str">
        <f t="shared" si="15"/>
        <v/>
      </c>
      <c r="S89" s="46" t="str">
        <f t="shared" si="15"/>
        <v/>
      </c>
      <c r="T89" s="46" t="str">
        <f t="shared" si="15"/>
        <v/>
      </c>
      <c r="U89" s="46" t="str">
        <f t="shared" si="15"/>
        <v/>
      </c>
      <c r="V89" s="46" t="str">
        <f t="shared" si="15"/>
        <v/>
      </c>
    </row>
    <row r="90" spans="1:22" x14ac:dyDescent="0.2">
      <c r="A90" s="1">
        <v>104</v>
      </c>
      <c r="B90" s="1" t="s">
        <v>94</v>
      </c>
      <c r="C90" s="8">
        <v>5</v>
      </c>
      <c r="D90" s="29">
        <f>SUMIFS('2013Figures'!$J:$J,'2013Figures'!$C:$C,$A90,'2013Figures'!$H:$H,$B90,'2013Figures'!$I:$I,$C90,'2013Figures'!$E:$E,$B$1)</f>
        <v>0</v>
      </c>
      <c r="E90" s="9">
        <f>SUMIFS('2013Figures'!$J:$J,'2013Figures'!$C:$C,$A90,'2013Figures'!$H:$H,$B90,'2013Figures'!$I:$I,$C90,'2013Figures'!$B:$B,"BrokerToCy",'2013Figures'!$G:$G,"E1",'2013Figures'!$E:$E,$B$1)</f>
        <v>0</v>
      </c>
      <c r="F90" s="9">
        <f>SUMIFS('2013Figures'!$J:$J,'2013Figures'!$C:$C,$A90,'2013Figures'!$H:$H,$B90,'2013Figures'!$I:$I,$C90,'2013Figures'!$B:$B,"BrokerToCy",'2013Figures'!$G:$G,"P1",'2013Figures'!$E:$E,$B$1)</f>
        <v>0</v>
      </c>
      <c r="G90" s="9">
        <f>SUMIFS('2013Figures'!$J:$J,'2013Figures'!$C:$C,$A90,'2013Figures'!$H:$H,$B90,'2013Figures'!$I:$I,$C90,'2013Figures'!$B:$B,"CyToBroker",'2013Figures'!$G:$G,"E1",'2013Figures'!$E:$E,$B$1)</f>
        <v>0</v>
      </c>
      <c r="H90" s="9">
        <f>SUMIFS('2013Figures'!$J:$J,'2013Figures'!$C:$C,$A90,'2013Figures'!$H:$H,$B90,'2013Figures'!$I:$I,$C90,'2013Figures'!$B:$B,"CyToBroker",'2013Figures'!$G:$G,"P1",'2013Figures'!$E:$E,$B$1)</f>
        <v>0</v>
      </c>
      <c r="J90" s="8">
        <v>201001</v>
      </c>
      <c r="L90" s="42">
        <f>SUMIFS('2012Figures'!$J:$J,'2012Figures'!$C:$C,$A90,'2012Figures'!$H:$H,$B90,'2012Figures'!$I:$I,$C90,'2012Figures'!$E:$E,$B$1)</f>
        <v>0</v>
      </c>
      <c r="M90" s="52">
        <f>SUMIFS('2012Figures'!$J:$J,'2012Figures'!$C:$C,$A90,'2012Figures'!$H:$H,$B90,'2012Figures'!$I:$I,$C90,'2012Figures'!$B:$B,"BrokerToCy",'2012Figures'!$G:$G,"E1",'2012Figures'!$E:$E,$B$1)</f>
        <v>0</v>
      </c>
      <c r="N90" s="52">
        <f>SUMIFS('2012Figures'!$J:$J,'2012Figures'!$C:$C,$A90,'2012Figures'!$H:$H,$B90,'2012Figures'!$I:$I,$C90,'2012Figures'!$B:$B,"BrokerToCy",'2012Figures'!$G:$G,"P1",'2012Figures'!$E:$E,$B$1)</f>
        <v>0</v>
      </c>
      <c r="O90" s="52">
        <f>SUMIFS('2012Figures'!$J:$J,'2012Figures'!$C:$C,$A90,'2012Figures'!$H:$H,$B90,'2012Figures'!$I:$I,$C90,'2012Figures'!$B:$B,"CyToBroker",'2012Figures'!$G:$G,"E1",'2012Figures'!$E:$E,$B$1)</f>
        <v>0</v>
      </c>
      <c r="P90" s="52">
        <f>SUMIFS('2012Figures'!$J:$J,'2012Figures'!$C:$C,$A90,'2012Figures'!$H:$H,$B90,'2012Figures'!$I:$I,$C90,'2012Figures'!$B:$B,"CyToBroker",'2012Figures'!$G:$G,"P1",'2012Figures'!$E:$E,$B$1)</f>
        <v>0</v>
      </c>
      <c r="R90" s="46" t="str">
        <f t="shared" si="15"/>
        <v/>
      </c>
      <c r="S90" s="46" t="str">
        <f t="shared" si="15"/>
        <v/>
      </c>
      <c r="T90" s="46" t="str">
        <f t="shared" si="15"/>
        <v/>
      </c>
      <c r="U90" s="46" t="str">
        <f t="shared" si="15"/>
        <v/>
      </c>
      <c r="V90" s="46" t="str">
        <f t="shared" si="15"/>
        <v/>
      </c>
    </row>
    <row r="91" spans="1:22" x14ac:dyDescent="0.2">
      <c r="A91" s="1">
        <v>104</v>
      </c>
      <c r="B91" s="1" t="s">
        <v>94</v>
      </c>
      <c r="C91" s="8">
        <v>4</v>
      </c>
      <c r="D91" s="29">
        <f>SUMIFS('2013Figures'!$J:$J,'2013Figures'!$C:$C,$A91,'2013Figures'!$H:$H,$B91,'2013Figures'!$I:$I,$C91,'2013Figures'!$E:$E,$B$1)</f>
        <v>0</v>
      </c>
      <c r="E91" s="9">
        <f>SUMIFS('2013Figures'!$J:$J,'2013Figures'!$C:$C,$A91,'2013Figures'!$H:$H,$B91,'2013Figures'!$I:$I,$C91,'2013Figures'!$B:$B,"BrokerToCy",'2013Figures'!$G:$G,"E1",'2013Figures'!$E:$E,$B$1)</f>
        <v>0</v>
      </c>
      <c r="F91" s="9">
        <f>SUMIFS('2013Figures'!$J:$J,'2013Figures'!$C:$C,$A91,'2013Figures'!$H:$H,$B91,'2013Figures'!$I:$I,$C91,'2013Figures'!$B:$B,"BrokerToCy",'2013Figures'!$G:$G,"P1",'2013Figures'!$E:$E,$B$1)</f>
        <v>0</v>
      </c>
      <c r="G91" s="9">
        <f>SUMIFS('2013Figures'!$J:$J,'2013Figures'!$C:$C,$A91,'2013Figures'!$H:$H,$B91,'2013Figures'!$I:$I,$C91,'2013Figures'!$B:$B,"CyToBroker",'2013Figures'!$G:$G,"E1",'2013Figures'!$E:$E,$B$1)</f>
        <v>0</v>
      </c>
      <c r="H91" s="9">
        <f>SUMIFS('2013Figures'!$J:$J,'2013Figures'!$C:$C,$A91,'2013Figures'!$H:$H,$B91,'2013Figures'!$I:$I,$C91,'2013Figures'!$B:$B,"CyToBroker",'2013Figures'!$G:$G,"P1",'2013Figures'!$E:$E,$B$1)</f>
        <v>0</v>
      </c>
      <c r="J91" s="8">
        <v>200901</v>
      </c>
      <c r="L91" s="42">
        <f>SUMIFS('2012Figures'!$J:$J,'2012Figures'!$C:$C,$A91,'2012Figures'!$H:$H,$B91,'2012Figures'!$I:$I,$C91,'2012Figures'!$E:$E,$B$1)</f>
        <v>0</v>
      </c>
      <c r="M91" s="52">
        <f>SUMIFS('2012Figures'!$J:$J,'2012Figures'!$C:$C,$A91,'2012Figures'!$H:$H,$B91,'2012Figures'!$I:$I,$C91,'2012Figures'!$B:$B,"BrokerToCy",'2012Figures'!$G:$G,"E1",'2012Figures'!$E:$E,$B$1)</f>
        <v>0</v>
      </c>
      <c r="N91" s="52">
        <f>SUMIFS('2012Figures'!$J:$J,'2012Figures'!$C:$C,$A91,'2012Figures'!$H:$H,$B91,'2012Figures'!$I:$I,$C91,'2012Figures'!$B:$B,"BrokerToCy",'2012Figures'!$G:$G,"P1",'2012Figures'!$E:$E,$B$1)</f>
        <v>0</v>
      </c>
      <c r="O91" s="52">
        <f>SUMIFS('2012Figures'!$J:$J,'2012Figures'!$C:$C,$A91,'2012Figures'!$H:$H,$B91,'2012Figures'!$I:$I,$C91,'2012Figures'!$B:$B,"CyToBroker",'2012Figures'!$G:$G,"E1",'2012Figures'!$E:$E,$B$1)</f>
        <v>0</v>
      </c>
      <c r="P91" s="52">
        <f>SUMIFS('2012Figures'!$J:$J,'2012Figures'!$C:$C,$A91,'2012Figures'!$H:$H,$B91,'2012Figures'!$I:$I,$C91,'2012Figures'!$B:$B,"CyToBroker",'2012Figures'!$G:$G,"P1",'2012Figures'!$E:$E,$B$1)</f>
        <v>0</v>
      </c>
      <c r="R91" s="46" t="str">
        <f t="shared" si="15"/>
        <v/>
      </c>
      <c r="S91" s="46" t="str">
        <f t="shared" si="15"/>
        <v/>
      </c>
      <c r="T91" s="46" t="str">
        <f t="shared" si="15"/>
        <v/>
      </c>
      <c r="U91" s="46" t="str">
        <f t="shared" si="15"/>
        <v/>
      </c>
      <c r="V91" s="46" t="str">
        <f t="shared" si="15"/>
        <v/>
      </c>
    </row>
    <row r="92" spans="1:22" x14ac:dyDescent="0.2">
      <c r="A92" s="1">
        <v>104</v>
      </c>
      <c r="B92" s="1" t="s">
        <v>94</v>
      </c>
      <c r="C92" s="8">
        <v>3</v>
      </c>
      <c r="D92" s="29">
        <f>SUMIFS('2013Figures'!$J:$J,'2013Figures'!$C:$C,$A92,'2013Figures'!$H:$H,$B92,'2013Figures'!$I:$I,$C92,'2013Figures'!$E:$E,$B$1)</f>
        <v>0</v>
      </c>
      <c r="E92" s="9">
        <f>SUMIFS('2013Figures'!$J:$J,'2013Figures'!$C:$C,$A92,'2013Figures'!$H:$H,$B92,'2013Figures'!$I:$I,$C92,'2013Figures'!$B:$B,"BrokerToCy",'2013Figures'!$G:$G,"E1",'2013Figures'!$E:$E,$B$1)</f>
        <v>0</v>
      </c>
      <c r="F92" s="9">
        <f>SUMIFS('2013Figures'!$J:$J,'2013Figures'!$C:$C,$A92,'2013Figures'!$H:$H,$B92,'2013Figures'!$I:$I,$C92,'2013Figures'!$B:$B,"BrokerToCy",'2013Figures'!$G:$G,"P1",'2013Figures'!$E:$E,$B$1)</f>
        <v>0</v>
      </c>
      <c r="G92" s="9">
        <f>SUMIFS('2013Figures'!$J:$J,'2013Figures'!$C:$C,$A92,'2013Figures'!$H:$H,$B92,'2013Figures'!$I:$I,$C92,'2013Figures'!$B:$B,"CyToBroker",'2013Figures'!$G:$G,"E1",'2013Figures'!$E:$E,$B$1)</f>
        <v>0</v>
      </c>
      <c r="H92" s="9">
        <f>SUMIFS('2013Figures'!$J:$J,'2013Figures'!$C:$C,$A92,'2013Figures'!$H:$H,$B92,'2013Figures'!$I:$I,$C92,'2013Figures'!$B:$B,"CyToBroker",'2013Figures'!$G:$G,"P1",'2013Figures'!$E:$E,$B$1)</f>
        <v>0</v>
      </c>
      <c r="J92" s="8">
        <v>200801</v>
      </c>
      <c r="L92" s="42">
        <f>SUMIFS('2012Figures'!$J:$J,'2012Figures'!$C:$C,$A92,'2012Figures'!$H:$H,$B92,'2012Figures'!$I:$I,$C92,'2012Figures'!$E:$E,$B$1)</f>
        <v>0</v>
      </c>
      <c r="M92" s="52">
        <f>SUMIFS('2012Figures'!$J:$J,'2012Figures'!$C:$C,$A92,'2012Figures'!$H:$H,$B92,'2012Figures'!$I:$I,$C92,'2012Figures'!$B:$B,"BrokerToCy",'2012Figures'!$G:$G,"E1",'2012Figures'!$E:$E,$B$1)</f>
        <v>0</v>
      </c>
      <c r="N92" s="52">
        <f>SUMIFS('2012Figures'!$J:$J,'2012Figures'!$C:$C,$A92,'2012Figures'!$H:$H,$B92,'2012Figures'!$I:$I,$C92,'2012Figures'!$B:$B,"BrokerToCy",'2012Figures'!$G:$G,"P1",'2012Figures'!$E:$E,$B$1)</f>
        <v>0</v>
      </c>
      <c r="O92" s="52">
        <f>SUMIFS('2012Figures'!$J:$J,'2012Figures'!$C:$C,$A92,'2012Figures'!$H:$H,$B92,'2012Figures'!$I:$I,$C92,'2012Figures'!$B:$B,"CyToBroker",'2012Figures'!$G:$G,"E1",'2012Figures'!$E:$E,$B$1)</f>
        <v>0</v>
      </c>
      <c r="P92" s="52">
        <f>SUMIFS('2012Figures'!$J:$J,'2012Figures'!$C:$C,$A92,'2012Figures'!$H:$H,$B92,'2012Figures'!$I:$I,$C92,'2012Figures'!$B:$B,"CyToBroker",'2012Figures'!$G:$G,"P1",'2012Figures'!$E:$E,$B$1)</f>
        <v>0</v>
      </c>
      <c r="R92" s="46" t="str">
        <f t="shared" si="15"/>
        <v/>
      </c>
      <c r="S92" s="46" t="str">
        <f t="shared" si="15"/>
        <v/>
      </c>
      <c r="T92" s="46" t="str">
        <f t="shared" si="15"/>
        <v/>
      </c>
      <c r="U92" s="46" t="str">
        <f t="shared" si="15"/>
        <v/>
      </c>
      <c r="V92" s="46" t="str">
        <f t="shared" si="15"/>
        <v/>
      </c>
    </row>
    <row r="93" spans="1:22" x14ac:dyDescent="0.2">
      <c r="A93" s="1">
        <v>104</v>
      </c>
      <c r="B93" s="1" t="s">
        <v>94</v>
      </c>
      <c r="C93" s="8">
        <v>2</v>
      </c>
      <c r="D93" s="29">
        <f>SUMIFS('2013Figures'!$J:$J,'2013Figures'!$C:$C,$A93,'2013Figures'!$H:$H,$B93,'2013Figures'!$I:$I,$C93,'2013Figures'!$E:$E,$B$1)</f>
        <v>0</v>
      </c>
      <c r="E93" s="9">
        <f>SUMIFS('2013Figures'!$J:$J,'2013Figures'!$C:$C,$A93,'2013Figures'!$H:$H,$B93,'2013Figures'!$I:$I,$C93,'2013Figures'!$B:$B,"BrokerToCy",'2013Figures'!$G:$G,"E1",'2013Figures'!$E:$E,$B$1)</f>
        <v>0</v>
      </c>
      <c r="F93" s="9">
        <f>SUMIFS('2013Figures'!$J:$J,'2013Figures'!$C:$C,$A93,'2013Figures'!$H:$H,$B93,'2013Figures'!$I:$I,$C93,'2013Figures'!$B:$B,"BrokerToCy",'2013Figures'!$G:$G,"P1",'2013Figures'!$E:$E,$B$1)</f>
        <v>0</v>
      </c>
      <c r="G93" s="9">
        <f>SUMIFS('2013Figures'!$J:$J,'2013Figures'!$C:$C,$A93,'2013Figures'!$H:$H,$B93,'2013Figures'!$I:$I,$C93,'2013Figures'!$B:$B,"CyToBroker",'2013Figures'!$G:$G,"E1",'2013Figures'!$E:$E,$B$1)</f>
        <v>0</v>
      </c>
      <c r="H93" s="9">
        <f>SUMIFS('2013Figures'!$J:$J,'2013Figures'!$C:$C,$A93,'2013Figures'!$H:$H,$B93,'2013Figures'!$I:$I,$C93,'2013Figures'!$B:$B,"CyToBroker",'2013Figures'!$G:$G,"P1",'2013Figures'!$E:$E,$B$1)</f>
        <v>0</v>
      </c>
      <c r="J93" s="8">
        <v>200701</v>
      </c>
      <c r="L93" s="42">
        <f>SUMIFS('2012Figures'!$J:$J,'2012Figures'!$C:$C,$A93,'2012Figures'!$H:$H,$B93,'2012Figures'!$I:$I,$C93,'2012Figures'!$E:$E,$B$1)</f>
        <v>0</v>
      </c>
      <c r="M93" s="52">
        <f>SUMIFS('2012Figures'!$J:$J,'2012Figures'!$C:$C,$A93,'2012Figures'!$H:$H,$B93,'2012Figures'!$I:$I,$C93,'2012Figures'!$B:$B,"BrokerToCy",'2012Figures'!$G:$G,"E1",'2012Figures'!$E:$E,$B$1)</f>
        <v>0</v>
      </c>
      <c r="N93" s="52">
        <f>SUMIFS('2012Figures'!$J:$J,'2012Figures'!$C:$C,$A93,'2012Figures'!$H:$H,$B93,'2012Figures'!$I:$I,$C93,'2012Figures'!$B:$B,"BrokerToCy",'2012Figures'!$G:$G,"P1",'2012Figures'!$E:$E,$B$1)</f>
        <v>0</v>
      </c>
      <c r="O93" s="52">
        <f>SUMIFS('2012Figures'!$J:$J,'2012Figures'!$C:$C,$A93,'2012Figures'!$H:$H,$B93,'2012Figures'!$I:$I,$C93,'2012Figures'!$B:$B,"CyToBroker",'2012Figures'!$G:$G,"E1",'2012Figures'!$E:$E,$B$1)</f>
        <v>0</v>
      </c>
      <c r="P93" s="52">
        <f>SUMIFS('2012Figures'!$J:$J,'2012Figures'!$C:$C,$A93,'2012Figures'!$H:$H,$B93,'2012Figures'!$I:$I,$C93,'2012Figures'!$B:$B,"CyToBroker",'2012Figures'!$G:$G,"P1",'2012Figures'!$E:$E,$B$1)</f>
        <v>0</v>
      </c>
      <c r="R93" s="46" t="str">
        <f t="shared" si="15"/>
        <v/>
      </c>
      <c r="S93" s="46" t="str">
        <f t="shared" si="15"/>
        <v/>
      </c>
      <c r="T93" s="46" t="str">
        <f t="shared" si="15"/>
        <v/>
      </c>
      <c r="U93" s="46" t="str">
        <f t="shared" si="15"/>
        <v/>
      </c>
      <c r="V93" s="46" t="str">
        <f t="shared" si="15"/>
        <v/>
      </c>
    </row>
    <row r="94" spans="1:22" x14ac:dyDescent="0.2">
      <c r="A94" s="1">
        <v>104</v>
      </c>
      <c r="B94" s="1" t="s">
        <v>94</v>
      </c>
      <c r="C94" s="8">
        <v>1</v>
      </c>
      <c r="D94" s="29">
        <f>SUMIFS('2013Figures'!$J:$J,'2013Figures'!$C:$C,$A94,'2013Figures'!$H:$H,$B94,'2013Figures'!$I:$I,$C94,'2013Figures'!$E:$E,$B$1)</f>
        <v>0</v>
      </c>
      <c r="E94" s="9">
        <f>SUMIFS('2013Figures'!$J:$J,'2013Figures'!$C:$C,$A94,'2013Figures'!$H:$H,$B94,'2013Figures'!$I:$I,$C94,'2013Figures'!$B:$B,"BrokerToCy",'2013Figures'!$G:$G,"E1",'2013Figures'!$E:$E,$B$1)</f>
        <v>0</v>
      </c>
      <c r="F94" s="9">
        <f>SUMIFS('2013Figures'!$J:$J,'2013Figures'!$C:$C,$A94,'2013Figures'!$H:$H,$B94,'2013Figures'!$I:$I,$C94,'2013Figures'!$B:$B,"BrokerToCy",'2013Figures'!$G:$G,"P1",'2013Figures'!$E:$E,$B$1)</f>
        <v>0</v>
      </c>
      <c r="G94" s="9">
        <f>SUMIFS('2013Figures'!$J:$J,'2013Figures'!$C:$C,$A94,'2013Figures'!$H:$H,$B94,'2013Figures'!$I:$I,$C94,'2013Figures'!$B:$B,"CyToBroker",'2013Figures'!$G:$G,"E1",'2013Figures'!$E:$E,$B$1)</f>
        <v>0</v>
      </c>
      <c r="H94" s="9">
        <f>SUMIFS('2013Figures'!$J:$J,'2013Figures'!$C:$C,$A94,'2013Figures'!$H:$H,$B94,'2013Figures'!$I:$I,$C94,'2013Figures'!$B:$B,"CyToBroker",'2013Figures'!$G:$G,"P1",'2013Figures'!$E:$E,$B$1)</f>
        <v>0</v>
      </c>
      <c r="J94" s="8">
        <v>200601</v>
      </c>
      <c r="L94" s="42">
        <f>SUMIFS('2012Figures'!$J:$J,'2012Figures'!$C:$C,$A94,'2012Figures'!$H:$H,$B94,'2012Figures'!$I:$I,$C94,'2012Figures'!$E:$E,$B$1)</f>
        <v>0</v>
      </c>
      <c r="M94" s="52">
        <f>SUMIFS('2012Figures'!$J:$J,'2012Figures'!$C:$C,$A94,'2012Figures'!$H:$H,$B94,'2012Figures'!$I:$I,$C94,'2012Figures'!$B:$B,"BrokerToCy",'2012Figures'!$G:$G,"E1",'2012Figures'!$E:$E,$B$1)</f>
        <v>0</v>
      </c>
      <c r="N94" s="52">
        <f>SUMIFS('2012Figures'!$J:$J,'2012Figures'!$C:$C,$A94,'2012Figures'!$H:$H,$B94,'2012Figures'!$I:$I,$C94,'2012Figures'!$B:$B,"BrokerToCy",'2012Figures'!$G:$G,"P1",'2012Figures'!$E:$E,$B$1)</f>
        <v>0</v>
      </c>
      <c r="O94" s="52">
        <f>SUMIFS('2012Figures'!$J:$J,'2012Figures'!$C:$C,$A94,'2012Figures'!$H:$H,$B94,'2012Figures'!$I:$I,$C94,'2012Figures'!$B:$B,"CyToBroker",'2012Figures'!$G:$G,"E1",'2012Figures'!$E:$E,$B$1)</f>
        <v>0</v>
      </c>
      <c r="P94" s="52">
        <f>SUMIFS('2012Figures'!$J:$J,'2012Figures'!$C:$C,$A94,'2012Figures'!$H:$H,$B94,'2012Figures'!$I:$I,$C94,'2012Figures'!$B:$B,"CyToBroker",'2012Figures'!$G:$G,"P1",'2012Figures'!$E:$E,$B$1)</f>
        <v>0</v>
      </c>
      <c r="R94" s="46" t="str">
        <f t="shared" si="15"/>
        <v/>
      </c>
      <c r="S94" s="46" t="str">
        <f t="shared" si="15"/>
        <v/>
      </c>
      <c r="T94" s="46" t="str">
        <f t="shared" si="15"/>
        <v/>
      </c>
      <c r="U94" s="46" t="str">
        <f t="shared" si="15"/>
        <v/>
      </c>
      <c r="V94" s="46" t="str">
        <f t="shared" si="15"/>
        <v/>
      </c>
    </row>
    <row r="95" spans="1:22" x14ac:dyDescent="0.2">
      <c r="A95" s="1">
        <v>104</v>
      </c>
      <c r="B95" s="1" t="s">
        <v>94</v>
      </c>
      <c r="D95" s="29">
        <f>SUMIFS('2013Figures'!$J:$J,'2013Figures'!$C:$C,$A95,'2013Figures'!$H:$H,$B95,'2013Figures'!$I:$I,"",'2013Figures'!$E:$E,$B$1)</f>
        <v>0</v>
      </c>
      <c r="E95" s="9">
        <f>SUMIFS('2013Figures'!$J:$J,'2013Figures'!$C:$C,$A95,'2013Figures'!$H:$H,$B95,'2013Figures'!$I:$I,"",'2013Figures'!$B:$B,"BrokerToCy",'2013Figures'!$G:$G,"E1",'2013Figures'!$E:$E,$B$1)</f>
        <v>0</v>
      </c>
      <c r="F95" s="9">
        <f>SUMIFS('2013Figures'!$J:$J,'2013Figures'!$C:$C,$A95,'2013Figures'!$H:$H,$B95,'2013Figures'!$I:$I,"",'2013Figures'!$B:$B,"BrokerToCy",'2013Figures'!$G:$G,"P1",'2013Figures'!$E:$E,$B$1)</f>
        <v>0</v>
      </c>
      <c r="G95" s="9">
        <f>SUMIFS('2013Figures'!$J:$J,'2013Figures'!$C:$C,$A95,'2013Figures'!$H:$H,$B95,'2013Figures'!$I:$I,"",'2013Figures'!$B:$B,"CyToBroker",'2013Figures'!$G:$G,"E1",'2013Figures'!$E:$E,$B$1)</f>
        <v>0</v>
      </c>
      <c r="H95" s="9">
        <f>SUMIFS('2013Figures'!$J:$J,'2013Figures'!$C:$C,$A95,'2013Figures'!$H:$H,$B95,'2013Figures'!$I:$I,"",'2013Figures'!$B:$B,"CyToBroker",'2013Figures'!$G:$G,"P1",'2013Figures'!$E:$E,$B$1)</f>
        <v>0</v>
      </c>
      <c r="J95" s="8" t="s">
        <v>131</v>
      </c>
      <c r="L95" s="42">
        <f>SUMIFS('2012Figures'!$J:$J,'2012Figures'!$C:$C,$A95,'2012Figures'!$H:$H,$B95,'2012Figures'!$I:$I,"",'2012Figures'!$E:$E,$B$1)</f>
        <v>0</v>
      </c>
      <c r="M95" s="52">
        <f>SUMIFS('2012Figures'!$J:$J,'2012Figures'!$C:$C,$A95,'2012Figures'!$H:$H,$B95,'2012Figures'!$I:$I,"",'2012Figures'!$B:$B,"BrokerToCy",'2012Figures'!$G:$G,"E1",'2012Figures'!$E:$E,$B$1)</f>
        <v>0</v>
      </c>
      <c r="N95" s="52">
        <f>SUMIFS('2012Figures'!$J:$J,'2012Figures'!$C:$C,$A95,'2012Figures'!$H:$H,$B95,'2012Figures'!$I:$I,"",'2012Figures'!$B:$B,"BrokerToCy",'2012Figures'!$G:$G,"P1",'2012Figures'!$E:$E,$B$1)</f>
        <v>0</v>
      </c>
      <c r="O95" s="52">
        <f>SUMIFS('2012Figures'!$J:$J,'2012Figures'!$C:$C,$A95,'2012Figures'!$H:$H,$B95,'2012Figures'!$I:$I,"",'2012Figures'!$B:$B,"CyToBroker",'2012Figures'!$G:$G,"E1",'2012Figures'!$E:$E,$B$1)</f>
        <v>0</v>
      </c>
      <c r="P95" s="52">
        <f>SUMIFS('2012Figures'!$J:$J,'2012Figures'!$C:$C,$A95,'2012Figures'!$H:$H,$B95,'2012Figures'!$I:$I,"",'2012Figures'!$B:$B,"CyToBroker",'2012Figures'!$G:$G,"P1",'2012Figures'!$E:$E,$B$1)</f>
        <v>0</v>
      </c>
      <c r="R95" s="46" t="str">
        <f t="shared" si="15"/>
        <v/>
      </c>
      <c r="S95" s="46" t="str">
        <f t="shared" si="15"/>
        <v/>
      </c>
      <c r="T95" s="46" t="str">
        <f t="shared" si="15"/>
        <v/>
      </c>
      <c r="U95" s="46" t="str">
        <f t="shared" si="15"/>
        <v/>
      </c>
      <c r="V95" s="46" t="str">
        <f t="shared" si="15"/>
        <v/>
      </c>
    </row>
    <row r="96" spans="1:22" x14ac:dyDescent="0.2">
      <c r="A96" s="1">
        <v>104</v>
      </c>
      <c r="B96" s="1" t="s">
        <v>58</v>
      </c>
      <c r="C96" s="8">
        <v>3</v>
      </c>
      <c r="D96" s="29">
        <f>SUMIFS('2013Figures'!$J:$J,'2013Figures'!$C:$C,$A96,'2013Figures'!$H:$H,$B96,'2013Figures'!$I:$I,$C96,'2013Figures'!$E:$E,$B$1)</f>
        <v>21368</v>
      </c>
      <c r="E96" s="9">
        <f>SUMIFS('2013Figures'!$J:$J,'2013Figures'!$C:$C,$A96,'2013Figures'!$H:$H,$B96,'2013Figures'!$I:$I,$C96,'2013Figures'!$B:$B,"BrokerToCy",'2013Figures'!$G:$G,"E1",'2013Figures'!$E:$E,$B$1)</f>
        <v>0</v>
      </c>
      <c r="F96" s="9">
        <f>SUMIFS('2013Figures'!$J:$J,'2013Figures'!$C:$C,$A96,'2013Figures'!$H:$H,$B96,'2013Figures'!$I:$I,$C96,'2013Figures'!$B:$B,"BrokerToCy",'2013Figures'!$G:$G,"P1",'2013Figures'!$E:$E,$B$1)</f>
        <v>0</v>
      </c>
      <c r="G96" s="9">
        <f>SUMIFS('2013Figures'!$J:$J,'2013Figures'!$C:$C,$A96,'2013Figures'!$H:$H,$B96,'2013Figures'!$I:$I,$C96,'2013Figures'!$B:$B,"CyToBroker",'2013Figures'!$G:$G,"E1",'2013Figures'!$E:$E,$B$1)</f>
        <v>21368</v>
      </c>
      <c r="H96" s="9">
        <f>SUMIFS('2013Figures'!$J:$J,'2013Figures'!$C:$C,$A96,'2013Figures'!$H:$H,$B96,'2013Figures'!$I:$I,$C96,'2013Figures'!$B:$B,"CyToBroker",'2013Figures'!$G:$G,"P1",'2013Figures'!$E:$E,$B$1)</f>
        <v>0</v>
      </c>
      <c r="I96" s="30"/>
      <c r="J96" s="31">
        <v>201001</v>
      </c>
      <c r="K96" s="30"/>
      <c r="L96" s="42">
        <f>SUMIFS('2012Figures'!$J:$J,'2012Figures'!$C:$C,$A96,'2012Figures'!$H:$H,$B96,'2012Figures'!$I:$I,$C96,'2012Figures'!$E:$E,$B$1)</f>
        <v>153</v>
      </c>
      <c r="M96" s="52">
        <f>SUMIFS('2012Figures'!$J:$J,'2012Figures'!$C:$C,$A96,'2012Figures'!$H:$H,$B96,'2012Figures'!$I:$I,$C96,'2012Figures'!$B:$B,"BrokerToCy",'2012Figures'!$G:$G,"E1",'2012Figures'!$E:$E,$B$1)</f>
        <v>0</v>
      </c>
      <c r="N96" s="52">
        <f>SUMIFS('2012Figures'!$J:$J,'2012Figures'!$C:$C,$A96,'2012Figures'!$H:$H,$B96,'2012Figures'!$I:$I,$C96,'2012Figures'!$B:$B,"BrokerToCy",'2012Figures'!$G:$G,"P1",'2012Figures'!$E:$E,$B$1)</f>
        <v>0</v>
      </c>
      <c r="O96" s="52">
        <f>SUMIFS('2012Figures'!$J:$J,'2012Figures'!$C:$C,$A96,'2012Figures'!$H:$H,$B96,'2012Figures'!$I:$I,$C96,'2012Figures'!$B:$B,"CyToBroker",'2012Figures'!$G:$G,"E1",'2012Figures'!$E:$E,$B$1)</f>
        <v>153</v>
      </c>
      <c r="P96" s="52">
        <f>SUMIFS('2012Figures'!$J:$J,'2012Figures'!$C:$C,$A96,'2012Figures'!$H:$H,$B96,'2012Figures'!$I:$I,$C96,'2012Figures'!$B:$B,"CyToBroker",'2012Figures'!$G:$G,"P1",'2012Figures'!$E:$E,$B$1)</f>
        <v>0</v>
      </c>
      <c r="Q96" s="30"/>
      <c r="R96" s="46">
        <f t="shared" si="15"/>
        <v>138.66</v>
      </c>
      <c r="S96" s="46" t="str">
        <f t="shared" si="15"/>
        <v/>
      </c>
      <c r="T96" s="46" t="str">
        <f t="shared" si="15"/>
        <v/>
      </c>
      <c r="U96" s="46">
        <f t="shared" si="15"/>
        <v>138.66</v>
      </c>
      <c r="V96" s="46" t="str">
        <f t="shared" si="15"/>
        <v/>
      </c>
    </row>
    <row r="97" spans="1:22" x14ac:dyDescent="0.2">
      <c r="A97" s="1">
        <v>104</v>
      </c>
      <c r="B97" s="1" t="s">
        <v>58</v>
      </c>
      <c r="C97" s="8">
        <v>2</v>
      </c>
      <c r="D97" s="29">
        <f>SUMIFS('2013Figures'!$J:$J,'2013Figures'!$C:$C,$A97,'2013Figures'!$H:$H,$B97,'2013Figures'!$I:$I,$C97,'2013Figures'!$E:$E,$B$1)</f>
        <v>0</v>
      </c>
      <c r="E97" s="9">
        <f>SUMIFS('2013Figures'!$J:$J,'2013Figures'!$C:$C,$A97,'2013Figures'!$H:$H,$B97,'2013Figures'!$I:$I,$C97,'2013Figures'!$B:$B,"BrokerToCy",'2013Figures'!$G:$G,"E1",'2013Figures'!$E:$E,$B$1)</f>
        <v>0</v>
      </c>
      <c r="F97" s="9">
        <f>SUMIFS('2013Figures'!$J:$J,'2013Figures'!$C:$C,$A97,'2013Figures'!$H:$H,$B97,'2013Figures'!$I:$I,$C97,'2013Figures'!$B:$B,"BrokerToCy",'2013Figures'!$G:$G,"P1",'2013Figures'!$E:$E,$B$1)</f>
        <v>0</v>
      </c>
      <c r="G97" s="9">
        <f>SUMIFS('2013Figures'!$J:$J,'2013Figures'!$C:$C,$A97,'2013Figures'!$H:$H,$B97,'2013Figures'!$I:$I,$C97,'2013Figures'!$B:$B,"CyToBroker",'2013Figures'!$G:$G,"E1",'2013Figures'!$E:$E,$B$1)</f>
        <v>0</v>
      </c>
      <c r="H97" s="9">
        <f>SUMIFS('2013Figures'!$J:$J,'2013Figures'!$C:$C,$A97,'2013Figures'!$H:$H,$B97,'2013Figures'!$I:$I,$C97,'2013Figures'!$B:$B,"CyToBroker",'2013Figures'!$G:$G,"P1",'2013Figures'!$E:$E,$B$1)</f>
        <v>0</v>
      </c>
      <c r="J97" s="8">
        <v>200701</v>
      </c>
      <c r="L97" s="42">
        <f>SUMIFS('2012Figures'!$J:$J,'2012Figures'!$C:$C,$A97,'2012Figures'!$H:$H,$B97,'2012Figures'!$I:$I,$C97,'2012Figures'!$E:$E,$B$1)</f>
        <v>0</v>
      </c>
      <c r="M97" s="52">
        <f>SUMIFS('2012Figures'!$J:$J,'2012Figures'!$C:$C,$A97,'2012Figures'!$H:$H,$B97,'2012Figures'!$I:$I,$C97,'2012Figures'!$B:$B,"BrokerToCy",'2012Figures'!$G:$G,"E1",'2012Figures'!$E:$E,$B$1)</f>
        <v>0</v>
      </c>
      <c r="N97" s="52">
        <f>SUMIFS('2012Figures'!$J:$J,'2012Figures'!$C:$C,$A97,'2012Figures'!$H:$H,$B97,'2012Figures'!$I:$I,$C97,'2012Figures'!$B:$B,"BrokerToCy",'2012Figures'!$G:$G,"P1",'2012Figures'!$E:$E,$B$1)</f>
        <v>0</v>
      </c>
      <c r="O97" s="52">
        <f>SUMIFS('2012Figures'!$J:$J,'2012Figures'!$C:$C,$A97,'2012Figures'!$H:$H,$B97,'2012Figures'!$I:$I,$C97,'2012Figures'!$B:$B,"CyToBroker",'2012Figures'!$G:$G,"E1",'2012Figures'!$E:$E,$B$1)</f>
        <v>0</v>
      </c>
      <c r="P97" s="52">
        <f>SUMIFS('2012Figures'!$J:$J,'2012Figures'!$C:$C,$A97,'2012Figures'!$H:$H,$B97,'2012Figures'!$I:$I,$C97,'2012Figures'!$B:$B,"CyToBroker",'2012Figures'!$G:$G,"P1",'2012Figures'!$E:$E,$B$1)</f>
        <v>0</v>
      </c>
      <c r="R97" s="46" t="str">
        <f t="shared" ref="R97:V160" si="18">IF(L97=0,"",ROUND(D97/L97-1,2))</f>
        <v/>
      </c>
      <c r="S97" s="46" t="str">
        <f t="shared" si="18"/>
        <v/>
      </c>
      <c r="T97" s="46" t="str">
        <f t="shared" si="18"/>
        <v/>
      </c>
      <c r="U97" s="46" t="str">
        <f t="shared" si="18"/>
        <v/>
      </c>
      <c r="V97" s="46" t="str">
        <f t="shared" si="18"/>
        <v/>
      </c>
    </row>
    <row r="98" spans="1:22" x14ac:dyDescent="0.2">
      <c r="A98" s="1">
        <v>104</v>
      </c>
      <c r="B98" s="1" t="s">
        <v>58</v>
      </c>
      <c r="C98" s="8">
        <v>1</v>
      </c>
      <c r="D98" s="29">
        <f>SUMIFS('2013Figures'!$J:$J,'2013Figures'!$C:$C,$A98,'2013Figures'!$H:$H,$B98,'2013Figures'!$I:$I,$C98,'2013Figures'!$E:$E,$B$1)</f>
        <v>0</v>
      </c>
      <c r="E98" s="9">
        <f>SUMIFS('2013Figures'!$J:$J,'2013Figures'!$C:$C,$A98,'2013Figures'!$H:$H,$B98,'2013Figures'!$I:$I,$C98,'2013Figures'!$B:$B,"BrokerToCy",'2013Figures'!$G:$G,"E1",'2013Figures'!$E:$E,$B$1)</f>
        <v>0</v>
      </c>
      <c r="F98" s="9">
        <f>SUMIFS('2013Figures'!$J:$J,'2013Figures'!$C:$C,$A98,'2013Figures'!$H:$H,$B98,'2013Figures'!$I:$I,$C98,'2013Figures'!$B:$B,"BrokerToCy",'2013Figures'!$G:$G,"P1",'2013Figures'!$E:$E,$B$1)</f>
        <v>0</v>
      </c>
      <c r="G98" s="9">
        <f>SUMIFS('2013Figures'!$J:$J,'2013Figures'!$C:$C,$A98,'2013Figures'!$H:$H,$B98,'2013Figures'!$I:$I,$C98,'2013Figures'!$B:$B,"CyToBroker",'2013Figures'!$G:$G,"E1",'2013Figures'!$E:$E,$B$1)</f>
        <v>0</v>
      </c>
      <c r="H98" s="9">
        <f>SUMIFS('2013Figures'!$J:$J,'2013Figures'!$C:$C,$A98,'2013Figures'!$H:$H,$B98,'2013Figures'!$I:$I,$C98,'2013Figures'!$B:$B,"CyToBroker",'2013Figures'!$G:$G,"P1",'2013Figures'!$E:$E,$B$1)</f>
        <v>0</v>
      </c>
      <c r="J98" s="8">
        <v>200601</v>
      </c>
      <c r="L98" s="42">
        <f>SUMIFS('2012Figures'!$J:$J,'2012Figures'!$C:$C,$A98,'2012Figures'!$H:$H,$B98,'2012Figures'!$I:$I,$C98,'2012Figures'!$E:$E,$B$1)</f>
        <v>0</v>
      </c>
      <c r="M98" s="52">
        <f>SUMIFS('2012Figures'!$J:$J,'2012Figures'!$C:$C,$A98,'2012Figures'!$H:$H,$B98,'2012Figures'!$I:$I,$C98,'2012Figures'!$B:$B,"BrokerToCy",'2012Figures'!$G:$G,"E1",'2012Figures'!$E:$E,$B$1)</f>
        <v>0</v>
      </c>
      <c r="N98" s="52">
        <f>SUMIFS('2012Figures'!$J:$J,'2012Figures'!$C:$C,$A98,'2012Figures'!$H:$H,$B98,'2012Figures'!$I:$I,$C98,'2012Figures'!$B:$B,"BrokerToCy",'2012Figures'!$G:$G,"P1",'2012Figures'!$E:$E,$B$1)</f>
        <v>0</v>
      </c>
      <c r="O98" s="52">
        <f>SUMIFS('2012Figures'!$J:$J,'2012Figures'!$C:$C,$A98,'2012Figures'!$H:$H,$B98,'2012Figures'!$I:$I,$C98,'2012Figures'!$B:$B,"CyToBroker",'2012Figures'!$G:$G,"E1",'2012Figures'!$E:$E,$B$1)</f>
        <v>0</v>
      </c>
      <c r="P98" s="52">
        <f>SUMIFS('2012Figures'!$J:$J,'2012Figures'!$C:$C,$A98,'2012Figures'!$H:$H,$B98,'2012Figures'!$I:$I,$C98,'2012Figures'!$B:$B,"CyToBroker",'2012Figures'!$G:$G,"P1",'2012Figures'!$E:$E,$B$1)</f>
        <v>0</v>
      </c>
      <c r="R98" s="46" t="str">
        <f t="shared" si="18"/>
        <v/>
      </c>
      <c r="S98" s="46" t="str">
        <f t="shared" si="18"/>
        <v/>
      </c>
      <c r="T98" s="46" t="str">
        <f t="shared" si="18"/>
        <v/>
      </c>
      <c r="U98" s="46" t="str">
        <f t="shared" si="18"/>
        <v/>
      </c>
      <c r="V98" s="46" t="str">
        <f t="shared" si="18"/>
        <v/>
      </c>
    </row>
    <row r="99" spans="1:22" x14ac:dyDescent="0.2">
      <c r="A99" s="1">
        <v>104</v>
      </c>
      <c r="B99" s="1" t="s">
        <v>58</v>
      </c>
      <c r="D99" s="29">
        <f>SUMIFS('2013Figures'!$J:$J,'2013Figures'!$C:$C,$A99,'2013Figures'!$H:$H,$B99,'2013Figures'!$I:$I,"",'2013Figures'!$E:$E,$B$1)</f>
        <v>0</v>
      </c>
      <c r="E99" s="9">
        <f>SUMIFS('2013Figures'!$J:$J,'2013Figures'!$C:$C,$A99,'2013Figures'!$H:$H,$B99,'2013Figures'!$I:$I,"",'2013Figures'!$B:$B,"BrokerToCy",'2013Figures'!$G:$G,"E1",'2013Figures'!$E:$E,$B$1)</f>
        <v>0</v>
      </c>
      <c r="F99" s="9">
        <f>SUMIFS('2013Figures'!$J:$J,'2013Figures'!$C:$C,$A99,'2013Figures'!$H:$H,$B99,'2013Figures'!$I:$I,"",'2013Figures'!$B:$B,"BrokerToCy",'2013Figures'!$G:$G,"P1",'2013Figures'!$E:$E,$B$1)</f>
        <v>0</v>
      </c>
      <c r="G99" s="9">
        <f>SUMIFS('2013Figures'!$J:$J,'2013Figures'!$C:$C,$A99,'2013Figures'!$H:$H,$B99,'2013Figures'!$I:$I,"",'2013Figures'!$B:$B,"CyToBroker",'2013Figures'!$G:$G,"E1",'2013Figures'!$E:$E,$B$1)</f>
        <v>0</v>
      </c>
      <c r="H99" s="9">
        <f>SUMIFS('2013Figures'!$J:$J,'2013Figures'!$C:$C,$A99,'2013Figures'!$H:$H,$B99,'2013Figures'!$I:$I,"",'2013Figures'!$B:$B,"CyToBroker",'2013Figures'!$G:$G,"P1",'2013Figures'!$E:$E,$B$1)</f>
        <v>0</v>
      </c>
      <c r="J99" s="8" t="s">
        <v>131</v>
      </c>
      <c r="L99" s="42">
        <f>SUMIFS('2012Figures'!$J:$J,'2012Figures'!$C:$C,$A99,'2012Figures'!$H:$H,$B99,'2012Figures'!$I:$I,"",'2012Figures'!$E:$E,$B$1)</f>
        <v>0</v>
      </c>
      <c r="M99" s="52">
        <f>SUMIFS('2012Figures'!$J:$J,'2012Figures'!$C:$C,$A99,'2012Figures'!$H:$H,$B99,'2012Figures'!$I:$I,"",'2012Figures'!$B:$B,"BrokerToCy",'2012Figures'!$G:$G,"E1",'2012Figures'!$E:$E,$B$1)</f>
        <v>0</v>
      </c>
      <c r="N99" s="52">
        <f>SUMIFS('2012Figures'!$J:$J,'2012Figures'!$C:$C,$A99,'2012Figures'!$H:$H,$B99,'2012Figures'!$I:$I,"",'2012Figures'!$B:$B,"BrokerToCy",'2012Figures'!$G:$G,"P1",'2012Figures'!$E:$E,$B$1)</f>
        <v>0</v>
      </c>
      <c r="O99" s="52">
        <f>SUMIFS('2012Figures'!$J:$J,'2012Figures'!$C:$C,$A99,'2012Figures'!$H:$H,$B99,'2012Figures'!$I:$I,"",'2012Figures'!$B:$B,"CyToBroker",'2012Figures'!$G:$G,"E1",'2012Figures'!$E:$E,$B$1)</f>
        <v>0</v>
      </c>
      <c r="P99" s="52">
        <f>SUMIFS('2012Figures'!$J:$J,'2012Figures'!$C:$C,$A99,'2012Figures'!$H:$H,$B99,'2012Figures'!$I:$I,"",'2012Figures'!$B:$B,"CyToBroker",'2012Figures'!$G:$G,"P1",'2012Figures'!$E:$E,$B$1)</f>
        <v>0</v>
      </c>
      <c r="R99" s="46" t="str">
        <f t="shared" si="18"/>
        <v/>
      </c>
      <c r="S99" s="46" t="str">
        <f t="shared" si="18"/>
        <v/>
      </c>
      <c r="T99" s="46" t="str">
        <f t="shared" si="18"/>
        <v/>
      </c>
      <c r="U99" s="46" t="str">
        <f t="shared" si="18"/>
        <v/>
      </c>
      <c r="V99" s="46" t="str">
        <f t="shared" si="18"/>
        <v/>
      </c>
    </row>
    <row r="100" spans="1:22" x14ac:dyDescent="0.2">
      <c r="A100" s="1">
        <v>104</v>
      </c>
      <c r="B100" s="1" t="s">
        <v>95</v>
      </c>
      <c r="C100" s="8">
        <v>11</v>
      </c>
      <c r="D100" s="29">
        <f>SUMIFS('2013Figures'!$J:$J,'2013Figures'!$C:$C,$A100,'2013Figures'!$H:$H,$B100,'2013Figures'!$I:$I,$C100,'2013Figures'!$E:$E,$B$1)</f>
        <v>0</v>
      </c>
      <c r="E100" s="9">
        <f>SUMIFS('2013Figures'!$J:$J,'2013Figures'!$C:$C,$A100,'2013Figures'!$H:$H,$B100,'2013Figures'!$I:$I,$C100,'2013Figures'!$B:$B,"BrokerToCy",'2013Figures'!$G:$G,"E1",'2013Figures'!$E:$E,$B$1)</f>
        <v>0</v>
      </c>
      <c r="F100" s="9">
        <f>SUMIFS('2013Figures'!$J:$J,'2013Figures'!$C:$C,$A100,'2013Figures'!$H:$H,$B100,'2013Figures'!$I:$I,$C100,'2013Figures'!$B:$B,"BrokerToCy",'2013Figures'!$G:$G,"P1",'2013Figures'!$E:$E,$B$1)</f>
        <v>0</v>
      </c>
      <c r="G100" s="9">
        <f>SUMIFS('2013Figures'!$J:$J,'2013Figures'!$C:$C,$A100,'2013Figures'!$H:$H,$B100,'2013Figures'!$I:$I,$C100,'2013Figures'!$B:$B,"CyToBroker",'2013Figures'!$G:$G,"E1",'2013Figures'!$E:$E,$B$1)</f>
        <v>0</v>
      </c>
      <c r="H100" s="9">
        <f>SUMIFS('2013Figures'!$J:$J,'2013Figures'!$C:$C,$A100,'2013Figures'!$H:$H,$B100,'2013Figures'!$I:$I,$C100,'2013Figures'!$B:$B,"CyToBroker",'2013Figures'!$G:$G,"P1",'2013Figures'!$E:$E,$B$1)</f>
        <v>0</v>
      </c>
      <c r="L100" s="42">
        <f>SUMIFS('2012Figures'!$J:$J,'2012Figures'!$C:$C,$A100,'2012Figures'!$H:$H,$B100,'2012Figures'!$I:$I,$C100,'2012Figures'!$E:$E,$B$1)</f>
        <v>0</v>
      </c>
      <c r="M100" s="52">
        <f>SUMIFS('2012Figures'!$J:$J,'2012Figures'!$C:$C,$A100,'2012Figures'!$H:$H,$B100,'2012Figures'!$I:$I,$C100,'2012Figures'!$B:$B,"BrokerToCy",'2012Figures'!$G:$G,"E1",'2012Figures'!$E:$E,$B$1)</f>
        <v>0</v>
      </c>
      <c r="N100" s="52">
        <f>SUMIFS('2012Figures'!$J:$J,'2012Figures'!$C:$C,$A100,'2012Figures'!$H:$H,$B100,'2012Figures'!$I:$I,$C100,'2012Figures'!$B:$B,"BrokerToCy",'2012Figures'!$G:$G,"P1",'2012Figures'!$E:$E,$B$1)</f>
        <v>0</v>
      </c>
      <c r="O100" s="52">
        <f>SUMIFS('2012Figures'!$J:$J,'2012Figures'!$C:$C,$A100,'2012Figures'!$H:$H,$B100,'2012Figures'!$I:$I,$C100,'2012Figures'!$B:$B,"CyToBroker",'2012Figures'!$G:$G,"E1",'2012Figures'!$E:$E,$B$1)</f>
        <v>0</v>
      </c>
      <c r="P100" s="52">
        <f>SUMIFS('2012Figures'!$J:$J,'2012Figures'!$C:$C,$A100,'2012Figures'!$H:$H,$B100,'2012Figures'!$I:$I,$C100,'2012Figures'!$B:$B,"CyToBroker",'2012Figures'!$G:$G,"P1",'2012Figures'!$E:$E,$B$1)</f>
        <v>0</v>
      </c>
      <c r="R100" s="46" t="str">
        <f t="shared" si="18"/>
        <v/>
      </c>
      <c r="S100" s="46" t="str">
        <f t="shared" si="18"/>
        <v/>
      </c>
      <c r="T100" s="46" t="str">
        <f t="shared" si="18"/>
        <v/>
      </c>
      <c r="U100" s="46" t="str">
        <f t="shared" si="18"/>
        <v/>
      </c>
      <c r="V100" s="46" t="str">
        <f t="shared" si="18"/>
        <v/>
      </c>
    </row>
    <row r="101" spans="1:22" x14ac:dyDescent="0.2">
      <c r="A101" s="1">
        <v>104</v>
      </c>
      <c r="B101" s="1" t="s">
        <v>95</v>
      </c>
      <c r="C101" s="8">
        <v>10</v>
      </c>
      <c r="D101" s="29">
        <f>SUMIFS('2013Figures'!$J:$J,'2013Figures'!$C:$C,$A101,'2013Figures'!$H:$H,$B101,'2013Figures'!$I:$I,$C101,'2013Figures'!$E:$E,$B$1)</f>
        <v>0</v>
      </c>
      <c r="E101" s="9">
        <f>SUMIFS('2013Figures'!$J:$J,'2013Figures'!$C:$C,$A101,'2013Figures'!$H:$H,$B101,'2013Figures'!$I:$I,$C101,'2013Figures'!$B:$B,"BrokerToCy",'2013Figures'!$G:$G,"E1",'2013Figures'!$E:$E,$B$1)</f>
        <v>0</v>
      </c>
      <c r="F101" s="9">
        <f>SUMIFS('2013Figures'!$J:$J,'2013Figures'!$C:$C,$A101,'2013Figures'!$H:$H,$B101,'2013Figures'!$I:$I,$C101,'2013Figures'!$B:$B,"BrokerToCy",'2013Figures'!$G:$G,"P1",'2013Figures'!$E:$E,$B$1)</f>
        <v>0</v>
      </c>
      <c r="G101" s="9">
        <f>SUMIFS('2013Figures'!$J:$J,'2013Figures'!$C:$C,$A101,'2013Figures'!$H:$H,$B101,'2013Figures'!$I:$I,$C101,'2013Figures'!$B:$B,"CyToBroker",'2013Figures'!$G:$G,"E1",'2013Figures'!$E:$E,$B$1)</f>
        <v>0</v>
      </c>
      <c r="H101" s="9">
        <f>SUMIFS('2013Figures'!$J:$J,'2013Figures'!$C:$C,$A101,'2013Figures'!$H:$H,$B101,'2013Figures'!$I:$I,$C101,'2013Figures'!$B:$B,"CyToBroker",'2013Figures'!$G:$G,"P1",'2013Figures'!$E:$E,$B$1)</f>
        <v>0</v>
      </c>
      <c r="J101" s="8">
        <v>201501</v>
      </c>
      <c r="L101" s="42">
        <f>SUMIFS('2012Figures'!$J:$J,'2012Figures'!$C:$C,$A101,'2012Figures'!$H:$H,$B101,'2012Figures'!$I:$I,$C101,'2012Figures'!$E:$E,$B$1)</f>
        <v>0</v>
      </c>
      <c r="M101" s="52">
        <f>SUMIFS('2012Figures'!$J:$J,'2012Figures'!$C:$C,$A101,'2012Figures'!$H:$H,$B101,'2012Figures'!$I:$I,$C101,'2012Figures'!$B:$B,"BrokerToCy",'2012Figures'!$G:$G,"E1",'2012Figures'!$E:$E,$B$1)</f>
        <v>0</v>
      </c>
      <c r="N101" s="52">
        <f>SUMIFS('2012Figures'!$J:$J,'2012Figures'!$C:$C,$A101,'2012Figures'!$H:$H,$B101,'2012Figures'!$I:$I,$C101,'2012Figures'!$B:$B,"BrokerToCy",'2012Figures'!$G:$G,"P1",'2012Figures'!$E:$E,$B$1)</f>
        <v>0</v>
      </c>
      <c r="O101" s="52">
        <f>SUMIFS('2012Figures'!$J:$J,'2012Figures'!$C:$C,$A101,'2012Figures'!$H:$H,$B101,'2012Figures'!$I:$I,$C101,'2012Figures'!$B:$B,"CyToBroker",'2012Figures'!$G:$G,"E1",'2012Figures'!$E:$E,$B$1)</f>
        <v>0</v>
      </c>
      <c r="P101" s="52">
        <f>SUMIFS('2012Figures'!$J:$J,'2012Figures'!$C:$C,$A101,'2012Figures'!$H:$H,$B101,'2012Figures'!$I:$I,$C101,'2012Figures'!$B:$B,"CyToBroker",'2012Figures'!$G:$G,"P1",'2012Figures'!$E:$E,$B$1)</f>
        <v>0</v>
      </c>
      <c r="R101" s="46" t="str">
        <f t="shared" si="18"/>
        <v/>
      </c>
      <c r="S101" s="46" t="str">
        <f t="shared" si="18"/>
        <v/>
      </c>
      <c r="T101" s="46" t="str">
        <f t="shared" si="18"/>
        <v/>
      </c>
      <c r="U101" s="46" t="str">
        <f t="shared" si="18"/>
        <v/>
      </c>
      <c r="V101" s="46" t="str">
        <f t="shared" si="18"/>
        <v/>
      </c>
    </row>
    <row r="102" spans="1:22" x14ac:dyDescent="0.2">
      <c r="A102" s="1">
        <v>104</v>
      </c>
      <c r="B102" s="1" t="s">
        <v>95</v>
      </c>
      <c r="C102" s="8">
        <v>9</v>
      </c>
      <c r="D102" s="29">
        <f>SUMIFS('2013Figures'!$J:$J,'2013Figures'!$C:$C,$A102,'2013Figures'!$H:$H,$B102,'2013Figures'!$I:$I,$C102,'2013Figures'!$E:$E,$B$1)</f>
        <v>0</v>
      </c>
      <c r="E102" s="9">
        <f>SUMIFS('2013Figures'!$J:$J,'2013Figures'!$C:$C,$A102,'2013Figures'!$H:$H,$B102,'2013Figures'!$I:$I,$C102,'2013Figures'!$B:$B,"BrokerToCy",'2013Figures'!$G:$G,"E1",'2013Figures'!$E:$E,$B$1)</f>
        <v>0</v>
      </c>
      <c r="F102" s="9">
        <f>SUMIFS('2013Figures'!$J:$J,'2013Figures'!$C:$C,$A102,'2013Figures'!$H:$H,$B102,'2013Figures'!$I:$I,$C102,'2013Figures'!$B:$B,"BrokerToCy",'2013Figures'!$G:$G,"P1",'2013Figures'!$E:$E,$B$1)</f>
        <v>0</v>
      </c>
      <c r="G102" s="9">
        <f>SUMIFS('2013Figures'!$J:$J,'2013Figures'!$C:$C,$A102,'2013Figures'!$H:$H,$B102,'2013Figures'!$I:$I,$C102,'2013Figures'!$B:$B,"CyToBroker",'2013Figures'!$G:$G,"E1",'2013Figures'!$E:$E,$B$1)</f>
        <v>0</v>
      </c>
      <c r="H102" s="9">
        <f>SUMIFS('2013Figures'!$J:$J,'2013Figures'!$C:$C,$A102,'2013Figures'!$H:$H,$B102,'2013Figures'!$I:$I,$C102,'2013Figures'!$B:$B,"CyToBroker",'2013Figures'!$G:$G,"P1",'2013Figures'!$E:$E,$B$1)</f>
        <v>0</v>
      </c>
      <c r="J102" s="8">
        <v>201401</v>
      </c>
      <c r="L102" s="42">
        <f>SUMIFS('2012Figures'!$J:$J,'2012Figures'!$C:$C,$A102,'2012Figures'!$H:$H,$B102,'2012Figures'!$I:$I,$C102,'2012Figures'!$E:$E,$B$1)</f>
        <v>0</v>
      </c>
      <c r="M102" s="52">
        <f>SUMIFS('2012Figures'!$J:$J,'2012Figures'!$C:$C,$A102,'2012Figures'!$H:$H,$B102,'2012Figures'!$I:$I,$C102,'2012Figures'!$B:$B,"BrokerToCy",'2012Figures'!$G:$G,"E1",'2012Figures'!$E:$E,$B$1)</f>
        <v>0</v>
      </c>
      <c r="N102" s="52">
        <f>SUMIFS('2012Figures'!$J:$J,'2012Figures'!$C:$C,$A102,'2012Figures'!$H:$H,$B102,'2012Figures'!$I:$I,$C102,'2012Figures'!$B:$B,"BrokerToCy",'2012Figures'!$G:$G,"P1",'2012Figures'!$E:$E,$B$1)</f>
        <v>0</v>
      </c>
      <c r="O102" s="52">
        <f>SUMIFS('2012Figures'!$J:$J,'2012Figures'!$C:$C,$A102,'2012Figures'!$H:$H,$B102,'2012Figures'!$I:$I,$C102,'2012Figures'!$B:$B,"CyToBroker",'2012Figures'!$G:$G,"E1",'2012Figures'!$E:$E,$B$1)</f>
        <v>0</v>
      </c>
      <c r="P102" s="52">
        <f>SUMIFS('2012Figures'!$J:$J,'2012Figures'!$C:$C,$A102,'2012Figures'!$H:$H,$B102,'2012Figures'!$I:$I,$C102,'2012Figures'!$B:$B,"CyToBroker",'2012Figures'!$G:$G,"P1",'2012Figures'!$E:$E,$B$1)</f>
        <v>0</v>
      </c>
      <c r="R102" s="46" t="str">
        <f t="shared" si="18"/>
        <v/>
      </c>
      <c r="S102" s="46" t="str">
        <f t="shared" si="18"/>
        <v/>
      </c>
      <c r="T102" s="46" t="str">
        <f t="shared" si="18"/>
        <v/>
      </c>
      <c r="U102" s="46" t="str">
        <f t="shared" si="18"/>
        <v/>
      </c>
      <c r="V102" s="46" t="str">
        <f t="shared" si="18"/>
        <v/>
      </c>
    </row>
    <row r="103" spans="1:22" x14ac:dyDescent="0.2">
      <c r="A103" s="1">
        <v>104</v>
      </c>
      <c r="B103" s="1" t="s">
        <v>95</v>
      </c>
      <c r="C103" s="8">
        <v>8</v>
      </c>
      <c r="D103" s="29">
        <f>SUMIFS('2013Figures'!$J:$J,'2013Figures'!$C:$C,$A103,'2013Figures'!$H:$H,$B103,'2013Figures'!$I:$I,$C103,'2013Figures'!$E:$E,$B$1)</f>
        <v>0</v>
      </c>
      <c r="E103" s="9">
        <f>SUMIFS('2013Figures'!$J:$J,'2013Figures'!$C:$C,$A103,'2013Figures'!$H:$H,$B103,'2013Figures'!$I:$I,$C103,'2013Figures'!$B:$B,"BrokerToCy",'2013Figures'!$G:$G,"E1",'2013Figures'!$E:$E,$B$1)</f>
        <v>0</v>
      </c>
      <c r="F103" s="9">
        <f>SUMIFS('2013Figures'!$J:$J,'2013Figures'!$C:$C,$A103,'2013Figures'!$H:$H,$B103,'2013Figures'!$I:$I,$C103,'2013Figures'!$B:$B,"BrokerToCy",'2013Figures'!$G:$G,"P1",'2013Figures'!$E:$E,$B$1)</f>
        <v>0</v>
      </c>
      <c r="G103" s="9">
        <f>SUMIFS('2013Figures'!$J:$J,'2013Figures'!$C:$C,$A103,'2013Figures'!$H:$H,$B103,'2013Figures'!$I:$I,$C103,'2013Figures'!$B:$B,"CyToBroker",'2013Figures'!$G:$G,"E1",'2013Figures'!$E:$E,$B$1)</f>
        <v>0</v>
      </c>
      <c r="H103" s="9">
        <f>SUMIFS('2013Figures'!$J:$J,'2013Figures'!$C:$C,$A103,'2013Figures'!$H:$H,$B103,'2013Figures'!$I:$I,$C103,'2013Figures'!$B:$B,"CyToBroker",'2013Figures'!$G:$G,"P1",'2013Figures'!$E:$E,$B$1)</f>
        <v>0</v>
      </c>
      <c r="I103" s="30"/>
      <c r="J103" s="31">
        <v>201301</v>
      </c>
      <c r="K103" s="30"/>
      <c r="L103" s="42">
        <f>SUMIFS('2012Figures'!$J:$J,'2012Figures'!$C:$C,$A103,'2012Figures'!$H:$H,$B103,'2012Figures'!$I:$I,$C103,'2012Figures'!$E:$E,$B$1)</f>
        <v>0</v>
      </c>
      <c r="M103" s="52">
        <f>SUMIFS('2012Figures'!$J:$J,'2012Figures'!$C:$C,$A103,'2012Figures'!$H:$H,$B103,'2012Figures'!$I:$I,$C103,'2012Figures'!$B:$B,"BrokerToCy",'2012Figures'!$G:$G,"E1",'2012Figures'!$E:$E,$B$1)</f>
        <v>0</v>
      </c>
      <c r="N103" s="52">
        <f>SUMIFS('2012Figures'!$J:$J,'2012Figures'!$C:$C,$A103,'2012Figures'!$H:$H,$B103,'2012Figures'!$I:$I,$C103,'2012Figures'!$B:$B,"BrokerToCy",'2012Figures'!$G:$G,"P1",'2012Figures'!$E:$E,$B$1)</f>
        <v>0</v>
      </c>
      <c r="O103" s="52">
        <f>SUMIFS('2012Figures'!$J:$J,'2012Figures'!$C:$C,$A103,'2012Figures'!$H:$H,$B103,'2012Figures'!$I:$I,$C103,'2012Figures'!$B:$B,"CyToBroker",'2012Figures'!$G:$G,"E1",'2012Figures'!$E:$E,$B$1)</f>
        <v>0</v>
      </c>
      <c r="P103" s="52">
        <f>SUMIFS('2012Figures'!$J:$J,'2012Figures'!$C:$C,$A103,'2012Figures'!$H:$H,$B103,'2012Figures'!$I:$I,$C103,'2012Figures'!$B:$B,"CyToBroker",'2012Figures'!$G:$G,"P1",'2012Figures'!$E:$E,$B$1)</f>
        <v>0</v>
      </c>
      <c r="Q103" s="30"/>
      <c r="R103" s="46" t="str">
        <f t="shared" si="18"/>
        <v/>
      </c>
      <c r="S103" s="46" t="str">
        <f t="shared" si="18"/>
        <v/>
      </c>
      <c r="T103" s="46" t="str">
        <f t="shared" si="18"/>
        <v/>
      </c>
      <c r="U103" s="46" t="str">
        <f t="shared" si="18"/>
        <v/>
      </c>
      <c r="V103" s="46" t="str">
        <f t="shared" si="18"/>
        <v/>
      </c>
    </row>
    <row r="104" spans="1:22" x14ac:dyDescent="0.2">
      <c r="A104" s="1">
        <v>104</v>
      </c>
      <c r="B104" s="1" t="s">
        <v>95</v>
      </c>
      <c r="C104" s="8">
        <v>7</v>
      </c>
      <c r="D104" s="29">
        <f>SUMIFS('2013Figures'!$J:$J,'2013Figures'!$C:$C,$A104,'2013Figures'!$H:$H,$B104,'2013Figures'!$I:$I,$C104,'2013Figures'!$E:$E,$B$1)</f>
        <v>0</v>
      </c>
      <c r="E104" s="9">
        <f>SUMIFS('2013Figures'!$J:$J,'2013Figures'!$C:$C,$A104,'2013Figures'!$H:$H,$B104,'2013Figures'!$I:$I,$C104,'2013Figures'!$B:$B,"BrokerToCy",'2013Figures'!$G:$G,"E1",'2013Figures'!$E:$E,$B$1)</f>
        <v>0</v>
      </c>
      <c r="F104" s="9">
        <f>SUMIFS('2013Figures'!$J:$J,'2013Figures'!$C:$C,$A104,'2013Figures'!$H:$H,$B104,'2013Figures'!$I:$I,$C104,'2013Figures'!$B:$B,"BrokerToCy",'2013Figures'!$G:$G,"P1",'2013Figures'!$E:$E,$B$1)</f>
        <v>0</v>
      </c>
      <c r="G104" s="9">
        <f>SUMIFS('2013Figures'!$J:$J,'2013Figures'!$C:$C,$A104,'2013Figures'!$H:$H,$B104,'2013Figures'!$I:$I,$C104,'2013Figures'!$B:$B,"CyToBroker",'2013Figures'!$G:$G,"E1",'2013Figures'!$E:$E,$B$1)</f>
        <v>0</v>
      </c>
      <c r="H104" s="9">
        <f>SUMIFS('2013Figures'!$J:$J,'2013Figures'!$C:$C,$A104,'2013Figures'!$H:$H,$B104,'2013Figures'!$I:$I,$C104,'2013Figures'!$B:$B,"CyToBroker",'2013Figures'!$G:$G,"P1",'2013Figures'!$E:$E,$B$1)</f>
        <v>0</v>
      </c>
      <c r="J104" s="8">
        <v>201201</v>
      </c>
      <c r="L104" s="42">
        <f>SUMIFS('2012Figures'!$J:$J,'2012Figures'!$C:$C,$A104,'2012Figures'!$H:$H,$B104,'2012Figures'!$I:$I,$C104,'2012Figures'!$E:$E,$B$1)</f>
        <v>0</v>
      </c>
      <c r="M104" s="52">
        <f>SUMIFS('2012Figures'!$J:$J,'2012Figures'!$C:$C,$A104,'2012Figures'!$H:$H,$B104,'2012Figures'!$I:$I,$C104,'2012Figures'!$B:$B,"BrokerToCy",'2012Figures'!$G:$G,"E1",'2012Figures'!$E:$E,$B$1)</f>
        <v>0</v>
      </c>
      <c r="N104" s="52">
        <f>SUMIFS('2012Figures'!$J:$J,'2012Figures'!$C:$C,$A104,'2012Figures'!$H:$H,$B104,'2012Figures'!$I:$I,$C104,'2012Figures'!$B:$B,"BrokerToCy",'2012Figures'!$G:$G,"P1",'2012Figures'!$E:$E,$B$1)</f>
        <v>0</v>
      </c>
      <c r="O104" s="52">
        <f>SUMIFS('2012Figures'!$J:$J,'2012Figures'!$C:$C,$A104,'2012Figures'!$H:$H,$B104,'2012Figures'!$I:$I,$C104,'2012Figures'!$B:$B,"CyToBroker",'2012Figures'!$G:$G,"E1",'2012Figures'!$E:$E,$B$1)</f>
        <v>0</v>
      </c>
      <c r="P104" s="52">
        <f>SUMIFS('2012Figures'!$J:$J,'2012Figures'!$C:$C,$A104,'2012Figures'!$H:$H,$B104,'2012Figures'!$I:$I,$C104,'2012Figures'!$B:$B,"CyToBroker",'2012Figures'!$G:$G,"P1",'2012Figures'!$E:$E,$B$1)</f>
        <v>0</v>
      </c>
      <c r="R104" s="46" t="str">
        <f t="shared" si="18"/>
        <v/>
      </c>
      <c r="S104" s="46" t="str">
        <f t="shared" si="18"/>
        <v/>
      </c>
      <c r="T104" s="46" t="str">
        <f t="shared" si="18"/>
        <v/>
      </c>
      <c r="U104" s="46" t="str">
        <f t="shared" si="18"/>
        <v/>
      </c>
      <c r="V104" s="46" t="str">
        <f t="shared" si="18"/>
        <v/>
      </c>
    </row>
    <row r="105" spans="1:22" x14ac:dyDescent="0.2">
      <c r="A105" s="1">
        <v>104</v>
      </c>
      <c r="B105" s="1" t="s">
        <v>95</v>
      </c>
      <c r="C105" s="8">
        <v>6</v>
      </c>
      <c r="D105" s="29">
        <f>SUMIFS('2013Figures'!$J:$J,'2013Figures'!$C:$C,$A105,'2013Figures'!$H:$H,$B105,'2013Figures'!$I:$I,$C105,'2013Figures'!$E:$E,$B$1)</f>
        <v>0</v>
      </c>
      <c r="E105" s="9">
        <f>SUMIFS('2013Figures'!$J:$J,'2013Figures'!$C:$C,$A105,'2013Figures'!$H:$H,$B105,'2013Figures'!$I:$I,$C105,'2013Figures'!$B:$B,"BrokerToCy",'2013Figures'!$G:$G,"E1",'2013Figures'!$E:$E,$B$1)</f>
        <v>0</v>
      </c>
      <c r="F105" s="9">
        <f>SUMIFS('2013Figures'!$J:$J,'2013Figures'!$C:$C,$A105,'2013Figures'!$H:$H,$B105,'2013Figures'!$I:$I,$C105,'2013Figures'!$B:$B,"BrokerToCy",'2013Figures'!$G:$G,"P1",'2013Figures'!$E:$E,$B$1)</f>
        <v>0</v>
      </c>
      <c r="G105" s="9">
        <f>SUMIFS('2013Figures'!$J:$J,'2013Figures'!$C:$C,$A105,'2013Figures'!$H:$H,$B105,'2013Figures'!$I:$I,$C105,'2013Figures'!$B:$B,"CyToBroker",'2013Figures'!$G:$G,"E1",'2013Figures'!$E:$E,$B$1)</f>
        <v>0</v>
      </c>
      <c r="H105" s="9">
        <f>SUMIFS('2013Figures'!$J:$J,'2013Figures'!$C:$C,$A105,'2013Figures'!$H:$H,$B105,'2013Figures'!$I:$I,$C105,'2013Figures'!$B:$B,"CyToBroker",'2013Figures'!$G:$G,"P1",'2013Figures'!$E:$E,$B$1)</f>
        <v>0</v>
      </c>
      <c r="J105" s="8">
        <v>201101</v>
      </c>
      <c r="L105" s="42">
        <f>SUMIFS('2012Figures'!$J:$J,'2012Figures'!$C:$C,$A105,'2012Figures'!$H:$H,$B105,'2012Figures'!$I:$I,$C105,'2012Figures'!$E:$E,$B$1)</f>
        <v>0</v>
      </c>
      <c r="M105" s="52">
        <f>SUMIFS('2012Figures'!$J:$J,'2012Figures'!$C:$C,$A105,'2012Figures'!$H:$H,$B105,'2012Figures'!$I:$I,$C105,'2012Figures'!$B:$B,"BrokerToCy",'2012Figures'!$G:$G,"E1",'2012Figures'!$E:$E,$B$1)</f>
        <v>0</v>
      </c>
      <c r="N105" s="52">
        <f>SUMIFS('2012Figures'!$J:$J,'2012Figures'!$C:$C,$A105,'2012Figures'!$H:$H,$B105,'2012Figures'!$I:$I,$C105,'2012Figures'!$B:$B,"BrokerToCy",'2012Figures'!$G:$G,"P1",'2012Figures'!$E:$E,$B$1)</f>
        <v>0</v>
      </c>
      <c r="O105" s="52">
        <f>SUMIFS('2012Figures'!$J:$J,'2012Figures'!$C:$C,$A105,'2012Figures'!$H:$H,$B105,'2012Figures'!$I:$I,$C105,'2012Figures'!$B:$B,"CyToBroker",'2012Figures'!$G:$G,"E1",'2012Figures'!$E:$E,$B$1)</f>
        <v>0</v>
      </c>
      <c r="P105" s="52">
        <f>SUMIFS('2012Figures'!$J:$J,'2012Figures'!$C:$C,$A105,'2012Figures'!$H:$H,$B105,'2012Figures'!$I:$I,$C105,'2012Figures'!$B:$B,"CyToBroker",'2012Figures'!$G:$G,"P1",'2012Figures'!$E:$E,$B$1)</f>
        <v>0</v>
      </c>
      <c r="R105" s="46" t="str">
        <f t="shared" si="18"/>
        <v/>
      </c>
      <c r="S105" s="46" t="str">
        <f t="shared" si="18"/>
        <v/>
      </c>
      <c r="T105" s="46" t="str">
        <f t="shared" si="18"/>
        <v/>
      </c>
      <c r="U105" s="46" t="str">
        <f t="shared" si="18"/>
        <v/>
      </c>
      <c r="V105" s="46" t="str">
        <f t="shared" si="18"/>
        <v/>
      </c>
    </row>
    <row r="106" spans="1:22" x14ac:dyDescent="0.2">
      <c r="A106" s="1">
        <v>104</v>
      </c>
      <c r="B106" s="1" t="s">
        <v>95</v>
      </c>
      <c r="C106" s="8">
        <v>5</v>
      </c>
      <c r="D106" s="29">
        <f>SUMIFS('2013Figures'!$J:$J,'2013Figures'!$C:$C,$A106,'2013Figures'!$H:$H,$B106,'2013Figures'!$I:$I,$C106,'2013Figures'!$E:$E,$B$1)</f>
        <v>0</v>
      </c>
      <c r="E106" s="9">
        <f>SUMIFS('2013Figures'!$J:$J,'2013Figures'!$C:$C,$A106,'2013Figures'!$H:$H,$B106,'2013Figures'!$I:$I,$C106,'2013Figures'!$B:$B,"BrokerToCy",'2013Figures'!$G:$G,"E1",'2013Figures'!$E:$E,$B$1)</f>
        <v>0</v>
      </c>
      <c r="F106" s="9">
        <f>SUMIFS('2013Figures'!$J:$J,'2013Figures'!$C:$C,$A106,'2013Figures'!$H:$H,$B106,'2013Figures'!$I:$I,$C106,'2013Figures'!$B:$B,"BrokerToCy",'2013Figures'!$G:$G,"P1",'2013Figures'!$E:$E,$B$1)</f>
        <v>0</v>
      </c>
      <c r="G106" s="9">
        <f>SUMIFS('2013Figures'!$J:$J,'2013Figures'!$C:$C,$A106,'2013Figures'!$H:$H,$B106,'2013Figures'!$I:$I,$C106,'2013Figures'!$B:$B,"CyToBroker",'2013Figures'!$G:$G,"E1",'2013Figures'!$E:$E,$B$1)</f>
        <v>0</v>
      </c>
      <c r="H106" s="9">
        <f>SUMIFS('2013Figures'!$J:$J,'2013Figures'!$C:$C,$A106,'2013Figures'!$H:$H,$B106,'2013Figures'!$I:$I,$C106,'2013Figures'!$B:$B,"CyToBroker",'2013Figures'!$G:$G,"P1",'2013Figures'!$E:$E,$B$1)</f>
        <v>0</v>
      </c>
      <c r="J106" s="8">
        <v>201001</v>
      </c>
      <c r="L106" s="42">
        <f>SUMIFS('2012Figures'!$J:$J,'2012Figures'!$C:$C,$A106,'2012Figures'!$H:$H,$B106,'2012Figures'!$I:$I,$C106,'2012Figures'!$E:$E,$B$1)</f>
        <v>0</v>
      </c>
      <c r="M106" s="52">
        <f>SUMIFS('2012Figures'!$J:$J,'2012Figures'!$C:$C,$A106,'2012Figures'!$H:$H,$B106,'2012Figures'!$I:$I,$C106,'2012Figures'!$B:$B,"BrokerToCy",'2012Figures'!$G:$G,"E1",'2012Figures'!$E:$E,$B$1)</f>
        <v>0</v>
      </c>
      <c r="N106" s="52">
        <f>SUMIFS('2012Figures'!$J:$J,'2012Figures'!$C:$C,$A106,'2012Figures'!$H:$H,$B106,'2012Figures'!$I:$I,$C106,'2012Figures'!$B:$B,"BrokerToCy",'2012Figures'!$G:$G,"P1",'2012Figures'!$E:$E,$B$1)</f>
        <v>0</v>
      </c>
      <c r="O106" s="52">
        <f>SUMIFS('2012Figures'!$J:$J,'2012Figures'!$C:$C,$A106,'2012Figures'!$H:$H,$B106,'2012Figures'!$I:$I,$C106,'2012Figures'!$B:$B,"CyToBroker",'2012Figures'!$G:$G,"E1",'2012Figures'!$E:$E,$B$1)</f>
        <v>0</v>
      </c>
      <c r="P106" s="52">
        <f>SUMIFS('2012Figures'!$J:$J,'2012Figures'!$C:$C,$A106,'2012Figures'!$H:$H,$B106,'2012Figures'!$I:$I,$C106,'2012Figures'!$B:$B,"CyToBroker",'2012Figures'!$G:$G,"P1",'2012Figures'!$E:$E,$B$1)</f>
        <v>0</v>
      </c>
      <c r="R106" s="46" t="str">
        <f t="shared" si="18"/>
        <v/>
      </c>
      <c r="S106" s="46" t="str">
        <f t="shared" si="18"/>
        <v/>
      </c>
      <c r="T106" s="46" t="str">
        <f t="shared" si="18"/>
        <v/>
      </c>
      <c r="U106" s="46" t="str">
        <f t="shared" si="18"/>
        <v/>
      </c>
      <c r="V106" s="46" t="str">
        <f t="shared" si="18"/>
        <v/>
      </c>
    </row>
    <row r="107" spans="1:22" x14ac:dyDescent="0.2">
      <c r="A107" s="1">
        <v>104</v>
      </c>
      <c r="B107" s="1" t="s">
        <v>95</v>
      </c>
      <c r="C107" s="8">
        <v>4</v>
      </c>
      <c r="D107" s="29">
        <f>SUMIFS('2013Figures'!$J:$J,'2013Figures'!$C:$C,$A107,'2013Figures'!$H:$H,$B107,'2013Figures'!$I:$I,$C107,'2013Figures'!$E:$E,$B$1)</f>
        <v>0</v>
      </c>
      <c r="E107" s="9">
        <f>SUMIFS('2013Figures'!$J:$J,'2013Figures'!$C:$C,$A107,'2013Figures'!$H:$H,$B107,'2013Figures'!$I:$I,$C107,'2013Figures'!$B:$B,"BrokerToCy",'2013Figures'!$G:$G,"E1",'2013Figures'!$E:$E,$B$1)</f>
        <v>0</v>
      </c>
      <c r="F107" s="9">
        <f>SUMIFS('2013Figures'!$J:$J,'2013Figures'!$C:$C,$A107,'2013Figures'!$H:$H,$B107,'2013Figures'!$I:$I,$C107,'2013Figures'!$B:$B,"BrokerToCy",'2013Figures'!$G:$G,"P1",'2013Figures'!$E:$E,$B$1)</f>
        <v>0</v>
      </c>
      <c r="G107" s="9">
        <f>SUMIFS('2013Figures'!$J:$J,'2013Figures'!$C:$C,$A107,'2013Figures'!$H:$H,$B107,'2013Figures'!$I:$I,$C107,'2013Figures'!$B:$B,"CyToBroker",'2013Figures'!$G:$G,"E1",'2013Figures'!$E:$E,$B$1)</f>
        <v>0</v>
      </c>
      <c r="H107" s="9">
        <f>SUMIFS('2013Figures'!$J:$J,'2013Figures'!$C:$C,$A107,'2013Figures'!$H:$H,$B107,'2013Figures'!$I:$I,$C107,'2013Figures'!$B:$B,"CyToBroker",'2013Figures'!$G:$G,"P1",'2013Figures'!$E:$E,$B$1)</f>
        <v>0</v>
      </c>
      <c r="J107" s="8">
        <v>200901</v>
      </c>
      <c r="L107" s="42">
        <f>SUMIFS('2012Figures'!$J:$J,'2012Figures'!$C:$C,$A107,'2012Figures'!$H:$H,$B107,'2012Figures'!$I:$I,$C107,'2012Figures'!$E:$E,$B$1)</f>
        <v>0</v>
      </c>
      <c r="M107" s="52">
        <f>SUMIFS('2012Figures'!$J:$J,'2012Figures'!$C:$C,$A107,'2012Figures'!$H:$H,$B107,'2012Figures'!$I:$I,$C107,'2012Figures'!$B:$B,"BrokerToCy",'2012Figures'!$G:$G,"E1",'2012Figures'!$E:$E,$B$1)</f>
        <v>0</v>
      </c>
      <c r="N107" s="52">
        <f>SUMIFS('2012Figures'!$J:$J,'2012Figures'!$C:$C,$A107,'2012Figures'!$H:$H,$B107,'2012Figures'!$I:$I,$C107,'2012Figures'!$B:$B,"BrokerToCy",'2012Figures'!$G:$G,"P1",'2012Figures'!$E:$E,$B$1)</f>
        <v>0</v>
      </c>
      <c r="O107" s="52">
        <f>SUMIFS('2012Figures'!$J:$J,'2012Figures'!$C:$C,$A107,'2012Figures'!$H:$H,$B107,'2012Figures'!$I:$I,$C107,'2012Figures'!$B:$B,"CyToBroker",'2012Figures'!$G:$G,"E1",'2012Figures'!$E:$E,$B$1)</f>
        <v>0</v>
      </c>
      <c r="P107" s="52">
        <f>SUMIFS('2012Figures'!$J:$J,'2012Figures'!$C:$C,$A107,'2012Figures'!$H:$H,$B107,'2012Figures'!$I:$I,$C107,'2012Figures'!$B:$B,"CyToBroker",'2012Figures'!$G:$G,"P1",'2012Figures'!$E:$E,$B$1)</f>
        <v>0</v>
      </c>
      <c r="R107" s="46" t="str">
        <f t="shared" si="18"/>
        <v/>
      </c>
      <c r="S107" s="46" t="str">
        <f t="shared" si="18"/>
        <v/>
      </c>
      <c r="T107" s="46" t="str">
        <f t="shared" si="18"/>
        <v/>
      </c>
      <c r="U107" s="46" t="str">
        <f t="shared" si="18"/>
        <v/>
      </c>
      <c r="V107" s="46" t="str">
        <f t="shared" si="18"/>
        <v/>
      </c>
    </row>
    <row r="108" spans="1:22" x14ac:dyDescent="0.2">
      <c r="A108" s="1">
        <v>104</v>
      </c>
      <c r="B108" s="1" t="s">
        <v>95</v>
      </c>
      <c r="C108" s="8">
        <v>3</v>
      </c>
      <c r="D108" s="29">
        <f>SUMIFS('2013Figures'!$J:$J,'2013Figures'!$C:$C,$A108,'2013Figures'!$H:$H,$B108,'2013Figures'!$I:$I,$C108,'2013Figures'!$E:$E,$B$1)</f>
        <v>0</v>
      </c>
      <c r="E108" s="9">
        <f>SUMIFS('2013Figures'!$J:$J,'2013Figures'!$C:$C,$A108,'2013Figures'!$H:$H,$B108,'2013Figures'!$I:$I,$C108,'2013Figures'!$B:$B,"BrokerToCy",'2013Figures'!$G:$G,"E1",'2013Figures'!$E:$E,$B$1)</f>
        <v>0</v>
      </c>
      <c r="F108" s="9">
        <f>SUMIFS('2013Figures'!$J:$J,'2013Figures'!$C:$C,$A108,'2013Figures'!$H:$H,$B108,'2013Figures'!$I:$I,$C108,'2013Figures'!$B:$B,"BrokerToCy",'2013Figures'!$G:$G,"P1",'2013Figures'!$E:$E,$B$1)</f>
        <v>0</v>
      </c>
      <c r="G108" s="9">
        <f>SUMIFS('2013Figures'!$J:$J,'2013Figures'!$C:$C,$A108,'2013Figures'!$H:$H,$B108,'2013Figures'!$I:$I,$C108,'2013Figures'!$B:$B,"CyToBroker",'2013Figures'!$G:$G,"E1",'2013Figures'!$E:$E,$B$1)</f>
        <v>0</v>
      </c>
      <c r="H108" s="9">
        <f>SUMIFS('2013Figures'!$J:$J,'2013Figures'!$C:$C,$A108,'2013Figures'!$H:$H,$B108,'2013Figures'!$I:$I,$C108,'2013Figures'!$B:$B,"CyToBroker",'2013Figures'!$G:$G,"P1",'2013Figures'!$E:$E,$B$1)</f>
        <v>0</v>
      </c>
      <c r="J108" s="8">
        <v>200801</v>
      </c>
      <c r="L108" s="42">
        <f>SUMIFS('2012Figures'!$J:$J,'2012Figures'!$C:$C,$A108,'2012Figures'!$H:$H,$B108,'2012Figures'!$I:$I,$C108,'2012Figures'!$E:$E,$B$1)</f>
        <v>0</v>
      </c>
      <c r="M108" s="52">
        <f>SUMIFS('2012Figures'!$J:$J,'2012Figures'!$C:$C,$A108,'2012Figures'!$H:$H,$B108,'2012Figures'!$I:$I,$C108,'2012Figures'!$B:$B,"BrokerToCy",'2012Figures'!$G:$G,"E1",'2012Figures'!$E:$E,$B$1)</f>
        <v>0</v>
      </c>
      <c r="N108" s="52">
        <f>SUMIFS('2012Figures'!$J:$J,'2012Figures'!$C:$C,$A108,'2012Figures'!$H:$H,$B108,'2012Figures'!$I:$I,$C108,'2012Figures'!$B:$B,"BrokerToCy",'2012Figures'!$G:$G,"P1",'2012Figures'!$E:$E,$B$1)</f>
        <v>0</v>
      </c>
      <c r="O108" s="52">
        <f>SUMIFS('2012Figures'!$J:$J,'2012Figures'!$C:$C,$A108,'2012Figures'!$H:$H,$B108,'2012Figures'!$I:$I,$C108,'2012Figures'!$B:$B,"CyToBroker",'2012Figures'!$G:$G,"E1",'2012Figures'!$E:$E,$B$1)</f>
        <v>0</v>
      </c>
      <c r="P108" s="52">
        <f>SUMIFS('2012Figures'!$J:$J,'2012Figures'!$C:$C,$A108,'2012Figures'!$H:$H,$B108,'2012Figures'!$I:$I,$C108,'2012Figures'!$B:$B,"CyToBroker",'2012Figures'!$G:$G,"P1",'2012Figures'!$E:$E,$B$1)</f>
        <v>0</v>
      </c>
      <c r="R108" s="46" t="str">
        <f t="shared" si="18"/>
        <v/>
      </c>
      <c r="S108" s="46" t="str">
        <f t="shared" si="18"/>
        <v/>
      </c>
      <c r="T108" s="46" t="str">
        <f t="shared" si="18"/>
        <v/>
      </c>
      <c r="U108" s="46" t="str">
        <f t="shared" si="18"/>
        <v/>
      </c>
      <c r="V108" s="46" t="str">
        <f t="shared" si="18"/>
        <v/>
      </c>
    </row>
    <row r="109" spans="1:22" x14ac:dyDescent="0.2">
      <c r="A109" s="1">
        <v>104</v>
      </c>
      <c r="B109" s="1" t="s">
        <v>95</v>
      </c>
      <c r="C109" s="8">
        <v>2</v>
      </c>
      <c r="D109" s="29">
        <f>SUMIFS('2013Figures'!$J:$J,'2013Figures'!$C:$C,$A109,'2013Figures'!$H:$H,$B109,'2013Figures'!$I:$I,$C109,'2013Figures'!$E:$E,$B$1)</f>
        <v>0</v>
      </c>
      <c r="E109" s="9">
        <f>SUMIFS('2013Figures'!$J:$J,'2013Figures'!$C:$C,$A109,'2013Figures'!$H:$H,$B109,'2013Figures'!$I:$I,$C109,'2013Figures'!$B:$B,"BrokerToCy",'2013Figures'!$G:$G,"E1",'2013Figures'!$E:$E,$B$1)</f>
        <v>0</v>
      </c>
      <c r="F109" s="9">
        <f>SUMIFS('2013Figures'!$J:$J,'2013Figures'!$C:$C,$A109,'2013Figures'!$H:$H,$B109,'2013Figures'!$I:$I,$C109,'2013Figures'!$B:$B,"BrokerToCy",'2013Figures'!$G:$G,"P1",'2013Figures'!$E:$E,$B$1)</f>
        <v>0</v>
      </c>
      <c r="G109" s="9">
        <f>SUMIFS('2013Figures'!$J:$J,'2013Figures'!$C:$C,$A109,'2013Figures'!$H:$H,$B109,'2013Figures'!$I:$I,$C109,'2013Figures'!$B:$B,"CyToBroker",'2013Figures'!$G:$G,"E1",'2013Figures'!$E:$E,$B$1)</f>
        <v>0</v>
      </c>
      <c r="H109" s="9">
        <f>SUMIFS('2013Figures'!$J:$J,'2013Figures'!$C:$C,$A109,'2013Figures'!$H:$H,$B109,'2013Figures'!$I:$I,$C109,'2013Figures'!$B:$B,"CyToBroker",'2013Figures'!$G:$G,"P1",'2013Figures'!$E:$E,$B$1)</f>
        <v>0</v>
      </c>
      <c r="J109" s="8">
        <v>200701</v>
      </c>
      <c r="L109" s="42">
        <f>SUMIFS('2012Figures'!$J:$J,'2012Figures'!$C:$C,$A109,'2012Figures'!$H:$H,$B109,'2012Figures'!$I:$I,$C109,'2012Figures'!$E:$E,$B$1)</f>
        <v>0</v>
      </c>
      <c r="M109" s="52">
        <f>SUMIFS('2012Figures'!$J:$J,'2012Figures'!$C:$C,$A109,'2012Figures'!$H:$H,$B109,'2012Figures'!$I:$I,$C109,'2012Figures'!$B:$B,"BrokerToCy",'2012Figures'!$G:$G,"E1",'2012Figures'!$E:$E,$B$1)</f>
        <v>0</v>
      </c>
      <c r="N109" s="52">
        <f>SUMIFS('2012Figures'!$J:$J,'2012Figures'!$C:$C,$A109,'2012Figures'!$H:$H,$B109,'2012Figures'!$I:$I,$C109,'2012Figures'!$B:$B,"BrokerToCy",'2012Figures'!$G:$G,"P1",'2012Figures'!$E:$E,$B$1)</f>
        <v>0</v>
      </c>
      <c r="O109" s="52">
        <f>SUMIFS('2012Figures'!$J:$J,'2012Figures'!$C:$C,$A109,'2012Figures'!$H:$H,$B109,'2012Figures'!$I:$I,$C109,'2012Figures'!$B:$B,"CyToBroker",'2012Figures'!$G:$G,"E1",'2012Figures'!$E:$E,$B$1)</f>
        <v>0</v>
      </c>
      <c r="P109" s="52">
        <f>SUMIFS('2012Figures'!$J:$J,'2012Figures'!$C:$C,$A109,'2012Figures'!$H:$H,$B109,'2012Figures'!$I:$I,$C109,'2012Figures'!$B:$B,"CyToBroker",'2012Figures'!$G:$G,"P1",'2012Figures'!$E:$E,$B$1)</f>
        <v>0</v>
      </c>
      <c r="R109" s="46" t="str">
        <f t="shared" si="18"/>
        <v/>
      </c>
      <c r="S109" s="46" t="str">
        <f t="shared" si="18"/>
        <v/>
      </c>
      <c r="T109" s="46" t="str">
        <f t="shared" si="18"/>
        <v/>
      </c>
      <c r="U109" s="46" t="str">
        <f t="shared" si="18"/>
        <v/>
      </c>
      <c r="V109" s="46" t="str">
        <f t="shared" si="18"/>
        <v/>
      </c>
    </row>
    <row r="110" spans="1:22" x14ac:dyDescent="0.2">
      <c r="A110" s="1">
        <v>104</v>
      </c>
      <c r="B110" s="1" t="s">
        <v>95</v>
      </c>
      <c r="C110" s="8">
        <v>1</v>
      </c>
      <c r="D110" s="29">
        <f>SUMIFS('2013Figures'!$J:$J,'2013Figures'!$C:$C,$A110,'2013Figures'!$H:$H,$B110,'2013Figures'!$I:$I,$C110,'2013Figures'!$E:$E,$B$1)</f>
        <v>0</v>
      </c>
      <c r="E110" s="9">
        <f>SUMIFS('2013Figures'!$J:$J,'2013Figures'!$C:$C,$A110,'2013Figures'!$H:$H,$B110,'2013Figures'!$I:$I,$C110,'2013Figures'!$B:$B,"BrokerToCy",'2013Figures'!$G:$G,"E1",'2013Figures'!$E:$E,$B$1)</f>
        <v>0</v>
      </c>
      <c r="F110" s="9">
        <f>SUMIFS('2013Figures'!$J:$J,'2013Figures'!$C:$C,$A110,'2013Figures'!$H:$H,$B110,'2013Figures'!$I:$I,$C110,'2013Figures'!$B:$B,"BrokerToCy",'2013Figures'!$G:$G,"P1",'2013Figures'!$E:$E,$B$1)</f>
        <v>0</v>
      </c>
      <c r="G110" s="9">
        <f>SUMIFS('2013Figures'!$J:$J,'2013Figures'!$C:$C,$A110,'2013Figures'!$H:$H,$B110,'2013Figures'!$I:$I,$C110,'2013Figures'!$B:$B,"CyToBroker",'2013Figures'!$G:$G,"E1",'2013Figures'!$E:$E,$B$1)</f>
        <v>0</v>
      </c>
      <c r="H110" s="9">
        <f>SUMIFS('2013Figures'!$J:$J,'2013Figures'!$C:$C,$A110,'2013Figures'!$H:$H,$B110,'2013Figures'!$I:$I,$C110,'2013Figures'!$B:$B,"CyToBroker",'2013Figures'!$G:$G,"P1",'2013Figures'!$E:$E,$B$1)</f>
        <v>0</v>
      </c>
      <c r="J110" s="8">
        <v>200601</v>
      </c>
      <c r="L110" s="42">
        <f>SUMIFS('2012Figures'!$J:$J,'2012Figures'!$C:$C,$A110,'2012Figures'!$H:$H,$B110,'2012Figures'!$I:$I,$C110,'2012Figures'!$E:$E,$B$1)</f>
        <v>0</v>
      </c>
      <c r="M110" s="52">
        <f>SUMIFS('2012Figures'!$J:$J,'2012Figures'!$C:$C,$A110,'2012Figures'!$H:$H,$B110,'2012Figures'!$I:$I,$C110,'2012Figures'!$B:$B,"BrokerToCy",'2012Figures'!$G:$G,"E1",'2012Figures'!$E:$E,$B$1)</f>
        <v>0</v>
      </c>
      <c r="N110" s="52">
        <f>SUMIFS('2012Figures'!$J:$J,'2012Figures'!$C:$C,$A110,'2012Figures'!$H:$H,$B110,'2012Figures'!$I:$I,$C110,'2012Figures'!$B:$B,"BrokerToCy",'2012Figures'!$G:$G,"P1",'2012Figures'!$E:$E,$B$1)</f>
        <v>0</v>
      </c>
      <c r="O110" s="52">
        <f>SUMIFS('2012Figures'!$J:$J,'2012Figures'!$C:$C,$A110,'2012Figures'!$H:$H,$B110,'2012Figures'!$I:$I,$C110,'2012Figures'!$B:$B,"CyToBroker",'2012Figures'!$G:$G,"E1",'2012Figures'!$E:$E,$B$1)</f>
        <v>0</v>
      </c>
      <c r="P110" s="52">
        <f>SUMIFS('2012Figures'!$J:$J,'2012Figures'!$C:$C,$A110,'2012Figures'!$H:$H,$B110,'2012Figures'!$I:$I,$C110,'2012Figures'!$B:$B,"CyToBroker",'2012Figures'!$G:$G,"P1",'2012Figures'!$E:$E,$B$1)</f>
        <v>0</v>
      </c>
      <c r="R110" s="46" t="str">
        <f t="shared" si="18"/>
        <v/>
      </c>
      <c r="S110" s="46" t="str">
        <f t="shared" si="18"/>
        <v/>
      </c>
      <c r="T110" s="46" t="str">
        <f t="shared" si="18"/>
        <v/>
      </c>
      <c r="U110" s="46" t="str">
        <f t="shared" si="18"/>
        <v/>
      </c>
      <c r="V110" s="46" t="str">
        <f t="shared" si="18"/>
        <v/>
      </c>
    </row>
    <row r="111" spans="1:22" x14ac:dyDescent="0.2">
      <c r="A111" s="1">
        <v>104</v>
      </c>
      <c r="B111" s="1" t="s">
        <v>95</v>
      </c>
      <c r="D111" s="29">
        <f>SUMIFS('2013Figures'!$J:$J,'2013Figures'!$C:$C,$A111,'2013Figures'!$H:$H,$B111,'2013Figures'!$I:$I,"",'2013Figures'!$E:$E,$B$1)</f>
        <v>0</v>
      </c>
      <c r="E111" s="9">
        <f>SUMIFS('2013Figures'!$J:$J,'2013Figures'!$C:$C,$A111,'2013Figures'!$H:$H,$B111,'2013Figures'!$I:$I,"",'2013Figures'!$B:$B,"BrokerToCy",'2013Figures'!$G:$G,"E1",'2013Figures'!$E:$E,$B$1)</f>
        <v>0</v>
      </c>
      <c r="F111" s="9">
        <f>SUMIFS('2013Figures'!$J:$J,'2013Figures'!$C:$C,$A111,'2013Figures'!$H:$H,$B111,'2013Figures'!$I:$I,"",'2013Figures'!$B:$B,"BrokerToCy",'2013Figures'!$G:$G,"P1",'2013Figures'!$E:$E,$B$1)</f>
        <v>0</v>
      </c>
      <c r="G111" s="9">
        <f>SUMIFS('2013Figures'!$J:$J,'2013Figures'!$C:$C,$A111,'2013Figures'!$H:$H,$B111,'2013Figures'!$I:$I,"",'2013Figures'!$B:$B,"CyToBroker",'2013Figures'!$G:$G,"E1",'2013Figures'!$E:$E,$B$1)</f>
        <v>0</v>
      </c>
      <c r="H111" s="9">
        <f>SUMIFS('2013Figures'!$J:$J,'2013Figures'!$C:$C,$A111,'2013Figures'!$H:$H,$B111,'2013Figures'!$I:$I,"",'2013Figures'!$B:$B,"CyToBroker",'2013Figures'!$G:$G,"P1",'2013Figures'!$E:$E,$B$1)</f>
        <v>0</v>
      </c>
      <c r="J111" s="8" t="s">
        <v>131</v>
      </c>
      <c r="L111" s="42">
        <f>SUMIFS('2012Figures'!$J:$J,'2012Figures'!$C:$C,$A111,'2012Figures'!$H:$H,$B111,'2012Figures'!$I:$I,"",'2012Figures'!$E:$E,$B$1)</f>
        <v>0</v>
      </c>
      <c r="M111" s="52">
        <f>SUMIFS('2012Figures'!$J:$J,'2012Figures'!$C:$C,$A111,'2012Figures'!$H:$H,$B111,'2012Figures'!$I:$I,"",'2012Figures'!$B:$B,"BrokerToCy",'2012Figures'!$G:$G,"E1",'2012Figures'!$E:$E,$B$1)</f>
        <v>0</v>
      </c>
      <c r="N111" s="52">
        <f>SUMIFS('2012Figures'!$J:$J,'2012Figures'!$C:$C,$A111,'2012Figures'!$H:$H,$B111,'2012Figures'!$I:$I,"",'2012Figures'!$B:$B,"BrokerToCy",'2012Figures'!$G:$G,"P1",'2012Figures'!$E:$E,$B$1)</f>
        <v>0</v>
      </c>
      <c r="O111" s="52">
        <f>SUMIFS('2012Figures'!$J:$J,'2012Figures'!$C:$C,$A111,'2012Figures'!$H:$H,$B111,'2012Figures'!$I:$I,"",'2012Figures'!$B:$B,"CyToBroker",'2012Figures'!$G:$G,"E1",'2012Figures'!$E:$E,$B$1)</f>
        <v>0</v>
      </c>
      <c r="P111" s="52">
        <f>SUMIFS('2012Figures'!$J:$J,'2012Figures'!$C:$C,$A111,'2012Figures'!$H:$H,$B111,'2012Figures'!$I:$I,"",'2012Figures'!$B:$B,"CyToBroker",'2012Figures'!$G:$G,"P1",'2012Figures'!$E:$E,$B$1)</f>
        <v>0</v>
      </c>
      <c r="R111" s="46" t="str">
        <f t="shared" si="18"/>
        <v/>
      </c>
      <c r="S111" s="46" t="str">
        <f t="shared" si="18"/>
        <v/>
      </c>
      <c r="T111" s="46" t="str">
        <f t="shared" si="18"/>
        <v/>
      </c>
      <c r="U111" s="46" t="str">
        <f t="shared" si="18"/>
        <v/>
      </c>
      <c r="V111" s="46" t="str">
        <f t="shared" si="18"/>
        <v/>
      </c>
    </row>
    <row r="112" spans="1:22" x14ac:dyDescent="0.2">
      <c r="A112" s="1">
        <v>104</v>
      </c>
      <c r="B112" s="1" t="s">
        <v>96</v>
      </c>
      <c r="C112" s="8">
        <v>2</v>
      </c>
      <c r="D112" s="29">
        <f>SUMIFS('2013Figures'!$J:$J,'2013Figures'!$C:$C,$A112,'2013Figures'!$H:$H,$B112,'2013Figures'!$I:$I,$C112,'2013Figures'!$E:$E,$B$1)</f>
        <v>3685</v>
      </c>
      <c r="E112" s="9">
        <f>SUMIFS('2013Figures'!$J:$J,'2013Figures'!$C:$C,$A112,'2013Figures'!$H:$H,$B112,'2013Figures'!$I:$I,$C112,'2013Figures'!$B:$B,"BrokerToCy",'2013Figures'!$G:$G,"E1",'2013Figures'!$E:$E,$B$1)</f>
        <v>0</v>
      </c>
      <c r="F112" s="9">
        <f>SUMIFS('2013Figures'!$J:$J,'2013Figures'!$C:$C,$A112,'2013Figures'!$H:$H,$B112,'2013Figures'!$I:$I,$C112,'2013Figures'!$B:$B,"BrokerToCy",'2013Figures'!$G:$G,"P1",'2013Figures'!$E:$E,$B$1)</f>
        <v>0</v>
      </c>
      <c r="G112" s="9">
        <f>SUMIFS('2013Figures'!$J:$J,'2013Figures'!$C:$C,$A112,'2013Figures'!$H:$H,$B112,'2013Figures'!$I:$I,$C112,'2013Figures'!$B:$B,"CyToBroker",'2013Figures'!$G:$G,"E1",'2013Figures'!$E:$E,$B$1)</f>
        <v>3685</v>
      </c>
      <c r="H112" s="9">
        <f>SUMIFS('2013Figures'!$J:$J,'2013Figures'!$C:$C,$A112,'2013Figures'!$H:$H,$B112,'2013Figures'!$I:$I,$C112,'2013Figures'!$B:$B,"CyToBroker",'2013Figures'!$G:$G,"P1",'2013Figures'!$E:$E,$B$1)</f>
        <v>0</v>
      </c>
      <c r="I112" s="30"/>
      <c r="J112" s="31">
        <v>201001</v>
      </c>
      <c r="K112" s="30"/>
      <c r="L112" s="42">
        <f>SUMIFS('2012Figures'!$J:$J,'2012Figures'!$C:$C,$A112,'2012Figures'!$H:$H,$B112,'2012Figures'!$I:$I,$C112,'2012Figures'!$E:$E,$B$1)</f>
        <v>0</v>
      </c>
      <c r="M112" s="52">
        <f>SUMIFS('2012Figures'!$J:$J,'2012Figures'!$C:$C,$A112,'2012Figures'!$H:$H,$B112,'2012Figures'!$I:$I,$C112,'2012Figures'!$B:$B,"BrokerToCy",'2012Figures'!$G:$G,"E1",'2012Figures'!$E:$E,$B$1)</f>
        <v>0</v>
      </c>
      <c r="N112" s="52">
        <f>SUMIFS('2012Figures'!$J:$J,'2012Figures'!$C:$C,$A112,'2012Figures'!$H:$H,$B112,'2012Figures'!$I:$I,$C112,'2012Figures'!$B:$B,"BrokerToCy",'2012Figures'!$G:$G,"P1",'2012Figures'!$E:$E,$B$1)</f>
        <v>0</v>
      </c>
      <c r="O112" s="52">
        <f>SUMIFS('2012Figures'!$J:$J,'2012Figures'!$C:$C,$A112,'2012Figures'!$H:$H,$B112,'2012Figures'!$I:$I,$C112,'2012Figures'!$B:$B,"CyToBroker",'2012Figures'!$G:$G,"E1",'2012Figures'!$E:$E,$B$1)</f>
        <v>0</v>
      </c>
      <c r="P112" s="52">
        <f>SUMIFS('2012Figures'!$J:$J,'2012Figures'!$C:$C,$A112,'2012Figures'!$H:$H,$B112,'2012Figures'!$I:$I,$C112,'2012Figures'!$B:$B,"CyToBroker",'2012Figures'!$G:$G,"P1",'2012Figures'!$E:$E,$B$1)</f>
        <v>0</v>
      </c>
      <c r="Q112" s="30"/>
      <c r="R112" s="46" t="str">
        <f t="shared" si="18"/>
        <v/>
      </c>
      <c r="S112" s="46" t="str">
        <f t="shared" si="18"/>
        <v/>
      </c>
      <c r="T112" s="46" t="str">
        <f t="shared" si="18"/>
        <v/>
      </c>
      <c r="U112" s="46" t="str">
        <f t="shared" si="18"/>
        <v/>
      </c>
      <c r="V112" s="46" t="str">
        <f t="shared" si="18"/>
        <v/>
      </c>
    </row>
    <row r="113" spans="1:22" x14ac:dyDescent="0.2">
      <c r="A113" s="1">
        <v>104</v>
      </c>
      <c r="B113" s="1" t="s">
        <v>96</v>
      </c>
      <c r="C113" s="8">
        <v>1</v>
      </c>
      <c r="D113" s="29">
        <f>SUMIFS('2013Figures'!$J:$J,'2013Figures'!$C:$C,$A113,'2013Figures'!$H:$H,$B113,'2013Figures'!$I:$I,$C113,'2013Figures'!$E:$E,$B$1)</f>
        <v>0</v>
      </c>
      <c r="E113" s="9">
        <f>SUMIFS('2013Figures'!$J:$J,'2013Figures'!$C:$C,$A113,'2013Figures'!$H:$H,$B113,'2013Figures'!$I:$I,$C113,'2013Figures'!$B:$B,"BrokerToCy",'2013Figures'!$G:$G,"E1",'2013Figures'!$E:$E,$B$1)</f>
        <v>0</v>
      </c>
      <c r="F113" s="9">
        <f>SUMIFS('2013Figures'!$J:$J,'2013Figures'!$C:$C,$A113,'2013Figures'!$H:$H,$B113,'2013Figures'!$I:$I,$C113,'2013Figures'!$B:$B,"BrokerToCy",'2013Figures'!$G:$G,"P1",'2013Figures'!$E:$E,$B$1)</f>
        <v>0</v>
      </c>
      <c r="G113" s="9">
        <f>SUMIFS('2013Figures'!$J:$J,'2013Figures'!$C:$C,$A113,'2013Figures'!$H:$H,$B113,'2013Figures'!$I:$I,$C113,'2013Figures'!$B:$B,"CyToBroker",'2013Figures'!$G:$G,"E1",'2013Figures'!$E:$E,$B$1)</f>
        <v>0</v>
      </c>
      <c r="H113" s="9">
        <f>SUMIFS('2013Figures'!$J:$J,'2013Figures'!$C:$C,$A113,'2013Figures'!$H:$H,$B113,'2013Figures'!$I:$I,$C113,'2013Figures'!$B:$B,"CyToBroker",'2013Figures'!$G:$G,"P1",'2013Figures'!$E:$E,$B$1)</f>
        <v>0</v>
      </c>
      <c r="J113" s="8">
        <v>200601</v>
      </c>
      <c r="L113" s="42">
        <f>SUMIFS('2012Figures'!$J:$J,'2012Figures'!$C:$C,$A113,'2012Figures'!$H:$H,$B113,'2012Figures'!$I:$I,$C113,'2012Figures'!$E:$E,$B$1)</f>
        <v>0</v>
      </c>
      <c r="M113" s="52">
        <f>SUMIFS('2012Figures'!$J:$J,'2012Figures'!$C:$C,$A113,'2012Figures'!$H:$H,$B113,'2012Figures'!$I:$I,$C113,'2012Figures'!$B:$B,"BrokerToCy",'2012Figures'!$G:$G,"E1",'2012Figures'!$E:$E,$B$1)</f>
        <v>0</v>
      </c>
      <c r="N113" s="52">
        <f>SUMIFS('2012Figures'!$J:$J,'2012Figures'!$C:$C,$A113,'2012Figures'!$H:$H,$B113,'2012Figures'!$I:$I,$C113,'2012Figures'!$B:$B,"BrokerToCy",'2012Figures'!$G:$G,"P1",'2012Figures'!$E:$E,$B$1)</f>
        <v>0</v>
      </c>
      <c r="O113" s="52">
        <f>SUMIFS('2012Figures'!$J:$J,'2012Figures'!$C:$C,$A113,'2012Figures'!$H:$H,$B113,'2012Figures'!$I:$I,$C113,'2012Figures'!$B:$B,"CyToBroker",'2012Figures'!$G:$G,"E1",'2012Figures'!$E:$E,$B$1)</f>
        <v>0</v>
      </c>
      <c r="P113" s="52">
        <f>SUMIFS('2012Figures'!$J:$J,'2012Figures'!$C:$C,$A113,'2012Figures'!$H:$H,$B113,'2012Figures'!$I:$I,$C113,'2012Figures'!$B:$B,"CyToBroker",'2012Figures'!$G:$G,"P1",'2012Figures'!$E:$E,$B$1)</f>
        <v>0</v>
      </c>
      <c r="R113" s="46" t="str">
        <f t="shared" si="18"/>
        <v/>
      </c>
      <c r="S113" s="46" t="str">
        <f t="shared" si="18"/>
        <v/>
      </c>
      <c r="T113" s="46" t="str">
        <f t="shared" si="18"/>
        <v/>
      </c>
      <c r="U113" s="46" t="str">
        <f t="shared" si="18"/>
        <v/>
      </c>
      <c r="V113" s="46" t="str">
        <f t="shared" si="18"/>
        <v/>
      </c>
    </row>
    <row r="114" spans="1:22" x14ac:dyDescent="0.2">
      <c r="A114" s="1">
        <v>104</v>
      </c>
      <c r="B114" s="1" t="s">
        <v>96</v>
      </c>
      <c r="D114" s="29">
        <f>SUMIFS('2013Figures'!$J:$J,'2013Figures'!$C:$C,$A114,'2013Figures'!$H:$H,$B114,'2013Figures'!$I:$I,"",'2013Figures'!$E:$E,$B$1)</f>
        <v>0</v>
      </c>
      <c r="E114" s="9">
        <f>SUMIFS('2013Figures'!$J:$J,'2013Figures'!$C:$C,$A114,'2013Figures'!$H:$H,$B114,'2013Figures'!$I:$I,"",'2013Figures'!$B:$B,"BrokerToCy",'2013Figures'!$G:$G,"E1",'2013Figures'!$E:$E,$B$1)</f>
        <v>0</v>
      </c>
      <c r="F114" s="9">
        <f>SUMIFS('2013Figures'!$J:$J,'2013Figures'!$C:$C,$A114,'2013Figures'!$H:$H,$B114,'2013Figures'!$I:$I,"",'2013Figures'!$B:$B,"BrokerToCy",'2013Figures'!$G:$G,"P1",'2013Figures'!$E:$E,$B$1)</f>
        <v>0</v>
      </c>
      <c r="G114" s="9">
        <f>SUMIFS('2013Figures'!$J:$J,'2013Figures'!$C:$C,$A114,'2013Figures'!$H:$H,$B114,'2013Figures'!$I:$I,"",'2013Figures'!$B:$B,"CyToBroker",'2013Figures'!$G:$G,"E1",'2013Figures'!$E:$E,$B$1)</f>
        <v>0</v>
      </c>
      <c r="H114" s="9">
        <f>SUMIFS('2013Figures'!$J:$J,'2013Figures'!$C:$C,$A114,'2013Figures'!$H:$H,$B114,'2013Figures'!$I:$I,"",'2013Figures'!$B:$B,"CyToBroker",'2013Figures'!$G:$G,"P1",'2013Figures'!$E:$E,$B$1)</f>
        <v>0</v>
      </c>
      <c r="J114" s="8" t="s">
        <v>131</v>
      </c>
      <c r="L114" s="42">
        <f>SUMIFS('2012Figures'!$J:$J,'2012Figures'!$C:$C,$A114,'2012Figures'!$H:$H,$B114,'2012Figures'!$I:$I,"",'2012Figures'!$E:$E,$B$1)</f>
        <v>0</v>
      </c>
      <c r="M114" s="52">
        <f>SUMIFS('2012Figures'!$J:$J,'2012Figures'!$C:$C,$A114,'2012Figures'!$H:$H,$B114,'2012Figures'!$I:$I,"",'2012Figures'!$B:$B,"BrokerToCy",'2012Figures'!$G:$G,"E1",'2012Figures'!$E:$E,$B$1)</f>
        <v>0</v>
      </c>
      <c r="N114" s="52">
        <f>SUMIFS('2012Figures'!$J:$J,'2012Figures'!$C:$C,$A114,'2012Figures'!$H:$H,$B114,'2012Figures'!$I:$I,"",'2012Figures'!$B:$B,"BrokerToCy",'2012Figures'!$G:$G,"P1",'2012Figures'!$E:$E,$B$1)</f>
        <v>0</v>
      </c>
      <c r="O114" s="52">
        <f>SUMIFS('2012Figures'!$J:$J,'2012Figures'!$C:$C,$A114,'2012Figures'!$H:$H,$B114,'2012Figures'!$I:$I,"",'2012Figures'!$B:$B,"CyToBroker",'2012Figures'!$G:$G,"E1",'2012Figures'!$E:$E,$B$1)</f>
        <v>0</v>
      </c>
      <c r="P114" s="52">
        <f>SUMIFS('2012Figures'!$J:$J,'2012Figures'!$C:$C,$A114,'2012Figures'!$H:$H,$B114,'2012Figures'!$I:$I,"",'2012Figures'!$B:$B,"CyToBroker",'2012Figures'!$G:$G,"P1",'2012Figures'!$E:$E,$B$1)</f>
        <v>0</v>
      </c>
      <c r="R114" s="46" t="str">
        <f t="shared" si="18"/>
        <v/>
      </c>
      <c r="S114" s="46" t="str">
        <f t="shared" si="18"/>
        <v/>
      </c>
      <c r="T114" s="46" t="str">
        <f t="shared" si="18"/>
        <v/>
      </c>
      <c r="U114" s="46" t="str">
        <f t="shared" si="18"/>
        <v/>
      </c>
      <c r="V114" s="46" t="str">
        <f t="shared" si="18"/>
        <v/>
      </c>
    </row>
    <row r="115" spans="1:22" x14ac:dyDescent="0.2">
      <c r="A115" s="1">
        <v>104</v>
      </c>
      <c r="B115" s="1" t="s">
        <v>97</v>
      </c>
      <c r="C115" s="8">
        <v>11</v>
      </c>
      <c r="D115" s="29">
        <f>SUMIFS('2013Figures'!$J:$J,'2013Figures'!$C:$C,$A115,'2013Figures'!$H:$H,$B115,'2013Figures'!$I:$I,$C115,'2013Figures'!$E:$E,$B$1)</f>
        <v>0</v>
      </c>
      <c r="E115" s="9">
        <f>SUMIFS('2013Figures'!$J:$J,'2013Figures'!$C:$C,$A115,'2013Figures'!$H:$H,$B115,'2013Figures'!$I:$I,$C115,'2013Figures'!$B:$B,"BrokerToCy",'2013Figures'!$G:$G,"E1",'2013Figures'!$E:$E,$B$1)</f>
        <v>0</v>
      </c>
      <c r="F115" s="9">
        <f>SUMIFS('2013Figures'!$J:$J,'2013Figures'!$C:$C,$A115,'2013Figures'!$H:$H,$B115,'2013Figures'!$I:$I,$C115,'2013Figures'!$B:$B,"BrokerToCy",'2013Figures'!$G:$G,"P1",'2013Figures'!$E:$E,$B$1)</f>
        <v>0</v>
      </c>
      <c r="G115" s="9">
        <f>SUMIFS('2013Figures'!$J:$J,'2013Figures'!$C:$C,$A115,'2013Figures'!$H:$H,$B115,'2013Figures'!$I:$I,$C115,'2013Figures'!$B:$B,"CyToBroker",'2013Figures'!$G:$G,"E1",'2013Figures'!$E:$E,$B$1)</f>
        <v>0</v>
      </c>
      <c r="H115" s="9">
        <f>SUMIFS('2013Figures'!$J:$J,'2013Figures'!$C:$C,$A115,'2013Figures'!$H:$H,$B115,'2013Figures'!$I:$I,$C115,'2013Figures'!$B:$B,"CyToBroker",'2013Figures'!$G:$G,"P1",'2013Figures'!$E:$E,$B$1)</f>
        <v>0</v>
      </c>
      <c r="L115" s="42">
        <f>SUMIFS('2012Figures'!$J:$J,'2012Figures'!$C:$C,$A115,'2012Figures'!$H:$H,$B115,'2012Figures'!$I:$I,$C115,'2012Figures'!$E:$E,$B$1)</f>
        <v>0</v>
      </c>
      <c r="M115" s="52">
        <f>SUMIFS('2012Figures'!$J:$J,'2012Figures'!$C:$C,$A115,'2012Figures'!$H:$H,$B115,'2012Figures'!$I:$I,$C115,'2012Figures'!$B:$B,"BrokerToCy",'2012Figures'!$G:$G,"E1",'2012Figures'!$E:$E,$B$1)</f>
        <v>0</v>
      </c>
      <c r="N115" s="52">
        <f>SUMIFS('2012Figures'!$J:$J,'2012Figures'!$C:$C,$A115,'2012Figures'!$H:$H,$B115,'2012Figures'!$I:$I,$C115,'2012Figures'!$B:$B,"BrokerToCy",'2012Figures'!$G:$G,"P1",'2012Figures'!$E:$E,$B$1)</f>
        <v>0</v>
      </c>
      <c r="O115" s="52">
        <f>SUMIFS('2012Figures'!$J:$J,'2012Figures'!$C:$C,$A115,'2012Figures'!$H:$H,$B115,'2012Figures'!$I:$I,$C115,'2012Figures'!$B:$B,"CyToBroker",'2012Figures'!$G:$G,"E1",'2012Figures'!$E:$E,$B$1)</f>
        <v>0</v>
      </c>
      <c r="P115" s="52">
        <f>SUMIFS('2012Figures'!$J:$J,'2012Figures'!$C:$C,$A115,'2012Figures'!$H:$H,$B115,'2012Figures'!$I:$I,$C115,'2012Figures'!$B:$B,"CyToBroker",'2012Figures'!$G:$G,"P1",'2012Figures'!$E:$E,$B$1)</f>
        <v>0</v>
      </c>
      <c r="R115" s="46" t="str">
        <f t="shared" si="18"/>
        <v/>
      </c>
      <c r="S115" s="46" t="str">
        <f t="shared" si="18"/>
        <v/>
      </c>
      <c r="T115" s="46" t="str">
        <f t="shared" si="18"/>
        <v/>
      </c>
      <c r="U115" s="46" t="str">
        <f t="shared" si="18"/>
        <v/>
      </c>
      <c r="V115" s="46" t="str">
        <f t="shared" si="18"/>
        <v/>
      </c>
    </row>
    <row r="116" spans="1:22" x14ac:dyDescent="0.2">
      <c r="A116" s="1">
        <v>104</v>
      </c>
      <c r="B116" s="1" t="s">
        <v>97</v>
      </c>
      <c r="C116" s="8">
        <v>10</v>
      </c>
      <c r="D116" s="29">
        <f>SUMIFS('2013Figures'!$J:$J,'2013Figures'!$C:$C,$A116,'2013Figures'!$H:$H,$B116,'2013Figures'!$I:$I,$C116,'2013Figures'!$E:$E,$B$1)</f>
        <v>0</v>
      </c>
      <c r="E116" s="9">
        <f>SUMIFS('2013Figures'!$J:$J,'2013Figures'!$C:$C,$A116,'2013Figures'!$H:$H,$B116,'2013Figures'!$I:$I,$C116,'2013Figures'!$B:$B,"BrokerToCy",'2013Figures'!$G:$G,"E1",'2013Figures'!$E:$E,$B$1)</f>
        <v>0</v>
      </c>
      <c r="F116" s="9">
        <f>SUMIFS('2013Figures'!$J:$J,'2013Figures'!$C:$C,$A116,'2013Figures'!$H:$H,$B116,'2013Figures'!$I:$I,$C116,'2013Figures'!$B:$B,"BrokerToCy",'2013Figures'!$G:$G,"P1",'2013Figures'!$E:$E,$B$1)</f>
        <v>0</v>
      </c>
      <c r="G116" s="9">
        <f>SUMIFS('2013Figures'!$J:$J,'2013Figures'!$C:$C,$A116,'2013Figures'!$H:$H,$B116,'2013Figures'!$I:$I,$C116,'2013Figures'!$B:$B,"CyToBroker",'2013Figures'!$G:$G,"E1",'2013Figures'!$E:$E,$B$1)</f>
        <v>0</v>
      </c>
      <c r="H116" s="9">
        <f>SUMIFS('2013Figures'!$J:$J,'2013Figures'!$C:$C,$A116,'2013Figures'!$H:$H,$B116,'2013Figures'!$I:$I,$C116,'2013Figures'!$B:$B,"CyToBroker",'2013Figures'!$G:$G,"P1",'2013Figures'!$E:$E,$B$1)</f>
        <v>0</v>
      </c>
      <c r="J116" s="8">
        <v>201501</v>
      </c>
      <c r="L116" s="42">
        <f>SUMIFS('2012Figures'!$J:$J,'2012Figures'!$C:$C,$A116,'2012Figures'!$H:$H,$B116,'2012Figures'!$I:$I,$C116,'2012Figures'!$E:$E,$B$1)</f>
        <v>0</v>
      </c>
      <c r="M116" s="52">
        <f>SUMIFS('2012Figures'!$J:$J,'2012Figures'!$C:$C,$A116,'2012Figures'!$H:$H,$B116,'2012Figures'!$I:$I,$C116,'2012Figures'!$B:$B,"BrokerToCy",'2012Figures'!$G:$G,"E1",'2012Figures'!$E:$E,$B$1)</f>
        <v>0</v>
      </c>
      <c r="N116" s="52">
        <f>SUMIFS('2012Figures'!$J:$J,'2012Figures'!$C:$C,$A116,'2012Figures'!$H:$H,$B116,'2012Figures'!$I:$I,$C116,'2012Figures'!$B:$B,"BrokerToCy",'2012Figures'!$G:$G,"P1",'2012Figures'!$E:$E,$B$1)</f>
        <v>0</v>
      </c>
      <c r="O116" s="52">
        <f>SUMIFS('2012Figures'!$J:$J,'2012Figures'!$C:$C,$A116,'2012Figures'!$H:$H,$B116,'2012Figures'!$I:$I,$C116,'2012Figures'!$B:$B,"CyToBroker",'2012Figures'!$G:$G,"E1",'2012Figures'!$E:$E,$B$1)</f>
        <v>0</v>
      </c>
      <c r="P116" s="52">
        <f>SUMIFS('2012Figures'!$J:$J,'2012Figures'!$C:$C,$A116,'2012Figures'!$H:$H,$B116,'2012Figures'!$I:$I,$C116,'2012Figures'!$B:$B,"CyToBroker",'2012Figures'!$G:$G,"P1",'2012Figures'!$E:$E,$B$1)</f>
        <v>0</v>
      </c>
      <c r="R116" s="46" t="str">
        <f t="shared" si="18"/>
        <v/>
      </c>
      <c r="S116" s="46" t="str">
        <f t="shared" si="18"/>
        <v/>
      </c>
      <c r="T116" s="46" t="str">
        <f t="shared" si="18"/>
        <v/>
      </c>
      <c r="U116" s="46" t="str">
        <f t="shared" si="18"/>
        <v/>
      </c>
      <c r="V116" s="46" t="str">
        <f t="shared" si="18"/>
        <v/>
      </c>
    </row>
    <row r="117" spans="1:22" x14ac:dyDescent="0.2">
      <c r="A117" s="1">
        <v>104</v>
      </c>
      <c r="B117" s="1" t="s">
        <v>97</v>
      </c>
      <c r="C117" s="8">
        <v>9</v>
      </c>
      <c r="D117" s="29">
        <f>SUMIFS('2013Figures'!$J:$J,'2013Figures'!$C:$C,$A117,'2013Figures'!$H:$H,$B117,'2013Figures'!$I:$I,$C117,'2013Figures'!$E:$E,$B$1)</f>
        <v>0</v>
      </c>
      <c r="E117" s="9">
        <f>SUMIFS('2013Figures'!$J:$J,'2013Figures'!$C:$C,$A117,'2013Figures'!$H:$H,$B117,'2013Figures'!$I:$I,$C117,'2013Figures'!$B:$B,"BrokerToCy",'2013Figures'!$G:$G,"E1",'2013Figures'!$E:$E,$B$1)</f>
        <v>0</v>
      </c>
      <c r="F117" s="9">
        <f>SUMIFS('2013Figures'!$J:$J,'2013Figures'!$C:$C,$A117,'2013Figures'!$H:$H,$B117,'2013Figures'!$I:$I,$C117,'2013Figures'!$B:$B,"BrokerToCy",'2013Figures'!$G:$G,"P1",'2013Figures'!$E:$E,$B$1)</f>
        <v>0</v>
      </c>
      <c r="G117" s="9">
        <f>SUMIFS('2013Figures'!$J:$J,'2013Figures'!$C:$C,$A117,'2013Figures'!$H:$H,$B117,'2013Figures'!$I:$I,$C117,'2013Figures'!$B:$B,"CyToBroker",'2013Figures'!$G:$G,"E1",'2013Figures'!$E:$E,$B$1)</f>
        <v>0</v>
      </c>
      <c r="H117" s="9">
        <f>SUMIFS('2013Figures'!$J:$J,'2013Figures'!$C:$C,$A117,'2013Figures'!$H:$H,$B117,'2013Figures'!$I:$I,$C117,'2013Figures'!$B:$B,"CyToBroker",'2013Figures'!$G:$G,"P1",'2013Figures'!$E:$E,$B$1)</f>
        <v>0</v>
      </c>
      <c r="J117" s="8">
        <v>201401</v>
      </c>
      <c r="L117" s="42">
        <f>SUMIFS('2012Figures'!$J:$J,'2012Figures'!$C:$C,$A117,'2012Figures'!$H:$H,$B117,'2012Figures'!$I:$I,$C117,'2012Figures'!$E:$E,$B$1)</f>
        <v>0</v>
      </c>
      <c r="M117" s="52">
        <f>SUMIFS('2012Figures'!$J:$J,'2012Figures'!$C:$C,$A117,'2012Figures'!$H:$H,$B117,'2012Figures'!$I:$I,$C117,'2012Figures'!$B:$B,"BrokerToCy",'2012Figures'!$G:$G,"E1",'2012Figures'!$E:$E,$B$1)</f>
        <v>0</v>
      </c>
      <c r="N117" s="52">
        <f>SUMIFS('2012Figures'!$J:$J,'2012Figures'!$C:$C,$A117,'2012Figures'!$H:$H,$B117,'2012Figures'!$I:$I,$C117,'2012Figures'!$B:$B,"BrokerToCy",'2012Figures'!$G:$G,"P1",'2012Figures'!$E:$E,$B$1)</f>
        <v>0</v>
      </c>
      <c r="O117" s="52">
        <f>SUMIFS('2012Figures'!$J:$J,'2012Figures'!$C:$C,$A117,'2012Figures'!$H:$H,$B117,'2012Figures'!$I:$I,$C117,'2012Figures'!$B:$B,"CyToBroker",'2012Figures'!$G:$G,"E1",'2012Figures'!$E:$E,$B$1)</f>
        <v>0</v>
      </c>
      <c r="P117" s="52">
        <f>SUMIFS('2012Figures'!$J:$J,'2012Figures'!$C:$C,$A117,'2012Figures'!$H:$H,$B117,'2012Figures'!$I:$I,$C117,'2012Figures'!$B:$B,"CyToBroker",'2012Figures'!$G:$G,"P1",'2012Figures'!$E:$E,$B$1)</f>
        <v>0</v>
      </c>
      <c r="R117" s="46" t="str">
        <f t="shared" si="18"/>
        <v/>
      </c>
      <c r="S117" s="46" t="str">
        <f t="shared" si="18"/>
        <v/>
      </c>
      <c r="T117" s="46" t="str">
        <f t="shared" si="18"/>
        <v/>
      </c>
      <c r="U117" s="46" t="str">
        <f t="shared" si="18"/>
        <v/>
      </c>
      <c r="V117" s="46" t="str">
        <f t="shared" si="18"/>
        <v/>
      </c>
    </row>
    <row r="118" spans="1:22" x14ac:dyDescent="0.2">
      <c r="A118" s="1">
        <v>104</v>
      </c>
      <c r="B118" s="1" t="s">
        <v>97</v>
      </c>
      <c r="C118" s="8">
        <v>8</v>
      </c>
      <c r="D118" s="29">
        <f>SUMIFS('2013Figures'!$J:$J,'2013Figures'!$C:$C,$A118,'2013Figures'!$H:$H,$B118,'2013Figures'!$I:$I,$C118,'2013Figures'!$E:$E,$B$1)</f>
        <v>0</v>
      </c>
      <c r="E118" s="9">
        <f>SUMIFS('2013Figures'!$J:$J,'2013Figures'!$C:$C,$A118,'2013Figures'!$H:$H,$B118,'2013Figures'!$I:$I,$C118,'2013Figures'!$B:$B,"BrokerToCy",'2013Figures'!$G:$G,"E1",'2013Figures'!$E:$E,$B$1)</f>
        <v>0</v>
      </c>
      <c r="F118" s="9">
        <f>SUMIFS('2013Figures'!$J:$J,'2013Figures'!$C:$C,$A118,'2013Figures'!$H:$H,$B118,'2013Figures'!$I:$I,$C118,'2013Figures'!$B:$B,"BrokerToCy",'2013Figures'!$G:$G,"P1",'2013Figures'!$E:$E,$B$1)</f>
        <v>0</v>
      </c>
      <c r="G118" s="9">
        <f>SUMIFS('2013Figures'!$J:$J,'2013Figures'!$C:$C,$A118,'2013Figures'!$H:$H,$B118,'2013Figures'!$I:$I,$C118,'2013Figures'!$B:$B,"CyToBroker",'2013Figures'!$G:$G,"E1",'2013Figures'!$E:$E,$B$1)</f>
        <v>0</v>
      </c>
      <c r="H118" s="9">
        <f>SUMIFS('2013Figures'!$J:$J,'2013Figures'!$C:$C,$A118,'2013Figures'!$H:$H,$B118,'2013Figures'!$I:$I,$C118,'2013Figures'!$B:$B,"CyToBroker",'2013Figures'!$G:$G,"P1",'2013Figures'!$E:$E,$B$1)</f>
        <v>0</v>
      </c>
      <c r="I118" s="30"/>
      <c r="J118" s="31">
        <v>201301</v>
      </c>
      <c r="K118" s="30"/>
      <c r="L118" s="42">
        <f>SUMIFS('2012Figures'!$J:$J,'2012Figures'!$C:$C,$A118,'2012Figures'!$H:$H,$B118,'2012Figures'!$I:$I,$C118,'2012Figures'!$E:$E,$B$1)</f>
        <v>0</v>
      </c>
      <c r="M118" s="52">
        <f>SUMIFS('2012Figures'!$J:$J,'2012Figures'!$C:$C,$A118,'2012Figures'!$H:$H,$B118,'2012Figures'!$I:$I,$C118,'2012Figures'!$B:$B,"BrokerToCy",'2012Figures'!$G:$G,"E1",'2012Figures'!$E:$E,$B$1)</f>
        <v>0</v>
      </c>
      <c r="N118" s="52">
        <f>SUMIFS('2012Figures'!$J:$J,'2012Figures'!$C:$C,$A118,'2012Figures'!$H:$H,$B118,'2012Figures'!$I:$I,$C118,'2012Figures'!$B:$B,"BrokerToCy",'2012Figures'!$G:$G,"P1",'2012Figures'!$E:$E,$B$1)</f>
        <v>0</v>
      </c>
      <c r="O118" s="52">
        <f>SUMIFS('2012Figures'!$J:$J,'2012Figures'!$C:$C,$A118,'2012Figures'!$H:$H,$B118,'2012Figures'!$I:$I,$C118,'2012Figures'!$B:$B,"CyToBroker",'2012Figures'!$G:$G,"E1",'2012Figures'!$E:$E,$B$1)</f>
        <v>0</v>
      </c>
      <c r="P118" s="52">
        <f>SUMIFS('2012Figures'!$J:$J,'2012Figures'!$C:$C,$A118,'2012Figures'!$H:$H,$B118,'2012Figures'!$I:$I,$C118,'2012Figures'!$B:$B,"CyToBroker",'2012Figures'!$G:$G,"P1",'2012Figures'!$E:$E,$B$1)</f>
        <v>0</v>
      </c>
      <c r="Q118" s="30"/>
      <c r="R118" s="46" t="str">
        <f t="shared" si="18"/>
        <v/>
      </c>
      <c r="S118" s="46" t="str">
        <f t="shared" si="18"/>
        <v/>
      </c>
      <c r="T118" s="46" t="str">
        <f t="shared" si="18"/>
        <v/>
      </c>
      <c r="U118" s="46" t="str">
        <f t="shared" si="18"/>
        <v/>
      </c>
      <c r="V118" s="46" t="str">
        <f t="shared" si="18"/>
        <v/>
      </c>
    </row>
    <row r="119" spans="1:22" x14ac:dyDescent="0.2">
      <c r="A119" s="1">
        <v>104</v>
      </c>
      <c r="B119" s="1" t="s">
        <v>97</v>
      </c>
      <c r="C119" s="8">
        <v>7</v>
      </c>
      <c r="D119" s="29">
        <f>SUMIFS('2013Figures'!$J:$J,'2013Figures'!$C:$C,$A119,'2013Figures'!$H:$H,$B119,'2013Figures'!$I:$I,$C119,'2013Figures'!$E:$E,$B$1)</f>
        <v>0</v>
      </c>
      <c r="E119" s="9">
        <f>SUMIFS('2013Figures'!$J:$J,'2013Figures'!$C:$C,$A119,'2013Figures'!$H:$H,$B119,'2013Figures'!$I:$I,$C119,'2013Figures'!$B:$B,"BrokerToCy",'2013Figures'!$G:$G,"E1",'2013Figures'!$E:$E,$B$1)</f>
        <v>0</v>
      </c>
      <c r="F119" s="9">
        <f>SUMIFS('2013Figures'!$J:$J,'2013Figures'!$C:$C,$A119,'2013Figures'!$H:$H,$B119,'2013Figures'!$I:$I,$C119,'2013Figures'!$B:$B,"BrokerToCy",'2013Figures'!$G:$G,"P1",'2013Figures'!$E:$E,$B$1)</f>
        <v>0</v>
      </c>
      <c r="G119" s="9">
        <f>SUMIFS('2013Figures'!$J:$J,'2013Figures'!$C:$C,$A119,'2013Figures'!$H:$H,$B119,'2013Figures'!$I:$I,$C119,'2013Figures'!$B:$B,"CyToBroker",'2013Figures'!$G:$G,"E1",'2013Figures'!$E:$E,$B$1)</f>
        <v>0</v>
      </c>
      <c r="H119" s="9">
        <f>SUMIFS('2013Figures'!$J:$J,'2013Figures'!$C:$C,$A119,'2013Figures'!$H:$H,$B119,'2013Figures'!$I:$I,$C119,'2013Figures'!$B:$B,"CyToBroker",'2013Figures'!$G:$G,"P1",'2013Figures'!$E:$E,$B$1)</f>
        <v>0</v>
      </c>
      <c r="J119" s="8">
        <v>201201</v>
      </c>
      <c r="L119" s="42">
        <f>SUMIFS('2012Figures'!$J:$J,'2012Figures'!$C:$C,$A119,'2012Figures'!$H:$H,$B119,'2012Figures'!$I:$I,$C119,'2012Figures'!$E:$E,$B$1)</f>
        <v>0</v>
      </c>
      <c r="M119" s="52">
        <f>SUMIFS('2012Figures'!$J:$J,'2012Figures'!$C:$C,$A119,'2012Figures'!$H:$H,$B119,'2012Figures'!$I:$I,$C119,'2012Figures'!$B:$B,"BrokerToCy",'2012Figures'!$G:$G,"E1",'2012Figures'!$E:$E,$B$1)</f>
        <v>0</v>
      </c>
      <c r="N119" s="52">
        <f>SUMIFS('2012Figures'!$J:$J,'2012Figures'!$C:$C,$A119,'2012Figures'!$H:$H,$B119,'2012Figures'!$I:$I,$C119,'2012Figures'!$B:$B,"BrokerToCy",'2012Figures'!$G:$G,"P1",'2012Figures'!$E:$E,$B$1)</f>
        <v>0</v>
      </c>
      <c r="O119" s="52">
        <f>SUMIFS('2012Figures'!$J:$J,'2012Figures'!$C:$C,$A119,'2012Figures'!$H:$H,$B119,'2012Figures'!$I:$I,$C119,'2012Figures'!$B:$B,"CyToBroker",'2012Figures'!$G:$G,"E1",'2012Figures'!$E:$E,$B$1)</f>
        <v>0</v>
      </c>
      <c r="P119" s="52">
        <f>SUMIFS('2012Figures'!$J:$J,'2012Figures'!$C:$C,$A119,'2012Figures'!$H:$H,$B119,'2012Figures'!$I:$I,$C119,'2012Figures'!$B:$B,"CyToBroker",'2012Figures'!$G:$G,"P1",'2012Figures'!$E:$E,$B$1)</f>
        <v>0</v>
      </c>
      <c r="R119" s="46" t="str">
        <f t="shared" si="18"/>
        <v/>
      </c>
      <c r="S119" s="46" t="str">
        <f t="shared" si="18"/>
        <v/>
      </c>
      <c r="T119" s="46" t="str">
        <f t="shared" si="18"/>
        <v/>
      </c>
      <c r="U119" s="46" t="str">
        <f t="shared" si="18"/>
        <v/>
      </c>
      <c r="V119" s="46" t="str">
        <f t="shared" si="18"/>
        <v/>
      </c>
    </row>
    <row r="120" spans="1:22" x14ac:dyDescent="0.2">
      <c r="A120" s="1">
        <v>104</v>
      </c>
      <c r="B120" s="1" t="s">
        <v>97</v>
      </c>
      <c r="C120" s="8">
        <v>6</v>
      </c>
      <c r="D120" s="29">
        <f>SUMIFS('2013Figures'!$J:$J,'2013Figures'!$C:$C,$A120,'2013Figures'!$H:$H,$B120,'2013Figures'!$I:$I,$C120,'2013Figures'!$E:$E,$B$1)</f>
        <v>0</v>
      </c>
      <c r="E120" s="9">
        <f>SUMIFS('2013Figures'!$J:$J,'2013Figures'!$C:$C,$A120,'2013Figures'!$H:$H,$B120,'2013Figures'!$I:$I,$C120,'2013Figures'!$B:$B,"BrokerToCy",'2013Figures'!$G:$G,"E1",'2013Figures'!$E:$E,$B$1)</f>
        <v>0</v>
      </c>
      <c r="F120" s="9">
        <f>SUMIFS('2013Figures'!$J:$J,'2013Figures'!$C:$C,$A120,'2013Figures'!$H:$H,$B120,'2013Figures'!$I:$I,$C120,'2013Figures'!$B:$B,"BrokerToCy",'2013Figures'!$G:$G,"P1",'2013Figures'!$E:$E,$B$1)</f>
        <v>0</v>
      </c>
      <c r="G120" s="9">
        <f>SUMIFS('2013Figures'!$J:$J,'2013Figures'!$C:$C,$A120,'2013Figures'!$H:$H,$B120,'2013Figures'!$I:$I,$C120,'2013Figures'!$B:$B,"CyToBroker",'2013Figures'!$G:$G,"E1",'2013Figures'!$E:$E,$B$1)</f>
        <v>0</v>
      </c>
      <c r="H120" s="9">
        <f>SUMIFS('2013Figures'!$J:$J,'2013Figures'!$C:$C,$A120,'2013Figures'!$H:$H,$B120,'2013Figures'!$I:$I,$C120,'2013Figures'!$B:$B,"CyToBroker",'2013Figures'!$G:$G,"P1",'2013Figures'!$E:$E,$B$1)</f>
        <v>0</v>
      </c>
      <c r="J120" s="8">
        <v>201101</v>
      </c>
      <c r="L120" s="42">
        <f>SUMIFS('2012Figures'!$J:$J,'2012Figures'!$C:$C,$A120,'2012Figures'!$H:$H,$B120,'2012Figures'!$I:$I,$C120,'2012Figures'!$E:$E,$B$1)</f>
        <v>0</v>
      </c>
      <c r="M120" s="52">
        <f>SUMIFS('2012Figures'!$J:$J,'2012Figures'!$C:$C,$A120,'2012Figures'!$H:$H,$B120,'2012Figures'!$I:$I,$C120,'2012Figures'!$B:$B,"BrokerToCy",'2012Figures'!$G:$G,"E1",'2012Figures'!$E:$E,$B$1)</f>
        <v>0</v>
      </c>
      <c r="N120" s="52">
        <f>SUMIFS('2012Figures'!$J:$J,'2012Figures'!$C:$C,$A120,'2012Figures'!$H:$H,$B120,'2012Figures'!$I:$I,$C120,'2012Figures'!$B:$B,"BrokerToCy",'2012Figures'!$G:$G,"P1",'2012Figures'!$E:$E,$B$1)</f>
        <v>0</v>
      </c>
      <c r="O120" s="52">
        <f>SUMIFS('2012Figures'!$J:$J,'2012Figures'!$C:$C,$A120,'2012Figures'!$H:$H,$B120,'2012Figures'!$I:$I,$C120,'2012Figures'!$B:$B,"CyToBroker",'2012Figures'!$G:$G,"E1",'2012Figures'!$E:$E,$B$1)</f>
        <v>0</v>
      </c>
      <c r="P120" s="52">
        <f>SUMIFS('2012Figures'!$J:$J,'2012Figures'!$C:$C,$A120,'2012Figures'!$H:$H,$B120,'2012Figures'!$I:$I,$C120,'2012Figures'!$B:$B,"CyToBroker",'2012Figures'!$G:$G,"P1",'2012Figures'!$E:$E,$B$1)</f>
        <v>0</v>
      </c>
      <c r="R120" s="46" t="str">
        <f t="shared" si="18"/>
        <v/>
      </c>
      <c r="S120" s="46" t="str">
        <f t="shared" si="18"/>
        <v/>
      </c>
      <c r="T120" s="46" t="str">
        <f t="shared" si="18"/>
        <v/>
      </c>
      <c r="U120" s="46" t="str">
        <f t="shared" si="18"/>
        <v/>
      </c>
      <c r="V120" s="46" t="str">
        <f t="shared" si="18"/>
        <v/>
      </c>
    </row>
    <row r="121" spans="1:22" x14ac:dyDescent="0.2">
      <c r="A121" s="1">
        <v>104</v>
      </c>
      <c r="B121" s="1" t="s">
        <v>97</v>
      </c>
      <c r="C121" s="8">
        <v>5</v>
      </c>
      <c r="D121" s="29">
        <f>SUMIFS('2013Figures'!$J:$J,'2013Figures'!$C:$C,$A121,'2013Figures'!$H:$H,$B121,'2013Figures'!$I:$I,$C121,'2013Figures'!$E:$E,$B$1)</f>
        <v>0</v>
      </c>
      <c r="E121" s="9">
        <f>SUMIFS('2013Figures'!$J:$J,'2013Figures'!$C:$C,$A121,'2013Figures'!$H:$H,$B121,'2013Figures'!$I:$I,$C121,'2013Figures'!$B:$B,"BrokerToCy",'2013Figures'!$G:$G,"E1",'2013Figures'!$E:$E,$B$1)</f>
        <v>0</v>
      </c>
      <c r="F121" s="9">
        <f>SUMIFS('2013Figures'!$J:$J,'2013Figures'!$C:$C,$A121,'2013Figures'!$H:$H,$B121,'2013Figures'!$I:$I,$C121,'2013Figures'!$B:$B,"BrokerToCy",'2013Figures'!$G:$G,"P1",'2013Figures'!$E:$E,$B$1)</f>
        <v>0</v>
      </c>
      <c r="G121" s="9">
        <f>SUMIFS('2013Figures'!$J:$J,'2013Figures'!$C:$C,$A121,'2013Figures'!$H:$H,$B121,'2013Figures'!$I:$I,$C121,'2013Figures'!$B:$B,"CyToBroker",'2013Figures'!$G:$G,"E1",'2013Figures'!$E:$E,$B$1)</f>
        <v>0</v>
      </c>
      <c r="H121" s="9">
        <f>SUMIFS('2013Figures'!$J:$J,'2013Figures'!$C:$C,$A121,'2013Figures'!$H:$H,$B121,'2013Figures'!$I:$I,$C121,'2013Figures'!$B:$B,"CyToBroker",'2013Figures'!$G:$G,"P1",'2013Figures'!$E:$E,$B$1)</f>
        <v>0</v>
      </c>
      <c r="J121" s="8">
        <v>201001</v>
      </c>
      <c r="L121" s="42">
        <f>SUMIFS('2012Figures'!$J:$J,'2012Figures'!$C:$C,$A121,'2012Figures'!$H:$H,$B121,'2012Figures'!$I:$I,$C121,'2012Figures'!$E:$E,$B$1)</f>
        <v>0</v>
      </c>
      <c r="M121" s="52">
        <f>SUMIFS('2012Figures'!$J:$J,'2012Figures'!$C:$C,$A121,'2012Figures'!$H:$H,$B121,'2012Figures'!$I:$I,$C121,'2012Figures'!$B:$B,"BrokerToCy",'2012Figures'!$G:$G,"E1",'2012Figures'!$E:$E,$B$1)</f>
        <v>0</v>
      </c>
      <c r="N121" s="52">
        <f>SUMIFS('2012Figures'!$J:$J,'2012Figures'!$C:$C,$A121,'2012Figures'!$H:$H,$B121,'2012Figures'!$I:$I,$C121,'2012Figures'!$B:$B,"BrokerToCy",'2012Figures'!$G:$G,"P1",'2012Figures'!$E:$E,$B$1)</f>
        <v>0</v>
      </c>
      <c r="O121" s="52">
        <f>SUMIFS('2012Figures'!$J:$J,'2012Figures'!$C:$C,$A121,'2012Figures'!$H:$H,$B121,'2012Figures'!$I:$I,$C121,'2012Figures'!$B:$B,"CyToBroker",'2012Figures'!$G:$G,"E1",'2012Figures'!$E:$E,$B$1)</f>
        <v>0</v>
      </c>
      <c r="P121" s="52">
        <f>SUMIFS('2012Figures'!$J:$J,'2012Figures'!$C:$C,$A121,'2012Figures'!$H:$H,$B121,'2012Figures'!$I:$I,$C121,'2012Figures'!$B:$B,"CyToBroker",'2012Figures'!$G:$G,"P1",'2012Figures'!$E:$E,$B$1)</f>
        <v>0</v>
      </c>
      <c r="R121" s="46" t="str">
        <f t="shared" si="18"/>
        <v/>
      </c>
      <c r="S121" s="46" t="str">
        <f t="shared" si="18"/>
        <v/>
      </c>
      <c r="T121" s="46" t="str">
        <f t="shared" si="18"/>
        <v/>
      </c>
      <c r="U121" s="46" t="str">
        <f t="shared" si="18"/>
        <v/>
      </c>
      <c r="V121" s="46" t="str">
        <f t="shared" si="18"/>
        <v/>
      </c>
    </row>
    <row r="122" spans="1:22" x14ac:dyDescent="0.2">
      <c r="A122" s="1">
        <v>104</v>
      </c>
      <c r="B122" s="1" t="s">
        <v>97</v>
      </c>
      <c r="C122" s="8">
        <v>4</v>
      </c>
      <c r="D122" s="29">
        <f>SUMIFS('2013Figures'!$J:$J,'2013Figures'!$C:$C,$A122,'2013Figures'!$H:$H,$B122,'2013Figures'!$I:$I,$C122,'2013Figures'!$E:$E,$B$1)</f>
        <v>0</v>
      </c>
      <c r="E122" s="9">
        <f>SUMIFS('2013Figures'!$J:$J,'2013Figures'!$C:$C,$A122,'2013Figures'!$H:$H,$B122,'2013Figures'!$I:$I,$C122,'2013Figures'!$B:$B,"BrokerToCy",'2013Figures'!$G:$G,"E1",'2013Figures'!$E:$E,$B$1)</f>
        <v>0</v>
      </c>
      <c r="F122" s="9">
        <f>SUMIFS('2013Figures'!$J:$J,'2013Figures'!$C:$C,$A122,'2013Figures'!$H:$H,$B122,'2013Figures'!$I:$I,$C122,'2013Figures'!$B:$B,"BrokerToCy",'2013Figures'!$G:$G,"P1",'2013Figures'!$E:$E,$B$1)</f>
        <v>0</v>
      </c>
      <c r="G122" s="9">
        <f>SUMIFS('2013Figures'!$J:$J,'2013Figures'!$C:$C,$A122,'2013Figures'!$H:$H,$B122,'2013Figures'!$I:$I,$C122,'2013Figures'!$B:$B,"CyToBroker",'2013Figures'!$G:$G,"E1",'2013Figures'!$E:$E,$B$1)</f>
        <v>0</v>
      </c>
      <c r="H122" s="9">
        <f>SUMIFS('2013Figures'!$J:$J,'2013Figures'!$C:$C,$A122,'2013Figures'!$H:$H,$B122,'2013Figures'!$I:$I,$C122,'2013Figures'!$B:$B,"CyToBroker",'2013Figures'!$G:$G,"P1",'2013Figures'!$E:$E,$B$1)</f>
        <v>0</v>
      </c>
      <c r="J122" s="8">
        <v>200901</v>
      </c>
      <c r="L122" s="42">
        <f>SUMIFS('2012Figures'!$J:$J,'2012Figures'!$C:$C,$A122,'2012Figures'!$H:$H,$B122,'2012Figures'!$I:$I,$C122,'2012Figures'!$E:$E,$B$1)</f>
        <v>0</v>
      </c>
      <c r="M122" s="52">
        <f>SUMIFS('2012Figures'!$J:$J,'2012Figures'!$C:$C,$A122,'2012Figures'!$H:$H,$B122,'2012Figures'!$I:$I,$C122,'2012Figures'!$B:$B,"BrokerToCy",'2012Figures'!$G:$G,"E1",'2012Figures'!$E:$E,$B$1)</f>
        <v>0</v>
      </c>
      <c r="N122" s="52">
        <f>SUMIFS('2012Figures'!$J:$J,'2012Figures'!$C:$C,$A122,'2012Figures'!$H:$H,$B122,'2012Figures'!$I:$I,$C122,'2012Figures'!$B:$B,"BrokerToCy",'2012Figures'!$G:$G,"P1",'2012Figures'!$E:$E,$B$1)</f>
        <v>0</v>
      </c>
      <c r="O122" s="52">
        <f>SUMIFS('2012Figures'!$J:$J,'2012Figures'!$C:$C,$A122,'2012Figures'!$H:$H,$B122,'2012Figures'!$I:$I,$C122,'2012Figures'!$B:$B,"CyToBroker",'2012Figures'!$G:$G,"E1",'2012Figures'!$E:$E,$B$1)</f>
        <v>0</v>
      </c>
      <c r="P122" s="52">
        <f>SUMIFS('2012Figures'!$J:$J,'2012Figures'!$C:$C,$A122,'2012Figures'!$H:$H,$B122,'2012Figures'!$I:$I,$C122,'2012Figures'!$B:$B,"CyToBroker",'2012Figures'!$G:$G,"P1",'2012Figures'!$E:$E,$B$1)</f>
        <v>0</v>
      </c>
      <c r="R122" s="46" t="str">
        <f t="shared" si="18"/>
        <v/>
      </c>
      <c r="S122" s="46" t="str">
        <f t="shared" si="18"/>
        <v/>
      </c>
      <c r="T122" s="46" t="str">
        <f t="shared" si="18"/>
        <v/>
      </c>
      <c r="U122" s="46" t="str">
        <f t="shared" si="18"/>
        <v/>
      </c>
      <c r="V122" s="46" t="str">
        <f t="shared" si="18"/>
        <v/>
      </c>
    </row>
    <row r="123" spans="1:22" x14ac:dyDescent="0.2">
      <c r="A123" s="1">
        <v>104</v>
      </c>
      <c r="B123" s="1" t="s">
        <v>97</v>
      </c>
      <c r="C123" s="8">
        <v>3</v>
      </c>
      <c r="D123" s="29">
        <f>SUMIFS('2013Figures'!$J:$J,'2013Figures'!$C:$C,$A123,'2013Figures'!$H:$H,$B123,'2013Figures'!$I:$I,$C123,'2013Figures'!$E:$E,$B$1)</f>
        <v>0</v>
      </c>
      <c r="E123" s="9">
        <f>SUMIFS('2013Figures'!$J:$J,'2013Figures'!$C:$C,$A123,'2013Figures'!$H:$H,$B123,'2013Figures'!$I:$I,$C123,'2013Figures'!$B:$B,"BrokerToCy",'2013Figures'!$G:$G,"E1",'2013Figures'!$E:$E,$B$1)</f>
        <v>0</v>
      </c>
      <c r="F123" s="9">
        <f>SUMIFS('2013Figures'!$J:$J,'2013Figures'!$C:$C,$A123,'2013Figures'!$H:$H,$B123,'2013Figures'!$I:$I,$C123,'2013Figures'!$B:$B,"BrokerToCy",'2013Figures'!$G:$G,"P1",'2013Figures'!$E:$E,$B$1)</f>
        <v>0</v>
      </c>
      <c r="G123" s="9">
        <f>SUMIFS('2013Figures'!$J:$J,'2013Figures'!$C:$C,$A123,'2013Figures'!$H:$H,$B123,'2013Figures'!$I:$I,$C123,'2013Figures'!$B:$B,"CyToBroker",'2013Figures'!$G:$G,"E1",'2013Figures'!$E:$E,$B$1)</f>
        <v>0</v>
      </c>
      <c r="H123" s="9">
        <f>SUMIFS('2013Figures'!$J:$J,'2013Figures'!$C:$C,$A123,'2013Figures'!$H:$H,$B123,'2013Figures'!$I:$I,$C123,'2013Figures'!$B:$B,"CyToBroker",'2013Figures'!$G:$G,"P1",'2013Figures'!$E:$E,$B$1)</f>
        <v>0</v>
      </c>
      <c r="J123" s="8">
        <v>200801</v>
      </c>
      <c r="L123" s="42">
        <f>SUMIFS('2012Figures'!$J:$J,'2012Figures'!$C:$C,$A123,'2012Figures'!$H:$H,$B123,'2012Figures'!$I:$I,$C123,'2012Figures'!$E:$E,$B$1)</f>
        <v>0</v>
      </c>
      <c r="M123" s="52">
        <f>SUMIFS('2012Figures'!$J:$J,'2012Figures'!$C:$C,$A123,'2012Figures'!$H:$H,$B123,'2012Figures'!$I:$I,$C123,'2012Figures'!$B:$B,"BrokerToCy",'2012Figures'!$G:$G,"E1",'2012Figures'!$E:$E,$B$1)</f>
        <v>0</v>
      </c>
      <c r="N123" s="52">
        <f>SUMIFS('2012Figures'!$J:$J,'2012Figures'!$C:$C,$A123,'2012Figures'!$H:$H,$B123,'2012Figures'!$I:$I,$C123,'2012Figures'!$B:$B,"BrokerToCy",'2012Figures'!$G:$G,"P1",'2012Figures'!$E:$E,$B$1)</f>
        <v>0</v>
      </c>
      <c r="O123" s="52">
        <f>SUMIFS('2012Figures'!$J:$J,'2012Figures'!$C:$C,$A123,'2012Figures'!$H:$H,$B123,'2012Figures'!$I:$I,$C123,'2012Figures'!$B:$B,"CyToBroker",'2012Figures'!$G:$G,"E1",'2012Figures'!$E:$E,$B$1)</f>
        <v>0</v>
      </c>
      <c r="P123" s="52">
        <f>SUMIFS('2012Figures'!$J:$J,'2012Figures'!$C:$C,$A123,'2012Figures'!$H:$H,$B123,'2012Figures'!$I:$I,$C123,'2012Figures'!$B:$B,"CyToBroker",'2012Figures'!$G:$G,"P1",'2012Figures'!$E:$E,$B$1)</f>
        <v>0</v>
      </c>
      <c r="R123" s="46" t="str">
        <f t="shared" si="18"/>
        <v/>
      </c>
      <c r="S123" s="46" t="str">
        <f t="shared" si="18"/>
        <v/>
      </c>
      <c r="T123" s="46" t="str">
        <f t="shared" si="18"/>
        <v/>
      </c>
      <c r="U123" s="46" t="str">
        <f t="shared" si="18"/>
        <v/>
      </c>
      <c r="V123" s="46" t="str">
        <f t="shared" si="18"/>
        <v/>
      </c>
    </row>
    <row r="124" spans="1:22" x14ac:dyDescent="0.2">
      <c r="A124" s="1">
        <v>104</v>
      </c>
      <c r="B124" s="1" t="s">
        <v>97</v>
      </c>
      <c r="C124" s="8">
        <v>2</v>
      </c>
      <c r="D124" s="29">
        <f>SUMIFS('2013Figures'!$J:$J,'2013Figures'!$C:$C,$A124,'2013Figures'!$H:$H,$B124,'2013Figures'!$I:$I,$C124,'2013Figures'!$E:$E,$B$1)</f>
        <v>0</v>
      </c>
      <c r="E124" s="9">
        <f>SUMIFS('2013Figures'!$J:$J,'2013Figures'!$C:$C,$A124,'2013Figures'!$H:$H,$B124,'2013Figures'!$I:$I,$C124,'2013Figures'!$B:$B,"BrokerToCy",'2013Figures'!$G:$G,"E1",'2013Figures'!$E:$E,$B$1)</f>
        <v>0</v>
      </c>
      <c r="F124" s="9">
        <f>SUMIFS('2013Figures'!$J:$J,'2013Figures'!$C:$C,$A124,'2013Figures'!$H:$H,$B124,'2013Figures'!$I:$I,$C124,'2013Figures'!$B:$B,"BrokerToCy",'2013Figures'!$G:$G,"P1",'2013Figures'!$E:$E,$B$1)</f>
        <v>0</v>
      </c>
      <c r="G124" s="9">
        <f>SUMIFS('2013Figures'!$J:$J,'2013Figures'!$C:$C,$A124,'2013Figures'!$H:$H,$B124,'2013Figures'!$I:$I,$C124,'2013Figures'!$B:$B,"CyToBroker",'2013Figures'!$G:$G,"E1",'2013Figures'!$E:$E,$B$1)</f>
        <v>0</v>
      </c>
      <c r="H124" s="9">
        <f>SUMIFS('2013Figures'!$J:$J,'2013Figures'!$C:$C,$A124,'2013Figures'!$H:$H,$B124,'2013Figures'!$I:$I,$C124,'2013Figures'!$B:$B,"CyToBroker",'2013Figures'!$G:$G,"P1",'2013Figures'!$E:$E,$B$1)</f>
        <v>0</v>
      </c>
      <c r="J124" s="8">
        <v>200701</v>
      </c>
      <c r="L124" s="42">
        <f>SUMIFS('2012Figures'!$J:$J,'2012Figures'!$C:$C,$A124,'2012Figures'!$H:$H,$B124,'2012Figures'!$I:$I,$C124,'2012Figures'!$E:$E,$B$1)</f>
        <v>0</v>
      </c>
      <c r="M124" s="52">
        <f>SUMIFS('2012Figures'!$J:$J,'2012Figures'!$C:$C,$A124,'2012Figures'!$H:$H,$B124,'2012Figures'!$I:$I,$C124,'2012Figures'!$B:$B,"BrokerToCy",'2012Figures'!$G:$G,"E1",'2012Figures'!$E:$E,$B$1)</f>
        <v>0</v>
      </c>
      <c r="N124" s="52">
        <f>SUMIFS('2012Figures'!$J:$J,'2012Figures'!$C:$C,$A124,'2012Figures'!$H:$H,$B124,'2012Figures'!$I:$I,$C124,'2012Figures'!$B:$B,"BrokerToCy",'2012Figures'!$G:$G,"P1",'2012Figures'!$E:$E,$B$1)</f>
        <v>0</v>
      </c>
      <c r="O124" s="52">
        <f>SUMIFS('2012Figures'!$J:$J,'2012Figures'!$C:$C,$A124,'2012Figures'!$H:$H,$B124,'2012Figures'!$I:$I,$C124,'2012Figures'!$B:$B,"CyToBroker",'2012Figures'!$G:$G,"E1",'2012Figures'!$E:$E,$B$1)</f>
        <v>0</v>
      </c>
      <c r="P124" s="52">
        <f>SUMIFS('2012Figures'!$J:$J,'2012Figures'!$C:$C,$A124,'2012Figures'!$H:$H,$B124,'2012Figures'!$I:$I,$C124,'2012Figures'!$B:$B,"CyToBroker",'2012Figures'!$G:$G,"P1",'2012Figures'!$E:$E,$B$1)</f>
        <v>0</v>
      </c>
      <c r="R124" s="46" t="str">
        <f t="shared" si="18"/>
        <v/>
      </c>
      <c r="S124" s="46" t="str">
        <f t="shared" si="18"/>
        <v/>
      </c>
      <c r="T124" s="46" t="str">
        <f t="shared" si="18"/>
        <v/>
      </c>
      <c r="U124" s="46" t="str">
        <f t="shared" si="18"/>
        <v/>
      </c>
      <c r="V124" s="46" t="str">
        <f t="shared" si="18"/>
        <v/>
      </c>
    </row>
    <row r="125" spans="1:22" x14ac:dyDescent="0.2">
      <c r="A125" s="1">
        <v>104</v>
      </c>
      <c r="B125" s="1" t="s">
        <v>97</v>
      </c>
      <c r="C125" s="8">
        <v>1</v>
      </c>
      <c r="D125" s="29">
        <f>SUMIFS('2013Figures'!$J:$J,'2013Figures'!$C:$C,$A125,'2013Figures'!$H:$H,$B125,'2013Figures'!$I:$I,$C125,'2013Figures'!$E:$E,$B$1)</f>
        <v>0</v>
      </c>
      <c r="E125" s="9">
        <f>SUMIFS('2013Figures'!$J:$J,'2013Figures'!$C:$C,$A125,'2013Figures'!$H:$H,$B125,'2013Figures'!$I:$I,$C125,'2013Figures'!$B:$B,"BrokerToCy",'2013Figures'!$G:$G,"E1",'2013Figures'!$E:$E,$B$1)</f>
        <v>0</v>
      </c>
      <c r="F125" s="9">
        <f>SUMIFS('2013Figures'!$J:$J,'2013Figures'!$C:$C,$A125,'2013Figures'!$H:$H,$B125,'2013Figures'!$I:$I,$C125,'2013Figures'!$B:$B,"BrokerToCy",'2013Figures'!$G:$G,"P1",'2013Figures'!$E:$E,$B$1)</f>
        <v>0</v>
      </c>
      <c r="G125" s="9">
        <f>SUMIFS('2013Figures'!$J:$J,'2013Figures'!$C:$C,$A125,'2013Figures'!$H:$H,$B125,'2013Figures'!$I:$I,$C125,'2013Figures'!$B:$B,"CyToBroker",'2013Figures'!$G:$G,"E1",'2013Figures'!$E:$E,$B$1)</f>
        <v>0</v>
      </c>
      <c r="H125" s="9">
        <f>SUMIFS('2013Figures'!$J:$J,'2013Figures'!$C:$C,$A125,'2013Figures'!$H:$H,$B125,'2013Figures'!$I:$I,$C125,'2013Figures'!$B:$B,"CyToBroker",'2013Figures'!$G:$G,"P1",'2013Figures'!$E:$E,$B$1)</f>
        <v>0</v>
      </c>
      <c r="J125" s="8">
        <v>200601</v>
      </c>
      <c r="L125" s="42">
        <f>SUMIFS('2012Figures'!$J:$J,'2012Figures'!$C:$C,$A125,'2012Figures'!$H:$H,$B125,'2012Figures'!$I:$I,$C125,'2012Figures'!$E:$E,$B$1)</f>
        <v>0</v>
      </c>
      <c r="M125" s="52">
        <f>SUMIFS('2012Figures'!$J:$J,'2012Figures'!$C:$C,$A125,'2012Figures'!$H:$H,$B125,'2012Figures'!$I:$I,$C125,'2012Figures'!$B:$B,"BrokerToCy",'2012Figures'!$G:$G,"E1",'2012Figures'!$E:$E,$B$1)</f>
        <v>0</v>
      </c>
      <c r="N125" s="52">
        <f>SUMIFS('2012Figures'!$J:$J,'2012Figures'!$C:$C,$A125,'2012Figures'!$H:$H,$B125,'2012Figures'!$I:$I,$C125,'2012Figures'!$B:$B,"BrokerToCy",'2012Figures'!$G:$G,"P1",'2012Figures'!$E:$E,$B$1)</f>
        <v>0</v>
      </c>
      <c r="O125" s="52">
        <f>SUMIFS('2012Figures'!$J:$J,'2012Figures'!$C:$C,$A125,'2012Figures'!$H:$H,$B125,'2012Figures'!$I:$I,$C125,'2012Figures'!$B:$B,"CyToBroker",'2012Figures'!$G:$G,"E1",'2012Figures'!$E:$E,$B$1)</f>
        <v>0</v>
      </c>
      <c r="P125" s="52">
        <f>SUMIFS('2012Figures'!$J:$J,'2012Figures'!$C:$C,$A125,'2012Figures'!$H:$H,$B125,'2012Figures'!$I:$I,$C125,'2012Figures'!$B:$B,"CyToBroker",'2012Figures'!$G:$G,"P1",'2012Figures'!$E:$E,$B$1)</f>
        <v>0</v>
      </c>
      <c r="R125" s="46" t="str">
        <f t="shared" si="18"/>
        <v/>
      </c>
      <c r="S125" s="46" t="str">
        <f t="shared" si="18"/>
        <v/>
      </c>
      <c r="T125" s="46" t="str">
        <f t="shared" si="18"/>
        <v/>
      </c>
      <c r="U125" s="46" t="str">
        <f t="shared" si="18"/>
        <v/>
      </c>
      <c r="V125" s="46" t="str">
        <f t="shared" si="18"/>
        <v/>
      </c>
    </row>
    <row r="126" spans="1:22" x14ac:dyDescent="0.2">
      <c r="A126" s="1">
        <v>104</v>
      </c>
      <c r="B126" s="1" t="s">
        <v>97</v>
      </c>
      <c r="D126" s="29">
        <f>SUMIFS('2013Figures'!$J:$J,'2013Figures'!$C:$C,$A126,'2013Figures'!$H:$H,$B126,'2013Figures'!$I:$I,"",'2013Figures'!$E:$E,$B$1)</f>
        <v>0</v>
      </c>
      <c r="E126" s="9">
        <f>SUMIFS('2013Figures'!$J:$J,'2013Figures'!$C:$C,$A126,'2013Figures'!$H:$H,$B126,'2013Figures'!$I:$I,"",'2013Figures'!$B:$B,"BrokerToCy",'2013Figures'!$G:$G,"E1",'2013Figures'!$E:$E,$B$1)</f>
        <v>0</v>
      </c>
      <c r="F126" s="9">
        <f>SUMIFS('2013Figures'!$J:$J,'2013Figures'!$C:$C,$A126,'2013Figures'!$H:$H,$B126,'2013Figures'!$I:$I,"",'2013Figures'!$B:$B,"BrokerToCy",'2013Figures'!$G:$G,"P1",'2013Figures'!$E:$E,$B$1)</f>
        <v>0</v>
      </c>
      <c r="G126" s="9">
        <f>SUMIFS('2013Figures'!$J:$J,'2013Figures'!$C:$C,$A126,'2013Figures'!$H:$H,$B126,'2013Figures'!$I:$I,"",'2013Figures'!$B:$B,"CyToBroker",'2013Figures'!$G:$G,"E1",'2013Figures'!$E:$E,$B$1)</f>
        <v>0</v>
      </c>
      <c r="H126" s="9">
        <f>SUMIFS('2013Figures'!$J:$J,'2013Figures'!$C:$C,$A126,'2013Figures'!$H:$H,$B126,'2013Figures'!$I:$I,"",'2013Figures'!$B:$B,"CyToBroker",'2013Figures'!$G:$G,"P1",'2013Figures'!$E:$E,$B$1)</f>
        <v>0</v>
      </c>
      <c r="J126" s="8" t="s">
        <v>131</v>
      </c>
      <c r="L126" s="42">
        <f>SUMIFS('2012Figures'!$J:$J,'2012Figures'!$C:$C,$A126,'2012Figures'!$H:$H,$B126,'2012Figures'!$I:$I,"",'2012Figures'!$E:$E,$B$1)</f>
        <v>0</v>
      </c>
      <c r="M126" s="52">
        <f>SUMIFS('2012Figures'!$J:$J,'2012Figures'!$C:$C,$A126,'2012Figures'!$H:$H,$B126,'2012Figures'!$I:$I,"",'2012Figures'!$B:$B,"BrokerToCy",'2012Figures'!$G:$G,"E1",'2012Figures'!$E:$E,$B$1)</f>
        <v>0</v>
      </c>
      <c r="N126" s="52">
        <f>SUMIFS('2012Figures'!$J:$J,'2012Figures'!$C:$C,$A126,'2012Figures'!$H:$H,$B126,'2012Figures'!$I:$I,"",'2012Figures'!$B:$B,"BrokerToCy",'2012Figures'!$G:$G,"P1",'2012Figures'!$E:$E,$B$1)</f>
        <v>0</v>
      </c>
      <c r="O126" s="52">
        <f>SUMIFS('2012Figures'!$J:$J,'2012Figures'!$C:$C,$A126,'2012Figures'!$H:$H,$B126,'2012Figures'!$I:$I,"",'2012Figures'!$B:$B,"CyToBroker",'2012Figures'!$G:$G,"E1",'2012Figures'!$E:$E,$B$1)</f>
        <v>0</v>
      </c>
      <c r="P126" s="52">
        <f>SUMIFS('2012Figures'!$J:$J,'2012Figures'!$C:$C,$A126,'2012Figures'!$H:$H,$B126,'2012Figures'!$I:$I,"",'2012Figures'!$B:$B,"CyToBroker",'2012Figures'!$G:$G,"P1",'2012Figures'!$E:$E,$B$1)</f>
        <v>0</v>
      </c>
      <c r="R126" s="46" t="str">
        <f t="shared" si="18"/>
        <v/>
      </c>
      <c r="S126" s="46" t="str">
        <f t="shared" si="18"/>
        <v/>
      </c>
      <c r="T126" s="46" t="str">
        <f t="shared" si="18"/>
        <v/>
      </c>
      <c r="U126" s="46" t="str">
        <f t="shared" si="18"/>
        <v/>
      </c>
      <c r="V126" s="46" t="str">
        <f t="shared" si="18"/>
        <v/>
      </c>
    </row>
    <row r="127" spans="1:22" x14ac:dyDescent="0.2">
      <c r="A127" s="1">
        <v>104</v>
      </c>
      <c r="B127" s="1" t="s">
        <v>98</v>
      </c>
      <c r="C127" s="8">
        <v>7</v>
      </c>
      <c r="D127" s="29">
        <f>SUMIFS('2013Figures'!$J:$J,'2013Figures'!$C:$C,$A127,'2013Figures'!$H:$H,$B127,'2013Figures'!$I:$I,$C127,'2013Figures'!$E:$E,$B$1)</f>
        <v>0</v>
      </c>
      <c r="E127" s="9">
        <f>SUMIFS('2013Figures'!$J:$J,'2013Figures'!$C:$C,$A127,'2013Figures'!$H:$H,$B127,'2013Figures'!$I:$I,$C127,'2013Figures'!$B:$B,"BrokerToCy",'2013Figures'!$G:$G,"E1",'2013Figures'!$E:$E,$B$1)</f>
        <v>0</v>
      </c>
      <c r="F127" s="9">
        <f>SUMIFS('2013Figures'!$J:$J,'2013Figures'!$C:$C,$A127,'2013Figures'!$H:$H,$B127,'2013Figures'!$I:$I,$C127,'2013Figures'!$B:$B,"BrokerToCy",'2013Figures'!$G:$G,"P1",'2013Figures'!$E:$E,$B$1)</f>
        <v>0</v>
      </c>
      <c r="G127" s="9">
        <f>SUMIFS('2013Figures'!$J:$J,'2013Figures'!$C:$C,$A127,'2013Figures'!$H:$H,$B127,'2013Figures'!$I:$I,$C127,'2013Figures'!$B:$B,"CyToBroker",'2013Figures'!$G:$G,"E1",'2013Figures'!$E:$E,$B$1)</f>
        <v>0</v>
      </c>
      <c r="H127" s="9">
        <f>SUMIFS('2013Figures'!$J:$J,'2013Figures'!$C:$C,$A127,'2013Figures'!$H:$H,$B127,'2013Figures'!$I:$I,$C127,'2013Figures'!$B:$B,"CyToBroker",'2013Figures'!$G:$G,"P1",'2013Figures'!$E:$E,$B$1)</f>
        <v>0</v>
      </c>
      <c r="L127" s="42">
        <f>SUMIFS('2012Figures'!$J:$J,'2012Figures'!$C:$C,$A127,'2012Figures'!$H:$H,$B127,'2012Figures'!$I:$I,$C127,'2012Figures'!$E:$E,$B$1)</f>
        <v>0</v>
      </c>
      <c r="M127" s="52">
        <f>SUMIFS('2012Figures'!$J:$J,'2012Figures'!$C:$C,$A127,'2012Figures'!$H:$H,$B127,'2012Figures'!$I:$I,$C127,'2012Figures'!$B:$B,"BrokerToCy",'2012Figures'!$G:$G,"E1",'2012Figures'!$E:$E,$B$1)</f>
        <v>0</v>
      </c>
      <c r="N127" s="52">
        <f>SUMIFS('2012Figures'!$J:$J,'2012Figures'!$C:$C,$A127,'2012Figures'!$H:$H,$B127,'2012Figures'!$I:$I,$C127,'2012Figures'!$B:$B,"BrokerToCy",'2012Figures'!$G:$G,"P1",'2012Figures'!$E:$E,$B$1)</f>
        <v>0</v>
      </c>
      <c r="O127" s="52">
        <f>SUMIFS('2012Figures'!$J:$J,'2012Figures'!$C:$C,$A127,'2012Figures'!$H:$H,$B127,'2012Figures'!$I:$I,$C127,'2012Figures'!$B:$B,"CyToBroker",'2012Figures'!$G:$G,"E1",'2012Figures'!$E:$E,$B$1)</f>
        <v>0</v>
      </c>
      <c r="P127" s="52">
        <f>SUMIFS('2012Figures'!$J:$J,'2012Figures'!$C:$C,$A127,'2012Figures'!$H:$H,$B127,'2012Figures'!$I:$I,$C127,'2012Figures'!$B:$B,"CyToBroker",'2012Figures'!$G:$G,"P1",'2012Figures'!$E:$E,$B$1)</f>
        <v>0</v>
      </c>
      <c r="R127" s="46" t="str">
        <f t="shared" si="18"/>
        <v/>
      </c>
      <c r="S127" s="46" t="str">
        <f t="shared" si="18"/>
        <v/>
      </c>
      <c r="T127" s="46" t="str">
        <f t="shared" si="18"/>
        <v/>
      </c>
      <c r="U127" s="46" t="str">
        <f t="shared" si="18"/>
        <v/>
      </c>
      <c r="V127" s="46" t="str">
        <f t="shared" si="18"/>
        <v/>
      </c>
    </row>
    <row r="128" spans="1:22" x14ac:dyDescent="0.2">
      <c r="A128" s="1">
        <v>104</v>
      </c>
      <c r="B128" s="1" t="s">
        <v>98</v>
      </c>
      <c r="C128" s="8">
        <v>6</v>
      </c>
      <c r="D128" s="29">
        <f>SUMIFS('2013Figures'!$J:$J,'2013Figures'!$C:$C,$A128,'2013Figures'!$H:$H,$B128,'2013Figures'!$I:$I,$C128,'2013Figures'!$E:$E,$B$1)</f>
        <v>0</v>
      </c>
      <c r="E128" s="9">
        <f>SUMIFS('2013Figures'!$J:$J,'2013Figures'!$C:$C,$A128,'2013Figures'!$H:$H,$B128,'2013Figures'!$I:$I,$C128,'2013Figures'!$B:$B,"BrokerToCy",'2013Figures'!$G:$G,"E1",'2013Figures'!$E:$E,$B$1)</f>
        <v>0</v>
      </c>
      <c r="F128" s="9">
        <f>SUMIFS('2013Figures'!$J:$J,'2013Figures'!$C:$C,$A128,'2013Figures'!$H:$H,$B128,'2013Figures'!$I:$I,$C128,'2013Figures'!$B:$B,"BrokerToCy",'2013Figures'!$G:$G,"P1",'2013Figures'!$E:$E,$B$1)</f>
        <v>0</v>
      </c>
      <c r="G128" s="9">
        <f>SUMIFS('2013Figures'!$J:$J,'2013Figures'!$C:$C,$A128,'2013Figures'!$H:$H,$B128,'2013Figures'!$I:$I,$C128,'2013Figures'!$B:$B,"CyToBroker",'2013Figures'!$G:$G,"E1",'2013Figures'!$E:$E,$B$1)</f>
        <v>0</v>
      </c>
      <c r="H128" s="9">
        <f>SUMIFS('2013Figures'!$J:$J,'2013Figures'!$C:$C,$A128,'2013Figures'!$H:$H,$B128,'2013Figures'!$I:$I,$C128,'2013Figures'!$B:$B,"CyToBroker",'2013Figures'!$G:$G,"P1",'2013Figures'!$E:$E,$B$1)</f>
        <v>0</v>
      </c>
      <c r="J128" s="8">
        <v>201501</v>
      </c>
      <c r="L128" s="42">
        <f>SUMIFS('2012Figures'!$J:$J,'2012Figures'!$C:$C,$A128,'2012Figures'!$H:$H,$B128,'2012Figures'!$I:$I,$C128,'2012Figures'!$E:$E,$B$1)</f>
        <v>0</v>
      </c>
      <c r="M128" s="52">
        <f>SUMIFS('2012Figures'!$J:$J,'2012Figures'!$C:$C,$A128,'2012Figures'!$H:$H,$B128,'2012Figures'!$I:$I,$C128,'2012Figures'!$B:$B,"BrokerToCy",'2012Figures'!$G:$G,"E1",'2012Figures'!$E:$E,$B$1)</f>
        <v>0</v>
      </c>
      <c r="N128" s="52">
        <f>SUMIFS('2012Figures'!$J:$J,'2012Figures'!$C:$C,$A128,'2012Figures'!$H:$H,$B128,'2012Figures'!$I:$I,$C128,'2012Figures'!$B:$B,"BrokerToCy",'2012Figures'!$G:$G,"P1",'2012Figures'!$E:$E,$B$1)</f>
        <v>0</v>
      </c>
      <c r="O128" s="52">
        <f>SUMIFS('2012Figures'!$J:$J,'2012Figures'!$C:$C,$A128,'2012Figures'!$H:$H,$B128,'2012Figures'!$I:$I,$C128,'2012Figures'!$B:$B,"CyToBroker",'2012Figures'!$G:$G,"E1",'2012Figures'!$E:$E,$B$1)</f>
        <v>0</v>
      </c>
      <c r="P128" s="52">
        <f>SUMIFS('2012Figures'!$J:$J,'2012Figures'!$C:$C,$A128,'2012Figures'!$H:$H,$B128,'2012Figures'!$I:$I,$C128,'2012Figures'!$B:$B,"CyToBroker",'2012Figures'!$G:$G,"P1",'2012Figures'!$E:$E,$B$1)</f>
        <v>0</v>
      </c>
      <c r="R128" s="46" t="str">
        <f t="shared" si="18"/>
        <v/>
      </c>
      <c r="S128" s="46" t="str">
        <f t="shared" si="18"/>
        <v/>
      </c>
      <c r="T128" s="46" t="str">
        <f t="shared" si="18"/>
        <v/>
      </c>
      <c r="U128" s="46" t="str">
        <f t="shared" si="18"/>
        <v/>
      </c>
      <c r="V128" s="46" t="str">
        <f t="shared" si="18"/>
        <v/>
      </c>
    </row>
    <row r="129" spans="1:22" x14ac:dyDescent="0.2">
      <c r="A129" s="1">
        <v>104</v>
      </c>
      <c r="B129" s="1" t="s">
        <v>98</v>
      </c>
      <c r="C129" s="8">
        <v>5</v>
      </c>
      <c r="D129" s="29">
        <f>SUMIFS('2013Figures'!$J:$J,'2013Figures'!$C:$C,$A129,'2013Figures'!$H:$H,$B129,'2013Figures'!$I:$I,$C129,'2013Figures'!$E:$E,$B$1)</f>
        <v>0</v>
      </c>
      <c r="E129" s="9">
        <f>SUMIFS('2013Figures'!$J:$J,'2013Figures'!$C:$C,$A129,'2013Figures'!$H:$H,$B129,'2013Figures'!$I:$I,$C129,'2013Figures'!$B:$B,"BrokerToCy",'2013Figures'!$G:$G,"E1",'2013Figures'!$E:$E,$B$1)</f>
        <v>0</v>
      </c>
      <c r="F129" s="9">
        <f>SUMIFS('2013Figures'!$J:$J,'2013Figures'!$C:$C,$A129,'2013Figures'!$H:$H,$B129,'2013Figures'!$I:$I,$C129,'2013Figures'!$B:$B,"BrokerToCy",'2013Figures'!$G:$G,"P1",'2013Figures'!$E:$E,$B$1)</f>
        <v>0</v>
      </c>
      <c r="G129" s="9">
        <f>SUMIFS('2013Figures'!$J:$J,'2013Figures'!$C:$C,$A129,'2013Figures'!$H:$H,$B129,'2013Figures'!$I:$I,$C129,'2013Figures'!$B:$B,"CyToBroker",'2013Figures'!$G:$G,"E1",'2013Figures'!$E:$E,$B$1)</f>
        <v>0</v>
      </c>
      <c r="H129" s="9">
        <f>SUMIFS('2013Figures'!$J:$J,'2013Figures'!$C:$C,$A129,'2013Figures'!$H:$H,$B129,'2013Figures'!$I:$I,$C129,'2013Figures'!$B:$B,"CyToBroker",'2013Figures'!$G:$G,"P1",'2013Figures'!$E:$E,$B$1)</f>
        <v>0</v>
      </c>
      <c r="J129" s="8">
        <v>201401</v>
      </c>
      <c r="L129" s="42">
        <f>SUMIFS('2012Figures'!$J:$J,'2012Figures'!$C:$C,$A129,'2012Figures'!$H:$H,$B129,'2012Figures'!$I:$I,$C129,'2012Figures'!$E:$E,$B$1)</f>
        <v>0</v>
      </c>
      <c r="M129" s="52">
        <f>SUMIFS('2012Figures'!$J:$J,'2012Figures'!$C:$C,$A129,'2012Figures'!$H:$H,$B129,'2012Figures'!$I:$I,$C129,'2012Figures'!$B:$B,"BrokerToCy",'2012Figures'!$G:$G,"E1",'2012Figures'!$E:$E,$B$1)</f>
        <v>0</v>
      </c>
      <c r="N129" s="52">
        <f>SUMIFS('2012Figures'!$J:$J,'2012Figures'!$C:$C,$A129,'2012Figures'!$H:$H,$B129,'2012Figures'!$I:$I,$C129,'2012Figures'!$B:$B,"BrokerToCy",'2012Figures'!$G:$G,"P1",'2012Figures'!$E:$E,$B$1)</f>
        <v>0</v>
      </c>
      <c r="O129" s="52">
        <f>SUMIFS('2012Figures'!$J:$J,'2012Figures'!$C:$C,$A129,'2012Figures'!$H:$H,$B129,'2012Figures'!$I:$I,$C129,'2012Figures'!$B:$B,"CyToBroker",'2012Figures'!$G:$G,"E1",'2012Figures'!$E:$E,$B$1)</f>
        <v>0</v>
      </c>
      <c r="P129" s="52">
        <f>SUMIFS('2012Figures'!$J:$J,'2012Figures'!$C:$C,$A129,'2012Figures'!$H:$H,$B129,'2012Figures'!$I:$I,$C129,'2012Figures'!$B:$B,"CyToBroker",'2012Figures'!$G:$G,"P1",'2012Figures'!$E:$E,$B$1)</f>
        <v>0</v>
      </c>
      <c r="R129" s="46" t="str">
        <f t="shared" si="18"/>
        <v/>
      </c>
      <c r="S129" s="46" t="str">
        <f t="shared" si="18"/>
        <v/>
      </c>
      <c r="T129" s="46" t="str">
        <f t="shared" si="18"/>
        <v/>
      </c>
      <c r="U129" s="46" t="str">
        <f t="shared" si="18"/>
        <v/>
      </c>
      <c r="V129" s="46" t="str">
        <f t="shared" si="18"/>
        <v/>
      </c>
    </row>
    <row r="130" spans="1:22" x14ac:dyDescent="0.2">
      <c r="A130" s="1">
        <v>104</v>
      </c>
      <c r="B130" s="1" t="s">
        <v>98</v>
      </c>
      <c r="C130" s="8">
        <v>4</v>
      </c>
      <c r="D130" s="29">
        <f>SUMIFS('2013Figures'!$J:$J,'2013Figures'!$C:$C,$A130,'2013Figures'!$H:$H,$B130,'2013Figures'!$I:$I,$C130,'2013Figures'!$E:$E,$B$1)</f>
        <v>0</v>
      </c>
      <c r="E130" s="9">
        <f>SUMIFS('2013Figures'!$J:$J,'2013Figures'!$C:$C,$A130,'2013Figures'!$H:$H,$B130,'2013Figures'!$I:$I,$C130,'2013Figures'!$B:$B,"BrokerToCy",'2013Figures'!$G:$G,"E1",'2013Figures'!$E:$E,$B$1)</f>
        <v>0</v>
      </c>
      <c r="F130" s="9">
        <f>SUMIFS('2013Figures'!$J:$J,'2013Figures'!$C:$C,$A130,'2013Figures'!$H:$H,$B130,'2013Figures'!$I:$I,$C130,'2013Figures'!$B:$B,"BrokerToCy",'2013Figures'!$G:$G,"P1",'2013Figures'!$E:$E,$B$1)</f>
        <v>0</v>
      </c>
      <c r="G130" s="9">
        <f>SUMIFS('2013Figures'!$J:$J,'2013Figures'!$C:$C,$A130,'2013Figures'!$H:$H,$B130,'2013Figures'!$I:$I,$C130,'2013Figures'!$B:$B,"CyToBroker",'2013Figures'!$G:$G,"E1",'2013Figures'!$E:$E,$B$1)</f>
        <v>0</v>
      </c>
      <c r="H130" s="9">
        <f>SUMIFS('2013Figures'!$J:$J,'2013Figures'!$C:$C,$A130,'2013Figures'!$H:$H,$B130,'2013Figures'!$I:$I,$C130,'2013Figures'!$B:$B,"CyToBroker",'2013Figures'!$G:$G,"P1",'2013Figures'!$E:$E,$B$1)</f>
        <v>0</v>
      </c>
      <c r="I130" s="30"/>
      <c r="J130" s="31">
        <v>201301</v>
      </c>
      <c r="K130" s="30"/>
      <c r="L130" s="42">
        <f>SUMIFS('2012Figures'!$J:$J,'2012Figures'!$C:$C,$A130,'2012Figures'!$H:$H,$B130,'2012Figures'!$I:$I,$C130,'2012Figures'!$E:$E,$B$1)</f>
        <v>0</v>
      </c>
      <c r="M130" s="52">
        <f>SUMIFS('2012Figures'!$J:$J,'2012Figures'!$C:$C,$A130,'2012Figures'!$H:$H,$B130,'2012Figures'!$I:$I,$C130,'2012Figures'!$B:$B,"BrokerToCy",'2012Figures'!$G:$G,"E1",'2012Figures'!$E:$E,$B$1)</f>
        <v>0</v>
      </c>
      <c r="N130" s="52">
        <f>SUMIFS('2012Figures'!$J:$J,'2012Figures'!$C:$C,$A130,'2012Figures'!$H:$H,$B130,'2012Figures'!$I:$I,$C130,'2012Figures'!$B:$B,"BrokerToCy",'2012Figures'!$G:$G,"P1",'2012Figures'!$E:$E,$B$1)</f>
        <v>0</v>
      </c>
      <c r="O130" s="52">
        <f>SUMIFS('2012Figures'!$J:$J,'2012Figures'!$C:$C,$A130,'2012Figures'!$H:$H,$B130,'2012Figures'!$I:$I,$C130,'2012Figures'!$B:$B,"CyToBroker",'2012Figures'!$G:$G,"E1",'2012Figures'!$E:$E,$B$1)</f>
        <v>0</v>
      </c>
      <c r="P130" s="52">
        <f>SUMIFS('2012Figures'!$J:$J,'2012Figures'!$C:$C,$A130,'2012Figures'!$H:$H,$B130,'2012Figures'!$I:$I,$C130,'2012Figures'!$B:$B,"CyToBroker",'2012Figures'!$G:$G,"P1",'2012Figures'!$E:$E,$B$1)</f>
        <v>0</v>
      </c>
      <c r="Q130" s="30"/>
      <c r="R130" s="46" t="str">
        <f t="shared" si="18"/>
        <v/>
      </c>
      <c r="S130" s="46" t="str">
        <f t="shared" si="18"/>
        <v/>
      </c>
      <c r="T130" s="46" t="str">
        <f t="shared" si="18"/>
        <v/>
      </c>
      <c r="U130" s="46" t="str">
        <f t="shared" si="18"/>
        <v/>
      </c>
      <c r="V130" s="46" t="str">
        <f t="shared" si="18"/>
        <v/>
      </c>
    </row>
    <row r="131" spans="1:22" x14ac:dyDescent="0.2">
      <c r="A131" s="1">
        <v>104</v>
      </c>
      <c r="B131" s="1" t="s">
        <v>98</v>
      </c>
      <c r="C131" s="8">
        <v>3</v>
      </c>
      <c r="D131" s="29">
        <f>SUMIFS('2013Figures'!$J:$J,'2013Figures'!$C:$C,$A131,'2013Figures'!$H:$H,$B131,'2013Figures'!$I:$I,$C131,'2013Figures'!$E:$E,$B$1)</f>
        <v>0</v>
      </c>
      <c r="E131" s="9">
        <f>SUMIFS('2013Figures'!$J:$J,'2013Figures'!$C:$C,$A131,'2013Figures'!$H:$H,$B131,'2013Figures'!$I:$I,$C131,'2013Figures'!$B:$B,"BrokerToCy",'2013Figures'!$G:$G,"E1",'2013Figures'!$E:$E,$B$1)</f>
        <v>0</v>
      </c>
      <c r="F131" s="9">
        <f>SUMIFS('2013Figures'!$J:$J,'2013Figures'!$C:$C,$A131,'2013Figures'!$H:$H,$B131,'2013Figures'!$I:$I,$C131,'2013Figures'!$B:$B,"BrokerToCy",'2013Figures'!$G:$G,"P1",'2013Figures'!$E:$E,$B$1)</f>
        <v>0</v>
      </c>
      <c r="G131" s="9">
        <f>SUMIFS('2013Figures'!$J:$J,'2013Figures'!$C:$C,$A131,'2013Figures'!$H:$H,$B131,'2013Figures'!$I:$I,$C131,'2013Figures'!$B:$B,"CyToBroker",'2013Figures'!$G:$G,"E1",'2013Figures'!$E:$E,$B$1)</f>
        <v>0</v>
      </c>
      <c r="H131" s="9">
        <f>SUMIFS('2013Figures'!$J:$J,'2013Figures'!$C:$C,$A131,'2013Figures'!$H:$H,$B131,'2013Figures'!$I:$I,$C131,'2013Figures'!$B:$B,"CyToBroker",'2013Figures'!$G:$G,"P1",'2013Figures'!$E:$E,$B$1)</f>
        <v>0</v>
      </c>
      <c r="J131" s="8">
        <v>201201</v>
      </c>
      <c r="L131" s="42">
        <f>SUMIFS('2012Figures'!$J:$J,'2012Figures'!$C:$C,$A131,'2012Figures'!$H:$H,$B131,'2012Figures'!$I:$I,$C131,'2012Figures'!$E:$E,$B$1)</f>
        <v>0</v>
      </c>
      <c r="M131" s="52">
        <f>SUMIFS('2012Figures'!$J:$J,'2012Figures'!$C:$C,$A131,'2012Figures'!$H:$H,$B131,'2012Figures'!$I:$I,$C131,'2012Figures'!$B:$B,"BrokerToCy",'2012Figures'!$G:$G,"E1",'2012Figures'!$E:$E,$B$1)</f>
        <v>0</v>
      </c>
      <c r="N131" s="52">
        <f>SUMIFS('2012Figures'!$J:$J,'2012Figures'!$C:$C,$A131,'2012Figures'!$H:$H,$B131,'2012Figures'!$I:$I,$C131,'2012Figures'!$B:$B,"BrokerToCy",'2012Figures'!$G:$G,"P1",'2012Figures'!$E:$E,$B$1)</f>
        <v>0</v>
      </c>
      <c r="O131" s="52">
        <f>SUMIFS('2012Figures'!$J:$J,'2012Figures'!$C:$C,$A131,'2012Figures'!$H:$H,$B131,'2012Figures'!$I:$I,$C131,'2012Figures'!$B:$B,"CyToBroker",'2012Figures'!$G:$G,"E1",'2012Figures'!$E:$E,$B$1)</f>
        <v>0</v>
      </c>
      <c r="P131" s="52">
        <f>SUMIFS('2012Figures'!$J:$J,'2012Figures'!$C:$C,$A131,'2012Figures'!$H:$H,$B131,'2012Figures'!$I:$I,$C131,'2012Figures'!$B:$B,"CyToBroker",'2012Figures'!$G:$G,"P1",'2012Figures'!$E:$E,$B$1)</f>
        <v>0</v>
      </c>
      <c r="R131" s="46" t="str">
        <f t="shared" si="18"/>
        <v/>
      </c>
      <c r="S131" s="46" t="str">
        <f t="shared" si="18"/>
        <v/>
      </c>
      <c r="T131" s="46" t="str">
        <f t="shared" si="18"/>
        <v/>
      </c>
      <c r="U131" s="46" t="str">
        <f t="shared" si="18"/>
        <v/>
      </c>
      <c r="V131" s="46" t="str">
        <f t="shared" si="18"/>
        <v/>
      </c>
    </row>
    <row r="132" spans="1:22" x14ac:dyDescent="0.2">
      <c r="A132" s="1">
        <v>104</v>
      </c>
      <c r="B132" s="1" t="s">
        <v>98</v>
      </c>
      <c r="C132" s="8">
        <v>2</v>
      </c>
      <c r="D132" s="29">
        <f>SUMIFS('2013Figures'!$J:$J,'2013Figures'!$C:$C,$A132,'2013Figures'!$H:$H,$B132,'2013Figures'!$I:$I,$C132,'2013Figures'!$E:$E,$B$1)</f>
        <v>0</v>
      </c>
      <c r="E132" s="9">
        <f>SUMIFS('2013Figures'!$J:$J,'2013Figures'!$C:$C,$A132,'2013Figures'!$H:$H,$B132,'2013Figures'!$I:$I,$C132,'2013Figures'!$B:$B,"BrokerToCy",'2013Figures'!$G:$G,"E1",'2013Figures'!$E:$E,$B$1)</f>
        <v>0</v>
      </c>
      <c r="F132" s="9">
        <f>SUMIFS('2013Figures'!$J:$J,'2013Figures'!$C:$C,$A132,'2013Figures'!$H:$H,$B132,'2013Figures'!$I:$I,$C132,'2013Figures'!$B:$B,"BrokerToCy",'2013Figures'!$G:$G,"P1",'2013Figures'!$E:$E,$B$1)</f>
        <v>0</v>
      </c>
      <c r="G132" s="9">
        <f>SUMIFS('2013Figures'!$J:$J,'2013Figures'!$C:$C,$A132,'2013Figures'!$H:$H,$B132,'2013Figures'!$I:$I,$C132,'2013Figures'!$B:$B,"CyToBroker",'2013Figures'!$G:$G,"E1",'2013Figures'!$E:$E,$B$1)</f>
        <v>0</v>
      </c>
      <c r="H132" s="9">
        <f>SUMIFS('2013Figures'!$J:$J,'2013Figures'!$C:$C,$A132,'2013Figures'!$H:$H,$B132,'2013Figures'!$I:$I,$C132,'2013Figures'!$B:$B,"CyToBroker",'2013Figures'!$G:$G,"P1",'2013Figures'!$E:$E,$B$1)</f>
        <v>0</v>
      </c>
      <c r="J132" s="8">
        <v>201101</v>
      </c>
      <c r="L132" s="42">
        <f>SUMIFS('2012Figures'!$J:$J,'2012Figures'!$C:$C,$A132,'2012Figures'!$H:$H,$B132,'2012Figures'!$I:$I,$C132,'2012Figures'!$E:$E,$B$1)</f>
        <v>0</v>
      </c>
      <c r="M132" s="52">
        <f>SUMIFS('2012Figures'!$J:$J,'2012Figures'!$C:$C,$A132,'2012Figures'!$H:$H,$B132,'2012Figures'!$I:$I,$C132,'2012Figures'!$B:$B,"BrokerToCy",'2012Figures'!$G:$G,"E1",'2012Figures'!$E:$E,$B$1)</f>
        <v>0</v>
      </c>
      <c r="N132" s="52">
        <f>SUMIFS('2012Figures'!$J:$J,'2012Figures'!$C:$C,$A132,'2012Figures'!$H:$H,$B132,'2012Figures'!$I:$I,$C132,'2012Figures'!$B:$B,"BrokerToCy",'2012Figures'!$G:$G,"P1",'2012Figures'!$E:$E,$B$1)</f>
        <v>0</v>
      </c>
      <c r="O132" s="52">
        <f>SUMIFS('2012Figures'!$J:$J,'2012Figures'!$C:$C,$A132,'2012Figures'!$H:$H,$B132,'2012Figures'!$I:$I,$C132,'2012Figures'!$B:$B,"CyToBroker",'2012Figures'!$G:$G,"E1",'2012Figures'!$E:$E,$B$1)</f>
        <v>0</v>
      </c>
      <c r="P132" s="52">
        <f>SUMIFS('2012Figures'!$J:$J,'2012Figures'!$C:$C,$A132,'2012Figures'!$H:$H,$B132,'2012Figures'!$I:$I,$C132,'2012Figures'!$B:$B,"CyToBroker",'2012Figures'!$G:$G,"P1",'2012Figures'!$E:$E,$B$1)</f>
        <v>0</v>
      </c>
      <c r="R132" s="46" t="str">
        <f t="shared" si="18"/>
        <v/>
      </c>
      <c r="S132" s="46" t="str">
        <f t="shared" si="18"/>
        <v/>
      </c>
      <c r="T132" s="46" t="str">
        <f t="shared" si="18"/>
        <v/>
      </c>
      <c r="U132" s="46" t="str">
        <f t="shared" si="18"/>
        <v/>
      </c>
      <c r="V132" s="46" t="str">
        <f t="shared" si="18"/>
        <v/>
      </c>
    </row>
    <row r="133" spans="1:22" x14ac:dyDescent="0.2">
      <c r="A133" s="1">
        <v>104</v>
      </c>
      <c r="B133" s="1" t="s">
        <v>98</v>
      </c>
      <c r="C133" s="8">
        <v>1</v>
      </c>
      <c r="D133" s="29">
        <f>SUMIFS('2013Figures'!$J:$J,'2013Figures'!$C:$C,$A133,'2013Figures'!$H:$H,$B133,'2013Figures'!$I:$I,$C133,'2013Figures'!$E:$E,$B$1)</f>
        <v>0</v>
      </c>
      <c r="E133" s="9">
        <f>SUMIFS('2013Figures'!$J:$J,'2013Figures'!$C:$C,$A133,'2013Figures'!$H:$H,$B133,'2013Figures'!$I:$I,$C133,'2013Figures'!$B:$B,"BrokerToCy",'2013Figures'!$G:$G,"E1",'2013Figures'!$E:$E,$B$1)</f>
        <v>0</v>
      </c>
      <c r="F133" s="9">
        <f>SUMIFS('2013Figures'!$J:$J,'2013Figures'!$C:$C,$A133,'2013Figures'!$H:$H,$B133,'2013Figures'!$I:$I,$C133,'2013Figures'!$B:$B,"BrokerToCy",'2013Figures'!$G:$G,"P1",'2013Figures'!$E:$E,$B$1)</f>
        <v>0</v>
      </c>
      <c r="G133" s="9">
        <f>SUMIFS('2013Figures'!$J:$J,'2013Figures'!$C:$C,$A133,'2013Figures'!$H:$H,$B133,'2013Figures'!$I:$I,$C133,'2013Figures'!$B:$B,"CyToBroker",'2013Figures'!$G:$G,"E1",'2013Figures'!$E:$E,$B$1)</f>
        <v>0</v>
      </c>
      <c r="H133" s="9">
        <f>SUMIFS('2013Figures'!$J:$J,'2013Figures'!$C:$C,$A133,'2013Figures'!$H:$H,$B133,'2013Figures'!$I:$I,$C133,'2013Figures'!$B:$B,"CyToBroker",'2013Figures'!$G:$G,"P1",'2013Figures'!$E:$E,$B$1)</f>
        <v>0</v>
      </c>
      <c r="J133" s="8">
        <v>201001</v>
      </c>
      <c r="L133" s="42">
        <f>SUMIFS('2012Figures'!$J:$J,'2012Figures'!$C:$C,$A133,'2012Figures'!$H:$H,$B133,'2012Figures'!$I:$I,$C133,'2012Figures'!$E:$E,$B$1)</f>
        <v>0</v>
      </c>
      <c r="M133" s="52">
        <f>SUMIFS('2012Figures'!$J:$J,'2012Figures'!$C:$C,$A133,'2012Figures'!$H:$H,$B133,'2012Figures'!$I:$I,$C133,'2012Figures'!$B:$B,"BrokerToCy",'2012Figures'!$G:$G,"E1",'2012Figures'!$E:$E,$B$1)</f>
        <v>0</v>
      </c>
      <c r="N133" s="52">
        <f>SUMIFS('2012Figures'!$J:$J,'2012Figures'!$C:$C,$A133,'2012Figures'!$H:$H,$B133,'2012Figures'!$I:$I,$C133,'2012Figures'!$B:$B,"BrokerToCy",'2012Figures'!$G:$G,"P1",'2012Figures'!$E:$E,$B$1)</f>
        <v>0</v>
      </c>
      <c r="O133" s="52">
        <f>SUMIFS('2012Figures'!$J:$J,'2012Figures'!$C:$C,$A133,'2012Figures'!$H:$H,$B133,'2012Figures'!$I:$I,$C133,'2012Figures'!$B:$B,"CyToBroker",'2012Figures'!$G:$G,"E1",'2012Figures'!$E:$E,$B$1)</f>
        <v>0</v>
      </c>
      <c r="P133" s="52">
        <f>SUMIFS('2012Figures'!$J:$J,'2012Figures'!$C:$C,$A133,'2012Figures'!$H:$H,$B133,'2012Figures'!$I:$I,$C133,'2012Figures'!$B:$B,"CyToBroker",'2012Figures'!$G:$G,"P1",'2012Figures'!$E:$E,$B$1)</f>
        <v>0</v>
      </c>
      <c r="R133" s="46" t="str">
        <f t="shared" si="18"/>
        <v/>
      </c>
      <c r="S133" s="46" t="str">
        <f t="shared" si="18"/>
        <v/>
      </c>
      <c r="T133" s="46" t="str">
        <f t="shared" si="18"/>
        <v/>
      </c>
      <c r="U133" s="46" t="str">
        <f t="shared" si="18"/>
        <v/>
      </c>
      <c r="V133" s="46" t="str">
        <f t="shared" si="18"/>
        <v/>
      </c>
    </row>
    <row r="134" spans="1:22" x14ac:dyDescent="0.2">
      <c r="A134" s="1">
        <v>104</v>
      </c>
      <c r="B134" s="1" t="s">
        <v>98</v>
      </c>
      <c r="D134" s="29">
        <f>SUMIFS('2013Figures'!$J:$J,'2013Figures'!$C:$C,$A134,'2013Figures'!$H:$H,$B134,'2013Figures'!$I:$I,"",'2013Figures'!$E:$E,$B$1)</f>
        <v>0</v>
      </c>
      <c r="E134" s="9">
        <f>SUMIFS('2013Figures'!$J:$J,'2013Figures'!$C:$C,$A134,'2013Figures'!$H:$H,$B134,'2013Figures'!$I:$I,"",'2013Figures'!$B:$B,"BrokerToCy",'2013Figures'!$G:$G,"E1",'2013Figures'!$E:$E,$B$1)</f>
        <v>0</v>
      </c>
      <c r="F134" s="9">
        <f>SUMIFS('2013Figures'!$J:$J,'2013Figures'!$C:$C,$A134,'2013Figures'!$H:$H,$B134,'2013Figures'!$I:$I,"",'2013Figures'!$B:$B,"BrokerToCy",'2013Figures'!$G:$G,"P1",'2013Figures'!$E:$E,$B$1)</f>
        <v>0</v>
      </c>
      <c r="G134" s="9">
        <f>SUMIFS('2013Figures'!$J:$J,'2013Figures'!$C:$C,$A134,'2013Figures'!$H:$H,$B134,'2013Figures'!$I:$I,"",'2013Figures'!$B:$B,"CyToBroker",'2013Figures'!$G:$G,"E1",'2013Figures'!$E:$E,$B$1)</f>
        <v>0</v>
      </c>
      <c r="H134" s="9">
        <f>SUMIFS('2013Figures'!$J:$J,'2013Figures'!$C:$C,$A134,'2013Figures'!$H:$H,$B134,'2013Figures'!$I:$I,"",'2013Figures'!$B:$B,"CyToBroker",'2013Figures'!$G:$G,"P1",'2013Figures'!$E:$E,$B$1)</f>
        <v>0</v>
      </c>
      <c r="J134" s="8" t="s">
        <v>131</v>
      </c>
      <c r="L134" s="42">
        <f>SUMIFS('2012Figures'!$J:$J,'2012Figures'!$C:$C,$A134,'2012Figures'!$H:$H,$B134,'2012Figures'!$I:$I,"",'2012Figures'!$E:$E,$B$1)</f>
        <v>0</v>
      </c>
      <c r="M134" s="52">
        <f>SUMIFS('2012Figures'!$J:$J,'2012Figures'!$C:$C,$A134,'2012Figures'!$H:$H,$B134,'2012Figures'!$I:$I,"",'2012Figures'!$B:$B,"BrokerToCy",'2012Figures'!$G:$G,"E1",'2012Figures'!$E:$E,$B$1)</f>
        <v>0</v>
      </c>
      <c r="N134" s="52">
        <f>SUMIFS('2012Figures'!$J:$J,'2012Figures'!$C:$C,$A134,'2012Figures'!$H:$H,$B134,'2012Figures'!$I:$I,"",'2012Figures'!$B:$B,"BrokerToCy",'2012Figures'!$G:$G,"P1",'2012Figures'!$E:$E,$B$1)</f>
        <v>0</v>
      </c>
      <c r="O134" s="52">
        <f>SUMIFS('2012Figures'!$J:$J,'2012Figures'!$C:$C,$A134,'2012Figures'!$H:$H,$B134,'2012Figures'!$I:$I,"",'2012Figures'!$B:$B,"CyToBroker",'2012Figures'!$G:$G,"E1",'2012Figures'!$E:$E,$B$1)</f>
        <v>0</v>
      </c>
      <c r="P134" s="52">
        <f>SUMIFS('2012Figures'!$J:$J,'2012Figures'!$C:$C,$A134,'2012Figures'!$H:$H,$B134,'2012Figures'!$I:$I,"",'2012Figures'!$B:$B,"CyToBroker",'2012Figures'!$G:$G,"P1",'2012Figures'!$E:$E,$B$1)</f>
        <v>0</v>
      </c>
      <c r="R134" s="46" t="str">
        <f t="shared" si="18"/>
        <v/>
      </c>
      <c r="S134" s="46" t="str">
        <f t="shared" si="18"/>
        <v/>
      </c>
      <c r="T134" s="46" t="str">
        <f t="shared" si="18"/>
        <v/>
      </c>
      <c r="U134" s="46" t="str">
        <f t="shared" si="18"/>
        <v/>
      </c>
      <c r="V134" s="46" t="str">
        <f t="shared" si="18"/>
        <v/>
      </c>
    </row>
    <row r="135" spans="1:22" x14ac:dyDescent="0.2">
      <c r="A135" s="21"/>
      <c r="B135" s="21" t="s">
        <v>92</v>
      </c>
      <c r="C135" s="22"/>
      <c r="D135" s="23">
        <f>SUM(E135:H135)</f>
        <v>1472442</v>
      </c>
      <c r="E135" s="23">
        <f>SUM(E61:E134)</f>
        <v>0</v>
      </c>
      <c r="F135" s="23">
        <f t="shared" ref="F135:H135" si="19">SUM(F61:F134)</f>
        <v>1</v>
      </c>
      <c r="G135" s="23">
        <f t="shared" si="19"/>
        <v>1472441</v>
      </c>
      <c r="H135" s="23">
        <f t="shared" si="19"/>
        <v>0</v>
      </c>
      <c r="I135" s="21"/>
      <c r="J135" s="22"/>
      <c r="K135" s="21"/>
      <c r="L135" s="43">
        <f>SUM(M135:P135)</f>
        <v>1686449</v>
      </c>
      <c r="M135" s="43">
        <f>SUM(M61:M134)</f>
        <v>11</v>
      </c>
      <c r="N135" s="43">
        <f t="shared" ref="N135:P135" si="20">SUM(N61:N134)</f>
        <v>0</v>
      </c>
      <c r="O135" s="43">
        <f t="shared" si="20"/>
        <v>1686438</v>
      </c>
      <c r="P135" s="43">
        <f t="shared" si="20"/>
        <v>0</v>
      </c>
      <c r="Q135" s="21"/>
      <c r="R135" s="21"/>
      <c r="S135" s="21"/>
      <c r="T135" s="21"/>
      <c r="U135" s="21"/>
      <c r="V135" s="21"/>
    </row>
    <row r="136" spans="1:22" x14ac:dyDescent="0.2">
      <c r="A136" s="28">
        <v>105</v>
      </c>
      <c r="B136" s="28" t="s">
        <v>60</v>
      </c>
      <c r="C136" s="17" t="s">
        <v>88</v>
      </c>
      <c r="D136" s="18">
        <f>SUMIFS('2013Figures'!$J:$J,'2013Figures'!$C:$C,$A136,'2013Figures'!$E:$E,$B$1)</f>
        <v>146670</v>
      </c>
      <c r="E136" s="18">
        <f>SUMIFS('2013Figures'!$J:$J,'2013Figures'!$C:$C,$A136,'2013Figures'!$B:$B,"BrokerToCy",'2013Figures'!$G:$G,"E1",'2013Figures'!$E:$E,$B$1)</f>
        <v>0</v>
      </c>
      <c r="F136" s="18">
        <f>SUMIFS('2013Figures'!$J:$J,'2013Figures'!$C:$C,$A136,'2013Figures'!$B:$B,"BrokerToCy",'2013Figures'!$G:$G,"P1",'2013Figures'!$E:$E,$B$1)</f>
        <v>0</v>
      </c>
      <c r="G136" s="18">
        <f>SUMIFS('2013Figures'!$J:$J,'2013Figures'!$C:$C,$A136,'2013Figures'!$B:$B,"CyToBroker",'2013Figures'!$G:$G,"E1",'2013Figures'!$E:$E,$B$1)</f>
        <v>146670</v>
      </c>
      <c r="H136" s="18">
        <f>SUMIFS('2013Figures'!$J:$J,'2013Figures'!$C:$C,$A136,'2013Figures'!$B:$B,"CyToBroker",'2013Figures'!$G:$G,"P1",'2013Figures'!$E:$E,$B$1)</f>
        <v>0</v>
      </c>
      <c r="I136" s="28"/>
      <c r="J136" s="17"/>
      <c r="K136" s="28"/>
      <c r="L136" s="50">
        <f>SUMIFS('2012Figures'!$J:$J,'2012Figures'!$C:$C,$A136,'2012Figures'!$E:$E,$B$1)</f>
        <v>190908</v>
      </c>
      <c r="M136" s="50">
        <f>SUMIFS('2012Figures'!$J:$J,'2012Figures'!$C:$C,$A136,'2012Figures'!$B:$B,"BrokerToCy",'2012Figures'!$G:$G,"E1",'2012Figures'!$E:$E,$B$1)</f>
        <v>0</v>
      </c>
      <c r="N136" s="50">
        <f>SUMIFS('2012Figures'!$J:$J,'2012Figures'!$C:$C,$A136,'2012Figures'!$B:$B,"BrokerToCy",'2012Figures'!$G:$G,"P1",'2012Figures'!$E:$E,$B$1)</f>
        <v>0</v>
      </c>
      <c r="O136" s="50">
        <f>SUMIFS('2012Figures'!$J:$J,'2012Figures'!$C:$C,$A136,'2012Figures'!$B:$B,"CyToBroker",'2012Figures'!$G:$G,"E1",'2012Figures'!$E:$E,$B$1)</f>
        <v>190908</v>
      </c>
      <c r="P136" s="50">
        <f>SUMIFS('2012Figures'!$J:$J,'2012Figures'!$C:$C,$A136,'2012Figures'!$B:$B,"CyToBroker",'2012Figures'!$G:$G,"P1",'2012Figures'!$E:$E,$B$1)</f>
        <v>0</v>
      </c>
      <c r="Q136" s="28"/>
      <c r="R136" s="46">
        <f t="shared" si="18"/>
        <v>-0.23</v>
      </c>
      <c r="S136" s="46" t="str">
        <f t="shared" si="18"/>
        <v/>
      </c>
      <c r="T136" s="46" t="str">
        <f t="shared" si="18"/>
        <v/>
      </c>
      <c r="U136" s="46">
        <f t="shared" si="18"/>
        <v>-0.23</v>
      </c>
      <c r="V136" s="46" t="str">
        <f t="shared" si="18"/>
        <v/>
      </c>
    </row>
    <row r="137" spans="1:22" x14ac:dyDescent="0.2">
      <c r="A137" s="1">
        <v>105</v>
      </c>
      <c r="B137" s="1" t="s">
        <v>60</v>
      </c>
      <c r="C137" s="8">
        <v>4</v>
      </c>
      <c r="D137" s="29">
        <f>SUMIFS('2013Figures'!$J:$J,'2013Figures'!$C:$C,$A137,'2013Figures'!$H:$H,$B137,'2013Figures'!$I:$I,$C137,'2013Figures'!$E:$E,$B$1)</f>
        <v>125173</v>
      </c>
      <c r="E137" s="9">
        <f>SUMIFS('2013Figures'!$J:$J,'2013Figures'!$C:$C,$A137,'2013Figures'!$H:$H,$B137,'2013Figures'!$I:$I,$C137,'2013Figures'!$B:$B,"BrokerToCy",'2013Figures'!$G:$G,"E1",'2013Figures'!$E:$E,$B$1)</f>
        <v>0</v>
      </c>
      <c r="F137" s="9">
        <f>SUMIFS('2013Figures'!$J:$J,'2013Figures'!$C:$C,$A137,'2013Figures'!$H:$H,$B137,'2013Figures'!$I:$I,$C137,'2013Figures'!$B:$B,"BrokerToCy",'2013Figures'!$G:$G,"P1",'2013Figures'!$E:$E,$B$1)</f>
        <v>0</v>
      </c>
      <c r="G137" s="9">
        <f>SUMIFS('2013Figures'!$J:$J,'2013Figures'!$C:$C,$A137,'2013Figures'!$H:$H,$B137,'2013Figures'!$I:$I,$C137,'2013Figures'!$B:$B,"CyToBroker",'2013Figures'!$G:$G,"E1",'2013Figures'!$E:$E,$B$1)</f>
        <v>125173</v>
      </c>
      <c r="H137" s="9">
        <f>SUMIFS('2013Figures'!$J:$J,'2013Figures'!$C:$C,$A137,'2013Figures'!$H:$H,$B137,'2013Figures'!$I:$I,$C137,'2013Figures'!$B:$B,"CyToBroker",'2013Figures'!$G:$G,"P1",'2013Figures'!$E:$E,$B$1)</f>
        <v>0</v>
      </c>
      <c r="J137" s="8" t="s">
        <v>146</v>
      </c>
      <c r="L137" s="42">
        <f>SUMIFS('2012Figures'!$J:$J,'2012Figures'!$C:$C,$A137,'2012Figures'!$H:$H,$B137,'2012Figures'!$I:$I,$C137,'2012Figures'!$E:$E,$B$1)</f>
        <v>166231</v>
      </c>
      <c r="M137" s="52">
        <f>SUMIFS('2012Figures'!$J:$J,'2012Figures'!$C:$C,$A137,'2012Figures'!$H:$H,$B137,'2012Figures'!$I:$I,$C137,'2012Figures'!$B:$B,"BrokerToCy",'2012Figures'!$G:$G,"E1",'2012Figures'!$E:$E,$B$1)</f>
        <v>0</v>
      </c>
      <c r="N137" s="52">
        <f>SUMIFS('2012Figures'!$J:$J,'2012Figures'!$C:$C,$A137,'2012Figures'!$H:$H,$B137,'2012Figures'!$I:$I,$C137,'2012Figures'!$B:$B,"BrokerToCy",'2012Figures'!$G:$G,"P1",'2012Figures'!$E:$E,$B$1)</f>
        <v>0</v>
      </c>
      <c r="O137" s="52">
        <f>SUMIFS('2012Figures'!$J:$J,'2012Figures'!$C:$C,$A137,'2012Figures'!$H:$H,$B137,'2012Figures'!$I:$I,$C137,'2012Figures'!$B:$B,"CyToBroker",'2012Figures'!$G:$G,"E1",'2012Figures'!$E:$E,$B$1)</f>
        <v>166231</v>
      </c>
      <c r="P137" s="52">
        <f>SUMIFS('2012Figures'!$J:$J,'2012Figures'!$C:$C,$A137,'2012Figures'!$H:$H,$B137,'2012Figures'!$I:$I,$C137,'2012Figures'!$B:$B,"CyToBroker",'2012Figures'!$G:$G,"P1",'2012Figures'!$E:$E,$B$1)</f>
        <v>0</v>
      </c>
      <c r="R137" s="46">
        <f t="shared" si="18"/>
        <v>-0.25</v>
      </c>
      <c r="S137" s="46" t="str">
        <f t="shared" si="18"/>
        <v/>
      </c>
      <c r="T137" s="46" t="str">
        <f t="shared" si="18"/>
        <v/>
      </c>
      <c r="U137" s="46">
        <f t="shared" si="18"/>
        <v>-0.25</v>
      </c>
      <c r="V137" s="46" t="str">
        <f t="shared" si="18"/>
        <v/>
      </c>
    </row>
    <row r="138" spans="1:22" x14ac:dyDescent="0.2">
      <c r="A138" s="1">
        <v>105</v>
      </c>
      <c r="B138" s="1" t="s">
        <v>60</v>
      </c>
      <c r="C138" s="8">
        <v>2</v>
      </c>
      <c r="D138" s="29">
        <f>SUMIFS('2013Figures'!$J:$J,'2013Figures'!$C:$C,$A138,'2013Figures'!$H:$H,$B138,'2013Figures'!$I:$I,$C138,'2013Figures'!$E:$E,$B$1)</f>
        <v>0</v>
      </c>
      <c r="E138" s="9">
        <f>SUMIFS('2013Figures'!$J:$J,'2013Figures'!$C:$C,$A138,'2013Figures'!$H:$H,$B138,'2013Figures'!$I:$I,$C138,'2013Figures'!$B:$B,"BrokerToCy",'2013Figures'!$G:$G,"E1",'2013Figures'!$E:$E,$B$1)</f>
        <v>0</v>
      </c>
      <c r="F138" s="9">
        <f>SUMIFS('2013Figures'!$J:$J,'2013Figures'!$C:$C,$A138,'2013Figures'!$H:$H,$B138,'2013Figures'!$I:$I,$C138,'2013Figures'!$B:$B,"BrokerToCy",'2013Figures'!$G:$G,"P1",'2013Figures'!$E:$E,$B$1)</f>
        <v>0</v>
      </c>
      <c r="G138" s="9">
        <f>SUMIFS('2013Figures'!$J:$J,'2013Figures'!$C:$C,$A138,'2013Figures'!$H:$H,$B138,'2013Figures'!$I:$I,$C138,'2013Figures'!$B:$B,"CyToBroker",'2013Figures'!$G:$G,"E1",'2013Figures'!$E:$E,$B$1)</f>
        <v>0</v>
      </c>
      <c r="H138" s="9">
        <f>SUMIFS('2013Figures'!$J:$J,'2013Figures'!$C:$C,$A138,'2013Figures'!$H:$H,$B138,'2013Figures'!$I:$I,$C138,'2013Figures'!$B:$B,"CyToBroker",'2013Figures'!$G:$G,"P1",'2013Figures'!$E:$E,$B$1)</f>
        <v>0</v>
      </c>
      <c r="J138" s="8">
        <v>201001</v>
      </c>
      <c r="L138" s="42">
        <f>SUMIFS('2012Figures'!$J:$J,'2012Figures'!$C:$C,$A138,'2012Figures'!$H:$H,$B138,'2012Figures'!$I:$I,$C138,'2012Figures'!$E:$E,$B$1)</f>
        <v>0</v>
      </c>
      <c r="M138" s="52">
        <f>SUMIFS('2012Figures'!$J:$J,'2012Figures'!$C:$C,$A138,'2012Figures'!$H:$H,$B138,'2012Figures'!$I:$I,$C138,'2012Figures'!$B:$B,"BrokerToCy",'2012Figures'!$G:$G,"E1",'2012Figures'!$E:$E,$B$1)</f>
        <v>0</v>
      </c>
      <c r="N138" s="52">
        <f>SUMIFS('2012Figures'!$J:$J,'2012Figures'!$C:$C,$A138,'2012Figures'!$H:$H,$B138,'2012Figures'!$I:$I,$C138,'2012Figures'!$B:$B,"BrokerToCy",'2012Figures'!$G:$G,"P1",'2012Figures'!$E:$E,$B$1)</f>
        <v>0</v>
      </c>
      <c r="O138" s="52">
        <f>SUMIFS('2012Figures'!$J:$J,'2012Figures'!$C:$C,$A138,'2012Figures'!$H:$H,$B138,'2012Figures'!$I:$I,$C138,'2012Figures'!$B:$B,"CyToBroker",'2012Figures'!$G:$G,"E1",'2012Figures'!$E:$E,$B$1)</f>
        <v>0</v>
      </c>
      <c r="P138" s="52">
        <f>SUMIFS('2012Figures'!$J:$J,'2012Figures'!$C:$C,$A138,'2012Figures'!$H:$H,$B138,'2012Figures'!$I:$I,$C138,'2012Figures'!$B:$B,"CyToBroker",'2012Figures'!$G:$G,"P1",'2012Figures'!$E:$E,$B$1)</f>
        <v>0</v>
      </c>
      <c r="R138" s="46" t="str">
        <f t="shared" si="18"/>
        <v/>
      </c>
      <c r="S138" s="46" t="str">
        <f t="shared" si="18"/>
        <v/>
      </c>
      <c r="T138" s="46" t="str">
        <f t="shared" si="18"/>
        <v/>
      </c>
      <c r="U138" s="46" t="str">
        <f t="shared" si="18"/>
        <v/>
      </c>
      <c r="V138" s="46" t="str">
        <f t="shared" si="18"/>
        <v/>
      </c>
    </row>
    <row r="139" spans="1:22" x14ac:dyDescent="0.2">
      <c r="A139" s="1">
        <v>105</v>
      </c>
      <c r="B139" s="1" t="s">
        <v>60</v>
      </c>
      <c r="C139" s="8">
        <v>1</v>
      </c>
      <c r="D139" s="29">
        <f>SUMIFS('2013Figures'!$J:$J,'2013Figures'!$C:$C,$A139,'2013Figures'!$H:$H,$B139,'2013Figures'!$I:$I,$C139,'2013Figures'!$E:$E,$B$1)</f>
        <v>0</v>
      </c>
      <c r="E139" s="9">
        <f>SUMIFS('2013Figures'!$J:$J,'2013Figures'!$C:$C,$A139,'2013Figures'!$H:$H,$B139,'2013Figures'!$I:$I,$C139,'2013Figures'!$B:$B,"BrokerToCy",'2013Figures'!$G:$G,"E1",'2013Figures'!$E:$E,$B$1)</f>
        <v>0</v>
      </c>
      <c r="F139" s="9">
        <f>SUMIFS('2013Figures'!$J:$J,'2013Figures'!$C:$C,$A139,'2013Figures'!$H:$H,$B139,'2013Figures'!$I:$I,$C139,'2013Figures'!$B:$B,"BrokerToCy",'2013Figures'!$G:$G,"P1",'2013Figures'!$E:$E,$B$1)</f>
        <v>0</v>
      </c>
      <c r="G139" s="9">
        <f>SUMIFS('2013Figures'!$J:$J,'2013Figures'!$C:$C,$A139,'2013Figures'!$H:$H,$B139,'2013Figures'!$I:$I,$C139,'2013Figures'!$B:$B,"CyToBroker",'2013Figures'!$G:$G,"E1",'2013Figures'!$E:$E,$B$1)</f>
        <v>0</v>
      </c>
      <c r="H139" s="9">
        <f>SUMIFS('2013Figures'!$J:$J,'2013Figures'!$C:$C,$A139,'2013Figures'!$H:$H,$B139,'2013Figures'!$I:$I,$C139,'2013Figures'!$B:$B,"CyToBroker",'2013Figures'!$G:$G,"P1",'2013Figures'!$E:$E,$B$1)</f>
        <v>0</v>
      </c>
      <c r="J139" s="8">
        <v>200901</v>
      </c>
      <c r="L139" s="42">
        <f>SUMIFS('2012Figures'!$J:$J,'2012Figures'!$C:$C,$A139,'2012Figures'!$H:$H,$B139,'2012Figures'!$I:$I,$C139,'2012Figures'!$E:$E,$B$1)</f>
        <v>0</v>
      </c>
      <c r="M139" s="52">
        <f>SUMIFS('2012Figures'!$J:$J,'2012Figures'!$C:$C,$A139,'2012Figures'!$H:$H,$B139,'2012Figures'!$I:$I,$C139,'2012Figures'!$B:$B,"BrokerToCy",'2012Figures'!$G:$G,"E1",'2012Figures'!$E:$E,$B$1)</f>
        <v>0</v>
      </c>
      <c r="N139" s="52">
        <f>SUMIFS('2012Figures'!$J:$J,'2012Figures'!$C:$C,$A139,'2012Figures'!$H:$H,$B139,'2012Figures'!$I:$I,$C139,'2012Figures'!$B:$B,"BrokerToCy",'2012Figures'!$G:$G,"P1",'2012Figures'!$E:$E,$B$1)</f>
        <v>0</v>
      </c>
      <c r="O139" s="52">
        <f>SUMIFS('2012Figures'!$J:$J,'2012Figures'!$C:$C,$A139,'2012Figures'!$H:$H,$B139,'2012Figures'!$I:$I,$C139,'2012Figures'!$B:$B,"CyToBroker",'2012Figures'!$G:$G,"E1",'2012Figures'!$E:$E,$B$1)</f>
        <v>0</v>
      </c>
      <c r="P139" s="52">
        <f>SUMIFS('2012Figures'!$J:$J,'2012Figures'!$C:$C,$A139,'2012Figures'!$H:$H,$B139,'2012Figures'!$I:$I,$C139,'2012Figures'!$B:$B,"CyToBroker",'2012Figures'!$G:$G,"P1",'2012Figures'!$E:$E,$B$1)</f>
        <v>0</v>
      </c>
      <c r="R139" s="46" t="str">
        <f t="shared" si="18"/>
        <v/>
      </c>
      <c r="S139" s="46" t="str">
        <f t="shared" si="18"/>
        <v/>
      </c>
      <c r="T139" s="46" t="str">
        <f t="shared" si="18"/>
        <v/>
      </c>
      <c r="U139" s="46" t="str">
        <f t="shared" si="18"/>
        <v/>
      </c>
      <c r="V139" s="46" t="str">
        <f t="shared" si="18"/>
        <v/>
      </c>
    </row>
    <row r="140" spans="1:22" x14ac:dyDescent="0.2">
      <c r="A140" s="1">
        <v>105</v>
      </c>
      <c r="B140" s="1" t="s">
        <v>60</v>
      </c>
      <c r="D140" s="29">
        <f>SUMIFS('2013Figures'!$J:$J,'2013Figures'!$C:$C,$A140,'2013Figures'!$I:$I,"",'2013Figures'!$E:$E,$B$1)</f>
        <v>21497</v>
      </c>
      <c r="E140" s="9">
        <f>SUMIFS('2013Figures'!$J:$J,'2013Figures'!$C:$C,$A140,'2013Figures'!$I:$I,"",'2013Figures'!$B:$B,"BrokerToCy",'2013Figures'!$G:$G,"E1",'2013Figures'!$E:$E,$B$1)</f>
        <v>0</v>
      </c>
      <c r="F140" s="9">
        <f>SUMIFS('2013Figures'!$J:$J,'2013Figures'!$C:$C,$A140,'2013Figures'!$I:$I,"",'2013Figures'!$B:$B,"BrokerToCy",'2013Figures'!$G:$G,"P1",'2013Figures'!$E:$E,$B$1)</f>
        <v>0</v>
      </c>
      <c r="G140" s="9">
        <f>SUMIFS('2013Figures'!$J:$J,'2013Figures'!$C:$C,$A140,'2013Figures'!$I:$I,"",'2013Figures'!$B:$B,"CyToBroker",'2013Figures'!$G:$G,"E1",'2013Figures'!$E:$E,$B$1)</f>
        <v>21497</v>
      </c>
      <c r="H140" s="9">
        <f>SUMIFS('2013Figures'!$J:$J,'2013Figures'!$C:$C,$A140,'2013Figures'!$I:$I,"",'2013Figures'!$B:$B,"CyToBroker",'2013Figures'!$G:$G,"P1",'2013Figures'!$E:$E,$B$1)</f>
        <v>0</v>
      </c>
      <c r="J140" s="8" t="s">
        <v>131</v>
      </c>
      <c r="L140" s="42">
        <f>SUMIFS('2012Figures'!$J:$J,'2012Figures'!$C:$C,$A140,'2012Figures'!$I:$I,"",'2012Figures'!$E:$E,$B$1)</f>
        <v>24677</v>
      </c>
      <c r="M140" s="52">
        <f>SUMIFS('2012Figures'!$J:$J,'2012Figures'!$C:$C,$A140,'2012Figures'!$I:$I,"",'2012Figures'!$B:$B,"BrokerToCy",'2012Figures'!$G:$G,"E1",'2012Figures'!$E:$E,$B$1)</f>
        <v>0</v>
      </c>
      <c r="N140" s="52">
        <f>SUMIFS('2012Figures'!$J:$J,'2012Figures'!$C:$C,$A140,'2012Figures'!$I:$I,"",'2012Figures'!$B:$B,"BrokerToCy",'2012Figures'!$G:$G,"P1",'2012Figures'!$E:$E,$B$1)</f>
        <v>0</v>
      </c>
      <c r="O140" s="52">
        <f>SUMIFS('2012Figures'!$J:$J,'2012Figures'!$C:$C,$A140,'2012Figures'!$I:$I,"",'2012Figures'!$B:$B,"CyToBroker",'2012Figures'!$G:$G,"E1",'2012Figures'!$E:$E,$B$1)</f>
        <v>24677</v>
      </c>
      <c r="P140" s="52">
        <f>SUMIFS('2012Figures'!$J:$J,'2012Figures'!$C:$C,$A140,'2012Figures'!$I:$I,"",'2012Figures'!$B:$B,"CyToBroker",'2012Figures'!$G:$G,"P1",'2012Figures'!$E:$E,$B$1)</f>
        <v>0</v>
      </c>
      <c r="R140" s="46">
        <f t="shared" si="18"/>
        <v>-0.13</v>
      </c>
      <c r="S140" s="46" t="str">
        <f t="shared" si="18"/>
        <v/>
      </c>
      <c r="T140" s="46" t="str">
        <f t="shared" si="18"/>
        <v/>
      </c>
      <c r="U140" s="46">
        <f t="shared" si="18"/>
        <v>-0.13</v>
      </c>
      <c r="V140" s="46" t="str">
        <f t="shared" si="18"/>
        <v/>
      </c>
    </row>
    <row r="141" spans="1:22" x14ac:dyDescent="0.2">
      <c r="A141" s="21"/>
      <c r="B141" s="21" t="s">
        <v>92</v>
      </c>
      <c r="C141" s="22"/>
      <c r="D141" s="23">
        <f>SUM(E141:H141)</f>
        <v>146670</v>
      </c>
      <c r="E141" s="23">
        <f>SUM(E137:E140)</f>
        <v>0</v>
      </c>
      <c r="F141" s="23">
        <f>SUM(F137:F140)</f>
        <v>0</v>
      </c>
      <c r="G141" s="23">
        <f>SUM(G137:G140)</f>
        <v>146670</v>
      </c>
      <c r="H141" s="23">
        <f>SUM(H137:H140)</f>
        <v>0</v>
      </c>
      <c r="I141" s="21"/>
      <c r="J141" s="22"/>
      <c r="K141" s="21"/>
      <c r="L141" s="43">
        <f>SUM(M141:P141)</f>
        <v>190908</v>
      </c>
      <c r="M141" s="43">
        <f>SUM(M137:M140)</f>
        <v>0</v>
      </c>
      <c r="N141" s="43">
        <f>SUM(N137:N140)</f>
        <v>0</v>
      </c>
      <c r="O141" s="43">
        <f>SUM(O137:O140)</f>
        <v>190908</v>
      </c>
      <c r="P141" s="43">
        <f>SUM(P137:P140)</f>
        <v>0</v>
      </c>
      <c r="Q141" s="21"/>
      <c r="R141" s="21"/>
      <c r="S141" s="21"/>
      <c r="T141" s="21"/>
      <c r="U141" s="21"/>
      <c r="V141" s="21"/>
    </row>
    <row r="142" spans="1:22" x14ac:dyDescent="0.2">
      <c r="A142" s="28">
        <v>108</v>
      </c>
      <c r="B142" s="28" t="s">
        <v>166</v>
      </c>
      <c r="C142" s="17" t="s">
        <v>88</v>
      </c>
      <c r="D142" s="18">
        <f>SUMIFS('2013Figures'!$J:$J,'2013Figures'!$C:$C,$A142,'2013Figures'!$E:$E,$B$1)</f>
        <v>0</v>
      </c>
      <c r="E142" s="18">
        <f>SUMIFS('2013Figures'!$J:$J,'2013Figures'!$C:$C,$A142,'2013Figures'!$B:$B,"BrokerToCy",'2013Figures'!$G:$G,"E1",'2013Figures'!$E:$E,$B$1)</f>
        <v>0</v>
      </c>
      <c r="F142" s="18">
        <f>SUMIFS('2013Figures'!$J:$J,'2013Figures'!$C:$C,$A142,'2013Figures'!$B:$B,"BrokerToCy",'2013Figures'!$G:$G,"P1",'2013Figures'!$E:$E,$B$1)</f>
        <v>0</v>
      </c>
      <c r="G142" s="18">
        <f>SUMIFS('2013Figures'!$J:$J,'2013Figures'!$C:$C,$A142,'2013Figures'!$B:$B,"CyToBroker",'2013Figures'!$G:$G,"E1",'2013Figures'!$E:$E,$B$1)</f>
        <v>0</v>
      </c>
      <c r="H142" s="18">
        <f>SUMIFS('2013Figures'!$J:$J,'2013Figures'!$C:$C,$A142,'2013Figures'!$B:$B,"CyToBroker",'2013Figures'!$G:$G,"P1",'2013Figures'!$E:$E,$B$1)</f>
        <v>0</v>
      </c>
      <c r="I142" s="28"/>
      <c r="J142" s="17"/>
      <c r="K142" s="28"/>
      <c r="L142" s="50">
        <f>SUMIFS('2012Figures'!$J:$J,'2012Figures'!$C:$C,$A142,'2012Figures'!$E:$E,$B$1)</f>
        <v>0</v>
      </c>
      <c r="M142" s="50">
        <f>SUMIFS('2012Figures'!$J:$J,'2012Figures'!$C:$C,$A142,'2012Figures'!$B:$B,"BrokerToCy",'2012Figures'!$G:$G,"E1",'2012Figures'!$E:$E,$B$1)</f>
        <v>0</v>
      </c>
      <c r="N142" s="50">
        <f>SUMIFS('2012Figures'!$J:$J,'2012Figures'!$C:$C,$A142,'2012Figures'!$B:$B,"BrokerToCy",'2012Figures'!$G:$G,"P1",'2012Figures'!$E:$E,$B$1)</f>
        <v>0</v>
      </c>
      <c r="O142" s="50">
        <f>SUMIFS('2012Figures'!$J:$J,'2012Figures'!$C:$C,$A142,'2012Figures'!$B:$B,"CyToBroker",'2012Figures'!$G:$G,"E1",'2012Figures'!$E:$E,$B$1)</f>
        <v>0</v>
      </c>
      <c r="P142" s="50">
        <f>SUMIFS('2012Figures'!$J:$J,'2012Figures'!$C:$C,$A142,'2012Figures'!$B:$B,"CyToBroker",'2012Figures'!$G:$G,"P1",'2012Figures'!$E:$E,$B$1)</f>
        <v>0</v>
      </c>
      <c r="Q142" s="28"/>
      <c r="R142" s="46" t="str">
        <f t="shared" si="18"/>
        <v/>
      </c>
      <c r="S142" s="46" t="str">
        <f t="shared" si="18"/>
        <v/>
      </c>
      <c r="T142" s="46" t="str">
        <f t="shared" si="18"/>
        <v/>
      </c>
      <c r="U142" s="46" t="str">
        <f t="shared" si="18"/>
        <v/>
      </c>
      <c r="V142" s="46" t="str">
        <f t="shared" si="18"/>
        <v/>
      </c>
    </row>
    <row r="143" spans="1:22" x14ac:dyDescent="0.2">
      <c r="A143" s="1">
        <v>108</v>
      </c>
      <c r="B143" s="1" t="s">
        <v>166</v>
      </c>
      <c r="C143" s="8">
        <v>1</v>
      </c>
      <c r="D143" s="29">
        <f>SUMIFS('2013Figures'!$J:$J,'2013Figures'!$C:$C,$A143,'2013Figures'!$H:$H,$B143,'2013Figures'!$I:$I,$C143,'2013Figures'!$E:$E,$B$1)</f>
        <v>0</v>
      </c>
      <c r="E143" s="9">
        <f>SUMIFS('2013Figures'!$J:$J,'2013Figures'!$C:$C,$A143,'2013Figures'!$H:$H,$B143,'2013Figures'!$I:$I,$C143,'2013Figures'!$B:$B,"BrokerToCy",'2013Figures'!$G:$G,"E1",'2013Figures'!$E:$E,$B$1)</f>
        <v>0</v>
      </c>
      <c r="F143" s="9">
        <f>SUMIFS('2013Figures'!$J:$J,'2013Figures'!$C:$C,$A143,'2013Figures'!$H:$H,$B143,'2013Figures'!$I:$I,$C143,'2013Figures'!$B:$B,"BrokerToCy",'2013Figures'!$G:$G,"P1",'2013Figures'!$E:$E,$B$1)</f>
        <v>0</v>
      </c>
      <c r="G143" s="9">
        <f>SUMIFS('2013Figures'!$J:$J,'2013Figures'!$C:$C,$A143,'2013Figures'!$H:$H,$B143,'2013Figures'!$I:$I,$C143,'2013Figures'!$B:$B,"CyToBroker",'2013Figures'!$G:$G,"E1",'2013Figures'!$E:$E,$B$1)</f>
        <v>0</v>
      </c>
      <c r="H143" s="9">
        <f>SUMIFS('2013Figures'!$J:$J,'2013Figures'!$C:$C,$A143,'2013Figures'!$H:$H,$B143,'2013Figures'!$I:$I,$C143,'2013Figures'!$B:$B,"CyToBroker",'2013Figures'!$G:$G,"P1",'2013Figures'!$E:$E,$B$1)</f>
        <v>0</v>
      </c>
      <c r="J143" s="8">
        <v>201501</v>
      </c>
      <c r="L143" s="42">
        <f>SUMIFS('2012Figures'!$J:$J,'2012Figures'!$C:$C,$A143,'2012Figures'!$H:$H,$B143,'2012Figures'!$I:$I,$C143,'2012Figures'!$E:$E,$B$1)</f>
        <v>0</v>
      </c>
      <c r="M143" s="52">
        <f>SUMIFS('2012Figures'!$J:$J,'2012Figures'!$C:$C,$A143,'2012Figures'!$H:$H,$B143,'2012Figures'!$I:$I,$C143,'2012Figures'!$B:$B,"BrokerToCy",'2012Figures'!$G:$G,"E1",'2012Figures'!$E:$E,$B$1)</f>
        <v>0</v>
      </c>
      <c r="N143" s="52">
        <f>SUMIFS('2012Figures'!$J:$J,'2012Figures'!$C:$C,$A143,'2012Figures'!$H:$H,$B143,'2012Figures'!$I:$I,$C143,'2012Figures'!$B:$B,"BrokerToCy",'2012Figures'!$G:$G,"P1",'2012Figures'!$E:$E,$B$1)</f>
        <v>0</v>
      </c>
      <c r="O143" s="52">
        <f>SUMIFS('2012Figures'!$J:$J,'2012Figures'!$C:$C,$A143,'2012Figures'!$H:$H,$B143,'2012Figures'!$I:$I,$C143,'2012Figures'!$B:$B,"CyToBroker",'2012Figures'!$G:$G,"E1",'2012Figures'!$E:$E,$B$1)</f>
        <v>0</v>
      </c>
      <c r="P143" s="52">
        <f>SUMIFS('2012Figures'!$J:$J,'2012Figures'!$C:$C,$A143,'2012Figures'!$H:$H,$B143,'2012Figures'!$I:$I,$C143,'2012Figures'!$B:$B,"CyToBroker",'2012Figures'!$G:$G,"P1",'2012Figures'!$E:$E,$B$1)</f>
        <v>0</v>
      </c>
      <c r="R143" s="46" t="str">
        <f t="shared" si="18"/>
        <v/>
      </c>
      <c r="S143" s="46" t="str">
        <f t="shared" si="18"/>
        <v/>
      </c>
      <c r="T143" s="46" t="str">
        <f t="shared" si="18"/>
        <v/>
      </c>
      <c r="U143" s="46" t="str">
        <f t="shared" si="18"/>
        <v/>
      </c>
      <c r="V143" s="46" t="str">
        <f t="shared" si="18"/>
        <v/>
      </c>
    </row>
    <row r="144" spans="1:22" x14ac:dyDescent="0.2">
      <c r="A144" s="1">
        <v>108</v>
      </c>
      <c r="B144" s="1" t="s">
        <v>166</v>
      </c>
      <c r="D144" s="29">
        <f>SUMIFS('2013Figures'!$J:$J,'2013Figures'!$C:$C,$A144,'2013Figures'!$I:$I,"",'2013Figures'!$E:$E,$B$1)</f>
        <v>0</v>
      </c>
      <c r="E144" s="9">
        <f>SUMIFS('2013Figures'!$J:$J,'2013Figures'!$C:$C,$A144,'2013Figures'!$I:$I,"",'2013Figures'!$B:$B,"BrokerToCy",'2013Figures'!$G:$G,"E1",'2013Figures'!$E:$E,$B$1)</f>
        <v>0</v>
      </c>
      <c r="F144" s="9">
        <f>SUMIFS('2013Figures'!$J:$J,'2013Figures'!$C:$C,$A144,'2013Figures'!$I:$I,"",'2013Figures'!$B:$B,"BrokerToCy",'2013Figures'!$G:$G,"P1",'2013Figures'!$E:$E,$B$1)</f>
        <v>0</v>
      </c>
      <c r="G144" s="9">
        <f>SUMIFS('2013Figures'!$J:$J,'2013Figures'!$C:$C,$A144,'2013Figures'!$I:$I,"",'2013Figures'!$B:$B,"CyToBroker",'2013Figures'!$G:$G,"E1",'2013Figures'!$E:$E,$B$1)</f>
        <v>0</v>
      </c>
      <c r="H144" s="9">
        <f>SUMIFS('2013Figures'!$J:$J,'2013Figures'!$C:$C,$A144,'2013Figures'!$I:$I,"",'2013Figures'!$B:$B,"CyToBroker",'2013Figures'!$G:$G,"P1",'2013Figures'!$E:$E,$B$1)</f>
        <v>0</v>
      </c>
      <c r="J144" s="8" t="s">
        <v>131</v>
      </c>
      <c r="L144" s="42">
        <f>SUMIFS('2012Figures'!$J:$J,'2012Figures'!$C:$C,$A144,'2012Figures'!$I:$I,"",'2012Figures'!$E:$E,$B$1)</f>
        <v>0</v>
      </c>
      <c r="M144" s="52">
        <f>SUMIFS('2012Figures'!$J:$J,'2012Figures'!$C:$C,$A144,'2012Figures'!$I:$I,"",'2012Figures'!$B:$B,"BrokerToCy",'2012Figures'!$G:$G,"E1",'2012Figures'!$E:$E,$B$1)</f>
        <v>0</v>
      </c>
      <c r="N144" s="52">
        <f>SUMIFS('2012Figures'!$J:$J,'2012Figures'!$C:$C,$A144,'2012Figures'!$I:$I,"",'2012Figures'!$B:$B,"BrokerToCy",'2012Figures'!$G:$G,"P1",'2012Figures'!$E:$E,$B$1)</f>
        <v>0</v>
      </c>
      <c r="O144" s="52">
        <f>SUMIFS('2012Figures'!$J:$J,'2012Figures'!$C:$C,$A144,'2012Figures'!$I:$I,"",'2012Figures'!$B:$B,"CyToBroker",'2012Figures'!$G:$G,"E1",'2012Figures'!$E:$E,$B$1)</f>
        <v>0</v>
      </c>
      <c r="P144" s="52">
        <f>SUMIFS('2012Figures'!$J:$J,'2012Figures'!$C:$C,$A144,'2012Figures'!$I:$I,"",'2012Figures'!$B:$B,"CyToBroker",'2012Figures'!$G:$G,"P1",'2012Figures'!$E:$E,$B$1)</f>
        <v>0</v>
      </c>
      <c r="R144" s="46" t="str">
        <f t="shared" si="18"/>
        <v/>
      </c>
      <c r="S144" s="46" t="str">
        <f t="shared" si="18"/>
        <v/>
      </c>
      <c r="T144" s="46" t="str">
        <f t="shared" si="18"/>
        <v/>
      </c>
      <c r="U144" s="46" t="str">
        <f t="shared" si="18"/>
        <v/>
      </c>
      <c r="V144" s="46" t="str">
        <f t="shared" si="18"/>
        <v/>
      </c>
    </row>
    <row r="145" spans="1:22" x14ac:dyDescent="0.2">
      <c r="A145" s="21"/>
      <c r="B145" s="21" t="s">
        <v>92</v>
      </c>
      <c r="C145" s="22"/>
      <c r="D145" s="23">
        <f>SUM(E145:H145)</f>
        <v>0</v>
      </c>
      <c r="E145" s="23">
        <f>SUM(E143:E144)</f>
        <v>0</v>
      </c>
      <c r="F145" s="23">
        <f t="shared" ref="F145:H145" si="21">SUM(F143:F144)</f>
        <v>0</v>
      </c>
      <c r="G145" s="23">
        <f t="shared" si="21"/>
        <v>0</v>
      </c>
      <c r="H145" s="23">
        <f t="shared" si="21"/>
        <v>0</v>
      </c>
      <c r="I145" s="21"/>
      <c r="J145" s="22"/>
      <c r="K145" s="21"/>
      <c r="L145" s="43">
        <f>SUM(M145:P145)</f>
        <v>0</v>
      </c>
      <c r="M145" s="43">
        <f>SUM(M143:M144)</f>
        <v>0</v>
      </c>
      <c r="N145" s="43">
        <f t="shared" ref="N145:P145" si="22">SUM(N143:N144)</f>
        <v>0</v>
      </c>
      <c r="O145" s="43">
        <f t="shared" si="22"/>
        <v>0</v>
      </c>
      <c r="P145" s="43">
        <f t="shared" si="22"/>
        <v>0</v>
      </c>
      <c r="Q145" s="21"/>
      <c r="R145" s="21"/>
      <c r="S145" s="21"/>
      <c r="T145" s="21"/>
      <c r="U145" s="21"/>
      <c r="V145" s="21"/>
    </row>
    <row r="146" spans="1:22" x14ac:dyDescent="0.2">
      <c r="A146" s="28">
        <v>109</v>
      </c>
      <c r="B146" s="28" t="s">
        <v>99</v>
      </c>
      <c r="C146" s="17" t="s">
        <v>88</v>
      </c>
      <c r="D146" s="18">
        <f>SUMIFS('2013Figures'!$J:$J,'2013Figures'!$C:$C,$A146,'2013Figures'!$E:$E,$B$1)</f>
        <v>0</v>
      </c>
      <c r="E146" s="18">
        <f>SUMIFS('2013Figures'!$J:$J,'2013Figures'!$C:$C,$A146,'2013Figures'!$B:$B,"BrokerToCy",'2013Figures'!$G:$G,"E1",'2013Figures'!$E:$E,$B$1)</f>
        <v>0</v>
      </c>
      <c r="F146" s="18">
        <f>SUMIFS('2013Figures'!$J:$J,'2013Figures'!$C:$C,$A146,'2013Figures'!$B:$B,"BrokerToCy",'2013Figures'!$G:$G,"P1",'2013Figures'!$E:$E,$B$1)</f>
        <v>0</v>
      </c>
      <c r="G146" s="18">
        <f>SUMIFS('2013Figures'!$J:$J,'2013Figures'!$C:$C,$A146,'2013Figures'!$B:$B,"CyToBroker",'2013Figures'!$G:$G,"E1",'2013Figures'!$E:$E,$B$1)</f>
        <v>0</v>
      </c>
      <c r="H146" s="18">
        <f>SUMIFS('2013Figures'!$J:$J,'2013Figures'!$C:$C,$A146,'2013Figures'!$B:$B,"CyToBroker",'2013Figures'!$G:$G,"P1",'2013Figures'!$E:$E,$B$1)</f>
        <v>0</v>
      </c>
      <c r="I146" s="28"/>
      <c r="J146" s="17"/>
      <c r="K146" s="28"/>
      <c r="L146" s="50">
        <f>SUMIFS('2012Figures'!$J:$J,'2012Figures'!$C:$C,$A146,'2012Figures'!$E:$E,$B$1)</f>
        <v>0</v>
      </c>
      <c r="M146" s="50">
        <f>SUMIFS('2012Figures'!$J:$J,'2012Figures'!$C:$C,$A146,'2012Figures'!$B:$B,"BrokerToCy",'2012Figures'!$G:$G,"E1",'2012Figures'!$E:$E,$B$1)</f>
        <v>0</v>
      </c>
      <c r="N146" s="50">
        <f>SUMIFS('2012Figures'!$J:$J,'2012Figures'!$C:$C,$A146,'2012Figures'!$B:$B,"BrokerToCy",'2012Figures'!$G:$G,"P1",'2012Figures'!$E:$E,$B$1)</f>
        <v>0</v>
      </c>
      <c r="O146" s="50">
        <f>SUMIFS('2012Figures'!$J:$J,'2012Figures'!$C:$C,$A146,'2012Figures'!$B:$B,"CyToBroker",'2012Figures'!$G:$G,"E1",'2012Figures'!$E:$E,$B$1)</f>
        <v>0</v>
      </c>
      <c r="P146" s="50">
        <f>SUMIFS('2012Figures'!$J:$J,'2012Figures'!$C:$C,$A146,'2012Figures'!$B:$B,"CyToBroker",'2012Figures'!$G:$G,"P1",'2012Figures'!$E:$E,$B$1)</f>
        <v>0</v>
      </c>
      <c r="Q146" s="28"/>
      <c r="R146" s="46" t="str">
        <f t="shared" si="18"/>
        <v/>
      </c>
      <c r="S146" s="46" t="str">
        <f t="shared" si="18"/>
        <v/>
      </c>
      <c r="T146" s="46" t="str">
        <f t="shared" si="18"/>
        <v/>
      </c>
      <c r="U146" s="46" t="str">
        <f t="shared" si="18"/>
        <v/>
      </c>
      <c r="V146" s="46" t="str">
        <f t="shared" si="18"/>
        <v/>
      </c>
    </row>
    <row r="147" spans="1:22" x14ac:dyDescent="0.2">
      <c r="A147" s="1">
        <v>109</v>
      </c>
      <c r="B147" s="1" t="s">
        <v>99</v>
      </c>
      <c r="C147" s="8">
        <v>5</v>
      </c>
      <c r="D147" s="29">
        <f>SUMIFS('2013Figures'!$J:$J,'2013Figures'!$C:$C,$A147,'2013Figures'!$H:$H,$B147,'2013Figures'!$I:$I,$C147,'2013Figures'!$E:$E,$B$1)</f>
        <v>0</v>
      </c>
      <c r="E147" s="9">
        <f>SUMIFS('2013Figures'!$J:$J,'2013Figures'!$C:$C,$A147,'2013Figures'!$H:$H,$B147,'2013Figures'!$I:$I,$C147,'2013Figures'!$B:$B,"BrokerToCy",'2013Figures'!$G:$G,"E1",'2013Figures'!$E:$E,$B$1)</f>
        <v>0</v>
      </c>
      <c r="F147" s="9">
        <f>SUMIFS('2013Figures'!$J:$J,'2013Figures'!$C:$C,$A147,'2013Figures'!$H:$H,$B147,'2013Figures'!$I:$I,$C147,'2013Figures'!$B:$B,"BrokerToCy",'2013Figures'!$G:$G,"P1",'2013Figures'!$E:$E,$B$1)</f>
        <v>0</v>
      </c>
      <c r="G147" s="9">
        <f>SUMIFS('2013Figures'!$J:$J,'2013Figures'!$C:$C,$A147,'2013Figures'!$H:$H,$B147,'2013Figures'!$I:$I,$C147,'2013Figures'!$B:$B,"CyToBroker",'2013Figures'!$G:$G,"E1",'2013Figures'!$E:$E,$B$1)</f>
        <v>0</v>
      </c>
      <c r="H147" s="9">
        <f>SUMIFS('2013Figures'!$J:$J,'2013Figures'!$C:$C,$A147,'2013Figures'!$H:$H,$B147,'2013Figures'!$I:$I,$C147,'2013Figures'!$B:$B,"CyToBroker",'2013Figures'!$G:$G,"P1",'2013Figures'!$E:$E,$B$1)</f>
        <v>0</v>
      </c>
      <c r="L147" s="42">
        <f>SUMIFS('2012Figures'!$J:$J,'2012Figures'!$C:$C,$A147,'2012Figures'!$H:$H,$B147,'2012Figures'!$I:$I,$C147,'2012Figures'!$E:$E,$B$1)</f>
        <v>0</v>
      </c>
      <c r="M147" s="52">
        <f>SUMIFS('2012Figures'!$J:$J,'2012Figures'!$C:$C,$A147,'2012Figures'!$H:$H,$B147,'2012Figures'!$I:$I,$C147,'2012Figures'!$B:$B,"BrokerToCy",'2012Figures'!$G:$G,"E1",'2012Figures'!$E:$E,$B$1)</f>
        <v>0</v>
      </c>
      <c r="N147" s="52">
        <f>SUMIFS('2012Figures'!$J:$J,'2012Figures'!$C:$C,$A147,'2012Figures'!$H:$H,$B147,'2012Figures'!$I:$I,$C147,'2012Figures'!$B:$B,"BrokerToCy",'2012Figures'!$G:$G,"P1",'2012Figures'!$E:$E,$B$1)</f>
        <v>0</v>
      </c>
      <c r="O147" s="52">
        <f>SUMIFS('2012Figures'!$J:$J,'2012Figures'!$C:$C,$A147,'2012Figures'!$H:$H,$B147,'2012Figures'!$I:$I,$C147,'2012Figures'!$B:$B,"CyToBroker",'2012Figures'!$G:$G,"E1",'2012Figures'!$E:$E,$B$1)</f>
        <v>0</v>
      </c>
      <c r="P147" s="52">
        <f>SUMIFS('2012Figures'!$J:$J,'2012Figures'!$C:$C,$A147,'2012Figures'!$H:$H,$B147,'2012Figures'!$I:$I,$C147,'2012Figures'!$B:$B,"CyToBroker",'2012Figures'!$G:$G,"P1",'2012Figures'!$E:$E,$B$1)</f>
        <v>0</v>
      </c>
      <c r="R147" s="46" t="str">
        <f t="shared" si="18"/>
        <v/>
      </c>
      <c r="S147" s="46" t="str">
        <f t="shared" si="18"/>
        <v/>
      </c>
      <c r="T147" s="46" t="str">
        <f t="shared" si="18"/>
        <v/>
      </c>
      <c r="U147" s="46" t="str">
        <f t="shared" si="18"/>
        <v/>
      </c>
      <c r="V147" s="46" t="str">
        <f t="shared" si="18"/>
        <v/>
      </c>
    </row>
    <row r="148" spans="1:22" x14ac:dyDescent="0.2">
      <c r="A148" s="1">
        <v>109</v>
      </c>
      <c r="B148" s="1" t="s">
        <v>99</v>
      </c>
      <c r="C148" s="8">
        <v>4</v>
      </c>
      <c r="D148" s="29">
        <f>SUMIFS('2013Figures'!$J:$J,'2013Figures'!$C:$C,$A148,'2013Figures'!$H:$H,$B148,'2013Figures'!$I:$I,$C148,'2013Figures'!$E:$E,$B$1)</f>
        <v>0</v>
      </c>
      <c r="E148" s="9">
        <f>SUMIFS('2013Figures'!$J:$J,'2013Figures'!$C:$C,$A148,'2013Figures'!$H:$H,$B148,'2013Figures'!$I:$I,$C148,'2013Figures'!$B:$B,"BrokerToCy",'2013Figures'!$G:$G,"E1",'2013Figures'!$E:$E,$B$1)</f>
        <v>0</v>
      </c>
      <c r="F148" s="9">
        <f>SUMIFS('2013Figures'!$J:$J,'2013Figures'!$C:$C,$A148,'2013Figures'!$H:$H,$B148,'2013Figures'!$I:$I,$C148,'2013Figures'!$B:$B,"BrokerToCy",'2013Figures'!$G:$G,"P1",'2013Figures'!$E:$E,$B$1)</f>
        <v>0</v>
      </c>
      <c r="G148" s="9">
        <f>SUMIFS('2013Figures'!$J:$J,'2013Figures'!$C:$C,$A148,'2013Figures'!$H:$H,$B148,'2013Figures'!$I:$I,$C148,'2013Figures'!$B:$B,"CyToBroker",'2013Figures'!$G:$G,"E1",'2013Figures'!$E:$E,$B$1)</f>
        <v>0</v>
      </c>
      <c r="H148" s="9">
        <f>SUMIFS('2013Figures'!$J:$J,'2013Figures'!$C:$C,$A148,'2013Figures'!$H:$H,$B148,'2013Figures'!$I:$I,$C148,'2013Figures'!$B:$B,"CyToBroker",'2013Figures'!$G:$G,"P1",'2013Figures'!$E:$E,$B$1)</f>
        <v>0</v>
      </c>
      <c r="J148" s="8">
        <v>201501</v>
      </c>
      <c r="L148" s="42">
        <f>SUMIFS('2012Figures'!$J:$J,'2012Figures'!$C:$C,$A148,'2012Figures'!$H:$H,$B148,'2012Figures'!$I:$I,$C148,'2012Figures'!$E:$E,$B$1)</f>
        <v>0</v>
      </c>
      <c r="M148" s="52">
        <f>SUMIFS('2012Figures'!$J:$J,'2012Figures'!$C:$C,$A148,'2012Figures'!$H:$H,$B148,'2012Figures'!$I:$I,$C148,'2012Figures'!$B:$B,"BrokerToCy",'2012Figures'!$G:$G,"E1",'2012Figures'!$E:$E,$B$1)</f>
        <v>0</v>
      </c>
      <c r="N148" s="52">
        <f>SUMIFS('2012Figures'!$J:$J,'2012Figures'!$C:$C,$A148,'2012Figures'!$H:$H,$B148,'2012Figures'!$I:$I,$C148,'2012Figures'!$B:$B,"BrokerToCy",'2012Figures'!$G:$G,"P1",'2012Figures'!$E:$E,$B$1)</f>
        <v>0</v>
      </c>
      <c r="O148" s="52">
        <f>SUMIFS('2012Figures'!$J:$J,'2012Figures'!$C:$C,$A148,'2012Figures'!$H:$H,$B148,'2012Figures'!$I:$I,$C148,'2012Figures'!$B:$B,"CyToBroker",'2012Figures'!$G:$G,"E1",'2012Figures'!$E:$E,$B$1)</f>
        <v>0</v>
      </c>
      <c r="P148" s="52">
        <f>SUMIFS('2012Figures'!$J:$J,'2012Figures'!$C:$C,$A148,'2012Figures'!$H:$H,$B148,'2012Figures'!$I:$I,$C148,'2012Figures'!$B:$B,"CyToBroker",'2012Figures'!$G:$G,"P1",'2012Figures'!$E:$E,$B$1)</f>
        <v>0</v>
      </c>
      <c r="R148" s="46" t="str">
        <f t="shared" si="18"/>
        <v/>
      </c>
      <c r="S148" s="46" t="str">
        <f t="shared" si="18"/>
        <v/>
      </c>
      <c r="T148" s="46" t="str">
        <f t="shared" si="18"/>
        <v/>
      </c>
      <c r="U148" s="46" t="str">
        <f t="shared" si="18"/>
        <v/>
      </c>
      <c r="V148" s="46" t="str">
        <f t="shared" si="18"/>
        <v/>
      </c>
    </row>
    <row r="149" spans="1:22" x14ac:dyDescent="0.2">
      <c r="A149" s="1">
        <v>109</v>
      </c>
      <c r="B149" s="1" t="s">
        <v>99</v>
      </c>
      <c r="C149" s="8">
        <v>3</v>
      </c>
      <c r="D149" s="29">
        <f>SUMIFS('2013Figures'!$J:$J,'2013Figures'!$C:$C,$A149,'2013Figures'!$H:$H,$B149,'2013Figures'!$I:$I,$C149,'2013Figures'!$E:$E,$B$1)</f>
        <v>0</v>
      </c>
      <c r="E149" s="9">
        <f>SUMIFS('2013Figures'!$J:$J,'2013Figures'!$C:$C,$A149,'2013Figures'!$H:$H,$B149,'2013Figures'!$I:$I,$C149,'2013Figures'!$B:$B,"BrokerToCy",'2013Figures'!$G:$G,"E1",'2013Figures'!$E:$E,$B$1)</f>
        <v>0</v>
      </c>
      <c r="F149" s="9">
        <f>SUMIFS('2013Figures'!$J:$J,'2013Figures'!$C:$C,$A149,'2013Figures'!$H:$H,$B149,'2013Figures'!$I:$I,$C149,'2013Figures'!$B:$B,"BrokerToCy",'2013Figures'!$G:$G,"P1",'2013Figures'!$E:$E,$B$1)</f>
        <v>0</v>
      </c>
      <c r="G149" s="9">
        <f>SUMIFS('2013Figures'!$J:$J,'2013Figures'!$C:$C,$A149,'2013Figures'!$H:$H,$B149,'2013Figures'!$I:$I,$C149,'2013Figures'!$B:$B,"CyToBroker",'2013Figures'!$G:$G,"E1",'2013Figures'!$E:$E,$B$1)</f>
        <v>0</v>
      </c>
      <c r="H149" s="9">
        <f>SUMIFS('2013Figures'!$J:$J,'2013Figures'!$C:$C,$A149,'2013Figures'!$H:$H,$B149,'2013Figures'!$I:$I,$C149,'2013Figures'!$B:$B,"CyToBroker",'2013Figures'!$G:$G,"P1",'2013Figures'!$E:$E,$B$1)</f>
        <v>0</v>
      </c>
      <c r="J149" s="8">
        <v>201401</v>
      </c>
      <c r="L149" s="42">
        <f>SUMIFS('2012Figures'!$J:$J,'2012Figures'!$C:$C,$A149,'2012Figures'!$H:$H,$B149,'2012Figures'!$I:$I,$C149,'2012Figures'!$E:$E,$B$1)</f>
        <v>0</v>
      </c>
      <c r="M149" s="52">
        <f>SUMIFS('2012Figures'!$J:$J,'2012Figures'!$C:$C,$A149,'2012Figures'!$H:$H,$B149,'2012Figures'!$I:$I,$C149,'2012Figures'!$B:$B,"BrokerToCy",'2012Figures'!$G:$G,"E1",'2012Figures'!$E:$E,$B$1)</f>
        <v>0</v>
      </c>
      <c r="N149" s="52">
        <f>SUMIFS('2012Figures'!$J:$J,'2012Figures'!$C:$C,$A149,'2012Figures'!$H:$H,$B149,'2012Figures'!$I:$I,$C149,'2012Figures'!$B:$B,"BrokerToCy",'2012Figures'!$G:$G,"P1",'2012Figures'!$E:$E,$B$1)</f>
        <v>0</v>
      </c>
      <c r="O149" s="52">
        <f>SUMIFS('2012Figures'!$J:$J,'2012Figures'!$C:$C,$A149,'2012Figures'!$H:$H,$B149,'2012Figures'!$I:$I,$C149,'2012Figures'!$B:$B,"CyToBroker",'2012Figures'!$G:$G,"E1",'2012Figures'!$E:$E,$B$1)</f>
        <v>0</v>
      </c>
      <c r="P149" s="52">
        <f>SUMIFS('2012Figures'!$J:$J,'2012Figures'!$C:$C,$A149,'2012Figures'!$H:$H,$B149,'2012Figures'!$I:$I,$C149,'2012Figures'!$B:$B,"CyToBroker",'2012Figures'!$G:$G,"P1",'2012Figures'!$E:$E,$B$1)</f>
        <v>0</v>
      </c>
      <c r="R149" s="46" t="str">
        <f t="shared" si="18"/>
        <v/>
      </c>
      <c r="S149" s="46" t="str">
        <f t="shared" si="18"/>
        <v/>
      </c>
      <c r="T149" s="46" t="str">
        <f t="shared" si="18"/>
        <v/>
      </c>
      <c r="U149" s="46" t="str">
        <f t="shared" si="18"/>
        <v/>
      </c>
      <c r="V149" s="46" t="str">
        <f t="shared" si="18"/>
        <v/>
      </c>
    </row>
    <row r="150" spans="1:22" x14ac:dyDescent="0.2">
      <c r="A150" s="1">
        <v>109</v>
      </c>
      <c r="B150" s="1" t="s">
        <v>99</v>
      </c>
      <c r="C150" s="8">
        <v>2</v>
      </c>
      <c r="D150" s="29">
        <f>SUMIFS('2013Figures'!$J:$J,'2013Figures'!$C:$C,$A150,'2013Figures'!$H:$H,$B150,'2013Figures'!$I:$I,$C150,'2013Figures'!$E:$E,$B$1)</f>
        <v>0</v>
      </c>
      <c r="E150" s="9">
        <f>SUMIFS('2013Figures'!$J:$J,'2013Figures'!$C:$C,$A150,'2013Figures'!$H:$H,$B150,'2013Figures'!$I:$I,$C150,'2013Figures'!$B:$B,"BrokerToCy",'2013Figures'!$G:$G,"E1",'2013Figures'!$E:$E,$B$1)</f>
        <v>0</v>
      </c>
      <c r="F150" s="9">
        <f>SUMIFS('2013Figures'!$J:$J,'2013Figures'!$C:$C,$A150,'2013Figures'!$H:$H,$B150,'2013Figures'!$I:$I,$C150,'2013Figures'!$B:$B,"BrokerToCy",'2013Figures'!$G:$G,"P1",'2013Figures'!$E:$E,$B$1)</f>
        <v>0</v>
      </c>
      <c r="G150" s="9">
        <f>SUMIFS('2013Figures'!$J:$J,'2013Figures'!$C:$C,$A150,'2013Figures'!$H:$H,$B150,'2013Figures'!$I:$I,$C150,'2013Figures'!$B:$B,"CyToBroker",'2013Figures'!$G:$G,"E1",'2013Figures'!$E:$E,$B$1)</f>
        <v>0</v>
      </c>
      <c r="H150" s="9">
        <f>SUMIFS('2013Figures'!$J:$J,'2013Figures'!$C:$C,$A150,'2013Figures'!$H:$H,$B150,'2013Figures'!$I:$I,$C150,'2013Figures'!$B:$B,"CyToBroker",'2013Figures'!$G:$G,"P1",'2013Figures'!$E:$E,$B$1)</f>
        <v>0</v>
      </c>
      <c r="I150" s="30"/>
      <c r="J150" s="31">
        <v>201301</v>
      </c>
      <c r="K150" s="30"/>
      <c r="L150" s="42">
        <f>SUMIFS('2012Figures'!$J:$J,'2012Figures'!$C:$C,$A150,'2012Figures'!$H:$H,$B150,'2012Figures'!$I:$I,$C150,'2012Figures'!$E:$E,$B$1)</f>
        <v>0</v>
      </c>
      <c r="M150" s="52">
        <f>SUMIFS('2012Figures'!$J:$J,'2012Figures'!$C:$C,$A150,'2012Figures'!$H:$H,$B150,'2012Figures'!$I:$I,$C150,'2012Figures'!$B:$B,"BrokerToCy",'2012Figures'!$G:$G,"E1",'2012Figures'!$E:$E,$B$1)</f>
        <v>0</v>
      </c>
      <c r="N150" s="52">
        <f>SUMIFS('2012Figures'!$J:$J,'2012Figures'!$C:$C,$A150,'2012Figures'!$H:$H,$B150,'2012Figures'!$I:$I,$C150,'2012Figures'!$B:$B,"BrokerToCy",'2012Figures'!$G:$G,"P1",'2012Figures'!$E:$E,$B$1)</f>
        <v>0</v>
      </c>
      <c r="O150" s="52">
        <f>SUMIFS('2012Figures'!$J:$J,'2012Figures'!$C:$C,$A150,'2012Figures'!$H:$H,$B150,'2012Figures'!$I:$I,$C150,'2012Figures'!$B:$B,"CyToBroker",'2012Figures'!$G:$G,"E1",'2012Figures'!$E:$E,$B$1)</f>
        <v>0</v>
      </c>
      <c r="P150" s="52">
        <f>SUMIFS('2012Figures'!$J:$J,'2012Figures'!$C:$C,$A150,'2012Figures'!$H:$H,$B150,'2012Figures'!$I:$I,$C150,'2012Figures'!$B:$B,"CyToBroker",'2012Figures'!$G:$G,"P1",'2012Figures'!$E:$E,$B$1)</f>
        <v>0</v>
      </c>
      <c r="Q150" s="30"/>
      <c r="R150" s="46" t="str">
        <f t="shared" si="18"/>
        <v/>
      </c>
      <c r="S150" s="46" t="str">
        <f t="shared" si="18"/>
        <v/>
      </c>
      <c r="T150" s="46" t="str">
        <f t="shared" si="18"/>
        <v/>
      </c>
      <c r="U150" s="46" t="str">
        <f t="shared" si="18"/>
        <v/>
      </c>
      <c r="V150" s="46" t="str">
        <f t="shared" si="18"/>
        <v/>
      </c>
    </row>
    <row r="151" spans="1:22" x14ac:dyDescent="0.2">
      <c r="A151" s="1">
        <v>109</v>
      </c>
      <c r="B151" s="1" t="s">
        <v>99</v>
      </c>
      <c r="C151" s="8">
        <v>1</v>
      </c>
      <c r="D151" s="29">
        <f>SUMIFS('2013Figures'!$J:$J,'2013Figures'!$C:$C,$A151,'2013Figures'!$H:$H,$B151,'2013Figures'!$I:$I,$C151,'2013Figures'!$E:$E,$B$1)</f>
        <v>0</v>
      </c>
      <c r="E151" s="9">
        <f>SUMIFS('2013Figures'!$J:$J,'2013Figures'!$C:$C,$A151,'2013Figures'!$H:$H,$B151,'2013Figures'!$I:$I,$C151,'2013Figures'!$B:$B,"BrokerToCy",'2013Figures'!$G:$G,"E1",'2013Figures'!$E:$E,$B$1)</f>
        <v>0</v>
      </c>
      <c r="F151" s="9">
        <f>SUMIFS('2013Figures'!$J:$J,'2013Figures'!$C:$C,$A151,'2013Figures'!$H:$H,$B151,'2013Figures'!$I:$I,$C151,'2013Figures'!$B:$B,"BrokerToCy",'2013Figures'!$G:$G,"P1",'2013Figures'!$E:$E,$B$1)</f>
        <v>0</v>
      </c>
      <c r="G151" s="9">
        <f>SUMIFS('2013Figures'!$J:$J,'2013Figures'!$C:$C,$A151,'2013Figures'!$H:$H,$B151,'2013Figures'!$I:$I,$C151,'2013Figures'!$B:$B,"CyToBroker",'2013Figures'!$G:$G,"E1",'2013Figures'!$E:$E,$B$1)</f>
        <v>0</v>
      </c>
      <c r="H151" s="9">
        <f>SUMIFS('2013Figures'!$J:$J,'2013Figures'!$C:$C,$A151,'2013Figures'!$H:$H,$B151,'2013Figures'!$I:$I,$C151,'2013Figures'!$B:$B,"CyToBroker",'2013Figures'!$G:$G,"P1",'2013Figures'!$E:$E,$B$1)</f>
        <v>0</v>
      </c>
      <c r="J151" s="8">
        <v>201201</v>
      </c>
      <c r="L151" s="42">
        <f>SUMIFS('2012Figures'!$J:$J,'2012Figures'!$C:$C,$A151,'2012Figures'!$H:$H,$B151,'2012Figures'!$I:$I,$C151,'2012Figures'!$E:$E,$B$1)</f>
        <v>0</v>
      </c>
      <c r="M151" s="52">
        <f>SUMIFS('2012Figures'!$J:$J,'2012Figures'!$C:$C,$A151,'2012Figures'!$H:$H,$B151,'2012Figures'!$I:$I,$C151,'2012Figures'!$B:$B,"BrokerToCy",'2012Figures'!$G:$G,"E1",'2012Figures'!$E:$E,$B$1)</f>
        <v>0</v>
      </c>
      <c r="N151" s="52">
        <f>SUMIFS('2012Figures'!$J:$J,'2012Figures'!$C:$C,$A151,'2012Figures'!$H:$H,$B151,'2012Figures'!$I:$I,$C151,'2012Figures'!$B:$B,"BrokerToCy",'2012Figures'!$G:$G,"P1",'2012Figures'!$E:$E,$B$1)</f>
        <v>0</v>
      </c>
      <c r="O151" s="52">
        <f>SUMIFS('2012Figures'!$J:$J,'2012Figures'!$C:$C,$A151,'2012Figures'!$H:$H,$B151,'2012Figures'!$I:$I,$C151,'2012Figures'!$B:$B,"CyToBroker",'2012Figures'!$G:$G,"E1",'2012Figures'!$E:$E,$B$1)</f>
        <v>0</v>
      </c>
      <c r="P151" s="52">
        <f>SUMIFS('2012Figures'!$J:$J,'2012Figures'!$C:$C,$A151,'2012Figures'!$H:$H,$B151,'2012Figures'!$I:$I,$C151,'2012Figures'!$B:$B,"CyToBroker",'2012Figures'!$G:$G,"P1",'2012Figures'!$E:$E,$B$1)</f>
        <v>0</v>
      </c>
      <c r="R151" s="46" t="str">
        <f t="shared" ref="R151:V214" si="23">IF(L151=0,"",ROUND(D151/L151-1,2))</f>
        <v/>
      </c>
      <c r="S151" s="46" t="str">
        <f t="shared" si="23"/>
        <v/>
      </c>
      <c r="T151" s="46" t="str">
        <f t="shared" si="23"/>
        <v/>
      </c>
      <c r="U151" s="46" t="str">
        <f t="shared" si="23"/>
        <v/>
      </c>
      <c r="V151" s="46" t="str">
        <f t="shared" si="23"/>
        <v/>
      </c>
    </row>
    <row r="152" spans="1:22" x14ac:dyDescent="0.2">
      <c r="A152" s="1">
        <v>109</v>
      </c>
      <c r="B152" s="1" t="s">
        <v>99</v>
      </c>
      <c r="D152" s="29">
        <f>SUMIFS('2013Figures'!$J:$J,'2013Figures'!$C:$C,$A152,'2013Figures'!$I:$I,"",'2013Figures'!$E:$E,$B$1)</f>
        <v>0</v>
      </c>
      <c r="E152" s="9">
        <f>SUMIFS('2013Figures'!$J:$J,'2013Figures'!$C:$C,$A152,'2013Figures'!$I:$I,"",'2013Figures'!$B:$B,"BrokerToCy",'2013Figures'!$G:$G,"E1",'2013Figures'!$E:$E,$B$1)</f>
        <v>0</v>
      </c>
      <c r="F152" s="9">
        <f>SUMIFS('2013Figures'!$J:$J,'2013Figures'!$C:$C,$A152,'2013Figures'!$I:$I,"",'2013Figures'!$B:$B,"BrokerToCy",'2013Figures'!$G:$G,"P1",'2013Figures'!$E:$E,$B$1)</f>
        <v>0</v>
      </c>
      <c r="G152" s="9">
        <f>SUMIFS('2013Figures'!$J:$J,'2013Figures'!$C:$C,$A152,'2013Figures'!$I:$I,"",'2013Figures'!$B:$B,"CyToBroker",'2013Figures'!$G:$G,"E1",'2013Figures'!$E:$E,$B$1)</f>
        <v>0</v>
      </c>
      <c r="H152" s="9">
        <f>SUMIFS('2013Figures'!$J:$J,'2013Figures'!$C:$C,$A152,'2013Figures'!$I:$I,"",'2013Figures'!$B:$B,"CyToBroker",'2013Figures'!$G:$G,"P1",'2013Figures'!$E:$E,$B$1)</f>
        <v>0</v>
      </c>
      <c r="J152" s="8" t="s">
        <v>131</v>
      </c>
      <c r="L152" s="42">
        <f>SUMIFS('2012Figures'!$J:$J,'2012Figures'!$C:$C,$A152,'2012Figures'!$I:$I,"",'2012Figures'!$E:$E,$B$1)</f>
        <v>0</v>
      </c>
      <c r="M152" s="52">
        <f>SUMIFS('2012Figures'!$J:$J,'2012Figures'!$C:$C,$A152,'2012Figures'!$I:$I,"",'2012Figures'!$B:$B,"BrokerToCy",'2012Figures'!$G:$G,"E1",'2012Figures'!$E:$E,$B$1)</f>
        <v>0</v>
      </c>
      <c r="N152" s="52">
        <f>SUMIFS('2012Figures'!$J:$J,'2012Figures'!$C:$C,$A152,'2012Figures'!$I:$I,"",'2012Figures'!$B:$B,"BrokerToCy",'2012Figures'!$G:$G,"P1",'2012Figures'!$E:$E,$B$1)</f>
        <v>0</v>
      </c>
      <c r="O152" s="52">
        <f>SUMIFS('2012Figures'!$J:$J,'2012Figures'!$C:$C,$A152,'2012Figures'!$I:$I,"",'2012Figures'!$B:$B,"CyToBroker",'2012Figures'!$G:$G,"E1",'2012Figures'!$E:$E,$B$1)</f>
        <v>0</v>
      </c>
      <c r="P152" s="52">
        <f>SUMIFS('2012Figures'!$J:$J,'2012Figures'!$C:$C,$A152,'2012Figures'!$I:$I,"",'2012Figures'!$B:$B,"CyToBroker",'2012Figures'!$G:$G,"P1",'2012Figures'!$E:$E,$B$1)</f>
        <v>0</v>
      </c>
      <c r="R152" s="46" t="str">
        <f t="shared" si="23"/>
        <v/>
      </c>
      <c r="S152" s="46" t="str">
        <f t="shared" si="23"/>
        <v/>
      </c>
      <c r="T152" s="46" t="str">
        <f t="shared" si="23"/>
        <v/>
      </c>
      <c r="U152" s="46" t="str">
        <f t="shared" si="23"/>
        <v/>
      </c>
      <c r="V152" s="46" t="str">
        <f t="shared" si="23"/>
        <v/>
      </c>
    </row>
    <row r="153" spans="1:22" x14ac:dyDescent="0.2">
      <c r="A153" s="21"/>
      <c r="B153" s="21" t="s">
        <v>92</v>
      </c>
      <c r="C153" s="22"/>
      <c r="D153" s="23">
        <f>SUM(E153:H153)</f>
        <v>0</v>
      </c>
      <c r="E153" s="23">
        <f>SUM(E147:E152)</f>
        <v>0</v>
      </c>
      <c r="F153" s="23">
        <f>SUM(F147:F152)</f>
        <v>0</v>
      </c>
      <c r="G153" s="23">
        <f>SUM(G147:G152)</f>
        <v>0</v>
      </c>
      <c r="H153" s="23">
        <f>SUM(H147:H152)</f>
        <v>0</v>
      </c>
      <c r="I153" s="21"/>
      <c r="J153" s="22"/>
      <c r="K153" s="21"/>
      <c r="L153" s="43">
        <f>SUM(M153:P153)</f>
        <v>0</v>
      </c>
      <c r="M153" s="43">
        <f>SUM(M147:M152)</f>
        <v>0</v>
      </c>
      <c r="N153" s="43">
        <f>SUM(N147:N152)</f>
        <v>0</v>
      </c>
      <c r="O153" s="43">
        <f>SUM(O147:O152)</f>
        <v>0</v>
      </c>
      <c r="P153" s="43">
        <f>SUM(P147:P152)</f>
        <v>0</v>
      </c>
      <c r="Q153" s="21"/>
      <c r="R153" s="21"/>
      <c r="S153" s="21"/>
      <c r="T153" s="21"/>
      <c r="U153" s="21"/>
      <c r="V153" s="21"/>
    </row>
    <row r="154" spans="1:22" x14ac:dyDescent="0.2">
      <c r="A154" s="28">
        <v>114</v>
      </c>
      <c r="B154" s="28" t="s">
        <v>62</v>
      </c>
      <c r="C154" s="17" t="s">
        <v>88</v>
      </c>
      <c r="D154" s="18">
        <f>SUMIFS('2013Figures'!$J:$J,'2013Figures'!$C:$C,$A154,'2013Figures'!$E:$E,$B$1)</f>
        <v>224028</v>
      </c>
      <c r="E154" s="18">
        <f>SUMIFS('2013Figures'!$J:$J,'2013Figures'!$C:$C,$A154,'2013Figures'!$B:$B,"BrokerToCy",'2013Figures'!$G:$G,"E1",'2013Figures'!$E:$E,$B$1)</f>
        <v>0</v>
      </c>
      <c r="F154" s="18">
        <f>SUMIFS('2013Figures'!$J:$J,'2013Figures'!$C:$C,$A154,'2013Figures'!$B:$B,"BrokerToCy",'2013Figures'!$G:$G,"P1",'2013Figures'!$E:$E,$B$1)</f>
        <v>0</v>
      </c>
      <c r="G154" s="18">
        <f>SUMIFS('2013Figures'!$J:$J,'2013Figures'!$C:$C,$A154,'2013Figures'!$B:$B,"CyToBroker",'2013Figures'!$G:$G,"E1",'2013Figures'!$E:$E,$B$1)</f>
        <v>224028</v>
      </c>
      <c r="H154" s="18">
        <f>SUMIFS('2013Figures'!$J:$J,'2013Figures'!$C:$C,$A154,'2013Figures'!$B:$B,"CyToBroker",'2013Figures'!$G:$G,"P1",'2013Figures'!$E:$E,$B$1)</f>
        <v>0</v>
      </c>
      <c r="I154" s="28"/>
      <c r="J154" s="17"/>
      <c r="K154" s="28"/>
      <c r="L154" s="50">
        <f>SUMIFS('2012Figures'!$J:$J,'2012Figures'!$C:$C,$A154,'2012Figures'!$E:$E,$B$1)</f>
        <v>377325</v>
      </c>
      <c r="M154" s="50">
        <f>SUMIFS('2012Figures'!$J:$J,'2012Figures'!$C:$C,$A154,'2012Figures'!$B:$B,"BrokerToCy",'2012Figures'!$G:$G,"E1",'2012Figures'!$E:$E,$B$1)</f>
        <v>0</v>
      </c>
      <c r="N154" s="50">
        <f>SUMIFS('2012Figures'!$J:$J,'2012Figures'!$C:$C,$A154,'2012Figures'!$B:$B,"BrokerToCy",'2012Figures'!$G:$G,"P1",'2012Figures'!$E:$E,$B$1)</f>
        <v>0</v>
      </c>
      <c r="O154" s="50">
        <f>SUMIFS('2012Figures'!$J:$J,'2012Figures'!$C:$C,$A154,'2012Figures'!$B:$B,"CyToBroker",'2012Figures'!$G:$G,"E1",'2012Figures'!$E:$E,$B$1)</f>
        <v>377325</v>
      </c>
      <c r="P154" s="50">
        <f>SUMIFS('2012Figures'!$J:$J,'2012Figures'!$C:$C,$A154,'2012Figures'!$B:$B,"CyToBroker",'2012Figures'!$G:$G,"P1",'2012Figures'!$E:$E,$B$1)</f>
        <v>0</v>
      </c>
      <c r="Q154" s="28"/>
      <c r="R154" s="46">
        <f t="shared" si="23"/>
        <v>-0.41</v>
      </c>
      <c r="S154" s="46" t="str">
        <f t="shared" si="23"/>
        <v/>
      </c>
      <c r="T154" s="46" t="str">
        <f t="shared" si="23"/>
        <v/>
      </c>
      <c r="U154" s="46">
        <f t="shared" si="23"/>
        <v>-0.41</v>
      </c>
      <c r="V154" s="46" t="str">
        <f t="shared" si="23"/>
        <v/>
      </c>
    </row>
    <row r="155" spans="1:22" x14ac:dyDescent="0.2">
      <c r="A155" s="1">
        <v>114</v>
      </c>
      <c r="B155" s="1">
        <v>6</v>
      </c>
      <c r="C155" s="8">
        <v>6</v>
      </c>
      <c r="D155" s="29">
        <f>SUMIFS('2013Figures'!$J:$J,'2013Figures'!$C:$C,$A155,'2013Figures'!$H:$H,$B155,'2013Figures'!$I:$I,$C155,'2013Figures'!$E:$E,$B$1)</f>
        <v>20999</v>
      </c>
      <c r="E155" s="9">
        <f>SUMIFS('2013Figures'!$J:$J,'2013Figures'!$C:$C,$A155,'2013Figures'!$H:$H,$B155,'2013Figures'!$I:$I,$C155,'2013Figures'!$B:$B,"BrokerToCy",'2013Figures'!$G:$G,"E1",'2013Figures'!$E:$E,$B$1)</f>
        <v>0</v>
      </c>
      <c r="F155" s="9">
        <f>SUMIFS('2013Figures'!$J:$J,'2013Figures'!$C:$C,$A155,'2013Figures'!$H:$H,$B155,'2013Figures'!$I:$I,$C155,'2013Figures'!$B:$B,"BrokerToCy",'2013Figures'!$G:$G,"P1",'2013Figures'!$E:$E,$B$1)</f>
        <v>0</v>
      </c>
      <c r="G155" s="9">
        <f>SUMIFS('2013Figures'!$J:$J,'2013Figures'!$C:$C,$A155,'2013Figures'!$H:$H,$B155,'2013Figures'!$I:$I,$C155,'2013Figures'!$B:$B,"CyToBroker",'2013Figures'!$G:$G,"E1",'2013Figures'!$E:$E,$B$1)</f>
        <v>20999</v>
      </c>
      <c r="H155" s="9">
        <f>SUMIFS('2013Figures'!$J:$J,'2013Figures'!$C:$C,$A155,'2013Figures'!$H:$H,$B155,'2013Figures'!$I:$I,$C155,'2013Figures'!$B:$B,"CyToBroker",'2013Figures'!$G:$G,"P1",'2013Figures'!$E:$E,$B$1)</f>
        <v>0</v>
      </c>
      <c r="J155" s="8" t="s">
        <v>146</v>
      </c>
      <c r="L155" s="42">
        <f>SUMIFS('2012Figures'!$J:$J,'2012Figures'!$C:$C,$A155,'2012Figures'!$H:$H,$B155,'2012Figures'!$I:$I,$C155,'2012Figures'!$E:$E,$B$1)</f>
        <v>18728</v>
      </c>
      <c r="M155" s="52">
        <f>SUMIFS('2012Figures'!$J:$J,'2012Figures'!$C:$C,$A155,'2012Figures'!$H:$H,$B155,'2012Figures'!$I:$I,$C155,'2012Figures'!$B:$B,"BrokerToCy",'2012Figures'!$G:$G,"E1",'2012Figures'!$E:$E,$B$1)</f>
        <v>0</v>
      </c>
      <c r="N155" s="52">
        <f>SUMIFS('2012Figures'!$J:$J,'2012Figures'!$C:$C,$A155,'2012Figures'!$H:$H,$B155,'2012Figures'!$I:$I,$C155,'2012Figures'!$B:$B,"BrokerToCy",'2012Figures'!$G:$G,"P1",'2012Figures'!$E:$E,$B$1)</f>
        <v>0</v>
      </c>
      <c r="O155" s="52">
        <f>SUMIFS('2012Figures'!$J:$J,'2012Figures'!$C:$C,$A155,'2012Figures'!$H:$H,$B155,'2012Figures'!$I:$I,$C155,'2012Figures'!$B:$B,"CyToBroker",'2012Figures'!$G:$G,"E1",'2012Figures'!$E:$E,$B$1)</f>
        <v>18728</v>
      </c>
      <c r="P155" s="52">
        <f>SUMIFS('2012Figures'!$J:$J,'2012Figures'!$C:$C,$A155,'2012Figures'!$H:$H,$B155,'2012Figures'!$I:$I,$C155,'2012Figures'!$B:$B,"CyToBroker",'2012Figures'!$G:$G,"P1",'2012Figures'!$E:$E,$B$1)</f>
        <v>0</v>
      </c>
      <c r="R155" s="46">
        <f t="shared" si="23"/>
        <v>0.12</v>
      </c>
      <c r="S155" s="46" t="str">
        <f t="shared" si="23"/>
        <v/>
      </c>
      <c r="T155" s="46" t="str">
        <f t="shared" si="23"/>
        <v/>
      </c>
      <c r="U155" s="46">
        <f t="shared" si="23"/>
        <v>0.12</v>
      </c>
      <c r="V155" s="46" t="str">
        <f t="shared" si="23"/>
        <v/>
      </c>
    </row>
    <row r="156" spans="1:22" x14ac:dyDescent="0.2">
      <c r="A156" s="1">
        <v>114</v>
      </c>
      <c r="B156" s="1" t="s">
        <v>62</v>
      </c>
      <c r="C156" s="8">
        <v>11</v>
      </c>
      <c r="D156" s="29">
        <f>SUMIFS('2013Figures'!$J:$J,'2013Figures'!$C:$C,$A156,'2013Figures'!$H:$H,$B156,'2013Figures'!$I:$I,$C156,'2013Figures'!$E:$E,$B$1)</f>
        <v>0</v>
      </c>
      <c r="E156" s="9">
        <f>SUMIFS('2013Figures'!$J:$J,'2013Figures'!$C:$C,$A156,'2013Figures'!$H:$H,$B156,'2013Figures'!$I:$I,$C156,'2013Figures'!$B:$B,"BrokerToCy",'2013Figures'!$G:$G,"E1",'2013Figures'!$E:$E,$B$1)</f>
        <v>0</v>
      </c>
      <c r="F156" s="9">
        <f>SUMIFS('2013Figures'!$J:$J,'2013Figures'!$C:$C,$A156,'2013Figures'!$H:$H,$B156,'2013Figures'!$I:$I,$C156,'2013Figures'!$B:$B,"BrokerToCy",'2013Figures'!$G:$G,"P1",'2013Figures'!$E:$E,$B$1)</f>
        <v>0</v>
      </c>
      <c r="G156" s="9">
        <f>SUMIFS('2013Figures'!$J:$J,'2013Figures'!$C:$C,$A156,'2013Figures'!$H:$H,$B156,'2013Figures'!$I:$I,$C156,'2013Figures'!$B:$B,"CyToBroker",'2013Figures'!$G:$G,"E1",'2013Figures'!$E:$E,$B$1)</f>
        <v>0</v>
      </c>
      <c r="H156" s="9">
        <f>SUMIFS('2013Figures'!$J:$J,'2013Figures'!$C:$C,$A156,'2013Figures'!$H:$H,$B156,'2013Figures'!$I:$I,$C156,'2013Figures'!$B:$B,"CyToBroker",'2013Figures'!$G:$G,"P1",'2013Figures'!$E:$E,$B$1)</f>
        <v>0</v>
      </c>
      <c r="L156" s="42">
        <f>SUMIFS('2012Figures'!$J:$J,'2012Figures'!$C:$C,$A156,'2012Figures'!$H:$H,$B156,'2012Figures'!$I:$I,$C156,'2012Figures'!$E:$E,$B$1)</f>
        <v>0</v>
      </c>
      <c r="M156" s="52">
        <f>SUMIFS('2012Figures'!$J:$J,'2012Figures'!$C:$C,$A156,'2012Figures'!$H:$H,$B156,'2012Figures'!$I:$I,$C156,'2012Figures'!$B:$B,"BrokerToCy",'2012Figures'!$G:$G,"E1",'2012Figures'!$E:$E,$B$1)</f>
        <v>0</v>
      </c>
      <c r="N156" s="52">
        <f>SUMIFS('2012Figures'!$J:$J,'2012Figures'!$C:$C,$A156,'2012Figures'!$H:$H,$B156,'2012Figures'!$I:$I,$C156,'2012Figures'!$B:$B,"BrokerToCy",'2012Figures'!$G:$G,"P1",'2012Figures'!$E:$E,$B$1)</f>
        <v>0</v>
      </c>
      <c r="O156" s="52">
        <f>SUMIFS('2012Figures'!$J:$J,'2012Figures'!$C:$C,$A156,'2012Figures'!$H:$H,$B156,'2012Figures'!$I:$I,$C156,'2012Figures'!$B:$B,"CyToBroker",'2012Figures'!$G:$G,"E1",'2012Figures'!$E:$E,$B$1)</f>
        <v>0</v>
      </c>
      <c r="P156" s="52">
        <f>SUMIFS('2012Figures'!$J:$J,'2012Figures'!$C:$C,$A156,'2012Figures'!$H:$H,$B156,'2012Figures'!$I:$I,$C156,'2012Figures'!$B:$B,"CyToBroker",'2012Figures'!$G:$G,"P1",'2012Figures'!$E:$E,$B$1)</f>
        <v>0</v>
      </c>
      <c r="R156" s="46" t="str">
        <f t="shared" si="23"/>
        <v/>
      </c>
      <c r="S156" s="46" t="str">
        <f t="shared" si="23"/>
        <v/>
      </c>
      <c r="T156" s="46" t="str">
        <f t="shared" si="23"/>
        <v/>
      </c>
      <c r="U156" s="46" t="str">
        <f t="shared" si="23"/>
        <v/>
      </c>
      <c r="V156" s="46" t="str">
        <f t="shared" si="23"/>
        <v/>
      </c>
    </row>
    <row r="157" spans="1:22" x14ac:dyDescent="0.2">
      <c r="A157" s="1">
        <v>114</v>
      </c>
      <c r="B157" s="1" t="s">
        <v>62</v>
      </c>
      <c r="C157" s="8">
        <v>10</v>
      </c>
      <c r="D157" s="29">
        <f>SUMIFS('2013Figures'!$J:$J,'2013Figures'!$C:$C,$A157,'2013Figures'!$H:$H,$B157,'2013Figures'!$I:$I,$C157,'2013Figures'!$E:$E,$B$1)</f>
        <v>0</v>
      </c>
      <c r="E157" s="9">
        <f>SUMIFS('2013Figures'!$J:$J,'2013Figures'!$C:$C,$A157,'2013Figures'!$H:$H,$B157,'2013Figures'!$I:$I,$C157,'2013Figures'!$B:$B,"BrokerToCy",'2013Figures'!$G:$G,"E1",'2013Figures'!$E:$E,$B$1)</f>
        <v>0</v>
      </c>
      <c r="F157" s="9">
        <f>SUMIFS('2013Figures'!$J:$J,'2013Figures'!$C:$C,$A157,'2013Figures'!$H:$H,$B157,'2013Figures'!$I:$I,$C157,'2013Figures'!$B:$B,"BrokerToCy",'2013Figures'!$G:$G,"P1",'2013Figures'!$E:$E,$B$1)</f>
        <v>0</v>
      </c>
      <c r="G157" s="9">
        <f>SUMIFS('2013Figures'!$J:$J,'2013Figures'!$C:$C,$A157,'2013Figures'!$H:$H,$B157,'2013Figures'!$I:$I,$C157,'2013Figures'!$B:$B,"CyToBroker",'2013Figures'!$G:$G,"E1",'2013Figures'!$E:$E,$B$1)</f>
        <v>0</v>
      </c>
      <c r="H157" s="9">
        <f>SUMIFS('2013Figures'!$J:$J,'2013Figures'!$C:$C,$A157,'2013Figures'!$H:$H,$B157,'2013Figures'!$I:$I,$C157,'2013Figures'!$B:$B,"CyToBroker",'2013Figures'!$G:$G,"P1",'2013Figures'!$E:$E,$B$1)</f>
        <v>0</v>
      </c>
      <c r="J157" s="8">
        <v>201501</v>
      </c>
      <c r="L157" s="42">
        <f>SUMIFS('2012Figures'!$J:$J,'2012Figures'!$C:$C,$A157,'2012Figures'!$H:$H,$B157,'2012Figures'!$I:$I,$C157,'2012Figures'!$E:$E,$B$1)</f>
        <v>0</v>
      </c>
      <c r="M157" s="52">
        <f>SUMIFS('2012Figures'!$J:$J,'2012Figures'!$C:$C,$A157,'2012Figures'!$H:$H,$B157,'2012Figures'!$I:$I,$C157,'2012Figures'!$B:$B,"BrokerToCy",'2012Figures'!$G:$G,"E1",'2012Figures'!$E:$E,$B$1)</f>
        <v>0</v>
      </c>
      <c r="N157" s="52">
        <f>SUMIFS('2012Figures'!$J:$J,'2012Figures'!$C:$C,$A157,'2012Figures'!$H:$H,$B157,'2012Figures'!$I:$I,$C157,'2012Figures'!$B:$B,"BrokerToCy",'2012Figures'!$G:$G,"P1",'2012Figures'!$E:$E,$B$1)</f>
        <v>0</v>
      </c>
      <c r="O157" s="52">
        <f>SUMIFS('2012Figures'!$J:$J,'2012Figures'!$C:$C,$A157,'2012Figures'!$H:$H,$B157,'2012Figures'!$I:$I,$C157,'2012Figures'!$B:$B,"CyToBroker",'2012Figures'!$G:$G,"E1",'2012Figures'!$E:$E,$B$1)</f>
        <v>0</v>
      </c>
      <c r="P157" s="52">
        <f>SUMIFS('2012Figures'!$J:$J,'2012Figures'!$C:$C,$A157,'2012Figures'!$H:$H,$B157,'2012Figures'!$I:$I,$C157,'2012Figures'!$B:$B,"CyToBroker",'2012Figures'!$G:$G,"P1",'2012Figures'!$E:$E,$B$1)</f>
        <v>0</v>
      </c>
      <c r="R157" s="46" t="str">
        <f t="shared" si="23"/>
        <v/>
      </c>
      <c r="S157" s="46" t="str">
        <f t="shared" si="23"/>
        <v/>
      </c>
      <c r="T157" s="46" t="str">
        <f t="shared" si="23"/>
        <v/>
      </c>
      <c r="U157" s="46" t="str">
        <f t="shared" si="23"/>
        <v/>
      </c>
      <c r="V157" s="46" t="str">
        <f t="shared" si="23"/>
        <v/>
      </c>
    </row>
    <row r="158" spans="1:22" x14ac:dyDescent="0.2">
      <c r="A158" s="1">
        <v>114</v>
      </c>
      <c r="B158" s="1" t="s">
        <v>62</v>
      </c>
      <c r="C158" s="8">
        <v>9</v>
      </c>
      <c r="D158" s="29">
        <f>SUMIFS('2013Figures'!$J:$J,'2013Figures'!$C:$C,$A158,'2013Figures'!$H:$H,$B158,'2013Figures'!$I:$I,$C158,'2013Figures'!$E:$E,$B$1)</f>
        <v>0</v>
      </c>
      <c r="E158" s="9">
        <f>SUMIFS('2013Figures'!$J:$J,'2013Figures'!$C:$C,$A158,'2013Figures'!$H:$H,$B158,'2013Figures'!$I:$I,$C158,'2013Figures'!$B:$B,"BrokerToCy",'2013Figures'!$G:$G,"E1",'2013Figures'!$E:$E,$B$1)</f>
        <v>0</v>
      </c>
      <c r="F158" s="9">
        <f>SUMIFS('2013Figures'!$J:$J,'2013Figures'!$C:$C,$A158,'2013Figures'!$H:$H,$B158,'2013Figures'!$I:$I,$C158,'2013Figures'!$B:$B,"BrokerToCy",'2013Figures'!$G:$G,"P1",'2013Figures'!$E:$E,$B$1)</f>
        <v>0</v>
      </c>
      <c r="G158" s="9">
        <f>SUMIFS('2013Figures'!$J:$J,'2013Figures'!$C:$C,$A158,'2013Figures'!$H:$H,$B158,'2013Figures'!$I:$I,$C158,'2013Figures'!$B:$B,"CyToBroker",'2013Figures'!$G:$G,"E1",'2013Figures'!$E:$E,$B$1)</f>
        <v>0</v>
      </c>
      <c r="H158" s="9">
        <f>SUMIFS('2013Figures'!$J:$J,'2013Figures'!$C:$C,$A158,'2013Figures'!$H:$H,$B158,'2013Figures'!$I:$I,$C158,'2013Figures'!$B:$B,"CyToBroker",'2013Figures'!$G:$G,"P1",'2013Figures'!$E:$E,$B$1)</f>
        <v>0</v>
      </c>
      <c r="J158" s="8">
        <v>201401</v>
      </c>
      <c r="L158" s="42">
        <f>SUMIFS('2012Figures'!$J:$J,'2012Figures'!$C:$C,$A158,'2012Figures'!$H:$H,$B158,'2012Figures'!$I:$I,$C158,'2012Figures'!$E:$E,$B$1)</f>
        <v>0</v>
      </c>
      <c r="M158" s="52">
        <f>SUMIFS('2012Figures'!$J:$J,'2012Figures'!$C:$C,$A158,'2012Figures'!$H:$H,$B158,'2012Figures'!$I:$I,$C158,'2012Figures'!$B:$B,"BrokerToCy",'2012Figures'!$G:$G,"E1",'2012Figures'!$E:$E,$B$1)</f>
        <v>0</v>
      </c>
      <c r="N158" s="52">
        <f>SUMIFS('2012Figures'!$J:$J,'2012Figures'!$C:$C,$A158,'2012Figures'!$H:$H,$B158,'2012Figures'!$I:$I,$C158,'2012Figures'!$B:$B,"BrokerToCy",'2012Figures'!$G:$G,"P1",'2012Figures'!$E:$E,$B$1)</f>
        <v>0</v>
      </c>
      <c r="O158" s="52">
        <f>SUMIFS('2012Figures'!$J:$J,'2012Figures'!$C:$C,$A158,'2012Figures'!$H:$H,$B158,'2012Figures'!$I:$I,$C158,'2012Figures'!$B:$B,"CyToBroker",'2012Figures'!$G:$G,"E1",'2012Figures'!$E:$E,$B$1)</f>
        <v>0</v>
      </c>
      <c r="P158" s="52">
        <f>SUMIFS('2012Figures'!$J:$J,'2012Figures'!$C:$C,$A158,'2012Figures'!$H:$H,$B158,'2012Figures'!$I:$I,$C158,'2012Figures'!$B:$B,"CyToBroker",'2012Figures'!$G:$G,"P1",'2012Figures'!$E:$E,$B$1)</f>
        <v>0</v>
      </c>
      <c r="R158" s="46" t="str">
        <f t="shared" si="23"/>
        <v/>
      </c>
      <c r="S158" s="46" t="str">
        <f t="shared" si="23"/>
        <v/>
      </c>
      <c r="T158" s="46" t="str">
        <f t="shared" si="23"/>
        <v/>
      </c>
      <c r="U158" s="46" t="str">
        <f t="shared" si="23"/>
        <v/>
      </c>
      <c r="V158" s="46" t="str">
        <f t="shared" si="23"/>
        <v/>
      </c>
    </row>
    <row r="159" spans="1:22" x14ac:dyDescent="0.2">
      <c r="A159" s="1">
        <v>114</v>
      </c>
      <c r="B159" s="1" t="s">
        <v>62</v>
      </c>
      <c r="C159" s="8">
        <v>8</v>
      </c>
      <c r="D159" s="29">
        <f>SUMIFS('2013Figures'!$J:$J,'2013Figures'!$C:$C,$A159,'2013Figures'!$H:$H,$B159,'2013Figures'!$I:$I,$C159,'2013Figures'!$E:$E,$B$1)</f>
        <v>0</v>
      </c>
      <c r="E159" s="9">
        <f>SUMIFS('2013Figures'!$J:$J,'2013Figures'!$C:$C,$A159,'2013Figures'!$H:$H,$B159,'2013Figures'!$I:$I,$C159,'2013Figures'!$B:$B,"BrokerToCy",'2013Figures'!$G:$G,"E1",'2013Figures'!$E:$E,$B$1)</f>
        <v>0</v>
      </c>
      <c r="F159" s="9">
        <f>SUMIFS('2013Figures'!$J:$J,'2013Figures'!$C:$C,$A159,'2013Figures'!$H:$H,$B159,'2013Figures'!$I:$I,$C159,'2013Figures'!$B:$B,"BrokerToCy",'2013Figures'!$G:$G,"P1",'2013Figures'!$E:$E,$B$1)</f>
        <v>0</v>
      </c>
      <c r="G159" s="9">
        <f>SUMIFS('2013Figures'!$J:$J,'2013Figures'!$C:$C,$A159,'2013Figures'!$H:$H,$B159,'2013Figures'!$I:$I,$C159,'2013Figures'!$B:$B,"CyToBroker",'2013Figures'!$G:$G,"E1",'2013Figures'!$E:$E,$B$1)</f>
        <v>0</v>
      </c>
      <c r="H159" s="9">
        <f>SUMIFS('2013Figures'!$J:$J,'2013Figures'!$C:$C,$A159,'2013Figures'!$H:$H,$B159,'2013Figures'!$I:$I,$C159,'2013Figures'!$B:$B,"CyToBroker",'2013Figures'!$G:$G,"P1",'2013Figures'!$E:$E,$B$1)</f>
        <v>0</v>
      </c>
      <c r="I159" s="30"/>
      <c r="J159" s="31">
        <v>201301</v>
      </c>
      <c r="K159" s="30"/>
      <c r="L159" s="42">
        <f>SUMIFS('2012Figures'!$J:$J,'2012Figures'!$C:$C,$A159,'2012Figures'!$H:$H,$B159,'2012Figures'!$I:$I,$C159,'2012Figures'!$E:$E,$B$1)</f>
        <v>0</v>
      </c>
      <c r="M159" s="52">
        <f>SUMIFS('2012Figures'!$J:$J,'2012Figures'!$C:$C,$A159,'2012Figures'!$H:$H,$B159,'2012Figures'!$I:$I,$C159,'2012Figures'!$B:$B,"BrokerToCy",'2012Figures'!$G:$G,"E1",'2012Figures'!$E:$E,$B$1)</f>
        <v>0</v>
      </c>
      <c r="N159" s="52">
        <f>SUMIFS('2012Figures'!$J:$J,'2012Figures'!$C:$C,$A159,'2012Figures'!$H:$H,$B159,'2012Figures'!$I:$I,$C159,'2012Figures'!$B:$B,"BrokerToCy",'2012Figures'!$G:$G,"P1",'2012Figures'!$E:$E,$B$1)</f>
        <v>0</v>
      </c>
      <c r="O159" s="52">
        <f>SUMIFS('2012Figures'!$J:$J,'2012Figures'!$C:$C,$A159,'2012Figures'!$H:$H,$B159,'2012Figures'!$I:$I,$C159,'2012Figures'!$B:$B,"CyToBroker",'2012Figures'!$G:$G,"E1",'2012Figures'!$E:$E,$B$1)</f>
        <v>0</v>
      </c>
      <c r="P159" s="52">
        <f>SUMIFS('2012Figures'!$J:$J,'2012Figures'!$C:$C,$A159,'2012Figures'!$H:$H,$B159,'2012Figures'!$I:$I,$C159,'2012Figures'!$B:$B,"CyToBroker",'2012Figures'!$G:$G,"P1",'2012Figures'!$E:$E,$B$1)</f>
        <v>0</v>
      </c>
      <c r="Q159" s="30"/>
      <c r="R159" s="46" t="str">
        <f t="shared" si="23"/>
        <v/>
      </c>
      <c r="S159" s="46" t="str">
        <f t="shared" si="23"/>
        <v/>
      </c>
      <c r="T159" s="46" t="str">
        <f t="shared" si="23"/>
        <v/>
      </c>
      <c r="U159" s="46" t="str">
        <f t="shared" si="23"/>
        <v/>
      </c>
      <c r="V159" s="46" t="str">
        <f t="shared" si="23"/>
        <v/>
      </c>
    </row>
    <row r="160" spans="1:22" x14ac:dyDescent="0.2">
      <c r="A160" s="1">
        <v>114</v>
      </c>
      <c r="B160" s="1" t="s">
        <v>62</v>
      </c>
      <c r="C160" s="8">
        <v>7</v>
      </c>
      <c r="D160" s="29">
        <f>SUMIFS('2013Figures'!$J:$J,'2013Figures'!$C:$C,$A160,'2013Figures'!$H:$H,$B160,'2013Figures'!$I:$I,$C160,'2013Figures'!$E:$E,$B$1)</f>
        <v>0</v>
      </c>
      <c r="E160" s="9">
        <f>SUMIFS('2013Figures'!$J:$J,'2013Figures'!$C:$C,$A160,'2013Figures'!$H:$H,$B160,'2013Figures'!$I:$I,$C160,'2013Figures'!$B:$B,"BrokerToCy",'2013Figures'!$G:$G,"E1",'2013Figures'!$E:$E,$B$1)</f>
        <v>0</v>
      </c>
      <c r="F160" s="9">
        <f>SUMIFS('2013Figures'!$J:$J,'2013Figures'!$C:$C,$A160,'2013Figures'!$H:$H,$B160,'2013Figures'!$I:$I,$C160,'2013Figures'!$B:$B,"BrokerToCy",'2013Figures'!$G:$G,"P1",'2013Figures'!$E:$E,$B$1)</f>
        <v>0</v>
      </c>
      <c r="G160" s="9">
        <f>SUMIFS('2013Figures'!$J:$J,'2013Figures'!$C:$C,$A160,'2013Figures'!$H:$H,$B160,'2013Figures'!$I:$I,$C160,'2013Figures'!$B:$B,"CyToBroker",'2013Figures'!$G:$G,"E1",'2013Figures'!$E:$E,$B$1)</f>
        <v>0</v>
      </c>
      <c r="H160" s="9">
        <f>SUMIFS('2013Figures'!$J:$J,'2013Figures'!$C:$C,$A160,'2013Figures'!$H:$H,$B160,'2013Figures'!$I:$I,$C160,'2013Figures'!$B:$B,"CyToBroker",'2013Figures'!$G:$G,"P1",'2013Figures'!$E:$E,$B$1)</f>
        <v>0</v>
      </c>
      <c r="J160" s="8">
        <v>201201</v>
      </c>
      <c r="L160" s="42">
        <f>SUMIFS('2012Figures'!$J:$J,'2012Figures'!$C:$C,$A160,'2012Figures'!$H:$H,$B160,'2012Figures'!$I:$I,$C160,'2012Figures'!$E:$E,$B$1)</f>
        <v>0</v>
      </c>
      <c r="M160" s="52">
        <f>SUMIFS('2012Figures'!$J:$J,'2012Figures'!$C:$C,$A160,'2012Figures'!$H:$H,$B160,'2012Figures'!$I:$I,$C160,'2012Figures'!$B:$B,"BrokerToCy",'2012Figures'!$G:$G,"E1",'2012Figures'!$E:$E,$B$1)</f>
        <v>0</v>
      </c>
      <c r="N160" s="52">
        <f>SUMIFS('2012Figures'!$J:$J,'2012Figures'!$C:$C,$A160,'2012Figures'!$H:$H,$B160,'2012Figures'!$I:$I,$C160,'2012Figures'!$B:$B,"BrokerToCy",'2012Figures'!$G:$G,"P1",'2012Figures'!$E:$E,$B$1)</f>
        <v>0</v>
      </c>
      <c r="O160" s="52">
        <f>SUMIFS('2012Figures'!$J:$J,'2012Figures'!$C:$C,$A160,'2012Figures'!$H:$H,$B160,'2012Figures'!$I:$I,$C160,'2012Figures'!$B:$B,"CyToBroker",'2012Figures'!$G:$G,"E1",'2012Figures'!$E:$E,$B$1)</f>
        <v>0</v>
      </c>
      <c r="P160" s="52">
        <f>SUMIFS('2012Figures'!$J:$J,'2012Figures'!$C:$C,$A160,'2012Figures'!$H:$H,$B160,'2012Figures'!$I:$I,$C160,'2012Figures'!$B:$B,"CyToBroker",'2012Figures'!$G:$G,"P1",'2012Figures'!$E:$E,$B$1)</f>
        <v>0</v>
      </c>
      <c r="R160" s="46" t="str">
        <f t="shared" si="23"/>
        <v/>
      </c>
      <c r="S160" s="46" t="str">
        <f t="shared" si="23"/>
        <v/>
      </c>
      <c r="T160" s="46" t="str">
        <f t="shared" si="23"/>
        <v/>
      </c>
      <c r="U160" s="46" t="str">
        <f t="shared" si="23"/>
        <v/>
      </c>
      <c r="V160" s="46" t="str">
        <f t="shared" si="23"/>
        <v/>
      </c>
    </row>
    <row r="161" spans="1:22" x14ac:dyDescent="0.2">
      <c r="A161" s="1">
        <v>114</v>
      </c>
      <c r="B161" s="1" t="s">
        <v>62</v>
      </c>
      <c r="C161" s="8">
        <v>6</v>
      </c>
      <c r="D161" s="29">
        <f>SUMIFS('2013Figures'!$J:$J,'2013Figures'!$C:$C,$A161,'2013Figures'!$H:$H,$B161,'2013Figures'!$I:$I,$C161,'2013Figures'!$E:$E,$B$1)</f>
        <v>18181</v>
      </c>
      <c r="E161" s="9">
        <f>SUMIFS('2013Figures'!$J:$J,'2013Figures'!$C:$C,$A161,'2013Figures'!$H:$H,$B161,'2013Figures'!$I:$I,$C161,'2013Figures'!$B:$B,"BrokerToCy",'2013Figures'!$G:$G,"E1",'2013Figures'!$E:$E,$B$1)</f>
        <v>0</v>
      </c>
      <c r="F161" s="9">
        <f>SUMIFS('2013Figures'!$J:$J,'2013Figures'!$C:$C,$A161,'2013Figures'!$H:$H,$B161,'2013Figures'!$I:$I,$C161,'2013Figures'!$B:$B,"BrokerToCy",'2013Figures'!$G:$G,"P1",'2013Figures'!$E:$E,$B$1)</f>
        <v>0</v>
      </c>
      <c r="G161" s="9">
        <f>SUMIFS('2013Figures'!$J:$J,'2013Figures'!$C:$C,$A161,'2013Figures'!$H:$H,$B161,'2013Figures'!$I:$I,$C161,'2013Figures'!$B:$B,"CyToBroker",'2013Figures'!$G:$G,"E1",'2013Figures'!$E:$E,$B$1)</f>
        <v>18181</v>
      </c>
      <c r="H161" s="9">
        <f>SUMIFS('2013Figures'!$J:$J,'2013Figures'!$C:$C,$A161,'2013Figures'!$H:$H,$B161,'2013Figures'!$I:$I,$C161,'2013Figures'!$B:$B,"CyToBroker",'2013Figures'!$G:$G,"P1",'2013Figures'!$E:$E,$B$1)</f>
        <v>0</v>
      </c>
      <c r="J161" s="8">
        <v>201101</v>
      </c>
      <c r="L161" s="42">
        <f>SUMIFS('2012Figures'!$J:$J,'2012Figures'!$C:$C,$A161,'2012Figures'!$H:$H,$B161,'2012Figures'!$I:$I,$C161,'2012Figures'!$E:$E,$B$1)</f>
        <v>3040</v>
      </c>
      <c r="M161" s="52">
        <f>SUMIFS('2012Figures'!$J:$J,'2012Figures'!$C:$C,$A161,'2012Figures'!$H:$H,$B161,'2012Figures'!$I:$I,$C161,'2012Figures'!$B:$B,"BrokerToCy",'2012Figures'!$G:$G,"E1",'2012Figures'!$E:$E,$B$1)</f>
        <v>0</v>
      </c>
      <c r="N161" s="52">
        <f>SUMIFS('2012Figures'!$J:$J,'2012Figures'!$C:$C,$A161,'2012Figures'!$H:$H,$B161,'2012Figures'!$I:$I,$C161,'2012Figures'!$B:$B,"BrokerToCy",'2012Figures'!$G:$G,"P1",'2012Figures'!$E:$E,$B$1)</f>
        <v>0</v>
      </c>
      <c r="O161" s="52">
        <f>SUMIFS('2012Figures'!$J:$J,'2012Figures'!$C:$C,$A161,'2012Figures'!$H:$H,$B161,'2012Figures'!$I:$I,$C161,'2012Figures'!$B:$B,"CyToBroker",'2012Figures'!$G:$G,"E1",'2012Figures'!$E:$E,$B$1)</f>
        <v>3040</v>
      </c>
      <c r="P161" s="52">
        <f>SUMIFS('2012Figures'!$J:$J,'2012Figures'!$C:$C,$A161,'2012Figures'!$H:$H,$B161,'2012Figures'!$I:$I,$C161,'2012Figures'!$B:$B,"CyToBroker",'2012Figures'!$G:$G,"P1",'2012Figures'!$E:$E,$B$1)</f>
        <v>0</v>
      </c>
      <c r="R161" s="46">
        <f t="shared" si="23"/>
        <v>4.9800000000000004</v>
      </c>
      <c r="S161" s="46" t="str">
        <f t="shared" si="23"/>
        <v/>
      </c>
      <c r="T161" s="46" t="str">
        <f t="shared" si="23"/>
        <v/>
      </c>
      <c r="U161" s="46">
        <f t="shared" si="23"/>
        <v>4.9800000000000004</v>
      </c>
      <c r="V161" s="46" t="str">
        <f t="shared" si="23"/>
        <v/>
      </c>
    </row>
    <row r="162" spans="1:22" x14ac:dyDescent="0.2">
      <c r="A162" s="1">
        <v>114</v>
      </c>
      <c r="B162" s="1" t="s">
        <v>62</v>
      </c>
      <c r="C162" s="8">
        <v>5</v>
      </c>
      <c r="D162" s="29">
        <f>SUMIFS('2013Figures'!$J:$J,'2013Figures'!$C:$C,$A162,'2013Figures'!$H:$H,$B162,'2013Figures'!$I:$I,$C162,'2013Figures'!$E:$E,$B$1)</f>
        <v>0</v>
      </c>
      <c r="E162" s="9">
        <f>SUMIFS('2013Figures'!$J:$J,'2013Figures'!$C:$C,$A162,'2013Figures'!$H:$H,$B162,'2013Figures'!$I:$I,$C162,'2013Figures'!$B:$B,"BrokerToCy",'2013Figures'!$G:$G,"E1",'2013Figures'!$E:$E,$B$1)</f>
        <v>0</v>
      </c>
      <c r="F162" s="9">
        <f>SUMIFS('2013Figures'!$J:$J,'2013Figures'!$C:$C,$A162,'2013Figures'!$H:$H,$B162,'2013Figures'!$I:$I,$C162,'2013Figures'!$B:$B,"BrokerToCy",'2013Figures'!$G:$G,"P1",'2013Figures'!$E:$E,$B$1)</f>
        <v>0</v>
      </c>
      <c r="G162" s="9">
        <f>SUMIFS('2013Figures'!$J:$J,'2013Figures'!$C:$C,$A162,'2013Figures'!$H:$H,$B162,'2013Figures'!$I:$I,$C162,'2013Figures'!$B:$B,"CyToBroker",'2013Figures'!$G:$G,"E1",'2013Figures'!$E:$E,$B$1)</f>
        <v>0</v>
      </c>
      <c r="H162" s="9">
        <f>SUMIFS('2013Figures'!$J:$J,'2013Figures'!$C:$C,$A162,'2013Figures'!$H:$H,$B162,'2013Figures'!$I:$I,$C162,'2013Figures'!$B:$B,"CyToBroker",'2013Figures'!$G:$G,"P1",'2013Figures'!$E:$E,$B$1)</f>
        <v>0</v>
      </c>
      <c r="J162" s="8">
        <v>201001</v>
      </c>
      <c r="L162" s="42">
        <f>SUMIFS('2012Figures'!$J:$J,'2012Figures'!$C:$C,$A162,'2012Figures'!$H:$H,$B162,'2012Figures'!$I:$I,$C162,'2012Figures'!$E:$E,$B$1)</f>
        <v>0</v>
      </c>
      <c r="M162" s="52">
        <f>SUMIFS('2012Figures'!$J:$J,'2012Figures'!$C:$C,$A162,'2012Figures'!$H:$H,$B162,'2012Figures'!$I:$I,$C162,'2012Figures'!$B:$B,"BrokerToCy",'2012Figures'!$G:$G,"E1",'2012Figures'!$E:$E,$B$1)</f>
        <v>0</v>
      </c>
      <c r="N162" s="52">
        <f>SUMIFS('2012Figures'!$J:$J,'2012Figures'!$C:$C,$A162,'2012Figures'!$H:$H,$B162,'2012Figures'!$I:$I,$C162,'2012Figures'!$B:$B,"BrokerToCy",'2012Figures'!$G:$G,"P1",'2012Figures'!$E:$E,$B$1)</f>
        <v>0</v>
      </c>
      <c r="O162" s="52">
        <f>SUMIFS('2012Figures'!$J:$J,'2012Figures'!$C:$C,$A162,'2012Figures'!$H:$H,$B162,'2012Figures'!$I:$I,$C162,'2012Figures'!$B:$B,"CyToBroker",'2012Figures'!$G:$G,"E1",'2012Figures'!$E:$E,$B$1)</f>
        <v>0</v>
      </c>
      <c r="P162" s="52">
        <f>SUMIFS('2012Figures'!$J:$J,'2012Figures'!$C:$C,$A162,'2012Figures'!$H:$H,$B162,'2012Figures'!$I:$I,$C162,'2012Figures'!$B:$B,"CyToBroker",'2012Figures'!$G:$G,"P1",'2012Figures'!$E:$E,$B$1)</f>
        <v>0</v>
      </c>
      <c r="R162" s="46" t="str">
        <f t="shared" si="23"/>
        <v/>
      </c>
      <c r="S162" s="46" t="str">
        <f t="shared" si="23"/>
        <v/>
      </c>
      <c r="T162" s="46" t="str">
        <f t="shared" si="23"/>
        <v/>
      </c>
      <c r="U162" s="46" t="str">
        <f t="shared" si="23"/>
        <v/>
      </c>
      <c r="V162" s="46" t="str">
        <f t="shared" si="23"/>
        <v/>
      </c>
    </row>
    <row r="163" spans="1:22" x14ac:dyDescent="0.2">
      <c r="A163" s="1">
        <v>114</v>
      </c>
      <c r="B163" s="1" t="s">
        <v>62</v>
      </c>
      <c r="C163" s="8">
        <v>4</v>
      </c>
      <c r="D163" s="29">
        <f>SUMIFS('2013Figures'!$J:$J,'2013Figures'!$C:$C,$A163,'2013Figures'!$H:$H,$B163,'2013Figures'!$I:$I,$C163,'2013Figures'!$E:$E,$B$1)</f>
        <v>47785</v>
      </c>
      <c r="E163" s="9">
        <f>SUMIFS('2013Figures'!$J:$J,'2013Figures'!$C:$C,$A163,'2013Figures'!$H:$H,$B163,'2013Figures'!$I:$I,$C163,'2013Figures'!$B:$B,"BrokerToCy",'2013Figures'!$G:$G,"E1",'2013Figures'!$E:$E,$B$1)</f>
        <v>0</v>
      </c>
      <c r="F163" s="9">
        <f>SUMIFS('2013Figures'!$J:$J,'2013Figures'!$C:$C,$A163,'2013Figures'!$H:$H,$B163,'2013Figures'!$I:$I,$C163,'2013Figures'!$B:$B,"BrokerToCy",'2013Figures'!$G:$G,"P1",'2013Figures'!$E:$E,$B$1)</f>
        <v>0</v>
      </c>
      <c r="G163" s="9">
        <f>SUMIFS('2013Figures'!$J:$J,'2013Figures'!$C:$C,$A163,'2013Figures'!$H:$H,$B163,'2013Figures'!$I:$I,$C163,'2013Figures'!$B:$B,"CyToBroker",'2013Figures'!$G:$G,"E1",'2013Figures'!$E:$E,$B$1)</f>
        <v>47785</v>
      </c>
      <c r="H163" s="9">
        <f>SUMIFS('2013Figures'!$J:$J,'2013Figures'!$C:$C,$A163,'2013Figures'!$H:$H,$B163,'2013Figures'!$I:$I,$C163,'2013Figures'!$B:$B,"CyToBroker",'2013Figures'!$G:$G,"P1",'2013Figures'!$E:$E,$B$1)</f>
        <v>0</v>
      </c>
      <c r="J163" s="8">
        <v>200901</v>
      </c>
      <c r="L163" s="42">
        <f>SUMIFS('2012Figures'!$J:$J,'2012Figures'!$C:$C,$A163,'2012Figures'!$H:$H,$B163,'2012Figures'!$I:$I,$C163,'2012Figures'!$E:$E,$B$1)</f>
        <v>91222</v>
      </c>
      <c r="M163" s="52">
        <f>SUMIFS('2012Figures'!$J:$J,'2012Figures'!$C:$C,$A163,'2012Figures'!$H:$H,$B163,'2012Figures'!$I:$I,$C163,'2012Figures'!$B:$B,"BrokerToCy",'2012Figures'!$G:$G,"E1",'2012Figures'!$E:$E,$B$1)</f>
        <v>0</v>
      </c>
      <c r="N163" s="52">
        <f>SUMIFS('2012Figures'!$J:$J,'2012Figures'!$C:$C,$A163,'2012Figures'!$H:$H,$B163,'2012Figures'!$I:$I,$C163,'2012Figures'!$B:$B,"BrokerToCy",'2012Figures'!$G:$G,"P1",'2012Figures'!$E:$E,$B$1)</f>
        <v>0</v>
      </c>
      <c r="O163" s="52">
        <f>SUMIFS('2012Figures'!$J:$J,'2012Figures'!$C:$C,$A163,'2012Figures'!$H:$H,$B163,'2012Figures'!$I:$I,$C163,'2012Figures'!$B:$B,"CyToBroker",'2012Figures'!$G:$G,"E1",'2012Figures'!$E:$E,$B$1)</f>
        <v>91222</v>
      </c>
      <c r="P163" s="52">
        <f>SUMIFS('2012Figures'!$J:$J,'2012Figures'!$C:$C,$A163,'2012Figures'!$H:$H,$B163,'2012Figures'!$I:$I,$C163,'2012Figures'!$B:$B,"CyToBroker",'2012Figures'!$G:$G,"P1",'2012Figures'!$E:$E,$B$1)</f>
        <v>0</v>
      </c>
      <c r="R163" s="46">
        <f t="shared" si="23"/>
        <v>-0.48</v>
      </c>
      <c r="S163" s="46" t="str">
        <f t="shared" si="23"/>
        <v/>
      </c>
      <c r="T163" s="46" t="str">
        <f t="shared" si="23"/>
        <v/>
      </c>
      <c r="U163" s="46">
        <f t="shared" si="23"/>
        <v>-0.48</v>
      </c>
      <c r="V163" s="46" t="str">
        <f t="shared" si="23"/>
        <v/>
      </c>
    </row>
    <row r="164" spans="1:22" x14ac:dyDescent="0.2">
      <c r="A164" s="1">
        <v>114</v>
      </c>
      <c r="B164" s="1" t="s">
        <v>62</v>
      </c>
      <c r="C164" s="8">
        <v>3</v>
      </c>
      <c r="D164" s="29">
        <f>SUMIFS('2013Figures'!$J:$J,'2013Figures'!$C:$C,$A164,'2013Figures'!$H:$H,$B164,'2013Figures'!$I:$I,$C164,'2013Figures'!$E:$E,$B$1)</f>
        <v>0</v>
      </c>
      <c r="E164" s="9">
        <f>SUMIFS('2013Figures'!$J:$J,'2013Figures'!$C:$C,$A164,'2013Figures'!$H:$H,$B164,'2013Figures'!$I:$I,$C164,'2013Figures'!$B:$B,"BrokerToCy",'2013Figures'!$G:$G,"E1",'2013Figures'!$E:$E,$B$1)</f>
        <v>0</v>
      </c>
      <c r="F164" s="9">
        <f>SUMIFS('2013Figures'!$J:$J,'2013Figures'!$C:$C,$A164,'2013Figures'!$H:$H,$B164,'2013Figures'!$I:$I,$C164,'2013Figures'!$B:$B,"BrokerToCy",'2013Figures'!$G:$G,"P1",'2013Figures'!$E:$E,$B$1)</f>
        <v>0</v>
      </c>
      <c r="G164" s="9">
        <f>SUMIFS('2013Figures'!$J:$J,'2013Figures'!$C:$C,$A164,'2013Figures'!$H:$H,$B164,'2013Figures'!$I:$I,$C164,'2013Figures'!$B:$B,"CyToBroker",'2013Figures'!$G:$G,"E1",'2013Figures'!$E:$E,$B$1)</f>
        <v>0</v>
      </c>
      <c r="H164" s="9">
        <f>SUMIFS('2013Figures'!$J:$J,'2013Figures'!$C:$C,$A164,'2013Figures'!$H:$H,$B164,'2013Figures'!$I:$I,$C164,'2013Figures'!$B:$B,"CyToBroker",'2013Figures'!$G:$G,"P1",'2013Figures'!$E:$E,$B$1)</f>
        <v>0</v>
      </c>
      <c r="J164" s="8">
        <v>200801</v>
      </c>
      <c r="L164" s="42">
        <f>SUMIFS('2012Figures'!$J:$J,'2012Figures'!$C:$C,$A164,'2012Figures'!$H:$H,$B164,'2012Figures'!$I:$I,$C164,'2012Figures'!$E:$E,$B$1)</f>
        <v>0</v>
      </c>
      <c r="M164" s="52">
        <f>SUMIFS('2012Figures'!$J:$J,'2012Figures'!$C:$C,$A164,'2012Figures'!$H:$H,$B164,'2012Figures'!$I:$I,$C164,'2012Figures'!$B:$B,"BrokerToCy",'2012Figures'!$G:$G,"E1",'2012Figures'!$E:$E,$B$1)</f>
        <v>0</v>
      </c>
      <c r="N164" s="52">
        <f>SUMIFS('2012Figures'!$J:$J,'2012Figures'!$C:$C,$A164,'2012Figures'!$H:$H,$B164,'2012Figures'!$I:$I,$C164,'2012Figures'!$B:$B,"BrokerToCy",'2012Figures'!$G:$G,"P1",'2012Figures'!$E:$E,$B$1)</f>
        <v>0</v>
      </c>
      <c r="O164" s="52">
        <f>SUMIFS('2012Figures'!$J:$J,'2012Figures'!$C:$C,$A164,'2012Figures'!$H:$H,$B164,'2012Figures'!$I:$I,$C164,'2012Figures'!$B:$B,"CyToBroker",'2012Figures'!$G:$G,"E1",'2012Figures'!$E:$E,$B$1)</f>
        <v>0</v>
      </c>
      <c r="P164" s="52">
        <f>SUMIFS('2012Figures'!$J:$J,'2012Figures'!$C:$C,$A164,'2012Figures'!$H:$H,$B164,'2012Figures'!$I:$I,$C164,'2012Figures'!$B:$B,"CyToBroker",'2012Figures'!$G:$G,"P1",'2012Figures'!$E:$E,$B$1)</f>
        <v>0</v>
      </c>
      <c r="R164" s="46" t="str">
        <f t="shared" si="23"/>
        <v/>
      </c>
      <c r="S164" s="46" t="str">
        <f t="shared" si="23"/>
        <v/>
      </c>
      <c r="T164" s="46" t="str">
        <f t="shared" si="23"/>
        <v/>
      </c>
      <c r="U164" s="46" t="str">
        <f t="shared" si="23"/>
        <v/>
      </c>
      <c r="V164" s="46" t="str">
        <f t="shared" si="23"/>
        <v/>
      </c>
    </row>
    <row r="165" spans="1:22" x14ac:dyDescent="0.2">
      <c r="A165" s="1">
        <v>114</v>
      </c>
      <c r="B165" s="1" t="s">
        <v>62</v>
      </c>
      <c r="C165" s="8">
        <v>2</v>
      </c>
      <c r="D165" s="29">
        <f>SUMIFS('2013Figures'!$J:$J,'2013Figures'!$C:$C,$A165,'2013Figures'!$H:$H,$B165,'2013Figures'!$I:$I,$C165,'2013Figures'!$E:$E,$B$1)</f>
        <v>0</v>
      </c>
      <c r="E165" s="9">
        <f>SUMIFS('2013Figures'!$J:$J,'2013Figures'!$C:$C,$A165,'2013Figures'!$H:$H,$B165,'2013Figures'!$I:$I,$C165,'2013Figures'!$B:$B,"BrokerToCy",'2013Figures'!$G:$G,"E1",'2013Figures'!$E:$E,$B$1)</f>
        <v>0</v>
      </c>
      <c r="F165" s="9">
        <f>SUMIFS('2013Figures'!$J:$J,'2013Figures'!$C:$C,$A165,'2013Figures'!$H:$H,$B165,'2013Figures'!$I:$I,$C165,'2013Figures'!$B:$B,"BrokerToCy",'2013Figures'!$G:$G,"P1",'2013Figures'!$E:$E,$B$1)</f>
        <v>0</v>
      </c>
      <c r="G165" s="9">
        <f>SUMIFS('2013Figures'!$J:$J,'2013Figures'!$C:$C,$A165,'2013Figures'!$H:$H,$B165,'2013Figures'!$I:$I,$C165,'2013Figures'!$B:$B,"CyToBroker",'2013Figures'!$G:$G,"E1",'2013Figures'!$E:$E,$B$1)</f>
        <v>0</v>
      </c>
      <c r="H165" s="9">
        <f>SUMIFS('2013Figures'!$J:$J,'2013Figures'!$C:$C,$A165,'2013Figures'!$H:$H,$B165,'2013Figures'!$I:$I,$C165,'2013Figures'!$B:$B,"CyToBroker",'2013Figures'!$G:$G,"P1",'2013Figures'!$E:$E,$B$1)</f>
        <v>0</v>
      </c>
      <c r="J165" s="8">
        <v>200701</v>
      </c>
      <c r="L165" s="42">
        <f>SUMIFS('2012Figures'!$J:$J,'2012Figures'!$C:$C,$A165,'2012Figures'!$H:$H,$B165,'2012Figures'!$I:$I,$C165,'2012Figures'!$E:$E,$B$1)</f>
        <v>0</v>
      </c>
      <c r="M165" s="52">
        <f>SUMIFS('2012Figures'!$J:$J,'2012Figures'!$C:$C,$A165,'2012Figures'!$H:$H,$B165,'2012Figures'!$I:$I,$C165,'2012Figures'!$B:$B,"BrokerToCy",'2012Figures'!$G:$G,"E1",'2012Figures'!$E:$E,$B$1)</f>
        <v>0</v>
      </c>
      <c r="N165" s="52">
        <f>SUMIFS('2012Figures'!$J:$J,'2012Figures'!$C:$C,$A165,'2012Figures'!$H:$H,$B165,'2012Figures'!$I:$I,$C165,'2012Figures'!$B:$B,"BrokerToCy",'2012Figures'!$G:$G,"P1",'2012Figures'!$E:$E,$B$1)</f>
        <v>0</v>
      </c>
      <c r="O165" s="52">
        <f>SUMIFS('2012Figures'!$J:$J,'2012Figures'!$C:$C,$A165,'2012Figures'!$H:$H,$B165,'2012Figures'!$I:$I,$C165,'2012Figures'!$B:$B,"CyToBroker",'2012Figures'!$G:$G,"E1",'2012Figures'!$E:$E,$B$1)</f>
        <v>0</v>
      </c>
      <c r="P165" s="52">
        <f>SUMIFS('2012Figures'!$J:$J,'2012Figures'!$C:$C,$A165,'2012Figures'!$H:$H,$B165,'2012Figures'!$I:$I,$C165,'2012Figures'!$B:$B,"CyToBroker",'2012Figures'!$G:$G,"P1",'2012Figures'!$E:$E,$B$1)</f>
        <v>0</v>
      </c>
      <c r="R165" s="46" t="str">
        <f t="shared" si="23"/>
        <v/>
      </c>
      <c r="S165" s="46" t="str">
        <f t="shared" si="23"/>
        <v/>
      </c>
      <c r="T165" s="46" t="str">
        <f t="shared" si="23"/>
        <v/>
      </c>
      <c r="U165" s="46" t="str">
        <f t="shared" si="23"/>
        <v/>
      </c>
      <c r="V165" s="46" t="str">
        <f t="shared" si="23"/>
        <v/>
      </c>
    </row>
    <row r="166" spans="1:22" x14ac:dyDescent="0.2">
      <c r="A166" s="1">
        <v>114</v>
      </c>
      <c r="B166" s="1" t="s">
        <v>62</v>
      </c>
      <c r="C166" s="8">
        <v>1</v>
      </c>
      <c r="D166" s="29">
        <f>SUMIFS('2013Figures'!$J:$J,'2013Figures'!$C:$C,$A166,'2013Figures'!$H:$H,$B166,'2013Figures'!$I:$I,$C166,'2013Figures'!$E:$E,$B$1)</f>
        <v>0</v>
      </c>
      <c r="E166" s="9">
        <f>SUMIFS('2013Figures'!$J:$J,'2013Figures'!$C:$C,$A166,'2013Figures'!$H:$H,$B166,'2013Figures'!$I:$I,$C166,'2013Figures'!$B:$B,"BrokerToCy",'2013Figures'!$G:$G,"E1",'2013Figures'!$E:$E,$B$1)</f>
        <v>0</v>
      </c>
      <c r="F166" s="9">
        <f>SUMIFS('2013Figures'!$J:$J,'2013Figures'!$C:$C,$A166,'2013Figures'!$H:$H,$B166,'2013Figures'!$I:$I,$C166,'2013Figures'!$B:$B,"BrokerToCy",'2013Figures'!$G:$G,"P1",'2013Figures'!$E:$E,$B$1)</f>
        <v>0</v>
      </c>
      <c r="G166" s="9">
        <f>SUMIFS('2013Figures'!$J:$J,'2013Figures'!$C:$C,$A166,'2013Figures'!$H:$H,$B166,'2013Figures'!$I:$I,$C166,'2013Figures'!$B:$B,"CyToBroker",'2013Figures'!$G:$G,"E1",'2013Figures'!$E:$E,$B$1)</f>
        <v>0</v>
      </c>
      <c r="H166" s="9">
        <f>SUMIFS('2013Figures'!$J:$J,'2013Figures'!$C:$C,$A166,'2013Figures'!$H:$H,$B166,'2013Figures'!$I:$I,$C166,'2013Figures'!$B:$B,"CyToBroker",'2013Figures'!$G:$G,"P1",'2013Figures'!$E:$E,$B$1)</f>
        <v>0</v>
      </c>
      <c r="J166" s="8">
        <v>200601</v>
      </c>
      <c r="L166" s="42">
        <f>SUMIFS('2012Figures'!$J:$J,'2012Figures'!$C:$C,$A166,'2012Figures'!$H:$H,$B166,'2012Figures'!$I:$I,$C166,'2012Figures'!$E:$E,$B$1)</f>
        <v>0</v>
      </c>
      <c r="M166" s="52">
        <f>SUMIFS('2012Figures'!$J:$J,'2012Figures'!$C:$C,$A166,'2012Figures'!$H:$H,$B166,'2012Figures'!$I:$I,$C166,'2012Figures'!$B:$B,"BrokerToCy",'2012Figures'!$G:$G,"E1",'2012Figures'!$E:$E,$B$1)</f>
        <v>0</v>
      </c>
      <c r="N166" s="52">
        <f>SUMIFS('2012Figures'!$J:$J,'2012Figures'!$C:$C,$A166,'2012Figures'!$H:$H,$B166,'2012Figures'!$I:$I,$C166,'2012Figures'!$B:$B,"BrokerToCy",'2012Figures'!$G:$G,"P1",'2012Figures'!$E:$E,$B$1)</f>
        <v>0</v>
      </c>
      <c r="O166" s="52">
        <f>SUMIFS('2012Figures'!$J:$J,'2012Figures'!$C:$C,$A166,'2012Figures'!$H:$H,$B166,'2012Figures'!$I:$I,$C166,'2012Figures'!$B:$B,"CyToBroker",'2012Figures'!$G:$G,"E1",'2012Figures'!$E:$E,$B$1)</f>
        <v>0</v>
      </c>
      <c r="P166" s="52">
        <f>SUMIFS('2012Figures'!$J:$J,'2012Figures'!$C:$C,$A166,'2012Figures'!$H:$H,$B166,'2012Figures'!$I:$I,$C166,'2012Figures'!$B:$B,"CyToBroker",'2012Figures'!$G:$G,"P1",'2012Figures'!$E:$E,$B$1)</f>
        <v>0</v>
      </c>
      <c r="R166" s="46" t="str">
        <f t="shared" si="23"/>
        <v/>
      </c>
      <c r="S166" s="46" t="str">
        <f t="shared" si="23"/>
        <v/>
      </c>
      <c r="T166" s="46" t="str">
        <f t="shared" si="23"/>
        <v/>
      </c>
      <c r="U166" s="46" t="str">
        <f t="shared" si="23"/>
        <v/>
      </c>
      <c r="V166" s="46" t="str">
        <f t="shared" si="23"/>
        <v/>
      </c>
    </row>
    <row r="167" spans="1:22" x14ac:dyDescent="0.2">
      <c r="A167" s="1">
        <v>114</v>
      </c>
      <c r="B167" s="1" t="s">
        <v>62</v>
      </c>
      <c r="D167" s="29">
        <f>SUMIFS('2013Figures'!$J:$J,'2013Figures'!$C:$C,$A167,'2013Figures'!$I:$I,"",'2013Figures'!$E:$E,$B$1)</f>
        <v>137063</v>
      </c>
      <c r="E167" s="9">
        <f>SUMIFS('2013Figures'!$J:$J,'2013Figures'!$C:$C,$A167,'2013Figures'!$I:$I,"",'2013Figures'!$B:$B,"BrokerToCy",'2013Figures'!$G:$G,"E1",'2013Figures'!$E:$E,$B$1)</f>
        <v>0</v>
      </c>
      <c r="F167" s="9">
        <f>SUMIFS('2013Figures'!$J:$J,'2013Figures'!$C:$C,$A167,'2013Figures'!$I:$I,"",'2013Figures'!$B:$B,"BrokerToCy",'2013Figures'!$G:$G,"P1",'2013Figures'!$E:$E,$B$1)</f>
        <v>0</v>
      </c>
      <c r="G167" s="9">
        <f>SUMIFS('2013Figures'!$J:$J,'2013Figures'!$C:$C,$A167,'2013Figures'!$I:$I,"",'2013Figures'!$B:$B,"CyToBroker",'2013Figures'!$G:$G,"E1",'2013Figures'!$E:$E,$B$1)</f>
        <v>137063</v>
      </c>
      <c r="H167" s="9">
        <f>SUMIFS('2013Figures'!$J:$J,'2013Figures'!$C:$C,$A167,'2013Figures'!$I:$I,"",'2013Figures'!$B:$B,"CyToBroker",'2013Figures'!$G:$G,"P1",'2013Figures'!$E:$E,$B$1)</f>
        <v>0</v>
      </c>
      <c r="J167" s="8" t="s">
        <v>131</v>
      </c>
      <c r="L167" s="42">
        <f>SUMIFS('2012Figures'!$J:$J,'2012Figures'!$C:$C,$A167,'2012Figures'!$I:$I,"",'2012Figures'!$E:$E,$B$1)</f>
        <v>264335</v>
      </c>
      <c r="M167" s="52">
        <f>SUMIFS('2012Figures'!$J:$J,'2012Figures'!$C:$C,$A167,'2012Figures'!$I:$I,"",'2012Figures'!$B:$B,"BrokerToCy",'2012Figures'!$G:$G,"E1",'2012Figures'!$E:$E,$B$1)</f>
        <v>0</v>
      </c>
      <c r="N167" s="52">
        <f>SUMIFS('2012Figures'!$J:$J,'2012Figures'!$C:$C,$A167,'2012Figures'!$I:$I,"",'2012Figures'!$B:$B,"BrokerToCy",'2012Figures'!$G:$G,"P1",'2012Figures'!$E:$E,$B$1)</f>
        <v>0</v>
      </c>
      <c r="O167" s="52">
        <f>SUMIFS('2012Figures'!$J:$J,'2012Figures'!$C:$C,$A167,'2012Figures'!$I:$I,"",'2012Figures'!$B:$B,"CyToBroker",'2012Figures'!$G:$G,"E1",'2012Figures'!$E:$E,$B$1)</f>
        <v>264335</v>
      </c>
      <c r="P167" s="52">
        <f>SUMIFS('2012Figures'!$J:$J,'2012Figures'!$C:$C,$A167,'2012Figures'!$I:$I,"",'2012Figures'!$B:$B,"CyToBroker",'2012Figures'!$G:$G,"P1",'2012Figures'!$E:$E,$B$1)</f>
        <v>0</v>
      </c>
      <c r="R167" s="46">
        <f t="shared" si="23"/>
        <v>-0.48</v>
      </c>
      <c r="S167" s="46" t="str">
        <f t="shared" si="23"/>
        <v/>
      </c>
      <c r="T167" s="46" t="str">
        <f t="shared" si="23"/>
        <v/>
      </c>
      <c r="U167" s="46">
        <f t="shared" si="23"/>
        <v>-0.48</v>
      </c>
      <c r="V167" s="46" t="str">
        <f t="shared" si="23"/>
        <v/>
      </c>
    </row>
    <row r="168" spans="1:22" x14ac:dyDescent="0.2">
      <c r="A168" s="21"/>
      <c r="B168" s="21" t="s">
        <v>92</v>
      </c>
      <c r="C168" s="22"/>
      <c r="D168" s="23">
        <f>SUM(E168:H168)</f>
        <v>224028</v>
      </c>
      <c r="E168" s="23">
        <f t="shared" ref="E168:H168" si="24">SUM(E155:E167)</f>
        <v>0</v>
      </c>
      <c r="F168" s="23">
        <f t="shared" si="24"/>
        <v>0</v>
      </c>
      <c r="G168" s="23">
        <f t="shared" si="24"/>
        <v>224028</v>
      </c>
      <c r="H168" s="23">
        <f t="shared" si="24"/>
        <v>0</v>
      </c>
      <c r="I168" s="21"/>
      <c r="J168" s="22"/>
      <c r="K168" s="21"/>
      <c r="L168" s="43">
        <f>SUM(M168:P168)</f>
        <v>377325</v>
      </c>
      <c r="M168" s="43">
        <f t="shared" ref="M168:P168" si="25">SUM(M155:M167)</f>
        <v>0</v>
      </c>
      <c r="N168" s="43">
        <f t="shared" si="25"/>
        <v>0</v>
      </c>
      <c r="O168" s="43">
        <f t="shared" si="25"/>
        <v>377325</v>
      </c>
      <c r="P168" s="43">
        <f t="shared" si="25"/>
        <v>0</v>
      </c>
      <c r="Q168" s="21"/>
      <c r="R168" s="21"/>
      <c r="S168" s="21"/>
      <c r="T168" s="21"/>
      <c r="U168" s="21"/>
      <c r="V168" s="21"/>
    </row>
    <row r="169" spans="1:22" x14ac:dyDescent="0.2">
      <c r="A169" s="28">
        <v>115</v>
      </c>
      <c r="B169" s="28" t="s">
        <v>23</v>
      </c>
      <c r="C169" s="17" t="s">
        <v>88</v>
      </c>
      <c r="D169" s="18">
        <f>SUMIFS('2013Figures'!$J:$J,'2013Figures'!$C:$C,$A169,'2013Figures'!$E:$E,$B$1)</f>
        <v>0</v>
      </c>
      <c r="E169" s="18">
        <f>SUMIFS('2013Figures'!$J:$J,'2013Figures'!$C:$C,$A169,'2013Figures'!$B:$B,"BrokerToCy",'2013Figures'!$G:$G,"E1",'2013Figures'!$E:$E,$B$1)</f>
        <v>0</v>
      </c>
      <c r="F169" s="18">
        <f>SUMIFS('2013Figures'!$J:$J,'2013Figures'!$C:$C,$A169,'2013Figures'!$B:$B,"BrokerToCy",'2013Figures'!$G:$G,"P1",'2013Figures'!$E:$E,$B$1)</f>
        <v>0</v>
      </c>
      <c r="G169" s="18">
        <f>SUMIFS('2013Figures'!$J:$J,'2013Figures'!$C:$C,$A169,'2013Figures'!$B:$B,"CyToBroker",'2013Figures'!$G:$G,"E1",'2013Figures'!$E:$E,$B$1)</f>
        <v>0</v>
      </c>
      <c r="H169" s="18">
        <f>SUMIFS('2013Figures'!$J:$J,'2013Figures'!$C:$C,$A169,'2013Figures'!$B:$B,"CyToBroker",'2013Figures'!$G:$G,"P1",'2013Figures'!$E:$E,$B$1)</f>
        <v>0</v>
      </c>
      <c r="I169" s="28"/>
      <c r="J169" s="17"/>
      <c r="K169" s="28"/>
      <c r="L169" s="50">
        <f>SUMIFS('2012Figures'!$J:$J,'2012Figures'!$C:$C,$A169,'2012Figures'!$E:$E,$B$1)</f>
        <v>0</v>
      </c>
      <c r="M169" s="50">
        <f>SUMIFS('2012Figures'!$J:$J,'2012Figures'!$C:$C,$A169,'2012Figures'!$B:$B,"BrokerToCy",'2012Figures'!$G:$G,"E1",'2012Figures'!$E:$E,$B$1)</f>
        <v>0</v>
      </c>
      <c r="N169" s="50">
        <f>SUMIFS('2012Figures'!$J:$J,'2012Figures'!$C:$C,$A169,'2012Figures'!$B:$B,"BrokerToCy",'2012Figures'!$G:$G,"P1",'2012Figures'!$E:$E,$B$1)</f>
        <v>0</v>
      </c>
      <c r="O169" s="50">
        <f>SUMIFS('2012Figures'!$J:$J,'2012Figures'!$C:$C,$A169,'2012Figures'!$B:$B,"CyToBroker",'2012Figures'!$G:$G,"E1",'2012Figures'!$E:$E,$B$1)</f>
        <v>0</v>
      </c>
      <c r="P169" s="50">
        <f>SUMIFS('2012Figures'!$J:$J,'2012Figures'!$C:$C,$A169,'2012Figures'!$B:$B,"CyToBroker",'2012Figures'!$G:$G,"P1",'2012Figures'!$E:$E,$B$1)</f>
        <v>0</v>
      </c>
      <c r="Q169" s="28"/>
      <c r="R169" s="46" t="str">
        <f t="shared" si="23"/>
        <v/>
      </c>
      <c r="S169" s="46" t="str">
        <f t="shared" si="23"/>
        <v/>
      </c>
      <c r="T169" s="46" t="str">
        <f t="shared" si="23"/>
        <v/>
      </c>
      <c r="U169" s="46" t="str">
        <f t="shared" si="23"/>
        <v/>
      </c>
      <c r="V169" s="46" t="str">
        <f t="shared" si="23"/>
        <v/>
      </c>
    </row>
    <row r="170" spans="1:22" x14ac:dyDescent="0.2">
      <c r="A170" s="1">
        <v>115</v>
      </c>
      <c r="B170" s="1" t="s">
        <v>23</v>
      </c>
      <c r="C170" s="8">
        <v>2</v>
      </c>
      <c r="D170" s="29">
        <f>SUMIFS('2013Figures'!$J:$J,'2013Figures'!$C:$C,$A170,'2013Figures'!$H:$H,$B170,'2013Figures'!$I:$I,$C170,'2013Figures'!$E:$E,$B$1)</f>
        <v>0</v>
      </c>
      <c r="E170" s="9">
        <f>SUMIFS('2013Figures'!$J:$J,'2013Figures'!$C:$C,$A170,'2013Figures'!$H:$H,$B170,'2013Figures'!$I:$I,$C170,'2013Figures'!$B:$B,"BrokerToCy",'2013Figures'!$G:$G,"E1",'2013Figures'!$E:$E,$B$1)</f>
        <v>0</v>
      </c>
      <c r="F170" s="9">
        <f>SUMIFS('2013Figures'!$J:$J,'2013Figures'!$C:$C,$A170,'2013Figures'!$H:$H,$B170,'2013Figures'!$I:$I,$C170,'2013Figures'!$B:$B,"BrokerToCy",'2013Figures'!$G:$G,"P1",'2013Figures'!$E:$E,$B$1)</f>
        <v>0</v>
      </c>
      <c r="G170" s="9">
        <f>SUMIFS('2013Figures'!$J:$J,'2013Figures'!$C:$C,$A170,'2013Figures'!$H:$H,$B170,'2013Figures'!$I:$I,$C170,'2013Figures'!$B:$B,"CyToBroker",'2013Figures'!$G:$G,"E1",'2013Figures'!$E:$E,$B$1)</f>
        <v>0</v>
      </c>
      <c r="H170" s="9">
        <f>SUMIFS('2013Figures'!$J:$J,'2013Figures'!$C:$C,$A170,'2013Figures'!$H:$H,$B170,'2013Figures'!$I:$I,$C170,'2013Figures'!$B:$B,"CyToBroker",'2013Figures'!$G:$G,"P1",'2013Figures'!$E:$E,$B$1)</f>
        <v>0</v>
      </c>
      <c r="J170" s="8" t="s">
        <v>146</v>
      </c>
      <c r="L170" s="42">
        <f>SUMIFS('2012Figures'!$J:$J,'2012Figures'!$C:$C,$A170,'2012Figures'!$H:$H,$B170,'2012Figures'!$I:$I,$C170,'2012Figures'!$E:$E,$B$1)</f>
        <v>0</v>
      </c>
      <c r="M170" s="52">
        <f>SUMIFS('2012Figures'!$J:$J,'2012Figures'!$C:$C,$A170,'2012Figures'!$H:$H,$B170,'2012Figures'!$I:$I,$C170,'2012Figures'!$B:$B,"BrokerToCy",'2012Figures'!$G:$G,"E1",'2012Figures'!$E:$E,$B$1)</f>
        <v>0</v>
      </c>
      <c r="N170" s="52">
        <f>SUMIFS('2012Figures'!$J:$J,'2012Figures'!$C:$C,$A170,'2012Figures'!$H:$H,$B170,'2012Figures'!$I:$I,$C170,'2012Figures'!$B:$B,"BrokerToCy",'2012Figures'!$G:$G,"P1",'2012Figures'!$E:$E,$B$1)</f>
        <v>0</v>
      </c>
      <c r="O170" s="52">
        <f>SUMIFS('2012Figures'!$J:$J,'2012Figures'!$C:$C,$A170,'2012Figures'!$H:$H,$B170,'2012Figures'!$I:$I,$C170,'2012Figures'!$B:$B,"CyToBroker",'2012Figures'!$G:$G,"E1",'2012Figures'!$E:$E,$B$1)</f>
        <v>0</v>
      </c>
      <c r="P170" s="52">
        <f>SUMIFS('2012Figures'!$J:$J,'2012Figures'!$C:$C,$A170,'2012Figures'!$H:$H,$B170,'2012Figures'!$I:$I,$C170,'2012Figures'!$B:$B,"CyToBroker",'2012Figures'!$G:$G,"P1",'2012Figures'!$E:$E,$B$1)</f>
        <v>0</v>
      </c>
      <c r="R170" s="46" t="str">
        <f t="shared" si="23"/>
        <v/>
      </c>
      <c r="S170" s="46" t="str">
        <f t="shared" si="23"/>
        <v/>
      </c>
      <c r="T170" s="46" t="str">
        <f t="shared" si="23"/>
        <v/>
      </c>
      <c r="U170" s="46" t="str">
        <f t="shared" si="23"/>
        <v/>
      </c>
      <c r="V170" s="46" t="str">
        <f t="shared" si="23"/>
        <v/>
      </c>
    </row>
    <row r="171" spans="1:22" x14ac:dyDescent="0.2">
      <c r="A171" s="1">
        <v>115</v>
      </c>
      <c r="B171" s="1" t="s">
        <v>23</v>
      </c>
      <c r="C171" s="8">
        <v>1</v>
      </c>
      <c r="D171" s="29">
        <f>SUMIFS('2013Figures'!$J:$J,'2013Figures'!$C:$C,$A171,'2013Figures'!$H:$H,$B171,'2013Figures'!$I:$I,$C171,'2013Figures'!$E:$E,$B$1)</f>
        <v>0</v>
      </c>
      <c r="E171" s="9">
        <f>SUMIFS('2013Figures'!$J:$J,'2013Figures'!$C:$C,$A171,'2013Figures'!$H:$H,$B171,'2013Figures'!$I:$I,$C171,'2013Figures'!$B:$B,"BrokerToCy",'2013Figures'!$G:$G,"E1",'2013Figures'!$E:$E,$B$1)</f>
        <v>0</v>
      </c>
      <c r="F171" s="9">
        <f>SUMIFS('2013Figures'!$J:$J,'2013Figures'!$C:$C,$A171,'2013Figures'!$H:$H,$B171,'2013Figures'!$I:$I,$C171,'2013Figures'!$B:$B,"BrokerToCy",'2013Figures'!$G:$G,"P1",'2013Figures'!$E:$E,$B$1)</f>
        <v>0</v>
      </c>
      <c r="G171" s="9">
        <f>SUMIFS('2013Figures'!$J:$J,'2013Figures'!$C:$C,$A171,'2013Figures'!$H:$H,$B171,'2013Figures'!$I:$I,$C171,'2013Figures'!$B:$B,"CyToBroker",'2013Figures'!$G:$G,"E1",'2013Figures'!$E:$E,$B$1)</f>
        <v>0</v>
      </c>
      <c r="H171" s="9">
        <f>SUMIFS('2013Figures'!$J:$J,'2013Figures'!$C:$C,$A171,'2013Figures'!$H:$H,$B171,'2013Figures'!$I:$I,$C171,'2013Figures'!$B:$B,"CyToBroker",'2013Figures'!$G:$G,"P1",'2013Figures'!$E:$E,$B$1)</f>
        <v>0</v>
      </c>
      <c r="I171" s="30"/>
      <c r="J171" s="31">
        <v>200901</v>
      </c>
      <c r="K171" s="30"/>
      <c r="L171" s="42">
        <f>SUMIFS('2012Figures'!$J:$J,'2012Figures'!$C:$C,$A171,'2012Figures'!$H:$H,$B171,'2012Figures'!$I:$I,$C171,'2012Figures'!$E:$E,$B$1)</f>
        <v>0</v>
      </c>
      <c r="M171" s="52">
        <f>SUMIFS('2012Figures'!$J:$J,'2012Figures'!$C:$C,$A171,'2012Figures'!$H:$H,$B171,'2012Figures'!$I:$I,$C171,'2012Figures'!$B:$B,"BrokerToCy",'2012Figures'!$G:$G,"E1",'2012Figures'!$E:$E,$B$1)</f>
        <v>0</v>
      </c>
      <c r="N171" s="52">
        <f>SUMIFS('2012Figures'!$J:$J,'2012Figures'!$C:$C,$A171,'2012Figures'!$H:$H,$B171,'2012Figures'!$I:$I,$C171,'2012Figures'!$B:$B,"BrokerToCy",'2012Figures'!$G:$G,"P1",'2012Figures'!$E:$E,$B$1)</f>
        <v>0</v>
      </c>
      <c r="O171" s="52">
        <f>SUMIFS('2012Figures'!$J:$J,'2012Figures'!$C:$C,$A171,'2012Figures'!$H:$H,$B171,'2012Figures'!$I:$I,$C171,'2012Figures'!$B:$B,"CyToBroker",'2012Figures'!$G:$G,"E1",'2012Figures'!$E:$E,$B$1)</f>
        <v>0</v>
      </c>
      <c r="P171" s="52">
        <f>SUMIFS('2012Figures'!$J:$J,'2012Figures'!$C:$C,$A171,'2012Figures'!$H:$H,$B171,'2012Figures'!$I:$I,$C171,'2012Figures'!$B:$B,"CyToBroker",'2012Figures'!$G:$G,"P1",'2012Figures'!$E:$E,$B$1)</f>
        <v>0</v>
      </c>
      <c r="Q171" s="30"/>
      <c r="R171" s="46" t="str">
        <f t="shared" si="23"/>
        <v/>
      </c>
      <c r="S171" s="46" t="str">
        <f t="shared" si="23"/>
        <v/>
      </c>
      <c r="T171" s="46" t="str">
        <f t="shared" si="23"/>
        <v/>
      </c>
      <c r="U171" s="46" t="str">
        <f t="shared" si="23"/>
        <v/>
      </c>
      <c r="V171" s="46" t="str">
        <f t="shared" si="23"/>
        <v/>
      </c>
    </row>
    <row r="172" spans="1:22" x14ac:dyDescent="0.2">
      <c r="A172" s="1">
        <v>115</v>
      </c>
      <c r="B172" s="1" t="s">
        <v>23</v>
      </c>
      <c r="D172" s="29">
        <f>SUMIFS('2013Figures'!$J:$J,'2013Figures'!$C:$C,$A172,'2013Figures'!$I:$I,"",'2013Figures'!$E:$E,$B$1)</f>
        <v>0</v>
      </c>
      <c r="E172" s="9">
        <f>SUMIFS('2013Figures'!$J:$J,'2013Figures'!$C:$C,$A172,'2013Figures'!$I:$I,"",'2013Figures'!$B:$B,"BrokerToCy",'2013Figures'!$G:$G,"E1",'2013Figures'!$E:$E,$B$1)</f>
        <v>0</v>
      </c>
      <c r="F172" s="9">
        <f>SUMIFS('2013Figures'!$J:$J,'2013Figures'!$C:$C,$A172,'2013Figures'!$I:$I,"",'2013Figures'!$B:$B,"BrokerToCy",'2013Figures'!$G:$G,"P1",'2013Figures'!$E:$E,$B$1)</f>
        <v>0</v>
      </c>
      <c r="G172" s="9">
        <f>SUMIFS('2013Figures'!$J:$J,'2013Figures'!$C:$C,$A172,'2013Figures'!$I:$I,"",'2013Figures'!$B:$B,"CyToBroker",'2013Figures'!$G:$G,"E1",'2013Figures'!$E:$E,$B$1)</f>
        <v>0</v>
      </c>
      <c r="H172" s="9">
        <f>SUMIFS('2013Figures'!$J:$J,'2013Figures'!$C:$C,$A172,'2013Figures'!$I:$I,"",'2013Figures'!$B:$B,"CyToBroker",'2013Figures'!$G:$G,"P1",'2013Figures'!$E:$E,$B$1)</f>
        <v>0</v>
      </c>
      <c r="J172" s="8" t="s">
        <v>131</v>
      </c>
      <c r="L172" s="42">
        <f>SUMIFS('2012Figures'!$J:$J,'2012Figures'!$C:$C,$A172,'2012Figures'!$I:$I,"",'2012Figures'!$E:$E,$B$1)</f>
        <v>0</v>
      </c>
      <c r="M172" s="52">
        <f>SUMIFS('2012Figures'!$J:$J,'2012Figures'!$C:$C,$A172,'2012Figures'!$I:$I,"",'2012Figures'!$B:$B,"BrokerToCy",'2012Figures'!$G:$G,"E1",'2012Figures'!$E:$E,$B$1)</f>
        <v>0</v>
      </c>
      <c r="N172" s="52">
        <f>SUMIFS('2012Figures'!$J:$J,'2012Figures'!$C:$C,$A172,'2012Figures'!$I:$I,"",'2012Figures'!$B:$B,"BrokerToCy",'2012Figures'!$G:$G,"P1",'2012Figures'!$E:$E,$B$1)</f>
        <v>0</v>
      </c>
      <c r="O172" s="52">
        <f>SUMIFS('2012Figures'!$J:$J,'2012Figures'!$C:$C,$A172,'2012Figures'!$I:$I,"",'2012Figures'!$B:$B,"CyToBroker",'2012Figures'!$G:$G,"E1",'2012Figures'!$E:$E,$B$1)</f>
        <v>0</v>
      </c>
      <c r="P172" s="52">
        <f>SUMIFS('2012Figures'!$J:$J,'2012Figures'!$C:$C,$A172,'2012Figures'!$I:$I,"",'2012Figures'!$B:$B,"CyToBroker",'2012Figures'!$G:$G,"P1",'2012Figures'!$E:$E,$B$1)</f>
        <v>0</v>
      </c>
      <c r="R172" s="46" t="str">
        <f t="shared" si="23"/>
        <v/>
      </c>
      <c r="S172" s="46" t="str">
        <f t="shared" si="23"/>
        <v/>
      </c>
      <c r="T172" s="46" t="str">
        <f t="shared" si="23"/>
        <v/>
      </c>
      <c r="U172" s="46" t="str">
        <f t="shared" si="23"/>
        <v/>
      </c>
      <c r="V172" s="46" t="str">
        <f t="shared" si="23"/>
        <v/>
      </c>
    </row>
    <row r="173" spans="1:22" x14ac:dyDescent="0.2">
      <c r="A173" s="21"/>
      <c r="B173" s="21" t="s">
        <v>92</v>
      </c>
      <c r="C173" s="22"/>
      <c r="D173" s="23">
        <f>SUM(E173:H173)</f>
        <v>0</v>
      </c>
      <c r="E173" s="23">
        <f>SUM(E170:E172)</f>
        <v>0</v>
      </c>
      <c r="F173" s="23">
        <f>SUM(F170:F172)</f>
        <v>0</v>
      </c>
      <c r="G173" s="23">
        <f>SUM(G170:G172)</f>
        <v>0</v>
      </c>
      <c r="H173" s="23">
        <f>SUM(H170:H172)</f>
        <v>0</v>
      </c>
      <c r="I173" s="21"/>
      <c r="J173" s="22"/>
      <c r="K173" s="21"/>
      <c r="L173" s="43">
        <f>SUM(M173:P173)</f>
        <v>0</v>
      </c>
      <c r="M173" s="43">
        <f>SUM(M170:M172)</f>
        <v>0</v>
      </c>
      <c r="N173" s="43">
        <f>SUM(N170:N172)</f>
        <v>0</v>
      </c>
      <c r="O173" s="43">
        <f>SUM(O170:O172)</f>
        <v>0</v>
      </c>
      <c r="P173" s="43">
        <f>SUM(P170:P172)</f>
        <v>0</v>
      </c>
      <c r="Q173" s="21"/>
      <c r="R173" s="21"/>
      <c r="S173" s="21"/>
      <c r="T173" s="21"/>
      <c r="U173" s="21"/>
      <c r="V173" s="21"/>
    </row>
    <row r="174" spans="1:22" x14ac:dyDescent="0.2">
      <c r="A174" s="28">
        <v>116</v>
      </c>
      <c r="B174" s="28" t="s">
        <v>64</v>
      </c>
      <c r="C174" s="17" t="s">
        <v>88</v>
      </c>
      <c r="D174" s="18">
        <f>SUMIFS('2013Figures'!$J:$J,'2013Figures'!$C:$C,$A174,'2013Figures'!$E:$E,$B$1)</f>
        <v>0</v>
      </c>
      <c r="E174" s="18">
        <f>SUMIFS('2013Figures'!$J:$J,'2013Figures'!$C:$C,$A174,'2013Figures'!$B:$B,"BrokerToCy",'2013Figures'!$G:$G,"E1",'2013Figures'!$E:$E,$B$1)</f>
        <v>0</v>
      </c>
      <c r="F174" s="18">
        <f>SUMIFS('2013Figures'!$J:$J,'2013Figures'!$C:$C,$A174,'2013Figures'!$B:$B,"BrokerToCy",'2013Figures'!$G:$G,"P1",'2013Figures'!$E:$E,$B$1)</f>
        <v>0</v>
      </c>
      <c r="G174" s="18">
        <f>SUMIFS('2013Figures'!$J:$J,'2013Figures'!$C:$C,$A174,'2013Figures'!$B:$B,"CyToBroker",'2013Figures'!$G:$G,"E1",'2013Figures'!$E:$E,$B$1)</f>
        <v>0</v>
      </c>
      <c r="H174" s="18">
        <f>SUMIFS('2013Figures'!$J:$J,'2013Figures'!$C:$C,$A174,'2013Figures'!$B:$B,"CyToBroker",'2013Figures'!$G:$G,"P1",'2013Figures'!$E:$E,$B$1)</f>
        <v>0</v>
      </c>
      <c r="I174" s="28"/>
      <c r="J174" s="17"/>
      <c r="K174" s="28"/>
      <c r="L174" s="50">
        <f>SUMIFS('2012Figures'!$J:$J,'2012Figures'!$C:$C,$A174,'2012Figures'!$E:$E,$B$1)</f>
        <v>0</v>
      </c>
      <c r="M174" s="50">
        <f>SUMIFS('2012Figures'!$J:$J,'2012Figures'!$C:$C,$A174,'2012Figures'!$B:$B,"BrokerToCy",'2012Figures'!$G:$G,"E1",'2012Figures'!$E:$E,$B$1)</f>
        <v>0</v>
      </c>
      <c r="N174" s="50">
        <f>SUMIFS('2012Figures'!$J:$J,'2012Figures'!$C:$C,$A174,'2012Figures'!$B:$B,"BrokerToCy",'2012Figures'!$G:$G,"P1",'2012Figures'!$E:$E,$B$1)</f>
        <v>0</v>
      </c>
      <c r="O174" s="50">
        <f>SUMIFS('2012Figures'!$J:$J,'2012Figures'!$C:$C,$A174,'2012Figures'!$B:$B,"CyToBroker",'2012Figures'!$G:$G,"E1",'2012Figures'!$E:$E,$B$1)</f>
        <v>0</v>
      </c>
      <c r="P174" s="50">
        <f>SUMIFS('2012Figures'!$J:$J,'2012Figures'!$C:$C,$A174,'2012Figures'!$B:$B,"CyToBroker",'2012Figures'!$G:$G,"P1",'2012Figures'!$E:$E,$B$1)</f>
        <v>0</v>
      </c>
      <c r="Q174" s="28"/>
      <c r="R174" s="46" t="str">
        <f t="shared" si="23"/>
        <v/>
      </c>
      <c r="S174" s="46" t="str">
        <f t="shared" si="23"/>
        <v/>
      </c>
      <c r="T174" s="46" t="str">
        <f t="shared" si="23"/>
        <v/>
      </c>
      <c r="U174" s="46" t="str">
        <f t="shared" si="23"/>
        <v/>
      </c>
      <c r="V174" s="46" t="str">
        <f t="shared" si="23"/>
        <v/>
      </c>
    </row>
    <row r="175" spans="1:22" x14ac:dyDescent="0.2">
      <c r="A175" s="1">
        <v>116</v>
      </c>
      <c r="B175" s="1" t="s">
        <v>64</v>
      </c>
      <c r="C175" s="8">
        <v>3</v>
      </c>
      <c r="D175" s="29">
        <f>SUMIFS('2013Figures'!$J:$J,'2013Figures'!$C:$C,$A175,'2013Figures'!$H:$H,$B175,'2013Figures'!$I:$I,$C175,'2013Figures'!$E:$E,$B$1)</f>
        <v>0</v>
      </c>
      <c r="E175" s="9">
        <f>SUMIFS('2013Figures'!$J:$J,'2013Figures'!$C:$C,$A175,'2013Figures'!$H:$H,$B175,'2013Figures'!$I:$I,$C175,'2013Figures'!$B:$B,"BrokerToCy",'2013Figures'!$G:$G,"E1",'2013Figures'!$E:$E,$B$1)</f>
        <v>0</v>
      </c>
      <c r="F175" s="9">
        <f>SUMIFS('2013Figures'!$J:$J,'2013Figures'!$C:$C,$A175,'2013Figures'!$H:$H,$B175,'2013Figures'!$I:$I,$C175,'2013Figures'!$B:$B,"BrokerToCy",'2013Figures'!$G:$G,"P1",'2013Figures'!$E:$E,$B$1)</f>
        <v>0</v>
      </c>
      <c r="G175" s="9">
        <f>SUMIFS('2013Figures'!$J:$J,'2013Figures'!$C:$C,$A175,'2013Figures'!$H:$H,$B175,'2013Figures'!$I:$I,$C175,'2013Figures'!$B:$B,"CyToBroker",'2013Figures'!$G:$G,"E1",'2013Figures'!$E:$E,$B$1)</f>
        <v>0</v>
      </c>
      <c r="H175" s="9">
        <f>SUMIFS('2013Figures'!$J:$J,'2013Figures'!$C:$C,$A175,'2013Figures'!$H:$H,$B175,'2013Figures'!$I:$I,$C175,'2013Figures'!$B:$B,"CyToBroker",'2013Figures'!$G:$G,"P1",'2013Figures'!$E:$E,$B$1)</f>
        <v>0</v>
      </c>
      <c r="J175" s="8" t="s">
        <v>146</v>
      </c>
      <c r="L175" s="42">
        <f>SUMIFS('2012Figures'!$J:$J,'2012Figures'!$C:$C,$A175,'2012Figures'!$H:$H,$B175,'2012Figures'!$I:$I,$C175,'2012Figures'!$E:$E,$B$1)</f>
        <v>0</v>
      </c>
      <c r="M175" s="52">
        <f>SUMIFS('2012Figures'!$J:$J,'2012Figures'!$C:$C,$A175,'2012Figures'!$H:$H,$B175,'2012Figures'!$I:$I,$C175,'2012Figures'!$B:$B,"BrokerToCy",'2012Figures'!$G:$G,"E1",'2012Figures'!$E:$E,$B$1)</f>
        <v>0</v>
      </c>
      <c r="N175" s="52">
        <f>SUMIFS('2012Figures'!$J:$J,'2012Figures'!$C:$C,$A175,'2012Figures'!$H:$H,$B175,'2012Figures'!$I:$I,$C175,'2012Figures'!$B:$B,"BrokerToCy",'2012Figures'!$G:$G,"P1",'2012Figures'!$E:$E,$B$1)</f>
        <v>0</v>
      </c>
      <c r="O175" s="52">
        <f>SUMIFS('2012Figures'!$J:$J,'2012Figures'!$C:$C,$A175,'2012Figures'!$H:$H,$B175,'2012Figures'!$I:$I,$C175,'2012Figures'!$B:$B,"CyToBroker",'2012Figures'!$G:$G,"E1",'2012Figures'!$E:$E,$B$1)</f>
        <v>0</v>
      </c>
      <c r="P175" s="52">
        <f>SUMIFS('2012Figures'!$J:$J,'2012Figures'!$C:$C,$A175,'2012Figures'!$H:$H,$B175,'2012Figures'!$I:$I,$C175,'2012Figures'!$B:$B,"CyToBroker",'2012Figures'!$G:$G,"P1",'2012Figures'!$E:$E,$B$1)</f>
        <v>0</v>
      </c>
      <c r="R175" s="46" t="str">
        <f t="shared" si="23"/>
        <v/>
      </c>
      <c r="S175" s="46" t="str">
        <f t="shared" si="23"/>
        <v/>
      </c>
      <c r="T175" s="46" t="str">
        <f t="shared" si="23"/>
        <v/>
      </c>
      <c r="U175" s="46" t="str">
        <f t="shared" si="23"/>
        <v/>
      </c>
      <c r="V175" s="46" t="str">
        <f t="shared" si="23"/>
        <v/>
      </c>
    </row>
    <row r="176" spans="1:22" x14ac:dyDescent="0.2">
      <c r="A176" s="1">
        <v>116</v>
      </c>
      <c r="B176" s="1" t="s">
        <v>64</v>
      </c>
      <c r="C176" s="8">
        <v>2</v>
      </c>
      <c r="D176" s="29">
        <f>SUMIFS('2013Figures'!$J:$J,'2013Figures'!$C:$C,$A176,'2013Figures'!$H:$H,$B176,'2013Figures'!$I:$I,$C176,'2013Figures'!$E:$E,$B$1)</f>
        <v>0</v>
      </c>
      <c r="E176" s="9">
        <f>SUMIFS('2013Figures'!$J:$J,'2013Figures'!$C:$C,$A176,'2013Figures'!$H:$H,$B176,'2013Figures'!$I:$I,$C176,'2013Figures'!$B:$B,"BrokerToCy",'2013Figures'!$G:$G,"E1",'2013Figures'!$E:$E,$B$1)</f>
        <v>0</v>
      </c>
      <c r="F176" s="9">
        <f>SUMIFS('2013Figures'!$J:$J,'2013Figures'!$C:$C,$A176,'2013Figures'!$H:$H,$B176,'2013Figures'!$I:$I,$C176,'2013Figures'!$B:$B,"BrokerToCy",'2013Figures'!$G:$G,"P1",'2013Figures'!$E:$E,$B$1)</f>
        <v>0</v>
      </c>
      <c r="G176" s="9">
        <f>SUMIFS('2013Figures'!$J:$J,'2013Figures'!$C:$C,$A176,'2013Figures'!$H:$H,$B176,'2013Figures'!$I:$I,$C176,'2013Figures'!$B:$B,"CyToBroker",'2013Figures'!$G:$G,"E1",'2013Figures'!$E:$E,$B$1)</f>
        <v>0</v>
      </c>
      <c r="H176" s="9">
        <f>SUMIFS('2013Figures'!$J:$J,'2013Figures'!$C:$C,$A176,'2013Figures'!$H:$H,$B176,'2013Figures'!$I:$I,$C176,'2013Figures'!$B:$B,"CyToBroker",'2013Figures'!$G:$G,"P1",'2013Figures'!$E:$E,$B$1)</f>
        <v>0</v>
      </c>
      <c r="I176" s="30"/>
      <c r="J176" s="31">
        <v>201101</v>
      </c>
      <c r="K176" s="30"/>
      <c r="L176" s="42">
        <f>SUMIFS('2012Figures'!$J:$J,'2012Figures'!$C:$C,$A176,'2012Figures'!$H:$H,$B176,'2012Figures'!$I:$I,$C176,'2012Figures'!$E:$E,$B$1)</f>
        <v>0</v>
      </c>
      <c r="M176" s="52">
        <f>SUMIFS('2012Figures'!$J:$J,'2012Figures'!$C:$C,$A176,'2012Figures'!$H:$H,$B176,'2012Figures'!$I:$I,$C176,'2012Figures'!$B:$B,"BrokerToCy",'2012Figures'!$G:$G,"E1",'2012Figures'!$E:$E,$B$1)</f>
        <v>0</v>
      </c>
      <c r="N176" s="52">
        <f>SUMIFS('2012Figures'!$J:$J,'2012Figures'!$C:$C,$A176,'2012Figures'!$H:$H,$B176,'2012Figures'!$I:$I,$C176,'2012Figures'!$B:$B,"BrokerToCy",'2012Figures'!$G:$G,"P1",'2012Figures'!$E:$E,$B$1)</f>
        <v>0</v>
      </c>
      <c r="O176" s="52">
        <f>SUMIFS('2012Figures'!$J:$J,'2012Figures'!$C:$C,$A176,'2012Figures'!$H:$H,$B176,'2012Figures'!$I:$I,$C176,'2012Figures'!$B:$B,"CyToBroker",'2012Figures'!$G:$G,"E1",'2012Figures'!$E:$E,$B$1)</f>
        <v>0</v>
      </c>
      <c r="P176" s="52">
        <f>SUMIFS('2012Figures'!$J:$J,'2012Figures'!$C:$C,$A176,'2012Figures'!$H:$H,$B176,'2012Figures'!$I:$I,$C176,'2012Figures'!$B:$B,"CyToBroker",'2012Figures'!$G:$G,"P1",'2012Figures'!$E:$E,$B$1)</f>
        <v>0</v>
      </c>
      <c r="Q176" s="30"/>
      <c r="R176" s="46" t="str">
        <f t="shared" si="23"/>
        <v/>
      </c>
      <c r="S176" s="46" t="str">
        <f t="shared" si="23"/>
        <v/>
      </c>
      <c r="T176" s="46" t="str">
        <f t="shared" si="23"/>
        <v/>
      </c>
      <c r="U176" s="46" t="str">
        <f t="shared" si="23"/>
        <v/>
      </c>
      <c r="V176" s="46" t="str">
        <f t="shared" si="23"/>
        <v/>
      </c>
    </row>
    <row r="177" spans="1:22" x14ac:dyDescent="0.2">
      <c r="A177" s="1">
        <v>116</v>
      </c>
      <c r="B177" s="1" t="s">
        <v>64</v>
      </c>
      <c r="C177" s="8">
        <v>1</v>
      </c>
      <c r="D177" s="29">
        <f>SUMIFS('2013Figures'!$J:$J,'2013Figures'!$C:$C,$A177,'2013Figures'!$H:$H,$B177,'2013Figures'!$I:$I,$C177,'2013Figures'!$E:$E,$B$1)</f>
        <v>0</v>
      </c>
      <c r="E177" s="9">
        <f>SUMIFS('2013Figures'!$J:$J,'2013Figures'!$C:$C,$A177,'2013Figures'!$H:$H,$B177,'2013Figures'!$I:$I,$C177,'2013Figures'!$B:$B,"BrokerToCy",'2013Figures'!$G:$G,"E1",'2013Figures'!$E:$E,$B$1)</f>
        <v>0</v>
      </c>
      <c r="F177" s="9">
        <f>SUMIFS('2013Figures'!$J:$J,'2013Figures'!$C:$C,$A177,'2013Figures'!$H:$H,$B177,'2013Figures'!$I:$I,$C177,'2013Figures'!$B:$B,"BrokerToCy",'2013Figures'!$G:$G,"P1",'2013Figures'!$E:$E,$B$1)</f>
        <v>0</v>
      </c>
      <c r="G177" s="9">
        <f>SUMIFS('2013Figures'!$J:$J,'2013Figures'!$C:$C,$A177,'2013Figures'!$H:$H,$B177,'2013Figures'!$I:$I,$C177,'2013Figures'!$B:$B,"CyToBroker",'2013Figures'!$G:$G,"E1",'2013Figures'!$E:$E,$B$1)</f>
        <v>0</v>
      </c>
      <c r="H177" s="9">
        <f>SUMIFS('2013Figures'!$J:$J,'2013Figures'!$C:$C,$A177,'2013Figures'!$H:$H,$B177,'2013Figures'!$I:$I,$C177,'2013Figures'!$B:$B,"CyToBroker",'2013Figures'!$G:$G,"P1",'2013Figures'!$E:$E,$B$1)</f>
        <v>0</v>
      </c>
      <c r="J177" s="8">
        <v>200901</v>
      </c>
      <c r="L177" s="42">
        <f>SUMIFS('2012Figures'!$J:$J,'2012Figures'!$C:$C,$A177,'2012Figures'!$H:$H,$B177,'2012Figures'!$I:$I,$C177,'2012Figures'!$E:$E,$B$1)</f>
        <v>0</v>
      </c>
      <c r="M177" s="52">
        <f>SUMIFS('2012Figures'!$J:$J,'2012Figures'!$C:$C,$A177,'2012Figures'!$H:$H,$B177,'2012Figures'!$I:$I,$C177,'2012Figures'!$B:$B,"BrokerToCy",'2012Figures'!$G:$G,"E1",'2012Figures'!$E:$E,$B$1)</f>
        <v>0</v>
      </c>
      <c r="N177" s="52">
        <f>SUMIFS('2012Figures'!$J:$J,'2012Figures'!$C:$C,$A177,'2012Figures'!$H:$H,$B177,'2012Figures'!$I:$I,$C177,'2012Figures'!$B:$B,"BrokerToCy",'2012Figures'!$G:$G,"P1",'2012Figures'!$E:$E,$B$1)</f>
        <v>0</v>
      </c>
      <c r="O177" s="52">
        <f>SUMIFS('2012Figures'!$J:$J,'2012Figures'!$C:$C,$A177,'2012Figures'!$H:$H,$B177,'2012Figures'!$I:$I,$C177,'2012Figures'!$B:$B,"CyToBroker",'2012Figures'!$G:$G,"E1",'2012Figures'!$E:$E,$B$1)</f>
        <v>0</v>
      </c>
      <c r="P177" s="52">
        <f>SUMIFS('2012Figures'!$J:$J,'2012Figures'!$C:$C,$A177,'2012Figures'!$H:$H,$B177,'2012Figures'!$I:$I,$C177,'2012Figures'!$B:$B,"CyToBroker",'2012Figures'!$G:$G,"P1",'2012Figures'!$E:$E,$B$1)</f>
        <v>0</v>
      </c>
      <c r="R177" s="46" t="str">
        <f t="shared" si="23"/>
        <v/>
      </c>
      <c r="S177" s="46" t="str">
        <f t="shared" si="23"/>
        <v/>
      </c>
      <c r="T177" s="46" t="str">
        <f t="shared" si="23"/>
        <v/>
      </c>
      <c r="U177" s="46" t="str">
        <f t="shared" si="23"/>
        <v/>
      </c>
      <c r="V177" s="46" t="str">
        <f t="shared" si="23"/>
        <v/>
      </c>
    </row>
    <row r="178" spans="1:22" x14ac:dyDescent="0.2">
      <c r="A178" s="1">
        <v>116</v>
      </c>
      <c r="B178" s="1" t="s">
        <v>64</v>
      </c>
      <c r="D178" s="29">
        <f>SUMIFS('2013Figures'!$J:$J,'2013Figures'!$C:$C,$A178,'2013Figures'!$I:$I,"",'2013Figures'!$E:$E,$B$1)</f>
        <v>0</v>
      </c>
      <c r="E178" s="9">
        <f>SUMIFS('2013Figures'!$J:$J,'2013Figures'!$C:$C,$A178,'2013Figures'!$I:$I,"",'2013Figures'!$B:$B,"BrokerToCy",'2013Figures'!$G:$G,"E1",'2013Figures'!$E:$E,$B$1)</f>
        <v>0</v>
      </c>
      <c r="F178" s="9">
        <f>SUMIFS('2013Figures'!$J:$J,'2013Figures'!$C:$C,$A178,'2013Figures'!$I:$I,"",'2013Figures'!$B:$B,"BrokerToCy",'2013Figures'!$G:$G,"P1",'2013Figures'!$E:$E,$B$1)</f>
        <v>0</v>
      </c>
      <c r="G178" s="9">
        <f>SUMIFS('2013Figures'!$J:$J,'2013Figures'!$C:$C,$A178,'2013Figures'!$I:$I,"",'2013Figures'!$B:$B,"CyToBroker",'2013Figures'!$G:$G,"E1",'2013Figures'!$E:$E,$B$1)</f>
        <v>0</v>
      </c>
      <c r="H178" s="9">
        <f>SUMIFS('2013Figures'!$J:$J,'2013Figures'!$C:$C,$A178,'2013Figures'!$I:$I,"",'2013Figures'!$B:$B,"CyToBroker",'2013Figures'!$G:$G,"P1",'2013Figures'!$E:$E,$B$1)</f>
        <v>0</v>
      </c>
      <c r="J178" s="8" t="s">
        <v>131</v>
      </c>
      <c r="L178" s="42">
        <f>SUMIFS('2012Figures'!$J:$J,'2012Figures'!$C:$C,$A178,'2012Figures'!$I:$I,"",'2012Figures'!$E:$E,$B$1)</f>
        <v>0</v>
      </c>
      <c r="M178" s="52">
        <f>SUMIFS('2012Figures'!$J:$J,'2012Figures'!$C:$C,$A178,'2012Figures'!$I:$I,"",'2012Figures'!$B:$B,"BrokerToCy",'2012Figures'!$G:$G,"E1",'2012Figures'!$E:$E,$B$1)</f>
        <v>0</v>
      </c>
      <c r="N178" s="52">
        <f>SUMIFS('2012Figures'!$J:$J,'2012Figures'!$C:$C,$A178,'2012Figures'!$I:$I,"",'2012Figures'!$B:$B,"BrokerToCy",'2012Figures'!$G:$G,"P1",'2012Figures'!$E:$E,$B$1)</f>
        <v>0</v>
      </c>
      <c r="O178" s="52">
        <f>SUMIFS('2012Figures'!$J:$J,'2012Figures'!$C:$C,$A178,'2012Figures'!$I:$I,"",'2012Figures'!$B:$B,"CyToBroker",'2012Figures'!$G:$G,"E1",'2012Figures'!$E:$E,$B$1)</f>
        <v>0</v>
      </c>
      <c r="P178" s="52">
        <f>SUMIFS('2012Figures'!$J:$J,'2012Figures'!$C:$C,$A178,'2012Figures'!$I:$I,"",'2012Figures'!$B:$B,"CyToBroker",'2012Figures'!$G:$G,"P1",'2012Figures'!$E:$E,$B$1)</f>
        <v>0</v>
      </c>
      <c r="R178" s="46" t="str">
        <f t="shared" si="23"/>
        <v/>
      </c>
      <c r="S178" s="46" t="str">
        <f t="shared" si="23"/>
        <v/>
      </c>
      <c r="T178" s="46" t="str">
        <f t="shared" si="23"/>
        <v/>
      </c>
      <c r="U178" s="46" t="str">
        <f t="shared" si="23"/>
        <v/>
      </c>
      <c r="V178" s="46" t="str">
        <f t="shared" si="23"/>
        <v/>
      </c>
    </row>
    <row r="179" spans="1:22" x14ac:dyDescent="0.2">
      <c r="A179" s="21"/>
      <c r="B179" s="21" t="s">
        <v>92</v>
      </c>
      <c r="C179" s="22"/>
      <c r="D179" s="23">
        <f>SUM(E179:H179)</f>
        <v>0</v>
      </c>
      <c r="E179" s="23">
        <f>SUM(E175:E178)</f>
        <v>0</v>
      </c>
      <c r="F179" s="23">
        <f>SUM(F175:F178)</f>
        <v>0</v>
      </c>
      <c r="G179" s="23">
        <f>SUM(G175:G178)</f>
        <v>0</v>
      </c>
      <c r="H179" s="23">
        <f>SUM(H175:H178)</f>
        <v>0</v>
      </c>
      <c r="I179" s="21"/>
      <c r="J179" s="22"/>
      <c r="K179" s="21"/>
      <c r="L179" s="43">
        <f>SUM(M179:P179)</f>
        <v>0</v>
      </c>
      <c r="M179" s="43">
        <f>SUM(M175:M178)</f>
        <v>0</v>
      </c>
      <c r="N179" s="43">
        <f>SUM(N175:N178)</f>
        <v>0</v>
      </c>
      <c r="O179" s="43">
        <f>SUM(O175:O178)</f>
        <v>0</v>
      </c>
      <c r="P179" s="43">
        <f>SUM(P175:P178)</f>
        <v>0</v>
      </c>
      <c r="Q179" s="21"/>
      <c r="R179" s="21"/>
      <c r="S179" s="21"/>
      <c r="T179" s="21"/>
      <c r="U179" s="21"/>
      <c r="V179" s="21"/>
    </row>
    <row r="180" spans="1:22" x14ac:dyDescent="0.2">
      <c r="A180" s="28">
        <v>118</v>
      </c>
      <c r="B180" s="28" t="s">
        <v>109</v>
      </c>
      <c r="C180" s="17" t="s">
        <v>88</v>
      </c>
      <c r="D180" s="18">
        <f>SUMIFS('2013Figures'!$J:$J,'2013Figures'!$C:$C,$A180,'2013Figures'!$E:$E,$B$1)</f>
        <v>157</v>
      </c>
      <c r="E180" s="18">
        <f>SUMIFS('2013Figures'!$J:$J,'2013Figures'!$C:$C,$A180,'2013Figures'!$B:$B,"BrokerToCy",'2013Figures'!$G:$G,"E1",'2013Figures'!$E:$E,$B$1)</f>
        <v>0</v>
      </c>
      <c r="F180" s="18">
        <f>SUMIFS('2013Figures'!$J:$J,'2013Figures'!$C:$C,$A180,'2013Figures'!$B:$B,"BrokerToCy",'2013Figures'!$G:$G,"P1",'2013Figures'!$E:$E,$B$1)</f>
        <v>0</v>
      </c>
      <c r="G180" s="18">
        <f>SUMIFS('2013Figures'!$J:$J,'2013Figures'!$C:$C,$A180,'2013Figures'!$B:$B,"CyToBroker",'2013Figures'!$G:$G,"E1",'2013Figures'!$E:$E,$B$1)</f>
        <v>157</v>
      </c>
      <c r="H180" s="18">
        <f>SUMIFS('2013Figures'!$J:$J,'2013Figures'!$C:$C,$A180,'2013Figures'!$B:$B,"CyToBroker",'2013Figures'!$G:$G,"P1",'2013Figures'!$E:$E,$B$1)</f>
        <v>0</v>
      </c>
      <c r="I180" s="28"/>
      <c r="J180" s="17"/>
      <c r="K180" s="28"/>
      <c r="L180" s="50">
        <f>SUMIFS('2012Figures'!$J:$J,'2012Figures'!$C:$C,$A180,'2012Figures'!$E:$E,$B$1)</f>
        <v>194</v>
      </c>
      <c r="M180" s="50">
        <f>SUMIFS('2012Figures'!$J:$J,'2012Figures'!$C:$C,$A180,'2012Figures'!$B:$B,"BrokerToCy",'2012Figures'!$G:$G,"E1",'2012Figures'!$E:$E,$B$1)</f>
        <v>0</v>
      </c>
      <c r="N180" s="50">
        <f>SUMIFS('2012Figures'!$J:$J,'2012Figures'!$C:$C,$A180,'2012Figures'!$B:$B,"BrokerToCy",'2012Figures'!$G:$G,"P1",'2012Figures'!$E:$E,$B$1)</f>
        <v>0</v>
      </c>
      <c r="O180" s="50">
        <f>SUMIFS('2012Figures'!$J:$J,'2012Figures'!$C:$C,$A180,'2012Figures'!$B:$B,"CyToBroker",'2012Figures'!$G:$G,"E1",'2012Figures'!$E:$E,$B$1)</f>
        <v>194</v>
      </c>
      <c r="P180" s="50">
        <f>SUMIFS('2012Figures'!$J:$J,'2012Figures'!$C:$C,$A180,'2012Figures'!$B:$B,"CyToBroker",'2012Figures'!$G:$G,"P1",'2012Figures'!$E:$E,$B$1)</f>
        <v>0</v>
      </c>
      <c r="Q180" s="28"/>
      <c r="R180" s="46">
        <f t="shared" si="23"/>
        <v>-0.19</v>
      </c>
      <c r="S180" s="46" t="str">
        <f t="shared" si="23"/>
        <v/>
      </c>
      <c r="T180" s="46" t="str">
        <f t="shared" si="23"/>
        <v/>
      </c>
      <c r="U180" s="46">
        <f t="shared" si="23"/>
        <v>-0.19</v>
      </c>
      <c r="V180" s="46" t="str">
        <f t="shared" si="23"/>
        <v/>
      </c>
    </row>
    <row r="181" spans="1:22" x14ac:dyDescent="0.2">
      <c r="A181" s="1">
        <v>118</v>
      </c>
      <c r="B181" s="1" t="s">
        <v>109</v>
      </c>
      <c r="C181" s="8">
        <v>11</v>
      </c>
      <c r="D181" s="29">
        <f>SUMIFS('2013Figures'!$J:$J,'2013Figures'!$C:$C,$A181,'2013Figures'!$H:$H,$B181,'2013Figures'!$I:$I,$C181,'2013Figures'!$E:$E,$B$1)</f>
        <v>0</v>
      </c>
      <c r="E181" s="9">
        <f>SUMIFS('2013Figures'!$J:$J,'2013Figures'!$C:$C,$A181,'2013Figures'!$H:$H,$B181,'2013Figures'!$I:$I,$C181,'2013Figures'!$B:$B,"BrokerToCy",'2013Figures'!$G:$G,"E1",'2013Figures'!$E:$E,$B$1)</f>
        <v>0</v>
      </c>
      <c r="F181" s="9">
        <f>SUMIFS('2013Figures'!$J:$J,'2013Figures'!$C:$C,$A181,'2013Figures'!$H:$H,$B181,'2013Figures'!$I:$I,$C181,'2013Figures'!$B:$B,"BrokerToCy",'2013Figures'!$G:$G,"P1",'2013Figures'!$E:$E,$B$1)</f>
        <v>0</v>
      </c>
      <c r="G181" s="9">
        <f>SUMIFS('2013Figures'!$J:$J,'2013Figures'!$C:$C,$A181,'2013Figures'!$H:$H,$B181,'2013Figures'!$I:$I,$C181,'2013Figures'!$B:$B,"CyToBroker",'2013Figures'!$G:$G,"E1",'2013Figures'!$E:$E,$B$1)</f>
        <v>0</v>
      </c>
      <c r="H181" s="9">
        <f>SUMIFS('2013Figures'!$J:$J,'2013Figures'!$C:$C,$A181,'2013Figures'!$H:$H,$B181,'2013Figures'!$I:$I,$C181,'2013Figures'!$B:$B,"CyToBroker",'2013Figures'!$G:$G,"P1",'2013Figures'!$E:$E,$B$1)</f>
        <v>0</v>
      </c>
      <c r="L181" s="42">
        <f>SUMIFS('2012Figures'!$J:$J,'2012Figures'!$C:$C,$A181,'2012Figures'!$H:$H,$B181,'2012Figures'!$I:$I,$C181,'2012Figures'!$E:$E,$B$1)</f>
        <v>0</v>
      </c>
      <c r="M181" s="52">
        <f>SUMIFS('2012Figures'!$J:$J,'2012Figures'!$C:$C,$A181,'2012Figures'!$H:$H,$B181,'2012Figures'!$I:$I,$C181,'2012Figures'!$B:$B,"BrokerToCy",'2012Figures'!$G:$G,"E1",'2012Figures'!$E:$E,$B$1)</f>
        <v>0</v>
      </c>
      <c r="N181" s="52">
        <f>SUMIFS('2012Figures'!$J:$J,'2012Figures'!$C:$C,$A181,'2012Figures'!$H:$H,$B181,'2012Figures'!$I:$I,$C181,'2012Figures'!$B:$B,"BrokerToCy",'2012Figures'!$G:$G,"P1",'2012Figures'!$E:$E,$B$1)</f>
        <v>0</v>
      </c>
      <c r="O181" s="52">
        <f>SUMIFS('2012Figures'!$J:$J,'2012Figures'!$C:$C,$A181,'2012Figures'!$H:$H,$B181,'2012Figures'!$I:$I,$C181,'2012Figures'!$B:$B,"CyToBroker",'2012Figures'!$G:$G,"E1",'2012Figures'!$E:$E,$B$1)</f>
        <v>0</v>
      </c>
      <c r="P181" s="52">
        <f>SUMIFS('2012Figures'!$J:$J,'2012Figures'!$C:$C,$A181,'2012Figures'!$H:$H,$B181,'2012Figures'!$I:$I,$C181,'2012Figures'!$B:$B,"CyToBroker",'2012Figures'!$G:$G,"P1",'2012Figures'!$E:$E,$B$1)</f>
        <v>0</v>
      </c>
      <c r="R181" s="46" t="str">
        <f t="shared" si="23"/>
        <v/>
      </c>
      <c r="S181" s="46" t="str">
        <f t="shared" si="23"/>
        <v/>
      </c>
      <c r="T181" s="46" t="str">
        <f t="shared" si="23"/>
        <v/>
      </c>
      <c r="U181" s="46" t="str">
        <f t="shared" si="23"/>
        <v/>
      </c>
      <c r="V181" s="46" t="str">
        <f t="shared" si="23"/>
        <v/>
      </c>
    </row>
    <row r="182" spans="1:22" x14ac:dyDescent="0.2">
      <c r="A182" s="1">
        <v>118</v>
      </c>
      <c r="B182" s="1" t="s">
        <v>109</v>
      </c>
      <c r="C182" s="8">
        <v>10</v>
      </c>
      <c r="D182" s="29">
        <f>SUMIFS('2013Figures'!$J:$J,'2013Figures'!$C:$C,$A182,'2013Figures'!$H:$H,$B182,'2013Figures'!$I:$I,$C182,'2013Figures'!$E:$E,$B$1)</f>
        <v>0</v>
      </c>
      <c r="E182" s="9">
        <f>SUMIFS('2013Figures'!$J:$J,'2013Figures'!$C:$C,$A182,'2013Figures'!$H:$H,$B182,'2013Figures'!$I:$I,$C182,'2013Figures'!$B:$B,"BrokerToCy",'2013Figures'!$G:$G,"E1",'2013Figures'!$E:$E,$B$1)</f>
        <v>0</v>
      </c>
      <c r="F182" s="9">
        <f>SUMIFS('2013Figures'!$J:$J,'2013Figures'!$C:$C,$A182,'2013Figures'!$H:$H,$B182,'2013Figures'!$I:$I,$C182,'2013Figures'!$B:$B,"BrokerToCy",'2013Figures'!$G:$G,"P1",'2013Figures'!$E:$E,$B$1)</f>
        <v>0</v>
      </c>
      <c r="G182" s="9">
        <f>SUMIFS('2013Figures'!$J:$J,'2013Figures'!$C:$C,$A182,'2013Figures'!$H:$H,$B182,'2013Figures'!$I:$I,$C182,'2013Figures'!$B:$B,"CyToBroker",'2013Figures'!$G:$G,"E1",'2013Figures'!$E:$E,$B$1)</f>
        <v>0</v>
      </c>
      <c r="H182" s="9">
        <f>SUMIFS('2013Figures'!$J:$J,'2013Figures'!$C:$C,$A182,'2013Figures'!$H:$H,$B182,'2013Figures'!$I:$I,$C182,'2013Figures'!$B:$B,"CyToBroker",'2013Figures'!$G:$G,"P1",'2013Figures'!$E:$E,$B$1)</f>
        <v>0</v>
      </c>
      <c r="J182" s="8">
        <v>201501</v>
      </c>
      <c r="L182" s="42">
        <f>SUMIFS('2012Figures'!$J:$J,'2012Figures'!$C:$C,$A182,'2012Figures'!$H:$H,$B182,'2012Figures'!$I:$I,$C182,'2012Figures'!$E:$E,$B$1)</f>
        <v>0</v>
      </c>
      <c r="M182" s="52">
        <f>SUMIFS('2012Figures'!$J:$J,'2012Figures'!$C:$C,$A182,'2012Figures'!$H:$H,$B182,'2012Figures'!$I:$I,$C182,'2012Figures'!$B:$B,"BrokerToCy",'2012Figures'!$G:$G,"E1",'2012Figures'!$E:$E,$B$1)</f>
        <v>0</v>
      </c>
      <c r="N182" s="52">
        <f>SUMIFS('2012Figures'!$J:$J,'2012Figures'!$C:$C,$A182,'2012Figures'!$H:$H,$B182,'2012Figures'!$I:$I,$C182,'2012Figures'!$B:$B,"BrokerToCy",'2012Figures'!$G:$G,"P1",'2012Figures'!$E:$E,$B$1)</f>
        <v>0</v>
      </c>
      <c r="O182" s="52">
        <f>SUMIFS('2012Figures'!$J:$J,'2012Figures'!$C:$C,$A182,'2012Figures'!$H:$H,$B182,'2012Figures'!$I:$I,$C182,'2012Figures'!$B:$B,"CyToBroker",'2012Figures'!$G:$G,"E1",'2012Figures'!$E:$E,$B$1)</f>
        <v>0</v>
      </c>
      <c r="P182" s="52">
        <f>SUMIFS('2012Figures'!$J:$J,'2012Figures'!$C:$C,$A182,'2012Figures'!$H:$H,$B182,'2012Figures'!$I:$I,$C182,'2012Figures'!$B:$B,"CyToBroker",'2012Figures'!$G:$G,"P1",'2012Figures'!$E:$E,$B$1)</f>
        <v>0</v>
      </c>
      <c r="R182" s="46" t="str">
        <f t="shared" si="23"/>
        <v/>
      </c>
      <c r="S182" s="46" t="str">
        <f t="shared" si="23"/>
        <v/>
      </c>
      <c r="T182" s="46" t="str">
        <f t="shared" si="23"/>
        <v/>
      </c>
      <c r="U182" s="46" t="str">
        <f t="shared" si="23"/>
        <v/>
      </c>
      <c r="V182" s="46" t="str">
        <f t="shared" si="23"/>
        <v/>
      </c>
    </row>
    <row r="183" spans="1:22" x14ac:dyDescent="0.2">
      <c r="A183" s="1">
        <v>118</v>
      </c>
      <c r="B183" s="1" t="s">
        <v>109</v>
      </c>
      <c r="C183" s="8">
        <v>9</v>
      </c>
      <c r="D183" s="29">
        <f>SUMIFS('2013Figures'!$J:$J,'2013Figures'!$C:$C,$A183,'2013Figures'!$H:$H,$B183,'2013Figures'!$I:$I,$C183,'2013Figures'!$E:$E,$B$1)</f>
        <v>0</v>
      </c>
      <c r="E183" s="9">
        <f>SUMIFS('2013Figures'!$J:$J,'2013Figures'!$C:$C,$A183,'2013Figures'!$H:$H,$B183,'2013Figures'!$I:$I,$C183,'2013Figures'!$B:$B,"BrokerToCy",'2013Figures'!$G:$G,"E1",'2013Figures'!$E:$E,$B$1)</f>
        <v>0</v>
      </c>
      <c r="F183" s="9">
        <f>SUMIFS('2013Figures'!$J:$J,'2013Figures'!$C:$C,$A183,'2013Figures'!$H:$H,$B183,'2013Figures'!$I:$I,$C183,'2013Figures'!$B:$B,"BrokerToCy",'2013Figures'!$G:$G,"P1",'2013Figures'!$E:$E,$B$1)</f>
        <v>0</v>
      </c>
      <c r="G183" s="9">
        <f>SUMIFS('2013Figures'!$J:$J,'2013Figures'!$C:$C,$A183,'2013Figures'!$H:$H,$B183,'2013Figures'!$I:$I,$C183,'2013Figures'!$B:$B,"CyToBroker",'2013Figures'!$G:$G,"E1",'2013Figures'!$E:$E,$B$1)</f>
        <v>0</v>
      </c>
      <c r="H183" s="9">
        <f>SUMIFS('2013Figures'!$J:$J,'2013Figures'!$C:$C,$A183,'2013Figures'!$H:$H,$B183,'2013Figures'!$I:$I,$C183,'2013Figures'!$B:$B,"CyToBroker",'2013Figures'!$G:$G,"P1",'2013Figures'!$E:$E,$B$1)</f>
        <v>0</v>
      </c>
      <c r="J183" s="8">
        <v>201401</v>
      </c>
      <c r="L183" s="42">
        <f>SUMIFS('2012Figures'!$J:$J,'2012Figures'!$C:$C,$A183,'2012Figures'!$H:$H,$B183,'2012Figures'!$I:$I,$C183,'2012Figures'!$E:$E,$B$1)</f>
        <v>0</v>
      </c>
      <c r="M183" s="52">
        <f>SUMIFS('2012Figures'!$J:$J,'2012Figures'!$C:$C,$A183,'2012Figures'!$H:$H,$B183,'2012Figures'!$I:$I,$C183,'2012Figures'!$B:$B,"BrokerToCy",'2012Figures'!$G:$G,"E1",'2012Figures'!$E:$E,$B$1)</f>
        <v>0</v>
      </c>
      <c r="N183" s="52">
        <f>SUMIFS('2012Figures'!$J:$J,'2012Figures'!$C:$C,$A183,'2012Figures'!$H:$H,$B183,'2012Figures'!$I:$I,$C183,'2012Figures'!$B:$B,"BrokerToCy",'2012Figures'!$G:$G,"P1",'2012Figures'!$E:$E,$B$1)</f>
        <v>0</v>
      </c>
      <c r="O183" s="52">
        <f>SUMIFS('2012Figures'!$J:$J,'2012Figures'!$C:$C,$A183,'2012Figures'!$H:$H,$B183,'2012Figures'!$I:$I,$C183,'2012Figures'!$B:$B,"CyToBroker",'2012Figures'!$G:$G,"E1",'2012Figures'!$E:$E,$B$1)</f>
        <v>0</v>
      </c>
      <c r="P183" s="52">
        <f>SUMIFS('2012Figures'!$J:$J,'2012Figures'!$C:$C,$A183,'2012Figures'!$H:$H,$B183,'2012Figures'!$I:$I,$C183,'2012Figures'!$B:$B,"CyToBroker",'2012Figures'!$G:$G,"P1",'2012Figures'!$E:$E,$B$1)</f>
        <v>0</v>
      </c>
      <c r="R183" s="46" t="str">
        <f t="shared" si="23"/>
        <v/>
      </c>
      <c r="S183" s="46" t="str">
        <f t="shared" si="23"/>
        <v/>
      </c>
      <c r="T183" s="46" t="str">
        <f t="shared" si="23"/>
        <v/>
      </c>
      <c r="U183" s="46" t="str">
        <f t="shared" si="23"/>
        <v/>
      </c>
      <c r="V183" s="46" t="str">
        <f t="shared" si="23"/>
        <v/>
      </c>
    </row>
    <row r="184" spans="1:22" x14ac:dyDescent="0.2">
      <c r="A184" s="1">
        <v>118</v>
      </c>
      <c r="B184" s="1" t="s">
        <v>109</v>
      </c>
      <c r="C184" s="8">
        <v>8</v>
      </c>
      <c r="D184" s="29">
        <f>SUMIFS('2013Figures'!$J:$J,'2013Figures'!$C:$C,$A184,'2013Figures'!$H:$H,$B184,'2013Figures'!$I:$I,$C184,'2013Figures'!$E:$E,$B$1)</f>
        <v>0</v>
      </c>
      <c r="E184" s="9">
        <f>SUMIFS('2013Figures'!$J:$J,'2013Figures'!$C:$C,$A184,'2013Figures'!$H:$H,$B184,'2013Figures'!$I:$I,$C184,'2013Figures'!$B:$B,"BrokerToCy",'2013Figures'!$G:$G,"E1",'2013Figures'!$E:$E,$B$1)</f>
        <v>0</v>
      </c>
      <c r="F184" s="9">
        <f>SUMIFS('2013Figures'!$J:$J,'2013Figures'!$C:$C,$A184,'2013Figures'!$H:$H,$B184,'2013Figures'!$I:$I,$C184,'2013Figures'!$B:$B,"BrokerToCy",'2013Figures'!$G:$G,"P1",'2013Figures'!$E:$E,$B$1)</f>
        <v>0</v>
      </c>
      <c r="G184" s="9">
        <f>SUMIFS('2013Figures'!$J:$J,'2013Figures'!$C:$C,$A184,'2013Figures'!$H:$H,$B184,'2013Figures'!$I:$I,$C184,'2013Figures'!$B:$B,"CyToBroker",'2013Figures'!$G:$G,"E1",'2013Figures'!$E:$E,$B$1)</f>
        <v>0</v>
      </c>
      <c r="H184" s="9">
        <f>SUMIFS('2013Figures'!$J:$J,'2013Figures'!$C:$C,$A184,'2013Figures'!$H:$H,$B184,'2013Figures'!$I:$I,$C184,'2013Figures'!$B:$B,"CyToBroker",'2013Figures'!$G:$G,"P1",'2013Figures'!$E:$E,$B$1)</f>
        <v>0</v>
      </c>
      <c r="I184" s="30"/>
      <c r="J184" s="31">
        <v>201301</v>
      </c>
      <c r="K184" s="30"/>
      <c r="L184" s="42">
        <f>SUMIFS('2012Figures'!$J:$J,'2012Figures'!$C:$C,$A184,'2012Figures'!$H:$H,$B184,'2012Figures'!$I:$I,$C184,'2012Figures'!$E:$E,$B$1)</f>
        <v>0</v>
      </c>
      <c r="M184" s="52">
        <f>SUMIFS('2012Figures'!$J:$J,'2012Figures'!$C:$C,$A184,'2012Figures'!$H:$H,$B184,'2012Figures'!$I:$I,$C184,'2012Figures'!$B:$B,"BrokerToCy",'2012Figures'!$G:$G,"E1",'2012Figures'!$E:$E,$B$1)</f>
        <v>0</v>
      </c>
      <c r="N184" s="52">
        <f>SUMIFS('2012Figures'!$J:$J,'2012Figures'!$C:$C,$A184,'2012Figures'!$H:$H,$B184,'2012Figures'!$I:$I,$C184,'2012Figures'!$B:$B,"BrokerToCy",'2012Figures'!$G:$G,"P1",'2012Figures'!$E:$E,$B$1)</f>
        <v>0</v>
      </c>
      <c r="O184" s="52">
        <f>SUMIFS('2012Figures'!$J:$J,'2012Figures'!$C:$C,$A184,'2012Figures'!$H:$H,$B184,'2012Figures'!$I:$I,$C184,'2012Figures'!$B:$B,"CyToBroker",'2012Figures'!$G:$G,"E1",'2012Figures'!$E:$E,$B$1)</f>
        <v>0</v>
      </c>
      <c r="P184" s="52">
        <f>SUMIFS('2012Figures'!$J:$J,'2012Figures'!$C:$C,$A184,'2012Figures'!$H:$H,$B184,'2012Figures'!$I:$I,$C184,'2012Figures'!$B:$B,"CyToBroker",'2012Figures'!$G:$G,"P1",'2012Figures'!$E:$E,$B$1)</f>
        <v>0</v>
      </c>
      <c r="Q184" s="30"/>
      <c r="R184" s="46" t="str">
        <f t="shared" si="23"/>
        <v/>
      </c>
      <c r="S184" s="46" t="str">
        <f t="shared" si="23"/>
        <v/>
      </c>
      <c r="T184" s="46" t="str">
        <f t="shared" si="23"/>
        <v/>
      </c>
      <c r="U184" s="46" t="str">
        <f t="shared" si="23"/>
        <v/>
      </c>
      <c r="V184" s="46" t="str">
        <f t="shared" si="23"/>
        <v/>
      </c>
    </row>
    <row r="185" spans="1:22" x14ac:dyDescent="0.2">
      <c r="A185" s="1">
        <v>118</v>
      </c>
      <c r="B185" s="1" t="s">
        <v>109</v>
      </c>
      <c r="C185" s="8">
        <v>7</v>
      </c>
      <c r="D185" s="29">
        <f>SUMIFS('2013Figures'!$J:$J,'2013Figures'!$C:$C,$A185,'2013Figures'!$H:$H,$B185,'2013Figures'!$I:$I,$C185,'2013Figures'!$E:$E,$B$1)</f>
        <v>0</v>
      </c>
      <c r="E185" s="9">
        <f>SUMIFS('2013Figures'!$J:$J,'2013Figures'!$C:$C,$A185,'2013Figures'!$H:$H,$B185,'2013Figures'!$I:$I,$C185,'2013Figures'!$B:$B,"BrokerToCy",'2013Figures'!$G:$G,"E1",'2013Figures'!$E:$E,$B$1)</f>
        <v>0</v>
      </c>
      <c r="F185" s="9">
        <f>SUMIFS('2013Figures'!$J:$J,'2013Figures'!$C:$C,$A185,'2013Figures'!$H:$H,$B185,'2013Figures'!$I:$I,$C185,'2013Figures'!$B:$B,"BrokerToCy",'2013Figures'!$G:$G,"P1",'2013Figures'!$E:$E,$B$1)</f>
        <v>0</v>
      </c>
      <c r="G185" s="9">
        <f>SUMIFS('2013Figures'!$J:$J,'2013Figures'!$C:$C,$A185,'2013Figures'!$H:$H,$B185,'2013Figures'!$I:$I,$C185,'2013Figures'!$B:$B,"CyToBroker",'2013Figures'!$G:$G,"E1",'2013Figures'!$E:$E,$B$1)</f>
        <v>0</v>
      </c>
      <c r="H185" s="9">
        <f>SUMIFS('2013Figures'!$J:$J,'2013Figures'!$C:$C,$A185,'2013Figures'!$H:$H,$B185,'2013Figures'!$I:$I,$C185,'2013Figures'!$B:$B,"CyToBroker",'2013Figures'!$G:$G,"P1",'2013Figures'!$E:$E,$B$1)</f>
        <v>0</v>
      </c>
      <c r="J185" s="8">
        <v>201201</v>
      </c>
      <c r="L185" s="42">
        <f>SUMIFS('2012Figures'!$J:$J,'2012Figures'!$C:$C,$A185,'2012Figures'!$H:$H,$B185,'2012Figures'!$I:$I,$C185,'2012Figures'!$E:$E,$B$1)</f>
        <v>0</v>
      </c>
      <c r="M185" s="52">
        <f>SUMIFS('2012Figures'!$J:$J,'2012Figures'!$C:$C,$A185,'2012Figures'!$H:$H,$B185,'2012Figures'!$I:$I,$C185,'2012Figures'!$B:$B,"BrokerToCy",'2012Figures'!$G:$G,"E1",'2012Figures'!$E:$E,$B$1)</f>
        <v>0</v>
      </c>
      <c r="N185" s="52">
        <f>SUMIFS('2012Figures'!$J:$J,'2012Figures'!$C:$C,$A185,'2012Figures'!$H:$H,$B185,'2012Figures'!$I:$I,$C185,'2012Figures'!$B:$B,"BrokerToCy",'2012Figures'!$G:$G,"P1",'2012Figures'!$E:$E,$B$1)</f>
        <v>0</v>
      </c>
      <c r="O185" s="52">
        <f>SUMIFS('2012Figures'!$J:$J,'2012Figures'!$C:$C,$A185,'2012Figures'!$H:$H,$B185,'2012Figures'!$I:$I,$C185,'2012Figures'!$B:$B,"CyToBroker",'2012Figures'!$G:$G,"E1",'2012Figures'!$E:$E,$B$1)</f>
        <v>0</v>
      </c>
      <c r="P185" s="52">
        <f>SUMIFS('2012Figures'!$J:$J,'2012Figures'!$C:$C,$A185,'2012Figures'!$H:$H,$B185,'2012Figures'!$I:$I,$C185,'2012Figures'!$B:$B,"CyToBroker",'2012Figures'!$G:$G,"P1",'2012Figures'!$E:$E,$B$1)</f>
        <v>0</v>
      </c>
      <c r="R185" s="46" t="str">
        <f t="shared" si="23"/>
        <v/>
      </c>
      <c r="S185" s="46" t="str">
        <f t="shared" si="23"/>
        <v/>
      </c>
      <c r="T185" s="46" t="str">
        <f t="shared" si="23"/>
        <v/>
      </c>
      <c r="U185" s="46" t="str">
        <f t="shared" si="23"/>
        <v/>
      </c>
      <c r="V185" s="46" t="str">
        <f t="shared" si="23"/>
        <v/>
      </c>
    </row>
    <row r="186" spans="1:22" x14ac:dyDescent="0.2">
      <c r="A186" s="1">
        <v>118</v>
      </c>
      <c r="B186" s="1" t="s">
        <v>109</v>
      </c>
      <c r="C186" s="8">
        <v>6</v>
      </c>
      <c r="D186" s="29">
        <f>SUMIFS('2013Figures'!$J:$J,'2013Figures'!$C:$C,$A186,'2013Figures'!$H:$H,$B186,'2013Figures'!$I:$I,$C186,'2013Figures'!$E:$E,$B$1)</f>
        <v>0</v>
      </c>
      <c r="E186" s="9">
        <f>SUMIFS('2013Figures'!$J:$J,'2013Figures'!$C:$C,$A186,'2013Figures'!$H:$H,$B186,'2013Figures'!$I:$I,$C186,'2013Figures'!$B:$B,"BrokerToCy",'2013Figures'!$G:$G,"E1",'2013Figures'!$E:$E,$B$1)</f>
        <v>0</v>
      </c>
      <c r="F186" s="9">
        <f>SUMIFS('2013Figures'!$J:$J,'2013Figures'!$C:$C,$A186,'2013Figures'!$H:$H,$B186,'2013Figures'!$I:$I,$C186,'2013Figures'!$B:$B,"BrokerToCy",'2013Figures'!$G:$G,"P1",'2013Figures'!$E:$E,$B$1)</f>
        <v>0</v>
      </c>
      <c r="G186" s="9">
        <f>SUMIFS('2013Figures'!$J:$J,'2013Figures'!$C:$C,$A186,'2013Figures'!$H:$H,$B186,'2013Figures'!$I:$I,$C186,'2013Figures'!$B:$B,"CyToBroker",'2013Figures'!$G:$G,"E1",'2013Figures'!$E:$E,$B$1)</f>
        <v>0</v>
      </c>
      <c r="H186" s="9">
        <f>SUMIFS('2013Figures'!$J:$J,'2013Figures'!$C:$C,$A186,'2013Figures'!$H:$H,$B186,'2013Figures'!$I:$I,$C186,'2013Figures'!$B:$B,"CyToBroker",'2013Figures'!$G:$G,"P1",'2013Figures'!$E:$E,$B$1)</f>
        <v>0</v>
      </c>
      <c r="J186" s="8">
        <v>201101</v>
      </c>
      <c r="L186" s="42">
        <f>SUMIFS('2012Figures'!$J:$J,'2012Figures'!$C:$C,$A186,'2012Figures'!$H:$H,$B186,'2012Figures'!$I:$I,$C186,'2012Figures'!$E:$E,$B$1)</f>
        <v>0</v>
      </c>
      <c r="M186" s="52">
        <f>SUMIFS('2012Figures'!$J:$J,'2012Figures'!$C:$C,$A186,'2012Figures'!$H:$H,$B186,'2012Figures'!$I:$I,$C186,'2012Figures'!$B:$B,"BrokerToCy",'2012Figures'!$G:$G,"E1",'2012Figures'!$E:$E,$B$1)</f>
        <v>0</v>
      </c>
      <c r="N186" s="52">
        <f>SUMIFS('2012Figures'!$J:$J,'2012Figures'!$C:$C,$A186,'2012Figures'!$H:$H,$B186,'2012Figures'!$I:$I,$C186,'2012Figures'!$B:$B,"BrokerToCy",'2012Figures'!$G:$G,"P1",'2012Figures'!$E:$E,$B$1)</f>
        <v>0</v>
      </c>
      <c r="O186" s="52">
        <f>SUMIFS('2012Figures'!$J:$J,'2012Figures'!$C:$C,$A186,'2012Figures'!$H:$H,$B186,'2012Figures'!$I:$I,$C186,'2012Figures'!$B:$B,"CyToBroker",'2012Figures'!$G:$G,"E1",'2012Figures'!$E:$E,$B$1)</f>
        <v>0</v>
      </c>
      <c r="P186" s="52">
        <f>SUMIFS('2012Figures'!$J:$J,'2012Figures'!$C:$C,$A186,'2012Figures'!$H:$H,$B186,'2012Figures'!$I:$I,$C186,'2012Figures'!$B:$B,"CyToBroker",'2012Figures'!$G:$G,"P1",'2012Figures'!$E:$E,$B$1)</f>
        <v>0</v>
      </c>
      <c r="R186" s="46" t="str">
        <f t="shared" si="23"/>
        <v/>
      </c>
      <c r="S186" s="46" t="str">
        <f t="shared" si="23"/>
        <v/>
      </c>
      <c r="T186" s="46" t="str">
        <f t="shared" si="23"/>
        <v/>
      </c>
      <c r="U186" s="46" t="str">
        <f t="shared" si="23"/>
        <v/>
      </c>
      <c r="V186" s="46" t="str">
        <f t="shared" si="23"/>
        <v/>
      </c>
    </row>
    <row r="187" spans="1:22" x14ac:dyDescent="0.2">
      <c r="A187" s="1">
        <v>118</v>
      </c>
      <c r="B187" s="1" t="s">
        <v>109</v>
      </c>
      <c r="C187" s="8">
        <v>5</v>
      </c>
      <c r="D187" s="29">
        <f>SUMIFS('2013Figures'!$J:$J,'2013Figures'!$C:$C,$A187,'2013Figures'!$H:$H,$B187,'2013Figures'!$I:$I,$C187,'2013Figures'!$E:$E,$B$1)</f>
        <v>0</v>
      </c>
      <c r="E187" s="9">
        <f>SUMIFS('2013Figures'!$J:$J,'2013Figures'!$C:$C,$A187,'2013Figures'!$H:$H,$B187,'2013Figures'!$I:$I,$C187,'2013Figures'!$B:$B,"BrokerToCy",'2013Figures'!$G:$G,"E1",'2013Figures'!$E:$E,$B$1)</f>
        <v>0</v>
      </c>
      <c r="F187" s="9">
        <f>SUMIFS('2013Figures'!$J:$J,'2013Figures'!$C:$C,$A187,'2013Figures'!$H:$H,$B187,'2013Figures'!$I:$I,$C187,'2013Figures'!$B:$B,"BrokerToCy",'2013Figures'!$G:$G,"P1",'2013Figures'!$E:$E,$B$1)</f>
        <v>0</v>
      </c>
      <c r="G187" s="9">
        <f>SUMIFS('2013Figures'!$J:$J,'2013Figures'!$C:$C,$A187,'2013Figures'!$H:$H,$B187,'2013Figures'!$I:$I,$C187,'2013Figures'!$B:$B,"CyToBroker",'2013Figures'!$G:$G,"E1",'2013Figures'!$E:$E,$B$1)</f>
        <v>0</v>
      </c>
      <c r="H187" s="9">
        <f>SUMIFS('2013Figures'!$J:$J,'2013Figures'!$C:$C,$A187,'2013Figures'!$H:$H,$B187,'2013Figures'!$I:$I,$C187,'2013Figures'!$B:$B,"CyToBroker",'2013Figures'!$G:$G,"P1",'2013Figures'!$E:$E,$B$1)</f>
        <v>0</v>
      </c>
      <c r="J187" s="8">
        <v>201001</v>
      </c>
      <c r="L187" s="42">
        <f>SUMIFS('2012Figures'!$J:$J,'2012Figures'!$C:$C,$A187,'2012Figures'!$H:$H,$B187,'2012Figures'!$I:$I,$C187,'2012Figures'!$E:$E,$B$1)</f>
        <v>0</v>
      </c>
      <c r="M187" s="52">
        <f>SUMIFS('2012Figures'!$J:$J,'2012Figures'!$C:$C,$A187,'2012Figures'!$H:$H,$B187,'2012Figures'!$I:$I,$C187,'2012Figures'!$B:$B,"BrokerToCy",'2012Figures'!$G:$G,"E1",'2012Figures'!$E:$E,$B$1)</f>
        <v>0</v>
      </c>
      <c r="N187" s="52">
        <f>SUMIFS('2012Figures'!$J:$J,'2012Figures'!$C:$C,$A187,'2012Figures'!$H:$H,$B187,'2012Figures'!$I:$I,$C187,'2012Figures'!$B:$B,"BrokerToCy",'2012Figures'!$G:$G,"P1",'2012Figures'!$E:$E,$B$1)</f>
        <v>0</v>
      </c>
      <c r="O187" s="52">
        <f>SUMIFS('2012Figures'!$J:$J,'2012Figures'!$C:$C,$A187,'2012Figures'!$H:$H,$B187,'2012Figures'!$I:$I,$C187,'2012Figures'!$B:$B,"CyToBroker",'2012Figures'!$G:$G,"E1",'2012Figures'!$E:$E,$B$1)</f>
        <v>0</v>
      </c>
      <c r="P187" s="52">
        <f>SUMIFS('2012Figures'!$J:$J,'2012Figures'!$C:$C,$A187,'2012Figures'!$H:$H,$B187,'2012Figures'!$I:$I,$C187,'2012Figures'!$B:$B,"CyToBroker",'2012Figures'!$G:$G,"P1",'2012Figures'!$E:$E,$B$1)</f>
        <v>0</v>
      </c>
      <c r="R187" s="46" t="str">
        <f t="shared" si="23"/>
        <v/>
      </c>
      <c r="S187" s="46" t="str">
        <f t="shared" si="23"/>
        <v/>
      </c>
      <c r="T187" s="46" t="str">
        <f t="shared" si="23"/>
        <v/>
      </c>
      <c r="U187" s="46" t="str">
        <f t="shared" si="23"/>
        <v/>
      </c>
      <c r="V187" s="46" t="str">
        <f t="shared" si="23"/>
        <v/>
      </c>
    </row>
    <row r="188" spans="1:22" x14ac:dyDescent="0.2">
      <c r="A188" s="1">
        <v>118</v>
      </c>
      <c r="B188" s="1" t="s">
        <v>109</v>
      </c>
      <c r="C188" s="8">
        <v>4</v>
      </c>
      <c r="D188" s="29">
        <f>SUMIFS('2013Figures'!$J:$J,'2013Figures'!$C:$C,$A188,'2013Figures'!$H:$H,$B188,'2013Figures'!$I:$I,$C188,'2013Figures'!$E:$E,$B$1)</f>
        <v>0</v>
      </c>
      <c r="E188" s="9">
        <f>SUMIFS('2013Figures'!$J:$J,'2013Figures'!$C:$C,$A188,'2013Figures'!$H:$H,$B188,'2013Figures'!$I:$I,$C188,'2013Figures'!$B:$B,"BrokerToCy",'2013Figures'!$G:$G,"E1",'2013Figures'!$E:$E,$B$1)</f>
        <v>0</v>
      </c>
      <c r="F188" s="9">
        <f>SUMIFS('2013Figures'!$J:$J,'2013Figures'!$C:$C,$A188,'2013Figures'!$H:$H,$B188,'2013Figures'!$I:$I,$C188,'2013Figures'!$B:$B,"BrokerToCy",'2013Figures'!$G:$G,"P1",'2013Figures'!$E:$E,$B$1)</f>
        <v>0</v>
      </c>
      <c r="G188" s="9">
        <f>SUMIFS('2013Figures'!$J:$J,'2013Figures'!$C:$C,$A188,'2013Figures'!$H:$H,$B188,'2013Figures'!$I:$I,$C188,'2013Figures'!$B:$B,"CyToBroker",'2013Figures'!$G:$G,"E1",'2013Figures'!$E:$E,$B$1)</f>
        <v>0</v>
      </c>
      <c r="H188" s="9">
        <f>SUMIFS('2013Figures'!$J:$J,'2013Figures'!$C:$C,$A188,'2013Figures'!$H:$H,$B188,'2013Figures'!$I:$I,$C188,'2013Figures'!$B:$B,"CyToBroker",'2013Figures'!$G:$G,"P1",'2013Figures'!$E:$E,$B$1)</f>
        <v>0</v>
      </c>
      <c r="J188" s="8">
        <v>200901</v>
      </c>
      <c r="L188" s="42">
        <f>SUMIFS('2012Figures'!$J:$J,'2012Figures'!$C:$C,$A188,'2012Figures'!$H:$H,$B188,'2012Figures'!$I:$I,$C188,'2012Figures'!$E:$E,$B$1)</f>
        <v>0</v>
      </c>
      <c r="M188" s="52">
        <f>SUMIFS('2012Figures'!$J:$J,'2012Figures'!$C:$C,$A188,'2012Figures'!$H:$H,$B188,'2012Figures'!$I:$I,$C188,'2012Figures'!$B:$B,"BrokerToCy",'2012Figures'!$G:$G,"E1",'2012Figures'!$E:$E,$B$1)</f>
        <v>0</v>
      </c>
      <c r="N188" s="52">
        <f>SUMIFS('2012Figures'!$J:$J,'2012Figures'!$C:$C,$A188,'2012Figures'!$H:$H,$B188,'2012Figures'!$I:$I,$C188,'2012Figures'!$B:$B,"BrokerToCy",'2012Figures'!$G:$G,"P1",'2012Figures'!$E:$E,$B$1)</f>
        <v>0</v>
      </c>
      <c r="O188" s="52">
        <f>SUMIFS('2012Figures'!$J:$J,'2012Figures'!$C:$C,$A188,'2012Figures'!$H:$H,$B188,'2012Figures'!$I:$I,$C188,'2012Figures'!$B:$B,"CyToBroker",'2012Figures'!$G:$G,"E1",'2012Figures'!$E:$E,$B$1)</f>
        <v>0</v>
      </c>
      <c r="P188" s="52">
        <f>SUMIFS('2012Figures'!$J:$J,'2012Figures'!$C:$C,$A188,'2012Figures'!$H:$H,$B188,'2012Figures'!$I:$I,$C188,'2012Figures'!$B:$B,"CyToBroker",'2012Figures'!$G:$G,"P1",'2012Figures'!$E:$E,$B$1)</f>
        <v>0</v>
      </c>
      <c r="R188" s="46" t="str">
        <f t="shared" si="23"/>
        <v/>
      </c>
      <c r="S188" s="46" t="str">
        <f t="shared" si="23"/>
        <v/>
      </c>
      <c r="T188" s="46" t="str">
        <f t="shared" si="23"/>
        <v/>
      </c>
      <c r="U188" s="46" t="str">
        <f t="shared" si="23"/>
        <v/>
      </c>
      <c r="V188" s="46" t="str">
        <f t="shared" si="23"/>
        <v/>
      </c>
    </row>
    <row r="189" spans="1:22" x14ac:dyDescent="0.2">
      <c r="A189" s="1">
        <v>118</v>
      </c>
      <c r="B189" s="1" t="s">
        <v>109</v>
      </c>
      <c r="C189" s="8">
        <v>3</v>
      </c>
      <c r="D189" s="29">
        <f>SUMIFS('2013Figures'!$J:$J,'2013Figures'!$C:$C,$A189,'2013Figures'!$H:$H,$B189,'2013Figures'!$I:$I,$C189,'2013Figures'!$E:$E,$B$1)</f>
        <v>0</v>
      </c>
      <c r="E189" s="9">
        <f>SUMIFS('2013Figures'!$J:$J,'2013Figures'!$C:$C,$A189,'2013Figures'!$H:$H,$B189,'2013Figures'!$I:$I,$C189,'2013Figures'!$B:$B,"BrokerToCy",'2013Figures'!$G:$G,"E1",'2013Figures'!$E:$E,$B$1)</f>
        <v>0</v>
      </c>
      <c r="F189" s="9">
        <f>SUMIFS('2013Figures'!$J:$J,'2013Figures'!$C:$C,$A189,'2013Figures'!$H:$H,$B189,'2013Figures'!$I:$I,$C189,'2013Figures'!$B:$B,"BrokerToCy",'2013Figures'!$G:$G,"P1",'2013Figures'!$E:$E,$B$1)</f>
        <v>0</v>
      </c>
      <c r="G189" s="9">
        <f>SUMIFS('2013Figures'!$J:$J,'2013Figures'!$C:$C,$A189,'2013Figures'!$H:$H,$B189,'2013Figures'!$I:$I,$C189,'2013Figures'!$B:$B,"CyToBroker",'2013Figures'!$G:$G,"E1",'2013Figures'!$E:$E,$B$1)</f>
        <v>0</v>
      </c>
      <c r="H189" s="9">
        <f>SUMIFS('2013Figures'!$J:$J,'2013Figures'!$C:$C,$A189,'2013Figures'!$H:$H,$B189,'2013Figures'!$I:$I,$C189,'2013Figures'!$B:$B,"CyToBroker",'2013Figures'!$G:$G,"P1",'2013Figures'!$E:$E,$B$1)</f>
        <v>0</v>
      </c>
      <c r="J189" s="8">
        <v>200801</v>
      </c>
      <c r="L189" s="42">
        <f>SUMIFS('2012Figures'!$J:$J,'2012Figures'!$C:$C,$A189,'2012Figures'!$H:$H,$B189,'2012Figures'!$I:$I,$C189,'2012Figures'!$E:$E,$B$1)</f>
        <v>0</v>
      </c>
      <c r="M189" s="52">
        <f>SUMIFS('2012Figures'!$J:$J,'2012Figures'!$C:$C,$A189,'2012Figures'!$H:$H,$B189,'2012Figures'!$I:$I,$C189,'2012Figures'!$B:$B,"BrokerToCy",'2012Figures'!$G:$G,"E1",'2012Figures'!$E:$E,$B$1)</f>
        <v>0</v>
      </c>
      <c r="N189" s="52">
        <f>SUMIFS('2012Figures'!$J:$J,'2012Figures'!$C:$C,$A189,'2012Figures'!$H:$H,$B189,'2012Figures'!$I:$I,$C189,'2012Figures'!$B:$B,"BrokerToCy",'2012Figures'!$G:$G,"P1",'2012Figures'!$E:$E,$B$1)</f>
        <v>0</v>
      </c>
      <c r="O189" s="52">
        <f>SUMIFS('2012Figures'!$J:$J,'2012Figures'!$C:$C,$A189,'2012Figures'!$H:$H,$B189,'2012Figures'!$I:$I,$C189,'2012Figures'!$B:$B,"CyToBroker",'2012Figures'!$G:$G,"E1",'2012Figures'!$E:$E,$B$1)</f>
        <v>0</v>
      </c>
      <c r="P189" s="52">
        <f>SUMIFS('2012Figures'!$J:$J,'2012Figures'!$C:$C,$A189,'2012Figures'!$H:$H,$B189,'2012Figures'!$I:$I,$C189,'2012Figures'!$B:$B,"CyToBroker",'2012Figures'!$G:$G,"P1",'2012Figures'!$E:$E,$B$1)</f>
        <v>0</v>
      </c>
      <c r="R189" s="46" t="str">
        <f t="shared" si="23"/>
        <v/>
      </c>
      <c r="S189" s="46" t="str">
        <f t="shared" si="23"/>
        <v/>
      </c>
      <c r="T189" s="46" t="str">
        <f t="shared" si="23"/>
        <v/>
      </c>
      <c r="U189" s="46" t="str">
        <f t="shared" si="23"/>
        <v/>
      </c>
      <c r="V189" s="46" t="str">
        <f t="shared" si="23"/>
        <v/>
      </c>
    </row>
    <row r="190" spans="1:22" x14ac:dyDescent="0.2">
      <c r="A190" s="1">
        <v>118</v>
      </c>
      <c r="B190" s="1" t="s">
        <v>109</v>
      </c>
      <c r="C190" s="8">
        <v>2</v>
      </c>
      <c r="D190" s="29">
        <f>SUMIFS('2013Figures'!$J:$J,'2013Figures'!$C:$C,$A190,'2013Figures'!$H:$H,$B190,'2013Figures'!$I:$I,$C190,'2013Figures'!$E:$E,$B$1)</f>
        <v>0</v>
      </c>
      <c r="E190" s="9">
        <f>SUMIFS('2013Figures'!$J:$J,'2013Figures'!$C:$C,$A190,'2013Figures'!$H:$H,$B190,'2013Figures'!$I:$I,$C190,'2013Figures'!$B:$B,"BrokerToCy",'2013Figures'!$G:$G,"E1",'2013Figures'!$E:$E,$B$1)</f>
        <v>0</v>
      </c>
      <c r="F190" s="9">
        <f>SUMIFS('2013Figures'!$J:$J,'2013Figures'!$C:$C,$A190,'2013Figures'!$H:$H,$B190,'2013Figures'!$I:$I,$C190,'2013Figures'!$B:$B,"BrokerToCy",'2013Figures'!$G:$G,"P1",'2013Figures'!$E:$E,$B$1)</f>
        <v>0</v>
      </c>
      <c r="G190" s="9">
        <f>SUMIFS('2013Figures'!$J:$J,'2013Figures'!$C:$C,$A190,'2013Figures'!$H:$H,$B190,'2013Figures'!$I:$I,$C190,'2013Figures'!$B:$B,"CyToBroker",'2013Figures'!$G:$G,"E1",'2013Figures'!$E:$E,$B$1)</f>
        <v>0</v>
      </c>
      <c r="H190" s="9">
        <f>SUMIFS('2013Figures'!$J:$J,'2013Figures'!$C:$C,$A190,'2013Figures'!$H:$H,$B190,'2013Figures'!$I:$I,$C190,'2013Figures'!$B:$B,"CyToBroker",'2013Figures'!$G:$G,"P1",'2013Figures'!$E:$E,$B$1)</f>
        <v>0</v>
      </c>
      <c r="J190" s="8">
        <v>200701</v>
      </c>
      <c r="L190" s="42">
        <f>SUMIFS('2012Figures'!$J:$J,'2012Figures'!$C:$C,$A190,'2012Figures'!$H:$H,$B190,'2012Figures'!$I:$I,$C190,'2012Figures'!$E:$E,$B$1)</f>
        <v>0</v>
      </c>
      <c r="M190" s="52">
        <f>SUMIFS('2012Figures'!$J:$J,'2012Figures'!$C:$C,$A190,'2012Figures'!$H:$H,$B190,'2012Figures'!$I:$I,$C190,'2012Figures'!$B:$B,"BrokerToCy",'2012Figures'!$G:$G,"E1",'2012Figures'!$E:$E,$B$1)</f>
        <v>0</v>
      </c>
      <c r="N190" s="52">
        <f>SUMIFS('2012Figures'!$J:$J,'2012Figures'!$C:$C,$A190,'2012Figures'!$H:$H,$B190,'2012Figures'!$I:$I,$C190,'2012Figures'!$B:$B,"BrokerToCy",'2012Figures'!$G:$G,"P1",'2012Figures'!$E:$E,$B$1)</f>
        <v>0</v>
      </c>
      <c r="O190" s="52">
        <f>SUMIFS('2012Figures'!$J:$J,'2012Figures'!$C:$C,$A190,'2012Figures'!$H:$H,$B190,'2012Figures'!$I:$I,$C190,'2012Figures'!$B:$B,"CyToBroker",'2012Figures'!$G:$G,"E1",'2012Figures'!$E:$E,$B$1)</f>
        <v>0</v>
      </c>
      <c r="P190" s="52">
        <f>SUMIFS('2012Figures'!$J:$J,'2012Figures'!$C:$C,$A190,'2012Figures'!$H:$H,$B190,'2012Figures'!$I:$I,$C190,'2012Figures'!$B:$B,"CyToBroker",'2012Figures'!$G:$G,"P1",'2012Figures'!$E:$E,$B$1)</f>
        <v>0</v>
      </c>
      <c r="R190" s="46" t="str">
        <f t="shared" si="23"/>
        <v/>
      </c>
      <c r="S190" s="46" t="str">
        <f t="shared" si="23"/>
        <v/>
      </c>
      <c r="T190" s="46" t="str">
        <f t="shared" si="23"/>
        <v/>
      </c>
      <c r="U190" s="46" t="str">
        <f t="shared" si="23"/>
        <v/>
      </c>
      <c r="V190" s="46" t="str">
        <f t="shared" si="23"/>
        <v/>
      </c>
    </row>
    <row r="191" spans="1:22" x14ac:dyDescent="0.2">
      <c r="A191" s="1">
        <v>118</v>
      </c>
      <c r="B191" s="1" t="s">
        <v>109</v>
      </c>
      <c r="C191" s="8">
        <v>1</v>
      </c>
      <c r="D191" s="29">
        <f>SUMIFS('2013Figures'!$J:$J,'2013Figures'!$C:$C,$A191,'2013Figures'!$H:$H,$B191,'2013Figures'!$I:$I,$C191,'2013Figures'!$E:$E,$B$1)</f>
        <v>0</v>
      </c>
      <c r="E191" s="9">
        <f>SUMIFS('2013Figures'!$J:$J,'2013Figures'!$C:$C,$A191,'2013Figures'!$H:$H,$B191,'2013Figures'!$I:$I,$C191,'2013Figures'!$B:$B,"BrokerToCy",'2013Figures'!$G:$G,"E1",'2013Figures'!$E:$E,$B$1)</f>
        <v>0</v>
      </c>
      <c r="F191" s="9">
        <f>SUMIFS('2013Figures'!$J:$J,'2013Figures'!$C:$C,$A191,'2013Figures'!$H:$H,$B191,'2013Figures'!$I:$I,$C191,'2013Figures'!$B:$B,"BrokerToCy",'2013Figures'!$G:$G,"P1",'2013Figures'!$E:$E,$B$1)</f>
        <v>0</v>
      </c>
      <c r="G191" s="9">
        <f>SUMIFS('2013Figures'!$J:$J,'2013Figures'!$C:$C,$A191,'2013Figures'!$H:$H,$B191,'2013Figures'!$I:$I,$C191,'2013Figures'!$B:$B,"CyToBroker",'2013Figures'!$G:$G,"E1",'2013Figures'!$E:$E,$B$1)</f>
        <v>0</v>
      </c>
      <c r="H191" s="9">
        <f>SUMIFS('2013Figures'!$J:$J,'2013Figures'!$C:$C,$A191,'2013Figures'!$H:$H,$B191,'2013Figures'!$I:$I,$C191,'2013Figures'!$B:$B,"CyToBroker",'2013Figures'!$G:$G,"P1",'2013Figures'!$E:$E,$B$1)</f>
        <v>0</v>
      </c>
      <c r="J191" s="8">
        <v>200601</v>
      </c>
      <c r="L191" s="42">
        <f>SUMIFS('2012Figures'!$J:$J,'2012Figures'!$C:$C,$A191,'2012Figures'!$H:$H,$B191,'2012Figures'!$I:$I,$C191,'2012Figures'!$E:$E,$B$1)</f>
        <v>0</v>
      </c>
      <c r="M191" s="52">
        <f>SUMIFS('2012Figures'!$J:$J,'2012Figures'!$C:$C,$A191,'2012Figures'!$H:$H,$B191,'2012Figures'!$I:$I,$C191,'2012Figures'!$B:$B,"BrokerToCy",'2012Figures'!$G:$G,"E1",'2012Figures'!$E:$E,$B$1)</f>
        <v>0</v>
      </c>
      <c r="N191" s="52">
        <f>SUMIFS('2012Figures'!$J:$J,'2012Figures'!$C:$C,$A191,'2012Figures'!$H:$H,$B191,'2012Figures'!$I:$I,$C191,'2012Figures'!$B:$B,"BrokerToCy",'2012Figures'!$G:$G,"P1",'2012Figures'!$E:$E,$B$1)</f>
        <v>0</v>
      </c>
      <c r="O191" s="52">
        <f>SUMIFS('2012Figures'!$J:$J,'2012Figures'!$C:$C,$A191,'2012Figures'!$H:$H,$B191,'2012Figures'!$I:$I,$C191,'2012Figures'!$B:$B,"CyToBroker",'2012Figures'!$G:$G,"E1",'2012Figures'!$E:$E,$B$1)</f>
        <v>0</v>
      </c>
      <c r="P191" s="52">
        <f>SUMIFS('2012Figures'!$J:$J,'2012Figures'!$C:$C,$A191,'2012Figures'!$H:$H,$B191,'2012Figures'!$I:$I,$C191,'2012Figures'!$B:$B,"CyToBroker",'2012Figures'!$G:$G,"P1",'2012Figures'!$E:$E,$B$1)</f>
        <v>0</v>
      </c>
      <c r="R191" s="46" t="str">
        <f t="shared" si="23"/>
        <v/>
      </c>
      <c r="S191" s="46" t="str">
        <f t="shared" si="23"/>
        <v/>
      </c>
      <c r="T191" s="46" t="str">
        <f t="shared" si="23"/>
        <v/>
      </c>
      <c r="U191" s="46" t="str">
        <f t="shared" si="23"/>
        <v/>
      </c>
      <c r="V191" s="46" t="str">
        <f t="shared" si="23"/>
        <v/>
      </c>
    </row>
    <row r="192" spans="1:22" x14ac:dyDescent="0.2">
      <c r="A192" s="1">
        <v>118</v>
      </c>
      <c r="B192" s="1" t="s">
        <v>109</v>
      </c>
      <c r="D192" s="29">
        <f>SUMIFS('2013Figures'!$J:$J,'2013Figures'!$C:$C,$A192,'2013Figures'!$I:$I,"",'2013Figures'!$E:$E,$B$1)</f>
        <v>157</v>
      </c>
      <c r="E192" s="9">
        <f>SUMIFS('2013Figures'!$J:$J,'2013Figures'!$C:$C,$A192,'2013Figures'!$I:$I,"",'2013Figures'!$B:$B,"BrokerToCy",'2013Figures'!$G:$G,"E1",'2013Figures'!$E:$E,$B$1)</f>
        <v>0</v>
      </c>
      <c r="F192" s="9">
        <f>SUMIFS('2013Figures'!$J:$J,'2013Figures'!$C:$C,$A192,'2013Figures'!$I:$I,"",'2013Figures'!$B:$B,"BrokerToCy",'2013Figures'!$G:$G,"P1",'2013Figures'!$E:$E,$B$1)</f>
        <v>0</v>
      </c>
      <c r="G192" s="9">
        <f>SUMIFS('2013Figures'!$J:$J,'2013Figures'!$C:$C,$A192,'2013Figures'!$I:$I,"",'2013Figures'!$B:$B,"CyToBroker",'2013Figures'!$G:$G,"E1",'2013Figures'!$E:$E,$B$1)</f>
        <v>157</v>
      </c>
      <c r="H192" s="9">
        <f>SUMIFS('2013Figures'!$J:$J,'2013Figures'!$C:$C,$A192,'2013Figures'!$I:$I,"",'2013Figures'!$B:$B,"CyToBroker",'2013Figures'!$G:$G,"P1",'2013Figures'!$E:$E,$B$1)</f>
        <v>0</v>
      </c>
      <c r="J192" s="8" t="s">
        <v>131</v>
      </c>
      <c r="L192" s="42">
        <f>SUMIFS('2012Figures'!$J:$J,'2012Figures'!$C:$C,$A192,'2012Figures'!$I:$I,"",'2012Figures'!$E:$E,$B$1)</f>
        <v>194</v>
      </c>
      <c r="M192" s="52">
        <f>SUMIFS('2012Figures'!$J:$J,'2012Figures'!$C:$C,$A192,'2012Figures'!$I:$I,"",'2012Figures'!$B:$B,"BrokerToCy",'2012Figures'!$G:$G,"E1",'2012Figures'!$E:$E,$B$1)</f>
        <v>0</v>
      </c>
      <c r="N192" s="52">
        <f>SUMIFS('2012Figures'!$J:$J,'2012Figures'!$C:$C,$A192,'2012Figures'!$I:$I,"",'2012Figures'!$B:$B,"BrokerToCy",'2012Figures'!$G:$G,"P1",'2012Figures'!$E:$E,$B$1)</f>
        <v>0</v>
      </c>
      <c r="O192" s="52">
        <f>SUMIFS('2012Figures'!$J:$J,'2012Figures'!$C:$C,$A192,'2012Figures'!$I:$I,"",'2012Figures'!$B:$B,"CyToBroker",'2012Figures'!$G:$G,"E1",'2012Figures'!$E:$E,$B$1)</f>
        <v>194</v>
      </c>
      <c r="P192" s="52">
        <f>SUMIFS('2012Figures'!$J:$J,'2012Figures'!$C:$C,$A192,'2012Figures'!$I:$I,"",'2012Figures'!$B:$B,"CyToBroker",'2012Figures'!$G:$G,"P1",'2012Figures'!$E:$E,$B$1)</f>
        <v>0</v>
      </c>
      <c r="R192" s="46">
        <f t="shared" si="23"/>
        <v>-0.19</v>
      </c>
      <c r="S192" s="46" t="str">
        <f t="shared" si="23"/>
        <v/>
      </c>
      <c r="T192" s="46" t="str">
        <f t="shared" si="23"/>
        <v/>
      </c>
      <c r="U192" s="46">
        <f t="shared" si="23"/>
        <v>-0.19</v>
      </c>
      <c r="V192" s="46" t="str">
        <f t="shared" si="23"/>
        <v/>
      </c>
    </row>
    <row r="193" spans="1:22" x14ac:dyDescent="0.2">
      <c r="A193" s="21"/>
      <c r="B193" s="21" t="s">
        <v>92</v>
      </c>
      <c r="C193" s="22"/>
      <c r="D193" s="23">
        <f>SUM(E193:H193)</f>
        <v>157</v>
      </c>
      <c r="E193" s="23">
        <f t="shared" ref="E193:H193" si="26">SUM(E181:E192)</f>
        <v>0</v>
      </c>
      <c r="F193" s="23">
        <f t="shared" si="26"/>
        <v>0</v>
      </c>
      <c r="G193" s="23">
        <f t="shared" si="26"/>
        <v>157</v>
      </c>
      <c r="H193" s="23">
        <f t="shared" si="26"/>
        <v>0</v>
      </c>
      <c r="I193" s="21"/>
      <c r="J193" s="22"/>
      <c r="K193" s="21"/>
      <c r="L193" s="43">
        <f>SUM(M193:P193)</f>
        <v>194</v>
      </c>
      <c r="M193" s="43">
        <f t="shared" ref="M193:P193" si="27">SUM(M181:M192)</f>
        <v>0</v>
      </c>
      <c r="N193" s="43">
        <f t="shared" si="27"/>
        <v>0</v>
      </c>
      <c r="O193" s="43">
        <f t="shared" si="27"/>
        <v>194</v>
      </c>
      <c r="P193" s="43">
        <f t="shared" si="27"/>
        <v>0</v>
      </c>
      <c r="Q193" s="21"/>
      <c r="R193" s="21"/>
      <c r="S193" s="21"/>
      <c r="T193" s="21"/>
      <c r="U193" s="21"/>
      <c r="V193" s="21"/>
    </row>
    <row r="194" spans="1:22" x14ac:dyDescent="0.2">
      <c r="A194" s="28">
        <v>119</v>
      </c>
      <c r="B194" s="28" t="s">
        <v>110</v>
      </c>
      <c r="C194" s="17" t="s">
        <v>88</v>
      </c>
      <c r="D194" s="18">
        <f>SUMIFS('2013Figures'!$J:$J,'2013Figures'!$C:$C,$A194,'2013Figures'!$E:$E,$B$1)</f>
        <v>29822</v>
      </c>
      <c r="E194" s="18">
        <f>SUMIFS('2013Figures'!$J:$J,'2013Figures'!$C:$C,$A194,'2013Figures'!$B:$B,"BrokerToCy",'2013Figures'!$G:$G,"E1",'2013Figures'!$E:$E,$B$1)</f>
        <v>0</v>
      </c>
      <c r="F194" s="18">
        <f>SUMIFS('2013Figures'!$J:$J,'2013Figures'!$C:$C,$A194,'2013Figures'!$B:$B,"BrokerToCy",'2013Figures'!$G:$G,"P1",'2013Figures'!$E:$E,$B$1)</f>
        <v>0</v>
      </c>
      <c r="G194" s="18">
        <f>SUMIFS('2013Figures'!$J:$J,'2013Figures'!$C:$C,$A194,'2013Figures'!$B:$B,"CyToBroker",'2013Figures'!$G:$G,"E1",'2013Figures'!$E:$E,$B$1)</f>
        <v>29822</v>
      </c>
      <c r="H194" s="18">
        <f>SUMIFS('2013Figures'!$J:$J,'2013Figures'!$C:$C,$A194,'2013Figures'!$B:$B,"CyToBroker",'2013Figures'!$G:$G,"P1",'2013Figures'!$E:$E,$B$1)</f>
        <v>0</v>
      </c>
      <c r="I194" s="28"/>
      <c r="J194" s="17"/>
      <c r="K194" s="28"/>
      <c r="L194" s="50">
        <f>SUMIFS('2012Figures'!$J:$J,'2012Figures'!$C:$C,$A194,'2012Figures'!$E:$E,$B$1)</f>
        <v>36667</v>
      </c>
      <c r="M194" s="50">
        <f>SUMIFS('2012Figures'!$J:$J,'2012Figures'!$C:$C,$A194,'2012Figures'!$B:$B,"BrokerToCy",'2012Figures'!$G:$G,"E1",'2012Figures'!$E:$E,$B$1)</f>
        <v>0</v>
      </c>
      <c r="N194" s="50">
        <f>SUMIFS('2012Figures'!$J:$J,'2012Figures'!$C:$C,$A194,'2012Figures'!$B:$B,"BrokerToCy",'2012Figures'!$G:$G,"P1",'2012Figures'!$E:$E,$B$1)</f>
        <v>0</v>
      </c>
      <c r="O194" s="50">
        <f>SUMIFS('2012Figures'!$J:$J,'2012Figures'!$C:$C,$A194,'2012Figures'!$B:$B,"CyToBroker",'2012Figures'!$G:$G,"E1",'2012Figures'!$E:$E,$B$1)</f>
        <v>36667</v>
      </c>
      <c r="P194" s="50">
        <f>SUMIFS('2012Figures'!$J:$J,'2012Figures'!$C:$C,$A194,'2012Figures'!$B:$B,"CyToBroker",'2012Figures'!$G:$G,"P1",'2012Figures'!$E:$E,$B$1)</f>
        <v>0</v>
      </c>
      <c r="Q194" s="28"/>
      <c r="R194" s="46">
        <f t="shared" si="23"/>
        <v>-0.19</v>
      </c>
      <c r="S194" s="46" t="str">
        <f t="shared" si="23"/>
        <v/>
      </c>
      <c r="T194" s="46" t="str">
        <f t="shared" si="23"/>
        <v/>
      </c>
      <c r="U194" s="46">
        <f t="shared" si="23"/>
        <v>-0.19</v>
      </c>
      <c r="V194" s="46" t="str">
        <f t="shared" si="23"/>
        <v/>
      </c>
    </row>
    <row r="195" spans="1:22" x14ac:dyDescent="0.2">
      <c r="A195" s="1">
        <v>119</v>
      </c>
      <c r="B195" s="1" t="s">
        <v>110</v>
      </c>
      <c r="C195" s="8">
        <v>9</v>
      </c>
      <c r="D195" s="29">
        <f>SUMIFS('2013Figures'!$J:$J,'2013Figures'!$C:$C,$A195,'2013Figures'!$H:$H,$B195,'2013Figures'!$I:$I,$C195,'2013Figures'!$E:$E,$B$1)</f>
        <v>0</v>
      </c>
      <c r="E195" s="9">
        <f>SUMIFS('2013Figures'!$J:$J,'2013Figures'!$C:$C,$A195,'2013Figures'!$H:$H,$B195,'2013Figures'!$I:$I,$C195,'2013Figures'!$B:$B,"BrokerToCy",'2013Figures'!$G:$G,"E1",'2013Figures'!$E:$E,$B$1)</f>
        <v>0</v>
      </c>
      <c r="F195" s="9">
        <f>SUMIFS('2013Figures'!$J:$J,'2013Figures'!$C:$C,$A195,'2013Figures'!$H:$H,$B195,'2013Figures'!$I:$I,$C195,'2013Figures'!$B:$B,"BrokerToCy",'2013Figures'!$G:$G,"P1",'2013Figures'!$E:$E,$B$1)</f>
        <v>0</v>
      </c>
      <c r="G195" s="9">
        <f>SUMIFS('2013Figures'!$J:$J,'2013Figures'!$C:$C,$A195,'2013Figures'!$H:$H,$B195,'2013Figures'!$I:$I,$C195,'2013Figures'!$B:$B,"CyToBroker",'2013Figures'!$G:$G,"E1",'2013Figures'!$E:$E,$B$1)</f>
        <v>0</v>
      </c>
      <c r="H195" s="9">
        <f>SUMIFS('2013Figures'!$J:$J,'2013Figures'!$C:$C,$A195,'2013Figures'!$H:$H,$B195,'2013Figures'!$I:$I,$C195,'2013Figures'!$B:$B,"CyToBroker",'2013Figures'!$G:$G,"P1",'2013Figures'!$E:$E,$B$1)</f>
        <v>0</v>
      </c>
      <c r="I195" s="33"/>
      <c r="J195" s="34"/>
      <c r="K195" s="33"/>
      <c r="L195" s="42">
        <f>SUMIFS('2012Figures'!$J:$J,'2012Figures'!$C:$C,$A195,'2012Figures'!$H:$H,$B195,'2012Figures'!$I:$I,$C195,'2012Figures'!$E:$E,$B$1)</f>
        <v>0</v>
      </c>
      <c r="M195" s="52">
        <f>SUMIFS('2012Figures'!$J:$J,'2012Figures'!$C:$C,$A195,'2012Figures'!$H:$H,$B195,'2012Figures'!$I:$I,$C195,'2012Figures'!$B:$B,"BrokerToCy",'2012Figures'!$G:$G,"E1",'2012Figures'!$E:$E,$B$1)</f>
        <v>0</v>
      </c>
      <c r="N195" s="52">
        <f>SUMIFS('2012Figures'!$J:$J,'2012Figures'!$C:$C,$A195,'2012Figures'!$H:$H,$B195,'2012Figures'!$I:$I,$C195,'2012Figures'!$B:$B,"BrokerToCy",'2012Figures'!$G:$G,"P1",'2012Figures'!$E:$E,$B$1)</f>
        <v>0</v>
      </c>
      <c r="O195" s="52">
        <f>SUMIFS('2012Figures'!$J:$J,'2012Figures'!$C:$C,$A195,'2012Figures'!$H:$H,$B195,'2012Figures'!$I:$I,$C195,'2012Figures'!$B:$B,"CyToBroker",'2012Figures'!$G:$G,"E1",'2012Figures'!$E:$E,$B$1)</f>
        <v>0</v>
      </c>
      <c r="P195" s="52">
        <f>SUMIFS('2012Figures'!$J:$J,'2012Figures'!$C:$C,$A195,'2012Figures'!$H:$H,$B195,'2012Figures'!$I:$I,$C195,'2012Figures'!$B:$B,"CyToBroker",'2012Figures'!$G:$G,"P1",'2012Figures'!$E:$E,$B$1)</f>
        <v>0</v>
      </c>
      <c r="Q195" s="33"/>
      <c r="R195" s="46" t="str">
        <f t="shared" si="23"/>
        <v/>
      </c>
      <c r="S195" s="46" t="str">
        <f t="shared" si="23"/>
        <v/>
      </c>
      <c r="T195" s="46" t="str">
        <f t="shared" si="23"/>
        <v/>
      </c>
      <c r="U195" s="46" t="str">
        <f t="shared" si="23"/>
        <v/>
      </c>
      <c r="V195" s="46" t="str">
        <f t="shared" si="23"/>
        <v/>
      </c>
    </row>
    <row r="196" spans="1:22" x14ac:dyDescent="0.2">
      <c r="A196" s="1">
        <v>119</v>
      </c>
      <c r="B196" s="1" t="s">
        <v>110</v>
      </c>
      <c r="C196" s="8">
        <v>8</v>
      </c>
      <c r="D196" s="29">
        <f>SUMIFS('2013Figures'!$J:$J,'2013Figures'!$C:$C,$A196,'2013Figures'!$H:$H,$B196,'2013Figures'!$I:$I,$C196,'2013Figures'!$E:$E,$B$1)</f>
        <v>0</v>
      </c>
      <c r="E196" s="9">
        <f>SUMIFS('2013Figures'!$J:$J,'2013Figures'!$C:$C,$A196,'2013Figures'!$H:$H,$B196,'2013Figures'!$I:$I,$C196,'2013Figures'!$B:$B,"BrokerToCy",'2013Figures'!$G:$G,"E1",'2013Figures'!$E:$E,$B$1)</f>
        <v>0</v>
      </c>
      <c r="F196" s="9">
        <f>SUMIFS('2013Figures'!$J:$J,'2013Figures'!$C:$C,$A196,'2013Figures'!$H:$H,$B196,'2013Figures'!$I:$I,$C196,'2013Figures'!$B:$B,"BrokerToCy",'2013Figures'!$G:$G,"P1",'2013Figures'!$E:$E,$B$1)</f>
        <v>0</v>
      </c>
      <c r="G196" s="9">
        <f>SUMIFS('2013Figures'!$J:$J,'2013Figures'!$C:$C,$A196,'2013Figures'!$H:$H,$B196,'2013Figures'!$I:$I,$C196,'2013Figures'!$B:$B,"CyToBroker",'2013Figures'!$G:$G,"E1",'2013Figures'!$E:$E,$B$1)</f>
        <v>0</v>
      </c>
      <c r="H196" s="9">
        <f>SUMIFS('2013Figures'!$J:$J,'2013Figures'!$C:$C,$A196,'2013Figures'!$H:$H,$B196,'2013Figures'!$I:$I,$C196,'2013Figures'!$B:$B,"CyToBroker",'2013Figures'!$G:$G,"P1",'2013Figures'!$E:$E,$B$1)</f>
        <v>0</v>
      </c>
      <c r="I196" s="33"/>
      <c r="J196" s="34">
        <v>201501</v>
      </c>
      <c r="K196" s="33"/>
      <c r="L196" s="42">
        <f>SUMIFS('2012Figures'!$J:$J,'2012Figures'!$C:$C,$A196,'2012Figures'!$H:$H,$B196,'2012Figures'!$I:$I,$C196,'2012Figures'!$E:$E,$B$1)</f>
        <v>0</v>
      </c>
      <c r="M196" s="52">
        <f>SUMIFS('2012Figures'!$J:$J,'2012Figures'!$C:$C,$A196,'2012Figures'!$H:$H,$B196,'2012Figures'!$I:$I,$C196,'2012Figures'!$B:$B,"BrokerToCy",'2012Figures'!$G:$G,"E1",'2012Figures'!$E:$E,$B$1)</f>
        <v>0</v>
      </c>
      <c r="N196" s="52">
        <f>SUMIFS('2012Figures'!$J:$J,'2012Figures'!$C:$C,$A196,'2012Figures'!$H:$H,$B196,'2012Figures'!$I:$I,$C196,'2012Figures'!$B:$B,"BrokerToCy",'2012Figures'!$G:$G,"P1",'2012Figures'!$E:$E,$B$1)</f>
        <v>0</v>
      </c>
      <c r="O196" s="52">
        <f>SUMIFS('2012Figures'!$J:$J,'2012Figures'!$C:$C,$A196,'2012Figures'!$H:$H,$B196,'2012Figures'!$I:$I,$C196,'2012Figures'!$B:$B,"CyToBroker",'2012Figures'!$G:$G,"E1",'2012Figures'!$E:$E,$B$1)</f>
        <v>0</v>
      </c>
      <c r="P196" s="52">
        <f>SUMIFS('2012Figures'!$J:$J,'2012Figures'!$C:$C,$A196,'2012Figures'!$H:$H,$B196,'2012Figures'!$I:$I,$C196,'2012Figures'!$B:$B,"CyToBroker",'2012Figures'!$G:$G,"P1",'2012Figures'!$E:$E,$B$1)</f>
        <v>0</v>
      </c>
      <c r="Q196" s="33"/>
      <c r="R196" s="46" t="str">
        <f t="shared" si="23"/>
        <v/>
      </c>
      <c r="S196" s="46" t="str">
        <f t="shared" si="23"/>
        <v/>
      </c>
      <c r="T196" s="46" t="str">
        <f t="shared" si="23"/>
        <v/>
      </c>
      <c r="U196" s="46" t="str">
        <f t="shared" si="23"/>
        <v/>
      </c>
      <c r="V196" s="46" t="str">
        <f t="shared" si="23"/>
        <v/>
      </c>
    </row>
    <row r="197" spans="1:22" x14ac:dyDescent="0.2">
      <c r="A197" s="1">
        <v>119</v>
      </c>
      <c r="B197" s="1" t="s">
        <v>110</v>
      </c>
      <c r="C197" s="8">
        <v>7</v>
      </c>
      <c r="D197" s="29">
        <f>SUMIFS('2013Figures'!$J:$J,'2013Figures'!$C:$C,$A197,'2013Figures'!$H:$H,$B197,'2013Figures'!$I:$I,$C197,'2013Figures'!$E:$E,$B$1)</f>
        <v>0</v>
      </c>
      <c r="E197" s="9">
        <f>SUMIFS('2013Figures'!$J:$J,'2013Figures'!$C:$C,$A197,'2013Figures'!$H:$H,$B197,'2013Figures'!$I:$I,$C197,'2013Figures'!$B:$B,"BrokerToCy",'2013Figures'!$G:$G,"E1",'2013Figures'!$E:$E,$B$1)</f>
        <v>0</v>
      </c>
      <c r="F197" s="9">
        <f>SUMIFS('2013Figures'!$J:$J,'2013Figures'!$C:$C,$A197,'2013Figures'!$H:$H,$B197,'2013Figures'!$I:$I,$C197,'2013Figures'!$B:$B,"BrokerToCy",'2013Figures'!$G:$G,"P1",'2013Figures'!$E:$E,$B$1)</f>
        <v>0</v>
      </c>
      <c r="G197" s="9">
        <f>SUMIFS('2013Figures'!$J:$J,'2013Figures'!$C:$C,$A197,'2013Figures'!$H:$H,$B197,'2013Figures'!$I:$I,$C197,'2013Figures'!$B:$B,"CyToBroker",'2013Figures'!$G:$G,"E1",'2013Figures'!$E:$E,$B$1)</f>
        <v>0</v>
      </c>
      <c r="H197" s="9">
        <f>SUMIFS('2013Figures'!$J:$J,'2013Figures'!$C:$C,$A197,'2013Figures'!$H:$H,$B197,'2013Figures'!$I:$I,$C197,'2013Figures'!$B:$B,"CyToBroker",'2013Figures'!$G:$G,"P1",'2013Figures'!$E:$E,$B$1)</f>
        <v>0</v>
      </c>
      <c r="J197" s="8">
        <v>201401</v>
      </c>
      <c r="L197" s="42">
        <f>SUMIFS('2012Figures'!$J:$J,'2012Figures'!$C:$C,$A197,'2012Figures'!$H:$H,$B197,'2012Figures'!$I:$I,$C197,'2012Figures'!$E:$E,$B$1)</f>
        <v>0</v>
      </c>
      <c r="M197" s="52">
        <f>SUMIFS('2012Figures'!$J:$J,'2012Figures'!$C:$C,$A197,'2012Figures'!$H:$H,$B197,'2012Figures'!$I:$I,$C197,'2012Figures'!$B:$B,"BrokerToCy",'2012Figures'!$G:$G,"E1",'2012Figures'!$E:$E,$B$1)</f>
        <v>0</v>
      </c>
      <c r="N197" s="52">
        <f>SUMIFS('2012Figures'!$J:$J,'2012Figures'!$C:$C,$A197,'2012Figures'!$H:$H,$B197,'2012Figures'!$I:$I,$C197,'2012Figures'!$B:$B,"BrokerToCy",'2012Figures'!$G:$G,"P1",'2012Figures'!$E:$E,$B$1)</f>
        <v>0</v>
      </c>
      <c r="O197" s="52">
        <f>SUMIFS('2012Figures'!$J:$J,'2012Figures'!$C:$C,$A197,'2012Figures'!$H:$H,$B197,'2012Figures'!$I:$I,$C197,'2012Figures'!$B:$B,"CyToBroker",'2012Figures'!$G:$G,"E1",'2012Figures'!$E:$E,$B$1)</f>
        <v>0</v>
      </c>
      <c r="P197" s="52">
        <f>SUMIFS('2012Figures'!$J:$J,'2012Figures'!$C:$C,$A197,'2012Figures'!$H:$H,$B197,'2012Figures'!$I:$I,$C197,'2012Figures'!$B:$B,"CyToBroker",'2012Figures'!$G:$G,"P1",'2012Figures'!$E:$E,$B$1)</f>
        <v>0</v>
      </c>
      <c r="R197" s="46" t="str">
        <f t="shared" si="23"/>
        <v/>
      </c>
      <c r="S197" s="46" t="str">
        <f t="shared" si="23"/>
        <v/>
      </c>
      <c r="T197" s="46" t="str">
        <f t="shared" si="23"/>
        <v/>
      </c>
      <c r="U197" s="46" t="str">
        <f t="shared" si="23"/>
        <v/>
      </c>
      <c r="V197" s="46" t="str">
        <f t="shared" si="23"/>
        <v/>
      </c>
    </row>
    <row r="198" spans="1:22" x14ac:dyDescent="0.2">
      <c r="A198" s="1">
        <v>119</v>
      </c>
      <c r="B198" s="1" t="s">
        <v>110</v>
      </c>
      <c r="C198" s="8">
        <v>6</v>
      </c>
      <c r="D198" s="29">
        <f>SUMIFS('2013Figures'!$J:$J,'2013Figures'!$C:$C,$A198,'2013Figures'!$H:$H,$B198,'2013Figures'!$I:$I,$C198,'2013Figures'!$E:$E,$B$1)</f>
        <v>0</v>
      </c>
      <c r="E198" s="9">
        <f>SUMIFS('2013Figures'!$J:$J,'2013Figures'!$C:$C,$A198,'2013Figures'!$H:$H,$B198,'2013Figures'!$I:$I,$C198,'2013Figures'!$B:$B,"BrokerToCy",'2013Figures'!$G:$G,"E1",'2013Figures'!$E:$E,$B$1)</f>
        <v>0</v>
      </c>
      <c r="F198" s="9">
        <f>SUMIFS('2013Figures'!$J:$J,'2013Figures'!$C:$C,$A198,'2013Figures'!$H:$H,$B198,'2013Figures'!$I:$I,$C198,'2013Figures'!$B:$B,"BrokerToCy",'2013Figures'!$G:$G,"P1",'2013Figures'!$E:$E,$B$1)</f>
        <v>0</v>
      </c>
      <c r="G198" s="9">
        <f>SUMIFS('2013Figures'!$J:$J,'2013Figures'!$C:$C,$A198,'2013Figures'!$H:$H,$B198,'2013Figures'!$I:$I,$C198,'2013Figures'!$B:$B,"CyToBroker",'2013Figures'!$G:$G,"E1",'2013Figures'!$E:$E,$B$1)</f>
        <v>0</v>
      </c>
      <c r="H198" s="9">
        <f>SUMIFS('2013Figures'!$J:$J,'2013Figures'!$C:$C,$A198,'2013Figures'!$H:$H,$B198,'2013Figures'!$I:$I,$C198,'2013Figures'!$B:$B,"CyToBroker",'2013Figures'!$G:$G,"P1",'2013Figures'!$E:$E,$B$1)</f>
        <v>0</v>
      </c>
      <c r="I198" s="30"/>
      <c r="J198" s="31">
        <v>201301</v>
      </c>
      <c r="K198" s="30"/>
      <c r="L198" s="42">
        <f>SUMIFS('2012Figures'!$J:$J,'2012Figures'!$C:$C,$A198,'2012Figures'!$H:$H,$B198,'2012Figures'!$I:$I,$C198,'2012Figures'!$E:$E,$B$1)</f>
        <v>0</v>
      </c>
      <c r="M198" s="52">
        <f>SUMIFS('2012Figures'!$J:$J,'2012Figures'!$C:$C,$A198,'2012Figures'!$H:$H,$B198,'2012Figures'!$I:$I,$C198,'2012Figures'!$B:$B,"BrokerToCy",'2012Figures'!$G:$G,"E1",'2012Figures'!$E:$E,$B$1)</f>
        <v>0</v>
      </c>
      <c r="N198" s="52">
        <f>SUMIFS('2012Figures'!$J:$J,'2012Figures'!$C:$C,$A198,'2012Figures'!$H:$H,$B198,'2012Figures'!$I:$I,$C198,'2012Figures'!$B:$B,"BrokerToCy",'2012Figures'!$G:$G,"P1",'2012Figures'!$E:$E,$B$1)</f>
        <v>0</v>
      </c>
      <c r="O198" s="52">
        <f>SUMIFS('2012Figures'!$J:$J,'2012Figures'!$C:$C,$A198,'2012Figures'!$H:$H,$B198,'2012Figures'!$I:$I,$C198,'2012Figures'!$B:$B,"CyToBroker",'2012Figures'!$G:$G,"E1",'2012Figures'!$E:$E,$B$1)</f>
        <v>0</v>
      </c>
      <c r="P198" s="52">
        <f>SUMIFS('2012Figures'!$J:$J,'2012Figures'!$C:$C,$A198,'2012Figures'!$H:$H,$B198,'2012Figures'!$I:$I,$C198,'2012Figures'!$B:$B,"CyToBroker",'2012Figures'!$G:$G,"P1",'2012Figures'!$E:$E,$B$1)</f>
        <v>0</v>
      </c>
      <c r="Q198" s="30"/>
      <c r="R198" s="46" t="str">
        <f t="shared" si="23"/>
        <v/>
      </c>
      <c r="S198" s="46" t="str">
        <f t="shared" si="23"/>
        <v/>
      </c>
      <c r="T198" s="46" t="str">
        <f t="shared" si="23"/>
        <v/>
      </c>
      <c r="U198" s="46" t="str">
        <f t="shared" si="23"/>
        <v/>
      </c>
      <c r="V198" s="46" t="str">
        <f t="shared" si="23"/>
        <v/>
      </c>
    </row>
    <row r="199" spans="1:22" x14ac:dyDescent="0.2">
      <c r="A199" s="1">
        <v>119</v>
      </c>
      <c r="B199" s="1" t="s">
        <v>110</v>
      </c>
      <c r="C199" s="8">
        <v>5</v>
      </c>
      <c r="D199" s="29">
        <f>SUMIFS('2013Figures'!$J:$J,'2013Figures'!$C:$C,$A199,'2013Figures'!$H:$H,$B199,'2013Figures'!$I:$I,$C199,'2013Figures'!$E:$E,$B$1)</f>
        <v>0</v>
      </c>
      <c r="E199" s="9">
        <f>SUMIFS('2013Figures'!$J:$J,'2013Figures'!$C:$C,$A199,'2013Figures'!$H:$H,$B199,'2013Figures'!$I:$I,$C199,'2013Figures'!$B:$B,"BrokerToCy",'2013Figures'!$G:$G,"E1",'2013Figures'!$E:$E,$B$1)</f>
        <v>0</v>
      </c>
      <c r="F199" s="9">
        <f>SUMIFS('2013Figures'!$J:$J,'2013Figures'!$C:$C,$A199,'2013Figures'!$H:$H,$B199,'2013Figures'!$I:$I,$C199,'2013Figures'!$B:$B,"BrokerToCy",'2013Figures'!$G:$G,"P1",'2013Figures'!$E:$E,$B$1)</f>
        <v>0</v>
      </c>
      <c r="G199" s="9">
        <f>SUMIFS('2013Figures'!$J:$J,'2013Figures'!$C:$C,$A199,'2013Figures'!$H:$H,$B199,'2013Figures'!$I:$I,$C199,'2013Figures'!$B:$B,"CyToBroker",'2013Figures'!$G:$G,"E1",'2013Figures'!$E:$E,$B$1)</f>
        <v>0</v>
      </c>
      <c r="H199" s="9">
        <f>SUMIFS('2013Figures'!$J:$J,'2013Figures'!$C:$C,$A199,'2013Figures'!$H:$H,$B199,'2013Figures'!$I:$I,$C199,'2013Figures'!$B:$B,"CyToBroker",'2013Figures'!$G:$G,"P1",'2013Figures'!$E:$E,$B$1)</f>
        <v>0</v>
      </c>
      <c r="J199" s="8">
        <v>201201</v>
      </c>
      <c r="L199" s="42">
        <f>SUMIFS('2012Figures'!$J:$J,'2012Figures'!$C:$C,$A199,'2012Figures'!$H:$H,$B199,'2012Figures'!$I:$I,$C199,'2012Figures'!$E:$E,$B$1)</f>
        <v>0</v>
      </c>
      <c r="M199" s="52">
        <f>SUMIFS('2012Figures'!$J:$J,'2012Figures'!$C:$C,$A199,'2012Figures'!$H:$H,$B199,'2012Figures'!$I:$I,$C199,'2012Figures'!$B:$B,"BrokerToCy",'2012Figures'!$G:$G,"E1",'2012Figures'!$E:$E,$B$1)</f>
        <v>0</v>
      </c>
      <c r="N199" s="52">
        <f>SUMIFS('2012Figures'!$J:$J,'2012Figures'!$C:$C,$A199,'2012Figures'!$H:$H,$B199,'2012Figures'!$I:$I,$C199,'2012Figures'!$B:$B,"BrokerToCy",'2012Figures'!$G:$G,"P1",'2012Figures'!$E:$E,$B$1)</f>
        <v>0</v>
      </c>
      <c r="O199" s="52">
        <f>SUMIFS('2012Figures'!$J:$J,'2012Figures'!$C:$C,$A199,'2012Figures'!$H:$H,$B199,'2012Figures'!$I:$I,$C199,'2012Figures'!$B:$B,"CyToBroker",'2012Figures'!$G:$G,"E1",'2012Figures'!$E:$E,$B$1)</f>
        <v>0</v>
      </c>
      <c r="P199" s="52">
        <f>SUMIFS('2012Figures'!$J:$J,'2012Figures'!$C:$C,$A199,'2012Figures'!$H:$H,$B199,'2012Figures'!$I:$I,$C199,'2012Figures'!$B:$B,"CyToBroker",'2012Figures'!$G:$G,"P1",'2012Figures'!$E:$E,$B$1)</f>
        <v>0</v>
      </c>
      <c r="R199" s="46" t="str">
        <f t="shared" si="23"/>
        <v/>
      </c>
      <c r="S199" s="46" t="str">
        <f t="shared" si="23"/>
        <v/>
      </c>
      <c r="T199" s="46" t="str">
        <f t="shared" si="23"/>
        <v/>
      </c>
      <c r="U199" s="46" t="str">
        <f t="shared" si="23"/>
        <v/>
      </c>
      <c r="V199" s="46" t="str">
        <f t="shared" si="23"/>
        <v/>
      </c>
    </row>
    <row r="200" spans="1:22" x14ac:dyDescent="0.2">
      <c r="A200" s="1">
        <v>119</v>
      </c>
      <c r="B200" s="1" t="s">
        <v>110</v>
      </c>
      <c r="C200" s="8">
        <v>4</v>
      </c>
      <c r="D200" s="29">
        <f>SUMIFS('2013Figures'!$J:$J,'2013Figures'!$C:$C,$A200,'2013Figures'!$H:$H,$B200,'2013Figures'!$I:$I,$C200,'2013Figures'!$E:$E,$B$1)</f>
        <v>0</v>
      </c>
      <c r="E200" s="9">
        <f>SUMIFS('2013Figures'!$J:$J,'2013Figures'!$C:$C,$A200,'2013Figures'!$H:$H,$B200,'2013Figures'!$I:$I,$C200,'2013Figures'!$B:$B,"BrokerToCy",'2013Figures'!$G:$G,"E1",'2013Figures'!$E:$E,$B$1)</f>
        <v>0</v>
      </c>
      <c r="F200" s="9">
        <f>SUMIFS('2013Figures'!$J:$J,'2013Figures'!$C:$C,$A200,'2013Figures'!$H:$H,$B200,'2013Figures'!$I:$I,$C200,'2013Figures'!$B:$B,"BrokerToCy",'2013Figures'!$G:$G,"P1",'2013Figures'!$E:$E,$B$1)</f>
        <v>0</v>
      </c>
      <c r="G200" s="9">
        <f>SUMIFS('2013Figures'!$J:$J,'2013Figures'!$C:$C,$A200,'2013Figures'!$H:$H,$B200,'2013Figures'!$I:$I,$C200,'2013Figures'!$B:$B,"CyToBroker",'2013Figures'!$G:$G,"E1",'2013Figures'!$E:$E,$B$1)</f>
        <v>0</v>
      </c>
      <c r="H200" s="9">
        <f>SUMIFS('2013Figures'!$J:$J,'2013Figures'!$C:$C,$A200,'2013Figures'!$H:$H,$B200,'2013Figures'!$I:$I,$C200,'2013Figures'!$B:$B,"CyToBroker",'2013Figures'!$G:$G,"P1",'2013Figures'!$E:$E,$B$1)</f>
        <v>0</v>
      </c>
      <c r="J200" s="8">
        <v>201101</v>
      </c>
      <c r="L200" s="42">
        <f>SUMIFS('2012Figures'!$J:$J,'2012Figures'!$C:$C,$A200,'2012Figures'!$H:$H,$B200,'2012Figures'!$I:$I,$C200,'2012Figures'!$E:$E,$B$1)</f>
        <v>0</v>
      </c>
      <c r="M200" s="52">
        <f>SUMIFS('2012Figures'!$J:$J,'2012Figures'!$C:$C,$A200,'2012Figures'!$H:$H,$B200,'2012Figures'!$I:$I,$C200,'2012Figures'!$B:$B,"BrokerToCy",'2012Figures'!$G:$G,"E1",'2012Figures'!$E:$E,$B$1)</f>
        <v>0</v>
      </c>
      <c r="N200" s="52">
        <f>SUMIFS('2012Figures'!$J:$J,'2012Figures'!$C:$C,$A200,'2012Figures'!$H:$H,$B200,'2012Figures'!$I:$I,$C200,'2012Figures'!$B:$B,"BrokerToCy",'2012Figures'!$G:$G,"P1",'2012Figures'!$E:$E,$B$1)</f>
        <v>0</v>
      </c>
      <c r="O200" s="52">
        <f>SUMIFS('2012Figures'!$J:$J,'2012Figures'!$C:$C,$A200,'2012Figures'!$H:$H,$B200,'2012Figures'!$I:$I,$C200,'2012Figures'!$B:$B,"CyToBroker",'2012Figures'!$G:$G,"E1",'2012Figures'!$E:$E,$B$1)</f>
        <v>0</v>
      </c>
      <c r="P200" s="52">
        <f>SUMIFS('2012Figures'!$J:$J,'2012Figures'!$C:$C,$A200,'2012Figures'!$H:$H,$B200,'2012Figures'!$I:$I,$C200,'2012Figures'!$B:$B,"CyToBroker",'2012Figures'!$G:$G,"P1",'2012Figures'!$E:$E,$B$1)</f>
        <v>0</v>
      </c>
      <c r="R200" s="46" t="str">
        <f t="shared" si="23"/>
        <v/>
      </c>
      <c r="S200" s="46" t="str">
        <f t="shared" si="23"/>
        <v/>
      </c>
      <c r="T200" s="46" t="str">
        <f t="shared" si="23"/>
        <v/>
      </c>
      <c r="U200" s="46" t="str">
        <f t="shared" si="23"/>
        <v/>
      </c>
      <c r="V200" s="46" t="str">
        <f t="shared" si="23"/>
        <v/>
      </c>
    </row>
    <row r="201" spans="1:22" x14ac:dyDescent="0.2">
      <c r="A201" s="1">
        <v>119</v>
      </c>
      <c r="B201" s="1" t="s">
        <v>110</v>
      </c>
      <c r="C201" s="8">
        <v>3</v>
      </c>
      <c r="D201" s="29">
        <f>SUMIFS('2013Figures'!$J:$J,'2013Figures'!$C:$C,$A201,'2013Figures'!$H:$H,$B201,'2013Figures'!$I:$I,$C201,'2013Figures'!$E:$E,$B$1)</f>
        <v>0</v>
      </c>
      <c r="E201" s="9">
        <f>SUMIFS('2013Figures'!$J:$J,'2013Figures'!$C:$C,$A201,'2013Figures'!$H:$H,$B201,'2013Figures'!$I:$I,$C201,'2013Figures'!$B:$B,"BrokerToCy",'2013Figures'!$G:$G,"E1",'2013Figures'!$E:$E,$B$1)</f>
        <v>0</v>
      </c>
      <c r="F201" s="9">
        <f>SUMIFS('2013Figures'!$J:$J,'2013Figures'!$C:$C,$A201,'2013Figures'!$H:$H,$B201,'2013Figures'!$I:$I,$C201,'2013Figures'!$B:$B,"BrokerToCy",'2013Figures'!$G:$G,"P1",'2013Figures'!$E:$E,$B$1)</f>
        <v>0</v>
      </c>
      <c r="G201" s="9">
        <f>SUMIFS('2013Figures'!$J:$J,'2013Figures'!$C:$C,$A201,'2013Figures'!$H:$H,$B201,'2013Figures'!$I:$I,$C201,'2013Figures'!$B:$B,"CyToBroker",'2013Figures'!$G:$G,"E1",'2013Figures'!$E:$E,$B$1)</f>
        <v>0</v>
      </c>
      <c r="H201" s="9">
        <f>SUMIFS('2013Figures'!$J:$J,'2013Figures'!$C:$C,$A201,'2013Figures'!$H:$H,$B201,'2013Figures'!$I:$I,$C201,'2013Figures'!$B:$B,"CyToBroker",'2013Figures'!$G:$G,"P1",'2013Figures'!$E:$E,$B$1)</f>
        <v>0</v>
      </c>
      <c r="J201" s="8">
        <v>201001</v>
      </c>
      <c r="L201" s="42">
        <f>SUMIFS('2012Figures'!$J:$J,'2012Figures'!$C:$C,$A201,'2012Figures'!$H:$H,$B201,'2012Figures'!$I:$I,$C201,'2012Figures'!$E:$E,$B$1)</f>
        <v>0</v>
      </c>
      <c r="M201" s="52">
        <f>SUMIFS('2012Figures'!$J:$J,'2012Figures'!$C:$C,$A201,'2012Figures'!$H:$H,$B201,'2012Figures'!$I:$I,$C201,'2012Figures'!$B:$B,"BrokerToCy",'2012Figures'!$G:$G,"E1",'2012Figures'!$E:$E,$B$1)</f>
        <v>0</v>
      </c>
      <c r="N201" s="52">
        <f>SUMIFS('2012Figures'!$J:$J,'2012Figures'!$C:$C,$A201,'2012Figures'!$H:$H,$B201,'2012Figures'!$I:$I,$C201,'2012Figures'!$B:$B,"BrokerToCy",'2012Figures'!$G:$G,"P1",'2012Figures'!$E:$E,$B$1)</f>
        <v>0</v>
      </c>
      <c r="O201" s="52">
        <f>SUMIFS('2012Figures'!$J:$J,'2012Figures'!$C:$C,$A201,'2012Figures'!$H:$H,$B201,'2012Figures'!$I:$I,$C201,'2012Figures'!$B:$B,"CyToBroker",'2012Figures'!$G:$G,"E1",'2012Figures'!$E:$E,$B$1)</f>
        <v>0</v>
      </c>
      <c r="P201" s="52">
        <f>SUMIFS('2012Figures'!$J:$J,'2012Figures'!$C:$C,$A201,'2012Figures'!$H:$H,$B201,'2012Figures'!$I:$I,$C201,'2012Figures'!$B:$B,"CyToBroker",'2012Figures'!$G:$G,"P1",'2012Figures'!$E:$E,$B$1)</f>
        <v>0</v>
      </c>
      <c r="R201" s="46" t="str">
        <f t="shared" si="23"/>
        <v/>
      </c>
      <c r="S201" s="46" t="str">
        <f t="shared" si="23"/>
        <v/>
      </c>
      <c r="T201" s="46" t="str">
        <f t="shared" si="23"/>
        <v/>
      </c>
      <c r="U201" s="46" t="str">
        <f t="shared" si="23"/>
        <v/>
      </c>
      <c r="V201" s="46" t="str">
        <f t="shared" si="23"/>
        <v/>
      </c>
    </row>
    <row r="202" spans="1:22" x14ac:dyDescent="0.2">
      <c r="A202" s="1">
        <v>119</v>
      </c>
      <c r="B202" s="1" t="s">
        <v>110</v>
      </c>
      <c r="C202" s="8">
        <v>2</v>
      </c>
      <c r="D202" s="29">
        <f>SUMIFS('2013Figures'!$J:$J,'2013Figures'!$C:$C,$A202,'2013Figures'!$H:$H,$B202,'2013Figures'!$I:$I,$C202,'2013Figures'!$E:$E,$B$1)</f>
        <v>0</v>
      </c>
      <c r="E202" s="9">
        <f>SUMIFS('2013Figures'!$J:$J,'2013Figures'!$C:$C,$A202,'2013Figures'!$H:$H,$B202,'2013Figures'!$I:$I,$C202,'2013Figures'!$B:$B,"BrokerToCy",'2013Figures'!$G:$G,"E1",'2013Figures'!$E:$E,$B$1)</f>
        <v>0</v>
      </c>
      <c r="F202" s="9">
        <f>SUMIFS('2013Figures'!$J:$J,'2013Figures'!$C:$C,$A202,'2013Figures'!$H:$H,$B202,'2013Figures'!$I:$I,$C202,'2013Figures'!$B:$B,"BrokerToCy",'2013Figures'!$G:$G,"P1",'2013Figures'!$E:$E,$B$1)</f>
        <v>0</v>
      </c>
      <c r="G202" s="9">
        <f>SUMIFS('2013Figures'!$J:$J,'2013Figures'!$C:$C,$A202,'2013Figures'!$H:$H,$B202,'2013Figures'!$I:$I,$C202,'2013Figures'!$B:$B,"CyToBroker",'2013Figures'!$G:$G,"E1",'2013Figures'!$E:$E,$B$1)</f>
        <v>0</v>
      </c>
      <c r="H202" s="9">
        <f>SUMIFS('2013Figures'!$J:$J,'2013Figures'!$C:$C,$A202,'2013Figures'!$H:$H,$B202,'2013Figures'!$I:$I,$C202,'2013Figures'!$B:$B,"CyToBroker",'2013Figures'!$G:$G,"P1",'2013Figures'!$E:$E,$B$1)</f>
        <v>0</v>
      </c>
      <c r="J202" s="8">
        <v>200901</v>
      </c>
      <c r="L202" s="42">
        <f>SUMIFS('2012Figures'!$J:$J,'2012Figures'!$C:$C,$A202,'2012Figures'!$H:$H,$B202,'2012Figures'!$I:$I,$C202,'2012Figures'!$E:$E,$B$1)</f>
        <v>0</v>
      </c>
      <c r="M202" s="52">
        <f>SUMIFS('2012Figures'!$J:$J,'2012Figures'!$C:$C,$A202,'2012Figures'!$H:$H,$B202,'2012Figures'!$I:$I,$C202,'2012Figures'!$B:$B,"BrokerToCy",'2012Figures'!$G:$G,"E1",'2012Figures'!$E:$E,$B$1)</f>
        <v>0</v>
      </c>
      <c r="N202" s="52">
        <f>SUMIFS('2012Figures'!$J:$J,'2012Figures'!$C:$C,$A202,'2012Figures'!$H:$H,$B202,'2012Figures'!$I:$I,$C202,'2012Figures'!$B:$B,"BrokerToCy",'2012Figures'!$G:$G,"P1",'2012Figures'!$E:$E,$B$1)</f>
        <v>0</v>
      </c>
      <c r="O202" s="52">
        <f>SUMIFS('2012Figures'!$J:$J,'2012Figures'!$C:$C,$A202,'2012Figures'!$H:$H,$B202,'2012Figures'!$I:$I,$C202,'2012Figures'!$B:$B,"CyToBroker",'2012Figures'!$G:$G,"E1",'2012Figures'!$E:$E,$B$1)</f>
        <v>0</v>
      </c>
      <c r="P202" s="52">
        <f>SUMIFS('2012Figures'!$J:$J,'2012Figures'!$C:$C,$A202,'2012Figures'!$H:$H,$B202,'2012Figures'!$I:$I,$C202,'2012Figures'!$B:$B,"CyToBroker",'2012Figures'!$G:$G,"P1",'2012Figures'!$E:$E,$B$1)</f>
        <v>0</v>
      </c>
      <c r="R202" s="46" t="str">
        <f t="shared" si="23"/>
        <v/>
      </c>
      <c r="S202" s="46" t="str">
        <f t="shared" si="23"/>
        <v/>
      </c>
      <c r="T202" s="46" t="str">
        <f t="shared" si="23"/>
        <v/>
      </c>
      <c r="U202" s="46" t="str">
        <f t="shared" si="23"/>
        <v/>
      </c>
      <c r="V202" s="46" t="str">
        <f t="shared" si="23"/>
        <v/>
      </c>
    </row>
    <row r="203" spans="1:22" x14ac:dyDescent="0.2">
      <c r="A203" s="1">
        <v>119</v>
      </c>
      <c r="B203" s="1" t="s">
        <v>110</v>
      </c>
      <c r="C203" s="8">
        <v>1</v>
      </c>
      <c r="D203" s="29">
        <f>SUMIFS('2013Figures'!$J:$J,'2013Figures'!$C:$C,$A203,'2013Figures'!$H:$H,$B203,'2013Figures'!$I:$I,$C203,'2013Figures'!$E:$E,$B$1)</f>
        <v>0</v>
      </c>
      <c r="E203" s="9">
        <f>SUMIFS('2013Figures'!$J:$J,'2013Figures'!$C:$C,$A203,'2013Figures'!$H:$H,$B203,'2013Figures'!$I:$I,$C203,'2013Figures'!$B:$B,"BrokerToCy",'2013Figures'!$G:$G,"E1",'2013Figures'!$E:$E,$B$1)</f>
        <v>0</v>
      </c>
      <c r="F203" s="9">
        <f>SUMIFS('2013Figures'!$J:$J,'2013Figures'!$C:$C,$A203,'2013Figures'!$H:$H,$B203,'2013Figures'!$I:$I,$C203,'2013Figures'!$B:$B,"BrokerToCy",'2013Figures'!$G:$G,"P1",'2013Figures'!$E:$E,$B$1)</f>
        <v>0</v>
      </c>
      <c r="G203" s="9">
        <f>SUMIFS('2013Figures'!$J:$J,'2013Figures'!$C:$C,$A203,'2013Figures'!$H:$H,$B203,'2013Figures'!$I:$I,$C203,'2013Figures'!$B:$B,"CyToBroker",'2013Figures'!$G:$G,"E1",'2013Figures'!$E:$E,$B$1)</f>
        <v>0</v>
      </c>
      <c r="H203" s="9">
        <f>SUMIFS('2013Figures'!$J:$J,'2013Figures'!$C:$C,$A203,'2013Figures'!$H:$H,$B203,'2013Figures'!$I:$I,$C203,'2013Figures'!$B:$B,"CyToBroker",'2013Figures'!$G:$G,"P1",'2013Figures'!$E:$E,$B$1)</f>
        <v>0</v>
      </c>
      <c r="J203" s="8">
        <v>200801</v>
      </c>
      <c r="L203" s="42">
        <f>SUMIFS('2012Figures'!$J:$J,'2012Figures'!$C:$C,$A203,'2012Figures'!$H:$H,$B203,'2012Figures'!$I:$I,$C203,'2012Figures'!$E:$E,$B$1)</f>
        <v>0</v>
      </c>
      <c r="M203" s="52">
        <f>SUMIFS('2012Figures'!$J:$J,'2012Figures'!$C:$C,$A203,'2012Figures'!$H:$H,$B203,'2012Figures'!$I:$I,$C203,'2012Figures'!$B:$B,"BrokerToCy",'2012Figures'!$G:$G,"E1",'2012Figures'!$E:$E,$B$1)</f>
        <v>0</v>
      </c>
      <c r="N203" s="52">
        <f>SUMIFS('2012Figures'!$J:$J,'2012Figures'!$C:$C,$A203,'2012Figures'!$H:$H,$B203,'2012Figures'!$I:$I,$C203,'2012Figures'!$B:$B,"BrokerToCy",'2012Figures'!$G:$G,"P1",'2012Figures'!$E:$E,$B$1)</f>
        <v>0</v>
      </c>
      <c r="O203" s="52">
        <f>SUMIFS('2012Figures'!$J:$J,'2012Figures'!$C:$C,$A203,'2012Figures'!$H:$H,$B203,'2012Figures'!$I:$I,$C203,'2012Figures'!$B:$B,"CyToBroker",'2012Figures'!$G:$G,"E1",'2012Figures'!$E:$E,$B$1)</f>
        <v>0</v>
      </c>
      <c r="P203" s="52">
        <f>SUMIFS('2012Figures'!$J:$J,'2012Figures'!$C:$C,$A203,'2012Figures'!$H:$H,$B203,'2012Figures'!$I:$I,$C203,'2012Figures'!$B:$B,"CyToBroker",'2012Figures'!$G:$G,"P1",'2012Figures'!$E:$E,$B$1)</f>
        <v>0</v>
      </c>
      <c r="R203" s="46" t="str">
        <f t="shared" si="23"/>
        <v/>
      </c>
      <c r="S203" s="46" t="str">
        <f t="shared" si="23"/>
        <v/>
      </c>
      <c r="T203" s="46" t="str">
        <f t="shared" si="23"/>
        <v/>
      </c>
      <c r="U203" s="46" t="str">
        <f t="shared" si="23"/>
        <v/>
      </c>
      <c r="V203" s="46" t="str">
        <f t="shared" si="23"/>
        <v/>
      </c>
    </row>
    <row r="204" spans="1:22" x14ac:dyDescent="0.2">
      <c r="A204" s="1">
        <v>119</v>
      </c>
      <c r="B204" s="1" t="s">
        <v>110</v>
      </c>
      <c r="D204" s="29">
        <f>SUMIFS('2013Figures'!$J:$J,'2013Figures'!$C:$C,$A204,'2013Figures'!$I:$I,"",'2013Figures'!$E:$E,$B$1)</f>
        <v>29822</v>
      </c>
      <c r="E204" s="9">
        <f>SUMIFS('2013Figures'!$J:$J,'2013Figures'!$C:$C,$A204,'2013Figures'!$I:$I,"",'2013Figures'!$B:$B,"BrokerToCy",'2013Figures'!$G:$G,"E1",'2013Figures'!$E:$E,$B$1)</f>
        <v>0</v>
      </c>
      <c r="F204" s="9">
        <f>SUMIFS('2013Figures'!$J:$J,'2013Figures'!$C:$C,$A204,'2013Figures'!$I:$I,"",'2013Figures'!$B:$B,"BrokerToCy",'2013Figures'!$G:$G,"P1",'2013Figures'!$E:$E,$B$1)</f>
        <v>0</v>
      </c>
      <c r="G204" s="9">
        <f>SUMIFS('2013Figures'!$J:$J,'2013Figures'!$C:$C,$A204,'2013Figures'!$I:$I,"",'2013Figures'!$B:$B,"CyToBroker",'2013Figures'!$G:$G,"E1",'2013Figures'!$E:$E,$B$1)</f>
        <v>29822</v>
      </c>
      <c r="H204" s="9">
        <f>SUMIFS('2013Figures'!$J:$J,'2013Figures'!$C:$C,$A204,'2013Figures'!$I:$I,"",'2013Figures'!$B:$B,"CyToBroker",'2013Figures'!$G:$G,"P1",'2013Figures'!$E:$E,$B$1)</f>
        <v>0</v>
      </c>
      <c r="J204" s="8" t="s">
        <v>131</v>
      </c>
      <c r="L204" s="42">
        <f>SUMIFS('2012Figures'!$J:$J,'2012Figures'!$C:$C,$A204,'2012Figures'!$I:$I,"",'2012Figures'!$E:$E,$B$1)</f>
        <v>36667</v>
      </c>
      <c r="M204" s="52">
        <f>SUMIFS('2012Figures'!$J:$J,'2012Figures'!$C:$C,$A204,'2012Figures'!$I:$I,"",'2012Figures'!$B:$B,"BrokerToCy",'2012Figures'!$G:$G,"E1",'2012Figures'!$E:$E,$B$1)</f>
        <v>0</v>
      </c>
      <c r="N204" s="52">
        <f>SUMIFS('2012Figures'!$J:$J,'2012Figures'!$C:$C,$A204,'2012Figures'!$I:$I,"",'2012Figures'!$B:$B,"BrokerToCy",'2012Figures'!$G:$G,"P1",'2012Figures'!$E:$E,$B$1)</f>
        <v>0</v>
      </c>
      <c r="O204" s="52">
        <f>SUMIFS('2012Figures'!$J:$J,'2012Figures'!$C:$C,$A204,'2012Figures'!$I:$I,"",'2012Figures'!$B:$B,"CyToBroker",'2012Figures'!$G:$G,"E1",'2012Figures'!$E:$E,$B$1)</f>
        <v>36667</v>
      </c>
      <c r="P204" s="52">
        <f>SUMIFS('2012Figures'!$J:$J,'2012Figures'!$C:$C,$A204,'2012Figures'!$I:$I,"",'2012Figures'!$B:$B,"CyToBroker",'2012Figures'!$G:$G,"P1",'2012Figures'!$E:$E,$B$1)</f>
        <v>0</v>
      </c>
      <c r="R204" s="46">
        <f t="shared" si="23"/>
        <v>-0.19</v>
      </c>
      <c r="S204" s="46" t="str">
        <f t="shared" si="23"/>
        <v/>
      </c>
      <c r="T204" s="46" t="str">
        <f t="shared" si="23"/>
        <v/>
      </c>
      <c r="U204" s="46">
        <f t="shared" si="23"/>
        <v>-0.19</v>
      </c>
      <c r="V204" s="46" t="str">
        <f t="shared" si="23"/>
        <v/>
      </c>
    </row>
    <row r="205" spans="1:22" x14ac:dyDescent="0.2">
      <c r="A205" s="21"/>
      <c r="B205" s="21" t="s">
        <v>92</v>
      </c>
      <c r="C205" s="22"/>
      <c r="D205" s="23">
        <f>SUM(E205:H205)</f>
        <v>29822</v>
      </c>
      <c r="E205" s="23">
        <f>SUM(E195:E204)</f>
        <v>0</v>
      </c>
      <c r="F205" s="23">
        <f>SUM(F195:F204)</f>
        <v>0</v>
      </c>
      <c r="G205" s="23">
        <f>SUM(G195:G204)</f>
        <v>29822</v>
      </c>
      <c r="H205" s="23">
        <f>SUM(H195:H204)</f>
        <v>0</v>
      </c>
      <c r="I205" s="21"/>
      <c r="J205" s="22"/>
      <c r="K205" s="21"/>
      <c r="L205" s="43">
        <f>SUM(M205:P205)</f>
        <v>36667</v>
      </c>
      <c r="M205" s="43">
        <f>SUM(M195:M204)</f>
        <v>0</v>
      </c>
      <c r="N205" s="43">
        <f>SUM(N195:N204)</f>
        <v>0</v>
      </c>
      <c r="O205" s="43">
        <f>SUM(O195:O204)</f>
        <v>36667</v>
      </c>
      <c r="P205" s="43">
        <f>SUM(P195:P204)</f>
        <v>0</v>
      </c>
      <c r="Q205" s="21"/>
      <c r="R205" s="21"/>
      <c r="S205" s="21"/>
      <c r="T205" s="21"/>
      <c r="U205" s="21"/>
      <c r="V205" s="21"/>
    </row>
    <row r="206" spans="1:22" x14ac:dyDescent="0.2">
      <c r="A206" s="28">
        <v>121</v>
      </c>
      <c r="B206" s="28" t="s">
        <v>111</v>
      </c>
      <c r="C206" s="17" t="s">
        <v>88</v>
      </c>
      <c r="D206" s="18">
        <f>SUMIFS('2013Figures'!$J:$J,'2013Figures'!$C:$C,$A206,'2013Figures'!$E:$E,$B$1)</f>
        <v>0</v>
      </c>
      <c r="E206" s="18">
        <f>SUMIFS('2013Figures'!$J:$J,'2013Figures'!$C:$C,$A206,'2013Figures'!$B:$B,"BrokerToCy",'2013Figures'!$G:$G,"E1",'2013Figures'!$E:$E,$B$1)</f>
        <v>0</v>
      </c>
      <c r="F206" s="18">
        <f>SUMIFS('2013Figures'!$J:$J,'2013Figures'!$C:$C,$A206,'2013Figures'!$B:$B,"BrokerToCy",'2013Figures'!$G:$G,"P1",'2013Figures'!$E:$E,$B$1)</f>
        <v>0</v>
      </c>
      <c r="G206" s="18">
        <f>SUMIFS('2013Figures'!$J:$J,'2013Figures'!$C:$C,$A206,'2013Figures'!$B:$B,"CyToBroker",'2013Figures'!$G:$G,"E1",'2013Figures'!$E:$E,$B$1)</f>
        <v>0</v>
      </c>
      <c r="H206" s="18">
        <f>SUMIFS('2013Figures'!$J:$J,'2013Figures'!$C:$C,$A206,'2013Figures'!$B:$B,"CyToBroker",'2013Figures'!$G:$G,"P1",'2013Figures'!$E:$E,$B$1)</f>
        <v>0</v>
      </c>
      <c r="I206" s="28"/>
      <c r="J206" s="17"/>
      <c r="K206" s="28"/>
      <c r="L206" s="50">
        <f>SUMIFS('2012Figures'!$J:$J,'2012Figures'!$C:$C,$A206,'2012Figures'!$E:$E,$B$1)</f>
        <v>0</v>
      </c>
      <c r="M206" s="50">
        <f>SUMIFS('2012Figures'!$J:$J,'2012Figures'!$C:$C,$A206,'2012Figures'!$B:$B,"BrokerToCy",'2012Figures'!$G:$G,"E1",'2012Figures'!$E:$E,$B$1)</f>
        <v>0</v>
      </c>
      <c r="N206" s="50">
        <f>SUMIFS('2012Figures'!$J:$J,'2012Figures'!$C:$C,$A206,'2012Figures'!$B:$B,"BrokerToCy",'2012Figures'!$G:$G,"P1",'2012Figures'!$E:$E,$B$1)</f>
        <v>0</v>
      </c>
      <c r="O206" s="50">
        <f>SUMIFS('2012Figures'!$J:$J,'2012Figures'!$C:$C,$A206,'2012Figures'!$B:$B,"CyToBroker",'2012Figures'!$G:$G,"E1",'2012Figures'!$E:$E,$B$1)</f>
        <v>0</v>
      </c>
      <c r="P206" s="50">
        <f>SUMIFS('2012Figures'!$J:$J,'2012Figures'!$C:$C,$A206,'2012Figures'!$B:$B,"CyToBroker",'2012Figures'!$G:$G,"P1",'2012Figures'!$E:$E,$B$1)</f>
        <v>0</v>
      </c>
      <c r="Q206" s="28"/>
      <c r="R206" s="46" t="str">
        <f t="shared" si="23"/>
        <v/>
      </c>
      <c r="S206" s="46" t="str">
        <f t="shared" si="23"/>
        <v/>
      </c>
      <c r="T206" s="46" t="str">
        <f t="shared" si="23"/>
        <v/>
      </c>
      <c r="U206" s="46" t="str">
        <f t="shared" si="23"/>
        <v/>
      </c>
      <c r="V206" s="46" t="str">
        <f t="shared" si="23"/>
        <v/>
      </c>
    </row>
    <row r="207" spans="1:22" x14ac:dyDescent="0.2">
      <c r="A207" s="1">
        <v>121</v>
      </c>
      <c r="B207" s="1" t="s">
        <v>111</v>
      </c>
      <c r="C207" s="8">
        <v>7</v>
      </c>
      <c r="D207" s="29">
        <f>SUMIFS('2013Figures'!$J:$J,'2013Figures'!$C:$C,$A207,'2013Figures'!$H:$H,$B207,'2013Figures'!$I:$I,$C207,'2013Figures'!$E:$E,$B$1)</f>
        <v>0</v>
      </c>
      <c r="E207" s="9">
        <f>SUMIFS('2013Figures'!$J:$J,'2013Figures'!$C:$C,$A207,'2013Figures'!$H:$H,$B207,'2013Figures'!$I:$I,$C207,'2013Figures'!$B:$B,"BrokerToCy",'2013Figures'!$G:$G,"E1",'2013Figures'!$E:$E,$B$1)</f>
        <v>0</v>
      </c>
      <c r="F207" s="9">
        <f>SUMIFS('2013Figures'!$J:$J,'2013Figures'!$C:$C,$A207,'2013Figures'!$H:$H,$B207,'2013Figures'!$I:$I,$C207,'2013Figures'!$B:$B,"BrokerToCy",'2013Figures'!$G:$G,"P1",'2013Figures'!$E:$E,$B$1)</f>
        <v>0</v>
      </c>
      <c r="G207" s="9">
        <f>SUMIFS('2013Figures'!$J:$J,'2013Figures'!$C:$C,$A207,'2013Figures'!$H:$H,$B207,'2013Figures'!$I:$I,$C207,'2013Figures'!$B:$B,"CyToBroker",'2013Figures'!$G:$G,"E1",'2013Figures'!$E:$E,$B$1)</f>
        <v>0</v>
      </c>
      <c r="H207" s="9">
        <f>SUMIFS('2013Figures'!$J:$J,'2013Figures'!$C:$C,$A207,'2013Figures'!$H:$H,$B207,'2013Figures'!$I:$I,$C207,'2013Figures'!$B:$B,"CyToBroker",'2013Figures'!$G:$G,"P1",'2013Figures'!$E:$E,$B$1)</f>
        <v>0</v>
      </c>
      <c r="I207" s="33"/>
      <c r="J207" s="34"/>
      <c r="K207" s="33"/>
      <c r="L207" s="42">
        <f>SUMIFS('2012Figures'!$J:$J,'2012Figures'!$C:$C,$A207,'2012Figures'!$H:$H,$B207,'2012Figures'!$I:$I,$C207,'2012Figures'!$E:$E,$B$1)</f>
        <v>0</v>
      </c>
      <c r="M207" s="52">
        <f>SUMIFS('2012Figures'!$J:$J,'2012Figures'!$C:$C,$A207,'2012Figures'!$H:$H,$B207,'2012Figures'!$I:$I,$C207,'2012Figures'!$B:$B,"BrokerToCy",'2012Figures'!$G:$G,"E1",'2012Figures'!$E:$E,$B$1)</f>
        <v>0</v>
      </c>
      <c r="N207" s="52">
        <f>SUMIFS('2012Figures'!$J:$J,'2012Figures'!$C:$C,$A207,'2012Figures'!$H:$H,$B207,'2012Figures'!$I:$I,$C207,'2012Figures'!$B:$B,"BrokerToCy",'2012Figures'!$G:$G,"P1",'2012Figures'!$E:$E,$B$1)</f>
        <v>0</v>
      </c>
      <c r="O207" s="52">
        <f>SUMIFS('2012Figures'!$J:$J,'2012Figures'!$C:$C,$A207,'2012Figures'!$H:$H,$B207,'2012Figures'!$I:$I,$C207,'2012Figures'!$B:$B,"CyToBroker",'2012Figures'!$G:$G,"E1",'2012Figures'!$E:$E,$B$1)</f>
        <v>0</v>
      </c>
      <c r="P207" s="52">
        <f>SUMIFS('2012Figures'!$J:$J,'2012Figures'!$C:$C,$A207,'2012Figures'!$H:$H,$B207,'2012Figures'!$I:$I,$C207,'2012Figures'!$B:$B,"CyToBroker",'2012Figures'!$G:$G,"P1",'2012Figures'!$E:$E,$B$1)</f>
        <v>0</v>
      </c>
      <c r="Q207" s="33"/>
      <c r="R207" s="46" t="str">
        <f t="shared" si="23"/>
        <v/>
      </c>
      <c r="S207" s="46" t="str">
        <f t="shared" si="23"/>
        <v/>
      </c>
      <c r="T207" s="46" t="str">
        <f t="shared" si="23"/>
        <v/>
      </c>
      <c r="U207" s="46" t="str">
        <f t="shared" si="23"/>
        <v/>
      </c>
      <c r="V207" s="46" t="str">
        <f t="shared" si="23"/>
        <v/>
      </c>
    </row>
    <row r="208" spans="1:22" x14ac:dyDescent="0.2">
      <c r="A208" s="1">
        <v>121</v>
      </c>
      <c r="B208" s="1" t="s">
        <v>111</v>
      </c>
      <c r="C208" s="8">
        <v>6</v>
      </c>
      <c r="D208" s="29">
        <f>SUMIFS('2013Figures'!$J:$J,'2013Figures'!$C:$C,$A208,'2013Figures'!$H:$H,$B208,'2013Figures'!$I:$I,$C208,'2013Figures'!$E:$E,$B$1)</f>
        <v>0</v>
      </c>
      <c r="E208" s="9">
        <f>SUMIFS('2013Figures'!$J:$J,'2013Figures'!$C:$C,$A208,'2013Figures'!$H:$H,$B208,'2013Figures'!$I:$I,$C208,'2013Figures'!$B:$B,"BrokerToCy",'2013Figures'!$G:$G,"E1",'2013Figures'!$E:$E,$B$1)</f>
        <v>0</v>
      </c>
      <c r="F208" s="9">
        <f>SUMIFS('2013Figures'!$J:$J,'2013Figures'!$C:$C,$A208,'2013Figures'!$H:$H,$B208,'2013Figures'!$I:$I,$C208,'2013Figures'!$B:$B,"BrokerToCy",'2013Figures'!$G:$G,"P1",'2013Figures'!$E:$E,$B$1)</f>
        <v>0</v>
      </c>
      <c r="G208" s="9">
        <f>SUMIFS('2013Figures'!$J:$J,'2013Figures'!$C:$C,$A208,'2013Figures'!$H:$H,$B208,'2013Figures'!$I:$I,$C208,'2013Figures'!$B:$B,"CyToBroker",'2013Figures'!$G:$G,"E1",'2013Figures'!$E:$E,$B$1)</f>
        <v>0</v>
      </c>
      <c r="H208" s="9">
        <f>SUMIFS('2013Figures'!$J:$J,'2013Figures'!$C:$C,$A208,'2013Figures'!$H:$H,$B208,'2013Figures'!$I:$I,$C208,'2013Figures'!$B:$B,"CyToBroker",'2013Figures'!$G:$G,"P1",'2013Figures'!$E:$E,$B$1)</f>
        <v>0</v>
      </c>
      <c r="I208" s="33"/>
      <c r="J208" s="34">
        <v>201501</v>
      </c>
      <c r="K208" s="33"/>
      <c r="L208" s="42">
        <f>SUMIFS('2012Figures'!$J:$J,'2012Figures'!$C:$C,$A208,'2012Figures'!$H:$H,$B208,'2012Figures'!$I:$I,$C208,'2012Figures'!$E:$E,$B$1)</f>
        <v>0</v>
      </c>
      <c r="M208" s="52">
        <f>SUMIFS('2012Figures'!$J:$J,'2012Figures'!$C:$C,$A208,'2012Figures'!$H:$H,$B208,'2012Figures'!$I:$I,$C208,'2012Figures'!$B:$B,"BrokerToCy",'2012Figures'!$G:$G,"E1",'2012Figures'!$E:$E,$B$1)</f>
        <v>0</v>
      </c>
      <c r="N208" s="52">
        <f>SUMIFS('2012Figures'!$J:$J,'2012Figures'!$C:$C,$A208,'2012Figures'!$H:$H,$B208,'2012Figures'!$I:$I,$C208,'2012Figures'!$B:$B,"BrokerToCy",'2012Figures'!$G:$G,"P1",'2012Figures'!$E:$E,$B$1)</f>
        <v>0</v>
      </c>
      <c r="O208" s="52">
        <f>SUMIFS('2012Figures'!$J:$J,'2012Figures'!$C:$C,$A208,'2012Figures'!$H:$H,$B208,'2012Figures'!$I:$I,$C208,'2012Figures'!$B:$B,"CyToBroker",'2012Figures'!$G:$G,"E1",'2012Figures'!$E:$E,$B$1)</f>
        <v>0</v>
      </c>
      <c r="P208" s="52">
        <f>SUMIFS('2012Figures'!$J:$J,'2012Figures'!$C:$C,$A208,'2012Figures'!$H:$H,$B208,'2012Figures'!$I:$I,$C208,'2012Figures'!$B:$B,"CyToBroker",'2012Figures'!$G:$G,"P1",'2012Figures'!$E:$E,$B$1)</f>
        <v>0</v>
      </c>
      <c r="Q208" s="33"/>
      <c r="R208" s="46" t="str">
        <f t="shared" ref="R208:V271" si="28">IF(L208=0,"",ROUND(D208/L208-1,2))</f>
        <v/>
      </c>
      <c r="S208" s="46" t="str">
        <f t="shared" si="28"/>
        <v/>
      </c>
      <c r="T208" s="46" t="str">
        <f t="shared" si="28"/>
        <v/>
      </c>
      <c r="U208" s="46" t="str">
        <f t="shared" si="28"/>
        <v/>
      </c>
      <c r="V208" s="46" t="str">
        <f t="shared" si="28"/>
        <v/>
      </c>
    </row>
    <row r="209" spans="1:22" x14ac:dyDescent="0.2">
      <c r="A209" s="1">
        <v>121</v>
      </c>
      <c r="B209" s="1" t="s">
        <v>111</v>
      </c>
      <c r="C209" s="8">
        <v>5</v>
      </c>
      <c r="D209" s="29">
        <f>SUMIFS('2013Figures'!$J:$J,'2013Figures'!$C:$C,$A209,'2013Figures'!$H:$H,$B209,'2013Figures'!$I:$I,$C209,'2013Figures'!$E:$E,$B$1)</f>
        <v>0</v>
      </c>
      <c r="E209" s="9">
        <f>SUMIFS('2013Figures'!$J:$J,'2013Figures'!$C:$C,$A209,'2013Figures'!$H:$H,$B209,'2013Figures'!$I:$I,$C209,'2013Figures'!$B:$B,"BrokerToCy",'2013Figures'!$G:$G,"E1",'2013Figures'!$E:$E,$B$1)</f>
        <v>0</v>
      </c>
      <c r="F209" s="9">
        <f>SUMIFS('2013Figures'!$J:$J,'2013Figures'!$C:$C,$A209,'2013Figures'!$H:$H,$B209,'2013Figures'!$I:$I,$C209,'2013Figures'!$B:$B,"BrokerToCy",'2013Figures'!$G:$G,"P1",'2013Figures'!$E:$E,$B$1)</f>
        <v>0</v>
      </c>
      <c r="G209" s="9">
        <f>SUMIFS('2013Figures'!$J:$J,'2013Figures'!$C:$C,$A209,'2013Figures'!$H:$H,$B209,'2013Figures'!$I:$I,$C209,'2013Figures'!$B:$B,"CyToBroker",'2013Figures'!$G:$G,"E1",'2013Figures'!$E:$E,$B$1)</f>
        <v>0</v>
      </c>
      <c r="H209" s="9">
        <f>SUMIFS('2013Figures'!$J:$J,'2013Figures'!$C:$C,$A209,'2013Figures'!$H:$H,$B209,'2013Figures'!$I:$I,$C209,'2013Figures'!$B:$B,"CyToBroker",'2013Figures'!$G:$G,"P1",'2013Figures'!$E:$E,$B$1)</f>
        <v>0</v>
      </c>
      <c r="J209" s="8">
        <v>201401</v>
      </c>
      <c r="L209" s="42">
        <f>SUMIFS('2012Figures'!$J:$J,'2012Figures'!$C:$C,$A209,'2012Figures'!$H:$H,$B209,'2012Figures'!$I:$I,$C209,'2012Figures'!$E:$E,$B$1)</f>
        <v>0</v>
      </c>
      <c r="M209" s="52">
        <f>SUMIFS('2012Figures'!$J:$J,'2012Figures'!$C:$C,$A209,'2012Figures'!$H:$H,$B209,'2012Figures'!$I:$I,$C209,'2012Figures'!$B:$B,"BrokerToCy",'2012Figures'!$G:$G,"E1",'2012Figures'!$E:$E,$B$1)</f>
        <v>0</v>
      </c>
      <c r="N209" s="52">
        <f>SUMIFS('2012Figures'!$J:$J,'2012Figures'!$C:$C,$A209,'2012Figures'!$H:$H,$B209,'2012Figures'!$I:$I,$C209,'2012Figures'!$B:$B,"BrokerToCy",'2012Figures'!$G:$G,"P1",'2012Figures'!$E:$E,$B$1)</f>
        <v>0</v>
      </c>
      <c r="O209" s="52">
        <f>SUMIFS('2012Figures'!$J:$J,'2012Figures'!$C:$C,$A209,'2012Figures'!$H:$H,$B209,'2012Figures'!$I:$I,$C209,'2012Figures'!$B:$B,"CyToBroker",'2012Figures'!$G:$G,"E1",'2012Figures'!$E:$E,$B$1)</f>
        <v>0</v>
      </c>
      <c r="P209" s="52">
        <f>SUMIFS('2012Figures'!$J:$J,'2012Figures'!$C:$C,$A209,'2012Figures'!$H:$H,$B209,'2012Figures'!$I:$I,$C209,'2012Figures'!$B:$B,"CyToBroker",'2012Figures'!$G:$G,"P1",'2012Figures'!$E:$E,$B$1)</f>
        <v>0</v>
      </c>
      <c r="R209" s="46" t="str">
        <f t="shared" si="28"/>
        <v/>
      </c>
      <c r="S209" s="46" t="str">
        <f t="shared" si="28"/>
        <v/>
      </c>
      <c r="T209" s="46" t="str">
        <f t="shared" si="28"/>
        <v/>
      </c>
      <c r="U209" s="46" t="str">
        <f t="shared" si="28"/>
        <v/>
      </c>
      <c r="V209" s="46" t="str">
        <f t="shared" si="28"/>
        <v/>
      </c>
    </row>
    <row r="210" spans="1:22" x14ac:dyDescent="0.2">
      <c r="A210" s="1">
        <v>121</v>
      </c>
      <c r="B210" s="1" t="s">
        <v>111</v>
      </c>
      <c r="C210" s="8">
        <v>4</v>
      </c>
      <c r="D210" s="29">
        <f>SUMIFS('2013Figures'!$J:$J,'2013Figures'!$C:$C,$A210,'2013Figures'!$H:$H,$B210,'2013Figures'!$I:$I,$C210,'2013Figures'!$E:$E,$B$1)</f>
        <v>0</v>
      </c>
      <c r="E210" s="9">
        <f>SUMIFS('2013Figures'!$J:$J,'2013Figures'!$C:$C,$A210,'2013Figures'!$H:$H,$B210,'2013Figures'!$I:$I,$C210,'2013Figures'!$B:$B,"BrokerToCy",'2013Figures'!$G:$G,"E1",'2013Figures'!$E:$E,$B$1)</f>
        <v>0</v>
      </c>
      <c r="F210" s="9">
        <f>SUMIFS('2013Figures'!$J:$J,'2013Figures'!$C:$C,$A210,'2013Figures'!$H:$H,$B210,'2013Figures'!$I:$I,$C210,'2013Figures'!$B:$B,"BrokerToCy",'2013Figures'!$G:$G,"P1",'2013Figures'!$E:$E,$B$1)</f>
        <v>0</v>
      </c>
      <c r="G210" s="9">
        <f>SUMIFS('2013Figures'!$J:$J,'2013Figures'!$C:$C,$A210,'2013Figures'!$H:$H,$B210,'2013Figures'!$I:$I,$C210,'2013Figures'!$B:$B,"CyToBroker",'2013Figures'!$G:$G,"E1",'2013Figures'!$E:$E,$B$1)</f>
        <v>0</v>
      </c>
      <c r="H210" s="9">
        <f>SUMIFS('2013Figures'!$J:$J,'2013Figures'!$C:$C,$A210,'2013Figures'!$H:$H,$B210,'2013Figures'!$I:$I,$C210,'2013Figures'!$B:$B,"CyToBroker",'2013Figures'!$G:$G,"P1",'2013Figures'!$E:$E,$B$1)</f>
        <v>0</v>
      </c>
      <c r="I210" s="30"/>
      <c r="J210" s="31">
        <v>201301</v>
      </c>
      <c r="K210" s="30"/>
      <c r="L210" s="42">
        <f>SUMIFS('2012Figures'!$J:$J,'2012Figures'!$C:$C,$A210,'2012Figures'!$H:$H,$B210,'2012Figures'!$I:$I,$C210,'2012Figures'!$E:$E,$B$1)</f>
        <v>0</v>
      </c>
      <c r="M210" s="52">
        <f>SUMIFS('2012Figures'!$J:$J,'2012Figures'!$C:$C,$A210,'2012Figures'!$H:$H,$B210,'2012Figures'!$I:$I,$C210,'2012Figures'!$B:$B,"BrokerToCy",'2012Figures'!$G:$G,"E1",'2012Figures'!$E:$E,$B$1)</f>
        <v>0</v>
      </c>
      <c r="N210" s="52">
        <f>SUMIFS('2012Figures'!$J:$J,'2012Figures'!$C:$C,$A210,'2012Figures'!$H:$H,$B210,'2012Figures'!$I:$I,$C210,'2012Figures'!$B:$B,"BrokerToCy",'2012Figures'!$G:$G,"P1",'2012Figures'!$E:$E,$B$1)</f>
        <v>0</v>
      </c>
      <c r="O210" s="52">
        <f>SUMIFS('2012Figures'!$J:$J,'2012Figures'!$C:$C,$A210,'2012Figures'!$H:$H,$B210,'2012Figures'!$I:$I,$C210,'2012Figures'!$B:$B,"CyToBroker",'2012Figures'!$G:$G,"E1",'2012Figures'!$E:$E,$B$1)</f>
        <v>0</v>
      </c>
      <c r="P210" s="52">
        <f>SUMIFS('2012Figures'!$J:$J,'2012Figures'!$C:$C,$A210,'2012Figures'!$H:$H,$B210,'2012Figures'!$I:$I,$C210,'2012Figures'!$B:$B,"CyToBroker",'2012Figures'!$G:$G,"P1",'2012Figures'!$E:$E,$B$1)</f>
        <v>0</v>
      </c>
      <c r="Q210" s="30"/>
      <c r="R210" s="46" t="str">
        <f t="shared" si="28"/>
        <v/>
      </c>
      <c r="S210" s="46" t="str">
        <f t="shared" si="28"/>
        <v/>
      </c>
      <c r="T210" s="46" t="str">
        <f t="shared" si="28"/>
        <v/>
      </c>
      <c r="U210" s="46" t="str">
        <f t="shared" si="28"/>
        <v/>
      </c>
      <c r="V210" s="46" t="str">
        <f t="shared" si="28"/>
        <v/>
      </c>
    </row>
    <row r="211" spans="1:22" x14ac:dyDescent="0.2">
      <c r="A211" s="1">
        <v>121</v>
      </c>
      <c r="B211" s="1" t="s">
        <v>111</v>
      </c>
      <c r="C211" s="8">
        <v>3</v>
      </c>
      <c r="D211" s="29">
        <f>SUMIFS('2013Figures'!$J:$J,'2013Figures'!$C:$C,$A211,'2013Figures'!$H:$H,$B211,'2013Figures'!$I:$I,$C211,'2013Figures'!$E:$E,$B$1)</f>
        <v>0</v>
      </c>
      <c r="E211" s="9">
        <f>SUMIFS('2013Figures'!$J:$J,'2013Figures'!$C:$C,$A211,'2013Figures'!$H:$H,$B211,'2013Figures'!$I:$I,$C211,'2013Figures'!$B:$B,"BrokerToCy",'2013Figures'!$G:$G,"E1",'2013Figures'!$E:$E,$B$1)</f>
        <v>0</v>
      </c>
      <c r="F211" s="9">
        <f>SUMIFS('2013Figures'!$J:$J,'2013Figures'!$C:$C,$A211,'2013Figures'!$H:$H,$B211,'2013Figures'!$I:$I,$C211,'2013Figures'!$B:$B,"BrokerToCy",'2013Figures'!$G:$G,"P1",'2013Figures'!$E:$E,$B$1)</f>
        <v>0</v>
      </c>
      <c r="G211" s="9">
        <f>SUMIFS('2013Figures'!$J:$J,'2013Figures'!$C:$C,$A211,'2013Figures'!$H:$H,$B211,'2013Figures'!$I:$I,$C211,'2013Figures'!$B:$B,"CyToBroker",'2013Figures'!$G:$G,"E1",'2013Figures'!$E:$E,$B$1)</f>
        <v>0</v>
      </c>
      <c r="H211" s="9">
        <f>SUMIFS('2013Figures'!$J:$J,'2013Figures'!$C:$C,$A211,'2013Figures'!$H:$H,$B211,'2013Figures'!$I:$I,$C211,'2013Figures'!$B:$B,"CyToBroker",'2013Figures'!$G:$G,"P1",'2013Figures'!$E:$E,$B$1)</f>
        <v>0</v>
      </c>
      <c r="J211" s="8">
        <v>201201</v>
      </c>
      <c r="L211" s="42">
        <f>SUMIFS('2012Figures'!$J:$J,'2012Figures'!$C:$C,$A211,'2012Figures'!$H:$H,$B211,'2012Figures'!$I:$I,$C211,'2012Figures'!$E:$E,$B$1)</f>
        <v>0</v>
      </c>
      <c r="M211" s="52">
        <f>SUMIFS('2012Figures'!$J:$J,'2012Figures'!$C:$C,$A211,'2012Figures'!$H:$H,$B211,'2012Figures'!$I:$I,$C211,'2012Figures'!$B:$B,"BrokerToCy",'2012Figures'!$G:$G,"E1",'2012Figures'!$E:$E,$B$1)</f>
        <v>0</v>
      </c>
      <c r="N211" s="52">
        <f>SUMIFS('2012Figures'!$J:$J,'2012Figures'!$C:$C,$A211,'2012Figures'!$H:$H,$B211,'2012Figures'!$I:$I,$C211,'2012Figures'!$B:$B,"BrokerToCy",'2012Figures'!$G:$G,"P1",'2012Figures'!$E:$E,$B$1)</f>
        <v>0</v>
      </c>
      <c r="O211" s="52">
        <f>SUMIFS('2012Figures'!$J:$J,'2012Figures'!$C:$C,$A211,'2012Figures'!$H:$H,$B211,'2012Figures'!$I:$I,$C211,'2012Figures'!$B:$B,"CyToBroker",'2012Figures'!$G:$G,"E1",'2012Figures'!$E:$E,$B$1)</f>
        <v>0</v>
      </c>
      <c r="P211" s="52">
        <f>SUMIFS('2012Figures'!$J:$J,'2012Figures'!$C:$C,$A211,'2012Figures'!$H:$H,$B211,'2012Figures'!$I:$I,$C211,'2012Figures'!$B:$B,"CyToBroker",'2012Figures'!$G:$G,"P1",'2012Figures'!$E:$E,$B$1)</f>
        <v>0</v>
      </c>
      <c r="R211" s="46" t="str">
        <f t="shared" si="28"/>
        <v/>
      </c>
      <c r="S211" s="46" t="str">
        <f t="shared" si="28"/>
        <v/>
      </c>
      <c r="T211" s="46" t="str">
        <f t="shared" si="28"/>
        <v/>
      </c>
      <c r="U211" s="46" t="str">
        <f t="shared" si="28"/>
        <v/>
      </c>
      <c r="V211" s="46" t="str">
        <f t="shared" si="28"/>
        <v/>
      </c>
    </row>
    <row r="212" spans="1:22" x14ac:dyDescent="0.2">
      <c r="A212" s="1">
        <v>121</v>
      </c>
      <c r="B212" s="1" t="s">
        <v>111</v>
      </c>
      <c r="C212" s="8">
        <v>2</v>
      </c>
      <c r="D212" s="29">
        <f>SUMIFS('2013Figures'!$J:$J,'2013Figures'!$C:$C,$A212,'2013Figures'!$H:$H,$B212,'2013Figures'!$I:$I,$C212,'2013Figures'!$E:$E,$B$1)</f>
        <v>0</v>
      </c>
      <c r="E212" s="9">
        <f>SUMIFS('2013Figures'!$J:$J,'2013Figures'!$C:$C,$A212,'2013Figures'!$H:$H,$B212,'2013Figures'!$I:$I,$C212,'2013Figures'!$B:$B,"BrokerToCy",'2013Figures'!$G:$G,"E1",'2013Figures'!$E:$E,$B$1)</f>
        <v>0</v>
      </c>
      <c r="F212" s="9">
        <f>SUMIFS('2013Figures'!$J:$J,'2013Figures'!$C:$C,$A212,'2013Figures'!$H:$H,$B212,'2013Figures'!$I:$I,$C212,'2013Figures'!$B:$B,"BrokerToCy",'2013Figures'!$G:$G,"P1",'2013Figures'!$E:$E,$B$1)</f>
        <v>0</v>
      </c>
      <c r="G212" s="9">
        <f>SUMIFS('2013Figures'!$J:$J,'2013Figures'!$C:$C,$A212,'2013Figures'!$H:$H,$B212,'2013Figures'!$I:$I,$C212,'2013Figures'!$B:$B,"CyToBroker",'2013Figures'!$G:$G,"E1",'2013Figures'!$E:$E,$B$1)</f>
        <v>0</v>
      </c>
      <c r="H212" s="9">
        <f>SUMIFS('2013Figures'!$J:$J,'2013Figures'!$C:$C,$A212,'2013Figures'!$H:$H,$B212,'2013Figures'!$I:$I,$C212,'2013Figures'!$B:$B,"CyToBroker",'2013Figures'!$G:$G,"P1",'2013Figures'!$E:$E,$B$1)</f>
        <v>0</v>
      </c>
      <c r="J212" s="8">
        <v>201101</v>
      </c>
      <c r="L212" s="42">
        <f>SUMIFS('2012Figures'!$J:$J,'2012Figures'!$C:$C,$A212,'2012Figures'!$H:$H,$B212,'2012Figures'!$I:$I,$C212,'2012Figures'!$E:$E,$B$1)</f>
        <v>0</v>
      </c>
      <c r="M212" s="52">
        <f>SUMIFS('2012Figures'!$J:$J,'2012Figures'!$C:$C,$A212,'2012Figures'!$H:$H,$B212,'2012Figures'!$I:$I,$C212,'2012Figures'!$B:$B,"BrokerToCy",'2012Figures'!$G:$G,"E1",'2012Figures'!$E:$E,$B$1)</f>
        <v>0</v>
      </c>
      <c r="N212" s="52">
        <f>SUMIFS('2012Figures'!$J:$J,'2012Figures'!$C:$C,$A212,'2012Figures'!$H:$H,$B212,'2012Figures'!$I:$I,$C212,'2012Figures'!$B:$B,"BrokerToCy",'2012Figures'!$G:$G,"P1",'2012Figures'!$E:$E,$B$1)</f>
        <v>0</v>
      </c>
      <c r="O212" s="52">
        <f>SUMIFS('2012Figures'!$J:$J,'2012Figures'!$C:$C,$A212,'2012Figures'!$H:$H,$B212,'2012Figures'!$I:$I,$C212,'2012Figures'!$B:$B,"CyToBroker",'2012Figures'!$G:$G,"E1",'2012Figures'!$E:$E,$B$1)</f>
        <v>0</v>
      </c>
      <c r="P212" s="52">
        <f>SUMIFS('2012Figures'!$J:$J,'2012Figures'!$C:$C,$A212,'2012Figures'!$H:$H,$B212,'2012Figures'!$I:$I,$C212,'2012Figures'!$B:$B,"CyToBroker",'2012Figures'!$G:$G,"P1",'2012Figures'!$E:$E,$B$1)</f>
        <v>0</v>
      </c>
      <c r="R212" s="46" t="str">
        <f t="shared" si="28"/>
        <v/>
      </c>
      <c r="S212" s="46" t="str">
        <f t="shared" si="28"/>
        <v/>
      </c>
      <c r="T212" s="46" t="str">
        <f t="shared" si="28"/>
        <v/>
      </c>
      <c r="U212" s="46" t="str">
        <f t="shared" si="28"/>
        <v/>
      </c>
      <c r="V212" s="46" t="str">
        <f t="shared" si="28"/>
        <v/>
      </c>
    </row>
    <row r="213" spans="1:22" x14ac:dyDescent="0.2">
      <c r="A213" s="1">
        <v>121</v>
      </c>
      <c r="B213" s="1" t="s">
        <v>111</v>
      </c>
      <c r="C213" s="8">
        <v>1</v>
      </c>
      <c r="D213" s="29">
        <f>SUMIFS('2013Figures'!$J:$J,'2013Figures'!$C:$C,$A213,'2013Figures'!$H:$H,$B213,'2013Figures'!$I:$I,$C213,'2013Figures'!$E:$E,$B$1)</f>
        <v>0</v>
      </c>
      <c r="E213" s="9">
        <f>SUMIFS('2013Figures'!$J:$J,'2013Figures'!$C:$C,$A213,'2013Figures'!$H:$H,$B213,'2013Figures'!$I:$I,$C213,'2013Figures'!$B:$B,"BrokerToCy",'2013Figures'!$G:$G,"E1",'2013Figures'!$E:$E,$B$1)</f>
        <v>0</v>
      </c>
      <c r="F213" s="9">
        <f>SUMIFS('2013Figures'!$J:$J,'2013Figures'!$C:$C,$A213,'2013Figures'!$H:$H,$B213,'2013Figures'!$I:$I,$C213,'2013Figures'!$B:$B,"BrokerToCy",'2013Figures'!$G:$G,"P1",'2013Figures'!$E:$E,$B$1)</f>
        <v>0</v>
      </c>
      <c r="G213" s="9">
        <f>SUMIFS('2013Figures'!$J:$J,'2013Figures'!$C:$C,$A213,'2013Figures'!$H:$H,$B213,'2013Figures'!$I:$I,$C213,'2013Figures'!$B:$B,"CyToBroker",'2013Figures'!$G:$G,"E1",'2013Figures'!$E:$E,$B$1)</f>
        <v>0</v>
      </c>
      <c r="H213" s="9">
        <f>SUMIFS('2013Figures'!$J:$J,'2013Figures'!$C:$C,$A213,'2013Figures'!$H:$H,$B213,'2013Figures'!$I:$I,$C213,'2013Figures'!$B:$B,"CyToBroker",'2013Figures'!$G:$G,"P1",'2013Figures'!$E:$E,$B$1)</f>
        <v>0</v>
      </c>
      <c r="J213" s="8">
        <v>201001</v>
      </c>
      <c r="L213" s="42">
        <f>SUMIFS('2012Figures'!$J:$J,'2012Figures'!$C:$C,$A213,'2012Figures'!$H:$H,$B213,'2012Figures'!$I:$I,$C213,'2012Figures'!$E:$E,$B$1)</f>
        <v>0</v>
      </c>
      <c r="M213" s="52">
        <f>SUMIFS('2012Figures'!$J:$J,'2012Figures'!$C:$C,$A213,'2012Figures'!$H:$H,$B213,'2012Figures'!$I:$I,$C213,'2012Figures'!$B:$B,"BrokerToCy",'2012Figures'!$G:$G,"E1",'2012Figures'!$E:$E,$B$1)</f>
        <v>0</v>
      </c>
      <c r="N213" s="52">
        <f>SUMIFS('2012Figures'!$J:$J,'2012Figures'!$C:$C,$A213,'2012Figures'!$H:$H,$B213,'2012Figures'!$I:$I,$C213,'2012Figures'!$B:$B,"BrokerToCy",'2012Figures'!$G:$G,"P1",'2012Figures'!$E:$E,$B$1)</f>
        <v>0</v>
      </c>
      <c r="O213" s="52">
        <f>SUMIFS('2012Figures'!$J:$J,'2012Figures'!$C:$C,$A213,'2012Figures'!$H:$H,$B213,'2012Figures'!$I:$I,$C213,'2012Figures'!$B:$B,"CyToBroker",'2012Figures'!$G:$G,"E1",'2012Figures'!$E:$E,$B$1)</f>
        <v>0</v>
      </c>
      <c r="P213" s="52">
        <f>SUMIFS('2012Figures'!$J:$J,'2012Figures'!$C:$C,$A213,'2012Figures'!$H:$H,$B213,'2012Figures'!$I:$I,$C213,'2012Figures'!$B:$B,"CyToBroker",'2012Figures'!$G:$G,"P1",'2012Figures'!$E:$E,$B$1)</f>
        <v>0</v>
      </c>
      <c r="R213" s="46" t="str">
        <f t="shared" si="28"/>
        <v/>
      </c>
      <c r="S213" s="46" t="str">
        <f t="shared" si="28"/>
        <v/>
      </c>
      <c r="T213" s="46" t="str">
        <f t="shared" si="28"/>
        <v/>
      </c>
      <c r="U213" s="46" t="str">
        <f t="shared" si="28"/>
        <v/>
      </c>
      <c r="V213" s="46" t="str">
        <f t="shared" si="28"/>
        <v/>
      </c>
    </row>
    <row r="214" spans="1:22" x14ac:dyDescent="0.2">
      <c r="A214" s="1">
        <v>121</v>
      </c>
      <c r="B214" s="1" t="s">
        <v>111</v>
      </c>
      <c r="D214" s="29">
        <f>SUMIFS('2013Figures'!$J:$J,'2013Figures'!$C:$C,$A214,'2013Figures'!$I:$I,"",'2013Figures'!$E:$E,$B$1)</f>
        <v>0</v>
      </c>
      <c r="E214" s="9">
        <f>SUMIFS('2013Figures'!$J:$J,'2013Figures'!$C:$C,$A214,'2013Figures'!$I:$I,"",'2013Figures'!$B:$B,"BrokerToCy",'2013Figures'!$G:$G,"E1",'2013Figures'!$E:$E,$B$1)</f>
        <v>0</v>
      </c>
      <c r="F214" s="9">
        <f>SUMIFS('2013Figures'!$J:$J,'2013Figures'!$C:$C,$A214,'2013Figures'!$I:$I,"",'2013Figures'!$B:$B,"BrokerToCy",'2013Figures'!$G:$G,"P1",'2013Figures'!$E:$E,$B$1)</f>
        <v>0</v>
      </c>
      <c r="G214" s="9">
        <f>SUMIFS('2013Figures'!$J:$J,'2013Figures'!$C:$C,$A214,'2013Figures'!$I:$I,"",'2013Figures'!$B:$B,"CyToBroker",'2013Figures'!$G:$G,"E1",'2013Figures'!$E:$E,$B$1)</f>
        <v>0</v>
      </c>
      <c r="H214" s="9">
        <f>SUMIFS('2013Figures'!$J:$J,'2013Figures'!$C:$C,$A214,'2013Figures'!$I:$I,"",'2013Figures'!$B:$B,"CyToBroker",'2013Figures'!$G:$G,"P1",'2013Figures'!$E:$E,$B$1)</f>
        <v>0</v>
      </c>
      <c r="J214" s="8" t="s">
        <v>131</v>
      </c>
      <c r="L214" s="42">
        <f>SUMIFS('2012Figures'!$J:$J,'2012Figures'!$C:$C,$A214,'2012Figures'!$I:$I,"",'2012Figures'!$E:$E,$B$1)</f>
        <v>0</v>
      </c>
      <c r="M214" s="52">
        <f>SUMIFS('2012Figures'!$J:$J,'2012Figures'!$C:$C,$A214,'2012Figures'!$I:$I,"",'2012Figures'!$B:$B,"BrokerToCy",'2012Figures'!$G:$G,"E1",'2012Figures'!$E:$E,$B$1)</f>
        <v>0</v>
      </c>
      <c r="N214" s="52">
        <f>SUMIFS('2012Figures'!$J:$J,'2012Figures'!$C:$C,$A214,'2012Figures'!$I:$I,"",'2012Figures'!$B:$B,"BrokerToCy",'2012Figures'!$G:$G,"P1",'2012Figures'!$E:$E,$B$1)</f>
        <v>0</v>
      </c>
      <c r="O214" s="52">
        <f>SUMIFS('2012Figures'!$J:$J,'2012Figures'!$C:$C,$A214,'2012Figures'!$I:$I,"",'2012Figures'!$B:$B,"CyToBroker",'2012Figures'!$G:$G,"E1",'2012Figures'!$E:$E,$B$1)</f>
        <v>0</v>
      </c>
      <c r="P214" s="52">
        <f>SUMIFS('2012Figures'!$J:$J,'2012Figures'!$C:$C,$A214,'2012Figures'!$I:$I,"",'2012Figures'!$B:$B,"CyToBroker",'2012Figures'!$G:$G,"P1",'2012Figures'!$E:$E,$B$1)</f>
        <v>0</v>
      </c>
      <c r="R214" s="46" t="str">
        <f t="shared" si="28"/>
        <v/>
      </c>
      <c r="S214" s="46" t="str">
        <f t="shared" si="28"/>
        <v/>
      </c>
      <c r="T214" s="46" t="str">
        <f t="shared" si="28"/>
        <v/>
      </c>
      <c r="U214" s="46" t="str">
        <f t="shared" si="28"/>
        <v/>
      </c>
      <c r="V214" s="46" t="str">
        <f t="shared" si="28"/>
        <v/>
      </c>
    </row>
    <row r="215" spans="1:22" x14ac:dyDescent="0.2">
      <c r="A215" s="21"/>
      <c r="B215" s="21" t="s">
        <v>92</v>
      </c>
      <c r="C215" s="22"/>
      <c r="D215" s="23">
        <f>SUM(E215:H215)</f>
        <v>0</v>
      </c>
      <c r="E215" s="23">
        <f>SUM(E207:E214)</f>
        <v>0</v>
      </c>
      <c r="F215" s="23">
        <f>SUM(F207:F214)</f>
        <v>0</v>
      </c>
      <c r="G215" s="23">
        <f>SUM(G207:G214)</f>
        <v>0</v>
      </c>
      <c r="H215" s="23">
        <f>SUM(H207:H214)</f>
        <v>0</v>
      </c>
      <c r="I215" s="21"/>
      <c r="J215" s="22"/>
      <c r="K215" s="21"/>
      <c r="L215" s="43">
        <f>SUM(M215:P215)</f>
        <v>0</v>
      </c>
      <c r="M215" s="43">
        <f>SUM(M207:M214)</f>
        <v>0</v>
      </c>
      <c r="N215" s="43">
        <f>SUM(N207:N214)</f>
        <v>0</v>
      </c>
      <c r="O215" s="43">
        <f>SUM(O207:O214)</f>
        <v>0</v>
      </c>
      <c r="P215" s="43">
        <f>SUM(P207:P214)</f>
        <v>0</v>
      </c>
      <c r="Q215" s="21"/>
      <c r="R215" s="21"/>
      <c r="S215" s="21"/>
      <c r="T215" s="21"/>
      <c r="U215" s="21"/>
      <c r="V215" s="21"/>
    </row>
    <row r="216" spans="1:22" x14ac:dyDescent="0.2">
      <c r="A216" s="28">
        <v>122</v>
      </c>
      <c r="B216" s="28" t="s">
        <v>67</v>
      </c>
      <c r="C216" s="17" t="s">
        <v>88</v>
      </c>
      <c r="D216" s="18">
        <f>SUMIFS('2013Figures'!$J:$J,'2013Figures'!$C:$C,$A216,'2013Figures'!$E:$E,$B$1)</f>
        <v>0</v>
      </c>
      <c r="E216" s="18">
        <f>SUMIFS('2013Figures'!$J:$J,'2013Figures'!$C:$C,$A216,'2013Figures'!$B:$B,"BrokerToCy",'2013Figures'!$G:$G,"E1",'2013Figures'!$E:$E,$B$1)</f>
        <v>0</v>
      </c>
      <c r="F216" s="18">
        <f>SUMIFS('2013Figures'!$J:$J,'2013Figures'!$C:$C,$A216,'2013Figures'!$B:$B,"BrokerToCy",'2013Figures'!$G:$G,"P1",'2013Figures'!$E:$E,$B$1)</f>
        <v>0</v>
      </c>
      <c r="G216" s="18">
        <f>SUMIFS('2013Figures'!$J:$J,'2013Figures'!$C:$C,$A216,'2013Figures'!$B:$B,"CyToBroker",'2013Figures'!$G:$G,"E1",'2013Figures'!$E:$E,$B$1)</f>
        <v>0</v>
      </c>
      <c r="H216" s="18">
        <f>SUMIFS('2013Figures'!$J:$J,'2013Figures'!$C:$C,$A216,'2013Figures'!$B:$B,"CyToBroker",'2013Figures'!$G:$G,"P1",'2013Figures'!$E:$E,$B$1)</f>
        <v>0</v>
      </c>
      <c r="I216" s="28"/>
      <c r="J216" s="17"/>
      <c r="K216" s="28"/>
      <c r="L216" s="50">
        <f>SUMIFS('2012Figures'!$J:$J,'2012Figures'!$C:$C,$A216,'2012Figures'!$E:$E,$B$1)</f>
        <v>0</v>
      </c>
      <c r="M216" s="50">
        <f>SUMIFS('2012Figures'!$J:$J,'2012Figures'!$C:$C,$A216,'2012Figures'!$B:$B,"BrokerToCy",'2012Figures'!$G:$G,"E1",'2012Figures'!$E:$E,$B$1)</f>
        <v>0</v>
      </c>
      <c r="N216" s="50">
        <f>SUMIFS('2012Figures'!$J:$J,'2012Figures'!$C:$C,$A216,'2012Figures'!$B:$B,"BrokerToCy",'2012Figures'!$G:$G,"P1",'2012Figures'!$E:$E,$B$1)</f>
        <v>0</v>
      </c>
      <c r="O216" s="50">
        <f>SUMIFS('2012Figures'!$J:$J,'2012Figures'!$C:$C,$A216,'2012Figures'!$B:$B,"CyToBroker",'2012Figures'!$G:$G,"E1",'2012Figures'!$E:$E,$B$1)</f>
        <v>0</v>
      </c>
      <c r="P216" s="50">
        <f>SUMIFS('2012Figures'!$J:$J,'2012Figures'!$C:$C,$A216,'2012Figures'!$B:$B,"CyToBroker",'2012Figures'!$G:$G,"P1",'2012Figures'!$E:$E,$B$1)</f>
        <v>0</v>
      </c>
      <c r="Q216" s="28"/>
      <c r="R216" s="46" t="str">
        <f t="shared" si="28"/>
        <v/>
      </c>
      <c r="S216" s="46" t="str">
        <f t="shared" si="28"/>
        <v/>
      </c>
      <c r="T216" s="46" t="str">
        <f t="shared" si="28"/>
        <v/>
      </c>
      <c r="U216" s="46" t="str">
        <f t="shared" si="28"/>
        <v/>
      </c>
      <c r="V216" s="46" t="str">
        <f t="shared" si="28"/>
        <v/>
      </c>
    </row>
    <row r="217" spans="1:22" x14ac:dyDescent="0.2">
      <c r="A217" s="1">
        <v>122</v>
      </c>
      <c r="B217" s="1" t="s">
        <v>67</v>
      </c>
      <c r="C217" s="8">
        <v>7</v>
      </c>
      <c r="D217" s="29">
        <f>SUMIFS('2013Figures'!$J:$J,'2013Figures'!$C:$C,$A217,'2013Figures'!$H:$H,$B217,'2013Figures'!$I:$I,$C217,'2013Figures'!$E:$E,$B$1)</f>
        <v>0</v>
      </c>
      <c r="E217" s="9">
        <f>SUMIFS('2013Figures'!$J:$J,'2013Figures'!$C:$C,$A217,'2013Figures'!$H:$H,$B217,'2013Figures'!$I:$I,$C217,'2013Figures'!$B:$B,"BrokerToCy",'2013Figures'!$G:$G,"E1",'2013Figures'!$E:$E,$B$1)</f>
        <v>0</v>
      </c>
      <c r="F217" s="9">
        <f>SUMIFS('2013Figures'!$J:$J,'2013Figures'!$C:$C,$A217,'2013Figures'!$H:$H,$B217,'2013Figures'!$I:$I,$C217,'2013Figures'!$B:$B,"BrokerToCy",'2013Figures'!$G:$G,"P1",'2013Figures'!$E:$E,$B$1)</f>
        <v>0</v>
      </c>
      <c r="G217" s="9">
        <f>SUMIFS('2013Figures'!$J:$J,'2013Figures'!$C:$C,$A217,'2013Figures'!$H:$H,$B217,'2013Figures'!$I:$I,$C217,'2013Figures'!$B:$B,"CyToBroker",'2013Figures'!$G:$G,"E1",'2013Figures'!$E:$E,$B$1)</f>
        <v>0</v>
      </c>
      <c r="H217" s="9">
        <f>SUMIFS('2013Figures'!$J:$J,'2013Figures'!$C:$C,$A217,'2013Figures'!$H:$H,$B217,'2013Figures'!$I:$I,$C217,'2013Figures'!$B:$B,"CyToBroker",'2013Figures'!$G:$G,"P1",'2013Figures'!$E:$E,$B$1)</f>
        <v>0</v>
      </c>
      <c r="I217" s="33"/>
      <c r="J217" s="34"/>
      <c r="K217" s="33"/>
      <c r="L217" s="42">
        <f>SUMIFS('2012Figures'!$J:$J,'2012Figures'!$C:$C,$A217,'2012Figures'!$H:$H,$B217,'2012Figures'!$I:$I,$C217,'2012Figures'!$E:$E,$B$1)</f>
        <v>0</v>
      </c>
      <c r="M217" s="52">
        <f>SUMIFS('2012Figures'!$J:$J,'2012Figures'!$C:$C,$A217,'2012Figures'!$H:$H,$B217,'2012Figures'!$I:$I,$C217,'2012Figures'!$B:$B,"BrokerToCy",'2012Figures'!$G:$G,"E1",'2012Figures'!$E:$E,$B$1)</f>
        <v>0</v>
      </c>
      <c r="N217" s="52">
        <f>SUMIFS('2012Figures'!$J:$J,'2012Figures'!$C:$C,$A217,'2012Figures'!$H:$H,$B217,'2012Figures'!$I:$I,$C217,'2012Figures'!$B:$B,"BrokerToCy",'2012Figures'!$G:$G,"P1",'2012Figures'!$E:$E,$B$1)</f>
        <v>0</v>
      </c>
      <c r="O217" s="52">
        <f>SUMIFS('2012Figures'!$J:$J,'2012Figures'!$C:$C,$A217,'2012Figures'!$H:$H,$B217,'2012Figures'!$I:$I,$C217,'2012Figures'!$B:$B,"CyToBroker",'2012Figures'!$G:$G,"E1",'2012Figures'!$E:$E,$B$1)</f>
        <v>0</v>
      </c>
      <c r="P217" s="52">
        <f>SUMIFS('2012Figures'!$J:$J,'2012Figures'!$C:$C,$A217,'2012Figures'!$H:$H,$B217,'2012Figures'!$I:$I,$C217,'2012Figures'!$B:$B,"CyToBroker",'2012Figures'!$G:$G,"P1",'2012Figures'!$E:$E,$B$1)</f>
        <v>0</v>
      </c>
      <c r="Q217" s="33"/>
      <c r="R217" s="46" t="str">
        <f t="shared" si="28"/>
        <v/>
      </c>
      <c r="S217" s="46" t="str">
        <f t="shared" si="28"/>
        <v/>
      </c>
      <c r="T217" s="46" t="str">
        <f t="shared" si="28"/>
        <v/>
      </c>
      <c r="U217" s="46" t="str">
        <f t="shared" si="28"/>
        <v/>
      </c>
      <c r="V217" s="46" t="str">
        <f t="shared" si="28"/>
        <v/>
      </c>
    </row>
    <row r="218" spans="1:22" x14ac:dyDescent="0.2">
      <c r="A218" s="1">
        <v>122</v>
      </c>
      <c r="B218" s="1" t="s">
        <v>67</v>
      </c>
      <c r="C218" s="8">
        <v>6</v>
      </c>
      <c r="D218" s="29">
        <f>SUMIFS('2013Figures'!$J:$J,'2013Figures'!$C:$C,$A218,'2013Figures'!$H:$H,$B218,'2013Figures'!$I:$I,$C218,'2013Figures'!$E:$E,$B$1)</f>
        <v>0</v>
      </c>
      <c r="E218" s="9">
        <f>SUMIFS('2013Figures'!$J:$J,'2013Figures'!$C:$C,$A218,'2013Figures'!$H:$H,$B218,'2013Figures'!$I:$I,$C218,'2013Figures'!$B:$B,"BrokerToCy",'2013Figures'!$G:$G,"E1",'2013Figures'!$E:$E,$B$1)</f>
        <v>0</v>
      </c>
      <c r="F218" s="9">
        <f>SUMIFS('2013Figures'!$J:$J,'2013Figures'!$C:$C,$A218,'2013Figures'!$H:$H,$B218,'2013Figures'!$I:$I,$C218,'2013Figures'!$B:$B,"BrokerToCy",'2013Figures'!$G:$G,"P1",'2013Figures'!$E:$E,$B$1)</f>
        <v>0</v>
      </c>
      <c r="G218" s="9">
        <f>SUMIFS('2013Figures'!$J:$J,'2013Figures'!$C:$C,$A218,'2013Figures'!$H:$H,$B218,'2013Figures'!$I:$I,$C218,'2013Figures'!$B:$B,"CyToBroker",'2013Figures'!$G:$G,"E1",'2013Figures'!$E:$E,$B$1)</f>
        <v>0</v>
      </c>
      <c r="H218" s="9">
        <f>SUMIFS('2013Figures'!$J:$J,'2013Figures'!$C:$C,$A218,'2013Figures'!$H:$H,$B218,'2013Figures'!$I:$I,$C218,'2013Figures'!$B:$B,"CyToBroker",'2013Figures'!$G:$G,"P1",'2013Figures'!$E:$E,$B$1)</f>
        <v>0</v>
      </c>
      <c r="I218" s="33"/>
      <c r="J218" s="34">
        <v>201501</v>
      </c>
      <c r="K218" s="33"/>
      <c r="L218" s="42">
        <f>SUMIFS('2012Figures'!$J:$J,'2012Figures'!$C:$C,$A218,'2012Figures'!$H:$H,$B218,'2012Figures'!$I:$I,$C218,'2012Figures'!$E:$E,$B$1)</f>
        <v>0</v>
      </c>
      <c r="M218" s="52">
        <f>SUMIFS('2012Figures'!$J:$J,'2012Figures'!$C:$C,$A218,'2012Figures'!$H:$H,$B218,'2012Figures'!$I:$I,$C218,'2012Figures'!$B:$B,"BrokerToCy",'2012Figures'!$G:$G,"E1",'2012Figures'!$E:$E,$B$1)</f>
        <v>0</v>
      </c>
      <c r="N218" s="52">
        <f>SUMIFS('2012Figures'!$J:$J,'2012Figures'!$C:$C,$A218,'2012Figures'!$H:$H,$B218,'2012Figures'!$I:$I,$C218,'2012Figures'!$B:$B,"BrokerToCy",'2012Figures'!$G:$G,"P1",'2012Figures'!$E:$E,$B$1)</f>
        <v>0</v>
      </c>
      <c r="O218" s="52">
        <f>SUMIFS('2012Figures'!$J:$J,'2012Figures'!$C:$C,$A218,'2012Figures'!$H:$H,$B218,'2012Figures'!$I:$I,$C218,'2012Figures'!$B:$B,"CyToBroker",'2012Figures'!$G:$G,"E1",'2012Figures'!$E:$E,$B$1)</f>
        <v>0</v>
      </c>
      <c r="P218" s="52">
        <f>SUMIFS('2012Figures'!$J:$J,'2012Figures'!$C:$C,$A218,'2012Figures'!$H:$H,$B218,'2012Figures'!$I:$I,$C218,'2012Figures'!$B:$B,"CyToBroker",'2012Figures'!$G:$G,"P1",'2012Figures'!$E:$E,$B$1)</f>
        <v>0</v>
      </c>
      <c r="Q218" s="33"/>
      <c r="R218" s="46" t="str">
        <f t="shared" si="28"/>
        <v/>
      </c>
      <c r="S218" s="46" t="str">
        <f t="shared" si="28"/>
        <v/>
      </c>
      <c r="T218" s="46" t="str">
        <f t="shared" si="28"/>
        <v/>
      </c>
      <c r="U218" s="46" t="str">
        <f t="shared" si="28"/>
        <v/>
      </c>
      <c r="V218" s="46" t="str">
        <f t="shared" si="28"/>
        <v/>
      </c>
    </row>
    <row r="219" spans="1:22" x14ac:dyDescent="0.2">
      <c r="A219" s="1">
        <v>122</v>
      </c>
      <c r="B219" s="1" t="s">
        <v>67</v>
      </c>
      <c r="C219" s="8">
        <v>5</v>
      </c>
      <c r="D219" s="29">
        <f>SUMIFS('2013Figures'!$J:$J,'2013Figures'!$C:$C,$A219,'2013Figures'!$H:$H,$B219,'2013Figures'!$I:$I,$C219,'2013Figures'!$E:$E,$B$1)</f>
        <v>0</v>
      </c>
      <c r="E219" s="9">
        <f>SUMIFS('2013Figures'!$J:$J,'2013Figures'!$C:$C,$A219,'2013Figures'!$H:$H,$B219,'2013Figures'!$I:$I,$C219,'2013Figures'!$B:$B,"BrokerToCy",'2013Figures'!$G:$G,"E1",'2013Figures'!$E:$E,$B$1)</f>
        <v>0</v>
      </c>
      <c r="F219" s="9">
        <f>SUMIFS('2013Figures'!$J:$J,'2013Figures'!$C:$C,$A219,'2013Figures'!$H:$H,$B219,'2013Figures'!$I:$I,$C219,'2013Figures'!$B:$B,"BrokerToCy",'2013Figures'!$G:$G,"P1",'2013Figures'!$E:$E,$B$1)</f>
        <v>0</v>
      </c>
      <c r="G219" s="9">
        <f>SUMIFS('2013Figures'!$J:$J,'2013Figures'!$C:$C,$A219,'2013Figures'!$H:$H,$B219,'2013Figures'!$I:$I,$C219,'2013Figures'!$B:$B,"CyToBroker",'2013Figures'!$G:$G,"E1",'2013Figures'!$E:$E,$B$1)</f>
        <v>0</v>
      </c>
      <c r="H219" s="9">
        <f>SUMIFS('2013Figures'!$J:$J,'2013Figures'!$C:$C,$A219,'2013Figures'!$H:$H,$B219,'2013Figures'!$I:$I,$C219,'2013Figures'!$B:$B,"CyToBroker",'2013Figures'!$G:$G,"P1",'2013Figures'!$E:$E,$B$1)</f>
        <v>0</v>
      </c>
      <c r="J219" s="8">
        <v>201401</v>
      </c>
      <c r="L219" s="42">
        <f>SUMIFS('2012Figures'!$J:$J,'2012Figures'!$C:$C,$A219,'2012Figures'!$H:$H,$B219,'2012Figures'!$I:$I,$C219,'2012Figures'!$E:$E,$B$1)</f>
        <v>0</v>
      </c>
      <c r="M219" s="52">
        <f>SUMIFS('2012Figures'!$J:$J,'2012Figures'!$C:$C,$A219,'2012Figures'!$H:$H,$B219,'2012Figures'!$I:$I,$C219,'2012Figures'!$B:$B,"BrokerToCy",'2012Figures'!$G:$G,"E1",'2012Figures'!$E:$E,$B$1)</f>
        <v>0</v>
      </c>
      <c r="N219" s="52">
        <f>SUMIFS('2012Figures'!$J:$J,'2012Figures'!$C:$C,$A219,'2012Figures'!$H:$H,$B219,'2012Figures'!$I:$I,$C219,'2012Figures'!$B:$B,"BrokerToCy",'2012Figures'!$G:$G,"P1",'2012Figures'!$E:$E,$B$1)</f>
        <v>0</v>
      </c>
      <c r="O219" s="52">
        <f>SUMIFS('2012Figures'!$J:$J,'2012Figures'!$C:$C,$A219,'2012Figures'!$H:$H,$B219,'2012Figures'!$I:$I,$C219,'2012Figures'!$B:$B,"CyToBroker",'2012Figures'!$G:$G,"E1",'2012Figures'!$E:$E,$B$1)</f>
        <v>0</v>
      </c>
      <c r="P219" s="52">
        <f>SUMIFS('2012Figures'!$J:$J,'2012Figures'!$C:$C,$A219,'2012Figures'!$H:$H,$B219,'2012Figures'!$I:$I,$C219,'2012Figures'!$B:$B,"CyToBroker",'2012Figures'!$G:$G,"P1",'2012Figures'!$E:$E,$B$1)</f>
        <v>0</v>
      </c>
      <c r="R219" s="46" t="str">
        <f t="shared" si="28"/>
        <v/>
      </c>
      <c r="S219" s="46" t="str">
        <f t="shared" si="28"/>
        <v/>
      </c>
      <c r="T219" s="46" t="str">
        <f t="shared" si="28"/>
        <v/>
      </c>
      <c r="U219" s="46" t="str">
        <f t="shared" si="28"/>
        <v/>
      </c>
      <c r="V219" s="46" t="str">
        <f t="shared" si="28"/>
        <v/>
      </c>
    </row>
    <row r="220" spans="1:22" x14ac:dyDescent="0.2">
      <c r="A220" s="1">
        <v>122</v>
      </c>
      <c r="B220" s="1" t="s">
        <v>67</v>
      </c>
      <c r="C220" s="8">
        <v>4</v>
      </c>
      <c r="D220" s="29">
        <f>SUMIFS('2013Figures'!$J:$J,'2013Figures'!$C:$C,$A220,'2013Figures'!$H:$H,$B220,'2013Figures'!$I:$I,$C220,'2013Figures'!$E:$E,$B$1)</f>
        <v>0</v>
      </c>
      <c r="E220" s="9">
        <f>SUMIFS('2013Figures'!$J:$J,'2013Figures'!$C:$C,$A220,'2013Figures'!$H:$H,$B220,'2013Figures'!$I:$I,$C220,'2013Figures'!$B:$B,"BrokerToCy",'2013Figures'!$G:$G,"E1",'2013Figures'!$E:$E,$B$1)</f>
        <v>0</v>
      </c>
      <c r="F220" s="9">
        <f>SUMIFS('2013Figures'!$J:$J,'2013Figures'!$C:$C,$A220,'2013Figures'!$H:$H,$B220,'2013Figures'!$I:$I,$C220,'2013Figures'!$B:$B,"BrokerToCy",'2013Figures'!$G:$G,"P1",'2013Figures'!$E:$E,$B$1)</f>
        <v>0</v>
      </c>
      <c r="G220" s="9">
        <f>SUMIFS('2013Figures'!$J:$J,'2013Figures'!$C:$C,$A220,'2013Figures'!$H:$H,$B220,'2013Figures'!$I:$I,$C220,'2013Figures'!$B:$B,"CyToBroker",'2013Figures'!$G:$G,"E1",'2013Figures'!$E:$E,$B$1)</f>
        <v>0</v>
      </c>
      <c r="H220" s="9">
        <f>SUMIFS('2013Figures'!$J:$J,'2013Figures'!$C:$C,$A220,'2013Figures'!$H:$H,$B220,'2013Figures'!$I:$I,$C220,'2013Figures'!$B:$B,"CyToBroker",'2013Figures'!$G:$G,"P1",'2013Figures'!$E:$E,$B$1)</f>
        <v>0</v>
      </c>
      <c r="I220" s="30"/>
      <c r="J220" s="31">
        <v>201301</v>
      </c>
      <c r="K220" s="30"/>
      <c r="L220" s="42">
        <f>SUMIFS('2012Figures'!$J:$J,'2012Figures'!$C:$C,$A220,'2012Figures'!$H:$H,$B220,'2012Figures'!$I:$I,$C220,'2012Figures'!$E:$E,$B$1)</f>
        <v>0</v>
      </c>
      <c r="M220" s="52">
        <f>SUMIFS('2012Figures'!$J:$J,'2012Figures'!$C:$C,$A220,'2012Figures'!$H:$H,$B220,'2012Figures'!$I:$I,$C220,'2012Figures'!$B:$B,"BrokerToCy",'2012Figures'!$G:$G,"E1",'2012Figures'!$E:$E,$B$1)</f>
        <v>0</v>
      </c>
      <c r="N220" s="52">
        <f>SUMIFS('2012Figures'!$J:$J,'2012Figures'!$C:$C,$A220,'2012Figures'!$H:$H,$B220,'2012Figures'!$I:$I,$C220,'2012Figures'!$B:$B,"BrokerToCy",'2012Figures'!$G:$G,"P1",'2012Figures'!$E:$E,$B$1)</f>
        <v>0</v>
      </c>
      <c r="O220" s="52">
        <f>SUMIFS('2012Figures'!$J:$J,'2012Figures'!$C:$C,$A220,'2012Figures'!$H:$H,$B220,'2012Figures'!$I:$I,$C220,'2012Figures'!$B:$B,"CyToBroker",'2012Figures'!$G:$G,"E1",'2012Figures'!$E:$E,$B$1)</f>
        <v>0</v>
      </c>
      <c r="P220" s="52">
        <f>SUMIFS('2012Figures'!$J:$J,'2012Figures'!$C:$C,$A220,'2012Figures'!$H:$H,$B220,'2012Figures'!$I:$I,$C220,'2012Figures'!$B:$B,"CyToBroker",'2012Figures'!$G:$G,"P1",'2012Figures'!$E:$E,$B$1)</f>
        <v>0</v>
      </c>
      <c r="Q220" s="30"/>
      <c r="R220" s="46" t="str">
        <f t="shared" si="28"/>
        <v/>
      </c>
      <c r="S220" s="46" t="str">
        <f t="shared" si="28"/>
        <v/>
      </c>
      <c r="T220" s="46" t="str">
        <f t="shared" si="28"/>
        <v/>
      </c>
      <c r="U220" s="46" t="str">
        <f t="shared" si="28"/>
        <v/>
      </c>
      <c r="V220" s="46" t="str">
        <f t="shared" si="28"/>
        <v/>
      </c>
    </row>
    <row r="221" spans="1:22" x14ac:dyDescent="0.2">
      <c r="A221" s="1">
        <v>122</v>
      </c>
      <c r="B221" s="1" t="s">
        <v>67</v>
      </c>
      <c r="C221" s="8">
        <v>3</v>
      </c>
      <c r="D221" s="29">
        <f>SUMIFS('2013Figures'!$J:$J,'2013Figures'!$C:$C,$A221,'2013Figures'!$H:$H,$B221,'2013Figures'!$I:$I,$C221,'2013Figures'!$E:$E,$B$1)</f>
        <v>0</v>
      </c>
      <c r="E221" s="9">
        <f>SUMIFS('2013Figures'!$J:$J,'2013Figures'!$C:$C,$A221,'2013Figures'!$H:$H,$B221,'2013Figures'!$I:$I,$C221,'2013Figures'!$B:$B,"BrokerToCy",'2013Figures'!$G:$G,"E1",'2013Figures'!$E:$E,$B$1)</f>
        <v>0</v>
      </c>
      <c r="F221" s="9">
        <f>SUMIFS('2013Figures'!$J:$J,'2013Figures'!$C:$C,$A221,'2013Figures'!$H:$H,$B221,'2013Figures'!$I:$I,$C221,'2013Figures'!$B:$B,"BrokerToCy",'2013Figures'!$G:$G,"P1",'2013Figures'!$E:$E,$B$1)</f>
        <v>0</v>
      </c>
      <c r="G221" s="9">
        <f>SUMIFS('2013Figures'!$J:$J,'2013Figures'!$C:$C,$A221,'2013Figures'!$H:$H,$B221,'2013Figures'!$I:$I,$C221,'2013Figures'!$B:$B,"CyToBroker",'2013Figures'!$G:$G,"E1",'2013Figures'!$E:$E,$B$1)</f>
        <v>0</v>
      </c>
      <c r="H221" s="9">
        <f>SUMIFS('2013Figures'!$J:$J,'2013Figures'!$C:$C,$A221,'2013Figures'!$H:$H,$B221,'2013Figures'!$I:$I,$C221,'2013Figures'!$B:$B,"CyToBroker",'2013Figures'!$G:$G,"P1",'2013Figures'!$E:$E,$B$1)</f>
        <v>0</v>
      </c>
      <c r="J221" s="8">
        <v>201201</v>
      </c>
      <c r="L221" s="42">
        <f>SUMIFS('2012Figures'!$J:$J,'2012Figures'!$C:$C,$A221,'2012Figures'!$H:$H,$B221,'2012Figures'!$I:$I,$C221,'2012Figures'!$E:$E,$B$1)</f>
        <v>0</v>
      </c>
      <c r="M221" s="52">
        <f>SUMIFS('2012Figures'!$J:$J,'2012Figures'!$C:$C,$A221,'2012Figures'!$H:$H,$B221,'2012Figures'!$I:$I,$C221,'2012Figures'!$B:$B,"BrokerToCy",'2012Figures'!$G:$G,"E1",'2012Figures'!$E:$E,$B$1)</f>
        <v>0</v>
      </c>
      <c r="N221" s="52">
        <f>SUMIFS('2012Figures'!$J:$J,'2012Figures'!$C:$C,$A221,'2012Figures'!$H:$H,$B221,'2012Figures'!$I:$I,$C221,'2012Figures'!$B:$B,"BrokerToCy",'2012Figures'!$G:$G,"P1",'2012Figures'!$E:$E,$B$1)</f>
        <v>0</v>
      </c>
      <c r="O221" s="52">
        <f>SUMIFS('2012Figures'!$J:$J,'2012Figures'!$C:$C,$A221,'2012Figures'!$H:$H,$B221,'2012Figures'!$I:$I,$C221,'2012Figures'!$B:$B,"CyToBroker",'2012Figures'!$G:$G,"E1",'2012Figures'!$E:$E,$B$1)</f>
        <v>0</v>
      </c>
      <c r="P221" s="52">
        <f>SUMIFS('2012Figures'!$J:$J,'2012Figures'!$C:$C,$A221,'2012Figures'!$H:$H,$B221,'2012Figures'!$I:$I,$C221,'2012Figures'!$B:$B,"CyToBroker",'2012Figures'!$G:$G,"P1",'2012Figures'!$E:$E,$B$1)</f>
        <v>0</v>
      </c>
      <c r="R221" s="46" t="str">
        <f t="shared" si="28"/>
        <v/>
      </c>
      <c r="S221" s="46" t="str">
        <f t="shared" si="28"/>
        <v/>
      </c>
      <c r="T221" s="46" t="str">
        <f t="shared" si="28"/>
        <v/>
      </c>
      <c r="U221" s="46" t="str">
        <f t="shared" si="28"/>
        <v/>
      </c>
      <c r="V221" s="46" t="str">
        <f t="shared" si="28"/>
        <v/>
      </c>
    </row>
    <row r="222" spans="1:22" x14ac:dyDescent="0.2">
      <c r="A222" s="1">
        <v>122</v>
      </c>
      <c r="B222" s="1" t="s">
        <v>67</v>
      </c>
      <c r="C222" s="8">
        <v>2</v>
      </c>
      <c r="D222" s="29">
        <f>SUMIFS('2013Figures'!$J:$J,'2013Figures'!$C:$C,$A222,'2013Figures'!$H:$H,$B222,'2013Figures'!$I:$I,$C222,'2013Figures'!$E:$E,$B$1)</f>
        <v>0</v>
      </c>
      <c r="E222" s="9">
        <f>SUMIFS('2013Figures'!$J:$J,'2013Figures'!$C:$C,$A222,'2013Figures'!$H:$H,$B222,'2013Figures'!$I:$I,$C222,'2013Figures'!$B:$B,"BrokerToCy",'2013Figures'!$G:$G,"E1",'2013Figures'!$E:$E,$B$1)</f>
        <v>0</v>
      </c>
      <c r="F222" s="9">
        <f>SUMIFS('2013Figures'!$J:$J,'2013Figures'!$C:$C,$A222,'2013Figures'!$H:$H,$B222,'2013Figures'!$I:$I,$C222,'2013Figures'!$B:$B,"BrokerToCy",'2013Figures'!$G:$G,"P1",'2013Figures'!$E:$E,$B$1)</f>
        <v>0</v>
      </c>
      <c r="G222" s="9">
        <f>SUMIFS('2013Figures'!$J:$J,'2013Figures'!$C:$C,$A222,'2013Figures'!$H:$H,$B222,'2013Figures'!$I:$I,$C222,'2013Figures'!$B:$B,"CyToBroker",'2013Figures'!$G:$G,"E1",'2013Figures'!$E:$E,$B$1)</f>
        <v>0</v>
      </c>
      <c r="H222" s="9">
        <f>SUMIFS('2013Figures'!$J:$J,'2013Figures'!$C:$C,$A222,'2013Figures'!$H:$H,$B222,'2013Figures'!$I:$I,$C222,'2013Figures'!$B:$B,"CyToBroker",'2013Figures'!$G:$G,"P1",'2013Figures'!$E:$E,$B$1)</f>
        <v>0</v>
      </c>
      <c r="J222" s="8">
        <v>201101</v>
      </c>
      <c r="L222" s="42">
        <f>SUMIFS('2012Figures'!$J:$J,'2012Figures'!$C:$C,$A222,'2012Figures'!$H:$H,$B222,'2012Figures'!$I:$I,$C222,'2012Figures'!$E:$E,$B$1)</f>
        <v>0</v>
      </c>
      <c r="M222" s="52">
        <f>SUMIFS('2012Figures'!$J:$J,'2012Figures'!$C:$C,$A222,'2012Figures'!$H:$H,$B222,'2012Figures'!$I:$I,$C222,'2012Figures'!$B:$B,"BrokerToCy",'2012Figures'!$G:$G,"E1",'2012Figures'!$E:$E,$B$1)</f>
        <v>0</v>
      </c>
      <c r="N222" s="52">
        <f>SUMIFS('2012Figures'!$J:$J,'2012Figures'!$C:$C,$A222,'2012Figures'!$H:$H,$B222,'2012Figures'!$I:$I,$C222,'2012Figures'!$B:$B,"BrokerToCy",'2012Figures'!$G:$G,"P1",'2012Figures'!$E:$E,$B$1)</f>
        <v>0</v>
      </c>
      <c r="O222" s="52">
        <f>SUMIFS('2012Figures'!$J:$J,'2012Figures'!$C:$C,$A222,'2012Figures'!$H:$H,$B222,'2012Figures'!$I:$I,$C222,'2012Figures'!$B:$B,"CyToBroker",'2012Figures'!$G:$G,"E1",'2012Figures'!$E:$E,$B$1)</f>
        <v>0</v>
      </c>
      <c r="P222" s="52">
        <f>SUMIFS('2012Figures'!$J:$J,'2012Figures'!$C:$C,$A222,'2012Figures'!$H:$H,$B222,'2012Figures'!$I:$I,$C222,'2012Figures'!$B:$B,"CyToBroker",'2012Figures'!$G:$G,"P1",'2012Figures'!$E:$E,$B$1)</f>
        <v>0</v>
      </c>
      <c r="R222" s="46" t="str">
        <f t="shared" si="28"/>
        <v/>
      </c>
      <c r="S222" s="46" t="str">
        <f t="shared" si="28"/>
        <v/>
      </c>
      <c r="T222" s="46" t="str">
        <f t="shared" si="28"/>
        <v/>
      </c>
      <c r="U222" s="46" t="str">
        <f t="shared" si="28"/>
        <v/>
      </c>
      <c r="V222" s="46" t="str">
        <f t="shared" si="28"/>
        <v/>
      </c>
    </row>
    <row r="223" spans="1:22" x14ac:dyDescent="0.2">
      <c r="A223" s="1">
        <v>122</v>
      </c>
      <c r="B223" s="1" t="s">
        <v>67</v>
      </c>
      <c r="C223" s="8">
        <v>1</v>
      </c>
      <c r="D223" s="29">
        <f>SUMIFS('2013Figures'!$J:$J,'2013Figures'!$C:$C,$A223,'2013Figures'!$H:$H,$B223,'2013Figures'!$I:$I,$C223,'2013Figures'!$E:$E,$B$1)</f>
        <v>0</v>
      </c>
      <c r="E223" s="9">
        <f>SUMIFS('2013Figures'!$J:$J,'2013Figures'!$C:$C,$A223,'2013Figures'!$H:$H,$B223,'2013Figures'!$I:$I,$C223,'2013Figures'!$B:$B,"BrokerToCy",'2013Figures'!$G:$G,"E1",'2013Figures'!$E:$E,$B$1)</f>
        <v>0</v>
      </c>
      <c r="F223" s="9">
        <f>SUMIFS('2013Figures'!$J:$J,'2013Figures'!$C:$C,$A223,'2013Figures'!$H:$H,$B223,'2013Figures'!$I:$I,$C223,'2013Figures'!$B:$B,"BrokerToCy",'2013Figures'!$G:$G,"P1",'2013Figures'!$E:$E,$B$1)</f>
        <v>0</v>
      </c>
      <c r="G223" s="9">
        <f>SUMIFS('2013Figures'!$J:$J,'2013Figures'!$C:$C,$A223,'2013Figures'!$H:$H,$B223,'2013Figures'!$I:$I,$C223,'2013Figures'!$B:$B,"CyToBroker",'2013Figures'!$G:$G,"E1",'2013Figures'!$E:$E,$B$1)</f>
        <v>0</v>
      </c>
      <c r="H223" s="9">
        <f>SUMIFS('2013Figures'!$J:$J,'2013Figures'!$C:$C,$A223,'2013Figures'!$H:$H,$B223,'2013Figures'!$I:$I,$C223,'2013Figures'!$B:$B,"CyToBroker",'2013Figures'!$G:$G,"P1",'2013Figures'!$E:$E,$B$1)</f>
        <v>0</v>
      </c>
      <c r="J223" s="8">
        <v>201001</v>
      </c>
      <c r="L223" s="42">
        <f>SUMIFS('2012Figures'!$J:$J,'2012Figures'!$C:$C,$A223,'2012Figures'!$H:$H,$B223,'2012Figures'!$I:$I,$C223,'2012Figures'!$E:$E,$B$1)</f>
        <v>0</v>
      </c>
      <c r="M223" s="52">
        <f>SUMIFS('2012Figures'!$J:$J,'2012Figures'!$C:$C,$A223,'2012Figures'!$H:$H,$B223,'2012Figures'!$I:$I,$C223,'2012Figures'!$B:$B,"BrokerToCy",'2012Figures'!$G:$G,"E1",'2012Figures'!$E:$E,$B$1)</f>
        <v>0</v>
      </c>
      <c r="N223" s="52">
        <f>SUMIFS('2012Figures'!$J:$J,'2012Figures'!$C:$C,$A223,'2012Figures'!$H:$H,$B223,'2012Figures'!$I:$I,$C223,'2012Figures'!$B:$B,"BrokerToCy",'2012Figures'!$G:$G,"P1",'2012Figures'!$E:$E,$B$1)</f>
        <v>0</v>
      </c>
      <c r="O223" s="52">
        <f>SUMIFS('2012Figures'!$J:$J,'2012Figures'!$C:$C,$A223,'2012Figures'!$H:$H,$B223,'2012Figures'!$I:$I,$C223,'2012Figures'!$B:$B,"CyToBroker",'2012Figures'!$G:$G,"E1",'2012Figures'!$E:$E,$B$1)</f>
        <v>0</v>
      </c>
      <c r="P223" s="52">
        <f>SUMIFS('2012Figures'!$J:$J,'2012Figures'!$C:$C,$A223,'2012Figures'!$H:$H,$B223,'2012Figures'!$I:$I,$C223,'2012Figures'!$B:$B,"CyToBroker",'2012Figures'!$G:$G,"P1",'2012Figures'!$E:$E,$B$1)</f>
        <v>0</v>
      </c>
      <c r="R223" s="46" t="str">
        <f t="shared" si="28"/>
        <v/>
      </c>
      <c r="S223" s="46" t="str">
        <f t="shared" si="28"/>
        <v/>
      </c>
      <c r="T223" s="46" t="str">
        <f t="shared" si="28"/>
        <v/>
      </c>
      <c r="U223" s="46" t="str">
        <f t="shared" si="28"/>
        <v/>
      </c>
      <c r="V223" s="46" t="str">
        <f t="shared" si="28"/>
        <v/>
      </c>
    </row>
    <row r="224" spans="1:22" x14ac:dyDescent="0.2">
      <c r="A224" s="1">
        <v>122</v>
      </c>
      <c r="B224" s="1" t="s">
        <v>67</v>
      </c>
      <c r="D224" s="29">
        <f>SUMIFS('2013Figures'!$J:$J,'2013Figures'!$C:$C,$A224,'2013Figures'!$I:$I,"",'2013Figures'!$E:$E,$B$1)</f>
        <v>0</v>
      </c>
      <c r="E224" s="9">
        <f>SUMIFS('2013Figures'!$J:$J,'2013Figures'!$C:$C,$A224,'2013Figures'!$I:$I,"",'2013Figures'!$B:$B,"BrokerToCy",'2013Figures'!$G:$G,"E1",'2013Figures'!$E:$E,$B$1)</f>
        <v>0</v>
      </c>
      <c r="F224" s="9">
        <f>SUMIFS('2013Figures'!$J:$J,'2013Figures'!$C:$C,$A224,'2013Figures'!$I:$I,"",'2013Figures'!$B:$B,"BrokerToCy",'2013Figures'!$G:$G,"P1",'2013Figures'!$E:$E,$B$1)</f>
        <v>0</v>
      </c>
      <c r="G224" s="9">
        <f>SUMIFS('2013Figures'!$J:$J,'2013Figures'!$C:$C,$A224,'2013Figures'!$I:$I,"",'2013Figures'!$B:$B,"CyToBroker",'2013Figures'!$G:$G,"E1",'2013Figures'!$E:$E,$B$1)</f>
        <v>0</v>
      </c>
      <c r="H224" s="9">
        <f>SUMIFS('2013Figures'!$J:$J,'2013Figures'!$C:$C,$A224,'2013Figures'!$I:$I,"",'2013Figures'!$B:$B,"CyToBroker",'2013Figures'!$G:$G,"P1",'2013Figures'!$E:$E,$B$1)</f>
        <v>0</v>
      </c>
      <c r="J224" s="8" t="s">
        <v>131</v>
      </c>
      <c r="L224" s="42">
        <f>SUMIFS('2012Figures'!$J:$J,'2012Figures'!$C:$C,$A224,'2012Figures'!$I:$I,"",'2012Figures'!$E:$E,$B$1)</f>
        <v>0</v>
      </c>
      <c r="M224" s="52">
        <f>SUMIFS('2012Figures'!$J:$J,'2012Figures'!$C:$C,$A224,'2012Figures'!$I:$I,"",'2012Figures'!$B:$B,"BrokerToCy",'2012Figures'!$G:$G,"E1",'2012Figures'!$E:$E,$B$1)</f>
        <v>0</v>
      </c>
      <c r="N224" s="52">
        <f>SUMIFS('2012Figures'!$J:$J,'2012Figures'!$C:$C,$A224,'2012Figures'!$I:$I,"",'2012Figures'!$B:$B,"BrokerToCy",'2012Figures'!$G:$G,"P1",'2012Figures'!$E:$E,$B$1)</f>
        <v>0</v>
      </c>
      <c r="O224" s="52">
        <f>SUMIFS('2012Figures'!$J:$J,'2012Figures'!$C:$C,$A224,'2012Figures'!$I:$I,"",'2012Figures'!$B:$B,"CyToBroker",'2012Figures'!$G:$G,"E1",'2012Figures'!$E:$E,$B$1)</f>
        <v>0</v>
      </c>
      <c r="P224" s="52">
        <f>SUMIFS('2012Figures'!$J:$J,'2012Figures'!$C:$C,$A224,'2012Figures'!$I:$I,"",'2012Figures'!$B:$B,"CyToBroker",'2012Figures'!$G:$G,"P1",'2012Figures'!$E:$E,$B$1)</f>
        <v>0</v>
      </c>
      <c r="R224" s="46" t="str">
        <f t="shared" si="28"/>
        <v/>
      </c>
      <c r="S224" s="46" t="str">
        <f t="shared" si="28"/>
        <v/>
      </c>
      <c r="T224" s="46" t="str">
        <f t="shared" si="28"/>
        <v/>
      </c>
      <c r="U224" s="46" t="str">
        <f t="shared" si="28"/>
        <v/>
      </c>
      <c r="V224" s="46" t="str">
        <f t="shared" si="28"/>
        <v/>
      </c>
    </row>
    <row r="225" spans="1:22" x14ac:dyDescent="0.2">
      <c r="A225" s="21"/>
      <c r="B225" s="21" t="s">
        <v>92</v>
      </c>
      <c r="C225" s="22"/>
      <c r="D225" s="23">
        <f>SUM(E225:H225)</f>
        <v>0</v>
      </c>
      <c r="E225" s="23">
        <f>SUM(E217:E224)</f>
        <v>0</v>
      </c>
      <c r="F225" s="23">
        <f>SUM(F217:F224)</f>
        <v>0</v>
      </c>
      <c r="G225" s="23">
        <f>SUM(G217:G224)</f>
        <v>0</v>
      </c>
      <c r="H225" s="23">
        <f>SUM(H217:H224)</f>
        <v>0</v>
      </c>
      <c r="I225" s="21"/>
      <c r="J225" s="22"/>
      <c r="K225" s="21"/>
      <c r="L225" s="43">
        <f>SUM(M225:P225)</f>
        <v>0</v>
      </c>
      <c r="M225" s="43">
        <f>SUM(M217:M224)</f>
        <v>0</v>
      </c>
      <c r="N225" s="43">
        <f>SUM(N217:N224)</f>
        <v>0</v>
      </c>
      <c r="O225" s="43">
        <f>SUM(O217:O224)</f>
        <v>0</v>
      </c>
      <c r="P225" s="43">
        <f>SUM(P217:P224)</f>
        <v>0</v>
      </c>
      <c r="Q225" s="21"/>
      <c r="R225" s="21"/>
      <c r="S225" s="21"/>
      <c r="T225" s="21"/>
      <c r="U225" s="21"/>
      <c r="V225" s="21"/>
    </row>
    <row r="226" spans="1:22" x14ac:dyDescent="0.2">
      <c r="A226" s="28">
        <v>123</v>
      </c>
      <c r="B226" s="28" t="s">
        <v>39</v>
      </c>
      <c r="C226" s="17" t="s">
        <v>88</v>
      </c>
      <c r="D226" s="18">
        <f>SUMIFS('2013Figures'!$J:$J,'2013Figures'!$C:$C,$A226,'2013Figures'!$E:$E,$B$1)</f>
        <v>9</v>
      </c>
      <c r="E226" s="18">
        <f>SUMIFS('2013Figures'!$J:$J,'2013Figures'!$C:$C,$A226,'2013Figures'!$B:$B,"BrokerToCy",'2013Figures'!$G:$G,"E1",'2013Figures'!$E:$E,$B$1)</f>
        <v>9</v>
      </c>
      <c r="F226" s="18">
        <f>SUMIFS('2013Figures'!$J:$J,'2013Figures'!$C:$C,$A226,'2013Figures'!$B:$B,"BrokerToCy",'2013Figures'!$G:$G,"P1",'2013Figures'!$E:$E,$B$1)</f>
        <v>0</v>
      </c>
      <c r="G226" s="18">
        <f>SUMIFS('2013Figures'!$J:$J,'2013Figures'!$C:$C,$A226,'2013Figures'!$B:$B,"CyToBroker",'2013Figures'!$G:$G,"E1",'2013Figures'!$E:$E,$B$1)</f>
        <v>0</v>
      </c>
      <c r="H226" s="18">
        <f>SUMIFS('2013Figures'!$J:$J,'2013Figures'!$C:$C,$A226,'2013Figures'!$B:$B,"CyToBroker",'2013Figures'!$G:$G,"P1",'2013Figures'!$E:$E,$B$1)</f>
        <v>0</v>
      </c>
      <c r="I226" s="28"/>
      <c r="J226" s="17"/>
      <c r="K226" s="28"/>
      <c r="L226" s="50">
        <f>SUMIFS('2012Figures'!$J:$J,'2012Figures'!$C:$C,$A226,'2012Figures'!$E:$E,$B$1)</f>
        <v>2</v>
      </c>
      <c r="M226" s="50">
        <f>SUMIFS('2012Figures'!$J:$J,'2012Figures'!$C:$C,$A226,'2012Figures'!$B:$B,"BrokerToCy",'2012Figures'!$G:$G,"E1",'2012Figures'!$E:$E,$B$1)</f>
        <v>2</v>
      </c>
      <c r="N226" s="50">
        <f>SUMIFS('2012Figures'!$J:$J,'2012Figures'!$C:$C,$A226,'2012Figures'!$B:$B,"BrokerToCy",'2012Figures'!$G:$G,"P1",'2012Figures'!$E:$E,$B$1)</f>
        <v>0</v>
      </c>
      <c r="O226" s="50">
        <f>SUMIFS('2012Figures'!$J:$J,'2012Figures'!$C:$C,$A226,'2012Figures'!$B:$B,"CyToBroker",'2012Figures'!$G:$G,"E1",'2012Figures'!$E:$E,$B$1)</f>
        <v>0</v>
      </c>
      <c r="P226" s="50">
        <f>SUMIFS('2012Figures'!$J:$J,'2012Figures'!$C:$C,$A226,'2012Figures'!$B:$B,"CyToBroker",'2012Figures'!$G:$G,"P1",'2012Figures'!$E:$E,$B$1)</f>
        <v>0</v>
      </c>
      <c r="Q226" s="28"/>
      <c r="R226" s="46">
        <f t="shared" si="28"/>
        <v>3.5</v>
      </c>
      <c r="S226" s="46">
        <f t="shared" si="28"/>
        <v>3.5</v>
      </c>
      <c r="T226" s="46" t="str">
        <f t="shared" si="28"/>
        <v/>
      </c>
      <c r="U226" s="46" t="str">
        <f t="shared" si="28"/>
        <v/>
      </c>
      <c r="V226" s="46" t="str">
        <f t="shared" si="28"/>
        <v/>
      </c>
    </row>
    <row r="227" spans="1:22" x14ac:dyDescent="0.2">
      <c r="A227" s="1">
        <v>123</v>
      </c>
      <c r="B227" s="1" t="s">
        <v>39</v>
      </c>
      <c r="C227" s="8">
        <v>6</v>
      </c>
      <c r="D227" s="29">
        <f>SUMIFS('2013Figures'!$J:$J,'2013Figures'!$C:$C,$A227,'2013Figures'!$H:$H,$B227,'2013Figures'!$I:$I,$C227,'2013Figures'!$E:$E,$B$1)</f>
        <v>0</v>
      </c>
      <c r="E227" s="9">
        <f>SUMIFS('2013Figures'!$J:$J,'2013Figures'!$C:$C,$A227,'2013Figures'!$H:$H,$B227,'2013Figures'!$I:$I,$C227,'2013Figures'!$B:$B,"BrokerToCy",'2013Figures'!$G:$G,"E1",'2013Figures'!$E:$E,$B$1)</f>
        <v>0</v>
      </c>
      <c r="F227" s="9">
        <f>SUMIFS('2013Figures'!$J:$J,'2013Figures'!$C:$C,$A227,'2013Figures'!$H:$H,$B227,'2013Figures'!$I:$I,$C227,'2013Figures'!$B:$B,"BrokerToCy",'2013Figures'!$G:$G,"P1",'2013Figures'!$E:$E,$B$1)</f>
        <v>0</v>
      </c>
      <c r="G227" s="9">
        <f>SUMIFS('2013Figures'!$J:$J,'2013Figures'!$C:$C,$A227,'2013Figures'!$H:$H,$B227,'2013Figures'!$I:$I,$C227,'2013Figures'!$B:$B,"CyToBroker",'2013Figures'!$G:$G,"E1",'2013Figures'!$E:$E,$B$1)</f>
        <v>0</v>
      </c>
      <c r="H227" s="9">
        <f>SUMIFS('2013Figures'!$J:$J,'2013Figures'!$C:$C,$A227,'2013Figures'!$H:$H,$B227,'2013Figures'!$I:$I,$C227,'2013Figures'!$B:$B,"CyToBroker",'2013Figures'!$G:$G,"P1",'2013Figures'!$E:$E,$B$1)</f>
        <v>0</v>
      </c>
      <c r="J227" s="8">
        <v>201501</v>
      </c>
      <c r="L227" s="42">
        <f>SUMIFS('2012Figures'!$J:$J,'2012Figures'!$C:$C,$A227,'2012Figures'!$H:$H,$B227,'2012Figures'!$I:$I,$C227,'2012Figures'!$E:$E,$B$1)</f>
        <v>0</v>
      </c>
      <c r="M227" s="52">
        <f>SUMIFS('2012Figures'!$J:$J,'2012Figures'!$C:$C,$A227,'2012Figures'!$H:$H,$B227,'2012Figures'!$I:$I,$C227,'2012Figures'!$B:$B,"BrokerToCy",'2012Figures'!$G:$G,"E1",'2012Figures'!$E:$E,$B$1)</f>
        <v>0</v>
      </c>
      <c r="N227" s="52">
        <f>SUMIFS('2012Figures'!$J:$J,'2012Figures'!$C:$C,$A227,'2012Figures'!$H:$H,$B227,'2012Figures'!$I:$I,$C227,'2012Figures'!$B:$B,"BrokerToCy",'2012Figures'!$G:$G,"P1",'2012Figures'!$E:$E,$B$1)</f>
        <v>0</v>
      </c>
      <c r="O227" s="52">
        <f>SUMIFS('2012Figures'!$J:$J,'2012Figures'!$C:$C,$A227,'2012Figures'!$H:$H,$B227,'2012Figures'!$I:$I,$C227,'2012Figures'!$B:$B,"CyToBroker",'2012Figures'!$G:$G,"E1",'2012Figures'!$E:$E,$B$1)</f>
        <v>0</v>
      </c>
      <c r="P227" s="52">
        <f>SUMIFS('2012Figures'!$J:$J,'2012Figures'!$C:$C,$A227,'2012Figures'!$H:$H,$B227,'2012Figures'!$I:$I,$C227,'2012Figures'!$B:$B,"CyToBroker",'2012Figures'!$G:$G,"P1",'2012Figures'!$E:$E,$B$1)</f>
        <v>0</v>
      </c>
      <c r="R227" s="46" t="str">
        <f t="shared" si="28"/>
        <v/>
      </c>
      <c r="S227" s="46" t="str">
        <f t="shared" si="28"/>
        <v/>
      </c>
      <c r="T227" s="46" t="str">
        <f t="shared" si="28"/>
        <v/>
      </c>
      <c r="U227" s="46" t="str">
        <f t="shared" si="28"/>
        <v/>
      </c>
      <c r="V227" s="46" t="str">
        <f t="shared" si="28"/>
        <v/>
      </c>
    </row>
    <row r="228" spans="1:22" x14ac:dyDescent="0.2">
      <c r="A228" s="1">
        <v>123</v>
      </c>
      <c r="B228" s="1" t="s">
        <v>39</v>
      </c>
      <c r="C228" s="8">
        <v>5</v>
      </c>
      <c r="D228" s="29">
        <f>SUMIFS('2013Figures'!$J:$J,'2013Figures'!$C:$C,$A228,'2013Figures'!$H:$H,$B228,'2013Figures'!$I:$I,$C228,'2013Figures'!$E:$E,$B$1)</f>
        <v>6</v>
      </c>
      <c r="E228" s="9">
        <f>SUMIFS('2013Figures'!$J:$J,'2013Figures'!$C:$C,$A228,'2013Figures'!$H:$H,$B228,'2013Figures'!$I:$I,$C228,'2013Figures'!$B:$B,"BrokerToCy",'2013Figures'!$G:$G,"E1",'2013Figures'!$E:$E,$B$1)</f>
        <v>6</v>
      </c>
      <c r="F228" s="9">
        <f>SUMIFS('2013Figures'!$J:$J,'2013Figures'!$C:$C,$A228,'2013Figures'!$H:$H,$B228,'2013Figures'!$I:$I,$C228,'2013Figures'!$B:$B,"BrokerToCy",'2013Figures'!$G:$G,"P1",'2013Figures'!$E:$E,$B$1)</f>
        <v>0</v>
      </c>
      <c r="G228" s="9">
        <f>SUMIFS('2013Figures'!$J:$J,'2013Figures'!$C:$C,$A228,'2013Figures'!$H:$H,$B228,'2013Figures'!$I:$I,$C228,'2013Figures'!$B:$B,"CyToBroker",'2013Figures'!$G:$G,"E1",'2013Figures'!$E:$E,$B$1)</f>
        <v>0</v>
      </c>
      <c r="H228" s="9">
        <f>SUMIFS('2013Figures'!$J:$J,'2013Figures'!$C:$C,$A228,'2013Figures'!$H:$H,$B228,'2013Figures'!$I:$I,$C228,'2013Figures'!$B:$B,"CyToBroker",'2013Figures'!$G:$G,"P1",'2013Figures'!$E:$E,$B$1)</f>
        <v>0</v>
      </c>
      <c r="J228" s="8">
        <v>201401</v>
      </c>
      <c r="L228" s="42">
        <f>SUMIFS('2012Figures'!$J:$J,'2012Figures'!$C:$C,$A228,'2012Figures'!$H:$H,$B228,'2012Figures'!$I:$I,$C228,'2012Figures'!$E:$E,$B$1)</f>
        <v>0</v>
      </c>
      <c r="M228" s="52">
        <f>SUMIFS('2012Figures'!$J:$J,'2012Figures'!$C:$C,$A228,'2012Figures'!$H:$H,$B228,'2012Figures'!$I:$I,$C228,'2012Figures'!$B:$B,"BrokerToCy",'2012Figures'!$G:$G,"E1",'2012Figures'!$E:$E,$B$1)</f>
        <v>0</v>
      </c>
      <c r="N228" s="52">
        <f>SUMIFS('2012Figures'!$J:$J,'2012Figures'!$C:$C,$A228,'2012Figures'!$H:$H,$B228,'2012Figures'!$I:$I,$C228,'2012Figures'!$B:$B,"BrokerToCy",'2012Figures'!$G:$G,"P1",'2012Figures'!$E:$E,$B$1)</f>
        <v>0</v>
      </c>
      <c r="O228" s="52">
        <f>SUMIFS('2012Figures'!$J:$J,'2012Figures'!$C:$C,$A228,'2012Figures'!$H:$H,$B228,'2012Figures'!$I:$I,$C228,'2012Figures'!$B:$B,"CyToBroker",'2012Figures'!$G:$G,"E1",'2012Figures'!$E:$E,$B$1)</f>
        <v>0</v>
      </c>
      <c r="P228" s="52">
        <f>SUMIFS('2012Figures'!$J:$J,'2012Figures'!$C:$C,$A228,'2012Figures'!$H:$H,$B228,'2012Figures'!$I:$I,$C228,'2012Figures'!$B:$B,"CyToBroker",'2012Figures'!$G:$G,"P1",'2012Figures'!$E:$E,$B$1)</f>
        <v>0</v>
      </c>
      <c r="R228" s="46" t="str">
        <f t="shared" si="28"/>
        <v/>
      </c>
      <c r="S228" s="46" t="str">
        <f t="shared" si="28"/>
        <v/>
      </c>
      <c r="T228" s="46" t="str">
        <f t="shared" si="28"/>
        <v/>
      </c>
      <c r="U228" s="46" t="str">
        <f t="shared" si="28"/>
        <v/>
      </c>
      <c r="V228" s="46" t="str">
        <f t="shared" si="28"/>
        <v/>
      </c>
    </row>
    <row r="229" spans="1:22" x14ac:dyDescent="0.2">
      <c r="A229" s="1">
        <v>123</v>
      </c>
      <c r="B229" s="1" t="s">
        <v>39</v>
      </c>
      <c r="C229" s="8">
        <v>4</v>
      </c>
      <c r="D229" s="29">
        <f>SUMIFS('2013Figures'!$J:$J,'2013Figures'!$C:$C,$A229,'2013Figures'!$H:$H,$B229,'2013Figures'!$I:$I,$C229,'2013Figures'!$E:$E,$B$1)</f>
        <v>0</v>
      </c>
      <c r="E229" s="9">
        <f>SUMIFS('2013Figures'!$J:$J,'2013Figures'!$C:$C,$A229,'2013Figures'!$H:$H,$B229,'2013Figures'!$I:$I,$C229,'2013Figures'!$B:$B,"BrokerToCy",'2013Figures'!$G:$G,"E1",'2013Figures'!$E:$E,$B$1)</f>
        <v>0</v>
      </c>
      <c r="F229" s="9">
        <f>SUMIFS('2013Figures'!$J:$J,'2013Figures'!$C:$C,$A229,'2013Figures'!$H:$H,$B229,'2013Figures'!$I:$I,$C229,'2013Figures'!$B:$B,"BrokerToCy",'2013Figures'!$G:$G,"P1",'2013Figures'!$E:$E,$B$1)</f>
        <v>0</v>
      </c>
      <c r="G229" s="9">
        <f>SUMIFS('2013Figures'!$J:$J,'2013Figures'!$C:$C,$A229,'2013Figures'!$H:$H,$B229,'2013Figures'!$I:$I,$C229,'2013Figures'!$B:$B,"CyToBroker",'2013Figures'!$G:$G,"E1",'2013Figures'!$E:$E,$B$1)</f>
        <v>0</v>
      </c>
      <c r="H229" s="9">
        <f>SUMIFS('2013Figures'!$J:$J,'2013Figures'!$C:$C,$A229,'2013Figures'!$H:$H,$B229,'2013Figures'!$I:$I,$C229,'2013Figures'!$B:$B,"CyToBroker",'2013Figures'!$G:$G,"P1",'2013Figures'!$E:$E,$B$1)</f>
        <v>0</v>
      </c>
      <c r="I229" s="30"/>
      <c r="J229" s="31">
        <v>201301</v>
      </c>
      <c r="K229" s="30"/>
      <c r="L229" s="42">
        <f>SUMIFS('2012Figures'!$J:$J,'2012Figures'!$C:$C,$A229,'2012Figures'!$H:$H,$B229,'2012Figures'!$I:$I,$C229,'2012Figures'!$E:$E,$B$1)</f>
        <v>0</v>
      </c>
      <c r="M229" s="52">
        <f>SUMIFS('2012Figures'!$J:$J,'2012Figures'!$C:$C,$A229,'2012Figures'!$H:$H,$B229,'2012Figures'!$I:$I,$C229,'2012Figures'!$B:$B,"BrokerToCy",'2012Figures'!$G:$G,"E1",'2012Figures'!$E:$E,$B$1)</f>
        <v>0</v>
      </c>
      <c r="N229" s="52">
        <f>SUMIFS('2012Figures'!$J:$J,'2012Figures'!$C:$C,$A229,'2012Figures'!$H:$H,$B229,'2012Figures'!$I:$I,$C229,'2012Figures'!$B:$B,"BrokerToCy",'2012Figures'!$G:$G,"P1",'2012Figures'!$E:$E,$B$1)</f>
        <v>0</v>
      </c>
      <c r="O229" s="52">
        <f>SUMIFS('2012Figures'!$J:$J,'2012Figures'!$C:$C,$A229,'2012Figures'!$H:$H,$B229,'2012Figures'!$I:$I,$C229,'2012Figures'!$B:$B,"CyToBroker",'2012Figures'!$G:$G,"E1",'2012Figures'!$E:$E,$B$1)</f>
        <v>0</v>
      </c>
      <c r="P229" s="52">
        <f>SUMIFS('2012Figures'!$J:$J,'2012Figures'!$C:$C,$A229,'2012Figures'!$H:$H,$B229,'2012Figures'!$I:$I,$C229,'2012Figures'!$B:$B,"CyToBroker",'2012Figures'!$G:$G,"P1",'2012Figures'!$E:$E,$B$1)</f>
        <v>0</v>
      </c>
      <c r="Q229" s="30"/>
      <c r="R229" s="46" t="str">
        <f t="shared" si="28"/>
        <v/>
      </c>
      <c r="S229" s="46" t="str">
        <f t="shared" si="28"/>
        <v/>
      </c>
      <c r="T229" s="46" t="str">
        <f t="shared" si="28"/>
        <v/>
      </c>
      <c r="U229" s="46" t="str">
        <f t="shared" si="28"/>
        <v/>
      </c>
      <c r="V229" s="46" t="str">
        <f t="shared" si="28"/>
        <v/>
      </c>
    </row>
    <row r="230" spans="1:22" x14ac:dyDescent="0.2">
      <c r="A230" s="1">
        <v>123</v>
      </c>
      <c r="B230" s="1" t="s">
        <v>39</v>
      </c>
      <c r="C230" s="8">
        <v>3</v>
      </c>
      <c r="D230" s="29">
        <f>SUMIFS('2013Figures'!$J:$J,'2013Figures'!$C:$C,$A230,'2013Figures'!$H:$H,$B230,'2013Figures'!$I:$I,$C230,'2013Figures'!$E:$E,$B$1)</f>
        <v>0</v>
      </c>
      <c r="E230" s="9">
        <f>SUMIFS('2013Figures'!$J:$J,'2013Figures'!$C:$C,$A230,'2013Figures'!$H:$H,$B230,'2013Figures'!$I:$I,$C230,'2013Figures'!$B:$B,"BrokerToCy",'2013Figures'!$G:$G,"E1",'2013Figures'!$E:$E,$B$1)</f>
        <v>0</v>
      </c>
      <c r="F230" s="9">
        <f>SUMIFS('2013Figures'!$J:$J,'2013Figures'!$C:$C,$A230,'2013Figures'!$H:$H,$B230,'2013Figures'!$I:$I,$C230,'2013Figures'!$B:$B,"BrokerToCy",'2013Figures'!$G:$G,"P1",'2013Figures'!$E:$E,$B$1)</f>
        <v>0</v>
      </c>
      <c r="G230" s="9">
        <f>SUMIFS('2013Figures'!$J:$J,'2013Figures'!$C:$C,$A230,'2013Figures'!$H:$H,$B230,'2013Figures'!$I:$I,$C230,'2013Figures'!$B:$B,"CyToBroker",'2013Figures'!$G:$G,"E1",'2013Figures'!$E:$E,$B$1)</f>
        <v>0</v>
      </c>
      <c r="H230" s="9">
        <f>SUMIFS('2013Figures'!$J:$J,'2013Figures'!$C:$C,$A230,'2013Figures'!$H:$H,$B230,'2013Figures'!$I:$I,$C230,'2013Figures'!$B:$B,"CyToBroker",'2013Figures'!$G:$G,"P1",'2013Figures'!$E:$E,$B$1)</f>
        <v>0</v>
      </c>
      <c r="J230" s="8">
        <v>201201</v>
      </c>
      <c r="L230" s="42">
        <f>SUMIFS('2012Figures'!$J:$J,'2012Figures'!$C:$C,$A230,'2012Figures'!$H:$H,$B230,'2012Figures'!$I:$I,$C230,'2012Figures'!$E:$E,$B$1)</f>
        <v>2</v>
      </c>
      <c r="M230" s="52">
        <f>SUMIFS('2012Figures'!$J:$J,'2012Figures'!$C:$C,$A230,'2012Figures'!$H:$H,$B230,'2012Figures'!$I:$I,$C230,'2012Figures'!$B:$B,"BrokerToCy",'2012Figures'!$G:$G,"E1",'2012Figures'!$E:$E,$B$1)</f>
        <v>2</v>
      </c>
      <c r="N230" s="52">
        <f>SUMIFS('2012Figures'!$J:$J,'2012Figures'!$C:$C,$A230,'2012Figures'!$H:$H,$B230,'2012Figures'!$I:$I,$C230,'2012Figures'!$B:$B,"BrokerToCy",'2012Figures'!$G:$G,"P1",'2012Figures'!$E:$E,$B$1)</f>
        <v>0</v>
      </c>
      <c r="O230" s="52">
        <f>SUMIFS('2012Figures'!$J:$J,'2012Figures'!$C:$C,$A230,'2012Figures'!$H:$H,$B230,'2012Figures'!$I:$I,$C230,'2012Figures'!$B:$B,"CyToBroker",'2012Figures'!$G:$G,"E1",'2012Figures'!$E:$E,$B$1)</f>
        <v>0</v>
      </c>
      <c r="P230" s="52">
        <f>SUMIFS('2012Figures'!$J:$J,'2012Figures'!$C:$C,$A230,'2012Figures'!$H:$H,$B230,'2012Figures'!$I:$I,$C230,'2012Figures'!$B:$B,"CyToBroker",'2012Figures'!$G:$G,"P1",'2012Figures'!$E:$E,$B$1)</f>
        <v>0</v>
      </c>
      <c r="R230" s="46">
        <f t="shared" si="28"/>
        <v>-1</v>
      </c>
      <c r="S230" s="46">
        <f t="shared" si="28"/>
        <v>-1</v>
      </c>
      <c r="T230" s="46" t="str">
        <f t="shared" si="28"/>
        <v/>
      </c>
      <c r="U230" s="46" t="str">
        <f t="shared" si="28"/>
        <v/>
      </c>
      <c r="V230" s="46" t="str">
        <f t="shared" si="28"/>
        <v/>
      </c>
    </row>
    <row r="231" spans="1:22" x14ac:dyDescent="0.2">
      <c r="A231" s="1">
        <v>123</v>
      </c>
      <c r="B231" s="1" t="s">
        <v>39</v>
      </c>
      <c r="C231" s="8">
        <v>2</v>
      </c>
      <c r="D231" s="29">
        <f>SUMIFS('2013Figures'!$J:$J,'2013Figures'!$C:$C,$A231,'2013Figures'!$H:$H,$B231,'2013Figures'!$I:$I,$C231,'2013Figures'!$E:$E,$B$1)</f>
        <v>0</v>
      </c>
      <c r="E231" s="9">
        <f>SUMIFS('2013Figures'!$J:$J,'2013Figures'!$C:$C,$A231,'2013Figures'!$H:$H,$B231,'2013Figures'!$I:$I,$C231,'2013Figures'!$B:$B,"BrokerToCy",'2013Figures'!$G:$G,"E1",'2013Figures'!$E:$E,$B$1)</f>
        <v>0</v>
      </c>
      <c r="F231" s="9">
        <f>SUMIFS('2013Figures'!$J:$J,'2013Figures'!$C:$C,$A231,'2013Figures'!$H:$H,$B231,'2013Figures'!$I:$I,$C231,'2013Figures'!$B:$B,"BrokerToCy",'2013Figures'!$G:$G,"P1",'2013Figures'!$E:$E,$B$1)</f>
        <v>0</v>
      </c>
      <c r="G231" s="9">
        <f>SUMIFS('2013Figures'!$J:$J,'2013Figures'!$C:$C,$A231,'2013Figures'!$H:$H,$B231,'2013Figures'!$I:$I,$C231,'2013Figures'!$B:$B,"CyToBroker",'2013Figures'!$G:$G,"E1",'2013Figures'!$E:$E,$B$1)</f>
        <v>0</v>
      </c>
      <c r="H231" s="9">
        <f>SUMIFS('2013Figures'!$J:$J,'2013Figures'!$C:$C,$A231,'2013Figures'!$H:$H,$B231,'2013Figures'!$I:$I,$C231,'2013Figures'!$B:$B,"CyToBroker",'2013Figures'!$G:$G,"P1",'2013Figures'!$E:$E,$B$1)</f>
        <v>0</v>
      </c>
      <c r="J231" s="8">
        <v>201101</v>
      </c>
      <c r="L231" s="42">
        <f>SUMIFS('2012Figures'!$J:$J,'2012Figures'!$C:$C,$A231,'2012Figures'!$H:$H,$B231,'2012Figures'!$I:$I,$C231,'2012Figures'!$E:$E,$B$1)</f>
        <v>0</v>
      </c>
      <c r="M231" s="52">
        <f>SUMIFS('2012Figures'!$J:$J,'2012Figures'!$C:$C,$A231,'2012Figures'!$H:$H,$B231,'2012Figures'!$I:$I,$C231,'2012Figures'!$B:$B,"BrokerToCy",'2012Figures'!$G:$G,"E1",'2012Figures'!$E:$E,$B$1)</f>
        <v>0</v>
      </c>
      <c r="N231" s="52">
        <f>SUMIFS('2012Figures'!$J:$J,'2012Figures'!$C:$C,$A231,'2012Figures'!$H:$H,$B231,'2012Figures'!$I:$I,$C231,'2012Figures'!$B:$B,"BrokerToCy",'2012Figures'!$G:$G,"P1",'2012Figures'!$E:$E,$B$1)</f>
        <v>0</v>
      </c>
      <c r="O231" s="52">
        <f>SUMIFS('2012Figures'!$J:$J,'2012Figures'!$C:$C,$A231,'2012Figures'!$H:$H,$B231,'2012Figures'!$I:$I,$C231,'2012Figures'!$B:$B,"CyToBroker",'2012Figures'!$G:$G,"E1",'2012Figures'!$E:$E,$B$1)</f>
        <v>0</v>
      </c>
      <c r="P231" s="52">
        <f>SUMIFS('2012Figures'!$J:$J,'2012Figures'!$C:$C,$A231,'2012Figures'!$H:$H,$B231,'2012Figures'!$I:$I,$C231,'2012Figures'!$B:$B,"CyToBroker",'2012Figures'!$G:$G,"P1",'2012Figures'!$E:$E,$B$1)</f>
        <v>0</v>
      </c>
      <c r="R231" s="46" t="str">
        <f t="shared" si="28"/>
        <v/>
      </c>
      <c r="S231" s="46" t="str">
        <f t="shared" si="28"/>
        <v/>
      </c>
      <c r="T231" s="46" t="str">
        <f t="shared" si="28"/>
        <v/>
      </c>
      <c r="U231" s="46" t="str">
        <f t="shared" si="28"/>
        <v/>
      </c>
      <c r="V231" s="46" t="str">
        <f t="shared" si="28"/>
        <v/>
      </c>
    </row>
    <row r="232" spans="1:22" x14ac:dyDescent="0.2">
      <c r="A232" s="1">
        <v>123</v>
      </c>
      <c r="B232" s="1" t="s">
        <v>39</v>
      </c>
      <c r="C232" s="8">
        <v>1</v>
      </c>
      <c r="D232" s="29">
        <f>SUMIFS('2013Figures'!$J:$J,'2013Figures'!$C:$C,$A232,'2013Figures'!$H:$H,$B232,'2013Figures'!$I:$I,$C232,'2013Figures'!$E:$E,$B$1)</f>
        <v>3</v>
      </c>
      <c r="E232" s="9">
        <f>SUMIFS('2013Figures'!$J:$J,'2013Figures'!$C:$C,$A232,'2013Figures'!$H:$H,$B232,'2013Figures'!$I:$I,$C232,'2013Figures'!$B:$B,"BrokerToCy",'2013Figures'!$G:$G,"E1",'2013Figures'!$E:$E,$B$1)</f>
        <v>3</v>
      </c>
      <c r="F232" s="9">
        <f>SUMIFS('2013Figures'!$J:$J,'2013Figures'!$C:$C,$A232,'2013Figures'!$H:$H,$B232,'2013Figures'!$I:$I,$C232,'2013Figures'!$B:$B,"BrokerToCy",'2013Figures'!$G:$G,"P1",'2013Figures'!$E:$E,$B$1)</f>
        <v>0</v>
      </c>
      <c r="G232" s="9">
        <f>SUMIFS('2013Figures'!$J:$J,'2013Figures'!$C:$C,$A232,'2013Figures'!$H:$H,$B232,'2013Figures'!$I:$I,$C232,'2013Figures'!$B:$B,"CyToBroker",'2013Figures'!$G:$G,"E1",'2013Figures'!$E:$E,$B$1)</f>
        <v>0</v>
      </c>
      <c r="H232" s="9">
        <f>SUMIFS('2013Figures'!$J:$J,'2013Figures'!$C:$C,$A232,'2013Figures'!$H:$H,$B232,'2013Figures'!$I:$I,$C232,'2013Figures'!$B:$B,"CyToBroker",'2013Figures'!$G:$G,"P1",'2013Figures'!$E:$E,$B$1)</f>
        <v>0</v>
      </c>
      <c r="J232" s="8">
        <v>201001</v>
      </c>
      <c r="L232" s="42">
        <f>SUMIFS('2012Figures'!$J:$J,'2012Figures'!$C:$C,$A232,'2012Figures'!$H:$H,$B232,'2012Figures'!$I:$I,$C232,'2012Figures'!$E:$E,$B$1)</f>
        <v>0</v>
      </c>
      <c r="M232" s="52">
        <f>SUMIFS('2012Figures'!$J:$J,'2012Figures'!$C:$C,$A232,'2012Figures'!$H:$H,$B232,'2012Figures'!$I:$I,$C232,'2012Figures'!$B:$B,"BrokerToCy",'2012Figures'!$G:$G,"E1",'2012Figures'!$E:$E,$B$1)</f>
        <v>0</v>
      </c>
      <c r="N232" s="52">
        <f>SUMIFS('2012Figures'!$J:$J,'2012Figures'!$C:$C,$A232,'2012Figures'!$H:$H,$B232,'2012Figures'!$I:$I,$C232,'2012Figures'!$B:$B,"BrokerToCy",'2012Figures'!$G:$G,"P1",'2012Figures'!$E:$E,$B$1)</f>
        <v>0</v>
      </c>
      <c r="O232" s="52">
        <f>SUMIFS('2012Figures'!$J:$J,'2012Figures'!$C:$C,$A232,'2012Figures'!$H:$H,$B232,'2012Figures'!$I:$I,$C232,'2012Figures'!$B:$B,"CyToBroker",'2012Figures'!$G:$G,"E1",'2012Figures'!$E:$E,$B$1)</f>
        <v>0</v>
      </c>
      <c r="P232" s="52">
        <f>SUMIFS('2012Figures'!$J:$J,'2012Figures'!$C:$C,$A232,'2012Figures'!$H:$H,$B232,'2012Figures'!$I:$I,$C232,'2012Figures'!$B:$B,"CyToBroker",'2012Figures'!$G:$G,"P1",'2012Figures'!$E:$E,$B$1)</f>
        <v>0</v>
      </c>
      <c r="R232" s="46" t="str">
        <f t="shared" si="28"/>
        <v/>
      </c>
      <c r="S232" s="46" t="str">
        <f t="shared" si="28"/>
        <v/>
      </c>
      <c r="T232" s="46" t="str">
        <f t="shared" si="28"/>
        <v/>
      </c>
      <c r="U232" s="46" t="str">
        <f t="shared" si="28"/>
        <v/>
      </c>
      <c r="V232" s="46" t="str">
        <f t="shared" si="28"/>
        <v/>
      </c>
    </row>
    <row r="233" spans="1:22" x14ac:dyDescent="0.2">
      <c r="A233" s="1">
        <v>123</v>
      </c>
      <c r="B233" s="1" t="s">
        <v>39</v>
      </c>
      <c r="D233" s="29">
        <f>SUMIFS('2013Figures'!$J:$J,'2013Figures'!$C:$C,$A233,'2013Figures'!$I:$I,"",'2013Figures'!$E:$E,$B$1)</f>
        <v>0</v>
      </c>
      <c r="E233" s="9">
        <f>SUMIFS('2013Figures'!$J:$J,'2013Figures'!$C:$C,$A233,'2013Figures'!$I:$I,"",'2013Figures'!$B:$B,"BrokerToCy",'2013Figures'!$G:$G,"E1",'2013Figures'!$E:$E,$B$1)</f>
        <v>0</v>
      </c>
      <c r="F233" s="9">
        <f>SUMIFS('2013Figures'!$J:$J,'2013Figures'!$C:$C,$A233,'2013Figures'!$I:$I,"",'2013Figures'!$B:$B,"BrokerToCy",'2013Figures'!$G:$G,"P1",'2013Figures'!$E:$E,$B$1)</f>
        <v>0</v>
      </c>
      <c r="G233" s="9">
        <f>SUMIFS('2013Figures'!$J:$J,'2013Figures'!$C:$C,$A233,'2013Figures'!$I:$I,"",'2013Figures'!$B:$B,"CyToBroker",'2013Figures'!$G:$G,"E1",'2013Figures'!$E:$E,$B$1)</f>
        <v>0</v>
      </c>
      <c r="H233" s="9">
        <f>SUMIFS('2013Figures'!$J:$J,'2013Figures'!$C:$C,$A233,'2013Figures'!$I:$I,"",'2013Figures'!$B:$B,"CyToBroker",'2013Figures'!$G:$G,"P1",'2013Figures'!$E:$E,$B$1)</f>
        <v>0</v>
      </c>
      <c r="J233" s="8" t="s">
        <v>131</v>
      </c>
      <c r="L233" s="42">
        <f>SUMIFS('2012Figures'!$J:$J,'2012Figures'!$C:$C,$A233,'2012Figures'!$I:$I,"",'2012Figures'!$E:$E,$B$1)</f>
        <v>0</v>
      </c>
      <c r="M233" s="52">
        <f>SUMIFS('2012Figures'!$J:$J,'2012Figures'!$C:$C,$A233,'2012Figures'!$I:$I,"",'2012Figures'!$B:$B,"BrokerToCy",'2012Figures'!$G:$G,"E1",'2012Figures'!$E:$E,$B$1)</f>
        <v>0</v>
      </c>
      <c r="N233" s="52">
        <f>SUMIFS('2012Figures'!$J:$J,'2012Figures'!$C:$C,$A233,'2012Figures'!$I:$I,"",'2012Figures'!$B:$B,"BrokerToCy",'2012Figures'!$G:$G,"P1",'2012Figures'!$E:$E,$B$1)</f>
        <v>0</v>
      </c>
      <c r="O233" s="52">
        <f>SUMIFS('2012Figures'!$J:$J,'2012Figures'!$C:$C,$A233,'2012Figures'!$I:$I,"",'2012Figures'!$B:$B,"CyToBroker",'2012Figures'!$G:$G,"E1",'2012Figures'!$E:$E,$B$1)</f>
        <v>0</v>
      </c>
      <c r="P233" s="52">
        <f>SUMIFS('2012Figures'!$J:$J,'2012Figures'!$C:$C,$A233,'2012Figures'!$I:$I,"",'2012Figures'!$B:$B,"CyToBroker",'2012Figures'!$G:$G,"P1",'2012Figures'!$E:$E,$B$1)</f>
        <v>0</v>
      </c>
      <c r="R233" s="46" t="str">
        <f t="shared" si="28"/>
        <v/>
      </c>
      <c r="S233" s="46" t="str">
        <f t="shared" si="28"/>
        <v/>
      </c>
      <c r="T233" s="46" t="str">
        <f t="shared" si="28"/>
        <v/>
      </c>
      <c r="U233" s="46" t="str">
        <f t="shared" si="28"/>
        <v/>
      </c>
      <c r="V233" s="46" t="str">
        <f t="shared" si="28"/>
        <v/>
      </c>
    </row>
    <row r="234" spans="1:22" x14ac:dyDescent="0.2">
      <c r="A234" s="21"/>
      <c r="B234" s="21" t="s">
        <v>92</v>
      </c>
      <c r="C234" s="22"/>
      <c r="D234" s="23">
        <f>SUM(E234:H234)</f>
        <v>9</v>
      </c>
      <c r="E234" s="23">
        <f>SUM(E227:E233)</f>
        <v>9</v>
      </c>
      <c r="F234" s="23">
        <f>SUM(F227:F233)</f>
        <v>0</v>
      </c>
      <c r="G234" s="23">
        <f>SUM(G227:G233)</f>
        <v>0</v>
      </c>
      <c r="H234" s="23">
        <f>SUM(H227:H233)</f>
        <v>0</v>
      </c>
      <c r="I234" s="21"/>
      <c r="J234" s="22"/>
      <c r="K234" s="21"/>
      <c r="L234" s="43">
        <f>SUM(M234:P234)</f>
        <v>2</v>
      </c>
      <c r="M234" s="43">
        <f>SUM(M227:M233)</f>
        <v>2</v>
      </c>
      <c r="N234" s="43">
        <f>SUM(N227:N233)</f>
        <v>0</v>
      </c>
      <c r="O234" s="43">
        <f>SUM(O227:O233)</f>
        <v>0</v>
      </c>
      <c r="P234" s="43">
        <f>SUM(P227:P233)</f>
        <v>0</v>
      </c>
      <c r="Q234" s="21"/>
      <c r="R234" s="21"/>
      <c r="S234" s="21"/>
      <c r="T234" s="21"/>
      <c r="U234" s="21"/>
      <c r="V234" s="21"/>
    </row>
    <row r="235" spans="1:22" x14ac:dyDescent="0.2">
      <c r="A235" s="28">
        <v>124</v>
      </c>
      <c r="B235" s="28" t="s">
        <v>112</v>
      </c>
      <c r="C235" s="17" t="s">
        <v>88</v>
      </c>
      <c r="D235" s="18">
        <f>SUMIFS('2013Figures'!$J:$J,'2013Figures'!$C:$C,$A235,'2013Figures'!$E:$E,$B$1)</f>
        <v>0</v>
      </c>
      <c r="E235" s="18">
        <f>SUMIFS('2013Figures'!$J:$J,'2013Figures'!$C:$C,$A235,'2013Figures'!$B:$B,"BrokerToCy",'2013Figures'!$G:$G,"E1",'2013Figures'!$E:$E,$B$1)</f>
        <v>0</v>
      </c>
      <c r="F235" s="18">
        <f>SUMIFS('2013Figures'!$J:$J,'2013Figures'!$C:$C,$A235,'2013Figures'!$B:$B,"BrokerToCy",'2013Figures'!$G:$G,"P1",'2013Figures'!$E:$E,$B$1)</f>
        <v>0</v>
      </c>
      <c r="G235" s="18">
        <f>SUMIFS('2013Figures'!$J:$J,'2013Figures'!$C:$C,$A235,'2013Figures'!$B:$B,"CyToBroker",'2013Figures'!$G:$G,"E1",'2013Figures'!$E:$E,$B$1)</f>
        <v>0</v>
      </c>
      <c r="H235" s="18">
        <f>SUMIFS('2013Figures'!$J:$J,'2013Figures'!$C:$C,$A235,'2013Figures'!$B:$B,"CyToBroker",'2013Figures'!$G:$G,"P1",'2013Figures'!$E:$E,$B$1)</f>
        <v>0</v>
      </c>
      <c r="I235" s="28"/>
      <c r="J235" s="17"/>
      <c r="K235" s="28"/>
      <c r="L235" s="50">
        <f>SUMIFS('2012Figures'!$J:$J,'2012Figures'!$C:$C,$A235,'2012Figures'!$E:$E,$B$1)</f>
        <v>0</v>
      </c>
      <c r="M235" s="50">
        <f>SUMIFS('2012Figures'!$J:$J,'2012Figures'!$C:$C,$A235,'2012Figures'!$B:$B,"BrokerToCy",'2012Figures'!$G:$G,"E1",'2012Figures'!$E:$E,$B$1)</f>
        <v>0</v>
      </c>
      <c r="N235" s="50">
        <f>SUMIFS('2012Figures'!$J:$J,'2012Figures'!$C:$C,$A235,'2012Figures'!$B:$B,"BrokerToCy",'2012Figures'!$G:$G,"P1",'2012Figures'!$E:$E,$B$1)</f>
        <v>0</v>
      </c>
      <c r="O235" s="50">
        <f>SUMIFS('2012Figures'!$J:$J,'2012Figures'!$C:$C,$A235,'2012Figures'!$B:$B,"CyToBroker",'2012Figures'!$G:$G,"E1",'2012Figures'!$E:$E,$B$1)</f>
        <v>0</v>
      </c>
      <c r="P235" s="50">
        <f>SUMIFS('2012Figures'!$J:$J,'2012Figures'!$C:$C,$A235,'2012Figures'!$B:$B,"CyToBroker",'2012Figures'!$G:$G,"P1",'2012Figures'!$E:$E,$B$1)</f>
        <v>0</v>
      </c>
      <c r="Q235" s="28"/>
      <c r="R235" s="46" t="str">
        <f t="shared" si="28"/>
        <v/>
      </c>
      <c r="S235" s="46" t="str">
        <f t="shared" si="28"/>
        <v/>
      </c>
      <c r="T235" s="46" t="str">
        <f t="shared" si="28"/>
        <v/>
      </c>
      <c r="U235" s="46" t="str">
        <f t="shared" si="28"/>
        <v/>
      </c>
      <c r="V235" s="46" t="str">
        <f t="shared" si="28"/>
        <v/>
      </c>
    </row>
    <row r="236" spans="1:22" x14ac:dyDescent="0.2">
      <c r="A236" s="1">
        <v>124</v>
      </c>
      <c r="B236" s="1" t="s">
        <v>112</v>
      </c>
      <c r="C236" s="8">
        <v>5</v>
      </c>
      <c r="D236" s="29">
        <f>SUMIFS('2013Figures'!$J:$J,'2013Figures'!$C:$C,$A236,'2013Figures'!$H:$H,$B236,'2013Figures'!$I:$I,$C236,'2013Figures'!$E:$E,$B$1)</f>
        <v>0</v>
      </c>
      <c r="E236" s="9">
        <f>SUMIFS('2013Figures'!$J:$J,'2013Figures'!$C:$C,$A236,'2013Figures'!$H:$H,$B236,'2013Figures'!$I:$I,$C236,'2013Figures'!$B:$B,"BrokerToCy",'2013Figures'!$G:$G,"E1",'2013Figures'!$E:$E,$B$1)</f>
        <v>0</v>
      </c>
      <c r="F236" s="9">
        <f>SUMIFS('2013Figures'!$J:$J,'2013Figures'!$C:$C,$A236,'2013Figures'!$H:$H,$B236,'2013Figures'!$I:$I,$C236,'2013Figures'!$B:$B,"BrokerToCy",'2013Figures'!$G:$G,"P1",'2013Figures'!$E:$E,$B$1)</f>
        <v>0</v>
      </c>
      <c r="G236" s="9">
        <f>SUMIFS('2013Figures'!$J:$J,'2013Figures'!$C:$C,$A236,'2013Figures'!$H:$H,$B236,'2013Figures'!$I:$I,$C236,'2013Figures'!$B:$B,"CyToBroker",'2013Figures'!$G:$G,"E1",'2013Figures'!$E:$E,$B$1)</f>
        <v>0</v>
      </c>
      <c r="H236" s="9">
        <f>SUMIFS('2013Figures'!$J:$J,'2013Figures'!$C:$C,$A236,'2013Figures'!$H:$H,$B236,'2013Figures'!$I:$I,$C236,'2013Figures'!$B:$B,"CyToBroker",'2013Figures'!$G:$G,"P1",'2013Figures'!$E:$E,$B$1)</f>
        <v>0</v>
      </c>
      <c r="J236" s="8">
        <v>201401</v>
      </c>
      <c r="L236" s="42">
        <f>SUMIFS('2012Figures'!$J:$J,'2012Figures'!$C:$C,$A236,'2012Figures'!$H:$H,$B236,'2012Figures'!$I:$I,$C236,'2012Figures'!$E:$E,$B$1)</f>
        <v>0</v>
      </c>
      <c r="M236" s="52">
        <f>SUMIFS('2012Figures'!$J:$J,'2012Figures'!$C:$C,$A236,'2012Figures'!$H:$H,$B236,'2012Figures'!$I:$I,$C236,'2012Figures'!$B:$B,"BrokerToCy",'2012Figures'!$G:$G,"E1",'2012Figures'!$E:$E,$B$1)</f>
        <v>0</v>
      </c>
      <c r="N236" s="52">
        <f>SUMIFS('2012Figures'!$J:$J,'2012Figures'!$C:$C,$A236,'2012Figures'!$H:$H,$B236,'2012Figures'!$I:$I,$C236,'2012Figures'!$B:$B,"BrokerToCy",'2012Figures'!$G:$G,"P1",'2012Figures'!$E:$E,$B$1)</f>
        <v>0</v>
      </c>
      <c r="O236" s="52">
        <f>SUMIFS('2012Figures'!$J:$J,'2012Figures'!$C:$C,$A236,'2012Figures'!$H:$H,$B236,'2012Figures'!$I:$I,$C236,'2012Figures'!$B:$B,"CyToBroker",'2012Figures'!$G:$G,"E1",'2012Figures'!$E:$E,$B$1)</f>
        <v>0</v>
      </c>
      <c r="P236" s="52">
        <f>SUMIFS('2012Figures'!$J:$J,'2012Figures'!$C:$C,$A236,'2012Figures'!$H:$H,$B236,'2012Figures'!$I:$I,$C236,'2012Figures'!$B:$B,"CyToBroker",'2012Figures'!$G:$G,"P1",'2012Figures'!$E:$E,$B$1)</f>
        <v>0</v>
      </c>
      <c r="R236" s="46" t="str">
        <f t="shared" si="28"/>
        <v/>
      </c>
      <c r="S236" s="46" t="str">
        <f t="shared" si="28"/>
        <v/>
      </c>
      <c r="T236" s="46" t="str">
        <f t="shared" si="28"/>
        <v/>
      </c>
      <c r="U236" s="46" t="str">
        <f t="shared" si="28"/>
        <v/>
      </c>
      <c r="V236" s="46" t="str">
        <f t="shared" si="28"/>
        <v/>
      </c>
    </row>
    <row r="237" spans="1:22" x14ac:dyDescent="0.2">
      <c r="A237" s="1">
        <v>124</v>
      </c>
      <c r="B237" s="1" t="s">
        <v>112</v>
      </c>
      <c r="C237" s="8">
        <v>4</v>
      </c>
      <c r="D237" s="29">
        <f>SUMIFS('2013Figures'!$J:$J,'2013Figures'!$C:$C,$A237,'2013Figures'!$H:$H,$B237,'2013Figures'!$I:$I,$C237,'2013Figures'!$E:$E,$B$1)</f>
        <v>0</v>
      </c>
      <c r="E237" s="9">
        <f>SUMIFS('2013Figures'!$J:$J,'2013Figures'!$C:$C,$A237,'2013Figures'!$H:$H,$B237,'2013Figures'!$I:$I,$C237,'2013Figures'!$B:$B,"BrokerToCy",'2013Figures'!$G:$G,"E1",'2013Figures'!$E:$E,$B$1)</f>
        <v>0</v>
      </c>
      <c r="F237" s="9">
        <f>SUMIFS('2013Figures'!$J:$J,'2013Figures'!$C:$C,$A237,'2013Figures'!$H:$H,$B237,'2013Figures'!$I:$I,$C237,'2013Figures'!$B:$B,"BrokerToCy",'2013Figures'!$G:$G,"P1",'2013Figures'!$E:$E,$B$1)</f>
        <v>0</v>
      </c>
      <c r="G237" s="9">
        <f>SUMIFS('2013Figures'!$J:$J,'2013Figures'!$C:$C,$A237,'2013Figures'!$H:$H,$B237,'2013Figures'!$I:$I,$C237,'2013Figures'!$B:$B,"CyToBroker",'2013Figures'!$G:$G,"E1",'2013Figures'!$E:$E,$B$1)</f>
        <v>0</v>
      </c>
      <c r="H237" s="9">
        <f>SUMIFS('2013Figures'!$J:$J,'2013Figures'!$C:$C,$A237,'2013Figures'!$H:$H,$B237,'2013Figures'!$I:$I,$C237,'2013Figures'!$B:$B,"CyToBroker",'2013Figures'!$G:$G,"P1",'2013Figures'!$E:$E,$B$1)</f>
        <v>0</v>
      </c>
      <c r="I237" s="30"/>
      <c r="J237" s="31">
        <v>201301</v>
      </c>
      <c r="K237" s="30"/>
      <c r="L237" s="42">
        <f>SUMIFS('2012Figures'!$J:$J,'2012Figures'!$C:$C,$A237,'2012Figures'!$H:$H,$B237,'2012Figures'!$I:$I,$C237,'2012Figures'!$E:$E,$B$1)</f>
        <v>0</v>
      </c>
      <c r="M237" s="52">
        <f>SUMIFS('2012Figures'!$J:$J,'2012Figures'!$C:$C,$A237,'2012Figures'!$H:$H,$B237,'2012Figures'!$I:$I,$C237,'2012Figures'!$B:$B,"BrokerToCy",'2012Figures'!$G:$G,"E1",'2012Figures'!$E:$E,$B$1)</f>
        <v>0</v>
      </c>
      <c r="N237" s="52">
        <f>SUMIFS('2012Figures'!$J:$J,'2012Figures'!$C:$C,$A237,'2012Figures'!$H:$H,$B237,'2012Figures'!$I:$I,$C237,'2012Figures'!$B:$B,"BrokerToCy",'2012Figures'!$G:$G,"P1",'2012Figures'!$E:$E,$B$1)</f>
        <v>0</v>
      </c>
      <c r="O237" s="52">
        <f>SUMIFS('2012Figures'!$J:$J,'2012Figures'!$C:$C,$A237,'2012Figures'!$H:$H,$B237,'2012Figures'!$I:$I,$C237,'2012Figures'!$B:$B,"CyToBroker",'2012Figures'!$G:$G,"E1",'2012Figures'!$E:$E,$B$1)</f>
        <v>0</v>
      </c>
      <c r="P237" s="52">
        <f>SUMIFS('2012Figures'!$J:$J,'2012Figures'!$C:$C,$A237,'2012Figures'!$H:$H,$B237,'2012Figures'!$I:$I,$C237,'2012Figures'!$B:$B,"CyToBroker",'2012Figures'!$G:$G,"P1",'2012Figures'!$E:$E,$B$1)</f>
        <v>0</v>
      </c>
      <c r="Q237" s="30"/>
      <c r="R237" s="46" t="str">
        <f t="shared" si="28"/>
        <v/>
      </c>
      <c r="S237" s="46" t="str">
        <f t="shared" si="28"/>
        <v/>
      </c>
      <c r="T237" s="46" t="str">
        <f t="shared" si="28"/>
        <v/>
      </c>
      <c r="U237" s="46" t="str">
        <f t="shared" si="28"/>
        <v/>
      </c>
      <c r="V237" s="46" t="str">
        <f t="shared" si="28"/>
        <v/>
      </c>
    </row>
    <row r="238" spans="1:22" x14ac:dyDescent="0.2">
      <c r="A238" s="1">
        <v>124</v>
      </c>
      <c r="B238" s="1" t="s">
        <v>112</v>
      </c>
      <c r="C238" s="8">
        <v>3</v>
      </c>
      <c r="D238" s="29">
        <f>SUMIFS('2013Figures'!$J:$J,'2013Figures'!$C:$C,$A238,'2013Figures'!$H:$H,$B238,'2013Figures'!$I:$I,$C238,'2013Figures'!$E:$E,$B$1)</f>
        <v>0</v>
      </c>
      <c r="E238" s="9">
        <f>SUMIFS('2013Figures'!$J:$J,'2013Figures'!$C:$C,$A238,'2013Figures'!$H:$H,$B238,'2013Figures'!$I:$I,$C238,'2013Figures'!$B:$B,"BrokerToCy",'2013Figures'!$G:$G,"E1",'2013Figures'!$E:$E,$B$1)</f>
        <v>0</v>
      </c>
      <c r="F238" s="9">
        <f>SUMIFS('2013Figures'!$J:$J,'2013Figures'!$C:$C,$A238,'2013Figures'!$H:$H,$B238,'2013Figures'!$I:$I,$C238,'2013Figures'!$B:$B,"BrokerToCy",'2013Figures'!$G:$G,"P1",'2013Figures'!$E:$E,$B$1)</f>
        <v>0</v>
      </c>
      <c r="G238" s="9">
        <f>SUMIFS('2013Figures'!$J:$J,'2013Figures'!$C:$C,$A238,'2013Figures'!$H:$H,$B238,'2013Figures'!$I:$I,$C238,'2013Figures'!$B:$B,"CyToBroker",'2013Figures'!$G:$G,"E1",'2013Figures'!$E:$E,$B$1)</f>
        <v>0</v>
      </c>
      <c r="H238" s="9">
        <f>SUMIFS('2013Figures'!$J:$J,'2013Figures'!$C:$C,$A238,'2013Figures'!$H:$H,$B238,'2013Figures'!$I:$I,$C238,'2013Figures'!$B:$B,"CyToBroker",'2013Figures'!$G:$G,"P1",'2013Figures'!$E:$E,$B$1)</f>
        <v>0</v>
      </c>
      <c r="J238" s="8">
        <v>201201</v>
      </c>
      <c r="L238" s="42">
        <f>SUMIFS('2012Figures'!$J:$J,'2012Figures'!$C:$C,$A238,'2012Figures'!$H:$H,$B238,'2012Figures'!$I:$I,$C238,'2012Figures'!$E:$E,$B$1)</f>
        <v>0</v>
      </c>
      <c r="M238" s="52">
        <f>SUMIFS('2012Figures'!$J:$J,'2012Figures'!$C:$C,$A238,'2012Figures'!$H:$H,$B238,'2012Figures'!$I:$I,$C238,'2012Figures'!$B:$B,"BrokerToCy",'2012Figures'!$G:$G,"E1",'2012Figures'!$E:$E,$B$1)</f>
        <v>0</v>
      </c>
      <c r="N238" s="52">
        <f>SUMIFS('2012Figures'!$J:$J,'2012Figures'!$C:$C,$A238,'2012Figures'!$H:$H,$B238,'2012Figures'!$I:$I,$C238,'2012Figures'!$B:$B,"BrokerToCy",'2012Figures'!$G:$G,"P1",'2012Figures'!$E:$E,$B$1)</f>
        <v>0</v>
      </c>
      <c r="O238" s="52">
        <f>SUMIFS('2012Figures'!$J:$J,'2012Figures'!$C:$C,$A238,'2012Figures'!$H:$H,$B238,'2012Figures'!$I:$I,$C238,'2012Figures'!$B:$B,"CyToBroker",'2012Figures'!$G:$G,"E1",'2012Figures'!$E:$E,$B$1)</f>
        <v>0</v>
      </c>
      <c r="P238" s="52">
        <f>SUMIFS('2012Figures'!$J:$J,'2012Figures'!$C:$C,$A238,'2012Figures'!$H:$H,$B238,'2012Figures'!$I:$I,$C238,'2012Figures'!$B:$B,"CyToBroker",'2012Figures'!$G:$G,"P1",'2012Figures'!$E:$E,$B$1)</f>
        <v>0</v>
      </c>
      <c r="R238" s="46" t="str">
        <f t="shared" si="28"/>
        <v/>
      </c>
      <c r="S238" s="46" t="str">
        <f t="shared" si="28"/>
        <v/>
      </c>
      <c r="T238" s="46" t="str">
        <f t="shared" si="28"/>
        <v/>
      </c>
      <c r="U238" s="46" t="str">
        <f t="shared" si="28"/>
        <v/>
      </c>
      <c r="V238" s="46" t="str">
        <f t="shared" si="28"/>
        <v/>
      </c>
    </row>
    <row r="239" spans="1:22" x14ac:dyDescent="0.2">
      <c r="A239" s="1">
        <v>124</v>
      </c>
      <c r="B239" s="1" t="s">
        <v>112</v>
      </c>
      <c r="C239" s="8">
        <v>2</v>
      </c>
      <c r="D239" s="29">
        <f>SUMIFS('2013Figures'!$J:$J,'2013Figures'!$C:$C,$A239,'2013Figures'!$H:$H,$B239,'2013Figures'!$I:$I,$C239,'2013Figures'!$E:$E,$B$1)</f>
        <v>0</v>
      </c>
      <c r="E239" s="9">
        <f>SUMIFS('2013Figures'!$J:$J,'2013Figures'!$C:$C,$A239,'2013Figures'!$H:$H,$B239,'2013Figures'!$I:$I,$C239,'2013Figures'!$B:$B,"BrokerToCy",'2013Figures'!$G:$G,"E1",'2013Figures'!$E:$E,$B$1)</f>
        <v>0</v>
      </c>
      <c r="F239" s="9">
        <f>SUMIFS('2013Figures'!$J:$J,'2013Figures'!$C:$C,$A239,'2013Figures'!$H:$H,$B239,'2013Figures'!$I:$I,$C239,'2013Figures'!$B:$B,"BrokerToCy",'2013Figures'!$G:$G,"P1",'2013Figures'!$E:$E,$B$1)</f>
        <v>0</v>
      </c>
      <c r="G239" s="9">
        <f>SUMIFS('2013Figures'!$J:$J,'2013Figures'!$C:$C,$A239,'2013Figures'!$H:$H,$B239,'2013Figures'!$I:$I,$C239,'2013Figures'!$B:$B,"CyToBroker",'2013Figures'!$G:$G,"E1",'2013Figures'!$E:$E,$B$1)</f>
        <v>0</v>
      </c>
      <c r="H239" s="9">
        <f>SUMIFS('2013Figures'!$J:$J,'2013Figures'!$C:$C,$A239,'2013Figures'!$H:$H,$B239,'2013Figures'!$I:$I,$C239,'2013Figures'!$B:$B,"CyToBroker",'2013Figures'!$G:$G,"P1",'2013Figures'!$E:$E,$B$1)</f>
        <v>0</v>
      </c>
      <c r="J239" s="8">
        <v>201101</v>
      </c>
      <c r="L239" s="42">
        <f>SUMIFS('2012Figures'!$J:$J,'2012Figures'!$C:$C,$A239,'2012Figures'!$H:$H,$B239,'2012Figures'!$I:$I,$C239,'2012Figures'!$E:$E,$B$1)</f>
        <v>0</v>
      </c>
      <c r="M239" s="52">
        <f>SUMIFS('2012Figures'!$J:$J,'2012Figures'!$C:$C,$A239,'2012Figures'!$H:$H,$B239,'2012Figures'!$I:$I,$C239,'2012Figures'!$B:$B,"BrokerToCy",'2012Figures'!$G:$G,"E1",'2012Figures'!$E:$E,$B$1)</f>
        <v>0</v>
      </c>
      <c r="N239" s="52">
        <f>SUMIFS('2012Figures'!$J:$J,'2012Figures'!$C:$C,$A239,'2012Figures'!$H:$H,$B239,'2012Figures'!$I:$I,$C239,'2012Figures'!$B:$B,"BrokerToCy",'2012Figures'!$G:$G,"P1",'2012Figures'!$E:$E,$B$1)</f>
        <v>0</v>
      </c>
      <c r="O239" s="52">
        <f>SUMIFS('2012Figures'!$J:$J,'2012Figures'!$C:$C,$A239,'2012Figures'!$H:$H,$B239,'2012Figures'!$I:$I,$C239,'2012Figures'!$B:$B,"CyToBroker",'2012Figures'!$G:$G,"E1",'2012Figures'!$E:$E,$B$1)</f>
        <v>0</v>
      </c>
      <c r="P239" s="52">
        <f>SUMIFS('2012Figures'!$J:$J,'2012Figures'!$C:$C,$A239,'2012Figures'!$H:$H,$B239,'2012Figures'!$I:$I,$C239,'2012Figures'!$B:$B,"CyToBroker",'2012Figures'!$G:$G,"P1",'2012Figures'!$E:$E,$B$1)</f>
        <v>0</v>
      </c>
      <c r="R239" s="46" t="str">
        <f t="shared" si="28"/>
        <v/>
      </c>
      <c r="S239" s="46" t="str">
        <f t="shared" si="28"/>
        <v/>
      </c>
      <c r="T239" s="46" t="str">
        <f t="shared" si="28"/>
        <v/>
      </c>
      <c r="U239" s="46" t="str">
        <f t="shared" si="28"/>
        <v/>
      </c>
      <c r="V239" s="46" t="str">
        <f t="shared" si="28"/>
        <v/>
      </c>
    </row>
    <row r="240" spans="1:22" x14ac:dyDescent="0.2">
      <c r="A240" s="1">
        <v>124</v>
      </c>
      <c r="B240" s="1" t="s">
        <v>112</v>
      </c>
      <c r="C240" s="8">
        <v>1</v>
      </c>
      <c r="D240" s="29">
        <f>SUMIFS('2013Figures'!$J:$J,'2013Figures'!$C:$C,$A240,'2013Figures'!$H:$H,$B240,'2013Figures'!$I:$I,$C240,'2013Figures'!$E:$E,$B$1)</f>
        <v>0</v>
      </c>
      <c r="E240" s="9">
        <f>SUMIFS('2013Figures'!$J:$J,'2013Figures'!$C:$C,$A240,'2013Figures'!$H:$H,$B240,'2013Figures'!$I:$I,$C240,'2013Figures'!$B:$B,"BrokerToCy",'2013Figures'!$G:$G,"E1",'2013Figures'!$E:$E,$B$1)</f>
        <v>0</v>
      </c>
      <c r="F240" s="9">
        <f>SUMIFS('2013Figures'!$J:$J,'2013Figures'!$C:$C,$A240,'2013Figures'!$H:$H,$B240,'2013Figures'!$I:$I,$C240,'2013Figures'!$B:$B,"BrokerToCy",'2013Figures'!$G:$G,"P1",'2013Figures'!$E:$E,$B$1)</f>
        <v>0</v>
      </c>
      <c r="G240" s="9">
        <f>SUMIFS('2013Figures'!$J:$J,'2013Figures'!$C:$C,$A240,'2013Figures'!$H:$H,$B240,'2013Figures'!$I:$I,$C240,'2013Figures'!$B:$B,"CyToBroker",'2013Figures'!$G:$G,"E1",'2013Figures'!$E:$E,$B$1)</f>
        <v>0</v>
      </c>
      <c r="H240" s="9">
        <f>SUMIFS('2013Figures'!$J:$J,'2013Figures'!$C:$C,$A240,'2013Figures'!$H:$H,$B240,'2013Figures'!$I:$I,$C240,'2013Figures'!$B:$B,"CyToBroker",'2013Figures'!$G:$G,"P1",'2013Figures'!$E:$E,$B$1)</f>
        <v>0</v>
      </c>
      <c r="J240" s="8">
        <v>201001</v>
      </c>
      <c r="L240" s="42">
        <f>SUMIFS('2012Figures'!$J:$J,'2012Figures'!$C:$C,$A240,'2012Figures'!$H:$H,$B240,'2012Figures'!$I:$I,$C240,'2012Figures'!$E:$E,$B$1)</f>
        <v>0</v>
      </c>
      <c r="M240" s="52">
        <f>SUMIFS('2012Figures'!$J:$J,'2012Figures'!$C:$C,$A240,'2012Figures'!$H:$H,$B240,'2012Figures'!$I:$I,$C240,'2012Figures'!$B:$B,"BrokerToCy",'2012Figures'!$G:$G,"E1",'2012Figures'!$E:$E,$B$1)</f>
        <v>0</v>
      </c>
      <c r="N240" s="52">
        <f>SUMIFS('2012Figures'!$J:$J,'2012Figures'!$C:$C,$A240,'2012Figures'!$H:$H,$B240,'2012Figures'!$I:$I,$C240,'2012Figures'!$B:$B,"BrokerToCy",'2012Figures'!$G:$G,"P1",'2012Figures'!$E:$E,$B$1)</f>
        <v>0</v>
      </c>
      <c r="O240" s="52">
        <f>SUMIFS('2012Figures'!$J:$J,'2012Figures'!$C:$C,$A240,'2012Figures'!$H:$H,$B240,'2012Figures'!$I:$I,$C240,'2012Figures'!$B:$B,"CyToBroker",'2012Figures'!$G:$G,"E1",'2012Figures'!$E:$E,$B$1)</f>
        <v>0</v>
      </c>
      <c r="P240" s="52">
        <f>SUMIFS('2012Figures'!$J:$J,'2012Figures'!$C:$C,$A240,'2012Figures'!$H:$H,$B240,'2012Figures'!$I:$I,$C240,'2012Figures'!$B:$B,"CyToBroker",'2012Figures'!$G:$G,"P1",'2012Figures'!$E:$E,$B$1)</f>
        <v>0</v>
      </c>
      <c r="R240" s="46" t="str">
        <f t="shared" si="28"/>
        <v/>
      </c>
      <c r="S240" s="46" t="str">
        <f t="shared" si="28"/>
        <v/>
      </c>
      <c r="T240" s="46" t="str">
        <f t="shared" si="28"/>
        <v/>
      </c>
      <c r="U240" s="46" t="str">
        <f t="shared" si="28"/>
        <v/>
      </c>
      <c r="V240" s="46" t="str">
        <f t="shared" si="28"/>
        <v/>
      </c>
    </row>
    <row r="241" spans="1:22" x14ac:dyDescent="0.2">
      <c r="A241" s="1">
        <v>124</v>
      </c>
      <c r="B241" s="1" t="s">
        <v>112</v>
      </c>
      <c r="D241" s="29">
        <f>SUMIFS('2013Figures'!$J:$J,'2013Figures'!$C:$C,$A241,'2013Figures'!$I:$I,"",'2013Figures'!$E:$E,$B$1)</f>
        <v>0</v>
      </c>
      <c r="E241" s="9">
        <f>SUMIFS('2013Figures'!$J:$J,'2013Figures'!$C:$C,$A241,'2013Figures'!$I:$I,"",'2013Figures'!$B:$B,"BrokerToCy",'2013Figures'!$G:$G,"E1",'2013Figures'!$E:$E,$B$1)</f>
        <v>0</v>
      </c>
      <c r="F241" s="9">
        <f>SUMIFS('2013Figures'!$J:$J,'2013Figures'!$C:$C,$A241,'2013Figures'!$I:$I,"",'2013Figures'!$B:$B,"BrokerToCy",'2013Figures'!$G:$G,"P1",'2013Figures'!$E:$E,$B$1)</f>
        <v>0</v>
      </c>
      <c r="G241" s="9">
        <f>SUMIFS('2013Figures'!$J:$J,'2013Figures'!$C:$C,$A241,'2013Figures'!$I:$I,"",'2013Figures'!$B:$B,"CyToBroker",'2013Figures'!$G:$G,"E1",'2013Figures'!$E:$E,$B$1)</f>
        <v>0</v>
      </c>
      <c r="H241" s="9">
        <f>SUMIFS('2013Figures'!$J:$J,'2013Figures'!$C:$C,$A241,'2013Figures'!$I:$I,"",'2013Figures'!$B:$B,"CyToBroker",'2013Figures'!$G:$G,"P1",'2013Figures'!$E:$E,$B$1)</f>
        <v>0</v>
      </c>
      <c r="J241" s="8" t="s">
        <v>131</v>
      </c>
      <c r="L241" s="42">
        <f>SUMIFS('2012Figures'!$J:$J,'2012Figures'!$C:$C,$A241,'2012Figures'!$I:$I,"",'2012Figures'!$E:$E,$B$1)</f>
        <v>0</v>
      </c>
      <c r="M241" s="52">
        <f>SUMIFS('2012Figures'!$J:$J,'2012Figures'!$C:$C,$A241,'2012Figures'!$I:$I,"",'2012Figures'!$B:$B,"BrokerToCy",'2012Figures'!$G:$G,"E1",'2012Figures'!$E:$E,$B$1)</f>
        <v>0</v>
      </c>
      <c r="N241" s="52">
        <f>SUMIFS('2012Figures'!$J:$J,'2012Figures'!$C:$C,$A241,'2012Figures'!$I:$I,"",'2012Figures'!$B:$B,"BrokerToCy",'2012Figures'!$G:$G,"P1",'2012Figures'!$E:$E,$B$1)</f>
        <v>0</v>
      </c>
      <c r="O241" s="52">
        <f>SUMIFS('2012Figures'!$J:$J,'2012Figures'!$C:$C,$A241,'2012Figures'!$I:$I,"",'2012Figures'!$B:$B,"CyToBroker",'2012Figures'!$G:$G,"E1",'2012Figures'!$E:$E,$B$1)</f>
        <v>0</v>
      </c>
      <c r="P241" s="52">
        <f>SUMIFS('2012Figures'!$J:$J,'2012Figures'!$C:$C,$A241,'2012Figures'!$I:$I,"",'2012Figures'!$B:$B,"CyToBroker",'2012Figures'!$G:$G,"P1",'2012Figures'!$E:$E,$B$1)</f>
        <v>0</v>
      </c>
      <c r="R241" s="46" t="str">
        <f t="shared" si="28"/>
        <v/>
      </c>
      <c r="S241" s="46" t="str">
        <f t="shared" si="28"/>
        <v/>
      </c>
      <c r="T241" s="46" t="str">
        <f t="shared" si="28"/>
        <v/>
      </c>
      <c r="U241" s="46" t="str">
        <f t="shared" si="28"/>
        <v/>
      </c>
      <c r="V241" s="46" t="str">
        <f t="shared" si="28"/>
        <v/>
      </c>
    </row>
    <row r="242" spans="1:22" x14ac:dyDescent="0.2">
      <c r="A242" s="21"/>
      <c r="B242" s="21" t="s">
        <v>92</v>
      </c>
      <c r="C242" s="22"/>
      <c r="D242" s="23">
        <f>SUM(E242:H242)</f>
        <v>0</v>
      </c>
      <c r="E242" s="23">
        <f>SUM(E236:E241)</f>
        <v>0</v>
      </c>
      <c r="F242" s="23">
        <f>SUM(F236:F241)</f>
        <v>0</v>
      </c>
      <c r="G242" s="23">
        <f>SUM(G236:G241)</f>
        <v>0</v>
      </c>
      <c r="H242" s="23">
        <f>SUM(H236:H241)</f>
        <v>0</v>
      </c>
      <c r="I242" s="21"/>
      <c r="J242" s="22"/>
      <c r="K242" s="21"/>
      <c r="L242" s="43">
        <f>SUM(M242:P242)</f>
        <v>0</v>
      </c>
      <c r="M242" s="43">
        <f>SUM(M236:M241)</f>
        <v>0</v>
      </c>
      <c r="N242" s="43">
        <f>SUM(N236:N241)</f>
        <v>0</v>
      </c>
      <c r="O242" s="43">
        <f>SUM(O236:O241)</f>
        <v>0</v>
      </c>
      <c r="P242" s="43">
        <f>SUM(P236:P241)</f>
        <v>0</v>
      </c>
      <c r="Q242" s="21"/>
      <c r="R242" s="21"/>
      <c r="S242" s="21"/>
      <c r="T242" s="21"/>
      <c r="U242" s="21"/>
      <c r="V242" s="21"/>
    </row>
    <row r="243" spans="1:22" x14ac:dyDescent="0.2">
      <c r="A243" s="28">
        <v>126</v>
      </c>
      <c r="B243" s="28" t="s">
        <v>113</v>
      </c>
      <c r="C243" s="17" t="s">
        <v>88</v>
      </c>
      <c r="D243" s="18">
        <f>SUMIFS('2013Figures'!$J:$J,'2013Figures'!$C:$C,$A243,'2013Figures'!$E:$E,$B$1)</f>
        <v>0</v>
      </c>
      <c r="E243" s="18">
        <f>SUMIFS('2013Figures'!$J:$J,'2013Figures'!$C:$C,$A243,'2013Figures'!$B:$B,"BrokerToCy",'2013Figures'!$G:$G,"E1",'2013Figures'!$E:$E,$B$1)</f>
        <v>0</v>
      </c>
      <c r="F243" s="18">
        <f>SUMIFS('2013Figures'!$J:$J,'2013Figures'!$C:$C,$A243,'2013Figures'!$B:$B,"BrokerToCy",'2013Figures'!$G:$G,"P1",'2013Figures'!$E:$E,$B$1)</f>
        <v>0</v>
      </c>
      <c r="G243" s="18">
        <f>SUMIFS('2013Figures'!$J:$J,'2013Figures'!$C:$C,$A243,'2013Figures'!$B:$B,"CyToBroker",'2013Figures'!$G:$G,"E1",'2013Figures'!$E:$E,$B$1)</f>
        <v>0</v>
      </c>
      <c r="H243" s="18">
        <f>SUMIFS('2013Figures'!$J:$J,'2013Figures'!$C:$C,$A243,'2013Figures'!$B:$B,"CyToBroker",'2013Figures'!$G:$G,"P1",'2013Figures'!$E:$E,$B$1)</f>
        <v>0</v>
      </c>
      <c r="I243" s="28"/>
      <c r="J243" s="17"/>
      <c r="K243" s="28"/>
      <c r="L243" s="50">
        <f>SUMIFS('2012Figures'!$J:$J,'2012Figures'!$C:$C,$A243,'2012Figures'!$E:$E,$B$1)</f>
        <v>0</v>
      </c>
      <c r="M243" s="50">
        <f>SUMIFS('2012Figures'!$J:$J,'2012Figures'!$C:$C,$A243,'2012Figures'!$B:$B,"BrokerToCy",'2012Figures'!$G:$G,"E1",'2012Figures'!$E:$E,$B$1)</f>
        <v>0</v>
      </c>
      <c r="N243" s="50">
        <f>SUMIFS('2012Figures'!$J:$J,'2012Figures'!$C:$C,$A243,'2012Figures'!$B:$B,"BrokerToCy",'2012Figures'!$G:$G,"P1",'2012Figures'!$E:$E,$B$1)</f>
        <v>0</v>
      </c>
      <c r="O243" s="50">
        <f>SUMIFS('2012Figures'!$J:$J,'2012Figures'!$C:$C,$A243,'2012Figures'!$B:$B,"CyToBroker",'2012Figures'!$G:$G,"E1",'2012Figures'!$E:$E,$B$1)</f>
        <v>0</v>
      </c>
      <c r="P243" s="50">
        <f>SUMIFS('2012Figures'!$J:$J,'2012Figures'!$C:$C,$A243,'2012Figures'!$B:$B,"CyToBroker",'2012Figures'!$G:$G,"P1",'2012Figures'!$E:$E,$B$1)</f>
        <v>0</v>
      </c>
      <c r="Q243" s="28"/>
      <c r="R243" s="46" t="str">
        <f t="shared" si="28"/>
        <v/>
      </c>
      <c r="S243" s="46" t="str">
        <f t="shared" si="28"/>
        <v/>
      </c>
      <c r="T243" s="46" t="str">
        <f t="shared" si="28"/>
        <v/>
      </c>
      <c r="U243" s="46" t="str">
        <f t="shared" si="28"/>
        <v/>
      </c>
      <c r="V243" s="46" t="str">
        <f t="shared" si="28"/>
        <v/>
      </c>
    </row>
    <row r="244" spans="1:22" x14ac:dyDescent="0.2">
      <c r="A244" s="1">
        <v>126</v>
      </c>
      <c r="B244" s="1" t="s">
        <v>113</v>
      </c>
      <c r="C244" s="8">
        <v>3</v>
      </c>
      <c r="D244" s="29">
        <f>SUMIFS('2013Figures'!$J:$J,'2013Figures'!$C:$C,$A244,'2013Figures'!$H:$H,$B244,'2013Figures'!$I:$I,$C244,'2013Figures'!$E:$E,$B$1)</f>
        <v>0</v>
      </c>
      <c r="E244" s="9">
        <f>SUMIFS('2013Figures'!$J:$J,'2013Figures'!$C:$C,$A244,'2013Figures'!$H:$H,$B244,'2013Figures'!$I:$I,$C244,'2013Figures'!$B:$B,"BrokerToCy",'2013Figures'!$G:$G,"E1",'2013Figures'!$E:$E,$B$1)</f>
        <v>0</v>
      </c>
      <c r="F244" s="9">
        <f>SUMIFS('2013Figures'!$J:$J,'2013Figures'!$C:$C,$A244,'2013Figures'!$H:$H,$B244,'2013Figures'!$I:$I,$C244,'2013Figures'!$B:$B,"BrokerToCy",'2013Figures'!$G:$G,"P1",'2013Figures'!$E:$E,$B$1)</f>
        <v>0</v>
      </c>
      <c r="G244" s="9">
        <f>SUMIFS('2013Figures'!$J:$J,'2013Figures'!$C:$C,$A244,'2013Figures'!$H:$H,$B244,'2013Figures'!$I:$I,$C244,'2013Figures'!$B:$B,"CyToBroker",'2013Figures'!$G:$G,"E1",'2013Figures'!$E:$E,$B$1)</f>
        <v>0</v>
      </c>
      <c r="H244" s="9">
        <f>SUMIFS('2013Figures'!$J:$J,'2013Figures'!$C:$C,$A244,'2013Figures'!$H:$H,$B244,'2013Figures'!$I:$I,$C244,'2013Figures'!$B:$B,"CyToBroker",'2013Figures'!$G:$G,"P1",'2013Figures'!$E:$E,$B$1)</f>
        <v>0</v>
      </c>
      <c r="J244" s="8">
        <v>201401</v>
      </c>
      <c r="L244" s="42">
        <f>SUMIFS('2012Figures'!$J:$J,'2012Figures'!$C:$C,$A244,'2012Figures'!$H:$H,$B244,'2012Figures'!$I:$I,$C244,'2012Figures'!$E:$E,$B$1)</f>
        <v>0</v>
      </c>
      <c r="M244" s="52">
        <f>SUMIFS('2012Figures'!$J:$J,'2012Figures'!$C:$C,$A244,'2012Figures'!$H:$H,$B244,'2012Figures'!$I:$I,$C244,'2012Figures'!$B:$B,"BrokerToCy",'2012Figures'!$G:$G,"E1",'2012Figures'!$E:$E,$B$1)</f>
        <v>0</v>
      </c>
      <c r="N244" s="52">
        <f>SUMIFS('2012Figures'!$J:$J,'2012Figures'!$C:$C,$A244,'2012Figures'!$H:$H,$B244,'2012Figures'!$I:$I,$C244,'2012Figures'!$B:$B,"BrokerToCy",'2012Figures'!$G:$G,"P1",'2012Figures'!$E:$E,$B$1)</f>
        <v>0</v>
      </c>
      <c r="O244" s="52">
        <f>SUMIFS('2012Figures'!$J:$J,'2012Figures'!$C:$C,$A244,'2012Figures'!$H:$H,$B244,'2012Figures'!$I:$I,$C244,'2012Figures'!$B:$B,"CyToBroker",'2012Figures'!$G:$G,"E1",'2012Figures'!$E:$E,$B$1)</f>
        <v>0</v>
      </c>
      <c r="P244" s="52">
        <f>SUMIFS('2012Figures'!$J:$J,'2012Figures'!$C:$C,$A244,'2012Figures'!$H:$H,$B244,'2012Figures'!$I:$I,$C244,'2012Figures'!$B:$B,"CyToBroker",'2012Figures'!$G:$G,"P1",'2012Figures'!$E:$E,$B$1)</f>
        <v>0</v>
      </c>
      <c r="R244" s="46" t="str">
        <f t="shared" si="28"/>
        <v/>
      </c>
      <c r="S244" s="46" t="str">
        <f t="shared" si="28"/>
        <v/>
      </c>
      <c r="T244" s="46" t="str">
        <f t="shared" si="28"/>
        <v/>
      </c>
      <c r="U244" s="46" t="str">
        <f t="shared" si="28"/>
        <v/>
      </c>
      <c r="V244" s="46" t="str">
        <f t="shared" si="28"/>
        <v/>
      </c>
    </row>
    <row r="245" spans="1:22" x14ac:dyDescent="0.2">
      <c r="A245" s="1">
        <v>126</v>
      </c>
      <c r="B245" s="1" t="s">
        <v>113</v>
      </c>
      <c r="C245" s="8">
        <v>2</v>
      </c>
      <c r="D245" s="29">
        <f>SUMIFS('2013Figures'!$J:$J,'2013Figures'!$C:$C,$A245,'2013Figures'!$H:$H,$B245,'2013Figures'!$I:$I,$C245,'2013Figures'!$E:$E,$B$1)</f>
        <v>0</v>
      </c>
      <c r="E245" s="9">
        <f>SUMIFS('2013Figures'!$J:$J,'2013Figures'!$C:$C,$A245,'2013Figures'!$H:$H,$B245,'2013Figures'!$I:$I,$C245,'2013Figures'!$B:$B,"BrokerToCy",'2013Figures'!$G:$G,"E1",'2013Figures'!$E:$E,$B$1)</f>
        <v>0</v>
      </c>
      <c r="F245" s="9">
        <f>SUMIFS('2013Figures'!$J:$J,'2013Figures'!$C:$C,$A245,'2013Figures'!$H:$H,$B245,'2013Figures'!$I:$I,$C245,'2013Figures'!$B:$B,"BrokerToCy",'2013Figures'!$G:$G,"P1",'2013Figures'!$E:$E,$B$1)</f>
        <v>0</v>
      </c>
      <c r="G245" s="9">
        <f>SUMIFS('2013Figures'!$J:$J,'2013Figures'!$C:$C,$A245,'2013Figures'!$H:$H,$B245,'2013Figures'!$I:$I,$C245,'2013Figures'!$B:$B,"CyToBroker",'2013Figures'!$G:$G,"E1",'2013Figures'!$E:$E,$B$1)</f>
        <v>0</v>
      </c>
      <c r="H245" s="9">
        <f>SUMIFS('2013Figures'!$J:$J,'2013Figures'!$C:$C,$A245,'2013Figures'!$H:$H,$B245,'2013Figures'!$I:$I,$C245,'2013Figures'!$B:$B,"CyToBroker",'2013Figures'!$G:$G,"P1",'2013Figures'!$E:$E,$B$1)</f>
        <v>0</v>
      </c>
      <c r="I245" s="30"/>
      <c r="J245" s="31">
        <v>201301</v>
      </c>
      <c r="K245" s="30"/>
      <c r="L245" s="42">
        <f>SUMIFS('2012Figures'!$J:$J,'2012Figures'!$C:$C,$A245,'2012Figures'!$H:$H,$B245,'2012Figures'!$I:$I,$C245,'2012Figures'!$E:$E,$B$1)</f>
        <v>0</v>
      </c>
      <c r="M245" s="52">
        <f>SUMIFS('2012Figures'!$J:$J,'2012Figures'!$C:$C,$A245,'2012Figures'!$H:$H,$B245,'2012Figures'!$I:$I,$C245,'2012Figures'!$B:$B,"BrokerToCy",'2012Figures'!$G:$G,"E1",'2012Figures'!$E:$E,$B$1)</f>
        <v>0</v>
      </c>
      <c r="N245" s="52">
        <f>SUMIFS('2012Figures'!$J:$J,'2012Figures'!$C:$C,$A245,'2012Figures'!$H:$H,$B245,'2012Figures'!$I:$I,$C245,'2012Figures'!$B:$B,"BrokerToCy",'2012Figures'!$G:$G,"P1",'2012Figures'!$E:$E,$B$1)</f>
        <v>0</v>
      </c>
      <c r="O245" s="52">
        <f>SUMIFS('2012Figures'!$J:$J,'2012Figures'!$C:$C,$A245,'2012Figures'!$H:$H,$B245,'2012Figures'!$I:$I,$C245,'2012Figures'!$B:$B,"CyToBroker",'2012Figures'!$G:$G,"E1",'2012Figures'!$E:$E,$B$1)</f>
        <v>0</v>
      </c>
      <c r="P245" s="52">
        <f>SUMIFS('2012Figures'!$J:$J,'2012Figures'!$C:$C,$A245,'2012Figures'!$H:$H,$B245,'2012Figures'!$I:$I,$C245,'2012Figures'!$B:$B,"CyToBroker",'2012Figures'!$G:$G,"P1",'2012Figures'!$E:$E,$B$1)</f>
        <v>0</v>
      </c>
      <c r="Q245" s="30"/>
      <c r="R245" s="46" t="str">
        <f t="shared" si="28"/>
        <v/>
      </c>
      <c r="S245" s="46" t="str">
        <f t="shared" si="28"/>
        <v/>
      </c>
      <c r="T245" s="46" t="str">
        <f t="shared" si="28"/>
        <v/>
      </c>
      <c r="U245" s="46" t="str">
        <f t="shared" si="28"/>
        <v/>
      </c>
      <c r="V245" s="46" t="str">
        <f t="shared" si="28"/>
        <v/>
      </c>
    </row>
    <row r="246" spans="1:22" x14ac:dyDescent="0.2">
      <c r="A246" s="1">
        <v>126</v>
      </c>
      <c r="B246" s="1" t="s">
        <v>113</v>
      </c>
      <c r="C246" s="8">
        <v>1</v>
      </c>
      <c r="D246" s="29">
        <f>SUMIFS('2013Figures'!$J:$J,'2013Figures'!$C:$C,$A246,'2013Figures'!$H:$H,$B246,'2013Figures'!$I:$I,$C246,'2013Figures'!$E:$E,$B$1)</f>
        <v>0</v>
      </c>
      <c r="E246" s="9">
        <f>SUMIFS('2013Figures'!$J:$J,'2013Figures'!$C:$C,$A246,'2013Figures'!$H:$H,$B246,'2013Figures'!$I:$I,$C246,'2013Figures'!$B:$B,"BrokerToCy",'2013Figures'!$G:$G,"E1",'2013Figures'!$E:$E,$B$1)</f>
        <v>0</v>
      </c>
      <c r="F246" s="9">
        <f>SUMIFS('2013Figures'!$J:$J,'2013Figures'!$C:$C,$A246,'2013Figures'!$H:$H,$B246,'2013Figures'!$I:$I,$C246,'2013Figures'!$B:$B,"BrokerToCy",'2013Figures'!$G:$G,"P1",'2013Figures'!$E:$E,$B$1)</f>
        <v>0</v>
      </c>
      <c r="G246" s="9">
        <f>SUMIFS('2013Figures'!$J:$J,'2013Figures'!$C:$C,$A246,'2013Figures'!$H:$H,$B246,'2013Figures'!$I:$I,$C246,'2013Figures'!$B:$B,"CyToBroker",'2013Figures'!$G:$G,"E1",'2013Figures'!$E:$E,$B$1)</f>
        <v>0</v>
      </c>
      <c r="H246" s="9">
        <f>SUMIFS('2013Figures'!$J:$J,'2013Figures'!$C:$C,$A246,'2013Figures'!$H:$H,$B246,'2013Figures'!$I:$I,$C246,'2013Figures'!$B:$B,"CyToBroker",'2013Figures'!$G:$G,"P1",'2013Figures'!$E:$E,$B$1)</f>
        <v>0</v>
      </c>
      <c r="J246" s="8">
        <v>201201</v>
      </c>
      <c r="L246" s="42">
        <f>SUMIFS('2012Figures'!$J:$J,'2012Figures'!$C:$C,$A246,'2012Figures'!$H:$H,$B246,'2012Figures'!$I:$I,$C246,'2012Figures'!$E:$E,$B$1)</f>
        <v>0</v>
      </c>
      <c r="M246" s="52">
        <f>SUMIFS('2012Figures'!$J:$J,'2012Figures'!$C:$C,$A246,'2012Figures'!$H:$H,$B246,'2012Figures'!$I:$I,$C246,'2012Figures'!$B:$B,"BrokerToCy",'2012Figures'!$G:$G,"E1",'2012Figures'!$E:$E,$B$1)</f>
        <v>0</v>
      </c>
      <c r="N246" s="52">
        <f>SUMIFS('2012Figures'!$J:$J,'2012Figures'!$C:$C,$A246,'2012Figures'!$H:$H,$B246,'2012Figures'!$I:$I,$C246,'2012Figures'!$B:$B,"BrokerToCy",'2012Figures'!$G:$G,"P1",'2012Figures'!$E:$E,$B$1)</f>
        <v>0</v>
      </c>
      <c r="O246" s="52">
        <f>SUMIFS('2012Figures'!$J:$J,'2012Figures'!$C:$C,$A246,'2012Figures'!$H:$H,$B246,'2012Figures'!$I:$I,$C246,'2012Figures'!$B:$B,"CyToBroker",'2012Figures'!$G:$G,"E1",'2012Figures'!$E:$E,$B$1)</f>
        <v>0</v>
      </c>
      <c r="P246" s="52">
        <f>SUMIFS('2012Figures'!$J:$J,'2012Figures'!$C:$C,$A246,'2012Figures'!$H:$H,$B246,'2012Figures'!$I:$I,$C246,'2012Figures'!$B:$B,"CyToBroker",'2012Figures'!$G:$G,"P1",'2012Figures'!$E:$E,$B$1)</f>
        <v>0</v>
      </c>
      <c r="R246" s="46" t="str">
        <f t="shared" si="28"/>
        <v/>
      </c>
      <c r="S246" s="46" t="str">
        <f t="shared" si="28"/>
        <v/>
      </c>
      <c r="T246" s="46" t="str">
        <f t="shared" si="28"/>
        <v/>
      </c>
      <c r="U246" s="46" t="str">
        <f t="shared" si="28"/>
        <v/>
      </c>
      <c r="V246" s="46" t="str">
        <f t="shared" si="28"/>
        <v/>
      </c>
    </row>
    <row r="247" spans="1:22" x14ac:dyDescent="0.2">
      <c r="A247" s="1">
        <v>126</v>
      </c>
      <c r="B247" s="1" t="s">
        <v>113</v>
      </c>
      <c r="D247" s="29">
        <f>SUMIFS('2013Figures'!$J:$J,'2013Figures'!$C:$C,$A247,'2013Figures'!$I:$I,"",'2013Figures'!$E:$E,$B$1)</f>
        <v>0</v>
      </c>
      <c r="E247" s="9">
        <f>SUMIFS('2013Figures'!$J:$J,'2013Figures'!$C:$C,$A247,'2013Figures'!$I:$I,"",'2013Figures'!$B:$B,"BrokerToCy",'2013Figures'!$G:$G,"E1",'2013Figures'!$E:$E,$B$1)</f>
        <v>0</v>
      </c>
      <c r="F247" s="9">
        <f>SUMIFS('2013Figures'!$J:$J,'2013Figures'!$C:$C,$A247,'2013Figures'!$I:$I,"",'2013Figures'!$B:$B,"BrokerToCy",'2013Figures'!$G:$G,"P1",'2013Figures'!$E:$E,$B$1)</f>
        <v>0</v>
      </c>
      <c r="G247" s="9">
        <f>SUMIFS('2013Figures'!$J:$J,'2013Figures'!$C:$C,$A247,'2013Figures'!$I:$I,"",'2013Figures'!$B:$B,"CyToBroker",'2013Figures'!$G:$G,"E1",'2013Figures'!$E:$E,$B$1)</f>
        <v>0</v>
      </c>
      <c r="H247" s="9">
        <f>SUMIFS('2013Figures'!$J:$J,'2013Figures'!$C:$C,$A247,'2013Figures'!$I:$I,"",'2013Figures'!$B:$B,"CyToBroker",'2013Figures'!$G:$G,"P1",'2013Figures'!$E:$E,$B$1)</f>
        <v>0</v>
      </c>
      <c r="J247" s="8" t="s">
        <v>131</v>
      </c>
      <c r="L247" s="42">
        <f>SUMIFS('2012Figures'!$J:$J,'2012Figures'!$C:$C,$A247,'2012Figures'!$I:$I,"",'2012Figures'!$E:$E,$B$1)</f>
        <v>0</v>
      </c>
      <c r="M247" s="52">
        <f>SUMIFS('2012Figures'!$J:$J,'2012Figures'!$C:$C,$A247,'2012Figures'!$I:$I,"",'2012Figures'!$B:$B,"BrokerToCy",'2012Figures'!$G:$G,"E1",'2012Figures'!$E:$E,$B$1)</f>
        <v>0</v>
      </c>
      <c r="N247" s="52">
        <f>SUMIFS('2012Figures'!$J:$J,'2012Figures'!$C:$C,$A247,'2012Figures'!$I:$I,"",'2012Figures'!$B:$B,"BrokerToCy",'2012Figures'!$G:$G,"P1",'2012Figures'!$E:$E,$B$1)</f>
        <v>0</v>
      </c>
      <c r="O247" s="52">
        <f>SUMIFS('2012Figures'!$J:$J,'2012Figures'!$C:$C,$A247,'2012Figures'!$I:$I,"",'2012Figures'!$B:$B,"CyToBroker",'2012Figures'!$G:$G,"E1",'2012Figures'!$E:$E,$B$1)</f>
        <v>0</v>
      </c>
      <c r="P247" s="52">
        <f>SUMIFS('2012Figures'!$J:$J,'2012Figures'!$C:$C,$A247,'2012Figures'!$I:$I,"",'2012Figures'!$B:$B,"CyToBroker",'2012Figures'!$G:$G,"P1",'2012Figures'!$E:$E,$B$1)</f>
        <v>0</v>
      </c>
      <c r="R247" s="46" t="str">
        <f t="shared" si="28"/>
        <v/>
      </c>
      <c r="S247" s="46" t="str">
        <f t="shared" si="28"/>
        <v/>
      </c>
      <c r="T247" s="46" t="str">
        <f t="shared" si="28"/>
        <v/>
      </c>
      <c r="U247" s="46" t="str">
        <f t="shared" si="28"/>
        <v/>
      </c>
      <c r="V247" s="46" t="str">
        <f t="shared" si="28"/>
        <v/>
      </c>
    </row>
    <row r="248" spans="1:22" x14ac:dyDescent="0.2">
      <c r="A248" s="21"/>
      <c r="B248" s="21" t="s">
        <v>92</v>
      </c>
      <c r="C248" s="22"/>
      <c r="D248" s="23">
        <f>SUM(E248:H248)</f>
        <v>0</v>
      </c>
      <c r="E248" s="23">
        <f>SUM(E244:E247)</f>
        <v>0</v>
      </c>
      <c r="F248" s="23">
        <f>SUM(F244:F247)</f>
        <v>0</v>
      </c>
      <c r="G248" s="23">
        <f>SUM(G244:G247)</f>
        <v>0</v>
      </c>
      <c r="H248" s="23">
        <f>SUM(H244:H247)</f>
        <v>0</v>
      </c>
      <c r="I248" s="21"/>
      <c r="J248" s="22"/>
      <c r="K248" s="21"/>
      <c r="L248" s="43">
        <f>SUM(M248:P248)</f>
        <v>0</v>
      </c>
      <c r="M248" s="43">
        <f>SUM(M244:M247)</f>
        <v>0</v>
      </c>
      <c r="N248" s="43">
        <f>SUM(N244:N247)</f>
        <v>0</v>
      </c>
      <c r="O248" s="43">
        <f>SUM(O244:O247)</f>
        <v>0</v>
      </c>
      <c r="P248" s="43">
        <f>SUM(P244:P247)</f>
        <v>0</v>
      </c>
      <c r="Q248" s="21"/>
      <c r="R248" s="21"/>
      <c r="S248" s="21"/>
      <c r="T248" s="21"/>
      <c r="U248" s="21"/>
      <c r="V248" s="21"/>
    </row>
    <row r="249" spans="1:22" x14ac:dyDescent="0.2">
      <c r="A249" s="28">
        <v>139</v>
      </c>
      <c r="B249" s="28" t="s">
        <v>167</v>
      </c>
      <c r="C249" s="17" t="s">
        <v>88</v>
      </c>
      <c r="D249" s="18">
        <f>SUMIFS('2013Figures'!$J:$J,'2013Figures'!$C:$C,$A249,'2013Figures'!$E:$E,$B$1)</f>
        <v>0</v>
      </c>
      <c r="E249" s="18">
        <f>SUMIFS('2013Figures'!$J:$J,'2013Figures'!$C:$C,$A249,'2013Figures'!$B:$B,"BrokerToCy",'2013Figures'!$G:$G,"E1",'2013Figures'!$E:$E,$B$1)</f>
        <v>0</v>
      </c>
      <c r="F249" s="18">
        <f>SUMIFS('2013Figures'!$J:$J,'2013Figures'!$C:$C,$A249,'2013Figures'!$B:$B,"BrokerToCy",'2013Figures'!$G:$G,"P1",'2013Figures'!$E:$E,$B$1)</f>
        <v>0</v>
      </c>
      <c r="G249" s="18">
        <f>SUMIFS('2013Figures'!$J:$J,'2013Figures'!$C:$C,$A249,'2013Figures'!$B:$B,"CyToBroker",'2013Figures'!$G:$G,"E1",'2013Figures'!$E:$E,$B$1)</f>
        <v>0</v>
      </c>
      <c r="H249" s="18">
        <f>SUMIFS('2013Figures'!$J:$J,'2013Figures'!$C:$C,$A249,'2013Figures'!$B:$B,"CyToBroker",'2013Figures'!$G:$G,"P1",'2013Figures'!$E:$E,$B$1)</f>
        <v>0</v>
      </c>
      <c r="I249" s="28"/>
      <c r="J249" s="17"/>
      <c r="K249" s="28"/>
      <c r="L249" s="50">
        <f>SUMIFS('2012Figures'!$J:$J,'2012Figures'!$C:$C,$A249,'2012Figures'!$E:$E,$B$1)</f>
        <v>0</v>
      </c>
      <c r="M249" s="50">
        <f>SUMIFS('2012Figures'!$J:$J,'2012Figures'!$C:$C,$A249,'2012Figures'!$B:$B,"BrokerToCy",'2012Figures'!$G:$G,"E1",'2012Figures'!$E:$E,$B$1)</f>
        <v>0</v>
      </c>
      <c r="N249" s="50">
        <f>SUMIFS('2012Figures'!$J:$J,'2012Figures'!$C:$C,$A249,'2012Figures'!$B:$B,"BrokerToCy",'2012Figures'!$G:$G,"P1",'2012Figures'!$E:$E,$B$1)</f>
        <v>0</v>
      </c>
      <c r="O249" s="50">
        <f>SUMIFS('2012Figures'!$J:$J,'2012Figures'!$C:$C,$A249,'2012Figures'!$B:$B,"CyToBroker",'2012Figures'!$G:$G,"E1",'2012Figures'!$E:$E,$B$1)</f>
        <v>0</v>
      </c>
      <c r="P249" s="50">
        <f>SUMIFS('2012Figures'!$J:$J,'2012Figures'!$C:$C,$A249,'2012Figures'!$B:$B,"CyToBroker",'2012Figures'!$G:$G,"P1",'2012Figures'!$E:$E,$B$1)</f>
        <v>0</v>
      </c>
      <c r="Q249" s="28"/>
      <c r="R249" s="46" t="str">
        <f t="shared" si="28"/>
        <v/>
      </c>
      <c r="S249" s="46" t="str">
        <f t="shared" si="28"/>
        <v/>
      </c>
      <c r="T249" s="46" t="str">
        <f t="shared" si="28"/>
        <v/>
      </c>
      <c r="U249" s="46" t="str">
        <f t="shared" si="28"/>
        <v/>
      </c>
      <c r="V249" s="46" t="str">
        <f t="shared" si="28"/>
        <v/>
      </c>
    </row>
    <row r="250" spans="1:22" x14ac:dyDescent="0.2">
      <c r="A250" s="1">
        <v>139</v>
      </c>
      <c r="B250" s="1" t="s">
        <v>167</v>
      </c>
      <c r="C250" s="8">
        <v>2</v>
      </c>
      <c r="D250" s="29">
        <f>SUMIFS('2013Figures'!$J:$J,'2013Figures'!$C:$C,$A250,'2013Figures'!$H:$H,$B250,'2013Figures'!$I:$I,$C250,'2013Figures'!$E:$E,$B$1)</f>
        <v>0</v>
      </c>
      <c r="E250" s="9">
        <f>SUMIFS('2013Figures'!$J:$J,'2013Figures'!$C:$C,$A250,'2013Figures'!$H:$H,$B250,'2013Figures'!$I:$I,$C250,'2013Figures'!$B:$B,"BrokerToCy",'2013Figures'!$G:$G,"E1",'2013Figures'!$E:$E,$B$1)</f>
        <v>0</v>
      </c>
      <c r="F250" s="9">
        <f>SUMIFS('2013Figures'!$J:$J,'2013Figures'!$C:$C,$A250,'2013Figures'!$H:$H,$B250,'2013Figures'!$I:$I,$C250,'2013Figures'!$B:$B,"BrokerToCy",'2013Figures'!$G:$G,"P1",'2013Figures'!$E:$E,$B$1)</f>
        <v>0</v>
      </c>
      <c r="G250" s="9">
        <f>SUMIFS('2013Figures'!$J:$J,'2013Figures'!$C:$C,$A250,'2013Figures'!$H:$H,$B250,'2013Figures'!$I:$I,$C250,'2013Figures'!$B:$B,"CyToBroker",'2013Figures'!$G:$G,"E1",'2013Figures'!$E:$E,$B$1)</f>
        <v>0</v>
      </c>
      <c r="H250" s="9">
        <f>SUMIFS('2013Figures'!$J:$J,'2013Figures'!$C:$C,$A250,'2013Figures'!$H:$H,$B250,'2013Figures'!$I:$I,$C250,'2013Figures'!$B:$B,"CyToBroker",'2013Figures'!$G:$G,"P1",'2013Figures'!$E:$E,$B$1)</f>
        <v>0</v>
      </c>
      <c r="I250" s="30"/>
      <c r="J250" s="31">
        <v>201502</v>
      </c>
      <c r="K250" s="30"/>
      <c r="L250" s="42">
        <f>SUMIFS('2012Figures'!$J:$J,'2012Figures'!$C:$C,$A250,'2012Figures'!$H:$H,$B250,'2012Figures'!$I:$I,$C250,'2012Figures'!$E:$E,$B$1)</f>
        <v>0</v>
      </c>
      <c r="M250" s="52">
        <f>SUMIFS('2012Figures'!$J:$J,'2012Figures'!$C:$C,$A250,'2012Figures'!$H:$H,$B250,'2012Figures'!$I:$I,$C250,'2012Figures'!$B:$B,"BrokerToCy",'2012Figures'!$G:$G,"E1",'2012Figures'!$E:$E,$B$1)</f>
        <v>0</v>
      </c>
      <c r="N250" s="52">
        <f>SUMIFS('2012Figures'!$J:$J,'2012Figures'!$C:$C,$A250,'2012Figures'!$H:$H,$B250,'2012Figures'!$I:$I,$C250,'2012Figures'!$B:$B,"BrokerToCy",'2012Figures'!$G:$G,"P1",'2012Figures'!$E:$E,$B$1)</f>
        <v>0</v>
      </c>
      <c r="O250" s="52">
        <f>SUMIFS('2012Figures'!$J:$J,'2012Figures'!$C:$C,$A250,'2012Figures'!$H:$H,$B250,'2012Figures'!$I:$I,$C250,'2012Figures'!$B:$B,"CyToBroker",'2012Figures'!$G:$G,"E1",'2012Figures'!$E:$E,$B$1)</f>
        <v>0</v>
      </c>
      <c r="P250" s="52">
        <f>SUMIFS('2012Figures'!$J:$J,'2012Figures'!$C:$C,$A250,'2012Figures'!$H:$H,$B250,'2012Figures'!$I:$I,$C250,'2012Figures'!$B:$B,"CyToBroker",'2012Figures'!$G:$G,"P1",'2012Figures'!$E:$E,$B$1)</f>
        <v>0</v>
      </c>
      <c r="Q250" s="30"/>
      <c r="R250" s="46" t="str">
        <f t="shared" si="28"/>
        <v/>
      </c>
      <c r="S250" s="46" t="str">
        <f t="shared" si="28"/>
        <v/>
      </c>
      <c r="T250" s="46" t="str">
        <f t="shared" si="28"/>
        <v/>
      </c>
      <c r="U250" s="46" t="str">
        <f t="shared" si="28"/>
        <v/>
      </c>
      <c r="V250" s="46" t="str">
        <f t="shared" si="28"/>
        <v/>
      </c>
    </row>
    <row r="251" spans="1:22" x14ac:dyDescent="0.2">
      <c r="A251" s="1">
        <v>139</v>
      </c>
      <c r="B251" s="1" t="s">
        <v>167</v>
      </c>
      <c r="C251" s="8">
        <v>1</v>
      </c>
      <c r="D251" s="29">
        <f>SUMIFS('2013Figures'!$J:$J,'2013Figures'!$C:$C,$A251,'2013Figures'!$H:$H,$B251,'2013Figures'!$I:$I,$C251,'2013Figures'!$E:$E,$B$1)</f>
        <v>0</v>
      </c>
      <c r="E251" s="9">
        <f>SUMIFS('2013Figures'!$J:$J,'2013Figures'!$C:$C,$A251,'2013Figures'!$H:$H,$B251,'2013Figures'!$I:$I,$C251,'2013Figures'!$B:$B,"BrokerToCy",'2013Figures'!$G:$G,"E1",'2013Figures'!$E:$E,$B$1)</f>
        <v>0</v>
      </c>
      <c r="F251" s="9">
        <f>SUMIFS('2013Figures'!$J:$J,'2013Figures'!$C:$C,$A251,'2013Figures'!$H:$H,$B251,'2013Figures'!$I:$I,$C251,'2013Figures'!$B:$B,"BrokerToCy",'2013Figures'!$G:$G,"P1",'2013Figures'!$E:$E,$B$1)</f>
        <v>0</v>
      </c>
      <c r="G251" s="9">
        <f>SUMIFS('2013Figures'!$J:$J,'2013Figures'!$C:$C,$A251,'2013Figures'!$H:$H,$B251,'2013Figures'!$I:$I,$C251,'2013Figures'!$B:$B,"CyToBroker",'2013Figures'!$G:$G,"E1",'2013Figures'!$E:$E,$B$1)</f>
        <v>0</v>
      </c>
      <c r="H251" s="9">
        <f>SUMIFS('2013Figures'!$J:$J,'2013Figures'!$C:$C,$A251,'2013Figures'!$H:$H,$B251,'2013Figures'!$I:$I,$C251,'2013Figures'!$B:$B,"CyToBroker",'2013Figures'!$G:$G,"P1",'2013Figures'!$E:$E,$B$1)</f>
        <v>0</v>
      </c>
      <c r="J251" s="31">
        <v>201501</v>
      </c>
      <c r="L251" s="42">
        <f>SUMIFS('2012Figures'!$J:$J,'2012Figures'!$C:$C,$A251,'2012Figures'!$H:$H,$B251,'2012Figures'!$I:$I,$C251,'2012Figures'!$E:$E,$B$1)</f>
        <v>0</v>
      </c>
      <c r="M251" s="52">
        <f>SUMIFS('2012Figures'!$J:$J,'2012Figures'!$C:$C,$A251,'2012Figures'!$H:$H,$B251,'2012Figures'!$I:$I,$C251,'2012Figures'!$B:$B,"BrokerToCy",'2012Figures'!$G:$G,"E1",'2012Figures'!$E:$E,$B$1)</f>
        <v>0</v>
      </c>
      <c r="N251" s="52">
        <f>SUMIFS('2012Figures'!$J:$J,'2012Figures'!$C:$C,$A251,'2012Figures'!$H:$H,$B251,'2012Figures'!$I:$I,$C251,'2012Figures'!$B:$B,"BrokerToCy",'2012Figures'!$G:$G,"P1",'2012Figures'!$E:$E,$B$1)</f>
        <v>0</v>
      </c>
      <c r="O251" s="52">
        <f>SUMIFS('2012Figures'!$J:$J,'2012Figures'!$C:$C,$A251,'2012Figures'!$H:$H,$B251,'2012Figures'!$I:$I,$C251,'2012Figures'!$B:$B,"CyToBroker",'2012Figures'!$G:$G,"E1",'2012Figures'!$E:$E,$B$1)</f>
        <v>0</v>
      </c>
      <c r="P251" s="52">
        <f>SUMIFS('2012Figures'!$J:$J,'2012Figures'!$C:$C,$A251,'2012Figures'!$H:$H,$B251,'2012Figures'!$I:$I,$C251,'2012Figures'!$B:$B,"CyToBroker",'2012Figures'!$G:$G,"P1",'2012Figures'!$E:$E,$B$1)</f>
        <v>0</v>
      </c>
      <c r="R251" s="46" t="str">
        <f t="shared" si="28"/>
        <v/>
      </c>
      <c r="S251" s="46" t="str">
        <f t="shared" si="28"/>
        <v/>
      </c>
      <c r="T251" s="46" t="str">
        <f t="shared" si="28"/>
        <v/>
      </c>
      <c r="U251" s="46" t="str">
        <f t="shared" si="28"/>
        <v/>
      </c>
      <c r="V251" s="46" t="str">
        <f t="shared" si="28"/>
        <v/>
      </c>
    </row>
    <row r="252" spans="1:22" x14ac:dyDescent="0.2">
      <c r="A252" s="1">
        <v>139</v>
      </c>
      <c r="B252" s="1" t="s">
        <v>167</v>
      </c>
      <c r="D252" s="29">
        <f>SUMIFS('2013Figures'!$J:$J,'2013Figures'!$C:$C,$A252,'2013Figures'!$I:$I,"",'2013Figures'!$E:$E,$B$1)</f>
        <v>0</v>
      </c>
      <c r="E252" s="9">
        <f>SUMIFS('2013Figures'!$J:$J,'2013Figures'!$C:$C,$A252,'2013Figures'!$I:$I,"",'2013Figures'!$B:$B,"BrokerToCy",'2013Figures'!$G:$G,"E1",'2013Figures'!$E:$E,$B$1)</f>
        <v>0</v>
      </c>
      <c r="F252" s="9">
        <f>SUMIFS('2013Figures'!$J:$J,'2013Figures'!$C:$C,$A252,'2013Figures'!$I:$I,"",'2013Figures'!$B:$B,"BrokerToCy",'2013Figures'!$G:$G,"P1",'2013Figures'!$E:$E,$B$1)</f>
        <v>0</v>
      </c>
      <c r="G252" s="9">
        <f>SUMIFS('2013Figures'!$J:$J,'2013Figures'!$C:$C,$A252,'2013Figures'!$I:$I,"",'2013Figures'!$B:$B,"CyToBroker",'2013Figures'!$G:$G,"E1",'2013Figures'!$E:$E,$B$1)</f>
        <v>0</v>
      </c>
      <c r="H252" s="9">
        <f>SUMIFS('2013Figures'!$J:$J,'2013Figures'!$C:$C,$A252,'2013Figures'!$I:$I,"",'2013Figures'!$B:$B,"CyToBroker",'2013Figures'!$G:$G,"P1",'2013Figures'!$E:$E,$B$1)</f>
        <v>0</v>
      </c>
      <c r="J252" s="8" t="s">
        <v>131</v>
      </c>
      <c r="L252" s="42">
        <f>SUMIFS('2012Figures'!$J:$J,'2012Figures'!$C:$C,$A252,'2012Figures'!$I:$I,"",'2012Figures'!$E:$E,$B$1)</f>
        <v>0</v>
      </c>
      <c r="M252" s="52">
        <f>SUMIFS('2012Figures'!$J:$J,'2012Figures'!$C:$C,$A252,'2012Figures'!$I:$I,"",'2012Figures'!$B:$B,"BrokerToCy",'2012Figures'!$G:$G,"E1",'2012Figures'!$E:$E,$B$1)</f>
        <v>0</v>
      </c>
      <c r="N252" s="52">
        <f>SUMIFS('2012Figures'!$J:$J,'2012Figures'!$C:$C,$A252,'2012Figures'!$I:$I,"",'2012Figures'!$B:$B,"BrokerToCy",'2012Figures'!$G:$G,"P1",'2012Figures'!$E:$E,$B$1)</f>
        <v>0</v>
      </c>
      <c r="O252" s="52">
        <f>SUMIFS('2012Figures'!$J:$J,'2012Figures'!$C:$C,$A252,'2012Figures'!$I:$I,"",'2012Figures'!$B:$B,"CyToBroker",'2012Figures'!$G:$G,"E1",'2012Figures'!$E:$E,$B$1)</f>
        <v>0</v>
      </c>
      <c r="P252" s="52">
        <f>SUMIFS('2012Figures'!$J:$J,'2012Figures'!$C:$C,$A252,'2012Figures'!$I:$I,"",'2012Figures'!$B:$B,"CyToBroker",'2012Figures'!$G:$G,"P1",'2012Figures'!$E:$E,$B$1)</f>
        <v>0</v>
      </c>
      <c r="R252" s="46" t="str">
        <f t="shared" si="28"/>
        <v/>
      </c>
      <c r="S252" s="46" t="str">
        <f t="shared" si="28"/>
        <v/>
      </c>
      <c r="T252" s="46" t="str">
        <f t="shared" si="28"/>
        <v/>
      </c>
      <c r="U252" s="46" t="str">
        <f t="shared" si="28"/>
        <v/>
      </c>
      <c r="V252" s="46" t="str">
        <f t="shared" si="28"/>
        <v/>
      </c>
    </row>
    <row r="253" spans="1:22" x14ac:dyDescent="0.2">
      <c r="A253" s="21"/>
      <c r="B253" s="21" t="s">
        <v>92</v>
      </c>
      <c r="C253" s="22"/>
      <c r="D253" s="23">
        <f>SUM(E253:H253)</f>
        <v>0</v>
      </c>
      <c r="E253" s="23">
        <f>SUM(E250:E252)</f>
        <v>0</v>
      </c>
      <c r="F253" s="23">
        <f>SUM(F250:F252)</f>
        <v>0</v>
      </c>
      <c r="G253" s="23">
        <f>SUM(G250:G252)</f>
        <v>0</v>
      </c>
      <c r="H253" s="23">
        <f>SUM(H250:H252)</f>
        <v>0</v>
      </c>
      <c r="I253" s="21"/>
      <c r="J253" s="22"/>
      <c r="K253" s="21"/>
      <c r="L253" s="43">
        <f>SUM(M253:P253)</f>
        <v>0</v>
      </c>
      <c r="M253" s="43">
        <f>SUM(M250:M252)</f>
        <v>0</v>
      </c>
      <c r="N253" s="43">
        <f>SUM(N250:N252)</f>
        <v>0</v>
      </c>
      <c r="O253" s="43">
        <f>SUM(O250:O252)</f>
        <v>0</v>
      </c>
      <c r="P253" s="43">
        <f>SUM(P250:P252)</f>
        <v>0</v>
      </c>
      <c r="Q253" s="21"/>
      <c r="R253" s="21"/>
      <c r="S253" s="21"/>
      <c r="T253" s="21"/>
      <c r="U253" s="21"/>
      <c r="V253" s="21"/>
    </row>
    <row r="254" spans="1:22" x14ac:dyDescent="0.2">
      <c r="A254" s="28">
        <v>140</v>
      </c>
      <c r="B254" s="28" t="s">
        <v>114</v>
      </c>
      <c r="C254" s="17" t="s">
        <v>88</v>
      </c>
      <c r="D254" s="18">
        <f>SUMIFS('2013Figures'!$J:$J,'2013Figures'!$C:$C,$A254,'2013Figures'!$E:$E,$B$1)</f>
        <v>0</v>
      </c>
      <c r="E254" s="18">
        <f>SUMIFS('2013Figures'!$J:$J,'2013Figures'!$C:$C,$A254,'2013Figures'!$B:$B,"BrokerToCy",'2013Figures'!$G:$G,"E1",'2013Figures'!$E:$E,$B$1)</f>
        <v>0</v>
      </c>
      <c r="F254" s="18">
        <f>SUMIFS('2013Figures'!$J:$J,'2013Figures'!$C:$C,$A254,'2013Figures'!$B:$B,"BrokerToCy",'2013Figures'!$G:$G,"P1",'2013Figures'!$E:$E,$B$1)</f>
        <v>0</v>
      </c>
      <c r="G254" s="18">
        <f>SUMIFS('2013Figures'!$J:$J,'2013Figures'!$C:$C,$A254,'2013Figures'!$B:$B,"CyToBroker",'2013Figures'!$G:$G,"E1",'2013Figures'!$E:$E,$B$1)</f>
        <v>0</v>
      </c>
      <c r="H254" s="18">
        <f>SUMIFS('2013Figures'!$J:$J,'2013Figures'!$C:$C,$A254,'2013Figures'!$B:$B,"CyToBroker",'2013Figures'!$G:$G,"P1",'2013Figures'!$E:$E,$B$1)</f>
        <v>0</v>
      </c>
      <c r="I254" s="28"/>
      <c r="J254" s="17"/>
      <c r="K254" s="28"/>
      <c r="L254" s="50">
        <f>SUMIFS('2012Figures'!$J:$J,'2012Figures'!$C:$C,$A254,'2012Figures'!$E:$E,$B$1)</f>
        <v>0</v>
      </c>
      <c r="M254" s="50">
        <f>SUMIFS('2012Figures'!$J:$J,'2012Figures'!$C:$C,$A254,'2012Figures'!$B:$B,"BrokerToCy",'2012Figures'!$G:$G,"E1",'2012Figures'!$E:$E,$B$1)</f>
        <v>0</v>
      </c>
      <c r="N254" s="50">
        <f>SUMIFS('2012Figures'!$J:$J,'2012Figures'!$C:$C,$A254,'2012Figures'!$B:$B,"BrokerToCy",'2012Figures'!$G:$G,"P1",'2012Figures'!$E:$E,$B$1)</f>
        <v>0</v>
      </c>
      <c r="O254" s="50">
        <f>SUMIFS('2012Figures'!$J:$J,'2012Figures'!$C:$C,$A254,'2012Figures'!$B:$B,"CyToBroker",'2012Figures'!$G:$G,"E1",'2012Figures'!$E:$E,$B$1)</f>
        <v>0</v>
      </c>
      <c r="P254" s="50">
        <f>SUMIFS('2012Figures'!$J:$J,'2012Figures'!$C:$C,$A254,'2012Figures'!$B:$B,"CyToBroker",'2012Figures'!$G:$G,"P1",'2012Figures'!$E:$E,$B$1)</f>
        <v>0</v>
      </c>
      <c r="Q254" s="28"/>
      <c r="R254" s="46" t="str">
        <f t="shared" si="28"/>
        <v/>
      </c>
      <c r="S254" s="46" t="str">
        <f t="shared" si="28"/>
        <v/>
      </c>
      <c r="T254" s="46" t="str">
        <f t="shared" si="28"/>
        <v/>
      </c>
      <c r="U254" s="46" t="str">
        <f t="shared" si="28"/>
        <v/>
      </c>
      <c r="V254" s="46" t="str">
        <f t="shared" si="28"/>
        <v/>
      </c>
    </row>
    <row r="255" spans="1:22" x14ac:dyDescent="0.2">
      <c r="A255" s="1">
        <v>140</v>
      </c>
      <c r="B255" s="1" t="s">
        <v>114</v>
      </c>
      <c r="C255" s="8">
        <v>2</v>
      </c>
      <c r="D255" s="29">
        <f>SUMIFS('2013Figures'!$J:$J,'2013Figures'!$C:$C,$A255,'2013Figures'!$H:$H,$B255,'2013Figures'!$I:$I,$C255,'2013Figures'!$E:$E,$B$1)</f>
        <v>0</v>
      </c>
      <c r="E255" s="9">
        <f>SUMIFS('2013Figures'!$J:$J,'2013Figures'!$C:$C,$A255,'2013Figures'!$H:$H,$B255,'2013Figures'!$I:$I,$C255,'2013Figures'!$B:$B,"BrokerToCy",'2013Figures'!$G:$G,"E1",'2013Figures'!$E:$E,$B$1)</f>
        <v>0</v>
      </c>
      <c r="F255" s="9">
        <f>SUMIFS('2013Figures'!$J:$J,'2013Figures'!$C:$C,$A255,'2013Figures'!$H:$H,$B255,'2013Figures'!$I:$I,$C255,'2013Figures'!$B:$B,"BrokerToCy",'2013Figures'!$G:$G,"P1",'2013Figures'!$E:$E,$B$1)</f>
        <v>0</v>
      </c>
      <c r="G255" s="9">
        <f>SUMIFS('2013Figures'!$J:$J,'2013Figures'!$C:$C,$A255,'2013Figures'!$H:$H,$B255,'2013Figures'!$I:$I,$C255,'2013Figures'!$B:$B,"CyToBroker",'2013Figures'!$G:$G,"E1",'2013Figures'!$E:$E,$B$1)</f>
        <v>0</v>
      </c>
      <c r="H255" s="9">
        <f>SUMIFS('2013Figures'!$J:$J,'2013Figures'!$C:$C,$A255,'2013Figures'!$H:$H,$B255,'2013Figures'!$I:$I,$C255,'2013Figures'!$B:$B,"CyToBroker",'2013Figures'!$G:$G,"P1",'2013Figures'!$E:$E,$B$1)</f>
        <v>0</v>
      </c>
      <c r="I255" s="30"/>
      <c r="J255" s="31">
        <v>201010</v>
      </c>
      <c r="K255" s="30"/>
      <c r="L255" s="42">
        <f>SUMIFS('2012Figures'!$J:$J,'2012Figures'!$C:$C,$A255,'2012Figures'!$H:$H,$B255,'2012Figures'!$I:$I,$C255,'2012Figures'!$E:$E,$B$1)</f>
        <v>0</v>
      </c>
      <c r="M255" s="52">
        <f>SUMIFS('2012Figures'!$J:$J,'2012Figures'!$C:$C,$A255,'2012Figures'!$H:$H,$B255,'2012Figures'!$I:$I,$C255,'2012Figures'!$B:$B,"BrokerToCy",'2012Figures'!$G:$G,"E1",'2012Figures'!$E:$E,$B$1)</f>
        <v>0</v>
      </c>
      <c r="N255" s="52">
        <f>SUMIFS('2012Figures'!$J:$J,'2012Figures'!$C:$C,$A255,'2012Figures'!$H:$H,$B255,'2012Figures'!$I:$I,$C255,'2012Figures'!$B:$B,"BrokerToCy",'2012Figures'!$G:$G,"P1",'2012Figures'!$E:$E,$B$1)</f>
        <v>0</v>
      </c>
      <c r="O255" s="52">
        <f>SUMIFS('2012Figures'!$J:$J,'2012Figures'!$C:$C,$A255,'2012Figures'!$H:$H,$B255,'2012Figures'!$I:$I,$C255,'2012Figures'!$B:$B,"CyToBroker",'2012Figures'!$G:$G,"E1",'2012Figures'!$E:$E,$B$1)</f>
        <v>0</v>
      </c>
      <c r="P255" s="52">
        <f>SUMIFS('2012Figures'!$J:$J,'2012Figures'!$C:$C,$A255,'2012Figures'!$H:$H,$B255,'2012Figures'!$I:$I,$C255,'2012Figures'!$B:$B,"CyToBroker",'2012Figures'!$G:$G,"P1",'2012Figures'!$E:$E,$B$1)</f>
        <v>0</v>
      </c>
      <c r="Q255" s="30"/>
      <c r="R255" s="46" t="str">
        <f t="shared" si="28"/>
        <v/>
      </c>
      <c r="S255" s="46" t="str">
        <f t="shared" si="28"/>
        <v/>
      </c>
      <c r="T255" s="46" t="str">
        <f t="shared" si="28"/>
        <v/>
      </c>
      <c r="U255" s="46" t="str">
        <f t="shared" si="28"/>
        <v/>
      </c>
      <c r="V255" s="46" t="str">
        <f t="shared" si="28"/>
        <v/>
      </c>
    </row>
    <row r="256" spans="1:22" x14ac:dyDescent="0.2">
      <c r="A256" s="1">
        <v>140</v>
      </c>
      <c r="B256" s="1" t="s">
        <v>114</v>
      </c>
      <c r="C256" s="8">
        <v>1</v>
      </c>
      <c r="D256" s="29">
        <f>SUMIFS('2013Figures'!$J:$J,'2013Figures'!$C:$C,$A256,'2013Figures'!$H:$H,$B256,'2013Figures'!$I:$I,$C256,'2013Figures'!$E:$E,$B$1)</f>
        <v>0</v>
      </c>
      <c r="E256" s="9">
        <f>SUMIFS('2013Figures'!$J:$J,'2013Figures'!$C:$C,$A256,'2013Figures'!$H:$H,$B256,'2013Figures'!$I:$I,$C256,'2013Figures'!$B:$B,"BrokerToCy",'2013Figures'!$G:$G,"E1",'2013Figures'!$E:$E,$B$1)</f>
        <v>0</v>
      </c>
      <c r="F256" s="9">
        <f>SUMIFS('2013Figures'!$J:$J,'2013Figures'!$C:$C,$A256,'2013Figures'!$H:$H,$B256,'2013Figures'!$I:$I,$C256,'2013Figures'!$B:$B,"BrokerToCy",'2013Figures'!$G:$G,"P1",'2013Figures'!$E:$E,$B$1)</f>
        <v>0</v>
      </c>
      <c r="G256" s="9">
        <f>SUMIFS('2013Figures'!$J:$J,'2013Figures'!$C:$C,$A256,'2013Figures'!$H:$H,$B256,'2013Figures'!$I:$I,$C256,'2013Figures'!$B:$B,"CyToBroker",'2013Figures'!$G:$G,"E1",'2013Figures'!$E:$E,$B$1)</f>
        <v>0</v>
      </c>
      <c r="H256" s="9">
        <f>SUMIFS('2013Figures'!$J:$J,'2013Figures'!$C:$C,$A256,'2013Figures'!$H:$H,$B256,'2013Figures'!$I:$I,$C256,'2013Figures'!$B:$B,"CyToBroker",'2013Figures'!$G:$G,"P1",'2013Figures'!$E:$E,$B$1)</f>
        <v>0</v>
      </c>
      <c r="J256" s="8" t="s">
        <v>131</v>
      </c>
      <c r="L256" s="42">
        <f>SUMIFS('2012Figures'!$J:$J,'2012Figures'!$C:$C,$A256,'2012Figures'!$H:$H,$B256,'2012Figures'!$I:$I,$C256,'2012Figures'!$E:$E,$B$1)</f>
        <v>0</v>
      </c>
      <c r="M256" s="52">
        <f>SUMIFS('2012Figures'!$J:$J,'2012Figures'!$C:$C,$A256,'2012Figures'!$H:$H,$B256,'2012Figures'!$I:$I,$C256,'2012Figures'!$B:$B,"BrokerToCy",'2012Figures'!$G:$G,"E1",'2012Figures'!$E:$E,$B$1)</f>
        <v>0</v>
      </c>
      <c r="N256" s="52">
        <f>SUMIFS('2012Figures'!$J:$J,'2012Figures'!$C:$C,$A256,'2012Figures'!$H:$H,$B256,'2012Figures'!$I:$I,$C256,'2012Figures'!$B:$B,"BrokerToCy",'2012Figures'!$G:$G,"P1",'2012Figures'!$E:$E,$B$1)</f>
        <v>0</v>
      </c>
      <c r="O256" s="52">
        <f>SUMIFS('2012Figures'!$J:$J,'2012Figures'!$C:$C,$A256,'2012Figures'!$H:$H,$B256,'2012Figures'!$I:$I,$C256,'2012Figures'!$B:$B,"CyToBroker",'2012Figures'!$G:$G,"E1",'2012Figures'!$E:$E,$B$1)</f>
        <v>0</v>
      </c>
      <c r="P256" s="52">
        <f>SUMIFS('2012Figures'!$J:$J,'2012Figures'!$C:$C,$A256,'2012Figures'!$H:$H,$B256,'2012Figures'!$I:$I,$C256,'2012Figures'!$B:$B,"CyToBroker",'2012Figures'!$G:$G,"P1",'2012Figures'!$E:$E,$B$1)</f>
        <v>0</v>
      </c>
      <c r="R256" s="46" t="str">
        <f t="shared" si="28"/>
        <v/>
      </c>
      <c r="S256" s="46" t="str">
        <f t="shared" si="28"/>
        <v/>
      </c>
      <c r="T256" s="46" t="str">
        <f t="shared" si="28"/>
        <v/>
      </c>
      <c r="U256" s="46" t="str">
        <f t="shared" si="28"/>
        <v/>
      </c>
      <c r="V256" s="46" t="str">
        <f t="shared" si="28"/>
        <v/>
      </c>
    </row>
    <row r="257" spans="1:22" x14ac:dyDescent="0.2">
      <c r="A257" s="1">
        <v>140</v>
      </c>
      <c r="B257" s="1" t="s">
        <v>114</v>
      </c>
      <c r="D257" s="29">
        <f>SUMIFS('2013Figures'!$J:$J,'2013Figures'!$C:$C,$A257,'2013Figures'!$I:$I,"",'2013Figures'!$E:$E,$B$1)</f>
        <v>0</v>
      </c>
      <c r="E257" s="9">
        <f>SUMIFS('2013Figures'!$J:$J,'2013Figures'!$C:$C,$A257,'2013Figures'!$I:$I,"",'2013Figures'!$B:$B,"BrokerToCy",'2013Figures'!$G:$G,"E1",'2013Figures'!$E:$E,$B$1)</f>
        <v>0</v>
      </c>
      <c r="F257" s="9">
        <f>SUMIFS('2013Figures'!$J:$J,'2013Figures'!$C:$C,$A257,'2013Figures'!$I:$I,"",'2013Figures'!$B:$B,"BrokerToCy",'2013Figures'!$G:$G,"P1",'2013Figures'!$E:$E,$B$1)</f>
        <v>0</v>
      </c>
      <c r="G257" s="9">
        <f>SUMIFS('2013Figures'!$J:$J,'2013Figures'!$C:$C,$A257,'2013Figures'!$I:$I,"",'2013Figures'!$B:$B,"CyToBroker",'2013Figures'!$G:$G,"E1",'2013Figures'!$E:$E,$B$1)</f>
        <v>0</v>
      </c>
      <c r="H257" s="9">
        <f>SUMIFS('2013Figures'!$J:$J,'2013Figures'!$C:$C,$A257,'2013Figures'!$I:$I,"",'2013Figures'!$B:$B,"CyToBroker",'2013Figures'!$G:$G,"P1",'2013Figures'!$E:$E,$B$1)</f>
        <v>0</v>
      </c>
      <c r="J257" s="8" t="s">
        <v>131</v>
      </c>
      <c r="L257" s="42">
        <f>SUMIFS('2012Figures'!$J:$J,'2012Figures'!$C:$C,$A257,'2012Figures'!$I:$I,"",'2012Figures'!$E:$E,$B$1)</f>
        <v>0</v>
      </c>
      <c r="M257" s="52">
        <f>SUMIFS('2012Figures'!$J:$J,'2012Figures'!$C:$C,$A257,'2012Figures'!$I:$I,"",'2012Figures'!$B:$B,"BrokerToCy",'2012Figures'!$G:$G,"E1",'2012Figures'!$E:$E,$B$1)</f>
        <v>0</v>
      </c>
      <c r="N257" s="52">
        <f>SUMIFS('2012Figures'!$J:$J,'2012Figures'!$C:$C,$A257,'2012Figures'!$I:$I,"",'2012Figures'!$B:$B,"BrokerToCy",'2012Figures'!$G:$G,"P1",'2012Figures'!$E:$E,$B$1)</f>
        <v>0</v>
      </c>
      <c r="O257" s="52">
        <f>SUMIFS('2012Figures'!$J:$J,'2012Figures'!$C:$C,$A257,'2012Figures'!$I:$I,"",'2012Figures'!$B:$B,"CyToBroker",'2012Figures'!$G:$G,"E1",'2012Figures'!$E:$E,$B$1)</f>
        <v>0</v>
      </c>
      <c r="P257" s="52">
        <f>SUMIFS('2012Figures'!$J:$J,'2012Figures'!$C:$C,$A257,'2012Figures'!$I:$I,"",'2012Figures'!$B:$B,"CyToBroker",'2012Figures'!$G:$G,"P1",'2012Figures'!$E:$E,$B$1)</f>
        <v>0</v>
      </c>
      <c r="R257" s="46" t="str">
        <f t="shared" si="28"/>
        <v/>
      </c>
      <c r="S257" s="46" t="str">
        <f t="shared" si="28"/>
        <v/>
      </c>
      <c r="T257" s="46" t="str">
        <f t="shared" si="28"/>
        <v/>
      </c>
      <c r="U257" s="46" t="str">
        <f t="shared" si="28"/>
        <v/>
      </c>
      <c r="V257" s="46" t="str">
        <f t="shared" si="28"/>
        <v/>
      </c>
    </row>
    <row r="258" spans="1:22" x14ac:dyDescent="0.2">
      <c r="A258" s="21"/>
      <c r="B258" s="21" t="s">
        <v>92</v>
      </c>
      <c r="C258" s="22"/>
      <c r="D258" s="23">
        <f>SUM(E258:H258)</f>
        <v>0</v>
      </c>
      <c r="E258" s="23">
        <f>SUM(E255:E257)</f>
        <v>0</v>
      </c>
      <c r="F258" s="23">
        <f>SUM(F255:F257)</f>
        <v>0</v>
      </c>
      <c r="G258" s="23">
        <f>SUM(G255:G257)</f>
        <v>0</v>
      </c>
      <c r="H258" s="23">
        <f>SUM(H255:H257)</f>
        <v>0</v>
      </c>
      <c r="I258" s="21"/>
      <c r="J258" s="22"/>
      <c r="K258" s="21"/>
      <c r="L258" s="43">
        <f>SUM(M258:P258)</f>
        <v>0</v>
      </c>
      <c r="M258" s="43">
        <f>SUM(M255:M257)</f>
        <v>0</v>
      </c>
      <c r="N258" s="43">
        <f>SUM(N255:N257)</f>
        <v>0</v>
      </c>
      <c r="O258" s="43">
        <f>SUM(O255:O257)</f>
        <v>0</v>
      </c>
      <c r="P258" s="43">
        <f>SUM(P255:P257)</f>
        <v>0</v>
      </c>
      <c r="Q258" s="21"/>
      <c r="R258" s="21"/>
      <c r="S258" s="21"/>
      <c r="T258" s="21"/>
      <c r="U258" s="21"/>
      <c r="V258" s="21"/>
    </row>
    <row r="259" spans="1:22" x14ac:dyDescent="0.2">
      <c r="A259" s="28">
        <v>202</v>
      </c>
      <c r="B259" s="28" t="s">
        <v>40</v>
      </c>
      <c r="C259" s="17" t="s">
        <v>88</v>
      </c>
      <c r="D259" s="18">
        <f>SUMIFS('2013Figures'!$J:$J,'2013Figures'!$C:$C,$A259,'2013Figures'!$E:$E,$B$1)</f>
        <v>24162</v>
      </c>
      <c r="E259" s="18">
        <f>SUMIFS('2013Figures'!$J:$J,'2013Figures'!$C:$C,$A259,'2013Figures'!$B:$B,"BrokerToCy",'2013Figures'!$G:$G,"E1",'2013Figures'!$E:$E,$B$1)</f>
        <v>24162</v>
      </c>
      <c r="F259" s="18">
        <f>SUMIFS('2013Figures'!$J:$J,'2013Figures'!$C:$C,$A259,'2013Figures'!$B:$B,"BrokerToCy",'2013Figures'!$G:$G,"P1",'2013Figures'!$E:$E,$B$1)</f>
        <v>0</v>
      </c>
      <c r="G259" s="18">
        <f>SUMIFS('2013Figures'!$J:$J,'2013Figures'!$C:$C,$A259,'2013Figures'!$B:$B,"CyToBroker",'2013Figures'!$G:$G,"E1",'2013Figures'!$E:$E,$B$1)</f>
        <v>0</v>
      </c>
      <c r="H259" s="18">
        <f>SUMIFS('2013Figures'!$J:$J,'2013Figures'!$C:$C,$A259,'2013Figures'!$B:$B,"CyToBroker",'2013Figures'!$G:$G,"P1",'2013Figures'!$E:$E,$B$1)</f>
        <v>0</v>
      </c>
      <c r="I259" s="28"/>
      <c r="J259" s="17"/>
      <c r="K259" s="28"/>
      <c r="L259" s="50">
        <f>SUMIFS('2012Figures'!$J:$J,'2012Figures'!$C:$C,$A259,'2012Figures'!$E:$E,$B$1)</f>
        <v>29351</v>
      </c>
      <c r="M259" s="50">
        <f>SUMIFS('2012Figures'!$J:$J,'2012Figures'!$C:$C,$A259,'2012Figures'!$B:$B,"BrokerToCy",'2012Figures'!$G:$G,"E1",'2012Figures'!$E:$E,$B$1)</f>
        <v>29351</v>
      </c>
      <c r="N259" s="50">
        <f>SUMIFS('2012Figures'!$J:$J,'2012Figures'!$C:$C,$A259,'2012Figures'!$B:$B,"BrokerToCy",'2012Figures'!$G:$G,"P1",'2012Figures'!$E:$E,$B$1)</f>
        <v>0</v>
      </c>
      <c r="O259" s="50">
        <f>SUMIFS('2012Figures'!$J:$J,'2012Figures'!$C:$C,$A259,'2012Figures'!$B:$B,"CyToBroker",'2012Figures'!$G:$G,"E1",'2012Figures'!$E:$E,$B$1)</f>
        <v>0</v>
      </c>
      <c r="P259" s="50">
        <f>SUMIFS('2012Figures'!$J:$J,'2012Figures'!$C:$C,$A259,'2012Figures'!$B:$B,"CyToBroker",'2012Figures'!$G:$G,"P1",'2012Figures'!$E:$E,$B$1)</f>
        <v>0</v>
      </c>
      <c r="Q259" s="28"/>
      <c r="R259" s="46">
        <f t="shared" si="28"/>
        <v>-0.18</v>
      </c>
      <c r="S259" s="46">
        <f t="shared" si="28"/>
        <v>-0.18</v>
      </c>
      <c r="T259" s="46" t="str">
        <f t="shared" si="28"/>
        <v/>
      </c>
      <c r="U259" s="46" t="str">
        <f t="shared" si="28"/>
        <v/>
      </c>
      <c r="V259" s="46" t="str">
        <f t="shared" si="28"/>
        <v/>
      </c>
    </row>
    <row r="260" spans="1:22" x14ac:dyDescent="0.2">
      <c r="A260" s="1">
        <v>202</v>
      </c>
      <c r="B260" s="1" t="s">
        <v>40</v>
      </c>
      <c r="C260" s="8">
        <v>5</v>
      </c>
      <c r="D260" s="29">
        <f>SUMIFS('2013Figures'!$J:$J,'2013Figures'!$C:$C,$A260,'2013Figures'!$H:$H,$B260,'2013Figures'!$I:$I,$C260,'2013Figures'!$E:$E,$B$1)</f>
        <v>0</v>
      </c>
      <c r="E260" s="9">
        <f>SUMIFS('2013Figures'!$J:$J,'2013Figures'!$C:$C,$A260,'2013Figures'!$H:$H,$B260,'2013Figures'!$I:$I,$C260,'2013Figures'!$B:$B,"BrokerToCy",'2013Figures'!$G:$G,"E1",'2013Figures'!$E:$E,$B$1)</f>
        <v>0</v>
      </c>
      <c r="F260" s="9">
        <f>SUMIFS('2013Figures'!$J:$J,'2013Figures'!$C:$C,$A260,'2013Figures'!$H:$H,$B260,'2013Figures'!$I:$I,$C260,'2013Figures'!$B:$B,"BrokerToCy",'2013Figures'!$G:$G,"P1",'2013Figures'!$E:$E,$B$1)</f>
        <v>0</v>
      </c>
      <c r="G260" s="9">
        <f>SUMIFS('2013Figures'!$J:$J,'2013Figures'!$C:$C,$A260,'2013Figures'!$H:$H,$B260,'2013Figures'!$I:$I,$C260,'2013Figures'!$B:$B,"CyToBroker",'2013Figures'!$G:$G,"E1",'2013Figures'!$E:$E,$B$1)</f>
        <v>0</v>
      </c>
      <c r="H260" s="9">
        <f>SUMIFS('2013Figures'!$J:$J,'2013Figures'!$C:$C,$A260,'2013Figures'!$H:$H,$B260,'2013Figures'!$I:$I,$C260,'2013Figures'!$B:$B,"CyToBroker",'2013Figures'!$G:$G,"P1",'2013Figures'!$E:$E,$B$1)</f>
        <v>0</v>
      </c>
      <c r="J260" s="8">
        <v>201501</v>
      </c>
      <c r="L260" s="42">
        <f>SUMIFS('2012Figures'!$J:$J,'2012Figures'!$C:$C,$A260,'2012Figures'!$H:$H,$B260,'2012Figures'!$I:$I,$C260,'2012Figures'!$E:$E,$B$1)</f>
        <v>0</v>
      </c>
      <c r="M260" s="52">
        <f>SUMIFS('2012Figures'!$J:$J,'2012Figures'!$C:$C,$A260,'2012Figures'!$H:$H,$B260,'2012Figures'!$I:$I,$C260,'2012Figures'!$B:$B,"BrokerToCy",'2012Figures'!$G:$G,"E1",'2012Figures'!$E:$E,$B$1)</f>
        <v>0</v>
      </c>
      <c r="N260" s="52">
        <f>SUMIFS('2012Figures'!$J:$J,'2012Figures'!$C:$C,$A260,'2012Figures'!$H:$H,$B260,'2012Figures'!$I:$I,$C260,'2012Figures'!$B:$B,"BrokerToCy",'2012Figures'!$G:$G,"P1",'2012Figures'!$E:$E,$B$1)</f>
        <v>0</v>
      </c>
      <c r="O260" s="52">
        <f>SUMIFS('2012Figures'!$J:$J,'2012Figures'!$C:$C,$A260,'2012Figures'!$H:$H,$B260,'2012Figures'!$I:$I,$C260,'2012Figures'!$B:$B,"CyToBroker",'2012Figures'!$G:$G,"E1",'2012Figures'!$E:$E,$B$1)</f>
        <v>0</v>
      </c>
      <c r="P260" s="52">
        <f>SUMIFS('2012Figures'!$J:$J,'2012Figures'!$C:$C,$A260,'2012Figures'!$H:$H,$B260,'2012Figures'!$I:$I,$C260,'2012Figures'!$B:$B,"CyToBroker",'2012Figures'!$G:$G,"P1",'2012Figures'!$E:$E,$B$1)</f>
        <v>0</v>
      </c>
      <c r="R260" s="46" t="str">
        <f t="shared" si="28"/>
        <v/>
      </c>
      <c r="S260" s="46" t="str">
        <f t="shared" si="28"/>
        <v/>
      </c>
      <c r="T260" s="46" t="str">
        <f t="shared" si="28"/>
        <v/>
      </c>
      <c r="U260" s="46" t="str">
        <f t="shared" si="28"/>
        <v/>
      </c>
      <c r="V260" s="46" t="str">
        <f t="shared" si="28"/>
        <v/>
      </c>
    </row>
    <row r="261" spans="1:22" x14ac:dyDescent="0.2">
      <c r="A261" s="1">
        <v>202</v>
      </c>
      <c r="B261" s="1" t="s">
        <v>40</v>
      </c>
      <c r="C261" s="8">
        <v>4</v>
      </c>
      <c r="D261" s="29">
        <f>SUMIFS('2013Figures'!$J:$J,'2013Figures'!$C:$C,$A261,'2013Figures'!$H:$H,$B261,'2013Figures'!$I:$I,$C261,'2013Figures'!$E:$E,$B$1)</f>
        <v>213</v>
      </c>
      <c r="E261" s="9">
        <f>SUMIFS('2013Figures'!$J:$J,'2013Figures'!$C:$C,$A261,'2013Figures'!$H:$H,$B261,'2013Figures'!$I:$I,$C261,'2013Figures'!$B:$B,"BrokerToCy",'2013Figures'!$G:$G,"E1",'2013Figures'!$E:$E,$B$1)</f>
        <v>213</v>
      </c>
      <c r="F261" s="9">
        <f>SUMIFS('2013Figures'!$J:$J,'2013Figures'!$C:$C,$A261,'2013Figures'!$H:$H,$B261,'2013Figures'!$I:$I,$C261,'2013Figures'!$B:$B,"BrokerToCy",'2013Figures'!$G:$G,"P1",'2013Figures'!$E:$E,$B$1)</f>
        <v>0</v>
      </c>
      <c r="G261" s="9">
        <f>SUMIFS('2013Figures'!$J:$J,'2013Figures'!$C:$C,$A261,'2013Figures'!$H:$H,$B261,'2013Figures'!$I:$I,$C261,'2013Figures'!$B:$B,"CyToBroker",'2013Figures'!$G:$G,"E1",'2013Figures'!$E:$E,$B$1)</f>
        <v>0</v>
      </c>
      <c r="H261" s="9">
        <f>SUMIFS('2013Figures'!$J:$J,'2013Figures'!$C:$C,$A261,'2013Figures'!$H:$H,$B261,'2013Figures'!$I:$I,$C261,'2013Figures'!$B:$B,"CyToBroker",'2013Figures'!$G:$G,"P1",'2013Figures'!$E:$E,$B$1)</f>
        <v>0</v>
      </c>
      <c r="I261" s="30"/>
      <c r="J261" s="31">
        <v>201301</v>
      </c>
      <c r="K261" s="30"/>
      <c r="L261" s="42">
        <f>SUMIFS('2012Figures'!$J:$J,'2012Figures'!$C:$C,$A261,'2012Figures'!$H:$H,$B261,'2012Figures'!$I:$I,$C261,'2012Figures'!$E:$E,$B$1)</f>
        <v>65</v>
      </c>
      <c r="M261" s="52">
        <f>SUMIFS('2012Figures'!$J:$J,'2012Figures'!$C:$C,$A261,'2012Figures'!$H:$H,$B261,'2012Figures'!$I:$I,$C261,'2012Figures'!$B:$B,"BrokerToCy",'2012Figures'!$G:$G,"E1",'2012Figures'!$E:$E,$B$1)</f>
        <v>65</v>
      </c>
      <c r="N261" s="52">
        <f>SUMIFS('2012Figures'!$J:$J,'2012Figures'!$C:$C,$A261,'2012Figures'!$H:$H,$B261,'2012Figures'!$I:$I,$C261,'2012Figures'!$B:$B,"BrokerToCy",'2012Figures'!$G:$G,"P1",'2012Figures'!$E:$E,$B$1)</f>
        <v>0</v>
      </c>
      <c r="O261" s="52">
        <f>SUMIFS('2012Figures'!$J:$J,'2012Figures'!$C:$C,$A261,'2012Figures'!$H:$H,$B261,'2012Figures'!$I:$I,$C261,'2012Figures'!$B:$B,"CyToBroker",'2012Figures'!$G:$G,"E1",'2012Figures'!$E:$E,$B$1)</f>
        <v>0</v>
      </c>
      <c r="P261" s="52">
        <f>SUMIFS('2012Figures'!$J:$J,'2012Figures'!$C:$C,$A261,'2012Figures'!$H:$H,$B261,'2012Figures'!$I:$I,$C261,'2012Figures'!$B:$B,"CyToBroker",'2012Figures'!$G:$G,"P1",'2012Figures'!$E:$E,$B$1)</f>
        <v>0</v>
      </c>
      <c r="Q261" s="30"/>
      <c r="R261" s="46">
        <f t="shared" si="28"/>
        <v>2.2799999999999998</v>
      </c>
      <c r="S261" s="46">
        <f t="shared" si="28"/>
        <v>2.2799999999999998</v>
      </c>
      <c r="T261" s="46" t="str">
        <f t="shared" si="28"/>
        <v/>
      </c>
      <c r="U261" s="46" t="str">
        <f t="shared" si="28"/>
        <v/>
      </c>
      <c r="V261" s="46" t="str">
        <f t="shared" si="28"/>
        <v/>
      </c>
    </row>
    <row r="262" spans="1:22" x14ac:dyDescent="0.2">
      <c r="A262" s="1">
        <v>202</v>
      </c>
      <c r="B262" s="1" t="s">
        <v>40</v>
      </c>
      <c r="C262" s="8">
        <v>3</v>
      </c>
      <c r="D262" s="29">
        <f>SUMIFS('2013Figures'!$J:$J,'2013Figures'!$C:$C,$A262,'2013Figures'!$H:$H,$B262,'2013Figures'!$I:$I,$C262,'2013Figures'!$E:$E,$B$1)</f>
        <v>0</v>
      </c>
      <c r="E262" s="9">
        <f>SUMIFS('2013Figures'!$J:$J,'2013Figures'!$C:$C,$A262,'2013Figures'!$H:$H,$B262,'2013Figures'!$I:$I,$C262,'2013Figures'!$B:$B,"BrokerToCy",'2013Figures'!$G:$G,"E1",'2013Figures'!$E:$E,$B$1)</f>
        <v>0</v>
      </c>
      <c r="F262" s="9">
        <f>SUMIFS('2013Figures'!$J:$J,'2013Figures'!$C:$C,$A262,'2013Figures'!$H:$H,$B262,'2013Figures'!$I:$I,$C262,'2013Figures'!$B:$B,"BrokerToCy",'2013Figures'!$G:$G,"P1",'2013Figures'!$E:$E,$B$1)</f>
        <v>0</v>
      </c>
      <c r="G262" s="9">
        <f>SUMIFS('2013Figures'!$J:$J,'2013Figures'!$C:$C,$A262,'2013Figures'!$H:$H,$B262,'2013Figures'!$I:$I,$C262,'2013Figures'!$B:$B,"CyToBroker",'2013Figures'!$G:$G,"E1",'2013Figures'!$E:$E,$B$1)</f>
        <v>0</v>
      </c>
      <c r="H262" s="9">
        <f>SUMIFS('2013Figures'!$J:$J,'2013Figures'!$C:$C,$A262,'2013Figures'!$H:$H,$B262,'2013Figures'!$I:$I,$C262,'2013Figures'!$B:$B,"CyToBroker",'2013Figures'!$G:$G,"P1",'2013Figures'!$E:$E,$B$1)</f>
        <v>0</v>
      </c>
      <c r="J262" s="8">
        <v>201201</v>
      </c>
      <c r="L262" s="42">
        <f>SUMIFS('2012Figures'!$J:$J,'2012Figures'!$C:$C,$A262,'2012Figures'!$H:$H,$B262,'2012Figures'!$I:$I,$C262,'2012Figures'!$E:$E,$B$1)</f>
        <v>0</v>
      </c>
      <c r="M262" s="52">
        <f>SUMIFS('2012Figures'!$J:$J,'2012Figures'!$C:$C,$A262,'2012Figures'!$H:$H,$B262,'2012Figures'!$I:$I,$C262,'2012Figures'!$B:$B,"BrokerToCy",'2012Figures'!$G:$G,"E1",'2012Figures'!$E:$E,$B$1)</f>
        <v>0</v>
      </c>
      <c r="N262" s="52">
        <f>SUMIFS('2012Figures'!$J:$J,'2012Figures'!$C:$C,$A262,'2012Figures'!$H:$H,$B262,'2012Figures'!$I:$I,$C262,'2012Figures'!$B:$B,"BrokerToCy",'2012Figures'!$G:$G,"P1",'2012Figures'!$E:$E,$B$1)</f>
        <v>0</v>
      </c>
      <c r="O262" s="52">
        <f>SUMIFS('2012Figures'!$J:$J,'2012Figures'!$C:$C,$A262,'2012Figures'!$H:$H,$B262,'2012Figures'!$I:$I,$C262,'2012Figures'!$B:$B,"CyToBroker",'2012Figures'!$G:$G,"E1",'2012Figures'!$E:$E,$B$1)</f>
        <v>0</v>
      </c>
      <c r="P262" s="52">
        <f>SUMIFS('2012Figures'!$J:$J,'2012Figures'!$C:$C,$A262,'2012Figures'!$H:$H,$B262,'2012Figures'!$I:$I,$C262,'2012Figures'!$B:$B,"CyToBroker",'2012Figures'!$G:$G,"P1",'2012Figures'!$E:$E,$B$1)</f>
        <v>0</v>
      </c>
      <c r="R262" s="46" t="str">
        <f t="shared" si="28"/>
        <v/>
      </c>
      <c r="S262" s="46" t="str">
        <f t="shared" si="28"/>
        <v/>
      </c>
      <c r="T262" s="46" t="str">
        <f t="shared" si="28"/>
        <v/>
      </c>
      <c r="U262" s="46" t="str">
        <f t="shared" si="28"/>
        <v/>
      </c>
      <c r="V262" s="46" t="str">
        <f t="shared" si="28"/>
        <v/>
      </c>
    </row>
    <row r="263" spans="1:22" x14ac:dyDescent="0.2">
      <c r="A263" s="1">
        <v>202</v>
      </c>
      <c r="B263" s="1" t="s">
        <v>40</v>
      </c>
      <c r="C263" s="8">
        <v>2</v>
      </c>
      <c r="D263" s="29">
        <f>SUMIFS('2013Figures'!$J:$J,'2013Figures'!$C:$C,$A263,'2013Figures'!$H:$H,$B263,'2013Figures'!$I:$I,$C263,'2013Figures'!$E:$E,$B$1)</f>
        <v>0</v>
      </c>
      <c r="E263" s="9">
        <f>SUMIFS('2013Figures'!$J:$J,'2013Figures'!$C:$C,$A263,'2013Figures'!$H:$H,$B263,'2013Figures'!$I:$I,$C263,'2013Figures'!$B:$B,"BrokerToCy",'2013Figures'!$G:$G,"E1",'2013Figures'!$E:$E,$B$1)</f>
        <v>0</v>
      </c>
      <c r="F263" s="9">
        <f>SUMIFS('2013Figures'!$J:$J,'2013Figures'!$C:$C,$A263,'2013Figures'!$H:$H,$B263,'2013Figures'!$I:$I,$C263,'2013Figures'!$B:$B,"BrokerToCy",'2013Figures'!$G:$G,"P1",'2013Figures'!$E:$E,$B$1)</f>
        <v>0</v>
      </c>
      <c r="G263" s="9">
        <f>SUMIFS('2013Figures'!$J:$J,'2013Figures'!$C:$C,$A263,'2013Figures'!$H:$H,$B263,'2013Figures'!$I:$I,$C263,'2013Figures'!$B:$B,"CyToBroker",'2013Figures'!$G:$G,"E1",'2013Figures'!$E:$E,$B$1)</f>
        <v>0</v>
      </c>
      <c r="H263" s="9">
        <f>SUMIFS('2013Figures'!$J:$J,'2013Figures'!$C:$C,$A263,'2013Figures'!$H:$H,$B263,'2013Figures'!$I:$I,$C263,'2013Figures'!$B:$B,"CyToBroker",'2013Figures'!$G:$G,"P1",'2013Figures'!$E:$E,$B$1)</f>
        <v>0</v>
      </c>
      <c r="J263" s="8">
        <v>201101</v>
      </c>
      <c r="L263" s="42">
        <f>SUMIFS('2012Figures'!$J:$J,'2012Figures'!$C:$C,$A263,'2012Figures'!$H:$H,$B263,'2012Figures'!$I:$I,$C263,'2012Figures'!$E:$E,$B$1)</f>
        <v>0</v>
      </c>
      <c r="M263" s="52">
        <f>SUMIFS('2012Figures'!$J:$J,'2012Figures'!$C:$C,$A263,'2012Figures'!$H:$H,$B263,'2012Figures'!$I:$I,$C263,'2012Figures'!$B:$B,"BrokerToCy",'2012Figures'!$G:$G,"E1",'2012Figures'!$E:$E,$B$1)</f>
        <v>0</v>
      </c>
      <c r="N263" s="52">
        <f>SUMIFS('2012Figures'!$J:$J,'2012Figures'!$C:$C,$A263,'2012Figures'!$H:$H,$B263,'2012Figures'!$I:$I,$C263,'2012Figures'!$B:$B,"BrokerToCy",'2012Figures'!$G:$G,"P1",'2012Figures'!$E:$E,$B$1)</f>
        <v>0</v>
      </c>
      <c r="O263" s="52">
        <f>SUMIFS('2012Figures'!$J:$J,'2012Figures'!$C:$C,$A263,'2012Figures'!$H:$H,$B263,'2012Figures'!$I:$I,$C263,'2012Figures'!$B:$B,"CyToBroker",'2012Figures'!$G:$G,"E1",'2012Figures'!$E:$E,$B$1)</f>
        <v>0</v>
      </c>
      <c r="P263" s="52">
        <f>SUMIFS('2012Figures'!$J:$J,'2012Figures'!$C:$C,$A263,'2012Figures'!$H:$H,$B263,'2012Figures'!$I:$I,$C263,'2012Figures'!$B:$B,"CyToBroker",'2012Figures'!$G:$G,"P1",'2012Figures'!$E:$E,$B$1)</f>
        <v>0</v>
      </c>
      <c r="R263" s="46" t="str">
        <f t="shared" si="28"/>
        <v/>
      </c>
      <c r="S263" s="46" t="str">
        <f t="shared" si="28"/>
        <v/>
      </c>
      <c r="T263" s="46" t="str">
        <f t="shared" si="28"/>
        <v/>
      </c>
      <c r="U263" s="46" t="str">
        <f t="shared" si="28"/>
        <v/>
      </c>
      <c r="V263" s="46" t="str">
        <f t="shared" si="28"/>
        <v/>
      </c>
    </row>
    <row r="264" spans="1:22" x14ac:dyDescent="0.2">
      <c r="A264" s="1">
        <v>202</v>
      </c>
      <c r="B264" s="1" t="s">
        <v>40</v>
      </c>
      <c r="C264" s="8">
        <v>1</v>
      </c>
      <c r="D264" s="29">
        <f>SUMIFS('2013Figures'!$J:$J,'2013Figures'!$C:$C,$A264,'2013Figures'!$H:$H,$B264,'2013Figures'!$I:$I,$C264,'2013Figures'!$E:$E,$B$1)</f>
        <v>23949</v>
      </c>
      <c r="E264" s="9">
        <f>SUMIFS('2013Figures'!$J:$J,'2013Figures'!$C:$C,$A264,'2013Figures'!$H:$H,$B264,'2013Figures'!$I:$I,$C264,'2013Figures'!$B:$B,"BrokerToCy",'2013Figures'!$G:$G,"E1",'2013Figures'!$E:$E,$B$1)</f>
        <v>23949</v>
      </c>
      <c r="F264" s="9">
        <f>SUMIFS('2013Figures'!$J:$J,'2013Figures'!$C:$C,$A264,'2013Figures'!$H:$H,$B264,'2013Figures'!$I:$I,$C264,'2013Figures'!$B:$B,"BrokerToCy",'2013Figures'!$G:$G,"P1",'2013Figures'!$E:$E,$B$1)</f>
        <v>0</v>
      </c>
      <c r="G264" s="9">
        <f>SUMIFS('2013Figures'!$J:$J,'2013Figures'!$C:$C,$A264,'2013Figures'!$H:$H,$B264,'2013Figures'!$I:$I,$C264,'2013Figures'!$B:$B,"CyToBroker",'2013Figures'!$G:$G,"E1",'2013Figures'!$E:$E,$B$1)</f>
        <v>0</v>
      </c>
      <c r="H264" s="9">
        <f>SUMIFS('2013Figures'!$J:$J,'2013Figures'!$C:$C,$A264,'2013Figures'!$H:$H,$B264,'2013Figures'!$I:$I,$C264,'2013Figures'!$B:$B,"CyToBroker",'2013Figures'!$G:$G,"P1",'2013Figures'!$E:$E,$B$1)</f>
        <v>0</v>
      </c>
      <c r="J264" s="8">
        <v>200901</v>
      </c>
      <c r="L264" s="42">
        <f>SUMIFS('2012Figures'!$J:$J,'2012Figures'!$C:$C,$A264,'2012Figures'!$H:$H,$B264,'2012Figures'!$I:$I,$C264,'2012Figures'!$E:$E,$B$1)</f>
        <v>29286</v>
      </c>
      <c r="M264" s="52">
        <f>SUMIFS('2012Figures'!$J:$J,'2012Figures'!$C:$C,$A264,'2012Figures'!$H:$H,$B264,'2012Figures'!$I:$I,$C264,'2012Figures'!$B:$B,"BrokerToCy",'2012Figures'!$G:$G,"E1",'2012Figures'!$E:$E,$B$1)</f>
        <v>29286</v>
      </c>
      <c r="N264" s="52">
        <f>SUMIFS('2012Figures'!$J:$J,'2012Figures'!$C:$C,$A264,'2012Figures'!$H:$H,$B264,'2012Figures'!$I:$I,$C264,'2012Figures'!$B:$B,"BrokerToCy",'2012Figures'!$G:$G,"P1",'2012Figures'!$E:$E,$B$1)</f>
        <v>0</v>
      </c>
      <c r="O264" s="52">
        <f>SUMIFS('2012Figures'!$J:$J,'2012Figures'!$C:$C,$A264,'2012Figures'!$H:$H,$B264,'2012Figures'!$I:$I,$C264,'2012Figures'!$B:$B,"CyToBroker",'2012Figures'!$G:$G,"E1",'2012Figures'!$E:$E,$B$1)</f>
        <v>0</v>
      </c>
      <c r="P264" s="52">
        <f>SUMIFS('2012Figures'!$J:$J,'2012Figures'!$C:$C,$A264,'2012Figures'!$H:$H,$B264,'2012Figures'!$I:$I,$C264,'2012Figures'!$B:$B,"CyToBroker",'2012Figures'!$G:$G,"P1",'2012Figures'!$E:$E,$B$1)</f>
        <v>0</v>
      </c>
      <c r="R264" s="46">
        <f t="shared" si="28"/>
        <v>-0.18</v>
      </c>
      <c r="S264" s="46">
        <f t="shared" si="28"/>
        <v>-0.18</v>
      </c>
      <c r="T264" s="46" t="str">
        <f t="shared" si="28"/>
        <v/>
      </c>
      <c r="U264" s="46" t="str">
        <f t="shared" si="28"/>
        <v/>
      </c>
      <c r="V264" s="46" t="str">
        <f t="shared" si="28"/>
        <v/>
      </c>
    </row>
    <row r="265" spans="1:22" x14ac:dyDescent="0.2">
      <c r="A265" s="1">
        <v>202</v>
      </c>
      <c r="B265" s="1" t="s">
        <v>40</v>
      </c>
      <c r="D265" s="29">
        <f>SUMIFS('2013Figures'!$J:$J,'2013Figures'!$C:$C,$A265,'2013Figures'!$I:$I,"",'2013Figures'!$E:$E,$B$1)</f>
        <v>0</v>
      </c>
      <c r="E265" s="9">
        <f>SUMIFS('2013Figures'!$J:$J,'2013Figures'!$C:$C,$A265,'2013Figures'!$I:$I,"",'2013Figures'!$B:$B,"BrokerToCy",'2013Figures'!$G:$G,"E1",'2013Figures'!$E:$E,$B$1)</f>
        <v>0</v>
      </c>
      <c r="F265" s="9">
        <f>SUMIFS('2013Figures'!$J:$J,'2013Figures'!$C:$C,$A265,'2013Figures'!$I:$I,"",'2013Figures'!$B:$B,"BrokerToCy",'2013Figures'!$G:$G,"P1",'2013Figures'!$E:$E,$B$1)</f>
        <v>0</v>
      </c>
      <c r="G265" s="9">
        <f>SUMIFS('2013Figures'!$J:$J,'2013Figures'!$C:$C,$A265,'2013Figures'!$I:$I,"",'2013Figures'!$B:$B,"CyToBroker",'2013Figures'!$G:$G,"E1",'2013Figures'!$E:$E,$B$1)</f>
        <v>0</v>
      </c>
      <c r="H265" s="9">
        <f>SUMIFS('2013Figures'!$J:$J,'2013Figures'!$C:$C,$A265,'2013Figures'!$I:$I,"",'2013Figures'!$B:$B,"CyToBroker",'2013Figures'!$G:$G,"P1",'2013Figures'!$E:$E,$B$1)</f>
        <v>0</v>
      </c>
      <c r="J265" s="8" t="s">
        <v>131</v>
      </c>
      <c r="L265" s="42">
        <f>SUMIFS('2012Figures'!$J:$J,'2012Figures'!$C:$C,$A265,'2012Figures'!$I:$I,"",'2012Figures'!$E:$E,$B$1)</f>
        <v>0</v>
      </c>
      <c r="M265" s="52">
        <f>SUMIFS('2012Figures'!$J:$J,'2012Figures'!$C:$C,$A265,'2012Figures'!$I:$I,"",'2012Figures'!$B:$B,"BrokerToCy",'2012Figures'!$G:$G,"E1",'2012Figures'!$E:$E,$B$1)</f>
        <v>0</v>
      </c>
      <c r="N265" s="52">
        <f>SUMIFS('2012Figures'!$J:$J,'2012Figures'!$C:$C,$A265,'2012Figures'!$I:$I,"",'2012Figures'!$B:$B,"BrokerToCy",'2012Figures'!$G:$G,"P1",'2012Figures'!$E:$E,$B$1)</f>
        <v>0</v>
      </c>
      <c r="O265" s="52">
        <f>SUMIFS('2012Figures'!$J:$J,'2012Figures'!$C:$C,$A265,'2012Figures'!$I:$I,"",'2012Figures'!$B:$B,"CyToBroker",'2012Figures'!$G:$G,"E1",'2012Figures'!$E:$E,$B$1)</f>
        <v>0</v>
      </c>
      <c r="P265" s="52">
        <f>SUMIFS('2012Figures'!$J:$J,'2012Figures'!$C:$C,$A265,'2012Figures'!$I:$I,"",'2012Figures'!$B:$B,"CyToBroker",'2012Figures'!$G:$G,"P1",'2012Figures'!$E:$E,$B$1)</f>
        <v>0</v>
      </c>
      <c r="R265" s="46" t="str">
        <f t="shared" si="28"/>
        <v/>
      </c>
      <c r="S265" s="46" t="str">
        <f t="shared" si="28"/>
        <v/>
      </c>
      <c r="T265" s="46" t="str">
        <f t="shared" si="28"/>
        <v/>
      </c>
      <c r="U265" s="46" t="str">
        <f t="shared" si="28"/>
        <v/>
      </c>
      <c r="V265" s="46" t="str">
        <f t="shared" si="28"/>
        <v/>
      </c>
    </row>
    <row r="266" spans="1:22" x14ac:dyDescent="0.2">
      <c r="A266" s="21"/>
      <c r="B266" s="21" t="s">
        <v>92</v>
      </c>
      <c r="C266" s="22"/>
      <c r="D266" s="23">
        <f>SUM(E266:H266)</f>
        <v>24162</v>
      </c>
      <c r="E266" s="23">
        <f>SUM(E260:E265)</f>
        <v>24162</v>
      </c>
      <c r="F266" s="23">
        <f>SUM(F260:F265)</f>
        <v>0</v>
      </c>
      <c r="G266" s="23">
        <f>SUM(G260:G265)</f>
        <v>0</v>
      </c>
      <c r="H266" s="23">
        <f>SUM(H260:H265)</f>
        <v>0</v>
      </c>
      <c r="I266" s="21"/>
      <c r="J266" s="22"/>
      <c r="K266" s="21"/>
      <c r="L266" s="43">
        <f>SUM(M266:P266)</f>
        <v>29351</v>
      </c>
      <c r="M266" s="43">
        <f>SUM(M260:M265)</f>
        <v>29351</v>
      </c>
      <c r="N266" s="43">
        <f>SUM(N260:N265)</f>
        <v>0</v>
      </c>
      <c r="O266" s="43">
        <f>SUM(O260:O265)</f>
        <v>0</v>
      </c>
      <c r="P266" s="43">
        <f>SUM(P260:P265)</f>
        <v>0</v>
      </c>
      <c r="Q266" s="21"/>
      <c r="R266" s="21"/>
      <c r="S266" s="21"/>
      <c r="T266" s="21"/>
      <c r="U266" s="21"/>
      <c r="V266" s="21"/>
    </row>
    <row r="267" spans="1:22" x14ac:dyDescent="0.2">
      <c r="A267" s="28">
        <v>203</v>
      </c>
      <c r="B267" s="28" t="s">
        <v>45</v>
      </c>
      <c r="C267" s="17" t="s">
        <v>88</v>
      </c>
      <c r="D267" s="18">
        <f>SUMIFS('2013Figures'!$J:$J,'2013Figures'!$C:$C,$A267,'2013Figures'!$E:$E,$B$1)</f>
        <v>5109</v>
      </c>
      <c r="E267" s="18">
        <f>SUMIFS('2013Figures'!$J:$J,'2013Figures'!$C:$C,$A267,'2013Figures'!$B:$B,"BrokerToCy",'2013Figures'!$G:$G,"E1",'2013Figures'!$E:$E,$B$1)</f>
        <v>5109</v>
      </c>
      <c r="F267" s="18">
        <f>SUMIFS('2013Figures'!$J:$J,'2013Figures'!$C:$C,$A267,'2013Figures'!$B:$B,"BrokerToCy",'2013Figures'!$G:$G,"P1",'2013Figures'!$E:$E,$B$1)</f>
        <v>0</v>
      </c>
      <c r="G267" s="18">
        <f>SUMIFS('2013Figures'!$J:$J,'2013Figures'!$C:$C,$A267,'2013Figures'!$B:$B,"CyToBroker",'2013Figures'!$G:$G,"E1",'2013Figures'!$E:$E,$B$1)</f>
        <v>0</v>
      </c>
      <c r="H267" s="18">
        <f>SUMIFS('2013Figures'!$J:$J,'2013Figures'!$C:$C,$A267,'2013Figures'!$B:$B,"CyToBroker",'2013Figures'!$G:$G,"P1",'2013Figures'!$E:$E,$B$1)</f>
        <v>0</v>
      </c>
      <c r="I267" s="28"/>
      <c r="J267" s="17"/>
      <c r="K267" s="28"/>
      <c r="L267" s="50">
        <f>SUMIFS('2012Figures'!$J:$J,'2012Figures'!$C:$C,$A267,'2012Figures'!$E:$E,$B$1)</f>
        <v>6277</v>
      </c>
      <c r="M267" s="50">
        <f>SUMIFS('2012Figures'!$J:$J,'2012Figures'!$C:$C,$A267,'2012Figures'!$B:$B,"BrokerToCy",'2012Figures'!$G:$G,"E1",'2012Figures'!$E:$E,$B$1)</f>
        <v>6277</v>
      </c>
      <c r="N267" s="50">
        <f>SUMIFS('2012Figures'!$J:$J,'2012Figures'!$C:$C,$A267,'2012Figures'!$B:$B,"BrokerToCy",'2012Figures'!$G:$G,"P1",'2012Figures'!$E:$E,$B$1)</f>
        <v>0</v>
      </c>
      <c r="O267" s="50">
        <f>SUMIFS('2012Figures'!$J:$J,'2012Figures'!$C:$C,$A267,'2012Figures'!$B:$B,"CyToBroker",'2012Figures'!$G:$G,"E1",'2012Figures'!$E:$E,$B$1)</f>
        <v>0</v>
      </c>
      <c r="P267" s="50">
        <f>SUMIFS('2012Figures'!$J:$J,'2012Figures'!$C:$C,$A267,'2012Figures'!$B:$B,"CyToBroker",'2012Figures'!$G:$G,"P1",'2012Figures'!$E:$E,$B$1)</f>
        <v>0</v>
      </c>
      <c r="Q267" s="28"/>
      <c r="R267" s="46">
        <f t="shared" ref="R267:V330" si="29">IF(L267=0,"",ROUND(D267/L267-1,2))</f>
        <v>-0.19</v>
      </c>
      <c r="S267" s="46">
        <f t="shared" si="29"/>
        <v>-0.19</v>
      </c>
      <c r="T267" s="46" t="str">
        <f t="shared" si="29"/>
        <v/>
      </c>
      <c r="U267" s="46" t="str">
        <f t="shared" si="29"/>
        <v/>
      </c>
      <c r="V267" s="46" t="str">
        <f t="shared" si="29"/>
        <v/>
      </c>
    </row>
    <row r="268" spans="1:22" x14ac:dyDescent="0.2">
      <c r="A268" s="1">
        <v>203</v>
      </c>
      <c r="B268" s="1" t="s">
        <v>45</v>
      </c>
      <c r="C268" s="8">
        <v>4</v>
      </c>
      <c r="D268" s="29">
        <f>SUMIFS('2013Figures'!$J:$J,'2013Figures'!$C:$C,$A268,'2013Figures'!$H:$H,$B268,'2013Figures'!$I:$I,$C268,'2013Figures'!$E:$E,$B$1)</f>
        <v>8</v>
      </c>
      <c r="E268" s="9">
        <f>SUMIFS('2013Figures'!$J:$J,'2013Figures'!$C:$C,$A268,'2013Figures'!$H:$H,$B268,'2013Figures'!$I:$I,$C268,'2013Figures'!$B:$B,"BrokerToCy",'2013Figures'!$G:$G,"E1",'2013Figures'!$E:$E,$B$1)</f>
        <v>8</v>
      </c>
      <c r="F268" s="9">
        <f>SUMIFS('2013Figures'!$J:$J,'2013Figures'!$C:$C,$A268,'2013Figures'!$H:$H,$B268,'2013Figures'!$I:$I,$C268,'2013Figures'!$B:$B,"BrokerToCy",'2013Figures'!$G:$G,"P1",'2013Figures'!$E:$E,$B$1)</f>
        <v>0</v>
      </c>
      <c r="G268" s="9">
        <f>SUMIFS('2013Figures'!$J:$J,'2013Figures'!$C:$C,$A268,'2013Figures'!$H:$H,$B268,'2013Figures'!$I:$I,$C268,'2013Figures'!$B:$B,"CyToBroker",'2013Figures'!$G:$G,"E1",'2013Figures'!$E:$E,$B$1)</f>
        <v>0</v>
      </c>
      <c r="H268" s="9">
        <f>SUMIFS('2013Figures'!$J:$J,'2013Figures'!$C:$C,$A268,'2013Figures'!$H:$H,$B268,'2013Figures'!$I:$I,$C268,'2013Figures'!$B:$B,"CyToBroker",'2013Figures'!$G:$G,"P1",'2013Figures'!$E:$E,$B$1)</f>
        <v>0</v>
      </c>
      <c r="J268" s="8" t="s">
        <v>146</v>
      </c>
      <c r="L268" s="42">
        <f>SUMIFS('2012Figures'!$J:$J,'2012Figures'!$C:$C,$A268,'2012Figures'!$H:$H,$B268,'2012Figures'!$I:$I,$C268,'2012Figures'!$E:$E,$B$1)</f>
        <v>35</v>
      </c>
      <c r="M268" s="52">
        <f>SUMIFS('2012Figures'!$J:$J,'2012Figures'!$C:$C,$A268,'2012Figures'!$H:$H,$B268,'2012Figures'!$I:$I,$C268,'2012Figures'!$B:$B,"BrokerToCy",'2012Figures'!$G:$G,"E1",'2012Figures'!$E:$E,$B$1)</f>
        <v>35</v>
      </c>
      <c r="N268" s="52">
        <f>SUMIFS('2012Figures'!$J:$J,'2012Figures'!$C:$C,$A268,'2012Figures'!$H:$H,$B268,'2012Figures'!$I:$I,$C268,'2012Figures'!$B:$B,"BrokerToCy",'2012Figures'!$G:$G,"P1",'2012Figures'!$E:$E,$B$1)</f>
        <v>0</v>
      </c>
      <c r="O268" s="52">
        <f>SUMIFS('2012Figures'!$J:$J,'2012Figures'!$C:$C,$A268,'2012Figures'!$H:$H,$B268,'2012Figures'!$I:$I,$C268,'2012Figures'!$B:$B,"CyToBroker",'2012Figures'!$G:$G,"E1",'2012Figures'!$E:$E,$B$1)</f>
        <v>0</v>
      </c>
      <c r="P268" s="52">
        <f>SUMIFS('2012Figures'!$J:$J,'2012Figures'!$C:$C,$A268,'2012Figures'!$H:$H,$B268,'2012Figures'!$I:$I,$C268,'2012Figures'!$B:$B,"CyToBroker",'2012Figures'!$G:$G,"P1",'2012Figures'!$E:$E,$B$1)</f>
        <v>0</v>
      </c>
      <c r="R268" s="46">
        <f t="shared" si="29"/>
        <v>-0.77</v>
      </c>
      <c r="S268" s="46">
        <f t="shared" si="29"/>
        <v>-0.77</v>
      </c>
      <c r="T268" s="46" t="str">
        <f t="shared" si="29"/>
        <v/>
      </c>
      <c r="U268" s="46" t="str">
        <f t="shared" si="29"/>
        <v/>
      </c>
      <c r="V268" s="46" t="str">
        <f t="shared" si="29"/>
        <v/>
      </c>
    </row>
    <row r="269" spans="1:22" x14ac:dyDescent="0.2">
      <c r="A269" s="1">
        <v>203</v>
      </c>
      <c r="B269" s="1" t="s">
        <v>45</v>
      </c>
      <c r="C269" s="8">
        <v>3</v>
      </c>
      <c r="D269" s="29">
        <f>SUMIFS('2013Figures'!$J:$J,'2013Figures'!$C:$C,$A269,'2013Figures'!$H:$H,$B269,'2013Figures'!$I:$I,$C269,'2013Figures'!$E:$E,$B$1)</f>
        <v>0</v>
      </c>
      <c r="E269" s="9">
        <f>SUMIFS('2013Figures'!$J:$J,'2013Figures'!$C:$C,$A269,'2013Figures'!$H:$H,$B269,'2013Figures'!$I:$I,$C269,'2013Figures'!$B:$B,"BrokerToCy",'2013Figures'!$G:$G,"E1",'2013Figures'!$E:$E,$B$1)</f>
        <v>0</v>
      </c>
      <c r="F269" s="9">
        <f>SUMIFS('2013Figures'!$J:$J,'2013Figures'!$C:$C,$A269,'2013Figures'!$H:$H,$B269,'2013Figures'!$I:$I,$C269,'2013Figures'!$B:$B,"BrokerToCy",'2013Figures'!$G:$G,"P1",'2013Figures'!$E:$E,$B$1)</f>
        <v>0</v>
      </c>
      <c r="G269" s="9">
        <f>SUMIFS('2013Figures'!$J:$J,'2013Figures'!$C:$C,$A269,'2013Figures'!$H:$H,$B269,'2013Figures'!$I:$I,$C269,'2013Figures'!$B:$B,"CyToBroker",'2013Figures'!$G:$G,"E1",'2013Figures'!$E:$E,$B$1)</f>
        <v>0</v>
      </c>
      <c r="H269" s="9">
        <f>SUMIFS('2013Figures'!$J:$J,'2013Figures'!$C:$C,$A269,'2013Figures'!$H:$H,$B269,'2013Figures'!$I:$I,$C269,'2013Figures'!$B:$B,"CyToBroker",'2013Figures'!$G:$G,"P1",'2013Figures'!$E:$E,$B$1)</f>
        <v>0</v>
      </c>
      <c r="J269" s="8">
        <v>201501</v>
      </c>
      <c r="L269" s="42">
        <f>SUMIFS('2012Figures'!$J:$J,'2012Figures'!$C:$C,$A269,'2012Figures'!$H:$H,$B269,'2012Figures'!$I:$I,$C269,'2012Figures'!$E:$E,$B$1)</f>
        <v>0</v>
      </c>
      <c r="M269" s="52">
        <f>SUMIFS('2012Figures'!$J:$J,'2012Figures'!$C:$C,$A269,'2012Figures'!$H:$H,$B269,'2012Figures'!$I:$I,$C269,'2012Figures'!$B:$B,"BrokerToCy",'2012Figures'!$G:$G,"E1",'2012Figures'!$E:$E,$B$1)</f>
        <v>0</v>
      </c>
      <c r="N269" s="52">
        <f>SUMIFS('2012Figures'!$J:$J,'2012Figures'!$C:$C,$A269,'2012Figures'!$H:$H,$B269,'2012Figures'!$I:$I,$C269,'2012Figures'!$B:$B,"BrokerToCy",'2012Figures'!$G:$G,"P1",'2012Figures'!$E:$E,$B$1)</f>
        <v>0</v>
      </c>
      <c r="O269" s="52">
        <f>SUMIFS('2012Figures'!$J:$J,'2012Figures'!$C:$C,$A269,'2012Figures'!$H:$H,$B269,'2012Figures'!$I:$I,$C269,'2012Figures'!$B:$B,"CyToBroker",'2012Figures'!$G:$G,"E1",'2012Figures'!$E:$E,$B$1)</f>
        <v>0</v>
      </c>
      <c r="P269" s="52">
        <f>SUMIFS('2012Figures'!$J:$J,'2012Figures'!$C:$C,$A269,'2012Figures'!$H:$H,$B269,'2012Figures'!$I:$I,$C269,'2012Figures'!$B:$B,"CyToBroker",'2012Figures'!$G:$G,"P1",'2012Figures'!$E:$E,$B$1)</f>
        <v>0</v>
      </c>
      <c r="R269" s="46" t="str">
        <f t="shared" si="29"/>
        <v/>
      </c>
      <c r="S269" s="46" t="str">
        <f t="shared" si="29"/>
        <v/>
      </c>
      <c r="T269" s="46" t="str">
        <f t="shared" si="29"/>
        <v/>
      </c>
      <c r="U269" s="46" t="str">
        <f t="shared" si="29"/>
        <v/>
      </c>
      <c r="V269" s="46" t="str">
        <f t="shared" si="29"/>
        <v/>
      </c>
    </row>
    <row r="270" spans="1:22" x14ac:dyDescent="0.2">
      <c r="A270" s="1">
        <v>203</v>
      </c>
      <c r="B270" s="1" t="s">
        <v>45</v>
      </c>
      <c r="C270" s="8">
        <v>2</v>
      </c>
      <c r="D270" s="29">
        <f>SUMIFS('2013Figures'!$J:$J,'2013Figures'!$C:$C,$A270,'2013Figures'!$H:$H,$B270,'2013Figures'!$I:$I,$C270,'2013Figures'!$E:$E,$B$1)</f>
        <v>0</v>
      </c>
      <c r="E270" s="9">
        <f>SUMIFS('2013Figures'!$J:$J,'2013Figures'!$C:$C,$A270,'2013Figures'!$H:$H,$B270,'2013Figures'!$I:$I,$C270,'2013Figures'!$B:$B,"BrokerToCy",'2013Figures'!$G:$G,"E1",'2013Figures'!$E:$E,$B$1)</f>
        <v>0</v>
      </c>
      <c r="F270" s="9">
        <f>SUMIFS('2013Figures'!$J:$J,'2013Figures'!$C:$C,$A270,'2013Figures'!$H:$H,$B270,'2013Figures'!$I:$I,$C270,'2013Figures'!$B:$B,"BrokerToCy",'2013Figures'!$G:$G,"P1",'2013Figures'!$E:$E,$B$1)</f>
        <v>0</v>
      </c>
      <c r="G270" s="9">
        <f>SUMIFS('2013Figures'!$J:$J,'2013Figures'!$C:$C,$A270,'2013Figures'!$H:$H,$B270,'2013Figures'!$I:$I,$C270,'2013Figures'!$B:$B,"CyToBroker",'2013Figures'!$G:$G,"E1",'2013Figures'!$E:$E,$B$1)</f>
        <v>0</v>
      </c>
      <c r="H270" s="9">
        <f>SUMIFS('2013Figures'!$J:$J,'2013Figures'!$C:$C,$A270,'2013Figures'!$H:$H,$B270,'2013Figures'!$I:$I,$C270,'2013Figures'!$B:$B,"CyToBroker",'2013Figures'!$G:$G,"P1",'2013Figures'!$E:$E,$B$1)</f>
        <v>0</v>
      </c>
      <c r="J270" s="8">
        <v>201401</v>
      </c>
      <c r="L270" s="42">
        <f>SUMIFS('2012Figures'!$J:$J,'2012Figures'!$C:$C,$A270,'2012Figures'!$H:$H,$B270,'2012Figures'!$I:$I,$C270,'2012Figures'!$E:$E,$B$1)</f>
        <v>0</v>
      </c>
      <c r="M270" s="52">
        <f>SUMIFS('2012Figures'!$J:$J,'2012Figures'!$C:$C,$A270,'2012Figures'!$H:$H,$B270,'2012Figures'!$I:$I,$C270,'2012Figures'!$B:$B,"BrokerToCy",'2012Figures'!$G:$G,"E1",'2012Figures'!$E:$E,$B$1)</f>
        <v>0</v>
      </c>
      <c r="N270" s="52">
        <f>SUMIFS('2012Figures'!$J:$J,'2012Figures'!$C:$C,$A270,'2012Figures'!$H:$H,$B270,'2012Figures'!$I:$I,$C270,'2012Figures'!$B:$B,"BrokerToCy",'2012Figures'!$G:$G,"P1",'2012Figures'!$E:$E,$B$1)</f>
        <v>0</v>
      </c>
      <c r="O270" s="52">
        <f>SUMIFS('2012Figures'!$J:$J,'2012Figures'!$C:$C,$A270,'2012Figures'!$H:$H,$B270,'2012Figures'!$I:$I,$C270,'2012Figures'!$B:$B,"CyToBroker",'2012Figures'!$G:$G,"E1",'2012Figures'!$E:$E,$B$1)</f>
        <v>0</v>
      </c>
      <c r="P270" s="52">
        <f>SUMIFS('2012Figures'!$J:$J,'2012Figures'!$C:$C,$A270,'2012Figures'!$H:$H,$B270,'2012Figures'!$I:$I,$C270,'2012Figures'!$B:$B,"CyToBroker",'2012Figures'!$G:$G,"P1",'2012Figures'!$E:$E,$B$1)</f>
        <v>0</v>
      </c>
      <c r="R270" s="46" t="str">
        <f t="shared" si="29"/>
        <v/>
      </c>
      <c r="S270" s="46" t="str">
        <f t="shared" si="29"/>
        <v/>
      </c>
      <c r="T270" s="46" t="str">
        <f t="shared" si="29"/>
        <v/>
      </c>
      <c r="U270" s="46" t="str">
        <f t="shared" si="29"/>
        <v/>
      </c>
      <c r="V270" s="46" t="str">
        <f t="shared" si="29"/>
        <v/>
      </c>
    </row>
    <row r="271" spans="1:22" x14ac:dyDescent="0.2">
      <c r="A271" s="1">
        <v>203</v>
      </c>
      <c r="B271" s="1" t="s">
        <v>45</v>
      </c>
      <c r="C271" s="8">
        <v>1</v>
      </c>
      <c r="D271" s="29">
        <f>SUMIFS('2013Figures'!$J:$J,'2013Figures'!$C:$C,$A271,'2013Figures'!$H:$H,$B271,'2013Figures'!$I:$I,$C271,'2013Figures'!$E:$E,$B$1)</f>
        <v>5101</v>
      </c>
      <c r="E271" s="9">
        <f>SUMIFS('2013Figures'!$J:$J,'2013Figures'!$C:$C,$A271,'2013Figures'!$H:$H,$B271,'2013Figures'!$I:$I,$C271,'2013Figures'!$B:$B,"BrokerToCy",'2013Figures'!$G:$G,"E1",'2013Figures'!$E:$E,$B$1)</f>
        <v>5101</v>
      </c>
      <c r="F271" s="9">
        <f>SUMIFS('2013Figures'!$J:$J,'2013Figures'!$C:$C,$A271,'2013Figures'!$H:$H,$B271,'2013Figures'!$I:$I,$C271,'2013Figures'!$B:$B,"BrokerToCy",'2013Figures'!$G:$G,"P1",'2013Figures'!$E:$E,$B$1)</f>
        <v>0</v>
      </c>
      <c r="G271" s="9">
        <f>SUMIFS('2013Figures'!$J:$J,'2013Figures'!$C:$C,$A271,'2013Figures'!$H:$H,$B271,'2013Figures'!$I:$I,$C271,'2013Figures'!$B:$B,"CyToBroker",'2013Figures'!$G:$G,"E1",'2013Figures'!$E:$E,$B$1)</f>
        <v>0</v>
      </c>
      <c r="H271" s="9">
        <f>SUMIFS('2013Figures'!$J:$J,'2013Figures'!$C:$C,$A271,'2013Figures'!$H:$H,$B271,'2013Figures'!$I:$I,$C271,'2013Figures'!$B:$B,"CyToBroker",'2013Figures'!$G:$G,"P1",'2013Figures'!$E:$E,$B$1)</f>
        <v>0</v>
      </c>
      <c r="I271" s="30"/>
      <c r="J271" s="31">
        <v>200901</v>
      </c>
      <c r="K271" s="30"/>
      <c r="L271" s="42">
        <f>SUMIFS('2012Figures'!$J:$J,'2012Figures'!$C:$C,$A271,'2012Figures'!$H:$H,$B271,'2012Figures'!$I:$I,$C271,'2012Figures'!$E:$E,$B$1)</f>
        <v>6242</v>
      </c>
      <c r="M271" s="52">
        <f>SUMIFS('2012Figures'!$J:$J,'2012Figures'!$C:$C,$A271,'2012Figures'!$H:$H,$B271,'2012Figures'!$I:$I,$C271,'2012Figures'!$B:$B,"BrokerToCy",'2012Figures'!$G:$G,"E1",'2012Figures'!$E:$E,$B$1)</f>
        <v>6242</v>
      </c>
      <c r="N271" s="52">
        <f>SUMIFS('2012Figures'!$J:$J,'2012Figures'!$C:$C,$A271,'2012Figures'!$H:$H,$B271,'2012Figures'!$I:$I,$C271,'2012Figures'!$B:$B,"BrokerToCy",'2012Figures'!$G:$G,"P1",'2012Figures'!$E:$E,$B$1)</f>
        <v>0</v>
      </c>
      <c r="O271" s="52">
        <f>SUMIFS('2012Figures'!$J:$J,'2012Figures'!$C:$C,$A271,'2012Figures'!$H:$H,$B271,'2012Figures'!$I:$I,$C271,'2012Figures'!$B:$B,"CyToBroker",'2012Figures'!$G:$G,"E1",'2012Figures'!$E:$E,$B$1)</f>
        <v>0</v>
      </c>
      <c r="P271" s="52">
        <f>SUMIFS('2012Figures'!$J:$J,'2012Figures'!$C:$C,$A271,'2012Figures'!$H:$H,$B271,'2012Figures'!$I:$I,$C271,'2012Figures'!$B:$B,"CyToBroker",'2012Figures'!$G:$G,"P1",'2012Figures'!$E:$E,$B$1)</f>
        <v>0</v>
      </c>
      <c r="Q271" s="30"/>
      <c r="R271" s="46">
        <f t="shared" si="29"/>
        <v>-0.18</v>
      </c>
      <c r="S271" s="46">
        <f t="shared" si="29"/>
        <v>-0.18</v>
      </c>
      <c r="T271" s="46" t="str">
        <f t="shared" si="29"/>
        <v/>
      </c>
      <c r="U271" s="46" t="str">
        <f t="shared" si="29"/>
        <v/>
      </c>
      <c r="V271" s="46" t="str">
        <f t="shared" si="29"/>
        <v/>
      </c>
    </row>
    <row r="272" spans="1:22" x14ac:dyDescent="0.2">
      <c r="A272" s="1">
        <v>203</v>
      </c>
      <c r="B272" s="1" t="s">
        <v>45</v>
      </c>
      <c r="D272" s="29">
        <f>SUMIFS('2013Figures'!$J:$J,'2013Figures'!$C:$C,$A272,'2013Figures'!$I:$I,"",'2013Figures'!$E:$E,$B$1)</f>
        <v>0</v>
      </c>
      <c r="E272" s="9">
        <f>SUMIFS('2013Figures'!$J:$J,'2013Figures'!$C:$C,$A272,'2013Figures'!$I:$I,"",'2013Figures'!$B:$B,"BrokerToCy",'2013Figures'!$G:$G,"E1",'2013Figures'!$E:$E,$B$1)</f>
        <v>0</v>
      </c>
      <c r="F272" s="9">
        <f>SUMIFS('2013Figures'!$J:$J,'2013Figures'!$C:$C,$A272,'2013Figures'!$I:$I,"",'2013Figures'!$B:$B,"BrokerToCy",'2013Figures'!$G:$G,"P1",'2013Figures'!$E:$E,$B$1)</f>
        <v>0</v>
      </c>
      <c r="G272" s="9">
        <f>SUMIFS('2013Figures'!$J:$J,'2013Figures'!$C:$C,$A272,'2013Figures'!$I:$I,"",'2013Figures'!$B:$B,"CyToBroker",'2013Figures'!$G:$G,"E1",'2013Figures'!$E:$E,$B$1)</f>
        <v>0</v>
      </c>
      <c r="H272" s="9">
        <f>SUMIFS('2013Figures'!$J:$J,'2013Figures'!$C:$C,$A272,'2013Figures'!$I:$I,"",'2013Figures'!$B:$B,"CyToBroker",'2013Figures'!$G:$G,"P1",'2013Figures'!$E:$E,$B$1)</f>
        <v>0</v>
      </c>
      <c r="J272" s="8" t="s">
        <v>131</v>
      </c>
      <c r="L272" s="42">
        <f>SUMIFS('2012Figures'!$J:$J,'2012Figures'!$C:$C,$A272,'2012Figures'!$I:$I,"",'2012Figures'!$E:$E,$B$1)</f>
        <v>0</v>
      </c>
      <c r="M272" s="52">
        <f>SUMIFS('2012Figures'!$J:$J,'2012Figures'!$C:$C,$A272,'2012Figures'!$I:$I,"",'2012Figures'!$B:$B,"BrokerToCy",'2012Figures'!$G:$G,"E1",'2012Figures'!$E:$E,$B$1)</f>
        <v>0</v>
      </c>
      <c r="N272" s="52">
        <f>SUMIFS('2012Figures'!$J:$J,'2012Figures'!$C:$C,$A272,'2012Figures'!$I:$I,"",'2012Figures'!$B:$B,"BrokerToCy",'2012Figures'!$G:$G,"P1",'2012Figures'!$E:$E,$B$1)</f>
        <v>0</v>
      </c>
      <c r="O272" s="52">
        <f>SUMIFS('2012Figures'!$J:$J,'2012Figures'!$C:$C,$A272,'2012Figures'!$I:$I,"",'2012Figures'!$B:$B,"CyToBroker",'2012Figures'!$G:$G,"E1",'2012Figures'!$E:$E,$B$1)</f>
        <v>0</v>
      </c>
      <c r="P272" s="52">
        <f>SUMIFS('2012Figures'!$J:$J,'2012Figures'!$C:$C,$A272,'2012Figures'!$I:$I,"",'2012Figures'!$B:$B,"CyToBroker",'2012Figures'!$G:$G,"P1",'2012Figures'!$E:$E,$B$1)</f>
        <v>0</v>
      </c>
      <c r="R272" s="46" t="str">
        <f t="shared" si="29"/>
        <v/>
      </c>
      <c r="S272" s="46" t="str">
        <f t="shared" si="29"/>
        <v/>
      </c>
      <c r="T272" s="46" t="str">
        <f t="shared" si="29"/>
        <v/>
      </c>
      <c r="U272" s="46" t="str">
        <f t="shared" si="29"/>
        <v/>
      </c>
      <c r="V272" s="46" t="str">
        <f t="shared" si="29"/>
        <v/>
      </c>
    </row>
    <row r="273" spans="1:22" x14ac:dyDescent="0.2">
      <c r="A273" s="21"/>
      <c r="B273" s="21" t="s">
        <v>92</v>
      </c>
      <c r="C273" s="22"/>
      <c r="D273" s="23">
        <f>SUM(E273:H273)</f>
        <v>5109</v>
      </c>
      <c r="E273" s="23">
        <f>SUM(E268:E272)</f>
        <v>5109</v>
      </c>
      <c r="F273" s="23">
        <f>SUM(F268:F272)</f>
        <v>0</v>
      </c>
      <c r="G273" s="23">
        <f>SUM(G268:G272)</f>
        <v>0</v>
      </c>
      <c r="H273" s="23">
        <f>SUM(H268:H272)</f>
        <v>0</v>
      </c>
      <c r="I273" s="21"/>
      <c r="J273" s="22"/>
      <c r="K273" s="21"/>
      <c r="L273" s="43">
        <f>SUM(M273:P273)</f>
        <v>6277</v>
      </c>
      <c r="M273" s="43">
        <f>SUM(M268:M272)</f>
        <v>6277</v>
      </c>
      <c r="N273" s="43">
        <f>SUM(N268:N272)</f>
        <v>0</v>
      </c>
      <c r="O273" s="43">
        <f>SUM(O268:O272)</f>
        <v>0</v>
      </c>
      <c r="P273" s="43">
        <f>SUM(P268:P272)</f>
        <v>0</v>
      </c>
      <c r="Q273" s="21"/>
      <c r="R273" s="21"/>
      <c r="S273" s="21"/>
      <c r="T273" s="21"/>
      <c r="U273" s="21"/>
      <c r="V273" s="21"/>
    </row>
    <row r="274" spans="1:22" x14ac:dyDescent="0.2">
      <c r="A274" s="28">
        <v>204</v>
      </c>
      <c r="B274" s="28" t="s">
        <v>69</v>
      </c>
      <c r="C274" s="17" t="s">
        <v>88</v>
      </c>
      <c r="D274" s="18">
        <f>SUMIFS('2013Figures'!$J:$J,'2013Figures'!$C:$C,$A274,'2013Figures'!$E:$E,$B$1)</f>
        <v>231721</v>
      </c>
      <c r="E274" s="18">
        <f>SUMIFS('2013Figures'!$J:$J,'2013Figures'!$C:$C,$A274,'2013Figures'!$B:$B,"BrokerToCy",'2013Figures'!$G:$G,"E1",'2013Figures'!$E:$E,$B$1)</f>
        <v>0</v>
      </c>
      <c r="F274" s="18">
        <f>SUMIFS('2013Figures'!$J:$J,'2013Figures'!$C:$C,$A274,'2013Figures'!$B:$B,"BrokerToCy",'2013Figures'!$G:$G,"P1",'2013Figures'!$E:$E,$B$1)</f>
        <v>0</v>
      </c>
      <c r="G274" s="18">
        <f>SUMIFS('2013Figures'!$J:$J,'2013Figures'!$C:$C,$A274,'2013Figures'!$B:$B,"CyToBroker",'2013Figures'!$G:$G,"E1",'2013Figures'!$E:$E,$B$1)</f>
        <v>231721</v>
      </c>
      <c r="H274" s="18">
        <f>SUMIFS('2013Figures'!$J:$J,'2013Figures'!$C:$C,$A274,'2013Figures'!$B:$B,"CyToBroker",'2013Figures'!$G:$G,"P1",'2013Figures'!$E:$E,$B$1)</f>
        <v>0</v>
      </c>
      <c r="I274" s="28"/>
      <c r="J274" s="17"/>
      <c r="K274" s="28"/>
      <c r="L274" s="50">
        <f>SUMIFS('2012Figures'!$J:$J,'2012Figures'!$C:$C,$A274,'2012Figures'!$E:$E,$B$1)</f>
        <v>270059</v>
      </c>
      <c r="M274" s="50">
        <f>SUMIFS('2012Figures'!$J:$J,'2012Figures'!$C:$C,$A274,'2012Figures'!$B:$B,"BrokerToCy",'2012Figures'!$G:$G,"E1",'2012Figures'!$E:$E,$B$1)</f>
        <v>0</v>
      </c>
      <c r="N274" s="50">
        <f>SUMIFS('2012Figures'!$J:$J,'2012Figures'!$C:$C,$A274,'2012Figures'!$B:$B,"BrokerToCy",'2012Figures'!$G:$G,"P1",'2012Figures'!$E:$E,$B$1)</f>
        <v>0</v>
      </c>
      <c r="O274" s="50">
        <f>SUMIFS('2012Figures'!$J:$J,'2012Figures'!$C:$C,$A274,'2012Figures'!$B:$B,"CyToBroker",'2012Figures'!$G:$G,"E1",'2012Figures'!$E:$E,$B$1)</f>
        <v>270059</v>
      </c>
      <c r="P274" s="50">
        <f>SUMIFS('2012Figures'!$J:$J,'2012Figures'!$C:$C,$A274,'2012Figures'!$B:$B,"CyToBroker",'2012Figures'!$G:$G,"P1",'2012Figures'!$E:$E,$B$1)</f>
        <v>0</v>
      </c>
      <c r="Q274" s="28"/>
      <c r="R274" s="46">
        <f t="shared" si="29"/>
        <v>-0.14000000000000001</v>
      </c>
      <c r="S274" s="46" t="str">
        <f t="shared" si="29"/>
        <v/>
      </c>
      <c r="T274" s="46" t="str">
        <f t="shared" si="29"/>
        <v/>
      </c>
      <c r="U274" s="46">
        <f t="shared" si="29"/>
        <v>-0.14000000000000001</v>
      </c>
      <c r="V274" s="46" t="str">
        <f t="shared" si="29"/>
        <v/>
      </c>
    </row>
    <row r="275" spans="1:22" x14ac:dyDescent="0.2">
      <c r="A275" s="1">
        <v>204</v>
      </c>
      <c r="B275" s="1" t="s">
        <v>69</v>
      </c>
      <c r="C275" s="8">
        <v>5</v>
      </c>
      <c r="D275" s="29">
        <f>SUMIFS('2013Figures'!$J:$J,'2013Figures'!$C:$C,$A275,'2013Figures'!$H:$H,$B275,'2013Figures'!$I:$I,$C275,'2013Figures'!$E:$E,$B$1)</f>
        <v>0</v>
      </c>
      <c r="E275" s="9">
        <f>SUMIFS('2013Figures'!$J:$J,'2013Figures'!$C:$C,$A275,'2013Figures'!$H:$H,$B275,'2013Figures'!$I:$I,$C275,'2013Figures'!$B:$B,"BrokerToCy",'2013Figures'!$G:$G,"E1",'2013Figures'!$E:$E,$B$1)</f>
        <v>0</v>
      </c>
      <c r="F275" s="9">
        <f>SUMIFS('2013Figures'!$J:$J,'2013Figures'!$C:$C,$A275,'2013Figures'!$H:$H,$B275,'2013Figures'!$I:$I,$C275,'2013Figures'!$B:$B,"BrokerToCy",'2013Figures'!$G:$G,"P1",'2013Figures'!$E:$E,$B$1)</f>
        <v>0</v>
      </c>
      <c r="G275" s="9">
        <f>SUMIFS('2013Figures'!$J:$J,'2013Figures'!$C:$C,$A275,'2013Figures'!$H:$H,$B275,'2013Figures'!$I:$I,$C275,'2013Figures'!$B:$B,"CyToBroker",'2013Figures'!$G:$G,"E1",'2013Figures'!$E:$E,$B$1)</f>
        <v>0</v>
      </c>
      <c r="H275" s="9">
        <f>SUMIFS('2013Figures'!$J:$J,'2013Figures'!$C:$C,$A275,'2013Figures'!$H:$H,$B275,'2013Figures'!$I:$I,$C275,'2013Figures'!$B:$B,"CyToBroker",'2013Figures'!$G:$G,"P1",'2013Figures'!$E:$E,$B$1)</f>
        <v>0</v>
      </c>
      <c r="J275" s="8">
        <v>201501</v>
      </c>
      <c r="L275" s="42">
        <f>SUMIFS('2012Figures'!$J:$J,'2012Figures'!$C:$C,$A275,'2012Figures'!$H:$H,$B275,'2012Figures'!$I:$I,$C275,'2012Figures'!$E:$E,$B$1)</f>
        <v>0</v>
      </c>
      <c r="M275" s="52">
        <f>SUMIFS('2012Figures'!$J:$J,'2012Figures'!$C:$C,$A275,'2012Figures'!$H:$H,$B275,'2012Figures'!$I:$I,$C275,'2012Figures'!$B:$B,"BrokerToCy",'2012Figures'!$G:$G,"E1",'2012Figures'!$E:$E,$B$1)</f>
        <v>0</v>
      </c>
      <c r="N275" s="52">
        <f>SUMIFS('2012Figures'!$J:$J,'2012Figures'!$C:$C,$A275,'2012Figures'!$H:$H,$B275,'2012Figures'!$I:$I,$C275,'2012Figures'!$B:$B,"BrokerToCy",'2012Figures'!$G:$G,"P1",'2012Figures'!$E:$E,$B$1)</f>
        <v>0</v>
      </c>
      <c r="O275" s="52">
        <f>SUMIFS('2012Figures'!$J:$J,'2012Figures'!$C:$C,$A275,'2012Figures'!$H:$H,$B275,'2012Figures'!$I:$I,$C275,'2012Figures'!$B:$B,"CyToBroker",'2012Figures'!$G:$G,"E1",'2012Figures'!$E:$E,$B$1)</f>
        <v>0</v>
      </c>
      <c r="P275" s="52">
        <f>SUMIFS('2012Figures'!$J:$J,'2012Figures'!$C:$C,$A275,'2012Figures'!$H:$H,$B275,'2012Figures'!$I:$I,$C275,'2012Figures'!$B:$B,"CyToBroker",'2012Figures'!$G:$G,"P1",'2012Figures'!$E:$E,$B$1)</f>
        <v>0</v>
      </c>
      <c r="R275" s="46" t="str">
        <f t="shared" si="29"/>
        <v/>
      </c>
      <c r="S275" s="46" t="str">
        <f t="shared" si="29"/>
        <v/>
      </c>
      <c r="T275" s="46" t="str">
        <f t="shared" si="29"/>
        <v/>
      </c>
      <c r="U275" s="46" t="str">
        <f t="shared" si="29"/>
        <v/>
      </c>
      <c r="V275" s="46" t="str">
        <f t="shared" si="29"/>
        <v/>
      </c>
    </row>
    <row r="276" spans="1:22" x14ac:dyDescent="0.2">
      <c r="A276" s="1">
        <v>204</v>
      </c>
      <c r="B276" s="1" t="s">
        <v>69</v>
      </c>
      <c r="C276" s="8">
        <v>4</v>
      </c>
      <c r="D276" s="29">
        <f>SUMIFS('2013Figures'!$J:$J,'2013Figures'!$C:$C,$A276,'2013Figures'!$H:$H,$B276,'2013Figures'!$I:$I,$C276,'2013Figures'!$E:$E,$B$1)</f>
        <v>218565</v>
      </c>
      <c r="E276" s="9">
        <f>SUMIFS('2013Figures'!$J:$J,'2013Figures'!$C:$C,$A276,'2013Figures'!$H:$H,$B276,'2013Figures'!$I:$I,$C276,'2013Figures'!$B:$B,"BrokerToCy",'2013Figures'!$G:$G,"E1",'2013Figures'!$E:$E,$B$1)</f>
        <v>0</v>
      </c>
      <c r="F276" s="9">
        <f>SUMIFS('2013Figures'!$J:$J,'2013Figures'!$C:$C,$A276,'2013Figures'!$H:$H,$B276,'2013Figures'!$I:$I,$C276,'2013Figures'!$B:$B,"BrokerToCy",'2013Figures'!$G:$G,"P1",'2013Figures'!$E:$E,$B$1)</f>
        <v>0</v>
      </c>
      <c r="G276" s="9">
        <f>SUMIFS('2013Figures'!$J:$J,'2013Figures'!$C:$C,$A276,'2013Figures'!$H:$H,$B276,'2013Figures'!$I:$I,$C276,'2013Figures'!$B:$B,"CyToBroker",'2013Figures'!$G:$G,"E1",'2013Figures'!$E:$E,$B$1)</f>
        <v>218565</v>
      </c>
      <c r="H276" s="9">
        <f>SUMIFS('2013Figures'!$J:$J,'2013Figures'!$C:$C,$A276,'2013Figures'!$H:$H,$B276,'2013Figures'!$I:$I,$C276,'2013Figures'!$B:$B,"CyToBroker",'2013Figures'!$G:$G,"P1",'2013Figures'!$E:$E,$B$1)</f>
        <v>0</v>
      </c>
      <c r="I276" s="30"/>
      <c r="J276" s="31">
        <v>201301</v>
      </c>
      <c r="K276" s="30"/>
      <c r="L276" s="42">
        <f>SUMIFS('2012Figures'!$J:$J,'2012Figures'!$C:$C,$A276,'2012Figures'!$H:$H,$B276,'2012Figures'!$I:$I,$C276,'2012Figures'!$E:$E,$B$1)</f>
        <v>4765</v>
      </c>
      <c r="M276" s="52">
        <f>SUMIFS('2012Figures'!$J:$J,'2012Figures'!$C:$C,$A276,'2012Figures'!$H:$H,$B276,'2012Figures'!$I:$I,$C276,'2012Figures'!$B:$B,"BrokerToCy",'2012Figures'!$G:$G,"E1",'2012Figures'!$E:$E,$B$1)</f>
        <v>0</v>
      </c>
      <c r="N276" s="52">
        <f>SUMIFS('2012Figures'!$J:$J,'2012Figures'!$C:$C,$A276,'2012Figures'!$H:$H,$B276,'2012Figures'!$I:$I,$C276,'2012Figures'!$B:$B,"BrokerToCy",'2012Figures'!$G:$G,"P1",'2012Figures'!$E:$E,$B$1)</f>
        <v>0</v>
      </c>
      <c r="O276" s="52">
        <f>SUMIFS('2012Figures'!$J:$J,'2012Figures'!$C:$C,$A276,'2012Figures'!$H:$H,$B276,'2012Figures'!$I:$I,$C276,'2012Figures'!$B:$B,"CyToBroker",'2012Figures'!$G:$G,"E1",'2012Figures'!$E:$E,$B$1)</f>
        <v>4765</v>
      </c>
      <c r="P276" s="52">
        <f>SUMIFS('2012Figures'!$J:$J,'2012Figures'!$C:$C,$A276,'2012Figures'!$H:$H,$B276,'2012Figures'!$I:$I,$C276,'2012Figures'!$B:$B,"CyToBroker",'2012Figures'!$G:$G,"P1",'2012Figures'!$E:$E,$B$1)</f>
        <v>0</v>
      </c>
      <c r="Q276" s="30"/>
      <c r="R276" s="46">
        <f t="shared" si="29"/>
        <v>44.87</v>
      </c>
      <c r="S276" s="46" t="str">
        <f t="shared" si="29"/>
        <v/>
      </c>
      <c r="T276" s="46" t="str">
        <f t="shared" si="29"/>
        <v/>
      </c>
      <c r="U276" s="46">
        <f t="shared" si="29"/>
        <v>44.87</v>
      </c>
      <c r="V276" s="46" t="str">
        <f t="shared" si="29"/>
        <v/>
      </c>
    </row>
    <row r="277" spans="1:22" x14ac:dyDescent="0.2">
      <c r="A277" s="1">
        <v>204</v>
      </c>
      <c r="B277" s="1" t="s">
        <v>69</v>
      </c>
      <c r="C277" s="8">
        <v>3</v>
      </c>
      <c r="D277" s="29">
        <f>SUMIFS('2013Figures'!$J:$J,'2013Figures'!$C:$C,$A277,'2013Figures'!$H:$H,$B277,'2013Figures'!$I:$I,$C277,'2013Figures'!$E:$E,$B$1)</f>
        <v>0</v>
      </c>
      <c r="E277" s="9">
        <f>SUMIFS('2013Figures'!$J:$J,'2013Figures'!$C:$C,$A277,'2013Figures'!$H:$H,$B277,'2013Figures'!$I:$I,$C277,'2013Figures'!$B:$B,"BrokerToCy",'2013Figures'!$G:$G,"E1",'2013Figures'!$E:$E,$B$1)</f>
        <v>0</v>
      </c>
      <c r="F277" s="9">
        <f>SUMIFS('2013Figures'!$J:$J,'2013Figures'!$C:$C,$A277,'2013Figures'!$H:$H,$B277,'2013Figures'!$I:$I,$C277,'2013Figures'!$B:$B,"BrokerToCy",'2013Figures'!$G:$G,"P1",'2013Figures'!$E:$E,$B$1)</f>
        <v>0</v>
      </c>
      <c r="G277" s="9">
        <f>SUMIFS('2013Figures'!$J:$J,'2013Figures'!$C:$C,$A277,'2013Figures'!$H:$H,$B277,'2013Figures'!$I:$I,$C277,'2013Figures'!$B:$B,"CyToBroker",'2013Figures'!$G:$G,"E1",'2013Figures'!$E:$E,$B$1)</f>
        <v>0</v>
      </c>
      <c r="H277" s="9">
        <f>SUMIFS('2013Figures'!$J:$J,'2013Figures'!$C:$C,$A277,'2013Figures'!$H:$H,$B277,'2013Figures'!$I:$I,$C277,'2013Figures'!$B:$B,"CyToBroker",'2013Figures'!$G:$G,"P1",'2013Figures'!$E:$E,$B$1)</f>
        <v>0</v>
      </c>
      <c r="J277" s="8">
        <v>201201</v>
      </c>
      <c r="L277" s="42">
        <f>SUMIFS('2012Figures'!$J:$J,'2012Figures'!$C:$C,$A277,'2012Figures'!$H:$H,$B277,'2012Figures'!$I:$I,$C277,'2012Figures'!$E:$E,$B$1)</f>
        <v>0</v>
      </c>
      <c r="M277" s="52">
        <f>SUMIFS('2012Figures'!$J:$J,'2012Figures'!$C:$C,$A277,'2012Figures'!$H:$H,$B277,'2012Figures'!$I:$I,$C277,'2012Figures'!$B:$B,"BrokerToCy",'2012Figures'!$G:$G,"E1",'2012Figures'!$E:$E,$B$1)</f>
        <v>0</v>
      </c>
      <c r="N277" s="52">
        <f>SUMIFS('2012Figures'!$J:$J,'2012Figures'!$C:$C,$A277,'2012Figures'!$H:$H,$B277,'2012Figures'!$I:$I,$C277,'2012Figures'!$B:$B,"BrokerToCy",'2012Figures'!$G:$G,"P1",'2012Figures'!$E:$E,$B$1)</f>
        <v>0</v>
      </c>
      <c r="O277" s="52">
        <f>SUMIFS('2012Figures'!$J:$J,'2012Figures'!$C:$C,$A277,'2012Figures'!$H:$H,$B277,'2012Figures'!$I:$I,$C277,'2012Figures'!$B:$B,"CyToBroker",'2012Figures'!$G:$G,"E1",'2012Figures'!$E:$E,$B$1)</f>
        <v>0</v>
      </c>
      <c r="P277" s="52">
        <f>SUMIFS('2012Figures'!$J:$J,'2012Figures'!$C:$C,$A277,'2012Figures'!$H:$H,$B277,'2012Figures'!$I:$I,$C277,'2012Figures'!$B:$B,"CyToBroker",'2012Figures'!$G:$G,"P1",'2012Figures'!$E:$E,$B$1)</f>
        <v>0</v>
      </c>
      <c r="R277" s="46" t="str">
        <f t="shared" si="29"/>
        <v/>
      </c>
      <c r="S277" s="46" t="str">
        <f t="shared" si="29"/>
        <v/>
      </c>
      <c r="T277" s="46" t="str">
        <f t="shared" si="29"/>
        <v/>
      </c>
      <c r="U277" s="46" t="str">
        <f t="shared" si="29"/>
        <v/>
      </c>
      <c r="V277" s="46" t="str">
        <f t="shared" si="29"/>
        <v/>
      </c>
    </row>
    <row r="278" spans="1:22" x14ac:dyDescent="0.2">
      <c r="A278" s="1">
        <v>204</v>
      </c>
      <c r="B278" s="1" t="s">
        <v>69</v>
      </c>
      <c r="C278" s="8">
        <v>2</v>
      </c>
      <c r="D278" s="29">
        <f>SUMIFS('2013Figures'!$J:$J,'2013Figures'!$C:$C,$A278,'2013Figures'!$H:$H,$B278,'2013Figures'!$I:$I,$C278,'2013Figures'!$E:$E,$B$1)</f>
        <v>0</v>
      </c>
      <c r="E278" s="9">
        <f>SUMIFS('2013Figures'!$J:$J,'2013Figures'!$C:$C,$A278,'2013Figures'!$H:$H,$B278,'2013Figures'!$I:$I,$C278,'2013Figures'!$B:$B,"BrokerToCy",'2013Figures'!$G:$G,"E1",'2013Figures'!$E:$E,$B$1)</f>
        <v>0</v>
      </c>
      <c r="F278" s="9">
        <f>SUMIFS('2013Figures'!$J:$J,'2013Figures'!$C:$C,$A278,'2013Figures'!$H:$H,$B278,'2013Figures'!$I:$I,$C278,'2013Figures'!$B:$B,"BrokerToCy",'2013Figures'!$G:$G,"P1",'2013Figures'!$E:$E,$B$1)</f>
        <v>0</v>
      </c>
      <c r="G278" s="9">
        <f>SUMIFS('2013Figures'!$J:$J,'2013Figures'!$C:$C,$A278,'2013Figures'!$H:$H,$B278,'2013Figures'!$I:$I,$C278,'2013Figures'!$B:$B,"CyToBroker",'2013Figures'!$G:$G,"E1",'2013Figures'!$E:$E,$B$1)</f>
        <v>0</v>
      </c>
      <c r="H278" s="9">
        <f>SUMIFS('2013Figures'!$J:$J,'2013Figures'!$C:$C,$A278,'2013Figures'!$H:$H,$B278,'2013Figures'!$I:$I,$C278,'2013Figures'!$B:$B,"CyToBroker",'2013Figures'!$G:$G,"P1",'2013Figures'!$E:$E,$B$1)</f>
        <v>0</v>
      </c>
      <c r="J278" s="8">
        <v>201101</v>
      </c>
      <c r="L278" s="42">
        <f>SUMIFS('2012Figures'!$J:$J,'2012Figures'!$C:$C,$A278,'2012Figures'!$H:$H,$B278,'2012Figures'!$I:$I,$C278,'2012Figures'!$E:$E,$B$1)</f>
        <v>0</v>
      </c>
      <c r="M278" s="52">
        <f>SUMIFS('2012Figures'!$J:$J,'2012Figures'!$C:$C,$A278,'2012Figures'!$H:$H,$B278,'2012Figures'!$I:$I,$C278,'2012Figures'!$B:$B,"BrokerToCy",'2012Figures'!$G:$G,"E1",'2012Figures'!$E:$E,$B$1)</f>
        <v>0</v>
      </c>
      <c r="N278" s="52">
        <f>SUMIFS('2012Figures'!$J:$J,'2012Figures'!$C:$C,$A278,'2012Figures'!$H:$H,$B278,'2012Figures'!$I:$I,$C278,'2012Figures'!$B:$B,"BrokerToCy",'2012Figures'!$G:$G,"P1",'2012Figures'!$E:$E,$B$1)</f>
        <v>0</v>
      </c>
      <c r="O278" s="52">
        <f>SUMIFS('2012Figures'!$J:$J,'2012Figures'!$C:$C,$A278,'2012Figures'!$H:$H,$B278,'2012Figures'!$I:$I,$C278,'2012Figures'!$B:$B,"CyToBroker",'2012Figures'!$G:$G,"E1",'2012Figures'!$E:$E,$B$1)</f>
        <v>0</v>
      </c>
      <c r="P278" s="52">
        <f>SUMIFS('2012Figures'!$J:$J,'2012Figures'!$C:$C,$A278,'2012Figures'!$H:$H,$B278,'2012Figures'!$I:$I,$C278,'2012Figures'!$B:$B,"CyToBroker",'2012Figures'!$G:$G,"P1",'2012Figures'!$E:$E,$B$1)</f>
        <v>0</v>
      </c>
      <c r="R278" s="46" t="str">
        <f t="shared" si="29"/>
        <v/>
      </c>
      <c r="S278" s="46" t="str">
        <f t="shared" si="29"/>
        <v/>
      </c>
      <c r="T278" s="46" t="str">
        <f t="shared" si="29"/>
        <v/>
      </c>
      <c r="U278" s="46" t="str">
        <f t="shared" si="29"/>
        <v/>
      </c>
      <c r="V278" s="46" t="str">
        <f t="shared" si="29"/>
        <v/>
      </c>
    </row>
    <row r="279" spans="1:22" x14ac:dyDescent="0.2">
      <c r="A279" s="1">
        <v>204</v>
      </c>
      <c r="B279" s="1" t="s">
        <v>69</v>
      </c>
      <c r="C279" s="8">
        <v>1</v>
      </c>
      <c r="D279" s="29">
        <f>SUMIFS('2013Figures'!$J:$J,'2013Figures'!$C:$C,$A279,'2013Figures'!$H:$H,$B279,'2013Figures'!$I:$I,$C279,'2013Figures'!$E:$E,$B$1)</f>
        <v>13124</v>
      </c>
      <c r="E279" s="9">
        <f>SUMIFS('2013Figures'!$J:$J,'2013Figures'!$C:$C,$A279,'2013Figures'!$H:$H,$B279,'2013Figures'!$I:$I,$C279,'2013Figures'!$B:$B,"BrokerToCy",'2013Figures'!$G:$G,"E1",'2013Figures'!$E:$E,$B$1)</f>
        <v>0</v>
      </c>
      <c r="F279" s="9">
        <f>SUMIFS('2013Figures'!$J:$J,'2013Figures'!$C:$C,$A279,'2013Figures'!$H:$H,$B279,'2013Figures'!$I:$I,$C279,'2013Figures'!$B:$B,"BrokerToCy",'2013Figures'!$G:$G,"P1",'2013Figures'!$E:$E,$B$1)</f>
        <v>0</v>
      </c>
      <c r="G279" s="9">
        <f>SUMIFS('2013Figures'!$J:$J,'2013Figures'!$C:$C,$A279,'2013Figures'!$H:$H,$B279,'2013Figures'!$I:$I,$C279,'2013Figures'!$B:$B,"CyToBroker",'2013Figures'!$G:$G,"E1",'2013Figures'!$E:$E,$B$1)</f>
        <v>13124</v>
      </c>
      <c r="H279" s="9">
        <f>SUMIFS('2013Figures'!$J:$J,'2013Figures'!$C:$C,$A279,'2013Figures'!$H:$H,$B279,'2013Figures'!$I:$I,$C279,'2013Figures'!$B:$B,"CyToBroker",'2013Figures'!$G:$G,"P1",'2013Figures'!$E:$E,$B$1)</f>
        <v>0</v>
      </c>
      <c r="J279" s="8">
        <v>200901</v>
      </c>
      <c r="L279" s="42">
        <f>SUMIFS('2012Figures'!$J:$J,'2012Figures'!$C:$C,$A279,'2012Figures'!$H:$H,$B279,'2012Figures'!$I:$I,$C279,'2012Figures'!$E:$E,$B$1)</f>
        <v>265119</v>
      </c>
      <c r="M279" s="52">
        <f>SUMIFS('2012Figures'!$J:$J,'2012Figures'!$C:$C,$A279,'2012Figures'!$H:$H,$B279,'2012Figures'!$I:$I,$C279,'2012Figures'!$B:$B,"BrokerToCy",'2012Figures'!$G:$G,"E1",'2012Figures'!$E:$E,$B$1)</f>
        <v>0</v>
      </c>
      <c r="N279" s="52">
        <f>SUMIFS('2012Figures'!$J:$J,'2012Figures'!$C:$C,$A279,'2012Figures'!$H:$H,$B279,'2012Figures'!$I:$I,$C279,'2012Figures'!$B:$B,"BrokerToCy",'2012Figures'!$G:$G,"P1",'2012Figures'!$E:$E,$B$1)</f>
        <v>0</v>
      </c>
      <c r="O279" s="52">
        <f>SUMIFS('2012Figures'!$J:$J,'2012Figures'!$C:$C,$A279,'2012Figures'!$H:$H,$B279,'2012Figures'!$I:$I,$C279,'2012Figures'!$B:$B,"CyToBroker",'2012Figures'!$G:$G,"E1",'2012Figures'!$E:$E,$B$1)</f>
        <v>265119</v>
      </c>
      <c r="P279" s="52">
        <f>SUMIFS('2012Figures'!$J:$J,'2012Figures'!$C:$C,$A279,'2012Figures'!$H:$H,$B279,'2012Figures'!$I:$I,$C279,'2012Figures'!$B:$B,"CyToBroker",'2012Figures'!$G:$G,"P1",'2012Figures'!$E:$E,$B$1)</f>
        <v>0</v>
      </c>
      <c r="R279" s="46">
        <f t="shared" si="29"/>
        <v>-0.95</v>
      </c>
      <c r="S279" s="46" t="str">
        <f t="shared" si="29"/>
        <v/>
      </c>
      <c r="T279" s="46" t="str">
        <f t="shared" si="29"/>
        <v/>
      </c>
      <c r="U279" s="46">
        <f t="shared" si="29"/>
        <v>-0.95</v>
      </c>
      <c r="V279" s="46" t="str">
        <f t="shared" si="29"/>
        <v/>
      </c>
    </row>
    <row r="280" spans="1:22" x14ac:dyDescent="0.2">
      <c r="A280" s="1">
        <v>204</v>
      </c>
      <c r="B280" s="1" t="s">
        <v>69</v>
      </c>
      <c r="D280" s="29">
        <f>SUMIFS('2013Figures'!$J:$J,'2013Figures'!$C:$C,$A280,'2013Figures'!$I:$I,"",'2013Figures'!$E:$E,$B$1)</f>
        <v>32</v>
      </c>
      <c r="E280" s="9">
        <f>SUMIFS('2013Figures'!$J:$J,'2013Figures'!$C:$C,$A280,'2013Figures'!$I:$I,"",'2013Figures'!$B:$B,"BrokerToCy",'2013Figures'!$G:$G,"E1",'2013Figures'!$E:$E,$B$1)</f>
        <v>0</v>
      </c>
      <c r="F280" s="9">
        <f>SUMIFS('2013Figures'!$J:$J,'2013Figures'!$C:$C,$A280,'2013Figures'!$I:$I,"",'2013Figures'!$B:$B,"BrokerToCy",'2013Figures'!$G:$G,"P1",'2013Figures'!$E:$E,$B$1)</f>
        <v>0</v>
      </c>
      <c r="G280" s="9">
        <f>SUMIFS('2013Figures'!$J:$J,'2013Figures'!$C:$C,$A280,'2013Figures'!$I:$I,"",'2013Figures'!$B:$B,"CyToBroker",'2013Figures'!$G:$G,"E1",'2013Figures'!$E:$E,$B$1)</f>
        <v>32</v>
      </c>
      <c r="H280" s="9">
        <f>SUMIFS('2013Figures'!$J:$J,'2013Figures'!$C:$C,$A280,'2013Figures'!$I:$I,"",'2013Figures'!$B:$B,"CyToBroker",'2013Figures'!$G:$G,"P1",'2013Figures'!$E:$E,$B$1)</f>
        <v>0</v>
      </c>
      <c r="J280" s="8" t="s">
        <v>131</v>
      </c>
      <c r="L280" s="42">
        <f>SUMIFS('2012Figures'!$J:$J,'2012Figures'!$C:$C,$A280,'2012Figures'!$I:$I,"",'2012Figures'!$E:$E,$B$1)</f>
        <v>175</v>
      </c>
      <c r="M280" s="52">
        <f>SUMIFS('2012Figures'!$J:$J,'2012Figures'!$C:$C,$A280,'2012Figures'!$I:$I,"",'2012Figures'!$B:$B,"BrokerToCy",'2012Figures'!$G:$G,"E1",'2012Figures'!$E:$E,$B$1)</f>
        <v>0</v>
      </c>
      <c r="N280" s="52">
        <f>SUMIFS('2012Figures'!$J:$J,'2012Figures'!$C:$C,$A280,'2012Figures'!$I:$I,"",'2012Figures'!$B:$B,"BrokerToCy",'2012Figures'!$G:$G,"P1",'2012Figures'!$E:$E,$B$1)</f>
        <v>0</v>
      </c>
      <c r="O280" s="52">
        <f>SUMIFS('2012Figures'!$J:$J,'2012Figures'!$C:$C,$A280,'2012Figures'!$I:$I,"",'2012Figures'!$B:$B,"CyToBroker",'2012Figures'!$G:$G,"E1",'2012Figures'!$E:$E,$B$1)</f>
        <v>175</v>
      </c>
      <c r="P280" s="52">
        <f>SUMIFS('2012Figures'!$J:$J,'2012Figures'!$C:$C,$A280,'2012Figures'!$I:$I,"",'2012Figures'!$B:$B,"CyToBroker",'2012Figures'!$G:$G,"P1",'2012Figures'!$E:$E,$B$1)</f>
        <v>0</v>
      </c>
      <c r="R280" s="46">
        <f t="shared" si="29"/>
        <v>-0.82</v>
      </c>
      <c r="S280" s="46" t="str">
        <f t="shared" si="29"/>
        <v/>
      </c>
      <c r="T280" s="46" t="str">
        <f t="shared" si="29"/>
        <v/>
      </c>
      <c r="U280" s="46">
        <f t="shared" si="29"/>
        <v>-0.82</v>
      </c>
      <c r="V280" s="46" t="str">
        <f t="shared" si="29"/>
        <v/>
      </c>
    </row>
    <row r="281" spans="1:22" x14ac:dyDescent="0.2">
      <c r="A281" s="21"/>
      <c r="B281" s="21" t="s">
        <v>92</v>
      </c>
      <c r="C281" s="22"/>
      <c r="D281" s="23">
        <f>SUM(E281:H281)</f>
        <v>231721</v>
      </c>
      <c r="E281" s="23">
        <f>SUM(E275:E280)</f>
        <v>0</v>
      </c>
      <c r="F281" s="23">
        <f>SUM(F275:F280)</f>
        <v>0</v>
      </c>
      <c r="G281" s="23">
        <f>SUM(G275:G280)</f>
        <v>231721</v>
      </c>
      <c r="H281" s="23">
        <f>SUM(H275:H280)</f>
        <v>0</v>
      </c>
      <c r="I281" s="21"/>
      <c r="J281" s="22"/>
      <c r="K281" s="21"/>
      <c r="L281" s="43">
        <f>SUM(M281:P281)</f>
        <v>270059</v>
      </c>
      <c r="M281" s="43">
        <f>SUM(M275:M280)</f>
        <v>0</v>
      </c>
      <c r="N281" s="43">
        <f>SUM(N275:N280)</f>
        <v>0</v>
      </c>
      <c r="O281" s="43">
        <f>SUM(O275:O280)</f>
        <v>270059</v>
      </c>
      <c r="P281" s="43">
        <f>SUM(P275:P280)</f>
        <v>0</v>
      </c>
      <c r="Q281" s="21"/>
      <c r="R281" s="21"/>
      <c r="S281" s="21"/>
      <c r="T281" s="21"/>
      <c r="U281" s="21"/>
      <c r="V281" s="21"/>
    </row>
    <row r="282" spans="1:22" x14ac:dyDescent="0.2">
      <c r="A282" s="28">
        <v>205</v>
      </c>
      <c r="B282" s="28" t="s">
        <v>27</v>
      </c>
      <c r="C282" s="17" t="s">
        <v>88</v>
      </c>
      <c r="D282" s="18">
        <f>SUMIFS('2013Figures'!$J:$J,'2013Figures'!$C:$C,$A282,'2013Figures'!$E:$E,$B$1)</f>
        <v>291186</v>
      </c>
      <c r="E282" s="18">
        <f>SUMIFS('2013Figures'!$J:$J,'2013Figures'!$C:$C,$A282,'2013Figures'!$B:$B,"BrokerToCy",'2013Figures'!$G:$G,"E1",'2013Figures'!$E:$E,$B$1)</f>
        <v>0</v>
      </c>
      <c r="F282" s="18">
        <f>SUMIFS('2013Figures'!$J:$J,'2013Figures'!$C:$C,$A282,'2013Figures'!$B:$B,"BrokerToCy",'2013Figures'!$G:$G,"P1",'2013Figures'!$E:$E,$B$1)</f>
        <v>0</v>
      </c>
      <c r="G282" s="18">
        <f>SUMIFS('2013Figures'!$J:$J,'2013Figures'!$C:$C,$A282,'2013Figures'!$B:$B,"CyToBroker",'2013Figures'!$G:$G,"E1",'2013Figures'!$E:$E,$B$1)</f>
        <v>291186</v>
      </c>
      <c r="H282" s="18">
        <f>SUMIFS('2013Figures'!$J:$J,'2013Figures'!$C:$C,$A282,'2013Figures'!$B:$B,"CyToBroker",'2013Figures'!$G:$G,"P1",'2013Figures'!$E:$E,$B$1)</f>
        <v>0</v>
      </c>
      <c r="I282" s="28"/>
      <c r="J282" s="17"/>
      <c r="K282" s="28"/>
      <c r="L282" s="50">
        <f>SUMIFS('2012Figures'!$J:$J,'2012Figures'!$C:$C,$A282,'2012Figures'!$E:$E,$B$1)</f>
        <v>402692</v>
      </c>
      <c r="M282" s="50">
        <f>SUMIFS('2012Figures'!$J:$J,'2012Figures'!$C:$C,$A282,'2012Figures'!$B:$B,"BrokerToCy",'2012Figures'!$G:$G,"E1",'2012Figures'!$E:$E,$B$1)</f>
        <v>0</v>
      </c>
      <c r="N282" s="50">
        <f>SUMIFS('2012Figures'!$J:$J,'2012Figures'!$C:$C,$A282,'2012Figures'!$B:$B,"BrokerToCy",'2012Figures'!$G:$G,"P1",'2012Figures'!$E:$E,$B$1)</f>
        <v>0</v>
      </c>
      <c r="O282" s="50">
        <f>SUMIFS('2012Figures'!$J:$J,'2012Figures'!$C:$C,$A282,'2012Figures'!$B:$B,"CyToBroker",'2012Figures'!$G:$G,"E1",'2012Figures'!$E:$E,$B$1)</f>
        <v>402692</v>
      </c>
      <c r="P282" s="50">
        <f>SUMIFS('2012Figures'!$J:$J,'2012Figures'!$C:$C,$A282,'2012Figures'!$B:$B,"CyToBroker",'2012Figures'!$G:$G,"P1",'2012Figures'!$E:$E,$B$1)</f>
        <v>0</v>
      </c>
      <c r="Q282" s="28"/>
      <c r="R282" s="46">
        <f t="shared" si="29"/>
        <v>-0.28000000000000003</v>
      </c>
      <c r="S282" s="46" t="str">
        <f t="shared" si="29"/>
        <v/>
      </c>
      <c r="T282" s="46" t="str">
        <f t="shared" si="29"/>
        <v/>
      </c>
      <c r="U282" s="46">
        <f t="shared" si="29"/>
        <v>-0.28000000000000003</v>
      </c>
      <c r="V282" s="46" t="str">
        <f t="shared" si="29"/>
        <v/>
      </c>
    </row>
    <row r="283" spans="1:22" x14ac:dyDescent="0.2">
      <c r="A283" s="1">
        <v>205</v>
      </c>
      <c r="B283" s="1" t="s">
        <v>27</v>
      </c>
      <c r="C283" s="8">
        <v>5</v>
      </c>
      <c r="D283" s="29">
        <f>SUMIFS('2013Figures'!$J:$J,'2013Figures'!$C:$C,$A283,'2013Figures'!$H:$H,$B283,'2013Figures'!$I:$I,$C283,'2013Figures'!$E:$E,$B$1)</f>
        <v>0</v>
      </c>
      <c r="E283" s="9">
        <f>SUMIFS('2013Figures'!$J:$J,'2013Figures'!$C:$C,$A283,'2013Figures'!$H:$H,$B283,'2013Figures'!$I:$I,$C283,'2013Figures'!$B:$B,"BrokerToCy",'2013Figures'!$G:$G,"E1",'2013Figures'!$E:$E,$B$1)</f>
        <v>0</v>
      </c>
      <c r="F283" s="9">
        <f>SUMIFS('2013Figures'!$J:$J,'2013Figures'!$C:$C,$A283,'2013Figures'!$H:$H,$B283,'2013Figures'!$I:$I,$C283,'2013Figures'!$B:$B,"BrokerToCy",'2013Figures'!$G:$G,"P1",'2013Figures'!$E:$E,$B$1)</f>
        <v>0</v>
      </c>
      <c r="G283" s="9">
        <f>SUMIFS('2013Figures'!$J:$J,'2013Figures'!$C:$C,$A283,'2013Figures'!$H:$H,$B283,'2013Figures'!$I:$I,$C283,'2013Figures'!$B:$B,"CyToBroker",'2013Figures'!$G:$G,"E1",'2013Figures'!$E:$E,$B$1)</f>
        <v>0</v>
      </c>
      <c r="H283" s="9">
        <f>SUMIFS('2013Figures'!$J:$J,'2013Figures'!$C:$C,$A283,'2013Figures'!$H:$H,$B283,'2013Figures'!$I:$I,$C283,'2013Figures'!$B:$B,"CyToBroker",'2013Figures'!$G:$G,"P1",'2013Figures'!$E:$E,$B$1)</f>
        <v>0</v>
      </c>
      <c r="J283" s="8">
        <v>201501</v>
      </c>
      <c r="L283" s="42">
        <f>SUMIFS('2012Figures'!$J:$J,'2012Figures'!$C:$C,$A283,'2012Figures'!$H:$H,$B283,'2012Figures'!$I:$I,$C283,'2012Figures'!$E:$E,$B$1)</f>
        <v>0</v>
      </c>
      <c r="M283" s="52">
        <f>SUMIFS('2012Figures'!$J:$J,'2012Figures'!$C:$C,$A283,'2012Figures'!$H:$H,$B283,'2012Figures'!$I:$I,$C283,'2012Figures'!$B:$B,"BrokerToCy",'2012Figures'!$G:$G,"E1",'2012Figures'!$E:$E,$B$1)</f>
        <v>0</v>
      </c>
      <c r="N283" s="52">
        <f>SUMIFS('2012Figures'!$J:$J,'2012Figures'!$C:$C,$A283,'2012Figures'!$H:$H,$B283,'2012Figures'!$I:$I,$C283,'2012Figures'!$B:$B,"BrokerToCy",'2012Figures'!$G:$G,"P1",'2012Figures'!$E:$E,$B$1)</f>
        <v>0</v>
      </c>
      <c r="O283" s="52">
        <f>SUMIFS('2012Figures'!$J:$J,'2012Figures'!$C:$C,$A283,'2012Figures'!$H:$H,$B283,'2012Figures'!$I:$I,$C283,'2012Figures'!$B:$B,"CyToBroker",'2012Figures'!$G:$G,"E1",'2012Figures'!$E:$E,$B$1)</f>
        <v>0</v>
      </c>
      <c r="P283" s="52">
        <f>SUMIFS('2012Figures'!$J:$J,'2012Figures'!$C:$C,$A283,'2012Figures'!$H:$H,$B283,'2012Figures'!$I:$I,$C283,'2012Figures'!$B:$B,"CyToBroker",'2012Figures'!$G:$G,"P1",'2012Figures'!$E:$E,$B$1)</f>
        <v>0</v>
      </c>
      <c r="R283" s="46" t="str">
        <f t="shared" si="29"/>
        <v/>
      </c>
      <c r="S283" s="46" t="str">
        <f t="shared" si="29"/>
        <v/>
      </c>
      <c r="T283" s="46" t="str">
        <f t="shared" si="29"/>
        <v/>
      </c>
      <c r="U283" s="46" t="str">
        <f t="shared" si="29"/>
        <v/>
      </c>
      <c r="V283" s="46" t="str">
        <f t="shared" si="29"/>
        <v/>
      </c>
    </row>
    <row r="284" spans="1:22" x14ac:dyDescent="0.2">
      <c r="A284" s="1">
        <v>205</v>
      </c>
      <c r="B284" s="1" t="s">
        <v>27</v>
      </c>
      <c r="C284" s="8">
        <v>4</v>
      </c>
      <c r="D284" s="29">
        <f>SUMIFS('2013Figures'!$J:$J,'2013Figures'!$C:$C,$A284,'2013Figures'!$H:$H,$B284,'2013Figures'!$I:$I,$C284,'2013Figures'!$E:$E,$B$1)</f>
        <v>232320</v>
      </c>
      <c r="E284" s="9">
        <f>SUMIFS('2013Figures'!$J:$J,'2013Figures'!$C:$C,$A284,'2013Figures'!$H:$H,$B284,'2013Figures'!$I:$I,$C284,'2013Figures'!$B:$B,"BrokerToCy",'2013Figures'!$G:$G,"E1",'2013Figures'!$E:$E,$B$1)</f>
        <v>0</v>
      </c>
      <c r="F284" s="9">
        <f>SUMIFS('2013Figures'!$J:$J,'2013Figures'!$C:$C,$A284,'2013Figures'!$H:$H,$B284,'2013Figures'!$I:$I,$C284,'2013Figures'!$B:$B,"BrokerToCy",'2013Figures'!$G:$G,"P1",'2013Figures'!$E:$E,$B$1)</f>
        <v>0</v>
      </c>
      <c r="G284" s="9">
        <f>SUMIFS('2013Figures'!$J:$J,'2013Figures'!$C:$C,$A284,'2013Figures'!$H:$H,$B284,'2013Figures'!$I:$I,$C284,'2013Figures'!$B:$B,"CyToBroker",'2013Figures'!$G:$G,"E1",'2013Figures'!$E:$E,$B$1)</f>
        <v>232320</v>
      </c>
      <c r="H284" s="9">
        <f>SUMIFS('2013Figures'!$J:$J,'2013Figures'!$C:$C,$A284,'2013Figures'!$H:$H,$B284,'2013Figures'!$I:$I,$C284,'2013Figures'!$B:$B,"CyToBroker",'2013Figures'!$G:$G,"P1",'2013Figures'!$E:$E,$B$1)</f>
        <v>0</v>
      </c>
      <c r="I284" s="30"/>
      <c r="J284" s="31">
        <v>201301</v>
      </c>
      <c r="K284" s="30"/>
      <c r="L284" s="42">
        <f>SUMIFS('2012Figures'!$J:$J,'2012Figures'!$C:$C,$A284,'2012Figures'!$H:$H,$B284,'2012Figures'!$I:$I,$C284,'2012Figures'!$E:$E,$B$1)</f>
        <v>7111</v>
      </c>
      <c r="M284" s="52">
        <f>SUMIFS('2012Figures'!$J:$J,'2012Figures'!$C:$C,$A284,'2012Figures'!$H:$H,$B284,'2012Figures'!$I:$I,$C284,'2012Figures'!$B:$B,"BrokerToCy",'2012Figures'!$G:$G,"E1",'2012Figures'!$E:$E,$B$1)</f>
        <v>0</v>
      </c>
      <c r="N284" s="52">
        <f>SUMIFS('2012Figures'!$J:$J,'2012Figures'!$C:$C,$A284,'2012Figures'!$H:$H,$B284,'2012Figures'!$I:$I,$C284,'2012Figures'!$B:$B,"BrokerToCy",'2012Figures'!$G:$G,"P1",'2012Figures'!$E:$E,$B$1)</f>
        <v>0</v>
      </c>
      <c r="O284" s="52">
        <f>SUMIFS('2012Figures'!$J:$J,'2012Figures'!$C:$C,$A284,'2012Figures'!$H:$H,$B284,'2012Figures'!$I:$I,$C284,'2012Figures'!$B:$B,"CyToBroker",'2012Figures'!$G:$G,"E1",'2012Figures'!$E:$E,$B$1)</f>
        <v>7111</v>
      </c>
      <c r="P284" s="52">
        <f>SUMIFS('2012Figures'!$J:$J,'2012Figures'!$C:$C,$A284,'2012Figures'!$H:$H,$B284,'2012Figures'!$I:$I,$C284,'2012Figures'!$B:$B,"CyToBroker",'2012Figures'!$G:$G,"P1",'2012Figures'!$E:$E,$B$1)</f>
        <v>0</v>
      </c>
      <c r="Q284" s="30"/>
      <c r="R284" s="46">
        <f t="shared" si="29"/>
        <v>31.67</v>
      </c>
      <c r="S284" s="46" t="str">
        <f t="shared" si="29"/>
        <v/>
      </c>
      <c r="T284" s="46" t="str">
        <f t="shared" si="29"/>
        <v/>
      </c>
      <c r="U284" s="46">
        <f t="shared" si="29"/>
        <v>31.67</v>
      </c>
      <c r="V284" s="46" t="str">
        <f t="shared" si="29"/>
        <v/>
      </c>
    </row>
    <row r="285" spans="1:22" x14ac:dyDescent="0.2">
      <c r="A285" s="1">
        <v>205</v>
      </c>
      <c r="B285" s="1" t="s">
        <v>27</v>
      </c>
      <c r="C285" s="8">
        <v>3</v>
      </c>
      <c r="D285" s="29">
        <f>SUMIFS('2013Figures'!$J:$J,'2013Figures'!$C:$C,$A285,'2013Figures'!$H:$H,$B285,'2013Figures'!$I:$I,$C285,'2013Figures'!$E:$E,$B$1)</f>
        <v>0</v>
      </c>
      <c r="E285" s="9">
        <f>SUMIFS('2013Figures'!$J:$J,'2013Figures'!$C:$C,$A285,'2013Figures'!$H:$H,$B285,'2013Figures'!$I:$I,$C285,'2013Figures'!$B:$B,"BrokerToCy",'2013Figures'!$G:$G,"E1",'2013Figures'!$E:$E,$B$1)</f>
        <v>0</v>
      </c>
      <c r="F285" s="9">
        <f>SUMIFS('2013Figures'!$J:$J,'2013Figures'!$C:$C,$A285,'2013Figures'!$H:$H,$B285,'2013Figures'!$I:$I,$C285,'2013Figures'!$B:$B,"BrokerToCy",'2013Figures'!$G:$G,"P1",'2013Figures'!$E:$E,$B$1)</f>
        <v>0</v>
      </c>
      <c r="G285" s="9">
        <f>SUMIFS('2013Figures'!$J:$J,'2013Figures'!$C:$C,$A285,'2013Figures'!$H:$H,$B285,'2013Figures'!$I:$I,$C285,'2013Figures'!$B:$B,"CyToBroker",'2013Figures'!$G:$G,"E1",'2013Figures'!$E:$E,$B$1)</f>
        <v>0</v>
      </c>
      <c r="H285" s="9">
        <f>SUMIFS('2013Figures'!$J:$J,'2013Figures'!$C:$C,$A285,'2013Figures'!$H:$H,$B285,'2013Figures'!$I:$I,$C285,'2013Figures'!$B:$B,"CyToBroker",'2013Figures'!$G:$G,"P1",'2013Figures'!$E:$E,$B$1)</f>
        <v>0</v>
      </c>
      <c r="J285" s="8">
        <v>201201</v>
      </c>
      <c r="L285" s="42">
        <f>SUMIFS('2012Figures'!$J:$J,'2012Figures'!$C:$C,$A285,'2012Figures'!$H:$H,$B285,'2012Figures'!$I:$I,$C285,'2012Figures'!$E:$E,$B$1)</f>
        <v>0</v>
      </c>
      <c r="M285" s="52">
        <f>SUMIFS('2012Figures'!$J:$J,'2012Figures'!$C:$C,$A285,'2012Figures'!$H:$H,$B285,'2012Figures'!$I:$I,$C285,'2012Figures'!$B:$B,"BrokerToCy",'2012Figures'!$G:$G,"E1",'2012Figures'!$E:$E,$B$1)</f>
        <v>0</v>
      </c>
      <c r="N285" s="52">
        <f>SUMIFS('2012Figures'!$J:$J,'2012Figures'!$C:$C,$A285,'2012Figures'!$H:$H,$B285,'2012Figures'!$I:$I,$C285,'2012Figures'!$B:$B,"BrokerToCy",'2012Figures'!$G:$G,"P1",'2012Figures'!$E:$E,$B$1)</f>
        <v>0</v>
      </c>
      <c r="O285" s="52">
        <f>SUMIFS('2012Figures'!$J:$J,'2012Figures'!$C:$C,$A285,'2012Figures'!$H:$H,$B285,'2012Figures'!$I:$I,$C285,'2012Figures'!$B:$B,"CyToBroker",'2012Figures'!$G:$G,"E1",'2012Figures'!$E:$E,$B$1)</f>
        <v>0</v>
      </c>
      <c r="P285" s="52">
        <f>SUMIFS('2012Figures'!$J:$J,'2012Figures'!$C:$C,$A285,'2012Figures'!$H:$H,$B285,'2012Figures'!$I:$I,$C285,'2012Figures'!$B:$B,"CyToBroker",'2012Figures'!$G:$G,"P1",'2012Figures'!$E:$E,$B$1)</f>
        <v>0</v>
      </c>
      <c r="R285" s="46" t="str">
        <f t="shared" si="29"/>
        <v/>
      </c>
      <c r="S285" s="46" t="str">
        <f t="shared" si="29"/>
        <v/>
      </c>
      <c r="T285" s="46" t="str">
        <f t="shared" si="29"/>
        <v/>
      </c>
      <c r="U285" s="46" t="str">
        <f t="shared" si="29"/>
        <v/>
      </c>
      <c r="V285" s="46" t="str">
        <f t="shared" si="29"/>
        <v/>
      </c>
    </row>
    <row r="286" spans="1:22" x14ac:dyDescent="0.2">
      <c r="A286" s="1">
        <v>205</v>
      </c>
      <c r="B286" s="1" t="s">
        <v>27</v>
      </c>
      <c r="C286" s="8">
        <v>2</v>
      </c>
      <c r="D286" s="29">
        <f>SUMIFS('2013Figures'!$J:$J,'2013Figures'!$C:$C,$A286,'2013Figures'!$H:$H,$B286,'2013Figures'!$I:$I,$C286,'2013Figures'!$E:$E,$B$1)</f>
        <v>0</v>
      </c>
      <c r="E286" s="9">
        <f>SUMIFS('2013Figures'!$J:$J,'2013Figures'!$C:$C,$A286,'2013Figures'!$H:$H,$B286,'2013Figures'!$I:$I,$C286,'2013Figures'!$B:$B,"BrokerToCy",'2013Figures'!$G:$G,"E1",'2013Figures'!$E:$E,$B$1)</f>
        <v>0</v>
      </c>
      <c r="F286" s="9">
        <f>SUMIFS('2013Figures'!$J:$J,'2013Figures'!$C:$C,$A286,'2013Figures'!$H:$H,$B286,'2013Figures'!$I:$I,$C286,'2013Figures'!$B:$B,"BrokerToCy",'2013Figures'!$G:$G,"P1",'2013Figures'!$E:$E,$B$1)</f>
        <v>0</v>
      </c>
      <c r="G286" s="9">
        <f>SUMIFS('2013Figures'!$J:$J,'2013Figures'!$C:$C,$A286,'2013Figures'!$H:$H,$B286,'2013Figures'!$I:$I,$C286,'2013Figures'!$B:$B,"CyToBroker",'2013Figures'!$G:$G,"E1",'2013Figures'!$E:$E,$B$1)</f>
        <v>0</v>
      </c>
      <c r="H286" s="9">
        <f>SUMIFS('2013Figures'!$J:$J,'2013Figures'!$C:$C,$A286,'2013Figures'!$H:$H,$B286,'2013Figures'!$I:$I,$C286,'2013Figures'!$B:$B,"CyToBroker",'2013Figures'!$G:$G,"P1",'2013Figures'!$E:$E,$B$1)</f>
        <v>0</v>
      </c>
      <c r="J286" s="8">
        <v>201101</v>
      </c>
      <c r="L286" s="42">
        <f>SUMIFS('2012Figures'!$J:$J,'2012Figures'!$C:$C,$A286,'2012Figures'!$H:$H,$B286,'2012Figures'!$I:$I,$C286,'2012Figures'!$E:$E,$B$1)</f>
        <v>0</v>
      </c>
      <c r="M286" s="52">
        <f>SUMIFS('2012Figures'!$J:$J,'2012Figures'!$C:$C,$A286,'2012Figures'!$H:$H,$B286,'2012Figures'!$I:$I,$C286,'2012Figures'!$B:$B,"BrokerToCy",'2012Figures'!$G:$G,"E1",'2012Figures'!$E:$E,$B$1)</f>
        <v>0</v>
      </c>
      <c r="N286" s="52">
        <f>SUMIFS('2012Figures'!$J:$J,'2012Figures'!$C:$C,$A286,'2012Figures'!$H:$H,$B286,'2012Figures'!$I:$I,$C286,'2012Figures'!$B:$B,"BrokerToCy",'2012Figures'!$G:$G,"P1",'2012Figures'!$E:$E,$B$1)</f>
        <v>0</v>
      </c>
      <c r="O286" s="52">
        <f>SUMIFS('2012Figures'!$J:$J,'2012Figures'!$C:$C,$A286,'2012Figures'!$H:$H,$B286,'2012Figures'!$I:$I,$C286,'2012Figures'!$B:$B,"CyToBroker",'2012Figures'!$G:$G,"E1",'2012Figures'!$E:$E,$B$1)</f>
        <v>0</v>
      </c>
      <c r="P286" s="52">
        <f>SUMIFS('2012Figures'!$J:$J,'2012Figures'!$C:$C,$A286,'2012Figures'!$H:$H,$B286,'2012Figures'!$I:$I,$C286,'2012Figures'!$B:$B,"CyToBroker",'2012Figures'!$G:$G,"P1",'2012Figures'!$E:$E,$B$1)</f>
        <v>0</v>
      </c>
      <c r="R286" s="46" t="str">
        <f t="shared" si="29"/>
        <v/>
      </c>
      <c r="S286" s="46" t="str">
        <f t="shared" si="29"/>
        <v/>
      </c>
      <c r="T286" s="46" t="str">
        <f t="shared" si="29"/>
        <v/>
      </c>
      <c r="U286" s="46" t="str">
        <f t="shared" si="29"/>
        <v/>
      </c>
      <c r="V286" s="46" t="str">
        <f t="shared" si="29"/>
        <v/>
      </c>
    </row>
    <row r="287" spans="1:22" x14ac:dyDescent="0.2">
      <c r="A287" s="1">
        <v>205</v>
      </c>
      <c r="B287" s="1" t="s">
        <v>27</v>
      </c>
      <c r="C287" s="8">
        <v>1</v>
      </c>
      <c r="D287" s="29">
        <f>SUMIFS('2013Figures'!$J:$J,'2013Figures'!$C:$C,$A287,'2013Figures'!$H:$H,$B287,'2013Figures'!$I:$I,$C287,'2013Figures'!$E:$E,$B$1)</f>
        <v>58726</v>
      </c>
      <c r="E287" s="9">
        <f>SUMIFS('2013Figures'!$J:$J,'2013Figures'!$C:$C,$A287,'2013Figures'!$H:$H,$B287,'2013Figures'!$I:$I,$C287,'2013Figures'!$B:$B,"BrokerToCy",'2013Figures'!$G:$G,"E1",'2013Figures'!$E:$E,$B$1)</f>
        <v>0</v>
      </c>
      <c r="F287" s="9">
        <f>SUMIFS('2013Figures'!$J:$J,'2013Figures'!$C:$C,$A287,'2013Figures'!$H:$H,$B287,'2013Figures'!$I:$I,$C287,'2013Figures'!$B:$B,"BrokerToCy",'2013Figures'!$G:$G,"P1",'2013Figures'!$E:$E,$B$1)</f>
        <v>0</v>
      </c>
      <c r="G287" s="9">
        <f>SUMIFS('2013Figures'!$J:$J,'2013Figures'!$C:$C,$A287,'2013Figures'!$H:$H,$B287,'2013Figures'!$I:$I,$C287,'2013Figures'!$B:$B,"CyToBroker",'2013Figures'!$G:$G,"E1",'2013Figures'!$E:$E,$B$1)</f>
        <v>58726</v>
      </c>
      <c r="H287" s="9">
        <f>SUMIFS('2013Figures'!$J:$J,'2013Figures'!$C:$C,$A287,'2013Figures'!$H:$H,$B287,'2013Figures'!$I:$I,$C287,'2013Figures'!$B:$B,"CyToBroker",'2013Figures'!$G:$G,"P1",'2013Figures'!$E:$E,$B$1)</f>
        <v>0</v>
      </c>
      <c r="J287" s="8">
        <v>200901</v>
      </c>
      <c r="L287" s="42">
        <f>SUMIFS('2012Figures'!$J:$J,'2012Figures'!$C:$C,$A287,'2012Figures'!$H:$H,$B287,'2012Figures'!$I:$I,$C287,'2012Figures'!$E:$E,$B$1)</f>
        <v>395133</v>
      </c>
      <c r="M287" s="52">
        <f>SUMIFS('2012Figures'!$J:$J,'2012Figures'!$C:$C,$A287,'2012Figures'!$H:$H,$B287,'2012Figures'!$I:$I,$C287,'2012Figures'!$B:$B,"BrokerToCy",'2012Figures'!$G:$G,"E1",'2012Figures'!$E:$E,$B$1)</f>
        <v>0</v>
      </c>
      <c r="N287" s="52">
        <f>SUMIFS('2012Figures'!$J:$J,'2012Figures'!$C:$C,$A287,'2012Figures'!$H:$H,$B287,'2012Figures'!$I:$I,$C287,'2012Figures'!$B:$B,"BrokerToCy",'2012Figures'!$G:$G,"P1",'2012Figures'!$E:$E,$B$1)</f>
        <v>0</v>
      </c>
      <c r="O287" s="52">
        <f>SUMIFS('2012Figures'!$J:$J,'2012Figures'!$C:$C,$A287,'2012Figures'!$H:$H,$B287,'2012Figures'!$I:$I,$C287,'2012Figures'!$B:$B,"CyToBroker",'2012Figures'!$G:$G,"E1",'2012Figures'!$E:$E,$B$1)</f>
        <v>395133</v>
      </c>
      <c r="P287" s="52">
        <f>SUMIFS('2012Figures'!$J:$J,'2012Figures'!$C:$C,$A287,'2012Figures'!$H:$H,$B287,'2012Figures'!$I:$I,$C287,'2012Figures'!$B:$B,"CyToBroker",'2012Figures'!$G:$G,"P1",'2012Figures'!$E:$E,$B$1)</f>
        <v>0</v>
      </c>
      <c r="R287" s="46">
        <f t="shared" si="29"/>
        <v>-0.85</v>
      </c>
      <c r="S287" s="46" t="str">
        <f t="shared" si="29"/>
        <v/>
      </c>
      <c r="T287" s="46" t="str">
        <f t="shared" si="29"/>
        <v/>
      </c>
      <c r="U287" s="46">
        <f t="shared" si="29"/>
        <v>-0.85</v>
      </c>
      <c r="V287" s="46" t="str">
        <f t="shared" si="29"/>
        <v/>
      </c>
    </row>
    <row r="288" spans="1:22" x14ac:dyDescent="0.2">
      <c r="A288" s="1">
        <v>205</v>
      </c>
      <c r="B288" s="1" t="s">
        <v>27</v>
      </c>
      <c r="D288" s="29">
        <f>SUMIFS('2013Figures'!$J:$J,'2013Figures'!$C:$C,$A288,'2013Figures'!$I:$I,"",'2013Figures'!$E:$E,$B$1)</f>
        <v>140</v>
      </c>
      <c r="E288" s="9">
        <f>SUMIFS('2013Figures'!$J:$J,'2013Figures'!$C:$C,$A288,'2013Figures'!$I:$I,"",'2013Figures'!$B:$B,"BrokerToCy",'2013Figures'!$G:$G,"E1",'2013Figures'!$E:$E,$B$1)</f>
        <v>0</v>
      </c>
      <c r="F288" s="9">
        <f>SUMIFS('2013Figures'!$J:$J,'2013Figures'!$C:$C,$A288,'2013Figures'!$I:$I,"",'2013Figures'!$B:$B,"BrokerToCy",'2013Figures'!$G:$G,"P1",'2013Figures'!$E:$E,$B$1)</f>
        <v>0</v>
      </c>
      <c r="G288" s="9">
        <f>SUMIFS('2013Figures'!$J:$J,'2013Figures'!$C:$C,$A288,'2013Figures'!$I:$I,"",'2013Figures'!$B:$B,"CyToBroker",'2013Figures'!$G:$G,"E1",'2013Figures'!$E:$E,$B$1)</f>
        <v>140</v>
      </c>
      <c r="H288" s="9">
        <f>SUMIFS('2013Figures'!$J:$J,'2013Figures'!$C:$C,$A288,'2013Figures'!$I:$I,"",'2013Figures'!$B:$B,"CyToBroker",'2013Figures'!$G:$G,"P1",'2013Figures'!$E:$E,$B$1)</f>
        <v>0</v>
      </c>
      <c r="J288" s="8" t="s">
        <v>131</v>
      </c>
      <c r="L288" s="42">
        <f>SUMIFS('2012Figures'!$J:$J,'2012Figures'!$C:$C,$A288,'2012Figures'!$I:$I,"",'2012Figures'!$E:$E,$B$1)</f>
        <v>448</v>
      </c>
      <c r="M288" s="52">
        <f>SUMIFS('2012Figures'!$J:$J,'2012Figures'!$C:$C,$A288,'2012Figures'!$I:$I,"",'2012Figures'!$B:$B,"BrokerToCy",'2012Figures'!$G:$G,"E1",'2012Figures'!$E:$E,$B$1)</f>
        <v>0</v>
      </c>
      <c r="N288" s="52">
        <f>SUMIFS('2012Figures'!$J:$J,'2012Figures'!$C:$C,$A288,'2012Figures'!$I:$I,"",'2012Figures'!$B:$B,"BrokerToCy",'2012Figures'!$G:$G,"P1",'2012Figures'!$E:$E,$B$1)</f>
        <v>0</v>
      </c>
      <c r="O288" s="52">
        <f>SUMIFS('2012Figures'!$J:$J,'2012Figures'!$C:$C,$A288,'2012Figures'!$I:$I,"",'2012Figures'!$B:$B,"CyToBroker",'2012Figures'!$G:$G,"E1",'2012Figures'!$E:$E,$B$1)</f>
        <v>448</v>
      </c>
      <c r="P288" s="52">
        <f>SUMIFS('2012Figures'!$J:$J,'2012Figures'!$C:$C,$A288,'2012Figures'!$I:$I,"",'2012Figures'!$B:$B,"CyToBroker",'2012Figures'!$G:$G,"P1",'2012Figures'!$E:$E,$B$1)</f>
        <v>0</v>
      </c>
      <c r="R288" s="46">
        <f t="shared" si="29"/>
        <v>-0.69</v>
      </c>
      <c r="S288" s="46" t="str">
        <f t="shared" si="29"/>
        <v/>
      </c>
      <c r="T288" s="46" t="str">
        <f t="shared" si="29"/>
        <v/>
      </c>
      <c r="U288" s="46">
        <f t="shared" si="29"/>
        <v>-0.69</v>
      </c>
      <c r="V288" s="46" t="str">
        <f t="shared" si="29"/>
        <v/>
      </c>
    </row>
    <row r="289" spans="1:22" x14ac:dyDescent="0.2">
      <c r="A289" s="21"/>
      <c r="B289" s="21" t="s">
        <v>92</v>
      </c>
      <c r="C289" s="22"/>
      <c r="D289" s="23">
        <f>SUM(E289:H289)</f>
        <v>291186</v>
      </c>
      <c r="E289" s="23">
        <f>SUM(E283:E288)</f>
        <v>0</v>
      </c>
      <c r="F289" s="23">
        <f>SUM(F283:F288)</f>
        <v>0</v>
      </c>
      <c r="G289" s="23">
        <f>SUM(G283:G288)</f>
        <v>291186</v>
      </c>
      <c r="H289" s="23">
        <f>SUM(H283:H288)</f>
        <v>0</v>
      </c>
      <c r="I289" s="21"/>
      <c r="J289" s="22"/>
      <c r="K289" s="21"/>
      <c r="L289" s="43">
        <f>SUM(M289:P289)</f>
        <v>402692</v>
      </c>
      <c r="M289" s="43">
        <f>SUM(M283:M288)</f>
        <v>0</v>
      </c>
      <c r="N289" s="43">
        <f>SUM(N283:N288)</f>
        <v>0</v>
      </c>
      <c r="O289" s="43">
        <f>SUM(O283:O288)</f>
        <v>402692</v>
      </c>
      <c r="P289" s="43">
        <f>SUM(P283:P288)</f>
        <v>0</v>
      </c>
      <c r="Q289" s="21"/>
      <c r="R289" s="21"/>
      <c r="S289" s="21"/>
      <c r="T289" s="21"/>
      <c r="U289" s="21"/>
      <c r="V289" s="21"/>
    </row>
    <row r="290" spans="1:22" x14ac:dyDescent="0.2">
      <c r="A290" s="28">
        <v>206</v>
      </c>
      <c r="B290" s="28" t="s">
        <v>29</v>
      </c>
      <c r="C290" s="17" t="s">
        <v>88</v>
      </c>
      <c r="D290" s="18">
        <f>SUMIFS('2013Figures'!$J:$J,'2013Figures'!$C:$C,$A290,'2013Figures'!$E:$E,$B$1)</f>
        <v>35459</v>
      </c>
      <c r="E290" s="18">
        <f>SUMIFS('2013Figures'!$J:$J,'2013Figures'!$C:$C,$A290,'2013Figures'!$B:$B,"BrokerToCy",'2013Figures'!$G:$G,"E1",'2013Figures'!$E:$E,$B$1)</f>
        <v>0</v>
      </c>
      <c r="F290" s="18">
        <f>SUMIFS('2013Figures'!$J:$J,'2013Figures'!$C:$C,$A290,'2013Figures'!$B:$B,"BrokerToCy",'2013Figures'!$G:$G,"P1",'2013Figures'!$E:$E,$B$1)</f>
        <v>0</v>
      </c>
      <c r="G290" s="18">
        <f>SUMIFS('2013Figures'!$J:$J,'2013Figures'!$C:$C,$A290,'2013Figures'!$B:$B,"CyToBroker",'2013Figures'!$G:$G,"E1",'2013Figures'!$E:$E,$B$1)</f>
        <v>35459</v>
      </c>
      <c r="H290" s="18">
        <f>SUMIFS('2013Figures'!$J:$J,'2013Figures'!$C:$C,$A290,'2013Figures'!$B:$B,"CyToBroker",'2013Figures'!$G:$G,"P1",'2013Figures'!$E:$E,$B$1)</f>
        <v>0</v>
      </c>
      <c r="I290" s="28"/>
      <c r="J290" s="17"/>
      <c r="K290" s="28"/>
      <c r="L290" s="50">
        <f>SUMIFS('2012Figures'!$J:$J,'2012Figures'!$C:$C,$A290,'2012Figures'!$E:$E,$B$1)</f>
        <v>87695</v>
      </c>
      <c r="M290" s="50">
        <f>SUMIFS('2012Figures'!$J:$J,'2012Figures'!$C:$C,$A290,'2012Figures'!$B:$B,"BrokerToCy",'2012Figures'!$G:$G,"E1",'2012Figures'!$E:$E,$B$1)</f>
        <v>0</v>
      </c>
      <c r="N290" s="50">
        <f>SUMIFS('2012Figures'!$J:$J,'2012Figures'!$C:$C,$A290,'2012Figures'!$B:$B,"BrokerToCy",'2012Figures'!$G:$G,"P1",'2012Figures'!$E:$E,$B$1)</f>
        <v>0</v>
      </c>
      <c r="O290" s="50">
        <f>SUMIFS('2012Figures'!$J:$J,'2012Figures'!$C:$C,$A290,'2012Figures'!$B:$B,"CyToBroker",'2012Figures'!$G:$G,"E1",'2012Figures'!$E:$E,$B$1)</f>
        <v>87695</v>
      </c>
      <c r="P290" s="50">
        <f>SUMIFS('2012Figures'!$J:$J,'2012Figures'!$C:$C,$A290,'2012Figures'!$B:$B,"CyToBroker",'2012Figures'!$G:$G,"P1",'2012Figures'!$E:$E,$B$1)</f>
        <v>0</v>
      </c>
      <c r="Q290" s="28"/>
      <c r="R290" s="46">
        <f t="shared" si="29"/>
        <v>-0.6</v>
      </c>
      <c r="S290" s="46" t="str">
        <f t="shared" si="29"/>
        <v/>
      </c>
      <c r="T290" s="46" t="str">
        <f t="shared" si="29"/>
        <v/>
      </c>
      <c r="U290" s="46">
        <f t="shared" si="29"/>
        <v>-0.6</v>
      </c>
      <c r="V290" s="46" t="str">
        <f t="shared" si="29"/>
        <v/>
      </c>
    </row>
    <row r="291" spans="1:22" x14ac:dyDescent="0.2">
      <c r="A291" s="1">
        <v>206</v>
      </c>
      <c r="B291" s="1" t="s">
        <v>29</v>
      </c>
      <c r="C291" s="8">
        <v>5</v>
      </c>
      <c r="D291" s="29">
        <f>SUMIFS('2013Figures'!$J:$J,'2013Figures'!$C:$C,$A291,'2013Figures'!$H:$H,$B291,'2013Figures'!$I:$I,$C291,'2013Figures'!$E:$E,$B$1)</f>
        <v>0</v>
      </c>
      <c r="E291" s="9">
        <f>SUMIFS('2013Figures'!$J:$J,'2013Figures'!$C:$C,$A291,'2013Figures'!$H:$H,$B291,'2013Figures'!$I:$I,$C291,'2013Figures'!$B:$B,"BrokerToCy",'2013Figures'!$G:$G,"E1",'2013Figures'!$E:$E,$B$1)</f>
        <v>0</v>
      </c>
      <c r="F291" s="9">
        <f>SUMIFS('2013Figures'!$J:$J,'2013Figures'!$C:$C,$A291,'2013Figures'!$H:$H,$B291,'2013Figures'!$I:$I,$C291,'2013Figures'!$B:$B,"BrokerToCy",'2013Figures'!$G:$G,"P1",'2013Figures'!$E:$E,$B$1)</f>
        <v>0</v>
      </c>
      <c r="G291" s="9">
        <f>SUMIFS('2013Figures'!$J:$J,'2013Figures'!$C:$C,$A291,'2013Figures'!$H:$H,$B291,'2013Figures'!$I:$I,$C291,'2013Figures'!$B:$B,"CyToBroker",'2013Figures'!$G:$G,"E1",'2013Figures'!$E:$E,$B$1)</f>
        <v>0</v>
      </c>
      <c r="H291" s="9">
        <f>SUMIFS('2013Figures'!$J:$J,'2013Figures'!$C:$C,$A291,'2013Figures'!$H:$H,$B291,'2013Figures'!$I:$I,$C291,'2013Figures'!$B:$B,"CyToBroker",'2013Figures'!$G:$G,"P1",'2013Figures'!$E:$E,$B$1)</f>
        <v>0</v>
      </c>
      <c r="J291" s="8">
        <v>201501</v>
      </c>
      <c r="L291" s="42">
        <f>SUMIFS('2012Figures'!$J:$J,'2012Figures'!$C:$C,$A291,'2012Figures'!$H:$H,$B291,'2012Figures'!$I:$I,$C291,'2012Figures'!$E:$E,$B$1)</f>
        <v>0</v>
      </c>
      <c r="M291" s="52">
        <f>SUMIFS('2012Figures'!$J:$J,'2012Figures'!$C:$C,$A291,'2012Figures'!$H:$H,$B291,'2012Figures'!$I:$I,$C291,'2012Figures'!$B:$B,"BrokerToCy",'2012Figures'!$G:$G,"E1",'2012Figures'!$E:$E,$B$1)</f>
        <v>0</v>
      </c>
      <c r="N291" s="52">
        <f>SUMIFS('2012Figures'!$J:$J,'2012Figures'!$C:$C,$A291,'2012Figures'!$H:$H,$B291,'2012Figures'!$I:$I,$C291,'2012Figures'!$B:$B,"BrokerToCy",'2012Figures'!$G:$G,"P1",'2012Figures'!$E:$E,$B$1)</f>
        <v>0</v>
      </c>
      <c r="O291" s="52">
        <f>SUMIFS('2012Figures'!$J:$J,'2012Figures'!$C:$C,$A291,'2012Figures'!$H:$H,$B291,'2012Figures'!$I:$I,$C291,'2012Figures'!$B:$B,"CyToBroker",'2012Figures'!$G:$G,"E1",'2012Figures'!$E:$E,$B$1)</f>
        <v>0</v>
      </c>
      <c r="P291" s="52">
        <f>SUMIFS('2012Figures'!$J:$J,'2012Figures'!$C:$C,$A291,'2012Figures'!$H:$H,$B291,'2012Figures'!$I:$I,$C291,'2012Figures'!$B:$B,"CyToBroker",'2012Figures'!$G:$G,"P1",'2012Figures'!$E:$E,$B$1)</f>
        <v>0</v>
      </c>
      <c r="R291" s="46" t="str">
        <f t="shared" si="29"/>
        <v/>
      </c>
      <c r="S291" s="46" t="str">
        <f t="shared" si="29"/>
        <v/>
      </c>
      <c r="T291" s="46" t="str">
        <f t="shared" si="29"/>
        <v/>
      </c>
      <c r="U291" s="46" t="str">
        <f t="shared" si="29"/>
        <v/>
      </c>
      <c r="V291" s="46" t="str">
        <f t="shared" si="29"/>
        <v/>
      </c>
    </row>
    <row r="292" spans="1:22" x14ac:dyDescent="0.2">
      <c r="A292" s="1">
        <v>206</v>
      </c>
      <c r="B292" s="1" t="s">
        <v>29</v>
      </c>
      <c r="C292" s="8">
        <v>4</v>
      </c>
      <c r="D292" s="29">
        <f>SUMIFS('2013Figures'!$J:$J,'2013Figures'!$C:$C,$A292,'2013Figures'!$H:$H,$B292,'2013Figures'!$I:$I,$C292,'2013Figures'!$E:$E,$B$1)</f>
        <v>16092</v>
      </c>
      <c r="E292" s="9">
        <f>SUMIFS('2013Figures'!$J:$J,'2013Figures'!$C:$C,$A292,'2013Figures'!$H:$H,$B292,'2013Figures'!$I:$I,$C292,'2013Figures'!$B:$B,"BrokerToCy",'2013Figures'!$G:$G,"E1",'2013Figures'!$E:$E,$B$1)</f>
        <v>0</v>
      </c>
      <c r="F292" s="9">
        <f>SUMIFS('2013Figures'!$J:$J,'2013Figures'!$C:$C,$A292,'2013Figures'!$H:$H,$B292,'2013Figures'!$I:$I,$C292,'2013Figures'!$B:$B,"BrokerToCy",'2013Figures'!$G:$G,"P1",'2013Figures'!$E:$E,$B$1)</f>
        <v>0</v>
      </c>
      <c r="G292" s="9">
        <f>SUMIFS('2013Figures'!$J:$J,'2013Figures'!$C:$C,$A292,'2013Figures'!$H:$H,$B292,'2013Figures'!$I:$I,$C292,'2013Figures'!$B:$B,"CyToBroker",'2013Figures'!$G:$G,"E1",'2013Figures'!$E:$E,$B$1)</f>
        <v>16092</v>
      </c>
      <c r="H292" s="9">
        <f>SUMIFS('2013Figures'!$J:$J,'2013Figures'!$C:$C,$A292,'2013Figures'!$H:$H,$B292,'2013Figures'!$I:$I,$C292,'2013Figures'!$B:$B,"CyToBroker",'2013Figures'!$G:$G,"P1",'2013Figures'!$E:$E,$B$1)</f>
        <v>0</v>
      </c>
      <c r="I292" s="30"/>
      <c r="J292" s="31">
        <v>201301</v>
      </c>
      <c r="K292" s="30"/>
      <c r="L292" s="42">
        <f>SUMIFS('2012Figures'!$J:$J,'2012Figures'!$C:$C,$A292,'2012Figures'!$H:$H,$B292,'2012Figures'!$I:$I,$C292,'2012Figures'!$E:$E,$B$1)</f>
        <v>845</v>
      </c>
      <c r="M292" s="52">
        <f>SUMIFS('2012Figures'!$J:$J,'2012Figures'!$C:$C,$A292,'2012Figures'!$H:$H,$B292,'2012Figures'!$I:$I,$C292,'2012Figures'!$B:$B,"BrokerToCy",'2012Figures'!$G:$G,"E1",'2012Figures'!$E:$E,$B$1)</f>
        <v>0</v>
      </c>
      <c r="N292" s="52">
        <f>SUMIFS('2012Figures'!$J:$J,'2012Figures'!$C:$C,$A292,'2012Figures'!$H:$H,$B292,'2012Figures'!$I:$I,$C292,'2012Figures'!$B:$B,"BrokerToCy",'2012Figures'!$G:$G,"P1",'2012Figures'!$E:$E,$B$1)</f>
        <v>0</v>
      </c>
      <c r="O292" s="52">
        <f>SUMIFS('2012Figures'!$J:$J,'2012Figures'!$C:$C,$A292,'2012Figures'!$H:$H,$B292,'2012Figures'!$I:$I,$C292,'2012Figures'!$B:$B,"CyToBroker",'2012Figures'!$G:$G,"E1",'2012Figures'!$E:$E,$B$1)</f>
        <v>845</v>
      </c>
      <c r="P292" s="52">
        <f>SUMIFS('2012Figures'!$J:$J,'2012Figures'!$C:$C,$A292,'2012Figures'!$H:$H,$B292,'2012Figures'!$I:$I,$C292,'2012Figures'!$B:$B,"CyToBroker",'2012Figures'!$G:$G,"P1",'2012Figures'!$E:$E,$B$1)</f>
        <v>0</v>
      </c>
      <c r="Q292" s="30"/>
      <c r="R292" s="46">
        <f t="shared" si="29"/>
        <v>18.04</v>
      </c>
      <c r="S292" s="46" t="str">
        <f t="shared" si="29"/>
        <v/>
      </c>
      <c r="T292" s="46" t="str">
        <f t="shared" si="29"/>
        <v/>
      </c>
      <c r="U292" s="46">
        <f t="shared" si="29"/>
        <v>18.04</v>
      </c>
      <c r="V292" s="46" t="str">
        <f t="shared" si="29"/>
        <v/>
      </c>
    </row>
    <row r="293" spans="1:22" x14ac:dyDescent="0.2">
      <c r="A293" s="1">
        <v>206</v>
      </c>
      <c r="B293" s="1" t="s">
        <v>29</v>
      </c>
      <c r="C293" s="8">
        <v>3</v>
      </c>
      <c r="D293" s="29">
        <f>SUMIFS('2013Figures'!$J:$J,'2013Figures'!$C:$C,$A293,'2013Figures'!$H:$H,$B293,'2013Figures'!$I:$I,$C293,'2013Figures'!$E:$E,$B$1)</f>
        <v>0</v>
      </c>
      <c r="E293" s="9">
        <f>SUMIFS('2013Figures'!$J:$J,'2013Figures'!$C:$C,$A293,'2013Figures'!$H:$H,$B293,'2013Figures'!$I:$I,$C293,'2013Figures'!$B:$B,"BrokerToCy",'2013Figures'!$G:$G,"E1",'2013Figures'!$E:$E,$B$1)</f>
        <v>0</v>
      </c>
      <c r="F293" s="9">
        <f>SUMIFS('2013Figures'!$J:$J,'2013Figures'!$C:$C,$A293,'2013Figures'!$H:$H,$B293,'2013Figures'!$I:$I,$C293,'2013Figures'!$B:$B,"BrokerToCy",'2013Figures'!$G:$G,"P1",'2013Figures'!$E:$E,$B$1)</f>
        <v>0</v>
      </c>
      <c r="G293" s="9">
        <f>SUMIFS('2013Figures'!$J:$J,'2013Figures'!$C:$C,$A293,'2013Figures'!$H:$H,$B293,'2013Figures'!$I:$I,$C293,'2013Figures'!$B:$B,"CyToBroker",'2013Figures'!$G:$G,"E1",'2013Figures'!$E:$E,$B$1)</f>
        <v>0</v>
      </c>
      <c r="H293" s="9">
        <f>SUMIFS('2013Figures'!$J:$J,'2013Figures'!$C:$C,$A293,'2013Figures'!$H:$H,$B293,'2013Figures'!$I:$I,$C293,'2013Figures'!$B:$B,"CyToBroker",'2013Figures'!$G:$G,"P1",'2013Figures'!$E:$E,$B$1)</f>
        <v>0</v>
      </c>
      <c r="J293" s="8">
        <v>201201</v>
      </c>
      <c r="L293" s="42">
        <f>SUMIFS('2012Figures'!$J:$J,'2012Figures'!$C:$C,$A293,'2012Figures'!$H:$H,$B293,'2012Figures'!$I:$I,$C293,'2012Figures'!$E:$E,$B$1)</f>
        <v>0</v>
      </c>
      <c r="M293" s="52">
        <f>SUMIFS('2012Figures'!$J:$J,'2012Figures'!$C:$C,$A293,'2012Figures'!$H:$H,$B293,'2012Figures'!$I:$I,$C293,'2012Figures'!$B:$B,"BrokerToCy",'2012Figures'!$G:$G,"E1",'2012Figures'!$E:$E,$B$1)</f>
        <v>0</v>
      </c>
      <c r="N293" s="52">
        <f>SUMIFS('2012Figures'!$J:$J,'2012Figures'!$C:$C,$A293,'2012Figures'!$H:$H,$B293,'2012Figures'!$I:$I,$C293,'2012Figures'!$B:$B,"BrokerToCy",'2012Figures'!$G:$G,"P1",'2012Figures'!$E:$E,$B$1)</f>
        <v>0</v>
      </c>
      <c r="O293" s="52">
        <f>SUMIFS('2012Figures'!$J:$J,'2012Figures'!$C:$C,$A293,'2012Figures'!$H:$H,$B293,'2012Figures'!$I:$I,$C293,'2012Figures'!$B:$B,"CyToBroker",'2012Figures'!$G:$G,"E1",'2012Figures'!$E:$E,$B$1)</f>
        <v>0</v>
      </c>
      <c r="P293" s="52">
        <f>SUMIFS('2012Figures'!$J:$J,'2012Figures'!$C:$C,$A293,'2012Figures'!$H:$H,$B293,'2012Figures'!$I:$I,$C293,'2012Figures'!$B:$B,"CyToBroker",'2012Figures'!$G:$G,"P1",'2012Figures'!$E:$E,$B$1)</f>
        <v>0</v>
      </c>
      <c r="R293" s="46" t="str">
        <f t="shared" si="29"/>
        <v/>
      </c>
      <c r="S293" s="46" t="str">
        <f t="shared" si="29"/>
        <v/>
      </c>
      <c r="T293" s="46" t="str">
        <f t="shared" si="29"/>
        <v/>
      </c>
      <c r="U293" s="46" t="str">
        <f t="shared" si="29"/>
        <v/>
      </c>
      <c r="V293" s="46" t="str">
        <f t="shared" si="29"/>
        <v/>
      </c>
    </row>
    <row r="294" spans="1:22" x14ac:dyDescent="0.2">
      <c r="A294" s="1">
        <v>206</v>
      </c>
      <c r="B294" s="1" t="s">
        <v>29</v>
      </c>
      <c r="C294" s="8">
        <v>2</v>
      </c>
      <c r="D294" s="29">
        <f>SUMIFS('2013Figures'!$J:$J,'2013Figures'!$C:$C,$A294,'2013Figures'!$H:$H,$B294,'2013Figures'!$I:$I,$C294,'2013Figures'!$E:$E,$B$1)</f>
        <v>0</v>
      </c>
      <c r="E294" s="9">
        <f>SUMIFS('2013Figures'!$J:$J,'2013Figures'!$C:$C,$A294,'2013Figures'!$H:$H,$B294,'2013Figures'!$I:$I,$C294,'2013Figures'!$B:$B,"BrokerToCy",'2013Figures'!$G:$G,"E1",'2013Figures'!$E:$E,$B$1)</f>
        <v>0</v>
      </c>
      <c r="F294" s="9">
        <f>SUMIFS('2013Figures'!$J:$J,'2013Figures'!$C:$C,$A294,'2013Figures'!$H:$H,$B294,'2013Figures'!$I:$I,$C294,'2013Figures'!$B:$B,"BrokerToCy",'2013Figures'!$G:$G,"P1",'2013Figures'!$E:$E,$B$1)</f>
        <v>0</v>
      </c>
      <c r="G294" s="9">
        <f>SUMIFS('2013Figures'!$J:$J,'2013Figures'!$C:$C,$A294,'2013Figures'!$H:$H,$B294,'2013Figures'!$I:$I,$C294,'2013Figures'!$B:$B,"CyToBroker",'2013Figures'!$G:$G,"E1",'2013Figures'!$E:$E,$B$1)</f>
        <v>0</v>
      </c>
      <c r="H294" s="9">
        <f>SUMIFS('2013Figures'!$J:$J,'2013Figures'!$C:$C,$A294,'2013Figures'!$H:$H,$B294,'2013Figures'!$I:$I,$C294,'2013Figures'!$B:$B,"CyToBroker",'2013Figures'!$G:$G,"P1",'2013Figures'!$E:$E,$B$1)</f>
        <v>0</v>
      </c>
      <c r="J294" s="8">
        <v>201101</v>
      </c>
      <c r="L294" s="42">
        <f>SUMIFS('2012Figures'!$J:$J,'2012Figures'!$C:$C,$A294,'2012Figures'!$H:$H,$B294,'2012Figures'!$I:$I,$C294,'2012Figures'!$E:$E,$B$1)</f>
        <v>0</v>
      </c>
      <c r="M294" s="52">
        <f>SUMIFS('2012Figures'!$J:$J,'2012Figures'!$C:$C,$A294,'2012Figures'!$H:$H,$B294,'2012Figures'!$I:$I,$C294,'2012Figures'!$B:$B,"BrokerToCy",'2012Figures'!$G:$G,"E1",'2012Figures'!$E:$E,$B$1)</f>
        <v>0</v>
      </c>
      <c r="N294" s="52">
        <f>SUMIFS('2012Figures'!$J:$J,'2012Figures'!$C:$C,$A294,'2012Figures'!$H:$H,$B294,'2012Figures'!$I:$I,$C294,'2012Figures'!$B:$B,"BrokerToCy",'2012Figures'!$G:$G,"P1",'2012Figures'!$E:$E,$B$1)</f>
        <v>0</v>
      </c>
      <c r="O294" s="52">
        <f>SUMIFS('2012Figures'!$J:$J,'2012Figures'!$C:$C,$A294,'2012Figures'!$H:$H,$B294,'2012Figures'!$I:$I,$C294,'2012Figures'!$B:$B,"CyToBroker",'2012Figures'!$G:$G,"E1",'2012Figures'!$E:$E,$B$1)</f>
        <v>0</v>
      </c>
      <c r="P294" s="52">
        <f>SUMIFS('2012Figures'!$J:$J,'2012Figures'!$C:$C,$A294,'2012Figures'!$H:$H,$B294,'2012Figures'!$I:$I,$C294,'2012Figures'!$B:$B,"CyToBroker",'2012Figures'!$G:$G,"P1",'2012Figures'!$E:$E,$B$1)</f>
        <v>0</v>
      </c>
      <c r="R294" s="46" t="str">
        <f t="shared" si="29"/>
        <v/>
      </c>
      <c r="S294" s="46" t="str">
        <f t="shared" si="29"/>
        <v/>
      </c>
      <c r="T294" s="46" t="str">
        <f t="shared" si="29"/>
        <v/>
      </c>
      <c r="U294" s="46" t="str">
        <f t="shared" si="29"/>
        <v/>
      </c>
      <c r="V294" s="46" t="str">
        <f t="shared" si="29"/>
        <v/>
      </c>
    </row>
    <row r="295" spans="1:22" x14ac:dyDescent="0.2">
      <c r="A295" s="1">
        <v>206</v>
      </c>
      <c r="B295" s="1" t="s">
        <v>29</v>
      </c>
      <c r="C295" s="8">
        <v>1</v>
      </c>
      <c r="D295" s="29">
        <f>SUMIFS('2013Figures'!$J:$J,'2013Figures'!$C:$C,$A295,'2013Figures'!$H:$H,$B295,'2013Figures'!$I:$I,$C295,'2013Figures'!$E:$E,$B$1)</f>
        <v>19311</v>
      </c>
      <c r="E295" s="9">
        <f>SUMIFS('2013Figures'!$J:$J,'2013Figures'!$C:$C,$A295,'2013Figures'!$H:$H,$B295,'2013Figures'!$I:$I,$C295,'2013Figures'!$B:$B,"BrokerToCy",'2013Figures'!$G:$G,"E1",'2013Figures'!$E:$E,$B$1)</f>
        <v>0</v>
      </c>
      <c r="F295" s="9">
        <f>SUMIFS('2013Figures'!$J:$J,'2013Figures'!$C:$C,$A295,'2013Figures'!$H:$H,$B295,'2013Figures'!$I:$I,$C295,'2013Figures'!$B:$B,"BrokerToCy",'2013Figures'!$G:$G,"P1",'2013Figures'!$E:$E,$B$1)</f>
        <v>0</v>
      </c>
      <c r="G295" s="9">
        <f>SUMIFS('2013Figures'!$J:$J,'2013Figures'!$C:$C,$A295,'2013Figures'!$H:$H,$B295,'2013Figures'!$I:$I,$C295,'2013Figures'!$B:$B,"CyToBroker",'2013Figures'!$G:$G,"E1",'2013Figures'!$E:$E,$B$1)</f>
        <v>19311</v>
      </c>
      <c r="H295" s="9">
        <f>SUMIFS('2013Figures'!$J:$J,'2013Figures'!$C:$C,$A295,'2013Figures'!$H:$H,$B295,'2013Figures'!$I:$I,$C295,'2013Figures'!$B:$B,"CyToBroker",'2013Figures'!$G:$G,"P1",'2013Figures'!$E:$E,$B$1)</f>
        <v>0</v>
      </c>
      <c r="J295" s="8">
        <v>200901</v>
      </c>
      <c r="L295" s="42">
        <f>SUMIFS('2012Figures'!$J:$J,'2012Figures'!$C:$C,$A295,'2012Figures'!$H:$H,$B295,'2012Figures'!$I:$I,$C295,'2012Figures'!$E:$E,$B$1)</f>
        <v>86588</v>
      </c>
      <c r="M295" s="52">
        <f>SUMIFS('2012Figures'!$J:$J,'2012Figures'!$C:$C,$A295,'2012Figures'!$H:$H,$B295,'2012Figures'!$I:$I,$C295,'2012Figures'!$B:$B,"BrokerToCy",'2012Figures'!$G:$G,"E1",'2012Figures'!$E:$E,$B$1)</f>
        <v>0</v>
      </c>
      <c r="N295" s="52">
        <f>SUMIFS('2012Figures'!$J:$J,'2012Figures'!$C:$C,$A295,'2012Figures'!$H:$H,$B295,'2012Figures'!$I:$I,$C295,'2012Figures'!$B:$B,"BrokerToCy",'2012Figures'!$G:$G,"P1",'2012Figures'!$E:$E,$B$1)</f>
        <v>0</v>
      </c>
      <c r="O295" s="52">
        <f>SUMIFS('2012Figures'!$J:$J,'2012Figures'!$C:$C,$A295,'2012Figures'!$H:$H,$B295,'2012Figures'!$I:$I,$C295,'2012Figures'!$B:$B,"CyToBroker",'2012Figures'!$G:$G,"E1",'2012Figures'!$E:$E,$B$1)</f>
        <v>86588</v>
      </c>
      <c r="P295" s="52">
        <f>SUMIFS('2012Figures'!$J:$J,'2012Figures'!$C:$C,$A295,'2012Figures'!$H:$H,$B295,'2012Figures'!$I:$I,$C295,'2012Figures'!$B:$B,"CyToBroker",'2012Figures'!$G:$G,"P1",'2012Figures'!$E:$E,$B$1)</f>
        <v>0</v>
      </c>
      <c r="R295" s="46">
        <f t="shared" si="29"/>
        <v>-0.78</v>
      </c>
      <c r="S295" s="46" t="str">
        <f t="shared" si="29"/>
        <v/>
      </c>
      <c r="T295" s="46" t="str">
        <f t="shared" si="29"/>
        <v/>
      </c>
      <c r="U295" s="46">
        <f t="shared" si="29"/>
        <v>-0.78</v>
      </c>
      <c r="V295" s="46" t="str">
        <f t="shared" si="29"/>
        <v/>
      </c>
    </row>
    <row r="296" spans="1:22" x14ac:dyDescent="0.2">
      <c r="A296" s="1">
        <v>206</v>
      </c>
      <c r="B296" s="1" t="s">
        <v>29</v>
      </c>
      <c r="D296" s="29">
        <f>SUMIFS('2013Figures'!$J:$J,'2013Figures'!$C:$C,$A296,'2013Figures'!$I:$I,"",'2013Figures'!$E:$E,$B$1)</f>
        <v>56</v>
      </c>
      <c r="E296" s="9">
        <f>SUMIFS('2013Figures'!$J:$J,'2013Figures'!$C:$C,$A296,'2013Figures'!$I:$I,"",'2013Figures'!$B:$B,"BrokerToCy",'2013Figures'!$G:$G,"E1",'2013Figures'!$E:$E,$B$1)</f>
        <v>0</v>
      </c>
      <c r="F296" s="9">
        <f>SUMIFS('2013Figures'!$J:$J,'2013Figures'!$C:$C,$A296,'2013Figures'!$I:$I,"",'2013Figures'!$B:$B,"BrokerToCy",'2013Figures'!$G:$G,"P1",'2013Figures'!$E:$E,$B$1)</f>
        <v>0</v>
      </c>
      <c r="G296" s="9">
        <f>SUMIFS('2013Figures'!$J:$J,'2013Figures'!$C:$C,$A296,'2013Figures'!$I:$I,"",'2013Figures'!$B:$B,"CyToBroker",'2013Figures'!$G:$G,"E1",'2013Figures'!$E:$E,$B$1)</f>
        <v>56</v>
      </c>
      <c r="H296" s="9">
        <f>SUMIFS('2013Figures'!$J:$J,'2013Figures'!$C:$C,$A296,'2013Figures'!$I:$I,"",'2013Figures'!$B:$B,"CyToBroker",'2013Figures'!$G:$G,"P1",'2013Figures'!$E:$E,$B$1)</f>
        <v>0</v>
      </c>
      <c r="J296" s="8" t="s">
        <v>131</v>
      </c>
      <c r="L296" s="42">
        <f>SUMIFS('2012Figures'!$J:$J,'2012Figures'!$C:$C,$A296,'2012Figures'!$I:$I,"",'2012Figures'!$E:$E,$B$1)</f>
        <v>262</v>
      </c>
      <c r="M296" s="52">
        <f>SUMIFS('2012Figures'!$J:$J,'2012Figures'!$C:$C,$A296,'2012Figures'!$I:$I,"",'2012Figures'!$B:$B,"BrokerToCy",'2012Figures'!$G:$G,"E1",'2012Figures'!$E:$E,$B$1)</f>
        <v>0</v>
      </c>
      <c r="N296" s="52">
        <f>SUMIFS('2012Figures'!$J:$J,'2012Figures'!$C:$C,$A296,'2012Figures'!$I:$I,"",'2012Figures'!$B:$B,"BrokerToCy",'2012Figures'!$G:$G,"P1",'2012Figures'!$E:$E,$B$1)</f>
        <v>0</v>
      </c>
      <c r="O296" s="52">
        <f>SUMIFS('2012Figures'!$J:$J,'2012Figures'!$C:$C,$A296,'2012Figures'!$I:$I,"",'2012Figures'!$B:$B,"CyToBroker",'2012Figures'!$G:$G,"E1",'2012Figures'!$E:$E,$B$1)</f>
        <v>262</v>
      </c>
      <c r="P296" s="52">
        <f>SUMIFS('2012Figures'!$J:$J,'2012Figures'!$C:$C,$A296,'2012Figures'!$I:$I,"",'2012Figures'!$B:$B,"CyToBroker",'2012Figures'!$G:$G,"P1",'2012Figures'!$E:$E,$B$1)</f>
        <v>0</v>
      </c>
      <c r="R296" s="46">
        <f t="shared" si="29"/>
        <v>-0.79</v>
      </c>
      <c r="S296" s="46" t="str">
        <f t="shared" si="29"/>
        <v/>
      </c>
      <c r="T296" s="46" t="str">
        <f t="shared" si="29"/>
        <v/>
      </c>
      <c r="U296" s="46">
        <f t="shared" si="29"/>
        <v>-0.79</v>
      </c>
      <c r="V296" s="46" t="str">
        <f t="shared" si="29"/>
        <v/>
      </c>
    </row>
    <row r="297" spans="1:22" x14ac:dyDescent="0.2">
      <c r="A297" s="21"/>
      <c r="B297" s="21" t="s">
        <v>92</v>
      </c>
      <c r="C297" s="22"/>
      <c r="D297" s="23">
        <f>SUM(E297:H297)</f>
        <v>35459</v>
      </c>
      <c r="E297" s="23">
        <f>SUM(E291:E296)</f>
        <v>0</v>
      </c>
      <c r="F297" s="23">
        <f>SUM(F291:F296)</f>
        <v>0</v>
      </c>
      <c r="G297" s="23">
        <f>SUM(G291:G296)</f>
        <v>35459</v>
      </c>
      <c r="H297" s="23">
        <f>SUM(H291:H296)</f>
        <v>0</v>
      </c>
      <c r="I297" s="21"/>
      <c r="J297" s="22"/>
      <c r="K297" s="21"/>
      <c r="L297" s="43">
        <f>SUM(M297:P297)</f>
        <v>87695</v>
      </c>
      <c r="M297" s="43">
        <f>SUM(M291:M296)</f>
        <v>0</v>
      </c>
      <c r="N297" s="43">
        <f>SUM(N291:N296)</f>
        <v>0</v>
      </c>
      <c r="O297" s="43">
        <f>SUM(O291:O296)</f>
        <v>87695</v>
      </c>
      <c r="P297" s="43">
        <f>SUM(P291:P296)</f>
        <v>0</v>
      </c>
      <c r="Q297" s="21"/>
      <c r="R297" s="21"/>
      <c r="S297" s="21"/>
      <c r="T297" s="21"/>
      <c r="U297" s="21"/>
      <c r="V297" s="21"/>
    </row>
    <row r="298" spans="1:22" x14ac:dyDescent="0.2">
      <c r="A298" s="28">
        <v>207</v>
      </c>
      <c r="B298" s="28" t="s">
        <v>31</v>
      </c>
      <c r="C298" s="17" t="s">
        <v>88</v>
      </c>
      <c r="D298" s="18">
        <f>SUMIFS('2013Figures'!$J:$J,'2013Figures'!$C:$C,$A298,'2013Figures'!$E:$E,$B$1)</f>
        <v>192504</v>
      </c>
      <c r="E298" s="18">
        <f>SUMIFS('2013Figures'!$J:$J,'2013Figures'!$C:$C,$A298,'2013Figures'!$B:$B,"BrokerToCy",'2013Figures'!$G:$G,"E1",'2013Figures'!$E:$E,$B$1)</f>
        <v>0</v>
      </c>
      <c r="F298" s="18">
        <f>SUMIFS('2013Figures'!$J:$J,'2013Figures'!$C:$C,$A298,'2013Figures'!$B:$B,"BrokerToCy",'2013Figures'!$G:$G,"P1",'2013Figures'!$E:$E,$B$1)</f>
        <v>0</v>
      </c>
      <c r="G298" s="18">
        <f>SUMIFS('2013Figures'!$J:$J,'2013Figures'!$C:$C,$A298,'2013Figures'!$B:$B,"CyToBroker",'2013Figures'!$G:$G,"E1",'2013Figures'!$E:$E,$B$1)</f>
        <v>192504</v>
      </c>
      <c r="H298" s="18">
        <f>SUMIFS('2013Figures'!$J:$J,'2013Figures'!$C:$C,$A298,'2013Figures'!$B:$B,"CyToBroker",'2013Figures'!$G:$G,"P1",'2013Figures'!$E:$E,$B$1)</f>
        <v>0</v>
      </c>
      <c r="I298" s="28"/>
      <c r="J298" s="17"/>
      <c r="K298" s="28"/>
      <c r="L298" s="50">
        <f>SUMIFS('2012Figures'!$J:$J,'2012Figures'!$C:$C,$A298,'2012Figures'!$E:$E,$B$1)</f>
        <v>120360</v>
      </c>
      <c r="M298" s="50">
        <f>SUMIFS('2012Figures'!$J:$J,'2012Figures'!$C:$C,$A298,'2012Figures'!$B:$B,"BrokerToCy",'2012Figures'!$G:$G,"E1",'2012Figures'!$E:$E,$B$1)</f>
        <v>0</v>
      </c>
      <c r="N298" s="50">
        <f>SUMIFS('2012Figures'!$J:$J,'2012Figures'!$C:$C,$A298,'2012Figures'!$B:$B,"BrokerToCy",'2012Figures'!$G:$G,"P1",'2012Figures'!$E:$E,$B$1)</f>
        <v>0</v>
      </c>
      <c r="O298" s="50">
        <f>SUMIFS('2012Figures'!$J:$J,'2012Figures'!$C:$C,$A298,'2012Figures'!$B:$B,"CyToBroker",'2012Figures'!$G:$G,"E1",'2012Figures'!$E:$E,$B$1)</f>
        <v>120360</v>
      </c>
      <c r="P298" s="50">
        <f>SUMIFS('2012Figures'!$J:$J,'2012Figures'!$C:$C,$A298,'2012Figures'!$B:$B,"CyToBroker",'2012Figures'!$G:$G,"P1",'2012Figures'!$E:$E,$B$1)</f>
        <v>0</v>
      </c>
      <c r="Q298" s="28"/>
      <c r="R298" s="46">
        <f t="shared" si="29"/>
        <v>0.6</v>
      </c>
      <c r="S298" s="46" t="str">
        <f t="shared" si="29"/>
        <v/>
      </c>
      <c r="T298" s="46" t="str">
        <f t="shared" si="29"/>
        <v/>
      </c>
      <c r="U298" s="46">
        <f t="shared" si="29"/>
        <v>0.6</v>
      </c>
      <c r="V298" s="46" t="str">
        <f t="shared" si="29"/>
        <v/>
      </c>
    </row>
    <row r="299" spans="1:22" x14ac:dyDescent="0.2">
      <c r="A299" s="1">
        <v>207</v>
      </c>
      <c r="B299" s="1" t="s">
        <v>31</v>
      </c>
      <c r="C299" s="8">
        <v>4</v>
      </c>
      <c r="D299" s="29">
        <f>SUMIFS('2013Figures'!$J:$J,'2013Figures'!$C:$C,$A299,'2013Figures'!$H:$H,$B299,'2013Figures'!$I:$I,$C299,'2013Figures'!$E:$E,$B$1)</f>
        <v>212</v>
      </c>
      <c r="E299" s="9">
        <f>SUMIFS('2013Figures'!$J:$J,'2013Figures'!$C:$C,$A299,'2013Figures'!$H:$H,$B299,'2013Figures'!$I:$I,$C299,'2013Figures'!$B:$B,"BrokerToCy",'2013Figures'!$G:$G,"E1",'2013Figures'!$E:$E,$B$1)</f>
        <v>0</v>
      </c>
      <c r="F299" s="9">
        <f>SUMIFS('2013Figures'!$J:$J,'2013Figures'!$C:$C,$A299,'2013Figures'!$H:$H,$B299,'2013Figures'!$I:$I,$C299,'2013Figures'!$B:$B,"BrokerToCy",'2013Figures'!$G:$G,"P1",'2013Figures'!$E:$E,$B$1)</f>
        <v>0</v>
      </c>
      <c r="G299" s="9">
        <f>SUMIFS('2013Figures'!$J:$J,'2013Figures'!$C:$C,$A299,'2013Figures'!$H:$H,$B299,'2013Figures'!$I:$I,$C299,'2013Figures'!$B:$B,"CyToBroker",'2013Figures'!$G:$G,"E1",'2013Figures'!$E:$E,$B$1)</f>
        <v>212</v>
      </c>
      <c r="H299" s="9">
        <f>SUMIFS('2013Figures'!$J:$J,'2013Figures'!$C:$C,$A299,'2013Figures'!$H:$H,$B299,'2013Figures'!$I:$I,$C299,'2013Figures'!$B:$B,"CyToBroker",'2013Figures'!$G:$G,"P1",'2013Figures'!$E:$E,$B$1)</f>
        <v>0</v>
      </c>
      <c r="J299" s="8" t="s">
        <v>146</v>
      </c>
      <c r="L299" s="42">
        <f>SUMIFS('2012Figures'!$J:$J,'2012Figures'!$C:$C,$A299,'2012Figures'!$H:$H,$B299,'2012Figures'!$I:$I,$C299,'2012Figures'!$E:$E,$B$1)</f>
        <v>41</v>
      </c>
      <c r="M299" s="52">
        <f>SUMIFS('2012Figures'!$J:$J,'2012Figures'!$C:$C,$A299,'2012Figures'!$H:$H,$B299,'2012Figures'!$I:$I,$C299,'2012Figures'!$B:$B,"BrokerToCy",'2012Figures'!$G:$G,"E1",'2012Figures'!$E:$E,$B$1)</f>
        <v>0</v>
      </c>
      <c r="N299" s="52">
        <f>SUMIFS('2012Figures'!$J:$J,'2012Figures'!$C:$C,$A299,'2012Figures'!$H:$H,$B299,'2012Figures'!$I:$I,$C299,'2012Figures'!$B:$B,"BrokerToCy",'2012Figures'!$G:$G,"P1",'2012Figures'!$E:$E,$B$1)</f>
        <v>0</v>
      </c>
      <c r="O299" s="52">
        <f>SUMIFS('2012Figures'!$J:$J,'2012Figures'!$C:$C,$A299,'2012Figures'!$H:$H,$B299,'2012Figures'!$I:$I,$C299,'2012Figures'!$B:$B,"CyToBroker",'2012Figures'!$G:$G,"E1",'2012Figures'!$E:$E,$B$1)</f>
        <v>41</v>
      </c>
      <c r="P299" s="52">
        <f>SUMIFS('2012Figures'!$J:$J,'2012Figures'!$C:$C,$A299,'2012Figures'!$H:$H,$B299,'2012Figures'!$I:$I,$C299,'2012Figures'!$B:$B,"CyToBroker",'2012Figures'!$G:$G,"P1",'2012Figures'!$E:$E,$B$1)</f>
        <v>0</v>
      </c>
      <c r="R299" s="46">
        <f t="shared" si="29"/>
        <v>4.17</v>
      </c>
      <c r="S299" s="46" t="str">
        <f t="shared" si="29"/>
        <v/>
      </c>
      <c r="T299" s="46" t="str">
        <f t="shared" si="29"/>
        <v/>
      </c>
      <c r="U299" s="46">
        <f t="shared" si="29"/>
        <v>4.17</v>
      </c>
      <c r="V299" s="46" t="str">
        <f t="shared" si="29"/>
        <v/>
      </c>
    </row>
    <row r="300" spans="1:22" x14ac:dyDescent="0.2">
      <c r="A300" s="1">
        <v>207</v>
      </c>
      <c r="B300" s="1" t="s">
        <v>31</v>
      </c>
      <c r="C300" s="8">
        <v>2</v>
      </c>
      <c r="D300" s="29">
        <f>SUMIFS('2013Figures'!$J:$J,'2013Figures'!$C:$C,$A300,'2013Figures'!$H:$H,$B300,'2013Figures'!$I:$I,$C300,'2013Figures'!$E:$E,$B$1)</f>
        <v>0</v>
      </c>
      <c r="E300" s="9">
        <f>SUMIFS('2013Figures'!$J:$J,'2013Figures'!$C:$C,$A300,'2013Figures'!$H:$H,$B300,'2013Figures'!$I:$I,$C300,'2013Figures'!$B:$B,"BrokerToCy",'2013Figures'!$G:$G,"E1",'2013Figures'!$E:$E,$B$1)</f>
        <v>0</v>
      </c>
      <c r="F300" s="9">
        <f>SUMIFS('2013Figures'!$J:$J,'2013Figures'!$C:$C,$A300,'2013Figures'!$H:$H,$B300,'2013Figures'!$I:$I,$C300,'2013Figures'!$B:$B,"BrokerToCy",'2013Figures'!$G:$G,"P1",'2013Figures'!$E:$E,$B$1)</f>
        <v>0</v>
      </c>
      <c r="G300" s="9">
        <f>SUMIFS('2013Figures'!$J:$J,'2013Figures'!$C:$C,$A300,'2013Figures'!$H:$H,$B300,'2013Figures'!$I:$I,$C300,'2013Figures'!$B:$B,"CyToBroker",'2013Figures'!$G:$G,"E1",'2013Figures'!$E:$E,$B$1)</f>
        <v>0</v>
      </c>
      <c r="H300" s="9">
        <f>SUMIFS('2013Figures'!$J:$J,'2013Figures'!$C:$C,$A300,'2013Figures'!$H:$H,$B300,'2013Figures'!$I:$I,$C300,'2013Figures'!$B:$B,"CyToBroker",'2013Figures'!$G:$G,"P1",'2013Figures'!$E:$E,$B$1)</f>
        <v>0</v>
      </c>
      <c r="J300" s="8">
        <v>201401</v>
      </c>
      <c r="L300" s="42">
        <f>SUMIFS('2012Figures'!$J:$J,'2012Figures'!$C:$C,$A300,'2012Figures'!$H:$H,$B300,'2012Figures'!$I:$I,$C300,'2012Figures'!$E:$E,$B$1)</f>
        <v>0</v>
      </c>
      <c r="M300" s="52">
        <f>SUMIFS('2012Figures'!$J:$J,'2012Figures'!$C:$C,$A300,'2012Figures'!$H:$H,$B300,'2012Figures'!$I:$I,$C300,'2012Figures'!$B:$B,"BrokerToCy",'2012Figures'!$G:$G,"E1",'2012Figures'!$E:$E,$B$1)</f>
        <v>0</v>
      </c>
      <c r="N300" s="52">
        <f>SUMIFS('2012Figures'!$J:$J,'2012Figures'!$C:$C,$A300,'2012Figures'!$H:$H,$B300,'2012Figures'!$I:$I,$C300,'2012Figures'!$B:$B,"BrokerToCy",'2012Figures'!$G:$G,"P1",'2012Figures'!$E:$E,$B$1)</f>
        <v>0</v>
      </c>
      <c r="O300" s="52">
        <f>SUMIFS('2012Figures'!$J:$J,'2012Figures'!$C:$C,$A300,'2012Figures'!$H:$H,$B300,'2012Figures'!$I:$I,$C300,'2012Figures'!$B:$B,"CyToBroker",'2012Figures'!$G:$G,"E1",'2012Figures'!$E:$E,$B$1)</f>
        <v>0</v>
      </c>
      <c r="P300" s="52">
        <f>SUMIFS('2012Figures'!$J:$J,'2012Figures'!$C:$C,$A300,'2012Figures'!$H:$H,$B300,'2012Figures'!$I:$I,$C300,'2012Figures'!$B:$B,"CyToBroker",'2012Figures'!$G:$G,"P1",'2012Figures'!$E:$E,$B$1)</f>
        <v>0</v>
      </c>
      <c r="R300" s="46" t="str">
        <f t="shared" si="29"/>
        <v/>
      </c>
      <c r="S300" s="46" t="str">
        <f t="shared" si="29"/>
        <v/>
      </c>
      <c r="T300" s="46" t="str">
        <f t="shared" si="29"/>
        <v/>
      </c>
      <c r="U300" s="46" t="str">
        <f t="shared" si="29"/>
        <v/>
      </c>
      <c r="V300" s="46" t="str">
        <f t="shared" si="29"/>
        <v/>
      </c>
    </row>
    <row r="301" spans="1:22" x14ac:dyDescent="0.2">
      <c r="A301" s="1">
        <v>207</v>
      </c>
      <c r="B301" s="1" t="s">
        <v>31</v>
      </c>
      <c r="C301" s="8">
        <v>1</v>
      </c>
      <c r="D301" s="29">
        <f>SUMIFS('2013Figures'!$J:$J,'2013Figures'!$C:$C,$A301,'2013Figures'!$H:$H,$B301,'2013Figures'!$I:$I,$C301,'2013Figures'!$E:$E,$B$1)</f>
        <v>192292</v>
      </c>
      <c r="E301" s="9">
        <f>SUMIFS('2013Figures'!$J:$J,'2013Figures'!$C:$C,$A301,'2013Figures'!$H:$H,$B301,'2013Figures'!$I:$I,$C301,'2013Figures'!$B:$B,"BrokerToCy",'2013Figures'!$G:$G,"E1",'2013Figures'!$E:$E,$B$1)</f>
        <v>0</v>
      </c>
      <c r="F301" s="9">
        <f>SUMIFS('2013Figures'!$J:$J,'2013Figures'!$C:$C,$A301,'2013Figures'!$H:$H,$B301,'2013Figures'!$I:$I,$C301,'2013Figures'!$B:$B,"BrokerToCy",'2013Figures'!$G:$G,"P1",'2013Figures'!$E:$E,$B$1)</f>
        <v>0</v>
      </c>
      <c r="G301" s="9">
        <f>SUMIFS('2013Figures'!$J:$J,'2013Figures'!$C:$C,$A301,'2013Figures'!$H:$H,$B301,'2013Figures'!$I:$I,$C301,'2013Figures'!$B:$B,"CyToBroker",'2013Figures'!$G:$G,"E1",'2013Figures'!$E:$E,$B$1)</f>
        <v>192292</v>
      </c>
      <c r="H301" s="9">
        <f>SUMIFS('2013Figures'!$J:$J,'2013Figures'!$C:$C,$A301,'2013Figures'!$H:$H,$B301,'2013Figures'!$I:$I,$C301,'2013Figures'!$B:$B,"CyToBroker",'2013Figures'!$G:$G,"P1",'2013Figures'!$E:$E,$B$1)</f>
        <v>0</v>
      </c>
      <c r="I301" s="30"/>
      <c r="J301" s="31">
        <v>200901</v>
      </c>
      <c r="K301" s="30"/>
      <c r="L301" s="42">
        <f>SUMIFS('2012Figures'!$J:$J,'2012Figures'!$C:$C,$A301,'2012Figures'!$H:$H,$B301,'2012Figures'!$I:$I,$C301,'2012Figures'!$E:$E,$B$1)</f>
        <v>120003</v>
      </c>
      <c r="M301" s="52">
        <f>SUMIFS('2012Figures'!$J:$J,'2012Figures'!$C:$C,$A301,'2012Figures'!$H:$H,$B301,'2012Figures'!$I:$I,$C301,'2012Figures'!$B:$B,"BrokerToCy",'2012Figures'!$G:$G,"E1",'2012Figures'!$E:$E,$B$1)</f>
        <v>0</v>
      </c>
      <c r="N301" s="52">
        <f>SUMIFS('2012Figures'!$J:$J,'2012Figures'!$C:$C,$A301,'2012Figures'!$H:$H,$B301,'2012Figures'!$I:$I,$C301,'2012Figures'!$B:$B,"BrokerToCy",'2012Figures'!$G:$G,"P1",'2012Figures'!$E:$E,$B$1)</f>
        <v>0</v>
      </c>
      <c r="O301" s="52">
        <f>SUMIFS('2012Figures'!$J:$J,'2012Figures'!$C:$C,$A301,'2012Figures'!$H:$H,$B301,'2012Figures'!$I:$I,$C301,'2012Figures'!$B:$B,"CyToBroker",'2012Figures'!$G:$G,"E1",'2012Figures'!$E:$E,$B$1)</f>
        <v>120003</v>
      </c>
      <c r="P301" s="52">
        <f>SUMIFS('2012Figures'!$J:$J,'2012Figures'!$C:$C,$A301,'2012Figures'!$H:$H,$B301,'2012Figures'!$I:$I,$C301,'2012Figures'!$B:$B,"CyToBroker",'2012Figures'!$G:$G,"P1",'2012Figures'!$E:$E,$B$1)</f>
        <v>0</v>
      </c>
      <c r="Q301" s="30"/>
      <c r="R301" s="46">
        <f t="shared" si="29"/>
        <v>0.6</v>
      </c>
      <c r="S301" s="46" t="str">
        <f t="shared" si="29"/>
        <v/>
      </c>
      <c r="T301" s="46" t="str">
        <f t="shared" si="29"/>
        <v/>
      </c>
      <c r="U301" s="46">
        <f t="shared" si="29"/>
        <v>0.6</v>
      </c>
      <c r="V301" s="46" t="str">
        <f t="shared" si="29"/>
        <v/>
      </c>
    </row>
    <row r="302" spans="1:22" x14ac:dyDescent="0.2">
      <c r="A302" s="1">
        <v>207</v>
      </c>
      <c r="B302" s="1" t="s">
        <v>31</v>
      </c>
      <c r="D302" s="29">
        <f>SUMIFS('2013Figures'!$J:$J,'2013Figures'!$C:$C,$A302,'2013Figures'!$I:$I,"",'2013Figures'!$E:$E,$B$1)</f>
        <v>0</v>
      </c>
      <c r="E302" s="9">
        <f>SUMIFS('2013Figures'!$J:$J,'2013Figures'!$C:$C,$A302,'2013Figures'!$I:$I,"",'2013Figures'!$B:$B,"BrokerToCy",'2013Figures'!$G:$G,"E1",'2013Figures'!$E:$E,$B$1)</f>
        <v>0</v>
      </c>
      <c r="F302" s="9">
        <f>SUMIFS('2013Figures'!$J:$J,'2013Figures'!$C:$C,$A302,'2013Figures'!$I:$I,"",'2013Figures'!$B:$B,"BrokerToCy",'2013Figures'!$G:$G,"P1",'2013Figures'!$E:$E,$B$1)</f>
        <v>0</v>
      </c>
      <c r="G302" s="9">
        <f>SUMIFS('2013Figures'!$J:$J,'2013Figures'!$C:$C,$A302,'2013Figures'!$I:$I,"",'2013Figures'!$B:$B,"CyToBroker",'2013Figures'!$G:$G,"E1",'2013Figures'!$E:$E,$B$1)</f>
        <v>0</v>
      </c>
      <c r="H302" s="9">
        <f>SUMIFS('2013Figures'!$J:$J,'2013Figures'!$C:$C,$A302,'2013Figures'!$I:$I,"",'2013Figures'!$B:$B,"CyToBroker",'2013Figures'!$G:$G,"P1",'2013Figures'!$E:$E,$B$1)</f>
        <v>0</v>
      </c>
      <c r="J302" s="8" t="s">
        <v>131</v>
      </c>
      <c r="L302" s="42">
        <f>SUMIFS('2012Figures'!$J:$J,'2012Figures'!$C:$C,$A302,'2012Figures'!$I:$I,"",'2012Figures'!$E:$E,$B$1)</f>
        <v>316</v>
      </c>
      <c r="M302" s="52">
        <f>SUMIFS('2012Figures'!$J:$J,'2012Figures'!$C:$C,$A302,'2012Figures'!$I:$I,"",'2012Figures'!$B:$B,"BrokerToCy",'2012Figures'!$G:$G,"E1",'2012Figures'!$E:$E,$B$1)</f>
        <v>0</v>
      </c>
      <c r="N302" s="52">
        <f>SUMIFS('2012Figures'!$J:$J,'2012Figures'!$C:$C,$A302,'2012Figures'!$I:$I,"",'2012Figures'!$B:$B,"BrokerToCy",'2012Figures'!$G:$G,"P1",'2012Figures'!$E:$E,$B$1)</f>
        <v>0</v>
      </c>
      <c r="O302" s="52">
        <f>SUMIFS('2012Figures'!$J:$J,'2012Figures'!$C:$C,$A302,'2012Figures'!$I:$I,"",'2012Figures'!$B:$B,"CyToBroker",'2012Figures'!$G:$G,"E1",'2012Figures'!$E:$E,$B$1)</f>
        <v>316</v>
      </c>
      <c r="P302" s="52">
        <f>SUMIFS('2012Figures'!$J:$J,'2012Figures'!$C:$C,$A302,'2012Figures'!$I:$I,"",'2012Figures'!$B:$B,"CyToBroker",'2012Figures'!$G:$G,"P1",'2012Figures'!$E:$E,$B$1)</f>
        <v>0</v>
      </c>
      <c r="R302" s="46">
        <f t="shared" si="29"/>
        <v>-1</v>
      </c>
      <c r="S302" s="46" t="str">
        <f t="shared" si="29"/>
        <v/>
      </c>
      <c r="T302" s="46" t="str">
        <f t="shared" si="29"/>
        <v/>
      </c>
      <c r="U302" s="46">
        <f t="shared" si="29"/>
        <v>-1</v>
      </c>
      <c r="V302" s="46" t="str">
        <f t="shared" si="29"/>
        <v/>
      </c>
    </row>
    <row r="303" spans="1:22" x14ac:dyDescent="0.2">
      <c r="A303" s="21"/>
      <c r="B303" s="21" t="s">
        <v>92</v>
      </c>
      <c r="C303" s="22"/>
      <c r="D303" s="23">
        <f>SUM(E303:H303)</f>
        <v>192504</v>
      </c>
      <c r="E303" s="23">
        <f>SUM(E299:E302)</f>
        <v>0</v>
      </c>
      <c r="F303" s="23">
        <f>SUM(F299:F302)</f>
        <v>0</v>
      </c>
      <c r="G303" s="23">
        <f>SUM(G299:G302)</f>
        <v>192504</v>
      </c>
      <c r="H303" s="23">
        <f>SUM(H299:H302)</f>
        <v>0</v>
      </c>
      <c r="I303" s="21"/>
      <c r="J303" s="22"/>
      <c r="K303" s="21"/>
      <c r="L303" s="43">
        <f>SUM(M303:P303)</f>
        <v>120360</v>
      </c>
      <c r="M303" s="43">
        <f>SUM(M299:M302)</f>
        <v>0</v>
      </c>
      <c r="N303" s="43">
        <f>SUM(N299:N302)</f>
        <v>0</v>
      </c>
      <c r="O303" s="43">
        <f>SUM(O299:O302)</f>
        <v>120360</v>
      </c>
      <c r="P303" s="43">
        <f>SUM(P299:P302)</f>
        <v>0</v>
      </c>
      <c r="Q303" s="21"/>
      <c r="R303" s="21"/>
      <c r="S303" s="21"/>
      <c r="T303" s="21"/>
      <c r="U303" s="21"/>
      <c r="V303" s="21"/>
    </row>
    <row r="304" spans="1:22" x14ac:dyDescent="0.2">
      <c r="A304" s="28">
        <v>210</v>
      </c>
      <c r="B304" s="28" t="s">
        <v>71</v>
      </c>
      <c r="C304" s="17" t="s">
        <v>88</v>
      </c>
      <c r="D304" s="18">
        <f>SUMIFS('2013Figures'!$J:$J,'2013Figures'!$C:$C,$A304,'2013Figures'!$E:$E,$B$1)</f>
        <v>91374</v>
      </c>
      <c r="E304" s="18">
        <f>SUMIFS('2013Figures'!$J:$J,'2013Figures'!$C:$C,$A304,'2013Figures'!$B:$B,"BrokerToCy",'2013Figures'!$G:$G,"E1",'2013Figures'!$E:$E,$B$1)</f>
        <v>0</v>
      </c>
      <c r="F304" s="18">
        <f>SUMIFS('2013Figures'!$J:$J,'2013Figures'!$C:$C,$A304,'2013Figures'!$B:$B,"BrokerToCy",'2013Figures'!$G:$G,"P1",'2013Figures'!$E:$E,$B$1)</f>
        <v>0</v>
      </c>
      <c r="G304" s="18">
        <f>SUMIFS('2013Figures'!$J:$J,'2013Figures'!$C:$C,$A304,'2013Figures'!$B:$B,"CyToBroker",'2013Figures'!$G:$G,"E1",'2013Figures'!$E:$E,$B$1)</f>
        <v>91374</v>
      </c>
      <c r="H304" s="18">
        <f>SUMIFS('2013Figures'!$J:$J,'2013Figures'!$C:$C,$A304,'2013Figures'!$B:$B,"CyToBroker",'2013Figures'!$G:$G,"P1",'2013Figures'!$E:$E,$B$1)</f>
        <v>0</v>
      </c>
      <c r="I304" s="28"/>
      <c r="J304" s="17"/>
      <c r="K304" s="28"/>
      <c r="L304" s="50">
        <f>SUMIFS('2012Figures'!$J:$J,'2012Figures'!$C:$C,$A304,'2012Figures'!$E:$E,$B$1)</f>
        <v>148727</v>
      </c>
      <c r="M304" s="50">
        <f>SUMIFS('2012Figures'!$J:$J,'2012Figures'!$C:$C,$A304,'2012Figures'!$B:$B,"BrokerToCy",'2012Figures'!$G:$G,"E1",'2012Figures'!$E:$E,$B$1)</f>
        <v>0</v>
      </c>
      <c r="N304" s="50">
        <f>SUMIFS('2012Figures'!$J:$J,'2012Figures'!$C:$C,$A304,'2012Figures'!$B:$B,"BrokerToCy",'2012Figures'!$G:$G,"P1",'2012Figures'!$E:$E,$B$1)</f>
        <v>0</v>
      </c>
      <c r="O304" s="50">
        <f>SUMIFS('2012Figures'!$J:$J,'2012Figures'!$C:$C,$A304,'2012Figures'!$B:$B,"CyToBroker",'2012Figures'!$G:$G,"E1",'2012Figures'!$E:$E,$B$1)</f>
        <v>148727</v>
      </c>
      <c r="P304" s="50">
        <f>SUMIFS('2012Figures'!$J:$J,'2012Figures'!$C:$C,$A304,'2012Figures'!$B:$B,"CyToBroker",'2012Figures'!$G:$G,"P1",'2012Figures'!$E:$E,$B$1)</f>
        <v>0</v>
      </c>
      <c r="Q304" s="28"/>
      <c r="R304" s="46">
        <f t="shared" si="29"/>
        <v>-0.39</v>
      </c>
      <c r="S304" s="46" t="str">
        <f t="shared" si="29"/>
        <v/>
      </c>
      <c r="T304" s="46" t="str">
        <f t="shared" si="29"/>
        <v/>
      </c>
      <c r="U304" s="46">
        <f t="shared" si="29"/>
        <v>-0.39</v>
      </c>
      <c r="V304" s="46" t="str">
        <f t="shared" si="29"/>
        <v/>
      </c>
    </row>
    <row r="305" spans="1:22" x14ac:dyDescent="0.2">
      <c r="A305" s="1">
        <v>210</v>
      </c>
      <c r="B305" s="1" t="s">
        <v>71</v>
      </c>
      <c r="C305" s="8">
        <v>5</v>
      </c>
      <c r="D305" s="29">
        <f>SUMIFS('2013Figures'!$J:$J,'2013Figures'!$C:$C,$A305,'2013Figures'!$H:$H,$B305,'2013Figures'!$I:$I,$C305,'2013Figures'!$E:$E,$B$1)</f>
        <v>0</v>
      </c>
      <c r="E305" s="9">
        <f>SUMIFS('2013Figures'!$J:$J,'2013Figures'!$C:$C,$A305,'2013Figures'!$H:$H,$B305,'2013Figures'!$I:$I,$C305,'2013Figures'!$B:$B,"BrokerToCy",'2013Figures'!$G:$G,"E1",'2013Figures'!$E:$E,$B$1)</f>
        <v>0</v>
      </c>
      <c r="F305" s="9">
        <f>SUMIFS('2013Figures'!$J:$J,'2013Figures'!$C:$C,$A305,'2013Figures'!$H:$H,$B305,'2013Figures'!$I:$I,$C305,'2013Figures'!$B:$B,"BrokerToCy",'2013Figures'!$G:$G,"P1",'2013Figures'!$E:$E,$B$1)</f>
        <v>0</v>
      </c>
      <c r="G305" s="9">
        <f>SUMIFS('2013Figures'!$J:$J,'2013Figures'!$C:$C,$A305,'2013Figures'!$H:$H,$B305,'2013Figures'!$I:$I,$C305,'2013Figures'!$B:$B,"CyToBroker",'2013Figures'!$G:$G,"E1",'2013Figures'!$E:$E,$B$1)</f>
        <v>0</v>
      </c>
      <c r="H305" s="9">
        <f>SUMIFS('2013Figures'!$J:$J,'2013Figures'!$C:$C,$A305,'2013Figures'!$H:$H,$B305,'2013Figures'!$I:$I,$C305,'2013Figures'!$B:$B,"CyToBroker",'2013Figures'!$G:$G,"P1",'2013Figures'!$E:$E,$B$1)</f>
        <v>0</v>
      </c>
      <c r="J305" s="8">
        <v>201501</v>
      </c>
      <c r="L305" s="42">
        <f>SUMIFS('2012Figures'!$J:$J,'2012Figures'!$C:$C,$A305,'2012Figures'!$H:$H,$B305,'2012Figures'!$I:$I,$C305,'2012Figures'!$E:$E,$B$1)</f>
        <v>0</v>
      </c>
      <c r="M305" s="52">
        <f>SUMIFS('2012Figures'!$J:$J,'2012Figures'!$C:$C,$A305,'2012Figures'!$H:$H,$B305,'2012Figures'!$I:$I,$C305,'2012Figures'!$B:$B,"BrokerToCy",'2012Figures'!$G:$G,"E1",'2012Figures'!$E:$E,$B$1)</f>
        <v>0</v>
      </c>
      <c r="N305" s="52">
        <f>SUMIFS('2012Figures'!$J:$J,'2012Figures'!$C:$C,$A305,'2012Figures'!$H:$H,$B305,'2012Figures'!$I:$I,$C305,'2012Figures'!$B:$B,"BrokerToCy",'2012Figures'!$G:$G,"P1",'2012Figures'!$E:$E,$B$1)</f>
        <v>0</v>
      </c>
      <c r="O305" s="52">
        <f>SUMIFS('2012Figures'!$J:$J,'2012Figures'!$C:$C,$A305,'2012Figures'!$H:$H,$B305,'2012Figures'!$I:$I,$C305,'2012Figures'!$B:$B,"CyToBroker",'2012Figures'!$G:$G,"E1",'2012Figures'!$E:$E,$B$1)</f>
        <v>0</v>
      </c>
      <c r="P305" s="52">
        <f>SUMIFS('2012Figures'!$J:$J,'2012Figures'!$C:$C,$A305,'2012Figures'!$H:$H,$B305,'2012Figures'!$I:$I,$C305,'2012Figures'!$B:$B,"CyToBroker",'2012Figures'!$G:$G,"P1",'2012Figures'!$E:$E,$B$1)</f>
        <v>0</v>
      </c>
      <c r="R305" s="46" t="str">
        <f t="shared" si="29"/>
        <v/>
      </c>
      <c r="S305" s="46" t="str">
        <f t="shared" si="29"/>
        <v/>
      </c>
      <c r="T305" s="46" t="str">
        <f t="shared" si="29"/>
        <v/>
      </c>
      <c r="U305" s="46" t="str">
        <f t="shared" si="29"/>
        <v/>
      </c>
      <c r="V305" s="46" t="str">
        <f t="shared" si="29"/>
        <v/>
      </c>
    </row>
    <row r="306" spans="1:22" x14ac:dyDescent="0.2">
      <c r="A306" s="1">
        <v>210</v>
      </c>
      <c r="B306" s="1" t="s">
        <v>71</v>
      </c>
      <c r="C306" s="8">
        <v>4</v>
      </c>
      <c r="D306" s="29">
        <f>SUMIFS('2013Figures'!$J:$J,'2013Figures'!$C:$C,$A306,'2013Figures'!$H:$H,$B306,'2013Figures'!$I:$I,$C306,'2013Figures'!$E:$E,$B$1)</f>
        <v>91352</v>
      </c>
      <c r="E306" s="9">
        <f>SUMIFS('2013Figures'!$J:$J,'2013Figures'!$C:$C,$A306,'2013Figures'!$H:$H,$B306,'2013Figures'!$I:$I,$C306,'2013Figures'!$B:$B,"BrokerToCy",'2013Figures'!$G:$G,"E1",'2013Figures'!$E:$E,$B$1)</f>
        <v>0</v>
      </c>
      <c r="F306" s="9">
        <f>SUMIFS('2013Figures'!$J:$J,'2013Figures'!$C:$C,$A306,'2013Figures'!$H:$H,$B306,'2013Figures'!$I:$I,$C306,'2013Figures'!$B:$B,"BrokerToCy",'2013Figures'!$G:$G,"P1",'2013Figures'!$E:$E,$B$1)</f>
        <v>0</v>
      </c>
      <c r="G306" s="9">
        <f>SUMIFS('2013Figures'!$J:$J,'2013Figures'!$C:$C,$A306,'2013Figures'!$H:$H,$B306,'2013Figures'!$I:$I,$C306,'2013Figures'!$B:$B,"CyToBroker",'2013Figures'!$G:$G,"E1",'2013Figures'!$E:$E,$B$1)</f>
        <v>91352</v>
      </c>
      <c r="H306" s="9">
        <f>SUMIFS('2013Figures'!$J:$J,'2013Figures'!$C:$C,$A306,'2013Figures'!$H:$H,$B306,'2013Figures'!$I:$I,$C306,'2013Figures'!$B:$B,"CyToBroker",'2013Figures'!$G:$G,"P1",'2013Figures'!$E:$E,$B$1)</f>
        <v>0</v>
      </c>
      <c r="I306" s="30"/>
      <c r="J306" s="31">
        <v>201301</v>
      </c>
      <c r="K306" s="30"/>
      <c r="L306" s="42">
        <f>SUMIFS('2012Figures'!$J:$J,'2012Figures'!$C:$C,$A306,'2012Figures'!$H:$H,$B306,'2012Figures'!$I:$I,$C306,'2012Figures'!$E:$E,$B$1)</f>
        <v>2947</v>
      </c>
      <c r="M306" s="52">
        <f>SUMIFS('2012Figures'!$J:$J,'2012Figures'!$C:$C,$A306,'2012Figures'!$H:$H,$B306,'2012Figures'!$I:$I,$C306,'2012Figures'!$B:$B,"BrokerToCy",'2012Figures'!$G:$G,"E1",'2012Figures'!$E:$E,$B$1)</f>
        <v>0</v>
      </c>
      <c r="N306" s="52">
        <f>SUMIFS('2012Figures'!$J:$J,'2012Figures'!$C:$C,$A306,'2012Figures'!$H:$H,$B306,'2012Figures'!$I:$I,$C306,'2012Figures'!$B:$B,"BrokerToCy",'2012Figures'!$G:$G,"P1",'2012Figures'!$E:$E,$B$1)</f>
        <v>0</v>
      </c>
      <c r="O306" s="52">
        <f>SUMIFS('2012Figures'!$J:$J,'2012Figures'!$C:$C,$A306,'2012Figures'!$H:$H,$B306,'2012Figures'!$I:$I,$C306,'2012Figures'!$B:$B,"CyToBroker",'2012Figures'!$G:$G,"E1",'2012Figures'!$E:$E,$B$1)</f>
        <v>2947</v>
      </c>
      <c r="P306" s="52">
        <f>SUMIFS('2012Figures'!$J:$J,'2012Figures'!$C:$C,$A306,'2012Figures'!$H:$H,$B306,'2012Figures'!$I:$I,$C306,'2012Figures'!$B:$B,"CyToBroker",'2012Figures'!$G:$G,"P1",'2012Figures'!$E:$E,$B$1)</f>
        <v>0</v>
      </c>
      <c r="Q306" s="30"/>
      <c r="R306" s="46">
        <f t="shared" si="29"/>
        <v>30</v>
      </c>
      <c r="S306" s="46" t="str">
        <f t="shared" si="29"/>
        <v/>
      </c>
      <c r="T306" s="46" t="str">
        <f t="shared" si="29"/>
        <v/>
      </c>
      <c r="U306" s="46">
        <f t="shared" si="29"/>
        <v>30</v>
      </c>
      <c r="V306" s="46" t="str">
        <f t="shared" si="29"/>
        <v/>
      </c>
    </row>
    <row r="307" spans="1:22" x14ac:dyDescent="0.2">
      <c r="A307" s="1">
        <v>210</v>
      </c>
      <c r="B307" s="1" t="s">
        <v>71</v>
      </c>
      <c r="C307" s="8">
        <v>3</v>
      </c>
      <c r="D307" s="29">
        <f>SUMIFS('2013Figures'!$J:$J,'2013Figures'!$C:$C,$A307,'2013Figures'!$H:$H,$B307,'2013Figures'!$I:$I,$C307,'2013Figures'!$E:$E,$B$1)</f>
        <v>0</v>
      </c>
      <c r="E307" s="9">
        <f>SUMIFS('2013Figures'!$J:$J,'2013Figures'!$C:$C,$A307,'2013Figures'!$H:$H,$B307,'2013Figures'!$I:$I,$C307,'2013Figures'!$B:$B,"BrokerToCy",'2013Figures'!$G:$G,"E1",'2013Figures'!$E:$E,$B$1)</f>
        <v>0</v>
      </c>
      <c r="F307" s="9">
        <f>SUMIFS('2013Figures'!$J:$J,'2013Figures'!$C:$C,$A307,'2013Figures'!$H:$H,$B307,'2013Figures'!$I:$I,$C307,'2013Figures'!$B:$B,"BrokerToCy",'2013Figures'!$G:$G,"P1",'2013Figures'!$E:$E,$B$1)</f>
        <v>0</v>
      </c>
      <c r="G307" s="9">
        <f>SUMIFS('2013Figures'!$J:$J,'2013Figures'!$C:$C,$A307,'2013Figures'!$H:$H,$B307,'2013Figures'!$I:$I,$C307,'2013Figures'!$B:$B,"CyToBroker",'2013Figures'!$G:$G,"E1",'2013Figures'!$E:$E,$B$1)</f>
        <v>0</v>
      </c>
      <c r="H307" s="9">
        <f>SUMIFS('2013Figures'!$J:$J,'2013Figures'!$C:$C,$A307,'2013Figures'!$H:$H,$B307,'2013Figures'!$I:$I,$C307,'2013Figures'!$B:$B,"CyToBroker",'2013Figures'!$G:$G,"P1",'2013Figures'!$E:$E,$B$1)</f>
        <v>0</v>
      </c>
      <c r="J307" s="8">
        <v>201201</v>
      </c>
      <c r="L307" s="42">
        <f>SUMIFS('2012Figures'!$J:$J,'2012Figures'!$C:$C,$A307,'2012Figures'!$H:$H,$B307,'2012Figures'!$I:$I,$C307,'2012Figures'!$E:$E,$B$1)</f>
        <v>0</v>
      </c>
      <c r="M307" s="52">
        <f>SUMIFS('2012Figures'!$J:$J,'2012Figures'!$C:$C,$A307,'2012Figures'!$H:$H,$B307,'2012Figures'!$I:$I,$C307,'2012Figures'!$B:$B,"BrokerToCy",'2012Figures'!$G:$G,"E1",'2012Figures'!$E:$E,$B$1)</f>
        <v>0</v>
      </c>
      <c r="N307" s="52">
        <f>SUMIFS('2012Figures'!$J:$J,'2012Figures'!$C:$C,$A307,'2012Figures'!$H:$H,$B307,'2012Figures'!$I:$I,$C307,'2012Figures'!$B:$B,"BrokerToCy",'2012Figures'!$G:$G,"P1",'2012Figures'!$E:$E,$B$1)</f>
        <v>0</v>
      </c>
      <c r="O307" s="52">
        <f>SUMIFS('2012Figures'!$J:$J,'2012Figures'!$C:$C,$A307,'2012Figures'!$H:$H,$B307,'2012Figures'!$I:$I,$C307,'2012Figures'!$B:$B,"CyToBroker",'2012Figures'!$G:$G,"E1",'2012Figures'!$E:$E,$B$1)</f>
        <v>0</v>
      </c>
      <c r="P307" s="52">
        <f>SUMIFS('2012Figures'!$J:$J,'2012Figures'!$C:$C,$A307,'2012Figures'!$H:$H,$B307,'2012Figures'!$I:$I,$C307,'2012Figures'!$B:$B,"CyToBroker",'2012Figures'!$G:$G,"P1",'2012Figures'!$E:$E,$B$1)</f>
        <v>0</v>
      </c>
      <c r="R307" s="46" t="str">
        <f t="shared" si="29"/>
        <v/>
      </c>
      <c r="S307" s="46" t="str">
        <f t="shared" si="29"/>
        <v/>
      </c>
      <c r="T307" s="46" t="str">
        <f t="shared" si="29"/>
        <v/>
      </c>
      <c r="U307" s="46" t="str">
        <f t="shared" si="29"/>
        <v/>
      </c>
      <c r="V307" s="46" t="str">
        <f t="shared" si="29"/>
        <v/>
      </c>
    </row>
    <row r="308" spans="1:22" x14ac:dyDescent="0.2">
      <c r="A308" s="1">
        <v>210</v>
      </c>
      <c r="B308" s="1" t="s">
        <v>71</v>
      </c>
      <c r="C308" s="8">
        <v>2</v>
      </c>
      <c r="D308" s="29">
        <f>SUMIFS('2013Figures'!$J:$J,'2013Figures'!$C:$C,$A308,'2013Figures'!$H:$H,$B308,'2013Figures'!$I:$I,$C308,'2013Figures'!$E:$E,$B$1)</f>
        <v>0</v>
      </c>
      <c r="E308" s="9">
        <f>SUMIFS('2013Figures'!$J:$J,'2013Figures'!$C:$C,$A308,'2013Figures'!$H:$H,$B308,'2013Figures'!$I:$I,$C308,'2013Figures'!$B:$B,"BrokerToCy",'2013Figures'!$G:$G,"E1",'2013Figures'!$E:$E,$B$1)</f>
        <v>0</v>
      </c>
      <c r="F308" s="9">
        <f>SUMIFS('2013Figures'!$J:$J,'2013Figures'!$C:$C,$A308,'2013Figures'!$H:$H,$B308,'2013Figures'!$I:$I,$C308,'2013Figures'!$B:$B,"BrokerToCy",'2013Figures'!$G:$G,"P1",'2013Figures'!$E:$E,$B$1)</f>
        <v>0</v>
      </c>
      <c r="G308" s="9">
        <f>SUMIFS('2013Figures'!$J:$J,'2013Figures'!$C:$C,$A308,'2013Figures'!$H:$H,$B308,'2013Figures'!$I:$I,$C308,'2013Figures'!$B:$B,"CyToBroker",'2013Figures'!$G:$G,"E1",'2013Figures'!$E:$E,$B$1)</f>
        <v>0</v>
      </c>
      <c r="H308" s="9">
        <f>SUMIFS('2013Figures'!$J:$J,'2013Figures'!$C:$C,$A308,'2013Figures'!$H:$H,$B308,'2013Figures'!$I:$I,$C308,'2013Figures'!$B:$B,"CyToBroker",'2013Figures'!$G:$G,"P1",'2013Figures'!$E:$E,$B$1)</f>
        <v>0</v>
      </c>
      <c r="J308" s="8">
        <v>201101</v>
      </c>
      <c r="L308" s="42">
        <f>SUMIFS('2012Figures'!$J:$J,'2012Figures'!$C:$C,$A308,'2012Figures'!$H:$H,$B308,'2012Figures'!$I:$I,$C308,'2012Figures'!$E:$E,$B$1)</f>
        <v>0</v>
      </c>
      <c r="M308" s="52">
        <f>SUMIFS('2012Figures'!$J:$J,'2012Figures'!$C:$C,$A308,'2012Figures'!$H:$H,$B308,'2012Figures'!$I:$I,$C308,'2012Figures'!$B:$B,"BrokerToCy",'2012Figures'!$G:$G,"E1",'2012Figures'!$E:$E,$B$1)</f>
        <v>0</v>
      </c>
      <c r="N308" s="52">
        <f>SUMIFS('2012Figures'!$J:$J,'2012Figures'!$C:$C,$A308,'2012Figures'!$H:$H,$B308,'2012Figures'!$I:$I,$C308,'2012Figures'!$B:$B,"BrokerToCy",'2012Figures'!$G:$G,"P1",'2012Figures'!$E:$E,$B$1)</f>
        <v>0</v>
      </c>
      <c r="O308" s="52">
        <f>SUMIFS('2012Figures'!$J:$J,'2012Figures'!$C:$C,$A308,'2012Figures'!$H:$H,$B308,'2012Figures'!$I:$I,$C308,'2012Figures'!$B:$B,"CyToBroker",'2012Figures'!$G:$G,"E1",'2012Figures'!$E:$E,$B$1)</f>
        <v>0</v>
      </c>
      <c r="P308" s="52">
        <f>SUMIFS('2012Figures'!$J:$J,'2012Figures'!$C:$C,$A308,'2012Figures'!$H:$H,$B308,'2012Figures'!$I:$I,$C308,'2012Figures'!$B:$B,"CyToBroker",'2012Figures'!$G:$G,"P1",'2012Figures'!$E:$E,$B$1)</f>
        <v>0</v>
      </c>
      <c r="R308" s="46" t="str">
        <f t="shared" si="29"/>
        <v/>
      </c>
      <c r="S308" s="46" t="str">
        <f t="shared" si="29"/>
        <v/>
      </c>
      <c r="T308" s="46" t="str">
        <f t="shared" si="29"/>
        <v/>
      </c>
      <c r="U308" s="46" t="str">
        <f t="shared" si="29"/>
        <v/>
      </c>
      <c r="V308" s="46" t="str">
        <f t="shared" si="29"/>
        <v/>
      </c>
    </row>
    <row r="309" spans="1:22" x14ac:dyDescent="0.2">
      <c r="A309" s="1">
        <v>210</v>
      </c>
      <c r="B309" s="1" t="s">
        <v>71</v>
      </c>
      <c r="C309" s="8">
        <v>1</v>
      </c>
      <c r="D309" s="29">
        <f>SUMIFS('2013Figures'!$J:$J,'2013Figures'!$C:$C,$A309,'2013Figures'!$H:$H,$B309,'2013Figures'!$I:$I,$C309,'2013Figures'!$E:$E,$B$1)</f>
        <v>21</v>
      </c>
      <c r="E309" s="9">
        <f>SUMIFS('2013Figures'!$J:$J,'2013Figures'!$C:$C,$A309,'2013Figures'!$H:$H,$B309,'2013Figures'!$I:$I,$C309,'2013Figures'!$B:$B,"BrokerToCy",'2013Figures'!$G:$G,"E1",'2013Figures'!$E:$E,$B$1)</f>
        <v>0</v>
      </c>
      <c r="F309" s="9">
        <f>SUMIFS('2013Figures'!$J:$J,'2013Figures'!$C:$C,$A309,'2013Figures'!$H:$H,$B309,'2013Figures'!$I:$I,$C309,'2013Figures'!$B:$B,"BrokerToCy",'2013Figures'!$G:$G,"P1",'2013Figures'!$E:$E,$B$1)</f>
        <v>0</v>
      </c>
      <c r="G309" s="9">
        <f>SUMIFS('2013Figures'!$J:$J,'2013Figures'!$C:$C,$A309,'2013Figures'!$H:$H,$B309,'2013Figures'!$I:$I,$C309,'2013Figures'!$B:$B,"CyToBroker",'2013Figures'!$G:$G,"E1",'2013Figures'!$E:$E,$B$1)</f>
        <v>21</v>
      </c>
      <c r="H309" s="9">
        <f>SUMIFS('2013Figures'!$J:$J,'2013Figures'!$C:$C,$A309,'2013Figures'!$H:$H,$B309,'2013Figures'!$I:$I,$C309,'2013Figures'!$B:$B,"CyToBroker",'2013Figures'!$G:$G,"P1",'2013Figures'!$E:$E,$B$1)</f>
        <v>0</v>
      </c>
      <c r="J309" s="8">
        <v>200901</v>
      </c>
      <c r="L309" s="42">
        <f>SUMIFS('2012Figures'!$J:$J,'2012Figures'!$C:$C,$A309,'2012Figures'!$H:$H,$B309,'2012Figures'!$I:$I,$C309,'2012Figures'!$E:$E,$B$1)</f>
        <v>145775</v>
      </c>
      <c r="M309" s="52">
        <f>SUMIFS('2012Figures'!$J:$J,'2012Figures'!$C:$C,$A309,'2012Figures'!$H:$H,$B309,'2012Figures'!$I:$I,$C309,'2012Figures'!$B:$B,"BrokerToCy",'2012Figures'!$G:$G,"E1",'2012Figures'!$E:$E,$B$1)</f>
        <v>0</v>
      </c>
      <c r="N309" s="52">
        <f>SUMIFS('2012Figures'!$J:$J,'2012Figures'!$C:$C,$A309,'2012Figures'!$H:$H,$B309,'2012Figures'!$I:$I,$C309,'2012Figures'!$B:$B,"BrokerToCy",'2012Figures'!$G:$G,"P1",'2012Figures'!$E:$E,$B$1)</f>
        <v>0</v>
      </c>
      <c r="O309" s="52">
        <f>SUMIFS('2012Figures'!$J:$J,'2012Figures'!$C:$C,$A309,'2012Figures'!$H:$H,$B309,'2012Figures'!$I:$I,$C309,'2012Figures'!$B:$B,"CyToBroker",'2012Figures'!$G:$G,"E1",'2012Figures'!$E:$E,$B$1)</f>
        <v>145775</v>
      </c>
      <c r="P309" s="52">
        <f>SUMIFS('2012Figures'!$J:$J,'2012Figures'!$C:$C,$A309,'2012Figures'!$H:$H,$B309,'2012Figures'!$I:$I,$C309,'2012Figures'!$B:$B,"CyToBroker",'2012Figures'!$G:$G,"P1",'2012Figures'!$E:$E,$B$1)</f>
        <v>0</v>
      </c>
      <c r="R309" s="46">
        <f t="shared" si="29"/>
        <v>-1</v>
      </c>
      <c r="S309" s="46" t="str">
        <f t="shared" si="29"/>
        <v/>
      </c>
      <c r="T309" s="46" t="str">
        <f t="shared" si="29"/>
        <v/>
      </c>
      <c r="U309" s="46">
        <f t="shared" si="29"/>
        <v>-1</v>
      </c>
      <c r="V309" s="46" t="str">
        <f t="shared" si="29"/>
        <v/>
      </c>
    </row>
    <row r="310" spans="1:22" x14ac:dyDescent="0.2">
      <c r="A310" s="1">
        <v>210</v>
      </c>
      <c r="B310" s="1" t="s">
        <v>71</v>
      </c>
      <c r="D310" s="29">
        <f>SUMIFS('2013Figures'!$J:$J,'2013Figures'!$C:$C,$A310,'2013Figures'!$I:$I,"",'2013Figures'!$E:$E,$B$1)</f>
        <v>1</v>
      </c>
      <c r="E310" s="9">
        <f>SUMIFS('2013Figures'!$J:$J,'2013Figures'!$C:$C,$A310,'2013Figures'!$I:$I,"",'2013Figures'!$B:$B,"BrokerToCy",'2013Figures'!$G:$G,"E1",'2013Figures'!$E:$E,$B$1)</f>
        <v>0</v>
      </c>
      <c r="F310" s="9">
        <f>SUMIFS('2013Figures'!$J:$J,'2013Figures'!$C:$C,$A310,'2013Figures'!$I:$I,"",'2013Figures'!$B:$B,"BrokerToCy",'2013Figures'!$G:$G,"P1",'2013Figures'!$E:$E,$B$1)</f>
        <v>0</v>
      </c>
      <c r="G310" s="9">
        <f>SUMIFS('2013Figures'!$J:$J,'2013Figures'!$C:$C,$A310,'2013Figures'!$I:$I,"",'2013Figures'!$B:$B,"CyToBroker",'2013Figures'!$G:$G,"E1",'2013Figures'!$E:$E,$B$1)</f>
        <v>1</v>
      </c>
      <c r="H310" s="9">
        <f>SUMIFS('2013Figures'!$J:$J,'2013Figures'!$C:$C,$A310,'2013Figures'!$I:$I,"",'2013Figures'!$B:$B,"CyToBroker",'2013Figures'!$G:$G,"P1",'2013Figures'!$E:$E,$B$1)</f>
        <v>0</v>
      </c>
      <c r="J310" s="8" t="s">
        <v>131</v>
      </c>
      <c r="L310" s="42">
        <f>SUMIFS('2012Figures'!$J:$J,'2012Figures'!$C:$C,$A310,'2012Figures'!$I:$I,"",'2012Figures'!$E:$E,$B$1)</f>
        <v>5</v>
      </c>
      <c r="M310" s="52">
        <f>SUMIFS('2012Figures'!$J:$J,'2012Figures'!$C:$C,$A310,'2012Figures'!$I:$I,"",'2012Figures'!$B:$B,"BrokerToCy",'2012Figures'!$G:$G,"E1",'2012Figures'!$E:$E,$B$1)</f>
        <v>0</v>
      </c>
      <c r="N310" s="52">
        <f>SUMIFS('2012Figures'!$J:$J,'2012Figures'!$C:$C,$A310,'2012Figures'!$I:$I,"",'2012Figures'!$B:$B,"BrokerToCy",'2012Figures'!$G:$G,"P1",'2012Figures'!$E:$E,$B$1)</f>
        <v>0</v>
      </c>
      <c r="O310" s="52">
        <f>SUMIFS('2012Figures'!$J:$J,'2012Figures'!$C:$C,$A310,'2012Figures'!$I:$I,"",'2012Figures'!$B:$B,"CyToBroker",'2012Figures'!$G:$G,"E1",'2012Figures'!$E:$E,$B$1)</f>
        <v>5</v>
      </c>
      <c r="P310" s="52">
        <f>SUMIFS('2012Figures'!$J:$J,'2012Figures'!$C:$C,$A310,'2012Figures'!$I:$I,"",'2012Figures'!$B:$B,"CyToBroker",'2012Figures'!$G:$G,"P1",'2012Figures'!$E:$E,$B$1)</f>
        <v>0</v>
      </c>
      <c r="R310" s="46">
        <f t="shared" si="29"/>
        <v>-0.8</v>
      </c>
      <c r="S310" s="46" t="str">
        <f t="shared" si="29"/>
        <v/>
      </c>
      <c r="T310" s="46" t="str">
        <f t="shared" si="29"/>
        <v/>
      </c>
      <c r="U310" s="46">
        <f t="shared" si="29"/>
        <v>-0.8</v>
      </c>
      <c r="V310" s="46" t="str">
        <f t="shared" si="29"/>
        <v/>
      </c>
    </row>
    <row r="311" spans="1:22" x14ac:dyDescent="0.2">
      <c r="A311" s="21"/>
      <c r="B311" s="21" t="s">
        <v>92</v>
      </c>
      <c r="C311" s="22"/>
      <c r="D311" s="23">
        <f>SUM(E311:H311)</f>
        <v>91374</v>
      </c>
      <c r="E311" s="23">
        <f>SUM(E305:E310)</f>
        <v>0</v>
      </c>
      <c r="F311" s="23">
        <f>SUM(F305:F310)</f>
        <v>0</v>
      </c>
      <c r="G311" s="23">
        <f>SUM(G305:G310)</f>
        <v>91374</v>
      </c>
      <c r="H311" s="23">
        <f>SUM(H305:H310)</f>
        <v>0</v>
      </c>
      <c r="I311" s="21"/>
      <c r="J311" s="22"/>
      <c r="K311" s="21"/>
      <c r="L311" s="43">
        <f>SUM(M311:P311)</f>
        <v>148727</v>
      </c>
      <c r="M311" s="43">
        <f>SUM(M305:M310)</f>
        <v>0</v>
      </c>
      <c r="N311" s="43">
        <f>SUM(N305:N310)</f>
        <v>0</v>
      </c>
      <c r="O311" s="43">
        <f>SUM(O305:O310)</f>
        <v>148727</v>
      </c>
      <c r="P311" s="43">
        <f>SUM(P305:P310)</f>
        <v>0</v>
      </c>
      <c r="Q311" s="21"/>
      <c r="R311" s="21"/>
      <c r="S311" s="21"/>
      <c r="T311" s="21"/>
      <c r="U311" s="21"/>
      <c r="V311" s="21"/>
    </row>
    <row r="312" spans="1:22" x14ac:dyDescent="0.2">
      <c r="A312" s="28">
        <v>211</v>
      </c>
      <c r="B312" s="28" t="s">
        <v>73</v>
      </c>
      <c r="C312" s="17" t="s">
        <v>88</v>
      </c>
      <c r="D312" s="18">
        <f>SUMIFS('2013Figures'!$J:$J,'2013Figures'!$C:$C,$A312,'2013Figures'!$E:$E,$B$1)</f>
        <v>161965</v>
      </c>
      <c r="E312" s="18">
        <f>SUMIFS('2013Figures'!$J:$J,'2013Figures'!$C:$C,$A312,'2013Figures'!$B:$B,"BrokerToCy",'2013Figures'!$G:$G,"E1",'2013Figures'!$E:$E,$B$1)</f>
        <v>0</v>
      </c>
      <c r="F312" s="18">
        <f>SUMIFS('2013Figures'!$J:$J,'2013Figures'!$C:$C,$A312,'2013Figures'!$B:$B,"BrokerToCy",'2013Figures'!$G:$G,"P1",'2013Figures'!$E:$E,$B$1)</f>
        <v>0</v>
      </c>
      <c r="G312" s="18">
        <f>SUMIFS('2013Figures'!$J:$J,'2013Figures'!$C:$C,$A312,'2013Figures'!$B:$B,"CyToBroker",'2013Figures'!$G:$G,"E1",'2013Figures'!$E:$E,$B$1)</f>
        <v>161965</v>
      </c>
      <c r="H312" s="18">
        <f>SUMIFS('2013Figures'!$J:$J,'2013Figures'!$C:$C,$A312,'2013Figures'!$B:$B,"CyToBroker",'2013Figures'!$G:$G,"P1",'2013Figures'!$E:$E,$B$1)</f>
        <v>0</v>
      </c>
      <c r="I312" s="28"/>
      <c r="J312" s="17"/>
      <c r="K312" s="28"/>
      <c r="L312" s="50">
        <f>SUMIFS('2012Figures'!$J:$J,'2012Figures'!$C:$C,$A312,'2012Figures'!$E:$E,$B$1)</f>
        <v>240736</v>
      </c>
      <c r="M312" s="50">
        <f>SUMIFS('2012Figures'!$J:$J,'2012Figures'!$C:$C,$A312,'2012Figures'!$B:$B,"BrokerToCy",'2012Figures'!$G:$G,"E1",'2012Figures'!$E:$E,$B$1)</f>
        <v>0</v>
      </c>
      <c r="N312" s="50">
        <f>SUMIFS('2012Figures'!$J:$J,'2012Figures'!$C:$C,$A312,'2012Figures'!$B:$B,"BrokerToCy",'2012Figures'!$G:$G,"P1",'2012Figures'!$E:$E,$B$1)</f>
        <v>0</v>
      </c>
      <c r="O312" s="50">
        <f>SUMIFS('2012Figures'!$J:$J,'2012Figures'!$C:$C,$A312,'2012Figures'!$B:$B,"CyToBroker",'2012Figures'!$G:$G,"E1",'2012Figures'!$E:$E,$B$1)</f>
        <v>240736</v>
      </c>
      <c r="P312" s="50">
        <f>SUMIFS('2012Figures'!$J:$J,'2012Figures'!$C:$C,$A312,'2012Figures'!$B:$B,"CyToBroker",'2012Figures'!$G:$G,"P1",'2012Figures'!$E:$E,$B$1)</f>
        <v>0</v>
      </c>
      <c r="Q312" s="28"/>
      <c r="R312" s="46">
        <f t="shared" si="29"/>
        <v>-0.33</v>
      </c>
      <c r="S312" s="46" t="str">
        <f t="shared" si="29"/>
        <v/>
      </c>
      <c r="T312" s="46" t="str">
        <f t="shared" si="29"/>
        <v/>
      </c>
      <c r="U312" s="46">
        <f t="shared" si="29"/>
        <v>-0.33</v>
      </c>
      <c r="V312" s="46" t="str">
        <f t="shared" si="29"/>
        <v/>
      </c>
    </row>
    <row r="313" spans="1:22" x14ac:dyDescent="0.2">
      <c r="A313" s="1">
        <v>211</v>
      </c>
      <c r="B313" s="1" t="s">
        <v>73</v>
      </c>
      <c r="C313" s="8">
        <v>5</v>
      </c>
      <c r="D313" s="29">
        <f>SUMIFS('2013Figures'!$J:$J,'2013Figures'!$C:$C,$A313,'2013Figures'!$H:$H,$B313,'2013Figures'!$I:$I,$C313,'2013Figures'!$E:$E,$B$1)</f>
        <v>0</v>
      </c>
      <c r="E313" s="9">
        <f>SUMIFS('2013Figures'!$J:$J,'2013Figures'!$C:$C,$A313,'2013Figures'!$H:$H,$B313,'2013Figures'!$I:$I,$C313,'2013Figures'!$B:$B,"BrokerToCy",'2013Figures'!$G:$G,"E1",'2013Figures'!$E:$E,$B$1)</f>
        <v>0</v>
      </c>
      <c r="F313" s="9">
        <f>SUMIFS('2013Figures'!$J:$J,'2013Figures'!$C:$C,$A313,'2013Figures'!$H:$H,$B313,'2013Figures'!$I:$I,$C313,'2013Figures'!$B:$B,"BrokerToCy",'2013Figures'!$G:$G,"P1",'2013Figures'!$E:$E,$B$1)</f>
        <v>0</v>
      </c>
      <c r="G313" s="9">
        <f>SUMIFS('2013Figures'!$J:$J,'2013Figures'!$C:$C,$A313,'2013Figures'!$H:$H,$B313,'2013Figures'!$I:$I,$C313,'2013Figures'!$B:$B,"CyToBroker",'2013Figures'!$G:$G,"E1",'2013Figures'!$E:$E,$B$1)</f>
        <v>0</v>
      </c>
      <c r="H313" s="9">
        <f>SUMIFS('2013Figures'!$J:$J,'2013Figures'!$C:$C,$A313,'2013Figures'!$H:$H,$B313,'2013Figures'!$I:$I,$C313,'2013Figures'!$B:$B,"CyToBroker",'2013Figures'!$G:$G,"P1",'2013Figures'!$E:$E,$B$1)</f>
        <v>0</v>
      </c>
      <c r="J313" s="8">
        <v>201501</v>
      </c>
      <c r="L313" s="42">
        <f>SUMIFS('2012Figures'!$J:$J,'2012Figures'!$C:$C,$A313,'2012Figures'!$H:$H,$B313,'2012Figures'!$I:$I,$C313,'2012Figures'!$E:$E,$B$1)</f>
        <v>0</v>
      </c>
      <c r="M313" s="52">
        <f>SUMIFS('2012Figures'!$J:$J,'2012Figures'!$C:$C,$A313,'2012Figures'!$H:$H,$B313,'2012Figures'!$I:$I,$C313,'2012Figures'!$B:$B,"BrokerToCy",'2012Figures'!$G:$G,"E1",'2012Figures'!$E:$E,$B$1)</f>
        <v>0</v>
      </c>
      <c r="N313" s="52">
        <f>SUMIFS('2012Figures'!$J:$J,'2012Figures'!$C:$C,$A313,'2012Figures'!$H:$H,$B313,'2012Figures'!$I:$I,$C313,'2012Figures'!$B:$B,"BrokerToCy",'2012Figures'!$G:$G,"P1",'2012Figures'!$E:$E,$B$1)</f>
        <v>0</v>
      </c>
      <c r="O313" s="52">
        <f>SUMIFS('2012Figures'!$J:$J,'2012Figures'!$C:$C,$A313,'2012Figures'!$H:$H,$B313,'2012Figures'!$I:$I,$C313,'2012Figures'!$B:$B,"CyToBroker",'2012Figures'!$G:$G,"E1",'2012Figures'!$E:$E,$B$1)</f>
        <v>0</v>
      </c>
      <c r="P313" s="52">
        <f>SUMIFS('2012Figures'!$J:$J,'2012Figures'!$C:$C,$A313,'2012Figures'!$H:$H,$B313,'2012Figures'!$I:$I,$C313,'2012Figures'!$B:$B,"CyToBroker",'2012Figures'!$G:$G,"P1",'2012Figures'!$E:$E,$B$1)</f>
        <v>0</v>
      </c>
      <c r="R313" s="46" t="str">
        <f t="shared" si="29"/>
        <v/>
      </c>
      <c r="S313" s="46" t="str">
        <f t="shared" si="29"/>
        <v/>
      </c>
      <c r="T313" s="46" t="str">
        <f t="shared" si="29"/>
        <v/>
      </c>
      <c r="U313" s="46" t="str">
        <f t="shared" si="29"/>
        <v/>
      </c>
      <c r="V313" s="46" t="str">
        <f t="shared" si="29"/>
        <v/>
      </c>
    </row>
    <row r="314" spans="1:22" x14ac:dyDescent="0.2">
      <c r="A314" s="1">
        <v>211</v>
      </c>
      <c r="B314" s="1" t="s">
        <v>73</v>
      </c>
      <c r="C314" s="8">
        <v>4</v>
      </c>
      <c r="D314" s="29">
        <f>SUMIFS('2013Figures'!$J:$J,'2013Figures'!$C:$C,$A314,'2013Figures'!$H:$H,$B314,'2013Figures'!$I:$I,$C314,'2013Figures'!$E:$E,$B$1)</f>
        <v>161930</v>
      </c>
      <c r="E314" s="9">
        <f>SUMIFS('2013Figures'!$J:$J,'2013Figures'!$C:$C,$A314,'2013Figures'!$H:$H,$B314,'2013Figures'!$I:$I,$C314,'2013Figures'!$B:$B,"BrokerToCy",'2013Figures'!$G:$G,"E1",'2013Figures'!$E:$E,$B$1)</f>
        <v>0</v>
      </c>
      <c r="F314" s="9">
        <f>SUMIFS('2013Figures'!$J:$J,'2013Figures'!$C:$C,$A314,'2013Figures'!$H:$H,$B314,'2013Figures'!$I:$I,$C314,'2013Figures'!$B:$B,"BrokerToCy",'2013Figures'!$G:$G,"P1",'2013Figures'!$E:$E,$B$1)</f>
        <v>0</v>
      </c>
      <c r="G314" s="9">
        <f>SUMIFS('2013Figures'!$J:$J,'2013Figures'!$C:$C,$A314,'2013Figures'!$H:$H,$B314,'2013Figures'!$I:$I,$C314,'2013Figures'!$B:$B,"CyToBroker",'2013Figures'!$G:$G,"E1",'2013Figures'!$E:$E,$B$1)</f>
        <v>161930</v>
      </c>
      <c r="H314" s="9">
        <f>SUMIFS('2013Figures'!$J:$J,'2013Figures'!$C:$C,$A314,'2013Figures'!$H:$H,$B314,'2013Figures'!$I:$I,$C314,'2013Figures'!$B:$B,"CyToBroker",'2013Figures'!$G:$G,"P1",'2013Figures'!$E:$E,$B$1)</f>
        <v>0</v>
      </c>
      <c r="I314" s="30"/>
      <c r="J314" s="31">
        <v>201301</v>
      </c>
      <c r="K314" s="30"/>
      <c r="L314" s="42">
        <f>SUMIFS('2012Figures'!$J:$J,'2012Figures'!$C:$C,$A314,'2012Figures'!$H:$H,$B314,'2012Figures'!$I:$I,$C314,'2012Figures'!$E:$E,$B$1)</f>
        <v>5836</v>
      </c>
      <c r="M314" s="52">
        <f>SUMIFS('2012Figures'!$J:$J,'2012Figures'!$C:$C,$A314,'2012Figures'!$H:$H,$B314,'2012Figures'!$I:$I,$C314,'2012Figures'!$B:$B,"BrokerToCy",'2012Figures'!$G:$G,"E1",'2012Figures'!$E:$E,$B$1)</f>
        <v>0</v>
      </c>
      <c r="N314" s="52">
        <f>SUMIFS('2012Figures'!$J:$J,'2012Figures'!$C:$C,$A314,'2012Figures'!$H:$H,$B314,'2012Figures'!$I:$I,$C314,'2012Figures'!$B:$B,"BrokerToCy",'2012Figures'!$G:$G,"P1",'2012Figures'!$E:$E,$B$1)</f>
        <v>0</v>
      </c>
      <c r="O314" s="52">
        <f>SUMIFS('2012Figures'!$J:$J,'2012Figures'!$C:$C,$A314,'2012Figures'!$H:$H,$B314,'2012Figures'!$I:$I,$C314,'2012Figures'!$B:$B,"CyToBroker",'2012Figures'!$G:$G,"E1",'2012Figures'!$E:$E,$B$1)</f>
        <v>5836</v>
      </c>
      <c r="P314" s="52">
        <f>SUMIFS('2012Figures'!$J:$J,'2012Figures'!$C:$C,$A314,'2012Figures'!$H:$H,$B314,'2012Figures'!$I:$I,$C314,'2012Figures'!$B:$B,"CyToBroker",'2012Figures'!$G:$G,"P1",'2012Figures'!$E:$E,$B$1)</f>
        <v>0</v>
      </c>
      <c r="Q314" s="30"/>
      <c r="R314" s="46">
        <f t="shared" si="29"/>
        <v>26.75</v>
      </c>
      <c r="S314" s="46" t="str">
        <f t="shared" si="29"/>
        <v/>
      </c>
      <c r="T314" s="46" t="str">
        <f t="shared" si="29"/>
        <v/>
      </c>
      <c r="U314" s="46">
        <f t="shared" si="29"/>
        <v>26.75</v>
      </c>
      <c r="V314" s="46" t="str">
        <f t="shared" si="29"/>
        <v/>
      </c>
    </row>
    <row r="315" spans="1:22" x14ac:dyDescent="0.2">
      <c r="A315" s="1">
        <v>211</v>
      </c>
      <c r="B315" s="1" t="s">
        <v>73</v>
      </c>
      <c r="C315" s="8">
        <v>3</v>
      </c>
      <c r="D315" s="29">
        <f>SUMIFS('2013Figures'!$J:$J,'2013Figures'!$C:$C,$A315,'2013Figures'!$H:$H,$B315,'2013Figures'!$I:$I,$C315,'2013Figures'!$E:$E,$B$1)</f>
        <v>0</v>
      </c>
      <c r="E315" s="9">
        <f>SUMIFS('2013Figures'!$J:$J,'2013Figures'!$C:$C,$A315,'2013Figures'!$H:$H,$B315,'2013Figures'!$I:$I,$C315,'2013Figures'!$B:$B,"BrokerToCy",'2013Figures'!$G:$G,"E1",'2013Figures'!$E:$E,$B$1)</f>
        <v>0</v>
      </c>
      <c r="F315" s="9">
        <f>SUMIFS('2013Figures'!$J:$J,'2013Figures'!$C:$C,$A315,'2013Figures'!$H:$H,$B315,'2013Figures'!$I:$I,$C315,'2013Figures'!$B:$B,"BrokerToCy",'2013Figures'!$G:$G,"P1",'2013Figures'!$E:$E,$B$1)</f>
        <v>0</v>
      </c>
      <c r="G315" s="9">
        <f>SUMIFS('2013Figures'!$J:$J,'2013Figures'!$C:$C,$A315,'2013Figures'!$H:$H,$B315,'2013Figures'!$I:$I,$C315,'2013Figures'!$B:$B,"CyToBroker",'2013Figures'!$G:$G,"E1",'2013Figures'!$E:$E,$B$1)</f>
        <v>0</v>
      </c>
      <c r="H315" s="9">
        <f>SUMIFS('2013Figures'!$J:$J,'2013Figures'!$C:$C,$A315,'2013Figures'!$H:$H,$B315,'2013Figures'!$I:$I,$C315,'2013Figures'!$B:$B,"CyToBroker",'2013Figures'!$G:$G,"P1",'2013Figures'!$E:$E,$B$1)</f>
        <v>0</v>
      </c>
      <c r="J315" s="8">
        <v>201201</v>
      </c>
      <c r="L315" s="42">
        <f>SUMIFS('2012Figures'!$J:$J,'2012Figures'!$C:$C,$A315,'2012Figures'!$H:$H,$B315,'2012Figures'!$I:$I,$C315,'2012Figures'!$E:$E,$B$1)</f>
        <v>0</v>
      </c>
      <c r="M315" s="52">
        <f>SUMIFS('2012Figures'!$J:$J,'2012Figures'!$C:$C,$A315,'2012Figures'!$H:$H,$B315,'2012Figures'!$I:$I,$C315,'2012Figures'!$B:$B,"BrokerToCy",'2012Figures'!$G:$G,"E1",'2012Figures'!$E:$E,$B$1)</f>
        <v>0</v>
      </c>
      <c r="N315" s="52">
        <f>SUMIFS('2012Figures'!$J:$J,'2012Figures'!$C:$C,$A315,'2012Figures'!$H:$H,$B315,'2012Figures'!$I:$I,$C315,'2012Figures'!$B:$B,"BrokerToCy",'2012Figures'!$G:$G,"P1",'2012Figures'!$E:$E,$B$1)</f>
        <v>0</v>
      </c>
      <c r="O315" s="52">
        <f>SUMIFS('2012Figures'!$J:$J,'2012Figures'!$C:$C,$A315,'2012Figures'!$H:$H,$B315,'2012Figures'!$I:$I,$C315,'2012Figures'!$B:$B,"CyToBroker",'2012Figures'!$G:$G,"E1",'2012Figures'!$E:$E,$B$1)</f>
        <v>0</v>
      </c>
      <c r="P315" s="52">
        <f>SUMIFS('2012Figures'!$J:$J,'2012Figures'!$C:$C,$A315,'2012Figures'!$H:$H,$B315,'2012Figures'!$I:$I,$C315,'2012Figures'!$B:$B,"CyToBroker",'2012Figures'!$G:$G,"P1",'2012Figures'!$E:$E,$B$1)</f>
        <v>0</v>
      </c>
      <c r="R315" s="46" t="str">
        <f t="shared" si="29"/>
        <v/>
      </c>
      <c r="S315" s="46" t="str">
        <f t="shared" si="29"/>
        <v/>
      </c>
      <c r="T315" s="46" t="str">
        <f t="shared" si="29"/>
        <v/>
      </c>
      <c r="U315" s="46" t="str">
        <f t="shared" si="29"/>
        <v/>
      </c>
      <c r="V315" s="46" t="str">
        <f t="shared" si="29"/>
        <v/>
      </c>
    </row>
    <row r="316" spans="1:22" x14ac:dyDescent="0.2">
      <c r="A316" s="1">
        <v>211</v>
      </c>
      <c r="B316" s="1" t="s">
        <v>73</v>
      </c>
      <c r="C316" s="8">
        <v>2</v>
      </c>
      <c r="D316" s="29">
        <f>SUMIFS('2013Figures'!$J:$J,'2013Figures'!$C:$C,$A316,'2013Figures'!$H:$H,$B316,'2013Figures'!$I:$I,$C316,'2013Figures'!$E:$E,$B$1)</f>
        <v>0</v>
      </c>
      <c r="E316" s="9">
        <f>SUMIFS('2013Figures'!$J:$J,'2013Figures'!$C:$C,$A316,'2013Figures'!$H:$H,$B316,'2013Figures'!$I:$I,$C316,'2013Figures'!$B:$B,"BrokerToCy",'2013Figures'!$G:$G,"E1",'2013Figures'!$E:$E,$B$1)</f>
        <v>0</v>
      </c>
      <c r="F316" s="9">
        <f>SUMIFS('2013Figures'!$J:$J,'2013Figures'!$C:$C,$A316,'2013Figures'!$H:$H,$B316,'2013Figures'!$I:$I,$C316,'2013Figures'!$B:$B,"BrokerToCy",'2013Figures'!$G:$G,"P1",'2013Figures'!$E:$E,$B$1)</f>
        <v>0</v>
      </c>
      <c r="G316" s="9">
        <f>SUMIFS('2013Figures'!$J:$J,'2013Figures'!$C:$C,$A316,'2013Figures'!$H:$H,$B316,'2013Figures'!$I:$I,$C316,'2013Figures'!$B:$B,"CyToBroker",'2013Figures'!$G:$G,"E1",'2013Figures'!$E:$E,$B$1)</f>
        <v>0</v>
      </c>
      <c r="H316" s="9">
        <f>SUMIFS('2013Figures'!$J:$J,'2013Figures'!$C:$C,$A316,'2013Figures'!$H:$H,$B316,'2013Figures'!$I:$I,$C316,'2013Figures'!$B:$B,"CyToBroker",'2013Figures'!$G:$G,"P1",'2013Figures'!$E:$E,$B$1)</f>
        <v>0</v>
      </c>
      <c r="J316" s="8">
        <v>201101</v>
      </c>
      <c r="L316" s="42">
        <f>SUMIFS('2012Figures'!$J:$J,'2012Figures'!$C:$C,$A316,'2012Figures'!$H:$H,$B316,'2012Figures'!$I:$I,$C316,'2012Figures'!$E:$E,$B$1)</f>
        <v>0</v>
      </c>
      <c r="M316" s="52">
        <f>SUMIFS('2012Figures'!$J:$J,'2012Figures'!$C:$C,$A316,'2012Figures'!$H:$H,$B316,'2012Figures'!$I:$I,$C316,'2012Figures'!$B:$B,"BrokerToCy",'2012Figures'!$G:$G,"E1",'2012Figures'!$E:$E,$B$1)</f>
        <v>0</v>
      </c>
      <c r="N316" s="52">
        <f>SUMIFS('2012Figures'!$J:$J,'2012Figures'!$C:$C,$A316,'2012Figures'!$H:$H,$B316,'2012Figures'!$I:$I,$C316,'2012Figures'!$B:$B,"BrokerToCy",'2012Figures'!$G:$G,"P1",'2012Figures'!$E:$E,$B$1)</f>
        <v>0</v>
      </c>
      <c r="O316" s="52">
        <f>SUMIFS('2012Figures'!$J:$J,'2012Figures'!$C:$C,$A316,'2012Figures'!$H:$H,$B316,'2012Figures'!$I:$I,$C316,'2012Figures'!$B:$B,"CyToBroker",'2012Figures'!$G:$G,"E1",'2012Figures'!$E:$E,$B$1)</f>
        <v>0</v>
      </c>
      <c r="P316" s="52">
        <f>SUMIFS('2012Figures'!$J:$J,'2012Figures'!$C:$C,$A316,'2012Figures'!$H:$H,$B316,'2012Figures'!$I:$I,$C316,'2012Figures'!$B:$B,"CyToBroker",'2012Figures'!$G:$G,"P1",'2012Figures'!$E:$E,$B$1)</f>
        <v>0</v>
      </c>
      <c r="R316" s="46" t="str">
        <f t="shared" si="29"/>
        <v/>
      </c>
      <c r="S316" s="46" t="str">
        <f t="shared" si="29"/>
        <v/>
      </c>
      <c r="T316" s="46" t="str">
        <f t="shared" si="29"/>
        <v/>
      </c>
      <c r="U316" s="46" t="str">
        <f t="shared" si="29"/>
        <v/>
      </c>
      <c r="V316" s="46" t="str">
        <f t="shared" si="29"/>
        <v/>
      </c>
    </row>
    <row r="317" spans="1:22" x14ac:dyDescent="0.2">
      <c r="A317" s="1">
        <v>211</v>
      </c>
      <c r="B317" s="1" t="s">
        <v>73</v>
      </c>
      <c r="C317" s="8">
        <v>1</v>
      </c>
      <c r="D317" s="29">
        <f>SUMIFS('2013Figures'!$J:$J,'2013Figures'!$C:$C,$A317,'2013Figures'!$H:$H,$B317,'2013Figures'!$I:$I,$C317,'2013Figures'!$E:$E,$B$1)</f>
        <v>30</v>
      </c>
      <c r="E317" s="9">
        <f>SUMIFS('2013Figures'!$J:$J,'2013Figures'!$C:$C,$A317,'2013Figures'!$H:$H,$B317,'2013Figures'!$I:$I,$C317,'2013Figures'!$B:$B,"BrokerToCy",'2013Figures'!$G:$G,"E1",'2013Figures'!$E:$E,$B$1)</f>
        <v>0</v>
      </c>
      <c r="F317" s="9">
        <f>SUMIFS('2013Figures'!$J:$J,'2013Figures'!$C:$C,$A317,'2013Figures'!$H:$H,$B317,'2013Figures'!$I:$I,$C317,'2013Figures'!$B:$B,"BrokerToCy",'2013Figures'!$G:$G,"P1",'2013Figures'!$E:$E,$B$1)</f>
        <v>0</v>
      </c>
      <c r="G317" s="9">
        <f>SUMIFS('2013Figures'!$J:$J,'2013Figures'!$C:$C,$A317,'2013Figures'!$H:$H,$B317,'2013Figures'!$I:$I,$C317,'2013Figures'!$B:$B,"CyToBroker",'2013Figures'!$G:$G,"E1",'2013Figures'!$E:$E,$B$1)</f>
        <v>30</v>
      </c>
      <c r="H317" s="9">
        <f>SUMIFS('2013Figures'!$J:$J,'2013Figures'!$C:$C,$A317,'2013Figures'!$H:$H,$B317,'2013Figures'!$I:$I,$C317,'2013Figures'!$B:$B,"CyToBroker",'2013Figures'!$G:$G,"P1",'2013Figures'!$E:$E,$B$1)</f>
        <v>0</v>
      </c>
      <c r="J317" s="8">
        <v>200901</v>
      </c>
      <c r="L317" s="42">
        <f>SUMIFS('2012Figures'!$J:$J,'2012Figures'!$C:$C,$A317,'2012Figures'!$H:$H,$B317,'2012Figures'!$I:$I,$C317,'2012Figures'!$E:$E,$B$1)</f>
        <v>234334</v>
      </c>
      <c r="M317" s="52">
        <f>SUMIFS('2012Figures'!$J:$J,'2012Figures'!$C:$C,$A317,'2012Figures'!$H:$H,$B317,'2012Figures'!$I:$I,$C317,'2012Figures'!$B:$B,"BrokerToCy",'2012Figures'!$G:$G,"E1",'2012Figures'!$E:$E,$B$1)</f>
        <v>0</v>
      </c>
      <c r="N317" s="52">
        <f>SUMIFS('2012Figures'!$J:$J,'2012Figures'!$C:$C,$A317,'2012Figures'!$H:$H,$B317,'2012Figures'!$I:$I,$C317,'2012Figures'!$B:$B,"BrokerToCy",'2012Figures'!$G:$G,"P1",'2012Figures'!$E:$E,$B$1)</f>
        <v>0</v>
      </c>
      <c r="O317" s="52">
        <f>SUMIFS('2012Figures'!$J:$J,'2012Figures'!$C:$C,$A317,'2012Figures'!$H:$H,$B317,'2012Figures'!$I:$I,$C317,'2012Figures'!$B:$B,"CyToBroker",'2012Figures'!$G:$G,"E1",'2012Figures'!$E:$E,$B$1)</f>
        <v>234334</v>
      </c>
      <c r="P317" s="52">
        <f>SUMIFS('2012Figures'!$J:$J,'2012Figures'!$C:$C,$A317,'2012Figures'!$H:$H,$B317,'2012Figures'!$I:$I,$C317,'2012Figures'!$B:$B,"CyToBroker",'2012Figures'!$G:$G,"P1",'2012Figures'!$E:$E,$B$1)</f>
        <v>0</v>
      </c>
      <c r="R317" s="46">
        <f t="shared" si="29"/>
        <v>-1</v>
      </c>
      <c r="S317" s="46" t="str">
        <f t="shared" si="29"/>
        <v/>
      </c>
      <c r="T317" s="46" t="str">
        <f t="shared" si="29"/>
        <v/>
      </c>
      <c r="U317" s="46">
        <f t="shared" si="29"/>
        <v>-1</v>
      </c>
      <c r="V317" s="46" t="str">
        <f t="shared" si="29"/>
        <v/>
      </c>
    </row>
    <row r="318" spans="1:22" x14ac:dyDescent="0.2">
      <c r="A318" s="1">
        <v>211</v>
      </c>
      <c r="B318" s="1" t="s">
        <v>73</v>
      </c>
      <c r="D318" s="29">
        <f>SUMIFS('2013Figures'!$J:$J,'2013Figures'!$C:$C,$A318,'2013Figures'!$I:$I,"",'2013Figures'!$E:$E,$B$1)</f>
        <v>5</v>
      </c>
      <c r="E318" s="9">
        <f>SUMIFS('2013Figures'!$J:$J,'2013Figures'!$C:$C,$A318,'2013Figures'!$I:$I,"",'2013Figures'!$B:$B,"BrokerToCy",'2013Figures'!$G:$G,"E1",'2013Figures'!$E:$E,$B$1)</f>
        <v>0</v>
      </c>
      <c r="F318" s="9">
        <f>SUMIFS('2013Figures'!$J:$J,'2013Figures'!$C:$C,$A318,'2013Figures'!$I:$I,"",'2013Figures'!$B:$B,"BrokerToCy",'2013Figures'!$G:$G,"P1",'2013Figures'!$E:$E,$B$1)</f>
        <v>0</v>
      </c>
      <c r="G318" s="9">
        <f>SUMIFS('2013Figures'!$J:$J,'2013Figures'!$C:$C,$A318,'2013Figures'!$I:$I,"",'2013Figures'!$B:$B,"CyToBroker",'2013Figures'!$G:$G,"E1",'2013Figures'!$E:$E,$B$1)</f>
        <v>5</v>
      </c>
      <c r="H318" s="9">
        <f>SUMIFS('2013Figures'!$J:$J,'2013Figures'!$C:$C,$A318,'2013Figures'!$I:$I,"",'2013Figures'!$B:$B,"CyToBroker",'2013Figures'!$G:$G,"P1",'2013Figures'!$E:$E,$B$1)</f>
        <v>0</v>
      </c>
      <c r="J318" s="8" t="s">
        <v>131</v>
      </c>
      <c r="L318" s="42">
        <f>SUMIFS('2012Figures'!$J:$J,'2012Figures'!$C:$C,$A318,'2012Figures'!$I:$I,"",'2012Figures'!$E:$E,$B$1)</f>
        <v>566</v>
      </c>
      <c r="M318" s="52">
        <f>SUMIFS('2012Figures'!$J:$J,'2012Figures'!$C:$C,$A318,'2012Figures'!$I:$I,"",'2012Figures'!$B:$B,"BrokerToCy",'2012Figures'!$G:$G,"E1",'2012Figures'!$E:$E,$B$1)</f>
        <v>0</v>
      </c>
      <c r="N318" s="52">
        <f>SUMIFS('2012Figures'!$J:$J,'2012Figures'!$C:$C,$A318,'2012Figures'!$I:$I,"",'2012Figures'!$B:$B,"BrokerToCy",'2012Figures'!$G:$G,"P1",'2012Figures'!$E:$E,$B$1)</f>
        <v>0</v>
      </c>
      <c r="O318" s="52">
        <f>SUMIFS('2012Figures'!$J:$J,'2012Figures'!$C:$C,$A318,'2012Figures'!$I:$I,"",'2012Figures'!$B:$B,"CyToBroker",'2012Figures'!$G:$G,"E1",'2012Figures'!$E:$E,$B$1)</f>
        <v>566</v>
      </c>
      <c r="P318" s="52">
        <f>SUMIFS('2012Figures'!$J:$J,'2012Figures'!$C:$C,$A318,'2012Figures'!$I:$I,"",'2012Figures'!$B:$B,"CyToBroker",'2012Figures'!$G:$G,"P1",'2012Figures'!$E:$E,$B$1)</f>
        <v>0</v>
      </c>
      <c r="R318" s="46">
        <f t="shared" si="29"/>
        <v>-0.99</v>
      </c>
      <c r="S318" s="46" t="str">
        <f t="shared" si="29"/>
        <v/>
      </c>
      <c r="T318" s="46" t="str">
        <f t="shared" si="29"/>
        <v/>
      </c>
      <c r="U318" s="46">
        <f t="shared" si="29"/>
        <v>-0.99</v>
      </c>
      <c r="V318" s="46" t="str">
        <f t="shared" si="29"/>
        <v/>
      </c>
    </row>
    <row r="319" spans="1:22" x14ac:dyDescent="0.2">
      <c r="A319" s="21"/>
      <c r="B319" s="21" t="s">
        <v>92</v>
      </c>
      <c r="C319" s="22"/>
      <c r="D319" s="23">
        <f>SUM(E319:H319)</f>
        <v>161965</v>
      </c>
      <c r="E319" s="23">
        <f>SUM(E313:E318)</f>
        <v>0</v>
      </c>
      <c r="F319" s="23">
        <f>SUM(F313:F318)</f>
        <v>0</v>
      </c>
      <c r="G319" s="23">
        <f>SUM(G313:G318)</f>
        <v>161965</v>
      </c>
      <c r="H319" s="23">
        <f>SUM(H313:H318)</f>
        <v>0</v>
      </c>
      <c r="I319" s="21"/>
      <c r="J319" s="22"/>
      <c r="K319" s="21"/>
      <c r="L319" s="43">
        <f>SUM(M319:P319)</f>
        <v>240736</v>
      </c>
      <c r="M319" s="43">
        <f>SUM(M313:M318)</f>
        <v>0</v>
      </c>
      <c r="N319" s="43">
        <f>SUM(N313:N318)</f>
        <v>0</v>
      </c>
      <c r="O319" s="43">
        <f>SUM(O313:O318)</f>
        <v>240736</v>
      </c>
      <c r="P319" s="43">
        <f>SUM(P313:P318)</f>
        <v>0</v>
      </c>
      <c r="Q319" s="21"/>
      <c r="R319" s="21"/>
      <c r="S319" s="21"/>
      <c r="T319" s="21"/>
      <c r="U319" s="21"/>
      <c r="V319" s="21"/>
    </row>
    <row r="320" spans="1:22" x14ac:dyDescent="0.2">
      <c r="A320" s="28">
        <v>214</v>
      </c>
      <c r="B320" s="28" t="s">
        <v>115</v>
      </c>
      <c r="C320" s="17" t="s">
        <v>88</v>
      </c>
      <c r="D320" s="18">
        <f>SUMIFS('2013Figures'!$J:$J,'2013Figures'!$C:$C,$A320,'2013Figures'!$E:$E,$B$1)</f>
        <v>0</v>
      </c>
      <c r="E320" s="18">
        <f>SUMIFS('2013Figures'!$J:$J,'2013Figures'!$C:$C,$A320,'2013Figures'!$B:$B,"BrokerToCy",'2013Figures'!$G:$G,"E1",'2013Figures'!$E:$E,$B$1)</f>
        <v>0</v>
      </c>
      <c r="F320" s="18">
        <f>SUMIFS('2013Figures'!$J:$J,'2013Figures'!$C:$C,$A320,'2013Figures'!$B:$B,"BrokerToCy",'2013Figures'!$G:$G,"P1",'2013Figures'!$E:$E,$B$1)</f>
        <v>0</v>
      </c>
      <c r="G320" s="18">
        <f>SUMIFS('2013Figures'!$J:$J,'2013Figures'!$C:$C,$A320,'2013Figures'!$B:$B,"CyToBroker",'2013Figures'!$G:$G,"E1",'2013Figures'!$E:$E,$B$1)</f>
        <v>0</v>
      </c>
      <c r="H320" s="18">
        <f>SUMIFS('2013Figures'!$J:$J,'2013Figures'!$C:$C,$A320,'2013Figures'!$B:$B,"CyToBroker",'2013Figures'!$G:$G,"P1",'2013Figures'!$E:$E,$B$1)</f>
        <v>0</v>
      </c>
      <c r="I320" s="28"/>
      <c r="J320" s="17"/>
      <c r="K320" s="28"/>
      <c r="L320" s="50">
        <f>SUMIFS('2012Figures'!$J:$J,'2012Figures'!$C:$C,$A320,'2012Figures'!$E:$E,$B$1)</f>
        <v>0</v>
      </c>
      <c r="M320" s="50">
        <f>SUMIFS('2012Figures'!$J:$J,'2012Figures'!$C:$C,$A320,'2012Figures'!$B:$B,"BrokerToCy",'2012Figures'!$G:$G,"E1",'2012Figures'!$E:$E,$B$1)</f>
        <v>0</v>
      </c>
      <c r="N320" s="50">
        <f>SUMIFS('2012Figures'!$J:$J,'2012Figures'!$C:$C,$A320,'2012Figures'!$B:$B,"BrokerToCy",'2012Figures'!$G:$G,"P1",'2012Figures'!$E:$E,$B$1)</f>
        <v>0</v>
      </c>
      <c r="O320" s="50">
        <f>SUMIFS('2012Figures'!$J:$J,'2012Figures'!$C:$C,$A320,'2012Figures'!$B:$B,"CyToBroker",'2012Figures'!$G:$G,"E1",'2012Figures'!$E:$E,$B$1)</f>
        <v>0</v>
      </c>
      <c r="P320" s="50">
        <f>SUMIFS('2012Figures'!$J:$J,'2012Figures'!$C:$C,$A320,'2012Figures'!$B:$B,"CyToBroker",'2012Figures'!$G:$G,"P1",'2012Figures'!$E:$E,$B$1)</f>
        <v>0</v>
      </c>
      <c r="Q320" s="28"/>
      <c r="R320" s="46" t="str">
        <f t="shared" si="29"/>
        <v/>
      </c>
      <c r="S320" s="46" t="str">
        <f t="shared" si="29"/>
        <v/>
      </c>
      <c r="T320" s="46" t="str">
        <f t="shared" si="29"/>
        <v/>
      </c>
      <c r="U320" s="46" t="str">
        <f t="shared" si="29"/>
        <v/>
      </c>
      <c r="V320" s="46" t="str">
        <f t="shared" si="29"/>
        <v/>
      </c>
    </row>
    <row r="321" spans="1:22" x14ac:dyDescent="0.2">
      <c r="A321" s="1">
        <v>214</v>
      </c>
      <c r="B321" s="1" t="s">
        <v>115</v>
      </c>
      <c r="C321" s="8">
        <v>1</v>
      </c>
      <c r="D321" s="29">
        <f>SUMIFS('2013Figures'!$J:$J,'2013Figures'!$C:$C,$A321,'2013Figures'!$H:$H,$B321,'2013Figures'!$I:$I,$C321,'2013Figures'!$E:$E,$B$1)</f>
        <v>0</v>
      </c>
      <c r="E321" s="9">
        <f>SUMIFS('2013Figures'!$J:$J,'2013Figures'!$C:$C,$A321,'2013Figures'!$H:$H,$B321,'2013Figures'!$I:$I,$C321,'2013Figures'!$B:$B,"BrokerToCy",'2013Figures'!$G:$G,"E1",'2013Figures'!$E:$E,$B$1)</f>
        <v>0</v>
      </c>
      <c r="F321" s="9">
        <f>SUMIFS('2013Figures'!$J:$J,'2013Figures'!$C:$C,$A321,'2013Figures'!$H:$H,$B321,'2013Figures'!$I:$I,$C321,'2013Figures'!$B:$B,"BrokerToCy",'2013Figures'!$G:$G,"P1",'2013Figures'!$E:$E,$B$1)</f>
        <v>0</v>
      </c>
      <c r="G321" s="9">
        <f>SUMIFS('2013Figures'!$J:$J,'2013Figures'!$C:$C,$A321,'2013Figures'!$H:$H,$B321,'2013Figures'!$I:$I,$C321,'2013Figures'!$B:$B,"CyToBroker",'2013Figures'!$G:$G,"E1",'2013Figures'!$E:$E,$B$1)</f>
        <v>0</v>
      </c>
      <c r="H321" s="9">
        <f>SUMIFS('2013Figures'!$J:$J,'2013Figures'!$C:$C,$A321,'2013Figures'!$H:$H,$B321,'2013Figures'!$I:$I,$C321,'2013Figures'!$B:$B,"CyToBroker",'2013Figures'!$G:$G,"P1",'2013Figures'!$E:$E,$B$1)</f>
        <v>0</v>
      </c>
      <c r="I321" s="30"/>
      <c r="J321" s="31">
        <v>200901</v>
      </c>
      <c r="K321" s="30"/>
      <c r="L321" s="42">
        <f>SUMIFS('2012Figures'!$J:$J,'2012Figures'!$C:$C,$A321,'2012Figures'!$H:$H,$B321,'2012Figures'!$I:$I,$C321,'2012Figures'!$E:$E,$B$1)</f>
        <v>0</v>
      </c>
      <c r="M321" s="52">
        <f>SUMIFS('2012Figures'!$J:$J,'2012Figures'!$C:$C,$A321,'2012Figures'!$H:$H,$B321,'2012Figures'!$I:$I,$C321,'2012Figures'!$B:$B,"BrokerToCy",'2012Figures'!$G:$G,"E1",'2012Figures'!$E:$E,$B$1)</f>
        <v>0</v>
      </c>
      <c r="N321" s="52">
        <f>SUMIFS('2012Figures'!$J:$J,'2012Figures'!$C:$C,$A321,'2012Figures'!$H:$H,$B321,'2012Figures'!$I:$I,$C321,'2012Figures'!$B:$B,"BrokerToCy",'2012Figures'!$G:$G,"P1",'2012Figures'!$E:$E,$B$1)</f>
        <v>0</v>
      </c>
      <c r="O321" s="52">
        <f>SUMIFS('2012Figures'!$J:$J,'2012Figures'!$C:$C,$A321,'2012Figures'!$H:$H,$B321,'2012Figures'!$I:$I,$C321,'2012Figures'!$B:$B,"CyToBroker",'2012Figures'!$G:$G,"E1",'2012Figures'!$E:$E,$B$1)</f>
        <v>0</v>
      </c>
      <c r="P321" s="52">
        <f>SUMIFS('2012Figures'!$J:$J,'2012Figures'!$C:$C,$A321,'2012Figures'!$H:$H,$B321,'2012Figures'!$I:$I,$C321,'2012Figures'!$B:$B,"CyToBroker",'2012Figures'!$G:$G,"P1",'2012Figures'!$E:$E,$B$1)</f>
        <v>0</v>
      </c>
      <c r="Q321" s="30"/>
      <c r="R321" s="46" t="str">
        <f t="shared" si="29"/>
        <v/>
      </c>
      <c r="S321" s="46" t="str">
        <f t="shared" si="29"/>
        <v/>
      </c>
      <c r="T321" s="46" t="str">
        <f t="shared" si="29"/>
        <v/>
      </c>
      <c r="U321" s="46" t="str">
        <f t="shared" si="29"/>
        <v/>
      </c>
      <c r="V321" s="46" t="str">
        <f t="shared" si="29"/>
        <v/>
      </c>
    </row>
    <row r="322" spans="1:22" x14ac:dyDescent="0.2">
      <c r="A322" s="1">
        <v>214</v>
      </c>
      <c r="B322" s="1" t="s">
        <v>115</v>
      </c>
      <c r="D322" s="29">
        <f>SUMIFS('2013Figures'!$J:$J,'2013Figures'!$C:$C,$A322,'2013Figures'!$I:$I,"",'2013Figures'!$E:$E,$B$1)</f>
        <v>0</v>
      </c>
      <c r="E322" s="9">
        <f>SUMIFS('2013Figures'!$J:$J,'2013Figures'!$C:$C,$A322,'2013Figures'!$I:$I,"",'2013Figures'!$B:$B,"BrokerToCy",'2013Figures'!$G:$G,"E1",'2013Figures'!$E:$E,$B$1)</f>
        <v>0</v>
      </c>
      <c r="F322" s="9">
        <f>SUMIFS('2013Figures'!$J:$J,'2013Figures'!$C:$C,$A322,'2013Figures'!$I:$I,"",'2013Figures'!$B:$B,"BrokerToCy",'2013Figures'!$G:$G,"P1",'2013Figures'!$E:$E,$B$1)</f>
        <v>0</v>
      </c>
      <c r="G322" s="9">
        <f>SUMIFS('2013Figures'!$J:$J,'2013Figures'!$C:$C,$A322,'2013Figures'!$I:$I,"",'2013Figures'!$B:$B,"CyToBroker",'2013Figures'!$G:$G,"E1",'2013Figures'!$E:$E,$B$1)</f>
        <v>0</v>
      </c>
      <c r="H322" s="9">
        <f>SUMIFS('2013Figures'!$J:$J,'2013Figures'!$C:$C,$A322,'2013Figures'!$I:$I,"",'2013Figures'!$B:$B,"CyToBroker",'2013Figures'!$G:$G,"P1",'2013Figures'!$E:$E,$B$1)</f>
        <v>0</v>
      </c>
      <c r="J322" s="8" t="s">
        <v>131</v>
      </c>
      <c r="L322" s="42">
        <f>SUMIFS('2012Figures'!$J:$J,'2012Figures'!$C:$C,$A322,'2012Figures'!$I:$I,"",'2012Figures'!$E:$E,$B$1)</f>
        <v>0</v>
      </c>
      <c r="M322" s="52">
        <f>SUMIFS('2012Figures'!$J:$J,'2012Figures'!$C:$C,$A322,'2012Figures'!$I:$I,"",'2012Figures'!$B:$B,"BrokerToCy",'2012Figures'!$G:$G,"E1",'2012Figures'!$E:$E,$B$1)</f>
        <v>0</v>
      </c>
      <c r="N322" s="52">
        <f>SUMIFS('2012Figures'!$J:$J,'2012Figures'!$C:$C,$A322,'2012Figures'!$I:$I,"",'2012Figures'!$B:$B,"BrokerToCy",'2012Figures'!$G:$G,"P1",'2012Figures'!$E:$E,$B$1)</f>
        <v>0</v>
      </c>
      <c r="O322" s="52">
        <f>SUMIFS('2012Figures'!$J:$J,'2012Figures'!$C:$C,$A322,'2012Figures'!$I:$I,"",'2012Figures'!$B:$B,"CyToBroker",'2012Figures'!$G:$G,"E1",'2012Figures'!$E:$E,$B$1)</f>
        <v>0</v>
      </c>
      <c r="P322" s="52">
        <f>SUMIFS('2012Figures'!$J:$J,'2012Figures'!$C:$C,$A322,'2012Figures'!$I:$I,"",'2012Figures'!$B:$B,"CyToBroker",'2012Figures'!$G:$G,"P1",'2012Figures'!$E:$E,$B$1)</f>
        <v>0</v>
      </c>
      <c r="R322" s="46" t="str">
        <f t="shared" si="29"/>
        <v/>
      </c>
      <c r="S322" s="46" t="str">
        <f t="shared" si="29"/>
        <v/>
      </c>
      <c r="T322" s="46" t="str">
        <f t="shared" si="29"/>
        <v/>
      </c>
      <c r="U322" s="46" t="str">
        <f t="shared" si="29"/>
        <v/>
      </c>
      <c r="V322" s="46" t="str">
        <f t="shared" si="29"/>
        <v/>
      </c>
    </row>
    <row r="323" spans="1:22" x14ac:dyDescent="0.2">
      <c r="A323" s="21"/>
      <c r="B323" s="21" t="s">
        <v>92</v>
      </c>
      <c r="C323" s="22"/>
      <c r="D323" s="23">
        <f>SUM(E323:H323)</f>
        <v>0</v>
      </c>
      <c r="E323" s="23">
        <f>SUM(E321:E322)</f>
        <v>0</v>
      </c>
      <c r="F323" s="23">
        <f>SUM(F321:F322)</f>
        <v>0</v>
      </c>
      <c r="G323" s="23">
        <f>SUM(G321:G322)</f>
        <v>0</v>
      </c>
      <c r="H323" s="23">
        <f>SUM(H321:H322)</f>
        <v>0</v>
      </c>
      <c r="I323" s="21"/>
      <c r="J323" s="22"/>
      <c r="K323" s="21"/>
      <c r="L323" s="43">
        <f>SUM(M323:P323)</f>
        <v>0</v>
      </c>
      <c r="M323" s="43">
        <f>SUM(M321:M322)</f>
        <v>0</v>
      </c>
      <c r="N323" s="43">
        <f>SUM(N321:N322)</f>
        <v>0</v>
      </c>
      <c r="O323" s="43">
        <f>SUM(O321:O322)</f>
        <v>0</v>
      </c>
      <c r="P323" s="43">
        <f>SUM(P321:P322)</f>
        <v>0</v>
      </c>
      <c r="Q323" s="21"/>
      <c r="R323" s="21"/>
      <c r="S323" s="21"/>
      <c r="T323" s="21"/>
      <c r="U323" s="21"/>
      <c r="V323" s="21"/>
    </row>
    <row r="324" spans="1:22" x14ac:dyDescent="0.2">
      <c r="A324" s="28">
        <v>215</v>
      </c>
      <c r="B324" s="28" t="s">
        <v>168</v>
      </c>
      <c r="C324" s="17" t="s">
        <v>88</v>
      </c>
      <c r="D324" s="18">
        <f>SUMIFS('2013Figures'!$J:$J,'2013Figures'!$C:$C,$A324,'2013Figures'!$E:$E,$B$1)</f>
        <v>0</v>
      </c>
      <c r="E324" s="18">
        <f>SUMIFS('2013Figures'!$J:$J,'2013Figures'!$C:$C,$A324,'2013Figures'!$B:$B,"BrokerToCy",'2013Figures'!$G:$G,"E1",'2013Figures'!$E:$E,$B$1)</f>
        <v>0</v>
      </c>
      <c r="F324" s="18">
        <f>SUMIFS('2013Figures'!$J:$J,'2013Figures'!$C:$C,$A324,'2013Figures'!$B:$B,"BrokerToCy",'2013Figures'!$G:$G,"P1",'2013Figures'!$E:$E,$B$1)</f>
        <v>0</v>
      </c>
      <c r="G324" s="18">
        <f>SUMIFS('2013Figures'!$J:$J,'2013Figures'!$C:$C,$A324,'2013Figures'!$B:$B,"CyToBroker",'2013Figures'!$G:$G,"E1",'2013Figures'!$E:$E,$B$1)</f>
        <v>0</v>
      </c>
      <c r="H324" s="18">
        <f>SUMIFS('2013Figures'!$J:$J,'2013Figures'!$C:$C,$A324,'2013Figures'!$B:$B,"CyToBroker",'2013Figures'!$G:$G,"P1",'2013Figures'!$E:$E,$B$1)</f>
        <v>0</v>
      </c>
      <c r="I324" s="28"/>
      <c r="J324" s="17"/>
      <c r="K324" s="28"/>
      <c r="L324" s="50">
        <f>SUMIFS('2012Figures'!$J:$J,'2012Figures'!$C:$C,$A324,'2012Figures'!$E:$E,$B$1)</f>
        <v>0</v>
      </c>
      <c r="M324" s="50">
        <f>SUMIFS('2012Figures'!$J:$J,'2012Figures'!$C:$C,$A324,'2012Figures'!$B:$B,"BrokerToCy",'2012Figures'!$G:$G,"E1",'2012Figures'!$E:$E,$B$1)</f>
        <v>0</v>
      </c>
      <c r="N324" s="50">
        <f>SUMIFS('2012Figures'!$J:$J,'2012Figures'!$C:$C,$A324,'2012Figures'!$B:$B,"BrokerToCy",'2012Figures'!$G:$G,"P1",'2012Figures'!$E:$E,$B$1)</f>
        <v>0</v>
      </c>
      <c r="O324" s="50">
        <f>SUMIFS('2012Figures'!$J:$J,'2012Figures'!$C:$C,$A324,'2012Figures'!$B:$B,"CyToBroker",'2012Figures'!$G:$G,"E1",'2012Figures'!$E:$E,$B$1)</f>
        <v>0</v>
      </c>
      <c r="P324" s="50">
        <f>SUMIFS('2012Figures'!$J:$J,'2012Figures'!$C:$C,$A324,'2012Figures'!$B:$B,"CyToBroker",'2012Figures'!$G:$G,"P1",'2012Figures'!$E:$E,$B$1)</f>
        <v>0</v>
      </c>
      <c r="Q324" s="28"/>
      <c r="R324" s="46" t="str">
        <f t="shared" si="29"/>
        <v/>
      </c>
      <c r="S324" s="46" t="str">
        <f t="shared" si="29"/>
        <v/>
      </c>
      <c r="T324" s="46" t="str">
        <f t="shared" si="29"/>
        <v/>
      </c>
      <c r="U324" s="46" t="str">
        <f t="shared" si="29"/>
        <v/>
      </c>
      <c r="V324" s="46" t="str">
        <f t="shared" si="29"/>
        <v/>
      </c>
    </row>
    <row r="325" spans="1:22" x14ac:dyDescent="0.2">
      <c r="A325" s="1">
        <v>215</v>
      </c>
      <c r="B325" s="1" t="s">
        <v>168</v>
      </c>
      <c r="C325" s="8">
        <v>1</v>
      </c>
      <c r="D325" s="29">
        <f>SUMIFS('2013Figures'!$J:$J,'2013Figures'!$C:$C,$A325,'2013Figures'!$H:$H,$B325,'2013Figures'!$I:$I,$C325,'2013Figures'!$E:$E,$B$1)</f>
        <v>0</v>
      </c>
      <c r="E325" s="9">
        <f>SUMIFS('2013Figures'!$J:$J,'2013Figures'!$C:$C,$A325,'2013Figures'!$H:$H,$B325,'2013Figures'!$I:$I,$C325,'2013Figures'!$B:$B,"BrokerToCy",'2013Figures'!$G:$G,"E1",'2013Figures'!$E:$E,$B$1)</f>
        <v>0</v>
      </c>
      <c r="F325" s="9">
        <f>SUMIFS('2013Figures'!$J:$J,'2013Figures'!$C:$C,$A325,'2013Figures'!$H:$H,$B325,'2013Figures'!$I:$I,$C325,'2013Figures'!$B:$B,"BrokerToCy",'2013Figures'!$G:$G,"P1",'2013Figures'!$E:$E,$B$1)</f>
        <v>0</v>
      </c>
      <c r="G325" s="9">
        <f>SUMIFS('2013Figures'!$J:$J,'2013Figures'!$C:$C,$A325,'2013Figures'!$H:$H,$B325,'2013Figures'!$I:$I,$C325,'2013Figures'!$B:$B,"CyToBroker",'2013Figures'!$G:$G,"E1",'2013Figures'!$E:$E,$B$1)</f>
        <v>0</v>
      </c>
      <c r="H325" s="9">
        <f>SUMIFS('2013Figures'!$J:$J,'2013Figures'!$C:$C,$A325,'2013Figures'!$H:$H,$B325,'2013Figures'!$I:$I,$C325,'2013Figures'!$B:$B,"CyToBroker",'2013Figures'!$G:$G,"P1",'2013Figures'!$E:$E,$B$1)</f>
        <v>0</v>
      </c>
      <c r="I325" s="30"/>
      <c r="J325" s="31">
        <v>201501</v>
      </c>
      <c r="K325" s="30"/>
      <c r="L325" s="42">
        <f>SUMIFS('2012Figures'!$J:$J,'2012Figures'!$C:$C,$A325,'2012Figures'!$H:$H,$B325,'2012Figures'!$I:$I,$C325,'2012Figures'!$E:$E,$B$1)</f>
        <v>0</v>
      </c>
      <c r="M325" s="52">
        <f>SUMIFS('2012Figures'!$J:$J,'2012Figures'!$C:$C,$A325,'2012Figures'!$H:$H,$B325,'2012Figures'!$I:$I,$C325,'2012Figures'!$B:$B,"BrokerToCy",'2012Figures'!$G:$G,"E1",'2012Figures'!$E:$E,$B$1)</f>
        <v>0</v>
      </c>
      <c r="N325" s="52">
        <f>SUMIFS('2012Figures'!$J:$J,'2012Figures'!$C:$C,$A325,'2012Figures'!$H:$H,$B325,'2012Figures'!$I:$I,$C325,'2012Figures'!$B:$B,"BrokerToCy",'2012Figures'!$G:$G,"P1",'2012Figures'!$E:$E,$B$1)</f>
        <v>0</v>
      </c>
      <c r="O325" s="52">
        <f>SUMIFS('2012Figures'!$J:$J,'2012Figures'!$C:$C,$A325,'2012Figures'!$H:$H,$B325,'2012Figures'!$I:$I,$C325,'2012Figures'!$B:$B,"CyToBroker",'2012Figures'!$G:$G,"E1",'2012Figures'!$E:$E,$B$1)</f>
        <v>0</v>
      </c>
      <c r="P325" s="52">
        <f>SUMIFS('2012Figures'!$J:$J,'2012Figures'!$C:$C,$A325,'2012Figures'!$H:$H,$B325,'2012Figures'!$I:$I,$C325,'2012Figures'!$B:$B,"CyToBroker",'2012Figures'!$G:$G,"P1",'2012Figures'!$E:$E,$B$1)</f>
        <v>0</v>
      </c>
      <c r="Q325" s="30"/>
      <c r="R325" s="46" t="str">
        <f t="shared" si="29"/>
        <v/>
      </c>
      <c r="S325" s="46" t="str">
        <f t="shared" si="29"/>
        <v/>
      </c>
      <c r="T325" s="46" t="str">
        <f t="shared" si="29"/>
        <v/>
      </c>
      <c r="U325" s="46" t="str">
        <f t="shared" si="29"/>
        <v/>
      </c>
      <c r="V325" s="46" t="str">
        <f t="shared" si="29"/>
        <v/>
      </c>
    </row>
    <row r="326" spans="1:22" x14ac:dyDescent="0.2">
      <c r="A326" s="1">
        <v>215</v>
      </c>
      <c r="B326" s="1" t="s">
        <v>168</v>
      </c>
      <c r="D326" s="29">
        <f>SUMIFS('2013Figures'!$J:$J,'2013Figures'!$C:$C,$A326,'2013Figures'!$I:$I,"",'2013Figures'!$E:$E,$B$1)</f>
        <v>0</v>
      </c>
      <c r="E326" s="9">
        <f>SUMIFS('2013Figures'!$J:$J,'2013Figures'!$C:$C,$A326,'2013Figures'!$I:$I,"",'2013Figures'!$B:$B,"BrokerToCy",'2013Figures'!$G:$G,"E1",'2013Figures'!$E:$E,$B$1)</f>
        <v>0</v>
      </c>
      <c r="F326" s="9">
        <f>SUMIFS('2013Figures'!$J:$J,'2013Figures'!$C:$C,$A326,'2013Figures'!$I:$I,"",'2013Figures'!$B:$B,"BrokerToCy",'2013Figures'!$G:$G,"P1",'2013Figures'!$E:$E,$B$1)</f>
        <v>0</v>
      </c>
      <c r="G326" s="9">
        <f>SUMIFS('2013Figures'!$J:$J,'2013Figures'!$C:$C,$A326,'2013Figures'!$I:$I,"",'2013Figures'!$B:$B,"CyToBroker",'2013Figures'!$G:$G,"E1",'2013Figures'!$E:$E,$B$1)</f>
        <v>0</v>
      </c>
      <c r="H326" s="9">
        <f>SUMIFS('2013Figures'!$J:$J,'2013Figures'!$C:$C,$A326,'2013Figures'!$I:$I,"",'2013Figures'!$B:$B,"CyToBroker",'2013Figures'!$G:$G,"P1",'2013Figures'!$E:$E,$B$1)</f>
        <v>0</v>
      </c>
      <c r="J326" s="8" t="s">
        <v>131</v>
      </c>
      <c r="L326" s="42">
        <f>SUMIFS('2012Figures'!$J:$J,'2012Figures'!$C:$C,$A326,'2012Figures'!$I:$I,"",'2012Figures'!$E:$E,$B$1)</f>
        <v>0</v>
      </c>
      <c r="M326" s="52">
        <f>SUMIFS('2012Figures'!$J:$J,'2012Figures'!$C:$C,$A326,'2012Figures'!$I:$I,"",'2012Figures'!$B:$B,"BrokerToCy",'2012Figures'!$G:$G,"E1",'2012Figures'!$E:$E,$B$1)</f>
        <v>0</v>
      </c>
      <c r="N326" s="52">
        <f>SUMIFS('2012Figures'!$J:$J,'2012Figures'!$C:$C,$A326,'2012Figures'!$I:$I,"",'2012Figures'!$B:$B,"BrokerToCy",'2012Figures'!$G:$G,"P1",'2012Figures'!$E:$E,$B$1)</f>
        <v>0</v>
      </c>
      <c r="O326" s="52">
        <f>SUMIFS('2012Figures'!$J:$J,'2012Figures'!$C:$C,$A326,'2012Figures'!$I:$I,"",'2012Figures'!$B:$B,"CyToBroker",'2012Figures'!$G:$G,"E1",'2012Figures'!$E:$E,$B$1)</f>
        <v>0</v>
      </c>
      <c r="P326" s="52">
        <f>SUMIFS('2012Figures'!$J:$J,'2012Figures'!$C:$C,$A326,'2012Figures'!$I:$I,"",'2012Figures'!$B:$B,"CyToBroker",'2012Figures'!$G:$G,"P1",'2012Figures'!$E:$E,$B$1)</f>
        <v>0</v>
      </c>
      <c r="R326" s="46" t="str">
        <f t="shared" ref="R326:V389" si="30">IF(L326=0,"",ROUND(D326/L326-1,2))</f>
        <v/>
      </c>
      <c r="S326" s="46" t="str">
        <f t="shared" si="30"/>
        <v/>
      </c>
      <c r="T326" s="46" t="str">
        <f t="shared" si="30"/>
        <v/>
      </c>
      <c r="U326" s="46" t="str">
        <f t="shared" si="30"/>
        <v/>
      </c>
      <c r="V326" s="46" t="str">
        <f t="shared" si="30"/>
        <v/>
      </c>
    </row>
    <row r="327" spans="1:22" x14ac:dyDescent="0.2">
      <c r="A327" s="21"/>
      <c r="B327" s="21" t="s">
        <v>92</v>
      </c>
      <c r="C327" s="22"/>
      <c r="D327" s="23">
        <f>SUM(E327:H327)</f>
        <v>0</v>
      </c>
      <c r="E327" s="23">
        <f>SUM(E325:E326)</f>
        <v>0</v>
      </c>
      <c r="F327" s="23">
        <f>SUM(F325:F326)</f>
        <v>0</v>
      </c>
      <c r="G327" s="23">
        <f>SUM(G325:G326)</f>
        <v>0</v>
      </c>
      <c r="H327" s="23">
        <f>SUM(H325:H326)</f>
        <v>0</v>
      </c>
      <c r="I327" s="21"/>
      <c r="J327" s="22"/>
      <c r="K327" s="21"/>
      <c r="L327" s="43">
        <f>SUM(M327:P327)</f>
        <v>0</v>
      </c>
      <c r="M327" s="43">
        <f>SUM(M325:M326)</f>
        <v>0</v>
      </c>
      <c r="N327" s="43">
        <f>SUM(N325:N326)</f>
        <v>0</v>
      </c>
      <c r="O327" s="43">
        <f>SUM(O325:O326)</f>
        <v>0</v>
      </c>
      <c r="P327" s="43">
        <f>SUM(P325:P326)</f>
        <v>0</v>
      </c>
      <c r="Q327" s="21"/>
      <c r="R327" s="21"/>
      <c r="S327" s="21"/>
      <c r="T327" s="21"/>
      <c r="U327" s="21"/>
      <c r="V327" s="21"/>
    </row>
    <row r="328" spans="1:22" x14ac:dyDescent="0.2">
      <c r="A328" s="28">
        <v>302</v>
      </c>
      <c r="B328" s="28" t="s">
        <v>116</v>
      </c>
      <c r="C328" s="17" t="s">
        <v>88</v>
      </c>
      <c r="D328" s="18">
        <f>SUMIFS('2013Figures'!$J:$J,'2013Figures'!$C:$C,$A328,'2013Figures'!$E:$E,$B$1)</f>
        <v>50</v>
      </c>
      <c r="E328" s="18">
        <f>SUMIFS('2013Figures'!$J:$J,'2013Figures'!$C:$C,$A328,'2013Figures'!$B:$B,"BrokerToCy",'2013Figures'!$G:$G,"E1",'2013Figures'!$E:$E,$B$1)</f>
        <v>50</v>
      </c>
      <c r="F328" s="18">
        <f>SUMIFS('2013Figures'!$J:$J,'2013Figures'!$C:$C,$A328,'2013Figures'!$B:$B,"BrokerToCy",'2013Figures'!$G:$G,"P1",'2013Figures'!$E:$E,$B$1)</f>
        <v>0</v>
      </c>
      <c r="G328" s="18">
        <f>SUMIFS('2013Figures'!$J:$J,'2013Figures'!$C:$C,$A328,'2013Figures'!$B:$B,"CyToBroker",'2013Figures'!$G:$G,"E1",'2013Figures'!$E:$E,$B$1)</f>
        <v>0</v>
      </c>
      <c r="H328" s="18">
        <f>SUMIFS('2013Figures'!$J:$J,'2013Figures'!$C:$C,$A328,'2013Figures'!$B:$B,"CyToBroker",'2013Figures'!$G:$G,"P1",'2013Figures'!$E:$E,$B$1)</f>
        <v>0</v>
      </c>
      <c r="I328" s="28"/>
      <c r="J328" s="17"/>
      <c r="K328" s="28"/>
      <c r="L328" s="50">
        <f>SUMIFS('2012Figures'!$J:$J,'2012Figures'!$C:$C,$A328,'2012Figures'!$E:$E,$B$1)</f>
        <v>0</v>
      </c>
      <c r="M328" s="50">
        <f>SUMIFS('2012Figures'!$J:$J,'2012Figures'!$C:$C,$A328,'2012Figures'!$B:$B,"BrokerToCy",'2012Figures'!$G:$G,"E1",'2012Figures'!$E:$E,$B$1)</f>
        <v>0</v>
      </c>
      <c r="N328" s="50">
        <f>SUMIFS('2012Figures'!$J:$J,'2012Figures'!$C:$C,$A328,'2012Figures'!$B:$B,"BrokerToCy",'2012Figures'!$G:$G,"P1",'2012Figures'!$E:$E,$B$1)</f>
        <v>0</v>
      </c>
      <c r="O328" s="50">
        <f>SUMIFS('2012Figures'!$J:$J,'2012Figures'!$C:$C,$A328,'2012Figures'!$B:$B,"CyToBroker",'2012Figures'!$G:$G,"E1",'2012Figures'!$E:$E,$B$1)</f>
        <v>0</v>
      </c>
      <c r="P328" s="50">
        <f>SUMIFS('2012Figures'!$J:$J,'2012Figures'!$C:$C,$A328,'2012Figures'!$B:$B,"CyToBroker",'2012Figures'!$G:$G,"P1",'2012Figures'!$E:$E,$B$1)</f>
        <v>0</v>
      </c>
      <c r="Q328" s="28"/>
      <c r="R328" s="46" t="str">
        <f t="shared" si="30"/>
        <v/>
      </c>
      <c r="S328" s="46" t="str">
        <f t="shared" si="30"/>
        <v/>
      </c>
      <c r="T328" s="46" t="str">
        <f t="shared" si="30"/>
        <v/>
      </c>
      <c r="U328" s="46" t="str">
        <f t="shared" si="30"/>
        <v/>
      </c>
      <c r="V328" s="46" t="str">
        <f t="shared" si="30"/>
        <v/>
      </c>
    </row>
    <row r="329" spans="1:22" x14ac:dyDescent="0.2">
      <c r="A329" s="1">
        <v>302</v>
      </c>
      <c r="B329" s="1" t="s">
        <v>116</v>
      </c>
      <c r="C329" s="8">
        <v>2</v>
      </c>
      <c r="D329" s="29">
        <f>SUMIFS('2013Figures'!$J:$J,'2013Figures'!$C:$C,$A329,'2013Figures'!$H:$H,$B329,'2013Figures'!$I:$I,$C329,'2013Figures'!$E:$E,$B$1)</f>
        <v>0</v>
      </c>
      <c r="E329" s="9">
        <f>SUMIFS('2013Figures'!$J:$J,'2013Figures'!$C:$C,$A329,'2013Figures'!$H:$H,$B329,'2013Figures'!$I:$I,$C329,'2013Figures'!$B:$B,"BrokerToCy",'2013Figures'!$G:$G,"E1",'2013Figures'!$E:$E,$B$1)</f>
        <v>0</v>
      </c>
      <c r="F329" s="9">
        <f>SUMIFS('2013Figures'!$J:$J,'2013Figures'!$C:$C,$A329,'2013Figures'!$H:$H,$B329,'2013Figures'!$I:$I,$C329,'2013Figures'!$B:$B,"BrokerToCy",'2013Figures'!$G:$G,"P1",'2013Figures'!$E:$E,$B$1)</f>
        <v>0</v>
      </c>
      <c r="G329" s="9">
        <f>SUMIFS('2013Figures'!$J:$J,'2013Figures'!$C:$C,$A329,'2013Figures'!$H:$H,$B329,'2013Figures'!$I:$I,$C329,'2013Figures'!$B:$B,"CyToBroker",'2013Figures'!$G:$G,"E1",'2013Figures'!$E:$E,$B$1)</f>
        <v>0</v>
      </c>
      <c r="H329" s="9">
        <f>SUMIFS('2013Figures'!$J:$J,'2013Figures'!$C:$C,$A329,'2013Figures'!$H:$H,$B329,'2013Figures'!$I:$I,$C329,'2013Figures'!$B:$B,"CyToBroker",'2013Figures'!$G:$G,"P1",'2013Figures'!$E:$E,$B$1)</f>
        <v>0</v>
      </c>
      <c r="I329" s="30"/>
      <c r="J329" s="31">
        <v>201005</v>
      </c>
      <c r="K329" s="30"/>
      <c r="L329" s="42">
        <f>SUMIFS('2012Figures'!$J:$J,'2012Figures'!$C:$C,$A329,'2012Figures'!$H:$H,$B329,'2012Figures'!$I:$I,$C329,'2012Figures'!$E:$E,$B$1)</f>
        <v>0</v>
      </c>
      <c r="M329" s="52">
        <f>SUMIFS('2012Figures'!$J:$J,'2012Figures'!$C:$C,$A329,'2012Figures'!$H:$H,$B329,'2012Figures'!$I:$I,$C329,'2012Figures'!$B:$B,"BrokerToCy",'2012Figures'!$G:$G,"E1",'2012Figures'!$E:$E,$B$1)</f>
        <v>0</v>
      </c>
      <c r="N329" s="52">
        <f>SUMIFS('2012Figures'!$J:$J,'2012Figures'!$C:$C,$A329,'2012Figures'!$H:$H,$B329,'2012Figures'!$I:$I,$C329,'2012Figures'!$B:$B,"BrokerToCy",'2012Figures'!$G:$G,"P1",'2012Figures'!$E:$E,$B$1)</f>
        <v>0</v>
      </c>
      <c r="O329" s="52">
        <f>SUMIFS('2012Figures'!$J:$J,'2012Figures'!$C:$C,$A329,'2012Figures'!$H:$H,$B329,'2012Figures'!$I:$I,$C329,'2012Figures'!$B:$B,"CyToBroker",'2012Figures'!$G:$G,"E1",'2012Figures'!$E:$E,$B$1)</f>
        <v>0</v>
      </c>
      <c r="P329" s="52">
        <f>SUMIFS('2012Figures'!$J:$J,'2012Figures'!$C:$C,$A329,'2012Figures'!$H:$H,$B329,'2012Figures'!$I:$I,$C329,'2012Figures'!$B:$B,"CyToBroker",'2012Figures'!$G:$G,"P1",'2012Figures'!$E:$E,$B$1)</f>
        <v>0</v>
      </c>
      <c r="Q329" s="30"/>
      <c r="R329" s="46" t="str">
        <f t="shared" si="30"/>
        <v/>
      </c>
      <c r="S329" s="46" t="str">
        <f t="shared" si="30"/>
        <v/>
      </c>
      <c r="T329" s="46" t="str">
        <f t="shared" si="30"/>
        <v/>
      </c>
      <c r="U329" s="46" t="str">
        <f t="shared" si="30"/>
        <v/>
      </c>
      <c r="V329" s="46" t="str">
        <f t="shared" si="30"/>
        <v/>
      </c>
    </row>
    <row r="330" spans="1:22" x14ac:dyDescent="0.2">
      <c r="A330" s="1">
        <v>302</v>
      </c>
      <c r="B330" s="1" t="s">
        <v>116</v>
      </c>
      <c r="C330" s="8">
        <v>1</v>
      </c>
      <c r="D330" s="29">
        <f>SUMIFS('2013Figures'!$J:$J,'2013Figures'!$C:$C,$A330,'2013Figures'!$H:$H,$B330,'2013Figures'!$I:$I,$C330,'2013Figures'!$E:$E,$B$1)</f>
        <v>0</v>
      </c>
      <c r="E330" s="9">
        <f>SUMIFS('2013Figures'!$J:$J,'2013Figures'!$C:$C,$A330,'2013Figures'!$H:$H,$B330,'2013Figures'!$I:$I,$C330,'2013Figures'!$B:$B,"BrokerToCy",'2013Figures'!$G:$G,"E1",'2013Figures'!$E:$E,$B$1)</f>
        <v>0</v>
      </c>
      <c r="F330" s="9">
        <f>SUMIFS('2013Figures'!$J:$J,'2013Figures'!$C:$C,$A330,'2013Figures'!$H:$H,$B330,'2013Figures'!$I:$I,$C330,'2013Figures'!$B:$B,"BrokerToCy",'2013Figures'!$G:$G,"P1",'2013Figures'!$E:$E,$B$1)</f>
        <v>0</v>
      </c>
      <c r="G330" s="9">
        <f>SUMIFS('2013Figures'!$J:$J,'2013Figures'!$C:$C,$A330,'2013Figures'!$H:$H,$B330,'2013Figures'!$I:$I,$C330,'2013Figures'!$B:$B,"CyToBroker",'2013Figures'!$G:$G,"E1",'2013Figures'!$E:$E,$B$1)</f>
        <v>0</v>
      </c>
      <c r="H330" s="9">
        <f>SUMIFS('2013Figures'!$J:$J,'2013Figures'!$C:$C,$A330,'2013Figures'!$H:$H,$B330,'2013Figures'!$I:$I,$C330,'2013Figures'!$B:$B,"CyToBroker",'2013Figures'!$G:$G,"P1",'2013Figures'!$E:$E,$B$1)</f>
        <v>0</v>
      </c>
      <c r="J330" s="8">
        <v>200801</v>
      </c>
      <c r="L330" s="42">
        <f>SUMIFS('2012Figures'!$J:$J,'2012Figures'!$C:$C,$A330,'2012Figures'!$H:$H,$B330,'2012Figures'!$I:$I,$C330,'2012Figures'!$E:$E,$B$1)</f>
        <v>0</v>
      </c>
      <c r="M330" s="52">
        <f>SUMIFS('2012Figures'!$J:$J,'2012Figures'!$C:$C,$A330,'2012Figures'!$H:$H,$B330,'2012Figures'!$I:$I,$C330,'2012Figures'!$B:$B,"BrokerToCy",'2012Figures'!$G:$G,"E1",'2012Figures'!$E:$E,$B$1)</f>
        <v>0</v>
      </c>
      <c r="N330" s="52">
        <f>SUMIFS('2012Figures'!$J:$J,'2012Figures'!$C:$C,$A330,'2012Figures'!$H:$H,$B330,'2012Figures'!$I:$I,$C330,'2012Figures'!$B:$B,"BrokerToCy",'2012Figures'!$G:$G,"P1",'2012Figures'!$E:$E,$B$1)</f>
        <v>0</v>
      </c>
      <c r="O330" s="52">
        <f>SUMIFS('2012Figures'!$J:$J,'2012Figures'!$C:$C,$A330,'2012Figures'!$H:$H,$B330,'2012Figures'!$I:$I,$C330,'2012Figures'!$B:$B,"CyToBroker",'2012Figures'!$G:$G,"E1",'2012Figures'!$E:$E,$B$1)</f>
        <v>0</v>
      </c>
      <c r="P330" s="52">
        <f>SUMIFS('2012Figures'!$J:$J,'2012Figures'!$C:$C,$A330,'2012Figures'!$H:$H,$B330,'2012Figures'!$I:$I,$C330,'2012Figures'!$B:$B,"CyToBroker",'2012Figures'!$G:$G,"P1",'2012Figures'!$E:$E,$B$1)</f>
        <v>0</v>
      </c>
      <c r="R330" s="46" t="str">
        <f t="shared" si="30"/>
        <v/>
      </c>
      <c r="S330" s="46" t="str">
        <f t="shared" si="30"/>
        <v/>
      </c>
      <c r="T330" s="46" t="str">
        <f t="shared" si="30"/>
        <v/>
      </c>
      <c r="U330" s="46" t="str">
        <f t="shared" si="30"/>
        <v/>
      </c>
      <c r="V330" s="46" t="str">
        <f t="shared" si="30"/>
        <v/>
      </c>
    </row>
    <row r="331" spans="1:22" x14ac:dyDescent="0.2">
      <c r="A331" s="1">
        <v>302</v>
      </c>
      <c r="B331" s="1" t="s">
        <v>116</v>
      </c>
      <c r="D331" s="29">
        <f>SUMIFS('2013Figures'!$J:$J,'2013Figures'!$C:$C,$A331,'2013Figures'!$I:$I,"",'2013Figures'!$E:$E,$B$1)</f>
        <v>50</v>
      </c>
      <c r="E331" s="9">
        <f>SUMIFS('2013Figures'!$J:$J,'2013Figures'!$C:$C,$A331,'2013Figures'!$I:$I,"",'2013Figures'!$B:$B,"BrokerToCy",'2013Figures'!$G:$G,"E1",'2013Figures'!$E:$E,$B$1)</f>
        <v>50</v>
      </c>
      <c r="F331" s="9">
        <f>SUMIFS('2013Figures'!$J:$J,'2013Figures'!$C:$C,$A331,'2013Figures'!$I:$I,"",'2013Figures'!$B:$B,"BrokerToCy",'2013Figures'!$G:$G,"P1",'2013Figures'!$E:$E,$B$1)</f>
        <v>0</v>
      </c>
      <c r="G331" s="9">
        <f>SUMIFS('2013Figures'!$J:$J,'2013Figures'!$C:$C,$A331,'2013Figures'!$I:$I,"",'2013Figures'!$B:$B,"CyToBroker",'2013Figures'!$G:$G,"E1",'2013Figures'!$E:$E,$B$1)</f>
        <v>0</v>
      </c>
      <c r="H331" s="9">
        <f>SUMIFS('2013Figures'!$J:$J,'2013Figures'!$C:$C,$A331,'2013Figures'!$I:$I,"",'2013Figures'!$B:$B,"CyToBroker",'2013Figures'!$G:$G,"P1",'2013Figures'!$E:$E,$B$1)</f>
        <v>0</v>
      </c>
      <c r="J331" s="8" t="s">
        <v>131</v>
      </c>
      <c r="L331" s="42">
        <f>SUMIFS('2012Figures'!$J:$J,'2012Figures'!$C:$C,$A331,'2012Figures'!$I:$I,"",'2012Figures'!$E:$E,$B$1)</f>
        <v>0</v>
      </c>
      <c r="M331" s="52">
        <f>SUMIFS('2012Figures'!$J:$J,'2012Figures'!$C:$C,$A331,'2012Figures'!$I:$I,"",'2012Figures'!$B:$B,"BrokerToCy",'2012Figures'!$G:$G,"E1",'2012Figures'!$E:$E,$B$1)</f>
        <v>0</v>
      </c>
      <c r="N331" s="52">
        <f>SUMIFS('2012Figures'!$J:$J,'2012Figures'!$C:$C,$A331,'2012Figures'!$I:$I,"",'2012Figures'!$B:$B,"BrokerToCy",'2012Figures'!$G:$G,"P1",'2012Figures'!$E:$E,$B$1)</f>
        <v>0</v>
      </c>
      <c r="O331" s="52">
        <f>SUMIFS('2012Figures'!$J:$J,'2012Figures'!$C:$C,$A331,'2012Figures'!$I:$I,"",'2012Figures'!$B:$B,"CyToBroker",'2012Figures'!$G:$G,"E1",'2012Figures'!$E:$E,$B$1)</f>
        <v>0</v>
      </c>
      <c r="P331" s="52">
        <f>SUMIFS('2012Figures'!$J:$J,'2012Figures'!$C:$C,$A331,'2012Figures'!$I:$I,"",'2012Figures'!$B:$B,"CyToBroker",'2012Figures'!$G:$G,"P1",'2012Figures'!$E:$E,$B$1)</f>
        <v>0</v>
      </c>
      <c r="R331" s="46" t="str">
        <f t="shared" si="30"/>
        <v/>
      </c>
      <c r="S331" s="46" t="str">
        <f t="shared" si="30"/>
        <v/>
      </c>
      <c r="T331" s="46" t="str">
        <f t="shared" si="30"/>
        <v/>
      </c>
      <c r="U331" s="46" t="str">
        <f t="shared" si="30"/>
        <v/>
      </c>
      <c r="V331" s="46" t="str">
        <f t="shared" si="30"/>
        <v/>
      </c>
    </row>
    <row r="332" spans="1:22" x14ac:dyDescent="0.2">
      <c r="A332" s="21"/>
      <c r="B332" s="21" t="s">
        <v>92</v>
      </c>
      <c r="C332" s="22"/>
      <c r="D332" s="23">
        <f>SUM(E332:H332)</f>
        <v>50</v>
      </c>
      <c r="E332" s="23">
        <f>SUM(E329:E331)</f>
        <v>50</v>
      </c>
      <c r="F332" s="23">
        <f>SUM(F329:F331)</f>
        <v>0</v>
      </c>
      <c r="G332" s="23">
        <f>SUM(G329:G331)</f>
        <v>0</v>
      </c>
      <c r="H332" s="23">
        <f>SUM(H329:H331)</f>
        <v>0</v>
      </c>
      <c r="I332" s="21"/>
      <c r="J332" s="22"/>
      <c r="K332" s="21"/>
      <c r="L332" s="43">
        <f>SUM(M332:P332)</f>
        <v>0</v>
      </c>
      <c r="M332" s="43">
        <f>SUM(M329:M331)</f>
        <v>0</v>
      </c>
      <c r="N332" s="43">
        <f>SUM(N329:N331)</f>
        <v>0</v>
      </c>
      <c r="O332" s="43">
        <f>SUM(O329:O331)</f>
        <v>0</v>
      </c>
      <c r="P332" s="43">
        <f>SUM(P329:P331)</f>
        <v>0</v>
      </c>
      <c r="Q332" s="21"/>
      <c r="R332" s="21"/>
      <c r="S332" s="21"/>
      <c r="T332" s="21"/>
      <c r="U332" s="21"/>
      <c r="V332" s="21"/>
    </row>
    <row r="333" spans="1:22" x14ac:dyDescent="0.2">
      <c r="A333" s="28">
        <v>303</v>
      </c>
      <c r="B333" s="28" t="s">
        <v>117</v>
      </c>
      <c r="C333" s="17" t="s">
        <v>88</v>
      </c>
      <c r="D333" s="18">
        <f>SUMIFS('2013Figures'!$J:$J,'2013Figures'!$C:$C,$A333,'2013Figures'!$E:$E,$B$1)</f>
        <v>12</v>
      </c>
      <c r="E333" s="18">
        <f>SUMIFS('2013Figures'!$J:$J,'2013Figures'!$C:$C,$A333,'2013Figures'!$B:$B,"BrokerToCy",'2013Figures'!$G:$G,"E1",'2013Figures'!$E:$E,$B$1)</f>
        <v>12</v>
      </c>
      <c r="F333" s="18">
        <f>SUMIFS('2013Figures'!$J:$J,'2013Figures'!$C:$C,$A333,'2013Figures'!$B:$B,"BrokerToCy",'2013Figures'!$G:$G,"P1",'2013Figures'!$E:$E,$B$1)</f>
        <v>0</v>
      </c>
      <c r="G333" s="18">
        <f>SUMIFS('2013Figures'!$J:$J,'2013Figures'!$C:$C,$A333,'2013Figures'!$B:$B,"CyToBroker",'2013Figures'!$G:$G,"E1",'2013Figures'!$E:$E,$B$1)</f>
        <v>0</v>
      </c>
      <c r="H333" s="18">
        <f>SUMIFS('2013Figures'!$J:$J,'2013Figures'!$C:$C,$A333,'2013Figures'!$B:$B,"CyToBroker",'2013Figures'!$G:$G,"P1",'2013Figures'!$E:$E,$B$1)</f>
        <v>0</v>
      </c>
      <c r="I333" s="28"/>
      <c r="J333" s="17"/>
      <c r="K333" s="28"/>
      <c r="L333" s="50">
        <f>SUMIFS('2012Figures'!$J:$J,'2012Figures'!$C:$C,$A333,'2012Figures'!$E:$E,$B$1)</f>
        <v>0</v>
      </c>
      <c r="M333" s="50">
        <f>SUMIFS('2012Figures'!$J:$J,'2012Figures'!$C:$C,$A333,'2012Figures'!$B:$B,"BrokerToCy",'2012Figures'!$G:$G,"E1",'2012Figures'!$E:$E,$B$1)</f>
        <v>0</v>
      </c>
      <c r="N333" s="50">
        <f>SUMIFS('2012Figures'!$J:$J,'2012Figures'!$C:$C,$A333,'2012Figures'!$B:$B,"BrokerToCy",'2012Figures'!$G:$G,"P1",'2012Figures'!$E:$E,$B$1)</f>
        <v>0</v>
      </c>
      <c r="O333" s="50">
        <f>SUMIFS('2012Figures'!$J:$J,'2012Figures'!$C:$C,$A333,'2012Figures'!$B:$B,"CyToBroker",'2012Figures'!$G:$G,"E1",'2012Figures'!$E:$E,$B$1)</f>
        <v>0</v>
      </c>
      <c r="P333" s="50">
        <f>SUMIFS('2012Figures'!$J:$J,'2012Figures'!$C:$C,$A333,'2012Figures'!$B:$B,"CyToBroker",'2012Figures'!$G:$G,"P1",'2012Figures'!$E:$E,$B$1)</f>
        <v>0</v>
      </c>
      <c r="Q333" s="28"/>
      <c r="R333" s="46" t="str">
        <f t="shared" ref="R333:V396" si="31">IF(L333=0,"",ROUND(D333/L333-1,2))</f>
        <v/>
      </c>
      <c r="S333" s="46" t="str">
        <f t="shared" si="31"/>
        <v/>
      </c>
      <c r="T333" s="46" t="str">
        <f t="shared" si="31"/>
        <v/>
      </c>
      <c r="U333" s="46" t="str">
        <f t="shared" si="31"/>
        <v/>
      </c>
      <c r="V333" s="46" t="str">
        <f t="shared" si="31"/>
        <v/>
      </c>
    </row>
    <row r="334" spans="1:22" x14ac:dyDescent="0.2">
      <c r="A334" s="1">
        <v>303</v>
      </c>
      <c r="B334" s="1" t="s">
        <v>117</v>
      </c>
      <c r="C334" s="8">
        <v>1</v>
      </c>
      <c r="D334" s="29">
        <f>SUMIFS('2013Figures'!$J:$J,'2013Figures'!$C:$C,$A334,'2013Figures'!$H:$H,$B334,'2013Figures'!$I:$I,$C334,'2013Figures'!$E:$E,$B$1)</f>
        <v>0</v>
      </c>
      <c r="E334" s="9">
        <f>SUMIFS('2013Figures'!$J:$J,'2013Figures'!$C:$C,$A334,'2013Figures'!$H:$H,$B334,'2013Figures'!$I:$I,$C334,'2013Figures'!$B:$B,"BrokerToCy",'2013Figures'!$G:$G,"E1",'2013Figures'!$E:$E,$B$1)</f>
        <v>0</v>
      </c>
      <c r="F334" s="9">
        <f>SUMIFS('2013Figures'!$J:$J,'2013Figures'!$C:$C,$A334,'2013Figures'!$H:$H,$B334,'2013Figures'!$I:$I,$C334,'2013Figures'!$B:$B,"BrokerToCy",'2013Figures'!$G:$G,"P1",'2013Figures'!$E:$E,$B$1)</f>
        <v>0</v>
      </c>
      <c r="G334" s="9">
        <f>SUMIFS('2013Figures'!$J:$J,'2013Figures'!$C:$C,$A334,'2013Figures'!$H:$H,$B334,'2013Figures'!$I:$I,$C334,'2013Figures'!$B:$B,"CyToBroker",'2013Figures'!$G:$G,"E1",'2013Figures'!$E:$E,$B$1)</f>
        <v>0</v>
      </c>
      <c r="H334" s="9">
        <f>SUMIFS('2013Figures'!$J:$J,'2013Figures'!$C:$C,$A334,'2013Figures'!$H:$H,$B334,'2013Figures'!$I:$I,$C334,'2013Figures'!$B:$B,"CyToBroker",'2013Figures'!$G:$G,"P1",'2013Figures'!$E:$E,$B$1)</f>
        <v>0</v>
      </c>
      <c r="I334" s="30"/>
      <c r="J334" s="31">
        <v>200801</v>
      </c>
      <c r="K334" s="30"/>
      <c r="L334" s="42">
        <f>SUMIFS('2012Figures'!$J:$J,'2012Figures'!$C:$C,$A334,'2012Figures'!$H:$H,$B334,'2012Figures'!$I:$I,$C334,'2012Figures'!$E:$E,$B$1)</f>
        <v>0</v>
      </c>
      <c r="M334" s="52">
        <f>SUMIFS('2012Figures'!$J:$J,'2012Figures'!$C:$C,$A334,'2012Figures'!$H:$H,$B334,'2012Figures'!$I:$I,$C334,'2012Figures'!$B:$B,"BrokerToCy",'2012Figures'!$G:$G,"E1",'2012Figures'!$E:$E,$B$1)</f>
        <v>0</v>
      </c>
      <c r="N334" s="52">
        <f>SUMIFS('2012Figures'!$J:$J,'2012Figures'!$C:$C,$A334,'2012Figures'!$H:$H,$B334,'2012Figures'!$I:$I,$C334,'2012Figures'!$B:$B,"BrokerToCy",'2012Figures'!$G:$G,"P1",'2012Figures'!$E:$E,$B$1)</f>
        <v>0</v>
      </c>
      <c r="O334" s="52">
        <f>SUMIFS('2012Figures'!$J:$J,'2012Figures'!$C:$C,$A334,'2012Figures'!$H:$H,$B334,'2012Figures'!$I:$I,$C334,'2012Figures'!$B:$B,"CyToBroker",'2012Figures'!$G:$G,"E1",'2012Figures'!$E:$E,$B$1)</f>
        <v>0</v>
      </c>
      <c r="P334" s="52">
        <f>SUMIFS('2012Figures'!$J:$J,'2012Figures'!$C:$C,$A334,'2012Figures'!$H:$H,$B334,'2012Figures'!$I:$I,$C334,'2012Figures'!$B:$B,"CyToBroker",'2012Figures'!$G:$G,"P1",'2012Figures'!$E:$E,$B$1)</f>
        <v>0</v>
      </c>
      <c r="Q334" s="30"/>
      <c r="R334" s="46" t="str">
        <f t="shared" si="31"/>
        <v/>
      </c>
      <c r="S334" s="46" t="str">
        <f t="shared" si="31"/>
        <v/>
      </c>
      <c r="T334" s="46" t="str">
        <f t="shared" si="31"/>
        <v/>
      </c>
      <c r="U334" s="46" t="str">
        <f t="shared" si="31"/>
        <v/>
      </c>
      <c r="V334" s="46" t="str">
        <f t="shared" si="31"/>
        <v/>
      </c>
    </row>
    <row r="335" spans="1:22" x14ac:dyDescent="0.2">
      <c r="A335" s="1">
        <v>303</v>
      </c>
      <c r="B335" s="1" t="s">
        <v>117</v>
      </c>
      <c r="D335" s="29">
        <f>SUMIFS('2013Figures'!$J:$J,'2013Figures'!$C:$C,$A335,'2013Figures'!$I:$I,"",'2013Figures'!$E:$E,$B$1)</f>
        <v>12</v>
      </c>
      <c r="E335" s="9">
        <f>SUMIFS('2013Figures'!$J:$J,'2013Figures'!$C:$C,$A335,'2013Figures'!$I:$I,"",'2013Figures'!$B:$B,"BrokerToCy",'2013Figures'!$G:$G,"E1",'2013Figures'!$E:$E,$B$1)</f>
        <v>12</v>
      </c>
      <c r="F335" s="9">
        <f>SUMIFS('2013Figures'!$J:$J,'2013Figures'!$C:$C,$A335,'2013Figures'!$I:$I,"",'2013Figures'!$B:$B,"BrokerToCy",'2013Figures'!$G:$G,"P1",'2013Figures'!$E:$E,$B$1)</f>
        <v>0</v>
      </c>
      <c r="G335" s="9">
        <f>SUMIFS('2013Figures'!$J:$J,'2013Figures'!$C:$C,$A335,'2013Figures'!$I:$I,"",'2013Figures'!$B:$B,"CyToBroker",'2013Figures'!$G:$G,"E1",'2013Figures'!$E:$E,$B$1)</f>
        <v>0</v>
      </c>
      <c r="H335" s="9">
        <f>SUMIFS('2013Figures'!$J:$J,'2013Figures'!$C:$C,$A335,'2013Figures'!$I:$I,"",'2013Figures'!$B:$B,"CyToBroker",'2013Figures'!$G:$G,"P1",'2013Figures'!$E:$E,$B$1)</f>
        <v>0</v>
      </c>
      <c r="J335" s="8" t="s">
        <v>131</v>
      </c>
      <c r="L335" s="42">
        <f>SUMIFS('2012Figures'!$J:$J,'2012Figures'!$C:$C,$A335,'2012Figures'!$I:$I,"",'2012Figures'!$E:$E,$B$1)</f>
        <v>0</v>
      </c>
      <c r="M335" s="52">
        <f>SUMIFS('2012Figures'!$J:$J,'2012Figures'!$C:$C,$A335,'2012Figures'!$I:$I,"",'2012Figures'!$B:$B,"BrokerToCy",'2012Figures'!$G:$G,"E1",'2012Figures'!$E:$E,$B$1)</f>
        <v>0</v>
      </c>
      <c r="N335" s="52">
        <f>SUMIFS('2012Figures'!$J:$J,'2012Figures'!$C:$C,$A335,'2012Figures'!$I:$I,"",'2012Figures'!$B:$B,"BrokerToCy",'2012Figures'!$G:$G,"P1",'2012Figures'!$E:$E,$B$1)</f>
        <v>0</v>
      </c>
      <c r="O335" s="52">
        <f>SUMIFS('2012Figures'!$J:$J,'2012Figures'!$C:$C,$A335,'2012Figures'!$I:$I,"",'2012Figures'!$B:$B,"CyToBroker",'2012Figures'!$G:$G,"E1",'2012Figures'!$E:$E,$B$1)</f>
        <v>0</v>
      </c>
      <c r="P335" s="52">
        <f>SUMIFS('2012Figures'!$J:$J,'2012Figures'!$C:$C,$A335,'2012Figures'!$I:$I,"",'2012Figures'!$B:$B,"CyToBroker",'2012Figures'!$G:$G,"P1",'2012Figures'!$E:$E,$B$1)</f>
        <v>0</v>
      </c>
      <c r="R335" s="46" t="str">
        <f t="shared" si="31"/>
        <v/>
      </c>
      <c r="S335" s="46" t="str">
        <f t="shared" si="31"/>
        <v/>
      </c>
      <c r="T335" s="46" t="str">
        <f t="shared" si="31"/>
        <v/>
      </c>
      <c r="U335" s="46" t="str">
        <f t="shared" si="31"/>
        <v/>
      </c>
      <c r="V335" s="46" t="str">
        <f t="shared" si="31"/>
        <v/>
      </c>
    </row>
    <row r="336" spans="1:22" x14ac:dyDescent="0.2">
      <c r="A336" s="21"/>
      <c r="B336" s="21" t="s">
        <v>92</v>
      </c>
      <c r="C336" s="22"/>
      <c r="D336" s="23">
        <f>SUM(E336:H336)</f>
        <v>12</v>
      </c>
      <c r="E336" s="23">
        <f>SUM(E334:E335)</f>
        <v>12</v>
      </c>
      <c r="F336" s="23">
        <f>SUM(F334:F335)</f>
        <v>0</v>
      </c>
      <c r="G336" s="23">
        <f>SUM(G334:G335)</f>
        <v>0</v>
      </c>
      <c r="H336" s="23">
        <f>SUM(H334:H335)</f>
        <v>0</v>
      </c>
      <c r="I336" s="21"/>
      <c r="J336" s="22"/>
      <c r="K336" s="21"/>
      <c r="L336" s="43">
        <f>SUM(M336:P336)</f>
        <v>0</v>
      </c>
      <c r="M336" s="43">
        <f>SUM(M334:M335)</f>
        <v>0</v>
      </c>
      <c r="N336" s="43">
        <f>SUM(N334:N335)</f>
        <v>0</v>
      </c>
      <c r="O336" s="43">
        <f>SUM(O334:O335)</f>
        <v>0</v>
      </c>
      <c r="P336" s="43">
        <f>SUM(P334:P335)</f>
        <v>0</v>
      </c>
      <c r="Q336" s="21"/>
      <c r="R336" s="21"/>
      <c r="S336" s="21"/>
      <c r="T336" s="21"/>
      <c r="U336" s="21"/>
      <c r="V336" s="21"/>
    </row>
    <row r="337" spans="1:22" x14ac:dyDescent="0.2">
      <c r="A337" s="28">
        <v>304</v>
      </c>
      <c r="B337" s="28" t="s">
        <v>118</v>
      </c>
      <c r="C337" s="17" t="s">
        <v>88</v>
      </c>
      <c r="D337" s="18">
        <f>SUMIFS('2013Figures'!$J:$J,'2013Figures'!$C:$C,$A337,'2013Figures'!$E:$E,$B$1)</f>
        <v>20484</v>
      </c>
      <c r="E337" s="18">
        <f>SUMIFS('2013Figures'!$J:$J,'2013Figures'!$C:$C,$A337,'2013Figures'!$B:$B,"BrokerToCy",'2013Figures'!$G:$G,"E1",'2013Figures'!$E:$E,$B$1)</f>
        <v>0</v>
      </c>
      <c r="F337" s="18">
        <f>SUMIFS('2013Figures'!$J:$J,'2013Figures'!$C:$C,$A337,'2013Figures'!$B:$B,"BrokerToCy",'2013Figures'!$G:$G,"P1",'2013Figures'!$E:$E,$B$1)</f>
        <v>0</v>
      </c>
      <c r="G337" s="18">
        <f>SUMIFS('2013Figures'!$J:$J,'2013Figures'!$C:$C,$A337,'2013Figures'!$B:$B,"CyToBroker",'2013Figures'!$G:$G,"E1",'2013Figures'!$E:$E,$B$1)</f>
        <v>20484</v>
      </c>
      <c r="H337" s="18">
        <f>SUMIFS('2013Figures'!$J:$J,'2013Figures'!$C:$C,$A337,'2013Figures'!$B:$B,"CyToBroker",'2013Figures'!$G:$G,"P1",'2013Figures'!$E:$E,$B$1)</f>
        <v>0</v>
      </c>
      <c r="I337" s="28"/>
      <c r="J337" s="17"/>
      <c r="K337" s="28"/>
      <c r="L337" s="50">
        <f>SUMIFS('2012Figures'!$J:$J,'2012Figures'!$C:$C,$A337,'2012Figures'!$E:$E,$B$1)</f>
        <v>23728</v>
      </c>
      <c r="M337" s="50">
        <f>SUMIFS('2012Figures'!$J:$J,'2012Figures'!$C:$C,$A337,'2012Figures'!$B:$B,"BrokerToCy",'2012Figures'!$G:$G,"E1",'2012Figures'!$E:$E,$B$1)</f>
        <v>0</v>
      </c>
      <c r="N337" s="50">
        <f>SUMIFS('2012Figures'!$J:$J,'2012Figures'!$C:$C,$A337,'2012Figures'!$B:$B,"BrokerToCy",'2012Figures'!$G:$G,"P1",'2012Figures'!$E:$E,$B$1)</f>
        <v>0</v>
      </c>
      <c r="O337" s="50">
        <f>SUMIFS('2012Figures'!$J:$J,'2012Figures'!$C:$C,$A337,'2012Figures'!$B:$B,"CyToBroker",'2012Figures'!$G:$G,"E1",'2012Figures'!$E:$E,$B$1)</f>
        <v>23728</v>
      </c>
      <c r="P337" s="50">
        <f>SUMIFS('2012Figures'!$J:$J,'2012Figures'!$C:$C,$A337,'2012Figures'!$B:$B,"CyToBroker",'2012Figures'!$G:$G,"P1",'2012Figures'!$E:$E,$B$1)</f>
        <v>0</v>
      </c>
      <c r="Q337" s="28"/>
      <c r="R337" s="46">
        <f t="shared" ref="R337:V400" si="32">IF(L337=0,"",ROUND(D337/L337-1,2))</f>
        <v>-0.14000000000000001</v>
      </c>
      <c r="S337" s="46" t="str">
        <f t="shared" si="32"/>
        <v/>
      </c>
      <c r="T337" s="46" t="str">
        <f t="shared" si="32"/>
        <v/>
      </c>
      <c r="U337" s="46">
        <f t="shared" si="32"/>
        <v>-0.14000000000000001</v>
      </c>
      <c r="V337" s="46" t="str">
        <f t="shared" si="32"/>
        <v/>
      </c>
    </row>
    <row r="338" spans="1:22" x14ac:dyDescent="0.2">
      <c r="A338" s="1">
        <v>304</v>
      </c>
      <c r="B338" s="1" t="s">
        <v>118</v>
      </c>
      <c r="C338" s="8">
        <v>4</v>
      </c>
      <c r="D338" s="29">
        <f>SUMIFS('2013Figures'!$J:$J,'2013Figures'!$C:$C,$A338,'2013Figures'!$H:$H,$B338,'2013Figures'!$I:$I,$C338,'2013Figures'!$E:$E,$B$1)</f>
        <v>0</v>
      </c>
      <c r="E338" s="9">
        <f>SUMIFS('2013Figures'!$J:$J,'2013Figures'!$C:$C,$A338,'2013Figures'!$H:$H,$B338,'2013Figures'!$I:$I,$C338,'2013Figures'!$B:$B,"BrokerToCy",'2013Figures'!$G:$G,"E1",'2013Figures'!$E:$E,$B$1)</f>
        <v>0</v>
      </c>
      <c r="F338" s="9">
        <f>SUMIFS('2013Figures'!$J:$J,'2013Figures'!$C:$C,$A338,'2013Figures'!$H:$H,$B338,'2013Figures'!$I:$I,$C338,'2013Figures'!$B:$B,"BrokerToCy",'2013Figures'!$G:$G,"P1",'2013Figures'!$E:$E,$B$1)</f>
        <v>0</v>
      </c>
      <c r="G338" s="9">
        <f>SUMIFS('2013Figures'!$J:$J,'2013Figures'!$C:$C,$A338,'2013Figures'!$H:$H,$B338,'2013Figures'!$I:$I,$C338,'2013Figures'!$B:$B,"CyToBroker",'2013Figures'!$G:$G,"E1",'2013Figures'!$E:$E,$B$1)</f>
        <v>0</v>
      </c>
      <c r="H338" s="9">
        <f>SUMIFS('2013Figures'!$J:$J,'2013Figures'!$C:$C,$A338,'2013Figures'!$H:$H,$B338,'2013Figures'!$I:$I,$C338,'2013Figures'!$B:$B,"CyToBroker",'2013Figures'!$G:$G,"P1",'2013Figures'!$E:$E,$B$1)</f>
        <v>0</v>
      </c>
      <c r="I338" s="30"/>
      <c r="J338" s="31">
        <v>201501</v>
      </c>
      <c r="K338" s="30"/>
      <c r="L338" s="42">
        <f>SUMIFS('2012Figures'!$J:$J,'2012Figures'!$C:$C,$A338,'2012Figures'!$H:$H,$B338,'2012Figures'!$I:$I,$C338,'2012Figures'!$E:$E,$B$1)</f>
        <v>0</v>
      </c>
      <c r="M338" s="52">
        <f>SUMIFS('2012Figures'!$J:$J,'2012Figures'!$C:$C,$A338,'2012Figures'!$H:$H,$B338,'2012Figures'!$I:$I,$C338,'2012Figures'!$B:$B,"BrokerToCy",'2012Figures'!$G:$G,"E1",'2012Figures'!$E:$E,$B$1)</f>
        <v>0</v>
      </c>
      <c r="N338" s="52">
        <f>SUMIFS('2012Figures'!$J:$J,'2012Figures'!$C:$C,$A338,'2012Figures'!$H:$H,$B338,'2012Figures'!$I:$I,$C338,'2012Figures'!$B:$B,"BrokerToCy",'2012Figures'!$G:$G,"P1",'2012Figures'!$E:$E,$B$1)</f>
        <v>0</v>
      </c>
      <c r="O338" s="52">
        <f>SUMIFS('2012Figures'!$J:$J,'2012Figures'!$C:$C,$A338,'2012Figures'!$H:$H,$B338,'2012Figures'!$I:$I,$C338,'2012Figures'!$B:$B,"CyToBroker",'2012Figures'!$G:$G,"E1",'2012Figures'!$E:$E,$B$1)</f>
        <v>0</v>
      </c>
      <c r="P338" s="52">
        <f>SUMIFS('2012Figures'!$J:$J,'2012Figures'!$C:$C,$A338,'2012Figures'!$H:$H,$B338,'2012Figures'!$I:$I,$C338,'2012Figures'!$B:$B,"CyToBroker",'2012Figures'!$G:$G,"P1",'2012Figures'!$E:$E,$B$1)</f>
        <v>0</v>
      </c>
      <c r="Q338" s="30"/>
      <c r="R338" s="46" t="str">
        <f t="shared" si="32"/>
        <v/>
      </c>
      <c r="S338" s="46" t="str">
        <f t="shared" si="32"/>
        <v/>
      </c>
      <c r="T338" s="46" t="str">
        <f t="shared" si="32"/>
        <v/>
      </c>
      <c r="U338" s="46" t="str">
        <f t="shared" si="32"/>
        <v/>
      </c>
      <c r="V338" s="46" t="str">
        <f t="shared" si="32"/>
        <v/>
      </c>
    </row>
    <row r="339" spans="1:22" x14ac:dyDescent="0.2">
      <c r="A339" s="1">
        <v>304</v>
      </c>
      <c r="B339" s="1" t="s">
        <v>118</v>
      </c>
      <c r="C339" s="8">
        <v>3</v>
      </c>
      <c r="D339" s="29">
        <f>SUMIFS('2013Figures'!$J:$J,'2013Figures'!$C:$C,$A339,'2013Figures'!$H:$H,$B339,'2013Figures'!$I:$I,$C339,'2013Figures'!$E:$E,$B$1)</f>
        <v>0</v>
      </c>
      <c r="E339" s="9">
        <f>SUMIFS('2013Figures'!$J:$J,'2013Figures'!$C:$C,$A339,'2013Figures'!$H:$H,$B339,'2013Figures'!$I:$I,$C339,'2013Figures'!$B:$B,"BrokerToCy",'2013Figures'!$G:$G,"E1",'2013Figures'!$E:$E,$B$1)</f>
        <v>0</v>
      </c>
      <c r="F339" s="9">
        <f>SUMIFS('2013Figures'!$J:$J,'2013Figures'!$C:$C,$A339,'2013Figures'!$H:$H,$B339,'2013Figures'!$I:$I,$C339,'2013Figures'!$B:$B,"BrokerToCy",'2013Figures'!$G:$G,"P1",'2013Figures'!$E:$E,$B$1)</f>
        <v>0</v>
      </c>
      <c r="G339" s="9">
        <f>SUMIFS('2013Figures'!$J:$J,'2013Figures'!$C:$C,$A339,'2013Figures'!$H:$H,$B339,'2013Figures'!$I:$I,$C339,'2013Figures'!$B:$B,"CyToBroker",'2013Figures'!$G:$G,"E1",'2013Figures'!$E:$E,$B$1)</f>
        <v>0</v>
      </c>
      <c r="H339" s="9">
        <f>SUMIFS('2013Figures'!$J:$J,'2013Figures'!$C:$C,$A339,'2013Figures'!$H:$H,$B339,'2013Figures'!$I:$I,$C339,'2013Figures'!$B:$B,"CyToBroker",'2013Figures'!$G:$G,"P1",'2013Figures'!$E:$E,$B$1)</f>
        <v>0</v>
      </c>
      <c r="I339" s="30"/>
      <c r="J339" s="31">
        <v>201301</v>
      </c>
      <c r="K339" s="30"/>
      <c r="L339" s="42">
        <f>SUMIFS('2012Figures'!$J:$J,'2012Figures'!$C:$C,$A339,'2012Figures'!$H:$H,$B339,'2012Figures'!$I:$I,$C339,'2012Figures'!$E:$E,$B$1)</f>
        <v>0</v>
      </c>
      <c r="M339" s="52">
        <f>SUMIFS('2012Figures'!$J:$J,'2012Figures'!$C:$C,$A339,'2012Figures'!$H:$H,$B339,'2012Figures'!$I:$I,$C339,'2012Figures'!$B:$B,"BrokerToCy",'2012Figures'!$G:$G,"E1",'2012Figures'!$E:$E,$B$1)</f>
        <v>0</v>
      </c>
      <c r="N339" s="52">
        <f>SUMIFS('2012Figures'!$J:$J,'2012Figures'!$C:$C,$A339,'2012Figures'!$H:$H,$B339,'2012Figures'!$I:$I,$C339,'2012Figures'!$B:$B,"BrokerToCy",'2012Figures'!$G:$G,"P1",'2012Figures'!$E:$E,$B$1)</f>
        <v>0</v>
      </c>
      <c r="O339" s="52">
        <f>SUMIFS('2012Figures'!$J:$J,'2012Figures'!$C:$C,$A339,'2012Figures'!$H:$H,$B339,'2012Figures'!$I:$I,$C339,'2012Figures'!$B:$B,"CyToBroker",'2012Figures'!$G:$G,"E1",'2012Figures'!$E:$E,$B$1)</f>
        <v>0</v>
      </c>
      <c r="P339" s="52">
        <f>SUMIFS('2012Figures'!$J:$J,'2012Figures'!$C:$C,$A339,'2012Figures'!$H:$H,$B339,'2012Figures'!$I:$I,$C339,'2012Figures'!$B:$B,"CyToBroker",'2012Figures'!$G:$G,"P1",'2012Figures'!$E:$E,$B$1)</f>
        <v>0</v>
      </c>
      <c r="Q339" s="30"/>
      <c r="R339" s="46" t="str">
        <f t="shared" si="32"/>
        <v/>
      </c>
      <c r="S339" s="46" t="str">
        <f t="shared" si="32"/>
        <v/>
      </c>
      <c r="T339" s="46" t="str">
        <f t="shared" si="32"/>
        <v/>
      </c>
      <c r="U339" s="46" t="str">
        <f t="shared" si="32"/>
        <v/>
      </c>
      <c r="V339" s="46" t="str">
        <f t="shared" si="32"/>
        <v/>
      </c>
    </row>
    <row r="340" spans="1:22" x14ac:dyDescent="0.2">
      <c r="A340" s="1">
        <v>304</v>
      </c>
      <c r="B340" s="1" t="s">
        <v>118</v>
      </c>
      <c r="C340" s="8">
        <v>2</v>
      </c>
      <c r="D340" s="29">
        <f>SUMIFS('2013Figures'!$J:$J,'2013Figures'!$C:$C,$A340,'2013Figures'!$H:$H,$B340,'2013Figures'!$I:$I,$C340,'2013Figures'!$E:$E,$B$1)</f>
        <v>0</v>
      </c>
      <c r="E340" s="9">
        <f>SUMIFS('2013Figures'!$J:$J,'2013Figures'!$C:$C,$A340,'2013Figures'!$H:$H,$B340,'2013Figures'!$I:$I,$C340,'2013Figures'!$B:$B,"BrokerToCy",'2013Figures'!$G:$G,"E1",'2013Figures'!$E:$E,$B$1)</f>
        <v>0</v>
      </c>
      <c r="F340" s="9">
        <f>SUMIFS('2013Figures'!$J:$J,'2013Figures'!$C:$C,$A340,'2013Figures'!$H:$H,$B340,'2013Figures'!$I:$I,$C340,'2013Figures'!$B:$B,"BrokerToCy",'2013Figures'!$G:$G,"P1",'2013Figures'!$E:$E,$B$1)</f>
        <v>0</v>
      </c>
      <c r="G340" s="9">
        <f>SUMIFS('2013Figures'!$J:$J,'2013Figures'!$C:$C,$A340,'2013Figures'!$H:$H,$B340,'2013Figures'!$I:$I,$C340,'2013Figures'!$B:$B,"CyToBroker",'2013Figures'!$G:$G,"E1",'2013Figures'!$E:$E,$B$1)</f>
        <v>0</v>
      </c>
      <c r="H340" s="9">
        <f>SUMIFS('2013Figures'!$J:$J,'2013Figures'!$C:$C,$A340,'2013Figures'!$H:$H,$B340,'2013Figures'!$I:$I,$C340,'2013Figures'!$B:$B,"CyToBroker",'2013Figures'!$G:$G,"P1",'2013Figures'!$E:$E,$B$1)</f>
        <v>0</v>
      </c>
      <c r="J340" s="8">
        <v>200801</v>
      </c>
      <c r="L340" s="42">
        <f>SUMIFS('2012Figures'!$J:$J,'2012Figures'!$C:$C,$A340,'2012Figures'!$H:$H,$B340,'2012Figures'!$I:$I,$C340,'2012Figures'!$E:$E,$B$1)</f>
        <v>0</v>
      </c>
      <c r="M340" s="52">
        <f>SUMIFS('2012Figures'!$J:$J,'2012Figures'!$C:$C,$A340,'2012Figures'!$H:$H,$B340,'2012Figures'!$I:$I,$C340,'2012Figures'!$B:$B,"BrokerToCy",'2012Figures'!$G:$G,"E1",'2012Figures'!$E:$E,$B$1)</f>
        <v>0</v>
      </c>
      <c r="N340" s="52">
        <f>SUMIFS('2012Figures'!$J:$J,'2012Figures'!$C:$C,$A340,'2012Figures'!$H:$H,$B340,'2012Figures'!$I:$I,$C340,'2012Figures'!$B:$B,"BrokerToCy",'2012Figures'!$G:$G,"P1",'2012Figures'!$E:$E,$B$1)</f>
        <v>0</v>
      </c>
      <c r="O340" s="52">
        <f>SUMIFS('2012Figures'!$J:$J,'2012Figures'!$C:$C,$A340,'2012Figures'!$H:$H,$B340,'2012Figures'!$I:$I,$C340,'2012Figures'!$B:$B,"CyToBroker",'2012Figures'!$G:$G,"E1",'2012Figures'!$E:$E,$B$1)</f>
        <v>0</v>
      </c>
      <c r="P340" s="52">
        <f>SUMIFS('2012Figures'!$J:$J,'2012Figures'!$C:$C,$A340,'2012Figures'!$H:$H,$B340,'2012Figures'!$I:$I,$C340,'2012Figures'!$B:$B,"CyToBroker",'2012Figures'!$G:$G,"P1",'2012Figures'!$E:$E,$B$1)</f>
        <v>0</v>
      </c>
      <c r="R340" s="46" t="str">
        <f t="shared" si="32"/>
        <v/>
      </c>
      <c r="S340" s="46" t="str">
        <f t="shared" si="32"/>
        <v/>
      </c>
      <c r="T340" s="46" t="str">
        <f t="shared" si="32"/>
        <v/>
      </c>
      <c r="U340" s="46" t="str">
        <f t="shared" si="32"/>
        <v/>
      </c>
      <c r="V340" s="46" t="str">
        <f t="shared" si="32"/>
        <v/>
      </c>
    </row>
    <row r="341" spans="1:22" x14ac:dyDescent="0.2">
      <c r="A341" s="1">
        <v>304</v>
      </c>
      <c r="B341" s="1" t="s">
        <v>118</v>
      </c>
      <c r="C341" s="8">
        <v>1</v>
      </c>
      <c r="D341" s="29">
        <f>SUMIFS('2013Figures'!$J:$J,'2013Figures'!$C:$C,$A341,'2013Figures'!$H:$H,$B341,'2013Figures'!$I:$I,$C341,'2013Figures'!$E:$E,$B$1)</f>
        <v>0</v>
      </c>
      <c r="E341" s="9">
        <f>SUMIFS('2013Figures'!$J:$J,'2013Figures'!$C:$C,$A341,'2013Figures'!$H:$H,$B341,'2013Figures'!$I:$I,$C341,'2013Figures'!$B:$B,"BrokerToCy",'2013Figures'!$G:$G,"E1",'2013Figures'!$E:$E,$B$1)</f>
        <v>0</v>
      </c>
      <c r="F341" s="9">
        <f>SUMIFS('2013Figures'!$J:$J,'2013Figures'!$C:$C,$A341,'2013Figures'!$H:$H,$B341,'2013Figures'!$I:$I,$C341,'2013Figures'!$B:$B,"BrokerToCy",'2013Figures'!$G:$G,"P1",'2013Figures'!$E:$E,$B$1)</f>
        <v>0</v>
      </c>
      <c r="G341" s="9">
        <f>SUMIFS('2013Figures'!$J:$J,'2013Figures'!$C:$C,$A341,'2013Figures'!$H:$H,$B341,'2013Figures'!$I:$I,$C341,'2013Figures'!$B:$B,"CyToBroker",'2013Figures'!$G:$G,"E1",'2013Figures'!$E:$E,$B$1)</f>
        <v>0</v>
      </c>
      <c r="H341" s="9">
        <f>SUMIFS('2013Figures'!$J:$J,'2013Figures'!$C:$C,$A341,'2013Figures'!$H:$H,$B341,'2013Figures'!$I:$I,$C341,'2013Figures'!$B:$B,"CyToBroker",'2013Figures'!$G:$G,"P1",'2013Figures'!$E:$E,$B$1)</f>
        <v>0</v>
      </c>
      <c r="J341" s="8" t="s">
        <v>131</v>
      </c>
      <c r="L341" s="42">
        <f>SUMIFS('2012Figures'!$J:$J,'2012Figures'!$C:$C,$A341,'2012Figures'!$H:$H,$B341,'2012Figures'!$I:$I,$C341,'2012Figures'!$E:$E,$B$1)</f>
        <v>0</v>
      </c>
      <c r="M341" s="52">
        <f>SUMIFS('2012Figures'!$J:$J,'2012Figures'!$C:$C,$A341,'2012Figures'!$H:$H,$B341,'2012Figures'!$I:$I,$C341,'2012Figures'!$B:$B,"BrokerToCy",'2012Figures'!$G:$G,"E1",'2012Figures'!$E:$E,$B$1)</f>
        <v>0</v>
      </c>
      <c r="N341" s="52">
        <f>SUMIFS('2012Figures'!$J:$J,'2012Figures'!$C:$C,$A341,'2012Figures'!$H:$H,$B341,'2012Figures'!$I:$I,$C341,'2012Figures'!$B:$B,"BrokerToCy",'2012Figures'!$G:$G,"P1",'2012Figures'!$E:$E,$B$1)</f>
        <v>0</v>
      </c>
      <c r="O341" s="52">
        <f>SUMIFS('2012Figures'!$J:$J,'2012Figures'!$C:$C,$A341,'2012Figures'!$H:$H,$B341,'2012Figures'!$I:$I,$C341,'2012Figures'!$B:$B,"CyToBroker",'2012Figures'!$G:$G,"E1",'2012Figures'!$E:$E,$B$1)</f>
        <v>0</v>
      </c>
      <c r="P341" s="52">
        <f>SUMIFS('2012Figures'!$J:$J,'2012Figures'!$C:$C,$A341,'2012Figures'!$H:$H,$B341,'2012Figures'!$I:$I,$C341,'2012Figures'!$B:$B,"CyToBroker",'2012Figures'!$G:$G,"P1",'2012Figures'!$E:$E,$B$1)</f>
        <v>0</v>
      </c>
      <c r="R341" s="46" t="str">
        <f t="shared" si="32"/>
        <v/>
      </c>
      <c r="S341" s="46" t="str">
        <f t="shared" si="32"/>
        <v/>
      </c>
      <c r="T341" s="46" t="str">
        <f t="shared" si="32"/>
        <v/>
      </c>
      <c r="U341" s="46" t="str">
        <f t="shared" si="32"/>
        <v/>
      </c>
      <c r="V341" s="46" t="str">
        <f t="shared" si="32"/>
        <v/>
      </c>
    </row>
    <row r="342" spans="1:22" x14ac:dyDescent="0.2">
      <c r="A342" s="1">
        <v>304</v>
      </c>
      <c r="B342" s="1" t="s">
        <v>118</v>
      </c>
      <c r="D342" s="29">
        <f>SUMIFS('2013Figures'!$J:$J,'2013Figures'!$C:$C,$A342,'2013Figures'!$I:$I,"",'2013Figures'!$E:$E,$B$1)</f>
        <v>20484</v>
      </c>
      <c r="E342" s="9">
        <f>SUMIFS('2013Figures'!$J:$J,'2013Figures'!$C:$C,$A342,'2013Figures'!$I:$I,"",'2013Figures'!$B:$B,"BrokerToCy",'2013Figures'!$G:$G,"E1",'2013Figures'!$E:$E,$B$1)</f>
        <v>0</v>
      </c>
      <c r="F342" s="9">
        <f>SUMIFS('2013Figures'!$J:$J,'2013Figures'!$C:$C,$A342,'2013Figures'!$I:$I,"",'2013Figures'!$B:$B,"BrokerToCy",'2013Figures'!$G:$G,"P1",'2013Figures'!$E:$E,$B$1)</f>
        <v>0</v>
      </c>
      <c r="G342" s="9">
        <f>SUMIFS('2013Figures'!$J:$J,'2013Figures'!$C:$C,$A342,'2013Figures'!$I:$I,"",'2013Figures'!$B:$B,"CyToBroker",'2013Figures'!$G:$G,"E1",'2013Figures'!$E:$E,$B$1)</f>
        <v>20484</v>
      </c>
      <c r="H342" s="9">
        <f>SUMIFS('2013Figures'!$J:$J,'2013Figures'!$C:$C,$A342,'2013Figures'!$I:$I,"",'2013Figures'!$B:$B,"CyToBroker",'2013Figures'!$G:$G,"P1",'2013Figures'!$E:$E,$B$1)</f>
        <v>0</v>
      </c>
      <c r="J342" s="8" t="s">
        <v>131</v>
      </c>
      <c r="L342" s="42">
        <f>SUMIFS('2012Figures'!$J:$J,'2012Figures'!$C:$C,$A342,'2012Figures'!$I:$I,"",'2012Figures'!$E:$E,$B$1)</f>
        <v>23728</v>
      </c>
      <c r="M342" s="52">
        <f>SUMIFS('2012Figures'!$J:$J,'2012Figures'!$C:$C,$A342,'2012Figures'!$I:$I,"",'2012Figures'!$B:$B,"BrokerToCy",'2012Figures'!$G:$G,"E1",'2012Figures'!$E:$E,$B$1)</f>
        <v>0</v>
      </c>
      <c r="N342" s="52">
        <f>SUMIFS('2012Figures'!$J:$J,'2012Figures'!$C:$C,$A342,'2012Figures'!$I:$I,"",'2012Figures'!$B:$B,"BrokerToCy",'2012Figures'!$G:$G,"P1",'2012Figures'!$E:$E,$B$1)</f>
        <v>0</v>
      </c>
      <c r="O342" s="52">
        <f>SUMIFS('2012Figures'!$J:$J,'2012Figures'!$C:$C,$A342,'2012Figures'!$I:$I,"",'2012Figures'!$B:$B,"CyToBroker",'2012Figures'!$G:$G,"E1",'2012Figures'!$E:$E,$B$1)</f>
        <v>23728</v>
      </c>
      <c r="P342" s="52">
        <f>SUMIFS('2012Figures'!$J:$J,'2012Figures'!$C:$C,$A342,'2012Figures'!$I:$I,"",'2012Figures'!$B:$B,"CyToBroker",'2012Figures'!$G:$G,"P1",'2012Figures'!$E:$E,$B$1)</f>
        <v>0</v>
      </c>
      <c r="R342" s="46">
        <f t="shared" si="32"/>
        <v>-0.14000000000000001</v>
      </c>
      <c r="S342" s="46" t="str">
        <f t="shared" si="32"/>
        <v/>
      </c>
      <c r="T342" s="46" t="str">
        <f t="shared" si="32"/>
        <v/>
      </c>
      <c r="U342" s="46">
        <f t="shared" si="32"/>
        <v>-0.14000000000000001</v>
      </c>
      <c r="V342" s="46" t="str">
        <f t="shared" si="32"/>
        <v/>
      </c>
    </row>
    <row r="343" spans="1:22" x14ac:dyDescent="0.2">
      <c r="A343" s="21"/>
      <c r="B343" s="21" t="s">
        <v>92</v>
      </c>
      <c r="C343" s="22"/>
      <c r="D343" s="23">
        <f>SUM(E343:H343)</f>
        <v>20484</v>
      </c>
      <c r="E343" s="23">
        <f>SUM(E338:E342)</f>
        <v>0</v>
      </c>
      <c r="F343" s="23">
        <f>SUM(F338:F342)</f>
        <v>0</v>
      </c>
      <c r="G343" s="23">
        <f>SUM(G338:G342)</f>
        <v>20484</v>
      </c>
      <c r="H343" s="23">
        <f>SUM(H338:H342)</f>
        <v>0</v>
      </c>
      <c r="I343" s="21"/>
      <c r="J343" s="22"/>
      <c r="K343" s="21"/>
      <c r="L343" s="43">
        <f>SUM(M343:P343)</f>
        <v>23728</v>
      </c>
      <c r="M343" s="43">
        <f>SUM(M338:M342)</f>
        <v>0</v>
      </c>
      <c r="N343" s="43">
        <f>SUM(N338:N342)</f>
        <v>0</v>
      </c>
      <c r="O343" s="43">
        <f>SUM(O338:O342)</f>
        <v>23728</v>
      </c>
      <c r="P343" s="43">
        <f>SUM(P338:P342)</f>
        <v>0</v>
      </c>
      <c r="Q343" s="21"/>
      <c r="R343" s="21"/>
      <c r="S343" s="21"/>
      <c r="T343" s="21"/>
      <c r="U343" s="21"/>
      <c r="V343" s="21"/>
    </row>
    <row r="344" spans="1:22" x14ac:dyDescent="0.2">
      <c r="A344" s="28">
        <v>305</v>
      </c>
      <c r="B344" s="28" t="s">
        <v>119</v>
      </c>
      <c r="C344" s="17" t="s">
        <v>88</v>
      </c>
      <c r="D344" s="18">
        <f>SUMIFS('2013Figures'!$J:$J,'2013Figures'!$C:$C,$A344,'2013Figures'!$E:$E,$B$1)</f>
        <v>0</v>
      </c>
      <c r="E344" s="18">
        <f>SUMIFS('2013Figures'!$J:$J,'2013Figures'!$C:$C,$A344,'2013Figures'!$B:$B,"BrokerToCy",'2013Figures'!$G:$G,"E1",'2013Figures'!$E:$E,$B$1)</f>
        <v>0</v>
      </c>
      <c r="F344" s="18">
        <f>SUMIFS('2013Figures'!$J:$J,'2013Figures'!$C:$C,$A344,'2013Figures'!$B:$B,"BrokerToCy",'2013Figures'!$G:$G,"P1",'2013Figures'!$E:$E,$B$1)</f>
        <v>0</v>
      </c>
      <c r="G344" s="18">
        <f>SUMIFS('2013Figures'!$J:$J,'2013Figures'!$C:$C,$A344,'2013Figures'!$B:$B,"CyToBroker",'2013Figures'!$G:$G,"E1",'2013Figures'!$E:$E,$B$1)</f>
        <v>0</v>
      </c>
      <c r="H344" s="18">
        <f>SUMIFS('2013Figures'!$J:$J,'2013Figures'!$C:$C,$A344,'2013Figures'!$B:$B,"CyToBroker",'2013Figures'!$G:$G,"P1",'2013Figures'!$E:$E,$B$1)</f>
        <v>0</v>
      </c>
      <c r="I344" s="28"/>
      <c r="J344" s="17"/>
      <c r="K344" s="28"/>
      <c r="L344" s="50">
        <f>SUMIFS('2012Figures'!$J:$J,'2012Figures'!$C:$C,$A344,'2012Figures'!$E:$E,$B$1)</f>
        <v>0</v>
      </c>
      <c r="M344" s="50">
        <f>SUMIFS('2012Figures'!$J:$J,'2012Figures'!$C:$C,$A344,'2012Figures'!$B:$B,"BrokerToCy",'2012Figures'!$G:$G,"E1",'2012Figures'!$E:$E,$B$1)</f>
        <v>0</v>
      </c>
      <c r="N344" s="50">
        <f>SUMIFS('2012Figures'!$J:$J,'2012Figures'!$C:$C,$A344,'2012Figures'!$B:$B,"BrokerToCy",'2012Figures'!$G:$G,"P1",'2012Figures'!$E:$E,$B$1)</f>
        <v>0</v>
      </c>
      <c r="O344" s="50">
        <f>SUMIFS('2012Figures'!$J:$J,'2012Figures'!$C:$C,$A344,'2012Figures'!$B:$B,"CyToBroker",'2012Figures'!$G:$G,"E1",'2012Figures'!$E:$E,$B$1)</f>
        <v>0</v>
      </c>
      <c r="P344" s="50">
        <f>SUMIFS('2012Figures'!$J:$J,'2012Figures'!$C:$C,$A344,'2012Figures'!$B:$B,"CyToBroker",'2012Figures'!$G:$G,"P1",'2012Figures'!$E:$E,$B$1)</f>
        <v>0</v>
      </c>
      <c r="Q344" s="28"/>
      <c r="R344" s="46" t="str">
        <f t="shared" ref="R344:V408" si="33">IF(L344=0,"",ROUND(D344/L344-1,2))</f>
        <v/>
      </c>
      <c r="S344" s="46" t="str">
        <f t="shared" si="33"/>
        <v/>
      </c>
      <c r="T344" s="46" t="str">
        <f t="shared" si="33"/>
        <v/>
      </c>
      <c r="U344" s="46" t="str">
        <f t="shared" si="33"/>
        <v/>
      </c>
      <c r="V344" s="46" t="str">
        <f t="shared" si="33"/>
        <v/>
      </c>
    </row>
    <row r="345" spans="1:22" x14ac:dyDescent="0.2">
      <c r="A345" s="1">
        <v>305</v>
      </c>
      <c r="B345" s="1" t="s">
        <v>119</v>
      </c>
      <c r="C345" s="8">
        <v>1</v>
      </c>
      <c r="D345" s="29">
        <f>SUMIFS('2013Figures'!$J:$J,'2013Figures'!$C:$C,$A345,'2013Figures'!$H:$H,$B345,'2013Figures'!$I:$I,$C345,'2013Figures'!$E:$E,$B$1)</f>
        <v>0</v>
      </c>
      <c r="E345" s="9">
        <f>SUMIFS('2013Figures'!$J:$J,'2013Figures'!$C:$C,$A345,'2013Figures'!$H:$H,$B345,'2013Figures'!$I:$I,$C345,'2013Figures'!$B:$B,"BrokerToCy",'2013Figures'!$G:$G,"E1",'2013Figures'!$E:$E,$B$1)</f>
        <v>0</v>
      </c>
      <c r="F345" s="9">
        <f>SUMIFS('2013Figures'!$J:$J,'2013Figures'!$C:$C,$A345,'2013Figures'!$H:$H,$B345,'2013Figures'!$I:$I,$C345,'2013Figures'!$B:$B,"BrokerToCy",'2013Figures'!$G:$G,"P1",'2013Figures'!$E:$E,$B$1)</f>
        <v>0</v>
      </c>
      <c r="G345" s="9">
        <f>SUMIFS('2013Figures'!$J:$J,'2013Figures'!$C:$C,$A345,'2013Figures'!$H:$H,$B345,'2013Figures'!$I:$I,$C345,'2013Figures'!$B:$B,"CyToBroker",'2013Figures'!$G:$G,"E1",'2013Figures'!$E:$E,$B$1)</f>
        <v>0</v>
      </c>
      <c r="H345" s="9">
        <f>SUMIFS('2013Figures'!$J:$J,'2013Figures'!$C:$C,$A345,'2013Figures'!$H:$H,$B345,'2013Figures'!$I:$I,$C345,'2013Figures'!$B:$B,"CyToBroker",'2013Figures'!$G:$G,"P1",'2013Figures'!$E:$E,$B$1)</f>
        <v>0</v>
      </c>
      <c r="J345" s="8" t="s">
        <v>131</v>
      </c>
      <c r="L345" s="42">
        <f>SUMIFS('2012Figures'!$J:$J,'2012Figures'!$C:$C,$A345,'2012Figures'!$H:$H,$B345,'2012Figures'!$I:$I,$C345,'2012Figures'!$E:$E,$B$1)</f>
        <v>0</v>
      </c>
      <c r="M345" s="52">
        <f>SUMIFS('2012Figures'!$J:$J,'2012Figures'!$C:$C,$A345,'2012Figures'!$H:$H,$B345,'2012Figures'!$I:$I,$C345,'2012Figures'!$B:$B,"BrokerToCy",'2012Figures'!$G:$G,"E1",'2012Figures'!$E:$E,$B$1)</f>
        <v>0</v>
      </c>
      <c r="N345" s="52">
        <f>SUMIFS('2012Figures'!$J:$J,'2012Figures'!$C:$C,$A345,'2012Figures'!$H:$H,$B345,'2012Figures'!$I:$I,$C345,'2012Figures'!$B:$B,"BrokerToCy",'2012Figures'!$G:$G,"P1",'2012Figures'!$E:$E,$B$1)</f>
        <v>0</v>
      </c>
      <c r="O345" s="52">
        <f>SUMIFS('2012Figures'!$J:$J,'2012Figures'!$C:$C,$A345,'2012Figures'!$H:$H,$B345,'2012Figures'!$I:$I,$C345,'2012Figures'!$B:$B,"CyToBroker",'2012Figures'!$G:$G,"E1",'2012Figures'!$E:$E,$B$1)</f>
        <v>0</v>
      </c>
      <c r="P345" s="52">
        <f>SUMIFS('2012Figures'!$J:$J,'2012Figures'!$C:$C,$A345,'2012Figures'!$H:$H,$B345,'2012Figures'!$I:$I,$C345,'2012Figures'!$B:$B,"CyToBroker",'2012Figures'!$G:$G,"P1",'2012Figures'!$E:$E,$B$1)</f>
        <v>0</v>
      </c>
      <c r="R345" s="46" t="str">
        <f t="shared" si="33"/>
        <v/>
      </c>
      <c r="S345" s="46" t="str">
        <f t="shared" si="33"/>
        <v/>
      </c>
      <c r="T345" s="46" t="str">
        <f t="shared" si="33"/>
        <v/>
      </c>
      <c r="U345" s="46" t="str">
        <f t="shared" si="33"/>
        <v/>
      </c>
      <c r="V345" s="46" t="str">
        <f t="shared" si="33"/>
        <v/>
      </c>
    </row>
    <row r="346" spans="1:22" x14ac:dyDescent="0.2">
      <c r="A346" s="1">
        <v>305</v>
      </c>
      <c r="B346" s="1" t="s">
        <v>119</v>
      </c>
      <c r="D346" s="29">
        <f>SUMIFS('2013Figures'!$J:$J,'2013Figures'!$C:$C,$A346,'2013Figures'!$I:$I,"",'2013Figures'!$E:$E,$B$1)</f>
        <v>0</v>
      </c>
      <c r="E346" s="9">
        <f>SUMIFS('2013Figures'!$J:$J,'2013Figures'!$C:$C,$A346,'2013Figures'!$I:$I,"",'2013Figures'!$B:$B,"BrokerToCy",'2013Figures'!$G:$G,"E1",'2013Figures'!$E:$E,$B$1)</f>
        <v>0</v>
      </c>
      <c r="F346" s="9">
        <f>SUMIFS('2013Figures'!$J:$J,'2013Figures'!$C:$C,$A346,'2013Figures'!$I:$I,"",'2013Figures'!$B:$B,"BrokerToCy",'2013Figures'!$G:$G,"P1",'2013Figures'!$E:$E,$B$1)</f>
        <v>0</v>
      </c>
      <c r="G346" s="9">
        <f>SUMIFS('2013Figures'!$J:$J,'2013Figures'!$C:$C,$A346,'2013Figures'!$I:$I,"",'2013Figures'!$B:$B,"CyToBroker",'2013Figures'!$G:$G,"E1",'2013Figures'!$E:$E,$B$1)</f>
        <v>0</v>
      </c>
      <c r="H346" s="9">
        <f>SUMIFS('2013Figures'!$J:$J,'2013Figures'!$C:$C,$A346,'2013Figures'!$I:$I,"",'2013Figures'!$B:$B,"CyToBroker",'2013Figures'!$G:$G,"P1",'2013Figures'!$E:$E,$B$1)</f>
        <v>0</v>
      </c>
      <c r="J346" s="8" t="s">
        <v>131</v>
      </c>
      <c r="L346" s="42">
        <f>SUMIFS('2012Figures'!$J:$J,'2012Figures'!$C:$C,$A346,'2012Figures'!$I:$I,"",'2012Figures'!$E:$E,$B$1)</f>
        <v>0</v>
      </c>
      <c r="M346" s="52">
        <f>SUMIFS('2012Figures'!$J:$J,'2012Figures'!$C:$C,$A346,'2012Figures'!$I:$I,"",'2012Figures'!$B:$B,"BrokerToCy",'2012Figures'!$G:$G,"E1",'2012Figures'!$E:$E,$B$1)</f>
        <v>0</v>
      </c>
      <c r="N346" s="52">
        <f>SUMIFS('2012Figures'!$J:$J,'2012Figures'!$C:$C,$A346,'2012Figures'!$I:$I,"",'2012Figures'!$B:$B,"BrokerToCy",'2012Figures'!$G:$G,"P1",'2012Figures'!$E:$E,$B$1)</f>
        <v>0</v>
      </c>
      <c r="O346" s="52">
        <f>SUMIFS('2012Figures'!$J:$J,'2012Figures'!$C:$C,$A346,'2012Figures'!$I:$I,"",'2012Figures'!$B:$B,"CyToBroker",'2012Figures'!$G:$G,"E1",'2012Figures'!$E:$E,$B$1)</f>
        <v>0</v>
      </c>
      <c r="P346" s="52">
        <f>SUMIFS('2012Figures'!$J:$J,'2012Figures'!$C:$C,$A346,'2012Figures'!$I:$I,"",'2012Figures'!$B:$B,"CyToBroker",'2012Figures'!$G:$G,"P1",'2012Figures'!$E:$E,$B$1)</f>
        <v>0</v>
      </c>
      <c r="R346" s="46" t="str">
        <f t="shared" si="33"/>
        <v/>
      </c>
      <c r="S346" s="46" t="str">
        <f t="shared" si="33"/>
        <v/>
      </c>
      <c r="T346" s="46" t="str">
        <f t="shared" si="33"/>
        <v/>
      </c>
      <c r="U346" s="46" t="str">
        <f t="shared" si="33"/>
        <v/>
      </c>
      <c r="V346" s="46" t="str">
        <f t="shared" si="33"/>
        <v/>
      </c>
    </row>
    <row r="347" spans="1:22" x14ac:dyDescent="0.2">
      <c r="A347" s="21"/>
      <c r="B347" s="21" t="s">
        <v>92</v>
      </c>
      <c r="C347" s="22"/>
      <c r="D347" s="23">
        <f>SUM(E347:H347)</f>
        <v>0</v>
      </c>
      <c r="E347" s="23">
        <f>SUM(E345:E346)</f>
        <v>0</v>
      </c>
      <c r="F347" s="23">
        <f>SUM(F345:F346)</f>
        <v>0</v>
      </c>
      <c r="G347" s="23">
        <f>SUM(G345:G346)</f>
        <v>0</v>
      </c>
      <c r="H347" s="23">
        <f>SUM(H345:H346)</f>
        <v>0</v>
      </c>
      <c r="I347" s="21"/>
      <c r="J347" s="22"/>
      <c r="K347" s="21"/>
      <c r="L347" s="43">
        <f>SUM(M347:P347)</f>
        <v>0</v>
      </c>
      <c r="M347" s="43">
        <f>SUM(M345:M346)</f>
        <v>0</v>
      </c>
      <c r="N347" s="43">
        <f>SUM(N345:N346)</f>
        <v>0</v>
      </c>
      <c r="O347" s="43">
        <f>SUM(O345:O346)</f>
        <v>0</v>
      </c>
      <c r="P347" s="43">
        <f>SUM(P345:P346)</f>
        <v>0</v>
      </c>
      <c r="Q347" s="21"/>
      <c r="R347" s="21"/>
      <c r="S347" s="21"/>
      <c r="T347" s="21"/>
      <c r="U347" s="21"/>
      <c r="V347" s="21"/>
    </row>
    <row r="348" spans="1:22" x14ac:dyDescent="0.2">
      <c r="A348" s="28">
        <v>306</v>
      </c>
      <c r="B348" s="28" t="s">
        <v>120</v>
      </c>
      <c r="C348" s="17" t="s">
        <v>88</v>
      </c>
      <c r="D348" s="18">
        <f>SUMIFS('2013Figures'!$J:$J,'2013Figures'!$C:$C,$A348,'2013Figures'!$E:$E,$B$1)</f>
        <v>0</v>
      </c>
      <c r="E348" s="18">
        <f>SUMIFS('2013Figures'!$J:$J,'2013Figures'!$C:$C,$A348,'2013Figures'!$B:$B,"BrokerToCy",'2013Figures'!$G:$G,"E1",'2013Figures'!$E:$E,$B$1)</f>
        <v>0</v>
      </c>
      <c r="F348" s="18">
        <f>SUMIFS('2013Figures'!$J:$J,'2013Figures'!$C:$C,$A348,'2013Figures'!$B:$B,"BrokerToCy",'2013Figures'!$G:$G,"P1",'2013Figures'!$E:$E,$B$1)</f>
        <v>0</v>
      </c>
      <c r="G348" s="18">
        <f>SUMIFS('2013Figures'!$J:$J,'2013Figures'!$C:$C,$A348,'2013Figures'!$B:$B,"CyToBroker",'2013Figures'!$G:$G,"E1",'2013Figures'!$E:$E,$B$1)</f>
        <v>0</v>
      </c>
      <c r="H348" s="18">
        <f>SUMIFS('2013Figures'!$J:$J,'2013Figures'!$C:$C,$A348,'2013Figures'!$B:$B,"CyToBroker",'2013Figures'!$G:$G,"P1",'2013Figures'!$E:$E,$B$1)</f>
        <v>0</v>
      </c>
      <c r="I348" s="28"/>
      <c r="J348" s="17"/>
      <c r="K348" s="28"/>
      <c r="L348" s="50">
        <f>SUMIFS('2012Figures'!$J:$J,'2012Figures'!$C:$C,$A348,'2012Figures'!$E:$E,$B$1)</f>
        <v>0</v>
      </c>
      <c r="M348" s="50">
        <f>SUMIFS('2012Figures'!$J:$J,'2012Figures'!$C:$C,$A348,'2012Figures'!$B:$B,"BrokerToCy",'2012Figures'!$G:$G,"E1",'2012Figures'!$E:$E,$B$1)</f>
        <v>0</v>
      </c>
      <c r="N348" s="50">
        <f>SUMIFS('2012Figures'!$J:$J,'2012Figures'!$C:$C,$A348,'2012Figures'!$B:$B,"BrokerToCy",'2012Figures'!$G:$G,"P1",'2012Figures'!$E:$E,$B$1)</f>
        <v>0</v>
      </c>
      <c r="O348" s="50">
        <f>SUMIFS('2012Figures'!$J:$J,'2012Figures'!$C:$C,$A348,'2012Figures'!$B:$B,"CyToBroker",'2012Figures'!$G:$G,"E1",'2012Figures'!$E:$E,$B$1)</f>
        <v>0</v>
      </c>
      <c r="P348" s="50">
        <f>SUMIFS('2012Figures'!$J:$J,'2012Figures'!$C:$C,$A348,'2012Figures'!$B:$B,"CyToBroker",'2012Figures'!$G:$G,"P1",'2012Figures'!$E:$E,$B$1)</f>
        <v>0</v>
      </c>
      <c r="Q348" s="28"/>
      <c r="R348" s="46" t="str">
        <f t="shared" ref="R348:V412" si="34">IF(L348=0,"",ROUND(D348/L348-1,2))</f>
        <v/>
      </c>
      <c r="S348" s="46" t="str">
        <f t="shared" si="34"/>
        <v/>
      </c>
      <c r="T348" s="46" t="str">
        <f t="shared" si="34"/>
        <v/>
      </c>
      <c r="U348" s="46" t="str">
        <f t="shared" si="34"/>
        <v/>
      </c>
      <c r="V348" s="46" t="str">
        <f t="shared" si="34"/>
        <v/>
      </c>
    </row>
    <row r="349" spans="1:22" x14ac:dyDescent="0.2">
      <c r="A349" s="1">
        <v>306</v>
      </c>
      <c r="B349" s="1" t="s">
        <v>120</v>
      </c>
      <c r="C349" s="8">
        <v>3</v>
      </c>
      <c r="D349" s="29">
        <f>SUMIFS('2013Figures'!$J:$J,'2013Figures'!$C:$C,$A349,'2013Figures'!$H:$H,$B349,'2013Figures'!$I:$I,$C349,'2013Figures'!$E:$E,$B$1)</f>
        <v>0</v>
      </c>
      <c r="E349" s="9">
        <f>SUMIFS('2013Figures'!$J:$J,'2013Figures'!$C:$C,$A349,'2013Figures'!$H:$H,$B349,'2013Figures'!$I:$I,$C349,'2013Figures'!$B:$B,"BrokerToCy",'2013Figures'!$G:$G,"E1",'2013Figures'!$E:$E,$B$1)</f>
        <v>0</v>
      </c>
      <c r="F349" s="9">
        <f>SUMIFS('2013Figures'!$J:$J,'2013Figures'!$C:$C,$A349,'2013Figures'!$H:$H,$B349,'2013Figures'!$I:$I,$C349,'2013Figures'!$B:$B,"BrokerToCy",'2013Figures'!$G:$G,"P1",'2013Figures'!$E:$E,$B$1)</f>
        <v>0</v>
      </c>
      <c r="G349" s="9">
        <f>SUMIFS('2013Figures'!$J:$J,'2013Figures'!$C:$C,$A349,'2013Figures'!$H:$H,$B349,'2013Figures'!$I:$I,$C349,'2013Figures'!$B:$B,"CyToBroker",'2013Figures'!$G:$G,"E1",'2013Figures'!$E:$E,$B$1)</f>
        <v>0</v>
      </c>
      <c r="H349" s="9">
        <f>SUMIFS('2013Figures'!$J:$J,'2013Figures'!$C:$C,$A349,'2013Figures'!$H:$H,$B349,'2013Figures'!$I:$I,$C349,'2013Figures'!$B:$B,"CyToBroker",'2013Figures'!$G:$G,"P1",'2013Figures'!$E:$E,$B$1)</f>
        <v>0</v>
      </c>
      <c r="I349" s="33"/>
      <c r="J349" s="34">
        <v>201401</v>
      </c>
      <c r="K349" s="33"/>
      <c r="L349" s="42">
        <f>SUMIFS('2012Figures'!$J:$J,'2012Figures'!$C:$C,$A349,'2012Figures'!$H:$H,$B349,'2012Figures'!$I:$I,$C349,'2012Figures'!$E:$E,$B$1)</f>
        <v>0</v>
      </c>
      <c r="M349" s="52">
        <f>SUMIFS('2012Figures'!$J:$J,'2012Figures'!$C:$C,$A349,'2012Figures'!$H:$H,$B349,'2012Figures'!$I:$I,$C349,'2012Figures'!$B:$B,"BrokerToCy",'2012Figures'!$G:$G,"E1",'2012Figures'!$E:$E,$B$1)</f>
        <v>0</v>
      </c>
      <c r="N349" s="52">
        <f>SUMIFS('2012Figures'!$J:$J,'2012Figures'!$C:$C,$A349,'2012Figures'!$H:$H,$B349,'2012Figures'!$I:$I,$C349,'2012Figures'!$B:$B,"BrokerToCy",'2012Figures'!$G:$G,"P1",'2012Figures'!$E:$E,$B$1)</f>
        <v>0</v>
      </c>
      <c r="O349" s="52">
        <f>SUMIFS('2012Figures'!$J:$J,'2012Figures'!$C:$C,$A349,'2012Figures'!$H:$H,$B349,'2012Figures'!$I:$I,$C349,'2012Figures'!$B:$B,"CyToBroker",'2012Figures'!$G:$G,"E1",'2012Figures'!$E:$E,$B$1)</f>
        <v>0</v>
      </c>
      <c r="P349" s="52">
        <f>SUMIFS('2012Figures'!$J:$J,'2012Figures'!$C:$C,$A349,'2012Figures'!$H:$H,$B349,'2012Figures'!$I:$I,$C349,'2012Figures'!$B:$B,"CyToBroker",'2012Figures'!$G:$G,"P1",'2012Figures'!$E:$E,$B$1)</f>
        <v>0</v>
      </c>
      <c r="Q349" s="33"/>
      <c r="R349" s="46" t="str">
        <f t="shared" si="34"/>
        <v/>
      </c>
      <c r="S349" s="46" t="str">
        <f t="shared" si="34"/>
        <v/>
      </c>
      <c r="T349" s="46" t="str">
        <f t="shared" si="34"/>
        <v/>
      </c>
      <c r="U349" s="46" t="str">
        <f t="shared" si="34"/>
        <v/>
      </c>
      <c r="V349" s="46" t="str">
        <f t="shared" si="34"/>
        <v/>
      </c>
    </row>
    <row r="350" spans="1:22" x14ac:dyDescent="0.2">
      <c r="A350" s="1">
        <v>306</v>
      </c>
      <c r="B350" s="1" t="s">
        <v>120</v>
      </c>
      <c r="C350" s="8">
        <v>2</v>
      </c>
      <c r="D350" s="29">
        <f>SUMIFS('2013Figures'!$J:$J,'2013Figures'!$C:$C,$A350,'2013Figures'!$H:$H,$B350,'2013Figures'!$I:$I,$C350,'2013Figures'!$E:$E,$B$1)</f>
        <v>0</v>
      </c>
      <c r="E350" s="9">
        <f>SUMIFS('2013Figures'!$J:$J,'2013Figures'!$C:$C,$A350,'2013Figures'!$H:$H,$B350,'2013Figures'!$I:$I,$C350,'2013Figures'!$B:$B,"BrokerToCy",'2013Figures'!$G:$G,"E1",'2013Figures'!$E:$E,$B$1)</f>
        <v>0</v>
      </c>
      <c r="F350" s="9">
        <f>SUMIFS('2013Figures'!$J:$J,'2013Figures'!$C:$C,$A350,'2013Figures'!$H:$H,$B350,'2013Figures'!$I:$I,$C350,'2013Figures'!$B:$B,"BrokerToCy",'2013Figures'!$G:$G,"P1",'2013Figures'!$E:$E,$B$1)</f>
        <v>0</v>
      </c>
      <c r="G350" s="9">
        <f>SUMIFS('2013Figures'!$J:$J,'2013Figures'!$C:$C,$A350,'2013Figures'!$H:$H,$B350,'2013Figures'!$I:$I,$C350,'2013Figures'!$B:$B,"CyToBroker",'2013Figures'!$G:$G,"E1",'2013Figures'!$E:$E,$B$1)</f>
        <v>0</v>
      </c>
      <c r="H350" s="9">
        <f>SUMIFS('2013Figures'!$J:$J,'2013Figures'!$C:$C,$A350,'2013Figures'!$H:$H,$B350,'2013Figures'!$I:$I,$C350,'2013Figures'!$B:$B,"CyToBroker",'2013Figures'!$G:$G,"P1",'2013Figures'!$E:$E,$B$1)</f>
        <v>0</v>
      </c>
      <c r="I350" s="30"/>
      <c r="J350" s="31">
        <v>201301</v>
      </c>
      <c r="K350" s="30"/>
      <c r="L350" s="42">
        <f>SUMIFS('2012Figures'!$J:$J,'2012Figures'!$C:$C,$A350,'2012Figures'!$H:$H,$B350,'2012Figures'!$I:$I,$C350,'2012Figures'!$E:$E,$B$1)</f>
        <v>0</v>
      </c>
      <c r="M350" s="52">
        <f>SUMIFS('2012Figures'!$J:$J,'2012Figures'!$C:$C,$A350,'2012Figures'!$H:$H,$B350,'2012Figures'!$I:$I,$C350,'2012Figures'!$B:$B,"BrokerToCy",'2012Figures'!$G:$G,"E1",'2012Figures'!$E:$E,$B$1)</f>
        <v>0</v>
      </c>
      <c r="N350" s="52">
        <f>SUMIFS('2012Figures'!$J:$J,'2012Figures'!$C:$C,$A350,'2012Figures'!$H:$H,$B350,'2012Figures'!$I:$I,$C350,'2012Figures'!$B:$B,"BrokerToCy",'2012Figures'!$G:$G,"P1",'2012Figures'!$E:$E,$B$1)</f>
        <v>0</v>
      </c>
      <c r="O350" s="52">
        <f>SUMIFS('2012Figures'!$J:$J,'2012Figures'!$C:$C,$A350,'2012Figures'!$H:$H,$B350,'2012Figures'!$I:$I,$C350,'2012Figures'!$B:$B,"CyToBroker",'2012Figures'!$G:$G,"E1",'2012Figures'!$E:$E,$B$1)</f>
        <v>0</v>
      </c>
      <c r="P350" s="52">
        <f>SUMIFS('2012Figures'!$J:$J,'2012Figures'!$C:$C,$A350,'2012Figures'!$H:$H,$B350,'2012Figures'!$I:$I,$C350,'2012Figures'!$B:$B,"CyToBroker",'2012Figures'!$G:$G,"P1",'2012Figures'!$E:$E,$B$1)</f>
        <v>0</v>
      </c>
      <c r="Q350" s="30"/>
      <c r="R350" s="46" t="str">
        <f t="shared" si="34"/>
        <v/>
      </c>
      <c r="S350" s="46" t="str">
        <f t="shared" si="34"/>
        <v/>
      </c>
      <c r="T350" s="46" t="str">
        <f t="shared" si="34"/>
        <v/>
      </c>
      <c r="U350" s="46" t="str">
        <f t="shared" si="34"/>
        <v/>
      </c>
      <c r="V350" s="46" t="str">
        <f t="shared" si="34"/>
        <v/>
      </c>
    </row>
    <row r="351" spans="1:22" x14ac:dyDescent="0.2">
      <c r="A351" s="1">
        <v>306</v>
      </c>
      <c r="B351" s="1" t="s">
        <v>120</v>
      </c>
      <c r="C351" s="8">
        <v>1</v>
      </c>
      <c r="D351" s="29">
        <f>SUMIFS('2013Figures'!$J:$J,'2013Figures'!$C:$C,$A351,'2013Figures'!$H:$H,$B351,'2013Figures'!$I:$I,$C351,'2013Figures'!$E:$E,$B$1)</f>
        <v>0</v>
      </c>
      <c r="E351" s="9">
        <f>SUMIFS('2013Figures'!$J:$J,'2013Figures'!$C:$C,$A351,'2013Figures'!$H:$H,$B351,'2013Figures'!$I:$I,$C351,'2013Figures'!$B:$B,"BrokerToCy",'2013Figures'!$G:$G,"E1",'2013Figures'!$E:$E,$B$1)</f>
        <v>0</v>
      </c>
      <c r="F351" s="9">
        <f>SUMIFS('2013Figures'!$J:$J,'2013Figures'!$C:$C,$A351,'2013Figures'!$H:$H,$B351,'2013Figures'!$I:$I,$C351,'2013Figures'!$B:$B,"BrokerToCy",'2013Figures'!$G:$G,"P1",'2013Figures'!$E:$E,$B$1)</f>
        <v>0</v>
      </c>
      <c r="G351" s="9">
        <f>SUMIFS('2013Figures'!$J:$J,'2013Figures'!$C:$C,$A351,'2013Figures'!$H:$H,$B351,'2013Figures'!$I:$I,$C351,'2013Figures'!$B:$B,"CyToBroker",'2013Figures'!$G:$G,"E1",'2013Figures'!$E:$E,$B$1)</f>
        <v>0</v>
      </c>
      <c r="H351" s="9">
        <f>SUMIFS('2013Figures'!$J:$J,'2013Figures'!$C:$C,$A351,'2013Figures'!$H:$H,$B351,'2013Figures'!$I:$I,$C351,'2013Figures'!$B:$B,"CyToBroker",'2013Figures'!$G:$G,"P1",'2013Figures'!$E:$E,$B$1)</f>
        <v>0</v>
      </c>
      <c r="J351" s="8">
        <v>200801</v>
      </c>
      <c r="L351" s="42">
        <f>SUMIFS('2012Figures'!$J:$J,'2012Figures'!$C:$C,$A351,'2012Figures'!$H:$H,$B351,'2012Figures'!$I:$I,$C351,'2012Figures'!$E:$E,$B$1)</f>
        <v>0</v>
      </c>
      <c r="M351" s="52">
        <f>SUMIFS('2012Figures'!$J:$J,'2012Figures'!$C:$C,$A351,'2012Figures'!$H:$H,$B351,'2012Figures'!$I:$I,$C351,'2012Figures'!$B:$B,"BrokerToCy",'2012Figures'!$G:$G,"E1",'2012Figures'!$E:$E,$B$1)</f>
        <v>0</v>
      </c>
      <c r="N351" s="52">
        <f>SUMIFS('2012Figures'!$J:$J,'2012Figures'!$C:$C,$A351,'2012Figures'!$H:$H,$B351,'2012Figures'!$I:$I,$C351,'2012Figures'!$B:$B,"BrokerToCy",'2012Figures'!$G:$G,"P1",'2012Figures'!$E:$E,$B$1)</f>
        <v>0</v>
      </c>
      <c r="O351" s="52">
        <f>SUMIFS('2012Figures'!$J:$J,'2012Figures'!$C:$C,$A351,'2012Figures'!$H:$H,$B351,'2012Figures'!$I:$I,$C351,'2012Figures'!$B:$B,"CyToBroker",'2012Figures'!$G:$G,"E1",'2012Figures'!$E:$E,$B$1)</f>
        <v>0</v>
      </c>
      <c r="P351" s="52">
        <f>SUMIFS('2012Figures'!$J:$J,'2012Figures'!$C:$C,$A351,'2012Figures'!$H:$H,$B351,'2012Figures'!$I:$I,$C351,'2012Figures'!$B:$B,"CyToBroker",'2012Figures'!$G:$G,"P1",'2012Figures'!$E:$E,$B$1)</f>
        <v>0</v>
      </c>
      <c r="R351" s="46" t="str">
        <f t="shared" si="34"/>
        <v/>
      </c>
      <c r="S351" s="46" t="str">
        <f t="shared" si="34"/>
        <v/>
      </c>
      <c r="T351" s="46" t="str">
        <f t="shared" si="34"/>
        <v/>
      </c>
      <c r="U351" s="46" t="str">
        <f t="shared" si="34"/>
        <v/>
      </c>
      <c r="V351" s="46" t="str">
        <f t="shared" si="34"/>
        <v/>
      </c>
    </row>
    <row r="352" spans="1:22" x14ac:dyDescent="0.2">
      <c r="A352" s="1">
        <v>306</v>
      </c>
      <c r="B352" s="1" t="s">
        <v>120</v>
      </c>
      <c r="D352" s="29">
        <f>SUMIFS('2013Figures'!$J:$J,'2013Figures'!$C:$C,$A352,'2013Figures'!$I:$I,"",'2013Figures'!$E:$E,$B$1)</f>
        <v>0</v>
      </c>
      <c r="E352" s="9">
        <f>SUMIFS('2013Figures'!$J:$J,'2013Figures'!$C:$C,$A352,'2013Figures'!$I:$I,"",'2013Figures'!$B:$B,"BrokerToCy",'2013Figures'!$G:$G,"E1",'2013Figures'!$E:$E,$B$1)</f>
        <v>0</v>
      </c>
      <c r="F352" s="9">
        <f>SUMIFS('2013Figures'!$J:$J,'2013Figures'!$C:$C,$A352,'2013Figures'!$I:$I,"",'2013Figures'!$B:$B,"BrokerToCy",'2013Figures'!$G:$G,"P1",'2013Figures'!$E:$E,$B$1)</f>
        <v>0</v>
      </c>
      <c r="G352" s="9">
        <f>SUMIFS('2013Figures'!$J:$J,'2013Figures'!$C:$C,$A352,'2013Figures'!$I:$I,"",'2013Figures'!$B:$B,"CyToBroker",'2013Figures'!$G:$G,"E1",'2013Figures'!$E:$E,$B$1)</f>
        <v>0</v>
      </c>
      <c r="H352" s="9">
        <f>SUMIFS('2013Figures'!$J:$J,'2013Figures'!$C:$C,$A352,'2013Figures'!$I:$I,"",'2013Figures'!$B:$B,"CyToBroker",'2013Figures'!$G:$G,"P1",'2013Figures'!$E:$E,$B$1)</f>
        <v>0</v>
      </c>
      <c r="J352" s="8" t="s">
        <v>131</v>
      </c>
      <c r="L352" s="42">
        <f>SUMIFS('2012Figures'!$J:$J,'2012Figures'!$C:$C,$A352,'2012Figures'!$I:$I,"",'2012Figures'!$E:$E,$B$1)</f>
        <v>0</v>
      </c>
      <c r="M352" s="52">
        <f>SUMIFS('2012Figures'!$J:$J,'2012Figures'!$C:$C,$A352,'2012Figures'!$I:$I,"",'2012Figures'!$B:$B,"BrokerToCy",'2012Figures'!$G:$G,"E1",'2012Figures'!$E:$E,$B$1)</f>
        <v>0</v>
      </c>
      <c r="N352" s="52">
        <f>SUMIFS('2012Figures'!$J:$J,'2012Figures'!$C:$C,$A352,'2012Figures'!$I:$I,"",'2012Figures'!$B:$B,"BrokerToCy",'2012Figures'!$G:$G,"P1",'2012Figures'!$E:$E,$B$1)</f>
        <v>0</v>
      </c>
      <c r="O352" s="52">
        <f>SUMIFS('2012Figures'!$J:$J,'2012Figures'!$C:$C,$A352,'2012Figures'!$I:$I,"",'2012Figures'!$B:$B,"CyToBroker",'2012Figures'!$G:$G,"E1",'2012Figures'!$E:$E,$B$1)</f>
        <v>0</v>
      </c>
      <c r="P352" s="52">
        <f>SUMIFS('2012Figures'!$J:$J,'2012Figures'!$C:$C,$A352,'2012Figures'!$I:$I,"",'2012Figures'!$B:$B,"CyToBroker",'2012Figures'!$G:$G,"P1",'2012Figures'!$E:$E,$B$1)</f>
        <v>0</v>
      </c>
      <c r="R352" s="46" t="str">
        <f t="shared" si="34"/>
        <v/>
      </c>
      <c r="S352" s="46" t="str">
        <f t="shared" si="34"/>
        <v/>
      </c>
      <c r="T352" s="46" t="str">
        <f t="shared" si="34"/>
        <v/>
      </c>
      <c r="U352" s="46" t="str">
        <f t="shared" si="34"/>
        <v/>
      </c>
      <c r="V352" s="46" t="str">
        <f t="shared" si="34"/>
        <v/>
      </c>
    </row>
    <row r="353" spans="1:22" x14ac:dyDescent="0.2">
      <c r="A353" s="21"/>
      <c r="B353" s="21" t="s">
        <v>92</v>
      </c>
      <c r="C353" s="22"/>
      <c r="D353" s="23">
        <f>SUM(E353:H353)</f>
        <v>0</v>
      </c>
      <c r="E353" s="23">
        <f>SUM(E349:E352)</f>
        <v>0</v>
      </c>
      <c r="F353" s="23">
        <f>SUM(F349:F352)</f>
        <v>0</v>
      </c>
      <c r="G353" s="23">
        <f>SUM(G349:G352)</f>
        <v>0</v>
      </c>
      <c r="H353" s="23">
        <f>SUM(H349:H352)</f>
        <v>0</v>
      </c>
      <c r="I353" s="21"/>
      <c r="J353" s="22"/>
      <c r="K353" s="21"/>
      <c r="L353" s="43">
        <f>SUM(M353:P353)</f>
        <v>0</v>
      </c>
      <c r="M353" s="43">
        <f>SUM(M349:M352)</f>
        <v>0</v>
      </c>
      <c r="N353" s="43">
        <f>SUM(N349:N352)</f>
        <v>0</v>
      </c>
      <c r="O353" s="43">
        <f>SUM(O349:O352)</f>
        <v>0</v>
      </c>
      <c r="P353" s="43">
        <f>SUM(P349:P352)</f>
        <v>0</v>
      </c>
      <c r="Q353" s="21"/>
      <c r="R353" s="21"/>
      <c r="S353" s="21"/>
      <c r="T353" s="21"/>
      <c r="U353" s="21"/>
      <c r="V353" s="21"/>
    </row>
    <row r="354" spans="1:22" x14ac:dyDescent="0.2">
      <c r="A354" s="28">
        <v>307</v>
      </c>
      <c r="B354" s="28" t="s">
        <v>121</v>
      </c>
      <c r="C354" s="17" t="s">
        <v>88</v>
      </c>
      <c r="D354" s="18">
        <f>SUMIFS('2013Figures'!$J:$J,'2013Figures'!$C:$C,$A354,'2013Figures'!$E:$E,$B$1)</f>
        <v>0</v>
      </c>
      <c r="E354" s="18">
        <f>SUMIFS('2013Figures'!$J:$J,'2013Figures'!$C:$C,$A354,'2013Figures'!$B:$B,"BrokerToCy",'2013Figures'!$G:$G,"E1",'2013Figures'!$E:$E,$B$1)</f>
        <v>0</v>
      </c>
      <c r="F354" s="18">
        <f>SUMIFS('2013Figures'!$J:$J,'2013Figures'!$C:$C,$A354,'2013Figures'!$B:$B,"BrokerToCy",'2013Figures'!$G:$G,"P1",'2013Figures'!$E:$E,$B$1)</f>
        <v>0</v>
      </c>
      <c r="G354" s="18">
        <f>SUMIFS('2013Figures'!$J:$J,'2013Figures'!$C:$C,$A354,'2013Figures'!$B:$B,"CyToBroker",'2013Figures'!$G:$G,"E1",'2013Figures'!$E:$E,$B$1)</f>
        <v>0</v>
      </c>
      <c r="H354" s="18">
        <f>SUMIFS('2013Figures'!$J:$J,'2013Figures'!$C:$C,$A354,'2013Figures'!$B:$B,"CyToBroker",'2013Figures'!$G:$G,"P1",'2013Figures'!$E:$E,$B$1)</f>
        <v>0</v>
      </c>
      <c r="I354" s="28"/>
      <c r="J354" s="17"/>
      <c r="K354" s="28"/>
      <c r="L354" s="50">
        <f>SUMIFS('2012Figures'!$J:$J,'2012Figures'!$C:$C,$A354,'2012Figures'!$E:$E,$B$1)</f>
        <v>0</v>
      </c>
      <c r="M354" s="50">
        <f>SUMIFS('2012Figures'!$J:$J,'2012Figures'!$C:$C,$A354,'2012Figures'!$B:$B,"BrokerToCy",'2012Figures'!$G:$G,"E1",'2012Figures'!$E:$E,$B$1)</f>
        <v>0</v>
      </c>
      <c r="N354" s="50">
        <f>SUMIFS('2012Figures'!$J:$J,'2012Figures'!$C:$C,$A354,'2012Figures'!$B:$B,"BrokerToCy",'2012Figures'!$G:$G,"P1",'2012Figures'!$E:$E,$B$1)</f>
        <v>0</v>
      </c>
      <c r="O354" s="50">
        <f>SUMIFS('2012Figures'!$J:$J,'2012Figures'!$C:$C,$A354,'2012Figures'!$B:$B,"CyToBroker",'2012Figures'!$G:$G,"E1",'2012Figures'!$E:$E,$B$1)</f>
        <v>0</v>
      </c>
      <c r="P354" s="50">
        <f>SUMIFS('2012Figures'!$J:$J,'2012Figures'!$C:$C,$A354,'2012Figures'!$B:$B,"CyToBroker",'2012Figures'!$G:$G,"P1",'2012Figures'!$E:$E,$B$1)</f>
        <v>0</v>
      </c>
      <c r="Q354" s="28"/>
      <c r="R354" s="46" t="str">
        <f t="shared" ref="R354:V418" si="35">IF(L354=0,"",ROUND(D354/L354-1,2))</f>
        <v/>
      </c>
      <c r="S354" s="46" t="str">
        <f t="shared" si="35"/>
        <v/>
      </c>
      <c r="T354" s="46" t="str">
        <f t="shared" si="35"/>
        <v/>
      </c>
      <c r="U354" s="46" t="str">
        <f t="shared" si="35"/>
        <v/>
      </c>
      <c r="V354" s="46" t="str">
        <f t="shared" si="35"/>
        <v/>
      </c>
    </row>
    <row r="355" spans="1:22" x14ac:dyDescent="0.2">
      <c r="A355" s="1">
        <v>307</v>
      </c>
      <c r="B355" s="1" t="s">
        <v>121</v>
      </c>
      <c r="C355" s="8">
        <v>1</v>
      </c>
      <c r="D355" s="29">
        <f>SUMIFS('2013Figures'!$J:$J,'2013Figures'!$C:$C,$A355,'2013Figures'!$H:$H,$B355,'2013Figures'!$I:$I,$C355,'2013Figures'!$E:$E,$B$1)</f>
        <v>0</v>
      </c>
      <c r="E355" s="9">
        <f>SUMIFS('2013Figures'!$J:$J,'2013Figures'!$C:$C,$A355,'2013Figures'!$H:$H,$B355,'2013Figures'!$I:$I,$C355,'2013Figures'!$B:$B,"BrokerToCy",'2013Figures'!$G:$G,"E1",'2013Figures'!$E:$E,$B$1)</f>
        <v>0</v>
      </c>
      <c r="F355" s="9">
        <f>SUMIFS('2013Figures'!$J:$J,'2013Figures'!$C:$C,$A355,'2013Figures'!$H:$H,$B355,'2013Figures'!$I:$I,$C355,'2013Figures'!$B:$B,"BrokerToCy",'2013Figures'!$G:$G,"P1",'2013Figures'!$E:$E,$B$1)</f>
        <v>0</v>
      </c>
      <c r="G355" s="9">
        <f>SUMIFS('2013Figures'!$J:$J,'2013Figures'!$C:$C,$A355,'2013Figures'!$H:$H,$B355,'2013Figures'!$I:$I,$C355,'2013Figures'!$B:$B,"CyToBroker",'2013Figures'!$G:$G,"E1",'2013Figures'!$E:$E,$B$1)</f>
        <v>0</v>
      </c>
      <c r="H355" s="9">
        <f>SUMIFS('2013Figures'!$J:$J,'2013Figures'!$C:$C,$A355,'2013Figures'!$H:$H,$B355,'2013Figures'!$I:$I,$C355,'2013Figures'!$B:$B,"CyToBroker",'2013Figures'!$G:$G,"P1",'2013Figures'!$E:$E,$B$1)</f>
        <v>0</v>
      </c>
      <c r="I355" s="30"/>
      <c r="J355" s="31">
        <v>200801</v>
      </c>
      <c r="K355" s="30"/>
      <c r="L355" s="42">
        <f>SUMIFS('2012Figures'!$J:$J,'2012Figures'!$C:$C,$A355,'2012Figures'!$H:$H,$B355,'2012Figures'!$I:$I,$C355,'2012Figures'!$E:$E,$B$1)</f>
        <v>0</v>
      </c>
      <c r="M355" s="52">
        <f>SUMIFS('2012Figures'!$J:$J,'2012Figures'!$C:$C,$A355,'2012Figures'!$H:$H,$B355,'2012Figures'!$I:$I,$C355,'2012Figures'!$B:$B,"BrokerToCy",'2012Figures'!$G:$G,"E1",'2012Figures'!$E:$E,$B$1)</f>
        <v>0</v>
      </c>
      <c r="N355" s="52">
        <f>SUMIFS('2012Figures'!$J:$J,'2012Figures'!$C:$C,$A355,'2012Figures'!$H:$H,$B355,'2012Figures'!$I:$I,$C355,'2012Figures'!$B:$B,"BrokerToCy",'2012Figures'!$G:$G,"P1",'2012Figures'!$E:$E,$B$1)</f>
        <v>0</v>
      </c>
      <c r="O355" s="52">
        <f>SUMIFS('2012Figures'!$J:$J,'2012Figures'!$C:$C,$A355,'2012Figures'!$H:$H,$B355,'2012Figures'!$I:$I,$C355,'2012Figures'!$B:$B,"CyToBroker",'2012Figures'!$G:$G,"E1",'2012Figures'!$E:$E,$B$1)</f>
        <v>0</v>
      </c>
      <c r="P355" s="52">
        <f>SUMIFS('2012Figures'!$J:$J,'2012Figures'!$C:$C,$A355,'2012Figures'!$H:$H,$B355,'2012Figures'!$I:$I,$C355,'2012Figures'!$B:$B,"CyToBroker",'2012Figures'!$G:$G,"P1",'2012Figures'!$E:$E,$B$1)</f>
        <v>0</v>
      </c>
      <c r="Q355" s="30"/>
      <c r="R355" s="46" t="str">
        <f t="shared" si="35"/>
        <v/>
      </c>
      <c r="S355" s="46" t="str">
        <f t="shared" si="35"/>
        <v/>
      </c>
      <c r="T355" s="46" t="str">
        <f t="shared" si="35"/>
        <v/>
      </c>
      <c r="U355" s="46" t="str">
        <f t="shared" si="35"/>
        <v/>
      </c>
      <c r="V355" s="46" t="str">
        <f t="shared" si="35"/>
        <v/>
      </c>
    </row>
    <row r="356" spans="1:22" x14ac:dyDescent="0.2">
      <c r="A356" s="1">
        <v>307</v>
      </c>
      <c r="B356" s="1" t="s">
        <v>121</v>
      </c>
      <c r="D356" s="29">
        <f>SUMIFS('2013Figures'!$J:$J,'2013Figures'!$C:$C,$A356,'2013Figures'!$I:$I,"",'2013Figures'!$E:$E,$B$1)</f>
        <v>0</v>
      </c>
      <c r="E356" s="9">
        <f>SUMIFS('2013Figures'!$J:$J,'2013Figures'!$C:$C,$A356,'2013Figures'!$I:$I,"",'2013Figures'!$B:$B,"BrokerToCy",'2013Figures'!$G:$G,"E1",'2013Figures'!$E:$E,$B$1)</f>
        <v>0</v>
      </c>
      <c r="F356" s="9">
        <f>SUMIFS('2013Figures'!$J:$J,'2013Figures'!$C:$C,$A356,'2013Figures'!$I:$I,"",'2013Figures'!$B:$B,"BrokerToCy",'2013Figures'!$G:$G,"P1",'2013Figures'!$E:$E,$B$1)</f>
        <v>0</v>
      </c>
      <c r="G356" s="9">
        <f>SUMIFS('2013Figures'!$J:$J,'2013Figures'!$C:$C,$A356,'2013Figures'!$I:$I,"",'2013Figures'!$B:$B,"CyToBroker",'2013Figures'!$G:$G,"E1",'2013Figures'!$E:$E,$B$1)</f>
        <v>0</v>
      </c>
      <c r="H356" s="9">
        <f>SUMIFS('2013Figures'!$J:$J,'2013Figures'!$C:$C,$A356,'2013Figures'!$I:$I,"",'2013Figures'!$B:$B,"CyToBroker",'2013Figures'!$G:$G,"P1",'2013Figures'!$E:$E,$B$1)</f>
        <v>0</v>
      </c>
      <c r="J356" s="8" t="s">
        <v>131</v>
      </c>
      <c r="L356" s="42">
        <f>SUMIFS('2012Figures'!$J:$J,'2012Figures'!$C:$C,$A356,'2012Figures'!$I:$I,"",'2012Figures'!$E:$E,$B$1)</f>
        <v>0</v>
      </c>
      <c r="M356" s="52">
        <f>SUMIFS('2012Figures'!$J:$J,'2012Figures'!$C:$C,$A356,'2012Figures'!$I:$I,"",'2012Figures'!$B:$B,"BrokerToCy",'2012Figures'!$G:$G,"E1",'2012Figures'!$E:$E,$B$1)</f>
        <v>0</v>
      </c>
      <c r="N356" s="52">
        <f>SUMIFS('2012Figures'!$J:$J,'2012Figures'!$C:$C,$A356,'2012Figures'!$I:$I,"",'2012Figures'!$B:$B,"BrokerToCy",'2012Figures'!$G:$G,"P1",'2012Figures'!$E:$E,$B$1)</f>
        <v>0</v>
      </c>
      <c r="O356" s="52">
        <f>SUMIFS('2012Figures'!$J:$J,'2012Figures'!$C:$C,$A356,'2012Figures'!$I:$I,"",'2012Figures'!$B:$B,"CyToBroker",'2012Figures'!$G:$G,"E1",'2012Figures'!$E:$E,$B$1)</f>
        <v>0</v>
      </c>
      <c r="P356" s="52">
        <f>SUMIFS('2012Figures'!$J:$J,'2012Figures'!$C:$C,$A356,'2012Figures'!$I:$I,"",'2012Figures'!$B:$B,"CyToBroker",'2012Figures'!$G:$G,"P1",'2012Figures'!$E:$E,$B$1)</f>
        <v>0</v>
      </c>
      <c r="R356" s="46" t="str">
        <f t="shared" si="35"/>
        <v/>
      </c>
      <c r="S356" s="46" t="str">
        <f t="shared" si="35"/>
        <v/>
      </c>
      <c r="T356" s="46" t="str">
        <f t="shared" si="35"/>
        <v/>
      </c>
      <c r="U356" s="46" t="str">
        <f t="shared" si="35"/>
        <v/>
      </c>
      <c r="V356" s="46" t="str">
        <f t="shared" si="35"/>
        <v/>
      </c>
    </row>
    <row r="357" spans="1:22" x14ac:dyDescent="0.2">
      <c r="A357" s="21"/>
      <c r="B357" s="21" t="s">
        <v>92</v>
      </c>
      <c r="C357" s="22"/>
      <c r="D357" s="23">
        <f>SUM(E357:H357)</f>
        <v>0</v>
      </c>
      <c r="E357" s="23">
        <f>SUM(E355:E356)</f>
        <v>0</v>
      </c>
      <c r="F357" s="23">
        <f>SUM(F355:F356)</f>
        <v>0</v>
      </c>
      <c r="G357" s="23">
        <f>SUM(G355:G356)</f>
        <v>0</v>
      </c>
      <c r="H357" s="23">
        <f>SUM(H355:H356)</f>
        <v>0</v>
      </c>
      <c r="I357" s="21"/>
      <c r="J357" s="22"/>
      <c r="K357" s="21"/>
      <c r="L357" s="43">
        <f>SUM(M357:P357)</f>
        <v>0</v>
      </c>
      <c r="M357" s="43">
        <f>SUM(M355:M356)</f>
        <v>0</v>
      </c>
      <c r="N357" s="43">
        <f>SUM(N355:N356)</f>
        <v>0</v>
      </c>
      <c r="O357" s="43">
        <f>SUM(O355:O356)</f>
        <v>0</v>
      </c>
      <c r="P357" s="43">
        <f>SUM(P355:P356)</f>
        <v>0</v>
      </c>
      <c r="Q357" s="21"/>
      <c r="R357" s="21"/>
      <c r="S357" s="21"/>
      <c r="T357" s="21"/>
      <c r="U357" s="21"/>
      <c r="V357" s="21"/>
    </row>
    <row r="358" spans="1:22" x14ac:dyDescent="0.2">
      <c r="A358" s="28">
        <v>401</v>
      </c>
      <c r="B358" s="28" t="s">
        <v>122</v>
      </c>
      <c r="C358" s="17" t="s">
        <v>88</v>
      </c>
      <c r="D358" s="18">
        <f>SUMIFS('2013Figures'!$J:$J,'2013Figures'!$C:$C,$A358,'2013Figures'!$E:$E,$B$1)</f>
        <v>0</v>
      </c>
      <c r="E358" s="18">
        <f>SUMIFS('2013Figures'!$J:$J,'2013Figures'!$C:$C,$A358,'2013Figures'!$B:$B,"BrokerToCy",'2013Figures'!$G:$G,"E1",'2013Figures'!$E:$E,$B$1)</f>
        <v>0</v>
      </c>
      <c r="F358" s="18">
        <f>SUMIFS('2013Figures'!$J:$J,'2013Figures'!$C:$C,$A358,'2013Figures'!$B:$B,"BrokerToCy",'2013Figures'!$G:$G,"P1",'2013Figures'!$E:$E,$B$1)</f>
        <v>0</v>
      </c>
      <c r="G358" s="18">
        <f>SUMIFS('2013Figures'!$J:$J,'2013Figures'!$C:$C,$A358,'2013Figures'!$B:$B,"CyToBroker",'2013Figures'!$G:$G,"E1",'2013Figures'!$E:$E,$B$1)</f>
        <v>0</v>
      </c>
      <c r="H358" s="18">
        <f>SUMIFS('2013Figures'!$J:$J,'2013Figures'!$C:$C,$A358,'2013Figures'!$B:$B,"CyToBroker",'2013Figures'!$G:$G,"P1",'2013Figures'!$E:$E,$B$1)</f>
        <v>0</v>
      </c>
      <c r="I358" s="28"/>
      <c r="J358" s="17"/>
      <c r="K358" s="28"/>
      <c r="L358" s="50">
        <f>SUMIFS('2012Figures'!$J:$J,'2012Figures'!$C:$C,$A358,'2012Figures'!$E:$E,$B$1)</f>
        <v>0</v>
      </c>
      <c r="M358" s="50">
        <f>SUMIFS('2012Figures'!$J:$J,'2012Figures'!$C:$C,$A358,'2012Figures'!$B:$B,"BrokerToCy",'2012Figures'!$G:$G,"E1",'2012Figures'!$E:$E,$B$1)</f>
        <v>0</v>
      </c>
      <c r="N358" s="50">
        <f>SUMIFS('2012Figures'!$J:$J,'2012Figures'!$C:$C,$A358,'2012Figures'!$B:$B,"BrokerToCy",'2012Figures'!$G:$G,"P1",'2012Figures'!$E:$E,$B$1)</f>
        <v>0</v>
      </c>
      <c r="O358" s="50">
        <f>SUMIFS('2012Figures'!$J:$J,'2012Figures'!$C:$C,$A358,'2012Figures'!$B:$B,"CyToBroker",'2012Figures'!$G:$G,"E1",'2012Figures'!$E:$E,$B$1)</f>
        <v>0</v>
      </c>
      <c r="P358" s="50">
        <f>SUMIFS('2012Figures'!$J:$J,'2012Figures'!$C:$C,$A358,'2012Figures'!$B:$B,"CyToBroker",'2012Figures'!$G:$G,"P1",'2012Figures'!$E:$E,$B$1)</f>
        <v>0</v>
      </c>
      <c r="Q358" s="28"/>
      <c r="R358" s="46" t="str">
        <f t="shared" ref="R358:V422" si="36">IF(L358=0,"",ROUND(D358/L358-1,2))</f>
        <v/>
      </c>
      <c r="S358" s="46" t="str">
        <f t="shared" si="36"/>
        <v/>
      </c>
      <c r="T358" s="46" t="str">
        <f t="shared" si="36"/>
        <v/>
      </c>
      <c r="U358" s="46" t="str">
        <f t="shared" si="36"/>
        <v/>
      </c>
      <c r="V358" s="46" t="str">
        <f t="shared" si="36"/>
        <v/>
      </c>
    </row>
    <row r="359" spans="1:22" x14ac:dyDescent="0.2">
      <c r="A359" s="1">
        <v>401</v>
      </c>
      <c r="B359" s="1" t="s">
        <v>122</v>
      </c>
      <c r="C359" s="8">
        <v>1</v>
      </c>
      <c r="D359" s="29">
        <f>SUMIFS('2013Figures'!$J:$J,'2013Figures'!$C:$C,$A359,'2013Figures'!$H:$H,$B359,'2013Figures'!$I:$I,$C359,'2013Figures'!$E:$E,$B$1)</f>
        <v>0</v>
      </c>
      <c r="E359" s="9">
        <f>SUMIFS('2013Figures'!$J:$J,'2013Figures'!$C:$C,$A359,'2013Figures'!$H:$H,$B359,'2013Figures'!$I:$I,$C359,'2013Figures'!$B:$B,"BrokerToCy",'2013Figures'!$G:$G,"E1",'2013Figures'!$E:$E,$B$1)</f>
        <v>0</v>
      </c>
      <c r="F359" s="9">
        <f>SUMIFS('2013Figures'!$J:$J,'2013Figures'!$C:$C,$A359,'2013Figures'!$H:$H,$B359,'2013Figures'!$I:$I,$C359,'2013Figures'!$B:$B,"BrokerToCy",'2013Figures'!$G:$G,"P1",'2013Figures'!$E:$E,$B$1)</f>
        <v>0</v>
      </c>
      <c r="G359" s="9">
        <f>SUMIFS('2013Figures'!$J:$J,'2013Figures'!$C:$C,$A359,'2013Figures'!$H:$H,$B359,'2013Figures'!$I:$I,$C359,'2013Figures'!$B:$B,"CyToBroker",'2013Figures'!$G:$G,"E1",'2013Figures'!$E:$E,$B$1)</f>
        <v>0</v>
      </c>
      <c r="H359" s="9">
        <f>SUMIFS('2013Figures'!$J:$J,'2013Figures'!$C:$C,$A359,'2013Figures'!$H:$H,$B359,'2013Figures'!$I:$I,$C359,'2013Figures'!$B:$B,"CyToBroker",'2013Figures'!$G:$G,"P1",'2013Figures'!$E:$E,$B$1)</f>
        <v>0</v>
      </c>
      <c r="I359" s="30"/>
      <c r="J359" s="31">
        <v>200601</v>
      </c>
      <c r="K359" s="30"/>
      <c r="L359" s="42">
        <f>SUMIFS('2012Figures'!$J:$J,'2012Figures'!$C:$C,$A359,'2012Figures'!$H:$H,$B359,'2012Figures'!$I:$I,$C359,'2012Figures'!$E:$E,$B$1)</f>
        <v>0</v>
      </c>
      <c r="M359" s="52">
        <f>SUMIFS('2012Figures'!$J:$J,'2012Figures'!$C:$C,$A359,'2012Figures'!$H:$H,$B359,'2012Figures'!$I:$I,$C359,'2012Figures'!$B:$B,"BrokerToCy",'2012Figures'!$G:$G,"E1",'2012Figures'!$E:$E,$B$1)</f>
        <v>0</v>
      </c>
      <c r="N359" s="52">
        <f>SUMIFS('2012Figures'!$J:$J,'2012Figures'!$C:$C,$A359,'2012Figures'!$H:$H,$B359,'2012Figures'!$I:$I,$C359,'2012Figures'!$B:$B,"BrokerToCy",'2012Figures'!$G:$G,"P1",'2012Figures'!$E:$E,$B$1)</f>
        <v>0</v>
      </c>
      <c r="O359" s="52">
        <f>SUMIFS('2012Figures'!$J:$J,'2012Figures'!$C:$C,$A359,'2012Figures'!$H:$H,$B359,'2012Figures'!$I:$I,$C359,'2012Figures'!$B:$B,"CyToBroker",'2012Figures'!$G:$G,"E1",'2012Figures'!$E:$E,$B$1)</f>
        <v>0</v>
      </c>
      <c r="P359" s="52">
        <f>SUMIFS('2012Figures'!$J:$J,'2012Figures'!$C:$C,$A359,'2012Figures'!$H:$H,$B359,'2012Figures'!$I:$I,$C359,'2012Figures'!$B:$B,"CyToBroker",'2012Figures'!$G:$G,"P1",'2012Figures'!$E:$E,$B$1)</f>
        <v>0</v>
      </c>
      <c r="Q359" s="30"/>
      <c r="R359" s="46" t="str">
        <f t="shared" si="36"/>
        <v/>
      </c>
      <c r="S359" s="46" t="str">
        <f t="shared" si="36"/>
        <v/>
      </c>
      <c r="T359" s="46" t="str">
        <f t="shared" si="36"/>
        <v/>
      </c>
      <c r="U359" s="46" t="str">
        <f t="shared" si="36"/>
        <v/>
      </c>
      <c r="V359" s="46" t="str">
        <f t="shared" si="36"/>
        <v/>
      </c>
    </row>
    <row r="360" spans="1:22" x14ac:dyDescent="0.2">
      <c r="A360" s="1">
        <v>401</v>
      </c>
      <c r="B360" s="1" t="s">
        <v>122</v>
      </c>
      <c r="D360" s="29">
        <f>SUMIFS('2013Figures'!$J:$J,'2013Figures'!$C:$C,$A360,'2013Figures'!$I:$I,"",'2013Figures'!$E:$E,$B$1)</f>
        <v>0</v>
      </c>
      <c r="E360" s="9">
        <f>SUMIFS('2013Figures'!$J:$J,'2013Figures'!$C:$C,$A360,'2013Figures'!$I:$I,"",'2013Figures'!$B:$B,"BrokerToCy",'2013Figures'!$G:$G,"E1",'2013Figures'!$E:$E,$B$1)</f>
        <v>0</v>
      </c>
      <c r="F360" s="9">
        <f>SUMIFS('2013Figures'!$J:$J,'2013Figures'!$C:$C,$A360,'2013Figures'!$I:$I,"",'2013Figures'!$B:$B,"BrokerToCy",'2013Figures'!$G:$G,"P1",'2013Figures'!$E:$E,$B$1)</f>
        <v>0</v>
      </c>
      <c r="G360" s="9">
        <f>SUMIFS('2013Figures'!$J:$J,'2013Figures'!$C:$C,$A360,'2013Figures'!$I:$I,"",'2013Figures'!$B:$B,"CyToBroker",'2013Figures'!$G:$G,"E1",'2013Figures'!$E:$E,$B$1)</f>
        <v>0</v>
      </c>
      <c r="H360" s="9">
        <f>SUMIFS('2013Figures'!$J:$J,'2013Figures'!$C:$C,$A360,'2013Figures'!$I:$I,"",'2013Figures'!$B:$B,"CyToBroker",'2013Figures'!$G:$G,"P1",'2013Figures'!$E:$E,$B$1)</f>
        <v>0</v>
      </c>
      <c r="J360" s="8" t="s">
        <v>131</v>
      </c>
      <c r="L360" s="42">
        <f>SUMIFS('2012Figures'!$J:$J,'2012Figures'!$C:$C,$A360,'2012Figures'!$I:$I,"",'2012Figures'!$E:$E,$B$1)</f>
        <v>0</v>
      </c>
      <c r="M360" s="52">
        <f>SUMIFS('2012Figures'!$J:$J,'2012Figures'!$C:$C,$A360,'2012Figures'!$I:$I,"",'2012Figures'!$B:$B,"BrokerToCy",'2012Figures'!$G:$G,"E1",'2012Figures'!$E:$E,$B$1)</f>
        <v>0</v>
      </c>
      <c r="N360" s="52">
        <f>SUMIFS('2012Figures'!$J:$J,'2012Figures'!$C:$C,$A360,'2012Figures'!$I:$I,"",'2012Figures'!$B:$B,"BrokerToCy",'2012Figures'!$G:$G,"P1",'2012Figures'!$E:$E,$B$1)</f>
        <v>0</v>
      </c>
      <c r="O360" s="52">
        <f>SUMIFS('2012Figures'!$J:$J,'2012Figures'!$C:$C,$A360,'2012Figures'!$I:$I,"",'2012Figures'!$B:$B,"CyToBroker",'2012Figures'!$G:$G,"E1",'2012Figures'!$E:$E,$B$1)</f>
        <v>0</v>
      </c>
      <c r="P360" s="52">
        <f>SUMIFS('2012Figures'!$J:$J,'2012Figures'!$C:$C,$A360,'2012Figures'!$I:$I,"",'2012Figures'!$B:$B,"CyToBroker",'2012Figures'!$G:$G,"P1",'2012Figures'!$E:$E,$B$1)</f>
        <v>0</v>
      </c>
      <c r="R360" s="46" t="str">
        <f t="shared" si="36"/>
        <v/>
      </c>
      <c r="S360" s="46" t="str">
        <f t="shared" si="36"/>
        <v/>
      </c>
      <c r="T360" s="46" t="str">
        <f t="shared" si="36"/>
        <v/>
      </c>
      <c r="U360" s="46" t="str">
        <f t="shared" si="36"/>
        <v/>
      </c>
      <c r="V360" s="46" t="str">
        <f t="shared" si="36"/>
        <v/>
      </c>
    </row>
    <row r="361" spans="1:22" x14ac:dyDescent="0.2">
      <c r="A361" s="21"/>
      <c r="B361" s="21" t="s">
        <v>92</v>
      </c>
      <c r="C361" s="22"/>
      <c r="D361" s="23">
        <f>SUM(E361:H361)</f>
        <v>0</v>
      </c>
      <c r="E361" s="23">
        <f>SUM(E359:E360)</f>
        <v>0</v>
      </c>
      <c r="F361" s="23">
        <f>SUM(F359:F360)</f>
        <v>0</v>
      </c>
      <c r="G361" s="23">
        <f>SUM(G359:G360)</f>
        <v>0</v>
      </c>
      <c r="H361" s="23">
        <f>SUM(H359:H360)</f>
        <v>0</v>
      </c>
      <c r="I361" s="21"/>
      <c r="J361" s="22"/>
      <c r="K361" s="21"/>
      <c r="L361" s="43">
        <f>SUM(M361:P361)</f>
        <v>0</v>
      </c>
      <c r="M361" s="43">
        <f>SUM(M359:M360)</f>
        <v>0</v>
      </c>
      <c r="N361" s="43">
        <f>SUM(N359:N360)</f>
        <v>0</v>
      </c>
      <c r="O361" s="43">
        <f>SUM(O359:O360)</f>
        <v>0</v>
      </c>
      <c r="P361" s="43">
        <f>SUM(P359:P360)</f>
        <v>0</v>
      </c>
      <c r="Q361" s="21"/>
      <c r="R361" s="21"/>
      <c r="S361" s="21"/>
      <c r="T361" s="21"/>
      <c r="U361" s="21"/>
      <c r="V361" s="21"/>
    </row>
    <row r="362" spans="1:22" x14ac:dyDescent="0.2">
      <c r="A362" s="28">
        <v>403</v>
      </c>
      <c r="B362" s="28" t="s">
        <v>169</v>
      </c>
      <c r="C362" s="17" t="s">
        <v>88</v>
      </c>
      <c r="D362" s="18">
        <f>SUMIFS('2013Figures'!$J:$J,'2013Figures'!$C:$C,$A362,'2013Figures'!$E:$E,$B$1)</f>
        <v>0</v>
      </c>
      <c r="E362" s="18">
        <f>SUMIFS('2013Figures'!$J:$J,'2013Figures'!$C:$C,$A362,'2013Figures'!$B:$B,"BrokerToCy",'2013Figures'!$G:$G,"E1",'2013Figures'!$E:$E,$B$1)</f>
        <v>0</v>
      </c>
      <c r="F362" s="18">
        <f>SUMIFS('2013Figures'!$J:$J,'2013Figures'!$C:$C,$A362,'2013Figures'!$B:$B,"BrokerToCy",'2013Figures'!$G:$G,"P1",'2013Figures'!$E:$E,$B$1)</f>
        <v>0</v>
      </c>
      <c r="G362" s="18">
        <f>SUMIFS('2013Figures'!$J:$J,'2013Figures'!$C:$C,$A362,'2013Figures'!$B:$B,"CyToBroker",'2013Figures'!$G:$G,"E1",'2013Figures'!$E:$E,$B$1)</f>
        <v>0</v>
      </c>
      <c r="H362" s="18">
        <f>SUMIFS('2013Figures'!$J:$J,'2013Figures'!$C:$C,$A362,'2013Figures'!$B:$B,"CyToBroker",'2013Figures'!$G:$G,"P1",'2013Figures'!$E:$E,$B$1)</f>
        <v>0</v>
      </c>
      <c r="I362" s="28"/>
      <c r="J362" s="17"/>
      <c r="K362" s="28"/>
      <c r="L362" s="50">
        <f>SUMIFS('2012Figures'!$J:$J,'2012Figures'!$C:$C,$A362,'2012Figures'!$E:$E,$B$1)</f>
        <v>0</v>
      </c>
      <c r="M362" s="50">
        <f>SUMIFS('2012Figures'!$J:$J,'2012Figures'!$C:$C,$A362,'2012Figures'!$B:$B,"BrokerToCy",'2012Figures'!$G:$G,"E1",'2012Figures'!$E:$E,$B$1)</f>
        <v>0</v>
      </c>
      <c r="N362" s="50">
        <f>SUMIFS('2012Figures'!$J:$J,'2012Figures'!$C:$C,$A362,'2012Figures'!$B:$B,"BrokerToCy",'2012Figures'!$G:$G,"P1",'2012Figures'!$E:$E,$B$1)</f>
        <v>0</v>
      </c>
      <c r="O362" s="50">
        <f>SUMIFS('2012Figures'!$J:$J,'2012Figures'!$C:$C,$A362,'2012Figures'!$B:$B,"CyToBroker",'2012Figures'!$G:$G,"E1",'2012Figures'!$E:$E,$B$1)</f>
        <v>0</v>
      </c>
      <c r="P362" s="50">
        <f>SUMIFS('2012Figures'!$J:$J,'2012Figures'!$C:$C,$A362,'2012Figures'!$B:$B,"CyToBroker",'2012Figures'!$G:$G,"P1",'2012Figures'!$E:$E,$B$1)</f>
        <v>0</v>
      </c>
      <c r="Q362" s="28"/>
      <c r="R362" s="46" t="str">
        <f t="shared" ref="R362:V426" si="37">IF(L362=0,"",ROUND(D362/L362-1,2))</f>
        <v/>
      </c>
      <c r="S362" s="46" t="str">
        <f t="shared" si="37"/>
        <v/>
      </c>
      <c r="T362" s="46" t="str">
        <f t="shared" si="37"/>
        <v/>
      </c>
      <c r="U362" s="46" t="str">
        <f t="shared" si="37"/>
        <v/>
      </c>
      <c r="V362" s="46" t="str">
        <f t="shared" si="37"/>
        <v/>
      </c>
    </row>
    <row r="363" spans="1:22" x14ac:dyDescent="0.2">
      <c r="A363" s="1">
        <v>403</v>
      </c>
      <c r="B363" s="1" t="s">
        <v>169</v>
      </c>
      <c r="C363" s="8">
        <v>1</v>
      </c>
      <c r="D363" s="29">
        <f>SUMIFS('2013Figures'!$J:$J,'2013Figures'!$C:$C,$A363,'2013Figures'!$H:$H,$B363,'2013Figures'!$I:$I,$C363,'2013Figures'!$E:$E,$B$1)</f>
        <v>0</v>
      </c>
      <c r="E363" s="9">
        <f>SUMIFS('2013Figures'!$J:$J,'2013Figures'!$C:$C,$A363,'2013Figures'!$H:$H,$B363,'2013Figures'!$I:$I,$C363,'2013Figures'!$B:$B,"BrokerToCy",'2013Figures'!$G:$G,"E1",'2013Figures'!$E:$E,$B$1)</f>
        <v>0</v>
      </c>
      <c r="F363" s="9">
        <f>SUMIFS('2013Figures'!$J:$J,'2013Figures'!$C:$C,$A363,'2013Figures'!$H:$H,$B363,'2013Figures'!$I:$I,$C363,'2013Figures'!$B:$B,"BrokerToCy",'2013Figures'!$G:$G,"P1",'2013Figures'!$E:$E,$B$1)</f>
        <v>0</v>
      </c>
      <c r="G363" s="9">
        <f>SUMIFS('2013Figures'!$J:$J,'2013Figures'!$C:$C,$A363,'2013Figures'!$H:$H,$B363,'2013Figures'!$I:$I,$C363,'2013Figures'!$B:$B,"CyToBroker",'2013Figures'!$G:$G,"E1",'2013Figures'!$E:$E,$B$1)</f>
        <v>0</v>
      </c>
      <c r="H363" s="9">
        <f>SUMIFS('2013Figures'!$J:$J,'2013Figures'!$C:$C,$A363,'2013Figures'!$H:$H,$B363,'2013Figures'!$I:$I,$C363,'2013Figures'!$B:$B,"CyToBroker",'2013Figures'!$G:$G,"P1",'2013Figures'!$E:$E,$B$1)</f>
        <v>0</v>
      </c>
      <c r="I363" s="30"/>
      <c r="J363" s="31">
        <v>200801</v>
      </c>
      <c r="K363" s="30"/>
      <c r="L363" s="42">
        <f>SUMIFS('2012Figures'!$J:$J,'2012Figures'!$C:$C,$A363,'2012Figures'!$H:$H,$B363,'2012Figures'!$I:$I,$C363,'2012Figures'!$E:$E,$B$1)</f>
        <v>0</v>
      </c>
      <c r="M363" s="52">
        <f>SUMIFS('2012Figures'!$J:$J,'2012Figures'!$C:$C,$A363,'2012Figures'!$H:$H,$B363,'2012Figures'!$I:$I,$C363,'2012Figures'!$B:$B,"BrokerToCy",'2012Figures'!$G:$G,"E1",'2012Figures'!$E:$E,$B$1)</f>
        <v>0</v>
      </c>
      <c r="N363" s="52">
        <f>SUMIFS('2012Figures'!$J:$J,'2012Figures'!$C:$C,$A363,'2012Figures'!$H:$H,$B363,'2012Figures'!$I:$I,$C363,'2012Figures'!$B:$B,"BrokerToCy",'2012Figures'!$G:$G,"P1",'2012Figures'!$E:$E,$B$1)</f>
        <v>0</v>
      </c>
      <c r="O363" s="52">
        <f>SUMIFS('2012Figures'!$J:$J,'2012Figures'!$C:$C,$A363,'2012Figures'!$H:$H,$B363,'2012Figures'!$I:$I,$C363,'2012Figures'!$B:$B,"CyToBroker",'2012Figures'!$G:$G,"E1",'2012Figures'!$E:$E,$B$1)</f>
        <v>0</v>
      </c>
      <c r="P363" s="52">
        <f>SUMIFS('2012Figures'!$J:$J,'2012Figures'!$C:$C,$A363,'2012Figures'!$H:$H,$B363,'2012Figures'!$I:$I,$C363,'2012Figures'!$B:$B,"CyToBroker",'2012Figures'!$G:$G,"P1",'2012Figures'!$E:$E,$B$1)</f>
        <v>0</v>
      </c>
      <c r="Q363" s="30"/>
      <c r="R363" s="46" t="str">
        <f t="shared" si="37"/>
        <v/>
      </c>
      <c r="S363" s="46" t="str">
        <f t="shared" si="37"/>
        <v/>
      </c>
      <c r="T363" s="46" t="str">
        <f t="shared" si="37"/>
        <v/>
      </c>
      <c r="U363" s="46" t="str">
        <f t="shared" si="37"/>
        <v/>
      </c>
      <c r="V363" s="46" t="str">
        <f t="shared" si="37"/>
        <v/>
      </c>
    </row>
    <row r="364" spans="1:22" x14ac:dyDescent="0.2">
      <c r="A364" s="1">
        <v>403</v>
      </c>
      <c r="B364" s="1" t="s">
        <v>169</v>
      </c>
      <c r="D364" s="29">
        <f>SUMIFS('2013Figures'!$J:$J,'2013Figures'!$C:$C,$A364,'2013Figures'!$I:$I,"",'2013Figures'!$E:$E,$B$1)</f>
        <v>0</v>
      </c>
      <c r="E364" s="9">
        <f>SUMIFS('2013Figures'!$J:$J,'2013Figures'!$C:$C,$A364,'2013Figures'!$I:$I,"",'2013Figures'!$B:$B,"BrokerToCy",'2013Figures'!$G:$G,"E1",'2013Figures'!$E:$E,$B$1)</f>
        <v>0</v>
      </c>
      <c r="F364" s="9">
        <f>SUMIFS('2013Figures'!$J:$J,'2013Figures'!$C:$C,$A364,'2013Figures'!$I:$I,"",'2013Figures'!$B:$B,"BrokerToCy",'2013Figures'!$G:$G,"P1",'2013Figures'!$E:$E,$B$1)</f>
        <v>0</v>
      </c>
      <c r="G364" s="9">
        <f>SUMIFS('2013Figures'!$J:$J,'2013Figures'!$C:$C,$A364,'2013Figures'!$I:$I,"",'2013Figures'!$B:$B,"CyToBroker",'2013Figures'!$G:$G,"E1",'2013Figures'!$E:$E,$B$1)</f>
        <v>0</v>
      </c>
      <c r="H364" s="9">
        <f>SUMIFS('2013Figures'!$J:$J,'2013Figures'!$C:$C,$A364,'2013Figures'!$I:$I,"",'2013Figures'!$B:$B,"CyToBroker",'2013Figures'!$G:$G,"P1",'2013Figures'!$E:$E,$B$1)</f>
        <v>0</v>
      </c>
      <c r="J364" s="8" t="s">
        <v>131</v>
      </c>
      <c r="L364" s="42">
        <f>SUMIFS('2012Figures'!$J:$J,'2012Figures'!$C:$C,$A364,'2012Figures'!$I:$I,"",'2012Figures'!$E:$E,$B$1)</f>
        <v>0</v>
      </c>
      <c r="M364" s="52">
        <f>SUMIFS('2012Figures'!$J:$J,'2012Figures'!$C:$C,$A364,'2012Figures'!$I:$I,"",'2012Figures'!$B:$B,"BrokerToCy",'2012Figures'!$G:$G,"E1",'2012Figures'!$E:$E,$B$1)</f>
        <v>0</v>
      </c>
      <c r="N364" s="52">
        <f>SUMIFS('2012Figures'!$J:$J,'2012Figures'!$C:$C,$A364,'2012Figures'!$I:$I,"",'2012Figures'!$B:$B,"BrokerToCy",'2012Figures'!$G:$G,"P1",'2012Figures'!$E:$E,$B$1)</f>
        <v>0</v>
      </c>
      <c r="O364" s="52">
        <f>SUMIFS('2012Figures'!$J:$J,'2012Figures'!$C:$C,$A364,'2012Figures'!$I:$I,"",'2012Figures'!$B:$B,"CyToBroker",'2012Figures'!$G:$G,"E1",'2012Figures'!$E:$E,$B$1)</f>
        <v>0</v>
      </c>
      <c r="P364" s="52">
        <f>SUMIFS('2012Figures'!$J:$J,'2012Figures'!$C:$C,$A364,'2012Figures'!$I:$I,"",'2012Figures'!$B:$B,"CyToBroker",'2012Figures'!$G:$G,"P1",'2012Figures'!$E:$E,$B$1)</f>
        <v>0</v>
      </c>
      <c r="R364" s="46" t="str">
        <f t="shared" si="37"/>
        <v/>
      </c>
      <c r="S364" s="46" t="str">
        <f t="shared" si="37"/>
        <v/>
      </c>
      <c r="T364" s="46" t="str">
        <f t="shared" si="37"/>
        <v/>
      </c>
      <c r="U364" s="46" t="str">
        <f t="shared" si="37"/>
        <v/>
      </c>
      <c r="V364" s="46" t="str">
        <f t="shared" si="37"/>
        <v/>
      </c>
    </row>
    <row r="365" spans="1:22" x14ac:dyDescent="0.2">
      <c r="A365" s="21"/>
      <c r="B365" s="21" t="s">
        <v>92</v>
      </c>
      <c r="C365" s="22"/>
      <c r="D365" s="23">
        <f>SUM(E365:H365)</f>
        <v>0</v>
      </c>
      <c r="E365" s="23">
        <f>SUM(E363:E364)</f>
        <v>0</v>
      </c>
      <c r="F365" s="23">
        <f>SUM(F363:F364)</f>
        <v>0</v>
      </c>
      <c r="G365" s="23">
        <f>SUM(G363:G364)</f>
        <v>0</v>
      </c>
      <c r="H365" s="23">
        <f>SUM(H363:H364)</f>
        <v>0</v>
      </c>
      <c r="I365" s="21"/>
      <c r="J365" s="22"/>
      <c r="K365" s="21"/>
      <c r="L365" s="43">
        <f>SUM(M365:P365)</f>
        <v>0</v>
      </c>
      <c r="M365" s="43">
        <f>SUM(M363:M364)</f>
        <v>0</v>
      </c>
      <c r="N365" s="43">
        <f>SUM(N363:N364)</f>
        <v>0</v>
      </c>
      <c r="O365" s="43">
        <f>SUM(O363:O364)</f>
        <v>0</v>
      </c>
      <c r="P365" s="43">
        <f>SUM(P363:P364)</f>
        <v>0</v>
      </c>
      <c r="Q365" s="21"/>
      <c r="R365" s="21"/>
      <c r="S365" s="21"/>
      <c r="T365" s="21"/>
      <c r="U365" s="21"/>
      <c r="V365" s="21"/>
    </row>
    <row r="366" spans="1:22" x14ac:dyDescent="0.2">
      <c r="A366" s="28">
        <v>405</v>
      </c>
      <c r="B366" s="28" t="s">
        <v>170</v>
      </c>
      <c r="C366" s="17" t="s">
        <v>88</v>
      </c>
      <c r="D366" s="18">
        <f>SUMIFS('2013Figures'!$J:$J,'2013Figures'!$C:$C,$A366,'2013Figures'!$E:$E,$B$1)</f>
        <v>0</v>
      </c>
      <c r="E366" s="18">
        <f>SUMIFS('2013Figures'!$J:$J,'2013Figures'!$C:$C,$A366,'2013Figures'!$B:$B,"BrokerToCy",'2013Figures'!$G:$G,"E1",'2013Figures'!$E:$E,$B$1)</f>
        <v>0</v>
      </c>
      <c r="F366" s="18">
        <f>SUMIFS('2013Figures'!$J:$J,'2013Figures'!$C:$C,$A366,'2013Figures'!$B:$B,"BrokerToCy",'2013Figures'!$G:$G,"P1",'2013Figures'!$E:$E,$B$1)</f>
        <v>0</v>
      </c>
      <c r="G366" s="18">
        <f>SUMIFS('2013Figures'!$J:$J,'2013Figures'!$C:$C,$A366,'2013Figures'!$B:$B,"CyToBroker",'2013Figures'!$G:$G,"E1",'2013Figures'!$E:$E,$B$1)</f>
        <v>0</v>
      </c>
      <c r="H366" s="18">
        <f>SUMIFS('2013Figures'!$J:$J,'2013Figures'!$C:$C,$A366,'2013Figures'!$B:$B,"CyToBroker",'2013Figures'!$G:$G,"P1",'2013Figures'!$E:$E,$B$1)</f>
        <v>0</v>
      </c>
      <c r="I366" s="28"/>
      <c r="J366" s="17"/>
      <c r="K366" s="28"/>
      <c r="L366" s="50">
        <f>SUMIFS('2012Figures'!$J:$J,'2012Figures'!$C:$C,$A366,'2012Figures'!$E:$E,$B$1)</f>
        <v>0</v>
      </c>
      <c r="M366" s="50">
        <f>SUMIFS('2012Figures'!$J:$J,'2012Figures'!$C:$C,$A366,'2012Figures'!$B:$B,"BrokerToCy",'2012Figures'!$G:$G,"E1",'2012Figures'!$E:$E,$B$1)</f>
        <v>0</v>
      </c>
      <c r="N366" s="50">
        <f>SUMIFS('2012Figures'!$J:$J,'2012Figures'!$C:$C,$A366,'2012Figures'!$B:$B,"BrokerToCy",'2012Figures'!$G:$G,"P1",'2012Figures'!$E:$E,$B$1)</f>
        <v>0</v>
      </c>
      <c r="O366" s="50">
        <f>SUMIFS('2012Figures'!$J:$J,'2012Figures'!$C:$C,$A366,'2012Figures'!$B:$B,"CyToBroker",'2012Figures'!$G:$G,"E1",'2012Figures'!$E:$E,$B$1)</f>
        <v>0</v>
      </c>
      <c r="P366" s="50">
        <f>SUMIFS('2012Figures'!$J:$J,'2012Figures'!$C:$C,$A366,'2012Figures'!$B:$B,"CyToBroker",'2012Figures'!$G:$G,"P1",'2012Figures'!$E:$E,$B$1)</f>
        <v>0</v>
      </c>
      <c r="Q366" s="28"/>
      <c r="R366" s="46" t="str">
        <f t="shared" ref="R366:V430" si="38">IF(L366=0,"",ROUND(D366/L366-1,2))</f>
        <v/>
      </c>
      <c r="S366" s="46" t="str">
        <f t="shared" si="38"/>
        <v/>
      </c>
      <c r="T366" s="46" t="str">
        <f t="shared" si="38"/>
        <v/>
      </c>
      <c r="U366" s="46" t="str">
        <f t="shared" si="38"/>
        <v/>
      </c>
      <c r="V366" s="46" t="str">
        <f t="shared" si="38"/>
        <v/>
      </c>
    </row>
    <row r="367" spans="1:22" x14ac:dyDescent="0.2">
      <c r="A367" s="1">
        <v>405</v>
      </c>
      <c r="B367" s="1" t="s">
        <v>170</v>
      </c>
      <c r="C367" s="8">
        <v>1</v>
      </c>
      <c r="D367" s="29">
        <f>SUMIFS('2013Figures'!$J:$J,'2013Figures'!$C:$C,$A367,'2013Figures'!$H:$H,$B367,'2013Figures'!$I:$I,$C367,'2013Figures'!$E:$E,$B$1)</f>
        <v>0</v>
      </c>
      <c r="E367" s="9">
        <f>SUMIFS('2013Figures'!$J:$J,'2013Figures'!$C:$C,$A367,'2013Figures'!$H:$H,$B367,'2013Figures'!$I:$I,$C367,'2013Figures'!$B:$B,"BrokerToCy",'2013Figures'!$G:$G,"E1",'2013Figures'!$E:$E,$B$1)</f>
        <v>0</v>
      </c>
      <c r="F367" s="9">
        <f>SUMIFS('2013Figures'!$J:$J,'2013Figures'!$C:$C,$A367,'2013Figures'!$H:$H,$B367,'2013Figures'!$I:$I,$C367,'2013Figures'!$B:$B,"BrokerToCy",'2013Figures'!$G:$G,"P1",'2013Figures'!$E:$E,$B$1)</f>
        <v>0</v>
      </c>
      <c r="G367" s="9">
        <f>SUMIFS('2013Figures'!$J:$J,'2013Figures'!$C:$C,$A367,'2013Figures'!$H:$H,$B367,'2013Figures'!$I:$I,$C367,'2013Figures'!$B:$B,"CyToBroker",'2013Figures'!$G:$G,"E1",'2013Figures'!$E:$E,$B$1)</f>
        <v>0</v>
      </c>
      <c r="H367" s="9">
        <f>SUMIFS('2013Figures'!$J:$J,'2013Figures'!$C:$C,$A367,'2013Figures'!$H:$H,$B367,'2013Figures'!$I:$I,$C367,'2013Figures'!$B:$B,"CyToBroker",'2013Figures'!$G:$G,"P1",'2013Figures'!$E:$E,$B$1)</f>
        <v>0</v>
      </c>
      <c r="I367" s="30"/>
      <c r="J367" s="31">
        <v>200601</v>
      </c>
      <c r="K367" s="30"/>
      <c r="L367" s="42">
        <f>SUMIFS('2012Figures'!$J:$J,'2012Figures'!$C:$C,$A367,'2012Figures'!$H:$H,$B367,'2012Figures'!$I:$I,$C367,'2012Figures'!$E:$E,$B$1)</f>
        <v>0</v>
      </c>
      <c r="M367" s="52">
        <f>SUMIFS('2012Figures'!$J:$J,'2012Figures'!$C:$C,$A367,'2012Figures'!$H:$H,$B367,'2012Figures'!$I:$I,$C367,'2012Figures'!$B:$B,"BrokerToCy",'2012Figures'!$G:$G,"E1",'2012Figures'!$E:$E,$B$1)</f>
        <v>0</v>
      </c>
      <c r="N367" s="52">
        <f>SUMIFS('2012Figures'!$J:$J,'2012Figures'!$C:$C,$A367,'2012Figures'!$H:$H,$B367,'2012Figures'!$I:$I,$C367,'2012Figures'!$B:$B,"BrokerToCy",'2012Figures'!$G:$G,"P1",'2012Figures'!$E:$E,$B$1)</f>
        <v>0</v>
      </c>
      <c r="O367" s="52">
        <f>SUMIFS('2012Figures'!$J:$J,'2012Figures'!$C:$C,$A367,'2012Figures'!$H:$H,$B367,'2012Figures'!$I:$I,$C367,'2012Figures'!$B:$B,"CyToBroker",'2012Figures'!$G:$G,"E1",'2012Figures'!$E:$E,$B$1)</f>
        <v>0</v>
      </c>
      <c r="P367" s="52">
        <f>SUMIFS('2012Figures'!$J:$J,'2012Figures'!$C:$C,$A367,'2012Figures'!$H:$H,$B367,'2012Figures'!$I:$I,$C367,'2012Figures'!$B:$B,"CyToBroker",'2012Figures'!$G:$G,"P1",'2012Figures'!$E:$E,$B$1)</f>
        <v>0</v>
      </c>
      <c r="Q367" s="30"/>
      <c r="R367" s="46" t="str">
        <f t="shared" si="38"/>
        <v/>
      </c>
      <c r="S367" s="46" t="str">
        <f t="shared" si="38"/>
        <v/>
      </c>
      <c r="T367" s="46" t="str">
        <f t="shared" si="38"/>
        <v/>
      </c>
      <c r="U367" s="46" t="str">
        <f t="shared" si="38"/>
        <v/>
      </c>
      <c r="V367" s="46" t="str">
        <f t="shared" si="38"/>
        <v/>
      </c>
    </row>
    <row r="368" spans="1:22" x14ac:dyDescent="0.2">
      <c r="A368" s="1">
        <v>405</v>
      </c>
      <c r="B368" s="1" t="s">
        <v>170</v>
      </c>
      <c r="D368" s="29">
        <f>SUMIFS('2013Figures'!$J:$J,'2013Figures'!$C:$C,$A368,'2013Figures'!$I:$I,"",'2013Figures'!$E:$E,$B$1)</f>
        <v>0</v>
      </c>
      <c r="E368" s="9">
        <f>SUMIFS('2013Figures'!$J:$J,'2013Figures'!$C:$C,$A368,'2013Figures'!$I:$I,"",'2013Figures'!$B:$B,"BrokerToCy",'2013Figures'!$G:$G,"E1",'2013Figures'!$E:$E,$B$1)</f>
        <v>0</v>
      </c>
      <c r="F368" s="9">
        <f>SUMIFS('2013Figures'!$J:$J,'2013Figures'!$C:$C,$A368,'2013Figures'!$I:$I,"",'2013Figures'!$B:$B,"BrokerToCy",'2013Figures'!$G:$G,"P1",'2013Figures'!$E:$E,$B$1)</f>
        <v>0</v>
      </c>
      <c r="G368" s="9">
        <f>SUMIFS('2013Figures'!$J:$J,'2013Figures'!$C:$C,$A368,'2013Figures'!$I:$I,"",'2013Figures'!$B:$B,"CyToBroker",'2013Figures'!$G:$G,"E1",'2013Figures'!$E:$E,$B$1)</f>
        <v>0</v>
      </c>
      <c r="H368" s="9">
        <f>SUMIFS('2013Figures'!$J:$J,'2013Figures'!$C:$C,$A368,'2013Figures'!$I:$I,"",'2013Figures'!$B:$B,"CyToBroker",'2013Figures'!$G:$G,"P1",'2013Figures'!$E:$E,$B$1)</f>
        <v>0</v>
      </c>
      <c r="J368" s="8" t="s">
        <v>131</v>
      </c>
      <c r="L368" s="42">
        <f>SUMIFS('2012Figures'!$J:$J,'2012Figures'!$C:$C,$A368,'2012Figures'!$I:$I,"",'2012Figures'!$E:$E,$B$1)</f>
        <v>0</v>
      </c>
      <c r="M368" s="52">
        <f>SUMIFS('2012Figures'!$J:$J,'2012Figures'!$C:$C,$A368,'2012Figures'!$I:$I,"",'2012Figures'!$B:$B,"BrokerToCy",'2012Figures'!$G:$G,"E1",'2012Figures'!$E:$E,$B$1)</f>
        <v>0</v>
      </c>
      <c r="N368" s="52">
        <f>SUMIFS('2012Figures'!$J:$J,'2012Figures'!$C:$C,$A368,'2012Figures'!$I:$I,"",'2012Figures'!$B:$B,"BrokerToCy",'2012Figures'!$G:$G,"P1",'2012Figures'!$E:$E,$B$1)</f>
        <v>0</v>
      </c>
      <c r="O368" s="52">
        <f>SUMIFS('2012Figures'!$J:$J,'2012Figures'!$C:$C,$A368,'2012Figures'!$I:$I,"",'2012Figures'!$B:$B,"CyToBroker",'2012Figures'!$G:$G,"E1",'2012Figures'!$E:$E,$B$1)</f>
        <v>0</v>
      </c>
      <c r="P368" s="52">
        <f>SUMIFS('2012Figures'!$J:$J,'2012Figures'!$C:$C,$A368,'2012Figures'!$I:$I,"",'2012Figures'!$B:$B,"CyToBroker",'2012Figures'!$G:$G,"P1",'2012Figures'!$E:$E,$B$1)</f>
        <v>0</v>
      </c>
      <c r="R368" s="46" t="str">
        <f t="shared" si="38"/>
        <v/>
      </c>
      <c r="S368" s="46" t="str">
        <f t="shared" si="38"/>
        <v/>
      </c>
      <c r="T368" s="46" t="str">
        <f t="shared" si="38"/>
        <v/>
      </c>
      <c r="U368" s="46" t="str">
        <f t="shared" si="38"/>
        <v/>
      </c>
      <c r="V368" s="46" t="str">
        <f t="shared" si="38"/>
        <v/>
      </c>
    </row>
    <row r="369" spans="1:22" x14ac:dyDescent="0.2">
      <c r="A369" s="21"/>
      <c r="B369" s="21" t="s">
        <v>92</v>
      </c>
      <c r="C369" s="22"/>
      <c r="D369" s="23">
        <f>SUM(E369:H369)</f>
        <v>0</v>
      </c>
      <c r="E369" s="23">
        <f>SUM(E367:E368)</f>
        <v>0</v>
      </c>
      <c r="F369" s="23">
        <f>SUM(F367:F368)</f>
        <v>0</v>
      </c>
      <c r="G369" s="23">
        <f>SUM(G367:G368)</f>
        <v>0</v>
      </c>
      <c r="H369" s="23">
        <f>SUM(H367:H368)</f>
        <v>0</v>
      </c>
      <c r="I369" s="21"/>
      <c r="J369" s="22"/>
      <c r="K369" s="21"/>
      <c r="L369" s="43">
        <f>SUM(M369:P369)</f>
        <v>0</v>
      </c>
      <c r="M369" s="43">
        <f>SUM(M367:M368)</f>
        <v>0</v>
      </c>
      <c r="N369" s="43">
        <f>SUM(N367:N368)</f>
        <v>0</v>
      </c>
      <c r="O369" s="43">
        <f>SUM(O367:O368)</f>
        <v>0</v>
      </c>
      <c r="P369" s="43">
        <f>SUM(P367:P368)</f>
        <v>0</v>
      </c>
      <c r="Q369" s="21"/>
      <c r="R369" s="21"/>
      <c r="S369" s="21"/>
      <c r="T369" s="21"/>
      <c r="U369" s="21"/>
      <c r="V369" s="21"/>
    </row>
    <row r="370" spans="1:22" x14ac:dyDescent="0.2">
      <c r="A370" s="28">
        <v>410</v>
      </c>
      <c r="B370" s="28" t="s">
        <v>123</v>
      </c>
      <c r="C370" s="17" t="s">
        <v>88</v>
      </c>
      <c r="D370" s="18">
        <f>SUMIFS('2013Figures'!$J:$J,'2013Figures'!$C:$C,$A370,'2013Figures'!$E:$E,$B$1)</f>
        <v>0</v>
      </c>
      <c r="E370" s="18">
        <f>SUMIFS('2013Figures'!$J:$J,'2013Figures'!$C:$C,$A370,'2013Figures'!$B:$B,"BrokerToCy",'2013Figures'!$G:$G,"E1",'2013Figures'!$E:$E,$B$1)</f>
        <v>0</v>
      </c>
      <c r="F370" s="18">
        <f>SUMIFS('2013Figures'!$J:$J,'2013Figures'!$C:$C,$A370,'2013Figures'!$B:$B,"BrokerToCy",'2013Figures'!$G:$G,"P1",'2013Figures'!$E:$E,$B$1)</f>
        <v>0</v>
      </c>
      <c r="G370" s="18">
        <f>SUMIFS('2013Figures'!$J:$J,'2013Figures'!$C:$C,$A370,'2013Figures'!$B:$B,"CyToBroker",'2013Figures'!$G:$G,"E1",'2013Figures'!$E:$E,$B$1)</f>
        <v>0</v>
      </c>
      <c r="H370" s="18">
        <f>SUMIFS('2013Figures'!$J:$J,'2013Figures'!$C:$C,$A370,'2013Figures'!$B:$B,"CyToBroker",'2013Figures'!$G:$G,"P1",'2013Figures'!$E:$E,$B$1)</f>
        <v>0</v>
      </c>
      <c r="I370" s="28"/>
      <c r="J370" s="17"/>
      <c r="K370" s="28"/>
      <c r="L370" s="50">
        <f>SUMIFS('2012Figures'!$J:$J,'2012Figures'!$C:$C,$A370,'2012Figures'!$E:$E,$B$1)</f>
        <v>0</v>
      </c>
      <c r="M370" s="50">
        <f>SUMIFS('2012Figures'!$J:$J,'2012Figures'!$C:$C,$A370,'2012Figures'!$B:$B,"BrokerToCy",'2012Figures'!$G:$G,"E1",'2012Figures'!$E:$E,$B$1)</f>
        <v>0</v>
      </c>
      <c r="N370" s="50">
        <f>SUMIFS('2012Figures'!$J:$J,'2012Figures'!$C:$C,$A370,'2012Figures'!$B:$B,"BrokerToCy",'2012Figures'!$G:$G,"P1",'2012Figures'!$E:$E,$B$1)</f>
        <v>0</v>
      </c>
      <c r="O370" s="50">
        <f>SUMIFS('2012Figures'!$J:$J,'2012Figures'!$C:$C,$A370,'2012Figures'!$B:$B,"CyToBroker",'2012Figures'!$G:$G,"E1",'2012Figures'!$E:$E,$B$1)</f>
        <v>0</v>
      </c>
      <c r="P370" s="50">
        <f>SUMIFS('2012Figures'!$J:$J,'2012Figures'!$C:$C,$A370,'2012Figures'!$B:$B,"CyToBroker",'2012Figures'!$G:$G,"P1",'2012Figures'!$E:$E,$B$1)</f>
        <v>0</v>
      </c>
      <c r="Q370" s="28"/>
      <c r="R370" s="46" t="str">
        <f t="shared" ref="R370:V413" si="39">IF(L370=0,"",ROUND(D370/L370-1,2))</f>
        <v/>
      </c>
      <c r="S370" s="46" t="str">
        <f t="shared" si="39"/>
        <v/>
      </c>
      <c r="T370" s="46" t="str">
        <f t="shared" si="39"/>
        <v/>
      </c>
      <c r="U370" s="46" t="str">
        <f t="shared" si="39"/>
        <v/>
      </c>
      <c r="V370" s="46" t="str">
        <f t="shared" si="39"/>
        <v/>
      </c>
    </row>
    <row r="371" spans="1:22" x14ac:dyDescent="0.2">
      <c r="A371" s="1">
        <v>410</v>
      </c>
      <c r="B371" s="1" t="s">
        <v>123</v>
      </c>
      <c r="C371" s="8">
        <v>5</v>
      </c>
      <c r="D371" s="29">
        <f>SUMIFS('2013Figures'!$J:$J,'2013Figures'!$C:$C,$A371,'2013Figures'!$H:$H,$B371,'2013Figures'!$I:$I,$C371,'2013Figures'!$E:$E,$B$1)</f>
        <v>0</v>
      </c>
      <c r="E371" s="9">
        <f>SUMIFS('2013Figures'!$J:$J,'2013Figures'!$C:$C,$A371,'2013Figures'!$H:$H,$B371,'2013Figures'!$I:$I,$C371,'2013Figures'!$B:$B,"BrokerToCy",'2013Figures'!$G:$G,"E1",'2013Figures'!$E:$E,$B$1)</f>
        <v>0</v>
      </c>
      <c r="F371" s="9">
        <f>SUMIFS('2013Figures'!$J:$J,'2013Figures'!$C:$C,$A371,'2013Figures'!$H:$H,$B371,'2013Figures'!$I:$I,$C371,'2013Figures'!$B:$B,"BrokerToCy",'2013Figures'!$G:$G,"P1",'2013Figures'!$E:$E,$B$1)</f>
        <v>0</v>
      </c>
      <c r="G371" s="9">
        <f>SUMIFS('2013Figures'!$J:$J,'2013Figures'!$C:$C,$A371,'2013Figures'!$H:$H,$B371,'2013Figures'!$I:$I,$C371,'2013Figures'!$B:$B,"CyToBroker",'2013Figures'!$G:$G,"E1",'2013Figures'!$E:$E,$B$1)</f>
        <v>0</v>
      </c>
      <c r="H371" s="9">
        <f>SUMIFS('2013Figures'!$J:$J,'2013Figures'!$C:$C,$A371,'2013Figures'!$H:$H,$B371,'2013Figures'!$I:$I,$C371,'2013Figures'!$B:$B,"CyToBroker",'2013Figures'!$G:$G,"P1",'2013Figures'!$E:$E,$B$1)</f>
        <v>0</v>
      </c>
      <c r="I371" s="30"/>
      <c r="J371" s="31">
        <v>201501</v>
      </c>
      <c r="K371" s="30"/>
      <c r="L371" s="42">
        <f>SUMIFS('2012Figures'!$J:$J,'2012Figures'!$C:$C,$A371,'2012Figures'!$H:$H,$B371,'2012Figures'!$I:$I,$C371,'2012Figures'!$E:$E,$B$1)</f>
        <v>0</v>
      </c>
      <c r="M371" s="52">
        <f>SUMIFS('2012Figures'!$J:$J,'2012Figures'!$C:$C,$A371,'2012Figures'!$H:$H,$B371,'2012Figures'!$I:$I,$C371,'2012Figures'!$B:$B,"BrokerToCy",'2012Figures'!$G:$G,"E1",'2012Figures'!$E:$E,$B$1)</f>
        <v>0</v>
      </c>
      <c r="N371" s="52">
        <f>SUMIFS('2012Figures'!$J:$J,'2012Figures'!$C:$C,$A371,'2012Figures'!$H:$H,$B371,'2012Figures'!$I:$I,$C371,'2012Figures'!$B:$B,"BrokerToCy",'2012Figures'!$G:$G,"P1",'2012Figures'!$E:$E,$B$1)</f>
        <v>0</v>
      </c>
      <c r="O371" s="52">
        <f>SUMIFS('2012Figures'!$J:$J,'2012Figures'!$C:$C,$A371,'2012Figures'!$H:$H,$B371,'2012Figures'!$I:$I,$C371,'2012Figures'!$B:$B,"CyToBroker",'2012Figures'!$G:$G,"E1",'2012Figures'!$E:$E,$B$1)</f>
        <v>0</v>
      </c>
      <c r="P371" s="52">
        <f>SUMIFS('2012Figures'!$J:$J,'2012Figures'!$C:$C,$A371,'2012Figures'!$H:$H,$B371,'2012Figures'!$I:$I,$C371,'2012Figures'!$B:$B,"CyToBroker",'2012Figures'!$G:$G,"P1",'2012Figures'!$E:$E,$B$1)</f>
        <v>0</v>
      </c>
      <c r="Q371" s="30"/>
      <c r="R371" s="46" t="str">
        <f t="shared" si="39"/>
        <v/>
      </c>
      <c r="S371" s="46" t="str">
        <f t="shared" si="39"/>
        <v/>
      </c>
      <c r="T371" s="46" t="str">
        <f t="shared" si="39"/>
        <v/>
      </c>
      <c r="U371" s="46" t="str">
        <f t="shared" si="39"/>
        <v/>
      </c>
      <c r="V371" s="46" t="str">
        <f t="shared" si="39"/>
        <v/>
      </c>
    </row>
    <row r="372" spans="1:22" x14ac:dyDescent="0.2">
      <c r="A372" s="1">
        <v>410</v>
      </c>
      <c r="B372" s="1" t="s">
        <v>123</v>
      </c>
      <c r="C372" s="8">
        <v>4</v>
      </c>
      <c r="D372" s="29">
        <f>SUMIFS('2013Figures'!$J:$J,'2013Figures'!$C:$C,$A372,'2013Figures'!$H:$H,$B372,'2013Figures'!$I:$I,$C372,'2013Figures'!$E:$E,$B$1)</f>
        <v>0</v>
      </c>
      <c r="E372" s="9">
        <f>SUMIFS('2013Figures'!$J:$J,'2013Figures'!$C:$C,$A372,'2013Figures'!$H:$H,$B372,'2013Figures'!$I:$I,$C372,'2013Figures'!$B:$B,"BrokerToCy",'2013Figures'!$G:$G,"E1",'2013Figures'!$E:$E,$B$1)</f>
        <v>0</v>
      </c>
      <c r="F372" s="9">
        <f>SUMIFS('2013Figures'!$J:$J,'2013Figures'!$C:$C,$A372,'2013Figures'!$H:$H,$B372,'2013Figures'!$I:$I,$C372,'2013Figures'!$B:$B,"BrokerToCy",'2013Figures'!$G:$G,"P1",'2013Figures'!$E:$E,$B$1)</f>
        <v>0</v>
      </c>
      <c r="G372" s="9">
        <f>SUMIFS('2013Figures'!$J:$J,'2013Figures'!$C:$C,$A372,'2013Figures'!$H:$H,$B372,'2013Figures'!$I:$I,$C372,'2013Figures'!$B:$B,"CyToBroker",'2013Figures'!$G:$G,"E1",'2013Figures'!$E:$E,$B$1)</f>
        <v>0</v>
      </c>
      <c r="H372" s="9">
        <f>SUMIFS('2013Figures'!$J:$J,'2013Figures'!$C:$C,$A372,'2013Figures'!$H:$H,$B372,'2013Figures'!$I:$I,$C372,'2013Figures'!$B:$B,"CyToBroker",'2013Figures'!$G:$G,"P1",'2013Figures'!$E:$E,$B$1)</f>
        <v>0</v>
      </c>
      <c r="I372" s="30"/>
      <c r="J372" s="31">
        <v>201301</v>
      </c>
      <c r="K372" s="30"/>
      <c r="L372" s="42">
        <f>SUMIFS('2012Figures'!$J:$J,'2012Figures'!$C:$C,$A372,'2012Figures'!$H:$H,$B372,'2012Figures'!$I:$I,$C372,'2012Figures'!$E:$E,$B$1)</f>
        <v>0</v>
      </c>
      <c r="M372" s="52">
        <f>SUMIFS('2012Figures'!$J:$J,'2012Figures'!$C:$C,$A372,'2012Figures'!$H:$H,$B372,'2012Figures'!$I:$I,$C372,'2012Figures'!$B:$B,"BrokerToCy",'2012Figures'!$G:$G,"E1",'2012Figures'!$E:$E,$B$1)</f>
        <v>0</v>
      </c>
      <c r="N372" s="52">
        <f>SUMIFS('2012Figures'!$J:$J,'2012Figures'!$C:$C,$A372,'2012Figures'!$H:$H,$B372,'2012Figures'!$I:$I,$C372,'2012Figures'!$B:$B,"BrokerToCy",'2012Figures'!$G:$G,"P1",'2012Figures'!$E:$E,$B$1)</f>
        <v>0</v>
      </c>
      <c r="O372" s="52">
        <f>SUMIFS('2012Figures'!$J:$J,'2012Figures'!$C:$C,$A372,'2012Figures'!$H:$H,$B372,'2012Figures'!$I:$I,$C372,'2012Figures'!$B:$B,"CyToBroker",'2012Figures'!$G:$G,"E1",'2012Figures'!$E:$E,$B$1)</f>
        <v>0</v>
      </c>
      <c r="P372" s="52">
        <f>SUMIFS('2012Figures'!$J:$J,'2012Figures'!$C:$C,$A372,'2012Figures'!$H:$H,$B372,'2012Figures'!$I:$I,$C372,'2012Figures'!$B:$B,"CyToBroker",'2012Figures'!$G:$G,"P1",'2012Figures'!$E:$E,$B$1)</f>
        <v>0</v>
      </c>
      <c r="Q372" s="30"/>
      <c r="R372" s="46" t="str">
        <f t="shared" si="39"/>
        <v/>
      </c>
      <c r="S372" s="46" t="str">
        <f t="shared" si="39"/>
        <v/>
      </c>
      <c r="T372" s="46" t="str">
        <f t="shared" si="39"/>
        <v/>
      </c>
      <c r="U372" s="46" t="str">
        <f t="shared" si="39"/>
        <v/>
      </c>
      <c r="V372" s="46" t="str">
        <f t="shared" si="39"/>
        <v/>
      </c>
    </row>
    <row r="373" spans="1:22" x14ac:dyDescent="0.2">
      <c r="A373" s="1">
        <v>410</v>
      </c>
      <c r="B373" s="1" t="s">
        <v>123</v>
      </c>
      <c r="C373" s="8">
        <v>3</v>
      </c>
      <c r="D373" s="29">
        <f>SUMIFS('2013Figures'!$J:$J,'2013Figures'!$C:$C,$A373,'2013Figures'!$H:$H,$B373,'2013Figures'!$I:$I,$C373,'2013Figures'!$E:$E,$B$1)</f>
        <v>0</v>
      </c>
      <c r="E373" s="9">
        <f>SUMIFS('2013Figures'!$J:$J,'2013Figures'!$C:$C,$A373,'2013Figures'!$H:$H,$B373,'2013Figures'!$I:$I,$C373,'2013Figures'!$B:$B,"BrokerToCy",'2013Figures'!$G:$G,"E1",'2013Figures'!$E:$E,$B$1)</f>
        <v>0</v>
      </c>
      <c r="F373" s="9">
        <f>SUMIFS('2013Figures'!$J:$J,'2013Figures'!$C:$C,$A373,'2013Figures'!$H:$H,$B373,'2013Figures'!$I:$I,$C373,'2013Figures'!$B:$B,"BrokerToCy",'2013Figures'!$G:$G,"P1",'2013Figures'!$E:$E,$B$1)</f>
        <v>0</v>
      </c>
      <c r="G373" s="9">
        <f>SUMIFS('2013Figures'!$J:$J,'2013Figures'!$C:$C,$A373,'2013Figures'!$H:$H,$B373,'2013Figures'!$I:$I,$C373,'2013Figures'!$B:$B,"CyToBroker",'2013Figures'!$G:$G,"E1",'2013Figures'!$E:$E,$B$1)</f>
        <v>0</v>
      </c>
      <c r="H373" s="9">
        <f>SUMIFS('2013Figures'!$J:$J,'2013Figures'!$C:$C,$A373,'2013Figures'!$H:$H,$B373,'2013Figures'!$I:$I,$C373,'2013Figures'!$B:$B,"CyToBroker",'2013Figures'!$G:$G,"P1",'2013Figures'!$E:$E,$B$1)</f>
        <v>0</v>
      </c>
      <c r="J373" s="8">
        <v>201201</v>
      </c>
      <c r="L373" s="42">
        <f>SUMIFS('2012Figures'!$J:$J,'2012Figures'!$C:$C,$A373,'2012Figures'!$H:$H,$B373,'2012Figures'!$I:$I,$C373,'2012Figures'!$E:$E,$B$1)</f>
        <v>0</v>
      </c>
      <c r="M373" s="52">
        <f>SUMIFS('2012Figures'!$J:$J,'2012Figures'!$C:$C,$A373,'2012Figures'!$H:$H,$B373,'2012Figures'!$I:$I,$C373,'2012Figures'!$B:$B,"BrokerToCy",'2012Figures'!$G:$G,"E1",'2012Figures'!$E:$E,$B$1)</f>
        <v>0</v>
      </c>
      <c r="N373" s="52">
        <f>SUMIFS('2012Figures'!$J:$J,'2012Figures'!$C:$C,$A373,'2012Figures'!$H:$H,$B373,'2012Figures'!$I:$I,$C373,'2012Figures'!$B:$B,"BrokerToCy",'2012Figures'!$G:$G,"P1",'2012Figures'!$E:$E,$B$1)</f>
        <v>0</v>
      </c>
      <c r="O373" s="52">
        <f>SUMIFS('2012Figures'!$J:$J,'2012Figures'!$C:$C,$A373,'2012Figures'!$H:$H,$B373,'2012Figures'!$I:$I,$C373,'2012Figures'!$B:$B,"CyToBroker",'2012Figures'!$G:$G,"E1",'2012Figures'!$E:$E,$B$1)</f>
        <v>0</v>
      </c>
      <c r="P373" s="52">
        <f>SUMIFS('2012Figures'!$J:$J,'2012Figures'!$C:$C,$A373,'2012Figures'!$H:$H,$B373,'2012Figures'!$I:$I,$C373,'2012Figures'!$B:$B,"CyToBroker",'2012Figures'!$G:$G,"P1",'2012Figures'!$E:$E,$B$1)</f>
        <v>0</v>
      </c>
      <c r="R373" s="46" t="str">
        <f t="shared" si="39"/>
        <v/>
      </c>
      <c r="S373" s="46" t="str">
        <f t="shared" si="39"/>
        <v/>
      </c>
      <c r="T373" s="46" t="str">
        <f t="shared" si="39"/>
        <v/>
      </c>
      <c r="U373" s="46" t="str">
        <f t="shared" si="39"/>
        <v/>
      </c>
      <c r="V373" s="46" t="str">
        <f t="shared" si="39"/>
        <v/>
      </c>
    </row>
    <row r="374" spans="1:22" x14ac:dyDescent="0.2">
      <c r="A374" s="1">
        <v>410</v>
      </c>
      <c r="B374" s="1" t="s">
        <v>123</v>
      </c>
      <c r="C374" s="8">
        <v>2</v>
      </c>
      <c r="D374" s="29">
        <f>SUMIFS('2013Figures'!$J:$J,'2013Figures'!$C:$C,$A374,'2013Figures'!$H:$H,$B374,'2013Figures'!$I:$I,$C374,'2013Figures'!$E:$E,$B$1)</f>
        <v>0</v>
      </c>
      <c r="E374" s="9">
        <f>SUMIFS('2013Figures'!$J:$J,'2013Figures'!$C:$C,$A374,'2013Figures'!$H:$H,$B374,'2013Figures'!$I:$I,$C374,'2013Figures'!$B:$B,"BrokerToCy",'2013Figures'!$G:$G,"E1",'2013Figures'!$E:$E,$B$1)</f>
        <v>0</v>
      </c>
      <c r="F374" s="9">
        <f>SUMIFS('2013Figures'!$J:$J,'2013Figures'!$C:$C,$A374,'2013Figures'!$H:$H,$B374,'2013Figures'!$I:$I,$C374,'2013Figures'!$B:$B,"BrokerToCy",'2013Figures'!$G:$G,"P1",'2013Figures'!$E:$E,$B$1)</f>
        <v>0</v>
      </c>
      <c r="G374" s="9">
        <f>SUMIFS('2013Figures'!$J:$J,'2013Figures'!$C:$C,$A374,'2013Figures'!$H:$H,$B374,'2013Figures'!$I:$I,$C374,'2013Figures'!$B:$B,"CyToBroker",'2013Figures'!$G:$G,"E1",'2013Figures'!$E:$E,$B$1)</f>
        <v>0</v>
      </c>
      <c r="H374" s="9">
        <f>SUMIFS('2013Figures'!$J:$J,'2013Figures'!$C:$C,$A374,'2013Figures'!$H:$H,$B374,'2013Figures'!$I:$I,$C374,'2013Figures'!$B:$B,"CyToBroker",'2013Figures'!$G:$G,"P1",'2013Figures'!$E:$E,$B$1)</f>
        <v>0</v>
      </c>
      <c r="J374" s="8">
        <v>201101</v>
      </c>
      <c r="L374" s="42">
        <f>SUMIFS('2012Figures'!$J:$J,'2012Figures'!$C:$C,$A374,'2012Figures'!$H:$H,$B374,'2012Figures'!$I:$I,$C374,'2012Figures'!$E:$E,$B$1)</f>
        <v>0</v>
      </c>
      <c r="M374" s="52">
        <f>SUMIFS('2012Figures'!$J:$J,'2012Figures'!$C:$C,$A374,'2012Figures'!$H:$H,$B374,'2012Figures'!$I:$I,$C374,'2012Figures'!$B:$B,"BrokerToCy",'2012Figures'!$G:$G,"E1",'2012Figures'!$E:$E,$B$1)</f>
        <v>0</v>
      </c>
      <c r="N374" s="52">
        <f>SUMIFS('2012Figures'!$J:$J,'2012Figures'!$C:$C,$A374,'2012Figures'!$H:$H,$B374,'2012Figures'!$I:$I,$C374,'2012Figures'!$B:$B,"BrokerToCy",'2012Figures'!$G:$G,"P1",'2012Figures'!$E:$E,$B$1)</f>
        <v>0</v>
      </c>
      <c r="O374" s="52">
        <f>SUMIFS('2012Figures'!$J:$J,'2012Figures'!$C:$C,$A374,'2012Figures'!$H:$H,$B374,'2012Figures'!$I:$I,$C374,'2012Figures'!$B:$B,"CyToBroker",'2012Figures'!$G:$G,"E1",'2012Figures'!$E:$E,$B$1)</f>
        <v>0</v>
      </c>
      <c r="P374" s="52">
        <f>SUMIFS('2012Figures'!$J:$J,'2012Figures'!$C:$C,$A374,'2012Figures'!$H:$H,$B374,'2012Figures'!$I:$I,$C374,'2012Figures'!$B:$B,"CyToBroker",'2012Figures'!$G:$G,"P1",'2012Figures'!$E:$E,$B$1)</f>
        <v>0</v>
      </c>
      <c r="R374" s="46" t="str">
        <f t="shared" si="39"/>
        <v/>
      </c>
      <c r="S374" s="46" t="str">
        <f t="shared" si="39"/>
        <v/>
      </c>
      <c r="T374" s="46" t="str">
        <f t="shared" si="39"/>
        <v/>
      </c>
      <c r="U374" s="46" t="str">
        <f t="shared" si="39"/>
        <v/>
      </c>
      <c r="V374" s="46" t="str">
        <f t="shared" si="39"/>
        <v/>
      </c>
    </row>
    <row r="375" spans="1:22" x14ac:dyDescent="0.2">
      <c r="A375" s="1">
        <v>410</v>
      </c>
      <c r="B375" s="1" t="s">
        <v>123</v>
      </c>
      <c r="C375" s="8">
        <v>1</v>
      </c>
      <c r="D375" s="29">
        <f>SUMIFS('2013Figures'!$J:$J,'2013Figures'!$C:$C,$A375,'2013Figures'!$H:$H,$B375,'2013Figures'!$I:$I,$C375,'2013Figures'!$E:$E,$B$1)</f>
        <v>0</v>
      </c>
      <c r="E375" s="9">
        <f>SUMIFS('2013Figures'!$J:$J,'2013Figures'!$C:$C,$A375,'2013Figures'!$H:$H,$B375,'2013Figures'!$I:$I,$C375,'2013Figures'!$B:$B,"BrokerToCy",'2013Figures'!$G:$G,"E1",'2013Figures'!$E:$E,$B$1)</f>
        <v>0</v>
      </c>
      <c r="F375" s="9">
        <f>SUMIFS('2013Figures'!$J:$J,'2013Figures'!$C:$C,$A375,'2013Figures'!$H:$H,$B375,'2013Figures'!$I:$I,$C375,'2013Figures'!$B:$B,"BrokerToCy",'2013Figures'!$G:$G,"P1",'2013Figures'!$E:$E,$B$1)</f>
        <v>0</v>
      </c>
      <c r="G375" s="9">
        <f>SUMIFS('2013Figures'!$J:$J,'2013Figures'!$C:$C,$A375,'2013Figures'!$H:$H,$B375,'2013Figures'!$I:$I,$C375,'2013Figures'!$B:$B,"CyToBroker",'2013Figures'!$G:$G,"E1",'2013Figures'!$E:$E,$B$1)</f>
        <v>0</v>
      </c>
      <c r="H375" s="9">
        <f>SUMIFS('2013Figures'!$J:$J,'2013Figures'!$C:$C,$A375,'2013Figures'!$H:$H,$B375,'2013Figures'!$I:$I,$C375,'2013Figures'!$B:$B,"CyToBroker",'2013Figures'!$G:$G,"P1",'2013Figures'!$E:$E,$B$1)</f>
        <v>0</v>
      </c>
      <c r="J375" s="8">
        <v>200901</v>
      </c>
      <c r="L375" s="42">
        <f>SUMIFS('2012Figures'!$J:$J,'2012Figures'!$C:$C,$A375,'2012Figures'!$H:$H,$B375,'2012Figures'!$I:$I,$C375,'2012Figures'!$E:$E,$B$1)</f>
        <v>0</v>
      </c>
      <c r="M375" s="52">
        <f>SUMIFS('2012Figures'!$J:$J,'2012Figures'!$C:$C,$A375,'2012Figures'!$H:$H,$B375,'2012Figures'!$I:$I,$C375,'2012Figures'!$B:$B,"BrokerToCy",'2012Figures'!$G:$G,"E1",'2012Figures'!$E:$E,$B$1)</f>
        <v>0</v>
      </c>
      <c r="N375" s="52">
        <f>SUMIFS('2012Figures'!$J:$J,'2012Figures'!$C:$C,$A375,'2012Figures'!$H:$H,$B375,'2012Figures'!$I:$I,$C375,'2012Figures'!$B:$B,"BrokerToCy",'2012Figures'!$G:$G,"P1",'2012Figures'!$E:$E,$B$1)</f>
        <v>0</v>
      </c>
      <c r="O375" s="52">
        <f>SUMIFS('2012Figures'!$J:$J,'2012Figures'!$C:$C,$A375,'2012Figures'!$H:$H,$B375,'2012Figures'!$I:$I,$C375,'2012Figures'!$B:$B,"CyToBroker",'2012Figures'!$G:$G,"E1",'2012Figures'!$E:$E,$B$1)</f>
        <v>0</v>
      </c>
      <c r="P375" s="52">
        <f>SUMIFS('2012Figures'!$J:$J,'2012Figures'!$C:$C,$A375,'2012Figures'!$H:$H,$B375,'2012Figures'!$I:$I,$C375,'2012Figures'!$B:$B,"CyToBroker",'2012Figures'!$G:$G,"P1",'2012Figures'!$E:$E,$B$1)</f>
        <v>0</v>
      </c>
      <c r="R375" s="46" t="str">
        <f t="shared" si="39"/>
        <v/>
      </c>
      <c r="S375" s="46" t="str">
        <f t="shared" si="39"/>
        <v/>
      </c>
      <c r="T375" s="46" t="str">
        <f t="shared" si="39"/>
        <v/>
      </c>
      <c r="U375" s="46" t="str">
        <f t="shared" si="39"/>
        <v/>
      </c>
      <c r="V375" s="46" t="str">
        <f t="shared" si="39"/>
        <v/>
      </c>
    </row>
    <row r="376" spans="1:22" x14ac:dyDescent="0.2">
      <c r="A376" s="1">
        <v>410</v>
      </c>
      <c r="B376" s="1" t="s">
        <v>123</v>
      </c>
      <c r="D376" s="29">
        <f>SUMIFS('2013Figures'!$J:$J,'2013Figures'!$C:$C,$A376,'2013Figures'!$I:$I,"",'2013Figures'!$E:$E,$B$1)</f>
        <v>0</v>
      </c>
      <c r="E376" s="9">
        <f>SUMIFS('2013Figures'!$J:$J,'2013Figures'!$C:$C,$A376,'2013Figures'!$I:$I,"",'2013Figures'!$B:$B,"BrokerToCy",'2013Figures'!$G:$G,"E1",'2013Figures'!$E:$E,$B$1)</f>
        <v>0</v>
      </c>
      <c r="F376" s="9">
        <f>SUMIFS('2013Figures'!$J:$J,'2013Figures'!$C:$C,$A376,'2013Figures'!$I:$I,"",'2013Figures'!$B:$B,"BrokerToCy",'2013Figures'!$G:$G,"P1",'2013Figures'!$E:$E,$B$1)</f>
        <v>0</v>
      </c>
      <c r="G376" s="9">
        <f>SUMIFS('2013Figures'!$J:$J,'2013Figures'!$C:$C,$A376,'2013Figures'!$I:$I,"",'2013Figures'!$B:$B,"CyToBroker",'2013Figures'!$G:$G,"E1",'2013Figures'!$E:$E,$B$1)</f>
        <v>0</v>
      </c>
      <c r="H376" s="9">
        <f>SUMIFS('2013Figures'!$J:$J,'2013Figures'!$C:$C,$A376,'2013Figures'!$I:$I,"",'2013Figures'!$B:$B,"CyToBroker",'2013Figures'!$G:$G,"P1",'2013Figures'!$E:$E,$B$1)</f>
        <v>0</v>
      </c>
      <c r="J376" s="8" t="s">
        <v>131</v>
      </c>
      <c r="L376" s="42">
        <f>SUMIFS('2012Figures'!$J:$J,'2012Figures'!$C:$C,$A376,'2012Figures'!$I:$I,"",'2012Figures'!$E:$E,$B$1)</f>
        <v>0</v>
      </c>
      <c r="M376" s="52">
        <f>SUMIFS('2012Figures'!$J:$J,'2012Figures'!$C:$C,$A376,'2012Figures'!$I:$I,"",'2012Figures'!$B:$B,"BrokerToCy",'2012Figures'!$G:$G,"E1",'2012Figures'!$E:$E,$B$1)</f>
        <v>0</v>
      </c>
      <c r="N376" s="52">
        <f>SUMIFS('2012Figures'!$J:$J,'2012Figures'!$C:$C,$A376,'2012Figures'!$I:$I,"",'2012Figures'!$B:$B,"BrokerToCy",'2012Figures'!$G:$G,"P1",'2012Figures'!$E:$E,$B$1)</f>
        <v>0</v>
      </c>
      <c r="O376" s="52">
        <f>SUMIFS('2012Figures'!$J:$J,'2012Figures'!$C:$C,$A376,'2012Figures'!$I:$I,"",'2012Figures'!$B:$B,"CyToBroker",'2012Figures'!$G:$G,"E1",'2012Figures'!$E:$E,$B$1)</f>
        <v>0</v>
      </c>
      <c r="P376" s="52">
        <f>SUMIFS('2012Figures'!$J:$J,'2012Figures'!$C:$C,$A376,'2012Figures'!$I:$I,"",'2012Figures'!$B:$B,"CyToBroker",'2012Figures'!$G:$G,"P1",'2012Figures'!$E:$E,$B$1)</f>
        <v>0</v>
      </c>
      <c r="R376" s="46" t="str">
        <f t="shared" si="39"/>
        <v/>
      </c>
      <c r="S376" s="46" t="str">
        <f t="shared" si="39"/>
        <v/>
      </c>
      <c r="T376" s="46" t="str">
        <f t="shared" si="39"/>
        <v/>
      </c>
      <c r="U376" s="46" t="str">
        <f t="shared" si="39"/>
        <v/>
      </c>
      <c r="V376" s="46" t="str">
        <f t="shared" si="39"/>
        <v/>
      </c>
    </row>
    <row r="377" spans="1:22" x14ac:dyDescent="0.2">
      <c r="A377" s="21"/>
      <c r="B377" s="21" t="s">
        <v>92</v>
      </c>
      <c r="C377" s="22"/>
      <c r="D377" s="23">
        <f>SUM(E377:H377)</f>
        <v>0</v>
      </c>
      <c r="E377" s="23">
        <f>SUM(E371:E376)</f>
        <v>0</v>
      </c>
      <c r="F377" s="23">
        <f>SUM(F371:F376)</f>
        <v>0</v>
      </c>
      <c r="G377" s="23">
        <f>SUM(G371:G376)</f>
        <v>0</v>
      </c>
      <c r="H377" s="23">
        <f>SUM(H371:H376)</f>
        <v>0</v>
      </c>
      <c r="I377" s="21"/>
      <c r="J377" s="22"/>
      <c r="K377" s="21"/>
      <c r="L377" s="43">
        <f>SUM(M377:P377)</f>
        <v>0</v>
      </c>
      <c r="M377" s="43">
        <f>SUM(M371:M376)</f>
        <v>0</v>
      </c>
      <c r="N377" s="43">
        <f>SUM(N371:N376)</f>
        <v>0</v>
      </c>
      <c r="O377" s="43">
        <f>SUM(O371:O376)</f>
        <v>0</v>
      </c>
      <c r="P377" s="43">
        <f>SUM(P371:P376)</f>
        <v>0</v>
      </c>
      <c r="Q377" s="21"/>
      <c r="R377" s="21"/>
      <c r="S377" s="21"/>
      <c r="T377" s="21"/>
      <c r="U377" s="21"/>
      <c r="V377" s="21"/>
    </row>
    <row r="378" spans="1:22" x14ac:dyDescent="0.2">
      <c r="A378" s="28">
        <v>601</v>
      </c>
      <c r="B378" s="28" t="s">
        <v>124</v>
      </c>
      <c r="C378" s="17" t="s">
        <v>88</v>
      </c>
      <c r="D378" s="18">
        <f>SUMIFS('2013Figures'!$J:$J,'2013Figures'!$C:$C,$A378,'2013Figures'!$E:$E,$B$1)</f>
        <v>0</v>
      </c>
      <c r="E378" s="18">
        <f>SUMIFS('2013Figures'!$J:$J,'2013Figures'!$C:$C,$A378,'2013Figures'!$B:$B,"BrokerToCy",'2013Figures'!$G:$G,"E1",'2013Figures'!$E:$E,$B$1)</f>
        <v>0</v>
      </c>
      <c r="F378" s="18">
        <f>SUMIFS('2013Figures'!$J:$J,'2013Figures'!$C:$C,$A378,'2013Figures'!$B:$B,"BrokerToCy",'2013Figures'!$G:$G,"P1",'2013Figures'!$E:$E,$B$1)</f>
        <v>0</v>
      </c>
      <c r="G378" s="18">
        <f>SUMIFS('2013Figures'!$J:$J,'2013Figures'!$C:$C,$A378,'2013Figures'!$B:$B,"CyToBroker",'2013Figures'!$G:$G,"E1",'2013Figures'!$E:$E,$B$1)</f>
        <v>0</v>
      </c>
      <c r="H378" s="18">
        <f>SUMIFS('2013Figures'!$J:$J,'2013Figures'!$C:$C,$A378,'2013Figures'!$B:$B,"CyToBroker",'2013Figures'!$G:$G,"P1",'2013Figures'!$E:$E,$B$1)</f>
        <v>0</v>
      </c>
      <c r="I378" s="28"/>
      <c r="J378" s="17"/>
      <c r="K378" s="28"/>
      <c r="L378" s="50">
        <f>SUMIFS('2012Figures'!$J:$J,'2012Figures'!$C:$C,$A378,'2012Figures'!$E:$E,$B$1)</f>
        <v>0</v>
      </c>
      <c r="M378" s="50">
        <f>SUMIFS('2012Figures'!$J:$J,'2012Figures'!$C:$C,$A378,'2012Figures'!$B:$B,"BrokerToCy",'2012Figures'!$G:$G,"E1",'2012Figures'!$E:$E,$B$1)</f>
        <v>0</v>
      </c>
      <c r="N378" s="50">
        <f>SUMIFS('2012Figures'!$J:$J,'2012Figures'!$C:$C,$A378,'2012Figures'!$B:$B,"BrokerToCy",'2012Figures'!$G:$G,"P1",'2012Figures'!$E:$E,$B$1)</f>
        <v>0</v>
      </c>
      <c r="O378" s="50">
        <f>SUMIFS('2012Figures'!$J:$J,'2012Figures'!$C:$C,$A378,'2012Figures'!$B:$B,"CyToBroker",'2012Figures'!$G:$G,"E1",'2012Figures'!$E:$E,$B$1)</f>
        <v>0</v>
      </c>
      <c r="P378" s="50">
        <f>SUMIFS('2012Figures'!$J:$J,'2012Figures'!$C:$C,$A378,'2012Figures'!$B:$B,"CyToBroker",'2012Figures'!$G:$G,"P1",'2012Figures'!$E:$E,$B$1)</f>
        <v>0</v>
      </c>
      <c r="Q378" s="28"/>
      <c r="R378" s="46" t="str">
        <f t="shared" ref="R378:V421" si="40">IF(L378=0,"",ROUND(D378/L378-1,2))</f>
        <v/>
      </c>
      <c r="S378" s="46" t="str">
        <f t="shared" si="40"/>
        <v/>
      </c>
      <c r="T378" s="46" t="str">
        <f t="shared" si="40"/>
        <v/>
      </c>
      <c r="U378" s="46" t="str">
        <f t="shared" si="40"/>
        <v/>
      </c>
      <c r="V378" s="46" t="str">
        <f t="shared" si="40"/>
        <v/>
      </c>
    </row>
    <row r="379" spans="1:22" x14ac:dyDescent="0.2">
      <c r="A379" s="1">
        <v>601</v>
      </c>
      <c r="B379" s="1" t="s">
        <v>124</v>
      </c>
      <c r="C379" s="8">
        <v>1</v>
      </c>
      <c r="D379" s="29">
        <f>SUMIFS('2013Figures'!$J:$J,'2013Figures'!$C:$C,$A379,'2013Figures'!$H:$H,$B379,'2013Figures'!$I:$I,$C379,'2013Figures'!$E:$E,$B$1)</f>
        <v>0</v>
      </c>
      <c r="E379" s="9">
        <f>SUMIFS('2013Figures'!$J:$J,'2013Figures'!$C:$C,$A379,'2013Figures'!$H:$H,$B379,'2013Figures'!$I:$I,$C379,'2013Figures'!$B:$B,"BrokerToCy",'2013Figures'!$G:$G,"E1",'2013Figures'!$E:$E,$B$1)</f>
        <v>0</v>
      </c>
      <c r="F379" s="9">
        <f>SUMIFS('2013Figures'!$J:$J,'2013Figures'!$C:$C,$A379,'2013Figures'!$H:$H,$B379,'2013Figures'!$I:$I,$C379,'2013Figures'!$B:$B,"BrokerToCy",'2013Figures'!$G:$G,"P1",'2013Figures'!$E:$E,$B$1)</f>
        <v>0</v>
      </c>
      <c r="G379" s="9">
        <f>SUMIFS('2013Figures'!$J:$J,'2013Figures'!$C:$C,$A379,'2013Figures'!$H:$H,$B379,'2013Figures'!$I:$I,$C379,'2013Figures'!$B:$B,"CyToBroker",'2013Figures'!$G:$G,"E1",'2013Figures'!$E:$E,$B$1)</f>
        <v>0</v>
      </c>
      <c r="H379" s="9">
        <f>SUMIFS('2013Figures'!$J:$J,'2013Figures'!$C:$C,$A379,'2013Figures'!$H:$H,$B379,'2013Figures'!$I:$I,$C379,'2013Figures'!$B:$B,"CyToBroker",'2013Figures'!$G:$G,"P1",'2013Figures'!$E:$E,$B$1)</f>
        <v>0</v>
      </c>
      <c r="I379" s="30"/>
      <c r="J379" s="8" t="s">
        <v>131</v>
      </c>
      <c r="K379" s="30"/>
      <c r="L379" s="42">
        <f>SUMIFS('2012Figures'!$J:$J,'2012Figures'!$C:$C,$A379,'2012Figures'!$H:$H,$B379,'2012Figures'!$I:$I,$C379,'2012Figures'!$E:$E,$B$1)</f>
        <v>0</v>
      </c>
      <c r="M379" s="52">
        <f>SUMIFS('2012Figures'!$J:$J,'2012Figures'!$C:$C,$A379,'2012Figures'!$H:$H,$B379,'2012Figures'!$I:$I,$C379,'2012Figures'!$B:$B,"BrokerToCy",'2012Figures'!$G:$G,"E1",'2012Figures'!$E:$E,$B$1)</f>
        <v>0</v>
      </c>
      <c r="N379" s="52">
        <f>SUMIFS('2012Figures'!$J:$J,'2012Figures'!$C:$C,$A379,'2012Figures'!$H:$H,$B379,'2012Figures'!$I:$I,$C379,'2012Figures'!$B:$B,"BrokerToCy",'2012Figures'!$G:$G,"P1",'2012Figures'!$E:$E,$B$1)</f>
        <v>0</v>
      </c>
      <c r="O379" s="52">
        <f>SUMIFS('2012Figures'!$J:$J,'2012Figures'!$C:$C,$A379,'2012Figures'!$H:$H,$B379,'2012Figures'!$I:$I,$C379,'2012Figures'!$B:$B,"CyToBroker",'2012Figures'!$G:$G,"E1",'2012Figures'!$E:$E,$B$1)</f>
        <v>0</v>
      </c>
      <c r="P379" s="52">
        <f>SUMIFS('2012Figures'!$J:$J,'2012Figures'!$C:$C,$A379,'2012Figures'!$H:$H,$B379,'2012Figures'!$I:$I,$C379,'2012Figures'!$B:$B,"CyToBroker",'2012Figures'!$G:$G,"P1",'2012Figures'!$E:$E,$B$1)</f>
        <v>0</v>
      </c>
      <c r="Q379" s="30"/>
      <c r="R379" s="46" t="str">
        <f t="shared" si="40"/>
        <v/>
      </c>
      <c r="S379" s="46" t="str">
        <f t="shared" si="40"/>
        <v/>
      </c>
      <c r="T379" s="46" t="str">
        <f t="shared" si="40"/>
        <v/>
      </c>
      <c r="U379" s="46" t="str">
        <f t="shared" si="40"/>
        <v/>
      </c>
      <c r="V379" s="46" t="str">
        <f t="shared" si="40"/>
        <v/>
      </c>
    </row>
    <row r="380" spans="1:22" x14ac:dyDescent="0.2">
      <c r="A380" s="1">
        <v>601</v>
      </c>
      <c r="B380" s="1" t="s">
        <v>124</v>
      </c>
      <c r="D380" s="29">
        <f>SUMIFS('2013Figures'!$J:$J,'2013Figures'!$C:$C,$A380,'2013Figures'!$I:$I,"",'2013Figures'!$E:$E,$B$1)</f>
        <v>0</v>
      </c>
      <c r="E380" s="9">
        <f>SUMIFS('2013Figures'!$J:$J,'2013Figures'!$C:$C,$A380,'2013Figures'!$I:$I,"",'2013Figures'!$B:$B,"BrokerToCy",'2013Figures'!$G:$G,"E1",'2013Figures'!$E:$E,$B$1)</f>
        <v>0</v>
      </c>
      <c r="F380" s="9">
        <f>SUMIFS('2013Figures'!$J:$J,'2013Figures'!$C:$C,$A380,'2013Figures'!$I:$I,"",'2013Figures'!$B:$B,"BrokerToCy",'2013Figures'!$G:$G,"P1",'2013Figures'!$E:$E,$B$1)</f>
        <v>0</v>
      </c>
      <c r="G380" s="9">
        <f>SUMIFS('2013Figures'!$J:$J,'2013Figures'!$C:$C,$A380,'2013Figures'!$I:$I,"",'2013Figures'!$B:$B,"CyToBroker",'2013Figures'!$G:$G,"E1",'2013Figures'!$E:$E,$B$1)</f>
        <v>0</v>
      </c>
      <c r="H380" s="9">
        <f>SUMIFS('2013Figures'!$J:$J,'2013Figures'!$C:$C,$A380,'2013Figures'!$I:$I,"",'2013Figures'!$B:$B,"CyToBroker",'2013Figures'!$G:$G,"P1",'2013Figures'!$E:$E,$B$1)</f>
        <v>0</v>
      </c>
      <c r="J380" s="8" t="s">
        <v>131</v>
      </c>
      <c r="L380" s="42">
        <f>SUMIFS('2012Figures'!$J:$J,'2012Figures'!$C:$C,$A380,'2012Figures'!$I:$I,"",'2012Figures'!$E:$E,$B$1)</f>
        <v>0</v>
      </c>
      <c r="M380" s="52">
        <f>SUMIFS('2012Figures'!$J:$J,'2012Figures'!$C:$C,$A380,'2012Figures'!$I:$I,"",'2012Figures'!$B:$B,"BrokerToCy",'2012Figures'!$G:$G,"E1",'2012Figures'!$E:$E,$B$1)</f>
        <v>0</v>
      </c>
      <c r="N380" s="52">
        <f>SUMIFS('2012Figures'!$J:$J,'2012Figures'!$C:$C,$A380,'2012Figures'!$I:$I,"",'2012Figures'!$B:$B,"BrokerToCy",'2012Figures'!$G:$G,"P1",'2012Figures'!$E:$E,$B$1)</f>
        <v>0</v>
      </c>
      <c r="O380" s="52">
        <f>SUMIFS('2012Figures'!$J:$J,'2012Figures'!$C:$C,$A380,'2012Figures'!$I:$I,"",'2012Figures'!$B:$B,"CyToBroker",'2012Figures'!$G:$G,"E1",'2012Figures'!$E:$E,$B$1)</f>
        <v>0</v>
      </c>
      <c r="P380" s="52">
        <f>SUMIFS('2012Figures'!$J:$J,'2012Figures'!$C:$C,$A380,'2012Figures'!$I:$I,"",'2012Figures'!$B:$B,"CyToBroker",'2012Figures'!$G:$G,"P1",'2012Figures'!$E:$E,$B$1)</f>
        <v>0</v>
      </c>
      <c r="R380" s="46" t="str">
        <f t="shared" si="40"/>
        <v/>
      </c>
      <c r="S380" s="46" t="str">
        <f t="shared" si="40"/>
        <v/>
      </c>
      <c r="T380" s="46" t="str">
        <f t="shared" si="40"/>
        <v/>
      </c>
      <c r="U380" s="46" t="str">
        <f t="shared" si="40"/>
        <v/>
      </c>
      <c r="V380" s="46" t="str">
        <f t="shared" si="40"/>
        <v/>
      </c>
    </row>
    <row r="381" spans="1:22" x14ac:dyDescent="0.2">
      <c r="A381" s="21"/>
      <c r="B381" s="21" t="s">
        <v>92</v>
      </c>
      <c r="C381" s="22"/>
      <c r="D381" s="23">
        <f>SUM(E381:H381)</f>
        <v>0</v>
      </c>
      <c r="E381" s="23">
        <f>SUM(E379:E380)</f>
        <v>0</v>
      </c>
      <c r="F381" s="23">
        <f>SUM(F379:F380)</f>
        <v>0</v>
      </c>
      <c r="G381" s="23">
        <f>SUM(G379:G380)</f>
        <v>0</v>
      </c>
      <c r="H381" s="23">
        <f>SUM(H379:H380)</f>
        <v>0</v>
      </c>
      <c r="I381" s="21"/>
      <c r="J381" s="22"/>
      <c r="K381" s="21"/>
      <c r="L381" s="43">
        <f>SUM(M381:P381)</f>
        <v>0</v>
      </c>
      <c r="M381" s="43">
        <f>SUM(M379:M380)</f>
        <v>0</v>
      </c>
      <c r="N381" s="43">
        <f>SUM(N379:N380)</f>
        <v>0</v>
      </c>
      <c r="O381" s="43">
        <f>SUM(O379:O380)</f>
        <v>0</v>
      </c>
      <c r="P381" s="43">
        <f>SUM(P379:P380)</f>
        <v>0</v>
      </c>
      <c r="Q381" s="21"/>
      <c r="R381" s="21"/>
      <c r="S381" s="21"/>
      <c r="T381" s="21"/>
      <c r="U381" s="21"/>
      <c r="V381" s="21"/>
    </row>
    <row r="382" spans="1:22" x14ac:dyDescent="0.2">
      <c r="A382" s="28">
        <v>602</v>
      </c>
      <c r="B382" s="28" t="s">
        <v>125</v>
      </c>
      <c r="C382" s="17" t="s">
        <v>88</v>
      </c>
      <c r="D382" s="18">
        <f>SUMIFS('2013Figures'!$J:$J,'2013Figures'!$C:$C,$A382,'2013Figures'!$E:$E,$B$1)</f>
        <v>0</v>
      </c>
      <c r="E382" s="18">
        <f>SUMIFS('2013Figures'!$J:$J,'2013Figures'!$C:$C,$A382,'2013Figures'!$B:$B,"BrokerToCy",'2013Figures'!$G:$G,"E1",'2013Figures'!$E:$E,$B$1)</f>
        <v>0</v>
      </c>
      <c r="F382" s="18">
        <f>SUMIFS('2013Figures'!$J:$J,'2013Figures'!$C:$C,$A382,'2013Figures'!$B:$B,"BrokerToCy",'2013Figures'!$G:$G,"P1",'2013Figures'!$E:$E,$B$1)</f>
        <v>0</v>
      </c>
      <c r="G382" s="18">
        <f>SUMIFS('2013Figures'!$J:$J,'2013Figures'!$C:$C,$A382,'2013Figures'!$B:$B,"CyToBroker",'2013Figures'!$G:$G,"E1",'2013Figures'!$E:$E,$B$1)</f>
        <v>0</v>
      </c>
      <c r="H382" s="18">
        <f>SUMIFS('2013Figures'!$J:$J,'2013Figures'!$C:$C,$A382,'2013Figures'!$B:$B,"CyToBroker",'2013Figures'!$G:$G,"P1",'2013Figures'!$E:$E,$B$1)</f>
        <v>0</v>
      </c>
      <c r="I382" s="28"/>
      <c r="J382" s="17"/>
      <c r="K382" s="28"/>
      <c r="L382" s="50">
        <f>SUMIFS('2012Figures'!$J:$J,'2012Figures'!$C:$C,$A382,'2012Figures'!$E:$E,$B$1)</f>
        <v>0</v>
      </c>
      <c r="M382" s="50">
        <f>SUMIFS('2012Figures'!$J:$J,'2012Figures'!$C:$C,$A382,'2012Figures'!$B:$B,"BrokerToCy",'2012Figures'!$G:$G,"E1",'2012Figures'!$E:$E,$B$1)</f>
        <v>0</v>
      </c>
      <c r="N382" s="50">
        <f>SUMIFS('2012Figures'!$J:$J,'2012Figures'!$C:$C,$A382,'2012Figures'!$B:$B,"BrokerToCy",'2012Figures'!$G:$G,"P1",'2012Figures'!$E:$E,$B$1)</f>
        <v>0</v>
      </c>
      <c r="O382" s="50">
        <f>SUMIFS('2012Figures'!$J:$J,'2012Figures'!$C:$C,$A382,'2012Figures'!$B:$B,"CyToBroker",'2012Figures'!$G:$G,"E1",'2012Figures'!$E:$E,$B$1)</f>
        <v>0</v>
      </c>
      <c r="P382" s="50">
        <f>SUMIFS('2012Figures'!$J:$J,'2012Figures'!$C:$C,$A382,'2012Figures'!$B:$B,"CyToBroker",'2012Figures'!$G:$G,"P1",'2012Figures'!$E:$E,$B$1)</f>
        <v>0</v>
      </c>
      <c r="Q382" s="28"/>
      <c r="R382" s="46" t="str">
        <f t="shared" ref="R382:V425" si="41">IF(L382=0,"",ROUND(D382/L382-1,2))</f>
        <v/>
      </c>
      <c r="S382" s="46" t="str">
        <f t="shared" si="41"/>
        <v/>
      </c>
      <c r="T382" s="46" t="str">
        <f t="shared" si="41"/>
        <v/>
      </c>
      <c r="U382" s="46" t="str">
        <f t="shared" si="41"/>
        <v/>
      </c>
      <c r="V382" s="46" t="str">
        <f t="shared" si="41"/>
        <v/>
      </c>
    </row>
    <row r="383" spans="1:22" x14ac:dyDescent="0.2">
      <c r="A383" s="1">
        <v>602</v>
      </c>
      <c r="B383" s="1" t="s">
        <v>125</v>
      </c>
      <c r="C383" s="8">
        <v>1</v>
      </c>
      <c r="D383" s="29">
        <f>SUMIFS('2013Figures'!$J:$J,'2013Figures'!$C:$C,$A383,'2013Figures'!$H:$H,$B383,'2013Figures'!$I:$I,$C383,'2013Figures'!$E:$E,$B$1)</f>
        <v>0</v>
      </c>
      <c r="E383" s="9">
        <f>SUMIFS('2013Figures'!$J:$J,'2013Figures'!$C:$C,$A383,'2013Figures'!$H:$H,$B383,'2013Figures'!$I:$I,$C383,'2013Figures'!$B:$B,"BrokerToCy",'2013Figures'!$G:$G,"E1",'2013Figures'!$E:$E,$B$1)</f>
        <v>0</v>
      </c>
      <c r="F383" s="9">
        <f>SUMIFS('2013Figures'!$J:$J,'2013Figures'!$C:$C,$A383,'2013Figures'!$H:$H,$B383,'2013Figures'!$I:$I,$C383,'2013Figures'!$B:$B,"BrokerToCy",'2013Figures'!$G:$G,"P1",'2013Figures'!$E:$E,$B$1)</f>
        <v>0</v>
      </c>
      <c r="G383" s="9">
        <f>SUMIFS('2013Figures'!$J:$J,'2013Figures'!$C:$C,$A383,'2013Figures'!$H:$H,$B383,'2013Figures'!$I:$I,$C383,'2013Figures'!$B:$B,"CyToBroker",'2013Figures'!$G:$G,"E1",'2013Figures'!$E:$E,$B$1)</f>
        <v>0</v>
      </c>
      <c r="H383" s="9">
        <f>SUMIFS('2013Figures'!$J:$J,'2013Figures'!$C:$C,$A383,'2013Figures'!$H:$H,$B383,'2013Figures'!$I:$I,$C383,'2013Figures'!$B:$B,"CyToBroker",'2013Figures'!$G:$G,"P1",'2013Figures'!$E:$E,$B$1)</f>
        <v>0</v>
      </c>
      <c r="I383" s="30"/>
      <c r="J383" s="8" t="s">
        <v>131</v>
      </c>
      <c r="K383" s="30"/>
      <c r="L383" s="42">
        <f>SUMIFS('2012Figures'!$J:$J,'2012Figures'!$C:$C,$A383,'2012Figures'!$H:$H,$B383,'2012Figures'!$I:$I,$C383,'2012Figures'!$E:$E,$B$1)</f>
        <v>0</v>
      </c>
      <c r="M383" s="52">
        <f>SUMIFS('2012Figures'!$J:$J,'2012Figures'!$C:$C,$A383,'2012Figures'!$H:$H,$B383,'2012Figures'!$I:$I,$C383,'2012Figures'!$B:$B,"BrokerToCy",'2012Figures'!$G:$G,"E1",'2012Figures'!$E:$E,$B$1)</f>
        <v>0</v>
      </c>
      <c r="N383" s="52">
        <f>SUMIFS('2012Figures'!$J:$J,'2012Figures'!$C:$C,$A383,'2012Figures'!$H:$H,$B383,'2012Figures'!$I:$I,$C383,'2012Figures'!$B:$B,"BrokerToCy",'2012Figures'!$G:$G,"P1",'2012Figures'!$E:$E,$B$1)</f>
        <v>0</v>
      </c>
      <c r="O383" s="52">
        <f>SUMIFS('2012Figures'!$J:$J,'2012Figures'!$C:$C,$A383,'2012Figures'!$H:$H,$B383,'2012Figures'!$I:$I,$C383,'2012Figures'!$B:$B,"CyToBroker",'2012Figures'!$G:$G,"E1",'2012Figures'!$E:$E,$B$1)</f>
        <v>0</v>
      </c>
      <c r="P383" s="52">
        <f>SUMIFS('2012Figures'!$J:$J,'2012Figures'!$C:$C,$A383,'2012Figures'!$H:$H,$B383,'2012Figures'!$I:$I,$C383,'2012Figures'!$B:$B,"CyToBroker",'2012Figures'!$G:$G,"P1",'2012Figures'!$E:$E,$B$1)</f>
        <v>0</v>
      </c>
      <c r="Q383" s="30"/>
      <c r="R383" s="46" t="str">
        <f t="shared" si="41"/>
        <v/>
      </c>
      <c r="S383" s="46" t="str">
        <f t="shared" si="41"/>
        <v/>
      </c>
      <c r="T383" s="46" t="str">
        <f t="shared" si="41"/>
        <v/>
      </c>
      <c r="U383" s="46" t="str">
        <f t="shared" si="41"/>
        <v/>
      </c>
      <c r="V383" s="46" t="str">
        <f t="shared" si="41"/>
        <v/>
      </c>
    </row>
    <row r="384" spans="1:22" x14ac:dyDescent="0.2">
      <c r="A384" s="1">
        <v>602</v>
      </c>
      <c r="B384" s="1" t="s">
        <v>125</v>
      </c>
      <c r="D384" s="29">
        <f>SUMIFS('2013Figures'!$J:$J,'2013Figures'!$C:$C,$A384,'2013Figures'!$I:$I,"",'2013Figures'!$E:$E,$B$1)</f>
        <v>0</v>
      </c>
      <c r="E384" s="9">
        <f>SUMIFS('2013Figures'!$J:$J,'2013Figures'!$C:$C,$A384,'2013Figures'!$I:$I,"",'2013Figures'!$B:$B,"BrokerToCy",'2013Figures'!$G:$G,"E1",'2013Figures'!$E:$E,$B$1)</f>
        <v>0</v>
      </c>
      <c r="F384" s="9">
        <f>SUMIFS('2013Figures'!$J:$J,'2013Figures'!$C:$C,$A384,'2013Figures'!$I:$I,"",'2013Figures'!$B:$B,"BrokerToCy",'2013Figures'!$G:$G,"P1",'2013Figures'!$E:$E,$B$1)</f>
        <v>0</v>
      </c>
      <c r="G384" s="9">
        <f>SUMIFS('2013Figures'!$J:$J,'2013Figures'!$C:$C,$A384,'2013Figures'!$I:$I,"",'2013Figures'!$B:$B,"CyToBroker",'2013Figures'!$G:$G,"E1",'2013Figures'!$E:$E,$B$1)</f>
        <v>0</v>
      </c>
      <c r="H384" s="9">
        <f>SUMIFS('2013Figures'!$J:$J,'2013Figures'!$C:$C,$A384,'2013Figures'!$I:$I,"",'2013Figures'!$B:$B,"CyToBroker",'2013Figures'!$G:$G,"P1",'2013Figures'!$E:$E,$B$1)</f>
        <v>0</v>
      </c>
      <c r="J384" s="8" t="s">
        <v>131</v>
      </c>
      <c r="L384" s="42">
        <f>SUMIFS('2012Figures'!$J:$J,'2012Figures'!$C:$C,$A384,'2012Figures'!$I:$I,"",'2012Figures'!$E:$E,$B$1)</f>
        <v>0</v>
      </c>
      <c r="M384" s="52">
        <f>SUMIFS('2012Figures'!$J:$J,'2012Figures'!$C:$C,$A384,'2012Figures'!$I:$I,"",'2012Figures'!$B:$B,"BrokerToCy",'2012Figures'!$G:$G,"E1",'2012Figures'!$E:$E,$B$1)</f>
        <v>0</v>
      </c>
      <c r="N384" s="52">
        <f>SUMIFS('2012Figures'!$J:$J,'2012Figures'!$C:$C,$A384,'2012Figures'!$I:$I,"",'2012Figures'!$B:$B,"BrokerToCy",'2012Figures'!$G:$G,"P1",'2012Figures'!$E:$E,$B$1)</f>
        <v>0</v>
      </c>
      <c r="O384" s="52">
        <f>SUMIFS('2012Figures'!$J:$J,'2012Figures'!$C:$C,$A384,'2012Figures'!$I:$I,"",'2012Figures'!$B:$B,"CyToBroker",'2012Figures'!$G:$G,"E1",'2012Figures'!$E:$E,$B$1)</f>
        <v>0</v>
      </c>
      <c r="P384" s="52">
        <f>SUMIFS('2012Figures'!$J:$J,'2012Figures'!$C:$C,$A384,'2012Figures'!$I:$I,"",'2012Figures'!$B:$B,"CyToBroker",'2012Figures'!$G:$G,"P1",'2012Figures'!$E:$E,$B$1)</f>
        <v>0</v>
      </c>
      <c r="R384" s="46" t="str">
        <f t="shared" si="41"/>
        <v/>
      </c>
      <c r="S384" s="46" t="str">
        <f t="shared" si="41"/>
        <v/>
      </c>
      <c r="T384" s="46" t="str">
        <f t="shared" si="41"/>
        <v/>
      </c>
      <c r="U384" s="46" t="str">
        <f t="shared" si="41"/>
        <v/>
      </c>
      <c r="V384" s="46" t="str">
        <f t="shared" si="41"/>
        <v/>
      </c>
    </row>
    <row r="385" spans="1:22" x14ac:dyDescent="0.2">
      <c r="A385" s="21"/>
      <c r="B385" s="21" t="s">
        <v>92</v>
      </c>
      <c r="C385" s="22"/>
      <c r="D385" s="23">
        <f>SUM(E385:H385)</f>
        <v>0</v>
      </c>
      <c r="E385" s="23">
        <f>SUM(E383:E384)</f>
        <v>0</v>
      </c>
      <c r="F385" s="23">
        <f>SUM(F383:F384)</f>
        <v>0</v>
      </c>
      <c r="G385" s="23">
        <f>SUM(G383:G384)</f>
        <v>0</v>
      </c>
      <c r="H385" s="23">
        <f>SUM(H383:H384)</f>
        <v>0</v>
      </c>
      <c r="I385" s="21"/>
      <c r="J385" s="22"/>
      <c r="K385" s="21"/>
      <c r="L385" s="43">
        <f>SUM(M385:P385)</f>
        <v>0</v>
      </c>
      <c r="M385" s="43">
        <f>SUM(M383:M384)</f>
        <v>0</v>
      </c>
      <c r="N385" s="43">
        <f>SUM(N383:N384)</f>
        <v>0</v>
      </c>
      <c r="O385" s="43">
        <f>SUM(O383:O384)</f>
        <v>0</v>
      </c>
      <c r="P385" s="43">
        <f>SUM(P383:P384)</f>
        <v>0</v>
      </c>
      <c r="Q385" s="21"/>
      <c r="R385" s="21"/>
      <c r="S385" s="21"/>
      <c r="T385" s="21"/>
      <c r="U385" s="21"/>
      <c r="V385" s="21"/>
    </row>
    <row r="386" spans="1:22" x14ac:dyDescent="0.2">
      <c r="A386" s="28">
        <v>603</v>
      </c>
      <c r="B386" s="28" t="s">
        <v>126</v>
      </c>
      <c r="C386" s="17" t="s">
        <v>88</v>
      </c>
      <c r="D386" s="18">
        <f>SUMIFS('2013Figures'!$J:$J,'2013Figures'!$C:$C,$A386,'2013Figures'!$E:$E,$B$1)</f>
        <v>1446</v>
      </c>
      <c r="E386" s="18">
        <f>SUMIFS('2013Figures'!$J:$J,'2013Figures'!$C:$C,$A386,'2013Figures'!$B:$B,"BrokerToCy",'2013Figures'!$G:$G,"E1",'2013Figures'!$E:$E,$B$1)</f>
        <v>0</v>
      </c>
      <c r="F386" s="18">
        <f>SUMIFS('2013Figures'!$J:$J,'2013Figures'!$C:$C,$A386,'2013Figures'!$B:$B,"BrokerToCy",'2013Figures'!$G:$G,"P1",'2013Figures'!$E:$E,$B$1)</f>
        <v>0</v>
      </c>
      <c r="G386" s="18">
        <f>SUMIFS('2013Figures'!$J:$J,'2013Figures'!$C:$C,$A386,'2013Figures'!$B:$B,"CyToBroker",'2013Figures'!$G:$G,"E1",'2013Figures'!$E:$E,$B$1)</f>
        <v>1446</v>
      </c>
      <c r="H386" s="18">
        <f>SUMIFS('2013Figures'!$J:$J,'2013Figures'!$C:$C,$A386,'2013Figures'!$B:$B,"CyToBroker",'2013Figures'!$G:$G,"P1",'2013Figures'!$E:$E,$B$1)</f>
        <v>0</v>
      </c>
      <c r="I386" s="28"/>
      <c r="J386" s="17"/>
      <c r="K386" s="28"/>
      <c r="L386" s="50">
        <f>SUMIFS('2012Figures'!$J:$J,'2012Figures'!$C:$C,$A386,'2012Figures'!$E:$E,$B$1)</f>
        <v>1775</v>
      </c>
      <c r="M386" s="50">
        <f>SUMIFS('2012Figures'!$J:$J,'2012Figures'!$C:$C,$A386,'2012Figures'!$B:$B,"BrokerToCy",'2012Figures'!$G:$G,"E1",'2012Figures'!$E:$E,$B$1)</f>
        <v>0</v>
      </c>
      <c r="N386" s="50">
        <f>SUMIFS('2012Figures'!$J:$J,'2012Figures'!$C:$C,$A386,'2012Figures'!$B:$B,"BrokerToCy",'2012Figures'!$G:$G,"P1",'2012Figures'!$E:$E,$B$1)</f>
        <v>0</v>
      </c>
      <c r="O386" s="50">
        <f>SUMIFS('2012Figures'!$J:$J,'2012Figures'!$C:$C,$A386,'2012Figures'!$B:$B,"CyToBroker",'2012Figures'!$G:$G,"E1",'2012Figures'!$E:$E,$B$1)</f>
        <v>1775</v>
      </c>
      <c r="P386" s="50">
        <f>SUMIFS('2012Figures'!$J:$J,'2012Figures'!$C:$C,$A386,'2012Figures'!$B:$B,"CyToBroker",'2012Figures'!$G:$G,"P1",'2012Figures'!$E:$E,$B$1)</f>
        <v>0</v>
      </c>
      <c r="Q386" s="28"/>
      <c r="R386" s="46">
        <f t="shared" ref="R386:V429" si="42">IF(L386=0,"",ROUND(D386/L386-1,2))</f>
        <v>-0.19</v>
      </c>
      <c r="S386" s="46" t="str">
        <f t="shared" si="42"/>
        <v/>
      </c>
      <c r="T386" s="46" t="str">
        <f t="shared" si="42"/>
        <v/>
      </c>
      <c r="U386" s="46">
        <f t="shared" si="42"/>
        <v>-0.19</v>
      </c>
      <c r="V386" s="46" t="str">
        <f t="shared" si="42"/>
        <v/>
      </c>
    </row>
    <row r="387" spans="1:22" x14ac:dyDescent="0.2">
      <c r="A387" s="1">
        <v>603</v>
      </c>
      <c r="B387" s="1" t="s">
        <v>126</v>
      </c>
      <c r="C387" s="8">
        <v>2</v>
      </c>
      <c r="D387" s="29">
        <f>SUMIFS('2013Figures'!$J:$J,'2013Figures'!$C:$C,$A387,'2013Figures'!$H:$H,$B387,'2013Figures'!$I:$I,$C387,'2013Figures'!$E:$E,$B$1)</f>
        <v>0</v>
      </c>
      <c r="E387" s="9">
        <f>SUMIFS('2013Figures'!$J:$J,'2013Figures'!$C:$C,$A387,'2013Figures'!$H:$H,$B387,'2013Figures'!$I:$I,$C387,'2013Figures'!$B:$B,"BrokerToCy",'2013Figures'!$G:$G,"E1",'2013Figures'!$E:$E,$B$1)</f>
        <v>0</v>
      </c>
      <c r="F387" s="9">
        <f>SUMIFS('2013Figures'!$J:$J,'2013Figures'!$C:$C,$A387,'2013Figures'!$H:$H,$B387,'2013Figures'!$I:$I,$C387,'2013Figures'!$B:$B,"BrokerToCy",'2013Figures'!$G:$G,"P1",'2013Figures'!$E:$E,$B$1)</f>
        <v>0</v>
      </c>
      <c r="G387" s="9">
        <f>SUMIFS('2013Figures'!$J:$J,'2013Figures'!$C:$C,$A387,'2013Figures'!$H:$H,$B387,'2013Figures'!$I:$I,$C387,'2013Figures'!$B:$B,"CyToBroker",'2013Figures'!$G:$G,"E1",'2013Figures'!$E:$E,$B$1)</f>
        <v>0</v>
      </c>
      <c r="H387" s="9">
        <f>SUMIFS('2013Figures'!$J:$J,'2013Figures'!$C:$C,$A387,'2013Figures'!$H:$H,$B387,'2013Figures'!$I:$I,$C387,'2013Figures'!$B:$B,"CyToBroker",'2013Figures'!$G:$G,"P1",'2013Figures'!$E:$E,$B$1)</f>
        <v>0</v>
      </c>
      <c r="I387" s="30"/>
      <c r="J387" s="31">
        <v>201501</v>
      </c>
      <c r="K387" s="30"/>
      <c r="L387" s="42">
        <f>SUMIFS('2012Figures'!$J:$J,'2012Figures'!$C:$C,$A387,'2012Figures'!$H:$H,$B387,'2012Figures'!$I:$I,$C387,'2012Figures'!$E:$E,$B$1)</f>
        <v>0</v>
      </c>
      <c r="M387" s="52">
        <f>SUMIFS('2012Figures'!$J:$J,'2012Figures'!$C:$C,$A387,'2012Figures'!$H:$H,$B387,'2012Figures'!$I:$I,$C387,'2012Figures'!$B:$B,"BrokerToCy",'2012Figures'!$G:$G,"E1",'2012Figures'!$E:$E,$B$1)</f>
        <v>0</v>
      </c>
      <c r="N387" s="52">
        <f>SUMIFS('2012Figures'!$J:$J,'2012Figures'!$C:$C,$A387,'2012Figures'!$H:$H,$B387,'2012Figures'!$I:$I,$C387,'2012Figures'!$B:$B,"BrokerToCy",'2012Figures'!$G:$G,"P1",'2012Figures'!$E:$E,$B$1)</f>
        <v>0</v>
      </c>
      <c r="O387" s="52">
        <f>SUMIFS('2012Figures'!$J:$J,'2012Figures'!$C:$C,$A387,'2012Figures'!$H:$H,$B387,'2012Figures'!$I:$I,$C387,'2012Figures'!$B:$B,"CyToBroker",'2012Figures'!$G:$G,"E1",'2012Figures'!$E:$E,$B$1)</f>
        <v>0</v>
      </c>
      <c r="P387" s="52">
        <f>SUMIFS('2012Figures'!$J:$J,'2012Figures'!$C:$C,$A387,'2012Figures'!$H:$H,$B387,'2012Figures'!$I:$I,$C387,'2012Figures'!$B:$B,"CyToBroker",'2012Figures'!$G:$G,"P1",'2012Figures'!$E:$E,$B$1)</f>
        <v>0</v>
      </c>
      <c r="Q387" s="30"/>
      <c r="R387" s="46" t="str">
        <f t="shared" si="42"/>
        <v/>
      </c>
      <c r="S387" s="46" t="str">
        <f t="shared" si="42"/>
        <v/>
      </c>
      <c r="T387" s="46" t="str">
        <f t="shared" si="42"/>
        <v/>
      </c>
      <c r="U387" s="46" t="str">
        <f t="shared" si="42"/>
        <v/>
      </c>
      <c r="V387" s="46" t="str">
        <f t="shared" si="42"/>
        <v/>
      </c>
    </row>
    <row r="388" spans="1:22" x14ac:dyDescent="0.2">
      <c r="A388" s="1">
        <v>603</v>
      </c>
      <c r="B388" s="1" t="s">
        <v>126</v>
      </c>
      <c r="C388" s="8">
        <v>1</v>
      </c>
      <c r="D388" s="29">
        <f>SUMIFS('2013Figures'!$J:$J,'2013Figures'!$C:$C,$A388,'2013Figures'!$H:$H,$B388,'2013Figures'!$I:$I,$C388,'2013Figures'!$E:$E,$B$1)</f>
        <v>0</v>
      </c>
      <c r="E388" s="9">
        <f>SUMIFS('2013Figures'!$J:$J,'2013Figures'!$C:$C,$A388,'2013Figures'!$H:$H,$B388,'2013Figures'!$I:$I,$C388,'2013Figures'!$B:$B,"BrokerToCy",'2013Figures'!$G:$G,"E1",'2013Figures'!$E:$E,$B$1)</f>
        <v>0</v>
      </c>
      <c r="F388" s="9">
        <f>SUMIFS('2013Figures'!$J:$J,'2013Figures'!$C:$C,$A388,'2013Figures'!$H:$H,$B388,'2013Figures'!$I:$I,$C388,'2013Figures'!$B:$B,"BrokerToCy",'2013Figures'!$G:$G,"P1",'2013Figures'!$E:$E,$B$1)</f>
        <v>0</v>
      </c>
      <c r="G388" s="9">
        <f>SUMIFS('2013Figures'!$J:$J,'2013Figures'!$C:$C,$A388,'2013Figures'!$H:$H,$B388,'2013Figures'!$I:$I,$C388,'2013Figures'!$B:$B,"CyToBroker",'2013Figures'!$G:$G,"E1",'2013Figures'!$E:$E,$B$1)</f>
        <v>0</v>
      </c>
      <c r="H388" s="9">
        <f>SUMIFS('2013Figures'!$J:$J,'2013Figures'!$C:$C,$A388,'2013Figures'!$H:$H,$B388,'2013Figures'!$I:$I,$C388,'2013Figures'!$B:$B,"CyToBroker",'2013Figures'!$G:$G,"P1",'2013Figures'!$E:$E,$B$1)</f>
        <v>0</v>
      </c>
      <c r="I388" s="30"/>
      <c r="J388" s="31">
        <v>200801</v>
      </c>
      <c r="K388" s="30"/>
      <c r="L388" s="42">
        <f>SUMIFS('2012Figures'!$J:$J,'2012Figures'!$C:$C,$A388,'2012Figures'!$H:$H,$B388,'2012Figures'!$I:$I,$C388,'2012Figures'!$E:$E,$B$1)</f>
        <v>0</v>
      </c>
      <c r="M388" s="52">
        <f>SUMIFS('2012Figures'!$J:$J,'2012Figures'!$C:$C,$A388,'2012Figures'!$H:$H,$B388,'2012Figures'!$I:$I,$C388,'2012Figures'!$B:$B,"BrokerToCy",'2012Figures'!$G:$G,"E1",'2012Figures'!$E:$E,$B$1)</f>
        <v>0</v>
      </c>
      <c r="N388" s="52">
        <f>SUMIFS('2012Figures'!$J:$J,'2012Figures'!$C:$C,$A388,'2012Figures'!$H:$H,$B388,'2012Figures'!$I:$I,$C388,'2012Figures'!$B:$B,"BrokerToCy",'2012Figures'!$G:$G,"P1",'2012Figures'!$E:$E,$B$1)</f>
        <v>0</v>
      </c>
      <c r="O388" s="52">
        <f>SUMIFS('2012Figures'!$J:$J,'2012Figures'!$C:$C,$A388,'2012Figures'!$H:$H,$B388,'2012Figures'!$I:$I,$C388,'2012Figures'!$B:$B,"CyToBroker",'2012Figures'!$G:$G,"E1",'2012Figures'!$E:$E,$B$1)</f>
        <v>0</v>
      </c>
      <c r="P388" s="52">
        <f>SUMIFS('2012Figures'!$J:$J,'2012Figures'!$C:$C,$A388,'2012Figures'!$H:$H,$B388,'2012Figures'!$I:$I,$C388,'2012Figures'!$B:$B,"CyToBroker",'2012Figures'!$G:$G,"P1",'2012Figures'!$E:$E,$B$1)</f>
        <v>0</v>
      </c>
      <c r="Q388" s="30"/>
      <c r="R388" s="46" t="str">
        <f t="shared" si="42"/>
        <v/>
      </c>
      <c r="S388" s="46" t="str">
        <f t="shared" si="42"/>
        <v/>
      </c>
      <c r="T388" s="46" t="str">
        <f t="shared" si="42"/>
        <v/>
      </c>
      <c r="U388" s="46" t="str">
        <f t="shared" si="42"/>
        <v/>
      </c>
      <c r="V388" s="46" t="str">
        <f t="shared" si="42"/>
        <v/>
      </c>
    </row>
    <row r="389" spans="1:22" x14ac:dyDescent="0.2">
      <c r="A389" s="1">
        <v>603</v>
      </c>
      <c r="B389" s="1" t="s">
        <v>126</v>
      </c>
      <c r="D389" s="29">
        <f>SUMIFS('2013Figures'!$J:$J,'2013Figures'!$C:$C,$A389,'2013Figures'!$I:$I,"",'2013Figures'!$E:$E,$B$1)</f>
        <v>1446</v>
      </c>
      <c r="E389" s="9">
        <f>SUMIFS('2013Figures'!$J:$J,'2013Figures'!$C:$C,$A389,'2013Figures'!$I:$I,"",'2013Figures'!$B:$B,"BrokerToCy",'2013Figures'!$G:$G,"E1",'2013Figures'!$E:$E,$B$1)</f>
        <v>0</v>
      </c>
      <c r="F389" s="9">
        <f>SUMIFS('2013Figures'!$J:$J,'2013Figures'!$C:$C,$A389,'2013Figures'!$I:$I,"",'2013Figures'!$B:$B,"BrokerToCy",'2013Figures'!$G:$G,"P1",'2013Figures'!$E:$E,$B$1)</f>
        <v>0</v>
      </c>
      <c r="G389" s="9">
        <f>SUMIFS('2013Figures'!$J:$J,'2013Figures'!$C:$C,$A389,'2013Figures'!$I:$I,"",'2013Figures'!$B:$B,"CyToBroker",'2013Figures'!$G:$G,"E1",'2013Figures'!$E:$E,$B$1)</f>
        <v>1446</v>
      </c>
      <c r="H389" s="9">
        <f>SUMIFS('2013Figures'!$J:$J,'2013Figures'!$C:$C,$A389,'2013Figures'!$I:$I,"",'2013Figures'!$B:$B,"CyToBroker",'2013Figures'!$G:$G,"P1",'2013Figures'!$E:$E,$B$1)</f>
        <v>0</v>
      </c>
      <c r="J389" s="8" t="s">
        <v>131</v>
      </c>
      <c r="L389" s="42">
        <f>SUMIFS('2012Figures'!$J:$J,'2012Figures'!$C:$C,$A389,'2012Figures'!$I:$I,"",'2012Figures'!$E:$E,$B$1)</f>
        <v>1775</v>
      </c>
      <c r="M389" s="52">
        <f>SUMIFS('2012Figures'!$J:$J,'2012Figures'!$C:$C,$A389,'2012Figures'!$I:$I,"",'2012Figures'!$B:$B,"BrokerToCy",'2012Figures'!$G:$G,"E1",'2012Figures'!$E:$E,$B$1)</f>
        <v>0</v>
      </c>
      <c r="N389" s="52">
        <f>SUMIFS('2012Figures'!$J:$J,'2012Figures'!$C:$C,$A389,'2012Figures'!$I:$I,"",'2012Figures'!$B:$B,"BrokerToCy",'2012Figures'!$G:$G,"P1",'2012Figures'!$E:$E,$B$1)</f>
        <v>0</v>
      </c>
      <c r="O389" s="52">
        <f>SUMIFS('2012Figures'!$J:$J,'2012Figures'!$C:$C,$A389,'2012Figures'!$I:$I,"",'2012Figures'!$B:$B,"CyToBroker",'2012Figures'!$G:$G,"E1",'2012Figures'!$E:$E,$B$1)</f>
        <v>1775</v>
      </c>
      <c r="P389" s="52">
        <f>SUMIFS('2012Figures'!$J:$J,'2012Figures'!$C:$C,$A389,'2012Figures'!$I:$I,"",'2012Figures'!$B:$B,"CyToBroker",'2012Figures'!$G:$G,"P1",'2012Figures'!$E:$E,$B$1)</f>
        <v>0</v>
      </c>
      <c r="R389" s="46">
        <f t="shared" si="42"/>
        <v>-0.19</v>
      </c>
      <c r="S389" s="46" t="str">
        <f t="shared" si="42"/>
        <v/>
      </c>
      <c r="T389" s="46" t="str">
        <f t="shared" si="42"/>
        <v/>
      </c>
      <c r="U389" s="46">
        <f t="shared" si="42"/>
        <v>-0.19</v>
      </c>
      <c r="V389" s="46" t="str">
        <f t="shared" si="42"/>
        <v/>
      </c>
    </row>
    <row r="390" spans="1:22" x14ac:dyDescent="0.2">
      <c r="A390" s="21"/>
      <c r="B390" s="21" t="s">
        <v>92</v>
      </c>
      <c r="C390" s="22"/>
      <c r="D390" s="23">
        <f>SUM(E390:H390)</f>
        <v>1446</v>
      </c>
      <c r="E390" s="23">
        <f>SUM(E387:E389)</f>
        <v>0</v>
      </c>
      <c r="F390" s="23">
        <f>SUM(F387:F389)</f>
        <v>0</v>
      </c>
      <c r="G390" s="23">
        <f>SUM(G387:G389)</f>
        <v>1446</v>
      </c>
      <c r="H390" s="23">
        <f>SUM(H387:H389)</f>
        <v>0</v>
      </c>
      <c r="I390" s="21"/>
      <c r="J390" s="22"/>
      <c r="K390" s="21"/>
      <c r="L390" s="43">
        <f>SUM(M390:P390)</f>
        <v>1775</v>
      </c>
      <c r="M390" s="43">
        <f>SUM(M387:M389)</f>
        <v>0</v>
      </c>
      <c r="N390" s="43">
        <f>SUM(N387:N389)</f>
        <v>0</v>
      </c>
      <c r="O390" s="43">
        <f>SUM(O387:O389)</f>
        <v>1775</v>
      </c>
      <c r="P390" s="43">
        <f>SUM(P387:P389)</f>
        <v>0</v>
      </c>
      <c r="Q390" s="21"/>
      <c r="R390" s="21"/>
      <c r="S390" s="21"/>
      <c r="T390" s="21"/>
      <c r="U390" s="21"/>
      <c r="V390" s="21"/>
    </row>
    <row r="391" spans="1:22" x14ac:dyDescent="0.2">
      <c r="A391" s="28">
        <v>604</v>
      </c>
      <c r="B391" s="28" t="s">
        <v>127</v>
      </c>
      <c r="C391" s="17" t="s">
        <v>88</v>
      </c>
      <c r="D391" s="18">
        <f>SUMIFS('2013Figures'!$J:$J,'2013Figures'!$C:$C,$A391,'2013Figures'!$E:$E,$B$1)</f>
        <v>0</v>
      </c>
      <c r="E391" s="18">
        <f>SUMIFS('2013Figures'!$J:$J,'2013Figures'!$C:$C,$A391,'2013Figures'!$B:$B,"BrokerToCy",'2013Figures'!$G:$G,"E1",'2013Figures'!$E:$E,$B$1)</f>
        <v>0</v>
      </c>
      <c r="F391" s="18">
        <f>SUMIFS('2013Figures'!$J:$J,'2013Figures'!$C:$C,$A391,'2013Figures'!$B:$B,"BrokerToCy",'2013Figures'!$G:$G,"P1",'2013Figures'!$E:$E,$B$1)</f>
        <v>0</v>
      </c>
      <c r="G391" s="18">
        <f>SUMIFS('2013Figures'!$J:$J,'2013Figures'!$C:$C,$A391,'2013Figures'!$B:$B,"CyToBroker",'2013Figures'!$G:$G,"E1",'2013Figures'!$E:$E,$B$1)</f>
        <v>0</v>
      </c>
      <c r="H391" s="18">
        <f>SUMIFS('2013Figures'!$J:$J,'2013Figures'!$C:$C,$A391,'2013Figures'!$B:$B,"CyToBroker",'2013Figures'!$G:$G,"P1",'2013Figures'!$E:$E,$B$1)</f>
        <v>0</v>
      </c>
      <c r="I391" s="28"/>
      <c r="J391" s="17"/>
      <c r="K391" s="28"/>
      <c r="L391" s="50">
        <f>SUMIFS('2012Figures'!$J:$J,'2012Figures'!$C:$C,$A391,'2012Figures'!$E:$E,$B$1)</f>
        <v>0</v>
      </c>
      <c r="M391" s="50">
        <f>SUMIFS('2012Figures'!$J:$J,'2012Figures'!$C:$C,$A391,'2012Figures'!$B:$B,"BrokerToCy",'2012Figures'!$G:$G,"E1",'2012Figures'!$E:$E,$B$1)</f>
        <v>0</v>
      </c>
      <c r="N391" s="50">
        <f>SUMIFS('2012Figures'!$J:$J,'2012Figures'!$C:$C,$A391,'2012Figures'!$B:$B,"BrokerToCy",'2012Figures'!$G:$G,"P1",'2012Figures'!$E:$E,$B$1)</f>
        <v>0</v>
      </c>
      <c r="O391" s="50">
        <f>SUMIFS('2012Figures'!$J:$J,'2012Figures'!$C:$C,$A391,'2012Figures'!$B:$B,"CyToBroker",'2012Figures'!$G:$G,"E1",'2012Figures'!$E:$E,$B$1)</f>
        <v>0</v>
      </c>
      <c r="P391" s="50">
        <f>SUMIFS('2012Figures'!$J:$J,'2012Figures'!$C:$C,$A391,'2012Figures'!$B:$B,"CyToBroker",'2012Figures'!$G:$G,"P1",'2012Figures'!$E:$E,$B$1)</f>
        <v>0</v>
      </c>
      <c r="Q391" s="28"/>
      <c r="R391" s="46" t="str">
        <f t="shared" ref="R391:V434" si="43">IF(L391=0,"",ROUND(D391/L391-1,2))</f>
        <v/>
      </c>
      <c r="S391" s="46" t="str">
        <f t="shared" si="43"/>
        <v/>
      </c>
      <c r="T391" s="46" t="str">
        <f t="shared" si="43"/>
        <v/>
      </c>
      <c r="U391" s="46" t="str">
        <f t="shared" si="43"/>
        <v/>
      </c>
      <c r="V391" s="46" t="str">
        <f t="shared" si="43"/>
        <v/>
      </c>
    </row>
    <row r="392" spans="1:22" x14ac:dyDescent="0.2">
      <c r="A392" s="1">
        <v>604</v>
      </c>
      <c r="B392" s="1" t="s">
        <v>127</v>
      </c>
      <c r="D392" s="29">
        <f>SUMIFS('2013Figures'!$J:$J,'2013Figures'!$C:$C,$A392,'2013Figures'!$I:$I,"",'2013Figures'!$E:$E,$B$1)</f>
        <v>0</v>
      </c>
      <c r="E392" s="9">
        <f>SUMIFS('2013Figures'!$J:$J,'2013Figures'!$C:$C,$A392,'2013Figures'!$I:$I,"",'2013Figures'!$B:$B,"BrokerToCy",'2013Figures'!$G:$G,"E1",'2013Figures'!$E:$E,$B$1)</f>
        <v>0</v>
      </c>
      <c r="F392" s="9">
        <f>SUMIFS('2013Figures'!$J:$J,'2013Figures'!$C:$C,$A392,'2013Figures'!$I:$I,"",'2013Figures'!$B:$B,"BrokerToCy",'2013Figures'!$G:$G,"P1",'2013Figures'!$E:$E,$B$1)</f>
        <v>0</v>
      </c>
      <c r="G392" s="9">
        <f>SUMIFS('2013Figures'!$J:$J,'2013Figures'!$C:$C,$A392,'2013Figures'!$I:$I,"",'2013Figures'!$B:$B,"CyToBroker",'2013Figures'!$G:$G,"E1",'2013Figures'!$E:$E,$B$1)</f>
        <v>0</v>
      </c>
      <c r="H392" s="9">
        <f>SUMIFS('2013Figures'!$J:$J,'2013Figures'!$C:$C,$A392,'2013Figures'!$I:$I,"",'2013Figures'!$B:$B,"CyToBroker",'2013Figures'!$G:$G,"P1",'2013Figures'!$E:$E,$B$1)</f>
        <v>0</v>
      </c>
      <c r="J392" s="8" t="s">
        <v>131</v>
      </c>
      <c r="L392" s="42">
        <f>SUMIFS('2012Figures'!$J:$J,'2012Figures'!$C:$C,$A392,'2012Figures'!$I:$I,"",'2012Figures'!$E:$E,$B$1)</f>
        <v>0</v>
      </c>
      <c r="M392" s="52">
        <f>SUMIFS('2012Figures'!$J:$J,'2012Figures'!$C:$C,$A392,'2012Figures'!$I:$I,"",'2012Figures'!$B:$B,"BrokerToCy",'2012Figures'!$G:$G,"E1",'2012Figures'!$E:$E,$B$1)</f>
        <v>0</v>
      </c>
      <c r="N392" s="52">
        <f>SUMIFS('2012Figures'!$J:$J,'2012Figures'!$C:$C,$A392,'2012Figures'!$I:$I,"",'2012Figures'!$B:$B,"BrokerToCy",'2012Figures'!$G:$G,"P1",'2012Figures'!$E:$E,$B$1)</f>
        <v>0</v>
      </c>
      <c r="O392" s="52">
        <f>SUMIFS('2012Figures'!$J:$J,'2012Figures'!$C:$C,$A392,'2012Figures'!$I:$I,"",'2012Figures'!$B:$B,"CyToBroker",'2012Figures'!$G:$G,"E1",'2012Figures'!$E:$E,$B$1)</f>
        <v>0</v>
      </c>
      <c r="P392" s="52">
        <f>SUMIFS('2012Figures'!$J:$J,'2012Figures'!$C:$C,$A392,'2012Figures'!$I:$I,"",'2012Figures'!$B:$B,"CyToBroker",'2012Figures'!$G:$G,"P1",'2012Figures'!$E:$E,$B$1)</f>
        <v>0</v>
      </c>
      <c r="R392" s="46" t="str">
        <f t="shared" si="43"/>
        <v/>
      </c>
      <c r="S392" s="46" t="str">
        <f t="shared" si="43"/>
        <v/>
      </c>
      <c r="T392" s="46" t="str">
        <f t="shared" si="43"/>
        <v/>
      </c>
      <c r="U392" s="46" t="str">
        <f t="shared" si="43"/>
        <v/>
      </c>
      <c r="V392" s="46" t="str">
        <f t="shared" si="43"/>
        <v/>
      </c>
    </row>
    <row r="393" spans="1:22" x14ac:dyDescent="0.2">
      <c r="A393" s="21"/>
      <c r="B393" s="21" t="s">
        <v>92</v>
      </c>
      <c r="C393" s="22"/>
      <c r="D393" s="23">
        <f>SUM(E393:H393)</f>
        <v>0</v>
      </c>
      <c r="E393" s="23">
        <f>SUM(E392:E392)</f>
        <v>0</v>
      </c>
      <c r="F393" s="23">
        <f>SUM(F392:F392)</f>
        <v>0</v>
      </c>
      <c r="G393" s="23">
        <f>SUM(G392:G392)</f>
        <v>0</v>
      </c>
      <c r="H393" s="23">
        <f>SUM(H392:H392)</f>
        <v>0</v>
      </c>
      <c r="I393" s="21"/>
      <c r="J393" s="22"/>
      <c r="K393" s="21"/>
      <c r="L393" s="43">
        <f>SUM(M393:P393)</f>
        <v>0</v>
      </c>
      <c r="M393" s="43">
        <f>SUM(M392:M392)</f>
        <v>0</v>
      </c>
      <c r="N393" s="43">
        <f>SUM(N392:N392)</f>
        <v>0</v>
      </c>
      <c r="O393" s="43">
        <f>SUM(O392:O392)</f>
        <v>0</v>
      </c>
      <c r="P393" s="43">
        <f>SUM(P392:P392)</f>
        <v>0</v>
      </c>
      <c r="Q393" s="21"/>
      <c r="R393" s="21"/>
      <c r="S393" s="21"/>
      <c r="T393" s="21"/>
      <c r="U393" s="21"/>
      <c r="V393" s="21"/>
    </row>
    <row r="394" spans="1:22" x14ac:dyDescent="0.2">
      <c r="A394" s="28">
        <v>701</v>
      </c>
      <c r="B394" s="28" t="s">
        <v>128</v>
      </c>
      <c r="C394" s="17" t="s">
        <v>88</v>
      </c>
      <c r="D394" s="18">
        <f>SUMIFS('2013Figures'!$J:$J,'2013Figures'!$C:$C,$A394,'2013Figures'!$E:$E,$B$1)</f>
        <v>0</v>
      </c>
      <c r="E394" s="18">
        <f>SUMIFS('2013Figures'!$J:$J,'2013Figures'!$C:$C,$A394,'2013Figures'!$B:$B,"BrokerToCy",'2013Figures'!$G:$G,"E1",'2013Figures'!$E:$E,$B$1)</f>
        <v>0</v>
      </c>
      <c r="F394" s="18">
        <f>SUMIFS('2013Figures'!$J:$J,'2013Figures'!$C:$C,$A394,'2013Figures'!$B:$B,"BrokerToCy",'2013Figures'!$G:$G,"P1",'2013Figures'!$E:$E,$B$1)</f>
        <v>0</v>
      </c>
      <c r="G394" s="18">
        <f>SUMIFS('2013Figures'!$J:$J,'2013Figures'!$C:$C,$A394,'2013Figures'!$B:$B,"CyToBroker",'2013Figures'!$G:$G,"E1",'2013Figures'!$E:$E,$B$1)</f>
        <v>0</v>
      </c>
      <c r="H394" s="18">
        <f>SUMIFS('2013Figures'!$J:$J,'2013Figures'!$C:$C,$A394,'2013Figures'!$B:$B,"CyToBroker",'2013Figures'!$G:$G,"P1",'2013Figures'!$E:$E,$B$1)</f>
        <v>0</v>
      </c>
      <c r="I394" s="28"/>
      <c r="J394" s="17"/>
      <c r="K394" s="28"/>
      <c r="L394" s="50">
        <f>SUMIFS('2012Figures'!$J:$J,'2012Figures'!$C:$C,$A394,'2012Figures'!$E:$E,$B$1)</f>
        <v>0</v>
      </c>
      <c r="M394" s="50">
        <f>SUMIFS('2012Figures'!$J:$J,'2012Figures'!$C:$C,$A394,'2012Figures'!$B:$B,"BrokerToCy",'2012Figures'!$G:$G,"E1",'2012Figures'!$E:$E,$B$1)</f>
        <v>0</v>
      </c>
      <c r="N394" s="50">
        <f>SUMIFS('2012Figures'!$J:$J,'2012Figures'!$C:$C,$A394,'2012Figures'!$B:$B,"BrokerToCy",'2012Figures'!$G:$G,"P1",'2012Figures'!$E:$E,$B$1)</f>
        <v>0</v>
      </c>
      <c r="O394" s="50">
        <f>SUMIFS('2012Figures'!$J:$J,'2012Figures'!$C:$C,$A394,'2012Figures'!$B:$B,"CyToBroker",'2012Figures'!$G:$G,"E1",'2012Figures'!$E:$E,$B$1)</f>
        <v>0</v>
      </c>
      <c r="P394" s="50">
        <f>SUMIFS('2012Figures'!$J:$J,'2012Figures'!$C:$C,$A394,'2012Figures'!$B:$B,"CyToBroker",'2012Figures'!$G:$G,"P1",'2012Figures'!$E:$E,$B$1)</f>
        <v>0</v>
      </c>
      <c r="Q394" s="28"/>
      <c r="R394" s="46" t="str">
        <f t="shared" ref="R394:V437" si="44">IF(L394=0,"",ROUND(D394/L394-1,2))</f>
        <v/>
      </c>
      <c r="S394" s="46" t="str">
        <f t="shared" si="44"/>
        <v/>
      </c>
      <c r="T394" s="46" t="str">
        <f t="shared" si="44"/>
        <v/>
      </c>
      <c r="U394" s="46" t="str">
        <f t="shared" si="44"/>
        <v/>
      </c>
      <c r="V394" s="46" t="str">
        <f t="shared" si="44"/>
        <v/>
      </c>
    </row>
    <row r="395" spans="1:22" x14ac:dyDescent="0.2">
      <c r="A395" s="1">
        <v>701</v>
      </c>
      <c r="B395" s="1" t="s">
        <v>128</v>
      </c>
      <c r="C395" s="8">
        <v>2</v>
      </c>
      <c r="D395" s="29">
        <f>SUMIFS('2013Figures'!$J:$J,'2013Figures'!$C:$C,$A395,'2013Figures'!$H:$H,$B395,'2013Figures'!$I:$I,$C395,'2013Figures'!$E:$E,$B$1)</f>
        <v>0</v>
      </c>
      <c r="E395" s="9">
        <f>SUMIFS('2013Figures'!$J:$J,'2013Figures'!$C:$C,$A395,'2013Figures'!$H:$H,$B395,'2013Figures'!$I:$I,$C395,'2013Figures'!$B:$B,"BrokerToCy",'2013Figures'!$G:$G,"E1",'2013Figures'!$E:$E,$B$1)</f>
        <v>0</v>
      </c>
      <c r="F395" s="9">
        <f>SUMIFS('2013Figures'!$J:$J,'2013Figures'!$C:$C,$A395,'2013Figures'!$H:$H,$B395,'2013Figures'!$I:$I,$C395,'2013Figures'!$B:$B,"BrokerToCy",'2013Figures'!$G:$G,"P1",'2013Figures'!$E:$E,$B$1)</f>
        <v>0</v>
      </c>
      <c r="G395" s="9">
        <f>SUMIFS('2013Figures'!$J:$J,'2013Figures'!$C:$C,$A395,'2013Figures'!$H:$H,$B395,'2013Figures'!$I:$I,$C395,'2013Figures'!$B:$B,"CyToBroker",'2013Figures'!$G:$G,"E1",'2013Figures'!$E:$E,$B$1)</f>
        <v>0</v>
      </c>
      <c r="H395" s="9">
        <f>SUMIFS('2013Figures'!$J:$J,'2013Figures'!$C:$C,$A395,'2013Figures'!$H:$H,$B395,'2013Figures'!$I:$I,$C395,'2013Figures'!$B:$B,"CyToBroker",'2013Figures'!$G:$G,"P1",'2013Figures'!$E:$E,$B$1)</f>
        <v>0</v>
      </c>
      <c r="I395" s="30"/>
      <c r="J395" s="31">
        <v>201501</v>
      </c>
      <c r="K395" s="30"/>
      <c r="L395" s="42">
        <f>SUMIFS('2012Figures'!$J:$J,'2012Figures'!$C:$C,$A395,'2012Figures'!$H:$H,$B395,'2012Figures'!$I:$I,$C395,'2012Figures'!$E:$E,$B$1)</f>
        <v>0</v>
      </c>
      <c r="M395" s="52">
        <f>SUMIFS('2012Figures'!$J:$J,'2012Figures'!$C:$C,$A395,'2012Figures'!$H:$H,$B395,'2012Figures'!$I:$I,$C395,'2012Figures'!$B:$B,"BrokerToCy",'2012Figures'!$G:$G,"E1",'2012Figures'!$E:$E,$B$1)</f>
        <v>0</v>
      </c>
      <c r="N395" s="52">
        <f>SUMIFS('2012Figures'!$J:$J,'2012Figures'!$C:$C,$A395,'2012Figures'!$H:$H,$B395,'2012Figures'!$I:$I,$C395,'2012Figures'!$B:$B,"BrokerToCy",'2012Figures'!$G:$G,"P1",'2012Figures'!$E:$E,$B$1)</f>
        <v>0</v>
      </c>
      <c r="O395" s="52">
        <f>SUMIFS('2012Figures'!$J:$J,'2012Figures'!$C:$C,$A395,'2012Figures'!$H:$H,$B395,'2012Figures'!$I:$I,$C395,'2012Figures'!$B:$B,"CyToBroker",'2012Figures'!$G:$G,"E1",'2012Figures'!$E:$E,$B$1)</f>
        <v>0</v>
      </c>
      <c r="P395" s="52">
        <f>SUMIFS('2012Figures'!$J:$J,'2012Figures'!$C:$C,$A395,'2012Figures'!$H:$H,$B395,'2012Figures'!$I:$I,$C395,'2012Figures'!$B:$B,"CyToBroker",'2012Figures'!$G:$G,"P1",'2012Figures'!$E:$E,$B$1)</f>
        <v>0</v>
      </c>
      <c r="Q395" s="30"/>
      <c r="R395" s="46" t="str">
        <f t="shared" si="44"/>
        <v/>
      </c>
      <c r="S395" s="46" t="str">
        <f t="shared" si="44"/>
        <v/>
      </c>
      <c r="T395" s="46" t="str">
        <f t="shared" si="44"/>
        <v/>
      </c>
      <c r="U395" s="46" t="str">
        <f t="shared" si="44"/>
        <v/>
      </c>
      <c r="V395" s="46" t="str">
        <f t="shared" si="44"/>
        <v/>
      </c>
    </row>
    <row r="396" spans="1:22" x14ac:dyDescent="0.2">
      <c r="A396" s="1">
        <v>701</v>
      </c>
      <c r="B396" s="1" t="s">
        <v>128</v>
      </c>
      <c r="C396" s="8">
        <v>1</v>
      </c>
      <c r="D396" s="29">
        <f>SUMIFS('2013Figures'!$J:$J,'2013Figures'!$C:$C,$A396,'2013Figures'!$H:$H,$B396,'2013Figures'!$I:$I,$C396,'2013Figures'!$E:$E,$B$1)</f>
        <v>0</v>
      </c>
      <c r="E396" s="9">
        <f>SUMIFS('2013Figures'!$J:$J,'2013Figures'!$C:$C,$A396,'2013Figures'!$H:$H,$B396,'2013Figures'!$I:$I,$C396,'2013Figures'!$B:$B,"BrokerToCy",'2013Figures'!$G:$G,"E1",'2013Figures'!$E:$E,$B$1)</f>
        <v>0</v>
      </c>
      <c r="F396" s="9">
        <f>SUMIFS('2013Figures'!$J:$J,'2013Figures'!$C:$C,$A396,'2013Figures'!$H:$H,$B396,'2013Figures'!$I:$I,$C396,'2013Figures'!$B:$B,"BrokerToCy",'2013Figures'!$G:$G,"P1",'2013Figures'!$E:$E,$B$1)</f>
        <v>0</v>
      </c>
      <c r="G396" s="9">
        <f>SUMIFS('2013Figures'!$J:$J,'2013Figures'!$C:$C,$A396,'2013Figures'!$H:$H,$B396,'2013Figures'!$I:$I,$C396,'2013Figures'!$B:$B,"CyToBroker",'2013Figures'!$G:$G,"E1",'2013Figures'!$E:$E,$B$1)</f>
        <v>0</v>
      </c>
      <c r="H396" s="9">
        <f>SUMIFS('2013Figures'!$J:$J,'2013Figures'!$C:$C,$A396,'2013Figures'!$H:$H,$B396,'2013Figures'!$I:$I,$C396,'2013Figures'!$B:$B,"CyToBroker",'2013Figures'!$G:$G,"P1",'2013Figures'!$E:$E,$B$1)</f>
        <v>0</v>
      </c>
      <c r="I396" s="30"/>
      <c r="J396" s="31">
        <v>200801</v>
      </c>
      <c r="K396" s="30"/>
      <c r="L396" s="42">
        <f>SUMIFS('2012Figures'!$J:$J,'2012Figures'!$C:$C,$A396,'2012Figures'!$H:$H,$B396,'2012Figures'!$I:$I,$C396,'2012Figures'!$E:$E,$B$1)</f>
        <v>0</v>
      </c>
      <c r="M396" s="52">
        <f>SUMIFS('2012Figures'!$J:$J,'2012Figures'!$C:$C,$A396,'2012Figures'!$H:$H,$B396,'2012Figures'!$I:$I,$C396,'2012Figures'!$B:$B,"BrokerToCy",'2012Figures'!$G:$G,"E1",'2012Figures'!$E:$E,$B$1)</f>
        <v>0</v>
      </c>
      <c r="N396" s="52">
        <f>SUMIFS('2012Figures'!$J:$J,'2012Figures'!$C:$C,$A396,'2012Figures'!$H:$H,$B396,'2012Figures'!$I:$I,$C396,'2012Figures'!$B:$B,"BrokerToCy",'2012Figures'!$G:$G,"P1",'2012Figures'!$E:$E,$B$1)</f>
        <v>0</v>
      </c>
      <c r="O396" s="52">
        <f>SUMIFS('2012Figures'!$J:$J,'2012Figures'!$C:$C,$A396,'2012Figures'!$H:$H,$B396,'2012Figures'!$I:$I,$C396,'2012Figures'!$B:$B,"CyToBroker",'2012Figures'!$G:$G,"E1",'2012Figures'!$E:$E,$B$1)</f>
        <v>0</v>
      </c>
      <c r="P396" s="52">
        <f>SUMIFS('2012Figures'!$J:$J,'2012Figures'!$C:$C,$A396,'2012Figures'!$H:$H,$B396,'2012Figures'!$I:$I,$C396,'2012Figures'!$B:$B,"CyToBroker",'2012Figures'!$G:$G,"P1",'2012Figures'!$E:$E,$B$1)</f>
        <v>0</v>
      </c>
      <c r="Q396" s="30"/>
      <c r="R396" s="46" t="str">
        <f t="shared" si="44"/>
        <v/>
      </c>
      <c r="S396" s="46" t="str">
        <f t="shared" si="44"/>
        <v/>
      </c>
      <c r="T396" s="46" t="str">
        <f t="shared" si="44"/>
        <v/>
      </c>
      <c r="U396" s="46" t="str">
        <f t="shared" si="44"/>
        <v/>
      </c>
      <c r="V396" s="46" t="str">
        <f t="shared" si="44"/>
        <v/>
      </c>
    </row>
    <row r="397" spans="1:22" x14ac:dyDescent="0.2">
      <c r="A397" s="1">
        <v>701</v>
      </c>
      <c r="B397" s="1" t="s">
        <v>128</v>
      </c>
      <c r="D397" s="29">
        <f>SUMIFS('2013Figures'!$J:$J,'2013Figures'!$C:$C,$A397,'2013Figures'!$I:$I,"",'2013Figures'!$E:$E,$B$1)</f>
        <v>0</v>
      </c>
      <c r="E397" s="9">
        <f>SUMIFS('2013Figures'!$J:$J,'2013Figures'!$C:$C,$A397,'2013Figures'!$I:$I,"",'2013Figures'!$B:$B,"BrokerToCy",'2013Figures'!$G:$G,"E1",'2013Figures'!$E:$E,$B$1)</f>
        <v>0</v>
      </c>
      <c r="F397" s="9">
        <f>SUMIFS('2013Figures'!$J:$J,'2013Figures'!$C:$C,$A397,'2013Figures'!$I:$I,"",'2013Figures'!$B:$B,"BrokerToCy",'2013Figures'!$G:$G,"P1",'2013Figures'!$E:$E,$B$1)</f>
        <v>0</v>
      </c>
      <c r="G397" s="9">
        <f>SUMIFS('2013Figures'!$J:$J,'2013Figures'!$C:$C,$A397,'2013Figures'!$I:$I,"",'2013Figures'!$B:$B,"CyToBroker",'2013Figures'!$G:$G,"E1",'2013Figures'!$E:$E,$B$1)</f>
        <v>0</v>
      </c>
      <c r="H397" s="9">
        <f>SUMIFS('2013Figures'!$J:$J,'2013Figures'!$C:$C,$A397,'2013Figures'!$I:$I,"",'2013Figures'!$B:$B,"CyToBroker",'2013Figures'!$G:$G,"P1",'2013Figures'!$E:$E,$B$1)</f>
        <v>0</v>
      </c>
      <c r="J397" s="8" t="s">
        <v>131</v>
      </c>
      <c r="L397" s="42">
        <f>SUMIFS('2012Figures'!$J:$J,'2012Figures'!$C:$C,$A397,'2012Figures'!$I:$I,"",'2012Figures'!$E:$E,$B$1)</f>
        <v>0</v>
      </c>
      <c r="M397" s="52">
        <f>SUMIFS('2012Figures'!$J:$J,'2012Figures'!$C:$C,$A397,'2012Figures'!$I:$I,"",'2012Figures'!$B:$B,"BrokerToCy",'2012Figures'!$G:$G,"E1",'2012Figures'!$E:$E,$B$1)</f>
        <v>0</v>
      </c>
      <c r="N397" s="52">
        <f>SUMIFS('2012Figures'!$J:$J,'2012Figures'!$C:$C,$A397,'2012Figures'!$I:$I,"",'2012Figures'!$B:$B,"BrokerToCy",'2012Figures'!$G:$G,"P1",'2012Figures'!$E:$E,$B$1)</f>
        <v>0</v>
      </c>
      <c r="O397" s="52">
        <f>SUMIFS('2012Figures'!$J:$J,'2012Figures'!$C:$C,$A397,'2012Figures'!$I:$I,"",'2012Figures'!$B:$B,"CyToBroker",'2012Figures'!$G:$G,"E1",'2012Figures'!$E:$E,$B$1)</f>
        <v>0</v>
      </c>
      <c r="P397" s="52">
        <f>SUMIFS('2012Figures'!$J:$J,'2012Figures'!$C:$C,$A397,'2012Figures'!$I:$I,"",'2012Figures'!$B:$B,"CyToBroker",'2012Figures'!$G:$G,"P1",'2012Figures'!$E:$E,$B$1)</f>
        <v>0</v>
      </c>
      <c r="R397" s="46" t="str">
        <f t="shared" si="44"/>
        <v/>
      </c>
      <c r="S397" s="46" t="str">
        <f t="shared" si="44"/>
        <v/>
      </c>
      <c r="T397" s="46" t="str">
        <f t="shared" si="44"/>
        <v/>
      </c>
      <c r="U397" s="46" t="str">
        <f t="shared" si="44"/>
        <v/>
      </c>
      <c r="V397" s="46" t="str">
        <f t="shared" si="44"/>
        <v/>
      </c>
    </row>
    <row r="398" spans="1:22" x14ac:dyDescent="0.2">
      <c r="A398" s="21"/>
      <c r="B398" s="21" t="s">
        <v>92</v>
      </c>
      <c r="C398" s="22"/>
      <c r="D398" s="23">
        <f>SUM(E398:H398)</f>
        <v>0</v>
      </c>
      <c r="E398" s="23">
        <f>SUM(E395:E397)</f>
        <v>0</v>
      </c>
      <c r="F398" s="23">
        <f>SUM(F395:F397)</f>
        <v>0</v>
      </c>
      <c r="G398" s="23">
        <f>SUM(G395:G397)</f>
        <v>0</v>
      </c>
      <c r="H398" s="23">
        <f>SUM(H395:H397)</f>
        <v>0</v>
      </c>
      <c r="I398" s="21"/>
      <c r="J398" s="22"/>
      <c r="K398" s="21"/>
      <c r="L398" s="43">
        <f>SUM(M398:P398)</f>
        <v>0</v>
      </c>
      <c r="M398" s="43">
        <f>SUM(M395:M397)</f>
        <v>0</v>
      </c>
      <c r="N398" s="43">
        <f>SUM(N395:N397)</f>
        <v>0</v>
      </c>
      <c r="O398" s="43">
        <f>SUM(O395:O397)</f>
        <v>0</v>
      </c>
      <c r="P398" s="43">
        <f>SUM(P395:P397)</f>
        <v>0</v>
      </c>
      <c r="Q398" s="21"/>
      <c r="R398" s="21"/>
      <c r="S398" s="21"/>
      <c r="T398" s="21"/>
      <c r="U398" s="21"/>
      <c r="V398" s="21"/>
    </row>
    <row r="399" spans="1:22" x14ac:dyDescent="0.2">
      <c r="A399" s="28">
        <v>9103</v>
      </c>
      <c r="B399" s="28" t="s">
        <v>129</v>
      </c>
      <c r="C399" s="17" t="s">
        <v>88</v>
      </c>
      <c r="D399" s="18">
        <f>SUMIFS('2013Figures'!$J:$J,'2013Figures'!$C:$C,$A399,'2013Figures'!$E:$E,$B$1)</f>
        <v>0</v>
      </c>
      <c r="E399" s="18">
        <f>SUMIFS('2013Figures'!$J:$J,'2013Figures'!$C:$C,$A399,'2013Figures'!$B:$B,"BrokerToCy",'2013Figures'!$G:$G,"E1",'2013Figures'!$E:$E,$B$1)</f>
        <v>0</v>
      </c>
      <c r="F399" s="18">
        <f>SUMIFS('2013Figures'!$J:$J,'2013Figures'!$C:$C,$A399,'2013Figures'!$B:$B,"BrokerToCy",'2013Figures'!$G:$G,"P1",'2013Figures'!$E:$E,$B$1)</f>
        <v>0</v>
      </c>
      <c r="G399" s="18">
        <f>SUMIFS('2013Figures'!$J:$J,'2013Figures'!$C:$C,$A399,'2013Figures'!$B:$B,"CyToBroker",'2013Figures'!$G:$G,"E1",'2013Figures'!$E:$E,$B$1)</f>
        <v>0</v>
      </c>
      <c r="H399" s="18">
        <f>SUMIFS('2013Figures'!$J:$J,'2013Figures'!$C:$C,$A399,'2013Figures'!$B:$B,"CyToBroker",'2013Figures'!$G:$G,"P1",'2013Figures'!$E:$E,$B$1)</f>
        <v>0</v>
      </c>
      <c r="I399" s="28"/>
      <c r="J399" s="17"/>
      <c r="K399" s="28"/>
      <c r="L399" s="50">
        <f>SUMIFS('2012Figures'!$J:$J,'2012Figures'!$C:$C,$A399,'2012Figures'!$E:$E,$B$1)</f>
        <v>0</v>
      </c>
      <c r="M399" s="50">
        <f>SUMIFS('2012Figures'!$J:$J,'2012Figures'!$C:$C,$A399,'2012Figures'!$B:$B,"BrokerToCy",'2012Figures'!$G:$G,"E1",'2012Figures'!$E:$E,$B$1)</f>
        <v>0</v>
      </c>
      <c r="N399" s="50">
        <f>SUMIFS('2012Figures'!$J:$J,'2012Figures'!$C:$C,$A399,'2012Figures'!$B:$B,"BrokerToCy",'2012Figures'!$G:$G,"P1",'2012Figures'!$E:$E,$B$1)</f>
        <v>0</v>
      </c>
      <c r="O399" s="50">
        <f>SUMIFS('2012Figures'!$J:$J,'2012Figures'!$C:$C,$A399,'2012Figures'!$B:$B,"CyToBroker",'2012Figures'!$G:$G,"E1",'2012Figures'!$E:$E,$B$1)</f>
        <v>0</v>
      </c>
      <c r="P399" s="50">
        <f>SUMIFS('2012Figures'!$J:$J,'2012Figures'!$C:$C,$A399,'2012Figures'!$B:$B,"CyToBroker",'2012Figures'!$G:$G,"P1",'2012Figures'!$E:$E,$B$1)</f>
        <v>0</v>
      </c>
      <c r="Q399" s="28"/>
      <c r="R399" s="46" t="str">
        <f t="shared" ref="R399:V405" si="45">IF(L399=0,"",ROUND(D399/L399-1,2))</f>
        <v/>
      </c>
      <c r="S399" s="46" t="str">
        <f t="shared" si="45"/>
        <v/>
      </c>
      <c r="T399" s="46" t="str">
        <f t="shared" si="45"/>
        <v/>
      </c>
      <c r="U399" s="46" t="str">
        <f t="shared" si="45"/>
        <v/>
      </c>
      <c r="V399" s="46" t="str">
        <f t="shared" si="45"/>
        <v/>
      </c>
    </row>
    <row r="400" spans="1:22" x14ac:dyDescent="0.2">
      <c r="A400" s="1">
        <v>9103</v>
      </c>
      <c r="B400" s="1" t="s">
        <v>129</v>
      </c>
      <c r="C400" s="8">
        <v>1</v>
      </c>
      <c r="D400" s="29">
        <f>SUMIFS('2013Figures'!$J:$J,'2013Figures'!$C:$C,$A400,'2013Figures'!$H:$H,$B400,'2013Figures'!$I:$I,$C400,'2013Figures'!$E:$E,$B$1)</f>
        <v>0</v>
      </c>
      <c r="E400" s="9">
        <f>SUMIFS('2013Figures'!$J:$J,'2013Figures'!$C:$C,$A400,'2013Figures'!$H:$H,$B400,'2013Figures'!$I:$I,$C400,'2013Figures'!$B:$B,"BrokerToCy",'2013Figures'!$G:$G,"E1",'2013Figures'!$E:$E,$B$1)</f>
        <v>0</v>
      </c>
      <c r="F400" s="9">
        <f>SUMIFS('2013Figures'!$J:$J,'2013Figures'!$C:$C,$A400,'2013Figures'!$H:$H,$B400,'2013Figures'!$I:$I,$C400,'2013Figures'!$B:$B,"BrokerToCy",'2013Figures'!$G:$G,"P1",'2013Figures'!$E:$E,$B$1)</f>
        <v>0</v>
      </c>
      <c r="G400" s="9">
        <f>SUMIFS('2013Figures'!$J:$J,'2013Figures'!$C:$C,$A400,'2013Figures'!$H:$H,$B400,'2013Figures'!$I:$I,$C400,'2013Figures'!$B:$B,"CyToBroker",'2013Figures'!$G:$G,"E1",'2013Figures'!$E:$E,$B$1)</f>
        <v>0</v>
      </c>
      <c r="H400" s="9">
        <f>SUMIFS('2013Figures'!$J:$J,'2013Figures'!$C:$C,$A400,'2013Figures'!$H:$H,$B400,'2013Figures'!$I:$I,$C400,'2013Figures'!$B:$B,"CyToBroker",'2013Figures'!$G:$G,"P1",'2013Figures'!$E:$E,$B$1)</f>
        <v>0</v>
      </c>
      <c r="I400" s="30"/>
      <c r="J400" s="31"/>
      <c r="K400" s="30"/>
      <c r="L400" s="42">
        <f>SUMIFS('2012Figures'!$J:$J,'2012Figures'!$C:$C,$A400,'2012Figures'!$H:$H,$B400,'2012Figures'!$I:$I,$C400,'2012Figures'!$E:$E,$B$1)</f>
        <v>0</v>
      </c>
      <c r="M400" s="52">
        <f>SUMIFS('2012Figures'!$J:$J,'2012Figures'!$C:$C,$A400,'2012Figures'!$H:$H,$B400,'2012Figures'!$I:$I,$C400,'2012Figures'!$B:$B,"BrokerToCy",'2012Figures'!$G:$G,"E1",'2012Figures'!$E:$E,$B$1)</f>
        <v>0</v>
      </c>
      <c r="N400" s="52">
        <f>SUMIFS('2012Figures'!$J:$J,'2012Figures'!$C:$C,$A400,'2012Figures'!$H:$H,$B400,'2012Figures'!$I:$I,$C400,'2012Figures'!$B:$B,"BrokerToCy",'2012Figures'!$G:$G,"P1",'2012Figures'!$E:$E,$B$1)</f>
        <v>0</v>
      </c>
      <c r="O400" s="52">
        <f>SUMIFS('2012Figures'!$J:$J,'2012Figures'!$C:$C,$A400,'2012Figures'!$H:$H,$B400,'2012Figures'!$I:$I,$C400,'2012Figures'!$B:$B,"CyToBroker",'2012Figures'!$G:$G,"E1",'2012Figures'!$E:$E,$B$1)</f>
        <v>0</v>
      </c>
      <c r="P400" s="52">
        <f>SUMIFS('2012Figures'!$J:$J,'2012Figures'!$C:$C,$A400,'2012Figures'!$H:$H,$B400,'2012Figures'!$I:$I,$C400,'2012Figures'!$B:$B,"CyToBroker",'2012Figures'!$G:$G,"P1",'2012Figures'!$E:$E,$B$1)</f>
        <v>0</v>
      </c>
      <c r="Q400" s="30"/>
      <c r="R400" s="46" t="str">
        <f t="shared" si="45"/>
        <v/>
      </c>
      <c r="S400" s="46" t="str">
        <f t="shared" si="45"/>
        <v/>
      </c>
      <c r="T400" s="46" t="str">
        <f t="shared" si="45"/>
        <v/>
      </c>
      <c r="U400" s="46" t="str">
        <f t="shared" si="45"/>
        <v/>
      </c>
      <c r="V400" s="46" t="str">
        <f t="shared" si="45"/>
        <v/>
      </c>
    </row>
    <row r="401" spans="1:22" x14ac:dyDescent="0.2">
      <c r="A401" s="1">
        <v>9103</v>
      </c>
      <c r="B401" s="1" t="s">
        <v>129</v>
      </c>
      <c r="D401" s="29">
        <f>SUMIFS('2013Figures'!$J:$J,'2013Figures'!$C:$C,$A401,'2013Figures'!$I:$I,"",'2013Figures'!$E:$E,$B$1)</f>
        <v>0</v>
      </c>
      <c r="E401" s="9">
        <f>SUMIFS('2013Figures'!$J:$J,'2013Figures'!$C:$C,$A401,'2013Figures'!$I:$I,"",'2013Figures'!$B:$B,"BrokerToCy",'2013Figures'!$G:$G,"E1",'2013Figures'!$E:$E,$B$1)</f>
        <v>0</v>
      </c>
      <c r="F401" s="9">
        <f>SUMIFS('2013Figures'!$J:$J,'2013Figures'!$C:$C,$A401,'2013Figures'!$I:$I,"",'2013Figures'!$B:$B,"BrokerToCy",'2013Figures'!$G:$G,"P1",'2013Figures'!$E:$E,$B$1)</f>
        <v>0</v>
      </c>
      <c r="G401" s="9">
        <f>SUMIFS('2013Figures'!$J:$J,'2013Figures'!$C:$C,$A401,'2013Figures'!$I:$I,"",'2013Figures'!$B:$B,"CyToBroker",'2013Figures'!$G:$G,"E1",'2013Figures'!$E:$E,$B$1)</f>
        <v>0</v>
      </c>
      <c r="H401" s="9">
        <f>SUMIFS('2013Figures'!$J:$J,'2013Figures'!$C:$C,$A401,'2013Figures'!$I:$I,"",'2013Figures'!$B:$B,"CyToBroker",'2013Figures'!$G:$G,"P1",'2013Figures'!$E:$E,$B$1)</f>
        <v>0</v>
      </c>
      <c r="J401" s="8" t="s">
        <v>131</v>
      </c>
      <c r="L401" s="42">
        <f>SUMIFS('2012Figures'!$J:$J,'2012Figures'!$C:$C,$A401,'2012Figures'!$I:$I,"",'2012Figures'!$E:$E,$B$1)</f>
        <v>0</v>
      </c>
      <c r="M401" s="52">
        <f>SUMIFS('2012Figures'!$J:$J,'2012Figures'!$C:$C,$A401,'2012Figures'!$I:$I,"",'2012Figures'!$B:$B,"BrokerToCy",'2012Figures'!$G:$G,"E1",'2012Figures'!$E:$E,$B$1)</f>
        <v>0</v>
      </c>
      <c r="N401" s="52">
        <f>SUMIFS('2012Figures'!$J:$J,'2012Figures'!$C:$C,$A401,'2012Figures'!$I:$I,"",'2012Figures'!$B:$B,"BrokerToCy",'2012Figures'!$G:$G,"P1",'2012Figures'!$E:$E,$B$1)</f>
        <v>0</v>
      </c>
      <c r="O401" s="52">
        <f>SUMIFS('2012Figures'!$J:$J,'2012Figures'!$C:$C,$A401,'2012Figures'!$I:$I,"",'2012Figures'!$B:$B,"CyToBroker",'2012Figures'!$G:$G,"E1",'2012Figures'!$E:$E,$B$1)</f>
        <v>0</v>
      </c>
      <c r="P401" s="52">
        <f>SUMIFS('2012Figures'!$J:$J,'2012Figures'!$C:$C,$A401,'2012Figures'!$I:$I,"",'2012Figures'!$B:$B,"CyToBroker",'2012Figures'!$G:$G,"P1",'2012Figures'!$E:$E,$B$1)</f>
        <v>0</v>
      </c>
      <c r="R401" s="46" t="str">
        <f t="shared" si="45"/>
        <v/>
      </c>
      <c r="S401" s="46" t="str">
        <f t="shared" si="45"/>
        <v/>
      </c>
      <c r="T401" s="46" t="str">
        <f t="shared" si="45"/>
        <v/>
      </c>
      <c r="U401" s="46" t="str">
        <f t="shared" si="45"/>
        <v/>
      </c>
      <c r="V401" s="46" t="str">
        <f t="shared" si="45"/>
        <v/>
      </c>
    </row>
    <row r="402" spans="1:22" x14ac:dyDescent="0.2">
      <c r="A402" s="21"/>
      <c r="B402" s="21" t="s">
        <v>92</v>
      </c>
      <c r="C402" s="22"/>
      <c r="D402" s="23">
        <f>SUM(E402:H402)</f>
        <v>0</v>
      </c>
      <c r="E402" s="23">
        <f>SUM(E400:E401)</f>
        <v>0</v>
      </c>
      <c r="F402" s="23">
        <f t="shared" ref="F402:H402" si="46">SUM(F400:F401)</f>
        <v>0</v>
      </c>
      <c r="G402" s="23">
        <f t="shared" si="46"/>
        <v>0</v>
      </c>
      <c r="H402" s="23">
        <f t="shared" si="46"/>
        <v>0</v>
      </c>
      <c r="I402" s="21"/>
      <c r="J402" s="22"/>
      <c r="K402" s="21"/>
      <c r="L402" s="43">
        <f>SUM(M402:P402)</f>
        <v>0</v>
      </c>
      <c r="M402" s="43">
        <f>SUM(M400:M401)</f>
        <v>0</v>
      </c>
      <c r="N402" s="43">
        <f t="shared" ref="N402:P402" si="47">SUM(N400:N401)</f>
        <v>0</v>
      </c>
      <c r="O402" s="43">
        <f t="shared" si="47"/>
        <v>0</v>
      </c>
      <c r="P402" s="43">
        <f t="shared" si="47"/>
        <v>0</v>
      </c>
      <c r="Q402" s="21"/>
      <c r="R402" s="21"/>
      <c r="S402" s="21"/>
      <c r="T402" s="21"/>
      <c r="U402" s="21"/>
      <c r="V402" s="21"/>
    </row>
    <row r="403" spans="1:22" x14ac:dyDescent="0.2">
      <c r="A403" s="28">
        <v>9120</v>
      </c>
      <c r="B403" s="28" t="s">
        <v>130</v>
      </c>
      <c r="C403" s="17" t="s">
        <v>88</v>
      </c>
      <c r="D403" s="18">
        <f>SUMIFS('2013Figures'!$J:$J,'2013Figures'!$C:$C,$A403,'2013Figures'!$E:$E,$B$1)</f>
        <v>0</v>
      </c>
      <c r="E403" s="18">
        <f>SUMIFS('2013Figures'!$J:$J,'2013Figures'!$C:$C,$A403,'2013Figures'!$B:$B,"BrokerToCy",'2013Figures'!$G:$G,"E1",'2013Figures'!$E:$E,$B$1)</f>
        <v>0</v>
      </c>
      <c r="F403" s="18">
        <f>SUMIFS('2013Figures'!$J:$J,'2013Figures'!$C:$C,$A403,'2013Figures'!$B:$B,"BrokerToCy",'2013Figures'!$G:$G,"P1",'2013Figures'!$E:$E,$B$1)</f>
        <v>0</v>
      </c>
      <c r="G403" s="18">
        <f>SUMIFS('2013Figures'!$J:$J,'2013Figures'!$C:$C,$A403,'2013Figures'!$B:$B,"CyToBroker",'2013Figures'!$G:$G,"E1",'2013Figures'!$E:$E,$B$1)</f>
        <v>0</v>
      </c>
      <c r="H403" s="18">
        <f>SUMIFS('2013Figures'!$J:$J,'2013Figures'!$C:$C,$A403,'2013Figures'!$B:$B,"CyToBroker",'2013Figures'!$G:$G,"P1",'2013Figures'!$E:$E,$B$1)</f>
        <v>0</v>
      </c>
      <c r="I403" s="28"/>
      <c r="J403" s="17"/>
      <c r="K403" s="28"/>
      <c r="L403" s="50">
        <f>SUMIFS('2012Figures'!$J:$J,'2012Figures'!$C:$C,$A403,'2012Figures'!$E:$E,$B$1)</f>
        <v>0</v>
      </c>
      <c r="M403" s="50">
        <f>SUMIFS('2012Figures'!$J:$J,'2012Figures'!$C:$C,$A403,'2012Figures'!$B:$B,"BrokerToCy",'2012Figures'!$G:$G,"E1",'2012Figures'!$E:$E,$B$1)</f>
        <v>0</v>
      </c>
      <c r="N403" s="50">
        <f>SUMIFS('2012Figures'!$J:$J,'2012Figures'!$C:$C,$A403,'2012Figures'!$B:$B,"BrokerToCy",'2012Figures'!$G:$G,"P1",'2012Figures'!$E:$E,$B$1)</f>
        <v>0</v>
      </c>
      <c r="O403" s="50">
        <f>SUMIFS('2012Figures'!$J:$J,'2012Figures'!$C:$C,$A403,'2012Figures'!$B:$B,"CyToBroker",'2012Figures'!$G:$G,"E1",'2012Figures'!$E:$E,$B$1)</f>
        <v>0</v>
      </c>
      <c r="P403" s="50">
        <f>SUMIFS('2012Figures'!$J:$J,'2012Figures'!$C:$C,$A403,'2012Figures'!$B:$B,"CyToBroker",'2012Figures'!$G:$G,"P1",'2012Figures'!$E:$E,$B$1)</f>
        <v>0</v>
      </c>
      <c r="Q403" s="28"/>
      <c r="R403" s="46" t="str">
        <f t="shared" ref="R403:V409" si="48">IF(L403=0,"",ROUND(D403/L403-1,2))</f>
        <v/>
      </c>
      <c r="S403" s="46" t="str">
        <f t="shared" si="48"/>
        <v/>
      </c>
      <c r="T403" s="46" t="str">
        <f t="shared" si="48"/>
        <v/>
      </c>
      <c r="U403" s="46" t="str">
        <f t="shared" si="48"/>
        <v/>
      </c>
      <c r="V403" s="46" t="str">
        <f t="shared" si="48"/>
        <v/>
      </c>
    </row>
    <row r="404" spans="1:22" x14ac:dyDescent="0.2">
      <c r="A404" s="1">
        <v>9120</v>
      </c>
      <c r="B404" s="1" t="s">
        <v>130</v>
      </c>
      <c r="C404" s="8">
        <v>1</v>
      </c>
      <c r="D404" s="29">
        <f>SUMIFS('2013Figures'!$J:$J,'2013Figures'!$C:$C,$A404,'2013Figures'!$H:$H,$B404,'2013Figures'!$I:$I,$C404,'2013Figures'!$E:$E,$B$1)</f>
        <v>0</v>
      </c>
      <c r="E404" s="9">
        <f>SUMIFS('2013Figures'!$J:$J,'2013Figures'!$C:$C,$A404,'2013Figures'!$H:$H,$B404,'2013Figures'!$I:$I,$C404,'2013Figures'!$B:$B,"BrokerToCy",'2013Figures'!$G:$G,"E1",'2013Figures'!$E:$E,$B$1)</f>
        <v>0</v>
      </c>
      <c r="F404" s="9">
        <f>SUMIFS('2013Figures'!$J:$J,'2013Figures'!$C:$C,$A404,'2013Figures'!$H:$H,$B404,'2013Figures'!$I:$I,$C404,'2013Figures'!$B:$B,"BrokerToCy",'2013Figures'!$G:$G,"P1",'2013Figures'!$E:$E,$B$1)</f>
        <v>0</v>
      </c>
      <c r="G404" s="9">
        <f>SUMIFS('2013Figures'!$J:$J,'2013Figures'!$C:$C,$A404,'2013Figures'!$H:$H,$B404,'2013Figures'!$I:$I,$C404,'2013Figures'!$B:$B,"CyToBroker",'2013Figures'!$G:$G,"E1",'2013Figures'!$E:$E,$B$1)</f>
        <v>0</v>
      </c>
      <c r="H404" s="9">
        <f>SUMIFS('2013Figures'!$J:$J,'2013Figures'!$C:$C,$A404,'2013Figures'!$H:$H,$B404,'2013Figures'!$I:$I,$C404,'2013Figures'!$B:$B,"CyToBroker",'2013Figures'!$G:$G,"P1",'2013Figures'!$E:$E,$B$1)</f>
        <v>0</v>
      </c>
      <c r="I404" s="30"/>
      <c r="J404" s="31">
        <v>201401</v>
      </c>
      <c r="K404" s="30"/>
      <c r="L404" s="42">
        <f>SUMIFS('2012Figures'!$J:$J,'2012Figures'!$C:$C,$A404,'2012Figures'!$H:$H,$B404,'2012Figures'!$I:$I,$C404,'2012Figures'!$E:$E,$B$1)</f>
        <v>0</v>
      </c>
      <c r="M404" s="52">
        <f>SUMIFS('2012Figures'!$J:$J,'2012Figures'!$C:$C,$A404,'2012Figures'!$H:$H,$B404,'2012Figures'!$I:$I,$C404,'2012Figures'!$B:$B,"BrokerToCy",'2012Figures'!$G:$G,"E1",'2012Figures'!$E:$E,$B$1)</f>
        <v>0</v>
      </c>
      <c r="N404" s="52">
        <f>SUMIFS('2012Figures'!$J:$J,'2012Figures'!$C:$C,$A404,'2012Figures'!$H:$H,$B404,'2012Figures'!$I:$I,$C404,'2012Figures'!$B:$B,"BrokerToCy",'2012Figures'!$G:$G,"P1",'2012Figures'!$E:$E,$B$1)</f>
        <v>0</v>
      </c>
      <c r="O404" s="52">
        <f>SUMIFS('2012Figures'!$J:$J,'2012Figures'!$C:$C,$A404,'2012Figures'!$H:$H,$B404,'2012Figures'!$I:$I,$C404,'2012Figures'!$B:$B,"CyToBroker",'2012Figures'!$G:$G,"E1",'2012Figures'!$E:$E,$B$1)</f>
        <v>0</v>
      </c>
      <c r="P404" s="52">
        <f>SUMIFS('2012Figures'!$J:$J,'2012Figures'!$C:$C,$A404,'2012Figures'!$H:$H,$B404,'2012Figures'!$I:$I,$C404,'2012Figures'!$B:$B,"CyToBroker",'2012Figures'!$G:$G,"P1",'2012Figures'!$E:$E,$B$1)</f>
        <v>0</v>
      </c>
      <c r="Q404" s="30"/>
      <c r="R404" s="46" t="str">
        <f t="shared" si="48"/>
        <v/>
      </c>
      <c r="S404" s="46" t="str">
        <f t="shared" si="48"/>
        <v/>
      </c>
      <c r="T404" s="46" t="str">
        <f t="shared" si="48"/>
        <v/>
      </c>
      <c r="U404" s="46" t="str">
        <f t="shared" si="48"/>
        <v/>
      </c>
      <c r="V404" s="46" t="str">
        <f t="shared" si="48"/>
        <v/>
      </c>
    </row>
    <row r="405" spans="1:22" x14ac:dyDescent="0.2">
      <c r="A405" s="1">
        <v>9120</v>
      </c>
      <c r="B405" s="1" t="s">
        <v>130</v>
      </c>
      <c r="D405" s="29">
        <f>SUMIFS('2013Figures'!$J:$J,'2013Figures'!$C:$C,$A405,'2013Figures'!$I:$I,"",'2013Figures'!$E:$E,$B$1)</f>
        <v>0</v>
      </c>
      <c r="E405" s="9">
        <f>SUMIFS('2013Figures'!$J:$J,'2013Figures'!$C:$C,$A405,'2013Figures'!$I:$I,"",'2013Figures'!$B:$B,"BrokerToCy",'2013Figures'!$G:$G,"E1",'2013Figures'!$E:$E,$B$1)</f>
        <v>0</v>
      </c>
      <c r="F405" s="9">
        <f>SUMIFS('2013Figures'!$J:$J,'2013Figures'!$C:$C,$A405,'2013Figures'!$I:$I,"",'2013Figures'!$B:$B,"BrokerToCy",'2013Figures'!$G:$G,"P1",'2013Figures'!$E:$E,$B$1)</f>
        <v>0</v>
      </c>
      <c r="G405" s="9">
        <f>SUMIFS('2013Figures'!$J:$J,'2013Figures'!$C:$C,$A405,'2013Figures'!$I:$I,"",'2013Figures'!$B:$B,"CyToBroker",'2013Figures'!$G:$G,"E1",'2013Figures'!$E:$E,$B$1)</f>
        <v>0</v>
      </c>
      <c r="H405" s="9">
        <f>SUMIFS('2013Figures'!$J:$J,'2013Figures'!$C:$C,$A405,'2013Figures'!$I:$I,"",'2013Figures'!$B:$B,"CyToBroker",'2013Figures'!$G:$G,"P1",'2013Figures'!$E:$E,$B$1)</f>
        <v>0</v>
      </c>
      <c r="J405" s="8" t="s">
        <v>131</v>
      </c>
      <c r="L405" s="42">
        <f>SUMIFS('2012Figures'!$J:$J,'2012Figures'!$C:$C,$A405,'2012Figures'!$I:$I,"",'2012Figures'!$E:$E,$B$1)</f>
        <v>0</v>
      </c>
      <c r="M405" s="52">
        <f>SUMIFS('2012Figures'!$J:$J,'2012Figures'!$C:$C,$A405,'2012Figures'!$I:$I,"",'2012Figures'!$B:$B,"BrokerToCy",'2012Figures'!$G:$G,"E1",'2012Figures'!$E:$E,$B$1)</f>
        <v>0</v>
      </c>
      <c r="N405" s="52">
        <f>SUMIFS('2012Figures'!$J:$J,'2012Figures'!$C:$C,$A405,'2012Figures'!$I:$I,"",'2012Figures'!$B:$B,"BrokerToCy",'2012Figures'!$G:$G,"P1",'2012Figures'!$E:$E,$B$1)</f>
        <v>0</v>
      </c>
      <c r="O405" s="52">
        <f>SUMIFS('2012Figures'!$J:$J,'2012Figures'!$C:$C,$A405,'2012Figures'!$I:$I,"",'2012Figures'!$B:$B,"CyToBroker",'2012Figures'!$G:$G,"E1",'2012Figures'!$E:$E,$B$1)</f>
        <v>0</v>
      </c>
      <c r="P405" s="52">
        <f>SUMIFS('2012Figures'!$J:$J,'2012Figures'!$C:$C,$A405,'2012Figures'!$I:$I,"",'2012Figures'!$B:$B,"CyToBroker",'2012Figures'!$G:$G,"P1",'2012Figures'!$E:$E,$B$1)</f>
        <v>0</v>
      </c>
      <c r="R405" s="46" t="str">
        <f t="shared" si="48"/>
        <v/>
      </c>
      <c r="S405" s="46" t="str">
        <f t="shared" si="48"/>
        <v/>
      </c>
      <c r="T405" s="46" t="str">
        <f t="shared" si="48"/>
        <v/>
      </c>
      <c r="U405" s="46" t="str">
        <f t="shared" si="48"/>
        <v/>
      </c>
      <c r="V405" s="46" t="str">
        <f t="shared" si="48"/>
        <v/>
      </c>
    </row>
    <row r="406" spans="1:22" x14ac:dyDescent="0.2">
      <c r="A406" s="21"/>
      <c r="B406" s="21" t="s">
        <v>92</v>
      </c>
      <c r="C406" s="22"/>
      <c r="D406" s="23">
        <f>SUM(E406:H406)</f>
        <v>0</v>
      </c>
      <c r="E406" s="23">
        <f>SUM(E404:E405)</f>
        <v>0</v>
      </c>
      <c r="F406" s="23">
        <f>SUM(F404:F405)</f>
        <v>0</v>
      </c>
      <c r="G406" s="23">
        <f>SUM(G404:G405)</f>
        <v>0</v>
      </c>
      <c r="H406" s="23">
        <f>SUM(H404:H405)</f>
        <v>0</v>
      </c>
      <c r="I406" s="21"/>
      <c r="J406" s="22"/>
      <c r="K406" s="21"/>
      <c r="L406" s="43">
        <f>SUM(M406:P406)</f>
        <v>0</v>
      </c>
      <c r="M406" s="43">
        <f>SUM(M404:M405)</f>
        <v>0</v>
      </c>
      <c r="N406" s="43">
        <f>SUM(N404:N405)</f>
        <v>0</v>
      </c>
      <c r="O406" s="43">
        <f>SUM(O404:O405)</f>
        <v>0</v>
      </c>
      <c r="P406" s="43">
        <f>SUM(P404:P405)</f>
        <v>0</v>
      </c>
      <c r="Q406" s="21"/>
      <c r="R406" s="21"/>
      <c r="S406" s="21"/>
      <c r="T406" s="21"/>
      <c r="U406" s="21"/>
      <c r="V406" s="21"/>
    </row>
    <row r="407" spans="1:22" x14ac:dyDescent="0.2">
      <c r="A407" s="28">
        <v>9730</v>
      </c>
      <c r="B407" s="28" t="s">
        <v>50</v>
      </c>
      <c r="C407" s="17" t="s">
        <v>88</v>
      </c>
      <c r="D407" s="18">
        <f>SUMIFS('2013Figures'!$J:$J,'2013Figures'!$C:$C,$A407,'2013Figures'!$E:$E,$B$1)</f>
        <v>0</v>
      </c>
      <c r="E407" s="18">
        <f>SUMIFS('2013Figures'!$J:$J,'2013Figures'!$C:$C,$A407,'2013Figures'!$B:$B,"BrokerToCy",'2013Figures'!$G:$G,"E1",'2013Figures'!$E:$E,$B$1)</f>
        <v>0</v>
      </c>
      <c r="F407" s="18">
        <f>SUMIFS('2013Figures'!$J:$J,'2013Figures'!$C:$C,$A407,'2013Figures'!$B:$B,"BrokerToCy",'2013Figures'!$G:$G,"P1",'2013Figures'!$E:$E,$B$1)</f>
        <v>0</v>
      </c>
      <c r="G407" s="18">
        <f>SUMIFS('2013Figures'!$J:$J,'2013Figures'!$C:$C,$A407,'2013Figures'!$B:$B,"CyToBroker",'2013Figures'!$G:$G,"E1",'2013Figures'!$E:$E,$B$1)</f>
        <v>0</v>
      </c>
      <c r="H407" s="18">
        <f>SUMIFS('2013Figures'!$J:$J,'2013Figures'!$C:$C,$A407,'2013Figures'!$B:$B,"CyToBroker",'2013Figures'!$G:$G,"P1",'2013Figures'!$E:$E,$B$1)</f>
        <v>0</v>
      </c>
      <c r="I407" s="28"/>
      <c r="J407" s="17"/>
      <c r="K407" s="28"/>
      <c r="L407" s="50">
        <f>SUMIFS('2012Figures'!$J:$J,'2012Figures'!$C:$C,$A407,'2012Figures'!$E:$E,$B$1)</f>
        <v>0</v>
      </c>
      <c r="M407" s="50">
        <f>SUMIFS('2012Figures'!$J:$J,'2012Figures'!$C:$C,$A407,'2012Figures'!$B:$B,"BrokerToCy",'2012Figures'!$G:$G,"E1",'2012Figures'!$E:$E,$B$1)</f>
        <v>0</v>
      </c>
      <c r="N407" s="50">
        <f>SUMIFS('2012Figures'!$J:$J,'2012Figures'!$C:$C,$A407,'2012Figures'!$B:$B,"BrokerToCy",'2012Figures'!$G:$G,"P1",'2012Figures'!$E:$E,$B$1)</f>
        <v>0</v>
      </c>
      <c r="O407" s="50">
        <f>SUMIFS('2012Figures'!$J:$J,'2012Figures'!$C:$C,$A407,'2012Figures'!$B:$B,"CyToBroker",'2012Figures'!$G:$G,"E1",'2012Figures'!$E:$E,$B$1)</f>
        <v>0</v>
      </c>
      <c r="P407" s="50">
        <f>SUMIFS('2012Figures'!$J:$J,'2012Figures'!$C:$C,$A407,'2012Figures'!$B:$B,"CyToBroker",'2012Figures'!$G:$G,"P1",'2012Figures'!$E:$E,$B$1)</f>
        <v>0</v>
      </c>
      <c r="Q407" s="28"/>
      <c r="R407" s="46" t="str">
        <f t="shared" ref="R407:V414" si="49">IF(L407=0,"",ROUND(D407/L407-1,2))</f>
        <v/>
      </c>
      <c r="S407" s="46" t="str">
        <f t="shared" si="49"/>
        <v/>
      </c>
      <c r="T407" s="46" t="str">
        <f t="shared" si="49"/>
        <v/>
      </c>
      <c r="U407" s="46" t="str">
        <f t="shared" si="49"/>
        <v/>
      </c>
      <c r="V407" s="46" t="str">
        <f t="shared" si="49"/>
        <v/>
      </c>
    </row>
    <row r="408" spans="1:22" x14ac:dyDescent="0.2">
      <c r="A408" s="1">
        <v>9730</v>
      </c>
      <c r="B408" s="1" t="s">
        <v>50</v>
      </c>
      <c r="C408" s="8">
        <v>3</v>
      </c>
      <c r="D408" s="29">
        <f>SUMIFS('2013Figures'!$J:$J,'2013Figures'!$C:$C,$A408,'2013Figures'!$H:$H,$B408,'2013Figures'!$I:$I,$C408,'2013Figures'!$E:$E,$B$1)</f>
        <v>0</v>
      </c>
      <c r="E408" s="9">
        <f>SUMIFS('2013Figures'!$J:$J,'2013Figures'!$C:$C,$A408,'2013Figures'!$H:$H,$B408,'2013Figures'!$I:$I,$C408,'2013Figures'!$B:$B,"BrokerToCy",'2013Figures'!$G:$G,"E1",'2013Figures'!$E:$E,$B$1)</f>
        <v>0</v>
      </c>
      <c r="F408" s="9">
        <f>SUMIFS('2013Figures'!$J:$J,'2013Figures'!$C:$C,$A408,'2013Figures'!$H:$H,$B408,'2013Figures'!$I:$I,$C408,'2013Figures'!$B:$B,"BrokerToCy",'2013Figures'!$G:$G,"P1",'2013Figures'!$E:$E,$B$1)</f>
        <v>0</v>
      </c>
      <c r="G408" s="9">
        <f>SUMIFS('2013Figures'!$J:$J,'2013Figures'!$C:$C,$A408,'2013Figures'!$H:$H,$B408,'2013Figures'!$I:$I,$C408,'2013Figures'!$B:$B,"CyToBroker",'2013Figures'!$G:$G,"E1",'2013Figures'!$E:$E,$B$1)</f>
        <v>0</v>
      </c>
      <c r="H408" s="9">
        <f>SUMIFS('2013Figures'!$J:$J,'2013Figures'!$C:$C,$A408,'2013Figures'!$H:$H,$B408,'2013Figures'!$I:$I,$C408,'2013Figures'!$B:$B,"CyToBroker",'2013Figures'!$G:$G,"P1",'2013Figures'!$E:$E,$B$1)</f>
        <v>0</v>
      </c>
      <c r="J408" s="8">
        <v>201501</v>
      </c>
      <c r="L408" s="42">
        <f>SUMIFS('2012Figures'!$J:$J,'2012Figures'!$C:$C,$A408,'2012Figures'!$H:$H,$B408,'2012Figures'!$I:$I,$C408,'2012Figures'!$E:$E,$B$1)</f>
        <v>0</v>
      </c>
      <c r="M408" s="52">
        <f>SUMIFS('2012Figures'!$J:$J,'2012Figures'!$C:$C,$A408,'2012Figures'!$H:$H,$B408,'2012Figures'!$I:$I,$C408,'2012Figures'!$B:$B,"BrokerToCy",'2012Figures'!$G:$G,"E1",'2012Figures'!$E:$E,$B$1)</f>
        <v>0</v>
      </c>
      <c r="N408" s="52">
        <f>SUMIFS('2012Figures'!$J:$J,'2012Figures'!$C:$C,$A408,'2012Figures'!$H:$H,$B408,'2012Figures'!$I:$I,$C408,'2012Figures'!$B:$B,"BrokerToCy",'2012Figures'!$G:$G,"P1",'2012Figures'!$E:$E,$B$1)</f>
        <v>0</v>
      </c>
      <c r="O408" s="52">
        <f>SUMIFS('2012Figures'!$J:$J,'2012Figures'!$C:$C,$A408,'2012Figures'!$H:$H,$B408,'2012Figures'!$I:$I,$C408,'2012Figures'!$B:$B,"CyToBroker",'2012Figures'!$G:$G,"E1",'2012Figures'!$E:$E,$B$1)</f>
        <v>0</v>
      </c>
      <c r="P408" s="52">
        <f>SUMIFS('2012Figures'!$J:$J,'2012Figures'!$C:$C,$A408,'2012Figures'!$H:$H,$B408,'2012Figures'!$I:$I,$C408,'2012Figures'!$B:$B,"CyToBroker",'2012Figures'!$G:$G,"P1",'2012Figures'!$E:$E,$B$1)</f>
        <v>0</v>
      </c>
      <c r="R408" s="46" t="str">
        <f t="shared" si="49"/>
        <v/>
      </c>
      <c r="S408" s="46" t="str">
        <f t="shared" si="49"/>
        <v/>
      </c>
      <c r="T408" s="46" t="str">
        <f t="shared" si="49"/>
        <v/>
      </c>
      <c r="U408" s="46" t="str">
        <f t="shared" si="49"/>
        <v/>
      </c>
      <c r="V408" s="46" t="str">
        <f t="shared" si="49"/>
        <v/>
      </c>
    </row>
    <row r="409" spans="1:22" x14ac:dyDescent="0.2">
      <c r="A409" s="1">
        <v>9730</v>
      </c>
      <c r="B409" s="1" t="s">
        <v>50</v>
      </c>
      <c r="C409" s="8">
        <v>2</v>
      </c>
      <c r="D409" s="29">
        <f>SUMIFS('2013Figures'!$J:$J,'2013Figures'!$C:$C,$A409,'2013Figures'!$H:$H,$B409,'2013Figures'!$I:$I,$C409,'2013Figures'!$E:$E,$B$1)</f>
        <v>0</v>
      </c>
      <c r="E409" s="9">
        <f>SUMIFS('2013Figures'!$J:$J,'2013Figures'!$C:$C,$A409,'2013Figures'!$H:$H,$B409,'2013Figures'!$I:$I,$C409,'2013Figures'!$B:$B,"BrokerToCy",'2013Figures'!$G:$G,"E1",'2013Figures'!$E:$E,$B$1)</f>
        <v>0</v>
      </c>
      <c r="F409" s="9">
        <f>SUMIFS('2013Figures'!$J:$J,'2013Figures'!$C:$C,$A409,'2013Figures'!$H:$H,$B409,'2013Figures'!$I:$I,$C409,'2013Figures'!$B:$B,"BrokerToCy",'2013Figures'!$G:$G,"P1",'2013Figures'!$E:$E,$B$1)</f>
        <v>0</v>
      </c>
      <c r="G409" s="9">
        <f>SUMIFS('2013Figures'!$J:$J,'2013Figures'!$C:$C,$A409,'2013Figures'!$H:$H,$B409,'2013Figures'!$I:$I,$C409,'2013Figures'!$B:$B,"CyToBroker",'2013Figures'!$G:$G,"E1",'2013Figures'!$E:$E,$B$1)</f>
        <v>0</v>
      </c>
      <c r="H409" s="9">
        <f>SUMIFS('2013Figures'!$J:$J,'2013Figures'!$C:$C,$A409,'2013Figures'!$H:$H,$B409,'2013Figures'!$I:$I,$C409,'2013Figures'!$B:$B,"CyToBroker",'2013Figures'!$G:$G,"P1",'2013Figures'!$E:$E,$B$1)</f>
        <v>0</v>
      </c>
      <c r="J409" s="8">
        <v>201401</v>
      </c>
      <c r="L409" s="42">
        <f>SUMIFS('2012Figures'!$J:$J,'2012Figures'!$C:$C,$A409,'2012Figures'!$H:$H,$B409,'2012Figures'!$I:$I,$C409,'2012Figures'!$E:$E,$B$1)</f>
        <v>0</v>
      </c>
      <c r="M409" s="52">
        <f>SUMIFS('2012Figures'!$J:$J,'2012Figures'!$C:$C,$A409,'2012Figures'!$H:$H,$B409,'2012Figures'!$I:$I,$C409,'2012Figures'!$B:$B,"BrokerToCy",'2012Figures'!$G:$G,"E1",'2012Figures'!$E:$E,$B$1)</f>
        <v>0</v>
      </c>
      <c r="N409" s="52">
        <f>SUMIFS('2012Figures'!$J:$J,'2012Figures'!$C:$C,$A409,'2012Figures'!$H:$H,$B409,'2012Figures'!$I:$I,$C409,'2012Figures'!$B:$B,"BrokerToCy",'2012Figures'!$G:$G,"P1",'2012Figures'!$E:$E,$B$1)</f>
        <v>0</v>
      </c>
      <c r="O409" s="52">
        <f>SUMIFS('2012Figures'!$J:$J,'2012Figures'!$C:$C,$A409,'2012Figures'!$H:$H,$B409,'2012Figures'!$I:$I,$C409,'2012Figures'!$B:$B,"CyToBroker",'2012Figures'!$G:$G,"E1",'2012Figures'!$E:$E,$B$1)</f>
        <v>0</v>
      </c>
      <c r="P409" s="52">
        <f>SUMIFS('2012Figures'!$J:$J,'2012Figures'!$C:$C,$A409,'2012Figures'!$H:$H,$B409,'2012Figures'!$I:$I,$C409,'2012Figures'!$B:$B,"CyToBroker",'2012Figures'!$G:$G,"P1",'2012Figures'!$E:$E,$B$1)</f>
        <v>0</v>
      </c>
      <c r="R409" s="46" t="str">
        <f t="shared" si="49"/>
        <v/>
      </c>
      <c r="S409" s="46" t="str">
        <f t="shared" si="49"/>
        <v/>
      </c>
      <c r="T409" s="46" t="str">
        <f t="shared" si="49"/>
        <v/>
      </c>
      <c r="U409" s="46" t="str">
        <f t="shared" si="49"/>
        <v/>
      </c>
      <c r="V409" s="46" t="str">
        <f t="shared" si="49"/>
        <v/>
      </c>
    </row>
    <row r="410" spans="1:22" x14ac:dyDescent="0.2">
      <c r="A410" s="1">
        <v>9730</v>
      </c>
      <c r="B410" s="1" t="s">
        <v>50</v>
      </c>
      <c r="C410" s="8">
        <v>1</v>
      </c>
      <c r="D410" s="29">
        <f>SUMIFS('2013Figures'!$J:$J,'2013Figures'!$C:$C,$A410,'2013Figures'!$H:$H,$B410,'2013Figures'!$I:$I,$C410,'2013Figures'!$E:$E,$B$1)</f>
        <v>0</v>
      </c>
      <c r="E410" s="9">
        <f>SUMIFS('2013Figures'!$J:$J,'2013Figures'!$C:$C,$A410,'2013Figures'!$H:$H,$B410,'2013Figures'!$I:$I,$C410,'2013Figures'!$B:$B,"BrokerToCy",'2013Figures'!$G:$G,"E1",'2013Figures'!$E:$E,$B$1)</f>
        <v>0</v>
      </c>
      <c r="F410" s="9">
        <f>SUMIFS('2013Figures'!$J:$J,'2013Figures'!$C:$C,$A410,'2013Figures'!$H:$H,$B410,'2013Figures'!$I:$I,$C410,'2013Figures'!$B:$B,"BrokerToCy",'2013Figures'!$G:$G,"P1",'2013Figures'!$E:$E,$B$1)</f>
        <v>0</v>
      </c>
      <c r="G410" s="9">
        <f>SUMIFS('2013Figures'!$J:$J,'2013Figures'!$C:$C,$A410,'2013Figures'!$H:$H,$B410,'2013Figures'!$I:$I,$C410,'2013Figures'!$B:$B,"CyToBroker",'2013Figures'!$G:$G,"E1",'2013Figures'!$E:$E,$B$1)</f>
        <v>0</v>
      </c>
      <c r="H410" s="9">
        <f>SUMIFS('2013Figures'!$J:$J,'2013Figures'!$C:$C,$A410,'2013Figures'!$H:$H,$B410,'2013Figures'!$I:$I,$C410,'2013Figures'!$B:$B,"CyToBroker",'2013Figures'!$G:$G,"P1",'2013Figures'!$E:$E,$B$1)</f>
        <v>0</v>
      </c>
      <c r="I410" s="30"/>
      <c r="J410" s="31">
        <v>200901</v>
      </c>
      <c r="K410" s="30"/>
      <c r="L410" s="42">
        <f>SUMIFS('2012Figures'!$J:$J,'2012Figures'!$C:$C,$A410,'2012Figures'!$H:$H,$B410,'2012Figures'!$I:$I,$C410,'2012Figures'!$E:$E,$B$1)</f>
        <v>0</v>
      </c>
      <c r="M410" s="52">
        <f>SUMIFS('2012Figures'!$J:$J,'2012Figures'!$C:$C,$A410,'2012Figures'!$H:$H,$B410,'2012Figures'!$I:$I,$C410,'2012Figures'!$B:$B,"BrokerToCy",'2012Figures'!$G:$G,"E1",'2012Figures'!$E:$E,$B$1)</f>
        <v>0</v>
      </c>
      <c r="N410" s="52">
        <f>SUMIFS('2012Figures'!$J:$J,'2012Figures'!$C:$C,$A410,'2012Figures'!$H:$H,$B410,'2012Figures'!$I:$I,$C410,'2012Figures'!$B:$B,"BrokerToCy",'2012Figures'!$G:$G,"P1",'2012Figures'!$E:$E,$B$1)</f>
        <v>0</v>
      </c>
      <c r="O410" s="52">
        <f>SUMIFS('2012Figures'!$J:$J,'2012Figures'!$C:$C,$A410,'2012Figures'!$H:$H,$B410,'2012Figures'!$I:$I,$C410,'2012Figures'!$B:$B,"CyToBroker",'2012Figures'!$G:$G,"E1",'2012Figures'!$E:$E,$B$1)</f>
        <v>0</v>
      </c>
      <c r="P410" s="52">
        <f>SUMIFS('2012Figures'!$J:$J,'2012Figures'!$C:$C,$A410,'2012Figures'!$H:$H,$B410,'2012Figures'!$I:$I,$C410,'2012Figures'!$B:$B,"CyToBroker",'2012Figures'!$G:$G,"P1",'2012Figures'!$E:$E,$B$1)</f>
        <v>0</v>
      </c>
      <c r="Q410" s="30"/>
      <c r="R410" s="46" t="str">
        <f>IF(L410=0,"",ROUND(D410/L410-1,2))</f>
        <v/>
      </c>
      <c r="S410" s="46" t="str">
        <f t="shared" si="49"/>
        <v/>
      </c>
      <c r="T410" s="46" t="str">
        <f t="shared" si="49"/>
        <v/>
      </c>
      <c r="U410" s="46" t="str">
        <f t="shared" si="49"/>
        <v/>
      </c>
      <c r="V410" s="46" t="str">
        <f t="shared" si="49"/>
        <v/>
      </c>
    </row>
    <row r="411" spans="1:22" x14ac:dyDescent="0.2">
      <c r="A411" s="1">
        <v>9730</v>
      </c>
      <c r="B411" s="1" t="s">
        <v>50</v>
      </c>
      <c r="D411" s="29">
        <f>SUMIFS('2013Figures'!$J:$J,'2013Figures'!$C:$C,$A411,'2013Figures'!$I:$I,"",'2013Figures'!$E:$E,$B$1)</f>
        <v>0</v>
      </c>
      <c r="E411" s="9">
        <f>SUMIFS('2013Figures'!$J:$J,'2013Figures'!$C:$C,$A411,'2013Figures'!$I:$I,"",'2013Figures'!$B:$B,"BrokerToCy",'2013Figures'!$G:$G,"E1",'2013Figures'!$E:$E,$B$1)</f>
        <v>0</v>
      </c>
      <c r="F411" s="9">
        <f>SUMIFS('2013Figures'!$J:$J,'2013Figures'!$C:$C,$A411,'2013Figures'!$I:$I,"",'2013Figures'!$B:$B,"BrokerToCy",'2013Figures'!$G:$G,"P1",'2013Figures'!$E:$E,$B$1)</f>
        <v>0</v>
      </c>
      <c r="G411" s="9">
        <f>SUMIFS('2013Figures'!$J:$J,'2013Figures'!$C:$C,$A411,'2013Figures'!$I:$I,"",'2013Figures'!$B:$B,"CyToBroker",'2013Figures'!$G:$G,"E1",'2013Figures'!$E:$E,$B$1)</f>
        <v>0</v>
      </c>
      <c r="H411" s="9">
        <f>SUMIFS('2013Figures'!$J:$J,'2013Figures'!$C:$C,$A411,'2013Figures'!$I:$I,"",'2013Figures'!$B:$B,"CyToBroker",'2013Figures'!$G:$G,"P1",'2013Figures'!$E:$E,$B$1)</f>
        <v>0</v>
      </c>
      <c r="J411" s="8" t="s">
        <v>131</v>
      </c>
      <c r="L411" s="42">
        <f>SUMIFS('2012Figures'!$J:$J,'2012Figures'!$C:$C,$A411,'2012Figures'!$I:$I,"",'2012Figures'!$E:$E,$B$1)</f>
        <v>0</v>
      </c>
      <c r="M411" s="52">
        <f>SUMIFS('2012Figures'!$J:$J,'2012Figures'!$C:$C,$A411,'2012Figures'!$I:$I,"",'2012Figures'!$B:$B,"BrokerToCy",'2012Figures'!$G:$G,"E1",'2012Figures'!$E:$E,$B$1)</f>
        <v>0</v>
      </c>
      <c r="N411" s="52">
        <f>SUMIFS('2012Figures'!$J:$J,'2012Figures'!$C:$C,$A411,'2012Figures'!$I:$I,"",'2012Figures'!$B:$B,"BrokerToCy",'2012Figures'!$G:$G,"P1",'2012Figures'!$E:$E,$B$1)</f>
        <v>0</v>
      </c>
      <c r="O411" s="52">
        <f>SUMIFS('2012Figures'!$J:$J,'2012Figures'!$C:$C,$A411,'2012Figures'!$I:$I,"",'2012Figures'!$B:$B,"CyToBroker",'2012Figures'!$G:$G,"E1",'2012Figures'!$E:$E,$B$1)</f>
        <v>0</v>
      </c>
      <c r="P411" s="52">
        <f>SUMIFS('2012Figures'!$J:$J,'2012Figures'!$C:$C,$A411,'2012Figures'!$I:$I,"",'2012Figures'!$B:$B,"CyToBroker",'2012Figures'!$G:$G,"P1",'2012Figures'!$E:$E,$B$1)</f>
        <v>0</v>
      </c>
      <c r="R411" s="46" t="str">
        <f t="shared" ref="R411:R418" si="50">IF(L411=0,"",ROUND(D411/L411-1,2))</f>
        <v/>
      </c>
      <c r="S411" s="46" t="str">
        <f t="shared" si="49"/>
        <v/>
      </c>
      <c r="T411" s="46" t="str">
        <f t="shared" si="49"/>
        <v/>
      </c>
      <c r="U411" s="46" t="str">
        <f t="shared" si="49"/>
        <v/>
      </c>
      <c r="V411" s="46" t="str">
        <f t="shared" si="49"/>
        <v/>
      </c>
    </row>
    <row r="412" spans="1:22" x14ac:dyDescent="0.2">
      <c r="A412" s="21"/>
      <c r="B412" s="21" t="s">
        <v>92</v>
      </c>
      <c r="C412" s="22"/>
      <c r="D412" s="23">
        <f>SUM(E412:H412)</f>
        <v>0</v>
      </c>
      <c r="E412" s="23">
        <f>SUM(E408:E411)</f>
        <v>0</v>
      </c>
      <c r="F412" s="23">
        <f>SUM(F408:F411)</f>
        <v>0</v>
      </c>
      <c r="G412" s="23">
        <f>SUM(G408:G411)</f>
        <v>0</v>
      </c>
      <c r="H412" s="23">
        <f>SUM(H408:H411)</f>
        <v>0</v>
      </c>
      <c r="I412" s="21"/>
      <c r="J412" s="22"/>
      <c r="K412" s="21"/>
      <c r="L412" s="43">
        <f>SUM(M412:P412)</f>
        <v>0</v>
      </c>
      <c r="M412" s="43">
        <f>SUM(M408:M411)</f>
        <v>0</v>
      </c>
      <c r="N412" s="43">
        <f>SUM(N408:N411)</f>
        <v>0</v>
      </c>
      <c r="O412" s="43">
        <f>SUM(O408:O411)</f>
        <v>0</v>
      </c>
      <c r="P412" s="43">
        <f>SUM(P408:P411)</f>
        <v>0</v>
      </c>
      <c r="Q412" s="21"/>
      <c r="R412" s="21"/>
      <c r="S412" s="21"/>
      <c r="T412" s="21"/>
      <c r="U412" s="21"/>
      <c r="V412" s="21"/>
    </row>
    <row r="413" spans="1:22" x14ac:dyDescent="0.2">
      <c r="L413" s="53"/>
      <c r="M413" s="53"/>
      <c r="N413" s="53"/>
      <c r="O413" s="53"/>
      <c r="P413" s="53"/>
    </row>
    <row r="414" spans="1:22" x14ac:dyDescent="0.2">
      <c r="L414" s="53"/>
      <c r="M414" s="53"/>
      <c r="N414" s="53"/>
      <c r="O414" s="53"/>
      <c r="P414" s="53"/>
    </row>
    <row r="415" spans="1:22" x14ac:dyDescent="0.2">
      <c r="L415" s="53"/>
      <c r="M415" s="53"/>
      <c r="N415" s="53"/>
      <c r="O415" s="53"/>
      <c r="P415" s="53"/>
    </row>
    <row r="416" spans="1:22" x14ac:dyDescent="0.2">
      <c r="L416" s="53"/>
      <c r="M416" s="53"/>
      <c r="N416" s="53"/>
      <c r="O416" s="53"/>
      <c r="P416" s="53"/>
    </row>
    <row r="417" spans="12:16" x14ac:dyDescent="0.2">
      <c r="L417" s="53"/>
      <c r="M417" s="53"/>
      <c r="N417" s="53"/>
      <c r="O417" s="53"/>
      <c r="P417" s="53"/>
    </row>
    <row r="418" spans="12:16" x14ac:dyDescent="0.2">
      <c r="L418" s="53"/>
      <c r="M418" s="53"/>
      <c r="N418" s="53"/>
      <c r="O418" s="53"/>
      <c r="P418" s="53"/>
    </row>
    <row r="419" spans="12:16" x14ac:dyDescent="0.2">
      <c r="L419" s="53"/>
      <c r="M419" s="53"/>
      <c r="N419" s="53"/>
      <c r="O419" s="53"/>
      <c r="P419" s="53"/>
    </row>
    <row r="420" spans="12:16" x14ac:dyDescent="0.2">
      <c r="L420" s="53"/>
      <c r="M420" s="53"/>
      <c r="N420" s="53"/>
      <c r="O420" s="53"/>
      <c r="P420" s="53"/>
    </row>
    <row r="421" spans="12:16" x14ac:dyDescent="0.2">
      <c r="L421" s="53"/>
      <c r="M421" s="53"/>
      <c r="N421" s="53"/>
      <c r="O421" s="53"/>
      <c r="P421" s="53"/>
    </row>
    <row r="422" spans="12:16" x14ac:dyDescent="0.2">
      <c r="L422" s="53"/>
      <c r="M422" s="53"/>
      <c r="N422" s="53"/>
      <c r="O422" s="53"/>
      <c r="P422" s="53"/>
    </row>
    <row r="423" spans="12:16" x14ac:dyDescent="0.2">
      <c r="L423" s="53"/>
      <c r="M423" s="53"/>
      <c r="N423" s="53"/>
      <c r="O423" s="53"/>
      <c r="P423" s="53"/>
    </row>
    <row r="424" spans="12:16" x14ac:dyDescent="0.2">
      <c r="L424" s="53"/>
      <c r="M424" s="53"/>
      <c r="N424" s="53"/>
      <c r="O424" s="53"/>
      <c r="P424" s="53"/>
    </row>
    <row r="425" spans="12:16" x14ac:dyDescent="0.2">
      <c r="L425" s="53"/>
      <c r="M425" s="53"/>
      <c r="N425" s="53"/>
      <c r="O425" s="53"/>
      <c r="P425" s="53"/>
    </row>
    <row r="426" spans="12:16" x14ac:dyDescent="0.2">
      <c r="L426" s="53"/>
      <c r="M426" s="53"/>
      <c r="N426" s="53"/>
      <c r="O426" s="53"/>
      <c r="P426" s="53"/>
    </row>
    <row r="427" spans="12:16" x14ac:dyDescent="0.2">
      <c r="L427" s="53"/>
      <c r="M427" s="53"/>
      <c r="N427" s="53"/>
      <c r="O427" s="53"/>
      <c r="P427" s="53"/>
    </row>
    <row r="428" spans="12:16" x14ac:dyDescent="0.2">
      <c r="L428" s="53"/>
      <c r="M428" s="53"/>
      <c r="N428" s="53"/>
      <c r="O428" s="53"/>
      <c r="P428" s="53"/>
    </row>
    <row r="429" spans="12:16" x14ac:dyDescent="0.2">
      <c r="L429" s="53"/>
      <c r="M429" s="53"/>
      <c r="N429" s="53"/>
      <c r="O429" s="53"/>
      <c r="P429" s="53"/>
    </row>
    <row r="430" spans="12:16" x14ac:dyDescent="0.2">
      <c r="L430" s="53"/>
      <c r="M430" s="53"/>
      <c r="N430" s="53"/>
      <c r="O430" s="53"/>
      <c r="P430" s="53"/>
    </row>
    <row r="431" spans="12:16" x14ac:dyDescent="0.2">
      <c r="L431" s="53"/>
      <c r="M431" s="53"/>
      <c r="N431" s="53"/>
      <c r="O431" s="53"/>
      <c r="P431" s="53"/>
    </row>
    <row r="432" spans="12:16" x14ac:dyDescent="0.2">
      <c r="L432" s="53"/>
      <c r="M432" s="53"/>
      <c r="N432" s="53"/>
      <c r="O432" s="53"/>
      <c r="P432" s="53"/>
    </row>
    <row r="433" spans="12:16" x14ac:dyDescent="0.2">
      <c r="L433" s="53"/>
      <c r="M433" s="53"/>
      <c r="N433" s="53"/>
      <c r="O433" s="53"/>
      <c r="P433" s="53"/>
    </row>
    <row r="434" spans="12:16" x14ac:dyDescent="0.2">
      <c r="L434" s="53"/>
      <c r="M434" s="53"/>
      <c r="N434" s="53"/>
      <c r="O434" s="53"/>
      <c r="P434" s="53"/>
    </row>
    <row r="435" spans="12:16" x14ac:dyDescent="0.2">
      <c r="L435" s="53"/>
      <c r="M435" s="53"/>
      <c r="N435" s="53"/>
      <c r="O435" s="53"/>
      <c r="P435" s="53"/>
    </row>
    <row r="436" spans="12:16" x14ac:dyDescent="0.2">
      <c r="L436" s="53"/>
      <c r="M436" s="53"/>
      <c r="N436" s="53"/>
      <c r="O436" s="53"/>
      <c r="P436" s="53"/>
    </row>
    <row r="437" spans="12:16" x14ac:dyDescent="0.2">
      <c r="L437" s="53"/>
      <c r="M437" s="53"/>
      <c r="N437" s="53"/>
      <c r="O437" s="53"/>
      <c r="P437" s="53"/>
    </row>
    <row r="438" spans="12:16" x14ac:dyDescent="0.2">
      <c r="L438" s="53"/>
      <c r="M438" s="53"/>
      <c r="N438" s="53"/>
      <c r="O438" s="53"/>
      <c r="P438" s="53"/>
    </row>
    <row r="439" spans="12:16" x14ac:dyDescent="0.2">
      <c r="L439" s="53"/>
      <c r="M439" s="53"/>
      <c r="N439" s="53"/>
      <c r="O439" s="53"/>
      <c r="P439" s="53"/>
    </row>
    <row r="440" spans="12:16" x14ac:dyDescent="0.2">
      <c r="L440" s="53"/>
      <c r="M440" s="53"/>
      <c r="N440" s="53"/>
      <c r="O440" s="53"/>
      <c r="P440" s="53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0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9.140625" style="1"/>
    <col min="2" max="2" width="12.42578125" style="1" customWidth="1"/>
    <col min="3" max="3" width="9.140625" style="8"/>
    <col min="4" max="8" width="12.140625" style="1" customWidth="1"/>
    <col min="9" max="9" width="9.140625" style="1"/>
    <col min="10" max="10" width="9.140625" style="8"/>
    <col min="11" max="16384" width="9.140625" style="1"/>
  </cols>
  <sheetData>
    <row r="1" spans="1:22" x14ac:dyDescent="0.2">
      <c r="A1" s="28" t="s">
        <v>144</v>
      </c>
      <c r="B1" s="28">
        <v>6</v>
      </c>
      <c r="C1" s="16" t="s">
        <v>150</v>
      </c>
      <c r="D1" s="10"/>
      <c r="E1" s="10"/>
      <c r="F1" s="10"/>
      <c r="G1" s="10"/>
      <c r="H1" s="10"/>
      <c r="I1" s="10"/>
      <c r="J1" s="12"/>
    </row>
    <row r="2" spans="1:22" x14ac:dyDescent="0.2">
      <c r="A2" s="28" t="s">
        <v>89</v>
      </c>
      <c r="D2" s="38">
        <v>2013</v>
      </c>
      <c r="E2" s="11" t="s">
        <v>86</v>
      </c>
      <c r="F2" s="11" t="s">
        <v>86</v>
      </c>
      <c r="G2" s="11" t="s">
        <v>87</v>
      </c>
      <c r="H2" s="11" t="s">
        <v>87</v>
      </c>
      <c r="J2" s="17" t="s">
        <v>91</v>
      </c>
      <c r="L2" s="48">
        <v>2012</v>
      </c>
      <c r="M2" s="49" t="s">
        <v>86</v>
      </c>
      <c r="N2" s="49" t="s">
        <v>86</v>
      </c>
      <c r="O2" s="49" t="s">
        <v>87</v>
      </c>
      <c r="P2" s="49" t="s">
        <v>87</v>
      </c>
      <c r="R2" s="38" t="str">
        <f>"Delta % "&amp;D2&amp;"/"&amp;L2</f>
        <v>Delta % 2013/2012</v>
      </c>
    </row>
    <row r="3" spans="1:22" x14ac:dyDescent="0.2">
      <c r="A3" s="13" t="s">
        <v>90</v>
      </c>
      <c r="B3" s="14" t="s">
        <v>83</v>
      </c>
      <c r="C3" s="8" t="s">
        <v>84</v>
      </c>
      <c r="D3" s="11" t="s">
        <v>85</v>
      </c>
      <c r="E3" s="11" t="s">
        <v>9</v>
      </c>
      <c r="F3" s="11" t="s">
        <v>6</v>
      </c>
      <c r="G3" s="11" t="s">
        <v>9</v>
      </c>
      <c r="H3" s="11" t="s">
        <v>6</v>
      </c>
      <c r="I3" s="11"/>
      <c r="J3" s="12"/>
      <c r="K3" s="11"/>
      <c r="L3" s="49" t="s">
        <v>85</v>
      </c>
      <c r="M3" s="49" t="s">
        <v>9</v>
      </c>
      <c r="N3" s="49" t="s">
        <v>6</v>
      </c>
      <c r="O3" s="49" t="s">
        <v>9</v>
      </c>
      <c r="P3" s="49" t="s">
        <v>6</v>
      </c>
      <c r="Q3" s="11"/>
      <c r="R3" s="11" t="s">
        <v>85</v>
      </c>
      <c r="S3" s="11" t="s">
        <v>171</v>
      </c>
      <c r="T3" s="11" t="s">
        <v>172</v>
      </c>
      <c r="U3" s="11" t="s">
        <v>173</v>
      </c>
      <c r="V3" s="11" t="s">
        <v>174</v>
      </c>
    </row>
    <row r="4" spans="1:22" x14ac:dyDescent="0.2">
      <c r="A4" s="15" t="s">
        <v>88</v>
      </c>
      <c r="B4" s="16" t="s">
        <v>88</v>
      </c>
      <c r="C4" s="17" t="s">
        <v>88</v>
      </c>
      <c r="D4" s="18">
        <f t="shared" ref="D4:D30" si="0">SUM(E4:H4)</f>
        <v>25357</v>
      </c>
      <c r="E4" s="18">
        <f>SUMIFS('2013Figures'!$J:$J,'2013Figures'!$B:$B,"BrokerToCy",'2013Figures'!$G:$G,"E1",'2013Figures'!$E:$E,$B$1)</f>
        <v>84</v>
      </c>
      <c r="F4" s="18">
        <f>SUMIFS('2013Figures'!$J:$J,'2013Figures'!$B:$B,"BrokerToCy",'2013Figures'!$G:$G,"P1",'2013Figures'!$E:$E,$B$1)</f>
        <v>10150</v>
      </c>
      <c r="G4" s="18">
        <f>SUMIFS('2013Figures'!$J:$J,'2013Figures'!$B:$B,"CyToBroker",'2013Figures'!$G:$G,"E1",'2013Figures'!$E:$E,$B$1)</f>
        <v>15123</v>
      </c>
      <c r="H4" s="18">
        <f>SUMIFS('2013Figures'!$J:$J,'2013Figures'!$B:$B,"CyToBroker",'2013Figures'!$G:$G,"P1",'2013Figures'!$E:$E,$B$1)</f>
        <v>0</v>
      </c>
      <c r="I4" s="15"/>
      <c r="J4" s="17" t="s">
        <v>88</v>
      </c>
      <c r="K4" s="15"/>
      <c r="L4" s="50">
        <f t="shared" ref="L4" si="1">SUM(M4:P4)</f>
        <v>38111</v>
      </c>
      <c r="M4" s="50">
        <f>SUMIFS('2012Figures'!$J:$J,'2012Figures'!$B:$B,"BrokerToCy",'2012Figures'!$G:$G,"E1",'2012Figures'!$E:$E,$B$1)</f>
        <v>127</v>
      </c>
      <c r="N4" s="50">
        <f>SUMIFS('2012Figures'!$J:$J,'2012Figures'!$B:$B,"BrokerToCy",'2012Figures'!$G:$G,"P1",'2012Figures'!$E:$E,$B$1)</f>
        <v>17330</v>
      </c>
      <c r="O4" s="50">
        <f>SUMIFS('2012Figures'!$J:$J,'2012Figures'!$B:$B,"CyToBroker",'2012Figures'!$G:$G,"E1",'2012Figures'!$E:$E,$B$1)</f>
        <v>20654</v>
      </c>
      <c r="P4" s="50">
        <f>SUMIFS('2012Figures'!$J:$J,'2012Figures'!$B:$B,"CyToBroker",'2012Figures'!$G:$G,"P1",'2012Figures'!$E:$E,$B$1)</f>
        <v>0</v>
      </c>
      <c r="Q4" s="15"/>
      <c r="R4" s="46">
        <f>IF(L4=0,"",ROUND(D4/L4-1,2))</f>
        <v>-0.33</v>
      </c>
      <c r="S4" s="46">
        <f t="shared" ref="S4:V29" si="2">IF(M4=0,"",ROUND(E4/M4-1,2))</f>
        <v>-0.34</v>
      </c>
      <c r="T4" s="46">
        <f t="shared" si="2"/>
        <v>-0.41</v>
      </c>
      <c r="U4" s="46">
        <f t="shared" si="2"/>
        <v>-0.27</v>
      </c>
      <c r="V4" s="46" t="str">
        <f t="shared" si="2"/>
        <v/>
      </c>
    </row>
    <row r="5" spans="1:22" x14ac:dyDescent="0.2">
      <c r="A5" s="13" t="s">
        <v>88</v>
      </c>
      <c r="B5" s="19" t="s">
        <v>88</v>
      </c>
      <c r="C5" s="12" t="s">
        <v>88</v>
      </c>
      <c r="D5" s="18">
        <f>SUM(E5:H5)</f>
        <v>38</v>
      </c>
      <c r="E5" s="20">
        <f>SUMIFS(E$32:E$412,$J$32:$J$412,$J5)</f>
        <v>0</v>
      </c>
      <c r="F5" s="20">
        <f>SUMIFS(F$32:F$412,$J$32:$J$412,$J5)</f>
        <v>0</v>
      </c>
      <c r="G5" s="20">
        <f>SUMIFS(G$32:G$412,$J$32:$J$412,$J5)</f>
        <v>38</v>
      </c>
      <c r="H5" s="20">
        <f>SUMIFS(H$32:H$412,$J$32:$J$412,$J5)</f>
        <v>0</v>
      </c>
      <c r="I5" s="13"/>
      <c r="J5" s="17" t="s">
        <v>146</v>
      </c>
      <c r="K5" s="13"/>
      <c r="L5" s="50">
        <f>SUM(M5:P5)</f>
        <v>0</v>
      </c>
      <c r="M5" s="51">
        <f>SUMIFS(M$32:M$412,$J$32:$J$412,$J5)</f>
        <v>0</v>
      </c>
      <c r="N5" s="51">
        <f>SUMIFS(N$32:N$412,$J$32:$J$412,$J5)</f>
        <v>0</v>
      </c>
      <c r="O5" s="51">
        <f>SUMIFS(O$32:O$412,$J$32:$J$412,$J5)</f>
        <v>0</v>
      </c>
      <c r="P5" s="51">
        <f>SUMIFS(P$32:P$412,$J$32:$J$412,$J5)</f>
        <v>0</v>
      </c>
      <c r="Q5" s="13"/>
      <c r="R5" s="46" t="str">
        <f t="shared" ref="R5:R29" si="3">IF(L5=0,"",ROUND(D5/L5-1,2))</f>
        <v/>
      </c>
      <c r="S5" s="46" t="str">
        <f t="shared" si="2"/>
        <v/>
      </c>
      <c r="T5" s="46" t="str">
        <f t="shared" si="2"/>
        <v/>
      </c>
      <c r="U5" s="46" t="str">
        <f t="shared" si="2"/>
        <v/>
      </c>
      <c r="V5" s="46" t="str">
        <f t="shared" si="2"/>
        <v/>
      </c>
    </row>
    <row r="6" spans="1:22" x14ac:dyDescent="0.2">
      <c r="A6" s="13" t="s">
        <v>88</v>
      </c>
      <c r="B6" s="19" t="s">
        <v>88</v>
      </c>
      <c r="C6" s="12" t="s">
        <v>88</v>
      </c>
      <c r="D6" s="18">
        <f>SUM(E6:H6)</f>
        <v>0</v>
      </c>
      <c r="E6" s="20">
        <f>SUMIFS(E$32:E$412,$J$32:$J$412,$J6)</f>
        <v>0</v>
      </c>
      <c r="F6" s="20">
        <f>SUMIFS(F$32:F$412,$J$32:$J$412,$J6)</f>
        <v>0</v>
      </c>
      <c r="G6" s="20">
        <f>SUMIFS(G$32:G$412,$J$32:$J$412,$J6)</f>
        <v>0</v>
      </c>
      <c r="H6" s="20">
        <f>SUMIFS(H$32:H$412,$J$32:$J$412,$J6)</f>
        <v>0</v>
      </c>
      <c r="I6" s="13"/>
      <c r="J6" s="17">
        <v>201502</v>
      </c>
      <c r="K6" s="13"/>
      <c r="L6" s="50">
        <f>SUM(M6:P6)</f>
        <v>0</v>
      </c>
      <c r="M6" s="51">
        <f>SUMIFS(M$32:M$412,$J$32:$J$412,$J6)</f>
        <v>0</v>
      </c>
      <c r="N6" s="51">
        <f>SUMIFS(N$32:N$412,$J$32:$J$412,$J6)</f>
        <v>0</v>
      </c>
      <c r="O6" s="51">
        <f>SUMIFS(O$32:O$412,$J$32:$J$412,$J6)</f>
        <v>0</v>
      </c>
      <c r="P6" s="51">
        <f>SUMIFS(P$32:P$412,$J$32:$J$412,$J6)</f>
        <v>0</v>
      </c>
      <c r="Q6" s="13"/>
      <c r="R6" s="46" t="str">
        <f t="shared" si="3"/>
        <v/>
      </c>
      <c r="S6" s="46" t="str">
        <f t="shared" si="2"/>
        <v/>
      </c>
      <c r="T6" s="46" t="str">
        <f t="shared" si="2"/>
        <v/>
      </c>
      <c r="U6" s="46" t="str">
        <f t="shared" si="2"/>
        <v/>
      </c>
      <c r="V6" s="46" t="str">
        <f t="shared" si="2"/>
        <v/>
      </c>
    </row>
    <row r="7" spans="1:22" x14ac:dyDescent="0.2">
      <c r="A7" s="13" t="s">
        <v>88</v>
      </c>
      <c r="B7" s="19" t="s">
        <v>88</v>
      </c>
      <c r="C7" s="12" t="s">
        <v>88</v>
      </c>
      <c r="D7" s="18">
        <f>SUM(E7:H7)</f>
        <v>0</v>
      </c>
      <c r="E7" s="20">
        <f>SUMIFS(E$32:E$412,$J$32:$J$412,$J7)</f>
        <v>0</v>
      </c>
      <c r="F7" s="20">
        <f>SUMIFS(F$32:F$412,$J$32:$J$412,$J7)</f>
        <v>0</v>
      </c>
      <c r="G7" s="20">
        <f>SUMIFS(G$32:G$412,$J$32:$J$412,$J7)</f>
        <v>0</v>
      </c>
      <c r="H7" s="20">
        <f>SUMIFS(H$32:H$412,$J$32:$J$412,$J7)</f>
        <v>0</v>
      </c>
      <c r="I7" s="13"/>
      <c r="J7" s="17">
        <v>201501</v>
      </c>
      <c r="K7" s="13"/>
      <c r="L7" s="50">
        <f>SUM(M7:P7)</f>
        <v>0</v>
      </c>
      <c r="M7" s="51">
        <f>SUMIFS(M$32:M$412,$J$32:$J$412,$J7)</f>
        <v>0</v>
      </c>
      <c r="N7" s="51">
        <f>SUMIFS(N$32:N$412,$J$32:$J$412,$J7)</f>
        <v>0</v>
      </c>
      <c r="O7" s="51">
        <f>SUMIFS(O$32:O$412,$J$32:$J$412,$J7)</f>
        <v>0</v>
      </c>
      <c r="P7" s="51">
        <f>SUMIFS(P$32:P$412,$J$32:$J$412,$J7)</f>
        <v>0</v>
      </c>
      <c r="Q7" s="13"/>
      <c r="R7" s="46" t="str">
        <f t="shared" si="3"/>
        <v/>
      </c>
      <c r="S7" s="46" t="str">
        <f t="shared" si="2"/>
        <v/>
      </c>
      <c r="T7" s="46" t="str">
        <f t="shared" si="2"/>
        <v/>
      </c>
      <c r="U7" s="46" t="str">
        <f t="shared" si="2"/>
        <v/>
      </c>
      <c r="V7" s="46" t="str">
        <f t="shared" si="2"/>
        <v/>
      </c>
    </row>
    <row r="8" spans="1:22" x14ac:dyDescent="0.2">
      <c r="A8" s="13" t="s">
        <v>88</v>
      </c>
      <c r="B8" s="19" t="s">
        <v>88</v>
      </c>
      <c r="C8" s="12" t="s">
        <v>88</v>
      </c>
      <c r="D8" s="18">
        <f>SUM(E8:H8)</f>
        <v>0</v>
      </c>
      <c r="E8" s="20">
        <f>SUMIFS(E$32:E$412,$J$32:$J$412,$J8)</f>
        <v>0</v>
      </c>
      <c r="F8" s="20">
        <f>SUMIFS(F$32:F$412,$J$32:$J$412,$J8)</f>
        <v>0</v>
      </c>
      <c r="G8" s="20">
        <f>SUMIFS(G$32:G$412,$J$32:$J$412,$J8)</f>
        <v>0</v>
      </c>
      <c r="H8" s="20">
        <f>SUMIFS(H$32:H$412,$J$32:$J$412,$J8)</f>
        <v>0</v>
      </c>
      <c r="I8" s="13"/>
      <c r="J8" s="17">
        <v>201401</v>
      </c>
      <c r="K8" s="13"/>
      <c r="L8" s="50">
        <f>SUM(M8:P8)</f>
        <v>0</v>
      </c>
      <c r="M8" s="51">
        <f>SUMIFS(M$32:M$412,$J$32:$J$412,$J8)</f>
        <v>0</v>
      </c>
      <c r="N8" s="51">
        <f>SUMIFS(N$32:N$412,$J$32:$J$412,$J8)</f>
        <v>0</v>
      </c>
      <c r="O8" s="51">
        <f>SUMIFS(O$32:O$412,$J$32:$J$412,$J8)</f>
        <v>0</v>
      </c>
      <c r="P8" s="51">
        <f>SUMIFS(P$32:P$412,$J$32:$J$412,$J8)</f>
        <v>0</v>
      </c>
      <c r="Q8" s="13"/>
      <c r="R8" s="46" t="str">
        <f t="shared" si="3"/>
        <v/>
      </c>
      <c r="S8" s="46" t="str">
        <f t="shared" si="2"/>
        <v/>
      </c>
      <c r="T8" s="46" t="str">
        <f t="shared" si="2"/>
        <v/>
      </c>
      <c r="U8" s="46" t="str">
        <f t="shared" si="2"/>
        <v/>
      </c>
      <c r="V8" s="46" t="str">
        <f t="shared" si="2"/>
        <v/>
      </c>
    </row>
    <row r="9" spans="1:22" x14ac:dyDescent="0.2">
      <c r="A9" s="13" t="s">
        <v>88</v>
      </c>
      <c r="B9" s="19" t="s">
        <v>88</v>
      </c>
      <c r="C9" s="12" t="s">
        <v>88</v>
      </c>
      <c r="D9" s="18">
        <f t="shared" ref="D9:D19" si="4">SUM(E9:H9)</f>
        <v>0</v>
      </c>
      <c r="E9" s="20">
        <f>SUMIFS(E$32:E$412,$J$32:$J$412,$J9)</f>
        <v>0</v>
      </c>
      <c r="F9" s="20">
        <f>SUMIFS(F$32:F$412,$J$32:$J$412,$J9)</f>
        <v>0</v>
      </c>
      <c r="G9" s="20">
        <f>SUMIFS(G$32:G$412,$J$32:$J$412,$J9)</f>
        <v>0</v>
      </c>
      <c r="H9" s="20">
        <f>SUMIFS(H$32:H$412,$J$32:$J$412,$J9)</f>
        <v>0</v>
      </c>
      <c r="I9" s="13"/>
      <c r="J9" s="17">
        <v>201301</v>
      </c>
      <c r="K9" s="13"/>
      <c r="L9" s="50">
        <f t="shared" ref="L9:L19" si="5">SUM(M9:P9)</f>
        <v>0</v>
      </c>
      <c r="M9" s="51">
        <f>SUMIFS(M$32:M$412,$J$32:$J$412,$J9)</f>
        <v>0</v>
      </c>
      <c r="N9" s="51">
        <f>SUMIFS(N$32:N$412,$J$32:$J$412,$J9)</f>
        <v>0</v>
      </c>
      <c r="O9" s="51">
        <f>SUMIFS(O$32:O$412,$J$32:$J$412,$J9)</f>
        <v>0</v>
      </c>
      <c r="P9" s="51">
        <f>SUMIFS(P$32:P$412,$J$32:$J$412,$J9)</f>
        <v>0</v>
      </c>
      <c r="Q9" s="13"/>
      <c r="R9" s="46" t="str">
        <f t="shared" si="3"/>
        <v/>
      </c>
      <c r="S9" s="46" t="str">
        <f t="shared" si="2"/>
        <v/>
      </c>
      <c r="T9" s="46" t="str">
        <f t="shared" si="2"/>
        <v/>
      </c>
      <c r="U9" s="46" t="str">
        <f t="shared" si="2"/>
        <v/>
      </c>
      <c r="V9" s="46" t="str">
        <f t="shared" si="2"/>
        <v/>
      </c>
    </row>
    <row r="10" spans="1:22" x14ac:dyDescent="0.2">
      <c r="A10" s="13" t="s">
        <v>88</v>
      </c>
      <c r="B10" s="19" t="s">
        <v>88</v>
      </c>
      <c r="C10" s="12" t="s">
        <v>88</v>
      </c>
      <c r="D10" s="18">
        <f t="shared" si="4"/>
        <v>0</v>
      </c>
      <c r="E10" s="20">
        <f>SUMIFS(E$32:E$412,$J$32:$J$412,$J10)</f>
        <v>0</v>
      </c>
      <c r="F10" s="20">
        <f>SUMIFS(F$32:F$412,$J$32:$J$412,$J10)</f>
        <v>0</v>
      </c>
      <c r="G10" s="20">
        <f>SUMIFS(G$32:G$412,$J$32:$J$412,$J10)</f>
        <v>0</v>
      </c>
      <c r="H10" s="20">
        <f>SUMIFS(H$32:H$412,$J$32:$J$412,$J10)</f>
        <v>0</v>
      </c>
      <c r="I10" s="13"/>
      <c r="J10" s="17">
        <v>201201</v>
      </c>
      <c r="K10" s="13"/>
      <c r="L10" s="50">
        <f t="shared" si="5"/>
        <v>0</v>
      </c>
      <c r="M10" s="51">
        <f>SUMIFS(M$32:M$412,$J$32:$J$412,$J10)</f>
        <v>0</v>
      </c>
      <c r="N10" s="51">
        <f>SUMIFS(N$32:N$412,$J$32:$J$412,$J10)</f>
        <v>0</v>
      </c>
      <c r="O10" s="51">
        <f>SUMIFS(O$32:O$412,$J$32:$J$412,$J10)</f>
        <v>0</v>
      </c>
      <c r="P10" s="51">
        <f>SUMIFS(P$32:P$412,$J$32:$J$412,$J10)</f>
        <v>0</v>
      </c>
      <c r="Q10" s="13"/>
      <c r="R10" s="46" t="str">
        <f t="shared" si="3"/>
        <v/>
      </c>
      <c r="S10" s="46" t="str">
        <f t="shared" si="2"/>
        <v/>
      </c>
      <c r="T10" s="46" t="str">
        <f t="shared" si="2"/>
        <v/>
      </c>
      <c r="U10" s="46" t="str">
        <f t="shared" si="2"/>
        <v/>
      </c>
      <c r="V10" s="46" t="str">
        <f t="shared" si="2"/>
        <v/>
      </c>
    </row>
    <row r="11" spans="1:22" x14ac:dyDescent="0.2">
      <c r="A11" s="13" t="s">
        <v>88</v>
      </c>
      <c r="B11" s="19" t="s">
        <v>88</v>
      </c>
      <c r="C11" s="12" t="s">
        <v>88</v>
      </c>
      <c r="D11" s="18">
        <f t="shared" si="4"/>
        <v>0</v>
      </c>
      <c r="E11" s="20">
        <f>SUMIFS(E$32:E$412,$J$32:$J$412,$J11)</f>
        <v>0</v>
      </c>
      <c r="F11" s="20">
        <f>SUMIFS(F$32:F$412,$J$32:$J$412,$J11)</f>
        <v>0</v>
      </c>
      <c r="G11" s="20">
        <f>SUMIFS(G$32:G$412,$J$32:$J$412,$J11)</f>
        <v>0</v>
      </c>
      <c r="H11" s="20">
        <f>SUMIFS(H$32:H$412,$J$32:$J$412,$J11)</f>
        <v>0</v>
      </c>
      <c r="I11" s="13"/>
      <c r="J11" s="17">
        <v>201101</v>
      </c>
      <c r="K11" s="13"/>
      <c r="L11" s="50">
        <f t="shared" si="5"/>
        <v>0</v>
      </c>
      <c r="M11" s="51">
        <f>SUMIFS(M$32:M$412,$J$32:$J$412,$J11)</f>
        <v>0</v>
      </c>
      <c r="N11" s="51">
        <f>SUMIFS(N$32:N$412,$J$32:$J$412,$J11)</f>
        <v>0</v>
      </c>
      <c r="O11" s="51">
        <f>SUMIFS(O$32:O$412,$J$32:$J$412,$J11)</f>
        <v>0</v>
      </c>
      <c r="P11" s="51">
        <f>SUMIFS(P$32:P$412,$J$32:$J$412,$J11)</f>
        <v>0</v>
      </c>
      <c r="Q11" s="13"/>
      <c r="R11" s="46" t="str">
        <f t="shared" si="3"/>
        <v/>
      </c>
      <c r="S11" s="46" t="str">
        <f t="shared" si="2"/>
        <v/>
      </c>
      <c r="T11" s="46" t="str">
        <f t="shared" si="2"/>
        <v/>
      </c>
      <c r="U11" s="46" t="str">
        <f t="shared" si="2"/>
        <v/>
      </c>
      <c r="V11" s="46" t="str">
        <f t="shared" si="2"/>
        <v/>
      </c>
    </row>
    <row r="12" spans="1:22" x14ac:dyDescent="0.2">
      <c r="A12" s="13" t="s">
        <v>88</v>
      </c>
      <c r="B12" s="19" t="s">
        <v>88</v>
      </c>
      <c r="C12" s="12" t="s">
        <v>88</v>
      </c>
      <c r="D12" s="18">
        <f t="shared" si="4"/>
        <v>0</v>
      </c>
      <c r="E12" s="20">
        <f>SUMIFS(E$32:E$412,$J$32:$J$412,$J12)</f>
        <v>0</v>
      </c>
      <c r="F12" s="20">
        <f>SUMIFS(F$32:F$412,$J$32:$J$412,$J12)</f>
        <v>0</v>
      </c>
      <c r="G12" s="20">
        <f>SUMIFS(G$32:G$412,$J$32:$J$412,$J12)</f>
        <v>0</v>
      </c>
      <c r="H12" s="20">
        <f>SUMIFS(H$32:H$412,$J$32:$J$412,$J12)</f>
        <v>0</v>
      </c>
      <c r="I12" s="13"/>
      <c r="J12" s="17">
        <v>201010</v>
      </c>
      <c r="K12" s="13"/>
      <c r="L12" s="50">
        <f t="shared" si="5"/>
        <v>0</v>
      </c>
      <c r="M12" s="51">
        <f>SUMIFS(M$32:M$412,$J$32:$J$412,$J12)</f>
        <v>0</v>
      </c>
      <c r="N12" s="51">
        <f>SUMIFS(N$32:N$412,$J$32:$J$412,$J12)</f>
        <v>0</v>
      </c>
      <c r="O12" s="51">
        <f>SUMIFS(O$32:O$412,$J$32:$J$412,$J12)</f>
        <v>0</v>
      </c>
      <c r="P12" s="51">
        <f>SUMIFS(P$32:P$412,$J$32:$J$412,$J12)</f>
        <v>0</v>
      </c>
      <c r="Q12" s="13"/>
      <c r="R12" s="46" t="str">
        <f t="shared" si="3"/>
        <v/>
      </c>
      <c r="S12" s="46" t="str">
        <f t="shared" si="2"/>
        <v/>
      </c>
      <c r="T12" s="46" t="str">
        <f t="shared" si="2"/>
        <v/>
      </c>
      <c r="U12" s="46" t="str">
        <f t="shared" si="2"/>
        <v/>
      </c>
      <c r="V12" s="46" t="str">
        <f t="shared" si="2"/>
        <v/>
      </c>
    </row>
    <row r="13" spans="1:22" x14ac:dyDescent="0.2">
      <c r="A13" s="13" t="s">
        <v>88</v>
      </c>
      <c r="B13" s="19" t="s">
        <v>88</v>
      </c>
      <c r="C13" s="12" t="s">
        <v>88</v>
      </c>
      <c r="D13" s="18">
        <f t="shared" si="4"/>
        <v>0</v>
      </c>
      <c r="E13" s="20">
        <f>SUMIFS(E$32:E$412,$J$32:$J$412,$J13)</f>
        <v>0</v>
      </c>
      <c r="F13" s="20">
        <f>SUMIFS(F$32:F$412,$J$32:$J$412,$J13)</f>
        <v>0</v>
      </c>
      <c r="G13" s="20">
        <f>SUMIFS(G$32:G$412,$J$32:$J$412,$J13)</f>
        <v>0</v>
      </c>
      <c r="H13" s="20">
        <f>SUMIFS(H$32:H$412,$J$32:$J$412,$J13)</f>
        <v>0</v>
      </c>
      <c r="I13" s="13"/>
      <c r="J13" s="17">
        <v>201005</v>
      </c>
      <c r="K13" s="13"/>
      <c r="L13" s="50">
        <f t="shared" si="5"/>
        <v>0</v>
      </c>
      <c r="M13" s="51">
        <f>SUMIFS(M$32:M$412,$J$32:$J$412,$J13)</f>
        <v>0</v>
      </c>
      <c r="N13" s="51">
        <f>SUMIFS(N$32:N$412,$J$32:$J$412,$J13)</f>
        <v>0</v>
      </c>
      <c r="O13" s="51">
        <f>SUMIFS(O$32:O$412,$J$32:$J$412,$J13)</f>
        <v>0</v>
      </c>
      <c r="P13" s="51">
        <f>SUMIFS(P$32:P$412,$J$32:$J$412,$J13)</f>
        <v>0</v>
      </c>
      <c r="Q13" s="13"/>
      <c r="R13" s="46" t="str">
        <f t="shared" si="3"/>
        <v/>
      </c>
      <c r="S13" s="46" t="str">
        <f t="shared" si="2"/>
        <v/>
      </c>
      <c r="T13" s="46" t="str">
        <f t="shared" si="2"/>
        <v/>
      </c>
      <c r="U13" s="46" t="str">
        <f t="shared" si="2"/>
        <v/>
      </c>
      <c r="V13" s="46" t="str">
        <f t="shared" si="2"/>
        <v/>
      </c>
    </row>
    <row r="14" spans="1:22" x14ac:dyDescent="0.2">
      <c r="A14" s="13" t="s">
        <v>88</v>
      </c>
      <c r="B14" s="19" t="s">
        <v>88</v>
      </c>
      <c r="C14" s="12" t="s">
        <v>88</v>
      </c>
      <c r="D14" s="18">
        <f t="shared" si="4"/>
        <v>0</v>
      </c>
      <c r="E14" s="20">
        <f>SUMIFS(E$32:E$412,$J$32:$J$412,$J14)</f>
        <v>0</v>
      </c>
      <c r="F14" s="20">
        <f>SUMIFS(F$32:F$412,$J$32:$J$412,$J14)</f>
        <v>0</v>
      </c>
      <c r="G14" s="20">
        <f>SUMIFS(G$32:G$412,$J$32:$J$412,$J14)</f>
        <v>0</v>
      </c>
      <c r="H14" s="20">
        <f>SUMIFS(H$32:H$412,$J$32:$J$412,$J14)</f>
        <v>0</v>
      </c>
      <c r="I14" s="13"/>
      <c r="J14" s="17">
        <v>201001</v>
      </c>
      <c r="K14" s="13"/>
      <c r="L14" s="50">
        <f t="shared" si="5"/>
        <v>0</v>
      </c>
      <c r="M14" s="51">
        <f>SUMIFS(M$32:M$412,$J$32:$J$412,$J14)</f>
        <v>0</v>
      </c>
      <c r="N14" s="51">
        <f>SUMIFS(N$32:N$412,$J$32:$J$412,$J14)</f>
        <v>0</v>
      </c>
      <c r="O14" s="51">
        <f>SUMIFS(O$32:O$412,$J$32:$J$412,$J14)</f>
        <v>0</v>
      </c>
      <c r="P14" s="51">
        <f>SUMIFS(P$32:P$412,$J$32:$J$412,$J14)</f>
        <v>0</v>
      </c>
      <c r="Q14" s="13"/>
      <c r="R14" s="46" t="str">
        <f t="shared" si="3"/>
        <v/>
      </c>
      <c r="S14" s="46" t="str">
        <f t="shared" si="2"/>
        <v/>
      </c>
      <c r="T14" s="46" t="str">
        <f t="shared" si="2"/>
        <v/>
      </c>
      <c r="U14" s="46" t="str">
        <f t="shared" si="2"/>
        <v/>
      </c>
      <c r="V14" s="46" t="str">
        <f t="shared" si="2"/>
        <v/>
      </c>
    </row>
    <row r="15" spans="1:22" x14ac:dyDescent="0.2">
      <c r="A15" s="13" t="s">
        <v>88</v>
      </c>
      <c r="B15" s="19" t="s">
        <v>88</v>
      </c>
      <c r="C15" s="12" t="s">
        <v>88</v>
      </c>
      <c r="D15" s="18">
        <f t="shared" si="4"/>
        <v>283</v>
      </c>
      <c r="E15" s="20">
        <f>SUMIFS(E$32:E$412,$J$32:$J$412,$J15)</f>
        <v>76</v>
      </c>
      <c r="F15" s="20">
        <f>SUMIFS(F$32:F$412,$J$32:$J$412,$J15)</f>
        <v>0</v>
      </c>
      <c r="G15" s="20">
        <f>SUMIFS(G$32:G$412,$J$32:$J$412,$J15)</f>
        <v>207</v>
      </c>
      <c r="H15" s="20">
        <f>SUMIFS(H$32:H$412,$J$32:$J$412,$J15)</f>
        <v>0</v>
      </c>
      <c r="I15" s="13"/>
      <c r="J15" s="17">
        <v>200901</v>
      </c>
      <c r="K15" s="13"/>
      <c r="L15" s="50">
        <f t="shared" si="5"/>
        <v>149</v>
      </c>
      <c r="M15" s="51">
        <f>SUMIFS(M$32:M$412,$J$32:$J$412,$J15)</f>
        <v>123</v>
      </c>
      <c r="N15" s="51">
        <f>SUMIFS(N$32:N$412,$J$32:$J$412,$J15)</f>
        <v>0</v>
      </c>
      <c r="O15" s="51">
        <f>SUMIFS(O$32:O$412,$J$32:$J$412,$J15)</f>
        <v>26</v>
      </c>
      <c r="P15" s="51">
        <f>SUMIFS(P$32:P$412,$J$32:$J$412,$J15)</f>
        <v>0</v>
      </c>
      <c r="Q15" s="13"/>
      <c r="R15" s="46">
        <f t="shared" si="3"/>
        <v>0.9</v>
      </c>
      <c r="S15" s="46">
        <f t="shared" si="2"/>
        <v>-0.38</v>
      </c>
      <c r="T15" s="46" t="str">
        <f t="shared" si="2"/>
        <v/>
      </c>
      <c r="U15" s="46">
        <f t="shared" si="2"/>
        <v>6.96</v>
      </c>
      <c r="V15" s="46" t="str">
        <f t="shared" si="2"/>
        <v/>
      </c>
    </row>
    <row r="16" spans="1:22" x14ac:dyDescent="0.2">
      <c r="A16" s="13" t="s">
        <v>88</v>
      </c>
      <c r="B16" s="19" t="s">
        <v>88</v>
      </c>
      <c r="C16" s="12" t="s">
        <v>88</v>
      </c>
      <c r="D16" s="18">
        <f t="shared" si="4"/>
        <v>0</v>
      </c>
      <c r="E16" s="20">
        <f>SUMIFS(E$32:E$412,$J$32:$J$412,$J16)</f>
        <v>0</v>
      </c>
      <c r="F16" s="20">
        <f>SUMIFS(F$32:F$412,$J$32:$J$412,$J16)</f>
        <v>0</v>
      </c>
      <c r="G16" s="20">
        <f>SUMIFS(G$32:G$412,$J$32:$J$412,$J16)</f>
        <v>0</v>
      </c>
      <c r="H16" s="20">
        <f>SUMIFS(H$32:H$412,$J$32:$J$412,$J16)</f>
        <v>0</v>
      </c>
      <c r="I16" s="13"/>
      <c r="J16" s="17">
        <v>200801</v>
      </c>
      <c r="K16" s="13"/>
      <c r="L16" s="50">
        <f t="shared" si="5"/>
        <v>0</v>
      </c>
      <c r="M16" s="51">
        <f>SUMIFS(M$32:M$412,$J$32:$J$412,$J16)</f>
        <v>0</v>
      </c>
      <c r="N16" s="51">
        <f>SUMIFS(N$32:N$412,$J$32:$J$412,$J16)</f>
        <v>0</v>
      </c>
      <c r="O16" s="51">
        <f>SUMIFS(O$32:O$412,$J$32:$J$412,$J16)</f>
        <v>0</v>
      </c>
      <c r="P16" s="51">
        <f>SUMIFS(P$32:P$412,$J$32:$J$412,$J16)</f>
        <v>0</v>
      </c>
      <c r="Q16" s="13"/>
      <c r="R16" s="46" t="str">
        <f t="shared" si="3"/>
        <v/>
      </c>
      <c r="S16" s="46" t="str">
        <f t="shared" si="2"/>
        <v/>
      </c>
      <c r="T16" s="46" t="str">
        <f t="shared" si="2"/>
        <v/>
      </c>
      <c r="U16" s="46" t="str">
        <f t="shared" si="2"/>
        <v/>
      </c>
      <c r="V16" s="46" t="str">
        <f t="shared" si="2"/>
        <v/>
      </c>
    </row>
    <row r="17" spans="1:22" x14ac:dyDescent="0.2">
      <c r="A17" s="13" t="s">
        <v>88</v>
      </c>
      <c r="B17" s="19" t="s">
        <v>88</v>
      </c>
      <c r="C17" s="12" t="s">
        <v>88</v>
      </c>
      <c r="D17" s="18">
        <f t="shared" si="4"/>
        <v>0</v>
      </c>
      <c r="E17" s="20">
        <f>SUMIFS(E$32:E$412,$J$32:$J$412,$J17)</f>
        <v>0</v>
      </c>
      <c r="F17" s="20">
        <f>SUMIFS(F$32:F$412,$J$32:$J$412,$J17)</f>
        <v>0</v>
      </c>
      <c r="G17" s="20">
        <f>SUMIFS(G$32:G$412,$J$32:$J$412,$J17)</f>
        <v>0</v>
      </c>
      <c r="H17" s="20">
        <f>SUMIFS(H$32:H$412,$J$32:$J$412,$J17)</f>
        <v>0</v>
      </c>
      <c r="I17" s="13"/>
      <c r="J17" s="17">
        <v>200701</v>
      </c>
      <c r="K17" s="13"/>
      <c r="L17" s="50">
        <f t="shared" si="5"/>
        <v>0</v>
      </c>
      <c r="M17" s="51">
        <f>SUMIFS(M$32:M$412,$J$32:$J$412,$J17)</f>
        <v>0</v>
      </c>
      <c r="N17" s="51">
        <f>SUMIFS(N$32:N$412,$J$32:$J$412,$J17)</f>
        <v>0</v>
      </c>
      <c r="O17" s="51">
        <f>SUMIFS(O$32:O$412,$J$32:$J$412,$J17)</f>
        <v>0</v>
      </c>
      <c r="P17" s="51">
        <f>SUMIFS(P$32:P$412,$J$32:$J$412,$J17)</f>
        <v>0</v>
      </c>
      <c r="Q17" s="13"/>
      <c r="R17" s="46" t="str">
        <f t="shared" si="3"/>
        <v/>
      </c>
      <c r="S17" s="46" t="str">
        <f t="shared" si="2"/>
        <v/>
      </c>
      <c r="T17" s="46" t="str">
        <f t="shared" si="2"/>
        <v/>
      </c>
      <c r="U17" s="46" t="str">
        <f t="shared" si="2"/>
        <v/>
      </c>
      <c r="V17" s="46" t="str">
        <f t="shared" si="2"/>
        <v/>
      </c>
    </row>
    <row r="18" spans="1:22" x14ac:dyDescent="0.2">
      <c r="A18" s="13" t="s">
        <v>88</v>
      </c>
      <c r="B18" s="19" t="s">
        <v>88</v>
      </c>
      <c r="C18" s="12" t="s">
        <v>88</v>
      </c>
      <c r="D18" s="18">
        <f t="shared" si="4"/>
        <v>0</v>
      </c>
      <c r="E18" s="20">
        <f>SUMIFS(E$32:E$412,$J$32:$J$412,$J18)</f>
        <v>0</v>
      </c>
      <c r="F18" s="20">
        <f>SUMIFS(F$32:F$412,$J$32:$J$412,$J18)</f>
        <v>0</v>
      </c>
      <c r="G18" s="20">
        <f>SUMIFS(G$32:G$412,$J$32:$J$412,$J18)</f>
        <v>0</v>
      </c>
      <c r="H18" s="20">
        <f>SUMIFS(H$32:H$412,$J$32:$J$412,$J18)</f>
        <v>0</v>
      </c>
      <c r="I18" s="13"/>
      <c r="J18" s="17">
        <v>200601</v>
      </c>
      <c r="K18" s="13"/>
      <c r="L18" s="50">
        <f t="shared" si="5"/>
        <v>0</v>
      </c>
      <c r="M18" s="51">
        <f>SUMIFS(M$32:M$412,$J$32:$J$412,$J18)</f>
        <v>0</v>
      </c>
      <c r="N18" s="51">
        <f>SUMIFS(N$32:N$412,$J$32:$J$412,$J18)</f>
        <v>0</v>
      </c>
      <c r="O18" s="51">
        <f>SUMIFS(O$32:O$412,$J$32:$J$412,$J18)</f>
        <v>0</v>
      </c>
      <c r="P18" s="51">
        <f>SUMIFS(P$32:P$412,$J$32:$J$412,$J18)</f>
        <v>0</v>
      </c>
      <c r="Q18" s="13"/>
      <c r="R18" s="46" t="str">
        <f t="shared" si="3"/>
        <v/>
      </c>
      <c r="S18" s="46" t="str">
        <f t="shared" si="2"/>
        <v/>
      </c>
      <c r="T18" s="46" t="str">
        <f t="shared" si="2"/>
        <v/>
      </c>
      <c r="U18" s="46" t="str">
        <f t="shared" si="2"/>
        <v/>
      </c>
      <c r="V18" s="46" t="str">
        <f t="shared" si="2"/>
        <v/>
      </c>
    </row>
    <row r="19" spans="1:22" x14ac:dyDescent="0.2">
      <c r="A19" s="13" t="s">
        <v>88</v>
      </c>
      <c r="B19" s="19" t="s">
        <v>88</v>
      </c>
      <c r="C19" s="12" t="s">
        <v>88</v>
      </c>
      <c r="D19" s="18">
        <f t="shared" si="4"/>
        <v>25036</v>
      </c>
      <c r="E19" s="20">
        <f>SUMIFS(E$32:E$412,$J$32:$J$412,$J19)</f>
        <v>8</v>
      </c>
      <c r="F19" s="20">
        <f>SUMIFS(F$32:F$412,$J$32:$J$412,$J19)</f>
        <v>10150</v>
      </c>
      <c r="G19" s="20">
        <f>SUMIFS(G$32:G$412,$J$32:$J$412,$J19)</f>
        <v>14878</v>
      </c>
      <c r="H19" s="20">
        <f>SUMIFS(H$32:H$412,$J$32:$J$412,$J19)</f>
        <v>0</v>
      </c>
      <c r="I19" s="13"/>
      <c r="J19" s="17" t="s">
        <v>131</v>
      </c>
      <c r="K19" s="13"/>
      <c r="L19" s="50">
        <f t="shared" si="5"/>
        <v>37962</v>
      </c>
      <c r="M19" s="51">
        <f>SUMIFS(M$32:M$412,$J$32:$J$412,$J19)</f>
        <v>4</v>
      </c>
      <c r="N19" s="51">
        <f>SUMIFS(N$32:N$412,$J$32:$J$412,$J19)</f>
        <v>17330</v>
      </c>
      <c r="O19" s="51">
        <f>SUMIFS(O$32:O$412,$J$32:$J$412,$J19)</f>
        <v>20628</v>
      </c>
      <c r="P19" s="51">
        <f>SUMIFS(P$32:P$412,$J$32:$J$412,$J19)</f>
        <v>0</v>
      </c>
      <c r="Q19" s="13"/>
      <c r="R19" s="46">
        <f t="shared" si="3"/>
        <v>-0.34</v>
      </c>
      <c r="S19" s="46">
        <f t="shared" si="2"/>
        <v>1</v>
      </c>
      <c r="T19" s="46">
        <f t="shared" si="2"/>
        <v>-0.41</v>
      </c>
      <c r="U19" s="46">
        <f t="shared" si="2"/>
        <v>-0.28000000000000003</v>
      </c>
      <c r="V19" s="46" t="str">
        <f t="shared" si="2"/>
        <v/>
      </c>
    </row>
    <row r="20" spans="1:22" x14ac:dyDescent="0.2">
      <c r="A20" s="21"/>
      <c r="B20" s="21" t="s">
        <v>92</v>
      </c>
      <c r="C20" s="22"/>
      <c r="D20" s="23">
        <f>SUM(E20:H20)</f>
        <v>25357</v>
      </c>
      <c r="E20" s="23">
        <f>SUM(E5:E19)</f>
        <v>84</v>
      </c>
      <c r="F20" s="23">
        <f t="shared" ref="F20:H20" si="6">SUM(F5:F19)</f>
        <v>10150</v>
      </c>
      <c r="G20" s="23">
        <f t="shared" si="6"/>
        <v>15123</v>
      </c>
      <c r="H20" s="23">
        <f t="shared" si="6"/>
        <v>0</v>
      </c>
      <c r="I20" s="21"/>
      <c r="J20" s="22"/>
      <c r="K20" s="21"/>
      <c r="L20" s="43">
        <f>SUM(M20:P20)</f>
        <v>38111</v>
      </c>
      <c r="M20" s="43">
        <f>SUM(M5:M19)</f>
        <v>127</v>
      </c>
      <c r="N20" s="43">
        <f t="shared" ref="N20:P20" si="7">SUM(N5:N19)</f>
        <v>17330</v>
      </c>
      <c r="O20" s="43">
        <f t="shared" si="7"/>
        <v>20654</v>
      </c>
      <c r="P20" s="43">
        <f t="shared" si="7"/>
        <v>0</v>
      </c>
      <c r="Q20" s="21"/>
      <c r="R20" s="21"/>
      <c r="S20" s="21"/>
      <c r="T20" s="21"/>
      <c r="U20" s="21"/>
      <c r="V20" s="21"/>
    </row>
    <row r="21" spans="1:22" x14ac:dyDescent="0.2">
      <c r="A21" s="35" t="s">
        <v>100</v>
      </c>
      <c r="B21" s="14" t="s">
        <v>88</v>
      </c>
      <c r="C21" s="8" t="s">
        <v>88</v>
      </c>
      <c r="D21" s="36">
        <f t="shared" si="0"/>
        <v>15120</v>
      </c>
      <c r="E21" s="9">
        <f>SUMIFS('2013Figures'!$J:$J,'2013Figures'!$B:$B,"BrokerToCy",'2013Figures'!$G:$G,"E1",'2013Figures'!$K:$K,1,'2013Figures'!$E:$E,$B$1)</f>
        <v>0</v>
      </c>
      <c r="F21" s="9">
        <f>SUMIFS('2013Figures'!$J:$J,'2013Figures'!$B:$B,"BrokerToCy",'2013Figures'!$G:$G,"P1",'2013Figures'!$K:$K,1,'2013Figures'!$E:$E,$B$1)</f>
        <v>0</v>
      </c>
      <c r="G21" s="9">
        <f>SUMIFS('2013Figures'!$J:$J,'2013Figures'!$B:$B,"CyToBroker",'2013Figures'!$G:$G,"E1",'2013Figures'!$K:$K,1,'2013Figures'!$E:$E,$B$1)</f>
        <v>15120</v>
      </c>
      <c r="H21" s="9">
        <f>SUMIFS('2013Figures'!$J:$J,'2013Figures'!$B:$B,"CyToBroker",'2013Figures'!$G:$G,"P1",'2013Figures'!$K:$K,1,'2013Figures'!$E:$E,$B$1)</f>
        <v>0</v>
      </c>
      <c r="I21" s="11"/>
      <c r="K21" s="11"/>
      <c r="L21" s="41">
        <f t="shared" ref="L21:L30" si="8">SUM(M21:P21)</f>
        <v>20650</v>
      </c>
      <c r="M21" s="52">
        <f>SUMIFS('2012Figures'!$J:$J,'2012Figures'!$B:$B,"BrokerToCy",'2012Figures'!$G:$G,"E1",'2012Figures'!$K:$K,1,'2012Figures'!$E:$E,$B$1)</f>
        <v>4</v>
      </c>
      <c r="N21" s="52">
        <f>SUMIFS('2012Figures'!$J:$J,'2012Figures'!$B:$B,"BrokerToCy",'2012Figures'!$G:$G,"P1",'2012Figures'!$K:$K,1,'2012Figures'!$E:$E,$B$1)</f>
        <v>0</v>
      </c>
      <c r="O21" s="52">
        <f>SUMIFS('2012Figures'!$J:$J,'2012Figures'!$B:$B,"CyToBroker",'2012Figures'!$G:$G,"E1",'2012Figures'!$K:$K,1,'2012Figures'!$E:$E,$B$1)</f>
        <v>20646</v>
      </c>
      <c r="P21" s="52">
        <f>SUMIFS('2012Figures'!$J:$J,'2012Figures'!$B:$B,"CyToBroker",'2012Figures'!$G:$G,"P1",'2012Figures'!$K:$K,1,'2012Figures'!$E:$E,$B$1)</f>
        <v>0</v>
      </c>
      <c r="Q21" s="11"/>
      <c r="R21" s="46">
        <f t="shared" ref="R21:V45" si="9">IF(L21=0,"",ROUND(D21/L21-1,2))</f>
        <v>-0.27</v>
      </c>
      <c r="S21" s="46">
        <f t="shared" si="9"/>
        <v>-1</v>
      </c>
      <c r="T21" s="46" t="str">
        <f t="shared" si="9"/>
        <v/>
      </c>
      <c r="U21" s="46">
        <f t="shared" si="9"/>
        <v>-0.27</v>
      </c>
      <c r="V21" s="46" t="str">
        <f t="shared" si="9"/>
        <v/>
      </c>
    </row>
    <row r="22" spans="1:22" x14ac:dyDescent="0.2">
      <c r="A22" s="35" t="s">
        <v>101</v>
      </c>
      <c r="B22" s="14" t="s">
        <v>88</v>
      </c>
      <c r="C22" s="8" t="s">
        <v>88</v>
      </c>
      <c r="D22" s="36">
        <f t="shared" si="0"/>
        <v>10226</v>
      </c>
      <c r="E22" s="9">
        <f>SUMIFS('2013Figures'!$J:$J,'2013Figures'!$B:$B,"BrokerToCy",'2013Figures'!$G:$G,"E1",'2013Figures'!$K:$K,2,'2013Figures'!$E:$E,$B$1)</f>
        <v>76</v>
      </c>
      <c r="F22" s="9">
        <f>SUMIFS('2013Figures'!$J:$J,'2013Figures'!$B:$B,"BrokerToCy",'2013Figures'!$G:$G,"P1",'2013Figures'!$K:$K,2,'2013Figures'!$E:$E,$B$1)</f>
        <v>10150</v>
      </c>
      <c r="G22" s="9">
        <f>SUMIFS('2013Figures'!$J:$J,'2013Figures'!$B:$B,"CyToBroker",'2013Figures'!$G:$G,"E1",'2013Figures'!$K:$K,2,'2013Figures'!$E:$E,$B$1)</f>
        <v>0</v>
      </c>
      <c r="H22" s="9">
        <f>SUMIFS('2013Figures'!$J:$J,'2013Figures'!$B:$B,"CyToBroker",'2013Figures'!$G:$G,"P1",'2013Figures'!$K:$K,2,'2013Figures'!$E:$E,$B$1)</f>
        <v>0</v>
      </c>
      <c r="I22" s="11"/>
      <c r="K22" s="11"/>
      <c r="L22" s="41">
        <f t="shared" si="8"/>
        <v>17453</v>
      </c>
      <c r="M22" s="52">
        <f>SUMIFS('2012Figures'!$J:$J,'2012Figures'!$B:$B,"BrokerToCy",'2012Figures'!$G:$G,"E1",'2012Figures'!$K:$K,2,'2012Figures'!$E:$E,$B$1)</f>
        <v>123</v>
      </c>
      <c r="N22" s="52">
        <f>SUMIFS('2012Figures'!$J:$J,'2012Figures'!$B:$B,"BrokerToCy",'2012Figures'!$G:$G,"P1",'2012Figures'!$K:$K,2,'2012Figures'!$E:$E,$B$1)</f>
        <v>17330</v>
      </c>
      <c r="O22" s="52">
        <f>SUMIFS('2012Figures'!$J:$J,'2012Figures'!$B:$B,"CyToBroker",'2012Figures'!$G:$G,"E1",'2012Figures'!$K:$K,2,'2012Figures'!$E:$E,$B$1)</f>
        <v>0</v>
      </c>
      <c r="P22" s="52">
        <f>SUMIFS('2012Figures'!$J:$J,'2012Figures'!$B:$B,"CyToBroker",'2012Figures'!$G:$G,"P1",'2012Figures'!$K:$K,2,'2012Figures'!$E:$E,$B$1)</f>
        <v>0</v>
      </c>
      <c r="Q22" s="11"/>
      <c r="R22" s="46">
        <f t="shared" si="9"/>
        <v>-0.41</v>
      </c>
      <c r="S22" s="46">
        <f t="shared" si="9"/>
        <v>-0.38</v>
      </c>
      <c r="T22" s="46">
        <f t="shared" si="9"/>
        <v>-0.41</v>
      </c>
      <c r="U22" s="46" t="str">
        <f t="shared" si="9"/>
        <v/>
      </c>
      <c r="V22" s="46" t="str">
        <f t="shared" si="9"/>
        <v/>
      </c>
    </row>
    <row r="23" spans="1:22" x14ac:dyDescent="0.2">
      <c r="A23" s="35" t="s">
        <v>102</v>
      </c>
      <c r="B23" s="14" t="s">
        <v>88</v>
      </c>
      <c r="C23" s="8" t="s">
        <v>88</v>
      </c>
      <c r="D23" s="36">
        <f t="shared" si="0"/>
        <v>11</v>
      </c>
      <c r="E23" s="9">
        <f>SUMIFS('2013Figures'!$J:$J,'2013Figures'!$B:$B,"BrokerToCy",'2013Figures'!$G:$G,"E1",'2013Figures'!$K:$K,3,'2013Figures'!$E:$E,$B$1)</f>
        <v>8</v>
      </c>
      <c r="F23" s="9">
        <f>SUMIFS('2013Figures'!$J:$J,'2013Figures'!$B:$B,"BrokerToCy",'2013Figures'!$G:$G,"P1",'2013Figures'!$K:$K,3,'2013Figures'!$E:$E,$B$1)</f>
        <v>0</v>
      </c>
      <c r="G23" s="9">
        <f>SUMIFS('2013Figures'!$J:$J,'2013Figures'!$B:$B,"CyToBroker",'2013Figures'!$G:$G,"E1",'2013Figures'!$K:$K,3,'2013Figures'!$E:$E,$B$1)</f>
        <v>3</v>
      </c>
      <c r="H23" s="9">
        <f>SUMIFS('2013Figures'!$J:$J,'2013Figures'!$B:$B,"CyToBroker",'2013Figures'!$G:$G,"P1",'2013Figures'!$K:$K,3,'2013Figures'!$E:$E,$B$1)</f>
        <v>0</v>
      </c>
      <c r="I23" s="11"/>
      <c r="K23" s="11"/>
      <c r="L23" s="41">
        <f t="shared" si="8"/>
        <v>8</v>
      </c>
      <c r="M23" s="52">
        <f>SUMIFS('2012Figures'!$J:$J,'2012Figures'!$B:$B,"BrokerToCy",'2012Figures'!$G:$G,"E1",'2012Figures'!$K:$K,3,'2012Figures'!$E:$E,$B$1)</f>
        <v>0</v>
      </c>
      <c r="N23" s="52">
        <f>SUMIFS('2012Figures'!$J:$J,'2012Figures'!$B:$B,"BrokerToCy",'2012Figures'!$G:$G,"P1",'2012Figures'!$K:$K,3,'2012Figures'!$E:$E,$B$1)</f>
        <v>0</v>
      </c>
      <c r="O23" s="52">
        <f>SUMIFS('2012Figures'!$J:$J,'2012Figures'!$B:$B,"CyToBroker",'2012Figures'!$G:$G,"E1",'2012Figures'!$K:$K,3,'2012Figures'!$E:$E,$B$1)</f>
        <v>8</v>
      </c>
      <c r="P23" s="52">
        <f>SUMIFS('2012Figures'!$J:$J,'2012Figures'!$B:$B,"CyToBroker",'2012Figures'!$G:$G,"P1",'2012Figures'!$K:$K,3,'2012Figures'!$E:$E,$B$1)</f>
        <v>0</v>
      </c>
      <c r="Q23" s="11"/>
      <c r="R23" s="46">
        <f t="shared" si="9"/>
        <v>0.38</v>
      </c>
      <c r="S23" s="46" t="str">
        <f t="shared" si="9"/>
        <v/>
      </c>
      <c r="T23" s="46" t="str">
        <f t="shared" si="9"/>
        <v/>
      </c>
      <c r="U23" s="46">
        <f t="shared" si="9"/>
        <v>-0.63</v>
      </c>
      <c r="V23" s="46" t="str">
        <f t="shared" si="9"/>
        <v/>
      </c>
    </row>
    <row r="24" spans="1:22" x14ac:dyDescent="0.2">
      <c r="A24" s="35" t="s">
        <v>103</v>
      </c>
      <c r="B24" s="14" t="s">
        <v>88</v>
      </c>
      <c r="C24" s="8" t="s">
        <v>88</v>
      </c>
      <c r="D24" s="36">
        <f t="shared" si="0"/>
        <v>0</v>
      </c>
      <c r="E24" s="9">
        <f>SUMIFS('2013Figures'!$J:$J,'2013Figures'!$B:$B,"BrokerToCy",'2013Figures'!$G:$G,"E1",'2013Figures'!$K:$K,4,'2013Figures'!$E:$E,$B$1)</f>
        <v>0</v>
      </c>
      <c r="F24" s="9">
        <f>SUMIFS('2013Figures'!$J:$J,'2013Figures'!$B:$B,"BrokerToCy",'2013Figures'!$G:$G,"P1",'2013Figures'!$K:$K,4,'2013Figures'!$E:$E,$B$1)</f>
        <v>0</v>
      </c>
      <c r="G24" s="9">
        <f>SUMIFS('2013Figures'!$J:$J,'2013Figures'!$B:$B,"CyToBroker",'2013Figures'!$G:$G,"E1",'2013Figures'!$K:$K,4,'2013Figures'!$E:$E,$B$1)</f>
        <v>0</v>
      </c>
      <c r="H24" s="9">
        <f>SUMIFS('2013Figures'!$J:$J,'2013Figures'!$B:$B,"CyToBroker",'2013Figures'!$G:$G,"P1",'2013Figures'!$K:$K,4,'2013Figures'!$E:$E,$B$1)</f>
        <v>0</v>
      </c>
      <c r="I24" s="11"/>
      <c r="K24" s="11"/>
      <c r="L24" s="41">
        <f t="shared" si="8"/>
        <v>0</v>
      </c>
      <c r="M24" s="52">
        <f>SUMIFS('2012Figures'!$J:$J,'2012Figures'!$B:$B,"BrokerToCy",'2012Figures'!$G:$G,"E1",'2012Figures'!$K:$K,4,'2012Figures'!$E:$E,$B$1)</f>
        <v>0</v>
      </c>
      <c r="N24" s="52">
        <f>SUMIFS('2012Figures'!$J:$J,'2012Figures'!$B:$B,"BrokerToCy",'2012Figures'!$G:$G,"P1",'2012Figures'!$K:$K,4,'2012Figures'!$E:$E,$B$1)</f>
        <v>0</v>
      </c>
      <c r="O24" s="52">
        <f>SUMIFS('2012Figures'!$J:$J,'2012Figures'!$B:$B,"CyToBroker",'2012Figures'!$G:$G,"E1",'2012Figures'!$K:$K,4,'2012Figures'!$E:$E,$B$1)</f>
        <v>0</v>
      </c>
      <c r="P24" s="52">
        <f>SUMIFS('2012Figures'!$J:$J,'2012Figures'!$B:$B,"CyToBroker",'2012Figures'!$G:$G,"P1",'2012Figures'!$K:$K,4,'2012Figures'!$E:$E,$B$1)</f>
        <v>0</v>
      </c>
      <c r="Q24" s="11"/>
      <c r="R24" s="46" t="str">
        <f t="shared" si="9"/>
        <v/>
      </c>
      <c r="S24" s="46" t="str">
        <f t="shared" si="9"/>
        <v/>
      </c>
      <c r="T24" s="46" t="str">
        <f t="shared" si="9"/>
        <v/>
      </c>
      <c r="U24" s="46" t="str">
        <f t="shared" si="9"/>
        <v/>
      </c>
      <c r="V24" s="46" t="str">
        <f t="shared" si="9"/>
        <v/>
      </c>
    </row>
    <row r="25" spans="1:22" x14ac:dyDescent="0.2">
      <c r="A25" s="35" t="s">
        <v>104</v>
      </c>
      <c r="B25" s="14" t="s">
        <v>88</v>
      </c>
      <c r="C25" s="8" t="s">
        <v>88</v>
      </c>
      <c r="D25" s="36">
        <f t="shared" si="0"/>
        <v>0</v>
      </c>
      <c r="E25" s="9">
        <f>SUMIFS('2013Figures'!$J:$J,'2013Figures'!$B:$B,"BrokerToCy",'2013Figures'!$G:$G,"E1",'2013Figures'!$K:$K,5,'2013Figures'!$E:$E,$B$1)</f>
        <v>0</v>
      </c>
      <c r="F25" s="9">
        <f>SUMIFS('2013Figures'!$J:$J,'2013Figures'!$B:$B,"BrokerToCy",'2013Figures'!$G:$G,"P1",'2013Figures'!$K:$K,5,'2013Figures'!$E:$E,$B$1)</f>
        <v>0</v>
      </c>
      <c r="G25" s="9">
        <f>SUMIFS('2013Figures'!$J:$J,'2013Figures'!$B:$B,"CyToBroker",'2013Figures'!$G:$G,"E1",'2013Figures'!$K:$K,5,'2013Figures'!$E:$E,$B$1)</f>
        <v>0</v>
      </c>
      <c r="H25" s="9">
        <f>SUMIFS('2013Figures'!$J:$J,'2013Figures'!$B:$B,"CyToBroker",'2013Figures'!$G:$G,"P1",'2013Figures'!$K:$K,5,'2013Figures'!$E:$E,$B$1)</f>
        <v>0</v>
      </c>
      <c r="I25" s="11"/>
      <c r="K25" s="11"/>
      <c r="L25" s="41">
        <f t="shared" si="8"/>
        <v>0</v>
      </c>
      <c r="M25" s="52">
        <f>SUMIFS('2012Figures'!$J:$J,'2012Figures'!$B:$B,"BrokerToCy",'2012Figures'!$G:$G,"E1",'2012Figures'!$K:$K,5,'2012Figures'!$E:$E,$B$1)</f>
        <v>0</v>
      </c>
      <c r="N25" s="52">
        <f>SUMIFS('2012Figures'!$J:$J,'2012Figures'!$B:$B,"BrokerToCy",'2012Figures'!$G:$G,"P1",'2012Figures'!$K:$K,5,'2012Figures'!$E:$E,$B$1)</f>
        <v>0</v>
      </c>
      <c r="O25" s="52">
        <f>SUMIFS('2012Figures'!$J:$J,'2012Figures'!$B:$B,"CyToBroker",'2012Figures'!$G:$G,"E1",'2012Figures'!$K:$K,5,'2012Figures'!$E:$E,$B$1)</f>
        <v>0</v>
      </c>
      <c r="P25" s="52">
        <f>SUMIFS('2012Figures'!$J:$J,'2012Figures'!$B:$B,"CyToBroker",'2012Figures'!$G:$G,"P1",'2012Figures'!$K:$K,5,'2012Figures'!$E:$E,$B$1)</f>
        <v>0</v>
      </c>
      <c r="Q25" s="11"/>
      <c r="R25" s="46" t="str">
        <f t="shared" si="9"/>
        <v/>
      </c>
      <c r="S25" s="46" t="str">
        <f t="shared" si="9"/>
        <v/>
      </c>
      <c r="T25" s="46" t="str">
        <f t="shared" si="9"/>
        <v/>
      </c>
      <c r="U25" s="46" t="str">
        <f t="shared" si="9"/>
        <v/>
      </c>
      <c r="V25" s="46" t="str">
        <f t="shared" si="9"/>
        <v/>
      </c>
    </row>
    <row r="26" spans="1:22" x14ac:dyDescent="0.2">
      <c r="A26" s="35" t="s">
        <v>105</v>
      </c>
      <c r="B26" s="14" t="s">
        <v>88</v>
      </c>
      <c r="C26" s="8" t="s">
        <v>88</v>
      </c>
      <c r="D26" s="36">
        <f t="shared" si="0"/>
        <v>0</v>
      </c>
      <c r="E26" s="9">
        <f>SUMIFS('2013Figures'!$J:$J,'2013Figures'!$B:$B,"BrokerToCy",'2013Figures'!$G:$G,"E1",'2013Figures'!$K:$K,6,'2013Figures'!$E:$E,$B$1)</f>
        <v>0</v>
      </c>
      <c r="F26" s="9">
        <f>SUMIFS('2013Figures'!$J:$J,'2013Figures'!$B:$B,"BrokerToCy",'2013Figures'!$G:$G,"P1",'2013Figures'!$K:$K,6,'2013Figures'!$E:$E,$B$1)</f>
        <v>0</v>
      </c>
      <c r="G26" s="9">
        <f>SUMIFS('2013Figures'!$J:$J,'2013Figures'!$B:$B,"CyToBroker",'2013Figures'!$G:$G,"E1",'2013Figures'!$K:$K,6,'2013Figures'!$E:$E,$B$1)</f>
        <v>0</v>
      </c>
      <c r="H26" s="9">
        <f>SUMIFS('2013Figures'!$J:$J,'2013Figures'!$B:$B,"CyToBroker",'2013Figures'!$G:$G,"P1",'2013Figures'!$K:$K,6,'2013Figures'!$E:$E,$B$1)</f>
        <v>0</v>
      </c>
      <c r="I26" s="11"/>
      <c r="K26" s="11"/>
      <c r="L26" s="41">
        <f t="shared" si="8"/>
        <v>0</v>
      </c>
      <c r="M26" s="52">
        <f>SUMIFS('2012Figures'!$J:$J,'2012Figures'!$B:$B,"BrokerToCy",'2012Figures'!$G:$G,"E1",'2012Figures'!$K:$K,6,'2012Figures'!$E:$E,$B$1)</f>
        <v>0</v>
      </c>
      <c r="N26" s="52">
        <f>SUMIFS('2012Figures'!$J:$J,'2012Figures'!$B:$B,"BrokerToCy",'2012Figures'!$G:$G,"P1",'2012Figures'!$K:$K,6,'2012Figures'!$E:$E,$B$1)</f>
        <v>0</v>
      </c>
      <c r="O26" s="52">
        <f>SUMIFS('2012Figures'!$J:$J,'2012Figures'!$B:$B,"CyToBroker",'2012Figures'!$G:$G,"E1",'2012Figures'!$K:$K,6,'2012Figures'!$E:$E,$B$1)</f>
        <v>0</v>
      </c>
      <c r="P26" s="52">
        <f>SUMIFS('2012Figures'!$J:$J,'2012Figures'!$B:$B,"CyToBroker",'2012Figures'!$G:$G,"P1",'2012Figures'!$K:$K,6,'2012Figures'!$E:$E,$B$1)</f>
        <v>0</v>
      </c>
      <c r="Q26" s="11"/>
      <c r="R26" s="46" t="str">
        <f t="shared" si="9"/>
        <v/>
      </c>
      <c r="S26" s="46" t="str">
        <f t="shared" si="9"/>
        <v/>
      </c>
      <c r="T26" s="46" t="str">
        <f t="shared" si="9"/>
        <v/>
      </c>
      <c r="U26" s="46" t="str">
        <f t="shared" si="9"/>
        <v/>
      </c>
      <c r="V26" s="46" t="str">
        <f t="shared" si="9"/>
        <v/>
      </c>
    </row>
    <row r="27" spans="1:22" x14ac:dyDescent="0.2">
      <c r="A27" s="35" t="s">
        <v>106</v>
      </c>
      <c r="B27" s="14" t="s">
        <v>88</v>
      </c>
      <c r="C27" s="8" t="s">
        <v>88</v>
      </c>
      <c r="D27" s="36">
        <f t="shared" si="0"/>
        <v>0</v>
      </c>
      <c r="E27" s="9">
        <f>SUMIFS('2013Figures'!$J:$J,'2013Figures'!$B:$B,"BrokerToCy",'2013Figures'!$G:$G,"E1",'2013Figures'!$K:$K,7,'2013Figures'!$E:$E,$B$1)</f>
        <v>0</v>
      </c>
      <c r="F27" s="9">
        <f>SUMIFS('2013Figures'!$J:$J,'2013Figures'!$B:$B,"BrokerToCy",'2013Figures'!$G:$G,"P1",'2013Figures'!$K:$K,7,'2013Figures'!$E:$E,$B$1)</f>
        <v>0</v>
      </c>
      <c r="G27" s="9">
        <f>SUMIFS('2013Figures'!$J:$J,'2013Figures'!$B:$B,"CyToBroker",'2013Figures'!$G:$G,"E1",'2013Figures'!$K:$K,7,'2013Figures'!$E:$E,$B$1)</f>
        <v>0</v>
      </c>
      <c r="H27" s="9">
        <f>SUMIFS('2013Figures'!$J:$J,'2013Figures'!$B:$B,"CyToBroker",'2013Figures'!$G:$G,"P1",'2013Figures'!$K:$K,7,'2013Figures'!$E:$E,$B$1)</f>
        <v>0</v>
      </c>
      <c r="I27" s="11"/>
      <c r="K27" s="11"/>
      <c r="L27" s="41">
        <f t="shared" si="8"/>
        <v>0</v>
      </c>
      <c r="M27" s="52">
        <f>SUMIFS('2012Figures'!$J:$J,'2012Figures'!$B:$B,"BrokerToCy",'2012Figures'!$G:$G,"E1",'2012Figures'!$K:$K,7,'2012Figures'!$E:$E,$B$1)</f>
        <v>0</v>
      </c>
      <c r="N27" s="52">
        <f>SUMIFS('2012Figures'!$J:$J,'2012Figures'!$B:$B,"BrokerToCy",'2012Figures'!$G:$G,"P1",'2012Figures'!$K:$K,7,'2012Figures'!$E:$E,$B$1)</f>
        <v>0</v>
      </c>
      <c r="O27" s="52">
        <f>SUMIFS('2012Figures'!$J:$J,'2012Figures'!$B:$B,"CyToBroker",'2012Figures'!$G:$G,"E1",'2012Figures'!$K:$K,7,'2012Figures'!$E:$E,$B$1)</f>
        <v>0</v>
      </c>
      <c r="P27" s="52">
        <f>SUMIFS('2012Figures'!$J:$J,'2012Figures'!$B:$B,"CyToBroker",'2012Figures'!$G:$G,"P1",'2012Figures'!$K:$K,7,'2012Figures'!$E:$E,$B$1)</f>
        <v>0</v>
      </c>
      <c r="Q27" s="11"/>
      <c r="R27" s="46" t="str">
        <f t="shared" si="9"/>
        <v/>
      </c>
      <c r="S27" s="46" t="str">
        <f t="shared" si="9"/>
        <v/>
      </c>
      <c r="T27" s="46" t="str">
        <f t="shared" si="9"/>
        <v/>
      </c>
      <c r="U27" s="46" t="str">
        <f t="shared" si="9"/>
        <v/>
      </c>
      <c r="V27" s="46" t="str">
        <f t="shared" si="9"/>
        <v/>
      </c>
    </row>
    <row r="28" spans="1:22" x14ac:dyDescent="0.2">
      <c r="A28" s="35" t="s">
        <v>107</v>
      </c>
      <c r="B28" s="14" t="s">
        <v>88</v>
      </c>
      <c r="C28" s="8" t="s">
        <v>88</v>
      </c>
      <c r="D28" s="36">
        <f t="shared" si="0"/>
        <v>0</v>
      </c>
      <c r="E28" s="9">
        <f>SUMIFS('2013Figures'!$J:$J,'2013Figures'!$B:$B,"BrokerToCy",'2013Figures'!$G:$G,"E1",'2013Figures'!$K:$K,91,'2013Figures'!$E:$E,$B$1)</f>
        <v>0</v>
      </c>
      <c r="F28" s="9">
        <f>SUMIFS('2013Figures'!$J:$J,'2013Figures'!$B:$B,"BrokerToCy",'2013Figures'!$G:$G,"P1",'2013Figures'!$K:$K,91,'2013Figures'!$E:$E,$B$1)</f>
        <v>0</v>
      </c>
      <c r="G28" s="9">
        <f>SUMIFS('2013Figures'!$J:$J,'2013Figures'!$B:$B,"CyToBroker",'2013Figures'!$G:$G,"E1",'2013Figures'!$K:$K,91,'2013Figures'!$E:$E,$B$1)</f>
        <v>0</v>
      </c>
      <c r="H28" s="9">
        <f>SUMIFS('2013Figures'!$J:$J,'2013Figures'!$B:$B,"CyToBroker",'2013Figures'!$G:$G,"P1",'2013Figures'!$K:$K,91,'2013Figures'!$E:$E,$B$1)</f>
        <v>0</v>
      </c>
      <c r="I28" s="11"/>
      <c r="K28" s="11"/>
      <c r="L28" s="41">
        <f t="shared" si="8"/>
        <v>0</v>
      </c>
      <c r="M28" s="52">
        <f>SUMIFS('2012Figures'!$J:$J,'2012Figures'!$B:$B,"BrokerToCy",'2012Figures'!$G:$G,"E1",'2012Figures'!$K:$K,91,'2012Figures'!$E:$E,$B$1)</f>
        <v>0</v>
      </c>
      <c r="N28" s="52">
        <f>SUMIFS('2012Figures'!$J:$J,'2012Figures'!$B:$B,"BrokerToCy",'2012Figures'!$G:$G,"P1",'2012Figures'!$K:$K,91,'2012Figures'!$E:$E,$B$1)</f>
        <v>0</v>
      </c>
      <c r="O28" s="52">
        <f>SUMIFS('2012Figures'!$J:$J,'2012Figures'!$B:$B,"CyToBroker",'2012Figures'!$G:$G,"E1",'2012Figures'!$K:$K,91,'2012Figures'!$E:$E,$B$1)</f>
        <v>0</v>
      </c>
      <c r="P28" s="52">
        <f>SUMIFS('2012Figures'!$J:$J,'2012Figures'!$B:$B,"CyToBroker",'2012Figures'!$G:$G,"P1",'2012Figures'!$K:$K,91,'2012Figures'!$E:$E,$B$1)</f>
        <v>0</v>
      </c>
      <c r="Q28" s="11"/>
      <c r="R28" s="46" t="str">
        <f t="shared" si="9"/>
        <v/>
      </c>
      <c r="S28" s="46" t="str">
        <f t="shared" si="9"/>
        <v/>
      </c>
      <c r="T28" s="46" t="str">
        <f t="shared" si="9"/>
        <v/>
      </c>
      <c r="U28" s="46" t="str">
        <f t="shared" si="9"/>
        <v/>
      </c>
      <c r="V28" s="46" t="str">
        <f t="shared" si="9"/>
        <v/>
      </c>
    </row>
    <row r="29" spans="1:22" x14ac:dyDescent="0.2">
      <c r="A29" s="35" t="s">
        <v>108</v>
      </c>
      <c r="B29" s="14" t="s">
        <v>88</v>
      </c>
      <c r="C29" s="8" t="s">
        <v>88</v>
      </c>
      <c r="D29" s="36">
        <f t="shared" si="0"/>
        <v>0</v>
      </c>
      <c r="E29" s="9">
        <f>SUMIFS('2013Figures'!$J:$J,'2013Figures'!$B:$B,"BrokerToCy",'2013Figures'!$G:$G,"E1",'2013Figures'!$K:$K,97,'2013Figures'!$E:$E,$B$1)</f>
        <v>0</v>
      </c>
      <c r="F29" s="9">
        <f>SUMIFS('2013Figures'!$J:$J,'2013Figures'!$B:$B,"BrokerToCy",'2013Figures'!$G:$G,"P1",'2013Figures'!$K:$K,97,'2013Figures'!$E:$E,$B$1)</f>
        <v>0</v>
      </c>
      <c r="G29" s="9">
        <f>SUMIFS('2013Figures'!$J:$J,'2013Figures'!$B:$B,"CyToBroker",'2013Figures'!$G:$G,"E1",'2013Figures'!$K:$K,97,'2013Figures'!$E:$E,$B$1)</f>
        <v>0</v>
      </c>
      <c r="H29" s="9">
        <f>SUMIFS('2013Figures'!$J:$J,'2013Figures'!$B:$B,"CyToBroker",'2013Figures'!$G:$G,"P1",'2013Figures'!$K:$K,97,'2013Figures'!$E:$E,$B$1)</f>
        <v>0</v>
      </c>
      <c r="I29" s="11"/>
      <c r="K29" s="11"/>
      <c r="L29" s="41">
        <f t="shared" si="8"/>
        <v>0</v>
      </c>
      <c r="M29" s="52">
        <f>SUMIFS('2012Figures'!$J:$J,'2012Figures'!$B:$B,"BrokerToCy",'2012Figures'!$G:$G,"E1",'2012Figures'!$K:$K,97,'2012Figures'!$E:$E,$B$1)</f>
        <v>0</v>
      </c>
      <c r="N29" s="52">
        <f>SUMIFS('2012Figures'!$J:$J,'2012Figures'!$B:$B,"BrokerToCy",'2012Figures'!$G:$G,"P1",'2012Figures'!$K:$K,97,'2012Figures'!$E:$E,$B$1)</f>
        <v>0</v>
      </c>
      <c r="O29" s="52">
        <f>SUMIFS('2012Figures'!$J:$J,'2012Figures'!$B:$B,"CyToBroker",'2012Figures'!$G:$G,"E1",'2012Figures'!$K:$K,97,'2012Figures'!$E:$E,$B$1)</f>
        <v>0</v>
      </c>
      <c r="P29" s="52">
        <f>SUMIFS('2012Figures'!$J:$J,'2012Figures'!$B:$B,"CyToBroker",'2012Figures'!$G:$G,"P1",'2012Figures'!$K:$K,97,'2012Figures'!$E:$E,$B$1)</f>
        <v>0</v>
      </c>
      <c r="Q29" s="11"/>
      <c r="R29" s="46" t="str">
        <f t="shared" si="9"/>
        <v/>
      </c>
      <c r="S29" s="46" t="str">
        <f t="shared" si="9"/>
        <v/>
      </c>
      <c r="T29" s="46" t="str">
        <f t="shared" si="9"/>
        <v/>
      </c>
      <c r="U29" s="46" t="str">
        <f t="shared" si="9"/>
        <v/>
      </c>
      <c r="V29" s="46" t="str">
        <f t="shared" si="9"/>
        <v/>
      </c>
    </row>
    <row r="30" spans="1:22" x14ac:dyDescent="0.2">
      <c r="A30" s="21"/>
      <c r="B30" s="21" t="s">
        <v>92</v>
      </c>
      <c r="C30" s="22"/>
      <c r="D30" s="23">
        <f t="shared" si="0"/>
        <v>25357</v>
      </c>
      <c r="E30" s="23">
        <f>SUM(E21:E29)</f>
        <v>84</v>
      </c>
      <c r="F30" s="23">
        <f t="shared" ref="F30:H30" si="10">SUM(F21:F29)</f>
        <v>10150</v>
      </c>
      <c r="G30" s="23">
        <f t="shared" si="10"/>
        <v>15123</v>
      </c>
      <c r="H30" s="23">
        <f t="shared" si="10"/>
        <v>0</v>
      </c>
      <c r="I30" s="21"/>
      <c r="J30" s="22"/>
      <c r="K30" s="21"/>
      <c r="L30" s="43">
        <f t="shared" si="8"/>
        <v>38111</v>
      </c>
      <c r="M30" s="43">
        <f>SUM(M21:M29)</f>
        <v>127</v>
      </c>
      <c r="N30" s="43">
        <f t="shared" ref="N30:P30" si="11">SUM(N21:N29)</f>
        <v>17330</v>
      </c>
      <c r="O30" s="43">
        <f t="shared" si="11"/>
        <v>20654</v>
      </c>
      <c r="P30" s="43">
        <f t="shared" si="11"/>
        <v>0</v>
      </c>
      <c r="Q30" s="21"/>
      <c r="R30" s="21"/>
      <c r="S30" s="21"/>
      <c r="T30" s="21"/>
      <c r="U30" s="21"/>
      <c r="V30" s="21"/>
    </row>
    <row r="31" spans="1:22" x14ac:dyDescent="0.2">
      <c r="A31" s="28">
        <v>101</v>
      </c>
      <c r="B31" s="28" t="s">
        <v>52</v>
      </c>
      <c r="C31" s="17" t="s">
        <v>88</v>
      </c>
      <c r="D31" s="18">
        <f>SUMIFS('2013Figures'!$J:$J,'2013Figures'!$C:$C,$A31,'2013Figures'!$E:$E,$B$1)</f>
        <v>6446</v>
      </c>
      <c r="E31" s="18">
        <f>SUMIFS('2013Figures'!$J:$J,'2013Figures'!$C:$C,$A31,'2013Figures'!$B:$B,"BrokerToCy",'2013Figures'!$G:$G,"E1",'2013Figures'!$E:$E,$B$1)</f>
        <v>0</v>
      </c>
      <c r="F31" s="18">
        <f>SUMIFS('2013Figures'!$J:$J,'2013Figures'!$C:$C,$A31,'2013Figures'!$B:$B,"BrokerToCy",'2013Figures'!$G:$G,"P1",'2013Figures'!$E:$E,$B$1)</f>
        <v>0</v>
      </c>
      <c r="G31" s="18">
        <f>SUMIFS('2013Figures'!$J:$J,'2013Figures'!$C:$C,$A31,'2013Figures'!$B:$B,"CyToBroker",'2013Figures'!$G:$G,"E1",'2013Figures'!$E:$E,$B$1)</f>
        <v>6446</v>
      </c>
      <c r="H31" s="18">
        <f>SUMIFS('2013Figures'!$J:$J,'2013Figures'!$C:$C,$A31,'2013Figures'!$B:$B,"CyToBroker",'2013Figures'!$G:$G,"P1",'2013Figures'!$E:$E,$B$1)</f>
        <v>0</v>
      </c>
      <c r="I31" s="28"/>
      <c r="J31" s="17"/>
      <c r="K31" s="28"/>
      <c r="L31" s="50">
        <f>SUMIFS('2012Figures'!$J:$J,'2012Figures'!$C:$C,$A31,'2012Figures'!$E:$E,$B$1)</f>
        <v>7460</v>
      </c>
      <c r="M31" s="50">
        <f>SUMIFS('2012Figures'!$J:$J,'2012Figures'!$C:$C,$A31,'2012Figures'!$B:$B,"BrokerToCy",'2012Figures'!$G:$G,"E1",'2012Figures'!$E:$E,$B$1)</f>
        <v>0</v>
      </c>
      <c r="N31" s="50">
        <f>SUMIFS('2012Figures'!$J:$J,'2012Figures'!$C:$C,$A31,'2012Figures'!$B:$B,"BrokerToCy",'2012Figures'!$G:$G,"P1",'2012Figures'!$E:$E,$B$1)</f>
        <v>0</v>
      </c>
      <c r="O31" s="50">
        <f>SUMIFS('2012Figures'!$J:$J,'2012Figures'!$C:$C,$A31,'2012Figures'!$B:$B,"CyToBroker",'2012Figures'!$G:$G,"E1",'2012Figures'!$E:$E,$B$1)</f>
        <v>7460</v>
      </c>
      <c r="P31" s="50">
        <f>SUMIFS('2012Figures'!$J:$J,'2012Figures'!$C:$C,$A31,'2012Figures'!$B:$B,"CyToBroker",'2012Figures'!$G:$G,"P1",'2012Figures'!$E:$E,$B$1)</f>
        <v>0</v>
      </c>
      <c r="Q31" s="28"/>
      <c r="R31" s="46">
        <f t="shared" ref="R31:V94" si="12">IF(L31=0,"",ROUND(D31/L31-1,2))</f>
        <v>-0.14000000000000001</v>
      </c>
      <c r="S31" s="46" t="str">
        <f t="shared" si="12"/>
        <v/>
      </c>
      <c r="T31" s="46" t="str">
        <f t="shared" si="12"/>
        <v/>
      </c>
      <c r="U31" s="46">
        <f t="shared" si="12"/>
        <v>-0.14000000000000001</v>
      </c>
      <c r="V31" s="46" t="str">
        <f t="shared" si="12"/>
        <v/>
      </c>
    </row>
    <row r="32" spans="1:22" x14ac:dyDescent="0.2">
      <c r="A32" s="1">
        <v>101</v>
      </c>
      <c r="B32" s="1" t="s">
        <v>52</v>
      </c>
      <c r="C32" s="8">
        <v>11</v>
      </c>
      <c r="D32" s="29">
        <f>SUMIFS('2013Figures'!$J:$J,'2013Figures'!$C:$C,$A32,'2013Figures'!$H:$H,$B32,'2013Figures'!$I:$I,$C32,'2013Figures'!$E:$E,$B$1)</f>
        <v>0</v>
      </c>
      <c r="E32" s="9">
        <f>SUMIFS('2013Figures'!$J:$J,'2013Figures'!$C:$C,$A32,'2013Figures'!$H:$H,$B32,'2013Figures'!$I:$I,$C32,'2013Figures'!$B:$B,"BrokerToCy",'2013Figures'!$G:$G,"E1",'2013Figures'!$E:$E,$B$1)</f>
        <v>0</v>
      </c>
      <c r="F32" s="9">
        <f>SUMIFS('2013Figures'!$J:$J,'2013Figures'!$C:$C,$A32,'2013Figures'!$H:$H,$B32,'2013Figures'!$I:$I,$C32,'2013Figures'!$B:$B,"BrokerToCy",'2013Figures'!$G:$G,"P1",'2013Figures'!$E:$E,$B$1)</f>
        <v>0</v>
      </c>
      <c r="G32" s="9">
        <f>SUMIFS('2013Figures'!$J:$J,'2013Figures'!$C:$C,$A32,'2013Figures'!$H:$H,$B32,'2013Figures'!$I:$I,$C32,'2013Figures'!$B:$B,"CyToBroker",'2013Figures'!$G:$G,"E1",'2013Figures'!$E:$E,$B$1)</f>
        <v>0</v>
      </c>
      <c r="H32" s="9">
        <f>SUMIFS('2013Figures'!$J:$J,'2013Figures'!$C:$C,$A32,'2013Figures'!$H:$H,$B32,'2013Figures'!$I:$I,$C32,'2013Figures'!$B:$B,"CyToBroker",'2013Figures'!$G:$G,"P1",'2013Figures'!$E:$E,$B$1)</f>
        <v>0</v>
      </c>
      <c r="L32" s="42">
        <f>SUMIFS('2012Figures'!$J:$J,'2012Figures'!$C:$C,$A32,'2012Figures'!$H:$H,$B32,'2012Figures'!$I:$I,$C32,'2012Figures'!$E:$E,$B$1)</f>
        <v>0</v>
      </c>
      <c r="M32" s="52">
        <f>SUMIFS('2012Figures'!$J:$J,'2012Figures'!$C:$C,$A32,'2012Figures'!$H:$H,$B32,'2012Figures'!$I:$I,$C32,'2012Figures'!$B:$B,"BrokerToCy",'2012Figures'!$G:$G,"E1",'2012Figures'!$E:$E,$B$1)</f>
        <v>0</v>
      </c>
      <c r="N32" s="52">
        <f>SUMIFS('2012Figures'!$J:$J,'2012Figures'!$C:$C,$A32,'2012Figures'!$H:$H,$B32,'2012Figures'!$I:$I,$C32,'2012Figures'!$B:$B,"BrokerToCy",'2012Figures'!$G:$G,"P1",'2012Figures'!$E:$E,$B$1)</f>
        <v>0</v>
      </c>
      <c r="O32" s="52">
        <f>SUMIFS('2012Figures'!$J:$J,'2012Figures'!$C:$C,$A32,'2012Figures'!$H:$H,$B32,'2012Figures'!$I:$I,$C32,'2012Figures'!$B:$B,"CyToBroker",'2012Figures'!$G:$G,"E1",'2012Figures'!$E:$E,$B$1)</f>
        <v>0</v>
      </c>
      <c r="P32" s="52">
        <f>SUMIFS('2012Figures'!$J:$J,'2012Figures'!$C:$C,$A32,'2012Figures'!$H:$H,$B32,'2012Figures'!$I:$I,$C32,'2012Figures'!$B:$B,"CyToBroker",'2012Figures'!$G:$G,"P1",'2012Figures'!$E:$E,$B$1)</f>
        <v>0</v>
      </c>
      <c r="R32" s="46" t="str">
        <f t="shared" si="12"/>
        <v/>
      </c>
      <c r="S32" s="46" t="str">
        <f t="shared" si="12"/>
        <v/>
      </c>
      <c r="T32" s="46" t="str">
        <f t="shared" si="12"/>
        <v/>
      </c>
      <c r="U32" s="46" t="str">
        <f t="shared" si="12"/>
        <v/>
      </c>
      <c r="V32" s="46" t="str">
        <f t="shared" si="12"/>
        <v/>
      </c>
    </row>
    <row r="33" spans="1:22" x14ac:dyDescent="0.2">
      <c r="A33" s="1">
        <v>101</v>
      </c>
      <c r="B33" s="1" t="s">
        <v>52</v>
      </c>
      <c r="C33" s="8">
        <v>10</v>
      </c>
      <c r="D33" s="29">
        <f>SUMIFS('2013Figures'!$J:$J,'2013Figures'!$C:$C,$A33,'2013Figures'!$H:$H,$B33,'2013Figures'!$I:$I,$C33,'2013Figures'!$E:$E,$B$1)</f>
        <v>0</v>
      </c>
      <c r="E33" s="9">
        <f>SUMIFS('2013Figures'!$J:$J,'2013Figures'!$C:$C,$A33,'2013Figures'!$H:$H,$B33,'2013Figures'!$I:$I,$C33,'2013Figures'!$B:$B,"BrokerToCy",'2013Figures'!$G:$G,"E1",'2013Figures'!$E:$E,$B$1)</f>
        <v>0</v>
      </c>
      <c r="F33" s="9">
        <f>SUMIFS('2013Figures'!$J:$J,'2013Figures'!$C:$C,$A33,'2013Figures'!$H:$H,$B33,'2013Figures'!$I:$I,$C33,'2013Figures'!$B:$B,"BrokerToCy",'2013Figures'!$G:$G,"P1",'2013Figures'!$E:$E,$B$1)</f>
        <v>0</v>
      </c>
      <c r="G33" s="9">
        <f>SUMIFS('2013Figures'!$J:$J,'2013Figures'!$C:$C,$A33,'2013Figures'!$H:$H,$B33,'2013Figures'!$I:$I,$C33,'2013Figures'!$B:$B,"CyToBroker",'2013Figures'!$G:$G,"E1",'2013Figures'!$E:$E,$B$1)</f>
        <v>0</v>
      </c>
      <c r="H33" s="9">
        <f>SUMIFS('2013Figures'!$J:$J,'2013Figures'!$C:$C,$A33,'2013Figures'!$H:$H,$B33,'2013Figures'!$I:$I,$C33,'2013Figures'!$B:$B,"CyToBroker",'2013Figures'!$G:$G,"P1",'2013Figures'!$E:$E,$B$1)</f>
        <v>0</v>
      </c>
      <c r="J33" s="8">
        <v>201501</v>
      </c>
      <c r="L33" s="42">
        <f>SUMIFS('2012Figures'!$J:$J,'2012Figures'!$C:$C,$A33,'2012Figures'!$H:$H,$B33,'2012Figures'!$I:$I,$C33,'2012Figures'!$E:$E,$B$1)</f>
        <v>0</v>
      </c>
      <c r="M33" s="52">
        <f>SUMIFS('2012Figures'!$J:$J,'2012Figures'!$C:$C,$A33,'2012Figures'!$H:$H,$B33,'2012Figures'!$I:$I,$C33,'2012Figures'!$B:$B,"BrokerToCy",'2012Figures'!$G:$G,"E1",'2012Figures'!$E:$E,$B$1)</f>
        <v>0</v>
      </c>
      <c r="N33" s="52">
        <f>SUMIFS('2012Figures'!$J:$J,'2012Figures'!$C:$C,$A33,'2012Figures'!$H:$H,$B33,'2012Figures'!$I:$I,$C33,'2012Figures'!$B:$B,"BrokerToCy",'2012Figures'!$G:$G,"P1",'2012Figures'!$E:$E,$B$1)</f>
        <v>0</v>
      </c>
      <c r="O33" s="52">
        <f>SUMIFS('2012Figures'!$J:$J,'2012Figures'!$C:$C,$A33,'2012Figures'!$H:$H,$B33,'2012Figures'!$I:$I,$C33,'2012Figures'!$B:$B,"CyToBroker",'2012Figures'!$G:$G,"E1",'2012Figures'!$E:$E,$B$1)</f>
        <v>0</v>
      </c>
      <c r="P33" s="52">
        <f>SUMIFS('2012Figures'!$J:$J,'2012Figures'!$C:$C,$A33,'2012Figures'!$H:$H,$B33,'2012Figures'!$I:$I,$C33,'2012Figures'!$B:$B,"CyToBroker",'2012Figures'!$G:$G,"P1",'2012Figures'!$E:$E,$B$1)</f>
        <v>0</v>
      </c>
      <c r="R33" s="46" t="str">
        <f t="shared" si="12"/>
        <v/>
      </c>
      <c r="S33" s="46" t="str">
        <f t="shared" si="12"/>
        <v/>
      </c>
      <c r="T33" s="46" t="str">
        <f t="shared" si="12"/>
        <v/>
      </c>
      <c r="U33" s="46" t="str">
        <f t="shared" si="12"/>
        <v/>
      </c>
      <c r="V33" s="46" t="str">
        <f t="shared" si="12"/>
        <v/>
      </c>
    </row>
    <row r="34" spans="1:22" x14ac:dyDescent="0.2">
      <c r="A34" s="1">
        <v>101</v>
      </c>
      <c r="B34" s="1" t="s">
        <v>52</v>
      </c>
      <c r="C34" s="8">
        <v>9</v>
      </c>
      <c r="D34" s="29">
        <f>SUMIFS('2013Figures'!$J:$J,'2013Figures'!$C:$C,$A34,'2013Figures'!$H:$H,$B34,'2013Figures'!$I:$I,$C34,'2013Figures'!$E:$E,$B$1)</f>
        <v>0</v>
      </c>
      <c r="E34" s="9">
        <f>SUMIFS('2013Figures'!$J:$J,'2013Figures'!$C:$C,$A34,'2013Figures'!$H:$H,$B34,'2013Figures'!$I:$I,$C34,'2013Figures'!$B:$B,"BrokerToCy",'2013Figures'!$G:$G,"E1",'2013Figures'!$E:$E,$B$1)</f>
        <v>0</v>
      </c>
      <c r="F34" s="9">
        <f>SUMIFS('2013Figures'!$J:$J,'2013Figures'!$C:$C,$A34,'2013Figures'!$H:$H,$B34,'2013Figures'!$I:$I,$C34,'2013Figures'!$B:$B,"BrokerToCy",'2013Figures'!$G:$G,"P1",'2013Figures'!$E:$E,$B$1)</f>
        <v>0</v>
      </c>
      <c r="G34" s="9">
        <f>SUMIFS('2013Figures'!$J:$J,'2013Figures'!$C:$C,$A34,'2013Figures'!$H:$H,$B34,'2013Figures'!$I:$I,$C34,'2013Figures'!$B:$B,"CyToBroker",'2013Figures'!$G:$G,"E1",'2013Figures'!$E:$E,$B$1)</f>
        <v>0</v>
      </c>
      <c r="H34" s="9">
        <f>SUMIFS('2013Figures'!$J:$J,'2013Figures'!$C:$C,$A34,'2013Figures'!$H:$H,$B34,'2013Figures'!$I:$I,$C34,'2013Figures'!$B:$B,"CyToBroker",'2013Figures'!$G:$G,"P1",'2013Figures'!$E:$E,$B$1)</f>
        <v>0</v>
      </c>
      <c r="J34" s="8">
        <v>201401</v>
      </c>
      <c r="L34" s="42">
        <f>SUMIFS('2012Figures'!$J:$J,'2012Figures'!$C:$C,$A34,'2012Figures'!$H:$H,$B34,'2012Figures'!$I:$I,$C34,'2012Figures'!$E:$E,$B$1)</f>
        <v>0</v>
      </c>
      <c r="M34" s="52">
        <f>SUMIFS('2012Figures'!$J:$J,'2012Figures'!$C:$C,$A34,'2012Figures'!$H:$H,$B34,'2012Figures'!$I:$I,$C34,'2012Figures'!$B:$B,"BrokerToCy",'2012Figures'!$G:$G,"E1",'2012Figures'!$E:$E,$B$1)</f>
        <v>0</v>
      </c>
      <c r="N34" s="52">
        <f>SUMIFS('2012Figures'!$J:$J,'2012Figures'!$C:$C,$A34,'2012Figures'!$H:$H,$B34,'2012Figures'!$I:$I,$C34,'2012Figures'!$B:$B,"BrokerToCy",'2012Figures'!$G:$G,"P1",'2012Figures'!$E:$E,$B$1)</f>
        <v>0</v>
      </c>
      <c r="O34" s="52">
        <f>SUMIFS('2012Figures'!$J:$J,'2012Figures'!$C:$C,$A34,'2012Figures'!$H:$H,$B34,'2012Figures'!$I:$I,$C34,'2012Figures'!$B:$B,"CyToBroker",'2012Figures'!$G:$G,"E1",'2012Figures'!$E:$E,$B$1)</f>
        <v>0</v>
      </c>
      <c r="P34" s="52">
        <f>SUMIFS('2012Figures'!$J:$J,'2012Figures'!$C:$C,$A34,'2012Figures'!$H:$H,$B34,'2012Figures'!$I:$I,$C34,'2012Figures'!$B:$B,"CyToBroker",'2012Figures'!$G:$G,"P1",'2012Figures'!$E:$E,$B$1)</f>
        <v>0</v>
      </c>
      <c r="R34" s="46" t="str">
        <f t="shared" si="12"/>
        <v/>
      </c>
      <c r="S34" s="46" t="str">
        <f t="shared" si="12"/>
        <v/>
      </c>
      <c r="T34" s="46" t="str">
        <f t="shared" si="12"/>
        <v/>
      </c>
      <c r="U34" s="46" t="str">
        <f t="shared" si="12"/>
        <v/>
      </c>
      <c r="V34" s="46" t="str">
        <f t="shared" si="12"/>
        <v/>
      </c>
    </row>
    <row r="35" spans="1:22" x14ac:dyDescent="0.2">
      <c r="A35" s="1">
        <v>101</v>
      </c>
      <c r="B35" s="1" t="s">
        <v>52</v>
      </c>
      <c r="C35" s="8">
        <v>8</v>
      </c>
      <c r="D35" s="29">
        <f>SUMIFS('2013Figures'!$J:$J,'2013Figures'!$C:$C,$A35,'2013Figures'!$H:$H,$B35,'2013Figures'!$I:$I,$C35,'2013Figures'!$E:$E,$B$1)</f>
        <v>0</v>
      </c>
      <c r="E35" s="9">
        <f>SUMIFS('2013Figures'!$J:$J,'2013Figures'!$C:$C,$A35,'2013Figures'!$H:$H,$B35,'2013Figures'!$I:$I,$C35,'2013Figures'!$B:$B,"BrokerToCy",'2013Figures'!$G:$G,"E1",'2013Figures'!$E:$E,$B$1)</f>
        <v>0</v>
      </c>
      <c r="F35" s="9">
        <f>SUMIFS('2013Figures'!$J:$J,'2013Figures'!$C:$C,$A35,'2013Figures'!$H:$H,$B35,'2013Figures'!$I:$I,$C35,'2013Figures'!$B:$B,"BrokerToCy",'2013Figures'!$G:$G,"P1",'2013Figures'!$E:$E,$B$1)</f>
        <v>0</v>
      </c>
      <c r="G35" s="9">
        <f>SUMIFS('2013Figures'!$J:$J,'2013Figures'!$C:$C,$A35,'2013Figures'!$H:$H,$B35,'2013Figures'!$I:$I,$C35,'2013Figures'!$B:$B,"CyToBroker",'2013Figures'!$G:$G,"E1",'2013Figures'!$E:$E,$B$1)</f>
        <v>0</v>
      </c>
      <c r="H35" s="9">
        <f>SUMIFS('2013Figures'!$J:$J,'2013Figures'!$C:$C,$A35,'2013Figures'!$H:$H,$B35,'2013Figures'!$I:$I,$C35,'2013Figures'!$B:$B,"CyToBroker",'2013Figures'!$G:$G,"P1",'2013Figures'!$E:$E,$B$1)</f>
        <v>0</v>
      </c>
      <c r="I35" s="30"/>
      <c r="J35" s="31">
        <v>201301</v>
      </c>
      <c r="K35" s="30"/>
      <c r="L35" s="42">
        <f>SUMIFS('2012Figures'!$J:$J,'2012Figures'!$C:$C,$A35,'2012Figures'!$H:$H,$B35,'2012Figures'!$I:$I,$C35,'2012Figures'!$E:$E,$B$1)</f>
        <v>0</v>
      </c>
      <c r="M35" s="52">
        <f>SUMIFS('2012Figures'!$J:$J,'2012Figures'!$C:$C,$A35,'2012Figures'!$H:$H,$B35,'2012Figures'!$I:$I,$C35,'2012Figures'!$B:$B,"BrokerToCy",'2012Figures'!$G:$G,"E1",'2012Figures'!$E:$E,$B$1)</f>
        <v>0</v>
      </c>
      <c r="N35" s="52">
        <f>SUMIFS('2012Figures'!$J:$J,'2012Figures'!$C:$C,$A35,'2012Figures'!$H:$H,$B35,'2012Figures'!$I:$I,$C35,'2012Figures'!$B:$B,"BrokerToCy",'2012Figures'!$G:$G,"P1",'2012Figures'!$E:$E,$B$1)</f>
        <v>0</v>
      </c>
      <c r="O35" s="52">
        <f>SUMIFS('2012Figures'!$J:$J,'2012Figures'!$C:$C,$A35,'2012Figures'!$H:$H,$B35,'2012Figures'!$I:$I,$C35,'2012Figures'!$B:$B,"CyToBroker",'2012Figures'!$G:$G,"E1",'2012Figures'!$E:$E,$B$1)</f>
        <v>0</v>
      </c>
      <c r="P35" s="52">
        <f>SUMIFS('2012Figures'!$J:$J,'2012Figures'!$C:$C,$A35,'2012Figures'!$H:$H,$B35,'2012Figures'!$I:$I,$C35,'2012Figures'!$B:$B,"CyToBroker",'2012Figures'!$G:$G,"P1",'2012Figures'!$E:$E,$B$1)</f>
        <v>0</v>
      </c>
      <c r="Q35" s="30"/>
      <c r="R35" s="46" t="str">
        <f t="shared" si="12"/>
        <v/>
      </c>
      <c r="S35" s="46" t="str">
        <f t="shared" si="12"/>
        <v/>
      </c>
      <c r="T35" s="46" t="str">
        <f t="shared" si="12"/>
        <v/>
      </c>
      <c r="U35" s="46" t="str">
        <f t="shared" si="12"/>
        <v/>
      </c>
      <c r="V35" s="46" t="str">
        <f t="shared" si="12"/>
        <v/>
      </c>
    </row>
    <row r="36" spans="1:22" x14ac:dyDescent="0.2">
      <c r="A36" s="1">
        <v>101</v>
      </c>
      <c r="B36" s="1" t="s">
        <v>52</v>
      </c>
      <c r="C36" s="8">
        <v>7</v>
      </c>
      <c r="D36" s="29">
        <f>SUMIFS('2013Figures'!$J:$J,'2013Figures'!$C:$C,$A36,'2013Figures'!$H:$H,$B36,'2013Figures'!$I:$I,$C36,'2013Figures'!$E:$E,$B$1)</f>
        <v>0</v>
      </c>
      <c r="E36" s="9">
        <f>SUMIFS('2013Figures'!$J:$J,'2013Figures'!$C:$C,$A36,'2013Figures'!$H:$H,$B36,'2013Figures'!$I:$I,$C36,'2013Figures'!$B:$B,"BrokerToCy",'2013Figures'!$G:$G,"E1",'2013Figures'!$E:$E,$B$1)</f>
        <v>0</v>
      </c>
      <c r="F36" s="9">
        <f>SUMIFS('2013Figures'!$J:$J,'2013Figures'!$C:$C,$A36,'2013Figures'!$H:$H,$B36,'2013Figures'!$I:$I,$C36,'2013Figures'!$B:$B,"BrokerToCy",'2013Figures'!$G:$G,"P1",'2013Figures'!$E:$E,$B$1)</f>
        <v>0</v>
      </c>
      <c r="G36" s="9">
        <f>SUMIFS('2013Figures'!$J:$J,'2013Figures'!$C:$C,$A36,'2013Figures'!$H:$H,$B36,'2013Figures'!$I:$I,$C36,'2013Figures'!$B:$B,"CyToBroker",'2013Figures'!$G:$G,"E1",'2013Figures'!$E:$E,$B$1)</f>
        <v>0</v>
      </c>
      <c r="H36" s="9">
        <f>SUMIFS('2013Figures'!$J:$J,'2013Figures'!$C:$C,$A36,'2013Figures'!$H:$H,$B36,'2013Figures'!$I:$I,$C36,'2013Figures'!$B:$B,"CyToBroker",'2013Figures'!$G:$G,"P1",'2013Figures'!$E:$E,$B$1)</f>
        <v>0</v>
      </c>
      <c r="J36" s="8">
        <v>201201</v>
      </c>
      <c r="L36" s="42">
        <f>SUMIFS('2012Figures'!$J:$J,'2012Figures'!$C:$C,$A36,'2012Figures'!$H:$H,$B36,'2012Figures'!$I:$I,$C36,'2012Figures'!$E:$E,$B$1)</f>
        <v>0</v>
      </c>
      <c r="M36" s="52">
        <f>SUMIFS('2012Figures'!$J:$J,'2012Figures'!$C:$C,$A36,'2012Figures'!$H:$H,$B36,'2012Figures'!$I:$I,$C36,'2012Figures'!$B:$B,"BrokerToCy",'2012Figures'!$G:$G,"E1",'2012Figures'!$E:$E,$B$1)</f>
        <v>0</v>
      </c>
      <c r="N36" s="52">
        <f>SUMIFS('2012Figures'!$J:$J,'2012Figures'!$C:$C,$A36,'2012Figures'!$H:$H,$B36,'2012Figures'!$I:$I,$C36,'2012Figures'!$B:$B,"BrokerToCy",'2012Figures'!$G:$G,"P1",'2012Figures'!$E:$E,$B$1)</f>
        <v>0</v>
      </c>
      <c r="O36" s="52">
        <f>SUMIFS('2012Figures'!$J:$J,'2012Figures'!$C:$C,$A36,'2012Figures'!$H:$H,$B36,'2012Figures'!$I:$I,$C36,'2012Figures'!$B:$B,"CyToBroker",'2012Figures'!$G:$G,"E1",'2012Figures'!$E:$E,$B$1)</f>
        <v>0</v>
      </c>
      <c r="P36" s="52">
        <f>SUMIFS('2012Figures'!$J:$J,'2012Figures'!$C:$C,$A36,'2012Figures'!$H:$H,$B36,'2012Figures'!$I:$I,$C36,'2012Figures'!$B:$B,"CyToBroker",'2012Figures'!$G:$G,"P1",'2012Figures'!$E:$E,$B$1)</f>
        <v>0</v>
      </c>
      <c r="R36" s="46" t="str">
        <f t="shared" si="12"/>
        <v/>
      </c>
      <c r="S36" s="46" t="str">
        <f t="shared" si="12"/>
        <v/>
      </c>
      <c r="T36" s="46" t="str">
        <f t="shared" si="12"/>
        <v/>
      </c>
      <c r="U36" s="46" t="str">
        <f t="shared" si="12"/>
        <v/>
      </c>
      <c r="V36" s="46" t="str">
        <f t="shared" si="12"/>
        <v/>
      </c>
    </row>
    <row r="37" spans="1:22" x14ac:dyDescent="0.2">
      <c r="A37" s="1">
        <v>101</v>
      </c>
      <c r="B37" s="1" t="s">
        <v>52</v>
      </c>
      <c r="C37" s="8">
        <v>6</v>
      </c>
      <c r="D37" s="29">
        <f>SUMIFS('2013Figures'!$J:$J,'2013Figures'!$C:$C,$A37,'2013Figures'!$H:$H,$B37,'2013Figures'!$I:$I,$C37,'2013Figures'!$E:$E,$B$1)</f>
        <v>0</v>
      </c>
      <c r="E37" s="9">
        <f>SUMIFS('2013Figures'!$J:$J,'2013Figures'!$C:$C,$A37,'2013Figures'!$H:$H,$B37,'2013Figures'!$I:$I,$C37,'2013Figures'!$B:$B,"BrokerToCy",'2013Figures'!$G:$G,"E1",'2013Figures'!$E:$E,$B$1)</f>
        <v>0</v>
      </c>
      <c r="F37" s="9">
        <f>SUMIFS('2013Figures'!$J:$J,'2013Figures'!$C:$C,$A37,'2013Figures'!$H:$H,$B37,'2013Figures'!$I:$I,$C37,'2013Figures'!$B:$B,"BrokerToCy",'2013Figures'!$G:$G,"P1",'2013Figures'!$E:$E,$B$1)</f>
        <v>0</v>
      </c>
      <c r="G37" s="9">
        <f>SUMIFS('2013Figures'!$J:$J,'2013Figures'!$C:$C,$A37,'2013Figures'!$H:$H,$B37,'2013Figures'!$I:$I,$C37,'2013Figures'!$B:$B,"CyToBroker",'2013Figures'!$G:$G,"E1",'2013Figures'!$E:$E,$B$1)</f>
        <v>0</v>
      </c>
      <c r="H37" s="9">
        <f>SUMIFS('2013Figures'!$J:$J,'2013Figures'!$C:$C,$A37,'2013Figures'!$H:$H,$B37,'2013Figures'!$I:$I,$C37,'2013Figures'!$B:$B,"CyToBroker",'2013Figures'!$G:$G,"P1",'2013Figures'!$E:$E,$B$1)</f>
        <v>0</v>
      </c>
      <c r="J37" s="8">
        <v>201101</v>
      </c>
      <c r="L37" s="42">
        <f>SUMIFS('2012Figures'!$J:$J,'2012Figures'!$C:$C,$A37,'2012Figures'!$H:$H,$B37,'2012Figures'!$I:$I,$C37,'2012Figures'!$E:$E,$B$1)</f>
        <v>0</v>
      </c>
      <c r="M37" s="52">
        <f>SUMIFS('2012Figures'!$J:$J,'2012Figures'!$C:$C,$A37,'2012Figures'!$H:$H,$B37,'2012Figures'!$I:$I,$C37,'2012Figures'!$B:$B,"BrokerToCy",'2012Figures'!$G:$G,"E1",'2012Figures'!$E:$E,$B$1)</f>
        <v>0</v>
      </c>
      <c r="N37" s="52">
        <f>SUMIFS('2012Figures'!$J:$J,'2012Figures'!$C:$C,$A37,'2012Figures'!$H:$H,$B37,'2012Figures'!$I:$I,$C37,'2012Figures'!$B:$B,"BrokerToCy",'2012Figures'!$G:$G,"P1",'2012Figures'!$E:$E,$B$1)</f>
        <v>0</v>
      </c>
      <c r="O37" s="52">
        <f>SUMIFS('2012Figures'!$J:$J,'2012Figures'!$C:$C,$A37,'2012Figures'!$H:$H,$B37,'2012Figures'!$I:$I,$C37,'2012Figures'!$B:$B,"CyToBroker",'2012Figures'!$G:$G,"E1",'2012Figures'!$E:$E,$B$1)</f>
        <v>0</v>
      </c>
      <c r="P37" s="52">
        <f>SUMIFS('2012Figures'!$J:$J,'2012Figures'!$C:$C,$A37,'2012Figures'!$H:$H,$B37,'2012Figures'!$I:$I,$C37,'2012Figures'!$B:$B,"CyToBroker",'2012Figures'!$G:$G,"P1",'2012Figures'!$E:$E,$B$1)</f>
        <v>0</v>
      </c>
      <c r="R37" s="46" t="str">
        <f t="shared" si="12"/>
        <v/>
      </c>
      <c r="S37" s="46" t="str">
        <f t="shared" si="12"/>
        <v/>
      </c>
      <c r="T37" s="46" t="str">
        <f t="shared" si="12"/>
        <v/>
      </c>
      <c r="U37" s="46" t="str">
        <f t="shared" si="12"/>
        <v/>
      </c>
      <c r="V37" s="46" t="str">
        <f t="shared" si="12"/>
        <v/>
      </c>
    </row>
    <row r="38" spans="1:22" x14ac:dyDescent="0.2">
      <c r="A38" s="1">
        <v>101</v>
      </c>
      <c r="B38" s="1" t="s">
        <v>52</v>
      </c>
      <c r="C38" s="8">
        <v>5</v>
      </c>
      <c r="D38" s="29">
        <f>SUMIFS('2013Figures'!$J:$J,'2013Figures'!$C:$C,$A38,'2013Figures'!$H:$H,$B38,'2013Figures'!$I:$I,$C38,'2013Figures'!$E:$E,$B$1)</f>
        <v>0</v>
      </c>
      <c r="E38" s="9">
        <f>SUMIFS('2013Figures'!$J:$J,'2013Figures'!$C:$C,$A38,'2013Figures'!$H:$H,$B38,'2013Figures'!$I:$I,$C38,'2013Figures'!$B:$B,"BrokerToCy",'2013Figures'!$G:$G,"E1",'2013Figures'!$E:$E,$B$1)</f>
        <v>0</v>
      </c>
      <c r="F38" s="9">
        <f>SUMIFS('2013Figures'!$J:$J,'2013Figures'!$C:$C,$A38,'2013Figures'!$H:$H,$B38,'2013Figures'!$I:$I,$C38,'2013Figures'!$B:$B,"BrokerToCy",'2013Figures'!$G:$G,"P1",'2013Figures'!$E:$E,$B$1)</f>
        <v>0</v>
      </c>
      <c r="G38" s="9">
        <f>SUMIFS('2013Figures'!$J:$J,'2013Figures'!$C:$C,$A38,'2013Figures'!$H:$H,$B38,'2013Figures'!$I:$I,$C38,'2013Figures'!$B:$B,"CyToBroker",'2013Figures'!$G:$G,"E1",'2013Figures'!$E:$E,$B$1)</f>
        <v>0</v>
      </c>
      <c r="H38" s="9">
        <f>SUMIFS('2013Figures'!$J:$J,'2013Figures'!$C:$C,$A38,'2013Figures'!$H:$H,$B38,'2013Figures'!$I:$I,$C38,'2013Figures'!$B:$B,"CyToBroker",'2013Figures'!$G:$G,"P1",'2013Figures'!$E:$E,$B$1)</f>
        <v>0</v>
      </c>
      <c r="J38" s="8">
        <v>201001</v>
      </c>
      <c r="L38" s="42">
        <f>SUMIFS('2012Figures'!$J:$J,'2012Figures'!$C:$C,$A38,'2012Figures'!$H:$H,$B38,'2012Figures'!$I:$I,$C38,'2012Figures'!$E:$E,$B$1)</f>
        <v>0</v>
      </c>
      <c r="M38" s="52">
        <f>SUMIFS('2012Figures'!$J:$J,'2012Figures'!$C:$C,$A38,'2012Figures'!$H:$H,$B38,'2012Figures'!$I:$I,$C38,'2012Figures'!$B:$B,"BrokerToCy",'2012Figures'!$G:$G,"E1",'2012Figures'!$E:$E,$B$1)</f>
        <v>0</v>
      </c>
      <c r="N38" s="52">
        <f>SUMIFS('2012Figures'!$J:$J,'2012Figures'!$C:$C,$A38,'2012Figures'!$H:$H,$B38,'2012Figures'!$I:$I,$C38,'2012Figures'!$B:$B,"BrokerToCy",'2012Figures'!$G:$G,"P1",'2012Figures'!$E:$E,$B$1)</f>
        <v>0</v>
      </c>
      <c r="O38" s="52">
        <f>SUMIFS('2012Figures'!$J:$J,'2012Figures'!$C:$C,$A38,'2012Figures'!$H:$H,$B38,'2012Figures'!$I:$I,$C38,'2012Figures'!$B:$B,"CyToBroker",'2012Figures'!$G:$G,"E1",'2012Figures'!$E:$E,$B$1)</f>
        <v>0</v>
      </c>
      <c r="P38" s="52">
        <f>SUMIFS('2012Figures'!$J:$J,'2012Figures'!$C:$C,$A38,'2012Figures'!$H:$H,$B38,'2012Figures'!$I:$I,$C38,'2012Figures'!$B:$B,"CyToBroker",'2012Figures'!$G:$G,"P1",'2012Figures'!$E:$E,$B$1)</f>
        <v>0</v>
      </c>
      <c r="R38" s="46" t="str">
        <f t="shared" si="12"/>
        <v/>
      </c>
      <c r="S38" s="46" t="str">
        <f t="shared" si="12"/>
        <v/>
      </c>
      <c r="T38" s="46" t="str">
        <f t="shared" si="12"/>
        <v/>
      </c>
      <c r="U38" s="46" t="str">
        <f t="shared" si="12"/>
        <v/>
      </c>
      <c r="V38" s="46" t="str">
        <f t="shared" si="12"/>
        <v/>
      </c>
    </row>
    <row r="39" spans="1:22" x14ac:dyDescent="0.2">
      <c r="A39" s="1">
        <v>101</v>
      </c>
      <c r="B39" s="1" t="s">
        <v>52</v>
      </c>
      <c r="C39" s="8">
        <v>4</v>
      </c>
      <c r="D39" s="29">
        <f>SUMIFS('2013Figures'!$J:$J,'2013Figures'!$C:$C,$A39,'2013Figures'!$H:$H,$B39,'2013Figures'!$I:$I,$C39,'2013Figures'!$E:$E,$B$1)</f>
        <v>14</v>
      </c>
      <c r="E39" s="9">
        <f>SUMIFS('2013Figures'!$J:$J,'2013Figures'!$C:$C,$A39,'2013Figures'!$H:$H,$B39,'2013Figures'!$I:$I,$C39,'2013Figures'!$B:$B,"BrokerToCy",'2013Figures'!$G:$G,"E1",'2013Figures'!$E:$E,$B$1)</f>
        <v>0</v>
      </c>
      <c r="F39" s="9">
        <f>SUMIFS('2013Figures'!$J:$J,'2013Figures'!$C:$C,$A39,'2013Figures'!$H:$H,$B39,'2013Figures'!$I:$I,$C39,'2013Figures'!$B:$B,"BrokerToCy",'2013Figures'!$G:$G,"P1",'2013Figures'!$E:$E,$B$1)</f>
        <v>0</v>
      </c>
      <c r="G39" s="9">
        <f>SUMIFS('2013Figures'!$J:$J,'2013Figures'!$C:$C,$A39,'2013Figures'!$H:$H,$B39,'2013Figures'!$I:$I,$C39,'2013Figures'!$B:$B,"CyToBroker",'2013Figures'!$G:$G,"E1",'2013Figures'!$E:$E,$B$1)</f>
        <v>14</v>
      </c>
      <c r="H39" s="9">
        <f>SUMIFS('2013Figures'!$J:$J,'2013Figures'!$C:$C,$A39,'2013Figures'!$H:$H,$B39,'2013Figures'!$I:$I,$C39,'2013Figures'!$B:$B,"CyToBroker",'2013Figures'!$G:$G,"P1",'2013Figures'!$E:$E,$B$1)</f>
        <v>0</v>
      </c>
      <c r="J39" s="8">
        <v>200901</v>
      </c>
      <c r="L39" s="42">
        <f>SUMIFS('2012Figures'!$J:$J,'2012Figures'!$C:$C,$A39,'2012Figures'!$H:$H,$B39,'2012Figures'!$I:$I,$C39,'2012Figures'!$E:$E,$B$1)</f>
        <v>26</v>
      </c>
      <c r="M39" s="52">
        <f>SUMIFS('2012Figures'!$J:$J,'2012Figures'!$C:$C,$A39,'2012Figures'!$H:$H,$B39,'2012Figures'!$I:$I,$C39,'2012Figures'!$B:$B,"BrokerToCy",'2012Figures'!$G:$G,"E1",'2012Figures'!$E:$E,$B$1)</f>
        <v>0</v>
      </c>
      <c r="N39" s="52">
        <f>SUMIFS('2012Figures'!$J:$J,'2012Figures'!$C:$C,$A39,'2012Figures'!$H:$H,$B39,'2012Figures'!$I:$I,$C39,'2012Figures'!$B:$B,"BrokerToCy",'2012Figures'!$G:$G,"P1",'2012Figures'!$E:$E,$B$1)</f>
        <v>0</v>
      </c>
      <c r="O39" s="52">
        <f>SUMIFS('2012Figures'!$J:$J,'2012Figures'!$C:$C,$A39,'2012Figures'!$H:$H,$B39,'2012Figures'!$I:$I,$C39,'2012Figures'!$B:$B,"CyToBroker",'2012Figures'!$G:$G,"E1",'2012Figures'!$E:$E,$B$1)</f>
        <v>26</v>
      </c>
      <c r="P39" s="52">
        <f>SUMIFS('2012Figures'!$J:$J,'2012Figures'!$C:$C,$A39,'2012Figures'!$H:$H,$B39,'2012Figures'!$I:$I,$C39,'2012Figures'!$B:$B,"CyToBroker",'2012Figures'!$G:$G,"P1",'2012Figures'!$E:$E,$B$1)</f>
        <v>0</v>
      </c>
      <c r="R39" s="46">
        <f t="shared" si="12"/>
        <v>-0.46</v>
      </c>
      <c r="S39" s="46" t="str">
        <f t="shared" si="12"/>
        <v/>
      </c>
      <c r="T39" s="46" t="str">
        <f t="shared" si="12"/>
        <v/>
      </c>
      <c r="U39" s="46">
        <f t="shared" si="12"/>
        <v>-0.46</v>
      </c>
      <c r="V39" s="46" t="str">
        <f t="shared" si="12"/>
        <v/>
      </c>
    </row>
    <row r="40" spans="1:22" x14ac:dyDescent="0.2">
      <c r="A40" s="1">
        <v>101</v>
      </c>
      <c r="B40" s="1" t="s">
        <v>52</v>
      </c>
      <c r="C40" s="8">
        <v>3</v>
      </c>
      <c r="D40" s="29">
        <f>SUMIFS('2013Figures'!$J:$J,'2013Figures'!$C:$C,$A40,'2013Figures'!$H:$H,$B40,'2013Figures'!$I:$I,$C40,'2013Figures'!$E:$E,$B$1)</f>
        <v>0</v>
      </c>
      <c r="E40" s="9">
        <f>SUMIFS('2013Figures'!$J:$J,'2013Figures'!$C:$C,$A40,'2013Figures'!$H:$H,$B40,'2013Figures'!$I:$I,$C40,'2013Figures'!$B:$B,"BrokerToCy",'2013Figures'!$G:$G,"E1",'2013Figures'!$E:$E,$B$1)</f>
        <v>0</v>
      </c>
      <c r="F40" s="9">
        <f>SUMIFS('2013Figures'!$J:$J,'2013Figures'!$C:$C,$A40,'2013Figures'!$H:$H,$B40,'2013Figures'!$I:$I,$C40,'2013Figures'!$B:$B,"BrokerToCy",'2013Figures'!$G:$G,"P1",'2013Figures'!$E:$E,$B$1)</f>
        <v>0</v>
      </c>
      <c r="G40" s="9">
        <f>SUMIFS('2013Figures'!$J:$J,'2013Figures'!$C:$C,$A40,'2013Figures'!$H:$H,$B40,'2013Figures'!$I:$I,$C40,'2013Figures'!$B:$B,"CyToBroker",'2013Figures'!$G:$G,"E1",'2013Figures'!$E:$E,$B$1)</f>
        <v>0</v>
      </c>
      <c r="H40" s="9">
        <f>SUMIFS('2013Figures'!$J:$J,'2013Figures'!$C:$C,$A40,'2013Figures'!$H:$H,$B40,'2013Figures'!$I:$I,$C40,'2013Figures'!$B:$B,"CyToBroker",'2013Figures'!$G:$G,"P1",'2013Figures'!$E:$E,$B$1)</f>
        <v>0</v>
      </c>
      <c r="J40" s="8">
        <v>200801</v>
      </c>
      <c r="L40" s="42">
        <f>SUMIFS('2012Figures'!$J:$J,'2012Figures'!$C:$C,$A40,'2012Figures'!$H:$H,$B40,'2012Figures'!$I:$I,$C40,'2012Figures'!$E:$E,$B$1)</f>
        <v>0</v>
      </c>
      <c r="M40" s="52">
        <f>SUMIFS('2012Figures'!$J:$J,'2012Figures'!$C:$C,$A40,'2012Figures'!$H:$H,$B40,'2012Figures'!$I:$I,$C40,'2012Figures'!$B:$B,"BrokerToCy",'2012Figures'!$G:$G,"E1",'2012Figures'!$E:$E,$B$1)</f>
        <v>0</v>
      </c>
      <c r="N40" s="52">
        <f>SUMIFS('2012Figures'!$J:$J,'2012Figures'!$C:$C,$A40,'2012Figures'!$H:$H,$B40,'2012Figures'!$I:$I,$C40,'2012Figures'!$B:$B,"BrokerToCy",'2012Figures'!$G:$G,"P1",'2012Figures'!$E:$E,$B$1)</f>
        <v>0</v>
      </c>
      <c r="O40" s="52">
        <f>SUMIFS('2012Figures'!$J:$J,'2012Figures'!$C:$C,$A40,'2012Figures'!$H:$H,$B40,'2012Figures'!$I:$I,$C40,'2012Figures'!$B:$B,"CyToBroker",'2012Figures'!$G:$G,"E1",'2012Figures'!$E:$E,$B$1)</f>
        <v>0</v>
      </c>
      <c r="P40" s="52">
        <f>SUMIFS('2012Figures'!$J:$J,'2012Figures'!$C:$C,$A40,'2012Figures'!$H:$H,$B40,'2012Figures'!$I:$I,$C40,'2012Figures'!$B:$B,"CyToBroker",'2012Figures'!$G:$G,"P1",'2012Figures'!$E:$E,$B$1)</f>
        <v>0</v>
      </c>
      <c r="R40" s="46" t="str">
        <f t="shared" si="12"/>
        <v/>
      </c>
      <c r="S40" s="46" t="str">
        <f t="shared" si="12"/>
        <v/>
      </c>
      <c r="T40" s="46" t="str">
        <f t="shared" si="12"/>
        <v/>
      </c>
      <c r="U40" s="46" t="str">
        <f t="shared" si="12"/>
        <v/>
      </c>
      <c r="V40" s="46" t="str">
        <f t="shared" si="12"/>
        <v/>
      </c>
    </row>
    <row r="41" spans="1:22" x14ac:dyDescent="0.2">
      <c r="A41" s="1">
        <v>101</v>
      </c>
      <c r="B41" s="1" t="s">
        <v>52</v>
      </c>
      <c r="C41" s="8">
        <v>2</v>
      </c>
      <c r="D41" s="29">
        <f>SUMIFS('2013Figures'!$J:$J,'2013Figures'!$C:$C,$A41,'2013Figures'!$H:$H,$B41,'2013Figures'!$I:$I,$C41,'2013Figures'!$E:$E,$B$1)</f>
        <v>0</v>
      </c>
      <c r="E41" s="9">
        <f>SUMIFS('2013Figures'!$J:$J,'2013Figures'!$C:$C,$A41,'2013Figures'!$H:$H,$B41,'2013Figures'!$I:$I,$C41,'2013Figures'!$B:$B,"BrokerToCy",'2013Figures'!$G:$G,"E1",'2013Figures'!$E:$E,$B$1)</f>
        <v>0</v>
      </c>
      <c r="F41" s="9">
        <f>SUMIFS('2013Figures'!$J:$J,'2013Figures'!$C:$C,$A41,'2013Figures'!$H:$H,$B41,'2013Figures'!$I:$I,$C41,'2013Figures'!$B:$B,"BrokerToCy",'2013Figures'!$G:$G,"P1",'2013Figures'!$E:$E,$B$1)</f>
        <v>0</v>
      </c>
      <c r="G41" s="9">
        <f>SUMIFS('2013Figures'!$J:$J,'2013Figures'!$C:$C,$A41,'2013Figures'!$H:$H,$B41,'2013Figures'!$I:$I,$C41,'2013Figures'!$B:$B,"CyToBroker",'2013Figures'!$G:$G,"E1",'2013Figures'!$E:$E,$B$1)</f>
        <v>0</v>
      </c>
      <c r="H41" s="9">
        <f>SUMIFS('2013Figures'!$J:$J,'2013Figures'!$C:$C,$A41,'2013Figures'!$H:$H,$B41,'2013Figures'!$I:$I,$C41,'2013Figures'!$B:$B,"CyToBroker",'2013Figures'!$G:$G,"P1",'2013Figures'!$E:$E,$B$1)</f>
        <v>0</v>
      </c>
      <c r="J41" s="8">
        <v>200701</v>
      </c>
      <c r="L41" s="42">
        <f>SUMIFS('2012Figures'!$J:$J,'2012Figures'!$C:$C,$A41,'2012Figures'!$H:$H,$B41,'2012Figures'!$I:$I,$C41,'2012Figures'!$E:$E,$B$1)</f>
        <v>0</v>
      </c>
      <c r="M41" s="52">
        <f>SUMIFS('2012Figures'!$J:$J,'2012Figures'!$C:$C,$A41,'2012Figures'!$H:$H,$B41,'2012Figures'!$I:$I,$C41,'2012Figures'!$B:$B,"BrokerToCy",'2012Figures'!$G:$G,"E1",'2012Figures'!$E:$E,$B$1)</f>
        <v>0</v>
      </c>
      <c r="N41" s="52">
        <f>SUMIFS('2012Figures'!$J:$J,'2012Figures'!$C:$C,$A41,'2012Figures'!$H:$H,$B41,'2012Figures'!$I:$I,$C41,'2012Figures'!$B:$B,"BrokerToCy",'2012Figures'!$G:$G,"P1",'2012Figures'!$E:$E,$B$1)</f>
        <v>0</v>
      </c>
      <c r="O41" s="52">
        <f>SUMIFS('2012Figures'!$J:$J,'2012Figures'!$C:$C,$A41,'2012Figures'!$H:$H,$B41,'2012Figures'!$I:$I,$C41,'2012Figures'!$B:$B,"CyToBroker",'2012Figures'!$G:$G,"E1",'2012Figures'!$E:$E,$B$1)</f>
        <v>0</v>
      </c>
      <c r="P41" s="52">
        <f>SUMIFS('2012Figures'!$J:$J,'2012Figures'!$C:$C,$A41,'2012Figures'!$H:$H,$B41,'2012Figures'!$I:$I,$C41,'2012Figures'!$B:$B,"CyToBroker",'2012Figures'!$G:$G,"P1",'2012Figures'!$E:$E,$B$1)</f>
        <v>0</v>
      </c>
      <c r="R41" s="46" t="str">
        <f t="shared" si="12"/>
        <v/>
      </c>
      <c r="S41" s="46" t="str">
        <f t="shared" si="12"/>
        <v/>
      </c>
      <c r="T41" s="46" t="str">
        <f t="shared" si="12"/>
        <v/>
      </c>
      <c r="U41" s="46" t="str">
        <f t="shared" si="12"/>
        <v/>
      </c>
      <c r="V41" s="46" t="str">
        <f t="shared" si="12"/>
        <v/>
      </c>
    </row>
    <row r="42" spans="1:22" x14ac:dyDescent="0.2">
      <c r="A42" s="1">
        <v>101</v>
      </c>
      <c r="B42" s="1" t="s">
        <v>52</v>
      </c>
      <c r="C42" s="8">
        <v>1</v>
      </c>
      <c r="D42" s="29">
        <f>SUMIFS('2013Figures'!$J:$J,'2013Figures'!$C:$C,$A42,'2013Figures'!$H:$H,$B42,'2013Figures'!$I:$I,$C42,'2013Figures'!$E:$E,$B$1)</f>
        <v>0</v>
      </c>
      <c r="E42" s="9">
        <f>SUMIFS('2013Figures'!$J:$J,'2013Figures'!$C:$C,$A42,'2013Figures'!$H:$H,$B42,'2013Figures'!$I:$I,$C42,'2013Figures'!$B:$B,"BrokerToCy",'2013Figures'!$G:$G,"E1",'2013Figures'!$E:$E,$B$1)</f>
        <v>0</v>
      </c>
      <c r="F42" s="9">
        <f>SUMIFS('2013Figures'!$J:$J,'2013Figures'!$C:$C,$A42,'2013Figures'!$H:$H,$B42,'2013Figures'!$I:$I,$C42,'2013Figures'!$B:$B,"BrokerToCy",'2013Figures'!$G:$G,"P1",'2013Figures'!$E:$E,$B$1)</f>
        <v>0</v>
      </c>
      <c r="G42" s="9">
        <f>SUMIFS('2013Figures'!$J:$J,'2013Figures'!$C:$C,$A42,'2013Figures'!$H:$H,$B42,'2013Figures'!$I:$I,$C42,'2013Figures'!$B:$B,"CyToBroker",'2013Figures'!$G:$G,"E1",'2013Figures'!$E:$E,$B$1)</f>
        <v>0</v>
      </c>
      <c r="H42" s="9">
        <f>SUMIFS('2013Figures'!$J:$J,'2013Figures'!$C:$C,$A42,'2013Figures'!$H:$H,$B42,'2013Figures'!$I:$I,$C42,'2013Figures'!$B:$B,"CyToBroker",'2013Figures'!$G:$G,"P1",'2013Figures'!$E:$E,$B$1)</f>
        <v>0</v>
      </c>
      <c r="J42" s="8">
        <v>200601</v>
      </c>
      <c r="L42" s="42">
        <f>SUMIFS('2012Figures'!$J:$J,'2012Figures'!$C:$C,$A42,'2012Figures'!$H:$H,$B42,'2012Figures'!$I:$I,$C42,'2012Figures'!$E:$E,$B$1)</f>
        <v>0</v>
      </c>
      <c r="M42" s="52">
        <f>SUMIFS('2012Figures'!$J:$J,'2012Figures'!$C:$C,$A42,'2012Figures'!$H:$H,$B42,'2012Figures'!$I:$I,$C42,'2012Figures'!$B:$B,"BrokerToCy",'2012Figures'!$G:$G,"E1",'2012Figures'!$E:$E,$B$1)</f>
        <v>0</v>
      </c>
      <c r="N42" s="52">
        <f>SUMIFS('2012Figures'!$J:$J,'2012Figures'!$C:$C,$A42,'2012Figures'!$H:$H,$B42,'2012Figures'!$I:$I,$C42,'2012Figures'!$B:$B,"BrokerToCy",'2012Figures'!$G:$G,"P1",'2012Figures'!$E:$E,$B$1)</f>
        <v>0</v>
      </c>
      <c r="O42" s="52">
        <f>SUMIFS('2012Figures'!$J:$J,'2012Figures'!$C:$C,$A42,'2012Figures'!$H:$H,$B42,'2012Figures'!$I:$I,$C42,'2012Figures'!$B:$B,"CyToBroker",'2012Figures'!$G:$G,"E1",'2012Figures'!$E:$E,$B$1)</f>
        <v>0</v>
      </c>
      <c r="P42" s="52">
        <f>SUMIFS('2012Figures'!$J:$J,'2012Figures'!$C:$C,$A42,'2012Figures'!$H:$H,$B42,'2012Figures'!$I:$I,$C42,'2012Figures'!$B:$B,"CyToBroker",'2012Figures'!$G:$G,"P1",'2012Figures'!$E:$E,$B$1)</f>
        <v>0</v>
      </c>
      <c r="R42" s="46" t="str">
        <f t="shared" si="12"/>
        <v/>
      </c>
      <c r="S42" s="46" t="str">
        <f t="shared" si="12"/>
        <v/>
      </c>
      <c r="T42" s="46" t="str">
        <f t="shared" si="12"/>
        <v/>
      </c>
      <c r="U42" s="46" t="str">
        <f t="shared" si="12"/>
        <v/>
      </c>
      <c r="V42" s="46" t="str">
        <f t="shared" si="12"/>
        <v/>
      </c>
    </row>
    <row r="43" spans="1:22" x14ac:dyDescent="0.2">
      <c r="A43" s="1">
        <v>101</v>
      </c>
      <c r="B43" s="1" t="s">
        <v>52</v>
      </c>
      <c r="D43" s="29">
        <f>SUMIFS('2013Figures'!$J:$J,'2013Figures'!$C:$C,$A43,'2013Figures'!$I:$I,"",'2013Figures'!$E:$E,$B$1)</f>
        <v>6432</v>
      </c>
      <c r="E43" s="9">
        <f>SUMIFS('2013Figures'!$J:$J,'2013Figures'!$C:$C,$A43,'2013Figures'!$I:$I,"",'2013Figures'!$B:$B,"BrokerToCy",'2013Figures'!$G:$G,"E1",'2013Figures'!$E:$E,$B$1)</f>
        <v>0</v>
      </c>
      <c r="F43" s="9">
        <f>SUMIFS('2013Figures'!$J:$J,'2013Figures'!$C:$C,$A43,'2013Figures'!$I:$I,"",'2013Figures'!$B:$B,"BrokerToCy",'2013Figures'!$G:$G,"P1",'2013Figures'!$E:$E,$B$1)</f>
        <v>0</v>
      </c>
      <c r="G43" s="9">
        <f>SUMIFS('2013Figures'!$J:$J,'2013Figures'!$C:$C,$A43,'2013Figures'!$I:$I,"",'2013Figures'!$B:$B,"CyToBroker",'2013Figures'!$G:$G,"E1",'2013Figures'!$E:$E,$B$1)</f>
        <v>6432</v>
      </c>
      <c r="H43" s="9">
        <f>SUMIFS('2013Figures'!$J:$J,'2013Figures'!$C:$C,$A43,'2013Figures'!$I:$I,"",'2013Figures'!$B:$B,"CyToBroker",'2013Figures'!$G:$G,"P1",'2013Figures'!$E:$E,$B$1)</f>
        <v>0</v>
      </c>
      <c r="J43" s="8" t="s">
        <v>131</v>
      </c>
      <c r="L43" s="42">
        <f>SUMIFS('2012Figures'!$J:$J,'2012Figures'!$C:$C,$A43,'2012Figures'!$I:$I,"",'2012Figures'!$E:$E,$B$1)</f>
        <v>7434</v>
      </c>
      <c r="M43" s="52">
        <f>SUMIFS('2012Figures'!$J:$J,'2012Figures'!$C:$C,$A43,'2012Figures'!$I:$I,"",'2012Figures'!$B:$B,"BrokerToCy",'2012Figures'!$G:$G,"E1",'2012Figures'!$E:$E,$B$1)</f>
        <v>0</v>
      </c>
      <c r="N43" s="52">
        <f>SUMIFS('2012Figures'!$J:$J,'2012Figures'!$C:$C,$A43,'2012Figures'!$I:$I,"",'2012Figures'!$B:$B,"BrokerToCy",'2012Figures'!$G:$G,"P1",'2012Figures'!$E:$E,$B$1)</f>
        <v>0</v>
      </c>
      <c r="O43" s="52">
        <f>SUMIFS('2012Figures'!$J:$J,'2012Figures'!$C:$C,$A43,'2012Figures'!$I:$I,"",'2012Figures'!$B:$B,"CyToBroker",'2012Figures'!$G:$G,"E1",'2012Figures'!$E:$E,$B$1)</f>
        <v>7434</v>
      </c>
      <c r="P43" s="52">
        <f>SUMIFS('2012Figures'!$J:$J,'2012Figures'!$C:$C,$A43,'2012Figures'!$I:$I,"",'2012Figures'!$B:$B,"CyToBroker",'2012Figures'!$G:$G,"P1",'2012Figures'!$E:$E,$B$1)</f>
        <v>0</v>
      </c>
      <c r="R43" s="46">
        <f t="shared" si="12"/>
        <v>-0.13</v>
      </c>
      <c r="S43" s="46" t="str">
        <f t="shared" si="12"/>
        <v/>
      </c>
      <c r="T43" s="46" t="str">
        <f t="shared" si="12"/>
        <v/>
      </c>
      <c r="U43" s="46">
        <f t="shared" si="12"/>
        <v>-0.13</v>
      </c>
      <c r="V43" s="46" t="str">
        <f t="shared" si="12"/>
        <v/>
      </c>
    </row>
    <row r="44" spans="1:22" x14ac:dyDescent="0.2">
      <c r="A44" s="21"/>
      <c r="B44" s="21" t="s">
        <v>92</v>
      </c>
      <c r="C44" s="22"/>
      <c r="D44" s="23">
        <f>SUM(E44:H44)</f>
        <v>6446</v>
      </c>
      <c r="E44" s="23">
        <f t="shared" ref="E44:H44" si="13">SUM(E32:E43)</f>
        <v>0</v>
      </c>
      <c r="F44" s="23">
        <f t="shared" si="13"/>
        <v>0</v>
      </c>
      <c r="G44" s="23">
        <f t="shared" si="13"/>
        <v>6446</v>
      </c>
      <c r="H44" s="23">
        <f t="shared" si="13"/>
        <v>0</v>
      </c>
      <c r="I44" s="21"/>
      <c r="J44" s="22"/>
      <c r="K44" s="21"/>
      <c r="L44" s="43">
        <f>SUM(M44:P44)</f>
        <v>7460</v>
      </c>
      <c r="M44" s="43">
        <f t="shared" ref="M44:P44" si="14">SUM(M32:M43)</f>
        <v>0</v>
      </c>
      <c r="N44" s="43">
        <f t="shared" si="14"/>
        <v>0</v>
      </c>
      <c r="O44" s="43">
        <f t="shared" si="14"/>
        <v>7460</v>
      </c>
      <c r="P44" s="43">
        <f t="shared" si="14"/>
        <v>0</v>
      </c>
      <c r="Q44" s="21"/>
      <c r="R44" s="21"/>
      <c r="S44" s="21"/>
      <c r="T44" s="21"/>
      <c r="U44" s="21"/>
      <c r="V44" s="21"/>
    </row>
    <row r="45" spans="1:22" x14ac:dyDescent="0.2">
      <c r="A45" s="28">
        <v>103</v>
      </c>
      <c r="B45" s="28" t="s">
        <v>55</v>
      </c>
      <c r="C45" s="17" t="s">
        <v>88</v>
      </c>
      <c r="D45" s="18">
        <f>SUMIFS('2013Figures'!$J:$J,'2013Figures'!$C:$C,$A45,'2013Figures'!$E:$E,$B$1)</f>
        <v>2002</v>
      </c>
      <c r="E45" s="18">
        <f>SUMIFS('2013Figures'!$J:$J,'2013Figures'!$C:$C,$A45,'2013Figures'!$B:$B,"BrokerToCy",'2013Figures'!$G:$G,"E1",'2013Figures'!$E:$E,$B$1)</f>
        <v>0</v>
      </c>
      <c r="F45" s="18">
        <f>SUMIFS('2013Figures'!$J:$J,'2013Figures'!$C:$C,$A45,'2013Figures'!$B:$B,"BrokerToCy",'2013Figures'!$G:$G,"P1",'2013Figures'!$E:$E,$B$1)</f>
        <v>0</v>
      </c>
      <c r="G45" s="18">
        <f>SUMIFS('2013Figures'!$J:$J,'2013Figures'!$C:$C,$A45,'2013Figures'!$B:$B,"CyToBroker",'2013Figures'!$G:$G,"E1",'2013Figures'!$E:$E,$B$1)</f>
        <v>2002</v>
      </c>
      <c r="H45" s="18">
        <f>SUMIFS('2013Figures'!$J:$J,'2013Figures'!$C:$C,$A45,'2013Figures'!$B:$B,"CyToBroker",'2013Figures'!$G:$G,"P1",'2013Figures'!$E:$E,$B$1)</f>
        <v>0</v>
      </c>
      <c r="I45" s="28"/>
      <c r="J45" s="17"/>
      <c r="K45" s="28"/>
      <c r="L45" s="50">
        <f>SUMIFS('2012Figures'!$J:$J,'2012Figures'!$C:$C,$A45,'2012Figures'!$E:$E,$B$1)</f>
        <v>2852</v>
      </c>
      <c r="M45" s="50">
        <f>SUMIFS('2012Figures'!$J:$J,'2012Figures'!$C:$C,$A45,'2012Figures'!$B:$B,"BrokerToCy",'2012Figures'!$G:$G,"E1",'2012Figures'!$E:$E,$B$1)</f>
        <v>1</v>
      </c>
      <c r="N45" s="50">
        <f>SUMIFS('2012Figures'!$J:$J,'2012Figures'!$C:$C,$A45,'2012Figures'!$B:$B,"BrokerToCy",'2012Figures'!$G:$G,"P1",'2012Figures'!$E:$E,$B$1)</f>
        <v>0</v>
      </c>
      <c r="O45" s="50">
        <f>SUMIFS('2012Figures'!$J:$J,'2012Figures'!$C:$C,$A45,'2012Figures'!$B:$B,"CyToBroker",'2012Figures'!$G:$G,"E1",'2012Figures'!$E:$E,$B$1)</f>
        <v>2851</v>
      </c>
      <c r="P45" s="50">
        <f>SUMIFS('2012Figures'!$J:$J,'2012Figures'!$C:$C,$A45,'2012Figures'!$B:$B,"CyToBroker",'2012Figures'!$G:$G,"P1",'2012Figures'!$E:$E,$B$1)</f>
        <v>0</v>
      </c>
      <c r="Q45" s="28"/>
      <c r="R45" s="46">
        <f t="shared" ref="R45:V108" si="15">IF(L45=0,"",ROUND(D45/L45-1,2))</f>
        <v>-0.3</v>
      </c>
      <c r="S45" s="46">
        <f t="shared" si="15"/>
        <v>-1</v>
      </c>
      <c r="T45" s="46" t="str">
        <f t="shared" si="15"/>
        <v/>
      </c>
      <c r="U45" s="46">
        <f t="shared" si="15"/>
        <v>-0.3</v>
      </c>
      <c r="V45" s="46" t="str">
        <f t="shared" si="15"/>
        <v/>
      </c>
    </row>
    <row r="46" spans="1:22" x14ac:dyDescent="0.2">
      <c r="A46" s="1">
        <v>103</v>
      </c>
      <c r="B46" s="1">
        <v>1</v>
      </c>
      <c r="C46" s="8">
        <v>6</v>
      </c>
      <c r="D46" s="29">
        <f>SUMIFS('2013Figures'!$J:$J,'2013Figures'!$C:$C,$A46,'2013Figures'!$H:$H,$B46,'2013Figures'!$I:$I,$C46,'2013Figures'!$E:$E,$B$1)</f>
        <v>0</v>
      </c>
      <c r="E46" s="9">
        <f>SUMIFS('2013Figures'!$J:$J,'2013Figures'!$C:$C,$A46,'2013Figures'!$H:$H,$B46,'2013Figures'!$I:$I,$C46,'2013Figures'!$B:$B,"BrokerToCy",'2013Figures'!$G:$G,"E1",'2013Figures'!$E:$E,$B$1)</f>
        <v>0</v>
      </c>
      <c r="F46" s="9">
        <f>SUMIFS('2013Figures'!$J:$J,'2013Figures'!$C:$C,$A46,'2013Figures'!$H:$H,$B46,'2013Figures'!$I:$I,$C46,'2013Figures'!$B:$B,"BrokerToCy",'2013Figures'!$G:$G,"P1",'2013Figures'!$E:$E,$B$1)</f>
        <v>0</v>
      </c>
      <c r="G46" s="9">
        <f>SUMIFS('2013Figures'!$J:$J,'2013Figures'!$C:$C,$A46,'2013Figures'!$H:$H,$B46,'2013Figures'!$I:$I,$C46,'2013Figures'!$B:$B,"CyToBroker",'2013Figures'!$G:$G,"E1",'2013Figures'!$E:$E,$B$1)</f>
        <v>0</v>
      </c>
      <c r="H46" s="9">
        <f>SUMIFS('2013Figures'!$J:$J,'2013Figures'!$C:$C,$A46,'2013Figures'!$H:$H,$B46,'2013Figures'!$I:$I,$C46,'2013Figures'!$B:$B,"CyToBroker",'2013Figures'!$G:$G,"P1",'2013Figures'!$E:$E,$B$1)</f>
        <v>0</v>
      </c>
      <c r="J46" s="8" t="s">
        <v>146</v>
      </c>
      <c r="L46" s="42">
        <f>SUMIFS('2012Figures'!$J:$J,'2012Figures'!$C:$C,$A46,'2012Figures'!$H:$H,$B46,'2012Figures'!$I:$I,$C46,'2012Figures'!$E:$E,$B$1)</f>
        <v>0</v>
      </c>
      <c r="M46" s="52">
        <f>SUMIFS('2012Figures'!$J:$J,'2012Figures'!$C:$C,$A46,'2012Figures'!$H:$H,$B46,'2012Figures'!$I:$I,$C46,'2012Figures'!$B:$B,"BrokerToCy",'2012Figures'!$G:$G,"E1",'2012Figures'!$E:$E,$B$1)</f>
        <v>0</v>
      </c>
      <c r="N46" s="52">
        <f>SUMIFS('2012Figures'!$J:$J,'2012Figures'!$C:$C,$A46,'2012Figures'!$H:$H,$B46,'2012Figures'!$I:$I,$C46,'2012Figures'!$B:$B,"BrokerToCy",'2012Figures'!$G:$G,"P1",'2012Figures'!$E:$E,$B$1)</f>
        <v>0</v>
      </c>
      <c r="O46" s="52">
        <f>SUMIFS('2012Figures'!$J:$J,'2012Figures'!$C:$C,$A46,'2012Figures'!$H:$H,$B46,'2012Figures'!$I:$I,$C46,'2012Figures'!$B:$B,"CyToBroker",'2012Figures'!$G:$G,"E1",'2012Figures'!$E:$E,$B$1)</f>
        <v>0</v>
      </c>
      <c r="P46" s="52">
        <f>SUMIFS('2012Figures'!$J:$J,'2012Figures'!$C:$C,$A46,'2012Figures'!$H:$H,$B46,'2012Figures'!$I:$I,$C46,'2012Figures'!$B:$B,"CyToBroker",'2012Figures'!$G:$G,"P1",'2012Figures'!$E:$E,$B$1)</f>
        <v>0</v>
      </c>
      <c r="R46" s="46" t="str">
        <f t="shared" si="15"/>
        <v/>
      </c>
      <c r="S46" s="46" t="str">
        <f t="shared" si="15"/>
        <v/>
      </c>
      <c r="T46" s="46" t="str">
        <f t="shared" si="15"/>
        <v/>
      </c>
      <c r="U46" s="46" t="str">
        <f t="shared" si="15"/>
        <v/>
      </c>
      <c r="V46" s="46" t="str">
        <f t="shared" si="15"/>
        <v/>
      </c>
    </row>
    <row r="47" spans="1:22" x14ac:dyDescent="0.2">
      <c r="A47" s="1">
        <v>103</v>
      </c>
      <c r="B47" s="1" t="s">
        <v>55</v>
      </c>
      <c r="C47" s="8">
        <v>11</v>
      </c>
      <c r="D47" s="29">
        <f>SUMIFS('2013Figures'!$J:$J,'2013Figures'!$C:$C,$A47,'2013Figures'!$H:$H,$B47,'2013Figures'!$I:$I,$C47,'2013Figures'!$E:$E,$B$1)</f>
        <v>0</v>
      </c>
      <c r="E47" s="9">
        <f>SUMIFS('2013Figures'!$J:$J,'2013Figures'!$C:$C,$A47,'2013Figures'!$H:$H,$B47,'2013Figures'!$I:$I,$C47,'2013Figures'!$B:$B,"BrokerToCy",'2013Figures'!$G:$G,"E1",'2013Figures'!$E:$E,$B$1)</f>
        <v>0</v>
      </c>
      <c r="F47" s="9">
        <f>SUMIFS('2013Figures'!$J:$J,'2013Figures'!$C:$C,$A47,'2013Figures'!$H:$H,$B47,'2013Figures'!$I:$I,$C47,'2013Figures'!$B:$B,"BrokerToCy",'2013Figures'!$G:$G,"P1",'2013Figures'!$E:$E,$B$1)</f>
        <v>0</v>
      </c>
      <c r="G47" s="9">
        <f>SUMIFS('2013Figures'!$J:$J,'2013Figures'!$C:$C,$A47,'2013Figures'!$H:$H,$B47,'2013Figures'!$I:$I,$C47,'2013Figures'!$B:$B,"CyToBroker",'2013Figures'!$G:$G,"E1",'2013Figures'!$E:$E,$B$1)</f>
        <v>0</v>
      </c>
      <c r="H47" s="9">
        <f>SUMIFS('2013Figures'!$J:$J,'2013Figures'!$C:$C,$A47,'2013Figures'!$H:$H,$B47,'2013Figures'!$I:$I,$C47,'2013Figures'!$B:$B,"CyToBroker",'2013Figures'!$G:$G,"P1",'2013Figures'!$E:$E,$B$1)</f>
        <v>0</v>
      </c>
      <c r="L47" s="42">
        <f>SUMIFS('2012Figures'!$J:$J,'2012Figures'!$C:$C,$A47,'2012Figures'!$H:$H,$B47,'2012Figures'!$I:$I,$C47,'2012Figures'!$E:$E,$B$1)</f>
        <v>0</v>
      </c>
      <c r="M47" s="52">
        <f>SUMIFS('2012Figures'!$J:$J,'2012Figures'!$C:$C,$A47,'2012Figures'!$H:$H,$B47,'2012Figures'!$I:$I,$C47,'2012Figures'!$B:$B,"BrokerToCy",'2012Figures'!$G:$G,"E1",'2012Figures'!$E:$E,$B$1)</f>
        <v>0</v>
      </c>
      <c r="N47" s="52">
        <f>SUMIFS('2012Figures'!$J:$J,'2012Figures'!$C:$C,$A47,'2012Figures'!$H:$H,$B47,'2012Figures'!$I:$I,$C47,'2012Figures'!$B:$B,"BrokerToCy",'2012Figures'!$G:$G,"P1",'2012Figures'!$E:$E,$B$1)</f>
        <v>0</v>
      </c>
      <c r="O47" s="52">
        <f>SUMIFS('2012Figures'!$J:$J,'2012Figures'!$C:$C,$A47,'2012Figures'!$H:$H,$B47,'2012Figures'!$I:$I,$C47,'2012Figures'!$B:$B,"CyToBroker",'2012Figures'!$G:$G,"E1",'2012Figures'!$E:$E,$B$1)</f>
        <v>0</v>
      </c>
      <c r="P47" s="52">
        <f>SUMIFS('2012Figures'!$J:$J,'2012Figures'!$C:$C,$A47,'2012Figures'!$H:$H,$B47,'2012Figures'!$I:$I,$C47,'2012Figures'!$B:$B,"CyToBroker",'2012Figures'!$G:$G,"P1",'2012Figures'!$E:$E,$B$1)</f>
        <v>0</v>
      </c>
      <c r="R47" s="46" t="str">
        <f t="shared" si="15"/>
        <v/>
      </c>
      <c r="S47" s="46" t="str">
        <f t="shared" si="15"/>
        <v/>
      </c>
      <c r="T47" s="46" t="str">
        <f t="shared" si="15"/>
        <v/>
      </c>
      <c r="U47" s="46" t="str">
        <f t="shared" si="15"/>
        <v/>
      </c>
      <c r="V47" s="46" t="str">
        <f t="shared" si="15"/>
        <v/>
      </c>
    </row>
    <row r="48" spans="1:22" x14ac:dyDescent="0.2">
      <c r="A48" s="1">
        <v>103</v>
      </c>
      <c r="B48" s="1" t="s">
        <v>55</v>
      </c>
      <c r="C48" s="8">
        <v>10</v>
      </c>
      <c r="D48" s="29">
        <f>SUMIFS('2013Figures'!$J:$J,'2013Figures'!$C:$C,$A48,'2013Figures'!$H:$H,$B48,'2013Figures'!$I:$I,$C48,'2013Figures'!$E:$E,$B$1)</f>
        <v>0</v>
      </c>
      <c r="E48" s="9">
        <f>SUMIFS('2013Figures'!$J:$J,'2013Figures'!$C:$C,$A48,'2013Figures'!$H:$H,$B48,'2013Figures'!$I:$I,$C48,'2013Figures'!$B:$B,"BrokerToCy",'2013Figures'!$G:$G,"E1",'2013Figures'!$E:$E,$B$1)</f>
        <v>0</v>
      </c>
      <c r="F48" s="9">
        <f>SUMIFS('2013Figures'!$J:$J,'2013Figures'!$C:$C,$A48,'2013Figures'!$H:$H,$B48,'2013Figures'!$I:$I,$C48,'2013Figures'!$B:$B,"BrokerToCy",'2013Figures'!$G:$G,"P1",'2013Figures'!$E:$E,$B$1)</f>
        <v>0</v>
      </c>
      <c r="G48" s="9">
        <f>SUMIFS('2013Figures'!$J:$J,'2013Figures'!$C:$C,$A48,'2013Figures'!$H:$H,$B48,'2013Figures'!$I:$I,$C48,'2013Figures'!$B:$B,"CyToBroker",'2013Figures'!$G:$G,"E1",'2013Figures'!$E:$E,$B$1)</f>
        <v>0</v>
      </c>
      <c r="H48" s="9">
        <f>SUMIFS('2013Figures'!$J:$J,'2013Figures'!$C:$C,$A48,'2013Figures'!$H:$H,$B48,'2013Figures'!$I:$I,$C48,'2013Figures'!$B:$B,"CyToBroker",'2013Figures'!$G:$G,"P1",'2013Figures'!$E:$E,$B$1)</f>
        <v>0</v>
      </c>
      <c r="J48" s="8">
        <v>201501</v>
      </c>
      <c r="L48" s="42">
        <f>SUMIFS('2012Figures'!$J:$J,'2012Figures'!$C:$C,$A48,'2012Figures'!$H:$H,$B48,'2012Figures'!$I:$I,$C48,'2012Figures'!$E:$E,$B$1)</f>
        <v>0</v>
      </c>
      <c r="M48" s="52">
        <f>SUMIFS('2012Figures'!$J:$J,'2012Figures'!$C:$C,$A48,'2012Figures'!$H:$H,$B48,'2012Figures'!$I:$I,$C48,'2012Figures'!$B:$B,"BrokerToCy",'2012Figures'!$G:$G,"E1",'2012Figures'!$E:$E,$B$1)</f>
        <v>0</v>
      </c>
      <c r="N48" s="52">
        <f>SUMIFS('2012Figures'!$J:$J,'2012Figures'!$C:$C,$A48,'2012Figures'!$H:$H,$B48,'2012Figures'!$I:$I,$C48,'2012Figures'!$B:$B,"BrokerToCy",'2012Figures'!$G:$G,"P1",'2012Figures'!$E:$E,$B$1)</f>
        <v>0</v>
      </c>
      <c r="O48" s="52">
        <f>SUMIFS('2012Figures'!$J:$J,'2012Figures'!$C:$C,$A48,'2012Figures'!$H:$H,$B48,'2012Figures'!$I:$I,$C48,'2012Figures'!$B:$B,"CyToBroker",'2012Figures'!$G:$G,"E1",'2012Figures'!$E:$E,$B$1)</f>
        <v>0</v>
      </c>
      <c r="P48" s="52">
        <f>SUMIFS('2012Figures'!$J:$J,'2012Figures'!$C:$C,$A48,'2012Figures'!$H:$H,$B48,'2012Figures'!$I:$I,$C48,'2012Figures'!$B:$B,"CyToBroker",'2012Figures'!$G:$G,"P1",'2012Figures'!$E:$E,$B$1)</f>
        <v>0</v>
      </c>
      <c r="R48" s="46" t="str">
        <f t="shared" si="15"/>
        <v/>
      </c>
      <c r="S48" s="46" t="str">
        <f t="shared" si="15"/>
        <v/>
      </c>
      <c r="T48" s="46" t="str">
        <f t="shared" si="15"/>
        <v/>
      </c>
      <c r="U48" s="46" t="str">
        <f t="shared" si="15"/>
        <v/>
      </c>
      <c r="V48" s="46" t="str">
        <f t="shared" si="15"/>
        <v/>
      </c>
    </row>
    <row r="49" spans="1:22" x14ac:dyDescent="0.2">
      <c r="A49" s="1">
        <v>103</v>
      </c>
      <c r="B49" s="1" t="s">
        <v>55</v>
      </c>
      <c r="C49" s="8">
        <v>9</v>
      </c>
      <c r="D49" s="29">
        <f>SUMIFS('2013Figures'!$J:$J,'2013Figures'!$C:$C,$A49,'2013Figures'!$H:$H,$B49,'2013Figures'!$I:$I,$C49,'2013Figures'!$E:$E,$B$1)</f>
        <v>0</v>
      </c>
      <c r="E49" s="9">
        <f>SUMIFS('2013Figures'!$J:$J,'2013Figures'!$C:$C,$A49,'2013Figures'!$H:$H,$B49,'2013Figures'!$I:$I,$C49,'2013Figures'!$B:$B,"BrokerToCy",'2013Figures'!$G:$G,"E1",'2013Figures'!$E:$E,$B$1)</f>
        <v>0</v>
      </c>
      <c r="F49" s="9">
        <f>SUMIFS('2013Figures'!$J:$J,'2013Figures'!$C:$C,$A49,'2013Figures'!$H:$H,$B49,'2013Figures'!$I:$I,$C49,'2013Figures'!$B:$B,"BrokerToCy",'2013Figures'!$G:$G,"P1",'2013Figures'!$E:$E,$B$1)</f>
        <v>0</v>
      </c>
      <c r="G49" s="9">
        <f>SUMIFS('2013Figures'!$J:$J,'2013Figures'!$C:$C,$A49,'2013Figures'!$H:$H,$B49,'2013Figures'!$I:$I,$C49,'2013Figures'!$B:$B,"CyToBroker",'2013Figures'!$G:$G,"E1",'2013Figures'!$E:$E,$B$1)</f>
        <v>0</v>
      </c>
      <c r="H49" s="9">
        <f>SUMIFS('2013Figures'!$J:$J,'2013Figures'!$C:$C,$A49,'2013Figures'!$H:$H,$B49,'2013Figures'!$I:$I,$C49,'2013Figures'!$B:$B,"CyToBroker",'2013Figures'!$G:$G,"P1",'2013Figures'!$E:$E,$B$1)</f>
        <v>0</v>
      </c>
      <c r="J49" s="8">
        <v>201401</v>
      </c>
      <c r="L49" s="42">
        <f>SUMIFS('2012Figures'!$J:$J,'2012Figures'!$C:$C,$A49,'2012Figures'!$H:$H,$B49,'2012Figures'!$I:$I,$C49,'2012Figures'!$E:$E,$B$1)</f>
        <v>0</v>
      </c>
      <c r="M49" s="52">
        <f>SUMIFS('2012Figures'!$J:$J,'2012Figures'!$C:$C,$A49,'2012Figures'!$H:$H,$B49,'2012Figures'!$I:$I,$C49,'2012Figures'!$B:$B,"BrokerToCy",'2012Figures'!$G:$G,"E1",'2012Figures'!$E:$E,$B$1)</f>
        <v>0</v>
      </c>
      <c r="N49" s="52">
        <f>SUMIFS('2012Figures'!$J:$J,'2012Figures'!$C:$C,$A49,'2012Figures'!$H:$H,$B49,'2012Figures'!$I:$I,$C49,'2012Figures'!$B:$B,"BrokerToCy",'2012Figures'!$G:$G,"P1",'2012Figures'!$E:$E,$B$1)</f>
        <v>0</v>
      </c>
      <c r="O49" s="52">
        <f>SUMIFS('2012Figures'!$J:$J,'2012Figures'!$C:$C,$A49,'2012Figures'!$H:$H,$B49,'2012Figures'!$I:$I,$C49,'2012Figures'!$B:$B,"CyToBroker",'2012Figures'!$G:$G,"E1",'2012Figures'!$E:$E,$B$1)</f>
        <v>0</v>
      </c>
      <c r="P49" s="52">
        <f>SUMIFS('2012Figures'!$J:$J,'2012Figures'!$C:$C,$A49,'2012Figures'!$H:$H,$B49,'2012Figures'!$I:$I,$C49,'2012Figures'!$B:$B,"CyToBroker",'2012Figures'!$G:$G,"P1",'2012Figures'!$E:$E,$B$1)</f>
        <v>0</v>
      </c>
      <c r="R49" s="46" t="str">
        <f t="shared" si="15"/>
        <v/>
      </c>
      <c r="S49" s="46" t="str">
        <f t="shared" si="15"/>
        <v/>
      </c>
      <c r="T49" s="46" t="str">
        <f t="shared" si="15"/>
        <v/>
      </c>
      <c r="U49" s="46" t="str">
        <f t="shared" si="15"/>
        <v/>
      </c>
      <c r="V49" s="46" t="str">
        <f t="shared" si="15"/>
        <v/>
      </c>
    </row>
    <row r="50" spans="1:22" x14ac:dyDescent="0.2">
      <c r="A50" s="1">
        <v>103</v>
      </c>
      <c r="B50" s="1" t="s">
        <v>55</v>
      </c>
      <c r="C50" s="8">
        <v>8</v>
      </c>
      <c r="D50" s="29">
        <f>SUMIFS('2013Figures'!$J:$J,'2013Figures'!$C:$C,$A50,'2013Figures'!$H:$H,$B50,'2013Figures'!$I:$I,$C50,'2013Figures'!$E:$E,$B$1)</f>
        <v>0</v>
      </c>
      <c r="E50" s="9">
        <f>SUMIFS('2013Figures'!$J:$J,'2013Figures'!$C:$C,$A50,'2013Figures'!$H:$H,$B50,'2013Figures'!$I:$I,$C50,'2013Figures'!$B:$B,"BrokerToCy",'2013Figures'!$G:$G,"E1",'2013Figures'!$E:$E,$B$1)</f>
        <v>0</v>
      </c>
      <c r="F50" s="9">
        <f>SUMIFS('2013Figures'!$J:$J,'2013Figures'!$C:$C,$A50,'2013Figures'!$H:$H,$B50,'2013Figures'!$I:$I,$C50,'2013Figures'!$B:$B,"BrokerToCy",'2013Figures'!$G:$G,"P1",'2013Figures'!$E:$E,$B$1)</f>
        <v>0</v>
      </c>
      <c r="G50" s="9">
        <f>SUMIFS('2013Figures'!$J:$J,'2013Figures'!$C:$C,$A50,'2013Figures'!$H:$H,$B50,'2013Figures'!$I:$I,$C50,'2013Figures'!$B:$B,"CyToBroker",'2013Figures'!$G:$G,"E1",'2013Figures'!$E:$E,$B$1)</f>
        <v>0</v>
      </c>
      <c r="H50" s="9">
        <f>SUMIFS('2013Figures'!$J:$J,'2013Figures'!$C:$C,$A50,'2013Figures'!$H:$H,$B50,'2013Figures'!$I:$I,$C50,'2013Figures'!$B:$B,"CyToBroker",'2013Figures'!$G:$G,"P1",'2013Figures'!$E:$E,$B$1)</f>
        <v>0</v>
      </c>
      <c r="I50" s="30"/>
      <c r="J50" s="31">
        <v>201301</v>
      </c>
      <c r="K50" s="30"/>
      <c r="L50" s="42">
        <f>SUMIFS('2012Figures'!$J:$J,'2012Figures'!$C:$C,$A50,'2012Figures'!$H:$H,$B50,'2012Figures'!$I:$I,$C50,'2012Figures'!$E:$E,$B$1)</f>
        <v>0</v>
      </c>
      <c r="M50" s="52">
        <f>SUMIFS('2012Figures'!$J:$J,'2012Figures'!$C:$C,$A50,'2012Figures'!$H:$H,$B50,'2012Figures'!$I:$I,$C50,'2012Figures'!$B:$B,"BrokerToCy",'2012Figures'!$G:$G,"E1",'2012Figures'!$E:$E,$B$1)</f>
        <v>0</v>
      </c>
      <c r="N50" s="52">
        <f>SUMIFS('2012Figures'!$J:$J,'2012Figures'!$C:$C,$A50,'2012Figures'!$H:$H,$B50,'2012Figures'!$I:$I,$C50,'2012Figures'!$B:$B,"BrokerToCy",'2012Figures'!$G:$G,"P1",'2012Figures'!$E:$E,$B$1)</f>
        <v>0</v>
      </c>
      <c r="O50" s="52">
        <f>SUMIFS('2012Figures'!$J:$J,'2012Figures'!$C:$C,$A50,'2012Figures'!$H:$H,$B50,'2012Figures'!$I:$I,$C50,'2012Figures'!$B:$B,"CyToBroker",'2012Figures'!$G:$G,"E1",'2012Figures'!$E:$E,$B$1)</f>
        <v>0</v>
      </c>
      <c r="P50" s="52">
        <f>SUMIFS('2012Figures'!$J:$J,'2012Figures'!$C:$C,$A50,'2012Figures'!$H:$H,$B50,'2012Figures'!$I:$I,$C50,'2012Figures'!$B:$B,"CyToBroker",'2012Figures'!$G:$G,"P1",'2012Figures'!$E:$E,$B$1)</f>
        <v>0</v>
      </c>
      <c r="Q50" s="30"/>
      <c r="R50" s="46" t="str">
        <f t="shared" si="15"/>
        <v/>
      </c>
      <c r="S50" s="46" t="str">
        <f t="shared" si="15"/>
        <v/>
      </c>
      <c r="T50" s="46" t="str">
        <f t="shared" si="15"/>
        <v/>
      </c>
      <c r="U50" s="46" t="str">
        <f t="shared" si="15"/>
        <v/>
      </c>
      <c r="V50" s="46" t="str">
        <f t="shared" si="15"/>
        <v/>
      </c>
    </row>
    <row r="51" spans="1:22" x14ac:dyDescent="0.2">
      <c r="A51" s="1">
        <v>103</v>
      </c>
      <c r="B51" s="1" t="s">
        <v>55</v>
      </c>
      <c r="C51" s="8">
        <v>7</v>
      </c>
      <c r="D51" s="29">
        <f>SUMIFS('2013Figures'!$J:$J,'2013Figures'!$C:$C,$A51,'2013Figures'!$H:$H,$B51,'2013Figures'!$I:$I,$C51,'2013Figures'!$E:$E,$B$1)</f>
        <v>0</v>
      </c>
      <c r="E51" s="9">
        <f>SUMIFS('2013Figures'!$J:$J,'2013Figures'!$C:$C,$A51,'2013Figures'!$H:$H,$B51,'2013Figures'!$I:$I,$C51,'2013Figures'!$B:$B,"BrokerToCy",'2013Figures'!$G:$G,"E1",'2013Figures'!$E:$E,$B$1)</f>
        <v>0</v>
      </c>
      <c r="F51" s="9">
        <f>SUMIFS('2013Figures'!$J:$J,'2013Figures'!$C:$C,$A51,'2013Figures'!$H:$H,$B51,'2013Figures'!$I:$I,$C51,'2013Figures'!$B:$B,"BrokerToCy",'2013Figures'!$G:$G,"P1",'2013Figures'!$E:$E,$B$1)</f>
        <v>0</v>
      </c>
      <c r="G51" s="9">
        <f>SUMIFS('2013Figures'!$J:$J,'2013Figures'!$C:$C,$A51,'2013Figures'!$H:$H,$B51,'2013Figures'!$I:$I,$C51,'2013Figures'!$B:$B,"CyToBroker",'2013Figures'!$G:$G,"E1",'2013Figures'!$E:$E,$B$1)</f>
        <v>0</v>
      </c>
      <c r="H51" s="9">
        <f>SUMIFS('2013Figures'!$J:$J,'2013Figures'!$C:$C,$A51,'2013Figures'!$H:$H,$B51,'2013Figures'!$I:$I,$C51,'2013Figures'!$B:$B,"CyToBroker",'2013Figures'!$G:$G,"P1",'2013Figures'!$E:$E,$B$1)</f>
        <v>0</v>
      </c>
      <c r="J51" s="8">
        <v>201201</v>
      </c>
      <c r="L51" s="42">
        <f>SUMIFS('2012Figures'!$J:$J,'2012Figures'!$C:$C,$A51,'2012Figures'!$H:$H,$B51,'2012Figures'!$I:$I,$C51,'2012Figures'!$E:$E,$B$1)</f>
        <v>0</v>
      </c>
      <c r="M51" s="52">
        <f>SUMIFS('2012Figures'!$J:$J,'2012Figures'!$C:$C,$A51,'2012Figures'!$H:$H,$B51,'2012Figures'!$I:$I,$C51,'2012Figures'!$B:$B,"BrokerToCy",'2012Figures'!$G:$G,"E1",'2012Figures'!$E:$E,$B$1)</f>
        <v>0</v>
      </c>
      <c r="N51" s="52">
        <f>SUMIFS('2012Figures'!$J:$J,'2012Figures'!$C:$C,$A51,'2012Figures'!$H:$H,$B51,'2012Figures'!$I:$I,$C51,'2012Figures'!$B:$B,"BrokerToCy",'2012Figures'!$G:$G,"P1",'2012Figures'!$E:$E,$B$1)</f>
        <v>0</v>
      </c>
      <c r="O51" s="52">
        <f>SUMIFS('2012Figures'!$J:$J,'2012Figures'!$C:$C,$A51,'2012Figures'!$H:$H,$B51,'2012Figures'!$I:$I,$C51,'2012Figures'!$B:$B,"CyToBroker",'2012Figures'!$G:$G,"E1",'2012Figures'!$E:$E,$B$1)</f>
        <v>0</v>
      </c>
      <c r="P51" s="52">
        <f>SUMIFS('2012Figures'!$J:$J,'2012Figures'!$C:$C,$A51,'2012Figures'!$H:$H,$B51,'2012Figures'!$I:$I,$C51,'2012Figures'!$B:$B,"CyToBroker",'2012Figures'!$G:$G,"P1",'2012Figures'!$E:$E,$B$1)</f>
        <v>0</v>
      </c>
      <c r="R51" s="46" t="str">
        <f t="shared" si="15"/>
        <v/>
      </c>
      <c r="S51" s="46" t="str">
        <f t="shared" si="15"/>
        <v/>
      </c>
      <c r="T51" s="46" t="str">
        <f t="shared" si="15"/>
        <v/>
      </c>
      <c r="U51" s="46" t="str">
        <f t="shared" si="15"/>
        <v/>
      </c>
      <c r="V51" s="46" t="str">
        <f t="shared" si="15"/>
        <v/>
      </c>
    </row>
    <row r="52" spans="1:22" x14ac:dyDescent="0.2">
      <c r="A52" s="1">
        <v>103</v>
      </c>
      <c r="B52" s="1" t="s">
        <v>55</v>
      </c>
      <c r="C52" s="8">
        <v>6</v>
      </c>
      <c r="D52" s="29">
        <f>SUMIFS('2013Figures'!$J:$J,'2013Figures'!$C:$C,$A52,'2013Figures'!$H:$H,$B52,'2013Figures'!$I:$I,$C52,'2013Figures'!$E:$E,$B$1)</f>
        <v>0</v>
      </c>
      <c r="E52" s="9">
        <f>SUMIFS('2013Figures'!$J:$J,'2013Figures'!$C:$C,$A52,'2013Figures'!$H:$H,$B52,'2013Figures'!$I:$I,$C52,'2013Figures'!$B:$B,"BrokerToCy",'2013Figures'!$G:$G,"E1",'2013Figures'!$E:$E,$B$1)</f>
        <v>0</v>
      </c>
      <c r="F52" s="9">
        <f>SUMIFS('2013Figures'!$J:$J,'2013Figures'!$C:$C,$A52,'2013Figures'!$H:$H,$B52,'2013Figures'!$I:$I,$C52,'2013Figures'!$B:$B,"BrokerToCy",'2013Figures'!$G:$G,"P1",'2013Figures'!$E:$E,$B$1)</f>
        <v>0</v>
      </c>
      <c r="G52" s="9">
        <f>SUMIFS('2013Figures'!$J:$J,'2013Figures'!$C:$C,$A52,'2013Figures'!$H:$H,$B52,'2013Figures'!$I:$I,$C52,'2013Figures'!$B:$B,"CyToBroker",'2013Figures'!$G:$G,"E1",'2013Figures'!$E:$E,$B$1)</f>
        <v>0</v>
      </c>
      <c r="H52" s="9">
        <f>SUMIFS('2013Figures'!$J:$J,'2013Figures'!$C:$C,$A52,'2013Figures'!$H:$H,$B52,'2013Figures'!$I:$I,$C52,'2013Figures'!$B:$B,"CyToBroker",'2013Figures'!$G:$G,"P1",'2013Figures'!$E:$E,$B$1)</f>
        <v>0</v>
      </c>
      <c r="J52" s="8">
        <v>201101</v>
      </c>
      <c r="L52" s="42">
        <f>SUMIFS('2012Figures'!$J:$J,'2012Figures'!$C:$C,$A52,'2012Figures'!$H:$H,$B52,'2012Figures'!$I:$I,$C52,'2012Figures'!$E:$E,$B$1)</f>
        <v>0</v>
      </c>
      <c r="M52" s="52">
        <f>SUMIFS('2012Figures'!$J:$J,'2012Figures'!$C:$C,$A52,'2012Figures'!$H:$H,$B52,'2012Figures'!$I:$I,$C52,'2012Figures'!$B:$B,"BrokerToCy",'2012Figures'!$G:$G,"E1",'2012Figures'!$E:$E,$B$1)</f>
        <v>0</v>
      </c>
      <c r="N52" s="52">
        <f>SUMIFS('2012Figures'!$J:$J,'2012Figures'!$C:$C,$A52,'2012Figures'!$H:$H,$B52,'2012Figures'!$I:$I,$C52,'2012Figures'!$B:$B,"BrokerToCy",'2012Figures'!$G:$G,"P1",'2012Figures'!$E:$E,$B$1)</f>
        <v>0</v>
      </c>
      <c r="O52" s="52">
        <f>SUMIFS('2012Figures'!$J:$J,'2012Figures'!$C:$C,$A52,'2012Figures'!$H:$H,$B52,'2012Figures'!$I:$I,$C52,'2012Figures'!$B:$B,"CyToBroker",'2012Figures'!$G:$G,"E1",'2012Figures'!$E:$E,$B$1)</f>
        <v>0</v>
      </c>
      <c r="P52" s="52">
        <f>SUMIFS('2012Figures'!$J:$J,'2012Figures'!$C:$C,$A52,'2012Figures'!$H:$H,$B52,'2012Figures'!$I:$I,$C52,'2012Figures'!$B:$B,"CyToBroker",'2012Figures'!$G:$G,"P1",'2012Figures'!$E:$E,$B$1)</f>
        <v>0</v>
      </c>
      <c r="R52" s="46" t="str">
        <f t="shared" si="15"/>
        <v/>
      </c>
      <c r="S52" s="46" t="str">
        <f t="shared" si="15"/>
        <v/>
      </c>
      <c r="T52" s="46" t="str">
        <f t="shared" si="15"/>
        <v/>
      </c>
      <c r="U52" s="46" t="str">
        <f t="shared" si="15"/>
        <v/>
      </c>
      <c r="V52" s="46" t="str">
        <f t="shared" si="15"/>
        <v/>
      </c>
    </row>
    <row r="53" spans="1:22" x14ac:dyDescent="0.2">
      <c r="A53" s="1">
        <v>103</v>
      </c>
      <c r="B53" s="1" t="s">
        <v>55</v>
      </c>
      <c r="C53" s="8">
        <v>5</v>
      </c>
      <c r="D53" s="29">
        <f>SUMIFS('2013Figures'!$J:$J,'2013Figures'!$C:$C,$A53,'2013Figures'!$H:$H,$B53,'2013Figures'!$I:$I,$C53,'2013Figures'!$E:$E,$B$1)</f>
        <v>0</v>
      </c>
      <c r="E53" s="9">
        <f>SUMIFS('2013Figures'!$J:$J,'2013Figures'!$C:$C,$A53,'2013Figures'!$H:$H,$B53,'2013Figures'!$I:$I,$C53,'2013Figures'!$B:$B,"BrokerToCy",'2013Figures'!$G:$G,"E1",'2013Figures'!$E:$E,$B$1)</f>
        <v>0</v>
      </c>
      <c r="F53" s="9">
        <f>SUMIFS('2013Figures'!$J:$J,'2013Figures'!$C:$C,$A53,'2013Figures'!$H:$H,$B53,'2013Figures'!$I:$I,$C53,'2013Figures'!$B:$B,"BrokerToCy",'2013Figures'!$G:$G,"P1",'2013Figures'!$E:$E,$B$1)</f>
        <v>0</v>
      </c>
      <c r="G53" s="9">
        <f>SUMIFS('2013Figures'!$J:$J,'2013Figures'!$C:$C,$A53,'2013Figures'!$H:$H,$B53,'2013Figures'!$I:$I,$C53,'2013Figures'!$B:$B,"CyToBroker",'2013Figures'!$G:$G,"E1",'2013Figures'!$E:$E,$B$1)</f>
        <v>0</v>
      </c>
      <c r="H53" s="9">
        <f>SUMIFS('2013Figures'!$J:$J,'2013Figures'!$C:$C,$A53,'2013Figures'!$H:$H,$B53,'2013Figures'!$I:$I,$C53,'2013Figures'!$B:$B,"CyToBroker",'2013Figures'!$G:$G,"P1",'2013Figures'!$E:$E,$B$1)</f>
        <v>0</v>
      </c>
      <c r="J53" s="8">
        <v>201001</v>
      </c>
      <c r="L53" s="42">
        <f>SUMIFS('2012Figures'!$J:$J,'2012Figures'!$C:$C,$A53,'2012Figures'!$H:$H,$B53,'2012Figures'!$I:$I,$C53,'2012Figures'!$E:$E,$B$1)</f>
        <v>0</v>
      </c>
      <c r="M53" s="52">
        <f>SUMIFS('2012Figures'!$J:$J,'2012Figures'!$C:$C,$A53,'2012Figures'!$H:$H,$B53,'2012Figures'!$I:$I,$C53,'2012Figures'!$B:$B,"BrokerToCy",'2012Figures'!$G:$G,"E1",'2012Figures'!$E:$E,$B$1)</f>
        <v>0</v>
      </c>
      <c r="N53" s="52">
        <f>SUMIFS('2012Figures'!$J:$J,'2012Figures'!$C:$C,$A53,'2012Figures'!$H:$H,$B53,'2012Figures'!$I:$I,$C53,'2012Figures'!$B:$B,"BrokerToCy",'2012Figures'!$G:$G,"P1",'2012Figures'!$E:$E,$B$1)</f>
        <v>0</v>
      </c>
      <c r="O53" s="52">
        <f>SUMIFS('2012Figures'!$J:$J,'2012Figures'!$C:$C,$A53,'2012Figures'!$H:$H,$B53,'2012Figures'!$I:$I,$C53,'2012Figures'!$B:$B,"CyToBroker",'2012Figures'!$G:$G,"E1",'2012Figures'!$E:$E,$B$1)</f>
        <v>0</v>
      </c>
      <c r="P53" s="52">
        <f>SUMIFS('2012Figures'!$J:$J,'2012Figures'!$C:$C,$A53,'2012Figures'!$H:$H,$B53,'2012Figures'!$I:$I,$C53,'2012Figures'!$B:$B,"CyToBroker",'2012Figures'!$G:$G,"P1",'2012Figures'!$E:$E,$B$1)</f>
        <v>0</v>
      </c>
      <c r="R53" s="46" t="str">
        <f t="shared" si="15"/>
        <v/>
      </c>
      <c r="S53" s="46" t="str">
        <f t="shared" si="15"/>
        <v/>
      </c>
      <c r="T53" s="46" t="str">
        <f t="shared" si="15"/>
        <v/>
      </c>
      <c r="U53" s="46" t="str">
        <f t="shared" si="15"/>
        <v/>
      </c>
      <c r="V53" s="46" t="str">
        <f t="shared" si="15"/>
        <v/>
      </c>
    </row>
    <row r="54" spans="1:22" x14ac:dyDescent="0.2">
      <c r="A54" s="1">
        <v>103</v>
      </c>
      <c r="B54" s="1" t="s">
        <v>55</v>
      </c>
      <c r="C54" s="8">
        <v>4</v>
      </c>
      <c r="D54" s="29">
        <f>SUMIFS('2013Figures'!$J:$J,'2013Figures'!$C:$C,$A54,'2013Figures'!$H:$H,$B54,'2013Figures'!$I:$I,$C54,'2013Figures'!$E:$E,$B$1)</f>
        <v>3</v>
      </c>
      <c r="E54" s="9">
        <f>SUMIFS('2013Figures'!$J:$J,'2013Figures'!$C:$C,$A54,'2013Figures'!$H:$H,$B54,'2013Figures'!$I:$I,$C54,'2013Figures'!$B:$B,"BrokerToCy",'2013Figures'!$G:$G,"E1",'2013Figures'!$E:$E,$B$1)</f>
        <v>0</v>
      </c>
      <c r="F54" s="9">
        <f>SUMIFS('2013Figures'!$J:$J,'2013Figures'!$C:$C,$A54,'2013Figures'!$H:$H,$B54,'2013Figures'!$I:$I,$C54,'2013Figures'!$B:$B,"BrokerToCy",'2013Figures'!$G:$G,"P1",'2013Figures'!$E:$E,$B$1)</f>
        <v>0</v>
      </c>
      <c r="G54" s="9">
        <f>SUMIFS('2013Figures'!$J:$J,'2013Figures'!$C:$C,$A54,'2013Figures'!$H:$H,$B54,'2013Figures'!$I:$I,$C54,'2013Figures'!$B:$B,"CyToBroker",'2013Figures'!$G:$G,"E1",'2013Figures'!$E:$E,$B$1)</f>
        <v>3</v>
      </c>
      <c r="H54" s="9">
        <f>SUMIFS('2013Figures'!$J:$J,'2013Figures'!$C:$C,$A54,'2013Figures'!$H:$H,$B54,'2013Figures'!$I:$I,$C54,'2013Figures'!$B:$B,"CyToBroker",'2013Figures'!$G:$G,"P1",'2013Figures'!$E:$E,$B$1)</f>
        <v>0</v>
      </c>
      <c r="J54" s="8">
        <v>200901</v>
      </c>
      <c r="L54" s="42">
        <f>SUMIFS('2012Figures'!$J:$J,'2012Figures'!$C:$C,$A54,'2012Figures'!$H:$H,$B54,'2012Figures'!$I:$I,$C54,'2012Figures'!$E:$E,$B$1)</f>
        <v>0</v>
      </c>
      <c r="M54" s="52">
        <f>SUMIFS('2012Figures'!$J:$J,'2012Figures'!$C:$C,$A54,'2012Figures'!$H:$H,$B54,'2012Figures'!$I:$I,$C54,'2012Figures'!$B:$B,"BrokerToCy",'2012Figures'!$G:$G,"E1",'2012Figures'!$E:$E,$B$1)</f>
        <v>0</v>
      </c>
      <c r="N54" s="52">
        <f>SUMIFS('2012Figures'!$J:$J,'2012Figures'!$C:$C,$A54,'2012Figures'!$H:$H,$B54,'2012Figures'!$I:$I,$C54,'2012Figures'!$B:$B,"BrokerToCy",'2012Figures'!$G:$G,"P1",'2012Figures'!$E:$E,$B$1)</f>
        <v>0</v>
      </c>
      <c r="O54" s="52">
        <f>SUMIFS('2012Figures'!$J:$J,'2012Figures'!$C:$C,$A54,'2012Figures'!$H:$H,$B54,'2012Figures'!$I:$I,$C54,'2012Figures'!$B:$B,"CyToBroker",'2012Figures'!$G:$G,"E1",'2012Figures'!$E:$E,$B$1)</f>
        <v>0</v>
      </c>
      <c r="P54" s="52">
        <f>SUMIFS('2012Figures'!$J:$J,'2012Figures'!$C:$C,$A54,'2012Figures'!$H:$H,$B54,'2012Figures'!$I:$I,$C54,'2012Figures'!$B:$B,"CyToBroker",'2012Figures'!$G:$G,"P1",'2012Figures'!$E:$E,$B$1)</f>
        <v>0</v>
      </c>
      <c r="R54" s="46" t="str">
        <f t="shared" si="15"/>
        <v/>
      </c>
      <c r="S54" s="46" t="str">
        <f t="shared" si="15"/>
        <v/>
      </c>
      <c r="T54" s="46" t="str">
        <f t="shared" si="15"/>
        <v/>
      </c>
      <c r="U54" s="46" t="str">
        <f t="shared" si="15"/>
        <v/>
      </c>
      <c r="V54" s="46" t="str">
        <f t="shared" si="15"/>
        <v/>
      </c>
    </row>
    <row r="55" spans="1:22" x14ac:dyDescent="0.2">
      <c r="A55" s="1">
        <v>103</v>
      </c>
      <c r="B55" s="1" t="s">
        <v>55</v>
      </c>
      <c r="C55" s="8">
        <v>3</v>
      </c>
      <c r="D55" s="29">
        <f>SUMIFS('2013Figures'!$J:$J,'2013Figures'!$C:$C,$A55,'2013Figures'!$H:$H,$B55,'2013Figures'!$I:$I,$C55,'2013Figures'!$E:$E,$B$1)</f>
        <v>0</v>
      </c>
      <c r="E55" s="9">
        <f>SUMIFS('2013Figures'!$J:$J,'2013Figures'!$C:$C,$A55,'2013Figures'!$H:$H,$B55,'2013Figures'!$I:$I,$C55,'2013Figures'!$B:$B,"BrokerToCy",'2013Figures'!$G:$G,"E1",'2013Figures'!$E:$E,$B$1)</f>
        <v>0</v>
      </c>
      <c r="F55" s="9">
        <f>SUMIFS('2013Figures'!$J:$J,'2013Figures'!$C:$C,$A55,'2013Figures'!$H:$H,$B55,'2013Figures'!$I:$I,$C55,'2013Figures'!$B:$B,"BrokerToCy",'2013Figures'!$G:$G,"P1",'2013Figures'!$E:$E,$B$1)</f>
        <v>0</v>
      </c>
      <c r="G55" s="9">
        <f>SUMIFS('2013Figures'!$J:$J,'2013Figures'!$C:$C,$A55,'2013Figures'!$H:$H,$B55,'2013Figures'!$I:$I,$C55,'2013Figures'!$B:$B,"CyToBroker",'2013Figures'!$G:$G,"E1",'2013Figures'!$E:$E,$B$1)</f>
        <v>0</v>
      </c>
      <c r="H55" s="9">
        <f>SUMIFS('2013Figures'!$J:$J,'2013Figures'!$C:$C,$A55,'2013Figures'!$H:$H,$B55,'2013Figures'!$I:$I,$C55,'2013Figures'!$B:$B,"CyToBroker",'2013Figures'!$G:$G,"P1",'2013Figures'!$E:$E,$B$1)</f>
        <v>0</v>
      </c>
      <c r="J55" s="8">
        <v>200801</v>
      </c>
      <c r="L55" s="42">
        <f>SUMIFS('2012Figures'!$J:$J,'2012Figures'!$C:$C,$A55,'2012Figures'!$H:$H,$B55,'2012Figures'!$I:$I,$C55,'2012Figures'!$E:$E,$B$1)</f>
        <v>0</v>
      </c>
      <c r="M55" s="52">
        <f>SUMIFS('2012Figures'!$J:$J,'2012Figures'!$C:$C,$A55,'2012Figures'!$H:$H,$B55,'2012Figures'!$I:$I,$C55,'2012Figures'!$B:$B,"BrokerToCy",'2012Figures'!$G:$G,"E1",'2012Figures'!$E:$E,$B$1)</f>
        <v>0</v>
      </c>
      <c r="N55" s="52">
        <f>SUMIFS('2012Figures'!$J:$J,'2012Figures'!$C:$C,$A55,'2012Figures'!$H:$H,$B55,'2012Figures'!$I:$I,$C55,'2012Figures'!$B:$B,"BrokerToCy",'2012Figures'!$G:$G,"P1",'2012Figures'!$E:$E,$B$1)</f>
        <v>0</v>
      </c>
      <c r="O55" s="52">
        <f>SUMIFS('2012Figures'!$J:$J,'2012Figures'!$C:$C,$A55,'2012Figures'!$H:$H,$B55,'2012Figures'!$I:$I,$C55,'2012Figures'!$B:$B,"CyToBroker",'2012Figures'!$G:$G,"E1",'2012Figures'!$E:$E,$B$1)</f>
        <v>0</v>
      </c>
      <c r="P55" s="52">
        <f>SUMIFS('2012Figures'!$J:$J,'2012Figures'!$C:$C,$A55,'2012Figures'!$H:$H,$B55,'2012Figures'!$I:$I,$C55,'2012Figures'!$B:$B,"CyToBroker",'2012Figures'!$G:$G,"P1",'2012Figures'!$E:$E,$B$1)</f>
        <v>0</v>
      </c>
      <c r="R55" s="46" t="str">
        <f t="shared" si="15"/>
        <v/>
      </c>
      <c r="S55" s="46" t="str">
        <f t="shared" si="15"/>
        <v/>
      </c>
      <c r="T55" s="46" t="str">
        <f t="shared" si="15"/>
        <v/>
      </c>
      <c r="U55" s="46" t="str">
        <f t="shared" si="15"/>
        <v/>
      </c>
      <c r="V55" s="46" t="str">
        <f t="shared" si="15"/>
        <v/>
      </c>
    </row>
    <row r="56" spans="1:22" x14ac:dyDescent="0.2">
      <c r="A56" s="1">
        <v>103</v>
      </c>
      <c r="B56" s="1" t="s">
        <v>55</v>
      </c>
      <c r="C56" s="8">
        <v>2</v>
      </c>
      <c r="D56" s="29">
        <f>SUMIFS('2013Figures'!$J:$J,'2013Figures'!$C:$C,$A56,'2013Figures'!$H:$H,$B56,'2013Figures'!$I:$I,$C56,'2013Figures'!$E:$E,$B$1)</f>
        <v>0</v>
      </c>
      <c r="E56" s="9">
        <f>SUMIFS('2013Figures'!$J:$J,'2013Figures'!$C:$C,$A56,'2013Figures'!$H:$H,$B56,'2013Figures'!$I:$I,$C56,'2013Figures'!$B:$B,"BrokerToCy",'2013Figures'!$G:$G,"E1",'2013Figures'!$E:$E,$B$1)</f>
        <v>0</v>
      </c>
      <c r="F56" s="9">
        <f>SUMIFS('2013Figures'!$J:$J,'2013Figures'!$C:$C,$A56,'2013Figures'!$H:$H,$B56,'2013Figures'!$I:$I,$C56,'2013Figures'!$B:$B,"BrokerToCy",'2013Figures'!$G:$G,"P1",'2013Figures'!$E:$E,$B$1)</f>
        <v>0</v>
      </c>
      <c r="G56" s="9">
        <f>SUMIFS('2013Figures'!$J:$J,'2013Figures'!$C:$C,$A56,'2013Figures'!$H:$H,$B56,'2013Figures'!$I:$I,$C56,'2013Figures'!$B:$B,"CyToBroker",'2013Figures'!$G:$G,"E1",'2013Figures'!$E:$E,$B$1)</f>
        <v>0</v>
      </c>
      <c r="H56" s="9">
        <f>SUMIFS('2013Figures'!$J:$J,'2013Figures'!$C:$C,$A56,'2013Figures'!$H:$H,$B56,'2013Figures'!$I:$I,$C56,'2013Figures'!$B:$B,"CyToBroker",'2013Figures'!$G:$G,"P1",'2013Figures'!$E:$E,$B$1)</f>
        <v>0</v>
      </c>
      <c r="J56" s="8">
        <v>200701</v>
      </c>
      <c r="L56" s="42">
        <f>SUMIFS('2012Figures'!$J:$J,'2012Figures'!$C:$C,$A56,'2012Figures'!$H:$H,$B56,'2012Figures'!$I:$I,$C56,'2012Figures'!$E:$E,$B$1)</f>
        <v>0</v>
      </c>
      <c r="M56" s="52">
        <f>SUMIFS('2012Figures'!$J:$J,'2012Figures'!$C:$C,$A56,'2012Figures'!$H:$H,$B56,'2012Figures'!$I:$I,$C56,'2012Figures'!$B:$B,"BrokerToCy",'2012Figures'!$G:$G,"E1",'2012Figures'!$E:$E,$B$1)</f>
        <v>0</v>
      </c>
      <c r="N56" s="52">
        <f>SUMIFS('2012Figures'!$J:$J,'2012Figures'!$C:$C,$A56,'2012Figures'!$H:$H,$B56,'2012Figures'!$I:$I,$C56,'2012Figures'!$B:$B,"BrokerToCy",'2012Figures'!$G:$G,"P1",'2012Figures'!$E:$E,$B$1)</f>
        <v>0</v>
      </c>
      <c r="O56" s="52">
        <f>SUMIFS('2012Figures'!$J:$J,'2012Figures'!$C:$C,$A56,'2012Figures'!$H:$H,$B56,'2012Figures'!$I:$I,$C56,'2012Figures'!$B:$B,"CyToBroker",'2012Figures'!$G:$G,"E1",'2012Figures'!$E:$E,$B$1)</f>
        <v>0</v>
      </c>
      <c r="P56" s="52">
        <f>SUMIFS('2012Figures'!$J:$J,'2012Figures'!$C:$C,$A56,'2012Figures'!$H:$H,$B56,'2012Figures'!$I:$I,$C56,'2012Figures'!$B:$B,"CyToBroker",'2012Figures'!$G:$G,"P1",'2012Figures'!$E:$E,$B$1)</f>
        <v>0</v>
      </c>
      <c r="R56" s="46" t="str">
        <f t="shared" si="15"/>
        <v/>
      </c>
      <c r="S56" s="46" t="str">
        <f t="shared" si="15"/>
        <v/>
      </c>
      <c r="T56" s="46" t="str">
        <f t="shared" si="15"/>
        <v/>
      </c>
      <c r="U56" s="46" t="str">
        <f t="shared" si="15"/>
        <v/>
      </c>
      <c r="V56" s="46" t="str">
        <f t="shared" si="15"/>
        <v/>
      </c>
    </row>
    <row r="57" spans="1:22" x14ac:dyDescent="0.2">
      <c r="A57" s="1">
        <v>103</v>
      </c>
      <c r="B57" s="1" t="s">
        <v>55</v>
      </c>
      <c r="C57" s="8">
        <v>1</v>
      </c>
      <c r="D57" s="29">
        <f>SUMIFS('2013Figures'!$J:$J,'2013Figures'!$C:$C,$A57,'2013Figures'!$H:$H,$B57,'2013Figures'!$I:$I,$C57,'2013Figures'!$E:$E,$B$1)</f>
        <v>0</v>
      </c>
      <c r="E57" s="9">
        <f>SUMIFS('2013Figures'!$J:$J,'2013Figures'!$C:$C,$A57,'2013Figures'!$H:$H,$B57,'2013Figures'!$I:$I,$C57,'2013Figures'!$B:$B,"BrokerToCy",'2013Figures'!$G:$G,"E1",'2013Figures'!$E:$E,$B$1)</f>
        <v>0</v>
      </c>
      <c r="F57" s="9">
        <f>SUMIFS('2013Figures'!$J:$J,'2013Figures'!$C:$C,$A57,'2013Figures'!$H:$H,$B57,'2013Figures'!$I:$I,$C57,'2013Figures'!$B:$B,"BrokerToCy",'2013Figures'!$G:$G,"P1",'2013Figures'!$E:$E,$B$1)</f>
        <v>0</v>
      </c>
      <c r="G57" s="9">
        <f>SUMIFS('2013Figures'!$J:$J,'2013Figures'!$C:$C,$A57,'2013Figures'!$H:$H,$B57,'2013Figures'!$I:$I,$C57,'2013Figures'!$B:$B,"CyToBroker",'2013Figures'!$G:$G,"E1",'2013Figures'!$E:$E,$B$1)</f>
        <v>0</v>
      </c>
      <c r="H57" s="9">
        <f>SUMIFS('2013Figures'!$J:$J,'2013Figures'!$C:$C,$A57,'2013Figures'!$H:$H,$B57,'2013Figures'!$I:$I,$C57,'2013Figures'!$B:$B,"CyToBroker",'2013Figures'!$G:$G,"P1",'2013Figures'!$E:$E,$B$1)</f>
        <v>0</v>
      </c>
      <c r="J57" s="8">
        <v>200601</v>
      </c>
      <c r="L57" s="42">
        <f>SUMIFS('2012Figures'!$J:$J,'2012Figures'!$C:$C,$A57,'2012Figures'!$H:$H,$B57,'2012Figures'!$I:$I,$C57,'2012Figures'!$E:$E,$B$1)</f>
        <v>0</v>
      </c>
      <c r="M57" s="52">
        <f>SUMIFS('2012Figures'!$J:$J,'2012Figures'!$C:$C,$A57,'2012Figures'!$H:$H,$B57,'2012Figures'!$I:$I,$C57,'2012Figures'!$B:$B,"BrokerToCy",'2012Figures'!$G:$G,"E1",'2012Figures'!$E:$E,$B$1)</f>
        <v>0</v>
      </c>
      <c r="N57" s="52">
        <f>SUMIFS('2012Figures'!$J:$J,'2012Figures'!$C:$C,$A57,'2012Figures'!$H:$H,$B57,'2012Figures'!$I:$I,$C57,'2012Figures'!$B:$B,"BrokerToCy",'2012Figures'!$G:$G,"P1",'2012Figures'!$E:$E,$B$1)</f>
        <v>0</v>
      </c>
      <c r="O57" s="52">
        <f>SUMIFS('2012Figures'!$J:$J,'2012Figures'!$C:$C,$A57,'2012Figures'!$H:$H,$B57,'2012Figures'!$I:$I,$C57,'2012Figures'!$B:$B,"CyToBroker",'2012Figures'!$G:$G,"E1",'2012Figures'!$E:$E,$B$1)</f>
        <v>0</v>
      </c>
      <c r="P57" s="52">
        <f>SUMIFS('2012Figures'!$J:$J,'2012Figures'!$C:$C,$A57,'2012Figures'!$H:$H,$B57,'2012Figures'!$I:$I,$C57,'2012Figures'!$B:$B,"CyToBroker",'2012Figures'!$G:$G,"P1",'2012Figures'!$E:$E,$B$1)</f>
        <v>0</v>
      </c>
      <c r="R57" s="46" t="str">
        <f t="shared" si="15"/>
        <v/>
      </c>
      <c r="S57" s="46" t="str">
        <f t="shared" si="15"/>
        <v/>
      </c>
      <c r="T57" s="46" t="str">
        <f t="shared" si="15"/>
        <v/>
      </c>
      <c r="U57" s="46" t="str">
        <f t="shared" si="15"/>
        <v/>
      </c>
      <c r="V57" s="46" t="str">
        <f t="shared" si="15"/>
        <v/>
      </c>
    </row>
    <row r="58" spans="1:22" x14ac:dyDescent="0.2">
      <c r="A58" s="1">
        <v>103</v>
      </c>
      <c r="B58" s="1" t="s">
        <v>55</v>
      </c>
      <c r="D58" s="29">
        <f>SUMIFS('2013Figures'!$J:$J,'2013Figures'!$C:$C,$A58,'2013Figures'!$I:$I,"",'2013Figures'!$E:$E,$B$1)</f>
        <v>1999</v>
      </c>
      <c r="E58" s="9">
        <f>SUMIFS('2013Figures'!$J:$J,'2013Figures'!$C:$C,$A58,'2013Figures'!$I:$I,"",'2013Figures'!$B:$B,"BrokerToCy",'2013Figures'!$G:$G,"E1",'2013Figures'!$E:$E,$B$1)</f>
        <v>0</v>
      </c>
      <c r="F58" s="9">
        <f>SUMIFS('2013Figures'!$J:$J,'2013Figures'!$C:$C,$A58,'2013Figures'!$I:$I,"",'2013Figures'!$B:$B,"BrokerToCy",'2013Figures'!$G:$G,"P1",'2013Figures'!$E:$E,$B$1)</f>
        <v>0</v>
      </c>
      <c r="G58" s="9">
        <f>SUMIFS('2013Figures'!$J:$J,'2013Figures'!$C:$C,$A58,'2013Figures'!$I:$I,"",'2013Figures'!$B:$B,"CyToBroker",'2013Figures'!$G:$G,"E1",'2013Figures'!$E:$E,$B$1)</f>
        <v>1999</v>
      </c>
      <c r="H58" s="9">
        <f>SUMIFS('2013Figures'!$J:$J,'2013Figures'!$C:$C,$A58,'2013Figures'!$I:$I,"",'2013Figures'!$B:$B,"CyToBroker",'2013Figures'!$G:$G,"P1",'2013Figures'!$E:$E,$B$1)</f>
        <v>0</v>
      </c>
      <c r="J58" s="8" t="s">
        <v>131</v>
      </c>
      <c r="L58" s="42">
        <f>SUMIFS('2012Figures'!$J:$J,'2012Figures'!$C:$C,$A58,'2012Figures'!$I:$I,"",'2012Figures'!$E:$E,$B$1)</f>
        <v>2852</v>
      </c>
      <c r="M58" s="52">
        <f>SUMIFS('2012Figures'!$J:$J,'2012Figures'!$C:$C,$A58,'2012Figures'!$I:$I,"",'2012Figures'!$B:$B,"BrokerToCy",'2012Figures'!$G:$G,"E1",'2012Figures'!$E:$E,$B$1)</f>
        <v>1</v>
      </c>
      <c r="N58" s="52">
        <f>SUMIFS('2012Figures'!$J:$J,'2012Figures'!$C:$C,$A58,'2012Figures'!$I:$I,"",'2012Figures'!$B:$B,"BrokerToCy",'2012Figures'!$G:$G,"P1",'2012Figures'!$E:$E,$B$1)</f>
        <v>0</v>
      </c>
      <c r="O58" s="52">
        <f>SUMIFS('2012Figures'!$J:$J,'2012Figures'!$C:$C,$A58,'2012Figures'!$I:$I,"",'2012Figures'!$B:$B,"CyToBroker",'2012Figures'!$G:$G,"E1",'2012Figures'!$E:$E,$B$1)</f>
        <v>2851</v>
      </c>
      <c r="P58" s="52">
        <f>SUMIFS('2012Figures'!$J:$J,'2012Figures'!$C:$C,$A58,'2012Figures'!$I:$I,"",'2012Figures'!$B:$B,"CyToBroker",'2012Figures'!$G:$G,"P1",'2012Figures'!$E:$E,$B$1)</f>
        <v>0</v>
      </c>
      <c r="R58" s="46">
        <f t="shared" si="15"/>
        <v>-0.3</v>
      </c>
      <c r="S58" s="46">
        <f t="shared" si="15"/>
        <v>-1</v>
      </c>
      <c r="T58" s="46" t="str">
        <f t="shared" si="15"/>
        <v/>
      </c>
      <c r="U58" s="46">
        <f t="shared" si="15"/>
        <v>-0.3</v>
      </c>
      <c r="V58" s="46" t="str">
        <f t="shared" si="15"/>
        <v/>
      </c>
    </row>
    <row r="59" spans="1:22" x14ac:dyDescent="0.2">
      <c r="A59" s="21"/>
      <c r="B59" s="21" t="s">
        <v>92</v>
      </c>
      <c r="C59" s="22"/>
      <c r="D59" s="23">
        <f>SUM(E59:H59)</f>
        <v>2002</v>
      </c>
      <c r="E59" s="23">
        <f t="shared" ref="E59:H59" si="16">SUM(E46:E58)</f>
        <v>0</v>
      </c>
      <c r="F59" s="23">
        <f t="shared" si="16"/>
        <v>0</v>
      </c>
      <c r="G59" s="23">
        <f t="shared" si="16"/>
        <v>2002</v>
      </c>
      <c r="H59" s="23">
        <f t="shared" si="16"/>
        <v>0</v>
      </c>
      <c r="I59" s="21"/>
      <c r="J59" s="22"/>
      <c r="K59" s="21"/>
      <c r="L59" s="43">
        <f>SUM(M59:P59)</f>
        <v>2852</v>
      </c>
      <c r="M59" s="43">
        <f t="shared" ref="M59:P59" si="17">SUM(M46:M58)</f>
        <v>1</v>
      </c>
      <c r="N59" s="43">
        <f t="shared" si="17"/>
        <v>0</v>
      </c>
      <c r="O59" s="43">
        <f t="shared" si="17"/>
        <v>2851</v>
      </c>
      <c r="P59" s="43">
        <f t="shared" si="17"/>
        <v>0</v>
      </c>
      <c r="Q59" s="21"/>
      <c r="R59" s="21"/>
      <c r="S59" s="21"/>
      <c r="T59" s="21"/>
      <c r="U59" s="21"/>
      <c r="V59" s="21"/>
    </row>
    <row r="60" spans="1:22" x14ac:dyDescent="0.2">
      <c r="A60" s="28">
        <v>104</v>
      </c>
      <c r="B60" s="28" t="s">
        <v>93</v>
      </c>
      <c r="C60" s="17" t="s">
        <v>88</v>
      </c>
      <c r="D60" s="18">
        <f>SUMIFS('2013Figures'!$J:$J,'2013Figures'!$C:$C,$A60,'2013Figures'!$E:$E,$B$1)</f>
        <v>3573</v>
      </c>
      <c r="E60" s="18">
        <f>SUMIFS('2013Figures'!$J:$J,'2013Figures'!$C:$C,$A60,'2013Figures'!$B:$B,"BrokerToCy",'2013Figures'!$G:$G,"E1",'2013Figures'!$E:$E,$B$1)</f>
        <v>0</v>
      </c>
      <c r="F60" s="18">
        <f>SUMIFS('2013Figures'!$J:$J,'2013Figures'!$C:$C,$A60,'2013Figures'!$B:$B,"BrokerToCy",'2013Figures'!$G:$G,"P1",'2013Figures'!$E:$E,$B$1)</f>
        <v>0</v>
      </c>
      <c r="G60" s="18">
        <f>SUMIFS('2013Figures'!$J:$J,'2013Figures'!$C:$C,$A60,'2013Figures'!$B:$B,"CyToBroker",'2013Figures'!$G:$G,"E1",'2013Figures'!$E:$E,$B$1)</f>
        <v>3573</v>
      </c>
      <c r="H60" s="18">
        <f>SUMIFS('2013Figures'!$J:$J,'2013Figures'!$C:$C,$A60,'2013Figures'!$B:$B,"CyToBroker",'2013Figures'!$G:$G,"P1",'2013Figures'!$E:$E,$B$1)</f>
        <v>0</v>
      </c>
      <c r="I60" s="28"/>
      <c r="J60" s="17"/>
      <c r="K60" s="28"/>
      <c r="L60" s="50">
        <f>SUMIFS('2012Figures'!$J:$J,'2012Figures'!$C:$C,$A60,'2012Figures'!$E:$E,$B$1)</f>
        <v>5772</v>
      </c>
      <c r="M60" s="50">
        <f>SUMIFS('2012Figures'!$J:$J,'2012Figures'!$C:$C,$A60,'2012Figures'!$B:$B,"BrokerToCy",'2012Figures'!$G:$G,"E1",'2012Figures'!$E:$E,$B$1)</f>
        <v>3</v>
      </c>
      <c r="N60" s="50">
        <f>SUMIFS('2012Figures'!$J:$J,'2012Figures'!$C:$C,$A60,'2012Figures'!$B:$B,"BrokerToCy",'2012Figures'!$G:$G,"P1",'2012Figures'!$E:$E,$B$1)</f>
        <v>0</v>
      </c>
      <c r="O60" s="50">
        <f>SUMIFS('2012Figures'!$J:$J,'2012Figures'!$C:$C,$A60,'2012Figures'!$B:$B,"CyToBroker",'2012Figures'!$G:$G,"E1",'2012Figures'!$E:$E,$B$1)</f>
        <v>5769</v>
      </c>
      <c r="P60" s="50">
        <f>SUMIFS('2012Figures'!$J:$J,'2012Figures'!$C:$C,$A60,'2012Figures'!$B:$B,"CyToBroker",'2012Figures'!$G:$G,"P1",'2012Figures'!$E:$E,$B$1)</f>
        <v>0</v>
      </c>
      <c r="Q60" s="28"/>
      <c r="R60" s="46">
        <f t="shared" si="15"/>
        <v>-0.38</v>
      </c>
      <c r="S60" s="46">
        <f t="shared" si="15"/>
        <v>-1</v>
      </c>
      <c r="T60" s="46" t="str">
        <f t="shared" si="15"/>
        <v/>
      </c>
      <c r="U60" s="46">
        <f t="shared" si="15"/>
        <v>-0.38</v>
      </c>
      <c r="V60" s="46" t="str">
        <f t="shared" si="15"/>
        <v/>
      </c>
    </row>
    <row r="61" spans="1:22" x14ac:dyDescent="0.2">
      <c r="A61" s="1">
        <v>104</v>
      </c>
      <c r="D61" s="29">
        <f>SUMIFS('2013Figures'!$J:$J,'2013Figures'!$C:$C,$A61,'2013Figures'!$H:$H,"",'2013Figures'!$I:$I,"",'2013Figures'!$E:$E,$B$1)</f>
        <v>3535</v>
      </c>
      <c r="E61" s="9">
        <f>SUMIFS('2013Figures'!$J:$J,'2013Figures'!$C:$C,$A61,'2013Figures'!$H:$H,"",'2013Figures'!$I:$I,"",'2013Figures'!$B:$B,"BrokerToCy",'2013Figures'!$G:$G,"E1",'2013Figures'!$E:$E,$B$1)</f>
        <v>0</v>
      </c>
      <c r="F61" s="9">
        <f>SUMIFS('2013Figures'!$J:$J,'2013Figures'!$C:$C,$A61,'2013Figures'!$H:$H,"",'2013Figures'!$I:$I,"",'2013Figures'!$B:$B,"BrokerToCy",'2013Figures'!$G:$G,"P1",'2013Figures'!$E:$E,$B$1)</f>
        <v>0</v>
      </c>
      <c r="G61" s="9">
        <f>SUMIFS('2013Figures'!$J:$J,'2013Figures'!$C:$C,$A61,'2013Figures'!$H:$H,"",'2013Figures'!$I:$I,"",'2013Figures'!$B:$B,"CyToBroker",'2013Figures'!$G:$G,"E1",'2013Figures'!$E:$E,$B$1)</f>
        <v>3535</v>
      </c>
      <c r="H61" s="9">
        <f>SUMIFS('2013Figures'!$J:$J,'2013Figures'!$C:$C,$A61,'2013Figures'!$H:$H,"",'2013Figures'!$I:$I,"",'2013Figures'!$B:$B,"CyToBroker",'2013Figures'!$G:$G,"P1",'2013Figures'!$E:$E,$B$1)</f>
        <v>0</v>
      </c>
      <c r="J61" s="8" t="s">
        <v>131</v>
      </c>
      <c r="L61" s="42">
        <f>SUMIFS('2012Figures'!$J:$J,'2012Figures'!$C:$C,$A61,'2012Figures'!$H:$H,"",'2012Figures'!$I:$I,"",'2012Figures'!$E:$E,$B$1)</f>
        <v>5772</v>
      </c>
      <c r="M61" s="52">
        <f>SUMIFS('2012Figures'!$J:$J,'2012Figures'!$C:$C,$A61,'2012Figures'!$H:$H,"",'2012Figures'!$I:$I,"",'2012Figures'!$B:$B,"BrokerToCy",'2012Figures'!$G:$G,"E1",'2012Figures'!$E:$E,$B$1)</f>
        <v>3</v>
      </c>
      <c r="N61" s="52">
        <f>SUMIFS('2012Figures'!$J:$J,'2012Figures'!$C:$C,$A61,'2012Figures'!$H:$H,"",'2012Figures'!$I:$I,"",'2012Figures'!$B:$B,"BrokerToCy",'2012Figures'!$G:$G,"P1",'2012Figures'!$E:$E,$B$1)</f>
        <v>0</v>
      </c>
      <c r="O61" s="52">
        <f>SUMIFS('2012Figures'!$J:$J,'2012Figures'!$C:$C,$A61,'2012Figures'!$H:$H,"",'2012Figures'!$I:$I,"",'2012Figures'!$B:$B,"CyToBroker",'2012Figures'!$G:$G,"E1",'2012Figures'!$E:$E,$B$1)</f>
        <v>5769</v>
      </c>
      <c r="P61" s="52">
        <f>SUMIFS('2012Figures'!$J:$J,'2012Figures'!$C:$C,$A61,'2012Figures'!$H:$H,"",'2012Figures'!$I:$I,"",'2012Figures'!$B:$B,"CyToBroker",'2012Figures'!$G:$G,"P1",'2012Figures'!$E:$E,$B$1)</f>
        <v>0</v>
      </c>
      <c r="R61" s="46">
        <f t="shared" si="15"/>
        <v>-0.39</v>
      </c>
      <c r="S61" s="46">
        <f t="shared" si="15"/>
        <v>-1</v>
      </c>
      <c r="T61" s="46" t="str">
        <f t="shared" si="15"/>
        <v/>
      </c>
      <c r="U61" s="46">
        <f t="shared" si="15"/>
        <v>-0.39</v>
      </c>
      <c r="V61" s="46" t="str">
        <f t="shared" si="15"/>
        <v/>
      </c>
    </row>
    <row r="62" spans="1:22" x14ac:dyDescent="0.2">
      <c r="A62" s="1">
        <v>104</v>
      </c>
      <c r="B62" s="1" t="s">
        <v>55</v>
      </c>
      <c r="D62" s="29">
        <f>SUMIFS('2013Figures'!$J:$J,'2013Figures'!$C:$C,$A62,'2013Figures'!$H:$H,$B62,'2013Figures'!$E:$E,$B$1)</f>
        <v>5</v>
      </c>
      <c r="E62" s="9">
        <f>SUMIFS('2013Figures'!$J:$J,'2013Figures'!$C:$C,$A62,'2013Figures'!$H:$H,$B62,'2013Figures'!$B:$B,"BrokerToCy",'2013Figures'!$G:$G,"E1",'2013Figures'!$E:$E,$B$1)</f>
        <v>0</v>
      </c>
      <c r="F62" s="9">
        <f>SUMIFS('2013Figures'!$J:$J,'2013Figures'!$C:$C,$A62,'2013Figures'!$H:$H,$B62,'2013Figures'!$B:$B,"BrokerToCy",'2013Figures'!$G:$G,"P1",'2013Figures'!$E:$E,$B$1)</f>
        <v>0</v>
      </c>
      <c r="G62" s="9">
        <f>SUMIFS('2013Figures'!$J:$J,'2013Figures'!$C:$C,$A62,'2013Figures'!$H:$H,$B62,'2013Figures'!$B:$B,"CyToBroker",'2013Figures'!$G:$G,"E1",'2013Figures'!$E:$E,$B$1)</f>
        <v>5</v>
      </c>
      <c r="H62" s="9">
        <f>SUMIFS('2013Figures'!$J:$J,'2013Figures'!$C:$C,$A62,'2013Figures'!$H:$H,$B62,'2013Figures'!$B:$B,"CyToBroker",'2013Figures'!$G:$G,"P1",'2013Figures'!$E:$E,$B$1)</f>
        <v>0</v>
      </c>
      <c r="J62" s="8" t="s">
        <v>146</v>
      </c>
      <c r="L62" s="42">
        <f>SUMIFS('2012Figures'!$J:$J,'2012Figures'!$C:$C,$A62,'2012Figures'!$H:$H,$B62,'2012Figures'!$E:$E,$B$1)</f>
        <v>0</v>
      </c>
      <c r="M62" s="52">
        <f>SUMIFS('2012Figures'!$J:$J,'2012Figures'!$C:$C,$A62,'2012Figures'!$H:$H,$B62,'2012Figures'!$B:$B,"BrokerToCy",'2012Figures'!$G:$G,"E1",'2012Figures'!$E:$E,$B$1)</f>
        <v>0</v>
      </c>
      <c r="N62" s="52">
        <f>SUMIFS('2012Figures'!$J:$J,'2012Figures'!$C:$C,$A62,'2012Figures'!$H:$H,$B62,'2012Figures'!$B:$B,"BrokerToCy",'2012Figures'!$G:$G,"P1",'2012Figures'!$E:$E,$B$1)</f>
        <v>0</v>
      </c>
      <c r="O62" s="52">
        <f>SUMIFS('2012Figures'!$J:$J,'2012Figures'!$C:$C,$A62,'2012Figures'!$H:$H,$B62,'2012Figures'!$B:$B,"CyToBroker",'2012Figures'!$G:$G,"E1",'2012Figures'!$E:$E,$B$1)</f>
        <v>0</v>
      </c>
      <c r="P62" s="52">
        <f>SUMIFS('2012Figures'!$J:$J,'2012Figures'!$C:$C,$A62,'2012Figures'!$H:$H,$B62,'2012Figures'!$B:$B,"CyToBroker",'2012Figures'!$G:$G,"P1",'2012Figures'!$E:$E,$B$1)</f>
        <v>0</v>
      </c>
      <c r="R62" s="46" t="str">
        <f t="shared" si="15"/>
        <v/>
      </c>
      <c r="S62" s="46" t="str">
        <f t="shared" si="15"/>
        <v/>
      </c>
      <c r="T62" s="46" t="str">
        <f t="shared" si="15"/>
        <v/>
      </c>
      <c r="U62" s="46" t="str">
        <f t="shared" si="15"/>
        <v/>
      </c>
      <c r="V62" s="46" t="str">
        <f t="shared" si="15"/>
        <v/>
      </c>
    </row>
    <row r="63" spans="1:22" x14ac:dyDescent="0.2">
      <c r="A63" s="1">
        <v>104</v>
      </c>
      <c r="B63" s="1" t="s">
        <v>56</v>
      </c>
      <c r="D63" s="29">
        <f>SUMIFS('2013Figures'!$J:$J,'2013Figures'!$C:$C,$A63,'2013Figures'!$H:$H,$B63,'2013Figures'!$E:$E,$B$1)</f>
        <v>33</v>
      </c>
      <c r="E63" s="9">
        <f>SUMIFS('2013Figures'!$J:$J,'2013Figures'!$C:$C,$A63,'2013Figures'!$H:$H,$B63,'2013Figures'!$B:$B,"BrokerToCy",'2013Figures'!$G:$G,"E1",'2013Figures'!$E:$E,$B$1)</f>
        <v>0</v>
      </c>
      <c r="F63" s="9">
        <f>SUMIFS('2013Figures'!$J:$J,'2013Figures'!$C:$C,$A63,'2013Figures'!$H:$H,$B63,'2013Figures'!$B:$B,"BrokerToCy",'2013Figures'!$G:$G,"P1",'2013Figures'!$E:$E,$B$1)</f>
        <v>0</v>
      </c>
      <c r="G63" s="9">
        <f>SUMIFS('2013Figures'!$J:$J,'2013Figures'!$C:$C,$A63,'2013Figures'!$H:$H,$B63,'2013Figures'!$B:$B,"CyToBroker",'2013Figures'!$G:$G,"E1",'2013Figures'!$E:$E,$B$1)</f>
        <v>33</v>
      </c>
      <c r="H63" s="9">
        <f>SUMIFS('2013Figures'!$J:$J,'2013Figures'!$C:$C,$A63,'2013Figures'!$H:$H,$B63,'2013Figures'!$B:$B,"CyToBroker",'2013Figures'!$G:$G,"P1",'2013Figures'!$E:$E,$B$1)</f>
        <v>0</v>
      </c>
      <c r="J63" s="8" t="s">
        <v>146</v>
      </c>
      <c r="L63" s="42">
        <f>SUMIFS('2012Figures'!$J:$J,'2012Figures'!$C:$C,$A63,'2012Figures'!$H:$H,$B63,'2012Figures'!$E:$E,$B$1)</f>
        <v>0</v>
      </c>
      <c r="M63" s="52">
        <f>SUMIFS('2012Figures'!$J:$J,'2012Figures'!$C:$C,$A63,'2012Figures'!$H:$H,$B63,'2012Figures'!$B:$B,"BrokerToCy",'2012Figures'!$G:$G,"E1",'2012Figures'!$E:$E,$B$1)</f>
        <v>0</v>
      </c>
      <c r="N63" s="52">
        <f>SUMIFS('2012Figures'!$J:$J,'2012Figures'!$C:$C,$A63,'2012Figures'!$H:$H,$B63,'2012Figures'!$B:$B,"BrokerToCy",'2012Figures'!$G:$G,"P1",'2012Figures'!$E:$E,$B$1)</f>
        <v>0</v>
      </c>
      <c r="O63" s="52">
        <f>SUMIFS('2012Figures'!$J:$J,'2012Figures'!$C:$C,$A63,'2012Figures'!$H:$H,$B63,'2012Figures'!$B:$B,"CyToBroker",'2012Figures'!$G:$G,"E1",'2012Figures'!$E:$E,$B$1)</f>
        <v>0</v>
      </c>
      <c r="P63" s="52">
        <f>SUMIFS('2012Figures'!$J:$J,'2012Figures'!$C:$C,$A63,'2012Figures'!$H:$H,$B63,'2012Figures'!$B:$B,"CyToBroker",'2012Figures'!$G:$G,"P1",'2012Figures'!$E:$E,$B$1)</f>
        <v>0</v>
      </c>
      <c r="R63" s="46" t="str">
        <f t="shared" si="15"/>
        <v/>
      </c>
      <c r="S63" s="46" t="str">
        <f t="shared" si="15"/>
        <v/>
      </c>
      <c r="T63" s="46" t="str">
        <f t="shared" si="15"/>
        <v/>
      </c>
      <c r="U63" s="46" t="str">
        <f t="shared" si="15"/>
        <v/>
      </c>
      <c r="V63" s="46" t="str">
        <f t="shared" si="15"/>
        <v/>
      </c>
    </row>
    <row r="64" spans="1:22" x14ac:dyDescent="0.2">
      <c r="A64" s="1">
        <v>104</v>
      </c>
      <c r="B64" s="1">
        <v>2</v>
      </c>
      <c r="D64" s="29">
        <f>SUMIFS('2013Figures'!$J:$J,'2013Figures'!$C:$C,$A64,'2013Figures'!$H:$H,$B64,'2013Figures'!$E:$E,$B$1)</f>
        <v>0</v>
      </c>
      <c r="E64" s="9">
        <f>SUMIFS('2013Figures'!$J:$J,'2013Figures'!$C:$C,$A64,'2013Figures'!$H:$H,$B64,'2013Figures'!$B:$B,"BrokerToCy",'2013Figures'!$G:$G,"E1",'2013Figures'!$E:$E,$B$1)</f>
        <v>0</v>
      </c>
      <c r="F64" s="9">
        <f>SUMIFS('2013Figures'!$J:$J,'2013Figures'!$C:$C,$A64,'2013Figures'!$H:$H,$B64,'2013Figures'!$B:$B,"BrokerToCy",'2013Figures'!$G:$G,"P1",'2013Figures'!$E:$E,$B$1)</f>
        <v>0</v>
      </c>
      <c r="G64" s="9">
        <f>SUMIFS('2013Figures'!$J:$J,'2013Figures'!$C:$C,$A64,'2013Figures'!$H:$H,$B64,'2013Figures'!$B:$B,"CyToBroker",'2013Figures'!$G:$G,"E1",'2013Figures'!$E:$E,$B$1)</f>
        <v>0</v>
      </c>
      <c r="H64" s="9">
        <f>SUMIFS('2013Figures'!$J:$J,'2013Figures'!$C:$C,$A64,'2013Figures'!$H:$H,$B64,'2013Figures'!$B:$B,"CyToBroker",'2013Figures'!$G:$G,"P1",'2013Figures'!$E:$E,$B$1)</f>
        <v>0</v>
      </c>
      <c r="J64" s="8" t="s">
        <v>146</v>
      </c>
      <c r="L64" s="42">
        <f>SUMIFS('2012Figures'!$J:$J,'2012Figures'!$C:$C,$A64,'2012Figures'!$H:$H,$B64,'2012Figures'!$E:$E,$B$1)</f>
        <v>0</v>
      </c>
      <c r="M64" s="52">
        <f>SUMIFS('2012Figures'!$J:$J,'2012Figures'!$C:$C,$A64,'2012Figures'!$H:$H,$B64,'2012Figures'!$B:$B,"BrokerToCy",'2012Figures'!$G:$G,"E1",'2012Figures'!$E:$E,$B$1)</f>
        <v>0</v>
      </c>
      <c r="N64" s="52">
        <f>SUMIFS('2012Figures'!$J:$J,'2012Figures'!$C:$C,$A64,'2012Figures'!$H:$H,$B64,'2012Figures'!$B:$B,"BrokerToCy",'2012Figures'!$G:$G,"P1",'2012Figures'!$E:$E,$B$1)</f>
        <v>0</v>
      </c>
      <c r="O64" s="52">
        <f>SUMIFS('2012Figures'!$J:$J,'2012Figures'!$C:$C,$A64,'2012Figures'!$H:$H,$B64,'2012Figures'!$B:$B,"CyToBroker",'2012Figures'!$G:$G,"E1",'2012Figures'!$E:$E,$B$1)</f>
        <v>0</v>
      </c>
      <c r="P64" s="52">
        <f>SUMIFS('2012Figures'!$J:$J,'2012Figures'!$C:$C,$A64,'2012Figures'!$H:$H,$B64,'2012Figures'!$B:$B,"CyToBroker",'2012Figures'!$G:$G,"P1",'2012Figures'!$E:$E,$B$1)</f>
        <v>0</v>
      </c>
      <c r="R64" s="46" t="str">
        <f t="shared" si="15"/>
        <v/>
      </c>
      <c r="S64" s="46" t="str">
        <f t="shared" si="15"/>
        <v/>
      </c>
      <c r="T64" s="46" t="str">
        <f t="shared" si="15"/>
        <v/>
      </c>
      <c r="U64" s="46" t="str">
        <f t="shared" si="15"/>
        <v/>
      </c>
      <c r="V64" s="46" t="str">
        <f t="shared" si="15"/>
        <v/>
      </c>
    </row>
    <row r="65" spans="1:22" x14ac:dyDescent="0.2">
      <c r="A65" s="1">
        <v>104</v>
      </c>
      <c r="B65" s="1">
        <v>3</v>
      </c>
      <c r="D65" s="29">
        <f>SUMIFS('2013Figures'!$J:$J,'2013Figures'!$C:$C,$A65,'2013Figures'!$H:$H,$B65,'2013Figures'!$E:$E,$B$1)</f>
        <v>0</v>
      </c>
      <c r="E65" s="9">
        <f>SUMIFS('2013Figures'!$J:$J,'2013Figures'!$C:$C,$A65,'2013Figures'!$H:$H,$B65,'2013Figures'!$B:$B,"BrokerToCy",'2013Figures'!$G:$G,"E1",'2013Figures'!$E:$E,$B$1)</f>
        <v>0</v>
      </c>
      <c r="F65" s="9">
        <f>SUMIFS('2013Figures'!$J:$J,'2013Figures'!$C:$C,$A65,'2013Figures'!$H:$H,$B65,'2013Figures'!$B:$B,"BrokerToCy",'2013Figures'!$G:$G,"P1",'2013Figures'!$E:$E,$B$1)</f>
        <v>0</v>
      </c>
      <c r="G65" s="9">
        <f>SUMIFS('2013Figures'!$J:$J,'2013Figures'!$C:$C,$A65,'2013Figures'!$H:$H,$B65,'2013Figures'!$B:$B,"CyToBroker",'2013Figures'!$G:$G,"E1",'2013Figures'!$E:$E,$B$1)</f>
        <v>0</v>
      </c>
      <c r="H65" s="9">
        <f>SUMIFS('2013Figures'!$J:$J,'2013Figures'!$C:$C,$A65,'2013Figures'!$H:$H,$B65,'2013Figures'!$B:$B,"CyToBroker",'2013Figures'!$G:$G,"P1",'2013Figures'!$E:$E,$B$1)</f>
        <v>0</v>
      </c>
      <c r="J65" s="8" t="s">
        <v>146</v>
      </c>
      <c r="L65" s="42">
        <f>SUMIFS('2012Figures'!$J:$J,'2012Figures'!$C:$C,$A65,'2012Figures'!$H:$H,$B65,'2012Figures'!$E:$E,$B$1)</f>
        <v>0</v>
      </c>
      <c r="M65" s="52">
        <f>SUMIFS('2012Figures'!$J:$J,'2012Figures'!$C:$C,$A65,'2012Figures'!$H:$H,$B65,'2012Figures'!$B:$B,"BrokerToCy",'2012Figures'!$G:$G,"E1",'2012Figures'!$E:$E,$B$1)</f>
        <v>0</v>
      </c>
      <c r="N65" s="52">
        <f>SUMIFS('2012Figures'!$J:$J,'2012Figures'!$C:$C,$A65,'2012Figures'!$H:$H,$B65,'2012Figures'!$B:$B,"BrokerToCy",'2012Figures'!$G:$G,"P1",'2012Figures'!$E:$E,$B$1)</f>
        <v>0</v>
      </c>
      <c r="O65" s="52">
        <f>SUMIFS('2012Figures'!$J:$J,'2012Figures'!$C:$C,$A65,'2012Figures'!$H:$H,$B65,'2012Figures'!$B:$B,"CyToBroker",'2012Figures'!$G:$G,"E1",'2012Figures'!$E:$E,$B$1)</f>
        <v>0</v>
      </c>
      <c r="P65" s="52">
        <f>SUMIFS('2012Figures'!$J:$J,'2012Figures'!$C:$C,$A65,'2012Figures'!$H:$H,$B65,'2012Figures'!$B:$B,"CyToBroker",'2012Figures'!$G:$G,"P1",'2012Figures'!$E:$E,$B$1)</f>
        <v>0</v>
      </c>
      <c r="R65" s="46" t="str">
        <f t="shared" si="15"/>
        <v/>
      </c>
      <c r="S65" s="46" t="str">
        <f t="shared" si="15"/>
        <v/>
      </c>
      <c r="T65" s="46" t="str">
        <f t="shared" si="15"/>
        <v/>
      </c>
      <c r="U65" s="46" t="str">
        <f t="shared" si="15"/>
        <v/>
      </c>
      <c r="V65" s="46" t="str">
        <f t="shared" si="15"/>
        <v/>
      </c>
    </row>
    <row r="66" spans="1:22" x14ac:dyDescent="0.2">
      <c r="A66" s="1">
        <v>104</v>
      </c>
      <c r="B66" s="1">
        <v>4</v>
      </c>
      <c r="D66" s="29">
        <f>SUMIFS('2013Figures'!$J:$J,'2013Figures'!$C:$C,$A66,'2013Figures'!$H:$H,$B66,'2013Figures'!$E:$E,$B$1)</f>
        <v>0</v>
      </c>
      <c r="E66" s="9">
        <f>SUMIFS('2013Figures'!$J:$J,'2013Figures'!$C:$C,$A66,'2013Figures'!$H:$H,$B66,'2013Figures'!$B:$B,"BrokerToCy",'2013Figures'!$G:$G,"E1",'2013Figures'!$E:$E,$B$1)</f>
        <v>0</v>
      </c>
      <c r="F66" s="9">
        <f>SUMIFS('2013Figures'!$J:$J,'2013Figures'!$C:$C,$A66,'2013Figures'!$H:$H,$B66,'2013Figures'!$B:$B,"BrokerToCy",'2013Figures'!$G:$G,"P1",'2013Figures'!$E:$E,$B$1)</f>
        <v>0</v>
      </c>
      <c r="G66" s="9">
        <f>SUMIFS('2013Figures'!$J:$J,'2013Figures'!$C:$C,$A66,'2013Figures'!$H:$H,$B66,'2013Figures'!$B:$B,"CyToBroker",'2013Figures'!$G:$G,"E1",'2013Figures'!$E:$E,$B$1)</f>
        <v>0</v>
      </c>
      <c r="H66" s="9">
        <f>SUMIFS('2013Figures'!$J:$J,'2013Figures'!$C:$C,$A66,'2013Figures'!$H:$H,$B66,'2013Figures'!$B:$B,"CyToBroker",'2013Figures'!$G:$G,"P1",'2013Figures'!$E:$E,$B$1)</f>
        <v>0</v>
      </c>
      <c r="J66" s="8" t="s">
        <v>146</v>
      </c>
      <c r="L66" s="42">
        <f>SUMIFS('2012Figures'!$J:$J,'2012Figures'!$C:$C,$A66,'2012Figures'!$H:$H,$B66,'2012Figures'!$E:$E,$B$1)</f>
        <v>0</v>
      </c>
      <c r="M66" s="52">
        <f>SUMIFS('2012Figures'!$J:$J,'2012Figures'!$C:$C,$A66,'2012Figures'!$H:$H,$B66,'2012Figures'!$B:$B,"BrokerToCy",'2012Figures'!$G:$G,"E1",'2012Figures'!$E:$E,$B$1)</f>
        <v>0</v>
      </c>
      <c r="N66" s="52">
        <f>SUMIFS('2012Figures'!$J:$J,'2012Figures'!$C:$C,$A66,'2012Figures'!$H:$H,$B66,'2012Figures'!$B:$B,"BrokerToCy",'2012Figures'!$G:$G,"P1",'2012Figures'!$E:$E,$B$1)</f>
        <v>0</v>
      </c>
      <c r="O66" s="52">
        <f>SUMIFS('2012Figures'!$J:$J,'2012Figures'!$C:$C,$A66,'2012Figures'!$H:$H,$B66,'2012Figures'!$B:$B,"CyToBroker",'2012Figures'!$G:$G,"E1",'2012Figures'!$E:$E,$B$1)</f>
        <v>0</v>
      </c>
      <c r="P66" s="52">
        <f>SUMIFS('2012Figures'!$J:$J,'2012Figures'!$C:$C,$A66,'2012Figures'!$H:$H,$B66,'2012Figures'!$B:$B,"CyToBroker",'2012Figures'!$G:$G,"P1",'2012Figures'!$E:$E,$B$1)</f>
        <v>0</v>
      </c>
      <c r="R66" s="46" t="str">
        <f t="shared" si="15"/>
        <v/>
      </c>
      <c r="S66" s="46" t="str">
        <f t="shared" si="15"/>
        <v/>
      </c>
      <c r="T66" s="46" t="str">
        <f t="shared" si="15"/>
        <v/>
      </c>
      <c r="U66" s="46" t="str">
        <f t="shared" si="15"/>
        <v/>
      </c>
      <c r="V66" s="46" t="str">
        <f t="shared" si="15"/>
        <v/>
      </c>
    </row>
    <row r="67" spans="1:22" x14ac:dyDescent="0.2">
      <c r="A67" s="1">
        <v>104</v>
      </c>
      <c r="B67" s="1">
        <v>5</v>
      </c>
      <c r="D67" s="29">
        <f>SUMIFS('2013Figures'!$J:$J,'2013Figures'!$C:$C,$A67,'2013Figures'!$H:$H,$B67,'2013Figures'!$E:$E,$B$1)</f>
        <v>0</v>
      </c>
      <c r="E67" s="9">
        <f>SUMIFS('2013Figures'!$J:$J,'2013Figures'!$C:$C,$A67,'2013Figures'!$H:$H,$B67,'2013Figures'!$B:$B,"BrokerToCy",'2013Figures'!$G:$G,"E1",'2013Figures'!$E:$E,$B$1)</f>
        <v>0</v>
      </c>
      <c r="F67" s="9">
        <f>SUMIFS('2013Figures'!$J:$J,'2013Figures'!$C:$C,$A67,'2013Figures'!$H:$H,$B67,'2013Figures'!$B:$B,"BrokerToCy",'2013Figures'!$G:$G,"P1",'2013Figures'!$E:$E,$B$1)</f>
        <v>0</v>
      </c>
      <c r="G67" s="9">
        <f>SUMIFS('2013Figures'!$J:$J,'2013Figures'!$C:$C,$A67,'2013Figures'!$H:$H,$B67,'2013Figures'!$B:$B,"CyToBroker",'2013Figures'!$G:$G,"E1",'2013Figures'!$E:$E,$B$1)</f>
        <v>0</v>
      </c>
      <c r="H67" s="9">
        <f>SUMIFS('2013Figures'!$J:$J,'2013Figures'!$C:$C,$A67,'2013Figures'!$H:$H,$B67,'2013Figures'!$B:$B,"CyToBroker",'2013Figures'!$G:$G,"P1",'2013Figures'!$E:$E,$B$1)</f>
        <v>0</v>
      </c>
      <c r="J67" s="8" t="s">
        <v>146</v>
      </c>
      <c r="L67" s="42">
        <f>SUMIFS('2012Figures'!$J:$J,'2012Figures'!$C:$C,$A67,'2012Figures'!$H:$H,$B67,'2012Figures'!$E:$E,$B$1)</f>
        <v>0</v>
      </c>
      <c r="M67" s="52">
        <f>SUMIFS('2012Figures'!$J:$J,'2012Figures'!$C:$C,$A67,'2012Figures'!$H:$H,$B67,'2012Figures'!$B:$B,"BrokerToCy",'2012Figures'!$G:$G,"E1",'2012Figures'!$E:$E,$B$1)</f>
        <v>0</v>
      </c>
      <c r="N67" s="52">
        <f>SUMIFS('2012Figures'!$J:$J,'2012Figures'!$C:$C,$A67,'2012Figures'!$H:$H,$B67,'2012Figures'!$B:$B,"BrokerToCy",'2012Figures'!$G:$G,"P1",'2012Figures'!$E:$E,$B$1)</f>
        <v>0</v>
      </c>
      <c r="O67" s="52">
        <f>SUMIFS('2012Figures'!$J:$J,'2012Figures'!$C:$C,$A67,'2012Figures'!$H:$H,$B67,'2012Figures'!$B:$B,"CyToBroker",'2012Figures'!$G:$G,"E1",'2012Figures'!$E:$E,$B$1)</f>
        <v>0</v>
      </c>
      <c r="P67" s="52">
        <f>SUMIFS('2012Figures'!$J:$J,'2012Figures'!$C:$C,$A67,'2012Figures'!$H:$H,$B67,'2012Figures'!$B:$B,"CyToBroker",'2012Figures'!$G:$G,"P1",'2012Figures'!$E:$E,$B$1)</f>
        <v>0</v>
      </c>
      <c r="R67" s="46" t="str">
        <f t="shared" si="15"/>
        <v/>
      </c>
      <c r="S67" s="46" t="str">
        <f t="shared" si="15"/>
        <v/>
      </c>
      <c r="T67" s="46" t="str">
        <f t="shared" si="15"/>
        <v/>
      </c>
      <c r="U67" s="46" t="str">
        <f t="shared" si="15"/>
        <v/>
      </c>
      <c r="V67" s="46" t="str">
        <f t="shared" si="15"/>
        <v/>
      </c>
    </row>
    <row r="68" spans="1:22" x14ac:dyDescent="0.2">
      <c r="A68" s="1">
        <v>104</v>
      </c>
      <c r="B68" s="1" t="s">
        <v>57</v>
      </c>
      <c r="C68" s="8">
        <v>4</v>
      </c>
      <c r="D68" s="29">
        <f>SUMIFS('2013Figures'!$J:$J,'2013Figures'!$C:$C,$A68,'2013Figures'!$H:$H,$B68,'2013Figures'!$I:$I,$C68,'2013Figures'!$E:$E,$B$1)</f>
        <v>0</v>
      </c>
      <c r="E68" s="9">
        <f>SUMIFS('2013Figures'!$J:$J,'2013Figures'!$C:$C,$A68,'2013Figures'!$H:$H,$B68,'2013Figures'!$I:$I,$C68,'2013Figures'!$B:$B,"BrokerToCy",'2013Figures'!$G:$G,"E1",'2013Figures'!$E:$E,$B$1)</f>
        <v>0</v>
      </c>
      <c r="F68" s="9">
        <f>SUMIFS('2013Figures'!$J:$J,'2013Figures'!$C:$C,$A68,'2013Figures'!$H:$H,$B68,'2013Figures'!$I:$I,$C68,'2013Figures'!$B:$B,"BrokerToCy",'2013Figures'!$G:$G,"P1",'2013Figures'!$E:$E,$B$1)</f>
        <v>0</v>
      </c>
      <c r="G68" s="9">
        <f>SUMIFS('2013Figures'!$J:$J,'2013Figures'!$C:$C,$A68,'2013Figures'!$H:$H,$B68,'2013Figures'!$I:$I,$C68,'2013Figures'!$B:$B,"CyToBroker",'2013Figures'!$G:$G,"E1",'2013Figures'!$E:$E,$B$1)</f>
        <v>0</v>
      </c>
      <c r="H68" s="9">
        <f>SUMIFS('2013Figures'!$J:$J,'2013Figures'!$C:$C,$A68,'2013Figures'!$H:$H,$B68,'2013Figures'!$I:$I,$C68,'2013Figures'!$B:$B,"CyToBroker",'2013Figures'!$G:$G,"P1",'2013Figures'!$E:$E,$B$1)</f>
        <v>0</v>
      </c>
      <c r="I68" s="30"/>
      <c r="J68" s="8" t="s">
        <v>146</v>
      </c>
      <c r="K68" s="30"/>
      <c r="L68" s="42">
        <f>SUMIFS('2012Figures'!$J:$J,'2012Figures'!$C:$C,$A68,'2012Figures'!$H:$H,$B68,'2012Figures'!$I:$I,$C68,'2012Figures'!$E:$E,$B$1)</f>
        <v>0</v>
      </c>
      <c r="M68" s="52">
        <f>SUMIFS('2012Figures'!$J:$J,'2012Figures'!$C:$C,$A68,'2012Figures'!$H:$H,$B68,'2012Figures'!$I:$I,$C68,'2012Figures'!$B:$B,"BrokerToCy",'2012Figures'!$G:$G,"E1",'2012Figures'!$E:$E,$B$1)</f>
        <v>0</v>
      </c>
      <c r="N68" s="52">
        <f>SUMIFS('2012Figures'!$J:$J,'2012Figures'!$C:$C,$A68,'2012Figures'!$H:$H,$B68,'2012Figures'!$I:$I,$C68,'2012Figures'!$B:$B,"BrokerToCy",'2012Figures'!$G:$G,"P1",'2012Figures'!$E:$E,$B$1)</f>
        <v>0</v>
      </c>
      <c r="O68" s="52">
        <f>SUMIFS('2012Figures'!$J:$J,'2012Figures'!$C:$C,$A68,'2012Figures'!$H:$H,$B68,'2012Figures'!$I:$I,$C68,'2012Figures'!$B:$B,"CyToBroker",'2012Figures'!$G:$G,"E1",'2012Figures'!$E:$E,$B$1)</f>
        <v>0</v>
      </c>
      <c r="P68" s="52">
        <f>SUMIFS('2012Figures'!$J:$J,'2012Figures'!$C:$C,$A68,'2012Figures'!$H:$H,$B68,'2012Figures'!$I:$I,$C68,'2012Figures'!$B:$B,"CyToBroker",'2012Figures'!$G:$G,"P1",'2012Figures'!$E:$E,$B$1)</f>
        <v>0</v>
      </c>
      <c r="Q68" s="30"/>
      <c r="R68" s="46" t="str">
        <f t="shared" si="15"/>
        <v/>
      </c>
      <c r="S68" s="46" t="str">
        <f t="shared" si="15"/>
        <v/>
      </c>
      <c r="T68" s="46" t="str">
        <f t="shared" si="15"/>
        <v/>
      </c>
      <c r="U68" s="46" t="str">
        <f t="shared" si="15"/>
        <v/>
      </c>
      <c r="V68" s="46" t="str">
        <f t="shared" si="15"/>
        <v/>
      </c>
    </row>
    <row r="69" spans="1:22" x14ac:dyDescent="0.2">
      <c r="A69" s="1">
        <v>104</v>
      </c>
      <c r="B69" s="1" t="s">
        <v>57</v>
      </c>
      <c r="C69" s="8">
        <v>2</v>
      </c>
      <c r="D69" s="29">
        <f>SUMIFS('2013Figures'!$J:$J,'2013Figures'!$C:$C,$A69,'2013Figures'!$H:$H,$B69,'2013Figures'!$I:$I,$C69,'2013Figures'!$E:$E,$B$1)</f>
        <v>0</v>
      </c>
      <c r="E69" s="9">
        <f>SUMIFS('2013Figures'!$J:$J,'2013Figures'!$C:$C,$A69,'2013Figures'!$H:$H,$B69,'2013Figures'!$I:$I,$C69,'2013Figures'!$B:$B,"BrokerToCy",'2013Figures'!$G:$G,"E1",'2013Figures'!$E:$E,$B$1)</f>
        <v>0</v>
      </c>
      <c r="F69" s="9">
        <f>SUMIFS('2013Figures'!$J:$J,'2013Figures'!$C:$C,$A69,'2013Figures'!$H:$H,$B69,'2013Figures'!$I:$I,$C69,'2013Figures'!$B:$B,"BrokerToCy",'2013Figures'!$G:$G,"P1",'2013Figures'!$E:$E,$B$1)</f>
        <v>0</v>
      </c>
      <c r="G69" s="9">
        <f>SUMIFS('2013Figures'!$J:$J,'2013Figures'!$C:$C,$A69,'2013Figures'!$H:$H,$B69,'2013Figures'!$I:$I,$C69,'2013Figures'!$B:$B,"CyToBroker",'2013Figures'!$G:$G,"E1",'2013Figures'!$E:$E,$B$1)</f>
        <v>0</v>
      </c>
      <c r="H69" s="9">
        <f>SUMIFS('2013Figures'!$J:$J,'2013Figures'!$C:$C,$A69,'2013Figures'!$H:$H,$B69,'2013Figures'!$I:$I,$C69,'2013Figures'!$B:$B,"CyToBroker",'2013Figures'!$G:$G,"P1",'2013Figures'!$E:$E,$B$1)</f>
        <v>0</v>
      </c>
      <c r="I69" s="30"/>
      <c r="J69" s="31">
        <v>201001</v>
      </c>
      <c r="K69" s="30"/>
      <c r="L69" s="42">
        <f>SUMIFS('2012Figures'!$J:$J,'2012Figures'!$C:$C,$A69,'2012Figures'!$H:$H,$B69,'2012Figures'!$I:$I,$C69,'2012Figures'!$E:$E,$B$1)</f>
        <v>0</v>
      </c>
      <c r="M69" s="52">
        <f>SUMIFS('2012Figures'!$J:$J,'2012Figures'!$C:$C,$A69,'2012Figures'!$H:$H,$B69,'2012Figures'!$I:$I,$C69,'2012Figures'!$B:$B,"BrokerToCy",'2012Figures'!$G:$G,"E1",'2012Figures'!$E:$E,$B$1)</f>
        <v>0</v>
      </c>
      <c r="N69" s="52">
        <f>SUMIFS('2012Figures'!$J:$J,'2012Figures'!$C:$C,$A69,'2012Figures'!$H:$H,$B69,'2012Figures'!$I:$I,$C69,'2012Figures'!$B:$B,"BrokerToCy",'2012Figures'!$G:$G,"P1",'2012Figures'!$E:$E,$B$1)</f>
        <v>0</v>
      </c>
      <c r="O69" s="52">
        <f>SUMIFS('2012Figures'!$J:$J,'2012Figures'!$C:$C,$A69,'2012Figures'!$H:$H,$B69,'2012Figures'!$I:$I,$C69,'2012Figures'!$B:$B,"CyToBroker",'2012Figures'!$G:$G,"E1",'2012Figures'!$E:$E,$B$1)</f>
        <v>0</v>
      </c>
      <c r="P69" s="52">
        <f>SUMIFS('2012Figures'!$J:$J,'2012Figures'!$C:$C,$A69,'2012Figures'!$H:$H,$B69,'2012Figures'!$I:$I,$C69,'2012Figures'!$B:$B,"CyToBroker",'2012Figures'!$G:$G,"P1",'2012Figures'!$E:$E,$B$1)</f>
        <v>0</v>
      </c>
      <c r="Q69" s="30"/>
      <c r="R69" s="46" t="str">
        <f t="shared" si="15"/>
        <v/>
      </c>
      <c r="S69" s="46" t="str">
        <f t="shared" si="15"/>
        <v/>
      </c>
      <c r="T69" s="46" t="str">
        <f t="shared" si="15"/>
        <v/>
      </c>
      <c r="U69" s="46" t="str">
        <f t="shared" si="15"/>
        <v/>
      </c>
      <c r="V69" s="46" t="str">
        <f t="shared" si="15"/>
        <v/>
      </c>
    </row>
    <row r="70" spans="1:22" x14ac:dyDescent="0.2">
      <c r="A70" s="1">
        <v>104</v>
      </c>
      <c r="B70" s="1" t="s">
        <v>57</v>
      </c>
      <c r="C70" s="8">
        <v>1</v>
      </c>
      <c r="D70" s="29">
        <f>SUMIFS('2013Figures'!$J:$J,'2013Figures'!$C:$C,$A70,'2013Figures'!$H:$H,$B70,'2013Figures'!$I:$I,$C70,'2013Figures'!$E:$E,$B$1)</f>
        <v>0</v>
      </c>
      <c r="E70" s="9">
        <f>SUMIFS('2013Figures'!$J:$J,'2013Figures'!$C:$C,$A70,'2013Figures'!$H:$H,$B70,'2013Figures'!$I:$I,$C70,'2013Figures'!$B:$B,"BrokerToCy",'2013Figures'!$G:$G,"E1",'2013Figures'!$E:$E,$B$1)</f>
        <v>0</v>
      </c>
      <c r="F70" s="9">
        <f>SUMIFS('2013Figures'!$J:$J,'2013Figures'!$C:$C,$A70,'2013Figures'!$H:$H,$B70,'2013Figures'!$I:$I,$C70,'2013Figures'!$B:$B,"BrokerToCy",'2013Figures'!$G:$G,"P1",'2013Figures'!$E:$E,$B$1)</f>
        <v>0</v>
      </c>
      <c r="G70" s="9">
        <f>SUMIFS('2013Figures'!$J:$J,'2013Figures'!$C:$C,$A70,'2013Figures'!$H:$H,$B70,'2013Figures'!$I:$I,$C70,'2013Figures'!$B:$B,"CyToBroker",'2013Figures'!$G:$G,"E1",'2013Figures'!$E:$E,$B$1)</f>
        <v>0</v>
      </c>
      <c r="H70" s="9">
        <f>SUMIFS('2013Figures'!$J:$J,'2013Figures'!$C:$C,$A70,'2013Figures'!$H:$H,$B70,'2013Figures'!$I:$I,$C70,'2013Figures'!$B:$B,"CyToBroker",'2013Figures'!$G:$G,"P1",'2013Figures'!$E:$E,$B$1)</f>
        <v>0</v>
      </c>
      <c r="J70" s="8">
        <v>200601</v>
      </c>
      <c r="L70" s="42">
        <f>SUMIFS('2012Figures'!$J:$J,'2012Figures'!$C:$C,$A70,'2012Figures'!$H:$H,$B70,'2012Figures'!$I:$I,$C70,'2012Figures'!$E:$E,$B$1)</f>
        <v>0</v>
      </c>
      <c r="M70" s="52">
        <f>SUMIFS('2012Figures'!$J:$J,'2012Figures'!$C:$C,$A70,'2012Figures'!$H:$H,$B70,'2012Figures'!$I:$I,$C70,'2012Figures'!$B:$B,"BrokerToCy",'2012Figures'!$G:$G,"E1",'2012Figures'!$E:$E,$B$1)</f>
        <v>0</v>
      </c>
      <c r="N70" s="52">
        <f>SUMIFS('2012Figures'!$J:$J,'2012Figures'!$C:$C,$A70,'2012Figures'!$H:$H,$B70,'2012Figures'!$I:$I,$C70,'2012Figures'!$B:$B,"BrokerToCy",'2012Figures'!$G:$G,"P1",'2012Figures'!$E:$E,$B$1)</f>
        <v>0</v>
      </c>
      <c r="O70" s="52">
        <f>SUMIFS('2012Figures'!$J:$J,'2012Figures'!$C:$C,$A70,'2012Figures'!$H:$H,$B70,'2012Figures'!$I:$I,$C70,'2012Figures'!$B:$B,"CyToBroker",'2012Figures'!$G:$G,"E1",'2012Figures'!$E:$E,$B$1)</f>
        <v>0</v>
      </c>
      <c r="P70" s="52">
        <f>SUMIFS('2012Figures'!$J:$J,'2012Figures'!$C:$C,$A70,'2012Figures'!$H:$H,$B70,'2012Figures'!$I:$I,$C70,'2012Figures'!$B:$B,"CyToBroker",'2012Figures'!$G:$G,"P1",'2012Figures'!$E:$E,$B$1)</f>
        <v>0</v>
      </c>
      <c r="R70" s="46" t="str">
        <f t="shared" si="15"/>
        <v/>
      </c>
      <c r="S70" s="46" t="str">
        <f t="shared" si="15"/>
        <v/>
      </c>
      <c r="T70" s="46" t="str">
        <f t="shared" si="15"/>
        <v/>
      </c>
      <c r="U70" s="46" t="str">
        <f t="shared" si="15"/>
        <v/>
      </c>
      <c r="V70" s="46" t="str">
        <f t="shared" si="15"/>
        <v/>
      </c>
    </row>
    <row r="71" spans="1:22" x14ac:dyDescent="0.2">
      <c r="A71" s="1">
        <v>104</v>
      </c>
      <c r="B71" s="1" t="s">
        <v>57</v>
      </c>
      <c r="D71" s="29">
        <f>SUMIFS('2013Figures'!$J:$J,'2013Figures'!$C:$C,$A71,'2013Figures'!$H:$H,$B71,'2013Figures'!$I:$I,"",'2013Figures'!$E:$E,$B$1)</f>
        <v>0</v>
      </c>
      <c r="E71" s="9">
        <f>SUMIFS('2013Figures'!$J:$J,'2013Figures'!$C:$C,$A71,'2013Figures'!$H:$H,$B71,'2013Figures'!$I:$I,"",'2013Figures'!$B:$B,"BrokerToCy",'2013Figures'!$G:$G,"E1",'2013Figures'!$E:$E,$B$1)</f>
        <v>0</v>
      </c>
      <c r="F71" s="9">
        <f>SUMIFS('2013Figures'!$J:$J,'2013Figures'!$C:$C,$A71,'2013Figures'!$H:$H,$B71,'2013Figures'!$I:$I,"",'2013Figures'!$B:$B,"BrokerToCy",'2013Figures'!$G:$G,"P1",'2013Figures'!$E:$E,$B$1)</f>
        <v>0</v>
      </c>
      <c r="G71" s="9">
        <f>SUMIFS('2013Figures'!$J:$J,'2013Figures'!$C:$C,$A71,'2013Figures'!$H:$H,$B71,'2013Figures'!$I:$I,"",'2013Figures'!$B:$B,"CyToBroker",'2013Figures'!$G:$G,"E1",'2013Figures'!$E:$E,$B$1)</f>
        <v>0</v>
      </c>
      <c r="H71" s="9">
        <f>SUMIFS('2013Figures'!$J:$J,'2013Figures'!$C:$C,$A71,'2013Figures'!$H:$H,$B71,'2013Figures'!$I:$I,"",'2013Figures'!$B:$B,"CyToBroker",'2013Figures'!$G:$G,"P1",'2013Figures'!$E:$E,$B$1)</f>
        <v>0</v>
      </c>
      <c r="J71" s="8" t="s">
        <v>131</v>
      </c>
      <c r="L71" s="42">
        <f>SUMIFS('2012Figures'!$J:$J,'2012Figures'!$C:$C,$A71,'2012Figures'!$H:$H,$B71,'2012Figures'!$I:$I,"",'2012Figures'!$E:$E,$B$1)</f>
        <v>0</v>
      </c>
      <c r="M71" s="52">
        <f>SUMIFS('2012Figures'!$J:$J,'2012Figures'!$C:$C,$A71,'2012Figures'!$H:$H,$B71,'2012Figures'!$I:$I,"",'2012Figures'!$B:$B,"BrokerToCy",'2012Figures'!$G:$G,"E1",'2012Figures'!$E:$E,$B$1)</f>
        <v>0</v>
      </c>
      <c r="N71" s="52">
        <f>SUMIFS('2012Figures'!$J:$J,'2012Figures'!$C:$C,$A71,'2012Figures'!$H:$H,$B71,'2012Figures'!$I:$I,"",'2012Figures'!$B:$B,"BrokerToCy",'2012Figures'!$G:$G,"P1",'2012Figures'!$E:$E,$B$1)</f>
        <v>0</v>
      </c>
      <c r="O71" s="52">
        <f>SUMIFS('2012Figures'!$J:$J,'2012Figures'!$C:$C,$A71,'2012Figures'!$H:$H,$B71,'2012Figures'!$I:$I,"",'2012Figures'!$B:$B,"CyToBroker",'2012Figures'!$G:$G,"E1",'2012Figures'!$E:$E,$B$1)</f>
        <v>0</v>
      </c>
      <c r="P71" s="52">
        <f>SUMIFS('2012Figures'!$J:$J,'2012Figures'!$C:$C,$A71,'2012Figures'!$H:$H,$B71,'2012Figures'!$I:$I,"",'2012Figures'!$B:$B,"CyToBroker",'2012Figures'!$G:$G,"P1",'2012Figures'!$E:$E,$B$1)</f>
        <v>0</v>
      </c>
      <c r="R71" s="46" t="str">
        <f t="shared" si="15"/>
        <v/>
      </c>
      <c r="S71" s="46" t="str">
        <f t="shared" si="15"/>
        <v/>
      </c>
      <c r="T71" s="46" t="str">
        <f t="shared" si="15"/>
        <v/>
      </c>
      <c r="U71" s="46" t="str">
        <f t="shared" si="15"/>
        <v/>
      </c>
      <c r="V71" s="46" t="str">
        <f t="shared" si="15"/>
        <v/>
      </c>
    </row>
    <row r="72" spans="1:22" x14ac:dyDescent="0.2">
      <c r="A72" s="1">
        <v>104</v>
      </c>
      <c r="B72" s="1" t="s">
        <v>21</v>
      </c>
      <c r="C72" s="8">
        <v>11</v>
      </c>
      <c r="D72" s="29">
        <f>SUMIFS('2013Figures'!$J:$J,'2013Figures'!$C:$C,$A72,'2013Figures'!$H:$H,$B72,'2013Figures'!$I:$I,$C72,'2013Figures'!$E:$E,$B$1)</f>
        <v>0</v>
      </c>
      <c r="E72" s="9">
        <f>SUMIFS('2013Figures'!$J:$J,'2013Figures'!$C:$C,$A72,'2013Figures'!$H:$H,$B72,'2013Figures'!$I:$I,$C72,'2013Figures'!$B:$B,"BrokerToCy",'2013Figures'!$G:$G,"E1",'2013Figures'!$E:$E,$B$1)</f>
        <v>0</v>
      </c>
      <c r="F72" s="9">
        <f>SUMIFS('2013Figures'!$J:$J,'2013Figures'!$C:$C,$A72,'2013Figures'!$H:$H,$B72,'2013Figures'!$I:$I,$C72,'2013Figures'!$B:$B,"BrokerToCy",'2013Figures'!$G:$G,"P1",'2013Figures'!$E:$E,$B$1)</f>
        <v>0</v>
      </c>
      <c r="G72" s="9">
        <f>SUMIFS('2013Figures'!$J:$J,'2013Figures'!$C:$C,$A72,'2013Figures'!$H:$H,$B72,'2013Figures'!$I:$I,$C72,'2013Figures'!$B:$B,"CyToBroker",'2013Figures'!$G:$G,"E1",'2013Figures'!$E:$E,$B$1)</f>
        <v>0</v>
      </c>
      <c r="H72" s="9">
        <f>SUMIFS('2013Figures'!$J:$J,'2013Figures'!$C:$C,$A72,'2013Figures'!$H:$H,$B72,'2013Figures'!$I:$I,$C72,'2013Figures'!$B:$B,"CyToBroker",'2013Figures'!$G:$G,"P1",'2013Figures'!$E:$E,$B$1)</f>
        <v>0</v>
      </c>
      <c r="L72" s="42">
        <f>SUMIFS('2012Figures'!$J:$J,'2012Figures'!$C:$C,$A72,'2012Figures'!$H:$H,$B72,'2012Figures'!$I:$I,$C72,'2012Figures'!$E:$E,$B$1)</f>
        <v>0</v>
      </c>
      <c r="M72" s="52">
        <f>SUMIFS('2012Figures'!$J:$J,'2012Figures'!$C:$C,$A72,'2012Figures'!$H:$H,$B72,'2012Figures'!$I:$I,$C72,'2012Figures'!$B:$B,"BrokerToCy",'2012Figures'!$G:$G,"E1",'2012Figures'!$E:$E,$B$1)</f>
        <v>0</v>
      </c>
      <c r="N72" s="52">
        <f>SUMIFS('2012Figures'!$J:$J,'2012Figures'!$C:$C,$A72,'2012Figures'!$H:$H,$B72,'2012Figures'!$I:$I,$C72,'2012Figures'!$B:$B,"BrokerToCy",'2012Figures'!$G:$G,"P1",'2012Figures'!$E:$E,$B$1)</f>
        <v>0</v>
      </c>
      <c r="O72" s="52">
        <f>SUMIFS('2012Figures'!$J:$J,'2012Figures'!$C:$C,$A72,'2012Figures'!$H:$H,$B72,'2012Figures'!$I:$I,$C72,'2012Figures'!$B:$B,"CyToBroker",'2012Figures'!$G:$G,"E1",'2012Figures'!$E:$E,$B$1)</f>
        <v>0</v>
      </c>
      <c r="P72" s="52">
        <f>SUMIFS('2012Figures'!$J:$J,'2012Figures'!$C:$C,$A72,'2012Figures'!$H:$H,$B72,'2012Figures'!$I:$I,$C72,'2012Figures'!$B:$B,"CyToBroker",'2012Figures'!$G:$G,"P1",'2012Figures'!$E:$E,$B$1)</f>
        <v>0</v>
      </c>
      <c r="R72" s="46" t="str">
        <f t="shared" si="15"/>
        <v/>
      </c>
      <c r="S72" s="46" t="str">
        <f t="shared" si="15"/>
        <v/>
      </c>
      <c r="T72" s="46" t="str">
        <f t="shared" si="15"/>
        <v/>
      </c>
      <c r="U72" s="46" t="str">
        <f t="shared" si="15"/>
        <v/>
      </c>
      <c r="V72" s="46" t="str">
        <f t="shared" si="15"/>
        <v/>
      </c>
    </row>
    <row r="73" spans="1:22" x14ac:dyDescent="0.2">
      <c r="A73" s="1">
        <v>104</v>
      </c>
      <c r="B73" s="1" t="s">
        <v>21</v>
      </c>
      <c r="C73" s="8">
        <v>10</v>
      </c>
      <c r="D73" s="29">
        <f>SUMIFS('2013Figures'!$J:$J,'2013Figures'!$C:$C,$A73,'2013Figures'!$H:$H,$B73,'2013Figures'!$I:$I,$C73,'2013Figures'!$E:$E,$B$1)</f>
        <v>0</v>
      </c>
      <c r="E73" s="9">
        <f>SUMIFS('2013Figures'!$J:$J,'2013Figures'!$C:$C,$A73,'2013Figures'!$H:$H,$B73,'2013Figures'!$I:$I,$C73,'2013Figures'!$B:$B,"BrokerToCy",'2013Figures'!$G:$G,"E1",'2013Figures'!$E:$E,$B$1)</f>
        <v>0</v>
      </c>
      <c r="F73" s="9">
        <f>SUMIFS('2013Figures'!$J:$J,'2013Figures'!$C:$C,$A73,'2013Figures'!$H:$H,$B73,'2013Figures'!$I:$I,$C73,'2013Figures'!$B:$B,"BrokerToCy",'2013Figures'!$G:$G,"P1",'2013Figures'!$E:$E,$B$1)</f>
        <v>0</v>
      </c>
      <c r="G73" s="9">
        <f>SUMIFS('2013Figures'!$J:$J,'2013Figures'!$C:$C,$A73,'2013Figures'!$H:$H,$B73,'2013Figures'!$I:$I,$C73,'2013Figures'!$B:$B,"CyToBroker",'2013Figures'!$G:$G,"E1",'2013Figures'!$E:$E,$B$1)</f>
        <v>0</v>
      </c>
      <c r="H73" s="9">
        <f>SUMIFS('2013Figures'!$J:$J,'2013Figures'!$C:$C,$A73,'2013Figures'!$H:$H,$B73,'2013Figures'!$I:$I,$C73,'2013Figures'!$B:$B,"CyToBroker",'2013Figures'!$G:$G,"P1",'2013Figures'!$E:$E,$B$1)</f>
        <v>0</v>
      </c>
      <c r="J73" s="8">
        <v>201501</v>
      </c>
      <c r="L73" s="42">
        <f>SUMIFS('2012Figures'!$J:$J,'2012Figures'!$C:$C,$A73,'2012Figures'!$H:$H,$B73,'2012Figures'!$I:$I,$C73,'2012Figures'!$E:$E,$B$1)</f>
        <v>0</v>
      </c>
      <c r="M73" s="52">
        <f>SUMIFS('2012Figures'!$J:$J,'2012Figures'!$C:$C,$A73,'2012Figures'!$H:$H,$B73,'2012Figures'!$I:$I,$C73,'2012Figures'!$B:$B,"BrokerToCy",'2012Figures'!$G:$G,"E1",'2012Figures'!$E:$E,$B$1)</f>
        <v>0</v>
      </c>
      <c r="N73" s="52">
        <f>SUMIFS('2012Figures'!$J:$J,'2012Figures'!$C:$C,$A73,'2012Figures'!$H:$H,$B73,'2012Figures'!$I:$I,$C73,'2012Figures'!$B:$B,"BrokerToCy",'2012Figures'!$G:$G,"P1",'2012Figures'!$E:$E,$B$1)</f>
        <v>0</v>
      </c>
      <c r="O73" s="52">
        <f>SUMIFS('2012Figures'!$J:$J,'2012Figures'!$C:$C,$A73,'2012Figures'!$H:$H,$B73,'2012Figures'!$I:$I,$C73,'2012Figures'!$B:$B,"CyToBroker",'2012Figures'!$G:$G,"E1",'2012Figures'!$E:$E,$B$1)</f>
        <v>0</v>
      </c>
      <c r="P73" s="52">
        <f>SUMIFS('2012Figures'!$J:$J,'2012Figures'!$C:$C,$A73,'2012Figures'!$H:$H,$B73,'2012Figures'!$I:$I,$C73,'2012Figures'!$B:$B,"CyToBroker",'2012Figures'!$G:$G,"P1",'2012Figures'!$E:$E,$B$1)</f>
        <v>0</v>
      </c>
      <c r="R73" s="46" t="str">
        <f t="shared" si="15"/>
        <v/>
      </c>
      <c r="S73" s="46" t="str">
        <f t="shared" si="15"/>
        <v/>
      </c>
      <c r="T73" s="46" t="str">
        <f t="shared" si="15"/>
        <v/>
      </c>
      <c r="U73" s="46" t="str">
        <f t="shared" si="15"/>
        <v/>
      </c>
      <c r="V73" s="46" t="str">
        <f t="shared" si="15"/>
        <v/>
      </c>
    </row>
    <row r="74" spans="1:22" x14ac:dyDescent="0.2">
      <c r="A74" s="1">
        <v>104</v>
      </c>
      <c r="B74" s="1" t="s">
        <v>21</v>
      </c>
      <c r="C74" s="8">
        <v>9</v>
      </c>
      <c r="D74" s="29">
        <f>SUMIFS('2013Figures'!$J:$J,'2013Figures'!$C:$C,$A74,'2013Figures'!$H:$H,$B74,'2013Figures'!$I:$I,$C74,'2013Figures'!$E:$E,$B$1)</f>
        <v>0</v>
      </c>
      <c r="E74" s="9">
        <f>SUMIFS('2013Figures'!$J:$J,'2013Figures'!$C:$C,$A74,'2013Figures'!$H:$H,$B74,'2013Figures'!$I:$I,$C74,'2013Figures'!$B:$B,"BrokerToCy",'2013Figures'!$G:$G,"E1",'2013Figures'!$E:$E,$B$1)</f>
        <v>0</v>
      </c>
      <c r="F74" s="9">
        <f>SUMIFS('2013Figures'!$J:$J,'2013Figures'!$C:$C,$A74,'2013Figures'!$H:$H,$B74,'2013Figures'!$I:$I,$C74,'2013Figures'!$B:$B,"BrokerToCy",'2013Figures'!$G:$G,"P1",'2013Figures'!$E:$E,$B$1)</f>
        <v>0</v>
      </c>
      <c r="G74" s="9">
        <f>SUMIFS('2013Figures'!$J:$J,'2013Figures'!$C:$C,$A74,'2013Figures'!$H:$H,$B74,'2013Figures'!$I:$I,$C74,'2013Figures'!$B:$B,"CyToBroker",'2013Figures'!$G:$G,"E1",'2013Figures'!$E:$E,$B$1)</f>
        <v>0</v>
      </c>
      <c r="H74" s="9">
        <f>SUMIFS('2013Figures'!$J:$J,'2013Figures'!$C:$C,$A74,'2013Figures'!$H:$H,$B74,'2013Figures'!$I:$I,$C74,'2013Figures'!$B:$B,"CyToBroker",'2013Figures'!$G:$G,"P1",'2013Figures'!$E:$E,$B$1)</f>
        <v>0</v>
      </c>
      <c r="J74" s="8">
        <v>201401</v>
      </c>
      <c r="L74" s="42">
        <f>SUMIFS('2012Figures'!$J:$J,'2012Figures'!$C:$C,$A74,'2012Figures'!$H:$H,$B74,'2012Figures'!$I:$I,$C74,'2012Figures'!$E:$E,$B$1)</f>
        <v>0</v>
      </c>
      <c r="M74" s="52">
        <f>SUMIFS('2012Figures'!$J:$J,'2012Figures'!$C:$C,$A74,'2012Figures'!$H:$H,$B74,'2012Figures'!$I:$I,$C74,'2012Figures'!$B:$B,"BrokerToCy",'2012Figures'!$G:$G,"E1",'2012Figures'!$E:$E,$B$1)</f>
        <v>0</v>
      </c>
      <c r="N74" s="52">
        <f>SUMIFS('2012Figures'!$J:$J,'2012Figures'!$C:$C,$A74,'2012Figures'!$H:$H,$B74,'2012Figures'!$I:$I,$C74,'2012Figures'!$B:$B,"BrokerToCy",'2012Figures'!$G:$G,"P1",'2012Figures'!$E:$E,$B$1)</f>
        <v>0</v>
      </c>
      <c r="O74" s="52">
        <f>SUMIFS('2012Figures'!$J:$J,'2012Figures'!$C:$C,$A74,'2012Figures'!$H:$H,$B74,'2012Figures'!$I:$I,$C74,'2012Figures'!$B:$B,"CyToBroker",'2012Figures'!$G:$G,"E1",'2012Figures'!$E:$E,$B$1)</f>
        <v>0</v>
      </c>
      <c r="P74" s="52">
        <f>SUMIFS('2012Figures'!$J:$J,'2012Figures'!$C:$C,$A74,'2012Figures'!$H:$H,$B74,'2012Figures'!$I:$I,$C74,'2012Figures'!$B:$B,"CyToBroker",'2012Figures'!$G:$G,"P1",'2012Figures'!$E:$E,$B$1)</f>
        <v>0</v>
      </c>
      <c r="R74" s="46" t="str">
        <f t="shared" si="15"/>
        <v/>
      </c>
      <c r="S74" s="46" t="str">
        <f t="shared" si="15"/>
        <v/>
      </c>
      <c r="T74" s="46" t="str">
        <f t="shared" si="15"/>
        <v/>
      </c>
      <c r="U74" s="46" t="str">
        <f t="shared" si="15"/>
        <v/>
      </c>
      <c r="V74" s="46" t="str">
        <f t="shared" si="15"/>
        <v/>
      </c>
    </row>
    <row r="75" spans="1:22" x14ac:dyDescent="0.2">
      <c r="A75" s="1">
        <v>104</v>
      </c>
      <c r="B75" s="1" t="s">
        <v>21</v>
      </c>
      <c r="C75" s="8">
        <v>8</v>
      </c>
      <c r="D75" s="29">
        <f>SUMIFS('2013Figures'!$J:$J,'2013Figures'!$C:$C,$A75,'2013Figures'!$H:$H,$B75,'2013Figures'!$I:$I,$C75,'2013Figures'!$E:$E,$B$1)</f>
        <v>0</v>
      </c>
      <c r="E75" s="9">
        <f>SUMIFS('2013Figures'!$J:$J,'2013Figures'!$C:$C,$A75,'2013Figures'!$H:$H,$B75,'2013Figures'!$I:$I,$C75,'2013Figures'!$B:$B,"BrokerToCy",'2013Figures'!$G:$G,"E1",'2013Figures'!$E:$E,$B$1)</f>
        <v>0</v>
      </c>
      <c r="F75" s="9">
        <f>SUMIFS('2013Figures'!$J:$J,'2013Figures'!$C:$C,$A75,'2013Figures'!$H:$H,$B75,'2013Figures'!$I:$I,$C75,'2013Figures'!$B:$B,"BrokerToCy",'2013Figures'!$G:$G,"P1",'2013Figures'!$E:$E,$B$1)</f>
        <v>0</v>
      </c>
      <c r="G75" s="9">
        <f>SUMIFS('2013Figures'!$J:$J,'2013Figures'!$C:$C,$A75,'2013Figures'!$H:$H,$B75,'2013Figures'!$I:$I,$C75,'2013Figures'!$B:$B,"CyToBroker",'2013Figures'!$G:$G,"E1",'2013Figures'!$E:$E,$B$1)</f>
        <v>0</v>
      </c>
      <c r="H75" s="9">
        <f>SUMIFS('2013Figures'!$J:$J,'2013Figures'!$C:$C,$A75,'2013Figures'!$H:$H,$B75,'2013Figures'!$I:$I,$C75,'2013Figures'!$B:$B,"CyToBroker",'2013Figures'!$G:$G,"P1",'2013Figures'!$E:$E,$B$1)</f>
        <v>0</v>
      </c>
      <c r="I75" s="30"/>
      <c r="J75" s="31">
        <v>201301</v>
      </c>
      <c r="K75" s="30"/>
      <c r="L75" s="42">
        <f>SUMIFS('2012Figures'!$J:$J,'2012Figures'!$C:$C,$A75,'2012Figures'!$H:$H,$B75,'2012Figures'!$I:$I,$C75,'2012Figures'!$E:$E,$B$1)</f>
        <v>0</v>
      </c>
      <c r="M75" s="52">
        <f>SUMIFS('2012Figures'!$J:$J,'2012Figures'!$C:$C,$A75,'2012Figures'!$H:$H,$B75,'2012Figures'!$I:$I,$C75,'2012Figures'!$B:$B,"BrokerToCy",'2012Figures'!$G:$G,"E1",'2012Figures'!$E:$E,$B$1)</f>
        <v>0</v>
      </c>
      <c r="N75" s="52">
        <f>SUMIFS('2012Figures'!$J:$J,'2012Figures'!$C:$C,$A75,'2012Figures'!$H:$H,$B75,'2012Figures'!$I:$I,$C75,'2012Figures'!$B:$B,"BrokerToCy",'2012Figures'!$G:$G,"P1",'2012Figures'!$E:$E,$B$1)</f>
        <v>0</v>
      </c>
      <c r="O75" s="52">
        <f>SUMIFS('2012Figures'!$J:$J,'2012Figures'!$C:$C,$A75,'2012Figures'!$H:$H,$B75,'2012Figures'!$I:$I,$C75,'2012Figures'!$B:$B,"CyToBroker",'2012Figures'!$G:$G,"E1",'2012Figures'!$E:$E,$B$1)</f>
        <v>0</v>
      </c>
      <c r="P75" s="52">
        <f>SUMIFS('2012Figures'!$J:$J,'2012Figures'!$C:$C,$A75,'2012Figures'!$H:$H,$B75,'2012Figures'!$I:$I,$C75,'2012Figures'!$B:$B,"CyToBroker",'2012Figures'!$G:$G,"P1",'2012Figures'!$E:$E,$B$1)</f>
        <v>0</v>
      </c>
      <c r="Q75" s="30"/>
      <c r="R75" s="46" t="str">
        <f t="shared" si="15"/>
        <v/>
      </c>
      <c r="S75" s="46" t="str">
        <f t="shared" si="15"/>
        <v/>
      </c>
      <c r="T75" s="46" t="str">
        <f t="shared" si="15"/>
        <v/>
      </c>
      <c r="U75" s="46" t="str">
        <f t="shared" si="15"/>
        <v/>
      </c>
      <c r="V75" s="46" t="str">
        <f t="shared" si="15"/>
        <v/>
      </c>
    </row>
    <row r="76" spans="1:22" x14ac:dyDescent="0.2">
      <c r="A76" s="1">
        <v>104</v>
      </c>
      <c r="B76" s="1" t="s">
        <v>21</v>
      </c>
      <c r="C76" s="8">
        <v>7</v>
      </c>
      <c r="D76" s="29">
        <f>SUMIFS('2013Figures'!$J:$J,'2013Figures'!$C:$C,$A76,'2013Figures'!$H:$H,$B76,'2013Figures'!$I:$I,$C76,'2013Figures'!$E:$E,$B$1)</f>
        <v>0</v>
      </c>
      <c r="E76" s="9">
        <f>SUMIFS('2013Figures'!$J:$J,'2013Figures'!$C:$C,$A76,'2013Figures'!$H:$H,$B76,'2013Figures'!$I:$I,$C76,'2013Figures'!$B:$B,"BrokerToCy",'2013Figures'!$G:$G,"E1",'2013Figures'!$E:$E,$B$1)</f>
        <v>0</v>
      </c>
      <c r="F76" s="9">
        <f>SUMIFS('2013Figures'!$J:$J,'2013Figures'!$C:$C,$A76,'2013Figures'!$H:$H,$B76,'2013Figures'!$I:$I,$C76,'2013Figures'!$B:$B,"BrokerToCy",'2013Figures'!$G:$G,"P1",'2013Figures'!$E:$E,$B$1)</f>
        <v>0</v>
      </c>
      <c r="G76" s="9">
        <f>SUMIFS('2013Figures'!$J:$J,'2013Figures'!$C:$C,$A76,'2013Figures'!$H:$H,$B76,'2013Figures'!$I:$I,$C76,'2013Figures'!$B:$B,"CyToBroker",'2013Figures'!$G:$G,"E1",'2013Figures'!$E:$E,$B$1)</f>
        <v>0</v>
      </c>
      <c r="H76" s="9">
        <f>SUMIFS('2013Figures'!$J:$J,'2013Figures'!$C:$C,$A76,'2013Figures'!$H:$H,$B76,'2013Figures'!$I:$I,$C76,'2013Figures'!$B:$B,"CyToBroker",'2013Figures'!$G:$G,"P1",'2013Figures'!$E:$E,$B$1)</f>
        <v>0</v>
      </c>
      <c r="J76" s="8">
        <v>201201</v>
      </c>
      <c r="L76" s="42">
        <f>SUMIFS('2012Figures'!$J:$J,'2012Figures'!$C:$C,$A76,'2012Figures'!$H:$H,$B76,'2012Figures'!$I:$I,$C76,'2012Figures'!$E:$E,$B$1)</f>
        <v>0</v>
      </c>
      <c r="M76" s="52">
        <f>SUMIFS('2012Figures'!$J:$J,'2012Figures'!$C:$C,$A76,'2012Figures'!$H:$H,$B76,'2012Figures'!$I:$I,$C76,'2012Figures'!$B:$B,"BrokerToCy",'2012Figures'!$G:$G,"E1",'2012Figures'!$E:$E,$B$1)</f>
        <v>0</v>
      </c>
      <c r="N76" s="52">
        <f>SUMIFS('2012Figures'!$J:$J,'2012Figures'!$C:$C,$A76,'2012Figures'!$H:$H,$B76,'2012Figures'!$I:$I,$C76,'2012Figures'!$B:$B,"BrokerToCy",'2012Figures'!$G:$G,"P1",'2012Figures'!$E:$E,$B$1)</f>
        <v>0</v>
      </c>
      <c r="O76" s="52">
        <f>SUMIFS('2012Figures'!$J:$J,'2012Figures'!$C:$C,$A76,'2012Figures'!$H:$H,$B76,'2012Figures'!$I:$I,$C76,'2012Figures'!$B:$B,"CyToBroker",'2012Figures'!$G:$G,"E1",'2012Figures'!$E:$E,$B$1)</f>
        <v>0</v>
      </c>
      <c r="P76" s="52">
        <f>SUMIFS('2012Figures'!$J:$J,'2012Figures'!$C:$C,$A76,'2012Figures'!$H:$H,$B76,'2012Figures'!$I:$I,$C76,'2012Figures'!$B:$B,"CyToBroker",'2012Figures'!$G:$G,"P1",'2012Figures'!$E:$E,$B$1)</f>
        <v>0</v>
      </c>
      <c r="R76" s="46" t="str">
        <f t="shared" si="15"/>
        <v/>
      </c>
      <c r="S76" s="46" t="str">
        <f t="shared" si="15"/>
        <v/>
      </c>
      <c r="T76" s="46" t="str">
        <f t="shared" si="15"/>
        <v/>
      </c>
      <c r="U76" s="46" t="str">
        <f t="shared" si="15"/>
        <v/>
      </c>
      <c r="V76" s="46" t="str">
        <f t="shared" si="15"/>
        <v/>
      </c>
    </row>
    <row r="77" spans="1:22" x14ac:dyDescent="0.2">
      <c r="A77" s="1">
        <v>104</v>
      </c>
      <c r="B77" s="1" t="s">
        <v>21</v>
      </c>
      <c r="C77" s="8">
        <v>6</v>
      </c>
      <c r="D77" s="29">
        <f>SUMIFS('2013Figures'!$J:$J,'2013Figures'!$C:$C,$A77,'2013Figures'!$H:$H,$B77,'2013Figures'!$I:$I,$C77,'2013Figures'!$E:$E,$B$1)</f>
        <v>0</v>
      </c>
      <c r="E77" s="9">
        <f>SUMIFS('2013Figures'!$J:$J,'2013Figures'!$C:$C,$A77,'2013Figures'!$H:$H,$B77,'2013Figures'!$I:$I,$C77,'2013Figures'!$B:$B,"BrokerToCy",'2013Figures'!$G:$G,"E1",'2013Figures'!$E:$E,$B$1)</f>
        <v>0</v>
      </c>
      <c r="F77" s="9">
        <f>SUMIFS('2013Figures'!$J:$J,'2013Figures'!$C:$C,$A77,'2013Figures'!$H:$H,$B77,'2013Figures'!$I:$I,$C77,'2013Figures'!$B:$B,"BrokerToCy",'2013Figures'!$G:$G,"P1",'2013Figures'!$E:$E,$B$1)</f>
        <v>0</v>
      </c>
      <c r="G77" s="9">
        <f>SUMIFS('2013Figures'!$J:$J,'2013Figures'!$C:$C,$A77,'2013Figures'!$H:$H,$B77,'2013Figures'!$I:$I,$C77,'2013Figures'!$B:$B,"CyToBroker",'2013Figures'!$G:$G,"E1",'2013Figures'!$E:$E,$B$1)</f>
        <v>0</v>
      </c>
      <c r="H77" s="9">
        <f>SUMIFS('2013Figures'!$J:$J,'2013Figures'!$C:$C,$A77,'2013Figures'!$H:$H,$B77,'2013Figures'!$I:$I,$C77,'2013Figures'!$B:$B,"CyToBroker",'2013Figures'!$G:$G,"P1",'2013Figures'!$E:$E,$B$1)</f>
        <v>0</v>
      </c>
      <c r="J77" s="8">
        <v>201101</v>
      </c>
      <c r="L77" s="42">
        <f>SUMIFS('2012Figures'!$J:$J,'2012Figures'!$C:$C,$A77,'2012Figures'!$H:$H,$B77,'2012Figures'!$I:$I,$C77,'2012Figures'!$E:$E,$B$1)</f>
        <v>0</v>
      </c>
      <c r="M77" s="52">
        <f>SUMIFS('2012Figures'!$J:$J,'2012Figures'!$C:$C,$A77,'2012Figures'!$H:$H,$B77,'2012Figures'!$I:$I,$C77,'2012Figures'!$B:$B,"BrokerToCy",'2012Figures'!$G:$G,"E1",'2012Figures'!$E:$E,$B$1)</f>
        <v>0</v>
      </c>
      <c r="N77" s="52">
        <f>SUMIFS('2012Figures'!$J:$J,'2012Figures'!$C:$C,$A77,'2012Figures'!$H:$H,$B77,'2012Figures'!$I:$I,$C77,'2012Figures'!$B:$B,"BrokerToCy",'2012Figures'!$G:$G,"P1",'2012Figures'!$E:$E,$B$1)</f>
        <v>0</v>
      </c>
      <c r="O77" s="52">
        <f>SUMIFS('2012Figures'!$J:$J,'2012Figures'!$C:$C,$A77,'2012Figures'!$H:$H,$B77,'2012Figures'!$I:$I,$C77,'2012Figures'!$B:$B,"CyToBroker",'2012Figures'!$G:$G,"E1",'2012Figures'!$E:$E,$B$1)</f>
        <v>0</v>
      </c>
      <c r="P77" s="52">
        <f>SUMIFS('2012Figures'!$J:$J,'2012Figures'!$C:$C,$A77,'2012Figures'!$H:$H,$B77,'2012Figures'!$I:$I,$C77,'2012Figures'!$B:$B,"CyToBroker",'2012Figures'!$G:$G,"P1",'2012Figures'!$E:$E,$B$1)</f>
        <v>0</v>
      </c>
      <c r="R77" s="46" t="str">
        <f t="shared" si="15"/>
        <v/>
      </c>
      <c r="S77" s="46" t="str">
        <f t="shared" si="15"/>
        <v/>
      </c>
      <c r="T77" s="46" t="str">
        <f t="shared" si="15"/>
        <v/>
      </c>
      <c r="U77" s="46" t="str">
        <f t="shared" si="15"/>
        <v/>
      </c>
      <c r="V77" s="46" t="str">
        <f t="shared" si="15"/>
        <v/>
      </c>
    </row>
    <row r="78" spans="1:22" x14ac:dyDescent="0.2">
      <c r="A78" s="1">
        <v>104</v>
      </c>
      <c r="B78" s="1" t="s">
        <v>21</v>
      </c>
      <c r="C78" s="8">
        <v>5</v>
      </c>
      <c r="D78" s="29">
        <f>SUMIFS('2013Figures'!$J:$J,'2013Figures'!$C:$C,$A78,'2013Figures'!$H:$H,$B78,'2013Figures'!$I:$I,$C78,'2013Figures'!$E:$E,$B$1)</f>
        <v>0</v>
      </c>
      <c r="E78" s="9">
        <f>SUMIFS('2013Figures'!$J:$J,'2013Figures'!$C:$C,$A78,'2013Figures'!$H:$H,$B78,'2013Figures'!$I:$I,$C78,'2013Figures'!$B:$B,"BrokerToCy",'2013Figures'!$G:$G,"E1",'2013Figures'!$E:$E,$B$1)</f>
        <v>0</v>
      </c>
      <c r="F78" s="9">
        <f>SUMIFS('2013Figures'!$J:$J,'2013Figures'!$C:$C,$A78,'2013Figures'!$H:$H,$B78,'2013Figures'!$I:$I,$C78,'2013Figures'!$B:$B,"BrokerToCy",'2013Figures'!$G:$G,"P1",'2013Figures'!$E:$E,$B$1)</f>
        <v>0</v>
      </c>
      <c r="G78" s="9">
        <f>SUMIFS('2013Figures'!$J:$J,'2013Figures'!$C:$C,$A78,'2013Figures'!$H:$H,$B78,'2013Figures'!$I:$I,$C78,'2013Figures'!$B:$B,"CyToBroker",'2013Figures'!$G:$G,"E1",'2013Figures'!$E:$E,$B$1)</f>
        <v>0</v>
      </c>
      <c r="H78" s="9">
        <f>SUMIFS('2013Figures'!$J:$J,'2013Figures'!$C:$C,$A78,'2013Figures'!$H:$H,$B78,'2013Figures'!$I:$I,$C78,'2013Figures'!$B:$B,"CyToBroker",'2013Figures'!$G:$G,"P1",'2013Figures'!$E:$E,$B$1)</f>
        <v>0</v>
      </c>
      <c r="J78" s="8">
        <v>201001</v>
      </c>
      <c r="L78" s="42">
        <f>SUMIFS('2012Figures'!$J:$J,'2012Figures'!$C:$C,$A78,'2012Figures'!$H:$H,$B78,'2012Figures'!$I:$I,$C78,'2012Figures'!$E:$E,$B$1)</f>
        <v>0</v>
      </c>
      <c r="M78" s="52">
        <f>SUMIFS('2012Figures'!$J:$J,'2012Figures'!$C:$C,$A78,'2012Figures'!$H:$H,$B78,'2012Figures'!$I:$I,$C78,'2012Figures'!$B:$B,"BrokerToCy",'2012Figures'!$G:$G,"E1",'2012Figures'!$E:$E,$B$1)</f>
        <v>0</v>
      </c>
      <c r="N78" s="52">
        <f>SUMIFS('2012Figures'!$J:$J,'2012Figures'!$C:$C,$A78,'2012Figures'!$H:$H,$B78,'2012Figures'!$I:$I,$C78,'2012Figures'!$B:$B,"BrokerToCy",'2012Figures'!$G:$G,"P1",'2012Figures'!$E:$E,$B$1)</f>
        <v>0</v>
      </c>
      <c r="O78" s="52">
        <f>SUMIFS('2012Figures'!$J:$J,'2012Figures'!$C:$C,$A78,'2012Figures'!$H:$H,$B78,'2012Figures'!$I:$I,$C78,'2012Figures'!$B:$B,"CyToBroker",'2012Figures'!$G:$G,"E1",'2012Figures'!$E:$E,$B$1)</f>
        <v>0</v>
      </c>
      <c r="P78" s="52">
        <f>SUMIFS('2012Figures'!$J:$J,'2012Figures'!$C:$C,$A78,'2012Figures'!$H:$H,$B78,'2012Figures'!$I:$I,$C78,'2012Figures'!$B:$B,"CyToBroker",'2012Figures'!$G:$G,"P1",'2012Figures'!$E:$E,$B$1)</f>
        <v>0</v>
      </c>
      <c r="R78" s="46" t="str">
        <f t="shared" si="15"/>
        <v/>
      </c>
      <c r="S78" s="46" t="str">
        <f t="shared" si="15"/>
        <v/>
      </c>
      <c r="T78" s="46" t="str">
        <f t="shared" si="15"/>
        <v/>
      </c>
      <c r="U78" s="46" t="str">
        <f t="shared" si="15"/>
        <v/>
      </c>
      <c r="V78" s="46" t="str">
        <f t="shared" si="15"/>
        <v/>
      </c>
    </row>
    <row r="79" spans="1:22" x14ac:dyDescent="0.2">
      <c r="A79" s="1">
        <v>104</v>
      </c>
      <c r="B79" s="1" t="s">
        <v>21</v>
      </c>
      <c r="C79" s="8">
        <v>4</v>
      </c>
      <c r="D79" s="29">
        <f>SUMIFS('2013Figures'!$J:$J,'2013Figures'!$C:$C,$A79,'2013Figures'!$H:$H,$B79,'2013Figures'!$I:$I,$C79,'2013Figures'!$E:$E,$B$1)</f>
        <v>0</v>
      </c>
      <c r="E79" s="9">
        <f>SUMIFS('2013Figures'!$J:$J,'2013Figures'!$C:$C,$A79,'2013Figures'!$H:$H,$B79,'2013Figures'!$I:$I,$C79,'2013Figures'!$B:$B,"BrokerToCy",'2013Figures'!$G:$G,"E1",'2013Figures'!$E:$E,$B$1)</f>
        <v>0</v>
      </c>
      <c r="F79" s="9">
        <f>SUMIFS('2013Figures'!$J:$J,'2013Figures'!$C:$C,$A79,'2013Figures'!$H:$H,$B79,'2013Figures'!$I:$I,$C79,'2013Figures'!$B:$B,"BrokerToCy",'2013Figures'!$G:$G,"P1",'2013Figures'!$E:$E,$B$1)</f>
        <v>0</v>
      </c>
      <c r="G79" s="9">
        <f>SUMIFS('2013Figures'!$J:$J,'2013Figures'!$C:$C,$A79,'2013Figures'!$H:$H,$B79,'2013Figures'!$I:$I,$C79,'2013Figures'!$B:$B,"CyToBroker",'2013Figures'!$G:$G,"E1",'2013Figures'!$E:$E,$B$1)</f>
        <v>0</v>
      </c>
      <c r="H79" s="9">
        <f>SUMIFS('2013Figures'!$J:$J,'2013Figures'!$C:$C,$A79,'2013Figures'!$H:$H,$B79,'2013Figures'!$I:$I,$C79,'2013Figures'!$B:$B,"CyToBroker",'2013Figures'!$G:$G,"P1",'2013Figures'!$E:$E,$B$1)</f>
        <v>0</v>
      </c>
      <c r="J79" s="8">
        <v>200901</v>
      </c>
      <c r="L79" s="42">
        <f>SUMIFS('2012Figures'!$J:$J,'2012Figures'!$C:$C,$A79,'2012Figures'!$H:$H,$B79,'2012Figures'!$I:$I,$C79,'2012Figures'!$E:$E,$B$1)</f>
        <v>0</v>
      </c>
      <c r="M79" s="52">
        <f>SUMIFS('2012Figures'!$J:$J,'2012Figures'!$C:$C,$A79,'2012Figures'!$H:$H,$B79,'2012Figures'!$I:$I,$C79,'2012Figures'!$B:$B,"BrokerToCy",'2012Figures'!$G:$G,"E1",'2012Figures'!$E:$E,$B$1)</f>
        <v>0</v>
      </c>
      <c r="N79" s="52">
        <f>SUMIFS('2012Figures'!$J:$J,'2012Figures'!$C:$C,$A79,'2012Figures'!$H:$H,$B79,'2012Figures'!$I:$I,$C79,'2012Figures'!$B:$B,"BrokerToCy",'2012Figures'!$G:$G,"P1",'2012Figures'!$E:$E,$B$1)</f>
        <v>0</v>
      </c>
      <c r="O79" s="52">
        <f>SUMIFS('2012Figures'!$J:$J,'2012Figures'!$C:$C,$A79,'2012Figures'!$H:$H,$B79,'2012Figures'!$I:$I,$C79,'2012Figures'!$B:$B,"CyToBroker",'2012Figures'!$G:$G,"E1",'2012Figures'!$E:$E,$B$1)</f>
        <v>0</v>
      </c>
      <c r="P79" s="52">
        <f>SUMIFS('2012Figures'!$J:$J,'2012Figures'!$C:$C,$A79,'2012Figures'!$H:$H,$B79,'2012Figures'!$I:$I,$C79,'2012Figures'!$B:$B,"CyToBroker",'2012Figures'!$G:$G,"P1",'2012Figures'!$E:$E,$B$1)</f>
        <v>0</v>
      </c>
      <c r="R79" s="46" t="str">
        <f t="shared" si="15"/>
        <v/>
      </c>
      <c r="S79" s="46" t="str">
        <f t="shared" si="15"/>
        <v/>
      </c>
      <c r="T79" s="46" t="str">
        <f t="shared" si="15"/>
        <v/>
      </c>
      <c r="U79" s="46" t="str">
        <f t="shared" si="15"/>
        <v/>
      </c>
      <c r="V79" s="46" t="str">
        <f t="shared" si="15"/>
        <v/>
      </c>
    </row>
    <row r="80" spans="1:22" x14ac:dyDescent="0.2">
      <c r="A80" s="1">
        <v>104</v>
      </c>
      <c r="B80" s="1" t="s">
        <v>21</v>
      </c>
      <c r="C80" s="8">
        <v>3</v>
      </c>
      <c r="D80" s="29">
        <f>SUMIFS('2013Figures'!$J:$J,'2013Figures'!$C:$C,$A80,'2013Figures'!$H:$H,$B80,'2013Figures'!$I:$I,$C80,'2013Figures'!$E:$E,$B$1)</f>
        <v>0</v>
      </c>
      <c r="E80" s="9">
        <f>SUMIFS('2013Figures'!$J:$J,'2013Figures'!$C:$C,$A80,'2013Figures'!$H:$H,$B80,'2013Figures'!$I:$I,$C80,'2013Figures'!$B:$B,"BrokerToCy",'2013Figures'!$G:$G,"E1",'2013Figures'!$E:$E,$B$1)</f>
        <v>0</v>
      </c>
      <c r="F80" s="9">
        <f>SUMIFS('2013Figures'!$J:$J,'2013Figures'!$C:$C,$A80,'2013Figures'!$H:$H,$B80,'2013Figures'!$I:$I,$C80,'2013Figures'!$B:$B,"BrokerToCy",'2013Figures'!$G:$G,"P1",'2013Figures'!$E:$E,$B$1)</f>
        <v>0</v>
      </c>
      <c r="G80" s="9">
        <f>SUMIFS('2013Figures'!$J:$J,'2013Figures'!$C:$C,$A80,'2013Figures'!$H:$H,$B80,'2013Figures'!$I:$I,$C80,'2013Figures'!$B:$B,"CyToBroker",'2013Figures'!$G:$G,"E1",'2013Figures'!$E:$E,$B$1)</f>
        <v>0</v>
      </c>
      <c r="H80" s="9">
        <f>SUMIFS('2013Figures'!$J:$J,'2013Figures'!$C:$C,$A80,'2013Figures'!$H:$H,$B80,'2013Figures'!$I:$I,$C80,'2013Figures'!$B:$B,"CyToBroker",'2013Figures'!$G:$G,"P1",'2013Figures'!$E:$E,$B$1)</f>
        <v>0</v>
      </c>
      <c r="J80" s="8">
        <v>200801</v>
      </c>
      <c r="L80" s="42">
        <f>SUMIFS('2012Figures'!$J:$J,'2012Figures'!$C:$C,$A80,'2012Figures'!$H:$H,$B80,'2012Figures'!$I:$I,$C80,'2012Figures'!$E:$E,$B$1)</f>
        <v>0</v>
      </c>
      <c r="M80" s="52">
        <f>SUMIFS('2012Figures'!$J:$J,'2012Figures'!$C:$C,$A80,'2012Figures'!$H:$H,$B80,'2012Figures'!$I:$I,$C80,'2012Figures'!$B:$B,"BrokerToCy",'2012Figures'!$G:$G,"E1",'2012Figures'!$E:$E,$B$1)</f>
        <v>0</v>
      </c>
      <c r="N80" s="52">
        <f>SUMIFS('2012Figures'!$J:$J,'2012Figures'!$C:$C,$A80,'2012Figures'!$H:$H,$B80,'2012Figures'!$I:$I,$C80,'2012Figures'!$B:$B,"BrokerToCy",'2012Figures'!$G:$G,"P1",'2012Figures'!$E:$E,$B$1)</f>
        <v>0</v>
      </c>
      <c r="O80" s="52">
        <f>SUMIFS('2012Figures'!$J:$J,'2012Figures'!$C:$C,$A80,'2012Figures'!$H:$H,$B80,'2012Figures'!$I:$I,$C80,'2012Figures'!$B:$B,"CyToBroker",'2012Figures'!$G:$G,"E1",'2012Figures'!$E:$E,$B$1)</f>
        <v>0</v>
      </c>
      <c r="P80" s="52">
        <f>SUMIFS('2012Figures'!$J:$J,'2012Figures'!$C:$C,$A80,'2012Figures'!$H:$H,$B80,'2012Figures'!$I:$I,$C80,'2012Figures'!$B:$B,"CyToBroker",'2012Figures'!$G:$G,"P1",'2012Figures'!$E:$E,$B$1)</f>
        <v>0</v>
      </c>
      <c r="R80" s="46" t="str">
        <f t="shared" si="15"/>
        <v/>
      </c>
      <c r="S80" s="46" t="str">
        <f t="shared" si="15"/>
        <v/>
      </c>
      <c r="T80" s="46" t="str">
        <f t="shared" si="15"/>
        <v/>
      </c>
      <c r="U80" s="46" t="str">
        <f t="shared" si="15"/>
        <v/>
      </c>
      <c r="V80" s="46" t="str">
        <f t="shared" si="15"/>
        <v/>
      </c>
    </row>
    <row r="81" spans="1:22" x14ac:dyDescent="0.2">
      <c r="A81" s="1">
        <v>104</v>
      </c>
      <c r="B81" s="1" t="s">
        <v>21</v>
      </c>
      <c r="C81" s="8">
        <v>2</v>
      </c>
      <c r="D81" s="29">
        <f>SUMIFS('2013Figures'!$J:$J,'2013Figures'!$C:$C,$A81,'2013Figures'!$H:$H,$B81,'2013Figures'!$I:$I,$C81,'2013Figures'!$E:$E,$B$1)</f>
        <v>0</v>
      </c>
      <c r="E81" s="9">
        <f>SUMIFS('2013Figures'!$J:$J,'2013Figures'!$C:$C,$A81,'2013Figures'!$H:$H,$B81,'2013Figures'!$I:$I,$C81,'2013Figures'!$B:$B,"BrokerToCy",'2013Figures'!$G:$G,"E1",'2013Figures'!$E:$E,$B$1)</f>
        <v>0</v>
      </c>
      <c r="F81" s="9">
        <f>SUMIFS('2013Figures'!$J:$J,'2013Figures'!$C:$C,$A81,'2013Figures'!$H:$H,$B81,'2013Figures'!$I:$I,$C81,'2013Figures'!$B:$B,"BrokerToCy",'2013Figures'!$G:$G,"P1",'2013Figures'!$E:$E,$B$1)</f>
        <v>0</v>
      </c>
      <c r="G81" s="9">
        <f>SUMIFS('2013Figures'!$J:$J,'2013Figures'!$C:$C,$A81,'2013Figures'!$H:$H,$B81,'2013Figures'!$I:$I,$C81,'2013Figures'!$B:$B,"CyToBroker",'2013Figures'!$G:$G,"E1",'2013Figures'!$E:$E,$B$1)</f>
        <v>0</v>
      </c>
      <c r="H81" s="9">
        <f>SUMIFS('2013Figures'!$J:$J,'2013Figures'!$C:$C,$A81,'2013Figures'!$H:$H,$B81,'2013Figures'!$I:$I,$C81,'2013Figures'!$B:$B,"CyToBroker",'2013Figures'!$G:$G,"P1",'2013Figures'!$E:$E,$B$1)</f>
        <v>0</v>
      </c>
      <c r="J81" s="8">
        <v>200701</v>
      </c>
      <c r="L81" s="42">
        <f>SUMIFS('2012Figures'!$J:$J,'2012Figures'!$C:$C,$A81,'2012Figures'!$H:$H,$B81,'2012Figures'!$I:$I,$C81,'2012Figures'!$E:$E,$B$1)</f>
        <v>0</v>
      </c>
      <c r="M81" s="52">
        <f>SUMIFS('2012Figures'!$J:$J,'2012Figures'!$C:$C,$A81,'2012Figures'!$H:$H,$B81,'2012Figures'!$I:$I,$C81,'2012Figures'!$B:$B,"BrokerToCy",'2012Figures'!$G:$G,"E1",'2012Figures'!$E:$E,$B$1)</f>
        <v>0</v>
      </c>
      <c r="N81" s="52">
        <f>SUMIFS('2012Figures'!$J:$J,'2012Figures'!$C:$C,$A81,'2012Figures'!$H:$H,$B81,'2012Figures'!$I:$I,$C81,'2012Figures'!$B:$B,"BrokerToCy",'2012Figures'!$G:$G,"P1",'2012Figures'!$E:$E,$B$1)</f>
        <v>0</v>
      </c>
      <c r="O81" s="52">
        <f>SUMIFS('2012Figures'!$J:$J,'2012Figures'!$C:$C,$A81,'2012Figures'!$H:$H,$B81,'2012Figures'!$I:$I,$C81,'2012Figures'!$B:$B,"CyToBroker",'2012Figures'!$G:$G,"E1",'2012Figures'!$E:$E,$B$1)</f>
        <v>0</v>
      </c>
      <c r="P81" s="52">
        <f>SUMIFS('2012Figures'!$J:$J,'2012Figures'!$C:$C,$A81,'2012Figures'!$H:$H,$B81,'2012Figures'!$I:$I,$C81,'2012Figures'!$B:$B,"CyToBroker",'2012Figures'!$G:$G,"P1",'2012Figures'!$E:$E,$B$1)</f>
        <v>0</v>
      </c>
      <c r="R81" s="46" t="str">
        <f t="shared" si="15"/>
        <v/>
      </c>
      <c r="S81" s="46" t="str">
        <f t="shared" si="15"/>
        <v/>
      </c>
      <c r="T81" s="46" t="str">
        <f t="shared" si="15"/>
        <v/>
      </c>
      <c r="U81" s="46" t="str">
        <f t="shared" si="15"/>
        <v/>
      </c>
      <c r="V81" s="46" t="str">
        <f t="shared" si="15"/>
        <v/>
      </c>
    </row>
    <row r="82" spans="1:22" x14ac:dyDescent="0.2">
      <c r="A82" s="1">
        <v>104</v>
      </c>
      <c r="B82" s="1" t="s">
        <v>21</v>
      </c>
      <c r="C82" s="8">
        <v>1</v>
      </c>
      <c r="D82" s="29">
        <f>SUMIFS('2013Figures'!$J:$J,'2013Figures'!$C:$C,$A82,'2013Figures'!$H:$H,$B82,'2013Figures'!$I:$I,$C82,'2013Figures'!$E:$E,$B$1)</f>
        <v>0</v>
      </c>
      <c r="E82" s="9">
        <f>SUMIFS('2013Figures'!$J:$J,'2013Figures'!$C:$C,$A82,'2013Figures'!$H:$H,$B82,'2013Figures'!$I:$I,$C82,'2013Figures'!$B:$B,"BrokerToCy",'2013Figures'!$G:$G,"E1",'2013Figures'!$E:$E,$B$1)</f>
        <v>0</v>
      </c>
      <c r="F82" s="9">
        <f>SUMIFS('2013Figures'!$J:$J,'2013Figures'!$C:$C,$A82,'2013Figures'!$H:$H,$B82,'2013Figures'!$I:$I,$C82,'2013Figures'!$B:$B,"BrokerToCy",'2013Figures'!$G:$G,"P1",'2013Figures'!$E:$E,$B$1)</f>
        <v>0</v>
      </c>
      <c r="G82" s="9">
        <f>SUMIFS('2013Figures'!$J:$J,'2013Figures'!$C:$C,$A82,'2013Figures'!$H:$H,$B82,'2013Figures'!$I:$I,$C82,'2013Figures'!$B:$B,"CyToBroker",'2013Figures'!$G:$G,"E1",'2013Figures'!$E:$E,$B$1)</f>
        <v>0</v>
      </c>
      <c r="H82" s="9">
        <f>SUMIFS('2013Figures'!$J:$J,'2013Figures'!$C:$C,$A82,'2013Figures'!$H:$H,$B82,'2013Figures'!$I:$I,$C82,'2013Figures'!$B:$B,"CyToBroker",'2013Figures'!$G:$G,"P1",'2013Figures'!$E:$E,$B$1)</f>
        <v>0</v>
      </c>
      <c r="J82" s="8">
        <v>200601</v>
      </c>
      <c r="L82" s="42">
        <f>SUMIFS('2012Figures'!$J:$J,'2012Figures'!$C:$C,$A82,'2012Figures'!$H:$H,$B82,'2012Figures'!$I:$I,$C82,'2012Figures'!$E:$E,$B$1)</f>
        <v>0</v>
      </c>
      <c r="M82" s="52">
        <f>SUMIFS('2012Figures'!$J:$J,'2012Figures'!$C:$C,$A82,'2012Figures'!$H:$H,$B82,'2012Figures'!$I:$I,$C82,'2012Figures'!$B:$B,"BrokerToCy",'2012Figures'!$G:$G,"E1",'2012Figures'!$E:$E,$B$1)</f>
        <v>0</v>
      </c>
      <c r="N82" s="52">
        <f>SUMIFS('2012Figures'!$J:$J,'2012Figures'!$C:$C,$A82,'2012Figures'!$H:$H,$B82,'2012Figures'!$I:$I,$C82,'2012Figures'!$B:$B,"BrokerToCy",'2012Figures'!$G:$G,"P1",'2012Figures'!$E:$E,$B$1)</f>
        <v>0</v>
      </c>
      <c r="O82" s="52">
        <f>SUMIFS('2012Figures'!$J:$J,'2012Figures'!$C:$C,$A82,'2012Figures'!$H:$H,$B82,'2012Figures'!$I:$I,$C82,'2012Figures'!$B:$B,"CyToBroker",'2012Figures'!$G:$G,"E1",'2012Figures'!$E:$E,$B$1)</f>
        <v>0</v>
      </c>
      <c r="P82" s="52">
        <f>SUMIFS('2012Figures'!$J:$J,'2012Figures'!$C:$C,$A82,'2012Figures'!$H:$H,$B82,'2012Figures'!$I:$I,$C82,'2012Figures'!$B:$B,"CyToBroker",'2012Figures'!$G:$G,"P1",'2012Figures'!$E:$E,$B$1)</f>
        <v>0</v>
      </c>
      <c r="R82" s="46" t="str">
        <f t="shared" si="15"/>
        <v/>
      </c>
      <c r="S82" s="46" t="str">
        <f t="shared" si="15"/>
        <v/>
      </c>
      <c r="T82" s="46" t="str">
        <f t="shared" si="15"/>
        <v/>
      </c>
      <c r="U82" s="46" t="str">
        <f t="shared" si="15"/>
        <v/>
      </c>
      <c r="V82" s="46" t="str">
        <f t="shared" si="15"/>
        <v/>
      </c>
    </row>
    <row r="83" spans="1:22" x14ac:dyDescent="0.2">
      <c r="A83" s="1">
        <v>104</v>
      </c>
      <c r="B83" s="1" t="s">
        <v>21</v>
      </c>
      <c r="D83" s="29">
        <f>SUMIFS('2013Figures'!$J:$J,'2013Figures'!$C:$C,$A83,'2013Figures'!$H:$H,$B83,'2013Figures'!$I:$I,"",'2013Figures'!$E:$E,$B$1)</f>
        <v>0</v>
      </c>
      <c r="E83" s="9">
        <f>SUMIFS('2013Figures'!$J:$J,'2013Figures'!$C:$C,$A83,'2013Figures'!$H:$H,$B83,'2013Figures'!$I:$I,"",'2013Figures'!$B:$B,"BrokerToCy",'2013Figures'!$G:$G,"E1",'2013Figures'!$E:$E,$B$1)</f>
        <v>0</v>
      </c>
      <c r="F83" s="9">
        <f>SUMIFS('2013Figures'!$J:$J,'2013Figures'!$C:$C,$A83,'2013Figures'!$H:$H,$B83,'2013Figures'!$I:$I,"",'2013Figures'!$B:$B,"BrokerToCy",'2013Figures'!$G:$G,"P1",'2013Figures'!$E:$E,$B$1)</f>
        <v>0</v>
      </c>
      <c r="G83" s="9">
        <f>SUMIFS('2013Figures'!$J:$J,'2013Figures'!$C:$C,$A83,'2013Figures'!$H:$H,$B83,'2013Figures'!$I:$I,"",'2013Figures'!$B:$B,"CyToBroker",'2013Figures'!$G:$G,"E1",'2013Figures'!$E:$E,$B$1)</f>
        <v>0</v>
      </c>
      <c r="H83" s="9">
        <f>SUMIFS('2013Figures'!$J:$J,'2013Figures'!$C:$C,$A83,'2013Figures'!$H:$H,$B83,'2013Figures'!$I:$I,"",'2013Figures'!$B:$B,"CyToBroker",'2013Figures'!$G:$G,"P1",'2013Figures'!$E:$E,$B$1)</f>
        <v>0</v>
      </c>
      <c r="J83" s="8" t="s">
        <v>131</v>
      </c>
      <c r="L83" s="42">
        <f>SUMIFS('2012Figures'!$J:$J,'2012Figures'!$C:$C,$A83,'2012Figures'!$H:$H,$B83,'2012Figures'!$I:$I,"",'2012Figures'!$E:$E,$B$1)</f>
        <v>0</v>
      </c>
      <c r="M83" s="52">
        <f>SUMIFS('2012Figures'!$J:$J,'2012Figures'!$C:$C,$A83,'2012Figures'!$H:$H,$B83,'2012Figures'!$I:$I,"",'2012Figures'!$B:$B,"BrokerToCy",'2012Figures'!$G:$G,"E1",'2012Figures'!$E:$E,$B$1)</f>
        <v>0</v>
      </c>
      <c r="N83" s="52">
        <f>SUMIFS('2012Figures'!$J:$J,'2012Figures'!$C:$C,$A83,'2012Figures'!$H:$H,$B83,'2012Figures'!$I:$I,"",'2012Figures'!$B:$B,"BrokerToCy",'2012Figures'!$G:$G,"P1",'2012Figures'!$E:$E,$B$1)</f>
        <v>0</v>
      </c>
      <c r="O83" s="52">
        <f>SUMIFS('2012Figures'!$J:$J,'2012Figures'!$C:$C,$A83,'2012Figures'!$H:$H,$B83,'2012Figures'!$I:$I,"",'2012Figures'!$B:$B,"CyToBroker",'2012Figures'!$G:$G,"E1",'2012Figures'!$E:$E,$B$1)</f>
        <v>0</v>
      </c>
      <c r="P83" s="52">
        <f>SUMIFS('2012Figures'!$J:$J,'2012Figures'!$C:$C,$A83,'2012Figures'!$H:$H,$B83,'2012Figures'!$I:$I,"",'2012Figures'!$B:$B,"CyToBroker",'2012Figures'!$G:$G,"P1",'2012Figures'!$E:$E,$B$1)</f>
        <v>0</v>
      </c>
      <c r="R83" s="46" t="str">
        <f t="shared" si="15"/>
        <v/>
      </c>
      <c r="S83" s="46" t="str">
        <f t="shared" si="15"/>
        <v/>
      </c>
      <c r="T83" s="46" t="str">
        <f t="shared" si="15"/>
        <v/>
      </c>
      <c r="U83" s="46" t="str">
        <f t="shared" si="15"/>
        <v/>
      </c>
      <c r="V83" s="46" t="str">
        <f t="shared" si="15"/>
        <v/>
      </c>
    </row>
    <row r="84" spans="1:22" x14ac:dyDescent="0.2">
      <c r="A84" s="1">
        <v>104</v>
      </c>
      <c r="B84" s="1" t="s">
        <v>94</v>
      </c>
      <c r="C84" s="8">
        <v>11</v>
      </c>
      <c r="D84" s="29">
        <f>SUMIFS('2013Figures'!$J:$J,'2013Figures'!$C:$C,$A84,'2013Figures'!$H:$H,$B84,'2013Figures'!$I:$I,$C84,'2013Figures'!$E:$E,$B$1)</f>
        <v>0</v>
      </c>
      <c r="E84" s="9">
        <f>SUMIFS('2013Figures'!$J:$J,'2013Figures'!$C:$C,$A84,'2013Figures'!$H:$H,$B84,'2013Figures'!$I:$I,$C84,'2013Figures'!$B:$B,"BrokerToCy",'2013Figures'!$G:$G,"E1",'2013Figures'!$E:$E,$B$1)</f>
        <v>0</v>
      </c>
      <c r="F84" s="9">
        <f>SUMIFS('2013Figures'!$J:$J,'2013Figures'!$C:$C,$A84,'2013Figures'!$H:$H,$B84,'2013Figures'!$I:$I,$C84,'2013Figures'!$B:$B,"BrokerToCy",'2013Figures'!$G:$G,"P1",'2013Figures'!$E:$E,$B$1)</f>
        <v>0</v>
      </c>
      <c r="G84" s="9">
        <f>SUMIFS('2013Figures'!$J:$J,'2013Figures'!$C:$C,$A84,'2013Figures'!$H:$H,$B84,'2013Figures'!$I:$I,$C84,'2013Figures'!$B:$B,"CyToBroker",'2013Figures'!$G:$G,"E1",'2013Figures'!$E:$E,$B$1)</f>
        <v>0</v>
      </c>
      <c r="H84" s="9">
        <f>SUMIFS('2013Figures'!$J:$J,'2013Figures'!$C:$C,$A84,'2013Figures'!$H:$H,$B84,'2013Figures'!$I:$I,$C84,'2013Figures'!$B:$B,"CyToBroker",'2013Figures'!$G:$G,"P1",'2013Figures'!$E:$E,$B$1)</f>
        <v>0</v>
      </c>
      <c r="L84" s="42">
        <f>SUMIFS('2012Figures'!$J:$J,'2012Figures'!$C:$C,$A84,'2012Figures'!$H:$H,$B84,'2012Figures'!$I:$I,$C84,'2012Figures'!$E:$E,$B$1)</f>
        <v>0</v>
      </c>
      <c r="M84" s="52">
        <f>SUMIFS('2012Figures'!$J:$J,'2012Figures'!$C:$C,$A84,'2012Figures'!$H:$H,$B84,'2012Figures'!$I:$I,$C84,'2012Figures'!$B:$B,"BrokerToCy",'2012Figures'!$G:$G,"E1",'2012Figures'!$E:$E,$B$1)</f>
        <v>0</v>
      </c>
      <c r="N84" s="52">
        <f>SUMIFS('2012Figures'!$J:$J,'2012Figures'!$C:$C,$A84,'2012Figures'!$H:$H,$B84,'2012Figures'!$I:$I,$C84,'2012Figures'!$B:$B,"BrokerToCy",'2012Figures'!$G:$G,"P1",'2012Figures'!$E:$E,$B$1)</f>
        <v>0</v>
      </c>
      <c r="O84" s="52">
        <f>SUMIFS('2012Figures'!$J:$J,'2012Figures'!$C:$C,$A84,'2012Figures'!$H:$H,$B84,'2012Figures'!$I:$I,$C84,'2012Figures'!$B:$B,"CyToBroker",'2012Figures'!$G:$G,"E1",'2012Figures'!$E:$E,$B$1)</f>
        <v>0</v>
      </c>
      <c r="P84" s="52">
        <f>SUMIFS('2012Figures'!$J:$J,'2012Figures'!$C:$C,$A84,'2012Figures'!$H:$H,$B84,'2012Figures'!$I:$I,$C84,'2012Figures'!$B:$B,"CyToBroker",'2012Figures'!$G:$G,"P1",'2012Figures'!$E:$E,$B$1)</f>
        <v>0</v>
      </c>
      <c r="R84" s="46" t="str">
        <f t="shared" si="15"/>
        <v/>
      </c>
      <c r="S84" s="46" t="str">
        <f t="shared" si="15"/>
        <v/>
      </c>
      <c r="T84" s="46" t="str">
        <f t="shared" si="15"/>
        <v/>
      </c>
      <c r="U84" s="46" t="str">
        <f t="shared" si="15"/>
        <v/>
      </c>
      <c r="V84" s="46" t="str">
        <f t="shared" si="15"/>
        <v/>
      </c>
    </row>
    <row r="85" spans="1:22" x14ac:dyDescent="0.2">
      <c r="A85" s="1">
        <v>104</v>
      </c>
      <c r="B85" s="1" t="s">
        <v>94</v>
      </c>
      <c r="C85" s="8">
        <v>10</v>
      </c>
      <c r="D85" s="29">
        <f>SUMIFS('2013Figures'!$J:$J,'2013Figures'!$C:$C,$A85,'2013Figures'!$H:$H,$B85,'2013Figures'!$I:$I,$C85,'2013Figures'!$E:$E,$B$1)</f>
        <v>0</v>
      </c>
      <c r="E85" s="9">
        <f>SUMIFS('2013Figures'!$J:$J,'2013Figures'!$C:$C,$A85,'2013Figures'!$H:$H,$B85,'2013Figures'!$I:$I,$C85,'2013Figures'!$B:$B,"BrokerToCy",'2013Figures'!$G:$G,"E1",'2013Figures'!$E:$E,$B$1)</f>
        <v>0</v>
      </c>
      <c r="F85" s="9">
        <f>SUMIFS('2013Figures'!$J:$J,'2013Figures'!$C:$C,$A85,'2013Figures'!$H:$H,$B85,'2013Figures'!$I:$I,$C85,'2013Figures'!$B:$B,"BrokerToCy",'2013Figures'!$G:$G,"P1",'2013Figures'!$E:$E,$B$1)</f>
        <v>0</v>
      </c>
      <c r="G85" s="9">
        <f>SUMIFS('2013Figures'!$J:$J,'2013Figures'!$C:$C,$A85,'2013Figures'!$H:$H,$B85,'2013Figures'!$I:$I,$C85,'2013Figures'!$B:$B,"CyToBroker",'2013Figures'!$G:$G,"E1",'2013Figures'!$E:$E,$B$1)</f>
        <v>0</v>
      </c>
      <c r="H85" s="9">
        <f>SUMIFS('2013Figures'!$J:$J,'2013Figures'!$C:$C,$A85,'2013Figures'!$H:$H,$B85,'2013Figures'!$I:$I,$C85,'2013Figures'!$B:$B,"CyToBroker",'2013Figures'!$G:$G,"P1",'2013Figures'!$E:$E,$B$1)</f>
        <v>0</v>
      </c>
      <c r="J85" s="8">
        <v>201501</v>
      </c>
      <c r="L85" s="42">
        <f>SUMIFS('2012Figures'!$J:$J,'2012Figures'!$C:$C,$A85,'2012Figures'!$H:$H,$B85,'2012Figures'!$I:$I,$C85,'2012Figures'!$E:$E,$B$1)</f>
        <v>0</v>
      </c>
      <c r="M85" s="52">
        <f>SUMIFS('2012Figures'!$J:$J,'2012Figures'!$C:$C,$A85,'2012Figures'!$H:$H,$B85,'2012Figures'!$I:$I,$C85,'2012Figures'!$B:$B,"BrokerToCy",'2012Figures'!$G:$G,"E1",'2012Figures'!$E:$E,$B$1)</f>
        <v>0</v>
      </c>
      <c r="N85" s="52">
        <f>SUMIFS('2012Figures'!$J:$J,'2012Figures'!$C:$C,$A85,'2012Figures'!$H:$H,$B85,'2012Figures'!$I:$I,$C85,'2012Figures'!$B:$B,"BrokerToCy",'2012Figures'!$G:$G,"P1",'2012Figures'!$E:$E,$B$1)</f>
        <v>0</v>
      </c>
      <c r="O85" s="52">
        <f>SUMIFS('2012Figures'!$J:$J,'2012Figures'!$C:$C,$A85,'2012Figures'!$H:$H,$B85,'2012Figures'!$I:$I,$C85,'2012Figures'!$B:$B,"CyToBroker",'2012Figures'!$G:$G,"E1",'2012Figures'!$E:$E,$B$1)</f>
        <v>0</v>
      </c>
      <c r="P85" s="52">
        <f>SUMIFS('2012Figures'!$J:$J,'2012Figures'!$C:$C,$A85,'2012Figures'!$H:$H,$B85,'2012Figures'!$I:$I,$C85,'2012Figures'!$B:$B,"CyToBroker",'2012Figures'!$G:$G,"P1",'2012Figures'!$E:$E,$B$1)</f>
        <v>0</v>
      </c>
      <c r="R85" s="46" t="str">
        <f t="shared" si="15"/>
        <v/>
      </c>
      <c r="S85" s="46" t="str">
        <f t="shared" si="15"/>
        <v/>
      </c>
      <c r="T85" s="46" t="str">
        <f t="shared" si="15"/>
        <v/>
      </c>
      <c r="U85" s="46" t="str">
        <f t="shared" si="15"/>
        <v/>
      </c>
      <c r="V85" s="46" t="str">
        <f t="shared" si="15"/>
        <v/>
      </c>
    </row>
    <row r="86" spans="1:22" x14ac:dyDescent="0.2">
      <c r="A86" s="1">
        <v>104</v>
      </c>
      <c r="B86" s="1" t="s">
        <v>94</v>
      </c>
      <c r="C86" s="8">
        <v>9</v>
      </c>
      <c r="D86" s="29">
        <f>SUMIFS('2013Figures'!$J:$J,'2013Figures'!$C:$C,$A86,'2013Figures'!$H:$H,$B86,'2013Figures'!$I:$I,$C86,'2013Figures'!$E:$E,$B$1)</f>
        <v>0</v>
      </c>
      <c r="E86" s="9">
        <f>SUMIFS('2013Figures'!$J:$J,'2013Figures'!$C:$C,$A86,'2013Figures'!$H:$H,$B86,'2013Figures'!$I:$I,$C86,'2013Figures'!$B:$B,"BrokerToCy",'2013Figures'!$G:$G,"E1",'2013Figures'!$E:$E,$B$1)</f>
        <v>0</v>
      </c>
      <c r="F86" s="9">
        <f>SUMIFS('2013Figures'!$J:$J,'2013Figures'!$C:$C,$A86,'2013Figures'!$H:$H,$B86,'2013Figures'!$I:$I,$C86,'2013Figures'!$B:$B,"BrokerToCy",'2013Figures'!$G:$G,"P1",'2013Figures'!$E:$E,$B$1)</f>
        <v>0</v>
      </c>
      <c r="G86" s="9">
        <f>SUMIFS('2013Figures'!$J:$J,'2013Figures'!$C:$C,$A86,'2013Figures'!$H:$H,$B86,'2013Figures'!$I:$I,$C86,'2013Figures'!$B:$B,"CyToBroker",'2013Figures'!$G:$G,"E1",'2013Figures'!$E:$E,$B$1)</f>
        <v>0</v>
      </c>
      <c r="H86" s="9">
        <f>SUMIFS('2013Figures'!$J:$J,'2013Figures'!$C:$C,$A86,'2013Figures'!$H:$H,$B86,'2013Figures'!$I:$I,$C86,'2013Figures'!$B:$B,"CyToBroker",'2013Figures'!$G:$G,"P1",'2013Figures'!$E:$E,$B$1)</f>
        <v>0</v>
      </c>
      <c r="J86" s="8">
        <v>201401</v>
      </c>
      <c r="L86" s="42">
        <f>SUMIFS('2012Figures'!$J:$J,'2012Figures'!$C:$C,$A86,'2012Figures'!$H:$H,$B86,'2012Figures'!$I:$I,$C86,'2012Figures'!$E:$E,$B$1)</f>
        <v>0</v>
      </c>
      <c r="M86" s="52">
        <f>SUMIFS('2012Figures'!$J:$J,'2012Figures'!$C:$C,$A86,'2012Figures'!$H:$H,$B86,'2012Figures'!$I:$I,$C86,'2012Figures'!$B:$B,"BrokerToCy",'2012Figures'!$G:$G,"E1",'2012Figures'!$E:$E,$B$1)</f>
        <v>0</v>
      </c>
      <c r="N86" s="52">
        <f>SUMIFS('2012Figures'!$J:$J,'2012Figures'!$C:$C,$A86,'2012Figures'!$H:$H,$B86,'2012Figures'!$I:$I,$C86,'2012Figures'!$B:$B,"BrokerToCy",'2012Figures'!$G:$G,"P1",'2012Figures'!$E:$E,$B$1)</f>
        <v>0</v>
      </c>
      <c r="O86" s="52">
        <f>SUMIFS('2012Figures'!$J:$J,'2012Figures'!$C:$C,$A86,'2012Figures'!$H:$H,$B86,'2012Figures'!$I:$I,$C86,'2012Figures'!$B:$B,"CyToBroker",'2012Figures'!$G:$G,"E1",'2012Figures'!$E:$E,$B$1)</f>
        <v>0</v>
      </c>
      <c r="P86" s="52">
        <f>SUMIFS('2012Figures'!$J:$J,'2012Figures'!$C:$C,$A86,'2012Figures'!$H:$H,$B86,'2012Figures'!$I:$I,$C86,'2012Figures'!$B:$B,"CyToBroker",'2012Figures'!$G:$G,"P1",'2012Figures'!$E:$E,$B$1)</f>
        <v>0</v>
      </c>
      <c r="R86" s="46" t="str">
        <f t="shared" si="15"/>
        <v/>
      </c>
      <c r="S86" s="46" t="str">
        <f t="shared" si="15"/>
        <v/>
      </c>
      <c r="T86" s="46" t="str">
        <f t="shared" si="15"/>
        <v/>
      </c>
      <c r="U86" s="46" t="str">
        <f t="shared" si="15"/>
        <v/>
      </c>
      <c r="V86" s="46" t="str">
        <f t="shared" si="15"/>
        <v/>
      </c>
    </row>
    <row r="87" spans="1:22" x14ac:dyDescent="0.2">
      <c r="A87" s="1">
        <v>104</v>
      </c>
      <c r="B87" s="1" t="s">
        <v>94</v>
      </c>
      <c r="C87" s="8">
        <v>8</v>
      </c>
      <c r="D87" s="29">
        <f>SUMIFS('2013Figures'!$J:$J,'2013Figures'!$C:$C,$A87,'2013Figures'!$H:$H,$B87,'2013Figures'!$I:$I,$C87,'2013Figures'!$E:$E,$B$1)</f>
        <v>0</v>
      </c>
      <c r="E87" s="9">
        <f>SUMIFS('2013Figures'!$J:$J,'2013Figures'!$C:$C,$A87,'2013Figures'!$H:$H,$B87,'2013Figures'!$I:$I,$C87,'2013Figures'!$B:$B,"BrokerToCy",'2013Figures'!$G:$G,"E1",'2013Figures'!$E:$E,$B$1)</f>
        <v>0</v>
      </c>
      <c r="F87" s="9">
        <f>SUMIFS('2013Figures'!$J:$J,'2013Figures'!$C:$C,$A87,'2013Figures'!$H:$H,$B87,'2013Figures'!$I:$I,$C87,'2013Figures'!$B:$B,"BrokerToCy",'2013Figures'!$G:$G,"P1",'2013Figures'!$E:$E,$B$1)</f>
        <v>0</v>
      </c>
      <c r="G87" s="9">
        <f>SUMIFS('2013Figures'!$J:$J,'2013Figures'!$C:$C,$A87,'2013Figures'!$H:$H,$B87,'2013Figures'!$I:$I,$C87,'2013Figures'!$B:$B,"CyToBroker",'2013Figures'!$G:$G,"E1",'2013Figures'!$E:$E,$B$1)</f>
        <v>0</v>
      </c>
      <c r="H87" s="9">
        <f>SUMIFS('2013Figures'!$J:$J,'2013Figures'!$C:$C,$A87,'2013Figures'!$H:$H,$B87,'2013Figures'!$I:$I,$C87,'2013Figures'!$B:$B,"CyToBroker",'2013Figures'!$G:$G,"P1",'2013Figures'!$E:$E,$B$1)</f>
        <v>0</v>
      </c>
      <c r="I87" s="30"/>
      <c r="J87" s="31">
        <v>201301</v>
      </c>
      <c r="K87" s="30"/>
      <c r="L87" s="42">
        <f>SUMIFS('2012Figures'!$J:$J,'2012Figures'!$C:$C,$A87,'2012Figures'!$H:$H,$B87,'2012Figures'!$I:$I,$C87,'2012Figures'!$E:$E,$B$1)</f>
        <v>0</v>
      </c>
      <c r="M87" s="52">
        <f>SUMIFS('2012Figures'!$J:$J,'2012Figures'!$C:$C,$A87,'2012Figures'!$H:$H,$B87,'2012Figures'!$I:$I,$C87,'2012Figures'!$B:$B,"BrokerToCy",'2012Figures'!$G:$G,"E1",'2012Figures'!$E:$E,$B$1)</f>
        <v>0</v>
      </c>
      <c r="N87" s="52">
        <f>SUMIFS('2012Figures'!$J:$J,'2012Figures'!$C:$C,$A87,'2012Figures'!$H:$H,$B87,'2012Figures'!$I:$I,$C87,'2012Figures'!$B:$B,"BrokerToCy",'2012Figures'!$G:$G,"P1",'2012Figures'!$E:$E,$B$1)</f>
        <v>0</v>
      </c>
      <c r="O87" s="52">
        <f>SUMIFS('2012Figures'!$J:$J,'2012Figures'!$C:$C,$A87,'2012Figures'!$H:$H,$B87,'2012Figures'!$I:$I,$C87,'2012Figures'!$B:$B,"CyToBroker",'2012Figures'!$G:$G,"E1",'2012Figures'!$E:$E,$B$1)</f>
        <v>0</v>
      </c>
      <c r="P87" s="52">
        <f>SUMIFS('2012Figures'!$J:$J,'2012Figures'!$C:$C,$A87,'2012Figures'!$H:$H,$B87,'2012Figures'!$I:$I,$C87,'2012Figures'!$B:$B,"CyToBroker",'2012Figures'!$G:$G,"P1",'2012Figures'!$E:$E,$B$1)</f>
        <v>0</v>
      </c>
      <c r="Q87" s="30"/>
      <c r="R87" s="46" t="str">
        <f t="shared" si="15"/>
        <v/>
      </c>
      <c r="S87" s="46" t="str">
        <f t="shared" si="15"/>
        <v/>
      </c>
      <c r="T87" s="46" t="str">
        <f t="shared" si="15"/>
        <v/>
      </c>
      <c r="U87" s="46" t="str">
        <f t="shared" si="15"/>
        <v/>
      </c>
      <c r="V87" s="46" t="str">
        <f t="shared" si="15"/>
        <v/>
      </c>
    </row>
    <row r="88" spans="1:22" x14ac:dyDescent="0.2">
      <c r="A88" s="1">
        <v>104</v>
      </c>
      <c r="B88" s="1" t="s">
        <v>94</v>
      </c>
      <c r="C88" s="8">
        <v>7</v>
      </c>
      <c r="D88" s="29">
        <f>SUMIFS('2013Figures'!$J:$J,'2013Figures'!$C:$C,$A88,'2013Figures'!$H:$H,$B88,'2013Figures'!$I:$I,$C88,'2013Figures'!$E:$E,$B$1)</f>
        <v>0</v>
      </c>
      <c r="E88" s="9">
        <f>SUMIFS('2013Figures'!$J:$J,'2013Figures'!$C:$C,$A88,'2013Figures'!$H:$H,$B88,'2013Figures'!$I:$I,$C88,'2013Figures'!$B:$B,"BrokerToCy",'2013Figures'!$G:$G,"E1",'2013Figures'!$E:$E,$B$1)</f>
        <v>0</v>
      </c>
      <c r="F88" s="9">
        <f>SUMIFS('2013Figures'!$J:$J,'2013Figures'!$C:$C,$A88,'2013Figures'!$H:$H,$B88,'2013Figures'!$I:$I,$C88,'2013Figures'!$B:$B,"BrokerToCy",'2013Figures'!$G:$G,"P1",'2013Figures'!$E:$E,$B$1)</f>
        <v>0</v>
      </c>
      <c r="G88" s="9">
        <f>SUMIFS('2013Figures'!$J:$J,'2013Figures'!$C:$C,$A88,'2013Figures'!$H:$H,$B88,'2013Figures'!$I:$I,$C88,'2013Figures'!$B:$B,"CyToBroker",'2013Figures'!$G:$G,"E1",'2013Figures'!$E:$E,$B$1)</f>
        <v>0</v>
      </c>
      <c r="H88" s="9">
        <f>SUMIFS('2013Figures'!$J:$J,'2013Figures'!$C:$C,$A88,'2013Figures'!$H:$H,$B88,'2013Figures'!$I:$I,$C88,'2013Figures'!$B:$B,"CyToBroker",'2013Figures'!$G:$G,"P1",'2013Figures'!$E:$E,$B$1)</f>
        <v>0</v>
      </c>
      <c r="J88" s="8">
        <v>201201</v>
      </c>
      <c r="L88" s="42">
        <f>SUMIFS('2012Figures'!$J:$J,'2012Figures'!$C:$C,$A88,'2012Figures'!$H:$H,$B88,'2012Figures'!$I:$I,$C88,'2012Figures'!$E:$E,$B$1)</f>
        <v>0</v>
      </c>
      <c r="M88" s="52">
        <f>SUMIFS('2012Figures'!$J:$J,'2012Figures'!$C:$C,$A88,'2012Figures'!$H:$H,$B88,'2012Figures'!$I:$I,$C88,'2012Figures'!$B:$B,"BrokerToCy",'2012Figures'!$G:$G,"E1",'2012Figures'!$E:$E,$B$1)</f>
        <v>0</v>
      </c>
      <c r="N88" s="52">
        <f>SUMIFS('2012Figures'!$J:$J,'2012Figures'!$C:$C,$A88,'2012Figures'!$H:$H,$B88,'2012Figures'!$I:$I,$C88,'2012Figures'!$B:$B,"BrokerToCy",'2012Figures'!$G:$G,"P1",'2012Figures'!$E:$E,$B$1)</f>
        <v>0</v>
      </c>
      <c r="O88" s="52">
        <f>SUMIFS('2012Figures'!$J:$J,'2012Figures'!$C:$C,$A88,'2012Figures'!$H:$H,$B88,'2012Figures'!$I:$I,$C88,'2012Figures'!$B:$B,"CyToBroker",'2012Figures'!$G:$G,"E1",'2012Figures'!$E:$E,$B$1)</f>
        <v>0</v>
      </c>
      <c r="P88" s="52">
        <f>SUMIFS('2012Figures'!$J:$J,'2012Figures'!$C:$C,$A88,'2012Figures'!$H:$H,$B88,'2012Figures'!$I:$I,$C88,'2012Figures'!$B:$B,"CyToBroker",'2012Figures'!$G:$G,"P1",'2012Figures'!$E:$E,$B$1)</f>
        <v>0</v>
      </c>
      <c r="R88" s="46" t="str">
        <f t="shared" si="15"/>
        <v/>
      </c>
      <c r="S88" s="46" t="str">
        <f t="shared" si="15"/>
        <v/>
      </c>
      <c r="T88" s="46" t="str">
        <f t="shared" si="15"/>
        <v/>
      </c>
      <c r="U88" s="46" t="str">
        <f t="shared" si="15"/>
        <v/>
      </c>
      <c r="V88" s="46" t="str">
        <f t="shared" si="15"/>
        <v/>
      </c>
    </row>
    <row r="89" spans="1:22" x14ac:dyDescent="0.2">
      <c r="A89" s="1">
        <v>104</v>
      </c>
      <c r="B89" s="1" t="s">
        <v>94</v>
      </c>
      <c r="C89" s="8">
        <v>6</v>
      </c>
      <c r="D89" s="29">
        <f>SUMIFS('2013Figures'!$J:$J,'2013Figures'!$C:$C,$A89,'2013Figures'!$H:$H,$B89,'2013Figures'!$I:$I,$C89,'2013Figures'!$E:$E,$B$1)</f>
        <v>0</v>
      </c>
      <c r="E89" s="9">
        <f>SUMIFS('2013Figures'!$J:$J,'2013Figures'!$C:$C,$A89,'2013Figures'!$H:$H,$B89,'2013Figures'!$I:$I,$C89,'2013Figures'!$B:$B,"BrokerToCy",'2013Figures'!$G:$G,"E1",'2013Figures'!$E:$E,$B$1)</f>
        <v>0</v>
      </c>
      <c r="F89" s="9">
        <f>SUMIFS('2013Figures'!$J:$J,'2013Figures'!$C:$C,$A89,'2013Figures'!$H:$H,$B89,'2013Figures'!$I:$I,$C89,'2013Figures'!$B:$B,"BrokerToCy",'2013Figures'!$G:$G,"P1",'2013Figures'!$E:$E,$B$1)</f>
        <v>0</v>
      </c>
      <c r="G89" s="9">
        <f>SUMIFS('2013Figures'!$J:$J,'2013Figures'!$C:$C,$A89,'2013Figures'!$H:$H,$B89,'2013Figures'!$I:$I,$C89,'2013Figures'!$B:$B,"CyToBroker",'2013Figures'!$G:$G,"E1",'2013Figures'!$E:$E,$B$1)</f>
        <v>0</v>
      </c>
      <c r="H89" s="9">
        <f>SUMIFS('2013Figures'!$J:$J,'2013Figures'!$C:$C,$A89,'2013Figures'!$H:$H,$B89,'2013Figures'!$I:$I,$C89,'2013Figures'!$B:$B,"CyToBroker",'2013Figures'!$G:$G,"P1",'2013Figures'!$E:$E,$B$1)</f>
        <v>0</v>
      </c>
      <c r="J89" s="8">
        <v>201101</v>
      </c>
      <c r="L89" s="42">
        <f>SUMIFS('2012Figures'!$J:$J,'2012Figures'!$C:$C,$A89,'2012Figures'!$H:$H,$B89,'2012Figures'!$I:$I,$C89,'2012Figures'!$E:$E,$B$1)</f>
        <v>0</v>
      </c>
      <c r="M89" s="52">
        <f>SUMIFS('2012Figures'!$J:$J,'2012Figures'!$C:$C,$A89,'2012Figures'!$H:$H,$B89,'2012Figures'!$I:$I,$C89,'2012Figures'!$B:$B,"BrokerToCy",'2012Figures'!$G:$G,"E1",'2012Figures'!$E:$E,$B$1)</f>
        <v>0</v>
      </c>
      <c r="N89" s="52">
        <f>SUMIFS('2012Figures'!$J:$J,'2012Figures'!$C:$C,$A89,'2012Figures'!$H:$H,$B89,'2012Figures'!$I:$I,$C89,'2012Figures'!$B:$B,"BrokerToCy",'2012Figures'!$G:$G,"P1",'2012Figures'!$E:$E,$B$1)</f>
        <v>0</v>
      </c>
      <c r="O89" s="52">
        <f>SUMIFS('2012Figures'!$J:$J,'2012Figures'!$C:$C,$A89,'2012Figures'!$H:$H,$B89,'2012Figures'!$I:$I,$C89,'2012Figures'!$B:$B,"CyToBroker",'2012Figures'!$G:$G,"E1",'2012Figures'!$E:$E,$B$1)</f>
        <v>0</v>
      </c>
      <c r="P89" s="52">
        <f>SUMIFS('2012Figures'!$J:$J,'2012Figures'!$C:$C,$A89,'2012Figures'!$H:$H,$B89,'2012Figures'!$I:$I,$C89,'2012Figures'!$B:$B,"CyToBroker",'2012Figures'!$G:$G,"P1",'2012Figures'!$E:$E,$B$1)</f>
        <v>0</v>
      </c>
      <c r="R89" s="46" t="str">
        <f t="shared" si="15"/>
        <v/>
      </c>
      <c r="S89" s="46" t="str">
        <f t="shared" si="15"/>
        <v/>
      </c>
      <c r="T89" s="46" t="str">
        <f t="shared" si="15"/>
        <v/>
      </c>
      <c r="U89" s="46" t="str">
        <f t="shared" si="15"/>
        <v/>
      </c>
      <c r="V89" s="46" t="str">
        <f t="shared" si="15"/>
        <v/>
      </c>
    </row>
    <row r="90" spans="1:22" x14ac:dyDescent="0.2">
      <c r="A90" s="1">
        <v>104</v>
      </c>
      <c r="B90" s="1" t="s">
        <v>94</v>
      </c>
      <c r="C90" s="8">
        <v>5</v>
      </c>
      <c r="D90" s="29">
        <f>SUMIFS('2013Figures'!$J:$J,'2013Figures'!$C:$C,$A90,'2013Figures'!$H:$H,$B90,'2013Figures'!$I:$I,$C90,'2013Figures'!$E:$E,$B$1)</f>
        <v>0</v>
      </c>
      <c r="E90" s="9">
        <f>SUMIFS('2013Figures'!$J:$J,'2013Figures'!$C:$C,$A90,'2013Figures'!$H:$H,$B90,'2013Figures'!$I:$I,$C90,'2013Figures'!$B:$B,"BrokerToCy",'2013Figures'!$G:$G,"E1",'2013Figures'!$E:$E,$B$1)</f>
        <v>0</v>
      </c>
      <c r="F90" s="9">
        <f>SUMIFS('2013Figures'!$J:$J,'2013Figures'!$C:$C,$A90,'2013Figures'!$H:$H,$B90,'2013Figures'!$I:$I,$C90,'2013Figures'!$B:$B,"BrokerToCy",'2013Figures'!$G:$G,"P1",'2013Figures'!$E:$E,$B$1)</f>
        <v>0</v>
      </c>
      <c r="G90" s="9">
        <f>SUMIFS('2013Figures'!$J:$J,'2013Figures'!$C:$C,$A90,'2013Figures'!$H:$H,$B90,'2013Figures'!$I:$I,$C90,'2013Figures'!$B:$B,"CyToBroker",'2013Figures'!$G:$G,"E1",'2013Figures'!$E:$E,$B$1)</f>
        <v>0</v>
      </c>
      <c r="H90" s="9">
        <f>SUMIFS('2013Figures'!$J:$J,'2013Figures'!$C:$C,$A90,'2013Figures'!$H:$H,$B90,'2013Figures'!$I:$I,$C90,'2013Figures'!$B:$B,"CyToBroker",'2013Figures'!$G:$G,"P1",'2013Figures'!$E:$E,$B$1)</f>
        <v>0</v>
      </c>
      <c r="J90" s="8">
        <v>201001</v>
      </c>
      <c r="L90" s="42">
        <f>SUMIFS('2012Figures'!$J:$J,'2012Figures'!$C:$C,$A90,'2012Figures'!$H:$H,$B90,'2012Figures'!$I:$I,$C90,'2012Figures'!$E:$E,$B$1)</f>
        <v>0</v>
      </c>
      <c r="M90" s="52">
        <f>SUMIFS('2012Figures'!$J:$J,'2012Figures'!$C:$C,$A90,'2012Figures'!$H:$H,$B90,'2012Figures'!$I:$I,$C90,'2012Figures'!$B:$B,"BrokerToCy",'2012Figures'!$G:$G,"E1",'2012Figures'!$E:$E,$B$1)</f>
        <v>0</v>
      </c>
      <c r="N90" s="52">
        <f>SUMIFS('2012Figures'!$J:$J,'2012Figures'!$C:$C,$A90,'2012Figures'!$H:$H,$B90,'2012Figures'!$I:$I,$C90,'2012Figures'!$B:$B,"BrokerToCy",'2012Figures'!$G:$G,"P1",'2012Figures'!$E:$E,$B$1)</f>
        <v>0</v>
      </c>
      <c r="O90" s="52">
        <f>SUMIFS('2012Figures'!$J:$J,'2012Figures'!$C:$C,$A90,'2012Figures'!$H:$H,$B90,'2012Figures'!$I:$I,$C90,'2012Figures'!$B:$B,"CyToBroker",'2012Figures'!$G:$G,"E1",'2012Figures'!$E:$E,$B$1)</f>
        <v>0</v>
      </c>
      <c r="P90" s="52">
        <f>SUMIFS('2012Figures'!$J:$J,'2012Figures'!$C:$C,$A90,'2012Figures'!$H:$H,$B90,'2012Figures'!$I:$I,$C90,'2012Figures'!$B:$B,"CyToBroker",'2012Figures'!$G:$G,"P1",'2012Figures'!$E:$E,$B$1)</f>
        <v>0</v>
      </c>
      <c r="R90" s="46" t="str">
        <f t="shared" si="15"/>
        <v/>
      </c>
      <c r="S90" s="46" t="str">
        <f t="shared" si="15"/>
        <v/>
      </c>
      <c r="T90" s="46" t="str">
        <f t="shared" si="15"/>
        <v/>
      </c>
      <c r="U90" s="46" t="str">
        <f t="shared" si="15"/>
        <v/>
      </c>
      <c r="V90" s="46" t="str">
        <f t="shared" si="15"/>
        <v/>
      </c>
    </row>
    <row r="91" spans="1:22" x14ac:dyDescent="0.2">
      <c r="A91" s="1">
        <v>104</v>
      </c>
      <c r="B91" s="1" t="s">
        <v>94</v>
      </c>
      <c r="C91" s="8">
        <v>4</v>
      </c>
      <c r="D91" s="29">
        <f>SUMIFS('2013Figures'!$J:$J,'2013Figures'!$C:$C,$A91,'2013Figures'!$H:$H,$B91,'2013Figures'!$I:$I,$C91,'2013Figures'!$E:$E,$B$1)</f>
        <v>0</v>
      </c>
      <c r="E91" s="9">
        <f>SUMIFS('2013Figures'!$J:$J,'2013Figures'!$C:$C,$A91,'2013Figures'!$H:$H,$B91,'2013Figures'!$I:$I,$C91,'2013Figures'!$B:$B,"BrokerToCy",'2013Figures'!$G:$G,"E1",'2013Figures'!$E:$E,$B$1)</f>
        <v>0</v>
      </c>
      <c r="F91" s="9">
        <f>SUMIFS('2013Figures'!$J:$J,'2013Figures'!$C:$C,$A91,'2013Figures'!$H:$H,$B91,'2013Figures'!$I:$I,$C91,'2013Figures'!$B:$B,"BrokerToCy",'2013Figures'!$G:$G,"P1",'2013Figures'!$E:$E,$B$1)</f>
        <v>0</v>
      </c>
      <c r="G91" s="9">
        <f>SUMIFS('2013Figures'!$J:$J,'2013Figures'!$C:$C,$A91,'2013Figures'!$H:$H,$B91,'2013Figures'!$I:$I,$C91,'2013Figures'!$B:$B,"CyToBroker",'2013Figures'!$G:$G,"E1",'2013Figures'!$E:$E,$B$1)</f>
        <v>0</v>
      </c>
      <c r="H91" s="9">
        <f>SUMIFS('2013Figures'!$J:$J,'2013Figures'!$C:$C,$A91,'2013Figures'!$H:$H,$B91,'2013Figures'!$I:$I,$C91,'2013Figures'!$B:$B,"CyToBroker",'2013Figures'!$G:$G,"P1",'2013Figures'!$E:$E,$B$1)</f>
        <v>0</v>
      </c>
      <c r="J91" s="8">
        <v>200901</v>
      </c>
      <c r="L91" s="42">
        <f>SUMIFS('2012Figures'!$J:$J,'2012Figures'!$C:$C,$A91,'2012Figures'!$H:$H,$B91,'2012Figures'!$I:$I,$C91,'2012Figures'!$E:$E,$B$1)</f>
        <v>0</v>
      </c>
      <c r="M91" s="52">
        <f>SUMIFS('2012Figures'!$J:$J,'2012Figures'!$C:$C,$A91,'2012Figures'!$H:$H,$B91,'2012Figures'!$I:$I,$C91,'2012Figures'!$B:$B,"BrokerToCy",'2012Figures'!$G:$G,"E1",'2012Figures'!$E:$E,$B$1)</f>
        <v>0</v>
      </c>
      <c r="N91" s="52">
        <f>SUMIFS('2012Figures'!$J:$J,'2012Figures'!$C:$C,$A91,'2012Figures'!$H:$H,$B91,'2012Figures'!$I:$I,$C91,'2012Figures'!$B:$B,"BrokerToCy",'2012Figures'!$G:$G,"P1",'2012Figures'!$E:$E,$B$1)</f>
        <v>0</v>
      </c>
      <c r="O91" s="52">
        <f>SUMIFS('2012Figures'!$J:$J,'2012Figures'!$C:$C,$A91,'2012Figures'!$H:$H,$B91,'2012Figures'!$I:$I,$C91,'2012Figures'!$B:$B,"CyToBroker",'2012Figures'!$G:$G,"E1",'2012Figures'!$E:$E,$B$1)</f>
        <v>0</v>
      </c>
      <c r="P91" s="52">
        <f>SUMIFS('2012Figures'!$J:$J,'2012Figures'!$C:$C,$A91,'2012Figures'!$H:$H,$B91,'2012Figures'!$I:$I,$C91,'2012Figures'!$B:$B,"CyToBroker",'2012Figures'!$G:$G,"P1",'2012Figures'!$E:$E,$B$1)</f>
        <v>0</v>
      </c>
      <c r="R91" s="46" t="str">
        <f t="shared" si="15"/>
        <v/>
      </c>
      <c r="S91" s="46" t="str">
        <f t="shared" si="15"/>
        <v/>
      </c>
      <c r="T91" s="46" t="str">
        <f t="shared" si="15"/>
        <v/>
      </c>
      <c r="U91" s="46" t="str">
        <f t="shared" si="15"/>
        <v/>
      </c>
      <c r="V91" s="46" t="str">
        <f t="shared" si="15"/>
        <v/>
      </c>
    </row>
    <row r="92" spans="1:22" x14ac:dyDescent="0.2">
      <c r="A92" s="1">
        <v>104</v>
      </c>
      <c r="B92" s="1" t="s">
        <v>94</v>
      </c>
      <c r="C92" s="8">
        <v>3</v>
      </c>
      <c r="D92" s="29">
        <f>SUMIFS('2013Figures'!$J:$J,'2013Figures'!$C:$C,$A92,'2013Figures'!$H:$H,$B92,'2013Figures'!$I:$I,$C92,'2013Figures'!$E:$E,$B$1)</f>
        <v>0</v>
      </c>
      <c r="E92" s="9">
        <f>SUMIFS('2013Figures'!$J:$J,'2013Figures'!$C:$C,$A92,'2013Figures'!$H:$H,$B92,'2013Figures'!$I:$I,$C92,'2013Figures'!$B:$B,"BrokerToCy",'2013Figures'!$G:$G,"E1",'2013Figures'!$E:$E,$B$1)</f>
        <v>0</v>
      </c>
      <c r="F92" s="9">
        <f>SUMIFS('2013Figures'!$J:$J,'2013Figures'!$C:$C,$A92,'2013Figures'!$H:$H,$B92,'2013Figures'!$I:$I,$C92,'2013Figures'!$B:$B,"BrokerToCy",'2013Figures'!$G:$G,"P1",'2013Figures'!$E:$E,$B$1)</f>
        <v>0</v>
      </c>
      <c r="G92" s="9">
        <f>SUMIFS('2013Figures'!$J:$J,'2013Figures'!$C:$C,$A92,'2013Figures'!$H:$H,$B92,'2013Figures'!$I:$I,$C92,'2013Figures'!$B:$B,"CyToBroker",'2013Figures'!$G:$G,"E1",'2013Figures'!$E:$E,$B$1)</f>
        <v>0</v>
      </c>
      <c r="H92" s="9">
        <f>SUMIFS('2013Figures'!$J:$J,'2013Figures'!$C:$C,$A92,'2013Figures'!$H:$H,$B92,'2013Figures'!$I:$I,$C92,'2013Figures'!$B:$B,"CyToBroker",'2013Figures'!$G:$G,"P1",'2013Figures'!$E:$E,$B$1)</f>
        <v>0</v>
      </c>
      <c r="J92" s="8">
        <v>200801</v>
      </c>
      <c r="L92" s="42">
        <f>SUMIFS('2012Figures'!$J:$J,'2012Figures'!$C:$C,$A92,'2012Figures'!$H:$H,$B92,'2012Figures'!$I:$I,$C92,'2012Figures'!$E:$E,$B$1)</f>
        <v>0</v>
      </c>
      <c r="M92" s="52">
        <f>SUMIFS('2012Figures'!$J:$J,'2012Figures'!$C:$C,$A92,'2012Figures'!$H:$H,$B92,'2012Figures'!$I:$I,$C92,'2012Figures'!$B:$B,"BrokerToCy",'2012Figures'!$G:$G,"E1",'2012Figures'!$E:$E,$B$1)</f>
        <v>0</v>
      </c>
      <c r="N92" s="52">
        <f>SUMIFS('2012Figures'!$J:$J,'2012Figures'!$C:$C,$A92,'2012Figures'!$H:$H,$B92,'2012Figures'!$I:$I,$C92,'2012Figures'!$B:$B,"BrokerToCy",'2012Figures'!$G:$G,"P1",'2012Figures'!$E:$E,$B$1)</f>
        <v>0</v>
      </c>
      <c r="O92" s="52">
        <f>SUMIFS('2012Figures'!$J:$J,'2012Figures'!$C:$C,$A92,'2012Figures'!$H:$H,$B92,'2012Figures'!$I:$I,$C92,'2012Figures'!$B:$B,"CyToBroker",'2012Figures'!$G:$G,"E1",'2012Figures'!$E:$E,$B$1)</f>
        <v>0</v>
      </c>
      <c r="P92" s="52">
        <f>SUMIFS('2012Figures'!$J:$J,'2012Figures'!$C:$C,$A92,'2012Figures'!$H:$H,$B92,'2012Figures'!$I:$I,$C92,'2012Figures'!$B:$B,"CyToBroker",'2012Figures'!$G:$G,"P1",'2012Figures'!$E:$E,$B$1)</f>
        <v>0</v>
      </c>
      <c r="R92" s="46" t="str">
        <f t="shared" si="15"/>
        <v/>
      </c>
      <c r="S92" s="46" t="str">
        <f t="shared" si="15"/>
        <v/>
      </c>
      <c r="T92" s="46" t="str">
        <f t="shared" si="15"/>
        <v/>
      </c>
      <c r="U92" s="46" t="str">
        <f t="shared" si="15"/>
        <v/>
      </c>
      <c r="V92" s="46" t="str">
        <f t="shared" si="15"/>
        <v/>
      </c>
    </row>
    <row r="93" spans="1:22" x14ac:dyDescent="0.2">
      <c r="A93" s="1">
        <v>104</v>
      </c>
      <c r="B93" s="1" t="s">
        <v>94</v>
      </c>
      <c r="C93" s="8">
        <v>2</v>
      </c>
      <c r="D93" s="29">
        <f>SUMIFS('2013Figures'!$J:$J,'2013Figures'!$C:$C,$A93,'2013Figures'!$H:$H,$B93,'2013Figures'!$I:$I,$C93,'2013Figures'!$E:$E,$B$1)</f>
        <v>0</v>
      </c>
      <c r="E93" s="9">
        <f>SUMIFS('2013Figures'!$J:$J,'2013Figures'!$C:$C,$A93,'2013Figures'!$H:$H,$B93,'2013Figures'!$I:$I,$C93,'2013Figures'!$B:$B,"BrokerToCy",'2013Figures'!$G:$G,"E1",'2013Figures'!$E:$E,$B$1)</f>
        <v>0</v>
      </c>
      <c r="F93" s="9">
        <f>SUMIFS('2013Figures'!$J:$J,'2013Figures'!$C:$C,$A93,'2013Figures'!$H:$H,$B93,'2013Figures'!$I:$I,$C93,'2013Figures'!$B:$B,"BrokerToCy",'2013Figures'!$G:$G,"P1",'2013Figures'!$E:$E,$B$1)</f>
        <v>0</v>
      </c>
      <c r="G93" s="9">
        <f>SUMIFS('2013Figures'!$J:$J,'2013Figures'!$C:$C,$A93,'2013Figures'!$H:$H,$B93,'2013Figures'!$I:$I,$C93,'2013Figures'!$B:$B,"CyToBroker",'2013Figures'!$G:$G,"E1",'2013Figures'!$E:$E,$B$1)</f>
        <v>0</v>
      </c>
      <c r="H93" s="9">
        <f>SUMIFS('2013Figures'!$J:$J,'2013Figures'!$C:$C,$A93,'2013Figures'!$H:$H,$B93,'2013Figures'!$I:$I,$C93,'2013Figures'!$B:$B,"CyToBroker",'2013Figures'!$G:$G,"P1",'2013Figures'!$E:$E,$B$1)</f>
        <v>0</v>
      </c>
      <c r="J93" s="8">
        <v>200701</v>
      </c>
      <c r="L93" s="42">
        <f>SUMIFS('2012Figures'!$J:$J,'2012Figures'!$C:$C,$A93,'2012Figures'!$H:$H,$B93,'2012Figures'!$I:$I,$C93,'2012Figures'!$E:$E,$B$1)</f>
        <v>0</v>
      </c>
      <c r="M93" s="52">
        <f>SUMIFS('2012Figures'!$J:$J,'2012Figures'!$C:$C,$A93,'2012Figures'!$H:$H,$B93,'2012Figures'!$I:$I,$C93,'2012Figures'!$B:$B,"BrokerToCy",'2012Figures'!$G:$G,"E1",'2012Figures'!$E:$E,$B$1)</f>
        <v>0</v>
      </c>
      <c r="N93" s="52">
        <f>SUMIFS('2012Figures'!$J:$J,'2012Figures'!$C:$C,$A93,'2012Figures'!$H:$H,$B93,'2012Figures'!$I:$I,$C93,'2012Figures'!$B:$B,"BrokerToCy",'2012Figures'!$G:$G,"P1",'2012Figures'!$E:$E,$B$1)</f>
        <v>0</v>
      </c>
      <c r="O93" s="52">
        <f>SUMIFS('2012Figures'!$J:$J,'2012Figures'!$C:$C,$A93,'2012Figures'!$H:$H,$B93,'2012Figures'!$I:$I,$C93,'2012Figures'!$B:$B,"CyToBroker",'2012Figures'!$G:$G,"E1",'2012Figures'!$E:$E,$B$1)</f>
        <v>0</v>
      </c>
      <c r="P93" s="52">
        <f>SUMIFS('2012Figures'!$J:$J,'2012Figures'!$C:$C,$A93,'2012Figures'!$H:$H,$B93,'2012Figures'!$I:$I,$C93,'2012Figures'!$B:$B,"CyToBroker",'2012Figures'!$G:$G,"P1",'2012Figures'!$E:$E,$B$1)</f>
        <v>0</v>
      </c>
      <c r="R93" s="46" t="str">
        <f t="shared" si="15"/>
        <v/>
      </c>
      <c r="S93" s="46" t="str">
        <f t="shared" si="15"/>
        <v/>
      </c>
      <c r="T93" s="46" t="str">
        <f t="shared" si="15"/>
        <v/>
      </c>
      <c r="U93" s="46" t="str">
        <f t="shared" si="15"/>
        <v/>
      </c>
      <c r="V93" s="46" t="str">
        <f t="shared" si="15"/>
        <v/>
      </c>
    </row>
    <row r="94" spans="1:22" x14ac:dyDescent="0.2">
      <c r="A94" s="1">
        <v>104</v>
      </c>
      <c r="B94" s="1" t="s">
        <v>94</v>
      </c>
      <c r="C94" s="8">
        <v>1</v>
      </c>
      <c r="D94" s="29">
        <f>SUMIFS('2013Figures'!$J:$J,'2013Figures'!$C:$C,$A94,'2013Figures'!$H:$H,$B94,'2013Figures'!$I:$I,$C94,'2013Figures'!$E:$E,$B$1)</f>
        <v>0</v>
      </c>
      <c r="E94" s="9">
        <f>SUMIFS('2013Figures'!$J:$J,'2013Figures'!$C:$C,$A94,'2013Figures'!$H:$H,$B94,'2013Figures'!$I:$I,$C94,'2013Figures'!$B:$B,"BrokerToCy",'2013Figures'!$G:$G,"E1",'2013Figures'!$E:$E,$B$1)</f>
        <v>0</v>
      </c>
      <c r="F94" s="9">
        <f>SUMIFS('2013Figures'!$J:$J,'2013Figures'!$C:$C,$A94,'2013Figures'!$H:$H,$B94,'2013Figures'!$I:$I,$C94,'2013Figures'!$B:$B,"BrokerToCy",'2013Figures'!$G:$G,"P1",'2013Figures'!$E:$E,$B$1)</f>
        <v>0</v>
      </c>
      <c r="G94" s="9">
        <f>SUMIFS('2013Figures'!$J:$J,'2013Figures'!$C:$C,$A94,'2013Figures'!$H:$H,$B94,'2013Figures'!$I:$I,$C94,'2013Figures'!$B:$B,"CyToBroker",'2013Figures'!$G:$G,"E1",'2013Figures'!$E:$E,$B$1)</f>
        <v>0</v>
      </c>
      <c r="H94" s="9">
        <f>SUMIFS('2013Figures'!$J:$J,'2013Figures'!$C:$C,$A94,'2013Figures'!$H:$H,$B94,'2013Figures'!$I:$I,$C94,'2013Figures'!$B:$B,"CyToBroker",'2013Figures'!$G:$G,"P1",'2013Figures'!$E:$E,$B$1)</f>
        <v>0</v>
      </c>
      <c r="J94" s="8">
        <v>200601</v>
      </c>
      <c r="L94" s="42">
        <f>SUMIFS('2012Figures'!$J:$J,'2012Figures'!$C:$C,$A94,'2012Figures'!$H:$H,$B94,'2012Figures'!$I:$I,$C94,'2012Figures'!$E:$E,$B$1)</f>
        <v>0</v>
      </c>
      <c r="M94" s="52">
        <f>SUMIFS('2012Figures'!$J:$J,'2012Figures'!$C:$C,$A94,'2012Figures'!$H:$H,$B94,'2012Figures'!$I:$I,$C94,'2012Figures'!$B:$B,"BrokerToCy",'2012Figures'!$G:$G,"E1",'2012Figures'!$E:$E,$B$1)</f>
        <v>0</v>
      </c>
      <c r="N94" s="52">
        <f>SUMIFS('2012Figures'!$J:$J,'2012Figures'!$C:$C,$A94,'2012Figures'!$H:$H,$B94,'2012Figures'!$I:$I,$C94,'2012Figures'!$B:$B,"BrokerToCy",'2012Figures'!$G:$G,"P1",'2012Figures'!$E:$E,$B$1)</f>
        <v>0</v>
      </c>
      <c r="O94" s="52">
        <f>SUMIFS('2012Figures'!$J:$J,'2012Figures'!$C:$C,$A94,'2012Figures'!$H:$H,$B94,'2012Figures'!$I:$I,$C94,'2012Figures'!$B:$B,"CyToBroker",'2012Figures'!$G:$G,"E1",'2012Figures'!$E:$E,$B$1)</f>
        <v>0</v>
      </c>
      <c r="P94" s="52">
        <f>SUMIFS('2012Figures'!$J:$J,'2012Figures'!$C:$C,$A94,'2012Figures'!$H:$H,$B94,'2012Figures'!$I:$I,$C94,'2012Figures'!$B:$B,"CyToBroker",'2012Figures'!$G:$G,"P1",'2012Figures'!$E:$E,$B$1)</f>
        <v>0</v>
      </c>
      <c r="R94" s="46" t="str">
        <f t="shared" si="15"/>
        <v/>
      </c>
      <c r="S94" s="46" t="str">
        <f t="shared" si="15"/>
        <v/>
      </c>
      <c r="T94" s="46" t="str">
        <f t="shared" si="15"/>
        <v/>
      </c>
      <c r="U94" s="46" t="str">
        <f t="shared" si="15"/>
        <v/>
      </c>
      <c r="V94" s="46" t="str">
        <f t="shared" si="15"/>
        <v/>
      </c>
    </row>
    <row r="95" spans="1:22" x14ac:dyDescent="0.2">
      <c r="A95" s="1">
        <v>104</v>
      </c>
      <c r="B95" s="1" t="s">
        <v>94</v>
      </c>
      <c r="D95" s="29">
        <f>SUMIFS('2013Figures'!$J:$J,'2013Figures'!$C:$C,$A95,'2013Figures'!$H:$H,$B95,'2013Figures'!$I:$I,"",'2013Figures'!$E:$E,$B$1)</f>
        <v>0</v>
      </c>
      <c r="E95" s="9">
        <f>SUMIFS('2013Figures'!$J:$J,'2013Figures'!$C:$C,$A95,'2013Figures'!$H:$H,$B95,'2013Figures'!$I:$I,"",'2013Figures'!$B:$B,"BrokerToCy",'2013Figures'!$G:$G,"E1",'2013Figures'!$E:$E,$B$1)</f>
        <v>0</v>
      </c>
      <c r="F95" s="9">
        <f>SUMIFS('2013Figures'!$J:$J,'2013Figures'!$C:$C,$A95,'2013Figures'!$H:$H,$B95,'2013Figures'!$I:$I,"",'2013Figures'!$B:$B,"BrokerToCy",'2013Figures'!$G:$G,"P1",'2013Figures'!$E:$E,$B$1)</f>
        <v>0</v>
      </c>
      <c r="G95" s="9">
        <f>SUMIFS('2013Figures'!$J:$J,'2013Figures'!$C:$C,$A95,'2013Figures'!$H:$H,$B95,'2013Figures'!$I:$I,"",'2013Figures'!$B:$B,"CyToBroker",'2013Figures'!$G:$G,"E1",'2013Figures'!$E:$E,$B$1)</f>
        <v>0</v>
      </c>
      <c r="H95" s="9">
        <f>SUMIFS('2013Figures'!$J:$J,'2013Figures'!$C:$C,$A95,'2013Figures'!$H:$H,$B95,'2013Figures'!$I:$I,"",'2013Figures'!$B:$B,"CyToBroker",'2013Figures'!$G:$G,"P1",'2013Figures'!$E:$E,$B$1)</f>
        <v>0</v>
      </c>
      <c r="J95" s="8" t="s">
        <v>131</v>
      </c>
      <c r="L95" s="42">
        <f>SUMIFS('2012Figures'!$J:$J,'2012Figures'!$C:$C,$A95,'2012Figures'!$H:$H,$B95,'2012Figures'!$I:$I,"",'2012Figures'!$E:$E,$B$1)</f>
        <v>0</v>
      </c>
      <c r="M95" s="52">
        <f>SUMIFS('2012Figures'!$J:$J,'2012Figures'!$C:$C,$A95,'2012Figures'!$H:$H,$B95,'2012Figures'!$I:$I,"",'2012Figures'!$B:$B,"BrokerToCy",'2012Figures'!$G:$G,"E1",'2012Figures'!$E:$E,$B$1)</f>
        <v>0</v>
      </c>
      <c r="N95" s="52">
        <f>SUMIFS('2012Figures'!$J:$J,'2012Figures'!$C:$C,$A95,'2012Figures'!$H:$H,$B95,'2012Figures'!$I:$I,"",'2012Figures'!$B:$B,"BrokerToCy",'2012Figures'!$G:$G,"P1",'2012Figures'!$E:$E,$B$1)</f>
        <v>0</v>
      </c>
      <c r="O95" s="52">
        <f>SUMIFS('2012Figures'!$J:$J,'2012Figures'!$C:$C,$A95,'2012Figures'!$H:$H,$B95,'2012Figures'!$I:$I,"",'2012Figures'!$B:$B,"CyToBroker",'2012Figures'!$G:$G,"E1",'2012Figures'!$E:$E,$B$1)</f>
        <v>0</v>
      </c>
      <c r="P95" s="52">
        <f>SUMIFS('2012Figures'!$J:$J,'2012Figures'!$C:$C,$A95,'2012Figures'!$H:$H,$B95,'2012Figures'!$I:$I,"",'2012Figures'!$B:$B,"CyToBroker",'2012Figures'!$G:$G,"P1",'2012Figures'!$E:$E,$B$1)</f>
        <v>0</v>
      </c>
      <c r="R95" s="46" t="str">
        <f t="shared" si="15"/>
        <v/>
      </c>
      <c r="S95" s="46" t="str">
        <f t="shared" si="15"/>
        <v/>
      </c>
      <c r="T95" s="46" t="str">
        <f t="shared" si="15"/>
        <v/>
      </c>
      <c r="U95" s="46" t="str">
        <f t="shared" si="15"/>
        <v/>
      </c>
      <c r="V95" s="46" t="str">
        <f t="shared" si="15"/>
        <v/>
      </c>
    </row>
    <row r="96" spans="1:22" x14ac:dyDescent="0.2">
      <c r="A96" s="1">
        <v>104</v>
      </c>
      <c r="B96" s="1" t="s">
        <v>58</v>
      </c>
      <c r="C96" s="8">
        <v>3</v>
      </c>
      <c r="D96" s="29">
        <f>SUMIFS('2013Figures'!$J:$J,'2013Figures'!$C:$C,$A96,'2013Figures'!$H:$H,$B96,'2013Figures'!$I:$I,$C96,'2013Figures'!$E:$E,$B$1)</f>
        <v>0</v>
      </c>
      <c r="E96" s="9">
        <f>SUMIFS('2013Figures'!$J:$J,'2013Figures'!$C:$C,$A96,'2013Figures'!$H:$H,$B96,'2013Figures'!$I:$I,$C96,'2013Figures'!$B:$B,"BrokerToCy",'2013Figures'!$G:$G,"E1",'2013Figures'!$E:$E,$B$1)</f>
        <v>0</v>
      </c>
      <c r="F96" s="9">
        <f>SUMIFS('2013Figures'!$J:$J,'2013Figures'!$C:$C,$A96,'2013Figures'!$H:$H,$B96,'2013Figures'!$I:$I,$C96,'2013Figures'!$B:$B,"BrokerToCy",'2013Figures'!$G:$G,"P1",'2013Figures'!$E:$E,$B$1)</f>
        <v>0</v>
      </c>
      <c r="G96" s="9">
        <f>SUMIFS('2013Figures'!$J:$J,'2013Figures'!$C:$C,$A96,'2013Figures'!$H:$H,$B96,'2013Figures'!$I:$I,$C96,'2013Figures'!$B:$B,"CyToBroker",'2013Figures'!$G:$G,"E1",'2013Figures'!$E:$E,$B$1)</f>
        <v>0</v>
      </c>
      <c r="H96" s="9">
        <f>SUMIFS('2013Figures'!$J:$J,'2013Figures'!$C:$C,$A96,'2013Figures'!$H:$H,$B96,'2013Figures'!$I:$I,$C96,'2013Figures'!$B:$B,"CyToBroker",'2013Figures'!$G:$G,"P1",'2013Figures'!$E:$E,$B$1)</f>
        <v>0</v>
      </c>
      <c r="I96" s="30"/>
      <c r="J96" s="31">
        <v>201001</v>
      </c>
      <c r="K96" s="30"/>
      <c r="L96" s="42">
        <f>SUMIFS('2012Figures'!$J:$J,'2012Figures'!$C:$C,$A96,'2012Figures'!$H:$H,$B96,'2012Figures'!$I:$I,$C96,'2012Figures'!$E:$E,$B$1)</f>
        <v>0</v>
      </c>
      <c r="M96" s="52">
        <f>SUMIFS('2012Figures'!$J:$J,'2012Figures'!$C:$C,$A96,'2012Figures'!$H:$H,$B96,'2012Figures'!$I:$I,$C96,'2012Figures'!$B:$B,"BrokerToCy",'2012Figures'!$G:$G,"E1",'2012Figures'!$E:$E,$B$1)</f>
        <v>0</v>
      </c>
      <c r="N96" s="52">
        <f>SUMIFS('2012Figures'!$J:$J,'2012Figures'!$C:$C,$A96,'2012Figures'!$H:$H,$B96,'2012Figures'!$I:$I,$C96,'2012Figures'!$B:$B,"BrokerToCy",'2012Figures'!$G:$G,"P1",'2012Figures'!$E:$E,$B$1)</f>
        <v>0</v>
      </c>
      <c r="O96" s="52">
        <f>SUMIFS('2012Figures'!$J:$J,'2012Figures'!$C:$C,$A96,'2012Figures'!$H:$H,$B96,'2012Figures'!$I:$I,$C96,'2012Figures'!$B:$B,"CyToBroker",'2012Figures'!$G:$G,"E1",'2012Figures'!$E:$E,$B$1)</f>
        <v>0</v>
      </c>
      <c r="P96" s="52">
        <f>SUMIFS('2012Figures'!$J:$J,'2012Figures'!$C:$C,$A96,'2012Figures'!$H:$H,$B96,'2012Figures'!$I:$I,$C96,'2012Figures'!$B:$B,"CyToBroker",'2012Figures'!$G:$G,"P1",'2012Figures'!$E:$E,$B$1)</f>
        <v>0</v>
      </c>
      <c r="Q96" s="30"/>
      <c r="R96" s="46" t="str">
        <f t="shared" si="15"/>
        <v/>
      </c>
      <c r="S96" s="46" t="str">
        <f t="shared" si="15"/>
        <v/>
      </c>
      <c r="T96" s="46" t="str">
        <f t="shared" si="15"/>
        <v/>
      </c>
      <c r="U96" s="46" t="str">
        <f t="shared" si="15"/>
        <v/>
      </c>
      <c r="V96" s="46" t="str">
        <f t="shared" si="15"/>
        <v/>
      </c>
    </row>
    <row r="97" spans="1:22" x14ac:dyDescent="0.2">
      <c r="A97" s="1">
        <v>104</v>
      </c>
      <c r="B97" s="1" t="s">
        <v>58</v>
      </c>
      <c r="C97" s="8">
        <v>2</v>
      </c>
      <c r="D97" s="29">
        <f>SUMIFS('2013Figures'!$J:$J,'2013Figures'!$C:$C,$A97,'2013Figures'!$H:$H,$B97,'2013Figures'!$I:$I,$C97,'2013Figures'!$E:$E,$B$1)</f>
        <v>0</v>
      </c>
      <c r="E97" s="9">
        <f>SUMIFS('2013Figures'!$J:$J,'2013Figures'!$C:$C,$A97,'2013Figures'!$H:$H,$B97,'2013Figures'!$I:$I,$C97,'2013Figures'!$B:$B,"BrokerToCy",'2013Figures'!$G:$G,"E1",'2013Figures'!$E:$E,$B$1)</f>
        <v>0</v>
      </c>
      <c r="F97" s="9">
        <f>SUMIFS('2013Figures'!$J:$J,'2013Figures'!$C:$C,$A97,'2013Figures'!$H:$H,$B97,'2013Figures'!$I:$I,$C97,'2013Figures'!$B:$B,"BrokerToCy",'2013Figures'!$G:$G,"P1",'2013Figures'!$E:$E,$B$1)</f>
        <v>0</v>
      </c>
      <c r="G97" s="9">
        <f>SUMIFS('2013Figures'!$J:$J,'2013Figures'!$C:$C,$A97,'2013Figures'!$H:$H,$B97,'2013Figures'!$I:$I,$C97,'2013Figures'!$B:$B,"CyToBroker",'2013Figures'!$G:$G,"E1",'2013Figures'!$E:$E,$B$1)</f>
        <v>0</v>
      </c>
      <c r="H97" s="9">
        <f>SUMIFS('2013Figures'!$J:$J,'2013Figures'!$C:$C,$A97,'2013Figures'!$H:$H,$B97,'2013Figures'!$I:$I,$C97,'2013Figures'!$B:$B,"CyToBroker",'2013Figures'!$G:$G,"P1",'2013Figures'!$E:$E,$B$1)</f>
        <v>0</v>
      </c>
      <c r="J97" s="8">
        <v>200701</v>
      </c>
      <c r="L97" s="42">
        <f>SUMIFS('2012Figures'!$J:$J,'2012Figures'!$C:$C,$A97,'2012Figures'!$H:$H,$B97,'2012Figures'!$I:$I,$C97,'2012Figures'!$E:$E,$B$1)</f>
        <v>0</v>
      </c>
      <c r="M97" s="52">
        <f>SUMIFS('2012Figures'!$J:$J,'2012Figures'!$C:$C,$A97,'2012Figures'!$H:$H,$B97,'2012Figures'!$I:$I,$C97,'2012Figures'!$B:$B,"BrokerToCy",'2012Figures'!$G:$G,"E1",'2012Figures'!$E:$E,$B$1)</f>
        <v>0</v>
      </c>
      <c r="N97" s="52">
        <f>SUMIFS('2012Figures'!$J:$J,'2012Figures'!$C:$C,$A97,'2012Figures'!$H:$H,$B97,'2012Figures'!$I:$I,$C97,'2012Figures'!$B:$B,"BrokerToCy",'2012Figures'!$G:$G,"P1",'2012Figures'!$E:$E,$B$1)</f>
        <v>0</v>
      </c>
      <c r="O97" s="52">
        <f>SUMIFS('2012Figures'!$J:$J,'2012Figures'!$C:$C,$A97,'2012Figures'!$H:$H,$B97,'2012Figures'!$I:$I,$C97,'2012Figures'!$B:$B,"CyToBroker",'2012Figures'!$G:$G,"E1",'2012Figures'!$E:$E,$B$1)</f>
        <v>0</v>
      </c>
      <c r="P97" s="52">
        <f>SUMIFS('2012Figures'!$J:$J,'2012Figures'!$C:$C,$A97,'2012Figures'!$H:$H,$B97,'2012Figures'!$I:$I,$C97,'2012Figures'!$B:$B,"CyToBroker",'2012Figures'!$G:$G,"P1",'2012Figures'!$E:$E,$B$1)</f>
        <v>0</v>
      </c>
      <c r="R97" s="46" t="str">
        <f t="shared" ref="R97:V160" si="18">IF(L97=0,"",ROUND(D97/L97-1,2))</f>
        <v/>
      </c>
      <c r="S97" s="46" t="str">
        <f t="shared" si="18"/>
        <v/>
      </c>
      <c r="T97" s="46" t="str">
        <f t="shared" si="18"/>
        <v/>
      </c>
      <c r="U97" s="46" t="str">
        <f t="shared" si="18"/>
        <v/>
      </c>
      <c r="V97" s="46" t="str">
        <f t="shared" si="18"/>
        <v/>
      </c>
    </row>
    <row r="98" spans="1:22" x14ac:dyDescent="0.2">
      <c r="A98" s="1">
        <v>104</v>
      </c>
      <c r="B98" s="1" t="s">
        <v>58</v>
      </c>
      <c r="C98" s="8">
        <v>1</v>
      </c>
      <c r="D98" s="29">
        <f>SUMIFS('2013Figures'!$J:$J,'2013Figures'!$C:$C,$A98,'2013Figures'!$H:$H,$B98,'2013Figures'!$I:$I,$C98,'2013Figures'!$E:$E,$B$1)</f>
        <v>0</v>
      </c>
      <c r="E98" s="9">
        <f>SUMIFS('2013Figures'!$J:$J,'2013Figures'!$C:$C,$A98,'2013Figures'!$H:$H,$B98,'2013Figures'!$I:$I,$C98,'2013Figures'!$B:$B,"BrokerToCy",'2013Figures'!$G:$G,"E1",'2013Figures'!$E:$E,$B$1)</f>
        <v>0</v>
      </c>
      <c r="F98" s="9">
        <f>SUMIFS('2013Figures'!$J:$J,'2013Figures'!$C:$C,$A98,'2013Figures'!$H:$H,$B98,'2013Figures'!$I:$I,$C98,'2013Figures'!$B:$B,"BrokerToCy",'2013Figures'!$G:$G,"P1",'2013Figures'!$E:$E,$B$1)</f>
        <v>0</v>
      </c>
      <c r="G98" s="9">
        <f>SUMIFS('2013Figures'!$J:$J,'2013Figures'!$C:$C,$A98,'2013Figures'!$H:$H,$B98,'2013Figures'!$I:$I,$C98,'2013Figures'!$B:$B,"CyToBroker",'2013Figures'!$G:$G,"E1",'2013Figures'!$E:$E,$B$1)</f>
        <v>0</v>
      </c>
      <c r="H98" s="9">
        <f>SUMIFS('2013Figures'!$J:$J,'2013Figures'!$C:$C,$A98,'2013Figures'!$H:$H,$B98,'2013Figures'!$I:$I,$C98,'2013Figures'!$B:$B,"CyToBroker",'2013Figures'!$G:$G,"P1",'2013Figures'!$E:$E,$B$1)</f>
        <v>0</v>
      </c>
      <c r="J98" s="8">
        <v>200601</v>
      </c>
      <c r="L98" s="42">
        <f>SUMIFS('2012Figures'!$J:$J,'2012Figures'!$C:$C,$A98,'2012Figures'!$H:$H,$B98,'2012Figures'!$I:$I,$C98,'2012Figures'!$E:$E,$B$1)</f>
        <v>0</v>
      </c>
      <c r="M98" s="52">
        <f>SUMIFS('2012Figures'!$J:$J,'2012Figures'!$C:$C,$A98,'2012Figures'!$H:$H,$B98,'2012Figures'!$I:$I,$C98,'2012Figures'!$B:$B,"BrokerToCy",'2012Figures'!$G:$G,"E1",'2012Figures'!$E:$E,$B$1)</f>
        <v>0</v>
      </c>
      <c r="N98" s="52">
        <f>SUMIFS('2012Figures'!$J:$J,'2012Figures'!$C:$C,$A98,'2012Figures'!$H:$H,$B98,'2012Figures'!$I:$I,$C98,'2012Figures'!$B:$B,"BrokerToCy",'2012Figures'!$G:$G,"P1",'2012Figures'!$E:$E,$B$1)</f>
        <v>0</v>
      </c>
      <c r="O98" s="52">
        <f>SUMIFS('2012Figures'!$J:$J,'2012Figures'!$C:$C,$A98,'2012Figures'!$H:$H,$B98,'2012Figures'!$I:$I,$C98,'2012Figures'!$B:$B,"CyToBroker",'2012Figures'!$G:$G,"E1",'2012Figures'!$E:$E,$B$1)</f>
        <v>0</v>
      </c>
      <c r="P98" s="52">
        <f>SUMIFS('2012Figures'!$J:$J,'2012Figures'!$C:$C,$A98,'2012Figures'!$H:$H,$B98,'2012Figures'!$I:$I,$C98,'2012Figures'!$B:$B,"CyToBroker",'2012Figures'!$G:$G,"P1",'2012Figures'!$E:$E,$B$1)</f>
        <v>0</v>
      </c>
      <c r="R98" s="46" t="str">
        <f t="shared" si="18"/>
        <v/>
      </c>
      <c r="S98" s="46" t="str">
        <f t="shared" si="18"/>
        <v/>
      </c>
      <c r="T98" s="46" t="str">
        <f t="shared" si="18"/>
        <v/>
      </c>
      <c r="U98" s="46" t="str">
        <f t="shared" si="18"/>
        <v/>
      </c>
      <c r="V98" s="46" t="str">
        <f t="shared" si="18"/>
        <v/>
      </c>
    </row>
    <row r="99" spans="1:22" x14ac:dyDescent="0.2">
      <c r="A99" s="1">
        <v>104</v>
      </c>
      <c r="B99" s="1" t="s">
        <v>58</v>
      </c>
      <c r="D99" s="29">
        <f>SUMIFS('2013Figures'!$J:$J,'2013Figures'!$C:$C,$A99,'2013Figures'!$H:$H,$B99,'2013Figures'!$I:$I,"",'2013Figures'!$E:$E,$B$1)</f>
        <v>0</v>
      </c>
      <c r="E99" s="9">
        <f>SUMIFS('2013Figures'!$J:$J,'2013Figures'!$C:$C,$A99,'2013Figures'!$H:$H,$B99,'2013Figures'!$I:$I,"",'2013Figures'!$B:$B,"BrokerToCy",'2013Figures'!$G:$G,"E1",'2013Figures'!$E:$E,$B$1)</f>
        <v>0</v>
      </c>
      <c r="F99" s="9">
        <f>SUMIFS('2013Figures'!$J:$J,'2013Figures'!$C:$C,$A99,'2013Figures'!$H:$H,$B99,'2013Figures'!$I:$I,"",'2013Figures'!$B:$B,"BrokerToCy",'2013Figures'!$G:$G,"P1",'2013Figures'!$E:$E,$B$1)</f>
        <v>0</v>
      </c>
      <c r="G99" s="9">
        <f>SUMIFS('2013Figures'!$J:$J,'2013Figures'!$C:$C,$A99,'2013Figures'!$H:$H,$B99,'2013Figures'!$I:$I,"",'2013Figures'!$B:$B,"CyToBroker",'2013Figures'!$G:$G,"E1",'2013Figures'!$E:$E,$B$1)</f>
        <v>0</v>
      </c>
      <c r="H99" s="9">
        <f>SUMIFS('2013Figures'!$J:$J,'2013Figures'!$C:$C,$A99,'2013Figures'!$H:$H,$B99,'2013Figures'!$I:$I,"",'2013Figures'!$B:$B,"CyToBroker",'2013Figures'!$G:$G,"P1",'2013Figures'!$E:$E,$B$1)</f>
        <v>0</v>
      </c>
      <c r="J99" s="8" t="s">
        <v>131</v>
      </c>
      <c r="L99" s="42">
        <f>SUMIFS('2012Figures'!$J:$J,'2012Figures'!$C:$C,$A99,'2012Figures'!$H:$H,$B99,'2012Figures'!$I:$I,"",'2012Figures'!$E:$E,$B$1)</f>
        <v>0</v>
      </c>
      <c r="M99" s="52">
        <f>SUMIFS('2012Figures'!$J:$J,'2012Figures'!$C:$C,$A99,'2012Figures'!$H:$H,$B99,'2012Figures'!$I:$I,"",'2012Figures'!$B:$B,"BrokerToCy",'2012Figures'!$G:$G,"E1",'2012Figures'!$E:$E,$B$1)</f>
        <v>0</v>
      </c>
      <c r="N99" s="52">
        <f>SUMIFS('2012Figures'!$J:$J,'2012Figures'!$C:$C,$A99,'2012Figures'!$H:$H,$B99,'2012Figures'!$I:$I,"",'2012Figures'!$B:$B,"BrokerToCy",'2012Figures'!$G:$G,"P1",'2012Figures'!$E:$E,$B$1)</f>
        <v>0</v>
      </c>
      <c r="O99" s="52">
        <f>SUMIFS('2012Figures'!$J:$J,'2012Figures'!$C:$C,$A99,'2012Figures'!$H:$H,$B99,'2012Figures'!$I:$I,"",'2012Figures'!$B:$B,"CyToBroker",'2012Figures'!$G:$G,"E1",'2012Figures'!$E:$E,$B$1)</f>
        <v>0</v>
      </c>
      <c r="P99" s="52">
        <f>SUMIFS('2012Figures'!$J:$J,'2012Figures'!$C:$C,$A99,'2012Figures'!$H:$H,$B99,'2012Figures'!$I:$I,"",'2012Figures'!$B:$B,"CyToBroker",'2012Figures'!$G:$G,"P1",'2012Figures'!$E:$E,$B$1)</f>
        <v>0</v>
      </c>
      <c r="R99" s="46" t="str">
        <f t="shared" si="18"/>
        <v/>
      </c>
      <c r="S99" s="46" t="str">
        <f t="shared" si="18"/>
        <v/>
      </c>
      <c r="T99" s="46" t="str">
        <f t="shared" si="18"/>
        <v/>
      </c>
      <c r="U99" s="46" t="str">
        <f t="shared" si="18"/>
        <v/>
      </c>
      <c r="V99" s="46" t="str">
        <f t="shared" si="18"/>
        <v/>
      </c>
    </row>
    <row r="100" spans="1:22" x14ac:dyDescent="0.2">
      <c r="A100" s="1">
        <v>104</v>
      </c>
      <c r="B100" s="1" t="s">
        <v>95</v>
      </c>
      <c r="C100" s="8">
        <v>11</v>
      </c>
      <c r="D100" s="29">
        <f>SUMIFS('2013Figures'!$J:$J,'2013Figures'!$C:$C,$A100,'2013Figures'!$H:$H,$B100,'2013Figures'!$I:$I,$C100,'2013Figures'!$E:$E,$B$1)</f>
        <v>0</v>
      </c>
      <c r="E100" s="9">
        <f>SUMIFS('2013Figures'!$J:$J,'2013Figures'!$C:$C,$A100,'2013Figures'!$H:$H,$B100,'2013Figures'!$I:$I,$C100,'2013Figures'!$B:$B,"BrokerToCy",'2013Figures'!$G:$G,"E1",'2013Figures'!$E:$E,$B$1)</f>
        <v>0</v>
      </c>
      <c r="F100" s="9">
        <f>SUMIFS('2013Figures'!$J:$J,'2013Figures'!$C:$C,$A100,'2013Figures'!$H:$H,$B100,'2013Figures'!$I:$I,$C100,'2013Figures'!$B:$B,"BrokerToCy",'2013Figures'!$G:$G,"P1",'2013Figures'!$E:$E,$B$1)</f>
        <v>0</v>
      </c>
      <c r="G100" s="9">
        <f>SUMIFS('2013Figures'!$J:$J,'2013Figures'!$C:$C,$A100,'2013Figures'!$H:$H,$B100,'2013Figures'!$I:$I,$C100,'2013Figures'!$B:$B,"CyToBroker",'2013Figures'!$G:$G,"E1",'2013Figures'!$E:$E,$B$1)</f>
        <v>0</v>
      </c>
      <c r="H100" s="9">
        <f>SUMIFS('2013Figures'!$J:$J,'2013Figures'!$C:$C,$A100,'2013Figures'!$H:$H,$B100,'2013Figures'!$I:$I,$C100,'2013Figures'!$B:$B,"CyToBroker",'2013Figures'!$G:$G,"P1",'2013Figures'!$E:$E,$B$1)</f>
        <v>0</v>
      </c>
      <c r="L100" s="42">
        <f>SUMIFS('2012Figures'!$J:$J,'2012Figures'!$C:$C,$A100,'2012Figures'!$H:$H,$B100,'2012Figures'!$I:$I,$C100,'2012Figures'!$E:$E,$B$1)</f>
        <v>0</v>
      </c>
      <c r="M100" s="52">
        <f>SUMIFS('2012Figures'!$J:$J,'2012Figures'!$C:$C,$A100,'2012Figures'!$H:$H,$B100,'2012Figures'!$I:$I,$C100,'2012Figures'!$B:$B,"BrokerToCy",'2012Figures'!$G:$G,"E1",'2012Figures'!$E:$E,$B$1)</f>
        <v>0</v>
      </c>
      <c r="N100" s="52">
        <f>SUMIFS('2012Figures'!$J:$J,'2012Figures'!$C:$C,$A100,'2012Figures'!$H:$H,$B100,'2012Figures'!$I:$I,$C100,'2012Figures'!$B:$B,"BrokerToCy",'2012Figures'!$G:$G,"P1",'2012Figures'!$E:$E,$B$1)</f>
        <v>0</v>
      </c>
      <c r="O100" s="52">
        <f>SUMIFS('2012Figures'!$J:$J,'2012Figures'!$C:$C,$A100,'2012Figures'!$H:$H,$B100,'2012Figures'!$I:$I,$C100,'2012Figures'!$B:$B,"CyToBroker",'2012Figures'!$G:$G,"E1",'2012Figures'!$E:$E,$B$1)</f>
        <v>0</v>
      </c>
      <c r="P100" s="52">
        <f>SUMIFS('2012Figures'!$J:$J,'2012Figures'!$C:$C,$A100,'2012Figures'!$H:$H,$B100,'2012Figures'!$I:$I,$C100,'2012Figures'!$B:$B,"CyToBroker",'2012Figures'!$G:$G,"P1",'2012Figures'!$E:$E,$B$1)</f>
        <v>0</v>
      </c>
      <c r="R100" s="46" t="str">
        <f t="shared" si="18"/>
        <v/>
      </c>
      <c r="S100" s="46" t="str">
        <f t="shared" si="18"/>
        <v/>
      </c>
      <c r="T100" s="46" t="str">
        <f t="shared" si="18"/>
        <v/>
      </c>
      <c r="U100" s="46" t="str">
        <f t="shared" si="18"/>
        <v/>
      </c>
      <c r="V100" s="46" t="str">
        <f t="shared" si="18"/>
        <v/>
      </c>
    </row>
    <row r="101" spans="1:22" x14ac:dyDescent="0.2">
      <c r="A101" s="1">
        <v>104</v>
      </c>
      <c r="B101" s="1" t="s">
        <v>95</v>
      </c>
      <c r="C101" s="8">
        <v>10</v>
      </c>
      <c r="D101" s="29">
        <f>SUMIFS('2013Figures'!$J:$J,'2013Figures'!$C:$C,$A101,'2013Figures'!$H:$H,$B101,'2013Figures'!$I:$I,$C101,'2013Figures'!$E:$E,$B$1)</f>
        <v>0</v>
      </c>
      <c r="E101" s="9">
        <f>SUMIFS('2013Figures'!$J:$J,'2013Figures'!$C:$C,$A101,'2013Figures'!$H:$H,$B101,'2013Figures'!$I:$I,$C101,'2013Figures'!$B:$B,"BrokerToCy",'2013Figures'!$G:$G,"E1",'2013Figures'!$E:$E,$B$1)</f>
        <v>0</v>
      </c>
      <c r="F101" s="9">
        <f>SUMIFS('2013Figures'!$J:$J,'2013Figures'!$C:$C,$A101,'2013Figures'!$H:$H,$B101,'2013Figures'!$I:$I,$C101,'2013Figures'!$B:$B,"BrokerToCy",'2013Figures'!$G:$G,"P1",'2013Figures'!$E:$E,$B$1)</f>
        <v>0</v>
      </c>
      <c r="G101" s="9">
        <f>SUMIFS('2013Figures'!$J:$J,'2013Figures'!$C:$C,$A101,'2013Figures'!$H:$H,$B101,'2013Figures'!$I:$I,$C101,'2013Figures'!$B:$B,"CyToBroker",'2013Figures'!$G:$G,"E1",'2013Figures'!$E:$E,$B$1)</f>
        <v>0</v>
      </c>
      <c r="H101" s="9">
        <f>SUMIFS('2013Figures'!$J:$J,'2013Figures'!$C:$C,$A101,'2013Figures'!$H:$H,$B101,'2013Figures'!$I:$I,$C101,'2013Figures'!$B:$B,"CyToBroker",'2013Figures'!$G:$G,"P1",'2013Figures'!$E:$E,$B$1)</f>
        <v>0</v>
      </c>
      <c r="J101" s="8">
        <v>201501</v>
      </c>
      <c r="L101" s="42">
        <f>SUMIFS('2012Figures'!$J:$J,'2012Figures'!$C:$C,$A101,'2012Figures'!$H:$H,$B101,'2012Figures'!$I:$I,$C101,'2012Figures'!$E:$E,$B$1)</f>
        <v>0</v>
      </c>
      <c r="M101" s="52">
        <f>SUMIFS('2012Figures'!$J:$J,'2012Figures'!$C:$C,$A101,'2012Figures'!$H:$H,$B101,'2012Figures'!$I:$I,$C101,'2012Figures'!$B:$B,"BrokerToCy",'2012Figures'!$G:$G,"E1",'2012Figures'!$E:$E,$B$1)</f>
        <v>0</v>
      </c>
      <c r="N101" s="52">
        <f>SUMIFS('2012Figures'!$J:$J,'2012Figures'!$C:$C,$A101,'2012Figures'!$H:$H,$B101,'2012Figures'!$I:$I,$C101,'2012Figures'!$B:$B,"BrokerToCy",'2012Figures'!$G:$G,"P1",'2012Figures'!$E:$E,$B$1)</f>
        <v>0</v>
      </c>
      <c r="O101" s="52">
        <f>SUMIFS('2012Figures'!$J:$J,'2012Figures'!$C:$C,$A101,'2012Figures'!$H:$H,$B101,'2012Figures'!$I:$I,$C101,'2012Figures'!$B:$B,"CyToBroker",'2012Figures'!$G:$G,"E1",'2012Figures'!$E:$E,$B$1)</f>
        <v>0</v>
      </c>
      <c r="P101" s="52">
        <f>SUMIFS('2012Figures'!$J:$J,'2012Figures'!$C:$C,$A101,'2012Figures'!$H:$H,$B101,'2012Figures'!$I:$I,$C101,'2012Figures'!$B:$B,"CyToBroker",'2012Figures'!$G:$G,"P1",'2012Figures'!$E:$E,$B$1)</f>
        <v>0</v>
      </c>
      <c r="R101" s="46" t="str">
        <f t="shared" si="18"/>
        <v/>
      </c>
      <c r="S101" s="46" t="str">
        <f t="shared" si="18"/>
        <v/>
      </c>
      <c r="T101" s="46" t="str">
        <f t="shared" si="18"/>
        <v/>
      </c>
      <c r="U101" s="46" t="str">
        <f t="shared" si="18"/>
        <v/>
      </c>
      <c r="V101" s="46" t="str">
        <f t="shared" si="18"/>
        <v/>
      </c>
    </row>
    <row r="102" spans="1:22" x14ac:dyDescent="0.2">
      <c r="A102" s="1">
        <v>104</v>
      </c>
      <c r="B102" s="1" t="s">
        <v>95</v>
      </c>
      <c r="C102" s="8">
        <v>9</v>
      </c>
      <c r="D102" s="29">
        <f>SUMIFS('2013Figures'!$J:$J,'2013Figures'!$C:$C,$A102,'2013Figures'!$H:$H,$B102,'2013Figures'!$I:$I,$C102,'2013Figures'!$E:$E,$B$1)</f>
        <v>0</v>
      </c>
      <c r="E102" s="9">
        <f>SUMIFS('2013Figures'!$J:$J,'2013Figures'!$C:$C,$A102,'2013Figures'!$H:$H,$B102,'2013Figures'!$I:$I,$C102,'2013Figures'!$B:$B,"BrokerToCy",'2013Figures'!$G:$G,"E1",'2013Figures'!$E:$E,$B$1)</f>
        <v>0</v>
      </c>
      <c r="F102" s="9">
        <f>SUMIFS('2013Figures'!$J:$J,'2013Figures'!$C:$C,$A102,'2013Figures'!$H:$H,$B102,'2013Figures'!$I:$I,$C102,'2013Figures'!$B:$B,"BrokerToCy",'2013Figures'!$G:$G,"P1",'2013Figures'!$E:$E,$B$1)</f>
        <v>0</v>
      </c>
      <c r="G102" s="9">
        <f>SUMIFS('2013Figures'!$J:$J,'2013Figures'!$C:$C,$A102,'2013Figures'!$H:$H,$B102,'2013Figures'!$I:$I,$C102,'2013Figures'!$B:$B,"CyToBroker",'2013Figures'!$G:$G,"E1",'2013Figures'!$E:$E,$B$1)</f>
        <v>0</v>
      </c>
      <c r="H102" s="9">
        <f>SUMIFS('2013Figures'!$J:$J,'2013Figures'!$C:$C,$A102,'2013Figures'!$H:$H,$B102,'2013Figures'!$I:$I,$C102,'2013Figures'!$B:$B,"CyToBroker",'2013Figures'!$G:$G,"P1",'2013Figures'!$E:$E,$B$1)</f>
        <v>0</v>
      </c>
      <c r="J102" s="8">
        <v>201401</v>
      </c>
      <c r="L102" s="42">
        <f>SUMIFS('2012Figures'!$J:$J,'2012Figures'!$C:$C,$A102,'2012Figures'!$H:$H,$B102,'2012Figures'!$I:$I,$C102,'2012Figures'!$E:$E,$B$1)</f>
        <v>0</v>
      </c>
      <c r="M102" s="52">
        <f>SUMIFS('2012Figures'!$J:$J,'2012Figures'!$C:$C,$A102,'2012Figures'!$H:$H,$B102,'2012Figures'!$I:$I,$C102,'2012Figures'!$B:$B,"BrokerToCy",'2012Figures'!$G:$G,"E1",'2012Figures'!$E:$E,$B$1)</f>
        <v>0</v>
      </c>
      <c r="N102" s="52">
        <f>SUMIFS('2012Figures'!$J:$J,'2012Figures'!$C:$C,$A102,'2012Figures'!$H:$H,$B102,'2012Figures'!$I:$I,$C102,'2012Figures'!$B:$B,"BrokerToCy",'2012Figures'!$G:$G,"P1",'2012Figures'!$E:$E,$B$1)</f>
        <v>0</v>
      </c>
      <c r="O102" s="52">
        <f>SUMIFS('2012Figures'!$J:$J,'2012Figures'!$C:$C,$A102,'2012Figures'!$H:$H,$B102,'2012Figures'!$I:$I,$C102,'2012Figures'!$B:$B,"CyToBroker",'2012Figures'!$G:$G,"E1",'2012Figures'!$E:$E,$B$1)</f>
        <v>0</v>
      </c>
      <c r="P102" s="52">
        <f>SUMIFS('2012Figures'!$J:$J,'2012Figures'!$C:$C,$A102,'2012Figures'!$H:$H,$B102,'2012Figures'!$I:$I,$C102,'2012Figures'!$B:$B,"CyToBroker",'2012Figures'!$G:$G,"P1",'2012Figures'!$E:$E,$B$1)</f>
        <v>0</v>
      </c>
      <c r="R102" s="46" t="str">
        <f t="shared" si="18"/>
        <v/>
      </c>
      <c r="S102" s="46" t="str">
        <f t="shared" si="18"/>
        <v/>
      </c>
      <c r="T102" s="46" t="str">
        <f t="shared" si="18"/>
        <v/>
      </c>
      <c r="U102" s="46" t="str">
        <f t="shared" si="18"/>
        <v/>
      </c>
      <c r="V102" s="46" t="str">
        <f t="shared" si="18"/>
        <v/>
      </c>
    </row>
    <row r="103" spans="1:22" x14ac:dyDescent="0.2">
      <c r="A103" s="1">
        <v>104</v>
      </c>
      <c r="B103" s="1" t="s">
        <v>95</v>
      </c>
      <c r="C103" s="8">
        <v>8</v>
      </c>
      <c r="D103" s="29">
        <f>SUMIFS('2013Figures'!$J:$J,'2013Figures'!$C:$C,$A103,'2013Figures'!$H:$H,$B103,'2013Figures'!$I:$I,$C103,'2013Figures'!$E:$E,$B$1)</f>
        <v>0</v>
      </c>
      <c r="E103" s="9">
        <f>SUMIFS('2013Figures'!$J:$J,'2013Figures'!$C:$C,$A103,'2013Figures'!$H:$H,$B103,'2013Figures'!$I:$I,$C103,'2013Figures'!$B:$B,"BrokerToCy",'2013Figures'!$G:$G,"E1",'2013Figures'!$E:$E,$B$1)</f>
        <v>0</v>
      </c>
      <c r="F103" s="9">
        <f>SUMIFS('2013Figures'!$J:$J,'2013Figures'!$C:$C,$A103,'2013Figures'!$H:$H,$B103,'2013Figures'!$I:$I,$C103,'2013Figures'!$B:$B,"BrokerToCy",'2013Figures'!$G:$G,"P1",'2013Figures'!$E:$E,$B$1)</f>
        <v>0</v>
      </c>
      <c r="G103" s="9">
        <f>SUMIFS('2013Figures'!$J:$J,'2013Figures'!$C:$C,$A103,'2013Figures'!$H:$H,$B103,'2013Figures'!$I:$I,$C103,'2013Figures'!$B:$B,"CyToBroker",'2013Figures'!$G:$G,"E1",'2013Figures'!$E:$E,$B$1)</f>
        <v>0</v>
      </c>
      <c r="H103" s="9">
        <f>SUMIFS('2013Figures'!$J:$J,'2013Figures'!$C:$C,$A103,'2013Figures'!$H:$H,$B103,'2013Figures'!$I:$I,$C103,'2013Figures'!$B:$B,"CyToBroker",'2013Figures'!$G:$G,"P1",'2013Figures'!$E:$E,$B$1)</f>
        <v>0</v>
      </c>
      <c r="I103" s="30"/>
      <c r="J103" s="31">
        <v>201301</v>
      </c>
      <c r="K103" s="30"/>
      <c r="L103" s="42">
        <f>SUMIFS('2012Figures'!$J:$J,'2012Figures'!$C:$C,$A103,'2012Figures'!$H:$H,$B103,'2012Figures'!$I:$I,$C103,'2012Figures'!$E:$E,$B$1)</f>
        <v>0</v>
      </c>
      <c r="M103" s="52">
        <f>SUMIFS('2012Figures'!$J:$J,'2012Figures'!$C:$C,$A103,'2012Figures'!$H:$H,$B103,'2012Figures'!$I:$I,$C103,'2012Figures'!$B:$B,"BrokerToCy",'2012Figures'!$G:$G,"E1",'2012Figures'!$E:$E,$B$1)</f>
        <v>0</v>
      </c>
      <c r="N103" s="52">
        <f>SUMIFS('2012Figures'!$J:$J,'2012Figures'!$C:$C,$A103,'2012Figures'!$H:$H,$B103,'2012Figures'!$I:$I,$C103,'2012Figures'!$B:$B,"BrokerToCy",'2012Figures'!$G:$G,"P1",'2012Figures'!$E:$E,$B$1)</f>
        <v>0</v>
      </c>
      <c r="O103" s="52">
        <f>SUMIFS('2012Figures'!$J:$J,'2012Figures'!$C:$C,$A103,'2012Figures'!$H:$H,$B103,'2012Figures'!$I:$I,$C103,'2012Figures'!$B:$B,"CyToBroker",'2012Figures'!$G:$G,"E1",'2012Figures'!$E:$E,$B$1)</f>
        <v>0</v>
      </c>
      <c r="P103" s="52">
        <f>SUMIFS('2012Figures'!$J:$J,'2012Figures'!$C:$C,$A103,'2012Figures'!$H:$H,$B103,'2012Figures'!$I:$I,$C103,'2012Figures'!$B:$B,"CyToBroker",'2012Figures'!$G:$G,"P1",'2012Figures'!$E:$E,$B$1)</f>
        <v>0</v>
      </c>
      <c r="Q103" s="30"/>
      <c r="R103" s="46" t="str">
        <f t="shared" si="18"/>
        <v/>
      </c>
      <c r="S103" s="46" t="str">
        <f t="shared" si="18"/>
        <v/>
      </c>
      <c r="T103" s="46" t="str">
        <f t="shared" si="18"/>
        <v/>
      </c>
      <c r="U103" s="46" t="str">
        <f t="shared" si="18"/>
        <v/>
      </c>
      <c r="V103" s="46" t="str">
        <f t="shared" si="18"/>
        <v/>
      </c>
    </row>
    <row r="104" spans="1:22" x14ac:dyDescent="0.2">
      <c r="A104" s="1">
        <v>104</v>
      </c>
      <c r="B104" s="1" t="s">
        <v>95</v>
      </c>
      <c r="C104" s="8">
        <v>7</v>
      </c>
      <c r="D104" s="29">
        <f>SUMIFS('2013Figures'!$J:$J,'2013Figures'!$C:$C,$A104,'2013Figures'!$H:$H,$B104,'2013Figures'!$I:$I,$C104,'2013Figures'!$E:$E,$B$1)</f>
        <v>0</v>
      </c>
      <c r="E104" s="9">
        <f>SUMIFS('2013Figures'!$J:$J,'2013Figures'!$C:$C,$A104,'2013Figures'!$H:$H,$B104,'2013Figures'!$I:$I,$C104,'2013Figures'!$B:$B,"BrokerToCy",'2013Figures'!$G:$G,"E1",'2013Figures'!$E:$E,$B$1)</f>
        <v>0</v>
      </c>
      <c r="F104" s="9">
        <f>SUMIFS('2013Figures'!$J:$J,'2013Figures'!$C:$C,$A104,'2013Figures'!$H:$H,$B104,'2013Figures'!$I:$I,$C104,'2013Figures'!$B:$B,"BrokerToCy",'2013Figures'!$G:$G,"P1",'2013Figures'!$E:$E,$B$1)</f>
        <v>0</v>
      </c>
      <c r="G104" s="9">
        <f>SUMIFS('2013Figures'!$J:$J,'2013Figures'!$C:$C,$A104,'2013Figures'!$H:$H,$B104,'2013Figures'!$I:$I,$C104,'2013Figures'!$B:$B,"CyToBroker",'2013Figures'!$G:$G,"E1",'2013Figures'!$E:$E,$B$1)</f>
        <v>0</v>
      </c>
      <c r="H104" s="9">
        <f>SUMIFS('2013Figures'!$J:$J,'2013Figures'!$C:$C,$A104,'2013Figures'!$H:$H,$B104,'2013Figures'!$I:$I,$C104,'2013Figures'!$B:$B,"CyToBroker",'2013Figures'!$G:$G,"P1",'2013Figures'!$E:$E,$B$1)</f>
        <v>0</v>
      </c>
      <c r="J104" s="8">
        <v>201201</v>
      </c>
      <c r="L104" s="42">
        <f>SUMIFS('2012Figures'!$J:$J,'2012Figures'!$C:$C,$A104,'2012Figures'!$H:$H,$B104,'2012Figures'!$I:$I,$C104,'2012Figures'!$E:$E,$B$1)</f>
        <v>0</v>
      </c>
      <c r="M104" s="52">
        <f>SUMIFS('2012Figures'!$J:$J,'2012Figures'!$C:$C,$A104,'2012Figures'!$H:$H,$B104,'2012Figures'!$I:$I,$C104,'2012Figures'!$B:$B,"BrokerToCy",'2012Figures'!$G:$G,"E1",'2012Figures'!$E:$E,$B$1)</f>
        <v>0</v>
      </c>
      <c r="N104" s="52">
        <f>SUMIFS('2012Figures'!$J:$J,'2012Figures'!$C:$C,$A104,'2012Figures'!$H:$H,$B104,'2012Figures'!$I:$I,$C104,'2012Figures'!$B:$B,"BrokerToCy",'2012Figures'!$G:$G,"P1",'2012Figures'!$E:$E,$B$1)</f>
        <v>0</v>
      </c>
      <c r="O104" s="52">
        <f>SUMIFS('2012Figures'!$J:$J,'2012Figures'!$C:$C,$A104,'2012Figures'!$H:$H,$B104,'2012Figures'!$I:$I,$C104,'2012Figures'!$B:$B,"CyToBroker",'2012Figures'!$G:$G,"E1",'2012Figures'!$E:$E,$B$1)</f>
        <v>0</v>
      </c>
      <c r="P104" s="52">
        <f>SUMIFS('2012Figures'!$J:$J,'2012Figures'!$C:$C,$A104,'2012Figures'!$H:$H,$B104,'2012Figures'!$I:$I,$C104,'2012Figures'!$B:$B,"CyToBroker",'2012Figures'!$G:$G,"P1",'2012Figures'!$E:$E,$B$1)</f>
        <v>0</v>
      </c>
      <c r="R104" s="46" t="str">
        <f t="shared" si="18"/>
        <v/>
      </c>
      <c r="S104" s="46" t="str">
        <f t="shared" si="18"/>
        <v/>
      </c>
      <c r="T104" s="46" t="str">
        <f t="shared" si="18"/>
        <v/>
      </c>
      <c r="U104" s="46" t="str">
        <f t="shared" si="18"/>
        <v/>
      </c>
      <c r="V104" s="46" t="str">
        <f t="shared" si="18"/>
        <v/>
      </c>
    </row>
    <row r="105" spans="1:22" x14ac:dyDescent="0.2">
      <c r="A105" s="1">
        <v>104</v>
      </c>
      <c r="B105" s="1" t="s">
        <v>95</v>
      </c>
      <c r="C105" s="8">
        <v>6</v>
      </c>
      <c r="D105" s="29">
        <f>SUMIFS('2013Figures'!$J:$J,'2013Figures'!$C:$C,$A105,'2013Figures'!$H:$H,$B105,'2013Figures'!$I:$I,$C105,'2013Figures'!$E:$E,$B$1)</f>
        <v>0</v>
      </c>
      <c r="E105" s="9">
        <f>SUMIFS('2013Figures'!$J:$J,'2013Figures'!$C:$C,$A105,'2013Figures'!$H:$H,$B105,'2013Figures'!$I:$I,$C105,'2013Figures'!$B:$B,"BrokerToCy",'2013Figures'!$G:$G,"E1",'2013Figures'!$E:$E,$B$1)</f>
        <v>0</v>
      </c>
      <c r="F105" s="9">
        <f>SUMIFS('2013Figures'!$J:$J,'2013Figures'!$C:$C,$A105,'2013Figures'!$H:$H,$B105,'2013Figures'!$I:$I,$C105,'2013Figures'!$B:$B,"BrokerToCy",'2013Figures'!$G:$G,"P1",'2013Figures'!$E:$E,$B$1)</f>
        <v>0</v>
      </c>
      <c r="G105" s="9">
        <f>SUMIFS('2013Figures'!$J:$J,'2013Figures'!$C:$C,$A105,'2013Figures'!$H:$H,$B105,'2013Figures'!$I:$I,$C105,'2013Figures'!$B:$B,"CyToBroker",'2013Figures'!$G:$G,"E1",'2013Figures'!$E:$E,$B$1)</f>
        <v>0</v>
      </c>
      <c r="H105" s="9">
        <f>SUMIFS('2013Figures'!$J:$J,'2013Figures'!$C:$C,$A105,'2013Figures'!$H:$H,$B105,'2013Figures'!$I:$I,$C105,'2013Figures'!$B:$B,"CyToBroker",'2013Figures'!$G:$G,"P1",'2013Figures'!$E:$E,$B$1)</f>
        <v>0</v>
      </c>
      <c r="J105" s="8">
        <v>201101</v>
      </c>
      <c r="L105" s="42">
        <f>SUMIFS('2012Figures'!$J:$J,'2012Figures'!$C:$C,$A105,'2012Figures'!$H:$H,$B105,'2012Figures'!$I:$I,$C105,'2012Figures'!$E:$E,$B$1)</f>
        <v>0</v>
      </c>
      <c r="M105" s="52">
        <f>SUMIFS('2012Figures'!$J:$J,'2012Figures'!$C:$C,$A105,'2012Figures'!$H:$H,$B105,'2012Figures'!$I:$I,$C105,'2012Figures'!$B:$B,"BrokerToCy",'2012Figures'!$G:$G,"E1",'2012Figures'!$E:$E,$B$1)</f>
        <v>0</v>
      </c>
      <c r="N105" s="52">
        <f>SUMIFS('2012Figures'!$J:$J,'2012Figures'!$C:$C,$A105,'2012Figures'!$H:$H,$B105,'2012Figures'!$I:$I,$C105,'2012Figures'!$B:$B,"BrokerToCy",'2012Figures'!$G:$G,"P1",'2012Figures'!$E:$E,$B$1)</f>
        <v>0</v>
      </c>
      <c r="O105" s="52">
        <f>SUMIFS('2012Figures'!$J:$J,'2012Figures'!$C:$C,$A105,'2012Figures'!$H:$H,$B105,'2012Figures'!$I:$I,$C105,'2012Figures'!$B:$B,"CyToBroker",'2012Figures'!$G:$G,"E1",'2012Figures'!$E:$E,$B$1)</f>
        <v>0</v>
      </c>
      <c r="P105" s="52">
        <f>SUMIFS('2012Figures'!$J:$J,'2012Figures'!$C:$C,$A105,'2012Figures'!$H:$H,$B105,'2012Figures'!$I:$I,$C105,'2012Figures'!$B:$B,"CyToBroker",'2012Figures'!$G:$G,"P1",'2012Figures'!$E:$E,$B$1)</f>
        <v>0</v>
      </c>
      <c r="R105" s="46" t="str">
        <f t="shared" si="18"/>
        <v/>
      </c>
      <c r="S105" s="46" t="str">
        <f t="shared" si="18"/>
        <v/>
      </c>
      <c r="T105" s="46" t="str">
        <f t="shared" si="18"/>
        <v/>
      </c>
      <c r="U105" s="46" t="str">
        <f t="shared" si="18"/>
        <v/>
      </c>
      <c r="V105" s="46" t="str">
        <f t="shared" si="18"/>
        <v/>
      </c>
    </row>
    <row r="106" spans="1:22" x14ac:dyDescent="0.2">
      <c r="A106" s="1">
        <v>104</v>
      </c>
      <c r="B106" s="1" t="s">
        <v>95</v>
      </c>
      <c r="C106" s="8">
        <v>5</v>
      </c>
      <c r="D106" s="29">
        <f>SUMIFS('2013Figures'!$J:$J,'2013Figures'!$C:$C,$A106,'2013Figures'!$H:$H,$B106,'2013Figures'!$I:$I,$C106,'2013Figures'!$E:$E,$B$1)</f>
        <v>0</v>
      </c>
      <c r="E106" s="9">
        <f>SUMIFS('2013Figures'!$J:$J,'2013Figures'!$C:$C,$A106,'2013Figures'!$H:$H,$B106,'2013Figures'!$I:$I,$C106,'2013Figures'!$B:$B,"BrokerToCy",'2013Figures'!$G:$G,"E1",'2013Figures'!$E:$E,$B$1)</f>
        <v>0</v>
      </c>
      <c r="F106" s="9">
        <f>SUMIFS('2013Figures'!$J:$J,'2013Figures'!$C:$C,$A106,'2013Figures'!$H:$H,$B106,'2013Figures'!$I:$I,$C106,'2013Figures'!$B:$B,"BrokerToCy",'2013Figures'!$G:$G,"P1",'2013Figures'!$E:$E,$B$1)</f>
        <v>0</v>
      </c>
      <c r="G106" s="9">
        <f>SUMIFS('2013Figures'!$J:$J,'2013Figures'!$C:$C,$A106,'2013Figures'!$H:$H,$B106,'2013Figures'!$I:$I,$C106,'2013Figures'!$B:$B,"CyToBroker",'2013Figures'!$G:$G,"E1",'2013Figures'!$E:$E,$B$1)</f>
        <v>0</v>
      </c>
      <c r="H106" s="9">
        <f>SUMIFS('2013Figures'!$J:$J,'2013Figures'!$C:$C,$A106,'2013Figures'!$H:$H,$B106,'2013Figures'!$I:$I,$C106,'2013Figures'!$B:$B,"CyToBroker",'2013Figures'!$G:$G,"P1",'2013Figures'!$E:$E,$B$1)</f>
        <v>0</v>
      </c>
      <c r="J106" s="8">
        <v>201001</v>
      </c>
      <c r="L106" s="42">
        <f>SUMIFS('2012Figures'!$J:$J,'2012Figures'!$C:$C,$A106,'2012Figures'!$H:$H,$B106,'2012Figures'!$I:$I,$C106,'2012Figures'!$E:$E,$B$1)</f>
        <v>0</v>
      </c>
      <c r="M106" s="52">
        <f>SUMIFS('2012Figures'!$J:$J,'2012Figures'!$C:$C,$A106,'2012Figures'!$H:$H,$B106,'2012Figures'!$I:$I,$C106,'2012Figures'!$B:$B,"BrokerToCy",'2012Figures'!$G:$G,"E1",'2012Figures'!$E:$E,$B$1)</f>
        <v>0</v>
      </c>
      <c r="N106" s="52">
        <f>SUMIFS('2012Figures'!$J:$J,'2012Figures'!$C:$C,$A106,'2012Figures'!$H:$H,$B106,'2012Figures'!$I:$I,$C106,'2012Figures'!$B:$B,"BrokerToCy",'2012Figures'!$G:$G,"P1",'2012Figures'!$E:$E,$B$1)</f>
        <v>0</v>
      </c>
      <c r="O106" s="52">
        <f>SUMIFS('2012Figures'!$J:$J,'2012Figures'!$C:$C,$A106,'2012Figures'!$H:$H,$B106,'2012Figures'!$I:$I,$C106,'2012Figures'!$B:$B,"CyToBroker",'2012Figures'!$G:$G,"E1",'2012Figures'!$E:$E,$B$1)</f>
        <v>0</v>
      </c>
      <c r="P106" s="52">
        <f>SUMIFS('2012Figures'!$J:$J,'2012Figures'!$C:$C,$A106,'2012Figures'!$H:$H,$B106,'2012Figures'!$I:$I,$C106,'2012Figures'!$B:$B,"CyToBroker",'2012Figures'!$G:$G,"P1",'2012Figures'!$E:$E,$B$1)</f>
        <v>0</v>
      </c>
      <c r="R106" s="46" t="str">
        <f t="shared" si="18"/>
        <v/>
      </c>
      <c r="S106" s="46" t="str">
        <f t="shared" si="18"/>
        <v/>
      </c>
      <c r="T106" s="46" t="str">
        <f t="shared" si="18"/>
        <v/>
      </c>
      <c r="U106" s="46" t="str">
        <f t="shared" si="18"/>
        <v/>
      </c>
      <c r="V106" s="46" t="str">
        <f t="shared" si="18"/>
        <v/>
      </c>
    </row>
    <row r="107" spans="1:22" x14ac:dyDescent="0.2">
      <c r="A107" s="1">
        <v>104</v>
      </c>
      <c r="B107" s="1" t="s">
        <v>95</v>
      </c>
      <c r="C107" s="8">
        <v>4</v>
      </c>
      <c r="D107" s="29">
        <f>SUMIFS('2013Figures'!$J:$J,'2013Figures'!$C:$C,$A107,'2013Figures'!$H:$H,$B107,'2013Figures'!$I:$I,$C107,'2013Figures'!$E:$E,$B$1)</f>
        <v>0</v>
      </c>
      <c r="E107" s="9">
        <f>SUMIFS('2013Figures'!$J:$J,'2013Figures'!$C:$C,$A107,'2013Figures'!$H:$H,$B107,'2013Figures'!$I:$I,$C107,'2013Figures'!$B:$B,"BrokerToCy",'2013Figures'!$G:$G,"E1",'2013Figures'!$E:$E,$B$1)</f>
        <v>0</v>
      </c>
      <c r="F107" s="9">
        <f>SUMIFS('2013Figures'!$J:$J,'2013Figures'!$C:$C,$A107,'2013Figures'!$H:$H,$B107,'2013Figures'!$I:$I,$C107,'2013Figures'!$B:$B,"BrokerToCy",'2013Figures'!$G:$G,"P1",'2013Figures'!$E:$E,$B$1)</f>
        <v>0</v>
      </c>
      <c r="G107" s="9">
        <f>SUMIFS('2013Figures'!$J:$J,'2013Figures'!$C:$C,$A107,'2013Figures'!$H:$H,$B107,'2013Figures'!$I:$I,$C107,'2013Figures'!$B:$B,"CyToBroker",'2013Figures'!$G:$G,"E1",'2013Figures'!$E:$E,$B$1)</f>
        <v>0</v>
      </c>
      <c r="H107" s="9">
        <f>SUMIFS('2013Figures'!$J:$J,'2013Figures'!$C:$C,$A107,'2013Figures'!$H:$H,$B107,'2013Figures'!$I:$I,$C107,'2013Figures'!$B:$B,"CyToBroker",'2013Figures'!$G:$G,"P1",'2013Figures'!$E:$E,$B$1)</f>
        <v>0</v>
      </c>
      <c r="J107" s="8">
        <v>200901</v>
      </c>
      <c r="L107" s="42">
        <f>SUMIFS('2012Figures'!$J:$J,'2012Figures'!$C:$C,$A107,'2012Figures'!$H:$H,$B107,'2012Figures'!$I:$I,$C107,'2012Figures'!$E:$E,$B$1)</f>
        <v>0</v>
      </c>
      <c r="M107" s="52">
        <f>SUMIFS('2012Figures'!$J:$J,'2012Figures'!$C:$C,$A107,'2012Figures'!$H:$H,$B107,'2012Figures'!$I:$I,$C107,'2012Figures'!$B:$B,"BrokerToCy",'2012Figures'!$G:$G,"E1",'2012Figures'!$E:$E,$B$1)</f>
        <v>0</v>
      </c>
      <c r="N107" s="52">
        <f>SUMIFS('2012Figures'!$J:$J,'2012Figures'!$C:$C,$A107,'2012Figures'!$H:$H,$B107,'2012Figures'!$I:$I,$C107,'2012Figures'!$B:$B,"BrokerToCy",'2012Figures'!$G:$G,"P1",'2012Figures'!$E:$E,$B$1)</f>
        <v>0</v>
      </c>
      <c r="O107" s="52">
        <f>SUMIFS('2012Figures'!$J:$J,'2012Figures'!$C:$C,$A107,'2012Figures'!$H:$H,$B107,'2012Figures'!$I:$I,$C107,'2012Figures'!$B:$B,"CyToBroker",'2012Figures'!$G:$G,"E1",'2012Figures'!$E:$E,$B$1)</f>
        <v>0</v>
      </c>
      <c r="P107" s="52">
        <f>SUMIFS('2012Figures'!$J:$J,'2012Figures'!$C:$C,$A107,'2012Figures'!$H:$H,$B107,'2012Figures'!$I:$I,$C107,'2012Figures'!$B:$B,"CyToBroker",'2012Figures'!$G:$G,"P1",'2012Figures'!$E:$E,$B$1)</f>
        <v>0</v>
      </c>
      <c r="R107" s="46" t="str">
        <f t="shared" si="18"/>
        <v/>
      </c>
      <c r="S107" s="46" t="str">
        <f t="shared" si="18"/>
        <v/>
      </c>
      <c r="T107" s="46" t="str">
        <f t="shared" si="18"/>
        <v/>
      </c>
      <c r="U107" s="46" t="str">
        <f t="shared" si="18"/>
        <v/>
      </c>
      <c r="V107" s="46" t="str">
        <f t="shared" si="18"/>
        <v/>
      </c>
    </row>
    <row r="108" spans="1:22" x14ac:dyDescent="0.2">
      <c r="A108" s="1">
        <v>104</v>
      </c>
      <c r="B108" s="1" t="s">
        <v>95</v>
      </c>
      <c r="C108" s="8">
        <v>3</v>
      </c>
      <c r="D108" s="29">
        <f>SUMIFS('2013Figures'!$J:$J,'2013Figures'!$C:$C,$A108,'2013Figures'!$H:$H,$B108,'2013Figures'!$I:$I,$C108,'2013Figures'!$E:$E,$B$1)</f>
        <v>0</v>
      </c>
      <c r="E108" s="9">
        <f>SUMIFS('2013Figures'!$J:$J,'2013Figures'!$C:$C,$A108,'2013Figures'!$H:$H,$B108,'2013Figures'!$I:$I,$C108,'2013Figures'!$B:$B,"BrokerToCy",'2013Figures'!$G:$G,"E1",'2013Figures'!$E:$E,$B$1)</f>
        <v>0</v>
      </c>
      <c r="F108" s="9">
        <f>SUMIFS('2013Figures'!$J:$J,'2013Figures'!$C:$C,$A108,'2013Figures'!$H:$H,$B108,'2013Figures'!$I:$I,$C108,'2013Figures'!$B:$B,"BrokerToCy",'2013Figures'!$G:$G,"P1",'2013Figures'!$E:$E,$B$1)</f>
        <v>0</v>
      </c>
      <c r="G108" s="9">
        <f>SUMIFS('2013Figures'!$J:$J,'2013Figures'!$C:$C,$A108,'2013Figures'!$H:$H,$B108,'2013Figures'!$I:$I,$C108,'2013Figures'!$B:$B,"CyToBroker",'2013Figures'!$G:$G,"E1",'2013Figures'!$E:$E,$B$1)</f>
        <v>0</v>
      </c>
      <c r="H108" s="9">
        <f>SUMIFS('2013Figures'!$J:$J,'2013Figures'!$C:$C,$A108,'2013Figures'!$H:$H,$B108,'2013Figures'!$I:$I,$C108,'2013Figures'!$B:$B,"CyToBroker",'2013Figures'!$G:$G,"P1",'2013Figures'!$E:$E,$B$1)</f>
        <v>0</v>
      </c>
      <c r="J108" s="8">
        <v>200801</v>
      </c>
      <c r="L108" s="42">
        <f>SUMIFS('2012Figures'!$J:$J,'2012Figures'!$C:$C,$A108,'2012Figures'!$H:$H,$B108,'2012Figures'!$I:$I,$C108,'2012Figures'!$E:$E,$B$1)</f>
        <v>0</v>
      </c>
      <c r="M108" s="52">
        <f>SUMIFS('2012Figures'!$J:$J,'2012Figures'!$C:$C,$A108,'2012Figures'!$H:$H,$B108,'2012Figures'!$I:$I,$C108,'2012Figures'!$B:$B,"BrokerToCy",'2012Figures'!$G:$G,"E1",'2012Figures'!$E:$E,$B$1)</f>
        <v>0</v>
      </c>
      <c r="N108" s="52">
        <f>SUMIFS('2012Figures'!$J:$J,'2012Figures'!$C:$C,$A108,'2012Figures'!$H:$H,$B108,'2012Figures'!$I:$I,$C108,'2012Figures'!$B:$B,"BrokerToCy",'2012Figures'!$G:$G,"P1",'2012Figures'!$E:$E,$B$1)</f>
        <v>0</v>
      </c>
      <c r="O108" s="52">
        <f>SUMIFS('2012Figures'!$J:$J,'2012Figures'!$C:$C,$A108,'2012Figures'!$H:$H,$B108,'2012Figures'!$I:$I,$C108,'2012Figures'!$B:$B,"CyToBroker",'2012Figures'!$G:$G,"E1",'2012Figures'!$E:$E,$B$1)</f>
        <v>0</v>
      </c>
      <c r="P108" s="52">
        <f>SUMIFS('2012Figures'!$J:$J,'2012Figures'!$C:$C,$A108,'2012Figures'!$H:$H,$B108,'2012Figures'!$I:$I,$C108,'2012Figures'!$B:$B,"CyToBroker",'2012Figures'!$G:$G,"P1",'2012Figures'!$E:$E,$B$1)</f>
        <v>0</v>
      </c>
      <c r="R108" s="46" t="str">
        <f t="shared" si="18"/>
        <v/>
      </c>
      <c r="S108" s="46" t="str">
        <f t="shared" si="18"/>
        <v/>
      </c>
      <c r="T108" s="46" t="str">
        <f t="shared" si="18"/>
        <v/>
      </c>
      <c r="U108" s="46" t="str">
        <f t="shared" si="18"/>
        <v/>
      </c>
      <c r="V108" s="46" t="str">
        <f t="shared" si="18"/>
        <v/>
      </c>
    </row>
    <row r="109" spans="1:22" x14ac:dyDescent="0.2">
      <c r="A109" s="1">
        <v>104</v>
      </c>
      <c r="B109" s="1" t="s">
        <v>95</v>
      </c>
      <c r="C109" s="8">
        <v>2</v>
      </c>
      <c r="D109" s="29">
        <f>SUMIFS('2013Figures'!$J:$J,'2013Figures'!$C:$C,$A109,'2013Figures'!$H:$H,$B109,'2013Figures'!$I:$I,$C109,'2013Figures'!$E:$E,$B$1)</f>
        <v>0</v>
      </c>
      <c r="E109" s="9">
        <f>SUMIFS('2013Figures'!$J:$J,'2013Figures'!$C:$C,$A109,'2013Figures'!$H:$H,$B109,'2013Figures'!$I:$I,$C109,'2013Figures'!$B:$B,"BrokerToCy",'2013Figures'!$G:$G,"E1",'2013Figures'!$E:$E,$B$1)</f>
        <v>0</v>
      </c>
      <c r="F109" s="9">
        <f>SUMIFS('2013Figures'!$J:$J,'2013Figures'!$C:$C,$A109,'2013Figures'!$H:$H,$B109,'2013Figures'!$I:$I,$C109,'2013Figures'!$B:$B,"BrokerToCy",'2013Figures'!$G:$G,"P1",'2013Figures'!$E:$E,$B$1)</f>
        <v>0</v>
      </c>
      <c r="G109" s="9">
        <f>SUMIFS('2013Figures'!$J:$J,'2013Figures'!$C:$C,$A109,'2013Figures'!$H:$H,$B109,'2013Figures'!$I:$I,$C109,'2013Figures'!$B:$B,"CyToBroker",'2013Figures'!$G:$G,"E1",'2013Figures'!$E:$E,$B$1)</f>
        <v>0</v>
      </c>
      <c r="H109" s="9">
        <f>SUMIFS('2013Figures'!$J:$J,'2013Figures'!$C:$C,$A109,'2013Figures'!$H:$H,$B109,'2013Figures'!$I:$I,$C109,'2013Figures'!$B:$B,"CyToBroker",'2013Figures'!$G:$G,"P1",'2013Figures'!$E:$E,$B$1)</f>
        <v>0</v>
      </c>
      <c r="J109" s="8">
        <v>200701</v>
      </c>
      <c r="L109" s="42">
        <f>SUMIFS('2012Figures'!$J:$J,'2012Figures'!$C:$C,$A109,'2012Figures'!$H:$H,$B109,'2012Figures'!$I:$I,$C109,'2012Figures'!$E:$E,$B$1)</f>
        <v>0</v>
      </c>
      <c r="M109" s="52">
        <f>SUMIFS('2012Figures'!$J:$J,'2012Figures'!$C:$C,$A109,'2012Figures'!$H:$H,$B109,'2012Figures'!$I:$I,$C109,'2012Figures'!$B:$B,"BrokerToCy",'2012Figures'!$G:$G,"E1",'2012Figures'!$E:$E,$B$1)</f>
        <v>0</v>
      </c>
      <c r="N109" s="52">
        <f>SUMIFS('2012Figures'!$J:$J,'2012Figures'!$C:$C,$A109,'2012Figures'!$H:$H,$B109,'2012Figures'!$I:$I,$C109,'2012Figures'!$B:$B,"BrokerToCy",'2012Figures'!$G:$G,"P1",'2012Figures'!$E:$E,$B$1)</f>
        <v>0</v>
      </c>
      <c r="O109" s="52">
        <f>SUMIFS('2012Figures'!$J:$J,'2012Figures'!$C:$C,$A109,'2012Figures'!$H:$H,$B109,'2012Figures'!$I:$I,$C109,'2012Figures'!$B:$B,"CyToBroker",'2012Figures'!$G:$G,"E1",'2012Figures'!$E:$E,$B$1)</f>
        <v>0</v>
      </c>
      <c r="P109" s="52">
        <f>SUMIFS('2012Figures'!$J:$J,'2012Figures'!$C:$C,$A109,'2012Figures'!$H:$H,$B109,'2012Figures'!$I:$I,$C109,'2012Figures'!$B:$B,"CyToBroker",'2012Figures'!$G:$G,"P1",'2012Figures'!$E:$E,$B$1)</f>
        <v>0</v>
      </c>
      <c r="R109" s="46" t="str">
        <f t="shared" si="18"/>
        <v/>
      </c>
      <c r="S109" s="46" t="str">
        <f t="shared" si="18"/>
        <v/>
      </c>
      <c r="T109" s="46" t="str">
        <f t="shared" si="18"/>
        <v/>
      </c>
      <c r="U109" s="46" t="str">
        <f t="shared" si="18"/>
        <v/>
      </c>
      <c r="V109" s="46" t="str">
        <f t="shared" si="18"/>
        <v/>
      </c>
    </row>
    <row r="110" spans="1:22" x14ac:dyDescent="0.2">
      <c r="A110" s="1">
        <v>104</v>
      </c>
      <c r="B110" s="1" t="s">
        <v>95</v>
      </c>
      <c r="C110" s="8">
        <v>1</v>
      </c>
      <c r="D110" s="29">
        <f>SUMIFS('2013Figures'!$J:$J,'2013Figures'!$C:$C,$A110,'2013Figures'!$H:$H,$B110,'2013Figures'!$I:$I,$C110,'2013Figures'!$E:$E,$B$1)</f>
        <v>0</v>
      </c>
      <c r="E110" s="9">
        <f>SUMIFS('2013Figures'!$J:$J,'2013Figures'!$C:$C,$A110,'2013Figures'!$H:$H,$B110,'2013Figures'!$I:$I,$C110,'2013Figures'!$B:$B,"BrokerToCy",'2013Figures'!$G:$G,"E1",'2013Figures'!$E:$E,$B$1)</f>
        <v>0</v>
      </c>
      <c r="F110" s="9">
        <f>SUMIFS('2013Figures'!$J:$J,'2013Figures'!$C:$C,$A110,'2013Figures'!$H:$H,$B110,'2013Figures'!$I:$I,$C110,'2013Figures'!$B:$B,"BrokerToCy",'2013Figures'!$G:$G,"P1",'2013Figures'!$E:$E,$B$1)</f>
        <v>0</v>
      </c>
      <c r="G110" s="9">
        <f>SUMIFS('2013Figures'!$J:$J,'2013Figures'!$C:$C,$A110,'2013Figures'!$H:$H,$B110,'2013Figures'!$I:$I,$C110,'2013Figures'!$B:$B,"CyToBroker",'2013Figures'!$G:$G,"E1",'2013Figures'!$E:$E,$B$1)</f>
        <v>0</v>
      </c>
      <c r="H110" s="9">
        <f>SUMIFS('2013Figures'!$J:$J,'2013Figures'!$C:$C,$A110,'2013Figures'!$H:$H,$B110,'2013Figures'!$I:$I,$C110,'2013Figures'!$B:$B,"CyToBroker",'2013Figures'!$G:$G,"P1",'2013Figures'!$E:$E,$B$1)</f>
        <v>0</v>
      </c>
      <c r="J110" s="8">
        <v>200601</v>
      </c>
      <c r="L110" s="42">
        <f>SUMIFS('2012Figures'!$J:$J,'2012Figures'!$C:$C,$A110,'2012Figures'!$H:$H,$B110,'2012Figures'!$I:$I,$C110,'2012Figures'!$E:$E,$B$1)</f>
        <v>0</v>
      </c>
      <c r="M110" s="52">
        <f>SUMIFS('2012Figures'!$J:$J,'2012Figures'!$C:$C,$A110,'2012Figures'!$H:$H,$B110,'2012Figures'!$I:$I,$C110,'2012Figures'!$B:$B,"BrokerToCy",'2012Figures'!$G:$G,"E1",'2012Figures'!$E:$E,$B$1)</f>
        <v>0</v>
      </c>
      <c r="N110" s="52">
        <f>SUMIFS('2012Figures'!$J:$J,'2012Figures'!$C:$C,$A110,'2012Figures'!$H:$H,$B110,'2012Figures'!$I:$I,$C110,'2012Figures'!$B:$B,"BrokerToCy",'2012Figures'!$G:$G,"P1",'2012Figures'!$E:$E,$B$1)</f>
        <v>0</v>
      </c>
      <c r="O110" s="52">
        <f>SUMIFS('2012Figures'!$J:$J,'2012Figures'!$C:$C,$A110,'2012Figures'!$H:$H,$B110,'2012Figures'!$I:$I,$C110,'2012Figures'!$B:$B,"CyToBroker",'2012Figures'!$G:$G,"E1",'2012Figures'!$E:$E,$B$1)</f>
        <v>0</v>
      </c>
      <c r="P110" s="52">
        <f>SUMIFS('2012Figures'!$J:$J,'2012Figures'!$C:$C,$A110,'2012Figures'!$H:$H,$B110,'2012Figures'!$I:$I,$C110,'2012Figures'!$B:$B,"CyToBroker",'2012Figures'!$G:$G,"P1",'2012Figures'!$E:$E,$B$1)</f>
        <v>0</v>
      </c>
      <c r="R110" s="46" t="str">
        <f t="shared" si="18"/>
        <v/>
      </c>
      <c r="S110" s="46" t="str">
        <f t="shared" si="18"/>
        <v/>
      </c>
      <c r="T110" s="46" t="str">
        <f t="shared" si="18"/>
        <v/>
      </c>
      <c r="U110" s="46" t="str">
        <f t="shared" si="18"/>
        <v/>
      </c>
      <c r="V110" s="46" t="str">
        <f t="shared" si="18"/>
        <v/>
      </c>
    </row>
    <row r="111" spans="1:22" x14ac:dyDescent="0.2">
      <c r="A111" s="1">
        <v>104</v>
      </c>
      <c r="B111" s="1" t="s">
        <v>95</v>
      </c>
      <c r="D111" s="29">
        <f>SUMIFS('2013Figures'!$J:$J,'2013Figures'!$C:$C,$A111,'2013Figures'!$H:$H,$B111,'2013Figures'!$I:$I,"",'2013Figures'!$E:$E,$B$1)</f>
        <v>0</v>
      </c>
      <c r="E111" s="9">
        <f>SUMIFS('2013Figures'!$J:$J,'2013Figures'!$C:$C,$A111,'2013Figures'!$H:$H,$B111,'2013Figures'!$I:$I,"",'2013Figures'!$B:$B,"BrokerToCy",'2013Figures'!$G:$G,"E1",'2013Figures'!$E:$E,$B$1)</f>
        <v>0</v>
      </c>
      <c r="F111" s="9">
        <f>SUMIFS('2013Figures'!$J:$J,'2013Figures'!$C:$C,$A111,'2013Figures'!$H:$H,$B111,'2013Figures'!$I:$I,"",'2013Figures'!$B:$B,"BrokerToCy",'2013Figures'!$G:$G,"P1",'2013Figures'!$E:$E,$B$1)</f>
        <v>0</v>
      </c>
      <c r="G111" s="9">
        <f>SUMIFS('2013Figures'!$J:$J,'2013Figures'!$C:$C,$A111,'2013Figures'!$H:$H,$B111,'2013Figures'!$I:$I,"",'2013Figures'!$B:$B,"CyToBroker",'2013Figures'!$G:$G,"E1",'2013Figures'!$E:$E,$B$1)</f>
        <v>0</v>
      </c>
      <c r="H111" s="9">
        <f>SUMIFS('2013Figures'!$J:$J,'2013Figures'!$C:$C,$A111,'2013Figures'!$H:$H,$B111,'2013Figures'!$I:$I,"",'2013Figures'!$B:$B,"CyToBroker",'2013Figures'!$G:$G,"P1",'2013Figures'!$E:$E,$B$1)</f>
        <v>0</v>
      </c>
      <c r="J111" s="8" t="s">
        <v>131</v>
      </c>
      <c r="L111" s="42">
        <f>SUMIFS('2012Figures'!$J:$J,'2012Figures'!$C:$C,$A111,'2012Figures'!$H:$H,$B111,'2012Figures'!$I:$I,"",'2012Figures'!$E:$E,$B$1)</f>
        <v>0</v>
      </c>
      <c r="M111" s="52">
        <f>SUMIFS('2012Figures'!$J:$J,'2012Figures'!$C:$C,$A111,'2012Figures'!$H:$H,$B111,'2012Figures'!$I:$I,"",'2012Figures'!$B:$B,"BrokerToCy",'2012Figures'!$G:$G,"E1",'2012Figures'!$E:$E,$B$1)</f>
        <v>0</v>
      </c>
      <c r="N111" s="52">
        <f>SUMIFS('2012Figures'!$J:$J,'2012Figures'!$C:$C,$A111,'2012Figures'!$H:$H,$B111,'2012Figures'!$I:$I,"",'2012Figures'!$B:$B,"BrokerToCy",'2012Figures'!$G:$G,"P1",'2012Figures'!$E:$E,$B$1)</f>
        <v>0</v>
      </c>
      <c r="O111" s="52">
        <f>SUMIFS('2012Figures'!$J:$J,'2012Figures'!$C:$C,$A111,'2012Figures'!$H:$H,$B111,'2012Figures'!$I:$I,"",'2012Figures'!$B:$B,"CyToBroker",'2012Figures'!$G:$G,"E1",'2012Figures'!$E:$E,$B$1)</f>
        <v>0</v>
      </c>
      <c r="P111" s="52">
        <f>SUMIFS('2012Figures'!$J:$J,'2012Figures'!$C:$C,$A111,'2012Figures'!$H:$H,$B111,'2012Figures'!$I:$I,"",'2012Figures'!$B:$B,"CyToBroker",'2012Figures'!$G:$G,"P1",'2012Figures'!$E:$E,$B$1)</f>
        <v>0</v>
      </c>
      <c r="R111" s="46" t="str">
        <f t="shared" si="18"/>
        <v/>
      </c>
      <c r="S111" s="46" t="str">
        <f t="shared" si="18"/>
        <v/>
      </c>
      <c r="T111" s="46" t="str">
        <f t="shared" si="18"/>
        <v/>
      </c>
      <c r="U111" s="46" t="str">
        <f t="shared" si="18"/>
        <v/>
      </c>
      <c r="V111" s="46" t="str">
        <f t="shared" si="18"/>
        <v/>
      </c>
    </row>
    <row r="112" spans="1:22" x14ac:dyDescent="0.2">
      <c r="A112" s="1">
        <v>104</v>
      </c>
      <c r="B112" s="1" t="s">
        <v>96</v>
      </c>
      <c r="C112" s="8">
        <v>2</v>
      </c>
      <c r="D112" s="29">
        <f>SUMIFS('2013Figures'!$J:$J,'2013Figures'!$C:$C,$A112,'2013Figures'!$H:$H,$B112,'2013Figures'!$I:$I,$C112,'2013Figures'!$E:$E,$B$1)</f>
        <v>0</v>
      </c>
      <c r="E112" s="9">
        <f>SUMIFS('2013Figures'!$J:$J,'2013Figures'!$C:$C,$A112,'2013Figures'!$H:$H,$B112,'2013Figures'!$I:$I,$C112,'2013Figures'!$B:$B,"BrokerToCy",'2013Figures'!$G:$G,"E1",'2013Figures'!$E:$E,$B$1)</f>
        <v>0</v>
      </c>
      <c r="F112" s="9">
        <f>SUMIFS('2013Figures'!$J:$J,'2013Figures'!$C:$C,$A112,'2013Figures'!$H:$H,$B112,'2013Figures'!$I:$I,$C112,'2013Figures'!$B:$B,"BrokerToCy",'2013Figures'!$G:$G,"P1",'2013Figures'!$E:$E,$B$1)</f>
        <v>0</v>
      </c>
      <c r="G112" s="9">
        <f>SUMIFS('2013Figures'!$J:$J,'2013Figures'!$C:$C,$A112,'2013Figures'!$H:$H,$B112,'2013Figures'!$I:$I,$C112,'2013Figures'!$B:$B,"CyToBroker",'2013Figures'!$G:$G,"E1",'2013Figures'!$E:$E,$B$1)</f>
        <v>0</v>
      </c>
      <c r="H112" s="9">
        <f>SUMIFS('2013Figures'!$J:$J,'2013Figures'!$C:$C,$A112,'2013Figures'!$H:$H,$B112,'2013Figures'!$I:$I,$C112,'2013Figures'!$B:$B,"CyToBroker",'2013Figures'!$G:$G,"P1",'2013Figures'!$E:$E,$B$1)</f>
        <v>0</v>
      </c>
      <c r="I112" s="30"/>
      <c r="J112" s="31">
        <v>201001</v>
      </c>
      <c r="K112" s="30"/>
      <c r="L112" s="42">
        <f>SUMIFS('2012Figures'!$J:$J,'2012Figures'!$C:$C,$A112,'2012Figures'!$H:$H,$B112,'2012Figures'!$I:$I,$C112,'2012Figures'!$E:$E,$B$1)</f>
        <v>0</v>
      </c>
      <c r="M112" s="52">
        <f>SUMIFS('2012Figures'!$J:$J,'2012Figures'!$C:$C,$A112,'2012Figures'!$H:$H,$B112,'2012Figures'!$I:$I,$C112,'2012Figures'!$B:$B,"BrokerToCy",'2012Figures'!$G:$G,"E1",'2012Figures'!$E:$E,$B$1)</f>
        <v>0</v>
      </c>
      <c r="N112" s="52">
        <f>SUMIFS('2012Figures'!$J:$J,'2012Figures'!$C:$C,$A112,'2012Figures'!$H:$H,$B112,'2012Figures'!$I:$I,$C112,'2012Figures'!$B:$B,"BrokerToCy",'2012Figures'!$G:$G,"P1",'2012Figures'!$E:$E,$B$1)</f>
        <v>0</v>
      </c>
      <c r="O112" s="52">
        <f>SUMIFS('2012Figures'!$J:$J,'2012Figures'!$C:$C,$A112,'2012Figures'!$H:$H,$B112,'2012Figures'!$I:$I,$C112,'2012Figures'!$B:$B,"CyToBroker",'2012Figures'!$G:$G,"E1",'2012Figures'!$E:$E,$B$1)</f>
        <v>0</v>
      </c>
      <c r="P112" s="52">
        <f>SUMIFS('2012Figures'!$J:$J,'2012Figures'!$C:$C,$A112,'2012Figures'!$H:$H,$B112,'2012Figures'!$I:$I,$C112,'2012Figures'!$B:$B,"CyToBroker",'2012Figures'!$G:$G,"P1",'2012Figures'!$E:$E,$B$1)</f>
        <v>0</v>
      </c>
      <c r="Q112" s="30"/>
      <c r="R112" s="46" t="str">
        <f t="shared" si="18"/>
        <v/>
      </c>
      <c r="S112" s="46" t="str">
        <f t="shared" si="18"/>
        <v/>
      </c>
      <c r="T112" s="46" t="str">
        <f t="shared" si="18"/>
        <v/>
      </c>
      <c r="U112" s="46" t="str">
        <f t="shared" si="18"/>
        <v/>
      </c>
      <c r="V112" s="46" t="str">
        <f t="shared" si="18"/>
        <v/>
      </c>
    </row>
    <row r="113" spans="1:22" x14ac:dyDescent="0.2">
      <c r="A113" s="1">
        <v>104</v>
      </c>
      <c r="B113" s="1" t="s">
        <v>96</v>
      </c>
      <c r="C113" s="8">
        <v>1</v>
      </c>
      <c r="D113" s="29">
        <f>SUMIFS('2013Figures'!$J:$J,'2013Figures'!$C:$C,$A113,'2013Figures'!$H:$H,$B113,'2013Figures'!$I:$I,$C113,'2013Figures'!$E:$E,$B$1)</f>
        <v>0</v>
      </c>
      <c r="E113" s="9">
        <f>SUMIFS('2013Figures'!$J:$J,'2013Figures'!$C:$C,$A113,'2013Figures'!$H:$H,$B113,'2013Figures'!$I:$I,$C113,'2013Figures'!$B:$B,"BrokerToCy",'2013Figures'!$G:$G,"E1",'2013Figures'!$E:$E,$B$1)</f>
        <v>0</v>
      </c>
      <c r="F113" s="9">
        <f>SUMIFS('2013Figures'!$J:$J,'2013Figures'!$C:$C,$A113,'2013Figures'!$H:$H,$B113,'2013Figures'!$I:$I,$C113,'2013Figures'!$B:$B,"BrokerToCy",'2013Figures'!$G:$G,"P1",'2013Figures'!$E:$E,$B$1)</f>
        <v>0</v>
      </c>
      <c r="G113" s="9">
        <f>SUMIFS('2013Figures'!$J:$J,'2013Figures'!$C:$C,$A113,'2013Figures'!$H:$H,$B113,'2013Figures'!$I:$I,$C113,'2013Figures'!$B:$B,"CyToBroker",'2013Figures'!$G:$G,"E1",'2013Figures'!$E:$E,$B$1)</f>
        <v>0</v>
      </c>
      <c r="H113" s="9">
        <f>SUMIFS('2013Figures'!$J:$J,'2013Figures'!$C:$C,$A113,'2013Figures'!$H:$H,$B113,'2013Figures'!$I:$I,$C113,'2013Figures'!$B:$B,"CyToBroker",'2013Figures'!$G:$G,"P1",'2013Figures'!$E:$E,$B$1)</f>
        <v>0</v>
      </c>
      <c r="J113" s="8">
        <v>200601</v>
      </c>
      <c r="L113" s="42">
        <f>SUMIFS('2012Figures'!$J:$J,'2012Figures'!$C:$C,$A113,'2012Figures'!$H:$H,$B113,'2012Figures'!$I:$I,$C113,'2012Figures'!$E:$E,$B$1)</f>
        <v>0</v>
      </c>
      <c r="M113" s="52">
        <f>SUMIFS('2012Figures'!$J:$J,'2012Figures'!$C:$C,$A113,'2012Figures'!$H:$H,$B113,'2012Figures'!$I:$I,$C113,'2012Figures'!$B:$B,"BrokerToCy",'2012Figures'!$G:$G,"E1",'2012Figures'!$E:$E,$B$1)</f>
        <v>0</v>
      </c>
      <c r="N113" s="52">
        <f>SUMIFS('2012Figures'!$J:$J,'2012Figures'!$C:$C,$A113,'2012Figures'!$H:$H,$B113,'2012Figures'!$I:$I,$C113,'2012Figures'!$B:$B,"BrokerToCy",'2012Figures'!$G:$G,"P1",'2012Figures'!$E:$E,$B$1)</f>
        <v>0</v>
      </c>
      <c r="O113" s="52">
        <f>SUMIFS('2012Figures'!$J:$J,'2012Figures'!$C:$C,$A113,'2012Figures'!$H:$H,$B113,'2012Figures'!$I:$I,$C113,'2012Figures'!$B:$B,"CyToBroker",'2012Figures'!$G:$G,"E1",'2012Figures'!$E:$E,$B$1)</f>
        <v>0</v>
      </c>
      <c r="P113" s="52">
        <f>SUMIFS('2012Figures'!$J:$J,'2012Figures'!$C:$C,$A113,'2012Figures'!$H:$H,$B113,'2012Figures'!$I:$I,$C113,'2012Figures'!$B:$B,"CyToBroker",'2012Figures'!$G:$G,"P1",'2012Figures'!$E:$E,$B$1)</f>
        <v>0</v>
      </c>
      <c r="R113" s="46" t="str">
        <f t="shared" si="18"/>
        <v/>
      </c>
      <c r="S113" s="46" t="str">
        <f t="shared" si="18"/>
        <v/>
      </c>
      <c r="T113" s="46" t="str">
        <f t="shared" si="18"/>
        <v/>
      </c>
      <c r="U113" s="46" t="str">
        <f t="shared" si="18"/>
        <v/>
      </c>
      <c r="V113" s="46" t="str">
        <f t="shared" si="18"/>
        <v/>
      </c>
    </row>
    <row r="114" spans="1:22" x14ac:dyDescent="0.2">
      <c r="A114" s="1">
        <v>104</v>
      </c>
      <c r="B114" s="1" t="s">
        <v>96</v>
      </c>
      <c r="D114" s="29">
        <f>SUMIFS('2013Figures'!$J:$J,'2013Figures'!$C:$C,$A114,'2013Figures'!$H:$H,$B114,'2013Figures'!$I:$I,"",'2013Figures'!$E:$E,$B$1)</f>
        <v>0</v>
      </c>
      <c r="E114" s="9">
        <f>SUMIFS('2013Figures'!$J:$J,'2013Figures'!$C:$C,$A114,'2013Figures'!$H:$H,$B114,'2013Figures'!$I:$I,"",'2013Figures'!$B:$B,"BrokerToCy",'2013Figures'!$G:$G,"E1",'2013Figures'!$E:$E,$B$1)</f>
        <v>0</v>
      </c>
      <c r="F114" s="9">
        <f>SUMIFS('2013Figures'!$J:$J,'2013Figures'!$C:$C,$A114,'2013Figures'!$H:$H,$B114,'2013Figures'!$I:$I,"",'2013Figures'!$B:$B,"BrokerToCy",'2013Figures'!$G:$G,"P1",'2013Figures'!$E:$E,$B$1)</f>
        <v>0</v>
      </c>
      <c r="G114" s="9">
        <f>SUMIFS('2013Figures'!$J:$J,'2013Figures'!$C:$C,$A114,'2013Figures'!$H:$H,$B114,'2013Figures'!$I:$I,"",'2013Figures'!$B:$B,"CyToBroker",'2013Figures'!$G:$G,"E1",'2013Figures'!$E:$E,$B$1)</f>
        <v>0</v>
      </c>
      <c r="H114" s="9">
        <f>SUMIFS('2013Figures'!$J:$J,'2013Figures'!$C:$C,$A114,'2013Figures'!$H:$H,$B114,'2013Figures'!$I:$I,"",'2013Figures'!$B:$B,"CyToBroker",'2013Figures'!$G:$G,"P1",'2013Figures'!$E:$E,$B$1)</f>
        <v>0</v>
      </c>
      <c r="J114" s="8" t="s">
        <v>131</v>
      </c>
      <c r="L114" s="42">
        <f>SUMIFS('2012Figures'!$J:$J,'2012Figures'!$C:$C,$A114,'2012Figures'!$H:$H,$B114,'2012Figures'!$I:$I,"",'2012Figures'!$E:$E,$B$1)</f>
        <v>0</v>
      </c>
      <c r="M114" s="52">
        <f>SUMIFS('2012Figures'!$J:$J,'2012Figures'!$C:$C,$A114,'2012Figures'!$H:$H,$B114,'2012Figures'!$I:$I,"",'2012Figures'!$B:$B,"BrokerToCy",'2012Figures'!$G:$G,"E1",'2012Figures'!$E:$E,$B$1)</f>
        <v>0</v>
      </c>
      <c r="N114" s="52">
        <f>SUMIFS('2012Figures'!$J:$J,'2012Figures'!$C:$C,$A114,'2012Figures'!$H:$H,$B114,'2012Figures'!$I:$I,"",'2012Figures'!$B:$B,"BrokerToCy",'2012Figures'!$G:$G,"P1",'2012Figures'!$E:$E,$B$1)</f>
        <v>0</v>
      </c>
      <c r="O114" s="52">
        <f>SUMIFS('2012Figures'!$J:$J,'2012Figures'!$C:$C,$A114,'2012Figures'!$H:$H,$B114,'2012Figures'!$I:$I,"",'2012Figures'!$B:$B,"CyToBroker",'2012Figures'!$G:$G,"E1",'2012Figures'!$E:$E,$B$1)</f>
        <v>0</v>
      </c>
      <c r="P114" s="52">
        <f>SUMIFS('2012Figures'!$J:$J,'2012Figures'!$C:$C,$A114,'2012Figures'!$H:$H,$B114,'2012Figures'!$I:$I,"",'2012Figures'!$B:$B,"CyToBroker",'2012Figures'!$G:$G,"P1",'2012Figures'!$E:$E,$B$1)</f>
        <v>0</v>
      </c>
      <c r="R114" s="46" t="str">
        <f t="shared" si="18"/>
        <v/>
      </c>
      <c r="S114" s="46" t="str">
        <f t="shared" si="18"/>
        <v/>
      </c>
      <c r="T114" s="46" t="str">
        <f t="shared" si="18"/>
        <v/>
      </c>
      <c r="U114" s="46" t="str">
        <f t="shared" si="18"/>
        <v/>
      </c>
      <c r="V114" s="46" t="str">
        <f t="shared" si="18"/>
        <v/>
      </c>
    </row>
    <row r="115" spans="1:22" x14ac:dyDescent="0.2">
      <c r="A115" s="1">
        <v>104</v>
      </c>
      <c r="B115" s="1" t="s">
        <v>97</v>
      </c>
      <c r="C115" s="8">
        <v>11</v>
      </c>
      <c r="D115" s="29">
        <f>SUMIFS('2013Figures'!$J:$J,'2013Figures'!$C:$C,$A115,'2013Figures'!$H:$H,$B115,'2013Figures'!$I:$I,$C115,'2013Figures'!$E:$E,$B$1)</f>
        <v>0</v>
      </c>
      <c r="E115" s="9">
        <f>SUMIFS('2013Figures'!$J:$J,'2013Figures'!$C:$C,$A115,'2013Figures'!$H:$H,$B115,'2013Figures'!$I:$I,$C115,'2013Figures'!$B:$B,"BrokerToCy",'2013Figures'!$G:$G,"E1",'2013Figures'!$E:$E,$B$1)</f>
        <v>0</v>
      </c>
      <c r="F115" s="9">
        <f>SUMIFS('2013Figures'!$J:$J,'2013Figures'!$C:$C,$A115,'2013Figures'!$H:$H,$B115,'2013Figures'!$I:$I,$C115,'2013Figures'!$B:$B,"BrokerToCy",'2013Figures'!$G:$G,"P1",'2013Figures'!$E:$E,$B$1)</f>
        <v>0</v>
      </c>
      <c r="G115" s="9">
        <f>SUMIFS('2013Figures'!$J:$J,'2013Figures'!$C:$C,$A115,'2013Figures'!$H:$H,$B115,'2013Figures'!$I:$I,$C115,'2013Figures'!$B:$B,"CyToBroker",'2013Figures'!$G:$G,"E1",'2013Figures'!$E:$E,$B$1)</f>
        <v>0</v>
      </c>
      <c r="H115" s="9">
        <f>SUMIFS('2013Figures'!$J:$J,'2013Figures'!$C:$C,$A115,'2013Figures'!$H:$H,$B115,'2013Figures'!$I:$I,$C115,'2013Figures'!$B:$B,"CyToBroker",'2013Figures'!$G:$G,"P1",'2013Figures'!$E:$E,$B$1)</f>
        <v>0</v>
      </c>
      <c r="L115" s="42">
        <f>SUMIFS('2012Figures'!$J:$J,'2012Figures'!$C:$C,$A115,'2012Figures'!$H:$H,$B115,'2012Figures'!$I:$I,$C115,'2012Figures'!$E:$E,$B$1)</f>
        <v>0</v>
      </c>
      <c r="M115" s="52">
        <f>SUMIFS('2012Figures'!$J:$J,'2012Figures'!$C:$C,$A115,'2012Figures'!$H:$H,$B115,'2012Figures'!$I:$I,$C115,'2012Figures'!$B:$B,"BrokerToCy",'2012Figures'!$G:$G,"E1",'2012Figures'!$E:$E,$B$1)</f>
        <v>0</v>
      </c>
      <c r="N115" s="52">
        <f>SUMIFS('2012Figures'!$J:$J,'2012Figures'!$C:$C,$A115,'2012Figures'!$H:$H,$B115,'2012Figures'!$I:$I,$C115,'2012Figures'!$B:$B,"BrokerToCy",'2012Figures'!$G:$G,"P1",'2012Figures'!$E:$E,$B$1)</f>
        <v>0</v>
      </c>
      <c r="O115" s="52">
        <f>SUMIFS('2012Figures'!$J:$J,'2012Figures'!$C:$C,$A115,'2012Figures'!$H:$H,$B115,'2012Figures'!$I:$I,$C115,'2012Figures'!$B:$B,"CyToBroker",'2012Figures'!$G:$G,"E1",'2012Figures'!$E:$E,$B$1)</f>
        <v>0</v>
      </c>
      <c r="P115" s="52">
        <f>SUMIFS('2012Figures'!$J:$J,'2012Figures'!$C:$C,$A115,'2012Figures'!$H:$H,$B115,'2012Figures'!$I:$I,$C115,'2012Figures'!$B:$B,"CyToBroker",'2012Figures'!$G:$G,"P1",'2012Figures'!$E:$E,$B$1)</f>
        <v>0</v>
      </c>
      <c r="R115" s="46" t="str">
        <f t="shared" si="18"/>
        <v/>
      </c>
      <c r="S115" s="46" t="str">
        <f t="shared" si="18"/>
        <v/>
      </c>
      <c r="T115" s="46" t="str">
        <f t="shared" si="18"/>
        <v/>
      </c>
      <c r="U115" s="46" t="str">
        <f t="shared" si="18"/>
        <v/>
      </c>
      <c r="V115" s="46" t="str">
        <f t="shared" si="18"/>
        <v/>
      </c>
    </row>
    <row r="116" spans="1:22" x14ac:dyDescent="0.2">
      <c r="A116" s="1">
        <v>104</v>
      </c>
      <c r="B116" s="1" t="s">
        <v>97</v>
      </c>
      <c r="C116" s="8">
        <v>10</v>
      </c>
      <c r="D116" s="29">
        <f>SUMIFS('2013Figures'!$J:$J,'2013Figures'!$C:$C,$A116,'2013Figures'!$H:$H,$B116,'2013Figures'!$I:$I,$C116,'2013Figures'!$E:$E,$B$1)</f>
        <v>0</v>
      </c>
      <c r="E116" s="9">
        <f>SUMIFS('2013Figures'!$J:$J,'2013Figures'!$C:$C,$A116,'2013Figures'!$H:$H,$B116,'2013Figures'!$I:$I,$C116,'2013Figures'!$B:$B,"BrokerToCy",'2013Figures'!$G:$G,"E1",'2013Figures'!$E:$E,$B$1)</f>
        <v>0</v>
      </c>
      <c r="F116" s="9">
        <f>SUMIFS('2013Figures'!$J:$J,'2013Figures'!$C:$C,$A116,'2013Figures'!$H:$H,$B116,'2013Figures'!$I:$I,$C116,'2013Figures'!$B:$B,"BrokerToCy",'2013Figures'!$G:$G,"P1",'2013Figures'!$E:$E,$B$1)</f>
        <v>0</v>
      </c>
      <c r="G116" s="9">
        <f>SUMIFS('2013Figures'!$J:$J,'2013Figures'!$C:$C,$A116,'2013Figures'!$H:$H,$B116,'2013Figures'!$I:$I,$C116,'2013Figures'!$B:$B,"CyToBroker",'2013Figures'!$G:$G,"E1",'2013Figures'!$E:$E,$B$1)</f>
        <v>0</v>
      </c>
      <c r="H116" s="9">
        <f>SUMIFS('2013Figures'!$J:$J,'2013Figures'!$C:$C,$A116,'2013Figures'!$H:$H,$B116,'2013Figures'!$I:$I,$C116,'2013Figures'!$B:$B,"CyToBroker",'2013Figures'!$G:$G,"P1",'2013Figures'!$E:$E,$B$1)</f>
        <v>0</v>
      </c>
      <c r="J116" s="8">
        <v>201501</v>
      </c>
      <c r="L116" s="42">
        <f>SUMIFS('2012Figures'!$J:$J,'2012Figures'!$C:$C,$A116,'2012Figures'!$H:$H,$B116,'2012Figures'!$I:$I,$C116,'2012Figures'!$E:$E,$B$1)</f>
        <v>0</v>
      </c>
      <c r="M116" s="52">
        <f>SUMIFS('2012Figures'!$J:$J,'2012Figures'!$C:$C,$A116,'2012Figures'!$H:$H,$B116,'2012Figures'!$I:$I,$C116,'2012Figures'!$B:$B,"BrokerToCy",'2012Figures'!$G:$G,"E1",'2012Figures'!$E:$E,$B$1)</f>
        <v>0</v>
      </c>
      <c r="N116" s="52">
        <f>SUMIFS('2012Figures'!$J:$J,'2012Figures'!$C:$C,$A116,'2012Figures'!$H:$H,$B116,'2012Figures'!$I:$I,$C116,'2012Figures'!$B:$B,"BrokerToCy",'2012Figures'!$G:$G,"P1",'2012Figures'!$E:$E,$B$1)</f>
        <v>0</v>
      </c>
      <c r="O116" s="52">
        <f>SUMIFS('2012Figures'!$J:$J,'2012Figures'!$C:$C,$A116,'2012Figures'!$H:$H,$B116,'2012Figures'!$I:$I,$C116,'2012Figures'!$B:$B,"CyToBroker",'2012Figures'!$G:$G,"E1",'2012Figures'!$E:$E,$B$1)</f>
        <v>0</v>
      </c>
      <c r="P116" s="52">
        <f>SUMIFS('2012Figures'!$J:$J,'2012Figures'!$C:$C,$A116,'2012Figures'!$H:$H,$B116,'2012Figures'!$I:$I,$C116,'2012Figures'!$B:$B,"CyToBroker",'2012Figures'!$G:$G,"P1",'2012Figures'!$E:$E,$B$1)</f>
        <v>0</v>
      </c>
      <c r="R116" s="46" t="str">
        <f t="shared" si="18"/>
        <v/>
      </c>
      <c r="S116" s="46" t="str">
        <f t="shared" si="18"/>
        <v/>
      </c>
      <c r="T116" s="46" t="str">
        <f t="shared" si="18"/>
        <v/>
      </c>
      <c r="U116" s="46" t="str">
        <f t="shared" si="18"/>
        <v/>
      </c>
      <c r="V116" s="46" t="str">
        <f t="shared" si="18"/>
        <v/>
      </c>
    </row>
    <row r="117" spans="1:22" x14ac:dyDescent="0.2">
      <c r="A117" s="1">
        <v>104</v>
      </c>
      <c r="B117" s="1" t="s">
        <v>97</v>
      </c>
      <c r="C117" s="8">
        <v>9</v>
      </c>
      <c r="D117" s="29">
        <f>SUMIFS('2013Figures'!$J:$J,'2013Figures'!$C:$C,$A117,'2013Figures'!$H:$H,$B117,'2013Figures'!$I:$I,$C117,'2013Figures'!$E:$E,$B$1)</f>
        <v>0</v>
      </c>
      <c r="E117" s="9">
        <f>SUMIFS('2013Figures'!$J:$J,'2013Figures'!$C:$C,$A117,'2013Figures'!$H:$H,$B117,'2013Figures'!$I:$I,$C117,'2013Figures'!$B:$B,"BrokerToCy",'2013Figures'!$G:$G,"E1",'2013Figures'!$E:$E,$B$1)</f>
        <v>0</v>
      </c>
      <c r="F117" s="9">
        <f>SUMIFS('2013Figures'!$J:$J,'2013Figures'!$C:$C,$A117,'2013Figures'!$H:$H,$B117,'2013Figures'!$I:$I,$C117,'2013Figures'!$B:$B,"BrokerToCy",'2013Figures'!$G:$G,"P1",'2013Figures'!$E:$E,$B$1)</f>
        <v>0</v>
      </c>
      <c r="G117" s="9">
        <f>SUMIFS('2013Figures'!$J:$J,'2013Figures'!$C:$C,$A117,'2013Figures'!$H:$H,$B117,'2013Figures'!$I:$I,$C117,'2013Figures'!$B:$B,"CyToBroker",'2013Figures'!$G:$G,"E1",'2013Figures'!$E:$E,$B$1)</f>
        <v>0</v>
      </c>
      <c r="H117" s="9">
        <f>SUMIFS('2013Figures'!$J:$J,'2013Figures'!$C:$C,$A117,'2013Figures'!$H:$H,$B117,'2013Figures'!$I:$I,$C117,'2013Figures'!$B:$B,"CyToBroker",'2013Figures'!$G:$G,"P1",'2013Figures'!$E:$E,$B$1)</f>
        <v>0</v>
      </c>
      <c r="J117" s="8">
        <v>201401</v>
      </c>
      <c r="L117" s="42">
        <f>SUMIFS('2012Figures'!$J:$J,'2012Figures'!$C:$C,$A117,'2012Figures'!$H:$H,$B117,'2012Figures'!$I:$I,$C117,'2012Figures'!$E:$E,$B$1)</f>
        <v>0</v>
      </c>
      <c r="M117" s="52">
        <f>SUMIFS('2012Figures'!$J:$J,'2012Figures'!$C:$C,$A117,'2012Figures'!$H:$H,$B117,'2012Figures'!$I:$I,$C117,'2012Figures'!$B:$B,"BrokerToCy",'2012Figures'!$G:$G,"E1",'2012Figures'!$E:$E,$B$1)</f>
        <v>0</v>
      </c>
      <c r="N117" s="52">
        <f>SUMIFS('2012Figures'!$J:$J,'2012Figures'!$C:$C,$A117,'2012Figures'!$H:$H,$B117,'2012Figures'!$I:$I,$C117,'2012Figures'!$B:$B,"BrokerToCy",'2012Figures'!$G:$G,"P1",'2012Figures'!$E:$E,$B$1)</f>
        <v>0</v>
      </c>
      <c r="O117" s="52">
        <f>SUMIFS('2012Figures'!$J:$J,'2012Figures'!$C:$C,$A117,'2012Figures'!$H:$H,$B117,'2012Figures'!$I:$I,$C117,'2012Figures'!$B:$B,"CyToBroker",'2012Figures'!$G:$G,"E1",'2012Figures'!$E:$E,$B$1)</f>
        <v>0</v>
      </c>
      <c r="P117" s="52">
        <f>SUMIFS('2012Figures'!$J:$J,'2012Figures'!$C:$C,$A117,'2012Figures'!$H:$H,$B117,'2012Figures'!$I:$I,$C117,'2012Figures'!$B:$B,"CyToBroker",'2012Figures'!$G:$G,"P1",'2012Figures'!$E:$E,$B$1)</f>
        <v>0</v>
      </c>
      <c r="R117" s="46" t="str">
        <f t="shared" si="18"/>
        <v/>
      </c>
      <c r="S117" s="46" t="str">
        <f t="shared" si="18"/>
        <v/>
      </c>
      <c r="T117" s="46" t="str">
        <f t="shared" si="18"/>
        <v/>
      </c>
      <c r="U117" s="46" t="str">
        <f t="shared" si="18"/>
        <v/>
      </c>
      <c r="V117" s="46" t="str">
        <f t="shared" si="18"/>
        <v/>
      </c>
    </row>
    <row r="118" spans="1:22" x14ac:dyDescent="0.2">
      <c r="A118" s="1">
        <v>104</v>
      </c>
      <c r="B118" s="1" t="s">
        <v>97</v>
      </c>
      <c r="C118" s="8">
        <v>8</v>
      </c>
      <c r="D118" s="29">
        <f>SUMIFS('2013Figures'!$J:$J,'2013Figures'!$C:$C,$A118,'2013Figures'!$H:$H,$B118,'2013Figures'!$I:$I,$C118,'2013Figures'!$E:$E,$B$1)</f>
        <v>0</v>
      </c>
      <c r="E118" s="9">
        <f>SUMIFS('2013Figures'!$J:$J,'2013Figures'!$C:$C,$A118,'2013Figures'!$H:$H,$B118,'2013Figures'!$I:$I,$C118,'2013Figures'!$B:$B,"BrokerToCy",'2013Figures'!$G:$G,"E1",'2013Figures'!$E:$E,$B$1)</f>
        <v>0</v>
      </c>
      <c r="F118" s="9">
        <f>SUMIFS('2013Figures'!$J:$J,'2013Figures'!$C:$C,$A118,'2013Figures'!$H:$H,$B118,'2013Figures'!$I:$I,$C118,'2013Figures'!$B:$B,"BrokerToCy",'2013Figures'!$G:$G,"P1",'2013Figures'!$E:$E,$B$1)</f>
        <v>0</v>
      </c>
      <c r="G118" s="9">
        <f>SUMIFS('2013Figures'!$J:$J,'2013Figures'!$C:$C,$A118,'2013Figures'!$H:$H,$B118,'2013Figures'!$I:$I,$C118,'2013Figures'!$B:$B,"CyToBroker",'2013Figures'!$G:$G,"E1",'2013Figures'!$E:$E,$B$1)</f>
        <v>0</v>
      </c>
      <c r="H118" s="9">
        <f>SUMIFS('2013Figures'!$J:$J,'2013Figures'!$C:$C,$A118,'2013Figures'!$H:$H,$B118,'2013Figures'!$I:$I,$C118,'2013Figures'!$B:$B,"CyToBroker",'2013Figures'!$G:$G,"P1",'2013Figures'!$E:$E,$B$1)</f>
        <v>0</v>
      </c>
      <c r="I118" s="30"/>
      <c r="J118" s="31">
        <v>201301</v>
      </c>
      <c r="K118" s="30"/>
      <c r="L118" s="42">
        <f>SUMIFS('2012Figures'!$J:$J,'2012Figures'!$C:$C,$A118,'2012Figures'!$H:$H,$B118,'2012Figures'!$I:$I,$C118,'2012Figures'!$E:$E,$B$1)</f>
        <v>0</v>
      </c>
      <c r="M118" s="52">
        <f>SUMIFS('2012Figures'!$J:$J,'2012Figures'!$C:$C,$A118,'2012Figures'!$H:$H,$B118,'2012Figures'!$I:$I,$C118,'2012Figures'!$B:$B,"BrokerToCy",'2012Figures'!$G:$G,"E1",'2012Figures'!$E:$E,$B$1)</f>
        <v>0</v>
      </c>
      <c r="N118" s="52">
        <f>SUMIFS('2012Figures'!$J:$J,'2012Figures'!$C:$C,$A118,'2012Figures'!$H:$H,$B118,'2012Figures'!$I:$I,$C118,'2012Figures'!$B:$B,"BrokerToCy",'2012Figures'!$G:$G,"P1",'2012Figures'!$E:$E,$B$1)</f>
        <v>0</v>
      </c>
      <c r="O118" s="52">
        <f>SUMIFS('2012Figures'!$J:$J,'2012Figures'!$C:$C,$A118,'2012Figures'!$H:$H,$B118,'2012Figures'!$I:$I,$C118,'2012Figures'!$B:$B,"CyToBroker",'2012Figures'!$G:$G,"E1",'2012Figures'!$E:$E,$B$1)</f>
        <v>0</v>
      </c>
      <c r="P118" s="52">
        <f>SUMIFS('2012Figures'!$J:$J,'2012Figures'!$C:$C,$A118,'2012Figures'!$H:$H,$B118,'2012Figures'!$I:$I,$C118,'2012Figures'!$B:$B,"CyToBroker",'2012Figures'!$G:$G,"P1",'2012Figures'!$E:$E,$B$1)</f>
        <v>0</v>
      </c>
      <c r="Q118" s="30"/>
      <c r="R118" s="46" t="str">
        <f t="shared" si="18"/>
        <v/>
      </c>
      <c r="S118" s="46" t="str">
        <f t="shared" si="18"/>
        <v/>
      </c>
      <c r="T118" s="46" t="str">
        <f t="shared" si="18"/>
        <v/>
      </c>
      <c r="U118" s="46" t="str">
        <f t="shared" si="18"/>
        <v/>
      </c>
      <c r="V118" s="46" t="str">
        <f t="shared" si="18"/>
        <v/>
      </c>
    </row>
    <row r="119" spans="1:22" x14ac:dyDescent="0.2">
      <c r="A119" s="1">
        <v>104</v>
      </c>
      <c r="B119" s="1" t="s">
        <v>97</v>
      </c>
      <c r="C119" s="8">
        <v>7</v>
      </c>
      <c r="D119" s="29">
        <f>SUMIFS('2013Figures'!$J:$J,'2013Figures'!$C:$C,$A119,'2013Figures'!$H:$H,$B119,'2013Figures'!$I:$I,$C119,'2013Figures'!$E:$E,$B$1)</f>
        <v>0</v>
      </c>
      <c r="E119" s="9">
        <f>SUMIFS('2013Figures'!$J:$J,'2013Figures'!$C:$C,$A119,'2013Figures'!$H:$H,$B119,'2013Figures'!$I:$I,$C119,'2013Figures'!$B:$B,"BrokerToCy",'2013Figures'!$G:$G,"E1",'2013Figures'!$E:$E,$B$1)</f>
        <v>0</v>
      </c>
      <c r="F119" s="9">
        <f>SUMIFS('2013Figures'!$J:$J,'2013Figures'!$C:$C,$A119,'2013Figures'!$H:$H,$B119,'2013Figures'!$I:$I,$C119,'2013Figures'!$B:$B,"BrokerToCy",'2013Figures'!$G:$G,"P1",'2013Figures'!$E:$E,$B$1)</f>
        <v>0</v>
      </c>
      <c r="G119" s="9">
        <f>SUMIFS('2013Figures'!$J:$J,'2013Figures'!$C:$C,$A119,'2013Figures'!$H:$H,$B119,'2013Figures'!$I:$I,$C119,'2013Figures'!$B:$B,"CyToBroker",'2013Figures'!$G:$G,"E1",'2013Figures'!$E:$E,$B$1)</f>
        <v>0</v>
      </c>
      <c r="H119" s="9">
        <f>SUMIFS('2013Figures'!$J:$J,'2013Figures'!$C:$C,$A119,'2013Figures'!$H:$H,$B119,'2013Figures'!$I:$I,$C119,'2013Figures'!$B:$B,"CyToBroker",'2013Figures'!$G:$G,"P1",'2013Figures'!$E:$E,$B$1)</f>
        <v>0</v>
      </c>
      <c r="J119" s="8">
        <v>201201</v>
      </c>
      <c r="L119" s="42">
        <f>SUMIFS('2012Figures'!$J:$J,'2012Figures'!$C:$C,$A119,'2012Figures'!$H:$H,$B119,'2012Figures'!$I:$I,$C119,'2012Figures'!$E:$E,$B$1)</f>
        <v>0</v>
      </c>
      <c r="M119" s="52">
        <f>SUMIFS('2012Figures'!$J:$J,'2012Figures'!$C:$C,$A119,'2012Figures'!$H:$H,$B119,'2012Figures'!$I:$I,$C119,'2012Figures'!$B:$B,"BrokerToCy",'2012Figures'!$G:$G,"E1",'2012Figures'!$E:$E,$B$1)</f>
        <v>0</v>
      </c>
      <c r="N119" s="52">
        <f>SUMIFS('2012Figures'!$J:$J,'2012Figures'!$C:$C,$A119,'2012Figures'!$H:$H,$B119,'2012Figures'!$I:$I,$C119,'2012Figures'!$B:$B,"BrokerToCy",'2012Figures'!$G:$G,"P1",'2012Figures'!$E:$E,$B$1)</f>
        <v>0</v>
      </c>
      <c r="O119" s="52">
        <f>SUMIFS('2012Figures'!$J:$J,'2012Figures'!$C:$C,$A119,'2012Figures'!$H:$H,$B119,'2012Figures'!$I:$I,$C119,'2012Figures'!$B:$B,"CyToBroker",'2012Figures'!$G:$G,"E1",'2012Figures'!$E:$E,$B$1)</f>
        <v>0</v>
      </c>
      <c r="P119" s="52">
        <f>SUMIFS('2012Figures'!$J:$J,'2012Figures'!$C:$C,$A119,'2012Figures'!$H:$H,$B119,'2012Figures'!$I:$I,$C119,'2012Figures'!$B:$B,"CyToBroker",'2012Figures'!$G:$G,"P1",'2012Figures'!$E:$E,$B$1)</f>
        <v>0</v>
      </c>
      <c r="R119" s="46" t="str">
        <f t="shared" si="18"/>
        <v/>
      </c>
      <c r="S119" s="46" t="str">
        <f t="shared" si="18"/>
        <v/>
      </c>
      <c r="T119" s="46" t="str">
        <f t="shared" si="18"/>
        <v/>
      </c>
      <c r="U119" s="46" t="str">
        <f t="shared" si="18"/>
        <v/>
      </c>
      <c r="V119" s="46" t="str">
        <f t="shared" si="18"/>
        <v/>
      </c>
    </row>
    <row r="120" spans="1:22" x14ac:dyDescent="0.2">
      <c r="A120" s="1">
        <v>104</v>
      </c>
      <c r="B120" s="1" t="s">
        <v>97</v>
      </c>
      <c r="C120" s="8">
        <v>6</v>
      </c>
      <c r="D120" s="29">
        <f>SUMIFS('2013Figures'!$J:$J,'2013Figures'!$C:$C,$A120,'2013Figures'!$H:$H,$B120,'2013Figures'!$I:$I,$C120,'2013Figures'!$E:$E,$B$1)</f>
        <v>0</v>
      </c>
      <c r="E120" s="9">
        <f>SUMIFS('2013Figures'!$J:$J,'2013Figures'!$C:$C,$A120,'2013Figures'!$H:$H,$B120,'2013Figures'!$I:$I,$C120,'2013Figures'!$B:$B,"BrokerToCy",'2013Figures'!$G:$G,"E1",'2013Figures'!$E:$E,$B$1)</f>
        <v>0</v>
      </c>
      <c r="F120" s="9">
        <f>SUMIFS('2013Figures'!$J:$J,'2013Figures'!$C:$C,$A120,'2013Figures'!$H:$H,$B120,'2013Figures'!$I:$I,$C120,'2013Figures'!$B:$B,"BrokerToCy",'2013Figures'!$G:$G,"P1",'2013Figures'!$E:$E,$B$1)</f>
        <v>0</v>
      </c>
      <c r="G120" s="9">
        <f>SUMIFS('2013Figures'!$J:$J,'2013Figures'!$C:$C,$A120,'2013Figures'!$H:$H,$B120,'2013Figures'!$I:$I,$C120,'2013Figures'!$B:$B,"CyToBroker",'2013Figures'!$G:$G,"E1",'2013Figures'!$E:$E,$B$1)</f>
        <v>0</v>
      </c>
      <c r="H120" s="9">
        <f>SUMIFS('2013Figures'!$J:$J,'2013Figures'!$C:$C,$A120,'2013Figures'!$H:$H,$B120,'2013Figures'!$I:$I,$C120,'2013Figures'!$B:$B,"CyToBroker",'2013Figures'!$G:$G,"P1",'2013Figures'!$E:$E,$B$1)</f>
        <v>0</v>
      </c>
      <c r="J120" s="8">
        <v>201101</v>
      </c>
      <c r="L120" s="42">
        <f>SUMIFS('2012Figures'!$J:$J,'2012Figures'!$C:$C,$A120,'2012Figures'!$H:$H,$B120,'2012Figures'!$I:$I,$C120,'2012Figures'!$E:$E,$B$1)</f>
        <v>0</v>
      </c>
      <c r="M120" s="52">
        <f>SUMIFS('2012Figures'!$J:$J,'2012Figures'!$C:$C,$A120,'2012Figures'!$H:$H,$B120,'2012Figures'!$I:$I,$C120,'2012Figures'!$B:$B,"BrokerToCy",'2012Figures'!$G:$G,"E1",'2012Figures'!$E:$E,$B$1)</f>
        <v>0</v>
      </c>
      <c r="N120" s="52">
        <f>SUMIFS('2012Figures'!$J:$J,'2012Figures'!$C:$C,$A120,'2012Figures'!$H:$H,$B120,'2012Figures'!$I:$I,$C120,'2012Figures'!$B:$B,"BrokerToCy",'2012Figures'!$G:$G,"P1",'2012Figures'!$E:$E,$B$1)</f>
        <v>0</v>
      </c>
      <c r="O120" s="52">
        <f>SUMIFS('2012Figures'!$J:$J,'2012Figures'!$C:$C,$A120,'2012Figures'!$H:$H,$B120,'2012Figures'!$I:$I,$C120,'2012Figures'!$B:$B,"CyToBroker",'2012Figures'!$G:$G,"E1",'2012Figures'!$E:$E,$B$1)</f>
        <v>0</v>
      </c>
      <c r="P120" s="52">
        <f>SUMIFS('2012Figures'!$J:$J,'2012Figures'!$C:$C,$A120,'2012Figures'!$H:$H,$B120,'2012Figures'!$I:$I,$C120,'2012Figures'!$B:$B,"CyToBroker",'2012Figures'!$G:$G,"P1",'2012Figures'!$E:$E,$B$1)</f>
        <v>0</v>
      </c>
      <c r="R120" s="46" t="str">
        <f t="shared" si="18"/>
        <v/>
      </c>
      <c r="S120" s="46" t="str">
        <f t="shared" si="18"/>
        <v/>
      </c>
      <c r="T120" s="46" t="str">
        <f t="shared" si="18"/>
        <v/>
      </c>
      <c r="U120" s="46" t="str">
        <f t="shared" si="18"/>
        <v/>
      </c>
      <c r="V120" s="46" t="str">
        <f t="shared" si="18"/>
        <v/>
      </c>
    </row>
    <row r="121" spans="1:22" x14ac:dyDescent="0.2">
      <c r="A121" s="1">
        <v>104</v>
      </c>
      <c r="B121" s="1" t="s">
        <v>97</v>
      </c>
      <c r="C121" s="8">
        <v>5</v>
      </c>
      <c r="D121" s="29">
        <f>SUMIFS('2013Figures'!$J:$J,'2013Figures'!$C:$C,$A121,'2013Figures'!$H:$H,$B121,'2013Figures'!$I:$I,$C121,'2013Figures'!$E:$E,$B$1)</f>
        <v>0</v>
      </c>
      <c r="E121" s="9">
        <f>SUMIFS('2013Figures'!$J:$J,'2013Figures'!$C:$C,$A121,'2013Figures'!$H:$H,$B121,'2013Figures'!$I:$I,$C121,'2013Figures'!$B:$B,"BrokerToCy",'2013Figures'!$G:$G,"E1",'2013Figures'!$E:$E,$B$1)</f>
        <v>0</v>
      </c>
      <c r="F121" s="9">
        <f>SUMIFS('2013Figures'!$J:$J,'2013Figures'!$C:$C,$A121,'2013Figures'!$H:$H,$B121,'2013Figures'!$I:$I,$C121,'2013Figures'!$B:$B,"BrokerToCy",'2013Figures'!$G:$G,"P1",'2013Figures'!$E:$E,$B$1)</f>
        <v>0</v>
      </c>
      <c r="G121" s="9">
        <f>SUMIFS('2013Figures'!$J:$J,'2013Figures'!$C:$C,$A121,'2013Figures'!$H:$H,$B121,'2013Figures'!$I:$I,$C121,'2013Figures'!$B:$B,"CyToBroker",'2013Figures'!$G:$G,"E1",'2013Figures'!$E:$E,$B$1)</f>
        <v>0</v>
      </c>
      <c r="H121" s="9">
        <f>SUMIFS('2013Figures'!$J:$J,'2013Figures'!$C:$C,$A121,'2013Figures'!$H:$H,$B121,'2013Figures'!$I:$I,$C121,'2013Figures'!$B:$B,"CyToBroker",'2013Figures'!$G:$G,"P1",'2013Figures'!$E:$E,$B$1)</f>
        <v>0</v>
      </c>
      <c r="J121" s="8">
        <v>201001</v>
      </c>
      <c r="L121" s="42">
        <f>SUMIFS('2012Figures'!$J:$J,'2012Figures'!$C:$C,$A121,'2012Figures'!$H:$H,$B121,'2012Figures'!$I:$I,$C121,'2012Figures'!$E:$E,$B$1)</f>
        <v>0</v>
      </c>
      <c r="M121" s="52">
        <f>SUMIFS('2012Figures'!$J:$J,'2012Figures'!$C:$C,$A121,'2012Figures'!$H:$H,$B121,'2012Figures'!$I:$I,$C121,'2012Figures'!$B:$B,"BrokerToCy",'2012Figures'!$G:$G,"E1",'2012Figures'!$E:$E,$B$1)</f>
        <v>0</v>
      </c>
      <c r="N121" s="52">
        <f>SUMIFS('2012Figures'!$J:$J,'2012Figures'!$C:$C,$A121,'2012Figures'!$H:$H,$B121,'2012Figures'!$I:$I,$C121,'2012Figures'!$B:$B,"BrokerToCy",'2012Figures'!$G:$G,"P1",'2012Figures'!$E:$E,$B$1)</f>
        <v>0</v>
      </c>
      <c r="O121" s="52">
        <f>SUMIFS('2012Figures'!$J:$J,'2012Figures'!$C:$C,$A121,'2012Figures'!$H:$H,$B121,'2012Figures'!$I:$I,$C121,'2012Figures'!$B:$B,"CyToBroker",'2012Figures'!$G:$G,"E1",'2012Figures'!$E:$E,$B$1)</f>
        <v>0</v>
      </c>
      <c r="P121" s="52">
        <f>SUMIFS('2012Figures'!$J:$J,'2012Figures'!$C:$C,$A121,'2012Figures'!$H:$H,$B121,'2012Figures'!$I:$I,$C121,'2012Figures'!$B:$B,"CyToBroker",'2012Figures'!$G:$G,"P1",'2012Figures'!$E:$E,$B$1)</f>
        <v>0</v>
      </c>
      <c r="R121" s="46" t="str">
        <f t="shared" si="18"/>
        <v/>
      </c>
      <c r="S121" s="46" t="str">
        <f t="shared" si="18"/>
        <v/>
      </c>
      <c r="T121" s="46" t="str">
        <f t="shared" si="18"/>
        <v/>
      </c>
      <c r="U121" s="46" t="str">
        <f t="shared" si="18"/>
        <v/>
      </c>
      <c r="V121" s="46" t="str">
        <f t="shared" si="18"/>
        <v/>
      </c>
    </row>
    <row r="122" spans="1:22" x14ac:dyDescent="0.2">
      <c r="A122" s="1">
        <v>104</v>
      </c>
      <c r="B122" s="1" t="s">
        <v>97</v>
      </c>
      <c r="C122" s="8">
        <v>4</v>
      </c>
      <c r="D122" s="29">
        <f>SUMIFS('2013Figures'!$J:$J,'2013Figures'!$C:$C,$A122,'2013Figures'!$H:$H,$B122,'2013Figures'!$I:$I,$C122,'2013Figures'!$E:$E,$B$1)</f>
        <v>0</v>
      </c>
      <c r="E122" s="9">
        <f>SUMIFS('2013Figures'!$J:$J,'2013Figures'!$C:$C,$A122,'2013Figures'!$H:$H,$B122,'2013Figures'!$I:$I,$C122,'2013Figures'!$B:$B,"BrokerToCy",'2013Figures'!$G:$G,"E1",'2013Figures'!$E:$E,$B$1)</f>
        <v>0</v>
      </c>
      <c r="F122" s="9">
        <f>SUMIFS('2013Figures'!$J:$J,'2013Figures'!$C:$C,$A122,'2013Figures'!$H:$H,$B122,'2013Figures'!$I:$I,$C122,'2013Figures'!$B:$B,"BrokerToCy",'2013Figures'!$G:$G,"P1",'2013Figures'!$E:$E,$B$1)</f>
        <v>0</v>
      </c>
      <c r="G122" s="9">
        <f>SUMIFS('2013Figures'!$J:$J,'2013Figures'!$C:$C,$A122,'2013Figures'!$H:$H,$B122,'2013Figures'!$I:$I,$C122,'2013Figures'!$B:$B,"CyToBroker",'2013Figures'!$G:$G,"E1",'2013Figures'!$E:$E,$B$1)</f>
        <v>0</v>
      </c>
      <c r="H122" s="9">
        <f>SUMIFS('2013Figures'!$J:$J,'2013Figures'!$C:$C,$A122,'2013Figures'!$H:$H,$B122,'2013Figures'!$I:$I,$C122,'2013Figures'!$B:$B,"CyToBroker",'2013Figures'!$G:$G,"P1",'2013Figures'!$E:$E,$B$1)</f>
        <v>0</v>
      </c>
      <c r="J122" s="8">
        <v>200901</v>
      </c>
      <c r="L122" s="42">
        <f>SUMIFS('2012Figures'!$J:$J,'2012Figures'!$C:$C,$A122,'2012Figures'!$H:$H,$B122,'2012Figures'!$I:$I,$C122,'2012Figures'!$E:$E,$B$1)</f>
        <v>0</v>
      </c>
      <c r="M122" s="52">
        <f>SUMIFS('2012Figures'!$J:$J,'2012Figures'!$C:$C,$A122,'2012Figures'!$H:$H,$B122,'2012Figures'!$I:$I,$C122,'2012Figures'!$B:$B,"BrokerToCy",'2012Figures'!$G:$G,"E1",'2012Figures'!$E:$E,$B$1)</f>
        <v>0</v>
      </c>
      <c r="N122" s="52">
        <f>SUMIFS('2012Figures'!$J:$J,'2012Figures'!$C:$C,$A122,'2012Figures'!$H:$H,$B122,'2012Figures'!$I:$I,$C122,'2012Figures'!$B:$B,"BrokerToCy",'2012Figures'!$G:$G,"P1",'2012Figures'!$E:$E,$B$1)</f>
        <v>0</v>
      </c>
      <c r="O122" s="52">
        <f>SUMIFS('2012Figures'!$J:$J,'2012Figures'!$C:$C,$A122,'2012Figures'!$H:$H,$B122,'2012Figures'!$I:$I,$C122,'2012Figures'!$B:$B,"CyToBroker",'2012Figures'!$G:$G,"E1",'2012Figures'!$E:$E,$B$1)</f>
        <v>0</v>
      </c>
      <c r="P122" s="52">
        <f>SUMIFS('2012Figures'!$J:$J,'2012Figures'!$C:$C,$A122,'2012Figures'!$H:$H,$B122,'2012Figures'!$I:$I,$C122,'2012Figures'!$B:$B,"CyToBroker",'2012Figures'!$G:$G,"P1",'2012Figures'!$E:$E,$B$1)</f>
        <v>0</v>
      </c>
      <c r="R122" s="46" t="str">
        <f t="shared" si="18"/>
        <v/>
      </c>
      <c r="S122" s="46" t="str">
        <f t="shared" si="18"/>
        <v/>
      </c>
      <c r="T122" s="46" t="str">
        <f t="shared" si="18"/>
        <v/>
      </c>
      <c r="U122" s="46" t="str">
        <f t="shared" si="18"/>
        <v/>
      </c>
      <c r="V122" s="46" t="str">
        <f t="shared" si="18"/>
        <v/>
      </c>
    </row>
    <row r="123" spans="1:22" x14ac:dyDescent="0.2">
      <c r="A123" s="1">
        <v>104</v>
      </c>
      <c r="B123" s="1" t="s">
        <v>97</v>
      </c>
      <c r="C123" s="8">
        <v>3</v>
      </c>
      <c r="D123" s="29">
        <f>SUMIFS('2013Figures'!$J:$J,'2013Figures'!$C:$C,$A123,'2013Figures'!$H:$H,$B123,'2013Figures'!$I:$I,$C123,'2013Figures'!$E:$E,$B$1)</f>
        <v>0</v>
      </c>
      <c r="E123" s="9">
        <f>SUMIFS('2013Figures'!$J:$J,'2013Figures'!$C:$C,$A123,'2013Figures'!$H:$H,$B123,'2013Figures'!$I:$I,$C123,'2013Figures'!$B:$B,"BrokerToCy",'2013Figures'!$G:$G,"E1",'2013Figures'!$E:$E,$B$1)</f>
        <v>0</v>
      </c>
      <c r="F123" s="9">
        <f>SUMIFS('2013Figures'!$J:$J,'2013Figures'!$C:$C,$A123,'2013Figures'!$H:$H,$B123,'2013Figures'!$I:$I,$C123,'2013Figures'!$B:$B,"BrokerToCy",'2013Figures'!$G:$G,"P1",'2013Figures'!$E:$E,$B$1)</f>
        <v>0</v>
      </c>
      <c r="G123" s="9">
        <f>SUMIFS('2013Figures'!$J:$J,'2013Figures'!$C:$C,$A123,'2013Figures'!$H:$H,$B123,'2013Figures'!$I:$I,$C123,'2013Figures'!$B:$B,"CyToBroker",'2013Figures'!$G:$G,"E1",'2013Figures'!$E:$E,$B$1)</f>
        <v>0</v>
      </c>
      <c r="H123" s="9">
        <f>SUMIFS('2013Figures'!$J:$J,'2013Figures'!$C:$C,$A123,'2013Figures'!$H:$H,$B123,'2013Figures'!$I:$I,$C123,'2013Figures'!$B:$B,"CyToBroker",'2013Figures'!$G:$G,"P1",'2013Figures'!$E:$E,$B$1)</f>
        <v>0</v>
      </c>
      <c r="J123" s="8">
        <v>200801</v>
      </c>
      <c r="L123" s="42">
        <f>SUMIFS('2012Figures'!$J:$J,'2012Figures'!$C:$C,$A123,'2012Figures'!$H:$H,$B123,'2012Figures'!$I:$I,$C123,'2012Figures'!$E:$E,$B$1)</f>
        <v>0</v>
      </c>
      <c r="M123" s="52">
        <f>SUMIFS('2012Figures'!$J:$J,'2012Figures'!$C:$C,$A123,'2012Figures'!$H:$H,$B123,'2012Figures'!$I:$I,$C123,'2012Figures'!$B:$B,"BrokerToCy",'2012Figures'!$G:$G,"E1",'2012Figures'!$E:$E,$B$1)</f>
        <v>0</v>
      </c>
      <c r="N123" s="52">
        <f>SUMIFS('2012Figures'!$J:$J,'2012Figures'!$C:$C,$A123,'2012Figures'!$H:$H,$B123,'2012Figures'!$I:$I,$C123,'2012Figures'!$B:$B,"BrokerToCy",'2012Figures'!$G:$G,"P1",'2012Figures'!$E:$E,$B$1)</f>
        <v>0</v>
      </c>
      <c r="O123" s="52">
        <f>SUMIFS('2012Figures'!$J:$J,'2012Figures'!$C:$C,$A123,'2012Figures'!$H:$H,$B123,'2012Figures'!$I:$I,$C123,'2012Figures'!$B:$B,"CyToBroker",'2012Figures'!$G:$G,"E1",'2012Figures'!$E:$E,$B$1)</f>
        <v>0</v>
      </c>
      <c r="P123" s="52">
        <f>SUMIFS('2012Figures'!$J:$J,'2012Figures'!$C:$C,$A123,'2012Figures'!$H:$H,$B123,'2012Figures'!$I:$I,$C123,'2012Figures'!$B:$B,"CyToBroker",'2012Figures'!$G:$G,"P1",'2012Figures'!$E:$E,$B$1)</f>
        <v>0</v>
      </c>
      <c r="R123" s="46" t="str">
        <f t="shared" si="18"/>
        <v/>
      </c>
      <c r="S123" s="46" t="str">
        <f t="shared" si="18"/>
        <v/>
      </c>
      <c r="T123" s="46" t="str">
        <f t="shared" si="18"/>
        <v/>
      </c>
      <c r="U123" s="46" t="str">
        <f t="shared" si="18"/>
        <v/>
      </c>
      <c r="V123" s="46" t="str">
        <f t="shared" si="18"/>
        <v/>
      </c>
    </row>
    <row r="124" spans="1:22" x14ac:dyDescent="0.2">
      <c r="A124" s="1">
        <v>104</v>
      </c>
      <c r="B124" s="1" t="s">
        <v>97</v>
      </c>
      <c r="C124" s="8">
        <v>2</v>
      </c>
      <c r="D124" s="29">
        <f>SUMIFS('2013Figures'!$J:$J,'2013Figures'!$C:$C,$A124,'2013Figures'!$H:$H,$B124,'2013Figures'!$I:$I,$C124,'2013Figures'!$E:$E,$B$1)</f>
        <v>0</v>
      </c>
      <c r="E124" s="9">
        <f>SUMIFS('2013Figures'!$J:$J,'2013Figures'!$C:$C,$A124,'2013Figures'!$H:$H,$B124,'2013Figures'!$I:$I,$C124,'2013Figures'!$B:$B,"BrokerToCy",'2013Figures'!$G:$G,"E1",'2013Figures'!$E:$E,$B$1)</f>
        <v>0</v>
      </c>
      <c r="F124" s="9">
        <f>SUMIFS('2013Figures'!$J:$J,'2013Figures'!$C:$C,$A124,'2013Figures'!$H:$H,$B124,'2013Figures'!$I:$I,$C124,'2013Figures'!$B:$B,"BrokerToCy",'2013Figures'!$G:$G,"P1",'2013Figures'!$E:$E,$B$1)</f>
        <v>0</v>
      </c>
      <c r="G124" s="9">
        <f>SUMIFS('2013Figures'!$J:$J,'2013Figures'!$C:$C,$A124,'2013Figures'!$H:$H,$B124,'2013Figures'!$I:$I,$C124,'2013Figures'!$B:$B,"CyToBroker",'2013Figures'!$G:$G,"E1",'2013Figures'!$E:$E,$B$1)</f>
        <v>0</v>
      </c>
      <c r="H124" s="9">
        <f>SUMIFS('2013Figures'!$J:$J,'2013Figures'!$C:$C,$A124,'2013Figures'!$H:$H,$B124,'2013Figures'!$I:$I,$C124,'2013Figures'!$B:$B,"CyToBroker",'2013Figures'!$G:$G,"P1",'2013Figures'!$E:$E,$B$1)</f>
        <v>0</v>
      </c>
      <c r="J124" s="8">
        <v>200701</v>
      </c>
      <c r="L124" s="42">
        <f>SUMIFS('2012Figures'!$J:$J,'2012Figures'!$C:$C,$A124,'2012Figures'!$H:$H,$B124,'2012Figures'!$I:$I,$C124,'2012Figures'!$E:$E,$B$1)</f>
        <v>0</v>
      </c>
      <c r="M124" s="52">
        <f>SUMIFS('2012Figures'!$J:$J,'2012Figures'!$C:$C,$A124,'2012Figures'!$H:$H,$B124,'2012Figures'!$I:$I,$C124,'2012Figures'!$B:$B,"BrokerToCy",'2012Figures'!$G:$G,"E1",'2012Figures'!$E:$E,$B$1)</f>
        <v>0</v>
      </c>
      <c r="N124" s="52">
        <f>SUMIFS('2012Figures'!$J:$J,'2012Figures'!$C:$C,$A124,'2012Figures'!$H:$H,$B124,'2012Figures'!$I:$I,$C124,'2012Figures'!$B:$B,"BrokerToCy",'2012Figures'!$G:$G,"P1",'2012Figures'!$E:$E,$B$1)</f>
        <v>0</v>
      </c>
      <c r="O124" s="52">
        <f>SUMIFS('2012Figures'!$J:$J,'2012Figures'!$C:$C,$A124,'2012Figures'!$H:$H,$B124,'2012Figures'!$I:$I,$C124,'2012Figures'!$B:$B,"CyToBroker",'2012Figures'!$G:$G,"E1",'2012Figures'!$E:$E,$B$1)</f>
        <v>0</v>
      </c>
      <c r="P124" s="52">
        <f>SUMIFS('2012Figures'!$J:$J,'2012Figures'!$C:$C,$A124,'2012Figures'!$H:$H,$B124,'2012Figures'!$I:$I,$C124,'2012Figures'!$B:$B,"CyToBroker",'2012Figures'!$G:$G,"P1",'2012Figures'!$E:$E,$B$1)</f>
        <v>0</v>
      </c>
      <c r="R124" s="46" t="str">
        <f t="shared" si="18"/>
        <v/>
      </c>
      <c r="S124" s="46" t="str">
        <f t="shared" si="18"/>
        <v/>
      </c>
      <c r="T124" s="46" t="str">
        <f t="shared" si="18"/>
        <v/>
      </c>
      <c r="U124" s="46" t="str">
        <f t="shared" si="18"/>
        <v/>
      </c>
      <c r="V124" s="46" t="str">
        <f t="shared" si="18"/>
        <v/>
      </c>
    </row>
    <row r="125" spans="1:22" x14ac:dyDescent="0.2">
      <c r="A125" s="1">
        <v>104</v>
      </c>
      <c r="B125" s="1" t="s">
        <v>97</v>
      </c>
      <c r="C125" s="8">
        <v>1</v>
      </c>
      <c r="D125" s="29">
        <f>SUMIFS('2013Figures'!$J:$J,'2013Figures'!$C:$C,$A125,'2013Figures'!$H:$H,$B125,'2013Figures'!$I:$I,$C125,'2013Figures'!$E:$E,$B$1)</f>
        <v>0</v>
      </c>
      <c r="E125" s="9">
        <f>SUMIFS('2013Figures'!$J:$J,'2013Figures'!$C:$C,$A125,'2013Figures'!$H:$H,$B125,'2013Figures'!$I:$I,$C125,'2013Figures'!$B:$B,"BrokerToCy",'2013Figures'!$G:$G,"E1",'2013Figures'!$E:$E,$B$1)</f>
        <v>0</v>
      </c>
      <c r="F125" s="9">
        <f>SUMIFS('2013Figures'!$J:$J,'2013Figures'!$C:$C,$A125,'2013Figures'!$H:$H,$B125,'2013Figures'!$I:$I,$C125,'2013Figures'!$B:$B,"BrokerToCy",'2013Figures'!$G:$G,"P1",'2013Figures'!$E:$E,$B$1)</f>
        <v>0</v>
      </c>
      <c r="G125" s="9">
        <f>SUMIFS('2013Figures'!$J:$J,'2013Figures'!$C:$C,$A125,'2013Figures'!$H:$H,$B125,'2013Figures'!$I:$I,$C125,'2013Figures'!$B:$B,"CyToBroker",'2013Figures'!$G:$G,"E1",'2013Figures'!$E:$E,$B$1)</f>
        <v>0</v>
      </c>
      <c r="H125" s="9">
        <f>SUMIFS('2013Figures'!$J:$J,'2013Figures'!$C:$C,$A125,'2013Figures'!$H:$H,$B125,'2013Figures'!$I:$I,$C125,'2013Figures'!$B:$B,"CyToBroker",'2013Figures'!$G:$G,"P1",'2013Figures'!$E:$E,$B$1)</f>
        <v>0</v>
      </c>
      <c r="J125" s="8">
        <v>200601</v>
      </c>
      <c r="L125" s="42">
        <f>SUMIFS('2012Figures'!$J:$J,'2012Figures'!$C:$C,$A125,'2012Figures'!$H:$H,$B125,'2012Figures'!$I:$I,$C125,'2012Figures'!$E:$E,$B$1)</f>
        <v>0</v>
      </c>
      <c r="M125" s="52">
        <f>SUMIFS('2012Figures'!$J:$J,'2012Figures'!$C:$C,$A125,'2012Figures'!$H:$H,$B125,'2012Figures'!$I:$I,$C125,'2012Figures'!$B:$B,"BrokerToCy",'2012Figures'!$G:$G,"E1",'2012Figures'!$E:$E,$B$1)</f>
        <v>0</v>
      </c>
      <c r="N125" s="52">
        <f>SUMIFS('2012Figures'!$J:$J,'2012Figures'!$C:$C,$A125,'2012Figures'!$H:$H,$B125,'2012Figures'!$I:$I,$C125,'2012Figures'!$B:$B,"BrokerToCy",'2012Figures'!$G:$G,"P1",'2012Figures'!$E:$E,$B$1)</f>
        <v>0</v>
      </c>
      <c r="O125" s="52">
        <f>SUMIFS('2012Figures'!$J:$J,'2012Figures'!$C:$C,$A125,'2012Figures'!$H:$H,$B125,'2012Figures'!$I:$I,$C125,'2012Figures'!$B:$B,"CyToBroker",'2012Figures'!$G:$G,"E1",'2012Figures'!$E:$E,$B$1)</f>
        <v>0</v>
      </c>
      <c r="P125" s="52">
        <f>SUMIFS('2012Figures'!$J:$J,'2012Figures'!$C:$C,$A125,'2012Figures'!$H:$H,$B125,'2012Figures'!$I:$I,$C125,'2012Figures'!$B:$B,"CyToBroker",'2012Figures'!$G:$G,"P1",'2012Figures'!$E:$E,$B$1)</f>
        <v>0</v>
      </c>
      <c r="R125" s="46" t="str">
        <f t="shared" si="18"/>
        <v/>
      </c>
      <c r="S125" s="46" t="str">
        <f t="shared" si="18"/>
        <v/>
      </c>
      <c r="T125" s="46" t="str">
        <f t="shared" si="18"/>
        <v/>
      </c>
      <c r="U125" s="46" t="str">
        <f t="shared" si="18"/>
        <v/>
      </c>
      <c r="V125" s="46" t="str">
        <f t="shared" si="18"/>
        <v/>
      </c>
    </row>
    <row r="126" spans="1:22" x14ac:dyDescent="0.2">
      <c r="A126" s="1">
        <v>104</v>
      </c>
      <c r="B126" s="1" t="s">
        <v>97</v>
      </c>
      <c r="D126" s="29">
        <f>SUMIFS('2013Figures'!$J:$J,'2013Figures'!$C:$C,$A126,'2013Figures'!$H:$H,$B126,'2013Figures'!$I:$I,"",'2013Figures'!$E:$E,$B$1)</f>
        <v>0</v>
      </c>
      <c r="E126" s="9">
        <f>SUMIFS('2013Figures'!$J:$J,'2013Figures'!$C:$C,$A126,'2013Figures'!$H:$H,$B126,'2013Figures'!$I:$I,"",'2013Figures'!$B:$B,"BrokerToCy",'2013Figures'!$G:$G,"E1",'2013Figures'!$E:$E,$B$1)</f>
        <v>0</v>
      </c>
      <c r="F126" s="9">
        <f>SUMIFS('2013Figures'!$J:$J,'2013Figures'!$C:$C,$A126,'2013Figures'!$H:$H,$B126,'2013Figures'!$I:$I,"",'2013Figures'!$B:$B,"BrokerToCy",'2013Figures'!$G:$G,"P1",'2013Figures'!$E:$E,$B$1)</f>
        <v>0</v>
      </c>
      <c r="G126" s="9">
        <f>SUMIFS('2013Figures'!$J:$J,'2013Figures'!$C:$C,$A126,'2013Figures'!$H:$H,$B126,'2013Figures'!$I:$I,"",'2013Figures'!$B:$B,"CyToBroker",'2013Figures'!$G:$G,"E1",'2013Figures'!$E:$E,$B$1)</f>
        <v>0</v>
      </c>
      <c r="H126" s="9">
        <f>SUMIFS('2013Figures'!$J:$J,'2013Figures'!$C:$C,$A126,'2013Figures'!$H:$H,$B126,'2013Figures'!$I:$I,"",'2013Figures'!$B:$B,"CyToBroker",'2013Figures'!$G:$G,"P1",'2013Figures'!$E:$E,$B$1)</f>
        <v>0</v>
      </c>
      <c r="J126" s="8" t="s">
        <v>131</v>
      </c>
      <c r="L126" s="42">
        <f>SUMIFS('2012Figures'!$J:$J,'2012Figures'!$C:$C,$A126,'2012Figures'!$H:$H,$B126,'2012Figures'!$I:$I,"",'2012Figures'!$E:$E,$B$1)</f>
        <v>0</v>
      </c>
      <c r="M126" s="52">
        <f>SUMIFS('2012Figures'!$J:$J,'2012Figures'!$C:$C,$A126,'2012Figures'!$H:$H,$B126,'2012Figures'!$I:$I,"",'2012Figures'!$B:$B,"BrokerToCy",'2012Figures'!$G:$G,"E1",'2012Figures'!$E:$E,$B$1)</f>
        <v>0</v>
      </c>
      <c r="N126" s="52">
        <f>SUMIFS('2012Figures'!$J:$J,'2012Figures'!$C:$C,$A126,'2012Figures'!$H:$H,$B126,'2012Figures'!$I:$I,"",'2012Figures'!$B:$B,"BrokerToCy",'2012Figures'!$G:$G,"P1",'2012Figures'!$E:$E,$B$1)</f>
        <v>0</v>
      </c>
      <c r="O126" s="52">
        <f>SUMIFS('2012Figures'!$J:$J,'2012Figures'!$C:$C,$A126,'2012Figures'!$H:$H,$B126,'2012Figures'!$I:$I,"",'2012Figures'!$B:$B,"CyToBroker",'2012Figures'!$G:$G,"E1",'2012Figures'!$E:$E,$B$1)</f>
        <v>0</v>
      </c>
      <c r="P126" s="52">
        <f>SUMIFS('2012Figures'!$J:$J,'2012Figures'!$C:$C,$A126,'2012Figures'!$H:$H,$B126,'2012Figures'!$I:$I,"",'2012Figures'!$B:$B,"CyToBroker",'2012Figures'!$G:$G,"P1",'2012Figures'!$E:$E,$B$1)</f>
        <v>0</v>
      </c>
      <c r="R126" s="46" t="str">
        <f t="shared" si="18"/>
        <v/>
      </c>
      <c r="S126" s="46" t="str">
        <f t="shared" si="18"/>
        <v/>
      </c>
      <c r="T126" s="46" t="str">
        <f t="shared" si="18"/>
        <v/>
      </c>
      <c r="U126" s="46" t="str">
        <f t="shared" si="18"/>
        <v/>
      </c>
      <c r="V126" s="46" t="str">
        <f t="shared" si="18"/>
        <v/>
      </c>
    </row>
    <row r="127" spans="1:22" x14ac:dyDescent="0.2">
      <c r="A127" s="1">
        <v>104</v>
      </c>
      <c r="B127" s="1" t="s">
        <v>98</v>
      </c>
      <c r="C127" s="8">
        <v>7</v>
      </c>
      <c r="D127" s="29">
        <f>SUMIFS('2013Figures'!$J:$J,'2013Figures'!$C:$C,$A127,'2013Figures'!$H:$H,$B127,'2013Figures'!$I:$I,$C127,'2013Figures'!$E:$E,$B$1)</f>
        <v>0</v>
      </c>
      <c r="E127" s="9">
        <f>SUMIFS('2013Figures'!$J:$J,'2013Figures'!$C:$C,$A127,'2013Figures'!$H:$H,$B127,'2013Figures'!$I:$I,$C127,'2013Figures'!$B:$B,"BrokerToCy",'2013Figures'!$G:$G,"E1",'2013Figures'!$E:$E,$B$1)</f>
        <v>0</v>
      </c>
      <c r="F127" s="9">
        <f>SUMIFS('2013Figures'!$J:$J,'2013Figures'!$C:$C,$A127,'2013Figures'!$H:$H,$B127,'2013Figures'!$I:$I,$C127,'2013Figures'!$B:$B,"BrokerToCy",'2013Figures'!$G:$G,"P1",'2013Figures'!$E:$E,$B$1)</f>
        <v>0</v>
      </c>
      <c r="G127" s="9">
        <f>SUMIFS('2013Figures'!$J:$J,'2013Figures'!$C:$C,$A127,'2013Figures'!$H:$H,$B127,'2013Figures'!$I:$I,$C127,'2013Figures'!$B:$B,"CyToBroker",'2013Figures'!$G:$G,"E1",'2013Figures'!$E:$E,$B$1)</f>
        <v>0</v>
      </c>
      <c r="H127" s="9">
        <f>SUMIFS('2013Figures'!$J:$J,'2013Figures'!$C:$C,$A127,'2013Figures'!$H:$H,$B127,'2013Figures'!$I:$I,$C127,'2013Figures'!$B:$B,"CyToBroker",'2013Figures'!$G:$G,"P1",'2013Figures'!$E:$E,$B$1)</f>
        <v>0</v>
      </c>
      <c r="L127" s="42">
        <f>SUMIFS('2012Figures'!$J:$J,'2012Figures'!$C:$C,$A127,'2012Figures'!$H:$H,$B127,'2012Figures'!$I:$I,$C127,'2012Figures'!$E:$E,$B$1)</f>
        <v>0</v>
      </c>
      <c r="M127" s="52">
        <f>SUMIFS('2012Figures'!$J:$J,'2012Figures'!$C:$C,$A127,'2012Figures'!$H:$H,$B127,'2012Figures'!$I:$I,$C127,'2012Figures'!$B:$B,"BrokerToCy",'2012Figures'!$G:$G,"E1",'2012Figures'!$E:$E,$B$1)</f>
        <v>0</v>
      </c>
      <c r="N127" s="52">
        <f>SUMIFS('2012Figures'!$J:$J,'2012Figures'!$C:$C,$A127,'2012Figures'!$H:$H,$B127,'2012Figures'!$I:$I,$C127,'2012Figures'!$B:$B,"BrokerToCy",'2012Figures'!$G:$G,"P1",'2012Figures'!$E:$E,$B$1)</f>
        <v>0</v>
      </c>
      <c r="O127" s="52">
        <f>SUMIFS('2012Figures'!$J:$J,'2012Figures'!$C:$C,$A127,'2012Figures'!$H:$H,$B127,'2012Figures'!$I:$I,$C127,'2012Figures'!$B:$B,"CyToBroker",'2012Figures'!$G:$G,"E1",'2012Figures'!$E:$E,$B$1)</f>
        <v>0</v>
      </c>
      <c r="P127" s="52">
        <f>SUMIFS('2012Figures'!$J:$J,'2012Figures'!$C:$C,$A127,'2012Figures'!$H:$H,$B127,'2012Figures'!$I:$I,$C127,'2012Figures'!$B:$B,"CyToBroker",'2012Figures'!$G:$G,"P1",'2012Figures'!$E:$E,$B$1)</f>
        <v>0</v>
      </c>
      <c r="R127" s="46" t="str">
        <f t="shared" si="18"/>
        <v/>
      </c>
      <c r="S127" s="46" t="str">
        <f t="shared" si="18"/>
        <v/>
      </c>
      <c r="T127" s="46" t="str">
        <f t="shared" si="18"/>
        <v/>
      </c>
      <c r="U127" s="46" t="str">
        <f t="shared" si="18"/>
        <v/>
      </c>
      <c r="V127" s="46" t="str">
        <f t="shared" si="18"/>
        <v/>
      </c>
    </row>
    <row r="128" spans="1:22" x14ac:dyDescent="0.2">
      <c r="A128" s="1">
        <v>104</v>
      </c>
      <c r="B128" s="1" t="s">
        <v>98</v>
      </c>
      <c r="C128" s="8">
        <v>6</v>
      </c>
      <c r="D128" s="29">
        <f>SUMIFS('2013Figures'!$J:$J,'2013Figures'!$C:$C,$A128,'2013Figures'!$H:$H,$B128,'2013Figures'!$I:$I,$C128,'2013Figures'!$E:$E,$B$1)</f>
        <v>0</v>
      </c>
      <c r="E128" s="9">
        <f>SUMIFS('2013Figures'!$J:$J,'2013Figures'!$C:$C,$A128,'2013Figures'!$H:$H,$B128,'2013Figures'!$I:$I,$C128,'2013Figures'!$B:$B,"BrokerToCy",'2013Figures'!$G:$G,"E1",'2013Figures'!$E:$E,$B$1)</f>
        <v>0</v>
      </c>
      <c r="F128" s="9">
        <f>SUMIFS('2013Figures'!$J:$J,'2013Figures'!$C:$C,$A128,'2013Figures'!$H:$H,$B128,'2013Figures'!$I:$I,$C128,'2013Figures'!$B:$B,"BrokerToCy",'2013Figures'!$G:$G,"P1",'2013Figures'!$E:$E,$B$1)</f>
        <v>0</v>
      </c>
      <c r="G128" s="9">
        <f>SUMIFS('2013Figures'!$J:$J,'2013Figures'!$C:$C,$A128,'2013Figures'!$H:$H,$B128,'2013Figures'!$I:$I,$C128,'2013Figures'!$B:$B,"CyToBroker",'2013Figures'!$G:$G,"E1",'2013Figures'!$E:$E,$B$1)</f>
        <v>0</v>
      </c>
      <c r="H128" s="9">
        <f>SUMIFS('2013Figures'!$J:$J,'2013Figures'!$C:$C,$A128,'2013Figures'!$H:$H,$B128,'2013Figures'!$I:$I,$C128,'2013Figures'!$B:$B,"CyToBroker",'2013Figures'!$G:$G,"P1",'2013Figures'!$E:$E,$B$1)</f>
        <v>0</v>
      </c>
      <c r="J128" s="8">
        <v>201501</v>
      </c>
      <c r="L128" s="42">
        <f>SUMIFS('2012Figures'!$J:$J,'2012Figures'!$C:$C,$A128,'2012Figures'!$H:$H,$B128,'2012Figures'!$I:$I,$C128,'2012Figures'!$E:$E,$B$1)</f>
        <v>0</v>
      </c>
      <c r="M128" s="52">
        <f>SUMIFS('2012Figures'!$J:$J,'2012Figures'!$C:$C,$A128,'2012Figures'!$H:$H,$B128,'2012Figures'!$I:$I,$C128,'2012Figures'!$B:$B,"BrokerToCy",'2012Figures'!$G:$G,"E1",'2012Figures'!$E:$E,$B$1)</f>
        <v>0</v>
      </c>
      <c r="N128" s="52">
        <f>SUMIFS('2012Figures'!$J:$J,'2012Figures'!$C:$C,$A128,'2012Figures'!$H:$H,$B128,'2012Figures'!$I:$I,$C128,'2012Figures'!$B:$B,"BrokerToCy",'2012Figures'!$G:$G,"P1",'2012Figures'!$E:$E,$B$1)</f>
        <v>0</v>
      </c>
      <c r="O128" s="52">
        <f>SUMIFS('2012Figures'!$J:$J,'2012Figures'!$C:$C,$A128,'2012Figures'!$H:$H,$B128,'2012Figures'!$I:$I,$C128,'2012Figures'!$B:$B,"CyToBroker",'2012Figures'!$G:$G,"E1",'2012Figures'!$E:$E,$B$1)</f>
        <v>0</v>
      </c>
      <c r="P128" s="52">
        <f>SUMIFS('2012Figures'!$J:$J,'2012Figures'!$C:$C,$A128,'2012Figures'!$H:$H,$B128,'2012Figures'!$I:$I,$C128,'2012Figures'!$B:$B,"CyToBroker",'2012Figures'!$G:$G,"P1",'2012Figures'!$E:$E,$B$1)</f>
        <v>0</v>
      </c>
      <c r="R128" s="46" t="str">
        <f t="shared" si="18"/>
        <v/>
      </c>
      <c r="S128" s="46" t="str">
        <f t="shared" si="18"/>
        <v/>
      </c>
      <c r="T128" s="46" t="str">
        <f t="shared" si="18"/>
        <v/>
      </c>
      <c r="U128" s="46" t="str">
        <f t="shared" si="18"/>
        <v/>
      </c>
      <c r="V128" s="46" t="str">
        <f t="shared" si="18"/>
        <v/>
      </c>
    </row>
    <row r="129" spans="1:22" x14ac:dyDescent="0.2">
      <c r="A129" s="1">
        <v>104</v>
      </c>
      <c r="B129" s="1" t="s">
        <v>98</v>
      </c>
      <c r="C129" s="8">
        <v>5</v>
      </c>
      <c r="D129" s="29">
        <f>SUMIFS('2013Figures'!$J:$J,'2013Figures'!$C:$C,$A129,'2013Figures'!$H:$H,$B129,'2013Figures'!$I:$I,$C129,'2013Figures'!$E:$E,$B$1)</f>
        <v>0</v>
      </c>
      <c r="E129" s="9">
        <f>SUMIFS('2013Figures'!$J:$J,'2013Figures'!$C:$C,$A129,'2013Figures'!$H:$H,$B129,'2013Figures'!$I:$I,$C129,'2013Figures'!$B:$B,"BrokerToCy",'2013Figures'!$G:$G,"E1",'2013Figures'!$E:$E,$B$1)</f>
        <v>0</v>
      </c>
      <c r="F129" s="9">
        <f>SUMIFS('2013Figures'!$J:$J,'2013Figures'!$C:$C,$A129,'2013Figures'!$H:$H,$B129,'2013Figures'!$I:$I,$C129,'2013Figures'!$B:$B,"BrokerToCy",'2013Figures'!$G:$G,"P1",'2013Figures'!$E:$E,$B$1)</f>
        <v>0</v>
      </c>
      <c r="G129" s="9">
        <f>SUMIFS('2013Figures'!$J:$J,'2013Figures'!$C:$C,$A129,'2013Figures'!$H:$H,$B129,'2013Figures'!$I:$I,$C129,'2013Figures'!$B:$B,"CyToBroker",'2013Figures'!$G:$G,"E1",'2013Figures'!$E:$E,$B$1)</f>
        <v>0</v>
      </c>
      <c r="H129" s="9">
        <f>SUMIFS('2013Figures'!$J:$J,'2013Figures'!$C:$C,$A129,'2013Figures'!$H:$H,$B129,'2013Figures'!$I:$I,$C129,'2013Figures'!$B:$B,"CyToBroker",'2013Figures'!$G:$G,"P1",'2013Figures'!$E:$E,$B$1)</f>
        <v>0</v>
      </c>
      <c r="J129" s="8">
        <v>201401</v>
      </c>
      <c r="L129" s="42">
        <f>SUMIFS('2012Figures'!$J:$J,'2012Figures'!$C:$C,$A129,'2012Figures'!$H:$H,$B129,'2012Figures'!$I:$I,$C129,'2012Figures'!$E:$E,$B$1)</f>
        <v>0</v>
      </c>
      <c r="M129" s="52">
        <f>SUMIFS('2012Figures'!$J:$J,'2012Figures'!$C:$C,$A129,'2012Figures'!$H:$H,$B129,'2012Figures'!$I:$I,$C129,'2012Figures'!$B:$B,"BrokerToCy",'2012Figures'!$G:$G,"E1",'2012Figures'!$E:$E,$B$1)</f>
        <v>0</v>
      </c>
      <c r="N129" s="52">
        <f>SUMIFS('2012Figures'!$J:$J,'2012Figures'!$C:$C,$A129,'2012Figures'!$H:$H,$B129,'2012Figures'!$I:$I,$C129,'2012Figures'!$B:$B,"BrokerToCy",'2012Figures'!$G:$G,"P1",'2012Figures'!$E:$E,$B$1)</f>
        <v>0</v>
      </c>
      <c r="O129" s="52">
        <f>SUMIFS('2012Figures'!$J:$J,'2012Figures'!$C:$C,$A129,'2012Figures'!$H:$H,$B129,'2012Figures'!$I:$I,$C129,'2012Figures'!$B:$B,"CyToBroker",'2012Figures'!$G:$G,"E1",'2012Figures'!$E:$E,$B$1)</f>
        <v>0</v>
      </c>
      <c r="P129" s="52">
        <f>SUMIFS('2012Figures'!$J:$J,'2012Figures'!$C:$C,$A129,'2012Figures'!$H:$H,$B129,'2012Figures'!$I:$I,$C129,'2012Figures'!$B:$B,"CyToBroker",'2012Figures'!$G:$G,"P1",'2012Figures'!$E:$E,$B$1)</f>
        <v>0</v>
      </c>
      <c r="R129" s="46" t="str">
        <f t="shared" si="18"/>
        <v/>
      </c>
      <c r="S129" s="46" t="str">
        <f t="shared" si="18"/>
        <v/>
      </c>
      <c r="T129" s="46" t="str">
        <f t="shared" si="18"/>
        <v/>
      </c>
      <c r="U129" s="46" t="str">
        <f t="shared" si="18"/>
        <v/>
      </c>
      <c r="V129" s="46" t="str">
        <f t="shared" si="18"/>
        <v/>
      </c>
    </row>
    <row r="130" spans="1:22" x14ac:dyDescent="0.2">
      <c r="A130" s="1">
        <v>104</v>
      </c>
      <c r="B130" s="1" t="s">
        <v>98</v>
      </c>
      <c r="C130" s="8">
        <v>4</v>
      </c>
      <c r="D130" s="29">
        <f>SUMIFS('2013Figures'!$J:$J,'2013Figures'!$C:$C,$A130,'2013Figures'!$H:$H,$B130,'2013Figures'!$I:$I,$C130,'2013Figures'!$E:$E,$B$1)</f>
        <v>0</v>
      </c>
      <c r="E130" s="9">
        <f>SUMIFS('2013Figures'!$J:$J,'2013Figures'!$C:$C,$A130,'2013Figures'!$H:$H,$B130,'2013Figures'!$I:$I,$C130,'2013Figures'!$B:$B,"BrokerToCy",'2013Figures'!$G:$G,"E1",'2013Figures'!$E:$E,$B$1)</f>
        <v>0</v>
      </c>
      <c r="F130" s="9">
        <f>SUMIFS('2013Figures'!$J:$J,'2013Figures'!$C:$C,$A130,'2013Figures'!$H:$H,$B130,'2013Figures'!$I:$I,$C130,'2013Figures'!$B:$B,"BrokerToCy",'2013Figures'!$G:$G,"P1",'2013Figures'!$E:$E,$B$1)</f>
        <v>0</v>
      </c>
      <c r="G130" s="9">
        <f>SUMIFS('2013Figures'!$J:$J,'2013Figures'!$C:$C,$A130,'2013Figures'!$H:$H,$B130,'2013Figures'!$I:$I,$C130,'2013Figures'!$B:$B,"CyToBroker",'2013Figures'!$G:$G,"E1",'2013Figures'!$E:$E,$B$1)</f>
        <v>0</v>
      </c>
      <c r="H130" s="9">
        <f>SUMIFS('2013Figures'!$J:$J,'2013Figures'!$C:$C,$A130,'2013Figures'!$H:$H,$B130,'2013Figures'!$I:$I,$C130,'2013Figures'!$B:$B,"CyToBroker",'2013Figures'!$G:$G,"P1",'2013Figures'!$E:$E,$B$1)</f>
        <v>0</v>
      </c>
      <c r="I130" s="30"/>
      <c r="J130" s="31">
        <v>201301</v>
      </c>
      <c r="K130" s="30"/>
      <c r="L130" s="42">
        <f>SUMIFS('2012Figures'!$J:$J,'2012Figures'!$C:$C,$A130,'2012Figures'!$H:$H,$B130,'2012Figures'!$I:$I,$C130,'2012Figures'!$E:$E,$B$1)</f>
        <v>0</v>
      </c>
      <c r="M130" s="52">
        <f>SUMIFS('2012Figures'!$J:$J,'2012Figures'!$C:$C,$A130,'2012Figures'!$H:$H,$B130,'2012Figures'!$I:$I,$C130,'2012Figures'!$B:$B,"BrokerToCy",'2012Figures'!$G:$G,"E1",'2012Figures'!$E:$E,$B$1)</f>
        <v>0</v>
      </c>
      <c r="N130" s="52">
        <f>SUMIFS('2012Figures'!$J:$J,'2012Figures'!$C:$C,$A130,'2012Figures'!$H:$H,$B130,'2012Figures'!$I:$I,$C130,'2012Figures'!$B:$B,"BrokerToCy",'2012Figures'!$G:$G,"P1",'2012Figures'!$E:$E,$B$1)</f>
        <v>0</v>
      </c>
      <c r="O130" s="52">
        <f>SUMIFS('2012Figures'!$J:$J,'2012Figures'!$C:$C,$A130,'2012Figures'!$H:$H,$B130,'2012Figures'!$I:$I,$C130,'2012Figures'!$B:$B,"CyToBroker",'2012Figures'!$G:$G,"E1",'2012Figures'!$E:$E,$B$1)</f>
        <v>0</v>
      </c>
      <c r="P130" s="52">
        <f>SUMIFS('2012Figures'!$J:$J,'2012Figures'!$C:$C,$A130,'2012Figures'!$H:$H,$B130,'2012Figures'!$I:$I,$C130,'2012Figures'!$B:$B,"CyToBroker",'2012Figures'!$G:$G,"P1",'2012Figures'!$E:$E,$B$1)</f>
        <v>0</v>
      </c>
      <c r="Q130" s="30"/>
      <c r="R130" s="46" t="str">
        <f t="shared" si="18"/>
        <v/>
      </c>
      <c r="S130" s="46" t="str">
        <f t="shared" si="18"/>
        <v/>
      </c>
      <c r="T130" s="46" t="str">
        <f t="shared" si="18"/>
        <v/>
      </c>
      <c r="U130" s="46" t="str">
        <f t="shared" si="18"/>
        <v/>
      </c>
      <c r="V130" s="46" t="str">
        <f t="shared" si="18"/>
        <v/>
      </c>
    </row>
    <row r="131" spans="1:22" x14ac:dyDescent="0.2">
      <c r="A131" s="1">
        <v>104</v>
      </c>
      <c r="B131" s="1" t="s">
        <v>98</v>
      </c>
      <c r="C131" s="8">
        <v>3</v>
      </c>
      <c r="D131" s="29">
        <f>SUMIFS('2013Figures'!$J:$J,'2013Figures'!$C:$C,$A131,'2013Figures'!$H:$H,$B131,'2013Figures'!$I:$I,$C131,'2013Figures'!$E:$E,$B$1)</f>
        <v>0</v>
      </c>
      <c r="E131" s="9">
        <f>SUMIFS('2013Figures'!$J:$J,'2013Figures'!$C:$C,$A131,'2013Figures'!$H:$H,$B131,'2013Figures'!$I:$I,$C131,'2013Figures'!$B:$B,"BrokerToCy",'2013Figures'!$G:$G,"E1",'2013Figures'!$E:$E,$B$1)</f>
        <v>0</v>
      </c>
      <c r="F131" s="9">
        <f>SUMIFS('2013Figures'!$J:$J,'2013Figures'!$C:$C,$A131,'2013Figures'!$H:$H,$B131,'2013Figures'!$I:$I,$C131,'2013Figures'!$B:$B,"BrokerToCy",'2013Figures'!$G:$G,"P1",'2013Figures'!$E:$E,$B$1)</f>
        <v>0</v>
      </c>
      <c r="G131" s="9">
        <f>SUMIFS('2013Figures'!$J:$J,'2013Figures'!$C:$C,$A131,'2013Figures'!$H:$H,$B131,'2013Figures'!$I:$I,$C131,'2013Figures'!$B:$B,"CyToBroker",'2013Figures'!$G:$G,"E1",'2013Figures'!$E:$E,$B$1)</f>
        <v>0</v>
      </c>
      <c r="H131" s="9">
        <f>SUMIFS('2013Figures'!$J:$J,'2013Figures'!$C:$C,$A131,'2013Figures'!$H:$H,$B131,'2013Figures'!$I:$I,$C131,'2013Figures'!$B:$B,"CyToBroker",'2013Figures'!$G:$G,"P1",'2013Figures'!$E:$E,$B$1)</f>
        <v>0</v>
      </c>
      <c r="J131" s="8">
        <v>201201</v>
      </c>
      <c r="L131" s="42">
        <f>SUMIFS('2012Figures'!$J:$J,'2012Figures'!$C:$C,$A131,'2012Figures'!$H:$H,$B131,'2012Figures'!$I:$I,$C131,'2012Figures'!$E:$E,$B$1)</f>
        <v>0</v>
      </c>
      <c r="M131" s="52">
        <f>SUMIFS('2012Figures'!$J:$J,'2012Figures'!$C:$C,$A131,'2012Figures'!$H:$H,$B131,'2012Figures'!$I:$I,$C131,'2012Figures'!$B:$B,"BrokerToCy",'2012Figures'!$G:$G,"E1",'2012Figures'!$E:$E,$B$1)</f>
        <v>0</v>
      </c>
      <c r="N131" s="52">
        <f>SUMIFS('2012Figures'!$J:$J,'2012Figures'!$C:$C,$A131,'2012Figures'!$H:$H,$B131,'2012Figures'!$I:$I,$C131,'2012Figures'!$B:$B,"BrokerToCy",'2012Figures'!$G:$G,"P1",'2012Figures'!$E:$E,$B$1)</f>
        <v>0</v>
      </c>
      <c r="O131" s="52">
        <f>SUMIFS('2012Figures'!$J:$J,'2012Figures'!$C:$C,$A131,'2012Figures'!$H:$H,$B131,'2012Figures'!$I:$I,$C131,'2012Figures'!$B:$B,"CyToBroker",'2012Figures'!$G:$G,"E1",'2012Figures'!$E:$E,$B$1)</f>
        <v>0</v>
      </c>
      <c r="P131" s="52">
        <f>SUMIFS('2012Figures'!$J:$J,'2012Figures'!$C:$C,$A131,'2012Figures'!$H:$H,$B131,'2012Figures'!$I:$I,$C131,'2012Figures'!$B:$B,"CyToBroker",'2012Figures'!$G:$G,"P1",'2012Figures'!$E:$E,$B$1)</f>
        <v>0</v>
      </c>
      <c r="R131" s="46" t="str">
        <f t="shared" si="18"/>
        <v/>
      </c>
      <c r="S131" s="46" t="str">
        <f t="shared" si="18"/>
        <v/>
      </c>
      <c r="T131" s="46" t="str">
        <f t="shared" si="18"/>
        <v/>
      </c>
      <c r="U131" s="46" t="str">
        <f t="shared" si="18"/>
        <v/>
      </c>
      <c r="V131" s="46" t="str">
        <f t="shared" si="18"/>
        <v/>
      </c>
    </row>
    <row r="132" spans="1:22" x14ac:dyDescent="0.2">
      <c r="A132" s="1">
        <v>104</v>
      </c>
      <c r="B132" s="1" t="s">
        <v>98</v>
      </c>
      <c r="C132" s="8">
        <v>2</v>
      </c>
      <c r="D132" s="29">
        <f>SUMIFS('2013Figures'!$J:$J,'2013Figures'!$C:$C,$A132,'2013Figures'!$H:$H,$B132,'2013Figures'!$I:$I,$C132,'2013Figures'!$E:$E,$B$1)</f>
        <v>0</v>
      </c>
      <c r="E132" s="9">
        <f>SUMIFS('2013Figures'!$J:$J,'2013Figures'!$C:$C,$A132,'2013Figures'!$H:$H,$B132,'2013Figures'!$I:$I,$C132,'2013Figures'!$B:$B,"BrokerToCy",'2013Figures'!$G:$G,"E1",'2013Figures'!$E:$E,$B$1)</f>
        <v>0</v>
      </c>
      <c r="F132" s="9">
        <f>SUMIFS('2013Figures'!$J:$J,'2013Figures'!$C:$C,$A132,'2013Figures'!$H:$H,$B132,'2013Figures'!$I:$I,$C132,'2013Figures'!$B:$B,"BrokerToCy",'2013Figures'!$G:$G,"P1",'2013Figures'!$E:$E,$B$1)</f>
        <v>0</v>
      </c>
      <c r="G132" s="9">
        <f>SUMIFS('2013Figures'!$J:$J,'2013Figures'!$C:$C,$A132,'2013Figures'!$H:$H,$B132,'2013Figures'!$I:$I,$C132,'2013Figures'!$B:$B,"CyToBroker",'2013Figures'!$G:$G,"E1",'2013Figures'!$E:$E,$B$1)</f>
        <v>0</v>
      </c>
      <c r="H132" s="9">
        <f>SUMIFS('2013Figures'!$J:$J,'2013Figures'!$C:$C,$A132,'2013Figures'!$H:$H,$B132,'2013Figures'!$I:$I,$C132,'2013Figures'!$B:$B,"CyToBroker",'2013Figures'!$G:$G,"P1",'2013Figures'!$E:$E,$B$1)</f>
        <v>0</v>
      </c>
      <c r="J132" s="8">
        <v>201101</v>
      </c>
      <c r="L132" s="42">
        <f>SUMIFS('2012Figures'!$J:$J,'2012Figures'!$C:$C,$A132,'2012Figures'!$H:$H,$B132,'2012Figures'!$I:$I,$C132,'2012Figures'!$E:$E,$B$1)</f>
        <v>0</v>
      </c>
      <c r="M132" s="52">
        <f>SUMIFS('2012Figures'!$J:$J,'2012Figures'!$C:$C,$A132,'2012Figures'!$H:$H,$B132,'2012Figures'!$I:$I,$C132,'2012Figures'!$B:$B,"BrokerToCy",'2012Figures'!$G:$G,"E1",'2012Figures'!$E:$E,$B$1)</f>
        <v>0</v>
      </c>
      <c r="N132" s="52">
        <f>SUMIFS('2012Figures'!$J:$J,'2012Figures'!$C:$C,$A132,'2012Figures'!$H:$H,$B132,'2012Figures'!$I:$I,$C132,'2012Figures'!$B:$B,"BrokerToCy",'2012Figures'!$G:$G,"P1",'2012Figures'!$E:$E,$B$1)</f>
        <v>0</v>
      </c>
      <c r="O132" s="52">
        <f>SUMIFS('2012Figures'!$J:$J,'2012Figures'!$C:$C,$A132,'2012Figures'!$H:$H,$B132,'2012Figures'!$I:$I,$C132,'2012Figures'!$B:$B,"CyToBroker",'2012Figures'!$G:$G,"E1",'2012Figures'!$E:$E,$B$1)</f>
        <v>0</v>
      </c>
      <c r="P132" s="52">
        <f>SUMIFS('2012Figures'!$J:$J,'2012Figures'!$C:$C,$A132,'2012Figures'!$H:$H,$B132,'2012Figures'!$I:$I,$C132,'2012Figures'!$B:$B,"CyToBroker",'2012Figures'!$G:$G,"P1",'2012Figures'!$E:$E,$B$1)</f>
        <v>0</v>
      </c>
      <c r="R132" s="46" t="str">
        <f t="shared" si="18"/>
        <v/>
      </c>
      <c r="S132" s="46" t="str">
        <f t="shared" si="18"/>
        <v/>
      </c>
      <c r="T132" s="46" t="str">
        <f t="shared" si="18"/>
        <v/>
      </c>
      <c r="U132" s="46" t="str">
        <f t="shared" si="18"/>
        <v/>
      </c>
      <c r="V132" s="46" t="str">
        <f t="shared" si="18"/>
        <v/>
      </c>
    </row>
    <row r="133" spans="1:22" x14ac:dyDescent="0.2">
      <c r="A133" s="1">
        <v>104</v>
      </c>
      <c r="B133" s="1" t="s">
        <v>98</v>
      </c>
      <c r="C133" s="8">
        <v>1</v>
      </c>
      <c r="D133" s="29">
        <f>SUMIFS('2013Figures'!$J:$J,'2013Figures'!$C:$C,$A133,'2013Figures'!$H:$H,$B133,'2013Figures'!$I:$I,$C133,'2013Figures'!$E:$E,$B$1)</f>
        <v>0</v>
      </c>
      <c r="E133" s="9">
        <f>SUMIFS('2013Figures'!$J:$J,'2013Figures'!$C:$C,$A133,'2013Figures'!$H:$H,$B133,'2013Figures'!$I:$I,$C133,'2013Figures'!$B:$B,"BrokerToCy",'2013Figures'!$G:$G,"E1",'2013Figures'!$E:$E,$B$1)</f>
        <v>0</v>
      </c>
      <c r="F133" s="9">
        <f>SUMIFS('2013Figures'!$J:$J,'2013Figures'!$C:$C,$A133,'2013Figures'!$H:$H,$B133,'2013Figures'!$I:$I,$C133,'2013Figures'!$B:$B,"BrokerToCy",'2013Figures'!$G:$G,"P1",'2013Figures'!$E:$E,$B$1)</f>
        <v>0</v>
      </c>
      <c r="G133" s="9">
        <f>SUMIFS('2013Figures'!$J:$J,'2013Figures'!$C:$C,$A133,'2013Figures'!$H:$H,$B133,'2013Figures'!$I:$I,$C133,'2013Figures'!$B:$B,"CyToBroker",'2013Figures'!$G:$G,"E1",'2013Figures'!$E:$E,$B$1)</f>
        <v>0</v>
      </c>
      <c r="H133" s="9">
        <f>SUMIFS('2013Figures'!$J:$J,'2013Figures'!$C:$C,$A133,'2013Figures'!$H:$H,$B133,'2013Figures'!$I:$I,$C133,'2013Figures'!$B:$B,"CyToBroker",'2013Figures'!$G:$G,"P1",'2013Figures'!$E:$E,$B$1)</f>
        <v>0</v>
      </c>
      <c r="J133" s="8">
        <v>201001</v>
      </c>
      <c r="L133" s="42">
        <f>SUMIFS('2012Figures'!$J:$J,'2012Figures'!$C:$C,$A133,'2012Figures'!$H:$H,$B133,'2012Figures'!$I:$I,$C133,'2012Figures'!$E:$E,$B$1)</f>
        <v>0</v>
      </c>
      <c r="M133" s="52">
        <f>SUMIFS('2012Figures'!$J:$J,'2012Figures'!$C:$C,$A133,'2012Figures'!$H:$H,$B133,'2012Figures'!$I:$I,$C133,'2012Figures'!$B:$B,"BrokerToCy",'2012Figures'!$G:$G,"E1",'2012Figures'!$E:$E,$B$1)</f>
        <v>0</v>
      </c>
      <c r="N133" s="52">
        <f>SUMIFS('2012Figures'!$J:$J,'2012Figures'!$C:$C,$A133,'2012Figures'!$H:$H,$B133,'2012Figures'!$I:$I,$C133,'2012Figures'!$B:$B,"BrokerToCy",'2012Figures'!$G:$G,"P1",'2012Figures'!$E:$E,$B$1)</f>
        <v>0</v>
      </c>
      <c r="O133" s="52">
        <f>SUMIFS('2012Figures'!$J:$J,'2012Figures'!$C:$C,$A133,'2012Figures'!$H:$H,$B133,'2012Figures'!$I:$I,$C133,'2012Figures'!$B:$B,"CyToBroker",'2012Figures'!$G:$G,"E1",'2012Figures'!$E:$E,$B$1)</f>
        <v>0</v>
      </c>
      <c r="P133" s="52">
        <f>SUMIFS('2012Figures'!$J:$J,'2012Figures'!$C:$C,$A133,'2012Figures'!$H:$H,$B133,'2012Figures'!$I:$I,$C133,'2012Figures'!$B:$B,"CyToBroker",'2012Figures'!$G:$G,"P1",'2012Figures'!$E:$E,$B$1)</f>
        <v>0</v>
      </c>
      <c r="R133" s="46" t="str">
        <f t="shared" si="18"/>
        <v/>
      </c>
      <c r="S133" s="46" t="str">
        <f t="shared" si="18"/>
        <v/>
      </c>
      <c r="T133" s="46" t="str">
        <f t="shared" si="18"/>
        <v/>
      </c>
      <c r="U133" s="46" t="str">
        <f t="shared" si="18"/>
        <v/>
      </c>
      <c r="V133" s="46" t="str">
        <f t="shared" si="18"/>
        <v/>
      </c>
    </row>
    <row r="134" spans="1:22" x14ac:dyDescent="0.2">
      <c r="A134" s="1">
        <v>104</v>
      </c>
      <c r="B134" s="1" t="s">
        <v>98</v>
      </c>
      <c r="D134" s="29">
        <f>SUMIFS('2013Figures'!$J:$J,'2013Figures'!$C:$C,$A134,'2013Figures'!$H:$H,$B134,'2013Figures'!$I:$I,"",'2013Figures'!$E:$E,$B$1)</f>
        <v>0</v>
      </c>
      <c r="E134" s="9">
        <f>SUMIFS('2013Figures'!$J:$J,'2013Figures'!$C:$C,$A134,'2013Figures'!$H:$H,$B134,'2013Figures'!$I:$I,"",'2013Figures'!$B:$B,"BrokerToCy",'2013Figures'!$G:$G,"E1",'2013Figures'!$E:$E,$B$1)</f>
        <v>0</v>
      </c>
      <c r="F134" s="9">
        <f>SUMIFS('2013Figures'!$J:$J,'2013Figures'!$C:$C,$A134,'2013Figures'!$H:$H,$B134,'2013Figures'!$I:$I,"",'2013Figures'!$B:$B,"BrokerToCy",'2013Figures'!$G:$G,"P1",'2013Figures'!$E:$E,$B$1)</f>
        <v>0</v>
      </c>
      <c r="G134" s="9">
        <f>SUMIFS('2013Figures'!$J:$J,'2013Figures'!$C:$C,$A134,'2013Figures'!$H:$H,$B134,'2013Figures'!$I:$I,"",'2013Figures'!$B:$B,"CyToBroker",'2013Figures'!$G:$G,"E1",'2013Figures'!$E:$E,$B$1)</f>
        <v>0</v>
      </c>
      <c r="H134" s="9">
        <f>SUMIFS('2013Figures'!$J:$J,'2013Figures'!$C:$C,$A134,'2013Figures'!$H:$H,$B134,'2013Figures'!$I:$I,"",'2013Figures'!$B:$B,"CyToBroker",'2013Figures'!$G:$G,"P1",'2013Figures'!$E:$E,$B$1)</f>
        <v>0</v>
      </c>
      <c r="J134" s="8" t="s">
        <v>131</v>
      </c>
      <c r="L134" s="42">
        <f>SUMIFS('2012Figures'!$J:$J,'2012Figures'!$C:$C,$A134,'2012Figures'!$H:$H,$B134,'2012Figures'!$I:$I,"",'2012Figures'!$E:$E,$B$1)</f>
        <v>0</v>
      </c>
      <c r="M134" s="52">
        <f>SUMIFS('2012Figures'!$J:$J,'2012Figures'!$C:$C,$A134,'2012Figures'!$H:$H,$B134,'2012Figures'!$I:$I,"",'2012Figures'!$B:$B,"BrokerToCy",'2012Figures'!$G:$G,"E1",'2012Figures'!$E:$E,$B$1)</f>
        <v>0</v>
      </c>
      <c r="N134" s="52">
        <f>SUMIFS('2012Figures'!$J:$J,'2012Figures'!$C:$C,$A134,'2012Figures'!$H:$H,$B134,'2012Figures'!$I:$I,"",'2012Figures'!$B:$B,"BrokerToCy",'2012Figures'!$G:$G,"P1",'2012Figures'!$E:$E,$B$1)</f>
        <v>0</v>
      </c>
      <c r="O134" s="52">
        <f>SUMIFS('2012Figures'!$J:$J,'2012Figures'!$C:$C,$A134,'2012Figures'!$H:$H,$B134,'2012Figures'!$I:$I,"",'2012Figures'!$B:$B,"CyToBroker",'2012Figures'!$G:$G,"E1",'2012Figures'!$E:$E,$B$1)</f>
        <v>0</v>
      </c>
      <c r="P134" s="52">
        <f>SUMIFS('2012Figures'!$J:$J,'2012Figures'!$C:$C,$A134,'2012Figures'!$H:$H,$B134,'2012Figures'!$I:$I,"",'2012Figures'!$B:$B,"CyToBroker",'2012Figures'!$G:$G,"P1",'2012Figures'!$E:$E,$B$1)</f>
        <v>0</v>
      </c>
      <c r="R134" s="46" t="str">
        <f t="shared" si="18"/>
        <v/>
      </c>
      <c r="S134" s="46" t="str">
        <f t="shared" si="18"/>
        <v/>
      </c>
      <c r="T134" s="46" t="str">
        <f t="shared" si="18"/>
        <v/>
      </c>
      <c r="U134" s="46" t="str">
        <f t="shared" si="18"/>
        <v/>
      </c>
      <c r="V134" s="46" t="str">
        <f t="shared" si="18"/>
        <v/>
      </c>
    </row>
    <row r="135" spans="1:22" x14ac:dyDescent="0.2">
      <c r="A135" s="21"/>
      <c r="B135" s="21" t="s">
        <v>92</v>
      </c>
      <c r="C135" s="22"/>
      <c r="D135" s="23">
        <f>SUM(E135:H135)</f>
        <v>3573</v>
      </c>
      <c r="E135" s="23">
        <f>SUM(E61:E134)</f>
        <v>0</v>
      </c>
      <c r="F135" s="23">
        <f t="shared" ref="F135:H135" si="19">SUM(F61:F134)</f>
        <v>0</v>
      </c>
      <c r="G135" s="23">
        <f t="shared" si="19"/>
        <v>3573</v>
      </c>
      <c r="H135" s="23">
        <f t="shared" si="19"/>
        <v>0</v>
      </c>
      <c r="I135" s="21"/>
      <c r="J135" s="22"/>
      <c r="K135" s="21"/>
      <c r="L135" s="43">
        <f>SUM(M135:P135)</f>
        <v>5772</v>
      </c>
      <c r="M135" s="43">
        <f>SUM(M61:M134)</f>
        <v>3</v>
      </c>
      <c r="N135" s="43">
        <f t="shared" ref="N135:P135" si="20">SUM(N61:N134)</f>
        <v>0</v>
      </c>
      <c r="O135" s="43">
        <f t="shared" si="20"/>
        <v>5769</v>
      </c>
      <c r="P135" s="43">
        <f t="shared" si="20"/>
        <v>0</v>
      </c>
      <c r="Q135" s="21"/>
      <c r="R135" s="21"/>
      <c r="S135" s="21"/>
      <c r="T135" s="21"/>
      <c r="U135" s="21"/>
      <c r="V135" s="21"/>
    </row>
    <row r="136" spans="1:22" x14ac:dyDescent="0.2">
      <c r="A136" s="28">
        <v>105</v>
      </c>
      <c r="B136" s="28" t="s">
        <v>60</v>
      </c>
      <c r="C136" s="17" t="s">
        <v>88</v>
      </c>
      <c r="D136" s="18">
        <f>SUMIFS('2013Figures'!$J:$J,'2013Figures'!$C:$C,$A136,'2013Figures'!$E:$E,$B$1)</f>
        <v>0</v>
      </c>
      <c r="E136" s="18">
        <f>SUMIFS('2013Figures'!$J:$J,'2013Figures'!$C:$C,$A136,'2013Figures'!$B:$B,"BrokerToCy",'2013Figures'!$G:$G,"E1",'2013Figures'!$E:$E,$B$1)</f>
        <v>0</v>
      </c>
      <c r="F136" s="18">
        <f>SUMIFS('2013Figures'!$J:$J,'2013Figures'!$C:$C,$A136,'2013Figures'!$B:$B,"BrokerToCy",'2013Figures'!$G:$G,"P1",'2013Figures'!$E:$E,$B$1)</f>
        <v>0</v>
      </c>
      <c r="G136" s="18">
        <f>SUMIFS('2013Figures'!$J:$J,'2013Figures'!$C:$C,$A136,'2013Figures'!$B:$B,"CyToBroker",'2013Figures'!$G:$G,"E1",'2013Figures'!$E:$E,$B$1)</f>
        <v>0</v>
      </c>
      <c r="H136" s="18">
        <f>SUMIFS('2013Figures'!$J:$J,'2013Figures'!$C:$C,$A136,'2013Figures'!$B:$B,"CyToBroker",'2013Figures'!$G:$G,"P1",'2013Figures'!$E:$E,$B$1)</f>
        <v>0</v>
      </c>
      <c r="I136" s="28"/>
      <c r="J136" s="17"/>
      <c r="K136" s="28"/>
      <c r="L136" s="50">
        <f>SUMIFS('2012Figures'!$J:$J,'2012Figures'!$C:$C,$A136,'2012Figures'!$E:$E,$B$1)</f>
        <v>0</v>
      </c>
      <c r="M136" s="50">
        <f>SUMIFS('2012Figures'!$J:$J,'2012Figures'!$C:$C,$A136,'2012Figures'!$B:$B,"BrokerToCy",'2012Figures'!$G:$G,"E1",'2012Figures'!$E:$E,$B$1)</f>
        <v>0</v>
      </c>
      <c r="N136" s="50">
        <f>SUMIFS('2012Figures'!$J:$J,'2012Figures'!$C:$C,$A136,'2012Figures'!$B:$B,"BrokerToCy",'2012Figures'!$G:$G,"P1",'2012Figures'!$E:$E,$B$1)</f>
        <v>0</v>
      </c>
      <c r="O136" s="50">
        <f>SUMIFS('2012Figures'!$J:$J,'2012Figures'!$C:$C,$A136,'2012Figures'!$B:$B,"CyToBroker",'2012Figures'!$G:$G,"E1",'2012Figures'!$E:$E,$B$1)</f>
        <v>0</v>
      </c>
      <c r="P136" s="50">
        <f>SUMIFS('2012Figures'!$J:$J,'2012Figures'!$C:$C,$A136,'2012Figures'!$B:$B,"CyToBroker",'2012Figures'!$G:$G,"P1",'2012Figures'!$E:$E,$B$1)</f>
        <v>0</v>
      </c>
      <c r="Q136" s="28"/>
      <c r="R136" s="46" t="str">
        <f t="shared" si="18"/>
        <v/>
      </c>
      <c r="S136" s="46" t="str">
        <f t="shared" si="18"/>
        <v/>
      </c>
      <c r="T136" s="46" t="str">
        <f t="shared" si="18"/>
        <v/>
      </c>
      <c r="U136" s="46" t="str">
        <f t="shared" si="18"/>
        <v/>
      </c>
      <c r="V136" s="46" t="str">
        <f t="shared" si="18"/>
        <v/>
      </c>
    </row>
    <row r="137" spans="1:22" x14ac:dyDescent="0.2">
      <c r="A137" s="1">
        <v>105</v>
      </c>
      <c r="B137" s="1" t="s">
        <v>60</v>
      </c>
      <c r="C137" s="8">
        <v>4</v>
      </c>
      <c r="D137" s="29">
        <f>SUMIFS('2013Figures'!$J:$J,'2013Figures'!$C:$C,$A137,'2013Figures'!$H:$H,$B137,'2013Figures'!$I:$I,$C137,'2013Figures'!$E:$E,$B$1)</f>
        <v>0</v>
      </c>
      <c r="E137" s="9">
        <f>SUMIFS('2013Figures'!$J:$J,'2013Figures'!$C:$C,$A137,'2013Figures'!$H:$H,$B137,'2013Figures'!$I:$I,$C137,'2013Figures'!$B:$B,"BrokerToCy",'2013Figures'!$G:$G,"E1",'2013Figures'!$E:$E,$B$1)</f>
        <v>0</v>
      </c>
      <c r="F137" s="9">
        <f>SUMIFS('2013Figures'!$J:$J,'2013Figures'!$C:$C,$A137,'2013Figures'!$H:$H,$B137,'2013Figures'!$I:$I,$C137,'2013Figures'!$B:$B,"BrokerToCy",'2013Figures'!$G:$G,"P1",'2013Figures'!$E:$E,$B$1)</f>
        <v>0</v>
      </c>
      <c r="G137" s="9">
        <f>SUMIFS('2013Figures'!$J:$J,'2013Figures'!$C:$C,$A137,'2013Figures'!$H:$H,$B137,'2013Figures'!$I:$I,$C137,'2013Figures'!$B:$B,"CyToBroker",'2013Figures'!$G:$G,"E1",'2013Figures'!$E:$E,$B$1)</f>
        <v>0</v>
      </c>
      <c r="H137" s="9">
        <f>SUMIFS('2013Figures'!$J:$J,'2013Figures'!$C:$C,$A137,'2013Figures'!$H:$H,$B137,'2013Figures'!$I:$I,$C137,'2013Figures'!$B:$B,"CyToBroker",'2013Figures'!$G:$G,"P1",'2013Figures'!$E:$E,$B$1)</f>
        <v>0</v>
      </c>
      <c r="J137" s="8" t="s">
        <v>146</v>
      </c>
      <c r="L137" s="42">
        <f>SUMIFS('2012Figures'!$J:$J,'2012Figures'!$C:$C,$A137,'2012Figures'!$H:$H,$B137,'2012Figures'!$I:$I,$C137,'2012Figures'!$E:$E,$B$1)</f>
        <v>0</v>
      </c>
      <c r="M137" s="52">
        <f>SUMIFS('2012Figures'!$J:$J,'2012Figures'!$C:$C,$A137,'2012Figures'!$H:$H,$B137,'2012Figures'!$I:$I,$C137,'2012Figures'!$B:$B,"BrokerToCy",'2012Figures'!$G:$G,"E1",'2012Figures'!$E:$E,$B$1)</f>
        <v>0</v>
      </c>
      <c r="N137" s="52">
        <f>SUMIFS('2012Figures'!$J:$J,'2012Figures'!$C:$C,$A137,'2012Figures'!$H:$H,$B137,'2012Figures'!$I:$I,$C137,'2012Figures'!$B:$B,"BrokerToCy",'2012Figures'!$G:$G,"P1",'2012Figures'!$E:$E,$B$1)</f>
        <v>0</v>
      </c>
      <c r="O137" s="52">
        <f>SUMIFS('2012Figures'!$J:$J,'2012Figures'!$C:$C,$A137,'2012Figures'!$H:$H,$B137,'2012Figures'!$I:$I,$C137,'2012Figures'!$B:$B,"CyToBroker",'2012Figures'!$G:$G,"E1",'2012Figures'!$E:$E,$B$1)</f>
        <v>0</v>
      </c>
      <c r="P137" s="52">
        <f>SUMIFS('2012Figures'!$J:$J,'2012Figures'!$C:$C,$A137,'2012Figures'!$H:$H,$B137,'2012Figures'!$I:$I,$C137,'2012Figures'!$B:$B,"CyToBroker",'2012Figures'!$G:$G,"P1",'2012Figures'!$E:$E,$B$1)</f>
        <v>0</v>
      </c>
      <c r="R137" s="46" t="str">
        <f t="shared" si="18"/>
        <v/>
      </c>
      <c r="S137" s="46" t="str">
        <f t="shared" si="18"/>
        <v/>
      </c>
      <c r="T137" s="46" t="str">
        <f t="shared" si="18"/>
        <v/>
      </c>
      <c r="U137" s="46" t="str">
        <f t="shared" si="18"/>
        <v/>
      </c>
      <c r="V137" s="46" t="str">
        <f t="shared" si="18"/>
        <v/>
      </c>
    </row>
    <row r="138" spans="1:22" x14ac:dyDescent="0.2">
      <c r="A138" s="1">
        <v>105</v>
      </c>
      <c r="B138" s="1" t="s">
        <v>60</v>
      </c>
      <c r="C138" s="8">
        <v>2</v>
      </c>
      <c r="D138" s="29">
        <f>SUMIFS('2013Figures'!$J:$J,'2013Figures'!$C:$C,$A138,'2013Figures'!$H:$H,$B138,'2013Figures'!$I:$I,$C138,'2013Figures'!$E:$E,$B$1)</f>
        <v>0</v>
      </c>
      <c r="E138" s="9">
        <f>SUMIFS('2013Figures'!$J:$J,'2013Figures'!$C:$C,$A138,'2013Figures'!$H:$H,$B138,'2013Figures'!$I:$I,$C138,'2013Figures'!$B:$B,"BrokerToCy",'2013Figures'!$G:$G,"E1",'2013Figures'!$E:$E,$B$1)</f>
        <v>0</v>
      </c>
      <c r="F138" s="9">
        <f>SUMIFS('2013Figures'!$J:$J,'2013Figures'!$C:$C,$A138,'2013Figures'!$H:$H,$B138,'2013Figures'!$I:$I,$C138,'2013Figures'!$B:$B,"BrokerToCy",'2013Figures'!$G:$G,"P1",'2013Figures'!$E:$E,$B$1)</f>
        <v>0</v>
      </c>
      <c r="G138" s="9">
        <f>SUMIFS('2013Figures'!$J:$J,'2013Figures'!$C:$C,$A138,'2013Figures'!$H:$H,$B138,'2013Figures'!$I:$I,$C138,'2013Figures'!$B:$B,"CyToBroker",'2013Figures'!$G:$G,"E1",'2013Figures'!$E:$E,$B$1)</f>
        <v>0</v>
      </c>
      <c r="H138" s="9">
        <f>SUMIFS('2013Figures'!$J:$J,'2013Figures'!$C:$C,$A138,'2013Figures'!$H:$H,$B138,'2013Figures'!$I:$I,$C138,'2013Figures'!$B:$B,"CyToBroker",'2013Figures'!$G:$G,"P1",'2013Figures'!$E:$E,$B$1)</f>
        <v>0</v>
      </c>
      <c r="J138" s="8">
        <v>201001</v>
      </c>
      <c r="L138" s="42">
        <f>SUMIFS('2012Figures'!$J:$J,'2012Figures'!$C:$C,$A138,'2012Figures'!$H:$H,$B138,'2012Figures'!$I:$I,$C138,'2012Figures'!$E:$E,$B$1)</f>
        <v>0</v>
      </c>
      <c r="M138" s="52">
        <f>SUMIFS('2012Figures'!$J:$J,'2012Figures'!$C:$C,$A138,'2012Figures'!$H:$H,$B138,'2012Figures'!$I:$I,$C138,'2012Figures'!$B:$B,"BrokerToCy",'2012Figures'!$G:$G,"E1",'2012Figures'!$E:$E,$B$1)</f>
        <v>0</v>
      </c>
      <c r="N138" s="52">
        <f>SUMIFS('2012Figures'!$J:$J,'2012Figures'!$C:$C,$A138,'2012Figures'!$H:$H,$B138,'2012Figures'!$I:$I,$C138,'2012Figures'!$B:$B,"BrokerToCy",'2012Figures'!$G:$G,"P1",'2012Figures'!$E:$E,$B$1)</f>
        <v>0</v>
      </c>
      <c r="O138" s="52">
        <f>SUMIFS('2012Figures'!$J:$J,'2012Figures'!$C:$C,$A138,'2012Figures'!$H:$H,$B138,'2012Figures'!$I:$I,$C138,'2012Figures'!$B:$B,"CyToBroker",'2012Figures'!$G:$G,"E1",'2012Figures'!$E:$E,$B$1)</f>
        <v>0</v>
      </c>
      <c r="P138" s="52">
        <f>SUMIFS('2012Figures'!$J:$J,'2012Figures'!$C:$C,$A138,'2012Figures'!$H:$H,$B138,'2012Figures'!$I:$I,$C138,'2012Figures'!$B:$B,"CyToBroker",'2012Figures'!$G:$G,"P1",'2012Figures'!$E:$E,$B$1)</f>
        <v>0</v>
      </c>
      <c r="R138" s="46" t="str">
        <f t="shared" si="18"/>
        <v/>
      </c>
      <c r="S138" s="46" t="str">
        <f t="shared" si="18"/>
        <v/>
      </c>
      <c r="T138" s="46" t="str">
        <f t="shared" si="18"/>
        <v/>
      </c>
      <c r="U138" s="46" t="str">
        <f t="shared" si="18"/>
        <v/>
      </c>
      <c r="V138" s="46" t="str">
        <f t="shared" si="18"/>
        <v/>
      </c>
    </row>
    <row r="139" spans="1:22" x14ac:dyDescent="0.2">
      <c r="A139" s="1">
        <v>105</v>
      </c>
      <c r="B139" s="1" t="s">
        <v>60</v>
      </c>
      <c r="C139" s="8">
        <v>1</v>
      </c>
      <c r="D139" s="29">
        <f>SUMIFS('2013Figures'!$J:$J,'2013Figures'!$C:$C,$A139,'2013Figures'!$H:$H,$B139,'2013Figures'!$I:$I,$C139,'2013Figures'!$E:$E,$B$1)</f>
        <v>0</v>
      </c>
      <c r="E139" s="9">
        <f>SUMIFS('2013Figures'!$J:$J,'2013Figures'!$C:$C,$A139,'2013Figures'!$H:$H,$B139,'2013Figures'!$I:$I,$C139,'2013Figures'!$B:$B,"BrokerToCy",'2013Figures'!$G:$G,"E1",'2013Figures'!$E:$E,$B$1)</f>
        <v>0</v>
      </c>
      <c r="F139" s="9">
        <f>SUMIFS('2013Figures'!$J:$J,'2013Figures'!$C:$C,$A139,'2013Figures'!$H:$H,$B139,'2013Figures'!$I:$I,$C139,'2013Figures'!$B:$B,"BrokerToCy",'2013Figures'!$G:$G,"P1",'2013Figures'!$E:$E,$B$1)</f>
        <v>0</v>
      </c>
      <c r="G139" s="9">
        <f>SUMIFS('2013Figures'!$J:$J,'2013Figures'!$C:$C,$A139,'2013Figures'!$H:$H,$B139,'2013Figures'!$I:$I,$C139,'2013Figures'!$B:$B,"CyToBroker",'2013Figures'!$G:$G,"E1",'2013Figures'!$E:$E,$B$1)</f>
        <v>0</v>
      </c>
      <c r="H139" s="9">
        <f>SUMIFS('2013Figures'!$J:$J,'2013Figures'!$C:$C,$A139,'2013Figures'!$H:$H,$B139,'2013Figures'!$I:$I,$C139,'2013Figures'!$B:$B,"CyToBroker",'2013Figures'!$G:$G,"P1",'2013Figures'!$E:$E,$B$1)</f>
        <v>0</v>
      </c>
      <c r="J139" s="8">
        <v>200901</v>
      </c>
      <c r="L139" s="42">
        <f>SUMIFS('2012Figures'!$J:$J,'2012Figures'!$C:$C,$A139,'2012Figures'!$H:$H,$B139,'2012Figures'!$I:$I,$C139,'2012Figures'!$E:$E,$B$1)</f>
        <v>0</v>
      </c>
      <c r="M139" s="52">
        <f>SUMIFS('2012Figures'!$J:$J,'2012Figures'!$C:$C,$A139,'2012Figures'!$H:$H,$B139,'2012Figures'!$I:$I,$C139,'2012Figures'!$B:$B,"BrokerToCy",'2012Figures'!$G:$G,"E1",'2012Figures'!$E:$E,$B$1)</f>
        <v>0</v>
      </c>
      <c r="N139" s="52">
        <f>SUMIFS('2012Figures'!$J:$J,'2012Figures'!$C:$C,$A139,'2012Figures'!$H:$H,$B139,'2012Figures'!$I:$I,$C139,'2012Figures'!$B:$B,"BrokerToCy",'2012Figures'!$G:$G,"P1",'2012Figures'!$E:$E,$B$1)</f>
        <v>0</v>
      </c>
      <c r="O139" s="52">
        <f>SUMIFS('2012Figures'!$J:$J,'2012Figures'!$C:$C,$A139,'2012Figures'!$H:$H,$B139,'2012Figures'!$I:$I,$C139,'2012Figures'!$B:$B,"CyToBroker",'2012Figures'!$G:$G,"E1",'2012Figures'!$E:$E,$B$1)</f>
        <v>0</v>
      </c>
      <c r="P139" s="52">
        <f>SUMIFS('2012Figures'!$J:$J,'2012Figures'!$C:$C,$A139,'2012Figures'!$H:$H,$B139,'2012Figures'!$I:$I,$C139,'2012Figures'!$B:$B,"CyToBroker",'2012Figures'!$G:$G,"P1",'2012Figures'!$E:$E,$B$1)</f>
        <v>0</v>
      </c>
      <c r="R139" s="46" t="str">
        <f t="shared" si="18"/>
        <v/>
      </c>
      <c r="S139" s="46" t="str">
        <f t="shared" si="18"/>
        <v/>
      </c>
      <c r="T139" s="46" t="str">
        <f t="shared" si="18"/>
        <v/>
      </c>
      <c r="U139" s="46" t="str">
        <f t="shared" si="18"/>
        <v/>
      </c>
      <c r="V139" s="46" t="str">
        <f t="shared" si="18"/>
        <v/>
      </c>
    </row>
    <row r="140" spans="1:22" x14ac:dyDescent="0.2">
      <c r="A140" s="1">
        <v>105</v>
      </c>
      <c r="B140" s="1" t="s">
        <v>60</v>
      </c>
      <c r="D140" s="29">
        <f>SUMIFS('2013Figures'!$J:$J,'2013Figures'!$C:$C,$A140,'2013Figures'!$I:$I,"",'2013Figures'!$E:$E,$B$1)</f>
        <v>0</v>
      </c>
      <c r="E140" s="9">
        <f>SUMIFS('2013Figures'!$J:$J,'2013Figures'!$C:$C,$A140,'2013Figures'!$I:$I,"",'2013Figures'!$B:$B,"BrokerToCy",'2013Figures'!$G:$G,"E1",'2013Figures'!$E:$E,$B$1)</f>
        <v>0</v>
      </c>
      <c r="F140" s="9">
        <f>SUMIFS('2013Figures'!$J:$J,'2013Figures'!$C:$C,$A140,'2013Figures'!$I:$I,"",'2013Figures'!$B:$B,"BrokerToCy",'2013Figures'!$G:$G,"P1",'2013Figures'!$E:$E,$B$1)</f>
        <v>0</v>
      </c>
      <c r="G140" s="9">
        <f>SUMIFS('2013Figures'!$J:$J,'2013Figures'!$C:$C,$A140,'2013Figures'!$I:$I,"",'2013Figures'!$B:$B,"CyToBroker",'2013Figures'!$G:$G,"E1",'2013Figures'!$E:$E,$B$1)</f>
        <v>0</v>
      </c>
      <c r="H140" s="9">
        <f>SUMIFS('2013Figures'!$J:$J,'2013Figures'!$C:$C,$A140,'2013Figures'!$I:$I,"",'2013Figures'!$B:$B,"CyToBroker",'2013Figures'!$G:$G,"P1",'2013Figures'!$E:$E,$B$1)</f>
        <v>0</v>
      </c>
      <c r="J140" s="8" t="s">
        <v>131</v>
      </c>
      <c r="L140" s="42">
        <f>SUMIFS('2012Figures'!$J:$J,'2012Figures'!$C:$C,$A140,'2012Figures'!$I:$I,"",'2012Figures'!$E:$E,$B$1)</f>
        <v>0</v>
      </c>
      <c r="M140" s="52">
        <f>SUMIFS('2012Figures'!$J:$J,'2012Figures'!$C:$C,$A140,'2012Figures'!$I:$I,"",'2012Figures'!$B:$B,"BrokerToCy",'2012Figures'!$G:$G,"E1",'2012Figures'!$E:$E,$B$1)</f>
        <v>0</v>
      </c>
      <c r="N140" s="52">
        <f>SUMIFS('2012Figures'!$J:$J,'2012Figures'!$C:$C,$A140,'2012Figures'!$I:$I,"",'2012Figures'!$B:$B,"BrokerToCy",'2012Figures'!$G:$G,"P1",'2012Figures'!$E:$E,$B$1)</f>
        <v>0</v>
      </c>
      <c r="O140" s="52">
        <f>SUMIFS('2012Figures'!$J:$J,'2012Figures'!$C:$C,$A140,'2012Figures'!$I:$I,"",'2012Figures'!$B:$B,"CyToBroker",'2012Figures'!$G:$G,"E1",'2012Figures'!$E:$E,$B$1)</f>
        <v>0</v>
      </c>
      <c r="P140" s="52">
        <f>SUMIFS('2012Figures'!$J:$J,'2012Figures'!$C:$C,$A140,'2012Figures'!$I:$I,"",'2012Figures'!$B:$B,"CyToBroker",'2012Figures'!$G:$G,"P1",'2012Figures'!$E:$E,$B$1)</f>
        <v>0</v>
      </c>
      <c r="R140" s="46" t="str">
        <f t="shared" si="18"/>
        <v/>
      </c>
      <c r="S140" s="46" t="str">
        <f t="shared" si="18"/>
        <v/>
      </c>
      <c r="T140" s="46" t="str">
        <f t="shared" si="18"/>
        <v/>
      </c>
      <c r="U140" s="46" t="str">
        <f t="shared" si="18"/>
        <v/>
      </c>
      <c r="V140" s="46" t="str">
        <f t="shared" si="18"/>
        <v/>
      </c>
    </row>
    <row r="141" spans="1:22" x14ac:dyDescent="0.2">
      <c r="A141" s="21"/>
      <c r="B141" s="21" t="s">
        <v>92</v>
      </c>
      <c r="C141" s="22"/>
      <c r="D141" s="23">
        <f>SUM(E141:H141)</f>
        <v>0</v>
      </c>
      <c r="E141" s="23">
        <f>SUM(E137:E140)</f>
        <v>0</v>
      </c>
      <c r="F141" s="23">
        <f>SUM(F137:F140)</f>
        <v>0</v>
      </c>
      <c r="G141" s="23">
        <f>SUM(G137:G140)</f>
        <v>0</v>
      </c>
      <c r="H141" s="23">
        <f>SUM(H137:H140)</f>
        <v>0</v>
      </c>
      <c r="I141" s="21"/>
      <c r="J141" s="22"/>
      <c r="K141" s="21"/>
      <c r="L141" s="43">
        <f>SUM(M141:P141)</f>
        <v>0</v>
      </c>
      <c r="M141" s="43">
        <f>SUM(M137:M140)</f>
        <v>0</v>
      </c>
      <c r="N141" s="43">
        <f>SUM(N137:N140)</f>
        <v>0</v>
      </c>
      <c r="O141" s="43">
        <f>SUM(O137:O140)</f>
        <v>0</v>
      </c>
      <c r="P141" s="43">
        <f>SUM(P137:P140)</f>
        <v>0</v>
      </c>
      <c r="Q141" s="21"/>
      <c r="R141" s="21"/>
      <c r="S141" s="21"/>
      <c r="T141" s="21"/>
      <c r="U141" s="21"/>
      <c r="V141" s="21"/>
    </row>
    <row r="142" spans="1:22" x14ac:dyDescent="0.2">
      <c r="A142" s="28">
        <v>108</v>
      </c>
      <c r="B142" s="28" t="s">
        <v>166</v>
      </c>
      <c r="C142" s="17" t="s">
        <v>88</v>
      </c>
      <c r="D142" s="18">
        <f>SUMIFS('2013Figures'!$J:$J,'2013Figures'!$C:$C,$A142,'2013Figures'!$E:$E,$B$1)</f>
        <v>0</v>
      </c>
      <c r="E142" s="18">
        <f>SUMIFS('2013Figures'!$J:$J,'2013Figures'!$C:$C,$A142,'2013Figures'!$B:$B,"BrokerToCy",'2013Figures'!$G:$G,"E1",'2013Figures'!$E:$E,$B$1)</f>
        <v>0</v>
      </c>
      <c r="F142" s="18">
        <f>SUMIFS('2013Figures'!$J:$J,'2013Figures'!$C:$C,$A142,'2013Figures'!$B:$B,"BrokerToCy",'2013Figures'!$G:$G,"P1",'2013Figures'!$E:$E,$B$1)</f>
        <v>0</v>
      </c>
      <c r="G142" s="18">
        <f>SUMIFS('2013Figures'!$J:$J,'2013Figures'!$C:$C,$A142,'2013Figures'!$B:$B,"CyToBroker",'2013Figures'!$G:$G,"E1",'2013Figures'!$E:$E,$B$1)</f>
        <v>0</v>
      </c>
      <c r="H142" s="18">
        <f>SUMIFS('2013Figures'!$J:$J,'2013Figures'!$C:$C,$A142,'2013Figures'!$B:$B,"CyToBroker",'2013Figures'!$G:$G,"P1",'2013Figures'!$E:$E,$B$1)</f>
        <v>0</v>
      </c>
      <c r="I142" s="28"/>
      <c r="J142" s="17"/>
      <c r="K142" s="28"/>
      <c r="L142" s="50">
        <f>SUMIFS('2012Figures'!$J:$J,'2012Figures'!$C:$C,$A142,'2012Figures'!$E:$E,$B$1)</f>
        <v>0</v>
      </c>
      <c r="M142" s="50">
        <f>SUMIFS('2012Figures'!$J:$J,'2012Figures'!$C:$C,$A142,'2012Figures'!$B:$B,"BrokerToCy",'2012Figures'!$G:$G,"E1",'2012Figures'!$E:$E,$B$1)</f>
        <v>0</v>
      </c>
      <c r="N142" s="50">
        <f>SUMIFS('2012Figures'!$J:$J,'2012Figures'!$C:$C,$A142,'2012Figures'!$B:$B,"BrokerToCy",'2012Figures'!$G:$G,"P1",'2012Figures'!$E:$E,$B$1)</f>
        <v>0</v>
      </c>
      <c r="O142" s="50">
        <f>SUMIFS('2012Figures'!$J:$J,'2012Figures'!$C:$C,$A142,'2012Figures'!$B:$B,"CyToBroker",'2012Figures'!$G:$G,"E1",'2012Figures'!$E:$E,$B$1)</f>
        <v>0</v>
      </c>
      <c r="P142" s="50">
        <f>SUMIFS('2012Figures'!$J:$J,'2012Figures'!$C:$C,$A142,'2012Figures'!$B:$B,"CyToBroker",'2012Figures'!$G:$G,"P1",'2012Figures'!$E:$E,$B$1)</f>
        <v>0</v>
      </c>
      <c r="Q142" s="28"/>
      <c r="R142" s="46" t="str">
        <f t="shared" si="18"/>
        <v/>
      </c>
      <c r="S142" s="46" t="str">
        <f t="shared" si="18"/>
        <v/>
      </c>
      <c r="T142" s="46" t="str">
        <f t="shared" si="18"/>
        <v/>
      </c>
      <c r="U142" s="46" t="str">
        <f t="shared" si="18"/>
        <v/>
      </c>
      <c r="V142" s="46" t="str">
        <f t="shared" si="18"/>
        <v/>
      </c>
    </row>
    <row r="143" spans="1:22" x14ac:dyDescent="0.2">
      <c r="A143" s="1">
        <v>108</v>
      </c>
      <c r="B143" s="1" t="s">
        <v>166</v>
      </c>
      <c r="C143" s="8">
        <v>1</v>
      </c>
      <c r="D143" s="29">
        <f>SUMIFS('2013Figures'!$J:$J,'2013Figures'!$C:$C,$A143,'2013Figures'!$H:$H,$B143,'2013Figures'!$I:$I,$C143,'2013Figures'!$E:$E,$B$1)</f>
        <v>0</v>
      </c>
      <c r="E143" s="9">
        <f>SUMIFS('2013Figures'!$J:$J,'2013Figures'!$C:$C,$A143,'2013Figures'!$H:$H,$B143,'2013Figures'!$I:$I,$C143,'2013Figures'!$B:$B,"BrokerToCy",'2013Figures'!$G:$G,"E1",'2013Figures'!$E:$E,$B$1)</f>
        <v>0</v>
      </c>
      <c r="F143" s="9">
        <f>SUMIFS('2013Figures'!$J:$J,'2013Figures'!$C:$C,$A143,'2013Figures'!$H:$H,$B143,'2013Figures'!$I:$I,$C143,'2013Figures'!$B:$B,"BrokerToCy",'2013Figures'!$G:$G,"P1",'2013Figures'!$E:$E,$B$1)</f>
        <v>0</v>
      </c>
      <c r="G143" s="9">
        <f>SUMIFS('2013Figures'!$J:$J,'2013Figures'!$C:$C,$A143,'2013Figures'!$H:$H,$B143,'2013Figures'!$I:$I,$C143,'2013Figures'!$B:$B,"CyToBroker",'2013Figures'!$G:$G,"E1",'2013Figures'!$E:$E,$B$1)</f>
        <v>0</v>
      </c>
      <c r="H143" s="9">
        <f>SUMIFS('2013Figures'!$J:$J,'2013Figures'!$C:$C,$A143,'2013Figures'!$H:$H,$B143,'2013Figures'!$I:$I,$C143,'2013Figures'!$B:$B,"CyToBroker",'2013Figures'!$G:$G,"P1",'2013Figures'!$E:$E,$B$1)</f>
        <v>0</v>
      </c>
      <c r="J143" s="8">
        <v>201501</v>
      </c>
      <c r="L143" s="42">
        <f>SUMIFS('2012Figures'!$J:$J,'2012Figures'!$C:$C,$A143,'2012Figures'!$H:$H,$B143,'2012Figures'!$I:$I,$C143,'2012Figures'!$E:$E,$B$1)</f>
        <v>0</v>
      </c>
      <c r="M143" s="52">
        <f>SUMIFS('2012Figures'!$J:$J,'2012Figures'!$C:$C,$A143,'2012Figures'!$H:$H,$B143,'2012Figures'!$I:$I,$C143,'2012Figures'!$B:$B,"BrokerToCy",'2012Figures'!$G:$G,"E1",'2012Figures'!$E:$E,$B$1)</f>
        <v>0</v>
      </c>
      <c r="N143" s="52">
        <f>SUMIFS('2012Figures'!$J:$J,'2012Figures'!$C:$C,$A143,'2012Figures'!$H:$H,$B143,'2012Figures'!$I:$I,$C143,'2012Figures'!$B:$B,"BrokerToCy",'2012Figures'!$G:$G,"P1",'2012Figures'!$E:$E,$B$1)</f>
        <v>0</v>
      </c>
      <c r="O143" s="52">
        <f>SUMIFS('2012Figures'!$J:$J,'2012Figures'!$C:$C,$A143,'2012Figures'!$H:$H,$B143,'2012Figures'!$I:$I,$C143,'2012Figures'!$B:$B,"CyToBroker",'2012Figures'!$G:$G,"E1",'2012Figures'!$E:$E,$B$1)</f>
        <v>0</v>
      </c>
      <c r="P143" s="52">
        <f>SUMIFS('2012Figures'!$J:$J,'2012Figures'!$C:$C,$A143,'2012Figures'!$H:$H,$B143,'2012Figures'!$I:$I,$C143,'2012Figures'!$B:$B,"CyToBroker",'2012Figures'!$G:$G,"P1",'2012Figures'!$E:$E,$B$1)</f>
        <v>0</v>
      </c>
      <c r="R143" s="46" t="str">
        <f t="shared" si="18"/>
        <v/>
      </c>
      <c r="S143" s="46" t="str">
        <f t="shared" si="18"/>
        <v/>
      </c>
      <c r="T143" s="46" t="str">
        <f t="shared" si="18"/>
        <v/>
      </c>
      <c r="U143" s="46" t="str">
        <f t="shared" si="18"/>
        <v/>
      </c>
      <c r="V143" s="46" t="str">
        <f t="shared" si="18"/>
        <v/>
      </c>
    </row>
    <row r="144" spans="1:22" x14ac:dyDescent="0.2">
      <c r="A144" s="1">
        <v>108</v>
      </c>
      <c r="B144" s="1" t="s">
        <v>166</v>
      </c>
      <c r="D144" s="29">
        <f>SUMIFS('2013Figures'!$J:$J,'2013Figures'!$C:$C,$A144,'2013Figures'!$I:$I,"",'2013Figures'!$E:$E,$B$1)</f>
        <v>0</v>
      </c>
      <c r="E144" s="9">
        <f>SUMIFS('2013Figures'!$J:$J,'2013Figures'!$C:$C,$A144,'2013Figures'!$I:$I,"",'2013Figures'!$B:$B,"BrokerToCy",'2013Figures'!$G:$G,"E1",'2013Figures'!$E:$E,$B$1)</f>
        <v>0</v>
      </c>
      <c r="F144" s="9">
        <f>SUMIFS('2013Figures'!$J:$J,'2013Figures'!$C:$C,$A144,'2013Figures'!$I:$I,"",'2013Figures'!$B:$B,"BrokerToCy",'2013Figures'!$G:$G,"P1",'2013Figures'!$E:$E,$B$1)</f>
        <v>0</v>
      </c>
      <c r="G144" s="9">
        <f>SUMIFS('2013Figures'!$J:$J,'2013Figures'!$C:$C,$A144,'2013Figures'!$I:$I,"",'2013Figures'!$B:$B,"CyToBroker",'2013Figures'!$G:$G,"E1",'2013Figures'!$E:$E,$B$1)</f>
        <v>0</v>
      </c>
      <c r="H144" s="9">
        <f>SUMIFS('2013Figures'!$J:$J,'2013Figures'!$C:$C,$A144,'2013Figures'!$I:$I,"",'2013Figures'!$B:$B,"CyToBroker",'2013Figures'!$G:$G,"P1",'2013Figures'!$E:$E,$B$1)</f>
        <v>0</v>
      </c>
      <c r="J144" s="8" t="s">
        <v>131</v>
      </c>
      <c r="L144" s="42">
        <f>SUMIFS('2012Figures'!$J:$J,'2012Figures'!$C:$C,$A144,'2012Figures'!$I:$I,"",'2012Figures'!$E:$E,$B$1)</f>
        <v>0</v>
      </c>
      <c r="M144" s="52">
        <f>SUMIFS('2012Figures'!$J:$J,'2012Figures'!$C:$C,$A144,'2012Figures'!$I:$I,"",'2012Figures'!$B:$B,"BrokerToCy",'2012Figures'!$G:$G,"E1",'2012Figures'!$E:$E,$B$1)</f>
        <v>0</v>
      </c>
      <c r="N144" s="52">
        <f>SUMIFS('2012Figures'!$J:$J,'2012Figures'!$C:$C,$A144,'2012Figures'!$I:$I,"",'2012Figures'!$B:$B,"BrokerToCy",'2012Figures'!$G:$G,"P1",'2012Figures'!$E:$E,$B$1)</f>
        <v>0</v>
      </c>
      <c r="O144" s="52">
        <f>SUMIFS('2012Figures'!$J:$J,'2012Figures'!$C:$C,$A144,'2012Figures'!$I:$I,"",'2012Figures'!$B:$B,"CyToBroker",'2012Figures'!$G:$G,"E1",'2012Figures'!$E:$E,$B$1)</f>
        <v>0</v>
      </c>
      <c r="P144" s="52">
        <f>SUMIFS('2012Figures'!$J:$J,'2012Figures'!$C:$C,$A144,'2012Figures'!$I:$I,"",'2012Figures'!$B:$B,"CyToBroker",'2012Figures'!$G:$G,"P1",'2012Figures'!$E:$E,$B$1)</f>
        <v>0</v>
      </c>
      <c r="R144" s="46" t="str">
        <f t="shared" si="18"/>
        <v/>
      </c>
      <c r="S144" s="46" t="str">
        <f t="shared" si="18"/>
        <v/>
      </c>
      <c r="T144" s="46" t="str">
        <f t="shared" si="18"/>
        <v/>
      </c>
      <c r="U144" s="46" t="str">
        <f t="shared" si="18"/>
        <v/>
      </c>
      <c r="V144" s="46" t="str">
        <f t="shared" si="18"/>
        <v/>
      </c>
    </row>
    <row r="145" spans="1:22" x14ac:dyDescent="0.2">
      <c r="A145" s="21"/>
      <c r="B145" s="21" t="s">
        <v>92</v>
      </c>
      <c r="C145" s="22"/>
      <c r="D145" s="23">
        <f>SUM(E145:H145)</f>
        <v>0</v>
      </c>
      <c r="E145" s="23">
        <f>SUM(E143:E144)</f>
        <v>0</v>
      </c>
      <c r="F145" s="23">
        <f t="shared" ref="F145:H145" si="21">SUM(F143:F144)</f>
        <v>0</v>
      </c>
      <c r="G145" s="23">
        <f t="shared" si="21"/>
        <v>0</v>
      </c>
      <c r="H145" s="23">
        <f t="shared" si="21"/>
        <v>0</v>
      </c>
      <c r="I145" s="21"/>
      <c r="J145" s="22"/>
      <c r="K145" s="21"/>
      <c r="L145" s="43">
        <f>SUM(M145:P145)</f>
        <v>0</v>
      </c>
      <c r="M145" s="43">
        <f>SUM(M143:M144)</f>
        <v>0</v>
      </c>
      <c r="N145" s="43">
        <f t="shared" ref="N145:P145" si="22">SUM(N143:N144)</f>
        <v>0</v>
      </c>
      <c r="O145" s="43">
        <f t="shared" si="22"/>
        <v>0</v>
      </c>
      <c r="P145" s="43">
        <f t="shared" si="22"/>
        <v>0</v>
      </c>
      <c r="Q145" s="21"/>
      <c r="R145" s="21"/>
      <c r="S145" s="21"/>
      <c r="T145" s="21"/>
      <c r="U145" s="21"/>
      <c r="V145" s="21"/>
    </row>
    <row r="146" spans="1:22" x14ac:dyDescent="0.2">
      <c r="A146" s="28">
        <v>109</v>
      </c>
      <c r="B146" s="28" t="s">
        <v>99</v>
      </c>
      <c r="C146" s="17" t="s">
        <v>88</v>
      </c>
      <c r="D146" s="18">
        <f>SUMIFS('2013Figures'!$J:$J,'2013Figures'!$C:$C,$A146,'2013Figures'!$E:$E,$B$1)</f>
        <v>0</v>
      </c>
      <c r="E146" s="18">
        <f>SUMIFS('2013Figures'!$J:$J,'2013Figures'!$C:$C,$A146,'2013Figures'!$B:$B,"BrokerToCy",'2013Figures'!$G:$G,"E1",'2013Figures'!$E:$E,$B$1)</f>
        <v>0</v>
      </c>
      <c r="F146" s="18">
        <f>SUMIFS('2013Figures'!$J:$J,'2013Figures'!$C:$C,$A146,'2013Figures'!$B:$B,"BrokerToCy",'2013Figures'!$G:$G,"P1",'2013Figures'!$E:$E,$B$1)</f>
        <v>0</v>
      </c>
      <c r="G146" s="18">
        <f>SUMIFS('2013Figures'!$J:$J,'2013Figures'!$C:$C,$A146,'2013Figures'!$B:$B,"CyToBroker",'2013Figures'!$G:$G,"E1",'2013Figures'!$E:$E,$B$1)</f>
        <v>0</v>
      </c>
      <c r="H146" s="18">
        <f>SUMIFS('2013Figures'!$J:$J,'2013Figures'!$C:$C,$A146,'2013Figures'!$B:$B,"CyToBroker",'2013Figures'!$G:$G,"P1",'2013Figures'!$E:$E,$B$1)</f>
        <v>0</v>
      </c>
      <c r="I146" s="28"/>
      <c r="J146" s="17"/>
      <c r="K146" s="28"/>
      <c r="L146" s="50">
        <f>SUMIFS('2012Figures'!$J:$J,'2012Figures'!$C:$C,$A146,'2012Figures'!$E:$E,$B$1)</f>
        <v>0</v>
      </c>
      <c r="M146" s="50">
        <f>SUMIFS('2012Figures'!$J:$J,'2012Figures'!$C:$C,$A146,'2012Figures'!$B:$B,"BrokerToCy",'2012Figures'!$G:$G,"E1",'2012Figures'!$E:$E,$B$1)</f>
        <v>0</v>
      </c>
      <c r="N146" s="50">
        <f>SUMIFS('2012Figures'!$J:$J,'2012Figures'!$C:$C,$A146,'2012Figures'!$B:$B,"BrokerToCy",'2012Figures'!$G:$G,"P1",'2012Figures'!$E:$E,$B$1)</f>
        <v>0</v>
      </c>
      <c r="O146" s="50">
        <f>SUMIFS('2012Figures'!$J:$J,'2012Figures'!$C:$C,$A146,'2012Figures'!$B:$B,"CyToBroker",'2012Figures'!$G:$G,"E1",'2012Figures'!$E:$E,$B$1)</f>
        <v>0</v>
      </c>
      <c r="P146" s="50">
        <f>SUMIFS('2012Figures'!$J:$J,'2012Figures'!$C:$C,$A146,'2012Figures'!$B:$B,"CyToBroker",'2012Figures'!$G:$G,"P1",'2012Figures'!$E:$E,$B$1)</f>
        <v>0</v>
      </c>
      <c r="Q146" s="28"/>
      <c r="R146" s="46" t="str">
        <f t="shared" si="18"/>
        <v/>
      </c>
      <c r="S146" s="46" t="str">
        <f t="shared" si="18"/>
        <v/>
      </c>
      <c r="T146" s="46" t="str">
        <f t="shared" si="18"/>
        <v/>
      </c>
      <c r="U146" s="46" t="str">
        <f t="shared" si="18"/>
        <v/>
      </c>
      <c r="V146" s="46" t="str">
        <f t="shared" si="18"/>
        <v/>
      </c>
    </row>
    <row r="147" spans="1:22" x14ac:dyDescent="0.2">
      <c r="A147" s="1">
        <v>109</v>
      </c>
      <c r="B147" s="1" t="s">
        <v>99</v>
      </c>
      <c r="C147" s="8">
        <v>5</v>
      </c>
      <c r="D147" s="29">
        <f>SUMIFS('2013Figures'!$J:$J,'2013Figures'!$C:$C,$A147,'2013Figures'!$H:$H,$B147,'2013Figures'!$I:$I,$C147,'2013Figures'!$E:$E,$B$1)</f>
        <v>0</v>
      </c>
      <c r="E147" s="9">
        <f>SUMIFS('2013Figures'!$J:$J,'2013Figures'!$C:$C,$A147,'2013Figures'!$H:$H,$B147,'2013Figures'!$I:$I,$C147,'2013Figures'!$B:$B,"BrokerToCy",'2013Figures'!$G:$G,"E1",'2013Figures'!$E:$E,$B$1)</f>
        <v>0</v>
      </c>
      <c r="F147" s="9">
        <f>SUMIFS('2013Figures'!$J:$J,'2013Figures'!$C:$C,$A147,'2013Figures'!$H:$H,$B147,'2013Figures'!$I:$I,$C147,'2013Figures'!$B:$B,"BrokerToCy",'2013Figures'!$G:$G,"P1",'2013Figures'!$E:$E,$B$1)</f>
        <v>0</v>
      </c>
      <c r="G147" s="9">
        <f>SUMIFS('2013Figures'!$J:$J,'2013Figures'!$C:$C,$A147,'2013Figures'!$H:$H,$B147,'2013Figures'!$I:$I,$C147,'2013Figures'!$B:$B,"CyToBroker",'2013Figures'!$G:$G,"E1",'2013Figures'!$E:$E,$B$1)</f>
        <v>0</v>
      </c>
      <c r="H147" s="9">
        <f>SUMIFS('2013Figures'!$J:$J,'2013Figures'!$C:$C,$A147,'2013Figures'!$H:$H,$B147,'2013Figures'!$I:$I,$C147,'2013Figures'!$B:$B,"CyToBroker",'2013Figures'!$G:$G,"P1",'2013Figures'!$E:$E,$B$1)</f>
        <v>0</v>
      </c>
      <c r="L147" s="42">
        <f>SUMIFS('2012Figures'!$J:$J,'2012Figures'!$C:$C,$A147,'2012Figures'!$H:$H,$B147,'2012Figures'!$I:$I,$C147,'2012Figures'!$E:$E,$B$1)</f>
        <v>0</v>
      </c>
      <c r="M147" s="52">
        <f>SUMIFS('2012Figures'!$J:$J,'2012Figures'!$C:$C,$A147,'2012Figures'!$H:$H,$B147,'2012Figures'!$I:$I,$C147,'2012Figures'!$B:$B,"BrokerToCy",'2012Figures'!$G:$G,"E1",'2012Figures'!$E:$E,$B$1)</f>
        <v>0</v>
      </c>
      <c r="N147" s="52">
        <f>SUMIFS('2012Figures'!$J:$J,'2012Figures'!$C:$C,$A147,'2012Figures'!$H:$H,$B147,'2012Figures'!$I:$I,$C147,'2012Figures'!$B:$B,"BrokerToCy",'2012Figures'!$G:$G,"P1",'2012Figures'!$E:$E,$B$1)</f>
        <v>0</v>
      </c>
      <c r="O147" s="52">
        <f>SUMIFS('2012Figures'!$J:$J,'2012Figures'!$C:$C,$A147,'2012Figures'!$H:$H,$B147,'2012Figures'!$I:$I,$C147,'2012Figures'!$B:$B,"CyToBroker",'2012Figures'!$G:$G,"E1",'2012Figures'!$E:$E,$B$1)</f>
        <v>0</v>
      </c>
      <c r="P147" s="52">
        <f>SUMIFS('2012Figures'!$J:$J,'2012Figures'!$C:$C,$A147,'2012Figures'!$H:$H,$B147,'2012Figures'!$I:$I,$C147,'2012Figures'!$B:$B,"CyToBroker",'2012Figures'!$G:$G,"P1",'2012Figures'!$E:$E,$B$1)</f>
        <v>0</v>
      </c>
      <c r="R147" s="46" t="str">
        <f t="shared" si="18"/>
        <v/>
      </c>
      <c r="S147" s="46" t="str">
        <f t="shared" si="18"/>
        <v/>
      </c>
      <c r="T147" s="46" t="str">
        <f t="shared" si="18"/>
        <v/>
      </c>
      <c r="U147" s="46" t="str">
        <f t="shared" si="18"/>
        <v/>
      </c>
      <c r="V147" s="46" t="str">
        <f t="shared" si="18"/>
        <v/>
      </c>
    </row>
    <row r="148" spans="1:22" x14ac:dyDescent="0.2">
      <c r="A148" s="1">
        <v>109</v>
      </c>
      <c r="B148" s="1" t="s">
        <v>99</v>
      </c>
      <c r="C148" s="8">
        <v>4</v>
      </c>
      <c r="D148" s="29">
        <f>SUMIFS('2013Figures'!$J:$J,'2013Figures'!$C:$C,$A148,'2013Figures'!$H:$H,$B148,'2013Figures'!$I:$I,$C148,'2013Figures'!$E:$E,$B$1)</f>
        <v>0</v>
      </c>
      <c r="E148" s="9">
        <f>SUMIFS('2013Figures'!$J:$J,'2013Figures'!$C:$C,$A148,'2013Figures'!$H:$H,$B148,'2013Figures'!$I:$I,$C148,'2013Figures'!$B:$B,"BrokerToCy",'2013Figures'!$G:$G,"E1",'2013Figures'!$E:$E,$B$1)</f>
        <v>0</v>
      </c>
      <c r="F148" s="9">
        <f>SUMIFS('2013Figures'!$J:$J,'2013Figures'!$C:$C,$A148,'2013Figures'!$H:$H,$B148,'2013Figures'!$I:$I,$C148,'2013Figures'!$B:$B,"BrokerToCy",'2013Figures'!$G:$G,"P1",'2013Figures'!$E:$E,$B$1)</f>
        <v>0</v>
      </c>
      <c r="G148" s="9">
        <f>SUMIFS('2013Figures'!$J:$J,'2013Figures'!$C:$C,$A148,'2013Figures'!$H:$H,$B148,'2013Figures'!$I:$I,$C148,'2013Figures'!$B:$B,"CyToBroker",'2013Figures'!$G:$G,"E1",'2013Figures'!$E:$E,$B$1)</f>
        <v>0</v>
      </c>
      <c r="H148" s="9">
        <f>SUMIFS('2013Figures'!$J:$J,'2013Figures'!$C:$C,$A148,'2013Figures'!$H:$H,$B148,'2013Figures'!$I:$I,$C148,'2013Figures'!$B:$B,"CyToBroker",'2013Figures'!$G:$G,"P1",'2013Figures'!$E:$E,$B$1)</f>
        <v>0</v>
      </c>
      <c r="J148" s="8">
        <v>201501</v>
      </c>
      <c r="L148" s="42">
        <f>SUMIFS('2012Figures'!$J:$J,'2012Figures'!$C:$C,$A148,'2012Figures'!$H:$H,$B148,'2012Figures'!$I:$I,$C148,'2012Figures'!$E:$E,$B$1)</f>
        <v>0</v>
      </c>
      <c r="M148" s="52">
        <f>SUMIFS('2012Figures'!$J:$J,'2012Figures'!$C:$C,$A148,'2012Figures'!$H:$H,$B148,'2012Figures'!$I:$I,$C148,'2012Figures'!$B:$B,"BrokerToCy",'2012Figures'!$G:$G,"E1",'2012Figures'!$E:$E,$B$1)</f>
        <v>0</v>
      </c>
      <c r="N148" s="52">
        <f>SUMIFS('2012Figures'!$J:$J,'2012Figures'!$C:$C,$A148,'2012Figures'!$H:$H,$B148,'2012Figures'!$I:$I,$C148,'2012Figures'!$B:$B,"BrokerToCy",'2012Figures'!$G:$G,"P1",'2012Figures'!$E:$E,$B$1)</f>
        <v>0</v>
      </c>
      <c r="O148" s="52">
        <f>SUMIFS('2012Figures'!$J:$J,'2012Figures'!$C:$C,$A148,'2012Figures'!$H:$H,$B148,'2012Figures'!$I:$I,$C148,'2012Figures'!$B:$B,"CyToBroker",'2012Figures'!$G:$G,"E1",'2012Figures'!$E:$E,$B$1)</f>
        <v>0</v>
      </c>
      <c r="P148" s="52">
        <f>SUMIFS('2012Figures'!$J:$J,'2012Figures'!$C:$C,$A148,'2012Figures'!$H:$H,$B148,'2012Figures'!$I:$I,$C148,'2012Figures'!$B:$B,"CyToBroker",'2012Figures'!$G:$G,"P1",'2012Figures'!$E:$E,$B$1)</f>
        <v>0</v>
      </c>
      <c r="R148" s="46" t="str">
        <f t="shared" si="18"/>
        <v/>
      </c>
      <c r="S148" s="46" t="str">
        <f t="shared" si="18"/>
        <v/>
      </c>
      <c r="T148" s="46" t="str">
        <f t="shared" si="18"/>
        <v/>
      </c>
      <c r="U148" s="46" t="str">
        <f t="shared" si="18"/>
        <v/>
      </c>
      <c r="V148" s="46" t="str">
        <f t="shared" si="18"/>
        <v/>
      </c>
    </row>
    <row r="149" spans="1:22" x14ac:dyDescent="0.2">
      <c r="A149" s="1">
        <v>109</v>
      </c>
      <c r="B149" s="1" t="s">
        <v>99</v>
      </c>
      <c r="C149" s="8">
        <v>3</v>
      </c>
      <c r="D149" s="29">
        <f>SUMIFS('2013Figures'!$J:$J,'2013Figures'!$C:$C,$A149,'2013Figures'!$H:$H,$B149,'2013Figures'!$I:$I,$C149,'2013Figures'!$E:$E,$B$1)</f>
        <v>0</v>
      </c>
      <c r="E149" s="9">
        <f>SUMIFS('2013Figures'!$J:$J,'2013Figures'!$C:$C,$A149,'2013Figures'!$H:$H,$B149,'2013Figures'!$I:$I,$C149,'2013Figures'!$B:$B,"BrokerToCy",'2013Figures'!$G:$G,"E1",'2013Figures'!$E:$E,$B$1)</f>
        <v>0</v>
      </c>
      <c r="F149" s="9">
        <f>SUMIFS('2013Figures'!$J:$J,'2013Figures'!$C:$C,$A149,'2013Figures'!$H:$H,$B149,'2013Figures'!$I:$I,$C149,'2013Figures'!$B:$B,"BrokerToCy",'2013Figures'!$G:$G,"P1",'2013Figures'!$E:$E,$B$1)</f>
        <v>0</v>
      </c>
      <c r="G149" s="9">
        <f>SUMIFS('2013Figures'!$J:$J,'2013Figures'!$C:$C,$A149,'2013Figures'!$H:$H,$B149,'2013Figures'!$I:$I,$C149,'2013Figures'!$B:$B,"CyToBroker",'2013Figures'!$G:$G,"E1",'2013Figures'!$E:$E,$B$1)</f>
        <v>0</v>
      </c>
      <c r="H149" s="9">
        <f>SUMIFS('2013Figures'!$J:$J,'2013Figures'!$C:$C,$A149,'2013Figures'!$H:$H,$B149,'2013Figures'!$I:$I,$C149,'2013Figures'!$B:$B,"CyToBroker",'2013Figures'!$G:$G,"P1",'2013Figures'!$E:$E,$B$1)</f>
        <v>0</v>
      </c>
      <c r="J149" s="8">
        <v>201401</v>
      </c>
      <c r="L149" s="42">
        <f>SUMIFS('2012Figures'!$J:$J,'2012Figures'!$C:$C,$A149,'2012Figures'!$H:$H,$B149,'2012Figures'!$I:$I,$C149,'2012Figures'!$E:$E,$B$1)</f>
        <v>0</v>
      </c>
      <c r="M149" s="52">
        <f>SUMIFS('2012Figures'!$J:$J,'2012Figures'!$C:$C,$A149,'2012Figures'!$H:$H,$B149,'2012Figures'!$I:$I,$C149,'2012Figures'!$B:$B,"BrokerToCy",'2012Figures'!$G:$G,"E1",'2012Figures'!$E:$E,$B$1)</f>
        <v>0</v>
      </c>
      <c r="N149" s="52">
        <f>SUMIFS('2012Figures'!$J:$J,'2012Figures'!$C:$C,$A149,'2012Figures'!$H:$H,$B149,'2012Figures'!$I:$I,$C149,'2012Figures'!$B:$B,"BrokerToCy",'2012Figures'!$G:$G,"P1",'2012Figures'!$E:$E,$B$1)</f>
        <v>0</v>
      </c>
      <c r="O149" s="52">
        <f>SUMIFS('2012Figures'!$J:$J,'2012Figures'!$C:$C,$A149,'2012Figures'!$H:$H,$B149,'2012Figures'!$I:$I,$C149,'2012Figures'!$B:$B,"CyToBroker",'2012Figures'!$G:$G,"E1",'2012Figures'!$E:$E,$B$1)</f>
        <v>0</v>
      </c>
      <c r="P149" s="52">
        <f>SUMIFS('2012Figures'!$J:$J,'2012Figures'!$C:$C,$A149,'2012Figures'!$H:$H,$B149,'2012Figures'!$I:$I,$C149,'2012Figures'!$B:$B,"CyToBroker",'2012Figures'!$G:$G,"P1",'2012Figures'!$E:$E,$B$1)</f>
        <v>0</v>
      </c>
      <c r="R149" s="46" t="str">
        <f t="shared" si="18"/>
        <v/>
      </c>
      <c r="S149" s="46" t="str">
        <f t="shared" si="18"/>
        <v/>
      </c>
      <c r="T149" s="46" t="str">
        <f t="shared" si="18"/>
        <v/>
      </c>
      <c r="U149" s="46" t="str">
        <f t="shared" si="18"/>
        <v/>
      </c>
      <c r="V149" s="46" t="str">
        <f t="shared" si="18"/>
        <v/>
      </c>
    </row>
    <row r="150" spans="1:22" x14ac:dyDescent="0.2">
      <c r="A150" s="1">
        <v>109</v>
      </c>
      <c r="B150" s="1" t="s">
        <v>99</v>
      </c>
      <c r="C150" s="8">
        <v>2</v>
      </c>
      <c r="D150" s="29">
        <f>SUMIFS('2013Figures'!$J:$J,'2013Figures'!$C:$C,$A150,'2013Figures'!$H:$H,$B150,'2013Figures'!$I:$I,$C150,'2013Figures'!$E:$E,$B$1)</f>
        <v>0</v>
      </c>
      <c r="E150" s="9">
        <f>SUMIFS('2013Figures'!$J:$J,'2013Figures'!$C:$C,$A150,'2013Figures'!$H:$H,$B150,'2013Figures'!$I:$I,$C150,'2013Figures'!$B:$B,"BrokerToCy",'2013Figures'!$G:$G,"E1",'2013Figures'!$E:$E,$B$1)</f>
        <v>0</v>
      </c>
      <c r="F150" s="9">
        <f>SUMIFS('2013Figures'!$J:$J,'2013Figures'!$C:$C,$A150,'2013Figures'!$H:$H,$B150,'2013Figures'!$I:$I,$C150,'2013Figures'!$B:$B,"BrokerToCy",'2013Figures'!$G:$G,"P1",'2013Figures'!$E:$E,$B$1)</f>
        <v>0</v>
      </c>
      <c r="G150" s="9">
        <f>SUMIFS('2013Figures'!$J:$J,'2013Figures'!$C:$C,$A150,'2013Figures'!$H:$H,$B150,'2013Figures'!$I:$I,$C150,'2013Figures'!$B:$B,"CyToBroker",'2013Figures'!$G:$G,"E1",'2013Figures'!$E:$E,$B$1)</f>
        <v>0</v>
      </c>
      <c r="H150" s="9">
        <f>SUMIFS('2013Figures'!$J:$J,'2013Figures'!$C:$C,$A150,'2013Figures'!$H:$H,$B150,'2013Figures'!$I:$I,$C150,'2013Figures'!$B:$B,"CyToBroker",'2013Figures'!$G:$G,"P1",'2013Figures'!$E:$E,$B$1)</f>
        <v>0</v>
      </c>
      <c r="I150" s="30"/>
      <c r="J150" s="31">
        <v>201301</v>
      </c>
      <c r="K150" s="30"/>
      <c r="L150" s="42">
        <f>SUMIFS('2012Figures'!$J:$J,'2012Figures'!$C:$C,$A150,'2012Figures'!$H:$H,$B150,'2012Figures'!$I:$I,$C150,'2012Figures'!$E:$E,$B$1)</f>
        <v>0</v>
      </c>
      <c r="M150" s="52">
        <f>SUMIFS('2012Figures'!$J:$J,'2012Figures'!$C:$C,$A150,'2012Figures'!$H:$H,$B150,'2012Figures'!$I:$I,$C150,'2012Figures'!$B:$B,"BrokerToCy",'2012Figures'!$G:$G,"E1",'2012Figures'!$E:$E,$B$1)</f>
        <v>0</v>
      </c>
      <c r="N150" s="52">
        <f>SUMIFS('2012Figures'!$J:$J,'2012Figures'!$C:$C,$A150,'2012Figures'!$H:$H,$B150,'2012Figures'!$I:$I,$C150,'2012Figures'!$B:$B,"BrokerToCy",'2012Figures'!$G:$G,"P1",'2012Figures'!$E:$E,$B$1)</f>
        <v>0</v>
      </c>
      <c r="O150" s="52">
        <f>SUMIFS('2012Figures'!$J:$J,'2012Figures'!$C:$C,$A150,'2012Figures'!$H:$H,$B150,'2012Figures'!$I:$I,$C150,'2012Figures'!$B:$B,"CyToBroker",'2012Figures'!$G:$G,"E1",'2012Figures'!$E:$E,$B$1)</f>
        <v>0</v>
      </c>
      <c r="P150" s="52">
        <f>SUMIFS('2012Figures'!$J:$J,'2012Figures'!$C:$C,$A150,'2012Figures'!$H:$H,$B150,'2012Figures'!$I:$I,$C150,'2012Figures'!$B:$B,"CyToBroker",'2012Figures'!$G:$G,"P1",'2012Figures'!$E:$E,$B$1)</f>
        <v>0</v>
      </c>
      <c r="Q150" s="30"/>
      <c r="R150" s="46" t="str">
        <f t="shared" si="18"/>
        <v/>
      </c>
      <c r="S150" s="46" t="str">
        <f t="shared" si="18"/>
        <v/>
      </c>
      <c r="T150" s="46" t="str">
        <f t="shared" si="18"/>
        <v/>
      </c>
      <c r="U150" s="46" t="str">
        <f t="shared" si="18"/>
        <v/>
      </c>
      <c r="V150" s="46" t="str">
        <f t="shared" si="18"/>
        <v/>
      </c>
    </row>
    <row r="151" spans="1:22" x14ac:dyDescent="0.2">
      <c r="A151" s="1">
        <v>109</v>
      </c>
      <c r="B151" s="1" t="s">
        <v>99</v>
      </c>
      <c r="C151" s="8">
        <v>1</v>
      </c>
      <c r="D151" s="29">
        <f>SUMIFS('2013Figures'!$J:$J,'2013Figures'!$C:$C,$A151,'2013Figures'!$H:$H,$B151,'2013Figures'!$I:$I,$C151,'2013Figures'!$E:$E,$B$1)</f>
        <v>0</v>
      </c>
      <c r="E151" s="9">
        <f>SUMIFS('2013Figures'!$J:$J,'2013Figures'!$C:$C,$A151,'2013Figures'!$H:$H,$B151,'2013Figures'!$I:$I,$C151,'2013Figures'!$B:$B,"BrokerToCy",'2013Figures'!$G:$G,"E1",'2013Figures'!$E:$E,$B$1)</f>
        <v>0</v>
      </c>
      <c r="F151" s="9">
        <f>SUMIFS('2013Figures'!$J:$J,'2013Figures'!$C:$C,$A151,'2013Figures'!$H:$H,$B151,'2013Figures'!$I:$I,$C151,'2013Figures'!$B:$B,"BrokerToCy",'2013Figures'!$G:$G,"P1",'2013Figures'!$E:$E,$B$1)</f>
        <v>0</v>
      </c>
      <c r="G151" s="9">
        <f>SUMIFS('2013Figures'!$J:$J,'2013Figures'!$C:$C,$A151,'2013Figures'!$H:$H,$B151,'2013Figures'!$I:$I,$C151,'2013Figures'!$B:$B,"CyToBroker",'2013Figures'!$G:$G,"E1",'2013Figures'!$E:$E,$B$1)</f>
        <v>0</v>
      </c>
      <c r="H151" s="9">
        <f>SUMIFS('2013Figures'!$J:$J,'2013Figures'!$C:$C,$A151,'2013Figures'!$H:$H,$B151,'2013Figures'!$I:$I,$C151,'2013Figures'!$B:$B,"CyToBroker",'2013Figures'!$G:$G,"P1",'2013Figures'!$E:$E,$B$1)</f>
        <v>0</v>
      </c>
      <c r="J151" s="8">
        <v>201201</v>
      </c>
      <c r="L151" s="42">
        <f>SUMIFS('2012Figures'!$J:$J,'2012Figures'!$C:$C,$A151,'2012Figures'!$H:$H,$B151,'2012Figures'!$I:$I,$C151,'2012Figures'!$E:$E,$B$1)</f>
        <v>0</v>
      </c>
      <c r="M151" s="52">
        <f>SUMIFS('2012Figures'!$J:$J,'2012Figures'!$C:$C,$A151,'2012Figures'!$H:$H,$B151,'2012Figures'!$I:$I,$C151,'2012Figures'!$B:$B,"BrokerToCy",'2012Figures'!$G:$G,"E1",'2012Figures'!$E:$E,$B$1)</f>
        <v>0</v>
      </c>
      <c r="N151" s="52">
        <f>SUMIFS('2012Figures'!$J:$J,'2012Figures'!$C:$C,$A151,'2012Figures'!$H:$H,$B151,'2012Figures'!$I:$I,$C151,'2012Figures'!$B:$B,"BrokerToCy",'2012Figures'!$G:$G,"P1",'2012Figures'!$E:$E,$B$1)</f>
        <v>0</v>
      </c>
      <c r="O151" s="52">
        <f>SUMIFS('2012Figures'!$J:$J,'2012Figures'!$C:$C,$A151,'2012Figures'!$H:$H,$B151,'2012Figures'!$I:$I,$C151,'2012Figures'!$B:$B,"CyToBroker",'2012Figures'!$G:$G,"E1",'2012Figures'!$E:$E,$B$1)</f>
        <v>0</v>
      </c>
      <c r="P151" s="52">
        <f>SUMIFS('2012Figures'!$J:$J,'2012Figures'!$C:$C,$A151,'2012Figures'!$H:$H,$B151,'2012Figures'!$I:$I,$C151,'2012Figures'!$B:$B,"CyToBroker",'2012Figures'!$G:$G,"P1",'2012Figures'!$E:$E,$B$1)</f>
        <v>0</v>
      </c>
      <c r="R151" s="46" t="str">
        <f t="shared" ref="R151:V214" si="23">IF(L151=0,"",ROUND(D151/L151-1,2))</f>
        <v/>
      </c>
      <c r="S151" s="46" t="str">
        <f t="shared" si="23"/>
        <v/>
      </c>
      <c r="T151" s="46" t="str">
        <f t="shared" si="23"/>
        <v/>
      </c>
      <c r="U151" s="46" t="str">
        <f t="shared" si="23"/>
        <v/>
      </c>
      <c r="V151" s="46" t="str">
        <f t="shared" si="23"/>
        <v/>
      </c>
    </row>
    <row r="152" spans="1:22" x14ac:dyDescent="0.2">
      <c r="A152" s="1">
        <v>109</v>
      </c>
      <c r="B152" s="1" t="s">
        <v>99</v>
      </c>
      <c r="D152" s="29">
        <f>SUMIFS('2013Figures'!$J:$J,'2013Figures'!$C:$C,$A152,'2013Figures'!$I:$I,"",'2013Figures'!$E:$E,$B$1)</f>
        <v>0</v>
      </c>
      <c r="E152" s="9">
        <f>SUMIFS('2013Figures'!$J:$J,'2013Figures'!$C:$C,$A152,'2013Figures'!$I:$I,"",'2013Figures'!$B:$B,"BrokerToCy",'2013Figures'!$G:$G,"E1",'2013Figures'!$E:$E,$B$1)</f>
        <v>0</v>
      </c>
      <c r="F152" s="9">
        <f>SUMIFS('2013Figures'!$J:$J,'2013Figures'!$C:$C,$A152,'2013Figures'!$I:$I,"",'2013Figures'!$B:$B,"BrokerToCy",'2013Figures'!$G:$G,"P1",'2013Figures'!$E:$E,$B$1)</f>
        <v>0</v>
      </c>
      <c r="G152" s="9">
        <f>SUMIFS('2013Figures'!$J:$J,'2013Figures'!$C:$C,$A152,'2013Figures'!$I:$I,"",'2013Figures'!$B:$B,"CyToBroker",'2013Figures'!$G:$G,"E1",'2013Figures'!$E:$E,$B$1)</f>
        <v>0</v>
      </c>
      <c r="H152" s="9">
        <f>SUMIFS('2013Figures'!$J:$J,'2013Figures'!$C:$C,$A152,'2013Figures'!$I:$I,"",'2013Figures'!$B:$B,"CyToBroker",'2013Figures'!$G:$G,"P1",'2013Figures'!$E:$E,$B$1)</f>
        <v>0</v>
      </c>
      <c r="J152" s="8" t="s">
        <v>131</v>
      </c>
      <c r="L152" s="42">
        <f>SUMIFS('2012Figures'!$J:$J,'2012Figures'!$C:$C,$A152,'2012Figures'!$I:$I,"",'2012Figures'!$E:$E,$B$1)</f>
        <v>0</v>
      </c>
      <c r="M152" s="52">
        <f>SUMIFS('2012Figures'!$J:$J,'2012Figures'!$C:$C,$A152,'2012Figures'!$I:$I,"",'2012Figures'!$B:$B,"BrokerToCy",'2012Figures'!$G:$G,"E1",'2012Figures'!$E:$E,$B$1)</f>
        <v>0</v>
      </c>
      <c r="N152" s="52">
        <f>SUMIFS('2012Figures'!$J:$J,'2012Figures'!$C:$C,$A152,'2012Figures'!$I:$I,"",'2012Figures'!$B:$B,"BrokerToCy",'2012Figures'!$G:$G,"P1",'2012Figures'!$E:$E,$B$1)</f>
        <v>0</v>
      </c>
      <c r="O152" s="52">
        <f>SUMIFS('2012Figures'!$J:$J,'2012Figures'!$C:$C,$A152,'2012Figures'!$I:$I,"",'2012Figures'!$B:$B,"CyToBroker",'2012Figures'!$G:$G,"E1",'2012Figures'!$E:$E,$B$1)</f>
        <v>0</v>
      </c>
      <c r="P152" s="52">
        <f>SUMIFS('2012Figures'!$J:$J,'2012Figures'!$C:$C,$A152,'2012Figures'!$I:$I,"",'2012Figures'!$B:$B,"CyToBroker",'2012Figures'!$G:$G,"P1",'2012Figures'!$E:$E,$B$1)</f>
        <v>0</v>
      </c>
      <c r="R152" s="46" t="str">
        <f t="shared" si="23"/>
        <v/>
      </c>
      <c r="S152" s="46" t="str">
        <f t="shared" si="23"/>
        <v/>
      </c>
      <c r="T152" s="46" t="str">
        <f t="shared" si="23"/>
        <v/>
      </c>
      <c r="U152" s="46" t="str">
        <f t="shared" si="23"/>
        <v/>
      </c>
      <c r="V152" s="46" t="str">
        <f t="shared" si="23"/>
        <v/>
      </c>
    </row>
    <row r="153" spans="1:22" x14ac:dyDescent="0.2">
      <c r="A153" s="21"/>
      <c r="B153" s="21" t="s">
        <v>92</v>
      </c>
      <c r="C153" s="22"/>
      <c r="D153" s="23">
        <f>SUM(E153:H153)</f>
        <v>0</v>
      </c>
      <c r="E153" s="23">
        <f>SUM(E147:E152)</f>
        <v>0</v>
      </c>
      <c r="F153" s="23">
        <f>SUM(F147:F152)</f>
        <v>0</v>
      </c>
      <c r="G153" s="23">
        <f>SUM(G147:G152)</f>
        <v>0</v>
      </c>
      <c r="H153" s="23">
        <f>SUM(H147:H152)</f>
        <v>0</v>
      </c>
      <c r="I153" s="21"/>
      <c r="J153" s="22"/>
      <c r="K153" s="21"/>
      <c r="L153" s="43">
        <f>SUM(M153:P153)</f>
        <v>0</v>
      </c>
      <c r="M153" s="43">
        <f>SUM(M147:M152)</f>
        <v>0</v>
      </c>
      <c r="N153" s="43">
        <f>SUM(N147:N152)</f>
        <v>0</v>
      </c>
      <c r="O153" s="43">
        <f>SUM(O147:O152)</f>
        <v>0</v>
      </c>
      <c r="P153" s="43">
        <f>SUM(P147:P152)</f>
        <v>0</v>
      </c>
      <c r="Q153" s="21"/>
      <c r="R153" s="21"/>
      <c r="S153" s="21"/>
      <c r="T153" s="21"/>
      <c r="U153" s="21"/>
      <c r="V153" s="21"/>
    </row>
    <row r="154" spans="1:22" x14ac:dyDescent="0.2">
      <c r="A154" s="28">
        <v>114</v>
      </c>
      <c r="B154" s="28" t="s">
        <v>62</v>
      </c>
      <c r="C154" s="17" t="s">
        <v>88</v>
      </c>
      <c r="D154" s="18">
        <f>SUMIFS('2013Figures'!$J:$J,'2013Figures'!$C:$C,$A154,'2013Figures'!$E:$E,$B$1)</f>
        <v>3015</v>
      </c>
      <c r="E154" s="18">
        <f>SUMIFS('2013Figures'!$J:$J,'2013Figures'!$C:$C,$A154,'2013Figures'!$B:$B,"BrokerToCy",'2013Figures'!$G:$G,"E1",'2013Figures'!$E:$E,$B$1)</f>
        <v>0</v>
      </c>
      <c r="F154" s="18">
        <f>SUMIFS('2013Figures'!$J:$J,'2013Figures'!$C:$C,$A154,'2013Figures'!$B:$B,"BrokerToCy",'2013Figures'!$G:$G,"P1",'2013Figures'!$E:$E,$B$1)</f>
        <v>0</v>
      </c>
      <c r="G154" s="18">
        <f>SUMIFS('2013Figures'!$J:$J,'2013Figures'!$C:$C,$A154,'2013Figures'!$B:$B,"CyToBroker",'2013Figures'!$G:$G,"E1",'2013Figures'!$E:$E,$B$1)</f>
        <v>3015</v>
      </c>
      <c r="H154" s="18">
        <f>SUMIFS('2013Figures'!$J:$J,'2013Figures'!$C:$C,$A154,'2013Figures'!$B:$B,"CyToBroker",'2013Figures'!$G:$G,"P1",'2013Figures'!$E:$E,$B$1)</f>
        <v>0</v>
      </c>
      <c r="I154" s="28"/>
      <c r="J154" s="17"/>
      <c r="K154" s="28"/>
      <c r="L154" s="50">
        <f>SUMIFS('2012Figures'!$J:$J,'2012Figures'!$C:$C,$A154,'2012Figures'!$E:$E,$B$1)</f>
        <v>4412</v>
      </c>
      <c r="M154" s="50">
        <f>SUMIFS('2012Figures'!$J:$J,'2012Figures'!$C:$C,$A154,'2012Figures'!$B:$B,"BrokerToCy",'2012Figures'!$G:$G,"E1",'2012Figures'!$E:$E,$B$1)</f>
        <v>0</v>
      </c>
      <c r="N154" s="50">
        <f>SUMIFS('2012Figures'!$J:$J,'2012Figures'!$C:$C,$A154,'2012Figures'!$B:$B,"BrokerToCy",'2012Figures'!$G:$G,"P1",'2012Figures'!$E:$E,$B$1)</f>
        <v>0</v>
      </c>
      <c r="O154" s="50">
        <f>SUMIFS('2012Figures'!$J:$J,'2012Figures'!$C:$C,$A154,'2012Figures'!$B:$B,"CyToBroker",'2012Figures'!$G:$G,"E1",'2012Figures'!$E:$E,$B$1)</f>
        <v>4412</v>
      </c>
      <c r="P154" s="50">
        <f>SUMIFS('2012Figures'!$J:$J,'2012Figures'!$C:$C,$A154,'2012Figures'!$B:$B,"CyToBroker",'2012Figures'!$G:$G,"P1",'2012Figures'!$E:$E,$B$1)</f>
        <v>0</v>
      </c>
      <c r="Q154" s="28"/>
      <c r="R154" s="46">
        <f t="shared" si="23"/>
        <v>-0.32</v>
      </c>
      <c r="S154" s="46" t="str">
        <f t="shared" si="23"/>
        <v/>
      </c>
      <c r="T154" s="46" t="str">
        <f t="shared" si="23"/>
        <v/>
      </c>
      <c r="U154" s="46">
        <f t="shared" si="23"/>
        <v>-0.32</v>
      </c>
      <c r="V154" s="46" t="str">
        <f t="shared" si="23"/>
        <v/>
      </c>
    </row>
    <row r="155" spans="1:22" x14ac:dyDescent="0.2">
      <c r="A155" s="1">
        <v>114</v>
      </c>
      <c r="B155" s="1">
        <v>6</v>
      </c>
      <c r="C155" s="8">
        <v>6</v>
      </c>
      <c r="D155" s="29">
        <f>SUMIFS('2013Figures'!$J:$J,'2013Figures'!$C:$C,$A155,'2013Figures'!$H:$H,$B155,'2013Figures'!$I:$I,$C155,'2013Figures'!$E:$E,$B$1)</f>
        <v>0</v>
      </c>
      <c r="E155" s="9">
        <f>SUMIFS('2013Figures'!$J:$J,'2013Figures'!$C:$C,$A155,'2013Figures'!$H:$H,$B155,'2013Figures'!$I:$I,$C155,'2013Figures'!$B:$B,"BrokerToCy",'2013Figures'!$G:$G,"E1",'2013Figures'!$E:$E,$B$1)</f>
        <v>0</v>
      </c>
      <c r="F155" s="9">
        <f>SUMIFS('2013Figures'!$J:$J,'2013Figures'!$C:$C,$A155,'2013Figures'!$H:$H,$B155,'2013Figures'!$I:$I,$C155,'2013Figures'!$B:$B,"BrokerToCy",'2013Figures'!$G:$G,"P1",'2013Figures'!$E:$E,$B$1)</f>
        <v>0</v>
      </c>
      <c r="G155" s="9">
        <f>SUMIFS('2013Figures'!$J:$J,'2013Figures'!$C:$C,$A155,'2013Figures'!$H:$H,$B155,'2013Figures'!$I:$I,$C155,'2013Figures'!$B:$B,"CyToBroker",'2013Figures'!$G:$G,"E1",'2013Figures'!$E:$E,$B$1)</f>
        <v>0</v>
      </c>
      <c r="H155" s="9">
        <f>SUMIFS('2013Figures'!$J:$J,'2013Figures'!$C:$C,$A155,'2013Figures'!$H:$H,$B155,'2013Figures'!$I:$I,$C155,'2013Figures'!$B:$B,"CyToBroker",'2013Figures'!$G:$G,"P1",'2013Figures'!$E:$E,$B$1)</f>
        <v>0</v>
      </c>
      <c r="J155" s="8" t="s">
        <v>146</v>
      </c>
      <c r="L155" s="42">
        <f>SUMIFS('2012Figures'!$J:$J,'2012Figures'!$C:$C,$A155,'2012Figures'!$H:$H,$B155,'2012Figures'!$I:$I,$C155,'2012Figures'!$E:$E,$B$1)</f>
        <v>0</v>
      </c>
      <c r="M155" s="52">
        <f>SUMIFS('2012Figures'!$J:$J,'2012Figures'!$C:$C,$A155,'2012Figures'!$H:$H,$B155,'2012Figures'!$I:$I,$C155,'2012Figures'!$B:$B,"BrokerToCy",'2012Figures'!$G:$G,"E1",'2012Figures'!$E:$E,$B$1)</f>
        <v>0</v>
      </c>
      <c r="N155" s="52">
        <f>SUMIFS('2012Figures'!$J:$J,'2012Figures'!$C:$C,$A155,'2012Figures'!$H:$H,$B155,'2012Figures'!$I:$I,$C155,'2012Figures'!$B:$B,"BrokerToCy",'2012Figures'!$G:$G,"P1",'2012Figures'!$E:$E,$B$1)</f>
        <v>0</v>
      </c>
      <c r="O155" s="52">
        <f>SUMIFS('2012Figures'!$J:$J,'2012Figures'!$C:$C,$A155,'2012Figures'!$H:$H,$B155,'2012Figures'!$I:$I,$C155,'2012Figures'!$B:$B,"CyToBroker",'2012Figures'!$G:$G,"E1",'2012Figures'!$E:$E,$B$1)</f>
        <v>0</v>
      </c>
      <c r="P155" s="52">
        <f>SUMIFS('2012Figures'!$J:$J,'2012Figures'!$C:$C,$A155,'2012Figures'!$H:$H,$B155,'2012Figures'!$I:$I,$C155,'2012Figures'!$B:$B,"CyToBroker",'2012Figures'!$G:$G,"P1",'2012Figures'!$E:$E,$B$1)</f>
        <v>0</v>
      </c>
      <c r="R155" s="46" t="str">
        <f t="shared" si="23"/>
        <v/>
      </c>
      <c r="S155" s="46" t="str">
        <f t="shared" si="23"/>
        <v/>
      </c>
      <c r="T155" s="46" t="str">
        <f t="shared" si="23"/>
        <v/>
      </c>
      <c r="U155" s="46" t="str">
        <f t="shared" si="23"/>
        <v/>
      </c>
      <c r="V155" s="46" t="str">
        <f t="shared" si="23"/>
        <v/>
      </c>
    </row>
    <row r="156" spans="1:22" x14ac:dyDescent="0.2">
      <c r="A156" s="1">
        <v>114</v>
      </c>
      <c r="B156" s="1" t="s">
        <v>62</v>
      </c>
      <c r="C156" s="8">
        <v>11</v>
      </c>
      <c r="D156" s="29">
        <f>SUMIFS('2013Figures'!$J:$J,'2013Figures'!$C:$C,$A156,'2013Figures'!$H:$H,$B156,'2013Figures'!$I:$I,$C156,'2013Figures'!$E:$E,$B$1)</f>
        <v>0</v>
      </c>
      <c r="E156" s="9">
        <f>SUMIFS('2013Figures'!$J:$J,'2013Figures'!$C:$C,$A156,'2013Figures'!$H:$H,$B156,'2013Figures'!$I:$I,$C156,'2013Figures'!$B:$B,"BrokerToCy",'2013Figures'!$G:$G,"E1",'2013Figures'!$E:$E,$B$1)</f>
        <v>0</v>
      </c>
      <c r="F156" s="9">
        <f>SUMIFS('2013Figures'!$J:$J,'2013Figures'!$C:$C,$A156,'2013Figures'!$H:$H,$B156,'2013Figures'!$I:$I,$C156,'2013Figures'!$B:$B,"BrokerToCy",'2013Figures'!$G:$G,"P1",'2013Figures'!$E:$E,$B$1)</f>
        <v>0</v>
      </c>
      <c r="G156" s="9">
        <f>SUMIFS('2013Figures'!$J:$J,'2013Figures'!$C:$C,$A156,'2013Figures'!$H:$H,$B156,'2013Figures'!$I:$I,$C156,'2013Figures'!$B:$B,"CyToBroker",'2013Figures'!$G:$G,"E1",'2013Figures'!$E:$E,$B$1)</f>
        <v>0</v>
      </c>
      <c r="H156" s="9">
        <f>SUMIFS('2013Figures'!$J:$J,'2013Figures'!$C:$C,$A156,'2013Figures'!$H:$H,$B156,'2013Figures'!$I:$I,$C156,'2013Figures'!$B:$B,"CyToBroker",'2013Figures'!$G:$G,"P1",'2013Figures'!$E:$E,$B$1)</f>
        <v>0</v>
      </c>
      <c r="L156" s="42">
        <f>SUMIFS('2012Figures'!$J:$J,'2012Figures'!$C:$C,$A156,'2012Figures'!$H:$H,$B156,'2012Figures'!$I:$I,$C156,'2012Figures'!$E:$E,$B$1)</f>
        <v>0</v>
      </c>
      <c r="M156" s="52">
        <f>SUMIFS('2012Figures'!$J:$J,'2012Figures'!$C:$C,$A156,'2012Figures'!$H:$H,$B156,'2012Figures'!$I:$I,$C156,'2012Figures'!$B:$B,"BrokerToCy",'2012Figures'!$G:$G,"E1",'2012Figures'!$E:$E,$B$1)</f>
        <v>0</v>
      </c>
      <c r="N156" s="52">
        <f>SUMIFS('2012Figures'!$J:$J,'2012Figures'!$C:$C,$A156,'2012Figures'!$H:$H,$B156,'2012Figures'!$I:$I,$C156,'2012Figures'!$B:$B,"BrokerToCy",'2012Figures'!$G:$G,"P1",'2012Figures'!$E:$E,$B$1)</f>
        <v>0</v>
      </c>
      <c r="O156" s="52">
        <f>SUMIFS('2012Figures'!$J:$J,'2012Figures'!$C:$C,$A156,'2012Figures'!$H:$H,$B156,'2012Figures'!$I:$I,$C156,'2012Figures'!$B:$B,"CyToBroker",'2012Figures'!$G:$G,"E1",'2012Figures'!$E:$E,$B$1)</f>
        <v>0</v>
      </c>
      <c r="P156" s="52">
        <f>SUMIFS('2012Figures'!$J:$J,'2012Figures'!$C:$C,$A156,'2012Figures'!$H:$H,$B156,'2012Figures'!$I:$I,$C156,'2012Figures'!$B:$B,"CyToBroker",'2012Figures'!$G:$G,"P1",'2012Figures'!$E:$E,$B$1)</f>
        <v>0</v>
      </c>
      <c r="R156" s="46" t="str">
        <f t="shared" si="23"/>
        <v/>
      </c>
      <c r="S156" s="46" t="str">
        <f t="shared" si="23"/>
        <v/>
      </c>
      <c r="T156" s="46" t="str">
        <f t="shared" si="23"/>
        <v/>
      </c>
      <c r="U156" s="46" t="str">
        <f t="shared" si="23"/>
        <v/>
      </c>
      <c r="V156" s="46" t="str">
        <f t="shared" si="23"/>
        <v/>
      </c>
    </row>
    <row r="157" spans="1:22" x14ac:dyDescent="0.2">
      <c r="A157" s="1">
        <v>114</v>
      </c>
      <c r="B157" s="1" t="s">
        <v>62</v>
      </c>
      <c r="C157" s="8">
        <v>10</v>
      </c>
      <c r="D157" s="29">
        <f>SUMIFS('2013Figures'!$J:$J,'2013Figures'!$C:$C,$A157,'2013Figures'!$H:$H,$B157,'2013Figures'!$I:$I,$C157,'2013Figures'!$E:$E,$B$1)</f>
        <v>0</v>
      </c>
      <c r="E157" s="9">
        <f>SUMIFS('2013Figures'!$J:$J,'2013Figures'!$C:$C,$A157,'2013Figures'!$H:$H,$B157,'2013Figures'!$I:$I,$C157,'2013Figures'!$B:$B,"BrokerToCy",'2013Figures'!$G:$G,"E1",'2013Figures'!$E:$E,$B$1)</f>
        <v>0</v>
      </c>
      <c r="F157" s="9">
        <f>SUMIFS('2013Figures'!$J:$J,'2013Figures'!$C:$C,$A157,'2013Figures'!$H:$H,$B157,'2013Figures'!$I:$I,$C157,'2013Figures'!$B:$B,"BrokerToCy",'2013Figures'!$G:$G,"P1",'2013Figures'!$E:$E,$B$1)</f>
        <v>0</v>
      </c>
      <c r="G157" s="9">
        <f>SUMIFS('2013Figures'!$J:$J,'2013Figures'!$C:$C,$A157,'2013Figures'!$H:$H,$B157,'2013Figures'!$I:$I,$C157,'2013Figures'!$B:$B,"CyToBroker",'2013Figures'!$G:$G,"E1",'2013Figures'!$E:$E,$B$1)</f>
        <v>0</v>
      </c>
      <c r="H157" s="9">
        <f>SUMIFS('2013Figures'!$J:$J,'2013Figures'!$C:$C,$A157,'2013Figures'!$H:$H,$B157,'2013Figures'!$I:$I,$C157,'2013Figures'!$B:$B,"CyToBroker",'2013Figures'!$G:$G,"P1",'2013Figures'!$E:$E,$B$1)</f>
        <v>0</v>
      </c>
      <c r="J157" s="8">
        <v>201501</v>
      </c>
      <c r="L157" s="42">
        <f>SUMIFS('2012Figures'!$J:$J,'2012Figures'!$C:$C,$A157,'2012Figures'!$H:$H,$B157,'2012Figures'!$I:$I,$C157,'2012Figures'!$E:$E,$B$1)</f>
        <v>0</v>
      </c>
      <c r="M157" s="52">
        <f>SUMIFS('2012Figures'!$J:$J,'2012Figures'!$C:$C,$A157,'2012Figures'!$H:$H,$B157,'2012Figures'!$I:$I,$C157,'2012Figures'!$B:$B,"BrokerToCy",'2012Figures'!$G:$G,"E1",'2012Figures'!$E:$E,$B$1)</f>
        <v>0</v>
      </c>
      <c r="N157" s="52">
        <f>SUMIFS('2012Figures'!$J:$J,'2012Figures'!$C:$C,$A157,'2012Figures'!$H:$H,$B157,'2012Figures'!$I:$I,$C157,'2012Figures'!$B:$B,"BrokerToCy",'2012Figures'!$G:$G,"P1",'2012Figures'!$E:$E,$B$1)</f>
        <v>0</v>
      </c>
      <c r="O157" s="52">
        <f>SUMIFS('2012Figures'!$J:$J,'2012Figures'!$C:$C,$A157,'2012Figures'!$H:$H,$B157,'2012Figures'!$I:$I,$C157,'2012Figures'!$B:$B,"CyToBroker",'2012Figures'!$G:$G,"E1",'2012Figures'!$E:$E,$B$1)</f>
        <v>0</v>
      </c>
      <c r="P157" s="52">
        <f>SUMIFS('2012Figures'!$J:$J,'2012Figures'!$C:$C,$A157,'2012Figures'!$H:$H,$B157,'2012Figures'!$I:$I,$C157,'2012Figures'!$B:$B,"CyToBroker",'2012Figures'!$G:$G,"P1",'2012Figures'!$E:$E,$B$1)</f>
        <v>0</v>
      </c>
      <c r="R157" s="46" t="str">
        <f t="shared" si="23"/>
        <v/>
      </c>
      <c r="S157" s="46" t="str">
        <f t="shared" si="23"/>
        <v/>
      </c>
      <c r="T157" s="46" t="str">
        <f t="shared" si="23"/>
        <v/>
      </c>
      <c r="U157" s="46" t="str">
        <f t="shared" si="23"/>
        <v/>
      </c>
      <c r="V157" s="46" t="str">
        <f t="shared" si="23"/>
        <v/>
      </c>
    </row>
    <row r="158" spans="1:22" x14ac:dyDescent="0.2">
      <c r="A158" s="1">
        <v>114</v>
      </c>
      <c r="B158" s="1" t="s">
        <v>62</v>
      </c>
      <c r="C158" s="8">
        <v>9</v>
      </c>
      <c r="D158" s="29">
        <f>SUMIFS('2013Figures'!$J:$J,'2013Figures'!$C:$C,$A158,'2013Figures'!$H:$H,$B158,'2013Figures'!$I:$I,$C158,'2013Figures'!$E:$E,$B$1)</f>
        <v>0</v>
      </c>
      <c r="E158" s="9">
        <f>SUMIFS('2013Figures'!$J:$J,'2013Figures'!$C:$C,$A158,'2013Figures'!$H:$H,$B158,'2013Figures'!$I:$I,$C158,'2013Figures'!$B:$B,"BrokerToCy",'2013Figures'!$G:$G,"E1",'2013Figures'!$E:$E,$B$1)</f>
        <v>0</v>
      </c>
      <c r="F158" s="9">
        <f>SUMIFS('2013Figures'!$J:$J,'2013Figures'!$C:$C,$A158,'2013Figures'!$H:$H,$B158,'2013Figures'!$I:$I,$C158,'2013Figures'!$B:$B,"BrokerToCy",'2013Figures'!$G:$G,"P1",'2013Figures'!$E:$E,$B$1)</f>
        <v>0</v>
      </c>
      <c r="G158" s="9">
        <f>SUMIFS('2013Figures'!$J:$J,'2013Figures'!$C:$C,$A158,'2013Figures'!$H:$H,$B158,'2013Figures'!$I:$I,$C158,'2013Figures'!$B:$B,"CyToBroker",'2013Figures'!$G:$G,"E1",'2013Figures'!$E:$E,$B$1)</f>
        <v>0</v>
      </c>
      <c r="H158" s="9">
        <f>SUMIFS('2013Figures'!$J:$J,'2013Figures'!$C:$C,$A158,'2013Figures'!$H:$H,$B158,'2013Figures'!$I:$I,$C158,'2013Figures'!$B:$B,"CyToBroker",'2013Figures'!$G:$G,"P1",'2013Figures'!$E:$E,$B$1)</f>
        <v>0</v>
      </c>
      <c r="J158" s="8">
        <v>201401</v>
      </c>
      <c r="L158" s="42">
        <f>SUMIFS('2012Figures'!$J:$J,'2012Figures'!$C:$C,$A158,'2012Figures'!$H:$H,$B158,'2012Figures'!$I:$I,$C158,'2012Figures'!$E:$E,$B$1)</f>
        <v>0</v>
      </c>
      <c r="M158" s="52">
        <f>SUMIFS('2012Figures'!$J:$J,'2012Figures'!$C:$C,$A158,'2012Figures'!$H:$H,$B158,'2012Figures'!$I:$I,$C158,'2012Figures'!$B:$B,"BrokerToCy",'2012Figures'!$G:$G,"E1",'2012Figures'!$E:$E,$B$1)</f>
        <v>0</v>
      </c>
      <c r="N158" s="52">
        <f>SUMIFS('2012Figures'!$J:$J,'2012Figures'!$C:$C,$A158,'2012Figures'!$H:$H,$B158,'2012Figures'!$I:$I,$C158,'2012Figures'!$B:$B,"BrokerToCy",'2012Figures'!$G:$G,"P1",'2012Figures'!$E:$E,$B$1)</f>
        <v>0</v>
      </c>
      <c r="O158" s="52">
        <f>SUMIFS('2012Figures'!$J:$J,'2012Figures'!$C:$C,$A158,'2012Figures'!$H:$H,$B158,'2012Figures'!$I:$I,$C158,'2012Figures'!$B:$B,"CyToBroker",'2012Figures'!$G:$G,"E1",'2012Figures'!$E:$E,$B$1)</f>
        <v>0</v>
      </c>
      <c r="P158" s="52">
        <f>SUMIFS('2012Figures'!$J:$J,'2012Figures'!$C:$C,$A158,'2012Figures'!$H:$H,$B158,'2012Figures'!$I:$I,$C158,'2012Figures'!$B:$B,"CyToBroker",'2012Figures'!$G:$G,"P1",'2012Figures'!$E:$E,$B$1)</f>
        <v>0</v>
      </c>
      <c r="R158" s="46" t="str">
        <f t="shared" si="23"/>
        <v/>
      </c>
      <c r="S158" s="46" t="str">
        <f t="shared" si="23"/>
        <v/>
      </c>
      <c r="T158" s="46" t="str">
        <f t="shared" si="23"/>
        <v/>
      </c>
      <c r="U158" s="46" t="str">
        <f t="shared" si="23"/>
        <v/>
      </c>
      <c r="V158" s="46" t="str">
        <f t="shared" si="23"/>
        <v/>
      </c>
    </row>
    <row r="159" spans="1:22" x14ac:dyDescent="0.2">
      <c r="A159" s="1">
        <v>114</v>
      </c>
      <c r="B159" s="1" t="s">
        <v>62</v>
      </c>
      <c r="C159" s="8">
        <v>8</v>
      </c>
      <c r="D159" s="29">
        <f>SUMIFS('2013Figures'!$J:$J,'2013Figures'!$C:$C,$A159,'2013Figures'!$H:$H,$B159,'2013Figures'!$I:$I,$C159,'2013Figures'!$E:$E,$B$1)</f>
        <v>0</v>
      </c>
      <c r="E159" s="9">
        <f>SUMIFS('2013Figures'!$J:$J,'2013Figures'!$C:$C,$A159,'2013Figures'!$H:$H,$B159,'2013Figures'!$I:$I,$C159,'2013Figures'!$B:$B,"BrokerToCy",'2013Figures'!$G:$G,"E1",'2013Figures'!$E:$E,$B$1)</f>
        <v>0</v>
      </c>
      <c r="F159" s="9">
        <f>SUMIFS('2013Figures'!$J:$J,'2013Figures'!$C:$C,$A159,'2013Figures'!$H:$H,$B159,'2013Figures'!$I:$I,$C159,'2013Figures'!$B:$B,"BrokerToCy",'2013Figures'!$G:$G,"P1",'2013Figures'!$E:$E,$B$1)</f>
        <v>0</v>
      </c>
      <c r="G159" s="9">
        <f>SUMIFS('2013Figures'!$J:$J,'2013Figures'!$C:$C,$A159,'2013Figures'!$H:$H,$B159,'2013Figures'!$I:$I,$C159,'2013Figures'!$B:$B,"CyToBroker",'2013Figures'!$G:$G,"E1",'2013Figures'!$E:$E,$B$1)</f>
        <v>0</v>
      </c>
      <c r="H159" s="9">
        <f>SUMIFS('2013Figures'!$J:$J,'2013Figures'!$C:$C,$A159,'2013Figures'!$H:$H,$B159,'2013Figures'!$I:$I,$C159,'2013Figures'!$B:$B,"CyToBroker",'2013Figures'!$G:$G,"P1",'2013Figures'!$E:$E,$B$1)</f>
        <v>0</v>
      </c>
      <c r="I159" s="30"/>
      <c r="J159" s="31">
        <v>201301</v>
      </c>
      <c r="K159" s="30"/>
      <c r="L159" s="42">
        <f>SUMIFS('2012Figures'!$J:$J,'2012Figures'!$C:$C,$A159,'2012Figures'!$H:$H,$B159,'2012Figures'!$I:$I,$C159,'2012Figures'!$E:$E,$B$1)</f>
        <v>0</v>
      </c>
      <c r="M159" s="52">
        <f>SUMIFS('2012Figures'!$J:$J,'2012Figures'!$C:$C,$A159,'2012Figures'!$H:$H,$B159,'2012Figures'!$I:$I,$C159,'2012Figures'!$B:$B,"BrokerToCy",'2012Figures'!$G:$G,"E1",'2012Figures'!$E:$E,$B$1)</f>
        <v>0</v>
      </c>
      <c r="N159" s="52">
        <f>SUMIFS('2012Figures'!$J:$J,'2012Figures'!$C:$C,$A159,'2012Figures'!$H:$H,$B159,'2012Figures'!$I:$I,$C159,'2012Figures'!$B:$B,"BrokerToCy",'2012Figures'!$G:$G,"P1",'2012Figures'!$E:$E,$B$1)</f>
        <v>0</v>
      </c>
      <c r="O159" s="52">
        <f>SUMIFS('2012Figures'!$J:$J,'2012Figures'!$C:$C,$A159,'2012Figures'!$H:$H,$B159,'2012Figures'!$I:$I,$C159,'2012Figures'!$B:$B,"CyToBroker",'2012Figures'!$G:$G,"E1",'2012Figures'!$E:$E,$B$1)</f>
        <v>0</v>
      </c>
      <c r="P159" s="52">
        <f>SUMIFS('2012Figures'!$J:$J,'2012Figures'!$C:$C,$A159,'2012Figures'!$H:$H,$B159,'2012Figures'!$I:$I,$C159,'2012Figures'!$B:$B,"CyToBroker",'2012Figures'!$G:$G,"P1",'2012Figures'!$E:$E,$B$1)</f>
        <v>0</v>
      </c>
      <c r="Q159" s="30"/>
      <c r="R159" s="46" t="str">
        <f t="shared" si="23"/>
        <v/>
      </c>
      <c r="S159" s="46" t="str">
        <f t="shared" si="23"/>
        <v/>
      </c>
      <c r="T159" s="46" t="str">
        <f t="shared" si="23"/>
        <v/>
      </c>
      <c r="U159" s="46" t="str">
        <f t="shared" si="23"/>
        <v/>
      </c>
      <c r="V159" s="46" t="str">
        <f t="shared" si="23"/>
        <v/>
      </c>
    </row>
    <row r="160" spans="1:22" x14ac:dyDescent="0.2">
      <c r="A160" s="1">
        <v>114</v>
      </c>
      <c r="B160" s="1" t="s">
        <v>62</v>
      </c>
      <c r="C160" s="8">
        <v>7</v>
      </c>
      <c r="D160" s="29">
        <f>SUMIFS('2013Figures'!$J:$J,'2013Figures'!$C:$C,$A160,'2013Figures'!$H:$H,$B160,'2013Figures'!$I:$I,$C160,'2013Figures'!$E:$E,$B$1)</f>
        <v>0</v>
      </c>
      <c r="E160" s="9">
        <f>SUMIFS('2013Figures'!$J:$J,'2013Figures'!$C:$C,$A160,'2013Figures'!$H:$H,$B160,'2013Figures'!$I:$I,$C160,'2013Figures'!$B:$B,"BrokerToCy",'2013Figures'!$G:$G,"E1",'2013Figures'!$E:$E,$B$1)</f>
        <v>0</v>
      </c>
      <c r="F160" s="9">
        <f>SUMIFS('2013Figures'!$J:$J,'2013Figures'!$C:$C,$A160,'2013Figures'!$H:$H,$B160,'2013Figures'!$I:$I,$C160,'2013Figures'!$B:$B,"BrokerToCy",'2013Figures'!$G:$G,"P1",'2013Figures'!$E:$E,$B$1)</f>
        <v>0</v>
      </c>
      <c r="G160" s="9">
        <f>SUMIFS('2013Figures'!$J:$J,'2013Figures'!$C:$C,$A160,'2013Figures'!$H:$H,$B160,'2013Figures'!$I:$I,$C160,'2013Figures'!$B:$B,"CyToBroker",'2013Figures'!$G:$G,"E1",'2013Figures'!$E:$E,$B$1)</f>
        <v>0</v>
      </c>
      <c r="H160" s="9">
        <f>SUMIFS('2013Figures'!$J:$J,'2013Figures'!$C:$C,$A160,'2013Figures'!$H:$H,$B160,'2013Figures'!$I:$I,$C160,'2013Figures'!$B:$B,"CyToBroker",'2013Figures'!$G:$G,"P1",'2013Figures'!$E:$E,$B$1)</f>
        <v>0</v>
      </c>
      <c r="J160" s="8">
        <v>201201</v>
      </c>
      <c r="L160" s="42">
        <f>SUMIFS('2012Figures'!$J:$J,'2012Figures'!$C:$C,$A160,'2012Figures'!$H:$H,$B160,'2012Figures'!$I:$I,$C160,'2012Figures'!$E:$E,$B$1)</f>
        <v>0</v>
      </c>
      <c r="M160" s="52">
        <f>SUMIFS('2012Figures'!$J:$J,'2012Figures'!$C:$C,$A160,'2012Figures'!$H:$H,$B160,'2012Figures'!$I:$I,$C160,'2012Figures'!$B:$B,"BrokerToCy",'2012Figures'!$G:$G,"E1",'2012Figures'!$E:$E,$B$1)</f>
        <v>0</v>
      </c>
      <c r="N160" s="52">
        <f>SUMIFS('2012Figures'!$J:$J,'2012Figures'!$C:$C,$A160,'2012Figures'!$H:$H,$B160,'2012Figures'!$I:$I,$C160,'2012Figures'!$B:$B,"BrokerToCy",'2012Figures'!$G:$G,"P1",'2012Figures'!$E:$E,$B$1)</f>
        <v>0</v>
      </c>
      <c r="O160" s="52">
        <f>SUMIFS('2012Figures'!$J:$J,'2012Figures'!$C:$C,$A160,'2012Figures'!$H:$H,$B160,'2012Figures'!$I:$I,$C160,'2012Figures'!$B:$B,"CyToBroker",'2012Figures'!$G:$G,"E1",'2012Figures'!$E:$E,$B$1)</f>
        <v>0</v>
      </c>
      <c r="P160" s="52">
        <f>SUMIFS('2012Figures'!$J:$J,'2012Figures'!$C:$C,$A160,'2012Figures'!$H:$H,$B160,'2012Figures'!$I:$I,$C160,'2012Figures'!$B:$B,"CyToBroker",'2012Figures'!$G:$G,"P1",'2012Figures'!$E:$E,$B$1)</f>
        <v>0</v>
      </c>
      <c r="R160" s="46" t="str">
        <f t="shared" si="23"/>
        <v/>
      </c>
      <c r="S160" s="46" t="str">
        <f t="shared" si="23"/>
        <v/>
      </c>
      <c r="T160" s="46" t="str">
        <f t="shared" si="23"/>
        <v/>
      </c>
      <c r="U160" s="46" t="str">
        <f t="shared" si="23"/>
        <v/>
      </c>
      <c r="V160" s="46" t="str">
        <f t="shared" si="23"/>
        <v/>
      </c>
    </row>
    <row r="161" spans="1:22" x14ac:dyDescent="0.2">
      <c r="A161" s="1">
        <v>114</v>
      </c>
      <c r="B161" s="1" t="s">
        <v>62</v>
      </c>
      <c r="C161" s="8">
        <v>6</v>
      </c>
      <c r="D161" s="29">
        <f>SUMIFS('2013Figures'!$J:$J,'2013Figures'!$C:$C,$A161,'2013Figures'!$H:$H,$B161,'2013Figures'!$I:$I,$C161,'2013Figures'!$E:$E,$B$1)</f>
        <v>0</v>
      </c>
      <c r="E161" s="9">
        <f>SUMIFS('2013Figures'!$J:$J,'2013Figures'!$C:$C,$A161,'2013Figures'!$H:$H,$B161,'2013Figures'!$I:$I,$C161,'2013Figures'!$B:$B,"BrokerToCy",'2013Figures'!$G:$G,"E1",'2013Figures'!$E:$E,$B$1)</f>
        <v>0</v>
      </c>
      <c r="F161" s="9">
        <f>SUMIFS('2013Figures'!$J:$J,'2013Figures'!$C:$C,$A161,'2013Figures'!$H:$H,$B161,'2013Figures'!$I:$I,$C161,'2013Figures'!$B:$B,"BrokerToCy",'2013Figures'!$G:$G,"P1",'2013Figures'!$E:$E,$B$1)</f>
        <v>0</v>
      </c>
      <c r="G161" s="9">
        <f>SUMIFS('2013Figures'!$J:$J,'2013Figures'!$C:$C,$A161,'2013Figures'!$H:$H,$B161,'2013Figures'!$I:$I,$C161,'2013Figures'!$B:$B,"CyToBroker",'2013Figures'!$G:$G,"E1",'2013Figures'!$E:$E,$B$1)</f>
        <v>0</v>
      </c>
      <c r="H161" s="9">
        <f>SUMIFS('2013Figures'!$J:$J,'2013Figures'!$C:$C,$A161,'2013Figures'!$H:$H,$B161,'2013Figures'!$I:$I,$C161,'2013Figures'!$B:$B,"CyToBroker",'2013Figures'!$G:$G,"P1",'2013Figures'!$E:$E,$B$1)</f>
        <v>0</v>
      </c>
      <c r="J161" s="8">
        <v>201101</v>
      </c>
      <c r="L161" s="42">
        <f>SUMIFS('2012Figures'!$J:$J,'2012Figures'!$C:$C,$A161,'2012Figures'!$H:$H,$B161,'2012Figures'!$I:$I,$C161,'2012Figures'!$E:$E,$B$1)</f>
        <v>0</v>
      </c>
      <c r="M161" s="52">
        <f>SUMIFS('2012Figures'!$J:$J,'2012Figures'!$C:$C,$A161,'2012Figures'!$H:$H,$B161,'2012Figures'!$I:$I,$C161,'2012Figures'!$B:$B,"BrokerToCy",'2012Figures'!$G:$G,"E1",'2012Figures'!$E:$E,$B$1)</f>
        <v>0</v>
      </c>
      <c r="N161" s="52">
        <f>SUMIFS('2012Figures'!$J:$J,'2012Figures'!$C:$C,$A161,'2012Figures'!$H:$H,$B161,'2012Figures'!$I:$I,$C161,'2012Figures'!$B:$B,"BrokerToCy",'2012Figures'!$G:$G,"P1",'2012Figures'!$E:$E,$B$1)</f>
        <v>0</v>
      </c>
      <c r="O161" s="52">
        <f>SUMIFS('2012Figures'!$J:$J,'2012Figures'!$C:$C,$A161,'2012Figures'!$H:$H,$B161,'2012Figures'!$I:$I,$C161,'2012Figures'!$B:$B,"CyToBroker",'2012Figures'!$G:$G,"E1",'2012Figures'!$E:$E,$B$1)</f>
        <v>0</v>
      </c>
      <c r="P161" s="52">
        <f>SUMIFS('2012Figures'!$J:$J,'2012Figures'!$C:$C,$A161,'2012Figures'!$H:$H,$B161,'2012Figures'!$I:$I,$C161,'2012Figures'!$B:$B,"CyToBroker",'2012Figures'!$G:$G,"P1",'2012Figures'!$E:$E,$B$1)</f>
        <v>0</v>
      </c>
      <c r="R161" s="46" t="str">
        <f t="shared" si="23"/>
        <v/>
      </c>
      <c r="S161" s="46" t="str">
        <f t="shared" si="23"/>
        <v/>
      </c>
      <c r="T161" s="46" t="str">
        <f t="shared" si="23"/>
        <v/>
      </c>
      <c r="U161" s="46" t="str">
        <f t="shared" si="23"/>
        <v/>
      </c>
      <c r="V161" s="46" t="str">
        <f t="shared" si="23"/>
        <v/>
      </c>
    </row>
    <row r="162" spans="1:22" x14ac:dyDescent="0.2">
      <c r="A162" s="1">
        <v>114</v>
      </c>
      <c r="B162" s="1" t="s">
        <v>62</v>
      </c>
      <c r="C162" s="8">
        <v>5</v>
      </c>
      <c r="D162" s="29">
        <f>SUMIFS('2013Figures'!$J:$J,'2013Figures'!$C:$C,$A162,'2013Figures'!$H:$H,$B162,'2013Figures'!$I:$I,$C162,'2013Figures'!$E:$E,$B$1)</f>
        <v>0</v>
      </c>
      <c r="E162" s="9">
        <f>SUMIFS('2013Figures'!$J:$J,'2013Figures'!$C:$C,$A162,'2013Figures'!$H:$H,$B162,'2013Figures'!$I:$I,$C162,'2013Figures'!$B:$B,"BrokerToCy",'2013Figures'!$G:$G,"E1",'2013Figures'!$E:$E,$B$1)</f>
        <v>0</v>
      </c>
      <c r="F162" s="9">
        <f>SUMIFS('2013Figures'!$J:$J,'2013Figures'!$C:$C,$A162,'2013Figures'!$H:$H,$B162,'2013Figures'!$I:$I,$C162,'2013Figures'!$B:$B,"BrokerToCy",'2013Figures'!$G:$G,"P1",'2013Figures'!$E:$E,$B$1)</f>
        <v>0</v>
      </c>
      <c r="G162" s="9">
        <f>SUMIFS('2013Figures'!$J:$J,'2013Figures'!$C:$C,$A162,'2013Figures'!$H:$H,$B162,'2013Figures'!$I:$I,$C162,'2013Figures'!$B:$B,"CyToBroker",'2013Figures'!$G:$G,"E1",'2013Figures'!$E:$E,$B$1)</f>
        <v>0</v>
      </c>
      <c r="H162" s="9">
        <f>SUMIFS('2013Figures'!$J:$J,'2013Figures'!$C:$C,$A162,'2013Figures'!$H:$H,$B162,'2013Figures'!$I:$I,$C162,'2013Figures'!$B:$B,"CyToBroker",'2013Figures'!$G:$G,"P1",'2013Figures'!$E:$E,$B$1)</f>
        <v>0</v>
      </c>
      <c r="J162" s="8">
        <v>201001</v>
      </c>
      <c r="L162" s="42">
        <f>SUMIFS('2012Figures'!$J:$J,'2012Figures'!$C:$C,$A162,'2012Figures'!$H:$H,$B162,'2012Figures'!$I:$I,$C162,'2012Figures'!$E:$E,$B$1)</f>
        <v>0</v>
      </c>
      <c r="M162" s="52">
        <f>SUMIFS('2012Figures'!$J:$J,'2012Figures'!$C:$C,$A162,'2012Figures'!$H:$H,$B162,'2012Figures'!$I:$I,$C162,'2012Figures'!$B:$B,"BrokerToCy",'2012Figures'!$G:$G,"E1",'2012Figures'!$E:$E,$B$1)</f>
        <v>0</v>
      </c>
      <c r="N162" s="52">
        <f>SUMIFS('2012Figures'!$J:$J,'2012Figures'!$C:$C,$A162,'2012Figures'!$H:$H,$B162,'2012Figures'!$I:$I,$C162,'2012Figures'!$B:$B,"BrokerToCy",'2012Figures'!$G:$G,"P1",'2012Figures'!$E:$E,$B$1)</f>
        <v>0</v>
      </c>
      <c r="O162" s="52">
        <f>SUMIFS('2012Figures'!$J:$J,'2012Figures'!$C:$C,$A162,'2012Figures'!$H:$H,$B162,'2012Figures'!$I:$I,$C162,'2012Figures'!$B:$B,"CyToBroker",'2012Figures'!$G:$G,"E1",'2012Figures'!$E:$E,$B$1)</f>
        <v>0</v>
      </c>
      <c r="P162" s="52">
        <f>SUMIFS('2012Figures'!$J:$J,'2012Figures'!$C:$C,$A162,'2012Figures'!$H:$H,$B162,'2012Figures'!$I:$I,$C162,'2012Figures'!$B:$B,"CyToBroker",'2012Figures'!$G:$G,"P1",'2012Figures'!$E:$E,$B$1)</f>
        <v>0</v>
      </c>
      <c r="R162" s="46" t="str">
        <f t="shared" si="23"/>
        <v/>
      </c>
      <c r="S162" s="46" t="str">
        <f t="shared" si="23"/>
        <v/>
      </c>
      <c r="T162" s="46" t="str">
        <f t="shared" si="23"/>
        <v/>
      </c>
      <c r="U162" s="46" t="str">
        <f t="shared" si="23"/>
        <v/>
      </c>
      <c r="V162" s="46" t="str">
        <f t="shared" si="23"/>
        <v/>
      </c>
    </row>
    <row r="163" spans="1:22" x14ac:dyDescent="0.2">
      <c r="A163" s="1">
        <v>114</v>
      </c>
      <c r="B163" s="1" t="s">
        <v>62</v>
      </c>
      <c r="C163" s="8">
        <v>4</v>
      </c>
      <c r="D163" s="29">
        <f>SUMIFS('2013Figures'!$J:$J,'2013Figures'!$C:$C,$A163,'2013Figures'!$H:$H,$B163,'2013Figures'!$I:$I,$C163,'2013Figures'!$E:$E,$B$1)</f>
        <v>190</v>
      </c>
      <c r="E163" s="9">
        <f>SUMIFS('2013Figures'!$J:$J,'2013Figures'!$C:$C,$A163,'2013Figures'!$H:$H,$B163,'2013Figures'!$I:$I,$C163,'2013Figures'!$B:$B,"BrokerToCy",'2013Figures'!$G:$G,"E1",'2013Figures'!$E:$E,$B$1)</f>
        <v>0</v>
      </c>
      <c r="F163" s="9">
        <f>SUMIFS('2013Figures'!$J:$J,'2013Figures'!$C:$C,$A163,'2013Figures'!$H:$H,$B163,'2013Figures'!$I:$I,$C163,'2013Figures'!$B:$B,"BrokerToCy",'2013Figures'!$G:$G,"P1",'2013Figures'!$E:$E,$B$1)</f>
        <v>0</v>
      </c>
      <c r="G163" s="9">
        <f>SUMIFS('2013Figures'!$J:$J,'2013Figures'!$C:$C,$A163,'2013Figures'!$H:$H,$B163,'2013Figures'!$I:$I,$C163,'2013Figures'!$B:$B,"CyToBroker",'2013Figures'!$G:$G,"E1",'2013Figures'!$E:$E,$B$1)</f>
        <v>190</v>
      </c>
      <c r="H163" s="9">
        <f>SUMIFS('2013Figures'!$J:$J,'2013Figures'!$C:$C,$A163,'2013Figures'!$H:$H,$B163,'2013Figures'!$I:$I,$C163,'2013Figures'!$B:$B,"CyToBroker",'2013Figures'!$G:$G,"P1",'2013Figures'!$E:$E,$B$1)</f>
        <v>0</v>
      </c>
      <c r="J163" s="8">
        <v>200901</v>
      </c>
      <c r="L163" s="42">
        <f>SUMIFS('2012Figures'!$J:$J,'2012Figures'!$C:$C,$A163,'2012Figures'!$H:$H,$B163,'2012Figures'!$I:$I,$C163,'2012Figures'!$E:$E,$B$1)</f>
        <v>0</v>
      </c>
      <c r="M163" s="52">
        <f>SUMIFS('2012Figures'!$J:$J,'2012Figures'!$C:$C,$A163,'2012Figures'!$H:$H,$B163,'2012Figures'!$I:$I,$C163,'2012Figures'!$B:$B,"BrokerToCy",'2012Figures'!$G:$G,"E1",'2012Figures'!$E:$E,$B$1)</f>
        <v>0</v>
      </c>
      <c r="N163" s="52">
        <f>SUMIFS('2012Figures'!$J:$J,'2012Figures'!$C:$C,$A163,'2012Figures'!$H:$H,$B163,'2012Figures'!$I:$I,$C163,'2012Figures'!$B:$B,"BrokerToCy",'2012Figures'!$G:$G,"P1",'2012Figures'!$E:$E,$B$1)</f>
        <v>0</v>
      </c>
      <c r="O163" s="52">
        <f>SUMIFS('2012Figures'!$J:$J,'2012Figures'!$C:$C,$A163,'2012Figures'!$H:$H,$B163,'2012Figures'!$I:$I,$C163,'2012Figures'!$B:$B,"CyToBroker",'2012Figures'!$G:$G,"E1",'2012Figures'!$E:$E,$B$1)</f>
        <v>0</v>
      </c>
      <c r="P163" s="52">
        <f>SUMIFS('2012Figures'!$J:$J,'2012Figures'!$C:$C,$A163,'2012Figures'!$H:$H,$B163,'2012Figures'!$I:$I,$C163,'2012Figures'!$B:$B,"CyToBroker",'2012Figures'!$G:$G,"P1",'2012Figures'!$E:$E,$B$1)</f>
        <v>0</v>
      </c>
      <c r="R163" s="46" t="str">
        <f t="shared" si="23"/>
        <v/>
      </c>
      <c r="S163" s="46" t="str">
        <f t="shared" si="23"/>
        <v/>
      </c>
      <c r="T163" s="46" t="str">
        <f t="shared" si="23"/>
        <v/>
      </c>
      <c r="U163" s="46" t="str">
        <f t="shared" si="23"/>
        <v/>
      </c>
      <c r="V163" s="46" t="str">
        <f t="shared" si="23"/>
        <v/>
      </c>
    </row>
    <row r="164" spans="1:22" x14ac:dyDescent="0.2">
      <c r="A164" s="1">
        <v>114</v>
      </c>
      <c r="B164" s="1" t="s">
        <v>62</v>
      </c>
      <c r="C164" s="8">
        <v>3</v>
      </c>
      <c r="D164" s="29">
        <f>SUMIFS('2013Figures'!$J:$J,'2013Figures'!$C:$C,$A164,'2013Figures'!$H:$H,$B164,'2013Figures'!$I:$I,$C164,'2013Figures'!$E:$E,$B$1)</f>
        <v>0</v>
      </c>
      <c r="E164" s="9">
        <f>SUMIFS('2013Figures'!$J:$J,'2013Figures'!$C:$C,$A164,'2013Figures'!$H:$H,$B164,'2013Figures'!$I:$I,$C164,'2013Figures'!$B:$B,"BrokerToCy",'2013Figures'!$G:$G,"E1",'2013Figures'!$E:$E,$B$1)</f>
        <v>0</v>
      </c>
      <c r="F164" s="9">
        <f>SUMIFS('2013Figures'!$J:$J,'2013Figures'!$C:$C,$A164,'2013Figures'!$H:$H,$B164,'2013Figures'!$I:$I,$C164,'2013Figures'!$B:$B,"BrokerToCy",'2013Figures'!$G:$G,"P1",'2013Figures'!$E:$E,$B$1)</f>
        <v>0</v>
      </c>
      <c r="G164" s="9">
        <f>SUMIFS('2013Figures'!$J:$J,'2013Figures'!$C:$C,$A164,'2013Figures'!$H:$H,$B164,'2013Figures'!$I:$I,$C164,'2013Figures'!$B:$B,"CyToBroker",'2013Figures'!$G:$G,"E1",'2013Figures'!$E:$E,$B$1)</f>
        <v>0</v>
      </c>
      <c r="H164" s="9">
        <f>SUMIFS('2013Figures'!$J:$J,'2013Figures'!$C:$C,$A164,'2013Figures'!$H:$H,$B164,'2013Figures'!$I:$I,$C164,'2013Figures'!$B:$B,"CyToBroker",'2013Figures'!$G:$G,"P1",'2013Figures'!$E:$E,$B$1)</f>
        <v>0</v>
      </c>
      <c r="J164" s="8">
        <v>200801</v>
      </c>
      <c r="L164" s="42">
        <f>SUMIFS('2012Figures'!$J:$J,'2012Figures'!$C:$C,$A164,'2012Figures'!$H:$H,$B164,'2012Figures'!$I:$I,$C164,'2012Figures'!$E:$E,$B$1)</f>
        <v>0</v>
      </c>
      <c r="M164" s="52">
        <f>SUMIFS('2012Figures'!$J:$J,'2012Figures'!$C:$C,$A164,'2012Figures'!$H:$H,$B164,'2012Figures'!$I:$I,$C164,'2012Figures'!$B:$B,"BrokerToCy",'2012Figures'!$G:$G,"E1",'2012Figures'!$E:$E,$B$1)</f>
        <v>0</v>
      </c>
      <c r="N164" s="52">
        <f>SUMIFS('2012Figures'!$J:$J,'2012Figures'!$C:$C,$A164,'2012Figures'!$H:$H,$B164,'2012Figures'!$I:$I,$C164,'2012Figures'!$B:$B,"BrokerToCy",'2012Figures'!$G:$G,"P1",'2012Figures'!$E:$E,$B$1)</f>
        <v>0</v>
      </c>
      <c r="O164" s="52">
        <f>SUMIFS('2012Figures'!$J:$J,'2012Figures'!$C:$C,$A164,'2012Figures'!$H:$H,$B164,'2012Figures'!$I:$I,$C164,'2012Figures'!$B:$B,"CyToBroker",'2012Figures'!$G:$G,"E1",'2012Figures'!$E:$E,$B$1)</f>
        <v>0</v>
      </c>
      <c r="P164" s="52">
        <f>SUMIFS('2012Figures'!$J:$J,'2012Figures'!$C:$C,$A164,'2012Figures'!$H:$H,$B164,'2012Figures'!$I:$I,$C164,'2012Figures'!$B:$B,"CyToBroker",'2012Figures'!$G:$G,"P1",'2012Figures'!$E:$E,$B$1)</f>
        <v>0</v>
      </c>
      <c r="R164" s="46" t="str">
        <f t="shared" si="23"/>
        <v/>
      </c>
      <c r="S164" s="46" t="str">
        <f t="shared" si="23"/>
        <v/>
      </c>
      <c r="T164" s="46" t="str">
        <f t="shared" si="23"/>
        <v/>
      </c>
      <c r="U164" s="46" t="str">
        <f t="shared" si="23"/>
        <v/>
      </c>
      <c r="V164" s="46" t="str">
        <f t="shared" si="23"/>
        <v/>
      </c>
    </row>
    <row r="165" spans="1:22" x14ac:dyDescent="0.2">
      <c r="A165" s="1">
        <v>114</v>
      </c>
      <c r="B165" s="1" t="s">
        <v>62</v>
      </c>
      <c r="C165" s="8">
        <v>2</v>
      </c>
      <c r="D165" s="29">
        <f>SUMIFS('2013Figures'!$J:$J,'2013Figures'!$C:$C,$A165,'2013Figures'!$H:$H,$B165,'2013Figures'!$I:$I,$C165,'2013Figures'!$E:$E,$B$1)</f>
        <v>0</v>
      </c>
      <c r="E165" s="9">
        <f>SUMIFS('2013Figures'!$J:$J,'2013Figures'!$C:$C,$A165,'2013Figures'!$H:$H,$B165,'2013Figures'!$I:$I,$C165,'2013Figures'!$B:$B,"BrokerToCy",'2013Figures'!$G:$G,"E1",'2013Figures'!$E:$E,$B$1)</f>
        <v>0</v>
      </c>
      <c r="F165" s="9">
        <f>SUMIFS('2013Figures'!$J:$J,'2013Figures'!$C:$C,$A165,'2013Figures'!$H:$H,$B165,'2013Figures'!$I:$I,$C165,'2013Figures'!$B:$B,"BrokerToCy",'2013Figures'!$G:$G,"P1",'2013Figures'!$E:$E,$B$1)</f>
        <v>0</v>
      </c>
      <c r="G165" s="9">
        <f>SUMIFS('2013Figures'!$J:$J,'2013Figures'!$C:$C,$A165,'2013Figures'!$H:$H,$B165,'2013Figures'!$I:$I,$C165,'2013Figures'!$B:$B,"CyToBroker",'2013Figures'!$G:$G,"E1",'2013Figures'!$E:$E,$B$1)</f>
        <v>0</v>
      </c>
      <c r="H165" s="9">
        <f>SUMIFS('2013Figures'!$J:$J,'2013Figures'!$C:$C,$A165,'2013Figures'!$H:$H,$B165,'2013Figures'!$I:$I,$C165,'2013Figures'!$B:$B,"CyToBroker",'2013Figures'!$G:$G,"P1",'2013Figures'!$E:$E,$B$1)</f>
        <v>0</v>
      </c>
      <c r="J165" s="8">
        <v>200701</v>
      </c>
      <c r="L165" s="42">
        <f>SUMIFS('2012Figures'!$J:$J,'2012Figures'!$C:$C,$A165,'2012Figures'!$H:$H,$B165,'2012Figures'!$I:$I,$C165,'2012Figures'!$E:$E,$B$1)</f>
        <v>0</v>
      </c>
      <c r="M165" s="52">
        <f>SUMIFS('2012Figures'!$J:$J,'2012Figures'!$C:$C,$A165,'2012Figures'!$H:$H,$B165,'2012Figures'!$I:$I,$C165,'2012Figures'!$B:$B,"BrokerToCy",'2012Figures'!$G:$G,"E1",'2012Figures'!$E:$E,$B$1)</f>
        <v>0</v>
      </c>
      <c r="N165" s="52">
        <f>SUMIFS('2012Figures'!$J:$J,'2012Figures'!$C:$C,$A165,'2012Figures'!$H:$H,$B165,'2012Figures'!$I:$I,$C165,'2012Figures'!$B:$B,"BrokerToCy",'2012Figures'!$G:$G,"P1",'2012Figures'!$E:$E,$B$1)</f>
        <v>0</v>
      </c>
      <c r="O165" s="52">
        <f>SUMIFS('2012Figures'!$J:$J,'2012Figures'!$C:$C,$A165,'2012Figures'!$H:$H,$B165,'2012Figures'!$I:$I,$C165,'2012Figures'!$B:$B,"CyToBroker",'2012Figures'!$G:$G,"E1",'2012Figures'!$E:$E,$B$1)</f>
        <v>0</v>
      </c>
      <c r="P165" s="52">
        <f>SUMIFS('2012Figures'!$J:$J,'2012Figures'!$C:$C,$A165,'2012Figures'!$H:$H,$B165,'2012Figures'!$I:$I,$C165,'2012Figures'!$B:$B,"CyToBroker",'2012Figures'!$G:$G,"P1",'2012Figures'!$E:$E,$B$1)</f>
        <v>0</v>
      </c>
      <c r="R165" s="46" t="str">
        <f t="shared" si="23"/>
        <v/>
      </c>
      <c r="S165" s="46" t="str">
        <f t="shared" si="23"/>
        <v/>
      </c>
      <c r="T165" s="46" t="str">
        <f t="shared" si="23"/>
        <v/>
      </c>
      <c r="U165" s="46" t="str">
        <f t="shared" si="23"/>
        <v/>
      </c>
      <c r="V165" s="46" t="str">
        <f t="shared" si="23"/>
        <v/>
      </c>
    </row>
    <row r="166" spans="1:22" x14ac:dyDescent="0.2">
      <c r="A166" s="1">
        <v>114</v>
      </c>
      <c r="B166" s="1" t="s">
        <v>62</v>
      </c>
      <c r="C166" s="8">
        <v>1</v>
      </c>
      <c r="D166" s="29">
        <f>SUMIFS('2013Figures'!$J:$J,'2013Figures'!$C:$C,$A166,'2013Figures'!$H:$H,$B166,'2013Figures'!$I:$I,$C166,'2013Figures'!$E:$E,$B$1)</f>
        <v>0</v>
      </c>
      <c r="E166" s="9">
        <f>SUMIFS('2013Figures'!$J:$J,'2013Figures'!$C:$C,$A166,'2013Figures'!$H:$H,$B166,'2013Figures'!$I:$I,$C166,'2013Figures'!$B:$B,"BrokerToCy",'2013Figures'!$G:$G,"E1",'2013Figures'!$E:$E,$B$1)</f>
        <v>0</v>
      </c>
      <c r="F166" s="9">
        <f>SUMIFS('2013Figures'!$J:$J,'2013Figures'!$C:$C,$A166,'2013Figures'!$H:$H,$B166,'2013Figures'!$I:$I,$C166,'2013Figures'!$B:$B,"BrokerToCy",'2013Figures'!$G:$G,"P1",'2013Figures'!$E:$E,$B$1)</f>
        <v>0</v>
      </c>
      <c r="G166" s="9">
        <f>SUMIFS('2013Figures'!$J:$J,'2013Figures'!$C:$C,$A166,'2013Figures'!$H:$H,$B166,'2013Figures'!$I:$I,$C166,'2013Figures'!$B:$B,"CyToBroker",'2013Figures'!$G:$G,"E1",'2013Figures'!$E:$E,$B$1)</f>
        <v>0</v>
      </c>
      <c r="H166" s="9">
        <f>SUMIFS('2013Figures'!$J:$J,'2013Figures'!$C:$C,$A166,'2013Figures'!$H:$H,$B166,'2013Figures'!$I:$I,$C166,'2013Figures'!$B:$B,"CyToBroker",'2013Figures'!$G:$G,"P1",'2013Figures'!$E:$E,$B$1)</f>
        <v>0</v>
      </c>
      <c r="J166" s="8">
        <v>200601</v>
      </c>
      <c r="L166" s="42">
        <f>SUMIFS('2012Figures'!$J:$J,'2012Figures'!$C:$C,$A166,'2012Figures'!$H:$H,$B166,'2012Figures'!$I:$I,$C166,'2012Figures'!$E:$E,$B$1)</f>
        <v>0</v>
      </c>
      <c r="M166" s="52">
        <f>SUMIFS('2012Figures'!$J:$J,'2012Figures'!$C:$C,$A166,'2012Figures'!$H:$H,$B166,'2012Figures'!$I:$I,$C166,'2012Figures'!$B:$B,"BrokerToCy",'2012Figures'!$G:$G,"E1",'2012Figures'!$E:$E,$B$1)</f>
        <v>0</v>
      </c>
      <c r="N166" s="52">
        <f>SUMIFS('2012Figures'!$J:$J,'2012Figures'!$C:$C,$A166,'2012Figures'!$H:$H,$B166,'2012Figures'!$I:$I,$C166,'2012Figures'!$B:$B,"BrokerToCy",'2012Figures'!$G:$G,"P1",'2012Figures'!$E:$E,$B$1)</f>
        <v>0</v>
      </c>
      <c r="O166" s="52">
        <f>SUMIFS('2012Figures'!$J:$J,'2012Figures'!$C:$C,$A166,'2012Figures'!$H:$H,$B166,'2012Figures'!$I:$I,$C166,'2012Figures'!$B:$B,"CyToBroker",'2012Figures'!$G:$G,"E1",'2012Figures'!$E:$E,$B$1)</f>
        <v>0</v>
      </c>
      <c r="P166" s="52">
        <f>SUMIFS('2012Figures'!$J:$J,'2012Figures'!$C:$C,$A166,'2012Figures'!$H:$H,$B166,'2012Figures'!$I:$I,$C166,'2012Figures'!$B:$B,"CyToBroker",'2012Figures'!$G:$G,"P1",'2012Figures'!$E:$E,$B$1)</f>
        <v>0</v>
      </c>
      <c r="R166" s="46" t="str">
        <f t="shared" si="23"/>
        <v/>
      </c>
      <c r="S166" s="46" t="str">
        <f t="shared" si="23"/>
        <v/>
      </c>
      <c r="T166" s="46" t="str">
        <f t="shared" si="23"/>
        <v/>
      </c>
      <c r="U166" s="46" t="str">
        <f t="shared" si="23"/>
        <v/>
      </c>
      <c r="V166" s="46" t="str">
        <f t="shared" si="23"/>
        <v/>
      </c>
    </row>
    <row r="167" spans="1:22" x14ac:dyDescent="0.2">
      <c r="A167" s="1">
        <v>114</v>
      </c>
      <c r="B167" s="1" t="s">
        <v>62</v>
      </c>
      <c r="D167" s="29">
        <f>SUMIFS('2013Figures'!$J:$J,'2013Figures'!$C:$C,$A167,'2013Figures'!$I:$I,"",'2013Figures'!$E:$E,$B$1)</f>
        <v>2825</v>
      </c>
      <c r="E167" s="9">
        <f>SUMIFS('2013Figures'!$J:$J,'2013Figures'!$C:$C,$A167,'2013Figures'!$I:$I,"",'2013Figures'!$B:$B,"BrokerToCy",'2013Figures'!$G:$G,"E1",'2013Figures'!$E:$E,$B$1)</f>
        <v>0</v>
      </c>
      <c r="F167" s="9">
        <f>SUMIFS('2013Figures'!$J:$J,'2013Figures'!$C:$C,$A167,'2013Figures'!$I:$I,"",'2013Figures'!$B:$B,"BrokerToCy",'2013Figures'!$G:$G,"P1",'2013Figures'!$E:$E,$B$1)</f>
        <v>0</v>
      </c>
      <c r="G167" s="9">
        <f>SUMIFS('2013Figures'!$J:$J,'2013Figures'!$C:$C,$A167,'2013Figures'!$I:$I,"",'2013Figures'!$B:$B,"CyToBroker",'2013Figures'!$G:$G,"E1",'2013Figures'!$E:$E,$B$1)</f>
        <v>2825</v>
      </c>
      <c r="H167" s="9">
        <f>SUMIFS('2013Figures'!$J:$J,'2013Figures'!$C:$C,$A167,'2013Figures'!$I:$I,"",'2013Figures'!$B:$B,"CyToBroker",'2013Figures'!$G:$G,"P1",'2013Figures'!$E:$E,$B$1)</f>
        <v>0</v>
      </c>
      <c r="J167" s="8" t="s">
        <v>131</v>
      </c>
      <c r="L167" s="42">
        <f>SUMIFS('2012Figures'!$J:$J,'2012Figures'!$C:$C,$A167,'2012Figures'!$I:$I,"",'2012Figures'!$E:$E,$B$1)</f>
        <v>4412</v>
      </c>
      <c r="M167" s="52">
        <f>SUMIFS('2012Figures'!$J:$J,'2012Figures'!$C:$C,$A167,'2012Figures'!$I:$I,"",'2012Figures'!$B:$B,"BrokerToCy",'2012Figures'!$G:$G,"E1",'2012Figures'!$E:$E,$B$1)</f>
        <v>0</v>
      </c>
      <c r="N167" s="52">
        <f>SUMIFS('2012Figures'!$J:$J,'2012Figures'!$C:$C,$A167,'2012Figures'!$I:$I,"",'2012Figures'!$B:$B,"BrokerToCy",'2012Figures'!$G:$G,"P1",'2012Figures'!$E:$E,$B$1)</f>
        <v>0</v>
      </c>
      <c r="O167" s="52">
        <f>SUMIFS('2012Figures'!$J:$J,'2012Figures'!$C:$C,$A167,'2012Figures'!$I:$I,"",'2012Figures'!$B:$B,"CyToBroker",'2012Figures'!$G:$G,"E1",'2012Figures'!$E:$E,$B$1)</f>
        <v>4412</v>
      </c>
      <c r="P167" s="52">
        <f>SUMIFS('2012Figures'!$J:$J,'2012Figures'!$C:$C,$A167,'2012Figures'!$I:$I,"",'2012Figures'!$B:$B,"CyToBroker",'2012Figures'!$G:$G,"P1",'2012Figures'!$E:$E,$B$1)</f>
        <v>0</v>
      </c>
      <c r="R167" s="46">
        <f t="shared" si="23"/>
        <v>-0.36</v>
      </c>
      <c r="S167" s="46" t="str">
        <f t="shared" si="23"/>
        <v/>
      </c>
      <c r="T167" s="46" t="str">
        <f t="shared" si="23"/>
        <v/>
      </c>
      <c r="U167" s="46">
        <f t="shared" si="23"/>
        <v>-0.36</v>
      </c>
      <c r="V167" s="46" t="str">
        <f t="shared" si="23"/>
        <v/>
      </c>
    </row>
    <row r="168" spans="1:22" x14ac:dyDescent="0.2">
      <c r="A168" s="21"/>
      <c r="B168" s="21" t="s">
        <v>92</v>
      </c>
      <c r="C168" s="22"/>
      <c r="D168" s="23">
        <f>SUM(E168:H168)</f>
        <v>3015</v>
      </c>
      <c r="E168" s="23">
        <f t="shared" ref="E168:H168" si="24">SUM(E155:E167)</f>
        <v>0</v>
      </c>
      <c r="F168" s="23">
        <f t="shared" si="24"/>
        <v>0</v>
      </c>
      <c r="G168" s="23">
        <f t="shared" si="24"/>
        <v>3015</v>
      </c>
      <c r="H168" s="23">
        <f t="shared" si="24"/>
        <v>0</v>
      </c>
      <c r="I168" s="21"/>
      <c r="J168" s="22"/>
      <c r="K168" s="21"/>
      <c r="L168" s="43">
        <f>SUM(M168:P168)</f>
        <v>4412</v>
      </c>
      <c r="M168" s="43">
        <f t="shared" ref="M168:P168" si="25">SUM(M155:M167)</f>
        <v>0</v>
      </c>
      <c r="N168" s="43">
        <f t="shared" si="25"/>
        <v>0</v>
      </c>
      <c r="O168" s="43">
        <f t="shared" si="25"/>
        <v>4412</v>
      </c>
      <c r="P168" s="43">
        <f t="shared" si="25"/>
        <v>0</v>
      </c>
      <c r="Q168" s="21"/>
      <c r="R168" s="21"/>
      <c r="S168" s="21"/>
      <c r="T168" s="21"/>
      <c r="U168" s="21"/>
      <c r="V168" s="21"/>
    </row>
    <row r="169" spans="1:22" x14ac:dyDescent="0.2">
      <c r="A169" s="28">
        <v>115</v>
      </c>
      <c r="B169" s="28" t="s">
        <v>23</v>
      </c>
      <c r="C169" s="17" t="s">
        <v>88</v>
      </c>
      <c r="D169" s="18">
        <f>SUMIFS('2013Figures'!$J:$J,'2013Figures'!$C:$C,$A169,'2013Figures'!$E:$E,$B$1)</f>
        <v>0</v>
      </c>
      <c r="E169" s="18">
        <f>SUMIFS('2013Figures'!$J:$J,'2013Figures'!$C:$C,$A169,'2013Figures'!$B:$B,"BrokerToCy",'2013Figures'!$G:$G,"E1",'2013Figures'!$E:$E,$B$1)</f>
        <v>0</v>
      </c>
      <c r="F169" s="18">
        <f>SUMIFS('2013Figures'!$J:$J,'2013Figures'!$C:$C,$A169,'2013Figures'!$B:$B,"BrokerToCy",'2013Figures'!$G:$G,"P1",'2013Figures'!$E:$E,$B$1)</f>
        <v>0</v>
      </c>
      <c r="G169" s="18">
        <f>SUMIFS('2013Figures'!$J:$J,'2013Figures'!$C:$C,$A169,'2013Figures'!$B:$B,"CyToBroker",'2013Figures'!$G:$G,"E1",'2013Figures'!$E:$E,$B$1)</f>
        <v>0</v>
      </c>
      <c r="H169" s="18">
        <f>SUMIFS('2013Figures'!$J:$J,'2013Figures'!$C:$C,$A169,'2013Figures'!$B:$B,"CyToBroker",'2013Figures'!$G:$G,"P1",'2013Figures'!$E:$E,$B$1)</f>
        <v>0</v>
      </c>
      <c r="I169" s="28"/>
      <c r="J169" s="17"/>
      <c r="K169" s="28"/>
      <c r="L169" s="50">
        <f>SUMIFS('2012Figures'!$J:$J,'2012Figures'!$C:$C,$A169,'2012Figures'!$E:$E,$B$1)</f>
        <v>0</v>
      </c>
      <c r="M169" s="50">
        <f>SUMIFS('2012Figures'!$J:$J,'2012Figures'!$C:$C,$A169,'2012Figures'!$B:$B,"BrokerToCy",'2012Figures'!$G:$G,"E1",'2012Figures'!$E:$E,$B$1)</f>
        <v>0</v>
      </c>
      <c r="N169" s="50">
        <f>SUMIFS('2012Figures'!$J:$J,'2012Figures'!$C:$C,$A169,'2012Figures'!$B:$B,"BrokerToCy",'2012Figures'!$G:$G,"P1",'2012Figures'!$E:$E,$B$1)</f>
        <v>0</v>
      </c>
      <c r="O169" s="50">
        <f>SUMIFS('2012Figures'!$J:$J,'2012Figures'!$C:$C,$A169,'2012Figures'!$B:$B,"CyToBroker",'2012Figures'!$G:$G,"E1",'2012Figures'!$E:$E,$B$1)</f>
        <v>0</v>
      </c>
      <c r="P169" s="50">
        <f>SUMIFS('2012Figures'!$J:$J,'2012Figures'!$C:$C,$A169,'2012Figures'!$B:$B,"CyToBroker",'2012Figures'!$G:$G,"P1",'2012Figures'!$E:$E,$B$1)</f>
        <v>0</v>
      </c>
      <c r="Q169" s="28"/>
      <c r="R169" s="46" t="str">
        <f t="shared" si="23"/>
        <v/>
      </c>
      <c r="S169" s="46" t="str">
        <f t="shared" si="23"/>
        <v/>
      </c>
      <c r="T169" s="46" t="str">
        <f t="shared" si="23"/>
        <v/>
      </c>
      <c r="U169" s="46" t="str">
        <f t="shared" si="23"/>
        <v/>
      </c>
      <c r="V169" s="46" t="str">
        <f t="shared" si="23"/>
        <v/>
      </c>
    </row>
    <row r="170" spans="1:22" x14ac:dyDescent="0.2">
      <c r="A170" s="1">
        <v>115</v>
      </c>
      <c r="B170" s="1" t="s">
        <v>23</v>
      </c>
      <c r="C170" s="8">
        <v>2</v>
      </c>
      <c r="D170" s="29">
        <f>SUMIFS('2013Figures'!$J:$J,'2013Figures'!$C:$C,$A170,'2013Figures'!$H:$H,$B170,'2013Figures'!$I:$I,$C170,'2013Figures'!$E:$E,$B$1)</f>
        <v>0</v>
      </c>
      <c r="E170" s="9">
        <f>SUMIFS('2013Figures'!$J:$J,'2013Figures'!$C:$C,$A170,'2013Figures'!$H:$H,$B170,'2013Figures'!$I:$I,$C170,'2013Figures'!$B:$B,"BrokerToCy",'2013Figures'!$G:$G,"E1",'2013Figures'!$E:$E,$B$1)</f>
        <v>0</v>
      </c>
      <c r="F170" s="9">
        <f>SUMIFS('2013Figures'!$J:$J,'2013Figures'!$C:$C,$A170,'2013Figures'!$H:$H,$B170,'2013Figures'!$I:$I,$C170,'2013Figures'!$B:$B,"BrokerToCy",'2013Figures'!$G:$G,"P1",'2013Figures'!$E:$E,$B$1)</f>
        <v>0</v>
      </c>
      <c r="G170" s="9">
        <f>SUMIFS('2013Figures'!$J:$J,'2013Figures'!$C:$C,$A170,'2013Figures'!$H:$H,$B170,'2013Figures'!$I:$I,$C170,'2013Figures'!$B:$B,"CyToBroker",'2013Figures'!$G:$G,"E1",'2013Figures'!$E:$E,$B$1)</f>
        <v>0</v>
      </c>
      <c r="H170" s="9">
        <f>SUMIFS('2013Figures'!$J:$J,'2013Figures'!$C:$C,$A170,'2013Figures'!$H:$H,$B170,'2013Figures'!$I:$I,$C170,'2013Figures'!$B:$B,"CyToBroker",'2013Figures'!$G:$G,"P1",'2013Figures'!$E:$E,$B$1)</f>
        <v>0</v>
      </c>
      <c r="J170" s="8" t="s">
        <v>146</v>
      </c>
      <c r="L170" s="42">
        <f>SUMIFS('2012Figures'!$J:$J,'2012Figures'!$C:$C,$A170,'2012Figures'!$H:$H,$B170,'2012Figures'!$I:$I,$C170,'2012Figures'!$E:$E,$B$1)</f>
        <v>0</v>
      </c>
      <c r="M170" s="52">
        <f>SUMIFS('2012Figures'!$J:$J,'2012Figures'!$C:$C,$A170,'2012Figures'!$H:$H,$B170,'2012Figures'!$I:$I,$C170,'2012Figures'!$B:$B,"BrokerToCy",'2012Figures'!$G:$G,"E1",'2012Figures'!$E:$E,$B$1)</f>
        <v>0</v>
      </c>
      <c r="N170" s="52">
        <f>SUMIFS('2012Figures'!$J:$J,'2012Figures'!$C:$C,$A170,'2012Figures'!$H:$H,$B170,'2012Figures'!$I:$I,$C170,'2012Figures'!$B:$B,"BrokerToCy",'2012Figures'!$G:$G,"P1",'2012Figures'!$E:$E,$B$1)</f>
        <v>0</v>
      </c>
      <c r="O170" s="52">
        <f>SUMIFS('2012Figures'!$J:$J,'2012Figures'!$C:$C,$A170,'2012Figures'!$H:$H,$B170,'2012Figures'!$I:$I,$C170,'2012Figures'!$B:$B,"CyToBroker",'2012Figures'!$G:$G,"E1",'2012Figures'!$E:$E,$B$1)</f>
        <v>0</v>
      </c>
      <c r="P170" s="52">
        <f>SUMIFS('2012Figures'!$J:$J,'2012Figures'!$C:$C,$A170,'2012Figures'!$H:$H,$B170,'2012Figures'!$I:$I,$C170,'2012Figures'!$B:$B,"CyToBroker",'2012Figures'!$G:$G,"P1",'2012Figures'!$E:$E,$B$1)</f>
        <v>0</v>
      </c>
      <c r="R170" s="46" t="str">
        <f t="shared" si="23"/>
        <v/>
      </c>
      <c r="S170" s="46" t="str">
        <f t="shared" si="23"/>
        <v/>
      </c>
      <c r="T170" s="46" t="str">
        <f t="shared" si="23"/>
        <v/>
      </c>
      <c r="U170" s="46" t="str">
        <f t="shared" si="23"/>
        <v/>
      </c>
      <c r="V170" s="46" t="str">
        <f t="shared" si="23"/>
        <v/>
      </c>
    </row>
    <row r="171" spans="1:22" x14ac:dyDescent="0.2">
      <c r="A171" s="1">
        <v>115</v>
      </c>
      <c r="B171" s="1" t="s">
        <v>23</v>
      </c>
      <c r="C171" s="8">
        <v>1</v>
      </c>
      <c r="D171" s="29">
        <f>SUMIFS('2013Figures'!$J:$J,'2013Figures'!$C:$C,$A171,'2013Figures'!$H:$H,$B171,'2013Figures'!$I:$I,$C171,'2013Figures'!$E:$E,$B$1)</f>
        <v>0</v>
      </c>
      <c r="E171" s="9">
        <f>SUMIFS('2013Figures'!$J:$J,'2013Figures'!$C:$C,$A171,'2013Figures'!$H:$H,$B171,'2013Figures'!$I:$I,$C171,'2013Figures'!$B:$B,"BrokerToCy",'2013Figures'!$G:$G,"E1",'2013Figures'!$E:$E,$B$1)</f>
        <v>0</v>
      </c>
      <c r="F171" s="9">
        <f>SUMIFS('2013Figures'!$J:$J,'2013Figures'!$C:$C,$A171,'2013Figures'!$H:$H,$B171,'2013Figures'!$I:$I,$C171,'2013Figures'!$B:$B,"BrokerToCy",'2013Figures'!$G:$G,"P1",'2013Figures'!$E:$E,$B$1)</f>
        <v>0</v>
      </c>
      <c r="G171" s="9">
        <f>SUMIFS('2013Figures'!$J:$J,'2013Figures'!$C:$C,$A171,'2013Figures'!$H:$H,$B171,'2013Figures'!$I:$I,$C171,'2013Figures'!$B:$B,"CyToBroker",'2013Figures'!$G:$G,"E1",'2013Figures'!$E:$E,$B$1)</f>
        <v>0</v>
      </c>
      <c r="H171" s="9">
        <f>SUMIFS('2013Figures'!$J:$J,'2013Figures'!$C:$C,$A171,'2013Figures'!$H:$H,$B171,'2013Figures'!$I:$I,$C171,'2013Figures'!$B:$B,"CyToBroker",'2013Figures'!$G:$G,"P1",'2013Figures'!$E:$E,$B$1)</f>
        <v>0</v>
      </c>
      <c r="I171" s="30"/>
      <c r="J171" s="31">
        <v>200901</v>
      </c>
      <c r="K171" s="30"/>
      <c r="L171" s="42">
        <f>SUMIFS('2012Figures'!$J:$J,'2012Figures'!$C:$C,$A171,'2012Figures'!$H:$H,$B171,'2012Figures'!$I:$I,$C171,'2012Figures'!$E:$E,$B$1)</f>
        <v>0</v>
      </c>
      <c r="M171" s="52">
        <f>SUMIFS('2012Figures'!$J:$J,'2012Figures'!$C:$C,$A171,'2012Figures'!$H:$H,$B171,'2012Figures'!$I:$I,$C171,'2012Figures'!$B:$B,"BrokerToCy",'2012Figures'!$G:$G,"E1",'2012Figures'!$E:$E,$B$1)</f>
        <v>0</v>
      </c>
      <c r="N171" s="52">
        <f>SUMIFS('2012Figures'!$J:$J,'2012Figures'!$C:$C,$A171,'2012Figures'!$H:$H,$B171,'2012Figures'!$I:$I,$C171,'2012Figures'!$B:$B,"BrokerToCy",'2012Figures'!$G:$G,"P1",'2012Figures'!$E:$E,$B$1)</f>
        <v>0</v>
      </c>
      <c r="O171" s="52">
        <f>SUMIFS('2012Figures'!$J:$J,'2012Figures'!$C:$C,$A171,'2012Figures'!$H:$H,$B171,'2012Figures'!$I:$I,$C171,'2012Figures'!$B:$B,"CyToBroker",'2012Figures'!$G:$G,"E1",'2012Figures'!$E:$E,$B$1)</f>
        <v>0</v>
      </c>
      <c r="P171" s="52">
        <f>SUMIFS('2012Figures'!$J:$J,'2012Figures'!$C:$C,$A171,'2012Figures'!$H:$H,$B171,'2012Figures'!$I:$I,$C171,'2012Figures'!$B:$B,"CyToBroker",'2012Figures'!$G:$G,"P1",'2012Figures'!$E:$E,$B$1)</f>
        <v>0</v>
      </c>
      <c r="Q171" s="30"/>
      <c r="R171" s="46" t="str">
        <f t="shared" si="23"/>
        <v/>
      </c>
      <c r="S171" s="46" t="str">
        <f t="shared" si="23"/>
        <v/>
      </c>
      <c r="T171" s="46" t="str">
        <f t="shared" si="23"/>
        <v/>
      </c>
      <c r="U171" s="46" t="str">
        <f t="shared" si="23"/>
        <v/>
      </c>
      <c r="V171" s="46" t="str">
        <f t="shared" si="23"/>
        <v/>
      </c>
    </row>
    <row r="172" spans="1:22" x14ac:dyDescent="0.2">
      <c r="A172" s="1">
        <v>115</v>
      </c>
      <c r="B172" s="1" t="s">
        <v>23</v>
      </c>
      <c r="D172" s="29">
        <f>SUMIFS('2013Figures'!$J:$J,'2013Figures'!$C:$C,$A172,'2013Figures'!$I:$I,"",'2013Figures'!$E:$E,$B$1)</f>
        <v>0</v>
      </c>
      <c r="E172" s="9">
        <f>SUMIFS('2013Figures'!$J:$J,'2013Figures'!$C:$C,$A172,'2013Figures'!$I:$I,"",'2013Figures'!$B:$B,"BrokerToCy",'2013Figures'!$G:$G,"E1",'2013Figures'!$E:$E,$B$1)</f>
        <v>0</v>
      </c>
      <c r="F172" s="9">
        <f>SUMIFS('2013Figures'!$J:$J,'2013Figures'!$C:$C,$A172,'2013Figures'!$I:$I,"",'2013Figures'!$B:$B,"BrokerToCy",'2013Figures'!$G:$G,"P1",'2013Figures'!$E:$E,$B$1)</f>
        <v>0</v>
      </c>
      <c r="G172" s="9">
        <f>SUMIFS('2013Figures'!$J:$J,'2013Figures'!$C:$C,$A172,'2013Figures'!$I:$I,"",'2013Figures'!$B:$B,"CyToBroker",'2013Figures'!$G:$G,"E1",'2013Figures'!$E:$E,$B$1)</f>
        <v>0</v>
      </c>
      <c r="H172" s="9">
        <f>SUMIFS('2013Figures'!$J:$J,'2013Figures'!$C:$C,$A172,'2013Figures'!$I:$I,"",'2013Figures'!$B:$B,"CyToBroker",'2013Figures'!$G:$G,"P1",'2013Figures'!$E:$E,$B$1)</f>
        <v>0</v>
      </c>
      <c r="J172" s="8" t="s">
        <v>131</v>
      </c>
      <c r="L172" s="42">
        <f>SUMIFS('2012Figures'!$J:$J,'2012Figures'!$C:$C,$A172,'2012Figures'!$I:$I,"",'2012Figures'!$E:$E,$B$1)</f>
        <v>0</v>
      </c>
      <c r="M172" s="52">
        <f>SUMIFS('2012Figures'!$J:$J,'2012Figures'!$C:$C,$A172,'2012Figures'!$I:$I,"",'2012Figures'!$B:$B,"BrokerToCy",'2012Figures'!$G:$G,"E1",'2012Figures'!$E:$E,$B$1)</f>
        <v>0</v>
      </c>
      <c r="N172" s="52">
        <f>SUMIFS('2012Figures'!$J:$J,'2012Figures'!$C:$C,$A172,'2012Figures'!$I:$I,"",'2012Figures'!$B:$B,"BrokerToCy",'2012Figures'!$G:$G,"P1",'2012Figures'!$E:$E,$B$1)</f>
        <v>0</v>
      </c>
      <c r="O172" s="52">
        <f>SUMIFS('2012Figures'!$J:$J,'2012Figures'!$C:$C,$A172,'2012Figures'!$I:$I,"",'2012Figures'!$B:$B,"CyToBroker",'2012Figures'!$G:$G,"E1",'2012Figures'!$E:$E,$B$1)</f>
        <v>0</v>
      </c>
      <c r="P172" s="52">
        <f>SUMIFS('2012Figures'!$J:$J,'2012Figures'!$C:$C,$A172,'2012Figures'!$I:$I,"",'2012Figures'!$B:$B,"CyToBroker",'2012Figures'!$G:$G,"P1",'2012Figures'!$E:$E,$B$1)</f>
        <v>0</v>
      </c>
      <c r="R172" s="46" t="str">
        <f t="shared" si="23"/>
        <v/>
      </c>
      <c r="S172" s="46" t="str">
        <f t="shared" si="23"/>
        <v/>
      </c>
      <c r="T172" s="46" t="str">
        <f t="shared" si="23"/>
        <v/>
      </c>
      <c r="U172" s="46" t="str">
        <f t="shared" si="23"/>
        <v/>
      </c>
      <c r="V172" s="46" t="str">
        <f t="shared" si="23"/>
        <v/>
      </c>
    </row>
    <row r="173" spans="1:22" x14ac:dyDescent="0.2">
      <c r="A173" s="21"/>
      <c r="B173" s="21" t="s">
        <v>92</v>
      </c>
      <c r="C173" s="22"/>
      <c r="D173" s="23">
        <f>SUM(E173:H173)</f>
        <v>0</v>
      </c>
      <c r="E173" s="23">
        <f>SUM(E170:E172)</f>
        <v>0</v>
      </c>
      <c r="F173" s="23">
        <f>SUM(F170:F172)</f>
        <v>0</v>
      </c>
      <c r="G173" s="23">
        <f>SUM(G170:G172)</f>
        <v>0</v>
      </c>
      <c r="H173" s="23">
        <f>SUM(H170:H172)</f>
        <v>0</v>
      </c>
      <c r="I173" s="21"/>
      <c r="J173" s="22"/>
      <c r="K173" s="21"/>
      <c r="L173" s="43">
        <f>SUM(M173:P173)</f>
        <v>0</v>
      </c>
      <c r="M173" s="43">
        <f>SUM(M170:M172)</f>
        <v>0</v>
      </c>
      <c r="N173" s="43">
        <f>SUM(N170:N172)</f>
        <v>0</v>
      </c>
      <c r="O173" s="43">
        <f>SUM(O170:O172)</f>
        <v>0</v>
      </c>
      <c r="P173" s="43">
        <f>SUM(P170:P172)</f>
        <v>0</v>
      </c>
      <c r="Q173" s="21"/>
      <c r="R173" s="21"/>
      <c r="S173" s="21"/>
      <c r="T173" s="21"/>
      <c r="U173" s="21"/>
      <c r="V173" s="21"/>
    </row>
    <row r="174" spans="1:22" x14ac:dyDescent="0.2">
      <c r="A174" s="28">
        <v>116</v>
      </c>
      <c r="B174" s="28" t="s">
        <v>64</v>
      </c>
      <c r="C174" s="17" t="s">
        <v>88</v>
      </c>
      <c r="D174" s="18">
        <f>SUMIFS('2013Figures'!$J:$J,'2013Figures'!$C:$C,$A174,'2013Figures'!$E:$E,$B$1)</f>
        <v>0</v>
      </c>
      <c r="E174" s="18">
        <f>SUMIFS('2013Figures'!$J:$J,'2013Figures'!$C:$C,$A174,'2013Figures'!$B:$B,"BrokerToCy",'2013Figures'!$G:$G,"E1",'2013Figures'!$E:$E,$B$1)</f>
        <v>0</v>
      </c>
      <c r="F174" s="18">
        <f>SUMIFS('2013Figures'!$J:$J,'2013Figures'!$C:$C,$A174,'2013Figures'!$B:$B,"BrokerToCy",'2013Figures'!$G:$G,"P1",'2013Figures'!$E:$E,$B$1)</f>
        <v>0</v>
      </c>
      <c r="G174" s="18">
        <f>SUMIFS('2013Figures'!$J:$J,'2013Figures'!$C:$C,$A174,'2013Figures'!$B:$B,"CyToBroker",'2013Figures'!$G:$G,"E1",'2013Figures'!$E:$E,$B$1)</f>
        <v>0</v>
      </c>
      <c r="H174" s="18">
        <f>SUMIFS('2013Figures'!$J:$J,'2013Figures'!$C:$C,$A174,'2013Figures'!$B:$B,"CyToBroker",'2013Figures'!$G:$G,"P1",'2013Figures'!$E:$E,$B$1)</f>
        <v>0</v>
      </c>
      <c r="I174" s="28"/>
      <c r="J174" s="17"/>
      <c r="K174" s="28"/>
      <c r="L174" s="50">
        <f>SUMIFS('2012Figures'!$J:$J,'2012Figures'!$C:$C,$A174,'2012Figures'!$E:$E,$B$1)</f>
        <v>0</v>
      </c>
      <c r="M174" s="50">
        <f>SUMIFS('2012Figures'!$J:$J,'2012Figures'!$C:$C,$A174,'2012Figures'!$B:$B,"BrokerToCy",'2012Figures'!$G:$G,"E1",'2012Figures'!$E:$E,$B$1)</f>
        <v>0</v>
      </c>
      <c r="N174" s="50">
        <f>SUMIFS('2012Figures'!$J:$J,'2012Figures'!$C:$C,$A174,'2012Figures'!$B:$B,"BrokerToCy",'2012Figures'!$G:$G,"P1",'2012Figures'!$E:$E,$B$1)</f>
        <v>0</v>
      </c>
      <c r="O174" s="50">
        <f>SUMIFS('2012Figures'!$J:$J,'2012Figures'!$C:$C,$A174,'2012Figures'!$B:$B,"CyToBroker",'2012Figures'!$G:$G,"E1",'2012Figures'!$E:$E,$B$1)</f>
        <v>0</v>
      </c>
      <c r="P174" s="50">
        <f>SUMIFS('2012Figures'!$J:$J,'2012Figures'!$C:$C,$A174,'2012Figures'!$B:$B,"CyToBroker",'2012Figures'!$G:$G,"P1",'2012Figures'!$E:$E,$B$1)</f>
        <v>0</v>
      </c>
      <c r="Q174" s="28"/>
      <c r="R174" s="46" t="str">
        <f t="shared" si="23"/>
        <v/>
      </c>
      <c r="S174" s="46" t="str">
        <f t="shared" si="23"/>
        <v/>
      </c>
      <c r="T174" s="46" t="str">
        <f t="shared" si="23"/>
        <v/>
      </c>
      <c r="U174" s="46" t="str">
        <f t="shared" si="23"/>
        <v/>
      </c>
      <c r="V174" s="46" t="str">
        <f t="shared" si="23"/>
        <v/>
      </c>
    </row>
    <row r="175" spans="1:22" x14ac:dyDescent="0.2">
      <c r="A175" s="1">
        <v>116</v>
      </c>
      <c r="B175" s="1" t="s">
        <v>64</v>
      </c>
      <c r="C175" s="8">
        <v>3</v>
      </c>
      <c r="D175" s="29">
        <f>SUMIFS('2013Figures'!$J:$J,'2013Figures'!$C:$C,$A175,'2013Figures'!$H:$H,$B175,'2013Figures'!$I:$I,$C175,'2013Figures'!$E:$E,$B$1)</f>
        <v>0</v>
      </c>
      <c r="E175" s="9">
        <f>SUMIFS('2013Figures'!$J:$J,'2013Figures'!$C:$C,$A175,'2013Figures'!$H:$H,$B175,'2013Figures'!$I:$I,$C175,'2013Figures'!$B:$B,"BrokerToCy",'2013Figures'!$G:$G,"E1",'2013Figures'!$E:$E,$B$1)</f>
        <v>0</v>
      </c>
      <c r="F175" s="9">
        <f>SUMIFS('2013Figures'!$J:$J,'2013Figures'!$C:$C,$A175,'2013Figures'!$H:$H,$B175,'2013Figures'!$I:$I,$C175,'2013Figures'!$B:$B,"BrokerToCy",'2013Figures'!$G:$G,"P1",'2013Figures'!$E:$E,$B$1)</f>
        <v>0</v>
      </c>
      <c r="G175" s="9">
        <f>SUMIFS('2013Figures'!$J:$J,'2013Figures'!$C:$C,$A175,'2013Figures'!$H:$H,$B175,'2013Figures'!$I:$I,$C175,'2013Figures'!$B:$B,"CyToBroker",'2013Figures'!$G:$G,"E1",'2013Figures'!$E:$E,$B$1)</f>
        <v>0</v>
      </c>
      <c r="H175" s="9">
        <f>SUMIFS('2013Figures'!$J:$J,'2013Figures'!$C:$C,$A175,'2013Figures'!$H:$H,$B175,'2013Figures'!$I:$I,$C175,'2013Figures'!$B:$B,"CyToBroker",'2013Figures'!$G:$G,"P1",'2013Figures'!$E:$E,$B$1)</f>
        <v>0</v>
      </c>
      <c r="J175" s="8" t="s">
        <v>146</v>
      </c>
      <c r="L175" s="42">
        <f>SUMIFS('2012Figures'!$J:$J,'2012Figures'!$C:$C,$A175,'2012Figures'!$H:$H,$B175,'2012Figures'!$I:$I,$C175,'2012Figures'!$E:$E,$B$1)</f>
        <v>0</v>
      </c>
      <c r="M175" s="52">
        <f>SUMIFS('2012Figures'!$J:$J,'2012Figures'!$C:$C,$A175,'2012Figures'!$H:$H,$B175,'2012Figures'!$I:$I,$C175,'2012Figures'!$B:$B,"BrokerToCy",'2012Figures'!$G:$G,"E1",'2012Figures'!$E:$E,$B$1)</f>
        <v>0</v>
      </c>
      <c r="N175" s="52">
        <f>SUMIFS('2012Figures'!$J:$J,'2012Figures'!$C:$C,$A175,'2012Figures'!$H:$H,$B175,'2012Figures'!$I:$I,$C175,'2012Figures'!$B:$B,"BrokerToCy",'2012Figures'!$G:$G,"P1",'2012Figures'!$E:$E,$B$1)</f>
        <v>0</v>
      </c>
      <c r="O175" s="52">
        <f>SUMIFS('2012Figures'!$J:$J,'2012Figures'!$C:$C,$A175,'2012Figures'!$H:$H,$B175,'2012Figures'!$I:$I,$C175,'2012Figures'!$B:$B,"CyToBroker",'2012Figures'!$G:$G,"E1",'2012Figures'!$E:$E,$B$1)</f>
        <v>0</v>
      </c>
      <c r="P175" s="52">
        <f>SUMIFS('2012Figures'!$J:$J,'2012Figures'!$C:$C,$A175,'2012Figures'!$H:$H,$B175,'2012Figures'!$I:$I,$C175,'2012Figures'!$B:$B,"CyToBroker",'2012Figures'!$G:$G,"P1",'2012Figures'!$E:$E,$B$1)</f>
        <v>0</v>
      </c>
      <c r="R175" s="46" t="str">
        <f t="shared" si="23"/>
        <v/>
      </c>
      <c r="S175" s="46" t="str">
        <f t="shared" si="23"/>
        <v/>
      </c>
      <c r="T175" s="46" t="str">
        <f t="shared" si="23"/>
        <v/>
      </c>
      <c r="U175" s="46" t="str">
        <f t="shared" si="23"/>
        <v/>
      </c>
      <c r="V175" s="46" t="str">
        <f t="shared" si="23"/>
        <v/>
      </c>
    </row>
    <row r="176" spans="1:22" x14ac:dyDescent="0.2">
      <c r="A176" s="1">
        <v>116</v>
      </c>
      <c r="B176" s="1" t="s">
        <v>64</v>
      </c>
      <c r="C176" s="8">
        <v>2</v>
      </c>
      <c r="D176" s="29">
        <f>SUMIFS('2013Figures'!$J:$J,'2013Figures'!$C:$C,$A176,'2013Figures'!$H:$H,$B176,'2013Figures'!$I:$I,$C176,'2013Figures'!$E:$E,$B$1)</f>
        <v>0</v>
      </c>
      <c r="E176" s="9">
        <f>SUMIFS('2013Figures'!$J:$J,'2013Figures'!$C:$C,$A176,'2013Figures'!$H:$H,$B176,'2013Figures'!$I:$I,$C176,'2013Figures'!$B:$B,"BrokerToCy",'2013Figures'!$G:$G,"E1",'2013Figures'!$E:$E,$B$1)</f>
        <v>0</v>
      </c>
      <c r="F176" s="9">
        <f>SUMIFS('2013Figures'!$J:$J,'2013Figures'!$C:$C,$A176,'2013Figures'!$H:$H,$B176,'2013Figures'!$I:$I,$C176,'2013Figures'!$B:$B,"BrokerToCy",'2013Figures'!$G:$G,"P1",'2013Figures'!$E:$E,$B$1)</f>
        <v>0</v>
      </c>
      <c r="G176" s="9">
        <f>SUMIFS('2013Figures'!$J:$J,'2013Figures'!$C:$C,$A176,'2013Figures'!$H:$H,$B176,'2013Figures'!$I:$I,$C176,'2013Figures'!$B:$B,"CyToBroker",'2013Figures'!$G:$G,"E1",'2013Figures'!$E:$E,$B$1)</f>
        <v>0</v>
      </c>
      <c r="H176" s="9">
        <f>SUMIFS('2013Figures'!$J:$J,'2013Figures'!$C:$C,$A176,'2013Figures'!$H:$H,$B176,'2013Figures'!$I:$I,$C176,'2013Figures'!$B:$B,"CyToBroker",'2013Figures'!$G:$G,"P1",'2013Figures'!$E:$E,$B$1)</f>
        <v>0</v>
      </c>
      <c r="I176" s="30"/>
      <c r="J176" s="31">
        <v>201101</v>
      </c>
      <c r="K176" s="30"/>
      <c r="L176" s="42">
        <f>SUMIFS('2012Figures'!$J:$J,'2012Figures'!$C:$C,$A176,'2012Figures'!$H:$H,$B176,'2012Figures'!$I:$I,$C176,'2012Figures'!$E:$E,$B$1)</f>
        <v>0</v>
      </c>
      <c r="M176" s="52">
        <f>SUMIFS('2012Figures'!$J:$J,'2012Figures'!$C:$C,$A176,'2012Figures'!$H:$H,$B176,'2012Figures'!$I:$I,$C176,'2012Figures'!$B:$B,"BrokerToCy",'2012Figures'!$G:$G,"E1",'2012Figures'!$E:$E,$B$1)</f>
        <v>0</v>
      </c>
      <c r="N176" s="52">
        <f>SUMIFS('2012Figures'!$J:$J,'2012Figures'!$C:$C,$A176,'2012Figures'!$H:$H,$B176,'2012Figures'!$I:$I,$C176,'2012Figures'!$B:$B,"BrokerToCy",'2012Figures'!$G:$G,"P1",'2012Figures'!$E:$E,$B$1)</f>
        <v>0</v>
      </c>
      <c r="O176" s="52">
        <f>SUMIFS('2012Figures'!$J:$J,'2012Figures'!$C:$C,$A176,'2012Figures'!$H:$H,$B176,'2012Figures'!$I:$I,$C176,'2012Figures'!$B:$B,"CyToBroker",'2012Figures'!$G:$G,"E1",'2012Figures'!$E:$E,$B$1)</f>
        <v>0</v>
      </c>
      <c r="P176" s="52">
        <f>SUMIFS('2012Figures'!$J:$J,'2012Figures'!$C:$C,$A176,'2012Figures'!$H:$H,$B176,'2012Figures'!$I:$I,$C176,'2012Figures'!$B:$B,"CyToBroker",'2012Figures'!$G:$G,"P1",'2012Figures'!$E:$E,$B$1)</f>
        <v>0</v>
      </c>
      <c r="Q176" s="30"/>
      <c r="R176" s="46" t="str">
        <f t="shared" si="23"/>
        <v/>
      </c>
      <c r="S176" s="46" t="str">
        <f t="shared" si="23"/>
        <v/>
      </c>
      <c r="T176" s="46" t="str">
        <f t="shared" si="23"/>
        <v/>
      </c>
      <c r="U176" s="46" t="str">
        <f t="shared" si="23"/>
        <v/>
      </c>
      <c r="V176" s="46" t="str">
        <f t="shared" si="23"/>
        <v/>
      </c>
    </row>
    <row r="177" spans="1:22" x14ac:dyDescent="0.2">
      <c r="A177" s="1">
        <v>116</v>
      </c>
      <c r="B177" s="1" t="s">
        <v>64</v>
      </c>
      <c r="C177" s="8">
        <v>1</v>
      </c>
      <c r="D177" s="29">
        <f>SUMIFS('2013Figures'!$J:$J,'2013Figures'!$C:$C,$A177,'2013Figures'!$H:$H,$B177,'2013Figures'!$I:$I,$C177,'2013Figures'!$E:$E,$B$1)</f>
        <v>0</v>
      </c>
      <c r="E177" s="9">
        <f>SUMIFS('2013Figures'!$J:$J,'2013Figures'!$C:$C,$A177,'2013Figures'!$H:$H,$B177,'2013Figures'!$I:$I,$C177,'2013Figures'!$B:$B,"BrokerToCy",'2013Figures'!$G:$G,"E1",'2013Figures'!$E:$E,$B$1)</f>
        <v>0</v>
      </c>
      <c r="F177" s="9">
        <f>SUMIFS('2013Figures'!$J:$J,'2013Figures'!$C:$C,$A177,'2013Figures'!$H:$H,$B177,'2013Figures'!$I:$I,$C177,'2013Figures'!$B:$B,"BrokerToCy",'2013Figures'!$G:$G,"P1",'2013Figures'!$E:$E,$B$1)</f>
        <v>0</v>
      </c>
      <c r="G177" s="9">
        <f>SUMIFS('2013Figures'!$J:$J,'2013Figures'!$C:$C,$A177,'2013Figures'!$H:$H,$B177,'2013Figures'!$I:$I,$C177,'2013Figures'!$B:$B,"CyToBroker",'2013Figures'!$G:$G,"E1",'2013Figures'!$E:$E,$B$1)</f>
        <v>0</v>
      </c>
      <c r="H177" s="9">
        <f>SUMIFS('2013Figures'!$J:$J,'2013Figures'!$C:$C,$A177,'2013Figures'!$H:$H,$B177,'2013Figures'!$I:$I,$C177,'2013Figures'!$B:$B,"CyToBroker",'2013Figures'!$G:$G,"P1",'2013Figures'!$E:$E,$B$1)</f>
        <v>0</v>
      </c>
      <c r="J177" s="8">
        <v>200901</v>
      </c>
      <c r="L177" s="42">
        <f>SUMIFS('2012Figures'!$J:$J,'2012Figures'!$C:$C,$A177,'2012Figures'!$H:$H,$B177,'2012Figures'!$I:$I,$C177,'2012Figures'!$E:$E,$B$1)</f>
        <v>0</v>
      </c>
      <c r="M177" s="52">
        <f>SUMIFS('2012Figures'!$J:$J,'2012Figures'!$C:$C,$A177,'2012Figures'!$H:$H,$B177,'2012Figures'!$I:$I,$C177,'2012Figures'!$B:$B,"BrokerToCy",'2012Figures'!$G:$G,"E1",'2012Figures'!$E:$E,$B$1)</f>
        <v>0</v>
      </c>
      <c r="N177" s="52">
        <f>SUMIFS('2012Figures'!$J:$J,'2012Figures'!$C:$C,$A177,'2012Figures'!$H:$H,$B177,'2012Figures'!$I:$I,$C177,'2012Figures'!$B:$B,"BrokerToCy",'2012Figures'!$G:$G,"P1",'2012Figures'!$E:$E,$B$1)</f>
        <v>0</v>
      </c>
      <c r="O177" s="52">
        <f>SUMIFS('2012Figures'!$J:$J,'2012Figures'!$C:$C,$A177,'2012Figures'!$H:$H,$B177,'2012Figures'!$I:$I,$C177,'2012Figures'!$B:$B,"CyToBroker",'2012Figures'!$G:$G,"E1",'2012Figures'!$E:$E,$B$1)</f>
        <v>0</v>
      </c>
      <c r="P177" s="52">
        <f>SUMIFS('2012Figures'!$J:$J,'2012Figures'!$C:$C,$A177,'2012Figures'!$H:$H,$B177,'2012Figures'!$I:$I,$C177,'2012Figures'!$B:$B,"CyToBroker",'2012Figures'!$G:$G,"P1",'2012Figures'!$E:$E,$B$1)</f>
        <v>0</v>
      </c>
      <c r="R177" s="46" t="str">
        <f t="shared" si="23"/>
        <v/>
      </c>
      <c r="S177" s="46" t="str">
        <f t="shared" si="23"/>
        <v/>
      </c>
      <c r="T177" s="46" t="str">
        <f t="shared" si="23"/>
        <v/>
      </c>
      <c r="U177" s="46" t="str">
        <f t="shared" si="23"/>
        <v/>
      </c>
      <c r="V177" s="46" t="str">
        <f t="shared" si="23"/>
        <v/>
      </c>
    </row>
    <row r="178" spans="1:22" x14ac:dyDescent="0.2">
      <c r="A178" s="1">
        <v>116</v>
      </c>
      <c r="B178" s="1" t="s">
        <v>64</v>
      </c>
      <c r="D178" s="29">
        <f>SUMIFS('2013Figures'!$J:$J,'2013Figures'!$C:$C,$A178,'2013Figures'!$I:$I,"",'2013Figures'!$E:$E,$B$1)</f>
        <v>0</v>
      </c>
      <c r="E178" s="9">
        <f>SUMIFS('2013Figures'!$J:$J,'2013Figures'!$C:$C,$A178,'2013Figures'!$I:$I,"",'2013Figures'!$B:$B,"BrokerToCy",'2013Figures'!$G:$G,"E1",'2013Figures'!$E:$E,$B$1)</f>
        <v>0</v>
      </c>
      <c r="F178" s="9">
        <f>SUMIFS('2013Figures'!$J:$J,'2013Figures'!$C:$C,$A178,'2013Figures'!$I:$I,"",'2013Figures'!$B:$B,"BrokerToCy",'2013Figures'!$G:$G,"P1",'2013Figures'!$E:$E,$B$1)</f>
        <v>0</v>
      </c>
      <c r="G178" s="9">
        <f>SUMIFS('2013Figures'!$J:$J,'2013Figures'!$C:$C,$A178,'2013Figures'!$I:$I,"",'2013Figures'!$B:$B,"CyToBroker",'2013Figures'!$G:$G,"E1",'2013Figures'!$E:$E,$B$1)</f>
        <v>0</v>
      </c>
      <c r="H178" s="9">
        <f>SUMIFS('2013Figures'!$J:$J,'2013Figures'!$C:$C,$A178,'2013Figures'!$I:$I,"",'2013Figures'!$B:$B,"CyToBroker",'2013Figures'!$G:$G,"P1",'2013Figures'!$E:$E,$B$1)</f>
        <v>0</v>
      </c>
      <c r="J178" s="8" t="s">
        <v>131</v>
      </c>
      <c r="L178" s="42">
        <f>SUMIFS('2012Figures'!$J:$J,'2012Figures'!$C:$C,$A178,'2012Figures'!$I:$I,"",'2012Figures'!$E:$E,$B$1)</f>
        <v>0</v>
      </c>
      <c r="M178" s="52">
        <f>SUMIFS('2012Figures'!$J:$J,'2012Figures'!$C:$C,$A178,'2012Figures'!$I:$I,"",'2012Figures'!$B:$B,"BrokerToCy",'2012Figures'!$G:$G,"E1",'2012Figures'!$E:$E,$B$1)</f>
        <v>0</v>
      </c>
      <c r="N178" s="52">
        <f>SUMIFS('2012Figures'!$J:$J,'2012Figures'!$C:$C,$A178,'2012Figures'!$I:$I,"",'2012Figures'!$B:$B,"BrokerToCy",'2012Figures'!$G:$G,"P1",'2012Figures'!$E:$E,$B$1)</f>
        <v>0</v>
      </c>
      <c r="O178" s="52">
        <f>SUMIFS('2012Figures'!$J:$J,'2012Figures'!$C:$C,$A178,'2012Figures'!$I:$I,"",'2012Figures'!$B:$B,"CyToBroker",'2012Figures'!$G:$G,"E1",'2012Figures'!$E:$E,$B$1)</f>
        <v>0</v>
      </c>
      <c r="P178" s="52">
        <f>SUMIFS('2012Figures'!$J:$J,'2012Figures'!$C:$C,$A178,'2012Figures'!$I:$I,"",'2012Figures'!$B:$B,"CyToBroker",'2012Figures'!$G:$G,"P1",'2012Figures'!$E:$E,$B$1)</f>
        <v>0</v>
      </c>
      <c r="R178" s="46" t="str">
        <f t="shared" si="23"/>
        <v/>
      </c>
      <c r="S178" s="46" t="str">
        <f t="shared" si="23"/>
        <v/>
      </c>
      <c r="T178" s="46" t="str">
        <f t="shared" si="23"/>
        <v/>
      </c>
      <c r="U178" s="46" t="str">
        <f t="shared" si="23"/>
        <v/>
      </c>
      <c r="V178" s="46" t="str">
        <f t="shared" si="23"/>
        <v/>
      </c>
    </row>
    <row r="179" spans="1:22" x14ac:dyDescent="0.2">
      <c r="A179" s="21"/>
      <c r="B179" s="21" t="s">
        <v>92</v>
      </c>
      <c r="C179" s="22"/>
      <c r="D179" s="23">
        <f>SUM(E179:H179)</f>
        <v>0</v>
      </c>
      <c r="E179" s="23">
        <f>SUM(E175:E178)</f>
        <v>0</v>
      </c>
      <c r="F179" s="23">
        <f>SUM(F175:F178)</f>
        <v>0</v>
      </c>
      <c r="G179" s="23">
        <f>SUM(G175:G178)</f>
        <v>0</v>
      </c>
      <c r="H179" s="23">
        <f>SUM(H175:H178)</f>
        <v>0</v>
      </c>
      <c r="I179" s="21"/>
      <c r="J179" s="22"/>
      <c r="K179" s="21"/>
      <c r="L179" s="43">
        <f>SUM(M179:P179)</f>
        <v>0</v>
      </c>
      <c r="M179" s="43">
        <f>SUM(M175:M178)</f>
        <v>0</v>
      </c>
      <c r="N179" s="43">
        <f>SUM(N175:N178)</f>
        <v>0</v>
      </c>
      <c r="O179" s="43">
        <f>SUM(O175:O178)</f>
        <v>0</v>
      </c>
      <c r="P179" s="43">
        <f>SUM(P175:P178)</f>
        <v>0</v>
      </c>
      <c r="Q179" s="21"/>
      <c r="R179" s="21"/>
      <c r="S179" s="21"/>
      <c r="T179" s="21"/>
      <c r="U179" s="21"/>
      <c r="V179" s="21"/>
    </row>
    <row r="180" spans="1:22" x14ac:dyDescent="0.2">
      <c r="A180" s="28">
        <v>118</v>
      </c>
      <c r="B180" s="28" t="s">
        <v>109</v>
      </c>
      <c r="C180" s="17" t="s">
        <v>88</v>
      </c>
      <c r="D180" s="18">
        <f>SUMIFS('2013Figures'!$J:$J,'2013Figures'!$C:$C,$A180,'2013Figures'!$E:$E,$B$1)</f>
        <v>0</v>
      </c>
      <c r="E180" s="18">
        <f>SUMIFS('2013Figures'!$J:$J,'2013Figures'!$C:$C,$A180,'2013Figures'!$B:$B,"BrokerToCy",'2013Figures'!$G:$G,"E1",'2013Figures'!$E:$E,$B$1)</f>
        <v>0</v>
      </c>
      <c r="F180" s="18">
        <f>SUMIFS('2013Figures'!$J:$J,'2013Figures'!$C:$C,$A180,'2013Figures'!$B:$B,"BrokerToCy",'2013Figures'!$G:$G,"P1",'2013Figures'!$E:$E,$B$1)</f>
        <v>0</v>
      </c>
      <c r="G180" s="18">
        <f>SUMIFS('2013Figures'!$J:$J,'2013Figures'!$C:$C,$A180,'2013Figures'!$B:$B,"CyToBroker",'2013Figures'!$G:$G,"E1",'2013Figures'!$E:$E,$B$1)</f>
        <v>0</v>
      </c>
      <c r="H180" s="18">
        <f>SUMIFS('2013Figures'!$J:$J,'2013Figures'!$C:$C,$A180,'2013Figures'!$B:$B,"CyToBroker",'2013Figures'!$G:$G,"P1",'2013Figures'!$E:$E,$B$1)</f>
        <v>0</v>
      </c>
      <c r="I180" s="28"/>
      <c r="J180" s="17"/>
      <c r="K180" s="28"/>
      <c r="L180" s="50">
        <f>SUMIFS('2012Figures'!$J:$J,'2012Figures'!$C:$C,$A180,'2012Figures'!$E:$E,$B$1)</f>
        <v>0</v>
      </c>
      <c r="M180" s="50">
        <f>SUMIFS('2012Figures'!$J:$J,'2012Figures'!$C:$C,$A180,'2012Figures'!$B:$B,"BrokerToCy",'2012Figures'!$G:$G,"E1",'2012Figures'!$E:$E,$B$1)</f>
        <v>0</v>
      </c>
      <c r="N180" s="50">
        <f>SUMIFS('2012Figures'!$J:$J,'2012Figures'!$C:$C,$A180,'2012Figures'!$B:$B,"BrokerToCy",'2012Figures'!$G:$G,"P1",'2012Figures'!$E:$E,$B$1)</f>
        <v>0</v>
      </c>
      <c r="O180" s="50">
        <f>SUMIFS('2012Figures'!$J:$J,'2012Figures'!$C:$C,$A180,'2012Figures'!$B:$B,"CyToBroker",'2012Figures'!$G:$G,"E1",'2012Figures'!$E:$E,$B$1)</f>
        <v>0</v>
      </c>
      <c r="P180" s="50">
        <f>SUMIFS('2012Figures'!$J:$J,'2012Figures'!$C:$C,$A180,'2012Figures'!$B:$B,"CyToBroker",'2012Figures'!$G:$G,"P1",'2012Figures'!$E:$E,$B$1)</f>
        <v>0</v>
      </c>
      <c r="Q180" s="28"/>
      <c r="R180" s="46" t="str">
        <f t="shared" si="23"/>
        <v/>
      </c>
      <c r="S180" s="46" t="str">
        <f t="shared" si="23"/>
        <v/>
      </c>
      <c r="T180" s="46" t="str">
        <f t="shared" si="23"/>
        <v/>
      </c>
      <c r="U180" s="46" t="str">
        <f t="shared" si="23"/>
        <v/>
      </c>
      <c r="V180" s="46" t="str">
        <f t="shared" si="23"/>
        <v/>
      </c>
    </row>
    <row r="181" spans="1:22" x14ac:dyDescent="0.2">
      <c r="A181" s="1">
        <v>118</v>
      </c>
      <c r="B181" s="1" t="s">
        <v>109</v>
      </c>
      <c r="C181" s="8">
        <v>11</v>
      </c>
      <c r="D181" s="29">
        <f>SUMIFS('2013Figures'!$J:$J,'2013Figures'!$C:$C,$A181,'2013Figures'!$H:$H,$B181,'2013Figures'!$I:$I,$C181,'2013Figures'!$E:$E,$B$1)</f>
        <v>0</v>
      </c>
      <c r="E181" s="9">
        <f>SUMIFS('2013Figures'!$J:$J,'2013Figures'!$C:$C,$A181,'2013Figures'!$H:$H,$B181,'2013Figures'!$I:$I,$C181,'2013Figures'!$B:$B,"BrokerToCy",'2013Figures'!$G:$G,"E1",'2013Figures'!$E:$E,$B$1)</f>
        <v>0</v>
      </c>
      <c r="F181" s="9">
        <f>SUMIFS('2013Figures'!$J:$J,'2013Figures'!$C:$C,$A181,'2013Figures'!$H:$H,$B181,'2013Figures'!$I:$I,$C181,'2013Figures'!$B:$B,"BrokerToCy",'2013Figures'!$G:$G,"P1",'2013Figures'!$E:$E,$B$1)</f>
        <v>0</v>
      </c>
      <c r="G181" s="9">
        <f>SUMIFS('2013Figures'!$J:$J,'2013Figures'!$C:$C,$A181,'2013Figures'!$H:$H,$B181,'2013Figures'!$I:$I,$C181,'2013Figures'!$B:$B,"CyToBroker",'2013Figures'!$G:$G,"E1",'2013Figures'!$E:$E,$B$1)</f>
        <v>0</v>
      </c>
      <c r="H181" s="9">
        <f>SUMIFS('2013Figures'!$J:$J,'2013Figures'!$C:$C,$A181,'2013Figures'!$H:$H,$B181,'2013Figures'!$I:$I,$C181,'2013Figures'!$B:$B,"CyToBroker",'2013Figures'!$G:$G,"P1",'2013Figures'!$E:$E,$B$1)</f>
        <v>0</v>
      </c>
      <c r="L181" s="42">
        <f>SUMIFS('2012Figures'!$J:$J,'2012Figures'!$C:$C,$A181,'2012Figures'!$H:$H,$B181,'2012Figures'!$I:$I,$C181,'2012Figures'!$E:$E,$B$1)</f>
        <v>0</v>
      </c>
      <c r="M181" s="52">
        <f>SUMIFS('2012Figures'!$J:$J,'2012Figures'!$C:$C,$A181,'2012Figures'!$H:$H,$B181,'2012Figures'!$I:$I,$C181,'2012Figures'!$B:$B,"BrokerToCy",'2012Figures'!$G:$G,"E1",'2012Figures'!$E:$E,$B$1)</f>
        <v>0</v>
      </c>
      <c r="N181" s="52">
        <f>SUMIFS('2012Figures'!$J:$J,'2012Figures'!$C:$C,$A181,'2012Figures'!$H:$H,$B181,'2012Figures'!$I:$I,$C181,'2012Figures'!$B:$B,"BrokerToCy",'2012Figures'!$G:$G,"P1",'2012Figures'!$E:$E,$B$1)</f>
        <v>0</v>
      </c>
      <c r="O181" s="52">
        <f>SUMIFS('2012Figures'!$J:$J,'2012Figures'!$C:$C,$A181,'2012Figures'!$H:$H,$B181,'2012Figures'!$I:$I,$C181,'2012Figures'!$B:$B,"CyToBroker",'2012Figures'!$G:$G,"E1",'2012Figures'!$E:$E,$B$1)</f>
        <v>0</v>
      </c>
      <c r="P181" s="52">
        <f>SUMIFS('2012Figures'!$J:$J,'2012Figures'!$C:$C,$A181,'2012Figures'!$H:$H,$B181,'2012Figures'!$I:$I,$C181,'2012Figures'!$B:$B,"CyToBroker",'2012Figures'!$G:$G,"P1",'2012Figures'!$E:$E,$B$1)</f>
        <v>0</v>
      </c>
      <c r="R181" s="46" t="str">
        <f t="shared" si="23"/>
        <v/>
      </c>
      <c r="S181" s="46" t="str">
        <f t="shared" si="23"/>
        <v/>
      </c>
      <c r="T181" s="46" t="str">
        <f t="shared" si="23"/>
        <v/>
      </c>
      <c r="U181" s="46" t="str">
        <f t="shared" si="23"/>
        <v/>
      </c>
      <c r="V181" s="46" t="str">
        <f t="shared" si="23"/>
        <v/>
      </c>
    </row>
    <row r="182" spans="1:22" x14ac:dyDescent="0.2">
      <c r="A182" s="1">
        <v>118</v>
      </c>
      <c r="B182" s="1" t="s">
        <v>109</v>
      </c>
      <c r="C182" s="8">
        <v>10</v>
      </c>
      <c r="D182" s="29">
        <f>SUMIFS('2013Figures'!$J:$J,'2013Figures'!$C:$C,$A182,'2013Figures'!$H:$H,$B182,'2013Figures'!$I:$I,$C182,'2013Figures'!$E:$E,$B$1)</f>
        <v>0</v>
      </c>
      <c r="E182" s="9">
        <f>SUMIFS('2013Figures'!$J:$J,'2013Figures'!$C:$C,$A182,'2013Figures'!$H:$H,$B182,'2013Figures'!$I:$I,$C182,'2013Figures'!$B:$B,"BrokerToCy",'2013Figures'!$G:$G,"E1",'2013Figures'!$E:$E,$B$1)</f>
        <v>0</v>
      </c>
      <c r="F182" s="9">
        <f>SUMIFS('2013Figures'!$J:$J,'2013Figures'!$C:$C,$A182,'2013Figures'!$H:$H,$B182,'2013Figures'!$I:$I,$C182,'2013Figures'!$B:$B,"BrokerToCy",'2013Figures'!$G:$G,"P1",'2013Figures'!$E:$E,$B$1)</f>
        <v>0</v>
      </c>
      <c r="G182" s="9">
        <f>SUMIFS('2013Figures'!$J:$J,'2013Figures'!$C:$C,$A182,'2013Figures'!$H:$H,$B182,'2013Figures'!$I:$I,$C182,'2013Figures'!$B:$B,"CyToBroker",'2013Figures'!$G:$G,"E1",'2013Figures'!$E:$E,$B$1)</f>
        <v>0</v>
      </c>
      <c r="H182" s="9">
        <f>SUMIFS('2013Figures'!$J:$J,'2013Figures'!$C:$C,$A182,'2013Figures'!$H:$H,$B182,'2013Figures'!$I:$I,$C182,'2013Figures'!$B:$B,"CyToBroker",'2013Figures'!$G:$G,"P1",'2013Figures'!$E:$E,$B$1)</f>
        <v>0</v>
      </c>
      <c r="J182" s="8">
        <v>201501</v>
      </c>
      <c r="L182" s="42">
        <f>SUMIFS('2012Figures'!$J:$J,'2012Figures'!$C:$C,$A182,'2012Figures'!$H:$H,$B182,'2012Figures'!$I:$I,$C182,'2012Figures'!$E:$E,$B$1)</f>
        <v>0</v>
      </c>
      <c r="M182" s="52">
        <f>SUMIFS('2012Figures'!$J:$J,'2012Figures'!$C:$C,$A182,'2012Figures'!$H:$H,$B182,'2012Figures'!$I:$I,$C182,'2012Figures'!$B:$B,"BrokerToCy",'2012Figures'!$G:$G,"E1",'2012Figures'!$E:$E,$B$1)</f>
        <v>0</v>
      </c>
      <c r="N182" s="52">
        <f>SUMIFS('2012Figures'!$J:$J,'2012Figures'!$C:$C,$A182,'2012Figures'!$H:$H,$B182,'2012Figures'!$I:$I,$C182,'2012Figures'!$B:$B,"BrokerToCy",'2012Figures'!$G:$G,"P1",'2012Figures'!$E:$E,$B$1)</f>
        <v>0</v>
      </c>
      <c r="O182" s="52">
        <f>SUMIFS('2012Figures'!$J:$J,'2012Figures'!$C:$C,$A182,'2012Figures'!$H:$H,$B182,'2012Figures'!$I:$I,$C182,'2012Figures'!$B:$B,"CyToBroker",'2012Figures'!$G:$G,"E1",'2012Figures'!$E:$E,$B$1)</f>
        <v>0</v>
      </c>
      <c r="P182" s="52">
        <f>SUMIFS('2012Figures'!$J:$J,'2012Figures'!$C:$C,$A182,'2012Figures'!$H:$H,$B182,'2012Figures'!$I:$I,$C182,'2012Figures'!$B:$B,"CyToBroker",'2012Figures'!$G:$G,"P1",'2012Figures'!$E:$E,$B$1)</f>
        <v>0</v>
      </c>
      <c r="R182" s="46" t="str">
        <f t="shared" si="23"/>
        <v/>
      </c>
      <c r="S182" s="46" t="str">
        <f t="shared" si="23"/>
        <v/>
      </c>
      <c r="T182" s="46" t="str">
        <f t="shared" si="23"/>
        <v/>
      </c>
      <c r="U182" s="46" t="str">
        <f t="shared" si="23"/>
        <v/>
      </c>
      <c r="V182" s="46" t="str">
        <f t="shared" si="23"/>
        <v/>
      </c>
    </row>
    <row r="183" spans="1:22" x14ac:dyDescent="0.2">
      <c r="A183" s="1">
        <v>118</v>
      </c>
      <c r="B183" s="1" t="s">
        <v>109</v>
      </c>
      <c r="C183" s="8">
        <v>9</v>
      </c>
      <c r="D183" s="29">
        <f>SUMIFS('2013Figures'!$J:$J,'2013Figures'!$C:$C,$A183,'2013Figures'!$H:$H,$B183,'2013Figures'!$I:$I,$C183,'2013Figures'!$E:$E,$B$1)</f>
        <v>0</v>
      </c>
      <c r="E183" s="9">
        <f>SUMIFS('2013Figures'!$J:$J,'2013Figures'!$C:$C,$A183,'2013Figures'!$H:$H,$B183,'2013Figures'!$I:$I,$C183,'2013Figures'!$B:$B,"BrokerToCy",'2013Figures'!$G:$G,"E1",'2013Figures'!$E:$E,$B$1)</f>
        <v>0</v>
      </c>
      <c r="F183" s="9">
        <f>SUMIFS('2013Figures'!$J:$J,'2013Figures'!$C:$C,$A183,'2013Figures'!$H:$H,$B183,'2013Figures'!$I:$I,$C183,'2013Figures'!$B:$B,"BrokerToCy",'2013Figures'!$G:$G,"P1",'2013Figures'!$E:$E,$B$1)</f>
        <v>0</v>
      </c>
      <c r="G183" s="9">
        <f>SUMIFS('2013Figures'!$J:$J,'2013Figures'!$C:$C,$A183,'2013Figures'!$H:$H,$B183,'2013Figures'!$I:$I,$C183,'2013Figures'!$B:$B,"CyToBroker",'2013Figures'!$G:$G,"E1",'2013Figures'!$E:$E,$B$1)</f>
        <v>0</v>
      </c>
      <c r="H183" s="9">
        <f>SUMIFS('2013Figures'!$J:$J,'2013Figures'!$C:$C,$A183,'2013Figures'!$H:$H,$B183,'2013Figures'!$I:$I,$C183,'2013Figures'!$B:$B,"CyToBroker",'2013Figures'!$G:$G,"P1",'2013Figures'!$E:$E,$B$1)</f>
        <v>0</v>
      </c>
      <c r="J183" s="8">
        <v>201401</v>
      </c>
      <c r="L183" s="42">
        <f>SUMIFS('2012Figures'!$J:$J,'2012Figures'!$C:$C,$A183,'2012Figures'!$H:$H,$B183,'2012Figures'!$I:$I,$C183,'2012Figures'!$E:$E,$B$1)</f>
        <v>0</v>
      </c>
      <c r="M183" s="52">
        <f>SUMIFS('2012Figures'!$J:$J,'2012Figures'!$C:$C,$A183,'2012Figures'!$H:$H,$B183,'2012Figures'!$I:$I,$C183,'2012Figures'!$B:$B,"BrokerToCy",'2012Figures'!$G:$G,"E1",'2012Figures'!$E:$E,$B$1)</f>
        <v>0</v>
      </c>
      <c r="N183" s="52">
        <f>SUMIFS('2012Figures'!$J:$J,'2012Figures'!$C:$C,$A183,'2012Figures'!$H:$H,$B183,'2012Figures'!$I:$I,$C183,'2012Figures'!$B:$B,"BrokerToCy",'2012Figures'!$G:$G,"P1",'2012Figures'!$E:$E,$B$1)</f>
        <v>0</v>
      </c>
      <c r="O183" s="52">
        <f>SUMIFS('2012Figures'!$J:$J,'2012Figures'!$C:$C,$A183,'2012Figures'!$H:$H,$B183,'2012Figures'!$I:$I,$C183,'2012Figures'!$B:$B,"CyToBroker",'2012Figures'!$G:$G,"E1",'2012Figures'!$E:$E,$B$1)</f>
        <v>0</v>
      </c>
      <c r="P183" s="52">
        <f>SUMIFS('2012Figures'!$J:$J,'2012Figures'!$C:$C,$A183,'2012Figures'!$H:$H,$B183,'2012Figures'!$I:$I,$C183,'2012Figures'!$B:$B,"CyToBroker",'2012Figures'!$G:$G,"P1",'2012Figures'!$E:$E,$B$1)</f>
        <v>0</v>
      </c>
      <c r="R183" s="46" t="str">
        <f t="shared" si="23"/>
        <v/>
      </c>
      <c r="S183" s="46" t="str">
        <f t="shared" si="23"/>
        <v/>
      </c>
      <c r="T183" s="46" t="str">
        <f t="shared" si="23"/>
        <v/>
      </c>
      <c r="U183" s="46" t="str">
        <f t="shared" si="23"/>
        <v/>
      </c>
      <c r="V183" s="46" t="str">
        <f t="shared" si="23"/>
        <v/>
      </c>
    </row>
    <row r="184" spans="1:22" x14ac:dyDescent="0.2">
      <c r="A184" s="1">
        <v>118</v>
      </c>
      <c r="B184" s="1" t="s">
        <v>109</v>
      </c>
      <c r="C184" s="8">
        <v>8</v>
      </c>
      <c r="D184" s="29">
        <f>SUMIFS('2013Figures'!$J:$J,'2013Figures'!$C:$C,$A184,'2013Figures'!$H:$H,$B184,'2013Figures'!$I:$I,$C184,'2013Figures'!$E:$E,$B$1)</f>
        <v>0</v>
      </c>
      <c r="E184" s="9">
        <f>SUMIFS('2013Figures'!$J:$J,'2013Figures'!$C:$C,$A184,'2013Figures'!$H:$H,$B184,'2013Figures'!$I:$I,$C184,'2013Figures'!$B:$B,"BrokerToCy",'2013Figures'!$G:$G,"E1",'2013Figures'!$E:$E,$B$1)</f>
        <v>0</v>
      </c>
      <c r="F184" s="9">
        <f>SUMIFS('2013Figures'!$J:$J,'2013Figures'!$C:$C,$A184,'2013Figures'!$H:$H,$B184,'2013Figures'!$I:$I,$C184,'2013Figures'!$B:$B,"BrokerToCy",'2013Figures'!$G:$G,"P1",'2013Figures'!$E:$E,$B$1)</f>
        <v>0</v>
      </c>
      <c r="G184" s="9">
        <f>SUMIFS('2013Figures'!$J:$J,'2013Figures'!$C:$C,$A184,'2013Figures'!$H:$H,$B184,'2013Figures'!$I:$I,$C184,'2013Figures'!$B:$B,"CyToBroker",'2013Figures'!$G:$G,"E1",'2013Figures'!$E:$E,$B$1)</f>
        <v>0</v>
      </c>
      <c r="H184" s="9">
        <f>SUMIFS('2013Figures'!$J:$J,'2013Figures'!$C:$C,$A184,'2013Figures'!$H:$H,$B184,'2013Figures'!$I:$I,$C184,'2013Figures'!$B:$B,"CyToBroker",'2013Figures'!$G:$G,"P1",'2013Figures'!$E:$E,$B$1)</f>
        <v>0</v>
      </c>
      <c r="I184" s="30"/>
      <c r="J184" s="31">
        <v>201301</v>
      </c>
      <c r="K184" s="30"/>
      <c r="L184" s="42">
        <f>SUMIFS('2012Figures'!$J:$J,'2012Figures'!$C:$C,$A184,'2012Figures'!$H:$H,$B184,'2012Figures'!$I:$I,$C184,'2012Figures'!$E:$E,$B$1)</f>
        <v>0</v>
      </c>
      <c r="M184" s="52">
        <f>SUMIFS('2012Figures'!$J:$J,'2012Figures'!$C:$C,$A184,'2012Figures'!$H:$H,$B184,'2012Figures'!$I:$I,$C184,'2012Figures'!$B:$B,"BrokerToCy",'2012Figures'!$G:$G,"E1",'2012Figures'!$E:$E,$B$1)</f>
        <v>0</v>
      </c>
      <c r="N184" s="52">
        <f>SUMIFS('2012Figures'!$J:$J,'2012Figures'!$C:$C,$A184,'2012Figures'!$H:$H,$B184,'2012Figures'!$I:$I,$C184,'2012Figures'!$B:$B,"BrokerToCy",'2012Figures'!$G:$G,"P1",'2012Figures'!$E:$E,$B$1)</f>
        <v>0</v>
      </c>
      <c r="O184" s="52">
        <f>SUMIFS('2012Figures'!$J:$J,'2012Figures'!$C:$C,$A184,'2012Figures'!$H:$H,$B184,'2012Figures'!$I:$I,$C184,'2012Figures'!$B:$B,"CyToBroker",'2012Figures'!$G:$G,"E1",'2012Figures'!$E:$E,$B$1)</f>
        <v>0</v>
      </c>
      <c r="P184" s="52">
        <f>SUMIFS('2012Figures'!$J:$J,'2012Figures'!$C:$C,$A184,'2012Figures'!$H:$H,$B184,'2012Figures'!$I:$I,$C184,'2012Figures'!$B:$B,"CyToBroker",'2012Figures'!$G:$G,"P1",'2012Figures'!$E:$E,$B$1)</f>
        <v>0</v>
      </c>
      <c r="Q184" s="30"/>
      <c r="R184" s="46" t="str">
        <f t="shared" si="23"/>
        <v/>
      </c>
      <c r="S184" s="46" t="str">
        <f t="shared" si="23"/>
        <v/>
      </c>
      <c r="T184" s="46" t="str">
        <f t="shared" si="23"/>
        <v/>
      </c>
      <c r="U184" s="46" t="str">
        <f t="shared" si="23"/>
        <v/>
      </c>
      <c r="V184" s="46" t="str">
        <f t="shared" si="23"/>
        <v/>
      </c>
    </row>
    <row r="185" spans="1:22" x14ac:dyDescent="0.2">
      <c r="A185" s="1">
        <v>118</v>
      </c>
      <c r="B185" s="1" t="s">
        <v>109</v>
      </c>
      <c r="C185" s="8">
        <v>7</v>
      </c>
      <c r="D185" s="29">
        <f>SUMIFS('2013Figures'!$J:$J,'2013Figures'!$C:$C,$A185,'2013Figures'!$H:$H,$B185,'2013Figures'!$I:$I,$C185,'2013Figures'!$E:$E,$B$1)</f>
        <v>0</v>
      </c>
      <c r="E185" s="9">
        <f>SUMIFS('2013Figures'!$J:$J,'2013Figures'!$C:$C,$A185,'2013Figures'!$H:$H,$B185,'2013Figures'!$I:$I,$C185,'2013Figures'!$B:$B,"BrokerToCy",'2013Figures'!$G:$G,"E1",'2013Figures'!$E:$E,$B$1)</f>
        <v>0</v>
      </c>
      <c r="F185" s="9">
        <f>SUMIFS('2013Figures'!$J:$J,'2013Figures'!$C:$C,$A185,'2013Figures'!$H:$H,$B185,'2013Figures'!$I:$I,$C185,'2013Figures'!$B:$B,"BrokerToCy",'2013Figures'!$G:$G,"P1",'2013Figures'!$E:$E,$B$1)</f>
        <v>0</v>
      </c>
      <c r="G185" s="9">
        <f>SUMIFS('2013Figures'!$J:$J,'2013Figures'!$C:$C,$A185,'2013Figures'!$H:$H,$B185,'2013Figures'!$I:$I,$C185,'2013Figures'!$B:$B,"CyToBroker",'2013Figures'!$G:$G,"E1",'2013Figures'!$E:$E,$B$1)</f>
        <v>0</v>
      </c>
      <c r="H185" s="9">
        <f>SUMIFS('2013Figures'!$J:$J,'2013Figures'!$C:$C,$A185,'2013Figures'!$H:$H,$B185,'2013Figures'!$I:$I,$C185,'2013Figures'!$B:$B,"CyToBroker",'2013Figures'!$G:$G,"P1",'2013Figures'!$E:$E,$B$1)</f>
        <v>0</v>
      </c>
      <c r="J185" s="8">
        <v>201201</v>
      </c>
      <c r="L185" s="42">
        <f>SUMIFS('2012Figures'!$J:$J,'2012Figures'!$C:$C,$A185,'2012Figures'!$H:$H,$B185,'2012Figures'!$I:$I,$C185,'2012Figures'!$E:$E,$B$1)</f>
        <v>0</v>
      </c>
      <c r="M185" s="52">
        <f>SUMIFS('2012Figures'!$J:$J,'2012Figures'!$C:$C,$A185,'2012Figures'!$H:$H,$B185,'2012Figures'!$I:$I,$C185,'2012Figures'!$B:$B,"BrokerToCy",'2012Figures'!$G:$G,"E1",'2012Figures'!$E:$E,$B$1)</f>
        <v>0</v>
      </c>
      <c r="N185" s="52">
        <f>SUMIFS('2012Figures'!$J:$J,'2012Figures'!$C:$C,$A185,'2012Figures'!$H:$H,$B185,'2012Figures'!$I:$I,$C185,'2012Figures'!$B:$B,"BrokerToCy",'2012Figures'!$G:$G,"P1",'2012Figures'!$E:$E,$B$1)</f>
        <v>0</v>
      </c>
      <c r="O185" s="52">
        <f>SUMIFS('2012Figures'!$J:$J,'2012Figures'!$C:$C,$A185,'2012Figures'!$H:$H,$B185,'2012Figures'!$I:$I,$C185,'2012Figures'!$B:$B,"CyToBroker",'2012Figures'!$G:$G,"E1",'2012Figures'!$E:$E,$B$1)</f>
        <v>0</v>
      </c>
      <c r="P185" s="52">
        <f>SUMIFS('2012Figures'!$J:$J,'2012Figures'!$C:$C,$A185,'2012Figures'!$H:$H,$B185,'2012Figures'!$I:$I,$C185,'2012Figures'!$B:$B,"CyToBroker",'2012Figures'!$G:$G,"P1",'2012Figures'!$E:$E,$B$1)</f>
        <v>0</v>
      </c>
      <c r="R185" s="46" t="str">
        <f t="shared" si="23"/>
        <v/>
      </c>
      <c r="S185" s="46" t="str">
        <f t="shared" si="23"/>
        <v/>
      </c>
      <c r="T185" s="46" t="str">
        <f t="shared" si="23"/>
        <v/>
      </c>
      <c r="U185" s="46" t="str">
        <f t="shared" si="23"/>
        <v/>
      </c>
      <c r="V185" s="46" t="str">
        <f t="shared" si="23"/>
        <v/>
      </c>
    </row>
    <row r="186" spans="1:22" x14ac:dyDescent="0.2">
      <c r="A186" s="1">
        <v>118</v>
      </c>
      <c r="B186" s="1" t="s">
        <v>109</v>
      </c>
      <c r="C186" s="8">
        <v>6</v>
      </c>
      <c r="D186" s="29">
        <f>SUMIFS('2013Figures'!$J:$J,'2013Figures'!$C:$C,$A186,'2013Figures'!$H:$H,$B186,'2013Figures'!$I:$I,$C186,'2013Figures'!$E:$E,$B$1)</f>
        <v>0</v>
      </c>
      <c r="E186" s="9">
        <f>SUMIFS('2013Figures'!$J:$J,'2013Figures'!$C:$C,$A186,'2013Figures'!$H:$H,$B186,'2013Figures'!$I:$I,$C186,'2013Figures'!$B:$B,"BrokerToCy",'2013Figures'!$G:$G,"E1",'2013Figures'!$E:$E,$B$1)</f>
        <v>0</v>
      </c>
      <c r="F186" s="9">
        <f>SUMIFS('2013Figures'!$J:$J,'2013Figures'!$C:$C,$A186,'2013Figures'!$H:$H,$B186,'2013Figures'!$I:$I,$C186,'2013Figures'!$B:$B,"BrokerToCy",'2013Figures'!$G:$G,"P1",'2013Figures'!$E:$E,$B$1)</f>
        <v>0</v>
      </c>
      <c r="G186" s="9">
        <f>SUMIFS('2013Figures'!$J:$J,'2013Figures'!$C:$C,$A186,'2013Figures'!$H:$H,$B186,'2013Figures'!$I:$I,$C186,'2013Figures'!$B:$B,"CyToBroker",'2013Figures'!$G:$G,"E1",'2013Figures'!$E:$E,$B$1)</f>
        <v>0</v>
      </c>
      <c r="H186" s="9">
        <f>SUMIFS('2013Figures'!$J:$J,'2013Figures'!$C:$C,$A186,'2013Figures'!$H:$H,$B186,'2013Figures'!$I:$I,$C186,'2013Figures'!$B:$B,"CyToBroker",'2013Figures'!$G:$G,"P1",'2013Figures'!$E:$E,$B$1)</f>
        <v>0</v>
      </c>
      <c r="J186" s="8">
        <v>201101</v>
      </c>
      <c r="L186" s="42">
        <f>SUMIFS('2012Figures'!$J:$J,'2012Figures'!$C:$C,$A186,'2012Figures'!$H:$H,$B186,'2012Figures'!$I:$I,$C186,'2012Figures'!$E:$E,$B$1)</f>
        <v>0</v>
      </c>
      <c r="M186" s="52">
        <f>SUMIFS('2012Figures'!$J:$J,'2012Figures'!$C:$C,$A186,'2012Figures'!$H:$H,$B186,'2012Figures'!$I:$I,$C186,'2012Figures'!$B:$B,"BrokerToCy",'2012Figures'!$G:$G,"E1",'2012Figures'!$E:$E,$B$1)</f>
        <v>0</v>
      </c>
      <c r="N186" s="52">
        <f>SUMIFS('2012Figures'!$J:$J,'2012Figures'!$C:$C,$A186,'2012Figures'!$H:$H,$B186,'2012Figures'!$I:$I,$C186,'2012Figures'!$B:$B,"BrokerToCy",'2012Figures'!$G:$G,"P1",'2012Figures'!$E:$E,$B$1)</f>
        <v>0</v>
      </c>
      <c r="O186" s="52">
        <f>SUMIFS('2012Figures'!$J:$J,'2012Figures'!$C:$C,$A186,'2012Figures'!$H:$H,$B186,'2012Figures'!$I:$I,$C186,'2012Figures'!$B:$B,"CyToBroker",'2012Figures'!$G:$G,"E1",'2012Figures'!$E:$E,$B$1)</f>
        <v>0</v>
      </c>
      <c r="P186" s="52">
        <f>SUMIFS('2012Figures'!$J:$J,'2012Figures'!$C:$C,$A186,'2012Figures'!$H:$H,$B186,'2012Figures'!$I:$I,$C186,'2012Figures'!$B:$B,"CyToBroker",'2012Figures'!$G:$G,"P1",'2012Figures'!$E:$E,$B$1)</f>
        <v>0</v>
      </c>
      <c r="R186" s="46" t="str">
        <f t="shared" si="23"/>
        <v/>
      </c>
      <c r="S186" s="46" t="str">
        <f t="shared" si="23"/>
        <v/>
      </c>
      <c r="T186" s="46" t="str">
        <f t="shared" si="23"/>
        <v/>
      </c>
      <c r="U186" s="46" t="str">
        <f t="shared" si="23"/>
        <v/>
      </c>
      <c r="V186" s="46" t="str">
        <f t="shared" si="23"/>
        <v/>
      </c>
    </row>
    <row r="187" spans="1:22" x14ac:dyDescent="0.2">
      <c r="A187" s="1">
        <v>118</v>
      </c>
      <c r="B187" s="1" t="s">
        <v>109</v>
      </c>
      <c r="C187" s="8">
        <v>5</v>
      </c>
      <c r="D187" s="29">
        <f>SUMIFS('2013Figures'!$J:$J,'2013Figures'!$C:$C,$A187,'2013Figures'!$H:$H,$B187,'2013Figures'!$I:$I,$C187,'2013Figures'!$E:$E,$B$1)</f>
        <v>0</v>
      </c>
      <c r="E187" s="9">
        <f>SUMIFS('2013Figures'!$J:$J,'2013Figures'!$C:$C,$A187,'2013Figures'!$H:$H,$B187,'2013Figures'!$I:$I,$C187,'2013Figures'!$B:$B,"BrokerToCy",'2013Figures'!$G:$G,"E1",'2013Figures'!$E:$E,$B$1)</f>
        <v>0</v>
      </c>
      <c r="F187" s="9">
        <f>SUMIFS('2013Figures'!$J:$J,'2013Figures'!$C:$C,$A187,'2013Figures'!$H:$H,$B187,'2013Figures'!$I:$I,$C187,'2013Figures'!$B:$B,"BrokerToCy",'2013Figures'!$G:$G,"P1",'2013Figures'!$E:$E,$B$1)</f>
        <v>0</v>
      </c>
      <c r="G187" s="9">
        <f>SUMIFS('2013Figures'!$J:$J,'2013Figures'!$C:$C,$A187,'2013Figures'!$H:$H,$B187,'2013Figures'!$I:$I,$C187,'2013Figures'!$B:$B,"CyToBroker",'2013Figures'!$G:$G,"E1",'2013Figures'!$E:$E,$B$1)</f>
        <v>0</v>
      </c>
      <c r="H187" s="9">
        <f>SUMIFS('2013Figures'!$J:$J,'2013Figures'!$C:$C,$A187,'2013Figures'!$H:$H,$B187,'2013Figures'!$I:$I,$C187,'2013Figures'!$B:$B,"CyToBroker",'2013Figures'!$G:$G,"P1",'2013Figures'!$E:$E,$B$1)</f>
        <v>0</v>
      </c>
      <c r="J187" s="8">
        <v>201001</v>
      </c>
      <c r="L187" s="42">
        <f>SUMIFS('2012Figures'!$J:$J,'2012Figures'!$C:$C,$A187,'2012Figures'!$H:$H,$B187,'2012Figures'!$I:$I,$C187,'2012Figures'!$E:$E,$B$1)</f>
        <v>0</v>
      </c>
      <c r="M187" s="52">
        <f>SUMIFS('2012Figures'!$J:$J,'2012Figures'!$C:$C,$A187,'2012Figures'!$H:$H,$B187,'2012Figures'!$I:$I,$C187,'2012Figures'!$B:$B,"BrokerToCy",'2012Figures'!$G:$G,"E1",'2012Figures'!$E:$E,$B$1)</f>
        <v>0</v>
      </c>
      <c r="N187" s="52">
        <f>SUMIFS('2012Figures'!$J:$J,'2012Figures'!$C:$C,$A187,'2012Figures'!$H:$H,$B187,'2012Figures'!$I:$I,$C187,'2012Figures'!$B:$B,"BrokerToCy",'2012Figures'!$G:$G,"P1",'2012Figures'!$E:$E,$B$1)</f>
        <v>0</v>
      </c>
      <c r="O187" s="52">
        <f>SUMIFS('2012Figures'!$J:$J,'2012Figures'!$C:$C,$A187,'2012Figures'!$H:$H,$B187,'2012Figures'!$I:$I,$C187,'2012Figures'!$B:$B,"CyToBroker",'2012Figures'!$G:$G,"E1",'2012Figures'!$E:$E,$B$1)</f>
        <v>0</v>
      </c>
      <c r="P187" s="52">
        <f>SUMIFS('2012Figures'!$J:$J,'2012Figures'!$C:$C,$A187,'2012Figures'!$H:$H,$B187,'2012Figures'!$I:$I,$C187,'2012Figures'!$B:$B,"CyToBroker",'2012Figures'!$G:$G,"P1",'2012Figures'!$E:$E,$B$1)</f>
        <v>0</v>
      </c>
      <c r="R187" s="46" t="str">
        <f t="shared" si="23"/>
        <v/>
      </c>
      <c r="S187" s="46" t="str">
        <f t="shared" si="23"/>
        <v/>
      </c>
      <c r="T187" s="46" t="str">
        <f t="shared" si="23"/>
        <v/>
      </c>
      <c r="U187" s="46" t="str">
        <f t="shared" si="23"/>
        <v/>
      </c>
      <c r="V187" s="46" t="str">
        <f t="shared" si="23"/>
        <v/>
      </c>
    </row>
    <row r="188" spans="1:22" x14ac:dyDescent="0.2">
      <c r="A188" s="1">
        <v>118</v>
      </c>
      <c r="B188" s="1" t="s">
        <v>109</v>
      </c>
      <c r="C188" s="8">
        <v>4</v>
      </c>
      <c r="D188" s="29">
        <f>SUMIFS('2013Figures'!$J:$J,'2013Figures'!$C:$C,$A188,'2013Figures'!$H:$H,$B188,'2013Figures'!$I:$I,$C188,'2013Figures'!$E:$E,$B$1)</f>
        <v>0</v>
      </c>
      <c r="E188" s="9">
        <f>SUMIFS('2013Figures'!$J:$J,'2013Figures'!$C:$C,$A188,'2013Figures'!$H:$H,$B188,'2013Figures'!$I:$I,$C188,'2013Figures'!$B:$B,"BrokerToCy",'2013Figures'!$G:$G,"E1",'2013Figures'!$E:$E,$B$1)</f>
        <v>0</v>
      </c>
      <c r="F188" s="9">
        <f>SUMIFS('2013Figures'!$J:$J,'2013Figures'!$C:$C,$A188,'2013Figures'!$H:$H,$B188,'2013Figures'!$I:$I,$C188,'2013Figures'!$B:$B,"BrokerToCy",'2013Figures'!$G:$G,"P1",'2013Figures'!$E:$E,$B$1)</f>
        <v>0</v>
      </c>
      <c r="G188" s="9">
        <f>SUMIFS('2013Figures'!$J:$J,'2013Figures'!$C:$C,$A188,'2013Figures'!$H:$H,$B188,'2013Figures'!$I:$I,$C188,'2013Figures'!$B:$B,"CyToBroker",'2013Figures'!$G:$G,"E1",'2013Figures'!$E:$E,$B$1)</f>
        <v>0</v>
      </c>
      <c r="H188" s="9">
        <f>SUMIFS('2013Figures'!$J:$J,'2013Figures'!$C:$C,$A188,'2013Figures'!$H:$H,$B188,'2013Figures'!$I:$I,$C188,'2013Figures'!$B:$B,"CyToBroker",'2013Figures'!$G:$G,"P1",'2013Figures'!$E:$E,$B$1)</f>
        <v>0</v>
      </c>
      <c r="J188" s="8">
        <v>200901</v>
      </c>
      <c r="L188" s="42">
        <f>SUMIFS('2012Figures'!$J:$J,'2012Figures'!$C:$C,$A188,'2012Figures'!$H:$H,$B188,'2012Figures'!$I:$I,$C188,'2012Figures'!$E:$E,$B$1)</f>
        <v>0</v>
      </c>
      <c r="M188" s="52">
        <f>SUMIFS('2012Figures'!$J:$J,'2012Figures'!$C:$C,$A188,'2012Figures'!$H:$H,$B188,'2012Figures'!$I:$I,$C188,'2012Figures'!$B:$B,"BrokerToCy",'2012Figures'!$G:$G,"E1",'2012Figures'!$E:$E,$B$1)</f>
        <v>0</v>
      </c>
      <c r="N188" s="52">
        <f>SUMIFS('2012Figures'!$J:$J,'2012Figures'!$C:$C,$A188,'2012Figures'!$H:$H,$B188,'2012Figures'!$I:$I,$C188,'2012Figures'!$B:$B,"BrokerToCy",'2012Figures'!$G:$G,"P1",'2012Figures'!$E:$E,$B$1)</f>
        <v>0</v>
      </c>
      <c r="O188" s="52">
        <f>SUMIFS('2012Figures'!$J:$J,'2012Figures'!$C:$C,$A188,'2012Figures'!$H:$H,$B188,'2012Figures'!$I:$I,$C188,'2012Figures'!$B:$B,"CyToBroker",'2012Figures'!$G:$G,"E1",'2012Figures'!$E:$E,$B$1)</f>
        <v>0</v>
      </c>
      <c r="P188" s="52">
        <f>SUMIFS('2012Figures'!$J:$J,'2012Figures'!$C:$C,$A188,'2012Figures'!$H:$H,$B188,'2012Figures'!$I:$I,$C188,'2012Figures'!$B:$B,"CyToBroker",'2012Figures'!$G:$G,"P1",'2012Figures'!$E:$E,$B$1)</f>
        <v>0</v>
      </c>
      <c r="R188" s="46" t="str">
        <f t="shared" si="23"/>
        <v/>
      </c>
      <c r="S188" s="46" t="str">
        <f t="shared" si="23"/>
        <v/>
      </c>
      <c r="T188" s="46" t="str">
        <f t="shared" si="23"/>
        <v/>
      </c>
      <c r="U188" s="46" t="str">
        <f t="shared" si="23"/>
        <v/>
      </c>
      <c r="V188" s="46" t="str">
        <f t="shared" si="23"/>
        <v/>
      </c>
    </row>
    <row r="189" spans="1:22" x14ac:dyDescent="0.2">
      <c r="A189" s="1">
        <v>118</v>
      </c>
      <c r="B189" s="1" t="s">
        <v>109</v>
      </c>
      <c r="C189" s="8">
        <v>3</v>
      </c>
      <c r="D189" s="29">
        <f>SUMIFS('2013Figures'!$J:$J,'2013Figures'!$C:$C,$A189,'2013Figures'!$H:$H,$B189,'2013Figures'!$I:$I,$C189,'2013Figures'!$E:$E,$B$1)</f>
        <v>0</v>
      </c>
      <c r="E189" s="9">
        <f>SUMIFS('2013Figures'!$J:$J,'2013Figures'!$C:$C,$A189,'2013Figures'!$H:$H,$B189,'2013Figures'!$I:$I,$C189,'2013Figures'!$B:$B,"BrokerToCy",'2013Figures'!$G:$G,"E1",'2013Figures'!$E:$E,$B$1)</f>
        <v>0</v>
      </c>
      <c r="F189" s="9">
        <f>SUMIFS('2013Figures'!$J:$J,'2013Figures'!$C:$C,$A189,'2013Figures'!$H:$H,$B189,'2013Figures'!$I:$I,$C189,'2013Figures'!$B:$B,"BrokerToCy",'2013Figures'!$G:$G,"P1",'2013Figures'!$E:$E,$B$1)</f>
        <v>0</v>
      </c>
      <c r="G189" s="9">
        <f>SUMIFS('2013Figures'!$J:$J,'2013Figures'!$C:$C,$A189,'2013Figures'!$H:$H,$B189,'2013Figures'!$I:$I,$C189,'2013Figures'!$B:$B,"CyToBroker",'2013Figures'!$G:$G,"E1",'2013Figures'!$E:$E,$B$1)</f>
        <v>0</v>
      </c>
      <c r="H189" s="9">
        <f>SUMIFS('2013Figures'!$J:$J,'2013Figures'!$C:$C,$A189,'2013Figures'!$H:$H,$B189,'2013Figures'!$I:$I,$C189,'2013Figures'!$B:$B,"CyToBroker",'2013Figures'!$G:$G,"P1",'2013Figures'!$E:$E,$B$1)</f>
        <v>0</v>
      </c>
      <c r="J189" s="8">
        <v>200801</v>
      </c>
      <c r="L189" s="42">
        <f>SUMIFS('2012Figures'!$J:$J,'2012Figures'!$C:$C,$A189,'2012Figures'!$H:$H,$B189,'2012Figures'!$I:$I,$C189,'2012Figures'!$E:$E,$B$1)</f>
        <v>0</v>
      </c>
      <c r="M189" s="52">
        <f>SUMIFS('2012Figures'!$J:$J,'2012Figures'!$C:$C,$A189,'2012Figures'!$H:$H,$B189,'2012Figures'!$I:$I,$C189,'2012Figures'!$B:$B,"BrokerToCy",'2012Figures'!$G:$G,"E1",'2012Figures'!$E:$E,$B$1)</f>
        <v>0</v>
      </c>
      <c r="N189" s="52">
        <f>SUMIFS('2012Figures'!$J:$J,'2012Figures'!$C:$C,$A189,'2012Figures'!$H:$H,$B189,'2012Figures'!$I:$I,$C189,'2012Figures'!$B:$B,"BrokerToCy",'2012Figures'!$G:$G,"P1",'2012Figures'!$E:$E,$B$1)</f>
        <v>0</v>
      </c>
      <c r="O189" s="52">
        <f>SUMIFS('2012Figures'!$J:$J,'2012Figures'!$C:$C,$A189,'2012Figures'!$H:$H,$B189,'2012Figures'!$I:$I,$C189,'2012Figures'!$B:$B,"CyToBroker",'2012Figures'!$G:$G,"E1",'2012Figures'!$E:$E,$B$1)</f>
        <v>0</v>
      </c>
      <c r="P189" s="52">
        <f>SUMIFS('2012Figures'!$J:$J,'2012Figures'!$C:$C,$A189,'2012Figures'!$H:$H,$B189,'2012Figures'!$I:$I,$C189,'2012Figures'!$B:$B,"CyToBroker",'2012Figures'!$G:$G,"P1",'2012Figures'!$E:$E,$B$1)</f>
        <v>0</v>
      </c>
      <c r="R189" s="46" t="str">
        <f t="shared" si="23"/>
        <v/>
      </c>
      <c r="S189" s="46" t="str">
        <f t="shared" si="23"/>
        <v/>
      </c>
      <c r="T189" s="46" t="str">
        <f t="shared" si="23"/>
        <v/>
      </c>
      <c r="U189" s="46" t="str">
        <f t="shared" si="23"/>
        <v/>
      </c>
      <c r="V189" s="46" t="str">
        <f t="shared" si="23"/>
        <v/>
      </c>
    </row>
    <row r="190" spans="1:22" x14ac:dyDescent="0.2">
      <c r="A190" s="1">
        <v>118</v>
      </c>
      <c r="B190" s="1" t="s">
        <v>109</v>
      </c>
      <c r="C190" s="8">
        <v>2</v>
      </c>
      <c r="D190" s="29">
        <f>SUMIFS('2013Figures'!$J:$J,'2013Figures'!$C:$C,$A190,'2013Figures'!$H:$H,$B190,'2013Figures'!$I:$I,$C190,'2013Figures'!$E:$E,$B$1)</f>
        <v>0</v>
      </c>
      <c r="E190" s="9">
        <f>SUMIFS('2013Figures'!$J:$J,'2013Figures'!$C:$C,$A190,'2013Figures'!$H:$H,$B190,'2013Figures'!$I:$I,$C190,'2013Figures'!$B:$B,"BrokerToCy",'2013Figures'!$G:$G,"E1",'2013Figures'!$E:$E,$B$1)</f>
        <v>0</v>
      </c>
      <c r="F190" s="9">
        <f>SUMIFS('2013Figures'!$J:$J,'2013Figures'!$C:$C,$A190,'2013Figures'!$H:$H,$B190,'2013Figures'!$I:$I,$C190,'2013Figures'!$B:$B,"BrokerToCy",'2013Figures'!$G:$G,"P1",'2013Figures'!$E:$E,$B$1)</f>
        <v>0</v>
      </c>
      <c r="G190" s="9">
        <f>SUMIFS('2013Figures'!$J:$J,'2013Figures'!$C:$C,$A190,'2013Figures'!$H:$H,$B190,'2013Figures'!$I:$I,$C190,'2013Figures'!$B:$B,"CyToBroker",'2013Figures'!$G:$G,"E1",'2013Figures'!$E:$E,$B$1)</f>
        <v>0</v>
      </c>
      <c r="H190" s="9">
        <f>SUMIFS('2013Figures'!$J:$J,'2013Figures'!$C:$C,$A190,'2013Figures'!$H:$H,$B190,'2013Figures'!$I:$I,$C190,'2013Figures'!$B:$B,"CyToBroker",'2013Figures'!$G:$G,"P1",'2013Figures'!$E:$E,$B$1)</f>
        <v>0</v>
      </c>
      <c r="J190" s="8">
        <v>200701</v>
      </c>
      <c r="L190" s="42">
        <f>SUMIFS('2012Figures'!$J:$J,'2012Figures'!$C:$C,$A190,'2012Figures'!$H:$H,$B190,'2012Figures'!$I:$I,$C190,'2012Figures'!$E:$E,$B$1)</f>
        <v>0</v>
      </c>
      <c r="M190" s="52">
        <f>SUMIFS('2012Figures'!$J:$J,'2012Figures'!$C:$C,$A190,'2012Figures'!$H:$H,$B190,'2012Figures'!$I:$I,$C190,'2012Figures'!$B:$B,"BrokerToCy",'2012Figures'!$G:$G,"E1",'2012Figures'!$E:$E,$B$1)</f>
        <v>0</v>
      </c>
      <c r="N190" s="52">
        <f>SUMIFS('2012Figures'!$J:$J,'2012Figures'!$C:$C,$A190,'2012Figures'!$H:$H,$B190,'2012Figures'!$I:$I,$C190,'2012Figures'!$B:$B,"BrokerToCy",'2012Figures'!$G:$G,"P1",'2012Figures'!$E:$E,$B$1)</f>
        <v>0</v>
      </c>
      <c r="O190" s="52">
        <f>SUMIFS('2012Figures'!$J:$J,'2012Figures'!$C:$C,$A190,'2012Figures'!$H:$H,$B190,'2012Figures'!$I:$I,$C190,'2012Figures'!$B:$B,"CyToBroker",'2012Figures'!$G:$G,"E1",'2012Figures'!$E:$E,$B$1)</f>
        <v>0</v>
      </c>
      <c r="P190" s="52">
        <f>SUMIFS('2012Figures'!$J:$J,'2012Figures'!$C:$C,$A190,'2012Figures'!$H:$H,$B190,'2012Figures'!$I:$I,$C190,'2012Figures'!$B:$B,"CyToBroker",'2012Figures'!$G:$G,"P1",'2012Figures'!$E:$E,$B$1)</f>
        <v>0</v>
      </c>
      <c r="R190" s="46" t="str">
        <f t="shared" si="23"/>
        <v/>
      </c>
      <c r="S190" s="46" t="str">
        <f t="shared" si="23"/>
        <v/>
      </c>
      <c r="T190" s="46" t="str">
        <f t="shared" si="23"/>
        <v/>
      </c>
      <c r="U190" s="46" t="str">
        <f t="shared" si="23"/>
        <v/>
      </c>
      <c r="V190" s="46" t="str">
        <f t="shared" si="23"/>
        <v/>
      </c>
    </row>
    <row r="191" spans="1:22" x14ac:dyDescent="0.2">
      <c r="A191" s="1">
        <v>118</v>
      </c>
      <c r="B191" s="1" t="s">
        <v>109</v>
      </c>
      <c r="C191" s="8">
        <v>1</v>
      </c>
      <c r="D191" s="29">
        <f>SUMIFS('2013Figures'!$J:$J,'2013Figures'!$C:$C,$A191,'2013Figures'!$H:$H,$B191,'2013Figures'!$I:$I,$C191,'2013Figures'!$E:$E,$B$1)</f>
        <v>0</v>
      </c>
      <c r="E191" s="9">
        <f>SUMIFS('2013Figures'!$J:$J,'2013Figures'!$C:$C,$A191,'2013Figures'!$H:$H,$B191,'2013Figures'!$I:$I,$C191,'2013Figures'!$B:$B,"BrokerToCy",'2013Figures'!$G:$G,"E1",'2013Figures'!$E:$E,$B$1)</f>
        <v>0</v>
      </c>
      <c r="F191" s="9">
        <f>SUMIFS('2013Figures'!$J:$J,'2013Figures'!$C:$C,$A191,'2013Figures'!$H:$H,$B191,'2013Figures'!$I:$I,$C191,'2013Figures'!$B:$B,"BrokerToCy",'2013Figures'!$G:$G,"P1",'2013Figures'!$E:$E,$B$1)</f>
        <v>0</v>
      </c>
      <c r="G191" s="9">
        <f>SUMIFS('2013Figures'!$J:$J,'2013Figures'!$C:$C,$A191,'2013Figures'!$H:$H,$B191,'2013Figures'!$I:$I,$C191,'2013Figures'!$B:$B,"CyToBroker",'2013Figures'!$G:$G,"E1",'2013Figures'!$E:$E,$B$1)</f>
        <v>0</v>
      </c>
      <c r="H191" s="9">
        <f>SUMIFS('2013Figures'!$J:$J,'2013Figures'!$C:$C,$A191,'2013Figures'!$H:$H,$B191,'2013Figures'!$I:$I,$C191,'2013Figures'!$B:$B,"CyToBroker",'2013Figures'!$G:$G,"P1",'2013Figures'!$E:$E,$B$1)</f>
        <v>0</v>
      </c>
      <c r="J191" s="8">
        <v>200601</v>
      </c>
      <c r="L191" s="42">
        <f>SUMIFS('2012Figures'!$J:$J,'2012Figures'!$C:$C,$A191,'2012Figures'!$H:$H,$B191,'2012Figures'!$I:$I,$C191,'2012Figures'!$E:$E,$B$1)</f>
        <v>0</v>
      </c>
      <c r="M191" s="52">
        <f>SUMIFS('2012Figures'!$J:$J,'2012Figures'!$C:$C,$A191,'2012Figures'!$H:$H,$B191,'2012Figures'!$I:$I,$C191,'2012Figures'!$B:$B,"BrokerToCy",'2012Figures'!$G:$G,"E1",'2012Figures'!$E:$E,$B$1)</f>
        <v>0</v>
      </c>
      <c r="N191" s="52">
        <f>SUMIFS('2012Figures'!$J:$J,'2012Figures'!$C:$C,$A191,'2012Figures'!$H:$H,$B191,'2012Figures'!$I:$I,$C191,'2012Figures'!$B:$B,"BrokerToCy",'2012Figures'!$G:$G,"P1",'2012Figures'!$E:$E,$B$1)</f>
        <v>0</v>
      </c>
      <c r="O191" s="52">
        <f>SUMIFS('2012Figures'!$J:$J,'2012Figures'!$C:$C,$A191,'2012Figures'!$H:$H,$B191,'2012Figures'!$I:$I,$C191,'2012Figures'!$B:$B,"CyToBroker",'2012Figures'!$G:$G,"E1",'2012Figures'!$E:$E,$B$1)</f>
        <v>0</v>
      </c>
      <c r="P191" s="52">
        <f>SUMIFS('2012Figures'!$J:$J,'2012Figures'!$C:$C,$A191,'2012Figures'!$H:$H,$B191,'2012Figures'!$I:$I,$C191,'2012Figures'!$B:$B,"CyToBroker",'2012Figures'!$G:$G,"P1",'2012Figures'!$E:$E,$B$1)</f>
        <v>0</v>
      </c>
      <c r="R191" s="46" t="str">
        <f t="shared" si="23"/>
        <v/>
      </c>
      <c r="S191" s="46" t="str">
        <f t="shared" si="23"/>
        <v/>
      </c>
      <c r="T191" s="46" t="str">
        <f t="shared" si="23"/>
        <v/>
      </c>
      <c r="U191" s="46" t="str">
        <f t="shared" si="23"/>
        <v/>
      </c>
      <c r="V191" s="46" t="str">
        <f t="shared" si="23"/>
        <v/>
      </c>
    </row>
    <row r="192" spans="1:22" x14ac:dyDescent="0.2">
      <c r="A192" s="1">
        <v>118</v>
      </c>
      <c r="B192" s="1" t="s">
        <v>109</v>
      </c>
      <c r="D192" s="29">
        <f>SUMIFS('2013Figures'!$J:$J,'2013Figures'!$C:$C,$A192,'2013Figures'!$I:$I,"",'2013Figures'!$E:$E,$B$1)</f>
        <v>0</v>
      </c>
      <c r="E192" s="9">
        <f>SUMIFS('2013Figures'!$J:$J,'2013Figures'!$C:$C,$A192,'2013Figures'!$I:$I,"",'2013Figures'!$B:$B,"BrokerToCy",'2013Figures'!$G:$G,"E1",'2013Figures'!$E:$E,$B$1)</f>
        <v>0</v>
      </c>
      <c r="F192" s="9">
        <f>SUMIFS('2013Figures'!$J:$J,'2013Figures'!$C:$C,$A192,'2013Figures'!$I:$I,"",'2013Figures'!$B:$B,"BrokerToCy",'2013Figures'!$G:$G,"P1",'2013Figures'!$E:$E,$B$1)</f>
        <v>0</v>
      </c>
      <c r="G192" s="9">
        <f>SUMIFS('2013Figures'!$J:$J,'2013Figures'!$C:$C,$A192,'2013Figures'!$I:$I,"",'2013Figures'!$B:$B,"CyToBroker",'2013Figures'!$G:$G,"E1",'2013Figures'!$E:$E,$B$1)</f>
        <v>0</v>
      </c>
      <c r="H192" s="9">
        <f>SUMIFS('2013Figures'!$J:$J,'2013Figures'!$C:$C,$A192,'2013Figures'!$I:$I,"",'2013Figures'!$B:$B,"CyToBroker",'2013Figures'!$G:$G,"P1",'2013Figures'!$E:$E,$B$1)</f>
        <v>0</v>
      </c>
      <c r="J192" s="8" t="s">
        <v>131</v>
      </c>
      <c r="L192" s="42">
        <f>SUMIFS('2012Figures'!$J:$J,'2012Figures'!$C:$C,$A192,'2012Figures'!$I:$I,"",'2012Figures'!$E:$E,$B$1)</f>
        <v>0</v>
      </c>
      <c r="M192" s="52">
        <f>SUMIFS('2012Figures'!$J:$J,'2012Figures'!$C:$C,$A192,'2012Figures'!$I:$I,"",'2012Figures'!$B:$B,"BrokerToCy",'2012Figures'!$G:$G,"E1",'2012Figures'!$E:$E,$B$1)</f>
        <v>0</v>
      </c>
      <c r="N192" s="52">
        <f>SUMIFS('2012Figures'!$J:$J,'2012Figures'!$C:$C,$A192,'2012Figures'!$I:$I,"",'2012Figures'!$B:$B,"BrokerToCy",'2012Figures'!$G:$G,"P1",'2012Figures'!$E:$E,$B$1)</f>
        <v>0</v>
      </c>
      <c r="O192" s="52">
        <f>SUMIFS('2012Figures'!$J:$J,'2012Figures'!$C:$C,$A192,'2012Figures'!$I:$I,"",'2012Figures'!$B:$B,"CyToBroker",'2012Figures'!$G:$G,"E1",'2012Figures'!$E:$E,$B$1)</f>
        <v>0</v>
      </c>
      <c r="P192" s="52">
        <f>SUMIFS('2012Figures'!$J:$J,'2012Figures'!$C:$C,$A192,'2012Figures'!$I:$I,"",'2012Figures'!$B:$B,"CyToBroker",'2012Figures'!$G:$G,"P1",'2012Figures'!$E:$E,$B$1)</f>
        <v>0</v>
      </c>
      <c r="R192" s="46" t="str">
        <f t="shared" si="23"/>
        <v/>
      </c>
      <c r="S192" s="46" t="str">
        <f t="shared" si="23"/>
        <v/>
      </c>
      <c r="T192" s="46" t="str">
        <f t="shared" si="23"/>
        <v/>
      </c>
      <c r="U192" s="46" t="str">
        <f t="shared" si="23"/>
        <v/>
      </c>
      <c r="V192" s="46" t="str">
        <f t="shared" si="23"/>
        <v/>
      </c>
    </row>
    <row r="193" spans="1:22" x14ac:dyDescent="0.2">
      <c r="A193" s="21"/>
      <c r="B193" s="21" t="s">
        <v>92</v>
      </c>
      <c r="C193" s="22"/>
      <c r="D193" s="23">
        <f>SUM(E193:H193)</f>
        <v>0</v>
      </c>
      <c r="E193" s="23">
        <f t="shared" ref="E193:H193" si="26">SUM(E181:E192)</f>
        <v>0</v>
      </c>
      <c r="F193" s="23">
        <f t="shared" si="26"/>
        <v>0</v>
      </c>
      <c r="G193" s="23">
        <f t="shared" si="26"/>
        <v>0</v>
      </c>
      <c r="H193" s="23">
        <f t="shared" si="26"/>
        <v>0</v>
      </c>
      <c r="I193" s="21"/>
      <c r="J193" s="22"/>
      <c r="K193" s="21"/>
      <c r="L193" s="43">
        <f>SUM(M193:P193)</f>
        <v>0</v>
      </c>
      <c r="M193" s="43">
        <f t="shared" ref="M193:P193" si="27">SUM(M181:M192)</f>
        <v>0</v>
      </c>
      <c r="N193" s="43">
        <f t="shared" si="27"/>
        <v>0</v>
      </c>
      <c r="O193" s="43">
        <f t="shared" si="27"/>
        <v>0</v>
      </c>
      <c r="P193" s="43">
        <f t="shared" si="27"/>
        <v>0</v>
      </c>
      <c r="Q193" s="21"/>
      <c r="R193" s="21"/>
      <c r="S193" s="21"/>
      <c r="T193" s="21"/>
      <c r="U193" s="21"/>
      <c r="V193" s="21"/>
    </row>
    <row r="194" spans="1:22" x14ac:dyDescent="0.2">
      <c r="A194" s="28">
        <v>119</v>
      </c>
      <c r="B194" s="28" t="s">
        <v>110</v>
      </c>
      <c r="C194" s="17" t="s">
        <v>88</v>
      </c>
      <c r="D194" s="18">
        <f>SUMIFS('2013Figures'!$J:$J,'2013Figures'!$C:$C,$A194,'2013Figures'!$E:$E,$B$1)</f>
        <v>84</v>
      </c>
      <c r="E194" s="18">
        <f>SUMIFS('2013Figures'!$J:$J,'2013Figures'!$C:$C,$A194,'2013Figures'!$B:$B,"BrokerToCy",'2013Figures'!$G:$G,"E1",'2013Figures'!$E:$E,$B$1)</f>
        <v>0</v>
      </c>
      <c r="F194" s="18">
        <f>SUMIFS('2013Figures'!$J:$J,'2013Figures'!$C:$C,$A194,'2013Figures'!$B:$B,"BrokerToCy",'2013Figures'!$G:$G,"P1",'2013Figures'!$E:$E,$B$1)</f>
        <v>0</v>
      </c>
      <c r="G194" s="18">
        <f>SUMIFS('2013Figures'!$J:$J,'2013Figures'!$C:$C,$A194,'2013Figures'!$B:$B,"CyToBroker",'2013Figures'!$G:$G,"E1",'2013Figures'!$E:$E,$B$1)</f>
        <v>84</v>
      </c>
      <c r="H194" s="18">
        <f>SUMIFS('2013Figures'!$J:$J,'2013Figures'!$C:$C,$A194,'2013Figures'!$B:$B,"CyToBroker",'2013Figures'!$G:$G,"P1",'2013Figures'!$E:$E,$B$1)</f>
        <v>0</v>
      </c>
      <c r="I194" s="28"/>
      <c r="J194" s="17"/>
      <c r="K194" s="28"/>
      <c r="L194" s="50">
        <f>SUMIFS('2012Figures'!$J:$J,'2012Figures'!$C:$C,$A194,'2012Figures'!$E:$E,$B$1)</f>
        <v>154</v>
      </c>
      <c r="M194" s="50">
        <f>SUMIFS('2012Figures'!$J:$J,'2012Figures'!$C:$C,$A194,'2012Figures'!$B:$B,"BrokerToCy",'2012Figures'!$G:$G,"E1",'2012Figures'!$E:$E,$B$1)</f>
        <v>0</v>
      </c>
      <c r="N194" s="50">
        <f>SUMIFS('2012Figures'!$J:$J,'2012Figures'!$C:$C,$A194,'2012Figures'!$B:$B,"BrokerToCy",'2012Figures'!$G:$G,"P1",'2012Figures'!$E:$E,$B$1)</f>
        <v>0</v>
      </c>
      <c r="O194" s="50">
        <f>SUMIFS('2012Figures'!$J:$J,'2012Figures'!$C:$C,$A194,'2012Figures'!$B:$B,"CyToBroker",'2012Figures'!$G:$G,"E1",'2012Figures'!$E:$E,$B$1)</f>
        <v>154</v>
      </c>
      <c r="P194" s="50">
        <f>SUMIFS('2012Figures'!$J:$J,'2012Figures'!$C:$C,$A194,'2012Figures'!$B:$B,"CyToBroker",'2012Figures'!$G:$G,"P1",'2012Figures'!$E:$E,$B$1)</f>
        <v>0</v>
      </c>
      <c r="Q194" s="28"/>
      <c r="R194" s="46">
        <f t="shared" si="23"/>
        <v>-0.45</v>
      </c>
      <c r="S194" s="46" t="str">
        <f t="shared" si="23"/>
        <v/>
      </c>
      <c r="T194" s="46" t="str">
        <f t="shared" si="23"/>
        <v/>
      </c>
      <c r="U194" s="46">
        <f t="shared" si="23"/>
        <v>-0.45</v>
      </c>
      <c r="V194" s="46" t="str">
        <f t="shared" si="23"/>
        <v/>
      </c>
    </row>
    <row r="195" spans="1:22" x14ac:dyDescent="0.2">
      <c r="A195" s="1">
        <v>119</v>
      </c>
      <c r="B195" s="1" t="s">
        <v>110</v>
      </c>
      <c r="C195" s="8">
        <v>9</v>
      </c>
      <c r="D195" s="29">
        <f>SUMIFS('2013Figures'!$J:$J,'2013Figures'!$C:$C,$A195,'2013Figures'!$H:$H,$B195,'2013Figures'!$I:$I,$C195,'2013Figures'!$E:$E,$B$1)</f>
        <v>0</v>
      </c>
      <c r="E195" s="9">
        <f>SUMIFS('2013Figures'!$J:$J,'2013Figures'!$C:$C,$A195,'2013Figures'!$H:$H,$B195,'2013Figures'!$I:$I,$C195,'2013Figures'!$B:$B,"BrokerToCy",'2013Figures'!$G:$G,"E1",'2013Figures'!$E:$E,$B$1)</f>
        <v>0</v>
      </c>
      <c r="F195" s="9">
        <f>SUMIFS('2013Figures'!$J:$J,'2013Figures'!$C:$C,$A195,'2013Figures'!$H:$H,$B195,'2013Figures'!$I:$I,$C195,'2013Figures'!$B:$B,"BrokerToCy",'2013Figures'!$G:$G,"P1",'2013Figures'!$E:$E,$B$1)</f>
        <v>0</v>
      </c>
      <c r="G195" s="9">
        <f>SUMIFS('2013Figures'!$J:$J,'2013Figures'!$C:$C,$A195,'2013Figures'!$H:$H,$B195,'2013Figures'!$I:$I,$C195,'2013Figures'!$B:$B,"CyToBroker",'2013Figures'!$G:$G,"E1",'2013Figures'!$E:$E,$B$1)</f>
        <v>0</v>
      </c>
      <c r="H195" s="9">
        <f>SUMIFS('2013Figures'!$J:$J,'2013Figures'!$C:$C,$A195,'2013Figures'!$H:$H,$B195,'2013Figures'!$I:$I,$C195,'2013Figures'!$B:$B,"CyToBroker",'2013Figures'!$G:$G,"P1",'2013Figures'!$E:$E,$B$1)</f>
        <v>0</v>
      </c>
      <c r="I195" s="33"/>
      <c r="J195" s="34"/>
      <c r="K195" s="33"/>
      <c r="L195" s="42">
        <f>SUMIFS('2012Figures'!$J:$J,'2012Figures'!$C:$C,$A195,'2012Figures'!$H:$H,$B195,'2012Figures'!$I:$I,$C195,'2012Figures'!$E:$E,$B$1)</f>
        <v>0</v>
      </c>
      <c r="M195" s="52">
        <f>SUMIFS('2012Figures'!$J:$J,'2012Figures'!$C:$C,$A195,'2012Figures'!$H:$H,$B195,'2012Figures'!$I:$I,$C195,'2012Figures'!$B:$B,"BrokerToCy",'2012Figures'!$G:$G,"E1",'2012Figures'!$E:$E,$B$1)</f>
        <v>0</v>
      </c>
      <c r="N195" s="52">
        <f>SUMIFS('2012Figures'!$J:$J,'2012Figures'!$C:$C,$A195,'2012Figures'!$H:$H,$B195,'2012Figures'!$I:$I,$C195,'2012Figures'!$B:$B,"BrokerToCy",'2012Figures'!$G:$G,"P1",'2012Figures'!$E:$E,$B$1)</f>
        <v>0</v>
      </c>
      <c r="O195" s="52">
        <f>SUMIFS('2012Figures'!$J:$J,'2012Figures'!$C:$C,$A195,'2012Figures'!$H:$H,$B195,'2012Figures'!$I:$I,$C195,'2012Figures'!$B:$B,"CyToBroker",'2012Figures'!$G:$G,"E1",'2012Figures'!$E:$E,$B$1)</f>
        <v>0</v>
      </c>
      <c r="P195" s="52">
        <f>SUMIFS('2012Figures'!$J:$J,'2012Figures'!$C:$C,$A195,'2012Figures'!$H:$H,$B195,'2012Figures'!$I:$I,$C195,'2012Figures'!$B:$B,"CyToBroker",'2012Figures'!$G:$G,"P1",'2012Figures'!$E:$E,$B$1)</f>
        <v>0</v>
      </c>
      <c r="Q195" s="33"/>
      <c r="R195" s="46" t="str">
        <f t="shared" si="23"/>
        <v/>
      </c>
      <c r="S195" s="46" t="str">
        <f t="shared" si="23"/>
        <v/>
      </c>
      <c r="T195" s="46" t="str">
        <f t="shared" si="23"/>
        <v/>
      </c>
      <c r="U195" s="46" t="str">
        <f t="shared" si="23"/>
        <v/>
      </c>
      <c r="V195" s="46" t="str">
        <f t="shared" si="23"/>
        <v/>
      </c>
    </row>
    <row r="196" spans="1:22" x14ac:dyDescent="0.2">
      <c r="A196" s="1">
        <v>119</v>
      </c>
      <c r="B196" s="1" t="s">
        <v>110</v>
      </c>
      <c r="C196" s="8">
        <v>8</v>
      </c>
      <c r="D196" s="29">
        <f>SUMIFS('2013Figures'!$J:$J,'2013Figures'!$C:$C,$A196,'2013Figures'!$H:$H,$B196,'2013Figures'!$I:$I,$C196,'2013Figures'!$E:$E,$B$1)</f>
        <v>0</v>
      </c>
      <c r="E196" s="9">
        <f>SUMIFS('2013Figures'!$J:$J,'2013Figures'!$C:$C,$A196,'2013Figures'!$H:$H,$B196,'2013Figures'!$I:$I,$C196,'2013Figures'!$B:$B,"BrokerToCy",'2013Figures'!$G:$G,"E1",'2013Figures'!$E:$E,$B$1)</f>
        <v>0</v>
      </c>
      <c r="F196" s="9">
        <f>SUMIFS('2013Figures'!$J:$J,'2013Figures'!$C:$C,$A196,'2013Figures'!$H:$H,$B196,'2013Figures'!$I:$I,$C196,'2013Figures'!$B:$B,"BrokerToCy",'2013Figures'!$G:$G,"P1",'2013Figures'!$E:$E,$B$1)</f>
        <v>0</v>
      </c>
      <c r="G196" s="9">
        <f>SUMIFS('2013Figures'!$J:$J,'2013Figures'!$C:$C,$A196,'2013Figures'!$H:$H,$B196,'2013Figures'!$I:$I,$C196,'2013Figures'!$B:$B,"CyToBroker",'2013Figures'!$G:$G,"E1",'2013Figures'!$E:$E,$B$1)</f>
        <v>0</v>
      </c>
      <c r="H196" s="9">
        <f>SUMIFS('2013Figures'!$J:$J,'2013Figures'!$C:$C,$A196,'2013Figures'!$H:$H,$B196,'2013Figures'!$I:$I,$C196,'2013Figures'!$B:$B,"CyToBroker",'2013Figures'!$G:$G,"P1",'2013Figures'!$E:$E,$B$1)</f>
        <v>0</v>
      </c>
      <c r="I196" s="33"/>
      <c r="J196" s="34">
        <v>201501</v>
      </c>
      <c r="K196" s="33"/>
      <c r="L196" s="42">
        <f>SUMIFS('2012Figures'!$J:$J,'2012Figures'!$C:$C,$A196,'2012Figures'!$H:$H,$B196,'2012Figures'!$I:$I,$C196,'2012Figures'!$E:$E,$B$1)</f>
        <v>0</v>
      </c>
      <c r="M196" s="52">
        <f>SUMIFS('2012Figures'!$J:$J,'2012Figures'!$C:$C,$A196,'2012Figures'!$H:$H,$B196,'2012Figures'!$I:$I,$C196,'2012Figures'!$B:$B,"BrokerToCy",'2012Figures'!$G:$G,"E1",'2012Figures'!$E:$E,$B$1)</f>
        <v>0</v>
      </c>
      <c r="N196" s="52">
        <f>SUMIFS('2012Figures'!$J:$J,'2012Figures'!$C:$C,$A196,'2012Figures'!$H:$H,$B196,'2012Figures'!$I:$I,$C196,'2012Figures'!$B:$B,"BrokerToCy",'2012Figures'!$G:$G,"P1",'2012Figures'!$E:$E,$B$1)</f>
        <v>0</v>
      </c>
      <c r="O196" s="52">
        <f>SUMIFS('2012Figures'!$J:$J,'2012Figures'!$C:$C,$A196,'2012Figures'!$H:$H,$B196,'2012Figures'!$I:$I,$C196,'2012Figures'!$B:$B,"CyToBroker",'2012Figures'!$G:$G,"E1",'2012Figures'!$E:$E,$B$1)</f>
        <v>0</v>
      </c>
      <c r="P196" s="52">
        <f>SUMIFS('2012Figures'!$J:$J,'2012Figures'!$C:$C,$A196,'2012Figures'!$H:$H,$B196,'2012Figures'!$I:$I,$C196,'2012Figures'!$B:$B,"CyToBroker",'2012Figures'!$G:$G,"P1",'2012Figures'!$E:$E,$B$1)</f>
        <v>0</v>
      </c>
      <c r="Q196" s="33"/>
      <c r="R196" s="46" t="str">
        <f t="shared" si="23"/>
        <v/>
      </c>
      <c r="S196" s="46" t="str">
        <f t="shared" si="23"/>
        <v/>
      </c>
      <c r="T196" s="46" t="str">
        <f t="shared" si="23"/>
        <v/>
      </c>
      <c r="U196" s="46" t="str">
        <f t="shared" si="23"/>
        <v/>
      </c>
      <c r="V196" s="46" t="str">
        <f t="shared" si="23"/>
        <v/>
      </c>
    </row>
    <row r="197" spans="1:22" x14ac:dyDescent="0.2">
      <c r="A197" s="1">
        <v>119</v>
      </c>
      <c r="B197" s="1" t="s">
        <v>110</v>
      </c>
      <c r="C197" s="8">
        <v>7</v>
      </c>
      <c r="D197" s="29">
        <f>SUMIFS('2013Figures'!$J:$J,'2013Figures'!$C:$C,$A197,'2013Figures'!$H:$H,$B197,'2013Figures'!$I:$I,$C197,'2013Figures'!$E:$E,$B$1)</f>
        <v>0</v>
      </c>
      <c r="E197" s="9">
        <f>SUMIFS('2013Figures'!$J:$J,'2013Figures'!$C:$C,$A197,'2013Figures'!$H:$H,$B197,'2013Figures'!$I:$I,$C197,'2013Figures'!$B:$B,"BrokerToCy",'2013Figures'!$G:$G,"E1",'2013Figures'!$E:$E,$B$1)</f>
        <v>0</v>
      </c>
      <c r="F197" s="9">
        <f>SUMIFS('2013Figures'!$J:$J,'2013Figures'!$C:$C,$A197,'2013Figures'!$H:$H,$B197,'2013Figures'!$I:$I,$C197,'2013Figures'!$B:$B,"BrokerToCy",'2013Figures'!$G:$G,"P1",'2013Figures'!$E:$E,$B$1)</f>
        <v>0</v>
      </c>
      <c r="G197" s="9">
        <f>SUMIFS('2013Figures'!$J:$J,'2013Figures'!$C:$C,$A197,'2013Figures'!$H:$H,$B197,'2013Figures'!$I:$I,$C197,'2013Figures'!$B:$B,"CyToBroker",'2013Figures'!$G:$G,"E1",'2013Figures'!$E:$E,$B$1)</f>
        <v>0</v>
      </c>
      <c r="H197" s="9">
        <f>SUMIFS('2013Figures'!$J:$J,'2013Figures'!$C:$C,$A197,'2013Figures'!$H:$H,$B197,'2013Figures'!$I:$I,$C197,'2013Figures'!$B:$B,"CyToBroker",'2013Figures'!$G:$G,"P1",'2013Figures'!$E:$E,$B$1)</f>
        <v>0</v>
      </c>
      <c r="J197" s="8">
        <v>201401</v>
      </c>
      <c r="L197" s="42">
        <f>SUMIFS('2012Figures'!$J:$J,'2012Figures'!$C:$C,$A197,'2012Figures'!$H:$H,$B197,'2012Figures'!$I:$I,$C197,'2012Figures'!$E:$E,$B$1)</f>
        <v>0</v>
      </c>
      <c r="M197" s="52">
        <f>SUMIFS('2012Figures'!$J:$J,'2012Figures'!$C:$C,$A197,'2012Figures'!$H:$H,$B197,'2012Figures'!$I:$I,$C197,'2012Figures'!$B:$B,"BrokerToCy",'2012Figures'!$G:$G,"E1",'2012Figures'!$E:$E,$B$1)</f>
        <v>0</v>
      </c>
      <c r="N197" s="52">
        <f>SUMIFS('2012Figures'!$J:$J,'2012Figures'!$C:$C,$A197,'2012Figures'!$H:$H,$B197,'2012Figures'!$I:$I,$C197,'2012Figures'!$B:$B,"BrokerToCy",'2012Figures'!$G:$G,"P1",'2012Figures'!$E:$E,$B$1)</f>
        <v>0</v>
      </c>
      <c r="O197" s="52">
        <f>SUMIFS('2012Figures'!$J:$J,'2012Figures'!$C:$C,$A197,'2012Figures'!$H:$H,$B197,'2012Figures'!$I:$I,$C197,'2012Figures'!$B:$B,"CyToBroker",'2012Figures'!$G:$G,"E1",'2012Figures'!$E:$E,$B$1)</f>
        <v>0</v>
      </c>
      <c r="P197" s="52">
        <f>SUMIFS('2012Figures'!$J:$J,'2012Figures'!$C:$C,$A197,'2012Figures'!$H:$H,$B197,'2012Figures'!$I:$I,$C197,'2012Figures'!$B:$B,"CyToBroker",'2012Figures'!$G:$G,"P1",'2012Figures'!$E:$E,$B$1)</f>
        <v>0</v>
      </c>
      <c r="R197" s="46" t="str">
        <f t="shared" si="23"/>
        <v/>
      </c>
      <c r="S197" s="46" t="str">
        <f t="shared" si="23"/>
        <v/>
      </c>
      <c r="T197" s="46" t="str">
        <f t="shared" si="23"/>
        <v/>
      </c>
      <c r="U197" s="46" t="str">
        <f t="shared" si="23"/>
        <v/>
      </c>
      <c r="V197" s="46" t="str">
        <f t="shared" si="23"/>
        <v/>
      </c>
    </row>
    <row r="198" spans="1:22" x14ac:dyDescent="0.2">
      <c r="A198" s="1">
        <v>119</v>
      </c>
      <c r="B198" s="1" t="s">
        <v>110</v>
      </c>
      <c r="C198" s="8">
        <v>6</v>
      </c>
      <c r="D198" s="29">
        <f>SUMIFS('2013Figures'!$J:$J,'2013Figures'!$C:$C,$A198,'2013Figures'!$H:$H,$B198,'2013Figures'!$I:$I,$C198,'2013Figures'!$E:$E,$B$1)</f>
        <v>0</v>
      </c>
      <c r="E198" s="9">
        <f>SUMIFS('2013Figures'!$J:$J,'2013Figures'!$C:$C,$A198,'2013Figures'!$H:$H,$B198,'2013Figures'!$I:$I,$C198,'2013Figures'!$B:$B,"BrokerToCy",'2013Figures'!$G:$G,"E1",'2013Figures'!$E:$E,$B$1)</f>
        <v>0</v>
      </c>
      <c r="F198" s="9">
        <f>SUMIFS('2013Figures'!$J:$J,'2013Figures'!$C:$C,$A198,'2013Figures'!$H:$H,$B198,'2013Figures'!$I:$I,$C198,'2013Figures'!$B:$B,"BrokerToCy",'2013Figures'!$G:$G,"P1",'2013Figures'!$E:$E,$B$1)</f>
        <v>0</v>
      </c>
      <c r="G198" s="9">
        <f>SUMIFS('2013Figures'!$J:$J,'2013Figures'!$C:$C,$A198,'2013Figures'!$H:$H,$B198,'2013Figures'!$I:$I,$C198,'2013Figures'!$B:$B,"CyToBroker",'2013Figures'!$G:$G,"E1",'2013Figures'!$E:$E,$B$1)</f>
        <v>0</v>
      </c>
      <c r="H198" s="9">
        <f>SUMIFS('2013Figures'!$J:$J,'2013Figures'!$C:$C,$A198,'2013Figures'!$H:$H,$B198,'2013Figures'!$I:$I,$C198,'2013Figures'!$B:$B,"CyToBroker",'2013Figures'!$G:$G,"P1",'2013Figures'!$E:$E,$B$1)</f>
        <v>0</v>
      </c>
      <c r="I198" s="30"/>
      <c r="J198" s="31">
        <v>201301</v>
      </c>
      <c r="K198" s="30"/>
      <c r="L198" s="42">
        <f>SUMIFS('2012Figures'!$J:$J,'2012Figures'!$C:$C,$A198,'2012Figures'!$H:$H,$B198,'2012Figures'!$I:$I,$C198,'2012Figures'!$E:$E,$B$1)</f>
        <v>0</v>
      </c>
      <c r="M198" s="52">
        <f>SUMIFS('2012Figures'!$J:$J,'2012Figures'!$C:$C,$A198,'2012Figures'!$H:$H,$B198,'2012Figures'!$I:$I,$C198,'2012Figures'!$B:$B,"BrokerToCy",'2012Figures'!$G:$G,"E1",'2012Figures'!$E:$E,$B$1)</f>
        <v>0</v>
      </c>
      <c r="N198" s="52">
        <f>SUMIFS('2012Figures'!$J:$J,'2012Figures'!$C:$C,$A198,'2012Figures'!$H:$H,$B198,'2012Figures'!$I:$I,$C198,'2012Figures'!$B:$B,"BrokerToCy",'2012Figures'!$G:$G,"P1",'2012Figures'!$E:$E,$B$1)</f>
        <v>0</v>
      </c>
      <c r="O198" s="52">
        <f>SUMIFS('2012Figures'!$J:$J,'2012Figures'!$C:$C,$A198,'2012Figures'!$H:$H,$B198,'2012Figures'!$I:$I,$C198,'2012Figures'!$B:$B,"CyToBroker",'2012Figures'!$G:$G,"E1",'2012Figures'!$E:$E,$B$1)</f>
        <v>0</v>
      </c>
      <c r="P198" s="52">
        <f>SUMIFS('2012Figures'!$J:$J,'2012Figures'!$C:$C,$A198,'2012Figures'!$H:$H,$B198,'2012Figures'!$I:$I,$C198,'2012Figures'!$B:$B,"CyToBroker",'2012Figures'!$G:$G,"P1",'2012Figures'!$E:$E,$B$1)</f>
        <v>0</v>
      </c>
      <c r="Q198" s="30"/>
      <c r="R198" s="46" t="str">
        <f t="shared" si="23"/>
        <v/>
      </c>
      <c r="S198" s="46" t="str">
        <f t="shared" si="23"/>
        <v/>
      </c>
      <c r="T198" s="46" t="str">
        <f t="shared" si="23"/>
        <v/>
      </c>
      <c r="U198" s="46" t="str">
        <f t="shared" si="23"/>
        <v/>
      </c>
      <c r="V198" s="46" t="str">
        <f t="shared" si="23"/>
        <v/>
      </c>
    </row>
    <row r="199" spans="1:22" x14ac:dyDescent="0.2">
      <c r="A199" s="1">
        <v>119</v>
      </c>
      <c r="B199" s="1" t="s">
        <v>110</v>
      </c>
      <c r="C199" s="8">
        <v>5</v>
      </c>
      <c r="D199" s="29">
        <f>SUMIFS('2013Figures'!$J:$J,'2013Figures'!$C:$C,$A199,'2013Figures'!$H:$H,$B199,'2013Figures'!$I:$I,$C199,'2013Figures'!$E:$E,$B$1)</f>
        <v>0</v>
      </c>
      <c r="E199" s="9">
        <f>SUMIFS('2013Figures'!$J:$J,'2013Figures'!$C:$C,$A199,'2013Figures'!$H:$H,$B199,'2013Figures'!$I:$I,$C199,'2013Figures'!$B:$B,"BrokerToCy",'2013Figures'!$G:$G,"E1",'2013Figures'!$E:$E,$B$1)</f>
        <v>0</v>
      </c>
      <c r="F199" s="9">
        <f>SUMIFS('2013Figures'!$J:$J,'2013Figures'!$C:$C,$A199,'2013Figures'!$H:$H,$B199,'2013Figures'!$I:$I,$C199,'2013Figures'!$B:$B,"BrokerToCy",'2013Figures'!$G:$G,"P1",'2013Figures'!$E:$E,$B$1)</f>
        <v>0</v>
      </c>
      <c r="G199" s="9">
        <f>SUMIFS('2013Figures'!$J:$J,'2013Figures'!$C:$C,$A199,'2013Figures'!$H:$H,$B199,'2013Figures'!$I:$I,$C199,'2013Figures'!$B:$B,"CyToBroker",'2013Figures'!$G:$G,"E1",'2013Figures'!$E:$E,$B$1)</f>
        <v>0</v>
      </c>
      <c r="H199" s="9">
        <f>SUMIFS('2013Figures'!$J:$J,'2013Figures'!$C:$C,$A199,'2013Figures'!$H:$H,$B199,'2013Figures'!$I:$I,$C199,'2013Figures'!$B:$B,"CyToBroker",'2013Figures'!$G:$G,"P1",'2013Figures'!$E:$E,$B$1)</f>
        <v>0</v>
      </c>
      <c r="J199" s="8">
        <v>201201</v>
      </c>
      <c r="L199" s="42">
        <f>SUMIFS('2012Figures'!$J:$J,'2012Figures'!$C:$C,$A199,'2012Figures'!$H:$H,$B199,'2012Figures'!$I:$I,$C199,'2012Figures'!$E:$E,$B$1)</f>
        <v>0</v>
      </c>
      <c r="M199" s="52">
        <f>SUMIFS('2012Figures'!$J:$J,'2012Figures'!$C:$C,$A199,'2012Figures'!$H:$H,$B199,'2012Figures'!$I:$I,$C199,'2012Figures'!$B:$B,"BrokerToCy",'2012Figures'!$G:$G,"E1",'2012Figures'!$E:$E,$B$1)</f>
        <v>0</v>
      </c>
      <c r="N199" s="52">
        <f>SUMIFS('2012Figures'!$J:$J,'2012Figures'!$C:$C,$A199,'2012Figures'!$H:$H,$B199,'2012Figures'!$I:$I,$C199,'2012Figures'!$B:$B,"BrokerToCy",'2012Figures'!$G:$G,"P1",'2012Figures'!$E:$E,$B$1)</f>
        <v>0</v>
      </c>
      <c r="O199" s="52">
        <f>SUMIFS('2012Figures'!$J:$J,'2012Figures'!$C:$C,$A199,'2012Figures'!$H:$H,$B199,'2012Figures'!$I:$I,$C199,'2012Figures'!$B:$B,"CyToBroker",'2012Figures'!$G:$G,"E1",'2012Figures'!$E:$E,$B$1)</f>
        <v>0</v>
      </c>
      <c r="P199" s="52">
        <f>SUMIFS('2012Figures'!$J:$J,'2012Figures'!$C:$C,$A199,'2012Figures'!$H:$H,$B199,'2012Figures'!$I:$I,$C199,'2012Figures'!$B:$B,"CyToBroker",'2012Figures'!$G:$G,"P1",'2012Figures'!$E:$E,$B$1)</f>
        <v>0</v>
      </c>
      <c r="R199" s="46" t="str">
        <f t="shared" si="23"/>
        <v/>
      </c>
      <c r="S199" s="46" t="str">
        <f t="shared" si="23"/>
        <v/>
      </c>
      <c r="T199" s="46" t="str">
        <f t="shared" si="23"/>
        <v/>
      </c>
      <c r="U199" s="46" t="str">
        <f t="shared" si="23"/>
        <v/>
      </c>
      <c r="V199" s="46" t="str">
        <f t="shared" si="23"/>
        <v/>
      </c>
    </row>
    <row r="200" spans="1:22" x14ac:dyDescent="0.2">
      <c r="A200" s="1">
        <v>119</v>
      </c>
      <c r="B200" s="1" t="s">
        <v>110</v>
      </c>
      <c r="C200" s="8">
        <v>4</v>
      </c>
      <c r="D200" s="29">
        <f>SUMIFS('2013Figures'!$J:$J,'2013Figures'!$C:$C,$A200,'2013Figures'!$H:$H,$B200,'2013Figures'!$I:$I,$C200,'2013Figures'!$E:$E,$B$1)</f>
        <v>0</v>
      </c>
      <c r="E200" s="9">
        <f>SUMIFS('2013Figures'!$J:$J,'2013Figures'!$C:$C,$A200,'2013Figures'!$H:$H,$B200,'2013Figures'!$I:$I,$C200,'2013Figures'!$B:$B,"BrokerToCy",'2013Figures'!$G:$G,"E1",'2013Figures'!$E:$E,$B$1)</f>
        <v>0</v>
      </c>
      <c r="F200" s="9">
        <f>SUMIFS('2013Figures'!$J:$J,'2013Figures'!$C:$C,$A200,'2013Figures'!$H:$H,$B200,'2013Figures'!$I:$I,$C200,'2013Figures'!$B:$B,"BrokerToCy",'2013Figures'!$G:$G,"P1",'2013Figures'!$E:$E,$B$1)</f>
        <v>0</v>
      </c>
      <c r="G200" s="9">
        <f>SUMIFS('2013Figures'!$J:$J,'2013Figures'!$C:$C,$A200,'2013Figures'!$H:$H,$B200,'2013Figures'!$I:$I,$C200,'2013Figures'!$B:$B,"CyToBroker",'2013Figures'!$G:$G,"E1",'2013Figures'!$E:$E,$B$1)</f>
        <v>0</v>
      </c>
      <c r="H200" s="9">
        <f>SUMIFS('2013Figures'!$J:$J,'2013Figures'!$C:$C,$A200,'2013Figures'!$H:$H,$B200,'2013Figures'!$I:$I,$C200,'2013Figures'!$B:$B,"CyToBroker",'2013Figures'!$G:$G,"P1",'2013Figures'!$E:$E,$B$1)</f>
        <v>0</v>
      </c>
      <c r="J200" s="8">
        <v>201101</v>
      </c>
      <c r="L200" s="42">
        <f>SUMIFS('2012Figures'!$J:$J,'2012Figures'!$C:$C,$A200,'2012Figures'!$H:$H,$B200,'2012Figures'!$I:$I,$C200,'2012Figures'!$E:$E,$B$1)</f>
        <v>0</v>
      </c>
      <c r="M200" s="52">
        <f>SUMIFS('2012Figures'!$J:$J,'2012Figures'!$C:$C,$A200,'2012Figures'!$H:$H,$B200,'2012Figures'!$I:$I,$C200,'2012Figures'!$B:$B,"BrokerToCy",'2012Figures'!$G:$G,"E1",'2012Figures'!$E:$E,$B$1)</f>
        <v>0</v>
      </c>
      <c r="N200" s="52">
        <f>SUMIFS('2012Figures'!$J:$J,'2012Figures'!$C:$C,$A200,'2012Figures'!$H:$H,$B200,'2012Figures'!$I:$I,$C200,'2012Figures'!$B:$B,"BrokerToCy",'2012Figures'!$G:$G,"P1",'2012Figures'!$E:$E,$B$1)</f>
        <v>0</v>
      </c>
      <c r="O200" s="52">
        <f>SUMIFS('2012Figures'!$J:$J,'2012Figures'!$C:$C,$A200,'2012Figures'!$H:$H,$B200,'2012Figures'!$I:$I,$C200,'2012Figures'!$B:$B,"CyToBroker",'2012Figures'!$G:$G,"E1",'2012Figures'!$E:$E,$B$1)</f>
        <v>0</v>
      </c>
      <c r="P200" s="52">
        <f>SUMIFS('2012Figures'!$J:$J,'2012Figures'!$C:$C,$A200,'2012Figures'!$H:$H,$B200,'2012Figures'!$I:$I,$C200,'2012Figures'!$B:$B,"CyToBroker",'2012Figures'!$G:$G,"P1",'2012Figures'!$E:$E,$B$1)</f>
        <v>0</v>
      </c>
      <c r="R200" s="46" t="str">
        <f t="shared" si="23"/>
        <v/>
      </c>
      <c r="S200" s="46" t="str">
        <f t="shared" si="23"/>
        <v/>
      </c>
      <c r="T200" s="46" t="str">
        <f t="shared" si="23"/>
        <v/>
      </c>
      <c r="U200" s="46" t="str">
        <f t="shared" si="23"/>
        <v/>
      </c>
      <c r="V200" s="46" t="str">
        <f t="shared" si="23"/>
        <v/>
      </c>
    </row>
    <row r="201" spans="1:22" x14ac:dyDescent="0.2">
      <c r="A201" s="1">
        <v>119</v>
      </c>
      <c r="B201" s="1" t="s">
        <v>110</v>
      </c>
      <c r="C201" s="8">
        <v>3</v>
      </c>
      <c r="D201" s="29">
        <f>SUMIFS('2013Figures'!$J:$J,'2013Figures'!$C:$C,$A201,'2013Figures'!$H:$H,$B201,'2013Figures'!$I:$I,$C201,'2013Figures'!$E:$E,$B$1)</f>
        <v>0</v>
      </c>
      <c r="E201" s="9">
        <f>SUMIFS('2013Figures'!$J:$J,'2013Figures'!$C:$C,$A201,'2013Figures'!$H:$H,$B201,'2013Figures'!$I:$I,$C201,'2013Figures'!$B:$B,"BrokerToCy",'2013Figures'!$G:$G,"E1",'2013Figures'!$E:$E,$B$1)</f>
        <v>0</v>
      </c>
      <c r="F201" s="9">
        <f>SUMIFS('2013Figures'!$J:$J,'2013Figures'!$C:$C,$A201,'2013Figures'!$H:$H,$B201,'2013Figures'!$I:$I,$C201,'2013Figures'!$B:$B,"BrokerToCy",'2013Figures'!$G:$G,"P1",'2013Figures'!$E:$E,$B$1)</f>
        <v>0</v>
      </c>
      <c r="G201" s="9">
        <f>SUMIFS('2013Figures'!$J:$J,'2013Figures'!$C:$C,$A201,'2013Figures'!$H:$H,$B201,'2013Figures'!$I:$I,$C201,'2013Figures'!$B:$B,"CyToBroker",'2013Figures'!$G:$G,"E1",'2013Figures'!$E:$E,$B$1)</f>
        <v>0</v>
      </c>
      <c r="H201" s="9">
        <f>SUMIFS('2013Figures'!$J:$J,'2013Figures'!$C:$C,$A201,'2013Figures'!$H:$H,$B201,'2013Figures'!$I:$I,$C201,'2013Figures'!$B:$B,"CyToBroker",'2013Figures'!$G:$G,"P1",'2013Figures'!$E:$E,$B$1)</f>
        <v>0</v>
      </c>
      <c r="J201" s="8">
        <v>201001</v>
      </c>
      <c r="L201" s="42">
        <f>SUMIFS('2012Figures'!$J:$J,'2012Figures'!$C:$C,$A201,'2012Figures'!$H:$H,$B201,'2012Figures'!$I:$I,$C201,'2012Figures'!$E:$E,$B$1)</f>
        <v>0</v>
      </c>
      <c r="M201" s="52">
        <f>SUMIFS('2012Figures'!$J:$J,'2012Figures'!$C:$C,$A201,'2012Figures'!$H:$H,$B201,'2012Figures'!$I:$I,$C201,'2012Figures'!$B:$B,"BrokerToCy",'2012Figures'!$G:$G,"E1",'2012Figures'!$E:$E,$B$1)</f>
        <v>0</v>
      </c>
      <c r="N201" s="52">
        <f>SUMIFS('2012Figures'!$J:$J,'2012Figures'!$C:$C,$A201,'2012Figures'!$H:$H,$B201,'2012Figures'!$I:$I,$C201,'2012Figures'!$B:$B,"BrokerToCy",'2012Figures'!$G:$G,"P1",'2012Figures'!$E:$E,$B$1)</f>
        <v>0</v>
      </c>
      <c r="O201" s="52">
        <f>SUMIFS('2012Figures'!$J:$J,'2012Figures'!$C:$C,$A201,'2012Figures'!$H:$H,$B201,'2012Figures'!$I:$I,$C201,'2012Figures'!$B:$B,"CyToBroker",'2012Figures'!$G:$G,"E1",'2012Figures'!$E:$E,$B$1)</f>
        <v>0</v>
      </c>
      <c r="P201" s="52">
        <f>SUMIFS('2012Figures'!$J:$J,'2012Figures'!$C:$C,$A201,'2012Figures'!$H:$H,$B201,'2012Figures'!$I:$I,$C201,'2012Figures'!$B:$B,"CyToBroker",'2012Figures'!$G:$G,"P1",'2012Figures'!$E:$E,$B$1)</f>
        <v>0</v>
      </c>
      <c r="R201" s="46" t="str">
        <f t="shared" si="23"/>
        <v/>
      </c>
      <c r="S201" s="46" t="str">
        <f t="shared" si="23"/>
        <v/>
      </c>
      <c r="T201" s="46" t="str">
        <f t="shared" si="23"/>
        <v/>
      </c>
      <c r="U201" s="46" t="str">
        <f t="shared" si="23"/>
        <v/>
      </c>
      <c r="V201" s="46" t="str">
        <f t="shared" si="23"/>
        <v/>
      </c>
    </row>
    <row r="202" spans="1:22" x14ac:dyDescent="0.2">
      <c r="A202" s="1">
        <v>119</v>
      </c>
      <c r="B202" s="1" t="s">
        <v>110</v>
      </c>
      <c r="C202" s="8">
        <v>2</v>
      </c>
      <c r="D202" s="29">
        <f>SUMIFS('2013Figures'!$J:$J,'2013Figures'!$C:$C,$A202,'2013Figures'!$H:$H,$B202,'2013Figures'!$I:$I,$C202,'2013Figures'!$E:$E,$B$1)</f>
        <v>0</v>
      </c>
      <c r="E202" s="9">
        <f>SUMIFS('2013Figures'!$J:$J,'2013Figures'!$C:$C,$A202,'2013Figures'!$H:$H,$B202,'2013Figures'!$I:$I,$C202,'2013Figures'!$B:$B,"BrokerToCy",'2013Figures'!$G:$G,"E1",'2013Figures'!$E:$E,$B$1)</f>
        <v>0</v>
      </c>
      <c r="F202" s="9">
        <f>SUMIFS('2013Figures'!$J:$J,'2013Figures'!$C:$C,$A202,'2013Figures'!$H:$H,$B202,'2013Figures'!$I:$I,$C202,'2013Figures'!$B:$B,"BrokerToCy",'2013Figures'!$G:$G,"P1",'2013Figures'!$E:$E,$B$1)</f>
        <v>0</v>
      </c>
      <c r="G202" s="9">
        <f>SUMIFS('2013Figures'!$J:$J,'2013Figures'!$C:$C,$A202,'2013Figures'!$H:$H,$B202,'2013Figures'!$I:$I,$C202,'2013Figures'!$B:$B,"CyToBroker",'2013Figures'!$G:$G,"E1",'2013Figures'!$E:$E,$B$1)</f>
        <v>0</v>
      </c>
      <c r="H202" s="9">
        <f>SUMIFS('2013Figures'!$J:$J,'2013Figures'!$C:$C,$A202,'2013Figures'!$H:$H,$B202,'2013Figures'!$I:$I,$C202,'2013Figures'!$B:$B,"CyToBroker",'2013Figures'!$G:$G,"P1",'2013Figures'!$E:$E,$B$1)</f>
        <v>0</v>
      </c>
      <c r="J202" s="8">
        <v>200901</v>
      </c>
      <c r="L202" s="42">
        <f>SUMIFS('2012Figures'!$J:$J,'2012Figures'!$C:$C,$A202,'2012Figures'!$H:$H,$B202,'2012Figures'!$I:$I,$C202,'2012Figures'!$E:$E,$B$1)</f>
        <v>0</v>
      </c>
      <c r="M202" s="52">
        <f>SUMIFS('2012Figures'!$J:$J,'2012Figures'!$C:$C,$A202,'2012Figures'!$H:$H,$B202,'2012Figures'!$I:$I,$C202,'2012Figures'!$B:$B,"BrokerToCy",'2012Figures'!$G:$G,"E1",'2012Figures'!$E:$E,$B$1)</f>
        <v>0</v>
      </c>
      <c r="N202" s="52">
        <f>SUMIFS('2012Figures'!$J:$J,'2012Figures'!$C:$C,$A202,'2012Figures'!$H:$H,$B202,'2012Figures'!$I:$I,$C202,'2012Figures'!$B:$B,"BrokerToCy",'2012Figures'!$G:$G,"P1",'2012Figures'!$E:$E,$B$1)</f>
        <v>0</v>
      </c>
      <c r="O202" s="52">
        <f>SUMIFS('2012Figures'!$J:$J,'2012Figures'!$C:$C,$A202,'2012Figures'!$H:$H,$B202,'2012Figures'!$I:$I,$C202,'2012Figures'!$B:$B,"CyToBroker",'2012Figures'!$G:$G,"E1",'2012Figures'!$E:$E,$B$1)</f>
        <v>0</v>
      </c>
      <c r="P202" s="52">
        <f>SUMIFS('2012Figures'!$J:$J,'2012Figures'!$C:$C,$A202,'2012Figures'!$H:$H,$B202,'2012Figures'!$I:$I,$C202,'2012Figures'!$B:$B,"CyToBroker",'2012Figures'!$G:$G,"P1",'2012Figures'!$E:$E,$B$1)</f>
        <v>0</v>
      </c>
      <c r="R202" s="46" t="str">
        <f t="shared" si="23"/>
        <v/>
      </c>
      <c r="S202" s="46" t="str">
        <f t="shared" si="23"/>
        <v/>
      </c>
      <c r="T202" s="46" t="str">
        <f t="shared" si="23"/>
        <v/>
      </c>
      <c r="U202" s="46" t="str">
        <f t="shared" si="23"/>
        <v/>
      </c>
      <c r="V202" s="46" t="str">
        <f t="shared" si="23"/>
        <v/>
      </c>
    </row>
    <row r="203" spans="1:22" x14ac:dyDescent="0.2">
      <c r="A203" s="1">
        <v>119</v>
      </c>
      <c r="B203" s="1" t="s">
        <v>110</v>
      </c>
      <c r="C203" s="8">
        <v>1</v>
      </c>
      <c r="D203" s="29">
        <f>SUMIFS('2013Figures'!$J:$J,'2013Figures'!$C:$C,$A203,'2013Figures'!$H:$H,$B203,'2013Figures'!$I:$I,$C203,'2013Figures'!$E:$E,$B$1)</f>
        <v>0</v>
      </c>
      <c r="E203" s="9">
        <f>SUMIFS('2013Figures'!$J:$J,'2013Figures'!$C:$C,$A203,'2013Figures'!$H:$H,$B203,'2013Figures'!$I:$I,$C203,'2013Figures'!$B:$B,"BrokerToCy",'2013Figures'!$G:$G,"E1",'2013Figures'!$E:$E,$B$1)</f>
        <v>0</v>
      </c>
      <c r="F203" s="9">
        <f>SUMIFS('2013Figures'!$J:$J,'2013Figures'!$C:$C,$A203,'2013Figures'!$H:$H,$B203,'2013Figures'!$I:$I,$C203,'2013Figures'!$B:$B,"BrokerToCy",'2013Figures'!$G:$G,"P1",'2013Figures'!$E:$E,$B$1)</f>
        <v>0</v>
      </c>
      <c r="G203" s="9">
        <f>SUMIFS('2013Figures'!$J:$J,'2013Figures'!$C:$C,$A203,'2013Figures'!$H:$H,$B203,'2013Figures'!$I:$I,$C203,'2013Figures'!$B:$B,"CyToBroker",'2013Figures'!$G:$G,"E1",'2013Figures'!$E:$E,$B$1)</f>
        <v>0</v>
      </c>
      <c r="H203" s="9">
        <f>SUMIFS('2013Figures'!$J:$J,'2013Figures'!$C:$C,$A203,'2013Figures'!$H:$H,$B203,'2013Figures'!$I:$I,$C203,'2013Figures'!$B:$B,"CyToBroker",'2013Figures'!$G:$G,"P1",'2013Figures'!$E:$E,$B$1)</f>
        <v>0</v>
      </c>
      <c r="J203" s="8">
        <v>200801</v>
      </c>
      <c r="L203" s="42">
        <f>SUMIFS('2012Figures'!$J:$J,'2012Figures'!$C:$C,$A203,'2012Figures'!$H:$H,$B203,'2012Figures'!$I:$I,$C203,'2012Figures'!$E:$E,$B$1)</f>
        <v>0</v>
      </c>
      <c r="M203" s="52">
        <f>SUMIFS('2012Figures'!$J:$J,'2012Figures'!$C:$C,$A203,'2012Figures'!$H:$H,$B203,'2012Figures'!$I:$I,$C203,'2012Figures'!$B:$B,"BrokerToCy",'2012Figures'!$G:$G,"E1",'2012Figures'!$E:$E,$B$1)</f>
        <v>0</v>
      </c>
      <c r="N203" s="52">
        <f>SUMIFS('2012Figures'!$J:$J,'2012Figures'!$C:$C,$A203,'2012Figures'!$H:$H,$B203,'2012Figures'!$I:$I,$C203,'2012Figures'!$B:$B,"BrokerToCy",'2012Figures'!$G:$G,"P1",'2012Figures'!$E:$E,$B$1)</f>
        <v>0</v>
      </c>
      <c r="O203" s="52">
        <f>SUMIFS('2012Figures'!$J:$J,'2012Figures'!$C:$C,$A203,'2012Figures'!$H:$H,$B203,'2012Figures'!$I:$I,$C203,'2012Figures'!$B:$B,"CyToBroker",'2012Figures'!$G:$G,"E1",'2012Figures'!$E:$E,$B$1)</f>
        <v>0</v>
      </c>
      <c r="P203" s="52">
        <f>SUMIFS('2012Figures'!$J:$J,'2012Figures'!$C:$C,$A203,'2012Figures'!$H:$H,$B203,'2012Figures'!$I:$I,$C203,'2012Figures'!$B:$B,"CyToBroker",'2012Figures'!$G:$G,"P1",'2012Figures'!$E:$E,$B$1)</f>
        <v>0</v>
      </c>
      <c r="R203" s="46" t="str">
        <f t="shared" si="23"/>
        <v/>
      </c>
      <c r="S203" s="46" t="str">
        <f t="shared" si="23"/>
        <v/>
      </c>
      <c r="T203" s="46" t="str">
        <f t="shared" si="23"/>
        <v/>
      </c>
      <c r="U203" s="46" t="str">
        <f t="shared" si="23"/>
        <v/>
      </c>
      <c r="V203" s="46" t="str">
        <f t="shared" si="23"/>
        <v/>
      </c>
    </row>
    <row r="204" spans="1:22" x14ac:dyDescent="0.2">
      <c r="A204" s="1">
        <v>119</v>
      </c>
      <c r="B204" s="1" t="s">
        <v>110</v>
      </c>
      <c r="D204" s="29">
        <f>SUMIFS('2013Figures'!$J:$J,'2013Figures'!$C:$C,$A204,'2013Figures'!$I:$I,"",'2013Figures'!$E:$E,$B$1)</f>
        <v>84</v>
      </c>
      <c r="E204" s="9">
        <f>SUMIFS('2013Figures'!$J:$J,'2013Figures'!$C:$C,$A204,'2013Figures'!$I:$I,"",'2013Figures'!$B:$B,"BrokerToCy",'2013Figures'!$G:$G,"E1",'2013Figures'!$E:$E,$B$1)</f>
        <v>0</v>
      </c>
      <c r="F204" s="9">
        <f>SUMIFS('2013Figures'!$J:$J,'2013Figures'!$C:$C,$A204,'2013Figures'!$I:$I,"",'2013Figures'!$B:$B,"BrokerToCy",'2013Figures'!$G:$G,"P1",'2013Figures'!$E:$E,$B$1)</f>
        <v>0</v>
      </c>
      <c r="G204" s="9">
        <f>SUMIFS('2013Figures'!$J:$J,'2013Figures'!$C:$C,$A204,'2013Figures'!$I:$I,"",'2013Figures'!$B:$B,"CyToBroker",'2013Figures'!$G:$G,"E1",'2013Figures'!$E:$E,$B$1)</f>
        <v>84</v>
      </c>
      <c r="H204" s="9">
        <f>SUMIFS('2013Figures'!$J:$J,'2013Figures'!$C:$C,$A204,'2013Figures'!$I:$I,"",'2013Figures'!$B:$B,"CyToBroker",'2013Figures'!$G:$G,"P1",'2013Figures'!$E:$E,$B$1)</f>
        <v>0</v>
      </c>
      <c r="J204" s="8" t="s">
        <v>131</v>
      </c>
      <c r="L204" s="42">
        <f>SUMIFS('2012Figures'!$J:$J,'2012Figures'!$C:$C,$A204,'2012Figures'!$I:$I,"",'2012Figures'!$E:$E,$B$1)</f>
        <v>154</v>
      </c>
      <c r="M204" s="52">
        <f>SUMIFS('2012Figures'!$J:$J,'2012Figures'!$C:$C,$A204,'2012Figures'!$I:$I,"",'2012Figures'!$B:$B,"BrokerToCy",'2012Figures'!$G:$G,"E1",'2012Figures'!$E:$E,$B$1)</f>
        <v>0</v>
      </c>
      <c r="N204" s="52">
        <f>SUMIFS('2012Figures'!$J:$J,'2012Figures'!$C:$C,$A204,'2012Figures'!$I:$I,"",'2012Figures'!$B:$B,"BrokerToCy",'2012Figures'!$G:$G,"P1",'2012Figures'!$E:$E,$B$1)</f>
        <v>0</v>
      </c>
      <c r="O204" s="52">
        <f>SUMIFS('2012Figures'!$J:$J,'2012Figures'!$C:$C,$A204,'2012Figures'!$I:$I,"",'2012Figures'!$B:$B,"CyToBroker",'2012Figures'!$G:$G,"E1",'2012Figures'!$E:$E,$B$1)</f>
        <v>154</v>
      </c>
      <c r="P204" s="52">
        <f>SUMIFS('2012Figures'!$J:$J,'2012Figures'!$C:$C,$A204,'2012Figures'!$I:$I,"",'2012Figures'!$B:$B,"CyToBroker",'2012Figures'!$G:$G,"P1",'2012Figures'!$E:$E,$B$1)</f>
        <v>0</v>
      </c>
      <c r="R204" s="46">
        <f t="shared" si="23"/>
        <v>-0.45</v>
      </c>
      <c r="S204" s="46" t="str">
        <f t="shared" si="23"/>
        <v/>
      </c>
      <c r="T204" s="46" t="str">
        <f t="shared" si="23"/>
        <v/>
      </c>
      <c r="U204" s="46">
        <f t="shared" si="23"/>
        <v>-0.45</v>
      </c>
      <c r="V204" s="46" t="str">
        <f t="shared" si="23"/>
        <v/>
      </c>
    </row>
    <row r="205" spans="1:22" x14ac:dyDescent="0.2">
      <c r="A205" s="21"/>
      <c r="B205" s="21" t="s">
        <v>92</v>
      </c>
      <c r="C205" s="22"/>
      <c r="D205" s="23">
        <f>SUM(E205:H205)</f>
        <v>84</v>
      </c>
      <c r="E205" s="23">
        <f>SUM(E195:E204)</f>
        <v>0</v>
      </c>
      <c r="F205" s="23">
        <f>SUM(F195:F204)</f>
        <v>0</v>
      </c>
      <c r="G205" s="23">
        <f>SUM(G195:G204)</f>
        <v>84</v>
      </c>
      <c r="H205" s="23">
        <f>SUM(H195:H204)</f>
        <v>0</v>
      </c>
      <c r="I205" s="21"/>
      <c r="J205" s="22"/>
      <c r="K205" s="21"/>
      <c r="L205" s="43">
        <f>SUM(M205:P205)</f>
        <v>154</v>
      </c>
      <c r="M205" s="43">
        <f>SUM(M195:M204)</f>
        <v>0</v>
      </c>
      <c r="N205" s="43">
        <f>SUM(N195:N204)</f>
        <v>0</v>
      </c>
      <c r="O205" s="43">
        <f>SUM(O195:O204)</f>
        <v>154</v>
      </c>
      <c r="P205" s="43">
        <f>SUM(P195:P204)</f>
        <v>0</v>
      </c>
      <c r="Q205" s="21"/>
      <c r="R205" s="21"/>
      <c r="S205" s="21"/>
      <c r="T205" s="21"/>
      <c r="U205" s="21"/>
      <c r="V205" s="21"/>
    </row>
    <row r="206" spans="1:22" x14ac:dyDescent="0.2">
      <c r="A206" s="28">
        <v>121</v>
      </c>
      <c r="B206" s="28" t="s">
        <v>111</v>
      </c>
      <c r="C206" s="17" t="s">
        <v>88</v>
      </c>
      <c r="D206" s="18">
        <f>SUMIFS('2013Figures'!$J:$J,'2013Figures'!$C:$C,$A206,'2013Figures'!$E:$E,$B$1)</f>
        <v>0</v>
      </c>
      <c r="E206" s="18">
        <f>SUMIFS('2013Figures'!$J:$J,'2013Figures'!$C:$C,$A206,'2013Figures'!$B:$B,"BrokerToCy",'2013Figures'!$G:$G,"E1",'2013Figures'!$E:$E,$B$1)</f>
        <v>0</v>
      </c>
      <c r="F206" s="18">
        <f>SUMIFS('2013Figures'!$J:$J,'2013Figures'!$C:$C,$A206,'2013Figures'!$B:$B,"BrokerToCy",'2013Figures'!$G:$G,"P1",'2013Figures'!$E:$E,$B$1)</f>
        <v>0</v>
      </c>
      <c r="G206" s="18">
        <f>SUMIFS('2013Figures'!$J:$J,'2013Figures'!$C:$C,$A206,'2013Figures'!$B:$B,"CyToBroker",'2013Figures'!$G:$G,"E1",'2013Figures'!$E:$E,$B$1)</f>
        <v>0</v>
      </c>
      <c r="H206" s="18">
        <f>SUMIFS('2013Figures'!$J:$J,'2013Figures'!$C:$C,$A206,'2013Figures'!$B:$B,"CyToBroker",'2013Figures'!$G:$G,"P1",'2013Figures'!$E:$E,$B$1)</f>
        <v>0</v>
      </c>
      <c r="I206" s="28"/>
      <c r="J206" s="17"/>
      <c r="K206" s="28"/>
      <c r="L206" s="50">
        <f>SUMIFS('2012Figures'!$J:$J,'2012Figures'!$C:$C,$A206,'2012Figures'!$E:$E,$B$1)</f>
        <v>0</v>
      </c>
      <c r="M206" s="50">
        <f>SUMIFS('2012Figures'!$J:$J,'2012Figures'!$C:$C,$A206,'2012Figures'!$B:$B,"BrokerToCy",'2012Figures'!$G:$G,"E1",'2012Figures'!$E:$E,$B$1)</f>
        <v>0</v>
      </c>
      <c r="N206" s="50">
        <f>SUMIFS('2012Figures'!$J:$J,'2012Figures'!$C:$C,$A206,'2012Figures'!$B:$B,"BrokerToCy",'2012Figures'!$G:$G,"P1",'2012Figures'!$E:$E,$B$1)</f>
        <v>0</v>
      </c>
      <c r="O206" s="50">
        <f>SUMIFS('2012Figures'!$J:$J,'2012Figures'!$C:$C,$A206,'2012Figures'!$B:$B,"CyToBroker",'2012Figures'!$G:$G,"E1",'2012Figures'!$E:$E,$B$1)</f>
        <v>0</v>
      </c>
      <c r="P206" s="50">
        <f>SUMIFS('2012Figures'!$J:$J,'2012Figures'!$C:$C,$A206,'2012Figures'!$B:$B,"CyToBroker",'2012Figures'!$G:$G,"P1",'2012Figures'!$E:$E,$B$1)</f>
        <v>0</v>
      </c>
      <c r="Q206" s="28"/>
      <c r="R206" s="46" t="str">
        <f t="shared" si="23"/>
        <v/>
      </c>
      <c r="S206" s="46" t="str">
        <f t="shared" si="23"/>
        <v/>
      </c>
      <c r="T206" s="46" t="str">
        <f t="shared" si="23"/>
        <v/>
      </c>
      <c r="U206" s="46" t="str">
        <f t="shared" si="23"/>
        <v/>
      </c>
      <c r="V206" s="46" t="str">
        <f t="shared" si="23"/>
        <v/>
      </c>
    </row>
    <row r="207" spans="1:22" x14ac:dyDescent="0.2">
      <c r="A207" s="1">
        <v>121</v>
      </c>
      <c r="B207" s="1" t="s">
        <v>111</v>
      </c>
      <c r="C207" s="8">
        <v>7</v>
      </c>
      <c r="D207" s="29">
        <f>SUMIFS('2013Figures'!$J:$J,'2013Figures'!$C:$C,$A207,'2013Figures'!$H:$H,$B207,'2013Figures'!$I:$I,$C207,'2013Figures'!$E:$E,$B$1)</f>
        <v>0</v>
      </c>
      <c r="E207" s="9">
        <f>SUMIFS('2013Figures'!$J:$J,'2013Figures'!$C:$C,$A207,'2013Figures'!$H:$H,$B207,'2013Figures'!$I:$I,$C207,'2013Figures'!$B:$B,"BrokerToCy",'2013Figures'!$G:$G,"E1",'2013Figures'!$E:$E,$B$1)</f>
        <v>0</v>
      </c>
      <c r="F207" s="9">
        <f>SUMIFS('2013Figures'!$J:$J,'2013Figures'!$C:$C,$A207,'2013Figures'!$H:$H,$B207,'2013Figures'!$I:$I,$C207,'2013Figures'!$B:$B,"BrokerToCy",'2013Figures'!$G:$G,"P1",'2013Figures'!$E:$E,$B$1)</f>
        <v>0</v>
      </c>
      <c r="G207" s="9">
        <f>SUMIFS('2013Figures'!$J:$J,'2013Figures'!$C:$C,$A207,'2013Figures'!$H:$H,$B207,'2013Figures'!$I:$I,$C207,'2013Figures'!$B:$B,"CyToBroker",'2013Figures'!$G:$G,"E1",'2013Figures'!$E:$E,$B$1)</f>
        <v>0</v>
      </c>
      <c r="H207" s="9">
        <f>SUMIFS('2013Figures'!$J:$J,'2013Figures'!$C:$C,$A207,'2013Figures'!$H:$H,$B207,'2013Figures'!$I:$I,$C207,'2013Figures'!$B:$B,"CyToBroker",'2013Figures'!$G:$G,"P1",'2013Figures'!$E:$E,$B$1)</f>
        <v>0</v>
      </c>
      <c r="I207" s="33"/>
      <c r="J207" s="34"/>
      <c r="K207" s="33"/>
      <c r="L207" s="42">
        <f>SUMIFS('2012Figures'!$J:$J,'2012Figures'!$C:$C,$A207,'2012Figures'!$H:$H,$B207,'2012Figures'!$I:$I,$C207,'2012Figures'!$E:$E,$B$1)</f>
        <v>0</v>
      </c>
      <c r="M207" s="52">
        <f>SUMIFS('2012Figures'!$J:$J,'2012Figures'!$C:$C,$A207,'2012Figures'!$H:$H,$B207,'2012Figures'!$I:$I,$C207,'2012Figures'!$B:$B,"BrokerToCy",'2012Figures'!$G:$G,"E1",'2012Figures'!$E:$E,$B$1)</f>
        <v>0</v>
      </c>
      <c r="N207" s="52">
        <f>SUMIFS('2012Figures'!$J:$J,'2012Figures'!$C:$C,$A207,'2012Figures'!$H:$H,$B207,'2012Figures'!$I:$I,$C207,'2012Figures'!$B:$B,"BrokerToCy",'2012Figures'!$G:$G,"P1",'2012Figures'!$E:$E,$B$1)</f>
        <v>0</v>
      </c>
      <c r="O207" s="52">
        <f>SUMIFS('2012Figures'!$J:$J,'2012Figures'!$C:$C,$A207,'2012Figures'!$H:$H,$B207,'2012Figures'!$I:$I,$C207,'2012Figures'!$B:$B,"CyToBroker",'2012Figures'!$G:$G,"E1",'2012Figures'!$E:$E,$B$1)</f>
        <v>0</v>
      </c>
      <c r="P207" s="52">
        <f>SUMIFS('2012Figures'!$J:$J,'2012Figures'!$C:$C,$A207,'2012Figures'!$H:$H,$B207,'2012Figures'!$I:$I,$C207,'2012Figures'!$B:$B,"CyToBroker",'2012Figures'!$G:$G,"P1",'2012Figures'!$E:$E,$B$1)</f>
        <v>0</v>
      </c>
      <c r="Q207" s="33"/>
      <c r="R207" s="46" t="str">
        <f t="shared" si="23"/>
        <v/>
      </c>
      <c r="S207" s="46" t="str">
        <f t="shared" si="23"/>
        <v/>
      </c>
      <c r="T207" s="46" t="str">
        <f t="shared" si="23"/>
        <v/>
      </c>
      <c r="U207" s="46" t="str">
        <f t="shared" si="23"/>
        <v/>
      </c>
      <c r="V207" s="46" t="str">
        <f t="shared" si="23"/>
        <v/>
      </c>
    </row>
    <row r="208" spans="1:22" x14ac:dyDescent="0.2">
      <c r="A208" s="1">
        <v>121</v>
      </c>
      <c r="B208" s="1" t="s">
        <v>111</v>
      </c>
      <c r="C208" s="8">
        <v>6</v>
      </c>
      <c r="D208" s="29">
        <f>SUMIFS('2013Figures'!$J:$J,'2013Figures'!$C:$C,$A208,'2013Figures'!$H:$H,$B208,'2013Figures'!$I:$I,$C208,'2013Figures'!$E:$E,$B$1)</f>
        <v>0</v>
      </c>
      <c r="E208" s="9">
        <f>SUMIFS('2013Figures'!$J:$J,'2013Figures'!$C:$C,$A208,'2013Figures'!$H:$H,$B208,'2013Figures'!$I:$I,$C208,'2013Figures'!$B:$B,"BrokerToCy",'2013Figures'!$G:$G,"E1",'2013Figures'!$E:$E,$B$1)</f>
        <v>0</v>
      </c>
      <c r="F208" s="9">
        <f>SUMIFS('2013Figures'!$J:$J,'2013Figures'!$C:$C,$A208,'2013Figures'!$H:$H,$B208,'2013Figures'!$I:$I,$C208,'2013Figures'!$B:$B,"BrokerToCy",'2013Figures'!$G:$G,"P1",'2013Figures'!$E:$E,$B$1)</f>
        <v>0</v>
      </c>
      <c r="G208" s="9">
        <f>SUMIFS('2013Figures'!$J:$J,'2013Figures'!$C:$C,$A208,'2013Figures'!$H:$H,$B208,'2013Figures'!$I:$I,$C208,'2013Figures'!$B:$B,"CyToBroker",'2013Figures'!$G:$G,"E1",'2013Figures'!$E:$E,$B$1)</f>
        <v>0</v>
      </c>
      <c r="H208" s="9">
        <f>SUMIFS('2013Figures'!$J:$J,'2013Figures'!$C:$C,$A208,'2013Figures'!$H:$H,$B208,'2013Figures'!$I:$I,$C208,'2013Figures'!$B:$B,"CyToBroker",'2013Figures'!$G:$G,"P1",'2013Figures'!$E:$E,$B$1)</f>
        <v>0</v>
      </c>
      <c r="I208" s="33"/>
      <c r="J208" s="34">
        <v>201501</v>
      </c>
      <c r="K208" s="33"/>
      <c r="L208" s="42">
        <f>SUMIFS('2012Figures'!$J:$J,'2012Figures'!$C:$C,$A208,'2012Figures'!$H:$H,$B208,'2012Figures'!$I:$I,$C208,'2012Figures'!$E:$E,$B$1)</f>
        <v>0</v>
      </c>
      <c r="M208" s="52">
        <f>SUMIFS('2012Figures'!$J:$J,'2012Figures'!$C:$C,$A208,'2012Figures'!$H:$H,$B208,'2012Figures'!$I:$I,$C208,'2012Figures'!$B:$B,"BrokerToCy",'2012Figures'!$G:$G,"E1",'2012Figures'!$E:$E,$B$1)</f>
        <v>0</v>
      </c>
      <c r="N208" s="52">
        <f>SUMIFS('2012Figures'!$J:$J,'2012Figures'!$C:$C,$A208,'2012Figures'!$H:$H,$B208,'2012Figures'!$I:$I,$C208,'2012Figures'!$B:$B,"BrokerToCy",'2012Figures'!$G:$G,"P1",'2012Figures'!$E:$E,$B$1)</f>
        <v>0</v>
      </c>
      <c r="O208" s="52">
        <f>SUMIFS('2012Figures'!$J:$J,'2012Figures'!$C:$C,$A208,'2012Figures'!$H:$H,$B208,'2012Figures'!$I:$I,$C208,'2012Figures'!$B:$B,"CyToBroker",'2012Figures'!$G:$G,"E1",'2012Figures'!$E:$E,$B$1)</f>
        <v>0</v>
      </c>
      <c r="P208" s="52">
        <f>SUMIFS('2012Figures'!$J:$J,'2012Figures'!$C:$C,$A208,'2012Figures'!$H:$H,$B208,'2012Figures'!$I:$I,$C208,'2012Figures'!$B:$B,"CyToBroker",'2012Figures'!$G:$G,"P1",'2012Figures'!$E:$E,$B$1)</f>
        <v>0</v>
      </c>
      <c r="Q208" s="33"/>
      <c r="R208" s="46" t="str">
        <f t="shared" ref="R208:V271" si="28">IF(L208=0,"",ROUND(D208/L208-1,2))</f>
        <v/>
      </c>
      <c r="S208" s="46" t="str">
        <f t="shared" si="28"/>
        <v/>
      </c>
      <c r="T208" s="46" t="str">
        <f t="shared" si="28"/>
        <v/>
      </c>
      <c r="U208" s="46" t="str">
        <f t="shared" si="28"/>
        <v/>
      </c>
      <c r="V208" s="46" t="str">
        <f t="shared" si="28"/>
        <v/>
      </c>
    </row>
    <row r="209" spans="1:22" x14ac:dyDescent="0.2">
      <c r="A209" s="1">
        <v>121</v>
      </c>
      <c r="B209" s="1" t="s">
        <v>111</v>
      </c>
      <c r="C209" s="8">
        <v>5</v>
      </c>
      <c r="D209" s="29">
        <f>SUMIFS('2013Figures'!$J:$J,'2013Figures'!$C:$C,$A209,'2013Figures'!$H:$H,$B209,'2013Figures'!$I:$I,$C209,'2013Figures'!$E:$E,$B$1)</f>
        <v>0</v>
      </c>
      <c r="E209" s="9">
        <f>SUMIFS('2013Figures'!$J:$J,'2013Figures'!$C:$C,$A209,'2013Figures'!$H:$H,$B209,'2013Figures'!$I:$I,$C209,'2013Figures'!$B:$B,"BrokerToCy",'2013Figures'!$G:$G,"E1",'2013Figures'!$E:$E,$B$1)</f>
        <v>0</v>
      </c>
      <c r="F209" s="9">
        <f>SUMIFS('2013Figures'!$J:$J,'2013Figures'!$C:$C,$A209,'2013Figures'!$H:$H,$B209,'2013Figures'!$I:$I,$C209,'2013Figures'!$B:$B,"BrokerToCy",'2013Figures'!$G:$G,"P1",'2013Figures'!$E:$E,$B$1)</f>
        <v>0</v>
      </c>
      <c r="G209" s="9">
        <f>SUMIFS('2013Figures'!$J:$J,'2013Figures'!$C:$C,$A209,'2013Figures'!$H:$H,$B209,'2013Figures'!$I:$I,$C209,'2013Figures'!$B:$B,"CyToBroker",'2013Figures'!$G:$G,"E1",'2013Figures'!$E:$E,$B$1)</f>
        <v>0</v>
      </c>
      <c r="H209" s="9">
        <f>SUMIFS('2013Figures'!$J:$J,'2013Figures'!$C:$C,$A209,'2013Figures'!$H:$H,$B209,'2013Figures'!$I:$I,$C209,'2013Figures'!$B:$B,"CyToBroker",'2013Figures'!$G:$G,"P1",'2013Figures'!$E:$E,$B$1)</f>
        <v>0</v>
      </c>
      <c r="J209" s="8">
        <v>201401</v>
      </c>
      <c r="L209" s="42">
        <f>SUMIFS('2012Figures'!$J:$J,'2012Figures'!$C:$C,$A209,'2012Figures'!$H:$H,$B209,'2012Figures'!$I:$I,$C209,'2012Figures'!$E:$E,$B$1)</f>
        <v>0</v>
      </c>
      <c r="M209" s="52">
        <f>SUMIFS('2012Figures'!$J:$J,'2012Figures'!$C:$C,$A209,'2012Figures'!$H:$H,$B209,'2012Figures'!$I:$I,$C209,'2012Figures'!$B:$B,"BrokerToCy",'2012Figures'!$G:$G,"E1",'2012Figures'!$E:$E,$B$1)</f>
        <v>0</v>
      </c>
      <c r="N209" s="52">
        <f>SUMIFS('2012Figures'!$J:$J,'2012Figures'!$C:$C,$A209,'2012Figures'!$H:$H,$B209,'2012Figures'!$I:$I,$C209,'2012Figures'!$B:$B,"BrokerToCy",'2012Figures'!$G:$G,"P1",'2012Figures'!$E:$E,$B$1)</f>
        <v>0</v>
      </c>
      <c r="O209" s="52">
        <f>SUMIFS('2012Figures'!$J:$J,'2012Figures'!$C:$C,$A209,'2012Figures'!$H:$H,$B209,'2012Figures'!$I:$I,$C209,'2012Figures'!$B:$B,"CyToBroker",'2012Figures'!$G:$G,"E1",'2012Figures'!$E:$E,$B$1)</f>
        <v>0</v>
      </c>
      <c r="P209" s="52">
        <f>SUMIFS('2012Figures'!$J:$J,'2012Figures'!$C:$C,$A209,'2012Figures'!$H:$H,$B209,'2012Figures'!$I:$I,$C209,'2012Figures'!$B:$B,"CyToBroker",'2012Figures'!$G:$G,"P1",'2012Figures'!$E:$E,$B$1)</f>
        <v>0</v>
      </c>
      <c r="R209" s="46" t="str">
        <f t="shared" si="28"/>
        <v/>
      </c>
      <c r="S209" s="46" t="str">
        <f t="shared" si="28"/>
        <v/>
      </c>
      <c r="T209" s="46" t="str">
        <f t="shared" si="28"/>
        <v/>
      </c>
      <c r="U209" s="46" t="str">
        <f t="shared" si="28"/>
        <v/>
      </c>
      <c r="V209" s="46" t="str">
        <f t="shared" si="28"/>
        <v/>
      </c>
    </row>
    <row r="210" spans="1:22" x14ac:dyDescent="0.2">
      <c r="A210" s="1">
        <v>121</v>
      </c>
      <c r="B210" s="1" t="s">
        <v>111</v>
      </c>
      <c r="C210" s="8">
        <v>4</v>
      </c>
      <c r="D210" s="29">
        <f>SUMIFS('2013Figures'!$J:$J,'2013Figures'!$C:$C,$A210,'2013Figures'!$H:$H,$B210,'2013Figures'!$I:$I,$C210,'2013Figures'!$E:$E,$B$1)</f>
        <v>0</v>
      </c>
      <c r="E210" s="9">
        <f>SUMIFS('2013Figures'!$J:$J,'2013Figures'!$C:$C,$A210,'2013Figures'!$H:$H,$B210,'2013Figures'!$I:$I,$C210,'2013Figures'!$B:$B,"BrokerToCy",'2013Figures'!$G:$G,"E1",'2013Figures'!$E:$E,$B$1)</f>
        <v>0</v>
      </c>
      <c r="F210" s="9">
        <f>SUMIFS('2013Figures'!$J:$J,'2013Figures'!$C:$C,$A210,'2013Figures'!$H:$H,$B210,'2013Figures'!$I:$I,$C210,'2013Figures'!$B:$B,"BrokerToCy",'2013Figures'!$G:$G,"P1",'2013Figures'!$E:$E,$B$1)</f>
        <v>0</v>
      </c>
      <c r="G210" s="9">
        <f>SUMIFS('2013Figures'!$J:$J,'2013Figures'!$C:$C,$A210,'2013Figures'!$H:$H,$B210,'2013Figures'!$I:$I,$C210,'2013Figures'!$B:$B,"CyToBroker",'2013Figures'!$G:$G,"E1",'2013Figures'!$E:$E,$B$1)</f>
        <v>0</v>
      </c>
      <c r="H210" s="9">
        <f>SUMIFS('2013Figures'!$J:$J,'2013Figures'!$C:$C,$A210,'2013Figures'!$H:$H,$B210,'2013Figures'!$I:$I,$C210,'2013Figures'!$B:$B,"CyToBroker",'2013Figures'!$G:$G,"P1",'2013Figures'!$E:$E,$B$1)</f>
        <v>0</v>
      </c>
      <c r="I210" s="30"/>
      <c r="J210" s="31">
        <v>201301</v>
      </c>
      <c r="K210" s="30"/>
      <c r="L210" s="42">
        <f>SUMIFS('2012Figures'!$J:$J,'2012Figures'!$C:$C,$A210,'2012Figures'!$H:$H,$B210,'2012Figures'!$I:$I,$C210,'2012Figures'!$E:$E,$B$1)</f>
        <v>0</v>
      </c>
      <c r="M210" s="52">
        <f>SUMIFS('2012Figures'!$J:$J,'2012Figures'!$C:$C,$A210,'2012Figures'!$H:$H,$B210,'2012Figures'!$I:$I,$C210,'2012Figures'!$B:$B,"BrokerToCy",'2012Figures'!$G:$G,"E1",'2012Figures'!$E:$E,$B$1)</f>
        <v>0</v>
      </c>
      <c r="N210" s="52">
        <f>SUMIFS('2012Figures'!$J:$J,'2012Figures'!$C:$C,$A210,'2012Figures'!$H:$H,$B210,'2012Figures'!$I:$I,$C210,'2012Figures'!$B:$B,"BrokerToCy",'2012Figures'!$G:$G,"P1",'2012Figures'!$E:$E,$B$1)</f>
        <v>0</v>
      </c>
      <c r="O210" s="52">
        <f>SUMIFS('2012Figures'!$J:$J,'2012Figures'!$C:$C,$A210,'2012Figures'!$H:$H,$B210,'2012Figures'!$I:$I,$C210,'2012Figures'!$B:$B,"CyToBroker",'2012Figures'!$G:$G,"E1",'2012Figures'!$E:$E,$B$1)</f>
        <v>0</v>
      </c>
      <c r="P210" s="52">
        <f>SUMIFS('2012Figures'!$J:$J,'2012Figures'!$C:$C,$A210,'2012Figures'!$H:$H,$B210,'2012Figures'!$I:$I,$C210,'2012Figures'!$B:$B,"CyToBroker",'2012Figures'!$G:$G,"P1",'2012Figures'!$E:$E,$B$1)</f>
        <v>0</v>
      </c>
      <c r="Q210" s="30"/>
      <c r="R210" s="46" t="str">
        <f t="shared" si="28"/>
        <v/>
      </c>
      <c r="S210" s="46" t="str">
        <f t="shared" si="28"/>
        <v/>
      </c>
      <c r="T210" s="46" t="str">
        <f t="shared" si="28"/>
        <v/>
      </c>
      <c r="U210" s="46" t="str">
        <f t="shared" si="28"/>
        <v/>
      </c>
      <c r="V210" s="46" t="str">
        <f t="shared" si="28"/>
        <v/>
      </c>
    </row>
    <row r="211" spans="1:22" x14ac:dyDescent="0.2">
      <c r="A211" s="1">
        <v>121</v>
      </c>
      <c r="B211" s="1" t="s">
        <v>111</v>
      </c>
      <c r="C211" s="8">
        <v>3</v>
      </c>
      <c r="D211" s="29">
        <f>SUMIFS('2013Figures'!$J:$J,'2013Figures'!$C:$C,$A211,'2013Figures'!$H:$H,$B211,'2013Figures'!$I:$I,$C211,'2013Figures'!$E:$E,$B$1)</f>
        <v>0</v>
      </c>
      <c r="E211" s="9">
        <f>SUMIFS('2013Figures'!$J:$J,'2013Figures'!$C:$C,$A211,'2013Figures'!$H:$H,$B211,'2013Figures'!$I:$I,$C211,'2013Figures'!$B:$B,"BrokerToCy",'2013Figures'!$G:$G,"E1",'2013Figures'!$E:$E,$B$1)</f>
        <v>0</v>
      </c>
      <c r="F211" s="9">
        <f>SUMIFS('2013Figures'!$J:$J,'2013Figures'!$C:$C,$A211,'2013Figures'!$H:$H,$B211,'2013Figures'!$I:$I,$C211,'2013Figures'!$B:$B,"BrokerToCy",'2013Figures'!$G:$G,"P1",'2013Figures'!$E:$E,$B$1)</f>
        <v>0</v>
      </c>
      <c r="G211" s="9">
        <f>SUMIFS('2013Figures'!$J:$J,'2013Figures'!$C:$C,$A211,'2013Figures'!$H:$H,$B211,'2013Figures'!$I:$I,$C211,'2013Figures'!$B:$B,"CyToBroker",'2013Figures'!$G:$G,"E1",'2013Figures'!$E:$E,$B$1)</f>
        <v>0</v>
      </c>
      <c r="H211" s="9">
        <f>SUMIFS('2013Figures'!$J:$J,'2013Figures'!$C:$C,$A211,'2013Figures'!$H:$H,$B211,'2013Figures'!$I:$I,$C211,'2013Figures'!$B:$B,"CyToBroker",'2013Figures'!$G:$G,"P1",'2013Figures'!$E:$E,$B$1)</f>
        <v>0</v>
      </c>
      <c r="J211" s="8">
        <v>201201</v>
      </c>
      <c r="L211" s="42">
        <f>SUMIFS('2012Figures'!$J:$J,'2012Figures'!$C:$C,$A211,'2012Figures'!$H:$H,$B211,'2012Figures'!$I:$I,$C211,'2012Figures'!$E:$E,$B$1)</f>
        <v>0</v>
      </c>
      <c r="M211" s="52">
        <f>SUMIFS('2012Figures'!$J:$J,'2012Figures'!$C:$C,$A211,'2012Figures'!$H:$H,$B211,'2012Figures'!$I:$I,$C211,'2012Figures'!$B:$B,"BrokerToCy",'2012Figures'!$G:$G,"E1",'2012Figures'!$E:$E,$B$1)</f>
        <v>0</v>
      </c>
      <c r="N211" s="52">
        <f>SUMIFS('2012Figures'!$J:$J,'2012Figures'!$C:$C,$A211,'2012Figures'!$H:$H,$B211,'2012Figures'!$I:$I,$C211,'2012Figures'!$B:$B,"BrokerToCy",'2012Figures'!$G:$G,"P1",'2012Figures'!$E:$E,$B$1)</f>
        <v>0</v>
      </c>
      <c r="O211" s="52">
        <f>SUMIFS('2012Figures'!$J:$J,'2012Figures'!$C:$C,$A211,'2012Figures'!$H:$H,$B211,'2012Figures'!$I:$I,$C211,'2012Figures'!$B:$B,"CyToBroker",'2012Figures'!$G:$G,"E1",'2012Figures'!$E:$E,$B$1)</f>
        <v>0</v>
      </c>
      <c r="P211" s="52">
        <f>SUMIFS('2012Figures'!$J:$J,'2012Figures'!$C:$C,$A211,'2012Figures'!$H:$H,$B211,'2012Figures'!$I:$I,$C211,'2012Figures'!$B:$B,"CyToBroker",'2012Figures'!$G:$G,"P1",'2012Figures'!$E:$E,$B$1)</f>
        <v>0</v>
      </c>
      <c r="R211" s="46" t="str">
        <f t="shared" si="28"/>
        <v/>
      </c>
      <c r="S211" s="46" t="str">
        <f t="shared" si="28"/>
        <v/>
      </c>
      <c r="T211" s="46" t="str">
        <f t="shared" si="28"/>
        <v/>
      </c>
      <c r="U211" s="46" t="str">
        <f t="shared" si="28"/>
        <v/>
      </c>
      <c r="V211" s="46" t="str">
        <f t="shared" si="28"/>
        <v/>
      </c>
    </row>
    <row r="212" spans="1:22" x14ac:dyDescent="0.2">
      <c r="A212" s="1">
        <v>121</v>
      </c>
      <c r="B212" s="1" t="s">
        <v>111</v>
      </c>
      <c r="C212" s="8">
        <v>2</v>
      </c>
      <c r="D212" s="29">
        <f>SUMIFS('2013Figures'!$J:$J,'2013Figures'!$C:$C,$A212,'2013Figures'!$H:$H,$B212,'2013Figures'!$I:$I,$C212,'2013Figures'!$E:$E,$B$1)</f>
        <v>0</v>
      </c>
      <c r="E212" s="9">
        <f>SUMIFS('2013Figures'!$J:$J,'2013Figures'!$C:$C,$A212,'2013Figures'!$H:$H,$B212,'2013Figures'!$I:$I,$C212,'2013Figures'!$B:$B,"BrokerToCy",'2013Figures'!$G:$G,"E1",'2013Figures'!$E:$E,$B$1)</f>
        <v>0</v>
      </c>
      <c r="F212" s="9">
        <f>SUMIFS('2013Figures'!$J:$J,'2013Figures'!$C:$C,$A212,'2013Figures'!$H:$H,$B212,'2013Figures'!$I:$I,$C212,'2013Figures'!$B:$B,"BrokerToCy",'2013Figures'!$G:$G,"P1",'2013Figures'!$E:$E,$B$1)</f>
        <v>0</v>
      </c>
      <c r="G212" s="9">
        <f>SUMIFS('2013Figures'!$J:$J,'2013Figures'!$C:$C,$A212,'2013Figures'!$H:$H,$B212,'2013Figures'!$I:$I,$C212,'2013Figures'!$B:$B,"CyToBroker",'2013Figures'!$G:$G,"E1",'2013Figures'!$E:$E,$B$1)</f>
        <v>0</v>
      </c>
      <c r="H212" s="9">
        <f>SUMIFS('2013Figures'!$J:$J,'2013Figures'!$C:$C,$A212,'2013Figures'!$H:$H,$B212,'2013Figures'!$I:$I,$C212,'2013Figures'!$B:$B,"CyToBroker",'2013Figures'!$G:$G,"P1",'2013Figures'!$E:$E,$B$1)</f>
        <v>0</v>
      </c>
      <c r="J212" s="8">
        <v>201101</v>
      </c>
      <c r="L212" s="42">
        <f>SUMIFS('2012Figures'!$J:$J,'2012Figures'!$C:$C,$A212,'2012Figures'!$H:$H,$B212,'2012Figures'!$I:$I,$C212,'2012Figures'!$E:$E,$B$1)</f>
        <v>0</v>
      </c>
      <c r="M212" s="52">
        <f>SUMIFS('2012Figures'!$J:$J,'2012Figures'!$C:$C,$A212,'2012Figures'!$H:$H,$B212,'2012Figures'!$I:$I,$C212,'2012Figures'!$B:$B,"BrokerToCy",'2012Figures'!$G:$G,"E1",'2012Figures'!$E:$E,$B$1)</f>
        <v>0</v>
      </c>
      <c r="N212" s="52">
        <f>SUMIFS('2012Figures'!$J:$J,'2012Figures'!$C:$C,$A212,'2012Figures'!$H:$H,$B212,'2012Figures'!$I:$I,$C212,'2012Figures'!$B:$B,"BrokerToCy",'2012Figures'!$G:$G,"P1",'2012Figures'!$E:$E,$B$1)</f>
        <v>0</v>
      </c>
      <c r="O212" s="52">
        <f>SUMIFS('2012Figures'!$J:$J,'2012Figures'!$C:$C,$A212,'2012Figures'!$H:$H,$B212,'2012Figures'!$I:$I,$C212,'2012Figures'!$B:$B,"CyToBroker",'2012Figures'!$G:$G,"E1",'2012Figures'!$E:$E,$B$1)</f>
        <v>0</v>
      </c>
      <c r="P212" s="52">
        <f>SUMIFS('2012Figures'!$J:$J,'2012Figures'!$C:$C,$A212,'2012Figures'!$H:$H,$B212,'2012Figures'!$I:$I,$C212,'2012Figures'!$B:$B,"CyToBroker",'2012Figures'!$G:$G,"P1",'2012Figures'!$E:$E,$B$1)</f>
        <v>0</v>
      </c>
      <c r="R212" s="46" t="str">
        <f t="shared" si="28"/>
        <v/>
      </c>
      <c r="S212" s="46" t="str">
        <f t="shared" si="28"/>
        <v/>
      </c>
      <c r="T212" s="46" t="str">
        <f t="shared" si="28"/>
        <v/>
      </c>
      <c r="U212" s="46" t="str">
        <f t="shared" si="28"/>
        <v/>
      </c>
      <c r="V212" s="46" t="str">
        <f t="shared" si="28"/>
        <v/>
      </c>
    </row>
    <row r="213" spans="1:22" x14ac:dyDescent="0.2">
      <c r="A213" s="1">
        <v>121</v>
      </c>
      <c r="B213" s="1" t="s">
        <v>111</v>
      </c>
      <c r="C213" s="8">
        <v>1</v>
      </c>
      <c r="D213" s="29">
        <f>SUMIFS('2013Figures'!$J:$J,'2013Figures'!$C:$C,$A213,'2013Figures'!$H:$H,$B213,'2013Figures'!$I:$I,$C213,'2013Figures'!$E:$E,$B$1)</f>
        <v>0</v>
      </c>
      <c r="E213" s="9">
        <f>SUMIFS('2013Figures'!$J:$J,'2013Figures'!$C:$C,$A213,'2013Figures'!$H:$H,$B213,'2013Figures'!$I:$I,$C213,'2013Figures'!$B:$B,"BrokerToCy",'2013Figures'!$G:$G,"E1",'2013Figures'!$E:$E,$B$1)</f>
        <v>0</v>
      </c>
      <c r="F213" s="9">
        <f>SUMIFS('2013Figures'!$J:$J,'2013Figures'!$C:$C,$A213,'2013Figures'!$H:$H,$B213,'2013Figures'!$I:$I,$C213,'2013Figures'!$B:$B,"BrokerToCy",'2013Figures'!$G:$G,"P1",'2013Figures'!$E:$E,$B$1)</f>
        <v>0</v>
      </c>
      <c r="G213" s="9">
        <f>SUMIFS('2013Figures'!$J:$J,'2013Figures'!$C:$C,$A213,'2013Figures'!$H:$H,$B213,'2013Figures'!$I:$I,$C213,'2013Figures'!$B:$B,"CyToBroker",'2013Figures'!$G:$G,"E1",'2013Figures'!$E:$E,$B$1)</f>
        <v>0</v>
      </c>
      <c r="H213" s="9">
        <f>SUMIFS('2013Figures'!$J:$J,'2013Figures'!$C:$C,$A213,'2013Figures'!$H:$H,$B213,'2013Figures'!$I:$I,$C213,'2013Figures'!$B:$B,"CyToBroker",'2013Figures'!$G:$G,"P1",'2013Figures'!$E:$E,$B$1)</f>
        <v>0</v>
      </c>
      <c r="J213" s="8">
        <v>201001</v>
      </c>
      <c r="L213" s="42">
        <f>SUMIFS('2012Figures'!$J:$J,'2012Figures'!$C:$C,$A213,'2012Figures'!$H:$H,$B213,'2012Figures'!$I:$I,$C213,'2012Figures'!$E:$E,$B$1)</f>
        <v>0</v>
      </c>
      <c r="M213" s="52">
        <f>SUMIFS('2012Figures'!$J:$J,'2012Figures'!$C:$C,$A213,'2012Figures'!$H:$H,$B213,'2012Figures'!$I:$I,$C213,'2012Figures'!$B:$B,"BrokerToCy",'2012Figures'!$G:$G,"E1",'2012Figures'!$E:$E,$B$1)</f>
        <v>0</v>
      </c>
      <c r="N213" s="52">
        <f>SUMIFS('2012Figures'!$J:$J,'2012Figures'!$C:$C,$A213,'2012Figures'!$H:$H,$B213,'2012Figures'!$I:$I,$C213,'2012Figures'!$B:$B,"BrokerToCy",'2012Figures'!$G:$G,"P1",'2012Figures'!$E:$E,$B$1)</f>
        <v>0</v>
      </c>
      <c r="O213" s="52">
        <f>SUMIFS('2012Figures'!$J:$J,'2012Figures'!$C:$C,$A213,'2012Figures'!$H:$H,$B213,'2012Figures'!$I:$I,$C213,'2012Figures'!$B:$B,"CyToBroker",'2012Figures'!$G:$G,"E1",'2012Figures'!$E:$E,$B$1)</f>
        <v>0</v>
      </c>
      <c r="P213" s="52">
        <f>SUMIFS('2012Figures'!$J:$J,'2012Figures'!$C:$C,$A213,'2012Figures'!$H:$H,$B213,'2012Figures'!$I:$I,$C213,'2012Figures'!$B:$B,"CyToBroker",'2012Figures'!$G:$G,"P1",'2012Figures'!$E:$E,$B$1)</f>
        <v>0</v>
      </c>
      <c r="R213" s="46" t="str">
        <f t="shared" si="28"/>
        <v/>
      </c>
      <c r="S213" s="46" t="str">
        <f t="shared" si="28"/>
        <v/>
      </c>
      <c r="T213" s="46" t="str">
        <f t="shared" si="28"/>
        <v/>
      </c>
      <c r="U213" s="46" t="str">
        <f t="shared" si="28"/>
        <v/>
      </c>
      <c r="V213" s="46" t="str">
        <f t="shared" si="28"/>
        <v/>
      </c>
    </row>
    <row r="214" spans="1:22" x14ac:dyDescent="0.2">
      <c r="A214" s="1">
        <v>121</v>
      </c>
      <c r="B214" s="1" t="s">
        <v>111</v>
      </c>
      <c r="D214" s="29">
        <f>SUMIFS('2013Figures'!$J:$J,'2013Figures'!$C:$C,$A214,'2013Figures'!$I:$I,"",'2013Figures'!$E:$E,$B$1)</f>
        <v>0</v>
      </c>
      <c r="E214" s="9">
        <f>SUMIFS('2013Figures'!$J:$J,'2013Figures'!$C:$C,$A214,'2013Figures'!$I:$I,"",'2013Figures'!$B:$B,"BrokerToCy",'2013Figures'!$G:$G,"E1",'2013Figures'!$E:$E,$B$1)</f>
        <v>0</v>
      </c>
      <c r="F214" s="9">
        <f>SUMIFS('2013Figures'!$J:$J,'2013Figures'!$C:$C,$A214,'2013Figures'!$I:$I,"",'2013Figures'!$B:$B,"BrokerToCy",'2013Figures'!$G:$G,"P1",'2013Figures'!$E:$E,$B$1)</f>
        <v>0</v>
      </c>
      <c r="G214" s="9">
        <f>SUMIFS('2013Figures'!$J:$J,'2013Figures'!$C:$C,$A214,'2013Figures'!$I:$I,"",'2013Figures'!$B:$B,"CyToBroker",'2013Figures'!$G:$G,"E1",'2013Figures'!$E:$E,$B$1)</f>
        <v>0</v>
      </c>
      <c r="H214" s="9">
        <f>SUMIFS('2013Figures'!$J:$J,'2013Figures'!$C:$C,$A214,'2013Figures'!$I:$I,"",'2013Figures'!$B:$B,"CyToBroker",'2013Figures'!$G:$G,"P1",'2013Figures'!$E:$E,$B$1)</f>
        <v>0</v>
      </c>
      <c r="J214" s="8" t="s">
        <v>131</v>
      </c>
      <c r="L214" s="42">
        <f>SUMIFS('2012Figures'!$J:$J,'2012Figures'!$C:$C,$A214,'2012Figures'!$I:$I,"",'2012Figures'!$E:$E,$B$1)</f>
        <v>0</v>
      </c>
      <c r="M214" s="52">
        <f>SUMIFS('2012Figures'!$J:$J,'2012Figures'!$C:$C,$A214,'2012Figures'!$I:$I,"",'2012Figures'!$B:$B,"BrokerToCy",'2012Figures'!$G:$G,"E1",'2012Figures'!$E:$E,$B$1)</f>
        <v>0</v>
      </c>
      <c r="N214" s="52">
        <f>SUMIFS('2012Figures'!$J:$J,'2012Figures'!$C:$C,$A214,'2012Figures'!$I:$I,"",'2012Figures'!$B:$B,"BrokerToCy",'2012Figures'!$G:$G,"P1",'2012Figures'!$E:$E,$B$1)</f>
        <v>0</v>
      </c>
      <c r="O214" s="52">
        <f>SUMIFS('2012Figures'!$J:$J,'2012Figures'!$C:$C,$A214,'2012Figures'!$I:$I,"",'2012Figures'!$B:$B,"CyToBroker",'2012Figures'!$G:$G,"E1",'2012Figures'!$E:$E,$B$1)</f>
        <v>0</v>
      </c>
      <c r="P214" s="52">
        <f>SUMIFS('2012Figures'!$J:$J,'2012Figures'!$C:$C,$A214,'2012Figures'!$I:$I,"",'2012Figures'!$B:$B,"CyToBroker",'2012Figures'!$G:$G,"P1",'2012Figures'!$E:$E,$B$1)</f>
        <v>0</v>
      </c>
      <c r="R214" s="46" t="str">
        <f t="shared" si="28"/>
        <v/>
      </c>
      <c r="S214" s="46" t="str">
        <f t="shared" si="28"/>
        <v/>
      </c>
      <c r="T214" s="46" t="str">
        <f t="shared" si="28"/>
        <v/>
      </c>
      <c r="U214" s="46" t="str">
        <f t="shared" si="28"/>
        <v/>
      </c>
      <c r="V214" s="46" t="str">
        <f t="shared" si="28"/>
        <v/>
      </c>
    </row>
    <row r="215" spans="1:22" x14ac:dyDescent="0.2">
      <c r="A215" s="21"/>
      <c r="B215" s="21" t="s">
        <v>92</v>
      </c>
      <c r="C215" s="22"/>
      <c r="D215" s="23">
        <f>SUM(E215:H215)</f>
        <v>0</v>
      </c>
      <c r="E215" s="23">
        <f>SUM(E207:E214)</f>
        <v>0</v>
      </c>
      <c r="F215" s="23">
        <f>SUM(F207:F214)</f>
        <v>0</v>
      </c>
      <c r="G215" s="23">
        <f>SUM(G207:G214)</f>
        <v>0</v>
      </c>
      <c r="H215" s="23">
        <f>SUM(H207:H214)</f>
        <v>0</v>
      </c>
      <c r="I215" s="21"/>
      <c r="J215" s="22"/>
      <c r="K215" s="21"/>
      <c r="L215" s="43">
        <f>SUM(M215:P215)</f>
        <v>0</v>
      </c>
      <c r="M215" s="43">
        <f>SUM(M207:M214)</f>
        <v>0</v>
      </c>
      <c r="N215" s="43">
        <f>SUM(N207:N214)</f>
        <v>0</v>
      </c>
      <c r="O215" s="43">
        <f>SUM(O207:O214)</f>
        <v>0</v>
      </c>
      <c r="P215" s="43">
        <f>SUM(P207:P214)</f>
        <v>0</v>
      </c>
      <c r="Q215" s="21"/>
      <c r="R215" s="21"/>
      <c r="S215" s="21"/>
      <c r="T215" s="21"/>
      <c r="U215" s="21"/>
      <c r="V215" s="21"/>
    </row>
    <row r="216" spans="1:22" x14ac:dyDescent="0.2">
      <c r="A216" s="28">
        <v>122</v>
      </c>
      <c r="B216" s="28" t="s">
        <v>67</v>
      </c>
      <c r="C216" s="17" t="s">
        <v>88</v>
      </c>
      <c r="D216" s="18">
        <f>SUMIFS('2013Figures'!$J:$J,'2013Figures'!$C:$C,$A216,'2013Figures'!$E:$E,$B$1)</f>
        <v>0</v>
      </c>
      <c r="E216" s="18">
        <f>SUMIFS('2013Figures'!$J:$J,'2013Figures'!$C:$C,$A216,'2013Figures'!$B:$B,"BrokerToCy",'2013Figures'!$G:$G,"E1",'2013Figures'!$E:$E,$B$1)</f>
        <v>0</v>
      </c>
      <c r="F216" s="18">
        <f>SUMIFS('2013Figures'!$J:$J,'2013Figures'!$C:$C,$A216,'2013Figures'!$B:$B,"BrokerToCy",'2013Figures'!$G:$G,"P1",'2013Figures'!$E:$E,$B$1)</f>
        <v>0</v>
      </c>
      <c r="G216" s="18">
        <f>SUMIFS('2013Figures'!$J:$J,'2013Figures'!$C:$C,$A216,'2013Figures'!$B:$B,"CyToBroker",'2013Figures'!$G:$G,"E1",'2013Figures'!$E:$E,$B$1)</f>
        <v>0</v>
      </c>
      <c r="H216" s="18">
        <f>SUMIFS('2013Figures'!$J:$J,'2013Figures'!$C:$C,$A216,'2013Figures'!$B:$B,"CyToBroker",'2013Figures'!$G:$G,"P1",'2013Figures'!$E:$E,$B$1)</f>
        <v>0</v>
      </c>
      <c r="I216" s="28"/>
      <c r="J216" s="17"/>
      <c r="K216" s="28"/>
      <c r="L216" s="50">
        <f>SUMIFS('2012Figures'!$J:$J,'2012Figures'!$C:$C,$A216,'2012Figures'!$E:$E,$B$1)</f>
        <v>0</v>
      </c>
      <c r="M216" s="50">
        <f>SUMIFS('2012Figures'!$J:$J,'2012Figures'!$C:$C,$A216,'2012Figures'!$B:$B,"BrokerToCy",'2012Figures'!$G:$G,"E1",'2012Figures'!$E:$E,$B$1)</f>
        <v>0</v>
      </c>
      <c r="N216" s="50">
        <f>SUMIFS('2012Figures'!$J:$J,'2012Figures'!$C:$C,$A216,'2012Figures'!$B:$B,"BrokerToCy",'2012Figures'!$G:$G,"P1",'2012Figures'!$E:$E,$B$1)</f>
        <v>0</v>
      </c>
      <c r="O216" s="50">
        <f>SUMIFS('2012Figures'!$J:$J,'2012Figures'!$C:$C,$A216,'2012Figures'!$B:$B,"CyToBroker",'2012Figures'!$G:$G,"E1",'2012Figures'!$E:$E,$B$1)</f>
        <v>0</v>
      </c>
      <c r="P216" s="50">
        <f>SUMIFS('2012Figures'!$J:$J,'2012Figures'!$C:$C,$A216,'2012Figures'!$B:$B,"CyToBroker",'2012Figures'!$G:$G,"P1",'2012Figures'!$E:$E,$B$1)</f>
        <v>0</v>
      </c>
      <c r="Q216" s="28"/>
      <c r="R216" s="46" t="str">
        <f t="shared" si="28"/>
        <v/>
      </c>
      <c r="S216" s="46" t="str">
        <f t="shared" si="28"/>
        <v/>
      </c>
      <c r="T216" s="46" t="str">
        <f t="shared" si="28"/>
        <v/>
      </c>
      <c r="U216" s="46" t="str">
        <f t="shared" si="28"/>
        <v/>
      </c>
      <c r="V216" s="46" t="str">
        <f t="shared" si="28"/>
        <v/>
      </c>
    </row>
    <row r="217" spans="1:22" x14ac:dyDescent="0.2">
      <c r="A217" s="1">
        <v>122</v>
      </c>
      <c r="B217" s="1" t="s">
        <v>67</v>
      </c>
      <c r="C217" s="8">
        <v>7</v>
      </c>
      <c r="D217" s="29">
        <f>SUMIFS('2013Figures'!$J:$J,'2013Figures'!$C:$C,$A217,'2013Figures'!$H:$H,$B217,'2013Figures'!$I:$I,$C217,'2013Figures'!$E:$E,$B$1)</f>
        <v>0</v>
      </c>
      <c r="E217" s="9">
        <f>SUMIFS('2013Figures'!$J:$J,'2013Figures'!$C:$C,$A217,'2013Figures'!$H:$H,$B217,'2013Figures'!$I:$I,$C217,'2013Figures'!$B:$B,"BrokerToCy",'2013Figures'!$G:$G,"E1",'2013Figures'!$E:$E,$B$1)</f>
        <v>0</v>
      </c>
      <c r="F217" s="9">
        <f>SUMIFS('2013Figures'!$J:$J,'2013Figures'!$C:$C,$A217,'2013Figures'!$H:$H,$B217,'2013Figures'!$I:$I,$C217,'2013Figures'!$B:$B,"BrokerToCy",'2013Figures'!$G:$G,"P1",'2013Figures'!$E:$E,$B$1)</f>
        <v>0</v>
      </c>
      <c r="G217" s="9">
        <f>SUMIFS('2013Figures'!$J:$J,'2013Figures'!$C:$C,$A217,'2013Figures'!$H:$H,$B217,'2013Figures'!$I:$I,$C217,'2013Figures'!$B:$B,"CyToBroker",'2013Figures'!$G:$G,"E1",'2013Figures'!$E:$E,$B$1)</f>
        <v>0</v>
      </c>
      <c r="H217" s="9">
        <f>SUMIFS('2013Figures'!$J:$J,'2013Figures'!$C:$C,$A217,'2013Figures'!$H:$H,$B217,'2013Figures'!$I:$I,$C217,'2013Figures'!$B:$B,"CyToBroker",'2013Figures'!$G:$G,"P1",'2013Figures'!$E:$E,$B$1)</f>
        <v>0</v>
      </c>
      <c r="I217" s="33"/>
      <c r="J217" s="34"/>
      <c r="K217" s="33"/>
      <c r="L217" s="42">
        <f>SUMIFS('2012Figures'!$J:$J,'2012Figures'!$C:$C,$A217,'2012Figures'!$H:$H,$B217,'2012Figures'!$I:$I,$C217,'2012Figures'!$E:$E,$B$1)</f>
        <v>0</v>
      </c>
      <c r="M217" s="52">
        <f>SUMIFS('2012Figures'!$J:$J,'2012Figures'!$C:$C,$A217,'2012Figures'!$H:$H,$B217,'2012Figures'!$I:$I,$C217,'2012Figures'!$B:$B,"BrokerToCy",'2012Figures'!$G:$G,"E1",'2012Figures'!$E:$E,$B$1)</f>
        <v>0</v>
      </c>
      <c r="N217" s="52">
        <f>SUMIFS('2012Figures'!$J:$J,'2012Figures'!$C:$C,$A217,'2012Figures'!$H:$H,$B217,'2012Figures'!$I:$I,$C217,'2012Figures'!$B:$B,"BrokerToCy",'2012Figures'!$G:$G,"P1",'2012Figures'!$E:$E,$B$1)</f>
        <v>0</v>
      </c>
      <c r="O217" s="52">
        <f>SUMIFS('2012Figures'!$J:$J,'2012Figures'!$C:$C,$A217,'2012Figures'!$H:$H,$B217,'2012Figures'!$I:$I,$C217,'2012Figures'!$B:$B,"CyToBroker",'2012Figures'!$G:$G,"E1",'2012Figures'!$E:$E,$B$1)</f>
        <v>0</v>
      </c>
      <c r="P217" s="52">
        <f>SUMIFS('2012Figures'!$J:$J,'2012Figures'!$C:$C,$A217,'2012Figures'!$H:$H,$B217,'2012Figures'!$I:$I,$C217,'2012Figures'!$B:$B,"CyToBroker",'2012Figures'!$G:$G,"P1",'2012Figures'!$E:$E,$B$1)</f>
        <v>0</v>
      </c>
      <c r="Q217" s="33"/>
      <c r="R217" s="46" t="str">
        <f t="shared" si="28"/>
        <v/>
      </c>
      <c r="S217" s="46" t="str">
        <f t="shared" si="28"/>
        <v/>
      </c>
      <c r="T217" s="46" t="str">
        <f t="shared" si="28"/>
        <v/>
      </c>
      <c r="U217" s="46" t="str">
        <f t="shared" si="28"/>
        <v/>
      </c>
      <c r="V217" s="46" t="str">
        <f t="shared" si="28"/>
        <v/>
      </c>
    </row>
    <row r="218" spans="1:22" x14ac:dyDescent="0.2">
      <c r="A218" s="1">
        <v>122</v>
      </c>
      <c r="B218" s="1" t="s">
        <v>67</v>
      </c>
      <c r="C218" s="8">
        <v>6</v>
      </c>
      <c r="D218" s="29">
        <f>SUMIFS('2013Figures'!$J:$J,'2013Figures'!$C:$C,$A218,'2013Figures'!$H:$H,$B218,'2013Figures'!$I:$I,$C218,'2013Figures'!$E:$E,$B$1)</f>
        <v>0</v>
      </c>
      <c r="E218" s="9">
        <f>SUMIFS('2013Figures'!$J:$J,'2013Figures'!$C:$C,$A218,'2013Figures'!$H:$H,$B218,'2013Figures'!$I:$I,$C218,'2013Figures'!$B:$B,"BrokerToCy",'2013Figures'!$G:$G,"E1",'2013Figures'!$E:$E,$B$1)</f>
        <v>0</v>
      </c>
      <c r="F218" s="9">
        <f>SUMIFS('2013Figures'!$J:$J,'2013Figures'!$C:$C,$A218,'2013Figures'!$H:$H,$B218,'2013Figures'!$I:$I,$C218,'2013Figures'!$B:$B,"BrokerToCy",'2013Figures'!$G:$G,"P1",'2013Figures'!$E:$E,$B$1)</f>
        <v>0</v>
      </c>
      <c r="G218" s="9">
        <f>SUMIFS('2013Figures'!$J:$J,'2013Figures'!$C:$C,$A218,'2013Figures'!$H:$H,$B218,'2013Figures'!$I:$I,$C218,'2013Figures'!$B:$B,"CyToBroker",'2013Figures'!$G:$G,"E1",'2013Figures'!$E:$E,$B$1)</f>
        <v>0</v>
      </c>
      <c r="H218" s="9">
        <f>SUMIFS('2013Figures'!$J:$J,'2013Figures'!$C:$C,$A218,'2013Figures'!$H:$H,$B218,'2013Figures'!$I:$I,$C218,'2013Figures'!$B:$B,"CyToBroker",'2013Figures'!$G:$G,"P1",'2013Figures'!$E:$E,$B$1)</f>
        <v>0</v>
      </c>
      <c r="I218" s="33"/>
      <c r="J218" s="34">
        <v>201501</v>
      </c>
      <c r="K218" s="33"/>
      <c r="L218" s="42">
        <f>SUMIFS('2012Figures'!$J:$J,'2012Figures'!$C:$C,$A218,'2012Figures'!$H:$H,$B218,'2012Figures'!$I:$I,$C218,'2012Figures'!$E:$E,$B$1)</f>
        <v>0</v>
      </c>
      <c r="M218" s="52">
        <f>SUMIFS('2012Figures'!$J:$J,'2012Figures'!$C:$C,$A218,'2012Figures'!$H:$H,$B218,'2012Figures'!$I:$I,$C218,'2012Figures'!$B:$B,"BrokerToCy",'2012Figures'!$G:$G,"E1",'2012Figures'!$E:$E,$B$1)</f>
        <v>0</v>
      </c>
      <c r="N218" s="52">
        <f>SUMIFS('2012Figures'!$J:$J,'2012Figures'!$C:$C,$A218,'2012Figures'!$H:$H,$B218,'2012Figures'!$I:$I,$C218,'2012Figures'!$B:$B,"BrokerToCy",'2012Figures'!$G:$G,"P1",'2012Figures'!$E:$E,$B$1)</f>
        <v>0</v>
      </c>
      <c r="O218" s="52">
        <f>SUMIFS('2012Figures'!$J:$J,'2012Figures'!$C:$C,$A218,'2012Figures'!$H:$H,$B218,'2012Figures'!$I:$I,$C218,'2012Figures'!$B:$B,"CyToBroker",'2012Figures'!$G:$G,"E1",'2012Figures'!$E:$E,$B$1)</f>
        <v>0</v>
      </c>
      <c r="P218" s="52">
        <f>SUMIFS('2012Figures'!$J:$J,'2012Figures'!$C:$C,$A218,'2012Figures'!$H:$H,$B218,'2012Figures'!$I:$I,$C218,'2012Figures'!$B:$B,"CyToBroker",'2012Figures'!$G:$G,"P1",'2012Figures'!$E:$E,$B$1)</f>
        <v>0</v>
      </c>
      <c r="Q218" s="33"/>
      <c r="R218" s="46" t="str">
        <f t="shared" si="28"/>
        <v/>
      </c>
      <c r="S218" s="46" t="str">
        <f t="shared" si="28"/>
        <v/>
      </c>
      <c r="T218" s="46" t="str">
        <f t="shared" si="28"/>
        <v/>
      </c>
      <c r="U218" s="46" t="str">
        <f t="shared" si="28"/>
        <v/>
      </c>
      <c r="V218" s="46" t="str">
        <f t="shared" si="28"/>
        <v/>
      </c>
    </row>
    <row r="219" spans="1:22" x14ac:dyDescent="0.2">
      <c r="A219" s="1">
        <v>122</v>
      </c>
      <c r="B219" s="1" t="s">
        <v>67</v>
      </c>
      <c r="C219" s="8">
        <v>5</v>
      </c>
      <c r="D219" s="29">
        <f>SUMIFS('2013Figures'!$J:$J,'2013Figures'!$C:$C,$A219,'2013Figures'!$H:$H,$B219,'2013Figures'!$I:$I,$C219,'2013Figures'!$E:$E,$B$1)</f>
        <v>0</v>
      </c>
      <c r="E219" s="9">
        <f>SUMIFS('2013Figures'!$J:$J,'2013Figures'!$C:$C,$A219,'2013Figures'!$H:$H,$B219,'2013Figures'!$I:$I,$C219,'2013Figures'!$B:$B,"BrokerToCy",'2013Figures'!$G:$G,"E1",'2013Figures'!$E:$E,$B$1)</f>
        <v>0</v>
      </c>
      <c r="F219" s="9">
        <f>SUMIFS('2013Figures'!$J:$J,'2013Figures'!$C:$C,$A219,'2013Figures'!$H:$H,$B219,'2013Figures'!$I:$I,$C219,'2013Figures'!$B:$B,"BrokerToCy",'2013Figures'!$G:$G,"P1",'2013Figures'!$E:$E,$B$1)</f>
        <v>0</v>
      </c>
      <c r="G219" s="9">
        <f>SUMIFS('2013Figures'!$J:$J,'2013Figures'!$C:$C,$A219,'2013Figures'!$H:$H,$B219,'2013Figures'!$I:$I,$C219,'2013Figures'!$B:$B,"CyToBroker",'2013Figures'!$G:$G,"E1",'2013Figures'!$E:$E,$B$1)</f>
        <v>0</v>
      </c>
      <c r="H219" s="9">
        <f>SUMIFS('2013Figures'!$J:$J,'2013Figures'!$C:$C,$A219,'2013Figures'!$H:$H,$B219,'2013Figures'!$I:$I,$C219,'2013Figures'!$B:$B,"CyToBroker",'2013Figures'!$G:$G,"P1",'2013Figures'!$E:$E,$B$1)</f>
        <v>0</v>
      </c>
      <c r="J219" s="8">
        <v>201401</v>
      </c>
      <c r="L219" s="42">
        <f>SUMIFS('2012Figures'!$J:$J,'2012Figures'!$C:$C,$A219,'2012Figures'!$H:$H,$B219,'2012Figures'!$I:$I,$C219,'2012Figures'!$E:$E,$B$1)</f>
        <v>0</v>
      </c>
      <c r="M219" s="52">
        <f>SUMIFS('2012Figures'!$J:$J,'2012Figures'!$C:$C,$A219,'2012Figures'!$H:$H,$B219,'2012Figures'!$I:$I,$C219,'2012Figures'!$B:$B,"BrokerToCy",'2012Figures'!$G:$G,"E1",'2012Figures'!$E:$E,$B$1)</f>
        <v>0</v>
      </c>
      <c r="N219" s="52">
        <f>SUMIFS('2012Figures'!$J:$J,'2012Figures'!$C:$C,$A219,'2012Figures'!$H:$H,$B219,'2012Figures'!$I:$I,$C219,'2012Figures'!$B:$B,"BrokerToCy",'2012Figures'!$G:$G,"P1",'2012Figures'!$E:$E,$B$1)</f>
        <v>0</v>
      </c>
      <c r="O219" s="52">
        <f>SUMIFS('2012Figures'!$J:$J,'2012Figures'!$C:$C,$A219,'2012Figures'!$H:$H,$B219,'2012Figures'!$I:$I,$C219,'2012Figures'!$B:$B,"CyToBroker",'2012Figures'!$G:$G,"E1",'2012Figures'!$E:$E,$B$1)</f>
        <v>0</v>
      </c>
      <c r="P219" s="52">
        <f>SUMIFS('2012Figures'!$J:$J,'2012Figures'!$C:$C,$A219,'2012Figures'!$H:$H,$B219,'2012Figures'!$I:$I,$C219,'2012Figures'!$B:$B,"CyToBroker",'2012Figures'!$G:$G,"P1",'2012Figures'!$E:$E,$B$1)</f>
        <v>0</v>
      </c>
      <c r="R219" s="46" t="str">
        <f t="shared" si="28"/>
        <v/>
      </c>
      <c r="S219" s="46" t="str">
        <f t="shared" si="28"/>
        <v/>
      </c>
      <c r="T219" s="46" t="str">
        <f t="shared" si="28"/>
        <v/>
      </c>
      <c r="U219" s="46" t="str">
        <f t="shared" si="28"/>
        <v/>
      </c>
      <c r="V219" s="46" t="str">
        <f t="shared" si="28"/>
        <v/>
      </c>
    </row>
    <row r="220" spans="1:22" x14ac:dyDescent="0.2">
      <c r="A220" s="1">
        <v>122</v>
      </c>
      <c r="B220" s="1" t="s">
        <v>67</v>
      </c>
      <c r="C220" s="8">
        <v>4</v>
      </c>
      <c r="D220" s="29">
        <f>SUMIFS('2013Figures'!$J:$J,'2013Figures'!$C:$C,$A220,'2013Figures'!$H:$H,$B220,'2013Figures'!$I:$I,$C220,'2013Figures'!$E:$E,$B$1)</f>
        <v>0</v>
      </c>
      <c r="E220" s="9">
        <f>SUMIFS('2013Figures'!$J:$J,'2013Figures'!$C:$C,$A220,'2013Figures'!$H:$H,$B220,'2013Figures'!$I:$I,$C220,'2013Figures'!$B:$B,"BrokerToCy",'2013Figures'!$G:$G,"E1",'2013Figures'!$E:$E,$B$1)</f>
        <v>0</v>
      </c>
      <c r="F220" s="9">
        <f>SUMIFS('2013Figures'!$J:$J,'2013Figures'!$C:$C,$A220,'2013Figures'!$H:$H,$B220,'2013Figures'!$I:$I,$C220,'2013Figures'!$B:$B,"BrokerToCy",'2013Figures'!$G:$G,"P1",'2013Figures'!$E:$E,$B$1)</f>
        <v>0</v>
      </c>
      <c r="G220" s="9">
        <f>SUMIFS('2013Figures'!$J:$J,'2013Figures'!$C:$C,$A220,'2013Figures'!$H:$H,$B220,'2013Figures'!$I:$I,$C220,'2013Figures'!$B:$B,"CyToBroker",'2013Figures'!$G:$G,"E1",'2013Figures'!$E:$E,$B$1)</f>
        <v>0</v>
      </c>
      <c r="H220" s="9">
        <f>SUMIFS('2013Figures'!$J:$J,'2013Figures'!$C:$C,$A220,'2013Figures'!$H:$H,$B220,'2013Figures'!$I:$I,$C220,'2013Figures'!$B:$B,"CyToBroker",'2013Figures'!$G:$G,"P1",'2013Figures'!$E:$E,$B$1)</f>
        <v>0</v>
      </c>
      <c r="I220" s="30"/>
      <c r="J220" s="31">
        <v>201301</v>
      </c>
      <c r="K220" s="30"/>
      <c r="L220" s="42">
        <f>SUMIFS('2012Figures'!$J:$J,'2012Figures'!$C:$C,$A220,'2012Figures'!$H:$H,$B220,'2012Figures'!$I:$I,$C220,'2012Figures'!$E:$E,$B$1)</f>
        <v>0</v>
      </c>
      <c r="M220" s="52">
        <f>SUMIFS('2012Figures'!$J:$J,'2012Figures'!$C:$C,$A220,'2012Figures'!$H:$H,$B220,'2012Figures'!$I:$I,$C220,'2012Figures'!$B:$B,"BrokerToCy",'2012Figures'!$G:$G,"E1",'2012Figures'!$E:$E,$B$1)</f>
        <v>0</v>
      </c>
      <c r="N220" s="52">
        <f>SUMIFS('2012Figures'!$J:$J,'2012Figures'!$C:$C,$A220,'2012Figures'!$H:$H,$B220,'2012Figures'!$I:$I,$C220,'2012Figures'!$B:$B,"BrokerToCy",'2012Figures'!$G:$G,"P1",'2012Figures'!$E:$E,$B$1)</f>
        <v>0</v>
      </c>
      <c r="O220" s="52">
        <f>SUMIFS('2012Figures'!$J:$J,'2012Figures'!$C:$C,$A220,'2012Figures'!$H:$H,$B220,'2012Figures'!$I:$I,$C220,'2012Figures'!$B:$B,"CyToBroker",'2012Figures'!$G:$G,"E1",'2012Figures'!$E:$E,$B$1)</f>
        <v>0</v>
      </c>
      <c r="P220" s="52">
        <f>SUMIFS('2012Figures'!$J:$J,'2012Figures'!$C:$C,$A220,'2012Figures'!$H:$H,$B220,'2012Figures'!$I:$I,$C220,'2012Figures'!$B:$B,"CyToBroker",'2012Figures'!$G:$G,"P1",'2012Figures'!$E:$E,$B$1)</f>
        <v>0</v>
      </c>
      <c r="Q220" s="30"/>
      <c r="R220" s="46" t="str">
        <f t="shared" si="28"/>
        <v/>
      </c>
      <c r="S220" s="46" t="str">
        <f t="shared" si="28"/>
        <v/>
      </c>
      <c r="T220" s="46" t="str">
        <f t="shared" si="28"/>
        <v/>
      </c>
      <c r="U220" s="46" t="str">
        <f t="shared" si="28"/>
        <v/>
      </c>
      <c r="V220" s="46" t="str">
        <f t="shared" si="28"/>
        <v/>
      </c>
    </row>
    <row r="221" spans="1:22" x14ac:dyDescent="0.2">
      <c r="A221" s="1">
        <v>122</v>
      </c>
      <c r="B221" s="1" t="s">
        <v>67</v>
      </c>
      <c r="C221" s="8">
        <v>3</v>
      </c>
      <c r="D221" s="29">
        <f>SUMIFS('2013Figures'!$J:$J,'2013Figures'!$C:$C,$A221,'2013Figures'!$H:$H,$B221,'2013Figures'!$I:$I,$C221,'2013Figures'!$E:$E,$B$1)</f>
        <v>0</v>
      </c>
      <c r="E221" s="9">
        <f>SUMIFS('2013Figures'!$J:$J,'2013Figures'!$C:$C,$A221,'2013Figures'!$H:$H,$B221,'2013Figures'!$I:$I,$C221,'2013Figures'!$B:$B,"BrokerToCy",'2013Figures'!$G:$G,"E1",'2013Figures'!$E:$E,$B$1)</f>
        <v>0</v>
      </c>
      <c r="F221" s="9">
        <f>SUMIFS('2013Figures'!$J:$J,'2013Figures'!$C:$C,$A221,'2013Figures'!$H:$H,$B221,'2013Figures'!$I:$I,$C221,'2013Figures'!$B:$B,"BrokerToCy",'2013Figures'!$G:$G,"P1",'2013Figures'!$E:$E,$B$1)</f>
        <v>0</v>
      </c>
      <c r="G221" s="9">
        <f>SUMIFS('2013Figures'!$J:$J,'2013Figures'!$C:$C,$A221,'2013Figures'!$H:$H,$B221,'2013Figures'!$I:$I,$C221,'2013Figures'!$B:$B,"CyToBroker",'2013Figures'!$G:$G,"E1",'2013Figures'!$E:$E,$B$1)</f>
        <v>0</v>
      </c>
      <c r="H221" s="9">
        <f>SUMIFS('2013Figures'!$J:$J,'2013Figures'!$C:$C,$A221,'2013Figures'!$H:$H,$B221,'2013Figures'!$I:$I,$C221,'2013Figures'!$B:$B,"CyToBroker",'2013Figures'!$G:$G,"P1",'2013Figures'!$E:$E,$B$1)</f>
        <v>0</v>
      </c>
      <c r="J221" s="8">
        <v>201201</v>
      </c>
      <c r="L221" s="42">
        <f>SUMIFS('2012Figures'!$J:$J,'2012Figures'!$C:$C,$A221,'2012Figures'!$H:$H,$B221,'2012Figures'!$I:$I,$C221,'2012Figures'!$E:$E,$B$1)</f>
        <v>0</v>
      </c>
      <c r="M221" s="52">
        <f>SUMIFS('2012Figures'!$J:$J,'2012Figures'!$C:$C,$A221,'2012Figures'!$H:$H,$B221,'2012Figures'!$I:$I,$C221,'2012Figures'!$B:$B,"BrokerToCy",'2012Figures'!$G:$G,"E1",'2012Figures'!$E:$E,$B$1)</f>
        <v>0</v>
      </c>
      <c r="N221" s="52">
        <f>SUMIFS('2012Figures'!$J:$J,'2012Figures'!$C:$C,$A221,'2012Figures'!$H:$H,$B221,'2012Figures'!$I:$I,$C221,'2012Figures'!$B:$B,"BrokerToCy",'2012Figures'!$G:$G,"P1",'2012Figures'!$E:$E,$B$1)</f>
        <v>0</v>
      </c>
      <c r="O221" s="52">
        <f>SUMIFS('2012Figures'!$J:$J,'2012Figures'!$C:$C,$A221,'2012Figures'!$H:$H,$B221,'2012Figures'!$I:$I,$C221,'2012Figures'!$B:$B,"CyToBroker",'2012Figures'!$G:$G,"E1",'2012Figures'!$E:$E,$B$1)</f>
        <v>0</v>
      </c>
      <c r="P221" s="52">
        <f>SUMIFS('2012Figures'!$J:$J,'2012Figures'!$C:$C,$A221,'2012Figures'!$H:$H,$B221,'2012Figures'!$I:$I,$C221,'2012Figures'!$B:$B,"CyToBroker",'2012Figures'!$G:$G,"P1",'2012Figures'!$E:$E,$B$1)</f>
        <v>0</v>
      </c>
      <c r="R221" s="46" t="str">
        <f t="shared" si="28"/>
        <v/>
      </c>
      <c r="S221" s="46" t="str">
        <f t="shared" si="28"/>
        <v/>
      </c>
      <c r="T221" s="46" t="str">
        <f t="shared" si="28"/>
        <v/>
      </c>
      <c r="U221" s="46" t="str">
        <f t="shared" si="28"/>
        <v/>
      </c>
      <c r="V221" s="46" t="str">
        <f t="shared" si="28"/>
        <v/>
      </c>
    </row>
    <row r="222" spans="1:22" x14ac:dyDescent="0.2">
      <c r="A222" s="1">
        <v>122</v>
      </c>
      <c r="B222" s="1" t="s">
        <v>67</v>
      </c>
      <c r="C222" s="8">
        <v>2</v>
      </c>
      <c r="D222" s="29">
        <f>SUMIFS('2013Figures'!$J:$J,'2013Figures'!$C:$C,$A222,'2013Figures'!$H:$H,$B222,'2013Figures'!$I:$I,$C222,'2013Figures'!$E:$E,$B$1)</f>
        <v>0</v>
      </c>
      <c r="E222" s="9">
        <f>SUMIFS('2013Figures'!$J:$J,'2013Figures'!$C:$C,$A222,'2013Figures'!$H:$H,$B222,'2013Figures'!$I:$I,$C222,'2013Figures'!$B:$B,"BrokerToCy",'2013Figures'!$G:$G,"E1",'2013Figures'!$E:$E,$B$1)</f>
        <v>0</v>
      </c>
      <c r="F222" s="9">
        <f>SUMIFS('2013Figures'!$J:$J,'2013Figures'!$C:$C,$A222,'2013Figures'!$H:$H,$B222,'2013Figures'!$I:$I,$C222,'2013Figures'!$B:$B,"BrokerToCy",'2013Figures'!$G:$G,"P1",'2013Figures'!$E:$E,$B$1)</f>
        <v>0</v>
      </c>
      <c r="G222" s="9">
        <f>SUMIFS('2013Figures'!$J:$J,'2013Figures'!$C:$C,$A222,'2013Figures'!$H:$H,$B222,'2013Figures'!$I:$I,$C222,'2013Figures'!$B:$B,"CyToBroker",'2013Figures'!$G:$G,"E1",'2013Figures'!$E:$E,$B$1)</f>
        <v>0</v>
      </c>
      <c r="H222" s="9">
        <f>SUMIFS('2013Figures'!$J:$J,'2013Figures'!$C:$C,$A222,'2013Figures'!$H:$H,$B222,'2013Figures'!$I:$I,$C222,'2013Figures'!$B:$B,"CyToBroker",'2013Figures'!$G:$G,"P1",'2013Figures'!$E:$E,$B$1)</f>
        <v>0</v>
      </c>
      <c r="J222" s="8">
        <v>201101</v>
      </c>
      <c r="L222" s="42">
        <f>SUMIFS('2012Figures'!$J:$J,'2012Figures'!$C:$C,$A222,'2012Figures'!$H:$H,$B222,'2012Figures'!$I:$I,$C222,'2012Figures'!$E:$E,$B$1)</f>
        <v>0</v>
      </c>
      <c r="M222" s="52">
        <f>SUMIFS('2012Figures'!$J:$J,'2012Figures'!$C:$C,$A222,'2012Figures'!$H:$H,$B222,'2012Figures'!$I:$I,$C222,'2012Figures'!$B:$B,"BrokerToCy",'2012Figures'!$G:$G,"E1",'2012Figures'!$E:$E,$B$1)</f>
        <v>0</v>
      </c>
      <c r="N222" s="52">
        <f>SUMIFS('2012Figures'!$J:$J,'2012Figures'!$C:$C,$A222,'2012Figures'!$H:$H,$B222,'2012Figures'!$I:$I,$C222,'2012Figures'!$B:$B,"BrokerToCy",'2012Figures'!$G:$G,"P1",'2012Figures'!$E:$E,$B$1)</f>
        <v>0</v>
      </c>
      <c r="O222" s="52">
        <f>SUMIFS('2012Figures'!$J:$J,'2012Figures'!$C:$C,$A222,'2012Figures'!$H:$H,$B222,'2012Figures'!$I:$I,$C222,'2012Figures'!$B:$B,"CyToBroker",'2012Figures'!$G:$G,"E1",'2012Figures'!$E:$E,$B$1)</f>
        <v>0</v>
      </c>
      <c r="P222" s="52">
        <f>SUMIFS('2012Figures'!$J:$J,'2012Figures'!$C:$C,$A222,'2012Figures'!$H:$H,$B222,'2012Figures'!$I:$I,$C222,'2012Figures'!$B:$B,"CyToBroker",'2012Figures'!$G:$G,"P1",'2012Figures'!$E:$E,$B$1)</f>
        <v>0</v>
      </c>
      <c r="R222" s="46" t="str">
        <f t="shared" si="28"/>
        <v/>
      </c>
      <c r="S222" s="46" t="str">
        <f t="shared" si="28"/>
        <v/>
      </c>
      <c r="T222" s="46" t="str">
        <f t="shared" si="28"/>
        <v/>
      </c>
      <c r="U222" s="46" t="str">
        <f t="shared" si="28"/>
        <v/>
      </c>
      <c r="V222" s="46" t="str">
        <f t="shared" si="28"/>
        <v/>
      </c>
    </row>
    <row r="223" spans="1:22" x14ac:dyDescent="0.2">
      <c r="A223" s="1">
        <v>122</v>
      </c>
      <c r="B223" s="1" t="s">
        <v>67</v>
      </c>
      <c r="C223" s="8">
        <v>1</v>
      </c>
      <c r="D223" s="29">
        <f>SUMIFS('2013Figures'!$J:$J,'2013Figures'!$C:$C,$A223,'2013Figures'!$H:$H,$B223,'2013Figures'!$I:$I,$C223,'2013Figures'!$E:$E,$B$1)</f>
        <v>0</v>
      </c>
      <c r="E223" s="9">
        <f>SUMIFS('2013Figures'!$J:$J,'2013Figures'!$C:$C,$A223,'2013Figures'!$H:$H,$B223,'2013Figures'!$I:$I,$C223,'2013Figures'!$B:$B,"BrokerToCy",'2013Figures'!$G:$G,"E1",'2013Figures'!$E:$E,$B$1)</f>
        <v>0</v>
      </c>
      <c r="F223" s="9">
        <f>SUMIFS('2013Figures'!$J:$J,'2013Figures'!$C:$C,$A223,'2013Figures'!$H:$H,$B223,'2013Figures'!$I:$I,$C223,'2013Figures'!$B:$B,"BrokerToCy",'2013Figures'!$G:$G,"P1",'2013Figures'!$E:$E,$B$1)</f>
        <v>0</v>
      </c>
      <c r="G223" s="9">
        <f>SUMIFS('2013Figures'!$J:$J,'2013Figures'!$C:$C,$A223,'2013Figures'!$H:$H,$B223,'2013Figures'!$I:$I,$C223,'2013Figures'!$B:$B,"CyToBroker",'2013Figures'!$G:$G,"E1",'2013Figures'!$E:$E,$B$1)</f>
        <v>0</v>
      </c>
      <c r="H223" s="9">
        <f>SUMIFS('2013Figures'!$J:$J,'2013Figures'!$C:$C,$A223,'2013Figures'!$H:$H,$B223,'2013Figures'!$I:$I,$C223,'2013Figures'!$B:$B,"CyToBroker",'2013Figures'!$G:$G,"P1",'2013Figures'!$E:$E,$B$1)</f>
        <v>0</v>
      </c>
      <c r="J223" s="8">
        <v>201001</v>
      </c>
      <c r="L223" s="42">
        <f>SUMIFS('2012Figures'!$J:$J,'2012Figures'!$C:$C,$A223,'2012Figures'!$H:$H,$B223,'2012Figures'!$I:$I,$C223,'2012Figures'!$E:$E,$B$1)</f>
        <v>0</v>
      </c>
      <c r="M223" s="52">
        <f>SUMIFS('2012Figures'!$J:$J,'2012Figures'!$C:$C,$A223,'2012Figures'!$H:$H,$B223,'2012Figures'!$I:$I,$C223,'2012Figures'!$B:$B,"BrokerToCy",'2012Figures'!$G:$G,"E1",'2012Figures'!$E:$E,$B$1)</f>
        <v>0</v>
      </c>
      <c r="N223" s="52">
        <f>SUMIFS('2012Figures'!$J:$J,'2012Figures'!$C:$C,$A223,'2012Figures'!$H:$H,$B223,'2012Figures'!$I:$I,$C223,'2012Figures'!$B:$B,"BrokerToCy",'2012Figures'!$G:$G,"P1",'2012Figures'!$E:$E,$B$1)</f>
        <v>0</v>
      </c>
      <c r="O223" s="52">
        <f>SUMIFS('2012Figures'!$J:$J,'2012Figures'!$C:$C,$A223,'2012Figures'!$H:$H,$B223,'2012Figures'!$I:$I,$C223,'2012Figures'!$B:$B,"CyToBroker",'2012Figures'!$G:$G,"E1",'2012Figures'!$E:$E,$B$1)</f>
        <v>0</v>
      </c>
      <c r="P223" s="52">
        <f>SUMIFS('2012Figures'!$J:$J,'2012Figures'!$C:$C,$A223,'2012Figures'!$H:$H,$B223,'2012Figures'!$I:$I,$C223,'2012Figures'!$B:$B,"CyToBroker",'2012Figures'!$G:$G,"P1",'2012Figures'!$E:$E,$B$1)</f>
        <v>0</v>
      </c>
      <c r="R223" s="46" t="str">
        <f t="shared" si="28"/>
        <v/>
      </c>
      <c r="S223" s="46" t="str">
        <f t="shared" si="28"/>
        <v/>
      </c>
      <c r="T223" s="46" t="str">
        <f t="shared" si="28"/>
        <v/>
      </c>
      <c r="U223" s="46" t="str">
        <f t="shared" si="28"/>
        <v/>
      </c>
      <c r="V223" s="46" t="str">
        <f t="shared" si="28"/>
        <v/>
      </c>
    </row>
    <row r="224" spans="1:22" x14ac:dyDescent="0.2">
      <c r="A224" s="1">
        <v>122</v>
      </c>
      <c r="B224" s="1" t="s">
        <v>67</v>
      </c>
      <c r="D224" s="29">
        <f>SUMIFS('2013Figures'!$J:$J,'2013Figures'!$C:$C,$A224,'2013Figures'!$I:$I,"",'2013Figures'!$E:$E,$B$1)</f>
        <v>0</v>
      </c>
      <c r="E224" s="9">
        <f>SUMIFS('2013Figures'!$J:$J,'2013Figures'!$C:$C,$A224,'2013Figures'!$I:$I,"",'2013Figures'!$B:$B,"BrokerToCy",'2013Figures'!$G:$G,"E1",'2013Figures'!$E:$E,$B$1)</f>
        <v>0</v>
      </c>
      <c r="F224" s="9">
        <f>SUMIFS('2013Figures'!$J:$J,'2013Figures'!$C:$C,$A224,'2013Figures'!$I:$I,"",'2013Figures'!$B:$B,"BrokerToCy",'2013Figures'!$G:$G,"P1",'2013Figures'!$E:$E,$B$1)</f>
        <v>0</v>
      </c>
      <c r="G224" s="9">
        <f>SUMIFS('2013Figures'!$J:$J,'2013Figures'!$C:$C,$A224,'2013Figures'!$I:$I,"",'2013Figures'!$B:$B,"CyToBroker",'2013Figures'!$G:$G,"E1",'2013Figures'!$E:$E,$B$1)</f>
        <v>0</v>
      </c>
      <c r="H224" s="9">
        <f>SUMIFS('2013Figures'!$J:$J,'2013Figures'!$C:$C,$A224,'2013Figures'!$I:$I,"",'2013Figures'!$B:$B,"CyToBroker",'2013Figures'!$G:$G,"P1",'2013Figures'!$E:$E,$B$1)</f>
        <v>0</v>
      </c>
      <c r="J224" s="8" t="s">
        <v>131</v>
      </c>
      <c r="L224" s="42">
        <f>SUMIFS('2012Figures'!$J:$J,'2012Figures'!$C:$C,$A224,'2012Figures'!$I:$I,"",'2012Figures'!$E:$E,$B$1)</f>
        <v>0</v>
      </c>
      <c r="M224" s="52">
        <f>SUMIFS('2012Figures'!$J:$J,'2012Figures'!$C:$C,$A224,'2012Figures'!$I:$I,"",'2012Figures'!$B:$B,"BrokerToCy",'2012Figures'!$G:$G,"E1",'2012Figures'!$E:$E,$B$1)</f>
        <v>0</v>
      </c>
      <c r="N224" s="52">
        <f>SUMIFS('2012Figures'!$J:$J,'2012Figures'!$C:$C,$A224,'2012Figures'!$I:$I,"",'2012Figures'!$B:$B,"BrokerToCy",'2012Figures'!$G:$G,"P1",'2012Figures'!$E:$E,$B$1)</f>
        <v>0</v>
      </c>
      <c r="O224" s="52">
        <f>SUMIFS('2012Figures'!$J:$J,'2012Figures'!$C:$C,$A224,'2012Figures'!$I:$I,"",'2012Figures'!$B:$B,"CyToBroker",'2012Figures'!$G:$G,"E1",'2012Figures'!$E:$E,$B$1)</f>
        <v>0</v>
      </c>
      <c r="P224" s="52">
        <f>SUMIFS('2012Figures'!$J:$J,'2012Figures'!$C:$C,$A224,'2012Figures'!$I:$I,"",'2012Figures'!$B:$B,"CyToBroker",'2012Figures'!$G:$G,"P1",'2012Figures'!$E:$E,$B$1)</f>
        <v>0</v>
      </c>
      <c r="R224" s="46" t="str">
        <f t="shared" si="28"/>
        <v/>
      </c>
      <c r="S224" s="46" t="str">
        <f t="shared" si="28"/>
        <v/>
      </c>
      <c r="T224" s="46" t="str">
        <f t="shared" si="28"/>
        <v/>
      </c>
      <c r="U224" s="46" t="str">
        <f t="shared" si="28"/>
        <v/>
      </c>
      <c r="V224" s="46" t="str">
        <f t="shared" si="28"/>
        <v/>
      </c>
    </row>
    <row r="225" spans="1:22" x14ac:dyDescent="0.2">
      <c r="A225" s="21"/>
      <c r="B225" s="21" t="s">
        <v>92</v>
      </c>
      <c r="C225" s="22"/>
      <c r="D225" s="23">
        <f>SUM(E225:H225)</f>
        <v>0</v>
      </c>
      <c r="E225" s="23">
        <f>SUM(E217:E224)</f>
        <v>0</v>
      </c>
      <c r="F225" s="23">
        <f>SUM(F217:F224)</f>
        <v>0</v>
      </c>
      <c r="G225" s="23">
        <f>SUM(G217:G224)</f>
        <v>0</v>
      </c>
      <c r="H225" s="23">
        <f>SUM(H217:H224)</f>
        <v>0</v>
      </c>
      <c r="I225" s="21"/>
      <c r="J225" s="22"/>
      <c r="K225" s="21"/>
      <c r="L225" s="43">
        <f>SUM(M225:P225)</f>
        <v>0</v>
      </c>
      <c r="M225" s="43">
        <f>SUM(M217:M224)</f>
        <v>0</v>
      </c>
      <c r="N225" s="43">
        <f>SUM(N217:N224)</f>
        <v>0</v>
      </c>
      <c r="O225" s="43">
        <f>SUM(O217:O224)</f>
        <v>0</v>
      </c>
      <c r="P225" s="43">
        <f>SUM(P217:P224)</f>
        <v>0</v>
      </c>
      <c r="Q225" s="21"/>
      <c r="R225" s="21"/>
      <c r="S225" s="21"/>
      <c r="T225" s="21"/>
      <c r="U225" s="21"/>
      <c r="V225" s="21"/>
    </row>
    <row r="226" spans="1:22" x14ac:dyDescent="0.2">
      <c r="A226" s="28">
        <v>123</v>
      </c>
      <c r="B226" s="28" t="s">
        <v>39</v>
      </c>
      <c r="C226" s="17" t="s">
        <v>88</v>
      </c>
      <c r="D226" s="18">
        <f>SUMIFS('2013Figures'!$J:$J,'2013Figures'!$C:$C,$A226,'2013Figures'!$E:$E,$B$1)</f>
        <v>0</v>
      </c>
      <c r="E226" s="18">
        <f>SUMIFS('2013Figures'!$J:$J,'2013Figures'!$C:$C,$A226,'2013Figures'!$B:$B,"BrokerToCy",'2013Figures'!$G:$G,"E1",'2013Figures'!$E:$E,$B$1)</f>
        <v>0</v>
      </c>
      <c r="F226" s="18">
        <f>SUMIFS('2013Figures'!$J:$J,'2013Figures'!$C:$C,$A226,'2013Figures'!$B:$B,"BrokerToCy",'2013Figures'!$G:$G,"P1",'2013Figures'!$E:$E,$B$1)</f>
        <v>0</v>
      </c>
      <c r="G226" s="18">
        <f>SUMIFS('2013Figures'!$J:$J,'2013Figures'!$C:$C,$A226,'2013Figures'!$B:$B,"CyToBroker",'2013Figures'!$G:$G,"E1",'2013Figures'!$E:$E,$B$1)</f>
        <v>0</v>
      </c>
      <c r="H226" s="18">
        <f>SUMIFS('2013Figures'!$J:$J,'2013Figures'!$C:$C,$A226,'2013Figures'!$B:$B,"CyToBroker",'2013Figures'!$G:$G,"P1",'2013Figures'!$E:$E,$B$1)</f>
        <v>0</v>
      </c>
      <c r="I226" s="28"/>
      <c r="J226" s="17"/>
      <c r="K226" s="28"/>
      <c r="L226" s="50">
        <f>SUMIFS('2012Figures'!$J:$J,'2012Figures'!$C:$C,$A226,'2012Figures'!$E:$E,$B$1)</f>
        <v>0</v>
      </c>
      <c r="M226" s="50">
        <f>SUMIFS('2012Figures'!$J:$J,'2012Figures'!$C:$C,$A226,'2012Figures'!$B:$B,"BrokerToCy",'2012Figures'!$G:$G,"E1",'2012Figures'!$E:$E,$B$1)</f>
        <v>0</v>
      </c>
      <c r="N226" s="50">
        <f>SUMIFS('2012Figures'!$J:$J,'2012Figures'!$C:$C,$A226,'2012Figures'!$B:$B,"BrokerToCy",'2012Figures'!$G:$G,"P1",'2012Figures'!$E:$E,$B$1)</f>
        <v>0</v>
      </c>
      <c r="O226" s="50">
        <f>SUMIFS('2012Figures'!$J:$J,'2012Figures'!$C:$C,$A226,'2012Figures'!$B:$B,"CyToBroker",'2012Figures'!$G:$G,"E1",'2012Figures'!$E:$E,$B$1)</f>
        <v>0</v>
      </c>
      <c r="P226" s="50">
        <f>SUMIFS('2012Figures'!$J:$J,'2012Figures'!$C:$C,$A226,'2012Figures'!$B:$B,"CyToBroker",'2012Figures'!$G:$G,"P1",'2012Figures'!$E:$E,$B$1)</f>
        <v>0</v>
      </c>
      <c r="Q226" s="28"/>
      <c r="R226" s="46" t="str">
        <f t="shared" si="28"/>
        <v/>
      </c>
      <c r="S226" s="46" t="str">
        <f t="shared" si="28"/>
        <v/>
      </c>
      <c r="T226" s="46" t="str">
        <f t="shared" si="28"/>
        <v/>
      </c>
      <c r="U226" s="46" t="str">
        <f t="shared" si="28"/>
        <v/>
      </c>
      <c r="V226" s="46" t="str">
        <f t="shared" si="28"/>
        <v/>
      </c>
    </row>
    <row r="227" spans="1:22" x14ac:dyDescent="0.2">
      <c r="A227" s="1">
        <v>123</v>
      </c>
      <c r="B227" s="1" t="s">
        <v>39</v>
      </c>
      <c r="C227" s="8">
        <v>6</v>
      </c>
      <c r="D227" s="29">
        <f>SUMIFS('2013Figures'!$J:$J,'2013Figures'!$C:$C,$A227,'2013Figures'!$H:$H,$B227,'2013Figures'!$I:$I,$C227,'2013Figures'!$E:$E,$B$1)</f>
        <v>0</v>
      </c>
      <c r="E227" s="9">
        <f>SUMIFS('2013Figures'!$J:$J,'2013Figures'!$C:$C,$A227,'2013Figures'!$H:$H,$B227,'2013Figures'!$I:$I,$C227,'2013Figures'!$B:$B,"BrokerToCy",'2013Figures'!$G:$G,"E1",'2013Figures'!$E:$E,$B$1)</f>
        <v>0</v>
      </c>
      <c r="F227" s="9">
        <f>SUMIFS('2013Figures'!$J:$J,'2013Figures'!$C:$C,$A227,'2013Figures'!$H:$H,$B227,'2013Figures'!$I:$I,$C227,'2013Figures'!$B:$B,"BrokerToCy",'2013Figures'!$G:$G,"P1",'2013Figures'!$E:$E,$B$1)</f>
        <v>0</v>
      </c>
      <c r="G227" s="9">
        <f>SUMIFS('2013Figures'!$J:$J,'2013Figures'!$C:$C,$A227,'2013Figures'!$H:$H,$B227,'2013Figures'!$I:$I,$C227,'2013Figures'!$B:$B,"CyToBroker",'2013Figures'!$G:$G,"E1",'2013Figures'!$E:$E,$B$1)</f>
        <v>0</v>
      </c>
      <c r="H227" s="9">
        <f>SUMIFS('2013Figures'!$J:$J,'2013Figures'!$C:$C,$A227,'2013Figures'!$H:$H,$B227,'2013Figures'!$I:$I,$C227,'2013Figures'!$B:$B,"CyToBroker",'2013Figures'!$G:$G,"P1",'2013Figures'!$E:$E,$B$1)</f>
        <v>0</v>
      </c>
      <c r="J227" s="8">
        <v>201501</v>
      </c>
      <c r="L227" s="42">
        <f>SUMIFS('2012Figures'!$J:$J,'2012Figures'!$C:$C,$A227,'2012Figures'!$H:$H,$B227,'2012Figures'!$I:$I,$C227,'2012Figures'!$E:$E,$B$1)</f>
        <v>0</v>
      </c>
      <c r="M227" s="52">
        <f>SUMIFS('2012Figures'!$J:$J,'2012Figures'!$C:$C,$A227,'2012Figures'!$H:$H,$B227,'2012Figures'!$I:$I,$C227,'2012Figures'!$B:$B,"BrokerToCy",'2012Figures'!$G:$G,"E1",'2012Figures'!$E:$E,$B$1)</f>
        <v>0</v>
      </c>
      <c r="N227" s="52">
        <f>SUMIFS('2012Figures'!$J:$J,'2012Figures'!$C:$C,$A227,'2012Figures'!$H:$H,$B227,'2012Figures'!$I:$I,$C227,'2012Figures'!$B:$B,"BrokerToCy",'2012Figures'!$G:$G,"P1",'2012Figures'!$E:$E,$B$1)</f>
        <v>0</v>
      </c>
      <c r="O227" s="52">
        <f>SUMIFS('2012Figures'!$J:$J,'2012Figures'!$C:$C,$A227,'2012Figures'!$H:$H,$B227,'2012Figures'!$I:$I,$C227,'2012Figures'!$B:$B,"CyToBroker",'2012Figures'!$G:$G,"E1",'2012Figures'!$E:$E,$B$1)</f>
        <v>0</v>
      </c>
      <c r="P227" s="52">
        <f>SUMIFS('2012Figures'!$J:$J,'2012Figures'!$C:$C,$A227,'2012Figures'!$H:$H,$B227,'2012Figures'!$I:$I,$C227,'2012Figures'!$B:$B,"CyToBroker",'2012Figures'!$G:$G,"P1",'2012Figures'!$E:$E,$B$1)</f>
        <v>0</v>
      </c>
      <c r="R227" s="46" t="str">
        <f t="shared" si="28"/>
        <v/>
      </c>
      <c r="S227" s="46" t="str">
        <f t="shared" si="28"/>
        <v/>
      </c>
      <c r="T227" s="46" t="str">
        <f t="shared" si="28"/>
        <v/>
      </c>
      <c r="U227" s="46" t="str">
        <f t="shared" si="28"/>
        <v/>
      </c>
      <c r="V227" s="46" t="str">
        <f t="shared" si="28"/>
        <v/>
      </c>
    </row>
    <row r="228" spans="1:22" x14ac:dyDescent="0.2">
      <c r="A228" s="1">
        <v>123</v>
      </c>
      <c r="B228" s="1" t="s">
        <v>39</v>
      </c>
      <c r="C228" s="8">
        <v>5</v>
      </c>
      <c r="D228" s="29">
        <f>SUMIFS('2013Figures'!$J:$J,'2013Figures'!$C:$C,$A228,'2013Figures'!$H:$H,$B228,'2013Figures'!$I:$I,$C228,'2013Figures'!$E:$E,$B$1)</f>
        <v>0</v>
      </c>
      <c r="E228" s="9">
        <f>SUMIFS('2013Figures'!$J:$J,'2013Figures'!$C:$C,$A228,'2013Figures'!$H:$H,$B228,'2013Figures'!$I:$I,$C228,'2013Figures'!$B:$B,"BrokerToCy",'2013Figures'!$G:$G,"E1",'2013Figures'!$E:$E,$B$1)</f>
        <v>0</v>
      </c>
      <c r="F228" s="9">
        <f>SUMIFS('2013Figures'!$J:$J,'2013Figures'!$C:$C,$A228,'2013Figures'!$H:$H,$B228,'2013Figures'!$I:$I,$C228,'2013Figures'!$B:$B,"BrokerToCy",'2013Figures'!$G:$G,"P1",'2013Figures'!$E:$E,$B$1)</f>
        <v>0</v>
      </c>
      <c r="G228" s="9">
        <f>SUMIFS('2013Figures'!$J:$J,'2013Figures'!$C:$C,$A228,'2013Figures'!$H:$H,$B228,'2013Figures'!$I:$I,$C228,'2013Figures'!$B:$B,"CyToBroker",'2013Figures'!$G:$G,"E1",'2013Figures'!$E:$E,$B$1)</f>
        <v>0</v>
      </c>
      <c r="H228" s="9">
        <f>SUMIFS('2013Figures'!$J:$J,'2013Figures'!$C:$C,$A228,'2013Figures'!$H:$H,$B228,'2013Figures'!$I:$I,$C228,'2013Figures'!$B:$B,"CyToBroker",'2013Figures'!$G:$G,"P1",'2013Figures'!$E:$E,$B$1)</f>
        <v>0</v>
      </c>
      <c r="J228" s="8">
        <v>201401</v>
      </c>
      <c r="L228" s="42">
        <f>SUMIFS('2012Figures'!$J:$J,'2012Figures'!$C:$C,$A228,'2012Figures'!$H:$H,$B228,'2012Figures'!$I:$I,$C228,'2012Figures'!$E:$E,$B$1)</f>
        <v>0</v>
      </c>
      <c r="M228" s="52">
        <f>SUMIFS('2012Figures'!$J:$J,'2012Figures'!$C:$C,$A228,'2012Figures'!$H:$H,$B228,'2012Figures'!$I:$I,$C228,'2012Figures'!$B:$B,"BrokerToCy",'2012Figures'!$G:$G,"E1",'2012Figures'!$E:$E,$B$1)</f>
        <v>0</v>
      </c>
      <c r="N228" s="52">
        <f>SUMIFS('2012Figures'!$J:$J,'2012Figures'!$C:$C,$A228,'2012Figures'!$H:$H,$B228,'2012Figures'!$I:$I,$C228,'2012Figures'!$B:$B,"BrokerToCy",'2012Figures'!$G:$G,"P1",'2012Figures'!$E:$E,$B$1)</f>
        <v>0</v>
      </c>
      <c r="O228" s="52">
        <f>SUMIFS('2012Figures'!$J:$J,'2012Figures'!$C:$C,$A228,'2012Figures'!$H:$H,$B228,'2012Figures'!$I:$I,$C228,'2012Figures'!$B:$B,"CyToBroker",'2012Figures'!$G:$G,"E1",'2012Figures'!$E:$E,$B$1)</f>
        <v>0</v>
      </c>
      <c r="P228" s="52">
        <f>SUMIFS('2012Figures'!$J:$J,'2012Figures'!$C:$C,$A228,'2012Figures'!$H:$H,$B228,'2012Figures'!$I:$I,$C228,'2012Figures'!$B:$B,"CyToBroker",'2012Figures'!$G:$G,"P1",'2012Figures'!$E:$E,$B$1)</f>
        <v>0</v>
      </c>
      <c r="R228" s="46" t="str">
        <f t="shared" si="28"/>
        <v/>
      </c>
      <c r="S228" s="46" t="str">
        <f t="shared" si="28"/>
        <v/>
      </c>
      <c r="T228" s="46" t="str">
        <f t="shared" si="28"/>
        <v/>
      </c>
      <c r="U228" s="46" t="str">
        <f t="shared" si="28"/>
        <v/>
      </c>
      <c r="V228" s="46" t="str">
        <f t="shared" si="28"/>
        <v/>
      </c>
    </row>
    <row r="229" spans="1:22" x14ac:dyDescent="0.2">
      <c r="A229" s="1">
        <v>123</v>
      </c>
      <c r="B229" s="1" t="s">
        <v>39</v>
      </c>
      <c r="C229" s="8">
        <v>4</v>
      </c>
      <c r="D229" s="29">
        <f>SUMIFS('2013Figures'!$J:$J,'2013Figures'!$C:$C,$A229,'2013Figures'!$H:$H,$B229,'2013Figures'!$I:$I,$C229,'2013Figures'!$E:$E,$B$1)</f>
        <v>0</v>
      </c>
      <c r="E229" s="9">
        <f>SUMIFS('2013Figures'!$J:$J,'2013Figures'!$C:$C,$A229,'2013Figures'!$H:$H,$B229,'2013Figures'!$I:$I,$C229,'2013Figures'!$B:$B,"BrokerToCy",'2013Figures'!$G:$G,"E1",'2013Figures'!$E:$E,$B$1)</f>
        <v>0</v>
      </c>
      <c r="F229" s="9">
        <f>SUMIFS('2013Figures'!$J:$J,'2013Figures'!$C:$C,$A229,'2013Figures'!$H:$H,$B229,'2013Figures'!$I:$I,$C229,'2013Figures'!$B:$B,"BrokerToCy",'2013Figures'!$G:$G,"P1",'2013Figures'!$E:$E,$B$1)</f>
        <v>0</v>
      </c>
      <c r="G229" s="9">
        <f>SUMIFS('2013Figures'!$J:$J,'2013Figures'!$C:$C,$A229,'2013Figures'!$H:$H,$B229,'2013Figures'!$I:$I,$C229,'2013Figures'!$B:$B,"CyToBroker",'2013Figures'!$G:$G,"E1",'2013Figures'!$E:$E,$B$1)</f>
        <v>0</v>
      </c>
      <c r="H229" s="9">
        <f>SUMIFS('2013Figures'!$J:$J,'2013Figures'!$C:$C,$A229,'2013Figures'!$H:$H,$B229,'2013Figures'!$I:$I,$C229,'2013Figures'!$B:$B,"CyToBroker",'2013Figures'!$G:$G,"P1",'2013Figures'!$E:$E,$B$1)</f>
        <v>0</v>
      </c>
      <c r="I229" s="30"/>
      <c r="J229" s="31">
        <v>201301</v>
      </c>
      <c r="K229" s="30"/>
      <c r="L229" s="42">
        <f>SUMIFS('2012Figures'!$J:$J,'2012Figures'!$C:$C,$A229,'2012Figures'!$H:$H,$B229,'2012Figures'!$I:$I,$C229,'2012Figures'!$E:$E,$B$1)</f>
        <v>0</v>
      </c>
      <c r="M229" s="52">
        <f>SUMIFS('2012Figures'!$J:$J,'2012Figures'!$C:$C,$A229,'2012Figures'!$H:$H,$B229,'2012Figures'!$I:$I,$C229,'2012Figures'!$B:$B,"BrokerToCy",'2012Figures'!$G:$G,"E1",'2012Figures'!$E:$E,$B$1)</f>
        <v>0</v>
      </c>
      <c r="N229" s="52">
        <f>SUMIFS('2012Figures'!$J:$J,'2012Figures'!$C:$C,$A229,'2012Figures'!$H:$H,$B229,'2012Figures'!$I:$I,$C229,'2012Figures'!$B:$B,"BrokerToCy",'2012Figures'!$G:$G,"P1",'2012Figures'!$E:$E,$B$1)</f>
        <v>0</v>
      </c>
      <c r="O229" s="52">
        <f>SUMIFS('2012Figures'!$J:$J,'2012Figures'!$C:$C,$A229,'2012Figures'!$H:$H,$B229,'2012Figures'!$I:$I,$C229,'2012Figures'!$B:$B,"CyToBroker",'2012Figures'!$G:$G,"E1",'2012Figures'!$E:$E,$B$1)</f>
        <v>0</v>
      </c>
      <c r="P229" s="52">
        <f>SUMIFS('2012Figures'!$J:$J,'2012Figures'!$C:$C,$A229,'2012Figures'!$H:$H,$B229,'2012Figures'!$I:$I,$C229,'2012Figures'!$B:$B,"CyToBroker",'2012Figures'!$G:$G,"P1",'2012Figures'!$E:$E,$B$1)</f>
        <v>0</v>
      </c>
      <c r="Q229" s="30"/>
      <c r="R229" s="46" t="str">
        <f t="shared" si="28"/>
        <v/>
      </c>
      <c r="S229" s="46" t="str">
        <f t="shared" si="28"/>
        <v/>
      </c>
      <c r="T229" s="46" t="str">
        <f t="shared" si="28"/>
        <v/>
      </c>
      <c r="U229" s="46" t="str">
        <f t="shared" si="28"/>
        <v/>
      </c>
      <c r="V229" s="46" t="str">
        <f t="shared" si="28"/>
        <v/>
      </c>
    </row>
    <row r="230" spans="1:22" x14ac:dyDescent="0.2">
      <c r="A230" s="1">
        <v>123</v>
      </c>
      <c r="B230" s="1" t="s">
        <v>39</v>
      </c>
      <c r="C230" s="8">
        <v>3</v>
      </c>
      <c r="D230" s="29">
        <f>SUMIFS('2013Figures'!$J:$J,'2013Figures'!$C:$C,$A230,'2013Figures'!$H:$H,$B230,'2013Figures'!$I:$I,$C230,'2013Figures'!$E:$E,$B$1)</f>
        <v>0</v>
      </c>
      <c r="E230" s="9">
        <f>SUMIFS('2013Figures'!$J:$J,'2013Figures'!$C:$C,$A230,'2013Figures'!$H:$H,$B230,'2013Figures'!$I:$I,$C230,'2013Figures'!$B:$B,"BrokerToCy",'2013Figures'!$G:$G,"E1",'2013Figures'!$E:$E,$B$1)</f>
        <v>0</v>
      </c>
      <c r="F230" s="9">
        <f>SUMIFS('2013Figures'!$J:$J,'2013Figures'!$C:$C,$A230,'2013Figures'!$H:$H,$B230,'2013Figures'!$I:$I,$C230,'2013Figures'!$B:$B,"BrokerToCy",'2013Figures'!$G:$G,"P1",'2013Figures'!$E:$E,$B$1)</f>
        <v>0</v>
      </c>
      <c r="G230" s="9">
        <f>SUMIFS('2013Figures'!$J:$J,'2013Figures'!$C:$C,$A230,'2013Figures'!$H:$H,$B230,'2013Figures'!$I:$I,$C230,'2013Figures'!$B:$B,"CyToBroker",'2013Figures'!$G:$G,"E1",'2013Figures'!$E:$E,$B$1)</f>
        <v>0</v>
      </c>
      <c r="H230" s="9">
        <f>SUMIFS('2013Figures'!$J:$J,'2013Figures'!$C:$C,$A230,'2013Figures'!$H:$H,$B230,'2013Figures'!$I:$I,$C230,'2013Figures'!$B:$B,"CyToBroker",'2013Figures'!$G:$G,"P1",'2013Figures'!$E:$E,$B$1)</f>
        <v>0</v>
      </c>
      <c r="J230" s="8">
        <v>201201</v>
      </c>
      <c r="L230" s="42">
        <f>SUMIFS('2012Figures'!$J:$J,'2012Figures'!$C:$C,$A230,'2012Figures'!$H:$H,$B230,'2012Figures'!$I:$I,$C230,'2012Figures'!$E:$E,$B$1)</f>
        <v>0</v>
      </c>
      <c r="M230" s="52">
        <f>SUMIFS('2012Figures'!$J:$J,'2012Figures'!$C:$C,$A230,'2012Figures'!$H:$H,$B230,'2012Figures'!$I:$I,$C230,'2012Figures'!$B:$B,"BrokerToCy",'2012Figures'!$G:$G,"E1",'2012Figures'!$E:$E,$B$1)</f>
        <v>0</v>
      </c>
      <c r="N230" s="52">
        <f>SUMIFS('2012Figures'!$J:$J,'2012Figures'!$C:$C,$A230,'2012Figures'!$H:$H,$B230,'2012Figures'!$I:$I,$C230,'2012Figures'!$B:$B,"BrokerToCy",'2012Figures'!$G:$G,"P1",'2012Figures'!$E:$E,$B$1)</f>
        <v>0</v>
      </c>
      <c r="O230" s="52">
        <f>SUMIFS('2012Figures'!$J:$J,'2012Figures'!$C:$C,$A230,'2012Figures'!$H:$H,$B230,'2012Figures'!$I:$I,$C230,'2012Figures'!$B:$B,"CyToBroker",'2012Figures'!$G:$G,"E1",'2012Figures'!$E:$E,$B$1)</f>
        <v>0</v>
      </c>
      <c r="P230" s="52">
        <f>SUMIFS('2012Figures'!$J:$J,'2012Figures'!$C:$C,$A230,'2012Figures'!$H:$H,$B230,'2012Figures'!$I:$I,$C230,'2012Figures'!$B:$B,"CyToBroker",'2012Figures'!$G:$G,"P1",'2012Figures'!$E:$E,$B$1)</f>
        <v>0</v>
      </c>
      <c r="R230" s="46" t="str">
        <f t="shared" si="28"/>
        <v/>
      </c>
      <c r="S230" s="46" t="str">
        <f t="shared" si="28"/>
        <v/>
      </c>
      <c r="T230" s="46" t="str">
        <f t="shared" si="28"/>
        <v/>
      </c>
      <c r="U230" s="46" t="str">
        <f t="shared" si="28"/>
        <v/>
      </c>
      <c r="V230" s="46" t="str">
        <f t="shared" si="28"/>
        <v/>
      </c>
    </row>
    <row r="231" spans="1:22" x14ac:dyDescent="0.2">
      <c r="A231" s="1">
        <v>123</v>
      </c>
      <c r="B231" s="1" t="s">
        <v>39</v>
      </c>
      <c r="C231" s="8">
        <v>2</v>
      </c>
      <c r="D231" s="29">
        <f>SUMIFS('2013Figures'!$J:$J,'2013Figures'!$C:$C,$A231,'2013Figures'!$H:$H,$B231,'2013Figures'!$I:$I,$C231,'2013Figures'!$E:$E,$B$1)</f>
        <v>0</v>
      </c>
      <c r="E231" s="9">
        <f>SUMIFS('2013Figures'!$J:$J,'2013Figures'!$C:$C,$A231,'2013Figures'!$H:$H,$B231,'2013Figures'!$I:$I,$C231,'2013Figures'!$B:$B,"BrokerToCy",'2013Figures'!$G:$G,"E1",'2013Figures'!$E:$E,$B$1)</f>
        <v>0</v>
      </c>
      <c r="F231" s="9">
        <f>SUMIFS('2013Figures'!$J:$J,'2013Figures'!$C:$C,$A231,'2013Figures'!$H:$H,$B231,'2013Figures'!$I:$I,$C231,'2013Figures'!$B:$B,"BrokerToCy",'2013Figures'!$G:$G,"P1",'2013Figures'!$E:$E,$B$1)</f>
        <v>0</v>
      </c>
      <c r="G231" s="9">
        <f>SUMIFS('2013Figures'!$J:$J,'2013Figures'!$C:$C,$A231,'2013Figures'!$H:$H,$B231,'2013Figures'!$I:$I,$C231,'2013Figures'!$B:$B,"CyToBroker",'2013Figures'!$G:$G,"E1",'2013Figures'!$E:$E,$B$1)</f>
        <v>0</v>
      </c>
      <c r="H231" s="9">
        <f>SUMIFS('2013Figures'!$J:$J,'2013Figures'!$C:$C,$A231,'2013Figures'!$H:$H,$B231,'2013Figures'!$I:$I,$C231,'2013Figures'!$B:$B,"CyToBroker",'2013Figures'!$G:$G,"P1",'2013Figures'!$E:$E,$B$1)</f>
        <v>0</v>
      </c>
      <c r="J231" s="8">
        <v>201101</v>
      </c>
      <c r="L231" s="42">
        <f>SUMIFS('2012Figures'!$J:$J,'2012Figures'!$C:$C,$A231,'2012Figures'!$H:$H,$B231,'2012Figures'!$I:$I,$C231,'2012Figures'!$E:$E,$B$1)</f>
        <v>0</v>
      </c>
      <c r="M231" s="52">
        <f>SUMIFS('2012Figures'!$J:$J,'2012Figures'!$C:$C,$A231,'2012Figures'!$H:$H,$B231,'2012Figures'!$I:$I,$C231,'2012Figures'!$B:$B,"BrokerToCy",'2012Figures'!$G:$G,"E1",'2012Figures'!$E:$E,$B$1)</f>
        <v>0</v>
      </c>
      <c r="N231" s="52">
        <f>SUMIFS('2012Figures'!$J:$J,'2012Figures'!$C:$C,$A231,'2012Figures'!$H:$H,$B231,'2012Figures'!$I:$I,$C231,'2012Figures'!$B:$B,"BrokerToCy",'2012Figures'!$G:$G,"P1",'2012Figures'!$E:$E,$B$1)</f>
        <v>0</v>
      </c>
      <c r="O231" s="52">
        <f>SUMIFS('2012Figures'!$J:$J,'2012Figures'!$C:$C,$A231,'2012Figures'!$H:$H,$B231,'2012Figures'!$I:$I,$C231,'2012Figures'!$B:$B,"CyToBroker",'2012Figures'!$G:$G,"E1",'2012Figures'!$E:$E,$B$1)</f>
        <v>0</v>
      </c>
      <c r="P231" s="52">
        <f>SUMIFS('2012Figures'!$J:$J,'2012Figures'!$C:$C,$A231,'2012Figures'!$H:$H,$B231,'2012Figures'!$I:$I,$C231,'2012Figures'!$B:$B,"CyToBroker",'2012Figures'!$G:$G,"P1",'2012Figures'!$E:$E,$B$1)</f>
        <v>0</v>
      </c>
      <c r="R231" s="46" t="str">
        <f t="shared" si="28"/>
        <v/>
      </c>
      <c r="S231" s="46" t="str">
        <f t="shared" si="28"/>
        <v/>
      </c>
      <c r="T231" s="46" t="str">
        <f t="shared" si="28"/>
        <v/>
      </c>
      <c r="U231" s="46" t="str">
        <f t="shared" si="28"/>
        <v/>
      </c>
      <c r="V231" s="46" t="str">
        <f t="shared" si="28"/>
        <v/>
      </c>
    </row>
    <row r="232" spans="1:22" x14ac:dyDescent="0.2">
      <c r="A232" s="1">
        <v>123</v>
      </c>
      <c r="B232" s="1" t="s">
        <v>39</v>
      </c>
      <c r="C232" s="8">
        <v>1</v>
      </c>
      <c r="D232" s="29">
        <f>SUMIFS('2013Figures'!$J:$J,'2013Figures'!$C:$C,$A232,'2013Figures'!$H:$H,$B232,'2013Figures'!$I:$I,$C232,'2013Figures'!$E:$E,$B$1)</f>
        <v>0</v>
      </c>
      <c r="E232" s="9">
        <f>SUMIFS('2013Figures'!$J:$J,'2013Figures'!$C:$C,$A232,'2013Figures'!$H:$H,$B232,'2013Figures'!$I:$I,$C232,'2013Figures'!$B:$B,"BrokerToCy",'2013Figures'!$G:$G,"E1",'2013Figures'!$E:$E,$B$1)</f>
        <v>0</v>
      </c>
      <c r="F232" s="9">
        <f>SUMIFS('2013Figures'!$J:$J,'2013Figures'!$C:$C,$A232,'2013Figures'!$H:$H,$B232,'2013Figures'!$I:$I,$C232,'2013Figures'!$B:$B,"BrokerToCy",'2013Figures'!$G:$G,"P1",'2013Figures'!$E:$E,$B$1)</f>
        <v>0</v>
      </c>
      <c r="G232" s="9">
        <f>SUMIFS('2013Figures'!$J:$J,'2013Figures'!$C:$C,$A232,'2013Figures'!$H:$H,$B232,'2013Figures'!$I:$I,$C232,'2013Figures'!$B:$B,"CyToBroker",'2013Figures'!$G:$G,"E1",'2013Figures'!$E:$E,$B$1)</f>
        <v>0</v>
      </c>
      <c r="H232" s="9">
        <f>SUMIFS('2013Figures'!$J:$J,'2013Figures'!$C:$C,$A232,'2013Figures'!$H:$H,$B232,'2013Figures'!$I:$I,$C232,'2013Figures'!$B:$B,"CyToBroker",'2013Figures'!$G:$G,"P1",'2013Figures'!$E:$E,$B$1)</f>
        <v>0</v>
      </c>
      <c r="J232" s="8">
        <v>201001</v>
      </c>
      <c r="L232" s="42">
        <f>SUMIFS('2012Figures'!$J:$J,'2012Figures'!$C:$C,$A232,'2012Figures'!$H:$H,$B232,'2012Figures'!$I:$I,$C232,'2012Figures'!$E:$E,$B$1)</f>
        <v>0</v>
      </c>
      <c r="M232" s="52">
        <f>SUMIFS('2012Figures'!$J:$J,'2012Figures'!$C:$C,$A232,'2012Figures'!$H:$H,$B232,'2012Figures'!$I:$I,$C232,'2012Figures'!$B:$B,"BrokerToCy",'2012Figures'!$G:$G,"E1",'2012Figures'!$E:$E,$B$1)</f>
        <v>0</v>
      </c>
      <c r="N232" s="52">
        <f>SUMIFS('2012Figures'!$J:$J,'2012Figures'!$C:$C,$A232,'2012Figures'!$H:$H,$B232,'2012Figures'!$I:$I,$C232,'2012Figures'!$B:$B,"BrokerToCy",'2012Figures'!$G:$G,"P1",'2012Figures'!$E:$E,$B$1)</f>
        <v>0</v>
      </c>
      <c r="O232" s="52">
        <f>SUMIFS('2012Figures'!$J:$J,'2012Figures'!$C:$C,$A232,'2012Figures'!$H:$H,$B232,'2012Figures'!$I:$I,$C232,'2012Figures'!$B:$B,"CyToBroker",'2012Figures'!$G:$G,"E1",'2012Figures'!$E:$E,$B$1)</f>
        <v>0</v>
      </c>
      <c r="P232" s="52">
        <f>SUMIFS('2012Figures'!$J:$J,'2012Figures'!$C:$C,$A232,'2012Figures'!$H:$H,$B232,'2012Figures'!$I:$I,$C232,'2012Figures'!$B:$B,"CyToBroker",'2012Figures'!$G:$G,"P1",'2012Figures'!$E:$E,$B$1)</f>
        <v>0</v>
      </c>
      <c r="R232" s="46" t="str">
        <f t="shared" si="28"/>
        <v/>
      </c>
      <c r="S232" s="46" t="str">
        <f t="shared" si="28"/>
        <v/>
      </c>
      <c r="T232" s="46" t="str">
        <f t="shared" si="28"/>
        <v/>
      </c>
      <c r="U232" s="46" t="str">
        <f t="shared" si="28"/>
        <v/>
      </c>
      <c r="V232" s="46" t="str">
        <f t="shared" si="28"/>
        <v/>
      </c>
    </row>
    <row r="233" spans="1:22" x14ac:dyDescent="0.2">
      <c r="A233" s="1">
        <v>123</v>
      </c>
      <c r="B233" s="1" t="s">
        <v>39</v>
      </c>
      <c r="D233" s="29">
        <f>SUMIFS('2013Figures'!$J:$J,'2013Figures'!$C:$C,$A233,'2013Figures'!$I:$I,"",'2013Figures'!$E:$E,$B$1)</f>
        <v>0</v>
      </c>
      <c r="E233" s="9">
        <f>SUMIFS('2013Figures'!$J:$J,'2013Figures'!$C:$C,$A233,'2013Figures'!$I:$I,"",'2013Figures'!$B:$B,"BrokerToCy",'2013Figures'!$G:$G,"E1",'2013Figures'!$E:$E,$B$1)</f>
        <v>0</v>
      </c>
      <c r="F233" s="9">
        <f>SUMIFS('2013Figures'!$J:$J,'2013Figures'!$C:$C,$A233,'2013Figures'!$I:$I,"",'2013Figures'!$B:$B,"BrokerToCy",'2013Figures'!$G:$G,"P1",'2013Figures'!$E:$E,$B$1)</f>
        <v>0</v>
      </c>
      <c r="G233" s="9">
        <f>SUMIFS('2013Figures'!$J:$J,'2013Figures'!$C:$C,$A233,'2013Figures'!$I:$I,"",'2013Figures'!$B:$B,"CyToBroker",'2013Figures'!$G:$G,"E1",'2013Figures'!$E:$E,$B$1)</f>
        <v>0</v>
      </c>
      <c r="H233" s="9">
        <f>SUMIFS('2013Figures'!$J:$J,'2013Figures'!$C:$C,$A233,'2013Figures'!$I:$I,"",'2013Figures'!$B:$B,"CyToBroker",'2013Figures'!$G:$G,"P1",'2013Figures'!$E:$E,$B$1)</f>
        <v>0</v>
      </c>
      <c r="J233" s="8" t="s">
        <v>131</v>
      </c>
      <c r="L233" s="42">
        <f>SUMIFS('2012Figures'!$J:$J,'2012Figures'!$C:$C,$A233,'2012Figures'!$I:$I,"",'2012Figures'!$E:$E,$B$1)</f>
        <v>0</v>
      </c>
      <c r="M233" s="52">
        <f>SUMIFS('2012Figures'!$J:$J,'2012Figures'!$C:$C,$A233,'2012Figures'!$I:$I,"",'2012Figures'!$B:$B,"BrokerToCy",'2012Figures'!$G:$G,"E1",'2012Figures'!$E:$E,$B$1)</f>
        <v>0</v>
      </c>
      <c r="N233" s="52">
        <f>SUMIFS('2012Figures'!$J:$J,'2012Figures'!$C:$C,$A233,'2012Figures'!$I:$I,"",'2012Figures'!$B:$B,"BrokerToCy",'2012Figures'!$G:$G,"P1",'2012Figures'!$E:$E,$B$1)</f>
        <v>0</v>
      </c>
      <c r="O233" s="52">
        <f>SUMIFS('2012Figures'!$J:$J,'2012Figures'!$C:$C,$A233,'2012Figures'!$I:$I,"",'2012Figures'!$B:$B,"CyToBroker",'2012Figures'!$G:$G,"E1",'2012Figures'!$E:$E,$B$1)</f>
        <v>0</v>
      </c>
      <c r="P233" s="52">
        <f>SUMIFS('2012Figures'!$J:$J,'2012Figures'!$C:$C,$A233,'2012Figures'!$I:$I,"",'2012Figures'!$B:$B,"CyToBroker",'2012Figures'!$G:$G,"P1",'2012Figures'!$E:$E,$B$1)</f>
        <v>0</v>
      </c>
      <c r="R233" s="46" t="str">
        <f t="shared" si="28"/>
        <v/>
      </c>
      <c r="S233" s="46" t="str">
        <f t="shared" si="28"/>
        <v/>
      </c>
      <c r="T233" s="46" t="str">
        <f t="shared" si="28"/>
        <v/>
      </c>
      <c r="U233" s="46" t="str">
        <f t="shared" si="28"/>
        <v/>
      </c>
      <c r="V233" s="46" t="str">
        <f t="shared" si="28"/>
        <v/>
      </c>
    </row>
    <row r="234" spans="1:22" x14ac:dyDescent="0.2">
      <c r="A234" s="21"/>
      <c r="B234" s="21" t="s">
        <v>92</v>
      </c>
      <c r="C234" s="22"/>
      <c r="D234" s="23">
        <f>SUM(E234:H234)</f>
        <v>0</v>
      </c>
      <c r="E234" s="23">
        <f>SUM(E227:E233)</f>
        <v>0</v>
      </c>
      <c r="F234" s="23">
        <f>SUM(F227:F233)</f>
        <v>0</v>
      </c>
      <c r="G234" s="23">
        <f>SUM(G227:G233)</f>
        <v>0</v>
      </c>
      <c r="H234" s="23">
        <f>SUM(H227:H233)</f>
        <v>0</v>
      </c>
      <c r="I234" s="21"/>
      <c r="J234" s="22"/>
      <c r="K234" s="21"/>
      <c r="L234" s="43">
        <f>SUM(M234:P234)</f>
        <v>0</v>
      </c>
      <c r="M234" s="43">
        <f>SUM(M227:M233)</f>
        <v>0</v>
      </c>
      <c r="N234" s="43">
        <f>SUM(N227:N233)</f>
        <v>0</v>
      </c>
      <c r="O234" s="43">
        <f>SUM(O227:O233)</f>
        <v>0</v>
      </c>
      <c r="P234" s="43">
        <f>SUM(P227:P233)</f>
        <v>0</v>
      </c>
      <c r="Q234" s="21"/>
      <c r="R234" s="21"/>
      <c r="S234" s="21"/>
      <c r="T234" s="21"/>
      <c r="U234" s="21"/>
      <c r="V234" s="21"/>
    </row>
    <row r="235" spans="1:22" x14ac:dyDescent="0.2">
      <c r="A235" s="28">
        <v>124</v>
      </c>
      <c r="B235" s="28" t="s">
        <v>112</v>
      </c>
      <c r="C235" s="17" t="s">
        <v>88</v>
      </c>
      <c r="D235" s="18">
        <f>SUMIFS('2013Figures'!$J:$J,'2013Figures'!$C:$C,$A235,'2013Figures'!$E:$E,$B$1)</f>
        <v>0</v>
      </c>
      <c r="E235" s="18">
        <f>SUMIFS('2013Figures'!$J:$J,'2013Figures'!$C:$C,$A235,'2013Figures'!$B:$B,"BrokerToCy",'2013Figures'!$G:$G,"E1",'2013Figures'!$E:$E,$B$1)</f>
        <v>0</v>
      </c>
      <c r="F235" s="18">
        <f>SUMIFS('2013Figures'!$J:$J,'2013Figures'!$C:$C,$A235,'2013Figures'!$B:$B,"BrokerToCy",'2013Figures'!$G:$G,"P1",'2013Figures'!$E:$E,$B$1)</f>
        <v>0</v>
      </c>
      <c r="G235" s="18">
        <f>SUMIFS('2013Figures'!$J:$J,'2013Figures'!$C:$C,$A235,'2013Figures'!$B:$B,"CyToBroker",'2013Figures'!$G:$G,"E1",'2013Figures'!$E:$E,$B$1)</f>
        <v>0</v>
      </c>
      <c r="H235" s="18">
        <f>SUMIFS('2013Figures'!$J:$J,'2013Figures'!$C:$C,$A235,'2013Figures'!$B:$B,"CyToBroker",'2013Figures'!$G:$G,"P1",'2013Figures'!$E:$E,$B$1)</f>
        <v>0</v>
      </c>
      <c r="I235" s="28"/>
      <c r="J235" s="17"/>
      <c r="K235" s="28"/>
      <c r="L235" s="50">
        <f>SUMIFS('2012Figures'!$J:$J,'2012Figures'!$C:$C,$A235,'2012Figures'!$E:$E,$B$1)</f>
        <v>0</v>
      </c>
      <c r="M235" s="50">
        <f>SUMIFS('2012Figures'!$J:$J,'2012Figures'!$C:$C,$A235,'2012Figures'!$B:$B,"BrokerToCy",'2012Figures'!$G:$G,"E1",'2012Figures'!$E:$E,$B$1)</f>
        <v>0</v>
      </c>
      <c r="N235" s="50">
        <f>SUMIFS('2012Figures'!$J:$J,'2012Figures'!$C:$C,$A235,'2012Figures'!$B:$B,"BrokerToCy",'2012Figures'!$G:$G,"P1",'2012Figures'!$E:$E,$B$1)</f>
        <v>0</v>
      </c>
      <c r="O235" s="50">
        <f>SUMIFS('2012Figures'!$J:$J,'2012Figures'!$C:$C,$A235,'2012Figures'!$B:$B,"CyToBroker",'2012Figures'!$G:$G,"E1",'2012Figures'!$E:$E,$B$1)</f>
        <v>0</v>
      </c>
      <c r="P235" s="50">
        <f>SUMIFS('2012Figures'!$J:$J,'2012Figures'!$C:$C,$A235,'2012Figures'!$B:$B,"CyToBroker",'2012Figures'!$G:$G,"P1",'2012Figures'!$E:$E,$B$1)</f>
        <v>0</v>
      </c>
      <c r="Q235" s="28"/>
      <c r="R235" s="46" t="str">
        <f t="shared" si="28"/>
        <v/>
      </c>
      <c r="S235" s="46" t="str">
        <f t="shared" si="28"/>
        <v/>
      </c>
      <c r="T235" s="46" t="str">
        <f t="shared" si="28"/>
        <v/>
      </c>
      <c r="U235" s="46" t="str">
        <f t="shared" si="28"/>
        <v/>
      </c>
      <c r="V235" s="46" t="str">
        <f t="shared" si="28"/>
        <v/>
      </c>
    </row>
    <row r="236" spans="1:22" x14ac:dyDescent="0.2">
      <c r="A236" s="1">
        <v>124</v>
      </c>
      <c r="B236" s="1" t="s">
        <v>112</v>
      </c>
      <c r="C236" s="8">
        <v>5</v>
      </c>
      <c r="D236" s="29">
        <f>SUMIFS('2013Figures'!$J:$J,'2013Figures'!$C:$C,$A236,'2013Figures'!$H:$H,$B236,'2013Figures'!$I:$I,$C236,'2013Figures'!$E:$E,$B$1)</f>
        <v>0</v>
      </c>
      <c r="E236" s="9">
        <f>SUMIFS('2013Figures'!$J:$J,'2013Figures'!$C:$C,$A236,'2013Figures'!$H:$H,$B236,'2013Figures'!$I:$I,$C236,'2013Figures'!$B:$B,"BrokerToCy",'2013Figures'!$G:$G,"E1",'2013Figures'!$E:$E,$B$1)</f>
        <v>0</v>
      </c>
      <c r="F236" s="9">
        <f>SUMIFS('2013Figures'!$J:$J,'2013Figures'!$C:$C,$A236,'2013Figures'!$H:$H,$B236,'2013Figures'!$I:$I,$C236,'2013Figures'!$B:$B,"BrokerToCy",'2013Figures'!$G:$G,"P1",'2013Figures'!$E:$E,$B$1)</f>
        <v>0</v>
      </c>
      <c r="G236" s="9">
        <f>SUMIFS('2013Figures'!$J:$J,'2013Figures'!$C:$C,$A236,'2013Figures'!$H:$H,$B236,'2013Figures'!$I:$I,$C236,'2013Figures'!$B:$B,"CyToBroker",'2013Figures'!$G:$G,"E1",'2013Figures'!$E:$E,$B$1)</f>
        <v>0</v>
      </c>
      <c r="H236" s="9">
        <f>SUMIFS('2013Figures'!$J:$J,'2013Figures'!$C:$C,$A236,'2013Figures'!$H:$H,$B236,'2013Figures'!$I:$I,$C236,'2013Figures'!$B:$B,"CyToBroker",'2013Figures'!$G:$G,"P1",'2013Figures'!$E:$E,$B$1)</f>
        <v>0</v>
      </c>
      <c r="J236" s="8">
        <v>201401</v>
      </c>
      <c r="L236" s="42">
        <f>SUMIFS('2012Figures'!$J:$J,'2012Figures'!$C:$C,$A236,'2012Figures'!$H:$H,$B236,'2012Figures'!$I:$I,$C236,'2012Figures'!$E:$E,$B$1)</f>
        <v>0</v>
      </c>
      <c r="M236" s="52">
        <f>SUMIFS('2012Figures'!$J:$J,'2012Figures'!$C:$C,$A236,'2012Figures'!$H:$H,$B236,'2012Figures'!$I:$I,$C236,'2012Figures'!$B:$B,"BrokerToCy",'2012Figures'!$G:$G,"E1",'2012Figures'!$E:$E,$B$1)</f>
        <v>0</v>
      </c>
      <c r="N236" s="52">
        <f>SUMIFS('2012Figures'!$J:$J,'2012Figures'!$C:$C,$A236,'2012Figures'!$H:$H,$B236,'2012Figures'!$I:$I,$C236,'2012Figures'!$B:$B,"BrokerToCy",'2012Figures'!$G:$G,"P1",'2012Figures'!$E:$E,$B$1)</f>
        <v>0</v>
      </c>
      <c r="O236" s="52">
        <f>SUMIFS('2012Figures'!$J:$J,'2012Figures'!$C:$C,$A236,'2012Figures'!$H:$H,$B236,'2012Figures'!$I:$I,$C236,'2012Figures'!$B:$B,"CyToBroker",'2012Figures'!$G:$G,"E1",'2012Figures'!$E:$E,$B$1)</f>
        <v>0</v>
      </c>
      <c r="P236" s="52">
        <f>SUMIFS('2012Figures'!$J:$J,'2012Figures'!$C:$C,$A236,'2012Figures'!$H:$H,$B236,'2012Figures'!$I:$I,$C236,'2012Figures'!$B:$B,"CyToBroker",'2012Figures'!$G:$G,"P1",'2012Figures'!$E:$E,$B$1)</f>
        <v>0</v>
      </c>
      <c r="R236" s="46" t="str">
        <f t="shared" si="28"/>
        <v/>
      </c>
      <c r="S236" s="46" t="str">
        <f t="shared" si="28"/>
        <v/>
      </c>
      <c r="T236" s="46" t="str">
        <f t="shared" si="28"/>
        <v/>
      </c>
      <c r="U236" s="46" t="str">
        <f t="shared" si="28"/>
        <v/>
      </c>
      <c r="V236" s="46" t="str">
        <f t="shared" si="28"/>
        <v/>
      </c>
    </row>
    <row r="237" spans="1:22" x14ac:dyDescent="0.2">
      <c r="A237" s="1">
        <v>124</v>
      </c>
      <c r="B237" s="1" t="s">
        <v>112</v>
      </c>
      <c r="C237" s="8">
        <v>4</v>
      </c>
      <c r="D237" s="29">
        <f>SUMIFS('2013Figures'!$J:$J,'2013Figures'!$C:$C,$A237,'2013Figures'!$H:$H,$B237,'2013Figures'!$I:$I,$C237,'2013Figures'!$E:$E,$B$1)</f>
        <v>0</v>
      </c>
      <c r="E237" s="9">
        <f>SUMIFS('2013Figures'!$J:$J,'2013Figures'!$C:$C,$A237,'2013Figures'!$H:$H,$B237,'2013Figures'!$I:$I,$C237,'2013Figures'!$B:$B,"BrokerToCy",'2013Figures'!$G:$G,"E1",'2013Figures'!$E:$E,$B$1)</f>
        <v>0</v>
      </c>
      <c r="F237" s="9">
        <f>SUMIFS('2013Figures'!$J:$J,'2013Figures'!$C:$C,$A237,'2013Figures'!$H:$H,$B237,'2013Figures'!$I:$I,$C237,'2013Figures'!$B:$B,"BrokerToCy",'2013Figures'!$G:$G,"P1",'2013Figures'!$E:$E,$B$1)</f>
        <v>0</v>
      </c>
      <c r="G237" s="9">
        <f>SUMIFS('2013Figures'!$J:$J,'2013Figures'!$C:$C,$A237,'2013Figures'!$H:$H,$B237,'2013Figures'!$I:$I,$C237,'2013Figures'!$B:$B,"CyToBroker",'2013Figures'!$G:$G,"E1",'2013Figures'!$E:$E,$B$1)</f>
        <v>0</v>
      </c>
      <c r="H237" s="9">
        <f>SUMIFS('2013Figures'!$J:$J,'2013Figures'!$C:$C,$A237,'2013Figures'!$H:$H,$B237,'2013Figures'!$I:$I,$C237,'2013Figures'!$B:$B,"CyToBroker",'2013Figures'!$G:$G,"P1",'2013Figures'!$E:$E,$B$1)</f>
        <v>0</v>
      </c>
      <c r="I237" s="30"/>
      <c r="J237" s="31">
        <v>201301</v>
      </c>
      <c r="K237" s="30"/>
      <c r="L237" s="42">
        <f>SUMIFS('2012Figures'!$J:$J,'2012Figures'!$C:$C,$A237,'2012Figures'!$H:$H,$B237,'2012Figures'!$I:$I,$C237,'2012Figures'!$E:$E,$B$1)</f>
        <v>0</v>
      </c>
      <c r="M237" s="52">
        <f>SUMIFS('2012Figures'!$J:$J,'2012Figures'!$C:$C,$A237,'2012Figures'!$H:$H,$B237,'2012Figures'!$I:$I,$C237,'2012Figures'!$B:$B,"BrokerToCy",'2012Figures'!$G:$G,"E1",'2012Figures'!$E:$E,$B$1)</f>
        <v>0</v>
      </c>
      <c r="N237" s="52">
        <f>SUMIFS('2012Figures'!$J:$J,'2012Figures'!$C:$C,$A237,'2012Figures'!$H:$H,$B237,'2012Figures'!$I:$I,$C237,'2012Figures'!$B:$B,"BrokerToCy",'2012Figures'!$G:$G,"P1",'2012Figures'!$E:$E,$B$1)</f>
        <v>0</v>
      </c>
      <c r="O237" s="52">
        <f>SUMIFS('2012Figures'!$J:$J,'2012Figures'!$C:$C,$A237,'2012Figures'!$H:$H,$B237,'2012Figures'!$I:$I,$C237,'2012Figures'!$B:$B,"CyToBroker",'2012Figures'!$G:$G,"E1",'2012Figures'!$E:$E,$B$1)</f>
        <v>0</v>
      </c>
      <c r="P237" s="52">
        <f>SUMIFS('2012Figures'!$J:$J,'2012Figures'!$C:$C,$A237,'2012Figures'!$H:$H,$B237,'2012Figures'!$I:$I,$C237,'2012Figures'!$B:$B,"CyToBroker",'2012Figures'!$G:$G,"P1",'2012Figures'!$E:$E,$B$1)</f>
        <v>0</v>
      </c>
      <c r="Q237" s="30"/>
      <c r="R237" s="46" t="str">
        <f t="shared" si="28"/>
        <v/>
      </c>
      <c r="S237" s="46" t="str">
        <f t="shared" si="28"/>
        <v/>
      </c>
      <c r="T237" s="46" t="str">
        <f t="shared" si="28"/>
        <v/>
      </c>
      <c r="U237" s="46" t="str">
        <f t="shared" si="28"/>
        <v/>
      </c>
      <c r="V237" s="46" t="str">
        <f t="shared" si="28"/>
        <v/>
      </c>
    </row>
    <row r="238" spans="1:22" x14ac:dyDescent="0.2">
      <c r="A238" s="1">
        <v>124</v>
      </c>
      <c r="B238" s="1" t="s">
        <v>112</v>
      </c>
      <c r="C238" s="8">
        <v>3</v>
      </c>
      <c r="D238" s="29">
        <f>SUMIFS('2013Figures'!$J:$J,'2013Figures'!$C:$C,$A238,'2013Figures'!$H:$H,$B238,'2013Figures'!$I:$I,$C238,'2013Figures'!$E:$E,$B$1)</f>
        <v>0</v>
      </c>
      <c r="E238" s="9">
        <f>SUMIFS('2013Figures'!$J:$J,'2013Figures'!$C:$C,$A238,'2013Figures'!$H:$H,$B238,'2013Figures'!$I:$I,$C238,'2013Figures'!$B:$B,"BrokerToCy",'2013Figures'!$G:$G,"E1",'2013Figures'!$E:$E,$B$1)</f>
        <v>0</v>
      </c>
      <c r="F238" s="9">
        <f>SUMIFS('2013Figures'!$J:$J,'2013Figures'!$C:$C,$A238,'2013Figures'!$H:$H,$B238,'2013Figures'!$I:$I,$C238,'2013Figures'!$B:$B,"BrokerToCy",'2013Figures'!$G:$G,"P1",'2013Figures'!$E:$E,$B$1)</f>
        <v>0</v>
      </c>
      <c r="G238" s="9">
        <f>SUMIFS('2013Figures'!$J:$J,'2013Figures'!$C:$C,$A238,'2013Figures'!$H:$H,$B238,'2013Figures'!$I:$I,$C238,'2013Figures'!$B:$B,"CyToBroker",'2013Figures'!$G:$G,"E1",'2013Figures'!$E:$E,$B$1)</f>
        <v>0</v>
      </c>
      <c r="H238" s="9">
        <f>SUMIFS('2013Figures'!$J:$J,'2013Figures'!$C:$C,$A238,'2013Figures'!$H:$H,$B238,'2013Figures'!$I:$I,$C238,'2013Figures'!$B:$B,"CyToBroker",'2013Figures'!$G:$G,"P1",'2013Figures'!$E:$E,$B$1)</f>
        <v>0</v>
      </c>
      <c r="J238" s="8">
        <v>201201</v>
      </c>
      <c r="L238" s="42">
        <f>SUMIFS('2012Figures'!$J:$J,'2012Figures'!$C:$C,$A238,'2012Figures'!$H:$H,$B238,'2012Figures'!$I:$I,$C238,'2012Figures'!$E:$E,$B$1)</f>
        <v>0</v>
      </c>
      <c r="M238" s="52">
        <f>SUMIFS('2012Figures'!$J:$J,'2012Figures'!$C:$C,$A238,'2012Figures'!$H:$H,$B238,'2012Figures'!$I:$I,$C238,'2012Figures'!$B:$B,"BrokerToCy",'2012Figures'!$G:$G,"E1",'2012Figures'!$E:$E,$B$1)</f>
        <v>0</v>
      </c>
      <c r="N238" s="52">
        <f>SUMIFS('2012Figures'!$J:$J,'2012Figures'!$C:$C,$A238,'2012Figures'!$H:$H,$B238,'2012Figures'!$I:$I,$C238,'2012Figures'!$B:$B,"BrokerToCy",'2012Figures'!$G:$G,"P1",'2012Figures'!$E:$E,$B$1)</f>
        <v>0</v>
      </c>
      <c r="O238" s="52">
        <f>SUMIFS('2012Figures'!$J:$J,'2012Figures'!$C:$C,$A238,'2012Figures'!$H:$H,$B238,'2012Figures'!$I:$I,$C238,'2012Figures'!$B:$B,"CyToBroker",'2012Figures'!$G:$G,"E1",'2012Figures'!$E:$E,$B$1)</f>
        <v>0</v>
      </c>
      <c r="P238" s="52">
        <f>SUMIFS('2012Figures'!$J:$J,'2012Figures'!$C:$C,$A238,'2012Figures'!$H:$H,$B238,'2012Figures'!$I:$I,$C238,'2012Figures'!$B:$B,"CyToBroker",'2012Figures'!$G:$G,"P1",'2012Figures'!$E:$E,$B$1)</f>
        <v>0</v>
      </c>
      <c r="R238" s="46" t="str">
        <f t="shared" si="28"/>
        <v/>
      </c>
      <c r="S238" s="46" t="str">
        <f t="shared" si="28"/>
        <v/>
      </c>
      <c r="T238" s="46" t="str">
        <f t="shared" si="28"/>
        <v/>
      </c>
      <c r="U238" s="46" t="str">
        <f t="shared" si="28"/>
        <v/>
      </c>
      <c r="V238" s="46" t="str">
        <f t="shared" si="28"/>
        <v/>
      </c>
    </row>
    <row r="239" spans="1:22" x14ac:dyDescent="0.2">
      <c r="A239" s="1">
        <v>124</v>
      </c>
      <c r="B239" s="1" t="s">
        <v>112</v>
      </c>
      <c r="C239" s="8">
        <v>2</v>
      </c>
      <c r="D239" s="29">
        <f>SUMIFS('2013Figures'!$J:$J,'2013Figures'!$C:$C,$A239,'2013Figures'!$H:$H,$B239,'2013Figures'!$I:$I,$C239,'2013Figures'!$E:$E,$B$1)</f>
        <v>0</v>
      </c>
      <c r="E239" s="9">
        <f>SUMIFS('2013Figures'!$J:$J,'2013Figures'!$C:$C,$A239,'2013Figures'!$H:$H,$B239,'2013Figures'!$I:$I,$C239,'2013Figures'!$B:$B,"BrokerToCy",'2013Figures'!$G:$G,"E1",'2013Figures'!$E:$E,$B$1)</f>
        <v>0</v>
      </c>
      <c r="F239" s="9">
        <f>SUMIFS('2013Figures'!$J:$J,'2013Figures'!$C:$C,$A239,'2013Figures'!$H:$H,$B239,'2013Figures'!$I:$I,$C239,'2013Figures'!$B:$B,"BrokerToCy",'2013Figures'!$G:$G,"P1",'2013Figures'!$E:$E,$B$1)</f>
        <v>0</v>
      </c>
      <c r="G239" s="9">
        <f>SUMIFS('2013Figures'!$J:$J,'2013Figures'!$C:$C,$A239,'2013Figures'!$H:$H,$B239,'2013Figures'!$I:$I,$C239,'2013Figures'!$B:$B,"CyToBroker",'2013Figures'!$G:$G,"E1",'2013Figures'!$E:$E,$B$1)</f>
        <v>0</v>
      </c>
      <c r="H239" s="9">
        <f>SUMIFS('2013Figures'!$J:$J,'2013Figures'!$C:$C,$A239,'2013Figures'!$H:$H,$B239,'2013Figures'!$I:$I,$C239,'2013Figures'!$B:$B,"CyToBroker",'2013Figures'!$G:$G,"P1",'2013Figures'!$E:$E,$B$1)</f>
        <v>0</v>
      </c>
      <c r="J239" s="8">
        <v>201101</v>
      </c>
      <c r="L239" s="42">
        <f>SUMIFS('2012Figures'!$J:$J,'2012Figures'!$C:$C,$A239,'2012Figures'!$H:$H,$B239,'2012Figures'!$I:$I,$C239,'2012Figures'!$E:$E,$B$1)</f>
        <v>0</v>
      </c>
      <c r="M239" s="52">
        <f>SUMIFS('2012Figures'!$J:$J,'2012Figures'!$C:$C,$A239,'2012Figures'!$H:$H,$B239,'2012Figures'!$I:$I,$C239,'2012Figures'!$B:$B,"BrokerToCy",'2012Figures'!$G:$G,"E1",'2012Figures'!$E:$E,$B$1)</f>
        <v>0</v>
      </c>
      <c r="N239" s="52">
        <f>SUMIFS('2012Figures'!$J:$J,'2012Figures'!$C:$C,$A239,'2012Figures'!$H:$H,$B239,'2012Figures'!$I:$I,$C239,'2012Figures'!$B:$B,"BrokerToCy",'2012Figures'!$G:$G,"P1",'2012Figures'!$E:$E,$B$1)</f>
        <v>0</v>
      </c>
      <c r="O239" s="52">
        <f>SUMIFS('2012Figures'!$J:$J,'2012Figures'!$C:$C,$A239,'2012Figures'!$H:$H,$B239,'2012Figures'!$I:$I,$C239,'2012Figures'!$B:$B,"CyToBroker",'2012Figures'!$G:$G,"E1",'2012Figures'!$E:$E,$B$1)</f>
        <v>0</v>
      </c>
      <c r="P239" s="52">
        <f>SUMIFS('2012Figures'!$J:$J,'2012Figures'!$C:$C,$A239,'2012Figures'!$H:$H,$B239,'2012Figures'!$I:$I,$C239,'2012Figures'!$B:$B,"CyToBroker",'2012Figures'!$G:$G,"P1",'2012Figures'!$E:$E,$B$1)</f>
        <v>0</v>
      </c>
      <c r="R239" s="46" t="str">
        <f t="shared" si="28"/>
        <v/>
      </c>
      <c r="S239" s="46" t="str">
        <f t="shared" si="28"/>
        <v/>
      </c>
      <c r="T239" s="46" t="str">
        <f t="shared" si="28"/>
        <v/>
      </c>
      <c r="U239" s="46" t="str">
        <f t="shared" si="28"/>
        <v/>
      </c>
      <c r="V239" s="46" t="str">
        <f t="shared" si="28"/>
        <v/>
      </c>
    </row>
    <row r="240" spans="1:22" x14ac:dyDescent="0.2">
      <c r="A240" s="1">
        <v>124</v>
      </c>
      <c r="B240" s="1" t="s">
        <v>112</v>
      </c>
      <c r="C240" s="8">
        <v>1</v>
      </c>
      <c r="D240" s="29">
        <f>SUMIFS('2013Figures'!$J:$J,'2013Figures'!$C:$C,$A240,'2013Figures'!$H:$H,$B240,'2013Figures'!$I:$I,$C240,'2013Figures'!$E:$E,$B$1)</f>
        <v>0</v>
      </c>
      <c r="E240" s="9">
        <f>SUMIFS('2013Figures'!$J:$J,'2013Figures'!$C:$C,$A240,'2013Figures'!$H:$H,$B240,'2013Figures'!$I:$I,$C240,'2013Figures'!$B:$B,"BrokerToCy",'2013Figures'!$G:$G,"E1",'2013Figures'!$E:$E,$B$1)</f>
        <v>0</v>
      </c>
      <c r="F240" s="9">
        <f>SUMIFS('2013Figures'!$J:$J,'2013Figures'!$C:$C,$A240,'2013Figures'!$H:$H,$B240,'2013Figures'!$I:$I,$C240,'2013Figures'!$B:$B,"BrokerToCy",'2013Figures'!$G:$G,"P1",'2013Figures'!$E:$E,$B$1)</f>
        <v>0</v>
      </c>
      <c r="G240" s="9">
        <f>SUMIFS('2013Figures'!$J:$J,'2013Figures'!$C:$C,$A240,'2013Figures'!$H:$H,$B240,'2013Figures'!$I:$I,$C240,'2013Figures'!$B:$B,"CyToBroker",'2013Figures'!$G:$G,"E1",'2013Figures'!$E:$E,$B$1)</f>
        <v>0</v>
      </c>
      <c r="H240" s="9">
        <f>SUMIFS('2013Figures'!$J:$J,'2013Figures'!$C:$C,$A240,'2013Figures'!$H:$H,$B240,'2013Figures'!$I:$I,$C240,'2013Figures'!$B:$B,"CyToBroker",'2013Figures'!$G:$G,"P1",'2013Figures'!$E:$E,$B$1)</f>
        <v>0</v>
      </c>
      <c r="J240" s="8">
        <v>201001</v>
      </c>
      <c r="L240" s="42">
        <f>SUMIFS('2012Figures'!$J:$J,'2012Figures'!$C:$C,$A240,'2012Figures'!$H:$H,$B240,'2012Figures'!$I:$I,$C240,'2012Figures'!$E:$E,$B$1)</f>
        <v>0</v>
      </c>
      <c r="M240" s="52">
        <f>SUMIFS('2012Figures'!$J:$J,'2012Figures'!$C:$C,$A240,'2012Figures'!$H:$H,$B240,'2012Figures'!$I:$I,$C240,'2012Figures'!$B:$B,"BrokerToCy",'2012Figures'!$G:$G,"E1",'2012Figures'!$E:$E,$B$1)</f>
        <v>0</v>
      </c>
      <c r="N240" s="52">
        <f>SUMIFS('2012Figures'!$J:$J,'2012Figures'!$C:$C,$A240,'2012Figures'!$H:$H,$B240,'2012Figures'!$I:$I,$C240,'2012Figures'!$B:$B,"BrokerToCy",'2012Figures'!$G:$G,"P1",'2012Figures'!$E:$E,$B$1)</f>
        <v>0</v>
      </c>
      <c r="O240" s="52">
        <f>SUMIFS('2012Figures'!$J:$J,'2012Figures'!$C:$C,$A240,'2012Figures'!$H:$H,$B240,'2012Figures'!$I:$I,$C240,'2012Figures'!$B:$B,"CyToBroker",'2012Figures'!$G:$G,"E1",'2012Figures'!$E:$E,$B$1)</f>
        <v>0</v>
      </c>
      <c r="P240" s="52">
        <f>SUMIFS('2012Figures'!$J:$J,'2012Figures'!$C:$C,$A240,'2012Figures'!$H:$H,$B240,'2012Figures'!$I:$I,$C240,'2012Figures'!$B:$B,"CyToBroker",'2012Figures'!$G:$G,"P1",'2012Figures'!$E:$E,$B$1)</f>
        <v>0</v>
      </c>
      <c r="R240" s="46" t="str">
        <f t="shared" si="28"/>
        <v/>
      </c>
      <c r="S240" s="46" t="str">
        <f t="shared" si="28"/>
        <v/>
      </c>
      <c r="T240" s="46" t="str">
        <f t="shared" si="28"/>
        <v/>
      </c>
      <c r="U240" s="46" t="str">
        <f t="shared" si="28"/>
        <v/>
      </c>
      <c r="V240" s="46" t="str">
        <f t="shared" si="28"/>
        <v/>
      </c>
    </row>
    <row r="241" spans="1:22" x14ac:dyDescent="0.2">
      <c r="A241" s="1">
        <v>124</v>
      </c>
      <c r="B241" s="1" t="s">
        <v>112</v>
      </c>
      <c r="D241" s="29">
        <f>SUMIFS('2013Figures'!$J:$J,'2013Figures'!$C:$C,$A241,'2013Figures'!$I:$I,"",'2013Figures'!$E:$E,$B$1)</f>
        <v>0</v>
      </c>
      <c r="E241" s="9">
        <f>SUMIFS('2013Figures'!$J:$J,'2013Figures'!$C:$C,$A241,'2013Figures'!$I:$I,"",'2013Figures'!$B:$B,"BrokerToCy",'2013Figures'!$G:$G,"E1",'2013Figures'!$E:$E,$B$1)</f>
        <v>0</v>
      </c>
      <c r="F241" s="9">
        <f>SUMIFS('2013Figures'!$J:$J,'2013Figures'!$C:$C,$A241,'2013Figures'!$I:$I,"",'2013Figures'!$B:$B,"BrokerToCy",'2013Figures'!$G:$G,"P1",'2013Figures'!$E:$E,$B$1)</f>
        <v>0</v>
      </c>
      <c r="G241" s="9">
        <f>SUMIFS('2013Figures'!$J:$J,'2013Figures'!$C:$C,$A241,'2013Figures'!$I:$I,"",'2013Figures'!$B:$B,"CyToBroker",'2013Figures'!$G:$G,"E1",'2013Figures'!$E:$E,$B$1)</f>
        <v>0</v>
      </c>
      <c r="H241" s="9">
        <f>SUMIFS('2013Figures'!$J:$J,'2013Figures'!$C:$C,$A241,'2013Figures'!$I:$I,"",'2013Figures'!$B:$B,"CyToBroker",'2013Figures'!$G:$G,"P1",'2013Figures'!$E:$E,$B$1)</f>
        <v>0</v>
      </c>
      <c r="J241" s="8" t="s">
        <v>131</v>
      </c>
      <c r="L241" s="42">
        <f>SUMIFS('2012Figures'!$J:$J,'2012Figures'!$C:$C,$A241,'2012Figures'!$I:$I,"",'2012Figures'!$E:$E,$B$1)</f>
        <v>0</v>
      </c>
      <c r="M241" s="52">
        <f>SUMIFS('2012Figures'!$J:$J,'2012Figures'!$C:$C,$A241,'2012Figures'!$I:$I,"",'2012Figures'!$B:$B,"BrokerToCy",'2012Figures'!$G:$G,"E1",'2012Figures'!$E:$E,$B$1)</f>
        <v>0</v>
      </c>
      <c r="N241" s="52">
        <f>SUMIFS('2012Figures'!$J:$J,'2012Figures'!$C:$C,$A241,'2012Figures'!$I:$I,"",'2012Figures'!$B:$B,"BrokerToCy",'2012Figures'!$G:$G,"P1",'2012Figures'!$E:$E,$B$1)</f>
        <v>0</v>
      </c>
      <c r="O241" s="52">
        <f>SUMIFS('2012Figures'!$J:$J,'2012Figures'!$C:$C,$A241,'2012Figures'!$I:$I,"",'2012Figures'!$B:$B,"CyToBroker",'2012Figures'!$G:$G,"E1",'2012Figures'!$E:$E,$B$1)</f>
        <v>0</v>
      </c>
      <c r="P241" s="52">
        <f>SUMIFS('2012Figures'!$J:$J,'2012Figures'!$C:$C,$A241,'2012Figures'!$I:$I,"",'2012Figures'!$B:$B,"CyToBroker",'2012Figures'!$G:$G,"P1",'2012Figures'!$E:$E,$B$1)</f>
        <v>0</v>
      </c>
      <c r="R241" s="46" t="str">
        <f t="shared" si="28"/>
        <v/>
      </c>
      <c r="S241" s="46" t="str">
        <f t="shared" si="28"/>
        <v/>
      </c>
      <c r="T241" s="46" t="str">
        <f t="shared" si="28"/>
        <v/>
      </c>
      <c r="U241" s="46" t="str">
        <f t="shared" si="28"/>
        <v/>
      </c>
      <c r="V241" s="46" t="str">
        <f t="shared" si="28"/>
        <v/>
      </c>
    </row>
    <row r="242" spans="1:22" x14ac:dyDescent="0.2">
      <c r="A242" s="21"/>
      <c r="B242" s="21" t="s">
        <v>92</v>
      </c>
      <c r="C242" s="22"/>
      <c r="D242" s="23">
        <f>SUM(E242:H242)</f>
        <v>0</v>
      </c>
      <c r="E242" s="23">
        <f>SUM(E236:E241)</f>
        <v>0</v>
      </c>
      <c r="F242" s="23">
        <f>SUM(F236:F241)</f>
        <v>0</v>
      </c>
      <c r="G242" s="23">
        <f>SUM(G236:G241)</f>
        <v>0</v>
      </c>
      <c r="H242" s="23">
        <f>SUM(H236:H241)</f>
        <v>0</v>
      </c>
      <c r="I242" s="21"/>
      <c r="J242" s="22"/>
      <c r="K242" s="21"/>
      <c r="L242" s="43">
        <f>SUM(M242:P242)</f>
        <v>0</v>
      </c>
      <c r="M242" s="43">
        <f>SUM(M236:M241)</f>
        <v>0</v>
      </c>
      <c r="N242" s="43">
        <f>SUM(N236:N241)</f>
        <v>0</v>
      </c>
      <c r="O242" s="43">
        <f>SUM(O236:O241)</f>
        <v>0</v>
      </c>
      <c r="P242" s="43">
        <f>SUM(P236:P241)</f>
        <v>0</v>
      </c>
      <c r="Q242" s="21"/>
      <c r="R242" s="21"/>
      <c r="S242" s="21"/>
      <c r="T242" s="21"/>
      <c r="U242" s="21"/>
      <c r="V242" s="21"/>
    </row>
    <row r="243" spans="1:22" x14ac:dyDescent="0.2">
      <c r="A243" s="28">
        <v>126</v>
      </c>
      <c r="B243" s="28" t="s">
        <v>113</v>
      </c>
      <c r="C243" s="17" t="s">
        <v>88</v>
      </c>
      <c r="D243" s="18">
        <f>SUMIFS('2013Figures'!$J:$J,'2013Figures'!$C:$C,$A243,'2013Figures'!$E:$E,$B$1)</f>
        <v>0</v>
      </c>
      <c r="E243" s="18">
        <f>SUMIFS('2013Figures'!$J:$J,'2013Figures'!$C:$C,$A243,'2013Figures'!$B:$B,"BrokerToCy",'2013Figures'!$G:$G,"E1",'2013Figures'!$E:$E,$B$1)</f>
        <v>0</v>
      </c>
      <c r="F243" s="18">
        <f>SUMIFS('2013Figures'!$J:$J,'2013Figures'!$C:$C,$A243,'2013Figures'!$B:$B,"BrokerToCy",'2013Figures'!$G:$G,"P1",'2013Figures'!$E:$E,$B$1)</f>
        <v>0</v>
      </c>
      <c r="G243" s="18">
        <f>SUMIFS('2013Figures'!$J:$J,'2013Figures'!$C:$C,$A243,'2013Figures'!$B:$B,"CyToBroker",'2013Figures'!$G:$G,"E1",'2013Figures'!$E:$E,$B$1)</f>
        <v>0</v>
      </c>
      <c r="H243" s="18">
        <f>SUMIFS('2013Figures'!$J:$J,'2013Figures'!$C:$C,$A243,'2013Figures'!$B:$B,"CyToBroker",'2013Figures'!$G:$G,"P1",'2013Figures'!$E:$E,$B$1)</f>
        <v>0</v>
      </c>
      <c r="I243" s="28"/>
      <c r="J243" s="17"/>
      <c r="K243" s="28"/>
      <c r="L243" s="50">
        <f>SUMIFS('2012Figures'!$J:$J,'2012Figures'!$C:$C,$A243,'2012Figures'!$E:$E,$B$1)</f>
        <v>0</v>
      </c>
      <c r="M243" s="50">
        <f>SUMIFS('2012Figures'!$J:$J,'2012Figures'!$C:$C,$A243,'2012Figures'!$B:$B,"BrokerToCy",'2012Figures'!$G:$G,"E1",'2012Figures'!$E:$E,$B$1)</f>
        <v>0</v>
      </c>
      <c r="N243" s="50">
        <f>SUMIFS('2012Figures'!$J:$J,'2012Figures'!$C:$C,$A243,'2012Figures'!$B:$B,"BrokerToCy",'2012Figures'!$G:$G,"P1",'2012Figures'!$E:$E,$B$1)</f>
        <v>0</v>
      </c>
      <c r="O243" s="50">
        <f>SUMIFS('2012Figures'!$J:$J,'2012Figures'!$C:$C,$A243,'2012Figures'!$B:$B,"CyToBroker",'2012Figures'!$G:$G,"E1",'2012Figures'!$E:$E,$B$1)</f>
        <v>0</v>
      </c>
      <c r="P243" s="50">
        <f>SUMIFS('2012Figures'!$J:$J,'2012Figures'!$C:$C,$A243,'2012Figures'!$B:$B,"CyToBroker",'2012Figures'!$G:$G,"P1",'2012Figures'!$E:$E,$B$1)</f>
        <v>0</v>
      </c>
      <c r="Q243" s="28"/>
      <c r="R243" s="46" t="str">
        <f t="shared" si="28"/>
        <v/>
      </c>
      <c r="S243" s="46" t="str">
        <f t="shared" si="28"/>
        <v/>
      </c>
      <c r="T243" s="46" t="str">
        <f t="shared" si="28"/>
        <v/>
      </c>
      <c r="U243" s="46" t="str">
        <f t="shared" si="28"/>
        <v/>
      </c>
      <c r="V243" s="46" t="str">
        <f t="shared" si="28"/>
        <v/>
      </c>
    </row>
    <row r="244" spans="1:22" x14ac:dyDescent="0.2">
      <c r="A244" s="1">
        <v>126</v>
      </c>
      <c r="B244" s="1" t="s">
        <v>113</v>
      </c>
      <c r="C244" s="8">
        <v>3</v>
      </c>
      <c r="D244" s="29">
        <f>SUMIFS('2013Figures'!$J:$J,'2013Figures'!$C:$C,$A244,'2013Figures'!$H:$H,$B244,'2013Figures'!$I:$I,$C244,'2013Figures'!$E:$E,$B$1)</f>
        <v>0</v>
      </c>
      <c r="E244" s="9">
        <f>SUMIFS('2013Figures'!$J:$J,'2013Figures'!$C:$C,$A244,'2013Figures'!$H:$H,$B244,'2013Figures'!$I:$I,$C244,'2013Figures'!$B:$B,"BrokerToCy",'2013Figures'!$G:$G,"E1",'2013Figures'!$E:$E,$B$1)</f>
        <v>0</v>
      </c>
      <c r="F244" s="9">
        <f>SUMIFS('2013Figures'!$J:$J,'2013Figures'!$C:$C,$A244,'2013Figures'!$H:$H,$B244,'2013Figures'!$I:$I,$C244,'2013Figures'!$B:$B,"BrokerToCy",'2013Figures'!$G:$G,"P1",'2013Figures'!$E:$E,$B$1)</f>
        <v>0</v>
      </c>
      <c r="G244" s="9">
        <f>SUMIFS('2013Figures'!$J:$J,'2013Figures'!$C:$C,$A244,'2013Figures'!$H:$H,$B244,'2013Figures'!$I:$I,$C244,'2013Figures'!$B:$B,"CyToBroker",'2013Figures'!$G:$G,"E1",'2013Figures'!$E:$E,$B$1)</f>
        <v>0</v>
      </c>
      <c r="H244" s="9">
        <f>SUMIFS('2013Figures'!$J:$J,'2013Figures'!$C:$C,$A244,'2013Figures'!$H:$H,$B244,'2013Figures'!$I:$I,$C244,'2013Figures'!$B:$B,"CyToBroker",'2013Figures'!$G:$G,"P1",'2013Figures'!$E:$E,$B$1)</f>
        <v>0</v>
      </c>
      <c r="J244" s="8">
        <v>201401</v>
      </c>
      <c r="L244" s="42">
        <f>SUMIFS('2012Figures'!$J:$J,'2012Figures'!$C:$C,$A244,'2012Figures'!$H:$H,$B244,'2012Figures'!$I:$I,$C244,'2012Figures'!$E:$E,$B$1)</f>
        <v>0</v>
      </c>
      <c r="M244" s="52">
        <f>SUMIFS('2012Figures'!$J:$J,'2012Figures'!$C:$C,$A244,'2012Figures'!$H:$H,$B244,'2012Figures'!$I:$I,$C244,'2012Figures'!$B:$B,"BrokerToCy",'2012Figures'!$G:$G,"E1",'2012Figures'!$E:$E,$B$1)</f>
        <v>0</v>
      </c>
      <c r="N244" s="52">
        <f>SUMIFS('2012Figures'!$J:$J,'2012Figures'!$C:$C,$A244,'2012Figures'!$H:$H,$B244,'2012Figures'!$I:$I,$C244,'2012Figures'!$B:$B,"BrokerToCy",'2012Figures'!$G:$G,"P1",'2012Figures'!$E:$E,$B$1)</f>
        <v>0</v>
      </c>
      <c r="O244" s="52">
        <f>SUMIFS('2012Figures'!$J:$J,'2012Figures'!$C:$C,$A244,'2012Figures'!$H:$H,$B244,'2012Figures'!$I:$I,$C244,'2012Figures'!$B:$B,"CyToBroker",'2012Figures'!$G:$G,"E1",'2012Figures'!$E:$E,$B$1)</f>
        <v>0</v>
      </c>
      <c r="P244" s="52">
        <f>SUMIFS('2012Figures'!$J:$J,'2012Figures'!$C:$C,$A244,'2012Figures'!$H:$H,$B244,'2012Figures'!$I:$I,$C244,'2012Figures'!$B:$B,"CyToBroker",'2012Figures'!$G:$G,"P1",'2012Figures'!$E:$E,$B$1)</f>
        <v>0</v>
      </c>
      <c r="R244" s="46" t="str">
        <f t="shared" si="28"/>
        <v/>
      </c>
      <c r="S244" s="46" t="str">
        <f t="shared" si="28"/>
        <v/>
      </c>
      <c r="T244" s="46" t="str">
        <f t="shared" si="28"/>
        <v/>
      </c>
      <c r="U244" s="46" t="str">
        <f t="shared" si="28"/>
        <v/>
      </c>
      <c r="V244" s="46" t="str">
        <f t="shared" si="28"/>
        <v/>
      </c>
    </row>
    <row r="245" spans="1:22" x14ac:dyDescent="0.2">
      <c r="A245" s="1">
        <v>126</v>
      </c>
      <c r="B245" s="1" t="s">
        <v>113</v>
      </c>
      <c r="C245" s="8">
        <v>2</v>
      </c>
      <c r="D245" s="29">
        <f>SUMIFS('2013Figures'!$J:$J,'2013Figures'!$C:$C,$A245,'2013Figures'!$H:$H,$B245,'2013Figures'!$I:$I,$C245,'2013Figures'!$E:$E,$B$1)</f>
        <v>0</v>
      </c>
      <c r="E245" s="9">
        <f>SUMIFS('2013Figures'!$J:$J,'2013Figures'!$C:$C,$A245,'2013Figures'!$H:$H,$B245,'2013Figures'!$I:$I,$C245,'2013Figures'!$B:$B,"BrokerToCy",'2013Figures'!$G:$G,"E1",'2013Figures'!$E:$E,$B$1)</f>
        <v>0</v>
      </c>
      <c r="F245" s="9">
        <f>SUMIFS('2013Figures'!$J:$J,'2013Figures'!$C:$C,$A245,'2013Figures'!$H:$H,$B245,'2013Figures'!$I:$I,$C245,'2013Figures'!$B:$B,"BrokerToCy",'2013Figures'!$G:$G,"P1",'2013Figures'!$E:$E,$B$1)</f>
        <v>0</v>
      </c>
      <c r="G245" s="9">
        <f>SUMIFS('2013Figures'!$J:$J,'2013Figures'!$C:$C,$A245,'2013Figures'!$H:$H,$B245,'2013Figures'!$I:$I,$C245,'2013Figures'!$B:$B,"CyToBroker",'2013Figures'!$G:$G,"E1",'2013Figures'!$E:$E,$B$1)</f>
        <v>0</v>
      </c>
      <c r="H245" s="9">
        <f>SUMIFS('2013Figures'!$J:$J,'2013Figures'!$C:$C,$A245,'2013Figures'!$H:$H,$B245,'2013Figures'!$I:$I,$C245,'2013Figures'!$B:$B,"CyToBroker",'2013Figures'!$G:$G,"P1",'2013Figures'!$E:$E,$B$1)</f>
        <v>0</v>
      </c>
      <c r="I245" s="30"/>
      <c r="J245" s="31">
        <v>201301</v>
      </c>
      <c r="K245" s="30"/>
      <c r="L245" s="42">
        <f>SUMIFS('2012Figures'!$J:$J,'2012Figures'!$C:$C,$A245,'2012Figures'!$H:$H,$B245,'2012Figures'!$I:$I,$C245,'2012Figures'!$E:$E,$B$1)</f>
        <v>0</v>
      </c>
      <c r="M245" s="52">
        <f>SUMIFS('2012Figures'!$J:$J,'2012Figures'!$C:$C,$A245,'2012Figures'!$H:$H,$B245,'2012Figures'!$I:$I,$C245,'2012Figures'!$B:$B,"BrokerToCy",'2012Figures'!$G:$G,"E1",'2012Figures'!$E:$E,$B$1)</f>
        <v>0</v>
      </c>
      <c r="N245" s="52">
        <f>SUMIFS('2012Figures'!$J:$J,'2012Figures'!$C:$C,$A245,'2012Figures'!$H:$H,$B245,'2012Figures'!$I:$I,$C245,'2012Figures'!$B:$B,"BrokerToCy",'2012Figures'!$G:$G,"P1",'2012Figures'!$E:$E,$B$1)</f>
        <v>0</v>
      </c>
      <c r="O245" s="52">
        <f>SUMIFS('2012Figures'!$J:$J,'2012Figures'!$C:$C,$A245,'2012Figures'!$H:$H,$B245,'2012Figures'!$I:$I,$C245,'2012Figures'!$B:$B,"CyToBroker",'2012Figures'!$G:$G,"E1",'2012Figures'!$E:$E,$B$1)</f>
        <v>0</v>
      </c>
      <c r="P245" s="52">
        <f>SUMIFS('2012Figures'!$J:$J,'2012Figures'!$C:$C,$A245,'2012Figures'!$H:$H,$B245,'2012Figures'!$I:$I,$C245,'2012Figures'!$B:$B,"CyToBroker",'2012Figures'!$G:$G,"P1",'2012Figures'!$E:$E,$B$1)</f>
        <v>0</v>
      </c>
      <c r="Q245" s="30"/>
      <c r="R245" s="46" t="str">
        <f t="shared" si="28"/>
        <v/>
      </c>
      <c r="S245" s="46" t="str">
        <f t="shared" si="28"/>
        <v/>
      </c>
      <c r="T245" s="46" t="str">
        <f t="shared" si="28"/>
        <v/>
      </c>
      <c r="U245" s="46" t="str">
        <f t="shared" si="28"/>
        <v/>
      </c>
      <c r="V245" s="46" t="str">
        <f t="shared" si="28"/>
        <v/>
      </c>
    </row>
    <row r="246" spans="1:22" x14ac:dyDescent="0.2">
      <c r="A246" s="1">
        <v>126</v>
      </c>
      <c r="B246" s="1" t="s">
        <v>113</v>
      </c>
      <c r="C246" s="8">
        <v>1</v>
      </c>
      <c r="D246" s="29">
        <f>SUMIFS('2013Figures'!$J:$J,'2013Figures'!$C:$C,$A246,'2013Figures'!$H:$H,$B246,'2013Figures'!$I:$I,$C246,'2013Figures'!$E:$E,$B$1)</f>
        <v>0</v>
      </c>
      <c r="E246" s="9">
        <f>SUMIFS('2013Figures'!$J:$J,'2013Figures'!$C:$C,$A246,'2013Figures'!$H:$H,$B246,'2013Figures'!$I:$I,$C246,'2013Figures'!$B:$B,"BrokerToCy",'2013Figures'!$G:$G,"E1",'2013Figures'!$E:$E,$B$1)</f>
        <v>0</v>
      </c>
      <c r="F246" s="9">
        <f>SUMIFS('2013Figures'!$J:$J,'2013Figures'!$C:$C,$A246,'2013Figures'!$H:$H,$B246,'2013Figures'!$I:$I,$C246,'2013Figures'!$B:$B,"BrokerToCy",'2013Figures'!$G:$G,"P1",'2013Figures'!$E:$E,$B$1)</f>
        <v>0</v>
      </c>
      <c r="G246" s="9">
        <f>SUMIFS('2013Figures'!$J:$J,'2013Figures'!$C:$C,$A246,'2013Figures'!$H:$H,$B246,'2013Figures'!$I:$I,$C246,'2013Figures'!$B:$B,"CyToBroker",'2013Figures'!$G:$G,"E1",'2013Figures'!$E:$E,$B$1)</f>
        <v>0</v>
      </c>
      <c r="H246" s="9">
        <f>SUMIFS('2013Figures'!$J:$J,'2013Figures'!$C:$C,$A246,'2013Figures'!$H:$H,$B246,'2013Figures'!$I:$I,$C246,'2013Figures'!$B:$B,"CyToBroker",'2013Figures'!$G:$G,"P1",'2013Figures'!$E:$E,$B$1)</f>
        <v>0</v>
      </c>
      <c r="J246" s="8">
        <v>201201</v>
      </c>
      <c r="L246" s="42">
        <f>SUMIFS('2012Figures'!$J:$J,'2012Figures'!$C:$C,$A246,'2012Figures'!$H:$H,$B246,'2012Figures'!$I:$I,$C246,'2012Figures'!$E:$E,$B$1)</f>
        <v>0</v>
      </c>
      <c r="M246" s="52">
        <f>SUMIFS('2012Figures'!$J:$J,'2012Figures'!$C:$C,$A246,'2012Figures'!$H:$H,$B246,'2012Figures'!$I:$I,$C246,'2012Figures'!$B:$B,"BrokerToCy",'2012Figures'!$G:$G,"E1",'2012Figures'!$E:$E,$B$1)</f>
        <v>0</v>
      </c>
      <c r="N246" s="52">
        <f>SUMIFS('2012Figures'!$J:$J,'2012Figures'!$C:$C,$A246,'2012Figures'!$H:$H,$B246,'2012Figures'!$I:$I,$C246,'2012Figures'!$B:$B,"BrokerToCy",'2012Figures'!$G:$G,"P1",'2012Figures'!$E:$E,$B$1)</f>
        <v>0</v>
      </c>
      <c r="O246" s="52">
        <f>SUMIFS('2012Figures'!$J:$J,'2012Figures'!$C:$C,$A246,'2012Figures'!$H:$H,$B246,'2012Figures'!$I:$I,$C246,'2012Figures'!$B:$B,"CyToBroker",'2012Figures'!$G:$G,"E1",'2012Figures'!$E:$E,$B$1)</f>
        <v>0</v>
      </c>
      <c r="P246" s="52">
        <f>SUMIFS('2012Figures'!$J:$J,'2012Figures'!$C:$C,$A246,'2012Figures'!$H:$H,$B246,'2012Figures'!$I:$I,$C246,'2012Figures'!$B:$B,"CyToBroker",'2012Figures'!$G:$G,"P1",'2012Figures'!$E:$E,$B$1)</f>
        <v>0</v>
      </c>
      <c r="R246" s="46" t="str">
        <f t="shared" si="28"/>
        <v/>
      </c>
      <c r="S246" s="46" t="str">
        <f t="shared" si="28"/>
        <v/>
      </c>
      <c r="T246" s="46" t="str">
        <f t="shared" si="28"/>
        <v/>
      </c>
      <c r="U246" s="46" t="str">
        <f t="shared" si="28"/>
        <v/>
      </c>
      <c r="V246" s="46" t="str">
        <f t="shared" si="28"/>
        <v/>
      </c>
    </row>
    <row r="247" spans="1:22" x14ac:dyDescent="0.2">
      <c r="A247" s="1">
        <v>126</v>
      </c>
      <c r="B247" s="1" t="s">
        <v>113</v>
      </c>
      <c r="D247" s="29">
        <f>SUMIFS('2013Figures'!$J:$J,'2013Figures'!$C:$C,$A247,'2013Figures'!$I:$I,"",'2013Figures'!$E:$E,$B$1)</f>
        <v>0</v>
      </c>
      <c r="E247" s="9">
        <f>SUMIFS('2013Figures'!$J:$J,'2013Figures'!$C:$C,$A247,'2013Figures'!$I:$I,"",'2013Figures'!$B:$B,"BrokerToCy",'2013Figures'!$G:$G,"E1",'2013Figures'!$E:$E,$B$1)</f>
        <v>0</v>
      </c>
      <c r="F247" s="9">
        <f>SUMIFS('2013Figures'!$J:$J,'2013Figures'!$C:$C,$A247,'2013Figures'!$I:$I,"",'2013Figures'!$B:$B,"BrokerToCy",'2013Figures'!$G:$G,"P1",'2013Figures'!$E:$E,$B$1)</f>
        <v>0</v>
      </c>
      <c r="G247" s="9">
        <f>SUMIFS('2013Figures'!$J:$J,'2013Figures'!$C:$C,$A247,'2013Figures'!$I:$I,"",'2013Figures'!$B:$B,"CyToBroker",'2013Figures'!$G:$G,"E1",'2013Figures'!$E:$E,$B$1)</f>
        <v>0</v>
      </c>
      <c r="H247" s="9">
        <f>SUMIFS('2013Figures'!$J:$J,'2013Figures'!$C:$C,$A247,'2013Figures'!$I:$I,"",'2013Figures'!$B:$B,"CyToBroker",'2013Figures'!$G:$G,"P1",'2013Figures'!$E:$E,$B$1)</f>
        <v>0</v>
      </c>
      <c r="J247" s="8" t="s">
        <v>131</v>
      </c>
      <c r="L247" s="42">
        <f>SUMIFS('2012Figures'!$J:$J,'2012Figures'!$C:$C,$A247,'2012Figures'!$I:$I,"",'2012Figures'!$E:$E,$B$1)</f>
        <v>0</v>
      </c>
      <c r="M247" s="52">
        <f>SUMIFS('2012Figures'!$J:$J,'2012Figures'!$C:$C,$A247,'2012Figures'!$I:$I,"",'2012Figures'!$B:$B,"BrokerToCy",'2012Figures'!$G:$G,"E1",'2012Figures'!$E:$E,$B$1)</f>
        <v>0</v>
      </c>
      <c r="N247" s="52">
        <f>SUMIFS('2012Figures'!$J:$J,'2012Figures'!$C:$C,$A247,'2012Figures'!$I:$I,"",'2012Figures'!$B:$B,"BrokerToCy",'2012Figures'!$G:$G,"P1",'2012Figures'!$E:$E,$B$1)</f>
        <v>0</v>
      </c>
      <c r="O247" s="52">
        <f>SUMIFS('2012Figures'!$J:$J,'2012Figures'!$C:$C,$A247,'2012Figures'!$I:$I,"",'2012Figures'!$B:$B,"CyToBroker",'2012Figures'!$G:$G,"E1",'2012Figures'!$E:$E,$B$1)</f>
        <v>0</v>
      </c>
      <c r="P247" s="52">
        <f>SUMIFS('2012Figures'!$J:$J,'2012Figures'!$C:$C,$A247,'2012Figures'!$I:$I,"",'2012Figures'!$B:$B,"CyToBroker",'2012Figures'!$G:$G,"P1",'2012Figures'!$E:$E,$B$1)</f>
        <v>0</v>
      </c>
      <c r="R247" s="46" t="str">
        <f t="shared" si="28"/>
        <v/>
      </c>
      <c r="S247" s="46" t="str">
        <f t="shared" si="28"/>
        <v/>
      </c>
      <c r="T247" s="46" t="str">
        <f t="shared" si="28"/>
        <v/>
      </c>
      <c r="U247" s="46" t="str">
        <f t="shared" si="28"/>
        <v/>
      </c>
      <c r="V247" s="46" t="str">
        <f t="shared" si="28"/>
        <v/>
      </c>
    </row>
    <row r="248" spans="1:22" x14ac:dyDescent="0.2">
      <c r="A248" s="21"/>
      <c r="B248" s="21" t="s">
        <v>92</v>
      </c>
      <c r="C248" s="22"/>
      <c r="D248" s="23">
        <f>SUM(E248:H248)</f>
        <v>0</v>
      </c>
      <c r="E248" s="23">
        <f>SUM(E244:E247)</f>
        <v>0</v>
      </c>
      <c r="F248" s="23">
        <f>SUM(F244:F247)</f>
        <v>0</v>
      </c>
      <c r="G248" s="23">
        <f>SUM(G244:G247)</f>
        <v>0</v>
      </c>
      <c r="H248" s="23">
        <f>SUM(H244:H247)</f>
        <v>0</v>
      </c>
      <c r="I248" s="21"/>
      <c r="J248" s="22"/>
      <c r="K248" s="21"/>
      <c r="L248" s="43">
        <f>SUM(M248:P248)</f>
        <v>0</v>
      </c>
      <c r="M248" s="43">
        <f>SUM(M244:M247)</f>
        <v>0</v>
      </c>
      <c r="N248" s="43">
        <f>SUM(N244:N247)</f>
        <v>0</v>
      </c>
      <c r="O248" s="43">
        <f>SUM(O244:O247)</f>
        <v>0</v>
      </c>
      <c r="P248" s="43">
        <f>SUM(P244:P247)</f>
        <v>0</v>
      </c>
      <c r="Q248" s="21"/>
      <c r="R248" s="21"/>
      <c r="S248" s="21"/>
      <c r="T248" s="21"/>
      <c r="U248" s="21"/>
      <c r="V248" s="21"/>
    </row>
    <row r="249" spans="1:22" x14ac:dyDescent="0.2">
      <c r="A249" s="28">
        <v>139</v>
      </c>
      <c r="B249" s="28" t="s">
        <v>167</v>
      </c>
      <c r="C249" s="17" t="s">
        <v>88</v>
      </c>
      <c r="D249" s="18">
        <f>SUMIFS('2013Figures'!$J:$J,'2013Figures'!$C:$C,$A249,'2013Figures'!$E:$E,$B$1)</f>
        <v>0</v>
      </c>
      <c r="E249" s="18">
        <f>SUMIFS('2013Figures'!$J:$J,'2013Figures'!$C:$C,$A249,'2013Figures'!$B:$B,"BrokerToCy",'2013Figures'!$G:$G,"E1",'2013Figures'!$E:$E,$B$1)</f>
        <v>0</v>
      </c>
      <c r="F249" s="18">
        <f>SUMIFS('2013Figures'!$J:$J,'2013Figures'!$C:$C,$A249,'2013Figures'!$B:$B,"BrokerToCy",'2013Figures'!$G:$G,"P1",'2013Figures'!$E:$E,$B$1)</f>
        <v>0</v>
      </c>
      <c r="G249" s="18">
        <f>SUMIFS('2013Figures'!$J:$J,'2013Figures'!$C:$C,$A249,'2013Figures'!$B:$B,"CyToBroker",'2013Figures'!$G:$G,"E1",'2013Figures'!$E:$E,$B$1)</f>
        <v>0</v>
      </c>
      <c r="H249" s="18">
        <f>SUMIFS('2013Figures'!$J:$J,'2013Figures'!$C:$C,$A249,'2013Figures'!$B:$B,"CyToBroker",'2013Figures'!$G:$G,"P1",'2013Figures'!$E:$E,$B$1)</f>
        <v>0</v>
      </c>
      <c r="I249" s="28"/>
      <c r="J249" s="17"/>
      <c r="K249" s="28"/>
      <c r="L249" s="50">
        <f>SUMIFS('2012Figures'!$J:$J,'2012Figures'!$C:$C,$A249,'2012Figures'!$E:$E,$B$1)</f>
        <v>0</v>
      </c>
      <c r="M249" s="50">
        <f>SUMIFS('2012Figures'!$J:$J,'2012Figures'!$C:$C,$A249,'2012Figures'!$B:$B,"BrokerToCy",'2012Figures'!$G:$G,"E1",'2012Figures'!$E:$E,$B$1)</f>
        <v>0</v>
      </c>
      <c r="N249" s="50">
        <f>SUMIFS('2012Figures'!$J:$J,'2012Figures'!$C:$C,$A249,'2012Figures'!$B:$B,"BrokerToCy",'2012Figures'!$G:$G,"P1",'2012Figures'!$E:$E,$B$1)</f>
        <v>0</v>
      </c>
      <c r="O249" s="50">
        <f>SUMIFS('2012Figures'!$J:$J,'2012Figures'!$C:$C,$A249,'2012Figures'!$B:$B,"CyToBroker",'2012Figures'!$G:$G,"E1",'2012Figures'!$E:$E,$B$1)</f>
        <v>0</v>
      </c>
      <c r="P249" s="50">
        <f>SUMIFS('2012Figures'!$J:$J,'2012Figures'!$C:$C,$A249,'2012Figures'!$B:$B,"CyToBroker",'2012Figures'!$G:$G,"P1",'2012Figures'!$E:$E,$B$1)</f>
        <v>0</v>
      </c>
      <c r="Q249" s="28"/>
      <c r="R249" s="46" t="str">
        <f t="shared" si="28"/>
        <v/>
      </c>
      <c r="S249" s="46" t="str">
        <f t="shared" si="28"/>
        <v/>
      </c>
      <c r="T249" s="46" t="str">
        <f t="shared" si="28"/>
        <v/>
      </c>
      <c r="U249" s="46" t="str">
        <f t="shared" si="28"/>
        <v/>
      </c>
      <c r="V249" s="46" t="str">
        <f t="shared" si="28"/>
        <v/>
      </c>
    </row>
    <row r="250" spans="1:22" x14ac:dyDescent="0.2">
      <c r="A250" s="1">
        <v>139</v>
      </c>
      <c r="B250" s="1" t="s">
        <v>167</v>
      </c>
      <c r="C250" s="8">
        <v>2</v>
      </c>
      <c r="D250" s="29">
        <f>SUMIFS('2013Figures'!$J:$J,'2013Figures'!$C:$C,$A250,'2013Figures'!$H:$H,$B250,'2013Figures'!$I:$I,$C250,'2013Figures'!$E:$E,$B$1)</f>
        <v>0</v>
      </c>
      <c r="E250" s="9">
        <f>SUMIFS('2013Figures'!$J:$J,'2013Figures'!$C:$C,$A250,'2013Figures'!$H:$H,$B250,'2013Figures'!$I:$I,$C250,'2013Figures'!$B:$B,"BrokerToCy",'2013Figures'!$G:$G,"E1",'2013Figures'!$E:$E,$B$1)</f>
        <v>0</v>
      </c>
      <c r="F250" s="9">
        <f>SUMIFS('2013Figures'!$J:$J,'2013Figures'!$C:$C,$A250,'2013Figures'!$H:$H,$B250,'2013Figures'!$I:$I,$C250,'2013Figures'!$B:$B,"BrokerToCy",'2013Figures'!$G:$G,"P1",'2013Figures'!$E:$E,$B$1)</f>
        <v>0</v>
      </c>
      <c r="G250" s="9">
        <f>SUMIFS('2013Figures'!$J:$J,'2013Figures'!$C:$C,$A250,'2013Figures'!$H:$H,$B250,'2013Figures'!$I:$I,$C250,'2013Figures'!$B:$B,"CyToBroker",'2013Figures'!$G:$G,"E1",'2013Figures'!$E:$E,$B$1)</f>
        <v>0</v>
      </c>
      <c r="H250" s="9">
        <f>SUMIFS('2013Figures'!$J:$J,'2013Figures'!$C:$C,$A250,'2013Figures'!$H:$H,$B250,'2013Figures'!$I:$I,$C250,'2013Figures'!$B:$B,"CyToBroker",'2013Figures'!$G:$G,"P1",'2013Figures'!$E:$E,$B$1)</f>
        <v>0</v>
      </c>
      <c r="I250" s="30"/>
      <c r="J250" s="31">
        <v>201502</v>
      </c>
      <c r="K250" s="30"/>
      <c r="L250" s="42">
        <f>SUMIFS('2012Figures'!$J:$J,'2012Figures'!$C:$C,$A250,'2012Figures'!$H:$H,$B250,'2012Figures'!$I:$I,$C250,'2012Figures'!$E:$E,$B$1)</f>
        <v>0</v>
      </c>
      <c r="M250" s="52">
        <f>SUMIFS('2012Figures'!$J:$J,'2012Figures'!$C:$C,$A250,'2012Figures'!$H:$H,$B250,'2012Figures'!$I:$I,$C250,'2012Figures'!$B:$B,"BrokerToCy",'2012Figures'!$G:$G,"E1",'2012Figures'!$E:$E,$B$1)</f>
        <v>0</v>
      </c>
      <c r="N250" s="52">
        <f>SUMIFS('2012Figures'!$J:$J,'2012Figures'!$C:$C,$A250,'2012Figures'!$H:$H,$B250,'2012Figures'!$I:$I,$C250,'2012Figures'!$B:$B,"BrokerToCy",'2012Figures'!$G:$G,"P1",'2012Figures'!$E:$E,$B$1)</f>
        <v>0</v>
      </c>
      <c r="O250" s="52">
        <f>SUMIFS('2012Figures'!$J:$J,'2012Figures'!$C:$C,$A250,'2012Figures'!$H:$H,$B250,'2012Figures'!$I:$I,$C250,'2012Figures'!$B:$B,"CyToBroker",'2012Figures'!$G:$G,"E1",'2012Figures'!$E:$E,$B$1)</f>
        <v>0</v>
      </c>
      <c r="P250" s="52">
        <f>SUMIFS('2012Figures'!$J:$J,'2012Figures'!$C:$C,$A250,'2012Figures'!$H:$H,$B250,'2012Figures'!$I:$I,$C250,'2012Figures'!$B:$B,"CyToBroker",'2012Figures'!$G:$G,"P1",'2012Figures'!$E:$E,$B$1)</f>
        <v>0</v>
      </c>
      <c r="Q250" s="30"/>
      <c r="R250" s="46" t="str">
        <f t="shared" si="28"/>
        <v/>
      </c>
      <c r="S250" s="46" t="str">
        <f t="shared" si="28"/>
        <v/>
      </c>
      <c r="T250" s="46" t="str">
        <f t="shared" si="28"/>
        <v/>
      </c>
      <c r="U250" s="46" t="str">
        <f t="shared" si="28"/>
        <v/>
      </c>
      <c r="V250" s="46" t="str">
        <f t="shared" si="28"/>
        <v/>
      </c>
    </row>
    <row r="251" spans="1:22" x14ac:dyDescent="0.2">
      <c r="A251" s="1">
        <v>139</v>
      </c>
      <c r="B251" s="1" t="s">
        <v>167</v>
      </c>
      <c r="C251" s="8">
        <v>1</v>
      </c>
      <c r="D251" s="29">
        <f>SUMIFS('2013Figures'!$J:$J,'2013Figures'!$C:$C,$A251,'2013Figures'!$H:$H,$B251,'2013Figures'!$I:$I,$C251,'2013Figures'!$E:$E,$B$1)</f>
        <v>0</v>
      </c>
      <c r="E251" s="9">
        <f>SUMIFS('2013Figures'!$J:$J,'2013Figures'!$C:$C,$A251,'2013Figures'!$H:$H,$B251,'2013Figures'!$I:$I,$C251,'2013Figures'!$B:$B,"BrokerToCy",'2013Figures'!$G:$G,"E1",'2013Figures'!$E:$E,$B$1)</f>
        <v>0</v>
      </c>
      <c r="F251" s="9">
        <f>SUMIFS('2013Figures'!$J:$J,'2013Figures'!$C:$C,$A251,'2013Figures'!$H:$H,$B251,'2013Figures'!$I:$I,$C251,'2013Figures'!$B:$B,"BrokerToCy",'2013Figures'!$G:$G,"P1",'2013Figures'!$E:$E,$B$1)</f>
        <v>0</v>
      </c>
      <c r="G251" s="9">
        <f>SUMIFS('2013Figures'!$J:$J,'2013Figures'!$C:$C,$A251,'2013Figures'!$H:$H,$B251,'2013Figures'!$I:$I,$C251,'2013Figures'!$B:$B,"CyToBroker",'2013Figures'!$G:$G,"E1",'2013Figures'!$E:$E,$B$1)</f>
        <v>0</v>
      </c>
      <c r="H251" s="9">
        <f>SUMIFS('2013Figures'!$J:$J,'2013Figures'!$C:$C,$A251,'2013Figures'!$H:$H,$B251,'2013Figures'!$I:$I,$C251,'2013Figures'!$B:$B,"CyToBroker",'2013Figures'!$G:$G,"P1",'2013Figures'!$E:$E,$B$1)</f>
        <v>0</v>
      </c>
      <c r="J251" s="31">
        <v>201501</v>
      </c>
      <c r="L251" s="42">
        <f>SUMIFS('2012Figures'!$J:$J,'2012Figures'!$C:$C,$A251,'2012Figures'!$H:$H,$B251,'2012Figures'!$I:$I,$C251,'2012Figures'!$E:$E,$B$1)</f>
        <v>0</v>
      </c>
      <c r="M251" s="52">
        <f>SUMIFS('2012Figures'!$J:$J,'2012Figures'!$C:$C,$A251,'2012Figures'!$H:$H,$B251,'2012Figures'!$I:$I,$C251,'2012Figures'!$B:$B,"BrokerToCy",'2012Figures'!$G:$G,"E1",'2012Figures'!$E:$E,$B$1)</f>
        <v>0</v>
      </c>
      <c r="N251" s="52">
        <f>SUMIFS('2012Figures'!$J:$J,'2012Figures'!$C:$C,$A251,'2012Figures'!$H:$H,$B251,'2012Figures'!$I:$I,$C251,'2012Figures'!$B:$B,"BrokerToCy",'2012Figures'!$G:$G,"P1",'2012Figures'!$E:$E,$B$1)</f>
        <v>0</v>
      </c>
      <c r="O251" s="52">
        <f>SUMIFS('2012Figures'!$J:$J,'2012Figures'!$C:$C,$A251,'2012Figures'!$H:$H,$B251,'2012Figures'!$I:$I,$C251,'2012Figures'!$B:$B,"CyToBroker",'2012Figures'!$G:$G,"E1",'2012Figures'!$E:$E,$B$1)</f>
        <v>0</v>
      </c>
      <c r="P251" s="52">
        <f>SUMIFS('2012Figures'!$J:$J,'2012Figures'!$C:$C,$A251,'2012Figures'!$H:$H,$B251,'2012Figures'!$I:$I,$C251,'2012Figures'!$B:$B,"CyToBroker",'2012Figures'!$G:$G,"P1",'2012Figures'!$E:$E,$B$1)</f>
        <v>0</v>
      </c>
      <c r="R251" s="46" t="str">
        <f t="shared" si="28"/>
        <v/>
      </c>
      <c r="S251" s="46" t="str">
        <f t="shared" si="28"/>
        <v/>
      </c>
      <c r="T251" s="46" t="str">
        <f t="shared" si="28"/>
        <v/>
      </c>
      <c r="U251" s="46" t="str">
        <f t="shared" si="28"/>
        <v/>
      </c>
      <c r="V251" s="46" t="str">
        <f t="shared" si="28"/>
        <v/>
      </c>
    </row>
    <row r="252" spans="1:22" x14ac:dyDescent="0.2">
      <c r="A252" s="1">
        <v>139</v>
      </c>
      <c r="B252" s="1" t="s">
        <v>167</v>
      </c>
      <c r="D252" s="29">
        <f>SUMIFS('2013Figures'!$J:$J,'2013Figures'!$C:$C,$A252,'2013Figures'!$I:$I,"",'2013Figures'!$E:$E,$B$1)</f>
        <v>0</v>
      </c>
      <c r="E252" s="9">
        <f>SUMIFS('2013Figures'!$J:$J,'2013Figures'!$C:$C,$A252,'2013Figures'!$I:$I,"",'2013Figures'!$B:$B,"BrokerToCy",'2013Figures'!$G:$G,"E1",'2013Figures'!$E:$E,$B$1)</f>
        <v>0</v>
      </c>
      <c r="F252" s="9">
        <f>SUMIFS('2013Figures'!$J:$J,'2013Figures'!$C:$C,$A252,'2013Figures'!$I:$I,"",'2013Figures'!$B:$B,"BrokerToCy",'2013Figures'!$G:$G,"P1",'2013Figures'!$E:$E,$B$1)</f>
        <v>0</v>
      </c>
      <c r="G252" s="9">
        <f>SUMIFS('2013Figures'!$J:$J,'2013Figures'!$C:$C,$A252,'2013Figures'!$I:$I,"",'2013Figures'!$B:$B,"CyToBroker",'2013Figures'!$G:$G,"E1",'2013Figures'!$E:$E,$B$1)</f>
        <v>0</v>
      </c>
      <c r="H252" s="9">
        <f>SUMIFS('2013Figures'!$J:$J,'2013Figures'!$C:$C,$A252,'2013Figures'!$I:$I,"",'2013Figures'!$B:$B,"CyToBroker",'2013Figures'!$G:$G,"P1",'2013Figures'!$E:$E,$B$1)</f>
        <v>0</v>
      </c>
      <c r="J252" s="8" t="s">
        <v>131</v>
      </c>
      <c r="L252" s="42">
        <f>SUMIFS('2012Figures'!$J:$J,'2012Figures'!$C:$C,$A252,'2012Figures'!$I:$I,"",'2012Figures'!$E:$E,$B$1)</f>
        <v>0</v>
      </c>
      <c r="M252" s="52">
        <f>SUMIFS('2012Figures'!$J:$J,'2012Figures'!$C:$C,$A252,'2012Figures'!$I:$I,"",'2012Figures'!$B:$B,"BrokerToCy",'2012Figures'!$G:$G,"E1",'2012Figures'!$E:$E,$B$1)</f>
        <v>0</v>
      </c>
      <c r="N252" s="52">
        <f>SUMIFS('2012Figures'!$J:$J,'2012Figures'!$C:$C,$A252,'2012Figures'!$I:$I,"",'2012Figures'!$B:$B,"BrokerToCy",'2012Figures'!$G:$G,"P1",'2012Figures'!$E:$E,$B$1)</f>
        <v>0</v>
      </c>
      <c r="O252" s="52">
        <f>SUMIFS('2012Figures'!$J:$J,'2012Figures'!$C:$C,$A252,'2012Figures'!$I:$I,"",'2012Figures'!$B:$B,"CyToBroker",'2012Figures'!$G:$G,"E1",'2012Figures'!$E:$E,$B$1)</f>
        <v>0</v>
      </c>
      <c r="P252" s="52">
        <f>SUMIFS('2012Figures'!$J:$J,'2012Figures'!$C:$C,$A252,'2012Figures'!$I:$I,"",'2012Figures'!$B:$B,"CyToBroker",'2012Figures'!$G:$G,"P1",'2012Figures'!$E:$E,$B$1)</f>
        <v>0</v>
      </c>
      <c r="R252" s="46" t="str">
        <f t="shared" si="28"/>
        <v/>
      </c>
      <c r="S252" s="46" t="str">
        <f t="shared" si="28"/>
        <v/>
      </c>
      <c r="T252" s="46" t="str">
        <f t="shared" si="28"/>
        <v/>
      </c>
      <c r="U252" s="46" t="str">
        <f t="shared" si="28"/>
        <v/>
      </c>
      <c r="V252" s="46" t="str">
        <f t="shared" si="28"/>
        <v/>
      </c>
    </row>
    <row r="253" spans="1:22" x14ac:dyDescent="0.2">
      <c r="A253" s="21"/>
      <c r="B253" s="21" t="s">
        <v>92</v>
      </c>
      <c r="C253" s="22"/>
      <c r="D253" s="23">
        <f>SUM(E253:H253)</f>
        <v>0</v>
      </c>
      <c r="E253" s="23">
        <f>SUM(E250:E252)</f>
        <v>0</v>
      </c>
      <c r="F253" s="23">
        <f>SUM(F250:F252)</f>
        <v>0</v>
      </c>
      <c r="G253" s="23">
        <f>SUM(G250:G252)</f>
        <v>0</v>
      </c>
      <c r="H253" s="23">
        <f>SUM(H250:H252)</f>
        <v>0</v>
      </c>
      <c r="I253" s="21"/>
      <c r="J253" s="22"/>
      <c r="K253" s="21"/>
      <c r="L253" s="43">
        <f>SUM(M253:P253)</f>
        <v>0</v>
      </c>
      <c r="M253" s="43">
        <f>SUM(M250:M252)</f>
        <v>0</v>
      </c>
      <c r="N253" s="43">
        <f>SUM(N250:N252)</f>
        <v>0</v>
      </c>
      <c r="O253" s="43">
        <f>SUM(O250:O252)</f>
        <v>0</v>
      </c>
      <c r="P253" s="43">
        <f>SUM(P250:P252)</f>
        <v>0</v>
      </c>
      <c r="Q253" s="21"/>
      <c r="R253" s="21"/>
      <c r="S253" s="21"/>
      <c r="T253" s="21"/>
      <c r="U253" s="21"/>
      <c r="V253" s="21"/>
    </row>
    <row r="254" spans="1:22" x14ac:dyDescent="0.2">
      <c r="A254" s="28">
        <v>140</v>
      </c>
      <c r="B254" s="28" t="s">
        <v>114</v>
      </c>
      <c r="C254" s="17" t="s">
        <v>88</v>
      </c>
      <c r="D254" s="18">
        <f>SUMIFS('2013Figures'!$J:$J,'2013Figures'!$C:$C,$A254,'2013Figures'!$E:$E,$B$1)</f>
        <v>0</v>
      </c>
      <c r="E254" s="18">
        <f>SUMIFS('2013Figures'!$J:$J,'2013Figures'!$C:$C,$A254,'2013Figures'!$B:$B,"BrokerToCy",'2013Figures'!$G:$G,"E1",'2013Figures'!$E:$E,$B$1)</f>
        <v>0</v>
      </c>
      <c r="F254" s="18">
        <f>SUMIFS('2013Figures'!$J:$J,'2013Figures'!$C:$C,$A254,'2013Figures'!$B:$B,"BrokerToCy",'2013Figures'!$G:$G,"P1",'2013Figures'!$E:$E,$B$1)</f>
        <v>0</v>
      </c>
      <c r="G254" s="18">
        <f>SUMIFS('2013Figures'!$J:$J,'2013Figures'!$C:$C,$A254,'2013Figures'!$B:$B,"CyToBroker",'2013Figures'!$G:$G,"E1",'2013Figures'!$E:$E,$B$1)</f>
        <v>0</v>
      </c>
      <c r="H254" s="18">
        <f>SUMIFS('2013Figures'!$J:$J,'2013Figures'!$C:$C,$A254,'2013Figures'!$B:$B,"CyToBroker",'2013Figures'!$G:$G,"P1",'2013Figures'!$E:$E,$B$1)</f>
        <v>0</v>
      </c>
      <c r="I254" s="28"/>
      <c r="J254" s="17"/>
      <c r="K254" s="28"/>
      <c r="L254" s="50">
        <f>SUMIFS('2012Figures'!$J:$J,'2012Figures'!$C:$C,$A254,'2012Figures'!$E:$E,$B$1)</f>
        <v>0</v>
      </c>
      <c r="M254" s="50">
        <f>SUMIFS('2012Figures'!$J:$J,'2012Figures'!$C:$C,$A254,'2012Figures'!$B:$B,"BrokerToCy",'2012Figures'!$G:$G,"E1",'2012Figures'!$E:$E,$B$1)</f>
        <v>0</v>
      </c>
      <c r="N254" s="50">
        <f>SUMIFS('2012Figures'!$J:$J,'2012Figures'!$C:$C,$A254,'2012Figures'!$B:$B,"BrokerToCy",'2012Figures'!$G:$G,"P1",'2012Figures'!$E:$E,$B$1)</f>
        <v>0</v>
      </c>
      <c r="O254" s="50">
        <f>SUMIFS('2012Figures'!$J:$J,'2012Figures'!$C:$C,$A254,'2012Figures'!$B:$B,"CyToBroker",'2012Figures'!$G:$G,"E1",'2012Figures'!$E:$E,$B$1)</f>
        <v>0</v>
      </c>
      <c r="P254" s="50">
        <f>SUMIFS('2012Figures'!$J:$J,'2012Figures'!$C:$C,$A254,'2012Figures'!$B:$B,"CyToBroker",'2012Figures'!$G:$G,"P1",'2012Figures'!$E:$E,$B$1)</f>
        <v>0</v>
      </c>
      <c r="Q254" s="28"/>
      <c r="R254" s="46" t="str">
        <f t="shared" si="28"/>
        <v/>
      </c>
      <c r="S254" s="46" t="str">
        <f t="shared" si="28"/>
        <v/>
      </c>
      <c r="T254" s="46" t="str">
        <f t="shared" si="28"/>
        <v/>
      </c>
      <c r="U254" s="46" t="str">
        <f t="shared" si="28"/>
        <v/>
      </c>
      <c r="V254" s="46" t="str">
        <f t="shared" si="28"/>
        <v/>
      </c>
    </row>
    <row r="255" spans="1:22" x14ac:dyDescent="0.2">
      <c r="A255" s="1">
        <v>140</v>
      </c>
      <c r="B255" s="1" t="s">
        <v>114</v>
      </c>
      <c r="C255" s="8">
        <v>2</v>
      </c>
      <c r="D255" s="29">
        <f>SUMIFS('2013Figures'!$J:$J,'2013Figures'!$C:$C,$A255,'2013Figures'!$H:$H,$B255,'2013Figures'!$I:$I,$C255,'2013Figures'!$E:$E,$B$1)</f>
        <v>0</v>
      </c>
      <c r="E255" s="9">
        <f>SUMIFS('2013Figures'!$J:$J,'2013Figures'!$C:$C,$A255,'2013Figures'!$H:$H,$B255,'2013Figures'!$I:$I,$C255,'2013Figures'!$B:$B,"BrokerToCy",'2013Figures'!$G:$G,"E1",'2013Figures'!$E:$E,$B$1)</f>
        <v>0</v>
      </c>
      <c r="F255" s="9">
        <f>SUMIFS('2013Figures'!$J:$J,'2013Figures'!$C:$C,$A255,'2013Figures'!$H:$H,$B255,'2013Figures'!$I:$I,$C255,'2013Figures'!$B:$B,"BrokerToCy",'2013Figures'!$G:$G,"P1",'2013Figures'!$E:$E,$B$1)</f>
        <v>0</v>
      </c>
      <c r="G255" s="9">
        <f>SUMIFS('2013Figures'!$J:$J,'2013Figures'!$C:$C,$A255,'2013Figures'!$H:$H,$B255,'2013Figures'!$I:$I,$C255,'2013Figures'!$B:$B,"CyToBroker",'2013Figures'!$G:$G,"E1",'2013Figures'!$E:$E,$B$1)</f>
        <v>0</v>
      </c>
      <c r="H255" s="9">
        <f>SUMIFS('2013Figures'!$J:$J,'2013Figures'!$C:$C,$A255,'2013Figures'!$H:$H,$B255,'2013Figures'!$I:$I,$C255,'2013Figures'!$B:$B,"CyToBroker",'2013Figures'!$G:$G,"P1",'2013Figures'!$E:$E,$B$1)</f>
        <v>0</v>
      </c>
      <c r="I255" s="30"/>
      <c r="J255" s="31">
        <v>201010</v>
      </c>
      <c r="K255" s="30"/>
      <c r="L255" s="42">
        <f>SUMIFS('2012Figures'!$J:$J,'2012Figures'!$C:$C,$A255,'2012Figures'!$H:$H,$B255,'2012Figures'!$I:$I,$C255,'2012Figures'!$E:$E,$B$1)</f>
        <v>0</v>
      </c>
      <c r="M255" s="52">
        <f>SUMIFS('2012Figures'!$J:$J,'2012Figures'!$C:$C,$A255,'2012Figures'!$H:$H,$B255,'2012Figures'!$I:$I,$C255,'2012Figures'!$B:$B,"BrokerToCy",'2012Figures'!$G:$G,"E1",'2012Figures'!$E:$E,$B$1)</f>
        <v>0</v>
      </c>
      <c r="N255" s="52">
        <f>SUMIFS('2012Figures'!$J:$J,'2012Figures'!$C:$C,$A255,'2012Figures'!$H:$H,$B255,'2012Figures'!$I:$I,$C255,'2012Figures'!$B:$B,"BrokerToCy",'2012Figures'!$G:$G,"P1",'2012Figures'!$E:$E,$B$1)</f>
        <v>0</v>
      </c>
      <c r="O255" s="52">
        <f>SUMIFS('2012Figures'!$J:$J,'2012Figures'!$C:$C,$A255,'2012Figures'!$H:$H,$B255,'2012Figures'!$I:$I,$C255,'2012Figures'!$B:$B,"CyToBroker",'2012Figures'!$G:$G,"E1",'2012Figures'!$E:$E,$B$1)</f>
        <v>0</v>
      </c>
      <c r="P255" s="52">
        <f>SUMIFS('2012Figures'!$J:$J,'2012Figures'!$C:$C,$A255,'2012Figures'!$H:$H,$B255,'2012Figures'!$I:$I,$C255,'2012Figures'!$B:$B,"CyToBroker",'2012Figures'!$G:$G,"P1",'2012Figures'!$E:$E,$B$1)</f>
        <v>0</v>
      </c>
      <c r="Q255" s="30"/>
      <c r="R255" s="46" t="str">
        <f t="shared" si="28"/>
        <v/>
      </c>
      <c r="S255" s="46" t="str">
        <f t="shared" si="28"/>
        <v/>
      </c>
      <c r="T255" s="46" t="str">
        <f t="shared" si="28"/>
        <v/>
      </c>
      <c r="U255" s="46" t="str">
        <f t="shared" si="28"/>
        <v/>
      </c>
      <c r="V255" s="46" t="str">
        <f t="shared" si="28"/>
        <v/>
      </c>
    </row>
    <row r="256" spans="1:22" x14ac:dyDescent="0.2">
      <c r="A256" s="1">
        <v>140</v>
      </c>
      <c r="B256" s="1" t="s">
        <v>114</v>
      </c>
      <c r="C256" s="8">
        <v>1</v>
      </c>
      <c r="D256" s="29">
        <f>SUMIFS('2013Figures'!$J:$J,'2013Figures'!$C:$C,$A256,'2013Figures'!$H:$H,$B256,'2013Figures'!$I:$I,$C256,'2013Figures'!$E:$E,$B$1)</f>
        <v>0</v>
      </c>
      <c r="E256" s="9">
        <f>SUMIFS('2013Figures'!$J:$J,'2013Figures'!$C:$C,$A256,'2013Figures'!$H:$H,$B256,'2013Figures'!$I:$I,$C256,'2013Figures'!$B:$B,"BrokerToCy",'2013Figures'!$G:$G,"E1",'2013Figures'!$E:$E,$B$1)</f>
        <v>0</v>
      </c>
      <c r="F256" s="9">
        <f>SUMIFS('2013Figures'!$J:$J,'2013Figures'!$C:$C,$A256,'2013Figures'!$H:$H,$B256,'2013Figures'!$I:$I,$C256,'2013Figures'!$B:$B,"BrokerToCy",'2013Figures'!$G:$G,"P1",'2013Figures'!$E:$E,$B$1)</f>
        <v>0</v>
      </c>
      <c r="G256" s="9">
        <f>SUMIFS('2013Figures'!$J:$J,'2013Figures'!$C:$C,$A256,'2013Figures'!$H:$H,$B256,'2013Figures'!$I:$I,$C256,'2013Figures'!$B:$B,"CyToBroker",'2013Figures'!$G:$G,"E1",'2013Figures'!$E:$E,$B$1)</f>
        <v>0</v>
      </c>
      <c r="H256" s="9">
        <f>SUMIFS('2013Figures'!$J:$J,'2013Figures'!$C:$C,$A256,'2013Figures'!$H:$H,$B256,'2013Figures'!$I:$I,$C256,'2013Figures'!$B:$B,"CyToBroker",'2013Figures'!$G:$G,"P1",'2013Figures'!$E:$E,$B$1)</f>
        <v>0</v>
      </c>
      <c r="J256" s="8" t="s">
        <v>131</v>
      </c>
      <c r="L256" s="42">
        <f>SUMIFS('2012Figures'!$J:$J,'2012Figures'!$C:$C,$A256,'2012Figures'!$H:$H,$B256,'2012Figures'!$I:$I,$C256,'2012Figures'!$E:$E,$B$1)</f>
        <v>0</v>
      </c>
      <c r="M256" s="52">
        <f>SUMIFS('2012Figures'!$J:$J,'2012Figures'!$C:$C,$A256,'2012Figures'!$H:$H,$B256,'2012Figures'!$I:$I,$C256,'2012Figures'!$B:$B,"BrokerToCy",'2012Figures'!$G:$G,"E1",'2012Figures'!$E:$E,$B$1)</f>
        <v>0</v>
      </c>
      <c r="N256" s="52">
        <f>SUMIFS('2012Figures'!$J:$J,'2012Figures'!$C:$C,$A256,'2012Figures'!$H:$H,$B256,'2012Figures'!$I:$I,$C256,'2012Figures'!$B:$B,"BrokerToCy",'2012Figures'!$G:$G,"P1",'2012Figures'!$E:$E,$B$1)</f>
        <v>0</v>
      </c>
      <c r="O256" s="52">
        <f>SUMIFS('2012Figures'!$J:$J,'2012Figures'!$C:$C,$A256,'2012Figures'!$H:$H,$B256,'2012Figures'!$I:$I,$C256,'2012Figures'!$B:$B,"CyToBroker",'2012Figures'!$G:$G,"E1",'2012Figures'!$E:$E,$B$1)</f>
        <v>0</v>
      </c>
      <c r="P256" s="52">
        <f>SUMIFS('2012Figures'!$J:$J,'2012Figures'!$C:$C,$A256,'2012Figures'!$H:$H,$B256,'2012Figures'!$I:$I,$C256,'2012Figures'!$B:$B,"CyToBroker",'2012Figures'!$G:$G,"P1",'2012Figures'!$E:$E,$B$1)</f>
        <v>0</v>
      </c>
      <c r="R256" s="46" t="str">
        <f t="shared" si="28"/>
        <v/>
      </c>
      <c r="S256" s="46" t="str">
        <f t="shared" si="28"/>
        <v/>
      </c>
      <c r="T256" s="46" t="str">
        <f t="shared" si="28"/>
        <v/>
      </c>
      <c r="U256" s="46" t="str">
        <f t="shared" si="28"/>
        <v/>
      </c>
      <c r="V256" s="46" t="str">
        <f t="shared" si="28"/>
        <v/>
      </c>
    </row>
    <row r="257" spans="1:22" x14ac:dyDescent="0.2">
      <c r="A257" s="1">
        <v>140</v>
      </c>
      <c r="B257" s="1" t="s">
        <v>114</v>
      </c>
      <c r="D257" s="29">
        <f>SUMIFS('2013Figures'!$J:$J,'2013Figures'!$C:$C,$A257,'2013Figures'!$I:$I,"",'2013Figures'!$E:$E,$B$1)</f>
        <v>0</v>
      </c>
      <c r="E257" s="9">
        <f>SUMIFS('2013Figures'!$J:$J,'2013Figures'!$C:$C,$A257,'2013Figures'!$I:$I,"",'2013Figures'!$B:$B,"BrokerToCy",'2013Figures'!$G:$G,"E1",'2013Figures'!$E:$E,$B$1)</f>
        <v>0</v>
      </c>
      <c r="F257" s="9">
        <f>SUMIFS('2013Figures'!$J:$J,'2013Figures'!$C:$C,$A257,'2013Figures'!$I:$I,"",'2013Figures'!$B:$B,"BrokerToCy",'2013Figures'!$G:$G,"P1",'2013Figures'!$E:$E,$B$1)</f>
        <v>0</v>
      </c>
      <c r="G257" s="9">
        <f>SUMIFS('2013Figures'!$J:$J,'2013Figures'!$C:$C,$A257,'2013Figures'!$I:$I,"",'2013Figures'!$B:$B,"CyToBroker",'2013Figures'!$G:$G,"E1",'2013Figures'!$E:$E,$B$1)</f>
        <v>0</v>
      </c>
      <c r="H257" s="9">
        <f>SUMIFS('2013Figures'!$J:$J,'2013Figures'!$C:$C,$A257,'2013Figures'!$I:$I,"",'2013Figures'!$B:$B,"CyToBroker",'2013Figures'!$G:$G,"P1",'2013Figures'!$E:$E,$B$1)</f>
        <v>0</v>
      </c>
      <c r="J257" s="8" t="s">
        <v>131</v>
      </c>
      <c r="L257" s="42">
        <f>SUMIFS('2012Figures'!$J:$J,'2012Figures'!$C:$C,$A257,'2012Figures'!$I:$I,"",'2012Figures'!$E:$E,$B$1)</f>
        <v>0</v>
      </c>
      <c r="M257" s="52">
        <f>SUMIFS('2012Figures'!$J:$J,'2012Figures'!$C:$C,$A257,'2012Figures'!$I:$I,"",'2012Figures'!$B:$B,"BrokerToCy",'2012Figures'!$G:$G,"E1",'2012Figures'!$E:$E,$B$1)</f>
        <v>0</v>
      </c>
      <c r="N257" s="52">
        <f>SUMIFS('2012Figures'!$J:$J,'2012Figures'!$C:$C,$A257,'2012Figures'!$I:$I,"",'2012Figures'!$B:$B,"BrokerToCy",'2012Figures'!$G:$G,"P1",'2012Figures'!$E:$E,$B$1)</f>
        <v>0</v>
      </c>
      <c r="O257" s="52">
        <f>SUMIFS('2012Figures'!$J:$J,'2012Figures'!$C:$C,$A257,'2012Figures'!$I:$I,"",'2012Figures'!$B:$B,"CyToBroker",'2012Figures'!$G:$G,"E1",'2012Figures'!$E:$E,$B$1)</f>
        <v>0</v>
      </c>
      <c r="P257" s="52">
        <f>SUMIFS('2012Figures'!$J:$J,'2012Figures'!$C:$C,$A257,'2012Figures'!$I:$I,"",'2012Figures'!$B:$B,"CyToBroker",'2012Figures'!$G:$G,"P1",'2012Figures'!$E:$E,$B$1)</f>
        <v>0</v>
      </c>
      <c r="R257" s="46" t="str">
        <f t="shared" si="28"/>
        <v/>
      </c>
      <c r="S257" s="46" t="str">
        <f t="shared" si="28"/>
        <v/>
      </c>
      <c r="T257" s="46" t="str">
        <f t="shared" si="28"/>
        <v/>
      </c>
      <c r="U257" s="46" t="str">
        <f t="shared" si="28"/>
        <v/>
      </c>
      <c r="V257" s="46" t="str">
        <f t="shared" si="28"/>
        <v/>
      </c>
    </row>
    <row r="258" spans="1:22" x14ac:dyDescent="0.2">
      <c r="A258" s="21"/>
      <c r="B258" s="21" t="s">
        <v>92</v>
      </c>
      <c r="C258" s="22"/>
      <c r="D258" s="23">
        <f>SUM(E258:H258)</f>
        <v>0</v>
      </c>
      <c r="E258" s="23">
        <f>SUM(E255:E257)</f>
        <v>0</v>
      </c>
      <c r="F258" s="23">
        <f>SUM(F255:F257)</f>
        <v>0</v>
      </c>
      <c r="G258" s="23">
        <f>SUM(G255:G257)</f>
        <v>0</v>
      </c>
      <c r="H258" s="23">
        <f>SUM(H255:H257)</f>
        <v>0</v>
      </c>
      <c r="I258" s="21"/>
      <c r="J258" s="22"/>
      <c r="K258" s="21"/>
      <c r="L258" s="43">
        <f>SUM(M258:P258)</f>
        <v>0</v>
      </c>
      <c r="M258" s="43">
        <f>SUM(M255:M257)</f>
        <v>0</v>
      </c>
      <c r="N258" s="43">
        <f>SUM(N255:N257)</f>
        <v>0</v>
      </c>
      <c r="O258" s="43">
        <f>SUM(O255:O257)</f>
        <v>0</v>
      </c>
      <c r="P258" s="43">
        <f>SUM(P255:P257)</f>
        <v>0</v>
      </c>
      <c r="Q258" s="21"/>
      <c r="R258" s="21"/>
      <c r="S258" s="21"/>
      <c r="T258" s="21"/>
      <c r="U258" s="21"/>
      <c r="V258" s="21"/>
    </row>
    <row r="259" spans="1:22" x14ac:dyDescent="0.2">
      <c r="A259" s="28">
        <v>202</v>
      </c>
      <c r="B259" s="28" t="s">
        <v>40</v>
      </c>
      <c r="C259" s="17" t="s">
        <v>88</v>
      </c>
      <c r="D259" s="18">
        <f>SUMIFS('2013Figures'!$J:$J,'2013Figures'!$C:$C,$A259,'2013Figures'!$E:$E,$B$1)</f>
        <v>10161</v>
      </c>
      <c r="E259" s="18">
        <f>SUMIFS('2013Figures'!$J:$J,'2013Figures'!$C:$C,$A259,'2013Figures'!$B:$B,"BrokerToCy",'2013Figures'!$G:$G,"E1",'2013Figures'!$E:$E,$B$1)</f>
        <v>11</v>
      </c>
      <c r="F259" s="18">
        <f>SUMIFS('2013Figures'!$J:$J,'2013Figures'!$C:$C,$A259,'2013Figures'!$B:$B,"BrokerToCy",'2013Figures'!$G:$G,"P1",'2013Figures'!$E:$E,$B$1)</f>
        <v>10150</v>
      </c>
      <c r="G259" s="18">
        <f>SUMIFS('2013Figures'!$J:$J,'2013Figures'!$C:$C,$A259,'2013Figures'!$B:$B,"CyToBroker",'2013Figures'!$G:$G,"E1",'2013Figures'!$E:$E,$B$1)</f>
        <v>0</v>
      </c>
      <c r="H259" s="18">
        <f>SUMIFS('2013Figures'!$J:$J,'2013Figures'!$C:$C,$A259,'2013Figures'!$B:$B,"CyToBroker",'2013Figures'!$G:$G,"P1",'2013Figures'!$E:$E,$B$1)</f>
        <v>0</v>
      </c>
      <c r="I259" s="28"/>
      <c r="J259" s="17"/>
      <c r="K259" s="28"/>
      <c r="L259" s="50">
        <f>SUMIFS('2012Figures'!$J:$J,'2012Figures'!$C:$C,$A259,'2012Figures'!$E:$E,$B$1)</f>
        <v>17348</v>
      </c>
      <c r="M259" s="50">
        <f>SUMIFS('2012Figures'!$J:$J,'2012Figures'!$C:$C,$A259,'2012Figures'!$B:$B,"BrokerToCy",'2012Figures'!$G:$G,"E1",'2012Figures'!$E:$E,$B$1)</f>
        <v>18</v>
      </c>
      <c r="N259" s="50">
        <f>SUMIFS('2012Figures'!$J:$J,'2012Figures'!$C:$C,$A259,'2012Figures'!$B:$B,"BrokerToCy",'2012Figures'!$G:$G,"P1",'2012Figures'!$E:$E,$B$1)</f>
        <v>17330</v>
      </c>
      <c r="O259" s="50">
        <f>SUMIFS('2012Figures'!$J:$J,'2012Figures'!$C:$C,$A259,'2012Figures'!$B:$B,"CyToBroker",'2012Figures'!$G:$G,"E1",'2012Figures'!$E:$E,$B$1)</f>
        <v>0</v>
      </c>
      <c r="P259" s="50">
        <f>SUMIFS('2012Figures'!$J:$J,'2012Figures'!$C:$C,$A259,'2012Figures'!$B:$B,"CyToBroker",'2012Figures'!$G:$G,"P1",'2012Figures'!$E:$E,$B$1)</f>
        <v>0</v>
      </c>
      <c r="Q259" s="28"/>
      <c r="R259" s="46">
        <f t="shared" si="28"/>
        <v>-0.41</v>
      </c>
      <c r="S259" s="46">
        <f t="shared" si="28"/>
        <v>-0.39</v>
      </c>
      <c r="T259" s="46">
        <f t="shared" si="28"/>
        <v>-0.41</v>
      </c>
      <c r="U259" s="46" t="str">
        <f t="shared" si="28"/>
        <v/>
      </c>
      <c r="V259" s="46" t="str">
        <f t="shared" si="28"/>
        <v/>
      </c>
    </row>
    <row r="260" spans="1:22" x14ac:dyDescent="0.2">
      <c r="A260" s="1">
        <v>202</v>
      </c>
      <c r="B260" s="1" t="s">
        <v>40</v>
      </c>
      <c r="C260" s="8">
        <v>5</v>
      </c>
      <c r="D260" s="29">
        <f>SUMIFS('2013Figures'!$J:$J,'2013Figures'!$C:$C,$A260,'2013Figures'!$H:$H,$B260,'2013Figures'!$I:$I,$C260,'2013Figures'!$E:$E,$B$1)</f>
        <v>0</v>
      </c>
      <c r="E260" s="9">
        <f>SUMIFS('2013Figures'!$J:$J,'2013Figures'!$C:$C,$A260,'2013Figures'!$H:$H,$B260,'2013Figures'!$I:$I,$C260,'2013Figures'!$B:$B,"BrokerToCy",'2013Figures'!$G:$G,"E1",'2013Figures'!$E:$E,$B$1)</f>
        <v>0</v>
      </c>
      <c r="F260" s="9">
        <f>SUMIFS('2013Figures'!$J:$J,'2013Figures'!$C:$C,$A260,'2013Figures'!$H:$H,$B260,'2013Figures'!$I:$I,$C260,'2013Figures'!$B:$B,"BrokerToCy",'2013Figures'!$G:$G,"P1",'2013Figures'!$E:$E,$B$1)</f>
        <v>0</v>
      </c>
      <c r="G260" s="9">
        <f>SUMIFS('2013Figures'!$J:$J,'2013Figures'!$C:$C,$A260,'2013Figures'!$H:$H,$B260,'2013Figures'!$I:$I,$C260,'2013Figures'!$B:$B,"CyToBroker",'2013Figures'!$G:$G,"E1",'2013Figures'!$E:$E,$B$1)</f>
        <v>0</v>
      </c>
      <c r="H260" s="9">
        <f>SUMIFS('2013Figures'!$J:$J,'2013Figures'!$C:$C,$A260,'2013Figures'!$H:$H,$B260,'2013Figures'!$I:$I,$C260,'2013Figures'!$B:$B,"CyToBroker",'2013Figures'!$G:$G,"P1",'2013Figures'!$E:$E,$B$1)</f>
        <v>0</v>
      </c>
      <c r="J260" s="8">
        <v>201501</v>
      </c>
      <c r="L260" s="42">
        <f>SUMIFS('2012Figures'!$J:$J,'2012Figures'!$C:$C,$A260,'2012Figures'!$H:$H,$B260,'2012Figures'!$I:$I,$C260,'2012Figures'!$E:$E,$B$1)</f>
        <v>0</v>
      </c>
      <c r="M260" s="52">
        <f>SUMIFS('2012Figures'!$J:$J,'2012Figures'!$C:$C,$A260,'2012Figures'!$H:$H,$B260,'2012Figures'!$I:$I,$C260,'2012Figures'!$B:$B,"BrokerToCy",'2012Figures'!$G:$G,"E1",'2012Figures'!$E:$E,$B$1)</f>
        <v>0</v>
      </c>
      <c r="N260" s="52">
        <f>SUMIFS('2012Figures'!$J:$J,'2012Figures'!$C:$C,$A260,'2012Figures'!$H:$H,$B260,'2012Figures'!$I:$I,$C260,'2012Figures'!$B:$B,"BrokerToCy",'2012Figures'!$G:$G,"P1",'2012Figures'!$E:$E,$B$1)</f>
        <v>0</v>
      </c>
      <c r="O260" s="52">
        <f>SUMIFS('2012Figures'!$J:$J,'2012Figures'!$C:$C,$A260,'2012Figures'!$H:$H,$B260,'2012Figures'!$I:$I,$C260,'2012Figures'!$B:$B,"CyToBroker",'2012Figures'!$G:$G,"E1",'2012Figures'!$E:$E,$B$1)</f>
        <v>0</v>
      </c>
      <c r="P260" s="52">
        <f>SUMIFS('2012Figures'!$J:$J,'2012Figures'!$C:$C,$A260,'2012Figures'!$H:$H,$B260,'2012Figures'!$I:$I,$C260,'2012Figures'!$B:$B,"CyToBroker",'2012Figures'!$G:$G,"P1",'2012Figures'!$E:$E,$B$1)</f>
        <v>0</v>
      </c>
      <c r="R260" s="46" t="str">
        <f t="shared" si="28"/>
        <v/>
      </c>
      <c r="S260" s="46" t="str">
        <f t="shared" si="28"/>
        <v/>
      </c>
      <c r="T260" s="46" t="str">
        <f t="shared" si="28"/>
        <v/>
      </c>
      <c r="U260" s="46" t="str">
        <f t="shared" si="28"/>
        <v/>
      </c>
      <c r="V260" s="46" t="str">
        <f t="shared" si="28"/>
        <v/>
      </c>
    </row>
    <row r="261" spans="1:22" x14ac:dyDescent="0.2">
      <c r="A261" s="1">
        <v>202</v>
      </c>
      <c r="B261" s="1" t="s">
        <v>40</v>
      </c>
      <c r="C261" s="8">
        <v>4</v>
      </c>
      <c r="D261" s="29">
        <f>SUMIFS('2013Figures'!$J:$J,'2013Figures'!$C:$C,$A261,'2013Figures'!$H:$H,$B261,'2013Figures'!$I:$I,$C261,'2013Figures'!$E:$E,$B$1)</f>
        <v>0</v>
      </c>
      <c r="E261" s="9">
        <f>SUMIFS('2013Figures'!$J:$J,'2013Figures'!$C:$C,$A261,'2013Figures'!$H:$H,$B261,'2013Figures'!$I:$I,$C261,'2013Figures'!$B:$B,"BrokerToCy",'2013Figures'!$G:$G,"E1",'2013Figures'!$E:$E,$B$1)</f>
        <v>0</v>
      </c>
      <c r="F261" s="9">
        <f>SUMIFS('2013Figures'!$J:$J,'2013Figures'!$C:$C,$A261,'2013Figures'!$H:$H,$B261,'2013Figures'!$I:$I,$C261,'2013Figures'!$B:$B,"BrokerToCy",'2013Figures'!$G:$G,"P1",'2013Figures'!$E:$E,$B$1)</f>
        <v>0</v>
      </c>
      <c r="G261" s="9">
        <f>SUMIFS('2013Figures'!$J:$J,'2013Figures'!$C:$C,$A261,'2013Figures'!$H:$H,$B261,'2013Figures'!$I:$I,$C261,'2013Figures'!$B:$B,"CyToBroker",'2013Figures'!$G:$G,"E1",'2013Figures'!$E:$E,$B$1)</f>
        <v>0</v>
      </c>
      <c r="H261" s="9">
        <f>SUMIFS('2013Figures'!$J:$J,'2013Figures'!$C:$C,$A261,'2013Figures'!$H:$H,$B261,'2013Figures'!$I:$I,$C261,'2013Figures'!$B:$B,"CyToBroker",'2013Figures'!$G:$G,"P1",'2013Figures'!$E:$E,$B$1)</f>
        <v>0</v>
      </c>
      <c r="I261" s="30"/>
      <c r="J261" s="31">
        <v>201301</v>
      </c>
      <c r="K261" s="30"/>
      <c r="L261" s="42">
        <f>SUMIFS('2012Figures'!$J:$J,'2012Figures'!$C:$C,$A261,'2012Figures'!$H:$H,$B261,'2012Figures'!$I:$I,$C261,'2012Figures'!$E:$E,$B$1)</f>
        <v>0</v>
      </c>
      <c r="M261" s="52">
        <f>SUMIFS('2012Figures'!$J:$J,'2012Figures'!$C:$C,$A261,'2012Figures'!$H:$H,$B261,'2012Figures'!$I:$I,$C261,'2012Figures'!$B:$B,"BrokerToCy",'2012Figures'!$G:$G,"E1",'2012Figures'!$E:$E,$B$1)</f>
        <v>0</v>
      </c>
      <c r="N261" s="52">
        <f>SUMIFS('2012Figures'!$J:$J,'2012Figures'!$C:$C,$A261,'2012Figures'!$H:$H,$B261,'2012Figures'!$I:$I,$C261,'2012Figures'!$B:$B,"BrokerToCy",'2012Figures'!$G:$G,"P1",'2012Figures'!$E:$E,$B$1)</f>
        <v>0</v>
      </c>
      <c r="O261" s="52">
        <f>SUMIFS('2012Figures'!$J:$J,'2012Figures'!$C:$C,$A261,'2012Figures'!$H:$H,$B261,'2012Figures'!$I:$I,$C261,'2012Figures'!$B:$B,"CyToBroker",'2012Figures'!$G:$G,"E1",'2012Figures'!$E:$E,$B$1)</f>
        <v>0</v>
      </c>
      <c r="P261" s="52">
        <f>SUMIFS('2012Figures'!$J:$J,'2012Figures'!$C:$C,$A261,'2012Figures'!$H:$H,$B261,'2012Figures'!$I:$I,$C261,'2012Figures'!$B:$B,"CyToBroker",'2012Figures'!$G:$G,"P1",'2012Figures'!$E:$E,$B$1)</f>
        <v>0</v>
      </c>
      <c r="Q261" s="30"/>
      <c r="R261" s="46" t="str">
        <f t="shared" si="28"/>
        <v/>
      </c>
      <c r="S261" s="46" t="str">
        <f t="shared" si="28"/>
        <v/>
      </c>
      <c r="T261" s="46" t="str">
        <f t="shared" si="28"/>
        <v/>
      </c>
      <c r="U261" s="46" t="str">
        <f t="shared" si="28"/>
        <v/>
      </c>
      <c r="V261" s="46" t="str">
        <f t="shared" si="28"/>
        <v/>
      </c>
    </row>
    <row r="262" spans="1:22" x14ac:dyDescent="0.2">
      <c r="A262" s="1">
        <v>202</v>
      </c>
      <c r="B262" s="1" t="s">
        <v>40</v>
      </c>
      <c r="C262" s="8">
        <v>3</v>
      </c>
      <c r="D262" s="29">
        <f>SUMIFS('2013Figures'!$J:$J,'2013Figures'!$C:$C,$A262,'2013Figures'!$H:$H,$B262,'2013Figures'!$I:$I,$C262,'2013Figures'!$E:$E,$B$1)</f>
        <v>0</v>
      </c>
      <c r="E262" s="9">
        <f>SUMIFS('2013Figures'!$J:$J,'2013Figures'!$C:$C,$A262,'2013Figures'!$H:$H,$B262,'2013Figures'!$I:$I,$C262,'2013Figures'!$B:$B,"BrokerToCy",'2013Figures'!$G:$G,"E1",'2013Figures'!$E:$E,$B$1)</f>
        <v>0</v>
      </c>
      <c r="F262" s="9">
        <f>SUMIFS('2013Figures'!$J:$J,'2013Figures'!$C:$C,$A262,'2013Figures'!$H:$H,$B262,'2013Figures'!$I:$I,$C262,'2013Figures'!$B:$B,"BrokerToCy",'2013Figures'!$G:$G,"P1",'2013Figures'!$E:$E,$B$1)</f>
        <v>0</v>
      </c>
      <c r="G262" s="9">
        <f>SUMIFS('2013Figures'!$J:$J,'2013Figures'!$C:$C,$A262,'2013Figures'!$H:$H,$B262,'2013Figures'!$I:$I,$C262,'2013Figures'!$B:$B,"CyToBroker",'2013Figures'!$G:$G,"E1",'2013Figures'!$E:$E,$B$1)</f>
        <v>0</v>
      </c>
      <c r="H262" s="9">
        <f>SUMIFS('2013Figures'!$J:$J,'2013Figures'!$C:$C,$A262,'2013Figures'!$H:$H,$B262,'2013Figures'!$I:$I,$C262,'2013Figures'!$B:$B,"CyToBroker",'2013Figures'!$G:$G,"P1",'2013Figures'!$E:$E,$B$1)</f>
        <v>0</v>
      </c>
      <c r="J262" s="8">
        <v>201201</v>
      </c>
      <c r="L262" s="42">
        <f>SUMIFS('2012Figures'!$J:$J,'2012Figures'!$C:$C,$A262,'2012Figures'!$H:$H,$B262,'2012Figures'!$I:$I,$C262,'2012Figures'!$E:$E,$B$1)</f>
        <v>0</v>
      </c>
      <c r="M262" s="52">
        <f>SUMIFS('2012Figures'!$J:$J,'2012Figures'!$C:$C,$A262,'2012Figures'!$H:$H,$B262,'2012Figures'!$I:$I,$C262,'2012Figures'!$B:$B,"BrokerToCy",'2012Figures'!$G:$G,"E1",'2012Figures'!$E:$E,$B$1)</f>
        <v>0</v>
      </c>
      <c r="N262" s="52">
        <f>SUMIFS('2012Figures'!$J:$J,'2012Figures'!$C:$C,$A262,'2012Figures'!$H:$H,$B262,'2012Figures'!$I:$I,$C262,'2012Figures'!$B:$B,"BrokerToCy",'2012Figures'!$G:$G,"P1",'2012Figures'!$E:$E,$B$1)</f>
        <v>0</v>
      </c>
      <c r="O262" s="52">
        <f>SUMIFS('2012Figures'!$J:$J,'2012Figures'!$C:$C,$A262,'2012Figures'!$H:$H,$B262,'2012Figures'!$I:$I,$C262,'2012Figures'!$B:$B,"CyToBroker",'2012Figures'!$G:$G,"E1",'2012Figures'!$E:$E,$B$1)</f>
        <v>0</v>
      </c>
      <c r="P262" s="52">
        <f>SUMIFS('2012Figures'!$J:$J,'2012Figures'!$C:$C,$A262,'2012Figures'!$H:$H,$B262,'2012Figures'!$I:$I,$C262,'2012Figures'!$B:$B,"CyToBroker",'2012Figures'!$G:$G,"P1",'2012Figures'!$E:$E,$B$1)</f>
        <v>0</v>
      </c>
      <c r="R262" s="46" t="str">
        <f t="shared" si="28"/>
        <v/>
      </c>
      <c r="S262" s="46" t="str">
        <f t="shared" si="28"/>
        <v/>
      </c>
      <c r="T262" s="46" t="str">
        <f t="shared" si="28"/>
        <v/>
      </c>
      <c r="U262" s="46" t="str">
        <f t="shared" si="28"/>
        <v/>
      </c>
      <c r="V262" s="46" t="str">
        <f t="shared" si="28"/>
        <v/>
      </c>
    </row>
    <row r="263" spans="1:22" x14ac:dyDescent="0.2">
      <c r="A263" s="1">
        <v>202</v>
      </c>
      <c r="B263" s="1" t="s">
        <v>40</v>
      </c>
      <c r="C263" s="8">
        <v>2</v>
      </c>
      <c r="D263" s="29">
        <f>SUMIFS('2013Figures'!$J:$J,'2013Figures'!$C:$C,$A263,'2013Figures'!$H:$H,$B263,'2013Figures'!$I:$I,$C263,'2013Figures'!$E:$E,$B$1)</f>
        <v>0</v>
      </c>
      <c r="E263" s="9">
        <f>SUMIFS('2013Figures'!$J:$J,'2013Figures'!$C:$C,$A263,'2013Figures'!$H:$H,$B263,'2013Figures'!$I:$I,$C263,'2013Figures'!$B:$B,"BrokerToCy",'2013Figures'!$G:$G,"E1",'2013Figures'!$E:$E,$B$1)</f>
        <v>0</v>
      </c>
      <c r="F263" s="9">
        <f>SUMIFS('2013Figures'!$J:$J,'2013Figures'!$C:$C,$A263,'2013Figures'!$H:$H,$B263,'2013Figures'!$I:$I,$C263,'2013Figures'!$B:$B,"BrokerToCy",'2013Figures'!$G:$G,"P1",'2013Figures'!$E:$E,$B$1)</f>
        <v>0</v>
      </c>
      <c r="G263" s="9">
        <f>SUMIFS('2013Figures'!$J:$J,'2013Figures'!$C:$C,$A263,'2013Figures'!$H:$H,$B263,'2013Figures'!$I:$I,$C263,'2013Figures'!$B:$B,"CyToBroker",'2013Figures'!$G:$G,"E1",'2013Figures'!$E:$E,$B$1)</f>
        <v>0</v>
      </c>
      <c r="H263" s="9">
        <f>SUMIFS('2013Figures'!$J:$J,'2013Figures'!$C:$C,$A263,'2013Figures'!$H:$H,$B263,'2013Figures'!$I:$I,$C263,'2013Figures'!$B:$B,"CyToBroker",'2013Figures'!$G:$G,"P1",'2013Figures'!$E:$E,$B$1)</f>
        <v>0</v>
      </c>
      <c r="J263" s="8">
        <v>201101</v>
      </c>
      <c r="L263" s="42">
        <f>SUMIFS('2012Figures'!$J:$J,'2012Figures'!$C:$C,$A263,'2012Figures'!$H:$H,$B263,'2012Figures'!$I:$I,$C263,'2012Figures'!$E:$E,$B$1)</f>
        <v>0</v>
      </c>
      <c r="M263" s="52">
        <f>SUMIFS('2012Figures'!$J:$J,'2012Figures'!$C:$C,$A263,'2012Figures'!$H:$H,$B263,'2012Figures'!$I:$I,$C263,'2012Figures'!$B:$B,"BrokerToCy",'2012Figures'!$G:$G,"E1",'2012Figures'!$E:$E,$B$1)</f>
        <v>0</v>
      </c>
      <c r="N263" s="52">
        <f>SUMIFS('2012Figures'!$J:$J,'2012Figures'!$C:$C,$A263,'2012Figures'!$H:$H,$B263,'2012Figures'!$I:$I,$C263,'2012Figures'!$B:$B,"BrokerToCy",'2012Figures'!$G:$G,"P1",'2012Figures'!$E:$E,$B$1)</f>
        <v>0</v>
      </c>
      <c r="O263" s="52">
        <f>SUMIFS('2012Figures'!$J:$J,'2012Figures'!$C:$C,$A263,'2012Figures'!$H:$H,$B263,'2012Figures'!$I:$I,$C263,'2012Figures'!$B:$B,"CyToBroker",'2012Figures'!$G:$G,"E1",'2012Figures'!$E:$E,$B$1)</f>
        <v>0</v>
      </c>
      <c r="P263" s="52">
        <f>SUMIFS('2012Figures'!$J:$J,'2012Figures'!$C:$C,$A263,'2012Figures'!$H:$H,$B263,'2012Figures'!$I:$I,$C263,'2012Figures'!$B:$B,"CyToBroker",'2012Figures'!$G:$G,"P1",'2012Figures'!$E:$E,$B$1)</f>
        <v>0</v>
      </c>
      <c r="R263" s="46" t="str">
        <f t="shared" si="28"/>
        <v/>
      </c>
      <c r="S263" s="46" t="str">
        <f t="shared" si="28"/>
        <v/>
      </c>
      <c r="T263" s="46" t="str">
        <f t="shared" si="28"/>
        <v/>
      </c>
      <c r="U263" s="46" t="str">
        <f t="shared" si="28"/>
        <v/>
      </c>
      <c r="V263" s="46" t="str">
        <f t="shared" si="28"/>
        <v/>
      </c>
    </row>
    <row r="264" spans="1:22" x14ac:dyDescent="0.2">
      <c r="A264" s="1">
        <v>202</v>
      </c>
      <c r="B264" s="1" t="s">
        <v>40</v>
      </c>
      <c r="C264" s="8">
        <v>1</v>
      </c>
      <c r="D264" s="29">
        <f>SUMIFS('2013Figures'!$J:$J,'2013Figures'!$C:$C,$A264,'2013Figures'!$H:$H,$B264,'2013Figures'!$I:$I,$C264,'2013Figures'!$E:$E,$B$1)</f>
        <v>11</v>
      </c>
      <c r="E264" s="9">
        <f>SUMIFS('2013Figures'!$J:$J,'2013Figures'!$C:$C,$A264,'2013Figures'!$H:$H,$B264,'2013Figures'!$I:$I,$C264,'2013Figures'!$B:$B,"BrokerToCy",'2013Figures'!$G:$G,"E1",'2013Figures'!$E:$E,$B$1)</f>
        <v>11</v>
      </c>
      <c r="F264" s="9">
        <f>SUMIFS('2013Figures'!$J:$J,'2013Figures'!$C:$C,$A264,'2013Figures'!$H:$H,$B264,'2013Figures'!$I:$I,$C264,'2013Figures'!$B:$B,"BrokerToCy",'2013Figures'!$G:$G,"P1",'2013Figures'!$E:$E,$B$1)</f>
        <v>0</v>
      </c>
      <c r="G264" s="9">
        <f>SUMIFS('2013Figures'!$J:$J,'2013Figures'!$C:$C,$A264,'2013Figures'!$H:$H,$B264,'2013Figures'!$I:$I,$C264,'2013Figures'!$B:$B,"CyToBroker",'2013Figures'!$G:$G,"E1",'2013Figures'!$E:$E,$B$1)</f>
        <v>0</v>
      </c>
      <c r="H264" s="9">
        <f>SUMIFS('2013Figures'!$J:$J,'2013Figures'!$C:$C,$A264,'2013Figures'!$H:$H,$B264,'2013Figures'!$I:$I,$C264,'2013Figures'!$B:$B,"CyToBroker",'2013Figures'!$G:$G,"P1",'2013Figures'!$E:$E,$B$1)</f>
        <v>0</v>
      </c>
      <c r="J264" s="8">
        <v>200901</v>
      </c>
      <c r="L264" s="42">
        <f>SUMIFS('2012Figures'!$J:$J,'2012Figures'!$C:$C,$A264,'2012Figures'!$H:$H,$B264,'2012Figures'!$I:$I,$C264,'2012Figures'!$E:$E,$B$1)</f>
        <v>18</v>
      </c>
      <c r="M264" s="52">
        <f>SUMIFS('2012Figures'!$J:$J,'2012Figures'!$C:$C,$A264,'2012Figures'!$H:$H,$B264,'2012Figures'!$I:$I,$C264,'2012Figures'!$B:$B,"BrokerToCy",'2012Figures'!$G:$G,"E1",'2012Figures'!$E:$E,$B$1)</f>
        <v>18</v>
      </c>
      <c r="N264" s="52">
        <f>SUMIFS('2012Figures'!$J:$J,'2012Figures'!$C:$C,$A264,'2012Figures'!$H:$H,$B264,'2012Figures'!$I:$I,$C264,'2012Figures'!$B:$B,"BrokerToCy",'2012Figures'!$G:$G,"P1",'2012Figures'!$E:$E,$B$1)</f>
        <v>0</v>
      </c>
      <c r="O264" s="52">
        <f>SUMIFS('2012Figures'!$J:$J,'2012Figures'!$C:$C,$A264,'2012Figures'!$H:$H,$B264,'2012Figures'!$I:$I,$C264,'2012Figures'!$B:$B,"CyToBroker",'2012Figures'!$G:$G,"E1",'2012Figures'!$E:$E,$B$1)</f>
        <v>0</v>
      </c>
      <c r="P264" s="52">
        <f>SUMIFS('2012Figures'!$J:$J,'2012Figures'!$C:$C,$A264,'2012Figures'!$H:$H,$B264,'2012Figures'!$I:$I,$C264,'2012Figures'!$B:$B,"CyToBroker",'2012Figures'!$G:$G,"P1",'2012Figures'!$E:$E,$B$1)</f>
        <v>0</v>
      </c>
      <c r="R264" s="46">
        <f t="shared" si="28"/>
        <v>-0.39</v>
      </c>
      <c r="S264" s="46">
        <f t="shared" si="28"/>
        <v>-0.39</v>
      </c>
      <c r="T264" s="46" t="str">
        <f t="shared" si="28"/>
        <v/>
      </c>
      <c r="U264" s="46" t="str">
        <f t="shared" si="28"/>
        <v/>
      </c>
      <c r="V264" s="46" t="str">
        <f t="shared" si="28"/>
        <v/>
      </c>
    </row>
    <row r="265" spans="1:22" x14ac:dyDescent="0.2">
      <c r="A265" s="1">
        <v>202</v>
      </c>
      <c r="B265" s="1" t="s">
        <v>40</v>
      </c>
      <c r="D265" s="29">
        <f>SUMIFS('2013Figures'!$J:$J,'2013Figures'!$C:$C,$A265,'2013Figures'!$I:$I,"",'2013Figures'!$E:$E,$B$1)</f>
        <v>10150</v>
      </c>
      <c r="E265" s="9">
        <f>SUMIFS('2013Figures'!$J:$J,'2013Figures'!$C:$C,$A265,'2013Figures'!$I:$I,"",'2013Figures'!$B:$B,"BrokerToCy",'2013Figures'!$G:$G,"E1",'2013Figures'!$E:$E,$B$1)</f>
        <v>0</v>
      </c>
      <c r="F265" s="9">
        <f>SUMIFS('2013Figures'!$J:$J,'2013Figures'!$C:$C,$A265,'2013Figures'!$I:$I,"",'2013Figures'!$B:$B,"BrokerToCy",'2013Figures'!$G:$G,"P1",'2013Figures'!$E:$E,$B$1)</f>
        <v>10150</v>
      </c>
      <c r="G265" s="9">
        <f>SUMIFS('2013Figures'!$J:$J,'2013Figures'!$C:$C,$A265,'2013Figures'!$I:$I,"",'2013Figures'!$B:$B,"CyToBroker",'2013Figures'!$G:$G,"E1",'2013Figures'!$E:$E,$B$1)</f>
        <v>0</v>
      </c>
      <c r="H265" s="9">
        <f>SUMIFS('2013Figures'!$J:$J,'2013Figures'!$C:$C,$A265,'2013Figures'!$I:$I,"",'2013Figures'!$B:$B,"CyToBroker",'2013Figures'!$G:$G,"P1",'2013Figures'!$E:$E,$B$1)</f>
        <v>0</v>
      </c>
      <c r="J265" s="8" t="s">
        <v>131</v>
      </c>
      <c r="L265" s="42">
        <f>SUMIFS('2012Figures'!$J:$J,'2012Figures'!$C:$C,$A265,'2012Figures'!$I:$I,"",'2012Figures'!$E:$E,$B$1)</f>
        <v>17330</v>
      </c>
      <c r="M265" s="52">
        <f>SUMIFS('2012Figures'!$J:$J,'2012Figures'!$C:$C,$A265,'2012Figures'!$I:$I,"",'2012Figures'!$B:$B,"BrokerToCy",'2012Figures'!$G:$G,"E1",'2012Figures'!$E:$E,$B$1)</f>
        <v>0</v>
      </c>
      <c r="N265" s="52">
        <f>SUMIFS('2012Figures'!$J:$J,'2012Figures'!$C:$C,$A265,'2012Figures'!$I:$I,"",'2012Figures'!$B:$B,"BrokerToCy",'2012Figures'!$G:$G,"P1",'2012Figures'!$E:$E,$B$1)</f>
        <v>17330</v>
      </c>
      <c r="O265" s="52">
        <f>SUMIFS('2012Figures'!$J:$J,'2012Figures'!$C:$C,$A265,'2012Figures'!$I:$I,"",'2012Figures'!$B:$B,"CyToBroker",'2012Figures'!$G:$G,"E1",'2012Figures'!$E:$E,$B$1)</f>
        <v>0</v>
      </c>
      <c r="P265" s="52">
        <f>SUMIFS('2012Figures'!$J:$J,'2012Figures'!$C:$C,$A265,'2012Figures'!$I:$I,"",'2012Figures'!$B:$B,"CyToBroker",'2012Figures'!$G:$G,"P1",'2012Figures'!$E:$E,$B$1)</f>
        <v>0</v>
      </c>
      <c r="R265" s="46">
        <f t="shared" si="28"/>
        <v>-0.41</v>
      </c>
      <c r="S265" s="46" t="str">
        <f t="shared" si="28"/>
        <v/>
      </c>
      <c r="T265" s="46">
        <f t="shared" si="28"/>
        <v>-0.41</v>
      </c>
      <c r="U265" s="46" t="str">
        <f t="shared" si="28"/>
        <v/>
      </c>
      <c r="V265" s="46" t="str">
        <f t="shared" si="28"/>
        <v/>
      </c>
    </row>
    <row r="266" spans="1:22" x14ac:dyDescent="0.2">
      <c r="A266" s="21"/>
      <c r="B266" s="21" t="s">
        <v>92</v>
      </c>
      <c r="C266" s="22"/>
      <c r="D266" s="23">
        <f>SUM(E266:H266)</f>
        <v>10161</v>
      </c>
      <c r="E266" s="23">
        <f>SUM(E260:E265)</f>
        <v>11</v>
      </c>
      <c r="F266" s="23">
        <f>SUM(F260:F265)</f>
        <v>10150</v>
      </c>
      <c r="G266" s="23">
        <f>SUM(G260:G265)</f>
        <v>0</v>
      </c>
      <c r="H266" s="23">
        <f>SUM(H260:H265)</f>
        <v>0</v>
      </c>
      <c r="I266" s="21"/>
      <c r="J266" s="22"/>
      <c r="K266" s="21"/>
      <c r="L266" s="43">
        <f>SUM(M266:P266)</f>
        <v>17348</v>
      </c>
      <c r="M266" s="43">
        <f>SUM(M260:M265)</f>
        <v>18</v>
      </c>
      <c r="N266" s="43">
        <f>SUM(N260:N265)</f>
        <v>17330</v>
      </c>
      <c r="O266" s="43">
        <f>SUM(O260:O265)</f>
        <v>0</v>
      </c>
      <c r="P266" s="43">
        <f>SUM(P260:P265)</f>
        <v>0</v>
      </c>
      <c r="Q266" s="21"/>
      <c r="R266" s="21"/>
      <c r="S266" s="21"/>
      <c r="T266" s="21"/>
      <c r="U266" s="21"/>
      <c r="V266" s="21"/>
    </row>
    <row r="267" spans="1:22" x14ac:dyDescent="0.2">
      <c r="A267" s="28">
        <v>203</v>
      </c>
      <c r="B267" s="28" t="s">
        <v>45</v>
      </c>
      <c r="C267" s="17" t="s">
        <v>88</v>
      </c>
      <c r="D267" s="18">
        <f>SUMIFS('2013Figures'!$J:$J,'2013Figures'!$C:$C,$A267,'2013Figures'!$E:$E,$B$1)</f>
        <v>65</v>
      </c>
      <c r="E267" s="18">
        <f>SUMIFS('2013Figures'!$J:$J,'2013Figures'!$C:$C,$A267,'2013Figures'!$B:$B,"BrokerToCy",'2013Figures'!$G:$G,"E1",'2013Figures'!$E:$E,$B$1)</f>
        <v>65</v>
      </c>
      <c r="F267" s="18">
        <f>SUMIFS('2013Figures'!$J:$J,'2013Figures'!$C:$C,$A267,'2013Figures'!$B:$B,"BrokerToCy",'2013Figures'!$G:$G,"P1",'2013Figures'!$E:$E,$B$1)</f>
        <v>0</v>
      </c>
      <c r="G267" s="18">
        <f>SUMIFS('2013Figures'!$J:$J,'2013Figures'!$C:$C,$A267,'2013Figures'!$B:$B,"CyToBroker",'2013Figures'!$G:$G,"E1",'2013Figures'!$E:$E,$B$1)</f>
        <v>0</v>
      </c>
      <c r="H267" s="18">
        <f>SUMIFS('2013Figures'!$J:$J,'2013Figures'!$C:$C,$A267,'2013Figures'!$B:$B,"CyToBroker",'2013Figures'!$G:$G,"P1",'2013Figures'!$E:$E,$B$1)</f>
        <v>0</v>
      </c>
      <c r="I267" s="28"/>
      <c r="J267" s="17"/>
      <c r="K267" s="28"/>
      <c r="L267" s="50">
        <f>SUMIFS('2012Figures'!$J:$J,'2012Figures'!$C:$C,$A267,'2012Figures'!$E:$E,$B$1)</f>
        <v>105</v>
      </c>
      <c r="M267" s="50">
        <f>SUMIFS('2012Figures'!$J:$J,'2012Figures'!$C:$C,$A267,'2012Figures'!$B:$B,"BrokerToCy",'2012Figures'!$G:$G,"E1",'2012Figures'!$E:$E,$B$1)</f>
        <v>105</v>
      </c>
      <c r="N267" s="50">
        <f>SUMIFS('2012Figures'!$J:$J,'2012Figures'!$C:$C,$A267,'2012Figures'!$B:$B,"BrokerToCy",'2012Figures'!$G:$G,"P1",'2012Figures'!$E:$E,$B$1)</f>
        <v>0</v>
      </c>
      <c r="O267" s="50">
        <f>SUMIFS('2012Figures'!$J:$J,'2012Figures'!$C:$C,$A267,'2012Figures'!$B:$B,"CyToBroker",'2012Figures'!$G:$G,"E1",'2012Figures'!$E:$E,$B$1)</f>
        <v>0</v>
      </c>
      <c r="P267" s="50">
        <f>SUMIFS('2012Figures'!$J:$J,'2012Figures'!$C:$C,$A267,'2012Figures'!$B:$B,"CyToBroker",'2012Figures'!$G:$G,"P1",'2012Figures'!$E:$E,$B$1)</f>
        <v>0</v>
      </c>
      <c r="Q267" s="28"/>
      <c r="R267" s="46">
        <f t="shared" ref="R267:V330" si="29">IF(L267=0,"",ROUND(D267/L267-1,2))</f>
        <v>-0.38</v>
      </c>
      <c r="S267" s="46">
        <f t="shared" si="29"/>
        <v>-0.38</v>
      </c>
      <c r="T267" s="46" t="str">
        <f t="shared" si="29"/>
        <v/>
      </c>
      <c r="U267" s="46" t="str">
        <f t="shared" si="29"/>
        <v/>
      </c>
      <c r="V267" s="46" t="str">
        <f t="shared" si="29"/>
        <v/>
      </c>
    </row>
    <row r="268" spans="1:22" x14ac:dyDescent="0.2">
      <c r="A268" s="1">
        <v>203</v>
      </c>
      <c r="B268" s="1" t="s">
        <v>45</v>
      </c>
      <c r="C268" s="8">
        <v>4</v>
      </c>
      <c r="D268" s="29">
        <f>SUMIFS('2013Figures'!$J:$J,'2013Figures'!$C:$C,$A268,'2013Figures'!$H:$H,$B268,'2013Figures'!$I:$I,$C268,'2013Figures'!$E:$E,$B$1)</f>
        <v>0</v>
      </c>
      <c r="E268" s="9">
        <f>SUMIFS('2013Figures'!$J:$J,'2013Figures'!$C:$C,$A268,'2013Figures'!$H:$H,$B268,'2013Figures'!$I:$I,$C268,'2013Figures'!$B:$B,"BrokerToCy",'2013Figures'!$G:$G,"E1",'2013Figures'!$E:$E,$B$1)</f>
        <v>0</v>
      </c>
      <c r="F268" s="9">
        <f>SUMIFS('2013Figures'!$J:$J,'2013Figures'!$C:$C,$A268,'2013Figures'!$H:$H,$B268,'2013Figures'!$I:$I,$C268,'2013Figures'!$B:$B,"BrokerToCy",'2013Figures'!$G:$G,"P1",'2013Figures'!$E:$E,$B$1)</f>
        <v>0</v>
      </c>
      <c r="G268" s="9">
        <f>SUMIFS('2013Figures'!$J:$J,'2013Figures'!$C:$C,$A268,'2013Figures'!$H:$H,$B268,'2013Figures'!$I:$I,$C268,'2013Figures'!$B:$B,"CyToBroker",'2013Figures'!$G:$G,"E1",'2013Figures'!$E:$E,$B$1)</f>
        <v>0</v>
      </c>
      <c r="H268" s="9">
        <f>SUMIFS('2013Figures'!$J:$J,'2013Figures'!$C:$C,$A268,'2013Figures'!$H:$H,$B268,'2013Figures'!$I:$I,$C268,'2013Figures'!$B:$B,"CyToBroker",'2013Figures'!$G:$G,"P1",'2013Figures'!$E:$E,$B$1)</f>
        <v>0</v>
      </c>
      <c r="J268" s="8" t="s">
        <v>146</v>
      </c>
      <c r="L268" s="42">
        <f>SUMIFS('2012Figures'!$J:$J,'2012Figures'!$C:$C,$A268,'2012Figures'!$H:$H,$B268,'2012Figures'!$I:$I,$C268,'2012Figures'!$E:$E,$B$1)</f>
        <v>0</v>
      </c>
      <c r="M268" s="52">
        <f>SUMIFS('2012Figures'!$J:$J,'2012Figures'!$C:$C,$A268,'2012Figures'!$H:$H,$B268,'2012Figures'!$I:$I,$C268,'2012Figures'!$B:$B,"BrokerToCy",'2012Figures'!$G:$G,"E1",'2012Figures'!$E:$E,$B$1)</f>
        <v>0</v>
      </c>
      <c r="N268" s="52">
        <f>SUMIFS('2012Figures'!$J:$J,'2012Figures'!$C:$C,$A268,'2012Figures'!$H:$H,$B268,'2012Figures'!$I:$I,$C268,'2012Figures'!$B:$B,"BrokerToCy",'2012Figures'!$G:$G,"P1",'2012Figures'!$E:$E,$B$1)</f>
        <v>0</v>
      </c>
      <c r="O268" s="52">
        <f>SUMIFS('2012Figures'!$J:$J,'2012Figures'!$C:$C,$A268,'2012Figures'!$H:$H,$B268,'2012Figures'!$I:$I,$C268,'2012Figures'!$B:$B,"CyToBroker",'2012Figures'!$G:$G,"E1",'2012Figures'!$E:$E,$B$1)</f>
        <v>0</v>
      </c>
      <c r="P268" s="52">
        <f>SUMIFS('2012Figures'!$J:$J,'2012Figures'!$C:$C,$A268,'2012Figures'!$H:$H,$B268,'2012Figures'!$I:$I,$C268,'2012Figures'!$B:$B,"CyToBroker",'2012Figures'!$G:$G,"P1",'2012Figures'!$E:$E,$B$1)</f>
        <v>0</v>
      </c>
      <c r="R268" s="46" t="str">
        <f t="shared" si="29"/>
        <v/>
      </c>
      <c r="S268" s="46" t="str">
        <f t="shared" si="29"/>
        <v/>
      </c>
      <c r="T268" s="46" t="str">
        <f t="shared" si="29"/>
        <v/>
      </c>
      <c r="U268" s="46" t="str">
        <f t="shared" si="29"/>
        <v/>
      </c>
      <c r="V268" s="46" t="str">
        <f t="shared" si="29"/>
        <v/>
      </c>
    </row>
    <row r="269" spans="1:22" x14ac:dyDescent="0.2">
      <c r="A269" s="1">
        <v>203</v>
      </c>
      <c r="B269" s="1" t="s">
        <v>45</v>
      </c>
      <c r="C269" s="8">
        <v>3</v>
      </c>
      <c r="D269" s="29">
        <f>SUMIFS('2013Figures'!$J:$J,'2013Figures'!$C:$C,$A269,'2013Figures'!$H:$H,$B269,'2013Figures'!$I:$I,$C269,'2013Figures'!$E:$E,$B$1)</f>
        <v>0</v>
      </c>
      <c r="E269" s="9">
        <f>SUMIFS('2013Figures'!$J:$J,'2013Figures'!$C:$C,$A269,'2013Figures'!$H:$H,$B269,'2013Figures'!$I:$I,$C269,'2013Figures'!$B:$B,"BrokerToCy",'2013Figures'!$G:$G,"E1",'2013Figures'!$E:$E,$B$1)</f>
        <v>0</v>
      </c>
      <c r="F269" s="9">
        <f>SUMIFS('2013Figures'!$J:$J,'2013Figures'!$C:$C,$A269,'2013Figures'!$H:$H,$B269,'2013Figures'!$I:$I,$C269,'2013Figures'!$B:$B,"BrokerToCy",'2013Figures'!$G:$G,"P1",'2013Figures'!$E:$E,$B$1)</f>
        <v>0</v>
      </c>
      <c r="G269" s="9">
        <f>SUMIFS('2013Figures'!$J:$J,'2013Figures'!$C:$C,$A269,'2013Figures'!$H:$H,$B269,'2013Figures'!$I:$I,$C269,'2013Figures'!$B:$B,"CyToBroker",'2013Figures'!$G:$G,"E1",'2013Figures'!$E:$E,$B$1)</f>
        <v>0</v>
      </c>
      <c r="H269" s="9">
        <f>SUMIFS('2013Figures'!$J:$J,'2013Figures'!$C:$C,$A269,'2013Figures'!$H:$H,$B269,'2013Figures'!$I:$I,$C269,'2013Figures'!$B:$B,"CyToBroker",'2013Figures'!$G:$G,"P1",'2013Figures'!$E:$E,$B$1)</f>
        <v>0</v>
      </c>
      <c r="J269" s="8">
        <v>201501</v>
      </c>
      <c r="L269" s="42">
        <f>SUMIFS('2012Figures'!$J:$J,'2012Figures'!$C:$C,$A269,'2012Figures'!$H:$H,$B269,'2012Figures'!$I:$I,$C269,'2012Figures'!$E:$E,$B$1)</f>
        <v>0</v>
      </c>
      <c r="M269" s="52">
        <f>SUMIFS('2012Figures'!$J:$J,'2012Figures'!$C:$C,$A269,'2012Figures'!$H:$H,$B269,'2012Figures'!$I:$I,$C269,'2012Figures'!$B:$B,"BrokerToCy",'2012Figures'!$G:$G,"E1",'2012Figures'!$E:$E,$B$1)</f>
        <v>0</v>
      </c>
      <c r="N269" s="52">
        <f>SUMIFS('2012Figures'!$J:$J,'2012Figures'!$C:$C,$A269,'2012Figures'!$H:$H,$B269,'2012Figures'!$I:$I,$C269,'2012Figures'!$B:$B,"BrokerToCy",'2012Figures'!$G:$G,"P1",'2012Figures'!$E:$E,$B$1)</f>
        <v>0</v>
      </c>
      <c r="O269" s="52">
        <f>SUMIFS('2012Figures'!$J:$J,'2012Figures'!$C:$C,$A269,'2012Figures'!$H:$H,$B269,'2012Figures'!$I:$I,$C269,'2012Figures'!$B:$B,"CyToBroker",'2012Figures'!$G:$G,"E1",'2012Figures'!$E:$E,$B$1)</f>
        <v>0</v>
      </c>
      <c r="P269" s="52">
        <f>SUMIFS('2012Figures'!$J:$J,'2012Figures'!$C:$C,$A269,'2012Figures'!$H:$H,$B269,'2012Figures'!$I:$I,$C269,'2012Figures'!$B:$B,"CyToBroker",'2012Figures'!$G:$G,"P1",'2012Figures'!$E:$E,$B$1)</f>
        <v>0</v>
      </c>
      <c r="R269" s="46" t="str">
        <f t="shared" si="29"/>
        <v/>
      </c>
      <c r="S269" s="46" t="str">
        <f t="shared" si="29"/>
        <v/>
      </c>
      <c r="T269" s="46" t="str">
        <f t="shared" si="29"/>
        <v/>
      </c>
      <c r="U269" s="46" t="str">
        <f t="shared" si="29"/>
        <v/>
      </c>
      <c r="V269" s="46" t="str">
        <f t="shared" si="29"/>
        <v/>
      </c>
    </row>
    <row r="270" spans="1:22" x14ac:dyDescent="0.2">
      <c r="A270" s="1">
        <v>203</v>
      </c>
      <c r="B270" s="1" t="s">
        <v>45</v>
      </c>
      <c r="C270" s="8">
        <v>2</v>
      </c>
      <c r="D270" s="29">
        <f>SUMIFS('2013Figures'!$J:$J,'2013Figures'!$C:$C,$A270,'2013Figures'!$H:$H,$B270,'2013Figures'!$I:$I,$C270,'2013Figures'!$E:$E,$B$1)</f>
        <v>0</v>
      </c>
      <c r="E270" s="9">
        <f>SUMIFS('2013Figures'!$J:$J,'2013Figures'!$C:$C,$A270,'2013Figures'!$H:$H,$B270,'2013Figures'!$I:$I,$C270,'2013Figures'!$B:$B,"BrokerToCy",'2013Figures'!$G:$G,"E1",'2013Figures'!$E:$E,$B$1)</f>
        <v>0</v>
      </c>
      <c r="F270" s="9">
        <f>SUMIFS('2013Figures'!$J:$J,'2013Figures'!$C:$C,$A270,'2013Figures'!$H:$H,$B270,'2013Figures'!$I:$I,$C270,'2013Figures'!$B:$B,"BrokerToCy",'2013Figures'!$G:$G,"P1",'2013Figures'!$E:$E,$B$1)</f>
        <v>0</v>
      </c>
      <c r="G270" s="9">
        <f>SUMIFS('2013Figures'!$J:$J,'2013Figures'!$C:$C,$A270,'2013Figures'!$H:$H,$B270,'2013Figures'!$I:$I,$C270,'2013Figures'!$B:$B,"CyToBroker",'2013Figures'!$G:$G,"E1",'2013Figures'!$E:$E,$B$1)</f>
        <v>0</v>
      </c>
      <c r="H270" s="9">
        <f>SUMIFS('2013Figures'!$J:$J,'2013Figures'!$C:$C,$A270,'2013Figures'!$H:$H,$B270,'2013Figures'!$I:$I,$C270,'2013Figures'!$B:$B,"CyToBroker",'2013Figures'!$G:$G,"P1",'2013Figures'!$E:$E,$B$1)</f>
        <v>0</v>
      </c>
      <c r="J270" s="8">
        <v>201401</v>
      </c>
      <c r="L270" s="42">
        <f>SUMIFS('2012Figures'!$J:$J,'2012Figures'!$C:$C,$A270,'2012Figures'!$H:$H,$B270,'2012Figures'!$I:$I,$C270,'2012Figures'!$E:$E,$B$1)</f>
        <v>0</v>
      </c>
      <c r="M270" s="52">
        <f>SUMIFS('2012Figures'!$J:$J,'2012Figures'!$C:$C,$A270,'2012Figures'!$H:$H,$B270,'2012Figures'!$I:$I,$C270,'2012Figures'!$B:$B,"BrokerToCy",'2012Figures'!$G:$G,"E1",'2012Figures'!$E:$E,$B$1)</f>
        <v>0</v>
      </c>
      <c r="N270" s="52">
        <f>SUMIFS('2012Figures'!$J:$J,'2012Figures'!$C:$C,$A270,'2012Figures'!$H:$H,$B270,'2012Figures'!$I:$I,$C270,'2012Figures'!$B:$B,"BrokerToCy",'2012Figures'!$G:$G,"P1",'2012Figures'!$E:$E,$B$1)</f>
        <v>0</v>
      </c>
      <c r="O270" s="52">
        <f>SUMIFS('2012Figures'!$J:$J,'2012Figures'!$C:$C,$A270,'2012Figures'!$H:$H,$B270,'2012Figures'!$I:$I,$C270,'2012Figures'!$B:$B,"CyToBroker",'2012Figures'!$G:$G,"E1",'2012Figures'!$E:$E,$B$1)</f>
        <v>0</v>
      </c>
      <c r="P270" s="52">
        <f>SUMIFS('2012Figures'!$J:$J,'2012Figures'!$C:$C,$A270,'2012Figures'!$H:$H,$B270,'2012Figures'!$I:$I,$C270,'2012Figures'!$B:$B,"CyToBroker",'2012Figures'!$G:$G,"P1",'2012Figures'!$E:$E,$B$1)</f>
        <v>0</v>
      </c>
      <c r="R270" s="46" t="str">
        <f t="shared" si="29"/>
        <v/>
      </c>
      <c r="S270" s="46" t="str">
        <f t="shared" si="29"/>
        <v/>
      </c>
      <c r="T270" s="46" t="str">
        <f t="shared" si="29"/>
        <v/>
      </c>
      <c r="U270" s="46" t="str">
        <f t="shared" si="29"/>
        <v/>
      </c>
      <c r="V270" s="46" t="str">
        <f t="shared" si="29"/>
        <v/>
      </c>
    </row>
    <row r="271" spans="1:22" x14ac:dyDescent="0.2">
      <c r="A271" s="1">
        <v>203</v>
      </c>
      <c r="B271" s="1" t="s">
        <v>45</v>
      </c>
      <c r="C271" s="8">
        <v>1</v>
      </c>
      <c r="D271" s="29">
        <f>SUMIFS('2013Figures'!$J:$J,'2013Figures'!$C:$C,$A271,'2013Figures'!$H:$H,$B271,'2013Figures'!$I:$I,$C271,'2013Figures'!$E:$E,$B$1)</f>
        <v>65</v>
      </c>
      <c r="E271" s="9">
        <f>SUMIFS('2013Figures'!$J:$J,'2013Figures'!$C:$C,$A271,'2013Figures'!$H:$H,$B271,'2013Figures'!$I:$I,$C271,'2013Figures'!$B:$B,"BrokerToCy",'2013Figures'!$G:$G,"E1",'2013Figures'!$E:$E,$B$1)</f>
        <v>65</v>
      </c>
      <c r="F271" s="9">
        <f>SUMIFS('2013Figures'!$J:$J,'2013Figures'!$C:$C,$A271,'2013Figures'!$H:$H,$B271,'2013Figures'!$I:$I,$C271,'2013Figures'!$B:$B,"BrokerToCy",'2013Figures'!$G:$G,"P1",'2013Figures'!$E:$E,$B$1)</f>
        <v>0</v>
      </c>
      <c r="G271" s="9">
        <f>SUMIFS('2013Figures'!$J:$J,'2013Figures'!$C:$C,$A271,'2013Figures'!$H:$H,$B271,'2013Figures'!$I:$I,$C271,'2013Figures'!$B:$B,"CyToBroker",'2013Figures'!$G:$G,"E1",'2013Figures'!$E:$E,$B$1)</f>
        <v>0</v>
      </c>
      <c r="H271" s="9">
        <f>SUMIFS('2013Figures'!$J:$J,'2013Figures'!$C:$C,$A271,'2013Figures'!$H:$H,$B271,'2013Figures'!$I:$I,$C271,'2013Figures'!$B:$B,"CyToBroker",'2013Figures'!$G:$G,"P1",'2013Figures'!$E:$E,$B$1)</f>
        <v>0</v>
      </c>
      <c r="I271" s="30"/>
      <c r="J271" s="31">
        <v>200901</v>
      </c>
      <c r="K271" s="30"/>
      <c r="L271" s="42">
        <f>SUMIFS('2012Figures'!$J:$J,'2012Figures'!$C:$C,$A271,'2012Figures'!$H:$H,$B271,'2012Figures'!$I:$I,$C271,'2012Figures'!$E:$E,$B$1)</f>
        <v>105</v>
      </c>
      <c r="M271" s="52">
        <f>SUMIFS('2012Figures'!$J:$J,'2012Figures'!$C:$C,$A271,'2012Figures'!$H:$H,$B271,'2012Figures'!$I:$I,$C271,'2012Figures'!$B:$B,"BrokerToCy",'2012Figures'!$G:$G,"E1",'2012Figures'!$E:$E,$B$1)</f>
        <v>105</v>
      </c>
      <c r="N271" s="52">
        <f>SUMIFS('2012Figures'!$J:$J,'2012Figures'!$C:$C,$A271,'2012Figures'!$H:$H,$B271,'2012Figures'!$I:$I,$C271,'2012Figures'!$B:$B,"BrokerToCy",'2012Figures'!$G:$G,"P1",'2012Figures'!$E:$E,$B$1)</f>
        <v>0</v>
      </c>
      <c r="O271" s="52">
        <f>SUMIFS('2012Figures'!$J:$J,'2012Figures'!$C:$C,$A271,'2012Figures'!$H:$H,$B271,'2012Figures'!$I:$I,$C271,'2012Figures'!$B:$B,"CyToBroker",'2012Figures'!$G:$G,"E1",'2012Figures'!$E:$E,$B$1)</f>
        <v>0</v>
      </c>
      <c r="P271" s="52">
        <f>SUMIFS('2012Figures'!$J:$J,'2012Figures'!$C:$C,$A271,'2012Figures'!$H:$H,$B271,'2012Figures'!$I:$I,$C271,'2012Figures'!$B:$B,"CyToBroker",'2012Figures'!$G:$G,"P1",'2012Figures'!$E:$E,$B$1)</f>
        <v>0</v>
      </c>
      <c r="Q271" s="30"/>
      <c r="R271" s="46">
        <f t="shared" si="29"/>
        <v>-0.38</v>
      </c>
      <c r="S271" s="46">
        <f t="shared" si="29"/>
        <v>-0.38</v>
      </c>
      <c r="T271" s="46" t="str">
        <f t="shared" si="29"/>
        <v/>
      </c>
      <c r="U271" s="46" t="str">
        <f t="shared" si="29"/>
        <v/>
      </c>
      <c r="V271" s="46" t="str">
        <f t="shared" si="29"/>
        <v/>
      </c>
    </row>
    <row r="272" spans="1:22" x14ac:dyDescent="0.2">
      <c r="A272" s="1">
        <v>203</v>
      </c>
      <c r="B272" s="1" t="s">
        <v>45</v>
      </c>
      <c r="D272" s="29">
        <f>SUMIFS('2013Figures'!$J:$J,'2013Figures'!$C:$C,$A272,'2013Figures'!$I:$I,"",'2013Figures'!$E:$E,$B$1)</f>
        <v>0</v>
      </c>
      <c r="E272" s="9">
        <f>SUMIFS('2013Figures'!$J:$J,'2013Figures'!$C:$C,$A272,'2013Figures'!$I:$I,"",'2013Figures'!$B:$B,"BrokerToCy",'2013Figures'!$G:$G,"E1",'2013Figures'!$E:$E,$B$1)</f>
        <v>0</v>
      </c>
      <c r="F272" s="9">
        <f>SUMIFS('2013Figures'!$J:$J,'2013Figures'!$C:$C,$A272,'2013Figures'!$I:$I,"",'2013Figures'!$B:$B,"BrokerToCy",'2013Figures'!$G:$G,"P1",'2013Figures'!$E:$E,$B$1)</f>
        <v>0</v>
      </c>
      <c r="G272" s="9">
        <f>SUMIFS('2013Figures'!$J:$J,'2013Figures'!$C:$C,$A272,'2013Figures'!$I:$I,"",'2013Figures'!$B:$B,"CyToBroker",'2013Figures'!$G:$G,"E1",'2013Figures'!$E:$E,$B$1)</f>
        <v>0</v>
      </c>
      <c r="H272" s="9">
        <f>SUMIFS('2013Figures'!$J:$J,'2013Figures'!$C:$C,$A272,'2013Figures'!$I:$I,"",'2013Figures'!$B:$B,"CyToBroker",'2013Figures'!$G:$G,"P1",'2013Figures'!$E:$E,$B$1)</f>
        <v>0</v>
      </c>
      <c r="J272" s="8" t="s">
        <v>131</v>
      </c>
      <c r="L272" s="42">
        <f>SUMIFS('2012Figures'!$J:$J,'2012Figures'!$C:$C,$A272,'2012Figures'!$I:$I,"",'2012Figures'!$E:$E,$B$1)</f>
        <v>0</v>
      </c>
      <c r="M272" s="52">
        <f>SUMIFS('2012Figures'!$J:$J,'2012Figures'!$C:$C,$A272,'2012Figures'!$I:$I,"",'2012Figures'!$B:$B,"BrokerToCy",'2012Figures'!$G:$G,"E1",'2012Figures'!$E:$E,$B$1)</f>
        <v>0</v>
      </c>
      <c r="N272" s="52">
        <f>SUMIFS('2012Figures'!$J:$J,'2012Figures'!$C:$C,$A272,'2012Figures'!$I:$I,"",'2012Figures'!$B:$B,"BrokerToCy",'2012Figures'!$G:$G,"P1",'2012Figures'!$E:$E,$B$1)</f>
        <v>0</v>
      </c>
      <c r="O272" s="52">
        <f>SUMIFS('2012Figures'!$J:$J,'2012Figures'!$C:$C,$A272,'2012Figures'!$I:$I,"",'2012Figures'!$B:$B,"CyToBroker",'2012Figures'!$G:$G,"E1",'2012Figures'!$E:$E,$B$1)</f>
        <v>0</v>
      </c>
      <c r="P272" s="52">
        <f>SUMIFS('2012Figures'!$J:$J,'2012Figures'!$C:$C,$A272,'2012Figures'!$I:$I,"",'2012Figures'!$B:$B,"CyToBroker",'2012Figures'!$G:$G,"P1",'2012Figures'!$E:$E,$B$1)</f>
        <v>0</v>
      </c>
      <c r="R272" s="46" t="str">
        <f t="shared" si="29"/>
        <v/>
      </c>
      <c r="S272" s="46" t="str">
        <f t="shared" si="29"/>
        <v/>
      </c>
      <c r="T272" s="46" t="str">
        <f t="shared" si="29"/>
        <v/>
      </c>
      <c r="U272" s="46" t="str">
        <f t="shared" si="29"/>
        <v/>
      </c>
      <c r="V272" s="46" t="str">
        <f t="shared" si="29"/>
        <v/>
      </c>
    </row>
    <row r="273" spans="1:22" x14ac:dyDescent="0.2">
      <c r="A273" s="21"/>
      <c r="B273" s="21" t="s">
        <v>92</v>
      </c>
      <c r="C273" s="22"/>
      <c r="D273" s="23">
        <f>SUM(E273:H273)</f>
        <v>65</v>
      </c>
      <c r="E273" s="23">
        <f>SUM(E268:E272)</f>
        <v>65</v>
      </c>
      <c r="F273" s="23">
        <f>SUM(F268:F272)</f>
        <v>0</v>
      </c>
      <c r="G273" s="23">
        <f>SUM(G268:G272)</f>
        <v>0</v>
      </c>
      <c r="H273" s="23">
        <f>SUM(H268:H272)</f>
        <v>0</v>
      </c>
      <c r="I273" s="21"/>
      <c r="J273" s="22"/>
      <c r="K273" s="21"/>
      <c r="L273" s="43">
        <f>SUM(M273:P273)</f>
        <v>105</v>
      </c>
      <c r="M273" s="43">
        <f>SUM(M268:M272)</f>
        <v>105</v>
      </c>
      <c r="N273" s="43">
        <f>SUM(N268:N272)</f>
        <v>0</v>
      </c>
      <c r="O273" s="43">
        <f>SUM(O268:O272)</f>
        <v>0</v>
      </c>
      <c r="P273" s="43">
        <f>SUM(P268:P272)</f>
        <v>0</v>
      </c>
      <c r="Q273" s="21"/>
      <c r="R273" s="21"/>
      <c r="S273" s="21"/>
      <c r="T273" s="21"/>
      <c r="U273" s="21"/>
      <c r="V273" s="21"/>
    </row>
    <row r="274" spans="1:22" x14ac:dyDescent="0.2">
      <c r="A274" s="28">
        <v>204</v>
      </c>
      <c r="B274" s="28" t="s">
        <v>69</v>
      </c>
      <c r="C274" s="17" t="s">
        <v>88</v>
      </c>
      <c r="D274" s="18">
        <f>SUMIFS('2013Figures'!$J:$J,'2013Figures'!$C:$C,$A274,'2013Figures'!$E:$E,$B$1)</f>
        <v>0</v>
      </c>
      <c r="E274" s="18">
        <f>SUMIFS('2013Figures'!$J:$J,'2013Figures'!$C:$C,$A274,'2013Figures'!$B:$B,"BrokerToCy",'2013Figures'!$G:$G,"E1",'2013Figures'!$E:$E,$B$1)</f>
        <v>0</v>
      </c>
      <c r="F274" s="18">
        <f>SUMIFS('2013Figures'!$J:$J,'2013Figures'!$C:$C,$A274,'2013Figures'!$B:$B,"BrokerToCy",'2013Figures'!$G:$G,"P1",'2013Figures'!$E:$E,$B$1)</f>
        <v>0</v>
      </c>
      <c r="G274" s="18">
        <f>SUMIFS('2013Figures'!$J:$J,'2013Figures'!$C:$C,$A274,'2013Figures'!$B:$B,"CyToBroker",'2013Figures'!$G:$G,"E1",'2013Figures'!$E:$E,$B$1)</f>
        <v>0</v>
      </c>
      <c r="H274" s="18">
        <f>SUMIFS('2013Figures'!$J:$J,'2013Figures'!$C:$C,$A274,'2013Figures'!$B:$B,"CyToBroker",'2013Figures'!$G:$G,"P1",'2013Figures'!$E:$E,$B$1)</f>
        <v>0</v>
      </c>
      <c r="I274" s="28"/>
      <c r="J274" s="17"/>
      <c r="K274" s="28"/>
      <c r="L274" s="50">
        <f>SUMIFS('2012Figures'!$J:$J,'2012Figures'!$C:$C,$A274,'2012Figures'!$E:$E,$B$1)</f>
        <v>0</v>
      </c>
      <c r="M274" s="50">
        <f>SUMIFS('2012Figures'!$J:$J,'2012Figures'!$C:$C,$A274,'2012Figures'!$B:$B,"BrokerToCy",'2012Figures'!$G:$G,"E1",'2012Figures'!$E:$E,$B$1)</f>
        <v>0</v>
      </c>
      <c r="N274" s="50">
        <f>SUMIFS('2012Figures'!$J:$J,'2012Figures'!$C:$C,$A274,'2012Figures'!$B:$B,"BrokerToCy",'2012Figures'!$G:$G,"P1",'2012Figures'!$E:$E,$B$1)</f>
        <v>0</v>
      </c>
      <c r="O274" s="50">
        <f>SUMIFS('2012Figures'!$J:$J,'2012Figures'!$C:$C,$A274,'2012Figures'!$B:$B,"CyToBroker",'2012Figures'!$G:$G,"E1",'2012Figures'!$E:$E,$B$1)</f>
        <v>0</v>
      </c>
      <c r="P274" s="50">
        <f>SUMIFS('2012Figures'!$J:$J,'2012Figures'!$C:$C,$A274,'2012Figures'!$B:$B,"CyToBroker",'2012Figures'!$G:$G,"P1",'2012Figures'!$E:$E,$B$1)</f>
        <v>0</v>
      </c>
      <c r="Q274" s="28"/>
      <c r="R274" s="46" t="str">
        <f t="shared" si="29"/>
        <v/>
      </c>
      <c r="S274" s="46" t="str">
        <f t="shared" si="29"/>
        <v/>
      </c>
      <c r="T274" s="46" t="str">
        <f t="shared" si="29"/>
        <v/>
      </c>
      <c r="U274" s="46" t="str">
        <f t="shared" si="29"/>
        <v/>
      </c>
      <c r="V274" s="46" t="str">
        <f t="shared" si="29"/>
        <v/>
      </c>
    </row>
    <row r="275" spans="1:22" x14ac:dyDescent="0.2">
      <c r="A275" s="1">
        <v>204</v>
      </c>
      <c r="B275" s="1" t="s">
        <v>69</v>
      </c>
      <c r="C275" s="8">
        <v>5</v>
      </c>
      <c r="D275" s="29">
        <f>SUMIFS('2013Figures'!$J:$J,'2013Figures'!$C:$C,$A275,'2013Figures'!$H:$H,$B275,'2013Figures'!$I:$I,$C275,'2013Figures'!$E:$E,$B$1)</f>
        <v>0</v>
      </c>
      <c r="E275" s="9">
        <f>SUMIFS('2013Figures'!$J:$J,'2013Figures'!$C:$C,$A275,'2013Figures'!$H:$H,$B275,'2013Figures'!$I:$I,$C275,'2013Figures'!$B:$B,"BrokerToCy",'2013Figures'!$G:$G,"E1",'2013Figures'!$E:$E,$B$1)</f>
        <v>0</v>
      </c>
      <c r="F275" s="9">
        <f>SUMIFS('2013Figures'!$J:$J,'2013Figures'!$C:$C,$A275,'2013Figures'!$H:$H,$B275,'2013Figures'!$I:$I,$C275,'2013Figures'!$B:$B,"BrokerToCy",'2013Figures'!$G:$G,"P1",'2013Figures'!$E:$E,$B$1)</f>
        <v>0</v>
      </c>
      <c r="G275" s="9">
        <f>SUMIFS('2013Figures'!$J:$J,'2013Figures'!$C:$C,$A275,'2013Figures'!$H:$H,$B275,'2013Figures'!$I:$I,$C275,'2013Figures'!$B:$B,"CyToBroker",'2013Figures'!$G:$G,"E1",'2013Figures'!$E:$E,$B$1)</f>
        <v>0</v>
      </c>
      <c r="H275" s="9">
        <f>SUMIFS('2013Figures'!$J:$J,'2013Figures'!$C:$C,$A275,'2013Figures'!$H:$H,$B275,'2013Figures'!$I:$I,$C275,'2013Figures'!$B:$B,"CyToBroker",'2013Figures'!$G:$G,"P1",'2013Figures'!$E:$E,$B$1)</f>
        <v>0</v>
      </c>
      <c r="J275" s="8">
        <v>201501</v>
      </c>
      <c r="L275" s="42">
        <f>SUMIFS('2012Figures'!$J:$J,'2012Figures'!$C:$C,$A275,'2012Figures'!$H:$H,$B275,'2012Figures'!$I:$I,$C275,'2012Figures'!$E:$E,$B$1)</f>
        <v>0</v>
      </c>
      <c r="M275" s="52">
        <f>SUMIFS('2012Figures'!$J:$J,'2012Figures'!$C:$C,$A275,'2012Figures'!$H:$H,$B275,'2012Figures'!$I:$I,$C275,'2012Figures'!$B:$B,"BrokerToCy",'2012Figures'!$G:$G,"E1",'2012Figures'!$E:$E,$B$1)</f>
        <v>0</v>
      </c>
      <c r="N275" s="52">
        <f>SUMIFS('2012Figures'!$J:$J,'2012Figures'!$C:$C,$A275,'2012Figures'!$H:$H,$B275,'2012Figures'!$I:$I,$C275,'2012Figures'!$B:$B,"BrokerToCy",'2012Figures'!$G:$G,"P1",'2012Figures'!$E:$E,$B$1)</f>
        <v>0</v>
      </c>
      <c r="O275" s="52">
        <f>SUMIFS('2012Figures'!$J:$J,'2012Figures'!$C:$C,$A275,'2012Figures'!$H:$H,$B275,'2012Figures'!$I:$I,$C275,'2012Figures'!$B:$B,"CyToBroker",'2012Figures'!$G:$G,"E1",'2012Figures'!$E:$E,$B$1)</f>
        <v>0</v>
      </c>
      <c r="P275" s="52">
        <f>SUMIFS('2012Figures'!$J:$J,'2012Figures'!$C:$C,$A275,'2012Figures'!$H:$H,$B275,'2012Figures'!$I:$I,$C275,'2012Figures'!$B:$B,"CyToBroker",'2012Figures'!$G:$G,"P1",'2012Figures'!$E:$E,$B$1)</f>
        <v>0</v>
      </c>
      <c r="R275" s="46" t="str">
        <f t="shared" si="29"/>
        <v/>
      </c>
      <c r="S275" s="46" t="str">
        <f t="shared" si="29"/>
        <v/>
      </c>
      <c r="T275" s="46" t="str">
        <f t="shared" si="29"/>
        <v/>
      </c>
      <c r="U275" s="46" t="str">
        <f t="shared" si="29"/>
        <v/>
      </c>
      <c r="V275" s="46" t="str">
        <f t="shared" si="29"/>
        <v/>
      </c>
    </row>
    <row r="276" spans="1:22" x14ac:dyDescent="0.2">
      <c r="A276" s="1">
        <v>204</v>
      </c>
      <c r="B276" s="1" t="s">
        <v>69</v>
      </c>
      <c r="C276" s="8">
        <v>4</v>
      </c>
      <c r="D276" s="29">
        <f>SUMIFS('2013Figures'!$J:$J,'2013Figures'!$C:$C,$A276,'2013Figures'!$H:$H,$B276,'2013Figures'!$I:$I,$C276,'2013Figures'!$E:$E,$B$1)</f>
        <v>0</v>
      </c>
      <c r="E276" s="9">
        <f>SUMIFS('2013Figures'!$J:$J,'2013Figures'!$C:$C,$A276,'2013Figures'!$H:$H,$B276,'2013Figures'!$I:$I,$C276,'2013Figures'!$B:$B,"BrokerToCy",'2013Figures'!$G:$G,"E1",'2013Figures'!$E:$E,$B$1)</f>
        <v>0</v>
      </c>
      <c r="F276" s="9">
        <f>SUMIFS('2013Figures'!$J:$J,'2013Figures'!$C:$C,$A276,'2013Figures'!$H:$H,$B276,'2013Figures'!$I:$I,$C276,'2013Figures'!$B:$B,"BrokerToCy",'2013Figures'!$G:$G,"P1",'2013Figures'!$E:$E,$B$1)</f>
        <v>0</v>
      </c>
      <c r="G276" s="9">
        <f>SUMIFS('2013Figures'!$J:$J,'2013Figures'!$C:$C,$A276,'2013Figures'!$H:$H,$B276,'2013Figures'!$I:$I,$C276,'2013Figures'!$B:$B,"CyToBroker",'2013Figures'!$G:$G,"E1",'2013Figures'!$E:$E,$B$1)</f>
        <v>0</v>
      </c>
      <c r="H276" s="9">
        <f>SUMIFS('2013Figures'!$J:$J,'2013Figures'!$C:$C,$A276,'2013Figures'!$H:$H,$B276,'2013Figures'!$I:$I,$C276,'2013Figures'!$B:$B,"CyToBroker",'2013Figures'!$G:$G,"P1",'2013Figures'!$E:$E,$B$1)</f>
        <v>0</v>
      </c>
      <c r="I276" s="30"/>
      <c r="J276" s="31">
        <v>201301</v>
      </c>
      <c r="K276" s="30"/>
      <c r="L276" s="42">
        <f>SUMIFS('2012Figures'!$J:$J,'2012Figures'!$C:$C,$A276,'2012Figures'!$H:$H,$B276,'2012Figures'!$I:$I,$C276,'2012Figures'!$E:$E,$B$1)</f>
        <v>0</v>
      </c>
      <c r="M276" s="52">
        <f>SUMIFS('2012Figures'!$J:$J,'2012Figures'!$C:$C,$A276,'2012Figures'!$H:$H,$B276,'2012Figures'!$I:$I,$C276,'2012Figures'!$B:$B,"BrokerToCy",'2012Figures'!$G:$G,"E1",'2012Figures'!$E:$E,$B$1)</f>
        <v>0</v>
      </c>
      <c r="N276" s="52">
        <f>SUMIFS('2012Figures'!$J:$J,'2012Figures'!$C:$C,$A276,'2012Figures'!$H:$H,$B276,'2012Figures'!$I:$I,$C276,'2012Figures'!$B:$B,"BrokerToCy",'2012Figures'!$G:$G,"P1",'2012Figures'!$E:$E,$B$1)</f>
        <v>0</v>
      </c>
      <c r="O276" s="52">
        <f>SUMIFS('2012Figures'!$J:$J,'2012Figures'!$C:$C,$A276,'2012Figures'!$H:$H,$B276,'2012Figures'!$I:$I,$C276,'2012Figures'!$B:$B,"CyToBroker",'2012Figures'!$G:$G,"E1",'2012Figures'!$E:$E,$B$1)</f>
        <v>0</v>
      </c>
      <c r="P276" s="52">
        <f>SUMIFS('2012Figures'!$J:$J,'2012Figures'!$C:$C,$A276,'2012Figures'!$H:$H,$B276,'2012Figures'!$I:$I,$C276,'2012Figures'!$B:$B,"CyToBroker",'2012Figures'!$G:$G,"P1",'2012Figures'!$E:$E,$B$1)</f>
        <v>0</v>
      </c>
      <c r="Q276" s="30"/>
      <c r="R276" s="46" t="str">
        <f t="shared" si="29"/>
        <v/>
      </c>
      <c r="S276" s="46" t="str">
        <f t="shared" si="29"/>
        <v/>
      </c>
      <c r="T276" s="46" t="str">
        <f t="shared" si="29"/>
        <v/>
      </c>
      <c r="U276" s="46" t="str">
        <f t="shared" si="29"/>
        <v/>
      </c>
      <c r="V276" s="46" t="str">
        <f t="shared" si="29"/>
        <v/>
      </c>
    </row>
    <row r="277" spans="1:22" x14ac:dyDescent="0.2">
      <c r="A277" s="1">
        <v>204</v>
      </c>
      <c r="B277" s="1" t="s">
        <v>69</v>
      </c>
      <c r="C277" s="8">
        <v>3</v>
      </c>
      <c r="D277" s="29">
        <f>SUMIFS('2013Figures'!$J:$J,'2013Figures'!$C:$C,$A277,'2013Figures'!$H:$H,$B277,'2013Figures'!$I:$I,$C277,'2013Figures'!$E:$E,$B$1)</f>
        <v>0</v>
      </c>
      <c r="E277" s="9">
        <f>SUMIFS('2013Figures'!$J:$J,'2013Figures'!$C:$C,$A277,'2013Figures'!$H:$H,$B277,'2013Figures'!$I:$I,$C277,'2013Figures'!$B:$B,"BrokerToCy",'2013Figures'!$G:$G,"E1",'2013Figures'!$E:$E,$B$1)</f>
        <v>0</v>
      </c>
      <c r="F277" s="9">
        <f>SUMIFS('2013Figures'!$J:$J,'2013Figures'!$C:$C,$A277,'2013Figures'!$H:$H,$B277,'2013Figures'!$I:$I,$C277,'2013Figures'!$B:$B,"BrokerToCy",'2013Figures'!$G:$G,"P1",'2013Figures'!$E:$E,$B$1)</f>
        <v>0</v>
      </c>
      <c r="G277" s="9">
        <f>SUMIFS('2013Figures'!$J:$J,'2013Figures'!$C:$C,$A277,'2013Figures'!$H:$H,$B277,'2013Figures'!$I:$I,$C277,'2013Figures'!$B:$B,"CyToBroker",'2013Figures'!$G:$G,"E1",'2013Figures'!$E:$E,$B$1)</f>
        <v>0</v>
      </c>
      <c r="H277" s="9">
        <f>SUMIFS('2013Figures'!$J:$J,'2013Figures'!$C:$C,$A277,'2013Figures'!$H:$H,$B277,'2013Figures'!$I:$I,$C277,'2013Figures'!$B:$B,"CyToBroker",'2013Figures'!$G:$G,"P1",'2013Figures'!$E:$E,$B$1)</f>
        <v>0</v>
      </c>
      <c r="J277" s="8">
        <v>201201</v>
      </c>
      <c r="L277" s="42">
        <f>SUMIFS('2012Figures'!$J:$J,'2012Figures'!$C:$C,$A277,'2012Figures'!$H:$H,$B277,'2012Figures'!$I:$I,$C277,'2012Figures'!$E:$E,$B$1)</f>
        <v>0</v>
      </c>
      <c r="M277" s="52">
        <f>SUMIFS('2012Figures'!$J:$J,'2012Figures'!$C:$C,$A277,'2012Figures'!$H:$H,$B277,'2012Figures'!$I:$I,$C277,'2012Figures'!$B:$B,"BrokerToCy",'2012Figures'!$G:$G,"E1",'2012Figures'!$E:$E,$B$1)</f>
        <v>0</v>
      </c>
      <c r="N277" s="52">
        <f>SUMIFS('2012Figures'!$J:$J,'2012Figures'!$C:$C,$A277,'2012Figures'!$H:$H,$B277,'2012Figures'!$I:$I,$C277,'2012Figures'!$B:$B,"BrokerToCy",'2012Figures'!$G:$G,"P1",'2012Figures'!$E:$E,$B$1)</f>
        <v>0</v>
      </c>
      <c r="O277" s="52">
        <f>SUMIFS('2012Figures'!$J:$J,'2012Figures'!$C:$C,$A277,'2012Figures'!$H:$H,$B277,'2012Figures'!$I:$I,$C277,'2012Figures'!$B:$B,"CyToBroker",'2012Figures'!$G:$G,"E1",'2012Figures'!$E:$E,$B$1)</f>
        <v>0</v>
      </c>
      <c r="P277" s="52">
        <f>SUMIFS('2012Figures'!$J:$J,'2012Figures'!$C:$C,$A277,'2012Figures'!$H:$H,$B277,'2012Figures'!$I:$I,$C277,'2012Figures'!$B:$B,"CyToBroker",'2012Figures'!$G:$G,"P1",'2012Figures'!$E:$E,$B$1)</f>
        <v>0</v>
      </c>
      <c r="R277" s="46" t="str">
        <f t="shared" si="29"/>
        <v/>
      </c>
      <c r="S277" s="46" t="str">
        <f t="shared" si="29"/>
        <v/>
      </c>
      <c r="T277" s="46" t="str">
        <f t="shared" si="29"/>
        <v/>
      </c>
      <c r="U277" s="46" t="str">
        <f t="shared" si="29"/>
        <v/>
      </c>
      <c r="V277" s="46" t="str">
        <f t="shared" si="29"/>
        <v/>
      </c>
    </row>
    <row r="278" spans="1:22" x14ac:dyDescent="0.2">
      <c r="A278" s="1">
        <v>204</v>
      </c>
      <c r="B278" s="1" t="s">
        <v>69</v>
      </c>
      <c r="C278" s="8">
        <v>2</v>
      </c>
      <c r="D278" s="29">
        <f>SUMIFS('2013Figures'!$J:$J,'2013Figures'!$C:$C,$A278,'2013Figures'!$H:$H,$B278,'2013Figures'!$I:$I,$C278,'2013Figures'!$E:$E,$B$1)</f>
        <v>0</v>
      </c>
      <c r="E278" s="9">
        <f>SUMIFS('2013Figures'!$J:$J,'2013Figures'!$C:$C,$A278,'2013Figures'!$H:$H,$B278,'2013Figures'!$I:$I,$C278,'2013Figures'!$B:$B,"BrokerToCy",'2013Figures'!$G:$G,"E1",'2013Figures'!$E:$E,$B$1)</f>
        <v>0</v>
      </c>
      <c r="F278" s="9">
        <f>SUMIFS('2013Figures'!$J:$J,'2013Figures'!$C:$C,$A278,'2013Figures'!$H:$H,$B278,'2013Figures'!$I:$I,$C278,'2013Figures'!$B:$B,"BrokerToCy",'2013Figures'!$G:$G,"P1",'2013Figures'!$E:$E,$B$1)</f>
        <v>0</v>
      </c>
      <c r="G278" s="9">
        <f>SUMIFS('2013Figures'!$J:$J,'2013Figures'!$C:$C,$A278,'2013Figures'!$H:$H,$B278,'2013Figures'!$I:$I,$C278,'2013Figures'!$B:$B,"CyToBroker",'2013Figures'!$G:$G,"E1",'2013Figures'!$E:$E,$B$1)</f>
        <v>0</v>
      </c>
      <c r="H278" s="9">
        <f>SUMIFS('2013Figures'!$J:$J,'2013Figures'!$C:$C,$A278,'2013Figures'!$H:$H,$B278,'2013Figures'!$I:$I,$C278,'2013Figures'!$B:$B,"CyToBroker",'2013Figures'!$G:$G,"P1",'2013Figures'!$E:$E,$B$1)</f>
        <v>0</v>
      </c>
      <c r="J278" s="8">
        <v>201101</v>
      </c>
      <c r="L278" s="42">
        <f>SUMIFS('2012Figures'!$J:$J,'2012Figures'!$C:$C,$A278,'2012Figures'!$H:$H,$B278,'2012Figures'!$I:$I,$C278,'2012Figures'!$E:$E,$B$1)</f>
        <v>0</v>
      </c>
      <c r="M278" s="52">
        <f>SUMIFS('2012Figures'!$J:$J,'2012Figures'!$C:$C,$A278,'2012Figures'!$H:$H,$B278,'2012Figures'!$I:$I,$C278,'2012Figures'!$B:$B,"BrokerToCy",'2012Figures'!$G:$G,"E1",'2012Figures'!$E:$E,$B$1)</f>
        <v>0</v>
      </c>
      <c r="N278" s="52">
        <f>SUMIFS('2012Figures'!$J:$J,'2012Figures'!$C:$C,$A278,'2012Figures'!$H:$H,$B278,'2012Figures'!$I:$I,$C278,'2012Figures'!$B:$B,"BrokerToCy",'2012Figures'!$G:$G,"P1",'2012Figures'!$E:$E,$B$1)</f>
        <v>0</v>
      </c>
      <c r="O278" s="52">
        <f>SUMIFS('2012Figures'!$J:$J,'2012Figures'!$C:$C,$A278,'2012Figures'!$H:$H,$B278,'2012Figures'!$I:$I,$C278,'2012Figures'!$B:$B,"CyToBroker",'2012Figures'!$G:$G,"E1",'2012Figures'!$E:$E,$B$1)</f>
        <v>0</v>
      </c>
      <c r="P278" s="52">
        <f>SUMIFS('2012Figures'!$J:$J,'2012Figures'!$C:$C,$A278,'2012Figures'!$H:$H,$B278,'2012Figures'!$I:$I,$C278,'2012Figures'!$B:$B,"CyToBroker",'2012Figures'!$G:$G,"P1",'2012Figures'!$E:$E,$B$1)</f>
        <v>0</v>
      </c>
      <c r="R278" s="46" t="str">
        <f t="shared" si="29"/>
        <v/>
      </c>
      <c r="S278" s="46" t="str">
        <f t="shared" si="29"/>
        <v/>
      </c>
      <c r="T278" s="46" t="str">
        <f t="shared" si="29"/>
        <v/>
      </c>
      <c r="U278" s="46" t="str">
        <f t="shared" si="29"/>
        <v/>
      </c>
      <c r="V278" s="46" t="str">
        <f t="shared" si="29"/>
        <v/>
      </c>
    </row>
    <row r="279" spans="1:22" x14ac:dyDescent="0.2">
      <c r="A279" s="1">
        <v>204</v>
      </c>
      <c r="B279" s="1" t="s">
        <v>69</v>
      </c>
      <c r="C279" s="8">
        <v>1</v>
      </c>
      <c r="D279" s="29">
        <f>SUMIFS('2013Figures'!$J:$J,'2013Figures'!$C:$C,$A279,'2013Figures'!$H:$H,$B279,'2013Figures'!$I:$I,$C279,'2013Figures'!$E:$E,$B$1)</f>
        <v>0</v>
      </c>
      <c r="E279" s="9">
        <f>SUMIFS('2013Figures'!$J:$J,'2013Figures'!$C:$C,$A279,'2013Figures'!$H:$H,$B279,'2013Figures'!$I:$I,$C279,'2013Figures'!$B:$B,"BrokerToCy",'2013Figures'!$G:$G,"E1",'2013Figures'!$E:$E,$B$1)</f>
        <v>0</v>
      </c>
      <c r="F279" s="9">
        <f>SUMIFS('2013Figures'!$J:$J,'2013Figures'!$C:$C,$A279,'2013Figures'!$H:$H,$B279,'2013Figures'!$I:$I,$C279,'2013Figures'!$B:$B,"BrokerToCy",'2013Figures'!$G:$G,"P1",'2013Figures'!$E:$E,$B$1)</f>
        <v>0</v>
      </c>
      <c r="G279" s="9">
        <f>SUMIFS('2013Figures'!$J:$J,'2013Figures'!$C:$C,$A279,'2013Figures'!$H:$H,$B279,'2013Figures'!$I:$I,$C279,'2013Figures'!$B:$B,"CyToBroker",'2013Figures'!$G:$G,"E1",'2013Figures'!$E:$E,$B$1)</f>
        <v>0</v>
      </c>
      <c r="H279" s="9">
        <f>SUMIFS('2013Figures'!$J:$J,'2013Figures'!$C:$C,$A279,'2013Figures'!$H:$H,$B279,'2013Figures'!$I:$I,$C279,'2013Figures'!$B:$B,"CyToBroker",'2013Figures'!$G:$G,"P1",'2013Figures'!$E:$E,$B$1)</f>
        <v>0</v>
      </c>
      <c r="J279" s="8">
        <v>200901</v>
      </c>
      <c r="L279" s="42">
        <f>SUMIFS('2012Figures'!$J:$J,'2012Figures'!$C:$C,$A279,'2012Figures'!$H:$H,$B279,'2012Figures'!$I:$I,$C279,'2012Figures'!$E:$E,$B$1)</f>
        <v>0</v>
      </c>
      <c r="M279" s="52">
        <f>SUMIFS('2012Figures'!$J:$J,'2012Figures'!$C:$C,$A279,'2012Figures'!$H:$H,$B279,'2012Figures'!$I:$I,$C279,'2012Figures'!$B:$B,"BrokerToCy",'2012Figures'!$G:$G,"E1",'2012Figures'!$E:$E,$B$1)</f>
        <v>0</v>
      </c>
      <c r="N279" s="52">
        <f>SUMIFS('2012Figures'!$J:$J,'2012Figures'!$C:$C,$A279,'2012Figures'!$H:$H,$B279,'2012Figures'!$I:$I,$C279,'2012Figures'!$B:$B,"BrokerToCy",'2012Figures'!$G:$G,"P1",'2012Figures'!$E:$E,$B$1)</f>
        <v>0</v>
      </c>
      <c r="O279" s="52">
        <f>SUMIFS('2012Figures'!$J:$J,'2012Figures'!$C:$C,$A279,'2012Figures'!$H:$H,$B279,'2012Figures'!$I:$I,$C279,'2012Figures'!$B:$B,"CyToBroker",'2012Figures'!$G:$G,"E1",'2012Figures'!$E:$E,$B$1)</f>
        <v>0</v>
      </c>
      <c r="P279" s="52">
        <f>SUMIFS('2012Figures'!$J:$J,'2012Figures'!$C:$C,$A279,'2012Figures'!$H:$H,$B279,'2012Figures'!$I:$I,$C279,'2012Figures'!$B:$B,"CyToBroker",'2012Figures'!$G:$G,"P1",'2012Figures'!$E:$E,$B$1)</f>
        <v>0</v>
      </c>
      <c r="R279" s="46" t="str">
        <f t="shared" si="29"/>
        <v/>
      </c>
      <c r="S279" s="46" t="str">
        <f t="shared" si="29"/>
        <v/>
      </c>
      <c r="T279" s="46" t="str">
        <f t="shared" si="29"/>
        <v/>
      </c>
      <c r="U279" s="46" t="str">
        <f t="shared" si="29"/>
        <v/>
      </c>
      <c r="V279" s="46" t="str">
        <f t="shared" si="29"/>
        <v/>
      </c>
    </row>
    <row r="280" spans="1:22" x14ac:dyDescent="0.2">
      <c r="A280" s="1">
        <v>204</v>
      </c>
      <c r="B280" s="1" t="s">
        <v>69</v>
      </c>
      <c r="D280" s="29">
        <f>SUMIFS('2013Figures'!$J:$J,'2013Figures'!$C:$C,$A280,'2013Figures'!$I:$I,"",'2013Figures'!$E:$E,$B$1)</f>
        <v>0</v>
      </c>
      <c r="E280" s="9">
        <f>SUMIFS('2013Figures'!$J:$J,'2013Figures'!$C:$C,$A280,'2013Figures'!$I:$I,"",'2013Figures'!$B:$B,"BrokerToCy",'2013Figures'!$G:$G,"E1",'2013Figures'!$E:$E,$B$1)</f>
        <v>0</v>
      </c>
      <c r="F280" s="9">
        <f>SUMIFS('2013Figures'!$J:$J,'2013Figures'!$C:$C,$A280,'2013Figures'!$I:$I,"",'2013Figures'!$B:$B,"BrokerToCy",'2013Figures'!$G:$G,"P1",'2013Figures'!$E:$E,$B$1)</f>
        <v>0</v>
      </c>
      <c r="G280" s="9">
        <f>SUMIFS('2013Figures'!$J:$J,'2013Figures'!$C:$C,$A280,'2013Figures'!$I:$I,"",'2013Figures'!$B:$B,"CyToBroker",'2013Figures'!$G:$G,"E1",'2013Figures'!$E:$E,$B$1)</f>
        <v>0</v>
      </c>
      <c r="H280" s="9">
        <f>SUMIFS('2013Figures'!$J:$J,'2013Figures'!$C:$C,$A280,'2013Figures'!$I:$I,"",'2013Figures'!$B:$B,"CyToBroker",'2013Figures'!$G:$G,"P1",'2013Figures'!$E:$E,$B$1)</f>
        <v>0</v>
      </c>
      <c r="J280" s="8" t="s">
        <v>131</v>
      </c>
      <c r="L280" s="42">
        <f>SUMIFS('2012Figures'!$J:$J,'2012Figures'!$C:$C,$A280,'2012Figures'!$I:$I,"",'2012Figures'!$E:$E,$B$1)</f>
        <v>0</v>
      </c>
      <c r="M280" s="52">
        <f>SUMIFS('2012Figures'!$J:$J,'2012Figures'!$C:$C,$A280,'2012Figures'!$I:$I,"",'2012Figures'!$B:$B,"BrokerToCy",'2012Figures'!$G:$G,"E1",'2012Figures'!$E:$E,$B$1)</f>
        <v>0</v>
      </c>
      <c r="N280" s="52">
        <f>SUMIFS('2012Figures'!$J:$J,'2012Figures'!$C:$C,$A280,'2012Figures'!$I:$I,"",'2012Figures'!$B:$B,"BrokerToCy",'2012Figures'!$G:$G,"P1",'2012Figures'!$E:$E,$B$1)</f>
        <v>0</v>
      </c>
      <c r="O280" s="52">
        <f>SUMIFS('2012Figures'!$J:$J,'2012Figures'!$C:$C,$A280,'2012Figures'!$I:$I,"",'2012Figures'!$B:$B,"CyToBroker",'2012Figures'!$G:$G,"E1",'2012Figures'!$E:$E,$B$1)</f>
        <v>0</v>
      </c>
      <c r="P280" s="52">
        <f>SUMIFS('2012Figures'!$J:$J,'2012Figures'!$C:$C,$A280,'2012Figures'!$I:$I,"",'2012Figures'!$B:$B,"CyToBroker",'2012Figures'!$G:$G,"P1",'2012Figures'!$E:$E,$B$1)</f>
        <v>0</v>
      </c>
      <c r="R280" s="46" t="str">
        <f t="shared" si="29"/>
        <v/>
      </c>
      <c r="S280" s="46" t="str">
        <f t="shared" si="29"/>
        <v/>
      </c>
      <c r="T280" s="46" t="str">
        <f t="shared" si="29"/>
        <v/>
      </c>
      <c r="U280" s="46" t="str">
        <f t="shared" si="29"/>
        <v/>
      </c>
      <c r="V280" s="46" t="str">
        <f t="shared" si="29"/>
        <v/>
      </c>
    </row>
    <row r="281" spans="1:22" x14ac:dyDescent="0.2">
      <c r="A281" s="21"/>
      <c r="B281" s="21" t="s">
        <v>92</v>
      </c>
      <c r="C281" s="22"/>
      <c r="D281" s="23">
        <f>SUM(E281:H281)</f>
        <v>0</v>
      </c>
      <c r="E281" s="23">
        <f>SUM(E275:E280)</f>
        <v>0</v>
      </c>
      <c r="F281" s="23">
        <f>SUM(F275:F280)</f>
        <v>0</v>
      </c>
      <c r="G281" s="23">
        <f>SUM(G275:G280)</f>
        <v>0</v>
      </c>
      <c r="H281" s="23">
        <f>SUM(H275:H280)</f>
        <v>0</v>
      </c>
      <c r="I281" s="21"/>
      <c r="J281" s="22"/>
      <c r="K281" s="21"/>
      <c r="L281" s="43">
        <f>SUM(M281:P281)</f>
        <v>0</v>
      </c>
      <c r="M281" s="43">
        <f>SUM(M275:M280)</f>
        <v>0</v>
      </c>
      <c r="N281" s="43">
        <f>SUM(N275:N280)</f>
        <v>0</v>
      </c>
      <c r="O281" s="43">
        <f>SUM(O275:O280)</f>
        <v>0</v>
      </c>
      <c r="P281" s="43">
        <f>SUM(P275:P280)</f>
        <v>0</v>
      </c>
      <c r="Q281" s="21"/>
      <c r="R281" s="21"/>
      <c r="S281" s="21"/>
      <c r="T281" s="21"/>
      <c r="U281" s="21"/>
      <c r="V281" s="21"/>
    </row>
    <row r="282" spans="1:22" x14ac:dyDescent="0.2">
      <c r="A282" s="28">
        <v>205</v>
      </c>
      <c r="B282" s="28" t="s">
        <v>27</v>
      </c>
      <c r="C282" s="17" t="s">
        <v>88</v>
      </c>
      <c r="D282" s="18">
        <f>SUMIFS('2013Figures'!$J:$J,'2013Figures'!$C:$C,$A282,'2013Figures'!$E:$E,$B$1)</f>
        <v>0</v>
      </c>
      <c r="E282" s="18">
        <f>SUMIFS('2013Figures'!$J:$J,'2013Figures'!$C:$C,$A282,'2013Figures'!$B:$B,"BrokerToCy",'2013Figures'!$G:$G,"E1",'2013Figures'!$E:$E,$B$1)</f>
        <v>0</v>
      </c>
      <c r="F282" s="18">
        <f>SUMIFS('2013Figures'!$J:$J,'2013Figures'!$C:$C,$A282,'2013Figures'!$B:$B,"BrokerToCy",'2013Figures'!$G:$G,"P1",'2013Figures'!$E:$E,$B$1)</f>
        <v>0</v>
      </c>
      <c r="G282" s="18">
        <f>SUMIFS('2013Figures'!$J:$J,'2013Figures'!$C:$C,$A282,'2013Figures'!$B:$B,"CyToBroker",'2013Figures'!$G:$G,"E1",'2013Figures'!$E:$E,$B$1)</f>
        <v>0</v>
      </c>
      <c r="H282" s="18">
        <f>SUMIFS('2013Figures'!$J:$J,'2013Figures'!$C:$C,$A282,'2013Figures'!$B:$B,"CyToBroker",'2013Figures'!$G:$G,"P1",'2013Figures'!$E:$E,$B$1)</f>
        <v>0</v>
      </c>
      <c r="I282" s="28"/>
      <c r="J282" s="17"/>
      <c r="K282" s="28"/>
      <c r="L282" s="50">
        <f>SUMIFS('2012Figures'!$J:$J,'2012Figures'!$C:$C,$A282,'2012Figures'!$E:$E,$B$1)</f>
        <v>0</v>
      </c>
      <c r="M282" s="50">
        <f>SUMIFS('2012Figures'!$J:$J,'2012Figures'!$C:$C,$A282,'2012Figures'!$B:$B,"BrokerToCy",'2012Figures'!$G:$G,"E1",'2012Figures'!$E:$E,$B$1)</f>
        <v>0</v>
      </c>
      <c r="N282" s="50">
        <f>SUMIFS('2012Figures'!$J:$J,'2012Figures'!$C:$C,$A282,'2012Figures'!$B:$B,"BrokerToCy",'2012Figures'!$G:$G,"P1",'2012Figures'!$E:$E,$B$1)</f>
        <v>0</v>
      </c>
      <c r="O282" s="50">
        <f>SUMIFS('2012Figures'!$J:$J,'2012Figures'!$C:$C,$A282,'2012Figures'!$B:$B,"CyToBroker",'2012Figures'!$G:$G,"E1",'2012Figures'!$E:$E,$B$1)</f>
        <v>0</v>
      </c>
      <c r="P282" s="50">
        <f>SUMIFS('2012Figures'!$J:$J,'2012Figures'!$C:$C,$A282,'2012Figures'!$B:$B,"CyToBroker",'2012Figures'!$G:$G,"P1",'2012Figures'!$E:$E,$B$1)</f>
        <v>0</v>
      </c>
      <c r="Q282" s="28"/>
      <c r="R282" s="46" t="str">
        <f t="shared" si="29"/>
        <v/>
      </c>
      <c r="S282" s="46" t="str">
        <f t="shared" si="29"/>
        <v/>
      </c>
      <c r="T282" s="46" t="str">
        <f t="shared" si="29"/>
        <v/>
      </c>
      <c r="U282" s="46" t="str">
        <f t="shared" si="29"/>
        <v/>
      </c>
      <c r="V282" s="46" t="str">
        <f t="shared" si="29"/>
        <v/>
      </c>
    </row>
    <row r="283" spans="1:22" x14ac:dyDescent="0.2">
      <c r="A283" s="1">
        <v>205</v>
      </c>
      <c r="B283" s="1" t="s">
        <v>27</v>
      </c>
      <c r="C283" s="8">
        <v>5</v>
      </c>
      <c r="D283" s="29">
        <f>SUMIFS('2013Figures'!$J:$J,'2013Figures'!$C:$C,$A283,'2013Figures'!$H:$H,$B283,'2013Figures'!$I:$I,$C283,'2013Figures'!$E:$E,$B$1)</f>
        <v>0</v>
      </c>
      <c r="E283" s="9">
        <f>SUMIFS('2013Figures'!$J:$J,'2013Figures'!$C:$C,$A283,'2013Figures'!$H:$H,$B283,'2013Figures'!$I:$I,$C283,'2013Figures'!$B:$B,"BrokerToCy",'2013Figures'!$G:$G,"E1",'2013Figures'!$E:$E,$B$1)</f>
        <v>0</v>
      </c>
      <c r="F283" s="9">
        <f>SUMIFS('2013Figures'!$J:$J,'2013Figures'!$C:$C,$A283,'2013Figures'!$H:$H,$B283,'2013Figures'!$I:$I,$C283,'2013Figures'!$B:$B,"BrokerToCy",'2013Figures'!$G:$G,"P1",'2013Figures'!$E:$E,$B$1)</f>
        <v>0</v>
      </c>
      <c r="G283" s="9">
        <f>SUMIFS('2013Figures'!$J:$J,'2013Figures'!$C:$C,$A283,'2013Figures'!$H:$H,$B283,'2013Figures'!$I:$I,$C283,'2013Figures'!$B:$B,"CyToBroker",'2013Figures'!$G:$G,"E1",'2013Figures'!$E:$E,$B$1)</f>
        <v>0</v>
      </c>
      <c r="H283" s="9">
        <f>SUMIFS('2013Figures'!$J:$J,'2013Figures'!$C:$C,$A283,'2013Figures'!$H:$H,$B283,'2013Figures'!$I:$I,$C283,'2013Figures'!$B:$B,"CyToBroker",'2013Figures'!$G:$G,"P1",'2013Figures'!$E:$E,$B$1)</f>
        <v>0</v>
      </c>
      <c r="J283" s="8">
        <v>201501</v>
      </c>
      <c r="L283" s="42">
        <f>SUMIFS('2012Figures'!$J:$J,'2012Figures'!$C:$C,$A283,'2012Figures'!$H:$H,$B283,'2012Figures'!$I:$I,$C283,'2012Figures'!$E:$E,$B$1)</f>
        <v>0</v>
      </c>
      <c r="M283" s="52">
        <f>SUMIFS('2012Figures'!$J:$J,'2012Figures'!$C:$C,$A283,'2012Figures'!$H:$H,$B283,'2012Figures'!$I:$I,$C283,'2012Figures'!$B:$B,"BrokerToCy",'2012Figures'!$G:$G,"E1",'2012Figures'!$E:$E,$B$1)</f>
        <v>0</v>
      </c>
      <c r="N283" s="52">
        <f>SUMIFS('2012Figures'!$J:$J,'2012Figures'!$C:$C,$A283,'2012Figures'!$H:$H,$B283,'2012Figures'!$I:$I,$C283,'2012Figures'!$B:$B,"BrokerToCy",'2012Figures'!$G:$G,"P1",'2012Figures'!$E:$E,$B$1)</f>
        <v>0</v>
      </c>
      <c r="O283" s="52">
        <f>SUMIFS('2012Figures'!$J:$J,'2012Figures'!$C:$C,$A283,'2012Figures'!$H:$H,$B283,'2012Figures'!$I:$I,$C283,'2012Figures'!$B:$B,"CyToBroker",'2012Figures'!$G:$G,"E1",'2012Figures'!$E:$E,$B$1)</f>
        <v>0</v>
      </c>
      <c r="P283" s="52">
        <f>SUMIFS('2012Figures'!$J:$J,'2012Figures'!$C:$C,$A283,'2012Figures'!$H:$H,$B283,'2012Figures'!$I:$I,$C283,'2012Figures'!$B:$B,"CyToBroker",'2012Figures'!$G:$G,"P1",'2012Figures'!$E:$E,$B$1)</f>
        <v>0</v>
      </c>
      <c r="R283" s="46" t="str">
        <f t="shared" si="29"/>
        <v/>
      </c>
      <c r="S283" s="46" t="str">
        <f t="shared" si="29"/>
        <v/>
      </c>
      <c r="T283" s="46" t="str">
        <f t="shared" si="29"/>
        <v/>
      </c>
      <c r="U283" s="46" t="str">
        <f t="shared" si="29"/>
        <v/>
      </c>
      <c r="V283" s="46" t="str">
        <f t="shared" si="29"/>
        <v/>
      </c>
    </row>
    <row r="284" spans="1:22" x14ac:dyDescent="0.2">
      <c r="A284" s="1">
        <v>205</v>
      </c>
      <c r="B284" s="1" t="s">
        <v>27</v>
      </c>
      <c r="C284" s="8">
        <v>4</v>
      </c>
      <c r="D284" s="29">
        <f>SUMIFS('2013Figures'!$J:$J,'2013Figures'!$C:$C,$A284,'2013Figures'!$H:$H,$B284,'2013Figures'!$I:$I,$C284,'2013Figures'!$E:$E,$B$1)</f>
        <v>0</v>
      </c>
      <c r="E284" s="9">
        <f>SUMIFS('2013Figures'!$J:$J,'2013Figures'!$C:$C,$A284,'2013Figures'!$H:$H,$B284,'2013Figures'!$I:$I,$C284,'2013Figures'!$B:$B,"BrokerToCy",'2013Figures'!$G:$G,"E1",'2013Figures'!$E:$E,$B$1)</f>
        <v>0</v>
      </c>
      <c r="F284" s="9">
        <f>SUMIFS('2013Figures'!$J:$J,'2013Figures'!$C:$C,$A284,'2013Figures'!$H:$H,$B284,'2013Figures'!$I:$I,$C284,'2013Figures'!$B:$B,"BrokerToCy",'2013Figures'!$G:$G,"P1",'2013Figures'!$E:$E,$B$1)</f>
        <v>0</v>
      </c>
      <c r="G284" s="9">
        <f>SUMIFS('2013Figures'!$J:$J,'2013Figures'!$C:$C,$A284,'2013Figures'!$H:$H,$B284,'2013Figures'!$I:$I,$C284,'2013Figures'!$B:$B,"CyToBroker",'2013Figures'!$G:$G,"E1",'2013Figures'!$E:$E,$B$1)</f>
        <v>0</v>
      </c>
      <c r="H284" s="9">
        <f>SUMIFS('2013Figures'!$J:$J,'2013Figures'!$C:$C,$A284,'2013Figures'!$H:$H,$B284,'2013Figures'!$I:$I,$C284,'2013Figures'!$B:$B,"CyToBroker",'2013Figures'!$G:$G,"P1",'2013Figures'!$E:$E,$B$1)</f>
        <v>0</v>
      </c>
      <c r="I284" s="30"/>
      <c r="J284" s="31">
        <v>201301</v>
      </c>
      <c r="K284" s="30"/>
      <c r="L284" s="42">
        <f>SUMIFS('2012Figures'!$J:$J,'2012Figures'!$C:$C,$A284,'2012Figures'!$H:$H,$B284,'2012Figures'!$I:$I,$C284,'2012Figures'!$E:$E,$B$1)</f>
        <v>0</v>
      </c>
      <c r="M284" s="52">
        <f>SUMIFS('2012Figures'!$J:$J,'2012Figures'!$C:$C,$A284,'2012Figures'!$H:$H,$B284,'2012Figures'!$I:$I,$C284,'2012Figures'!$B:$B,"BrokerToCy",'2012Figures'!$G:$G,"E1",'2012Figures'!$E:$E,$B$1)</f>
        <v>0</v>
      </c>
      <c r="N284" s="52">
        <f>SUMIFS('2012Figures'!$J:$J,'2012Figures'!$C:$C,$A284,'2012Figures'!$H:$H,$B284,'2012Figures'!$I:$I,$C284,'2012Figures'!$B:$B,"BrokerToCy",'2012Figures'!$G:$G,"P1",'2012Figures'!$E:$E,$B$1)</f>
        <v>0</v>
      </c>
      <c r="O284" s="52">
        <f>SUMIFS('2012Figures'!$J:$J,'2012Figures'!$C:$C,$A284,'2012Figures'!$H:$H,$B284,'2012Figures'!$I:$I,$C284,'2012Figures'!$B:$B,"CyToBroker",'2012Figures'!$G:$G,"E1",'2012Figures'!$E:$E,$B$1)</f>
        <v>0</v>
      </c>
      <c r="P284" s="52">
        <f>SUMIFS('2012Figures'!$J:$J,'2012Figures'!$C:$C,$A284,'2012Figures'!$H:$H,$B284,'2012Figures'!$I:$I,$C284,'2012Figures'!$B:$B,"CyToBroker",'2012Figures'!$G:$G,"P1",'2012Figures'!$E:$E,$B$1)</f>
        <v>0</v>
      </c>
      <c r="Q284" s="30"/>
      <c r="R284" s="46" t="str">
        <f t="shared" si="29"/>
        <v/>
      </c>
      <c r="S284" s="46" t="str">
        <f t="shared" si="29"/>
        <v/>
      </c>
      <c r="T284" s="46" t="str">
        <f t="shared" si="29"/>
        <v/>
      </c>
      <c r="U284" s="46" t="str">
        <f t="shared" si="29"/>
        <v/>
      </c>
      <c r="V284" s="46" t="str">
        <f t="shared" si="29"/>
        <v/>
      </c>
    </row>
    <row r="285" spans="1:22" x14ac:dyDescent="0.2">
      <c r="A285" s="1">
        <v>205</v>
      </c>
      <c r="B285" s="1" t="s">
        <v>27</v>
      </c>
      <c r="C285" s="8">
        <v>3</v>
      </c>
      <c r="D285" s="29">
        <f>SUMIFS('2013Figures'!$J:$J,'2013Figures'!$C:$C,$A285,'2013Figures'!$H:$H,$B285,'2013Figures'!$I:$I,$C285,'2013Figures'!$E:$E,$B$1)</f>
        <v>0</v>
      </c>
      <c r="E285" s="9">
        <f>SUMIFS('2013Figures'!$J:$J,'2013Figures'!$C:$C,$A285,'2013Figures'!$H:$H,$B285,'2013Figures'!$I:$I,$C285,'2013Figures'!$B:$B,"BrokerToCy",'2013Figures'!$G:$G,"E1",'2013Figures'!$E:$E,$B$1)</f>
        <v>0</v>
      </c>
      <c r="F285" s="9">
        <f>SUMIFS('2013Figures'!$J:$J,'2013Figures'!$C:$C,$A285,'2013Figures'!$H:$H,$B285,'2013Figures'!$I:$I,$C285,'2013Figures'!$B:$B,"BrokerToCy",'2013Figures'!$G:$G,"P1",'2013Figures'!$E:$E,$B$1)</f>
        <v>0</v>
      </c>
      <c r="G285" s="9">
        <f>SUMIFS('2013Figures'!$J:$J,'2013Figures'!$C:$C,$A285,'2013Figures'!$H:$H,$B285,'2013Figures'!$I:$I,$C285,'2013Figures'!$B:$B,"CyToBroker",'2013Figures'!$G:$G,"E1",'2013Figures'!$E:$E,$B$1)</f>
        <v>0</v>
      </c>
      <c r="H285" s="9">
        <f>SUMIFS('2013Figures'!$J:$J,'2013Figures'!$C:$C,$A285,'2013Figures'!$H:$H,$B285,'2013Figures'!$I:$I,$C285,'2013Figures'!$B:$B,"CyToBroker",'2013Figures'!$G:$G,"P1",'2013Figures'!$E:$E,$B$1)</f>
        <v>0</v>
      </c>
      <c r="J285" s="8">
        <v>201201</v>
      </c>
      <c r="L285" s="42">
        <f>SUMIFS('2012Figures'!$J:$J,'2012Figures'!$C:$C,$A285,'2012Figures'!$H:$H,$B285,'2012Figures'!$I:$I,$C285,'2012Figures'!$E:$E,$B$1)</f>
        <v>0</v>
      </c>
      <c r="M285" s="52">
        <f>SUMIFS('2012Figures'!$J:$J,'2012Figures'!$C:$C,$A285,'2012Figures'!$H:$H,$B285,'2012Figures'!$I:$I,$C285,'2012Figures'!$B:$B,"BrokerToCy",'2012Figures'!$G:$G,"E1",'2012Figures'!$E:$E,$B$1)</f>
        <v>0</v>
      </c>
      <c r="N285" s="52">
        <f>SUMIFS('2012Figures'!$J:$J,'2012Figures'!$C:$C,$A285,'2012Figures'!$H:$H,$B285,'2012Figures'!$I:$I,$C285,'2012Figures'!$B:$B,"BrokerToCy",'2012Figures'!$G:$G,"P1",'2012Figures'!$E:$E,$B$1)</f>
        <v>0</v>
      </c>
      <c r="O285" s="52">
        <f>SUMIFS('2012Figures'!$J:$J,'2012Figures'!$C:$C,$A285,'2012Figures'!$H:$H,$B285,'2012Figures'!$I:$I,$C285,'2012Figures'!$B:$B,"CyToBroker",'2012Figures'!$G:$G,"E1",'2012Figures'!$E:$E,$B$1)</f>
        <v>0</v>
      </c>
      <c r="P285" s="52">
        <f>SUMIFS('2012Figures'!$J:$J,'2012Figures'!$C:$C,$A285,'2012Figures'!$H:$H,$B285,'2012Figures'!$I:$I,$C285,'2012Figures'!$B:$B,"CyToBroker",'2012Figures'!$G:$G,"P1",'2012Figures'!$E:$E,$B$1)</f>
        <v>0</v>
      </c>
      <c r="R285" s="46" t="str">
        <f t="shared" si="29"/>
        <v/>
      </c>
      <c r="S285" s="46" t="str">
        <f t="shared" si="29"/>
        <v/>
      </c>
      <c r="T285" s="46" t="str">
        <f t="shared" si="29"/>
        <v/>
      </c>
      <c r="U285" s="46" t="str">
        <f t="shared" si="29"/>
        <v/>
      </c>
      <c r="V285" s="46" t="str">
        <f t="shared" si="29"/>
        <v/>
      </c>
    </row>
    <row r="286" spans="1:22" x14ac:dyDescent="0.2">
      <c r="A286" s="1">
        <v>205</v>
      </c>
      <c r="B286" s="1" t="s">
        <v>27</v>
      </c>
      <c r="C286" s="8">
        <v>2</v>
      </c>
      <c r="D286" s="29">
        <f>SUMIFS('2013Figures'!$J:$J,'2013Figures'!$C:$C,$A286,'2013Figures'!$H:$H,$B286,'2013Figures'!$I:$I,$C286,'2013Figures'!$E:$E,$B$1)</f>
        <v>0</v>
      </c>
      <c r="E286" s="9">
        <f>SUMIFS('2013Figures'!$J:$J,'2013Figures'!$C:$C,$A286,'2013Figures'!$H:$H,$B286,'2013Figures'!$I:$I,$C286,'2013Figures'!$B:$B,"BrokerToCy",'2013Figures'!$G:$G,"E1",'2013Figures'!$E:$E,$B$1)</f>
        <v>0</v>
      </c>
      <c r="F286" s="9">
        <f>SUMIFS('2013Figures'!$J:$J,'2013Figures'!$C:$C,$A286,'2013Figures'!$H:$H,$B286,'2013Figures'!$I:$I,$C286,'2013Figures'!$B:$B,"BrokerToCy",'2013Figures'!$G:$G,"P1",'2013Figures'!$E:$E,$B$1)</f>
        <v>0</v>
      </c>
      <c r="G286" s="9">
        <f>SUMIFS('2013Figures'!$J:$J,'2013Figures'!$C:$C,$A286,'2013Figures'!$H:$H,$B286,'2013Figures'!$I:$I,$C286,'2013Figures'!$B:$B,"CyToBroker",'2013Figures'!$G:$G,"E1",'2013Figures'!$E:$E,$B$1)</f>
        <v>0</v>
      </c>
      <c r="H286" s="9">
        <f>SUMIFS('2013Figures'!$J:$J,'2013Figures'!$C:$C,$A286,'2013Figures'!$H:$H,$B286,'2013Figures'!$I:$I,$C286,'2013Figures'!$B:$B,"CyToBroker",'2013Figures'!$G:$G,"P1",'2013Figures'!$E:$E,$B$1)</f>
        <v>0</v>
      </c>
      <c r="J286" s="8">
        <v>201101</v>
      </c>
      <c r="L286" s="42">
        <f>SUMIFS('2012Figures'!$J:$J,'2012Figures'!$C:$C,$A286,'2012Figures'!$H:$H,$B286,'2012Figures'!$I:$I,$C286,'2012Figures'!$E:$E,$B$1)</f>
        <v>0</v>
      </c>
      <c r="M286" s="52">
        <f>SUMIFS('2012Figures'!$J:$J,'2012Figures'!$C:$C,$A286,'2012Figures'!$H:$H,$B286,'2012Figures'!$I:$I,$C286,'2012Figures'!$B:$B,"BrokerToCy",'2012Figures'!$G:$G,"E1",'2012Figures'!$E:$E,$B$1)</f>
        <v>0</v>
      </c>
      <c r="N286" s="52">
        <f>SUMIFS('2012Figures'!$J:$J,'2012Figures'!$C:$C,$A286,'2012Figures'!$H:$H,$B286,'2012Figures'!$I:$I,$C286,'2012Figures'!$B:$B,"BrokerToCy",'2012Figures'!$G:$G,"P1",'2012Figures'!$E:$E,$B$1)</f>
        <v>0</v>
      </c>
      <c r="O286" s="52">
        <f>SUMIFS('2012Figures'!$J:$J,'2012Figures'!$C:$C,$A286,'2012Figures'!$H:$H,$B286,'2012Figures'!$I:$I,$C286,'2012Figures'!$B:$B,"CyToBroker",'2012Figures'!$G:$G,"E1",'2012Figures'!$E:$E,$B$1)</f>
        <v>0</v>
      </c>
      <c r="P286" s="52">
        <f>SUMIFS('2012Figures'!$J:$J,'2012Figures'!$C:$C,$A286,'2012Figures'!$H:$H,$B286,'2012Figures'!$I:$I,$C286,'2012Figures'!$B:$B,"CyToBroker",'2012Figures'!$G:$G,"P1",'2012Figures'!$E:$E,$B$1)</f>
        <v>0</v>
      </c>
      <c r="R286" s="46" t="str">
        <f t="shared" si="29"/>
        <v/>
      </c>
      <c r="S286" s="46" t="str">
        <f t="shared" si="29"/>
        <v/>
      </c>
      <c r="T286" s="46" t="str">
        <f t="shared" si="29"/>
        <v/>
      </c>
      <c r="U286" s="46" t="str">
        <f t="shared" si="29"/>
        <v/>
      </c>
      <c r="V286" s="46" t="str">
        <f t="shared" si="29"/>
        <v/>
      </c>
    </row>
    <row r="287" spans="1:22" x14ac:dyDescent="0.2">
      <c r="A287" s="1">
        <v>205</v>
      </c>
      <c r="B287" s="1" t="s">
        <v>27</v>
      </c>
      <c r="C287" s="8">
        <v>1</v>
      </c>
      <c r="D287" s="29">
        <f>SUMIFS('2013Figures'!$J:$J,'2013Figures'!$C:$C,$A287,'2013Figures'!$H:$H,$B287,'2013Figures'!$I:$I,$C287,'2013Figures'!$E:$E,$B$1)</f>
        <v>0</v>
      </c>
      <c r="E287" s="9">
        <f>SUMIFS('2013Figures'!$J:$J,'2013Figures'!$C:$C,$A287,'2013Figures'!$H:$H,$B287,'2013Figures'!$I:$I,$C287,'2013Figures'!$B:$B,"BrokerToCy",'2013Figures'!$G:$G,"E1",'2013Figures'!$E:$E,$B$1)</f>
        <v>0</v>
      </c>
      <c r="F287" s="9">
        <f>SUMIFS('2013Figures'!$J:$J,'2013Figures'!$C:$C,$A287,'2013Figures'!$H:$H,$B287,'2013Figures'!$I:$I,$C287,'2013Figures'!$B:$B,"BrokerToCy",'2013Figures'!$G:$G,"P1",'2013Figures'!$E:$E,$B$1)</f>
        <v>0</v>
      </c>
      <c r="G287" s="9">
        <f>SUMIFS('2013Figures'!$J:$J,'2013Figures'!$C:$C,$A287,'2013Figures'!$H:$H,$B287,'2013Figures'!$I:$I,$C287,'2013Figures'!$B:$B,"CyToBroker",'2013Figures'!$G:$G,"E1",'2013Figures'!$E:$E,$B$1)</f>
        <v>0</v>
      </c>
      <c r="H287" s="9">
        <f>SUMIFS('2013Figures'!$J:$J,'2013Figures'!$C:$C,$A287,'2013Figures'!$H:$H,$B287,'2013Figures'!$I:$I,$C287,'2013Figures'!$B:$B,"CyToBroker",'2013Figures'!$G:$G,"P1",'2013Figures'!$E:$E,$B$1)</f>
        <v>0</v>
      </c>
      <c r="J287" s="8">
        <v>200901</v>
      </c>
      <c r="L287" s="42">
        <f>SUMIFS('2012Figures'!$J:$J,'2012Figures'!$C:$C,$A287,'2012Figures'!$H:$H,$B287,'2012Figures'!$I:$I,$C287,'2012Figures'!$E:$E,$B$1)</f>
        <v>0</v>
      </c>
      <c r="M287" s="52">
        <f>SUMIFS('2012Figures'!$J:$J,'2012Figures'!$C:$C,$A287,'2012Figures'!$H:$H,$B287,'2012Figures'!$I:$I,$C287,'2012Figures'!$B:$B,"BrokerToCy",'2012Figures'!$G:$G,"E1",'2012Figures'!$E:$E,$B$1)</f>
        <v>0</v>
      </c>
      <c r="N287" s="52">
        <f>SUMIFS('2012Figures'!$J:$J,'2012Figures'!$C:$C,$A287,'2012Figures'!$H:$H,$B287,'2012Figures'!$I:$I,$C287,'2012Figures'!$B:$B,"BrokerToCy",'2012Figures'!$G:$G,"P1",'2012Figures'!$E:$E,$B$1)</f>
        <v>0</v>
      </c>
      <c r="O287" s="52">
        <f>SUMIFS('2012Figures'!$J:$J,'2012Figures'!$C:$C,$A287,'2012Figures'!$H:$H,$B287,'2012Figures'!$I:$I,$C287,'2012Figures'!$B:$B,"CyToBroker",'2012Figures'!$G:$G,"E1",'2012Figures'!$E:$E,$B$1)</f>
        <v>0</v>
      </c>
      <c r="P287" s="52">
        <f>SUMIFS('2012Figures'!$J:$J,'2012Figures'!$C:$C,$A287,'2012Figures'!$H:$H,$B287,'2012Figures'!$I:$I,$C287,'2012Figures'!$B:$B,"CyToBroker",'2012Figures'!$G:$G,"P1",'2012Figures'!$E:$E,$B$1)</f>
        <v>0</v>
      </c>
      <c r="R287" s="46" t="str">
        <f t="shared" si="29"/>
        <v/>
      </c>
      <c r="S287" s="46" t="str">
        <f t="shared" si="29"/>
        <v/>
      </c>
      <c r="T287" s="46" t="str">
        <f t="shared" si="29"/>
        <v/>
      </c>
      <c r="U287" s="46" t="str">
        <f t="shared" si="29"/>
        <v/>
      </c>
      <c r="V287" s="46" t="str">
        <f t="shared" si="29"/>
        <v/>
      </c>
    </row>
    <row r="288" spans="1:22" x14ac:dyDescent="0.2">
      <c r="A288" s="1">
        <v>205</v>
      </c>
      <c r="B288" s="1" t="s">
        <v>27</v>
      </c>
      <c r="D288" s="29">
        <f>SUMIFS('2013Figures'!$J:$J,'2013Figures'!$C:$C,$A288,'2013Figures'!$I:$I,"",'2013Figures'!$E:$E,$B$1)</f>
        <v>0</v>
      </c>
      <c r="E288" s="9">
        <f>SUMIFS('2013Figures'!$J:$J,'2013Figures'!$C:$C,$A288,'2013Figures'!$I:$I,"",'2013Figures'!$B:$B,"BrokerToCy",'2013Figures'!$G:$G,"E1",'2013Figures'!$E:$E,$B$1)</f>
        <v>0</v>
      </c>
      <c r="F288" s="9">
        <f>SUMIFS('2013Figures'!$J:$J,'2013Figures'!$C:$C,$A288,'2013Figures'!$I:$I,"",'2013Figures'!$B:$B,"BrokerToCy",'2013Figures'!$G:$G,"P1",'2013Figures'!$E:$E,$B$1)</f>
        <v>0</v>
      </c>
      <c r="G288" s="9">
        <f>SUMIFS('2013Figures'!$J:$J,'2013Figures'!$C:$C,$A288,'2013Figures'!$I:$I,"",'2013Figures'!$B:$B,"CyToBroker",'2013Figures'!$G:$G,"E1",'2013Figures'!$E:$E,$B$1)</f>
        <v>0</v>
      </c>
      <c r="H288" s="9">
        <f>SUMIFS('2013Figures'!$J:$J,'2013Figures'!$C:$C,$A288,'2013Figures'!$I:$I,"",'2013Figures'!$B:$B,"CyToBroker",'2013Figures'!$G:$G,"P1",'2013Figures'!$E:$E,$B$1)</f>
        <v>0</v>
      </c>
      <c r="J288" s="8" t="s">
        <v>131</v>
      </c>
      <c r="L288" s="42">
        <f>SUMIFS('2012Figures'!$J:$J,'2012Figures'!$C:$C,$A288,'2012Figures'!$I:$I,"",'2012Figures'!$E:$E,$B$1)</f>
        <v>0</v>
      </c>
      <c r="M288" s="52">
        <f>SUMIFS('2012Figures'!$J:$J,'2012Figures'!$C:$C,$A288,'2012Figures'!$I:$I,"",'2012Figures'!$B:$B,"BrokerToCy",'2012Figures'!$G:$G,"E1",'2012Figures'!$E:$E,$B$1)</f>
        <v>0</v>
      </c>
      <c r="N288" s="52">
        <f>SUMIFS('2012Figures'!$J:$J,'2012Figures'!$C:$C,$A288,'2012Figures'!$I:$I,"",'2012Figures'!$B:$B,"BrokerToCy",'2012Figures'!$G:$G,"P1",'2012Figures'!$E:$E,$B$1)</f>
        <v>0</v>
      </c>
      <c r="O288" s="52">
        <f>SUMIFS('2012Figures'!$J:$J,'2012Figures'!$C:$C,$A288,'2012Figures'!$I:$I,"",'2012Figures'!$B:$B,"CyToBroker",'2012Figures'!$G:$G,"E1",'2012Figures'!$E:$E,$B$1)</f>
        <v>0</v>
      </c>
      <c r="P288" s="52">
        <f>SUMIFS('2012Figures'!$J:$J,'2012Figures'!$C:$C,$A288,'2012Figures'!$I:$I,"",'2012Figures'!$B:$B,"CyToBroker",'2012Figures'!$G:$G,"P1",'2012Figures'!$E:$E,$B$1)</f>
        <v>0</v>
      </c>
      <c r="R288" s="46" t="str">
        <f t="shared" si="29"/>
        <v/>
      </c>
      <c r="S288" s="46" t="str">
        <f t="shared" si="29"/>
        <v/>
      </c>
      <c r="T288" s="46" t="str">
        <f t="shared" si="29"/>
        <v/>
      </c>
      <c r="U288" s="46" t="str">
        <f t="shared" si="29"/>
        <v/>
      </c>
      <c r="V288" s="46" t="str">
        <f t="shared" si="29"/>
        <v/>
      </c>
    </row>
    <row r="289" spans="1:22" x14ac:dyDescent="0.2">
      <c r="A289" s="21"/>
      <c r="B289" s="21" t="s">
        <v>92</v>
      </c>
      <c r="C289" s="22"/>
      <c r="D289" s="23">
        <f>SUM(E289:H289)</f>
        <v>0</v>
      </c>
      <c r="E289" s="23">
        <f>SUM(E283:E288)</f>
        <v>0</v>
      </c>
      <c r="F289" s="23">
        <f>SUM(F283:F288)</f>
        <v>0</v>
      </c>
      <c r="G289" s="23">
        <f>SUM(G283:G288)</f>
        <v>0</v>
      </c>
      <c r="H289" s="23">
        <f>SUM(H283:H288)</f>
        <v>0</v>
      </c>
      <c r="I289" s="21"/>
      <c r="J289" s="22"/>
      <c r="K289" s="21"/>
      <c r="L289" s="43">
        <f>SUM(M289:P289)</f>
        <v>0</v>
      </c>
      <c r="M289" s="43">
        <f>SUM(M283:M288)</f>
        <v>0</v>
      </c>
      <c r="N289" s="43">
        <f>SUM(N283:N288)</f>
        <v>0</v>
      </c>
      <c r="O289" s="43">
        <f>SUM(O283:O288)</f>
        <v>0</v>
      </c>
      <c r="P289" s="43">
        <f>SUM(P283:P288)</f>
        <v>0</v>
      </c>
      <c r="Q289" s="21"/>
      <c r="R289" s="21"/>
      <c r="S289" s="21"/>
      <c r="T289" s="21"/>
      <c r="U289" s="21"/>
      <c r="V289" s="21"/>
    </row>
    <row r="290" spans="1:22" x14ac:dyDescent="0.2">
      <c r="A290" s="28">
        <v>206</v>
      </c>
      <c r="B290" s="28" t="s">
        <v>29</v>
      </c>
      <c r="C290" s="17" t="s">
        <v>88</v>
      </c>
      <c r="D290" s="18">
        <f>SUMIFS('2013Figures'!$J:$J,'2013Figures'!$C:$C,$A290,'2013Figures'!$E:$E,$B$1)</f>
        <v>0</v>
      </c>
      <c r="E290" s="18">
        <f>SUMIFS('2013Figures'!$J:$J,'2013Figures'!$C:$C,$A290,'2013Figures'!$B:$B,"BrokerToCy",'2013Figures'!$G:$G,"E1",'2013Figures'!$E:$E,$B$1)</f>
        <v>0</v>
      </c>
      <c r="F290" s="18">
        <f>SUMIFS('2013Figures'!$J:$J,'2013Figures'!$C:$C,$A290,'2013Figures'!$B:$B,"BrokerToCy",'2013Figures'!$G:$G,"P1",'2013Figures'!$E:$E,$B$1)</f>
        <v>0</v>
      </c>
      <c r="G290" s="18">
        <f>SUMIFS('2013Figures'!$J:$J,'2013Figures'!$C:$C,$A290,'2013Figures'!$B:$B,"CyToBroker",'2013Figures'!$G:$G,"E1",'2013Figures'!$E:$E,$B$1)</f>
        <v>0</v>
      </c>
      <c r="H290" s="18">
        <f>SUMIFS('2013Figures'!$J:$J,'2013Figures'!$C:$C,$A290,'2013Figures'!$B:$B,"CyToBroker",'2013Figures'!$G:$G,"P1",'2013Figures'!$E:$E,$B$1)</f>
        <v>0</v>
      </c>
      <c r="I290" s="28"/>
      <c r="J290" s="17"/>
      <c r="K290" s="28"/>
      <c r="L290" s="50">
        <f>SUMIFS('2012Figures'!$J:$J,'2012Figures'!$C:$C,$A290,'2012Figures'!$E:$E,$B$1)</f>
        <v>0</v>
      </c>
      <c r="M290" s="50">
        <f>SUMIFS('2012Figures'!$J:$J,'2012Figures'!$C:$C,$A290,'2012Figures'!$B:$B,"BrokerToCy",'2012Figures'!$G:$G,"E1",'2012Figures'!$E:$E,$B$1)</f>
        <v>0</v>
      </c>
      <c r="N290" s="50">
        <f>SUMIFS('2012Figures'!$J:$J,'2012Figures'!$C:$C,$A290,'2012Figures'!$B:$B,"BrokerToCy",'2012Figures'!$G:$G,"P1",'2012Figures'!$E:$E,$B$1)</f>
        <v>0</v>
      </c>
      <c r="O290" s="50">
        <f>SUMIFS('2012Figures'!$J:$J,'2012Figures'!$C:$C,$A290,'2012Figures'!$B:$B,"CyToBroker",'2012Figures'!$G:$G,"E1",'2012Figures'!$E:$E,$B$1)</f>
        <v>0</v>
      </c>
      <c r="P290" s="50">
        <f>SUMIFS('2012Figures'!$J:$J,'2012Figures'!$C:$C,$A290,'2012Figures'!$B:$B,"CyToBroker",'2012Figures'!$G:$G,"P1",'2012Figures'!$E:$E,$B$1)</f>
        <v>0</v>
      </c>
      <c r="Q290" s="28"/>
      <c r="R290" s="46" t="str">
        <f t="shared" si="29"/>
        <v/>
      </c>
      <c r="S290" s="46" t="str">
        <f t="shared" si="29"/>
        <v/>
      </c>
      <c r="T290" s="46" t="str">
        <f t="shared" si="29"/>
        <v/>
      </c>
      <c r="U290" s="46" t="str">
        <f t="shared" si="29"/>
        <v/>
      </c>
      <c r="V290" s="46" t="str">
        <f t="shared" si="29"/>
        <v/>
      </c>
    </row>
    <row r="291" spans="1:22" x14ac:dyDescent="0.2">
      <c r="A291" s="1">
        <v>206</v>
      </c>
      <c r="B291" s="1" t="s">
        <v>29</v>
      </c>
      <c r="C291" s="8">
        <v>5</v>
      </c>
      <c r="D291" s="29">
        <f>SUMIFS('2013Figures'!$J:$J,'2013Figures'!$C:$C,$A291,'2013Figures'!$H:$H,$B291,'2013Figures'!$I:$I,$C291,'2013Figures'!$E:$E,$B$1)</f>
        <v>0</v>
      </c>
      <c r="E291" s="9">
        <f>SUMIFS('2013Figures'!$J:$J,'2013Figures'!$C:$C,$A291,'2013Figures'!$H:$H,$B291,'2013Figures'!$I:$I,$C291,'2013Figures'!$B:$B,"BrokerToCy",'2013Figures'!$G:$G,"E1",'2013Figures'!$E:$E,$B$1)</f>
        <v>0</v>
      </c>
      <c r="F291" s="9">
        <f>SUMIFS('2013Figures'!$J:$J,'2013Figures'!$C:$C,$A291,'2013Figures'!$H:$H,$B291,'2013Figures'!$I:$I,$C291,'2013Figures'!$B:$B,"BrokerToCy",'2013Figures'!$G:$G,"P1",'2013Figures'!$E:$E,$B$1)</f>
        <v>0</v>
      </c>
      <c r="G291" s="9">
        <f>SUMIFS('2013Figures'!$J:$J,'2013Figures'!$C:$C,$A291,'2013Figures'!$H:$H,$B291,'2013Figures'!$I:$I,$C291,'2013Figures'!$B:$B,"CyToBroker",'2013Figures'!$G:$G,"E1",'2013Figures'!$E:$E,$B$1)</f>
        <v>0</v>
      </c>
      <c r="H291" s="9">
        <f>SUMIFS('2013Figures'!$J:$J,'2013Figures'!$C:$C,$A291,'2013Figures'!$H:$H,$B291,'2013Figures'!$I:$I,$C291,'2013Figures'!$B:$B,"CyToBroker",'2013Figures'!$G:$G,"P1",'2013Figures'!$E:$E,$B$1)</f>
        <v>0</v>
      </c>
      <c r="J291" s="8">
        <v>201501</v>
      </c>
      <c r="L291" s="42">
        <f>SUMIFS('2012Figures'!$J:$J,'2012Figures'!$C:$C,$A291,'2012Figures'!$H:$H,$B291,'2012Figures'!$I:$I,$C291,'2012Figures'!$E:$E,$B$1)</f>
        <v>0</v>
      </c>
      <c r="M291" s="52">
        <f>SUMIFS('2012Figures'!$J:$J,'2012Figures'!$C:$C,$A291,'2012Figures'!$H:$H,$B291,'2012Figures'!$I:$I,$C291,'2012Figures'!$B:$B,"BrokerToCy",'2012Figures'!$G:$G,"E1",'2012Figures'!$E:$E,$B$1)</f>
        <v>0</v>
      </c>
      <c r="N291" s="52">
        <f>SUMIFS('2012Figures'!$J:$J,'2012Figures'!$C:$C,$A291,'2012Figures'!$H:$H,$B291,'2012Figures'!$I:$I,$C291,'2012Figures'!$B:$B,"BrokerToCy",'2012Figures'!$G:$G,"P1",'2012Figures'!$E:$E,$B$1)</f>
        <v>0</v>
      </c>
      <c r="O291" s="52">
        <f>SUMIFS('2012Figures'!$J:$J,'2012Figures'!$C:$C,$A291,'2012Figures'!$H:$H,$B291,'2012Figures'!$I:$I,$C291,'2012Figures'!$B:$B,"CyToBroker",'2012Figures'!$G:$G,"E1",'2012Figures'!$E:$E,$B$1)</f>
        <v>0</v>
      </c>
      <c r="P291" s="52">
        <f>SUMIFS('2012Figures'!$J:$J,'2012Figures'!$C:$C,$A291,'2012Figures'!$H:$H,$B291,'2012Figures'!$I:$I,$C291,'2012Figures'!$B:$B,"CyToBroker",'2012Figures'!$G:$G,"P1",'2012Figures'!$E:$E,$B$1)</f>
        <v>0</v>
      </c>
      <c r="R291" s="46" t="str">
        <f t="shared" si="29"/>
        <v/>
      </c>
      <c r="S291" s="46" t="str">
        <f t="shared" si="29"/>
        <v/>
      </c>
      <c r="T291" s="46" t="str">
        <f t="shared" si="29"/>
        <v/>
      </c>
      <c r="U291" s="46" t="str">
        <f t="shared" si="29"/>
        <v/>
      </c>
      <c r="V291" s="46" t="str">
        <f t="shared" si="29"/>
        <v/>
      </c>
    </row>
    <row r="292" spans="1:22" x14ac:dyDescent="0.2">
      <c r="A292" s="1">
        <v>206</v>
      </c>
      <c r="B292" s="1" t="s">
        <v>29</v>
      </c>
      <c r="C292" s="8">
        <v>4</v>
      </c>
      <c r="D292" s="29">
        <f>SUMIFS('2013Figures'!$J:$J,'2013Figures'!$C:$C,$A292,'2013Figures'!$H:$H,$B292,'2013Figures'!$I:$I,$C292,'2013Figures'!$E:$E,$B$1)</f>
        <v>0</v>
      </c>
      <c r="E292" s="9">
        <f>SUMIFS('2013Figures'!$J:$J,'2013Figures'!$C:$C,$A292,'2013Figures'!$H:$H,$B292,'2013Figures'!$I:$I,$C292,'2013Figures'!$B:$B,"BrokerToCy",'2013Figures'!$G:$G,"E1",'2013Figures'!$E:$E,$B$1)</f>
        <v>0</v>
      </c>
      <c r="F292" s="9">
        <f>SUMIFS('2013Figures'!$J:$J,'2013Figures'!$C:$C,$A292,'2013Figures'!$H:$H,$B292,'2013Figures'!$I:$I,$C292,'2013Figures'!$B:$B,"BrokerToCy",'2013Figures'!$G:$G,"P1",'2013Figures'!$E:$E,$B$1)</f>
        <v>0</v>
      </c>
      <c r="G292" s="9">
        <f>SUMIFS('2013Figures'!$J:$J,'2013Figures'!$C:$C,$A292,'2013Figures'!$H:$H,$B292,'2013Figures'!$I:$I,$C292,'2013Figures'!$B:$B,"CyToBroker",'2013Figures'!$G:$G,"E1",'2013Figures'!$E:$E,$B$1)</f>
        <v>0</v>
      </c>
      <c r="H292" s="9">
        <f>SUMIFS('2013Figures'!$J:$J,'2013Figures'!$C:$C,$A292,'2013Figures'!$H:$H,$B292,'2013Figures'!$I:$I,$C292,'2013Figures'!$B:$B,"CyToBroker",'2013Figures'!$G:$G,"P1",'2013Figures'!$E:$E,$B$1)</f>
        <v>0</v>
      </c>
      <c r="I292" s="30"/>
      <c r="J292" s="31">
        <v>201301</v>
      </c>
      <c r="K292" s="30"/>
      <c r="L292" s="42">
        <f>SUMIFS('2012Figures'!$J:$J,'2012Figures'!$C:$C,$A292,'2012Figures'!$H:$H,$B292,'2012Figures'!$I:$I,$C292,'2012Figures'!$E:$E,$B$1)</f>
        <v>0</v>
      </c>
      <c r="M292" s="52">
        <f>SUMIFS('2012Figures'!$J:$J,'2012Figures'!$C:$C,$A292,'2012Figures'!$H:$H,$B292,'2012Figures'!$I:$I,$C292,'2012Figures'!$B:$B,"BrokerToCy",'2012Figures'!$G:$G,"E1",'2012Figures'!$E:$E,$B$1)</f>
        <v>0</v>
      </c>
      <c r="N292" s="52">
        <f>SUMIFS('2012Figures'!$J:$J,'2012Figures'!$C:$C,$A292,'2012Figures'!$H:$H,$B292,'2012Figures'!$I:$I,$C292,'2012Figures'!$B:$B,"BrokerToCy",'2012Figures'!$G:$G,"P1",'2012Figures'!$E:$E,$B$1)</f>
        <v>0</v>
      </c>
      <c r="O292" s="52">
        <f>SUMIFS('2012Figures'!$J:$J,'2012Figures'!$C:$C,$A292,'2012Figures'!$H:$H,$B292,'2012Figures'!$I:$I,$C292,'2012Figures'!$B:$B,"CyToBroker",'2012Figures'!$G:$G,"E1",'2012Figures'!$E:$E,$B$1)</f>
        <v>0</v>
      </c>
      <c r="P292" s="52">
        <f>SUMIFS('2012Figures'!$J:$J,'2012Figures'!$C:$C,$A292,'2012Figures'!$H:$H,$B292,'2012Figures'!$I:$I,$C292,'2012Figures'!$B:$B,"CyToBroker",'2012Figures'!$G:$G,"P1",'2012Figures'!$E:$E,$B$1)</f>
        <v>0</v>
      </c>
      <c r="Q292" s="30"/>
      <c r="R292" s="46" t="str">
        <f t="shared" si="29"/>
        <v/>
      </c>
      <c r="S292" s="46" t="str">
        <f t="shared" si="29"/>
        <v/>
      </c>
      <c r="T292" s="46" t="str">
        <f t="shared" si="29"/>
        <v/>
      </c>
      <c r="U292" s="46" t="str">
        <f t="shared" si="29"/>
        <v/>
      </c>
      <c r="V292" s="46" t="str">
        <f t="shared" si="29"/>
        <v/>
      </c>
    </row>
    <row r="293" spans="1:22" x14ac:dyDescent="0.2">
      <c r="A293" s="1">
        <v>206</v>
      </c>
      <c r="B293" s="1" t="s">
        <v>29</v>
      </c>
      <c r="C293" s="8">
        <v>3</v>
      </c>
      <c r="D293" s="29">
        <f>SUMIFS('2013Figures'!$J:$J,'2013Figures'!$C:$C,$A293,'2013Figures'!$H:$H,$B293,'2013Figures'!$I:$I,$C293,'2013Figures'!$E:$E,$B$1)</f>
        <v>0</v>
      </c>
      <c r="E293" s="9">
        <f>SUMIFS('2013Figures'!$J:$J,'2013Figures'!$C:$C,$A293,'2013Figures'!$H:$H,$B293,'2013Figures'!$I:$I,$C293,'2013Figures'!$B:$B,"BrokerToCy",'2013Figures'!$G:$G,"E1",'2013Figures'!$E:$E,$B$1)</f>
        <v>0</v>
      </c>
      <c r="F293" s="9">
        <f>SUMIFS('2013Figures'!$J:$J,'2013Figures'!$C:$C,$A293,'2013Figures'!$H:$H,$B293,'2013Figures'!$I:$I,$C293,'2013Figures'!$B:$B,"BrokerToCy",'2013Figures'!$G:$G,"P1",'2013Figures'!$E:$E,$B$1)</f>
        <v>0</v>
      </c>
      <c r="G293" s="9">
        <f>SUMIFS('2013Figures'!$J:$J,'2013Figures'!$C:$C,$A293,'2013Figures'!$H:$H,$B293,'2013Figures'!$I:$I,$C293,'2013Figures'!$B:$B,"CyToBroker",'2013Figures'!$G:$G,"E1",'2013Figures'!$E:$E,$B$1)</f>
        <v>0</v>
      </c>
      <c r="H293" s="9">
        <f>SUMIFS('2013Figures'!$J:$J,'2013Figures'!$C:$C,$A293,'2013Figures'!$H:$H,$B293,'2013Figures'!$I:$I,$C293,'2013Figures'!$B:$B,"CyToBroker",'2013Figures'!$G:$G,"P1",'2013Figures'!$E:$E,$B$1)</f>
        <v>0</v>
      </c>
      <c r="J293" s="8">
        <v>201201</v>
      </c>
      <c r="L293" s="42">
        <f>SUMIFS('2012Figures'!$J:$J,'2012Figures'!$C:$C,$A293,'2012Figures'!$H:$H,$B293,'2012Figures'!$I:$I,$C293,'2012Figures'!$E:$E,$B$1)</f>
        <v>0</v>
      </c>
      <c r="M293" s="52">
        <f>SUMIFS('2012Figures'!$J:$J,'2012Figures'!$C:$C,$A293,'2012Figures'!$H:$H,$B293,'2012Figures'!$I:$I,$C293,'2012Figures'!$B:$B,"BrokerToCy",'2012Figures'!$G:$G,"E1",'2012Figures'!$E:$E,$B$1)</f>
        <v>0</v>
      </c>
      <c r="N293" s="52">
        <f>SUMIFS('2012Figures'!$J:$J,'2012Figures'!$C:$C,$A293,'2012Figures'!$H:$H,$B293,'2012Figures'!$I:$I,$C293,'2012Figures'!$B:$B,"BrokerToCy",'2012Figures'!$G:$G,"P1",'2012Figures'!$E:$E,$B$1)</f>
        <v>0</v>
      </c>
      <c r="O293" s="52">
        <f>SUMIFS('2012Figures'!$J:$J,'2012Figures'!$C:$C,$A293,'2012Figures'!$H:$H,$B293,'2012Figures'!$I:$I,$C293,'2012Figures'!$B:$B,"CyToBroker",'2012Figures'!$G:$G,"E1",'2012Figures'!$E:$E,$B$1)</f>
        <v>0</v>
      </c>
      <c r="P293" s="52">
        <f>SUMIFS('2012Figures'!$J:$J,'2012Figures'!$C:$C,$A293,'2012Figures'!$H:$H,$B293,'2012Figures'!$I:$I,$C293,'2012Figures'!$B:$B,"CyToBroker",'2012Figures'!$G:$G,"P1",'2012Figures'!$E:$E,$B$1)</f>
        <v>0</v>
      </c>
      <c r="R293" s="46" t="str">
        <f t="shared" si="29"/>
        <v/>
      </c>
      <c r="S293" s="46" t="str">
        <f t="shared" si="29"/>
        <v/>
      </c>
      <c r="T293" s="46" t="str">
        <f t="shared" si="29"/>
        <v/>
      </c>
      <c r="U293" s="46" t="str">
        <f t="shared" si="29"/>
        <v/>
      </c>
      <c r="V293" s="46" t="str">
        <f t="shared" si="29"/>
        <v/>
      </c>
    </row>
    <row r="294" spans="1:22" x14ac:dyDescent="0.2">
      <c r="A294" s="1">
        <v>206</v>
      </c>
      <c r="B294" s="1" t="s">
        <v>29</v>
      </c>
      <c r="C294" s="8">
        <v>2</v>
      </c>
      <c r="D294" s="29">
        <f>SUMIFS('2013Figures'!$J:$J,'2013Figures'!$C:$C,$A294,'2013Figures'!$H:$H,$B294,'2013Figures'!$I:$I,$C294,'2013Figures'!$E:$E,$B$1)</f>
        <v>0</v>
      </c>
      <c r="E294" s="9">
        <f>SUMIFS('2013Figures'!$J:$J,'2013Figures'!$C:$C,$A294,'2013Figures'!$H:$H,$B294,'2013Figures'!$I:$I,$C294,'2013Figures'!$B:$B,"BrokerToCy",'2013Figures'!$G:$G,"E1",'2013Figures'!$E:$E,$B$1)</f>
        <v>0</v>
      </c>
      <c r="F294" s="9">
        <f>SUMIFS('2013Figures'!$J:$J,'2013Figures'!$C:$C,$A294,'2013Figures'!$H:$H,$B294,'2013Figures'!$I:$I,$C294,'2013Figures'!$B:$B,"BrokerToCy",'2013Figures'!$G:$G,"P1",'2013Figures'!$E:$E,$B$1)</f>
        <v>0</v>
      </c>
      <c r="G294" s="9">
        <f>SUMIFS('2013Figures'!$J:$J,'2013Figures'!$C:$C,$A294,'2013Figures'!$H:$H,$B294,'2013Figures'!$I:$I,$C294,'2013Figures'!$B:$B,"CyToBroker",'2013Figures'!$G:$G,"E1",'2013Figures'!$E:$E,$B$1)</f>
        <v>0</v>
      </c>
      <c r="H294" s="9">
        <f>SUMIFS('2013Figures'!$J:$J,'2013Figures'!$C:$C,$A294,'2013Figures'!$H:$H,$B294,'2013Figures'!$I:$I,$C294,'2013Figures'!$B:$B,"CyToBroker",'2013Figures'!$G:$G,"P1",'2013Figures'!$E:$E,$B$1)</f>
        <v>0</v>
      </c>
      <c r="J294" s="8">
        <v>201101</v>
      </c>
      <c r="L294" s="42">
        <f>SUMIFS('2012Figures'!$J:$J,'2012Figures'!$C:$C,$A294,'2012Figures'!$H:$H,$B294,'2012Figures'!$I:$I,$C294,'2012Figures'!$E:$E,$B$1)</f>
        <v>0</v>
      </c>
      <c r="M294" s="52">
        <f>SUMIFS('2012Figures'!$J:$J,'2012Figures'!$C:$C,$A294,'2012Figures'!$H:$H,$B294,'2012Figures'!$I:$I,$C294,'2012Figures'!$B:$B,"BrokerToCy",'2012Figures'!$G:$G,"E1",'2012Figures'!$E:$E,$B$1)</f>
        <v>0</v>
      </c>
      <c r="N294" s="52">
        <f>SUMIFS('2012Figures'!$J:$J,'2012Figures'!$C:$C,$A294,'2012Figures'!$H:$H,$B294,'2012Figures'!$I:$I,$C294,'2012Figures'!$B:$B,"BrokerToCy",'2012Figures'!$G:$G,"P1",'2012Figures'!$E:$E,$B$1)</f>
        <v>0</v>
      </c>
      <c r="O294" s="52">
        <f>SUMIFS('2012Figures'!$J:$J,'2012Figures'!$C:$C,$A294,'2012Figures'!$H:$H,$B294,'2012Figures'!$I:$I,$C294,'2012Figures'!$B:$B,"CyToBroker",'2012Figures'!$G:$G,"E1",'2012Figures'!$E:$E,$B$1)</f>
        <v>0</v>
      </c>
      <c r="P294" s="52">
        <f>SUMIFS('2012Figures'!$J:$J,'2012Figures'!$C:$C,$A294,'2012Figures'!$H:$H,$B294,'2012Figures'!$I:$I,$C294,'2012Figures'!$B:$B,"CyToBroker",'2012Figures'!$G:$G,"P1",'2012Figures'!$E:$E,$B$1)</f>
        <v>0</v>
      </c>
      <c r="R294" s="46" t="str">
        <f t="shared" si="29"/>
        <v/>
      </c>
      <c r="S294" s="46" t="str">
        <f t="shared" si="29"/>
        <v/>
      </c>
      <c r="T294" s="46" t="str">
        <f t="shared" si="29"/>
        <v/>
      </c>
      <c r="U294" s="46" t="str">
        <f t="shared" si="29"/>
        <v/>
      </c>
      <c r="V294" s="46" t="str">
        <f t="shared" si="29"/>
        <v/>
      </c>
    </row>
    <row r="295" spans="1:22" x14ac:dyDescent="0.2">
      <c r="A295" s="1">
        <v>206</v>
      </c>
      <c r="B295" s="1" t="s">
        <v>29</v>
      </c>
      <c r="C295" s="8">
        <v>1</v>
      </c>
      <c r="D295" s="29">
        <f>SUMIFS('2013Figures'!$J:$J,'2013Figures'!$C:$C,$A295,'2013Figures'!$H:$H,$B295,'2013Figures'!$I:$I,$C295,'2013Figures'!$E:$E,$B$1)</f>
        <v>0</v>
      </c>
      <c r="E295" s="9">
        <f>SUMIFS('2013Figures'!$J:$J,'2013Figures'!$C:$C,$A295,'2013Figures'!$H:$H,$B295,'2013Figures'!$I:$I,$C295,'2013Figures'!$B:$B,"BrokerToCy",'2013Figures'!$G:$G,"E1",'2013Figures'!$E:$E,$B$1)</f>
        <v>0</v>
      </c>
      <c r="F295" s="9">
        <f>SUMIFS('2013Figures'!$J:$J,'2013Figures'!$C:$C,$A295,'2013Figures'!$H:$H,$B295,'2013Figures'!$I:$I,$C295,'2013Figures'!$B:$B,"BrokerToCy",'2013Figures'!$G:$G,"P1",'2013Figures'!$E:$E,$B$1)</f>
        <v>0</v>
      </c>
      <c r="G295" s="9">
        <f>SUMIFS('2013Figures'!$J:$J,'2013Figures'!$C:$C,$A295,'2013Figures'!$H:$H,$B295,'2013Figures'!$I:$I,$C295,'2013Figures'!$B:$B,"CyToBroker",'2013Figures'!$G:$G,"E1",'2013Figures'!$E:$E,$B$1)</f>
        <v>0</v>
      </c>
      <c r="H295" s="9">
        <f>SUMIFS('2013Figures'!$J:$J,'2013Figures'!$C:$C,$A295,'2013Figures'!$H:$H,$B295,'2013Figures'!$I:$I,$C295,'2013Figures'!$B:$B,"CyToBroker",'2013Figures'!$G:$G,"P1",'2013Figures'!$E:$E,$B$1)</f>
        <v>0</v>
      </c>
      <c r="J295" s="8">
        <v>200901</v>
      </c>
      <c r="L295" s="42">
        <f>SUMIFS('2012Figures'!$J:$J,'2012Figures'!$C:$C,$A295,'2012Figures'!$H:$H,$B295,'2012Figures'!$I:$I,$C295,'2012Figures'!$E:$E,$B$1)</f>
        <v>0</v>
      </c>
      <c r="M295" s="52">
        <f>SUMIFS('2012Figures'!$J:$J,'2012Figures'!$C:$C,$A295,'2012Figures'!$H:$H,$B295,'2012Figures'!$I:$I,$C295,'2012Figures'!$B:$B,"BrokerToCy",'2012Figures'!$G:$G,"E1",'2012Figures'!$E:$E,$B$1)</f>
        <v>0</v>
      </c>
      <c r="N295" s="52">
        <f>SUMIFS('2012Figures'!$J:$J,'2012Figures'!$C:$C,$A295,'2012Figures'!$H:$H,$B295,'2012Figures'!$I:$I,$C295,'2012Figures'!$B:$B,"BrokerToCy",'2012Figures'!$G:$G,"P1",'2012Figures'!$E:$E,$B$1)</f>
        <v>0</v>
      </c>
      <c r="O295" s="52">
        <f>SUMIFS('2012Figures'!$J:$J,'2012Figures'!$C:$C,$A295,'2012Figures'!$H:$H,$B295,'2012Figures'!$I:$I,$C295,'2012Figures'!$B:$B,"CyToBroker",'2012Figures'!$G:$G,"E1",'2012Figures'!$E:$E,$B$1)</f>
        <v>0</v>
      </c>
      <c r="P295" s="52">
        <f>SUMIFS('2012Figures'!$J:$J,'2012Figures'!$C:$C,$A295,'2012Figures'!$H:$H,$B295,'2012Figures'!$I:$I,$C295,'2012Figures'!$B:$B,"CyToBroker",'2012Figures'!$G:$G,"P1",'2012Figures'!$E:$E,$B$1)</f>
        <v>0</v>
      </c>
      <c r="R295" s="46" t="str">
        <f t="shared" si="29"/>
        <v/>
      </c>
      <c r="S295" s="46" t="str">
        <f t="shared" si="29"/>
        <v/>
      </c>
      <c r="T295" s="46" t="str">
        <f t="shared" si="29"/>
        <v/>
      </c>
      <c r="U295" s="46" t="str">
        <f t="shared" si="29"/>
        <v/>
      </c>
      <c r="V295" s="46" t="str">
        <f t="shared" si="29"/>
        <v/>
      </c>
    </row>
    <row r="296" spans="1:22" x14ac:dyDescent="0.2">
      <c r="A296" s="1">
        <v>206</v>
      </c>
      <c r="B296" s="1" t="s">
        <v>29</v>
      </c>
      <c r="D296" s="29">
        <f>SUMIFS('2013Figures'!$J:$J,'2013Figures'!$C:$C,$A296,'2013Figures'!$I:$I,"",'2013Figures'!$E:$E,$B$1)</f>
        <v>0</v>
      </c>
      <c r="E296" s="9">
        <f>SUMIFS('2013Figures'!$J:$J,'2013Figures'!$C:$C,$A296,'2013Figures'!$I:$I,"",'2013Figures'!$B:$B,"BrokerToCy",'2013Figures'!$G:$G,"E1",'2013Figures'!$E:$E,$B$1)</f>
        <v>0</v>
      </c>
      <c r="F296" s="9">
        <f>SUMIFS('2013Figures'!$J:$J,'2013Figures'!$C:$C,$A296,'2013Figures'!$I:$I,"",'2013Figures'!$B:$B,"BrokerToCy",'2013Figures'!$G:$G,"P1",'2013Figures'!$E:$E,$B$1)</f>
        <v>0</v>
      </c>
      <c r="G296" s="9">
        <f>SUMIFS('2013Figures'!$J:$J,'2013Figures'!$C:$C,$A296,'2013Figures'!$I:$I,"",'2013Figures'!$B:$B,"CyToBroker",'2013Figures'!$G:$G,"E1",'2013Figures'!$E:$E,$B$1)</f>
        <v>0</v>
      </c>
      <c r="H296" s="9">
        <f>SUMIFS('2013Figures'!$J:$J,'2013Figures'!$C:$C,$A296,'2013Figures'!$I:$I,"",'2013Figures'!$B:$B,"CyToBroker",'2013Figures'!$G:$G,"P1",'2013Figures'!$E:$E,$B$1)</f>
        <v>0</v>
      </c>
      <c r="J296" s="8" t="s">
        <v>131</v>
      </c>
      <c r="L296" s="42">
        <f>SUMIFS('2012Figures'!$J:$J,'2012Figures'!$C:$C,$A296,'2012Figures'!$I:$I,"",'2012Figures'!$E:$E,$B$1)</f>
        <v>0</v>
      </c>
      <c r="M296" s="52">
        <f>SUMIFS('2012Figures'!$J:$J,'2012Figures'!$C:$C,$A296,'2012Figures'!$I:$I,"",'2012Figures'!$B:$B,"BrokerToCy",'2012Figures'!$G:$G,"E1",'2012Figures'!$E:$E,$B$1)</f>
        <v>0</v>
      </c>
      <c r="N296" s="52">
        <f>SUMIFS('2012Figures'!$J:$J,'2012Figures'!$C:$C,$A296,'2012Figures'!$I:$I,"",'2012Figures'!$B:$B,"BrokerToCy",'2012Figures'!$G:$G,"P1",'2012Figures'!$E:$E,$B$1)</f>
        <v>0</v>
      </c>
      <c r="O296" s="52">
        <f>SUMIFS('2012Figures'!$J:$J,'2012Figures'!$C:$C,$A296,'2012Figures'!$I:$I,"",'2012Figures'!$B:$B,"CyToBroker",'2012Figures'!$G:$G,"E1",'2012Figures'!$E:$E,$B$1)</f>
        <v>0</v>
      </c>
      <c r="P296" s="52">
        <f>SUMIFS('2012Figures'!$J:$J,'2012Figures'!$C:$C,$A296,'2012Figures'!$I:$I,"",'2012Figures'!$B:$B,"CyToBroker",'2012Figures'!$G:$G,"P1",'2012Figures'!$E:$E,$B$1)</f>
        <v>0</v>
      </c>
      <c r="R296" s="46" t="str">
        <f t="shared" si="29"/>
        <v/>
      </c>
      <c r="S296" s="46" t="str">
        <f t="shared" si="29"/>
        <v/>
      </c>
      <c r="T296" s="46" t="str">
        <f t="shared" si="29"/>
        <v/>
      </c>
      <c r="U296" s="46" t="str">
        <f t="shared" si="29"/>
        <v/>
      </c>
      <c r="V296" s="46" t="str">
        <f t="shared" si="29"/>
        <v/>
      </c>
    </row>
    <row r="297" spans="1:22" x14ac:dyDescent="0.2">
      <c r="A297" s="21"/>
      <c r="B297" s="21" t="s">
        <v>92</v>
      </c>
      <c r="C297" s="22"/>
      <c r="D297" s="23">
        <f>SUM(E297:H297)</f>
        <v>0</v>
      </c>
      <c r="E297" s="23">
        <f>SUM(E291:E296)</f>
        <v>0</v>
      </c>
      <c r="F297" s="23">
        <f>SUM(F291:F296)</f>
        <v>0</v>
      </c>
      <c r="G297" s="23">
        <f>SUM(G291:G296)</f>
        <v>0</v>
      </c>
      <c r="H297" s="23">
        <f>SUM(H291:H296)</f>
        <v>0</v>
      </c>
      <c r="I297" s="21"/>
      <c r="J297" s="22"/>
      <c r="K297" s="21"/>
      <c r="L297" s="43">
        <f>SUM(M297:P297)</f>
        <v>0</v>
      </c>
      <c r="M297" s="43">
        <f>SUM(M291:M296)</f>
        <v>0</v>
      </c>
      <c r="N297" s="43">
        <f>SUM(N291:N296)</f>
        <v>0</v>
      </c>
      <c r="O297" s="43">
        <f>SUM(O291:O296)</f>
        <v>0</v>
      </c>
      <c r="P297" s="43">
        <f>SUM(P291:P296)</f>
        <v>0</v>
      </c>
      <c r="Q297" s="21"/>
      <c r="R297" s="21"/>
      <c r="S297" s="21"/>
      <c r="T297" s="21"/>
      <c r="U297" s="21"/>
      <c r="V297" s="21"/>
    </row>
    <row r="298" spans="1:22" x14ac:dyDescent="0.2">
      <c r="A298" s="28">
        <v>207</v>
      </c>
      <c r="B298" s="28" t="s">
        <v>31</v>
      </c>
      <c r="C298" s="17" t="s">
        <v>88</v>
      </c>
      <c r="D298" s="18">
        <f>SUMIFS('2013Figures'!$J:$J,'2013Figures'!$C:$C,$A298,'2013Figures'!$E:$E,$B$1)</f>
        <v>0</v>
      </c>
      <c r="E298" s="18">
        <f>SUMIFS('2013Figures'!$J:$J,'2013Figures'!$C:$C,$A298,'2013Figures'!$B:$B,"BrokerToCy",'2013Figures'!$G:$G,"E1",'2013Figures'!$E:$E,$B$1)</f>
        <v>0</v>
      </c>
      <c r="F298" s="18">
        <f>SUMIFS('2013Figures'!$J:$J,'2013Figures'!$C:$C,$A298,'2013Figures'!$B:$B,"BrokerToCy",'2013Figures'!$G:$G,"P1",'2013Figures'!$E:$E,$B$1)</f>
        <v>0</v>
      </c>
      <c r="G298" s="18">
        <f>SUMIFS('2013Figures'!$J:$J,'2013Figures'!$C:$C,$A298,'2013Figures'!$B:$B,"CyToBroker",'2013Figures'!$G:$G,"E1",'2013Figures'!$E:$E,$B$1)</f>
        <v>0</v>
      </c>
      <c r="H298" s="18">
        <f>SUMIFS('2013Figures'!$J:$J,'2013Figures'!$C:$C,$A298,'2013Figures'!$B:$B,"CyToBroker",'2013Figures'!$G:$G,"P1",'2013Figures'!$E:$E,$B$1)</f>
        <v>0</v>
      </c>
      <c r="I298" s="28"/>
      <c r="J298" s="17"/>
      <c r="K298" s="28"/>
      <c r="L298" s="50">
        <f>SUMIFS('2012Figures'!$J:$J,'2012Figures'!$C:$C,$A298,'2012Figures'!$E:$E,$B$1)</f>
        <v>0</v>
      </c>
      <c r="M298" s="50">
        <f>SUMIFS('2012Figures'!$J:$J,'2012Figures'!$C:$C,$A298,'2012Figures'!$B:$B,"BrokerToCy",'2012Figures'!$G:$G,"E1",'2012Figures'!$E:$E,$B$1)</f>
        <v>0</v>
      </c>
      <c r="N298" s="50">
        <f>SUMIFS('2012Figures'!$J:$J,'2012Figures'!$C:$C,$A298,'2012Figures'!$B:$B,"BrokerToCy",'2012Figures'!$G:$G,"P1",'2012Figures'!$E:$E,$B$1)</f>
        <v>0</v>
      </c>
      <c r="O298" s="50">
        <f>SUMIFS('2012Figures'!$J:$J,'2012Figures'!$C:$C,$A298,'2012Figures'!$B:$B,"CyToBroker",'2012Figures'!$G:$G,"E1",'2012Figures'!$E:$E,$B$1)</f>
        <v>0</v>
      </c>
      <c r="P298" s="50">
        <f>SUMIFS('2012Figures'!$J:$J,'2012Figures'!$C:$C,$A298,'2012Figures'!$B:$B,"CyToBroker",'2012Figures'!$G:$G,"P1",'2012Figures'!$E:$E,$B$1)</f>
        <v>0</v>
      </c>
      <c r="Q298" s="28"/>
      <c r="R298" s="46" t="str">
        <f t="shared" si="29"/>
        <v/>
      </c>
      <c r="S298" s="46" t="str">
        <f t="shared" si="29"/>
        <v/>
      </c>
      <c r="T298" s="46" t="str">
        <f t="shared" si="29"/>
        <v/>
      </c>
      <c r="U298" s="46" t="str">
        <f t="shared" si="29"/>
        <v/>
      </c>
      <c r="V298" s="46" t="str">
        <f t="shared" si="29"/>
        <v/>
      </c>
    </row>
    <row r="299" spans="1:22" x14ac:dyDescent="0.2">
      <c r="A299" s="1">
        <v>207</v>
      </c>
      <c r="B299" s="1" t="s">
        <v>31</v>
      </c>
      <c r="C299" s="8">
        <v>4</v>
      </c>
      <c r="D299" s="29">
        <f>SUMIFS('2013Figures'!$J:$J,'2013Figures'!$C:$C,$A299,'2013Figures'!$H:$H,$B299,'2013Figures'!$I:$I,$C299,'2013Figures'!$E:$E,$B$1)</f>
        <v>0</v>
      </c>
      <c r="E299" s="9">
        <f>SUMIFS('2013Figures'!$J:$J,'2013Figures'!$C:$C,$A299,'2013Figures'!$H:$H,$B299,'2013Figures'!$I:$I,$C299,'2013Figures'!$B:$B,"BrokerToCy",'2013Figures'!$G:$G,"E1",'2013Figures'!$E:$E,$B$1)</f>
        <v>0</v>
      </c>
      <c r="F299" s="9">
        <f>SUMIFS('2013Figures'!$J:$J,'2013Figures'!$C:$C,$A299,'2013Figures'!$H:$H,$B299,'2013Figures'!$I:$I,$C299,'2013Figures'!$B:$B,"BrokerToCy",'2013Figures'!$G:$G,"P1",'2013Figures'!$E:$E,$B$1)</f>
        <v>0</v>
      </c>
      <c r="G299" s="9">
        <f>SUMIFS('2013Figures'!$J:$J,'2013Figures'!$C:$C,$A299,'2013Figures'!$H:$H,$B299,'2013Figures'!$I:$I,$C299,'2013Figures'!$B:$B,"CyToBroker",'2013Figures'!$G:$G,"E1",'2013Figures'!$E:$E,$B$1)</f>
        <v>0</v>
      </c>
      <c r="H299" s="9">
        <f>SUMIFS('2013Figures'!$J:$J,'2013Figures'!$C:$C,$A299,'2013Figures'!$H:$H,$B299,'2013Figures'!$I:$I,$C299,'2013Figures'!$B:$B,"CyToBroker",'2013Figures'!$G:$G,"P1",'2013Figures'!$E:$E,$B$1)</f>
        <v>0</v>
      </c>
      <c r="J299" s="8" t="s">
        <v>146</v>
      </c>
      <c r="L299" s="42">
        <f>SUMIFS('2012Figures'!$J:$J,'2012Figures'!$C:$C,$A299,'2012Figures'!$H:$H,$B299,'2012Figures'!$I:$I,$C299,'2012Figures'!$E:$E,$B$1)</f>
        <v>0</v>
      </c>
      <c r="M299" s="52">
        <f>SUMIFS('2012Figures'!$J:$J,'2012Figures'!$C:$C,$A299,'2012Figures'!$H:$H,$B299,'2012Figures'!$I:$I,$C299,'2012Figures'!$B:$B,"BrokerToCy",'2012Figures'!$G:$G,"E1",'2012Figures'!$E:$E,$B$1)</f>
        <v>0</v>
      </c>
      <c r="N299" s="52">
        <f>SUMIFS('2012Figures'!$J:$J,'2012Figures'!$C:$C,$A299,'2012Figures'!$H:$H,$B299,'2012Figures'!$I:$I,$C299,'2012Figures'!$B:$B,"BrokerToCy",'2012Figures'!$G:$G,"P1",'2012Figures'!$E:$E,$B$1)</f>
        <v>0</v>
      </c>
      <c r="O299" s="52">
        <f>SUMIFS('2012Figures'!$J:$J,'2012Figures'!$C:$C,$A299,'2012Figures'!$H:$H,$B299,'2012Figures'!$I:$I,$C299,'2012Figures'!$B:$B,"CyToBroker",'2012Figures'!$G:$G,"E1",'2012Figures'!$E:$E,$B$1)</f>
        <v>0</v>
      </c>
      <c r="P299" s="52">
        <f>SUMIFS('2012Figures'!$J:$J,'2012Figures'!$C:$C,$A299,'2012Figures'!$H:$H,$B299,'2012Figures'!$I:$I,$C299,'2012Figures'!$B:$B,"CyToBroker",'2012Figures'!$G:$G,"P1",'2012Figures'!$E:$E,$B$1)</f>
        <v>0</v>
      </c>
      <c r="R299" s="46" t="str">
        <f t="shared" si="29"/>
        <v/>
      </c>
      <c r="S299" s="46" t="str">
        <f t="shared" si="29"/>
        <v/>
      </c>
      <c r="T299" s="46" t="str">
        <f t="shared" si="29"/>
        <v/>
      </c>
      <c r="U299" s="46" t="str">
        <f t="shared" si="29"/>
        <v/>
      </c>
      <c r="V299" s="46" t="str">
        <f t="shared" si="29"/>
        <v/>
      </c>
    </row>
    <row r="300" spans="1:22" x14ac:dyDescent="0.2">
      <c r="A300" s="1">
        <v>207</v>
      </c>
      <c r="B300" s="1" t="s">
        <v>31</v>
      </c>
      <c r="C300" s="8">
        <v>2</v>
      </c>
      <c r="D300" s="29">
        <f>SUMIFS('2013Figures'!$J:$J,'2013Figures'!$C:$C,$A300,'2013Figures'!$H:$H,$B300,'2013Figures'!$I:$I,$C300,'2013Figures'!$E:$E,$B$1)</f>
        <v>0</v>
      </c>
      <c r="E300" s="9">
        <f>SUMIFS('2013Figures'!$J:$J,'2013Figures'!$C:$C,$A300,'2013Figures'!$H:$H,$B300,'2013Figures'!$I:$I,$C300,'2013Figures'!$B:$B,"BrokerToCy",'2013Figures'!$G:$G,"E1",'2013Figures'!$E:$E,$B$1)</f>
        <v>0</v>
      </c>
      <c r="F300" s="9">
        <f>SUMIFS('2013Figures'!$J:$J,'2013Figures'!$C:$C,$A300,'2013Figures'!$H:$H,$B300,'2013Figures'!$I:$I,$C300,'2013Figures'!$B:$B,"BrokerToCy",'2013Figures'!$G:$G,"P1",'2013Figures'!$E:$E,$B$1)</f>
        <v>0</v>
      </c>
      <c r="G300" s="9">
        <f>SUMIFS('2013Figures'!$J:$J,'2013Figures'!$C:$C,$A300,'2013Figures'!$H:$H,$B300,'2013Figures'!$I:$I,$C300,'2013Figures'!$B:$B,"CyToBroker",'2013Figures'!$G:$G,"E1",'2013Figures'!$E:$E,$B$1)</f>
        <v>0</v>
      </c>
      <c r="H300" s="9">
        <f>SUMIFS('2013Figures'!$J:$J,'2013Figures'!$C:$C,$A300,'2013Figures'!$H:$H,$B300,'2013Figures'!$I:$I,$C300,'2013Figures'!$B:$B,"CyToBroker",'2013Figures'!$G:$G,"P1",'2013Figures'!$E:$E,$B$1)</f>
        <v>0</v>
      </c>
      <c r="J300" s="8">
        <v>201401</v>
      </c>
      <c r="L300" s="42">
        <f>SUMIFS('2012Figures'!$J:$J,'2012Figures'!$C:$C,$A300,'2012Figures'!$H:$H,$B300,'2012Figures'!$I:$I,$C300,'2012Figures'!$E:$E,$B$1)</f>
        <v>0</v>
      </c>
      <c r="M300" s="52">
        <f>SUMIFS('2012Figures'!$J:$J,'2012Figures'!$C:$C,$A300,'2012Figures'!$H:$H,$B300,'2012Figures'!$I:$I,$C300,'2012Figures'!$B:$B,"BrokerToCy",'2012Figures'!$G:$G,"E1",'2012Figures'!$E:$E,$B$1)</f>
        <v>0</v>
      </c>
      <c r="N300" s="52">
        <f>SUMIFS('2012Figures'!$J:$J,'2012Figures'!$C:$C,$A300,'2012Figures'!$H:$H,$B300,'2012Figures'!$I:$I,$C300,'2012Figures'!$B:$B,"BrokerToCy",'2012Figures'!$G:$G,"P1",'2012Figures'!$E:$E,$B$1)</f>
        <v>0</v>
      </c>
      <c r="O300" s="52">
        <f>SUMIFS('2012Figures'!$J:$J,'2012Figures'!$C:$C,$A300,'2012Figures'!$H:$H,$B300,'2012Figures'!$I:$I,$C300,'2012Figures'!$B:$B,"CyToBroker",'2012Figures'!$G:$G,"E1",'2012Figures'!$E:$E,$B$1)</f>
        <v>0</v>
      </c>
      <c r="P300" s="52">
        <f>SUMIFS('2012Figures'!$J:$J,'2012Figures'!$C:$C,$A300,'2012Figures'!$H:$H,$B300,'2012Figures'!$I:$I,$C300,'2012Figures'!$B:$B,"CyToBroker",'2012Figures'!$G:$G,"P1",'2012Figures'!$E:$E,$B$1)</f>
        <v>0</v>
      </c>
      <c r="R300" s="46" t="str">
        <f t="shared" si="29"/>
        <v/>
      </c>
      <c r="S300" s="46" t="str">
        <f t="shared" si="29"/>
        <v/>
      </c>
      <c r="T300" s="46" t="str">
        <f t="shared" si="29"/>
        <v/>
      </c>
      <c r="U300" s="46" t="str">
        <f t="shared" si="29"/>
        <v/>
      </c>
      <c r="V300" s="46" t="str">
        <f t="shared" si="29"/>
        <v/>
      </c>
    </row>
    <row r="301" spans="1:22" x14ac:dyDescent="0.2">
      <c r="A301" s="1">
        <v>207</v>
      </c>
      <c r="B301" s="1" t="s">
        <v>31</v>
      </c>
      <c r="C301" s="8">
        <v>1</v>
      </c>
      <c r="D301" s="29">
        <f>SUMIFS('2013Figures'!$J:$J,'2013Figures'!$C:$C,$A301,'2013Figures'!$H:$H,$B301,'2013Figures'!$I:$I,$C301,'2013Figures'!$E:$E,$B$1)</f>
        <v>0</v>
      </c>
      <c r="E301" s="9">
        <f>SUMIFS('2013Figures'!$J:$J,'2013Figures'!$C:$C,$A301,'2013Figures'!$H:$H,$B301,'2013Figures'!$I:$I,$C301,'2013Figures'!$B:$B,"BrokerToCy",'2013Figures'!$G:$G,"E1",'2013Figures'!$E:$E,$B$1)</f>
        <v>0</v>
      </c>
      <c r="F301" s="9">
        <f>SUMIFS('2013Figures'!$J:$J,'2013Figures'!$C:$C,$A301,'2013Figures'!$H:$H,$B301,'2013Figures'!$I:$I,$C301,'2013Figures'!$B:$B,"BrokerToCy",'2013Figures'!$G:$G,"P1",'2013Figures'!$E:$E,$B$1)</f>
        <v>0</v>
      </c>
      <c r="G301" s="9">
        <f>SUMIFS('2013Figures'!$J:$J,'2013Figures'!$C:$C,$A301,'2013Figures'!$H:$H,$B301,'2013Figures'!$I:$I,$C301,'2013Figures'!$B:$B,"CyToBroker",'2013Figures'!$G:$G,"E1",'2013Figures'!$E:$E,$B$1)</f>
        <v>0</v>
      </c>
      <c r="H301" s="9">
        <f>SUMIFS('2013Figures'!$J:$J,'2013Figures'!$C:$C,$A301,'2013Figures'!$H:$H,$B301,'2013Figures'!$I:$I,$C301,'2013Figures'!$B:$B,"CyToBroker",'2013Figures'!$G:$G,"P1",'2013Figures'!$E:$E,$B$1)</f>
        <v>0</v>
      </c>
      <c r="I301" s="30"/>
      <c r="J301" s="31">
        <v>200901</v>
      </c>
      <c r="K301" s="30"/>
      <c r="L301" s="42">
        <f>SUMIFS('2012Figures'!$J:$J,'2012Figures'!$C:$C,$A301,'2012Figures'!$H:$H,$B301,'2012Figures'!$I:$I,$C301,'2012Figures'!$E:$E,$B$1)</f>
        <v>0</v>
      </c>
      <c r="M301" s="52">
        <f>SUMIFS('2012Figures'!$J:$J,'2012Figures'!$C:$C,$A301,'2012Figures'!$H:$H,$B301,'2012Figures'!$I:$I,$C301,'2012Figures'!$B:$B,"BrokerToCy",'2012Figures'!$G:$G,"E1",'2012Figures'!$E:$E,$B$1)</f>
        <v>0</v>
      </c>
      <c r="N301" s="52">
        <f>SUMIFS('2012Figures'!$J:$J,'2012Figures'!$C:$C,$A301,'2012Figures'!$H:$H,$B301,'2012Figures'!$I:$I,$C301,'2012Figures'!$B:$B,"BrokerToCy",'2012Figures'!$G:$G,"P1",'2012Figures'!$E:$E,$B$1)</f>
        <v>0</v>
      </c>
      <c r="O301" s="52">
        <f>SUMIFS('2012Figures'!$J:$J,'2012Figures'!$C:$C,$A301,'2012Figures'!$H:$H,$B301,'2012Figures'!$I:$I,$C301,'2012Figures'!$B:$B,"CyToBroker",'2012Figures'!$G:$G,"E1",'2012Figures'!$E:$E,$B$1)</f>
        <v>0</v>
      </c>
      <c r="P301" s="52">
        <f>SUMIFS('2012Figures'!$J:$J,'2012Figures'!$C:$C,$A301,'2012Figures'!$H:$H,$B301,'2012Figures'!$I:$I,$C301,'2012Figures'!$B:$B,"CyToBroker",'2012Figures'!$G:$G,"P1",'2012Figures'!$E:$E,$B$1)</f>
        <v>0</v>
      </c>
      <c r="Q301" s="30"/>
      <c r="R301" s="46" t="str">
        <f t="shared" si="29"/>
        <v/>
      </c>
      <c r="S301" s="46" t="str">
        <f t="shared" si="29"/>
        <v/>
      </c>
      <c r="T301" s="46" t="str">
        <f t="shared" si="29"/>
        <v/>
      </c>
      <c r="U301" s="46" t="str">
        <f t="shared" si="29"/>
        <v/>
      </c>
      <c r="V301" s="46" t="str">
        <f t="shared" si="29"/>
        <v/>
      </c>
    </row>
    <row r="302" spans="1:22" x14ac:dyDescent="0.2">
      <c r="A302" s="1">
        <v>207</v>
      </c>
      <c r="B302" s="1" t="s">
        <v>31</v>
      </c>
      <c r="D302" s="29">
        <f>SUMIFS('2013Figures'!$J:$J,'2013Figures'!$C:$C,$A302,'2013Figures'!$I:$I,"",'2013Figures'!$E:$E,$B$1)</f>
        <v>0</v>
      </c>
      <c r="E302" s="9">
        <f>SUMIFS('2013Figures'!$J:$J,'2013Figures'!$C:$C,$A302,'2013Figures'!$I:$I,"",'2013Figures'!$B:$B,"BrokerToCy",'2013Figures'!$G:$G,"E1",'2013Figures'!$E:$E,$B$1)</f>
        <v>0</v>
      </c>
      <c r="F302" s="9">
        <f>SUMIFS('2013Figures'!$J:$J,'2013Figures'!$C:$C,$A302,'2013Figures'!$I:$I,"",'2013Figures'!$B:$B,"BrokerToCy",'2013Figures'!$G:$G,"P1",'2013Figures'!$E:$E,$B$1)</f>
        <v>0</v>
      </c>
      <c r="G302" s="9">
        <f>SUMIFS('2013Figures'!$J:$J,'2013Figures'!$C:$C,$A302,'2013Figures'!$I:$I,"",'2013Figures'!$B:$B,"CyToBroker",'2013Figures'!$G:$G,"E1",'2013Figures'!$E:$E,$B$1)</f>
        <v>0</v>
      </c>
      <c r="H302" s="9">
        <f>SUMIFS('2013Figures'!$J:$J,'2013Figures'!$C:$C,$A302,'2013Figures'!$I:$I,"",'2013Figures'!$B:$B,"CyToBroker",'2013Figures'!$G:$G,"P1",'2013Figures'!$E:$E,$B$1)</f>
        <v>0</v>
      </c>
      <c r="J302" s="8" t="s">
        <v>131</v>
      </c>
      <c r="L302" s="42">
        <f>SUMIFS('2012Figures'!$J:$J,'2012Figures'!$C:$C,$A302,'2012Figures'!$I:$I,"",'2012Figures'!$E:$E,$B$1)</f>
        <v>0</v>
      </c>
      <c r="M302" s="52">
        <f>SUMIFS('2012Figures'!$J:$J,'2012Figures'!$C:$C,$A302,'2012Figures'!$I:$I,"",'2012Figures'!$B:$B,"BrokerToCy",'2012Figures'!$G:$G,"E1",'2012Figures'!$E:$E,$B$1)</f>
        <v>0</v>
      </c>
      <c r="N302" s="52">
        <f>SUMIFS('2012Figures'!$J:$J,'2012Figures'!$C:$C,$A302,'2012Figures'!$I:$I,"",'2012Figures'!$B:$B,"BrokerToCy",'2012Figures'!$G:$G,"P1",'2012Figures'!$E:$E,$B$1)</f>
        <v>0</v>
      </c>
      <c r="O302" s="52">
        <f>SUMIFS('2012Figures'!$J:$J,'2012Figures'!$C:$C,$A302,'2012Figures'!$I:$I,"",'2012Figures'!$B:$B,"CyToBroker",'2012Figures'!$G:$G,"E1",'2012Figures'!$E:$E,$B$1)</f>
        <v>0</v>
      </c>
      <c r="P302" s="52">
        <f>SUMIFS('2012Figures'!$J:$J,'2012Figures'!$C:$C,$A302,'2012Figures'!$I:$I,"",'2012Figures'!$B:$B,"CyToBroker",'2012Figures'!$G:$G,"P1",'2012Figures'!$E:$E,$B$1)</f>
        <v>0</v>
      </c>
      <c r="R302" s="46" t="str">
        <f t="shared" si="29"/>
        <v/>
      </c>
      <c r="S302" s="46" t="str">
        <f t="shared" si="29"/>
        <v/>
      </c>
      <c r="T302" s="46" t="str">
        <f t="shared" si="29"/>
        <v/>
      </c>
      <c r="U302" s="46" t="str">
        <f t="shared" si="29"/>
        <v/>
      </c>
      <c r="V302" s="46" t="str">
        <f t="shared" si="29"/>
        <v/>
      </c>
    </row>
    <row r="303" spans="1:22" x14ac:dyDescent="0.2">
      <c r="A303" s="21"/>
      <c r="B303" s="21" t="s">
        <v>92</v>
      </c>
      <c r="C303" s="22"/>
      <c r="D303" s="23">
        <f>SUM(E303:H303)</f>
        <v>0</v>
      </c>
      <c r="E303" s="23">
        <f>SUM(E299:E302)</f>
        <v>0</v>
      </c>
      <c r="F303" s="23">
        <f>SUM(F299:F302)</f>
        <v>0</v>
      </c>
      <c r="G303" s="23">
        <f>SUM(G299:G302)</f>
        <v>0</v>
      </c>
      <c r="H303" s="23">
        <f>SUM(H299:H302)</f>
        <v>0</v>
      </c>
      <c r="I303" s="21"/>
      <c r="J303" s="22"/>
      <c r="K303" s="21"/>
      <c r="L303" s="43">
        <f>SUM(M303:P303)</f>
        <v>0</v>
      </c>
      <c r="M303" s="43">
        <f>SUM(M299:M302)</f>
        <v>0</v>
      </c>
      <c r="N303" s="43">
        <f>SUM(N299:N302)</f>
        <v>0</v>
      </c>
      <c r="O303" s="43">
        <f>SUM(O299:O302)</f>
        <v>0</v>
      </c>
      <c r="P303" s="43">
        <f>SUM(P299:P302)</f>
        <v>0</v>
      </c>
      <c r="Q303" s="21"/>
      <c r="R303" s="21"/>
      <c r="S303" s="21"/>
      <c r="T303" s="21"/>
      <c r="U303" s="21"/>
      <c r="V303" s="21"/>
    </row>
    <row r="304" spans="1:22" x14ac:dyDescent="0.2">
      <c r="A304" s="28">
        <v>210</v>
      </c>
      <c r="B304" s="28" t="s">
        <v>71</v>
      </c>
      <c r="C304" s="17" t="s">
        <v>88</v>
      </c>
      <c r="D304" s="18">
        <f>SUMIFS('2013Figures'!$J:$J,'2013Figures'!$C:$C,$A304,'2013Figures'!$E:$E,$B$1)</f>
        <v>0</v>
      </c>
      <c r="E304" s="18">
        <f>SUMIFS('2013Figures'!$J:$J,'2013Figures'!$C:$C,$A304,'2013Figures'!$B:$B,"BrokerToCy",'2013Figures'!$G:$G,"E1",'2013Figures'!$E:$E,$B$1)</f>
        <v>0</v>
      </c>
      <c r="F304" s="18">
        <f>SUMIFS('2013Figures'!$J:$J,'2013Figures'!$C:$C,$A304,'2013Figures'!$B:$B,"BrokerToCy",'2013Figures'!$G:$G,"P1",'2013Figures'!$E:$E,$B$1)</f>
        <v>0</v>
      </c>
      <c r="G304" s="18">
        <f>SUMIFS('2013Figures'!$J:$J,'2013Figures'!$C:$C,$A304,'2013Figures'!$B:$B,"CyToBroker",'2013Figures'!$G:$G,"E1",'2013Figures'!$E:$E,$B$1)</f>
        <v>0</v>
      </c>
      <c r="H304" s="18">
        <f>SUMIFS('2013Figures'!$J:$J,'2013Figures'!$C:$C,$A304,'2013Figures'!$B:$B,"CyToBroker",'2013Figures'!$G:$G,"P1",'2013Figures'!$E:$E,$B$1)</f>
        <v>0</v>
      </c>
      <c r="I304" s="28"/>
      <c r="J304" s="17"/>
      <c r="K304" s="28"/>
      <c r="L304" s="50">
        <f>SUMIFS('2012Figures'!$J:$J,'2012Figures'!$C:$C,$A304,'2012Figures'!$E:$E,$B$1)</f>
        <v>0</v>
      </c>
      <c r="M304" s="50">
        <f>SUMIFS('2012Figures'!$J:$J,'2012Figures'!$C:$C,$A304,'2012Figures'!$B:$B,"BrokerToCy",'2012Figures'!$G:$G,"E1",'2012Figures'!$E:$E,$B$1)</f>
        <v>0</v>
      </c>
      <c r="N304" s="50">
        <f>SUMIFS('2012Figures'!$J:$J,'2012Figures'!$C:$C,$A304,'2012Figures'!$B:$B,"BrokerToCy",'2012Figures'!$G:$G,"P1",'2012Figures'!$E:$E,$B$1)</f>
        <v>0</v>
      </c>
      <c r="O304" s="50">
        <f>SUMIFS('2012Figures'!$J:$J,'2012Figures'!$C:$C,$A304,'2012Figures'!$B:$B,"CyToBroker",'2012Figures'!$G:$G,"E1",'2012Figures'!$E:$E,$B$1)</f>
        <v>0</v>
      </c>
      <c r="P304" s="50">
        <f>SUMIFS('2012Figures'!$J:$J,'2012Figures'!$C:$C,$A304,'2012Figures'!$B:$B,"CyToBroker",'2012Figures'!$G:$G,"P1",'2012Figures'!$E:$E,$B$1)</f>
        <v>0</v>
      </c>
      <c r="Q304" s="28"/>
      <c r="R304" s="46" t="str">
        <f t="shared" si="29"/>
        <v/>
      </c>
      <c r="S304" s="46" t="str">
        <f t="shared" si="29"/>
        <v/>
      </c>
      <c r="T304" s="46" t="str">
        <f t="shared" si="29"/>
        <v/>
      </c>
      <c r="U304" s="46" t="str">
        <f t="shared" si="29"/>
        <v/>
      </c>
      <c r="V304" s="46" t="str">
        <f t="shared" si="29"/>
        <v/>
      </c>
    </row>
    <row r="305" spans="1:22" x14ac:dyDescent="0.2">
      <c r="A305" s="1">
        <v>210</v>
      </c>
      <c r="B305" s="1" t="s">
        <v>71</v>
      </c>
      <c r="C305" s="8">
        <v>5</v>
      </c>
      <c r="D305" s="29">
        <f>SUMIFS('2013Figures'!$J:$J,'2013Figures'!$C:$C,$A305,'2013Figures'!$H:$H,$B305,'2013Figures'!$I:$I,$C305,'2013Figures'!$E:$E,$B$1)</f>
        <v>0</v>
      </c>
      <c r="E305" s="9">
        <f>SUMIFS('2013Figures'!$J:$J,'2013Figures'!$C:$C,$A305,'2013Figures'!$H:$H,$B305,'2013Figures'!$I:$I,$C305,'2013Figures'!$B:$B,"BrokerToCy",'2013Figures'!$G:$G,"E1",'2013Figures'!$E:$E,$B$1)</f>
        <v>0</v>
      </c>
      <c r="F305" s="9">
        <f>SUMIFS('2013Figures'!$J:$J,'2013Figures'!$C:$C,$A305,'2013Figures'!$H:$H,$B305,'2013Figures'!$I:$I,$C305,'2013Figures'!$B:$B,"BrokerToCy",'2013Figures'!$G:$G,"P1",'2013Figures'!$E:$E,$B$1)</f>
        <v>0</v>
      </c>
      <c r="G305" s="9">
        <f>SUMIFS('2013Figures'!$J:$J,'2013Figures'!$C:$C,$A305,'2013Figures'!$H:$H,$B305,'2013Figures'!$I:$I,$C305,'2013Figures'!$B:$B,"CyToBroker",'2013Figures'!$G:$G,"E1",'2013Figures'!$E:$E,$B$1)</f>
        <v>0</v>
      </c>
      <c r="H305" s="9">
        <f>SUMIFS('2013Figures'!$J:$J,'2013Figures'!$C:$C,$A305,'2013Figures'!$H:$H,$B305,'2013Figures'!$I:$I,$C305,'2013Figures'!$B:$B,"CyToBroker",'2013Figures'!$G:$G,"P1",'2013Figures'!$E:$E,$B$1)</f>
        <v>0</v>
      </c>
      <c r="J305" s="8">
        <v>201501</v>
      </c>
      <c r="L305" s="42">
        <f>SUMIFS('2012Figures'!$J:$J,'2012Figures'!$C:$C,$A305,'2012Figures'!$H:$H,$B305,'2012Figures'!$I:$I,$C305,'2012Figures'!$E:$E,$B$1)</f>
        <v>0</v>
      </c>
      <c r="M305" s="52">
        <f>SUMIFS('2012Figures'!$J:$J,'2012Figures'!$C:$C,$A305,'2012Figures'!$H:$H,$B305,'2012Figures'!$I:$I,$C305,'2012Figures'!$B:$B,"BrokerToCy",'2012Figures'!$G:$G,"E1",'2012Figures'!$E:$E,$B$1)</f>
        <v>0</v>
      </c>
      <c r="N305" s="52">
        <f>SUMIFS('2012Figures'!$J:$J,'2012Figures'!$C:$C,$A305,'2012Figures'!$H:$H,$B305,'2012Figures'!$I:$I,$C305,'2012Figures'!$B:$B,"BrokerToCy",'2012Figures'!$G:$G,"P1",'2012Figures'!$E:$E,$B$1)</f>
        <v>0</v>
      </c>
      <c r="O305" s="52">
        <f>SUMIFS('2012Figures'!$J:$J,'2012Figures'!$C:$C,$A305,'2012Figures'!$H:$H,$B305,'2012Figures'!$I:$I,$C305,'2012Figures'!$B:$B,"CyToBroker",'2012Figures'!$G:$G,"E1",'2012Figures'!$E:$E,$B$1)</f>
        <v>0</v>
      </c>
      <c r="P305" s="52">
        <f>SUMIFS('2012Figures'!$J:$J,'2012Figures'!$C:$C,$A305,'2012Figures'!$H:$H,$B305,'2012Figures'!$I:$I,$C305,'2012Figures'!$B:$B,"CyToBroker",'2012Figures'!$G:$G,"P1",'2012Figures'!$E:$E,$B$1)</f>
        <v>0</v>
      </c>
      <c r="R305" s="46" t="str">
        <f t="shared" si="29"/>
        <v/>
      </c>
      <c r="S305" s="46" t="str">
        <f t="shared" si="29"/>
        <v/>
      </c>
      <c r="T305" s="46" t="str">
        <f t="shared" si="29"/>
        <v/>
      </c>
      <c r="U305" s="46" t="str">
        <f t="shared" si="29"/>
        <v/>
      </c>
      <c r="V305" s="46" t="str">
        <f t="shared" si="29"/>
        <v/>
      </c>
    </row>
    <row r="306" spans="1:22" x14ac:dyDescent="0.2">
      <c r="A306" s="1">
        <v>210</v>
      </c>
      <c r="B306" s="1" t="s">
        <v>71</v>
      </c>
      <c r="C306" s="8">
        <v>4</v>
      </c>
      <c r="D306" s="29">
        <f>SUMIFS('2013Figures'!$J:$J,'2013Figures'!$C:$C,$A306,'2013Figures'!$H:$H,$B306,'2013Figures'!$I:$I,$C306,'2013Figures'!$E:$E,$B$1)</f>
        <v>0</v>
      </c>
      <c r="E306" s="9">
        <f>SUMIFS('2013Figures'!$J:$J,'2013Figures'!$C:$C,$A306,'2013Figures'!$H:$H,$B306,'2013Figures'!$I:$I,$C306,'2013Figures'!$B:$B,"BrokerToCy",'2013Figures'!$G:$G,"E1",'2013Figures'!$E:$E,$B$1)</f>
        <v>0</v>
      </c>
      <c r="F306" s="9">
        <f>SUMIFS('2013Figures'!$J:$J,'2013Figures'!$C:$C,$A306,'2013Figures'!$H:$H,$B306,'2013Figures'!$I:$I,$C306,'2013Figures'!$B:$B,"BrokerToCy",'2013Figures'!$G:$G,"P1",'2013Figures'!$E:$E,$B$1)</f>
        <v>0</v>
      </c>
      <c r="G306" s="9">
        <f>SUMIFS('2013Figures'!$J:$J,'2013Figures'!$C:$C,$A306,'2013Figures'!$H:$H,$B306,'2013Figures'!$I:$I,$C306,'2013Figures'!$B:$B,"CyToBroker",'2013Figures'!$G:$G,"E1",'2013Figures'!$E:$E,$B$1)</f>
        <v>0</v>
      </c>
      <c r="H306" s="9">
        <f>SUMIFS('2013Figures'!$J:$J,'2013Figures'!$C:$C,$A306,'2013Figures'!$H:$H,$B306,'2013Figures'!$I:$I,$C306,'2013Figures'!$B:$B,"CyToBroker",'2013Figures'!$G:$G,"P1",'2013Figures'!$E:$E,$B$1)</f>
        <v>0</v>
      </c>
      <c r="I306" s="30"/>
      <c r="J306" s="31">
        <v>201301</v>
      </c>
      <c r="K306" s="30"/>
      <c r="L306" s="42">
        <f>SUMIFS('2012Figures'!$J:$J,'2012Figures'!$C:$C,$A306,'2012Figures'!$H:$H,$B306,'2012Figures'!$I:$I,$C306,'2012Figures'!$E:$E,$B$1)</f>
        <v>0</v>
      </c>
      <c r="M306" s="52">
        <f>SUMIFS('2012Figures'!$J:$J,'2012Figures'!$C:$C,$A306,'2012Figures'!$H:$H,$B306,'2012Figures'!$I:$I,$C306,'2012Figures'!$B:$B,"BrokerToCy",'2012Figures'!$G:$G,"E1",'2012Figures'!$E:$E,$B$1)</f>
        <v>0</v>
      </c>
      <c r="N306" s="52">
        <f>SUMIFS('2012Figures'!$J:$J,'2012Figures'!$C:$C,$A306,'2012Figures'!$H:$H,$B306,'2012Figures'!$I:$I,$C306,'2012Figures'!$B:$B,"BrokerToCy",'2012Figures'!$G:$G,"P1",'2012Figures'!$E:$E,$B$1)</f>
        <v>0</v>
      </c>
      <c r="O306" s="52">
        <f>SUMIFS('2012Figures'!$J:$J,'2012Figures'!$C:$C,$A306,'2012Figures'!$H:$H,$B306,'2012Figures'!$I:$I,$C306,'2012Figures'!$B:$B,"CyToBroker",'2012Figures'!$G:$G,"E1",'2012Figures'!$E:$E,$B$1)</f>
        <v>0</v>
      </c>
      <c r="P306" s="52">
        <f>SUMIFS('2012Figures'!$J:$J,'2012Figures'!$C:$C,$A306,'2012Figures'!$H:$H,$B306,'2012Figures'!$I:$I,$C306,'2012Figures'!$B:$B,"CyToBroker",'2012Figures'!$G:$G,"P1",'2012Figures'!$E:$E,$B$1)</f>
        <v>0</v>
      </c>
      <c r="Q306" s="30"/>
      <c r="R306" s="46" t="str">
        <f t="shared" si="29"/>
        <v/>
      </c>
      <c r="S306" s="46" t="str">
        <f t="shared" si="29"/>
        <v/>
      </c>
      <c r="T306" s="46" t="str">
        <f t="shared" si="29"/>
        <v/>
      </c>
      <c r="U306" s="46" t="str">
        <f t="shared" si="29"/>
        <v/>
      </c>
      <c r="V306" s="46" t="str">
        <f t="shared" si="29"/>
        <v/>
      </c>
    </row>
    <row r="307" spans="1:22" x14ac:dyDescent="0.2">
      <c r="A307" s="1">
        <v>210</v>
      </c>
      <c r="B307" s="1" t="s">
        <v>71</v>
      </c>
      <c r="C307" s="8">
        <v>3</v>
      </c>
      <c r="D307" s="29">
        <f>SUMIFS('2013Figures'!$J:$J,'2013Figures'!$C:$C,$A307,'2013Figures'!$H:$H,$B307,'2013Figures'!$I:$I,$C307,'2013Figures'!$E:$E,$B$1)</f>
        <v>0</v>
      </c>
      <c r="E307" s="9">
        <f>SUMIFS('2013Figures'!$J:$J,'2013Figures'!$C:$C,$A307,'2013Figures'!$H:$H,$B307,'2013Figures'!$I:$I,$C307,'2013Figures'!$B:$B,"BrokerToCy",'2013Figures'!$G:$G,"E1",'2013Figures'!$E:$E,$B$1)</f>
        <v>0</v>
      </c>
      <c r="F307" s="9">
        <f>SUMIFS('2013Figures'!$J:$J,'2013Figures'!$C:$C,$A307,'2013Figures'!$H:$H,$B307,'2013Figures'!$I:$I,$C307,'2013Figures'!$B:$B,"BrokerToCy",'2013Figures'!$G:$G,"P1",'2013Figures'!$E:$E,$B$1)</f>
        <v>0</v>
      </c>
      <c r="G307" s="9">
        <f>SUMIFS('2013Figures'!$J:$J,'2013Figures'!$C:$C,$A307,'2013Figures'!$H:$H,$B307,'2013Figures'!$I:$I,$C307,'2013Figures'!$B:$B,"CyToBroker",'2013Figures'!$G:$G,"E1",'2013Figures'!$E:$E,$B$1)</f>
        <v>0</v>
      </c>
      <c r="H307" s="9">
        <f>SUMIFS('2013Figures'!$J:$J,'2013Figures'!$C:$C,$A307,'2013Figures'!$H:$H,$B307,'2013Figures'!$I:$I,$C307,'2013Figures'!$B:$B,"CyToBroker",'2013Figures'!$G:$G,"P1",'2013Figures'!$E:$E,$B$1)</f>
        <v>0</v>
      </c>
      <c r="J307" s="8">
        <v>201201</v>
      </c>
      <c r="L307" s="42">
        <f>SUMIFS('2012Figures'!$J:$J,'2012Figures'!$C:$C,$A307,'2012Figures'!$H:$H,$B307,'2012Figures'!$I:$I,$C307,'2012Figures'!$E:$E,$B$1)</f>
        <v>0</v>
      </c>
      <c r="M307" s="52">
        <f>SUMIFS('2012Figures'!$J:$J,'2012Figures'!$C:$C,$A307,'2012Figures'!$H:$H,$B307,'2012Figures'!$I:$I,$C307,'2012Figures'!$B:$B,"BrokerToCy",'2012Figures'!$G:$G,"E1",'2012Figures'!$E:$E,$B$1)</f>
        <v>0</v>
      </c>
      <c r="N307" s="52">
        <f>SUMIFS('2012Figures'!$J:$J,'2012Figures'!$C:$C,$A307,'2012Figures'!$H:$H,$B307,'2012Figures'!$I:$I,$C307,'2012Figures'!$B:$B,"BrokerToCy",'2012Figures'!$G:$G,"P1",'2012Figures'!$E:$E,$B$1)</f>
        <v>0</v>
      </c>
      <c r="O307" s="52">
        <f>SUMIFS('2012Figures'!$J:$J,'2012Figures'!$C:$C,$A307,'2012Figures'!$H:$H,$B307,'2012Figures'!$I:$I,$C307,'2012Figures'!$B:$B,"CyToBroker",'2012Figures'!$G:$G,"E1",'2012Figures'!$E:$E,$B$1)</f>
        <v>0</v>
      </c>
      <c r="P307" s="52">
        <f>SUMIFS('2012Figures'!$J:$J,'2012Figures'!$C:$C,$A307,'2012Figures'!$H:$H,$B307,'2012Figures'!$I:$I,$C307,'2012Figures'!$B:$B,"CyToBroker",'2012Figures'!$G:$G,"P1",'2012Figures'!$E:$E,$B$1)</f>
        <v>0</v>
      </c>
      <c r="R307" s="46" t="str">
        <f t="shared" si="29"/>
        <v/>
      </c>
      <c r="S307" s="46" t="str">
        <f t="shared" si="29"/>
        <v/>
      </c>
      <c r="T307" s="46" t="str">
        <f t="shared" si="29"/>
        <v/>
      </c>
      <c r="U307" s="46" t="str">
        <f t="shared" si="29"/>
        <v/>
      </c>
      <c r="V307" s="46" t="str">
        <f t="shared" si="29"/>
        <v/>
      </c>
    </row>
    <row r="308" spans="1:22" x14ac:dyDescent="0.2">
      <c r="A308" s="1">
        <v>210</v>
      </c>
      <c r="B308" s="1" t="s">
        <v>71</v>
      </c>
      <c r="C308" s="8">
        <v>2</v>
      </c>
      <c r="D308" s="29">
        <f>SUMIFS('2013Figures'!$J:$J,'2013Figures'!$C:$C,$A308,'2013Figures'!$H:$H,$B308,'2013Figures'!$I:$I,$C308,'2013Figures'!$E:$E,$B$1)</f>
        <v>0</v>
      </c>
      <c r="E308" s="9">
        <f>SUMIFS('2013Figures'!$J:$J,'2013Figures'!$C:$C,$A308,'2013Figures'!$H:$H,$B308,'2013Figures'!$I:$I,$C308,'2013Figures'!$B:$B,"BrokerToCy",'2013Figures'!$G:$G,"E1",'2013Figures'!$E:$E,$B$1)</f>
        <v>0</v>
      </c>
      <c r="F308" s="9">
        <f>SUMIFS('2013Figures'!$J:$J,'2013Figures'!$C:$C,$A308,'2013Figures'!$H:$H,$B308,'2013Figures'!$I:$I,$C308,'2013Figures'!$B:$B,"BrokerToCy",'2013Figures'!$G:$G,"P1",'2013Figures'!$E:$E,$B$1)</f>
        <v>0</v>
      </c>
      <c r="G308" s="9">
        <f>SUMIFS('2013Figures'!$J:$J,'2013Figures'!$C:$C,$A308,'2013Figures'!$H:$H,$B308,'2013Figures'!$I:$I,$C308,'2013Figures'!$B:$B,"CyToBroker",'2013Figures'!$G:$G,"E1",'2013Figures'!$E:$E,$B$1)</f>
        <v>0</v>
      </c>
      <c r="H308" s="9">
        <f>SUMIFS('2013Figures'!$J:$J,'2013Figures'!$C:$C,$A308,'2013Figures'!$H:$H,$B308,'2013Figures'!$I:$I,$C308,'2013Figures'!$B:$B,"CyToBroker",'2013Figures'!$G:$G,"P1",'2013Figures'!$E:$E,$B$1)</f>
        <v>0</v>
      </c>
      <c r="J308" s="8">
        <v>201101</v>
      </c>
      <c r="L308" s="42">
        <f>SUMIFS('2012Figures'!$J:$J,'2012Figures'!$C:$C,$A308,'2012Figures'!$H:$H,$B308,'2012Figures'!$I:$I,$C308,'2012Figures'!$E:$E,$B$1)</f>
        <v>0</v>
      </c>
      <c r="M308" s="52">
        <f>SUMIFS('2012Figures'!$J:$J,'2012Figures'!$C:$C,$A308,'2012Figures'!$H:$H,$B308,'2012Figures'!$I:$I,$C308,'2012Figures'!$B:$B,"BrokerToCy",'2012Figures'!$G:$G,"E1",'2012Figures'!$E:$E,$B$1)</f>
        <v>0</v>
      </c>
      <c r="N308" s="52">
        <f>SUMIFS('2012Figures'!$J:$J,'2012Figures'!$C:$C,$A308,'2012Figures'!$H:$H,$B308,'2012Figures'!$I:$I,$C308,'2012Figures'!$B:$B,"BrokerToCy",'2012Figures'!$G:$G,"P1",'2012Figures'!$E:$E,$B$1)</f>
        <v>0</v>
      </c>
      <c r="O308" s="52">
        <f>SUMIFS('2012Figures'!$J:$J,'2012Figures'!$C:$C,$A308,'2012Figures'!$H:$H,$B308,'2012Figures'!$I:$I,$C308,'2012Figures'!$B:$B,"CyToBroker",'2012Figures'!$G:$G,"E1",'2012Figures'!$E:$E,$B$1)</f>
        <v>0</v>
      </c>
      <c r="P308" s="52">
        <f>SUMIFS('2012Figures'!$J:$J,'2012Figures'!$C:$C,$A308,'2012Figures'!$H:$H,$B308,'2012Figures'!$I:$I,$C308,'2012Figures'!$B:$B,"CyToBroker",'2012Figures'!$G:$G,"P1",'2012Figures'!$E:$E,$B$1)</f>
        <v>0</v>
      </c>
      <c r="R308" s="46" t="str">
        <f t="shared" si="29"/>
        <v/>
      </c>
      <c r="S308" s="46" t="str">
        <f t="shared" si="29"/>
        <v/>
      </c>
      <c r="T308" s="46" t="str">
        <f t="shared" si="29"/>
        <v/>
      </c>
      <c r="U308" s="46" t="str">
        <f t="shared" si="29"/>
        <v/>
      </c>
      <c r="V308" s="46" t="str">
        <f t="shared" si="29"/>
        <v/>
      </c>
    </row>
    <row r="309" spans="1:22" x14ac:dyDescent="0.2">
      <c r="A309" s="1">
        <v>210</v>
      </c>
      <c r="B309" s="1" t="s">
        <v>71</v>
      </c>
      <c r="C309" s="8">
        <v>1</v>
      </c>
      <c r="D309" s="29">
        <f>SUMIFS('2013Figures'!$J:$J,'2013Figures'!$C:$C,$A309,'2013Figures'!$H:$H,$B309,'2013Figures'!$I:$I,$C309,'2013Figures'!$E:$E,$B$1)</f>
        <v>0</v>
      </c>
      <c r="E309" s="9">
        <f>SUMIFS('2013Figures'!$J:$J,'2013Figures'!$C:$C,$A309,'2013Figures'!$H:$H,$B309,'2013Figures'!$I:$I,$C309,'2013Figures'!$B:$B,"BrokerToCy",'2013Figures'!$G:$G,"E1",'2013Figures'!$E:$E,$B$1)</f>
        <v>0</v>
      </c>
      <c r="F309" s="9">
        <f>SUMIFS('2013Figures'!$J:$J,'2013Figures'!$C:$C,$A309,'2013Figures'!$H:$H,$B309,'2013Figures'!$I:$I,$C309,'2013Figures'!$B:$B,"BrokerToCy",'2013Figures'!$G:$G,"P1",'2013Figures'!$E:$E,$B$1)</f>
        <v>0</v>
      </c>
      <c r="G309" s="9">
        <f>SUMIFS('2013Figures'!$J:$J,'2013Figures'!$C:$C,$A309,'2013Figures'!$H:$H,$B309,'2013Figures'!$I:$I,$C309,'2013Figures'!$B:$B,"CyToBroker",'2013Figures'!$G:$G,"E1",'2013Figures'!$E:$E,$B$1)</f>
        <v>0</v>
      </c>
      <c r="H309" s="9">
        <f>SUMIFS('2013Figures'!$J:$J,'2013Figures'!$C:$C,$A309,'2013Figures'!$H:$H,$B309,'2013Figures'!$I:$I,$C309,'2013Figures'!$B:$B,"CyToBroker",'2013Figures'!$G:$G,"P1",'2013Figures'!$E:$E,$B$1)</f>
        <v>0</v>
      </c>
      <c r="J309" s="8">
        <v>200901</v>
      </c>
      <c r="L309" s="42">
        <f>SUMIFS('2012Figures'!$J:$J,'2012Figures'!$C:$C,$A309,'2012Figures'!$H:$H,$B309,'2012Figures'!$I:$I,$C309,'2012Figures'!$E:$E,$B$1)</f>
        <v>0</v>
      </c>
      <c r="M309" s="52">
        <f>SUMIFS('2012Figures'!$J:$J,'2012Figures'!$C:$C,$A309,'2012Figures'!$H:$H,$B309,'2012Figures'!$I:$I,$C309,'2012Figures'!$B:$B,"BrokerToCy",'2012Figures'!$G:$G,"E1",'2012Figures'!$E:$E,$B$1)</f>
        <v>0</v>
      </c>
      <c r="N309" s="52">
        <f>SUMIFS('2012Figures'!$J:$J,'2012Figures'!$C:$C,$A309,'2012Figures'!$H:$H,$B309,'2012Figures'!$I:$I,$C309,'2012Figures'!$B:$B,"BrokerToCy",'2012Figures'!$G:$G,"P1",'2012Figures'!$E:$E,$B$1)</f>
        <v>0</v>
      </c>
      <c r="O309" s="52">
        <f>SUMIFS('2012Figures'!$J:$J,'2012Figures'!$C:$C,$A309,'2012Figures'!$H:$H,$B309,'2012Figures'!$I:$I,$C309,'2012Figures'!$B:$B,"CyToBroker",'2012Figures'!$G:$G,"E1",'2012Figures'!$E:$E,$B$1)</f>
        <v>0</v>
      </c>
      <c r="P309" s="52">
        <f>SUMIFS('2012Figures'!$J:$J,'2012Figures'!$C:$C,$A309,'2012Figures'!$H:$H,$B309,'2012Figures'!$I:$I,$C309,'2012Figures'!$B:$B,"CyToBroker",'2012Figures'!$G:$G,"P1",'2012Figures'!$E:$E,$B$1)</f>
        <v>0</v>
      </c>
      <c r="R309" s="46" t="str">
        <f t="shared" si="29"/>
        <v/>
      </c>
      <c r="S309" s="46" t="str">
        <f t="shared" si="29"/>
        <v/>
      </c>
      <c r="T309" s="46" t="str">
        <f t="shared" si="29"/>
        <v/>
      </c>
      <c r="U309" s="46" t="str">
        <f t="shared" si="29"/>
        <v/>
      </c>
      <c r="V309" s="46" t="str">
        <f t="shared" si="29"/>
        <v/>
      </c>
    </row>
    <row r="310" spans="1:22" x14ac:dyDescent="0.2">
      <c r="A310" s="1">
        <v>210</v>
      </c>
      <c r="B310" s="1" t="s">
        <v>71</v>
      </c>
      <c r="D310" s="29">
        <f>SUMIFS('2013Figures'!$J:$J,'2013Figures'!$C:$C,$A310,'2013Figures'!$I:$I,"",'2013Figures'!$E:$E,$B$1)</f>
        <v>0</v>
      </c>
      <c r="E310" s="9">
        <f>SUMIFS('2013Figures'!$J:$J,'2013Figures'!$C:$C,$A310,'2013Figures'!$I:$I,"",'2013Figures'!$B:$B,"BrokerToCy",'2013Figures'!$G:$G,"E1",'2013Figures'!$E:$E,$B$1)</f>
        <v>0</v>
      </c>
      <c r="F310" s="9">
        <f>SUMIFS('2013Figures'!$J:$J,'2013Figures'!$C:$C,$A310,'2013Figures'!$I:$I,"",'2013Figures'!$B:$B,"BrokerToCy",'2013Figures'!$G:$G,"P1",'2013Figures'!$E:$E,$B$1)</f>
        <v>0</v>
      </c>
      <c r="G310" s="9">
        <f>SUMIFS('2013Figures'!$J:$J,'2013Figures'!$C:$C,$A310,'2013Figures'!$I:$I,"",'2013Figures'!$B:$B,"CyToBroker",'2013Figures'!$G:$G,"E1",'2013Figures'!$E:$E,$B$1)</f>
        <v>0</v>
      </c>
      <c r="H310" s="9">
        <f>SUMIFS('2013Figures'!$J:$J,'2013Figures'!$C:$C,$A310,'2013Figures'!$I:$I,"",'2013Figures'!$B:$B,"CyToBroker",'2013Figures'!$G:$G,"P1",'2013Figures'!$E:$E,$B$1)</f>
        <v>0</v>
      </c>
      <c r="J310" s="8" t="s">
        <v>131</v>
      </c>
      <c r="L310" s="42">
        <f>SUMIFS('2012Figures'!$J:$J,'2012Figures'!$C:$C,$A310,'2012Figures'!$I:$I,"",'2012Figures'!$E:$E,$B$1)</f>
        <v>0</v>
      </c>
      <c r="M310" s="52">
        <f>SUMIFS('2012Figures'!$J:$J,'2012Figures'!$C:$C,$A310,'2012Figures'!$I:$I,"",'2012Figures'!$B:$B,"BrokerToCy",'2012Figures'!$G:$G,"E1",'2012Figures'!$E:$E,$B$1)</f>
        <v>0</v>
      </c>
      <c r="N310" s="52">
        <f>SUMIFS('2012Figures'!$J:$J,'2012Figures'!$C:$C,$A310,'2012Figures'!$I:$I,"",'2012Figures'!$B:$B,"BrokerToCy",'2012Figures'!$G:$G,"P1",'2012Figures'!$E:$E,$B$1)</f>
        <v>0</v>
      </c>
      <c r="O310" s="52">
        <f>SUMIFS('2012Figures'!$J:$J,'2012Figures'!$C:$C,$A310,'2012Figures'!$I:$I,"",'2012Figures'!$B:$B,"CyToBroker",'2012Figures'!$G:$G,"E1",'2012Figures'!$E:$E,$B$1)</f>
        <v>0</v>
      </c>
      <c r="P310" s="52">
        <f>SUMIFS('2012Figures'!$J:$J,'2012Figures'!$C:$C,$A310,'2012Figures'!$I:$I,"",'2012Figures'!$B:$B,"CyToBroker",'2012Figures'!$G:$G,"P1",'2012Figures'!$E:$E,$B$1)</f>
        <v>0</v>
      </c>
      <c r="R310" s="46" t="str">
        <f t="shared" si="29"/>
        <v/>
      </c>
      <c r="S310" s="46" t="str">
        <f t="shared" si="29"/>
        <v/>
      </c>
      <c r="T310" s="46" t="str">
        <f t="shared" si="29"/>
        <v/>
      </c>
      <c r="U310" s="46" t="str">
        <f t="shared" si="29"/>
        <v/>
      </c>
      <c r="V310" s="46" t="str">
        <f t="shared" si="29"/>
        <v/>
      </c>
    </row>
    <row r="311" spans="1:22" x14ac:dyDescent="0.2">
      <c r="A311" s="21"/>
      <c r="B311" s="21" t="s">
        <v>92</v>
      </c>
      <c r="C311" s="22"/>
      <c r="D311" s="23">
        <f>SUM(E311:H311)</f>
        <v>0</v>
      </c>
      <c r="E311" s="23">
        <f>SUM(E305:E310)</f>
        <v>0</v>
      </c>
      <c r="F311" s="23">
        <f>SUM(F305:F310)</f>
        <v>0</v>
      </c>
      <c r="G311" s="23">
        <f>SUM(G305:G310)</f>
        <v>0</v>
      </c>
      <c r="H311" s="23">
        <f>SUM(H305:H310)</f>
        <v>0</v>
      </c>
      <c r="I311" s="21"/>
      <c r="J311" s="22"/>
      <c r="K311" s="21"/>
      <c r="L311" s="43">
        <f>SUM(M311:P311)</f>
        <v>0</v>
      </c>
      <c r="M311" s="43">
        <f>SUM(M305:M310)</f>
        <v>0</v>
      </c>
      <c r="N311" s="43">
        <f>SUM(N305:N310)</f>
        <v>0</v>
      </c>
      <c r="O311" s="43">
        <f>SUM(O305:O310)</f>
        <v>0</v>
      </c>
      <c r="P311" s="43">
        <f>SUM(P305:P310)</f>
        <v>0</v>
      </c>
      <c r="Q311" s="21"/>
      <c r="R311" s="21"/>
      <c r="S311" s="21"/>
      <c r="T311" s="21"/>
      <c r="U311" s="21"/>
      <c r="V311" s="21"/>
    </row>
    <row r="312" spans="1:22" x14ac:dyDescent="0.2">
      <c r="A312" s="28">
        <v>211</v>
      </c>
      <c r="B312" s="28" t="s">
        <v>73</v>
      </c>
      <c r="C312" s="17" t="s">
        <v>88</v>
      </c>
      <c r="D312" s="18">
        <f>SUMIFS('2013Figures'!$J:$J,'2013Figures'!$C:$C,$A312,'2013Figures'!$E:$E,$B$1)</f>
        <v>0</v>
      </c>
      <c r="E312" s="18">
        <f>SUMIFS('2013Figures'!$J:$J,'2013Figures'!$C:$C,$A312,'2013Figures'!$B:$B,"BrokerToCy",'2013Figures'!$G:$G,"E1",'2013Figures'!$E:$E,$B$1)</f>
        <v>0</v>
      </c>
      <c r="F312" s="18">
        <f>SUMIFS('2013Figures'!$J:$J,'2013Figures'!$C:$C,$A312,'2013Figures'!$B:$B,"BrokerToCy",'2013Figures'!$G:$G,"P1",'2013Figures'!$E:$E,$B$1)</f>
        <v>0</v>
      </c>
      <c r="G312" s="18">
        <f>SUMIFS('2013Figures'!$J:$J,'2013Figures'!$C:$C,$A312,'2013Figures'!$B:$B,"CyToBroker",'2013Figures'!$G:$G,"E1",'2013Figures'!$E:$E,$B$1)</f>
        <v>0</v>
      </c>
      <c r="H312" s="18">
        <f>SUMIFS('2013Figures'!$J:$J,'2013Figures'!$C:$C,$A312,'2013Figures'!$B:$B,"CyToBroker",'2013Figures'!$G:$G,"P1",'2013Figures'!$E:$E,$B$1)</f>
        <v>0</v>
      </c>
      <c r="I312" s="28"/>
      <c r="J312" s="17"/>
      <c r="K312" s="28"/>
      <c r="L312" s="50">
        <f>SUMIFS('2012Figures'!$J:$J,'2012Figures'!$C:$C,$A312,'2012Figures'!$E:$E,$B$1)</f>
        <v>0</v>
      </c>
      <c r="M312" s="50">
        <f>SUMIFS('2012Figures'!$J:$J,'2012Figures'!$C:$C,$A312,'2012Figures'!$B:$B,"BrokerToCy",'2012Figures'!$G:$G,"E1",'2012Figures'!$E:$E,$B$1)</f>
        <v>0</v>
      </c>
      <c r="N312" s="50">
        <f>SUMIFS('2012Figures'!$J:$J,'2012Figures'!$C:$C,$A312,'2012Figures'!$B:$B,"BrokerToCy",'2012Figures'!$G:$G,"P1",'2012Figures'!$E:$E,$B$1)</f>
        <v>0</v>
      </c>
      <c r="O312" s="50">
        <f>SUMIFS('2012Figures'!$J:$J,'2012Figures'!$C:$C,$A312,'2012Figures'!$B:$B,"CyToBroker",'2012Figures'!$G:$G,"E1",'2012Figures'!$E:$E,$B$1)</f>
        <v>0</v>
      </c>
      <c r="P312" s="50">
        <f>SUMIFS('2012Figures'!$J:$J,'2012Figures'!$C:$C,$A312,'2012Figures'!$B:$B,"CyToBroker",'2012Figures'!$G:$G,"P1",'2012Figures'!$E:$E,$B$1)</f>
        <v>0</v>
      </c>
      <c r="Q312" s="28"/>
      <c r="R312" s="46" t="str">
        <f t="shared" si="29"/>
        <v/>
      </c>
      <c r="S312" s="46" t="str">
        <f t="shared" si="29"/>
        <v/>
      </c>
      <c r="T312" s="46" t="str">
        <f t="shared" si="29"/>
        <v/>
      </c>
      <c r="U312" s="46" t="str">
        <f t="shared" si="29"/>
        <v/>
      </c>
      <c r="V312" s="46" t="str">
        <f t="shared" si="29"/>
        <v/>
      </c>
    </row>
    <row r="313" spans="1:22" x14ac:dyDescent="0.2">
      <c r="A313" s="1">
        <v>211</v>
      </c>
      <c r="B313" s="1" t="s">
        <v>73</v>
      </c>
      <c r="C313" s="8">
        <v>5</v>
      </c>
      <c r="D313" s="29">
        <f>SUMIFS('2013Figures'!$J:$J,'2013Figures'!$C:$C,$A313,'2013Figures'!$H:$H,$B313,'2013Figures'!$I:$I,$C313,'2013Figures'!$E:$E,$B$1)</f>
        <v>0</v>
      </c>
      <c r="E313" s="9">
        <f>SUMIFS('2013Figures'!$J:$J,'2013Figures'!$C:$C,$A313,'2013Figures'!$H:$H,$B313,'2013Figures'!$I:$I,$C313,'2013Figures'!$B:$B,"BrokerToCy",'2013Figures'!$G:$G,"E1",'2013Figures'!$E:$E,$B$1)</f>
        <v>0</v>
      </c>
      <c r="F313" s="9">
        <f>SUMIFS('2013Figures'!$J:$J,'2013Figures'!$C:$C,$A313,'2013Figures'!$H:$H,$B313,'2013Figures'!$I:$I,$C313,'2013Figures'!$B:$B,"BrokerToCy",'2013Figures'!$G:$G,"P1",'2013Figures'!$E:$E,$B$1)</f>
        <v>0</v>
      </c>
      <c r="G313" s="9">
        <f>SUMIFS('2013Figures'!$J:$J,'2013Figures'!$C:$C,$A313,'2013Figures'!$H:$H,$B313,'2013Figures'!$I:$I,$C313,'2013Figures'!$B:$B,"CyToBroker",'2013Figures'!$G:$G,"E1",'2013Figures'!$E:$E,$B$1)</f>
        <v>0</v>
      </c>
      <c r="H313" s="9">
        <f>SUMIFS('2013Figures'!$J:$J,'2013Figures'!$C:$C,$A313,'2013Figures'!$H:$H,$B313,'2013Figures'!$I:$I,$C313,'2013Figures'!$B:$B,"CyToBroker",'2013Figures'!$G:$G,"P1",'2013Figures'!$E:$E,$B$1)</f>
        <v>0</v>
      </c>
      <c r="J313" s="8">
        <v>201501</v>
      </c>
      <c r="L313" s="42">
        <f>SUMIFS('2012Figures'!$J:$J,'2012Figures'!$C:$C,$A313,'2012Figures'!$H:$H,$B313,'2012Figures'!$I:$I,$C313,'2012Figures'!$E:$E,$B$1)</f>
        <v>0</v>
      </c>
      <c r="M313" s="52">
        <f>SUMIFS('2012Figures'!$J:$J,'2012Figures'!$C:$C,$A313,'2012Figures'!$H:$H,$B313,'2012Figures'!$I:$I,$C313,'2012Figures'!$B:$B,"BrokerToCy",'2012Figures'!$G:$G,"E1",'2012Figures'!$E:$E,$B$1)</f>
        <v>0</v>
      </c>
      <c r="N313" s="52">
        <f>SUMIFS('2012Figures'!$J:$J,'2012Figures'!$C:$C,$A313,'2012Figures'!$H:$H,$B313,'2012Figures'!$I:$I,$C313,'2012Figures'!$B:$B,"BrokerToCy",'2012Figures'!$G:$G,"P1",'2012Figures'!$E:$E,$B$1)</f>
        <v>0</v>
      </c>
      <c r="O313" s="52">
        <f>SUMIFS('2012Figures'!$J:$J,'2012Figures'!$C:$C,$A313,'2012Figures'!$H:$H,$B313,'2012Figures'!$I:$I,$C313,'2012Figures'!$B:$B,"CyToBroker",'2012Figures'!$G:$G,"E1",'2012Figures'!$E:$E,$B$1)</f>
        <v>0</v>
      </c>
      <c r="P313" s="52">
        <f>SUMIFS('2012Figures'!$J:$J,'2012Figures'!$C:$C,$A313,'2012Figures'!$H:$H,$B313,'2012Figures'!$I:$I,$C313,'2012Figures'!$B:$B,"CyToBroker",'2012Figures'!$G:$G,"P1",'2012Figures'!$E:$E,$B$1)</f>
        <v>0</v>
      </c>
      <c r="R313" s="46" t="str">
        <f t="shared" si="29"/>
        <v/>
      </c>
      <c r="S313" s="46" t="str">
        <f t="shared" si="29"/>
        <v/>
      </c>
      <c r="T313" s="46" t="str">
        <f t="shared" si="29"/>
        <v/>
      </c>
      <c r="U313" s="46" t="str">
        <f t="shared" si="29"/>
        <v/>
      </c>
      <c r="V313" s="46" t="str">
        <f t="shared" si="29"/>
        <v/>
      </c>
    </row>
    <row r="314" spans="1:22" x14ac:dyDescent="0.2">
      <c r="A314" s="1">
        <v>211</v>
      </c>
      <c r="B314" s="1" t="s">
        <v>73</v>
      </c>
      <c r="C314" s="8">
        <v>4</v>
      </c>
      <c r="D314" s="29">
        <f>SUMIFS('2013Figures'!$J:$J,'2013Figures'!$C:$C,$A314,'2013Figures'!$H:$H,$B314,'2013Figures'!$I:$I,$C314,'2013Figures'!$E:$E,$B$1)</f>
        <v>0</v>
      </c>
      <c r="E314" s="9">
        <f>SUMIFS('2013Figures'!$J:$J,'2013Figures'!$C:$C,$A314,'2013Figures'!$H:$H,$B314,'2013Figures'!$I:$I,$C314,'2013Figures'!$B:$B,"BrokerToCy",'2013Figures'!$G:$G,"E1",'2013Figures'!$E:$E,$B$1)</f>
        <v>0</v>
      </c>
      <c r="F314" s="9">
        <f>SUMIFS('2013Figures'!$J:$J,'2013Figures'!$C:$C,$A314,'2013Figures'!$H:$H,$B314,'2013Figures'!$I:$I,$C314,'2013Figures'!$B:$B,"BrokerToCy",'2013Figures'!$G:$G,"P1",'2013Figures'!$E:$E,$B$1)</f>
        <v>0</v>
      </c>
      <c r="G314" s="9">
        <f>SUMIFS('2013Figures'!$J:$J,'2013Figures'!$C:$C,$A314,'2013Figures'!$H:$H,$B314,'2013Figures'!$I:$I,$C314,'2013Figures'!$B:$B,"CyToBroker",'2013Figures'!$G:$G,"E1",'2013Figures'!$E:$E,$B$1)</f>
        <v>0</v>
      </c>
      <c r="H314" s="9">
        <f>SUMIFS('2013Figures'!$J:$J,'2013Figures'!$C:$C,$A314,'2013Figures'!$H:$H,$B314,'2013Figures'!$I:$I,$C314,'2013Figures'!$B:$B,"CyToBroker",'2013Figures'!$G:$G,"P1",'2013Figures'!$E:$E,$B$1)</f>
        <v>0</v>
      </c>
      <c r="I314" s="30"/>
      <c r="J314" s="31">
        <v>201301</v>
      </c>
      <c r="K314" s="30"/>
      <c r="L314" s="42">
        <f>SUMIFS('2012Figures'!$J:$J,'2012Figures'!$C:$C,$A314,'2012Figures'!$H:$H,$B314,'2012Figures'!$I:$I,$C314,'2012Figures'!$E:$E,$B$1)</f>
        <v>0</v>
      </c>
      <c r="M314" s="52">
        <f>SUMIFS('2012Figures'!$J:$J,'2012Figures'!$C:$C,$A314,'2012Figures'!$H:$H,$B314,'2012Figures'!$I:$I,$C314,'2012Figures'!$B:$B,"BrokerToCy",'2012Figures'!$G:$G,"E1",'2012Figures'!$E:$E,$B$1)</f>
        <v>0</v>
      </c>
      <c r="N314" s="52">
        <f>SUMIFS('2012Figures'!$J:$J,'2012Figures'!$C:$C,$A314,'2012Figures'!$H:$H,$B314,'2012Figures'!$I:$I,$C314,'2012Figures'!$B:$B,"BrokerToCy",'2012Figures'!$G:$G,"P1",'2012Figures'!$E:$E,$B$1)</f>
        <v>0</v>
      </c>
      <c r="O314" s="52">
        <f>SUMIFS('2012Figures'!$J:$J,'2012Figures'!$C:$C,$A314,'2012Figures'!$H:$H,$B314,'2012Figures'!$I:$I,$C314,'2012Figures'!$B:$B,"CyToBroker",'2012Figures'!$G:$G,"E1",'2012Figures'!$E:$E,$B$1)</f>
        <v>0</v>
      </c>
      <c r="P314" s="52">
        <f>SUMIFS('2012Figures'!$J:$J,'2012Figures'!$C:$C,$A314,'2012Figures'!$H:$H,$B314,'2012Figures'!$I:$I,$C314,'2012Figures'!$B:$B,"CyToBroker",'2012Figures'!$G:$G,"P1",'2012Figures'!$E:$E,$B$1)</f>
        <v>0</v>
      </c>
      <c r="Q314" s="30"/>
      <c r="R314" s="46" t="str">
        <f t="shared" si="29"/>
        <v/>
      </c>
      <c r="S314" s="46" t="str">
        <f t="shared" si="29"/>
        <v/>
      </c>
      <c r="T314" s="46" t="str">
        <f t="shared" si="29"/>
        <v/>
      </c>
      <c r="U314" s="46" t="str">
        <f t="shared" si="29"/>
        <v/>
      </c>
      <c r="V314" s="46" t="str">
        <f t="shared" si="29"/>
        <v/>
      </c>
    </row>
    <row r="315" spans="1:22" x14ac:dyDescent="0.2">
      <c r="A315" s="1">
        <v>211</v>
      </c>
      <c r="B315" s="1" t="s">
        <v>73</v>
      </c>
      <c r="C315" s="8">
        <v>3</v>
      </c>
      <c r="D315" s="29">
        <f>SUMIFS('2013Figures'!$J:$J,'2013Figures'!$C:$C,$A315,'2013Figures'!$H:$H,$B315,'2013Figures'!$I:$I,$C315,'2013Figures'!$E:$E,$B$1)</f>
        <v>0</v>
      </c>
      <c r="E315" s="9">
        <f>SUMIFS('2013Figures'!$J:$J,'2013Figures'!$C:$C,$A315,'2013Figures'!$H:$H,$B315,'2013Figures'!$I:$I,$C315,'2013Figures'!$B:$B,"BrokerToCy",'2013Figures'!$G:$G,"E1",'2013Figures'!$E:$E,$B$1)</f>
        <v>0</v>
      </c>
      <c r="F315" s="9">
        <f>SUMIFS('2013Figures'!$J:$J,'2013Figures'!$C:$C,$A315,'2013Figures'!$H:$H,$B315,'2013Figures'!$I:$I,$C315,'2013Figures'!$B:$B,"BrokerToCy",'2013Figures'!$G:$G,"P1",'2013Figures'!$E:$E,$B$1)</f>
        <v>0</v>
      </c>
      <c r="G315" s="9">
        <f>SUMIFS('2013Figures'!$J:$J,'2013Figures'!$C:$C,$A315,'2013Figures'!$H:$H,$B315,'2013Figures'!$I:$I,$C315,'2013Figures'!$B:$B,"CyToBroker",'2013Figures'!$G:$G,"E1",'2013Figures'!$E:$E,$B$1)</f>
        <v>0</v>
      </c>
      <c r="H315" s="9">
        <f>SUMIFS('2013Figures'!$J:$J,'2013Figures'!$C:$C,$A315,'2013Figures'!$H:$H,$B315,'2013Figures'!$I:$I,$C315,'2013Figures'!$B:$B,"CyToBroker",'2013Figures'!$G:$G,"P1",'2013Figures'!$E:$E,$B$1)</f>
        <v>0</v>
      </c>
      <c r="J315" s="8">
        <v>201201</v>
      </c>
      <c r="L315" s="42">
        <f>SUMIFS('2012Figures'!$J:$J,'2012Figures'!$C:$C,$A315,'2012Figures'!$H:$H,$B315,'2012Figures'!$I:$I,$C315,'2012Figures'!$E:$E,$B$1)</f>
        <v>0</v>
      </c>
      <c r="M315" s="52">
        <f>SUMIFS('2012Figures'!$J:$J,'2012Figures'!$C:$C,$A315,'2012Figures'!$H:$H,$B315,'2012Figures'!$I:$I,$C315,'2012Figures'!$B:$B,"BrokerToCy",'2012Figures'!$G:$G,"E1",'2012Figures'!$E:$E,$B$1)</f>
        <v>0</v>
      </c>
      <c r="N315" s="52">
        <f>SUMIFS('2012Figures'!$J:$J,'2012Figures'!$C:$C,$A315,'2012Figures'!$H:$H,$B315,'2012Figures'!$I:$I,$C315,'2012Figures'!$B:$B,"BrokerToCy",'2012Figures'!$G:$G,"P1",'2012Figures'!$E:$E,$B$1)</f>
        <v>0</v>
      </c>
      <c r="O315" s="52">
        <f>SUMIFS('2012Figures'!$J:$J,'2012Figures'!$C:$C,$A315,'2012Figures'!$H:$H,$B315,'2012Figures'!$I:$I,$C315,'2012Figures'!$B:$B,"CyToBroker",'2012Figures'!$G:$G,"E1",'2012Figures'!$E:$E,$B$1)</f>
        <v>0</v>
      </c>
      <c r="P315" s="52">
        <f>SUMIFS('2012Figures'!$J:$J,'2012Figures'!$C:$C,$A315,'2012Figures'!$H:$H,$B315,'2012Figures'!$I:$I,$C315,'2012Figures'!$B:$B,"CyToBroker",'2012Figures'!$G:$G,"P1",'2012Figures'!$E:$E,$B$1)</f>
        <v>0</v>
      </c>
      <c r="R315" s="46" t="str">
        <f t="shared" si="29"/>
        <v/>
      </c>
      <c r="S315" s="46" t="str">
        <f t="shared" si="29"/>
        <v/>
      </c>
      <c r="T315" s="46" t="str">
        <f t="shared" si="29"/>
        <v/>
      </c>
      <c r="U315" s="46" t="str">
        <f t="shared" si="29"/>
        <v/>
      </c>
      <c r="V315" s="46" t="str">
        <f t="shared" si="29"/>
        <v/>
      </c>
    </row>
    <row r="316" spans="1:22" x14ac:dyDescent="0.2">
      <c r="A316" s="1">
        <v>211</v>
      </c>
      <c r="B316" s="1" t="s">
        <v>73</v>
      </c>
      <c r="C316" s="8">
        <v>2</v>
      </c>
      <c r="D316" s="29">
        <f>SUMIFS('2013Figures'!$J:$J,'2013Figures'!$C:$C,$A316,'2013Figures'!$H:$H,$B316,'2013Figures'!$I:$I,$C316,'2013Figures'!$E:$E,$B$1)</f>
        <v>0</v>
      </c>
      <c r="E316" s="9">
        <f>SUMIFS('2013Figures'!$J:$J,'2013Figures'!$C:$C,$A316,'2013Figures'!$H:$H,$B316,'2013Figures'!$I:$I,$C316,'2013Figures'!$B:$B,"BrokerToCy",'2013Figures'!$G:$G,"E1",'2013Figures'!$E:$E,$B$1)</f>
        <v>0</v>
      </c>
      <c r="F316" s="9">
        <f>SUMIFS('2013Figures'!$J:$J,'2013Figures'!$C:$C,$A316,'2013Figures'!$H:$H,$B316,'2013Figures'!$I:$I,$C316,'2013Figures'!$B:$B,"BrokerToCy",'2013Figures'!$G:$G,"P1",'2013Figures'!$E:$E,$B$1)</f>
        <v>0</v>
      </c>
      <c r="G316" s="9">
        <f>SUMIFS('2013Figures'!$J:$J,'2013Figures'!$C:$C,$A316,'2013Figures'!$H:$H,$B316,'2013Figures'!$I:$I,$C316,'2013Figures'!$B:$B,"CyToBroker",'2013Figures'!$G:$G,"E1",'2013Figures'!$E:$E,$B$1)</f>
        <v>0</v>
      </c>
      <c r="H316" s="9">
        <f>SUMIFS('2013Figures'!$J:$J,'2013Figures'!$C:$C,$A316,'2013Figures'!$H:$H,$B316,'2013Figures'!$I:$I,$C316,'2013Figures'!$B:$B,"CyToBroker",'2013Figures'!$G:$G,"P1",'2013Figures'!$E:$E,$B$1)</f>
        <v>0</v>
      </c>
      <c r="J316" s="8">
        <v>201101</v>
      </c>
      <c r="L316" s="42">
        <f>SUMIFS('2012Figures'!$J:$J,'2012Figures'!$C:$C,$A316,'2012Figures'!$H:$H,$B316,'2012Figures'!$I:$I,$C316,'2012Figures'!$E:$E,$B$1)</f>
        <v>0</v>
      </c>
      <c r="M316" s="52">
        <f>SUMIFS('2012Figures'!$J:$J,'2012Figures'!$C:$C,$A316,'2012Figures'!$H:$H,$B316,'2012Figures'!$I:$I,$C316,'2012Figures'!$B:$B,"BrokerToCy",'2012Figures'!$G:$G,"E1",'2012Figures'!$E:$E,$B$1)</f>
        <v>0</v>
      </c>
      <c r="N316" s="52">
        <f>SUMIFS('2012Figures'!$J:$J,'2012Figures'!$C:$C,$A316,'2012Figures'!$H:$H,$B316,'2012Figures'!$I:$I,$C316,'2012Figures'!$B:$B,"BrokerToCy",'2012Figures'!$G:$G,"P1",'2012Figures'!$E:$E,$B$1)</f>
        <v>0</v>
      </c>
      <c r="O316" s="52">
        <f>SUMIFS('2012Figures'!$J:$J,'2012Figures'!$C:$C,$A316,'2012Figures'!$H:$H,$B316,'2012Figures'!$I:$I,$C316,'2012Figures'!$B:$B,"CyToBroker",'2012Figures'!$G:$G,"E1",'2012Figures'!$E:$E,$B$1)</f>
        <v>0</v>
      </c>
      <c r="P316" s="52">
        <f>SUMIFS('2012Figures'!$J:$J,'2012Figures'!$C:$C,$A316,'2012Figures'!$H:$H,$B316,'2012Figures'!$I:$I,$C316,'2012Figures'!$B:$B,"CyToBroker",'2012Figures'!$G:$G,"P1",'2012Figures'!$E:$E,$B$1)</f>
        <v>0</v>
      </c>
      <c r="R316" s="46" t="str">
        <f t="shared" si="29"/>
        <v/>
      </c>
      <c r="S316" s="46" t="str">
        <f t="shared" si="29"/>
        <v/>
      </c>
      <c r="T316" s="46" t="str">
        <f t="shared" si="29"/>
        <v/>
      </c>
      <c r="U316" s="46" t="str">
        <f t="shared" si="29"/>
        <v/>
      </c>
      <c r="V316" s="46" t="str">
        <f t="shared" si="29"/>
        <v/>
      </c>
    </row>
    <row r="317" spans="1:22" x14ac:dyDescent="0.2">
      <c r="A317" s="1">
        <v>211</v>
      </c>
      <c r="B317" s="1" t="s">
        <v>73</v>
      </c>
      <c r="C317" s="8">
        <v>1</v>
      </c>
      <c r="D317" s="29">
        <f>SUMIFS('2013Figures'!$J:$J,'2013Figures'!$C:$C,$A317,'2013Figures'!$H:$H,$B317,'2013Figures'!$I:$I,$C317,'2013Figures'!$E:$E,$B$1)</f>
        <v>0</v>
      </c>
      <c r="E317" s="9">
        <f>SUMIFS('2013Figures'!$J:$J,'2013Figures'!$C:$C,$A317,'2013Figures'!$H:$H,$B317,'2013Figures'!$I:$I,$C317,'2013Figures'!$B:$B,"BrokerToCy",'2013Figures'!$G:$G,"E1",'2013Figures'!$E:$E,$B$1)</f>
        <v>0</v>
      </c>
      <c r="F317" s="9">
        <f>SUMIFS('2013Figures'!$J:$J,'2013Figures'!$C:$C,$A317,'2013Figures'!$H:$H,$B317,'2013Figures'!$I:$I,$C317,'2013Figures'!$B:$B,"BrokerToCy",'2013Figures'!$G:$G,"P1",'2013Figures'!$E:$E,$B$1)</f>
        <v>0</v>
      </c>
      <c r="G317" s="9">
        <f>SUMIFS('2013Figures'!$J:$J,'2013Figures'!$C:$C,$A317,'2013Figures'!$H:$H,$B317,'2013Figures'!$I:$I,$C317,'2013Figures'!$B:$B,"CyToBroker",'2013Figures'!$G:$G,"E1",'2013Figures'!$E:$E,$B$1)</f>
        <v>0</v>
      </c>
      <c r="H317" s="9">
        <f>SUMIFS('2013Figures'!$J:$J,'2013Figures'!$C:$C,$A317,'2013Figures'!$H:$H,$B317,'2013Figures'!$I:$I,$C317,'2013Figures'!$B:$B,"CyToBroker",'2013Figures'!$G:$G,"P1",'2013Figures'!$E:$E,$B$1)</f>
        <v>0</v>
      </c>
      <c r="J317" s="8">
        <v>200901</v>
      </c>
      <c r="L317" s="42">
        <f>SUMIFS('2012Figures'!$J:$J,'2012Figures'!$C:$C,$A317,'2012Figures'!$H:$H,$B317,'2012Figures'!$I:$I,$C317,'2012Figures'!$E:$E,$B$1)</f>
        <v>0</v>
      </c>
      <c r="M317" s="52">
        <f>SUMIFS('2012Figures'!$J:$J,'2012Figures'!$C:$C,$A317,'2012Figures'!$H:$H,$B317,'2012Figures'!$I:$I,$C317,'2012Figures'!$B:$B,"BrokerToCy",'2012Figures'!$G:$G,"E1",'2012Figures'!$E:$E,$B$1)</f>
        <v>0</v>
      </c>
      <c r="N317" s="52">
        <f>SUMIFS('2012Figures'!$J:$J,'2012Figures'!$C:$C,$A317,'2012Figures'!$H:$H,$B317,'2012Figures'!$I:$I,$C317,'2012Figures'!$B:$B,"BrokerToCy",'2012Figures'!$G:$G,"P1",'2012Figures'!$E:$E,$B$1)</f>
        <v>0</v>
      </c>
      <c r="O317" s="52">
        <f>SUMIFS('2012Figures'!$J:$J,'2012Figures'!$C:$C,$A317,'2012Figures'!$H:$H,$B317,'2012Figures'!$I:$I,$C317,'2012Figures'!$B:$B,"CyToBroker",'2012Figures'!$G:$G,"E1",'2012Figures'!$E:$E,$B$1)</f>
        <v>0</v>
      </c>
      <c r="P317" s="52">
        <f>SUMIFS('2012Figures'!$J:$J,'2012Figures'!$C:$C,$A317,'2012Figures'!$H:$H,$B317,'2012Figures'!$I:$I,$C317,'2012Figures'!$B:$B,"CyToBroker",'2012Figures'!$G:$G,"P1",'2012Figures'!$E:$E,$B$1)</f>
        <v>0</v>
      </c>
      <c r="R317" s="46" t="str">
        <f t="shared" si="29"/>
        <v/>
      </c>
      <c r="S317" s="46" t="str">
        <f t="shared" si="29"/>
        <v/>
      </c>
      <c r="T317" s="46" t="str">
        <f t="shared" si="29"/>
        <v/>
      </c>
      <c r="U317" s="46" t="str">
        <f t="shared" si="29"/>
        <v/>
      </c>
      <c r="V317" s="46" t="str">
        <f t="shared" si="29"/>
        <v/>
      </c>
    </row>
    <row r="318" spans="1:22" x14ac:dyDescent="0.2">
      <c r="A318" s="1">
        <v>211</v>
      </c>
      <c r="B318" s="1" t="s">
        <v>73</v>
      </c>
      <c r="D318" s="29">
        <f>SUMIFS('2013Figures'!$J:$J,'2013Figures'!$C:$C,$A318,'2013Figures'!$I:$I,"",'2013Figures'!$E:$E,$B$1)</f>
        <v>0</v>
      </c>
      <c r="E318" s="9">
        <f>SUMIFS('2013Figures'!$J:$J,'2013Figures'!$C:$C,$A318,'2013Figures'!$I:$I,"",'2013Figures'!$B:$B,"BrokerToCy",'2013Figures'!$G:$G,"E1",'2013Figures'!$E:$E,$B$1)</f>
        <v>0</v>
      </c>
      <c r="F318" s="9">
        <f>SUMIFS('2013Figures'!$J:$J,'2013Figures'!$C:$C,$A318,'2013Figures'!$I:$I,"",'2013Figures'!$B:$B,"BrokerToCy",'2013Figures'!$G:$G,"P1",'2013Figures'!$E:$E,$B$1)</f>
        <v>0</v>
      </c>
      <c r="G318" s="9">
        <f>SUMIFS('2013Figures'!$J:$J,'2013Figures'!$C:$C,$A318,'2013Figures'!$I:$I,"",'2013Figures'!$B:$B,"CyToBroker",'2013Figures'!$G:$G,"E1",'2013Figures'!$E:$E,$B$1)</f>
        <v>0</v>
      </c>
      <c r="H318" s="9">
        <f>SUMIFS('2013Figures'!$J:$J,'2013Figures'!$C:$C,$A318,'2013Figures'!$I:$I,"",'2013Figures'!$B:$B,"CyToBroker",'2013Figures'!$G:$G,"P1",'2013Figures'!$E:$E,$B$1)</f>
        <v>0</v>
      </c>
      <c r="J318" s="8" t="s">
        <v>131</v>
      </c>
      <c r="L318" s="42">
        <f>SUMIFS('2012Figures'!$J:$J,'2012Figures'!$C:$C,$A318,'2012Figures'!$I:$I,"",'2012Figures'!$E:$E,$B$1)</f>
        <v>0</v>
      </c>
      <c r="M318" s="52">
        <f>SUMIFS('2012Figures'!$J:$J,'2012Figures'!$C:$C,$A318,'2012Figures'!$I:$I,"",'2012Figures'!$B:$B,"BrokerToCy",'2012Figures'!$G:$G,"E1",'2012Figures'!$E:$E,$B$1)</f>
        <v>0</v>
      </c>
      <c r="N318" s="52">
        <f>SUMIFS('2012Figures'!$J:$J,'2012Figures'!$C:$C,$A318,'2012Figures'!$I:$I,"",'2012Figures'!$B:$B,"BrokerToCy",'2012Figures'!$G:$G,"P1",'2012Figures'!$E:$E,$B$1)</f>
        <v>0</v>
      </c>
      <c r="O318" s="52">
        <f>SUMIFS('2012Figures'!$J:$J,'2012Figures'!$C:$C,$A318,'2012Figures'!$I:$I,"",'2012Figures'!$B:$B,"CyToBroker",'2012Figures'!$G:$G,"E1",'2012Figures'!$E:$E,$B$1)</f>
        <v>0</v>
      </c>
      <c r="P318" s="52">
        <f>SUMIFS('2012Figures'!$J:$J,'2012Figures'!$C:$C,$A318,'2012Figures'!$I:$I,"",'2012Figures'!$B:$B,"CyToBroker",'2012Figures'!$G:$G,"P1",'2012Figures'!$E:$E,$B$1)</f>
        <v>0</v>
      </c>
      <c r="R318" s="46" t="str">
        <f t="shared" si="29"/>
        <v/>
      </c>
      <c r="S318" s="46" t="str">
        <f t="shared" si="29"/>
        <v/>
      </c>
      <c r="T318" s="46" t="str">
        <f t="shared" si="29"/>
        <v/>
      </c>
      <c r="U318" s="46" t="str">
        <f t="shared" si="29"/>
        <v/>
      </c>
      <c r="V318" s="46" t="str">
        <f t="shared" si="29"/>
        <v/>
      </c>
    </row>
    <row r="319" spans="1:22" x14ac:dyDescent="0.2">
      <c r="A319" s="21"/>
      <c r="B319" s="21" t="s">
        <v>92</v>
      </c>
      <c r="C319" s="22"/>
      <c r="D319" s="23">
        <f>SUM(E319:H319)</f>
        <v>0</v>
      </c>
      <c r="E319" s="23">
        <f>SUM(E313:E318)</f>
        <v>0</v>
      </c>
      <c r="F319" s="23">
        <f>SUM(F313:F318)</f>
        <v>0</v>
      </c>
      <c r="G319" s="23">
        <f>SUM(G313:G318)</f>
        <v>0</v>
      </c>
      <c r="H319" s="23">
        <f>SUM(H313:H318)</f>
        <v>0</v>
      </c>
      <c r="I319" s="21"/>
      <c r="J319" s="22"/>
      <c r="K319" s="21"/>
      <c r="L319" s="43">
        <f>SUM(M319:P319)</f>
        <v>0</v>
      </c>
      <c r="M319" s="43">
        <f>SUM(M313:M318)</f>
        <v>0</v>
      </c>
      <c r="N319" s="43">
        <f>SUM(N313:N318)</f>
        <v>0</v>
      </c>
      <c r="O319" s="43">
        <f>SUM(O313:O318)</f>
        <v>0</v>
      </c>
      <c r="P319" s="43">
        <f>SUM(P313:P318)</f>
        <v>0</v>
      </c>
      <c r="Q319" s="21"/>
      <c r="R319" s="21"/>
      <c r="S319" s="21"/>
      <c r="T319" s="21"/>
      <c r="U319" s="21"/>
      <c r="V319" s="21"/>
    </row>
    <row r="320" spans="1:22" x14ac:dyDescent="0.2">
      <c r="A320" s="28">
        <v>214</v>
      </c>
      <c r="B320" s="28" t="s">
        <v>115</v>
      </c>
      <c r="C320" s="17" t="s">
        <v>88</v>
      </c>
      <c r="D320" s="18">
        <f>SUMIFS('2013Figures'!$J:$J,'2013Figures'!$C:$C,$A320,'2013Figures'!$E:$E,$B$1)</f>
        <v>0</v>
      </c>
      <c r="E320" s="18">
        <f>SUMIFS('2013Figures'!$J:$J,'2013Figures'!$C:$C,$A320,'2013Figures'!$B:$B,"BrokerToCy",'2013Figures'!$G:$G,"E1",'2013Figures'!$E:$E,$B$1)</f>
        <v>0</v>
      </c>
      <c r="F320" s="18">
        <f>SUMIFS('2013Figures'!$J:$J,'2013Figures'!$C:$C,$A320,'2013Figures'!$B:$B,"BrokerToCy",'2013Figures'!$G:$G,"P1",'2013Figures'!$E:$E,$B$1)</f>
        <v>0</v>
      </c>
      <c r="G320" s="18">
        <f>SUMIFS('2013Figures'!$J:$J,'2013Figures'!$C:$C,$A320,'2013Figures'!$B:$B,"CyToBroker",'2013Figures'!$G:$G,"E1",'2013Figures'!$E:$E,$B$1)</f>
        <v>0</v>
      </c>
      <c r="H320" s="18">
        <f>SUMIFS('2013Figures'!$J:$J,'2013Figures'!$C:$C,$A320,'2013Figures'!$B:$B,"CyToBroker",'2013Figures'!$G:$G,"P1",'2013Figures'!$E:$E,$B$1)</f>
        <v>0</v>
      </c>
      <c r="I320" s="28"/>
      <c r="J320" s="17"/>
      <c r="K320" s="28"/>
      <c r="L320" s="50">
        <f>SUMIFS('2012Figures'!$J:$J,'2012Figures'!$C:$C,$A320,'2012Figures'!$E:$E,$B$1)</f>
        <v>0</v>
      </c>
      <c r="M320" s="50">
        <f>SUMIFS('2012Figures'!$J:$J,'2012Figures'!$C:$C,$A320,'2012Figures'!$B:$B,"BrokerToCy",'2012Figures'!$G:$G,"E1",'2012Figures'!$E:$E,$B$1)</f>
        <v>0</v>
      </c>
      <c r="N320" s="50">
        <f>SUMIFS('2012Figures'!$J:$J,'2012Figures'!$C:$C,$A320,'2012Figures'!$B:$B,"BrokerToCy",'2012Figures'!$G:$G,"P1",'2012Figures'!$E:$E,$B$1)</f>
        <v>0</v>
      </c>
      <c r="O320" s="50">
        <f>SUMIFS('2012Figures'!$J:$J,'2012Figures'!$C:$C,$A320,'2012Figures'!$B:$B,"CyToBroker",'2012Figures'!$G:$G,"E1",'2012Figures'!$E:$E,$B$1)</f>
        <v>0</v>
      </c>
      <c r="P320" s="50">
        <f>SUMIFS('2012Figures'!$J:$J,'2012Figures'!$C:$C,$A320,'2012Figures'!$B:$B,"CyToBroker",'2012Figures'!$G:$G,"P1",'2012Figures'!$E:$E,$B$1)</f>
        <v>0</v>
      </c>
      <c r="Q320" s="28"/>
      <c r="R320" s="46" t="str">
        <f t="shared" si="29"/>
        <v/>
      </c>
      <c r="S320" s="46" t="str">
        <f t="shared" si="29"/>
        <v/>
      </c>
      <c r="T320" s="46" t="str">
        <f t="shared" si="29"/>
        <v/>
      </c>
      <c r="U320" s="46" t="str">
        <f t="shared" si="29"/>
        <v/>
      </c>
      <c r="V320" s="46" t="str">
        <f t="shared" si="29"/>
        <v/>
      </c>
    </row>
    <row r="321" spans="1:22" x14ac:dyDescent="0.2">
      <c r="A321" s="1">
        <v>214</v>
      </c>
      <c r="B321" s="1" t="s">
        <v>115</v>
      </c>
      <c r="C321" s="8">
        <v>1</v>
      </c>
      <c r="D321" s="29">
        <f>SUMIFS('2013Figures'!$J:$J,'2013Figures'!$C:$C,$A321,'2013Figures'!$H:$H,$B321,'2013Figures'!$I:$I,$C321,'2013Figures'!$E:$E,$B$1)</f>
        <v>0</v>
      </c>
      <c r="E321" s="9">
        <f>SUMIFS('2013Figures'!$J:$J,'2013Figures'!$C:$C,$A321,'2013Figures'!$H:$H,$B321,'2013Figures'!$I:$I,$C321,'2013Figures'!$B:$B,"BrokerToCy",'2013Figures'!$G:$G,"E1",'2013Figures'!$E:$E,$B$1)</f>
        <v>0</v>
      </c>
      <c r="F321" s="9">
        <f>SUMIFS('2013Figures'!$J:$J,'2013Figures'!$C:$C,$A321,'2013Figures'!$H:$H,$B321,'2013Figures'!$I:$I,$C321,'2013Figures'!$B:$B,"BrokerToCy",'2013Figures'!$G:$G,"P1",'2013Figures'!$E:$E,$B$1)</f>
        <v>0</v>
      </c>
      <c r="G321" s="9">
        <f>SUMIFS('2013Figures'!$J:$J,'2013Figures'!$C:$C,$A321,'2013Figures'!$H:$H,$B321,'2013Figures'!$I:$I,$C321,'2013Figures'!$B:$B,"CyToBroker",'2013Figures'!$G:$G,"E1",'2013Figures'!$E:$E,$B$1)</f>
        <v>0</v>
      </c>
      <c r="H321" s="9">
        <f>SUMIFS('2013Figures'!$J:$J,'2013Figures'!$C:$C,$A321,'2013Figures'!$H:$H,$B321,'2013Figures'!$I:$I,$C321,'2013Figures'!$B:$B,"CyToBroker",'2013Figures'!$G:$G,"P1",'2013Figures'!$E:$E,$B$1)</f>
        <v>0</v>
      </c>
      <c r="I321" s="30"/>
      <c r="J321" s="31">
        <v>200901</v>
      </c>
      <c r="K321" s="30"/>
      <c r="L321" s="42">
        <f>SUMIFS('2012Figures'!$J:$J,'2012Figures'!$C:$C,$A321,'2012Figures'!$H:$H,$B321,'2012Figures'!$I:$I,$C321,'2012Figures'!$E:$E,$B$1)</f>
        <v>0</v>
      </c>
      <c r="M321" s="52">
        <f>SUMIFS('2012Figures'!$J:$J,'2012Figures'!$C:$C,$A321,'2012Figures'!$H:$H,$B321,'2012Figures'!$I:$I,$C321,'2012Figures'!$B:$B,"BrokerToCy",'2012Figures'!$G:$G,"E1",'2012Figures'!$E:$E,$B$1)</f>
        <v>0</v>
      </c>
      <c r="N321" s="52">
        <f>SUMIFS('2012Figures'!$J:$J,'2012Figures'!$C:$C,$A321,'2012Figures'!$H:$H,$B321,'2012Figures'!$I:$I,$C321,'2012Figures'!$B:$B,"BrokerToCy",'2012Figures'!$G:$G,"P1",'2012Figures'!$E:$E,$B$1)</f>
        <v>0</v>
      </c>
      <c r="O321" s="52">
        <f>SUMIFS('2012Figures'!$J:$J,'2012Figures'!$C:$C,$A321,'2012Figures'!$H:$H,$B321,'2012Figures'!$I:$I,$C321,'2012Figures'!$B:$B,"CyToBroker",'2012Figures'!$G:$G,"E1",'2012Figures'!$E:$E,$B$1)</f>
        <v>0</v>
      </c>
      <c r="P321" s="52">
        <f>SUMIFS('2012Figures'!$J:$J,'2012Figures'!$C:$C,$A321,'2012Figures'!$H:$H,$B321,'2012Figures'!$I:$I,$C321,'2012Figures'!$B:$B,"CyToBroker",'2012Figures'!$G:$G,"P1",'2012Figures'!$E:$E,$B$1)</f>
        <v>0</v>
      </c>
      <c r="Q321" s="30"/>
      <c r="R321" s="46" t="str">
        <f t="shared" si="29"/>
        <v/>
      </c>
      <c r="S321" s="46" t="str">
        <f t="shared" si="29"/>
        <v/>
      </c>
      <c r="T321" s="46" t="str">
        <f t="shared" si="29"/>
        <v/>
      </c>
      <c r="U321" s="46" t="str">
        <f t="shared" si="29"/>
        <v/>
      </c>
      <c r="V321" s="46" t="str">
        <f t="shared" si="29"/>
        <v/>
      </c>
    </row>
    <row r="322" spans="1:22" x14ac:dyDescent="0.2">
      <c r="A322" s="1">
        <v>214</v>
      </c>
      <c r="B322" s="1" t="s">
        <v>115</v>
      </c>
      <c r="D322" s="29">
        <f>SUMIFS('2013Figures'!$J:$J,'2013Figures'!$C:$C,$A322,'2013Figures'!$I:$I,"",'2013Figures'!$E:$E,$B$1)</f>
        <v>0</v>
      </c>
      <c r="E322" s="9">
        <f>SUMIFS('2013Figures'!$J:$J,'2013Figures'!$C:$C,$A322,'2013Figures'!$I:$I,"",'2013Figures'!$B:$B,"BrokerToCy",'2013Figures'!$G:$G,"E1",'2013Figures'!$E:$E,$B$1)</f>
        <v>0</v>
      </c>
      <c r="F322" s="9">
        <f>SUMIFS('2013Figures'!$J:$J,'2013Figures'!$C:$C,$A322,'2013Figures'!$I:$I,"",'2013Figures'!$B:$B,"BrokerToCy",'2013Figures'!$G:$G,"P1",'2013Figures'!$E:$E,$B$1)</f>
        <v>0</v>
      </c>
      <c r="G322" s="9">
        <f>SUMIFS('2013Figures'!$J:$J,'2013Figures'!$C:$C,$A322,'2013Figures'!$I:$I,"",'2013Figures'!$B:$B,"CyToBroker",'2013Figures'!$G:$G,"E1",'2013Figures'!$E:$E,$B$1)</f>
        <v>0</v>
      </c>
      <c r="H322" s="9">
        <f>SUMIFS('2013Figures'!$J:$J,'2013Figures'!$C:$C,$A322,'2013Figures'!$I:$I,"",'2013Figures'!$B:$B,"CyToBroker",'2013Figures'!$G:$G,"P1",'2013Figures'!$E:$E,$B$1)</f>
        <v>0</v>
      </c>
      <c r="J322" s="8" t="s">
        <v>131</v>
      </c>
      <c r="L322" s="42">
        <f>SUMIFS('2012Figures'!$J:$J,'2012Figures'!$C:$C,$A322,'2012Figures'!$I:$I,"",'2012Figures'!$E:$E,$B$1)</f>
        <v>0</v>
      </c>
      <c r="M322" s="52">
        <f>SUMIFS('2012Figures'!$J:$J,'2012Figures'!$C:$C,$A322,'2012Figures'!$I:$I,"",'2012Figures'!$B:$B,"BrokerToCy",'2012Figures'!$G:$G,"E1",'2012Figures'!$E:$E,$B$1)</f>
        <v>0</v>
      </c>
      <c r="N322" s="52">
        <f>SUMIFS('2012Figures'!$J:$J,'2012Figures'!$C:$C,$A322,'2012Figures'!$I:$I,"",'2012Figures'!$B:$B,"BrokerToCy",'2012Figures'!$G:$G,"P1",'2012Figures'!$E:$E,$B$1)</f>
        <v>0</v>
      </c>
      <c r="O322" s="52">
        <f>SUMIFS('2012Figures'!$J:$J,'2012Figures'!$C:$C,$A322,'2012Figures'!$I:$I,"",'2012Figures'!$B:$B,"CyToBroker",'2012Figures'!$G:$G,"E1",'2012Figures'!$E:$E,$B$1)</f>
        <v>0</v>
      </c>
      <c r="P322" s="52">
        <f>SUMIFS('2012Figures'!$J:$J,'2012Figures'!$C:$C,$A322,'2012Figures'!$I:$I,"",'2012Figures'!$B:$B,"CyToBroker",'2012Figures'!$G:$G,"P1",'2012Figures'!$E:$E,$B$1)</f>
        <v>0</v>
      </c>
      <c r="R322" s="46" t="str">
        <f t="shared" si="29"/>
        <v/>
      </c>
      <c r="S322" s="46" t="str">
        <f t="shared" si="29"/>
        <v/>
      </c>
      <c r="T322" s="46" t="str">
        <f t="shared" si="29"/>
        <v/>
      </c>
      <c r="U322" s="46" t="str">
        <f t="shared" si="29"/>
        <v/>
      </c>
      <c r="V322" s="46" t="str">
        <f t="shared" si="29"/>
        <v/>
      </c>
    </row>
    <row r="323" spans="1:22" x14ac:dyDescent="0.2">
      <c r="A323" s="21"/>
      <c r="B323" s="21" t="s">
        <v>92</v>
      </c>
      <c r="C323" s="22"/>
      <c r="D323" s="23">
        <f>SUM(E323:H323)</f>
        <v>0</v>
      </c>
      <c r="E323" s="23">
        <f>SUM(E321:E322)</f>
        <v>0</v>
      </c>
      <c r="F323" s="23">
        <f>SUM(F321:F322)</f>
        <v>0</v>
      </c>
      <c r="G323" s="23">
        <f>SUM(G321:G322)</f>
        <v>0</v>
      </c>
      <c r="H323" s="23">
        <f>SUM(H321:H322)</f>
        <v>0</v>
      </c>
      <c r="I323" s="21"/>
      <c r="J323" s="22"/>
      <c r="K323" s="21"/>
      <c r="L323" s="43">
        <f>SUM(M323:P323)</f>
        <v>0</v>
      </c>
      <c r="M323" s="43">
        <f>SUM(M321:M322)</f>
        <v>0</v>
      </c>
      <c r="N323" s="43">
        <f>SUM(N321:N322)</f>
        <v>0</v>
      </c>
      <c r="O323" s="43">
        <f>SUM(O321:O322)</f>
        <v>0</v>
      </c>
      <c r="P323" s="43">
        <f>SUM(P321:P322)</f>
        <v>0</v>
      </c>
      <c r="Q323" s="21"/>
      <c r="R323" s="21"/>
      <c r="S323" s="21"/>
      <c r="T323" s="21"/>
      <c r="U323" s="21"/>
      <c r="V323" s="21"/>
    </row>
    <row r="324" spans="1:22" x14ac:dyDescent="0.2">
      <c r="A324" s="28">
        <v>215</v>
      </c>
      <c r="B324" s="28" t="s">
        <v>168</v>
      </c>
      <c r="C324" s="17" t="s">
        <v>88</v>
      </c>
      <c r="D324" s="18">
        <f>SUMIFS('2013Figures'!$J:$J,'2013Figures'!$C:$C,$A324,'2013Figures'!$E:$E,$B$1)</f>
        <v>0</v>
      </c>
      <c r="E324" s="18">
        <f>SUMIFS('2013Figures'!$J:$J,'2013Figures'!$C:$C,$A324,'2013Figures'!$B:$B,"BrokerToCy",'2013Figures'!$G:$G,"E1",'2013Figures'!$E:$E,$B$1)</f>
        <v>0</v>
      </c>
      <c r="F324" s="18">
        <f>SUMIFS('2013Figures'!$J:$J,'2013Figures'!$C:$C,$A324,'2013Figures'!$B:$B,"BrokerToCy",'2013Figures'!$G:$G,"P1",'2013Figures'!$E:$E,$B$1)</f>
        <v>0</v>
      </c>
      <c r="G324" s="18">
        <f>SUMIFS('2013Figures'!$J:$J,'2013Figures'!$C:$C,$A324,'2013Figures'!$B:$B,"CyToBroker",'2013Figures'!$G:$G,"E1",'2013Figures'!$E:$E,$B$1)</f>
        <v>0</v>
      </c>
      <c r="H324" s="18">
        <f>SUMIFS('2013Figures'!$J:$J,'2013Figures'!$C:$C,$A324,'2013Figures'!$B:$B,"CyToBroker",'2013Figures'!$G:$G,"P1",'2013Figures'!$E:$E,$B$1)</f>
        <v>0</v>
      </c>
      <c r="I324" s="28"/>
      <c r="J324" s="17"/>
      <c r="K324" s="28"/>
      <c r="L324" s="50">
        <f>SUMIFS('2012Figures'!$J:$J,'2012Figures'!$C:$C,$A324,'2012Figures'!$E:$E,$B$1)</f>
        <v>0</v>
      </c>
      <c r="M324" s="50">
        <f>SUMIFS('2012Figures'!$J:$J,'2012Figures'!$C:$C,$A324,'2012Figures'!$B:$B,"BrokerToCy",'2012Figures'!$G:$G,"E1",'2012Figures'!$E:$E,$B$1)</f>
        <v>0</v>
      </c>
      <c r="N324" s="50">
        <f>SUMIFS('2012Figures'!$J:$J,'2012Figures'!$C:$C,$A324,'2012Figures'!$B:$B,"BrokerToCy",'2012Figures'!$G:$G,"P1",'2012Figures'!$E:$E,$B$1)</f>
        <v>0</v>
      </c>
      <c r="O324" s="50">
        <f>SUMIFS('2012Figures'!$J:$J,'2012Figures'!$C:$C,$A324,'2012Figures'!$B:$B,"CyToBroker",'2012Figures'!$G:$G,"E1",'2012Figures'!$E:$E,$B$1)</f>
        <v>0</v>
      </c>
      <c r="P324" s="50">
        <f>SUMIFS('2012Figures'!$J:$J,'2012Figures'!$C:$C,$A324,'2012Figures'!$B:$B,"CyToBroker",'2012Figures'!$G:$G,"P1",'2012Figures'!$E:$E,$B$1)</f>
        <v>0</v>
      </c>
      <c r="Q324" s="28"/>
      <c r="R324" s="46" t="str">
        <f t="shared" si="29"/>
        <v/>
      </c>
      <c r="S324" s="46" t="str">
        <f t="shared" si="29"/>
        <v/>
      </c>
      <c r="T324" s="46" t="str">
        <f t="shared" si="29"/>
        <v/>
      </c>
      <c r="U324" s="46" t="str">
        <f t="shared" si="29"/>
        <v/>
      </c>
      <c r="V324" s="46" t="str">
        <f t="shared" si="29"/>
        <v/>
      </c>
    </row>
    <row r="325" spans="1:22" x14ac:dyDescent="0.2">
      <c r="A325" s="1">
        <v>215</v>
      </c>
      <c r="B325" s="1" t="s">
        <v>168</v>
      </c>
      <c r="C325" s="8">
        <v>1</v>
      </c>
      <c r="D325" s="29">
        <f>SUMIFS('2013Figures'!$J:$J,'2013Figures'!$C:$C,$A325,'2013Figures'!$H:$H,$B325,'2013Figures'!$I:$I,$C325,'2013Figures'!$E:$E,$B$1)</f>
        <v>0</v>
      </c>
      <c r="E325" s="9">
        <f>SUMIFS('2013Figures'!$J:$J,'2013Figures'!$C:$C,$A325,'2013Figures'!$H:$H,$B325,'2013Figures'!$I:$I,$C325,'2013Figures'!$B:$B,"BrokerToCy",'2013Figures'!$G:$G,"E1",'2013Figures'!$E:$E,$B$1)</f>
        <v>0</v>
      </c>
      <c r="F325" s="9">
        <f>SUMIFS('2013Figures'!$J:$J,'2013Figures'!$C:$C,$A325,'2013Figures'!$H:$H,$B325,'2013Figures'!$I:$I,$C325,'2013Figures'!$B:$B,"BrokerToCy",'2013Figures'!$G:$G,"P1",'2013Figures'!$E:$E,$B$1)</f>
        <v>0</v>
      </c>
      <c r="G325" s="9">
        <f>SUMIFS('2013Figures'!$J:$J,'2013Figures'!$C:$C,$A325,'2013Figures'!$H:$H,$B325,'2013Figures'!$I:$I,$C325,'2013Figures'!$B:$B,"CyToBroker",'2013Figures'!$G:$G,"E1",'2013Figures'!$E:$E,$B$1)</f>
        <v>0</v>
      </c>
      <c r="H325" s="9">
        <f>SUMIFS('2013Figures'!$J:$J,'2013Figures'!$C:$C,$A325,'2013Figures'!$H:$H,$B325,'2013Figures'!$I:$I,$C325,'2013Figures'!$B:$B,"CyToBroker",'2013Figures'!$G:$G,"P1",'2013Figures'!$E:$E,$B$1)</f>
        <v>0</v>
      </c>
      <c r="I325" s="30"/>
      <c r="J325" s="31">
        <v>201501</v>
      </c>
      <c r="K325" s="30"/>
      <c r="L325" s="42">
        <f>SUMIFS('2012Figures'!$J:$J,'2012Figures'!$C:$C,$A325,'2012Figures'!$H:$H,$B325,'2012Figures'!$I:$I,$C325,'2012Figures'!$E:$E,$B$1)</f>
        <v>0</v>
      </c>
      <c r="M325" s="52">
        <f>SUMIFS('2012Figures'!$J:$J,'2012Figures'!$C:$C,$A325,'2012Figures'!$H:$H,$B325,'2012Figures'!$I:$I,$C325,'2012Figures'!$B:$B,"BrokerToCy",'2012Figures'!$G:$G,"E1",'2012Figures'!$E:$E,$B$1)</f>
        <v>0</v>
      </c>
      <c r="N325" s="52">
        <f>SUMIFS('2012Figures'!$J:$J,'2012Figures'!$C:$C,$A325,'2012Figures'!$H:$H,$B325,'2012Figures'!$I:$I,$C325,'2012Figures'!$B:$B,"BrokerToCy",'2012Figures'!$G:$G,"P1",'2012Figures'!$E:$E,$B$1)</f>
        <v>0</v>
      </c>
      <c r="O325" s="52">
        <f>SUMIFS('2012Figures'!$J:$J,'2012Figures'!$C:$C,$A325,'2012Figures'!$H:$H,$B325,'2012Figures'!$I:$I,$C325,'2012Figures'!$B:$B,"CyToBroker",'2012Figures'!$G:$G,"E1",'2012Figures'!$E:$E,$B$1)</f>
        <v>0</v>
      </c>
      <c r="P325" s="52">
        <f>SUMIFS('2012Figures'!$J:$J,'2012Figures'!$C:$C,$A325,'2012Figures'!$H:$H,$B325,'2012Figures'!$I:$I,$C325,'2012Figures'!$B:$B,"CyToBroker",'2012Figures'!$G:$G,"P1",'2012Figures'!$E:$E,$B$1)</f>
        <v>0</v>
      </c>
      <c r="Q325" s="30"/>
      <c r="R325" s="46" t="str">
        <f t="shared" si="29"/>
        <v/>
      </c>
      <c r="S325" s="46" t="str">
        <f t="shared" si="29"/>
        <v/>
      </c>
      <c r="T325" s="46" t="str">
        <f t="shared" si="29"/>
        <v/>
      </c>
      <c r="U325" s="46" t="str">
        <f t="shared" si="29"/>
        <v/>
      </c>
      <c r="V325" s="46" t="str">
        <f t="shared" si="29"/>
        <v/>
      </c>
    </row>
    <row r="326" spans="1:22" x14ac:dyDescent="0.2">
      <c r="A326" s="1">
        <v>215</v>
      </c>
      <c r="B326" s="1" t="s">
        <v>168</v>
      </c>
      <c r="D326" s="29">
        <f>SUMIFS('2013Figures'!$J:$J,'2013Figures'!$C:$C,$A326,'2013Figures'!$I:$I,"",'2013Figures'!$E:$E,$B$1)</f>
        <v>0</v>
      </c>
      <c r="E326" s="9">
        <f>SUMIFS('2013Figures'!$J:$J,'2013Figures'!$C:$C,$A326,'2013Figures'!$I:$I,"",'2013Figures'!$B:$B,"BrokerToCy",'2013Figures'!$G:$G,"E1",'2013Figures'!$E:$E,$B$1)</f>
        <v>0</v>
      </c>
      <c r="F326" s="9">
        <f>SUMIFS('2013Figures'!$J:$J,'2013Figures'!$C:$C,$A326,'2013Figures'!$I:$I,"",'2013Figures'!$B:$B,"BrokerToCy",'2013Figures'!$G:$G,"P1",'2013Figures'!$E:$E,$B$1)</f>
        <v>0</v>
      </c>
      <c r="G326" s="9">
        <f>SUMIFS('2013Figures'!$J:$J,'2013Figures'!$C:$C,$A326,'2013Figures'!$I:$I,"",'2013Figures'!$B:$B,"CyToBroker",'2013Figures'!$G:$G,"E1",'2013Figures'!$E:$E,$B$1)</f>
        <v>0</v>
      </c>
      <c r="H326" s="9">
        <f>SUMIFS('2013Figures'!$J:$J,'2013Figures'!$C:$C,$A326,'2013Figures'!$I:$I,"",'2013Figures'!$B:$B,"CyToBroker",'2013Figures'!$G:$G,"P1",'2013Figures'!$E:$E,$B$1)</f>
        <v>0</v>
      </c>
      <c r="J326" s="8" t="s">
        <v>131</v>
      </c>
      <c r="L326" s="42">
        <f>SUMIFS('2012Figures'!$J:$J,'2012Figures'!$C:$C,$A326,'2012Figures'!$I:$I,"",'2012Figures'!$E:$E,$B$1)</f>
        <v>0</v>
      </c>
      <c r="M326" s="52">
        <f>SUMIFS('2012Figures'!$J:$J,'2012Figures'!$C:$C,$A326,'2012Figures'!$I:$I,"",'2012Figures'!$B:$B,"BrokerToCy",'2012Figures'!$G:$G,"E1",'2012Figures'!$E:$E,$B$1)</f>
        <v>0</v>
      </c>
      <c r="N326" s="52">
        <f>SUMIFS('2012Figures'!$J:$J,'2012Figures'!$C:$C,$A326,'2012Figures'!$I:$I,"",'2012Figures'!$B:$B,"BrokerToCy",'2012Figures'!$G:$G,"P1",'2012Figures'!$E:$E,$B$1)</f>
        <v>0</v>
      </c>
      <c r="O326" s="52">
        <f>SUMIFS('2012Figures'!$J:$J,'2012Figures'!$C:$C,$A326,'2012Figures'!$I:$I,"",'2012Figures'!$B:$B,"CyToBroker",'2012Figures'!$G:$G,"E1",'2012Figures'!$E:$E,$B$1)</f>
        <v>0</v>
      </c>
      <c r="P326" s="52">
        <f>SUMIFS('2012Figures'!$J:$J,'2012Figures'!$C:$C,$A326,'2012Figures'!$I:$I,"",'2012Figures'!$B:$B,"CyToBroker",'2012Figures'!$G:$G,"P1",'2012Figures'!$E:$E,$B$1)</f>
        <v>0</v>
      </c>
      <c r="R326" s="46" t="str">
        <f t="shared" ref="R326:V389" si="30">IF(L326=0,"",ROUND(D326/L326-1,2))</f>
        <v/>
      </c>
      <c r="S326" s="46" t="str">
        <f t="shared" si="30"/>
        <v/>
      </c>
      <c r="T326" s="46" t="str">
        <f t="shared" si="30"/>
        <v/>
      </c>
      <c r="U326" s="46" t="str">
        <f t="shared" si="30"/>
        <v/>
      </c>
      <c r="V326" s="46" t="str">
        <f t="shared" si="30"/>
        <v/>
      </c>
    </row>
    <row r="327" spans="1:22" x14ac:dyDescent="0.2">
      <c r="A327" s="21"/>
      <c r="B327" s="21" t="s">
        <v>92</v>
      </c>
      <c r="C327" s="22"/>
      <c r="D327" s="23">
        <f>SUM(E327:H327)</f>
        <v>0</v>
      </c>
      <c r="E327" s="23">
        <f>SUM(E325:E326)</f>
        <v>0</v>
      </c>
      <c r="F327" s="23">
        <f>SUM(F325:F326)</f>
        <v>0</v>
      </c>
      <c r="G327" s="23">
        <f>SUM(G325:G326)</f>
        <v>0</v>
      </c>
      <c r="H327" s="23">
        <f>SUM(H325:H326)</f>
        <v>0</v>
      </c>
      <c r="I327" s="21"/>
      <c r="J327" s="22"/>
      <c r="K327" s="21"/>
      <c r="L327" s="43">
        <f>SUM(M327:P327)</f>
        <v>0</v>
      </c>
      <c r="M327" s="43">
        <f>SUM(M325:M326)</f>
        <v>0</v>
      </c>
      <c r="N327" s="43">
        <f>SUM(N325:N326)</f>
        <v>0</v>
      </c>
      <c r="O327" s="43">
        <f>SUM(O325:O326)</f>
        <v>0</v>
      </c>
      <c r="P327" s="43">
        <f>SUM(P325:P326)</f>
        <v>0</v>
      </c>
      <c r="Q327" s="21"/>
      <c r="R327" s="21"/>
      <c r="S327" s="21"/>
      <c r="T327" s="21"/>
      <c r="U327" s="21"/>
      <c r="V327" s="21"/>
    </row>
    <row r="328" spans="1:22" x14ac:dyDescent="0.2">
      <c r="A328" s="28">
        <v>302</v>
      </c>
      <c r="B328" s="28" t="s">
        <v>116</v>
      </c>
      <c r="C328" s="17" t="s">
        <v>88</v>
      </c>
      <c r="D328" s="18">
        <f>SUMIFS('2013Figures'!$J:$J,'2013Figures'!$C:$C,$A328,'2013Figures'!$E:$E,$B$1)</f>
        <v>7</v>
      </c>
      <c r="E328" s="18">
        <f>SUMIFS('2013Figures'!$J:$J,'2013Figures'!$C:$C,$A328,'2013Figures'!$B:$B,"BrokerToCy",'2013Figures'!$G:$G,"E1",'2013Figures'!$E:$E,$B$1)</f>
        <v>7</v>
      </c>
      <c r="F328" s="18">
        <f>SUMIFS('2013Figures'!$J:$J,'2013Figures'!$C:$C,$A328,'2013Figures'!$B:$B,"BrokerToCy",'2013Figures'!$G:$G,"P1",'2013Figures'!$E:$E,$B$1)</f>
        <v>0</v>
      </c>
      <c r="G328" s="18">
        <f>SUMIFS('2013Figures'!$J:$J,'2013Figures'!$C:$C,$A328,'2013Figures'!$B:$B,"CyToBroker",'2013Figures'!$G:$G,"E1",'2013Figures'!$E:$E,$B$1)</f>
        <v>0</v>
      </c>
      <c r="H328" s="18">
        <f>SUMIFS('2013Figures'!$J:$J,'2013Figures'!$C:$C,$A328,'2013Figures'!$B:$B,"CyToBroker",'2013Figures'!$G:$G,"P1",'2013Figures'!$E:$E,$B$1)</f>
        <v>0</v>
      </c>
      <c r="I328" s="28"/>
      <c r="J328" s="17"/>
      <c r="K328" s="28"/>
      <c r="L328" s="50">
        <f>SUMIFS('2012Figures'!$J:$J,'2012Figures'!$C:$C,$A328,'2012Figures'!$E:$E,$B$1)</f>
        <v>0</v>
      </c>
      <c r="M328" s="50">
        <f>SUMIFS('2012Figures'!$J:$J,'2012Figures'!$C:$C,$A328,'2012Figures'!$B:$B,"BrokerToCy",'2012Figures'!$G:$G,"E1",'2012Figures'!$E:$E,$B$1)</f>
        <v>0</v>
      </c>
      <c r="N328" s="50">
        <f>SUMIFS('2012Figures'!$J:$J,'2012Figures'!$C:$C,$A328,'2012Figures'!$B:$B,"BrokerToCy",'2012Figures'!$G:$G,"P1",'2012Figures'!$E:$E,$B$1)</f>
        <v>0</v>
      </c>
      <c r="O328" s="50">
        <f>SUMIFS('2012Figures'!$J:$J,'2012Figures'!$C:$C,$A328,'2012Figures'!$B:$B,"CyToBroker",'2012Figures'!$G:$G,"E1",'2012Figures'!$E:$E,$B$1)</f>
        <v>0</v>
      </c>
      <c r="P328" s="50">
        <f>SUMIFS('2012Figures'!$J:$J,'2012Figures'!$C:$C,$A328,'2012Figures'!$B:$B,"CyToBroker",'2012Figures'!$G:$G,"P1",'2012Figures'!$E:$E,$B$1)</f>
        <v>0</v>
      </c>
      <c r="Q328" s="28"/>
      <c r="R328" s="46" t="str">
        <f t="shared" si="30"/>
        <v/>
      </c>
      <c r="S328" s="46" t="str">
        <f t="shared" si="30"/>
        <v/>
      </c>
      <c r="T328" s="46" t="str">
        <f t="shared" si="30"/>
        <v/>
      </c>
      <c r="U328" s="46" t="str">
        <f t="shared" si="30"/>
        <v/>
      </c>
      <c r="V328" s="46" t="str">
        <f t="shared" si="30"/>
        <v/>
      </c>
    </row>
    <row r="329" spans="1:22" x14ac:dyDescent="0.2">
      <c r="A329" s="1">
        <v>302</v>
      </c>
      <c r="B329" s="1" t="s">
        <v>116</v>
      </c>
      <c r="C329" s="8">
        <v>2</v>
      </c>
      <c r="D329" s="29">
        <f>SUMIFS('2013Figures'!$J:$J,'2013Figures'!$C:$C,$A329,'2013Figures'!$H:$H,$B329,'2013Figures'!$I:$I,$C329,'2013Figures'!$E:$E,$B$1)</f>
        <v>0</v>
      </c>
      <c r="E329" s="9">
        <f>SUMIFS('2013Figures'!$J:$J,'2013Figures'!$C:$C,$A329,'2013Figures'!$H:$H,$B329,'2013Figures'!$I:$I,$C329,'2013Figures'!$B:$B,"BrokerToCy",'2013Figures'!$G:$G,"E1",'2013Figures'!$E:$E,$B$1)</f>
        <v>0</v>
      </c>
      <c r="F329" s="9">
        <f>SUMIFS('2013Figures'!$J:$J,'2013Figures'!$C:$C,$A329,'2013Figures'!$H:$H,$B329,'2013Figures'!$I:$I,$C329,'2013Figures'!$B:$B,"BrokerToCy",'2013Figures'!$G:$G,"P1",'2013Figures'!$E:$E,$B$1)</f>
        <v>0</v>
      </c>
      <c r="G329" s="9">
        <f>SUMIFS('2013Figures'!$J:$J,'2013Figures'!$C:$C,$A329,'2013Figures'!$H:$H,$B329,'2013Figures'!$I:$I,$C329,'2013Figures'!$B:$B,"CyToBroker",'2013Figures'!$G:$G,"E1",'2013Figures'!$E:$E,$B$1)</f>
        <v>0</v>
      </c>
      <c r="H329" s="9">
        <f>SUMIFS('2013Figures'!$J:$J,'2013Figures'!$C:$C,$A329,'2013Figures'!$H:$H,$B329,'2013Figures'!$I:$I,$C329,'2013Figures'!$B:$B,"CyToBroker",'2013Figures'!$G:$G,"P1",'2013Figures'!$E:$E,$B$1)</f>
        <v>0</v>
      </c>
      <c r="I329" s="30"/>
      <c r="J329" s="31">
        <v>201005</v>
      </c>
      <c r="K329" s="30"/>
      <c r="L329" s="42">
        <f>SUMIFS('2012Figures'!$J:$J,'2012Figures'!$C:$C,$A329,'2012Figures'!$H:$H,$B329,'2012Figures'!$I:$I,$C329,'2012Figures'!$E:$E,$B$1)</f>
        <v>0</v>
      </c>
      <c r="M329" s="52">
        <f>SUMIFS('2012Figures'!$J:$J,'2012Figures'!$C:$C,$A329,'2012Figures'!$H:$H,$B329,'2012Figures'!$I:$I,$C329,'2012Figures'!$B:$B,"BrokerToCy",'2012Figures'!$G:$G,"E1",'2012Figures'!$E:$E,$B$1)</f>
        <v>0</v>
      </c>
      <c r="N329" s="52">
        <f>SUMIFS('2012Figures'!$J:$J,'2012Figures'!$C:$C,$A329,'2012Figures'!$H:$H,$B329,'2012Figures'!$I:$I,$C329,'2012Figures'!$B:$B,"BrokerToCy",'2012Figures'!$G:$G,"P1",'2012Figures'!$E:$E,$B$1)</f>
        <v>0</v>
      </c>
      <c r="O329" s="52">
        <f>SUMIFS('2012Figures'!$J:$J,'2012Figures'!$C:$C,$A329,'2012Figures'!$H:$H,$B329,'2012Figures'!$I:$I,$C329,'2012Figures'!$B:$B,"CyToBroker",'2012Figures'!$G:$G,"E1",'2012Figures'!$E:$E,$B$1)</f>
        <v>0</v>
      </c>
      <c r="P329" s="52">
        <f>SUMIFS('2012Figures'!$J:$J,'2012Figures'!$C:$C,$A329,'2012Figures'!$H:$H,$B329,'2012Figures'!$I:$I,$C329,'2012Figures'!$B:$B,"CyToBroker",'2012Figures'!$G:$G,"P1",'2012Figures'!$E:$E,$B$1)</f>
        <v>0</v>
      </c>
      <c r="Q329" s="30"/>
      <c r="R329" s="46" t="str">
        <f t="shared" si="30"/>
        <v/>
      </c>
      <c r="S329" s="46" t="str">
        <f t="shared" si="30"/>
        <v/>
      </c>
      <c r="T329" s="46" t="str">
        <f t="shared" si="30"/>
        <v/>
      </c>
      <c r="U329" s="46" t="str">
        <f t="shared" si="30"/>
        <v/>
      </c>
      <c r="V329" s="46" t="str">
        <f t="shared" si="30"/>
        <v/>
      </c>
    </row>
    <row r="330" spans="1:22" x14ac:dyDescent="0.2">
      <c r="A330" s="1">
        <v>302</v>
      </c>
      <c r="B330" s="1" t="s">
        <v>116</v>
      </c>
      <c r="C330" s="8">
        <v>1</v>
      </c>
      <c r="D330" s="29">
        <f>SUMIFS('2013Figures'!$J:$J,'2013Figures'!$C:$C,$A330,'2013Figures'!$H:$H,$B330,'2013Figures'!$I:$I,$C330,'2013Figures'!$E:$E,$B$1)</f>
        <v>0</v>
      </c>
      <c r="E330" s="9">
        <f>SUMIFS('2013Figures'!$J:$J,'2013Figures'!$C:$C,$A330,'2013Figures'!$H:$H,$B330,'2013Figures'!$I:$I,$C330,'2013Figures'!$B:$B,"BrokerToCy",'2013Figures'!$G:$G,"E1",'2013Figures'!$E:$E,$B$1)</f>
        <v>0</v>
      </c>
      <c r="F330" s="9">
        <f>SUMIFS('2013Figures'!$J:$J,'2013Figures'!$C:$C,$A330,'2013Figures'!$H:$H,$B330,'2013Figures'!$I:$I,$C330,'2013Figures'!$B:$B,"BrokerToCy",'2013Figures'!$G:$G,"P1",'2013Figures'!$E:$E,$B$1)</f>
        <v>0</v>
      </c>
      <c r="G330" s="9">
        <f>SUMIFS('2013Figures'!$J:$J,'2013Figures'!$C:$C,$A330,'2013Figures'!$H:$H,$B330,'2013Figures'!$I:$I,$C330,'2013Figures'!$B:$B,"CyToBroker",'2013Figures'!$G:$G,"E1",'2013Figures'!$E:$E,$B$1)</f>
        <v>0</v>
      </c>
      <c r="H330" s="9">
        <f>SUMIFS('2013Figures'!$J:$J,'2013Figures'!$C:$C,$A330,'2013Figures'!$H:$H,$B330,'2013Figures'!$I:$I,$C330,'2013Figures'!$B:$B,"CyToBroker",'2013Figures'!$G:$G,"P1",'2013Figures'!$E:$E,$B$1)</f>
        <v>0</v>
      </c>
      <c r="J330" s="8">
        <v>200801</v>
      </c>
      <c r="L330" s="42">
        <f>SUMIFS('2012Figures'!$J:$J,'2012Figures'!$C:$C,$A330,'2012Figures'!$H:$H,$B330,'2012Figures'!$I:$I,$C330,'2012Figures'!$E:$E,$B$1)</f>
        <v>0</v>
      </c>
      <c r="M330" s="52">
        <f>SUMIFS('2012Figures'!$J:$J,'2012Figures'!$C:$C,$A330,'2012Figures'!$H:$H,$B330,'2012Figures'!$I:$I,$C330,'2012Figures'!$B:$B,"BrokerToCy",'2012Figures'!$G:$G,"E1",'2012Figures'!$E:$E,$B$1)</f>
        <v>0</v>
      </c>
      <c r="N330" s="52">
        <f>SUMIFS('2012Figures'!$J:$J,'2012Figures'!$C:$C,$A330,'2012Figures'!$H:$H,$B330,'2012Figures'!$I:$I,$C330,'2012Figures'!$B:$B,"BrokerToCy",'2012Figures'!$G:$G,"P1",'2012Figures'!$E:$E,$B$1)</f>
        <v>0</v>
      </c>
      <c r="O330" s="52">
        <f>SUMIFS('2012Figures'!$J:$J,'2012Figures'!$C:$C,$A330,'2012Figures'!$H:$H,$B330,'2012Figures'!$I:$I,$C330,'2012Figures'!$B:$B,"CyToBroker",'2012Figures'!$G:$G,"E1",'2012Figures'!$E:$E,$B$1)</f>
        <v>0</v>
      </c>
      <c r="P330" s="52">
        <f>SUMIFS('2012Figures'!$J:$J,'2012Figures'!$C:$C,$A330,'2012Figures'!$H:$H,$B330,'2012Figures'!$I:$I,$C330,'2012Figures'!$B:$B,"CyToBroker",'2012Figures'!$G:$G,"P1",'2012Figures'!$E:$E,$B$1)</f>
        <v>0</v>
      </c>
      <c r="R330" s="46" t="str">
        <f t="shared" si="30"/>
        <v/>
      </c>
      <c r="S330" s="46" t="str">
        <f t="shared" si="30"/>
        <v/>
      </c>
      <c r="T330" s="46" t="str">
        <f t="shared" si="30"/>
        <v/>
      </c>
      <c r="U330" s="46" t="str">
        <f t="shared" si="30"/>
        <v/>
      </c>
      <c r="V330" s="46" t="str">
        <f t="shared" si="30"/>
        <v/>
      </c>
    </row>
    <row r="331" spans="1:22" x14ac:dyDescent="0.2">
      <c r="A331" s="1">
        <v>302</v>
      </c>
      <c r="B331" s="1" t="s">
        <v>116</v>
      </c>
      <c r="D331" s="29">
        <f>SUMIFS('2013Figures'!$J:$J,'2013Figures'!$C:$C,$A331,'2013Figures'!$I:$I,"",'2013Figures'!$E:$E,$B$1)</f>
        <v>7</v>
      </c>
      <c r="E331" s="9">
        <f>SUMIFS('2013Figures'!$J:$J,'2013Figures'!$C:$C,$A331,'2013Figures'!$I:$I,"",'2013Figures'!$B:$B,"BrokerToCy",'2013Figures'!$G:$G,"E1",'2013Figures'!$E:$E,$B$1)</f>
        <v>7</v>
      </c>
      <c r="F331" s="9">
        <f>SUMIFS('2013Figures'!$J:$J,'2013Figures'!$C:$C,$A331,'2013Figures'!$I:$I,"",'2013Figures'!$B:$B,"BrokerToCy",'2013Figures'!$G:$G,"P1",'2013Figures'!$E:$E,$B$1)</f>
        <v>0</v>
      </c>
      <c r="G331" s="9">
        <f>SUMIFS('2013Figures'!$J:$J,'2013Figures'!$C:$C,$A331,'2013Figures'!$I:$I,"",'2013Figures'!$B:$B,"CyToBroker",'2013Figures'!$G:$G,"E1",'2013Figures'!$E:$E,$B$1)</f>
        <v>0</v>
      </c>
      <c r="H331" s="9">
        <f>SUMIFS('2013Figures'!$J:$J,'2013Figures'!$C:$C,$A331,'2013Figures'!$I:$I,"",'2013Figures'!$B:$B,"CyToBroker",'2013Figures'!$G:$G,"P1",'2013Figures'!$E:$E,$B$1)</f>
        <v>0</v>
      </c>
      <c r="J331" s="8" t="s">
        <v>131</v>
      </c>
      <c r="L331" s="42">
        <f>SUMIFS('2012Figures'!$J:$J,'2012Figures'!$C:$C,$A331,'2012Figures'!$I:$I,"",'2012Figures'!$E:$E,$B$1)</f>
        <v>0</v>
      </c>
      <c r="M331" s="52">
        <f>SUMIFS('2012Figures'!$J:$J,'2012Figures'!$C:$C,$A331,'2012Figures'!$I:$I,"",'2012Figures'!$B:$B,"BrokerToCy",'2012Figures'!$G:$G,"E1",'2012Figures'!$E:$E,$B$1)</f>
        <v>0</v>
      </c>
      <c r="N331" s="52">
        <f>SUMIFS('2012Figures'!$J:$J,'2012Figures'!$C:$C,$A331,'2012Figures'!$I:$I,"",'2012Figures'!$B:$B,"BrokerToCy",'2012Figures'!$G:$G,"P1",'2012Figures'!$E:$E,$B$1)</f>
        <v>0</v>
      </c>
      <c r="O331" s="52">
        <f>SUMIFS('2012Figures'!$J:$J,'2012Figures'!$C:$C,$A331,'2012Figures'!$I:$I,"",'2012Figures'!$B:$B,"CyToBroker",'2012Figures'!$G:$G,"E1",'2012Figures'!$E:$E,$B$1)</f>
        <v>0</v>
      </c>
      <c r="P331" s="52">
        <f>SUMIFS('2012Figures'!$J:$J,'2012Figures'!$C:$C,$A331,'2012Figures'!$I:$I,"",'2012Figures'!$B:$B,"CyToBroker",'2012Figures'!$G:$G,"P1",'2012Figures'!$E:$E,$B$1)</f>
        <v>0</v>
      </c>
      <c r="R331" s="46" t="str">
        <f t="shared" si="30"/>
        <v/>
      </c>
      <c r="S331" s="46" t="str">
        <f t="shared" si="30"/>
        <v/>
      </c>
      <c r="T331" s="46" t="str">
        <f t="shared" si="30"/>
        <v/>
      </c>
      <c r="U331" s="46" t="str">
        <f t="shared" si="30"/>
        <v/>
      </c>
      <c r="V331" s="46" t="str">
        <f t="shared" si="30"/>
        <v/>
      </c>
    </row>
    <row r="332" spans="1:22" x14ac:dyDescent="0.2">
      <c r="A332" s="21"/>
      <c r="B332" s="21" t="s">
        <v>92</v>
      </c>
      <c r="C332" s="22"/>
      <c r="D332" s="23">
        <f>SUM(E332:H332)</f>
        <v>7</v>
      </c>
      <c r="E332" s="23">
        <f>SUM(E329:E331)</f>
        <v>7</v>
      </c>
      <c r="F332" s="23">
        <f>SUM(F329:F331)</f>
        <v>0</v>
      </c>
      <c r="G332" s="23">
        <f>SUM(G329:G331)</f>
        <v>0</v>
      </c>
      <c r="H332" s="23">
        <f>SUM(H329:H331)</f>
        <v>0</v>
      </c>
      <c r="I332" s="21"/>
      <c r="J332" s="22"/>
      <c r="K332" s="21"/>
      <c r="L332" s="43">
        <f>SUM(M332:P332)</f>
        <v>0</v>
      </c>
      <c r="M332" s="43">
        <f>SUM(M329:M331)</f>
        <v>0</v>
      </c>
      <c r="N332" s="43">
        <f>SUM(N329:N331)</f>
        <v>0</v>
      </c>
      <c r="O332" s="43">
        <f>SUM(O329:O331)</f>
        <v>0</v>
      </c>
      <c r="P332" s="43">
        <f>SUM(P329:P331)</f>
        <v>0</v>
      </c>
      <c r="Q332" s="21"/>
      <c r="R332" s="21"/>
      <c r="S332" s="21"/>
      <c r="T332" s="21"/>
      <c r="U332" s="21"/>
      <c r="V332" s="21"/>
    </row>
    <row r="333" spans="1:22" x14ac:dyDescent="0.2">
      <c r="A333" s="28">
        <v>303</v>
      </c>
      <c r="B333" s="28" t="s">
        <v>117</v>
      </c>
      <c r="C333" s="17" t="s">
        <v>88</v>
      </c>
      <c r="D333" s="18">
        <f>SUMIFS('2013Figures'!$J:$J,'2013Figures'!$C:$C,$A333,'2013Figures'!$E:$E,$B$1)</f>
        <v>1</v>
      </c>
      <c r="E333" s="18">
        <f>SUMIFS('2013Figures'!$J:$J,'2013Figures'!$C:$C,$A333,'2013Figures'!$B:$B,"BrokerToCy",'2013Figures'!$G:$G,"E1",'2013Figures'!$E:$E,$B$1)</f>
        <v>1</v>
      </c>
      <c r="F333" s="18">
        <f>SUMIFS('2013Figures'!$J:$J,'2013Figures'!$C:$C,$A333,'2013Figures'!$B:$B,"BrokerToCy",'2013Figures'!$G:$G,"P1",'2013Figures'!$E:$E,$B$1)</f>
        <v>0</v>
      </c>
      <c r="G333" s="18">
        <f>SUMIFS('2013Figures'!$J:$J,'2013Figures'!$C:$C,$A333,'2013Figures'!$B:$B,"CyToBroker",'2013Figures'!$G:$G,"E1",'2013Figures'!$E:$E,$B$1)</f>
        <v>0</v>
      </c>
      <c r="H333" s="18">
        <f>SUMIFS('2013Figures'!$J:$J,'2013Figures'!$C:$C,$A333,'2013Figures'!$B:$B,"CyToBroker",'2013Figures'!$G:$G,"P1",'2013Figures'!$E:$E,$B$1)</f>
        <v>0</v>
      </c>
      <c r="I333" s="28"/>
      <c r="J333" s="17"/>
      <c r="K333" s="28"/>
      <c r="L333" s="50">
        <f>SUMIFS('2012Figures'!$J:$J,'2012Figures'!$C:$C,$A333,'2012Figures'!$E:$E,$B$1)</f>
        <v>0</v>
      </c>
      <c r="M333" s="50">
        <f>SUMIFS('2012Figures'!$J:$J,'2012Figures'!$C:$C,$A333,'2012Figures'!$B:$B,"BrokerToCy",'2012Figures'!$G:$G,"E1",'2012Figures'!$E:$E,$B$1)</f>
        <v>0</v>
      </c>
      <c r="N333" s="50">
        <f>SUMIFS('2012Figures'!$J:$J,'2012Figures'!$C:$C,$A333,'2012Figures'!$B:$B,"BrokerToCy",'2012Figures'!$G:$G,"P1",'2012Figures'!$E:$E,$B$1)</f>
        <v>0</v>
      </c>
      <c r="O333" s="50">
        <f>SUMIFS('2012Figures'!$J:$J,'2012Figures'!$C:$C,$A333,'2012Figures'!$B:$B,"CyToBroker",'2012Figures'!$G:$G,"E1",'2012Figures'!$E:$E,$B$1)</f>
        <v>0</v>
      </c>
      <c r="P333" s="50">
        <f>SUMIFS('2012Figures'!$J:$J,'2012Figures'!$C:$C,$A333,'2012Figures'!$B:$B,"CyToBroker",'2012Figures'!$G:$G,"P1",'2012Figures'!$E:$E,$B$1)</f>
        <v>0</v>
      </c>
      <c r="Q333" s="28"/>
      <c r="R333" s="46" t="str">
        <f t="shared" ref="R333:V396" si="31">IF(L333=0,"",ROUND(D333/L333-1,2))</f>
        <v/>
      </c>
      <c r="S333" s="46" t="str">
        <f t="shared" si="31"/>
        <v/>
      </c>
      <c r="T333" s="46" t="str">
        <f t="shared" si="31"/>
        <v/>
      </c>
      <c r="U333" s="46" t="str">
        <f t="shared" si="31"/>
        <v/>
      </c>
      <c r="V333" s="46" t="str">
        <f t="shared" si="31"/>
        <v/>
      </c>
    </row>
    <row r="334" spans="1:22" x14ac:dyDescent="0.2">
      <c r="A334" s="1">
        <v>303</v>
      </c>
      <c r="B334" s="1" t="s">
        <v>117</v>
      </c>
      <c r="C334" s="8">
        <v>1</v>
      </c>
      <c r="D334" s="29">
        <f>SUMIFS('2013Figures'!$J:$J,'2013Figures'!$C:$C,$A334,'2013Figures'!$H:$H,$B334,'2013Figures'!$I:$I,$C334,'2013Figures'!$E:$E,$B$1)</f>
        <v>0</v>
      </c>
      <c r="E334" s="9">
        <f>SUMIFS('2013Figures'!$J:$J,'2013Figures'!$C:$C,$A334,'2013Figures'!$H:$H,$B334,'2013Figures'!$I:$I,$C334,'2013Figures'!$B:$B,"BrokerToCy",'2013Figures'!$G:$G,"E1",'2013Figures'!$E:$E,$B$1)</f>
        <v>0</v>
      </c>
      <c r="F334" s="9">
        <f>SUMIFS('2013Figures'!$J:$J,'2013Figures'!$C:$C,$A334,'2013Figures'!$H:$H,$B334,'2013Figures'!$I:$I,$C334,'2013Figures'!$B:$B,"BrokerToCy",'2013Figures'!$G:$G,"P1",'2013Figures'!$E:$E,$B$1)</f>
        <v>0</v>
      </c>
      <c r="G334" s="9">
        <f>SUMIFS('2013Figures'!$J:$J,'2013Figures'!$C:$C,$A334,'2013Figures'!$H:$H,$B334,'2013Figures'!$I:$I,$C334,'2013Figures'!$B:$B,"CyToBroker",'2013Figures'!$G:$G,"E1",'2013Figures'!$E:$E,$B$1)</f>
        <v>0</v>
      </c>
      <c r="H334" s="9">
        <f>SUMIFS('2013Figures'!$J:$J,'2013Figures'!$C:$C,$A334,'2013Figures'!$H:$H,$B334,'2013Figures'!$I:$I,$C334,'2013Figures'!$B:$B,"CyToBroker",'2013Figures'!$G:$G,"P1",'2013Figures'!$E:$E,$B$1)</f>
        <v>0</v>
      </c>
      <c r="I334" s="30"/>
      <c r="J334" s="31">
        <v>200801</v>
      </c>
      <c r="K334" s="30"/>
      <c r="L334" s="42">
        <f>SUMIFS('2012Figures'!$J:$J,'2012Figures'!$C:$C,$A334,'2012Figures'!$H:$H,$B334,'2012Figures'!$I:$I,$C334,'2012Figures'!$E:$E,$B$1)</f>
        <v>0</v>
      </c>
      <c r="M334" s="52">
        <f>SUMIFS('2012Figures'!$J:$J,'2012Figures'!$C:$C,$A334,'2012Figures'!$H:$H,$B334,'2012Figures'!$I:$I,$C334,'2012Figures'!$B:$B,"BrokerToCy",'2012Figures'!$G:$G,"E1",'2012Figures'!$E:$E,$B$1)</f>
        <v>0</v>
      </c>
      <c r="N334" s="52">
        <f>SUMIFS('2012Figures'!$J:$J,'2012Figures'!$C:$C,$A334,'2012Figures'!$H:$H,$B334,'2012Figures'!$I:$I,$C334,'2012Figures'!$B:$B,"BrokerToCy",'2012Figures'!$G:$G,"P1",'2012Figures'!$E:$E,$B$1)</f>
        <v>0</v>
      </c>
      <c r="O334" s="52">
        <f>SUMIFS('2012Figures'!$J:$J,'2012Figures'!$C:$C,$A334,'2012Figures'!$H:$H,$B334,'2012Figures'!$I:$I,$C334,'2012Figures'!$B:$B,"CyToBroker",'2012Figures'!$G:$G,"E1",'2012Figures'!$E:$E,$B$1)</f>
        <v>0</v>
      </c>
      <c r="P334" s="52">
        <f>SUMIFS('2012Figures'!$J:$J,'2012Figures'!$C:$C,$A334,'2012Figures'!$H:$H,$B334,'2012Figures'!$I:$I,$C334,'2012Figures'!$B:$B,"CyToBroker",'2012Figures'!$G:$G,"P1",'2012Figures'!$E:$E,$B$1)</f>
        <v>0</v>
      </c>
      <c r="Q334" s="30"/>
      <c r="R334" s="46" t="str">
        <f t="shared" si="31"/>
        <v/>
      </c>
      <c r="S334" s="46" t="str">
        <f t="shared" si="31"/>
        <v/>
      </c>
      <c r="T334" s="46" t="str">
        <f t="shared" si="31"/>
        <v/>
      </c>
      <c r="U334" s="46" t="str">
        <f t="shared" si="31"/>
        <v/>
      </c>
      <c r="V334" s="46" t="str">
        <f t="shared" si="31"/>
        <v/>
      </c>
    </row>
    <row r="335" spans="1:22" x14ac:dyDescent="0.2">
      <c r="A335" s="1">
        <v>303</v>
      </c>
      <c r="B335" s="1" t="s">
        <v>117</v>
      </c>
      <c r="D335" s="29">
        <f>SUMIFS('2013Figures'!$J:$J,'2013Figures'!$C:$C,$A335,'2013Figures'!$I:$I,"",'2013Figures'!$E:$E,$B$1)</f>
        <v>1</v>
      </c>
      <c r="E335" s="9">
        <f>SUMIFS('2013Figures'!$J:$J,'2013Figures'!$C:$C,$A335,'2013Figures'!$I:$I,"",'2013Figures'!$B:$B,"BrokerToCy",'2013Figures'!$G:$G,"E1",'2013Figures'!$E:$E,$B$1)</f>
        <v>1</v>
      </c>
      <c r="F335" s="9">
        <f>SUMIFS('2013Figures'!$J:$J,'2013Figures'!$C:$C,$A335,'2013Figures'!$I:$I,"",'2013Figures'!$B:$B,"BrokerToCy",'2013Figures'!$G:$G,"P1",'2013Figures'!$E:$E,$B$1)</f>
        <v>0</v>
      </c>
      <c r="G335" s="9">
        <f>SUMIFS('2013Figures'!$J:$J,'2013Figures'!$C:$C,$A335,'2013Figures'!$I:$I,"",'2013Figures'!$B:$B,"CyToBroker",'2013Figures'!$G:$G,"E1",'2013Figures'!$E:$E,$B$1)</f>
        <v>0</v>
      </c>
      <c r="H335" s="9">
        <f>SUMIFS('2013Figures'!$J:$J,'2013Figures'!$C:$C,$A335,'2013Figures'!$I:$I,"",'2013Figures'!$B:$B,"CyToBroker",'2013Figures'!$G:$G,"P1",'2013Figures'!$E:$E,$B$1)</f>
        <v>0</v>
      </c>
      <c r="J335" s="8" t="s">
        <v>131</v>
      </c>
      <c r="L335" s="42">
        <f>SUMIFS('2012Figures'!$J:$J,'2012Figures'!$C:$C,$A335,'2012Figures'!$I:$I,"",'2012Figures'!$E:$E,$B$1)</f>
        <v>0</v>
      </c>
      <c r="M335" s="52">
        <f>SUMIFS('2012Figures'!$J:$J,'2012Figures'!$C:$C,$A335,'2012Figures'!$I:$I,"",'2012Figures'!$B:$B,"BrokerToCy",'2012Figures'!$G:$G,"E1",'2012Figures'!$E:$E,$B$1)</f>
        <v>0</v>
      </c>
      <c r="N335" s="52">
        <f>SUMIFS('2012Figures'!$J:$J,'2012Figures'!$C:$C,$A335,'2012Figures'!$I:$I,"",'2012Figures'!$B:$B,"BrokerToCy",'2012Figures'!$G:$G,"P1",'2012Figures'!$E:$E,$B$1)</f>
        <v>0</v>
      </c>
      <c r="O335" s="52">
        <f>SUMIFS('2012Figures'!$J:$J,'2012Figures'!$C:$C,$A335,'2012Figures'!$I:$I,"",'2012Figures'!$B:$B,"CyToBroker",'2012Figures'!$G:$G,"E1",'2012Figures'!$E:$E,$B$1)</f>
        <v>0</v>
      </c>
      <c r="P335" s="52">
        <f>SUMIFS('2012Figures'!$J:$J,'2012Figures'!$C:$C,$A335,'2012Figures'!$I:$I,"",'2012Figures'!$B:$B,"CyToBroker",'2012Figures'!$G:$G,"P1",'2012Figures'!$E:$E,$B$1)</f>
        <v>0</v>
      </c>
      <c r="R335" s="46" t="str">
        <f t="shared" si="31"/>
        <v/>
      </c>
      <c r="S335" s="46" t="str">
        <f t="shared" si="31"/>
        <v/>
      </c>
      <c r="T335" s="46" t="str">
        <f t="shared" si="31"/>
        <v/>
      </c>
      <c r="U335" s="46" t="str">
        <f t="shared" si="31"/>
        <v/>
      </c>
      <c r="V335" s="46" t="str">
        <f t="shared" si="31"/>
        <v/>
      </c>
    </row>
    <row r="336" spans="1:22" x14ac:dyDescent="0.2">
      <c r="A336" s="21"/>
      <c r="B336" s="21" t="s">
        <v>92</v>
      </c>
      <c r="C336" s="22"/>
      <c r="D336" s="23">
        <f>SUM(E336:H336)</f>
        <v>1</v>
      </c>
      <c r="E336" s="23">
        <f>SUM(E334:E335)</f>
        <v>1</v>
      </c>
      <c r="F336" s="23">
        <f>SUM(F334:F335)</f>
        <v>0</v>
      </c>
      <c r="G336" s="23">
        <f>SUM(G334:G335)</f>
        <v>0</v>
      </c>
      <c r="H336" s="23">
        <f>SUM(H334:H335)</f>
        <v>0</v>
      </c>
      <c r="I336" s="21"/>
      <c r="J336" s="22"/>
      <c r="K336" s="21"/>
      <c r="L336" s="43">
        <f>SUM(M336:P336)</f>
        <v>0</v>
      </c>
      <c r="M336" s="43">
        <f>SUM(M334:M335)</f>
        <v>0</v>
      </c>
      <c r="N336" s="43">
        <f>SUM(N334:N335)</f>
        <v>0</v>
      </c>
      <c r="O336" s="43">
        <f>SUM(O334:O335)</f>
        <v>0</v>
      </c>
      <c r="P336" s="43">
        <f>SUM(P334:P335)</f>
        <v>0</v>
      </c>
      <c r="Q336" s="21"/>
      <c r="R336" s="21"/>
      <c r="S336" s="21"/>
      <c r="T336" s="21"/>
      <c r="U336" s="21"/>
      <c r="V336" s="21"/>
    </row>
    <row r="337" spans="1:22" x14ac:dyDescent="0.2">
      <c r="A337" s="28">
        <v>304</v>
      </c>
      <c r="B337" s="28" t="s">
        <v>118</v>
      </c>
      <c r="C337" s="17" t="s">
        <v>88</v>
      </c>
      <c r="D337" s="18">
        <f>SUMIFS('2013Figures'!$J:$J,'2013Figures'!$C:$C,$A337,'2013Figures'!$E:$E,$B$1)</f>
        <v>3</v>
      </c>
      <c r="E337" s="18">
        <f>SUMIFS('2013Figures'!$J:$J,'2013Figures'!$C:$C,$A337,'2013Figures'!$B:$B,"BrokerToCy",'2013Figures'!$G:$G,"E1",'2013Figures'!$E:$E,$B$1)</f>
        <v>0</v>
      </c>
      <c r="F337" s="18">
        <f>SUMIFS('2013Figures'!$J:$J,'2013Figures'!$C:$C,$A337,'2013Figures'!$B:$B,"BrokerToCy",'2013Figures'!$G:$G,"P1",'2013Figures'!$E:$E,$B$1)</f>
        <v>0</v>
      </c>
      <c r="G337" s="18">
        <f>SUMIFS('2013Figures'!$J:$J,'2013Figures'!$C:$C,$A337,'2013Figures'!$B:$B,"CyToBroker",'2013Figures'!$G:$G,"E1",'2013Figures'!$E:$E,$B$1)</f>
        <v>3</v>
      </c>
      <c r="H337" s="18">
        <f>SUMIFS('2013Figures'!$J:$J,'2013Figures'!$C:$C,$A337,'2013Figures'!$B:$B,"CyToBroker",'2013Figures'!$G:$G,"P1",'2013Figures'!$E:$E,$B$1)</f>
        <v>0</v>
      </c>
      <c r="I337" s="28"/>
      <c r="J337" s="17"/>
      <c r="K337" s="28"/>
      <c r="L337" s="50">
        <f>SUMIFS('2012Figures'!$J:$J,'2012Figures'!$C:$C,$A337,'2012Figures'!$E:$E,$B$1)</f>
        <v>8</v>
      </c>
      <c r="M337" s="50">
        <f>SUMIFS('2012Figures'!$J:$J,'2012Figures'!$C:$C,$A337,'2012Figures'!$B:$B,"BrokerToCy",'2012Figures'!$G:$G,"E1",'2012Figures'!$E:$E,$B$1)</f>
        <v>0</v>
      </c>
      <c r="N337" s="50">
        <f>SUMIFS('2012Figures'!$J:$J,'2012Figures'!$C:$C,$A337,'2012Figures'!$B:$B,"BrokerToCy",'2012Figures'!$G:$G,"P1",'2012Figures'!$E:$E,$B$1)</f>
        <v>0</v>
      </c>
      <c r="O337" s="50">
        <f>SUMIFS('2012Figures'!$J:$J,'2012Figures'!$C:$C,$A337,'2012Figures'!$B:$B,"CyToBroker",'2012Figures'!$G:$G,"E1",'2012Figures'!$E:$E,$B$1)</f>
        <v>8</v>
      </c>
      <c r="P337" s="50">
        <f>SUMIFS('2012Figures'!$J:$J,'2012Figures'!$C:$C,$A337,'2012Figures'!$B:$B,"CyToBroker",'2012Figures'!$G:$G,"P1",'2012Figures'!$E:$E,$B$1)</f>
        <v>0</v>
      </c>
      <c r="Q337" s="28"/>
      <c r="R337" s="46">
        <f t="shared" ref="R337:V400" si="32">IF(L337=0,"",ROUND(D337/L337-1,2))</f>
        <v>-0.63</v>
      </c>
      <c r="S337" s="46" t="str">
        <f t="shared" si="32"/>
        <v/>
      </c>
      <c r="T337" s="46" t="str">
        <f t="shared" si="32"/>
        <v/>
      </c>
      <c r="U337" s="46">
        <f t="shared" si="32"/>
        <v>-0.63</v>
      </c>
      <c r="V337" s="46" t="str">
        <f t="shared" si="32"/>
        <v/>
      </c>
    </row>
    <row r="338" spans="1:22" x14ac:dyDescent="0.2">
      <c r="A338" s="1">
        <v>304</v>
      </c>
      <c r="B338" s="1" t="s">
        <v>118</v>
      </c>
      <c r="C338" s="8">
        <v>4</v>
      </c>
      <c r="D338" s="29">
        <f>SUMIFS('2013Figures'!$J:$J,'2013Figures'!$C:$C,$A338,'2013Figures'!$H:$H,$B338,'2013Figures'!$I:$I,$C338,'2013Figures'!$E:$E,$B$1)</f>
        <v>0</v>
      </c>
      <c r="E338" s="9">
        <f>SUMIFS('2013Figures'!$J:$J,'2013Figures'!$C:$C,$A338,'2013Figures'!$H:$H,$B338,'2013Figures'!$I:$I,$C338,'2013Figures'!$B:$B,"BrokerToCy",'2013Figures'!$G:$G,"E1",'2013Figures'!$E:$E,$B$1)</f>
        <v>0</v>
      </c>
      <c r="F338" s="9">
        <f>SUMIFS('2013Figures'!$J:$J,'2013Figures'!$C:$C,$A338,'2013Figures'!$H:$H,$B338,'2013Figures'!$I:$I,$C338,'2013Figures'!$B:$B,"BrokerToCy",'2013Figures'!$G:$G,"P1",'2013Figures'!$E:$E,$B$1)</f>
        <v>0</v>
      </c>
      <c r="G338" s="9">
        <f>SUMIFS('2013Figures'!$J:$J,'2013Figures'!$C:$C,$A338,'2013Figures'!$H:$H,$B338,'2013Figures'!$I:$I,$C338,'2013Figures'!$B:$B,"CyToBroker",'2013Figures'!$G:$G,"E1",'2013Figures'!$E:$E,$B$1)</f>
        <v>0</v>
      </c>
      <c r="H338" s="9">
        <f>SUMIFS('2013Figures'!$J:$J,'2013Figures'!$C:$C,$A338,'2013Figures'!$H:$H,$B338,'2013Figures'!$I:$I,$C338,'2013Figures'!$B:$B,"CyToBroker",'2013Figures'!$G:$G,"P1",'2013Figures'!$E:$E,$B$1)</f>
        <v>0</v>
      </c>
      <c r="I338" s="30"/>
      <c r="J338" s="31">
        <v>201501</v>
      </c>
      <c r="K338" s="30"/>
      <c r="L338" s="42">
        <f>SUMIFS('2012Figures'!$J:$J,'2012Figures'!$C:$C,$A338,'2012Figures'!$H:$H,$B338,'2012Figures'!$I:$I,$C338,'2012Figures'!$E:$E,$B$1)</f>
        <v>0</v>
      </c>
      <c r="M338" s="52">
        <f>SUMIFS('2012Figures'!$J:$J,'2012Figures'!$C:$C,$A338,'2012Figures'!$H:$H,$B338,'2012Figures'!$I:$I,$C338,'2012Figures'!$B:$B,"BrokerToCy",'2012Figures'!$G:$G,"E1",'2012Figures'!$E:$E,$B$1)</f>
        <v>0</v>
      </c>
      <c r="N338" s="52">
        <f>SUMIFS('2012Figures'!$J:$J,'2012Figures'!$C:$C,$A338,'2012Figures'!$H:$H,$B338,'2012Figures'!$I:$I,$C338,'2012Figures'!$B:$B,"BrokerToCy",'2012Figures'!$G:$G,"P1",'2012Figures'!$E:$E,$B$1)</f>
        <v>0</v>
      </c>
      <c r="O338" s="52">
        <f>SUMIFS('2012Figures'!$J:$J,'2012Figures'!$C:$C,$A338,'2012Figures'!$H:$H,$B338,'2012Figures'!$I:$I,$C338,'2012Figures'!$B:$B,"CyToBroker",'2012Figures'!$G:$G,"E1",'2012Figures'!$E:$E,$B$1)</f>
        <v>0</v>
      </c>
      <c r="P338" s="52">
        <f>SUMIFS('2012Figures'!$J:$J,'2012Figures'!$C:$C,$A338,'2012Figures'!$H:$H,$B338,'2012Figures'!$I:$I,$C338,'2012Figures'!$B:$B,"CyToBroker",'2012Figures'!$G:$G,"P1",'2012Figures'!$E:$E,$B$1)</f>
        <v>0</v>
      </c>
      <c r="Q338" s="30"/>
      <c r="R338" s="46" t="str">
        <f t="shared" si="32"/>
        <v/>
      </c>
      <c r="S338" s="46" t="str">
        <f t="shared" si="32"/>
        <v/>
      </c>
      <c r="T338" s="46" t="str">
        <f t="shared" si="32"/>
        <v/>
      </c>
      <c r="U338" s="46" t="str">
        <f t="shared" si="32"/>
        <v/>
      </c>
      <c r="V338" s="46" t="str">
        <f t="shared" si="32"/>
        <v/>
      </c>
    </row>
    <row r="339" spans="1:22" x14ac:dyDescent="0.2">
      <c r="A339" s="1">
        <v>304</v>
      </c>
      <c r="B339" s="1" t="s">
        <v>118</v>
      </c>
      <c r="C339" s="8">
        <v>3</v>
      </c>
      <c r="D339" s="29">
        <f>SUMIFS('2013Figures'!$J:$J,'2013Figures'!$C:$C,$A339,'2013Figures'!$H:$H,$B339,'2013Figures'!$I:$I,$C339,'2013Figures'!$E:$E,$B$1)</f>
        <v>0</v>
      </c>
      <c r="E339" s="9">
        <f>SUMIFS('2013Figures'!$J:$J,'2013Figures'!$C:$C,$A339,'2013Figures'!$H:$H,$B339,'2013Figures'!$I:$I,$C339,'2013Figures'!$B:$B,"BrokerToCy",'2013Figures'!$G:$G,"E1",'2013Figures'!$E:$E,$B$1)</f>
        <v>0</v>
      </c>
      <c r="F339" s="9">
        <f>SUMIFS('2013Figures'!$J:$J,'2013Figures'!$C:$C,$A339,'2013Figures'!$H:$H,$B339,'2013Figures'!$I:$I,$C339,'2013Figures'!$B:$B,"BrokerToCy",'2013Figures'!$G:$G,"P1",'2013Figures'!$E:$E,$B$1)</f>
        <v>0</v>
      </c>
      <c r="G339" s="9">
        <f>SUMIFS('2013Figures'!$J:$J,'2013Figures'!$C:$C,$A339,'2013Figures'!$H:$H,$B339,'2013Figures'!$I:$I,$C339,'2013Figures'!$B:$B,"CyToBroker",'2013Figures'!$G:$G,"E1",'2013Figures'!$E:$E,$B$1)</f>
        <v>0</v>
      </c>
      <c r="H339" s="9">
        <f>SUMIFS('2013Figures'!$J:$J,'2013Figures'!$C:$C,$A339,'2013Figures'!$H:$H,$B339,'2013Figures'!$I:$I,$C339,'2013Figures'!$B:$B,"CyToBroker",'2013Figures'!$G:$G,"P1",'2013Figures'!$E:$E,$B$1)</f>
        <v>0</v>
      </c>
      <c r="I339" s="30"/>
      <c r="J339" s="31">
        <v>201301</v>
      </c>
      <c r="K339" s="30"/>
      <c r="L339" s="42">
        <f>SUMIFS('2012Figures'!$J:$J,'2012Figures'!$C:$C,$A339,'2012Figures'!$H:$H,$B339,'2012Figures'!$I:$I,$C339,'2012Figures'!$E:$E,$B$1)</f>
        <v>0</v>
      </c>
      <c r="M339" s="52">
        <f>SUMIFS('2012Figures'!$J:$J,'2012Figures'!$C:$C,$A339,'2012Figures'!$H:$H,$B339,'2012Figures'!$I:$I,$C339,'2012Figures'!$B:$B,"BrokerToCy",'2012Figures'!$G:$G,"E1",'2012Figures'!$E:$E,$B$1)</f>
        <v>0</v>
      </c>
      <c r="N339" s="52">
        <f>SUMIFS('2012Figures'!$J:$J,'2012Figures'!$C:$C,$A339,'2012Figures'!$H:$H,$B339,'2012Figures'!$I:$I,$C339,'2012Figures'!$B:$B,"BrokerToCy",'2012Figures'!$G:$G,"P1",'2012Figures'!$E:$E,$B$1)</f>
        <v>0</v>
      </c>
      <c r="O339" s="52">
        <f>SUMIFS('2012Figures'!$J:$J,'2012Figures'!$C:$C,$A339,'2012Figures'!$H:$H,$B339,'2012Figures'!$I:$I,$C339,'2012Figures'!$B:$B,"CyToBroker",'2012Figures'!$G:$G,"E1",'2012Figures'!$E:$E,$B$1)</f>
        <v>0</v>
      </c>
      <c r="P339" s="52">
        <f>SUMIFS('2012Figures'!$J:$J,'2012Figures'!$C:$C,$A339,'2012Figures'!$H:$H,$B339,'2012Figures'!$I:$I,$C339,'2012Figures'!$B:$B,"CyToBroker",'2012Figures'!$G:$G,"P1",'2012Figures'!$E:$E,$B$1)</f>
        <v>0</v>
      </c>
      <c r="Q339" s="30"/>
      <c r="R339" s="46" t="str">
        <f t="shared" si="32"/>
        <v/>
      </c>
      <c r="S339" s="46" t="str">
        <f t="shared" si="32"/>
        <v/>
      </c>
      <c r="T339" s="46" t="str">
        <f t="shared" si="32"/>
        <v/>
      </c>
      <c r="U339" s="46" t="str">
        <f t="shared" si="32"/>
        <v/>
      </c>
      <c r="V339" s="46" t="str">
        <f t="shared" si="32"/>
        <v/>
      </c>
    </row>
    <row r="340" spans="1:22" x14ac:dyDescent="0.2">
      <c r="A340" s="1">
        <v>304</v>
      </c>
      <c r="B340" s="1" t="s">
        <v>118</v>
      </c>
      <c r="C340" s="8">
        <v>2</v>
      </c>
      <c r="D340" s="29">
        <f>SUMIFS('2013Figures'!$J:$J,'2013Figures'!$C:$C,$A340,'2013Figures'!$H:$H,$B340,'2013Figures'!$I:$I,$C340,'2013Figures'!$E:$E,$B$1)</f>
        <v>0</v>
      </c>
      <c r="E340" s="9">
        <f>SUMIFS('2013Figures'!$J:$J,'2013Figures'!$C:$C,$A340,'2013Figures'!$H:$H,$B340,'2013Figures'!$I:$I,$C340,'2013Figures'!$B:$B,"BrokerToCy",'2013Figures'!$G:$G,"E1",'2013Figures'!$E:$E,$B$1)</f>
        <v>0</v>
      </c>
      <c r="F340" s="9">
        <f>SUMIFS('2013Figures'!$J:$J,'2013Figures'!$C:$C,$A340,'2013Figures'!$H:$H,$B340,'2013Figures'!$I:$I,$C340,'2013Figures'!$B:$B,"BrokerToCy",'2013Figures'!$G:$G,"P1",'2013Figures'!$E:$E,$B$1)</f>
        <v>0</v>
      </c>
      <c r="G340" s="9">
        <f>SUMIFS('2013Figures'!$J:$J,'2013Figures'!$C:$C,$A340,'2013Figures'!$H:$H,$B340,'2013Figures'!$I:$I,$C340,'2013Figures'!$B:$B,"CyToBroker",'2013Figures'!$G:$G,"E1",'2013Figures'!$E:$E,$B$1)</f>
        <v>0</v>
      </c>
      <c r="H340" s="9">
        <f>SUMIFS('2013Figures'!$J:$J,'2013Figures'!$C:$C,$A340,'2013Figures'!$H:$H,$B340,'2013Figures'!$I:$I,$C340,'2013Figures'!$B:$B,"CyToBroker",'2013Figures'!$G:$G,"P1",'2013Figures'!$E:$E,$B$1)</f>
        <v>0</v>
      </c>
      <c r="J340" s="8">
        <v>200801</v>
      </c>
      <c r="L340" s="42">
        <f>SUMIFS('2012Figures'!$J:$J,'2012Figures'!$C:$C,$A340,'2012Figures'!$H:$H,$B340,'2012Figures'!$I:$I,$C340,'2012Figures'!$E:$E,$B$1)</f>
        <v>0</v>
      </c>
      <c r="M340" s="52">
        <f>SUMIFS('2012Figures'!$J:$J,'2012Figures'!$C:$C,$A340,'2012Figures'!$H:$H,$B340,'2012Figures'!$I:$I,$C340,'2012Figures'!$B:$B,"BrokerToCy",'2012Figures'!$G:$G,"E1",'2012Figures'!$E:$E,$B$1)</f>
        <v>0</v>
      </c>
      <c r="N340" s="52">
        <f>SUMIFS('2012Figures'!$J:$J,'2012Figures'!$C:$C,$A340,'2012Figures'!$H:$H,$B340,'2012Figures'!$I:$I,$C340,'2012Figures'!$B:$B,"BrokerToCy",'2012Figures'!$G:$G,"P1",'2012Figures'!$E:$E,$B$1)</f>
        <v>0</v>
      </c>
      <c r="O340" s="52">
        <f>SUMIFS('2012Figures'!$J:$J,'2012Figures'!$C:$C,$A340,'2012Figures'!$H:$H,$B340,'2012Figures'!$I:$I,$C340,'2012Figures'!$B:$B,"CyToBroker",'2012Figures'!$G:$G,"E1",'2012Figures'!$E:$E,$B$1)</f>
        <v>0</v>
      </c>
      <c r="P340" s="52">
        <f>SUMIFS('2012Figures'!$J:$J,'2012Figures'!$C:$C,$A340,'2012Figures'!$H:$H,$B340,'2012Figures'!$I:$I,$C340,'2012Figures'!$B:$B,"CyToBroker",'2012Figures'!$G:$G,"P1",'2012Figures'!$E:$E,$B$1)</f>
        <v>0</v>
      </c>
      <c r="R340" s="46" t="str">
        <f t="shared" si="32"/>
        <v/>
      </c>
      <c r="S340" s="46" t="str">
        <f t="shared" si="32"/>
        <v/>
      </c>
      <c r="T340" s="46" t="str">
        <f t="shared" si="32"/>
        <v/>
      </c>
      <c r="U340" s="46" t="str">
        <f t="shared" si="32"/>
        <v/>
      </c>
      <c r="V340" s="46" t="str">
        <f t="shared" si="32"/>
        <v/>
      </c>
    </row>
    <row r="341" spans="1:22" x14ac:dyDescent="0.2">
      <c r="A341" s="1">
        <v>304</v>
      </c>
      <c r="B341" s="1" t="s">
        <v>118</v>
      </c>
      <c r="C341" s="8">
        <v>1</v>
      </c>
      <c r="D341" s="29">
        <f>SUMIFS('2013Figures'!$J:$J,'2013Figures'!$C:$C,$A341,'2013Figures'!$H:$H,$B341,'2013Figures'!$I:$I,$C341,'2013Figures'!$E:$E,$B$1)</f>
        <v>0</v>
      </c>
      <c r="E341" s="9">
        <f>SUMIFS('2013Figures'!$J:$J,'2013Figures'!$C:$C,$A341,'2013Figures'!$H:$H,$B341,'2013Figures'!$I:$I,$C341,'2013Figures'!$B:$B,"BrokerToCy",'2013Figures'!$G:$G,"E1",'2013Figures'!$E:$E,$B$1)</f>
        <v>0</v>
      </c>
      <c r="F341" s="9">
        <f>SUMIFS('2013Figures'!$J:$J,'2013Figures'!$C:$C,$A341,'2013Figures'!$H:$H,$B341,'2013Figures'!$I:$I,$C341,'2013Figures'!$B:$B,"BrokerToCy",'2013Figures'!$G:$G,"P1",'2013Figures'!$E:$E,$B$1)</f>
        <v>0</v>
      </c>
      <c r="G341" s="9">
        <f>SUMIFS('2013Figures'!$J:$J,'2013Figures'!$C:$C,$A341,'2013Figures'!$H:$H,$B341,'2013Figures'!$I:$I,$C341,'2013Figures'!$B:$B,"CyToBroker",'2013Figures'!$G:$G,"E1",'2013Figures'!$E:$E,$B$1)</f>
        <v>0</v>
      </c>
      <c r="H341" s="9">
        <f>SUMIFS('2013Figures'!$J:$J,'2013Figures'!$C:$C,$A341,'2013Figures'!$H:$H,$B341,'2013Figures'!$I:$I,$C341,'2013Figures'!$B:$B,"CyToBroker",'2013Figures'!$G:$G,"P1",'2013Figures'!$E:$E,$B$1)</f>
        <v>0</v>
      </c>
      <c r="J341" s="8" t="s">
        <v>131</v>
      </c>
      <c r="L341" s="42">
        <f>SUMIFS('2012Figures'!$J:$J,'2012Figures'!$C:$C,$A341,'2012Figures'!$H:$H,$B341,'2012Figures'!$I:$I,$C341,'2012Figures'!$E:$E,$B$1)</f>
        <v>0</v>
      </c>
      <c r="M341" s="52">
        <f>SUMIFS('2012Figures'!$J:$J,'2012Figures'!$C:$C,$A341,'2012Figures'!$H:$H,$B341,'2012Figures'!$I:$I,$C341,'2012Figures'!$B:$B,"BrokerToCy",'2012Figures'!$G:$G,"E1",'2012Figures'!$E:$E,$B$1)</f>
        <v>0</v>
      </c>
      <c r="N341" s="52">
        <f>SUMIFS('2012Figures'!$J:$J,'2012Figures'!$C:$C,$A341,'2012Figures'!$H:$H,$B341,'2012Figures'!$I:$I,$C341,'2012Figures'!$B:$B,"BrokerToCy",'2012Figures'!$G:$G,"P1",'2012Figures'!$E:$E,$B$1)</f>
        <v>0</v>
      </c>
      <c r="O341" s="52">
        <f>SUMIFS('2012Figures'!$J:$J,'2012Figures'!$C:$C,$A341,'2012Figures'!$H:$H,$B341,'2012Figures'!$I:$I,$C341,'2012Figures'!$B:$B,"CyToBroker",'2012Figures'!$G:$G,"E1",'2012Figures'!$E:$E,$B$1)</f>
        <v>0</v>
      </c>
      <c r="P341" s="52">
        <f>SUMIFS('2012Figures'!$J:$J,'2012Figures'!$C:$C,$A341,'2012Figures'!$H:$H,$B341,'2012Figures'!$I:$I,$C341,'2012Figures'!$B:$B,"CyToBroker",'2012Figures'!$G:$G,"P1",'2012Figures'!$E:$E,$B$1)</f>
        <v>0</v>
      </c>
      <c r="R341" s="46" t="str">
        <f t="shared" si="32"/>
        <v/>
      </c>
      <c r="S341" s="46" t="str">
        <f t="shared" si="32"/>
        <v/>
      </c>
      <c r="T341" s="46" t="str">
        <f t="shared" si="32"/>
        <v/>
      </c>
      <c r="U341" s="46" t="str">
        <f t="shared" si="32"/>
        <v/>
      </c>
      <c r="V341" s="46" t="str">
        <f t="shared" si="32"/>
        <v/>
      </c>
    </row>
    <row r="342" spans="1:22" x14ac:dyDescent="0.2">
      <c r="A342" s="1">
        <v>304</v>
      </c>
      <c r="B342" s="1" t="s">
        <v>118</v>
      </c>
      <c r="D342" s="29">
        <f>SUMIFS('2013Figures'!$J:$J,'2013Figures'!$C:$C,$A342,'2013Figures'!$I:$I,"",'2013Figures'!$E:$E,$B$1)</f>
        <v>3</v>
      </c>
      <c r="E342" s="9">
        <f>SUMIFS('2013Figures'!$J:$J,'2013Figures'!$C:$C,$A342,'2013Figures'!$I:$I,"",'2013Figures'!$B:$B,"BrokerToCy",'2013Figures'!$G:$G,"E1",'2013Figures'!$E:$E,$B$1)</f>
        <v>0</v>
      </c>
      <c r="F342" s="9">
        <f>SUMIFS('2013Figures'!$J:$J,'2013Figures'!$C:$C,$A342,'2013Figures'!$I:$I,"",'2013Figures'!$B:$B,"BrokerToCy",'2013Figures'!$G:$G,"P1",'2013Figures'!$E:$E,$B$1)</f>
        <v>0</v>
      </c>
      <c r="G342" s="9">
        <f>SUMIFS('2013Figures'!$J:$J,'2013Figures'!$C:$C,$A342,'2013Figures'!$I:$I,"",'2013Figures'!$B:$B,"CyToBroker",'2013Figures'!$G:$G,"E1",'2013Figures'!$E:$E,$B$1)</f>
        <v>3</v>
      </c>
      <c r="H342" s="9">
        <f>SUMIFS('2013Figures'!$J:$J,'2013Figures'!$C:$C,$A342,'2013Figures'!$I:$I,"",'2013Figures'!$B:$B,"CyToBroker",'2013Figures'!$G:$G,"P1",'2013Figures'!$E:$E,$B$1)</f>
        <v>0</v>
      </c>
      <c r="J342" s="8" t="s">
        <v>131</v>
      </c>
      <c r="L342" s="42">
        <f>SUMIFS('2012Figures'!$J:$J,'2012Figures'!$C:$C,$A342,'2012Figures'!$I:$I,"",'2012Figures'!$E:$E,$B$1)</f>
        <v>8</v>
      </c>
      <c r="M342" s="52">
        <f>SUMIFS('2012Figures'!$J:$J,'2012Figures'!$C:$C,$A342,'2012Figures'!$I:$I,"",'2012Figures'!$B:$B,"BrokerToCy",'2012Figures'!$G:$G,"E1",'2012Figures'!$E:$E,$B$1)</f>
        <v>0</v>
      </c>
      <c r="N342" s="52">
        <f>SUMIFS('2012Figures'!$J:$J,'2012Figures'!$C:$C,$A342,'2012Figures'!$I:$I,"",'2012Figures'!$B:$B,"BrokerToCy",'2012Figures'!$G:$G,"P1",'2012Figures'!$E:$E,$B$1)</f>
        <v>0</v>
      </c>
      <c r="O342" s="52">
        <f>SUMIFS('2012Figures'!$J:$J,'2012Figures'!$C:$C,$A342,'2012Figures'!$I:$I,"",'2012Figures'!$B:$B,"CyToBroker",'2012Figures'!$G:$G,"E1",'2012Figures'!$E:$E,$B$1)</f>
        <v>8</v>
      </c>
      <c r="P342" s="52">
        <f>SUMIFS('2012Figures'!$J:$J,'2012Figures'!$C:$C,$A342,'2012Figures'!$I:$I,"",'2012Figures'!$B:$B,"CyToBroker",'2012Figures'!$G:$G,"P1",'2012Figures'!$E:$E,$B$1)</f>
        <v>0</v>
      </c>
      <c r="R342" s="46">
        <f t="shared" si="32"/>
        <v>-0.63</v>
      </c>
      <c r="S342" s="46" t="str">
        <f t="shared" si="32"/>
        <v/>
      </c>
      <c r="T342" s="46" t="str">
        <f t="shared" si="32"/>
        <v/>
      </c>
      <c r="U342" s="46">
        <f t="shared" si="32"/>
        <v>-0.63</v>
      </c>
      <c r="V342" s="46" t="str">
        <f t="shared" si="32"/>
        <v/>
      </c>
    </row>
    <row r="343" spans="1:22" x14ac:dyDescent="0.2">
      <c r="A343" s="21"/>
      <c r="B343" s="21" t="s">
        <v>92</v>
      </c>
      <c r="C343" s="22"/>
      <c r="D343" s="23">
        <f>SUM(E343:H343)</f>
        <v>3</v>
      </c>
      <c r="E343" s="23">
        <f>SUM(E338:E342)</f>
        <v>0</v>
      </c>
      <c r="F343" s="23">
        <f>SUM(F338:F342)</f>
        <v>0</v>
      </c>
      <c r="G343" s="23">
        <f>SUM(G338:G342)</f>
        <v>3</v>
      </c>
      <c r="H343" s="23">
        <f>SUM(H338:H342)</f>
        <v>0</v>
      </c>
      <c r="I343" s="21"/>
      <c r="J343" s="22"/>
      <c r="K343" s="21"/>
      <c r="L343" s="43">
        <f>SUM(M343:P343)</f>
        <v>8</v>
      </c>
      <c r="M343" s="43">
        <f>SUM(M338:M342)</f>
        <v>0</v>
      </c>
      <c r="N343" s="43">
        <f>SUM(N338:N342)</f>
        <v>0</v>
      </c>
      <c r="O343" s="43">
        <f>SUM(O338:O342)</f>
        <v>8</v>
      </c>
      <c r="P343" s="43">
        <f>SUM(P338:P342)</f>
        <v>0</v>
      </c>
      <c r="Q343" s="21"/>
      <c r="R343" s="21"/>
      <c r="S343" s="21"/>
      <c r="T343" s="21"/>
      <c r="U343" s="21"/>
      <c r="V343" s="21"/>
    </row>
    <row r="344" spans="1:22" x14ac:dyDescent="0.2">
      <c r="A344" s="28">
        <v>305</v>
      </c>
      <c r="B344" s="28" t="s">
        <v>119</v>
      </c>
      <c r="C344" s="17" t="s">
        <v>88</v>
      </c>
      <c r="D344" s="18">
        <f>SUMIFS('2013Figures'!$J:$J,'2013Figures'!$C:$C,$A344,'2013Figures'!$E:$E,$B$1)</f>
        <v>0</v>
      </c>
      <c r="E344" s="18">
        <f>SUMIFS('2013Figures'!$J:$J,'2013Figures'!$C:$C,$A344,'2013Figures'!$B:$B,"BrokerToCy",'2013Figures'!$G:$G,"E1",'2013Figures'!$E:$E,$B$1)</f>
        <v>0</v>
      </c>
      <c r="F344" s="18">
        <f>SUMIFS('2013Figures'!$J:$J,'2013Figures'!$C:$C,$A344,'2013Figures'!$B:$B,"BrokerToCy",'2013Figures'!$G:$G,"P1",'2013Figures'!$E:$E,$B$1)</f>
        <v>0</v>
      </c>
      <c r="G344" s="18">
        <f>SUMIFS('2013Figures'!$J:$J,'2013Figures'!$C:$C,$A344,'2013Figures'!$B:$B,"CyToBroker",'2013Figures'!$G:$G,"E1",'2013Figures'!$E:$E,$B$1)</f>
        <v>0</v>
      </c>
      <c r="H344" s="18">
        <f>SUMIFS('2013Figures'!$J:$J,'2013Figures'!$C:$C,$A344,'2013Figures'!$B:$B,"CyToBroker",'2013Figures'!$G:$G,"P1",'2013Figures'!$E:$E,$B$1)</f>
        <v>0</v>
      </c>
      <c r="I344" s="28"/>
      <c r="J344" s="17"/>
      <c r="K344" s="28"/>
      <c r="L344" s="50">
        <f>SUMIFS('2012Figures'!$J:$J,'2012Figures'!$C:$C,$A344,'2012Figures'!$E:$E,$B$1)</f>
        <v>0</v>
      </c>
      <c r="M344" s="50">
        <f>SUMIFS('2012Figures'!$J:$J,'2012Figures'!$C:$C,$A344,'2012Figures'!$B:$B,"BrokerToCy",'2012Figures'!$G:$G,"E1",'2012Figures'!$E:$E,$B$1)</f>
        <v>0</v>
      </c>
      <c r="N344" s="50">
        <f>SUMIFS('2012Figures'!$J:$J,'2012Figures'!$C:$C,$A344,'2012Figures'!$B:$B,"BrokerToCy",'2012Figures'!$G:$G,"P1",'2012Figures'!$E:$E,$B$1)</f>
        <v>0</v>
      </c>
      <c r="O344" s="50">
        <f>SUMIFS('2012Figures'!$J:$J,'2012Figures'!$C:$C,$A344,'2012Figures'!$B:$B,"CyToBroker",'2012Figures'!$G:$G,"E1",'2012Figures'!$E:$E,$B$1)</f>
        <v>0</v>
      </c>
      <c r="P344" s="50">
        <f>SUMIFS('2012Figures'!$J:$J,'2012Figures'!$C:$C,$A344,'2012Figures'!$B:$B,"CyToBroker",'2012Figures'!$G:$G,"P1",'2012Figures'!$E:$E,$B$1)</f>
        <v>0</v>
      </c>
      <c r="Q344" s="28"/>
      <c r="R344" s="46" t="str">
        <f t="shared" ref="R344:V408" si="33">IF(L344=0,"",ROUND(D344/L344-1,2))</f>
        <v/>
      </c>
      <c r="S344" s="46" t="str">
        <f t="shared" si="33"/>
        <v/>
      </c>
      <c r="T344" s="46" t="str">
        <f t="shared" si="33"/>
        <v/>
      </c>
      <c r="U344" s="46" t="str">
        <f t="shared" si="33"/>
        <v/>
      </c>
      <c r="V344" s="46" t="str">
        <f t="shared" si="33"/>
        <v/>
      </c>
    </row>
    <row r="345" spans="1:22" x14ac:dyDescent="0.2">
      <c r="A345" s="1">
        <v>305</v>
      </c>
      <c r="B345" s="1" t="s">
        <v>119</v>
      </c>
      <c r="C345" s="8">
        <v>1</v>
      </c>
      <c r="D345" s="29">
        <f>SUMIFS('2013Figures'!$J:$J,'2013Figures'!$C:$C,$A345,'2013Figures'!$H:$H,$B345,'2013Figures'!$I:$I,$C345,'2013Figures'!$E:$E,$B$1)</f>
        <v>0</v>
      </c>
      <c r="E345" s="9">
        <f>SUMIFS('2013Figures'!$J:$J,'2013Figures'!$C:$C,$A345,'2013Figures'!$H:$H,$B345,'2013Figures'!$I:$I,$C345,'2013Figures'!$B:$B,"BrokerToCy",'2013Figures'!$G:$G,"E1",'2013Figures'!$E:$E,$B$1)</f>
        <v>0</v>
      </c>
      <c r="F345" s="9">
        <f>SUMIFS('2013Figures'!$J:$J,'2013Figures'!$C:$C,$A345,'2013Figures'!$H:$H,$B345,'2013Figures'!$I:$I,$C345,'2013Figures'!$B:$B,"BrokerToCy",'2013Figures'!$G:$G,"P1",'2013Figures'!$E:$E,$B$1)</f>
        <v>0</v>
      </c>
      <c r="G345" s="9">
        <f>SUMIFS('2013Figures'!$J:$J,'2013Figures'!$C:$C,$A345,'2013Figures'!$H:$H,$B345,'2013Figures'!$I:$I,$C345,'2013Figures'!$B:$B,"CyToBroker",'2013Figures'!$G:$G,"E1",'2013Figures'!$E:$E,$B$1)</f>
        <v>0</v>
      </c>
      <c r="H345" s="9">
        <f>SUMIFS('2013Figures'!$J:$J,'2013Figures'!$C:$C,$A345,'2013Figures'!$H:$H,$B345,'2013Figures'!$I:$I,$C345,'2013Figures'!$B:$B,"CyToBroker",'2013Figures'!$G:$G,"P1",'2013Figures'!$E:$E,$B$1)</f>
        <v>0</v>
      </c>
      <c r="J345" s="8" t="s">
        <v>131</v>
      </c>
      <c r="L345" s="42">
        <f>SUMIFS('2012Figures'!$J:$J,'2012Figures'!$C:$C,$A345,'2012Figures'!$H:$H,$B345,'2012Figures'!$I:$I,$C345,'2012Figures'!$E:$E,$B$1)</f>
        <v>0</v>
      </c>
      <c r="M345" s="52">
        <f>SUMIFS('2012Figures'!$J:$J,'2012Figures'!$C:$C,$A345,'2012Figures'!$H:$H,$B345,'2012Figures'!$I:$I,$C345,'2012Figures'!$B:$B,"BrokerToCy",'2012Figures'!$G:$G,"E1",'2012Figures'!$E:$E,$B$1)</f>
        <v>0</v>
      </c>
      <c r="N345" s="52">
        <f>SUMIFS('2012Figures'!$J:$J,'2012Figures'!$C:$C,$A345,'2012Figures'!$H:$H,$B345,'2012Figures'!$I:$I,$C345,'2012Figures'!$B:$B,"BrokerToCy",'2012Figures'!$G:$G,"P1",'2012Figures'!$E:$E,$B$1)</f>
        <v>0</v>
      </c>
      <c r="O345" s="52">
        <f>SUMIFS('2012Figures'!$J:$J,'2012Figures'!$C:$C,$A345,'2012Figures'!$H:$H,$B345,'2012Figures'!$I:$I,$C345,'2012Figures'!$B:$B,"CyToBroker",'2012Figures'!$G:$G,"E1",'2012Figures'!$E:$E,$B$1)</f>
        <v>0</v>
      </c>
      <c r="P345" s="52">
        <f>SUMIFS('2012Figures'!$J:$J,'2012Figures'!$C:$C,$A345,'2012Figures'!$H:$H,$B345,'2012Figures'!$I:$I,$C345,'2012Figures'!$B:$B,"CyToBroker",'2012Figures'!$G:$G,"P1",'2012Figures'!$E:$E,$B$1)</f>
        <v>0</v>
      </c>
      <c r="R345" s="46" t="str">
        <f t="shared" si="33"/>
        <v/>
      </c>
      <c r="S345" s="46" t="str">
        <f t="shared" si="33"/>
        <v/>
      </c>
      <c r="T345" s="46" t="str">
        <f t="shared" si="33"/>
        <v/>
      </c>
      <c r="U345" s="46" t="str">
        <f t="shared" si="33"/>
        <v/>
      </c>
      <c r="V345" s="46" t="str">
        <f t="shared" si="33"/>
        <v/>
      </c>
    </row>
    <row r="346" spans="1:22" x14ac:dyDescent="0.2">
      <c r="A346" s="1">
        <v>305</v>
      </c>
      <c r="B346" s="1" t="s">
        <v>119</v>
      </c>
      <c r="D346" s="29">
        <f>SUMIFS('2013Figures'!$J:$J,'2013Figures'!$C:$C,$A346,'2013Figures'!$I:$I,"",'2013Figures'!$E:$E,$B$1)</f>
        <v>0</v>
      </c>
      <c r="E346" s="9">
        <f>SUMIFS('2013Figures'!$J:$J,'2013Figures'!$C:$C,$A346,'2013Figures'!$I:$I,"",'2013Figures'!$B:$B,"BrokerToCy",'2013Figures'!$G:$G,"E1",'2013Figures'!$E:$E,$B$1)</f>
        <v>0</v>
      </c>
      <c r="F346" s="9">
        <f>SUMIFS('2013Figures'!$J:$J,'2013Figures'!$C:$C,$A346,'2013Figures'!$I:$I,"",'2013Figures'!$B:$B,"BrokerToCy",'2013Figures'!$G:$G,"P1",'2013Figures'!$E:$E,$B$1)</f>
        <v>0</v>
      </c>
      <c r="G346" s="9">
        <f>SUMIFS('2013Figures'!$J:$J,'2013Figures'!$C:$C,$A346,'2013Figures'!$I:$I,"",'2013Figures'!$B:$B,"CyToBroker",'2013Figures'!$G:$G,"E1",'2013Figures'!$E:$E,$B$1)</f>
        <v>0</v>
      </c>
      <c r="H346" s="9">
        <f>SUMIFS('2013Figures'!$J:$J,'2013Figures'!$C:$C,$A346,'2013Figures'!$I:$I,"",'2013Figures'!$B:$B,"CyToBroker",'2013Figures'!$G:$G,"P1",'2013Figures'!$E:$E,$B$1)</f>
        <v>0</v>
      </c>
      <c r="J346" s="8" t="s">
        <v>131</v>
      </c>
      <c r="L346" s="42">
        <f>SUMIFS('2012Figures'!$J:$J,'2012Figures'!$C:$C,$A346,'2012Figures'!$I:$I,"",'2012Figures'!$E:$E,$B$1)</f>
        <v>0</v>
      </c>
      <c r="M346" s="52">
        <f>SUMIFS('2012Figures'!$J:$J,'2012Figures'!$C:$C,$A346,'2012Figures'!$I:$I,"",'2012Figures'!$B:$B,"BrokerToCy",'2012Figures'!$G:$G,"E1",'2012Figures'!$E:$E,$B$1)</f>
        <v>0</v>
      </c>
      <c r="N346" s="52">
        <f>SUMIFS('2012Figures'!$J:$J,'2012Figures'!$C:$C,$A346,'2012Figures'!$I:$I,"",'2012Figures'!$B:$B,"BrokerToCy",'2012Figures'!$G:$G,"P1",'2012Figures'!$E:$E,$B$1)</f>
        <v>0</v>
      </c>
      <c r="O346" s="52">
        <f>SUMIFS('2012Figures'!$J:$J,'2012Figures'!$C:$C,$A346,'2012Figures'!$I:$I,"",'2012Figures'!$B:$B,"CyToBroker",'2012Figures'!$G:$G,"E1",'2012Figures'!$E:$E,$B$1)</f>
        <v>0</v>
      </c>
      <c r="P346" s="52">
        <f>SUMIFS('2012Figures'!$J:$J,'2012Figures'!$C:$C,$A346,'2012Figures'!$I:$I,"",'2012Figures'!$B:$B,"CyToBroker",'2012Figures'!$G:$G,"P1",'2012Figures'!$E:$E,$B$1)</f>
        <v>0</v>
      </c>
      <c r="R346" s="46" t="str">
        <f t="shared" si="33"/>
        <v/>
      </c>
      <c r="S346" s="46" t="str">
        <f t="shared" si="33"/>
        <v/>
      </c>
      <c r="T346" s="46" t="str">
        <f t="shared" si="33"/>
        <v/>
      </c>
      <c r="U346" s="46" t="str">
        <f t="shared" si="33"/>
        <v/>
      </c>
      <c r="V346" s="46" t="str">
        <f t="shared" si="33"/>
        <v/>
      </c>
    </row>
    <row r="347" spans="1:22" x14ac:dyDescent="0.2">
      <c r="A347" s="21"/>
      <c r="B347" s="21" t="s">
        <v>92</v>
      </c>
      <c r="C347" s="22"/>
      <c r="D347" s="23">
        <f>SUM(E347:H347)</f>
        <v>0</v>
      </c>
      <c r="E347" s="23">
        <f>SUM(E345:E346)</f>
        <v>0</v>
      </c>
      <c r="F347" s="23">
        <f>SUM(F345:F346)</f>
        <v>0</v>
      </c>
      <c r="G347" s="23">
        <f>SUM(G345:G346)</f>
        <v>0</v>
      </c>
      <c r="H347" s="23">
        <f>SUM(H345:H346)</f>
        <v>0</v>
      </c>
      <c r="I347" s="21"/>
      <c r="J347" s="22"/>
      <c r="K347" s="21"/>
      <c r="L347" s="43">
        <f>SUM(M347:P347)</f>
        <v>0</v>
      </c>
      <c r="M347" s="43">
        <f>SUM(M345:M346)</f>
        <v>0</v>
      </c>
      <c r="N347" s="43">
        <f>SUM(N345:N346)</f>
        <v>0</v>
      </c>
      <c r="O347" s="43">
        <f>SUM(O345:O346)</f>
        <v>0</v>
      </c>
      <c r="P347" s="43">
        <f>SUM(P345:P346)</f>
        <v>0</v>
      </c>
      <c r="Q347" s="21"/>
      <c r="R347" s="21"/>
      <c r="S347" s="21"/>
      <c r="T347" s="21"/>
      <c r="U347" s="21"/>
      <c r="V347" s="21"/>
    </row>
    <row r="348" spans="1:22" x14ac:dyDescent="0.2">
      <c r="A348" s="28">
        <v>306</v>
      </c>
      <c r="B348" s="28" t="s">
        <v>120</v>
      </c>
      <c r="C348" s="17" t="s">
        <v>88</v>
      </c>
      <c r="D348" s="18">
        <f>SUMIFS('2013Figures'!$J:$J,'2013Figures'!$C:$C,$A348,'2013Figures'!$E:$E,$B$1)</f>
        <v>0</v>
      </c>
      <c r="E348" s="18">
        <f>SUMIFS('2013Figures'!$J:$J,'2013Figures'!$C:$C,$A348,'2013Figures'!$B:$B,"BrokerToCy",'2013Figures'!$G:$G,"E1",'2013Figures'!$E:$E,$B$1)</f>
        <v>0</v>
      </c>
      <c r="F348" s="18">
        <f>SUMIFS('2013Figures'!$J:$J,'2013Figures'!$C:$C,$A348,'2013Figures'!$B:$B,"BrokerToCy",'2013Figures'!$G:$G,"P1",'2013Figures'!$E:$E,$B$1)</f>
        <v>0</v>
      </c>
      <c r="G348" s="18">
        <f>SUMIFS('2013Figures'!$J:$J,'2013Figures'!$C:$C,$A348,'2013Figures'!$B:$B,"CyToBroker",'2013Figures'!$G:$G,"E1",'2013Figures'!$E:$E,$B$1)</f>
        <v>0</v>
      </c>
      <c r="H348" s="18">
        <f>SUMIFS('2013Figures'!$J:$J,'2013Figures'!$C:$C,$A348,'2013Figures'!$B:$B,"CyToBroker",'2013Figures'!$G:$G,"P1",'2013Figures'!$E:$E,$B$1)</f>
        <v>0</v>
      </c>
      <c r="I348" s="28"/>
      <c r="J348" s="17"/>
      <c r="K348" s="28"/>
      <c r="L348" s="50">
        <f>SUMIFS('2012Figures'!$J:$J,'2012Figures'!$C:$C,$A348,'2012Figures'!$E:$E,$B$1)</f>
        <v>0</v>
      </c>
      <c r="M348" s="50">
        <f>SUMIFS('2012Figures'!$J:$J,'2012Figures'!$C:$C,$A348,'2012Figures'!$B:$B,"BrokerToCy",'2012Figures'!$G:$G,"E1",'2012Figures'!$E:$E,$B$1)</f>
        <v>0</v>
      </c>
      <c r="N348" s="50">
        <f>SUMIFS('2012Figures'!$J:$J,'2012Figures'!$C:$C,$A348,'2012Figures'!$B:$B,"BrokerToCy",'2012Figures'!$G:$G,"P1",'2012Figures'!$E:$E,$B$1)</f>
        <v>0</v>
      </c>
      <c r="O348" s="50">
        <f>SUMIFS('2012Figures'!$J:$J,'2012Figures'!$C:$C,$A348,'2012Figures'!$B:$B,"CyToBroker",'2012Figures'!$G:$G,"E1",'2012Figures'!$E:$E,$B$1)</f>
        <v>0</v>
      </c>
      <c r="P348" s="50">
        <f>SUMIFS('2012Figures'!$J:$J,'2012Figures'!$C:$C,$A348,'2012Figures'!$B:$B,"CyToBroker",'2012Figures'!$G:$G,"P1",'2012Figures'!$E:$E,$B$1)</f>
        <v>0</v>
      </c>
      <c r="Q348" s="28"/>
      <c r="R348" s="46" t="str">
        <f t="shared" ref="R348:V412" si="34">IF(L348=0,"",ROUND(D348/L348-1,2))</f>
        <v/>
      </c>
      <c r="S348" s="46" t="str">
        <f t="shared" si="34"/>
        <v/>
      </c>
      <c r="T348" s="46" t="str">
        <f t="shared" si="34"/>
        <v/>
      </c>
      <c r="U348" s="46" t="str">
        <f t="shared" si="34"/>
        <v/>
      </c>
      <c r="V348" s="46" t="str">
        <f t="shared" si="34"/>
        <v/>
      </c>
    </row>
    <row r="349" spans="1:22" x14ac:dyDescent="0.2">
      <c r="A349" s="1">
        <v>306</v>
      </c>
      <c r="B349" s="1" t="s">
        <v>120</v>
      </c>
      <c r="C349" s="8">
        <v>3</v>
      </c>
      <c r="D349" s="29">
        <f>SUMIFS('2013Figures'!$J:$J,'2013Figures'!$C:$C,$A349,'2013Figures'!$H:$H,$B349,'2013Figures'!$I:$I,$C349,'2013Figures'!$E:$E,$B$1)</f>
        <v>0</v>
      </c>
      <c r="E349" s="9">
        <f>SUMIFS('2013Figures'!$J:$J,'2013Figures'!$C:$C,$A349,'2013Figures'!$H:$H,$B349,'2013Figures'!$I:$I,$C349,'2013Figures'!$B:$B,"BrokerToCy",'2013Figures'!$G:$G,"E1",'2013Figures'!$E:$E,$B$1)</f>
        <v>0</v>
      </c>
      <c r="F349" s="9">
        <f>SUMIFS('2013Figures'!$J:$J,'2013Figures'!$C:$C,$A349,'2013Figures'!$H:$H,$B349,'2013Figures'!$I:$I,$C349,'2013Figures'!$B:$B,"BrokerToCy",'2013Figures'!$G:$G,"P1",'2013Figures'!$E:$E,$B$1)</f>
        <v>0</v>
      </c>
      <c r="G349" s="9">
        <f>SUMIFS('2013Figures'!$J:$J,'2013Figures'!$C:$C,$A349,'2013Figures'!$H:$H,$B349,'2013Figures'!$I:$I,$C349,'2013Figures'!$B:$B,"CyToBroker",'2013Figures'!$G:$G,"E1",'2013Figures'!$E:$E,$B$1)</f>
        <v>0</v>
      </c>
      <c r="H349" s="9">
        <f>SUMIFS('2013Figures'!$J:$J,'2013Figures'!$C:$C,$A349,'2013Figures'!$H:$H,$B349,'2013Figures'!$I:$I,$C349,'2013Figures'!$B:$B,"CyToBroker",'2013Figures'!$G:$G,"P1",'2013Figures'!$E:$E,$B$1)</f>
        <v>0</v>
      </c>
      <c r="I349" s="33"/>
      <c r="J349" s="34">
        <v>201401</v>
      </c>
      <c r="K349" s="33"/>
      <c r="L349" s="42">
        <f>SUMIFS('2012Figures'!$J:$J,'2012Figures'!$C:$C,$A349,'2012Figures'!$H:$H,$B349,'2012Figures'!$I:$I,$C349,'2012Figures'!$E:$E,$B$1)</f>
        <v>0</v>
      </c>
      <c r="M349" s="52">
        <f>SUMIFS('2012Figures'!$J:$J,'2012Figures'!$C:$C,$A349,'2012Figures'!$H:$H,$B349,'2012Figures'!$I:$I,$C349,'2012Figures'!$B:$B,"BrokerToCy",'2012Figures'!$G:$G,"E1",'2012Figures'!$E:$E,$B$1)</f>
        <v>0</v>
      </c>
      <c r="N349" s="52">
        <f>SUMIFS('2012Figures'!$J:$J,'2012Figures'!$C:$C,$A349,'2012Figures'!$H:$H,$B349,'2012Figures'!$I:$I,$C349,'2012Figures'!$B:$B,"BrokerToCy",'2012Figures'!$G:$G,"P1",'2012Figures'!$E:$E,$B$1)</f>
        <v>0</v>
      </c>
      <c r="O349" s="52">
        <f>SUMIFS('2012Figures'!$J:$J,'2012Figures'!$C:$C,$A349,'2012Figures'!$H:$H,$B349,'2012Figures'!$I:$I,$C349,'2012Figures'!$B:$B,"CyToBroker",'2012Figures'!$G:$G,"E1",'2012Figures'!$E:$E,$B$1)</f>
        <v>0</v>
      </c>
      <c r="P349" s="52">
        <f>SUMIFS('2012Figures'!$J:$J,'2012Figures'!$C:$C,$A349,'2012Figures'!$H:$H,$B349,'2012Figures'!$I:$I,$C349,'2012Figures'!$B:$B,"CyToBroker",'2012Figures'!$G:$G,"P1",'2012Figures'!$E:$E,$B$1)</f>
        <v>0</v>
      </c>
      <c r="Q349" s="33"/>
      <c r="R349" s="46" t="str">
        <f t="shared" si="34"/>
        <v/>
      </c>
      <c r="S349" s="46" t="str">
        <f t="shared" si="34"/>
        <v/>
      </c>
      <c r="T349" s="46" t="str">
        <f t="shared" si="34"/>
        <v/>
      </c>
      <c r="U349" s="46" t="str">
        <f t="shared" si="34"/>
        <v/>
      </c>
      <c r="V349" s="46" t="str">
        <f t="shared" si="34"/>
        <v/>
      </c>
    </row>
    <row r="350" spans="1:22" x14ac:dyDescent="0.2">
      <c r="A350" s="1">
        <v>306</v>
      </c>
      <c r="B350" s="1" t="s">
        <v>120</v>
      </c>
      <c r="C350" s="8">
        <v>2</v>
      </c>
      <c r="D350" s="29">
        <f>SUMIFS('2013Figures'!$J:$J,'2013Figures'!$C:$C,$A350,'2013Figures'!$H:$H,$B350,'2013Figures'!$I:$I,$C350,'2013Figures'!$E:$E,$B$1)</f>
        <v>0</v>
      </c>
      <c r="E350" s="9">
        <f>SUMIFS('2013Figures'!$J:$J,'2013Figures'!$C:$C,$A350,'2013Figures'!$H:$H,$B350,'2013Figures'!$I:$I,$C350,'2013Figures'!$B:$B,"BrokerToCy",'2013Figures'!$G:$G,"E1",'2013Figures'!$E:$E,$B$1)</f>
        <v>0</v>
      </c>
      <c r="F350" s="9">
        <f>SUMIFS('2013Figures'!$J:$J,'2013Figures'!$C:$C,$A350,'2013Figures'!$H:$H,$B350,'2013Figures'!$I:$I,$C350,'2013Figures'!$B:$B,"BrokerToCy",'2013Figures'!$G:$G,"P1",'2013Figures'!$E:$E,$B$1)</f>
        <v>0</v>
      </c>
      <c r="G350" s="9">
        <f>SUMIFS('2013Figures'!$J:$J,'2013Figures'!$C:$C,$A350,'2013Figures'!$H:$H,$B350,'2013Figures'!$I:$I,$C350,'2013Figures'!$B:$B,"CyToBroker",'2013Figures'!$G:$G,"E1",'2013Figures'!$E:$E,$B$1)</f>
        <v>0</v>
      </c>
      <c r="H350" s="9">
        <f>SUMIFS('2013Figures'!$J:$J,'2013Figures'!$C:$C,$A350,'2013Figures'!$H:$H,$B350,'2013Figures'!$I:$I,$C350,'2013Figures'!$B:$B,"CyToBroker",'2013Figures'!$G:$G,"P1",'2013Figures'!$E:$E,$B$1)</f>
        <v>0</v>
      </c>
      <c r="I350" s="30"/>
      <c r="J350" s="31">
        <v>201301</v>
      </c>
      <c r="K350" s="30"/>
      <c r="L350" s="42">
        <f>SUMIFS('2012Figures'!$J:$J,'2012Figures'!$C:$C,$A350,'2012Figures'!$H:$H,$B350,'2012Figures'!$I:$I,$C350,'2012Figures'!$E:$E,$B$1)</f>
        <v>0</v>
      </c>
      <c r="M350" s="52">
        <f>SUMIFS('2012Figures'!$J:$J,'2012Figures'!$C:$C,$A350,'2012Figures'!$H:$H,$B350,'2012Figures'!$I:$I,$C350,'2012Figures'!$B:$B,"BrokerToCy",'2012Figures'!$G:$G,"E1",'2012Figures'!$E:$E,$B$1)</f>
        <v>0</v>
      </c>
      <c r="N350" s="52">
        <f>SUMIFS('2012Figures'!$J:$J,'2012Figures'!$C:$C,$A350,'2012Figures'!$H:$H,$B350,'2012Figures'!$I:$I,$C350,'2012Figures'!$B:$B,"BrokerToCy",'2012Figures'!$G:$G,"P1",'2012Figures'!$E:$E,$B$1)</f>
        <v>0</v>
      </c>
      <c r="O350" s="52">
        <f>SUMIFS('2012Figures'!$J:$J,'2012Figures'!$C:$C,$A350,'2012Figures'!$H:$H,$B350,'2012Figures'!$I:$I,$C350,'2012Figures'!$B:$B,"CyToBroker",'2012Figures'!$G:$G,"E1",'2012Figures'!$E:$E,$B$1)</f>
        <v>0</v>
      </c>
      <c r="P350" s="52">
        <f>SUMIFS('2012Figures'!$J:$J,'2012Figures'!$C:$C,$A350,'2012Figures'!$H:$H,$B350,'2012Figures'!$I:$I,$C350,'2012Figures'!$B:$B,"CyToBroker",'2012Figures'!$G:$G,"P1",'2012Figures'!$E:$E,$B$1)</f>
        <v>0</v>
      </c>
      <c r="Q350" s="30"/>
      <c r="R350" s="46" t="str">
        <f t="shared" si="34"/>
        <v/>
      </c>
      <c r="S350" s="46" t="str">
        <f t="shared" si="34"/>
        <v/>
      </c>
      <c r="T350" s="46" t="str">
        <f t="shared" si="34"/>
        <v/>
      </c>
      <c r="U350" s="46" t="str">
        <f t="shared" si="34"/>
        <v/>
      </c>
      <c r="V350" s="46" t="str">
        <f t="shared" si="34"/>
        <v/>
      </c>
    </row>
    <row r="351" spans="1:22" x14ac:dyDescent="0.2">
      <c r="A351" s="1">
        <v>306</v>
      </c>
      <c r="B351" s="1" t="s">
        <v>120</v>
      </c>
      <c r="C351" s="8">
        <v>1</v>
      </c>
      <c r="D351" s="29">
        <f>SUMIFS('2013Figures'!$J:$J,'2013Figures'!$C:$C,$A351,'2013Figures'!$H:$H,$B351,'2013Figures'!$I:$I,$C351,'2013Figures'!$E:$E,$B$1)</f>
        <v>0</v>
      </c>
      <c r="E351" s="9">
        <f>SUMIFS('2013Figures'!$J:$J,'2013Figures'!$C:$C,$A351,'2013Figures'!$H:$H,$B351,'2013Figures'!$I:$I,$C351,'2013Figures'!$B:$B,"BrokerToCy",'2013Figures'!$G:$G,"E1",'2013Figures'!$E:$E,$B$1)</f>
        <v>0</v>
      </c>
      <c r="F351" s="9">
        <f>SUMIFS('2013Figures'!$J:$J,'2013Figures'!$C:$C,$A351,'2013Figures'!$H:$H,$B351,'2013Figures'!$I:$I,$C351,'2013Figures'!$B:$B,"BrokerToCy",'2013Figures'!$G:$G,"P1",'2013Figures'!$E:$E,$B$1)</f>
        <v>0</v>
      </c>
      <c r="G351" s="9">
        <f>SUMIFS('2013Figures'!$J:$J,'2013Figures'!$C:$C,$A351,'2013Figures'!$H:$H,$B351,'2013Figures'!$I:$I,$C351,'2013Figures'!$B:$B,"CyToBroker",'2013Figures'!$G:$G,"E1",'2013Figures'!$E:$E,$B$1)</f>
        <v>0</v>
      </c>
      <c r="H351" s="9">
        <f>SUMIFS('2013Figures'!$J:$J,'2013Figures'!$C:$C,$A351,'2013Figures'!$H:$H,$B351,'2013Figures'!$I:$I,$C351,'2013Figures'!$B:$B,"CyToBroker",'2013Figures'!$G:$G,"P1",'2013Figures'!$E:$E,$B$1)</f>
        <v>0</v>
      </c>
      <c r="J351" s="8">
        <v>200801</v>
      </c>
      <c r="L351" s="42">
        <f>SUMIFS('2012Figures'!$J:$J,'2012Figures'!$C:$C,$A351,'2012Figures'!$H:$H,$B351,'2012Figures'!$I:$I,$C351,'2012Figures'!$E:$E,$B$1)</f>
        <v>0</v>
      </c>
      <c r="M351" s="52">
        <f>SUMIFS('2012Figures'!$J:$J,'2012Figures'!$C:$C,$A351,'2012Figures'!$H:$H,$B351,'2012Figures'!$I:$I,$C351,'2012Figures'!$B:$B,"BrokerToCy",'2012Figures'!$G:$G,"E1",'2012Figures'!$E:$E,$B$1)</f>
        <v>0</v>
      </c>
      <c r="N351" s="52">
        <f>SUMIFS('2012Figures'!$J:$J,'2012Figures'!$C:$C,$A351,'2012Figures'!$H:$H,$B351,'2012Figures'!$I:$I,$C351,'2012Figures'!$B:$B,"BrokerToCy",'2012Figures'!$G:$G,"P1",'2012Figures'!$E:$E,$B$1)</f>
        <v>0</v>
      </c>
      <c r="O351" s="52">
        <f>SUMIFS('2012Figures'!$J:$J,'2012Figures'!$C:$C,$A351,'2012Figures'!$H:$H,$B351,'2012Figures'!$I:$I,$C351,'2012Figures'!$B:$B,"CyToBroker",'2012Figures'!$G:$G,"E1",'2012Figures'!$E:$E,$B$1)</f>
        <v>0</v>
      </c>
      <c r="P351" s="52">
        <f>SUMIFS('2012Figures'!$J:$J,'2012Figures'!$C:$C,$A351,'2012Figures'!$H:$H,$B351,'2012Figures'!$I:$I,$C351,'2012Figures'!$B:$B,"CyToBroker",'2012Figures'!$G:$G,"P1",'2012Figures'!$E:$E,$B$1)</f>
        <v>0</v>
      </c>
      <c r="R351" s="46" t="str">
        <f t="shared" si="34"/>
        <v/>
      </c>
      <c r="S351" s="46" t="str">
        <f t="shared" si="34"/>
        <v/>
      </c>
      <c r="T351" s="46" t="str">
        <f t="shared" si="34"/>
        <v/>
      </c>
      <c r="U351" s="46" t="str">
        <f t="shared" si="34"/>
        <v/>
      </c>
      <c r="V351" s="46" t="str">
        <f t="shared" si="34"/>
        <v/>
      </c>
    </row>
    <row r="352" spans="1:22" x14ac:dyDescent="0.2">
      <c r="A352" s="1">
        <v>306</v>
      </c>
      <c r="B352" s="1" t="s">
        <v>120</v>
      </c>
      <c r="D352" s="29">
        <f>SUMIFS('2013Figures'!$J:$J,'2013Figures'!$C:$C,$A352,'2013Figures'!$I:$I,"",'2013Figures'!$E:$E,$B$1)</f>
        <v>0</v>
      </c>
      <c r="E352" s="9">
        <f>SUMIFS('2013Figures'!$J:$J,'2013Figures'!$C:$C,$A352,'2013Figures'!$I:$I,"",'2013Figures'!$B:$B,"BrokerToCy",'2013Figures'!$G:$G,"E1",'2013Figures'!$E:$E,$B$1)</f>
        <v>0</v>
      </c>
      <c r="F352" s="9">
        <f>SUMIFS('2013Figures'!$J:$J,'2013Figures'!$C:$C,$A352,'2013Figures'!$I:$I,"",'2013Figures'!$B:$B,"BrokerToCy",'2013Figures'!$G:$G,"P1",'2013Figures'!$E:$E,$B$1)</f>
        <v>0</v>
      </c>
      <c r="G352" s="9">
        <f>SUMIFS('2013Figures'!$J:$J,'2013Figures'!$C:$C,$A352,'2013Figures'!$I:$I,"",'2013Figures'!$B:$B,"CyToBroker",'2013Figures'!$G:$G,"E1",'2013Figures'!$E:$E,$B$1)</f>
        <v>0</v>
      </c>
      <c r="H352" s="9">
        <f>SUMIFS('2013Figures'!$J:$J,'2013Figures'!$C:$C,$A352,'2013Figures'!$I:$I,"",'2013Figures'!$B:$B,"CyToBroker",'2013Figures'!$G:$G,"P1",'2013Figures'!$E:$E,$B$1)</f>
        <v>0</v>
      </c>
      <c r="J352" s="8" t="s">
        <v>131</v>
      </c>
      <c r="L352" s="42">
        <f>SUMIFS('2012Figures'!$J:$J,'2012Figures'!$C:$C,$A352,'2012Figures'!$I:$I,"",'2012Figures'!$E:$E,$B$1)</f>
        <v>0</v>
      </c>
      <c r="M352" s="52">
        <f>SUMIFS('2012Figures'!$J:$J,'2012Figures'!$C:$C,$A352,'2012Figures'!$I:$I,"",'2012Figures'!$B:$B,"BrokerToCy",'2012Figures'!$G:$G,"E1",'2012Figures'!$E:$E,$B$1)</f>
        <v>0</v>
      </c>
      <c r="N352" s="52">
        <f>SUMIFS('2012Figures'!$J:$J,'2012Figures'!$C:$C,$A352,'2012Figures'!$I:$I,"",'2012Figures'!$B:$B,"BrokerToCy",'2012Figures'!$G:$G,"P1",'2012Figures'!$E:$E,$B$1)</f>
        <v>0</v>
      </c>
      <c r="O352" s="52">
        <f>SUMIFS('2012Figures'!$J:$J,'2012Figures'!$C:$C,$A352,'2012Figures'!$I:$I,"",'2012Figures'!$B:$B,"CyToBroker",'2012Figures'!$G:$G,"E1",'2012Figures'!$E:$E,$B$1)</f>
        <v>0</v>
      </c>
      <c r="P352" s="52">
        <f>SUMIFS('2012Figures'!$J:$J,'2012Figures'!$C:$C,$A352,'2012Figures'!$I:$I,"",'2012Figures'!$B:$B,"CyToBroker",'2012Figures'!$G:$G,"P1",'2012Figures'!$E:$E,$B$1)</f>
        <v>0</v>
      </c>
      <c r="R352" s="46" t="str">
        <f t="shared" si="34"/>
        <v/>
      </c>
      <c r="S352" s="46" t="str">
        <f t="shared" si="34"/>
        <v/>
      </c>
      <c r="T352" s="46" t="str">
        <f t="shared" si="34"/>
        <v/>
      </c>
      <c r="U352" s="46" t="str">
        <f t="shared" si="34"/>
        <v/>
      </c>
      <c r="V352" s="46" t="str">
        <f t="shared" si="34"/>
        <v/>
      </c>
    </row>
    <row r="353" spans="1:22" x14ac:dyDescent="0.2">
      <c r="A353" s="21"/>
      <c r="B353" s="21" t="s">
        <v>92</v>
      </c>
      <c r="C353" s="22"/>
      <c r="D353" s="23">
        <f>SUM(E353:H353)</f>
        <v>0</v>
      </c>
      <c r="E353" s="23">
        <f>SUM(E349:E352)</f>
        <v>0</v>
      </c>
      <c r="F353" s="23">
        <f>SUM(F349:F352)</f>
        <v>0</v>
      </c>
      <c r="G353" s="23">
        <f>SUM(G349:G352)</f>
        <v>0</v>
      </c>
      <c r="H353" s="23">
        <f>SUM(H349:H352)</f>
        <v>0</v>
      </c>
      <c r="I353" s="21"/>
      <c r="J353" s="22"/>
      <c r="K353" s="21"/>
      <c r="L353" s="43">
        <f>SUM(M353:P353)</f>
        <v>0</v>
      </c>
      <c r="M353" s="43">
        <f>SUM(M349:M352)</f>
        <v>0</v>
      </c>
      <c r="N353" s="43">
        <f>SUM(N349:N352)</f>
        <v>0</v>
      </c>
      <c r="O353" s="43">
        <f>SUM(O349:O352)</f>
        <v>0</v>
      </c>
      <c r="P353" s="43">
        <f>SUM(P349:P352)</f>
        <v>0</v>
      </c>
      <c r="Q353" s="21"/>
      <c r="R353" s="21"/>
      <c r="S353" s="21"/>
      <c r="T353" s="21"/>
      <c r="U353" s="21"/>
      <c r="V353" s="21"/>
    </row>
    <row r="354" spans="1:22" x14ac:dyDescent="0.2">
      <c r="A354" s="28">
        <v>307</v>
      </c>
      <c r="B354" s="28" t="s">
        <v>121</v>
      </c>
      <c r="C354" s="17" t="s">
        <v>88</v>
      </c>
      <c r="D354" s="18">
        <f>SUMIFS('2013Figures'!$J:$J,'2013Figures'!$C:$C,$A354,'2013Figures'!$E:$E,$B$1)</f>
        <v>0</v>
      </c>
      <c r="E354" s="18">
        <f>SUMIFS('2013Figures'!$J:$J,'2013Figures'!$C:$C,$A354,'2013Figures'!$B:$B,"BrokerToCy",'2013Figures'!$G:$G,"E1",'2013Figures'!$E:$E,$B$1)</f>
        <v>0</v>
      </c>
      <c r="F354" s="18">
        <f>SUMIFS('2013Figures'!$J:$J,'2013Figures'!$C:$C,$A354,'2013Figures'!$B:$B,"BrokerToCy",'2013Figures'!$G:$G,"P1",'2013Figures'!$E:$E,$B$1)</f>
        <v>0</v>
      </c>
      <c r="G354" s="18">
        <f>SUMIFS('2013Figures'!$J:$J,'2013Figures'!$C:$C,$A354,'2013Figures'!$B:$B,"CyToBroker",'2013Figures'!$G:$G,"E1",'2013Figures'!$E:$E,$B$1)</f>
        <v>0</v>
      </c>
      <c r="H354" s="18">
        <f>SUMIFS('2013Figures'!$J:$J,'2013Figures'!$C:$C,$A354,'2013Figures'!$B:$B,"CyToBroker",'2013Figures'!$G:$G,"P1",'2013Figures'!$E:$E,$B$1)</f>
        <v>0</v>
      </c>
      <c r="I354" s="28"/>
      <c r="J354" s="17"/>
      <c r="K354" s="28"/>
      <c r="L354" s="50">
        <f>SUMIFS('2012Figures'!$J:$J,'2012Figures'!$C:$C,$A354,'2012Figures'!$E:$E,$B$1)</f>
        <v>0</v>
      </c>
      <c r="M354" s="50">
        <f>SUMIFS('2012Figures'!$J:$J,'2012Figures'!$C:$C,$A354,'2012Figures'!$B:$B,"BrokerToCy",'2012Figures'!$G:$G,"E1",'2012Figures'!$E:$E,$B$1)</f>
        <v>0</v>
      </c>
      <c r="N354" s="50">
        <f>SUMIFS('2012Figures'!$J:$J,'2012Figures'!$C:$C,$A354,'2012Figures'!$B:$B,"BrokerToCy",'2012Figures'!$G:$G,"P1",'2012Figures'!$E:$E,$B$1)</f>
        <v>0</v>
      </c>
      <c r="O354" s="50">
        <f>SUMIFS('2012Figures'!$J:$J,'2012Figures'!$C:$C,$A354,'2012Figures'!$B:$B,"CyToBroker",'2012Figures'!$G:$G,"E1",'2012Figures'!$E:$E,$B$1)</f>
        <v>0</v>
      </c>
      <c r="P354" s="50">
        <f>SUMIFS('2012Figures'!$J:$J,'2012Figures'!$C:$C,$A354,'2012Figures'!$B:$B,"CyToBroker",'2012Figures'!$G:$G,"P1",'2012Figures'!$E:$E,$B$1)</f>
        <v>0</v>
      </c>
      <c r="Q354" s="28"/>
      <c r="R354" s="46" t="str">
        <f t="shared" ref="R354:V418" si="35">IF(L354=0,"",ROUND(D354/L354-1,2))</f>
        <v/>
      </c>
      <c r="S354" s="46" t="str">
        <f t="shared" si="35"/>
        <v/>
      </c>
      <c r="T354" s="46" t="str">
        <f t="shared" si="35"/>
        <v/>
      </c>
      <c r="U354" s="46" t="str">
        <f t="shared" si="35"/>
        <v/>
      </c>
      <c r="V354" s="46" t="str">
        <f t="shared" si="35"/>
        <v/>
      </c>
    </row>
    <row r="355" spans="1:22" x14ac:dyDescent="0.2">
      <c r="A355" s="1">
        <v>307</v>
      </c>
      <c r="B355" s="1" t="s">
        <v>121</v>
      </c>
      <c r="C355" s="8">
        <v>1</v>
      </c>
      <c r="D355" s="29">
        <f>SUMIFS('2013Figures'!$J:$J,'2013Figures'!$C:$C,$A355,'2013Figures'!$H:$H,$B355,'2013Figures'!$I:$I,$C355,'2013Figures'!$E:$E,$B$1)</f>
        <v>0</v>
      </c>
      <c r="E355" s="9">
        <f>SUMIFS('2013Figures'!$J:$J,'2013Figures'!$C:$C,$A355,'2013Figures'!$H:$H,$B355,'2013Figures'!$I:$I,$C355,'2013Figures'!$B:$B,"BrokerToCy",'2013Figures'!$G:$G,"E1",'2013Figures'!$E:$E,$B$1)</f>
        <v>0</v>
      </c>
      <c r="F355" s="9">
        <f>SUMIFS('2013Figures'!$J:$J,'2013Figures'!$C:$C,$A355,'2013Figures'!$H:$H,$B355,'2013Figures'!$I:$I,$C355,'2013Figures'!$B:$B,"BrokerToCy",'2013Figures'!$G:$G,"P1",'2013Figures'!$E:$E,$B$1)</f>
        <v>0</v>
      </c>
      <c r="G355" s="9">
        <f>SUMIFS('2013Figures'!$J:$J,'2013Figures'!$C:$C,$A355,'2013Figures'!$H:$H,$B355,'2013Figures'!$I:$I,$C355,'2013Figures'!$B:$B,"CyToBroker",'2013Figures'!$G:$G,"E1",'2013Figures'!$E:$E,$B$1)</f>
        <v>0</v>
      </c>
      <c r="H355" s="9">
        <f>SUMIFS('2013Figures'!$J:$J,'2013Figures'!$C:$C,$A355,'2013Figures'!$H:$H,$B355,'2013Figures'!$I:$I,$C355,'2013Figures'!$B:$B,"CyToBroker",'2013Figures'!$G:$G,"P1",'2013Figures'!$E:$E,$B$1)</f>
        <v>0</v>
      </c>
      <c r="I355" s="30"/>
      <c r="J355" s="31">
        <v>200801</v>
      </c>
      <c r="K355" s="30"/>
      <c r="L355" s="42">
        <f>SUMIFS('2012Figures'!$J:$J,'2012Figures'!$C:$C,$A355,'2012Figures'!$H:$H,$B355,'2012Figures'!$I:$I,$C355,'2012Figures'!$E:$E,$B$1)</f>
        <v>0</v>
      </c>
      <c r="M355" s="52">
        <f>SUMIFS('2012Figures'!$J:$J,'2012Figures'!$C:$C,$A355,'2012Figures'!$H:$H,$B355,'2012Figures'!$I:$I,$C355,'2012Figures'!$B:$B,"BrokerToCy",'2012Figures'!$G:$G,"E1",'2012Figures'!$E:$E,$B$1)</f>
        <v>0</v>
      </c>
      <c r="N355" s="52">
        <f>SUMIFS('2012Figures'!$J:$J,'2012Figures'!$C:$C,$A355,'2012Figures'!$H:$H,$B355,'2012Figures'!$I:$I,$C355,'2012Figures'!$B:$B,"BrokerToCy",'2012Figures'!$G:$G,"P1",'2012Figures'!$E:$E,$B$1)</f>
        <v>0</v>
      </c>
      <c r="O355" s="52">
        <f>SUMIFS('2012Figures'!$J:$J,'2012Figures'!$C:$C,$A355,'2012Figures'!$H:$H,$B355,'2012Figures'!$I:$I,$C355,'2012Figures'!$B:$B,"CyToBroker",'2012Figures'!$G:$G,"E1",'2012Figures'!$E:$E,$B$1)</f>
        <v>0</v>
      </c>
      <c r="P355" s="52">
        <f>SUMIFS('2012Figures'!$J:$J,'2012Figures'!$C:$C,$A355,'2012Figures'!$H:$H,$B355,'2012Figures'!$I:$I,$C355,'2012Figures'!$B:$B,"CyToBroker",'2012Figures'!$G:$G,"P1",'2012Figures'!$E:$E,$B$1)</f>
        <v>0</v>
      </c>
      <c r="Q355" s="30"/>
      <c r="R355" s="46" t="str">
        <f t="shared" si="35"/>
        <v/>
      </c>
      <c r="S355" s="46" t="str">
        <f t="shared" si="35"/>
        <v/>
      </c>
      <c r="T355" s="46" t="str">
        <f t="shared" si="35"/>
        <v/>
      </c>
      <c r="U355" s="46" t="str">
        <f t="shared" si="35"/>
        <v/>
      </c>
      <c r="V355" s="46" t="str">
        <f t="shared" si="35"/>
        <v/>
      </c>
    </row>
    <row r="356" spans="1:22" x14ac:dyDescent="0.2">
      <c r="A356" s="1">
        <v>307</v>
      </c>
      <c r="B356" s="1" t="s">
        <v>121</v>
      </c>
      <c r="D356" s="29">
        <f>SUMIFS('2013Figures'!$J:$J,'2013Figures'!$C:$C,$A356,'2013Figures'!$I:$I,"",'2013Figures'!$E:$E,$B$1)</f>
        <v>0</v>
      </c>
      <c r="E356" s="9">
        <f>SUMIFS('2013Figures'!$J:$J,'2013Figures'!$C:$C,$A356,'2013Figures'!$I:$I,"",'2013Figures'!$B:$B,"BrokerToCy",'2013Figures'!$G:$G,"E1",'2013Figures'!$E:$E,$B$1)</f>
        <v>0</v>
      </c>
      <c r="F356" s="9">
        <f>SUMIFS('2013Figures'!$J:$J,'2013Figures'!$C:$C,$A356,'2013Figures'!$I:$I,"",'2013Figures'!$B:$B,"BrokerToCy",'2013Figures'!$G:$G,"P1",'2013Figures'!$E:$E,$B$1)</f>
        <v>0</v>
      </c>
      <c r="G356" s="9">
        <f>SUMIFS('2013Figures'!$J:$J,'2013Figures'!$C:$C,$A356,'2013Figures'!$I:$I,"",'2013Figures'!$B:$B,"CyToBroker",'2013Figures'!$G:$G,"E1",'2013Figures'!$E:$E,$B$1)</f>
        <v>0</v>
      </c>
      <c r="H356" s="9">
        <f>SUMIFS('2013Figures'!$J:$J,'2013Figures'!$C:$C,$A356,'2013Figures'!$I:$I,"",'2013Figures'!$B:$B,"CyToBroker",'2013Figures'!$G:$G,"P1",'2013Figures'!$E:$E,$B$1)</f>
        <v>0</v>
      </c>
      <c r="J356" s="8" t="s">
        <v>131</v>
      </c>
      <c r="L356" s="42">
        <f>SUMIFS('2012Figures'!$J:$J,'2012Figures'!$C:$C,$A356,'2012Figures'!$I:$I,"",'2012Figures'!$E:$E,$B$1)</f>
        <v>0</v>
      </c>
      <c r="M356" s="52">
        <f>SUMIFS('2012Figures'!$J:$J,'2012Figures'!$C:$C,$A356,'2012Figures'!$I:$I,"",'2012Figures'!$B:$B,"BrokerToCy",'2012Figures'!$G:$G,"E1",'2012Figures'!$E:$E,$B$1)</f>
        <v>0</v>
      </c>
      <c r="N356" s="52">
        <f>SUMIFS('2012Figures'!$J:$J,'2012Figures'!$C:$C,$A356,'2012Figures'!$I:$I,"",'2012Figures'!$B:$B,"BrokerToCy",'2012Figures'!$G:$G,"P1",'2012Figures'!$E:$E,$B$1)</f>
        <v>0</v>
      </c>
      <c r="O356" s="52">
        <f>SUMIFS('2012Figures'!$J:$J,'2012Figures'!$C:$C,$A356,'2012Figures'!$I:$I,"",'2012Figures'!$B:$B,"CyToBroker",'2012Figures'!$G:$G,"E1",'2012Figures'!$E:$E,$B$1)</f>
        <v>0</v>
      </c>
      <c r="P356" s="52">
        <f>SUMIFS('2012Figures'!$J:$J,'2012Figures'!$C:$C,$A356,'2012Figures'!$I:$I,"",'2012Figures'!$B:$B,"CyToBroker",'2012Figures'!$G:$G,"P1",'2012Figures'!$E:$E,$B$1)</f>
        <v>0</v>
      </c>
      <c r="R356" s="46" t="str">
        <f t="shared" si="35"/>
        <v/>
      </c>
      <c r="S356" s="46" t="str">
        <f t="shared" si="35"/>
        <v/>
      </c>
      <c r="T356" s="46" t="str">
        <f t="shared" si="35"/>
        <v/>
      </c>
      <c r="U356" s="46" t="str">
        <f t="shared" si="35"/>
        <v/>
      </c>
      <c r="V356" s="46" t="str">
        <f t="shared" si="35"/>
        <v/>
      </c>
    </row>
    <row r="357" spans="1:22" x14ac:dyDescent="0.2">
      <c r="A357" s="21"/>
      <c r="B357" s="21" t="s">
        <v>92</v>
      </c>
      <c r="C357" s="22"/>
      <c r="D357" s="23">
        <f>SUM(E357:H357)</f>
        <v>0</v>
      </c>
      <c r="E357" s="23">
        <f>SUM(E355:E356)</f>
        <v>0</v>
      </c>
      <c r="F357" s="23">
        <f>SUM(F355:F356)</f>
        <v>0</v>
      </c>
      <c r="G357" s="23">
        <f>SUM(G355:G356)</f>
        <v>0</v>
      </c>
      <c r="H357" s="23">
        <f>SUM(H355:H356)</f>
        <v>0</v>
      </c>
      <c r="I357" s="21"/>
      <c r="J357" s="22"/>
      <c r="K357" s="21"/>
      <c r="L357" s="43">
        <f>SUM(M357:P357)</f>
        <v>0</v>
      </c>
      <c r="M357" s="43">
        <f>SUM(M355:M356)</f>
        <v>0</v>
      </c>
      <c r="N357" s="43">
        <f>SUM(N355:N356)</f>
        <v>0</v>
      </c>
      <c r="O357" s="43">
        <f>SUM(O355:O356)</f>
        <v>0</v>
      </c>
      <c r="P357" s="43">
        <f>SUM(P355:P356)</f>
        <v>0</v>
      </c>
      <c r="Q357" s="21"/>
      <c r="R357" s="21"/>
      <c r="S357" s="21"/>
      <c r="T357" s="21"/>
      <c r="U357" s="21"/>
      <c r="V357" s="21"/>
    </row>
    <row r="358" spans="1:22" x14ac:dyDescent="0.2">
      <c r="A358" s="28">
        <v>401</v>
      </c>
      <c r="B358" s="28" t="s">
        <v>122</v>
      </c>
      <c r="C358" s="17" t="s">
        <v>88</v>
      </c>
      <c r="D358" s="18">
        <f>SUMIFS('2013Figures'!$J:$J,'2013Figures'!$C:$C,$A358,'2013Figures'!$E:$E,$B$1)</f>
        <v>0</v>
      </c>
      <c r="E358" s="18">
        <f>SUMIFS('2013Figures'!$J:$J,'2013Figures'!$C:$C,$A358,'2013Figures'!$B:$B,"BrokerToCy",'2013Figures'!$G:$G,"E1",'2013Figures'!$E:$E,$B$1)</f>
        <v>0</v>
      </c>
      <c r="F358" s="18">
        <f>SUMIFS('2013Figures'!$J:$J,'2013Figures'!$C:$C,$A358,'2013Figures'!$B:$B,"BrokerToCy",'2013Figures'!$G:$G,"P1",'2013Figures'!$E:$E,$B$1)</f>
        <v>0</v>
      </c>
      <c r="G358" s="18">
        <f>SUMIFS('2013Figures'!$J:$J,'2013Figures'!$C:$C,$A358,'2013Figures'!$B:$B,"CyToBroker",'2013Figures'!$G:$G,"E1",'2013Figures'!$E:$E,$B$1)</f>
        <v>0</v>
      </c>
      <c r="H358" s="18">
        <f>SUMIFS('2013Figures'!$J:$J,'2013Figures'!$C:$C,$A358,'2013Figures'!$B:$B,"CyToBroker",'2013Figures'!$G:$G,"P1",'2013Figures'!$E:$E,$B$1)</f>
        <v>0</v>
      </c>
      <c r="I358" s="28"/>
      <c r="J358" s="17"/>
      <c r="K358" s="28"/>
      <c r="L358" s="50">
        <f>SUMIFS('2012Figures'!$J:$J,'2012Figures'!$C:$C,$A358,'2012Figures'!$E:$E,$B$1)</f>
        <v>0</v>
      </c>
      <c r="M358" s="50">
        <f>SUMIFS('2012Figures'!$J:$J,'2012Figures'!$C:$C,$A358,'2012Figures'!$B:$B,"BrokerToCy",'2012Figures'!$G:$G,"E1",'2012Figures'!$E:$E,$B$1)</f>
        <v>0</v>
      </c>
      <c r="N358" s="50">
        <f>SUMIFS('2012Figures'!$J:$J,'2012Figures'!$C:$C,$A358,'2012Figures'!$B:$B,"BrokerToCy",'2012Figures'!$G:$G,"P1",'2012Figures'!$E:$E,$B$1)</f>
        <v>0</v>
      </c>
      <c r="O358" s="50">
        <f>SUMIFS('2012Figures'!$J:$J,'2012Figures'!$C:$C,$A358,'2012Figures'!$B:$B,"CyToBroker",'2012Figures'!$G:$G,"E1",'2012Figures'!$E:$E,$B$1)</f>
        <v>0</v>
      </c>
      <c r="P358" s="50">
        <f>SUMIFS('2012Figures'!$J:$J,'2012Figures'!$C:$C,$A358,'2012Figures'!$B:$B,"CyToBroker",'2012Figures'!$G:$G,"P1",'2012Figures'!$E:$E,$B$1)</f>
        <v>0</v>
      </c>
      <c r="Q358" s="28"/>
      <c r="R358" s="46" t="str">
        <f t="shared" ref="R358:V422" si="36">IF(L358=0,"",ROUND(D358/L358-1,2))</f>
        <v/>
      </c>
      <c r="S358" s="46" t="str">
        <f t="shared" si="36"/>
        <v/>
      </c>
      <c r="T358" s="46" t="str">
        <f t="shared" si="36"/>
        <v/>
      </c>
      <c r="U358" s="46" t="str">
        <f t="shared" si="36"/>
        <v/>
      </c>
      <c r="V358" s="46" t="str">
        <f t="shared" si="36"/>
        <v/>
      </c>
    </row>
    <row r="359" spans="1:22" x14ac:dyDescent="0.2">
      <c r="A359" s="1">
        <v>401</v>
      </c>
      <c r="B359" s="1" t="s">
        <v>122</v>
      </c>
      <c r="C359" s="8">
        <v>1</v>
      </c>
      <c r="D359" s="29">
        <f>SUMIFS('2013Figures'!$J:$J,'2013Figures'!$C:$C,$A359,'2013Figures'!$H:$H,$B359,'2013Figures'!$I:$I,$C359,'2013Figures'!$E:$E,$B$1)</f>
        <v>0</v>
      </c>
      <c r="E359" s="9">
        <f>SUMIFS('2013Figures'!$J:$J,'2013Figures'!$C:$C,$A359,'2013Figures'!$H:$H,$B359,'2013Figures'!$I:$I,$C359,'2013Figures'!$B:$B,"BrokerToCy",'2013Figures'!$G:$G,"E1",'2013Figures'!$E:$E,$B$1)</f>
        <v>0</v>
      </c>
      <c r="F359" s="9">
        <f>SUMIFS('2013Figures'!$J:$J,'2013Figures'!$C:$C,$A359,'2013Figures'!$H:$H,$B359,'2013Figures'!$I:$I,$C359,'2013Figures'!$B:$B,"BrokerToCy",'2013Figures'!$G:$G,"P1",'2013Figures'!$E:$E,$B$1)</f>
        <v>0</v>
      </c>
      <c r="G359" s="9">
        <f>SUMIFS('2013Figures'!$J:$J,'2013Figures'!$C:$C,$A359,'2013Figures'!$H:$H,$B359,'2013Figures'!$I:$I,$C359,'2013Figures'!$B:$B,"CyToBroker",'2013Figures'!$G:$G,"E1",'2013Figures'!$E:$E,$B$1)</f>
        <v>0</v>
      </c>
      <c r="H359" s="9">
        <f>SUMIFS('2013Figures'!$J:$J,'2013Figures'!$C:$C,$A359,'2013Figures'!$H:$H,$B359,'2013Figures'!$I:$I,$C359,'2013Figures'!$B:$B,"CyToBroker",'2013Figures'!$G:$G,"P1",'2013Figures'!$E:$E,$B$1)</f>
        <v>0</v>
      </c>
      <c r="I359" s="30"/>
      <c r="J359" s="31">
        <v>200601</v>
      </c>
      <c r="K359" s="30"/>
      <c r="L359" s="42">
        <f>SUMIFS('2012Figures'!$J:$J,'2012Figures'!$C:$C,$A359,'2012Figures'!$H:$H,$B359,'2012Figures'!$I:$I,$C359,'2012Figures'!$E:$E,$B$1)</f>
        <v>0</v>
      </c>
      <c r="M359" s="52">
        <f>SUMIFS('2012Figures'!$J:$J,'2012Figures'!$C:$C,$A359,'2012Figures'!$H:$H,$B359,'2012Figures'!$I:$I,$C359,'2012Figures'!$B:$B,"BrokerToCy",'2012Figures'!$G:$G,"E1",'2012Figures'!$E:$E,$B$1)</f>
        <v>0</v>
      </c>
      <c r="N359" s="52">
        <f>SUMIFS('2012Figures'!$J:$J,'2012Figures'!$C:$C,$A359,'2012Figures'!$H:$H,$B359,'2012Figures'!$I:$I,$C359,'2012Figures'!$B:$B,"BrokerToCy",'2012Figures'!$G:$G,"P1",'2012Figures'!$E:$E,$B$1)</f>
        <v>0</v>
      </c>
      <c r="O359" s="52">
        <f>SUMIFS('2012Figures'!$J:$J,'2012Figures'!$C:$C,$A359,'2012Figures'!$H:$H,$B359,'2012Figures'!$I:$I,$C359,'2012Figures'!$B:$B,"CyToBroker",'2012Figures'!$G:$G,"E1",'2012Figures'!$E:$E,$B$1)</f>
        <v>0</v>
      </c>
      <c r="P359" s="52">
        <f>SUMIFS('2012Figures'!$J:$J,'2012Figures'!$C:$C,$A359,'2012Figures'!$H:$H,$B359,'2012Figures'!$I:$I,$C359,'2012Figures'!$B:$B,"CyToBroker",'2012Figures'!$G:$G,"P1",'2012Figures'!$E:$E,$B$1)</f>
        <v>0</v>
      </c>
      <c r="Q359" s="30"/>
      <c r="R359" s="46" t="str">
        <f t="shared" si="36"/>
        <v/>
      </c>
      <c r="S359" s="46" t="str">
        <f t="shared" si="36"/>
        <v/>
      </c>
      <c r="T359" s="46" t="str">
        <f t="shared" si="36"/>
        <v/>
      </c>
      <c r="U359" s="46" t="str">
        <f t="shared" si="36"/>
        <v/>
      </c>
      <c r="V359" s="46" t="str">
        <f t="shared" si="36"/>
        <v/>
      </c>
    </row>
    <row r="360" spans="1:22" x14ac:dyDescent="0.2">
      <c r="A360" s="1">
        <v>401</v>
      </c>
      <c r="B360" s="1" t="s">
        <v>122</v>
      </c>
      <c r="D360" s="29">
        <f>SUMIFS('2013Figures'!$J:$J,'2013Figures'!$C:$C,$A360,'2013Figures'!$I:$I,"",'2013Figures'!$E:$E,$B$1)</f>
        <v>0</v>
      </c>
      <c r="E360" s="9">
        <f>SUMIFS('2013Figures'!$J:$J,'2013Figures'!$C:$C,$A360,'2013Figures'!$I:$I,"",'2013Figures'!$B:$B,"BrokerToCy",'2013Figures'!$G:$G,"E1",'2013Figures'!$E:$E,$B$1)</f>
        <v>0</v>
      </c>
      <c r="F360" s="9">
        <f>SUMIFS('2013Figures'!$J:$J,'2013Figures'!$C:$C,$A360,'2013Figures'!$I:$I,"",'2013Figures'!$B:$B,"BrokerToCy",'2013Figures'!$G:$G,"P1",'2013Figures'!$E:$E,$B$1)</f>
        <v>0</v>
      </c>
      <c r="G360" s="9">
        <f>SUMIFS('2013Figures'!$J:$J,'2013Figures'!$C:$C,$A360,'2013Figures'!$I:$I,"",'2013Figures'!$B:$B,"CyToBroker",'2013Figures'!$G:$G,"E1",'2013Figures'!$E:$E,$B$1)</f>
        <v>0</v>
      </c>
      <c r="H360" s="9">
        <f>SUMIFS('2013Figures'!$J:$J,'2013Figures'!$C:$C,$A360,'2013Figures'!$I:$I,"",'2013Figures'!$B:$B,"CyToBroker",'2013Figures'!$G:$G,"P1",'2013Figures'!$E:$E,$B$1)</f>
        <v>0</v>
      </c>
      <c r="J360" s="8" t="s">
        <v>131</v>
      </c>
      <c r="L360" s="42">
        <f>SUMIFS('2012Figures'!$J:$J,'2012Figures'!$C:$C,$A360,'2012Figures'!$I:$I,"",'2012Figures'!$E:$E,$B$1)</f>
        <v>0</v>
      </c>
      <c r="M360" s="52">
        <f>SUMIFS('2012Figures'!$J:$J,'2012Figures'!$C:$C,$A360,'2012Figures'!$I:$I,"",'2012Figures'!$B:$B,"BrokerToCy",'2012Figures'!$G:$G,"E1",'2012Figures'!$E:$E,$B$1)</f>
        <v>0</v>
      </c>
      <c r="N360" s="52">
        <f>SUMIFS('2012Figures'!$J:$J,'2012Figures'!$C:$C,$A360,'2012Figures'!$I:$I,"",'2012Figures'!$B:$B,"BrokerToCy",'2012Figures'!$G:$G,"P1",'2012Figures'!$E:$E,$B$1)</f>
        <v>0</v>
      </c>
      <c r="O360" s="52">
        <f>SUMIFS('2012Figures'!$J:$J,'2012Figures'!$C:$C,$A360,'2012Figures'!$I:$I,"",'2012Figures'!$B:$B,"CyToBroker",'2012Figures'!$G:$G,"E1",'2012Figures'!$E:$E,$B$1)</f>
        <v>0</v>
      </c>
      <c r="P360" s="52">
        <f>SUMIFS('2012Figures'!$J:$J,'2012Figures'!$C:$C,$A360,'2012Figures'!$I:$I,"",'2012Figures'!$B:$B,"CyToBroker",'2012Figures'!$G:$G,"P1",'2012Figures'!$E:$E,$B$1)</f>
        <v>0</v>
      </c>
      <c r="R360" s="46" t="str">
        <f t="shared" si="36"/>
        <v/>
      </c>
      <c r="S360" s="46" t="str">
        <f t="shared" si="36"/>
        <v/>
      </c>
      <c r="T360" s="46" t="str">
        <f t="shared" si="36"/>
        <v/>
      </c>
      <c r="U360" s="46" t="str">
        <f t="shared" si="36"/>
        <v/>
      </c>
      <c r="V360" s="46" t="str">
        <f t="shared" si="36"/>
        <v/>
      </c>
    </row>
    <row r="361" spans="1:22" x14ac:dyDescent="0.2">
      <c r="A361" s="21"/>
      <c r="B361" s="21" t="s">
        <v>92</v>
      </c>
      <c r="C361" s="22"/>
      <c r="D361" s="23">
        <f>SUM(E361:H361)</f>
        <v>0</v>
      </c>
      <c r="E361" s="23">
        <f>SUM(E359:E360)</f>
        <v>0</v>
      </c>
      <c r="F361" s="23">
        <f>SUM(F359:F360)</f>
        <v>0</v>
      </c>
      <c r="G361" s="23">
        <f>SUM(G359:G360)</f>
        <v>0</v>
      </c>
      <c r="H361" s="23">
        <f>SUM(H359:H360)</f>
        <v>0</v>
      </c>
      <c r="I361" s="21"/>
      <c r="J361" s="22"/>
      <c r="K361" s="21"/>
      <c r="L361" s="43">
        <f>SUM(M361:P361)</f>
        <v>0</v>
      </c>
      <c r="M361" s="43">
        <f>SUM(M359:M360)</f>
        <v>0</v>
      </c>
      <c r="N361" s="43">
        <f>SUM(N359:N360)</f>
        <v>0</v>
      </c>
      <c r="O361" s="43">
        <f>SUM(O359:O360)</f>
        <v>0</v>
      </c>
      <c r="P361" s="43">
        <f>SUM(P359:P360)</f>
        <v>0</v>
      </c>
      <c r="Q361" s="21"/>
      <c r="R361" s="21"/>
      <c r="S361" s="21"/>
      <c r="T361" s="21"/>
      <c r="U361" s="21"/>
      <c r="V361" s="21"/>
    </row>
    <row r="362" spans="1:22" x14ac:dyDescent="0.2">
      <c r="A362" s="28">
        <v>403</v>
      </c>
      <c r="B362" s="28" t="s">
        <v>169</v>
      </c>
      <c r="C362" s="17" t="s">
        <v>88</v>
      </c>
      <c r="D362" s="18">
        <f>SUMIFS('2013Figures'!$J:$J,'2013Figures'!$C:$C,$A362,'2013Figures'!$E:$E,$B$1)</f>
        <v>0</v>
      </c>
      <c r="E362" s="18">
        <f>SUMIFS('2013Figures'!$J:$J,'2013Figures'!$C:$C,$A362,'2013Figures'!$B:$B,"BrokerToCy",'2013Figures'!$G:$G,"E1",'2013Figures'!$E:$E,$B$1)</f>
        <v>0</v>
      </c>
      <c r="F362" s="18">
        <f>SUMIFS('2013Figures'!$J:$J,'2013Figures'!$C:$C,$A362,'2013Figures'!$B:$B,"BrokerToCy",'2013Figures'!$G:$G,"P1",'2013Figures'!$E:$E,$B$1)</f>
        <v>0</v>
      </c>
      <c r="G362" s="18">
        <f>SUMIFS('2013Figures'!$J:$J,'2013Figures'!$C:$C,$A362,'2013Figures'!$B:$B,"CyToBroker",'2013Figures'!$G:$G,"E1",'2013Figures'!$E:$E,$B$1)</f>
        <v>0</v>
      </c>
      <c r="H362" s="18">
        <f>SUMIFS('2013Figures'!$J:$J,'2013Figures'!$C:$C,$A362,'2013Figures'!$B:$B,"CyToBroker",'2013Figures'!$G:$G,"P1",'2013Figures'!$E:$E,$B$1)</f>
        <v>0</v>
      </c>
      <c r="I362" s="28"/>
      <c r="J362" s="17"/>
      <c r="K362" s="28"/>
      <c r="L362" s="50">
        <f>SUMIFS('2012Figures'!$J:$J,'2012Figures'!$C:$C,$A362,'2012Figures'!$E:$E,$B$1)</f>
        <v>0</v>
      </c>
      <c r="M362" s="50">
        <f>SUMIFS('2012Figures'!$J:$J,'2012Figures'!$C:$C,$A362,'2012Figures'!$B:$B,"BrokerToCy",'2012Figures'!$G:$G,"E1",'2012Figures'!$E:$E,$B$1)</f>
        <v>0</v>
      </c>
      <c r="N362" s="50">
        <f>SUMIFS('2012Figures'!$J:$J,'2012Figures'!$C:$C,$A362,'2012Figures'!$B:$B,"BrokerToCy",'2012Figures'!$G:$G,"P1",'2012Figures'!$E:$E,$B$1)</f>
        <v>0</v>
      </c>
      <c r="O362" s="50">
        <f>SUMIFS('2012Figures'!$J:$J,'2012Figures'!$C:$C,$A362,'2012Figures'!$B:$B,"CyToBroker",'2012Figures'!$G:$G,"E1",'2012Figures'!$E:$E,$B$1)</f>
        <v>0</v>
      </c>
      <c r="P362" s="50">
        <f>SUMIFS('2012Figures'!$J:$J,'2012Figures'!$C:$C,$A362,'2012Figures'!$B:$B,"CyToBroker",'2012Figures'!$G:$G,"P1",'2012Figures'!$E:$E,$B$1)</f>
        <v>0</v>
      </c>
      <c r="Q362" s="28"/>
      <c r="R362" s="46" t="str">
        <f t="shared" ref="R362:V426" si="37">IF(L362=0,"",ROUND(D362/L362-1,2))</f>
        <v/>
      </c>
      <c r="S362" s="46" t="str">
        <f t="shared" si="37"/>
        <v/>
      </c>
      <c r="T362" s="46" t="str">
        <f t="shared" si="37"/>
        <v/>
      </c>
      <c r="U362" s="46" t="str">
        <f t="shared" si="37"/>
        <v/>
      </c>
      <c r="V362" s="46" t="str">
        <f t="shared" si="37"/>
        <v/>
      </c>
    </row>
    <row r="363" spans="1:22" x14ac:dyDescent="0.2">
      <c r="A363" s="1">
        <v>403</v>
      </c>
      <c r="B363" s="1" t="s">
        <v>169</v>
      </c>
      <c r="C363" s="8">
        <v>1</v>
      </c>
      <c r="D363" s="29">
        <f>SUMIFS('2013Figures'!$J:$J,'2013Figures'!$C:$C,$A363,'2013Figures'!$H:$H,$B363,'2013Figures'!$I:$I,$C363,'2013Figures'!$E:$E,$B$1)</f>
        <v>0</v>
      </c>
      <c r="E363" s="9">
        <f>SUMIFS('2013Figures'!$J:$J,'2013Figures'!$C:$C,$A363,'2013Figures'!$H:$H,$B363,'2013Figures'!$I:$I,$C363,'2013Figures'!$B:$B,"BrokerToCy",'2013Figures'!$G:$G,"E1",'2013Figures'!$E:$E,$B$1)</f>
        <v>0</v>
      </c>
      <c r="F363" s="9">
        <f>SUMIFS('2013Figures'!$J:$J,'2013Figures'!$C:$C,$A363,'2013Figures'!$H:$H,$B363,'2013Figures'!$I:$I,$C363,'2013Figures'!$B:$B,"BrokerToCy",'2013Figures'!$G:$G,"P1",'2013Figures'!$E:$E,$B$1)</f>
        <v>0</v>
      </c>
      <c r="G363" s="9">
        <f>SUMIFS('2013Figures'!$J:$J,'2013Figures'!$C:$C,$A363,'2013Figures'!$H:$H,$B363,'2013Figures'!$I:$I,$C363,'2013Figures'!$B:$B,"CyToBroker",'2013Figures'!$G:$G,"E1",'2013Figures'!$E:$E,$B$1)</f>
        <v>0</v>
      </c>
      <c r="H363" s="9">
        <f>SUMIFS('2013Figures'!$J:$J,'2013Figures'!$C:$C,$A363,'2013Figures'!$H:$H,$B363,'2013Figures'!$I:$I,$C363,'2013Figures'!$B:$B,"CyToBroker",'2013Figures'!$G:$G,"P1",'2013Figures'!$E:$E,$B$1)</f>
        <v>0</v>
      </c>
      <c r="I363" s="30"/>
      <c r="J363" s="31">
        <v>200801</v>
      </c>
      <c r="K363" s="30"/>
      <c r="L363" s="42">
        <f>SUMIFS('2012Figures'!$J:$J,'2012Figures'!$C:$C,$A363,'2012Figures'!$H:$H,$B363,'2012Figures'!$I:$I,$C363,'2012Figures'!$E:$E,$B$1)</f>
        <v>0</v>
      </c>
      <c r="M363" s="52">
        <f>SUMIFS('2012Figures'!$J:$J,'2012Figures'!$C:$C,$A363,'2012Figures'!$H:$H,$B363,'2012Figures'!$I:$I,$C363,'2012Figures'!$B:$B,"BrokerToCy",'2012Figures'!$G:$G,"E1",'2012Figures'!$E:$E,$B$1)</f>
        <v>0</v>
      </c>
      <c r="N363" s="52">
        <f>SUMIFS('2012Figures'!$J:$J,'2012Figures'!$C:$C,$A363,'2012Figures'!$H:$H,$B363,'2012Figures'!$I:$I,$C363,'2012Figures'!$B:$B,"BrokerToCy",'2012Figures'!$G:$G,"P1",'2012Figures'!$E:$E,$B$1)</f>
        <v>0</v>
      </c>
      <c r="O363" s="52">
        <f>SUMIFS('2012Figures'!$J:$J,'2012Figures'!$C:$C,$A363,'2012Figures'!$H:$H,$B363,'2012Figures'!$I:$I,$C363,'2012Figures'!$B:$B,"CyToBroker",'2012Figures'!$G:$G,"E1",'2012Figures'!$E:$E,$B$1)</f>
        <v>0</v>
      </c>
      <c r="P363" s="52">
        <f>SUMIFS('2012Figures'!$J:$J,'2012Figures'!$C:$C,$A363,'2012Figures'!$H:$H,$B363,'2012Figures'!$I:$I,$C363,'2012Figures'!$B:$B,"CyToBroker",'2012Figures'!$G:$G,"P1",'2012Figures'!$E:$E,$B$1)</f>
        <v>0</v>
      </c>
      <c r="Q363" s="30"/>
      <c r="R363" s="46" t="str">
        <f t="shared" si="37"/>
        <v/>
      </c>
      <c r="S363" s="46" t="str">
        <f t="shared" si="37"/>
        <v/>
      </c>
      <c r="T363" s="46" t="str">
        <f t="shared" si="37"/>
        <v/>
      </c>
      <c r="U363" s="46" t="str">
        <f t="shared" si="37"/>
        <v/>
      </c>
      <c r="V363" s="46" t="str">
        <f t="shared" si="37"/>
        <v/>
      </c>
    </row>
    <row r="364" spans="1:22" x14ac:dyDescent="0.2">
      <c r="A364" s="1">
        <v>403</v>
      </c>
      <c r="B364" s="1" t="s">
        <v>169</v>
      </c>
      <c r="D364" s="29">
        <f>SUMIFS('2013Figures'!$J:$J,'2013Figures'!$C:$C,$A364,'2013Figures'!$I:$I,"",'2013Figures'!$E:$E,$B$1)</f>
        <v>0</v>
      </c>
      <c r="E364" s="9">
        <f>SUMIFS('2013Figures'!$J:$J,'2013Figures'!$C:$C,$A364,'2013Figures'!$I:$I,"",'2013Figures'!$B:$B,"BrokerToCy",'2013Figures'!$G:$G,"E1",'2013Figures'!$E:$E,$B$1)</f>
        <v>0</v>
      </c>
      <c r="F364" s="9">
        <f>SUMIFS('2013Figures'!$J:$J,'2013Figures'!$C:$C,$A364,'2013Figures'!$I:$I,"",'2013Figures'!$B:$B,"BrokerToCy",'2013Figures'!$G:$G,"P1",'2013Figures'!$E:$E,$B$1)</f>
        <v>0</v>
      </c>
      <c r="G364" s="9">
        <f>SUMIFS('2013Figures'!$J:$J,'2013Figures'!$C:$C,$A364,'2013Figures'!$I:$I,"",'2013Figures'!$B:$B,"CyToBroker",'2013Figures'!$G:$G,"E1",'2013Figures'!$E:$E,$B$1)</f>
        <v>0</v>
      </c>
      <c r="H364" s="9">
        <f>SUMIFS('2013Figures'!$J:$J,'2013Figures'!$C:$C,$A364,'2013Figures'!$I:$I,"",'2013Figures'!$B:$B,"CyToBroker",'2013Figures'!$G:$G,"P1",'2013Figures'!$E:$E,$B$1)</f>
        <v>0</v>
      </c>
      <c r="J364" s="8" t="s">
        <v>131</v>
      </c>
      <c r="L364" s="42">
        <f>SUMIFS('2012Figures'!$J:$J,'2012Figures'!$C:$C,$A364,'2012Figures'!$I:$I,"",'2012Figures'!$E:$E,$B$1)</f>
        <v>0</v>
      </c>
      <c r="M364" s="52">
        <f>SUMIFS('2012Figures'!$J:$J,'2012Figures'!$C:$C,$A364,'2012Figures'!$I:$I,"",'2012Figures'!$B:$B,"BrokerToCy",'2012Figures'!$G:$G,"E1",'2012Figures'!$E:$E,$B$1)</f>
        <v>0</v>
      </c>
      <c r="N364" s="52">
        <f>SUMIFS('2012Figures'!$J:$J,'2012Figures'!$C:$C,$A364,'2012Figures'!$I:$I,"",'2012Figures'!$B:$B,"BrokerToCy",'2012Figures'!$G:$G,"P1",'2012Figures'!$E:$E,$B$1)</f>
        <v>0</v>
      </c>
      <c r="O364" s="52">
        <f>SUMIFS('2012Figures'!$J:$J,'2012Figures'!$C:$C,$A364,'2012Figures'!$I:$I,"",'2012Figures'!$B:$B,"CyToBroker",'2012Figures'!$G:$G,"E1",'2012Figures'!$E:$E,$B$1)</f>
        <v>0</v>
      </c>
      <c r="P364" s="52">
        <f>SUMIFS('2012Figures'!$J:$J,'2012Figures'!$C:$C,$A364,'2012Figures'!$I:$I,"",'2012Figures'!$B:$B,"CyToBroker",'2012Figures'!$G:$G,"P1",'2012Figures'!$E:$E,$B$1)</f>
        <v>0</v>
      </c>
      <c r="R364" s="46" t="str">
        <f t="shared" si="37"/>
        <v/>
      </c>
      <c r="S364" s="46" t="str">
        <f t="shared" si="37"/>
        <v/>
      </c>
      <c r="T364" s="46" t="str">
        <f t="shared" si="37"/>
        <v/>
      </c>
      <c r="U364" s="46" t="str">
        <f t="shared" si="37"/>
        <v/>
      </c>
      <c r="V364" s="46" t="str">
        <f t="shared" si="37"/>
        <v/>
      </c>
    </row>
    <row r="365" spans="1:22" x14ac:dyDescent="0.2">
      <c r="A365" s="21"/>
      <c r="B365" s="21" t="s">
        <v>92</v>
      </c>
      <c r="C365" s="22"/>
      <c r="D365" s="23">
        <f>SUM(E365:H365)</f>
        <v>0</v>
      </c>
      <c r="E365" s="23">
        <f>SUM(E363:E364)</f>
        <v>0</v>
      </c>
      <c r="F365" s="23">
        <f>SUM(F363:F364)</f>
        <v>0</v>
      </c>
      <c r="G365" s="23">
        <f>SUM(G363:G364)</f>
        <v>0</v>
      </c>
      <c r="H365" s="23">
        <f>SUM(H363:H364)</f>
        <v>0</v>
      </c>
      <c r="I365" s="21"/>
      <c r="J365" s="22"/>
      <c r="K365" s="21"/>
      <c r="L365" s="43">
        <f>SUM(M365:P365)</f>
        <v>0</v>
      </c>
      <c r="M365" s="43">
        <f>SUM(M363:M364)</f>
        <v>0</v>
      </c>
      <c r="N365" s="43">
        <f>SUM(N363:N364)</f>
        <v>0</v>
      </c>
      <c r="O365" s="43">
        <f>SUM(O363:O364)</f>
        <v>0</v>
      </c>
      <c r="P365" s="43">
        <f>SUM(P363:P364)</f>
        <v>0</v>
      </c>
      <c r="Q365" s="21"/>
      <c r="R365" s="21"/>
      <c r="S365" s="21"/>
      <c r="T365" s="21"/>
      <c r="U365" s="21"/>
      <c r="V365" s="21"/>
    </row>
    <row r="366" spans="1:22" x14ac:dyDescent="0.2">
      <c r="A366" s="28">
        <v>405</v>
      </c>
      <c r="B366" s="28" t="s">
        <v>170</v>
      </c>
      <c r="C366" s="17" t="s">
        <v>88</v>
      </c>
      <c r="D366" s="18">
        <f>SUMIFS('2013Figures'!$J:$J,'2013Figures'!$C:$C,$A366,'2013Figures'!$E:$E,$B$1)</f>
        <v>0</v>
      </c>
      <c r="E366" s="18">
        <f>SUMIFS('2013Figures'!$J:$J,'2013Figures'!$C:$C,$A366,'2013Figures'!$B:$B,"BrokerToCy",'2013Figures'!$G:$G,"E1",'2013Figures'!$E:$E,$B$1)</f>
        <v>0</v>
      </c>
      <c r="F366" s="18">
        <f>SUMIFS('2013Figures'!$J:$J,'2013Figures'!$C:$C,$A366,'2013Figures'!$B:$B,"BrokerToCy",'2013Figures'!$G:$G,"P1",'2013Figures'!$E:$E,$B$1)</f>
        <v>0</v>
      </c>
      <c r="G366" s="18">
        <f>SUMIFS('2013Figures'!$J:$J,'2013Figures'!$C:$C,$A366,'2013Figures'!$B:$B,"CyToBroker",'2013Figures'!$G:$G,"E1",'2013Figures'!$E:$E,$B$1)</f>
        <v>0</v>
      </c>
      <c r="H366" s="18">
        <f>SUMIFS('2013Figures'!$J:$J,'2013Figures'!$C:$C,$A366,'2013Figures'!$B:$B,"CyToBroker",'2013Figures'!$G:$G,"P1",'2013Figures'!$E:$E,$B$1)</f>
        <v>0</v>
      </c>
      <c r="I366" s="28"/>
      <c r="J366" s="17"/>
      <c r="K366" s="28"/>
      <c r="L366" s="50">
        <f>SUMIFS('2012Figures'!$J:$J,'2012Figures'!$C:$C,$A366,'2012Figures'!$E:$E,$B$1)</f>
        <v>0</v>
      </c>
      <c r="M366" s="50">
        <f>SUMIFS('2012Figures'!$J:$J,'2012Figures'!$C:$C,$A366,'2012Figures'!$B:$B,"BrokerToCy",'2012Figures'!$G:$G,"E1",'2012Figures'!$E:$E,$B$1)</f>
        <v>0</v>
      </c>
      <c r="N366" s="50">
        <f>SUMIFS('2012Figures'!$J:$J,'2012Figures'!$C:$C,$A366,'2012Figures'!$B:$B,"BrokerToCy",'2012Figures'!$G:$G,"P1",'2012Figures'!$E:$E,$B$1)</f>
        <v>0</v>
      </c>
      <c r="O366" s="50">
        <f>SUMIFS('2012Figures'!$J:$J,'2012Figures'!$C:$C,$A366,'2012Figures'!$B:$B,"CyToBroker",'2012Figures'!$G:$G,"E1",'2012Figures'!$E:$E,$B$1)</f>
        <v>0</v>
      </c>
      <c r="P366" s="50">
        <f>SUMIFS('2012Figures'!$J:$J,'2012Figures'!$C:$C,$A366,'2012Figures'!$B:$B,"CyToBroker",'2012Figures'!$G:$G,"P1",'2012Figures'!$E:$E,$B$1)</f>
        <v>0</v>
      </c>
      <c r="Q366" s="28"/>
      <c r="R366" s="46" t="str">
        <f t="shared" ref="R366:V430" si="38">IF(L366=0,"",ROUND(D366/L366-1,2))</f>
        <v/>
      </c>
      <c r="S366" s="46" t="str">
        <f t="shared" si="38"/>
        <v/>
      </c>
      <c r="T366" s="46" t="str">
        <f t="shared" si="38"/>
        <v/>
      </c>
      <c r="U366" s="46" t="str">
        <f t="shared" si="38"/>
        <v/>
      </c>
      <c r="V366" s="46" t="str">
        <f t="shared" si="38"/>
        <v/>
      </c>
    </row>
    <row r="367" spans="1:22" x14ac:dyDescent="0.2">
      <c r="A367" s="1">
        <v>405</v>
      </c>
      <c r="B367" s="1" t="s">
        <v>170</v>
      </c>
      <c r="C367" s="8">
        <v>1</v>
      </c>
      <c r="D367" s="29">
        <f>SUMIFS('2013Figures'!$J:$J,'2013Figures'!$C:$C,$A367,'2013Figures'!$H:$H,$B367,'2013Figures'!$I:$I,$C367,'2013Figures'!$E:$E,$B$1)</f>
        <v>0</v>
      </c>
      <c r="E367" s="9">
        <f>SUMIFS('2013Figures'!$J:$J,'2013Figures'!$C:$C,$A367,'2013Figures'!$H:$H,$B367,'2013Figures'!$I:$I,$C367,'2013Figures'!$B:$B,"BrokerToCy",'2013Figures'!$G:$G,"E1",'2013Figures'!$E:$E,$B$1)</f>
        <v>0</v>
      </c>
      <c r="F367" s="9">
        <f>SUMIFS('2013Figures'!$J:$J,'2013Figures'!$C:$C,$A367,'2013Figures'!$H:$H,$B367,'2013Figures'!$I:$I,$C367,'2013Figures'!$B:$B,"BrokerToCy",'2013Figures'!$G:$G,"P1",'2013Figures'!$E:$E,$B$1)</f>
        <v>0</v>
      </c>
      <c r="G367" s="9">
        <f>SUMIFS('2013Figures'!$J:$J,'2013Figures'!$C:$C,$A367,'2013Figures'!$H:$H,$B367,'2013Figures'!$I:$I,$C367,'2013Figures'!$B:$B,"CyToBroker",'2013Figures'!$G:$G,"E1",'2013Figures'!$E:$E,$B$1)</f>
        <v>0</v>
      </c>
      <c r="H367" s="9">
        <f>SUMIFS('2013Figures'!$J:$J,'2013Figures'!$C:$C,$A367,'2013Figures'!$H:$H,$B367,'2013Figures'!$I:$I,$C367,'2013Figures'!$B:$B,"CyToBroker",'2013Figures'!$G:$G,"P1",'2013Figures'!$E:$E,$B$1)</f>
        <v>0</v>
      </c>
      <c r="I367" s="30"/>
      <c r="J367" s="31">
        <v>200601</v>
      </c>
      <c r="K367" s="30"/>
      <c r="L367" s="42">
        <f>SUMIFS('2012Figures'!$J:$J,'2012Figures'!$C:$C,$A367,'2012Figures'!$H:$H,$B367,'2012Figures'!$I:$I,$C367,'2012Figures'!$E:$E,$B$1)</f>
        <v>0</v>
      </c>
      <c r="M367" s="52">
        <f>SUMIFS('2012Figures'!$J:$J,'2012Figures'!$C:$C,$A367,'2012Figures'!$H:$H,$B367,'2012Figures'!$I:$I,$C367,'2012Figures'!$B:$B,"BrokerToCy",'2012Figures'!$G:$G,"E1",'2012Figures'!$E:$E,$B$1)</f>
        <v>0</v>
      </c>
      <c r="N367" s="52">
        <f>SUMIFS('2012Figures'!$J:$J,'2012Figures'!$C:$C,$A367,'2012Figures'!$H:$H,$B367,'2012Figures'!$I:$I,$C367,'2012Figures'!$B:$B,"BrokerToCy",'2012Figures'!$G:$G,"P1",'2012Figures'!$E:$E,$B$1)</f>
        <v>0</v>
      </c>
      <c r="O367" s="52">
        <f>SUMIFS('2012Figures'!$J:$J,'2012Figures'!$C:$C,$A367,'2012Figures'!$H:$H,$B367,'2012Figures'!$I:$I,$C367,'2012Figures'!$B:$B,"CyToBroker",'2012Figures'!$G:$G,"E1",'2012Figures'!$E:$E,$B$1)</f>
        <v>0</v>
      </c>
      <c r="P367" s="52">
        <f>SUMIFS('2012Figures'!$J:$J,'2012Figures'!$C:$C,$A367,'2012Figures'!$H:$H,$B367,'2012Figures'!$I:$I,$C367,'2012Figures'!$B:$B,"CyToBroker",'2012Figures'!$G:$G,"P1",'2012Figures'!$E:$E,$B$1)</f>
        <v>0</v>
      </c>
      <c r="Q367" s="30"/>
      <c r="R367" s="46" t="str">
        <f t="shared" si="38"/>
        <v/>
      </c>
      <c r="S367" s="46" t="str">
        <f t="shared" si="38"/>
        <v/>
      </c>
      <c r="T367" s="46" t="str">
        <f t="shared" si="38"/>
        <v/>
      </c>
      <c r="U367" s="46" t="str">
        <f t="shared" si="38"/>
        <v/>
      </c>
      <c r="V367" s="46" t="str">
        <f t="shared" si="38"/>
        <v/>
      </c>
    </row>
    <row r="368" spans="1:22" x14ac:dyDescent="0.2">
      <c r="A368" s="1">
        <v>405</v>
      </c>
      <c r="B368" s="1" t="s">
        <v>170</v>
      </c>
      <c r="D368" s="29">
        <f>SUMIFS('2013Figures'!$J:$J,'2013Figures'!$C:$C,$A368,'2013Figures'!$I:$I,"",'2013Figures'!$E:$E,$B$1)</f>
        <v>0</v>
      </c>
      <c r="E368" s="9">
        <f>SUMIFS('2013Figures'!$J:$J,'2013Figures'!$C:$C,$A368,'2013Figures'!$I:$I,"",'2013Figures'!$B:$B,"BrokerToCy",'2013Figures'!$G:$G,"E1",'2013Figures'!$E:$E,$B$1)</f>
        <v>0</v>
      </c>
      <c r="F368" s="9">
        <f>SUMIFS('2013Figures'!$J:$J,'2013Figures'!$C:$C,$A368,'2013Figures'!$I:$I,"",'2013Figures'!$B:$B,"BrokerToCy",'2013Figures'!$G:$G,"P1",'2013Figures'!$E:$E,$B$1)</f>
        <v>0</v>
      </c>
      <c r="G368" s="9">
        <f>SUMIFS('2013Figures'!$J:$J,'2013Figures'!$C:$C,$A368,'2013Figures'!$I:$I,"",'2013Figures'!$B:$B,"CyToBroker",'2013Figures'!$G:$G,"E1",'2013Figures'!$E:$E,$B$1)</f>
        <v>0</v>
      </c>
      <c r="H368" s="9">
        <f>SUMIFS('2013Figures'!$J:$J,'2013Figures'!$C:$C,$A368,'2013Figures'!$I:$I,"",'2013Figures'!$B:$B,"CyToBroker",'2013Figures'!$G:$G,"P1",'2013Figures'!$E:$E,$B$1)</f>
        <v>0</v>
      </c>
      <c r="J368" s="8" t="s">
        <v>131</v>
      </c>
      <c r="L368" s="42">
        <f>SUMIFS('2012Figures'!$J:$J,'2012Figures'!$C:$C,$A368,'2012Figures'!$I:$I,"",'2012Figures'!$E:$E,$B$1)</f>
        <v>0</v>
      </c>
      <c r="M368" s="52">
        <f>SUMIFS('2012Figures'!$J:$J,'2012Figures'!$C:$C,$A368,'2012Figures'!$I:$I,"",'2012Figures'!$B:$B,"BrokerToCy",'2012Figures'!$G:$G,"E1",'2012Figures'!$E:$E,$B$1)</f>
        <v>0</v>
      </c>
      <c r="N368" s="52">
        <f>SUMIFS('2012Figures'!$J:$J,'2012Figures'!$C:$C,$A368,'2012Figures'!$I:$I,"",'2012Figures'!$B:$B,"BrokerToCy",'2012Figures'!$G:$G,"P1",'2012Figures'!$E:$E,$B$1)</f>
        <v>0</v>
      </c>
      <c r="O368" s="52">
        <f>SUMIFS('2012Figures'!$J:$J,'2012Figures'!$C:$C,$A368,'2012Figures'!$I:$I,"",'2012Figures'!$B:$B,"CyToBroker",'2012Figures'!$G:$G,"E1",'2012Figures'!$E:$E,$B$1)</f>
        <v>0</v>
      </c>
      <c r="P368" s="52">
        <f>SUMIFS('2012Figures'!$J:$J,'2012Figures'!$C:$C,$A368,'2012Figures'!$I:$I,"",'2012Figures'!$B:$B,"CyToBroker",'2012Figures'!$G:$G,"P1",'2012Figures'!$E:$E,$B$1)</f>
        <v>0</v>
      </c>
      <c r="R368" s="46" t="str">
        <f t="shared" si="38"/>
        <v/>
      </c>
      <c r="S368" s="46" t="str">
        <f t="shared" si="38"/>
        <v/>
      </c>
      <c r="T368" s="46" t="str">
        <f t="shared" si="38"/>
        <v/>
      </c>
      <c r="U368" s="46" t="str">
        <f t="shared" si="38"/>
        <v/>
      </c>
      <c r="V368" s="46" t="str">
        <f t="shared" si="38"/>
        <v/>
      </c>
    </row>
    <row r="369" spans="1:22" x14ac:dyDescent="0.2">
      <c r="A369" s="21"/>
      <c r="B369" s="21" t="s">
        <v>92</v>
      </c>
      <c r="C369" s="22"/>
      <c r="D369" s="23">
        <f>SUM(E369:H369)</f>
        <v>0</v>
      </c>
      <c r="E369" s="23">
        <f>SUM(E367:E368)</f>
        <v>0</v>
      </c>
      <c r="F369" s="23">
        <f>SUM(F367:F368)</f>
        <v>0</v>
      </c>
      <c r="G369" s="23">
        <f>SUM(G367:G368)</f>
        <v>0</v>
      </c>
      <c r="H369" s="23">
        <f>SUM(H367:H368)</f>
        <v>0</v>
      </c>
      <c r="I369" s="21"/>
      <c r="J369" s="22"/>
      <c r="K369" s="21"/>
      <c r="L369" s="43">
        <f>SUM(M369:P369)</f>
        <v>0</v>
      </c>
      <c r="M369" s="43">
        <f>SUM(M367:M368)</f>
        <v>0</v>
      </c>
      <c r="N369" s="43">
        <f>SUM(N367:N368)</f>
        <v>0</v>
      </c>
      <c r="O369" s="43">
        <f>SUM(O367:O368)</f>
        <v>0</v>
      </c>
      <c r="P369" s="43">
        <f>SUM(P367:P368)</f>
        <v>0</v>
      </c>
      <c r="Q369" s="21"/>
      <c r="R369" s="21"/>
      <c r="S369" s="21"/>
      <c r="T369" s="21"/>
      <c r="U369" s="21"/>
      <c r="V369" s="21"/>
    </row>
    <row r="370" spans="1:22" x14ac:dyDescent="0.2">
      <c r="A370" s="28">
        <v>410</v>
      </c>
      <c r="B370" s="28" t="s">
        <v>123</v>
      </c>
      <c r="C370" s="17" t="s">
        <v>88</v>
      </c>
      <c r="D370" s="18">
        <f>SUMIFS('2013Figures'!$J:$J,'2013Figures'!$C:$C,$A370,'2013Figures'!$E:$E,$B$1)</f>
        <v>0</v>
      </c>
      <c r="E370" s="18">
        <f>SUMIFS('2013Figures'!$J:$J,'2013Figures'!$C:$C,$A370,'2013Figures'!$B:$B,"BrokerToCy",'2013Figures'!$G:$G,"E1",'2013Figures'!$E:$E,$B$1)</f>
        <v>0</v>
      </c>
      <c r="F370" s="18">
        <f>SUMIFS('2013Figures'!$J:$J,'2013Figures'!$C:$C,$A370,'2013Figures'!$B:$B,"BrokerToCy",'2013Figures'!$G:$G,"P1",'2013Figures'!$E:$E,$B$1)</f>
        <v>0</v>
      </c>
      <c r="G370" s="18">
        <f>SUMIFS('2013Figures'!$J:$J,'2013Figures'!$C:$C,$A370,'2013Figures'!$B:$B,"CyToBroker",'2013Figures'!$G:$G,"E1",'2013Figures'!$E:$E,$B$1)</f>
        <v>0</v>
      </c>
      <c r="H370" s="18">
        <f>SUMIFS('2013Figures'!$J:$J,'2013Figures'!$C:$C,$A370,'2013Figures'!$B:$B,"CyToBroker",'2013Figures'!$G:$G,"P1",'2013Figures'!$E:$E,$B$1)</f>
        <v>0</v>
      </c>
      <c r="I370" s="28"/>
      <c r="J370" s="17"/>
      <c r="K370" s="28"/>
      <c r="L370" s="50">
        <f>SUMIFS('2012Figures'!$J:$J,'2012Figures'!$C:$C,$A370,'2012Figures'!$E:$E,$B$1)</f>
        <v>0</v>
      </c>
      <c r="M370" s="50">
        <f>SUMIFS('2012Figures'!$J:$J,'2012Figures'!$C:$C,$A370,'2012Figures'!$B:$B,"BrokerToCy",'2012Figures'!$G:$G,"E1",'2012Figures'!$E:$E,$B$1)</f>
        <v>0</v>
      </c>
      <c r="N370" s="50">
        <f>SUMIFS('2012Figures'!$J:$J,'2012Figures'!$C:$C,$A370,'2012Figures'!$B:$B,"BrokerToCy",'2012Figures'!$G:$G,"P1",'2012Figures'!$E:$E,$B$1)</f>
        <v>0</v>
      </c>
      <c r="O370" s="50">
        <f>SUMIFS('2012Figures'!$J:$J,'2012Figures'!$C:$C,$A370,'2012Figures'!$B:$B,"CyToBroker",'2012Figures'!$G:$G,"E1",'2012Figures'!$E:$E,$B$1)</f>
        <v>0</v>
      </c>
      <c r="P370" s="50">
        <f>SUMIFS('2012Figures'!$J:$J,'2012Figures'!$C:$C,$A370,'2012Figures'!$B:$B,"CyToBroker",'2012Figures'!$G:$G,"P1",'2012Figures'!$E:$E,$B$1)</f>
        <v>0</v>
      </c>
      <c r="Q370" s="28"/>
      <c r="R370" s="46" t="str">
        <f t="shared" ref="R370:V413" si="39">IF(L370=0,"",ROUND(D370/L370-1,2))</f>
        <v/>
      </c>
      <c r="S370" s="46" t="str">
        <f t="shared" si="39"/>
        <v/>
      </c>
      <c r="T370" s="46" t="str">
        <f t="shared" si="39"/>
        <v/>
      </c>
      <c r="U370" s="46" t="str">
        <f t="shared" si="39"/>
        <v/>
      </c>
      <c r="V370" s="46" t="str">
        <f t="shared" si="39"/>
        <v/>
      </c>
    </row>
    <row r="371" spans="1:22" x14ac:dyDescent="0.2">
      <c r="A371" s="1">
        <v>410</v>
      </c>
      <c r="B371" s="1" t="s">
        <v>123</v>
      </c>
      <c r="C371" s="8">
        <v>5</v>
      </c>
      <c r="D371" s="29">
        <f>SUMIFS('2013Figures'!$J:$J,'2013Figures'!$C:$C,$A371,'2013Figures'!$H:$H,$B371,'2013Figures'!$I:$I,$C371,'2013Figures'!$E:$E,$B$1)</f>
        <v>0</v>
      </c>
      <c r="E371" s="9">
        <f>SUMIFS('2013Figures'!$J:$J,'2013Figures'!$C:$C,$A371,'2013Figures'!$H:$H,$B371,'2013Figures'!$I:$I,$C371,'2013Figures'!$B:$B,"BrokerToCy",'2013Figures'!$G:$G,"E1",'2013Figures'!$E:$E,$B$1)</f>
        <v>0</v>
      </c>
      <c r="F371" s="9">
        <f>SUMIFS('2013Figures'!$J:$J,'2013Figures'!$C:$C,$A371,'2013Figures'!$H:$H,$B371,'2013Figures'!$I:$I,$C371,'2013Figures'!$B:$B,"BrokerToCy",'2013Figures'!$G:$G,"P1",'2013Figures'!$E:$E,$B$1)</f>
        <v>0</v>
      </c>
      <c r="G371" s="9">
        <f>SUMIFS('2013Figures'!$J:$J,'2013Figures'!$C:$C,$A371,'2013Figures'!$H:$H,$B371,'2013Figures'!$I:$I,$C371,'2013Figures'!$B:$B,"CyToBroker",'2013Figures'!$G:$G,"E1",'2013Figures'!$E:$E,$B$1)</f>
        <v>0</v>
      </c>
      <c r="H371" s="9">
        <f>SUMIFS('2013Figures'!$J:$J,'2013Figures'!$C:$C,$A371,'2013Figures'!$H:$H,$B371,'2013Figures'!$I:$I,$C371,'2013Figures'!$B:$B,"CyToBroker",'2013Figures'!$G:$G,"P1",'2013Figures'!$E:$E,$B$1)</f>
        <v>0</v>
      </c>
      <c r="I371" s="30"/>
      <c r="J371" s="31">
        <v>201501</v>
      </c>
      <c r="K371" s="30"/>
      <c r="L371" s="42">
        <f>SUMIFS('2012Figures'!$J:$J,'2012Figures'!$C:$C,$A371,'2012Figures'!$H:$H,$B371,'2012Figures'!$I:$I,$C371,'2012Figures'!$E:$E,$B$1)</f>
        <v>0</v>
      </c>
      <c r="M371" s="52">
        <f>SUMIFS('2012Figures'!$J:$J,'2012Figures'!$C:$C,$A371,'2012Figures'!$H:$H,$B371,'2012Figures'!$I:$I,$C371,'2012Figures'!$B:$B,"BrokerToCy",'2012Figures'!$G:$G,"E1",'2012Figures'!$E:$E,$B$1)</f>
        <v>0</v>
      </c>
      <c r="N371" s="52">
        <f>SUMIFS('2012Figures'!$J:$J,'2012Figures'!$C:$C,$A371,'2012Figures'!$H:$H,$B371,'2012Figures'!$I:$I,$C371,'2012Figures'!$B:$B,"BrokerToCy",'2012Figures'!$G:$G,"P1",'2012Figures'!$E:$E,$B$1)</f>
        <v>0</v>
      </c>
      <c r="O371" s="52">
        <f>SUMIFS('2012Figures'!$J:$J,'2012Figures'!$C:$C,$A371,'2012Figures'!$H:$H,$B371,'2012Figures'!$I:$I,$C371,'2012Figures'!$B:$B,"CyToBroker",'2012Figures'!$G:$G,"E1",'2012Figures'!$E:$E,$B$1)</f>
        <v>0</v>
      </c>
      <c r="P371" s="52">
        <f>SUMIFS('2012Figures'!$J:$J,'2012Figures'!$C:$C,$A371,'2012Figures'!$H:$H,$B371,'2012Figures'!$I:$I,$C371,'2012Figures'!$B:$B,"CyToBroker",'2012Figures'!$G:$G,"P1",'2012Figures'!$E:$E,$B$1)</f>
        <v>0</v>
      </c>
      <c r="Q371" s="30"/>
      <c r="R371" s="46" t="str">
        <f t="shared" si="39"/>
        <v/>
      </c>
      <c r="S371" s="46" t="str">
        <f t="shared" si="39"/>
        <v/>
      </c>
      <c r="T371" s="46" t="str">
        <f t="shared" si="39"/>
        <v/>
      </c>
      <c r="U371" s="46" t="str">
        <f t="shared" si="39"/>
        <v/>
      </c>
      <c r="V371" s="46" t="str">
        <f t="shared" si="39"/>
        <v/>
      </c>
    </row>
    <row r="372" spans="1:22" x14ac:dyDescent="0.2">
      <c r="A372" s="1">
        <v>410</v>
      </c>
      <c r="B372" s="1" t="s">
        <v>123</v>
      </c>
      <c r="C372" s="8">
        <v>4</v>
      </c>
      <c r="D372" s="29">
        <f>SUMIFS('2013Figures'!$J:$J,'2013Figures'!$C:$C,$A372,'2013Figures'!$H:$H,$B372,'2013Figures'!$I:$I,$C372,'2013Figures'!$E:$E,$B$1)</f>
        <v>0</v>
      </c>
      <c r="E372" s="9">
        <f>SUMIFS('2013Figures'!$J:$J,'2013Figures'!$C:$C,$A372,'2013Figures'!$H:$H,$B372,'2013Figures'!$I:$I,$C372,'2013Figures'!$B:$B,"BrokerToCy",'2013Figures'!$G:$G,"E1",'2013Figures'!$E:$E,$B$1)</f>
        <v>0</v>
      </c>
      <c r="F372" s="9">
        <f>SUMIFS('2013Figures'!$J:$J,'2013Figures'!$C:$C,$A372,'2013Figures'!$H:$H,$B372,'2013Figures'!$I:$I,$C372,'2013Figures'!$B:$B,"BrokerToCy",'2013Figures'!$G:$G,"P1",'2013Figures'!$E:$E,$B$1)</f>
        <v>0</v>
      </c>
      <c r="G372" s="9">
        <f>SUMIFS('2013Figures'!$J:$J,'2013Figures'!$C:$C,$A372,'2013Figures'!$H:$H,$B372,'2013Figures'!$I:$I,$C372,'2013Figures'!$B:$B,"CyToBroker",'2013Figures'!$G:$G,"E1",'2013Figures'!$E:$E,$B$1)</f>
        <v>0</v>
      </c>
      <c r="H372" s="9">
        <f>SUMIFS('2013Figures'!$J:$J,'2013Figures'!$C:$C,$A372,'2013Figures'!$H:$H,$B372,'2013Figures'!$I:$I,$C372,'2013Figures'!$B:$B,"CyToBroker",'2013Figures'!$G:$G,"P1",'2013Figures'!$E:$E,$B$1)</f>
        <v>0</v>
      </c>
      <c r="I372" s="30"/>
      <c r="J372" s="31">
        <v>201301</v>
      </c>
      <c r="K372" s="30"/>
      <c r="L372" s="42">
        <f>SUMIFS('2012Figures'!$J:$J,'2012Figures'!$C:$C,$A372,'2012Figures'!$H:$H,$B372,'2012Figures'!$I:$I,$C372,'2012Figures'!$E:$E,$B$1)</f>
        <v>0</v>
      </c>
      <c r="M372" s="52">
        <f>SUMIFS('2012Figures'!$J:$J,'2012Figures'!$C:$C,$A372,'2012Figures'!$H:$H,$B372,'2012Figures'!$I:$I,$C372,'2012Figures'!$B:$B,"BrokerToCy",'2012Figures'!$G:$G,"E1",'2012Figures'!$E:$E,$B$1)</f>
        <v>0</v>
      </c>
      <c r="N372" s="52">
        <f>SUMIFS('2012Figures'!$J:$J,'2012Figures'!$C:$C,$A372,'2012Figures'!$H:$H,$B372,'2012Figures'!$I:$I,$C372,'2012Figures'!$B:$B,"BrokerToCy",'2012Figures'!$G:$G,"P1",'2012Figures'!$E:$E,$B$1)</f>
        <v>0</v>
      </c>
      <c r="O372" s="52">
        <f>SUMIFS('2012Figures'!$J:$J,'2012Figures'!$C:$C,$A372,'2012Figures'!$H:$H,$B372,'2012Figures'!$I:$I,$C372,'2012Figures'!$B:$B,"CyToBroker",'2012Figures'!$G:$G,"E1",'2012Figures'!$E:$E,$B$1)</f>
        <v>0</v>
      </c>
      <c r="P372" s="52">
        <f>SUMIFS('2012Figures'!$J:$J,'2012Figures'!$C:$C,$A372,'2012Figures'!$H:$H,$B372,'2012Figures'!$I:$I,$C372,'2012Figures'!$B:$B,"CyToBroker",'2012Figures'!$G:$G,"P1",'2012Figures'!$E:$E,$B$1)</f>
        <v>0</v>
      </c>
      <c r="Q372" s="30"/>
      <c r="R372" s="46" t="str">
        <f t="shared" si="39"/>
        <v/>
      </c>
      <c r="S372" s="46" t="str">
        <f t="shared" si="39"/>
        <v/>
      </c>
      <c r="T372" s="46" t="str">
        <f t="shared" si="39"/>
        <v/>
      </c>
      <c r="U372" s="46" t="str">
        <f t="shared" si="39"/>
        <v/>
      </c>
      <c r="V372" s="46" t="str">
        <f t="shared" si="39"/>
        <v/>
      </c>
    </row>
    <row r="373" spans="1:22" x14ac:dyDescent="0.2">
      <c r="A373" s="1">
        <v>410</v>
      </c>
      <c r="B373" s="1" t="s">
        <v>123</v>
      </c>
      <c r="C373" s="8">
        <v>3</v>
      </c>
      <c r="D373" s="29">
        <f>SUMIFS('2013Figures'!$J:$J,'2013Figures'!$C:$C,$A373,'2013Figures'!$H:$H,$B373,'2013Figures'!$I:$I,$C373,'2013Figures'!$E:$E,$B$1)</f>
        <v>0</v>
      </c>
      <c r="E373" s="9">
        <f>SUMIFS('2013Figures'!$J:$J,'2013Figures'!$C:$C,$A373,'2013Figures'!$H:$H,$B373,'2013Figures'!$I:$I,$C373,'2013Figures'!$B:$B,"BrokerToCy",'2013Figures'!$G:$G,"E1",'2013Figures'!$E:$E,$B$1)</f>
        <v>0</v>
      </c>
      <c r="F373" s="9">
        <f>SUMIFS('2013Figures'!$J:$J,'2013Figures'!$C:$C,$A373,'2013Figures'!$H:$H,$B373,'2013Figures'!$I:$I,$C373,'2013Figures'!$B:$B,"BrokerToCy",'2013Figures'!$G:$G,"P1",'2013Figures'!$E:$E,$B$1)</f>
        <v>0</v>
      </c>
      <c r="G373" s="9">
        <f>SUMIFS('2013Figures'!$J:$J,'2013Figures'!$C:$C,$A373,'2013Figures'!$H:$H,$B373,'2013Figures'!$I:$I,$C373,'2013Figures'!$B:$B,"CyToBroker",'2013Figures'!$G:$G,"E1",'2013Figures'!$E:$E,$B$1)</f>
        <v>0</v>
      </c>
      <c r="H373" s="9">
        <f>SUMIFS('2013Figures'!$J:$J,'2013Figures'!$C:$C,$A373,'2013Figures'!$H:$H,$B373,'2013Figures'!$I:$I,$C373,'2013Figures'!$B:$B,"CyToBroker",'2013Figures'!$G:$G,"P1",'2013Figures'!$E:$E,$B$1)</f>
        <v>0</v>
      </c>
      <c r="J373" s="8">
        <v>201201</v>
      </c>
      <c r="L373" s="42">
        <f>SUMIFS('2012Figures'!$J:$J,'2012Figures'!$C:$C,$A373,'2012Figures'!$H:$H,$B373,'2012Figures'!$I:$I,$C373,'2012Figures'!$E:$E,$B$1)</f>
        <v>0</v>
      </c>
      <c r="M373" s="52">
        <f>SUMIFS('2012Figures'!$J:$J,'2012Figures'!$C:$C,$A373,'2012Figures'!$H:$H,$B373,'2012Figures'!$I:$I,$C373,'2012Figures'!$B:$B,"BrokerToCy",'2012Figures'!$G:$G,"E1",'2012Figures'!$E:$E,$B$1)</f>
        <v>0</v>
      </c>
      <c r="N373" s="52">
        <f>SUMIFS('2012Figures'!$J:$J,'2012Figures'!$C:$C,$A373,'2012Figures'!$H:$H,$B373,'2012Figures'!$I:$I,$C373,'2012Figures'!$B:$B,"BrokerToCy",'2012Figures'!$G:$G,"P1",'2012Figures'!$E:$E,$B$1)</f>
        <v>0</v>
      </c>
      <c r="O373" s="52">
        <f>SUMIFS('2012Figures'!$J:$J,'2012Figures'!$C:$C,$A373,'2012Figures'!$H:$H,$B373,'2012Figures'!$I:$I,$C373,'2012Figures'!$B:$B,"CyToBroker",'2012Figures'!$G:$G,"E1",'2012Figures'!$E:$E,$B$1)</f>
        <v>0</v>
      </c>
      <c r="P373" s="52">
        <f>SUMIFS('2012Figures'!$J:$J,'2012Figures'!$C:$C,$A373,'2012Figures'!$H:$H,$B373,'2012Figures'!$I:$I,$C373,'2012Figures'!$B:$B,"CyToBroker",'2012Figures'!$G:$G,"P1",'2012Figures'!$E:$E,$B$1)</f>
        <v>0</v>
      </c>
      <c r="R373" s="46" t="str">
        <f t="shared" si="39"/>
        <v/>
      </c>
      <c r="S373" s="46" t="str">
        <f t="shared" si="39"/>
        <v/>
      </c>
      <c r="T373" s="46" t="str">
        <f t="shared" si="39"/>
        <v/>
      </c>
      <c r="U373" s="46" t="str">
        <f t="shared" si="39"/>
        <v/>
      </c>
      <c r="V373" s="46" t="str">
        <f t="shared" si="39"/>
        <v/>
      </c>
    </row>
    <row r="374" spans="1:22" x14ac:dyDescent="0.2">
      <c r="A374" s="1">
        <v>410</v>
      </c>
      <c r="B374" s="1" t="s">
        <v>123</v>
      </c>
      <c r="C374" s="8">
        <v>2</v>
      </c>
      <c r="D374" s="29">
        <f>SUMIFS('2013Figures'!$J:$J,'2013Figures'!$C:$C,$A374,'2013Figures'!$H:$H,$B374,'2013Figures'!$I:$I,$C374,'2013Figures'!$E:$E,$B$1)</f>
        <v>0</v>
      </c>
      <c r="E374" s="9">
        <f>SUMIFS('2013Figures'!$J:$J,'2013Figures'!$C:$C,$A374,'2013Figures'!$H:$H,$B374,'2013Figures'!$I:$I,$C374,'2013Figures'!$B:$B,"BrokerToCy",'2013Figures'!$G:$G,"E1",'2013Figures'!$E:$E,$B$1)</f>
        <v>0</v>
      </c>
      <c r="F374" s="9">
        <f>SUMIFS('2013Figures'!$J:$J,'2013Figures'!$C:$C,$A374,'2013Figures'!$H:$H,$B374,'2013Figures'!$I:$I,$C374,'2013Figures'!$B:$B,"BrokerToCy",'2013Figures'!$G:$G,"P1",'2013Figures'!$E:$E,$B$1)</f>
        <v>0</v>
      </c>
      <c r="G374" s="9">
        <f>SUMIFS('2013Figures'!$J:$J,'2013Figures'!$C:$C,$A374,'2013Figures'!$H:$H,$B374,'2013Figures'!$I:$I,$C374,'2013Figures'!$B:$B,"CyToBroker",'2013Figures'!$G:$G,"E1",'2013Figures'!$E:$E,$B$1)</f>
        <v>0</v>
      </c>
      <c r="H374" s="9">
        <f>SUMIFS('2013Figures'!$J:$J,'2013Figures'!$C:$C,$A374,'2013Figures'!$H:$H,$B374,'2013Figures'!$I:$I,$C374,'2013Figures'!$B:$B,"CyToBroker",'2013Figures'!$G:$G,"P1",'2013Figures'!$E:$E,$B$1)</f>
        <v>0</v>
      </c>
      <c r="J374" s="8">
        <v>201101</v>
      </c>
      <c r="L374" s="42">
        <f>SUMIFS('2012Figures'!$J:$J,'2012Figures'!$C:$C,$A374,'2012Figures'!$H:$H,$B374,'2012Figures'!$I:$I,$C374,'2012Figures'!$E:$E,$B$1)</f>
        <v>0</v>
      </c>
      <c r="M374" s="52">
        <f>SUMIFS('2012Figures'!$J:$J,'2012Figures'!$C:$C,$A374,'2012Figures'!$H:$H,$B374,'2012Figures'!$I:$I,$C374,'2012Figures'!$B:$B,"BrokerToCy",'2012Figures'!$G:$G,"E1",'2012Figures'!$E:$E,$B$1)</f>
        <v>0</v>
      </c>
      <c r="N374" s="52">
        <f>SUMIFS('2012Figures'!$J:$J,'2012Figures'!$C:$C,$A374,'2012Figures'!$H:$H,$B374,'2012Figures'!$I:$I,$C374,'2012Figures'!$B:$B,"BrokerToCy",'2012Figures'!$G:$G,"P1",'2012Figures'!$E:$E,$B$1)</f>
        <v>0</v>
      </c>
      <c r="O374" s="52">
        <f>SUMIFS('2012Figures'!$J:$J,'2012Figures'!$C:$C,$A374,'2012Figures'!$H:$H,$B374,'2012Figures'!$I:$I,$C374,'2012Figures'!$B:$B,"CyToBroker",'2012Figures'!$G:$G,"E1",'2012Figures'!$E:$E,$B$1)</f>
        <v>0</v>
      </c>
      <c r="P374" s="52">
        <f>SUMIFS('2012Figures'!$J:$J,'2012Figures'!$C:$C,$A374,'2012Figures'!$H:$H,$B374,'2012Figures'!$I:$I,$C374,'2012Figures'!$B:$B,"CyToBroker",'2012Figures'!$G:$G,"P1",'2012Figures'!$E:$E,$B$1)</f>
        <v>0</v>
      </c>
      <c r="R374" s="46" t="str">
        <f t="shared" si="39"/>
        <v/>
      </c>
      <c r="S374" s="46" t="str">
        <f t="shared" si="39"/>
        <v/>
      </c>
      <c r="T374" s="46" t="str">
        <f t="shared" si="39"/>
        <v/>
      </c>
      <c r="U374" s="46" t="str">
        <f t="shared" si="39"/>
        <v/>
      </c>
      <c r="V374" s="46" t="str">
        <f t="shared" si="39"/>
        <v/>
      </c>
    </row>
    <row r="375" spans="1:22" x14ac:dyDescent="0.2">
      <c r="A375" s="1">
        <v>410</v>
      </c>
      <c r="B375" s="1" t="s">
        <v>123</v>
      </c>
      <c r="C375" s="8">
        <v>1</v>
      </c>
      <c r="D375" s="29">
        <f>SUMIFS('2013Figures'!$J:$J,'2013Figures'!$C:$C,$A375,'2013Figures'!$H:$H,$B375,'2013Figures'!$I:$I,$C375,'2013Figures'!$E:$E,$B$1)</f>
        <v>0</v>
      </c>
      <c r="E375" s="9">
        <f>SUMIFS('2013Figures'!$J:$J,'2013Figures'!$C:$C,$A375,'2013Figures'!$H:$H,$B375,'2013Figures'!$I:$I,$C375,'2013Figures'!$B:$B,"BrokerToCy",'2013Figures'!$G:$G,"E1",'2013Figures'!$E:$E,$B$1)</f>
        <v>0</v>
      </c>
      <c r="F375" s="9">
        <f>SUMIFS('2013Figures'!$J:$J,'2013Figures'!$C:$C,$A375,'2013Figures'!$H:$H,$B375,'2013Figures'!$I:$I,$C375,'2013Figures'!$B:$B,"BrokerToCy",'2013Figures'!$G:$G,"P1",'2013Figures'!$E:$E,$B$1)</f>
        <v>0</v>
      </c>
      <c r="G375" s="9">
        <f>SUMIFS('2013Figures'!$J:$J,'2013Figures'!$C:$C,$A375,'2013Figures'!$H:$H,$B375,'2013Figures'!$I:$I,$C375,'2013Figures'!$B:$B,"CyToBroker",'2013Figures'!$G:$G,"E1",'2013Figures'!$E:$E,$B$1)</f>
        <v>0</v>
      </c>
      <c r="H375" s="9">
        <f>SUMIFS('2013Figures'!$J:$J,'2013Figures'!$C:$C,$A375,'2013Figures'!$H:$H,$B375,'2013Figures'!$I:$I,$C375,'2013Figures'!$B:$B,"CyToBroker",'2013Figures'!$G:$G,"P1",'2013Figures'!$E:$E,$B$1)</f>
        <v>0</v>
      </c>
      <c r="J375" s="8">
        <v>200901</v>
      </c>
      <c r="L375" s="42">
        <f>SUMIFS('2012Figures'!$J:$J,'2012Figures'!$C:$C,$A375,'2012Figures'!$H:$H,$B375,'2012Figures'!$I:$I,$C375,'2012Figures'!$E:$E,$B$1)</f>
        <v>0</v>
      </c>
      <c r="M375" s="52">
        <f>SUMIFS('2012Figures'!$J:$J,'2012Figures'!$C:$C,$A375,'2012Figures'!$H:$H,$B375,'2012Figures'!$I:$I,$C375,'2012Figures'!$B:$B,"BrokerToCy",'2012Figures'!$G:$G,"E1",'2012Figures'!$E:$E,$B$1)</f>
        <v>0</v>
      </c>
      <c r="N375" s="52">
        <f>SUMIFS('2012Figures'!$J:$J,'2012Figures'!$C:$C,$A375,'2012Figures'!$H:$H,$B375,'2012Figures'!$I:$I,$C375,'2012Figures'!$B:$B,"BrokerToCy",'2012Figures'!$G:$G,"P1",'2012Figures'!$E:$E,$B$1)</f>
        <v>0</v>
      </c>
      <c r="O375" s="52">
        <f>SUMIFS('2012Figures'!$J:$J,'2012Figures'!$C:$C,$A375,'2012Figures'!$H:$H,$B375,'2012Figures'!$I:$I,$C375,'2012Figures'!$B:$B,"CyToBroker",'2012Figures'!$G:$G,"E1",'2012Figures'!$E:$E,$B$1)</f>
        <v>0</v>
      </c>
      <c r="P375" s="52">
        <f>SUMIFS('2012Figures'!$J:$J,'2012Figures'!$C:$C,$A375,'2012Figures'!$H:$H,$B375,'2012Figures'!$I:$I,$C375,'2012Figures'!$B:$B,"CyToBroker",'2012Figures'!$G:$G,"P1",'2012Figures'!$E:$E,$B$1)</f>
        <v>0</v>
      </c>
      <c r="R375" s="46" t="str">
        <f t="shared" si="39"/>
        <v/>
      </c>
      <c r="S375" s="46" t="str">
        <f t="shared" si="39"/>
        <v/>
      </c>
      <c r="T375" s="46" t="str">
        <f t="shared" si="39"/>
        <v/>
      </c>
      <c r="U375" s="46" t="str">
        <f t="shared" si="39"/>
        <v/>
      </c>
      <c r="V375" s="46" t="str">
        <f t="shared" si="39"/>
        <v/>
      </c>
    </row>
    <row r="376" spans="1:22" x14ac:dyDescent="0.2">
      <c r="A376" s="1">
        <v>410</v>
      </c>
      <c r="B376" s="1" t="s">
        <v>123</v>
      </c>
      <c r="D376" s="29">
        <f>SUMIFS('2013Figures'!$J:$J,'2013Figures'!$C:$C,$A376,'2013Figures'!$I:$I,"",'2013Figures'!$E:$E,$B$1)</f>
        <v>0</v>
      </c>
      <c r="E376" s="9">
        <f>SUMIFS('2013Figures'!$J:$J,'2013Figures'!$C:$C,$A376,'2013Figures'!$I:$I,"",'2013Figures'!$B:$B,"BrokerToCy",'2013Figures'!$G:$G,"E1",'2013Figures'!$E:$E,$B$1)</f>
        <v>0</v>
      </c>
      <c r="F376" s="9">
        <f>SUMIFS('2013Figures'!$J:$J,'2013Figures'!$C:$C,$A376,'2013Figures'!$I:$I,"",'2013Figures'!$B:$B,"BrokerToCy",'2013Figures'!$G:$G,"P1",'2013Figures'!$E:$E,$B$1)</f>
        <v>0</v>
      </c>
      <c r="G376" s="9">
        <f>SUMIFS('2013Figures'!$J:$J,'2013Figures'!$C:$C,$A376,'2013Figures'!$I:$I,"",'2013Figures'!$B:$B,"CyToBroker",'2013Figures'!$G:$G,"E1",'2013Figures'!$E:$E,$B$1)</f>
        <v>0</v>
      </c>
      <c r="H376" s="9">
        <f>SUMIFS('2013Figures'!$J:$J,'2013Figures'!$C:$C,$A376,'2013Figures'!$I:$I,"",'2013Figures'!$B:$B,"CyToBroker",'2013Figures'!$G:$G,"P1",'2013Figures'!$E:$E,$B$1)</f>
        <v>0</v>
      </c>
      <c r="J376" s="8" t="s">
        <v>131</v>
      </c>
      <c r="L376" s="42">
        <f>SUMIFS('2012Figures'!$J:$J,'2012Figures'!$C:$C,$A376,'2012Figures'!$I:$I,"",'2012Figures'!$E:$E,$B$1)</f>
        <v>0</v>
      </c>
      <c r="M376" s="52">
        <f>SUMIFS('2012Figures'!$J:$J,'2012Figures'!$C:$C,$A376,'2012Figures'!$I:$I,"",'2012Figures'!$B:$B,"BrokerToCy",'2012Figures'!$G:$G,"E1",'2012Figures'!$E:$E,$B$1)</f>
        <v>0</v>
      </c>
      <c r="N376" s="52">
        <f>SUMIFS('2012Figures'!$J:$J,'2012Figures'!$C:$C,$A376,'2012Figures'!$I:$I,"",'2012Figures'!$B:$B,"BrokerToCy",'2012Figures'!$G:$G,"P1",'2012Figures'!$E:$E,$B$1)</f>
        <v>0</v>
      </c>
      <c r="O376" s="52">
        <f>SUMIFS('2012Figures'!$J:$J,'2012Figures'!$C:$C,$A376,'2012Figures'!$I:$I,"",'2012Figures'!$B:$B,"CyToBroker",'2012Figures'!$G:$G,"E1",'2012Figures'!$E:$E,$B$1)</f>
        <v>0</v>
      </c>
      <c r="P376" s="52">
        <f>SUMIFS('2012Figures'!$J:$J,'2012Figures'!$C:$C,$A376,'2012Figures'!$I:$I,"",'2012Figures'!$B:$B,"CyToBroker",'2012Figures'!$G:$G,"P1",'2012Figures'!$E:$E,$B$1)</f>
        <v>0</v>
      </c>
      <c r="R376" s="46" t="str">
        <f t="shared" si="39"/>
        <v/>
      </c>
      <c r="S376" s="46" t="str">
        <f t="shared" si="39"/>
        <v/>
      </c>
      <c r="T376" s="46" t="str">
        <f t="shared" si="39"/>
        <v/>
      </c>
      <c r="U376" s="46" t="str">
        <f t="shared" si="39"/>
        <v/>
      </c>
      <c r="V376" s="46" t="str">
        <f t="shared" si="39"/>
        <v/>
      </c>
    </row>
    <row r="377" spans="1:22" x14ac:dyDescent="0.2">
      <c r="A377" s="21"/>
      <c r="B377" s="21" t="s">
        <v>92</v>
      </c>
      <c r="C377" s="22"/>
      <c r="D377" s="23">
        <f>SUM(E377:H377)</f>
        <v>0</v>
      </c>
      <c r="E377" s="23">
        <f>SUM(E371:E376)</f>
        <v>0</v>
      </c>
      <c r="F377" s="23">
        <f>SUM(F371:F376)</f>
        <v>0</v>
      </c>
      <c r="G377" s="23">
        <f>SUM(G371:G376)</f>
        <v>0</v>
      </c>
      <c r="H377" s="23">
        <f>SUM(H371:H376)</f>
        <v>0</v>
      </c>
      <c r="I377" s="21"/>
      <c r="J377" s="22"/>
      <c r="K377" s="21"/>
      <c r="L377" s="43">
        <f>SUM(M377:P377)</f>
        <v>0</v>
      </c>
      <c r="M377" s="43">
        <f>SUM(M371:M376)</f>
        <v>0</v>
      </c>
      <c r="N377" s="43">
        <f>SUM(N371:N376)</f>
        <v>0</v>
      </c>
      <c r="O377" s="43">
        <f>SUM(O371:O376)</f>
        <v>0</v>
      </c>
      <c r="P377" s="43">
        <f>SUM(P371:P376)</f>
        <v>0</v>
      </c>
      <c r="Q377" s="21"/>
      <c r="R377" s="21"/>
      <c r="S377" s="21"/>
      <c r="T377" s="21"/>
      <c r="U377" s="21"/>
      <c r="V377" s="21"/>
    </row>
    <row r="378" spans="1:22" x14ac:dyDescent="0.2">
      <c r="A378" s="28">
        <v>601</v>
      </c>
      <c r="B378" s="28" t="s">
        <v>124</v>
      </c>
      <c r="C378" s="17" t="s">
        <v>88</v>
      </c>
      <c r="D378" s="18">
        <f>SUMIFS('2013Figures'!$J:$J,'2013Figures'!$C:$C,$A378,'2013Figures'!$E:$E,$B$1)</f>
        <v>0</v>
      </c>
      <c r="E378" s="18">
        <f>SUMIFS('2013Figures'!$J:$J,'2013Figures'!$C:$C,$A378,'2013Figures'!$B:$B,"BrokerToCy",'2013Figures'!$G:$G,"E1",'2013Figures'!$E:$E,$B$1)</f>
        <v>0</v>
      </c>
      <c r="F378" s="18">
        <f>SUMIFS('2013Figures'!$J:$J,'2013Figures'!$C:$C,$A378,'2013Figures'!$B:$B,"BrokerToCy",'2013Figures'!$G:$G,"P1",'2013Figures'!$E:$E,$B$1)</f>
        <v>0</v>
      </c>
      <c r="G378" s="18">
        <f>SUMIFS('2013Figures'!$J:$J,'2013Figures'!$C:$C,$A378,'2013Figures'!$B:$B,"CyToBroker",'2013Figures'!$G:$G,"E1",'2013Figures'!$E:$E,$B$1)</f>
        <v>0</v>
      </c>
      <c r="H378" s="18">
        <f>SUMIFS('2013Figures'!$J:$J,'2013Figures'!$C:$C,$A378,'2013Figures'!$B:$B,"CyToBroker",'2013Figures'!$G:$G,"P1",'2013Figures'!$E:$E,$B$1)</f>
        <v>0</v>
      </c>
      <c r="I378" s="28"/>
      <c r="J378" s="17"/>
      <c r="K378" s="28"/>
      <c r="L378" s="50">
        <f>SUMIFS('2012Figures'!$J:$J,'2012Figures'!$C:$C,$A378,'2012Figures'!$E:$E,$B$1)</f>
        <v>0</v>
      </c>
      <c r="M378" s="50">
        <f>SUMIFS('2012Figures'!$J:$J,'2012Figures'!$C:$C,$A378,'2012Figures'!$B:$B,"BrokerToCy",'2012Figures'!$G:$G,"E1",'2012Figures'!$E:$E,$B$1)</f>
        <v>0</v>
      </c>
      <c r="N378" s="50">
        <f>SUMIFS('2012Figures'!$J:$J,'2012Figures'!$C:$C,$A378,'2012Figures'!$B:$B,"BrokerToCy",'2012Figures'!$G:$G,"P1",'2012Figures'!$E:$E,$B$1)</f>
        <v>0</v>
      </c>
      <c r="O378" s="50">
        <f>SUMIFS('2012Figures'!$J:$J,'2012Figures'!$C:$C,$A378,'2012Figures'!$B:$B,"CyToBroker",'2012Figures'!$G:$G,"E1",'2012Figures'!$E:$E,$B$1)</f>
        <v>0</v>
      </c>
      <c r="P378" s="50">
        <f>SUMIFS('2012Figures'!$J:$J,'2012Figures'!$C:$C,$A378,'2012Figures'!$B:$B,"CyToBroker",'2012Figures'!$G:$G,"P1",'2012Figures'!$E:$E,$B$1)</f>
        <v>0</v>
      </c>
      <c r="Q378" s="28"/>
      <c r="R378" s="46" t="str">
        <f t="shared" ref="R378:V421" si="40">IF(L378=0,"",ROUND(D378/L378-1,2))</f>
        <v/>
      </c>
      <c r="S378" s="46" t="str">
        <f t="shared" si="40"/>
        <v/>
      </c>
      <c r="T378" s="46" t="str">
        <f t="shared" si="40"/>
        <v/>
      </c>
      <c r="U378" s="46" t="str">
        <f t="shared" si="40"/>
        <v/>
      </c>
      <c r="V378" s="46" t="str">
        <f t="shared" si="40"/>
        <v/>
      </c>
    </row>
    <row r="379" spans="1:22" x14ac:dyDescent="0.2">
      <c r="A379" s="1">
        <v>601</v>
      </c>
      <c r="B379" s="1" t="s">
        <v>124</v>
      </c>
      <c r="C379" s="8">
        <v>1</v>
      </c>
      <c r="D379" s="29">
        <f>SUMIFS('2013Figures'!$J:$J,'2013Figures'!$C:$C,$A379,'2013Figures'!$H:$H,$B379,'2013Figures'!$I:$I,$C379,'2013Figures'!$E:$E,$B$1)</f>
        <v>0</v>
      </c>
      <c r="E379" s="9">
        <f>SUMIFS('2013Figures'!$J:$J,'2013Figures'!$C:$C,$A379,'2013Figures'!$H:$H,$B379,'2013Figures'!$I:$I,$C379,'2013Figures'!$B:$B,"BrokerToCy",'2013Figures'!$G:$G,"E1",'2013Figures'!$E:$E,$B$1)</f>
        <v>0</v>
      </c>
      <c r="F379" s="9">
        <f>SUMIFS('2013Figures'!$J:$J,'2013Figures'!$C:$C,$A379,'2013Figures'!$H:$H,$B379,'2013Figures'!$I:$I,$C379,'2013Figures'!$B:$B,"BrokerToCy",'2013Figures'!$G:$G,"P1",'2013Figures'!$E:$E,$B$1)</f>
        <v>0</v>
      </c>
      <c r="G379" s="9">
        <f>SUMIFS('2013Figures'!$J:$J,'2013Figures'!$C:$C,$A379,'2013Figures'!$H:$H,$B379,'2013Figures'!$I:$I,$C379,'2013Figures'!$B:$B,"CyToBroker",'2013Figures'!$G:$G,"E1",'2013Figures'!$E:$E,$B$1)</f>
        <v>0</v>
      </c>
      <c r="H379" s="9">
        <f>SUMIFS('2013Figures'!$J:$J,'2013Figures'!$C:$C,$A379,'2013Figures'!$H:$H,$B379,'2013Figures'!$I:$I,$C379,'2013Figures'!$B:$B,"CyToBroker",'2013Figures'!$G:$G,"P1",'2013Figures'!$E:$E,$B$1)</f>
        <v>0</v>
      </c>
      <c r="I379" s="30"/>
      <c r="J379" s="8" t="s">
        <v>131</v>
      </c>
      <c r="K379" s="30"/>
      <c r="L379" s="42">
        <f>SUMIFS('2012Figures'!$J:$J,'2012Figures'!$C:$C,$A379,'2012Figures'!$H:$H,$B379,'2012Figures'!$I:$I,$C379,'2012Figures'!$E:$E,$B$1)</f>
        <v>0</v>
      </c>
      <c r="M379" s="52">
        <f>SUMIFS('2012Figures'!$J:$J,'2012Figures'!$C:$C,$A379,'2012Figures'!$H:$H,$B379,'2012Figures'!$I:$I,$C379,'2012Figures'!$B:$B,"BrokerToCy",'2012Figures'!$G:$G,"E1",'2012Figures'!$E:$E,$B$1)</f>
        <v>0</v>
      </c>
      <c r="N379" s="52">
        <f>SUMIFS('2012Figures'!$J:$J,'2012Figures'!$C:$C,$A379,'2012Figures'!$H:$H,$B379,'2012Figures'!$I:$I,$C379,'2012Figures'!$B:$B,"BrokerToCy",'2012Figures'!$G:$G,"P1",'2012Figures'!$E:$E,$B$1)</f>
        <v>0</v>
      </c>
      <c r="O379" s="52">
        <f>SUMIFS('2012Figures'!$J:$J,'2012Figures'!$C:$C,$A379,'2012Figures'!$H:$H,$B379,'2012Figures'!$I:$I,$C379,'2012Figures'!$B:$B,"CyToBroker",'2012Figures'!$G:$G,"E1",'2012Figures'!$E:$E,$B$1)</f>
        <v>0</v>
      </c>
      <c r="P379" s="52">
        <f>SUMIFS('2012Figures'!$J:$J,'2012Figures'!$C:$C,$A379,'2012Figures'!$H:$H,$B379,'2012Figures'!$I:$I,$C379,'2012Figures'!$B:$B,"CyToBroker",'2012Figures'!$G:$G,"P1",'2012Figures'!$E:$E,$B$1)</f>
        <v>0</v>
      </c>
      <c r="Q379" s="30"/>
      <c r="R379" s="46" t="str">
        <f t="shared" si="40"/>
        <v/>
      </c>
      <c r="S379" s="46" t="str">
        <f t="shared" si="40"/>
        <v/>
      </c>
      <c r="T379" s="46" t="str">
        <f t="shared" si="40"/>
        <v/>
      </c>
      <c r="U379" s="46" t="str">
        <f t="shared" si="40"/>
        <v/>
      </c>
      <c r="V379" s="46" t="str">
        <f t="shared" si="40"/>
        <v/>
      </c>
    </row>
    <row r="380" spans="1:22" x14ac:dyDescent="0.2">
      <c r="A380" s="1">
        <v>601</v>
      </c>
      <c r="B380" s="1" t="s">
        <v>124</v>
      </c>
      <c r="D380" s="29">
        <f>SUMIFS('2013Figures'!$J:$J,'2013Figures'!$C:$C,$A380,'2013Figures'!$I:$I,"",'2013Figures'!$E:$E,$B$1)</f>
        <v>0</v>
      </c>
      <c r="E380" s="9">
        <f>SUMIFS('2013Figures'!$J:$J,'2013Figures'!$C:$C,$A380,'2013Figures'!$I:$I,"",'2013Figures'!$B:$B,"BrokerToCy",'2013Figures'!$G:$G,"E1",'2013Figures'!$E:$E,$B$1)</f>
        <v>0</v>
      </c>
      <c r="F380" s="9">
        <f>SUMIFS('2013Figures'!$J:$J,'2013Figures'!$C:$C,$A380,'2013Figures'!$I:$I,"",'2013Figures'!$B:$B,"BrokerToCy",'2013Figures'!$G:$G,"P1",'2013Figures'!$E:$E,$B$1)</f>
        <v>0</v>
      </c>
      <c r="G380" s="9">
        <f>SUMIFS('2013Figures'!$J:$J,'2013Figures'!$C:$C,$A380,'2013Figures'!$I:$I,"",'2013Figures'!$B:$B,"CyToBroker",'2013Figures'!$G:$G,"E1",'2013Figures'!$E:$E,$B$1)</f>
        <v>0</v>
      </c>
      <c r="H380" s="9">
        <f>SUMIFS('2013Figures'!$J:$J,'2013Figures'!$C:$C,$A380,'2013Figures'!$I:$I,"",'2013Figures'!$B:$B,"CyToBroker",'2013Figures'!$G:$G,"P1",'2013Figures'!$E:$E,$B$1)</f>
        <v>0</v>
      </c>
      <c r="J380" s="8" t="s">
        <v>131</v>
      </c>
      <c r="L380" s="42">
        <f>SUMIFS('2012Figures'!$J:$J,'2012Figures'!$C:$C,$A380,'2012Figures'!$I:$I,"",'2012Figures'!$E:$E,$B$1)</f>
        <v>0</v>
      </c>
      <c r="M380" s="52">
        <f>SUMIFS('2012Figures'!$J:$J,'2012Figures'!$C:$C,$A380,'2012Figures'!$I:$I,"",'2012Figures'!$B:$B,"BrokerToCy",'2012Figures'!$G:$G,"E1",'2012Figures'!$E:$E,$B$1)</f>
        <v>0</v>
      </c>
      <c r="N380" s="52">
        <f>SUMIFS('2012Figures'!$J:$J,'2012Figures'!$C:$C,$A380,'2012Figures'!$I:$I,"",'2012Figures'!$B:$B,"BrokerToCy",'2012Figures'!$G:$G,"P1",'2012Figures'!$E:$E,$B$1)</f>
        <v>0</v>
      </c>
      <c r="O380" s="52">
        <f>SUMIFS('2012Figures'!$J:$J,'2012Figures'!$C:$C,$A380,'2012Figures'!$I:$I,"",'2012Figures'!$B:$B,"CyToBroker",'2012Figures'!$G:$G,"E1",'2012Figures'!$E:$E,$B$1)</f>
        <v>0</v>
      </c>
      <c r="P380" s="52">
        <f>SUMIFS('2012Figures'!$J:$J,'2012Figures'!$C:$C,$A380,'2012Figures'!$I:$I,"",'2012Figures'!$B:$B,"CyToBroker",'2012Figures'!$G:$G,"P1",'2012Figures'!$E:$E,$B$1)</f>
        <v>0</v>
      </c>
      <c r="R380" s="46" t="str">
        <f t="shared" si="40"/>
        <v/>
      </c>
      <c r="S380" s="46" t="str">
        <f t="shared" si="40"/>
        <v/>
      </c>
      <c r="T380" s="46" t="str">
        <f t="shared" si="40"/>
        <v/>
      </c>
      <c r="U380" s="46" t="str">
        <f t="shared" si="40"/>
        <v/>
      </c>
      <c r="V380" s="46" t="str">
        <f t="shared" si="40"/>
        <v/>
      </c>
    </row>
    <row r="381" spans="1:22" x14ac:dyDescent="0.2">
      <c r="A381" s="21"/>
      <c r="B381" s="21" t="s">
        <v>92</v>
      </c>
      <c r="C381" s="22"/>
      <c r="D381" s="23">
        <f>SUM(E381:H381)</f>
        <v>0</v>
      </c>
      <c r="E381" s="23">
        <f>SUM(E379:E380)</f>
        <v>0</v>
      </c>
      <c r="F381" s="23">
        <f>SUM(F379:F380)</f>
        <v>0</v>
      </c>
      <c r="G381" s="23">
        <f>SUM(G379:G380)</f>
        <v>0</v>
      </c>
      <c r="H381" s="23">
        <f>SUM(H379:H380)</f>
        <v>0</v>
      </c>
      <c r="I381" s="21"/>
      <c r="J381" s="22"/>
      <c r="K381" s="21"/>
      <c r="L381" s="43">
        <f>SUM(M381:P381)</f>
        <v>0</v>
      </c>
      <c r="M381" s="43">
        <f>SUM(M379:M380)</f>
        <v>0</v>
      </c>
      <c r="N381" s="43">
        <f>SUM(N379:N380)</f>
        <v>0</v>
      </c>
      <c r="O381" s="43">
        <f>SUM(O379:O380)</f>
        <v>0</v>
      </c>
      <c r="P381" s="43">
        <f>SUM(P379:P380)</f>
        <v>0</v>
      </c>
      <c r="Q381" s="21"/>
      <c r="R381" s="21"/>
      <c r="S381" s="21"/>
      <c r="T381" s="21"/>
      <c r="U381" s="21"/>
      <c r="V381" s="21"/>
    </row>
    <row r="382" spans="1:22" x14ac:dyDescent="0.2">
      <c r="A382" s="28">
        <v>602</v>
      </c>
      <c r="B382" s="28" t="s">
        <v>125</v>
      </c>
      <c r="C382" s="17" t="s">
        <v>88</v>
      </c>
      <c r="D382" s="18">
        <f>SUMIFS('2013Figures'!$J:$J,'2013Figures'!$C:$C,$A382,'2013Figures'!$E:$E,$B$1)</f>
        <v>0</v>
      </c>
      <c r="E382" s="18">
        <f>SUMIFS('2013Figures'!$J:$J,'2013Figures'!$C:$C,$A382,'2013Figures'!$B:$B,"BrokerToCy",'2013Figures'!$G:$G,"E1",'2013Figures'!$E:$E,$B$1)</f>
        <v>0</v>
      </c>
      <c r="F382" s="18">
        <f>SUMIFS('2013Figures'!$J:$J,'2013Figures'!$C:$C,$A382,'2013Figures'!$B:$B,"BrokerToCy",'2013Figures'!$G:$G,"P1",'2013Figures'!$E:$E,$B$1)</f>
        <v>0</v>
      </c>
      <c r="G382" s="18">
        <f>SUMIFS('2013Figures'!$J:$J,'2013Figures'!$C:$C,$A382,'2013Figures'!$B:$B,"CyToBroker",'2013Figures'!$G:$G,"E1",'2013Figures'!$E:$E,$B$1)</f>
        <v>0</v>
      </c>
      <c r="H382" s="18">
        <f>SUMIFS('2013Figures'!$J:$J,'2013Figures'!$C:$C,$A382,'2013Figures'!$B:$B,"CyToBroker",'2013Figures'!$G:$G,"P1",'2013Figures'!$E:$E,$B$1)</f>
        <v>0</v>
      </c>
      <c r="I382" s="28"/>
      <c r="J382" s="17"/>
      <c r="K382" s="28"/>
      <c r="L382" s="50">
        <f>SUMIFS('2012Figures'!$J:$J,'2012Figures'!$C:$C,$A382,'2012Figures'!$E:$E,$B$1)</f>
        <v>0</v>
      </c>
      <c r="M382" s="50">
        <f>SUMIFS('2012Figures'!$J:$J,'2012Figures'!$C:$C,$A382,'2012Figures'!$B:$B,"BrokerToCy",'2012Figures'!$G:$G,"E1",'2012Figures'!$E:$E,$B$1)</f>
        <v>0</v>
      </c>
      <c r="N382" s="50">
        <f>SUMIFS('2012Figures'!$J:$J,'2012Figures'!$C:$C,$A382,'2012Figures'!$B:$B,"BrokerToCy",'2012Figures'!$G:$G,"P1",'2012Figures'!$E:$E,$B$1)</f>
        <v>0</v>
      </c>
      <c r="O382" s="50">
        <f>SUMIFS('2012Figures'!$J:$J,'2012Figures'!$C:$C,$A382,'2012Figures'!$B:$B,"CyToBroker",'2012Figures'!$G:$G,"E1",'2012Figures'!$E:$E,$B$1)</f>
        <v>0</v>
      </c>
      <c r="P382" s="50">
        <f>SUMIFS('2012Figures'!$J:$J,'2012Figures'!$C:$C,$A382,'2012Figures'!$B:$B,"CyToBroker",'2012Figures'!$G:$G,"P1",'2012Figures'!$E:$E,$B$1)</f>
        <v>0</v>
      </c>
      <c r="Q382" s="28"/>
      <c r="R382" s="46" t="str">
        <f t="shared" ref="R382:V425" si="41">IF(L382=0,"",ROUND(D382/L382-1,2))</f>
        <v/>
      </c>
      <c r="S382" s="46" t="str">
        <f t="shared" si="41"/>
        <v/>
      </c>
      <c r="T382" s="46" t="str">
        <f t="shared" si="41"/>
        <v/>
      </c>
      <c r="U382" s="46" t="str">
        <f t="shared" si="41"/>
        <v/>
      </c>
      <c r="V382" s="46" t="str">
        <f t="shared" si="41"/>
        <v/>
      </c>
    </row>
    <row r="383" spans="1:22" x14ac:dyDescent="0.2">
      <c r="A383" s="1">
        <v>602</v>
      </c>
      <c r="B383" s="1" t="s">
        <v>125</v>
      </c>
      <c r="C383" s="8">
        <v>1</v>
      </c>
      <c r="D383" s="29">
        <f>SUMIFS('2013Figures'!$J:$J,'2013Figures'!$C:$C,$A383,'2013Figures'!$H:$H,$B383,'2013Figures'!$I:$I,$C383,'2013Figures'!$E:$E,$B$1)</f>
        <v>0</v>
      </c>
      <c r="E383" s="9">
        <f>SUMIFS('2013Figures'!$J:$J,'2013Figures'!$C:$C,$A383,'2013Figures'!$H:$H,$B383,'2013Figures'!$I:$I,$C383,'2013Figures'!$B:$B,"BrokerToCy",'2013Figures'!$G:$G,"E1",'2013Figures'!$E:$E,$B$1)</f>
        <v>0</v>
      </c>
      <c r="F383" s="9">
        <f>SUMIFS('2013Figures'!$J:$J,'2013Figures'!$C:$C,$A383,'2013Figures'!$H:$H,$B383,'2013Figures'!$I:$I,$C383,'2013Figures'!$B:$B,"BrokerToCy",'2013Figures'!$G:$G,"P1",'2013Figures'!$E:$E,$B$1)</f>
        <v>0</v>
      </c>
      <c r="G383" s="9">
        <f>SUMIFS('2013Figures'!$J:$J,'2013Figures'!$C:$C,$A383,'2013Figures'!$H:$H,$B383,'2013Figures'!$I:$I,$C383,'2013Figures'!$B:$B,"CyToBroker",'2013Figures'!$G:$G,"E1",'2013Figures'!$E:$E,$B$1)</f>
        <v>0</v>
      </c>
      <c r="H383" s="9">
        <f>SUMIFS('2013Figures'!$J:$J,'2013Figures'!$C:$C,$A383,'2013Figures'!$H:$H,$B383,'2013Figures'!$I:$I,$C383,'2013Figures'!$B:$B,"CyToBroker",'2013Figures'!$G:$G,"P1",'2013Figures'!$E:$E,$B$1)</f>
        <v>0</v>
      </c>
      <c r="I383" s="30"/>
      <c r="J383" s="8" t="s">
        <v>131</v>
      </c>
      <c r="K383" s="30"/>
      <c r="L383" s="42">
        <f>SUMIFS('2012Figures'!$J:$J,'2012Figures'!$C:$C,$A383,'2012Figures'!$H:$H,$B383,'2012Figures'!$I:$I,$C383,'2012Figures'!$E:$E,$B$1)</f>
        <v>0</v>
      </c>
      <c r="M383" s="52">
        <f>SUMIFS('2012Figures'!$J:$J,'2012Figures'!$C:$C,$A383,'2012Figures'!$H:$H,$B383,'2012Figures'!$I:$I,$C383,'2012Figures'!$B:$B,"BrokerToCy",'2012Figures'!$G:$G,"E1",'2012Figures'!$E:$E,$B$1)</f>
        <v>0</v>
      </c>
      <c r="N383" s="52">
        <f>SUMIFS('2012Figures'!$J:$J,'2012Figures'!$C:$C,$A383,'2012Figures'!$H:$H,$B383,'2012Figures'!$I:$I,$C383,'2012Figures'!$B:$B,"BrokerToCy",'2012Figures'!$G:$G,"P1",'2012Figures'!$E:$E,$B$1)</f>
        <v>0</v>
      </c>
      <c r="O383" s="52">
        <f>SUMIFS('2012Figures'!$J:$J,'2012Figures'!$C:$C,$A383,'2012Figures'!$H:$H,$B383,'2012Figures'!$I:$I,$C383,'2012Figures'!$B:$B,"CyToBroker",'2012Figures'!$G:$G,"E1",'2012Figures'!$E:$E,$B$1)</f>
        <v>0</v>
      </c>
      <c r="P383" s="52">
        <f>SUMIFS('2012Figures'!$J:$J,'2012Figures'!$C:$C,$A383,'2012Figures'!$H:$H,$B383,'2012Figures'!$I:$I,$C383,'2012Figures'!$B:$B,"CyToBroker",'2012Figures'!$G:$G,"P1",'2012Figures'!$E:$E,$B$1)</f>
        <v>0</v>
      </c>
      <c r="Q383" s="30"/>
      <c r="R383" s="46" t="str">
        <f t="shared" si="41"/>
        <v/>
      </c>
      <c r="S383" s="46" t="str">
        <f t="shared" si="41"/>
        <v/>
      </c>
      <c r="T383" s="46" t="str">
        <f t="shared" si="41"/>
        <v/>
      </c>
      <c r="U383" s="46" t="str">
        <f t="shared" si="41"/>
        <v/>
      </c>
      <c r="V383" s="46" t="str">
        <f t="shared" si="41"/>
        <v/>
      </c>
    </row>
    <row r="384" spans="1:22" x14ac:dyDescent="0.2">
      <c r="A384" s="1">
        <v>602</v>
      </c>
      <c r="B384" s="1" t="s">
        <v>125</v>
      </c>
      <c r="D384" s="29">
        <f>SUMIFS('2013Figures'!$J:$J,'2013Figures'!$C:$C,$A384,'2013Figures'!$I:$I,"",'2013Figures'!$E:$E,$B$1)</f>
        <v>0</v>
      </c>
      <c r="E384" s="9">
        <f>SUMIFS('2013Figures'!$J:$J,'2013Figures'!$C:$C,$A384,'2013Figures'!$I:$I,"",'2013Figures'!$B:$B,"BrokerToCy",'2013Figures'!$G:$G,"E1",'2013Figures'!$E:$E,$B$1)</f>
        <v>0</v>
      </c>
      <c r="F384" s="9">
        <f>SUMIFS('2013Figures'!$J:$J,'2013Figures'!$C:$C,$A384,'2013Figures'!$I:$I,"",'2013Figures'!$B:$B,"BrokerToCy",'2013Figures'!$G:$G,"P1",'2013Figures'!$E:$E,$B$1)</f>
        <v>0</v>
      </c>
      <c r="G384" s="9">
        <f>SUMIFS('2013Figures'!$J:$J,'2013Figures'!$C:$C,$A384,'2013Figures'!$I:$I,"",'2013Figures'!$B:$B,"CyToBroker",'2013Figures'!$G:$G,"E1",'2013Figures'!$E:$E,$B$1)</f>
        <v>0</v>
      </c>
      <c r="H384" s="9">
        <f>SUMIFS('2013Figures'!$J:$J,'2013Figures'!$C:$C,$A384,'2013Figures'!$I:$I,"",'2013Figures'!$B:$B,"CyToBroker",'2013Figures'!$G:$G,"P1",'2013Figures'!$E:$E,$B$1)</f>
        <v>0</v>
      </c>
      <c r="J384" s="8" t="s">
        <v>131</v>
      </c>
      <c r="L384" s="42">
        <f>SUMIFS('2012Figures'!$J:$J,'2012Figures'!$C:$C,$A384,'2012Figures'!$I:$I,"",'2012Figures'!$E:$E,$B$1)</f>
        <v>0</v>
      </c>
      <c r="M384" s="52">
        <f>SUMIFS('2012Figures'!$J:$J,'2012Figures'!$C:$C,$A384,'2012Figures'!$I:$I,"",'2012Figures'!$B:$B,"BrokerToCy",'2012Figures'!$G:$G,"E1",'2012Figures'!$E:$E,$B$1)</f>
        <v>0</v>
      </c>
      <c r="N384" s="52">
        <f>SUMIFS('2012Figures'!$J:$J,'2012Figures'!$C:$C,$A384,'2012Figures'!$I:$I,"",'2012Figures'!$B:$B,"BrokerToCy",'2012Figures'!$G:$G,"P1",'2012Figures'!$E:$E,$B$1)</f>
        <v>0</v>
      </c>
      <c r="O384" s="52">
        <f>SUMIFS('2012Figures'!$J:$J,'2012Figures'!$C:$C,$A384,'2012Figures'!$I:$I,"",'2012Figures'!$B:$B,"CyToBroker",'2012Figures'!$G:$G,"E1",'2012Figures'!$E:$E,$B$1)</f>
        <v>0</v>
      </c>
      <c r="P384" s="52">
        <f>SUMIFS('2012Figures'!$J:$J,'2012Figures'!$C:$C,$A384,'2012Figures'!$I:$I,"",'2012Figures'!$B:$B,"CyToBroker",'2012Figures'!$G:$G,"P1",'2012Figures'!$E:$E,$B$1)</f>
        <v>0</v>
      </c>
      <c r="R384" s="46" t="str">
        <f t="shared" si="41"/>
        <v/>
      </c>
      <c r="S384" s="46" t="str">
        <f t="shared" si="41"/>
        <v/>
      </c>
      <c r="T384" s="46" t="str">
        <f t="shared" si="41"/>
        <v/>
      </c>
      <c r="U384" s="46" t="str">
        <f t="shared" si="41"/>
        <v/>
      </c>
      <c r="V384" s="46" t="str">
        <f t="shared" si="41"/>
        <v/>
      </c>
    </row>
    <row r="385" spans="1:22" x14ac:dyDescent="0.2">
      <c r="A385" s="21"/>
      <c r="B385" s="21" t="s">
        <v>92</v>
      </c>
      <c r="C385" s="22"/>
      <c r="D385" s="23">
        <f>SUM(E385:H385)</f>
        <v>0</v>
      </c>
      <c r="E385" s="23">
        <f>SUM(E383:E384)</f>
        <v>0</v>
      </c>
      <c r="F385" s="23">
        <f>SUM(F383:F384)</f>
        <v>0</v>
      </c>
      <c r="G385" s="23">
        <f>SUM(G383:G384)</f>
        <v>0</v>
      </c>
      <c r="H385" s="23">
        <f>SUM(H383:H384)</f>
        <v>0</v>
      </c>
      <c r="I385" s="21"/>
      <c r="J385" s="22"/>
      <c r="K385" s="21"/>
      <c r="L385" s="43">
        <f>SUM(M385:P385)</f>
        <v>0</v>
      </c>
      <c r="M385" s="43">
        <f>SUM(M383:M384)</f>
        <v>0</v>
      </c>
      <c r="N385" s="43">
        <f>SUM(N383:N384)</f>
        <v>0</v>
      </c>
      <c r="O385" s="43">
        <f>SUM(O383:O384)</f>
        <v>0</v>
      </c>
      <c r="P385" s="43">
        <f>SUM(P383:P384)</f>
        <v>0</v>
      </c>
      <c r="Q385" s="21"/>
      <c r="R385" s="21"/>
      <c r="S385" s="21"/>
      <c r="T385" s="21"/>
      <c r="U385" s="21"/>
      <c r="V385" s="21"/>
    </row>
    <row r="386" spans="1:22" x14ac:dyDescent="0.2">
      <c r="A386" s="28">
        <v>603</v>
      </c>
      <c r="B386" s="28" t="s">
        <v>126</v>
      </c>
      <c r="C386" s="17" t="s">
        <v>88</v>
      </c>
      <c r="D386" s="18">
        <f>SUMIFS('2013Figures'!$J:$J,'2013Figures'!$C:$C,$A386,'2013Figures'!$E:$E,$B$1)</f>
        <v>0</v>
      </c>
      <c r="E386" s="18">
        <f>SUMIFS('2013Figures'!$J:$J,'2013Figures'!$C:$C,$A386,'2013Figures'!$B:$B,"BrokerToCy",'2013Figures'!$G:$G,"E1",'2013Figures'!$E:$E,$B$1)</f>
        <v>0</v>
      </c>
      <c r="F386" s="18">
        <f>SUMIFS('2013Figures'!$J:$J,'2013Figures'!$C:$C,$A386,'2013Figures'!$B:$B,"BrokerToCy",'2013Figures'!$G:$G,"P1",'2013Figures'!$E:$E,$B$1)</f>
        <v>0</v>
      </c>
      <c r="G386" s="18">
        <f>SUMIFS('2013Figures'!$J:$J,'2013Figures'!$C:$C,$A386,'2013Figures'!$B:$B,"CyToBroker",'2013Figures'!$G:$G,"E1",'2013Figures'!$E:$E,$B$1)</f>
        <v>0</v>
      </c>
      <c r="H386" s="18">
        <f>SUMIFS('2013Figures'!$J:$J,'2013Figures'!$C:$C,$A386,'2013Figures'!$B:$B,"CyToBroker",'2013Figures'!$G:$G,"P1",'2013Figures'!$E:$E,$B$1)</f>
        <v>0</v>
      </c>
      <c r="I386" s="28"/>
      <c r="J386" s="17"/>
      <c r="K386" s="28"/>
      <c r="L386" s="50">
        <f>SUMIFS('2012Figures'!$J:$J,'2012Figures'!$C:$C,$A386,'2012Figures'!$E:$E,$B$1)</f>
        <v>0</v>
      </c>
      <c r="M386" s="50">
        <f>SUMIFS('2012Figures'!$J:$J,'2012Figures'!$C:$C,$A386,'2012Figures'!$B:$B,"BrokerToCy",'2012Figures'!$G:$G,"E1",'2012Figures'!$E:$E,$B$1)</f>
        <v>0</v>
      </c>
      <c r="N386" s="50">
        <f>SUMIFS('2012Figures'!$J:$J,'2012Figures'!$C:$C,$A386,'2012Figures'!$B:$B,"BrokerToCy",'2012Figures'!$G:$G,"P1",'2012Figures'!$E:$E,$B$1)</f>
        <v>0</v>
      </c>
      <c r="O386" s="50">
        <f>SUMIFS('2012Figures'!$J:$J,'2012Figures'!$C:$C,$A386,'2012Figures'!$B:$B,"CyToBroker",'2012Figures'!$G:$G,"E1",'2012Figures'!$E:$E,$B$1)</f>
        <v>0</v>
      </c>
      <c r="P386" s="50">
        <f>SUMIFS('2012Figures'!$J:$J,'2012Figures'!$C:$C,$A386,'2012Figures'!$B:$B,"CyToBroker",'2012Figures'!$G:$G,"P1",'2012Figures'!$E:$E,$B$1)</f>
        <v>0</v>
      </c>
      <c r="Q386" s="28"/>
      <c r="R386" s="46" t="str">
        <f t="shared" ref="R386:V429" si="42">IF(L386=0,"",ROUND(D386/L386-1,2))</f>
        <v/>
      </c>
      <c r="S386" s="46" t="str">
        <f t="shared" si="42"/>
        <v/>
      </c>
      <c r="T386" s="46" t="str">
        <f t="shared" si="42"/>
        <v/>
      </c>
      <c r="U386" s="46" t="str">
        <f t="shared" si="42"/>
        <v/>
      </c>
      <c r="V386" s="46" t="str">
        <f t="shared" si="42"/>
        <v/>
      </c>
    </row>
    <row r="387" spans="1:22" x14ac:dyDescent="0.2">
      <c r="A387" s="1">
        <v>603</v>
      </c>
      <c r="B387" s="1" t="s">
        <v>126</v>
      </c>
      <c r="C387" s="8">
        <v>2</v>
      </c>
      <c r="D387" s="29">
        <f>SUMIFS('2013Figures'!$J:$J,'2013Figures'!$C:$C,$A387,'2013Figures'!$H:$H,$B387,'2013Figures'!$I:$I,$C387,'2013Figures'!$E:$E,$B$1)</f>
        <v>0</v>
      </c>
      <c r="E387" s="9">
        <f>SUMIFS('2013Figures'!$J:$J,'2013Figures'!$C:$C,$A387,'2013Figures'!$H:$H,$B387,'2013Figures'!$I:$I,$C387,'2013Figures'!$B:$B,"BrokerToCy",'2013Figures'!$G:$G,"E1",'2013Figures'!$E:$E,$B$1)</f>
        <v>0</v>
      </c>
      <c r="F387" s="9">
        <f>SUMIFS('2013Figures'!$J:$J,'2013Figures'!$C:$C,$A387,'2013Figures'!$H:$H,$B387,'2013Figures'!$I:$I,$C387,'2013Figures'!$B:$B,"BrokerToCy",'2013Figures'!$G:$G,"P1",'2013Figures'!$E:$E,$B$1)</f>
        <v>0</v>
      </c>
      <c r="G387" s="9">
        <f>SUMIFS('2013Figures'!$J:$J,'2013Figures'!$C:$C,$A387,'2013Figures'!$H:$H,$B387,'2013Figures'!$I:$I,$C387,'2013Figures'!$B:$B,"CyToBroker",'2013Figures'!$G:$G,"E1",'2013Figures'!$E:$E,$B$1)</f>
        <v>0</v>
      </c>
      <c r="H387" s="9">
        <f>SUMIFS('2013Figures'!$J:$J,'2013Figures'!$C:$C,$A387,'2013Figures'!$H:$H,$B387,'2013Figures'!$I:$I,$C387,'2013Figures'!$B:$B,"CyToBroker",'2013Figures'!$G:$G,"P1",'2013Figures'!$E:$E,$B$1)</f>
        <v>0</v>
      </c>
      <c r="I387" s="30"/>
      <c r="J387" s="31">
        <v>201501</v>
      </c>
      <c r="K387" s="30"/>
      <c r="L387" s="42">
        <f>SUMIFS('2012Figures'!$J:$J,'2012Figures'!$C:$C,$A387,'2012Figures'!$H:$H,$B387,'2012Figures'!$I:$I,$C387,'2012Figures'!$E:$E,$B$1)</f>
        <v>0</v>
      </c>
      <c r="M387" s="52">
        <f>SUMIFS('2012Figures'!$J:$J,'2012Figures'!$C:$C,$A387,'2012Figures'!$H:$H,$B387,'2012Figures'!$I:$I,$C387,'2012Figures'!$B:$B,"BrokerToCy",'2012Figures'!$G:$G,"E1",'2012Figures'!$E:$E,$B$1)</f>
        <v>0</v>
      </c>
      <c r="N387" s="52">
        <f>SUMIFS('2012Figures'!$J:$J,'2012Figures'!$C:$C,$A387,'2012Figures'!$H:$H,$B387,'2012Figures'!$I:$I,$C387,'2012Figures'!$B:$B,"BrokerToCy",'2012Figures'!$G:$G,"P1",'2012Figures'!$E:$E,$B$1)</f>
        <v>0</v>
      </c>
      <c r="O387" s="52">
        <f>SUMIFS('2012Figures'!$J:$J,'2012Figures'!$C:$C,$A387,'2012Figures'!$H:$H,$B387,'2012Figures'!$I:$I,$C387,'2012Figures'!$B:$B,"CyToBroker",'2012Figures'!$G:$G,"E1",'2012Figures'!$E:$E,$B$1)</f>
        <v>0</v>
      </c>
      <c r="P387" s="52">
        <f>SUMIFS('2012Figures'!$J:$J,'2012Figures'!$C:$C,$A387,'2012Figures'!$H:$H,$B387,'2012Figures'!$I:$I,$C387,'2012Figures'!$B:$B,"CyToBroker",'2012Figures'!$G:$G,"P1",'2012Figures'!$E:$E,$B$1)</f>
        <v>0</v>
      </c>
      <c r="Q387" s="30"/>
      <c r="R387" s="46" t="str">
        <f t="shared" si="42"/>
        <v/>
      </c>
      <c r="S387" s="46" t="str">
        <f t="shared" si="42"/>
        <v/>
      </c>
      <c r="T387" s="46" t="str">
        <f t="shared" si="42"/>
        <v/>
      </c>
      <c r="U387" s="46" t="str">
        <f t="shared" si="42"/>
        <v/>
      </c>
      <c r="V387" s="46" t="str">
        <f t="shared" si="42"/>
        <v/>
      </c>
    </row>
    <row r="388" spans="1:22" x14ac:dyDescent="0.2">
      <c r="A388" s="1">
        <v>603</v>
      </c>
      <c r="B388" s="1" t="s">
        <v>126</v>
      </c>
      <c r="C388" s="8">
        <v>1</v>
      </c>
      <c r="D388" s="29">
        <f>SUMIFS('2013Figures'!$J:$J,'2013Figures'!$C:$C,$A388,'2013Figures'!$H:$H,$B388,'2013Figures'!$I:$I,$C388,'2013Figures'!$E:$E,$B$1)</f>
        <v>0</v>
      </c>
      <c r="E388" s="9">
        <f>SUMIFS('2013Figures'!$J:$J,'2013Figures'!$C:$C,$A388,'2013Figures'!$H:$H,$B388,'2013Figures'!$I:$I,$C388,'2013Figures'!$B:$B,"BrokerToCy",'2013Figures'!$G:$G,"E1",'2013Figures'!$E:$E,$B$1)</f>
        <v>0</v>
      </c>
      <c r="F388" s="9">
        <f>SUMIFS('2013Figures'!$J:$J,'2013Figures'!$C:$C,$A388,'2013Figures'!$H:$H,$B388,'2013Figures'!$I:$I,$C388,'2013Figures'!$B:$B,"BrokerToCy",'2013Figures'!$G:$G,"P1",'2013Figures'!$E:$E,$B$1)</f>
        <v>0</v>
      </c>
      <c r="G388" s="9">
        <f>SUMIFS('2013Figures'!$J:$J,'2013Figures'!$C:$C,$A388,'2013Figures'!$H:$H,$B388,'2013Figures'!$I:$I,$C388,'2013Figures'!$B:$B,"CyToBroker",'2013Figures'!$G:$G,"E1",'2013Figures'!$E:$E,$B$1)</f>
        <v>0</v>
      </c>
      <c r="H388" s="9">
        <f>SUMIFS('2013Figures'!$J:$J,'2013Figures'!$C:$C,$A388,'2013Figures'!$H:$H,$B388,'2013Figures'!$I:$I,$C388,'2013Figures'!$B:$B,"CyToBroker",'2013Figures'!$G:$G,"P1",'2013Figures'!$E:$E,$B$1)</f>
        <v>0</v>
      </c>
      <c r="I388" s="30"/>
      <c r="J388" s="31">
        <v>200801</v>
      </c>
      <c r="K388" s="30"/>
      <c r="L388" s="42">
        <f>SUMIFS('2012Figures'!$J:$J,'2012Figures'!$C:$C,$A388,'2012Figures'!$H:$H,$B388,'2012Figures'!$I:$I,$C388,'2012Figures'!$E:$E,$B$1)</f>
        <v>0</v>
      </c>
      <c r="M388" s="52">
        <f>SUMIFS('2012Figures'!$J:$J,'2012Figures'!$C:$C,$A388,'2012Figures'!$H:$H,$B388,'2012Figures'!$I:$I,$C388,'2012Figures'!$B:$B,"BrokerToCy",'2012Figures'!$G:$G,"E1",'2012Figures'!$E:$E,$B$1)</f>
        <v>0</v>
      </c>
      <c r="N388" s="52">
        <f>SUMIFS('2012Figures'!$J:$J,'2012Figures'!$C:$C,$A388,'2012Figures'!$H:$H,$B388,'2012Figures'!$I:$I,$C388,'2012Figures'!$B:$B,"BrokerToCy",'2012Figures'!$G:$G,"P1",'2012Figures'!$E:$E,$B$1)</f>
        <v>0</v>
      </c>
      <c r="O388" s="52">
        <f>SUMIFS('2012Figures'!$J:$J,'2012Figures'!$C:$C,$A388,'2012Figures'!$H:$H,$B388,'2012Figures'!$I:$I,$C388,'2012Figures'!$B:$B,"CyToBroker",'2012Figures'!$G:$G,"E1",'2012Figures'!$E:$E,$B$1)</f>
        <v>0</v>
      </c>
      <c r="P388" s="52">
        <f>SUMIFS('2012Figures'!$J:$J,'2012Figures'!$C:$C,$A388,'2012Figures'!$H:$H,$B388,'2012Figures'!$I:$I,$C388,'2012Figures'!$B:$B,"CyToBroker",'2012Figures'!$G:$G,"P1",'2012Figures'!$E:$E,$B$1)</f>
        <v>0</v>
      </c>
      <c r="Q388" s="30"/>
      <c r="R388" s="46" t="str">
        <f t="shared" si="42"/>
        <v/>
      </c>
      <c r="S388" s="46" t="str">
        <f t="shared" si="42"/>
        <v/>
      </c>
      <c r="T388" s="46" t="str">
        <f t="shared" si="42"/>
        <v/>
      </c>
      <c r="U388" s="46" t="str">
        <f t="shared" si="42"/>
        <v/>
      </c>
      <c r="V388" s="46" t="str">
        <f t="shared" si="42"/>
        <v/>
      </c>
    </row>
    <row r="389" spans="1:22" x14ac:dyDescent="0.2">
      <c r="A389" s="1">
        <v>603</v>
      </c>
      <c r="B389" s="1" t="s">
        <v>126</v>
      </c>
      <c r="D389" s="29">
        <f>SUMIFS('2013Figures'!$J:$J,'2013Figures'!$C:$C,$A389,'2013Figures'!$I:$I,"",'2013Figures'!$E:$E,$B$1)</f>
        <v>0</v>
      </c>
      <c r="E389" s="9">
        <f>SUMIFS('2013Figures'!$J:$J,'2013Figures'!$C:$C,$A389,'2013Figures'!$I:$I,"",'2013Figures'!$B:$B,"BrokerToCy",'2013Figures'!$G:$G,"E1",'2013Figures'!$E:$E,$B$1)</f>
        <v>0</v>
      </c>
      <c r="F389" s="9">
        <f>SUMIFS('2013Figures'!$J:$J,'2013Figures'!$C:$C,$A389,'2013Figures'!$I:$I,"",'2013Figures'!$B:$B,"BrokerToCy",'2013Figures'!$G:$G,"P1",'2013Figures'!$E:$E,$B$1)</f>
        <v>0</v>
      </c>
      <c r="G389" s="9">
        <f>SUMIFS('2013Figures'!$J:$J,'2013Figures'!$C:$C,$A389,'2013Figures'!$I:$I,"",'2013Figures'!$B:$B,"CyToBroker",'2013Figures'!$G:$G,"E1",'2013Figures'!$E:$E,$B$1)</f>
        <v>0</v>
      </c>
      <c r="H389" s="9">
        <f>SUMIFS('2013Figures'!$J:$J,'2013Figures'!$C:$C,$A389,'2013Figures'!$I:$I,"",'2013Figures'!$B:$B,"CyToBroker",'2013Figures'!$G:$G,"P1",'2013Figures'!$E:$E,$B$1)</f>
        <v>0</v>
      </c>
      <c r="J389" s="8" t="s">
        <v>131</v>
      </c>
      <c r="L389" s="42">
        <f>SUMIFS('2012Figures'!$J:$J,'2012Figures'!$C:$C,$A389,'2012Figures'!$I:$I,"",'2012Figures'!$E:$E,$B$1)</f>
        <v>0</v>
      </c>
      <c r="M389" s="52">
        <f>SUMIFS('2012Figures'!$J:$J,'2012Figures'!$C:$C,$A389,'2012Figures'!$I:$I,"",'2012Figures'!$B:$B,"BrokerToCy",'2012Figures'!$G:$G,"E1",'2012Figures'!$E:$E,$B$1)</f>
        <v>0</v>
      </c>
      <c r="N389" s="52">
        <f>SUMIFS('2012Figures'!$J:$J,'2012Figures'!$C:$C,$A389,'2012Figures'!$I:$I,"",'2012Figures'!$B:$B,"BrokerToCy",'2012Figures'!$G:$G,"P1",'2012Figures'!$E:$E,$B$1)</f>
        <v>0</v>
      </c>
      <c r="O389" s="52">
        <f>SUMIFS('2012Figures'!$J:$J,'2012Figures'!$C:$C,$A389,'2012Figures'!$I:$I,"",'2012Figures'!$B:$B,"CyToBroker",'2012Figures'!$G:$G,"E1",'2012Figures'!$E:$E,$B$1)</f>
        <v>0</v>
      </c>
      <c r="P389" s="52">
        <f>SUMIFS('2012Figures'!$J:$J,'2012Figures'!$C:$C,$A389,'2012Figures'!$I:$I,"",'2012Figures'!$B:$B,"CyToBroker",'2012Figures'!$G:$G,"P1",'2012Figures'!$E:$E,$B$1)</f>
        <v>0</v>
      </c>
      <c r="R389" s="46" t="str">
        <f t="shared" si="42"/>
        <v/>
      </c>
      <c r="S389" s="46" t="str">
        <f t="shared" si="42"/>
        <v/>
      </c>
      <c r="T389" s="46" t="str">
        <f t="shared" si="42"/>
        <v/>
      </c>
      <c r="U389" s="46" t="str">
        <f t="shared" si="42"/>
        <v/>
      </c>
      <c r="V389" s="46" t="str">
        <f t="shared" si="42"/>
        <v/>
      </c>
    </row>
    <row r="390" spans="1:22" x14ac:dyDescent="0.2">
      <c r="A390" s="21"/>
      <c r="B390" s="21" t="s">
        <v>92</v>
      </c>
      <c r="C390" s="22"/>
      <c r="D390" s="23">
        <f>SUM(E390:H390)</f>
        <v>0</v>
      </c>
      <c r="E390" s="23">
        <f>SUM(E387:E389)</f>
        <v>0</v>
      </c>
      <c r="F390" s="23">
        <f>SUM(F387:F389)</f>
        <v>0</v>
      </c>
      <c r="G390" s="23">
        <f>SUM(G387:G389)</f>
        <v>0</v>
      </c>
      <c r="H390" s="23">
        <f>SUM(H387:H389)</f>
        <v>0</v>
      </c>
      <c r="I390" s="21"/>
      <c r="J390" s="22"/>
      <c r="K390" s="21"/>
      <c r="L390" s="43">
        <f>SUM(M390:P390)</f>
        <v>0</v>
      </c>
      <c r="M390" s="43">
        <f>SUM(M387:M389)</f>
        <v>0</v>
      </c>
      <c r="N390" s="43">
        <f>SUM(N387:N389)</f>
        <v>0</v>
      </c>
      <c r="O390" s="43">
        <f>SUM(O387:O389)</f>
        <v>0</v>
      </c>
      <c r="P390" s="43">
        <f>SUM(P387:P389)</f>
        <v>0</v>
      </c>
      <c r="Q390" s="21"/>
      <c r="R390" s="21"/>
      <c r="S390" s="21"/>
      <c r="T390" s="21"/>
      <c r="U390" s="21"/>
      <c r="V390" s="21"/>
    </row>
    <row r="391" spans="1:22" x14ac:dyDescent="0.2">
      <c r="A391" s="28">
        <v>604</v>
      </c>
      <c r="B391" s="28" t="s">
        <v>127</v>
      </c>
      <c r="C391" s="17" t="s">
        <v>88</v>
      </c>
      <c r="D391" s="18">
        <f>SUMIFS('2013Figures'!$J:$J,'2013Figures'!$C:$C,$A391,'2013Figures'!$E:$E,$B$1)</f>
        <v>0</v>
      </c>
      <c r="E391" s="18">
        <f>SUMIFS('2013Figures'!$J:$J,'2013Figures'!$C:$C,$A391,'2013Figures'!$B:$B,"BrokerToCy",'2013Figures'!$G:$G,"E1",'2013Figures'!$E:$E,$B$1)</f>
        <v>0</v>
      </c>
      <c r="F391" s="18">
        <f>SUMIFS('2013Figures'!$J:$J,'2013Figures'!$C:$C,$A391,'2013Figures'!$B:$B,"BrokerToCy",'2013Figures'!$G:$G,"P1",'2013Figures'!$E:$E,$B$1)</f>
        <v>0</v>
      </c>
      <c r="G391" s="18">
        <f>SUMIFS('2013Figures'!$J:$J,'2013Figures'!$C:$C,$A391,'2013Figures'!$B:$B,"CyToBroker",'2013Figures'!$G:$G,"E1",'2013Figures'!$E:$E,$B$1)</f>
        <v>0</v>
      </c>
      <c r="H391" s="18">
        <f>SUMIFS('2013Figures'!$J:$J,'2013Figures'!$C:$C,$A391,'2013Figures'!$B:$B,"CyToBroker",'2013Figures'!$G:$G,"P1",'2013Figures'!$E:$E,$B$1)</f>
        <v>0</v>
      </c>
      <c r="I391" s="28"/>
      <c r="J391" s="17"/>
      <c r="K391" s="28"/>
      <c r="L391" s="50">
        <f>SUMIFS('2012Figures'!$J:$J,'2012Figures'!$C:$C,$A391,'2012Figures'!$E:$E,$B$1)</f>
        <v>0</v>
      </c>
      <c r="M391" s="50">
        <f>SUMIFS('2012Figures'!$J:$J,'2012Figures'!$C:$C,$A391,'2012Figures'!$B:$B,"BrokerToCy",'2012Figures'!$G:$G,"E1",'2012Figures'!$E:$E,$B$1)</f>
        <v>0</v>
      </c>
      <c r="N391" s="50">
        <f>SUMIFS('2012Figures'!$J:$J,'2012Figures'!$C:$C,$A391,'2012Figures'!$B:$B,"BrokerToCy",'2012Figures'!$G:$G,"P1",'2012Figures'!$E:$E,$B$1)</f>
        <v>0</v>
      </c>
      <c r="O391" s="50">
        <f>SUMIFS('2012Figures'!$J:$J,'2012Figures'!$C:$C,$A391,'2012Figures'!$B:$B,"CyToBroker",'2012Figures'!$G:$G,"E1",'2012Figures'!$E:$E,$B$1)</f>
        <v>0</v>
      </c>
      <c r="P391" s="50">
        <f>SUMIFS('2012Figures'!$J:$J,'2012Figures'!$C:$C,$A391,'2012Figures'!$B:$B,"CyToBroker",'2012Figures'!$G:$G,"P1",'2012Figures'!$E:$E,$B$1)</f>
        <v>0</v>
      </c>
      <c r="Q391" s="28"/>
      <c r="R391" s="46" t="str">
        <f t="shared" ref="R391:V434" si="43">IF(L391=0,"",ROUND(D391/L391-1,2))</f>
        <v/>
      </c>
      <c r="S391" s="46" t="str">
        <f t="shared" si="43"/>
        <v/>
      </c>
      <c r="T391" s="46" t="str">
        <f t="shared" si="43"/>
        <v/>
      </c>
      <c r="U391" s="46" t="str">
        <f t="shared" si="43"/>
        <v/>
      </c>
      <c r="V391" s="46" t="str">
        <f t="shared" si="43"/>
        <v/>
      </c>
    </row>
    <row r="392" spans="1:22" x14ac:dyDescent="0.2">
      <c r="A392" s="1">
        <v>604</v>
      </c>
      <c r="B392" s="1" t="s">
        <v>127</v>
      </c>
      <c r="D392" s="29">
        <f>SUMIFS('2013Figures'!$J:$J,'2013Figures'!$C:$C,$A392,'2013Figures'!$I:$I,"",'2013Figures'!$E:$E,$B$1)</f>
        <v>0</v>
      </c>
      <c r="E392" s="9">
        <f>SUMIFS('2013Figures'!$J:$J,'2013Figures'!$C:$C,$A392,'2013Figures'!$I:$I,"",'2013Figures'!$B:$B,"BrokerToCy",'2013Figures'!$G:$G,"E1",'2013Figures'!$E:$E,$B$1)</f>
        <v>0</v>
      </c>
      <c r="F392" s="9">
        <f>SUMIFS('2013Figures'!$J:$J,'2013Figures'!$C:$C,$A392,'2013Figures'!$I:$I,"",'2013Figures'!$B:$B,"BrokerToCy",'2013Figures'!$G:$G,"P1",'2013Figures'!$E:$E,$B$1)</f>
        <v>0</v>
      </c>
      <c r="G392" s="9">
        <f>SUMIFS('2013Figures'!$J:$J,'2013Figures'!$C:$C,$A392,'2013Figures'!$I:$I,"",'2013Figures'!$B:$B,"CyToBroker",'2013Figures'!$G:$G,"E1",'2013Figures'!$E:$E,$B$1)</f>
        <v>0</v>
      </c>
      <c r="H392" s="9">
        <f>SUMIFS('2013Figures'!$J:$J,'2013Figures'!$C:$C,$A392,'2013Figures'!$I:$I,"",'2013Figures'!$B:$B,"CyToBroker",'2013Figures'!$G:$G,"P1",'2013Figures'!$E:$E,$B$1)</f>
        <v>0</v>
      </c>
      <c r="J392" s="8" t="s">
        <v>131</v>
      </c>
      <c r="L392" s="42">
        <f>SUMIFS('2012Figures'!$J:$J,'2012Figures'!$C:$C,$A392,'2012Figures'!$I:$I,"",'2012Figures'!$E:$E,$B$1)</f>
        <v>0</v>
      </c>
      <c r="M392" s="52">
        <f>SUMIFS('2012Figures'!$J:$J,'2012Figures'!$C:$C,$A392,'2012Figures'!$I:$I,"",'2012Figures'!$B:$B,"BrokerToCy",'2012Figures'!$G:$G,"E1",'2012Figures'!$E:$E,$B$1)</f>
        <v>0</v>
      </c>
      <c r="N392" s="52">
        <f>SUMIFS('2012Figures'!$J:$J,'2012Figures'!$C:$C,$A392,'2012Figures'!$I:$I,"",'2012Figures'!$B:$B,"BrokerToCy",'2012Figures'!$G:$G,"P1",'2012Figures'!$E:$E,$B$1)</f>
        <v>0</v>
      </c>
      <c r="O392" s="52">
        <f>SUMIFS('2012Figures'!$J:$J,'2012Figures'!$C:$C,$A392,'2012Figures'!$I:$I,"",'2012Figures'!$B:$B,"CyToBroker",'2012Figures'!$G:$G,"E1",'2012Figures'!$E:$E,$B$1)</f>
        <v>0</v>
      </c>
      <c r="P392" s="52">
        <f>SUMIFS('2012Figures'!$J:$J,'2012Figures'!$C:$C,$A392,'2012Figures'!$I:$I,"",'2012Figures'!$B:$B,"CyToBroker",'2012Figures'!$G:$G,"P1",'2012Figures'!$E:$E,$B$1)</f>
        <v>0</v>
      </c>
      <c r="R392" s="46" t="str">
        <f t="shared" si="43"/>
        <v/>
      </c>
      <c r="S392" s="46" t="str">
        <f t="shared" si="43"/>
        <v/>
      </c>
      <c r="T392" s="46" t="str">
        <f t="shared" si="43"/>
        <v/>
      </c>
      <c r="U392" s="46" t="str">
        <f t="shared" si="43"/>
        <v/>
      </c>
      <c r="V392" s="46" t="str">
        <f t="shared" si="43"/>
        <v/>
      </c>
    </row>
    <row r="393" spans="1:22" x14ac:dyDescent="0.2">
      <c r="A393" s="21"/>
      <c r="B393" s="21" t="s">
        <v>92</v>
      </c>
      <c r="C393" s="22"/>
      <c r="D393" s="23">
        <f>SUM(E393:H393)</f>
        <v>0</v>
      </c>
      <c r="E393" s="23">
        <f>SUM(E392:E392)</f>
        <v>0</v>
      </c>
      <c r="F393" s="23">
        <f>SUM(F392:F392)</f>
        <v>0</v>
      </c>
      <c r="G393" s="23">
        <f>SUM(G392:G392)</f>
        <v>0</v>
      </c>
      <c r="H393" s="23">
        <f>SUM(H392:H392)</f>
        <v>0</v>
      </c>
      <c r="I393" s="21"/>
      <c r="J393" s="22"/>
      <c r="K393" s="21"/>
      <c r="L393" s="43">
        <f>SUM(M393:P393)</f>
        <v>0</v>
      </c>
      <c r="M393" s="43">
        <f>SUM(M392:M392)</f>
        <v>0</v>
      </c>
      <c r="N393" s="43">
        <f>SUM(N392:N392)</f>
        <v>0</v>
      </c>
      <c r="O393" s="43">
        <f>SUM(O392:O392)</f>
        <v>0</v>
      </c>
      <c r="P393" s="43">
        <f>SUM(P392:P392)</f>
        <v>0</v>
      </c>
      <c r="Q393" s="21"/>
      <c r="R393" s="21"/>
      <c r="S393" s="21"/>
      <c r="T393" s="21"/>
      <c r="U393" s="21"/>
      <c r="V393" s="21"/>
    </row>
    <row r="394" spans="1:22" x14ac:dyDescent="0.2">
      <c r="A394" s="28">
        <v>701</v>
      </c>
      <c r="B394" s="28" t="s">
        <v>128</v>
      </c>
      <c r="C394" s="17" t="s">
        <v>88</v>
      </c>
      <c r="D394" s="18">
        <f>SUMIFS('2013Figures'!$J:$J,'2013Figures'!$C:$C,$A394,'2013Figures'!$E:$E,$B$1)</f>
        <v>0</v>
      </c>
      <c r="E394" s="18">
        <f>SUMIFS('2013Figures'!$J:$J,'2013Figures'!$C:$C,$A394,'2013Figures'!$B:$B,"BrokerToCy",'2013Figures'!$G:$G,"E1",'2013Figures'!$E:$E,$B$1)</f>
        <v>0</v>
      </c>
      <c r="F394" s="18">
        <f>SUMIFS('2013Figures'!$J:$J,'2013Figures'!$C:$C,$A394,'2013Figures'!$B:$B,"BrokerToCy",'2013Figures'!$G:$G,"P1",'2013Figures'!$E:$E,$B$1)</f>
        <v>0</v>
      </c>
      <c r="G394" s="18">
        <f>SUMIFS('2013Figures'!$J:$J,'2013Figures'!$C:$C,$A394,'2013Figures'!$B:$B,"CyToBroker",'2013Figures'!$G:$G,"E1",'2013Figures'!$E:$E,$B$1)</f>
        <v>0</v>
      </c>
      <c r="H394" s="18">
        <f>SUMIFS('2013Figures'!$J:$J,'2013Figures'!$C:$C,$A394,'2013Figures'!$B:$B,"CyToBroker",'2013Figures'!$G:$G,"P1",'2013Figures'!$E:$E,$B$1)</f>
        <v>0</v>
      </c>
      <c r="I394" s="28"/>
      <c r="J394" s="17"/>
      <c r="K394" s="28"/>
      <c r="L394" s="50">
        <f>SUMIFS('2012Figures'!$J:$J,'2012Figures'!$C:$C,$A394,'2012Figures'!$E:$E,$B$1)</f>
        <v>0</v>
      </c>
      <c r="M394" s="50">
        <f>SUMIFS('2012Figures'!$J:$J,'2012Figures'!$C:$C,$A394,'2012Figures'!$B:$B,"BrokerToCy",'2012Figures'!$G:$G,"E1",'2012Figures'!$E:$E,$B$1)</f>
        <v>0</v>
      </c>
      <c r="N394" s="50">
        <f>SUMIFS('2012Figures'!$J:$J,'2012Figures'!$C:$C,$A394,'2012Figures'!$B:$B,"BrokerToCy",'2012Figures'!$G:$G,"P1",'2012Figures'!$E:$E,$B$1)</f>
        <v>0</v>
      </c>
      <c r="O394" s="50">
        <f>SUMIFS('2012Figures'!$J:$J,'2012Figures'!$C:$C,$A394,'2012Figures'!$B:$B,"CyToBroker",'2012Figures'!$G:$G,"E1",'2012Figures'!$E:$E,$B$1)</f>
        <v>0</v>
      </c>
      <c r="P394" s="50">
        <f>SUMIFS('2012Figures'!$J:$J,'2012Figures'!$C:$C,$A394,'2012Figures'!$B:$B,"CyToBroker",'2012Figures'!$G:$G,"P1",'2012Figures'!$E:$E,$B$1)</f>
        <v>0</v>
      </c>
      <c r="Q394" s="28"/>
      <c r="R394" s="46" t="str">
        <f t="shared" ref="R394:V437" si="44">IF(L394=0,"",ROUND(D394/L394-1,2))</f>
        <v/>
      </c>
      <c r="S394" s="46" t="str">
        <f t="shared" si="44"/>
        <v/>
      </c>
      <c r="T394" s="46" t="str">
        <f t="shared" si="44"/>
        <v/>
      </c>
      <c r="U394" s="46" t="str">
        <f t="shared" si="44"/>
        <v/>
      </c>
      <c r="V394" s="46" t="str">
        <f t="shared" si="44"/>
        <v/>
      </c>
    </row>
    <row r="395" spans="1:22" x14ac:dyDescent="0.2">
      <c r="A395" s="1">
        <v>701</v>
      </c>
      <c r="B395" s="1" t="s">
        <v>128</v>
      </c>
      <c r="C395" s="8">
        <v>2</v>
      </c>
      <c r="D395" s="29">
        <f>SUMIFS('2013Figures'!$J:$J,'2013Figures'!$C:$C,$A395,'2013Figures'!$H:$H,$B395,'2013Figures'!$I:$I,$C395,'2013Figures'!$E:$E,$B$1)</f>
        <v>0</v>
      </c>
      <c r="E395" s="9">
        <f>SUMIFS('2013Figures'!$J:$J,'2013Figures'!$C:$C,$A395,'2013Figures'!$H:$H,$B395,'2013Figures'!$I:$I,$C395,'2013Figures'!$B:$B,"BrokerToCy",'2013Figures'!$G:$G,"E1",'2013Figures'!$E:$E,$B$1)</f>
        <v>0</v>
      </c>
      <c r="F395" s="9">
        <f>SUMIFS('2013Figures'!$J:$J,'2013Figures'!$C:$C,$A395,'2013Figures'!$H:$H,$B395,'2013Figures'!$I:$I,$C395,'2013Figures'!$B:$B,"BrokerToCy",'2013Figures'!$G:$G,"P1",'2013Figures'!$E:$E,$B$1)</f>
        <v>0</v>
      </c>
      <c r="G395" s="9">
        <f>SUMIFS('2013Figures'!$J:$J,'2013Figures'!$C:$C,$A395,'2013Figures'!$H:$H,$B395,'2013Figures'!$I:$I,$C395,'2013Figures'!$B:$B,"CyToBroker",'2013Figures'!$G:$G,"E1",'2013Figures'!$E:$E,$B$1)</f>
        <v>0</v>
      </c>
      <c r="H395" s="9">
        <f>SUMIFS('2013Figures'!$J:$J,'2013Figures'!$C:$C,$A395,'2013Figures'!$H:$H,$B395,'2013Figures'!$I:$I,$C395,'2013Figures'!$B:$B,"CyToBroker",'2013Figures'!$G:$G,"P1",'2013Figures'!$E:$E,$B$1)</f>
        <v>0</v>
      </c>
      <c r="I395" s="30"/>
      <c r="J395" s="31">
        <v>201501</v>
      </c>
      <c r="K395" s="30"/>
      <c r="L395" s="42">
        <f>SUMIFS('2012Figures'!$J:$J,'2012Figures'!$C:$C,$A395,'2012Figures'!$H:$H,$B395,'2012Figures'!$I:$I,$C395,'2012Figures'!$E:$E,$B$1)</f>
        <v>0</v>
      </c>
      <c r="M395" s="52">
        <f>SUMIFS('2012Figures'!$J:$J,'2012Figures'!$C:$C,$A395,'2012Figures'!$H:$H,$B395,'2012Figures'!$I:$I,$C395,'2012Figures'!$B:$B,"BrokerToCy",'2012Figures'!$G:$G,"E1",'2012Figures'!$E:$E,$B$1)</f>
        <v>0</v>
      </c>
      <c r="N395" s="52">
        <f>SUMIFS('2012Figures'!$J:$J,'2012Figures'!$C:$C,$A395,'2012Figures'!$H:$H,$B395,'2012Figures'!$I:$I,$C395,'2012Figures'!$B:$B,"BrokerToCy",'2012Figures'!$G:$G,"P1",'2012Figures'!$E:$E,$B$1)</f>
        <v>0</v>
      </c>
      <c r="O395" s="52">
        <f>SUMIFS('2012Figures'!$J:$J,'2012Figures'!$C:$C,$A395,'2012Figures'!$H:$H,$B395,'2012Figures'!$I:$I,$C395,'2012Figures'!$B:$B,"CyToBroker",'2012Figures'!$G:$G,"E1",'2012Figures'!$E:$E,$B$1)</f>
        <v>0</v>
      </c>
      <c r="P395" s="52">
        <f>SUMIFS('2012Figures'!$J:$J,'2012Figures'!$C:$C,$A395,'2012Figures'!$H:$H,$B395,'2012Figures'!$I:$I,$C395,'2012Figures'!$B:$B,"CyToBroker",'2012Figures'!$G:$G,"P1",'2012Figures'!$E:$E,$B$1)</f>
        <v>0</v>
      </c>
      <c r="Q395" s="30"/>
      <c r="R395" s="46" t="str">
        <f t="shared" si="44"/>
        <v/>
      </c>
      <c r="S395" s="46" t="str">
        <f t="shared" si="44"/>
        <v/>
      </c>
      <c r="T395" s="46" t="str">
        <f t="shared" si="44"/>
        <v/>
      </c>
      <c r="U395" s="46" t="str">
        <f t="shared" si="44"/>
        <v/>
      </c>
      <c r="V395" s="46" t="str">
        <f t="shared" si="44"/>
        <v/>
      </c>
    </row>
    <row r="396" spans="1:22" x14ac:dyDescent="0.2">
      <c r="A396" s="1">
        <v>701</v>
      </c>
      <c r="B396" s="1" t="s">
        <v>128</v>
      </c>
      <c r="C396" s="8">
        <v>1</v>
      </c>
      <c r="D396" s="29">
        <f>SUMIFS('2013Figures'!$J:$J,'2013Figures'!$C:$C,$A396,'2013Figures'!$H:$H,$B396,'2013Figures'!$I:$I,$C396,'2013Figures'!$E:$E,$B$1)</f>
        <v>0</v>
      </c>
      <c r="E396" s="9">
        <f>SUMIFS('2013Figures'!$J:$J,'2013Figures'!$C:$C,$A396,'2013Figures'!$H:$H,$B396,'2013Figures'!$I:$I,$C396,'2013Figures'!$B:$B,"BrokerToCy",'2013Figures'!$G:$G,"E1",'2013Figures'!$E:$E,$B$1)</f>
        <v>0</v>
      </c>
      <c r="F396" s="9">
        <f>SUMIFS('2013Figures'!$J:$J,'2013Figures'!$C:$C,$A396,'2013Figures'!$H:$H,$B396,'2013Figures'!$I:$I,$C396,'2013Figures'!$B:$B,"BrokerToCy",'2013Figures'!$G:$G,"P1",'2013Figures'!$E:$E,$B$1)</f>
        <v>0</v>
      </c>
      <c r="G396" s="9">
        <f>SUMIFS('2013Figures'!$J:$J,'2013Figures'!$C:$C,$A396,'2013Figures'!$H:$H,$B396,'2013Figures'!$I:$I,$C396,'2013Figures'!$B:$B,"CyToBroker",'2013Figures'!$G:$G,"E1",'2013Figures'!$E:$E,$B$1)</f>
        <v>0</v>
      </c>
      <c r="H396" s="9">
        <f>SUMIFS('2013Figures'!$J:$J,'2013Figures'!$C:$C,$A396,'2013Figures'!$H:$H,$B396,'2013Figures'!$I:$I,$C396,'2013Figures'!$B:$B,"CyToBroker",'2013Figures'!$G:$G,"P1",'2013Figures'!$E:$E,$B$1)</f>
        <v>0</v>
      </c>
      <c r="I396" s="30"/>
      <c r="J396" s="31">
        <v>200801</v>
      </c>
      <c r="K396" s="30"/>
      <c r="L396" s="42">
        <f>SUMIFS('2012Figures'!$J:$J,'2012Figures'!$C:$C,$A396,'2012Figures'!$H:$H,$B396,'2012Figures'!$I:$I,$C396,'2012Figures'!$E:$E,$B$1)</f>
        <v>0</v>
      </c>
      <c r="M396" s="52">
        <f>SUMIFS('2012Figures'!$J:$J,'2012Figures'!$C:$C,$A396,'2012Figures'!$H:$H,$B396,'2012Figures'!$I:$I,$C396,'2012Figures'!$B:$B,"BrokerToCy",'2012Figures'!$G:$G,"E1",'2012Figures'!$E:$E,$B$1)</f>
        <v>0</v>
      </c>
      <c r="N396" s="52">
        <f>SUMIFS('2012Figures'!$J:$J,'2012Figures'!$C:$C,$A396,'2012Figures'!$H:$H,$B396,'2012Figures'!$I:$I,$C396,'2012Figures'!$B:$B,"BrokerToCy",'2012Figures'!$G:$G,"P1",'2012Figures'!$E:$E,$B$1)</f>
        <v>0</v>
      </c>
      <c r="O396" s="52">
        <f>SUMIFS('2012Figures'!$J:$J,'2012Figures'!$C:$C,$A396,'2012Figures'!$H:$H,$B396,'2012Figures'!$I:$I,$C396,'2012Figures'!$B:$B,"CyToBroker",'2012Figures'!$G:$G,"E1",'2012Figures'!$E:$E,$B$1)</f>
        <v>0</v>
      </c>
      <c r="P396" s="52">
        <f>SUMIFS('2012Figures'!$J:$J,'2012Figures'!$C:$C,$A396,'2012Figures'!$H:$H,$B396,'2012Figures'!$I:$I,$C396,'2012Figures'!$B:$B,"CyToBroker",'2012Figures'!$G:$G,"P1",'2012Figures'!$E:$E,$B$1)</f>
        <v>0</v>
      </c>
      <c r="Q396" s="30"/>
      <c r="R396" s="46" t="str">
        <f t="shared" si="44"/>
        <v/>
      </c>
      <c r="S396" s="46" t="str">
        <f t="shared" si="44"/>
        <v/>
      </c>
      <c r="T396" s="46" t="str">
        <f t="shared" si="44"/>
        <v/>
      </c>
      <c r="U396" s="46" t="str">
        <f t="shared" si="44"/>
        <v/>
      </c>
      <c r="V396" s="46" t="str">
        <f t="shared" si="44"/>
        <v/>
      </c>
    </row>
    <row r="397" spans="1:22" x14ac:dyDescent="0.2">
      <c r="A397" s="1">
        <v>701</v>
      </c>
      <c r="B397" s="1" t="s">
        <v>128</v>
      </c>
      <c r="D397" s="29">
        <f>SUMIFS('2013Figures'!$J:$J,'2013Figures'!$C:$C,$A397,'2013Figures'!$I:$I,"",'2013Figures'!$E:$E,$B$1)</f>
        <v>0</v>
      </c>
      <c r="E397" s="9">
        <f>SUMIFS('2013Figures'!$J:$J,'2013Figures'!$C:$C,$A397,'2013Figures'!$I:$I,"",'2013Figures'!$B:$B,"BrokerToCy",'2013Figures'!$G:$G,"E1",'2013Figures'!$E:$E,$B$1)</f>
        <v>0</v>
      </c>
      <c r="F397" s="9">
        <f>SUMIFS('2013Figures'!$J:$J,'2013Figures'!$C:$C,$A397,'2013Figures'!$I:$I,"",'2013Figures'!$B:$B,"BrokerToCy",'2013Figures'!$G:$G,"P1",'2013Figures'!$E:$E,$B$1)</f>
        <v>0</v>
      </c>
      <c r="G397" s="9">
        <f>SUMIFS('2013Figures'!$J:$J,'2013Figures'!$C:$C,$A397,'2013Figures'!$I:$I,"",'2013Figures'!$B:$B,"CyToBroker",'2013Figures'!$G:$G,"E1",'2013Figures'!$E:$E,$B$1)</f>
        <v>0</v>
      </c>
      <c r="H397" s="9">
        <f>SUMIFS('2013Figures'!$J:$J,'2013Figures'!$C:$C,$A397,'2013Figures'!$I:$I,"",'2013Figures'!$B:$B,"CyToBroker",'2013Figures'!$G:$G,"P1",'2013Figures'!$E:$E,$B$1)</f>
        <v>0</v>
      </c>
      <c r="J397" s="8" t="s">
        <v>131</v>
      </c>
      <c r="L397" s="42">
        <f>SUMIFS('2012Figures'!$J:$J,'2012Figures'!$C:$C,$A397,'2012Figures'!$I:$I,"",'2012Figures'!$E:$E,$B$1)</f>
        <v>0</v>
      </c>
      <c r="M397" s="52">
        <f>SUMIFS('2012Figures'!$J:$J,'2012Figures'!$C:$C,$A397,'2012Figures'!$I:$I,"",'2012Figures'!$B:$B,"BrokerToCy",'2012Figures'!$G:$G,"E1",'2012Figures'!$E:$E,$B$1)</f>
        <v>0</v>
      </c>
      <c r="N397" s="52">
        <f>SUMIFS('2012Figures'!$J:$J,'2012Figures'!$C:$C,$A397,'2012Figures'!$I:$I,"",'2012Figures'!$B:$B,"BrokerToCy",'2012Figures'!$G:$G,"P1",'2012Figures'!$E:$E,$B$1)</f>
        <v>0</v>
      </c>
      <c r="O397" s="52">
        <f>SUMIFS('2012Figures'!$J:$J,'2012Figures'!$C:$C,$A397,'2012Figures'!$I:$I,"",'2012Figures'!$B:$B,"CyToBroker",'2012Figures'!$G:$G,"E1",'2012Figures'!$E:$E,$B$1)</f>
        <v>0</v>
      </c>
      <c r="P397" s="52">
        <f>SUMIFS('2012Figures'!$J:$J,'2012Figures'!$C:$C,$A397,'2012Figures'!$I:$I,"",'2012Figures'!$B:$B,"CyToBroker",'2012Figures'!$G:$G,"P1",'2012Figures'!$E:$E,$B$1)</f>
        <v>0</v>
      </c>
      <c r="R397" s="46" t="str">
        <f t="shared" si="44"/>
        <v/>
      </c>
      <c r="S397" s="46" t="str">
        <f t="shared" si="44"/>
        <v/>
      </c>
      <c r="T397" s="46" t="str">
        <f t="shared" si="44"/>
        <v/>
      </c>
      <c r="U397" s="46" t="str">
        <f t="shared" si="44"/>
        <v/>
      </c>
      <c r="V397" s="46" t="str">
        <f t="shared" si="44"/>
        <v/>
      </c>
    </row>
    <row r="398" spans="1:22" x14ac:dyDescent="0.2">
      <c r="A398" s="21"/>
      <c r="B398" s="21" t="s">
        <v>92</v>
      </c>
      <c r="C398" s="22"/>
      <c r="D398" s="23">
        <f>SUM(E398:H398)</f>
        <v>0</v>
      </c>
      <c r="E398" s="23">
        <f>SUM(E395:E397)</f>
        <v>0</v>
      </c>
      <c r="F398" s="23">
        <f>SUM(F395:F397)</f>
        <v>0</v>
      </c>
      <c r="G398" s="23">
        <f>SUM(G395:G397)</f>
        <v>0</v>
      </c>
      <c r="H398" s="23">
        <f>SUM(H395:H397)</f>
        <v>0</v>
      </c>
      <c r="I398" s="21"/>
      <c r="J398" s="22"/>
      <c r="K398" s="21"/>
      <c r="L398" s="43">
        <f>SUM(M398:P398)</f>
        <v>0</v>
      </c>
      <c r="M398" s="43">
        <f>SUM(M395:M397)</f>
        <v>0</v>
      </c>
      <c r="N398" s="43">
        <f>SUM(N395:N397)</f>
        <v>0</v>
      </c>
      <c r="O398" s="43">
        <f>SUM(O395:O397)</f>
        <v>0</v>
      </c>
      <c r="P398" s="43">
        <f>SUM(P395:P397)</f>
        <v>0</v>
      </c>
      <c r="Q398" s="21"/>
      <c r="R398" s="21"/>
      <c r="S398" s="21"/>
      <c r="T398" s="21"/>
      <c r="U398" s="21"/>
      <c r="V398" s="21"/>
    </row>
    <row r="399" spans="1:22" x14ac:dyDescent="0.2">
      <c r="A399" s="28">
        <v>9103</v>
      </c>
      <c r="B399" s="28" t="s">
        <v>129</v>
      </c>
      <c r="C399" s="17" t="s">
        <v>88</v>
      </c>
      <c r="D399" s="18">
        <f>SUMIFS('2013Figures'!$J:$J,'2013Figures'!$C:$C,$A399,'2013Figures'!$E:$E,$B$1)</f>
        <v>0</v>
      </c>
      <c r="E399" s="18">
        <f>SUMIFS('2013Figures'!$J:$J,'2013Figures'!$C:$C,$A399,'2013Figures'!$B:$B,"BrokerToCy",'2013Figures'!$G:$G,"E1",'2013Figures'!$E:$E,$B$1)</f>
        <v>0</v>
      </c>
      <c r="F399" s="18">
        <f>SUMIFS('2013Figures'!$J:$J,'2013Figures'!$C:$C,$A399,'2013Figures'!$B:$B,"BrokerToCy",'2013Figures'!$G:$G,"P1",'2013Figures'!$E:$E,$B$1)</f>
        <v>0</v>
      </c>
      <c r="G399" s="18">
        <f>SUMIFS('2013Figures'!$J:$J,'2013Figures'!$C:$C,$A399,'2013Figures'!$B:$B,"CyToBroker",'2013Figures'!$G:$G,"E1",'2013Figures'!$E:$E,$B$1)</f>
        <v>0</v>
      </c>
      <c r="H399" s="18">
        <f>SUMIFS('2013Figures'!$J:$J,'2013Figures'!$C:$C,$A399,'2013Figures'!$B:$B,"CyToBroker",'2013Figures'!$G:$G,"P1",'2013Figures'!$E:$E,$B$1)</f>
        <v>0</v>
      </c>
      <c r="I399" s="28"/>
      <c r="J399" s="17"/>
      <c r="K399" s="28"/>
      <c r="L399" s="50">
        <f>SUMIFS('2012Figures'!$J:$J,'2012Figures'!$C:$C,$A399,'2012Figures'!$E:$E,$B$1)</f>
        <v>0</v>
      </c>
      <c r="M399" s="50">
        <f>SUMIFS('2012Figures'!$J:$J,'2012Figures'!$C:$C,$A399,'2012Figures'!$B:$B,"BrokerToCy",'2012Figures'!$G:$G,"E1",'2012Figures'!$E:$E,$B$1)</f>
        <v>0</v>
      </c>
      <c r="N399" s="50">
        <f>SUMIFS('2012Figures'!$J:$J,'2012Figures'!$C:$C,$A399,'2012Figures'!$B:$B,"BrokerToCy",'2012Figures'!$G:$G,"P1",'2012Figures'!$E:$E,$B$1)</f>
        <v>0</v>
      </c>
      <c r="O399" s="50">
        <f>SUMIFS('2012Figures'!$J:$J,'2012Figures'!$C:$C,$A399,'2012Figures'!$B:$B,"CyToBroker",'2012Figures'!$G:$G,"E1",'2012Figures'!$E:$E,$B$1)</f>
        <v>0</v>
      </c>
      <c r="P399" s="50">
        <f>SUMIFS('2012Figures'!$J:$J,'2012Figures'!$C:$C,$A399,'2012Figures'!$B:$B,"CyToBroker",'2012Figures'!$G:$G,"P1",'2012Figures'!$E:$E,$B$1)</f>
        <v>0</v>
      </c>
      <c r="Q399" s="28"/>
      <c r="R399" s="46" t="str">
        <f t="shared" ref="R399:V405" si="45">IF(L399=0,"",ROUND(D399/L399-1,2))</f>
        <v/>
      </c>
      <c r="S399" s="46" t="str">
        <f t="shared" si="45"/>
        <v/>
      </c>
      <c r="T399" s="46" t="str">
        <f t="shared" si="45"/>
        <v/>
      </c>
      <c r="U399" s="46" t="str">
        <f t="shared" si="45"/>
        <v/>
      </c>
      <c r="V399" s="46" t="str">
        <f t="shared" si="45"/>
        <v/>
      </c>
    </row>
    <row r="400" spans="1:22" x14ac:dyDescent="0.2">
      <c r="A400" s="1">
        <v>9103</v>
      </c>
      <c r="B400" s="1" t="s">
        <v>129</v>
      </c>
      <c r="C400" s="8">
        <v>1</v>
      </c>
      <c r="D400" s="29">
        <f>SUMIFS('2013Figures'!$J:$J,'2013Figures'!$C:$C,$A400,'2013Figures'!$H:$H,$B400,'2013Figures'!$I:$I,$C400,'2013Figures'!$E:$E,$B$1)</f>
        <v>0</v>
      </c>
      <c r="E400" s="9">
        <f>SUMIFS('2013Figures'!$J:$J,'2013Figures'!$C:$C,$A400,'2013Figures'!$H:$H,$B400,'2013Figures'!$I:$I,$C400,'2013Figures'!$B:$B,"BrokerToCy",'2013Figures'!$G:$G,"E1",'2013Figures'!$E:$E,$B$1)</f>
        <v>0</v>
      </c>
      <c r="F400" s="9">
        <f>SUMIFS('2013Figures'!$J:$J,'2013Figures'!$C:$C,$A400,'2013Figures'!$H:$H,$B400,'2013Figures'!$I:$I,$C400,'2013Figures'!$B:$B,"BrokerToCy",'2013Figures'!$G:$G,"P1",'2013Figures'!$E:$E,$B$1)</f>
        <v>0</v>
      </c>
      <c r="G400" s="9">
        <f>SUMIFS('2013Figures'!$J:$J,'2013Figures'!$C:$C,$A400,'2013Figures'!$H:$H,$B400,'2013Figures'!$I:$I,$C400,'2013Figures'!$B:$B,"CyToBroker",'2013Figures'!$G:$G,"E1",'2013Figures'!$E:$E,$B$1)</f>
        <v>0</v>
      </c>
      <c r="H400" s="9">
        <f>SUMIFS('2013Figures'!$J:$J,'2013Figures'!$C:$C,$A400,'2013Figures'!$H:$H,$B400,'2013Figures'!$I:$I,$C400,'2013Figures'!$B:$B,"CyToBroker",'2013Figures'!$G:$G,"P1",'2013Figures'!$E:$E,$B$1)</f>
        <v>0</v>
      </c>
      <c r="I400" s="30"/>
      <c r="J400" s="31"/>
      <c r="K400" s="30"/>
      <c r="L400" s="42">
        <f>SUMIFS('2012Figures'!$J:$J,'2012Figures'!$C:$C,$A400,'2012Figures'!$H:$H,$B400,'2012Figures'!$I:$I,$C400,'2012Figures'!$E:$E,$B$1)</f>
        <v>0</v>
      </c>
      <c r="M400" s="52">
        <f>SUMIFS('2012Figures'!$J:$J,'2012Figures'!$C:$C,$A400,'2012Figures'!$H:$H,$B400,'2012Figures'!$I:$I,$C400,'2012Figures'!$B:$B,"BrokerToCy",'2012Figures'!$G:$G,"E1",'2012Figures'!$E:$E,$B$1)</f>
        <v>0</v>
      </c>
      <c r="N400" s="52">
        <f>SUMIFS('2012Figures'!$J:$J,'2012Figures'!$C:$C,$A400,'2012Figures'!$H:$H,$B400,'2012Figures'!$I:$I,$C400,'2012Figures'!$B:$B,"BrokerToCy",'2012Figures'!$G:$G,"P1",'2012Figures'!$E:$E,$B$1)</f>
        <v>0</v>
      </c>
      <c r="O400" s="52">
        <f>SUMIFS('2012Figures'!$J:$J,'2012Figures'!$C:$C,$A400,'2012Figures'!$H:$H,$B400,'2012Figures'!$I:$I,$C400,'2012Figures'!$B:$B,"CyToBroker",'2012Figures'!$G:$G,"E1",'2012Figures'!$E:$E,$B$1)</f>
        <v>0</v>
      </c>
      <c r="P400" s="52">
        <f>SUMIFS('2012Figures'!$J:$J,'2012Figures'!$C:$C,$A400,'2012Figures'!$H:$H,$B400,'2012Figures'!$I:$I,$C400,'2012Figures'!$B:$B,"CyToBroker",'2012Figures'!$G:$G,"P1",'2012Figures'!$E:$E,$B$1)</f>
        <v>0</v>
      </c>
      <c r="Q400" s="30"/>
      <c r="R400" s="46" t="str">
        <f t="shared" si="45"/>
        <v/>
      </c>
      <c r="S400" s="46" t="str">
        <f t="shared" si="45"/>
        <v/>
      </c>
      <c r="T400" s="46" t="str">
        <f t="shared" si="45"/>
        <v/>
      </c>
      <c r="U400" s="46" t="str">
        <f t="shared" si="45"/>
        <v/>
      </c>
      <c r="V400" s="46" t="str">
        <f t="shared" si="45"/>
        <v/>
      </c>
    </row>
    <row r="401" spans="1:22" x14ac:dyDescent="0.2">
      <c r="A401" s="1">
        <v>9103</v>
      </c>
      <c r="B401" s="1" t="s">
        <v>129</v>
      </c>
      <c r="D401" s="29">
        <f>SUMIFS('2013Figures'!$J:$J,'2013Figures'!$C:$C,$A401,'2013Figures'!$I:$I,"",'2013Figures'!$E:$E,$B$1)</f>
        <v>0</v>
      </c>
      <c r="E401" s="9">
        <f>SUMIFS('2013Figures'!$J:$J,'2013Figures'!$C:$C,$A401,'2013Figures'!$I:$I,"",'2013Figures'!$B:$B,"BrokerToCy",'2013Figures'!$G:$G,"E1",'2013Figures'!$E:$E,$B$1)</f>
        <v>0</v>
      </c>
      <c r="F401" s="9">
        <f>SUMIFS('2013Figures'!$J:$J,'2013Figures'!$C:$C,$A401,'2013Figures'!$I:$I,"",'2013Figures'!$B:$B,"BrokerToCy",'2013Figures'!$G:$G,"P1",'2013Figures'!$E:$E,$B$1)</f>
        <v>0</v>
      </c>
      <c r="G401" s="9">
        <f>SUMIFS('2013Figures'!$J:$J,'2013Figures'!$C:$C,$A401,'2013Figures'!$I:$I,"",'2013Figures'!$B:$B,"CyToBroker",'2013Figures'!$G:$G,"E1",'2013Figures'!$E:$E,$B$1)</f>
        <v>0</v>
      </c>
      <c r="H401" s="9">
        <f>SUMIFS('2013Figures'!$J:$J,'2013Figures'!$C:$C,$A401,'2013Figures'!$I:$I,"",'2013Figures'!$B:$B,"CyToBroker",'2013Figures'!$G:$G,"P1",'2013Figures'!$E:$E,$B$1)</f>
        <v>0</v>
      </c>
      <c r="J401" s="8" t="s">
        <v>131</v>
      </c>
      <c r="L401" s="42">
        <f>SUMIFS('2012Figures'!$J:$J,'2012Figures'!$C:$C,$A401,'2012Figures'!$I:$I,"",'2012Figures'!$E:$E,$B$1)</f>
        <v>0</v>
      </c>
      <c r="M401" s="52">
        <f>SUMIFS('2012Figures'!$J:$J,'2012Figures'!$C:$C,$A401,'2012Figures'!$I:$I,"",'2012Figures'!$B:$B,"BrokerToCy",'2012Figures'!$G:$G,"E1",'2012Figures'!$E:$E,$B$1)</f>
        <v>0</v>
      </c>
      <c r="N401" s="52">
        <f>SUMIFS('2012Figures'!$J:$J,'2012Figures'!$C:$C,$A401,'2012Figures'!$I:$I,"",'2012Figures'!$B:$B,"BrokerToCy",'2012Figures'!$G:$G,"P1",'2012Figures'!$E:$E,$B$1)</f>
        <v>0</v>
      </c>
      <c r="O401" s="52">
        <f>SUMIFS('2012Figures'!$J:$J,'2012Figures'!$C:$C,$A401,'2012Figures'!$I:$I,"",'2012Figures'!$B:$B,"CyToBroker",'2012Figures'!$G:$G,"E1",'2012Figures'!$E:$E,$B$1)</f>
        <v>0</v>
      </c>
      <c r="P401" s="52">
        <f>SUMIFS('2012Figures'!$J:$J,'2012Figures'!$C:$C,$A401,'2012Figures'!$I:$I,"",'2012Figures'!$B:$B,"CyToBroker",'2012Figures'!$G:$G,"P1",'2012Figures'!$E:$E,$B$1)</f>
        <v>0</v>
      </c>
      <c r="R401" s="46" t="str">
        <f t="shared" si="45"/>
        <v/>
      </c>
      <c r="S401" s="46" t="str">
        <f t="shared" si="45"/>
        <v/>
      </c>
      <c r="T401" s="46" t="str">
        <f t="shared" si="45"/>
        <v/>
      </c>
      <c r="U401" s="46" t="str">
        <f t="shared" si="45"/>
        <v/>
      </c>
      <c r="V401" s="46" t="str">
        <f t="shared" si="45"/>
        <v/>
      </c>
    </row>
    <row r="402" spans="1:22" x14ac:dyDescent="0.2">
      <c r="A402" s="21"/>
      <c r="B402" s="21" t="s">
        <v>92</v>
      </c>
      <c r="C402" s="22"/>
      <c r="D402" s="23">
        <f>SUM(E402:H402)</f>
        <v>0</v>
      </c>
      <c r="E402" s="23">
        <f>SUM(E400:E401)</f>
        <v>0</v>
      </c>
      <c r="F402" s="23">
        <f t="shared" ref="F402:H402" si="46">SUM(F400:F401)</f>
        <v>0</v>
      </c>
      <c r="G402" s="23">
        <f t="shared" si="46"/>
        <v>0</v>
      </c>
      <c r="H402" s="23">
        <f t="shared" si="46"/>
        <v>0</v>
      </c>
      <c r="I402" s="21"/>
      <c r="J402" s="22"/>
      <c r="K402" s="21"/>
      <c r="L402" s="43">
        <f>SUM(M402:P402)</f>
        <v>0</v>
      </c>
      <c r="M402" s="43">
        <f>SUM(M400:M401)</f>
        <v>0</v>
      </c>
      <c r="N402" s="43">
        <f t="shared" ref="N402:P402" si="47">SUM(N400:N401)</f>
        <v>0</v>
      </c>
      <c r="O402" s="43">
        <f t="shared" si="47"/>
        <v>0</v>
      </c>
      <c r="P402" s="43">
        <f t="shared" si="47"/>
        <v>0</v>
      </c>
      <c r="Q402" s="21"/>
      <c r="R402" s="21"/>
      <c r="S402" s="21"/>
      <c r="T402" s="21"/>
      <c r="U402" s="21"/>
      <c r="V402" s="21"/>
    </row>
    <row r="403" spans="1:22" x14ac:dyDescent="0.2">
      <c r="A403" s="28">
        <v>9120</v>
      </c>
      <c r="B403" s="28" t="s">
        <v>130</v>
      </c>
      <c r="C403" s="17" t="s">
        <v>88</v>
      </c>
      <c r="D403" s="18">
        <f>SUMIFS('2013Figures'!$J:$J,'2013Figures'!$C:$C,$A403,'2013Figures'!$E:$E,$B$1)</f>
        <v>0</v>
      </c>
      <c r="E403" s="18">
        <f>SUMIFS('2013Figures'!$J:$J,'2013Figures'!$C:$C,$A403,'2013Figures'!$B:$B,"BrokerToCy",'2013Figures'!$G:$G,"E1",'2013Figures'!$E:$E,$B$1)</f>
        <v>0</v>
      </c>
      <c r="F403" s="18">
        <f>SUMIFS('2013Figures'!$J:$J,'2013Figures'!$C:$C,$A403,'2013Figures'!$B:$B,"BrokerToCy",'2013Figures'!$G:$G,"P1",'2013Figures'!$E:$E,$B$1)</f>
        <v>0</v>
      </c>
      <c r="G403" s="18">
        <f>SUMIFS('2013Figures'!$J:$J,'2013Figures'!$C:$C,$A403,'2013Figures'!$B:$B,"CyToBroker",'2013Figures'!$G:$G,"E1",'2013Figures'!$E:$E,$B$1)</f>
        <v>0</v>
      </c>
      <c r="H403" s="18">
        <f>SUMIFS('2013Figures'!$J:$J,'2013Figures'!$C:$C,$A403,'2013Figures'!$B:$B,"CyToBroker",'2013Figures'!$G:$G,"P1",'2013Figures'!$E:$E,$B$1)</f>
        <v>0</v>
      </c>
      <c r="I403" s="28"/>
      <c r="J403" s="17"/>
      <c r="K403" s="28"/>
      <c r="L403" s="50">
        <f>SUMIFS('2012Figures'!$J:$J,'2012Figures'!$C:$C,$A403,'2012Figures'!$E:$E,$B$1)</f>
        <v>0</v>
      </c>
      <c r="M403" s="50">
        <f>SUMIFS('2012Figures'!$J:$J,'2012Figures'!$C:$C,$A403,'2012Figures'!$B:$B,"BrokerToCy",'2012Figures'!$G:$G,"E1",'2012Figures'!$E:$E,$B$1)</f>
        <v>0</v>
      </c>
      <c r="N403" s="50">
        <f>SUMIFS('2012Figures'!$J:$J,'2012Figures'!$C:$C,$A403,'2012Figures'!$B:$B,"BrokerToCy",'2012Figures'!$G:$G,"P1",'2012Figures'!$E:$E,$B$1)</f>
        <v>0</v>
      </c>
      <c r="O403" s="50">
        <f>SUMIFS('2012Figures'!$J:$J,'2012Figures'!$C:$C,$A403,'2012Figures'!$B:$B,"CyToBroker",'2012Figures'!$G:$G,"E1",'2012Figures'!$E:$E,$B$1)</f>
        <v>0</v>
      </c>
      <c r="P403" s="50">
        <f>SUMIFS('2012Figures'!$J:$J,'2012Figures'!$C:$C,$A403,'2012Figures'!$B:$B,"CyToBroker",'2012Figures'!$G:$G,"P1",'2012Figures'!$E:$E,$B$1)</f>
        <v>0</v>
      </c>
      <c r="Q403" s="28"/>
      <c r="R403" s="46" t="str">
        <f t="shared" ref="R403:V409" si="48">IF(L403=0,"",ROUND(D403/L403-1,2))</f>
        <v/>
      </c>
      <c r="S403" s="46" t="str">
        <f t="shared" si="48"/>
        <v/>
      </c>
      <c r="T403" s="46" t="str">
        <f t="shared" si="48"/>
        <v/>
      </c>
      <c r="U403" s="46" t="str">
        <f t="shared" si="48"/>
        <v/>
      </c>
      <c r="V403" s="46" t="str">
        <f t="shared" si="48"/>
        <v/>
      </c>
    </row>
    <row r="404" spans="1:22" x14ac:dyDescent="0.2">
      <c r="A404" s="1">
        <v>9120</v>
      </c>
      <c r="B404" s="1" t="s">
        <v>130</v>
      </c>
      <c r="C404" s="8">
        <v>1</v>
      </c>
      <c r="D404" s="29">
        <f>SUMIFS('2013Figures'!$J:$J,'2013Figures'!$C:$C,$A404,'2013Figures'!$H:$H,$B404,'2013Figures'!$I:$I,$C404,'2013Figures'!$E:$E,$B$1)</f>
        <v>0</v>
      </c>
      <c r="E404" s="9">
        <f>SUMIFS('2013Figures'!$J:$J,'2013Figures'!$C:$C,$A404,'2013Figures'!$H:$H,$B404,'2013Figures'!$I:$I,$C404,'2013Figures'!$B:$B,"BrokerToCy",'2013Figures'!$G:$G,"E1",'2013Figures'!$E:$E,$B$1)</f>
        <v>0</v>
      </c>
      <c r="F404" s="9">
        <f>SUMIFS('2013Figures'!$J:$J,'2013Figures'!$C:$C,$A404,'2013Figures'!$H:$H,$B404,'2013Figures'!$I:$I,$C404,'2013Figures'!$B:$B,"BrokerToCy",'2013Figures'!$G:$G,"P1",'2013Figures'!$E:$E,$B$1)</f>
        <v>0</v>
      </c>
      <c r="G404" s="9">
        <f>SUMIFS('2013Figures'!$J:$J,'2013Figures'!$C:$C,$A404,'2013Figures'!$H:$H,$B404,'2013Figures'!$I:$I,$C404,'2013Figures'!$B:$B,"CyToBroker",'2013Figures'!$G:$G,"E1",'2013Figures'!$E:$E,$B$1)</f>
        <v>0</v>
      </c>
      <c r="H404" s="9">
        <f>SUMIFS('2013Figures'!$J:$J,'2013Figures'!$C:$C,$A404,'2013Figures'!$H:$H,$B404,'2013Figures'!$I:$I,$C404,'2013Figures'!$B:$B,"CyToBroker",'2013Figures'!$G:$G,"P1",'2013Figures'!$E:$E,$B$1)</f>
        <v>0</v>
      </c>
      <c r="I404" s="30"/>
      <c r="J404" s="31">
        <v>201401</v>
      </c>
      <c r="K404" s="30"/>
      <c r="L404" s="42">
        <f>SUMIFS('2012Figures'!$J:$J,'2012Figures'!$C:$C,$A404,'2012Figures'!$H:$H,$B404,'2012Figures'!$I:$I,$C404,'2012Figures'!$E:$E,$B$1)</f>
        <v>0</v>
      </c>
      <c r="M404" s="52">
        <f>SUMIFS('2012Figures'!$J:$J,'2012Figures'!$C:$C,$A404,'2012Figures'!$H:$H,$B404,'2012Figures'!$I:$I,$C404,'2012Figures'!$B:$B,"BrokerToCy",'2012Figures'!$G:$G,"E1",'2012Figures'!$E:$E,$B$1)</f>
        <v>0</v>
      </c>
      <c r="N404" s="52">
        <f>SUMIFS('2012Figures'!$J:$J,'2012Figures'!$C:$C,$A404,'2012Figures'!$H:$H,$B404,'2012Figures'!$I:$I,$C404,'2012Figures'!$B:$B,"BrokerToCy",'2012Figures'!$G:$G,"P1",'2012Figures'!$E:$E,$B$1)</f>
        <v>0</v>
      </c>
      <c r="O404" s="52">
        <f>SUMIFS('2012Figures'!$J:$J,'2012Figures'!$C:$C,$A404,'2012Figures'!$H:$H,$B404,'2012Figures'!$I:$I,$C404,'2012Figures'!$B:$B,"CyToBroker",'2012Figures'!$G:$G,"E1",'2012Figures'!$E:$E,$B$1)</f>
        <v>0</v>
      </c>
      <c r="P404" s="52">
        <f>SUMIFS('2012Figures'!$J:$J,'2012Figures'!$C:$C,$A404,'2012Figures'!$H:$H,$B404,'2012Figures'!$I:$I,$C404,'2012Figures'!$B:$B,"CyToBroker",'2012Figures'!$G:$G,"P1",'2012Figures'!$E:$E,$B$1)</f>
        <v>0</v>
      </c>
      <c r="Q404" s="30"/>
      <c r="R404" s="46" t="str">
        <f t="shared" si="48"/>
        <v/>
      </c>
      <c r="S404" s="46" t="str">
        <f t="shared" si="48"/>
        <v/>
      </c>
      <c r="T404" s="46" t="str">
        <f t="shared" si="48"/>
        <v/>
      </c>
      <c r="U404" s="46" t="str">
        <f t="shared" si="48"/>
        <v/>
      </c>
      <c r="V404" s="46" t="str">
        <f t="shared" si="48"/>
        <v/>
      </c>
    </row>
    <row r="405" spans="1:22" x14ac:dyDescent="0.2">
      <c r="A405" s="1">
        <v>9120</v>
      </c>
      <c r="B405" s="1" t="s">
        <v>130</v>
      </c>
      <c r="D405" s="29">
        <f>SUMIFS('2013Figures'!$J:$J,'2013Figures'!$C:$C,$A405,'2013Figures'!$I:$I,"",'2013Figures'!$E:$E,$B$1)</f>
        <v>0</v>
      </c>
      <c r="E405" s="9">
        <f>SUMIFS('2013Figures'!$J:$J,'2013Figures'!$C:$C,$A405,'2013Figures'!$I:$I,"",'2013Figures'!$B:$B,"BrokerToCy",'2013Figures'!$G:$G,"E1",'2013Figures'!$E:$E,$B$1)</f>
        <v>0</v>
      </c>
      <c r="F405" s="9">
        <f>SUMIFS('2013Figures'!$J:$J,'2013Figures'!$C:$C,$A405,'2013Figures'!$I:$I,"",'2013Figures'!$B:$B,"BrokerToCy",'2013Figures'!$G:$G,"P1",'2013Figures'!$E:$E,$B$1)</f>
        <v>0</v>
      </c>
      <c r="G405" s="9">
        <f>SUMIFS('2013Figures'!$J:$J,'2013Figures'!$C:$C,$A405,'2013Figures'!$I:$I,"",'2013Figures'!$B:$B,"CyToBroker",'2013Figures'!$G:$G,"E1",'2013Figures'!$E:$E,$B$1)</f>
        <v>0</v>
      </c>
      <c r="H405" s="9">
        <f>SUMIFS('2013Figures'!$J:$J,'2013Figures'!$C:$C,$A405,'2013Figures'!$I:$I,"",'2013Figures'!$B:$B,"CyToBroker",'2013Figures'!$G:$G,"P1",'2013Figures'!$E:$E,$B$1)</f>
        <v>0</v>
      </c>
      <c r="J405" s="8" t="s">
        <v>131</v>
      </c>
      <c r="L405" s="42">
        <f>SUMIFS('2012Figures'!$J:$J,'2012Figures'!$C:$C,$A405,'2012Figures'!$I:$I,"",'2012Figures'!$E:$E,$B$1)</f>
        <v>0</v>
      </c>
      <c r="M405" s="52">
        <f>SUMIFS('2012Figures'!$J:$J,'2012Figures'!$C:$C,$A405,'2012Figures'!$I:$I,"",'2012Figures'!$B:$B,"BrokerToCy",'2012Figures'!$G:$G,"E1",'2012Figures'!$E:$E,$B$1)</f>
        <v>0</v>
      </c>
      <c r="N405" s="52">
        <f>SUMIFS('2012Figures'!$J:$J,'2012Figures'!$C:$C,$A405,'2012Figures'!$I:$I,"",'2012Figures'!$B:$B,"BrokerToCy",'2012Figures'!$G:$G,"P1",'2012Figures'!$E:$E,$B$1)</f>
        <v>0</v>
      </c>
      <c r="O405" s="52">
        <f>SUMIFS('2012Figures'!$J:$J,'2012Figures'!$C:$C,$A405,'2012Figures'!$I:$I,"",'2012Figures'!$B:$B,"CyToBroker",'2012Figures'!$G:$G,"E1",'2012Figures'!$E:$E,$B$1)</f>
        <v>0</v>
      </c>
      <c r="P405" s="52">
        <f>SUMIFS('2012Figures'!$J:$J,'2012Figures'!$C:$C,$A405,'2012Figures'!$I:$I,"",'2012Figures'!$B:$B,"CyToBroker",'2012Figures'!$G:$G,"P1",'2012Figures'!$E:$E,$B$1)</f>
        <v>0</v>
      </c>
      <c r="R405" s="46" t="str">
        <f t="shared" si="48"/>
        <v/>
      </c>
      <c r="S405" s="46" t="str">
        <f t="shared" si="48"/>
        <v/>
      </c>
      <c r="T405" s="46" t="str">
        <f t="shared" si="48"/>
        <v/>
      </c>
      <c r="U405" s="46" t="str">
        <f t="shared" si="48"/>
        <v/>
      </c>
      <c r="V405" s="46" t="str">
        <f t="shared" si="48"/>
        <v/>
      </c>
    </row>
    <row r="406" spans="1:22" x14ac:dyDescent="0.2">
      <c r="A406" s="21"/>
      <c r="B406" s="21" t="s">
        <v>92</v>
      </c>
      <c r="C406" s="22"/>
      <c r="D406" s="23">
        <f>SUM(E406:H406)</f>
        <v>0</v>
      </c>
      <c r="E406" s="23">
        <f>SUM(E404:E405)</f>
        <v>0</v>
      </c>
      <c r="F406" s="23">
        <f>SUM(F404:F405)</f>
        <v>0</v>
      </c>
      <c r="G406" s="23">
        <f>SUM(G404:G405)</f>
        <v>0</v>
      </c>
      <c r="H406" s="23">
        <f>SUM(H404:H405)</f>
        <v>0</v>
      </c>
      <c r="I406" s="21"/>
      <c r="J406" s="22"/>
      <c r="K406" s="21"/>
      <c r="L406" s="43">
        <f>SUM(M406:P406)</f>
        <v>0</v>
      </c>
      <c r="M406" s="43">
        <f>SUM(M404:M405)</f>
        <v>0</v>
      </c>
      <c r="N406" s="43">
        <f>SUM(N404:N405)</f>
        <v>0</v>
      </c>
      <c r="O406" s="43">
        <f>SUM(O404:O405)</f>
        <v>0</v>
      </c>
      <c r="P406" s="43">
        <f>SUM(P404:P405)</f>
        <v>0</v>
      </c>
      <c r="Q406" s="21"/>
      <c r="R406" s="21"/>
      <c r="S406" s="21"/>
      <c r="T406" s="21"/>
      <c r="U406" s="21"/>
      <c r="V406" s="21"/>
    </row>
    <row r="407" spans="1:22" x14ac:dyDescent="0.2">
      <c r="A407" s="28">
        <v>9730</v>
      </c>
      <c r="B407" s="28" t="s">
        <v>50</v>
      </c>
      <c r="C407" s="17" t="s">
        <v>88</v>
      </c>
      <c r="D407" s="18">
        <f>SUMIFS('2013Figures'!$J:$J,'2013Figures'!$C:$C,$A407,'2013Figures'!$E:$E,$B$1)</f>
        <v>0</v>
      </c>
      <c r="E407" s="18">
        <f>SUMIFS('2013Figures'!$J:$J,'2013Figures'!$C:$C,$A407,'2013Figures'!$B:$B,"BrokerToCy",'2013Figures'!$G:$G,"E1",'2013Figures'!$E:$E,$B$1)</f>
        <v>0</v>
      </c>
      <c r="F407" s="18">
        <f>SUMIFS('2013Figures'!$J:$J,'2013Figures'!$C:$C,$A407,'2013Figures'!$B:$B,"BrokerToCy",'2013Figures'!$G:$G,"P1",'2013Figures'!$E:$E,$B$1)</f>
        <v>0</v>
      </c>
      <c r="G407" s="18">
        <f>SUMIFS('2013Figures'!$J:$J,'2013Figures'!$C:$C,$A407,'2013Figures'!$B:$B,"CyToBroker",'2013Figures'!$G:$G,"E1",'2013Figures'!$E:$E,$B$1)</f>
        <v>0</v>
      </c>
      <c r="H407" s="18">
        <f>SUMIFS('2013Figures'!$J:$J,'2013Figures'!$C:$C,$A407,'2013Figures'!$B:$B,"CyToBroker",'2013Figures'!$G:$G,"P1",'2013Figures'!$E:$E,$B$1)</f>
        <v>0</v>
      </c>
      <c r="I407" s="28"/>
      <c r="J407" s="17"/>
      <c r="K407" s="28"/>
      <c r="L407" s="50">
        <f>SUMIFS('2012Figures'!$J:$J,'2012Figures'!$C:$C,$A407,'2012Figures'!$E:$E,$B$1)</f>
        <v>0</v>
      </c>
      <c r="M407" s="50">
        <f>SUMIFS('2012Figures'!$J:$J,'2012Figures'!$C:$C,$A407,'2012Figures'!$B:$B,"BrokerToCy",'2012Figures'!$G:$G,"E1",'2012Figures'!$E:$E,$B$1)</f>
        <v>0</v>
      </c>
      <c r="N407" s="50">
        <f>SUMIFS('2012Figures'!$J:$J,'2012Figures'!$C:$C,$A407,'2012Figures'!$B:$B,"BrokerToCy",'2012Figures'!$G:$G,"P1",'2012Figures'!$E:$E,$B$1)</f>
        <v>0</v>
      </c>
      <c r="O407" s="50">
        <f>SUMIFS('2012Figures'!$J:$J,'2012Figures'!$C:$C,$A407,'2012Figures'!$B:$B,"CyToBroker",'2012Figures'!$G:$G,"E1",'2012Figures'!$E:$E,$B$1)</f>
        <v>0</v>
      </c>
      <c r="P407" s="50">
        <f>SUMIFS('2012Figures'!$J:$J,'2012Figures'!$C:$C,$A407,'2012Figures'!$B:$B,"CyToBroker",'2012Figures'!$G:$G,"P1",'2012Figures'!$E:$E,$B$1)</f>
        <v>0</v>
      </c>
      <c r="Q407" s="28"/>
      <c r="R407" s="46" t="str">
        <f t="shared" ref="R407:V414" si="49">IF(L407=0,"",ROUND(D407/L407-1,2))</f>
        <v/>
      </c>
      <c r="S407" s="46" t="str">
        <f t="shared" si="49"/>
        <v/>
      </c>
      <c r="T407" s="46" t="str">
        <f t="shared" si="49"/>
        <v/>
      </c>
      <c r="U407" s="46" t="str">
        <f t="shared" si="49"/>
        <v/>
      </c>
      <c r="V407" s="46" t="str">
        <f t="shared" si="49"/>
        <v/>
      </c>
    </row>
    <row r="408" spans="1:22" x14ac:dyDescent="0.2">
      <c r="A408" s="1">
        <v>9730</v>
      </c>
      <c r="B408" s="1" t="s">
        <v>50</v>
      </c>
      <c r="C408" s="8">
        <v>3</v>
      </c>
      <c r="D408" s="29">
        <f>SUMIFS('2013Figures'!$J:$J,'2013Figures'!$C:$C,$A408,'2013Figures'!$H:$H,$B408,'2013Figures'!$I:$I,$C408,'2013Figures'!$E:$E,$B$1)</f>
        <v>0</v>
      </c>
      <c r="E408" s="9">
        <f>SUMIFS('2013Figures'!$J:$J,'2013Figures'!$C:$C,$A408,'2013Figures'!$H:$H,$B408,'2013Figures'!$I:$I,$C408,'2013Figures'!$B:$B,"BrokerToCy",'2013Figures'!$G:$G,"E1",'2013Figures'!$E:$E,$B$1)</f>
        <v>0</v>
      </c>
      <c r="F408" s="9">
        <f>SUMIFS('2013Figures'!$J:$J,'2013Figures'!$C:$C,$A408,'2013Figures'!$H:$H,$B408,'2013Figures'!$I:$I,$C408,'2013Figures'!$B:$B,"BrokerToCy",'2013Figures'!$G:$G,"P1",'2013Figures'!$E:$E,$B$1)</f>
        <v>0</v>
      </c>
      <c r="G408" s="9">
        <f>SUMIFS('2013Figures'!$J:$J,'2013Figures'!$C:$C,$A408,'2013Figures'!$H:$H,$B408,'2013Figures'!$I:$I,$C408,'2013Figures'!$B:$B,"CyToBroker",'2013Figures'!$G:$G,"E1",'2013Figures'!$E:$E,$B$1)</f>
        <v>0</v>
      </c>
      <c r="H408" s="9">
        <f>SUMIFS('2013Figures'!$J:$J,'2013Figures'!$C:$C,$A408,'2013Figures'!$H:$H,$B408,'2013Figures'!$I:$I,$C408,'2013Figures'!$B:$B,"CyToBroker",'2013Figures'!$G:$G,"P1",'2013Figures'!$E:$E,$B$1)</f>
        <v>0</v>
      </c>
      <c r="J408" s="8">
        <v>201501</v>
      </c>
      <c r="L408" s="42">
        <f>SUMIFS('2012Figures'!$J:$J,'2012Figures'!$C:$C,$A408,'2012Figures'!$H:$H,$B408,'2012Figures'!$I:$I,$C408,'2012Figures'!$E:$E,$B$1)</f>
        <v>0</v>
      </c>
      <c r="M408" s="52">
        <f>SUMIFS('2012Figures'!$J:$J,'2012Figures'!$C:$C,$A408,'2012Figures'!$H:$H,$B408,'2012Figures'!$I:$I,$C408,'2012Figures'!$B:$B,"BrokerToCy",'2012Figures'!$G:$G,"E1",'2012Figures'!$E:$E,$B$1)</f>
        <v>0</v>
      </c>
      <c r="N408" s="52">
        <f>SUMIFS('2012Figures'!$J:$J,'2012Figures'!$C:$C,$A408,'2012Figures'!$H:$H,$B408,'2012Figures'!$I:$I,$C408,'2012Figures'!$B:$B,"BrokerToCy",'2012Figures'!$G:$G,"P1",'2012Figures'!$E:$E,$B$1)</f>
        <v>0</v>
      </c>
      <c r="O408" s="52">
        <f>SUMIFS('2012Figures'!$J:$J,'2012Figures'!$C:$C,$A408,'2012Figures'!$H:$H,$B408,'2012Figures'!$I:$I,$C408,'2012Figures'!$B:$B,"CyToBroker",'2012Figures'!$G:$G,"E1",'2012Figures'!$E:$E,$B$1)</f>
        <v>0</v>
      </c>
      <c r="P408" s="52">
        <f>SUMIFS('2012Figures'!$J:$J,'2012Figures'!$C:$C,$A408,'2012Figures'!$H:$H,$B408,'2012Figures'!$I:$I,$C408,'2012Figures'!$B:$B,"CyToBroker",'2012Figures'!$G:$G,"P1",'2012Figures'!$E:$E,$B$1)</f>
        <v>0</v>
      </c>
      <c r="R408" s="46" t="str">
        <f t="shared" si="49"/>
        <v/>
      </c>
      <c r="S408" s="46" t="str">
        <f t="shared" si="49"/>
        <v/>
      </c>
      <c r="T408" s="46" t="str">
        <f t="shared" si="49"/>
        <v/>
      </c>
      <c r="U408" s="46" t="str">
        <f t="shared" si="49"/>
        <v/>
      </c>
      <c r="V408" s="46" t="str">
        <f t="shared" si="49"/>
        <v/>
      </c>
    </row>
    <row r="409" spans="1:22" x14ac:dyDescent="0.2">
      <c r="A409" s="1">
        <v>9730</v>
      </c>
      <c r="B409" s="1" t="s">
        <v>50</v>
      </c>
      <c r="C409" s="8">
        <v>2</v>
      </c>
      <c r="D409" s="29">
        <f>SUMIFS('2013Figures'!$J:$J,'2013Figures'!$C:$C,$A409,'2013Figures'!$H:$H,$B409,'2013Figures'!$I:$I,$C409,'2013Figures'!$E:$E,$B$1)</f>
        <v>0</v>
      </c>
      <c r="E409" s="9">
        <f>SUMIFS('2013Figures'!$J:$J,'2013Figures'!$C:$C,$A409,'2013Figures'!$H:$H,$B409,'2013Figures'!$I:$I,$C409,'2013Figures'!$B:$B,"BrokerToCy",'2013Figures'!$G:$G,"E1",'2013Figures'!$E:$E,$B$1)</f>
        <v>0</v>
      </c>
      <c r="F409" s="9">
        <f>SUMIFS('2013Figures'!$J:$J,'2013Figures'!$C:$C,$A409,'2013Figures'!$H:$H,$B409,'2013Figures'!$I:$I,$C409,'2013Figures'!$B:$B,"BrokerToCy",'2013Figures'!$G:$G,"P1",'2013Figures'!$E:$E,$B$1)</f>
        <v>0</v>
      </c>
      <c r="G409" s="9">
        <f>SUMIFS('2013Figures'!$J:$J,'2013Figures'!$C:$C,$A409,'2013Figures'!$H:$H,$B409,'2013Figures'!$I:$I,$C409,'2013Figures'!$B:$B,"CyToBroker",'2013Figures'!$G:$G,"E1",'2013Figures'!$E:$E,$B$1)</f>
        <v>0</v>
      </c>
      <c r="H409" s="9">
        <f>SUMIFS('2013Figures'!$J:$J,'2013Figures'!$C:$C,$A409,'2013Figures'!$H:$H,$B409,'2013Figures'!$I:$I,$C409,'2013Figures'!$B:$B,"CyToBroker",'2013Figures'!$G:$G,"P1",'2013Figures'!$E:$E,$B$1)</f>
        <v>0</v>
      </c>
      <c r="J409" s="8">
        <v>201401</v>
      </c>
      <c r="L409" s="42">
        <f>SUMIFS('2012Figures'!$J:$J,'2012Figures'!$C:$C,$A409,'2012Figures'!$H:$H,$B409,'2012Figures'!$I:$I,$C409,'2012Figures'!$E:$E,$B$1)</f>
        <v>0</v>
      </c>
      <c r="M409" s="52">
        <f>SUMIFS('2012Figures'!$J:$J,'2012Figures'!$C:$C,$A409,'2012Figures'!$H:$H,$B409,'2012Figures'!$I:$I,$C409,'2012Figures'!$B:$B,"BrokerToCy",'2012Figures'!$G:$G,"E1",'2012Figures'!$E:$E,$B$1)</f>
        <v>0</v>
      </c>
      <c r="N409" s="52">
        <f>SUMIFS('2012Figures'!$J:$J,'2012Figures'!$C:$C,$A409,'2012Figures'!$H:$H,$B409,'2012Figures'!$I:$I,$C409,'2012Figures'!$B:$B,"BrokerToCy",'2012Figures'!$G:$G,"P1",'2012Figures'!$E:$E,$B$1)</f>
        <v>0</v>
      </c>
      <c r="O409" s="52">
        <f>SUMIFS('2012Figures'!$J:$J,'2012Figures'!$C:$C,$A409,'2012Figures'!$H:$H,$B409,'2012Figures'!$I:$I,$C409,'2012Figures'!$B:$B,"CyToBroker",'2012Figures'!$G:$G,"E1",'2012Figures'!$E:$E,$B$1)</f>
        <v>0</v>
      </c>
      <c r="P409" s="52">
        <f>SUMIFS('2012Figures'!$J:$J,'2012Figures'!$C:$C,$A409,'2012Figures'!$H:$H,$B409,'2012Figures'!$I:$I,$C409,'2012Figures'!$B:$B,"CyToBroker",'2012Figures'!$G:$G,"P1",'2012Figures'!$E:$E,$B$1)</f>
        <v>0</v>
      </c>
      <c r="R409" s="46" t="str">
        <f t="shared" si="49"/>
        <v/>
      </c>
      <c r="S409" s="46" t="str">
        <f t="shared" si="49"/>
        <v/>
      </c>
      <c r="T409" s="46" t="str">
        <f t="shared" si="49"/>
        <v/>
      </c>
      <c r="U409" s="46" t="str">
        <f t="shared" si="49"/>
        <v/>
      </c>
      <c r="V409" s="46" t="str">
        <f t="shared" si="49"/>
        <v/>
      </c>
    </row>
    <row r="410" spans="1:22" x14ac:dyDescent="0.2">
      <c r="A410" s="1">
        <v>9730</v>
      </c>
      <c r="B410" s="1" t="s">
        <v>50</v>
      </c>
      <c r="C410" s="8">
        <v>1</v>
      </c>
      <c r="D410" s="29">
        <f>SUMIFS('2013Figures'!$J:$J,'2013Figures'!$C:$C,$A410,'2013Figures'!$H:$H,$B410,'2013Figures'!$I:$I,$C410,'2013Figures'!$E:$E,$B$1)</f>
        <v>0</v>
      </c>
      <c r="E410" s="9">
        <f>SUMIFS('2013Figures'!$J:$J,'2013Figures'!$C:$C,$A410,'2013Figures'!$H:$H,$B410,'2013Figures'!$I:$I,$C410,'2013Figures'!$B:$B,"BrokerToCy",'2013Figures'!$G:$G,"E1",'2013Figures'!$E:$E,$B$1)</f>
        <v>0</v>
      </c>
      <c r="F410" s="9">
        <f>SUMIFS('2013Figures'!$J:$J,'2013Figures'!$C:$C,$A410,'2013Figures'!$H:$H,$B410,'2013Figures'!$I:$I,$C410,'2013Figures'!$B:$B,"BrokerToCy",'2013Figures'!$G:$G,"P1",'2013Figures'!$E:$E,$B$1)</f>
        <v>0</v>
      </c>
      <c r="G410" s="9">
        <f>SUMIFS('2013Figures'!$J:$J,'2013Figures'!$C:$C,$A410,'2013Figures'!$H:$H,$B410,'2013Figures'!$I:$I,$C410,'2013Figures'!$B:$B,"CyToBroker",'2013Figures'!$G:$G,"E1",'2013Figures'!$E:$E,$B$1)</f>
        <v>0</v>
      </c>
      <c r="H410" s="9">
        <f>SUMIFS('2013Figures'!$J:$J,'2013Figures'!$C:$C,$A410,'2013Figures'!$H:$H,$B410,'2013Figures'!$I:$I,$C410,'2013Figures'!$B:$B,"CyToBroker",'2013Figures'!$G:$G,"P1",'2013Figures'!$E:$E,$B$1)</f>
        <v>0</v>
      </c>
      <c r="I410" s="30"/>
      <c r="J410" s="31">
        <v>200901</v>
      </c>
      <c r="K410" s="30"/>
      <c r="L410" s="42">
        <f>SUMIFS('2012Figures'!$J:$J,'2012Figures'!$C:$C,$A410,'2012Figures'!$H:$H,$B410,'2012Figures'!$I:$I,$C410,'2012Figures'!$E:$E,$B$1)</f>
        <v>0</v>
      </c>
      <c r="M410" s="52">
        <f>SUMIFS('2012Figures'!$J:$J,'2012Figures'!$C:$C,$A410,'2012Figures'!$H:$H,$B410,'2012Figures'!$I:$I,$C410,'2012Figures'!$B:$B,"BrokerToCy",'2012Figures'!$G:$G,"E1",'2012Figures'!$E:$E,$B$1)</f>
        <v>0</v>
      </c>
      <c r="N410" s="52">
        <f>SUMIFS('2012Figures'!$J:$J,'2012Figures'!$C:$C,$A410,'2012Figures'!$H:$H,$B410,'2012Figures'!$I:$I,$C410,'2012Figures'!$B:$B,"BrokerToCy",'2012Figures'!$G:$G,"P1",'2012Figures'!$E:$E,$B$1)</f>
        <v>0</v>
      </c>
      <c r="O410" s="52">
        <f>SUMIFS('2012Figures'!$J:$J,'2012Figures'!$C:$C,$A410,'2012Figures'!$H:$H,$B410,'2012Figures'!$I:$I,$C410,'2012Figures'!$B:$B,"CyToBroker",'2012Figures'!$G:$G,"E1",'2012Figures'!$E:$E,$B$1)</f>
        <v>0</v>
      </c>
      <c r="P410" s="52">
        <f>SUMIFS('2012Figures'!$J:$J,'2012Figures'!$C:$C,$A410,'2012Figures'!$H:$H,$B410,'2012Figures'!$I:$I,$C410,'2012Figures'!$B:$B,"CyToBroker",'2012Figures'!$G:$G,"P1",'2012Figures'!$E:$E,$B$1)</f>
        <v>0</v>
      </c>
      <c r="Q410" s="30"/>
      <c r="R410" s="46" t="str">
        <f>IF(L410=0,"",ROUND(D410/L410-1,2))</f>
        <v/>
      </c>
      <c r="S410" s="46" t="str">
        <f t="shared" si="49"/>
        <v/>
      </c>
      <c r="T410" s="46" t="str">
        <f t="shared" si="49"/>
        <v/>
      </c>
      <c r="U410" s="46" t="str">
        <f t="shared" si="49"/>
        <v/>
      </c>
      <c r="V410" s="46" t="str">
        <f t="shared" si="49"/>
        <v/>
      </c>
    </row>
    <row r="411" spans="1:22" x14ac:dyDescent="0.2">
      <c r="A411" s="1">
        <v>9730</v>
      </c>
      <c r="B411" s="1" t="s">
        <v>50</v>
      </c>
      <c r="D411" s="29">
        <f>SUMIFS('2013Figures'!$J:$J,'2013Figures'!$C:$C,$A411,'2013Figures'!$I:$I,"",'2013Figures'!$E:$E,$B$1)</f>
        <v>0</v>
      </c>
      <c r="E411" s="9">
        <f>SUMIFS('2013Figures'!$J:$J,'2013Figures'!$C:$C,$A411,'2013Figures'!$I:$I,"",'2013Figures'!$B:$B,"BrokerToCy",'2013Figures'!$G:$G,"E1",'2013Figures'!$E:$E,$B$1)</f>
        <v>0</v>
      </c>
      <c r="F411" s="9">
        <f>SUMIFS('2013Figures'!$J:$J,'2013Figures'!$C:$C,$A411,'2013Figures'!$I:$I,"",'2013Figures'!$B:$B,"BrokerToCy",'2013Figures'!$G:$G,"P1",'2013Figures'!$E:$E,$B$1)</f>
        <v>0</v>
      </c>
      <c r="G411" s="9">
        <f>SUMIFS('2013Figures'!$J:$J,'2013Figures'!$C:$C,$A411,'2013Figures'!$I:$I,"",'2013Figures'!$B:$B,"CyToBroker",'2013Figures'!$G:$G,"E1",'2013Figures'!$E:$E,$B$1)</f>
        <v>0</v>
      </c>
      <c r="H411" s="9">
        <f>SUMIFS('2013Figures'!$J:$J,'2013Figures'!$C:$C,$A411,'2013Figures'!$I:$I,"",'2013Figures'!$B:$B,"CyToBroker",'2013Figures'!$G:$G,"P1",'2013Figures'!$E:$E,$B$1)</f>
        <v>0</v>
      </c>
      <c r="J411" s="8" t="s">
        <v>131</v>
      </c>
      <c r="L411" s="42">
        <f>SUMIFS('2012Figures'!$J:$J,'2012Figures'!$C:$C,$A411,'2012Figures'!$I:$I,"",'2012Figures'!$E:$E,$B$1)</f>
        <v>0</v>
      </c>
      <c r="M411" s="52">
        <f>SUMIFS('2012Figures'!$J:$J,'2012Figures'!$C:$C,$A411,'2012Figures'!$I:$I,"",'2012Figures'!$B:$B,"BrokerToCy",'2012Figures'!$G:$G,"E1",'2012Figures'!$E:$E,$B$1)</f>
        <v>0</v>
      </c>
      <c r="N411" s="52">
        <f>SUMIFS('2012Figures'!$J:$J,'2012Figures'!$C:$C,$A411,'2012Figures'!$I:$I,"",'2012Figures'!$B:$B,"BrokerToCy",'2012Figures'!$G:$G,"P1",'2012Figures'!$E:$E,$B$1)</f>
        <v>0</v>
      </c>
      <c r="O411" s="52">
        <f>SUMIFS('2012Figures'!$J:$J,'2012Figures'!$C:$C,$A411,'2012Figures'!$I:$I,"",'2012Figures'!$B:$B,"CyToBroker",'2012Figures'!$G:$G,"E1",'2012Figures'!$E:$E,$B$1)</f>
        <v>0</v>
      </c>
      <c r="P411" s="52">
        <f>SUMIFS('2012Figures'!$J:$J,'2012Figures'!$C:$C,$A411,'2012Figures'!$I:$I,"",'2012Figures'!$B:$B,"CyToBroker",'2012Figures'!$G:$G,"P1",'2012Figures'!$E:$E,$B$1)</f>
        <v>0</v>
      </c>
      <c r="R411" s="46" t="str">
        <f t="shared" ref="R411:R418" si="50">IF(L411=0,"",ROUND(D411/L411-1,2))</f>
        <v/>
      </c>
      <c r="S411" s="46" t="str">
        <f t="shared" si="49"/>
        <v/>
      </c>
      <c r="T411" s="46" t="str">
        <f t="shared" si="49"/>
        <v/>
      </c>
      <c r="U411" s="46" t="str">
        <f t="shared" si="49"/>
        <v/>
      </c>
      <c r="V411" s="46" t="str">
        <f t="shared" si="49"/>
        <v/>
      </c>
    </row>
    <row r="412" spans="1:22" x14ac:dyDescent="0.2">
      <c r="A412" s="21"/>
      <c r="B412" s="21" t="s">
        <v>92</v>
      </c>
      <c r="C412" s="22"/>
      <c r="D412" s="23">
        <f>SUM(E412:H412)</f>
        <v>0</v>
      </c>
      <c r="E412" s="23">
        <f>SUM(E408:E411)</f>
        <v>0</v>
      </c>
      <c r="F412" s="23">
        <f>SUM(F408:F411)</f>
        <v>0</v>
      </c>
      <c r="G412" s="23">
        <f>SUM(G408:G411)</f>
        <v>0</v>
      </c>
      <c r="H412" s="23">
        <f>SUM(H408:H411)</f>
        <v>0</v>
      </c>
      <c r="I412" s="21"/>
      <c r="J412" s="22"/>
      <c r="K412" s="21"/>
      <c r="L412" s="43">
        <f>SUM(M412:P412)</f>
        <v>0</v>
      </c>
      <c r="M412" s="43">
        <f>SUM(M408:M411)</f>
        <v>0</v>
      </c>
      <c r="N412" s="43">
        <f>SUM(N408:N411)</f>
        <v>0</v>
      </c>
      <c r="O412" s="43">
        <f>SUM(O408:O411)</f>
        <v>0</v>
      </c>
      <c r="P412" s="43">
        <f>SUM(P408:P411)</f>
        <v>0</v>
      </c>
      <c r="Q412" s="21"/>
      <c r="R412" s="21"/>
      <c r="S412" s="21"/>
      <c r="T412" s="21"/>
      <c r="U412" s="21"/>
      <c r="V412" s="21"/>
    </row>
    <row r="413" spans="1:22" x14ac:dyDescent="0.2">
      <c r="L413" s="53"/>
      <c r="M413" s="53"/>
      <c r="N413" s="53"/>
      <c r="O413" s="53"/>
      <c r="P413" s="53"/>
    </row>
    <row r="414" spans="1:22" x14ac:dyDescent="0.2">
      <c r="L414" s="53"/>
      <c r="M414" s="53"/>
      <c r="N414" s="53"/>
      <c r="O414" s="53"/>
      <c r="P414" s="53"/>
    </row>
    <row r="415" spans="1:22" x14ac:dyDescent="0.2">
      <c r="L415" s="53"/>
      <c r="M415" s="53"/>
      <c r="N415" s="53"/>
      <c r="O415" s="53"/>
      <c r="P415" s="53"/>
    </row>
    <row r="416" spans="1:22" x14ac:dyDescent="0.2">
      <c r="L416" s="53"/>
      <c r="M416" s="53"/>
      <c r="N416" s="53"/>
      <c r="O416" s="53"/>
      <c r="P416" s="53"/>
    </row>
    <row r="417" spans="12:16" x14ac:dyDescent="0.2">
      <c r="L417" s="53"/>
      <c r="M417" s="53"/>
      <c r="N417" s="53"/>
      <c r="O417" s="53"/>
      <c r="P417" s="53"/>
    </row>
    <row r="418" spans="12:16" x14ac:dyDescent="0.2">
      <c r="L418" s="53"/>
      <c r="M418" s="53"/>
      <c r="N418" s="53"/>
      <c r="O418" s="53"/>
      <c r="P418" s="53"/>
    </row>
    <row r="419" spans="12:16" x14ac:dyDescent="0.2">
      <c r="L419" s="53"/>
      <c r="M419" s="53"/>
      <c r="N419" s="53"/>
      <c r="O419" s="53"/>
      <c r="P419" s="53"/>
    </row>
    <row r="420" spans="12:16" x14ac:dyDescent="0.2">
      <c r="L420" s="53"/>
      <c r="M420" s="53"/>
      <c r="N420" s="53"/>
      <c r="O420" s="53"/>
      <c r="P420" s="53"/>
    </row>
    <row r="421" spans="12:16" x14ac:dyDescent="0.2">
      <c r="L421" s="53"/>
      <c r="M421" s="53"/>
      <c r="N421" s="53"/>
      <c r="O421" s="53"/>
      <c r="P421" s="53"/>
    </row>
    <row r="422" spans="12:16" x14ac:dyDescent="0.2">
      <c r="L422" s="53"/>
      <c r="M422" s="53"/>
      <c r="N422" s="53"/>
      <c r="O422" s="53"/>
      <c r="P422" s="53"/>
    </row>
    <row r="423" spans="12:16" x14ac:dyDescent="0.2">
      <c r="L423" s="53"/>
      <c r="M423" s="53"/>
      <c r="N423" s="53"/>
      <c r="O423" s="53"/>
      <c r="P423" s="53"/>
    </row>
    <row r="424" spans="12:16" x14ac:dyDescent="0.2">
      <c r="L424" s="53"/>
      <c r="M424" s="53"/>
      <c r="N424" s="53"/>
      <c r="O424" s="53"/>
      <c r="P424" s="53"/>
    </row>
    <row r="425" spans="12:16" x14ac:dyDescent="0.2">
      <c r="L425" s="53"/>
      <c r="M425" s="53"/>
      <c r="N425" s="53"/>
      <c r="O425" s="53"/>
      <c r="P425" s="53"/>
    </row>
    <row r="426" spans="12:16" x14ac:dyDescent="0.2">
      <c r="L426" s="53"/>
      <c r="M426" s="53"/>
      <c r="N426" s="53"/>
      <c r="O426" s="53"/>
      <c r="P426" s="53"/>
    </row>
    <row r="427" spans="12:16" x14ac:dyDescent="0.2">
      <c r="L427" s="53"/>
      <c r="M427" s="53"/>
      <c r="N427" s="53"/>
      <c r="O427" s="53"/>
      <c r="P427" s="53"/>
    </row>
    <row r="428" spans="12:16" x14ac:dyDescent="0.2">
      <c r="L428" s="53"/>
      <c r="M428" s="53"/>
      <c r="N428" s="53"/>
      <c r="O428" s="53"/>
      <c r="P428" s="53"/>
    </row>
    <row r="429" spans="12:16" x14ac:dyDescent="0.2">
      <c r="L429" s="53"/>
      <c r="M429" s="53"/>
      <c r="N429" s="53"/>
      <c r="O429" s="53"/>
      <c r="P429" s="53"/>
    </row>
    <row r="430" spans="12:16" x14ac:dyDescent="0.2">
      <c r="L430" s="53"/>
      <c r="M430" s="53"/>
      <c r="N430" s="53"/>
      <c r="O430" s="53"/>
      <c r="P430" s="53"/>
    </row>
    <row r="431" spans="12:16" x14ac:dyDescent="0.2">
      <c r="L431" s="53"/>
      <c r="M431" s="53"/>
      <c r="N431" s="53"/>
      <c r="O431" s="53"/>
      <c r="P431" s="53"/>
    </row>
    <row r="432" spans="12:16" x14ac:dyDescent="0.2">
      <c r="L432" s="53"/>
      <c r="M432" s="53"/>
      <c r="N432" s="53"/>
      <c r="O432" s="53"/>
      <c r="P432" s="53"/>
    </row>
    <row r="433" spans="12:16" x14ac:dyDescent="0.2">
      <c r="L433" s="53"/>
      <c r="M433" s="53"/>
      <c r="N433" s="53"/>
      <c r="O433" s="53"/>
      <c r="P433" s="53"/>
    </row>
    <row r="434" spans="12:16" x14ac:dyDescent="0.2">
      <c r="L434" s="53"/>
      <c r="M434" s="53"/>
      <c r="N434" s="53"/>
      <c r="O434" s="53"/>
      <c r="P434" s="53"/>
    </row>
    <row r="435" spans="12:16" x14ac:dyDescent="0.2">
      <c r="L435" s="53"/>
      <c r="M435" s="53"/>
      <c r="N435" s="53"/>
      <c r="O435" s="53"/>
      <c r="P435" s="53"/>
    </row>
    <row r="436" spans="12:16" x14ac:dyDescent="0.2">
      <c r="L436" s="53"/>
      <c r="M436" s="53"/>
      <c r="N436" s="53"/>
      <c r="O436" s="53"/>
      <c r="P436" s="53"/>
    </row>
    <row r="437" spans="12:16" x14ac:dyDescent="0.2">
      <c r="L437" s="53"/>
      <c r="M437" s="53"/>
      <c r="N437" s="53"/>
      <c r="O437" s="53"/>
      <c r="P437" s="53"/>
    </row>
    <row r="438" spans="12:16" x14ac:dyDescent="0.2">
      <c r="L438" s="53"/>
      <c r="M438" s="53"/>
      <c r="N438" s="53"/>
      <c r="O438" s="53"/>
      <c r="P438" s="53"/>
    </row>
    <row r="439" spans="12:16" x14ac:dyDescent="0.2">
      <c r="L439" s="53"/>
      <c r="M439" s="53"/>
      <c r="N439" s="53"/>
      <c r="O439" s="53"/>
      <c r="P439" s="53"/>
    </row>
    <row r="440" spans="12:16" x14ac:dyDescent="0.2">
      <c r="L440" s="53"/>
      <c r="M440" s="53"/>
      <c r="N440" s="53"/>
      <c r="O440" s="53"/>
      <c r="P440" s="5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0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9.140625" style="1"/>
    <col min="2" max="2" width="12.42578125" style="1" customWidth="1"/>
    <col min="3" max="3" width="9.140625" style="8"/>
    <col min="4" max="8" width="12.140625" style="1" customWidth="1"/>
    <col min="9" max="9" width="9.140625" style="1"/>
    <col min="10" max="10" width="9.140625" style="8"/>
    <col min="11" max="16384" width="9.140625" style="1"/>
  </cols>
  <sheetData>
    <row r="1" spans="1:22" x14ac:dyDescent="0.2">
      <c r="A1" s="28" t="s">
        <v>144</v>
      </c>
      <c r="B1" s="28">
        <v>7</v>
      </c>
      <c r="C1" s="16" t="s">
        <v>151</v>
      </c>
      <c r="D1" s="10"/>
      <c r="E1" s="10"/>
      <c r="F1" s="10"/>
      <c r="G1" s="10"/>
      <c r="H1" s="10"/>
      <c r="I1" s="10"/>
      <c r="J1" s="12"/>
    </row>
    <row r="2" spans="1:22" x14ac:dyDescent="0.2">
      <c r="A2" s="28" t="s">
        <v>89</v>
      </c>
      <c r="D2" s="38">
        <v>2013</v>
      </c>
      <c r="E2" s="11" t="s">
        <v>86</v>
      </c>
      <c r="F2" s="11" t="s">
        <v>86</v>
      </c>
      <c r="G2" s="11" t="s">
        <v>87</v>
      </c>
      <c r="H2" s="11" t="s">
        <v>87</v>
      </c>
      <c r="J2" s="17" t="s">
        <v>91</v>
      </c>
      <c r="L2" s="48">
        <v>2012</v>
      </c>
      <c r="M2" s="49" t="s">
        <v>86</v>
      </c>
      <c r="N2" s="49" t="s">
        <v>86</v>
      </c>
      <c r="O2" s="49" t="s">
        <v>87</v>
      </c>
      <c r="P2" s="49" t="s">
        <v>87</v>
      </c>
      <c r="R2" s="38" t="str">
        <f>"Delta % "&amp;D2&amp;"/"&amp;L2</f>
        <v>Delta % 2013/2012</v>
      </c>
    </row>
    <row r="3" spans="1:22" x14ac:dyDescent="0.2">
      <c r="A3" s="13" t="s">
        <v>90</v>
      </c>
      <c r="B3" s="14" t="s">
        <v>83</v>
      </c>
      <c r="C3" s="8" t="s">
        <v>84</v>
      </c>
      <c r="D3" s="11" t="s">
        <v>85</v>
      </c>
      <c r="E3" s="11" t="s">
        <v>9</v>
      </c>
      <c r="F3" s="11" t="s">
        <v>6</v>
      </c>
      <c r="G3" s="11" t="s">
        <v>9</v>
      </c>
      <c r="H3" s="11" t="s">
        <v>6</v>
      </c>
      <c r="I3" s="11"/>
      <c r="J3" s="12"/>
      <c r="K3" s="11"/>
      <c r="L3" s="49" t="s">
        <v>85</v>
      </c>
      <c r="M3" s="49" t="s">
        <v>9</v>
      </c>
      <c r="N3" s="49" t="s">
        <v>6</v>
      </c>
      <c r="O3" s="49" t="s">
        <v>9</v>
      </c>
      <c r="P3" s="49" t="s">
        <v>6</v>
      </c>
      <c r="Q3" s="11"/>
      <c r="R3" s="11" t="s">
        <v>85</v>
      </c>
      <c r="S3" s="11" t="s">
        <v>171</v>
      </c>
      <c r="T3" s="11" t="s">
        <v>172</v>
      </c>
      <c r="U3" s="11" t="s">
        <v>173</v>
      </c>
      <c r="V3" s="11" t="s">
        <v>174</v>
      </c>
    </row>
    <row r="4" spans="1:22" x14ac:dyDescent="0.2">
      <c r="A4" s="15" t="s">
        <v>88</v>
      </c>
      <c r="B4" s="16" t="s">
        <v>88</v>
      </c>
      <c r="C4" s="17" t="s">
        <v>88</v>
      </c>
      <c r="D4" s="18">
        <f t="shared" ref="D4:D30" si="0">SUM(E4:H4)</f>
        <v>46451</v>
      </c>
      <c r="E4" s="18">
        <f>SUMIFS('2013Figures'!$J:$J,'2013Figures'!$B:$B,"BrokerToCy",'2013Figures'!$G:$G,"E1",'2013Figures'!$E:$E,$B$1)</f>
        <v>164</v>
      </c>
      <c r="F4" s="18">
        <f>SUMIFS('2013Figures'!$J:$J,'2013Figures'!$B:$B,"BrokerToCy",'2013Figures'!$G:$G,"P1",'2013Figures'!$E:$E,$B$1)</f>
        <v>0</v>
      </c>
      <c r="G4" s="18">
        <f>SUMIFS('2013Figures'!$J:$J,'2013Figures'!$B:$B,"CyToBroker",'2013Figures'!$G:$G,"E1",'2013Figures'!$E:$E,$B$1)</f>
        <v>46287</v>
      </c>
      <c r="H4" s="18">
        <f>SUMIFS('2013Figures'!$J:$J,'2013Figures'!$B:$B,"CyToBroker",'2013Figures'!$G:$G,"P1",'2013Figures'!$E:$E,$B$1)</f>
        <v>0</v>
      </c>
      <c r="I4" s="15"/>
      <c r="J4" s="17" t="s">
        <v>88</v>
      </c>
      <c r="K4" s="15"/>
      <c r="L4" s="50">
        <f t="shared" ref="L4" si="1">SUM(M4:P4)</f>
        <v>55299</v>
      </c>
      <c r="M4" s="50">
        <f>SUMIFS('2012Figures'!$J:$J,'2012Figures'!$B:$B,"BrokerToCy",'2012Figures'!$G:$G,"E1",'2012Figures'!$E:$E,$B$1)</f>
        <v>274</v>
      </c>
      <c r="N4" s="50">
        <f>SUMIFS('2012Figures'!$J:$J,'2012Figures'!$B:$B,"BrokerToCy",'2012Figures'!$G:$G,"P1",'2012Figures'!$E:$E,$B$1)</f>
        <v>0</v>
      </c>
      <c r="O4" s="50">
        <f>SUMIFS('2012Figures'!$J:$J,'2012Figures'!$B:$B,"CyToBroker",'2012Figures'!$G:$G,"E1",'2012Figures'!$E:$E,$B$1)</f>
        <v>55025</v>
      </c>
      <c r="P4" s="50">
        <f>SUMIFS('2012Figures'!$J:$J,'2012Figures'!$B:$B,"CyToBroker",'2012Figures'!$G:$G,"P1",'2012Figures'!$E:$E,$B$1)</f>
        <v>0</v>
      </c>
      <c r="Q4" s="15"/>
      <c r="R4" s="46">
        <f>IF(L4=0,"",ROUND(D4/L4-1,2))</f>
        <v>-0.16</v>
      </c>
      <c r="S4" s="46">
        <f t="shared" ref="S4:V29" si="2">IF(M4=0,"",ROUND(E4/M4-1,2))</f>
        <v>-0.4</v>
      </c>
      <c r="T4" s="46" t="str">
        <f t="shared" si="2"/>
        <v/>
      </c>
      <c r="U4" s="46">
        <f t="shared" si="2"/>
        <v>-0.16</v>
      </c>
      <c r="V4" s="46" t="str">
        <f t="shared" si="2"/>
        <v/>
      </c>
    </row>
    <row r="5" spans="1:22" x14ac:dyDescent="0.2">
      <c r="A5" s="13" t="s">
        <v>88</v>
      </c>
      <c r="B5" s="19" t="s">
        <v>88</v>
      </c>
      <c r="C5" s="12" t="s">
        <v>88</v>
      </c>
      <c r="D5" s="18">
        <f>SUM(E5:H5)</f>
        <v>3182</v>
      </c>
      <c r="E5" s="20">
        <f>SUMIFS(E$32:E$412,$J$32:$J$412,$J5)</f>
        <v>2</v>
      </c>
      <c r="F5" s="20">
        <f>SUMIFS(F$32:F$412,$J$32:$J$412,$J5)</f>
        <v>0</v>
      </c>
      <c r="G5" s="20">
        <f>SUMIFS(G$32:G$412,$J$32:$J$412,$J5)</f>
        <v>3180</v>
      </c>
      <c r="H5" s="20">
        <f>SUMIFS(H$32:H$412,$J$32:$J$412,$J5)</f>
        <v>0</v>
      </c>
      <c r="I5" s="13"/>
      <c r="J5" s="17" t="s">
        <v>146</v>
      </c>
      <c r="K5" s="13"/>
      <c r="L5" s="50">
        <f>SUM(M5:P5)</f>
        <v>3091</v>
      </c>
      <c r="M5" s="51">
        <f>SUMIFS(M$32:M$412,$J$32:$J$412,$J5)</f>
        <v>0</v>
      </c>
      <c r="N5" s="51">
        <f>SUMIFS(N$32:N$412,$J$32:$J$412,$J5)</f>
        <v>0</v>
      </c>
      <c r="O5" s="51">
        <f>SUMIFS(O$32:O$412,$J$32:$J$412,$J5)</f>
        <v>3091</v>
      </c>
      <c r="P5" s="51">
        <f>SUMIFS(P$32:P$412,$J$32:$J$412,$J5)</f>
        <v>0</v>
      </c>
      <c r="Q5" s="13"/>
      <c r="R5" s="46">
        <f t="shared" ref="R5:R29" si="3">IF(L5=0,"",ROUND(D5/L5-1,2))</f>
        <v>0.03</v>
      </c>
      <c r="S5" s="46" t="str">
        <f t="shared" si="2"/>
        <v/>
      </c>
      <c r="T5" s="46" t="str">
        <f t="shared" si="2"/>
        <v/>
      </c>
      <c r="U5" s="46">
        <f t="shared" si="2"/>
        <v>0.03</v>
      </c>
      <c r="V5" s="46" t="str">
        <f t="shared" si="2"/>
        <v/>
      </c>
    </row>
    <row r="6" spans="1:22" x14ac:dyDescent="0.2">
      <c r="A6" s="13" t="s">
        <v>88</v>
      </c>
      <c r="B6" s="19" t="s">
        <v>88</v>
      </c>
      <c r="C6" s="12" t="s">
        <v>88</v>
      </c>
      <c r="D6" s="18">
        <f>SUM(E6:H6)</f>
        <v>0</v>
      </c>
      <c r="E6" s="20">
        <f>SUMIFS(E$32:E$412,$J$32:$J$412,$J6)</f>
        <v>0</v>
      </c>
      <c r="F6" s="20">
        <f>SUMIFS(F$32:F$412,$J$32:$J$412,$J6)</f>
        <v>0</v>
      </c>
      <c r="G6" s="20">
        <f>SUMIFS(G$32:G$412,$J$32:$J$412,$J6)</f>
        <v>0</v>
      </c>
      <c r="H6" s="20">
        <f>SUMIFS(H$32:H$412,$J$32:$J$412,$J6)</f>
        <v>0</v>
      </c>
      <c r="I6" s="13"/>
      <c r="J6" s="17">
        <v>201502</v>
      </c>
      <c r="K6" s="13"/>
      <c r="L6" s="50">
        <f>SUM(M6:P6)</f>
        <v>0</v>
      </c>
      <c r="M6" s="51">
        <f>SUMIFS(M$32:M$412,$J$32:$J$412,$J6)</f>
        <v>0</v>
      </c>
      <c r="N6" s="51">
        <f>SUMIFS(N$32:N$412,$J$32:$J$412,$J6)</f>
        <v>0</v>
      </c>
      <c r="O6" s="51">
        <f>SUMIFS(O$32:O$412,$J$32:$J$412,$J6)</f>
        <v>0</v>
      </c>
      <c r="P6" s="51">
        <f>SUMIFS(P$32:P$412,$J$32:$J$412,$J6)</f>
        <v>0</v>
      </c>
      <c r="Q6" s="13"/>
      <c r="R6" s="46" t="str">
        <f t="shared" si="3"/>
        <v/>
      </c>
      <c r="S6" s="46" t="str">
        <f t="shared" si="2"/>
        <v/>
      </c>
      <c r="T6" s="46" t="str">
        <f t="shared" si="2"/>
        <v/>
      </c>
      <c r="U6" s="46" t="str">
        <f t="shared" si="2"/>
        <v/>
      </c>
      <c r="V6" s="46" t="str">
        <f t="shared" si="2"/>
        <v/>
      </c>
    </row>
    <row r="7" spans="1:22" x14ac:dyDescent="0.2">
      <c r="A7" s="13" t="s">
        <v>88</v>
      </c>
      <c r="B7" s="19" t="s">
        <v>88</v>
      </c>
      <c r="C7" s="12" t="s">
        <v>88</v>
      </c>
      <c r="D7" s="18">
        <f>SUM(E7:H7)</f>
        <v>0</v>
      </c>
      <c r="E7" s="20">
        <f>SUMIFS(E$32:E$412,$J$32:$J$412,$J7)</f>
        <v>0</v>
      </c>
      <c r="F7" s="20">
        <f>SUMIFS(F$32:F$412,$J$32:$J$412,$J7)</f>
        <v>0</v>
      </c>
      <c r="G7" s="20">
        <f>SUMIFS(G$32:G$412,$J$32:$J$412,$J7)</f>
        <v>0</v>
      </c>
      <c r="H7" s="20">
        <f>SUMIFS(H$32:H$412,$J$32:$J$412,$J7)</f>
        <v>0</v>
      </c>
      <c r="I7" s="13"/>
      <c r="J7" s="17">
        <v>201501</v>
      </c>
      <c r="K7" s="13"/>
      <c r="L7" s="50">
        <f>SUM(M7:P7)</f>
        <v>0</v>
      </c>
      <c r="M7" s="51">
        <f>SUMIFS(M$32:M$412,$J$32:$J$412,$J7)</f>
        <v>0</v>
      </c>
      <c r="N7" s="51">
        <f>SUMIFS(N$32:N$412,$J$32:$J$412,$J7)</f>
        <v>0</v>
      </c>
      <c r="O7" s="51">
        <f>SUMIFS(O$32:O$412,$J$32:$J$412,$J7)</f>
        <v>0</v>
      </c>
      <c r="P7" s="51">
        <f>SUMIFS(P$32:P$412,$J$32:$J$412,$J7)</f>
        <v>0</v>
      </c>
      <c r="Q7" s="13"/>
      <c r="R7" s="46" t="str">
        <f t="shared" si="3"/>
        <v/>
      </c>
      <c r="S7" s="46" t="str">
        <f t="shared" si="2"/>
        <v/>
      </c>
      <c r="T7" s="46" t="str">
        <f t="shared" si="2"/>
        <v/>
      </c>
      <c r="U7" s="46" t="str">
        <f t="shared" si="2"/>
        <v/>
      </c>
      <c r="V7" s="46" t="str">
        <f t="shared" si="2"/>
        <v/>
      </c>
    </row>
    <row r="8" spans="1:22" x14ac:dyDescent="0.2">
      <c r="A8" s="13" t="s">
        <v>88</v>
      </c>
      <c r="B8" s="19" t="s">
        <v>88</v>
      </c>
      <c r="C8" s="12" t="s">
        <v>88</v>
      </c>
      <c r="D8" s="18">
        <f>SUM(E8:H8)</f>
        <v>0</v>
      </c>
      <c r="E8" s="20">
        <f>SUMIFS(E$32:E$412,$J$32:$J$412,$J8)</f>
        <v>0</v>
      </c>
      <c r="F8" s="20">
        <f>SUMIFS(F$32:F$412,$J$32:$J$412,$J8)</f>
        <v>0</v>
      </c>
      <c r="G8" s="20">
        <f>SUMIFS(G$32:G$412,$J$32:$J$412,$J8)</f>
        <v>0</v>
      </c>
      <c r="H8" s="20">
        <f>SUMIFS(H$32:H$412,$J$32:$J$412,$J8)</f>
        <v>0</v>
      </c>
      <c r="I8" s="13"/>
      <c r="J8" s="17">
        <v>201401</v>
      </c>
      <c r="K8" s="13"/>
      <c r="L8" s="50">
        <f>SUM(M8:P8)</f>
        <v>0</v>
      </c>
      <c r="M8" s="51">
        <f>SUMIFS(M$32:M$412,$J$32:$J$412,$J8)</f>
        <v>0</v>
      </c>
      <c r="N8" s="51">
        <f>SUMIFS(N$32:N$412,$J$32:$J$412,$J8)</f>
        <v>0</v>
      </c>
      <c r="O8" s="51">
        <f>SUMIFS(O$32:O$412,$J$32:$J$412,$J8)</f>
        <v>0</v>
      </c>
      <c r="P8" s="51">
        <f>SUMIFS(P$32:P$412,$J$32:$J$412,$J8)</f>
        <v>0</v>
      </c>
      <c r="Q8" s="13"/>
      <c r="R8" s="46" t="str">
        <f t="shared" si="3"/>
        <v/>
      </c>
      <c r="S8" s="46" t="str">
        <f t="shared" si="2"/>
        <v/>
      </c>
      <c r="T8" s="46" t="str">
        <f t="shared" si="2"/>
        <v/>
      </c>
      <c r="U8" s="46" t="str">
        <f t="shared" si="2"/>
        <v/>
      </c>
      <c r="V8" s="46" t="str">
        <f t="shared" si="2"/>
        <v/>
      </c>
    </row>
    <row r="9" spans="1:22" x14ac:dyDescent="0.2">
      <c r="A9" s="13" t="s">
        <v>88</v>
      </c>
      <c r="B9" s="19" t="s">
        <v>88</v>
      </c>
      <c r="C9" s="12" t="s">
        <v>88</v>
      </c>
      <c r="D9" s="18">
        <f t="shared" ref="D9:D19" si="4">SUM(E9:H9)</f>
        <v>289</v>
      </c>
      <c r="E9" s="20">
        <f>SUMIFS(E$32:E$412,$J$32:$J$412,$J9)</f>
        <v>0</v>
      </c>
      <c r="F9" s="20">
        <f>SUMIFS(F$32:F$412,$J$32:$J$412,$J9)</f>
        <v>0</v>
      </c>
      <c r="G9" s="20">
        <f>SUMIFS(G$32:G$412,$J$32:$J$412,$J9)</f>
        <v>289</v>
      </c>
      <c r="H9" s="20">
        <f>SUMIFS(H$32:H$412,$J$32:$J$412,$J9)</f>
        <v>0</v>
      </c>
      <c r="I9" s="13"/>
      <c r="J9" s="17">
        <v>201301</v>
      </c>
      <c r="K9" s="13"/>
      <c r="L9" s="50">
        <f t="shared" ref="L9:L19" si="5">SUM(M9:P9)</f>
        <v>17</v>
      </c>
      <c r="M9" s="51">
        <f>SUMIFS(M$32:M$412,$J$32:$J$412,$J9)</f>
        <v>0</v>
      </c>
      <c r="N9" s="51">
        <f>SUMIFS(N$32:N$412,$J$32:$J$412,$J9)</f>
        <v>0</v>
      </c>
      <c r="O9" s="51">
        <f>SUMIFS(O$32:O$412,$J$32:$J$412,$J9)</f>
        <v>17</v>
      </c>
      <c r="P9" s="51">
        <f>SUMIFS(P$32:P$412,$J$32:$J$412,$J9)</f>
        <v>0</v>
      </c>
      <c r="Q9" s="13"/>
      <c r="R9" s="46">
        <f t="shared" si="3"/>
        <v>16</v>
      </c>
      <c r="S9" s="46" t="str">
        <f t="shared" si="2"/>
        <v/>
      </c>
      <c r="T9" s="46" t="str">
        <f t="shared" si="2"/>
        <v/>
      </c>
      <c r="U9" s="46">
        <f t="shared" si="2"/>
        <v>16</v>
      </c>
      <c r="V9" s="46" t="str">
        <f t="shared" si="2"/>
        <v/>
      </c>
    </row>
    <row r="10" spans="1:22" x14ac:dyDescent="0.2">
      <c r="A10" s="13" t="s">
        <v>88</v>
      </c>
      <c r="B10" s="19" t="s">
        <v>88</v>
      </c>
      <c r="C10" s="12" t="s">
        <v>88</v>
      </c>
      <c r="D10" s="18">
        <f t="shared" si="4"/>
        <v>0</v>
      </c>
      <c r="E10" s="20">
        <f>SUMIFS(E$32:E$412,$J$32:$J$412,$J10)</f>
        <v>0</v>
      </c>
      <c r="F10" s="20">
        <f>SUMIFS(F$32:F$412,$J$32:$J$412,$J10)</f>
        <v>0</v>
      </c>
      <c r="G10" s="20">
        <f>SUMIFS(G$32:G$412,$J$32:$J$412,$J10)</f>
        <v>0</v>
      </c>
      <c r="H10" s="20">
        <f>SUMIFS(H$32:H$412,$J$32:$J$412,$J10)</f>
        <v>0</v>
      </c>
      <c r="I10" s="13"/>
      <c r="J10" s="17">
        <v>201201</v>
      </c>
      <c r="K10" s="13"/>
      <c r="L10" s="50">
        <f t="shared" si="5"/>
        <v>0</v>
      </c>
      <c r="M10" s="51">
        <f>SUMIFS(M$32:M$412,$J$32:$J$412,$J10)</f>
        <v>0</v>
      </c>
      <c r="N10" s="51">
        <f>SUMIFS(N$32:N$412,$J$32:$J$412,$J10)</f>
        <v>0</v>
      </c>
      <c r="O10" s="51">
        <f>SUMIFS(O$32:O$412,$J$32:$J$412,$J10)</f>
        <v>0</v>
      </c>
      <c r="P10" s="51">
        <f>SUMIFS(P$32:P$412,$J$32:$J$412,$J10)</f>
        <v>0</v>
      </c>
      <c r="Q10" s="13"/>
      <c r="R10" s="46" t="str">
        <f t="shared" si="3"/>
        <v/>
      </c>
      <c r="S10" s="46" t="str">
        <f t="shared" si="2"/>
        <v/>
      </c>
      <c r="T10" s="46" t="str">
        <f t="shared" si="2"/>
        <v/>
      </c>
      <c r="U10" s="46" t="str">
        <f t="shared" si="2"/>
        <v/>
      </c>
      <c r="V10" s="46" t="str">
        <f t="shared" si="2"/>
        <v/>
      </c>
    </row>
    <row r="11" spans="1:22" x14ac:dyDescent="0.2">
      <c r="A11" s="13" t="s">
        <v>88</v>
      </c>
      <c r="B11" s="19" t="s">
        <v>88</v>
      </c>
      <c r="C11" s="12" t="s">
        <v>88</v>
      </c>
      <c r="D11" s="18">
        <f t="shared" si="4"/>
        <v>0</v>
      </c>
      <c r="E11" s="20">
        <f>SUMIFS(E$32:E$412,$J$32:$J$412,$J11)</f>
        <v>0</v>
      </c>
      <c r="F11" s="20">
        <f>SUMIFS(F$32:F$412,$J$32:$J$412,$J11)</f>
        <v>0</v>
      </c>
      <c r="G11" s="20">
        <f>SUMIFS(G$32:G$412,$J$32:$J$412,$J11)</f>
        <v>0</v>
      </c>
      <c r="H11" s="20">
        <f>SUMIFS(H$32:H$412,$J$32:$J$412,$J11)</f>
        <v>0</v>
      </c>
      <c r="I11" s="13"/>
      <c r="J11" s="17">
        <v>201101</v>
      </c>
      <c r="K11" s="13"/>
      <c r="L11" s="50">
        <f t="shared" si="5"/>
        <v>0</v>
      </c>
      <c r="M11" s="51">
        <f>SUMIFS(M$32:M$412,$J$32:$J$412,$J11)</f>
        <v>0</v>
      </c>
      <c r="N11" s="51">
        <f>SUMIFS(N$32:N$412,$J$32:$J$412,$J11)</f>
        <v>0</v>
      </c>
      <c r="O11" s="51">
        <f>SUMIFS(O$32:O$412,$J$32:$J$412,$J11)</f>
        <v>0</v>
      </c>
      <c r="P11" s="51">
        <f>SUMIFS(P$32:P$412,$J$32:$J$412,$J11)</f>
        <v>0</v>
      </c>
      <c r="Q11" s="13"/>
      <c r="R11" s="46" t="str">
        <f t="shared" si="3"/>
        <v/>
      </c>
      <c r="S11" s="46" t="str">
        <f t="shared" si="2"/>
        <v/>
      </c>
      <c r="T11" s="46" t="str">
        <f t="shared" si="2"/>
        <v/>
      </c>
      <c r="U11" s="46" t="str">
        <f t="shared" si="2"/>
        <v/>
      </c>
      <c r="V11" s="46" t="str">
        <f t="shared" si="2"/>
        <v/>
      </c>
    </row>
    <row r="12" spans="1:22" x14ac:dyDescent="0.2">
      <c r="A12" s="13" t="s">
        <v>88</v>
      </c>
      <c r="B12" s="19" t="s">
        <v>88</v>
      </c>
      <c r="C12" s="12" t="s">
        <v>88</v>
      </c>
      <c r="D12" s="18">
        <f t="shared" si="4"/>
        <v>0</v>
      </c>
      <c r="E12" s="20">
        <f>SUMIFS(E$32:E$412,$J$32:$J$412,$J12)</f>
        <v>0</v>
      </c>
      <c r="F12" s="20">
        <f>SUMIFS(F$32:F$412,$J$32:$J$412,$J12)</f>
        <v>0</v>
      </c>
      <c r="G12" s="20">
        <f>SUMIFS(G$32:G$412,$J$32:$J$412,$J12)</f>
        <v>0</v>
      </c>
      <c r="H12" s="20">
        <f>SUMIFS(H$32:H$412,$J$32:$J$412,$J12)</f>
        <v>0</v>
      </c>
      <c r="I12" s="13"/>
      <c r="J12" s="17">
        <v>201010</v>
      </c>
      <c r="K12" s="13"/>
      <c r="L12" s="50">
        <f t="shared" si="5"/>
        <v>0</v>
      </c>
      <c r="M12" s="51">
        <f>SUMIFS(M$32:M$412,$J$32:$J$412,$J12)</f>
        <v>0</v>
      </c>
      <c r="N12" s="51">
        <f>SUMIFS(N$32:N$412,$J$32:$J$412,$J12)</f>
        <v>0</v>
      </c>
      <c r="O12" s="51">
        <f>SUMIFS(O$32:O$412,$J$32:$J$412,$J12)</f>
        <v>0</v>
      </c>
      <c r="P12" s="51">
        <f>SUMIFS(P$32:P$412,$J$32:$J$412,$J12)</f>
        <v>0</v>
      </c>
      <c r="Q12" s="13"/>
      <c r="R12" s="46" t="str">
        <f t="shared" si="3"/>
        <v/>
      </c>
      <c r="S12" s="46" t="str">
        <f t="shared" si="2"/>
        <v/>
      </c>
      <c r="T12" s="46" t="str">
        <f t="shared" si="2"/>
        <v/>
      </c>
      <c r="U12" s="46" t="str">
        <f t="shared" si="2"/>
        <v/>
      </c>
      <c r="V12" s="46" t="str">
        <f t="shared" si="2"/>
        <v/>
      </c>
    </row>
    <row r="13" spans="1:22" x14ac:dyDescent="0.2">
      <c r="A13" s="13" t="s">
        <v>88</v>
      </c>
      <c r="B13" s="19" t="s">
        <v>88</v>
      </c>
      <c r="C13" s="12" t="s">
        <v>88</v>
      </c>
      <c r="D13" s="18">
        <f t="shared" si="4"/>
        <v>0</v>
      </c>
      <c r="E13" s="20">
        <f>SUMIFS(E$32:E$412,$J$32:$J$412,$J13)</f>
        <v>0</v>
      </c>
      <c r="F13" s="20">
        <f>SUMIFS(F$32:F$412,$J$32:$J$412,$J13)</f>
        <v>0</v>
      </c>
      <c r="G13" s="20">
        <f>SUMIFS(G$32:G$412,$J$32:$J$412,$J13)</f>
        <v>0</v>
      </c>
      <c r="H13" s="20">
        <f>SUMIFS(H$32:H$412,$J$32:$J$412,$J13)</f>
        <v>0</v>
      </c>
      <c r="I13" s="13"/>
      <c r="J13" s="17">
        <v>201005</v>
      </c>
      <c r="K13" s="13"/>
      <c r="L13" s="50">
        <f t="shared" si="5"/>
        <v>0</v>
      </c>
      <c r="M13" s="51">
        <f>SUMIFS(M$32:M$412,$J$32:$J$412,$J13)</f>
        <v>0</v>
      </c>
      <c r="N13" s="51">
        <f>SUMIFS(N$32:N$412,$J$32:$J$412,$J13)</f>
        <v>0</v>
      </c>
      <c r="O13" s="51">
        <f>SUMIFS(O$32:O$412,$J$32:$J$412,$J13)</f>
        <v>0</v>
      </c>
      <c r="P13" s="51">
        <f>SUMIFS(P$32:P$412,$J$32:$J$412,$J13)</f>
        <v>0</v>
      </c>
      <c r="Q13" s="13"/>
      <c r="R13" s="46" t="str">
        <f t="shared" si="3"/>
        <v/>
      </c>
      <c r="S13" s="46" t="str">
        <f t="shared" si="2"/>
        <v/>
      </c>
      <c r="T13" s="46" t="str">
        <f t="shared" si="2"/>
        <v/>
      </c>
      <c r="U13" s="46" t="str">
        <f t="shared" si="2"/>
        <v/>
      </c>
      <c r="V13" s="46" t="str">
        <f t="shared" si="2"/>
        <v/>
      </c>
    </row>
    <row r="14" spans="1:22" x14ac:dyDescent="0.2">
      <c r="A14" s="13" t="s">
        <v>88</v>
      </c>
      <c r="B14" s="19" t="s">
        <v>88</v>
      </c>
      <c r="C14" s="12" t="s">
        <v>88</v>
      </c>
      <c r="D14" s="18">
        <f t="shared" si="4"/>
        <v>0</v>
      </c>
      <c r="E14" s="20">
        <f>SUMIFS(E$32:E$412,$J$32:$J$412,$J14)</f>
        <v>0</v>
      </c>
      <c r="F14" s="20">
        <f>SUMIFS(F$32:F$412,$J$32:$J$412,$J14)</f>
        <v>0</v>
      </c>
      <c r="G14" s="20">
        <f>SUMIFS(G$32:G$412,$J$32:$J$412,$J14)</f>
        <v>0</v>
      </c>
      <c r="H14" s="20">
        <f>SUMIFS(H$32:H$412,$J$32:$J$412,$J14)</f>
        <v>0</v>
      </c>
      <c r="I14" s="13"/>
      <c r="J14" s="17">
        <v>201001</v>
      </c>
      <c r="K14" s="13"/>
      <c r="L14" s="50">
        <f t="shared" si="5"/>
        <v>0</v>
      </c>
      <c r="M14" s="51">
        <f>SUMIFS(M$32:M$412,$J$32:$J$412,$J14)</f>
        <v>0</v>
      </c>
      <c r="N14" s="51">
        <f>SUMIFS(N$32:N$412,$J$32:$J$412,$J14)</f>
        <v>0</v>
      </c>
      <c r="O14" s="51">
        <f>SUMIFS(O$32:O$412,$J$32:$J$412,$J14)</f>
        <v>0</v>
      </c>
      <c r="P14" s="51">
        <f>SUMIFS(P$32:P$412,$J$32:$J$412,$J14)</f>
        <v>0</v>
      </c>
      <c r="Q14" s="13"/>
      <c r="R14" s="46" t="str">
        <f t="shared" si="3"/>
        <v/>
      </c>
      <c r="S14" s="46" t="str">
        <f t="shared" si="2"/>
        <v/>
      </c>
      <c r="T14" s="46" t="str">
        <f t="shared" si="2"/>
        <v/>
      </c>
      <c r="U14" s="46" t="str">
        <f t="shared" si="2"/>
        <v/>
      </c>
      <c r="V14" s="46" t="str">
        <f t="shared" si="2"/>
        <v/>
      </c>
    </row>
    <row r="15" spans="1:22" x14ac:dyDescent="0.2">
      <c r="A15" s="13" t="s">
        <v>88</v>
      </c>
      <c r="B15" s="19" t="s">
        <v>88</v>
      </c>
      <c r="C15" s="12" t="s">
        <v>88</v>
      </c>
      <c r="D15" s="18">
        <f t="shared" si="4"/>
        <v>8967</v>
      </c>
      <c r="E15" s="20">
        <f>SUMIFS(E$32:E$412,$J$32:$J$412,$J15)</f>
        <v>143</v>
      </c>
      <c r="F15" s="20">
        <f>SUMIFS(F$32:F$412,$J$32:$J$412,$J15)</f>
        <v>0</v>
      </c>
      <c r="G15" s="20">
        <f>SUMIFS(G$32:G$412,$J$32:$J$412,$J15)</f>
        <v>8824</v>
      </c>
      <c r="H15" s="20">
        <f>SUMIFS(H$32:H$412,$J$32:$J$412,$J15)</f>
        <v>0</v>
      </c>
      <c r="I15" s="13"/>
      <c r="J15" s="17">
        <v>200901</v>
      </c>
      <c r="K15" s="13"/>
      <c r="L15" s="50">
        <f t="shared" si="5"/>
        <v>10655</v>
      </c>
      <c r="M15" s="51">
        <f>SUMIFS(M$32:M$412,$J$32:$J$412,$J15)</f>
        <v>272</v>
      </c>
      <c r="N15" s="51">
        <f>SUMIFS(N$32:N$412,$J$32:$J$412,$J15)</f>
        <v>0</v>
      </c>
      <c r="O15" s="51">
        <f>SUMIFS(O$32:O$412,$J$32:$J$412,$J15)</f>
        <v>10383</v>
      </c>
      <c r="P15" s="51">
        <f>SUMIFS(P$32:P$412,$J$32:$J$412,$J15)</f>
        <v>0</v>
      </c>
      <c r="Q15" s="13"/>
      <c r="R15" s="46">
        <f t="shared" si="3"/>
        <v>-0.16</v>
      </c>
      <c r="S15" s="46">
        <f t="shared" si="2"/>
        <v>-0.47</v>
      </c>
      <c r="T15" s="46" t="str">
        <f t="shared" si="2"/>
        <v/>
      </c>
      <c r="U15" s="46">
        <f t="shared" si="2"/>
        <v>-0.15</v>
      </c>
      <c r="V15" s="46" t="str">
        <f t="shared" si="2"/>
        <v/>
      </c>
    </row>
    <row r="16" spans="1:22" x14ac:dyDescent="0.2">
      <c r="A16" s="13" t="s">
        <v>88</v>
      </c>
      <c r="B16" s="19" t="s">
        <v>88</v>
      </c>
      <c r="C16" s="12" t="s">
        <v>88</v>
      </c>
      <c r="D16" s="18">
        <f t="shared" si="4"/>
        <v>0</v>
      </c>
      <c r="E16" s="20">
        <f>SUMIFS(E$32:E$412,$J$32:$J$412,$J16)</f>
        <v>0</v>
      </c>
      <c r="F16" s="20">
        <f>SUMIFS(F$32:F$412,$J$32:$J$412,$J16)</f>
        <v>0</v>
      </c>
      <c r="G16" s="20">
        <f>SUMIFS(G$32:G$412,$J$32:$J$412,$J16)</f>
        <v>0</v>
      </c>
      <c r="H16" s="20">
        <f>SUMIFS(H$32:H$412,$J$32:$J$412,$J16)</f>
        <v>0</v>
      </c>
      <c r="I16" s="13"/>
      <c r="J16" s="17">
        <v>200801</v>
      </c>
      <c r="K16" s="13"/>
      <c r="L16" s="50">
        <f t="shared" si="5"/>
        <v>0</v>
      </c>
      <c r="M16" s="51">
        <f>SUMIFS(M$32:M$412,$J$32:$J$412,$J16)</f>
        <v>0</v>
      </c>
      <c r="N16" s="51">
        <f>SUMIFS(N$32:N$412,$J$32:$J$412,$J16)</f>
        <v>0</v>
      </c>
      <c r="O16" s="51">
        <f>SUMIFS(O$32:O$412,$J$32:$J$412,$J16)</f>
        <v>0</v>
      </c>
      <c r="P16" s="51">
        <f>SUMIFS(P$32:P$412,$J$32:$J$412,$J16)</f>
        <v>0</v>
      </c>
      <c r="Q16" s="13"/>
      <c r="R16" s="46" t="str">
        <f t="shared" si="3"/>
        <v/>
      </c>
      <c r="S16" s="46" t="str">
        <f t="shared" si="2"/>
        <v/>
      </c>
      <c r="T16" s="46" t="str">
        <f t="shared" si="2"/>
        <v/>
      </c>
      <c r="U16" s="46" t="str">
        <f t="shared" si="2"/>
        <v/>
      </c>
      <c r="V16" s="46" t="str">
        <f t="shared" si="2"/>
        <v/>
      </c>
    </row>
    <row r="17" spans="1:22" x14ac:dyDescent="0.2">
      <c r="A17" s="13" t="s">
        <v>88</v>
      </c>
      <c r="B17" s="19" t="s">
        <v>88</v>
      </c>
      <c r="C17" s="12" t="s">
        <v>88</v>
      </c>
      <c r="D17" s="18">
        <f t="shared" si="4"/>
        <v>0</v>
      </c>
      <c r="E17" s="20">
        <f>SUMIFS(E$32:E$412,$J$32:$J$412,$J17)</f>
        <v>0</v>
      </c>
      <c r="F17" s="20">
        <f>SUMIFS(F$32:F$412,$J$32:$J$412,$J17)</f>
        <v>0</v>
      </c>
      <c r="G17" s="20">
        <f>SUMIFS(G$32:G$412,$J$32:$J$412,$J17)</f>
        <v>0</v>
      </c>
      <c r="H17" s="20">
        <f>SUMIFS(H$32:H$412,$J$32:$J$412,$J17)</f>
        <v>0</v>
      </c>
      <c r="I17" s="13"/>
      <c r="J17" s="17">
        <v>200701</v>
      </c>
      <c r="K17" s="13"/>
      <c r="L17" s="50">
        <f t="shared" si="5"/>
        <v>0</v>
      </c>
      <c r="M17" s="51">
        <f>SUMIFS(M$32:M$412,$J$32:$J$412,$J17)</f>
        <v>0</v>
      </c>
      <c r="N17" s="51">
        <f>SUMIFS(N$32:N$412,$J$32:$J$412,$J17)</f>
        <v>0</v>
      </c>
      <c r="O17" s="51">
        <f>SUMIFS(O$32:O$412,$J$32:$J$412,$J17)</f>
        <v>0</v>
      </c>
      <c r="P17" s="51">
        <f>SUMIFS(P$32:P$412,$J$32:$J$412,$J17)</f>
        <v>0</v>
      </c>
      <c r="Q17" s="13"/>
      <c r="R17" s="46" t="str">
        <f t="shared" si="3"/>
        <v/>
      </c>
      <c r="S17" s="46" t="str">
        <f t="shared" si="2"/>
        <v/>
      </c>
      <c r="T17" s="46" t="str">
        <f t="shared" si="2"/>
        <v/>
      </c>
      <c r="U17" s="46" t="str">
        <f t="shared" si="2"/>
        <v/>
      </c>
      <c r="V17" s="46" t="str">
        <f t="shared" si="2"/>
        <v/>
      </c>
    </row>
    <row r="18" spans="1:22" x14ac:dyDescent="0.2">
      <c r="A18" s="13" t="s">
        <v>88</v>
      </c>
      <c r="B18" s="19" t="s">
        <v>88</v>
      </c>
      <c r="C18" s="12" t="s">
        <v>88</v>
      </c>
      <c r="D18" s="18">
        <f t="shared" si="4"/>
        <v>0</v>
      </c>
      <c r="E18" s="20">
        <f>SUMIFS(E$32:E$412,$J$32:$J$412,$J18)</f>
        <v>0</v>
      </c>
      <c r="F18" s="20">
        <f>SUMIFS(F$32:F$412,$J$32:$J$412,$J18)</f>
        <v>0</v>
      </c>
      <c r="G18" s="20">
        <f>SUMIFS(G$32:G$412,$J$32:$J$412,$J18)</f>
        <v>0</v>
      </c>
      <c r="H18" s="20">
        <f>SUMIFS(H$32:H$412,$J$32:$J$412,$J18)</f>
        <v>0</v>
      </c>
      <c r="I18" s="13"/>
      <c r="J18" s="17">
        <v>200601</v>
      </c>
      <c r="K18" s="13"/>
      <c r="L18" s="50">
        <f t="shared" si="5"/>
        <v>0</v>
      </c>
      <c r="M18" s="51">
        <f>SUMIFS(M$32:M$412,$J$32:$J$412,$J18)</f>
        <v>0</v>
      </c>
      <c r="N18" s="51">
        <f>SUMIFS(N$32:N$412,$J$32:$J$412,$J18)</f>
        <v>0</v>
      </c>
      <c r="O18" s="51">
        <f>SUMIFS(O$32:O$412,$J$32:$J$412,$J18)</f>
        <v>0</v>
      </c>
      <c r="P18" s="51">
        <f>SUMIFS(P$32:P$412,$J$32:$J$412,$J18)</f>
        <v>0</v>
      </c>
      <c r="Q18" s="13"/>
      <c r="R18" s="46" t="str">
        <f t="shared" si="3"/>
        <v/>
      </c>
      <c r="S18" s="46" t="str">
        <f t="shared" si="2"/>
        <v/>
      </c>
      <c r="T18" s="46" t="str">
        <f t="shared" si="2"/>
        <v/>
      </c>
      <c r="U18" s="46" t="str">
        <f t="shared" si="2"/>
        <v/>
      </c>
      <c r="V18" s="46" t="str">
        <f t="shared" si="2"/>
        <v/>
      </c>
    </row>
    <row r="19" spans="1:22" x14ac:dyDescent="0.2">
      <c r="A19" s="13" t="s">
        <v>88</v>
      </c>
      <c r="B19" s="19" t="s">
        <v>88</v>
      </c>
      <c r="C19" s="12" t="s">
        <v>88</v>
      </c>
      <c r="D19" s="18">
        <f t="shared" si="4"/>
        <v>34013</v>
      </c>
      <c r="E19" s="20">
        <f>SUMIFS(E$32:E$412,$J$32:$J$412,$J19)</f>
        <v>19</v>
      </c>
      <c r="F19" s="20">
        <f>SUMIFS(F$32:F$412,$J$32:$J$412,$J19)</f>
        <v>0</v>
      </c>
      <c r="G19" s="20">
        <f>SUMIFS(G$32:G$412,$J$32:$J$412,$J19)</f>
        <v>33994</v>
      </c>
      <c r="H19" s="20">
        <f>SUMIFS(H$32:H$412,$J$32:$J$412,$J19)</f>
        <v>0</v>
      </c>
      <c r="I19" s="13"/>
      <c r="J19" s="17" t="s">
        <v>131</v>
      </c>
      <c r="K19" s="13"/>
      <c r="L19" s="50">
        <f t="shared" si="5"/>
        <v>41536</v>
      </c>
      <c r="M19" s="51">
        <f>SUMIFS(M$32:M$412,$J$32:$J$412,$J19)</f>
        <v>2</v>
      </c>
      <c r="N19" s="51">
        <f>SUMIFS(N$32:N$412,$J$32:$J$412,$J19)</f>
        <v>0</v>
      </c>
      <c r="O19" s="51">
        <f>SUMIFS(O$32:O$412,$J$32:$J$412,$J19)</f>
        <v>41534</v>
      </c>
      <c r="P19" s="51">
        <f>SUMIFS(P$32:P$412,$J$32:$J$412,$J19)</f>
        <v>0</v>
      </c>
      <c r="Q19" s="13"/>
      <c r="R19" s="46">
        <f t="shared" si="3"/>
        <v>-0.18</v>
      </c>
      <c r="S19" s="46">
        <f t="shared" si="2"/>
        <v>8.5</v>
      </c>
      <c r="T19" s="46" t="str">
        <f t="shared" si="2"/>
        <v/>
      </c>
      <c r="U19" s="46">
        <f t="shared" si="2"/>
        <v>-0.18</v>
      </c>
      <c r="V19" s="46" t="str">
        <f t="shared" si="2"/>
        <v/>
      </c>
    </row>
    <row r="20" spans="1:22" x14ac:dyDescent="0.2">
      <c r="A20" s="21"/>
      <c r="B20" s="21" t="s">
        <v>92</v>
      </c>
      <c r="C20" s="22"/>
      <c r="D20" s="23">
        <f>SUM(E20:H20)</f>
        <v>46451</v>
      </c>
      <c r="E20" s="23">
        <f>SUM(E5:E19)</f>
        <v>164</v>
      </c>
      <c r="F20" s="23">
        <f t="shared" ref="F20:H20" si="6">SUM(F5:F19)</f>
        <v>0</v>
      </c>
      <c r="G20" s="23">
        <f t="shared" si="6"/>
        <v>46287</v>
      </c>
      <c r="H20" s="23">
        <f t="shared" si="6"/>
        <v>0</v>
      </c>
      <c r="I20" s="21"/>
      <c r="J20" s="22"/>
      <c r="K20" s="21"/>
      <c r="L20" s="43">
        <f>SUM(M20:P20)</f>
        <v>55299</v>
      </c>
      <c r="M20" s="43">
        <f>SUM(M5:M19)</f>
        <v>274</v>
      </c>
      <c r="N20" s="43">
        <f t="shared" ref="N20:P20" si="7">SUM(N5:N19)</f>
        <v>0</v>
      </c>
      <c r="O20" s="43">
        <f t="shared" si="7"/>
        <v>55025</v>
      </c>
      <c r="P20" s="43">
        <f t="shared" si="7"/>
        <v>0</v>
      </c>
      <c r="Q20" s="21"/>
      <c r="R20" s="21"/>
      <c r="S20" s="21"/>
      <c r="T20" s="21"/>
      <c r="U20" s="21"/>
      <c r="V20" s="21"/>
    </row>
    <row r="21" spans="1:22" x14ac:dyDescent="0.2">
      <c r="A21" s="35" t="s">
        <v>100</v>
      </c>
      <c r="B21" s="14" t="s">
        <v>88</v>
      </c>
      <c r="C21" s="8" t="s">
        <v>88</v>
      </c>
      <c r="D21" s="36">
        <f t="shared" si="0"/>
        <v>38770</v>
      </c>
      <c r="E21" s="9">
        <f>SUMIFS('2013Figures'!$J:$J,'2013Figures'!$B:$B,"BrokerToCy",'2013Figures'!$G:$G,"E1",'2013Figures'!$K:$K,1,'2013Figures'!$E:$E,$B$1)</f>
        <v>0</v>
      </c>
      <c r="F21" s="9">
        <f>SUMIFS('2013Figures'!$J:$J,'2013Figures'!$B:$B,"BrokerToCy",'2013Figures'!$G:$G,"P1",'2013Figures'!$K:$K,1,'2013Figures'!$E:$E,$B$1)</f>
        <v>0</v>
      </c>
      <c r="G21" s="9">
        <f>SUMIFS('2013Figures'!$J:$J,'2013Figures'!$B:$B,"CyToBroker",'2013Figures'!$G:$G,"E1",'2013Figures'!$K:$K,1,'2013Figures'!$E:$E,$B$1)</f>
        <v>38770</v>
      </c>
      <c r="H21" s="9">
        <f>SUMIFS('2013Figures'!$J:$J,'2013Figures'!$B:$B,"CyToBroker",'2013Figures'!$G:$G,"P1",'2013Figures'!$K:$K,1,'2013Figures'!$E:$E,$B$1)</f>
        <v>0</v>
      </c>
      <c r="I21" s="11"/>
      <c r="K21" s="11"/>
      <c r="L21" s="41">
        <f t="shared" ref="L21:L30" si="8">SUM(M21:P21)</f>
        <v>45968</v>
      </c>
      <c r="M21" s="52">
        <f>SUMIFS('2012Figures'!$J:$J,'2012Figures'!$B:$B,"BrokerToCy",'2012Figures'!$G:$G,"E1",'2012Figures'!$K:$K,1,'2012Figures'!$E:$E,$B$1)</f>
        <v>2</v>
      </c>
      <c r="N21" s="52">
        <f>SUMIFS('2012Figures'!$J:$J,'2012Figures'!$B:$B,"BrokerToCy",'2012Figures'!$G:$G,"P1",'2012Figures'!$K:$K,1,'2012Figures'!$E:$E,$B$1)</f>
        <v>0</v>
      </c>
      <c r="O21" s="52">
        <f>SUMIFS('2012Figures'!$J:$J,'2012Figures'!$B:$B,"CyToBroker",'2012Figures'!$G:$G,"E1",'2012Figures'!$K:$K,1,'2012Figures'!$E:$E,$B$1)</f>
        <v>45966</v>
      </c>
      <c r="P21" s="52">
        <f>SUMIFS('2012Figures'!$J:$J,'2012Figures'!$B:$B,"CyToBroker",'2012Figures'!$G:$G,"P1",'2012Figures'!$K:$K,1,'2012Figures'!$E:$E,$B$1)</f>
        <v>0</v>
      </c>
      <c r="Q21" s="11"/>
      <c r="R21" s="46">
        <f t="shared" ref="R21:V45" si="9">IF(L21=0,"",ROUND(D21/L21-1,2))</f>
        <v>-0.16</v>
      </c>
      <c r="S21" s="46">
        <f t="shared" si="9"/>
        <v>-1</v>
      </c>
      <c r="T21" s="46" t="str">
        <f t="shared" si="9"/>
        <v/>
      </c>
      <c r="U21" s="46">
        <f t="shared" si="9"/>
        <v>-0.16</v>
      </c>
      <c r="V21" s="46" t="str">
        <f t="shared" si="9"/>
        <v/>
      </c>
    </row>
    <row r="22" spans="1:22" x14ac:dyDescent="0.2">
      <c r="A22" s="35" t="s">
        <v>101</v>
      </c>
      <c r="B22" s="14" t="s">
        <v>88</v>
      </c>
      <c r="C22" s="8" t="s">
        <v>88</v>
      </c>
      <c r="D22" s="36">
        <f t="shared" si="0"/>
        <v>7600</v>
      </c>
      <c r="E22" s="9">
        <f>SUMIFS('2013Figures'!$J:$J,'2013Figures'!$B:$B,"BrokerToCy",'2013Figures'!$G:$G,"E1",'2013Figures'!$K:$K,2,'2013Figures'!$E:$E,$B$1)</f>
        <v>145</v>
      </c>
      <c r="F22" s="9">
        <f>SUMIFS('2013Figures'!$J:$J,'2013Figures'!$B:$B,"BrokerToCy",'2013Figures'!$G:$G,"P1",'2013Figures'!$K:$K,2,'2013Figures'!$E:$E,$B$1)</f>
        <v>0</v>
      </c>
      <c r="G22" s="9">
        <f>SUMIFS('2013Figures'!$J:$J,'2013Figures'!$B:$B,"CyToBroker",'2013Figures'!$G:$G,"E1",'2013Figures'!$K:$K,2,'2013Figures'!$E:$E,$B$1)</f>
        <v>7455</v>
      </c>
      <c r="H22" s="9">
        <f>SUMIFS('2013Figures'!$J:$J,'2013Figures'!$B:$B,"CyToBroker",'2013Figures'!$G:$G,"P1",'2013Figures'!$K:$K,2,'2013Figures'!$E:$E,$B$1)</f>
        <v>0</v>
      </c>
      <c r="I22" s="11"/>
      <c r="K22" s="11"/>
      <c r="L22" s="41">
        <f t="shared" si="8"/>
        <v>9002</v>
      </c>
      <c r="M22" s="52">
        <f>SUMIFS('2012Figures'!$J:$J,'2012Figures'!$B:$B,"BrokerToCy",'2012Figures'!$G:$G,"E1",'2012Figures'!$K:$K,2,'2012Figures'!$E:$E,$B$1)</f>
        <v>272</v>
      </c>
      <c r="N22" s="52">
        <f>SUMIFS('2012Figures'!$J:$J,'2012Figures'!$B:$B,"BrokerToCy",'2012Figures'!$G:$G,"P1",'2012Figures'!$K:$K,2,'2012Figures'!$E:$E,$B$1)</f>
        <v>0</v>
      </c>
      <c r="O22" s="52">
        <f>SUMIFS('2012Figures'!$J:$J,'2012Figures'!$B:$B,"CyToBroker",'2012Figures'!$G:$G,"E1",'2012Figures'!$K:$K,2,'2012Figures'!$E:$E,$B$1)</f>
        <v>8730</v>
      </c>
      <c r="P22" s="52">
        <f>SUMIFS('2012Figures'!$J:$J,'2012Figures'!$B:$B,"CyToBroker",'2012Figures'!$G:$G,"P1",'2012Figures'!$K:$K,2,'2012Figures'!$E:$E,$B$1)</f>
        <v>0</v>
      </c>
      <c r="Q22" s="11"/>
      <c r="R22" s="46">
        <f t="shared" si="9"/>
        <v>-0.16</v>
      </c>
      <c r="S22" s="46">
        <f t="shared" si="9"/>
        <v>-0.47</v>
      </c>
      <c r="T22" s="46" t="str">
        <f t="shared" si="9"/>
        <v/>
      </c>
      <c r="U22" s="46">
        <f t="shared" si="9"/>
        <v>-0.15</v>
      </c>
      <c r="V22" s="46" t="str">
        <f t="shared" si="9"/>
        <v/>
      </c>
    </row>
    <row r="23" spans="1:22" x14ac:dyDescent="0.2">
      <c r="A23" s="35" t="s">
        <v>102</v>
      </c>
      <c r="B23" s="14" t="s">
        <v>88</v>
      </c>
      <c r="C23" s="8" t="s">
        <v>88</v>
      </c>
      <c r="D23" s="36">
        <f t="shared" si="0"/>
        <v>81</v>
      </c>
      <c r="E23" s="9">
        <f>SUMIFS('2013Figures'!$J:$J,'2013Figures'!$B:$B,"BrokerToCy",'2013Figures'!$G:$G,"E1",'2013Figures'!$K:$K,3,'2013Figures'!$E:$E,$B$1)</f>
        <v>19</v>
      </c>
      <c r="F23" s="9">
        <f>SUMIFS('2013Figures'!$J:$J,'2013Figures'!$B:$B,"BrokerToCy",'2013Figures'!$G:$G,"P1",'2013Figures'!$K:$K,3,'2013Figures'!$E:$E,$B$1)</f>
        <v>0</v>
      </c>
      <c r="G23" s="9">
        <f>SUMIFS('2013Figures'!$J:$J,'2013Figures'!$B:$B,"CyToBroker",'2013Figures'!$G:$G,"E1",'2013Figures'!$K:$K,3,'2013Figures'!$E:$E,$B$1)</f>
        <v>62</v>
      </c>
      <c r="H23" s="9">
        <f>SUMIFS('2013Figures'!$J:$J,'2013Figures'!$B:$B,"CyToBroker",'2013Figures'!$G:$G,"P1",'2013Figures'!$K:$K,3,'2013Figures'!$E:$E,$B$1)</f>
        <v>0</v>
      </c>
      <c r="I23" s="11"/>
      <c r="K23" s="11"/>
      <c r="L23" s="41">
        <f t="shared" si="8"/>
        <v>329</v>
      </c>
      <c r="M23" s="52">
        <f>SUMIFS('2012Figures'!$J:$J,'2012Figures'!$B:$B,"BrokerToCy",'2012Figures'!$G:$G,"E1",'2012Figures'!$K:$K,3,'2012Figures'!$E:$E,$B$1)</f>
        <v>0</v>
      </c>
      <c r="N23" s="52">
        <f>SUMIFS('2012Figures'!$J:$J,'2012Figures'!$B:$B,"BrokerToCy",'2012Figures'!$G:$G,"P1",'2012Figures'!$K:$K,3,'2012Figures'!$E:$E,$B$1)</f>
        <v>0</v>
      </c>
      <c r="O23" s="52">
        <f>SUMIFS('2012Figures'!$J:$J,'2012Figures'!$B:$B,"CyToBroker",'2012Figures'!$G:$G,"E1",'2012Figures'!$K:$K,3,'2012Figures'!$E:$E,$B$1)</f>
        <v>329</v>
      </c>
      <c r="P23" s="52">
        <f>SUMIFS('2012Figures'!$J:$J,'2012Figures'!$B:$B,"CyToBroker",'2012Figures'!$G:$G,"P1",'2012Figures'!$K:$K,3,'2012Figures'!$E:$E,$B$1)</f>
        <v>0</v>
      </c>
      <c r="Q23" s="11"/>
      <c r="R23" s="46">
        <f t="shared" si="9"/>
        <v>-0.75</v>
      </c>
      <c r="S23" s="46" t="str">
        <f t="shared" si="9"/>
        <v/>
      </c>
      <c r="T23" s="46" t="str">
        <f t="shared" si="9"/>
        <v/>
      </c>
      <c r="U23" s="46">
        <f t="shared" si="9"/>
        <v>-0.81</v>
      </c>
      <c r="V23" s="46" t="str">
        <f t="shared" si="9"/>
        <v/>
      </c>
    </row>
    <row r="24" spans="1:22" x14ac:dyDescent="0.2">
      <c r="A24" s="35" t="s">
        <v>103</v>
      </c>
      <c r="B24" s="14" t="s">
        <v>88</v>
      </c>
      <c r="C24" s="8" t="s">
        <v>88</v>
      </c>
      <c r="D24" s="36">
        <f t="shared" si="0"/>
        <v>0</v>
      </c>
      <c r="E24" s="9">
        <f>SUMIFS('2013Figures'!$J:$J,'2013Figures'!$B:$B,"BrokerToCy",'2013Figures'!$G:$G,"E1",'2013Figures'!$K:$K,4,'2013Figures'!$E:$E,$B$1)</f>
        <v>0</v>
      </c>
      <c r="F24" s="9">
        <f>SUMIFS('2013Figures'!$J:$J,'2013Figures'!$B:$B,"BrokerToCy",'2013Figures'!$G:$G,"P1",'2013Figures'!$K:$K,4,'2013Figures'!$E:$E,$B$1)</f>
        <v>0</v>
      </c>
      <c r="G24" s="9">
        <f>SUMIFS('2013Figures'!$J:$J,'2013Figures'!$B:$B,"CyToBroker",'2013Figures'!$G:$G,"E1",'2013Figures'!$K:$K,4,'2013Figures'!$E:$E,$B$1)</f>
        <v>0</v>
      </c>
      <c r="H24" s="9">
        <f>SUMIFS('2013Figures'!$J:$J,'2013Figures'!$B:$B,"CyToBroker",'2013Figures'!$G:$G,"P1",'2013Figures'!$K:$K,4,'2013Figures'!$E:$E,$B$1)</f>
        <v>0</v>
      </c>
      <c r="I24" s="11"/>
      <c r="K24" s="11"/>
      <c r="L24" s="41">
        <f t="shared" si="8"/>
        <v>0</v>
      </c>
      <c r="M24" s="52">
        <f>SUMIFS('2012Figures'!$J:$J,'2012Figures'!$B:$B,"BrokerToCy",'2012Figures'!$G:$G,"E1",'2012Figures'!$K:$K,4,'2012Figures'!$E:$E,$B$1)</f>
        <v>0</v>
      </c>
      <c r="N24" s="52">
        <f>SUMIFS('2012Figures'!$J:$J,'2012Figures'!$B:$B,"BrokerToCy",'2012Figures'!$G:$G,"P1",'2012Figures'!$K:$K,4,'2012Figures'!$E:$E,$B$1)</f>
        <v>0</v>
      </c>
      <c r="O24" s="52">
        <f>SUMIFS('2012Figures'!$J:$J,'2012Figures'!$B:$B,"CyToBroker",'2012Figures'!$G:$G,"E1",'2012Figures'!$K:$K,4,'2012Figures'!$E:$E,$B$1)</f>
        <v>0</v>
      </c>
      <c r="P24" s="52">
        <f>SUMIFS('2012Figures'!$J:$J,'2012Figures'!$B:$B,"CyToBroker",'2012Figures'!$G:$G,"P1",'2012Figures'!$K:$K,4,'2012Figures'!$E:$E,$B$1)</f>
        <v>0</v>
      </c>
      <c r="Q24" s="11"/>
      <c r="R24" s="46" t="str">
        <f t="shared" si="9"/>
        <v/>
      </c>
      <c r="S24" s="46" t="str">
        <f t="shared" si="9"/>
        <v/>
      </c>
      <c r="T24" s="46" t="str">
        <f t="shared" si="9"/>
        <v/>
      </c>
      <c r="U24" s="46" t="str">
        <f t="shared" si="9"/>
        <v/>
      </c>
      <c r="V24" s="46" t="str">
        <f t="shared" si="9"/>
        <v/>
      </c>
    </row>
    <row r="25" spans="1:22" x14ac:dyDescent="0.2">
      <c r="A25" s="35" t="s">
        <v>104</v>
      </c>
      <c r="B25" s="14" t="s">
        <v>88</v>
      </c>
      <c r="C25" s="8" t="s">
        <v>88</v>
      </c>
      <c r="D25" s="36">
        <f t="shared" si="0"/>
        <v>0</v>
      </c>
      <c r="E25" s="9">
        <f>SUMIFS('2013Figures'!$J:$J,'2013Figures'!$B:$B,"BrokerToCy",'2013Figures'!$G:$G,"E1",'2013Figures'!$K:$K,5,'2013Figures'!$E:$E,$B$1)</f>
        <v>0</v>
      </c>
      <c r="F25" s="9">
        <f>SUMIFS('2013Figures'!$J:$J,'2013Figures'!$B:$B,"BrokerToCy",'2013Figures'!$G:$G,"P1",'2013Figures'!$K:$K,5,'2013Figures'!$E:$E,$B$1)</f>
        <v>0</v>
      </c>
      <c r="G25" s="9">
        <f>SUMIFS('2013Figures'!$J:$J,'2013Figures'!$B:$B,"CyToBroker",'2013Figures'!$G:$G,"E1",'2013Figures'!$K:$K,5,'2013Figures'!$E:$E,$B$1)</f>
        <v>0</v>
      </c>
      <c r="H25" s="9">
        <f>SUMIFS('2013Figures'!$J:$J,'2013Figures'!$B:$B,"CyToBroker",'2013Figures'!$G:$G,"P1",'2013Figures'!$K:$K,5,'2013Figures'!$E:$E,$B$1)</f>
        <v>0</v>
      </c>
      <c r="I25" s="11"/>
      <c r="K25" s="11"/>
      <c r="L25" s="41">
        <f t="shared" si="8"/>
        <v>0</v>
      </c>
      <c r="M25" s="52">
        <f>SUMIFS('2012Figures'!$J:$J,'2012Figures'!$B:$B,"BrokerToCy",'2012Figures'!$G:$G,"E1",'2012Figures'!$K:$K,5,'2012Figures'!$E:$E,$B$1)</f>
        <v>0</v>
      </c>
      <c r="N25" s="52">
        <f>SUMIFS('2012Figures'!$J:$J,'2012Figures'!$B:$B,"BrokerToCy",'2012Figures'!$G:$G,"P1",'2012Figures'!$K:$K,5,'2012Figures'!$E:$E,$B$1)</f>
        <v>0</v>
      </c>
      <c r="O25" s="52">
        <f>SUMIFS('2012Figures'!$J:$J,'2012Figures'!$B:$B,"CyToBroker",'2012Figures'!$G:$G,"E1",'2012Figures'!$K:$K,5,'2012Figures'!$E:$E,$B$1)</f>
        <v>0</v>
      </c>
      <c r="P25" s="52">
        <f>SUMIFS('2012Figures'!$J:$J,'2012Figures'!$B:$B,"CyToBroker",'2012Figures'!$G:$G,"P1",'2012Figures'!$K:$K,5,'2012Figures'!$E:$E,$B$1)</f>
        <v>0</v>
      </c>
      <c r="Q25" s="11"/>
      <c r="R25" s="46" t="str">
        <f t="shared" si="9"/>
        <v/>
      </c>
      <c r="S25" s="46" t="str">
        <f t="shared" si="9"/>
        <v/>
      </c>
      <c r="T25" s="46" t="str">
        <f t="shared" si="9"/>
        <v/>
      </c>
      <c r="U25" s="46" t="str">
        <f t="shared" si="9"/>
        <v/>
      </c>
      <c r="V25" s="46" t="str">
        <f t="shared" si="9"/>
        <v/>
      </c>
    </row>
    <row r="26" spans="1:22" x14ac:dyDescent="0.2">
      <c r="A26" s="35" t="s">
        <v>105</v>
      </c>
      <c r="B26" s="14" t="s">
        <v>88</v>
      </c>
      <c r="C26" s="8" t="s">
        <v>88</v>
      </c>
      <c r="D26" s="36">
        <f t="shared" si="0"/>
        <v>0</v>
      </c>
      <c r="E26" s="9">
        <f>SUMIFS('2013Figures'!$J:$J,'2013Figures'!$B:$B,"BrokerToCy",'2013Figures'!$G:$G,"E1",'2013Figures'!$K:$K,6,'2013Figures'!$E:$E,$B$1)</f>
        <v>0</v>
      </c>
      <c r="F26" s="9">
        <f>SUMIFS('2013Figures'!$J:$J,'2013Figures'!$B:$B,"BrokerToCy",'2013Figures'!$G:$G,"P1",'2013Figures'!$K:$K,6,'2013Figures'!$E:$E,$B$1)</f>
        <v>0</v>
      </c>
      <c r="G26" s="9">
        <f>SUMIFS('2013Figures'!$J:$J,'2013Figures'!$B:$B,"CyToBroker",'2013Figures'!$G:$G,"E1",'2013Figures'!$K:$K,6,'2013Figures'!$E:$E,$B$1)</f>
        <v>0</v>
      </c>
      <c r="H26" s="9">
        <f>SUMIFS('2013Figures'!$J:$J,'2013Figures'!$B:$B,"CyToBroker",'2013Figures'!$G:$G,"P1",'2013Figures'!$K:$K,6,'2013Figures'!$E:$E,$B$1)</f>
        <v>0</v>
      </c>
      <c r="I26" s="11"/>
      <c r="K26" s="11"/>
      <c r="L26" s="41">
        <f t="shared" si="8"/>
        <v>0</v>
      </c>
      <c r="M26" s="52">
        <f>SUMIFS('2012Figures'!$J:$J,'2012Figures'!$B:$B,"BrokerToCy",'2012Figures'!$G:$G,"E1",'2012Figures'!$K:$K,6,'2012Figures'!$E:$E,$B$1)</f>
        <v>0</v>
      </c>
      <c r="N26" s="52">
        <f>SUMIFS('2012Figures'!$J:$J,'2012Figures'!$B:$B,"BrokerToCy",'2012Figures'!$G:$G,"P1",'2012Figures'!$K:$K,6,'2012Figures'!$E:$E,$B$1)</f>
        <v>0</v>
      </c>
      <c r="O26" s="52">
        <f>SUMIFS('2012Figures'!$J:$J,'2012Figures'!$B:$B,"CyToBroker",'2012Figures'!$G:$G,"E1",'2012Figures'!$K:$K,6,'2012Figures'!$E:$E,$B$1)</f>
        <v>0</v>
      </c>
      <c r="P26" s="52">
        <f>SUMIFS('2012Figures'!$J:$J,'2012Figures'!$B:$B,"CyToBroker",'2012Figures'!$G:$G,"P1",'2012Figures'!$K:$K,6,'2012Figures'!$E:$E,$B$1)</f>
        <v>0</v>
      </c>
      <c r="Q26" s="11"/>
      <c r="R26" s="46" t="str">
        <f t="shared" si="9"/>
        <v/>
      </c>
      <c r="S26" s="46" t="str">
        <f t="shared" si="9"/>
        <v/>
      </c>
      <c r="T26" s="46" t="str">
        <f t="shared" si="9"/>
        <v/>
      </c>
      <c r="U26" s="46" t="str">
        <f t="shared" si="9"/>
        <v/>
      </c>
      <c r="V26" s="46" t="str">
        <f t="shared" si="9"/>
        <v/>
      </c>
    </row>
    <row r="27" spans="1:22" x14ac:dyDescent="0.2">
      <c r="A27" s="35" t="s">
        <v>106</v>
      </c>
      <c r="B27" s="14" t="s">
        <v>88</v>
      </c>
      <c r="C27" s="8" t="s">
        <v>88</v>
      </c>
      <c r="D27" s="36">
        <f t="shared" si="0"/>
        <v>0</v>
      </c>
      <c r="E27" s="9">
        <f>SUMIFS('2013Figures'!$J:$J,'2013Figures'!$B:$B,"BrokerToCy",'2013Figures'!$G:$G,"E1",'2013Figures'!$K:$K,7,'2013Figures'!$E:$E,$B$1)</f>
        <v>0</v>
      </c>
      <c r="F27" s="9">
        <f>SUMIFS('2013Figures'!$J:$J,'2013Figures'!$B:$B,"BrokerToCy",'2013Figures'!$G:$G,"P1",'2013Figures'!$K:$K,7,'2013Figures'!$E:$E,$B$1)</f>
        <v>0</v>
      </c>
      <c r="G27" s="9">
        <f>SUMIFS('2013Figures'!$J:$J,'2013Figures'!$B:$B,"CyToBroker",'2013Figures'!$G:$G,"E1",'2013Figures'!$K:$K,7,'2013Figures'!$E:$E,$B$1)</f>
        <v>0</v>
      </c>
      <c r="H27" s="9">
        <f>SUMIFS('2013Figures'!$J:$J,'2013Figures'!$B:$B,"CyToBroker",'2013Figures'!$G:$G,"P1",'2013Figures'!$K:$K,7,'2013Figures'!$E:$E,$B$1)</f>
        <v>0</v>
      </c>
      <c r="I27" s="11"/>
      <c r="K27" s="11"/>
      <c r="L27" s="41">
        <f t="shared" si="8"/>
        <v>0</v>
      </c>
      <c r="M27" s="52">
        <f>SUMIFS('2012Figures'!$J:$J,'2012Figures'!$B:$B,"BrokerToCy",'2012Figures'!$G:$G,"E1",'2012Figures'!$K:$K,7,'2012Figures'!$E:$E,$B$1)</f>
        <v>0</v>
      </c>
      <c r="N27" s="52">
        <f>SUMIFS('2012Figures'!$J:$J,'2012Figures'!$B:$B,"BrokerToCy",'2012Figures'!$G:$G,"P1",'2012Figures'!$K:$K,7,'2012Figures'!$E:$E,$B$1)</f>
        <v>0</v>
      </c>
      <c r="O27" s="52">
        <f>SUMIFS('2012Figures'!$J:$J,'2012Figures'!$B:$B,"CyToBroker",'2012Figures'!$G:$G,"E1",'2012Figures'!$K:$K,7,'2012Figures'!$E:$E,$B$1)</f>
        <v>0</v>
      </c>
      <c r="P27" s="52">
        <f>SUMIFS('2012Figures'!$J:$J,'2012Figures'!$B:$B,"CyToBroker",'2012Figures'!$G:$G,"P1",'2012Figures'!$K:$K,7,'2012Figures'!$E:$E,$B$1)</f>
        <v>0</v>
      </c>
      <c r="Q27" s="11"/>
      <c r="R27" s="46" t="str">
        <f t="shared" si="9"/>
        <v/>
      </c>
      <c r="S27" s="46" t="str">
        <f t="shared" si="9"/>
        <v/>
      </c>
      <c r="T27" s="46" t="str">
        <f t="shared" si="9"/>
        <v/>
      </c>
      <c r="U27" s="46" t="str">
        <f t="shared" si="9"/>
        <v/>
      </c>
      <c r="V27" s="46" t="str">
        <f t="shared" si="9"/>
        <v/>
      </c>
    </row>
    <row r="28" spans="1:22" x14ac:dyDescent="0.2">
      <c r="A28" s="35" t="s">
        <v>107</v>
      </c>
      <c r="B28" s="14" t="s">
        <v>88</v>
      </c>
      <c r="C28" s="8" t="s">
        <v>88</v>
      </c>
      <c r="D28" s="36">
        <f t="shared" si="0"/>
        <v>0</v>
      </c>
      <c r="E28" s="9">
        <f>SUMIFS('2013Figures'!$J:$J,'2013Figures'!$B:$B,"BrokerToCy",'2013Figures'!$G:$G,"E1",'2013Figures'!$K:$K,91,'2013Figures'!$E:$E,$B$1)</f>
        <v>0</v>
      </c>
      <c r="F28" s="9">
        <f>SUMIFS('2013Figures'!$J:$J,'2013Figures'!$B:$B,"BrokerToCy",'2013Figures'!$G:$G,"P1",'2013Figures'!$K:$K,91,'2013Figures'!$E:$E,$B$1)</f>
        <v>0</v>
      </c>
      <c r="G28" s="9">
        <f>SUMIFS('2013Figures'!$J:$J,'2013Figures'!$B:$B,"CyToBroker",'2013Figures'!$G:$G,"E1",'2013Figures'!$K:$K,91,'2013Figures'!$E:$E,$B$1)</f>
        <v>0</v>
      </c>
      <c r="H28" s="9">
        <f>SUMIFS('2013Figures'!$J:$J,'2013Figures'!$B:$B,"CyToBroker",'2013Figures'!$G:$G,"P1",'2013Figures'!$K:$K,91,'2013Figures'!$E:$E,$B$1)</f>
        <v>0</v>
      </c>
      <c r="I28" s="11"/>
      <c r="K28" s="11"/>
      <c r="L28" s="41">
        <f t="shared" si="8"/>
        <v>0</v>
      </c>
      <c r="M28" s="52">
        <f>SUMIFS('2012Figures'!$J:$J,'2012Figures'!$B:$B,"BrokerToCy",'2012Figures'!$G:$G,"E1",'2012Figures'!$K:$K,91,'2012Figures'!$E:$E,$B$1)</f>
        <v>0</v>
      </c>
      <c r="N28" s="52">
        <f>SUMIFS('2012Figures'!$J:$J,'2012Figures'!$B:$B,"BrokerToCy",'2012Figures'!$G:$G,"P1",'2012Figures'!$K:$K,91,'2012Figures'!$E:$E,$B$1)</f>
        <v>0</v>
      </c>
      <c r="O28" s="52">
        <f>SUMIFS('2012Figures'!$J:$J,'2012Figures'!$B:$B,"CyToBroker",'2012Figures'!$G:$G,"E1",'2012Figures'!$K:$K,91,'2012Figures'!$E:$E,$B$1)</f>
        <v>0</v>
      </c>
      <c r="P28" s="52">
        <f>SUMIFS('2012Figures'!$J:$J,'2012Figures'!$B:$B,"CyToBroker",'2012Figures'!$G:$G,"P1",'2012Figures'!$K:$K,91,'2012Figures'!$E:$E,$B$1)</f>
        <v>0</v>
      </c>
      <c r="Q28" s="11"/>
      <c r="R28" s="46" t="str">
        <f t="shared" si="9"/>
        <v/>
      </c>
      <c r="S28" s="46" t="str">
        <f t="shared" si="9"/>
        <v/>
      </c>
      <c r="T28" s="46" t="str">
        <f t="shared" si="9"/>
        <v/>
      </c>
      <c r="U28" s="46" t="str">
        <f t="shared" si="9"/>
        <v/>
      </c>
      <c r="V28" s="46" t="str">
        <f t="shared" si="9"/>
        <v/>
      </c>
    </row>
    <row r="29" spans="1:22" x14ac:dyDescent="0.2">
      <c r="A29" s="35" t="s">
        <v>108</v>
      </c>
      <c r="B29" s="14" t="s">
        <v>88</v>
      </c>
      <c r="C29" s="8" t="s">
        <v>88</v>
      </c>
      <c r="D29" s="36">
        <f t="shared" si="0"/>
        <v>0</v>
      </c>
      <c r="E29" s="9">
        <f>SUMIFS('2013Figures'!$J:$J,'2013Figures'!$B:$B,"BrokerToCy",'2013Figures'!$G:$G,"E1",'2013Figures'!$K:$K,97,'2013Figures'!$E:$E,$B$1)</f>
        <v>0</v>
      </c>
      <c r="F29" s="9">
        <f>SUMIFS('2013Figures'!$J:$J,'2013Figures'!$B:$B,"BrokerToCy",'2013Figures'!$G:$G,"P1",'2013Figures'!$K:$K,97,'2013Figures'!$E:$E,$B$1)</f>
        <v>0</v>
      </c>
      <c r="G29" s="9">
        <f>SUMIFS('2013Figures'!$J:$J,'2013Figures'!$B:$B,"CyToBroker",'2013Figures'!$G:$G,"E1",'2013Figures'!$K:$K,97,'2013Figures'!$E:$E,$B$1)</f>
        <v>0</v>
      </c>
      <c r="H29" s="9">
        <f>SUMIFS('2013Figures'!$J:$J,'2013Figures'!$B:$B,"CyToBroker",'2013Figures'!$G:$G,"P1",'2013Figures'!$K:$K,97,'2013Figures'!$E:$E,$B$1)</f>
        <v>0</v>
      </c>
      <c r="I29" s="11"/>
      <c r="K29" s="11"/>
      <c r="L29" s="41">
        <f t="shared" si="8"/>
        <v>0</v>
      </c>
      <c r="M29" s="52">
        <f>SUMIFS('2012Figures'!$J:$J,'2012Figures'!$B:$B,"BrokerToCy",'2012Figures'!$G:$G,"E1",'2012Figures'!$K:$K,97,'2012Figures'!$E:$E,$B$1)</f>
        <v>0</v>
      </c>
      <c r="N29" s="52">
        <f>SUMIFS('2012Figures'!$J:$J,'2012Figures'!$B:$B,"BrokerToCy",'2012Figures'!$G:$G,"P1",'2012Figures'!$K:$K,97,'2012Figures'!$E:$E,$B$1)</f>
        <v>0</v>
      </c>
      <c r="O29" s="52">
        <f>SUMIFS('2012Figures'!$J:$J,'2012Figures'!$B:$B,"CyToBroker",'2012Figures'!$G:$G,"E1",'2012Figures'!$K:$K,97,'2012Figures'!$E:$E,$B$1)</f>
        <v>0</v>
      </c>
      <c r="P29" s="52">
        <f>SUMIFS('2012Figures'!$J:$J,'2012Figures'!$B:$B,"CyToBroker",'2012Figures'!$G:$G,"P1",'2012Figures'!$K:$K,97,'2012Figures'!$E:$E,$B$1)</f>
        <v>0</v>
      </c>
      <c r="Q29" s="11"/>
      <c r="R29" s="46" t="str">
        <f t="shared" si="9"/>
        <v/>
      </c>
      <c r="S29" s="46" t="str">
        <f t="shared" si="9"/>
        <v/>
      </c>
      <c r="T29" s="46" t="str">
        <f t="shared" si="9"/>
        <v/>
      </c>
      <c r="U29" s="46" t="str">
        <f t="shared" si="9"/>
        <v/>
      </c>
      <c r="V29" s="46" t="str">
        <f t="shared" si="9"/>
        <v/>
      </c>
    </row>
    <row r="30" spans="1:22" x14ac:dyDescent="0.2">
      <c r="A30" s="21"/>
      <c r="B30" s="21" t="s">
        <v>92</v>
      </c>
      <c r="C30" s="22"/>
      <c r="D30" s="23">
        <f t="shared" si="0"/>
        <v>46451</v>
      </c>
      <c r="E30" s="23">
        <f>SUM(E21:E29)</f>
        <v>164</v>
      </c>
      <c r="F30" s="23">
        <f t="shared" ref="F30:H30" si="10">SUM(F21:F29)</f>
        <v>0</v>
      </c>
      <c r="G30" s="23">
        <f t="shared" si="10"/>
        <v>46287</v>
      </c>
      <c r="H30" s="23">
        <f t="shared" si="10"/>
        <v>0</v>
      </c>
      <c r="I30" s="21"/>
      <c r="J30" s="22"/>
      <c r="K30" s="21"/>
      <c r="L30" s="43">
        <f t="shared" si="8"/>
        <v>55299</v>
      </c>
      <c r="M30" s="43">
        <f>SUM(M21:M29)</f>
        <v>274</v>
      </c>
      <c r="N30" s="43">
        <f t="shared" ref="N30:P30" si="11">SUM(N21:N29)</f>
        <v>0</v>
      </c>
      <c r="O30" s="43">
        <f t="shared" si="11"/>
        <v>55025</v>
      </c>
      <c r="P30" s="43">
        <f t="shared" si="11"/>
        <v>0</v>
      </c>
      <c r="Q30" s="21"/>
      <c r="R30" s="21"/>
      <c r="S30" s="21"/>
      <c r="T30" s="21"/>
      <c r="U30" s="21"/>
      <c r="V30" s="21"/>
    </row>
    <row r="31" spans="1:22" x14ac:dyDescent="0.2">
      <c r="A31" s="28">
        <v>101</v>
      </c>
      <c r="B31" s="28" t="s">
        <v>52</v>
      </c>
      <c r="C31" s="17" t="s">
        <v>88</v>
      </c>
      <c r="D31" s="18">
        <f>SUMIFS('2013Figures'!$J:$J,'2013Figures'!$C:$C,$A31,'2013Figures'!$E:$E,$B$1)</f>
        <v>14219</v>
      </c>
      <c r="E31" s="18">
        <f>SUMIFS('2013Figures'!$J:$J,'2013Figures'!$C:$C,$A31,'2013Figures'!$B:$B,"BrokerToCy",'2013Figures'!$G:$G,"E1",'2013Figures'!$E:$E,$B$1)</f>
        <v>0</v>
      </c>
      <c r="F31" s="18">
        <f>SUMIFS('2013Figures'!$J:$J,'2013Figures'!$C:$C,$A31,'2013Figures'!$B:$B,"BrokerToCy",'2013Figures'!$G:$G,"P1",'2013Figures'!$E:$E,$B$1)</f>
        <v>0</v>
      </c>
      <c r="G31" s="18">
        <f>SUMIFS('2013Figures'!$J:$J,'2013Figures'!$C:$C,$A31,'2013Figures'!$B:$B,"CyToBroker",'2013Figures'!$G:$G,"E1",'2013Figures'!$E:$E,$B$1)</f>
        <v>14219</v>
      </c>
      <c r="H31" s="18">
        <f>SUMIFS('2013Figures'!$J:$J,'2013Figures'!$C:$C,$A31,'2013Figures'!$B:$B,"CyToBroker",'2013Figures'!$G:$G,"P1",'2013Figures'!$E:$E,$B$1)</f>
        <v>0</v>
      </c>
      <c r="I31" s="28"/>
      <c r="J31" s="17"/>
      <c r="K31" s="28"/>
      <c r="L31" s="50">
        <f>SUMIFS('2012Figures'!$J:$J,'2012Figures'!$C:$C,$A31,'2012Figures'!$E:$E,$B$1)</f>
        <v>15602</v>
      </c>
      <c r="M31" s="50">
        <f>SUMIFS('2012Figures'!$J:$J,'2012Figures'!$C:$C,$A31,'2012Figures'!$B:$B,"BrokerToCy",'2012Figures'!$G:$G,"E1",'2012Figures'!$E:$E,$B$1)</f>
        <v>0</v>
      </c>
      <c r="N31" s="50">
        <f>SUMIFS('2012Figures'!$J:$J,'2012Figures'!$C:$C,$A31,'2012Figures'!$B:$B,"BrokerToCy",'2012Figures'!$G:$G,"P1",'2012Figures'!$E:$E,$B$1)</f>
        <v>0</v>
      </c>
      <c r="O31" s="50">
        <f>SUMIFS('2012Figures'!$J:$J,'2012Figures'!$C:$C,$A31,'2012Figures'!$B:$B,"CyToBroker",'2012Figures'!$G:$G,"E1",'2012Figures'!$E:$E,$B$1)</f>
        <v>15602</v>
      </c>
      <c r="P31" s="50">
        <f>SUMIFS('2012Figures'!$J:$J,'2012Figures'!$C:$C,$A31,'2012Figures'!$B:$B,"CyToBroker",'2012Figures'!$G:$G,"P1",'2012Figures'!$E:$E,$B$1)</f>
        <v>0</v>
      </c>
      <c r="Q31" s="28"/>
      <c r="R31" s="46">
        <f t="shared" ref="R31:V94" si="12">IF(L31=0,"",ROUND(D31/L31-1,2))</f>
        <v>-0.09</v>
      </c>
      <c r="S31" s="46" t="str">
        <f t="shared" si="12"/>
        <v/>
      </c>
      <c r="T31" s="46" t="str">
        <f t="shared" si="12"/>
        <v/>
      </c>
      <c r="U31" s="46">
        <f t="shared" si="12"/>
        <v>-0.09</v>
      </c>
      <c r="V31" s="46" t="str">
        <f t="shared" si="12"/>
        <v/>
      </c>
    </row>
    <row r="32" spans="1:22" x14ac:dyDescent="0.2">
      <c r="A32" s="1">
        <v>101</v>
      </c>
      <c r="B32" s="1" t="s">
        <v>52</v>
      </c>
      <c r="C32" s="8">
        <v>11</v>
      </c>
      <c r="D32" s="29">
        <f>SUMIFS('2013Figures'!$J:$J,'2013Figures'!$C:$C,$A32,'2013Figures'!$H:$H,$B32,'2013Figures'!$I:$I,$C32,'2013Figures'!$E:$E,$B$1)</f>
        <v>0</v>
      </c>
      <c r="E32" s="9">
        <f>SUMIFS('2013Figures'!$J:$J,'2013Figures'!$C:$C,$A32,'2013Figures'!$H:$H,$B32,'2013Figures'!$I:$I,$C32,'2013Figures'!$B:$B,"BrokerToCy",'2013Figures'!$G:$G,"E1",'2013Figures'!$E:$E,$B$1)</f>
        <v>0</v>
      </c>
      <c r="F32" s="9">
        <f>SUMIFS('2013Figures'!$J:$J,'2013Figures'!$C:$C,$A32,'2013Figures'!$H:$H,$B32,'2013Figures'!$I:$I,$C32,'2013Figures'!$B:$B,"BrokerToCy",'2013Figures'!$G:$G,"P1",'2013Figures'!$E:$E,$B$1)</f>
        <v>0</v>
      </c>
      <c r="G32" s="9">
        <f>SUMIFS('2013Figures'!$J:$J,'2013Figures'!$C:$C,$A32,'2013Figures'!$H:$H,$B32,'2013Figures'!$I:$I,$C32,'2013Figures'!$B:$B,"CyToBroker",'2013Figures'!$G:$G,"E1",'2013Figures'!$E:$E,$B$1)</f>
        <v>0</v>
      </c>
      <c r="H32" s="9">
        <f>SUMIFS('2013Figures'!$J:$J,'2013Figures'!$C:$C,$A32,'2013Figures'!$H:$H,$B32,'2013Figures'!$I:$I,$C32,'2013Figures'!$B:$B,"CyToBroker",'2013Figures'!$G:$G,"P1",'2013Figures'!$E:$E,$B$1)</f>
        <v>0</v>
      </c>
      <c r="L32" s="42">
        <f>SUMIFS('2012Figures'!$J:$J,'2012Figures'!$C:$C,$A32,'2012Figures'!$H:$H,$B32,'2012Figures'!$I:$I,$C32,'2012Figures'!$E:$E,$B$1)</f>
        <v>0</v>
      </c>
      <c r="M32" s="52">
        <f>SUMIFS('2012Figures'!$J:$J,'2012Figures'!$C:$C,$A32,'2012Figures'!$H:$H,$B32,'2012Figures'!$I:$I,$C32,'2012Figures'!$B:$B,"BrokerToCy",'2012Figures'!$G:$G,"E1",'2012Figures'!$E:$E,$B$1)</f>
        <v>0</v>
      </c>
      <c r="N32" s="52">
        <f>SUMIFS('2012Figures'!$J:$J,'2012Figures'!$C:$C,$A32,'2012Figures'!$H:$H,$B32,'2012Figures'!$I:$I,$C32,'2012Figures'!$B:$B,"BrokerToCy",'2012Figures'!$G:$G,"P1",'2012Figures'!$E:$E,$B$1)</f>
        <v>0</v>
      </c>
      <c r="O32" s="52">
        <f>SUMIFS('2012Figures'!$J:$J,'2012Figures'!$C:$C,$A32,'2012Figures'!$H:$H,$B32,'2012Figures'!$I:$I,$C32,'2012Figures'!$B:$B,"CyToBroker",'2012Figures'!$G:$G,"E1",'2012Figures'!$E:$E,$B$1)</f>
        <v>0</v>
      </c>
      <c r="P32" s="52">
        <f>SUMIFS('2012Figures'!$J:$J,'2012Figures'!$C:$C,$A32,'2012Figures'!$H:$H,$B32,'2012Figures'!$I:$I,$C32,'2012Figures'!$B:$B,"CyToBroker",'2012Figures'!$G:$G,"P1",'2012Figures'!$E:$E,$B$1)</f>
        <v>0</v>
      </c>
      <c r="R32" s="46" t="str">
        <f t="shared" si="12"/>
        <v/>
      </c>
      <c r="S32" s="46" t="str">
        <f t="shared" si="12"/>
        <v/>
      </c>
      <c r="T32" s="46" t="str">
        <f t="shared" si="12"/>
        <v/>
      </c>
      <c r="U32" s="46" t="str">
        <f t="shared" si="12"/>
        <v/>
      </c>
      <c r="V32" s="46" t="str">
        <f t="shared" si="12"/>
        <v/>
      </c>
    </row>
    <row r="33" spans="1:22" x14ac:dyDescent="0.2">
      <c r="A33" s="1">
        <v>101</v>
      </c>
      <c r="B33" s="1" t="s">
        <v>52</v>
      </c>
      <c r="C33" s="8">
        <v>10</v>
      </c>
      <c r="D33" s="29">
        <f>SUMIFS('2013Figures'!$J:$J,'2013Figures'!$C:$C,$A33,'2013Figures'!$H:$H,$B33,'2013Figures'!$I:$I,$C33,'2013Figures'!$E:$E,$B$1)</f>
        <v>0</v>
      </c>
      <c r="E33" s="9">
        <f>SUMIFS('2013Figures'!$J:$J,'2013Figures'!$C:$C,$A33,'2013Figures'!$H:$H,$B33,'2013Figures'!$I:$I,$C33,'2013Figures'!$B:$B,"BrokerToCy",'2013Figures'!$G:$G,"E1",'2013Figures'!$E:$E,$B$1)</f>
        <v>0</v>
      </c>
      <c r="F33" s="9">
        <f>SUMIFS('2013Figures'!$J:$J,'2013Figures'!$C:$C,$A33,'2013Figures'!$H:$H,$B33,'2013Figures'!$I:$I,$C33,'2013Figures'!$B:$B,"BrokerToCy",'2013Figures'!$G:$G,"P1",'2013Figures'!$E:$E,$B$1)</f>
        <v>0</v>
      </c>
      <c r="G33" s="9">
        <f>SUMIFS('2013Figures'!$J:$J,'2013Figures'!$C:$C,$A33,'2013Figures'!$H:$H,$B33,'2013Figures'!$I:$I,$C33,'2013Figures'!$B:$B,"CyToBroker",'2013Figures'!$G:$G,"E1",'2013Figures'!$E:$E,$B$1)</f>
        <v>0</v>
      </c>
      <c r="H33" s="9">
        <f>SUMIFS('2013Figures'!$J:$J,'2013Figures'!$C:$C,$A33,'2013Figures'!$H:$H,$B33,'2013Figures'!$I:$I,$C33,'2013Figures'!$B:$B,"CyToBroker",'2013Figures'!$G:$G,"P1",'2013Figures'!$E:$E,$B$1)</f>
        <v>0</v>
      </c>
      <c r="J33" s="8">
        <v>201501</v>
      </c>
      <c r="L33" s="42">
        <f>SUMIFS('2012Figures'!$J:$J,'2012Figures'!$C:$C,$A33,'2012Figures'!$H:$H,$B33,'2012Figures'!$I:$I,$C33,'2012Figures'!$E:$E,$B$1)</f>
        <v>0</v>
      </c>
      <c r="M33" s="52">
        <f>SUMIFS('2012Figures'!$J:$J,'2012Figures'!$C:$C,$A33,'2012Figures'!$H:$H,$B33,'2012Figures'!$I:$I,$C33,'2012Figures'!$B:$B,"BrokerToCy",'2012Figures'!$G:$G,"E1",'2012Figures'!$E:$E,$B$1)</f>
        <v>0</v>
      </c>
      <c r="N33" s="52">
        <f>SUMIFS('2012Figures'!$J:$J,'2012Figures'!$C:$C,$A33,'2012Figures'!$H:$H,$B33,'2012Figures'!$I:$I,$C33,'2012Figures'!$B:$B,"BrokerToCy",'2012Figures'!$G:$G,"P1",'2012Figures'!$E:$E,$B$1)</f>
        <v>0</v>
      </c>
      <c r="O33" s="52">
        <f>SUMIFS('2012Figures'!$J:$J,'2012Figures'!$C:$C,$A33,'2012Figures'!$H:$H,$B33,'2012Figures'!$I:$I,$C33,'2012Figures'!$B:$B,"CyToBroker",'2012Figures'!$G:$G,"E1",'2012Figures'!$E:$E,$B$1)</f>
        <v>0</v>
      </c>
      <c r="P33" s="52">
        <f>SUMIFS('2012Figures'!$J:$J,'2012Figures'!$C:$C,$A33,'2012Figures'!$H:$H,$B33,'2012Figures'!$I:$I,$C33,'2012Figures'!$B:$B,"CyToBroker",'2012Figures'!$G:$G,"P1",'2012Figures'!$E:$E,$B$1)</f>
        <v>0</v>
      </c>
      <c r="R33" s="46" t="str">
        <f t="shared" si="12"/>
        <v/>
      </c>
      <c r="S33" s="46" t="str">
        <f t="shared" si="12"/>
        <v/>
      </c>
      <c r="T33" s="46" t="str">
        <f t="shared" si="12"/>
        <v/>
      </c>
      <c r="U33" s="46" t="str">
        <f t="shared" si="12"/>
        <v/>
      </c>
      <c r="V33" s="46" t="str">
        <f t="shared" si="12"/>
        <v/>
      </c>
    </row>
    <row r="34" spans="1:22" x14ac:dyDescent="0.2">
      <c r="A34" s="1">
        <v>101</v>
      </c>
      <c r="B34" s="1" t="s">
        <v>52</v>
      </c>
      <c r="C34" s="8">
        <v>9</v>
      </c>
      <c r="D34" s="29">
        <f>SUMIFS('2013Figures'!$J:$J,'2013Figures'!$C:$C,$A34,'2013Figures'!$H:$H,$B34,'2013Figures'!$I:$I,$C34,'2013Figures'!$E:$E,$B$1)</f>
        <v>0</v>
      </c>
      <c r="E34" s="9">
        <f>SUMIFS('2013Figures'!$J:$J,'2013Figures'!$C:$C,$A34,'2013Figures'!$H:$H,$B34,'2013Figures'!$I:$I,$C34,'2013Figures'!$B:$B,"BrokerToCy",'2013Figures'!$G:$G,"E1",'2013Figures'!$E:$E,$B$1)</f>
        <v>0</v>
      </c>
      <c r="F34" s="9">
        <f>SUMIFS('2013Figures'!$J:$J,'2013Figures'!$C:$C,$A34,'2013Figures'!$H:$H,$B34,'2013Figures'!$I:$I,$C34,'2013Figures'!$B:$B,"BrokerToCy",'2013Figures'!$G:$G,"P1",'2013Figures'!$E:$E,$B$1)</f>
        <v>0</v>
      </c>
      <c r="G34" s="9">
        <f>SUMIFS('2013Figures'!$J:$J,'2013Figures'!$C:$C,$A34,'2013Figures'!$H:$H,$B34,'2013Figures'!$I:$I,$C34,'2013Figures'!$B:$B,"CyToBroker",'2013Figures'!$G:$G,"E1",'2013Figures'!$E:$E,$B$1)</f>
        <v>0</v>
      </c>
      <c r="H34" s="9">
        <f>SUMIFS('2013Figures'!$J:$J,'2013Figures'!$C:$C,$A34,'2013Figures'!$H:$H,$B34,'2013Figures'!$I:$I,$C34,'2013Figures'!$B:$B,"CyToBroker",'2013Figures'!$G:$G,"P1",'2013Figures'!$E:$E,$B$1)</f>
        <v>0</v>
      </c>
      <c r="J34" s="8">
        <v>201401</v>
      </c>
      <c r="L34" s="42">
        <f>SUMIFS('2012Figures'!$J:$J,'2012Figures'!$C:$C,$A34,'2012Figures'!$H:$H,$B34,'2012Figures'!$I:$I,$C34,'2012Figures'!$E:$E,$B$1)</f>
        <v>0</v>
      </c>
      <c r="M34" s="52">
        <f>SUMIFS('2012Figures'!$J:$J,'2012Figures'!$C:$C,$A34,'2012Figures'!$H:$H,$B34,'2012Figures'!$I:$I,$C34,'2012Figures'!$B:$B,"BrokerToCy",'2012Figures'!$G:$G,"E1",'2012Figures'!$E:$E,$B$1)</f>
        <v>0</v>
      </c>
      <c r="N34" s="52">
        <f>SUMIFS('2012Figures'!$J:$J,'2012Figures'!$C:$C,$A34,'2012Figures'!$H:$H,$B34,'2012Figures'!$I:$I,$C34,'2012Figures'!$B:$B,"BrokerToCy",'2012Figures'!$G:$G,"P1",'2012Figures'!$E:$E,$B$1)</f>
        <v>0</v>
      </c>
      <c r="O34" s="52">
        <f>SUMIFS('2012Figures'!$J:$J,'2012Figures'!$C:$C,$A34,'2012Figures'!$H:$H,$B34,'2012Figures'!$I:$I,$C34,'2012Figures'!$B:$B,"CyToBroker",'2012Figures'!$G:$G,"E1",'2012Figures'!$E:$E,$B$1)</f>
        <v>0</v>
      </c>
      <c r="P34" s="52">
        <f>SUMIFS('2012Figures'!$J:$J,'2012Figures'!$C:$C,$A34,'2012Figures'!$H:$H,$B34,'2012Figures'!$I:$I,$C34,'2012Figures'!$B:$B,"CyToBroker",'2012Figures'!$G:$G,"P1",'2012Figures'!$E:$E,$B$1)</f>
        <v>0</v>
      </c>
      <c r="R34" s="46" t="str">
        <f t="shared" si="12"/>
        <v/>
      </c>
      <c r="S34" s="46" t="str">
        <f t="shared" si="12"/>
        <v/>
      </c>
      <c r="T34" s="46" t="str">
        <f t="shared" si="12"/>
        <v/>
      </c>
      <c r="U34" s="46" t="str">
        <f t="shared" si="12"/>
        <v/>
      </c>
      <c r="V34" s="46" t="str">
        <f t="shared" si="12"/>
        <v/>
      </c>
    </row>
    <row r="35" spans="1:22" x14ac:dyDescent="0.2">
      <c r="A35" s="1">
        <v>101</v>
      </c>
      <c r="B35" s="1" t="s">
        <v>52</v>
      </c>
      <c r="C35" s="8">
        <v>8</v>
      </c>
      <c r="D35" s="29">
        <f>SUMIFS('2013Figures'!$J:$J,'2013Figures'!$C:$C,$A35,'2013Figures'!$H:$H,$B35,'2013Figures'!$I:$I,$C35,'2013Figures'!$E:$E,$B$1)</f>
        <v>0</v>
      </c>
      <c r="E35" s="9">
        <f>SUMIFS('2013Figures'!$J:$J,'2013Figures'!$C:$C,$A35,'2013Figures'!$H:$H,$B35,'2013Figures'!$I:$I,$C35,'2013Figures'!$B:$B,"BrokerToCy",'2013Figures'!$G:$G,"E1",'2013Figures'!$E:$E,$B$1)</f>
        <v>0</v>
      </c>
      <c r="F35" s="9">
        <f>SUMIFS('2013Figures'!$J:$J,'2013Figures'!$C:$C,$A35,'2013Figures'!$H:$H,$B35,'2013Figures'!$I:$I,$C35,'2013Figures'!$B:$B,"BrokerToCy",'2013Figures'!$G:$G,"P1",'2013Figures'!$E:$E,$B$1)</f>
        <v>0</v>
      </c>
      <c r="G35" s="9">
        <f>SUMIFS('2013Figures'!$J:$J,'2013Figures'!$C:$C,$A35,'2013Figures'!$H:$H,$B35,'2013Figures'!$I:$I,$C35,'2013Figures'!$B:$B,"CyToBroker",'2013Figures'!$G:$G,"E1",'2013Figures'!$E:$E,$B$1)</f>
        <v>0</v>
      </c>
      <c r="H35" s="9">
        <f>SUMIFS('2013Figures'!$J:$J,'2013Figures'!$C:$C,$A35,'2013Figures'!$H:$H,$B35,'2013Figures'!$I:$I,$C35,'2013Figures'!$B:$B,"CyToBroker",'2013Figures'!$G:$G,"P1",'2013Figures'!$E:$E,$B$1)</f>
        <v>0</v>
      </c>
      <c r="I35" s="30"/>
      <c r="J35" s="31">
        <v>201301</v>
      </c>
      <c r="K35" s="30"/>
      <c r="L35" s="42">
        <f>SUMIFS('2012Figures'!$J:$J,'2012Figures'!$C:$C,$A35,'2012Figures'!$H:$H,$B35,'2012Figures'!$I:$I,$C35,'2012Figures'!$E:$E,$B$1)</f>
        <v>0</v>
      </c>
      <c r="M35" s="52">
        <f>SUMIFS('2012Figures'!$J:$J,'2012Figures'!$C:$C,$A35,'2012Figures'!$H:$H,$B35,'2012Figures'!$I:$I,$C35,'2012Figures'!$B:$B,"BrokerToCy",'2012Figures'!$G:$G,"E1",'2012Figures'!$E:$E,$B$1)</f>
        <v>0</v>
      </c>
      <c r="N35" s="52">
        <f>SUMIFS('2012Figures'!$J:$J,'2012Figures'!$C:$C,$A35,'2012Figures'!$H:$H,$B35,'2012Figures'!$I:$I,$C35,'2012Figures'!$B:$B,"BrokerToCy",'2012Figures'!$G:$G,"P1",'2012Figures'!$E:$E,$B$1)</f>
        <v>0</v>
      </c>
      <c r="O35" s="52">
        <f>SUMIFS('2012Figures'!$J:$J,'2012Figures'!$C:$C,$A35,'2012Figures'!$H:$H,$B35,'2012Figures'!$I:$I,$C35,'2012Figures'!$B:$B,"CyToBroker",'2012Figures'!$G:$G,"E1",'2012Figures'!$E:$E,$B$1)</f>
        <v>0</v>
      </c>
      <c r="P35" s="52">
        <f>SUMIFS('2012Figures'!$J:$J,'2012Figures'!$C:$C,$A35,'2012Figures'!$H:$H,$B35,'2012Figures'!$I:$I,$C35,'2012Figures'!$B:$B,"CyToBroker",'2012Figures'!$G:$G,"P1",'2012Figures'!$E:$E,$B$1)</f>
        <v>0</v>
      </c>
      <c r="Q35" s="30"/>
      <c r="R35" s="46" t="str">
        <f t="shared" si="12"/>
        <v/>
      </c>
      <c r="S35" s="46" t="str">
        <f t="shared" si="12"/>
        <v/>
      </c>
      <c r="T35" s="46" t="str">
        <f t="shared" si="12"/>
        <v/>
      </c>
      <c r="U35" s="46" t="str">
        <f t="shared" si="12"/>
        <v/>
      </c>
      <c r="V35" s="46" t="str">
        <f t="shared" si="12"/>
        <v/>
      </c>
    </row>
    <row r="36" spans="1:22" x14ac:dyDescent="0.2">
      <c r="A36" s="1">
        <v>101</v>
      </c>
      <c r="B36" s="1" t="s">
        <v>52</v>
      </c>
      <c r="C36" s="8">
        <v>7</v>
      </c>
      <c r="D36" s="29">
        <f>SUMIFS('2013Figures'!$J:$J,'2013Figures'!$C:$C,$A36,'2013Figures'!$H:$H,$B36,'2013Figures'!$I:$I,$C36,'2013Figures'!$E:$E,$B$1)</f>
        <v>0</v>
      </c>
      <c r="E36" s="9">
        <f>SUMIFS('2013Figures'!$J:$J,'2013Figures'!$C:$C,$A36,'2013Figures'!$H:$H,$B36,'2013Figures'!$I:$I,$C36,'2013Figures'!$B:$B,"BrokerToCy",'2013Figures'!$G:$G,"E1",'2013Figures'!$E:$E,$B$1)</f>
        <v>0</v>
      </c>
      <c r="F36" s="9">
        <f>SUMIFS('2013Figures'!$J:$J,'2013Figures'!$C:$C,$A36,'2013Figures'!$H:$H,$B36,'2013Figures'!$I:$I,$C36,'2013Figures'!$B:$B,"BrokerToCy",'2013Figures'!$G:$G,"P1",'2013Figures'!$E:$E,$B$1)</f>
        <v>0</v>
      </c>
      <c r="G36" s="9">
        <f>SUMIFS('2013Figures'!$J:$J,'2013Figures'!$C:$C,$A36,'2013Figures'!$H:$H,$B36,'2013Figures'!$I:$I,$C36,'2013Figures'!$B:$B,"CyToBroker",'2013Figures'!$G:$G,"E1",'2013Figures'!$E:$E,$B$1)</f>
        <v>0</v>
      </c>
      <c r="H36" s="9">
        <f>SUMIFS('2013Figures'!$J:$J,'2013Figures'!$C:$C,$A36,'2013Figures'!$H:$H,$B36,'2013Figures'!$I:$I,$C36,'2013Figures'!$B:$B,"CyToBroker",'2013Figures'!$G:$G,"P1",'2013Figures'!$E:$E,$B$1)</f>
        <v>0</v>
      </c>
      <c r="J36" s="8">
        <v>201201</v>
      </c>
      <c r="L36" s="42">
        <f>SUMIFS('2012Figures'!$J:$J,'2012Figures'!$C:$C,$A36,'2012Figures'!$H:$H,$B36,'2012Figures'!$I:$I,$C36,'2012Figures'!$E:$E,$B$1)</f>
        <v>0</v>
      </c>
      <c r="M36" s="52">
        <f>SUMIFS('2012Figures'!$J:$J,'2012Figures'!$C:$C,$A36,'2012Figures'!$H:$H,$B36,'2012Figures'!$I:$I,$C36,'2012Figures'!$B:$B,"BrokerToCy",'2012Figures'!$G:$G,"E1",'2012Figures'!$E:$E,$B$1)</f>
        <v>0</v>
      </c>
      <c r="N36" s="52">
        <f>SUMIFS('2012Figures'!$J:$J,'2012Figures'!$C:$C,$A36,'2012Figures'!$H:$H,$B36,'2012Figures'!$I:$I,$C36,'2012Figures'!$B:$B,"BrokerToCy",'2012Figures'!$G:$G,"P1",'2012Figures'!$E:$E,$B$1)</f>
        <v>0</v>
      </c>
      <c r="O36" s="52">
        <f>SUMIFS('2012Figures'!$J:$J,'2012Figures'!$C:$C,$A36,'2012Figures'!$H:$H,$B36,'2012Figures'!$I:$I,$C36,'2012Figures'!$B:$B,"CyToBroker",'2012Figures'!$G:$G,"E1",'2012Figures'!$E:$E,$B$1)</f>
        <v>0</v>
      </c>
      <c r="P36" s="52">
        <f>SUMIFS('2012Figures'!$J:$J,'2012Figures'!$C:$C,$A36,'2012Figures'!$H:$H,$B36,'2012Figures'!$I:$I,$C36,'2012Figures'!$B:$B,"CyToBroker",'2012Figures'!$G:$G,"P1",'2012Figures'!$E:$E,$B$1)</f>
        <v>0</v>
      </c>
      <c r="R36" s="46" t="str">
        <f t="shared" si="12"/>
        <v/>
      </c>
      <c r="S36" s="46" t="str">
        <f t="shared" si="12"/>
        <v/>
      </c>
      <c r="T36" s="46" t="str">
        <f t="shared" si="12"/>
        <v/>
      </c>
      <c r="U36" s="46" t="str">
        <f t="shared" si="12"/>
        <v/>
      </c>
      <c r="V36" s="46" t="str">
        <f t="shared" si="12"/>
        <v/>
      </c>
    </row>
    <row r="37" spans="1:22" x14ac:dyDescent="0.2">
      <c r="A37" s="1">
        <v>101</v>
      </c>
      <c r="B37" s="1" t="s">
        <v>52</v>
      </c>
      <c r="C37" s="8">
        <v>6</v>
      </c>
      <c r="D37" s="29">
        <f>SUMIFS('2013Figures'!$J:$J,'2013Figures'!$C:$C,$A37,'2013Figures'!$H:$H,$B37,'2013Figures'!$I:$I,$C37,'2013Figures'!$E:$E,$B$1)</f>
        <v>0</v>
      </c>
      <c r="E37" s="9">
        <f>SUMIFS('2013Figures'!$J:$J,'2013Figures'!$C:$C,$A37,'2013Figures'!$H:$H,$B37,'2013Figures'!$I:$I,$C37,'2013Figures'!$B:$B,"BrokerToCy",'2013Figures'!$G:$G,"E1",'2013Figures'!$E:$E,$B$1)</f>
        <v>0</v>
      </c>
      <c r="F37" s="9">
        <f>SUMIFS('2013Figures'!$J:$J,'2013Figures'!$C:$C,$A37,'2013Figures'!$H:$H,$B37,'2013Figures'!$I:$I,$C37,'2013Figures'!$B:$B,"BrokerToCy",'2013Figures'!$G:$G,"P1",'2013Figures'!$E:$E,$B$1)</f>
        <v>0</v>
      </c>
      <c r="G37" s="9">
        <f>SUMIFS('2013Figures'!$J:$J,'2013Figures'!$C:$C,$A37,'2013Figures'!$H:$H,$B37,'2013Figures'!$I:$I,$C37,'2013Figures'!$B:$B,"CyToBroker",'2013Figures'!$G:$G,"E1",'2013Figures'!$E:$E,$B$1)</f>
        <v>0</v>
      </c>
      <c r="H37" s="9">
        <f>SUMIFS('2013Figures'!$J:$J,'2013Figures'!$C:$C,$A37,'2013Figures'!$H:$H,$B37,'2013Figures'!$I:$I,$C37,'2013Figures'!$B:$B,"CyToBroker",'2013Figures'!$G:$G,"P1",'2013Figures'!$E:$E,$B$1)</f>
        <v>0</v>
      </c>
      <c r="J37" s="8">
        <v>201101</v>
      </c>
      <c r="L37" s="42">
        <f>SUMIFS('2012Figures'!$J:$J,'2012Figures'!$C:$C,$A37,'2012Figures'!$H:$H,$B37,'2012Figures'!$I:$I,$C37,'2012Figures'!$E:$E,$B$1)</f>
        <v>0</v>
      </c>
      <c r="M37" s="52">
        <f>SUMIFS('2012Figures'!$J:$J,'2012Figures'!$C:$C,$A37,'2012Figures'!$H:$H,$B37,'2012Figures'!$I:$I,$C37,'2012Figures'!$B:$B,"BrokerToCy",'2012Figures'!$G:$G,"E1",'2012Figures'!$E:$E,$B$1)</f>
        <v>0</v>
      </c>
      <c r="N37" s="52">
        <f>SUMIFS('2012Figures'!$J:$J,'2012Figures'!$C:$C,$A37,'2012Figures'!$H:$H,$B37,'2012Figures'!$I:$I,$C37,'2012Figures'!$B:$B,"BrokerToCy",'2012Figures'!$G:$G,"P1",'2012Figures'!$E:$E,$B$1)</f>
        <v>0</v>
      </c>
      <c r="O37" s="52">
        <f>SUMIFS('2012Figures'!$J:$J,'2012Figures'!$C:$C,$A37,'2012Figures'!$H:$H,$B37,'2012Figures'!$I:$I,$C37,'2012Figures'!$B:$B,"CyToBroker",'2012Figures'!$G:$G,"E1",'2012Figures'!$E:$E,$B$1)</f>
        <v>0</v>
      </c>
      <c r="P37" s="52">
        <f>SUMIFS('2012Figures'!$J:$J,'2012Figures'!$C:$C,$A37,'2012Figures'!$H:$H,$B37,'2012Figures'!$I:$I,$C37,'2012Figures'!$B:$B,"CyToBroker",'2012Figures'!$G:$G,"P1",'2012Figures'!$E:$E,$B$1)</f>
        <v>0</v>
      </c>
      <c r="R37" s="46" t="str">
        <f t="shared" si="12"/>
        <v/>
      </c>
      <c r="S37" s="46" t="str">
        <f t="shared" si="12"/>
        <v/>
      </c>
      <c r="T37" s="46" t="str">
        <f t="shared" si="12"/>
        <v/>
      </c>
      <c r="U37" s="46" t="str">
        <f t="shared" si="12"/>
        <v/>
      </c>
      <c r="V37" s="46" t="str">
        <f t="shared" si="12"/>
        <v/>
      </c>
    </row>
    <row r="38" spans="1:22" x14ac:dyDescent="0.2">
      <c r="A38" s="1">
        <v>101</v>
      </c>
      <c r="B38" s="1" t="s">
        <v>52</v>
      </c>
      <c r="C38" s="8">
        <v>5</v>
      </c>
      <c r="D38" s="29">
        <f>SUMIFS('2013Figures'!$J:$J,'2013Figures'!$C:$C,$A38,'2013Figures'!$H:$H,$B38,'2013Figures'!$I:$I,$C38,'2013Figures'!$E:$E,$B$1)</f>
        <v>0</v>
      </c>
      <c r="E38" s="9">
        <f>SUMIFS('2013Figures'!$J:$J,'2013Figures'!$C:$C,$A38,'2013Figures'!$H:$H,$B38,'2013Figures'!$I:$I,$C38,'2013Figures'!$B:$B,"BrokerToCy",'2013Figures'!$G:$G,"E1",'2013Figures'!$E:$E,$B$1)</f>
        <v>0</v>
      </c>
      <c r="F38" s="9">
        <f>SUMIFS('2013Figures'!$J:$J,'2013Figures'!$C:$C,$A38,'2013Figures'!$H:$H,$B38,'2013Figures'!$I:$I,$C38,'2013Figures'!$B:$B,"BrokerToCy",'2013Figures'!$G:$G,"P1",'2013Figures'!$E:$E,$B$1)</f>
        <v>0</v>
      </c>
      <c r="G38" s="9">
        <f>SUMIFS('2013Figures'!$J:$J,'2013Figures'!$C:$C,$A38,'2013Figures'!$H:$H,$B38,'2013Figures'!$I:$I,$C38,'2013Figures'!$B:$B,"CyToBroker",'2013Figures'!$G:$G,"E1",'2013Figures'!$E:$E,$B$1)</f>
        <v>0</v>
      </c>
      <c r="H38" s="9">
        <f>SUMIFS('2013Figures'!$J:$J,'2013Figures'!$C:$C,$A38,'2013Figures'!$H:$H,$B38,'2013Figures'!$I:$I,$C38,'2013Figures'!$B:$B,"CyToBroker",'2013Figures'!$G:$G,"P1",'2013Figures'!$E:$E,$B$1)</f>
        <v>0</v>
      </c>
      <c r="J38" s="8">
        <v>201001</v>
      </c>
      <c r="L38" s="42">
        <f>SUMIFS('2012Figures'!$J:$J,'2012Figures'!$C:$C,$A38,'2012Figures'!$H:$H,$B38,'2012Figures'!$I:$I,$C38,'2012Figures'!$E:$E,$B$1)</f>
        <v>0</v>
      </c>
      <c r="M38" s="52">
        <f>SUMIFS('2012Figures'!$J:$J,'2012Figures'!$C:$C,$A38,'2012Figures'!$H:$H,$B38,'2012Figures'!$I:$I,$C38,'2012Figures'!$B:$B,"BrokerToCy",'2012Figures'!$G:$G,"E1",'2012Figures'!$E:$E,$B$1)</f>
        <v>0</v>
      </c>
      <c r="N38" s="52">
        <f>SUMIFS('2012Figures'!$J:$J,'2012Figures'!$C:$C,$A38,'2012Figures'!$H:$H,$B38,'2012Figures'!$I:$I,$C38,'2012Figures'!$B:$B,"BrokerToCy",'2012Figures'!$G:$G,"P1",'2012Figures'!$E:$E,$B$1)</f>
        <v>0</v>
      </c>
      <c r="O38" s="52">
        <f>SUMIFS('2012Figures'!$J:$J,'2012Figures'!$C:$C,$A38,'2012Figures'!$H:$H,$B38,'2012Figures'!$I:$I,$C38,'2012Figures'!$B:$B,"CyToBroker",'2012Figures'!$G:$G,"E1",'2012Figures'!$E:$E,$B$1)</f>
        <v>0</v>
      </c>
      <c r="P38" s="52">
        <f>SUMIFS('2012Figures'!$J:$J,'2012Figures'!$C:$C,$A38,'2012Figures'!$H:$H,$B38,'2012Figures'!$I:$I,$C38,'2012Figures'!$B:$B,"CyToBroker",'2012Figures'!$G:$G,"P1",'2012Figures'!$E:$E,$B$1)</f>
        <v>0</v>
      </c>
      <c r="R38" s="46" t="str">
        <f t="shared" si="12"/>
        <v/>
      </c>
      <c r="S38" s="46" t="str">
        <f t="shared" si="12"/>
        <v/>
      </c>
      <c r="T38" s="46" t="str">
        <f t="shared" si="12"/>
        <v/>
      </c>
      <c r="U38" s="46" t="str">
        <f t="shared" si="12"/>
        <v/>
      </c>
      <c r="V38" s="46" t="str">
        <f t="shared" si="12"/>
        <v/>
      </c>
    </row>
    <row r="39" spans="1:22" x14ac:dyDescent="0.2">
      <c r="A39" s="1">
        <v>101</v>
      </c>
      <c r="B39" s="1" t="s">
        <v>52</v>
      </c>
      <c r="C39" s="8">
        <v>4</v>
      </c>
      <c r="D39" s="29">
        <f>SUMIFS('2013Figures'!$J:$J,'2013Figures'!$C:$C,$A39,'2013Figures'!$H:$H,$B39,'2013Figures'!$I:$I,$C39,'2013Figures'!$E:$E,$B$1)</f>
        <v>45</v>
      </c>
      <c r="E39" s="9">
        <f>SUMIFS('2013Figures'!$J:$J,'2013Figures'!$C:$C,$A39,'2013Figures'!$H:$H,$B39,'2013Figures'!$I:$I,$C39,'2013Figures'!$B:$B,"BrokerToCy",'2013Figures'!$G:$G,"E1",'2013Figures'!$E:$E,$B$1)</f>
        <v>0</v>
      </c>
      <c r="F39" s="9">
        <f>SUMIFS('2013Figures'!$J:$J,'2013Figures'!$C:$C,$A39,'2013Figures'!$H:$H,$B39,'2013Figures'!$I:$I,$C39,'2013Figures'!$B:$B,"BrokerToCy",'2013Figures'!$G:$G,"P1",'2013Figures'!$E:$E,$B$1)</f>
        <v>0</v>
      </c>
      <c r="G39" s="9">
        <f>SUMIFS('2013Figures'!$J:$J,'2013Figures'!$C:$C,$A39,'2013Figures'!$H:$H,$B39,'2013Figures'!$I:$I,$C39,'2013Figures'!$B:$B,"CyToBroker",'2013Figures'!$G:$G,"E1",'2013Figures'!$E:$E,$B$1)</f>
        <v>45</v>
      </c>
      <c r="H39" s="9">
        <f>SUMIFS('2013Figures'!$J:$J,'2013Figures'!$C:$C,$A39,'2013Figures'!$H:$H,$B39,'2013Figures'!$I:$I,$C39,'2013Figures'!$B:$B,"CyToBroker",'2013Figures'!$G:$G,"P1",'2013Figures'!$E:$E,$B$1)</f>
        <v>0</v>
      </c>
      <c r="J39" s="8">
        <v>200901</v>
      </c>
      <c r="L39" s="42">
        <f>SUMIFS('2012Figures'!$J:$J,'2012Figures'!$C:$C,$A39,'2012Figures'!$H:$H,$B39,'2012Figures'!$I:$I,$C39,'2012Figures'!$E:$E,$B$1)</f>
        <v>35</v>
      </c>
      <c r="M39" s="52">
        <f>SUMIFS('2012Figures'!$J:$J,'2012Figures'!$C:$C,$A39,'2012Figures'!$H:$H,$B39,'2012Figures'!$I:$I,$C39,'2012Figures'!$B:$B,"BrokerToCy",'2012Figures'!$G:$G,"E1",'2012Figures'!$E:$E,$B$1)</f>
        <v>0</v>
      </c>
      <c r="N39" s="52">
        <f>SUMIFS('2012Figures'!$J:$J,'2012Figures'!$C:$C,$A39,'2012Figures'!$H:$H,$B39,'2012Figures'!$I:$I,$C39,'2012Figures'!$B:$B,"BrokerToCy",'2012Figures'!$G:$G,"P1",'2012Figures'!$E:$E,$B$1)</f>
        <v>0</v>
      </c>
      <c r="O39" s="52">
        <f>SUMIFS('2012Figures'!$J:$J,'2012Figures'!$C:$C,$A39,'2012Figures'!$H:$H,$B39,'2012Figures'!$I:$I,$C39,'2012Figures'!$B:$B,"CyToBroker",'2012Figures'!$G:$G,"E1",'2012Figures'!$E:$E,$B$1)</f>
        <v>35</v>
      </c>
      <c r="P39" s="52">
        <f>SUMIFS('2012Figures'!$J:$J,'2012Figures'!$C:$C,$A39,'2012Figures'!$H:$H,$B39,'2012Figures'!$I:$I,$C39,'2012Figures'!$B:$B,"CyToBroker",'2012Figures'!$G:$G,"P1",'2012Figures'!$E:$E,$B$1)</f>
        <v>0</v>
      </c>
      <c r="R39" s="46">
        <f t="shared" si="12"/>
        <v>0.28999999999999998</v>
      </c>
      <c r="S39" s="46" t="str">
        <f t="shared" si="12"/>
        <v/>
      </c>
      <c r="T39" s="46" t="str">
        <f t="shared" si="12"/>
        <v/>
      </c>
      <c r="U39" s="46">
        <f t="shared" si="12"/>
        <v>0.28999999999999998</v>
      </c>
      <c r="V39" s="46" t="str">
        <f t="shared" si="12"/>
        <v/>
      </c>
    </row>
    <row r="40" spans="1:22" x14ac:dyDescent="0.2">
      <c r="A40" s="1">
        <v>101</v>
      </c>
      <c r="B40" s="1" t="s">
        <v>52</v>
      </c>
      <c r="C40" s="8">
        <v>3</v>
      </c>
      <c r="D40" s="29">
        <f>SUMIFS('2013Figures'!$J:$J,'2013Figures'!$C:$C,$A40,'2013Figures'!$H:$H,$B40,'2013Figures'!$I:$I,$C40,'2013Figures'!$E:$E,$B$1)</f>
        <v>0</v>
      </c>
      <c r="E40" s="9">
        <f>SUMIFS('2013Figures'!$J:$J,'2013Figures'!$C:$C,$A40,'2013Figures'!$H:$H,$B40,'2013Figures'!$I:$I,$C40,'2013Figures'!$B:$B,"BrokerToCy",'2013Figures'!$G:$G,"E1",'2013Figures'!$E:$E,$B$1)</f>
        <v>0</v>
      </c>
      <c r="F40" s="9">
        <f>SUMIFS('2013Figures'!$J:$J,'2013Figures'!$C:$C,$A40,'2013Figures'!$H:$H,$B40,'2013Figures'!$I:$I,$C40,'2013Figures'!$B:$B,"BrokerToCy",'2013Figures'!$G:$G,"P1",'2013Figures'!$E:$E,$B$1)</f>
        <v>0</v>
      </c>
      <c r="G40" s="9">
        <f>SUMIFS('2013Figures'!$J:$J,'2013Figures'!$C:$C,$A40,'2013Figures'!$H:$H,$B40,'2013Figures'!$I:$I,$C40,'2013Figures'!$B:$B,"CyToBroker",'2013Figures'!$G:$G,"E1",'2013Figures'!$E:$E,$B$1)</f>
        <v>0</v>
      </c>
      <c r="H40" s="9">
        <f>SUMIFS('2013Figures'!$J:$J,'2013Figures'!$C:$C,$A40,'2013Figures'!$H:$H,$B40,'2013Figures'!$I:$I,$C40,'2013Figures'!$B:$B,"CyToBroker",'2013Figures'!$G:$G,"P1",'2013Figures'!$E:$E,$B$1)</f>
        <v>0</v>
      </c>
      <c r="J40" s="8">
        <v>200801</v>
      </c>
      <c r="L40" s="42">
        <f>SUMIFS('2012Figures'!$J:$J,'2012Figures'!$C:$C,$A40,'2012Figures'!$H:$H,$B40,'2012Figures'!$I:$I,$C40,'2012Figures'!$E:$E,$B$1)</f>
        <v>0</v>
      </c>
      <c r="M40" s="52">
        <f>SUMIFS('2012Figures'!$J:$J,'2012Figures'!$C:$C,$A40,'2012Figures'!$H:$H,$B40,'2012Figures'!$I:$I,$C40,'2012Figures'!$B:$B,"BrokerToCy",'2012Figures'!$G:$G,"E1",'2012Figures'!$E:$E,$B$1)</f>
        <v>0</v>
      </c>
      <c r="N40" s="52">
        <f>SUMIFS('2012Figures'!$J:$J,'2012Figures'!$C:$C,$A40,'2012Figures'!$H:$H,$B40,'2012Figures'!$I:$I,$C40,'2012Figures'!$B:$B,"BrokerToCy",'2012Figures'!$G:$G,"P1",'2012Figures'!$E:$E,$B$1)</f>
        <v>0</v>
      </c>
      <c r="O40" s="52">
        <f>SUMIFS('2012Figures'!$J:$J,'2012Figures'!$C:$C,$A40,'2012Figures'!$H:$H,$B40,'2012Figures'!$I:$I,$C40,'2012Figures'!$B:$B,"CyToBroker",'2012Figures'!$G:$G,"E1",'2012Figures'!$E:$E,$B$1)</f>
        <v>0</v>
      </c>
      <c r="P40" s="52">
        <f>SUMIFS('2012Figures'!$J:$J,'2012Figures'!$C:$C,$A40,'2012Figures'!$H:$H,$B40,'2012Figures'!$I:$I,$C40,'2012Figures'!$B:$B,"CyToBroker",'2012Figures'!$G:$G,"P1",'2012Figures'!$E:$E,$B$1)</f>
        <v>0</v>
      </c>
      <c r="R40" s="46" t="str">
        <f t="shared" si="12"/>
        <v/>
      </c>
      <c r="S40" s="46" t="str">
        <f t="shared" si="12"/>
        <v/>
      </c>
      <c r="T40" s="46" t="str">
        <f t="shared" si="12"/>
        <v/>
      </c>
      <c r="U40" s="46" t="str">
        <f t="shared" si="12"/>
        <v/>
      </c>
      <c r="V40" s="46" t="str">
        <f t="shared" si="12"/>
        <v/>
      </c>
    </row>
    <row r="41" spans="1:22" x14ac:dyDescent="0.2">
      <c r="A41" s="1">
        <v>101</v>
      </c>
      <c r="B41" s="1" t="s">
        <v>52</v>
      </c>
      <c r="C41" s="8">
        <v>2</v>
      </c>
      <c r="D41" s="29">
        <f>SUMIFS('2013Figures'!$J:$J,'2013Figures'!$C:$C,$A41,'2013Figures'!$H:$H,$B41,'2013Figures'!$I:$I,$C41,'2013Figures'!$E:$E,$B$1)</f>
        <v>0</v>
      </c>
      <c r="E41" s="9">
        <f>SUMIFS('2013Figures'!$J:$J,'2013Figures'!$C:$C,$A41,'2013Figures'!$H:$H,$B41,'2013Figures'!$I:$I,$C41,'2013Figures'!$B:$B,"BrokerToCy",'2013Figures'!$G:$G,"E1",'2013Figures'!$E:$E,$B$1)</f>
        <v>0</v>
      </c>
      <c r="F41" s="9">
        <f>SUMIFS('2013Figures'!$J:$J,'2013Figures'!$C:$C,$A41,'2013Figures'!$H:$H,$B41,'2013Figures'!$I:$I,$C41,'2013Figures'!$B:$B,"BrokerToCy",'2013Figures'!$G:$G,"P1",'2013Figures'!$E:$E,$B$1)</f>
        <v>0</v>
      </c>
      <c r="G41" s="9">
        <f>SUMIFS('2013Figures'!$J:$J,'2013Figures'!$C:$C,$A41,'2013Figures'!$H:$H,$B41,'2013Figures'!$I:$I,$C41,'2013Figures'!$B:$B,"CyToBroker",'2013Figures'!$G:$G,"E1",'2013Figures'!$E:$E,$B$1)</f>
        <v>0</v>
      </c>
      <c r="H41" s="9">
        <f>SUMIFS('2013Figures'!$J:$J,'2013Figures'!$C:$C,$A41,'2013Figures'!$H:$H,$B41,'2013Figures'!$I:$I,$C41,'2013Figures'!$B:$B,"CyToBroker",'2013Figures'!$G:$G,"P1",'2013Figures'!$E:$E,$B$1)</f>
        <v>0</v>
      </c>
      <c r="J41" s="8">
        <v>200701</v>
      </c>
      <c r="L41" s="42">
        <f>SUMIFS('2012Figures'!$J:$J,'2012Figures'!$C:$C,$A41,'2012Figures'!$H:$H,$B41,'2012Figures'!$I:$I,$C41,'2012Figures'!$E:$E,$B$1)</f>
        <v>0</v>
      </c>
      <c r="M41" s="52">
        <f>SUMIFS('2012Figures'!$J:$J,'2012Figures'!$C:$C,$A41,'2012Figures'!$H:$H,$B41,'2012Figures'!$I:$I,$C41,'2012Figures'!$B:$B,"BrokerToCy",'2012Figures'!$G:$G,"E1",'2012Figures'!$E:$E,$B$1)</f>
        <v>0</v>
      </c>
      <c r="N41" s="52">
        <f>SUMIFS('2012Figures'!$J:$J,'2012Figures'!$C:$C,$A41,'2012Figures'!$H:$H,$B41,'2012Figures'!$I:$I,$C41,'2012Figures'!$B:$B,"BrokerToCy",'2012Figures'!$G:$G,"P1",'2012Figures'!$E:$E,$B$1)</f>
        <v>0</v>
      </c>
      <c r="O41" s="52">
        <f>SUMIFS('2012Figures'!$J:$J,'2012Figures'!$C:$C,$A41,'2012Figures'!$H:$H,$B41,'2012Figures'!$I:$I,$C41,'2012Figures'!$B:$B,"CyToBroker",'2012Figures'!$G:$G,"E1",'2012Figures'!$E:$E,$B$1)</f>
        <v>0</v>
      </c>
      <c r="P41" s="52">
        <f>SUMIFS('2012Figures'!$J:$J,'2012Figures'!$C:$C,$A41,'2012Figures'!$H:$H,$B41,'2012Figures'!$I:$I,$C41,'2012Figures'!$B:$B,"CyToBroker",'2012Figures'!$G:$G,"P1",'2012Figures'!$E:$E,$B$1)</f>
        <v>0</v>
      </c>
      <c r="R41" s="46" t="str">
        <f t="shared" si="12"/>
        <v/>
      </c>
      <c r="S41" s="46" t="str">
        <f t="shared" si="12"/>
        <v/>
      </c>
      <c r="T41" s="46" t="str">
        <f t="shared" si="12"/>
        <v/>
      </c>
      <c r="U41" s="46" t="str">
        <f t="shared" si="12"/>
        <v/>
      </c>
      <c r="V41" s="46" t="str">
        <f t="shared" si="12"/>
        <v/>
      </c>
    </row>
    <row r="42" spans="1:22" x14ac:dyDescent="0.2">
      <c r="A42" s="1">
        <v>101</v>
      </c>
      <c r="B42" s="1" t="s">
        <v>52</v>
      </c>
      <c r="C42" s="8">
        <v>1</v>
      </c>
      <c r="D42" s="29">
        <f>SUMIFS('2013Figures'!$J:$J,'2013Figures'!$C:$C,$A42,'2013Figures'!$H:$H,$B42,'2013Figures'!$I:$I,$C42,'2013Figures'!$E:$E,$B$1)</f>
        <v>0</v>
      </c>
      <c r="E42" s="9">
        <f>SUMIFS('2013Figures'!$J:$J,'2013Figures'!$C:$C,$A42,'2013Figures'!$H:$H,$B42,'2013Figures'!$I:$I,$C42,'2013Figures'!$B:$B,"BrokerToCy",'2013Figures'!$G:$G,"E1",'2013Figures'!$E:$E,$B$1)</f>
        <v>0</v>
      </c>
      <c r="F42" s="9">
        <f>SUMIFS('2013Figures'!$J:$J,'2013Figures'!$C:$C,$A42,'2013Figures'!$H:$H,$B42,'2013Figures'!$I:$I,$C42,'2013Figures'!$B:$B,"BrokerToCy",'2013Figures'!$G:$G,"P1",'2013Figures'!$E:$E,$B$1)</f>
        <v>0</v>
      </c>
      <c r="G42" s="9">
        <f>SUMIFS('2013Figures'!$J:$J,'2013Figures'!$C:$C,$A42,'2013Figures'!$H:$H,$B42,'2013Figures'!$I:$I,$C42,'2013Figures'!$B:$B,"CyToBroker",'2013Figures'!$G:$G,"E1",'2013Figures'!$E:$E,$B$1)</f>
        <v>0</v>
      </c>
      <c r="H42" s="9">
        <f>SUMIFS('2013Figures'!$J:$J,'2013Figures'!$C:$C,$A42,'2013Figures'!$H:$H,$B42,'2013Figures'!$I:$I,$C42,'2013Figures'!$B:$B,"CyToBroker",'2013Figures'!$G:$G,"P1",'2013Figures'!$E:$E,$B$1)</f>
        <v>0</v>
      </c>
      <c r="J42" s="8">
        <v>200601</v>
      </c>
      <c r="L42" s="42">
        <f>SUMIFS('2012Figures'!$J:$J,'2012Figures'!$C:$C,$A42,'2012Figures'!$H:$H,$B42,'2012Figures'!$I:$I,$C42,'2012Figures'!$E:$E,$B$1)</f>
        <v>0</v>
      </c>
      <c r="M42" s="52">
        <f>SUMIFS('2012Figures'!$J:$J,'2012Figures'!$C:$C,$A42,'2012Figures'!$H:$H,$B42,'2012Figures'!$I:$I,$C42,'2012Figures'!$B:$B,"BrokerToCy",'2012Figures'!$G:$G,"E1",'2012Figures'!$E:$E,$B$1)</f>
        <v>0</v>
      </c>
      <c r="N42" s="52">
        <f>SUMIFS('2012Figures'!$J:$J,'2012Figures'!$C:$C,$A42,'2012Figures'!$H:$H,$B42,'2012Figures'!$I:$I,$C42,'2012Figures'!$B:$B,"BrokerToCy",'2012Figures'!$G:$G,"P1",'2012Figures'!$E:$E,$B$1)</f>
        <v>0</v>
      </c>
      <c r="O42" s="52">
        <f>SUMIFS('2012Figures'!$J:$J,'2012Figures'!$C:$C,$A42,'2012Figures'!$H:$H,$B42,'2012Figures'!$I:$I,$C42,'2012Figures'!$B:$B,"CyToBroker",'2012Figures'!$G:$G,"E1",'2012Figures'!$E:$E,$B$1)</f>
        <v>0</v>
      </c>
      <c r="P42" s="52">
        <f>SUMIFS('2012Figures'!$J:$J,'2012Figures'!$C:$C,$A42,'2012Figures'!$H:$H,$B42,'2012Figures'!$I:$I,$C42,'2012Figures'!$B:$B,"CyToBroker",'2012Figures'!$G:$G,"P1",'2012Figures'!$E:$E,$B$1)</f>
        <v>0</v>
      </c>
      <c r="R42" s="46" t="str">
        <f t="shared" si="12"/>
        <v/>
      </c>
      <c r="S42" s="46" t="str">
        <f t="shared" si="12"/>
        <v/>
      </c>
      <c r="T42" s="46" t="str">
        <f t="shared" si="12"/>
        <v/>
      </c>
      <c r="U42" s="46" t="str">
        <f t="shared" si="12"/>
        <v/>
      </c>
      <c r="V42" s="46" t="str">
        <f t="shared" si="12"/>
        <v/>
      </c>
    </row>
    <row r="43" spans="1:22" x14ac:dyDescent="0.2">
      <c r="A43" s="1">
        <v>101</v>
      </c>
      <c r="B43" s="1" t="s">
        <v>52</v>
      </c>
      <c r="D43" s="29">
        <f>SUMIFS('2013Figures'!$J:$J,'2013Figures'!$C:$C,$A43,'2013Figures'!$I:$I,"",'2013Figures'!$E:$E,$B$1)</f>
        <v>14174</v>
      </c>
      <c r="E43" s="9">
        <f>SUMIFS('2013Figures'!$J:$J,'2013Figures'!$C:$C,$A43,'2013Figures'!$I:$I,"",'2013Figures'!$B:$B,"BrokerToCy",'2013Figures'!$G:$G,"E1",'2013Figures'!$E:$E,$B$1)</f>
        <v>0</v>
      </c>
      <c r="F43" s="9">
        <f>SUMIFS('2013Figures'!$J:$J,'2013Figures'!$C:$C,$A43,'2013Figures'!$I:$I,"",'2013Figures'!$B:$B,"BrokerToCy",'2013Figures'!$G:$G,"P1",'2013Figures'!$E:$E,$B$1)</f>
        <v>0</v>
      </c>
      <c r="G43" s="9">
        <f>SUMIFS('2013Figures'!$J:$J,'2013Figures'!$C:$C,$A43,'2013Figures'!$I:$I,"",'2013Figures'!$B:$B,"CyToBroker",'2013Figures'!$G:$G,"E1",'2013Figures'!$E:$E,$B$1)</f>
        <v>14174</v>
      </c>
      <c r="H43" s="9">
        <f>SUMIFS('2013Figures'!$J:$J,'2013Figures'!$C:$C,$A43,'2013Figures'!$I:$I,"",'2013Figures'!$B:$B,"CyToBroker",'2013Figures'!$G:$G,"P1",'2013Figures'!$E:$E,$B$1)</f>
        <v>0</v>
      </c>
      <c r="J43" s="8" t="s">
        <v>131</v>
      </c>
      <c r="L43" s="42">
        <f>SUMIFS('2012Figures'!$J:$J,'2012Figures'!$C:$C,$A43,'2012Figures'!$I:$I,"",'2012Figures'!$E:$E,$B$1)</f>
        <v>15567</v>
      </c>
      <c r="M43" s="52">
        <f>SUMIFS('2012Figures'!$J:$J,'2012Figures'!$C:$C,$A43,'2012Figures'!$I:$I,"",'2012Figures'!$B:$B,"BrokerToCy",'2012Figures'!$G:$G,"E1",'2012Figures'!$E:$E,$B$1)</f>
        <v>0</v>
      </c>
      <c r="N43" s="52">
        <f>SUMIFS('2012Figures'!$J:$J,'2012Figures'!$C:$C,$A43,'2012Figures'!$I:$I,"",'2012Figures'!$B:$B,"BrokerToCy",'2012Figures'!$G:$G,"P1",'2012Figures'!$E:$E,$B$1)</f>
        <v>0</v>
      </c>
      <c r="O43" s="52">
        <f>SUMIFS('2012Figures'!$J:$J,'2012Figures'!$C:$C,$A43,'2012Figures'!$I:$I,"",'2012Figures'!$B:$B,"CyToBroker",'2012Figures'!$G:$G,"E1",'2012Figures'!$E:$E,$B$1)</f>
        <v>15567</v>
      </c>
      <c r="P43" s="52">
        <f>SUMIFS('2012Figures'!$J:$J,'2012Figures'!$C:$C,$A43,'2012Figures'!$I:$I,"",'2012Figures'!$B:$B,"CyToBroker",'2012Figures'!$G:$G,"P1",'2012Figures'!$E:$E,$B$1)</f>
        <v>0</v>
      </c>
      <c r="R43" s="46">
        <f t="shared" si="12"/>
        <v>-0.09</v>
      </c>
      <c r="S43" s="46" t="str">
        <f t="shared" si="12"/>
        <v/>
      </c>
      <c r="T43" s="46" t="str">
        <f t="shared" si="12"/>
        <v/>
      </c>
      <c r="U43" s="46">
        <f t="shared" si="12"/>
        <v>-0.09</v>
      </c>
      <c r="V43" s="46" t="str">
        <f t="shared" si="12"/>
        <v/>
      </c>
    </row>
    <row r="44" spans="1:22" x14ac:dyDescent="0.2">
      <c r="A44" s="21"/>
      <c r="B44" s="21" t="s">
        <v>92</v>
      </c>
      <c r="C44" s="22"/>
      <c r="D44" s="23">
        <f>SUM(E44:H44)</f>
        <v>14219</v>
      </c>
      <c r="E44" s="23">
        <f t="shared" ref="E44:H44" si="13">SUM(E32:E43)</f>
        <v>0</v>
      </c>
      <c r="F44" s="23">
        <f t="shared" si="13"/>
        <v>0</v>
      </c>
      <c r="G44" s="23">
        <f t="shared" si="13"/>
        <v>14219</v>
      </c>
      <c r="H44" s="23">
        <f t="shared" si="13"/>
        <v>0</v>
      </c>
      <c r="I44" s="21"/>
      <c r="J44" s="22"/>
      <c r="K44" s="21"/>
      <c r="L44" s="43">
        <f>SUM(M44:P44)</f>
        <v>15602</v>
      </c>
      <c r="M44" s="43">
        <f t="shared" ref="M44:P44" si="14">SUM(M32:M43)</f>
        <v>0</v>
      </c>
      <c r="N44" s="43">
        <f t="shared" si="14"/>
        <v>0</v>
      </c>
      <c r="O44" s="43">
        <f t="shared" si="14"/>
        <v>15602</v>
      </c>
      <c r="P44" s="43">
        <f t="shared" si="14"/>
        <v>0</v>
      </c>
      <c r="Q44" s="21"/>
      <c r="R44" s="21"/>
      <c r="S44" s="21"/>
      <c r="T44" s="21"/>
      <c r="U44" s="21"/>
      <c r="V44" s="21"/>
    </row>
    <row r="45" spans="1:22" x14ac:dyDescent="0.2">
      <c r="A45" s="28">
        <v>103</v>
      </c>
      <c r="B45" s="28" t="s">
        <v>55</v>
      </c>
      <c r="C45" s="17" t="s">
        <v>88</v>
      </c>
      <c r="D45" s="18">
        <f>SUMIFS('2013Figures'!$J:$J,'2013Figures'!$C:$C,$A45,'2013Figures'!$E:$E,$B$1)</f>
        <v>3480</v>
      </c>
      <c r="E45" s="18">
        <f>SUMIFS('2013Figures'!$J:$J,'2013Figures'!$C:$C,$A45,'2013Figures'!$B:$B,"BrokerToCy",'2013Figures'!$G:$G,"E1",'2013Figures'!$E:$E,$B$1)</f>
        <v>0</v>
      </c>
      <c r="F45" s="18">
        <f>SUMIFS('2013Figures'!$J:$J,'2013Figures'!$C:$C,$A45,'2013Figures'!$B:$B,"BrokerToCy",'2013Figures'!$G:$G,"P1",'2013Figures'!$E:$E,$B$1)</f>
        <v>0</v>
      </c>
      <c r="G45" s="18">
        <f>SUMIFS('2013Figures'!$J:$J,'2013Figures'!$C:$C,$A45,'2013Figures'!$B:$B,"CyToBroker",'2013Figures'!$G:$G,"E1",'2013Figures'!$E:$E,$B$1)</f>
        <v>3480</v>
      </c>
      <c r="H45" s="18">
        <f>SUMIFS('2013Figures'!$J:$J,'2013Figures'!$C:$C,$A45,'2013Figures'!$B:$B,"CyToBroker",'2013Figures'!$G:$G,"P1",'2013Figures'!$E:$E,$B$1)</f>
        <v>0</v>
      </c>
      <c r="I45" s="28"/>
      <c r="J45" s="17"/>
      <c r="K45" s="28"/>
      <c r="L45" s="50">
        <f>SUMIFS('2012Figures'!$J:$J,'2012Figures'!$C:$C,$A45,'2012Figures'!$E:$E,$B$1)</f>
        <v>4593</v>
      </c>
      <c r="M45" s="50">
        <f>SUMIFS('2012Figures'!$J:$J,'2012Figures'!$C:$C,$A45,'2012Figures'!$B:$B,"BrokerToCy",'2012Figures'!$G:$G,"E1",'2012Figures'!$E:$E,$B$1)</f>
        <v>2</v>
      </c>
      <c r="N45" s="50">
        <f>SUMIFS('2012Figures'!$J:$J,'2012Figures'!$C:$C,$A45,'2012Figures'!$B:$B,"BrokerToCy",'2012Figures'!$G:$G,"P1",'2012Figures'!$E:$E,$B$1)</f>
        <v>0</v>
      </c>
      <c r="O45" s="50">
        <f>SUMIFS('2012Figures'!$J:$J,'2012Figures'!$C:$C,$A45,'2012Figures'!$B:$B,"CyToBroker",'2012Figures'!$G:$G,"E1",'2012Figures'!$E:$E,$B$1)</f>
        <v>4591</v>
      </c>
      <c r="P45" s="50">
        <f>SUMIFS('2012Figures'!$J:$J,'2012Figures'!$C:$C,$A45,'2012Figures'!$B:$B,"CyToBroker",'2012Figures'!$G:$G,"P1",'2012Figures'!$E:$E,$B$1)</f>
        <v>0</v>
      </c>
      <c r="Q45" s="28"/>
      <c r="R45" s="46">
        <f t="shared" ref="R45:V108" si="15">IF(L45=0,"",ROUND(D45/L45-1,2))</f>
        <v>-0.24</v>
      </c>
      <c r="S45" s="46">
        <f t="shared" si="15"/>
        <v>-1</v>
      </c>
      <c r="T45" s="46" t="str">
        <f t="shared" si="15"/>
        <v/>
      </c>
      <c r="U45" s="46">
        <f t="shared" si="15"/>
        <v>-0.24</v>
      </c>
      <c r="V45" s="46" t="str">
        <f t="shared" si="15"/>
        <v/>
      </c>
    </row>
    <row r="46" spans="1:22" x14ac:dyDescent="0.2">
      <c r="A46" s="1">
        <v>103</v>
      </c>
      <c r="B46" s="1">
        <v>1</v>
      </c>
      <c r="C46" s="8">
        <v>6</v>
      </c>
      <c r="D46" s="29">
        <f>SUMIFS('2013Figures'!$J:$J,'2013Figures'!$C:$C,$A46,'2013Figures'!$H:$H,$B46,'2013Figures'!$I:$I,$C46,'2013Figures'!$E:$E,$B$1)</f>
        <v>0</v>
      </c>
      <c r="E46" s="9">
        <f>SUMIFS('2013Figures'!$J:$J,'2013Figures'!$C:$C,$A46,'2013Figures'!$H:$H,$B46,'2013Figures'!$I:$I,$C46,'2013Figures'!$B:$B,"BrokerToCy",'2013Figures'!$G:$G,"E1",'2013Figures'!$E:$E,$B$1)</f>
        <v>0</v>
      </c>
      <c r="F46" s="9">
        <f>SUMIFS('2013Figures'!$J:$J,'2013Figures'!$C:$C,$A46,'2013Figures'!$H:$H,$B46,'2013Figures'!$I:$I,$C46,'2013Figures'!$B:$B,"BrokerToCy",'2013Figures'!$G:$G,"P1",'2013Figures'!$E:$E,$B$1)</f>
        <v>0</v>
      </c>
      <c r="G46" s="9">
        <f>SUMIFS('2013Figures'!$J:$J,'2013Figures'!$C:$C,$A46,'2013Figures'!$H:$H,$B46,'2013Figures'!$I:$I,$C46,'2013Figures'!$B:$B,"CyToBroker",'2013Figures'!$G:$G,"E1",'2013Figures'!$E:$E,$B$1)</f>
        <v>0</v>
      </c>
      <c r="H46" s="9">
        <f>SUMIFS('2013Figures'!$J:$J,'2013Figures'!$C:$C,$A46,'2013Figures'!$H:$H,$B46,'2013Figures'!$I:$I,$C46,'2013Figures'!$B:$B,"CyToBroker",'2013Figures'!$G:$G,"P1",'2013Figures'!$E:$E,$B$1)</f>
        <v>0</v>
      </c>
      <c r="J46" s="8" t="s">
        <v>146</v>
      </c>
      <c r="L46" s="42">
        <f>SUMIFS('2012Figures'!$J:$J,'2012Figures'!$C:$C,$A46,'2012Figures'!$H:$H,$B46,'2012Figures'!$I:$I,$C46,'2012Figures'!$E:$E,$B$1)</f>
        <v>0</v>
      </c>
      <c r="M46" s="52">
        <f>SUMIFS('2012Figures'!$J:$J,'2012Figures'!$C:$C,$A46,'2012Figures'!$H:$H,$B46,'2012Figures'!$I:$I,$C46,'2012Figures'!$B:$B,"BrokerToCy",'2012Figures'!$G:$G,"E1",'2012Figures'!$E:$E,$B$1)</f>
        <v>0</v>
      </c>
      <c r="N46" s="52">
        <f>SUMIFS('2012Figures'!$J:$J,'2012Figures'!$C:$C,$A46,'2012Figures'!$H:$H,$B46,'2012Figures'!$I:$I,$C46,'2012Figures'!$B:$B,"BrokerToCy",'2012Figures'!$G:$G,"P1",'2012Figures'!$E:$E,$B$1)</f>
        <v>0</v>
      </c>
      <c r="O46" s="52">
        <f>SUMIFS('2012Figures'!$J:$J,'2012Figures'!$C:$C,$A46,'2012Figures'!$H:$H,$B46,'2012Figures'!$I:$I,$C46,'2012Figures'!$B:$B,"CyToBroker",'2012Figures'!$G:$G,"E1",'2012Figures'!$E:$E,$B$1)</f>
        <v>0</v>
      </c>
      <c r="P46" s="52">
        <f>SUMIFS('2012Figures'!$J:$J,'2012Figures'!$C:$C,$A46,'2012Figures'!$H:$H,$B46,'2012Figures'!$I:$I,$C46,'2012Figures'!$B:$B,"CyToBroker",'2012Figures'!$G:$G,"P1",'2012Figures'!$E:$E,$B$1)</f>
        <v>0</v>
      </c>
      <c r="R46" s="46" t="str">
        <f t="shared" si="15"/>
        <v/>
      </c>
      <c r="S46" s="46" t="str">
        <f t="shared" si="15"/>
        <v/>
      </c>
      <c r="T46" s="46" t="str">
        <f t="shared" si="15"/>
        <v/>
      </c>
      <c r="U46" s="46" t="str">
        <f t="shared" si="15"/>
        <v/>
      </c>
      <c r="V46" s="46" t="str">
        <f t="shared" si="15"/>
        <v/>
      </c>
    </row>
    <row r="47" spans="1:22" x14ac:dyDescent="0.2">
      <c r="A47" s="1">
        <v>103</v>
      </c>
      <c r="B47" s="1" t="s">
        <v>55</v>
      </c>
      <c r="C47" s="8">
        <v>11</v>
      </c>
      <c r="D47" s="29">
        <f>SUMIFS('2013Figures'!$J:$J,'2013Figures'!$C:$C,$A47,'2013Figures'!$H:$H,$B47,'2013Figures'!$I:$I,$C47,'2013Figures'!$E:$E,$B$1)</f>
        <v>0</v>
      </c>
      <c r="E47" s="9">
        <f>SUMIFS('2013Figures'!$J:$J,'2013Figures'!$C:$C,$A47,'2013Figures'!$H:$H,$B47,'2013Figures'!$I:$I,$C47,'2013Figures'!$B:$B,"BrokerToCy",'2013Figures'!$G:$G,"E1",'2013Figures'!$E:$E,$B$1)</f>
        <v>0</v>
      </c>
      <c r="F47" s="9">
        <f>SUMIFS('2013Figures'!$J:$J,'2013Figures'!$C:$C,$A47,'2013Figures'!$H:$H,$B47,'2013Figures'!$I:$I,$C47,'2013Figures'!$B:$B,"BrokerToCy",'2013Figures'!$G:$G,"P1",'2013Figures'!$E:$E,$B$1)</f>
        <v>0</v>
      </c>
      <c r="G47" s="9">
        <f>SUMIFS('2013Figures'!$J:$J,'2013Figures'!$C:$C,$A47,'2013Figures'!$H:$H,$B47,'2013Figures'!$I:$I,$C47,'2013Figures'!$B:$B,"CyToBroker",'2013Figures'!$G:$G,"E1",'2013Figures'!$E:$E,$B$1)</f>
        <v>0</v>
      </c>
      <c r="H47" s="9">
        <f>SUMIFS('2013Figures'!$J:$J,'2013Figures'!$C:$C,$A47,'2013Figures'!$H:$H,$B47,'2013Figures'!$I:$I,$C47,'2013Figures'!$B:$B,"CyToBroker",'2013Figures'!$G:$G,"P1",'2013Figures'!$E:$E,$B$1)</f>
        <v>0</v>
      </c>
      <c r="L47" s="42">
        <f>SUMIFS('2012Figures'!$J:$J,'2012Figures'!$C:$C,$A47,'2012Figures'!$H:$H,$B47,'2012Figures'!$I:$I,$C47,'2012Figures'!$E:$E,$B$1)</f>
        <v>0</v>
      </c>
      <c r="M47" s="52">
        <f>SUMIFS('2012Figures'!$J:$J,'2012Figures'!$C:$C,$A47,'2012Figures'!$H:$H,$B47,'2012Figures'!$I:$I,$C47,'2012Figures'!$B:$B,"BrokerToCy",'2012Figures'!$G:$G,"E1",'2012Figures'!$E:$E,$B$1)</f>
        <v>0</v>
      </c>
      <c r="N47" s="52">
        <f>SUMIFS('2012Figures'!$J:$J,'2012Figures'!$C:$C,$A47,'2012Figures'!$H:$H,$B47,'2012Figures'!$I:$I,$C47,'2012Figures'!$B:$B,"BrokerToCy",'2012Figures'!$G:$G,"P1",'2012Figures'!$E:$E,$B$1)</f>
        <v>0</v>
      </c>
      <c r="O47" s="52">
        <f>SUMIFS('2012Figures'!$J:$J,'2012Figures'!$C:$C,$A47,'2012Figures'!$H:$H,$B47,'2012Figures'!$I:$I,$C47,'2012Figures'!$B:$B,"CyToBroker",'2012Figures'!$G:$G,"E1",'2012Figures'!$E:$E,$B$1)</f>
        <v>0</v>
      </c>
      <c r="P47" s="52">
        <f>SUMIFS('2012Figures'!$J:$J,'2012Figures'!$C:$C,$A47,'2012Figures'!$H:$H,$B47,'2012Figures'!$I:$I,$C47,'2012Figures'!$B:$B,"CyToBroker",'2012Figures'!$G:$G,"P1",'2012Figures'!$E:$E,$B$1)</f>
        <v>0</v>
      </c>
      <c r="R47" s="46" t="str">
        <f t="shared" si="15"/>
        <v/>
      </c>
      <c r="S47" s="46" t="str">
        <f t="shared" si="15"/>
        <v/>
      </c>
      <c r="T47" s="46" t="str">
        <f t="shared" si="15"/>
        <v/>
      </c>
      <c r="U47" s="46" t="str">
        <f t="shared" si="15"/>
        <v/>
      </c>
      <c r="V47" s="46" t="str">
        <f t="shared" si="15"/>
        <v/>
      </c>
    </row>
    <row r="48" spans="1:22" x14ac:dyDescent="0.2">
      <c r="A48" s="1">
        <v>103</v>
      </c>
      <c r="B48" s="1" t="s">
        <v>55</v>
      </c>
      <c r="C48" s="8">
        <v>10</v>
      </c>
      <c r="D48" s="29">
        <f>SUMIFS('2013Figures'!$J:$J,'2013Figures'!$C:$C,$A48,'2013Figures'!$H:$H,$B48,'2013Figures'!$I:$I,$C48,'2013Figures'!$E:$E,$B$1)</f>
        <v>0</v>
      </c>
      <c r="E48" s="9">
        <f>SUMIFS('2013Figures'!$J:$J,'2013Figures'!$C:$C,$A48,'2013Figures'!$H:$H,$B48,'2013Figures'!$I:$I,$C48,'2013Figures'!$B:$B,"BrokerToCy",'2013Figures'!$G:$G,"E1",'2013Figures'!$E:$E,$B$1)</f>
        <v>0</v>
      </c>
      <c r="F48" s="9">
        <f>SUMIFS('2013Figures'!$J:$J,'2013Figures'!$C:$C,$A48,'2013Figures'!$H:$H,$B48,'2013Figures'!$I:$I,$C48,'2013Figures'!$B:$B,"BrokerToCy",'2013Figures'!$G:$G,"P1",'2013Figures'!$E:$E,$B$1)</f>
        <v>0</v>
      </c>
      <c r="G48" s="9">
        <f>SUMIFS('2013Figures'!$J:$J,'2013Figures'!$C:$C,$A48,'2013Figures'!$H:$H,$B48,'2013Figures'!$I:$I,$C48,'2013Figures'!$B:$B,"CyToBroker",'2013Figures'!$G:$G,"E1",'2013Figures'!$E:$E,$B$1)</f>
        <v>0</v>
      </c>
      <c r="H48" s="9">
        <f>SUMIFS('2013Figures'!$J:$J,'2013Figures'!$C:$C,$A48,'2013Figures'!$H:$H,$B48,'2013Figures'!$I:$I,$C48,'2013Figures'!$B:$B,"CyToBroker",'2013Figures'!$G:$G,"P1",'2013Figures'!$E:$E,$B$1)</f>
        <v>0</v>
      </c>
      <c r="J48" s="8">
        <v>201501</v>
      </c>
      <c r="L48" s="42">
        <f>SUMIFS('2012Figures'!$J:$J,'2012Figures'!$C:$C,$A48,'2012Figures'!$H:$H,$B48,'2012Figures'!$I:$I,$C48,'2012Figures'!$E:$E,$B$1)</f>
        <v>0</v>
      </c>
      <c r="M48" s="52">
        <f>SUMIFS('2012Figures'!$J:$J,'2012Figures'!$C:$C,$A48,'2012Figures'!$H:$H,$B48,'2012Figures'!$I:$I,$C48,'2012Figures'!$B:$B,"BrokerToCy",'2012Figures'!$G:$G,"E1",'2012Figures'!$E:$E,$B$1)</f>
        <v>0</v>
      </c>
      <c r="N48" s="52">
        <f>SUMIFS('2012Figures'!$J:$J,'2012Figures'!$C:$C,$A48,'2012Figures'!$H:$H,$B48,'2012Figures'!$I:$I,$C48,'2012Figures'!$B:$B,"BrokerToCy",'2012Figures'!$G:$G,"P1",'2012Figures'!$E:$E,$B$1)</f>
        <v>0</v>
      </c>
      <c r="O48" s="52">
        <f>SUMIFS('2012Figures'!$J:$J,'2012Figures'!$C:$C,$A48,'2012Figures'!$H:$H,$B48,'2012Figures'!$I:$I,$C48,'2012Figures'!$B:$B,"CyToBroker",'2012Figures'!$G:$G,"E1",'2012Figures'!$E:$E,$B$1)</f>
        <v>0</v>
      </c>
      <c r="P48" s="52">
        <f>SUMIFS('2012Figures'!$J:$J,'2012Figures'!$C:$C,$A48,'2012Figures'!$H:$H,$B48,'2012Figures'!$I:$I,$C48,'2012Figures'!$B:$B,"CyToBroker",'2012Figures'!$G:$G,"P1",'2012Figures'!$E:$E,$B$1)</f>
        <v>0</v>
      </c>
      <c r="R48" s="46" t="str">
        <f t="shared" si="15"/>
        <v/>
      </c>
      <c r="S48" s="46" t="str">
        <f t="shared" si="15"/>
        <v/>
      </c>
      <c r="T48" s="46" t="str">
        <f t="shared" si="15"/>
        <v/>
      </c>
      <c r="U48" s="46" t="str">
        <f t="shared" si="15"/>
        <v/>
      </c>
      <c r="V48" s="46" t="str">
        <f t="shared" si="15"/>
        <v/>
      </c>
    </row>
    <row r="49" spans="1:22" x14ac:dyDescent="0.2">
      <c r="A49" s="1">
        <v>103</v>
      </c>
      <c r="B49" s="1" t="s">
        <v>55</v>
      </c>
      <c r="C49" s="8">
        <v>9</v>
      </c>
      <c r="D49" s="29">
        <f>SUMIFS('2013Figures'!$J:$J,'2013Figures'!$C:$C,$A49,'2013Figures'!$H:$H,$B49,'2013Figures'!$I:$I,$C49,'2013Figures'!$E:$E,$B$1)</f>
        <v>0</v>
      </c>
      <c r="E49" s="9">
        <f>SUMIFS('2013Figures'!$J:$J,'2013Figures'!$C:$C,$A49,'2013Figures'!$H:$H,$B49,'2013Figures'!$I:$I,$C49,'2013Figures'!$B:$B,"BrokerToCy",'2013Figures'!$G:$G,"E1",'2013Figures'!$E:$E,$B$1)</f>
        <v>0</v>
      </c>
      <c r="F49" s="9">
        <f>SUMIFS('2013Figures'!$J:$J,'2013Figures'!$C:$C,$A49,'2013Figures'!$H:$H,$B49,'2013Figures'!$I:$I,$C49,'2013Figures'!$B:$B,"BrokerToCy",'2013Figures'!$G:$G,"P1",'2013Figures'!$E:$E,$B$1)</f>
        <v>0</v>
      </c>
      <c r="G49" s="9">
        <f>SUMIFS('2013Figures'!$J:$J,'2013Figures'!$C:$C,$A49,'2013Figures'!$H:$H,$B49,'2013Figures'!$I:$I,$C49,'2013Figures'!$B:$B,"CyToBroker",'2013Figures'!$G:$G,"E1",'2013Figures'!$E:$E,$B$1)</f>
        <v>0</v>
      </c>
      <c r="H49" s="9">
        <f>SUMIFS('2013Figures'!$J:$J,'2013Figures'!$C:$C,$A49,'2013Figures'!$H:$H,$B49,'2013Figures'!$I:$I,$C49,'2013Figures'!$B:$B,"CyToBroker",'2013Figures'!$G:$G,"P1",'2013Figures'!$E:$E,$B$1)</f>
        <v>0</v>
      </c>
      <c r="J49" s="8">
        <v>201401</v>
      </c>
      <c r="L49" s="42">
        <f>SUMIFS('2012Figures'!$J:$J,'2012Figures'!$C:$C,$A49,'2012Figures'!$H:$H,$B49,'2012Figures'!$I:$I,$C49,'2012Figures'!$E:$E,$B$1)</f>
        <v>0</v>
      </c>
      <c r="M49" s="52">
        <f>SUMIFS('2012Figures'!$J:$J,'2012Figures'!$C:$C,$A49,'2012Figures'!$H:$H,$B49,'2012Figures'!$I:$I,$C49,'2012Figures'!$B:$B,"BrokerToCy",'2012Figures'!$G:$G,"E1",'2012Figures'!$E:$E,$B$1)</f>
        <v>0</v>
      </c>
      <c r="N49" s="52">
        <f>SUMIFS('2012Figures'!$J:$J,'2012Figures'!$C:$C,$A49,'2012Figures'!$H:$H,$B49,'2012Figures'!$I:$I,$C49,'2012Figures'!$B:$B,"BrokerToCy",'2012Figures'!$G:$G,"P1",'2012Figures'!$E:$E,$B$1)</f>
        <v>0</v>
      </c>
      <c r="O49" s="52">
        <f>SUMIFS('2012Figures'!$J:$J,'2012Figures'!$C:$C,$A49,'2012Figures'!$H:$H,$B49,'2012Figures'!$I:$I,$C49,'2012Figures'!$B:$B,"CyToBroker",'2012Figures'!$G:$G,"E1",'2012Figures'!$E:$E,$B$1)</f>
        <v>0</v>
      </c>
      <c r="P49" s="52">
        <f>SUMIFS('2012Figures'!$J:$J,'2012Figures'!$C:$C,$A49,'2012Figures'!$H:$H,$B49,'2012Figures'!$I:$I,$C49,'2012Figures'!$B:$B,"CyToBroker",'2012Figures'!$G:$G,"P1",'2012Figures'!$E:$E,$B$1)</f>
        <v>0</v>
      </c>
      <c r="R49" s="46" t="str">
        <f t="shared" si="15"/>
        <v/>
      </c>
      <c r="S49" s="46" t="str">
        <f t="shared" si="15"/>
        <v/>
      </c>
      <c r="T49" s="46" t="str">
        <f t="shared" si="15"/>
        <v/>
      </c>
      <c r="U49" s="46" t="str">
        <f t="shared" si="15"/>
        <v/>
      </c>
      <c r="V49" s="46" t="str">
        <f t="shared" si="15"/>
        <v/>
      </c>
    </row>
    <row r="50" spans="1:22" x14ac:dyDescent="0.2">
      <c r="A50" s="1">
        <v>103</v>
      </c>
      <c r="B50" s="1" t="s">
        <v>55</v>
      </c>
      <c r="C50" s="8">
        <v>8</v>
      </c>
      <c r="D50" s="29">
        <f>SUMIFS('2013Figures'!$J:$J,'2013Figures'!$C:$C,$A50,'2013Figures'!$H:$H,$B50,'2013Figures'!$I:$I,$C50,'2013Figures'!$E:$E,$B$1)</f>
        <v>0</v>
      </c>
      <c r="E50" s="9">
        <f>SUMIFS('2013Figures'!$J:$J,'2013Figures'!$C:$C,$A50,'2013Figures'!$H:$H,$B50,'2013Figures'!$I:$I,$C50,'2013Figures'!$B:$B,"BrokerToCy",'2013Figures'!$G:$G,"E1",'2013Figures'!$E:$E,$B$1)</f>
        <v>0</v>
      </c>
      <c r="F50" s="9">
        <f>SUMIFS('2013Figures'!$J:$J,'2013Figures'!$C:$C,$A50,'2013Figures'!$H:$H,$B50,'2013Figures'!$I:$I,$C50,'2013Figures'!$B:$B,"BrokerToCy",'2013Figures'!$G:$G,"P1",'2013Figures'!$E:$E,$B$1)</f>
        <v>0</v>
      </c>
      <c r="G50" s="9">
        <f>SUMIFS('2013Figures'!$J:$J,'2013Figures'!$C:$C,$A50,'2013Figures'!$H:$H,$B50,'2013Figures'!$I:$I,$C50,'2013Figures'!$B:$B,"CyToBroker",'2013Figures'!$G:$G,"E1",'2013Figures'!$E:$E,$B$1)</f>
        <v>0</v>
      </c>
      <c r="H50" s="9">
        <f>SUMIFS('2013Figures'!$J:$J,'2013Figures'!$C:$C,$A50,'2013Figures'!$H:$H,$B50,'2013Figures'!$I:$I,$C50,'2013Figures'!$B:$B,"CyToBroker",'2013Figures'!$G:$G,"P1",'2013Figures'!$E:$E,$B$1)</f>
        <v>0</v>
      </c>
      <c r="I50" s="30"/>
      <c r="J50" s="31">
        <v>201301</v>
      </c>
      <c r="K50" s="30"/>
      <c r="L50" s="42">
        <f>SUMIFS('2012Figures'!$J:$J,'2012Figures'!$C:$C,$A50,'2012Figures'!$H:$H,$B50,'2012Figures'!$I:$I,$C50,'2012Figures'!$E:$E,$B$1)</f>
        <v>0</v>
      </c>
      <c r="M50" s="52">
        <f>SUMIFS('2012Figures'!$J:$J,'2012Figures'!$C:$C,$A50,'2012Figures'!$H:$H,$B50,'2012Figures'!$I:$I,$C50,'2012Figures'!$B:$B,"BrokerToCy",'2012Figures'!$G:$G,"E1",'2012Figures'!$E:$E,$B$1)</f>
        <v>0</v>
      </c>
      <c r="N50" s="52">
        <f>SUMIFS('2012Figures'!$J:$J,'2012Figures'!$C:$C,$A50,'2012Figures'!$H:$H,$B50,'2012Figures'!$I:$I,$C50,'2012Figures'!$B:$B,"BrokerToCy",'2012Figures'!$G:$G,"P1",'2012Figures'!$E:$E,$B$1)</f>
        <v>0</v>
      </c>
      <c r="O50" s="52">
        <f>SUMIFS('2012Figures'!$J:$J,'2012Figures'!$C:$C,$A50,'2012Figures'!$H:$H,$B50,'2012Figures'!$I:$I,$C50,'2012Figures'!$B:$B,"CyToBroker",'2012Figures'!$G:$G,"E1",'2012Figures'!$E:$E,$B$1)</f>
        <v>0</v>
      </c>
      <c r="P50" s="52">
        <f>SUMIFS('2012Figures'!$J:$J,'2012Figures'!$C:$C,$A50,'2012Figures'!$H:$H,$B50,'2012Figures'!$I:$I,$C50,'2012Figures'!$B:$B,"CyToBroker",'2012Figures'!$G:$G,"P1",'2012Figures'!$E:$E,$B$1)</f>
        <v>0</v>
      </c>
      <c r="Q50" s="30"/>
      <c r="R50" s="46" t="str">
        <f t="shared" si="15"/>
        <v/>
      </c>
      <c r="S50" s="46" t="str">
        <f t="shared" si="15"/>
        <v/>
      </c>
      <c r="T50" s="46" t="str">
        <f t="shared" si="15"/>
        <v/>
      </c>
      <c r="U50" s="46" t="str">
        <f t="shared" si="15"/>
        <v/>
      </c>
      <c r="V50" s="46" t="str">
        <f t="shared" si="15"/>
        <v/>
      </c>
    </row>
    <row r="51" spans="1:22" x14ac:dyDescent="0.2">
      <c r="A51" s="1">
        <v>103</v>
      </c>
      <c r="B51" s="1" t="s">
        <v>55</v>
      </c>
      <c r="C51" s="8">
        <v>7</v>
      </c>
      <c r="D51" s="29">
        <f>SUMIFS('2013Figures'!$J:$J,'2013Figures'!$C:$C,$A51,'2013Figures'!$H:$H,$B51,'2013Figures'!$I:$I,$C51,'2013Figures'!$E:$E,$B$1)</f>
        <v>0</v>
      </c>
      <c r="E51" s="9">
        <f>SUMIFS('2013Figures'!$J:$J,'2013Figures'!$C:$C,$A51,'2013Figures'!$H:$H,$B51,'2013Figures'!$I:$I,$C51,'2013Figures'!$B:$B,"BrokerToCy",'2013Figures'!$G:$G,"E1",'2013Figures'!$E:$E,$B$1)</f>
        <v>0</v>
      </c>
      <c r="F51" s="9">
        <f>SUMIFS('2013Figures'!$J:$J,'2013Figures'!$C:$C,$A51,'2013Figures'!$H:$H,$B51,'2013Figures'!$I:$I,$C51,'2013Figures'!$B:$B,"BrokerToCy",'2013Figures'!$G:$G,"P1",'2013Figures'!$E:$E,$B$1)</f>
        <v>0</v>
      </c>
      <c r="G51" s="9">
        <f>SUMIFS('2013Figures'!$J:$J,'2013Figures'!$C:$C,$A51,'2013Figures'!$H:$H,$B51,'2013Figures'!$I:$I,$C51,'2013Figures'!$B:$B,"CyToBroker",'2013Figures'!$G:$G,"E1",'2013Figures'!$E:$E,$B$1)</f>
        <v>0</v>
      </c>
      <c r="H51" s="9">
        <f>SUMIFS('2013Figures'!$J:$J,'2013Figures'!$C:$C,$A51,'2013Figures'!$H:$H,$B51,'2013Figures'!$I:$I,$C51,'2013Figures'!$B:$B,"CyToBroker",'2013Figures'!$G:$G,"P1",'2013Figures'!$E:$E,$B$1)</f>
        <v>0</v>
      </c>
      <c r="J51" s="8">
        <v>201201</v>
      </c>
      <c r="L51" s="42">
        <f>SUMIFS('2012Figures'!$J:$J,'2012Figures'!$C:$C,$A51,'2012Figures'!$H:$H,$B51,'2012Figures'!$I:$I,$C51,'2012Figures'!$E:$E,$B$1)</f>
        <v>0</v>
      </c>
      <c r="M51" s="52">
        <f>SUMIFS('2012Figures'!$J:$J,'2012Figures'!$C:$C,$A51,'2012Figures'!$H:$H,$B51,'2012Figures'!$I:$I,$C51,'2012Figures'!$B:$B,"BrokerToCy",'2012Figures'!$G:$G,"E1",'2012Figures'!$E:$E,$B$1)</f>
        <v>0</v>
      </c>
      <c r="N51" s="52">
        <f>SUMIFS('2012Figures'!$J:$J,'2012Figures'!$C:$C,$A51,'2012Figures'!$H:$H,$B51,'2012Figures'!$I:$I,$C51,'2012Figures'!$B:$B,"BrokerToCy",'2012Figures'!$G:$G,"P1",'2012Figures'!$E:$E,$B$1)</f>
        <v>0</v>
      </c>
      <c r="O51" s="52">
        <f>SUMIFS('2012Figures'!$J:$J,'2012Figures'!$C:$C,$A51,'2012Figures'!$H:$H,$B51,'2012Figures'!$I:$I,$C51,'2012Figures'!$B:$B,"CyToBroker",'2012Figures'!$G:$G,"E1",'2012Figures'!$E:$E,$B$1)</f>
        <v>0</v>
      </c>
      <c r="P51" s="52">
        <f>SUMIFS('2012Figures'!$J:$J,'2012Figures'!$C:$C,$A51,'2012Figures'!$H:$H,$B51,'2012Figures'!$I:$I,$C51,'2012Figures'!$B:$B,"CyToBroker",'2012Figures'!$G:$G,"P1",'2012Figures'!$E:$E,$B$1)</f>
        <v>0</v>
      </c>
      <c r="R51" s="46" t="str">
        <f t="shared" si="15"/>
        <v/>
      </c>
      <c r="S51" s="46" t="str">
        <f t="shared" si="15"/>
        <v/>
      </c>
      <c r="T51" s="46" t="str">
        <f t="shared" si="15"/>
        <v/>
      </c>
      <c r="U51" s="46" t="str">
        <f t="shared" si="15"/>
        <v/>
      </c>
      <c r="V51" s="46" t="str">
        <f t="shared" si="15"/>
        <v/>
      </c>
    </row>
    <row r="52" spans="1:22" x14ac:dyDescent="0.2">
      <c r="A52" s="1">
        <v>103</v>
      </c>
      <c r="B52" s="1" t="s">
        <v>55</v>
      </c>
      <c r="C52" s="8">
        <v>6</v>
      </c>
      <c r="D52" s="29">
        <f>SUMIFS('2013Figures'!$J:$J,'2013Figures'!$C:$C,$A52,'2013Figures'!$H:$H,$B52,'2013Figures'!$I:$I,$C52,'2013Figures'!$E:$E,$B$1)</f>
        <v>0</v>
      </c>
      <c r="E52" s="9">
        <f>SUMIFS('2013Figures'!$J:$J,'2013Figures'!$C:$C,$A52,'2013Figures'!$H:$H,$B52,'2013Figures'!$I:$I,$C52,'2013Figures'!$B:$B,"BrokerToCy",'2013Figures'!$G:$G,"E1",'2013Figures'!$E:$E,$B$1)</f>
        <v>0</v>
      </c>
      <c r="F52" s="9">
        <f>SUMIFS('2013Figures'!$J:$J,'2013Figures'!$C:$C,$A52,'2013Figures'!$H:$H,$B52,'2013Figures'!$I:$I,$C52,'2013Figures'!$B:$B,"BrokerToCy",'2013Figures'!$G:$G,"P1",'2013Figures'!$E:$E,$B$1)</f>
        <v>0</v>
      </c>
      <c r="G52" s="9">
        <f>SUMIFS('2013Figures'!$J:$J,'2013Figures'!$C:$C,$A52,'2013Figures'!$H:$H,$B52,'2013Figures'!$I:$I,$C52,'2013Figures'!$B:$B,"CyToBroker",'2013Figures'!$G:$G,"E1",'2013Figures'!$E:$E,$B$1)</f>
        <v>0</v>
      </c>
      <c r="H52" s="9">
        <f>SUMIFS('2013Figures'!$J:$J,'2013Figures'!$C:$C,$A52,'2013Figures'!$H:$H,$B52,'2013Figures'!$I:$I,$C52,'2013Figures'!$B:$B,"CyToBroker",'2013Figures'!$G:$G,"P1",'2013Figures'!$E:$E,$B$1)</f>
        <v>0</v>
      </c>
      <c r="J52" s="8">
        <v>201101</v>
      </c>
      <c r="L52" s="42">
        <f>SUMIFS('2012Figures'!$J:$J,'2012Figures'!$C:$C,$A52,'2012Figures'!$H:$H,$B52,'2012Figures'!$I:$I,$C52,'2012Figures'!$E:$E,$B$1)</f>
        <v>0</v>
      </c>
      <c r="M52" s="52">
        <f>SUMIFS('2012Figures'!$J:$J,'2012Figures'!$C:$C,$A52,'2012Figures'!$H:$H,$B52,'2012Figures'!$I:$I,$C52,'2012Figures'!$B:$B,"BrokerToCy",'2012Figures'!$G:$G,"E1",'2012Figures'!$E:$E,$B$1)</f>
        <v>0</v>
      </c>
      <c r="N52" s="52">
        <f>SUMIFS('2012Figures'!$J:$J,'2012Figures'!$C:$C,$A52,'2012Figures'!$H:$H,$B52,'2012Figures'!$I:$I,$C52,'2012Figures'!$B:$B,"BrokerToCy",'2012Figures'!$G:$G,"P1",'2012Figures'!$E:$E,$B$1)</f>
        <v>0</v>
      </c>
      <c r="O52" s="52">
        <f>SUMIFS('2012Figures'!$J:$J,'2012Figures'!$C:$C,$A52,'2012Figures'!$H:$H,$B52,'2012Figures'!$I:$I,$C52,'2012Figures'!$B:$B,"CyToBroker",'2012Figures'!$G:$G,"E1",'2012Figures'!$E:$E,$B$1)</f>
        <v>0</v>
      </c>
      <c r="P52" s="52">
        <f>SUMIFS('2012Figures'!$J:$J,'2012Figures'!$C:$C,$A52,'2012Figures'!$H:$H,$B52,'2012Figures'!$I:$I,$C52,'2012Figures'!$B:$B,"CyToBroker",'2012Figures'!$G:$G,"P1",'2012Figures'!$E:$E,$B$1)</f>
        <v>0</v>
      </c>
      <c r="R52" s="46" t="str">
        <f t="shared" si="15"/>
        <v/>
      </c>
      <c r="S52" s="46" t="str">
        <f t="shared" si="15"/>
        <v/>
      </c>
      <c r="T52" s="46" t="str">
        <f t="shared" si="15"/>
        <v/>
      </c>
      <c r="U52" s="46" t="str">
        <f t="shared" si="15"/>
        <v/>
      </c>
      <c r="V52" s="46" t="str">
        <f t="shared" si="15"/>
        <v/>
      </c>
    </row>
    <row r="53" spans="1:22" x14ac:dyDescent="0.2">
      <c r="A53" s="1">
        <v>103</v>
      </c>
      <c r="B53" s="1" t="s">
        <v>55</v>
      </c>
      <c r="C53" s="8">
        <v>5</v>
      </c>
      <c r="D53" s="29">
        <f>SUMIFS('2013Figures'!$J:$J,'2013Figures'!$C:$C,$A53,'2013Figures'!$H:$H,$B53,'2013Figures'!$I:$I,$C53,'2013Figures'!$E:$E,$B$1)</f>
        <v>0</v>
      </c>
      <c r="E53" s="9">
        <f>SUMIFS('2013Figures'!$J:$J,'2013Figures'!$C:$C,$A53,'2013Figures'!$H:$H,$B53,'2013Figures'!$I:$I,$C53,'2013Figures'!$B:$B,"BrokerToCy",'2013Figures'!$G:$G,"E1",'2013Figures'!$E:$E,$B$1)</f>
        <v>0</v>
      </c>
      <c r="F53" s="9">
        <f>SUMIFS('2013Figures'!$J:$J,'2013Figures'!$C:$C,$A53,'2013Figures'!$H:$H,$B53,'2013Figures'!$I:$I,$C53,'2013Figures'!$B:$B,"BrokerToCy",'2013Figures'!$G:$G,"P1",'2013Figures'!$E:$E,$B$1)</f>
        <v>0</v>
      </c>
      <c r="G53" s="9">
        <f>SUMIFS('2013Figures'!$J:$J,'2013Figures'!$C:$C,$A53,'2013Figures'!$H:$H,$B53,'2013Figures'!$I:$I,$C53,'2013Figures'!$B:$B,"CyToBroker",'2013Figures'!$G:$G,"E1",'2013Figures'!$E:$E,$B$1)</f>
        <v>0</v>
      </c>
      <c r="H53" s="9">
        <f>SUMIFS('2013Figures'!$J:$J,'2013Figures'!$C:$C,$A53,'2013Figures'!$H:$H,$B53,'2013Figures'!$I:$I,$C53,'2013Figures'!$B:$B,"CyToBroker",'2013Figures'!$G:$G,"P1",'2013Figures'!$E:$E,$B$1)</f>
        <v>0</v>
      </c>
      <c r="J53" s="8">
        <v>201001</v>
      </c>
      <c r="L53" s="42">
        <f>SUMIFS('2012Figures'!$J:$J,'2012Figures'!$C:$C,$A53,'2012Figures'!$H:$H,$B53,'2012Figures'!$I:$I,$C53,'2012Figures'!$E:$E,$B$1)</f>
        <v>0</v>
      </c>
      <c r="M53" s="52">
        <f>SUMIFS('2012Figures'!$J:$J,'2012Figures'!$C:$C,$A53,'2012Figures'!$H:$H,$B53,'2012Figures'!$I:$I,$C53,'2012Figures'!$B:$B,"BrokerToCy",'2012Figures'!$G:$G,"E1",'2012Figures'!$E:$E,$B$1)</f>
        <v>0</v>
      </c>
      <c r="N53" s="52">
        <f>SUMIFS('2012Figures'!$J:$J,'2012Figures'!$C:$C,$A53,'2012Figures'!$H:$H,$B53,'2012Figures'!$I:$I,$C53,'2012Figures'!$B:$B,"BrokerToCy",'2012Figures'!$G:$G,"P1",'2012Figures'!$E:$E,$B$1)</f>
        <v>0</v>
      </c>
      <c r="O53" s="52">
        <f>SUMIFS('2012Figures'!$J:$J,'2012Figures'!$C:$C,$A53,'2012Figures'!$H:$H,$B53,'2012Figures'!$I:$I,$C53,'2012Figures'!$B:$B,"CyToBroker",'2012Figures'!$G:$G,"E1",'2012Figures'!$E:$E,$B$1)</f>
        <v>0</v>
      </c>
      <c r="P53" s="52">
        <f>SUMIFS('2012Figures'!$J:$J,'2012Figures'!$C:$C,$A53,'2012Figures'!$H:$H,$B53,'2012Figures'!$I:$I,$C53,'2012Figures'!$B:$B,"CyToBroker",'2012Figures'!$G:$G,"P1",'2012Figures'!$E:$E,$B$1)</f>
        <v>0</v>
      </c>
      <c r="R53" s="46" t="str">
        <f t="shared" si="15"/>
        <v/>
      </c>
      <c r="S53" s="46" t="str">
        <f t="shared" si="15"/>
        <v/>
      </c>
      <c r="T53" s="46" t="str">
        <f t="shared" si="15"/>
        <v/>
      </c>
      <c r="U53" s="46" t="str">
        <f t="shared" si="15"/>
        <v/>
      </c>
      <c r="V53" s="46" t="str">
        <f t="shared" si="15"/>
        <v/>
      </c>
    </row>
    <row r="54" spans="1:22" x14ac:dyDescent="0.2">
      <c r="A54" s="1">
        <v>103</v>
      </c>
      <c r="B54" s="1" t="s">
        <v>55</v>
      </c>
      <c r="C54" s="8">
        <v>4</v>
      </c>
      <c r="D54" s="29">
        <f>SUMIFS('2013Figures'!$J:$J,'2013Figures'!$C:$C,$A54,'2013Figures'!$H:$H,$B54,'2013Figures'!$I:$I,$C54,'2013Figures'!$E:$E,$B$1)</f>
        <v>975</v>
      </c>
      <c r="E54" s="9">
        <f>SUMIFS('2013Figures'!$J:$J,'2013Figures'!$C:$C,$A54,'2013Figures'!$H:$H,$B54,'2013Figures'!$I:$I,$C54,'2013Figures'!$B:$B,"BrokerToCy",'2013Figures'!$G:$G,"E1",'2013Figures'!$E:$E,$B$1)</f>
        <v>0</v>
      </c>
      <c r="F54" s="9">
        <f>SUMIFS('2013Figures'!$J:$J,'2013Figures'!$C:$C,$A54,'2013Figures'!$H:$H,$B54,'2013Figures'!$I:$I,$C54,'2013Figures'!$B:$B,"BrokerToCy",'2013Figures'!$G:$G,"P1",'2013Figures'!$E:$E,$B$1)</f>
        <v>0</v>
      </c>
      <c r="G54" s="9">
        <f>SUMIFS('2013Figures'!$J:$J,'2013Figures'!$C:$C,$A54,'2013Figures'!$H:$H,$B54,'2013Figures'!$I:$I,$C54,'2013Figures'!$B:$B,"CyToBroker",'2013Figures'!$G:$G,"E1",'2013Figures'!$E:$E,$B$1)</f>
        <v>975</v>
      </c>
      <c r="H54" s="9">
        <f>SUMIFS('2013Figures'!$J:$J,'2013Figures'!$C:$C,$A54,'2013Figures'!$H:$H,$B54,'2013Figures'!$I:$I,$C54,'2013Figures'!$B:$B,"CyToBroker",'2013Figures'!$G:$G,"P1",'2013Figures'!$E:$E,$B$1)</f>
        <v>0</v>
      </c>
      <c r="J54" s="8">
        <v>200901</v>
      </c>
      <c r="L54" s="42">
        <f>SUMIFS('2012Figures'!$J:$J,'2012Figures'!$C:$C,$A54,'2012Figures'!$H:$H,$B54,'2012Figures'!$I:$I,$C54,'2012Figures'!$E:$E,$B$1)</f>
        <v>1098</v>
      </c>
      <c r="M54" s="52">
        <f>SUMIFS('2012Figures'!$J:$J,'2012Figures'!$C:$C,$A54,'2012Figures'!$H:$H,$B54,'2012Figures'!$I:$I,$C54,'2012Figures'!$B:$B,"BrokerToCy",'2012Figures'!$G:$G,"E1",'2012Figures'!$E:$E,$B$1)</f>
        <v>0</v>
      </c>
      <c r="N54" s="52">
        <f>SUMIFS('2012Figures'!$J:$J,'2012Figures'!$C:$C,$A54,'2012Figures'!$H:$H,$B54,'2012Figures'!$I:$I,$C54,'2012Figures'!$B:$B,"BrokerToCy",'2012Figures'!$G:$G,"P1",'2012Figures'!$E:$E,$B$1)</f>
        <v>0</v>
      </c>
      <c r="O54" s="52">
        <f>SUMIFS('2012Figures'!$J:$J,'2012Figures'!$C:$C,$A54,'2012Figures'!$H:$H,$B54,'2012Figures'!$I:$I,$C54,'2012Figures'!$B:$B,"CyToBroker",'2012Figures'!$G:$G,"E1",'2012Figures'!$E:$E,$B$1)</f>
        <v>1098</v>
      </c>
      <c r="P54" s="52">
        <f>SUMIFS('2012Figures'!$J:$J,'2012Figures'!$C:$C,$A54,'2012Figures'!$H:$H,$B54,'2012Figures'!$I:$I,$C54,'2012Figures'!$B:$B,"CyToBroker",'2012Figures'!$G:$G,"P1",'2012Figures'!$E:$E,$B$1)</f>
        <v>0</v>
      </c>
      <c r="R54" s="46">
        <f t="shared" si="15"/>
        <v>-0.11</v>
      </c>
      <c r="S54" s="46" t="str">
        <f t="shared" si="15"/>
        <v/>
      </c>
      <c r="T54" s="46" t="str">
        <f t="shared" si="15"/>
        <v/>
      </c>
      <c r="U54" s="46">
        <f t="shared" si="15"/>
        <v>-0.11</v>
      </c>
      <c r="V54" s="46" t="str">
        <f t="shared" si="15"/>
        <v/>
      </c>
    </row>
    <row r="55" spans="1:22" x14ac:dyDescent="0.2">
      <c r="A55" s="1">
        <v>103</v>
      </c>
      <c r="B55" s="1" t="s">
        <v>55</v>
      </c>
      <c r="C55" s="8">
        <v>3</v>
      </c>
      <c r="D55" s="29">
        <f>SUMIFS('2013Figures'!$J:$J,'2013Figures'!$C:$C,$A55,'2013Figures'!$H:$H,$B55,'2013Figures'!$I:$I,$C55,'2013Figures'!$E:$E,$B$1)</f>
        <v>0</v>
      </c>
      <c r="E55" s="9">
        <f>SUMIFS('2013Figures'!$J:$J,'2013Figures'!$C:$C,$A55,'2013Figures'!$H:$H,$B55,'2013Figures'!$I:$I,$C55,'2013Figures'!$B:$B,"BrokerToCy",'2013Figures'!$G:$G,"E1",'2013Figures'!$E:$E,$B$1)</f>
        <v>0</v>
      </c>
      <c r="F55" s="9">
        <f>SUMIFS('2013Figures'!$J:$J,'2013Figures'!$C:$C,$A55,'2013Figures'!$H:$H,$B55,'2013Figures'!$I:$I,$C55,'2013Figures'!$B:$B,"BrokerToCy",'2013Figures'!$G:$G,"P1",'2013Figures'!$E:$E,$B$1)</f>
        <v>0</v>
      </c>
      <c r="G55" s="9">
        <f>SUMIFS('2013Figures'!$J:$J,'2013Figures'!$C:$C,$A55,'2013Figures'!$H:$H,$B55,'2013Figures'!$I:$I,$C55,'2013Figures'!$B:$B,"CyToBroker",'2013Figures'!$G:$G,"E1",'2013Figures'!$E:$E,$B$1)</f>
        <v>0</v>
      </c>
      <c r="H55" s="9">
        <f>SUMIFS('2013Figures'!$J:$J,'2013Figures'!$C:$C,$A55,'2013Figures'!$H:$H,$B55,'2013Figures'!$I:$I,$C55,'2013Figures'!$B:$B,"CyToBroker",'2013Figures'!$G:$G,"P1",'2013Figures'!$E:$E,$B$1)</f>
        <v>0</v>
      </c>
      <c r="J55" s="8">
        <v>200801</v>
      </c>
      <c r="L55" s="42">
        <f>SUMIFS('2012Figures'!$J:$J,'2012Figures'!$C:$C,$A55,'2012Figures'!$H:$H,$B55,'2012Figures'!$I:$I,$C55,'2012Figures'!$E:$E,$B$1)</f>
        <v>0</v>
      </c>
      <c r="M55" s="52">
        <f>SUMIFS('2012Figures'!$J:$J,'2012Figures'!$C:$C,$A55,'2012Figures'!$H:$H,$B55,'2012Figures'!$I:$I,$C55,'2012Figures'!$B:$B,"BrokerToCy",'2012Figures'!$G:$G,"E1",'2012Figures'!$E:$E,$B$1)</f>
        <v>0</v>
      </c>
      <c r="N55" s="52">
        <f>SUMIFS('2012Figures'!$J:$J,'2012Figures'!$C:$C,$A55,'2012Figures'!$H:$H,$B55,'2012Figures'!$I:$I,$C55,'2012Figures'!$B:$B,"BrokerToCy",'2012Figures'!$G:$G,"P1",'2012Figures'!$E:$E,$B$1)</f>
        <v>0</v>
      </c>
      <c r="O55" s="52">
        <f>SUMIFS('2012Figures'!$J:$J,'2012Figures'!$C:$C,$A55,'2012Figures'!$H:$H,$B55,'2012Figures'!$I:$I,$C55,'2012Figures'!$B:$B,"CyToBroker",'2012Figures'!$G:$G,"E1",'2012Figures'!$E:$E,$B$1)</f>
        <v>0</v>
      </c>
      <c r="P55" s="52">
        <f>SUMIFS('2012Figures'!$J:$J,'2012Figures'!$C:$C,$A55,'2012Figures'!$H:$H,$B55,'2012Figures'!$I:$I,$C55,'2012Figures'!$B:$B,"CyToBroker",'2012Figures'!$G:$G,"P1",'2012Figures'!$E:$E,$B$1)</f>
        <v>0</v>
      </c>
      <c r="R55" s="46" t="str">
        <f t="shared" si="15"/>
        <v/>
      </c>
      <c r="S55" s="46" t="str">
        <f t="shared" si="15"/>
        <v/>
      </c>
      <c r="T55" s="46" t="str">
        <f t="shared" si="15"/>
        <v/>
      </c>
      <c r="U55" s="46" t="str">
        <f t="shared" si="15"/>
        <v/>
      </c>
      <c r="V55" s="46" t="str">
        <f t="shared" si="15"/>
        <v/>
      </c>
    </row>
    <row r="56" spans="1:22" x14ac:dyDescent="0.2">
      <c r="A56" s="1">
        <v>103</v>
      </c>
      <c r="B56" s="1" t="s">
        <v>55</v>
      </c>
      <c r="C56" s="8">
        <v>2</v>
      </c>
      <c r="D56" s="29">
        <f>SUMIFS('2013Figures'!$J:$J,'2013Figures'!$C:$C,$A56,'2013Figures'!$H:$H,$B56,'2013Figures'!$I:$I,$C56,'2013Figures'!$E:$E,$B$1)</f>
        <v>0</v>
      </c>
      <c r="E56" s="9">
        <f>SUMIFS('2013Figures'!$J:$J,'2013Figures'!$C:$C,$A56,'2013Figures'!$H:$H,$B56,'2013Figures'!$I:$I,$C56,'2013Figures'!$B:$B,"BrokerToCy",'2013Figures'!$G:$G,"E1",'2013Figures'!$E:$E,$B$1)</f>
        <v>0</v>
      </c>
      <c r="F56" s="9">
        <f>SUMIFS('2013Figures'!$J:$J,'2013Figures'!$C:$C,$A56,'2013Figures'!$H:$H,$B56,'2013Figures'!$I:$I,$C56,'2013Figures'!$B:$B,"BrokerToCy",'2013Figures'!$G:$G,"P1",'2013Figures'!$E:$E,$B$1)</f>
        <v>0</v>
      </c>
      <c r="G56" s="9">
        <f>SUMIFS('2013Figures'!$J:$J,'2013Figures'!$C:$C,$A56,'2013Figures'!$H:$H,$B56,'2013Figures'!$I:$I,$C56,'2013Figures'!$B:$B,"CyToBroker",'2013Figures'!$G:$G,"E1",'2013Figures'!$E:$E,$B$1)</f>
        <v>0</v>
      </c>
      <c r="H56" s="9">
        <f>SUMIFS('2013Figures'!$J:$J,'2013Figures'!$C:$C,$A56,'2013Figures'!$H:$H,$B56,'2013Figures'!$I:$I,$C56,'2013Figures'!$B:$B,"CyToBroker",'2013Figures'!$G:$G,"P1",'2013Figures'!$E:$E,$B$1)</f>
        <v>0</v>
      </c>
      <c r="J56" s="8">
        <v>200701</v>
      </c>
      <c r="L56" s="42">
        <f>SUMIFS('2012Figures'!$J:$J,'2012Figures'!$C:$C,$A56,'2012Figures'!$H:$H,$B56,'2012Figures'!$I:$I,$C56,'2012Figures'!$E:$E,$B$1)</f>
        <v>0</v>
      </c>
      <c r="M56" s="52">
        <f>SUMIFS('2012Figures'!$J:$J,'2012Figures'!$C:$C,$A56,'2012Figures'!$H:$H,$B56,'2012Figures'!$I:$I,$C56,'2012Figures'!$B:$B,"BrokerToCy",'2012Figures'!$G:$G,"E1",'2012Figures'!$E:$E,$B$1)</f>
        <v>0</v>
      </c>
      <c r="N56" s="52">
        <f>SUMIFS('2012Figures'!$J:$J,'2012Figures'!$C:$C,$A56,'2012Figures'!$H:$H,$B56,'2012Figures'!$I:$I,$C56,'2012Figures'!$B:$B,"BrokerToCy",'2012Figures'!$G:$G,"P1",'2012Figures'!$E:$E,$B$1)</f>
        <v>0</v>
      </c>
      <c r="O56" s="52">
        <f>SUMIFS('2012Figures'!$J:$J,'2012Figures'!$C:$C,$A56,'2012Figures'!$H:$H,$B56,'2012Figures'!$I:$I,$C56,'2012Figures'!$B:$B,"CyToBroker",'2012Figures'!$G:$G,"E1",'2012Figures'!$E:$E,$B$1)</f>
        <v>0</v>
      </c>
      <c r="P56" s="52">
        <f>SUMIFS('2012Figures'!$J:$J,'2012Figures'!$C:$C,$A56,'2012Figures'!$H:$H,$B56,'2012Figures'!$I:$I,$C56,'2012Figures'!$B:$B,"CyToBroker",'2012Figures'!$G:$G,"P1",'2012Figures'!$E:$E,$B$1)</f>
        <v>0</v>
      </c>
      <c r="R56" s="46" t="str">
        <f t="shared" si="15"/>
        <v/>
      </c>
      <c r="S56" s="46" t="str">
        <f t="shared" si="15"/>
        <v/>
      </c>
      <c r="T56" s="46" t="str">
        <f t="shared" si="15"/>
        <v/>
      </c>
      <c r="U56" s="46" t="str">
        <f t="shared" si="15"/>
        <v/>
      </c>
      <c r="V56" s="46" t="str">
        <f t="shared" si="15"/>
        <v/>
      </c>
    </row>
    <row r="57" spans="1:22" x14ac:dyDescent="0.2">
      <c r="A57" s="1">
        <v>103</v>
      </c>
      <c r="B57" s="1" t="s">
        <v>55</v>
      </c>
      <c r="C57" s="8">
        <v>1</v>
      </c>
      <c r="D57" s="29">
        <f>SUMIFS('2013Figures'!$J:$J,'2013Figures'!$C:$C,$A57,'2013Figures'!$H:$H,$B57,'2013Figures'!$I:$I,$C57,'2013Figures'!$E:$E,$B$1)</f>
        <v>0</v>
      </c>
      <c r="E57" s="9">
        <f>SUMIFS('2013Figures'!$J:$J,'2013Figures'!$C:$C,$A57,'2013Figures'!$H:$H,$B57,'2013Figures'!$I:$I,$C57,'2013Figures'!$B:$B,"BrokerToCy",'2013Figures'!$G:$G,"E1",'2013Figures'!$E:$E,$B$1)</f>
        <v>0</v>
      </c>
      <c r="F57" s="9">
        <f>SUMIFS('2013Figures'!$J:$J,'2013Figures'!$C:$C,$A57,'2013Figures'!$H:$H,$B57,'2013Figures'!$I:$I,$C57,'2013Figures'!$B:$B,"BrokerToCy",'2013Figures'!$G:$G,"P1",'2013Figures'!$E:$E,$B$1)</f>
        <v>0</v>
      </c>
      <c r="G57" s="9">
        <f>SUMIFS('2013Figures'!$J:$J,'2013Figures'!$C:$C,$A57,'2013Figures'!$H:$H,$B57,'2013Figures'!$I:$I,$C57,'2013Figures'!$B:$B,"CyToBroker",'2013Figures'!$G:$G,"E1",'2013Figures'!$E:$E,$B$1)</f>
        <v>0</v>
      </c>
      <c r="H57" s="9">
        <f>SUMIFS('2013Figures'!$J:$J,'2013Figures'!$C:$C,$A57,'2013Figures'!$H:$H,$B57,'2013Figures'!$I:$I,$C57,'2013Figures'!$B:$B,"CyToBroker",'2013Figures'!$G:$G,"P1",'2013Figures'!$E:$E,$B$1)</f>
        <v>0</v>
      </c>
      <c r="J57" s="8">
        <v>200601</v>
      </c>
      <c r="L57" s="42">
        <f>SUMIFS('2012Figures'!$J:$J,'2012Figures'!$C:$C,$A57,'2012Figures'!$H:$H,$B57,'2012Figures'!$I:$I,$C57,'2012Figures'!$E:$E,$B$1)</f>
        <v>0</v>
      </c>
      <c r="M57" s="52">
        <f>SUMIFS('2012Figures'!$J:$J,'2012Figures'!$C:$C,$A57,'2012Figures'!$H:$H,$B57,'2012Figures'!$I:$I,$C57,'2012Figures'!$B:$B,"BrokerToCy",'2012Figures'!$G:$G,"E1",'2012Figures'!$E:$E,$B$1)</f>
        <v>0</v>
      </c>
      <c r="N57" s="52">
        <f>SUMIFS('2012Figures'!$J:$J,'2012Figures'!$C:$C,$A57,'2012Figures'!$H:$H,$B57,'2012Figures'!$I:$I,$C57,'2012Figures'!$B:$B,"BrokerToCy",'2012Figures'!$G:$G,"P1",'2012Figures'!$E:$E,$B$1)</f>
        <v>0</v>
      </c>
      <c r="O57" s="52">
        <f>SUMIFS('2012Figures'!$J:$J,'2012Figures'!$C:$C,$A57,'2012Figures'!$H:$H,$B57,'2012Figures'!$I:$I,$C57,'2012Figures'!$B:$B,"CyToBroker",'2012Figures'!$G:$G,"E1",'2012Figures'!$E:$E,$B$1)</f>
        <v>0</v>
      </c>
      <c r="P57" s="52">
        <f>SUMIFS('2012Figures'!$J:$J,'2012Figures'!$C:$C,$A57,'2012Figures'!$H:$H,$B57,'2012Figures'!$I:$I,$C57,'2012Figures'!$B:$B,"CyToBroker",'2012Figures'!$G:$G,"P1",'2012Figures'!$E:$E,$B$1)</f>
        <v>0</v>
      </c>
      <c r="R57" s="46" t="str">
        <f t="shared" si="15"/>
        <v/>
      </c>
      <c r="S57" s="46" t="str">
        <f t="shared" si="15"/>
        <v/>
      </c>
      <c r="T57" s="46" t="str">
        <f t="shared" si="15"/>
        <v/>
      </c>
      <c r="U57" s="46" t="str">
        <f t="shared" si="15"/>
        <v/>
      </c>
      <c r="V57" s="46" t="str">
        <f t="shared" si="15"/>
        <v/>
      </c>
    </row>
    <row r="58" spans="1:22" x14ac:dyDescent="0.2">
      <c r="A58" s="1">
        <v>103</v>
      </c>
      <c r="B58" s="1" t="s">
        <v>55</v>
      </c>
      <c r="D58" s="29">
        <f>SUMIFS('2013Figures'!$J:$J,'2013Figures'!$C:$C,$A58,'2013Figures'!$I:$I,"",'2013Figures'!$E:$E,$B$1)</f>
        <v>2505</v>
      </c>
      <c r="E58" s="9">
        <f>SUMIFS('2013Figures'!$J:$J,'2013Figures'!$C:$C,$A58,'2013Figures'!$I:$I,"",'2013Figures'!$B:$B,"BrokerToCy",'2013Figures'!$G:$G,"E1",'2013Figures'!$E:$E,$B$1)</f>
        <v>0</v>
      </c>
      <c r="F58" s="9">
        <f>SUMIFS('2013Figures'!$J:$J,'2013Figures'!$C:$C,$A58,'2013Figures'!$I:$I,"",'2013Figures'!$B:$B,"BrokerToCy",'2013Figures'!$G:$G,"P1",'2013Figures'!$E:$E,$B$1)</f>
        <v>0</v>
      </c>
      <c r="G58" s="9">
        <f>SUMIFS('2013Figures'!$J:$J,'2013Figures'!$C:$C,$A58,'2013Figures'!$I:$I,"",'2013Figures'!$B:$B,"CyToBroker",'2013Figures'!$G:$G,"E1",'2013Figures'!$E:$E,$B$1)</f>
        <v>2505</v>
      </c>
      <c r="H58" s="9">
        <f>SUMIFS('2013Figures'!$J:$J,'2013Figures'!$C:$C,$A58,'2013Figures'!$I:$I,"",'2013Figures'!$B:$B,"CyToBroker",'2013Figures'!$G:$G,"P1",'2013Figures'!$E:$E,$B$1)</f>
        <v>0</v>
      </c>
      <c r="J58" s="8" t="s">
        <v>131</v>
      </c>
      <c r="L58" s="42">
        <f>SUMIFS('2012Figures'!$J:$J,'2012Figures'!$C:$C,$A58,'2012Figures'!$I:$I,"",'2012Figures'!$E:$E,$B$1)</f>
        <v>3495</v>
      </c>
      <c r="M58" s="52">
        <f>SUMIFS('2012Figures'!$J:$J,'2012Figures'!$C:$C,$A58,'2012Figures'!$I:$I,"",'2012Figures'!$B:$B,"BrokerToCy",'2012Figures'!$G:$G,"E1",'2012Figures'!$E:$E,$B$1)</f>
        <v>2</v>
      </c>
      <c r="N58" s="52">
        <f>SUMIFS('2012Figures'!$J:$J,'2012Figures'!$C:$C,$A58,'2012Figures'!$I:$I,"",'2012Figures'!$B:$B,"BrokerToCy",'2012Figures'!$G:$G,"P1",'2012Figures'!$E:$E,$B$1)</f>
        <v>0</v>
      </c>
      <c r="O58" s="52">
        <f>SUMIFS('2012Figures'!$J:$J,'2012Figures'!$C:$C,$A58,'2012Figures'!$I:$I,"",'2012Figures'!$B:$B,"CyToBroker",'2012Figures'!$G:$G,"E1",'2012Figures'!$E:$E,$B$1)</f>
        <v>3493</v>
      </c>
      <c r="P58" s="52">
        <f>SUMIFS('2012Figures'!$J:$J,'2012Figures'!$C:$C,$A58,'2012Figures'!$I:$I,"",'2012Figures'!$B:$B,"CyToBroker",'2012Figures'!$G:$G,"P1",'2012Figures'!$E:$E,$B$1)</f>
        <v>0</v>
      </c>
      <c r="R58" s="46">
        <f t="shared" si="15"/>
        <v>-0.28000000000000003</v>
      </c>
      <c r="S58" s="46">
        <f t="shared" si="15"/>
        <v>-1</v>
      </c>
      <c r="T58" s="46" t="str">
        <f t="shared" si="15"/>
        <v/>
      </c>
      <c r="U58" s="46">
        <f t="shared" si="15"/>
        <v>-0.28000000000000003</v>
      </c>
      <c r="V58" s="46" t="str">
        <f t="shared" si="15"/>
        <v/>
      </c>
    </row>
    <row r="59" spans="1:22" x14ac:dyDescent="0.2">
      <c r="A59" s="21"/>
      <c r="B59" s="21" t="s">
        <v>92</v>
      </c>
      <c r="C59" s="22"/>
      <c r="D59" s="23">
        <f>SUM(E59:H59)</f>
        <v>3480</v>
      </c>
      <c r="E59" s="23">
        <f t="shared" ref="E59:H59" si="16">SUM(E46:E58)</f>
        <v>0</v>
      </c>
      <c r="F59" s="23">
        <f t="shared" si="16"/>
        <v>0</v>
      </c>
      <c r="G59" s="23">
        <f t="shared" si="16"/>
        <v>3480</v>
      </c>
      <c r="H59" s="23">
        <f t="shared" si="16"/>
        <v>0</v>
      </c>
      <c r="I59" s="21"/>
      <c r="J59" s="22"/>
      <c r="K59" s="21"/>
      <c r="L59" s="43">
        <f>SUM(M59:P59)</f>
        <v>4593</v>
      </c>
      <c r="M59" s="43">
        <f t="shared" ref="M59:P59" si="17">SUM(M46:M58)</f>
        <v>2</v>
      </c>
      <c r="N59" s="43">
        <f t="shared" si="17"/>
        <v>0</v>
      </c>
      <c r="O59" s="43">
        <f t="shared" si="17"/>
        <v>4591</v>
      </c>
      <c r="P59" s="43">
        <f t="shared" si="17"/>
        <v>0</v>
      </c>
      <c r="Q59" s="21"/>
      <c r="R59" s="21"/>
      <c r="S59" s="21"/>
      <c r="T59" s="21"/>
      <c r="U59" s="21"/>
      <c r="V59" s="21"/>
    </row>
    <row r="60" spans="1:22" x14ac:dyDescent="0.2">
      <c r="A60" s="28">
        <v>104</v>
      </c>
      <c r="B60" s="28" t="s">
        <v>93</v>
      </c>
      <c r="C60" s="17" t="s">
        <v>88</v>
      </c>
      <c r="D60" s="18">
        <f>SUMIFS('2013Figures'!$J:$J,'2013Figures'!$C:$C,$A60,'2013Figures'!$E:$E,$B$1)</f>
        <v>8870</v>
      </c>
      <c r="E60" s="18">
        <f>SUMIFS('2013Figures'!$J:$J,'2013Figures'!$C:$C,$A60,'2013Figures'!$B:$B,"BrokerToCy",'2013Figures'!$G:$G,"E1",'2013Figures'!$E:$E,$B$1)</f>
        <v>0</v>
      </c>
      <c r="F60" s="18">
        <f>SUMIFS('2013Figures'!$J:$J,'2013Figures'!$C:$C,$A60,'2013Figures'!$B:$B,"BrokerToCy",'2013Figures'!$G:$G,"P1",'2013Figures'!$E:$E,$B$1)</f>
        <v>0</v>
      </c>
      <c r="G60" s="18">
        <f>SUMIFS('2013Figures'!$J:$J,'2013Figures'!$C:$C,$A60,'2013Figures'!$B:$B,"CyToBroker",'2013Figures'!$G:$G,"E1",'2013Figures'!$E:$E,$B$1)</f>
        <v>8870</v>
      </c>
      <c r="H60" s="18">
        <f>SUMIFS('2013Figures'!$J:$J,'2013Figures'!$C:$C,$A60,'2013Figures'!$B:$B,"CyToBroker",'2013Figures'!$G:$G,"P1",'2013Figures'!$E:$E,$B$1)</f>
        <v>0</v>
      </c>
      <c r="I60" s="28"/>
      <c r="J60" s="17"/>
      <c r="K60" s="28"/>
      <c r="L60" s="50">
        <f>SUMIFS('2012Figures'!$J:$J,'2012Figures'!$C:$C,$A60,'2012Figures'!$E:$E,$B$1)</f>
        <v>11039</v>
      </c>
      <c r="M60" s="50">
        <f>SUMIFS('2012Figures'!$J:$J,'2012Figures'!$C:$C,$A60,'2012Figures'!$B:$B,"BrokerToCy",'2012Figures'!$G:$G,"E1",'2012Figures'!$E:$E,$B$1)</f>
        <v>0</v>
      </c>
      <c r="N60" s="50">
        <f>SUMIFS('2012Figures'!$J:$J,'2012Figures'!$C:$C,$A60,'2012Figures'!$B:$B,"BrokerToCy",'2012Figures'!$G:$G,"P1",'2012Figures'!$E:$E,$B$1)</f>
        <v>0</v>
      </c>
      <c r="O60" s="50">
        <f>SUMIFS('2012Figures'!$J:$J,'2012Figures'!$C:$C,$A60,'2012Figures'!$B:$B,"CyToBroker",'2012Figures'!$G:$G,"E1",'2012Figures'!$E:$E,$B$1)</f>
        <v>11039</v>
      </c>
      <c r="P60" s="50">
        <f>SUMIFS('2012Figures'!$J:$J,'2012Figures'!$C:$C,$A60,'2012Figures'!$B:$B,"CyToBroker",'2012Figures'!$G:$G,"P1",'2012Figures'!$E:$E,$B$1)</f>
        <v>0</v>
      </c>
      <c r="Q60" s="28"/>
      <c r="R60" s="46">
        <f t="shared" si="15"/>
        <v>-0.2</v>
      </c>
      <c r="S60" s="46" t="str">
        <f t="shared" si="15"/>
        <v/>
      </c>
      <c r="T60" s="46" t="str">
        <f t="shared" si="15"/>
        <v/>
      </c>
      <c r="U60" s="46">
        <f t="shared" si="15"/>
        <v>-0.2</v>
      </c>
      <c r="V60" s="46" t="str">
        <f t="shared" si="15"/>
        <v/>
      </c>
    </row>
    <row r="61" spans="1:22" x14ac:dyDescent="0.2">
      <c r="A61" s="1">
        <v>104</v>
      </c>
      <c r="D61" s="29">
        <f>SUMIFS('2013Figures'!$J:$J,'2013Figures'!$C:$C,$A61,'2013Figures'!$H:$H,"",'2013Figures'!$I:$I,"",'2013Figures'!$E:$E,$B$1)</f>
        <v>5910</v>
      </c>
      <c r="E61" s="9">
        <f>SUMIFS('2013Figures'!$J:$J,'2013Figures'!$C:$C,$A61,'2013Figures'!$H:$H,"",'2013Figures'!$I:$I,"",'2013Figures'!$B:$B,"BrokerToCy",'2013Figures'!$G:$G,"E1",'2013Figures'!$E:$E,$B$1)</f>
        <v>0</v>
      </c>
      <c r="F61" s="9">
        <f>SUMIFS('2013Figures'!$J:$J,'2013Figures'!$C:$C,$A61,'2013Figures'!$H:$H,"",'2013Figures'!$I:$I,"",'2013Figures'!$B:$B,"BrokerToCy",'2013Figures'!$G:$G,"P1",'2013Figures'!$E:$E,$B$1)</f>
        <v>0</v>
      </c>
      <c r="G61" s="9">
        <f>SUMIFS('2013Figures'!$J:$J,'2013Figures'!$C:$C,$A61,'2013Figures'!$H:$H,"",'2013Figures'!$I:$I,"",'2013Figures'!$B:$B,"CyToBroker",'2013Figures'!$G:$G,"E1",'2013Figures'!$E:$E,$B$1)</f>
        <v>5910</v>
      </c>
      <c r="H61" s="9">
        <f>SUMIFS('2013Figures'!$J:$J,'2013Figures'!$C:$C,$A61,'2013Figures'!$H:$H,"",'2013Figures'!$I:$I,"",'2013Figures'!$B:$B,"CyToBroker",'2013Figures'!$G:$G,"P1",'2013Figures'!$E:$E,$B$1)</f>
        <v>0</v>
      </c>
      <c r="J61" s="8" t="s">
        <v>131</v>
      </c>
      <c r="L61" s="42">
        <f>SUMIFS('2012Figures'!$J:$J,'2012Figures'!$C:$C,$A61,'2012Figures'!$H:$H,"",'2012Figures'!$I:$I,"",'2012Figures'!$E:$E,$B$1)</f>
        <v>8239</v>
      </c>
      <c r="M61" s="52">
        <f>SUMIFS('2012Figures'!$J:$J,'2012Figures'!$C:$C,$A61,'2012Figures'!$H:$H,"",'2012Figures'!$I:$I,"",'2012Figures'!$B:$B,"BrokerToCy",'2012Figures'!$G:$G,"E1",'2012Figures'!$E:$E,$B$1)</f>
        <v>0</v>
      </c>
      <c r="N61" s="52">
        <f>SUMIFS('2012Figures'!$J:$J,'2012Figures'!$C:$C,$A61,'2012Figures'!$H:$H,"",'2012Figures'!$I:$I,"",'2012Figures'!$B:$B,"BrokerToCy",'2012Figures'!$G:$G,"P1",'2012Figures'!$E:$E,$B$1)</f>
        <v>0</v>
      </c>
      <c r="O61" s="52">
        <f>SUMIFS('2012Figures'!$J:$J,'2012Figures'!$C:$C,$A61,'2012Figures'!$H:$H,"",'2012Figures'!$I:$I,"",'2012Figures'!$B:$B,"CyToBroker",'2012Figures'!$G:$G,"E1",'2012Figures'!$E:$E,$B$1)</f>
        <v>8239</v>
      </c>
      <c r="P61" s="52">
        <f>SUMIFS('2012Figures'!$J:$J,'2012Figures'!$C:$C,$A61,'2012Figures'!$H:$H,"",'2012Figures'!$I:$I,"",'2012Figures'!$B:$B,"CyToBroker",'2012Figures'!$G:$G,"P1",'2012Figures'!$E:$E,$B$1)</f>
        <v>0</v>
      </c>
      <c r="R61" s="46">
        <f t="shared" si="15"/>
        <v>-0.28000000000000003</v>
      </c>
      <c r="S61" s="46" t="str">
        <f t="shared" si="15"/>
        <v/>
      </c>
      <c r="T61" s="46" t="str">
        <f t="shared" si="15"/>
        <v/>
      </c>
      <c r="U61" s="46">
        <f t="shared" si="15"/>
        <v>-0.28000000000000003</v>
      </c>
      <c r="V61" s="46" t="str">
        <f t="shared" si="15"/>
        <v/>
      </c>
    </row>
    <row r="62" spans="1:22" x14ac:dyDescent="0.2">
      <c r="A62" s="1">
        <v>104</v>
      </c>
      <c r="B62" s="1" t="s">
        <v>55</v>
      </c>
      <c r="D62" s="29">
        <f>SUMIFS('2013Figures'!$J:$J,'2013Figures'!$C:$C,$A62,'2013Figures'!$H:$H,$B62,'2013Figures'!$E:$E,$B$1)</f>
        <v>7</v>
      </c>
      <c r="E62" s="9">
        <f>SUMIFS('2013Figures'!$J:$J,'2013Figures'!$C:$C,$A62,'2013Figures'!$H:$H,$B62,'2013Figures'!$B:$B,"BrokerToCy",'2013Figures'!$G:$G,"E1",'2013Figures'!$E:$E,$B$1)</f>
        <v>0</v>
      </c>
      <c r="F62" s="9">
        <f>SUMIFS('2013Figures'!$J:$J,'2013Figures'!$C:$C,$A62,'2013Figures'!$H:$H,$B62,'2013Figures'!$B:$B,"BrokerToCy",'2013Figures'!$G:$G,"P1",'2013Figures'!$E:$E,$B$1)</f>
        <v>0</v>
      </c>
      <c r="G62" s="9">
        <f>SUMIFS('2013Figures'!$J:$J,'2013Figures'!$C:$C,$A62,'2013Figures'!$H:$H,$B62,'2013Figures'!$B:$B,"CyToBroker",'2013Figures'!$G:$G,"E1",'2013Figures'!$E:$E,$B$1)</f>
        <v>7</v>
      </c>
      <c r="H62" s="9">
        <f>SUMIFS('2013Figures'!$J:$J,'2013Figures'!$C:$C,$A62,'2013Figures'!$H:$H,$B62,'2013Figures'!$B:$B,"CyToBroker",'2013Figures'!$G:$G,"P1",'2013Figures'!$E:$E,$B$1)</f>
        <v>0</v>
      </c>
      <c r="J62" s="8" t="s">
        <v>146</v>
      </c>
      <c r="L62" s="42">
        <f>SUMIFS('2012Figures'!$J:$J,'2012Figures'!$C:$C,$A62,'2012Figures'!$H:$H,$B62,'2012Figures'!$E:$E,$B$1)</f>
        <v>0</v>
      </c>
      <c r="M62" s="52">
        <f>SUMIFS('2012Figures'!$J:$J,'2012Figures'!$C:$C,$A62,'2012Figures'!$H:$H,$B62,'2012Figures'!$B:$B,"BrokerToCy",'2012Figures'!$G:$G,"E1",'2012Figures'!$E:$E,$B$1)</f>
        <v>0</v>
      </c>
      <c r="N62" s="52">
        <f>SUMIFS('2012Figures'!$J:$J,'2012Figures'!$C:$C,$A62,'2012Figures'!$H:$H,$B62,'2012Figures'!$B:$B,"BrokerToCy",'2012Figures'!$G:$G,"P1",'2012Figures'!$E:$E,$B$1)</f>
        <v>0</v>
      </c>
      <c r="O62" s="52">
        <f>SUMIFS('2012Figures'!$J:$J,'2012Figures'!$C:$C,$A62,'2012Figures'!$H:$H,$B62,'2012Figures'!$B:$B,"CyToBroker",'2012Figures'!$G:$G,"E1",'2012Figures'!$E:$E,$B$1)</f>
        <v>0</v>
      </c>
      <c r="P62" s="52">
        <f>SUMIFS('2012Figures'!$J:$J,'2012Figures'!$C:$C,$A62,'2012Figures'!$H:$H,$B62,'2012Figures'!$B:$B,"CyToBroker",'2012Figures'!$G:$G,"P1",'2012Figures'!$E:$E,$B$1)</f>
        <v>0</v>
      </c>
      <c r="R62" s="46" t="str">
        <f t="shared" si="15"/>
        <v/>
      </c>
      <c r="S62" s="46" t="str">
        <f t="shared" si="15"/>
        <v/>
      </c>
      <c r="T62" s="46" t="str">
        <f t="shared" si="15"/>
        <v/>
      </c>
      <c r="U62" s="46" t="str">
        <f t="shared" si="15"/>
        <v/>
      </c>
      <c r="V62" s="46" t="str">
        <f t="shared" si="15"/>
        <v/>
      </c>
    </row>
    <row r="63" spans="1:22" x14ac:dyDescent="0.2">
      <c r="A63" s="1">
        <v>104</v>
      </c>
      <c r="B63" s="1" t="s">
        <v>56</v>
      </c>
      <c r="D63" s="29">
        <f>SUMIFS('2013Figures'!$J:$J,'2013Figures'!$C:$C,$A63,'2013Figures'!$H:$H,$B63,'2013Figures'!$E:$E,$B$1)</f>
        <v>2953</v>
      </c>
      <c r="E63" s="9">
        <f>SUMIFS('2013Figures'!$J:$J,'2013Figures'!$C:$C,$A63,'2013Figures'!$H:$H,$B63,'2013Figures'!$B:$B,"BrokerToCy",'2013Figures'!$G:$G,"E1",'2013Figures'!$E:$E,$B$1)</f>
        <v>0</v>
      </c>
      <c r="F63" s="9">
        <f>SUMIFS('2013Figures'!$J:$J,'2013Figures'!$C:$C,$A63,'2013Figures'!$H:$H,$B63,'2013Figures'!$B:$B,"BrokerToCy",'2013Figures'!$G:$G,"P1",'2013Figures'!$E:$E,$B$1)</f>
        <v>0</v>
      </c>
      <c r="G63" s="9">
        <f>SUMIFS('2013Figures'!$J:$J,'2013Figures'!$C:$C,$A63,'2013Figures'!$H:$H,$B63,'2013Figures'!$B:$B,"CyToBroker",'2013Figures'!$G:$G,"E1",'2013Figures'!$E:$E,$B$1)</f>
        <v>2953</v>
      </c>
      <c r="H63" s="9">
        <f>SUMIFS('2013Figures'!$J:$J,'2013Figures'!$C:$C,$A63,'2013Figures'!$H:$H,$B63,'2013Figures'!$B:$B,"CyToBroker",'2013Figures'!$G:$G,"P1",'2013Figures'!$E:$E,$B$1)</f>
        <v>0</v>
      </c>
      <c r="J63" s="8" t="s">
        <v>146</v>
      </c>
      <c r="L63" s="42">
        <f>SUMIFS('2012Figures'!$J:$J,'2012Figures'!$C:$C,$A63,'2012Figures'!$H:$H,$B63,'2012Figures'!$E:$E,$B$1)</f>
        <v>2800</v>
      </c>
      <c r="M63" s="52">
        <f>SUMIFS('2012Figures'!$J:$J,'2012Figures'!$C:$C,$A63,'2012Figures'!$H:$H,$B63,'2012Figures'!$B:$B,"BrokerToCy",'2012Figures'!$G:$G,"E1",'2012Figures'!$E:$E,$B$1)</f>
        <v>0</v>
      </c>
      <c r="N63" s="52">
        <f>SUMIFS('2012Figures'!$J:$J,'2012Figures'!$C:$C,$A63,'2012Figures'!$H:$H,$B63,'2012Figures'!$B:$B,"BrokerToCy",'2012Figures'!$G:$G,"P1",'2012Figures'!$E:$E,$B$1)</f>
        <v>0</v>
      </c>
      <c r="O63" s="52">
        <f>SUMIFS('2012Figures'!$J:$J,'2012Figures'!$C:$C,$A63,'2012Figures'!$H:$H,$B63,'2012Figures'!$B:$B,"CyToBroker",'2012Figures'!$G:$G,"E1",'2012Figures'!$E:$E,$B$1)</f>
        <v>2800</v>
      </c>
      <c r="P63" s="52">
        <f>SUMIFS('2012Figures'!$J:$J,'2012Figures'!$C:$C,$A63,'2012Figures'!$H:$H,$B63,'2012Figures'!$B:$B,"CyToBroker",'2012Figures'!$G:$G,"P1",'2012Figures'!$E:$E,$B$1)</f>
        <v>0</v>
      </c>
      <c r="R63" s="46">
        <f t="shared" si="15"/>
        <v>0.05</v>
      </c>
      <c r="S63" s="46" t="str">
        <f t="shared" si="15"/>
        <v/>
      </c>
      <c r="T63" s="46" t="str">
        <f t="shared" si="15"/>
        <v/>
      </c>
      <c r="U63" s="46">
        <f t="shared" si="15"/>
        <v>0.05</v>
      </c>
      <c r="V63" s="46" t="str">
        <f t="shared" si="15"/>
        <v/>
      </c>
    </row>
    <row r="64" spans="1:22" x14ac:dyDescent="0.2">
      <c r="A64" s="1">
        <v>104</v>
      </c>
      <c r="B64" s="1">
        <v>2</v>
      </c>
      <c r="D64" s="29">
        <f>SUMIFS('2013Figures'!$J:$J,'2013Figures'!$C:$C,$A64,'2013Figures'!$H:$H,$B64,'2013Figures'!$E:$E,$B$1)</f>
        <v>0</v>
      </c>
      <c r="E64" s="9">
        <f>SUMIFS('2013Figures'!$J:$J,'2013Figures'!$C:$C,$A64,'2013Figures'!$H:$H,$B64,'2013Figures'!$B:$B,"BrokerToCy",'2013Figures'!$G:$G,"E1",'2013Figures'!$E:$E,$B$1)</f>
        <v>0</v>
      </c>
      <c r="F64" s="9">
        <f>SUMIFS('2013Figures'!$J:$J,'2013Figures'!$C:$C,$A64,'2013Figures'!$H:$H,$B64,'2013Figures'!$B:$B,"BrokerToCy",'2013Figures'!$G:$G,"P1",'2013Figures'!$E:$E,$B$1)</f>
        <v>0</v>
      </c>
      <c r="G64" s="9">
        <f>SUMIFS('2013Figures'!$J:$J,'2013Figures'!$C:$C,$A64,'2013Figures'!$H:$H,$B64,'2013Figures'!$B:$B,"CyToBroker",'2013Figures'!$G:$G,"E1",'2013Figures'!$E:$E,$B$1)</f>
        <v>0</v>
      </c>
      <c r="H64" s="9">
        <f>SUMIFS('2013Figures'!$J:$J,'2013Figures'!$C:$C,$A64,'2013Figures'!$H:$H,$B64,'2013Figures'!$B:$B,"CyToBroker",'2013Figures'!$G:$G,"P1",'2013Figures'!$E:$E,$B$1)</f>
        <v>0</v>
      </c>
      <c r="J64" s="8" t="s">
        <v>146</v>
      </c>
      <c r="L64" s="42">
        <f>SUMIFS('2012Figures'!$J:$J,'2012Figures'!$C:$C,$A64,'2012Figures'!$H:$H,$B64,'2012Figures'!$E:$E,$B$1)</f>
        <v>0</v>
      </c>
      <c r="M64" s="52">
        <f>SUMIFS('2012Figures'!$J:$J,'2012Figures'!$C:$C,$A64,'2012Figures'!$H:$H,$B64,'2012Figures'!$B:$B,"BrokerToCy",'2012Figures'!$G:$G,"E1",'2012Figures'!$E:$E,$B$1)</f>
        <v>0</v>
      </c>
      <c r="N64" s="52">
        <f>SUMIFS('2012Figures'!$J:$J,'2012Figures'!$C:$C,$A64,'2012Figures'!$H:$H,$B64,'2012Figures'!$B:$B,"BrokerToCy",'2012Figures'!$G:$G,"P1",'2012Figures'!$E:$E,$B$1)</f>
        <v>0</v>
      </c>
      <c r="O64" s="52">
        <f>SUMIFS('2012Figures'!$J:$J,'2012Figures'!$C:$C,$A64,'2012Figures'!$H:$H,$B64,'2012Figures'!$B:$B,"CyToBroker",'2012Figures'!$G:$G,"E1",'2012Figures'!$E:$E,$B$1)</f>
        <v>0</v>
      </c>
      <c r="P64" s="52">
        <f>SUMIFS('2012Figures'!$J:$J,'2012Figures'!$C:$C,$A64,'2012Figures'!$H:$H,$B64,'2012Figures'!$B:$B,"CyToBroker",'2012Figures'!$G:$G,"P1",'2012Figures'!$E:$E,$B$1)</f>
        <v>0</v>
      </c>
      <c r="R64" s="46" t="str">
        <f t="shared" si="15"/>
        <v/>
      </c>
      <c r="S64" s="46" t="str">
        <f t="shared" si="15"/>
        <v/>
      </c>
      <c r="T64" s="46" t="str">
        <f t="shared" si="15"/>
        <v/>
      </c>
      <c r="U64" s="46" t="str">
        <f t="shared" si="15"/>
        <v/>
      </c>
      <c r="V64" s="46" t="str">
        <f t="shared" si="15"/>
        <v/>
      </c>
    </row>
    <row r="65" spans="1:22" x14ac:dyDescent="0.2">
      <c r="A65" s="1">
        <v>104</v>
      </c>
      <c r="B65" s="1">
        <v>3</v>
      </c>
      <c r="D65" s="29">
        <f>SUMIFS('2013Figures'!$J:$J,'2013Figures'!$C:$C,$A65,'2013Figures'!$H:$H,$B65,'2013Figures'!$E:$E,$B$1)</f>
        <v>0</v>
      </c>
      <c r="E65" s="9">
        <f>SUMIFS('2013Figures'!$J:$J,'2013Figures'!$C:$C,$A65,'2013Figures'!$H:$H,$B65,'2013Figures'!$B:$B,"BrokerToCy",'2013Figures'!$G:$G,"E1",'2013Figures'!$E:$E,$B$1)</f>
        <v>0</v>
      </c>
      <c r="F65" s="9">
        <f>SUMIFS('2013Figures'!$J:$J,'2013Figures'!$C:$C,$A65,'2013Figures'!$H:$H,$B65,'2013Figures'!$B:$B,"BrokerToCy",'2013Figures'!$G:$G,"P1",'2013Figures'!$E:$E,$B$1)</f>
        <v>0</v>
      </c>
      <c r="G65" s="9">
        <f>SUMIFS('2013Figures'!$J:$J,'2013Figures'!$C:$C,$A65,'2013Figures'!$H:$H,$B65,'2013Figures'!$B:$B,"CyToBroker",'2013Figures'!$G:$G,"E1",'2013Figures'!$E:$E,$B$1)</f>
        <v>0</v>
      </c>
      <c r="H65" s="9">
        <f>SUMIFS('2013Figures'!$J:$J,'2013Figures'!$C:$C,$A65,'2013Figures'!$H:$H,$B65,'2013Figures'!$B:$B,"CyToBroker",'2013Figures'!$G:$G,"P1",'2013Figures'!$E:$E,$B$1)</f>
        <v>0</v>
      </c>
      <c r="J65" s="8" t="s">
        <v>146</v>
      </c>
      <c r="L65" s="42">
        <f>SUMIFS('2012Figures'!$J:$J,'2012Figures'!$C:$C,$A65,'2012Figures'!$H:$H,$B65,'2012Figures'!$E:$E,$B$1)</f>
        <v>0</v>
      </c>
      <c r="M65" s="52">
        <f>SUMIFS('2012Figures'!$J:$J,'2012Figures'!$C:$C,$A65,'2012Figures'!$H:$H,$B65,'2012Figures'!$B:$B,"BrokerToCy",'2012Figures'!$G:$G,"E1",'2012Figures'!$E:$E,$B$1)</f>
        <v>0</v>
      </c>
      <c r="N65" s="52">
        <f>SUMIFS('2012Figures'!$J:$J,'2012Figures'!$C:$C,$A65,'2012Figures'!$H:$H,$B65,'2012Figures'!$B:$B,"BrokerToCy",'2012Figures'!$G:$G,"P1",'2012Figures'!$E:$E,$B$1)</f>
        <v>0</v>
      </c>
      <c r="O65" s="52">
        <f>SUMIFS('2012Figures'!$J:$J,'2012Figures'!$C:$C,$A65,'2012Figures'!$H:$H,$B65,'2012Figures'!$B:$B,"CyToBroker",'2012Figures'!$G:$G,"E1",'2012Figures'!$E:$E,$B$1)</f>
        <v>0</v>
      </c>
      <c r="P65" s="52">
        <f>SUMIFS('2012Figures'!$J:$J,'2012Figures'!$C:$C,$A65,'2012Figures'!$H:$H,$B65,'2012Figures'!$B:$B,"CyToBroker",'2012Figures'!$G:$G,"P1",'2012Figures'!$E:$E,$B$1)</f>
        <v>0</v>
      </c>
      <c r="R65" s="46" t="str">
        <f t="shared" si="15"/>
        <v/>
      </c>
      <c r="S65" s="46" t="str">
        <f t="shared" si="15"/>
        <v/>
      </c>
      <c r="T65" s="46" t="str">
        <f t="shared" si="15"/>
        <v/>
      </c>
      <c r="U65" s="46" t="str">
        <f t="shared" si="15"/>
        <v/>
      </c>
      <c r="V65" s="46" t="str">
        <f t="shared" si="15"/>
        <v/>
      </c>
    </row>
    <row r="66" spans="1:22" x14ac:dyDescent="0.2">
      <c r="A66" s="1">
        <v>104</v>
      </c>
      <c r="B66" s="1">
        <v>4</v>
      </c>
      <c r="D66" s="29">
        <f>SUMIFS('2013Figures'!$J:$J,'2013Figures'!$C:$C,$A66,'2013Figures'!$H:$H,$B66,'2013Figures'!$E:$E,$B$1)</f>
        <v>0</v>
      </c>
      <c r="E66" s="9">
        <f>SUMIFS('2013Figures'!$J:$J,'2013Figures'!$C:$C,$A66,'2013Figures'!$H:$H,$B66,'2013Figures'!$B:$B,"BrokerToCy",'2013Figures'!$G:$G,"E1",'2013Figures'!$E:$E,$B$1)</f>
        <v>0</v>
      </c>
      <c r="F66" s="9">
        <f>SUMIFS('2013Figures'!$J:$J,'2013Figures'!$C:$C,$A66,'2013Figures'!$H:$H,$B66,'2013Figures'!$B:$B,"BrokerToCy",'2013Figures'!$G:$G,"P1",'2013Figures'!$E:$E,$B$1)</f>
        <v>0</v>
      </c>
      <c r="G66" s="9">
        <f>SUMIFS('2013Figures'!$J:$J,'2013Figures'!$C:$C,$A66,'2013Figures'!$H:$H,$B66,'2013Figures'!$B:$B,"CyToBroker",'2013Figures'!$G:$G,"E1",'2013Figures'!$E:$E,$B$1)</f>
        <v>0</v>
      </c>
      <c r="H66" s="9">
        <f>SUMIFS('2013Figures'!$J:$J,'2013Figures'!$C:$C,$A66,'2013Figures'!$H:$H,$B66,'2013Figures'!$B:$B,"CyToBroker",'2013Figures'!$G:$G,"P1",'2013Figures'!$E:$E,$B$1)</f>
        <v>0</v>
      </c>
      <c r="J66" s="8" t="s">
        <v>146</v>
      </c>
      <c r="L66" s="42">
        <f>SUMIFS('2012Figures'!$J:$J,'2012Figures'!$C:$C,$A66,'2012Figures'!$H:$H,$B66,'2012Figures'!$E:$E,$B$1)</f>
        <v>0</v>
      </c>
      <c r="M66" s="52">
        <f>SUMIFS('2012Figures'!$J:$J,'2012Figures'!$C:$C,$A66,'2012Figures'!$H:$H,$B66,'2012Figures'!$B:$B,"BrokerToCy",'2012Figures'!$G:$G,"E1",'2012Figures'!$E:$E,$B$1)</f>
        <v>0</v>
      </c>
      <c r="N66" s="52">
        <f>SUMIFS('2012Figures'!$J:$J,'2012Figures'!$C:$C,$A66,'2012Figures'!$H:$H,$B66,'2012Figures'!$B:$B,"BrokerToCy",'2012Figures'!$G:$G,"P1",'2012Figures'!$E:$E,$B$1)</f>
        <v>0</v>
      </c>
      <c r="O66" s="52">
        <f>SUMIFS('2012Figures'!$J:$J,'2012Figures'!$C:$C,$A66,'2012Figures'!$H:$H,$B66,'2012Figures'!$B:$B,"CyToBroker",'2012Figures'!$G:$G,"E1",'2012Figures'!$E:$E,$B$1)</f>
        <v>0</v>
      </c>
      <c r="P66" s="52">
        <f>SUMIFS('2012Figures'!$J:$J,'2012Figures'!$C:$C,$A66,'2012Figures'!$H:$H,$B66,'2012Figures'!$B:$B,"CyToBroker",'2012Figures'!$G:$G,"P1",'2012Figures'!$E:$E,$B$1)</f>
        <v>0</v>
      </c>
      <c r="R66" s="46" t="str">
        <f t="shared" si="15"/>
        <v/>
      </c>
      <c r="S66" s="46" t="str">
        <f t="shared" si="15"/>
        <v/>
      </c>
      <c r="T66" s="46" t="str">
        <f t="shared" si="15"/>
        <v/>
      </c>
      <c r="U66" s="46" t="str">
        <f t="shared" si="15"/>
        <v/>
      </c>
      <c r="V66" s="46" t="str">
        <f t="shared" si="15"/>
        <v/>
      </c>
    </row>
    <row r="67" spans="1:22" x14ac:dyDescent="0.2">
      <c r="A67" s="1">
        <v>104</v>
      </c>
      <c r="B67" s="1">
        <v>5</v>
      </c>
      <c r="D67" s="29">
        <f>SUMIFS('2013Figures'!$J:$J,'2013Figures'!$C:$C,$A67,'2013Figures'!$H:$H,$B67,'2013Figures'!$E:$E,$B$1)</f>
        <v>0</v>
      </c>
      <c r="E67" s="9">
        <f>SUMIFS('2013Figures'!$J:$J,'2013Figures'!$C:$C,$A67,'2013Figures'!$H:$H,$B67,'2013Figures'!$B:$B,"BrokerToCy",'2013Figures'!$G:$G,"E1",'2013Figures'!$E:$E,$B$1)</f>
        <v>0</v>
      </c>
      <c r="F67" s="9">
        <f>SUMIFS('2013Figures'!$J:$J,'2013Figures'!$C:$C,$A67,'2013Figures'!$H:$H,$B67,'2013Figures'!$B:$B,"BrokerToCy",'2013Figures'!$G:$G,"P1",'2013Figures'!$E:$E,$B$1)</f>
        <v>0</v>
      </c>
      <c r="G67" s="9">
        <f>SUMIFS('2013Figures'!$J:$J,'2013Figures'!$C:$C,$A67,'2013Figures'!$H:$H,$B67,'2013Figures'!$B:$B,"CyToBroker",'2013Figures'!$G:$G,"E1",'2013Figures'!$E:$E,$B$1)</f>
        <v>0</v>
      </c>
      <c r="H67" s="9">
        <f>SUMIFS('2013Figures'!$J:$J,'2013Figures'!$C:$C,$A67,'2013Figures'!$H:$H,$B67,'2013Figures'!$B:$B,"CyToBroker",'2013Figures'!$G:$G,"P1",'2013Figures'!$E:$E,$B$1)</f>
        <v>0</v>
      </c>
      <c r="J67" s="8" t="s">
        <v>146</v>
      </c>
      <c r="L67" s="42">
        <f>SUMIFS('2012Figures'!$J:$J,'2012Figures'!$C:$C,$A67,'2012Figures'!$H:$H,$B67,'2012Figures'!$E:$E,$B$1)</f>
        <v>0</v>
      </c>
      <c r="M67" s="52">
        <f>SUMIFS('2012Figures'!$J:$J,'2012Figures'!$C:$C,$A67,'2012Figures'!$H:$H,$B67,'2012Figures'!$B:$B,"BrokerToCy",'2012Figures'!$G:$G,"E1",'2012Figures'!$E:$E,$B$1)</f>
        <v>0</v>
      </c>
      <c r="N67" s="52">
        <f>SUMIFS('2012Figures'!$J:$J,'2012Figures'!$C:$C,$A67,'2012Figures'!$H:$H,$B67,'2012Figures'!$B:$B,"BrokerToCy",'2012Figures'!$G:$G,"P1",'2012Figures'!$E:$E,$B$1)</f>
        <v>0</v>
      </c>
      <c r="O67" s="52">
        <f>SUMIFS('2012Figures'!$J:$J,'2012Figures'!$C:$C,$A67,'2012Figures'!$H:$H,$B67,'2012Figures'!$B:$B,"CyToBroker",'2012Figures'!$G:$G,"E1",'2012Figures'!$E:$E,$B$1)</f>
        <v>0</v>
      </c>
      <c r="P67" s="52">
        <f>SUMIFS('2012Figures'!$J:$J,'2012Figures'!$C:$C,$A67,'2012Figures'!$H:$H,$B67,'2012Figures'!$B:$B,"CyToBroker",'2012Figures'!$G:$G,"P1",'2012Figures'!$E:$E,$B$1)</f>
        <v>0</v>
      </c>
      <c r="R67" s="46" t="str">
        <f t="shared" si="15"/>
        <v/>
      </c>
      <c r="S67" s="46" t="str">
        <f t="shared" si="15"/>
        <v/>
      </c>
      <c r="T67" s="46" t="str">
        <f t="shared" si="15"/>
        <v/>
      </c>
      <c r="U67" s="46" t="str">
        <f t="shared" si="15"/>
        <v/>
      </c>
      <c r="V67" s="46" t="str">
        <f t="shared" si="15"/>
        <v/>
      </c>
    </row>
    <row r="68" spans="1:22" x14ac:dyDescent="0.2">
      <c r="A68" s="1">
        <v>104</v>
      </c>
      <c r="B68" s="1" t="s">
        <v>57</v>
      </c>
      <c r="C68" s="8">
        <v>4</v>
      </c>
      <c r="D68" s="29">
        <f>SUMIFS('2013Figures'!$J:$J,'2013Figures'!$C:$C,$A68,'2013Figures'!$H:$H,$B68,'2013Figures'!$I:$I,$C68,'2013Figures'!$E:$E,$B$1)</f>
        <v>0</v>
      </c>
      <c r="E68" s="9">
        <f>SUMIFS('2013Figures'!$J:$J,'2013Figures'!$C:$C,$A68,'2013Figures'!$H:$H,$B68,'2013Figures'!$I:$I,$C68,'2013Figures'!$B:$B,"BrokerToCy",'2013Figures'!$G:$G,"E1",'2013Figures'!$E:$E,$B$1)</f>
        <v>0</v>
      </c>
      <c r="F68" s="9">
        <f>SUMIFS('2013Figures'!$J:$J,'2013Figures'!$C:$C,$A68,'2013Figures'!$H:$H,$B68,'2013Figures'!$I:$I,$C68,'2013Figures'!$B:$B,"BrokerToCy",'2013Figures'!$G:$G,"P1",'2013Figures'!$E:$E,$B$1)</f>
        <v>0</v>
      </c>
      <c r="G68" s="9">
        <f>SUMIFS('2013Figures'!$J:$J,'2013Figures'!$C:$C,$A68,'2013Figures'!$H:$H,$B68,'2013Figures'!$I:$I,$C68,'2013Figures'!$B:$B,"CyToBroker",'2013Figures'!$G:$G,"E1",'2013Figures'!$E:$E,$B$1)</f>
        <v>0</v>
      </c>
      <c r="H68" s="9">
        <f>SUMIFS('2013Figures'!$J:$J,'2013Figures'!$C:$C,$A68,'2013Figures'!$H:$H,$B68,'2013Figures'!$I:$I,$C68,'2013Figures'!$B:$B,"CyToBroker",'2013Figures'!$G:$G,"P1",'2013Figures'!$E:$E,$B$1)</f>
        <v>0</v>
      </c>
      <c r="I68" s="30"/>
      <c r="J68" s="8" t="s">
        <v>146</v>
      </c>
      <c r="K68" s="30"/>
      <c r="L68" s="42">
        <f>SUMIFS('2012Figures'!$J:$J,'2012Figures'!$C:$C,$A68,'2012Figures'!$H:$H,$B68,'2012Figures'!$I:$I,$C68,'2012Figures'!$E:$E,$B$1)</f>
        <v>0</v>
      </c>
      <c r="M68" s="52">
        <f>SUMIFS('2012Figures'!$J:$J,'2012Figures'!$C:$C,$A68,'2012Figures'!$H:$H,$B68,'2012Figures'!$I:$I,$C68,'2012Figures'!$B:$B,"BrokerToCy",'2012Figures'!$G:$G,"E1",'2012Figures'!$E:$E,$B$1)</f>
        <v>0</v>
      </c>
      <c r="N68" s="52">
        <f>SUMIFS('2012Figures'!$J:$J,'2012Figures'!$C:$C,$A68,'2012Figures'!$H:$H,$B68,'2012Figures'!$I:$I,$C68,'2012Figures'!$B:$B,"BrokerToCy",'2012Figures'!$G:$G,"P1",'2012Figures'!$E:$E,$B$1)</f>
        <v>0</v>
      </c>
      <c r="O68" s="52">
        <f>SUMIFS('2012Figures'!$J:$J,'2012Figures'!$C:$C,$A68,'2012Figures'!$H:$H,$B68,'2012Figures'!$I:$I,$C68,'2012Figures'!$B:$B,"CyToBroker",'2012Figures'!$G:$G,"E1",'2012Figures'!$E:$E,$B$1)</f>
        <v>0</v>
      </c>
      <c r="P68" s="52">
        <f>SUMIFS('2012Figures'!$J:$J,'2012Figures'!$C:$C,$A68,'2012Figures'!$H:$H,$B68,'2012Figures'!$I:$I,$C68,'2012Figures'!$B:$B,"CyToBroker",'2012Figures'!$G:$G,"P1",'2012Figures'!$E:$E,$B$1)</f>
        <v>0</v>
      </c>
      <c r="Q68" s="30"/>
      <c r="R68" s="46" t="str">
        <f t="shared" si="15"/>
        <v/>
      </c>
      <c r="S68" s="46" t="str">
        <f t="shared" si="15"/>
        <v/>
      </c>
      <c r="T68" s="46" t="str">
        <f t="shared" si="15"/>
        <v/>
      </c>
      <c r="U68" s="46" t="str">
        <f t="shared" si="15"/>
        <v/>
      </c>
      <c r="V68" s="46" t="str">
        <f t="shared" si="15"/>
        <v/>
      </c>
    </row>
    <row r="69" spans="1:22" x14ac:dyDescent="0.2">
      <c r="A69" s="1">
        <v>104</v>
      </c>
      <c r="B69" s="1" t="s">
        <v>57</v>
      </c>
      <c r="C69" s="8">
        <v>2</v>
      </c>
      <c r="D69" s="29">
        <f>SUMIFS('2013Figures'!$J:$J,'2013Figures'!$C:$C,$A69,'2013Figures'!$H:$H,$B69,'2013Figures'!$I:$I,$C69,'2013Figures'!$E:$E,$B$1)</f>
        <v>0</v>
      </c>
      <c r="E69" s="9">
        <f>SUMIFS('2013Figures'!$J:$J,'2013Figures'!$C:$C,$A69,'2013Figures'!$H:$H,$B69,'2013Figures'!$I:$I,$C69,'2013Figures'!$B:$B,"BrokerToCy",'2013Figures'!$G:$G,"E1",'2013Figures'!$E:$E,$B$1)</f>
        <v>0</v>
      </c>
      <c r="F69" s="9">
        <f>SUMIFS('2013Figures'!$J:$J,'2013Figures'!$C:$C,$A69,'2013Figures'!$H:$H,$B69,'2013Figures'!$I:$I,$C69,'2013Figures'!$B:$B,"BrokerToCy",'2013Figures'!$G:$G,"P1",'2013Figures'!$E:$E,$B$1)</f>
        <v>0</v>
      </c>
      <c r="G69" s="9">
        <f>SUMIFS('2013Figures'!$J:$J,'2013Figures'!$C:$C,$A69,'2013Figures'!$H:$H,$B69,'2013Figures'!$I:$I,$C69,'2013Figures'!$B:$B,"CyToBroker",'2013Figures'!$G:$G,"E1",'2013Figures'!$E:$E,$B$1)</f>
        <v>0</v>
      </c>
      <c r="H69" s="9">
        <f>SUMIFS('2013Figures'!$J:$J,'2013Figures'!$C:$C,$A69,'2013Figures'!$H:$H,$B69,'2013Figures'!$I:$I,$C69,'2013Figures'!$B:$B,"CyToBroker",'2013Figures'!$G:$G,"P1",'2013Figures'!$E:$E,$B$1)</f>
        <v>0</v>
      </c>
      <c r="I69" s="30"/>
      <c r="J69" s="31">
        <v>201001</v>
      </c>
      <c r="K69" s="30"/>
      <c r="L69" s="42">
        <f>SUMIFS('2012Figures'!$J:$J,'2012Figures'!$C:$C,$A69,'2012Figures'!$H:$H,$B69,'2012Figures'!$I:$I,$C69,'2012Figures'!$E:$E,$B$1)</f>
        <v>0</v>
      </c>
      <c r="M69" s="52">
        <f>SUMIFS('2012Figures'!$J:$J,'2012Figures'!$C:$C,$A69,'2012Figures'!$H:$H,$B69,'2012Figures'!$I:$I,$C69,'2012Figures'!$B:$B,"BrokerToCy",'2012Figures'!$G:$G,"E1",'2012Figures'!$E:$E,$B$1)</f>
        <v>0</v>
      </c>
      <c r="N69" s="52">
        <f>SUMIFS('2012Figures'!$J:$J,'2012Figures'!$C:$C,$A69,'2012Figures'!$H:$H,$B69,'2012Figures'!$I:$I,$C69,'2012Figures'!$B:$B,"BrokerToCy",'2012Figures'!$G:$G,"P1",'2012Figures'!$E:$E,$B$1)</f>
        <v>0</v>
      </c>
      <c r="O69" s="52">
        <f>SUMIFS('2012Figures'!$J:$J,'2012Figures'!$C:$C,$A69,'2012Figures'!$H:$H,$B69,'2012Figures'!$I:$I,$C69,'2012Figures'!$B:$B,"CyToBroker",'2012Figures'!$G:$G,"E1",'2012Figures'!$E:$E,$B$1)</f>
        <v>0</v>
      </c>
      <c r="P69" s="52">
        <f>SUMIFS('2012Figures'!$J:$J,'2012Figures'!$C:$C,$A69,'2012Figures'!$H:$H,$B69,'2012Figures'!$I:$I,$C69,'2012Figures'!$B:$B,"CyToBroker",'2012Figures'!$G:$G,"P1",'2012Figures'!$E:$E,$B$1)</f>
        <v>0</v>
      </c>
      <c r="Q69" s="30"/>
      <c r="R69" s="46" t="str">
        <f t="shared" si="15"/>
        <v/>
      </c>
      <c r="S69" s="46" t="str">
        <f t="shared" si="15"/>
        <v/>
      </c>
      <c r="T69" s="46" t="str">
        <f t="shared" si="15"/>
        <v/>
      </c>
      <c r="U69" s="46" t="str">
        <f t="shared" si="15"/>
        <v/>
      </c>
      <c r="V69" s="46" t="str">
        <f t="shared" si="15"/>
        <v/>
      </c>
    </row>
    <row r="70" spans="1:22" x14ac:dyDescent="0.2">
      <c r="A70" s="1">
        <v>104</v>
      </c>
      <c r="B70" s="1" t="s">
        <v>57</v>
      </c>
      <c r="C70" s="8">
        <v>1</v>
      </c>
      <c r="D70" s="29">
        <f>SUMIFS('2013Figures'!$J:$J,'2013Figures'!$C:$C,$A70,'2013Figures'!$H:$H,$B70,'2013Figures'!$I:$I,$C70,'2013Figures'!$E:$E,$B$1)</f>
        <v>0</v>
      </c>
      <c r="E70" s="9">
        <f>SUMIFS('2013Figures'!$J:$J,'2013Figures'!$C:$C,$A70,'2013Figures'!$H:$H,$B70,'2013Figures'!$I:$I,$C70,'2013Figures'!$B:$B,"BrokerToCy",'2013Figures'!$G:$G,"E1",'2013Figures'!$E:$E,$B$1)</f>
        <v>0</v>
      </c>
      <c r="F70" s="9">
        <f>SUMIFS('2013Figures'!$J:$J,'2013Figures'!$C:$C,$A70,'2013Figures'!$H:$H,$B70,'2013Figures'!$I:$I,$C70,'2013Figures'!$B:$B,"BrokerToCy",'2013Figures'!$G:$G,"P1",'2013Figures'!$E:$E,$B$1)</f>
        <v>0</v>
      </c>
      <c r="G70" s="9">
        <f>SUMIFS('2013Figures'!$J:$J,'2013Figures'!$C:$C,$A70,'2013Figures'!$H:$H,$B70,'2013Figures'!$I:$I,$C70,'2013Figures'!$B:$B,"CyToBroker",'2013Figures'!$G:$G,"E1",'2013Figures'!$E:$E,$B$1)</f>
        <v>0</v>
      </c>
      <c r="H70" s="9">
        <f>SUMIFS('2013Figures'!$J:$J,'2013Figures'!$C:$C,$A70,'2013Figures'!$H:$H,$B70,'2013Figures'!$I:$I,$C70,'2013Figures'!$B:$B,"CyToBroker",'2013Figures'!$G:$G,"P1",'2013Figures'!$E:$E,$B$1)</f>
        <v>0</v>
      </c>
      <c r="J70" s="8">
        <v>200601</v>
      </c>
      <c r="L70" s="42">
        <f>SUMIFS('2012Figures'!$J:$J,'2012Figures'!$C:$C,$A70,'2012Figures'!$H:$H,$B70,'2012Figures'!$I:$I,$C70,'2012Figures'!$E:$E,$B$1)</f>
        <v>0</v>
      </c>
      <c r="M70" s="52">
        <f>SUMIFS('2012Figures'!$J:$J,'2012Figures'!$C:$C,$A70,'2012Figures'!$H:$H,$B70,'2012Figures'!$I:$I,$C70,'2012Figures'!$B:$B,"BrokerToCy",'2012Figures'!$G:$G,"E1",'2012Figures'!$E:$E,$B$1)</f>
        <v>0</v>
      </c>
      <c r="N70" s="52">
        <f>SUMIFS('2012Figures'!$J:$J,'2012Figures'!$C:$C,$A70,'2012Figures'!$H:$H,$B70,'2012Figures'!$I:$I,$C70,'2012Figures'!$B:$B,"BrokerToCy",'2012Figures'!$G:$G,"P1",'2012Figures'!$E:$E,$B$1)</f>
        <v>0</v>
      </c>
      <c r="O70" s="52">
        <f>SUMIFS('2012Figures'!$J:$J,'2012Figures'!$C:$C,$A70,'2012Figures'!$H:$H,$B70,'2012Figures'!$I:$I,$C70,'2012Figures'!$B:$B,"CyToBroker",'2012Figures'!$G:$G,"E1",'2012Figures'!$E:$E,$B$1)</f>
        <v>0</v>
      </c>
      <c r="P70" s="52">
        <f>SUMIFS('2012Figures'!$J:$J,'2012Figures'!$C:$C,$A70,'2012Figures'!$H:$H,$B70,'2012Figures'!$I:$I,$C70,'2012Figures'!$B:$B,"CyToBroker",'2012Figures'!$G:$G,"P1",'2012Figures'!$E:$E,$B$1)</f>
        <v>0</v>
      </c>
      <c r="R70" s="46" t="str">
        <f t="shared" si="15"/>
        <v/>
      </c>
      <c r="S70" s="46" t="str">
        <f t="shared" si="15"/>
        <v/>
      </c>
      <c r="T70" s="46" t="str">
        <f t="shared" si="15"/>
        <v/>
      </c>
      <c r="U70" s="46" t="str">
        <f t="shared" si="15"/>
        <v/>
      </c>
      <c r="V70" s="46" t="str">
        <f t="shared" si="15"/>
        <v/>
      </c>
    </row>
    <row r="71" spans="1:22" x14ac:dyDescent="0.2">
      <c r="A71" s="1">
        <v>104</v>
      </c>
      <c r="B71" s="1" t="s">
        <v>57</v>
      </c>
      <c r="D71" s="29">
        <f>SUMIFS('2013Figures'!$J:$J,'2013Figures'!$C:$C,$A71,'2013Figures'!$H:$H,$B71,'2013Figures'!$I:$I,"",'2013Figures'!$E:$E,$B$1)</f>
        <v>0</v>
      </c>
      <c r="E71" s="9">
        <f>SUMIFS('2013Figures'!$J:$J,'2013Figures'!$C:$C,$A71,'2013Figures'!$H:$H,$B71,'2013Figures'!$I:$I,"",'2013Figures'!$B:$B,"BrokerToCy",'2013Figures'!$G:$G,"E1",'2013Figures'!$E:$E,$B$1)</f>
        <v>0</v>
      </c>
      <c r="F71" s="9">
        <f>SUMIFS('2013Figures'!$J:$J,'2013Figures'!$C:$C,$A71,'2013Figures'!$H:$H,$B71,'2013Figures'!$I:$I,"",'2013Figures'!$B:$B,"BrokerToCy",'2013Figures'!$G:$G,"P1",'2013Figures'!$E:$E,$B$1)</f>
        <v>0</v>
      </c>
      <c r="G71" s="9">
        <f>SUMIFS('2013Figures'!$J:$J,'2013Figures'!$C:$C,$A71,'2013Figures'!$H:$H,$B71,'2013Figures'!$I:$I,"",'2013Figures'!$B:$B,"CyToBroker",'2013Figures'!$G:$G,"E1",'2013Figures'!$E:$E,$B$1)</f>
        <v>0</v>
      </c>
      <c r="H71" s="9">
        <f>SUMIFS('2013Figures'!$J:$J,'2013Figures'!$C:$C,$A71,'2013Figures'!$H:$H,$B71,'2013Figures'!$I:$I,"",'2013Figures'!$B:$B,"CyToBroker",'2013Figures'!$G:$G,"P1",'2013Figures'!$E:$E,$B$1)</f>
        <v>0</v>
      </c>
      <c r="J71" s="8" t="s">
        <v>131</v>
      </c>
      <c r="L71" s="42">
        <f>SUMIFS('2012Figures'!$J:$J,'2012Figures'!$C:$C,$A71,'2012Figures'!$H:$H,$B71,'2012Figures'!$I:$I,"",'2012Figures'!$E:$E,$B$1)</f>
        <v>0</v>
      </c>
      <c r="M71" s="52">
        <f>SUMIFS('2012Figures'!$J:$J,'2012Figures'!$C:$C,$A71,'2012Figures'!$H:$H,$B71,'2012Figures'!$I:$I,"",'2012Figures'!$B:$B,"BrokerToCy",'2012Figures'!$G:$G,"E1",'2012Figures'!$E:$E,$B$1)</f>
        <v>0</v>
      </c>
      <c r="N71" s="52">
        <f>SUMIFS('2012Figures'!$J:$J,'2012Figures'!$C:$C,$A71,'2012Figures'!$H:$H,$B71,'2012Figures'!$I:$I,"",'2012Figures'!$B:$B,"BrokerToCy",'2012Figures'!$G:$G,"P1",'2012Figures'!$E:$E,$B$1)</f>
        <v>0</v>
      </c>
      <c r="O71" s="52">
        <f>SUMIFS('2012Figures'!$J:$J,'2012Figures'!$C:$C,$A71,'2012Figures'!$H:$H,$B71,'2012Figures'!$I:$I,"",'2012Figures'!$B:$B,"CyToBroker",'2012Figures'!$G:$G,"E1",'2012Figures'!$E:$E,$B$1)</f>
        <v>0</v>
      </c>
      <c r="P71" s="52">
        <f>SUMIFS('2012Figures'!$J:$J,'2012Figures'!$C:$C,$A71,'2012Figures'!$H:$H,$B71,'2012Figures'!$I:$I,"",'2012Figures'!$B:$B,"CyToBroker",'2012Figures'!$G:$G,"P1",'2012Figures'!$E:$E,$B$1)</f>
        <v>0</v>
      </c>
      <c r="R71" s="46" t="str">
        <f t="shared" si="15"/>
        <v/>
      </c>
      <c r="S71" s="46" t="str">
        <f t="shared" si="15"/>
        <v/>
      </c>
      <c r="T71" s="46" t="str">
        <f t="shared" si="15"/>
        <v/>
      </c>
      <c r="U71" s="46" t="str">
        <f t="shared" si="15"/>
        <v/>
      </c>
      <c r="V71" s="46" t="str">
        <f t="shared" si="15"/>
        <v/>
      </c>
    </row>
    <row r="72" spans="1:22" x14ac:dyDescent="0.2">
      <c r="A72" s="1">
        <v>104</v>
      </c>
      <c r="B72" s="1" t="s">
        <v>21</v>
      </c>
      <c r="C72" s="8">
        <v>11</v>
      </c>
      <c r="D72" s="29">
        <f>SUMIFS('2013Figures'!$J:$J,'2013Figures'!$C:$C,$A72,'2013Figures'!$H:$H,$B72,'2013Figures'!$I:$I,$C72,'2013Figures'!$E:$E,$B$1)</f>
        <v>0</v>
      </c>
      <c r="E72" s="9">
        <f>SUMIFS('2013Figures'!$J:$J,'2013Figures'!$C:$C,$A72,'2013Figures'!$H:$H,$B72,'2013Figures'!$I:$I,$C72,'2013Figures'!$B:$B,"BrokerToCy",'2013Figures'!$G:$G,"E1",'2013Figures'!$E:$E,$B$1)</f>
        <v>0</v>
      </c>
      <c r="F72" s="9">
        <f>SUMIFS('2013Figures'!$J:$J,'2013Figures'!$C:$C,$A72,'2013Figures'!$H:$H,$B72,'2013Figures'!$I:$I,$C72,'2013Figures'!$B:$B,"BrokerToCy",'2013Figures'!$G:$G,"P1",'2013Figures'!$E:$E,$B$1)</f>
        <v>0</v>
      </c>
      <c r="G72" s="9">
        <f>SUMIFS('2013Figures'!$J:$J,'2013Figures'!$C:$C,$A72,'2013Figures'!$H:$H,$B72,'2013Figures'!$I:$I,$C72,'2013Figures'!$B:$B,"CyToBroker",'2013Figures'!$G:$G,"E1",'2013Figures'!$E:$E,$B$1)</f>
        <v>0</v>
      </c>
      <c r="H72" s="9">
        <f>SUMIFS('2013Figures'!$J:$J,'2013Figures'!$C:$C,$A72,'2013Figures'!$H:$H,$B72,'2013Figures'!$I:$I,$C72,'2013Figures'!$B:$B,"CyToBroker",'2013Figures'!$G:$G,"P1",'2013Figures'!$E:$E,$B$1)</f>
        <v>0</v>
      </c>
      <c r="L72" s="42">
        <f>SUMIFS('2012Figures'!$J:$J,'2012Figures'!$C:$C,$A72,'2012Figures'!$H:$H,$B72,'2012Figures'!$I:$I,$C72,'2012Figures'!$E:$E,$B$1)</f>
        <v>0</v>
      </c>
      <c r="M72" s="52">
        <f>SUMIFS('2012Figures'!$J:$J,'2012Figures'!$C:$C,$A72,'2012Figures'!$H:$H,$B72,'2012Figures'!$I:$I,$C72,'2012Figures'!$B:$B,"BrokerToCy",'2012Figures'!$G:$G,"E1",'2012Figures'!$E:$E,$B$1)</f>
        <v>0</v>
      </c>
      <c r="N72" s="52">
        <f>SUMIFS('2012Figures'!$J:$J,'2012Figures'!$C:$C,$A72,'2012Figures'!$H:$H,$B72,'2012Figures'!$I:$I,$C72,'2012Figures'!$B:$B,"BrokerToCy",'2012Figures'!$G:$G,"P1",'2012Figures'!$E:$E,$B$1)</f>
        <v>0</v>
      </c>
      <c r="O72" s="52">
        <f>SUMIFS('2012Figures'!$J:$J,'2012Figures'!$C:$C,$A72,'2012Figures'!$H:$H,$B72,'2012Figures'!$I:$I,$C72,'2012Figures'!$B:$B,"CyToBroker",'2012Figures'!$G:$G,"E1",'2012Figures'!$E:$E,$B$1)</f>
        <v>0</v>
      </c>
      <c r="P72" s="52">
        <f>SUMIFS('2012Figures'!$J:$J,'2012Figures'!$C:$C,$A72,'2012Figures'!$H:$H,$B72,'2012Figures'!$I:$I,$C72,'2012Figures'!$B:$B,"CyToBroker",'2012Figures'!$G:$G,"P1",'2012Figures'!$E:$E,$B$1)</f>
        <v>0</v>
      </c>
      <c r="R72" s="46" t="str">
        <f t="shared" si="15"/>
        <v/>
      </c>
      <c r="S72" s="46" t="str">
        <f t="shared" si="15"/>
        <v/>
      </c>
      <c r="T72" s="46" t="str">
        <f t="shared" si="15"/>
        <v/>
      </c>
      <c r="U72" s="46" t="str">
        <f t="shared" si="15"/>
        <v/>
      </c>
      <c r="V72" s="46" t="str">
        <f t="shared" si="15"/>
        <v/>
      </c>
    </row>
    <row r="73" spans="1:22" x14ac:dyDescent="0.2">
      <c r="A73" s="1">
        <v>104</v>
      </c>
      <c r="B73" s="1" t="s">
        <v>21</v>
      </c>
      <c r="C73" s="8">
        <v>10</v>
      </c>
      <c r="D73" s="29">
        <f>SUMIFS('2013Figures'!$J:$J,'2013Figures'!$C:$C,$A73,'2013Figures'!$H:$H,$B73,'2013Figures'!$I:$I,$C73,'2013Figures'!$E:$E,$B$1)</f>
        <v>0</v>
      </c>
      <c r="E73" s="9">
        <f>SUMIFS('2013Figures'!$J:$J,'2013Figures'!$C:$C,$A73,'2013Figures'!$H:$H,$B73,'2013Figures'!$I:$I,$C73,'2013Figures'!$B:$B,"BrokerToCy",'2013Figures'!$G:$G,"E1",'2013Figures'!$E:$E,$B$1)</f>
        <v>0</v>
      </c>
      <c r="F73" s="9">
        <f>SUMIFS('2013Figures'!$J:$J,'2013Figures'!$C:$C,$A73,'2013Figures'!$H:$H,$B73,'2013Figures'!$I:$I,$C73,'2013Figures'!$B:$B,"BrokerToCy",'2013Figures'!$G:$G,"P1",'2013Figures'!$E:$E,$B$1)</f>
        <v>0</v>
      </c>
      <c r="G73" s="9">
        <f>SUMIFS('2013Figures'!$J:$J,'2013Figures'!$C:$C,$A73,'2013Figures'!$H:$H,$B73,'2013Figures'!$I:$I,$C73,'2013Figures'!$B:$B,"CyToBroker",'2013Figures'!$G:$G,"E1",'2013Figures'!$E:$E,$B$1)</f>
        <v>0</v>
      </c>
      <c r="H73" s="9">
        <f>SUMIFS('2013Figures'!$J:$J,'2013Figures'!$C:$C,$A73,'2013Figures'!$H:$H,$B73,'2013Figures'!$I:$I,$C73,'2013Figures'!$B:$B,"CyToBroker",'2013Figures'!$G:$G,"P1",'2013Figures'!$E:$E,$B$1)</f>
        <v>0</v>
      </c>
      <c r="J73" s="8">
        <v>201501</v>
      </c>
      <c r="L73" s="42">
        <f>SUMIFS('2012Figures'!$J:$J,'2012Figures'!$C:$C,$A73,'2012Figures'!$H:$H,$B73,'2012Figures'!$I:$I,$C73,'2012Figures'!$E:$E,$B$1)</f>
        <v>0</v>
      </c>
      <c r="M73" s="52">
        <f>SUMIFS('2012Figures'!$J:$J,'2012Figures'!$C:$C,$A73,'2012Figures'!$H:$H,$B73,'2012Figures'!$I:$I,$C73,'2012Figures'!$B:$B,"BrokerToCy",'2012Figures'!$G:$G,"E1",'2012Figures'!$E:$E,$B$1)</f>
        <v>0</v>
      </c>
      <c r="N73" s="52">
        <f>SUMIFS('2012Figures'!$J:$J,'2012Figures'!$C:$C,$A73,'2012Figures'!$H:$H,$B73,'2012Figures'!$I:$I,$C73,'2012Figures'!$B:$B,"BrokerToCy",'2012Figures'!$G:$G,"P1",'2012Figures'!$E:$E,$B$1)</f>
        <v>0</v>
      </c>
      <c r="O73" s="52">
        <f>SUMIFS('2012Figures'!$J:$J,'2012Figures'!$C:$C,$A73,'2012Figures'!$H:$H,$B73,'2012Figures'!$I:$I,$C73,'2012Figures'!$B:$B,"CyToBroker",'2012Figures'!$G:$G,"E1",'2012Figures'!$E:$E,$B$1)</f>
        <v>0</v>
      </c>
      <c r="P73" s="52">
        <f>SUMIFS('2012Figures'!$J:$J,'2012Figures'!$C:$C,$A73,'2012Figures'!$H:$H,$B73,'2012Figures'!$I:$I,$C73,'2012Figures'!$B:$B,"CyToBroker",'2012Figures'!$G:$G,"P1",'2012Figures'!$E:$E,$B$1)</f>
        <v>0</v>
      </c>
      <c r="R73" s="46" t="str">
        <f t="shared" si="15"/>
        <v/>
      </c>
      <c r="S73" s="46" t="str">
        <f t="shared" si="15"/>
        <v/>
      </c>
      <c r="T73" s="46" t="str">
        <f t="shared" si="15"/>
        <v/>
      </c>
      <c r="U73" s="46" t="str">
        <f t="shared" si="15"/>
        <v/>
      </c>
      <c r="V73" s="46" t="str">
        <f t="shared" si="15"/>
        <v/>
      </c>
    </row>
    <row r="74" spans="1:22" x14ac:dyDescent="0.2">
      <c r="A74" s="1">
        <v>104</v>
      </c>
      <c r="B74" s="1" t="s">
        <v>21</v>
      </c>
      <c r="C74" s="8">
        <v>9</v>
      </c>
      <c r="D74" s="29">
        <f>SUMIFS('2013Figures'!$J:$J,'2013Figures'!$C:$C,$A74,'2013Figures'!$H:$H,$B74,'2013Figures'!$I:$I,$C74,'2013Figures'!$E:$E,$B$1)</f>
        <v>0</v>
      </c>
      <c r="E74" s="9">
        <f>SUMIFS('2013Figures'!$J:$J,'2013Figures'!$C:$C,$A74,'2013Figures'!$H:$H,$B74,'2013Figures'!$I:$I,$C74,'2013Figures'!$B:$B,"BrokerToCy",'2013Figures'!$G:$G,"E1",'2013Figures'!$E:$E,$B$1)</f>
        <v>0</v>
      </c>
      <c r="F74" s="9">
        <f>SUMIFS('2013Figures'!$J:$J,'2013Figures'!$C:$C,$A74,'2013Figures'!$H:$H,$B74,'2013Figures'!$I:$I,$C74,'2013Figures'!$B:$B,"BrokerToCy",'2013Figures'!$G:$G,"P1",'2013Figures'!$E:$E,$B$1)</f>
        <v>0</v>
      </c>
      <c r="G74" s="9">
        <f>SUMIFS('2013Figures'!$J:$J,'2013Figures'!$C:$C,$A74,'2013Figures'!$H:$H,$B74,'2013Figures'!$I:$I,$C74,'2013Figures'!$B:$B,"CyToBroker",'2013Figures'!$G:$G,"E1",'2013Figures'!$E:$E,$B$1)</f>
        <v>0</v>
      </c>
      <c r="H74" s="9">
        <f>SUMIFS('2013Figures'!$J:$J,'2013Figures'!$C:$C,$A74,'2013Figures'!$H:$H,$B74,'2013Figures'!$I:$I,$C74,'2013Figures'!$B:$B,"CyToBroker",'2013Figures'!$G:$G,"P1",'2013Figures'!$E:$E,$B$1)</f>
        <v>0</v>
      </c>
      <c r="J74" s="8">
        <v>201401</v>
      </c>
      <c r="L74" s="42">
        <f>SUMIFS('2012Figures'!$J:$J,'2012Figures'!$C:$C,$A74,'2012Figures'!$H:$H,$B74,'2012Figures'!$I:$I,$C74,'2012Figures'!$E:$E,$B$1)</f>
        <v>0</v>
      </c>
      <c r="M74" s="52">
        <f>SUMIFS('2012Figures'!$J:$J,'2012Figures'!$C:$C,$A74,'2012Figures'!$H:$H,$B74,'2012Figures'!$I:$I,$C74,'2012Figures'!$B:$B,"BrokerToCy",'2012Figures'!$G:$G,"E1",'2012Figures'!$E:$E,$B$1)</f>
        <v>0</v>
      </c>
      <c r="N74" s="52">
        <f>SUMIFS('2012Figures'!$J:$J,'2012Figures'!$C:$C,$A74,'2012Figures'!$H:$H,$B74,'2012Figures'!$I:$I,$C74,'2012Figures'!$B:$B,"BrokerToCy",'2012Figures'!$G:$G,"P1",'2012Figures'!$E:$E,$B$1)</f>
        <v>0</v>
      </c>
      <c r="O74" s="52">
        <f>SUMIFS('2012Figures'!$J:$J,'2012Figures'!$C:$C,$A74,'2012Figures'!$H:$H,$B74,'2012Figures'!$I:$I,$C74,'2012Figures'!$B:$B,"CyToBroker",'2012Figures'!$G:$G,"E1",'2012Figures'!$E:$E,$B$1)</f>
        <v>0</v>
      </c>
      <c r="P74" s="52">
        <f>SUMIFS('2012Figures'!$J:$J,'2012Figures'!$C:$C,$A74,'2012Figures'!$H:$H,$B74,'2012Figures'!$I:$I,$C74,'2012Figures'!$B:$B,"CyToBroker",'2012Figures'!$G:$G,"P1",'2012Figures'!$E:$E,$B$1)</f>
        <v>0</v>
      </c>
      <c r="R74" s="46" t="str">
        <f t="shared" si="15"/>
        <v/>
      </c>
      <c r="S74" s="46" t="str">
        <f t="shared" si="15"/>
        <v/>
      </c>
      <c r="T74" s="46" t="str">
        <f t="shared" si="15"/>
        <v/>
      </c>
      <c r="U74" s="46" t="str">
        <f t="shared" si="15"/>
        <v/>
      </c>
      <c r="V74" s="46" t="str">
        <f t="shared" si="15"/>
        <v/>
      </c>
    </row>
    <row r="75" spans="1:22" x14ac:dyDescent="0.2">
      <c r="A75" s="1">
        <v>104</v>
      </c>
      <c r="B75" s="1" t="s">
        <v>21</v>
      </c>
      <c r="C75" s="8">
        <v>8</v>
      </c>
      <c r="D75" s="29">
        <f>SUMIFS('2013Figures'!$J:$J,'2013Figures'!$C:$C,$A75,'2013Figures'!$H:$H,$B75,'2013Figures'!$I:$I,$C75,'2013Figures'!$E:$E,$B$1)</f>
        <v>0</v>
      </c>
      <c r="E75" s="9">
        <f>SUMIFS('2013Figures'!$J:$J,'2013Figures'!$C:$C,$A75,'2013Figures'!$H:$H,$B75,'2013Figures'!$I:$I,$C75,'2013Figures'!$B:$B,"BrokerToCy",'2013Figures'!$G:$G,"E1",'2013Figures'!$E:$E,$B$1)</f>
        <v>0</v>
      </c>
      <c r="F75" s="9">
        <f>SUMIFS('2013Figures'!$J:$J,'2013Figures'!$C:$C,$A75,'2013Figures'!$H:$H,$B75,'2013Figures'!$I:$I,$C75,'2013Figures'!$B:$B,"BrokerToCy",'2013Figures'!$G:$G,"P1",'2013Figures'!$E:$E,$B$1)</f>
        <v>0</v>
      </c>
      <c r="G75" s="9">
        <f>SUMIFS('2013Figures'!$J:$J,'2013Figures'!$C:$C,$A75,'2013Figures'!$H:$H,$B75,'2013Figures'!$I:$I,$C75,'2013Figures'!$B:$B,"CyToBroker",'2013Figures'!$G:$G,"E1",'2013Figures'!$E:$E,$B$1)</f>
        <v>0</v>
      </c>
      <c r="H75" s="9">
        <f>SUMIFS('2013Figures'!$J:$J,'2013Figures'!$C:$C,$A75,'2013Figures'!$H:$H,$B75,'2013Figures'!$I:$I,$C75,'2013Figures'!$B:$B,"CyToBroker",'2013Figures'!$G:$G,"P1",'2013Figures'!$E:$E,$B$1)</f>
        <v>0</v>
      </c>
      <c r="I75" s="30"/>
      <c r="J75" s="31">
        <v>201301</v>
      </c>
      <c r="K75" s="30"/>
      <c r="L75" s="42">
        <f>SUMIFS('2012Figures'!$J:$J,'2012Figures'!$C:$C,$A75,'2012Figures'!$H:$H,$B75,'2012Figures'!$I:$I,$C75,'2012Figures'!$E:$E,$B$1)</f>
        <v>0</v>
      </c>
      <c r="M75" s="52">
        <f>SUMIFS('2012Figures'!$J:$J,'2012Figures'!$C:$C,$A75,'2012Figures'!$H:$H,$B75,'2012Figures'!$I:$I,$C75,'2012Figures'!$B:$B,"BrokerToCy",'2012Figures'!$G:$G,"E1",'2012Figures'!$E:$E,$B$1)</f>
        <v>0</v>
      </c>
      <c r="N75" s="52">
        <f>SUMIFS('2012Figures'!$J:$J,'2012Figures'!$C:$C,$A75,'2012Figures'!$H:$H,$B75,'2012Figures'!$I:$I,$C75,'2012Figures'!$B:$B,"BrokerToCy",'2012Figures'!$G:$G,"P1",'2012Figures'!$E:$E,$B$1)</f>
        <v>0</v>
      </c>
      <c r="O75" s="52">
        <f>SUMIFS('2012Figures'!$J:$J,'2012Figures'!$C:$C,$A75,'2012Figures'!$H:$H,$B75,'2012Figures'!$I:$I,$C75,'2012Figures'!$B:$B,"CyToBroker",'2012Figures'!$G:$G,"E1",'2012Figures'!$E:$E,$B$1)</f>
        <v>0</v>
      </c>
      <c r="P75" s="52">
        <f>SUMIFS('2012Figures'!$J:$J,'2012Figures'!$C:$C,$A75,'2012Figures'!$H:$H,$B75,'2012Figures'!$I:$I,$C75,'2012Figures'!$B:$B,"CyToBroker",'2012Figures'!$G:$G,"P1",'2012Figures'!$E:$E,$B$1)</f>
        <v>0</v>
      </c>
      <c r="Q75" s="30"/>
      <c r="R75" s="46" t="str">
        <f t="shared" si="15"/>
        <v/>
      </c>
      <c r="S75" s="46" t="str">
        <f t="shared" si="15"/>
        <v/>
      </c>
      <c r="T75" s="46" t="str">
        <f t="shared" si="15"/>
        <v/>
      </c>
      <c r="U75" s="46" t="str">
        <f t="shared" si="15"/>
        <v/>
      </c>
      <c r="V75" s="46" t="str">
        <f t="shared" si="15"/>
        <v/>
      </c>
    </row>
    <row r="76" spans="1:22" x14ac:dyDescent="0.2">
      <c r="A76" s="1">
        <v>104</v>
      </c>
      <c r="B76" s="1" t="s">
        <v>21</v>
      </c>
      <c r="C76" s="8">
        <v>7</v>
      </c>
      <c r="D76" s="29">
        <f>SUMIFS('2013Figures'!$J:$J,'2013Figures'!$C:$C,$A76,'2013Figures'!$H:$H,$B76,'2013Figures'!$I:$I,$C76,'2013Figures'!$E:$E,$B$1)</f>
        <v>0</v>
      </c>
      <c r="E76" s="9">
        <f>SUMIFS('2013Figures'!$J:$J,'2013Figures'!$C:$C,$A76,'2013Figures'!$H:$H,$B76,'2013Figures'!$I:$I,$C76,'2013Figures'!$B:$B,"BrokerToCy",'2013Figures'!$G:$G,"E1",'2013Figures'!$E:$E,$B$1)</f>
        <v>0</v>
      </c>
      <c r="F76" s="9">
        <f>SUMIFS('2013Figures'!$J:$J,'2013Figures'!$C:$C,$A76,'2013Figures'!$H:$H,$B76,'2013Figures'!$I:$I,$C76,'2013Figures'!$B:$B,"BrokerToCy",'2013Figures'!$G:$G,"P1",'2013Figures'!$E:$E,$B$1)</f>
        <v>0</v>
      </c>
      <c r="G76" s="9">
        <f>SUMIFS('2013Figures'!$J:$J,'2013Figures'!$C:$C,$A76,'2013Figures'!$H:$H,$B76,'2013Figures'!$I:$I,$C76,'2013Figures'!$B:$B,"CyToBroker",'2013Figures'!$G:$G,"E1",'2013Figures'!$E:$E,$B$1)</f>
        <v>0</v>
      </c>
      <c r="H76" s="9">
        <f>SUMIFS('2013Figures'!$J:$J,'2013Figures'!$C:$C,$A76,'2013Figures'!$H:$H,$B76,'2013Figures'!$I:$I,$C76,'2013Figures'!$B:$B,"CyToBroker",'2013Figures'!$G:$G,"P1",'2013Figures'!$E:$E,$B$1)</f>
        <v>0</v>
      </c>
      <c r="J76" s="8">
        <v>201201</v>
      </c>
      <c r="L76" s="42">
        <f>SUMIFS('2012Figures'!$J:$J,'2012Figures'!$C:$C,$A76,'2012Figures'!$H:$H,$B76,'2012Figures'!$I:$I,$C76,'2012Figures'!$E:$E,$B$1)</f>
        <v>0</v>
      </c>
      <c r="M76" s="52">
        <f>SUMIFS('2012Figures'!$J:$J,'2012Figures'!$C:$C,$A76,'2012Figures'!$H:$H,$B76,'2012Figures'!$I:$I,$C76,'2012Figures'!$B:$B,"BrokerToCy",'2012Figures'!$G:$G,"E1",'2012Figures'!$E:$E,$B$1)</f>
        <v>0</v>
      </c>
      <c r="N76" s="52">
        <f>SUMIFS('2012Figures'!$J:$J,'2012Figures'!$C:$C,$A76,'2012Figures'!$H:$H,$B76,'2012Figures'!$I:$I,$C76,'2012Figures'!$B:$B,"BrokerToCy",'2012Figures'!$G:$G,"P1",'2012Figures'!$E:$E,$B$1)</f>
        <v>0</v>
      </c>
      <c r="O76" s="52">
        <f>SUMIFS('2012Figures'!$J:$J,'2012Figures'!$C:$C,$A76,'2012Figures'!$H:$H,$B76,'2012Figures'!$I:$I,$C76,'2012Figures'!$B:$B,"CyToBroker",'2012Figures'!$G:$G,"E1",'2012Figures'!$E:$E,$B$1)</f>
        <v>0</v>
      </c>
      <c r="P76" s="52">
        <f>SUMIFS('2012Figures'!$J:$J,'2012Figures'!$C:$C,$A76,'2012Figures'!$H:$H,$B76,'2012Figures'!$I:$I,$C76,'2012Figures'!$B:$B,"CyToBroker",'2012Figures'!$G:$G,"P1",'2012Figures'!$E:$E,$B$1)</f>
        <v>0</v>
      </c>
      <c r="R76" s="46" t="str">
        <f t="shared" si="15"/>
        <v/>
      </c>
      <c r="S76" s="46" t="str">
        <f t="shared" si="15"/>
        <v/>
      </c>
      <c r="T76" s="46" t="str">
        <f t="shared" si="15"/>
        <v/>
      </c>
      <c r="U76" s="46" t="str">
        <f t="shared" si="15"/>
        <v/>
      </c>
      <c r="V76" s="46" t="str">
        <f t="shared" si="15"/>
        <v/>
      </c>
    </row>
    <row r="77" spans="1:22" x14ac:dyDescent="0.2">
      <c r="A77" s="1">
        <v>104</v>
      </c>
      <c r="B77" s="1" t="s">
        <v>21</v>
      </c>
      <c r="C77" s="8">
        <v>6</v>
      </c>
      <c r="D77" s="29">
        <f>SUMIFS('2013Figures'!$J:$J,'2013Figures'!$C:$C,$A77,'2013Figures'!$H:$H,$B77,'2013Figures'!$I:$I,$C77,'2013Figures'!$E:$E,$B$1)</f>
        <v>0</v>
      </c>
      <c r="E77" s="9">
        <f>SUMIFS('2013Figures'!$J:$J,'2013Figures'!$C:$C,$A77,'2013Figures'!$H:$H,$B77,'2013Figures'!$I:$I,$C77,'2013Figures'!$B:$B,"BrokerToCy",'2013Figures'!$G:$G,"E1",'2013Figures'!$E:$E,$B$1)</f>
        <v>0</v>
      </c>
      <c r="F77" s="9">
        <f>SUMIFS('2013Figures'!$J:$J,'2013Figures'!$C:$C,$A77,'2013Figures'!$H:$H,$B77,'2013Figures'!$I:$I,$C77,'2013Figures'!$B:$B,"BrokerToCy",'2013Figures'!$G:$G,"P1",'2013Figures'!$E:$E,$B$1)</f>
        <v>0</v>
      </c>
      <c r="G77" s="9">
        <f>SUMIFS('2013Figures'!$J:$J,'2013Figures'!$C:$C,$A77,'2013Figures'!$H:$H,$B77,'2013Figures'!$I:$I,$C77,'2013Figures'!$B:$B,"CyToBroker",'2013Figures'!$G:$G,"E1",'2013Figures'!$E:$E,$B$1)</f>
        <v>0</v>
      </c>
      <c r="H77" s="9">
        <f>SUMIFS('2013Figures'!$J:$J,'2013Figures'!$C:$C,$A77,'2013Figures'!$H:$H,$B77,'2013Figures'!$I:$I,$C77,'2013Figures'!$B:$B,"CyToBroker",'2013Figures'!$G:$G,"P1",'2013Figures'!$E:$E,$B$1)</f>
        <v>0</v>
      </c>
      <c r="J77" s="8">
        <v>201101</v>
      </c>
      <c r="L77" s="42">
        <f>SUMIFS('2012Figures'!$J:$J,'2012Figures'!$C:$C,$A77,'2012Figures'!$H:$H,$B77,'2012Figures'!$I:$I,$C77,'2012Figures'!$E:$E,$B$1)</f>
        <v>0</v>
      </c>
      <c r="M77" s="52">
        <f>SUMIFS('2012Figures'!$J:$J,'2012Figures'!$C:$C,$A77,'2012Figures'!$H:$H,$B77,'2012Figures'!$I:$I,$C77,'2012Figures'!$B:$B,"BrokerToCy",'2012Figures'!$G:$G,"E1",'2012Figures'!$E:$E,$B$1)</f>
        <v>0</v>
      </c>
      <c r="N77" s="52">
        <f>SUMIFS('2012Figures'!$J:$J,'2012Figures'!$C:$C,$A77,'2012Figures'!$H:$H,$B77,'2012Figures'!$I:$I,$C77,'2012Figures'!$B:$B,"BrokerToCy",'2012Figures'!$G:$G,"P1",'2012Figures'!$E:$E,$B$1)</f>
        <v>0</v>
      </c>
      <c r="O77" s="52">
        <f>SUMIFS('2012Figures'!$J:$J,'2012Figures'!$C:$C,$A77,'2012Figures'!$H:$H,$B77,'2012Figures'!$I:$I,$C77,'2012Figures'!$B:$B,"CyToBroker",'2012Figures'!$G:$G,"E1",'2012Figures'!$E:$E,$B$1)</f>
        <v>0</v>
      </c>
      <c r="P77" s="52">
        <f>SUMIFS('2012Figures'!$J:$J,'2012Figures'!$C:$C,$A77,'2012Figures'!$H:$H,$B77,'2012Figures'!$I:$I,$C77,'2012Figures'!$B:$B,"CyToBroker",'2012Figures'!$G:$G,"P1",'2012Figures'!$E:$E,$B$1)</f>
        <v>0</v>
      </c>
      <c r="R77" s="46" t="str">
        <f t="shared" si="15"/>
        <v/>
      </c>
      <c r="S77" s="46" t="str">
        <f t="shared" si="15"/>
        <v/>
      </c>
      <c r="T77" s="46" t="str">
        <f t="shared" si="15"/>
        <v/>
      </c>
      <c r="U77" s="46" t="str">
        <f t="shared" si="15"/>
        <v/>
      </c>
      <c r="V77" s="46" t="str">
        <f t="shared" si="15"/>
        <v/>
      </c>
    </row>
    <row r="78" spans="1:22" x14ac:dyDescent="0.2">
      <c r="A78" s="1">
        <v>104</v>
      </c>
      <c r="B78" s="1" t="s">
        <v>21</v>
      </c>
      <c r="C78" s="8">
        <v>5</v>
      </c>
      <c r="D78" s="29">
        <f>SUMIFS('2013Figures'!$J:$J,'2013Figures'!$C:$C,$A78,'2013Figures'!$H:$H,$B78,'2013Figures'!$I:$I,$C78,'2013Figures'!$E:$E,$B$1)</f>
        <v>0</v>
      </c>
      <c r="E78" s="9">
        <f>SUMIFS('2013Figures'!$J:$J,'2013Figures'!$C:$C,$A78,'2013Figures'!$H:$H,$B78,'2013Figures'!$I:$I,$C78,'2013Figures'!$B:$B,"BrokerToCy",'2013Figures'!$G:$G,"E1",'2013Figures'!$E:$E,$B$1)</f>
        <v>0</v>
      </c>
      <c r="F78" s="9">
        <f>SUMIFS('2013Figures'!$J:$J,'2013Figures'!$C:$C,$A78,'2013Figures'!$H:$H,$B78,'2013Figures'!$I:$I,$C78,'2013Figures'!$B:$B,"BrokerToCy",'2013Figures'!$G:$G,"P1",'2013Figures'!$E:$E,$B$1)</f>
        <v>0</v>
      </c>
      <c r="G78" s="9">
        <f>SUMIFS('2013Figures'!$J:$J,'2013Figures'!$C:$C,$A78,'2013Figures'!$H:$H,$B78,'2013Figures'!$I:$I,$C78,'2013Figures'!$B:$B,"CyToBroker",'2013Figures'!$G:$G,"E1",'2013Figures'!$E:$E,$B$1)</f>
        <v>0</v>
      </c>
      <c r="H78" s="9">
        <f>SUMIFS('2013Figures'!$J:$J,'2013Figures'!$C:$C,$A78,'2013Figures'!$H:$H,$B78,'2013Figures'!$I:$I,$C78,'2013Figures'!$B:$B,"CyToBroker",'2013Figures'!$G:$G,"P1",'2013Figures'!$E:$E,$B$1)</f>
        <v>0</v>
      </c>
      <c r="J78" s="8">
        <v>201001</v>
      </c>
      <c r="L78" s="42">
        <f>SUMIFS('2012Figures'!$J:$J,'2012Figures'!$C:$C,$A78,'2012Figures'!$H:$H,$B78,'2012Figures'!$I:$I,$C78,'2012Figures'!$E:$E,$B$1)</f>
        <v>0</v>
      </c>
      <c r="M78" s="52">
        <f>SUMIFS('2012Figures'!$J:$J,'2012Figures'!$C:$C,$A78,'2012Figures'!$H:$H,$B78,'2012Figures'!$I:$I,$C78,'2012Figures'!$B:$B,"BrokerToCy",'2012Figures'!$G:$G,"E1",'2012Figures'!$E:$E,$B$1)</f>
        <v>0</v>
      </c>
      <c r="N78" s="52">
        <f>SUMIFS('2012Figures'!$J:$J,'2012Figures'!$C:$C,$A78,'2012Figures'!$H:$H,$B78,'2012Figures'!$I:$I,$C78,'2012Figures'!$B:$B,"BrokerToCy",'2012Figures'!$G:$G,"P1",'2012Figures'!$E:$E,$B$1)</f>
        <v>0</v>
      </c>
      <c r="O78" s="52">
        <f>SUMIFS('2012Figures'!$J:$J,'2012Figures'!$C:$C,$A78,'2012Figures'!$H:$H,$B78,'2012Figures'!$I:$I,$C78,'2012Figures'!$B:$B,"CyToBroker",'2012Figures'!$G:$G,"E1",'2012Figures'!$E:$E,$B$1)</f>
        <v>0</v>
      </c>
      <c r="P78" s="52">
        <f>SUMIFS('2012Figures'!$J:$J,'2012Figures'!$C:$C,$A78,'2012Figures'!$H:$H,$B78,'2012Figures'!$I:$I,$C78,'2012Figures'!$B:$B,"CyToBroker",'2012Figures'!$G:$G,"P1",'2012Figures'!$E:$E,$B$1)</f>
        <v>0</v>
      </c>
      <c r="R78" s="46" t="str">
        <f t="shared" si="15"/>
        <v/>
      </c>
      <c r="S78" s="46" t="str">
        <f t="shared" si="15"/>
        <v/>
      </c>
      <c r="T78" s="46" t="str">
        <f t="shared" si="15"/>
        <v/>
      </c>
      <c r="U78" s="46" t="str">
        <f t="shared" si="15"/>
        <v/>
      </c>
      <c r="V78" s="46" t="str">
        <f t="shared" si="15"/>
        <v/>
      </c>
    </row>
    <row r="79" spans="1:22" x14ac:dyDescent="0.2">
      <c r="A79" s="1">
        <v>104</v>
      </c>
      <c r="B79" s="1" t="s">
        <v>21</v>
      </c>
      <c r="C79" s="8">
        <v>4</v>
      </c>
      <c r="D79" s="29">
        <f>SUMIFS('2013Figures'!$J:$J,'2013Figures'!$C:$C,$A79,'2013Figures'!$H:$H,$B79,'2013Figures'!$I:$I,$C79,'2013Figures'!$E:$E,$B$1)</f>
        <v>0</v>
      </c>
      <c r="E79" s="9">
        <f>SUMIFS('2013Figures'!$J:$J,'2013Figures'!$C:$C,$A79,'2013Figures'!$H:$H,$B79,'2013Figures'!$I:$I,$C79,'2013Figures'!$B:$B,"BrokerToCy",'2013Figures'!$G:$G,"E1",'2013Figures'!$E:$E,$B$1)</f>
        <v>0</v>
      </c>
      <c r="F79" s="9">
        <f>SUMIFS('2013Figures'!$J:$J,'2013Figures'!$C:$C,$A79,'2013Figures'!$H:$H,$B79,'2013Figures'!$I:$I,$C79,'2013Figures'!$B:$B,"BrokerToCy",'2013Figures'!$G:$G,"P1",'2013Figures'!$E:$E,$B$1)</f>
        <v>0</v>
      </c>
      <c r="G79" s="9">
        <f>SUMIFS('2013Figures'!$J:$J,'2013Figures'!$C:$C,$A79,'2013Figures'!$H:$H,$B79,'2013Figures'!$I:$I,$C79,'2013Figures'!$B:$B,"CyToBroker",'2013Figures'!$G:$G,"E1",'2013Figures'!$E:$E,$B$1)</f>
        <v>0</v>
      </c>
      <c r="H79" s="9">
        <f>SUMIFS('2013Figures'!$J:$J,'2013Figures'!$C:$C,$A79,'2013Figures'!$H:$H,$B79,'2013Figures'!$I:$I,$C79,'2013Figures'!$B:$B,"CyToBroker",'2013Figures'!$G:$G,"P1",'2013Figures'!$E:$E,$B$1)</f>
        <v>0</v>
      </c>
      <c r="J79" s="8">
        <v>200901</v>
      </c>
      <c r="L79" s="42">
        <f>SUMIFS('2012Figures'!$J:$J,'2012Figures'!$C:$C,$A79,'2012Figures'!$H:$H,$B79,'2012Figures'!$I:$I,$C79,'2012Figures'!$E:$E,$B$1)</f>
        <v>0</v>
      </c>
      <c r="M79" s="52">
        <f>SUMIFS('2012Figures'!$J:$J,'2012Figures'!$C:$C,$A79,'2012Figures'!$H:$H,$B79,'2012Figures'!$I:$I,$C79,'2012Figures'!$B:$B,"BrokerToCy",'2012Figures'!$G:$G,"E1",'2012Figures'!$E:$E,$B$1)</f>
        <v>0</v>
      </c>
      <c r="N79" s="52">
        <f>SUMIFS('2012Figures'!$J:$J,'2012Figures'!$C:$C,$A79,'2012Figures'!$H:$H,$B79,'2012Figures'!$I:$I,$C79,'2012Figures'!$B:$B,"BrokerToCy",'2012Figures'!$G:$G,"P1",'2012Figures'!$E:$E,$B$1)</f>
        <v>0</v>
      </c>
      <c r="O79" s="52">
        <f>SUMIFS('2012Figures'!$J:$J,'2012Figures'!$C:$C,$A79,'2012Figures'!$H:$H,$B79,'2012Figures'!$I:$I,$C79,'2012Figures'!$B:$B,"CyToBroker",'2012Figures'!$G:$G,"E1",'2012Figures'!$E:$E,$B$1)</f>
        <v>0</v>
      </c>
      <c r="P79" s="52">
        <f>SUMIFS('2012Figures'!$J:$J,'2012Figures'!$C:$C,$A79,'2012Figures'!$H:$H,$B79,'2012Figures'!$I:$I,$C79,'2012Figures'!$B:$B,"CyToBroker",'2012Figures'!$G:$G,"P1",'2012Figures'!$E:$E,$B$1)</f>
        <v>0</v>
      </c>
      <c r="R79" s="46" t="str">
        <f t="shared" si="15"/>
        <v/>
      </c>
      <c r="S79" s="46" t="str">
        <f t="shared" si="15"/>
        <v/>
      </c>
      <c r="T79" s="46" t="str">
        <f t="shared" si="15"/>
        <v/>
      </c>
      <c r="U79" s="46" t="str">
        <f t="shared" si="15"/>
        <v/>
      </c>
      <c r="V79" s="46" t="str">
        <f t="shared" si="15"/>
        <v/>
      </c>
    </row>
    <row r="80" spans="1:22" x14ac:dyDescent="0.2">
      <c r="A80" s="1">
        <v>104</v>
      </c>
      <c r="B80" s="1" t="s">
        <v>21</v>
      </c>
      <c r="C80" s="8">
        <v>3</v>
      </c>
      <c r="D80" s="29">
        <f>SUMIFS('2013Figures'!$J:$J,'2013Figures'!$C:$C,$A80,'2013Figures'!$H:$H,$B80,'2013Figures'!$I:$I,$C80,'2013Figures'!$E:$E,$B$1)</f>
        <v>0</v>
      </c>
      <c r="E80" s="9">
        <f>SUMIFS('2013Figures'!$J:$J,'2013Figures'!$C:$C,$A80,'2013Figures'!$H:$H,$B80,'2013Figures'!$I:$I,$C80,'2013Figures'!$B:$B,"BrokerToCy",'2013Figures'!$G:$G,"E1",'2013Figures'!$E:$E,$B$1)</f>
        <v>0</v>
      </c>
      <c r="F80" s="9">
        <f>SUMIFS('2013Figures'!$J:$J,'2013Figures'!$C:$C,$A80,'2013Figures'!$H:$H,$B80,'2013Figures'!$I:$I,$C80,'2013Figures'!$B:$B,"BrokerToCy",'2013Figures'!$G:$G,"P1",'2013Figures'!$E:$E,$B$1)</f>
        <v>0</v>
      </c>
      <c r="G80" s="9">
        <f>SUMIFS('2013Figures'!$J:$J,'2013Figures'!$C:$C,$A80,'2013Figures'!$H:$H,$B80,'2013Figures'!$I:$I,$C80,'2013Figures'!$B:$B,"CyToBroker",'2013Figures'!$G:$G,"E1",'2013Figures'!$E:$E,$B$1)</f>
        <v>0</v>
      </c>
      <c r="H80" s="9">
        <f>SUMIFS('2013Figures'!$J:$J,'2013Figures'!$C:$C,$A80,'2013Figures'!$H:$H,$B80,'2013Figures'!$I:$I,$C80,'2013Figures'!$B:$B,"CyToBroker",'2013Figures'!$G:$G,"P1",'2013Figures'!$E:$E,$B$1)</f>
        <v>0</v>
      </c>
      <c r="J80" s="8">
        <v>200801</v>
      </c>
      <c r="L80" s="42">
        <f>SUMIFS('2012Figures'!$J:$J,'2012Figures'!$C:$C,$A80,'2012Figures'!$H:$H,$B80,'2012Figures'!$I:$I,$C80,'2012Figures'!$E:$E,$B$1)</f>
        <v>0</v>
      </c>
      <c r="M80" s="52">
        <f>SUMIFS('2012Figures'!$J:$J,'2012Figures'!$C:$C,$A80,'2012Figures'!$H:$H,$B80,'2012Figures'!$I:$I,$C80,'2012Figures'!$B:$B,"BrokerToCy",'2012Figures'!$G:$G,"E1",'2012Figures'!$E:$E,$B$1)</f>
        <v>0</v>
      </c>
      <c r="N80" s="52">
        <f>SUMIFS('2012Figures'!$J:$J,'2012Figures'!$C:$C,$A80,'2012Figures'!$H:$H,$B80,'2012Figures'!$I:$I,$C80,'2012Figures'!$B:$B,"BrokerToCy",'2012Figures'!$G:$G,"P1",'2012Figures'!$E:$E,$B$1)</f>
        <v>0</v>
      </c>
      <c r="O80" s="52">
        <f>SUMIFS('2012Figures'!$J:$J,'2012Figures'!$C:$C,$A80,'2012Figures'!$H:$H,$B80,'2012Figures'!$I:$I,$C80,'2012Figures'!$B:$B,"CyToBroker",'2012Figures'!$G:$G,"E1",'2012Figures'!$E:$E,$B$1)</f>
        <v>0</v>
      </c>
      <c r="P80" s="52">
        <f>SUMIFS('2012Figures'!$J:$J,'2012Figures'!$C:$C,$A80,'2012Figures'!$H:$H,$B80,'2012Figures'!$I:$I,$C80,'2012Figures'!$B:$B,"CyToBroker",'2012Figures'!$G:$G,"P1",'2012Figures'!$E:$E,$B$1)</f>
        <v>0</v>
      </c>
      <c r="R80" s="46" t="str">
        <f t="shared" si="15"/>
        <v/>
      </c>
      <c r="S80" s="46" t="str">
        <f t="shared" si="15"/>
        <v/>
      </c>
      <c r="T80" s="46" t="str">
        <f t="shared" si="15"/>
        <v/>
      </c>
      <c r="U80" s="46" t="str">
        <f t="shared" si="15"/>
        <v/>
      </c>
      <c r="V80" s="46" t="str">
        <f t="shared" si="15"/>
        <v/>
      </c>
    </row>
    <row r="81" spans="1:22" x14ac:dyDescent="0.2">
      <c r="A81" s="1">
        <v>104</v>
      </c>
      <c r="B81" s="1" t="s">
        <v>21</v>
      </c>
      <c r="C81" s="8">
        <v>2</v>
      </c>
      <c r="D81" s="29">
        <f>SUMIFS('2013Figures'!$J:$J,'2013Figures'!$C:$C,$A81,'2013Figures'!$H:$H,$B81,'2013Figures'!$I:$I,$C81,'2013Figures'!$E:$E,$B$1)</f>
        <v>0</v>
      </c>
      <c r="E81" s="9">
        <f>SUMIFS('2013Figures'!$J:$J,'2013Figures'!$C:$C,$A81,'2013Figures'!$H:$H,$B81,'2013Figures'!$I:$I,$C81,'2013Figures'!$B:$B,"BrokerToCy",'2013Figures'!$G:$G,"E1",'2013Figures'!$E:$E,$B$1)</f>
        <v>0</v>
      </c>
      <c r="F81" s="9">
        <f>SUMIFS('2013Figures'!$J:$J,'2013Figures'!$C:$C,$A81,'2013Figures'!$H:$H,$B81,'2013Figures'!$I:$I,$C81,'2013Figures'!$B:$B,"BrokerToCy",'2013Figures'!$G:$G,"P1",'2013Figures'!$E:$E,$B$1)</f>
        <v>0</v>
      </c>
      <c r="G81" s="9">
        <f>SUMIFS('2013Figures'!$J:$J,'2013Figures'!$C:$C,$A81,'2013Figures'!$H:$H,$B81,'2013Figures'!$I:$I,$C81,'2013Figures'!$B:$B,"CyToBroker",'2013Figures'!$G:$G,"E1",'2013Figures'!$E:$E,$B$1)</f>
        <v>0</v>
      </c>
      <c r="H81" s="9">
        <f>SUMIFS('2013Figures'!$J:$J,'2013Figures'!$C:$C,$A81,'2013Figures'!$H:$H,$B81,'2013Figures'!$I:$I,$C81,'2013Figures'!$B:$B,"CyToBroker",'2013Figures'!$G:$G,"P1",'2013Figures'!$E:$E,$B$1)</f>
        <v>0</v>
      </c>
      <c r="J81" s="8">
        <v>200701</v>
      </c>
      <c r="L81" s="42">
        <f>SUMIFS('2012Figures'!$J:$J,'2012Figures'!$C:$C,$A81,'2012Figures'!$H:$H,$B81,'2012Figures'!$I:$I,$C81,'2012Figures'!$E:$E,$B$1)</f>
        <v>0</v>
      </c>
      <c r="M81" s="52">
        <f>SUMIFS('2012Figures'!$J:$J,'2012Figures'!$C:$C,$A81,'2012Figures'!$H:$H,$B81,'2012Figures'!$I:$I,$C81,'2012Figures'!$B:$B,"BrokerToCy",'2012Figures'!$G:$G,"E1",'2012Figures'!$E:$E,$B$1)</f>
        <v>0</v>
      </c>
      <c r="N81" s="52">
        <f>SUMIFS('2012Figures'!$J:$J,'2012Figures'!$C:$C,$A81,'2012Figures'!$H:$H,$B81,'2012Figures'!$I:$I,$C81,'2012Figures'!$B:$B,"BrokerToCy",'2012Figures'!$G:$G,"P1",'2012Figures'!$E:$E,$B$1)</f>
        <v>0</v>
      </c>
      <c r="O81" s="52">
        <f>SUMIFS('2012Figures'!$J:$J,'2012Figures'!$C:$C,$A81,'2012Figures'!$H:$H,$B81,'2012Figures'!$I:$I,$C81,'2012Figures'!$B:$B,"CyToBroker",'2012Figures'!$G:$G,"E1",'2012Figures'!$E:$E,$B$1)</f>
        <v>0</v>
      </c>
      <c r="P81" s="52">
        <f>SUMIFS('2012Figures'!$J:$J,'2012Figures'!$C:$C,$A81,'2012Figures'!$H:$H,$B81,'2012Figures'!$I:$I,$C81,'2012Figures'!$B:$B,"CyToBroker",'2012Figures'!$G:$G,"P1",'2012Figures'!$E:$E,$B$1)</f>
        <v>0</v>
      </c>
      <c r="R81" s="46" t="str">
        <f t="shared" si="15"/>
        <v/>
      </c>
      <c r="S81" s="46" t="str">
        <f t="shared" si="15"/>
        <v/>
      </c>
      <c r="T81" s="46" t="str">
        <f t="shared" si="15"/>
        <v/>
      </c>
      <c r="U81" s="46" t="str">
        <f t="shared" si="15"/>
        <v/>
      </c>
      <c r="V81" s="46" t="str">
        <f t="shared" si="15"/>
        <v/>
      </c>
    </row>
    <row r="82" spans="1:22" x14ac:dyDescent="0.2">
      <c r="A82" s="1">
        <v>104</v>
      </c>
      <c r="B82" s="1" t="s">
        <v>21</v>
      </c>
      <c r="C82" s="8">
        <v>1</v>
      </c>
      <c r="D82" s="29">
        <f>SUMIFS('2013Figures'!$J:$J,'2013Figures'!$C:$C,$A82,'2013Figures'!$H:$H,$B82,'2013Figures'!$I:$I,$C82,'2013Figures'!$E:$E,$B$1)</f>
        <v>0</v>
      </c>
      <c r="E82" s="9">
        <f>SUMIFS('2013Figures'!$J:$J,'2013Figures'!$C:$C,$A82,'2013Figures'!$H:$H,$B82,'2013Figures'!$I:$I,$C82,'2013Figures'!$B:$B,"BrokerToCy",'2013Figures'!$G:$G,"E1",'2013Figures'!$E:$E,$B$1)</f>
        <v>0</v>
      </c>
      <c r="F82" s="9">
        <f>SUMIFS('2013Figures'!$J:$J,'2013Figures'!$C:$C,$A82,'2013Figures'!$H:$H,$B82,'2013Figures'!$I:$I,$C82,'2013Figures'!$B:$B,"BrokerToCy",'2013Figures'!$G:$G,"P1",'2013Figures'!$E:$E,$B$1)</f>
        <v>0</v>
      </c>
      <c r="G82" s="9">
        <f>SUMIFS('2013Figures'!$J:$J,'2013Figures'!$C:$C,$A82,'2013Figures'!$H:$H,$B82,'2013Figures'!$I:$I,$C82,'2013Figures'!$B:$B,"CyToBroker",'2013Figures'!$G:$G,"E1",'2013Figures'!$E:$E,$B$1)</f>
        <v>0</v>
      </c>
      <c r="H82" s="9">
        <f>SUMIFS('2013Figures'!$J:$J,'2013Figures'!$C:$C,$A82,'2013Figures'!$H:$H,$B82,'2013Figures'!$I:$I,$C82,'2013Figures'!$B:$B,"CyToBroker",'2013Figures'!$G:$G,"P1",'2013Figures'!$E:$E,$B$1)</f>
        <v>0</v>
      </c>
      <c r="J82" s="8">
        <v>200601</v>
      </c>
      <c r="L82" s="42">
        <f>SUMIFS('2012Figures'!$J:$J,'2012Figures'!$C:$C,$A82,'2012Figures'!$H:$H,$B82,'2012Figures'!$I:$I,$C82,'2012Figures'!$E:$E,$B$1)</f>
        <v>0</v>
      </c>
      <c r="M82" s="52">
        <f>SUMIFS('2012Figures'!$J:$J,'2012Figures'!$C:$C,$A82,'2012Figures'!$H:$H,$B82,'2012Figures'!$I:$I,$C82,'2012Figures'!$B:$B,"BrokerToCy",'2012Figures'!$G:$G,"E1",'2012Figures'!$E:$E,$B$1)</f>
        <v>0</v>
      </c>
      <c r="N82" s="52">
        <f>SUMIFS('2012Figures'!$J:$J,'2012Figures'!$C:$C,$A82,'2012Figures'!$H:$H,$B82,'2012Figures'!$I:$I,$C82,'2012Figures'!$B:$B,"BrokerToCy",'2012Figures'!$G:$G,"P1",'2012Figures'!$E:$E,$B$1)</f>
        <v>0</v>
      </c>
      <c r="O82" s="52">
        <f>SUMIFS('2012Figures'!$J:$J,'2012Figures'!$C:$C,$A82,'2012Figures'!$H:$H,$B82,'2012Figures'!$I:$I,$C82,'2012Figures'!$B:$B,"CyToBroker",'2012Figures'!$G:$G,"E1",'2012Figures'!$E:$E,$B$1)</f>
        <v>0</v>
      </c>
      <c r="P82" s="52">
        <f>SUMIFS('2012Figures'!$J:$J,'2012Figures'!$C:$C,$A82,'2012Figures'!$H:$H,$B82,'2012Figures'!$I:$I,$C82,'2012Figures'!$B:$B,"CyToBroker",'2012Figures'!$G:$G,"P1",'2012Figures'!$E:$E,$B$1)</f>
        <v>0</v>
      </c>
      <c r="R82" s="46" t="str">
        <f t="shared" si="15"/>
        <v/>
      </c>
      <c r="S82" s="46" t="str">
        <f t="shared" si="15"/>
        <v/>
      </c>
      <c r="T82" s="46" t="str">
        <f t="shared" si="15"/>
        <v/>
      </c>
      <c r="U82" s="46" t="str">
        <f t="shared" si="15"/>
        <v/>
      </c>
      <c r="V82" s="46" t="str">
        <f t="shared" si="15"/>
        <v/>
      </c>
    </row>
    <row r="83" spans="1:22" x14ac:dyDescent="0.2">
      <c r="A83" s="1">
        <v>104</v>
      </c>
      <c r="B83" s="1" t="s">
        <v>21</v>
      </c>
      <c r="D83" s="29">
        <f>SUMIFS('2013Figures'!$J:$J,'2013Figures'!$C:$C,$A83,'2013Figures'!$H:$H,$B83,'2013Figures'!$I:$I,"",'2013Figures'!$E:$E,$B$1)</f>
        <v>0</v>
      </c>
      <c r="E83" s="9">
        <f>SUMIFS('2013Figures'!$J:$J,'2013Figures'!$C:$C,$A83,'2013Figures'!$H:$H,$B83,'2013Figures'!$I:$I,"",'2013Figures'!$B:$B,"BrokerToCy",'2013Figures'!$G:$G,"E1",'2013Figures'!$E:$E,$B$1)</f>
        <v>0</v>
      </c>
      <c r="F83" s="9">
        <f>SUMIFS('2013Figures'!$J:$J,'2013Figures'!$C:$C,$A83,'2013Figures'!$H:$H,$B83,'2013Figures'!$I:$I,"",'2013Figures'!$B:$B,"BrokerToCy",'2013Figures'!$G:$G,"P1",'2013Figures'!$E:$E,$B$1)</f>
        <v>0</v>
      </c>
      <c r="G83" s="9">
        <f>SUMIFS('2013Figures'!$J:$J,'2013Figures'!$C:$C,$A83,'2013Figures'!$H:$H,$B83,'2013Figures'!$I:$I,"",'2013Figures'!$B:$B,"CyToBroker",'2013Figures'!$G:$G,"E1",'2013Figures'!$E:$E,$B$1)</f>
        <v>0</v>
      </c>
      <c r="H83" s="9">
        <f>SUMIFS('2013Figures'!$J:$J,'2013Figures'!$C:$C,$A83,'2013Figures'!$H:$H,$B83,'2013Figures'!$I:$I,"",'2013Figures'!$B:$B,"CyToBroker",'2013Figures'!$G:$G,"P1",'2013Figures'!$E:$E,$B$1)</f>
        <v>0</v>
      </c>
      <c r="J83" s="8" t="s">
        <v>131</v>
      </c>
      <c r="L83" s="42">
        <f>SUMIFS('2012Figures'!$J:$J,'2012Figures'!$C:$C,$A83,'2012Figures'!$H:$H,$B83,'2012Figures'!$I:$I,"",'2012Figures'!$E:$E,$B$1)</f>
        <v>0</v>
      </c>
      <c r="M83" s="52">
        <f>SUMIFS('2012Figures'!$J:$J,'2012Figures'!$C:$C,$A83,'2012Figures'!$H:$H,$B83,'2012Figures'!$I:$I,"",'2012Figures'!$B:$B,"BrokerToCy",'2012Figures'!$G:$G,"E1",'2012Figures'!$E:$E,$B$1)</f>
        <v>0</v>
      </c>
      <c r="N83" s="52">
        <f>SUMIFS('2012Figures'!$J:$J,'2012Figures'!$C:$C,$A83,'2012Figures'!$H:$H,$B83,'2012Figures'!$I:$I,"",'2012Figures'!$B:$B,"BrokerToCy",'2012Figures'!$G:$G,"P1",'2012Figures'!$E:$E,$B$1)</f>
        <v>0</v>
      </c>
      <c r="O83" s="52">
        <f>SUMIFS('2012Figures'!$J:$J,'2012Figures'!$C:$C,$A83,'2012Figures'!$H:$H,$B83,'2012Figures'!$I:$I,"",'2012Figures'!$B:$B,"CyToBroker",'2012Figures'!$G:$G,"E1",'2012Figures'!$E:$E,$B$1)</f>
        <v>0</v>
      </c>
      <c r="P83" s="52">
        <f>SUMIFS('2012Figures'!$J:$J,'2012Figures'!$C:$C,$A83,'2012Figures'!$H:$H,$B83,'2012Figures'!$I:$I,"",'2012Figures'!$B:$B,"CyToBroker",'2012Figures'!$G:$G,"P1",'2012Figures'!$E:$E,$B$1)</f>
        <v>0</v>
      </c>
      <c r="R83" s="46" t="str">
        <f t="shared" si="15"/>
        <v/>
      </c>
      <c r="S83" s="46" t="str">
        <f t="shared" si="15"/>
        <v/>
      </c>
      <c r="T83" s="46" t="str">
        <f t="shared" si="15"/>
        <v/>
      </c>
      <c r="U83" s="46" t="str">
        <f t="shared" si="15"/>
        <v/>
      </c>
      <c r="V83" s="46" t="str">
        <f t="shared" si="15"/>
        <v/>
      </c>
    </row>
    <row r="84" spans="1:22" x14ac:dyDescent="0.2">
      <c r="A84" s="1">
        <v>104</v>
      </c>
      <c r="B84" s="1" t="s">
        <v>94</v>
      </c>
      <c r="C84" s="8">
        <v>11</v>
      </c>
      <c r="D84" s="29">
        <f>SUMIFS('2013Figures'!$J:$J,'2013Figures'!$C:$C,$A84,'2013Figures'!$H:$H,$B84,'2013Figures'!$I:$I,$C84,'2013Figures'!$E:$E,$B$1)</f>
        <v>0</v>
      </c>
      <c r="E84" s="9">
        <f>SUMIFS('2013Figures'!$J:$J,'2013Figures'!$C:$C,$A84,'2013Figures'!$H:$H,$B84,'2013Figures'!$I:$I,$C84,'2013Figures'!$B:$B,"BrokerToCy",'2013Figures'!$G:$G,"E1",'2013Figures'!$E:$E,$B$1)</f>
        <v>0</v>
      </c>
      <c r="F84" s="9">
        <f>SUMIFS('2013Figures'!$J:$J,'2013Figures'!$C:$C,$A84,'2013Figures'!$H:$H,$B84,'2013Figures'!$I:$I,$C84,'2013Figures'!$B:$B,"BrokerToCy",'2013Figures'!$G:$G,"P1",'2013Figures'!$E:$E,$B$1)</f>
        <v>0</v>
      </c>
      <c r="G84" s="9">
        <f>SUMIFS('2013Figures'!$J:$J,'2013Figures'!$C:$C,$A84,'2013Figures'!$H:$H,$B84,'2013Figures'!$I:$I,$C84,'2013Figures'!$B:$B,"CyToBroker",'2013Figures'!$G:$G,"E1",'2013Figures'!$E:$E,$B$1)</f>
        <v>0</v>
      </c>
      <c r="H84" s="9">
        <f>SUMIFS('2013Figures'!$J:$J,'2013Figures'!$C:$C,$A84,'2013Figures'!$H:$H,$B84,'2013Figures'!$I:$I,$C84,'2013Figures'!$B:$B,"CyToBroker",'2013Figures'!$G:$G,"P1",'2013Figures'!$E:$E,$B$1)</f>
        <v>0</v>
      </c>
      <c r="L84" s="42">
        <f>SUMIFS('2012Figures'!$J:$J,'2012Figures'!$C:$C,$A84,'2012Figures'!$H:$H,$B84,'2012Figures'!$I:$I,$C84,'2012Figures'!$E:$E,$B$1)</f>
        <v>0</v>
      </c>
      <c r="M84" s="52">
        <f>SUMIFS('2012Figures'!$J:$J,'2012Figures'!$C:$C,$A84,'2012Figures'!$H:$H,$B84,'2012Figures'!$I:$I,$C84,'2012Figures'!$B:$B,"BrokerToCy",'2012Figures'!$G:$G,"E1",'2012Figures'!$E:$E,$B$1)</f>
        <v>0</v>
      </c>
      <c r="N84" s="52">
        <f>SUMIFS('2012Figures'!$J:$J,'2012Figures'!$C:$C,$A84,'2012Figures'!$H:$H,$B84,'2012Figures'!$I:$I,$C84,'2012Figures'!$B:$B,"BrokerToCy",'2012Figures'!$G:$G,"P1",'2012Figures'!$E:$E,$B$1)</f>
        <v>0</v>
      </c>
      <c r="O84" s="52">
        <f>SUMIFS('2012Figures'!$J:$J,'2012Figures'!$C:$C,$A84,'2012Figures'!$H:$H,$B84,'2012Figures'!$I:$I,$C84,'2012Figures'!$B:$B,"CyToBroker",'2012Figures'!$G:$G,"E1",'2012Figures'!$E:$E,$B$1)</f>
        <v>0</v>
      </c>
      <c r="P84" s="52">
        <f>SUMIFS('2012Figures'!$J:$J,'2012Figures'!$C:$C,$A84,'2012Figures'!$H:$H,$B84,'2012Figures'!$I:$I,$C84,'2012Figures'!$B:$B,"CyToBroker",'2012Figures'!$G:$G,"P1",'2012Figures'!$E:$E,$B$1)</f>
        <v>0</v>
      </c>
      <c r="R84" s="46" t="str">
        <f t="shared" si="15"/>
        <v/>
      </c>
      <c r="S84" s="46" t="str">
        <f t="shared" si="15"/>
        <v/>
      </c>
      <c r="T84" s="46" t="str">
        <f t="shared" si="15"/>
        <v/>
      </c>
      <c r="U84" s="46" t="str">
        <f t="shared" si="15"/>
        <v/>
      </c>
      <c r="V84" s="46" t="str">
        <f t="shared" si="15"/>
        <v/>
      </c>
    </row>
    <row r="85" spans="1:22" x14ac:dyDescent="0.2">
      <c r="A85" s="1">
        <v>104</v>
      </c>
      <c r="B85" s="1" t="s">
        <v>94</v>
      </c>
      <c r="C85" s="8">
        <v>10</v>
      </c>
      <c r="D85" s="29">
        <f>SUMIFS('2013Figures'!$J:$J,'2013Figures'!$C:$C,$A85,'2013Figures'!$H:$H,$B85,'2013Figures'!$I:$I,$C85,'2013Figures'!$E:$E,$B$1)</f>
        <v>0</v>
      </c>
      <c r="E85" s="9">
        <f>SUMIFS('2013Figures'!$J:$J,'2013Figures'!$C:$C,$A85,'2013Figures'!$H:$H,$B85,'2013Figures'!$I:$I,$C85,'2013Figures'!$B:$B,"BrokerToCy",'2013Figures'!$G:$G,"E1",'2013Figures'!$E:$E,$B$1)</f>
        <v>0</v>
      </c>
      <c r="F85" s="9">
        <f>SUMIFS('2013Figures'!$J:$J,'2013Figures'!$C:$C,$A85,'2013Figures'!$H:$H,$B85,'2013Figures'!$I:$I,$C85,'2013Figures'!$B:$B,"BrokerToCy",'2013Figures'!$G:$G,"P1",'2013Figures'!$E:$E,$B$1)</f>
        <v>0</v>
      </c>
      <c r="G85" s="9">
        <f>SUMIFS('2013Figures'!$J:$J,'2013Figures'!$C:$C,$A85,'2013Figures'!$H:$H,$B85,'2013Figures'!$I:$I,$C85,'2013Figures'!$B:$B,"CyToBroker",'2013Figures'!$G:$G,"E1",'2013Figures'!$E:$E,$B$1)</f>
        <v>0</v>
      </c>
      <c r="H85" s="9">
        <f>SUMIFS('2013Figures'!$J:$J,'2013Figures'!$C:$C,$A85,'2013Figures'!$H:$H,$B85,'2013Figures'!$I:$I,$C85,'2013Figures'!$B:$B,"CyToBroker",'2013Figures'!$G:$G,"P1",'2013Figures'!$E:$E,$B$1)</f>
        <v>0</v>
      </c>
      <c r="J85" s="8">
        <v>201501</v>
      </c>
      <c r="L85" s="42">
        <f>SUMIFS('2012Figures'!$J:$J,'2012Figures'!$C:$C,$A85,'2012Figures'!$H:$H,$B85,'2012Figures'!$I:$I,$C85,'2012Figures'!$E:$E,$B$1)</f>
        <v>0</v>
      </c>
      <c r="M85" s="52">
        <f>SUMIFS('2012Figures'!$J:$J,'2012Figures'!$C:$C,$A85,'2012Figures'!$H:$H,$B85,'2012Figures'!$I:$I,$C85,'2012Figures'!$B:$B,"BrokerToCy",'2012Figures'!$G:$G,"E1",'2012Figures'!$E:$E,$B$1)</f>
        <v>0</v>
      </c>
      <c r="N85" s="52">
        <f>SUMIFS('2012Figures'!$J:$J,'2012Figures'!$C:$C,$A85,'2012Figures'!$H:$H,$B85,'2012Figures'!$I:$I,$C85,'2012Figures'!$B:$B,"BrokerToCy",'2012Figures'!$G:$G,"P1",'2012Figures'!$E:$E,$B$1)</f>
        <v>0</v>
      </c>
      <c r="O85" s="52">
        <f>SUMIFS('2012Figures'!$J:$J,'2012Figures'!$C:$C,$A85,'2012Figures'!$H:$H,$B85,'2012Figures'!$I:$I,$C85,'2012Figures'!$B:$B,"CyToBroker",'2012Figures'!$G:$G,"E1",'2012Figures'!$E:$E,$B$1)</f>
        <v>0</v>
      </c>
      <c r="P85" s="52">
        <f>SUMIFS('2012Figures'!$J:$J,'2012Figures'!$C:$C,$A85,'2012Figures'!$H:$H,$B85,'2012Figures'!$I:$I,$C85,'2012Figures'!$B:$B,"CyToBroker",'2012Figures'!$G:$G,"P1",'2012Figures'!$E:$E,$B$1)</f>
        <v>0</v>
      </c>
      <c r="R85" s="46" t="str">
        <f t="shared" si="15"/>
        <v/>
      </c>
      <c r="S85" s="46" t="str">
        <f t="shared" si="15"/>
        <v/>
      </c>
      <c r="T85" s="46" t="str">
        <f t="shared" si="15"/>
        <v/>
      </c>
      <c r="U85" s="46" t="str">
        <f t="shared" si="15"/>
        <v/>
      </c>
      <c r="V85" s="46" t="str">
        <f t="shared" si="15"/>
        <v/>
      </c>
    </row>
    <row r="86" spans="1:22" x14ac:dyDescent="0.2">
      <c r="A86" s="1">
        <v>104</v>
      </c>
      <c r="B86" s="1" t="s">
        <v>94</v>
      </c>
      <c r="C86" s="8">
        <v>9</v>
      </c>
      <c r="D86" s="29">
        <f>SUMIFS('2013Figures'!$J:$J,'2013Figures'!$C:$C,$A86,'2013Figures'!$H:$H,$B86,'2013Figures'!$I:$I,$C86,'2013Figures'!$E:$E,$B$1)</f>
        <v>0</v>
      </c>
      <c r="E86" s="9">
        <f>SUMIFS('2013Figures'!$J:$J,'2013Figures'!$C:$C,$A86,'2013Figures'!$H:$H,$B86,'2013Figures'!$I:$I,$C86,'2013Figures'!$B:$B,"BrokerToCy",'2013Figures'!$G:$G,"E1",'2013Figures'!$E:$E,$B$1)</f>
        <v>0</v>
      </c>
      <c r="F86" s="9">
        <f>SUMIFS('2013Figures'!$J:$J,'2013Figures'!$C:$C,$A86,'2013Figures'!$H:$H,$B86,'2013Figures'!$I:$I,$C86,'2013Figures'!$B:$B,"BrokerToCy",'2013Figures'!$G:$G,"P1",'2013Figures'!$E:$E,$B$1)</f>
        <v>0</v>
      </c>
      <c r="G86" s="9">
        <f>SUMIFS('2013Figures'!$J:$J,'2013Figures'!$C:$C,$A86,'2013Figures'!$H:$H,$B86,'2013Figures'!$I:$I,$C86,'2013Figures'!$B:$B,"CyToBroker",'2013Figures'!$G:$G,"E1",'2013Figures'!$E:$E,$B$1)</f>
        <v>0</v>
      </c>
      <c r="H86" s="9">
        <f>SUMIFS('2013Figures'!$J:$J,'2013Figures'!$C:$C,$A86,'2013Figures'!$H:$H,$B86,'2013Figures'!$I:$I,$C86,'2013Figures'!$B:$B,"CyToBroker",'2013Figures'!$G:$G,"P1",'2013Figures'!$E:$E,$B$1)</f>
        <v>0</v>
      </c>
      <c r="J86" s="8">
        <v>201401</v>
      </c>
      <c r="L86" s="42">
        <f>SUMIFS('2012Figures'!$J:$J,'2012Figures'!$C:$C,$A86,'2012Figures'!$H:$H,$B86,'2012Figures'!$I:$I,$C86,'2012Figures'!$E:$E,$B$1)</f>
        <v>0</v>
      </c>
      <c r="M86" s="52">
        <f>SUMIFS('2012Figures'!$J:$J,'2012Figures'!$C:$C,$A86,'2012Figures'!$H:$H,$B86,'2012Figures'!$I:$I,$C86,'2012Figures'!$B:$B,"BrokerToCy",'2012Figures'!$G:$G,"E1",'2012Figures'!$E:$E,$B$1)</f>
        <v>0</v>
      </c>
      <c r="N86" s="52">
        <f>SUMIFS('2012Figures'!$J:$J,'2012Figures'!$C:$C,$A86,'2012Figures'!$H:$H,$B86,'2012Figures'!$I:$I,$C86,'2012Figures'!$B:$B,"BrokerToCy",'2012Figures'!$G:$G,"P1",'2012Figures'!$E:$E,$B$1)</f>
        <v>0</v>
      </c>
      <c r="O86" s="52">
        <f>SUMIFS('2012Figures'!$J:$J,'2012Figures'!$C:$C,$A86,'2012Figures'!$H:$H,$B86,'2012Figures'!$I:$I,$C86,'2012Figures'!$B:$B,"CyToBroker",'2012Figures'!$G:$G,"E1",'2012Figures'!$E:$E,$B$1)</f>
        <v>0</v>
      </c>
      <c r="P86" s="52">
        <f>SUMIFS('2012Figures'!$J:$J,'2012Figures'!$C:$C,$A86,'2012Figures'!$H:$H,$B86,'2012Figures'!$I:$I,$C86,'2012Figures'!$B:$B,"CyToBroker",'2012Figures'!$G:$G,"P1",'2012Figures'!$E:$E,$B$1)</f>
        <v>0</v>
      </c>
      <c r="R86" s="46" t="str">
        <f t="shared" si="15"/>
        <v/>
      </c>
      <c r="S86" s="46" t="str">
        <f t="shared" si="15"/>
        <v/>
      </c>
      <c r="T86" s="46" t="str">
        <f t="shared" si="15"/>
        <v/>
      </c>
      <c r="U86" s="46" t="str">
        <f t="shared" si="15"/>
        <v/>
      </c>
      <c r="V86" s="46" t="str">
        <f t="shared" si="15"/>
        <v/>
      </c>
    </row>
    <row r="87" spans="1:22" x14ac:dyDescent="0.2">
      <c r="A87" s="1">
        <v>104</v>
      </c>
      <c r="B87" s="1" t="s">
        <v>94</v>
      </c>
      <c r="C87" s="8">
        <v>8</v>
      </c>
      <c r="D87" s="29">
        <f>SUMIFS('2013Figures'!$J:$J,'2013Figures'!$C:$C,$A87,'2013Figures'!$H:$H,$B87,'2013Figures'!$I:$I,$C87,'2013Figures'!$E:$E,$B$1)</f>
        <v>0</v>
      </c>
      <c r="E87" s="9">
        <f>SUMIFS('2013Figures'!$J:$J,'2013Figures'!$C:$C,$A87,'2013Figures'!$H:$H,$B87,'2013Figures'!$I:$I,$C87,'2013Figures'!$B:$B,"BrokerToCy",'2013Figures'!$G:$G,"E1",'2013Figures'!$E:$E,$B$1)</f>
        <v>0</v>
      </c>
      <c r="F87" s="9">
        <f>SUMIFS('2013Figures'!$J:$J,'2013Figures'!$C:$C,$A87,'2013Figures'!$H:$H,$B87,'2013Figures'!$I:$I,$C87,'2013Figures'!$B:$B,"BrokerToCy",'2013Figures'!$G:$G,"P1",'2013Figures'!$E:$E,$B$1)</f>
        <v>0</v>
      </c>
      <c r="G87" s="9">
        <f>SUMIFS('2013Figures'!$J:$J,'2013Figures'!$C:$C,$A87,'2013Figures'!$H:$H,$B87,'2013Figures'!$I:$I,$C87,'2013Figures'!$B:$B,"CyToBroker",'2013Figures'!$G:$G,"E1",'2013Figures'!$E:$E,$B$1)</f>
        <v>0</v>
      </c>
      <c r="H87" s="9">
        <f>SUMIFS('2013Figures'!$J:$J,'2013Figures'!$C:$C,$A87,'2013Figures'!$H:$H,$B87,'2013Figures'!$I:$I,$C87,'2013Figures'!$B:$B,"CyToBroker",'2013Figures'!$G:$G,"P1",'2013Figures'!$E:$E,$B$1)</f>
        <v>0</v>
      </c>
      <c r="I87" s="30"/>
      <c r="J87" s="31">
        <v>201301</v>
      </c>
      <c r="K87" s="30"/>
      <c r="L87" s="42">
        <f>SUMIFS('2012Figures'!$J:$J,'2012Figures'!$C:$C,$A87,'2012Figures'!$H:$H,$B87,'2012Figures'!$I:$I,$C87,'2012Figures'!$E:$E,$B$1)</f>
        <v>0</v>
      </c>
      <c r="M87" s="52">
        <f>SUMIFS('2012Figures'!$J:$J,'2012Figures'!$C:$C,$A87,'2012Figures'!$H:$H,$B87,'2012Figures'!$I:$I,$C87,'2012Figures'!$B:$B,"BrokerToCy",'2012Figures'!$G:$G,"E1",'2012Figures'!$E:$E,$B$1)</f>
        <v>0</v>
      </c>
      <c r="N87" s="52">
        <f>SUMIFS('2012Figures'!$J:$J,'2012Figures'!$C:$C,$A87,'2012Figures'!$H:$H,$B87,'2012Figures'!$I:$I,$C87,'2012Figures'!$B:$B,"BrokerToCy",'2012Figures'!$G:$G,"P1",'2012Figures'!$E:$E,$B$1)</f>
        <v>0</v>
      </c>
      <c r="O87" s="52">
        <f>SUMIFS('2012Figures'!$J:$J,'2012Figures'!$C:$C,$A87,'2012Figures'!$H:$H,$B87,'2012Figures'!$I:$I,$C87,'2012Figures'!$B:$B,"CyToBroker",'2012Figures'!$G:$G,"E1",'2012Figures'!$E:$E,$B$1)</f>
        <v>0</v>
      </c>
      <c r="P87" s="52">
        <f>SUMIFS('2012Figures'!$J:$J,'2012Figures'!$C:$C,$A87,'2012Figures'!$H:$H,$B87,'2012Figures'!$I:$I,$C87,'2012Figures'!$B:$B,"CyToBroker",'2012Figures'!$G:$G,"P1",'2012Figures'!$E:$E,$B$1)</f>
        <v>0</v>
      </c>
      <c r="Q87" s="30"/>
      <c r="R87" s="46" t="str">
        <f t="shared" si="15"/>
        <v/>
      </c>
      <c r="S87" s="46" t="str">
        <f t="shared" si="15"/>
        <v/>
      </c>
      <c r="T87" s="46" t="str">
        <f t="shared" si="15"/>
        <v/>
      </c>
      <c r="U87" s="46" t="str">
        <f t="shared" si="15"/>
        <v/>
      </c>
      <c r="V87" s="46" t="str">
        <f t="shared" si="15"/>
        <v/>
      </c>
    </row>
    <row r="88" spans="1:22" x14ac:dyDescent="0.2">
      <c r="A88" s="1">
        <v>104</v>
      </c>
      <c r="B88" s="1" t="s">
        <v>94</v>
      </c>
      <c r="C88" s="8">
        <v>7</v>
      </c>
      <c r="D88" s="29">
        <f>SUMIFS('2013Figures'!$J:$J,'2013Figures'!$C:$C,$A88,'2013Figures'!$H:$H,$B88,'2013Figures'!$I:$I,$C88,'2013Figures'!$E:$E,$B$1)</f>
        <v>0</v>
      </c>
      <c r="E88" s="9">
        <f>SUMIFS('2013Figures'!$J:$J,'2013Figures'!$C:$C,$A88,'2013Figures'!$H:$H,$B88,'2013Figures'!$I:$I,$C88,'2013Figures'!$B:$B,"BrokerToCy",'2013Figures'!$G:$G,"E1",'2013Figures'!$E:$E,$B$1)</f>
        <v>0</v>
      </c>
      <c r="F88" s="9">
        <f>SUMIFS('2013Figures'!$J:$J,'2013Figures'!$C:$C,$A88,'2013Figures'!$H:$H,$B88,'2013Figures'!$I:$I,$C88,'2013Figures'!$B:$B,"BrokerToCy",'2013Figures'!$G:$G,"P1",'2013Figures'!$E:$E,$B$1)</f>
        <v>0</v>
      </c>
      <c r="G88" s="9">
        <f>SUMIFS('2013Figures'!$J:$J,'2013Figures'!$C:$C,$A88,'2013Figures'!$H:$H,$B88,'2013Figures'!$I:$I,$C88,'2013Figures'!$B:$B,"CyToBroker",'2013Figures'!$G:$G,"E1",'2013Figures'!$E:$E,$B$1)</f>
        <v>0</v>
      </c>
      <c r="H88" s="9">
        <f>SUMIFS('2013Figures'!$J:$J,'2013Figures'!$C:$C,$A88,'2013Figures'!$H:$H,$B88,'2013Figures'!$I:$I,$C88,'2013Figures'!$B:$B,"CyToBroker",'2013Figures'!$G:$G,"P1",'2013Figures'!$E:$E,$B$1)</f>
        <v>0</v>
      </c>
      <c r="J88" s="8">
        <v>201201</v>
      </c>
      <c r="L88" s="42">
        <f>SUMIFS('2012Figures'!$J:$J,'2012Figures'!$C:$C,$A88,'2012Figures'!$H:$H,$B88,'2012Figures'!$I:$I,$C88,'2012Figures'!$E:$E,$B$1)</f>
        <v>0</v>
      </c>
      <c r="M88" s="52">
        <f>SUMIFS('2012Figures'!$J:$J,'2012Figures'!$C:$C,$A88,'2012Figures'!$H:$H,$B88,'2012Figures'!$I:$I,$C88,'2012Figures'!$B:$B,"BrokerToCy",'2012Figures'!$G:$G,"E1",'2012Figures'!$E:$E,$B$1)</f>
        <v>0</v>
      </c>
      <c r="N88" s="52">
        <f>SUMIFS('2012Figures'!$J:$J,'2012Figures'!$C:$C,$A88,'2012Figures'!$H:$H,$B88,'2012Figures'!$I:$I,$C88,'2012Figures'!$B:$B,"BrokerToCy",'2012Figures'!$G:$G,"P1",'2012Figures'!$E:$E,$B$1)</f>
        <v>0</v>
      </c>
      <c r="O88" s="52">
        <f>SUMIFS('2012Figures'!$J:$J,'2012Figures'!$C:$C,$A88,'2012Figures'!$H:$H,$B88,'2012Figures'!$I:$I,$C88,'2012Figures'!$B:$B,"CyToBroker",'2012Figures'!$G:$G,"E1",'2012Figures'!$E:$E,$B$1)</f>
        <v>0</v>
      </c>
      <c r="P88" s="52">
        <f>SUMIFS('2012Figures'!$J:$J,'2012Figures'!$C:$C,$A88,'2012Figures'!$H:$H,$B88,'2012Figures'!$I:$I,$C88,'2012Figures'!$B:$B,"CyToBroker",'2012Figures'!$G:$G,"P1",'2012Figures'!$E:$E,$B$1)</f>
        <v>0</v>
      </c>
      <c r="R88" s="46" t="str">
        <f t="shared" si="15"/>
        <v/>
      </c>
      <c r="S88" s="46" t="str">
        <f t="shared" si="15"/>
        <v/>
      </c>
      <c r="T88" s="46" t="str">
        <f t="shared" si="15"/>
        <v/>
      </c>
      <c r="U88" s="46" t="str">
        <f t="shared" si="15"/>
        <v/>
      </c>
      <c r="V88" s="46" t="str">
        <f t="shared" si="15"/>
        <v/>
      </c>
    </row>
    <row r="89" spans="1:22" x14ac:dyDescent="0.2">
      <c r="A89" s="1">
        <v>104</v>
      </c>
      <c r="B89" s="1" t="s">
        <v>94</v>
      </c>
      <c r="C89" s="8">
        <v>6</v>
      </c>
      <c r="D89" s="29">
        <f>SUMIFS('2013Figures'!$J:$J,'2013Figures'!$C:$C,$A89,'2013Figures'!$H:$H,$B89,'2013Figures'!$I:$I,$C89,'2013Figures'!$E:$E,$B$1)</f>
        <v>0</v>
      </c>
      <c r="E89" s="9">
        <f>SUMIFS('2013Figures'!$J:$J,'2013Figures'!$C:$C,$A89,'2013Figures'!$H:$H,$B89,'2013Figures'!$I:$I,$C89,'2013Figures'!$B:$B,"BrokerToCy",'2013Figures'!$G:$G,"E1",'2013Figures'!$E:$E,$B$1)</f>
        <v>0</v>
      </c>
      <c r="F89" s="9">
        <f>SUMIFS('2013Figures'!$J:$J,'2013Figures'!$C:$C,$A89,'2013Figures'!$H:$H,$B89,'2013Figures'!$I:$I,$C89,'2013Figures'!$B:$B,"BrokerToCy",'2013Figures'!$G:$G,"P1",'2013Figures'!$E:$E,$B$1)</f>
        <v>0</v>
      </c>
      <c r="G89" s="9">
        <f>SUMIFS('2013Figures'!$J:$J,'2013Figures'!$C:$C,$A89,'2013Figures'!$H:$H,$B89,'2013Figures'!$I:$I,$C89,'2013Figures'!$B:$B,"CyToBroker",'2013Figures'!$G:$G,"E1",'2013Figures'!$E:$E,$B$1)</f>
        <v>0</v>
      </c>
      <c r="H89" s="9">
        <f>SUMIFS('2013Figures'!$J:$J,'2013Figures'!$C:$C,$A89,'2013Figures'!$H:$H,$B89,'2013Figures'!$I:$I,$C89,'2013Figures'!$B:$B,"CyToBroker",'2013Figures'!$G:$G,"P1",'2013Figures'!$E:$E,$B$1)</f>
        <v>0</v>
      </c>
      <c r="J89" s="8">
        <v>201101</v>
      </c>
      <c r="L89" s="42">
        <f>SUMIFS('2012Figures'!$J:$J,'2012Figures'!$C:$C,$A89,'2012Figures'!$H:$H,$B89,'2012Figures'!$I:$I,$C89,'2012Figures'!$E:$E,$B$1)</f>
        <v>0</v>
      </c>
      <c r="M89" s="52">
        <f>SUMIFS('2012Figures'!$J:$J,'2012Figures'!$C:$C,$A89,'2012Figures'!$H:$H,$B89,'2012Figures'!$I:$I,$C89,'2012Figures'!$B:$B,"BrokerToCy",'2012Figures'!$G:$G,"E1",'2012Figures'!$E:$E,$B$1)</f>
        <v>0</v>
      </c>
      <c r="N89" s="52">
        <f>SUMIFS('2012Figures'!$J:$J,'2012Figures'!$C:$C,$A89,'2012Figures'!$H:$H,$B89,'2012Figures'!$I:$I,$C89,'2012Figures'!$B:$B,"BrokerToCy",'2012Figures'!$G:$G,"P1",'2012Figures'!$E:$E,$B$1)</f>
        <v>0</v>
      </c>
      <c r="O89" s="52">
        <f>SUMIFS('2012Figures'!$J:$J,'2012Figures'!$C:$C,$A89,'2012Figures'!$H:$H,$B89,'2012Figures'!$I:$I,$C89,'2012Figures'!$B:$B,"CyToBroker",'2012Figures'!$G:$G,"E1",'2012Figures'!$E:$E,$B$1)</f>
        <v>0</v>
      </c>
      <c r="P89" s="52">
        <f>SUMIFS('2012Figures'!$J:$J,'2012Figures'!$C:$C,$A89,'2012Figures'!$H:$H,$B89,'2012Figures'!$I:$I,$C89,'2012Figures'!$B:$B,"CyToBroker",'2012Figures'!$G:$G,"P1",'2012Figures'!$E:$E,$B$1)</f>
        <v>0</v>
      </c>
      <c r="R89" s="46" t="str">
        <f t="shared" si="15"/>
        <v/>
      </c>
      <c r="S89" s="46" t="str">
        <f t="shared" si="15"/>
        <v/>
      </c>
      <c r="T89" s="46" t="str">
        <f t="shared" si="15"/>
        <v/>
      </c>
      <c r="U89" s="46" t="str">
        <f t="shared" si="15"/>
        <v/>
      </c>
      <c r="V89" s="46" t="str">
        <f t="shared" si="15"/>
        <v/>
      </c>
    </row>
    <row r="90" spans="1:22" x14ac:dyDescent="0.2">
      <c r="A90" s="1">
        <v>104</v>
      </c>
      <c r="B90" s="1" t="s">
        <v>94</v>
      </c>
      <c r="C90" s="8">
        <v>5</v>
      </c>
      <c r="D90" s="29">
        <f>SUMIFS('2013Figures'!$J:$J,'2013Figures'!$C:$C,$A90,'2013Figures'!$H:$H,$B90,'2013Figures'!$I:$I,$C90,'2013Figures'!$E:$E,$B$1)</f>
        <v>0</v>
      </c>
      <c r="E90" s="9">
        <f>SUMIFS('2013Figures'!$J:$J,'2013Figures'!$C:$C,$A90,'2013Figures'!$H:$H,$B90,'2013Figures'!$I:$I,$C90,'2013Figures'!$B:$B,"BrokerToCy",'2013Figures'!$G:$G,"E1",'2013Figures'!$E:$E,$B$1)</f>
        <v>0</v>
      </c>
      <c r="F90" s="9">
        <f>SUMIFS('2013Figures'!$J:$J,'2013Figures'!$C:$C,$A90,'2013Figures'!$H:$H,$B90,'2013Figures'!$I:$I,$C90,'2013Figures'!$B:$B,"BrokerToCy",'2013Figures'!$G:$G,"P1",'2013Figures'!$E:$E,$B$1)</f>
        <v>0</v>
      </c>
      <c r="G90" s="9">
        <f>SUMIFS('2013Figures'!$J:$J,'2013Figures'!$C:$C,$A90,'2013Figures'!$H:$H,$B90,'2013Figures'!$I:$I,$C90,'2013Figures'!$B:$B,"CyToBroker",'2013Figures'!$G:$G,"E1",'2013Figures'!$E:$E,$B$1)</f>
        <v>0</v>
      </c>
      <c r="H90" s="9">
        <f>SUMIFS('2013Figures'!$J:$J,'2013Figures'!$C:$C,$A90,'2013Figures'!$H:$H,$B90,'2013Figures'!$I:$I,$C90,'2013Figures'!$B:$B,"CyToBroker",'2013Figures'!$G:$G,"P1",'2013Figures'!$E:$E,$B$1)</f>
        <v>0</v>
      </c>
      <c r="J90" s="8">
        <v>201001</v>
      </c>
      <c r="L90" s="42">
        <f>SUMIFS('2012Figures'!$J:$J,'2012Figures'!$C:$C,$A90,'2012Figures'!$H:$H,$B90,'2012Figures'!$I:$I,$C90,'2012Figures'!$E:$E,$B$1)</f>
        <v>0</v>
      </c>
      <c r="M90" s="52">
        <f>SUMIFS('2012Figures'!$J:$J,'2012Figures'!$C:$C,$A90,'2012Figures'!$H:$H,$B90,'2012Figures'!$I:$I,$C90,'2012Figures'!$B:$B,"BrokerToCy",'2012Figures'!$G:$G,"E1",'2012Figures'!$E:$E,$B$1)</f>
        <v>0</v>
      </c>
      <c r="N90" s="52">
        <f>SUMIFS('2012Figures'!$J:$J,'2012Figures'!$C:$C,$A90,'2012Figures'!$H:$H,$B90,'2012Figures'!$I:$I,$C90,'2012Figures'!$B:$B,"BrokerToCy",'2012Figures'!$G:$G,"P1",'2012Figures'!$E:$E,$B$1)</f>
        <v>0</v>
      </c>
      <c r="O90" s="52">
        <f>SUMIFS('2012Figures'!$J:$J,'2012Figures'!$C:$C,$A90,'2012Figures'!$H:$H,$B90,'2012Figures'!$I:$I,$C90,'2012Figures'!$B:$B,"CyToBroker",'2012Figures'!$G:$G,"E1",'2012Figures'!$E:$E,$B$1)</f>
        <v>0</v>
      </c>
      <c r="P90" s="52">
        <f>SUMIFS('2012Figures'!$J:$J,'2012Figures'!$C:$C,$A90,'2012Figures'!$H:$H,$B90,'2012Figures'!$I:$I,$C90,'2012Figures'!$B:$B,"CyToBroker",'2012Figures'!$G:$G,"P1",'2012Figures'!$E:$E,$B$1)</f>
        <v>0</v>
      </c>
      <c r="R90" s="46" t="str">
        <f t="shared" si="15"/>
        <v/>
      </c>
      <c r="S90" s="46" t="str">
        <f t="shared" si="15"/>
        <v/>
      </c>
      <c r="T90" s="46" t="str">
        <f t="shared" si="15"/>
        <v/>
      </c>
      <c r="U90" s="46" t="str">
        <f t="shared" si="15"/>
        <v/>
      </c>
      <c r="V90" s="46" t="str">
        <f t="shared" si="15"/>
        <v/>
      </c>
    </row>
    <row r="91" spans="1:22" x14ac:dyDescent="0.2">
      <c r="A91" s="1">
        <v>104</v>
      </c>
      <c r="B91" s="1" t="s">
        <v>94</v>
      </c>
      <c r="C91" s="8">
        <v>4</v>
      </c>
      <c r="D91" s="29">
        <f>SUMIFS('2013Figures'!$J:$J,'2013Figures'!$C:$C,$A91,'2013Figures'!$H:$H,$B91,'2013Figures'!$I:$I,$C91,'2013Figures'!$E:$E,$B$1)</f>
        <v>0</v>
      </c>
      <c r="E91" s="9">
        <f>SUMIFS('2013Figures'!$J:$J,'2013Figures'!$C:$C,$A91,'2013Figures'!$H:$H,$B91,'2013Figures'!$I:$I,$C91,'2013Figures'!$B:$B,"BrokerToCy",'2013Figures'!$G:$G,"E1",'2013Figures'!$E:$E,$B$1)</f>
        <v>0</v>
      </c>
      <c r="F91" s="9">
        <f>SUMIFS('2013Figures'!$J:$J,'2013Figures'!$C:$C,$A91,'2013Figures'!$H:$H,$B91,'2013Figures'!$I:$I,$C91,'2013Figures'!$B:$B,"BrokerToCy",'2013Figures'!$G:$G,"P1",'2013Figures'!$E:$E,$B$1)</f>
        <v>0</v>
      </c>
      <c r="G91" s="9">
        <f>SUMIFS('2013Figures'!$J:$J,'2013Figures'!$C:$C,$A91,'2013Figures'!$H:$H,$B91,'2013Figures'!$I:$I,$C91,'2013Figures'!$B:$B,"CyToBroker",'2013Figures'!$G:$G,"E1",'2013Figures'!$E:$E,$B$1)</f>
        <v>0</v>
      </c>
      <c r="H91" s="9">
        <f>SUMIFS('2013Figures'!$J:$J,'2013Figures'!$C:$C,$A91,'2013Figures'!$H:$H,$B91,'2013Figures'!$I:$I,$C91,'2013Figures'!$B:$B,"CyToBroker",'2013Figures'!$G:$G,"P1",'2013Figures'!$E:$E,$B$1)</f>
        <v>0</v>
      </c>
      <c r="J91" s="8">
        <v>200901</v>
      </c>
      <c r="L91" s="42">
        <f>SUMIFS('2012Figures'!$J:$J,'2012Figures'!$C:$C,$A91,'2012Figures'!$H:$H,$B91,'2012Figures'!$I:$I,$C91,'2012Figures'!$E:$E,$B$1)</f>
        <v>0</v>
      </c>
      <c r="M91" s="52">
        <f>SUMIFS('2012Figures'!$J:$J,'2012Figures'!$C:$C,$A91,'2012Figures'!$H:$H,$B91,'2012Figures'!$I:$I,$C91,'2012Figures'!$B:$B,"BrokerToCy",'2012Figures'!$G:$G,"E1",'2012Figures'!$E:$E,$B$1)</f>
        <v>0</v>
      </c>
      <c r="N91" s="52">
        <f>SUMIFS('2012Figures'!$J:$J,'2012Figures'!$C:$C,$A91,'2012Figures'!$H:$H,$B91,'2012Figures'!$I:$I,$C91,'2012Figures'!$B:$B,"BrokerToCy",'2012Figures'!$G:$G,"P1",'2012Figures'!$E:$E,$B$1)</f>
        <v>0</v>
      </c>
      <c r="O91" s="52">
        <f>SUMIFS('2012Figures'!$J:$J,'2012Figures'!$C:$C,$A91,'2012Figures'!$H:$H,$B91,'2012Figures'!$I:$I,$C91,'2012Figures'!$B:$B,"CyToBroker",'2012Figures'!$G:$G,"E1",'2012Figures'!$E:$E,$B$1)</f>
        <v>0</v>
      </c>
      <c r="P91" s="52">
        <f>SUMIFS('2012Figures'!$J:$J,'2012Figures'!$C:$C,$A91,'2012Figures'!$H:$H,$B91,'2012Figures'!$I:$I,$C91,'2012Figures'!$B:$B,"CyToBroker",'2012Figures'!$G:$G,"P1",'2012Figures'!$E:$E,$B$1)</f>
        <v>0</v>
      </c>
      <c r="R91" s="46" t="str">
        <f t="shared" si="15"/>
        <v/>
      </c>
      <c r="S91" s="46" t="str">
        <f t="shared" si="15"/>
        <v/>
      </c>
      <c r="T91" s="46" t="str">
        <f t="shared" si="15"/>
        <v/>
      </c>
      <c r="U91" s="46" t="str">
        <f t="shared" si="15"/>
        <v/>
      </c>
      <c r="V91" s="46" t="str">
        <f t="shared" si="15"/>
        <v/>
      </c>
    </row>
    <row r="92" spans="1:22" x14ac:dyDescent="0.2">
      <c r="A92" s="1">
        <v>104</v>
      </c>
      <c r="B92" s="1" t="s">
        <v>94</v>
      </c>
      <c r="C92" s="8">
        <v>3</v>
      </c>
      <c r="D92" s="29">
        <f>SUMIFS('2013Figures'!$J:$J,'2013Figures'!$C:$C,$A92,'2013Figures'!$H:$H,$B92,'2013Figures'!$I:$I,$C92,'2013Figures'!$E:$E,$B$1)</f>
        <v>0</v>
      </c>
      <c r="E92" s="9">
        <f>SUMIFS('2013Figures'!$J:$J,'2013Figures'!$C:$C,$A92,'2013Figures'!$H:$H,$B92,'2013Figures'!$I:$I,$C92,'2013Figures'!$B:$B,"BrokerToCy",'2013Figures'!$G:$G,"E1",'2013Figures'!$E:$E,$B$1)</f>
        <v>0</v>
      </c>
      <c r="F92" s="9">
        <f>SUMIFS('2013Figures'!$J:$J,'2013Figures'!$C:$C,$A92,'2013Figures'!$H:$H,$B92,'2013Figures'!$I:$I,$C92,'2013Figures'!$B:$B,"BrokerToCy",'2013Figures'!$G:$G,"P1",'2013Figures'!$E:$E,$B$1)</f>
        <v>0</v>
      </c>
      <c r="G92" s="9">
        <f>SUMIFS('2013Figures'!$J:$J,'2013Figures'!$C:$C,$A92,'2013Figures'!$H:$H,$B92,'2013Figures'!$I:$I,$C92,'2013Figures'!$B:$B,"CyToBroker",'2013Figures'!$G:$G,"E1",'2013Figures'!$E:$E,$B$1)</f>
        <v>0</v>
      </c>
      <c r="H92" s="9">
        <f>SUMIFS('2013Figures'!$J:$J,'2013Figures'!$C:$C,$A92,'2013Figures'!$H:$H,$B92,'2013Figures'!$I:$I,$C92,'2013Figures'!$B:$B,"CyToBroker",'2013Figures'!$G:$G,"P1",'2013Figures'!$E:$E,$B$1)</f>
        <v>0</v>
      </c>
      <c r="J92" s="8">
        <v>200801</v>
      </c>
      <c r="L92" s="42">
        <f>SUMIFS('2012Figures'!$J:$J,'2012Figures'!$C:$C,$A92,'2012Figures'!$H:$H,$B92,'2012Figures'!$I:$I,$C92,'2012Figures'!$E:$E,$B$1)</f>
        <v>0</v>
      </c>
      <c r="M92" s="52">
        <f>SUMIFS('2012Figures'!$J:$J,'2012Figures'!$C:$C,$A92,'2012Figures'!$H:$H,$B92,'2012Figures'!$I:$I,$C92,'2012Figures'!$B:$B,"BrokerToCy",'2012Figures'!$G:$G,"E1",'2012Figures'!$E:$E,$B$1)</f>
        <v>0</v>
      </c>
      <c r="N92" s="52">
        <f>SUMIFS('2012Figures'!$J:$J,'2012Figures'!$C:$C,$A92,'2012Figures'!$H:$H,$B92,'2012Figures'!$I:$I,$C92,'2012Figures'!$B:$B,"BrokerToCy",'2012Figures'!$G:$G,"P1",'2012Figures'!$E:$E,$B$1)</f>
        <v>0</v>
      </c>
      <c r="O92" s="52">
        <f>SUMIFS('2012Figures'!$J:$J,'2012Figures'!$C:$C,$A92,'2012Figures'!$H:$H,$B92,'2012Figures'!$I:$I,$C92,'2012Figures'!$B:$B,"CyToBroker",'2012Figures'!$G:$G,"E1",'2012Figures'!$E:$E,$B$1)</f>
        <v>0</v>
      </c>
      <c r="P92" s="52">
        <f>SUMIFS('2012Figures'!$J:$J,'2012Figures'!$C:$C,$A92,'2012Figures'!$H:$H,$B92,'2012Figures'!$I:$I,$C92,'2012Figures'!$B:$B,"CyToBroker",'2012Figures'!$G:$G,"P1",'2012Figures'!$E:$E,$B$1)</f>
        <v>0</v>
      </c>
      <c r="R92" s="46" t="str">
        <f t="shared" si="15"/>
        <v/>
      </c>
      <c r="S92" s="46" t="str">
        <f t="shared" si="15"/>
        <v/>
      </c>
      <c r="T92" s="46" t="str">
        <f t="shared" si="15"/>
        <v/>
      </c>
      <c r="U92" s="46" t="str">
        <f t="shared" si="15"/>
        <v/>
      </c>
      <c r="V92" s="46" t="str">
        <f t="shared" si="15"/>
        <v/>
      </c>
    </row>
    <row r="93" spans="1:22" x14ac:dyDescent="0.2">
      <c r="A93" s="1">
        <v>104</v>
      </c>
      <c r="B93" s="1" t="s">
        <v>94</v>
      </c>
      <c r="C93" s="8">
        <v>2</v>
      </c>
      <c r="D93" s="29">
        <f>SUMIFS('2013Figures'!$J:$J,'2013Figures'!$C:$C,$A93,'2013Figures'!$H:$H,$B93,'2013Figures'!$I:$I,$C93,'2013Figures'!$E:$E,$B$1)</f>
        <v>0</v>
      </c>
      <c r="E93" s="9">
        <f>SUMIFS('2013Figures'!$J:$J,'2013Figures'!$C:$C,$A93,'2013Figures'!$H:$H,$B93,'2013Figures'!$I:$I,$C93,'2013Figures'!$B:$B,"BrokerToCy",'2013Figures'!$G:$G,"E1",'2013Figures'!$E:$E,$B$1)</f>
        <v>0</v>
      </c>
      <c r="F93" s="9">
        <f>SUMIFS('2013Figures'!$J:$J,'2013Figures'!$C:$C,$A93,'2013Figures'!$H:$H,$B93,'2013Figures'!$I:$I,$C93,'2013Figures'!$B:$B,"BrokerToCy",'2013Figures'!$G:$G,"P1",'2013Figures'!$E:$E,$B$1)</f>
        <v>0</v>
      </c>
      <c r="G93" s="9">
        <f>SUMIFS('2013Figures'!$J:$J,'2013Figures'!$C:$C,$A93,'2013Figures'!$H:$H,$B93,'2013Figures'!$I:$I,$C93,'2013Figures'!$B:$B,"CyToBroker",'2013Figures'!$G:$G,"E1",'2013Figures'!$E:$E,$B$1)</f>
        <v>0</v>
      </c>
      <c r="H93" s="9">
        <f>SUMIFS('2013Figures'!$J:$J,'2013Figures'!$C:$C,$A93,'2013Figures'!$H:$H,$B93,'2013Figures'!$I:$I,$C93,'2013Figures'!$B:$B,"CyToBroker",'2013Figures'!$G:$G,"P1",'2013Figures'!$E:$E,$B$1)</f>
        <v>0</v>
      </c>
      <c r="J93" s="8">
        <v>200701</v>
      </c>
      <c r="L93" s="42">
        <f>SUMIFS('2012Figures'!$J:$J,'2012Figures'!$C:$C,$A93,'2012Figures'!$H:$H,$B93,'2012Figures'!$I:$I,$C93,'2012Figures'!$E:$E,$B$1)</f>
        <v>0</v>
      </c>
      <c r="M93" s="52">
        <f>SUMIFS('2012Figures'!$J:$J,'2012Figures'!$C:$C,$A93,'2012Figures'!$H:$H,$B93,'2012Figures'!$I:$I,$C93,'2012Figures'!$B:$B,"BrokerToCy",'2012Figures'!$G:$G,"E1",'2012Figures'!$E:$E,$B$1)</f>
        <v>0</v>
      </c>
      <c r="N93" s="52">
        <f>SUMIFS('2012Figures'!$J:$J,'2012Figures'!$C:$C,$A93,'2012Figures'!$H:$H,$B93,'2012Figures'!$I:$I,$C93,'2012Figures'!$B:$B,"BrokerToCy",'2012Figures'!$G:$G,"P1",'2012Figures'!$E:$E,$B$1)</f>
        <v>0</v>
      </c>
      <c r="O93" s="52">
        <f>SUMIFS('2012Figures'!$J:$J,'2012Figures'!$C:$C,$A93,'2012Figures'!$H:$H,$B93,'2012Figures'!$I:$I,$C93,'2012Figures'!$B:$B,"CyToBroker",'2012Figures'!$G:$G,"E1",'2012Figures'!$E:$E,$B$1)</f>
        <v>0</v>
      </c>
      <c r="P93" s="52">
        <f>SUMIFS('2012Figures'!$J:$J,'2012Figures'!$C:$C,$A93,'2012Figures'!$H:$H,$B93,'2012Figures'!$I:$I,$C93,'2012Figures'!$B:$B,"CyToBroker",'2012Figures'!$G:$G,"P1",'2012Figures'!$E:$E,$B$1)</f>
        <v>0</v>
      </c>
      <c r="R93" s="46" t="str">
        <f t="shared" si="15"/>
        <v/>
      </c>
      <c r="S93" s="46" t="str">
        <f t="shared" si="15"/>
        <v/>
      </c>
      <c r="T93" s="46" t="str">
        <f t="shared" si="15"/>
        <v/>
      </c>
      <c r="U93" s="46" t="str">
        <f t="shared" si="15"/>
        <v/>
      </c>
      <c r="V93" s="46" t="str">
        <f t="shared" si="15"/>
        <v/>
      </c>
    </row>
    <row r="94" spans="1:22" x14ac:dyDescent="0.2">
      <c r="A94" s="1">
        <v>104</v>
      </c>
      <c r="B94" s="1" t="s">
        <v>94</v>
      </c>
      <c r="C94" s="8">
        <v>1</v>
      </c>
      <c r="D94" s="29">
        <f>SUMIFS('2013Figures'!$J:$J,'2013Figures'!$C:$C,$A94,'2013Figures'!$H:$H,$B94,'2013Figures'!$I:$I,$C94,'2013Figures'!$E:$E,$B$1)</f>
        <v>0</v>
      </c>
      <c r="E94" s="9">
        <f>SUMIFS('2013Figures'!$J:$J,'2013Figures'!$C:$C,$A94,'2013Figures'!$H:$H,$B94,'2013Figures'!$I:$I,$C94,'2013Figures'!$B:$B,"BrokerToCy",'2013Figures'!$G:$G,"E1",'2013Figures'!$E:$E,$B$1)</f>
        <v>0</v>
      </c>
      <c r="F94" s="9">
        <f>SUMIFS('2013Figures'!$J:$J,'2013Figures'!$C:$C,$A94,'2013Figures'!$H:$H,$B94,'2013Figures'!$I:$I,$C94,'2013Figures'!$B:$B,"BrokerToCy",'2013Figures'!$G:$G,"P1",'2013Figures'!$E:$E,$B$1)</f>
        <v>0</v>
      </c>
      <c r="G94" s="9">
        <f>SUMIFS('2013Figures'!$J:$J,'2013Figures'!$C:$C,$A94,'2013Figures'!$H:$H,$B94,'2013Figures'!$I:$I,$C94,'2013Figures'!$B:$B,"CyToBroker",'2013Figures'!$G:$G,"E1",'2013Figures'!$E:$E,$B$1)</f>
        <v>0</v>
      </c>
      <c r="H94" s="9">
        <f>SUMIFS('2013Figures'!$J:$J,'2013Figures'!$C:$C,$A94,'2013Figures'!$H:$H,$B94,'2013Figures'!$I:$I,$C94,'2013Figures'!$B:$B,"CyToBroker",'2013Figures'!$G:$G,"P1",'2013Figures'!$E:$E,$B$1)</f>
        <v>0</v>
      </c>
      <c r="J94" s="8">
        <v>200601</v>
      </c>
      <c r="L94" s="42">
        <f>SUMIFS('2012Figures'!$J:$J,'2012Figures'!$C:$C,$A94,'2012Figures'!$H:$H,$B94,'2012Figures'!$I:$I,$C94,'2012Figures'!$E:$E,$B$1)</f>
        <v>0</v>
      </c>
      <c r="M94" s="52">
        <f>SUMIFS('2012Figures'!$J:$J,'2012Figures'!$C:$C,$A94,'2012Figures'!$H:$H,$B94,'2012Figures'!$I:$I,$C94,'2012Figures'!$B:$B,"BrokerToCy",'2012Figures'!$G:$G,"E1",'2012Figures'!$E:$E,$B$1)</f>
        <v>0</v>
      </c>
      <c r="N94" s="52">
        <f>SUMIFS('2012Figures'!$J:$J,'2012Figures'!$C:$C,$A94,'2012Figures'!$H:$H,$B94,'2012Figures'!$I:$I,$C94,'2012Figures'!$B:$B,"BrokerToCy",'2012Figures'!$G:$G,"P1",'2012Figures'!$E:$E,$B$1)</f>
        <v>0</v>
      </c>
      <c r="O94" s="52">
        <f>SUMIFS('2012Figures'!$J:$J,'2012Figures'!$C:$C,$A94,'2012Figures'!$H:$H,$B94,'2012Figures'!$I:$I,$C94,'2012Figures'!$B:$B,"CyToBroker",'2012Figures'!$G:$G,"E1",'2012Figures'!$E:$E,$B$1)</f>
        <v>0</v>
      </c>
      <c r="P94" s="52">
        <f>SUMIFS('2012Figures'!$J:$J,'2012Figures'!$C:$C,$A94,'2012Figures'!$H:$H,$B94,'2012Figures'!$I:$I,$C94,'2012Figures'!$B:$B,"CyToBroker",'2012Figures'!$G:$G,"P1",'2012Figures'!$E:$E,$B$1)</f>
        <v>0</v>
      </c>
      <c r="R94" s="46" t="str">
        <f t="shared" si="15"/>
        <v/>
      </c>
      <c r="S94" s="46" t="str">
        <f t="shared" si="15"/>
        <v/>
      </c>
      <c r="T94" s="46" t="str">
        <f t="shared" si="15"/>
        <v/>
      </c>
      <c r="U94" s="46" t="str">
        <f t="shared" si="15"/>
        <v/>
      </c>
      <c r="V94" s="46" t="str">
        <f t="shared" si="15"/>
        <v/>
      </c>
    </row>
    <row r="95" spans="1:22" x14ac:dyDescent="0.2">
      <c r="A95" s="1">
        <v>104</v>
      </c>
      <c r="B95" s="1" t="s">
        <v>94</v>
      </c>
      <c r="D95" s="29">
        <f>SUMIFS('2013Figures'!$J:$J,'2013Figures'!$C:$C,$A95,'2013Figures'!$H:$H,$B95,'2013Figures'!$I:$I,"",'2013Figures'!$E:$E,$B$1)</f>
        <v>0</v>
      </c>
      <c r="E95" s="9">
        <f>SUMIFS('2013Figures'!$J:$J,'2013Figures'!$C:$C,$A95,'2013Figures'!$H:$H,$B95,'2013Figures'!$I:$I,"",'2013Figures'!$B:$B,"BrokerToCy",'2013Figures'!$G:$G,"E1",'2013Figures'!$E:$E,$B$1)</f>
        <v>0</v>
      </c>
      <c r="F95" s="9">
        <f>SUMIFS('2013Figures'!$J:$J,'2013Figures'!$C:$C,$A95,'2013Figures'!$H:$H,$B95,'2013Figures'!$I:$I,"",'2013Figures'!$B:$B,"BrokerToCy",'2013Figures'!$G:$G,"P1",'2013Figures'!$E:$E,$B$1)</f>
        <v>0</v>
      </c>
      <c r="G95" s="9">
        <f>SUMIFS('2013Figures'!$J:$J,'2013Figures'!$C:$C,$A95,'2013Figures'!$H:$H,$B95,'2013Figures'!$I:$I,"",'2013Figures'!$B:$B,"CyToBroker",'2013Figures'!$G:$G,"E1",'2013Figures'!$E:$E,$B$1)</f>
        <v>0</v>
      </c>
      <c r="H95" s="9">
        <f>SUMIFS('2013Figures'!$J:$J,'2013Figures'!$C:$C,$A95,'2013Figures'!$H:$H,$B95,'2013Figures'!$I:$I,"",'2013Figures'!$B:$B,"CyToBroker",'2013Figures'!$G:$G,"P1",'2013Figures'!$E:$E,$B$1)</f>
        <v>0</v>
      </c>
      <c r="J95" s="8" t="s">
        <v>131</v>
      </c>
      <c r="L95" s="42">
        <f>SUMIFS('2012Figures'!$J:$J,'2012Figures'!$C:$C,$A95,'2012Figures'!$H:$H,$B95,'2012Figures'!$I:$I,"",'2012Figures'!$E:$E,$B$1)</f>
        <v>0</v>
      </c>
      <c r="M95" s="52">
        <f>SUMIFS('2012Figures'!$J:$J,'2012Figures'!$C:$C,$A95,'2012Figures'!$H:$H,$B95,'2012Figures'!$I:$I,"",'2012Figures'!$B:$B,"BrokerToCy",'2012Figures'!$G:$G,"E1",'2012Figures'!$E:$E,$B$1)</f>
        <v>0</v>
      </c>
      <c r="N95" s="52">
        <f>SUMIFS('2012Figures'!$J:$J,'2012Figures'!$C:$C,$A95,'2012Figures'!$H:$H,$B95,'2012Figures'!$I:$I,"",'2012Figures'!$B:$B,"BrokerToCy",'2012Figures'!$G:$G,"P1",'2012Figures'!$E:$E,$B$1)</f>
        <v>0</v>
      </c>
      <c r="O95" s="52">
        <f>SUMIFS('2012Figures'!$J:$J,'2012Figures'!$C:$C,$A95,'2012Figures'!$H:$H,$B95,'2012Figures'!$I:$I,"",'2012Figures'!$B:$B,"CyToBroker",'2012Figures'!$G:$G,"E1",'2012Figures'!$E:$E,$B$1)</f>
        <v>0</v>
      </c>
      <c r="P95" s="52">
        <f>SUMIFS('2012Figures'!$J:$J,'2012Figures'!$C:$C,$A95,'2012Figures'!$H:$H,$B95,'2012Figures'!$I:$I,"",'2012Figures'!$B:$B,"CyToBroker",'2012Figures'!$G:$G,"P1",'2012Figures'!$E:$E,$B$1)</f>
        <v>0</v>
      </c>
      <c r="R95" s="46" t="str">
        <f t="shared" si="15"/>
        <v/>
      </c>
      <c r="S95" s="46" t="str">
        <f t="shared" si="15"/>
        <v/>
      </c>
      <c r="T95" s="46" t="str">
        <f t="shared" si="15"/>
        <v/>
      </c>
      <c r="U95" s="46" t="str">
        <f t="shared" si="15"/>
        <v/>
      </c>
      <c r="V95" s="46" t="str">
        <f t="shared" si="15"/>
        <v/>
      </c>
    </row>
    <row r="96" spans="1:22" x14ac:dyDescent="0.2">
      <c r="A96" s="1">
        <v>104</v>
      </c>
      <c r="B96" s="1" t="s">
        <v>58</v>
      </c>
      <c r="C96" s="8">
        <v>3</v>
      </c>
      <c r="D96" s="29">
        <f>SUMIFS('2013Figures'!$J:$J,'2013Figures'!$C:$C,$A96,'2013Figures'!$H:$H,$B96,'2013Figures'!$I:$I,$C96,'2013Figures'!$E:$E,$B$1)</f>
        <v>0</v>
      </c>
      <c r="E96" s="9">
        <f>SUMIFS('2013Figures'!$J:$J,'2013Figures'!$C:$C,$A96,'2013Figures'!$H:$H,$B96,'2013Figures'!$I:$I,$C96,'2013Figures'!$B:$B,"BrokerToCy",'2013Figures'!$G:$G,"E1",'2013Figures'!$E:$E,$B$1)</f>
        <v>0</v>
      </c>
      <c r="F96" s="9">
        <f>SUMIFS('2013Figures'!$J:$J,'2013Figures'!$C:$C,$A96,'2013Figures'!$H:$H,$B96,'2013Figures'!$I:$I,$C96,'2013Figures'!$B:$B,"BrokerToCy",'2013Figures'!$G:$G,"P1",'2013Figures'!$E:$E,$B$1)</f>
        <v>0</v>
      </c>
      <c r="G96" s="9">
        <f>SUMIFS('2013Figures'!$J:$J,'2013Figures'!$C:$C,$A96,'2013Figures'!$H:$H,$B96,'2013Figures'!$I:$I,$C96,'2013Figures'!$B:$B,"CyToBroker",'2013Figures'!$G:$G,"E1",'2013Figures'!$E:$E,$B$1)</f>
        <v>0</v>
      </c>
      <c r="H96" s="9">
        <f>SUMIFS('2013Figures'!$J:$J,'2013Figures'!$C:$C,$A96,'2013Figures'!$H:$H,$B96,'2013Figures'!$I:$I,$C96,'2013Figures'!$B:$B,"CyToBroker",'2013Figures'!$G:$G,"P1",'2013Figures'!$E:$E,$B$1)</f>
        <v>0</v>
      </c>
      <c r="I96" s="30"/>
      <c r="J96" s="31">
        <v>201001</v>
      </c>
      <c r="K96" s="30"/>
      <c r="L96" s="42">
        <f>SUMIFS('2012Figures'!$J:$J,'2012Figures'!$C:$C,$A96,'2012Figures'!$H:$H,$B96,'2012Figures'!$I:$I,$C96,'2012Figures'!$E:$E,$B$1)</f>
        <v>0</v>
      </c>
      <c r="M96" s="52">
        <f>SUMIFS('2012Figures'!$J:$J,'2012Figures'!$C:$C,$A96,'2012Figures'!$H:$H,$B96,'2012Figures'!$I:$I,$C96,'2012Figures'!$B:$B,"BrokerToCy",'2012Figures'!$G:$G,"E1",'2012Figures'!$E:$E,$B$1)</f>
        <v>0</v>
      </c>
      <c r="N96" s="52">
        <f>SUMIFS('2012Figures'!$J:$J,'2012Figures'!$C:$C,$A96,'2012Figures'!$H:$H,$B96,'2012Figures'!$I:$I,$C96,'2012Figures'!$B:$B,"BrokerToCy",'2012Figures'!$G:$G,"P1",'2012Figures'!$E:$E,$B$1)</f>
        <v>0</v>
      </c>
      <c r="O96" s="52">
        <f>SUMIFS('2012Figures'!$J:$J,'2012Figures'!$C:$C,$A96,'2012Figures'!$H:$H,$B96,'2012Figures'!$I:$I,$C96,'2012Figures'!$B:$B,"CyToBroker",'2012Figures'!$G:$G,"E1",'2012Figures'!$E:$E,$B$1)</f>
        <v>0</v>
      </c>
      <c r="P96" s="52">
        <f>SUMIFS('2012Figures'!$J:$J,'2012Figures'!$C:$C,$A96,'2012Figures'!$H:$H,$B96,'2012Figures'!$I:$I,$C96,'2012Figures'!$B:$B,"CyToBroker",'2012Figures'!$G:$G,"P1",'2012Figures'!$E:$E,$B$1)</f>
        <v>0</v>
      </c>
      <c r="Q96" s="30"/>
      <c r="R96" s="46" t="str">
        <f t="shared" si="15"/>
        <v/>
      </c>
      <c r="S96" s="46" t="str">
        <f t="shared" si="15"/>
        <v/>
      </c>
      <c r="T96" s="46" t="str">
        <f t="shared" si="15"/>
        <v/>
      </c>
      <c r="U96" s="46" t="str">
        <f t="shared" si="15"/>
        <v/>
      </c>
      <c r="V96" s="46" t="str">
        <f t="shared" si="15"/>
        <v/>
      </c>
    </row>
    <row r="97" spans="1:22" x14ac:dyDescent="0.2">
      <c r="A97" s="1">
        <v>104</v>
      </c>
      <c r="B97" s="1" t="s">
        <v>58</v>
      </c>
      <c r="C97" s="8">
        <v>2</v>
      </c>
      <c r="D97" s="29">
        <f>SUMIFS('2013Figures'!$J:$J,'2013Figures'!$C:$C,$A97,'2013Figures'!$H:$H,$B97,'2013Figures'!$I:$I,$C97,'2013Figures'!$E:$E,$B$1)</f>
        <v>0</v>
      </c>
      <c r="E97" s="9">
        <f>SUMIFS('2013Figures'!$J:$J,'2013Figures'!$C:$C,$A97,'2013Figures'!$H:$H,$B97,'2013Figures'!$I:$I,$C97,'2013Figures'!$B:$B,"BrokerToCy",'2013Figures'!$G:$G,"E1",'2013Figures'!$E:$E,$B$1)</f>
        <v>0</v>
      </c>
      <c r="F97" s="9">
        <f>SUMIFS('2013Figures'!$J:$J,'2013Figures'!$C:$C,$A97,'2013Figures'!$H:$H,$B97,'2013Figures'!$I:$I,$C97,'2013Figures'!$B:$B,"BrokerToCy",'2013Figures'!$G:$G,"P1",'2013Figures'!$E:$E,$B$1)</f>
        <v>0</v>
      </c>
      <c r="G97" s="9">
        <f>SUMIFS('2013Figures'!$J:$J,'2013Figures'!$C:$C,$A97,'2013Figures'!$H:$H,$B97,'2013Figures'!$I:$I,$C97,'2013Figures'!$B:$B,"CyToBroker",'2013Figures'!$G:$G,"E1",'2013Figures'!$E:$E,$B$1)</f>
        <v>0</v>
      </c>
      <c r="H97" s="9">
        <f>SUMIFS('2013Figures'!$J:$J,'2013Figures'!$C:$C,$A97,'2013Figures'!$H:$H,$B97,'2013Figures'!$I:$I,$C97,'2013Figures'!$B:$B,"CyToBroker",'2013Figures'!$G:$G,"P1",'2013Figures'!$E:$E,$B$1)</f>
        <v>0</v>
      </c>
      <c r="J97" s="8">
        <v>200701</v>
      </c>
      <c r="L97" s="42">
        <f>SUMIFS('2012Figures'!$J:$J,'2012Figures'!$C:$C,$A97,'2012Figures'!$H:$H,$B97,'2012Figures'!$I:$I,$C97,'2012Figures'!$E:$E,$B$1)</f>
        <v>0</v>
      </c>
      <c r="M97" s="52">
        <f>SUMIFS('2012Figures'!$J:$J,'2012Figures'!$C:$C,$A97,'2012Figures'!$H:$H,$B97,'2012Figures'!$I:$I,$C97,'2012Figures'!$B:$B,"BrokerToCy",'2012Figures'!$G:$G,"E1",'2012Figures'!$E:$E,$B$1)</f>
        <v>0</v>
      </c>
      <c r="N97" s="52">
        <f>SUMIFS('2012Figures'!$J:$J,'2012Figures'!$C:$C,$A97,'2012Figures'!$H:$H,$B97,'2012Figures'!$I:$I,$C97,'2012Figures'!$B:$B,"BrokerToCy",'2012Figures'!$G:$G,"P1",'2012Figures'!$E:$E,$B$1)</f>
        <v>0</v>
      </c>
      <c r="O97" s="52">
        <f>SUMIFS('2012Figures'!$J:$J,'2012Figures'!$C:$C,$A97,'2012Figures'!$H:$H,$B97,'2012Figures'!$I:$I,$C97,'2012Figures'!$B:$B,"CyToBroker",'2012Figures'!$G:$G,"E1",'2012Figures'!$E:$E,$B$1)</f>
        <v>0</v>
      </c>
      <c r="P97" s="52">
        <f>SUMIFS('2012Figures'!$J:$J,'2012Figures'!$C:$C,$A97,'2012Figures'!$H:$H,$B97,'2012Figures'!$I:$I,$C97,'2012Figures'!$B:$B,"CyToBroker",'2012Figures'!$G:$G,"P1",'2012Figures'!$E:$E,$B$1)</f>
        <v>0</v>
      </c>
      <c r="R97" s="46" t="str">
        <f t="shared" ref="R97:V160" si="18">IF(L97=0,"",ROUND(D97/L97-1,2))</f>
        <v/>
      </c>
      <c r="S97" s="46" t="str">
        <f t="shared" si="18"/>
        <v/>
      </c>
      <c r="T97" s="46" t="str">
        <f t="shared" si="18"/>
        <v/>
      </c>
      <c r="U97" s="46" t="str">
        <f t="shared" si="18"/>
        <v/>
      </c>
      <c r="V97" s="46" t="str">
        <f t="shared" si="18"/>
        <v/>
      </c>
    </row>
    <row r="98" spans="1:22" x14ac:dyDescent="0.2">
      <c r="A98" s="1">
        <v>104</v>
      </c>
      <c r="B98" s="1" t="s">
        <v>58</v>
      </c>
      <c r="C98" s="8">
        <v>1</v>
      </c>
      <c r="D98" s="29">
        <f>SUMIFS('2013Figures'!$J:$J,'2013Figures'!$C:$C,$A98,'2013Figures'!$H:$H,$B98,'2013Figures'!$I:$I,$C98,'2013Figures'!$E:$E,$B$1)</f>
        <v>0</v>
      </c>
      <c r="E98" s="9">
        <f>SUMIFS('2013Figures'!$J:$J,'2013Figures'!$C:$C,$A98,'2013Figures'!$H:$H,$B98,'2013Figures'!$I:$I,$C98,'2013Figures'!$B:$B,"BrokerToCy",'2013Figures'!$G:$G,"E1",'2013Figures'!$E:$E,$B$1)</f>
        <v>0</v>
      </c>
      <c r="F98" s="9">
        <f>SUMIFS('2013Figures'!$J:$J,'2013Figures'!$C:$C,$A98,'2013Figures'!$H:$H,$B98,'2013Figures'!$I:$I,$C98,'2013Figures'!$B:$B,"BrokerToCy",'2013Figures'!$G:$G,"P1",'2013Figures'!$E:$E,$B$1)</f>
        <v>0</v>
      </c>
      <c r="G98" s="9">
        <f>SUMIFS('2013Figures'!$J:$J,'2013Figures'!$C:$C,$A98,'2013Figures'!$H:$H,$B98,'2013Figures'!$I:$I,$C98,'2013Figures'!$B:$B,"CyToBroker",'2013Figures'!$G:$G,"E1",'2013Figures'!$E:$E,$B$1)</f>
        <v>0</v>
      </c>
      <c r="H98" s="9">
        <f>SUMIFS('2013Figures'!$J:$J,'2013Figures'!$C:$C,$A98,'2013Figures'!$H:$H,$B98,'2013Figures'!$I:$I,$C98,'2013Figures'!$B:$B,"CyToBroker",'2013Figures'!$G:$G,"P1",'2013Figures'!$E:$E,$B$1)</f>
        <v>0</v>
      </c>
      <c r="J98" s="8">
        <v>200601</v>
      </c>
      <c r="L98" s="42">
        <f>SUMIFS('2012Figures'!$J:$J,'2012Figures'!$C:$C,$A98,'2012Figures'!$H:$H,$B98,'2012Figures'!$I:$I,$C98,'2012Figures'!$E:$E,$B$1)</f>
        <v>0</v>
      </c>
      <c r="M98" s="52">
        <f>SUMIFS('2012Figures'!$J:$J,'2012Figures'!$C:$C,$A98,'2012Figures'!$H:$H,$B98,'2012Figures'!$I:$I,$C98,'2012Figures'!$B:$B,"BrokerToCy",'2012Figures'!$G:$G,"E1",'2012Figures'!$E:$E,$B$1)</f>
        <v>0</v>
      </c>
      <c r="N98" s="52">
        <f>SUMIFS('2012Figures'!$J:$J,'2012Figures'!$C:$C,$A98,'2012Figures'!$H:$H,$B98,'2012Figures'!$I:$I,$C98,'2012Figures'!$B:$B,"BrokerToCy",'2012Figures'!$G:$G,"P1",'2012Figures'!$E:$E,$B$1)</f>
        <v>0</v>
      </c>
      <c r="O98" s="52">
        <f>SUMIFS('2012Figures'!$J:$J,'2012Figures'!$C:$C,$A98,'2012Figures'!$H:$H,$B98,'2012Figures'!$I:$I,$C98,'2012Figures'!$B:$B,"CyToBroker",'2012Figures'!$G:$G,"E1",'2012Figures'!$E:$E,$B$1)</f>
        <v>0</v>
      </c>
      <c r="P98" s="52">
        <f>SUMIFS('2012Figures'!$J:$J,'2012Figures'!$C:$C,$A98,'2012Figures'!$H:$H,$B98,'2012Figures'!$I:$I,$C98,'2012Figures'!$B:$B,"CyToBroker",'2012Figures'!$G:$G,"P1",'2012Figures'!$E:$E,$B$1)</f>
        <v>0</v>
      </c>
      <c r="R98" s="46" t="str">
        <f t="shared" si="18"/>
        <v/>
      </c>
      <c r="S98" s="46" t="str">
        <f t="shared" si="18"/>
        <v/>
      </c>
      <c r="T98" s="46" t="str">
        <f t="shared" si="18"/>
        <v/>
      </c>
      <c r="U98" s="46" t="str">
        <f t="shared" si="18"/>
        <v/>
      </c>
      <c r="V98" s="46" t="str">
        <f t="shared" si="18"/>
        <v/>
      </c>
    </row>
    <row r="99" spans="1:22" x14ac:dyDescent="0.2">
      <c r="A99" s="1">
        <v>104</v>
      </c>
      <c r="B99" s="1" t="s">
        <v>58</v>
      </c>
      <c r="D99" s="29">
        <f>SUMIFS('2013Figures'!$J:$J,'2013Figures'!$C:$C,$A99,'2013Figures'!$H:$H,$B99,'2013Figures'!$I:$I,"",'2013Figures'!$E:$E,$B$1)</f>
        <v>0</v>
      </c>
      <c r="E99" s="9">
        <f>SUMIFS('2013Figures'!$J:$J,'2013Figures'!$C:$C,$A99,'2013Figures'!$H:$H,$B99,'2013Figures'!$I:$I,"",'2013Figures'!$B:$B,"BrokerToCy",'2013Figures'!$G:$G,"E1",'2013Figures'!$E:$E,$B$1)</f>
        <v>0</v>
      </c>
      <c r="F99" s="9">
        <f>SUMIFS('2013Figures'!$J:$J,'2013Figures'!$C:$C,$A99,'2013Figures'!$H:$H,$B99,'2013Figures'!$I:$I,"",'2013Figures'!$B:$B,"BrokerToCy",'2013Figures'!$G:$G,"P1",'2013Figures'!$E:$E,$B$1)</f>
        <v>0</v>
      </c>
      <c r="G99" s="9">
        <f>SUMIFS('2013Figures'!$J:$J,'2013Figures'!$C:$C,$A99,'2013Figures'!$H:$H,$B99,'2013Figures'!$I:$I,"",'2013Figures'!$B:$B,"CyToBroker",'2013Figures'!$G:$G,"E1",'2013Figures'!$E:$E,$B$1)</f>
        <v>0</v>
      </c>
      <c r="H99" s="9">
        <f>SUMIFS('2013Figures'!$J:$J,'2013Figures'!$C:$C,$A99,'2013Figures'!$H:$H,$B99,'2013Figures'!$I:$I,"",'2013Figures'!$B:$B,"CyToBroker",'2013Figures'!$G:$G,"P1",'2013Figures'!$E:$E,$B$1)</f>
        <v>0</v>
      </c>
      <c r="J99" s="8" t="s">
        <v>131</v>
      </c>
      <c r="L99" s="42">
        <f>SUMIFS('2012Figures'!$J:$J,'2012Figures'!$C:$C,$A99,'2012Figures'!$H:$H,$B99,'2012Figures'!$I:$I,"",'2012Figures'!$E:$E,$B$1)</f>
        <v>0</v>
      </c>
      <c r="M99" s="52">
        <f>SUMIFS('2012Figures'!$J:$J,'2012Figures'!$C:$C,$A99,'2012Figures'!$H:$H,$B99,'2012Figures'!$I:$I,"",'2012Figures'!$B:$B,"BrokerToCy",'2012Figures'!$G:$G,"E1",'2012Figures'!$E:$E,$B$1)</f>
        <v>0</v>
      </c>
      <c r="N99" s="52">
        <f>SUMIFS('2012Figures'!$J:$J,'2012Figures'!$C:$C,$A99,'2012Figures'!$H:$H,$B99,'2012Figures'!$I:$I,"",'2012Figures'!$B:$B,"BrokerToCy",'2012Figures'!$G:$G,"P1",'2012Figures'!$E:$E,$B$1)</f>
        <v>0</v>
      </c>
      <c r="O99" s="52">
        <f>SUMIFS('2012Figures'!$J:$J,'2012Figures'!$C:$C,$A99,'2012Figures'!$H:$H,$B99,'2012Figures'!$I:$I,"",'2012Figures'!$B:$B,"CyToBroker",'2012Figures'!$G:$G,"E1",'2012Figures'!$E:$E,$B$1)</f>
        <v>0</v>
      </c>
      <c r="P99" s="52">
        <f>SUMIFS('2012Figures'!$J:$J,'2012Figures'!$C:$C,$A99,'2012Figures'!$H:$H,$B99,'2012Figures'!$I:$I,"",'2012Figures'!$B:$B,"CyToBroker",'2012Figures'!$G:$G,"P1",'2012Figures'!$E:$E,$B$1)</f>
        <v>0</v>
      </c>
      <c r="R99" s="46" t="str">
        <f t="shared" si="18"/>
        <v/>
      </c>
      <c r="S99" s="46" t="str">
        <f t="shared" si="18"/>
        <v/>
      </c>
      <c r="T99" s="46" t="str">
        <f t="shared" si="18"/>
        <v/>
      </c>
      <c r="U99" s="46" t="str">
        <f t="shared" si="18"/>
        <v/>
      </c>
      <c r="V99" s="46" t="str">
        <f t="shared" si="18"/>
        <v/>
      </c>
    </row>
    <row r="100" spans="1:22" x14ac:dyDescent="0.2">
      <c r="A100" s="1">
        <v>104</v>
      </c>
      <c r="B100" s="1" t="s">
        <v>95</v>
      </c>
      <c r="C100" s="8">
        <v>11</v>
      </c>
      <c r="D100" s="29">
        <f>SUMIFS('2013Figures'!$J:$J,'2013Figures'!$C:$C,$A100,'2013Figures'!$H:$H,$B100,'2013Figures'!$I:$I,$C100,'2013Figures'!$E:$E,$B$1)</f>
        <v>0</v>
      </c>
      <c r="E100" s="9">
        <f>SUMIFS('2013Figures'!$J:$J,'2013Figures'!$C:$C,$A100,'2013Figures'!$H:$H,$B100,'2013Figures'!$I:$I,$C100,'2013Figures'!$B:$B,"BrokerToCy",'2013Figures'!$G:$G,"E1",'2013Figures'!$E:$E,$B$1)</f>
        <v>0</v>
      </c>
      <c r="F100" s="9">
        <f>SUMIFS('2013Figures'!$J:$J,'2013Figures'!$C:$C,$A100,'2013Figures'!$H:$H,$B100,'2013Figures'!$I:$I,$C100,'2013Figures'!$B:$B,"BrokerToCy",'2013Figures'!$G:$G,"P1",'2013Figures'!$E:$E,$B$1)</f>
        <v>0</v>
      </c>
      <c r="G100" s="9">
        <f>SUMIFS('2013Figures'!$J:$J,'2013Figures'!$C:$C,$A100,'2013Figures'!$H:$H,$B100,'2013Figures'!$I:$I,$C100,'2013Figures'!$B:$B,"CyToBroker",'2013Figures'!$G:$G,"E1",'2013Figures'!$E:$E,$B$1)</f>
        <v>0</v>
      </c>
      <c r="H100" s="9">
        <f>SUMIFS('2013Figures'!$J:$J,'2013Figures'!$C:$C,$A100,'2013Figures'!$H:$H,$B100,'2013Figures'!$I:$I,$C100,'2013Figures'!$B:$B,"CyToBroker",'2013Figures'!$G:$G,"P1",'2013Figures'!$E:$E,$B$1)</f>
        <v>0</v>
      </c>
      <c r="L100" s="42">
        <f>SUMIFS('2012Figures'!$J:$J,'2012Figures'!$C:$C,$A100,'2012Figures'!$H:$H,$B100,'2012Figures'!$I:$I,$C100,'2012Figures'!$E:$E,$B$1)</f>
        <v>0</v>
      </c>
      <c r="M100" s="52">
        <f>SUMIFS('2012Figures'!$J:$J,'2012Figures'!$C:$C,$A100,'2012Figures'!$H:$H,$B100,'2012Figures'!$I:$I,$C100,'2012Figures'!$B:$B,"BrokerToCy",'2012Figures'!$G:$G,"E1",'2012Figures'!$E:$E,$B$1)</f>
        <v>0</v>
      </c>
      <c r="N100" s="52">
        <f>SUMIFS('2012Figures'!$J:$J,'2012Figures'!$C:$C,$A100,'2012Figures'!$H:$H,$B100,'2012Figures'!$I:$I,$C100,'2012Figures'!$B:$B,"BrokerToCy",'2012Figures'!$G:$G,"P1",'2012Figures'!$E:$E,$B$1)</f>
        <v>0</v>
      </c>
      <c r="O100" s="52">
        <f>SUMIFS('2012Figures'!$J:$J,'2012Figures'!$C:$C,$A100,'2012Figures'!$H:$H,$B100,'2012Figures'!$I:$I,$C100,'2012Figures'!$B:$B,"CyToBroker",'2012Figures'!$G:$G,"E1",'2012Figures'!$E:$E,$B$1)</f>
        <v>0</v>
      </c>
      <c r="P100" s="52">
        <f>SUMIFS('2012Figures'!$J:$J,'2012Figures'!$C:$C,$A100,'2012Figures'!$H:$H,$B100,'2012Figures'!$I:$I,$C100,'2012Figures'!$B:$B,"CyToBroker",'2012Figures'!$G:$G,"P1",'2012Figures'!$E:$E,$B$1)</f>
        <v>0</v>
      </c>
      <c r="R100" s="46" t="str">
        <f t="shared" si="18"/>
        <v/>
      </c>
      <c r="S100" s="46" t="str">
        <f t="shared" si="18"/>
        <v/>
      </c>
      <c r="T100" s="46" t="str">
        <f t="shared" si="18"/>
        <v/>
      </c>
      <c r="U100" s="46" t="str">
        <f t="shared" si="18"/>
        <v/>
      </c>
      <c r="V100" s="46" t="str">
        <f t="shared" si="18"/>
        <v/>
      </c>
    </row>
    <row r="101" spans="1:22" x14ac:dyDescent="0.2">
      <c r="A101" s="1">
        <v>104</v>
      </c>
      <c r="B101" s="1" t="s">
        <v>95</v>
      </c>
      <c r="C101" s="8">
        <v>10</v>
      </c>
      <c r="D101" s="29">
        <f>SUMIFS('2013Figures'!$J:$J,'2013Figures'!$C:$C,$A101,'2013Figures'!$H:$H,$B101,'2013Figures'!$I:$I,$C101,'2013Figures'!$E:$E,$B$1)</f>
        <v>0</v>
      </c>
      <c r="E101" s="9">
        <f>SUMIFS('2013Figures'!$J:$J,'2013Figures'!$C:$C,$A101,'2013Figures'!$H:$H,$B101,'2013Figures'!$I:$I,$C101,'2013Figures'!$B:$B,"BrokerToCy",'2013Figures'!$G:$G,"E1",'2013Figures'!$E:$E,$B$1)</f>
        <v>0</v>
      </c>
      <c r="F101" s="9">
        <f>SUMIFS('2013Figures'!$J:$J,'2013Figures'!$C:$C,$A101,'2013Figures'!$H:$H,$B101,'2013Figures'!$I:$I,$C101,'2013Figures'!$B:$B,"BrokerToCy",'2013Figures'!$G:$G,"P1",'2013Figures'!$E:$E,$B$1)</f>
        <v>0</v>
      </c>
      <c r="G101" s="9">
        <f>SUMIFS('2013Figures'!$J:$J,'2013Figures'!$C:$C,$A101,'2013Figures'!$H:$H,$B101,'2013Figures'!$I:$I,$C101,'2013Figures'!$B:$B,"CyToBroker",'2013Figures'!$G:$G,"E1",'2013Figures'!$E:$E,$B$1)</f>
        <v>0</v>
      </c>
      <c r="H101" s="9">
        <f>SUMIFS('2013Figures'!$J:$J,'2013Figures'!$C:$C,$A101,'2013Figures'!$H:$H,$B101,'2013Figures'!$I:$I,$C101,'2013Figures'!$B:$B,"CyToBroker",'2013Figures'!$G:$G,"P1",'2013Figures'!$E:$E,$B$1)</f>
        <v>0</v>
      </c>
      <c r="J101" s="8">
        <v>201501</v>
      </c>
      <c r="L101" s="42">
        <f>SUMIFS('2012Figures'!$J:$J,'2012Figures'!$C:$C,$A101,'2012Figures'!$H:$H,$B101,'2012Figures'!$I:$I,$C101,'2012Figures'!$E:$E,$B$1)</f>
        <v>0</v>
      </c>
      <c r="M101" s="52">
        <f>SUMIFS('2012Figures'!$J:$J,'2012Figures'!$C:$C,$A101,'2012Figures'!$H:$H,$B101,'2012Figures'!$I:$I,$C101,'2012Figures'!$B:$B,"BrokerToCy",'2012Figures'!$G:$G,"E1",'2012Figures'!$E:$E,$B$1)</f>
        <v>0</v>
      </c>
      <c r="N101" s="52">
        <f>SUMIFS('2012Figures'!$J:$J,'2012Figures'!$C:$C,$A101,'2012Figures'!$H:$H,$B101,'2012Figures'!$I:$I,$C101,'2012Figures'!$B:$B,"BrokerToCy",'2012Figures'!$G:$G,"P1",'2012Figures'!$E:$E,$B$1)</f>
        <v>0</v>
      </c>
      <c r="O101" s="52">
        <f>SUMIFS('2012Figures'!$J:$J,'2012Figures'!$C:$C,$A101,'2012Figures'!$H:$H,$B101,'2012Figures'!$I:$I,$C101,'2012Figures'!$B:$B,"CyToBroker",'2012Figures'!$G:$G,"E1",'2012Figures'!$E:$E,$B$1)</f>
        <v>0</v>
      </c>
      <c r="P101" s="52">
        <f>SUMIFS('2012Figures'!$J:$J,'2012Figures'!$C:$C,$A101,'2012Figures'!$H:$H,$B101,'2012Figures'!$I:$I,$C101,'2012Figures'!$B:$B,"CyToBroker",'2012Figures'!$G:$G,"P1",'2012Figures'!$E:$E,$B$1)</f>
        <v>0</v>
      </c>
      <c r="R101" s="46" t="str">
        <f t="shared" si="18"/>
        <v/>
      </c>
      <c r="S101" s="46" t="str">
        <f t="shared" si="18"/>
        <v/>
      </c>
      <c r="T101" s="46" t="str">
        <f t="shared" si="18"/>
        <v/>
      </c>
      <c r="U101" s="46" t="str">
        <f t="shared" si="18"/>
        <v/>
      </c>
      <c r="V101" s="46" t="str">
        <f t="shared" si="18"/>
        <v/>
      </c>
    </row>
    <row r="102" spans="1:22" x14ac:dyDescent="0.2">
      <c r="A102" s="1">
        <v>104</v>
      </c>
      <c r="B102" s="1" t="s">
        <v>95</v>
      </c>
      <c r="C102" s="8">
        <v>9</v>
      </c>
      <c r="D102" s="29">
        <f>SUMIFS('2013Figures'!$J:$J,'2013Figures'!$C:$C,$A102,'2013Figures'!$H:$H,$B102,'2013Figures'!$I:$I,$C102,'2013Figures'!$E:$E,$B$1)</f>
        <v>0</v>
      </c>
      <c r="E102" s="9">
        <f>SUMIFS('2013Figures'!$J:$J,'2013Figures'!$C:$C,$A102,'2013Figures'!$H:$H,$B102,'2013Figures'!$I:$I,$C102,'2013Figures'!$B:$B,"BrokerToCy",'2013Figures'!$G:$G,"E1",'2013Figures'!$E:$E,$B$1)</f>
        <v>0</v>
      </c>
      <c r="F102" s="9">
        <f>SUMIFS('2013Figures'!$J:$J,'2013Figures'!$C:$C,$A102,'2013Figures'!$H:$H,$B102,'2013Figures'!$I:$I,$C102,'2013Figures'!$B:$B,"BrokerToCy",'2013Figures'!$G:$G,"P1",'2013Figures'!$E:$E,$B$1)</f>
        <v>0</v>
      </c>
      <c r="G102" s="9">
        <f>SUMIFS('2013Figures'!$J:$J,'2013Figures'!$C:$C,$A102,'2013Figures'!$H:$H,$B102,'2013Figures'!$I:$I,$C102,'2013Figures'!$B:$B,"CyToBroker",'2013Figures'!$G:$G,"E1",'2013Figures'!$E:$E,$B$1)</f>
        <v>0</v>
      </c>
      <c r="H102" s="9">
        <f>SUMIFS('2013Figures'!$J:$J,'2013Figures'!$C:$C,$A102,'2013Figures'!$H:$H,$B102,'2013Figures'!$I:$I,$C102,'2013Figures'!$B:$B,"CyToBroker",'2013Figures'!$G:$G,"P1",'2013Figures'!$E:$E,$B$1)</f>
        <v>0</v>
      </c>
      <c r="J102" s="8">
        <v>201401</v>
      </c>
      <c r="L102" s="42">
        <f>SUMIFS('2012Figures'!$J:$J,'2012Figures'!$C:$C,$A102,'2012Figures'!$H:$H,$B102,'2012Figures'!$I:$I,$C102,'2012Figures'!$E:$E,$B$1)</f>
        <v>0</v>
      </c>
      <c r="M102" s="52">
        <f>SUMIFS('2012Figures'!$J:$J,'2012Figures'!$C:$C,$A102,'2012Figures'!$H:$H,$B102,'2012Figures'!$I:$I,$C102,'2012Figures'!$B:$B,"BrokerToCy",'2012Figures'!$G:$G,"E1",'2012Figures'!$E:$E,$B$1)</f>
        <v>0</v>
      </c>
      <c r="N102" s="52">
        <f>SUMIFS('2012Figures'!$J:$J,'2012Figures'!$C:$C,$A102,'2012Figures'!$H:$H,$B102,'2012Figures'!$I:$I,$C102,'2012Figures'!$B:$B,"BrokerToCy",'2012Figures'!$G:$G,"P1",'2012Figures'!$E:$E,$B$1)</f>
        <v>0</v>
      </c>
      <c r="O102" s="52">
        <f>SUMIFS('2012Figures'!$J:$J,'2012Figures'!$C:$C,$A102,'2012Figures'!$H:$H,$B102,'2012Figures'!$I:$I,$C102,'2012Figures'!$B:$B,"CyToBroker",'2012Figures'!$G:$G,"E1",'2012Figures'!$E:$E,$B$1)</f>
        <v>0</v>
      </c>
      <c r="P102" s="52">
        <f>SUMIFS('2012Figures'!$J:$J,'2012Figures'!$C:$C,$A102,'2012Figures'!$H:$H,$B102,'2012Figures'!$I:$I,$C102,'2012Figures'!$B:$B,"CyToBroker",'2012Figures'!$G:$G,"P1",'2012Figures'!$E:$E,$B$1)</f>
        <v>0</v>
      </c>
      <c r="R102" s="46" t="str">
        <f t="shared" si="18"/>
        <v/>
      </c>
      <c r="S102" s="46" t="str">
        <f t="shared" si="18"/>
        <v/>
      </c>
      <c r="T102" s="46" t="str">
        <f t="shared" si="18"/>
        <v/>
      </c>
      <c r="U102" s="46" t="str">
        <f t="shared" si="18"/>
        <v/>
      </c>
      <c r="V102" s="46" t="str">
        <f t="shared" si="18"/>
        <v/>
      </c>
    </row>
    <row r="103" spans="1:22" x14ac:dyDescent="0.2">
      <c r="A103" s="1">
        <v>104</v>
      </c>
      <c r="B103" s="1" t="s">
        <v>95</v>
      </c>
      <c r="C103" s="8">
        <v>8</v>
      </c>
      <c r="D103" s="29">
        <f>SUMIFS('2013Figures'!$J:$J,'2013Figures'!$C:$C,$A103,'2013Figures'!$H:$H,$B103,'2013Figures'!$I:$I,$C103,'2013Figures'!$E:$E,$B$1)</f>
        <v>0</v>
      </c>
      <c r="E103" s="9">
        <f>SUMIFS('2013Figures'!$J:$J,'2013Figures'!$C:$C,$A103,'2013Figures'!$H:$H,$B103,'2013Figures'!$I:$I,$C103,'2013Figures'!$B:$B,"BrokerToCy",'2013Figures'!$G:$G,"E1",'2013Figures'!$E:$E,$B$1)</f>
        <v>0</v>
      </c>
      <c r="F103" s="9">
        <f>SUMIFS('2013Figures'!$J:$J,'2013Figures'!$C:$C,$A103,'2013Figures'!$H:$H,$B103,'2013Figures'!$I:$I,$C103,'2013Figures'!$B:$B,"BrokerToCy",'2013Figures'!$G:$G,"P1",'2013Figures'!$E:$E,$B$1)</f>
        <v>0</v>
      </c>
      <c r="G103" s="9">
        <f>SUMIFS('2013Figures'!$J:$J,'2013Figures'!$C:$C,$A103,'2013Figures'!$H:$H,$B103,'2013Figures'!$I:$I,$C103,'2013Figures'!$B:$B,"CyToBroker",'2013Figures'!$G:$G,"E1",'2013Figures'!$E:$E,$B$1)</f>
        <v>0</v>
      </c>
      <c r="H103" s="9">
        <f>SUMIFS('2013Figures'!$J:$J,'2013Figures'!$C:$C,$A103,'2013Figures'!$H:$H,$B103,'2013Figures'!$I:$I,$C103,'2013Figures'!$B:$B,"CyToBroker",'2013Figures'!$G:$G,"P1",'2013Figures'!$E:$E,$B$1)</f>
        <v>0</v>
      </c>
      <c r="I103" s="30"/>
      <c r="J103" s="31">
        <v>201301</v>
      </c>
      <c r="K103" s="30"/>
      <c r="L103" s="42">
        <f>SUMIFS('2012Figures'!$J:$J,'2012Figures'!$C:$C,$A103,'2012Figures'!$H:$H,$B103,'2012Figures'!$I:$I,$C103,'2012Figures'!$E:$E,$B$1)</f>
        <v>0</v>
      </c>
      <c r="M103" s="52">
        <f>SUMIFS('2012Figures'!$J:$J,'2012Figures'!$C:$C,$A103,'2012Figures'!$H:$H,$B103,'2012Figures'!$I:$I,$C103,'2012Figures'!$B:$B,"BrokerToCy",'2012Figures'!$G:$G,"E1",'2012Figures'!$E:$E,$B$1)</f>
        <v>0</v>
      </c>
      <c r="N103" s="52">
        <f>SUMIFS('2012Figures'!$J:$J,'2012Figures'!$C:$C,$A103,'2012Figures'!$H:$H,$B103,'2012Figures'!$I:$I,$C103,'2012Figures'!$B:$B,"BrokerToCy",'2012Figures'!$G:$G,"P1",'2012Figures'!$E:$E,$B$1)</f>
        <v>0</v>
      </c>
      <c r="O103" s="52">
        <f>SUMIFS('2012Figures'!$J:$J,'2012Figures'!$C:$C,$A103,'2012Figures'!$H:$H,$B103,'2012Figures'!$I:$I,$C103,'2012Figures'!$B:$B,"CyToBroker",'2012Figures'!$G:$G,"E1",'2012Figures'!$E:$E,$B$1)</f>
        <v>0</v>
      </c>
      <c r="P103" s="52">
        <f>SUMIFS('2012Figures'!$J:$J,'2012Figures'!$C:$C,$A103,'2012Figures'!$H:$H,$B103,'2012Figures'!$I:$I,$C103,'2012Figures'!$B:$B,"CyToBroker",'2012Figures'!$G:$G,"P1",'2012Figures'!$E:$E,$B$1)</f>
        <v>0</v>
      </c>
      <c r="Q103" s="30"/>
      <c r="R103" s="46" t="str">
        <f t="shared" si="18"/>
        <v/>
      </c>
      <c r="S103" s="46" t="str">
        <f t="shared" si="18"/>
        <v/>
      </c>
      <c r="T103" s="46" t="str">
        <f t="shared" si="18"/>
        <v/>
      </c>
      <c r="U103" s="46" t="str">
        <f t="shared" si="18"/>
        <v/>
      </c>
      <c r="V103" s="46" t="str">
        <f t="shared" si="18"/>
        <v/>
      </c>
    </row>
    <row r="104" spans="1:22" x14ac:dyDescent="0.2">
      <c r="A104" s="1">
        <v>104</v>
      </c>
      <c r="B104" s="1" t="s">
        <v>95</v>
      </c>
      <c r="C104" s="8">
        <v>7</v>
      </c>
      <c r="D104" s="29">
        <f>SUMIFS('2013Figures'!$J:$J,'2013Figures'!$C:$C,$A104,'2013Figures'!$H:$H,$B104,'2013Figures'!$I:$I,$C104,'2013Figures'!$E:$E,$B$1)</f>
        <v>0</v>
      </c>
      <c r="E104" s="9">
        <f>SUMIFS('2013Figures'!$J:$J,'2013Figures'!$C:$C,$A104,'2013Figures'!$H:$H,$B104,'2013Figures'!$I:$I,$C104,'2013Figures'!$B:$B,"BrokerToCy",'2013Figures'!$G:$G,"E1",'2013Figures'!$E:$E,$B$1)</f>
        <v>0</v>
      </c>
      <c r="F104" s="9">
        <f>SUMIFS('2013Figures'!$J:$J,'2013Figures'!$C:$C,$A104,'2013Figures'!$H:$H,$B104,'2013Figures'!$I:$I,$C104,'2013Figures'!$B:$B,"BrokerToCy",'2013Figures'!$G:$G,"P1",'2013Figures'!$E:$E,$B$1)</f>
        <v>0</v>
      </c>
      <c r="G104" s="9">
        <f>SUMIFS('2013Figures'!$J:$J,'2013Figures'!$C:$C,$A104,'2013Figures'!$H:$H,$B104,'2013Figures'!$I:$I,$C104,'2013Figures'!$B:$B,"CyToBroker",'2013Figures'!$G:$G,"E1",'2013Figures'!$E:$E,$B$1)</f>
        <v>0</v>
      </c>
      <c r="H104" s="9">
        <f>SUMIFS('2013Figures'!$J:$J,'2013Figures'!$C:$C,$A104,'2013Figures'!$H:$H,$B104,'2013Figures'!$I:$I,$C104,'2013Figures'!$B:$B,"CyToBroker",'2013Figures'!$G:$G,"P1",'2013Figures'!$E:$E,$B$1)</f>
        <v>0</v>
      </c>
      <c r="J104" s="8">
        <v>201201</v>
      </c>
      <c r="L104" s="42">
        <f>SUMIFS('2012Figures'!$J:$J,'2012Figures'!$C:$C,$A104,'2012Figures'!$H:$H,$B104,'2012Figures'!$I:$I,$C104,'2012Figures'!$E:$E,$B$1)</f>
        <v>0</v>
      </c>
      <c r="M104" s="52">
        <f>SUMIFS('2012Figures'!$J:$J,'2012Figures'!$C:$C,$A104,'2012Figures'!$H:$H,$B104,'2012Figures'!$I:$I,$C104,'2012Figures'!$B:$B,"BrokerToCy",'2012Figures'!$G:$G,"E1",'2012Figures'!$E:$E,$B$1)</f>
        <v>0</v>
      </c>
      <c r="N104" s="52">
        <f>SUMIFS('2012Figures'!$J:$J,'2012Figures'!$C:$C,$A104,'2012Figures'!$H:$H,$B104,'2012Figures'!$I:$I,$C104,'2012Figures'!$B:$B,"BrokerToCy",'2012Figures'!$G:$G,"P1",'2012Figures'!$E:$E,$B$1)</f>
        <v>0</v>
      </c>
      <c r="O104" s="52">
        <f>SUMIFS('2012Figures'!$J:$J,'2012Figures'!$C:$C,$A104,'2012Figures'!$H:$H,$B104,'2012Figures'!$I:$I,$C104,'2012Figures'!$B:$B,"CyToBroker",'2012Figures'!$G:$G,"E1",'2012Figures'!$E:$E,$B$1)</f>
        <v>0</v>
      </c>
      <c r="P104" s="52">
        <f>SUMIFS('2012Figures'!$J:$J,'2012Figures'!$C:$C,$A104,'2012Figures'!$H:$H,$B104,'2012Figures'!$I:$I,$C104,'2012Figures'!$B:$B,"CyToBroker",'2012Figures'!$G:$G,"P1",'2012Figures'!$E:$E,$B$1)</f>
        <v>0</v>
      </c>
      <c r="R104" s="46" t="str">
        <f t="shared" si="18"/>
        <v/>
      </c>
      <c r="S104" s="46" t="str">
        <f t="shared" si="18"/>
        <v/>
      </c>
      <c r="T104" s="46" t="str">
        <f t="shared" si="18"/>
        <v/>
      </c>
      <c r="U104" s="46" t="str">
        <f t="shared" si="18"/>
        <v/>
      </c>
      <c r="V104" s="46" t="str">
        <f t="shared" si="18"/>
        <v/>
      </c>
    </row>
    <row r="105" spans="1:22" x14ac:dyDescent="0.2">
      <c r="A105" s="1">
        <v>104</v>
      </c>
      <c r="B105" s="1" t="s">
        <v>95</v>
      </c>
      <c r="C105" s="8">
        <v>6</v>
      </c>
      <c r="D105" s="29">
        <f>SUMIFS('2013Figures'!$J:$J,'2013Figures'!$C:$C,$A105,'2013Figures'!$H:$H,$B105,'2013Figures'!$I:$I,$C105,'2013Figures'!$E:$E,$B$1)</f>
        <v>0</v>
      </c>
      <c r="E105" s="9">
        <f>SUMIFS('2013Figures'!$J:$J,'2013Figures'!$C:$C,$A105,'2013Figures'!$H:$H,$B105,'2013Figures'!$I:$I,$C105,'2013Figures'!$B:$B,"BrokerToCy",'2013Figures'!$G:$G,"E1",'2013Figures'!$E:$E,$B$1)</f>
        <v>0</v>
      </c>
      <c r="F105" s="9">
        <f>SUMIFS('2013Figures'!$J:$J,'2013Figures'!$C:$C,$A105,'2013Figures'!$H:$H,$B105,'2013Figures'!$I:$I,$C105,'2013Figures'!$B:$B,"BrokerToCy",'2013Figures'!$G:$G,"P1",'2013Figures'!$E:$E,$B$1)</f>
        <v>0</v>
      </c>
      <c r="G105" s="9">
        <f>SUMIFS('2013Figures'!$J:$J,'2013Figures'!$C:$C,$A105,'2013Figures'!$H:$H,$B105,'2013Figures'!$I:$I,$C105,'2013Figures'!$B:$B,"CyToBroker",'2013Figures'!$G:$G,"E1",'2013Figures'!$E:$E,$B$1)</f>
        <v>0</v>
      </c>
      <c r="H105" s="9">
        <f>SUMIFS('2013Figures'!$J:$J,'2013Figures'!$C:$C,$A105,'2013Figures'!$H:$H,$B105,'2013Figures'!$I:$I,$C105,'2013Figures'!$B:$B,"CyToBroker",'2013Figures'!$G:$G,"P1",'2013Figures'!$E:$E,$B$1)</f>
        <v>0</v>
      </c>
      <c r="J105" s="8">
        <v>201101</v>
      </c>
      <c r="L105" s="42">
        <f>SUMIFS('2012Figures'!$J:$J,'2012Figures'!$C:$C,$A105,'2012Figures'!$H:$H,$B105,'2012Figures'!$I:$I,$C105,'2012Figures'!$E:$E,$B$1)</f>
        <v>0</v>
      </c>
      <c r="M105" s="52">
        <f>SUMIFS('2012Figures'!$J:$J,'2012Figures'!$C:$C,$A105,'2012Figures'!$H:$H,$B105,'2012Figures'!$I:$I,$C105,'2012Figures'!$B:$B,"BrokerToCy",'2012Figures'!$G:$G,"E1",'2012Figures'!$E:$E,$B$1)</f>
        <v>0</v>
      </c>
      <c r="N105" s="52">
        <f>SUMIFS('2012Figures'!$J:$J,'2012Figures'!$C:$C,$A105,'2012Figures'!$H:$H,$B105,'2012Figures'!$I:$I,$C105,'2012Figures'!$B:$B,"BrokerToCy",'2012Figures'!$G:$G,"P1",'2012Figures'!$E:$E,$B$1)</f>
        <v>0</v>
      </c>
      <c r="O105" s="52">
        <f>SUMIFS('2012Figures'!$J:$J,'2012Figures'!$C:$C,$A105,'2012Figures'!$H:$H,$B105,'2012Figures'!$I:$I,$C105,'2012Figures'!$B:$B,"CyToBroker",'2012Figures'!$G:$G,"E1",'2012Figures'!$E:$E,$B$1)</f>
        <v>0</v>
      </c>
      <c r="P105" s="52">
        <f>SUMIFS('2012Figures'!$J:$J,'2012Figures'!$C:$C,$A105,'2012Figures'!$H:$H,$B105,'2012Figures'!$I:$I,$C105,'2012Figures'!$B:$B,"CyToBroker",'2012Figures'!$G:$G,"P1",'2012Figures'!$E:$E,$B$1)</f>
        <v>0</v>
      </c>
      <c r="R105" s="46" t="str">
        <f t="shared" si="18"/>
        <v/>
      </c>
      <c r="S105" s="46" t="str">
        <f t="shared" si="18"/>
        <v/>
      </c>
      <c r="T105" s="46" t="str">
        <f t="shared" si="18"/>
        <v/>
      </c>
      <c r="U105" s="46" t="str">
        <f t="shared" si="18"/>
        <v/>
      </c>
      <c r="V105" s="46" t="str">
        <f t="shared" si="18"/>
        <v/>
      </c>
    </row>
    <row r="106" spans="1:22" x14ac:dyDescent="0.2">
      <c r="A106" s="1">
        <v>104</v>
      </c>
      <c r="B106" s="1" t="s">
        <v>95</v>
      </c>
      <c r="C106" s="8">
        <v>5</v>
      </c>
      <c r="D106" s="29">
        <f>SUMIFS('2013Figures'!$J:$J,'2013Figures'!$C:$C,$A106,'2013Figures'!$H:$H,$B106,'2013Figures'!$I:$I,$C106,'2013Figures'!$E:$E,$B$1)</f>
        <v>0</v>
      </c>
      <c r="E106" s="9">
        <f>SUMIFS('2013Figures'!$J:$J,'2013Figures'!$C:$C,$A106,'2013Figures'!$H:$H,$B106,'2013Figures'!$I:$I,$C106,'2013Figures'!$B:$B,"BrokerToCy",'2013Figures'!$G:$G,"E1",'2013Figures'!$E:$E,$B$1)</f>
        <v>0</v>
      </c>
      <c r="F106" s="9">
        <f>SUMIFS('2013Figures'!$J:$J,'2013Figures'!$C:$C,$A106,'2013Figures'!$H:$H,$B106,'2013Figures'!$I:$I,$C106,'2013Figures'!$B:$B,"BrokerToCy",'2013Figures'!$G:$G,"P1",'2013Figures'!$E:$E,$B$1)</f>
        <v>0</v>
      </c>
      <c r="G106" s="9">
        <f>SUMIFS('2013Figures'!$J:$J,'2013Figures'!$C:$C,$A106,'2013Figures'!$H:$H,$B106,'2013Figures'!$I:$I,$C106,'2013Figures'!$B:$B,"CyToBroker",'2013Figures'!$G:$G,"E1",'2013Figures'!$E:$E,$B$1)</f>
        <v>0</v>
      </c>
      <c r="H106" s="9">
        <f>SUMIFS('2013Figures'!$J:$J,'2013Figures'!$C:$C,$A106,'2013Figures'!$H:$H,$B106,'2013Figures'!$I:$I,$C106,'2013Figures'!$B:$B,"CyToBroker",'2013Figures'!$G:$G,"P1",'2013Figures'!$E:$E,$B$1)</f>
        <v>0</v>
      </c>
      <c r="J106" s="8">
        <v>201001</v>
      </c>
      <c r="L106" s="42">
        <f>SUMIFS('2012Figures'!$J:$J,'2012Figures'!$C:$C,$A106,'2012Figures'!$H:$H,$B106,'2012Figures'!$I:$I,$C106,'2012Figures'!$E:$E,$B$1)</f>
        <v>0</v>
      </c>
      <c r="M106" s="52">
        <f>SUMIFS('2012Figures'!$J:$J,'2012Figures'!$C:$C,$A106,'2012Figures'!$H:$H,$B106,'2012Figures'!$I:$I,$C106,'2012Figures'!$B:$B,"BrokerToCy",'2012Figures'!$G:$G,"E1",'2012Figures'!$E:$E,$B$1)</f>
        <v>0</v>
      </c>
      <c r="N106" s="52">
        <f>SUMIFS('2012Figures'!$J:$J,'2012Figures'!$C:$C,$A106,'2012Figures'!$H:$H,$B106,'2012Figures'!$I:$I,$C106,'2012Figures'!$B:$B,"BrokerToCy",'2012Figures'!$G:$G,"P1",'2012Figures'!$E:$E,$B$1)</f>
        <v>0</v>
      </c>
      <c r="O106" s="52">
        <f>SUMIFS('2012Figures'!$J:$J,'2012Figures'!$C:$C,$A106,'2012Figures'!$H:$H,$B106,'2012Figures'!$I:$I,$C106,'2012Figures'!$B:$B,"CyToBroker",'2012Figures'!$G:$G,"E1",'2012Figures'!$E:$E,$B$1)</f>
        <v>0</v>
      </c>
      <c r="P106" s="52">
        <f>SUMIFS('2012Figures'!$J:$J,'2012Figures'!$C:$C,$A106,'2012Figures'!$H:$H,$B106,'2012Figures'!$I:$I,$C106,'2012Figures'!$B:$B,"CyToBroker",'2012Figures'!$G:$G,"P1",'2012Figures'!$E:$E,$B$1)</f>
        <v>0</v>
      </c>
      <c r="R106" s="46" t="str">
        <f t="shared" si="18"/>
        <v/>
      </c>
      <c r="S106" s="46" t="str">
        <f t="shared" si="18"/>
        <v/>
      </c>
      <c r="T106" s="46" t="str">
        <f t="shared" si="18"/>
        <v/>
      </c>
      <c r="U106" s="46" t="str">
        <f t="shared" si="18"/>
        <v/>
      </c>
      <c r="V106" s="46" t="str">
        <f t="shared" si="18"/>
        <v/>
      </c>
    </row>
    <row r="107" spans="1:22" x14ac:dyDescent="0.2">
      <c r="A107" s="1">
        <v>104</v>
      </c>
      <c r="B107" s="1" t="s">
        <v>95</v>
      </c>
      <c r="C107" s="8">
        <v>4</v>
      </c>
      <c r="D107" s="29">
        <f>SUMIFS('2013Figures'!$J:$J,'2013Figures'!$C:$C,$A107,'2013Figures'!$H:$H,$B107,'2013Figures'!$I:$I,$C107,'2013Figures'!$E:$E,$B$1)</f>
        <v>0</v>
      </c>
      <c r="E107" s="9">
        <f>SUMIFS('2013Figures'!$J:$J,'2013Figures'!$C:$C,$A107,'2013Figures'!$H:$H,$B107,'2013Figures'!$I:$I,$C107,'2013Figures'!$B:$B,"BrokerToCy",'2013Figures'!$G:$G,"E1",'2013Figures'!$E:$E,$B$1)</f>
        <v>0</v>
      </c>
      <c r="F107" s="9">
        <f>SUMIFS('2013Figures'!$J:$J,'2013Figures'!$C:$C,$A107,'2013Figures'!$H:$H,$B107,'2013Figures'!$I:$I,$C107,'2013Figures'!$B:$B,"BrokerToCy",'2013Figures'!$G:$G,"P1",'2013Figures'!$E:$E,$B$1)</f>
        <v>0</v>
      </c>
      <c r="G107" s="9">
        <f>SUMIFS('2013Figures'!$J:$J,'2013Figures'!$C:$C,$A107,'2013Figures'!$H:$H,$B107,'2013Figures'!$I:$I,$C107,'2013Figures'!$B:$B,"CyToBroker",'2013Figures'!$G:$G,"E1",'2013Figures'!$E:$E,$B$1)</f>
        <v>0</v>
      </c>
      <c r="H107" s="9">
        <f>SUMIFS('2013Figures'!$J:$J,'2013Figures'!$C:$C,$A107,'2013Figures'!$H:$H,$B107,'2013Figures'!$I:$I,$C107,'2013Figures'!$B:$B,"CyToBroker",'2013Figures'!$G:$G,"P1",'2013Figures'!$E:$E,$B$1)</f>
        <v>0</v>
      </c>
      <c r="J107" s="8">
        <v>200901</v>
      </c>
      <c r="L107" s="42">
        <f>SUMIFS('2012Figures'!$J:$J,'2012Figures'!$C:$C,$A107,'2012Figures'!$H:$H,$B107,'2012Figures'!$I:$I,$C107,'2012Figures'!$E:$E,$B$1)</f>
        <v>0</v>
      </c>
      <c r="M107" s="52">
        <f>SUMIFS('2012Figures'!$J:$J,'2012Figures'!$C:$C,$A107,'2012Figures'!$H:$H,$B107,'2012Figures'!$I:$I,$C107,'2012Figures'!$B:$B,"BrokerToCy",'2012Figures'!$G:$G,"E1",'2012Figures'!$E:$E,$B$1)</f>
        <v>0</v>
      </c>
      <c r="N107" s="52">
        <f>SUMIFS('2012Figures'!$J:$J,'2012Figures'!$C:$C,$A107,'2012Figures'!$H:$H,$B107,'2012Figures'!$I:$I,$C107,'2012Figures'!$B:$B,"BrokerToCy",'2012Figures'!$G:$G,"P1",'2012Figures'!$E:$E,$B$1)</f>
        <v>0</v>
      </c>
      <c r="O107" s="52">
        <f>SUMIFS('2012Figures'!$J:$J,'2012Figures'!$C:$C,$A107,'2012Figures'!$H:$H,$B107,'2012Figures'!$I:$I,$C107,'2012Figures'!$B:$B,"CyToBroker",'2012Figures'!$G:$G,"E1",'2012Figures'!$E:$E,$B$1)</f>
        <v>0</v>
      </c>
      <c r="P107" s="52">
        <f>SUMIFS('2012Figures'!$J:$J,'2012Figures'!$C:$C,$A107,'2012Figures'!$H:$H,$B107,'2012Figures'!$I:$I,$C107,'2012Figures'!$B:$B,"CyToBroker",'2012Figures'!$G:$G,"P1",'2012Figures'!$E:$E,$B$1)</f>
        <v>0</v>
      </c>
      <c r="R107" s="46" t="str">
        <f t="shared" si="18"/>
        <v/>
      </c>
      <c r="S107" s="46" t="str">
        <f t="shared" si="18"/>
        <v/>
      </c>
      <c r="T107" s="46" t="str">
        <f t="shared" si="18"/>
        <v/>
      </c>
      <c r="U107" s="46" t="str">
        <f t="shared" si="18"/>
        <v/>
      </c>
      <c r="V107" s="46" t="str">
        <f t="shared" si="18"/>
        <v/>
      </c>
    </row>
    <row r="108" spans="1:22" x14ac:dyDescent="0.2">
      <c r="A108" s="1">
        <v>104</v>
      </c>
      <c r="B108" s="1" t="s">
        <v>95</v>
      </c>
      <c r="C108" s="8">
        <v>3</v>
      </c>
      <c r="D108" s="29">
        <f>SUMIFS('2013Figures'!$J:$J,'2013Figures'!$C:$C,$A108,'2013Figures'!$H:$H,$B108,'2013Figures'!$I:$I,$C108,'2013Figures'!$E:$E,$B$1)</f>
        <v>0</v>
      </c>
      <c r="E108" s="9">
        <f>SUMIFS('2013Figures'!$J:$J,'2013Figures'!$C:$C,$A108,'2013Figures'!$H:$H,$B108,'2013Figures'!$I:$I,$C108,'2013Figures'!$B:$B,"BrokerToCy",'2013Figures'!$G:$G,"E1",'2013Figures'!$E:$E,$B$1)</f>
        <v>0</v>
      </c>
      <c r="F108" s="9">
        <f>SUMIFS('2013Figures'!$J:$J,'2013Figures'!$C:$C,$A108,'2013Figures'!$H:$H,$B108,'2013Figures'!$I:$I,$C108,'2013Figures'!$B:$B,"BrokerToCy",'2013Figures'!$G:$G,"P1",'2013Figures'!$E:$E,$B$1)</f>
        <v>0</v>
      </c>
      <c r="G108" s="9">
        <f>SUMIFS('2013Figures'!$J:$J,'2013Figures'!$C:$C,$A108,'2013Figures'!$H:$H,$B108,'2013Figures'!$I:$I,$C108,'2013Figures'!$B:$B,"CyToBroker",'2013Figures'!$G:$G,"E1",'2013Figures'!$E:$E,$B$1)</f>
        <v>0</v>
      </c>
      <c r="H108" s="9">
        <f>SUMIFS('2013Figures'!$J:$J,'2013Figures'!$C:$C,$A108,'2013Figures'!$H:$H,$B108,'2013Figures'!$I:$I,$C108,'2013Figures'!$B:$B,"CyToBroker",'2013Figures'!$G:$G,"P1",'2013Figures'!$E:$E,$B$1)</f>
        <v>0</v>
      </c>
      <c r="J108" s="8">
        <v>200801</v>
      </c>
      <c r="L108" s="42">
        <f>SUMIFS('2012Figures'!$J:$J,'2012Figures'!$C:$C,$A108,'2012Figures'!$H:$H,$B108,'2012Figures'!$I:$I,$C108,'2012Figures'!$E:$E,$B$1)</f>
        <v>0</v>
      </c>
      <c r="M108" s="52">
        <f>SUMIFS('2012Figures'!$J:$J,'2012Figures'!$C:$C,$A108,'2012Figures'!$H:$H,$B108,'2012Figures'!$I:$I,$C108,'2012Figures'!$B:$B,"BrokerToCy",'2012Figures'!$G:$G,"E1",'2012Figures'!$E:$E,$B$1)</f>
        <v>0</v>
      </c>
      <c r="N108" s="52">
        <f>SUMIFS('2012Figures'!$J:$J,'2012Figures'!$C:$C,$A108,'2012Figures'!$H:$H,$B108,'2012Figures'!$I:$I,$C108,'2012Figures'!$B:$B,"BrokerToCy",'2012Figures'!$G:$G,"P1",'2012Figures'!$E:$E,$B$1)</f>
        <v>0</v>
      </c>
      <c r="O108" s="52">
        <f>SUMIFS('2012Figures'!$J:$J,'2012Figures'!$C:$C,$A108,'2012Figures'!$H:$H,$B108,'2012Figures'!$I:$I,$C108,'2012Figures'!$B:$B,"CyToBroker",'2012Figures'!$G:$G,"E1",'2012Figures'!$E:$E,$B$1)</f>
        <v>0</v>
      </c>
      <c r="P108" s="52">
        <f>SUMIFS('2012Figures'!$J:$J,'2012Figures'!$C:$C,$A108,'2012Figures'!$H:$H,$B108,'2012Figures'!$I:$I,$C108,'2012Figures'!$B:$B,"CyToBroker",'2012Figures'!$G:$G,"P1",'2012Figures'!$E:$E,$B$1)</f>
        <v>0</v>
      </c>
      <c r="R108" s="46" t="str">
        <f t="shared" si="18"/>
        <v/>
      </c>
      <c r="S108" s="46" t="str">
        <f t="shared" si="18"/>
        <v/>
      </c>
      <c r="T108" s="46" t="str">
        <f t="shared" si="18"/>
        <v/>
      </c>
      <c r="U108" s="46" t="str">
        <f t="shared" si="18"/>
        <v/>
      </c>
      <c r="V108" s="46" t="str">
        <f t="shared" si="18"/>
        <v/>
      </c>
    </row>
    <row r="109" spans="1:22" x14ac:dyDescent="0.2">
      <c r="A109" s="1">
        <v>104</v>
      </c>
      <c r="B109" s="1" t="s">
        <v>95</v>
      </c>
      <c r="C109" s="8">
        <v>2</v>
      </c>
      <c r="D109" s="29">
        <f>SUMIFS('2013Figures'!$J:$J,'2013Figures'!$C:$C,$A109,'2013Figures'!$H:$H,$B109,'2013Figures'!$I:$I,$C109,'2013Figures'!$E:$E,$B$1)</f>
        <v>0</v>
      </c>
      <c r="E109" s="9">
        <f>SUMIFS('2013Figures'!$J:$J,'2013Figures'!$C:$C,$A109,'2013Figures'!$H:$H,$B109,'2013Figures'!$I:$I,$C109,'2013Figures'!$B:$B,"BrokerToCy",'2013Figures'!$G:$G,"E1",'2013Figures'!$E:$E,$B$1)</f>
        <v>0</v>
      </c>
      <c r="F109" s="9">
        <f>SUMIFS('2013Figures'!$J:$J,'2013Figures'!$C:$C,$A109,'2013Figures'!$H:$H,$B109,'2013Figures'!$I:$I,$C109,'2013Figures'!$B:$B,"BrokerToCy",'2013Figures'!$G:$G,"P1",'2013Figures'!$E:$E,$B$1)</f>
        <v>0</v>
      </c>
      <c r="G109" s="9">
        <f>SUMIFS('2013Figures'!$J:$J,'2013Figures'!$C:$C,$A109,'2013Figures'!$H:$H,$B109,'2013Figures'!$I:$I,$C109,'2013Figures'!$B:$B,"CyToBroker",'2013Figures'!$G:$G,"E1",'2013Figures'!$E:$E,$B$1)</f>
        <v>0</v>
      </c>
      <c r="H109" s="9">
        <f>SUMIFS('2013Figures'!$J:$J,'2013Figures'!$C:$C,$A109,'2013Figures'!$H:$H,$B109,'2013Figures'!$I:$I,$C109,'2013Figures'!$B:$B,"CyToBroker",'2013Figures'!$G:$G,"P1",'2013Figures'!$E:$E,$B$1)</f>
        <v>0</v>
      </c>
      <c r="J109" s="8">
        <v>200701</v>
      </c>
      <c r="L109" s="42">
        <f>SUMIFS('2012Figures'!$J:$J,'2012Figures'!$C:$C,$A109,'2012Figures'!$H:$H,$B109,'2012Figures'!$I:$I,$C109,'2012Figures'!$E:$E,$B$1)</f>
        <v>0</v>
      </c>
      <c r="M109" s="52">
        <f>SUMIFS('2012Figures'!$J:$J,'2012Figures'!$C:$C,$A109,'2012Figures'!$H:$H,$B109,'2012Figures'!$I:$I,$C109,'2012Figures'!$B:$B,"BrokerToCy",'2012Figures'!$G:$G,"E1",'2012Figures'!$E:$E,$B$1)</f>
        <v>0</v>
      </c>
      <c r="N109" s="52">
        <f>SUMIFS('2012Figures'!$J:$J,'2012Figures'!$C:$C,$A109,'2012Figures'!$H:$H,$B109,'2012Figures'!$I:$I,$C109,'2012Figures'!$B:$B,"BrokerToCy",'2012Figures'!$G:$G,"P1",'2012Figures'!$E:$E,$B$1)</f>
        <v>0</v>
      </c>
      <c r="O109" s="52">
        <f>SUMIFS('2012Figures'!$J:$J,'2012Figures'!$C:$C,$A109,'2012Figures'!$H:$H,$B109,'2012Figures'!$I:$I,$C109,'2012Figures'!$B:$B,"CyToBroker",'2012Figures'!$G:$G,"E1",'2012Figures'!$E:$E,$B$1)</f>
        <v>0</v>
      </c>
      <c r="P109" s="52">
        <f>SUMIFS('2012Figures'!$J:$J,'2012Figures'!$C:$C,$A109,'2012Figures'!$H:$H,$B109,'2012Figures'!$I:$I,$C109,'2012Figures'!$B:$B,"CyToBroker",'2012Figures'!$G:$G,"P1",'2012Figures'!$E:$E,$B$1)</f>
        <v>0</v>
      </c>
      <c r="R109" s="46" t="str">
        <f t="shared" si="18"/>
        <v/>
      </c>
      <c r="S109" s="46" t="str">
        <f t="shared" si="18"/>
        <v/>
      </c>
      <c r="T109" s="46" t="str">
        <f t="shared" si="18"/>
        <v/>
      </c>
      <c r="U109" s="46" t="str">
        <f t="shared" si="18"/>
        <v/>
      </c>
      <c r="V109" s="46" t="str">
        <f t="shared" si="18"/>
        <v/>
      </c>
    </row>
    <row r="110" spans="1:22" x14ac:dyDescent="0.2">
      <c r="A110" s="1">
        <v>104</v>
      </c>
      <c r="B110" s="1" t="s">
        <v>95</v>
      </c>
      <c r="C110" s="8">
        <v>1</v>
      </c>
      <c r="D110" s="29">
        <f>SUMIFS('2013Figures'!$J:$J,'2013Figures'!$C:$C,$A110,'2013Figures'!$H:$H,$B110,'2013Figures'!$I:$I,$C110,'2013Figures'!$E:$E,$B$1)</f>
        <v>0</v>
      </c>
      <c r="E110" s="9">
        <f>SUMIFS('2013Figures'!$J:$J,'2013Figures'!$C:$C,$A110,'2013Figures'!$H:$H,$B110,'2013Figures'!$I:$I,$C110,'2013Figures'!$B:$B,"BrokerToCy",'2013Figures'!$G:$G,"E1",'2013Figures'!$E:$E,$B$1)</f>
        <v>0</v>
      </c>
      <c r="F110" s="9">
        <f>SUMIFS('2013Figures'!$J:$J,'2013Figures'!$C:$C,$A110,'2013Figures'!$H:$H,$B110,'2013Figures'!$I:$I,$C110,'2013Figures'!$B:$B,"BrokerToCy",'2013Figures'!$G:$G,"P1",'2013Figures'!$E:$E,$B$1)</f>
        <v>0</v>
      </c>
      <c r="G110" s="9">
        <f>SUMIFS('2013Figures'!$J:$J,'2013Figures'!$C:$C,$A110,'2013Figures'!$H:$H,$B110,'2013Figures'!$I:$I,$C110,'2013Figures'!$B:$B,"CyToBroker",'2013Figures'!$G:$G,"E1",'2013Figures'!$E:$E,$B$1)</f>
        <v>0</v>
      </c>
      <c r="H110" s="9">
        <f>SUMIFS('2013Figures'!$J:$J,'2013Figures'!$C:$C,$A110,'2013Figures'!$H:$H,$B110,'2013Figures'!$I:$I,$C110,'2013Figures'!$B:$B,"CyToBroker",'2013Figures'!$G:$G,"P1",'2013Figures'!$E:$E,$B$1)</f>
        <v>0</v>
      </c>
      <c r="J110" s="8">
        <v>200601</v>
      </c>
      <c r="L110" s="42">
        <f>SUMIFS('2012Figures'!$J:$J,'2012Figures'!$C:$C,$A110,'2012Figures'!$H:$H,$B110,'2012Figures'!$I:$I,$C110,'2012Figures'!$E:$E,$B$1)</f>
        <v>0</v>
      </c>
      <c r="M110" s="52">
        <f>SUMIFS('2012Figures'!$J:$J,'2012Figures'!$C:$C,$A110,'2012Figures'!$H:$H,$B110,'2012Figures'!$I:$I,$C110,'2012Figures'!$B:$B,"BrokerToCy",'2012Figures'!$G:$G,"E1",'2012Figures'!$E:$E,$B$1)</f>
        <v>0</v>
      </c>
      <c r="N110" s="52">
        <f>SUMIFS('2012Figures'!$J:$J,'2012Figures'!$C:$C,$A110,'2012Figures'!$H:$H,$B110,'2012Figures'!$I:$I,$C110,'2012Figures'!$B:$B,"BrokerToCy",'2012Figures'!$G:$G,"P1",'2012Figures'!$E:$E,$B$1)</f>
        <v>0</v>
      </c>
      <c r="O110" s="52">
        <f>SUMIFS('2012Figures'!$J:$J,'2012Figures'!$C:$C,$A110,'2012Figures'!$H:$H,$B110,'2012Figures'!$I:$I,$C110,'2012Figures'!$B:$B,"CyToBroker",'2012Figures'!$G:$G,"E1",'2012Figures'!$E:$E,$B$1)</f>
        <v>0</v>
      </c>
      <c r="P110" s="52">
        <f>SUMIFS('2012Figures'!$J:$J,'2012Figures'!$C:$C,$A110,'2012Figures'!$H:$H,$B110,'2012Figures'!$I:$I,$C110,'2012Figures'!$B:$B,"CyToBroker",'2012Figures'!$G:$G,"P1",'2012Figures'!$E:$E,$B$1)</f>
        <v>0</v>
      </c>
      <c r="R110" s="46" t="str">
        <f t="shared" si="18"/>
        <v/>
      </c>
      <c r="S110" s="46" t="str">
        <f t="shared" si="18"/>
        <v/>
      </c>
      <c r="T110" s="46" t="str">
        <f t="shared" si="18"/>
        <v/>
      </c>
      <c r="U110" s="46" t="str">
        <f t="shared" si="18"/>
        <v/>
      </c>
      <c r="V110" s="46" t="str">
        <f t="shared" si="18"/>
        <v/>
      </c>
    </row>
    <row r="111" spans="1:22" x14ac:dyDescent="0.2">
      <c r="A111" s="1">
        <v>104</v>
      </c>
      <c r="B111" s="1" t="s">
        <v>95</v>
      </c>
      <c r="D111" s="29">
        <f>SUMIFS('2013Figures'!$J:$J,'2013Figures'!$C:$C,$A111,'2013Figures'!$H:$H,$B111,'2013Figures'!$I:$I,"",'2013Figures'!$E:$E,$B$1)</f>
        <v>0</v>
      </c>
      <c r="E111" s="9">
        <f>SUMIFS('2013Figures'!$J:$J,'2013Figures'!$C:$C,$A111,'2013Figures'!$H:$H,$B111,'2013Figures'!$I:$I,"",'2013Figures'!$B:$B,"BrokerToCy",'2013Figures'!$G:$G,"E1",'2013Figures'!$E:$E,$B$1)</f>
        <v>0</v>
      </c>
      <c r="F111" s="9">
        <f>SUMIFS('2013Figures'!$J:$J,'2013Figures'!$C:$C,$A111,'2013Figures'!$H:$H,$B111,'2013Figures'!$I:$I,"",'2013Figures'!$B:$B,"BrokerToCy",'2013Figures'!$G:$G,"P1",'2013Figures'!$E:$E,$B$1)</f>
        <v>0</v>
      </c>
      <c r="G111" s="9">
        <f>SUMIFS('2013Figures'!$J:$J,'2013Figures'!$C:$C,$A111,'2013Figures'!$H:$H,$B111,'2013Figures'!$I:$I,"",'2013Figures'!$B:$B,"CyToBroker",'2013Figures'!$G:$G,"E1",'2013Figures'!$E:$E,$B$1)</f>
        <v>0</v>
      </c>
      <c r="H111" s="9">
        <f>SUMIFS('2013Figures'!$J:$J,'2013Figures'!$C:$C,$A111,'2013Figures'!$H:$H,$B111,'2013Figures'!$I:$I,"",'2013Figures'!$B:$B,"CyToBroker",'2013Figures'!$G:$G,"P1",'2013Figures'!$E:$E,$B$1)</f>
        <v>0</v>
      </c>
      <c r="J111" s="8" t="s">
        <v>131</v>
      </c>
      <c r="L111" s="42">
        <f>SUMIFS('2012Figures'!$J:$J,'2012Figures'!$C:$C,$A111,'2012Figures'!$H:$H,$B111,'2012Figures'!$I:$I,"",'2012Figures'!$E:$E,$B$1)</f>
        <v>0</v>
      </c>
      <c r="M111" s="52">
        <f>SUMIFS('2012Figures'!$J:$J,'2012Figures'!$C:$C,$A111,'2012Figures'!$H:$H,$B111,'2012Figures'!$I:$I,"",'2012Figures'!$B:$B,"BrokerToCy",'2012Figures'!$G:$G,"E1",'2012Figures'!$E:$E,$B$1)</f>
        <v>0</v>
      </c>
      <c r="N111" s="52">
        <f>SUMIFS('2012Figures'!$J:$J,'2012Figures'!$C:$C,$A111,'2012Figures'!$H:$H,$B111,'2012Figures'!$I:$I,"",'2012Figures'!$B:$B,"BrokerToCy",'2012Figures'!$G:$G,"P1",'2012Figures'!$E:$E,$B$1)</f>
        <v>0</v>
      </c>
      <c r="O111" s="52">
        <f>SUMIFS('2012Figures'!$J:$J,'2012Figures'!$C:$C,$A111,'2012Figures'!$H:$H,$B111,'2012Figures'!$I:$I,"",'2012Figures'!$B:$B,"CyToBroker",'2012Figures'!$G:$G,"E1",'2012Figures'!$E:$E,$B$1)</f>
        <v>0</v>
      </c>
      <c r="P111" s="52">
        <f>SUMIFS('2012Figures'!$J:$J,'2012Figures'!$C:$C,$A111,'2012Figures'!$H:$H,$B111,'2012Figures'!$I:$I,"",'2012Figures'!$B:$B,"CyToBroker",'2012Figures'!$G:$G,"P1",'2012Figures'!$E:$E,$B$1)</f>
        <v>0</v>
      </c>
      <c r="R111" s="46" t="str">
        <f t="shared" si="18"/>
        <v/>
      </c>
      <c r="S111" s="46" t="str">
        <f t="shared" si="18"/>
        <v/>
      </c>
      <c r="T111" s="46" t="str">
        <f t="shared" si="18"/>
        <v/>
      </c>
      <c r="U111" s="46" t="str">
        <f t="shared" si="18"/>
        <v/>
      </c>
      <c r="V111" s="46" t="str">
        <f t="shared" si="18"/>
        <v/>
      </c>
    </row>
    <row r="112" spans="1:22" x14ac:dyDescent="0.2">
      <c r="A112" s="1">
        <v>104</v>
      </c>
      <c r="B112" s="1" t="s">
        <v>96</v>
      </c>
      <c r="C112" s="8">
        <v>2</v>
      </c>
      <c r="D112" s="29">
        <f>SUMIFS('2013Figures'!$J:$J,'2013Figures'!$C:$C,$A112,'2013Figures'!$H:$H,$B112,'2013Figures'!$I:$I,$C112,'2013Figures'!$E:$E,$B$1)</f>
        <v>0</v>
      </c>
      <c r="E112" s="9">
        <f>SUMIFS('2013Figures'!$J:$J,'2013Figures'!$C:$C,$A112,'2013Figures'!$H:$H,$B112,'2013Figures'!$I:$I,$C112,'2013Figures'!$B:$B,"BrokerToCy",'2013Figures'!$G:$G,"E1",'2013Figures'!$E:$E,$B$1)</f>
        <v>0</v>
      </c>
      <c r="F112" s="9">
        <f>SUMIFS('2013Figures'!$J:$J,'2013Figures'!$C:$C,$A112,'2013Figures'!$H:$H,$B112,'2013Figures'!$I:$I,$C112,'2013Figures'!$B:$B,"BrokerToCy",'2013Figures'!$G:$G,"P1",'2013Figures'!$E:$E,$B$1)</f>
        <v>0</v>
      </c>
      <c r="G112" s="9">
        <f>SUMIFS('2013Figures'!$J:$J,'2013Figures'!$C:$C,$A112,'2013Figures'!$H:$H,$B112,'2013Figures'!$I:$I,$C112,'2013Figures'!$B:$B,"CyToBroker",'2013Figures'!$G:$G,"E1",'2013Figures'!$E:$E,$B$1)</f>
        <v>0</v>
      </c>
      <c r="H112" s="9">
        <f>SUMIFS('2013Figures'!$J:$J,'2013Figures'!$C:$C,$A112,'2013Figures'!$H:$H,$B112,'2013Figures'!$I:$I,$C112,'2013Figures'!$B:$B,"CyToBroker",'2013Figures'!$G:$G,"P1",'2013Figures'!$E:$E,$B$1)</f>
        <v>0</v>
      </c>
      <c r="I112" s="30"/>
      <c r="J112" s="31">
        <v>201001</v>
      </c>
      <c r="K112" s="30"/>
      <c r="L112" s="42">
        <f>SUMIFS('2012Figures'!$J:$J,'2012Figures'!$C:$C,$A112,'2012Figures'!$H:$H,$B112,'2012Figures'!$I:$I,$C112,'2012Figures'!$E:$E,$B$1)</f>
        <v>0</v>
      </c>
      <c r="M112" s="52">
        <f>SUMIFS('2012Figures'!$J:$J,'2012Figures'!$C:$C,$A112,'2012Figures'!$H:$H,$B112,'2012Figures'!$I:$I,$C112,'2012Figures'!$B:$B,"BrokerToCy",'2012Figures'!$G:$G,"E1",'2012Figures'!$E:$E,$B$1)</f>
        <v>0</v>
      </c>
      <c r="N112" s="52">
        <f>SUMIFS('2012Figures'!$J:$J,'2012Figures'!$C:$C,$A112,'2012Figures'!$H:$H,$B112,'2012Figures'!$I:$I,$C112,'2012Figures'!$B:$B,"BrokerToCy",'2012Figures'!$G:$G,"P1",'2012Figures'!$E:$E,$B$1)</f>
        <v>0</v>
      </c>
      <c r="O112" s="52">
        <f>SUMIFS('2012Figures'!$J:$J,'2012Figures'!$C:$C,$A112,'2012Figures'!$H:$H,$B112,'2012Figures'!$I:$I,$C112,'2012Figures'!$B:$B,"CyToBroker",'2012Figures'!$G:$G,"E1",'2012Figures'!$E:$E,$B$1)</f>
        <v>0</v>
      </c>
      <c r="P112" s="52">
        <f>SUMIFS('2012Figures'!$J:$J,'2012Figures'!$C:$C,$A112,'2012Figures'!$H:$H,$B112,'2012Figures'!$I:$I,$C112,'2012Figures'!$B:$B,"CyToBroker",'2012Figures'!$G:$G,"P1",'2012Figures'!$E:$E,$B$1)</f>
        <v>0</v>
      </c>
      <c r="Q112" s="30"/>
      <c r="R112" s="46" t="str">
        <f t="shared" si="18"/>
        <v/>
      </c>
      <c r="S112" s="46" t="str">
        <f t="shared" si="18"/>
        <v/>
      </c>
      <c r="T112" s="46" t="str">
        <f t="shared" si="18"/>
        <v/>
      </c>
      <c r="U112" s="46" t="str">
        <f t="shared" si="18"/>
        <v/>
      </c>
      <c r="V112" s="46" t="str">
        <f t="shared" si="18"/>
        <v/>
      </c>
    </row>
    <row r="113" spans="1:22" x14ac:dyDescent="0.2">
      <c r="A113" s="1">
        <v>104</v>
      </c>
      <c r="B113" s="1" t="s">
        <v>96</v>
      </c>
      <c r="C113" s="8">
        <v>1</v>
      </c>
      <c r="D113" s="29">
        <f>SUMIFS('2013Figures'!$J:$J,'2013Figures'!$C:$C,$A113,'2013Figures'!$H:$H,$B113,'2013Figures'!$I:$I,$C113,'2013Figures'!$E:$E,$B$1)</f>
        <v>0</v>
      </c>
      <c r="E113" s="9">
        <f>SUMIFS('2013Figures'!$J:$J,'2013Figures'!$C:$C,$A113,'2013Figures'!$H:$H,$B113,'2013Figures'!$I:$I,$C113,'2013Figures'!$B:$B,"BrokerToCy",'2013Figures'!$G:$G,"E1",'2013Figures'!$E:$E,$B$1)</f>
        <v>0</v>
      </c>
      <c r="F113" s="9">
        <f>SUMIFS('2013Figures'!$J:$J,'2013Figures'!$C:$C,$A113,'2013Figures'!$H:$H,$B113,'2013Figures'!$I:$I,$C113,'2013Figures'!$B:$B,"BrokerToCy",'2013Figures'!$G:$G,"P1",'2013Figures'!$E:$E,$B$1)</f>
        <v>0</v>
      </c>
      <c r="G113" s="9">
        <f>SUMIFS('2013Figures'!$J:$J,'2013Figures'!$C:$C,$A113,'2013Figures'!$H:$H,$B113,'2013Figures'!$I:$I,$C113,'2013Figures'!$B:$B,"CyToBroker",'2013Figures'!$G:$G,"E1",'2013Figures'!$E:$E,$B$1)</f>
        <v>0</v>
      </c>
      <c r="H113" s="9">
        <f>SUMIFS('2013Figures'!$J:$J,'2013Figures'!$C:$C,$A113,'2013Figures'!$H:$H,$B113,'2013Figures'!$I:$I,$C113,'2013Figures'!$B:$B,"CyToBroker",'2013Figures'!$G:$G,"P1",'2013Figures'!$E:$E,$B$1)</f>
        <v>0</v>
      </c>
      <c r="J113" s="8">
        <v>200601</v>
      </c>
      <c r="L113" s="42">
        <f>SUMIFS('2012Figures'!$J:$J,'2012Figures'!$C:$C,$A113,'2012Figures'!$H:$H,$B113,'2012Figures'!$I:$I,$C113,'2012Figures'!$E:$E,$B$1)</f>
        <v>0</v>
      </c>
      <c r="M113" s="52">
        <f>SUMIFS('2012Figures'!$J:$J,'2012Figures'!$C:$C,$A113,'2012Figures'!$H:$H,$B113,'2012Figures'!$I:$I,$C113,'2012Figures'!$B:$B,"BrokerToCy",'2012Figures'!$G:$G,"E1",'2012Figures'!$E:$E,$B$1)</f>
        <v>0</v>
      </c>
      <c r="N113" s="52">
        <f>SUMIFS('2012Figures'!$J:$J,'2012Figures'!$C:$C,$A113,'2012Figures'!$H:$H,$B113,'2012Figures'!$I:$I,$C113,'2012Figures'!$B:$B,"BrokerToCy",'2012Figures'!$G:$G,"P1",'2012Figures'!$E:$E,$B$1)</f>
        <v>0</v>
      </c>
      <c r="O113" s="52">
        <f>SUMIFS('2012Figures'!$J:$J,'2012Figures'!$C:$C,$A113,'2012Figures'!$H:$H,$B113,'2012Figures'!$I:$I,$C113,'2012Figures'!$B:$B,"CyToBroker",'2012Figures'!$G:$G,"E1",'2012Figures'!$E:$E,$B$1)</f>
        <v>0</v>
      </c>
      <c r="P113" s="52">
        <f>SUMIFS('2012Figures'!$J:$J,'2012Figures'!$C:$C,$A113,'2012Figures'!$H:$H,$B113,'2012Figures'!$I:$I,$C113,'2012Figures'!$B:$B,"CyToBroker",'2012Figures'!$G:$G,"P1",'2012Figures'!$E:$E,$B$1)</f>
        <v>0</v>
      </c>
      <c r="R113" s="46" t="str">
        <f t="shared" si="18"/>
        <v/>
      </c>
      <c r="S113" s="46" t="str">
        <f t="shared" si="18"/>
        <v/>
      </c>
      <c r="T113" s="46" t="str">
        <f t="shared" si="18"/>
        <v/>
      </c>
      <c r="U113" s="46" t="str">
        <f t="shared" si="18"/>
        <v/>
      </c>
      <c r="V113" s="46" t="str">
        <f t="shared" si="18"/>
        <v/>
      </c>
    </row>
    <row r="114" spans="1:22" x14ac:dyDescent="0.2">
      <c r="A114" s="1">
        <v>104</v>
      </c>
      <c r="B114" s="1" t="s">
        <v>96</v>
      </c>
      <c r="D114" s="29">
        <f>SUMIFS('2013Figures'!$J:$J,'2013Figures'!$C:$C,$A114,'2013Figures'!$H:$H,$B114,'2013Figures'!$I:$I,"",'2013Figures'!$E:$E,$B$1)</f>
        <v>0</v>
      </c>
      <c r="E114" s="9">
        <f>SUMIFS('2013Figures'!$J:$J,'2013Figures'!$C:$C,$A114,'2013Figures'!$H:$H,$B114,'2013Figures'!$I:$I,"",'2013Figures'!$B:$B,"BrokerToCy",'2013Figures'!$G:$G,"E1",'2013Figures'!$E:$E,$B$1)</f>
        <v>0</v>
      </c>
      <c r="F114" s="9">
        <f>SUMIFS('2013Figures'!$J:$J,'2013Figures'!$C:$C,$A114,'2013Figures'!$H:$H,$B114,'2013Figures'!$I:$I,"",'2013Figures'!$B:$B,"BrokerToCy",'2013Figures'!$G:$G,"P1",'2013Figures'!$E:$E,$B$1)</f>
        <v>0</v>
      </c>
      <c r="G114" s="9">
        <f>SUMIFS('2013Figures'!$J:$J,'2013Figures'!$C:$C,$A114,'2013Figures'!$H:$H,$B114,'2013Figures'!$I:$I,"",'2013Figures'!$B:$B,"CyToBroker",'2013Figures'!$G:$G,"E1",'2013Figures'!$E:$E,$B$1)</f>
        <v>0</v>
      </c>
      <c r="H114" s="9">
        <f>SUMIFS('2013Figures'!$J:$J,'2013Figures'!$C:$C,$A114,'2013Figures'!$H:$H,$B114,'2013Figures'!$I:$I,"",'2013Figures'!$B:$B,"CyToBroker",'2013Figures'!$G:$G,"P1",'2013Figures'!$E:$E,$B$1)</f>
        <v>0</v>
      </c>
      <c r="J114" s="8" t="s">
        <v>131</v>
      </c>
      <c r="L114" s="42">
        <f>SUMIFS('2012Figures'!$J:$J,'2012Figures'!$C:$C,$A114,'2012Figures'!$H:$H,$B114,'2012Figures'!$I:$I,"",'2012Figures'!$E:$E,$B$1)</f>
        <v>0</v>
      </c>
      <c r="M114" s="52">
        <f>SUMIFS('2012Figures'!$J:$J,'2012Figures'!$C:$C,$A114,'2012Figures'!$H:$H,$B114,'2012Figures'!$I:$I,"",'2012Figures'!$B:$B,"BrokerToCy",'2012Figures'!$G:$G,"E1",'2012Figures'!$E:$E,$B$1)</f>
        <v>0</v>
      </c>
      <c r="N114" s="52">
        <f>SUMIFS('2012Figures'!$J:$J,'2012Figures'!$C:$C,$A114,'2012Figures'!$H:$H,$B114,'2012Figures'!$I:$I,"",'2012Figures'!$B:$B,"BrokerToCy",'2012Figures'!$G:$G,"P1",'2012Figures'!$E:$E,$B$1)</f>
        <v>0</v>
      </c>
      <c r="O114" s="52">
        <f>SUMIFS('2012Figures'!$J:$J,'2012Figures'!$C:$C,$A114,'2012Figures'!$H:$H,$B114,'2012Figures'!$I:$I,"",'2012Figures'!$B:$B,"CyToBroker",'2012Figures'!$G:$G,"E1",'2012Figures'!$E:$E,$B$1)</f>
        <v>0</v>
      </c>
      <c r="P114" s="52">
        <f>SUMIFS('2012Figures'!$J:$J,'2012Figures'!$C:$C,$A114,'2012Figures'!$H:$H,$B114,'2012Figures'!$I:$I,"",'2012Figures'!$B:$B,"CyToBroker",'2012Figures'!$G:$G,"P1",'2012Figures'!$E:$E,$B$1)</f>
        <v>0</v>
      </c>
      <c r="R114" s="46" t="str">
        <f t="shared" si="18"/>
        <v/>
      </c>
      <c r="S114" s="46" t="str">
        <f t="shared" si="18"/>
        <v/>
      </c>
      <c r="T114" s="46" t="str">
        <f t="shared" si="18"/>
        <v/>
      </c>
      <c r="U114" s="46" t="str">
        <f t="shared" si="18"/>
        <v/>
      </c>
      <c r="V114" s="46" t="str">
        <f t="shared" si="18"/>
        <v/>
      </c>
    </row>
    <row r="115" spans="1:22" x14ac:dyDescent="0.2">
      <c r="A115" s="1">
        <v>104</v>
      </c>
      <c r="B115" s="1" t="s">
        <v>97</v>
      </c>
      <c r="C115" s="8">
        <v>11</v>
      </c>
      <c r="D115" s="29">
        <f>SUMIFS('2013Figures'!$J:$J,'2013Figures'!$C:$C,$A115,'2013Figures'!$H:$H,$B115,'2013Figures'!$I:$I,$C115,'2013Figures'!$E:$E,$B$1)</f>
        <v>0</v>
      </c>
      <c r="E115" s="9">
        <f>SUMIFS('2013Figures'!$J:$J,'2013Figures'!$C:$C,$A115,'2013Figures'!$H:$H,$B115,'2013Figures'!$I:$I,$C115,'2013Figures'!$B:$B,"BrokerToCy",'2013Figures'!$G:$G,"E1",'2013Figures'!$E:$E,$B$1)</f>
        <v>0</v>
      </c>
      <c r="F115" s="9">
        <f>SUMIFS('2013Figures'!$J:$J,'2013Figures'!$C:$C,$A115,'2013Figures'!$H:$H,$B115,'2013Figures'!$I:$I,$C115,'2013Figures'!$B:$B,"BrokerToCy",'2013Figures'!$G:$G,"P1",'2013Figures'!$E:$E,$B$1)</f>
        <v>0</v>
      </c>
      <c r="G115" s="9">
        <f>SUMIFS('2013Figures'!$J:$J,'2013Figures'!$C:$C,$A115,'2013Figures'!$H:$H,$B115,'2013Figures'!$I:$I,$C115,'2013Figures'!$B:$B,"CyToBroker",'2013Figures'!$G:$G,"E1",'2013Figures'!$E:$E,$B$1)</f>
        <v>0</v>
      </c>
      <c r="H115" s="9">
        <f>SUMIFS('2013Figures'!$J:$J,'2013Figures'!$C:$C,$A115,'2013Figures'!$H:$H,$B115,'2013Figures'!$I:$I,$C115,'2013Figures'!$B:$B,"CyToBroker",'2013Figures'!$G:$G,"P1",'2013Figures'!$E:$E,$B$1)</f>
        <v>0</v>
      </c>
      <c r="L115" s="42">
        <f>SUMIFS('2012Figures'!$J:$J,'2012Figures'!$C:$C,$A115,'2012Figures'!$H:$H,$B115,'2012Figures'!$I:$I,$C115,'2012Figures'!$E:$E,$B$1)</f>
        <v>0</v>
      </c>
      <c r="M115" s="52">
        <f>SUMIFS('2012Figures'!$J:$J,'2012Figures'!$C:$C,$A115,'2012Figures'!$H:$H,$B115,'2012Figures'!$I:$I,$C115,'2012Figures'!$B:$B,"BrokerToCy",'2012Figures'!$G:$G,"E1",'2012Figures'!$E:$E,$B$1)</f>
        <v>0</v>
      </c>
      <c r="N115" s="52">
        <f>SUMIFS('2012Figures'!$J:$J,'2012Figures'!$C:$C,$A115,'2012Figures'!$H:$H,$B115,'2012Figures'!$I:$I,$C115,'2012Figures'!$B:$B,"BrokerToCy",'2012Figures'!$G:$G,"P1",'2012Figures'!$E:$E,$B$1)</f>
        <v>0</v>
      </c>
      <c r="O115" s="52">
        <f>SUMIFS('2012Figures'!$J:$J,'2012Figures'!$C:$C,$A115,'2012Figures'!$H:$H,$B115,'2012Figures'!$I:$I,$C115,'2012Figures'!$B:$B,"CyToBroker",'2012Figures'!$G:$G,"E1",'2012Figures'!$E:$E,$B$1)</f>
        <v>0</v>
      </c>
      <c r="P115" s="52">
        <f>SUMIFS('2012Figures'!$J:$J,'2012Figures'!$C:$C,$A115,'2012Figures'!$H:$H,$B115,'2012Figures'!$I:$I,$C115,'2012Figures'!$B:$B,"CyToBroker",'2012Figures'!$G:$G,"P1",'2012Figures'!$E:$E,$B$1)</f>
        <v>0</v>
      </c>
      <c r="R115" s="46" t="str">
        <f t="shared" si="18"/>
        <v/>
      </c>
      <c r="S115" s="46" t="str">
        <f t="shared" si="18"/>
        <v/>
      </c>
      <c r="T115" s="46" t="str">
        <f t="shared" si="18"/>
        <v/>
      </c>
      <c r="U115" s="46" t="str">
        <f t="shared" si="18"/>
        <v/>
      </c>
      <c r="V115" s="46" t="str">
        <f t="shared" si="18"/>
        <v/>
      </c>
    </row>
    <row r="116" spans="1:22" x14ac:dyDescent="0.2">
      <c r="A116" s="1">
        <v>104</v>
      </c>
      <c r="B116" s="1" t="s">
        <v>97</v>
      </c>
      <c r="C116" s="8">
        <v>10</v>
      </c>
      <c r="D116" s="29">
        <f>SUMIFS('2013Figures'!$J:$J,'2013Figures'!$C:$C,$A116,'2013Figures'!$H:$H,$B116,'2013Figures'!$I:$I,$C116,'2013Figures'!$E:$E,$B$1)</f>
        <v>0</v>
      </c>
      <c r="E116" s="9">
        <f>SUMIFS('2013Figures'!$J:$J,'2013Figures'!$C:$C,$A116,'2013Figures'!$H:$H,$B116,'2013Figures'!$I:$I,$C116,'2013Figures'!$B:$B,"BrokerToCy",'2013Figures'!$G:$G,"E1",'2013Figures'!$E:$E,$B$1)</f>
        <v>0</v>
      </c>
      <c r="F116" s="9">
        <f>SUMIFS('2013Figures'!$J:$J,'2013Figures'!$C:$C,$A116,'2013Figures'!$H:$H,$B116,'2013Figures'!$I:$I,$C116,'2013Figures'!$B:$B,"BrokerToCy",'2013Figures'!$G:$G,"P1",'2013Figures'!$E:$E,$B$1)</f>
        <v>0</v>
      </c>
      <c r="G116" s="9">
        <f>SUMIFS('2013Figures'!$J:$J,'2013Figures'!$C:$C,$A116,'2013Figures'!$H:$H,$B116,'2013Figures'!$I:$I,$C116,'2013Figures'!$B:$B,"CyToBroker",'2013Figures'!$G:$G,"E1",'2013Figures'!$E:$E,$B$1)</f>
        <v>0</v>
      </c>
      <c r="H116" s="9">
        <f>SUMIFS('2013Figures'!$J:$J,'2013Figures'!$C:$C,$A116,'2013Figures'!$H:$H,$B116,'2013Figures'!$I:$I,$C116,'2013Figures'!$B:$B,"CyToBroker",'2013Figures'!$G:$G,"P1",'2013Figures'!$E:$E,$B$1)</f>
        <v>0</v>
      </c>
      <c r="J116" s="8">
        <v>201501</v>
      </c>
      <c r="L116" s="42">
        <f>SUMIFS('2012Figures'!$J:$J,'2012Figures'!$C:$C,$A116,'2012Figures'!$H:$H,$B116,'2012Figures'!$I:$I,$C116,'2012Figures'!$E:$E,$B$1)</f>
        <v>0</v>
      </c>
      <c r="M116" s="52">
        <f>SUMIFS('2012Figures'!$J:$J,'2012Figures'!$C:$C,$A116,'2012Figures'!$H:$H,$B116,'2012Figures'!$I:$I,$C116,'2012Figures'!$B:$B,"BrokerToCy",'2012Figures'!$G:$G,"E1",'2012Figures'!$E:$E,$B$1)</f>
        <v>0</v>
      </c>
      <c r="N116" s="52">
        <f>SUMIFS('2012Figures'!$J:$J,'2012Figures'!$C:$C,$A116,'2012Figures'!$H:$H,$B116,'2012Figures'!$I:$I,$C116,'2012Figures'!$B:$B,"BrokerToCy",'2012Figures'!$G:$G,"P1",'2012Figures'!$E:$E,$B$1)</f>
        <v>0</v>
      </c>
      <c r="O116" s="52">
        <f>SUMIFS('2012Figures'!$J:$J,'2012Figures'!$C:$C,$A116,'2012Figures'!$H:$H,$B116,'2012Figures'!$I:$I,$C116,'2012Figures'!$B:$B,"CyToBroker",'2012Figures'!$G:$G,"E1",'2012Figures'!$E:$E,$B$1)</f>
        <v>0</v>
      </c>
      <c r="P116" s="52">
        <f>SUMIFS('2012Figures'!$J:$J,'2012Figures'!$C:$C,$A116,'2012Figures'!$H:$H,$B116,'2012Figures'!$I:$I,$C116,'2012Figures'!$B:$B,"CyToBroker",'2012Figures'!$G:$G,"P1",'2012Figures'!$E:$E,$B$1)</f>
        <v>0</v>
      </c>
      <c r="R116" s="46" t="str">
        <f t="shared" si="18"/>
        <v/>
      </c>
      <c r="S116" s="46" t="str">
        <f t="shared" si="18"/>
        <v/>
      </c>
      <c r="T116" s="46" t="str">
        <f t="shared" si="18"/>
        <v/>
      </c>
      <c r="U116" s="46" t="str">
        <f t="shared" si="18"/>
        <v/>
      </c>
      <c r="V116" s="46" t="str">
        <f t="shared" si="18"/>
        <v/>
      </c>
    </row>
    <row r="117" spans="1:22" x14ac:dyDescent="0.2">
      <c r="A117" s="1">
        <v>104</v>
      </c>
      <c r="B117" s="1" t="s">
        <v>97</v>
      </c>
      <c r="C117" s="8">
        <v>9</v>
      </c>
      <c r="D117" s="29">
        <f>SUMIFS('2013Figures'!$J:$J,'2013Figures'!$C:$C,$A117,'2013Figures'!$H:$H,$B117,'2013Figures'!$I:$I,$C117,'2013Figures'!$E:$E,$B$1)</f>
        <v>0</v>
      </c>
      <c r="E117" s="9">
        <f>SUMIFS('2013Figures'!$J:$J,'2013Figures'!$C:$C,$A117,'2013Figures'!$H:$H,$B117,'2013Figures'!$I:$I,$C117,'2013Figures'!$B:$B,"BrokerToCy",'2013Figures'!$G:$G,"E1",'2013Figures'!$E:$E,$B$1)</f>
        <v>0</v>
      </c>
      <c r="F117" s="9">
        <f>SUMIFS('2013Figures'!$J:$J,'2013Figures'!$C:$C,$A117,'2013Figures'!$H:$H,$B117,'2013Figures'!$I:$I,$C117,'2013Figures'!$B:$B,"BrokerToCy",'2013Figures'!$G:$G,"P1",'2013Figures'!$E:$E,$B$1)</f>
        <v>0</v>
      </c>
      <c r="G117" s="9">
        <f>SUMIFS('2013Figures'!$J:$J,'2013Figures'!$C:$C,$A117,'2013Figures'!$H:$H,$B117,'2013Figures'!$I:$I,$C117,'2013Figures'!$B:$B,"CyToBroker",'2013Figures'!$G:$G,"E1",'2013Figures'!$E:$E,$B$1)</f>
        <v>0</v>
      </c>
      <c r="H117" s="9">
        <f>SUMIFS('2013Figures'!$J:$J,'2013Figures'!$C:$C,$A117,'2013Figures'!$H:$H,$B117,'2013Figures'!$I:$I,$C117,'2013Figures'!$B:$B,"CyToBroker",'2013Figures'!$G:$G,"P1",'2013Figures'!$E:$E,$B$1)</f>
        <v>0</v>
      </c>
      <c r="J117" s="8">
        <v>201401</v>
      </c>
      <c r="L117" s="42">
        <f>SUMIFS('2012Figures'!$J:$J,'2012Figures'!$C:$C,$A117,'2012Figures'!$H:$H,$B117,'2012Figures'!$I:$I,$C117,'2012Figures'!$E:$E,$B$1)</f>
        <v>0</v>
      </c>
      <c r="M117" s="52">
        <f>SUMIFS('2012Figures'!$J:$J,'2012Figures'!$C:$C,$A117,'2012Figures'!$H:$H,$B117,'2012Figures'!$I:$I,$C117,'2012Figures'!$B:$B,"BrokerToCy",'2012Figures'!$G:$G,"E1",'2012Figures'!$E:$E,$B$1)</f>
        <v>0</v>
      </c>
      <c r="N117" s="52">
        <f>SUMIFS('2012Figures'!$J:$J,'2012Figures'!$C:$C,$A117,'2012Figures'!$H:$H,$B117,'2012Figures'!$I:$I,$C117,'2012Figures'!$B:$B,"BrokerToCy",'2012Figures'!$G:$G,"P1",'2012Figures'!$E:$E,$B$1)</f>
        <v>0</v>
      </c>
      <c r="O117" s="52">
        <f>SUMIFS('2012Figures'!$J:$J,'2012Figures'!$C:$C,$A117,'2012Figures'!$H:$H,$B117,'2012Figures'!$I:$I,$C117,'2012Figures'!$B:$B,"CyToBroker",'2012Figures'!$G:$G,"E1",'2012Figures'!$E:$E,$B$1)</f>
        <v>0</v>
      </c>
      <c r="P117" s="52">
        <f>SUMIFS('2012Figures'!$J:$J,'2012Figures'!$C:$C,$A117,'2012Figures'!$H:$H,$B117,'2012Figures'!$I:$I,$C117,'2012Figures'!$B:$B,"CyToBroker",'2012Figures'!$G:$G,"P1",'2012Figures'!$E:$E,$B$1)</f>
        <v>0</v>
      </c>
      <c r="R117" s="46" t="str">
        <f t="shared" si="18"/>
        <v/>
      </c>
      <c r="S117" s="46" t="str">
        <f t="shared" si="18"/>
        <v/>
      </c>
      <c r="T117" s="46" t="str">
        <f t="shared" si="18"/>
        <v/>
      </c>
      <c r="U117" s="46" t="str">
        <f t="shared" si="18"/>
        <v/>
      </c>
      <c r="V117" s="46" t="str">
        <f t="shared" si="18"/>
        <v/>
      </c>
    </row>
    <row r="118" spans="1:22" x14ac:dyDescent="0.2">
      <c r="A118" s="1">
        <v>104</v>
      </c>
      <c r="B118" s="1" t="s">
        <v>97</v>
      </c>
      <c r="C118" s="8">
        <v>8</v>
      </c>
      <c r="D118" s="29">
        <f>SUMIFS('2013Figures'!$J:$J,'2013Figures'!$C:$C,$A118,'2013Figures'!$H:$H,$B118,'2013Figures'!$I:$I,$C118,'2013Figures'!$E:$E,$B$1)</f>
        <v>0</v>
      </c>
      <c r="E118" s="9">
        <f>SUMIFS('2013Figures'!$J:$J,'2013Figures'!$C:$C,$A118,'2013Figures'!$H:$H,$B118,'2013Figures'!$I:$I,$C118,'2013Figures'!$B:$B,"BrokerToCy",'2013Figures'!$G:$G,"E1",'2013Figures'!$E:$E,$B$1)</f>
        <v>0</v>
      </c>
      <c r="F118" s="9">
        <f>SUMIFS('2013Figures'!$J:$J,'2013Figures'!$C:$C,$A118,'2013Figures'!$H:$H,$B118,'2013Figures'!$I:$I,$C118,'2013Figures'!$B:$B,"BrokerToCy",'2013Figures'!$G:$G,"P1",'2013Figures'!$E:$E,$B$1)</f>
        <v>0</v>
      </c>
      <c r="G118" s="9">
        <f>SUMIFS('2013Figures'!$J:$J,'2013Figures'!$C:$C,$A118,'2013Figures'!$H:$H,$B118,'2013Figures'!$I:$I,$C118,'2013Figures'!$B:$B,"CyToBroker",'2013Figures'!$G:$G,"E1",'2013Figures'!$E:$E,$B$1)</f>
        <v>0</v>
      </c>
      <c r="H118" s="9">
        <f>SUMIFS('2013Figures'!$J:$J,'2013Figures'!$C:$C,$A118,'2013Figures'!$H:$H,$B118,'2013Figures'!$I:$I,$C118,'2013Figures'!$B:$B,"CyToBroker",'2013Figures'!$G:$G,"P1",'2013Figures'!$E:$E,$B$1)</f>
        <v>0</v>
      </c>
      <c r="I118" s="30"/>
      <c r="J118" s="31">
        <v>201301</v>
      </c>
      <c r="K118" s="30"/>
      <c r="L118" s="42">
        <f>SUMIFS('2012Figures'!$J:$J,'2012Figures'!$C:$C,$A118,'2012Figures'!$H:$H,$B118,'2012Figures'!$I:$I,$C118,'2012Figures'!$E:$E,$B$1)</f>
        <v>0</v>
      </c>
      <c r="M118" s="52">
        <f>SUMIFS('2012Figures'!$J:$J,'2012Figures'!$C:$C,$A118,'2012Figures'!$H:$H,$B118,'2012Figures'!$I:$I,$C118,'2012Figures'!$B:$B,"BrokerToCy",'2012Figures'!$G:$G,"E1",'2012Figures'!$E:$E,$B$1)</f>
        <v>0</v>
      </c>
      <c r="N118" s="52">
        <f>SUMIFS('2012Figures'!$J:$J,'2012Figures'!$C:$C,$A118,'2012Figures'!$H:$H,$B118,'2012Figures'!$I:$I,$C118,'2012Figures'!$B:$B,"BrokerToCy",'2012Figures'!$G:$G,"P1",'2012Figures'!$E:$E,$B$1)</f>
        <v>0</v>
      </c>
      <c r="O118" s="52">
        <f>SUMIFS('2012Figures'!$J:$J,'2012Figures'!$C:$C,$A118,'2012Figures'!$H:$H,$B118,'2012Figures'!$I:$I,$C118,'2012Figures'!$B:$B,"CyToBroker",'2012Figures'!$G:$G,"E1",'2012Figures'!$E:$E,$B$1)</f>
        <v>0</v>
      </c>
      <c r="P118" s="52">
        <f>SUMIFS('2012Figures'!$J:$J,'2012Figures'!$C:$C,$A118,'2012Figures'!$H:$H,$B118,'2012Figures'!$I:$I,$C118,'2012Figures'!$B:$B,"CyToBroker",'2012Figures'!$G:$G,"P1",'2012Figures'!$E:$E,$B$1)</f>
        <v>0</v>
      </c>
      <c r="Q118" s="30"/>
      <c r="R118" s="46" t="str">
        <f t="shared" si="18"/>
        <v/>
      </c>
      <c r="S118" s="46" t="str">
        <f t="shared" si="18"/>
        <v/>
      </c>
      <c r="T118" s="46" t="str">
        <f t="shared" si="18"/>
        <v/>
      </c>
      <c r="U118" s="46" t="str">
        <f t="shared" si="18"/>
        <v/>
      </c>
      <c r="V118" s="46" t="str">
        <f t="shared" si="18"/>
        <v/>
      </c>
    </row>
    <row r="119" spans="1:22" x14ac:dyDescent="0.2">
      <c r="A119" s="1">
        <v>104</v>
      </c>
      <c r="B119" s="1" t="s">
        <v>97</v>
      </c>
      <c r="C119" s="8">
        <v>7</v>
      </c>
      <c r="D119" s="29">
        <f>SUMIFS('2013Figures'!$J:$J,'2013Figures'!$C:$C,$A119,'2013Figures'!$H:$H,$B119,'2013Figures'!$I:$I,$C119,'2013Figures'!$E:$E,$B$1)</f>
        <v>0</v>
      </c>
      <c r="E119" s="9">
        <f>SUMIFS('2013Figures'!$J:$J,'2013Figures'!$C:$C,$A119,'2013Figures'!$H:$H,$B119,'2013Figures'!$I:$I,$C119,'2013Figures'!$B:$B,"BrokerToCy",'2013Figures'!$G:$G,"E1",'2013Figures'!$E:$E,$B$1)</f>
        <v>0</v>
      </c>
      <c r="F119" s="9">
        <f>SUMIFS('2013Figures'!$J:$J,'2013Figures'!$C:$C,$A119,'2013Figures'!$H:$H,$B119,'2013Figures'!$I:$I,$C119,'2013Figures'!$B:$B,"BrokerToCy",'2013Figures'!$G:$G,"P1",'2013Figures'!$E:$E,$B$1)</f>
        <v>0</v>
      </c>
      <c r="G119" s="9">
        <f>SUMIFS('2013Figures'!$J:$J,'2013Figures'!$C:$C,$A119,'2013Figures'!$H:$H,$B119,'2013Figures'!$I:$I,$C119,'2013Figures'!$B:$B,"CyToBroker",'2013Figures'!$G:$G,"E1",'2013Figures'!$E:$E,$B$1)</f>
        <v>0</v>
      </c>
      <c r="H119" s="9">
        <f>SUMIFS('2013Figures'!$J:$J,'2013Figures'!$C:$C,$A119,'2013Figures'!$H:$H,$B119,'2013Figures'!$I:$I,$C119,'2013Figures'!$B:$B,"CyToBroker",'2013Figures'!$G:$G,"P1",'2013Figures'!$E:$E,$B$1)</f>
        <v>0</v>
      </c>
      <c r="J119" s="8">
        <v>201201</v>
      </c>
      <c r="L119" s="42">
        <f>SUMIFS('2012Figures'!$J:$J,'2012Figures'!$C:$C,$A119,'2012Figures'!$H:$H,$B119,'2012Figures'!$I:$I,$C119,'2012Figures'!$E:$E,$B$1)</f>
        <v>0</v>
      </c>
      <c r="M119" s="52">
        <f>SUMIFS('2012Figures'!$J:$J,'2012Figures'!$C:$C,$A119,'2012Figures'!$H:$H,$B119,'2012Figures'!$I:$I,$C119,'2012Figures'!$B:$B,"BrokerToCy",'2012Figures'!$G:$G,"E1",'2012Figures'!$E:$E,$B$1)</f>
        <v>0</v>
      </c>
      <c r="N119" s="52">
        <f>SUMIFS('2012Figures'!$J:$J,'2012Figures'!$C:$C,$A119,'2012Figures'!$H:$H,$B119,'2012Figures'!$I:$I,$C119,'2012Figures'!$B:$B,"BrokerToCy",'2012Figures'!$G:$G,"P1",'2012Figures'!$E:$E,$B$1)</f>
        <v>0</v>
      </c>
      <c r="O119" s="52">
        <f>SUMIFS('2012Figures'!$J:$J,'2012Figures'!$C:$C,$A119,'2012Figures'!$H:$H,$B119,'2012Figures'!$I:$I,$C119,'2012Figures'!$B:$B,"CyToBroker",'2012Figures'!$G:$G,"E1",'2012Figures'!$E:$E,$B$1)</f>
        <v>0</v>
      </c>
      <c r="P119" s="52">
        <f>SUMIFS('2012Figures'!$J:$J,'2012Figures'!$C:$C,$A119,'2012Figures'!$H:$H,$B119,'2012Figures'!$I:$I,$C119,'2012Figures'!$B:$B,"CyToBroker",'2012Figures'!$G:$G,"P1",'2012Figures'!$E:$E,$B$1)</f>
        <v>0</v>
      </c>
      <c r="R119" s="46" t="str">
        <f t="shared" si="18"/>
        <v/>
      </c>
      <c r="S119" s="46" t="str">
        <f t="shared" si="18"/>
        <v/>
      </c>
      <c r="T119" s="46" t="str">
        <f t="shared" si="18"/>
        <v/>
      </c>
      <c r="U119" s="46" t="str">
        <f t="shared" si="18"/>
        <v/>
      </c>
      <c r="V119" s="46" t="str">
        <f t="shared" si="18"/>
        <v/>
      </c>
    </row>
    <row r="120" spans="1:22" x14ac:dyDescent="0.2">
      <c r="A120" s="1">
        <v>104</v>
      </c>
      <c r="B120" s="1" t="s">
        <v>97</v>
      </c>
      <c r="C120" s="8">
        <v>6</v>
      </c>
      <c r="D120" s="29">
        <f>SUMIFS('2013Figures'!$J:$J,'2013Figures'!$C:$C,$A120,'2013Figures'!$H:$H,$B120,'2013Figures'!$I:$I,$C120,'2013Figures'!$E:$E,$B$1)</f>
        <v>0</v>
      </c>
      <c r="E120" s="9">
        <f>SUMIFS('2013Figures'!$J:$J,'2013Figures'!$C:$C,$A120,'2013Figures'!$H:$H,$B120,'2013Figures'!$I:$I,$C120,'2013Figures'!$B:$B,"BrokerToCy",'2013Figures'!$G:$G,"E1",'2013Figures'!$E:$E,$B$1)</f>
        <v>0</v>
      </c>
      <c r="F120" s="9">
        <f>SUMIFS('2013Figures'!$J:$J,'2013Figures'!$C:$C,$A120,'2013Figures'!$H:$H,$B120,'2013Figures'!$I:$I,$C120,'2013Figures'!$B:$B,"BrokerToCy",'2013Figures'!$G:$G,"P1",'2013Figures'!$E:$E,$B$1)</f>
        <v>0</v>
      </c>
      <c r="G120" s="9">
        <f>SUMIFS('2013Figures'!$J:$J,'2013Figures'!$C:$C,$A120,'2013Figures'!$H:$H,$B120,'2013Figures'!$I:$I,$C120,'2013Figures'!$B:$B,"CyToBroker",'2013Figures'!$G:$G,"E1",'2013Figures'!$E:$E,$B$1)</f>
        <v>0</v>
      </c>
      <c r="H120" s="9">
        <f>SUMIFS('2013Figures'!$J:$J,'2013Figures'!$C:$C,$A120,'2013Figures'!$H:$H,$B120,'2013Figures'!$I:$I,$C120,'2013Figures'!$B:$B,"CyToBroker",'2013Figures'!$G:$G,"P1",'2013Figures'!$E:$E,$B$1)</f>
        <v>0</v>
      </c>
      <c r="J120" s="8">
        <v>201101</v>
      </c>
      <c r="L120" s="42">
        <f>SUMIFS('2012Figures'!$J:$J,'2012Figures'!$C:$C,$A120,'2012Figures'!$H:$H,$B120,'2012Figures'!$I:$I,$C120,'2012Figures'!$E:$E,$B$1)</f>
        <v>0</v>
      </c>
      <c r="M120" s="52">
        <f>SUMIFS('2012Figures'!$J:$J,'2012Figures'!$C:$C,$A120,'2012Figures'!$H:$H,$B120,'2012Figures'!$I:$I,$C120,'2012Figures'!$B:$B,"BrokerToCy",'2012Figures'!$G:$G,"E1",'2012Figures'!$E:$E,$B$1)</f>
        <v>0</v>
      </c>
      <c r="N120" s="52">
        <f>SUMIFS('2012Figures'!$J:$J,'2012Figures'!$C:$C,$A120,'2012Figures'!$H:$H,$B120,'2012Figures'!$I:$I,$C120,'2012Figures'!$B:$B,"BrokerToCy",'2012Figures'!$G:$G,"P1",'2012Figures'!$E:$E,$B$1)</f>
        <v>0</v>
      </c>
      <c r="O120" s="52">
        <f>SUMIFS('2012Figures'!$J:$J,'2012Figures'!$C:$C,$A120,'2012Figures'!$H:$H,$B120,'2012Figures'!$I:$I,$C120,'2012Figures'!$B:$B,"CyToBroker",'2012Figures'!$G:$G,"E1",'2012Figures'!$E:$E,$B$1)</f>
        <v>0</v>
      </c>
      <c r="P120" s="52">
        <f>SUMIFS('2012Figures'!$J:$J,'2012Figures'!$C:$C,$A120,'2012Figures'!$H:$H,$B120,'2012Figures'!$I:$I,$C120,'2012Figures'!$B:$B,"CyToBroker",'2012Figures'!$G:$G,"P1",'2012Figures'!$E:$E,$B$1)</f>
        <v>0</v>
      </c>
      <c r="R120" s="46" t="str">
        <f t="shared" si="18"/>
        <v/>
      </c>
      <c r="S120" s="46" t="str">
        <f t="shared" si="18"/>
        <v/>
      </c>
      <c r="T120" s="46" t="str">
        <f t="shared" si="18"/>
        <v/>
      </c>
      <c r="U120" s="46" t="str">
        <f t="shared" si="18"/>
        <v/>
      </c>
      <c r="V120" s="46" t="str">
        <f t="shared" si="18"/>
        <v/>
      </c>
    </row>
    <row r="121" spans="1:22" x14ac:dyDescent="0.2">
      <c r="A121" s="1">
        <v>104</v>
      </c>
      <c r="B121" s="1" t="s">
        <v>97</v>
      </c>
      <c r="C121" s="8">
        <v>5</v>
      </c>
      <c r="D121" s="29">
        <f>SUMIFS('2013Figures'!$J:$J,'2013Figures'!$C:$C,$A121,'2013Figures'!$H:$H,$B121,'2013Figures'!$I:$I,$C121,'2013Figures'!$E:$E,$B$1)</f>
        <v>0</v>
      </c>
      <c r="E121" s="9">
        <f>SUMIFS('2013Figures'!$J:$J,'2013Figures'!$C:$C,$A121,'2013Figures'!$H:$H,$B121,'2013Figures'!$I:$I,$C121,'2013Figures'!$B:$B,"BrokerToCy",'2013Figures'!$G:$G,"E1",'2013Figures'!$E:$E,$B$1)</f>
        <v>0</v>
      </c>
      <c r="F121" s="9">
        <f>SUMIFS('2013Figures'!$J:$J,'2013Figures'!$C:$C,$A121,'2013Figures'!$H:$H,$B121,'2013Figures'!$I:$I,$C121,'2013Figures'!$B:$B,"BrokerToCy",'2013Figures'!$G:$G,"P1",'2013Figures'!$E:$E,$B$1)</f>
        <v>0</v>
      </c>
      <c r="G121" s="9">
        <f>SUMIFS('2013Figures'!$J:$J,'2013Figures'!$C:$C,$A121,'2013Figures'!$H:$H,$B121,'2013Figures'!$I:$I,$C121,'2013Figures'!$B:$B,"CyToBroker",'2013Figures'!$G:$G,"E1",'2013Figures'!$E:$E,$B$1)</f>
        <v>0</v>
      </c>
      <c r="H121" s="9">
        <f>SUMIFS('2013Figures'!$J:$J,'2013Figures'!$C:$C,$A121,'2013Figures'!$H:$H,$B121,'2013Figures'!$I:$I,$C121,'2013Figures'!$B:$B,"CyToBroker",'2013Figures'!$G:$G,"P1",'2013Figures'!$E:$E,$B$1)</f>
        <v>0</v>
      </c>
      <c r="J121" s="8">
        <v>201001</v>
      </c>
      <c r="L121" s="42">
        <f>SUMIFS('2012Figures'!$J:$J,'2012Figures'!$C:$C,$A121,'2012Figures'!$H:$H,$B121,'2012Figures'!$I:$I,$C121,'2012Figures'!$E:$E,$B$1)</f>
        <v>0</v>
      </c>
      <c r="M121" s="52">
        <f>SUMIFS('2012Figures'!$J:$J,'2012Figures'!$C:$C,$A121,'2012Figures'!$H:$H,$B121,'2012Figures'!$I:$I,$C121,'2012Figures'!$B:$B,"BrokerToCy",'2012Figures'!$G:$G,"E1",'2012Figures'!$E:$E,$B$1)</f>
        <v>0</v>
      </c>
      <c r="N121" s="52">
        <f>SUMIFS('2012Figures'!$J:$J,'2012Figures'!$C:$C,$A121,'2012Figures'!$H:$H,$B121,'2012Figures'!$I:$I,$C121,'2012Figures'!$B:$B,"BrokerToCy",'2012Figures'!$G:$G,"P1",'2012Figures'!$E:$E,$B$1)</f>
        <v>0</v>
      </c>
      <c r="O121" s="52">
        <f>SUMIFS('2012Figures'!$J:$J,'2012Figures'!$C:$C,$A121,'2012Figures'!$H:$H,$B121,'2012Figures'!$I:$I,$C121,'2012Figures'!$B:$B,"CyToBroker",'2012Figures'!$G:$G,"E1",'2012Figures'!$E:$E,$B$1)</f>
        <v>0</v>
      </c>
      <c r="P121" s="52">
        <f>SUMIFS('2012Figures'!$J:$J,'2012Figures'!$C:$C,$A121,'2012Figures'!$H:$H,$B121,'2012Figures'!$I:$I,$C121,'2012Figures'!$B:$B,"CyToBroker",'2012Figures'!$G:$G,"P1",'2012Figures'!$E:$E,$B$1)</f>
        <v>0</v>
      </c>
      <c r="R121" s="46" t="str">
        <f t="shared" si="18"/>
        <v/>
      </c>
      <c r="S121" s="46" t="str">
        <f t="shared" si="18"/>
        <v/>
      </c>
      <c r="T121" s="46" t="str">
        <f t="shared" si="18"/>
        <v/>
      </c>
      <c r="U121" s="46" t="str">
        <f t="shared" si="18"/>
        <v/>
      </c>
      <c r="V121" s="46" t="str">
        <f t="shared" si="18"/>
        <v/>
      </c>
    </row>
    <row r="122" spans="1:22" x14ac:dyDescent="0.2">
      <c r="A122" s="1">
        <v>104</v>
      </c>
      <c r="B122" s="1" t="s">
        <v>97</v>
      </c>
      <c r="C122" s="8">
        <v>4</v>
      </c>
      <c r="D122" s="29">
        <f>SUMIFS('2013Figures'!$J:$J,'2013Figures'!$C:$C,$A122,'2013Figures'!$H:$H,$B122,'2013Figures'!$I:$I,$C122,'2013Figures'!$E:$E,$B$1)</f>
        <v>0</v>
      </c>
      <c r="E122" s="9">
        <f>SUMIFS('2013Figures'!$J:$J,'2013Figures'!$C:$C,$A122,'2013Figures'!$H:$H,$B122,'2013Figures'!$I:$I,$C122,'2013Figures'!$B:$B,"BrokerToCy",'2013Figures'!$G:$G,"E1",'2013Figures'!$E:$E,$B$1)</f>
        <v>0</v>
      </c>
      <c r="F122" s="9">
        <f>SUMIFS('2013Figures'!$J:$J,'2013Figures'!$C:$C,$A122,'2013Figures'!$H:$H,$B122,'2013Figures'!$I:$I,$C122,'2013Figures'!$B:$B,"BrokerToCy",'2013Figures'!$G:$G,"P1",'2013Figures'!$E:$E,$B$1)</f>
        <v>0</v>
      </c>
      <c r="G122" s="9">
        <f>SUMIFS('2013Figures'!$J:$J,'2013Figures'!$C:$C,$A122,'2013Figures'!$H:$H,$B122,'2013Figures'!$I:$I,$C122,'2013Figures'!$B:$B,"CyToBroker",'2013Figures'!$G:$G,"E1",'2013Figures'!$E:$E,$B$1)</f>
        <v>0</v>
      </c>
      <c r="H122" s="9">
        <f>SUMIFS('2013Figures'!$J:$J,'2013Figures'!$C:$C,$A122,'2013Figures'!$H:$H,$B122,'2013Figures'!$I:$I,$C122,'2013Figures'!$B:$B,"CyToBroker",'2013Figures'!$G:$G,"P1",'2013Figures'!$E:$E,$B$1)</f>
        <v>0</v>
      </c>
      <c r="J122" s="8">
        <v>200901</v>
      </c>
      <c r="L122" s="42">
        <f>SUMIFS('2012Figures'!$J:$J,'2012Figures'!$C:$C,$A122,'2012Figures'!$H:$H,$B122,'2012Figures'!$I:$I,$C122,'2012Figures'!$E:$E,$B$1)</f>
        <v>0</v>
      </c>
      <c r="M122" s="52">
        <f>SUMIFS('2012Figures'!$J:$J,'2012Figures'!$C:$C,$A122,'2012Figures'!$H:$H,$B122,'2012Figures'!$I:$I,$C122,'2012Figures'!$B:$B,"BrokerToCy",'2012Figures'!$G:$G,"E1",'2012Figures'!$E:$E,$B$1)</f>
        <v>0</v>
      </c>
      <c r="N122" s="52">
        <f>SUMIFS('2012Figures'!$J:$J,'2012Figures'!$C:$C,$A122,'2012Figures'!$H:$H,$B122,'2012Figures'!$I:$I,$C122,'2012Figures'!$B:$B,"BrokerToCy",'2012Figures'!$G:$G,"P1",'2012Figures'!$E:$E,$B$1)</f>
        <v>0</v>
      </c>
      <c r="O122" s="52">
        <f>SUMIFS('2012Figures'!$J:$J,'2012Figures'!$C:$C,$A122,'2012Figures'!$H:$H,$B122,'2012Figures'!$I:$I,$C122,'2012Figures'!$B:$B,"CyToBroker",'2012Figures'!$G:$G,"E1",'2012Figures'!$E:$E,$B$1)</f>
        <v>0</v>
      </c>
      <c r="P122" s="52">
        <f>SUMIFS('2012Figures'!$J:$J,'2012Figures'!$C:$C,$A122,'2012Figures'!$H:$H,$B122,'2012Figures'!$I:$I,$C122,'2012Figures'!$B:$B,"CyToBroker",'2012Figures'!$G:$G,"P1",'2012Figures'!$E:$E,$B$1)</f>
        <v>0</v>
      </c>
      <c r="R122" s="46" t="str">
        <f t="shared" si="18"/>
        <v/>
      </c>
      <c r="S122" s="46" t="str">
        <f t="shared" si="18"/>
        <v/>
      </c>
      <c r="T122" s="46" t="str">
        <f t="shared" si="18"/>
        <v/>
      </c>
      <c r="U122" s="46" t="str">
        <f t="shared" si="18"/>
        <v/>
      </c>
      <c r="V122" s="46" t="str">
        <f t="shared" si="18"/>
        <v/>
      </c>
    </row>
    <row r="123" spans="1:22" x14ac:dyDescent="0.2">
      <c r="A123" s="1">
        <v>104</v>
      </c>
      <c r="B123" s="1" t="s">
        <v>97</v>
      </c>
      <c r="C123" s="8">
        <v>3</v>
      </c>
      <c r="D123" s="29">
        <f>SUMIFS('2013Figures'!$J:$J,'2013Figures'!$C:$C,$A123,'2013Figures'!$H:$H,$B123,'2013Figures'!$I:$I,$C123,'2013Figures'!$E:$E,$B$1)</f>
        <v>0</v>
      </c>
      <c r="E123" s="9">
        <f>SUMIFS('2013Figures'!$J:$J,'2013Figures'!$C:$C,$A123,'2013Figures'!$H:$H,$B123,'2013Figures'!$I:$I,$C123,'2013Figures'!$B:$B,"BrokerToCy",'2013Figures'!$G:$G,"E1",'2013Figures'!$E:$E,$B$1)</f>
        <v>0</v>
      </c>
      <c r="F123" s="9">
        <f>SUMIFS('2013Figures'!$J:$J,'2013Figures'!$C:$C,$A123,'2013Figures'!$H:$H,$B123,'2013Figures'!$I:$I,$C123,'2013Figures'!$B:$B,"BrokerToCy",'2013Figures'!$G:$G,"P1",'2013Figures'!$E:$E,$B$1)</f>
        <v>0</v>
      </c>
      <c r="G123" s="9">
        <f>SUMIFS('2013Figures'!$J:$J,'2013Figures'!$C:$C,$A123,'2013Figures'!$H:$H,$B123,'2013Figures'!$I:$I,$C123,'2013Figures'!$B:$B,"CyToBroker",'2013Figures'!$G:$G,"E1",'2013Figures'!$E:$E,$B$1)</f>
        <v>0</v>
      </c>
      <c r="H123" s="9">
        <f>SUMIFS('2013Figures'!$J:$J,'2013Figures'!$C:$C,$A123,'2013Figures'!$H:$H,$B123,'2013Figures'!$I:$I,$C123,'2013Figures'!$B:$B,"CyToBroker",'2013Figures'!$G:$G,"P1",'2013Figures'!$E:$E,$B$1)</f>
        <v>0</v>
      </c>
      <c r="J123" s="8">
        <v>200801</v>
      </c>
      <c r="L123" s="42">
        <f>SUMIFS('2012Figures'!$J:$J,'2012Figures'!$C:$C,$A123,'2012Figures'!$H:$H,$B123,'2012Figures'!$I:$I,$C123,'2012Figures'!$E:$E,$B$1)</f>
        <v>0</v>
      </c>
      <c r="M123" s="52">
        <f>SUMIFS('2012Figures'!$J:$J,'2012Figures'!$C:$C,$A123,'2012Figures'!$H:$H,$B123,'2012Figures'!$I:$I,$C123,'2012Figures'!$B:$B,"BrokerToCy",'2012Figures'!$G:$G,"E1",'2012Figures'!$E:$E,$B$1)</f>
        <v>0</v>
      </c>
      <c r="N123" s="52">
        <f>SUMIFS('2012Figures'!$J:$J,'2012Figures'!$C:$C,$A123,'2012Figures'!$H:$H,$B123,'2012Figures'!$I:$I,$C123,'2012Figures'!$B:$B,"BrokerToCy",'2012Figures'!$G:$G,"P1",'2012Figures'!$E:$E,$B$1)</f>
        <v>0</v>
      </c>
      <c r="O123" s="52">
        <f>SUMIFS('2012Figures'!$J:$J,'2012Figures'!$C:$C,$A123,'2012Figures'!$H:$H,$B123,'2012Figures'!$I:$I,$C123,'2012Figures'!$B:$B,"CyToBroker",'2012Figures'!$G:$G,"E1",'2012Figures'!$E:$E,$B$1)</f>
        <v>0</v>
      </c>
      <c r="P123" s="52">
        <f>SUMIFS('2012Figures'!$J:$J,'2012Figures'!$C:$C,$A123,'2012Figures'!$H:$H,$B123,'2012Figures'!$I:$I,$C123,'2012Figures'!$B:$B,"CyToBroker",'2012Figures'!$G:$G,"P1",'2012Figures'!$E:$E,$B$1)</f>
        <v>0</v>
      </c>
      <c r="R123" s="46" t="str">
        <f t="shared" si="18"/>
        <v/>
      </c>
      <c r="S123" s="46" t="str">
        <f t="shared" si="18"/>
        <v/>
      </c>
      <c r="T123" s="46" t="str">
        <f t="shared" si="18"/>
        <v/>
      </c>
      <c r="U123" s="46" t="str">
        <f t="shared" si="18"/>
        <v/>
      </c>
      <c r="V123" s="46" t="str">
        <f t="shared" si="18"/>
        <v/>
      </c>
    </row>
    <row r="124" spans="1:22" x14ac:dyDescent="0.2">
      <c r="A124" s="1">
        <v>104</v>
      </c>
      <c r="B124" s="1" t="s">
        <v>97</v>
      </c>
      <c r="C124" s="8">
        <v>2</v>
      </c>
      <c r="D124" s="29">
        <f>SUMIFS('2013Figures'!$J:$J,'2013Figures'!$C:$C,$A124,'2013Figures'!$H:$H,$B124,'2013Figures'!$I:$I,$C124,'2013Figures'!$E:$E,$B$1)</f>
        <v>0</v>
      </c>
      <c r="E124" s="9">
        <f>SUMIFS('2013Figures'!$J:$J,'2013Figures'!$C:$C,$A124,'2013Figures'!$H:$H,$B124,'2013Figures'!$I:$I,$C124,'2013Figures'!$B:$B,"BrokerToCy",'2013Figures'!$G:$G,"E1",'2013Figures'!$E:$E,$B$1)</f>
        <v>0</v>
      </c>
      <c r="F124" s="9">
        <f>SUMIFS('2013Figures'!$J:$J,'2013Figures'!$C:$C,$A124,'2013Figures'!$H:$H,$B124,'2013Figures'!$I:$I,$C124,'2013Figures'!$B:$B,"BrokerToCy",'2013Figures'!$G:$G,"P1",'2013Figures'!$E:$E,$B$1)</f>
        <v>0</v>
      </c>
      <c r="G124" s="9">
        <f>SUMIFS('2013Figures'!$J:$J,'2013Figures'!$C:$C,$A124,'2013Figures'!$H:$H,$B124,'2013Figures'!$I:$I,$C124,'2013Figures'!$B:$B,"CyToBroker",'2013Figures'!$G:$G,"E1",'2013Figures'!$E:$E,$B$1)</f>
        <v>0</v>
      </c>
      <c r="H124" s="9">
        <f>SUMIFS('2013Figures'!$J:$J,'2013Figures'!$C:$C,$A124,'2013Figures'!$H:$H,$B124,'2013Figures'!$I:$I,$C124,'2013Figures'!$B:$B,"CyToBroker",'2013Figures'!$G:$G,"P1",'2013Figures'!$E:$E,$B$1)</f>
        <v>0</v>
      </c>
      <c r="J124" s="8">
        <v>200701</v>
      </c>
      <c r="L124" s="42">
        <f>SUMIFS('2012Figures'!$J:$J,'2012Figures'!$C:$C,$A124,'2012Figures'!$H:$H,$B124,'2012Figures'!$I:$I,$C124,'2012Figures'!$E:$E,$B$1)</f>
        <v>0</v>
      </c>
      <c r="M124" s="52">
        <f>SUMIFS('2012Figures'!$J:$J,'2012Figures'!$C:$C,$A124,'2012Figures'!$H:$H,$B124,'2012Figures'!$I:$I,$C124,'2012Figures'!$B:$B,"BrokerToCy",'2012Figures'!$G:$G,"E1",'2012Figures'!$E:$E,$B$1)</f>
        <v>0</v>
      </c>
      <c r="N124" s="52">
        <f>SUMIFS('2012Figures'!$J:$J,'2012Figures'!$C:$C,$A124,'2012Figures'!$H:$H,$B124,'2012Figures'!$I:$I,$C124,'2012Figures'!$B:$B,"BrokerToCy",'2012Figures'!$G:$G,"P1",'2012Figures'!$E:$E,$B$1)</f>
        <v>0</v>
      </c>
      <c r="O124" s="52">
        <f>SUMIFS('2012Figures'!$J:$J,'2012Figures'!$C:$C,$A124,'2012Figures'!$H:$H,$B124,'2012Figures'!$I:$I,$C124,'2012Figures'!$B:$B,"CyToBroker",'2012Figures'!$G:$G,"E1",'2012Figures'!$E:$E,$B$1)</f>
        <v>0</v>
      </c>
      <c r="P124" s="52">
        <f>SUMIFS('2012Figures'!$J:$J,'2012Figures'!$C:$C,$A124,'2012Figures'!$H:$H,$B124,'2012Figures'!$I:$I,$C124,'2012Figures'!$B:$B,"CyToBroker",'2012Figures'!$G:$G,"P1",'2012Figures'!$E:$E,$B$1)</f>
        <v>0</v>
      </c>
      <c r="R124" s="46" t="str">
        <f t="shared" si="18"/>
        <v/>
      </c>
      <c r="S124" s="46" t="str">
        <f t="shared" si="18"/>
        <v/>
      </c>
      <c r="T124" s="46" t="str">
        <f t="shared" si="18"/>
        <v/>
      </c>
      <c r="U124" s="46" t="str">
        <f t="shared" si="18"/>
        <v/>
      </c>
      <c r="V124" s="46" t="str">
        <f t="shared" si="18"/>
        <v/>
      </c>
    </row>
    <row r="125" spans="1:22" x14ac:dyDescent="0.2">
      <c r="A125" s="1">
        <v>104</v>
      </c>
      <c r="B125" s="1" t="s">
        <v>97</v>
      </c>
      <c r="C125" s="8">
        <v>1</v>
      </c>
      <c r="D125" s="29">
        <f>SUMIFS('2013Figures'!$J:$J,'2013Figures'!$C:$C,$A125,'2013Figures'!$H:$H,$B125,'2013Figures'!$I:$I,$C125,'2013Figures'!$E:$E,$B$1)</f>
        <v>0</v>
      </c>
      <c r="E125" s="9">
        <f>SUMIFS('2013Figures'!$J:$J,'2013Figures'!$C:$C,$A125,'2013Figures'!$H:$H,$B125,'2013Figures'!$I:$I,$C125,'2013Figures'!$B:$B,"BrokerToCy",'2013Figures'!$G:$G,"E1",'2013Figures'!$E:$E,$B$1)</f>
        <v>0</v>
      </c>
      <c r="F125" s="9">
        <f>SUMIFS('2013Figures'!$J:$J,'2013Figures'!$C:$C,$A125,'2013Figures'!$H:$H,$B125,'2013Figures'!$I:$I,$C125,'2013Figures'!$B:$B,"BrokerToCy",'2013Figures'!$G:$G,"P1",'2013Figures'!$E:$E,$B$1)</f>
        <v>0</v>
      </c>
      <c r="G125" s="9">
        <f>SUMIFS('2013Figures'!$J:$J,'2013Figures'!$C:$C,$A125,'2013Figures'!$H:$H,$B125,'2013Figures'!$I:$I,$C125,'2013Figures'!$B:$B,"CyToBroker",'2013Figures'!$G:$G,"E1",'2013Figures'!$E:$E,$B$1)</f>
        <v>0</v>
      </c>
      <c r="H125" s="9">
        <f>SUMIFS('2013Figures'!$J:$J,'2013Figures'!$C:$C,$A125,'2013Figures'!$H:$H,$B125,'2013Figures'!$I:$I,$C125,'2013Figures'!$B:$B,"CyToBroker",'2013Figures'!$G:$G,"P1",'2013Figures'!$E:$E,$B$1)</f>
        <v>0</v>
      </c>
      <c r="J125" s="8">
        <v>200601</v>
      </c>
      <c r="L125" s="42">
        <f>SUMIFS('2012Figures'!$J:$J,'2012Figures'!$C:$C,$A125,'2012Figures'!$H:$H,$B125,'2012Figures'!$I:$I,$C125,'2012Figures'!$E:$E,$B$1)</f>
        <v>0</v>
      </c>
      <c r="M125" s="52">
        <f>SUMIFS('2012Figures'!$J:$J,'2012Figures'!$C:$C,$A125,'2012Figures'!$H:$H,$B125,'2012Figures'!$I:$I,$C125,'2012Figures'!$B:$B,"BrokerToCy",'2012Figures'!$G:$G,"E1",'2012Figures'!$E:$E,$B$1)</f>
        <v>0</v>
      </c>
      <c r="N125" s="52">
        <f>SUMIFS('2012Figures'!$J:$J,'2012Figures'!$C:$C,$A125,'2012Figures'!$H:$H,$B125,'2012Figures'!$I:$I,$C125,'2012Figures'!$B:$B,"BrokerToCy",'2012Figures'!$G:$G,"P1",'2012Figures'!$E:$E,$B$1)</f>
        <v>0</v>
      </c>
      <c r="O125" s="52">
        <f>SUMIFS('2012Figures'!$J:$J,'2012Figures'!$C:$C,$A125,'2012Figures'!$H:$H,$B125,'2012Figures'!$I:$I,$C125,'2012Figures'!$B:$B,"CyToBroker",'2012Figures'!$G:$G,"E1",'2012Figures'!$E:$E,$B$1)</f>
        <v>0</v>
      </c>
      <c r="P125" s="52">
        <f>SUMIFS('2012Figures'!$J:$J,'2012Figures'!$C:$C,$A125,'2012Figures'!$H:$H,$B125,'2012Figures'!$I:$I,$C125,'2012Figures'!$B:$B,"CyToBroker",'2012Figures'!$G:$G,"P1",'2012Figures'!$E:$E,$B$1)</f>
        <v>0</v>
      </c>
      <c r="R125" s="46" t="str">
        <f t="shared" si="18"/>
        <v/>
      </c>
      <c r="S125" s="46" t="str">
        <f t="shared" si="18"/>
        <v/>
      </c>
      <c r="T125" s="46" t="str">
        <f t="shared" si="18"/>
        <v/>
      </c>
      <c r="U125" s="46" t="str">
        <f t="shared" si="18"/>
        <v/>
      </c>
      <c r="V125" s="46" t="str">
        <f t="shared" si="18"/>
        <v/>
      </c>
    </row>
    <row r="126" spans="1:22" x14ac:dyDescent="0.2">
      <c r="A126" s="1">
        <v>104</v>
      </c>
      <c r="B126" s="1" t="s">
        <v>97</v>
      </c>
      <c r="D126" s="29">
        <f>SUMIFS('2013Figures'!$J:$J,'2013Figures'!$C:$C,$A126,'2013Figures'!$H:$H,$B126,'2013Figures'!$I:$I,"",'2013Figures'!$E:$E,$B$1)</f>
        <v>0</v>
      </c>
      <c r="E126" s="9">
        <f>SUMIFS('2013Figures'!$J:$J,'2013Figures'!$C:$C,$A126,'2013Figures'!$H:$H,$B126,'2013Figures'!$I:$I,"",'2013Figures'!$B:$B,"BrokerToCy",'2013Figures'!$G:$G,"E1",'2013Figures'!$E:$E,$B$1)</f>
        <v>0</v>
      </c>
      <c r="F126" s="9">
        <f>SUMIFS('2013Figures'!$J:$J,'2013Figures'!$C:$C,$A126,'2013Figures'!$H:$H,$B126,'2013Figures'!$I:$I,"",'2013Figures'!$B:$B,"BrokerToCy",'2013Figures'!$G:$G,"P1",'2013Figures'!$E:$E,$B$1)</f>
        <v>0</v>
      </c>
      <c r="G126" s="9">
        <f>SUMIFS('2013Figures'!$J:$J,'2013Figures'!$C:$C,$A126,'2013Figures'!$H:$H,$B126,'2013Figures'!$I:$I,"",'2013Figures'!$B:$B,"CyToBroker",'2013Figures'!$G:$G,"E1",'2013Figures'!$E:$E,$B$1)</f>
        <v>0</v>
      </c>
      <c r="H126" s="9">
        <f>SUMIFS('2013Figures'!$J:$J,'2013Figures'!$C:$C,$A126,'2013Figures'!$H:$H,$B126,'2013Figures'!$I:$I,"",'2013Figures'!$B:$B,"CyToBroker",'2013Figures'!$G:$G,"P1",'2013Figures'!$E:$E,$B$1)</f>
        <v>0</v>
      </c>
      <c r="J126" s="8" t="s">
        <v>131</v>
      </c>
      <c r="L126" s="42">
        <f>SUMIFS('2012Figures'!$J:$J,'2012Figures'!$C:$C,$A126,'2012Figures'!$H:$H,$B126,'2012Figures'!$I:$I,"",'2012Figures'!$E:$E,$B$1)</f>
        <v>0</v>
      </c>
      <c r="M126" s="52">
        <f>SUMIFS('2012Figures'!$J:$J,'2012Figures'!$C:$C,$A126,'2012Figures'!$H:$H,$B126,'2012Figures'!$I:$I,"",'2012Figures'!$B:$B,"BrokerToCy",'2012Figures'!$G:$G,"E1",'2012Figures'!$E:$E,$B$1)</f>
        <v>0</v>
      </c>
      <c r="N126" s="52">
        <f>SUMIFS('2012Figures'!$J:$J,'2012Figures'!$C:$C,$A126,'2012Figures'!$H:$H,$B126,'2012Figures'!$I:$I,"",'2012Figures'!$B:$B,"BrokerToCy",'2012Figures'!$G:$G,"P1",'2012Figures'!$E:$E,$B$1)</f>
        <v>0</v>
      </c>
      <c r="O126" s="52">
        <f>SUMIFS('2012Figures'!$J:$J,'2012Figures'!$C:$C,$A126,'2012Figures'!$H:$H,$B126,'2012Figures'!$I:$I,"",'2012Figures'!$B:$B,"CyToBroker",'2012Figures'!$G:$G,"E1",'2012Figures'!$E:$E,$B$1)</f>
        <v>0</v>
      </c>
      <c r="P126" s="52">
        <f>SUMIFS('2012Figures'!$J:$J,'2012Figures'!$C:$C,$A126,'2012Figures'!$H:$H,$B126,'2012Figures'!$I:$I,"",'2012Figures'!$B:$B,"CyToBroker",'2012Figures'!$G:$G,"P1",'2012Figures'!$E:$E,$B$1)</f>
        <v>0</v>
      </c>
      <c r="R126" s="46" t="str">
        <f t="shared" si="18"/>
        <v/>
      </c>
      <c r="S126" s="46" t="str">
        <f t="shared" si="18"/>
        <v/>
      </c>
      <c r="T126" s="46" t="str">
        <f t="shared" si="18"/>
        <v/>
      </c>
      <c r="U126" s="46" t="str">
        <f t="shared" si="18"/>
        <v/>
      </c>
      <c r="V126" s="46" t="str">
        <f t="shared" si="18"/>
        <v/>
      </c>
    </row>
    <row r="127" spans="1:22" x14ac:dyDescent="0.2">
      <c r="A127" s="1">
        <v>104</v>
      </c>
      <c r="B127" s="1" t="s">
        <v>98</v>
      </c>
      <c r="C127" s="8">
        <v>7</v>
      </c>
      <c r="D127" s="29">
        <f>SUMIFS('2013Figures'!$J:$J,'2013Figures'!$C:$C,$A127,'2013Figures'!$H:$H,$B127,'2013Figures'!$I:$I,$C127,'2013Figures'!$E:$E,$B$1)</f>
        <v>0</v>
      </c>
      <c r="E127" s="9">
        <f>SUMIFS('2013Figures'!$J:$J,'2013Figures'!$C:$C,$A127,'2013Figures'!$H:$H,$B127,'2013Figures'!$I:$I,$C127,'2013Figures'!$B:$B,"BrokerToCy",'2013Figures'!$G:$G,"E1",'2013Figures'!$E:$E,$B$1)</f>
        <v>0</v>
      </c>
      <c r="F127" s="9">
        <f>SUMIFS('2013Figures'!$J:$J,'2013Figures'!$C:$C,$A127,'2013Figures'!$H:$H,$B127,'2013Figures'!$I:$I,$C127,'2013Figures'!$B:$B,"BrokerToCy",'2013Figures'!$G:$G,"P1",'2013Figures'!$E:$E,$B$1)</f>
        <v>0</v>
      </c>
      <c r="G127" s="9">
        <f>SUMIFS('2013Figures'!$J:$J,'2013Figures'!$C:$C,$A127,'2013Figures'!$H:$H,$B127,'2013Figures'!$I:$I,$C127,'2013Figures'!$B:$B,"CyToBroker",'2013Figures'!$G:$G,"E1",'2013Figures'!$E:$E,$B$1)</f>
        <v>0</v>
      </c>
      <c r="H127" s="9">
        <f>SUMIFS('2013Figures'!$J:$J,'2013Figures'!$C:$C,$A127,'2013Figures'!$H:$H,$B127,'2013Figures'!$I:$I,$C127,'2013Figures'!$B:$B,"CyToBroker",'2013Figures'!$G:$G,"P1",'2013Figures'!$E:$E,$B$1)</f>
        <v>0</v>
      </c>
      <c r="L127" s="42">
        <f>SUMIFS('2012Figures'!$J:$J,'2012Figures'!$C:$C,$A127,'2012Figures'!$H:$H,$B127,'2012Figures'!$I:$I,$C127,'2012Figures'!$E:$E,$B$1)</f>
        <v>0</v>
      </c>
      <c r="M127" s="52">
        <f>SUMIFS('2012Figures'!$J:$J,'2012Figures'!$C:$C,$A127,'2012Figures'!$H:$H,$B127,'2012Figures'!$I:$I,$C127,'2012Figures'!$B:$B,"BrokerToCy",'2012Figures'!$G:$G,"E1",'2012Figures'!$E:$E,$B$1)</f>
        <v>0</v>
      </c>
      <c r="N127" s="52">
        <f>SUMIFS('2012Figures'!$J:$J,'2012Figures'!$C:$C,$A127,'2012Figures'!$H:$H,$B127,'2012Figures'!$I:$I,$C127,'2012Figures'!$B:$B,"BrokerToCy",'2012Figures'!$G:$G,"P1",'2012Figures'!$E:$E,$B$1)</f>
        <v>0</v>
      </c>
      <c r="O127" s="52">
        <f>SUMIFS('2012Figures'!$J:$J,'2012Figures'!$C:$C,$A127,'2012Figures'!$H:$H,$B127,'2012Figures'!$I:$I,$C127,'2012Figures'!$B:$B,"CyToBroker",'2012Figures'!$G:$G,"E1",'2012Figures'!$E:$E,$B$1)</f>
        <v>0</v>
      </c>
      <c r="P127" s="52">
        <f>SUMIFS('2012Figures'!$J:$J,'2012Figures'!$C:$C,$A127,'2012Figures'!$H:$H,$B127,'2012Figures'!$I:$I,$C127,'2012Figures'!$B:$B,"CyToBroker",'2012Figures'!$G:$G,"P1",'2012Figures'!$E:$E,$B$1)</f>
        <v>0</v>
      </c>
      <c r="R127" s="46" t="str">
        <f t="shared" si="18"/>
        <v/>
      </c>
      <c r="S127" s="46" t="str">
        <f t="shared" si="18"/>
        <v/>
      </c>
      <c r="T127" s="46" t="str">
        <f t="shared" si="18"/>
        <v/>
      </c>
      <c r="U127" s="46" t="str">
        <f t="shared" si="18"/>
        <v/>
      </c>
      <c r="V127" s="46" t="str">
        <f t="shared" si="18"/>
        <v/>
      </c>
    </row>
    <row r="128" spans="1:22" x14ac:dyDescent="0.2">
      <c r="A128" s="1">
        <v>104</v>
      </c>
      <c r="B128" s="1" t="s">
        <v>98</v>
      </c>
      <c r="C128" s="8">
        <v>6</v>
      </c>
      <c r="D128" s="29">
        <f>SUMIFS('2013Figures'!$J:$J,'2013Figures'!$C:$C,$A128,'2013Figures'!$H:$H,$B128,'2013Figures'!$I:$I,$C128,'2013Figures'!$E:$E,$B$1)</f>
        <v>0</v>
      </c>
      <c r="E128" s="9">
        <f>SUMIFS('2013Figures'!$J:$J,'2013Figures'!$C:$C,$A128,'2013Figures'!$H:$H,$B128,'2013Figures'!$I:$I,$C128,'2013Figures'!$B:$B,"BrokerToCy",'2013Figures'!$G:$G,"E1",'2013Figures'!$E:$E,$B$1)</f>
        <v>0</v>
      </c>
      <c r="F128" s="9">
        <f>SUMIFS('2013Figures'!$J:$J,'2013Figures'!$C:$C,$A128,'2013Figures'!$H:$H,$B128,'2013Figures'!$I:$I,$C128,'2013Figures'!$B:$B,"BrokerToCy",'2013Figures'!$G:$G,"P1",'2013Figures'!$E:$E,$B$1)</f>
        <v>0</v>
      </c>
      <c r="G128" s="9">
        <f>SUMIFS('2013Figures'!$J:$J,'2013Figures'!$C:$C,$A128,'2013Figures'!$H:$H,$B128,'2013Figures'!$I:$I,$C128,'2013Figures'!$B:$B,"CyToBroker",'2013Figures'!$G:$G,"E1",'2013Figures'!$E:$E,$B$1)</f>
        <v>0</v>
      </c>
      <c r="H128" s="9">
        <f>SUMIFS('2013Figures'!$J:$J,'2013Figures'!$C:$C,$A128,'2013Figures'!$H:$H,$B128,'2013Figures'!$I:$I,$C128,'2013Figures'!$B:$B,"CyToBroker",'2013Figures'!$G:$G,"P1",'2013Figures'!$E:$E,$B$1)</f>
        <v>0</v>
      </c>
      <c r="J128" s="8">
        <v>201501</v>
      </c>
      <c r="L128" s="42">
        <f>SUMIFS('2012Figures'!$J:$J,'2012Figures'!$C:$C,$A128,'2012Figures'!$H:$H,$B128,'2012Figures'!$I:$I,$C128,'2012Figures'!$E:$E,$B$1)</f>
        <v>0</v>
      </c>
      <c r="M128" s="52">
        <f>SUMIFS('2012Figures'!$J:$J,'2012Figures'!$C:$C,$A128,'2012Figures'!$H:$H,$B128,'2012Figures'!$I:$I,$C128,'2012Figures'!$B:$B,"BrokerToCy",'2012Figures'!$G:$G,"E1",'2012Figures'!$E:$E,$B$1)</f>
        <v>0</v>
      </c>
      <c r="N128" s="52">
        <f>SUMIFS('2012Figures'!$J:$J,'2012Figures'!$C:$C,$A128,'2012Figures'!$H:$H,$B128,'2012Figures'!$I:$I,$C128,'2012Figures'!$B:$B,"BrokerToCy",'2012Figures'!$G:$G,"P1",'2012Figures'!$E:$E,$B$1)</f>
        <v>0</v>
      </c>
      <c r="O128" s="52">
        <f>SUMIFS('2012Figures'!$J:$J,'2012Figures'!$C:$C,$A128,'2012Figures'!$H:$H,$B128,'2012Figures'!$I:$I,$C128,'2012Figures'!$B:$B,"CyToBroker",'2012Figures'!$G:$G,"E1",'2012Figures'!$E:$E,$B$1)</f>
        <v>0</v>
      </c>
      <c r="P128" s="52">
        <f>SUMIFS('2012Figures'!$J:$J,'2012Figures'!$C:$C,$A128,'2012Figures'!$H:$H,$B128,'2012Figures'!$I:$I,$C128,'2012Figures'!$B:$B,"CyToBroker",'2012Figures'!$G:$G,"P1",'2012Figures'!$E:$E,$B$1)</f>
        <v>0</v>
      </c>
      <c r="R128" s="46" t="str">
        <f t="shared" si="18"/>
        <v/>
      </c>
      <c r="S128" s="46" t="str">
        <f t="shared" si="18"/>
        <v/>
      </c>
      <c r="T128" s="46" t="str">
        <f t="shared" si="18"/>
        <v/>
      </c>
      <c r="U128" s="46" t="str">
        <f t="shared" si="18"/>
        <v/>
      </c>
      <c r="V128" s="46" t="str">
        <f t="shared" si="18"/>
        <v/>
      </c>
    </row>
    <row r="129" spans="1:22" x14ac:dyDescent="0.2">
      <c r="A129" s="1">
        <v>104</v>
      </c>
      <c r="B129" s="1" t="s">
        <v>98</v>
      </c>
      <c r="C129" s="8">
        <v>5</v>
      </c>
      <c r="D129" s="29">
        <f>SUMIFS('2013Figures'!$J:$J,'2013Figures'!$C:$C,$A129,'2013Figures'!$H:$H,$B129,'2013Figures'!$I:$I,$C129,'2013Figures'!$E:$E,$B$1)</f>
        <v>0</v>
      </c>
      <c r="E129" s="9">
        <f>SUMIFS('2013Figures'!$J:$J,'2013Figures'!$C:$C,$A129,'2013Figures'!$H:$H,$B129,'2013Figures'!$I:$I,$C129,'2013Figures'!$B:$B,"BrokerToCy",'2013Figures'!$G:$G,"E1",'2013Figures'!$E:$E,$B$1)</f>
        <v>0</v>
      </c>
      <c r="F129" s="9">
        <f>SUMIFS('2013Figures'!$J:$J,'2013Figures'!$C:$C,$A129,'2013Figures'!$H:$H,$B129,'2013Figures'!$I:$I,$C129,'2013Figures'!$B:$B,"BrokerToCy",'2013Figures'!$G:$G,"P1",'2013Figures'!$E:$E,$B$1)</f>
        <v>0</v>
      </c>
      <c r="G129" s="9">
        <f>SUMIFS('2013Figures'!$J:$J,'2013Figures'!$C:$C,$A129,'2013Figures'!$H:$H,$B129,'2013Figures'!$I:$I,$C129,'2013Figures'!$B:$B,"CyToBroker",'2013Figures'!$G:$G,"E1",'2013Figures'!$E:$E,$B$1)</f>
        <v>0</v>
      </c>
      <c r="H129" s="9">
        <f>SUMIFS('2013Figures'!$J:$J,'2013Figures'!$C:$C,$A129,'2013Figures'!$H:$H,$B129,'2013Figures'!$I:$I,$C129,'2013Figures'!$B:$B,"CyToBroker",'2013Figures'!$G:$G,"P1",'2013Figures'!$E:$E,$B$1)</f>
        <v>0</v>
      </c>
      <c r="J129" s="8">
        <v>201401</v>
      </c>
      <c r="L129" s="42">
        <f>SUMIFS('2012Figures'!$J:$J,'2012Figures'!$C:$C,$A129,'2012Figures'!$H:$H,$B129,'2012Figures'!$I:$I,$C129,'2012Figures'!$E:$E,$B$1)</f>
        <v>0</v>
      </c>
      <c r="M129" s="52">
        <f>SUMIFS('2012Figures'!$J:$J,'2012Figures'!$C:$C,$A129,'2012Figures'!$H:$H,$B129,'2012Figures'!$I:$I,$C129,'2012Figures'!$B:$B,"BrokerToCy",'2012Figures'!$G:$G,"E1",'2012Figures'!$E:$E,$B$1)</f>
        <v>0</v>
      </c>
      <c r="N129" s="52">
        <f>SUMIFS('2012Figures'!$J:$J,'2012Figures'!$C:$C,$A129,'2012Figures'!$H:$H,$B129,'2012Figures'!$I:$I,$C129,'2012Figures'!$B:$B,"BrokerToCy",'2012Figures'!$G:$G,"P1",'2012Figures'!$E:$E,$B$1)</f>
        <v>0</v>
      </c>
      <c r="O129" s="52">
        <f>SUMIFS('2012Figures'!$J:$J,'2012Figures'!$C:$C,$A129,'2012Figures'!$H:$H,$B129,'2012Figures'!$I:$I,$C129,'2012Figures'!$B:$B,"CyToBroker",'2012Figures'!$G:$G,"E1",'2012Figures'!$E:$E,$B$1)</f>
        <v>0</v>
      </c>
      <c r="P129" s="52">
        <f>SUMIFS('2012Figures'!$J:$J,'2012Figures'!$C:$C,$A129,'2012Figures'!$H:$H,$B129,'2012Figures'!$I:$I,$C129,'2012Figures'!$B:$B,"CyToBroker",'2012Figures'!$G:$G,"P1",'2012Figures'!$E:$E,$B$1)</f>
        <v>0</v>
      </c>
      <c r="R129" s="46" t="str">
        <f t="shared" si="18"/>
        <v/>
      </c>
      <c r="S129" s="46" t="str">
        <f t="shared" si="18"/>
        <v/>
      </c>
      <c r="T129" s="46" t="str">
        <f t="shared" si="18"/>
        <v/>
      </c>
      <c r="U129" s="46" t="str">
        <f t="shared" si="18"/>
        <v/>
      </c>
      <c r="V129" s="46" t="str">
        <f t="shared" si="18"/>
        <v/>
      </c>
    </row>
    <row r="130" spans="1:22" x14ac:dyDescent="0.2">
      <c r="A130" s="1">
        <v>104</v>
      </c>
      <c r="B130" s="1" t="s">
        <v>98</v>
      </c>
      <c r="C130" s="8">
        <v>4</v>
      </c>
      <c r="D130" s="29">
        <f>SUMIFS('2013Figures'!$J:$J,'2013Figures'!$C:$C,$A130,'2013Figures'!$H:$H,$B130,'2013Figures'!$I:$I,$C130,'2013Figures'!$E:$E,$B$1)</f>
        <v>0</v>
      </c>
      <c r="E130" s="9">
        <f>SUMIFS('2013Figures'!$J:$J,'2013Figures'!$C:$C,$A130,'2013Figures'!$H:$H,$B130,'2013Figures'!$I:$I,$C130,'2013Figures'!$B:$B,"BrokerToCy",'2013Figures'!$G:$G,"E1",'2013Figures'!$E:$E,$B$1)</f>
        <v>0</v>
      </c>
      <c r="F130" s="9">
        <f>SUMIFS('2013Figures'!$J:$J,'2013Figures'!$C:$C,$A130,'2013Figures'!$H:$H,$B130,'2013Figures'!$I:$I,$C130,'2013Figures'!$B:$B,"BrokerToCy",'2013Figures'!$G:$G,"P1",'2013Figures'!$E:$E,$B$1)</f>
        <v>0</v>
      </c>
      <c r="G130" s="9">
        <f>SUMIFS('2013Figures'!$J:$J,'2013Figures'!$C:$C,$A130,'2013Figures'!$H:$H,$B130,'2013Figures'!$I:$I,$C130,'2013Figures'!$B:$B,"CyToBroker",'2013Figures'!$G:$G,"E1",'2013Figures'!$E:$E,$B$1)</f>
        <v>0</v>
      </c>
      <c r="H130" s="9">
        <f>SUMIFS('2013Figures'!$J:$J,'2013Figures'!$C:$C,$A130,'2013Figures'!$H:$H,$B130,'2013Figures'!$I:$I,$C130,'2013Figures'!$B:$B,"CyToBroker",'2013Figures'!$G:$G,"P1",'2013Figures'!$E:$E,$B$1)</f>
        <v>0</v>
      </c>
      <c r="I130" s="30"/>
      <c r="J130" s="31">
        <v>201301</v>
      </c>
      <c r="K130" s="30"/>
      <c r="L130" s="42">
        <f>SUMIFS('2012Figures'!$J:$J,'2012Figures'!$C:$C,$A130,'2012Figures'!$H:$H,$B130,'2012Figures'!$I:$I,$C130,'2012Figures'!$E:$E,$B$1)</f>
        <v>0</v>
      </c>
      <c r="M130" s="52">
        <f>SUMIFS('2012Figures'!$J:$J,'2012Figures'!$C:$C,$A130,'2012Figures'!$H:$H,$B130,'2012Figures'!$I:$I,$C130,'2012Figures'!$B:$B,"BrokerToCy",'2012Figures'!$G:$G,"E1",'2012Figures'!$E:$E,$B$1)</f>
        <v>0</v>
      </c>
      <c r="N130" s="52">
        <f>SUMIFS('2012Figures'!$J:$J,'2012Figures'!$C:$C,$A130,'2012Figures'!$H:$H,$B130,'2012Figures'!$I:$I,$C130,'2012Figures'!$B:$B,"BrokerToCy",'2012Figures'!$G:$G,"P1",'2012Figures'!$E:$E,$B$1)</f>
        <v>0</v>
      </c>
      <c r="O130" s="52">
        <f>SUMIFS('2012Figures'!$J:$J,'2012Figures'!$C:$C,$A130,'2012Figures'!$H:$H,$B130,'2012Figures'!$I:$I,$C130,'2012Figures'!$B:$B,"CyToBroker",'2012Figures'!$G:$G,"E1",'2012Figures'!$E:$E,$B$1)</f>
        <v>0</v>
      </c>
      <c r="P130" s="52">
        <f>SUMIFS('2012Figures'!$J:$J,'2012Figures'!$C:$C,$A130,'2012Figures'!$H:$H,$B130,'2012Figures'!$I:$I,$C130,'2012Figures'!$B:$B,"CyToBroker",'2012Figures'!$G:$G,"P1",'2012Figures'!$E:$E,$B$1)</f>
        <v>0</v>
      </c>
      <c r="Q130" s="30"/>
      <c r="R130" s="46" t="str">
        <f t="shared" si="18"/>
        <v/>
      </c>
      <c r="S130" s="46" t="str">
        <f t="shared" si="18"/>
        <v/>
      </c>
      <c r="T130" s="46" t="str">
        <f t="shared" si="18"/>
        <v/>
      </c>
      <c r="U130" s="46" t="str">
        <f t="shared" si="18"/>
        <v/>
      </c>
      <c r="V130" s="46" t="str">
        <f t="shared" si="18"/>
        <v/>
      </c>
    </row>
    <row r="131" spans="1:22" x14ac:dyDescent="0.2">
      <c r="A131" s="1">
        <v>104</v>
      </c>
      <c r="B131" s="1" t="s">
        <v>98</v>
      </c>
      <c r="C131" s="8">
        <v>3</v>
      </c>
      <c r="D131" s="29">
        <f>SUMIFS('2013Figures'!$J:$J,'2013Figures'!$C:$C,$A131,'2013Figures'!$H:$H,$B131,'2013Figures'!$I:$I,$C131,'2013Figures'!$E:$E,$B$1)</f>
        <v>0</v>
      </c>
      <c r="E131" s="9">
        <f>SUMIFS('2013Figures'!$J:$J,'2013Figures'!$C:$C,$A131,'2013Figures'!$H:$H,$B131,'2013Figures'!$I:$I,$C131,'2013Figures'!$B:$B,"BrokerToCy",'2013Figures'!$G:$G,"E1",'2013Figures'!$E:$E,$B$1)</f>
        <v>0</v>
      </c>
      <c r="F131" s="9">
        <f>SUMIFS('2013Figures'!$J:$J,'2013Figures'!$C:$C,$A131,'2013Figures'!$H:$H,$B131,'2013Figures'!$I:$I,$C131,'2013Figures'!$B:$B,"BrokerToCy",'2013Figures'!$G:$G,"P1",'2013Figures'!$E:$E,$B$1)</f>
        <v>0</v>
      </c>
      <c r="G131" s="9">
        <f>SUMIFS('2013Figures'!$J:$J,'2013Figures'!$C:$C,$A131,'2013Figures'!$H:$H,$B131,'2013Figures'!$I:$I,$C131,'2013Figures'!$B:$B,"CyToBroker",'2013Figures'!$G:$G,"E1",'2013Figures'!$E:$E,$B$1)</f>
        <v>0</v>
      </c>
      <c r="H131" s="9">
        <f>SUMIFS('2013Figures'!$J:$J,'2013Figures'!$C:$C,$A131,'2013Figures'!$H:$H,$B131,'2013Figures'!$I:$I,$C131,'2013Figures'!$B:$B,"CyToBroker",'2013Figures'!$G:$G,"P1",'2013Figures'!$E:$E,$B$1)</f>
        <v>0</v>
      </c>
      <c r="J131" s="8">
        <v>201201</v>
      </c>
      <c r="L131" s="42">
        <f>SUMIFS('2012Figures'!$J:$J,'2012Figures'!$C:$C,$A131,'2012Figures'!$H:$H,$B131,'2012Figures'!$I:$I,$C131,'2012Figures'!$E:$E,$B$1)</f>
        <v>0</v>
      </c>
      <c r="M131" s="52">
        <f>SUMIFS('2012Figures'!$J:$J,'2012Figures'!$C:$C,$A131,'2012Figures'!$H:$H,$B131,'2012Figures'!$I:$I,$C131,'2012Figures'!$B:$B,"BrokerToCy",'2012Figures'!$G:$G,"E1",'2012Figures'!$E:$E,$B$1)</f>
        <v>0</v>
      </c>
      <c r="N131" s="52">
        <f>SUMIFS('2012Figures'!$J:$J,'2012Figures'!$C:$C,$A131,'2012Figures'!$H:$H,$B131,'2012Figures'!$I:$I,$C131,'2012Figures'!$B:$B,"BrokerToCy",'2012Figures'!$G:$G,"P1",'2012Figures'!$E:$E,$B$1)</f>
        <v>0</v>
      </c>
      <c r="O131" s="52">
        <f>SUMIFS('2012Figures'!$J:$J,'2012Figures'!$C:$C,$A131,'2012Figures'!$H:$H,$B131,'2012Figures'!$I:$I,$C131,'2012Figures'!$B:$B,"CyToBroker",'2012Figures'!$G:$G,"E1",'2012Figures'!$E:$E,$B$1)</f>
        <v>0</v>
      </c>
      <c r="P131" s="52">
        <f>SUMIFS('2012Figures'!$J:$J,'2012Figures'!$C:$C,$A131,'2012Figures'!$H:$H,$B131,'2012Figures'!$I:$I,$C131,'2012Figures'!$B:$B,"CyToBroker",'2012Figures'!$G:$G,"P1",'2012Figures'!$E:$E,$B$1)</f>
        <v>0</v>
      </c>
      <c r="R131" s="46" t="str">
        <f t="shared" si="18"/>
        <v/>
      </c>
      <c r="S131" s="46" t="str">
        <f t="shared" si="18"/>
        <v/>
      </c>
      <c r="T131" s="46" t="str">
        <f t="shared" si="18"/>
        <v/>
      </c>
      <c r="U131" s="46" t="str">
        <f t="shared" si="18"/>
        <v/>
      </c>
      <c r="V131" s="46" t="str">
        <f t="shared" si="18"/>
        <v/>
      </c>
    </row>
    <row r="132" spans="1:22" x14ac:dyDescent="0.2">
      <c r="A132" s="1">
        <v>104</v>
      </c>
      <c r="B132" s="1" t="s">
        <v>98</v>
      </c>
      <c r="C132" s="8">
        <v>2</v>
      </c>
      <c r="D132" s="29">
        <f>SUMIFS('2013Figures'!$J:$J,'2013Figures'!$C:$C,$A132,'2013Figures'!$H:$H,$B132,'2013Figures'!$I:$I,$C132,'2013Figures'!$E:$E,$B$1)</f>
        <v>0</v>
      </c>
      <c r="E132" s="9">
        <f>SUMIFS('2013Figures'!$J:$J,'2013Figures'!$C:$C,$A132,'2013Figures'!$H:$H,$B132,'2013Figures'!$I:$I,$C132,'2013Figures'!$B:$B,"BrokerToCy",'2013Figures'!$G:$G,"E1",'2013Figures'!$E:$E,$B$1)</f>
        <v>0</v>
      </c>
      <c r="F132" s="9">
        <f>SUMIFS('2013Figures'!$J:$J,'2013Figures'!$C:$C,$A132,'2013Figures'!$H:$H,$B132,'2013Figures'!$I:$I,$C132,'2013Figures'!$B:$B,"BrokerToCy",'2013Figures'!$G:$G,"P1",'2013Figures'!$E:$E,$B$1)</f>
        <v>0</v>
      </c>
      <c r="G132" s="9">
        <f>SUMIFS('2013Figures'!$J:$J,'2013Figures'!$C:$C,$A132,'2013Figures'!$H:$H,$B132,'2013Figures'!$I:$I,$C132,'2013Figures'!$B:$B,"CyToBroker",'2013Figures'!$G:$G,"E1",'2013Figures'!$E:$E,$B$1)</f>
        <v>0</v>
      </c>
      <c r="H132" s="9">
        <f>SUMIFS('2013Figures'!$J:$J,'2013Figures'!$C:$C,$A132,'2013Figures'!$H:$H,$B132,'2013Figures'!$I:$I,$C132,'2013Figures'!$B:$B,"CyToBroker",'2013Figures'!$G:$G,"P1",'2013Figures'!$E:$E,$B$1)</f>
        <v>0</v>
      </c>
      <c r="J132" s="8">
        <v>201101</v>
      </c>
      <c r="L132" s="42">
        <f>SUMIFS('2012Figures'!$J:$J,'2012Figures'!$C:$C,$A132,'2012Figures'!$H:$H,$B132,'2012Figures'!$I:$I,$C132,'2012Figures'!$E:$E,$B$1)</f>
        <v>0</v>
      </c>
      <c r="M132" s="52">
        <f>SUMIFS('2012Figures'!$J:$J,'2012Figures'!$C:$C,$A132,'2012Figures'!$H:$H,$B132,'2012Figures'!$I:$I,$C132,'2012Figures'!$B:$B,"BrokerToCy",'2012Figures'!$G:$G,"E1",'2012Figures'!$E:$E,$B$1)</f>
        <v>0</v>
      </c>
      <c r="N132" s="52">
        <f>SUMIFS('2012Figures'!$J:$J,'2012Figures'!$C:$C,$A132,'2012Figures'!$H:$H,$B132,'2012Figures'!$I:$I,$C132,'2012Figures'!$B:$B,"BrokerToCy",'2012Figures'!$G:$G,"P1",'2012Figures'!$E:$E,$B$1)</f>
        <v>0</v>
      </c>
      <c r="O132" s="52">
        <f>SUMIFS('2012Figures'!$J:$J,'2012Figures'!$C:$C,$A132,'2012Figures'!$H:$H,$B132,'2012Figures'!$I:$I,$C132,'2012Figures'!$B:$B,"CyToBroker",'2012Figures'!$G:$G,"E1",'2012Figures'!$E:$E,$B$1)</f>
        <v>0</v>
      </c>
      <c r="P132" s="52">
        <f>SUMIFS('2012Figures'!$J:$J,'2012Figures'!$C:$C,$A132,'2012Figures'!$H:$H,$B132,'2012Figures'!$I:$I,$C132,'2012Figures'!$B:$B,"CyToBroker",'2012Figures'!$G:$G,"P1",'2012Figures'!$E:$E,$B$1)</f>
        <v>0</v>
      </c>
      <c r="R132" s="46" t="str">
        <f t="shared" si="18"/>
        <v/>
      </c>
      <c r="S132" s="46" t="str">
        <f t="shared" si="18"/>
        <v/>
      </c>
      <c r="T132" s="46" t="str">
        <f t="shared" si="18"/>
        <v/>
      </c>
      <c r="U132" s="46" t="str">
        <f t="shared" si="18"/>
        <v/>
      </c>
      <c r="V132" s="46" t="str">
        <f t="shared" si="18"/>
        <v/>
      </c>
    </row>
    <row r="133" spans="1:22" x14ac:dyDescent="0.2">
      <c r="A133" s="1">
        <v>104</v>
      </c>
      <c r="B133" s="1" t="s">
        <v>98</v>
      </c>
      <c r="C133" s="8">
        <v>1</v>
      </c>
      <c r="D133" s="29">
        <f>SUMIFS('2013Figures'!$J:$J,'2013Figures'!$C:$C,$A133,'2013Figures'!$H:$H,$B133,'2013Figures'!$I:$I,$C133,'2013Figures'!$E:$E,$B$1)</f>
        <v>0</v>
      </c>
      <c r="E133" s="9">
        <f>SUMIFS('2013Figures'!$J:$J,'2013Figures'!$C:$C,$A133,'2013Figures'!$H:$H,$B133,'2013Figures'!$I:$I,$C133,'2013Figures'!$B:$B,"BrokerToCy",'2013Figures'!$G:$G,"E1",'2013Figures'!$E:$E,$B$1)</f>
        <v>0</v>
      </c>
      <c r="F133" s="9">
        <f>SUMIFS('2013Figures'!$J:$J,'2013Figures'!$C:$C,$A133,'2013Figures'!$H:$H,$B133,'2013Figures'!$I:$I,$C133,'2013Figures'!$B:$B,"BrokerToCy",'2013Figures'!$G:$G,"P1",'2013Figures'!$E:$E,$B$1)</f>
        <v>0</v>
      </c>
      <c r="G133" s="9">
        <f>SUMIFS('2013Figures'!$J:$J,'2013Figures'!$C:$C,$A133,'2013Figures'!$H:$H,$B133,'2013Figures'!$I:$I,$C133,'2013Figures'!$B:$B,"CyToBroker",'2013Figures'!$G:$G,"E1",'2013Figures'!$E:$E,$B$1)</f>
        <v>0</v>
      </c>
      <c r="H133" s="9">
        <f>SUMIFS('2013Figures'!$J:$J,'2013Figures'!$C:$C,$A133,'2013Figures'!$H:$H,$B133,'2013Figures'!$I:$I,$C133,'2013Figures'!$B:$B,"CyToBroker",'2013Figures'!$G:$G,"P1",'2013Figures'!$E:$E,$B$1)</f>
        <v>0</v>
      </c>
      <c r="J133" s="8">
        <v>201001</v>
      </c>
      <c r="L133" s="42">
        <f>SUMIFS('2012Figures'!$J:$J,'2012Figures'!$C:$C,$A133,'2012Figures'!$H:$H,$B133,'2012Figures'!$I:$I,$C133,'2012Figures'!$E:$E,$B$1)</f>
        <v>0</v>
      </c>
      <c r="M133" s="52">
        <f>SUMIFS('2012Figures'!$J:$J,'2012Figures'!$C:$C,$A133,'2012Figures'!$H:$H,$B133,'2012Figures'!$I:$I,$C133,'2012Figures'!$B:$B,"BrokerToCy",'2012Figures'!$G:$G,"E1",'2012Figures'!$E:$E,$B$1)</f>
        <v>0</v>
      </c>
      <c r="N133" s="52">
        <f>SUMIFS('2012Figures'!$J:$J,'2012Figures'!$C:$C,$A133,'2012Figures'!$H:$H,$B133,'2012Figures'!$I:$I,$C133,'2012Figures'!$B:$B,"BrokerToCy",'2012Figures'!$G:$G,"P1",'2012Figures'!$E:$E,$B$1)</f>
        <v>0</v>
      </c>
      <c r="O133" s="52">
        <f>SUMIFS('2012Figures'!$J:$J,'2012Figures'!$C:$C,$A133,'2012Figures'!$H:$H,$B133,'2012Figures'!$I:$I,$C133,'2012Figures'!$B:$B,"CyToBroker",'2012Figures'!$G:$G,"E1",'2012Figures'!$E:$E,$B$1)</f>
        <v>0</v>
      </c>
      <c r="P133" s="52">
        <f>SUMIFS('2012Figures'!$J:$J,'2012Figures'!$C:$C,$A133,'2012Figures'!$H:$H,$B133,'2012Figures'!$I:$I,$C133,'2012Figures'!$B:$B,"CyToBroker",'2012Figures'!$G:$G,"P1",'2012Figures'!$E:$E,$B$1)</f>
        <v>0</v>
      </c>
      <c r="R133" s="46" t="str">
        <f t="shared" si="18"/>
        <v/>
      </c>
      <c r="S133" s="46" t="str">
        <f t="shared" si="18"/>
        <v/>
      </c>
      <c r="T133" s="46" t="str">
        <f t="shared" si="18"/>
        <v/>
      </c>
      <c r="U133" s="46" t="str">
        <f t="shared" si="18"/>
        <v/>
      </c>
      <c r="V133" s="46" t="str">
        <f t="shared" si="18"/>
        <v/>
      </c>
    </row>
    <row r="134" spans="1:22" x14ac:dyDescent="0.2">
      <c r="A134" s="1">
        <v>104</v>
      </c>
      <c r="B134" s="1" t="s">
        <v>98</v>
      </c>
      <c r="D134" s="29">
        <f>SUMIFS('2013Figures'!$J:$J,'2013Figures'!$C:$C,$A134,'2013Figures'!$H:$H,$B134,'2013Figures'!$I:$I,"",'2013Figures'!$E:$E,$B$1)</f>
        <v>0</v>
      </c>
      <c r="E134" s="9">
        <f>SUMIFS('2013Figures'!$J:$J,'2013Figures'!$C:$C,$A134,'2013Figures'!$H:$H,$B134,'2013Figures'!$I:$I,"",'2013Figures'!$B:$B,"BrokerToCy",'2013Figures'!$G:$G,"E1",'2013Figures'!$E:$E,$B$1)</f>
        <v>0</v>
      </c>
      <c r="F134" s="9">
        <f>SUMIFS('2013Figures'!$J:$J,'2013Figures'!$C:$C,$A134,'2013Figures'!$H:$H,$B134,'2013Figures'!$I:$I,"",'2013Figures'!$B:$B,"BrokerToCy",'2013Figures'!$G:$G,"P1",'2013Figures'!$E:$E,$B$1)</f>
        <v>0</v>
      </c>
      <c r="G134" s="9">
        <f>SUMIFS('2013Figures'!$J:$J,'2013Figures'!$C:$C,$A134,'2013Figures'!$H:$H,$B134,'2013Figures'!$I:$I,"",'2013Figures'!$B:$B,"CyToBroker",'2013Figures'!$G:$G,"E1",'2013Figures'!$E:$E,$B$1)</f>
        <v>0</v>
      </c>
      <c r="H134" s="9">
        <f>SUMIFS('2013Figures'!$J:$J,'2013Figures'!$C:$C,$A134,'2013Figures'!$H:$H,$B134,'2013Figures'!$I:$I,"",'2013Figures'!$B:$B,"CyToBroker",'2013Figures'!$G:$G,"P1",'2013Figures'!$E:$E,$B$1)</f>
        <v>0</v>
      </c>
      <c r="J134" s="8" t="s">
        <v>131</v>
      </c>
      <c r="L134" s="42">
        <f>SUMIFS('2012Figures'!$J:$J,'2012Figures'!$C:$C,$A134,'2012Figures'!$H:$H,$B134,'2012Figures'!$I:$I,"",'2012Figures'!$E:$E,$B$1)</f>
        <v>0</v>
      </c>
      <c r="M134" s="52">
        <f>SUMIFS('2012Figures'!$J:$J,'2012Figures'!$C:$C,$A134,'2012Figures'!$H:$H,$B134,'2012Figures'!$I:$I,"",'2012Figures'!$B:$B,"BrokerToCy",'2012Figures'!$G:$G,"E1",'2012Figures'!$E:$E,$B$1)</f>
        <v>0</v>
      </c>
      <c r="N134" s="52">
        <f>SUMIFS('2012Figures'!$J:$J,'2012Figures'!$C:$C,$A134,'2012Figures'!$H:$H,$B134,'2012Figures'!$I:$I,"",'2012Figures'!$B:$B,"BrokerToCy",'2012Figures'!$G:$G,"P1",'2012Figures'!$E:$E,$B$1)</f>
        <v>0</v>
      </c>
      <c r="O134" s="52">
        <f>SUMIFS('2012Figures'!$J:$J,'2012Figures'!$C:$C,$A134,'2012Figures'!$H:$H,$B134,'2012Figures'!$I:$I,"",'2012Figures'!$B:$B,"CyToBroker",'2012Figures'!$G:$G,"E1",'2012Figures'!$E:$E,$B$1)</f>
        <v>0</v>
      </c>
      <c r="P134" s="52">
        <f>SUMIFS('2012Figures'!$J:$J,'2012Figures'!$C:$C,$A134,'2012Figures'!$H:$H,$B134,'2012Figures'!$I:$I,"",'2012Figures'!$B:$B,"CyToBroker",'2012Figures'!$G:$G,"P1",'2012Figures'!$E:$E,$B$1)</f>
        <v>0</v>
      </c>
      <c r="R134" s="46" t="str">
        <f t="shared" si="18"/>
        <v/>
      </c>
      <c r="S134" s="46" t="str">
        <f t="shared" si="18"/>
        <v/>
      </c>
      <c r="T134" s="46" t="str">
        <f t="shared" si="18"/>
        <v/>
      </c>
      <c r="U134" s="46" t="str">
        <f t="shared" si="18"/>
        <v/>
      </c>
      <c r="V134" s="46" t="str">
        <f t="shared" si="18"/>
        <v/>
      </c>
    </row>
    <row r="135" spans="1:22" x14ac:dyDescent="0.2">
      <c r="A135" s="21"/>
      <c r="B135" s="21" t="s">
        <v>92</v>
      </c>
      <c r="C135" s="22"/>
      <c r="D135" s="23">
        <f>SUM(E135:H135)</f>
        <v>8870</v>
      </c>
      <c r="E135" s="23">
        <f>SUM(E61:E134)</f>
        <v>0</v>
      </c>
      <c r="F135" s="23">
        <f t="shared" ref="F135:H135" si="19">SUM(F61:F134)</f>
        <v>0</v>
      </c>
      <c r="G135" s="23">
        <f t="shared" si="19"/>
        <v>8870</v>
      </c>
      <c r="H135" s="23">
        <f t="shared" si="19"/>
        <v>0</v>
      </c>
      <c r="I135" s="21"/>
      <c r="J135" s="22"/>
      <c r="K135" s="21"/>
      <c r="L135" s="43">
        <f>SUM(M135:P135)</f>
        <v>11039</v>
      </c>
      <c r="M135" s="43">
        <f>SUM(M61:M134)</f>
        <v>0</v>
      </c>
      <c r="N135" s="43">
        <f t="shared" ref="N135:P135" si="20">SUM(N61:N134)</f>
        <v>0</v>
      </c>
      <c r="O135" s="43">
        <f t="shared" si="20"/>
        <v>11039</v>
      </c>
      <c r="P135" s="43">
        <f t="shared" si="20"/>
        <v>0</v>
      </c>
      <c r="Q135" s="21"/>
      <c r="R135" s="21"/>
      <c r="S135" s="21"/>
      <c r="T135" s="21"/>
      <c r="U135" s="21"/>
      <c r="V135" s="21"/>
    </row>
    <row r="136" spans="1:22" x14ac:dyDescent="0.2">
      <c r="A136" s="28">
        <v>105</v>
      </c>
      <c r="B136" s="28" t="s">
        <v>60</v>
      </c>
      <c r="C136" s="17" t="s">
        <v>88</v>
      </c>
      <c r="D136" s="18">
        <f>SUMIFS('2013Figures'!$J:$J,'2013Figures'!$C:$C,$A136,'2013Figures'!$E:$E,$B$1)</f>
        <v>220</v>
      </c>
      <c r="E136" s="18">
        <f>SUMIFS('2013Figures'!$J:$J,'2013Figures'!$C:$C,$A136,'2013Figures'!$B:$B,"BrokerToCy",'2013Figures'!$G:$G,"E1",'2013Figures'!$E:$E,$B$1)</f>
        <v>0</v>
      </c>
      <c r="F136" s="18">
        <f>SUMIFS('2013Figures'!$J:$J,'2013Figures'!$C:$C,$A136,'2013Figures'!$B:$B,"BrokerToCy",'2013Figures'!$G:$G,"P1",'2013Figures'!$E:$E,$B$1)</f>
        <v>0</v>
      </c>
      <c r="G136" s="18">
        <f>SUMIFS('2013Figures'!$J:$J,'2013Figures'!$C:$C,$A136,'2013Figures'!$B:$B,"CyToBroker",'2013Figures'!$G:$G,"E1",'2013Figures'!$E:$E,$B$1)</f>
        <v>220</v>
      </c>
      <c r="H136" s="18">
        <f>SUMIFS('2013Figures'!$J:$J,'2013Figures'!$C:$C,$A136,'2013Figures'!$B:$B,"CyToBroker",'2013Figures'!$G:$G,"P1",'2013Figures'!$E:$E,$B$1)</f>
        <v>0</v>
      </c>
      <c r="I136" s="28"/>
      <c r="J136" s="17"/>
      <c r="K136" s="28"/>
      <c r="L136" s="50">
        <f>SUMIFS('2012Figures'!$J:$J,'2012Figures'!$C:$C,$A136,'2012Figures'!$E:$E,$B$1)</f>
        <v>291</v>
      </c>
      <c r="M136" s="50">
        <f>SUMIFS('2012Figures'!$J:$J,'2012Figures'!$C:$C,$A136,'2012Figures'!$B:$B,"BrokerToCy",'2012Figures'!$G:$G,"E1",'2012Figures'!$E:$E,$B$1)</f>
        <v>0</v>
      </c>
      <c r="N136" s="50">
        <f>SUMIFS('2012Figures'!$J:$J,'2012Figures'!$C:$C,$A136,'2012Figures'!$B:$B,"BrokerToCy",'2012Figures'!$G:$G,"P1",'2012Figures'!$E:$E,$B$1)</f>
        <v>0</v>
      </c>
      <c r="O136" s="50">
        <f>SUMIFS('2012Figures'!$J:$J,'2012Figures'!$C:$C,$A136,'2012Figures'!$B:$B,"CyToBroker",'2012Figures'!$G:$G,"E1",'2012Figures'!$E:$E,$B$1)</f>
        <v>291</v>
      </c>
      <c r="P136" s="50">
        <f>SUMIFS('2012Figures'!$J:$J,'2012Figures'!$C:$C,$A136,'2012Figures'!$B:$B,"CyToBroker",'2012Figures'!$G:$G,"P1",'2012Figures'!$E:$E,$B$1)</f>
        <v>0</v>
      </c>
      <c r="Q136" s="28"/>
      <c r="R136" s="46">
        <f t="shared" si="18"/>
        <v>-0.24</v>
      </c>
      <c r="S136" s="46" t="str">
        <f t="shared" si="18"/>
        <v/>
      </c>
      <c r="T136" s="46" t="str">
        <f t="shared" si="18"/>
        <v/>
      </c>
      <c r="U136" s="46">
        <f t="shared" si="18"/>
        <v>-0.24</v>
      </c>
      <c r="V136" s="46" t="str">
        <f t="shared" si="18"/>
        <v/>
      </c>
    </row>
    <row r="137" spans="1:22" x14ac:dyDescent="0.2">
      <c r="A137" s="1">
        <v>105</v>
      </c>
      <c r="B137" s="1" t="s">
        <v>60</v>
      </c>
      <c r="C137" s="8">
        <v>4</v>
      </c>
      <c r="D137" s="29">
        <f>SUMIFS('2013Figures'!$J:$J,'2013Figures'!$C:$C,$A137,'2013Figures'!$H:$H,$B137,'2013Figures'!$I:$I,$C137,'2013Figures'!$E:$E,$B$1)</f>
        <v>220</v>
      </c>
      <c r="E137" s="9">
        <f>SUMIFS('2013Figures'!$J:$J,'2013Figures'!$C:$C,$A137,'2013Figures'!$H:$H,$B137,'2013Figures'!$I:$I,$C137,'2013Figures'!$B:$B,"BrokerToCy",'2013Figures'!$G:$G,"E1",'2013Figures'!$E:$E,$B$1)</f>
        <v>0</v>
      </c>
      <c r="F137" s="9">
        <f>SUMIFS('2013Figures'!$J:$J,'2013Figures'!$C:$C,$A137,'2013Figures'!$H:$H,$B137,'2013Figures'!$I:$I,$C137,'2013Figures'!$B:$B,"BrokerToCy",'2013Figures'!$G:$G,"P1",'2013Figures'!$E:$E,$B$1)</f>
        <v>0</v>
      </c>
      <c r="G137" s="9">
        <f>SUMIFS('2013Figures'!$J:$J,'2013Figures'!$C:$C,$A137,'2013Figures'!$H:$H,$B137,'2013Figures'!$I:$I,$C137,'2013Figures'!$B:$B,"CyToBroker",'2013Figures'!$G:$G,"E1",'2013Figures'!$E:$E,$B$1)</f>
        <v>220</v>
      </c>
      <c r="H137" s="9">
        <f>SUMIFS('2013Figures'!$J:$J,'2013Figures'!$C:$C,$A137,'2013Figures'!$H:$H,$B137,'2013Figures'!$I:$I,$C137,'2013Figures'!$B:$B,"CyToBroker",'2013Figures'!$G:$G,"P1",'2013Figures'!$E:$E,$B$1)</f>
        <v>0</v>
      </c>
      <c r="J137" s="8" t="s">
        <v>146</v>
      </c>
      <c r="L137" s="42">
        <f>SUMIFS('2012Figures'!$J:$J,'2012Figures'!$C:$C,$A137,'2012Figures'!$H:$H,$B137,'2012Figures'!$I:$I,$C137,'2012Figures'!$E:$E,$B$1)</f>
        <v>291</v>
      </c>
      <c r="M137" s="52">
        <f>SUMIFS('2012Figures'!$J:$J,'2012Figures'!$C:$C,$A137,'2012Figures'!$H:$H,$B137,'2012Figures'!$I:$I,$C137,'2012Figures'!$B:$B,"BrokerToCy",'2012Figures'!$G:$G,"E1",'2012Figures'!$E:$E,$B$1)</f>
        <v>0</v>
      </c>
      <c r="N137" s="52">
        <f>SUMIFS('2012Figures'!$J:$J,'2012Figures'!$C:$C,$A137,'2012Figures'!$H:$H,$B137,'2012Figures'!$I:$I,$C137,'2012Figures'!$B:$B,"BrokerToCy",'2012Figures'!$G:$G,"P1",'2012Figures'!$E:$E,$B$1)</f>
        <v>0</v>
      </c>
      <c r="O137" s="52">
        <f>SUMIFS('2012Figures'!$J:$J,'2012Figures'!$C:$C,$A137,'2012Figures'!$H:$H,$B137,'2012Figures'!$I:$I,$C137,'2012Figures'!$B:$B,"CyToBroker",'2012Figures'!$G:$G,"E1",'2012Figures'!$E:$E,$B$1)</f>
        <v>291</v>
      </c>
      <c r="P137" s="52">
        <f>SUMIFS('2012Figures'!$J:$J,'2012Figures'!$C:$C,$A137,'2012Figures'!$H:$H,$B137,'2012Figures'!$I:$I,$C137,'2012Figures'!$B:$B,"CyToBroker",'2012Figures'!$G:$G,"P1",'2012Figures'!$E:$E,$B$1)</f>
        <v>0</v>
      </c>
      <c r="R137" s="46">
        <f t="shared" si="18"/>
        <v>-0.24</v>
      </c>
      <c r="S137" s="46" t="str">
        <f t="shared" si="18"/>
        <v/>
      </c>
      <c r="T137" s="46" t="str">
        <f t="shared" si="18"/>
        <v/>
      </c>
      <c r="U137" s="46">
        <f t="shared" si="18"/>
        <v>-0.24</v>
      </c>
      <c r="V137" s="46" t="str">
        <f t="shared" si="18"/>
        <v/>
      </c>
    </row>
    <row r="138" spans="1:22" x14ac:dyDescent="0.2">
      <c r="A138" s="1">
        <v>105</v>
      </c>
      <c r="B138" s="1" t="s">
        <v>60</v>
      </c>
      <c r="C138" s="8">
        <v>2</v>
      </c>
      <c r="D138" s="29">
        <f>SUMIFS('2013Figures'!$J:$J,'2013Figures'!$C:$C,$A138,'2013Figures'!$H:$H,$B138,'2013Figures'!$I:$I,$C138,'2013Figures'!$E:$E,$B$1)</f>
        <v>0</v>
      </c>
      <c r="E138" s="9">
        <f>SUMIFS('2013Figures'!$J:$J,'2013Figures'!$C:$C,$A138,'2013Figures'!$H:$H,$B138,'2013Figures'!$I:$I,$C138,'2013Figures'!$B:$B,"BrokerToCy",'2013Figures'!$G:$G,"E1",'2013Figures'!$E:$E,$B$1)</f>
        <v>0</v>
      </c>
      <c r="F138" s="9">
        <f>SUMIFS('2013Figures'!$J:$J,'2013Figures'!$C:$C,$A138,'2013Figures'!$H:$H,$B138,'2013Figures'!$I:$I,$C138,'2013Figures'!$B:$B,"BrokerToCy",'2013Figures'!$G:$G,"P1",'2013Figures'!$E:$E,$B$1)</f>
        <v>0</v>
      </c>
      <c r="G138" s="9">
        <f>SUMIFS('2013Figures'!$J:$J,'2013Figures'!$C:$C,$A138,'2013Figures'!$H:$H,$B138,'2013Figures'!$I:$I,$C138,'2013Figures'!$B:$B,"CyToBroker",'2013Figures'!$G:$G,"E1",'2013Figures'!$E:$E,$B$1)</f>
        <v>0</v>
      </c>
      <c r="H138" s="9">
        <f>SUMIFS('2013Figures'!$J:$J,'2013Figures'!$C:$C,$A138,'2013Figures'!$H:$H,$B138,'2013Figures'!$I:$I,$C138,'2013Figures'!$B:$B,"CyToBroker",'2013Figures'!$G:$G,"P1",'2013Figures'!$E:$E,$B$1)</f>
        <v>0</v>
      </c>
      <c r="J138" s="8">
        <v>201001</v>
      </c>
      <c r="L138" s="42">
        <f>SUMIFS('2012Figures'!$J:$J,'2012Figures'!$C:$C,$A138,'2012Figures'!$H:$H,$B138,'2012Figures'!$I:$I,$C138,'2012Figures'!$E:$E,$B$1)</f>
        <v>0</v>
      </c>
      <c r="M138" s="52">
        <f>SUMIFS('2012Figures'!$J:$J,'2012Figures'!$C:$C,$A138,'2012Figures'!$H:$H,$B138,'2012Figures'!$I:$I,$C138,'2012Figures'!$B:$B,"BrokerToCy",'2012Figures'!$G:$G,"E1",'2012Figures'!$E:$E,$B$1)</f>
        <v>0</v>
      </c>
      <c r="N138" s="52">
        <f>SUMIFS('2012Figures'!$J:$J,'2012Figures'!$C:$C,$A138,'2012Figures'!$H:$H,$B138,'2012Figures'!$I:$I,$C138,'2012Figures'!$B:$B,"BrokerToCy",'2012Figures'!$G:$G,"P1",'2012Figures'!$E:$E,$B$1)</f>
        <v>0</v>
      </c>
      <c r="O138" s="52">
        <f>SUMIFS('2012Figures'!$J:$J,'2012Figures'!$C:$C,$A138,'2012Figures'!$H:$H,$B138,'2012Figures'!$I:$I,$C138,'2012Figures'!$B:$B,"CyToBroker",'2012Figures'!$G:$G,"E1",'2012Figures'!$E:$E,$B$1)</f>
        <v>0</v>
      </c>
      <c r="P138" s="52">
        <f>SUMIFS('2012Figures'!$J:$J,'2012Figures'!$C:$C,$A138,'2012Figures'!$H:$H,$B138,'2012Figures'!$I:$I,$C138,'2012Figures'!$B:$B,"CyToBroker",'2012Figures'!$G:$G,"P1",'2012Figures'!$E:$E,$B$1)</f>
        <v>0</v>
      </c>
      <c r="R138" s="46" t="str">
        <f t="shared" si="18"/>
        <v/>
      </c>
      <c r="S138" s="46" t="str">
        <f t="shared" si="18"/>
        <v/>
      </c>
      <c r="T138" s="46" t="str">
        <f t="shared" si="18"/>
        <v/>
      </c>
      <c r="U138" s="46" t="str">
        <f t="shared" si="18"/>
        <v/>
      </c>
      <c r="V138" s="46" t="str">
        <f t="shared" si="18"/>
        <v/>
      </c>
    </row>
    <row r="139" spans="1:22" x14ac:dyDescent="0.2">
      <c r="A139" s="1">
        <v>105</v>
      </c>
      <c r="B139" s="1" t="s">
        <v>60</v>
      </c>
      <c r="C139" s="8">
        <v>1</v>
      </c>
      <c r="D139" s="29">
        <f>SUMIFS('2013Figures'!$J:$J,'2013Figures'!$C:$C,$A139,'2013Figures'!$H:$H,$B139,'2013Figures'!$I:$I,$C139,'2013Figures'!$E:$E,$B$1)</f>
        <v>0</v>
      </c>
      <c r="E139" s="9">
        <f>SUMIFS('2013Figures'!$J:$J,'2013Figures'!$C:$C,$A139,'2013Figures'!$H:$H,$B139,'2013Figures'!$I:$I,$C139,'2013Figures'!$B:$B,"BrokerToCy",'2013Figures'!$G:$G,"E1",'2013Figures'!$E:$E,$B$1)</f>
        <v>0</v>
      </c>
      <c r="F139" s="9">
        <f>SUMIFS('2013Figures'!$J:$J,'2013Figures'!$C:$C,$A139,'2013Figures'!$H:$H,$B139,'2013Figures'!$I:$I,$C139,'2013Figures'!$B:$B,"BrokerToCy",'2013Figures'!$G:$G,"P1",'2013Figures'!$E:$E,$B$1)</f>
        <v>0</v>
      </c>
      <c r="G139" s="9">
        <f>SUMIFS('2013Figures'!$J:$J,'2013Figures'!$C:$C,$A139,'2013Figures'!$H:$H,$B139,'2013Figures'!$I:$I,$C139,'2013Figures'!$B:$B,"CyToBroker",'2013Figures'!$G:$G,"E1",'2013Figures'!$E:$E,$B$1)</f>
        <v>0</v>
      </c>
      <c r="H139" s="9">
        <f>SUMIFS('2013Figures'!$J:$J,'2013Figures'!$C:$C,$A139,'2013Figures'!$H:$H,$B139,'2013Figures'!$I:$I,$C139,'2013Figures'!$B:$B,"CyToBroker",'2013Figures'!$G:$G,"P1",'2013Figures'!$E:$E,$B$1)</f>
        <v>0</v>
      </c>
      <c r="J139" s="8">
        <v>200901</v>
      </c>
      <c r="L139" s="42">
        <f>SUMIFS('2012Figures'!$J:$J,'2012Figures'!$C:$C,$A139,'2012Figures'!$H:$H,$B139,'2012Figures'!$I:$I,$C139,'2012Figures'!$E:$E,$B$1)</f>
        <v>0</v>
      </c>
      <c r="M139" s="52">
        <f>SUMIFS('2012Figures'!$J:$J,'2012Figures'!$C:$C,$A139,'2012Figures'!$H:$H,$B139,'2012Figures'!$I:$I,$C139,'2012Figures'!$B:$B,"BrokerToCy",'2012Figures'!$G:$G,"E1",'2012Figures'!$E:$E,$B$1)</f>
        <v>0</v>
      </c>
      <c r="N139" s="52">
        <f>SUMIFS('2012Figures'!$J:$J,'2012Figures'!$C:$C,$A139,'2012Figures'!$H:$H,$B139,'2012Figures'!$I:$I,$C139,'2012Figures'!$B:$B,"BrokerToCy",'2012Figures'!$G:$G,"P1",'2012Figures'!$E:$E,$B$1)</f>
        <v>0</v>
      </c>
      <c r="O139" s="52">
        <f>SUMIFS('2012Figures'!$J:$J,'2012Figures'!$C:$C,$A139,'2012Figures'!$H:$H,$B139,'2012Figures'!$I:$I,$C139,'2012Figures'!$B:$B,"CyToBroker",'2012Figures'!$G:$G,"E1",'2012Figures'!$E:$E,$B$1)</f>
        <v>0</v>
      </c>
      <c r="P139" s="52">
        <f>SUMIFS('2012Figures'!$J:$J,'2012Figures'!$C:$C,$A139,'2012Figures'!$H:$H,$B139,'2012Figures'!$I:$I,$C139,'2012Figures'!$B:$B,"CyToBroker",'2012Figures'!$G:$G,"P1",'2012Figures'!$E:$E,$B$1)</f>
        <v>0</v>
      </c>
      <c r="R139" s="46" t="str">
        <f t="shared" si="18"/>
        <v/>
      </c>
      <c r="S139" s="46" t="str">
        <f t="shared" si="18"/>
        <v/>
      </c>
      <c r="T139" s="46" t="str">
        <f t="shared" si="18"/>
        <v/>
      </c>
      <c r="U139" s="46" t="str">
        <f t="shared" si="18"/>
        <v/>
      </c>
      <c r="V139" s="46" t="str">
        <f t="shared" si="18"/>
        <v/>
      </c>
    </row>
    <row r="140" spans="1:22" x14ac:dyDescent="0.2">
      <c r="A140" s="1">
        <v>105</v>
      </c>
      <c r="B140" s="1" t="s">
        <v>60</v>
      </c>
      <c r="D140" s="29">
        <f>SUMIFS('2013Figures'!$J:$J,'2013Figures'!$C:$C,$A140,'2013Figures'!$I:$I,"",'2013Figures'!$E:$E,$B$1)</f>
        <v>0</v>
      </c>
      <c r="E140" s="9">
        <f>SUMIFS('2013Figures'!$J:$J,'2013Figures'!$C:$C,$A140,'2013Figures'!$I:$I,"",'2013Figures'!$B:$B,"BrokerToCy",'2013Figures'!$G:$G,"E1",'2013Figures'!$E:$E,$B$1)</f>
        <v>0</v>
      </c>
      <c r="F140" s="9">
        <f>SUMIFS('2013Figures'!$J:$J,'2013Figures'!$C:$C,$A140,'2013Figures'!$I:$I,"",'2013Figures'!$B:$B,"BrokerToCy",'2013Figures'!$G:$G,"P1",'2013Figures'!$E:$E,$B$1)</f>
        <v>0</v>
      </c>
      <c r="G140" s="9">
        <f>SUMIFS('2013Figures'!$J:$J,'2013Figures'!$C:$C,$A140,'2013Figures'!$I:$I,"",'2013Figures'!$B:$B,"CyToBroker",'2013Figures'!$G:$G,"E1",'2013Figures'!$E:$E,$B$1)</f>
        <v>0</v>
      </c>
      <c r="H140" s="9">
        <f>SUMIFS('2013Figures'!$J:$J,'2013Figures'!$C:$C,$A140,'2013Figures'!$I:$I,"",'2013Figures'!$B:$B,"CyToBroker",'2013Figures'!$G:$G,"P1",'2013Figures'!$E:$E,$B$1)</f>
        <v>0</v>
      </c>
      <c r="J140" s="8" t="s">
        <v>131</v>
      </c>
      <c r="L140" s="42">
        <f>SUMIFS('2012Figures'!$J:$J,'2012Figures'!$C:$C,$A140,'2012Figures'!$I:$I,"",'2012Figures'!$E:$E,$B$1)</f>
        <v>0</v>
      </c>
      <c r="M140" s="52">
        <f>SUMIFS('2012Figures'!$J:$J,'2012Figures'!$C:$C,$A140,'2012Figures'!$I:$I,"",'2012Figures'!$B:$B,"BrokerToCy",'2012Figures'!$G:$G,"E1",'2012Figures'!$E:$E,$B$1)</f>
        <v>0</v>
      </c>
      <c r="N140" s="52">
        <f>SUMIFS('2012Figures'!$J:$J,'2012Figures'!$C:$C,$A140,'2012Figures'!$I:$I,"",'2012Figures'!$B:$B,"BrokerToCy",'2012Figures'!$G:$G,"P1",'2012Figures'!$E:$E,$B$1)</f>
        <v>0</v>
      </c>
      <c r="O140" s="52">
        <f>SUMIFS('2012Figures'!$J:$J,'2012Figures'!$C:$C,$A140,'2012Figures'!$I:$I,"",'2012Figures'!$B:$B,"CyToBroker",'2012Figures'!$G:$G,"E1",'2012Figures'!$E:$E,$B$1)</f>
        <v>0</v>
      </c>
      <c r="P140" s="52">
        <f>SUMIFS('2012Figures'!$J:$J,'2012Figures'!$C:$C,$A140,'2012Figures'!$I:$I,"",'2012Figures'!$B:$B,"CyToBroker",'2012Figures'!$G:$G,"P1",'2012Figures'!$E:$E,$B$1)</f>
        <v>0</v>
      </c>
      <c r="R140" s="46" t="str">
        <f t="shared" si="18"/>
        <v/>
      </c>
      <c r="S140" s="46" t="str">
        <f t="shared" si="18"/>
        <v/>
      </c>
      <c r="T140" s="46" t="str">
        <f t="shared" si="18"/>
        <v/>
      </c>
      <c r="U140" s="46" t="str">
        <f t="shared" si="18"/>
        <v/>
      </c>
      <c r="V140" s="46" t="str">
        <f t="shared" si="18"/>
        <v/>
      </c>
    </row>
    <row r="141" spans="1:22" x14ac:dyDescent="0.2">
      <c r="A141" s="21"/>
      <c r="B141" s="21" t="s">
        <v>92</v>
      </c>
      <c r="C141" s="22"/>
      <c r="D141" s="23">
        <f>SUM(E141:H141)</f>
        <v>220</v>
      </c>
      <c r="E141" s="23">
        <f>SUM(E137:E140)</f>
        <v>0</v>
      </c>
      <c r="F141" s="23">
        <f>SUM(F137:F140)</f>
        <v>0</v>
      </c>
      <c r="G141" s="23">
        <f>SUM(G137:G140)</f>
        <v>220</v>
      </c>
      <c r="H141" s="23">
        <f>SUM(H137:H140)</f>
        <v>0</v>
      </c>
      <c r="I141" s="21"/>
      <c r="J141" s="22"/>
      <c r="K141" s="21"/>
      <c r="L141" s="43">
        <f>SUM(M141:P141)</f>
        <v>291</v>
      </c>
      <c r="M141" s="43">
        <f>SUM(M137:M140)</f>
        <v>0</v>
      </c>
      <c r="N141" s="43">
        <f>SUM(N137:N140)</f>
        <v>0</v>
      </c>
      <c r="O141" s="43">
        <f>SUM(O137:O140)</f>
        <v>291</v>
      </c>
      <c r="P141" s="43">
        <f>SUM(P137:P140)</f>
        <v>0</v>
      </c>
      <c r="Q141" s="21"/>
      <c r="R141" s="21"/>
      <c r="S141" s="21"/>
      <c r="T141" s="21"/>
      <c r="U141" s="21"/>
      <c r="V141" s="21"/>
    </row>
    <row r="142" spans="1:22" x14ac:dyDescent="0.2">
      <c r="A142" s="28">
        <v>108</v>
      </c>
      <c r="B142" s="28" t="s">
        <v>166</v>
      </c>
      <c r="C142" s="17" t="s">
        <v>88</v>
      </c>
      <c r="D142" s="18">
        <f>SUMIFS('2013Figures'!$J:$J,'2013Figures'!$C:$C,$A142,'2013Figures'!$E:$E,$B$1)</f>
        <v>0</v>
      </c>
      <c r="E142" s="18">
        <f>SUMIFS('2013Figures'!$J:$J,'2013Figures'!$C:$C,$A142,'2013Figures'!$B:$B,"BrokerToCy",'2013Figures'!$G:$G,"E1",'2013Figures'!$E:$E,$B$1)</f>
        <v>0</v>
      </c>
      <c r="F142" s="18">
        <f>SUMIFS('2013Figures'!$J:$J,'2013Figures'!$C:$C,$A142,'2013Figures'!$B:$B,"BrokerToCy",'2013Figures'!$G:$G,"P1",'2013Figures'!$E:$E,$B$1)</f>
        <v>0</v>
      </c>
      <c r="G142" s="18">
        <f>SUMIFS('2013Figures'!$J:$J,'2013Figures'!$C:$C,$A142,'2013Figures'!$B:$B,"CyToBroker",'2013Figures'!$G:$G,"E1",'2013Figures'!$E:$E,$B$1)</f>
        <v>0</v>
      </c>
      <c r="H142" s="18">
        <f>SUMIFS('2013Figures'!$J:$J,'2013Figures'!$C:$C,$A142,'2013Figures'!$B:$B,"CyToBroker",'2013Figures'!$G:$G,"P1",'2013Figures'!$E:$E,$B$1)</f>
        <v>0</v>
      </c>
      <c r="I142" s="28"/>
      <c r="J142" s="17"/>
      <c r="K142" s="28"/>
      <c r="L142" s="50">
        <f>SUMIFS('2012Figures'!$J:$J,'2012Figures'!$C:$C,$A142,'2012Figures'!$E:$E,$B$1)</f>
        <v>0</v>
      </c>
      <c r="M142" s="50">
        <f>SUMIFS('2012Figures'!$J:$J,'2012Figures'!$C:$C,$A142,'2012Figures'!$B:$B,"BrokerToCy",'2012Figures'!$G:$G,"E1",'2012Figures'!$E:$E,$B$1)</f>
        <v>0</v>
      </c>
      <c r="N142" s="50">
        <f>SUMIFS('2012Figures'!$J:$J,'2012Figures'!$C:$C,$A142,'2012Figures'!$B:$B,"BrokerToCy",'2012Figures'!$G:$G,"P1",'2012Figures'!$E:$E,$B$1)</f>
        <v>0</v>
      </c>
      <c r="O142" s="50">
        <f>SUMIFS('2012Figures'!$J:$J,'2012Figures'!$C:$C,$A142,'2012Figures'!$B:$B,"CyToBroker",'2012Figures'!$G:$G,"E1",'2012Figures'!$E:$E,$B$1)</f>
        <v>0</v>
      </c>
      <c r="P142" s="50">
        <f>SUMIFS('2012Figures'!$J:$J,'2012Figures'!$C:$C,$A142,'2012Figures'!$B:$B,"CyToBroker",'2012Figures'!$G:$G,"P1",'2012Figures'!$E:$E,$B$1)</f>
        <v>0</v>
      </c>
      <c r="Q142" s="28"/>
      <c r="R142" s="46" t="str">
        <f t="shared" si="18"/>
        <v/>
      </c>
      <c r="S142" s="46" t="str">
        <f t="shared" si="18"/>
        <v/>
      </c>
      <c r="T142" s="46" t="str">
        <f t="shared" si="18"/>
        <v/>
      </c>
      <c r="U142" s="46" t="str">
        <f t="shared" si="18"/>
        <v/>
      </c>
      <c r="V142" s="46" t="str">
        <f t="shared" si="18"/>
        <v/>
      </c>
    </row>
    <row r="143" spans="1:22" x14ac:dyDescent="0.2">
      <c r="A143" s="1">
        <v>108</v>
      </c>
      <c r="B143" s="1" t="s">
        <v>166</v>
      </c>
      <c r="C143" s="8">
        <v>1</v>
      </c>
      <c r="D143" s="29">
        <f>SUMIFS('2013Figures'!$J:$J,'2013Figures'!$C:$C,$A143,'2013Figures'!$H:$H,$B143,'2013Figures'!$I:$I,$C143,'2013Figures'!$E:$E,$B$1)</f>
        <v>0</v>
      </c>
      <c r="E143" s="9">
        <f>SUMIFS('2013Figures'!$J:$J,'2013Figures'!$C:$C,$A143,'2013Figures'!$H:$H,$B143,'2013Figures'!$I:$I,$C143,'2013Figures'!$B:$B,"BrokerToCy",'2013Figures'!$G:$G,"E1",'2013Figures'!$E:$E,$B$1)</f>
        <v>0</v>
      </c>
      <c r="F143" s="9">
        <f>SUMIFS('2013Figures'!$J:$J,'2013Figures'!$C:$C,$A143,'2013Figures'!$H:$H,$B143,'2013Figures'!$I:$I,$C143,'2013Figures'!$B:$B,"BrokerToCy",'2013Figures'!$G:$G,"P1",'2013Figures'!$E:$E,$B$1)</f>
        <v>0</v>
      </c>
      <c r="G143" s="9">
        <f>SUMIFS('2013Figures'!$J:$J,'2013Figures'!$C:$C,$A143,'2013Figures'!$H:$H,$B143,'2013Figures'!$I:$I,$C143,'2013Figures'!$B:$B,"CyToBroker",'2013Figures'!$G:$G,"E1",'2013Figures'!$E:$E,$B$1)</f>
        <v>0</v>
      </c>
      <c r="H143" s="9">
        <f>SUMIFS('2013Figures'!$J:$J,'2013Figures'!$C:$C,$A143,'2013Figures'!$H:$H,$B143,'2013Figures'!$I:$I,$C143,'2013Figures'!$B:$B,"CyToBroker",'2013Figures'!$G:$G,"P1",'2013Figures'!$E:$E,$B$1)</f>
        <v>0</v>
      </c>
      <c r="J143" s="8">
        <v>201501</v>
      </c>
      <c r="L143" s="42">
        <f>SUMIFS('2012Figures'!$J:$J,'2012Figures'!$C:$C,$A143,'2012Figures'!$H:$H,$B143,'2012Figures'!$I:$I,$C143,'2012Figures'!$E:$E,$B$1)</f>
        <v>0</v>
      </c>
      <c r="M143" s="52">
        <f>SUMIFS('2012Figures'!$J:$J,'2012Figures'!$C:$C,$A143,'2012Figures'!$H:$H,$B143,'2012Figures'!$I:$I,$C143,'2012Figures'!$B:$B,"BrokerToCy",'2012Figures'!$G:$G,"E1",'2012Figures'!$E:$E,$B$1)</f>
        <v>0</v>
      </c>
      <c r="N143" s="52">
        <f>SUMIFS('2012Figures'!$J:$J,'2012Figures'!$C:$C,$A143,'2012Figures'!$H:$H,$B143,'2012Figures'!$I:$I,$C143,'2012Figures'!$B:$B,"BrokerToCy",'2012Figures'!$G:$G,"P1",'2012Figures'!$E:$E,$B$1)</f>
        <v>0</v>
      </c>
      <c r="O143" s="52">
        <f>SUMIFS('2012Figures'!$J:$J,'2012Figures'!$C:$C,$A143,'2012Figures'!$H:$H,$B143,'2012Figures'!$I:$I,$C143,'2012Figures'!$B:$B,"CyToBroker",'2012Figures'!$G:$G,"E1",'2012Figures'!$E:$E,$B$1)</f>
        <v>0</v>
      </c>
      <c r="P143" s="52">
        <f>SUMIFS('2012Figures'!$J:$J,'2012Figures'!$C:$C,$A143,'2012Figures'!$H:$H,$B143,'2012Figures'!$I:$I,$C143,'2012Figures'!$B:$B,"CyToBroker",'2012Figures'!$G:$G,"P1",'2012Figures'!$E:$E,$B$1)</f>
        <v>0</v>
      </c>
      <c r="R143" s="46" t="str">
        <f t="shared" si="18"/>
        <v/>
      </c>
      <c r="S143" s="46" t="str">
        <f t="shared" si="18"/>
        <v/>
      </c>
      <c r="T143" s="46" t="str">
        <f t="shared" si="18"/>
        <v/>
      </c>
      <c r="U143" s="46" t="str">
        <f t="shared" si="18"/>
        <v/>
      </c>
      <c r="V143" s="46" t="str">
        <f t="shared" si="18"/>
        <v/>
      </c>
    </row>
    <row r="144" spans="1:22" x14ac:dyDescent="0.2">
      <c r="A144" s="1">
        <v>108</v>
      </c>
      <c r="B144" s="1" t="s">
        <v>166</v>
      </c>
      <c r="D144" s="29">
        <f>SUMIFS('2013Figures'!$J:$J,'2013Figures'!$C:$C,$A144,'2013Figures'!$I:$I,"",'2013Figures'!$E:$E,$B$1)</f>
        <v>0</v>
      </c>
      <c r="E144" s="9">
        <f>SUMIFS('2013Figures'!$J:$J,'2013Figures'!$C:$C,$A144,'2013Figures'!$I:$I,"",'2013Figures'!$B:$B,"BrokerToCy",'2013Figures'!$G:$G,"E1",'2013Figures'!$E:$E,$B$1)</f>
        <v>0</v>
      </c>
      <c r="F144" s="9">
        <f>SUMIFS('2013Figures'!$J:$J,'2013Figures'!$C:$C,$A144,'2013Figures'!$I:$I,"",'2013Figures'!$B:$B,"BrokerToCy",'2013Figures'!$G:$G,"P1",'2013Figures'!$E:$E,$B$1)</f>
        <v>0</v>
      </c>
      <c r="G144" s="9">
        <f>SUMIFS('2013Figures'!$J:$J,'2013Figures'!$C:$C,$A144,'2013Figures'!$I:$I,"",'2013Figures'!$B:$B,"CyToBroker",'2013Figures'!$G:$G,"E1",'2013Figures'!$E:$E,$B$1)</f>
        <v>0</v>
      </c>
      <c r="H144" s="9">
        <f>SUMIFS('2013Figures'!$J:$J,'2013Figures'!$C:$C,$A144,'2013Figures'!$I:$I,"",'2013Figures'!$B:$B,"CyToBroker",'2013Figures'!$G:$G,"P1",'2013Figures'!$E:$E,$B$1)</f>
        <v>0</v>
      </c>
      <c r="J144" s="8" t="s">
        <v>131</v>
      </c>
      <c r="L144" s="42">
        <f>SUMIFS('2012Figures'!$J:$J,'2012Figures'!$C:$C,$A144,'2012Figures'!$I:$I,"",'2012Figures'!$E:$E,$B$1)</f>
        <v>0</v>
      </c>
      <c r="M144" s="52">
        <f>SUMIFS('2012Figures'!$J:$J,'2012Figures'!$C:$C,$A144,'2012Figures'!$I:$I,"",'2012Figures'!$B:$B,"BrokerToCy",'2012Figures'!$G:$G,"E1",'2012Figures'!$E:$E,$B$1)</f>
        <v>0</v>
      </c>
      <c r="N144" s="52">
        <f>SUMIFS('2012Figures'!$J:$J,'2012Figures'!$C:$C,$A144,'2012Figures'!$I:$I,"",'2012Figures'!$B:$B,"BrokerToCy",'2012Figures'!$G:$G,"P1",'2012Figures'!$E:$E,$B$1)</f>
        <v>0</v>
      </c>
      <c r="O144" s="52">
        <f>SUMIFS('2012Figures'!$J:$J,'2012Figures'!$C:$C,$A144,'2012Figures'!$I:$I,"",'2012Figures'!$B:$B,"CyToBroker",'2012Figures'!$G:$G,"E1",'2012Figures'!$E:$E,$B$1)</f>
        <v>0</v>
      </c>
      <c r="P144" s="52">
        <f>SUMIFS('2012Figures'!$J:$J,'2012Figures'!$C:$C,$A144,'2012Figures'!$I:$I,"",'2012Figures'!$B:$B,"CyToBroker",'2012Figures'!$G:$G,"P1",'2012Figures'!$E:$E,$B$1)</f>
        <v>0</v>
      </c>
      <c r="R144" s="46" t="str">
        <f t="shared" si="18"/>
        <v/>
      </c>
      <c r="S144" s="46" t="str">
        <f t="shared" si="18"/>
        <v/>
      </c>
      <c r="T144" s="46" t="str">
        <f t="shared" si="18"/>
        <v/>
      </c>
      <c r="U144" s="46" t="str">
        <f t="shared" si="18"/>
        <v/>
      </c>
      <c r="V144" s="46" t="str">
        <f t="shared" si="18"/>
        <v/>
      </c>
    </row>
    <row r="145" spans="1:22" x14ac:dyDescent="0.2">
      <c r="A145" s="21"/>
      <c r="B145" s="21" t="s">
        <v>92</v>
      </c>
      <c r="C145" s="22"/>
      <c r="D145" s="23">
        <f>SUM(E145:H145)</f>
        <v>0</v>
      </c>
      <c r="E145" s="23">
        <f>SUM(E143:E144)</f>
        <v>0</v>
      </c>
      <c r="F145" s="23">
        <f t="shared" ref="F145:H145" si="21">SUM(F143:F144)</f>
        <v>0</v>
      </c>
      <c r="G145" s="23">
        <f t="shared" si="21"/>
        <v>0</v>
      </c>
      <c r="H145" s="23">
        <f t="shared" si="21"/>
        <v>0</v>
      </c>
      <c r="I145" s="21"/>
      <c r="J145" s="22"/>
      <c r="K145" s="21"/>
      <c r="L145" s="43">
        <f>SUM(M145:P145)</f>
        <v>0</v>
      </c>
      <c r="M145" s="43">
        <f>SUM(M143:M144)</f>
        <v>0</v>
      </c>
      <c r="N145" s="43">
        <f t="shared" ref="N145:P145" si="22">SUM(N143:N144)</f>
        <v>0</v>
      </c>
      <c r="O145" s="43">
        <f t="shared" si="22"/>
        <v>0</v>
      </c>
      <c r="P145" s="43">
        <f t="shared" si="22"/>
        <v>0</v>
      </c>
      <c r="Q145" s="21"/>
      <c r="R145" s="21"/>
      <c r="S145" s="21"/>
      <c r="T145" s="21"/>
      <c r="U145" s="21"/>
      <c r="V145" s="21"/>
    </row>
    <row r="146" spans="1:22" x14ac:dyDescent="0.2">
      <c r="A146" s="28">
        <v>109</v>
      </c>
      <c r="B146" s="28" t="s">
        <v>99</v>
      </c>
      <c r="C146" s="17" t="s">
        <v>88</v>
      </c>
      <c r="D146" s="18">
        <f>SUMIFS('2013Figures'!$J:$J,'2013Figures'!$C:$C,$A146,'2013Figures'!$E:$E,$B$1)</f>
        <v>0</v>
      </c>
      <c r="E146" s="18">
        <f>SUMIFS('2013Figures'!$J:$J,'2013Figures'!$C:$C,$A146,'2013Figures'!$B:$B,"BrokerToCy",'2013Figures'!$G:$G,"E1",'2013Figures'!$E:$E,$B$1)</f>
        <v>0</v>
      </c>
      <c r="F146" s="18">
        <f>SUMIFS('2013Figures'!$J:$J,'2013Figures'!$C:$C,$A146,'2013Figures'!$B:$B,"BrokerToCy",'2013Figures'!$G:$G,"P1",'2013Figures'!$E:$E,$B$1)</f>
        <v>0</v>
      </c>
      <c r="G146" s="18">
        <f>SUMIFS('2013Figures'!$J:$J,'2013Figures'!$C:$C,$A146,'2013Figures'!$B:$B,"CyToBroker",'2013Figures'!$G:$G,"E1",'2013Figures'!$E:$E,$B$1)</f>
        <v>0</v>
      </c>
      <c r="H146" s="18">
        <f>SUMIFS('2013Figures'!$J:$J,'2013Figures'!$C:$C,$A146,'2013Figures'!$B:$B,"CyToBroker",'2013Figures'!$G:$G,"P1",'2013Figures'!$E:$E,$B$1)</f>
        <v>0</v>
      </c>
      <c r="I146" s="28"/>
      <c r="J146" s="17"/>
      <c r="K146" s="28"/>
      <c r="L146" s="50">
        <f>SUMIFS('2012Figures'!$J:$J,'2012Figures'!$C:$C,$A146,'2012Figures'!$E:$E,$B$1)</f>
        <v>0</v>
      </c>
      <c r="M146" s="50">
        <f>SUMIFS('2012Figures'!$J:$J,'2012Figures'!$C:$C,$A146,'2012Figures'!$B:$B,"BrokerToCy",'2012Figures'!$G:$G,"E1",'2012Figures'!$E:$E,$B$1)</f>
        <v>0</v>
      </c>
      <c r="N146" s="50">
        <f>SUMIFS('2012Figures'!$J:$J,'2012Figures'!$C:$C,$A146,'2012Figures'!$B:$B,"BrokerToCy",'2012Figures'!$G:$G,"P1",'2012Figures'!$E:$E,$B$1)</f>
        <v>0</v>
      </c>
      <c r="O146" s="50">
        <f>SUMIFS('2012Figures'!$J:$J,'2012Figures'!$C:$C,$A146,'2012Figures'!$B:$B,"CyToBroker",'2012Figures'!$G:$G,"E1",'2012Figures'!$E:$E,$B$1)</f>
        <v>0</v>
      </c>
      <c r="P146" s="50">
        <f>SUMIFS('2012Figures'!$J:$J,'2012Figures'!$C:$C,$A146,'2012Figures'!$B:$B,"CyToBroker",'2012Figures'!$G:$G,"P1",'2012Figures'!$E:$E,$B$1)</f>
        <v>0</v>
      </c>
      <c r="Q146" s="28"/>
      <c r="R146" s="46" t="str">
        <f t="shared" si="18"/>
        <v/>
      </c>
      <c r="S146" s="46" t="str">
        <f t="shared" si="18"/>
        <v/>
      </c>
      <c r="T146" s="46" t="str">
        <f t="shared" si="18"/>
        <v/>
      </c>
      <c r="U146" s="46" t="str">
        <f t="shared" si="18"/>
        <v/>
      </c>
      <c r="V146" s="46" t="str">
        <f t="shared" si="18"/>
        <v/>
      </c>
    </row>
    <row r="147" spans="1:22" x14ac:dyDescent="0.2">
      <c r="A147" s="1">
        <v>109</v>
      </c>
      <c r="B147" s="1" t="s">
        <v>99</v>
      </c>
      <c r="C147" s="8">
        <v>5</v>
      </c>
      <c r="D147" s="29">
        <f>SUMIFS('2013Figures'!$J:$J,'2013Figures'!$C:$C,$A147,'2013Figures'!$H:$H,$B147,'2013Figures'!$I:$I,$C147,'2013Figures'!$E:$E,$B$1)</f>
        <v>0</v>
      </c>
      <c r="E147" s="9">
        <f>SUMIFS('2013Figures'!$J:$J,'2013Figures'!$C:$C,$A147,'2013Figures'!$H:$H,$B147,'2013Figures'!$I:$I,$C147,'2013Figures'!$B:$B,"BrokerToCy",'2013Figures'!$G:$G,"E1",'2013Figures'!$E:$E,$B$1)</f>
        <v>0</v>
      </c>
      <c r="F147" s="9">
        <f>SUMIFS('2013Figures'!$J:$J,'2013Figures'!$C:$C,$A147,'2013Figures'!$H:$H,$B147,'2013Figures'!$I:$I,$C147,'2013Figures'!$B:$B,"BrokerToCy",'2013Figures'!$G:$G,"P1",'2013Figures'!$E:$E,$B$1)</f>
        <v>0</v>
      </c>
      <c r="G147" s="9">
        <f>SUMIFS('2013Figures'!$J:$J,'2013Figures'!$C:$C,$A147,'2013Figures'!$H:$H,$B147,'2013Figures'!$I:$I,$C147,'2013Figures'!$B:$B,"CyToBroker",'2013Figures'!$G:$G,"E1",'2013Figures'!$E:$E,$B$1)</f>
        <v>0</v>
      </c>
      <c r="H147" s="9">
        <f>SUMIFS('2013Figures'!$J:$J,'2013Figures'!$C:$C,$A147,'2013Figures'!$H:$H,$B147,'2013Figures'!$I:$I,$C147,'2013Figures'!$B:$B,"CyToBroker",'2013Figures'!$G:$G,"P1",'2013Figures'!$E:$E,$B$1)</f>
        <v>0</v>
      </c>
      <c r="L147" s="42">
        <f>SUMIFS('2012Figures'!$J:$J,'2012Figures'!$C:$C,$A147,'2012Figures'!$H:$H,$B147,'2012Figures'!$I:$I,$C147,'2012Figures'!$E:$E,$B$1)</f>
        <v>0</v>
      </c>
      <c r="M147" s="52">
        <f>SUMIFS('2012Figures'!$J:$J,'2012Figures'!$C:$C,$A147,'2012Figures'!$H:$H,$B147,'2012Figures'!$I:$I,$C147,'2012Figures'!$B:$B,"BrokerToCy",'2012Figures'!$G:$G,"E1",'2012Figures'!$E:$E,$B$1)</f>
        <v>0</v>
      </c>
      <c r="N147" s="52">
        <f>SUMIFS('2012Figures'!$J:$J,'2012Figures'!$C:$C,$A147,'2012Figures'!$H:$H,$B147,'2012Figures'!$I:$I,$C147,'2012Figures'!$B:$B,"BrokerToCy",'2012Figures'!$G:$G,"P1",'2012Figures'!$E:$E,$B$1)</f>
        <v>0</v>
      </c>
      <c r="O147" s="52">
        <f>SUMIFS('2012Figures'!$J:$J,'2012Figures'!$C:$C,$A147,'2012Figures'!$H:$H,$B147,'2012Figures'!$I:$I,$C147,'2012Figures'!$B:$B,"CyToBroker",'2012Figures'!$G:$G,"E1",'2012Figures'!$E:$E,$B$1)</f>
        <v>0</v>
      </c>
      <c r="P147" s="52">
        <f>SUMIFS('2012Figures'!$J:$J,'2012Figures'!$C:$C,$A147,'2012Figures'!$H:$H,$B147,'2012Figures'!$I:$I,$C147,'2012Figures'!$B:$B,"CyToBroker",'2012Figures'!$G:$G,"P1",'2012Figures'!$E:$E,$B$1)</f>
        <v>0</v>
      </c>
      <c r="R147" s="46" t="str">
        <f t="shared" si="18"/>
        <v/>
      </c>
      <c r="S147" s="46" t="str">
        <f t="shared" si="18"/>
        <v/>
      </c>
      <c r="T147" s="46" t="str">
        <f t="shared" si="18"/>
        <v/>
      </c>
      <c r="U147" s="46" t="str">
        <f t="shared" si="18"/>
        <v/>
      </c>
      <c r="V147" s="46" t="str">
        <f t="shared" si="18"/>
        <v/>
      </c>
    </row>
    <row r="148" spans="1:22" x14ac:dyDescent="0.2">
      <c r="A148" s="1">
        <v>109</v>
      </c>
      <c r="B148" s="1" t="s">
        <v>99</v>
      </c>
      <c r="C148" s="8">
        <v>4</v>
      </c>
      <c r="D148" s="29">
        <f>SUMIFS('2013Figures'!$J:$J,'2013Figures'!$C:$C,$A148,'2013Figures'!$H:$H,$B148,'2013Figures'!$I:$I,$C148,'2013Figures'!$E:$E,$B$1)</f>
        <v>0</v>
      </c>
      <c r="E148" s="9">
        <f>SUMIFS('2013Figures'!$J:$J,'2013Figures'!$C:$C,$A148,'2013Figures'!$H:$H,$B148,'2013Figures'!$I:$I,$C148,'2013Figures'!$B:$B,"BrokerToCy",'2013Figures'!$G:$G,"E1",'2013Figures'!$E:$E,$B$1)</f>
        <v>0</v>
      </c>
      <c r="F148" s="9">
        <f>SUMIFS('2013Figures'!$J:$J,'2013Figures'!$C:$C,$A148,'2013Figures'!$H:$H,$B148,'2013Figures'!$I:$I,$C148,'2013Figures'!$B:$B,"BrokerToCy",'2013Figures'!$G:$G,"P1",'2013Figures'!$E:$E,$B$1)</f>
        <v>0</v>
      </c>
      <c r="G148" s="9">
        <f>SUMIFS('2013Figures'!$J:$J,'2013Figures'!$C:$C,$A148,'2013Figures'!$H:$H,$B148,'2013Figures'!$I:$I,$C148,'2013Figures'!$B:$B,"CyToBroker",'2013Figures'!$G:$G,"E1",'2013Figures'!$E:$E,$B$1)</f>
        <v>0</v>
      </c>
      <c r="H148" s="9">
        <f>SUMIFS('2013Figures'!$J:$J,'2013Figures'!$C:$C,$A148,'2013Figures'!$H:$H,$B148,'2013Figures'!$I:$I,$C148,'2013Figures'!$B:$B,"CyToBroker",'2013Figures'!$G:$G,"P1",'2013Figures'!$E:$E,$B$1)</f>
        <v>0</v>
      </c>
      <c r="J148" s="8">
        <v>201501</v>
      </c>
      <c r="L148" s="42">
        <f>SUMIFS('2012Figures'!$J:$J,'2012Figures'!$C:$C,$A148,'2012Figures'!$H:$H,$B148,'2012Figures'!$I:$I,$C148,'2012Figures'!$E:$E,$B$1)</f>
        <v>0</v>
      </c>
      <c r="M148" s="52">
        <f>SUMIFS('2012Figures'!$J:$J,'2012Figures'!$C:$C,$A148,'2012Figures'!$H:$H,$B148,'2012Figures'!$I:$I,$C148,'2012Figures'!$B:$B,"BrokerToCy",'2012Figures'!$G:$G,"E1",'2012Figures'!$E:$E,$B$1)</f>
        <v>0</v>
      </c>
      <c r="N148" s="52">
        <f>SUMIFS('2012Figures'!$J:$J,'2012Figures'!$C:$C,$A148,'2012Figures'!$H:$H,$B148,'2012Figures'!$I:$I,$C148,'2012Figures'!$B:$B,"BrokerToCy",'2012Figures'!$G:$G,"P1",'2012Figures'!$E:$E,$B$1)</f>
        <v>0</v>
      </c>
      <c r="O148" s="52">
        <f>SUMIFS('2012Figures'!$J:$J,'2012Figures'!$C:$C,$A148,'2012Figures'!$H:$H,$B148,'2012Figures'!$I:$I,$C148,'2012Figures'!$B:$B,"CyToBroker",'2012Figures'!$G:$G,"E1",'2012Figures'!$E:$E,$B$1)</f>
        <v>0</v>
      </c>
      <c r="P148" s="52">
        <f>SUMIFS('2012Figures'!$J:$J,'2012Figures'!$C:$C,$A148,'2012Figures'!$H:$H,$B148,'2012Figures'!$I:$I,$C148,'2012Figures'!$B:$B,"CyToBroker",'2012Figures'!$G:$G,"P1",'2012Figures'!$E:$E,$B$1)</f>
        <v>0</v>
      </c>
      <c r="R148" s="46" t="str">
        <f t="shared" si="18"/>
        <v/>
      </c>
      <c r="S148" s="46" t="str">
        <f t="shared" si="18"/>
        <v/>
      </c>
      <c r="T148" s="46" t="str">
        <f t="shared" si="18"/>
        <v/>
      </c>
      <c r="U148" s="46" t="str">
        <f t="shared" si="18"/>
        <v/>
      </c>
      <c r="V148" s="46" t="str">
        <f t="shared" si="18"/>
        <v/>
      </c>
    </row>
    <row r="149" spans="1:22" x14ac:dyDescent="0.2">
      <c r="A149" s="1">
        <v>109</v>
      </c>
      <c r="B149" s="1" t="s">
        <v>99</v>
      </c>
      <c r="C149" s="8">
        <v>3</v>
      </c>
      <c r="D149" s="29">
        <f>SUMIFS('2013Figures'!$J:$J,'2013Figures'!$C:$C,$A149,'2013Figures'!$H:$H,$B149,'2013Figures'!$I:$I,$C149,'2013Figures'!$E:$E,$B$1)</f>
        <v>0</v>
      </c>
      <c r="E149" s="9">
        <f>SUMIFS('2013Figures'!$J:$J,'2013Figures'!$C:$C,$A149,'2013Figures'!$H:$H,$B149,'2013Figures'!$I:$I,$C149,'2013Figures'!$B:$B,"BrokerToCy",'2013Figures'!$G:$G,"E1",'2013Figures'!$E:$E,$B$1)</f>
        <v>0</v>
      </c>
      <c r="F149" s="9">
        <f>SUMIFS('2013Figures'!$J:$J,'2013Figures'!$C:$C,$A149,'2013Figures'!$H:$H,$B149,'2013Figures'!$I:$I,$C149,'2013Figures'!$B:$B,"BrokerToCy",'2013Figures'!$G:$G,"P1",'2013Figures'!$E:$E,$B$1)</f>
        <v>0</v>
      </c>
      <c r="G149" s="9">
        <f>SUMIFS('2013Figures'!$J:$J,'2013Figures'!$C:$C,$A149,'2013Figures'!$H:$H,$B149,'2013Figures'!$I:$I,$C149,'2013Figures'!$B:$B,"CyToBroker",'2013Figures'!$G:$G,"E1",'2013Figures'!$E:$E,$B$1)</f>
        <v>0</v>
      </c>
      <c r="H149" s="9">
        <f>SUMIFS('2013Figures'!$J:$J,'2013Figures'!$C:$C,$A149,'2013Figures'!$H:$H,$B149,'2013Figures'!$I:$I,$C149,'2013Figures'!$B:$B,"CyToBroker",'2013Figures'!$G:$G,"P1",'2013Figures'!$E:$E,$B$1)</f>
        <v>0</v>
      </c>
      <c r="J149" s="8">
        <v>201401</v>
      </c>
      <c r="L149" s="42">
        <f>SUMIFS('2012Figures'!$J:$J,'2012Figures'!$C:$C,$A149,'2012Figures'!$H:$H,$B149,'2012Figures'!$I:$I,$C149,'2012Figures'!$E:$E,$B$1)</f>
        <v>0</v>
      </c>
      <c r="M149" s="52">
        <f>SUMIFS('2012Figures'!$J:$J,'2012Figures'!$C:$C,$A149,'2012Figures'!$H:$H,$B149,'2012Figures'!$I:$I,$C149,'2012Figures'!$B:$B,"BrokerToCy",'2012Figures'!$G:$G,"E1",'2012Figures'!$E:$E,$B$1)</f>
        <v>0</v>
      </c>
      <c r="N149" s="52">
        <f>SUMIFS('2012Figures'!$J:$J,'2012Figures'!$C:$C,$A149,'2012Figures'!$H:$H,$B149,'2012Figures'!$I:$I,$C149,'2012Figures'!$B:$B,"BrokerToCy",'2012Figures'!$G:$G,"P1",'2012Figures'!$E:$E,$B$1)</f>
        <v>0</v>
      </c>
      <c r="O149" s="52">
        <f>SUMIFS('2012Figures'!$J:$J,'2012Figures'!$C:$C,$A149,'2012Figures'!$H:$H,$B149,'2012Figures'!$I:$I,$C149,'2012Figures'!$B:$B,"CyToBroker",'2012Figures'!$G:$G,"E1",'2012Figures'!$E:$E,$B$1)</f>
        <v>0</v>
      </c>
      <c r="P149" s="52">
        <f>SUMIFS('2012Figures'!$J:$J,'2012Figures'!$C:$C,$A149,'2012Figures'!$H:$H,$B149,'2012Figures'!$I:$I,$C149,'2012Figures'!$B:$B,"CyToBroker",'2012Figures'!$G:$G,"P1",'2012Figures'!$E:$E,$B$1)</f>
        <v>0</v>
      </c>
      <c r="R149" s="46" t="str">
        <f t="shared" si="18"/>
        <v/>
      </c>
      <c r="S149" s="46" t="str">
        <f t="shared" si="18"/>
        <v/>
      </c>
      <c r="T149" s="46" t="str">
        <f t="shared" si="18"/>
        <v/>
      </c>
      <c r="U149" s="46" t="str">
        <f t="shared" si="18"/>
        <v/>
      </c>
      <c r="V149" s="46" t="str">
        <f t="shared" si="18"/>
        <v/>
      </c>
    </row>
    <row r="150" spans="1:22" x14ac:dyDescent="0.2">
      <c r="A150" s="1">
        <v>109</v>
      </c>
      <c r="B150" s="1" t="s">
        <v>99</v>
      </c>
      <c r="C150" s="8">
        <v>2</v>
      </c>
      <c r="D150" s="29">
        <f>SUMIFS('2013Figures'!$J:$J,'2013Figures'!$C:$C,$A150,'2013Figures'!$H:$H,$B150,'2013Figures'!$I:$I,$C150,'2013Figures'!$E:$E,$B$1)</f>
        <v>0</v>
      </c>
      <c r="E150" s="9">
        <f>SUMIFS('2013Figures'!$J:$J,'2013Figures'!$C:$C,$A150,'2013Figures'!$H:$H,$B150,'2013Figures'!$I:$I,$C150,'2013Figures'!$B:$B,"BrokerToCy",'2013Figures'!$G:$G,"E1",'2013Figures'!$E:$E,$B$1)</f>
        <v>0</v>
      </c>
      <c r="F150" s="9">
        <f>SUMIFS('2013Figures'!$J:$J,'2013Figures'!$C:$C,$A150,'2013Figures'!$H:$H,$B150,'2013Figures'!$I:$I,$C150,'2013Figures'!$B:$B,"BrokerToCy",'2013Figures'!$G:$G,"P1",'2013Figures'!$E:$E,$B$1)</f>
        <v>0</v>
      </c>
      <c r="G150" s="9">
        <f>SUMIFS('2013Figures'!$J:$J,'2013Figures'!$C:$C,$A150,'2013Figures'!$H:$H,$B150,'2013Figures'!$I:$I,$C150,'2013Figures'!$B:$B,"CyToBroker",'2013Figures'!$G:$G,"E1",'2013Figures'!$E:$E,$B$1)</f>
        <v>0</v>
      </c>
      <c r="H150" s="9">
        <f>SUMIFS('2013Figures'!$J:$J,'2013Figures'!$C:$C,$A150,'2013Figures'!$H:$H,$B150,'2013Figures'!$I:$I,$C150,'2013Figures'!$B:$B,"CyToBroker",'2013Figures'!$G:$G,"P1",'2013Figures'!$E:$E,$B$1)</f>
        <v>0</v>
      </c>
      <c r="I150" s="30"/>
      <c r="J150" s="31">
        <v>201301</v>
      </c>
      <c r="K150" s="30"/>
      <c r="L150" s="42">
        <f>SUMIFS('2012Figures'!$J:$J,'2012Figures'!$C:$C,$A150,'2012Figures'!$H:$H,$B150,'2012Figures'!$I:$I,$C150,'2012Figures'!$E:$E,$B$1)</f>
        <v>0</v>
      </c>
      <c r="M150" s="52">
        <f>SUMIFS('2012Figures'!$J:$J,'2012Figures'!$C:$C,$A150,'2012Figures'!$H:$H,$B150,'2012Figures'!$I:$I,$C150,'2012Figures'!$B:$B,"BrokerToCy",'2012Figures'!$G:$G,"E1",'2012Figures'!$E:$E,$B$1)</f>
        <v>0</v>
      </c>
      <c r="N150" s="52">
        <f>SUMIFS('2012Figures'!$J:$J,'2012Figures'!$C:$C,$A150,'2012Figures'!$H:$H,$B150,'2012Figures'!$I:$I,$C150,'2012Figures'!$B:$B,"BrokerToCy",'2012Figures'!$G:$G,"P1",'2012Figures'!$E:$E,$B$1)</f>
        <v>0</v>
      </c>
      <c r="O150" s="52">
        <f>SUMIFS('2012Figures'!$J:$J,'2012Figures'!$C:$C,$A150,'2012Figures'!$H:$H,$B150,'2012Figures'!$I:$I,$C150,'2012Figures'!$B:$B,"CyToBroker",'2012Figures'!$G:$G,"E1",'2012Figures'!$E:$E,$B$1)</f>
        <v>0</v>
      </c>
      <c r="P150" s="52">
        <f>SUMIFS('2012Figures'!$J:$J,'2012Figures'!$C:$C,$A150,'2012Figures'!$H:$H,$B150,'2012Figures'!$I:$I,$C150,'2012Figures'!$B:$B,"CyToBroker",'2012Figures'!$G:$G,"P1",'2012Figures'!$E:$E,$B$1)</f>
        <v>0</v>
      </c>
      <c r="Q150" s="30"/>
      <c r="R150" s="46" t="str">
        <f t="shared" si="18"/>
        <v/>
      </c>
      <c r="S150" s="46" t="str">
        <f t="shared" si="18"/>
        <v/>
      </c>
      <c r="T150" s="46" t="str">
        <f t="shared" si="18"/>
        <v/>
      </c>
      <c r="U150" s="46" t="str">
        <f t="shared" si="18"/>
        <v/>
      </c>
      <c r="V150" s="46" t="str">
        <f t="shared" si="18"/>
        <v/>
      </c>
    </row>
    <row r="151" spans="1:22" x14ac:dyDescent="0.2">
      <c r="A151" s="1">
        <v>109</v>
      </c>
      <c r="B151" s="1" t="s">
        <v>99</v>
      </c>
      <c r="C151" s="8">
        <v>1</v>
      </c>
      <c r="D151" s="29">
        <f>SUMIFS('2013Figures'!$J:$J,'2013Figures'!$C:$C,$A151,'2013Figures'!$H:$H,$B151,'2013Figures'!$I:$I,$C151,'2013Figures'!$E:$E,$B$1)</f>
        <v>0</v>
      </c>
      <c r="E151" s="9">
        <f>SUMIFS('2013Figures'!$J:$J,'2013Figures'!$C:$C,$A151,'2013Figures'!$H:$H,$B151,'2013Figures'!$I:$I,$C151,'2013Figures'!$B:$B,"BrokerToCy",'2013Figures'!$G:$G,"E1",'2013Figures'!$E:$E,$B$1)</f>
        <v>0</v>
      </c>
      <c r="F151" s="9">
        <f>SUMIFS('2013Figures'!$J:$J,'2013Figures'!$C:$C,$A151,'2013Figures'!$H:$H,$B151,'2013Figures'!$I:$I,$C151,'2013Figures'!$B:$B,"BrokerToCy",'2013Figures'!$G:$G,"P1",'2013Figures'!$E:$E,$B$1)</f>
        <v>0</v>
      </c>
      <c r="G151" s="9">
        <f>SUMIFS('2013Figures'!$J:$J,'2013Figures'!$C:$C,$A151,'2013Figures'!$H:$H,$B151,'2013Figures'!$I:$I,$C151,'2013Figures'!$B:$B,"CyToBroker",'2013Figures'!$G:$G,"E1",'2013Figures'!$E:$E,$B$1)</f>
        <v>0</v>
      </c>
      <c r="H151" s="9">
        <f>SUMIFS('2013Figures'!$J:$J,'2013Figures'!$C:$C,$A151,'2013Figures'!$H:$H,$B151,'2013Figures'!$I:$I,$C151,'2013Figures'!$B:$B,"CyToBroker",'2013Figures'!$G:$G,"P1",'2013Figures'!$E:$E,$B$1)</f>
        <v>0</v>
      </c>
      <c r="J151" s="8">
        <v>201201</v>
      </c>
      <c r="L151" s="42">
        <f>SUMIFS('2012Figures'!$J:$J,'2012Figures'!$C:$C,$A151,'2012Figures'!$H:$H,$B151,'2012Figures'!$I:$I,$C151,'2012Figures'!$E:$E,$B$1)</f>
        <v>0</v>
      </c>
      <c r="M151" s="52">
        <f>SUMIFS('2012Figures'!$J:$J,'2012Figures'!$C:$C,$A151,'2012Figures'!$H:$H,$B151,'2012Figures'!$I:$I,$C151,'2012Figures'!$B:$B,"BrokerToCy",'2012Figures'!$G:$G,"E1",'2012Figures'!$E:$E,$B$1)</f>
        <v>0</v>
      </c>
      <c r="N151" s="52">
        <f>SUMIFS('2012Figures'!$J:$J,'2012Figures'!$C:$C,$A151,'2012Figures'!$H:$H,$B151,'2012Figures'!$I:$I,$C151,'2012Figures'!$B:$B,"BrokerToCy",'2012Figures'!$G:$G,"P1",'2012Figures'!$E:$E,$B$1)</f>
        <v>0</v>
      </c>
      <c r="O151" s="52">
        <f>SUMIFS('2012Figures'!$J:$J,'2012Figures'!$C:$C,$A151,'2012Figures'!$H:$H,$B151,'2012Figures'!$I:$I,$C151,'2012Figures'!$B:$B,"CyToBroker",'2012Figures'!$G:$G,"E1",'2012Figures'!$E:$E,$B$1)</f>
        <v>0</v>
      </c>
      <c r="P151" s="52">
        <f>SUMIFS('2012Figures'!$J:$J,'2012Figures'!$C:$C,$A151,'2012Figures'!$H:$H,$B151,'2012Figures'!$I:$I,$C151,'2012Figures'!$B:$B,"CyToBroker",'2012Figures'!$G:$G,"P1",'2012Figures'!$E:$E,$B$1)</f>
        <v>0</v>
      </c>
      <c r="R151" s="46" t="str">
        <f t="shared" ref="R151:V214" si="23">IF(L151=0,"",ROUND(D151/L151-1,2))</f>
        <v/>
      </c>
      <c r="S151" s="46" t="str">
        <f t="shared" si="23"/>
        <v/>
      </c>
      <c r="T151" s="46" t="str">
        <f t="shared" si="23"/>
        <v/>
      </c>
      <c r="U151" s="46" t="str">
        <f t="shared" si="23"/>
        <v/>
      </c>
      <c r="V151" s="46" t="str">
        <f t="shared" si="23"/>
        <v/>
      </c>
    </row>
    <row r="152" spans="1:22" x14ac:dyDescent="0.2">
      <c r="A152" s="1">
        <v>109</v>
      </c>
      <c r="B152" s="1" t="s">
        <v>99</v>
      </c>
      <c r="D152" s="29">
        <f>SUMIFS('2013Figures'!$J:$J,'2013Figures'!$C:$C,$A152,'2013Figures'!$I:$I,"",'2013Figures'!$E:$E,$B$1)</f>
        <v>0</v>
      </c>
      <c r="E152" s="9">
        <f>SUMIFS('2013Figures'!$J:$J,'2013Figures'!$C:$C,$A152,'2013Figures'!$I:$I,"",'2013Figures'!$B:$B,"BrokerToCy",'2013Figures'!$G:$G,"E1",'2013Figures'!$E:$E,$B$1)</f>
        <v>0</v>
      </c>
      <c r="F152" s="9">
        <f>SUMIFS('2013Figures'!$J:$J,'2013Figures'!$C:$C,$A152,'2013Figures'!$I:$I,"",'2013Figures'!$B:$B,"BrokerToCy",'2013Figures'!$G:$G,"P1",'2013Figures'!$E:$E,$B$1)</f>
        <v>0</v>
      </c>
      <c r="G152" s="9">
        <f>SUMIFS('2013Figures'!$J:$J,'2013Figures'!$C:$C,$A152,'2013Figures'!$I:$I,"",'2013Figures'!$B:$B,"CyToBroker",'2013Figures'!$G:$G,"E1",'2013Figures'!$E:$E,$B$1)</f>
        <v>0</v>
      </c>
      <c r="H152" s="9">
        <f>SUMIFS('2013Figures'!$J:$J,'2013Figures'!$C:$C,$A152,'2013Figures'!$I:$I,"",'2013Figures'!$B:$B,"CyToBroker",'2013Figures'!$G:$G,"P1",'2013Figures'!$E:$E,$B$1)</f>
        <v>0</v>
      </c>
      <c r="J152" s="8" t="s">
        <v>131</v>
      </c>
      <c r="L152" s="42">
        <f>SUMIFS('2012Figures'!$J:$J,'2012Figures'!$C:$C,$A152,'2012Figures'!$I:$I,"",'2012Figures'!$E:$E,$B$1)</f>
        <v>0</v>
      </c>
      <c r="M152" s="52">
        <f>SUMIFS('2012Figures'!$J:$J,'2012Figures'!$C:$C,$A152,'2012Figures'!$I:$I,"",'2012Figures'!$B:$B,"BrokerToCy",'2012Figures'!$G:$G,"E1",'2012Figures'!$E:$E,$B$1)</f>
        <v>0</v>
      </c>
      <c r="N152" s="52">
        <f>SUMIFS('2012Figures'!$J:$J,'2012Figures'!$C:$C,$A152,'2012Figures'!$I:$I,"",'2012Figures'!$B:$B,"BrokerToCy",'2012Figures'!$G:$G,"P1",'2012Figures'!$E:$E,$B$1)</f>
        <v>0</v>
      </c>
      <c r="O152" s="52">
        <f>SUMIFS('2012Figures'!$J:$J,'2012Figures'!$C:$C,$A152,'2012Figures'!$I:$I,"",'2012Figures'!$B:$B,"CyToBroker",'2012Figures'!$G:$G,"E1",'2012Figures'!$E:$E,$B$1)</f>
        <v>0</v>
      </c>
      <c r="P152" s="52">
        <f>SUMIFS('2012Figures'!$J:$J,'2012Figures'!$C:$C,$A152,'2012Figures'!$I:$I,"",'2012Figures'!$B:$B,"CyToBroker",'2012Figures'!$G:$G,"P1",'2012Figures'!$E:$E,$B$1)</f>
        <v>0</v>
      </c>
      <c r="R152" s="46" t="str">
        <f t="shared" si="23"/>
        <v/>
      </c>
      <c r="S152" s="46" t="str">
        <f t="shared" si="23"/>
        <v/>
      </c>
      <c r="T152" s="46" t="str">
        <f t="shared" si="23"/>
        <v/>
      </c>
      <c r="U152" s="46" t="str">
        <f t="shared" si="23"/>
        <v/>
      </c>
      <c r="V152" s="46" t="str">
        <f t="shared" si="23"/>
        <v/>
      </c>
    </row>
    <row r="153" spans="1:22" x14ac:dyDescent="0.2">
      <c r="A153" s="21"/>
      <c r="B153" s="21" t="s">
        <v>92</v>
      </c>
      <c r="C153" s="22"/>
      <c r="D153" s="23">
        <f>SUM(E153:H153)</f>
        <v>0</v>
      </c>
      <c r="E153" s="23">
        <f>SUM(E147:E152)</f>
        <v>0</v>
      </c>
      <c r="F153" s="23">
        <f>SUM(F147:F152)</f>
        <v>0</v>
      </c>
      <c r="G153" s="23">
        <f>SUM(G147:G152)</f>
        <v>0</v>
      </c>
      <c r="H153" s="23">
        <f>SUM(H147:H152)</f>
        <v>0</v>
      </c>
      <c r="I153" s="21"/>
      <c r="J153" s="22"/>
      <c r="K153" s="21"/>
      <c r="L153" s="43">
        <f>SUM(M153:P153)</f>
        <v>0</v>
      </c>
      <c r="M153" s="43">
        <f>SUM(M147:M152)</f>
        <v>0</v>
      </c>
      <c r="N153" s="43">
        <f>SUM(N147:N152)</f>
        <v>0</v>
      </c>
      <c r="O153" s="43">
        <f>SUM(O147:O152)</f>
        <v>0</v>
      </c>
      <c r="P153" s="43">
        <f>SUM(P147:P152)</f>
        <v>0</v>
      </c>
      <c r="Q153" s="21"/>
      <c r="R153" s="21"/>
      <c r="S153" s="21"/>
      <c r="T153" s="21"/>
      <c r="U153" s="21"/>
      <c r="V153" s="21"/>
    </row>
    <row r="154" spans="1:22" x14ac:dyDescent="0.2">
      <c r="A154" s="28">
        <v>114</v>
      </c>
      <c r="B154" s="28" t="s">
        <v>62</v>
      </c>
      <c r="C154" s="17" t="s">
        <v>88</v>
      </c>
      <c r="D154" s="18">
        <f>SUMIFS('2013Figures'!$J:$J,'2013Figures'!$C:$C,$A154,'2013Figures'!$E:$E,$B$1)</f>
        <v>11951</v>
      </c>
      <c r="E154" s="18">
        <f>SUMIFS('2013Figures'!$J:$J,'2013Figures'!$C:$C,$A154,'2013Figures'!$B:$B,"BrokerToCy",'2013Figures'!$G:$G,"E1",'2013Figures'!$E:$E,$B$1)</f>
        <v>0</v>
      </c>
      <c r="F154" s="18">
        <f>SUMIFS('2013Figures'!$J:$J,'2013Figures'!$C:$C,$A154,'2013Figures'!$B:$B,"BrokerToCy",'2013Figures'!$G:$G,"P1",'2013Figures'!$E:$E,$B$1)</f>
        <v>0</v>
      </c>
      <c r="G154" s="18">
        <f>SUMIFS('2013Figures'!$J:$J,'2013Figures'!$C:$C,$A154,'2013Figures'!$B:$B,"CyToBroker",'2013Figures'!$G:$G,"E1",'2013Figures'!$E:$E,$B$1)</f>
        <v>11951</v>
      </c>
      <c r="H154" s="18">
        <f>SUMIFS('2013Figures'!$J:$J,'2013Figures'!$C:$C,$A154,'2013Figures'!$B:$B,"CyToBroker",'2013Figures'!$G:$G,"P1",'2013Figures'!$E:$E,$B$1)</f>
        <v>0</v>
      </c>
      <c r="I154" s="28"/>
      <c r="J154" s="17"/>
      <c r="K154" s="28"/>
      <c r="L154" s="50">
        <f>SUMIFS('2012Figures'!$J:$J,'2012Figures'!$C:$C,$A154,'2012Figures'!$E:$E,$B$1)</f>
        <v>14401</v>
      </c>
      <c r="M154" s="50">
        <f>SUMIFS('2012Figures'!$J:$J,'2012Figures'!$C:$C,$A154,'2012Figures'!$B:$B,"BrokerToCy",'2012Figures'!$G:$G,"E1",'2012Figures'!$E:$E,$B$1)</f>
        <v>0</v>
      </c>
      <c r="N154" s="50">
        <f>SUMIFS('2012Figures'!$J:$J,'2012Figures'!$C:$C,$A154,'2012Figures'!$B:$B,"BrokerToCy",'2012Figures'!$G:$G,"P1",'2012Figures'!$E:$E,$B$1)</f>
        <v>0</v>
      </c>
      <c r="O154" s="50">
        <f>SUMIFS('2012Figures'!$J:$J,'2012Figures'!$C:$C,$A154,'2012Figures'!$B:$B,"CyToBroker",'2012Figures'!$G:$G,"E1",'2012Figures'!$E:$E,$B$1)</f>
        <v>14401</v>
      </c>
      <c r="P154" s="50">
        <f>SUMIFS('2012Figures'!$J:$J,'2012Figures'!$C:$C,$A154,'2012Figures'!$B:$B,"CyToBroker",'2012Figures'!$G:$G,"P1",'2012Figures'!$E:$E,$B$1)</f>
        <v>0</v>
      </c>
      <c r="Q154" s="28"/>
      <c r="R154" s="46">
        <f t="shared" si="23"/>
        <v>-0.17</v>
      </c>
      <c r="S154" s="46" t="str">
        <f t="shared" si="23"/>
        <v/>
      </c>
      <c r="T154" s="46" t="str">
        <f t="shared" si="23"/>
        <v/>
      </c>
      <c r="U154" s="46">
        <f t="shared" si="23"/>
        <v>-0.17</v>
      </c>
      <c r="V154" s="46" t="str">
        <f t="shared" si="23"/>
        <v/>
      </c>
    </row>
    <row r="155" spans="1:22" x14ac:dyDescent="0.2">
      <c r="A155" s="1">
        <v>114</v>
      </c>
      <c r="B155" s="1">
        <v>6</v>
      </c>
      <c r="C155" s="8">
        <v>6</v>
      </c>
      <c r="D155" s="29">
        <f>SUMIFS('2013Figures'!$J:$J,'2013Figures'!$C:$C,$A155,'2013Figures'!$H:$H,$B155,'2013Figures'!$I:$I,$C155,'2013Figures'!$E:$E,$B$1)</f>
        <v>0</v>
      </c>
      <c r="E155" s="9">
        <f>SUMIFS('2013Figures'!$J:$J,'2013Figures'!$C:$C,$A155,'2013Figures'!$H:$H,$B155,'2013Figures'!$I:$I,$C155,'2013Figures'!$B:$B,"BrokerToCy",'2013Figures'!$G:$G,"E1",'2013Figures'!$E:$E,$B$1)</f>
        <v>0</v>
      </c>
      <c r="F155" s="9">
        <f>SUMIFS('2013Figures'!$J:$J,'2013Figures'!$C:$C,$A155,'2013Figures'!$H:$H,$B155,'2013Figures'!$I:$I,$C155,'2013Figures'!$B:$B,"BrokerToCy",'2013Figures'!$G:$G,"P1",'2013Figures'!$E:$E,$B$1)</f>
        <v>0</v>
      </c>
      <c r="G155" s="9">
        <f>SUMIFS('2013Figures'!$J:$J,'2013Figures'!$C:$C,$A155,'2013Figures'!$H:$H,$B155,'2013Figures'!$I:$I,$C155,'2013Figures'!$B:$B,"CyToBroker",'2013Figures'!$G:$G,"E1",'2013Figures'!$E:$E,$B$1)</f>
        <v>0</v>
      </c>
      <c r="H155" s="9">
        <f>SUMIFS('2013Figures'!$J:$J,'2013Figures'!$C:$C,$A155,'2013Figures'!$H:$H,$B155,'2013Figures'!$I:$I,$C155,'2013Figures'!$B:$B,"CyToBroker",'2013Figures'!$G:$G,"P1",'2013Figures'!$E:$E,$B$1)</f>
        <v>0</v>
      </c>
      <c r="J155" s="8" t="s">
        <v>146</v>
      </c>
      <c r="L155" s="42">
        <f>SUMIFS('2012Figures'!$J:$J,'2012Figures'!$C:$C,$A155,'2012Figures'!$H:$H,$B155,'2012Figures'!$I:$I,$C155,'2012Figures'!$E:$E,$B$1)</f>
        <v>0</v>
      </c>
      <c r="M155" s="52">
        <f>SUMIFS('2012Figures'!$J:$J,'2012Figures'!$C:$C,$A155,'2012Figures'!$H:$H,$B155,'2012Figures'!$I:$I,$C155,'2012Figures'!$B:$B,"BrokerToCy",'2012Figures'!$G:$G,"E1",'2012Figures'!$E:$E,$B$1)</f>
        <v>0</v>
      </c>
      <c r="N155" s="52">
        <f>SUMIFS('2012Figures'!$J:$J,'2012Figures'!$C:$C,$A155,'2012Figures'!$H:$H,$B155,'2012Figures'!$I:$I,$C155,'2012Figures'!$B:$B,"BrokerToCy",'2012Figures'!$G:$G,"P1",'2012Figures'!$E:$E,$B$1)</f>
        <v>0</v>
      </c>
      <c r="O155" s="52">
        <f>SUMIFS('2012Figures'!$J:$J,'2012Figures'!$C:$C,$A155,'2012Figures'!$H:$H,$B155,'2012Figures'!$I:$I,$C155,'2012Figures'!$B:$B,"CyToBroker",'2012Figures'!$G:$G,"E1",'2012Figures'!$E:$E,$B$1)</f>
        <v>0</v>
      </c>
      <c r="P155" s="52">
        <f>SUMIFS('2012Figures'!$J:$J,'2012Figures'!$C:$C,$A155,'2012Figures'!$H:$H,$B155,'2012Figures'!$I:$I,$C155,'2012Figures'!$B:$B,"CyToBroker",'2012Figures'!$G:$G,"P1",'2012Figures'!$E:$E,$B$1)</f>
        <v>0</v>
      </c>
      <c r="R155" s="46" t="str">
        <f t="shared" si="23"/>
        <v/>
      </c>
      <c r="S155" s="46" t="str">
        <f t="shared" si="23"/>
        <v/>
      </c>
      <c r="T155" s="46" t="str">
        <f t="shared" si="23"/>
        <v/>
      </c>
      <c r="U155" s="46" t="str">
        <f t="shared" si="23"/>
        <v/>
      </c>
      <c r="V155" s="46" t="str">
        <f t="shared" si="23"/>
        <v/>
      </c>
    </row>
    <row r="156" spans="1:22" x14ac:dyDescent="0.2">
      <c r="A156" s="1">
        <v>114</v>
      </c>
      <c r="B156" s="1" t="s">
        <v>62</v>
      </c>
      <c r="C156" s="8">
        <v>11</v>
      </c>
      <c r="D156" s="29">
        <f>SUMIFS('2013Figures'!$J:$J,'2013Figures'!$C:$C,$A156,'2013Figures'!$H:$H,$B156,'2013Figures'!$I:$I,$C156,'2013Figures'!$E:$E,$B$1)</f>
        <v>0</v>
      </c>
      <c r="E156" s="9">
        <f>SUMIFS('2013Figures'!$J:$J,'2013Figures'!$C:$C,$A156,'2013Figures'!$H:$H,$B156,'2013Figures'!$I:$I,$C156,'2013Figures'!$B:$B,"BrokerToCy",'2013Figures'!$G:$G,"E1",'2013Figures'!$E:$E,$B$1)</f>
        <v>0</v>
      </c>
      <c r="F156" s="9">
        <f>SUMIFS('2013Figures'!$J:$J,'2013Figures'!$C:$C,$A156,'2013Figures'!$H:$H,$B156,'2013Figures'!$I:$I,$C156,'2013Figures'!$B:$B,"BrokerToCy",'2013Figures'!$G:$G,"P1",'2013Figures'!$E:$E,$B$1)</f>
        <v>0</v>
      </c>
      <c r="G156" s="9">
        <f>SUMIFS('2013Figures'!$J:$J,'2013Figures'!$C:$C,$A156,'2013Figures'!$H:$H,$B156,'2013Figures'!$I:$I,$C156,'2013Figures'!$B:$B,"CyToBroker",'2013Figures'!$G:$G,"E1",'2013Figures'!$E:$E,$B$1)</f>
        <v>0</v>
      </c>
      <c r="H156" s="9">
        <f>SUMIFS('2013Figures'!$J:$J,'2013Figures'!$C:$C,$A156,'2013Figures'!$H:$H,$B156,'2013Figures'!$I:$I,$C156,'2013Figures'!$B:$B,"CyToBroker",'2013Figures'!$G:$G,"P1",'2013Figures'!$E:$E,$B$1)</f>
        <v>0</v>
      </c>
      <c r="L156" s="42">
        <f>SUMIFS('2012Figures'!$J:$J,'2012Figures'!$C:$C,$A156,'2012Figures'!$H:$H,$B156,'2012Figures'!$I:$I,$C156,'2012Figures'!$E:$E,$B$1)</f>
        <v>0</v>
      </c>
      <c r="M156" s="52">
        <f>SUMIFS('2012Figures'!$J:$J,'2012Figures'!$C:$C,$A156,'2012Figures'!$H:$H,$B156,'2012Figures'!$I:$I,$C156,'2012Figures'!$B:$B,"BrokerToCy",'2012Figures'!$G:$G,"E1",'2012Figures'!$E:$E,$B$1)</f>
        <v>0</v>
      </c>
      <c r="N156" s="52">
        <f>SUMIFS('2012Figures'!$J:$J,'2012Figures'!$C:$C,$A156,'2012Figures'!$H:$H,$B156,'2012Figures'!$I:$I,$C156,'2012Figures'!$B:$B,"BrokerToCy",'2012Figures'!$G:$G,"P1",'2012Figures'!$E:$E,$B$1)</f>
        <v>0</v>
      </c>
      <c r="O156" s="52">
        <f>SUMIFS('2012Figures'!$J:$J,'2012Figures'!$C:$C,$A156,'2012Figures'!$H:$H,$B156,'2012Figures'!$I:$I,$C156,'2012Figures'!$B:$B,"CyToBroker",'2012Figures'!$G:$G,"E1",'2012Figures'!$E:$E,$B$1)</f>
        <v>0</v>
      </c>
      <c r="P156" s="52">
        <f>SUMIFS('2012Figures'!$J:$J,'2012Figures'!$C:$C,$A156,'2012Figures'!$H:$H,$B156,'2012Figures'!$I:$I,$C156,'2012Figures'!$B:$B,"CyToBroker",'2012Figures'!$G:$G,"P1",'2012Figures'!$E:$E,$B$1)</f>
        <v>0</v>
      </c>
      <c r="R156" s="46" t="str">
        <f t="shared" si="23"/>
        <v/>
      </c>
      <c r="S156" s="46" t="str">
        <f t="shared" si="23"/>
        <v/>
      </c>
      <c r="T156" s="46" t="str">
        <f t="shared" si="23"/>
        <v/>
      </c>
      <c r="U156" s="46" t="str">
        <f t="shared" si="23"/>
        <v/>
      </c>
      <c r="V156" s="46" t="str">
        <f t="shared" si="23"/>
        <v/>
      </c>
    </row>
    <row r="157" spans="1:22" x14ac:dyDescent="0.2">
      <c r="A157" s="1">
        <v>114</v>
      </c>
      <c r="B157" s="1" t="s">
        <v>62</v>
      </c>
      <c r="C157" s="8">
        <v>10</v>
      </c>
      <c r="D157" s="29">
        <f>SUMIFS('2013Figures'!$J:$J,'2013Figures'!$C:$C,$A157,'2013Figures'!$H:$H,$B157,'2013Figures'!$I:$I,$C157,'2013Figures'!$E:$E,$B$1)</f>
        <v>0</v>
      </c>
      <c r="E157" s="9">
        <f>SUMIFS('2013Figures'!$J:$J,'2013Figures'!$C:$C,$A157,'2013Figures'!$H:$H,$B157,'2013Figures'!$I:$I,$C157,'2013Figures'!$B:$B,"BrokerToCy",'2013Figures'!$G:$G,"E1",'2013Figures'!$E:$E,$B$1)</f>
        <v>0</v>
      </c>
      <c r="F157" s="9">
        <f>SUMIFS('2013Figures'!$J:$J,'2013Figures'!$C:$C,$A157,'2013Figures'!$H:$H,$B157,'2013Figures'!$I:$I,$C157,'2013Figures'!$B:$B,"BrokerToCy",'2013Figures'!$G:$G,"P1",'2013Figures'!$E:$E,$B$1)</f>
        <v>0</v>
      </c>
      <c r="G157" s="9">
        <f>SUMIFS('2013Figures'!$J:$J,'2013Figures'!$C:$C,$A157,'2013Figures'!$H:$H,$B157,'2013Figures'!$I:$I,$C157,'2013Figures'!$B:$B,"CyToBroker",'2013Figures'!$G:$G,"E1",'2013Figures'!$E:$E,$B$1)</f>
        <v>0</v>
      </c>
      <c r="H157" s="9">
        <f>SUMIFS('2013Figures'!$J:$J,'2013Figures'!$C:$C,$A157,'2013Figures'!$H:$H,$B157,'2013Figures'!$I:$I,$C157,'2013Figures'!$B:$B,"CyToBroker",'2013Figures'!$G:$G,"P1",'2013Figures'!$E:$E,$B$1)</f>
        <v>0</v>
      </c>
      <c r="J157" s="8">
        <v>201501</v>
      </c>
      <c r="L157" s="42">
        <f>SUMIFS('2012Figures'!$J:$J,'2012Figures'!$C:$C,$A157,'2012Figures'!$H:$H,$B157,'2012Figures'!$I:$I,$C157,'2012Figures'!$E:$E,$B$1)</f>
        <v>0</v>
      </c>
      <c r="M157" s="52">
        <f>SUMIFS('2012Figures'!$J:$J,'2012Figures'!$C:$C,$A157,'2012Figures'!$H:$H,$B157,'2012Figures'!$I:$I,$C157,'2012Figures'!$B:$B,"BrokerToCy",'2012Figures'!$G:$G,"E1",'2012Figures'!$E:$E,$B$1)</f>
        <v>0</v>
      </c>
      <c r="N157" s="52">
        <f>SUMIFS('2012Figures'!$J:$J,'2012Figures'!$C:$C,$A157,'2012Figures'!$H:$H,$B157,'2012Figures'!$I:$I,$C157,'2012Figures'!$B:$B,"BrokerToCy",'2012Figures'!$G:$G,"P1",'2012Figures'!$E:$E,$B$1)</f>
        <v>0</v>
      </c>
      <c r="O157" s="52">
        <f>SUMIFS('2012Figures'!$J:$J,'2012Figures'!$C:$C,$A157,'2012Figures'!$H:$H,$B157,'2012Figures'!$I:$I,$C157,'2012Figures'!$B:$B,"CyToBroker",'2012Figures'!$G:$G,"E1",'2012Figures'!$E:$E,$B$1)</f>
        <v>0</v>
      </c>
      <c r="P157" s="52">
        <f>SUMIFS('2012Figures'!$J:$J,'2012Figures'!$C:$C,$A157,'2012Figures'!$H:$H,$B157,'2012Figures'!$I:$I,$C157,'2012Figures'!$B:$B,"CyToBroker",'2012Figures'!$G:$G,"P1",'2012Figures'!$E:$E,$B$1)</f>
        <v>0</v>
      </c>
      <c r="R157" s="46" t="str">
        <f t="shared" si="23"/>
        <v/>
      </c>
      <c r="S157" s="46" t="str">
        <f t="shared" si="23"/>
        <v/>
      </c>
      <c r="T157" s="46" t="str">
        <f t="shared" si="23"/>
        <v/>
      </c>
      <c r="U157" s="46" t="str">
        <f t="shared" si="23"/>
        <v/>
      </c>
      <c r="V157" s="46" t="str">
        <f t="shared" si="23"/>
        <v/>
      </c>
    </row>
    <row r="158" spans="1:22" x14ac:dyDescent="0.2">
      <c r="A158" s="1">
        <v>114</v>
      </c>
      <c r="B158" s="1" t="s">
        <v>62</v>
      </c>
      <c r="C158" s="8">
        <v>9</v>
      </c>
      <c r="D158" s="29">
        <f>SUMIFS('2013Figures'!$J:$J,'2013Figures'!$C:$C,$A158,'2013Figures'!$H:$H,$B158,'2013Figures'!$I:$I,$C158,'2013Figures'!$E:$E,$B$1)</f>
        <v>0</v>
      </c>
      <c r="E158" s="9">
        <f>SUMIFS('2013Figures'!$J:$J,'2013Figures'!$C:$C,$A158,'2013Figures'!$H:$H,$B158,'2013Figures'!$I:$I,$C158,'2013Figures'!$B:$B,"BrokerToCy",'2013Figures'!$G:$G,"E1",'2013Figures'!$E:$E,$B$1)</f>
        <v>0</v>
      </c>
      <c r="F158" s="9">
        <f>SUMIFS('2013Figures'!$J:$J,'2013Figures'!$C:$C,$A158,'2013Figures'!$H:$H,$B158,'2013Figures'!$I:$I,$C158,'2013Figures'!$B:$B,"BrokerToCy",'2013Figures'!$G:$G,"P1",'2013Figures'!$E:$E,$B$1)</f>
        <v>0</v>
      </c>
      <c r="G158" s="9">
        <f>SUMIFS('2013Figures'!$J:$J,'2013Figures'!$C:$C,$A158,'2013Figures'!$H:$H,$B158,'2013Figures'!$I:$I,$C158,'2013Figures'!$B:$B,"CyToBroker",'2013Figures'!$G:$G,"E1",'2013Figures'!$E:$E,$B$1)</f>
        <v>0</v>
      </c>
      <c r="H158" s="9">
        <f>SUMIFS('2013Figures'!$J:$J,'2013Figures'!$C:$C,$A158,'2013Figures'!$H:$H,$B158,'2013Figures'!$I:$I,$C158,'2013Figures'!$B:$B,"CyToBroker",'2013Figures'!$G:$G,"P1",'2013Figures'!$E:$E,$B$1)</f>
        <v>0</v>
      </c>
      <c r="J158" s="8">
        <v>201401</v>
      </c>
      <c r="L158" s="42">
        <f>SUMIFS('2012Figures'!$J:$J,'2012Figures'!$C:$C,$A158,'2012Figures'!$H:$H,$B158,'2012Figures'!$I:$I,$C158,'2012Figures'!$E:$E,$B$1)</f>
        <v>0</v>
      </c>
      <c r="M158" s="52">
        <f>SUMIFS('2012Figures'!$J:$J,'2012Figures'!$C:$C,$A158,'2012Figures'!$H:$H,$B158,'2012Figures'!$I:$I,$C158,'2012Figures'!$B:$B,"BrokerToCy",'2012Figures'!$G:$G,"E1",'2012Figures'!$E:$E,$B$1)</f>
        <v>0</v>
      </c>
      <c r="N158" s="52">
        <f>SUMIFS('2012Figures'!$J:$J,'2012Figures'!$C:$C,$A158,'2012Figures'!$H:$H,$B158,'2012Figures'!$I:$I,$C158,'2012Figures'!$B:$B,"BrokerToCy",'2012Figures'!$G:$G,"P1",'2012Figures'!$E:$E,$B$1)</f>
        <v>0</v>
      </c>
      <c r="O158" s="52">
        <f>SUMIFS('2012Figures'!$J:$J,'2012Figures'!$C:$C,$A158,'2012Figures'!$H:$H,$B158,'2012Figures'!$I:$I,$C158,'2012Figures'!$B:$B,"CyToBroker",'2012Figures'!$G:$G,"E1",'2012Figures'!$E:$E,$B$1)</f>
        <v>0</v>
      </c>
      <c r="P158" s="52">
        <f>SUMIFS('2012Figures'!$J:$J,'2012Figures'!$C:$C,$A158,'2012Figures'!$H:$H,$B158,'2012Figures'!$I:$I,$C158,'2012Figures'!$B:$B,"CyToBroker",'2012Figures'!$G:$G,"P1",'2012Figures'!$E:$E,$B$1)</f>
        <v>0</v>
      </c>
      <c r="R158" s="46" t="str">
        <f t="shared" si="23"/>
        <v/>
      </c>
      <c r="S158" s="46" t="str">
        <f t="shared" si="23"/>
        <v/>
      </c>
      <c r="T158" s="46" t="str">
        <f t="shared" si="23"/>
        <v/>
      </c>
      <c r="U158" s="46" t="str">
        <f t="shared" si="23"/>
        <v/>
      </c>
      <c r="V158" s="46" t="str">
        <f t="shared" si="23"/>
        <v/>
      </c>
    </row>
    <row r="159" spans="1:22" x14ac:dyDescent="0.2">
      <c r="A159" s="1">
        <v>114</v>
      </c>
      <c r="B159" s="1" t="s">
        <v>62</v>
      </c>
      <c r="C159" s="8">
        <v>8</v>
      </c>
      <c r="D159" s="29">
        <f>SUMIFS('2013Figures'!$J:$J,'2013Figures'!$C:$C,$A159,'2013Figures'!$H:$H,$B159,'2013Figures'!$I:$I,$C159,'2013Figures'!$E:$E,$B$1)</f>
        <v>0</v>
      </c>
      <c r="E159" s="9">
        <f>SUMIFS('2013Figures'!$J:$J,'2013Figures'!$C:$C,$A159,'2013Figures'!$H:$H,$B159,'2013Figures'!$I:$I,$C159,'2013Figures'!$B:$B,"BrokerToCy",'2013Figures'!$G:$G,"E1",'2013Figures'!$E:$E,$B$1)</f>
        <v>0</v>
      </c>
      <c r="F159" s="9">
        <f>SUMIFS('2013Figures'!$J:$J,'2013Figures'!$C:$C,$A159,'2013Figures'!$H:$H,$B159,'2013Figures'!$I:$I,$C159,'2013Figures'!$B:$B,"BrokerToCy",'2013Figures'!$G:$G,"P1",'2013Figures'!$E:$E,$B$1)</f>
        <v>0</v>
      </c>
      <c r="G159" s="9">
        <f>SUMIFS('2013Figures'!$J:$J,'2013Figures'!$C:$C,$A159,'2013Figures'!$H:$H,$B159,'2013Figures'!$I:$I,$C159,'2013Figures'!$B:$B,"CyToBroker",'2013Figures'!$G:$G,"E1",'2013Figures'!$E:$E,$B$1)</f>
        <v>0</v>
      </c>
      <c r="H159" s="9">
        <f>SUMIFS('2013Figures'!$J:$J,'2013Figures'!$C:$C,$A159,'2013Figures'!$H:$H,$B159,'2013Figures'!$I:$I,$C159,'2013Figures'!$B:$B,"CyToBroker",'2013Figures'!$G:$G,"P1",'2013Figures'!$E:$E,$B$1)</f>
        <v>0</v>
      </c>
      <c r="I159" s="30"/>
      <c r="J159" s="31">
        <v>201301</v>
      </c>
      <c r="K159" s="30"/>
      <c r="L159" s="42">
        <f>SUMIFS('2012Figures'!$J:$J,'2012Figures'!$C:$C,$A159,'2012Figures'!$H:$H,$B159,'2012Figures'!$I:$I,$C159,'2012Figures'!$E:$E,$B$1)</f>
        <v>0</v>
      </c>
      <c r="M159" s="52">
        <f>SUMIFS('2012Figures'!$J:$J,'2012Figures'!$C:$C,$A159,'2012Figures'!$H:$H,$B159,'2012Figures'!$I:$I,$C159,'2012Figures'!$B:$B,"BrokerToCy",'2012Figures'!$G:$G,"E1",'2012Figures'!$E:$E,$B$1)</f>
        <v>0</v>
      </c>
      <c r="N159" s="52">
        <f>SUMIFS('2012Figures'!$J:$J,'2012Figures'!$C:$C,$A159,'2012Figures'!$H:$H,$B159,'2012Figures'!$I:$I,$C159,'2012Figures'!$B:$B,"BrokerToCy",'2012Figures'!$G:$G,"P1",'2012Figures'!$E:$E,$B$1)</f>
        <v>0</v>
      </c>
      <c r="O159" s="52">
        <f>SUMIFS('2012Figures'!$J:$J,'2012Figures'!$C:$C,$A159,'2012Figures'!$H:$H,$B159,'2012Figures'!$I:$I,$C159,'2012Figures'!$B:$B,"CyToBroker",'2012Figures'!$G:$G,"E1",'2012Figures'!$E:$E,$B$1)</f>
        <v>0</v>
      </c>
      <c r="P159" s="52">
        <f>SUMIFS('2012Figures'!$J:$J,'2012Figures'!$C:$C,$A159,'2012Figures'!$H:$H,$B159,'2012Figures'!$I:$I,$C159,'2012Figures'!$B:$B,"CyToBroker",'2012Figures'!$G:$G,"P1",'2012Figures'!$E:$E,$B$1)</f>
        <v>0</v>
      </c>
      <c r="Q159" s="30"/>
      <c r="R159" s="46" t="str">
        <f t="shared" si="23"/>
        <v/>
      </c>
      <c r="S159" s="46" t="str">
        <f t="shared" si="23"/>
        <v/>
      </c>
      <c r="T159" s="46" t="str">
        <f t="shared" si="23"/>
        <v/>
      </c>
      <c r="U159" s="46" t="str">
        <f t="shared" si="23"/>
        <v/>
      </c>
      <c r="V159" s="46" t="str">
        <f t="shared" si="23"/>
        <v/>
      </c>
    </row>
    <row r="160" spans="1:22" x14ac:dyDescent="0.2">
      <c r="A160" s="1">
        <v>114</v>
      </c>
      <c r="B160" s="1" t="s">
        <v>62</v>
      </c>
      <c r="C160" s="8">
        <v>7</v>
      </c>
      <c r="D160" s="29">
        <f>SUMIFS('2013Figures'!$J:$J,'2013Figures'!$C:$C,$A160,'2013Figures'!$H:$H,$B160,'2013Figures'!$I:$I,$C160,'2013Figures'!$E:$E,$B$1)</f>
        <v>0</v>
      </c>
      <c r="E160" s="9">
        <f>SUMIFS('2013Figures'!$J:$J,'2013Figures'!$C:$C,$A160,'2013Figures'!$H:$H,$B160,'2013Figures'!$I:$I,$C160,'2013Figures'!$B:$B,"BrokerToCy",'2013Figures'!$G:$G,"E1",'2013Figures'!$E:$E,$B$1)</f>
        <v>0</v>
      </c>
      <c r="F160" s="9">
        <f>SUMIFS('2013Figures'!$J:$J,'2013Figures'!$C:$C,$A160,'2013Figures'!$H:$H,$B160,'2013Figures'!$I:$I,$C160,'2013Figures'!$B:$B,"BrokerToCy",'2013Figures'!$G:$G,"P1",'2013Figures'!$E:$E,$B$1)</f>
        <v>0</v>
      </c>
      <c r="G160" s="9">
        <f>SUMIFS('2013Figures'!$J:$J,'2013Figures'!$C:$C,$A160,'2013Figures'!$H:$H,$B160,'2013Figures'!$I:$I,$C160,'2013Figures'!$B:$B,"CyToBroker",'2013Figures'!$G:$G,"E1",'2013Figures'!$E:$E,$B$1)</f>
        <v>0</v>
      </c>
      <c r="H160" s="9">
        <f>SUMIFS('2013Figures'!$J:$J,'2013Figures'!$C:$C,$A160,'2013Figures'!$H:$H,$B160,'2013Figures'!$I:$I,$C160,'2013Figures'!$B:$B,"CyToBroker",'2013Figures'!$G:$G,"P1",'2013Figures'!$E:$E,$B$1)</f>
        <v>0</v>
      </c>
      <c r="J160" s="8">
        <v>201201</v>
      </c>
      <c r="L160" s="42">
        <f>SUMIFS('2012Figures'!$J:$J,'2012Figures'!$C:$C,$A160,'2012Figures'!$H:$H,$B160,'2012Figures'!$I:$I,$C160,'2012Figures'!$E:$E,$B$1)</f>
        <v>0</v>
      </c>
      <c r="M160" s="52">
        <f>SUMIFS('2012Figures'!$J:$J,'2012Figures'!$C:$C,$A160,'2012Figures'!$H:$H,$B160,'2012Figures'!$I:$I,$C160,'2012Figures'!$B:$B,"BrokerToCy",'2012Figures'!$G:$G,"E1",'2012Figures'!$E:$E,$B$1)</f>
        <v>0</v>
      </c>
      <c r="N160" s="52">
        <f>SUMIFS('2012Figures'!$J:$J,'2012Figures'!$C:$C,$A160,'2012Figures'!$H:$H,$B160,'2012Figures'!$I:$I,$C160,'2012Figures'!$B:$B,"BrokerToCy",'2012Figures'!$G:$G,"P1",'2012Figures'!$E:$E,$B$1)</f>
        <v>0</v>
      </c>
      <c r="O160" s="52">
        <f>SUMIFS('2012Figures'!$J:$J,'2012Figures'!$C:$C,$A160,'2012Figures'!$H:$H,$B160,'2012Figures'!$I:$I,$C160,'2012Figures'!$B:$B,"CyToBroker",'2012Figures'!$G:$G,"E1",'2012Figures'!$E:$E,$B$1)</f>
        <v>0</v>
      </c>
      <c r="P160" s="52">
        <f>SUMIFS('2012Figures'!$J:$J,'2012Figures'!$C:$C,$A160,'2012Figures'!$H:$H,$B160,'2012Figures'!$I:$I,$C160,'2012Figures'!$B:$B,"CyToBroker",'2012Figures'!$G:$G,"P1",'2012Figures'!$E:$E,$B$1)</f>
        <v>0</v>
      </c>
      <c r="R160" s="46" t="str">
        <f t="shared" si="23"/>
        <v/>
      </c>
      <c r="S160" s="46" t="str">
        <f t="shared" si="23"/>
        <v/>
      </c>
      <c r="T160" s="46" t="str">
        <f t="shared" si="23"/>
        <v/>
      </c>
      <c r="U160" s="46" t="str">
        <f t="shared" si="23"/>
        <v/>
      </c>
      <c r="V160" s="46" t="str">
        <f t="shared" si="23"/>
        <v/>
      </c>
    </row>
    <row r="161" spans="1:22" x14ac:dyDescent="0.2">
      <c r="A161" s="1">
        <v>114</v>
      </c>
      <c r="B161" s="1" t="s">
        <v>62</v>
      </c>
      <c r="C161" s="8">
        <v>6</v>
      </c>
      <c r="D161" s="29">
        <f>SUMIFS('2013Figures'!$J:$J,'2013Figures'!$C:$C,$A161,'2013Figures'!$H:$H,$B161,'2013Figures'!$I:$I,$C161,'2013Figures'!$E:$E,$B$1)</f>
        <v>0</v>
      </c>
      <c r="E161" s="9">
        <f>SUMIFS('2013Figures'!$J:$J,'2013Figures'!$C:$C,$A161,'2013Figures'!$H:$H,$B161,'2013Figures'!$I:$I,$C161,'2013Figures'!$B:$B,"BrokerToCy",'2013Figures'!$G:$G,"E1",'2013Figures'!$E:$E,$B$1)</f>
        <v>0</v>
      </c>
      <c r="F161" s="9">
        <f>SUMIFS('2013Figures'!$J:$J,'2013Figures'!$C:$C,$A161,'2013Figures'!$H:$H,$B161,'2013Figures'!$I:$I,$C161,'2013Figures'!$B:$B,"BrokerToCy",'2013Figures'!$G:$G,"P1",'2013Figures'!$E:$E,$B$1)</f>
        <v>0</v>
      </c>
      <c r="G161" s="9">
        <f>SUMIFS('2013Figures'!$J:$J,'2013Figures'!$C:$C,$A161,'2013Figures'!$H:$H,$B161,'2013Figures'!$I:$I,$C161,'2013Figures'!$B:$B,"CyToBroker",'2013Figures'!$G:$G,"E1",'2013Figures'!$E:$E,$B$1)</f>
        <v>0</v>
      </c>
      <c r="H161" s="9">
        <f>SUMIFS('2013Figures'!$J:$J,'2013Figures'!$C:$C,$A161,'2013Figures'!$H:$H,$B161,'2013Figures'!$I:$I,$C161,'2013Figures'!$B:$B,"CyToBroker",'2013Figures'!$G:$G,"P1",'2013Figures'!$E:$E,$B$1)</f>
        <v>0</v>
      </c>
      <c r="J161" s="8">
        <v>201101</v>
      </c>
      <c r="L161" s="42">
        <f>SUMIFS('2012Figures'!$J:$J,'2012Figures'!$C:$C,$A161,'2012Figures'!$H:$H,$B161,'2012Figures'!$I:$I,$C161,'2012Figures'!$E:$E,$B$1)</f>
        <v>0</v>
      </c>
      <c r="M161" s="52">
        <f>SUMIFS('2012Figures'!$J:$J,'2012Figures'!$C:$C,$A161,'2012Figures'!$H:$H,$B161,'2012Figures'!$I:$I,$C161,'2012Figures'!$B:$B,"BrokerToCy",'2012Figures'!$G:$G,"E1",'2012Figures'!$E:$E,$B$1)</f>
        <v>0</v>
      </c>
      <c r="N161" s="52">
        <f>SUMIFS('2012Figures'!$J:$J,'2012Figures'!$C:$C,$A161,'2012Figures'!$H:$H,$B161,'2012Figures'!$I:$I,$C161,'2012Figures'!$B:$B,"BrokerToCy",'2012Figures'!$G:$G,"P1",'2012Figures'!$E:$E,$B$1)</f>
        <v>0</v>
      </c>
      <c r="O161" s="52">
        <f>SUMIFS('2012Figures'!$J:$J,'2012Figures'!$C:$C,$A161,'2012Figures'!$H:$H,$B161,'2012Figures'!$I:$I,$C161,'2012Figures'!$B:$B,"CyToBroker",'2012Figures'!$G:$G,"E1",'2012Figures'!$E:$E,$B$1)</f>
        <v>0</v>
      </c>
      <c r="P161" s="52">
        <f>SUMIFS('2012Figures'!$J:$J,'2012Figures'!$C:$C,$A161,'2012Figures'!$H:$H,$B161,'2012Figures'!$I:$I,$C161,'2012Figures'!$B:$B,"CyToBroker",'2012Figures'!$G:$G,"P1",'2012Figures'!$E:$E,$B$1)</f>
        <v>0</v>
      </c>
      <c r="R161" s="46" t="str">
        <f t="shared" si="23"/>
        <v/>
      </c>
      <c r="S161" s="46" t="str">
        <f t="shared" si="23"/>
        <v/>
      </c>
      <c r="T161" s="46" t="str">
        <f t="shared" si="23"/>
        <v/>
      </c>
      <c r="U161" s="46" t="str">
        <f t="shared" si="23"/>
        <v/>
      </c>
      <c r="V161" s="46" t="str">
        <f t="shared" si="23"/>
        <v/>
      </c>
    </row>
    <row r="162" spans="1:22" x14ac:dyDescent="0.2">
      <c r="A162" s="1">
        <v>114</v>
      </c>
      <c r="B162" s="1" t="s">
        <v>62</v>
      </c>
      <c r="C162" s="8">
        <v>5</v>
      </c>
      <c r="D162" s="29">
        <f>SUMIFS('2013Figures'!$J:$J,'2013Figures'!$C:$C,$A162,'2013Figures'!$H:$H,$B162,'2013Figures'!$I:$I,$C162,'2013Figures'!$E:$E,$B$1)</f>
        <v>0</v>
      </c>
      <c r="E162" s="9">
        <f>SUMIFS('2013Figures'!$J:$J,'2013Figures'!$C:$C,$A162,'2013Figures'!$H:$H,$B162,'2013Figures'!$I:$I,$C162,'2013Figures'!$B:$B,"BrokerToCy",'2013Figures'!$G:$G,"E1",'2013Figures'!$E:$E,$B$1)</f>
        <v>0</v>
      </c>
      <c r="F162" s="9">
        <f>SUMIFS('2013Figures'!$J:$J,'2013Figures'!$C:$C,$A162,'2013Figures'!$H:$H,$B162,'2013Figures'!$I:$I,$C162,'2013Figures'!$B:$B,"BrokerToCy",'2013Figures'!$G:$G,"P1",'2013Figures'!$E:$E,$B$1)</f>
        <v>0</v>
      </c>
      <c r="G162" s="9">
        <f>SUMIFS('2013Figures'!$J:$J,'2013Figures'!$C:$C,$A162,'2013Figures'!$H:$H,$B162,'2013Figures'!$I:$I,$C162,'2013Figures'!$B:$B,"CyToBroker",'2013Figures'!$G:$G,"E1",'2013Figures'!$E:$E,$B$1)</f>
        <v>0</v>
      </c>
      <c r="H162" s="9">
        <f>SUMIFS('2013Figures'!$J:$J,'2013Figures'!$C:$C,$A162,'2013Figures'!$H:$H,$B162,'2013Figures'!$I:$I,$C162,'2013Figures'!$B:$B,"CyToBroker",'2013Figures'!$G:$G,"P1",'2013Figures'!$E:$E,$B$1)</f>
        <v>0</v>
      </c>
      <c r="J162" s="8">
        <v>201001</v>
      </c>
      <c r="L162" s="42">
        <f>SUMIFS('2012Figures'!$J:$J,'2012Figures'!$C:$C,$A162,'2012Figures'!$H:$H,$B162,'2012Figures'!$I:$I,$C162,'2012Figures'!$E:$E,$B$1)</f>
        <v>0</v>
      </c>
      <c r="M162" s="52">
        <f>SUMIFS('2012Figures'!$J:$J,'2012Figures'!$C:$C,$A162,'2012Figures'!$H:$H,$B162,'2012Figures'!$I:$I,$C162,'2012Figures'!$B:$B,"BrokerToCy",'2012Figures'!$G:$G,"E1",'2012Figures'!$E:$E,$B$1)</f>
        <v>0</v>
      </c>
      <c r="N162" s="52">
        <f>SUMIFS('2012Figures'!$J:$J,'2012Figures'!$C:$C,$A162,'2012Figures'!$H:$H,$B162,'2012Figures'!$I:$I,$C162,'2012Figures'!$B:$B,"BrokerToCy",'2012Figures'!$G:$G,"P1",'2012Figures'!$E:$E,$B$1)</f>
        <v>0</v>
      </c>
      <c r="O162" s="52">
        <f>SUMIFS('2012Figures'!$J:$J,'2012Figures'!$C:$C,$A162,'2012Figures'!$H:$H,$B162,'2012Figures'!$I:$I,$C162,'2012Figures'!$B:$B,"CyToBroker",'2012Figures'!$G:$G,"E1",'2012Figures'!$E:$E,$B$1)</f>
        <v>0</v>
      </c>
      <c r="P162" s="52">
        <f>SUMIFS('2012Figures'!$J:$J,'2012Figures'!$C:$C,$A162,'2012Figures'!$H:$H,$B162,'2012Figures'!$I:$I,$C162,'2012Figures'!$B:$B,"CyToBroker",'2012Figures'!$G:$G,"P1",'2012Figures'!$E:$E,$B$1)</f>
        <v>0</v>
      </c>
      <c r="R162" s="46" t="str">
        <f t="shared" si="23"/>
        <v/>
      </c>
      <c r="S162" s="46" t="str">
        <f t="shared" si="23"/>
        <v/>
      </c>
      <c r="T162" s="46" t="str">
        <f t="shared" si="23"/>
        <v/>
      </c>
      <c r="U162" s="46" t="str">
        <f t="shared" si="23"/>
        <v/>
      </c>
      <c r="V162" s="46" t="str">
        <f t="shared" si="23"/>
        <v/>
      </c>
    </row>
    <row r="163" spans="1:22" x14ac:dyDescent="0.2">
      <c r="A163" s="1">
        <v>114</v>
      </c>
      <c r="B163" s="1" t="s">
        <v>62</v>
      </c>
      <c r="C163" s="8">
        <v>4</v>
      </c>
      <c r="D163" s="29">
        <f>SUMIFS('2013Figures'!$J:$J,'2013Figures'!$C:$C,$A163,'2013Figures'!$H:$H,$B163,'2013Figures'!$I:$I,$C163,'2013Figures'!$E:$E,$B$1)</f>
        <v>659</v>
      </c>
      <c r="E163" s="9">
        <f>SUMIFS('2013Figures'!$J:$J,'2013Figures'!$C:$C,$A163,'2013Figures'!$H:$H,$B163,'2013Figures'!$I:$I,$C163,'2013Figures'!$B:$B,"BrokerToCy",'2013Figures'!$G:$G,"E1",'2013Figures'!$E:$E,$B$1)</f>
        <v>0</v>
      </c>
      <c r="F163" s="9">
        <f>SUMIFS('2013Figures'!$J:$J,'2013Figures'!$C:$C,$A163,'2013Figures'!$H:$H,$B163,'2013Figures'!$I:$I,$C163,'2013Figures'!$B:$B,"BrokerToCy",'2013Figures'!$G:$G,"P1",'2013Figures'!$E:$E,$B$1)</f>
        <v>0</v>
      </c>
      <c r="G163" s="9">
        <f>SUMIFS('2013Figures'!$J:$J,'2013Figures'!$C:$C,$A163,'2013Figures'!$H:$H,$B163,'2013Figures'!$I:$I,$C163,'2013Figures'!$B:$B,"CyToBroker",'2013Figures'!$G:$G,"E1",'2013Figures'!$E:$E,$B$1)</f>
        <v>659</v>
      </c>
      <c r="H163" s="9">
        <f>SUMIFS('2013Figures'!$J:$J,'2013Figures'!$C:$C,$A163,'2013Figures'!$H:$H,$B163,'2013Figures'!$I:$I,$C163,'2013Figures'!$B:$B,"CyToBroker",'2013Figures'!$G:$G,"P1",'2013Figures'!$E:$E,$B$1)</f>
        <v>0</v>
      </c>
      <c r="J163" s="8">
        <v>200901</v>
      </c>
      <c r="L163" s="42">
        <f>SUMIFS('2012Figures'!$J:$J,'2012Figures'!$C:$C,$A163,'2012Figures'!$H:$H,$B163,'2012Figures'!$I:$I,$C163,'2012Figures'!$E:$E,$B$1)</f>
        <v>556</v>
      </c>
      <c r="M163" s="52">
        <f>SUMIFS('2012Figures'!$J:$J,'2012Figures'!$C:$C,$A163,'2012Figures'!$H:$H,$B163,'2012Figures'!$I:$I,$C163,'2012Figures'!$B:$B,"BrokerToCy",'2012Figures'!$G:$G,"E1",'2012Figures'!$E:$E,$B$1)</f>
        <v>0</v>
      </c>
      <c r="N163" s="52">
        <f>SUMIFS('2012Figures'!$J:$J,'2012Figures'!$C:$C,$A163,'2012Figures'!$H:$H,$B163,'2012Figures'!$I:$I,$C163,'2012Figures'!$B:$B,"BrokerToCy",'2012Figures'!$G:$G,"P1",'2012Figures'!$E:$E,$B$1)</f>
        <v>0</v>
      </c>
      <c r="O163" s="52">
        <f>SUMIFS('2012Figures'!$J:$J,'2012Figures'!$C:$C,$A163,'2012Figures'!$H:$H,$B163,'2012Figures'!$I:$I,$C163,'2012Figures'!$B:$B,"CyToBroker",'2012Figures'!$G:$G,"E1",'2012Figures'!$E:$E,$B$1)</f>
        <v>556</v>
      </c>
      <c r="P163" s="52">
        <f>SUMIFS('2012Figures'!$J:$J,'2012Figures'!$C:$C,$A163,'2012Figures'!$H:$H,$B163,'2012Figures'!$I:$I,$C163,'2012Figures'!$B:$B,"CyToBroker",'2012Figures'!$G:$G,"P1",'2012Figures'!$E:$E,$B$1)</f>
        <v>0</v>
      </c>
      <c r="R163" s="46">
        <f t="shared" si="23"/>
        <v>0.19</v>
      </c>
      <c r="S163" s="46" t="str">
        <f t="shared" si="23"/>
        <v/>
      </c>
      <c r="T163" s="46" t="str">
        <f t="shared" si="23"/>
        <v/>
      </c>
      <c r="U163" s="46">
        <f t="shared" si="23"/>
        <v>0.19</v>
      </c>
      <c r="V163" s="46" t="str">
        <f t="shared" si="23"/>
        <v/>
      </c>
    </row>
    <row r="164" spans="1:22" x14ac:dyDescent="0.2">
      <c r="A164" s="1">
        <v>114</v>
      </c>
      <c r="B164" s="1" t="s">
        <v>62</v>
      </c>
      <c r="C164" s="8">
        <v>3</v>
      </c>
      <c r="D164" s="29">
        <f>SUMIFS('2013Figures'!$J:$J,'2013Figures'!$C:$C,$A164,'2013Figures'!$H:$H,$B164,'2013Figures'!$I:$I,$C164,'2013Figures'!$E:$E,$B$1)</f>
        <v>0</v>
      </c>
      <c r="E164" s="9">
        <f>SUMIFS('2013Figures'!$J:$J,'2013Figures'!$C:$C,$A164,'2013Figures'!$H:$H,$B164,'2013Figures'!$I:$I,$C164,'2013Figures'!$B:$B,"BrokerToCy",'2013Figures'!$G:$G,"E1",'2013Figures'!$E:$E,$B$1)</f>
        <v>0</v>
      </c>
      <c r="F164" s="9">
        <f>SUMIFS('2013Figures'!$J:$J,'2013Figures'!$C:$C,$A164,'2013Figures'!$H:$H,$B164,'2013Figures'!$I:$I,$C164,'2013Figures'!$B:$B,"BrokerToCy",'2013Figures'!$G:$G,"P1",'2013Figures'!$E:$E,$B$1)</f>
        <v>0</v>
      </c>
      <c r="G164" s="9">
        <f>SUMIFS('2013Figures'!$J:$J,'2013Figures'!$C:$C,$A164,'2013Figures'!$H:$H,$B164,'2013Figures'!$I:$I,$C164,'2013Figures'!$B:$B,"CyToBroker",'2013Figures'!$G:$G,"E1",'2013Figures'!$E:$E,$B$1)</f>
        <v>0</v>
      </c>
      <c r="H164" s="9">
        <f>SUMIFS('2013Figures'!$J:$J,'2013Figures'!$C:$C,$A164,'2013Figures'!$H:$H,$B164,'2013Figures'!$I:$I,$C164,'2013Figures'!$B:$B,"CyToBroker",'2013Figures'!$G:$G,"P1",'2013Figures'!$E:$E,$B$1)</f>
        <v>0</v>
      </c>
      <c r="J164" s="8">
        <v>200801</v>
      </c>
      <c r="L164" s="42">
        <f>SUMIFS('2012Figures'!$J:$J,'2012Figures'!$C:$C,$A164,'2012Figures'!$H:$H,$B164,'2012Figures'!$I:$I,$C164,'2012Figures'!$E:$E,$B$1)</f>
        <v>0</v>
      </c>
      <c r="M164" s="52">
        <f>SUMIFS('2012Figures'!$J:$J,'2012Figures'!$C:$C,$A164,'2012Figures'!$H:$H,$B164,'2012Figures'!$I:$I,$C164,'2012Figures'!$B:$B,"BrokerToCy",'2012Figures'!$G:$G,"E1",'2012Figures'!$E:$E,$B$1)</f>
        <v>0</v>
      </c>
      <c r="N164" s="52">
        <f>SUMIFS('2012Figures'!$J:$J,'2012Figures'!$C:$C,$A164,'2012Figures'!$H:$H,$B164,'2012Figures'!$I:$I,$C164,'2012Figures'!$B:$B,"BrokerToCy",'2012Figures'!$G:$G,"P1",'2012Figures'!$E:$E,$B$1)</f>
        <v>0</v>
      </c>
      <c r="O164" s="52">
        <f>SUMIFS('2012Figures'!$J:$J,'2012Figures'!$C:$C,$A164,'2012Figures'!$H:$H,$B164,'2012Figures'!$I:$I,$C164,'2012Figures'!$B:$B,"CyToBroker",'2012Figures'!$G:$G,"E1",'2012Figures'!$E:$E,$B$1)</f>
        <v>0</v>
      </c>
      <c r="P164" s="52">
        <f>SUMIFS('2012Figures'!$J:$J,'2012Figures'!$C:$C,$A164,'2012Figures'!$H:$H,$B164,'2012Figures'!$I:$I,$C164,'2012Figures'!$B:$B,"CyToBroker",'2012Figures'!$G:$G,"P1",'2012Figures'!$E:$E,$B$1)</f>
        <v>0</v>
      </c>
      <c r="R164" s="46" t="str">
        <f t="shared" si="23"/>
        <v/>
      </c>
      <c r="S164" s="46" t="str">
        <f t="shared" si="23"/>
        <v/>
      </c>
      <c r="T164" s="46" t="str">
        <f t="shared" si="23"/>
        <v/>
      </c>
      <c r="U164" s="46" t="str">
        <f t="shared" si="23"/>
        <v/>
      </c>
      <c r="V164" s="46" t="str">
        <f t="shared" si="23"/>
        <v/>
      </c>
    </row>
    <row r="165" spans="1:22" x14ac:dyDescent="0.2">
      <c r="A165" s="1">
        <v>114</v>
      </c>
      <c r="B165" s="1" t="s">
        <v>62</v>
      </c>
      <c r="C165" s="8">
        <v>2</v>
      </c>
      <c r="D165" s="29">
        <f>SUMIFS('2013Figures'!$J:$J,'2013Figures'!$C:$C,$A165,'2013Figures'!$H:$H,$B165,'2013Figures'!$I:$I,$C165,'2013Figures'!$E:$E,$B$1)</f>
        <v>0</v>
      </c>
      <c r="E165" s="9">
        <f>SUMIFS('2013Figures'!$J:$J,'2013Figures'!$C:$C,$A165,'2013Figures'!$H:$H,$B165,'2013Figures'!$I:$I,$C165,'2013Figures'!$B:$B,"BrokerToCy",'2013Figures'!$G:$G,"E1",'2013Figures'!$E:$E,$B$1)</f>
        <v>0</v>
      </c>
      <c r="F165" s="9">
        <f>SUMIFS('2013Figures'!$J:$J,'2013Figures'!$C:$C,$A165,'2013Figures'!$H:$H,$B165,'2013Figures'!$I:$I,$C165,'2013Figures'!$B:$B,"BrokerToCy",'2013Figures'!$G:$G,"P1",'2013Figures'!$E:$E,$B$1)</f>
        <v>0</v>
      </c>
      <c r="G165" s="9">
        <f>SUMIFS('2013Figures'!$J:$J,'2013Figures'!$C:$C,$A165,'2013Figures'!$H:$H,$B165,'2013Figures'!$I:$I,$C165,'2013Figures'!$B:$B,"CyToBroker",'2013Figures'!$G:$G,"E1",'2013Figures'!$E:$E,$B$1)</f>
        <v>0</v>
      </c>
      <c r="H165" s="9">
        <f>SUMIFS('2013Figures'!$J:$J,'2013Figures'!$C:$C,$A165,'2013Figures'!$H:$H,$B165,'2013Figures'!$I:$I,$C165,'2013Figures'!$B:$B,"CyToBroker",'2013Figures'!$G:$G,"P1",'2013Figures'!$E:$E,$B$1)</f>
        <v>0</v>
      </c>
      <c r="J165" s="8">
        <v>200701</v>
      </c>
      <c r="L165" s="42">
        <f>SUMIFS('2012Figures'!$J:$J,'2012Figures'!$C:$C,$A165,'2012Figures'!$H:$H,$B165,'2012Figures'!$I:$I,$C165,'2012Figures'!$E:$E,$B$1)</f>
        <v>0</v>
      </c>
      <c r="M165" s="52">
        <f>SUMIFS('2012Figures'!$J:$J,'2012Figures'!$C:$C,$A165,'2012Figures'!$H:$H,$B165,'2012Figures'!$I:$I,$C165,'2012Figures'!$B:$B,"BrokerToCy",'2012Figures'!$G:$G,"E1",'2012Figures'!$E:$E,$B$1)</f>
        <v>0</v>
      </c>
      <c r="N165" s="52">
        <f>SUMIFS('2012Figures'!$J:$J,'2012Figures'!$C:$C,$A165,'2012Figures'!$H:$H,$B165,'2012Figures'!$I:$I,$C165,'2012Figures'!$B:$B,"BrokerToCy",'2012Figures'!$G:$G,"P1",'2012Figures'!$E:$E,$B$1)</f>
        <v>0</v>
      </c>
      <c r="O165" s="52">
        <f>SUMIFS('2012Figures'!$J:$J,'2012Figures'!$C:$C,$A165,'2012Figures'!$H:$H,$B165,'2012Figures'!$I:$I,$C165,'2012Figures'!$B:$B,"CyToBroker",'2012Figures'!$G:$G,"E1",'2012Figures'!$E:$E,$B$1)</f>
        <v>0</v>
      </c>
      <c r="P165" s="52">
        <f>SUMIFS('2012Figures'!$J:$J,'2012Figures'!$C:$C,$A165,'2012Figures'!$H:$H,$B165,'2012Figures'!$I:$I,$C165,'2012Figures'!$B:$B,"CyToBroker",'2012Figures'!$G:$G,"P1",'2012Figures'!$E:$E,$B$1)</f>
        <v>0</v>
      </c>
      <c r="R165" s="46" t="str">
        <f t="shared" si="23"/>
        <v/>
      </c>
      <c r="S165" s="46" t="str">
        <f t="shared" si="23"/>
        <v/>
      </c>
      <c r="T165" s="46" t="str">
        <f t="shared" si="23"/>
        <v/>
      </c>
      <c r="U165" s="46" t="str">
        <f t="shared" si="23"/>
        <v/>
      </c>
      <c r="V165" s="46" t="str">
        <f t="shared" si="23"/>
        <v/>
      </c>
    </row>
    <row r="166" spans="1:22" x14ac:dyDescent="0.2">
      <c r="A166" s="1">
        <v>114</v>
      </c>
      <c r="B166" s="1" t="s">
        <v>62</v>
      </c>
      <c r="C166" s="8">
        <v>1</v>
      </c>
      <c r="D166" s="29">
        <f>SUMIFS('2013Figures'!$J:$J,'2013Figures'!$C:$C,$A166,'2013Figures'!$H:$H,$B166,'2013Figures'!$I:$I,$C166,'2013Figures'!$E:$E,$B$1)</f>
        <v>0</v>
      </c>
      <c r="E166" s="9">
        <f>SUMIFS('2013Figures'!$J:$J,'2013Figures'!$C:$C,$A166,'2013Figures'!$H:$H,$B166,'2013Figures'!$I:$I,$C166,'2013Figures'!$B:$B,"BrokerToCy",'2013Figures'!$G:$G,"E1",'2013Figures'!$E:$E,$B$1)</f>
        <v>0</v>
      </c>
      <c r="F166" s="9">
        <f>SUMIFS('2013Figures'!$J:$J,'2013Figures'!$C:$C,$A166,'2013Figures'!$H:$H,$B166,'2013Figures'!$I:$I,$C166,'2013Figures'!$B:$B,"BrokerToCy",'2013Figures'!$G:$G,"P1",'2013Figures'!$E:$E,$B$1)</f>
        <v>0</v>
      </c>
      <c r="G166" s="9">
        <f>SUMIFS('2013Figures'!$J:$J,'2013Figures'!$C:$C,$A166,'2013Figures'!$H:$H,$B166,'2013Figures'!$I:$I,$C166,'2013Figures'!$B:$B,"CyToBroker",'2013Figures'!$G:$G,"E1",'2013Figures'!$E:$E,$B$1)</f>
        <v>0</v>
      </c>
      <c r="H166" s="9">
        <f>SUMIFS('2013Figures'!$J:$J,'2013Figures'!$C:$C,$A166,'2013Figures'!$H:$H,$B166,'2013Figures'!$I:$I,$C166,'2013Figures'!$B:$B,"CyToBroker",'2013Figures'!$G:$G,"P1",'2013Figures'!$E:$E,$B$1)</f>
        <v>0</v>
      </c>
      <c r="J166" s="8">
        <v>200601</v>
      </c>
      <c r="L166" s="42">
        <f>SUMIFS('2012Figures'!$J:$J,'2012Figures'!$C:$C,$A166,'2012Figures'!$H:$H,$B166,'2012Figures'!$I:$I,$C166,'2012Figures'!$E:$E,$B$1)</f>
        <v>0</v>
      </c>
      <c r="M166" s="52">
        <f>SUMIFS('2012Figures'!$J:$J,'2012Figures'!$C:$C,$A166,'2012Figures'!$H:$H,$B166,'2012Figures'!$I:$I,$C166,'2012Figures'!$B:$B,"BrokerToCy",'2012Figures'!$G:$G,"E1",'2012Figures'!$E:$E,$B$1)</f>
        <v>0</v>
      </c>
      <c r="N166" s="52">
        <f>SUMIFS('2012Figures'!$J:$J,'2012Figures'!$C:$C,$A166,'2012Figures'!$H:$H,$B166,'2012Figures'!$I:$I,$C166,'2012Figures'!$B:$B,"BrokerToCy",'2012Figures'!$G:$G,"P1",'2012Figures'!$E:$E,$B$1)</f>
        <v>0</v>
      </c>
      <c r="O166" s="52">
        <f>SUMIFS('2012Figures'!$J:$J,'2012Figures'!$C:$C,$A166,'2012Figures'!$H:$H,$B166,'2012Figures'!$I:$I,$C166,'2012Figures'!$B:$B,"CyToBroker",'2012Figures'!$G:$G,"E1",'2012Figures'!$E:$E,$B$1)</f>
        <v>0</v>
      </c>
      <c r="P166" s="52">
        <f>SUMIFS('2012Figures'!$J:$J,'2012Figures'!$C:$C,$A166,'2012Figures'!$H:$H,$B166,'2012Figures'!$I:$I,$C166,'2012Figures'!$B:$B,"CyToBroker",'2012Figures'!$G:$G,"P1",'2012Figures'!$E:$E,$B$1)</f>
        <v>0</v>
      </c>
      <c r="R166" s="46" t="str">
        <f t="shared" si="23"/>
        <v/>
      </c>
      <c r="S166" s="46" t="str">
        <f t="shared" si="23"/>
        <v/>
      </c>
      <c r="T166" s="46" t="str">
        <f t="shared" si="23"/>
        <v/>
      </c>
      <c r="U166" s="46" t="str">
        <f t="shared" si="23"/>
        <v/>
      </c>
      <c r="V166" s="46" t="str">
        <f t="shared" si="23"/>
        <v/>
      </c>
    </row>
    <row r="167" spans="1:22" x14ac:dyDescent="0.2">
      <c r="A167" s="1">
        <v>114</v>
      </c>
      <c r="B167" s="1" t="s">
        <v>62</v>
      </c>
      <c r="D167" s="29">
        <f>SUMIFS('2013Figures'!$J:$J,'2013Figures'!$C:$C,$A167,'2013Figures'!$I:$I,"",'2013Figures'!$E:$E,$B$1)</f>
        <v>11292</v>
      </c>
      <c r="E167" s="9">
        <f>SUMIFS('2013Figures'!$J:$J,'2013Figures'!$C:$C,$A167,'2013Figures'!$I:$I,"",'2013Figures'!$B:$B,"BrokerToCy",'2013Figures'!$G:$G,"E1",'2013Figures'!$E:$E,$B$1)</f>
        <v>0</v>
      </c>
      <c r="F167" s="9">
        <f>SUMIFS('2013Figures'!$J:$J,'2013Figures'!$C:$C,$A167,'2013Figures'!$I:$I,"",'2013Figures'!$B:$B,"BrokerToCy",'2013Figures'!$G:$G,"P1",'2013Figures'!$E:$E,$B$1)</f>
        <v>0</v>
      </c>
      <c r="G167" s="9">
        <f>SUMIFS('2013Figures'!$J:$J,'2013Figures'!$C:$C,$A167,'2013Figures'!$I:$I,"",'2013Figures'!$B:$B,"CyToBroker",'2013Figures'!$G:$G,"E1",'2013Figures'!$E:$E,$B$1)</f>
        <v>11292</v>
      </c>
      <c r="H167" s="9">
        <f>SUMIFS('2013Figures'!$J:$J,'2013Figures'!$C:$C,$A167,'2013Figures'!$I:$I,"",'2013Figures'!$B:$B,"CyToBroker",'2013Figures'!$G:$G,"P1",'2013Figures'!$E:$E,$B$1)</f>
        <v>0</v>
      </c>
      <c r="J167" s="8" t="s">
        <v>131</v>
      </c>
      <c r="L167" s="42">
        <f>SUMIFS('2012Figures'!$J:$J,'2012Figures'!$C:$C,$A167,'2012Figures'!$I:$I,"",'2012Figures'!$E:$E,$B$1)</f>
        <v>13845</v>
      </c>
      <c r="M167" s="52">
        <f>SUMIFS('2012Figures'!$J:$J,'2012Figures'!$C:$C,$A167,'2012Figures'!$I:$I,"",'2012Figures'!$B:$B,"BrokerToCy",'2012Figures'!$G:$G,"E1",'2012Figures'!$E:$E,$B$1)</f>
        <v>0</v>
      </c>
      <c r="N167" s="52">
        <f>SUMIFS('2012Figures'!$J:$J,'2012Figures'!$C:$C,$A167,'2012Figures'!$I:$I,"",'2012Figures'!$B:$B,"BrokerToCy",'2012Figures'!$G:$G,"P1",'2012Figures'!$E:$E,$B$1)</f>
        <v>0</v>
      </c>
      <c r="O167" s="52">
        <f>SUMIFS('2012Figures'!$J:$J,'2012Figures'!$C:$C,$A167,'2012Figures'!$I:$I,"",'2012Figures'!$B:$B,"CyToBroker",'2012Figures'!$G:$G,"E1",'2012Figures'!$E:$E,$B$1)</f>
        <v>13845</v>
      </c>
      <c r="P167" s="52">
        <f>SUMIFS('2012Figures'!$J:$J,'2012Figures'!$C:$C,$A167,'2012Figures'!$I:$I,"",'2012Figures'!$B:$B,"CyToBroker",'2012Figures'!$G:$G,"P1",'2012Figures'!$E:$E,$B$1)</f>
        <v>0</v>
      </c>
      <c r="R167" s="46">
        <f t="shared" si="23"/>
        <v>-0.18</v>
      </c>
      <c r="S167" s="46" t="str">
        <f t="shared" si="23"/>
        <v/>
      </c>
      <c r="T167" s="46" t="str">
        <f t="shared" si="23"/>
        <v/>
      </c>
      <c r="U167" s="46">
        <f t="shared" si="23"/>
        <v>-0.18</v>
      </c>
      <c r="V167" s="46" t="str">
        <f t="shared" si="23"/>
        <v/>
      </c>
    </row>
    <row r="168" spans="1:22" x14ac:dyDescent="0.2">
      <c r="A168" s="21"/>
      <c r="B168" s="21" t="s">
        <v>92</v>
      </c>
      <c r="C168" s="22"/>
      <c r="D168" s="23">
        <f>SUM(E168:H168)</f>
        <v>11951</v>
      </c>
      <c r="E168" s="23">
        <f t="shared" ref="E168:H168" si="24">SUM(E155:E167)</f>
        <v>0</v>
      </c>
      <c r="F168" s="23">
        <f t="shared" si="24"/>
        <v>0</v>
      </c>
      <c r="G168" s="23">
        <f t="shared" si="24"/>
        <v>11951</v>
      </c>
      <c r="H168" s="23">
        <f t="shared" si="24"/>
        <v>0</v>
      </c>
      <c r="I168" s="21"/>
      <c r="J168" s="22"/>
      <c r="K168" s="21"/>
      <c r="L168" s="43">
        <f>SUM(M168:P168)</f>
        <v>14401</v>
      </c>
      <c r="M168" s="43">
        <f t="shared" ref="M168:P168" si="25">SUM(M155:M167)</f>
        <v>0</v>
      </c>
      <c r="N168" s="43">
        <f t="shared" si="25"/>
        <v>0</v>
      </c>
      <c r="O168" s="43">
        <f t="shared" si="25"/>
        <v>14401</v>
      </c>
      <c r="P168" s="43">
        <f t="shared" si="25"/>
        <v>0</v>
      </c>
      <c r="Q168" s="21"/>
      <c r="R168" s="21"/>
      <c r="S168" s="21"/>
      <c r="T168" s="21"/>
      <c r="U168" s="21"/>
      <c r="V168" s="21"/>
    </row>
    <row r="169" spans="1:22" x14ac:dyDescent="0.2">
      <c r="A169" s="28">
        <v>115</v>
      </c>
      <c r="B169" s="28" t="s">
        <v>23</v>
      </c>
      <c r="C169" s="17" t="s">
        <v>88</v>
      </c>
      <c r="D169" s="18">
        <f>SUMIFS('2013Figures'!$J:$J,'2013Figures'!$C:$C,$A169,'2013Figures'!$E:$E,$B$1)</f>
        <v>0</v>
      </c>
      <c r="E169" s="18">
        <f>SUMIFS('2013Figures'!$J:$J,'2013Figures'!$C:$C,$A169,'2013Figures'!$B:$B,"BrokerToCy",'2013Figures'!$G:$G,"E1",'2013Figures'!$E:$E,$B$1)</f>
        <v>0</v>
      </c>
      <c r="F169" s="18">
        <f>SUMIFS('2013Figures'!$J:$J,'2013Figures'!$C:$C,$A169,'2013Figures'!$B:$B,"BrokerToCy",'2013Figures'!$G:$G,"P1",'2013Figures'!$E:$E,$B$1)</f>
        <v>0</v>
      </c>
      <c r="G169" s="18">
        <f>SUMIFS('2013Figures'!$J:$J,'2013Figures'!$C:$C,$A169,'2013Figures'!$B:$B,"CyToBroker",'2013Figures'!$G:$G,"E1",'2013Figures'!$E:$E,$B$1)</f>
        <v>0</v>
      </c>
      <c r="H169" s="18">
        <f>SUMIFS('2013Figures'!$J:$J,'2013Figures'!$C:$C,$A169,'2013Figures'!$B:$B,"CyToBroker",'2013Figures'!$G:$G,"P1",'2013Figures'!$E:$E,$B$1)</f>
        <v>0</v>
      </c>
      <c r="I169" s="28"/>
      <c r="J169" s="17"/>
      <c r="K169" s="28"/>
      <c r="L169" s="50">
        <f>SUMIFS('2012Figures'!$J:$J,'2012Figures'!$C:$C,$A169,'2012Figures'!$E:$E,$B$1)</f>
        <v>0</v>
      </c>
      <c r="M169" s="50">
        <f>SUMIFS('2012Figures'!$J:$J,'2012Figures'!$C:$C,$A169,'2012Figures'!$B:$B,"BrokerToCy",'2012Figures'!$G:$G,"E1",'2012Figures'!$E:$E,$B$1)</f>
        <v>0</v>
      </c>
      <c r="N169" s="50">
        <f>SUMIFS('2012Figures'!$J:$J,'2012Figures'!$C:$C,$A169,'2012Figures'!$B:$B,"BrokerToCy",'2012Figures'!$G:$G,"P1",'2012Figures'!$E:$E,$B$1)</f>
        <v>0</v>
      </c>
      <c r="O169" s="50">
        <f>SUMIFS('2012Figures'!$J:$J,'2012Figures'!$C:$C,$A169,'2012Figures'!$B:$B,"CyToBroker",'2012Figures'!$G:$G,"E1",'2012Figures'!$E:$E,$B$1)</f>
        <v>0</v>
      </c>
      <c r="P169" s="50">
        <f>SUMIFS('2012Figures'!$J:$J,'2012Figures'!$C:$C,$A169,'2012Figures'!$B:$B,"CyToBroker",'2012Figures'!$G:$G,"P1",'2012Figures'!$E:$E,$B$1)</f>
        <v>0</v>
      </c>
      <c r="Q169" s="28"/>
      <c r="R169" s="46" t="str">
        <f t="shared" si="23"/>
        <v/>
      </c>
      <c r="S169" s="46" t="str">
        <f t="shared" si="23"/>
        <v/>
      </c>
      <c r="T169" s="46" t="str">
        <f t="shared" si="23"/>
        <v/>
      </c>
      <c r="U169" s="46" t="str">
        <f t="shared" si="23"/>
        <v/>
      </c>
      <c r="V169" s="46" t="str">
        <f t="shared" si="23"/>
        <v/>
      </c>
    </row>
    <row r="170" spans="1:22" x14ac:dyDescent="0.2">
      <c r="A170" s="1">
        <v>115</v>
      </c>
      <c r="B170" s="1" t="s">
        <v>23</v>
      </c>
      <c r="C170" s="8">
        <v>2</v>
      </c>
      <c r="D170" s="29">
        <f>SUMIFS('2013Figures'!$J:$J,'2013Figures'!$C:$C,$A170,'2013Figures'!$H:$H,$B170,'2013Figures'!$I:$I,$C170,'2013Figures'!$E:$E,$B$1)</f>
        <v>0</v>
      </c>
      <c r="E170" s="9">
        <f>SUMIFS('2013Figures'!$J:$J,'2013Figures'!$C:$C,$A170,'2013Figures'!$H:$H,$B170,'2013Figures'!$I:$I,$C170,'2013Figures'!$B:$B,"BrokerToCy",'2013Figures'!$G:$G,"E1",'2013Figures'!$E:$E,$B$1)</f>
        <v>0</v>
      </c>
      <c r="F170" s="9">
        <f>SUMIFS('2013Figures'!$J:$J,'2013Figures'!$C:$C,$A170,'2013Figures'!$H:$H,$B170,'2013Figures'!$I:$I,$C170,'2013Figures'!$B:$B,"BrokerToCy",'2013Figures'!$G:$G,"P1",'2013Figures'!$E:$E,$B$1)</f>
        <v>0</v>
      </c>
      <c r="G170" s="9">
        <f>SUMIFS('2013Figures'!$J:$J,'2013Figures'!$C:$C,$A170,'2013Figures'!$H:$H,$B170,'2013Figures'!$I:$I,$C170,'2013Figures'!$B:$B,"CyToBroker",'2013Figures'!$G:$G,"E1",'2013Figures'!$E:$E,$B$1)</f>
        <v>0</v>
      </c>
      <c r="H170" s="9">
        <f>SUMIFS('2013Figures'!$J:$J,'2013Figures'!$C:$C,$A170,'2013Figures'!$H:$H,$B170,'2013Figures'!$I:$I,$C170,'2013Figures'!$B:$B,"CyToBroker",'2013Figures'!$G:$G,"P1",'2013Figures'!$E:$E,$B$1)</f>
        <v>0</v>
      </c>
      <c r="J170" s="8" t="s">
        <v>146</v>
      </c>
      <c r="L170" s="42">
        <f>SUMIFS('2012Figures'!$J:$J,'2012Figures'!$C:$C,$A170,'2012Figures'!$H:$H,$B170,'2012Figures'!$I:$I,$C170,'2012Figures'!$E:$E,$B$1)</f>
        <v>0</v>
      </c>
      <c r="M170" s="52">
        <f>SUMIFS('2012Figures'!$J:$J,'2012Figures'!$C:$C,$A170,'2012Figures'!$H:$H,$B170,'2012Figures'!$I:$I,$C170,'2012Figures'!$B:$B,"BrokerToCy",'2012Figures'!$G:$G,"E1",'2012Figures'!$E:$E,$B$1)</f>
        <v>0</v>
      </c>
      <c r="N170" s="52">
        <f>SUMIFS('2012Figures'!$J:$J,'2012Figures'!$C:$C,$A170,'2012Figures'!$H:$H,$B170,'2012Figures'!$I:$I,$C170,'2012Figures'!$B:$B,"BrokerToCy",'2012Figures'!$G:$G,"P1",'2012Figures'!$E:$E,$B$1)</f>
        <v>0</v>
      </c>
      <c r="O170" s="52">
        <f>SUMIFS('2012Figures'!$J:$J,'2012Figures'!$C:$C,$A170,'2012Figures'!$H:$H,$B170,'2012Figures'!$I:$I,$C170,'2012Figures'!$B:$B,"CyToBroker",'2012Figures'!$G:$G,"E1",'2012Figures'!$E:$E,$B$1)</f>
        <v>0</v>
      </c>
      <c r="P170" s="52">
        <f>SUMIFS('2012Figures'!$J:$J,'2012Figures'!$C:$C,$A170,'2012Figures'!$H:$H,$B170,'2012Figures'!$I:$I,$C170,'2012Figures'!$B:$B,"CyToBroker",'2012Figures'!$G:$G,"P1",'2012Figures'!$E:$E,$B$1)</f>
        <v>0</v>
      </c>
      <c r="R170" s="46" t="str">
        <f t="shared" si="23"/>
        <v/>
      </c>
      <c r="S170" s="46" t="str">
        <f t="shared" si="23"/>
        <v/>
      </c>
      <c r="T170" s="46" t="str">
        <f t="shared" si="23"/>
        <v/>
      </c>
      <c r="U170" s="46" t="str">
        <f t="shared" si="23"/>
        <v/>
      </c>
      <c r="V170" s="46" t="str">
        <f t="shared" si="23"/>
        <v/>
      </c>
    </row>
    <row r="171" spans="1:22" x14ac:dyDescent="0.2">
      <c r="A171" s="1">
        <v>115</v>
      </c>
      <c r="B171" s="1" t="s">
        <v>23</v>
      </c>
      <c r="C171" s="8">
        <v>1</v>
      </c>
      <c r="D171" s="29">
        <f>SUMIFS('2013Figures'!$J:$J,'2013Figures'!$C:$C,$A171,'2013Figures'!$H:$H,$B171,'2013Figures'!$I:$I,$C171,'2013Figures'!$E:$E,$B$1)</f>
        <v>0</v>
      </c>
      <c r="E171" s="9">
        <f>SUMIFS('2013Figures'!$J:$J,'2013Figures'!$C:$C,$A171,'2013Figures'!$H:$H,$B171,'2013Figures'!$I:$I,$C171,'2013Figures'!$B:$B,"BrokerToCy",'2013Figures'!$G:$G,"E1",'2013Figures'!$E:$E,$B$1)</f>
        <v>0</v>
      </c>
      <c r="F171" s="9">
        <f>SUMIFS('2013Figures'!$J:$J,'2013Figures'!$C:$C,$A171,'2013Figures'!$H:$H,$B171,'2013Figures'!$I:$I,$C171,'2013Figures'!$B:$B,"BrokerToCy",'2013Figures'!$G:$G,"P1",'2013Figures'!$E:$E,$B$1)</f>
        <v>0</v>
      </c>
      <c r="G171" s="9">
        <f>SUMIFS('2013Figures'!$J:$J,'2013Figures'!$C:$C,$A171,'2013Figures'!$H:$H,$B171,'2013Figures'!$I:$I,$C171,'2013Figures'!$B:$B,"CyToBroker",'2013Figures'!$G:$G,"E1",'2013Figures'!$E:$E,$B$1)</f>
        <v>0</v>
      </c>
      <c r="H171" s="9">
        <f>SUMIFS('2013Figures'!$J:$J,'2013Figures'!$C:$C,$A171,'2013Figures'!$H:$H,$B171,'2013Figures'!$I:$I,$C171,'2013Figures'!$B:$B,"CyToBroker",'2013Figures'!$G:$G,"P1",'2013Figures'!$E:$E,$B$1)</f>
        <v>0</v>
      </c>
      <c r="I171" s="30"/>
      <c r="J171" s="31">
        <v>200901</v>
      </c>
      <c r="K171" s="30"/>
      <c r="L171" s="42">
        <f>SUMIFS('2012Figures'!$J:$J,'2012Figures'!$C:$C,$A171,'2012Figures'!$H:$H,$B171,'2012Figures'!$I:$I,$C171,'2012Figures'!$E:$E,$B$1)</f>
        <v>0</v>
      </c>
      <c r="M171" s="52">
        <f>SUMIFS('2012Figures'!$J:$J,'2012Figures'!$C:$C,$A171,'2012Figures'!$H:$H,$B171,'2012Figures'!$I:$I,$C171,'2012Figures'!$B:$B,"BrokerToCy",'2012Figures'!$G:$G,"E1",'2012Figures'!$E:$E,$B$1)</f>
        <v>0</v>
      </c>
      <c r="N171" s="52">
        <f>SUMIFS('2012Figures'!$J:$J,'2012Figures'!$C:$C,$A171,'2012Figures'!$H:$H,$B171,'2012Figures'!$I:$I,$C171,'2012Figures'!$B:$B,"BrokerToCy",'2012Figures'!$G:$G,"P1",'2012Figures'!$E:$E,$B$1)</f>
        <v>0</v>
      </c>
      <c r="O171" s="52">
        <f>SUMIFS('2012Figures'!$J:$J,'2012Figures'!$C:$C,$A171,'2012Figures'!$H:$H,$B171,'2012Figures'!$I:$I,$C171,'2012Figures'!$B:$B,"CyToBroker",'2012Figures'!$G:$G,"E1",'2012Figures'!$E:$E,$B$1)</f>
        <v>0</v>
      </c>
      <c r="P171" s="52">
        <f>SUMIFS('2012Figures'!$J:$J,'2012Figures'!$C:$C,$A171,'2012Figures'!$H:$H,$B171,'2012Figures'!$I:$I,$C171,'2012Figures'!$B:$B,"CyToBroker",'2012Figures'!$G:$G,"P1",'2012Figures'!$E:$E,$B$1)</f>
        <v>0</v>
      </c>
      <c r="Q171" s="30"/>
      <c r="R171" s="46" t="str">
        <f t="shared" si="23"/>
        <v/>
      </c>
      <c r="S171" s="46" t="str">
        <f t="shared" si="23"/>
        <v/>
      </c>
      <c r="T171" s="46" t="str">
        <f t="shared" si="23"/>
        <v/>
      </c>
      <c r="U171" s="46" t="str">
        <f t="shared" si="23"/>
        <v/>
      </c>
      <c r="V171" s="46" t="str">
        <f t="shared" si="23"/>
        <v/>
      </c>
    </row>
    <row r="172" spans="1:22" x14ac:dyDescent="0.2">
      <c r="A172" s="1">
        <v>115</v>
      </c>
      <c r="B172" s="1" t="s">
        <v>23</v>
      </c>
      <c r="D172" s="29">
        <f>SUMIFS('2013Figures'!$J:$J,'2013Figures'!$C:$C,$A172,'2013Figures'!$I:$I,"",'2013Figures'!$E:$E,$B$1)</f>
        <v>0</v>
      </c>
      <c r="E172" s="9">
        <f>SUMIFS('2013Figures'!$J:$J,'2013Figures'!$C:$C,$A172,'2013Figures'!$I:$I,"",'2013Figures'!$B:$B,"BrokerToCy",'2013Figures'!$G:$G,"E1",'2013Figures'!$E:$E,$B$1)</f>
        <v>0</v>
      </c>
      <c r="F172" s="9">
        <f>SUMIFS('2013Figures'!$J:$J,'2013Figures'!$C:$C,$A172,'2013Figures'!$I:$I,"",'2013Figures'!$B:$B,"BrokerToCy",'2013Figures'!$G:$G,"P1",'2013Figures'!$E:$E,$B$1)</f>
        <v>0</v>
      </c>
      <c r="G172" s="9">
        <f>SUMIFS('2013Figures'!$J:$J,'2013Figures'!$C:$C,$A172,'2013Figures'!$I:$I,"",'2013Figures'!$B:$B,"CyToBroker",'2013Figures'!$G:$G,"E1",'2013Figures'!$E:$E,$B$1)</f>
        <v>0</v>
      </c>
      <c r="H172" s="9">
        <f>SUMIFS('2013Figures'!$J:$J,'2013Figures'!$C:$C,$A172,'2013Figures'!$I:$I,"",'2013Figures'!$B:$B,"CyToBroker",'2013Figures'!$G:$G,"P1",'2013Figures'!$E:$E,$B$1)</f>
        <v>0</v>
      </c>
      <c r="J172" s="8" t="s">
        <v>131</v>
      </c>
      <c r="L172" s="42">
        <f>SUMIFS('2012Figures'!$J:$J,'2012Figures'!$C:$C,$A172,'2012Figures'!$I:$I,"",'2012Figures'!$E:$E,$B$1)</f>
        <v>0</v>
      </c>
      <c r="M172" s="52">
        <f>SUMIFS('2012Figures'!$J:$J,'2012Figures'!$C:$C,$A172,'2012Figures'!$I:$I,"",'2012Figures'!$B:$B,"BrokerToCy",'2012Figures'!$G:$G,"E1",'2012Figures'!$E:$E,$B$1)</f>
        <v>0</v>
      </c>
      <c r="N172" s="52">
        <f>SUMIFS('2012Figures'!$J:$J,'2012Figures'!$C:$C,$A172,'2012Figures'!$I:$I,"",'2012Figures'!$B:$B,"BrokerToCy",'2012Figures'!$G:$G,"P1",'2012Figures'!$E:$E,$B$1)</f>
        <v>0</v>
      </c>
      <c r="O172" s="52">
        <f>SUMIFS('2012Figures'!$J:$J,'2012Figures'!$C:$C,$A172,'2012Figures'!$I:$I,"",'2012Figures'!$B:$B,"CyToBroker",'2012Figures'!$G:$G,"E1",'2012Figures'!$E:$E,$B$1)</f>
        <v>0</v>
      </c>
      <c r="P172" s="52">
        <f>SUMIFS('2012Figures'!$J:$J,'2012Figures'!$C:$C,$A172,'2012Figures'!$I:$I,"",'2012Figures'!$B:$B,"CyToBroker",'2012Figures'!$G:$G,"P1",'2012Figures'!$E:$E,$B$1)</f>
        <v>0</v>
      </c>
      <c r="R172" s="46" t="str">
        <f t="shared" si="23"/>
        <v/>
      </c>
      <c r="S172" s="46" t="str">
        <f t="shared" si="23"/>
        <v/>
      </c>
      <c r="T172" s="46" t="str">
        <f t="shared" si="23"/>
        <v/>
      </c>
      <c r="U172" s="46" t="str">
        <f t="shared" si="23"/>
        <v/>
      </c>
      <c r="V172" s="46" t="str">
        <f t="shared" si="23"/>
        <v/>
      </c>
    </row>
    <row r="173" spans="1:22" x14ac:dyDescent="0.2">
      <c r="A173" s="21"/>
      <c r="B173" s="21" t="s">
        <v>92</v>
      </c>
      <c r="C173" s="22"/>
      <c r="D173" s="23">
        <f>SUM(E173:H173)</f>
        <v>0</v>
      </c>
      <c r="E173" s="23">
        <f>SUM(E170:E172)</f>
        <v>0</v>
      </c>
      <c r="F173" s="23">
        <f>SUM(F170:F172)</f>
        <v>0</v>
      </c>
      <c r="G173" s="23">
        <f>SUM(G170:G172)</f>
        <v>0</v>
      </c>
      <c r="H173" s="23">
        <f>SUM(H170:H172)</f>
        <v>0</v>
      </c>
      <c r="I173" s="21"/>
      <c r="J173" s="22"/>
      <c r="K173" s="21"/>
      <c r="L173" s="43">
        <f>SUM(M173:P173)</f>
        <v>0</v>
      </c>
      <c r="M173" s="43">
        <f>SUM(M170:M172)</f>
        <v>0</v>
      </c>
      <c r="N173" s="43">
        <f>SUM(N170:N172)</f>
        <v>0</v>
      </c>
      <c r="O173" s="43">
        <f>SUM(O170:O172)</f>
        <v>0</v>
      </c>
      <c r="P173" s="43">
        <f>SUM(P170:P172)</f>
        <v>0</v>
      </c>
      <c r="Q173" s="21"/>
      <c r="R173" s="21"/>
      <c r="S173" s="21"/>
      <c r="T173" s="21"/>
      <c r="U173" s="21"/>
      <c r="V173" s="21"/>
    </row>
    <row r="174" spans="1:22" x14ac:dyDescent="0.2">
      <c r="A174" s="28">
        <v>116</v>
      </c>
      <c r="B174" s="28" t="s">
        <v>64</v>
      </c>
      <c r="C174" s="17" t="s">
        <v>88</v>
      </c>
      <c r="D174" s="18">
        <f>SUMIFS('2013Figures'!$J:$J,'2013Figures'!$C:$C,$A174,'2013Figures'!$E:$E,$B$1)</f>
        <v>0</v>
      </c>
      <c r="E174" s="18">
        <f>SUMIFS('2013Figures'!$J:$J,'2013Figures'!$C:$C,$A174,'2013Figures'!$B:$B,"BrokerToCy",'2013Figures'!$G:$G,"E1",'2013Figures'!$E:$E,$B$1)</f>
        <v>0</v>
      </c>
      <c r="F174" s="18">
        <f>SUMIFS('2013Figures'!$J:$J,'2013Figures'!$C:$C,$A174,'2013Figures'!$B:$B,"BrokerToCy",'2013Figures'!$G:$G,"P1",'2013Figures'!$E:$E,$B$1)</f>
        <v>0</v>
      </c>
      <c r="G174" s="18">
        <f>SUMIFS('2013Figures'!$J:$J,'2013Figures'!$C:$C,$A174,'2013Figures'!$B:$B,"CyToBroker",'2013Figures'!$G:$G,"E1",'2013Figures'!$E:$E,$B$1)</f>
        <v>0</v>
      </c>
      <c r="H174" s="18">
        <f>SUMIFS('2013Figures'!$J:$J,'2013Figures'!$C:$C,$A174,'2013Figures'!$B:$B,"CyToBroker",'2013Figures'!$G:$G,"P1",'2013Figures'!$E:$E,$B$1)</f>
        <v>0</v>
      </c>
      <c r="I174" s="28"/>
      <c r="J174" s="17"/>
      <c r="K174" s="28"/>
      <c r="L174" s="50">
        <f>SUMIFS('2012Figures'!$J:$J,'2012Figures'!$C:$C,$A174,'2012Figures'!$E:$E,$B$1)</f>
        <v>0</v>
      </c>
      <c r="M174" s="50">
        <f>SUMIFS('2012Figures'!$J:$J,'2012Figures'!$C:$C,$A174,'2012Figures'!$B:$B,"BrokerToCy",'2012Figures'!$G:$G,"E1",'2012Figures'!$E:$E,$B$1)</f>
        <v>0</v>
      </c>
      <c r="N174" s="50">
        <f>SUMIFS('2012Figures'!$J:$J,'2012Figures'!$C:$C,$A174,'2012Figures'!$B:$B,"BrokerToCy",'2012Figures'!$G:$G,"P1",'2012Figures'!$E:$E,$B$1)</f>
        <v>0</v>
      </c>
      <c r="O174" s="50">
        <f>SUMIFS('2012Figures'!$J:$J,'2012Figures'!$C:$C,$A174,'2012Figures'!$B:$B,"CyToBroker",'2012Figures'!$G:$G,"E1",'2012Figures'!$E:$E,$B$1)</f>
        <v>0</v>
      </c>
      <c r="P174" s="50">
        <f>SUMIFS('2012Figures'!$J:$J,'2012Figures'!$C:$C,$A174,'2012Figures'!$B:$B,"CyToBroker",'2012Figures'!$G:$G,"P1",'2012Figures'!$E:$E,$B$1)</f>
        <v>0</v>
      </c>
      <c r="Q174" s="28"/>
      <c r="R174" s="46" t="str">
        <f t="shared" si="23"/>
        <v/>
      </c>
      <c r="S174" s="46" t="str">
        <f t="shared" si="23"/>
        <v/>
      </c>
      <c r="T174" s="46" t="str">
        <f t="shared" si="23"/>
        <v/>
      </c>
      <c r="U174" s="46" t="str">
        <f t="shared" si="23"/>
        <v/>
      </c>
      <c r="V174" s="46" t="str">
        <f t="shared" si="23"/>
        <v/>
      </c>
    </row>
    <row r="175" spans="1:22" x14ac:dyDescent="0.2">
      <c r="A175" s="1">
        <v>116</v>
      </c>
      <c r="B175" s="1" t="s">
        <v>64</v>
      </c>
      <c r="C175" s="8">
        <v>3</v>
      </c>
      <c r="D175" s="29">
        <f>SUMIFS('2013Figures'!$J:$J,'2013Figures'!$C:$C,$A175,'2013Figures'!$H:$H,$B175,'2013Figures'!$I:$I,$C175,'2013Figures'!$E:$E,$B$1)</f>
        <v>0</v>
      </c>
      <c r="E175" s="9">
        <f>SUMIFS('2013Figures'!$J:$J,'2013Figures'!$C:$C,$A175,'2013Figures'!$H:$H,$B175,'2013Figures'!$I:$I,$C175,'2013Figures'!$B:$B,"BrokerToCy",'2013Figures'!$G:$G,"E1",'2013Figures'!$E:$E,$B$1)</f>
        <v>0</v>
      </c>
      <c r="F175" s="9">
        <f>SUMIFS('2013Figures'!$J:$J,'2013Figures'!$C:$C,$A175,'2013Figures'!$H:$H,$B175,'2013Figures'!$I:$I,$C175,'2013Figures'!$B:$B,"BrokerToCy",'2013Figures'!$G:$G,"P1",'2013Figures'!$E:$E,$B$1)</f>
        <v>0</v>
      </c>
      <c r="G175" s="9">
        <f>SUMIFS('2013Figures'!$J:$J,'2013Figures'!$C:$C,$A175,'2013Figures'!$H:$H,$B175,'2013Figures'!$I:$I,$C175,'2013Figures'!$B:$B,"CyToBroker",'2013Figures'!$G:$G,"E1",'2013Figures'!$E:$E,$B$1)</f>
        <v>0</v>
      </c>
      <c r="H175" s="9">
        <f>SUMIFS('2013Figures'!$J:$J,'2013Figures'!$C:$C,$A175,'2013Figures'!$H:$H,$B175,'2013Figures'!$I:$I,$C175,'2013Figures'!$B:$B,"CyToBroker",'2013Figures'!$G:$G,"P1",'2013Figures'!$E:$E,$B$1)</f>
        <v>0</v>
      </c>
      <c r="J175" s="8" t="s">
        <v>146</v>
      </c>
      <c r="L175" s="42">
        <f>SUMIFS('2012Figures'!$J:$J,'2012Figures'!$C:$C,$A175,'2012Figures'!$H:$H,$B175,'2012Figures'!$I:$I,$C175,'2012Figures'!$E:$E,$B$1)</f>
        <v>0</v>
      </c>
      <c r="M175" s="52">
        <f>SUMIFS('2012Figures'!$J:$J,'2012Figures'!$C:$C,$A175,'2012Figures'!$H:$H,$B175,'2012Figures'!$I:$I,$C175,'2012Figures'!$B:$B,"BrokerToCy",'2012Figures'!$G:$G,"E1",'2012Figures'!$E:$E,$B$1)</f>
        <v>0</v>
      </c>
      <c r="N175" s="52">
        <f>SUMIFS('2012Figures'!$J:$J,'2012Figures'!$C:$C,$A175,'2012Figures'!$H:$H,$B175,'2012Figures'!$I:$I,$C175,'2012Figures'!$B:$B,"BrokerToCy",'2012Figures'!$G:$G,"P1",'2012Figures'!$E:$E,$B$1)</f>
        <v>0</v>
      </c>
      <c r="O175" s="52">
        <f>SUMIFS('2012Figures'!$J:$J,'2012Figures'!$C:$C,$A175,'2012Figures'!$H:$H,$B175,'2012Figures'!$I:$I,$C175,'2012Figures'!$B:$B,"CyToBroker",'2012Figures'!$G:$G,"E1",'2012Figures'!$E:$E,$B$1)</f>
        <v>0</v>
      </c>
      <c r="P175" s="52">
        <f>SUMIFS('2012Figures'!$J:$J,'2012Figures'!$C:$C,$A175,'2012Figures'!$H:$H,$B175,'2012Figures'!$I:$I,$C175,'2012Figures'!$B:$B,"CyToBroker",'2012Figures'!$G:$G,"P1",'2012Figures'!$E:$E,$B$1)</f>
        <v>0</v>
      </c>
      <c r="R175" s="46" t="str">
        <f t="shared" si="23"/>
        <v/>
      </c>
      <c r="S175" s="46" t="str">
        <f t="shared" si="23"/>
        <v/>
      </c>
      <c r="T175" s="46" t="str">
        <f t="shared" si="23"/>
        <v/>
      </c>
      <c r="U175" s="46" t="str">
        <f t="shared" si="23"/>
        <v/>
      </c>
      <c r="V175" s="46" t="str">
        <f t="shared" si="23"/>
        <v/>
      </c>
    </row>
    <row r="176" spans="1:22" x14ac:dyDescent="0.2">
      <c r="A176" s="1">
        <v>116</v>
      </c>
      <c r="B176" s="1" t="s">
        <v>64</v>
      </c>
      <c r="C176" s="8">
        <v>2</v>
      </c>
      <c r="D176" s="29">
        <f>SUMIFS('2013Figures'!$J:$J,'2013Figures'!$C:$C,$A176,'2013Figures'!$H:$H,$B176,'2013Figures'!$I:$I,$C176,'2013Figures'!$E:$E,$B$1)</f>
        <v>0</v>
      </c>
      <c r="E176" s="9">
        <f>SUMIFS('2013Figures'!$J:$J,'2013Figures'!$C:$C,$A176,'2013Figures'!$H:$H,$B176,'2013Figures'!$I:$I,$C176,'2013Figures'!$B:$B,"BrokerToCy",'2013Figures'!$G:$G,"E1",'2013Figures'!$E:$E,$B$1)</f>
        <v>0</v>
      </c>
      <c r="F176" s="9">
        <f>SUMIFS('2013Figures'!$J:$J,'2013Figures'!$C:$C,$A176,'2013Figures'!$H:$H,$B176,'2013Figures'!$I:$I,$C176,'2013Figures'!$B:$B,"BrokerToCy",'2013Figures'!$G:$G,"P1",'2013Figures'!$E:$E,$B$1)</f>
        <v>0</v>
      </c>
      <c r="G176" s="9">
        <f>SUMIFS('2013Figures'!$J:$J,'2013Figures'!$C:$C,$A176,'2013Figures'!$H:$H,$B176,'2013Figures'!$I:$I,$C176,'2013Figures'!$B:$B,"CyToBroker",'2013Figures'!$G:$G,"E1",'2013Figures'!$E:$E,$B$1)</f>
        <v>0</v>
      </c>
      <c r="H176" s="9">
        <f>SUMIFS('2013Figures'!$J:$J,'2013Figures'!$C:$C,$A176,'2013Figures'!$H:$H,$B176,'2013Figures'!$I:$I,$C176,'2013Figures'!$B:$B,"CyToBroker",'2013Figures'!$G:$G,"P1",'2013Figures'!$E:$E,$B$1)</f>
        <v>0</v>
      </c>
      <c r="I176" s="30"/>
      <c r="J176" s="31">
        <v>201101</v>
      </c>
      <c r="K176" s="30"/>
      <c r="L176" s="42">
        <f>SUMIFS('2012Figures'!$J:$J,'2012Figures'!$C:$C,$A176,'2012Figures'!$H:$H,$B176,'2012Figures'!$I:$I,$C176,'2012Figures'!$E:$E,$B$1)</f>
        <v>0</v>
      </c>
      <c r="M176" s="52">
        <f>SUMIFS('2012Figures'!$J:$J,'2012Figures'!$C:$C,$A176,'2012Figures'!$H:$H,$B176,'2012Figures'!$I:$I,$C176,'2012Figures'!$B:$B,"BrokerToCy",'2012Figures'!$G:$G,"E1",'2012Figures'!$E:$E,$B$1)</f>
        <v>0</v>
      </c>
      <c r="N176" s="52">
        <f>SUMIFS('2012Figures'!$J:$J,'2012Figures'!$C:$C,$A176,'2012Figures'!$H:$H,$B176,'2012Figures'!$I:$I,$C176,'2012Figures'!$B:$B,"BrokerToCy",'2012Figures'!$G:$G,"P1",'2012Figures'!$E:$E,$B$1)</f>
        <v>0</v>
      </c>
      <c r="O176" s="52">
        <f>SUMIFS('2012Figures'!$J:$J,'2012Figures'!$C:$C,$A176,'2012Figures'!$H:$H,$B176,'2012Figures'!$I:$I,$C176,'2012Figures'!$B:$B,"CyToBroker",'2012Figures'!$G:$G,"E1",'2012Figures'!$E:$E,$B$1)</f>
        <v>0</v>
      </c>
      <c r="P176" s="52">
        <f>SUMIFS('2012Figures'!$J:$J,'2012Figures'!$C:$C,$A176,'2012Figures'!$H:$H,$B176,'2012Figures'!$I:$I,$C176,'2012Figures'!$B:$B,"CyToBroker",'2012Figures'!$G:$G,"P1",'2012Figures'!$E:$E,$B$1)</f>
        <v>0</v>
      </c>
      <c r="Q176" s="30"/>
      <c r="R176" s="46" t="str">
        <f t="shared" si="23"/>
        <v/>
      </c>
      <c r="S176" s="46" t="str">
        <f t="shared" si="23"/>
        <v/>
      </c>
      <c r="T176" s="46" t="str">
        <f t="shared" si="23"/>
        <v/>
      </c>
      <c r="U176" s="46" t="str">
        <f t="shared" si="23"/>
        <v/>
      </c>
      <c r="V176" s="46" t="str">
        <f t="shared" si="23"/>
        <v/>
      </c>
    </row>
    <row r="177" spans="1:22" x14ac:dyDescent="0.2">
      <c r="A177" s="1">
        <v>116</v>
      </c>
      <c r="B177" s="1" t="s">
        <v>64</v>
      </c>
      <c r="C177" s="8">
        <v>1</v>
      </c>
      <c r="D177" s="29">
        <f>SUMIFS('2013Figures'!$J:$J,'2013Figures'!$C:$C,$A177,'2013Figures'!$H:$H,$B177,'2013Figures'!$I:$I,$C177,'2013Figures'!$E:$E,$B$1)</f>
        <v>0</v>
      </c>
      <c r="E177" s="9">
        <f>SUMIFS('2013Figures'!$J:$J,'2013Figures'!$C:$C,$A177,'2013Figures'!$H:$H,$B177,'2013Figures'!$I:$I,$C177,'2013Figures'!$B:$B,"BrokerToCy",'2013Figures'!$G:$G,"E1",'2013Figures'!$E:$E,$B$1)</f>
        <v>0</v>
      </c>
      <c r="F177" s="9">
        <f>SUMIFS('2013Figures'!$J:$J,'2013Figures'!$C:$C,$A177,'2013Figures'!$H:$H,$B177,'2013Figures'!$I:$I,$C177,'2013Figures'!$B:$B,"BrokerToCy",'2013Figures'!$G:$G,"P1",'2013Figures'!$E:$E,$B$1)</f>
        <v>0</v>
      </c>
      <c r="G177" s="9">
        <f>SUMIFS('2013Figures'!$J:$J,'2013Figures'!$C:$C,$A177,'2013Figures'!$H:$H,$B177,'2013Figures'!$I:$I,$C177,'2013Figures'!$B:$B,"CyToBroker",'2013Figures'!$G:$G,"E1",'2013Figures'!$E:$E,$B$1)</f>
        <v>0</v>
      </c>
      <c r="H177" s="9">
        <f>SUMIFS('2013Figures'!$J:$J,'2013Figures'!$C:$C,$A177,'2013Figures'!$H:$H,$B177,'2013Figures'!$I:$I,$C177,'2013Figures'!$B:$B,"CyToBroker",'2013Figures'!$G:$G,"P1",'2013Figures'!$E:$E,$B$1)</f>
        <v>0</v>
      </c>
      <c r="J177" s="8">
        <v>200901</v>
      </c>
      <c r="L177" s="42">
        <f>SUMIFS('2012Figures'!$J:$J,'2012Figures'!$C:$C,$A177,'2012Figures'!$H:$H,$B177,'2012Figures'!$I:$I,$C177,'2012Figures'!$E:$E,$B$1)</f>
        <v>0</v>
      </c>
      <c r="M177" s="52">
        <f>SUMIFS('2012Figures'!$J:$J,'2012Figures'!$C:$C,$A177,'2012Figures'!$H:$H,$B177,'2012Figures'!$I:$I,$C177,'2012Figures'!$B:$B,"BrokerToCy",'2012Figures'!$G:$G,"E1",'2012Figures'!$E:$E,$B$1)</f>
        <v>0</v>
      </c>
      <c r="N177" s="52">
        <f>SUMIFS('2012Figures'!$J:$J,'2012Figures'!$C:$C,$A177,'2012Figures'!$H:$H,$B177,'2012Figures'!$I:$I,$C177,'2012Figures'!$B:$B,"BrokerToCy",'2012Figures'!$G:$G,"P1",'2012Figures'!$E:$E,$B$1)</f>
        <v>0</v>
      </c>
      <c r="O177" s="52">
        <f>SUMIFS('2012Figures'!$J:$J,'2012Figures'!$C:$C,$A177,'2012Figures'!$H:$H,$B177,'2012Figures'!$I:$I,$C177,'2012Figures'!$B:$B,"CyToBroker",'2012Figures'!$G:$G,"E1",'2012Figures'!$E:$E,$B$1)</f>
        <v>0</v>
      </c>
      <c r="P177" s="52">
        <f>SUMIFS('2012Figures'!$J:$J,'2012Figures'!$C:$C,$A177,'2012Figures'!$H:$H,$B177,'2012Figures'!$I:$I,$C177,'2012Figures'!$B:$B,"CyToBroker",'2012Figures'!$G:$G,"P1",'2012Figures'!$E:$E,$B$1)</f>
        <v>0</v>
      </c>
      <c r="R177" s="46" t="str">
        <f t="shared" si="23"/>
        <v/>
      </c>
      <c r="S177" s="46" t="str">
        <f t="shared" si="23"/>
        <v/>
      </c>
      <c r="T177" s="46" t="str">
        <f t="shared" si="23"/>
        <v/>
      </c>
      <c r="U177" s="46" t="str">
        <f t="shared" si="23"/>
        <v/>
      </c>
      <c r="V177" s="46" t="str">
        <f t="shared" si="23"/>
        <v/>
      </c>
    </row>
    <row r="178" spans="1:22" x14ac:dyDescent="0.2">
      <c r="A178" s="1">
        <v>116</v>
      </c>
      <c r="B178" s="1" t="s">
        <v>64</v>
      </c>
      <c r="D178" s="29">
        <f>SUMIFS('2013Figures'!$J:$J,'2013Figures'!$C:$C,$A178,'2013Figures'!$I:$I,"",'2013Figures'!$E:$E,$B$1)</f>
        <v>0</v>
      </c>
      <c r="E178" s="9">
        <f>SUMIFS('2013Figures'!$J:$J,'2013Figures'!$C:$C,$A178,'2013Figures'!$I:$I,"",'2013Figures'!$B:$B,"BrokerToCy",'2013Figures'!$G:$G,"E1",'2013Figures'!$E:$E,$B$1)</f>
        <v>0</v>
      </c>
      <c r="F178" s="9">
        <f>SUMIFS('2013Figures'!$J:$J,'2013Figures'!$C:$C,$A178,'2013Figures'!$I:$I,"",'2013Figures'!$B:$B,"BrokerToCy",'2013Figures'!$G:$G,"P1",'2013Figures'!$E:$E,$B$1)</f>
        <v>0</v>
      </c>
      <c r="G178" s="9">
        <f>SUMIFS('2013Figures'!$J:$J,'2013Figures'!$C:$C,$A178,'2013Figures'!$I:$I,"",'2013Figures'!$B:$B,"CyToBroker",'2013Figures'!$G:$G,"E1",'2013Figures'!$E:$E,$B$1)</f>
        <v>0</v>
      </c>
      <c r="H178" s="9">
        <f>SUMIFS('2013Figures'!$J:$J,'2013Figures'!$C:$C,$A178,'2013Figures'!$I:$I,"",'2013Figures'!$B:$B,"CyToBroker",'2013Figures'!$G:$G,"P1",'2013Figures'!$E:$E,$B$1)</f>
        <v>0</v>
      </c>
      <c r="J178" s="8" t="s">
        <v>131</v>
      </c>
      <c r="L178" s="42">
        <f>SUMIFS('2012Figures'!$J:$J,'2012Figures'!$C:$C,$A178,'2012Figures'!$I:$I,"",'2012Figures'!$E:$E,$B$1)</f>
        <v>0</v>
      </c>
      <c r="M178" s="52">
        <f>SUMIFS('2012Figures'!$J:$J,'2012Figures'!$C:$C,$A178,'2012Figures'!$I:$I,"",'2012Figures'!$B:$B,"BrokerToCy",'2012Figures'!$G:$G,"E1",'2012Figures'!$E:$E,$B$1)</f>
        <v>0</v>
      </c>
      <c r="N178" s="52">
        <f>SUMIFS('2012Figures'!$J:$J,'2012Figures'!$C:$C,$A178,'2012Figures'!$I:$I,"",'2012Figures'!$B:$B,"BrokerToCy",'2012Figures'!$G:$G,"P1",'2012Figures'!$E:$E,$B$1)</f>
        <v>0</v>
      </c>
      <c r="O178" s="52">
        <f>SUMIFS('2012Figures'!$J:$J,'2012Figures'!$C:$C,$A178,'2012Figures'!$I:$I,"",'2012Figures'!$B:$B,"CyToBroker",'2012Figures'!$G:$G,"E1",'2012Figures'!$E:$E,$B$1)</f>
        <v>0</v>
      </c>
      <c r="P178" s="52">
        <f>SUMIFS('2012Figures'!$J:$J,'2012Figures'!$C:$C,$A178,'2012Figures'!$I:$I,"",'2012Figures'!$B:$B,"CyToBroker",'2012Figures'!$G:$G,"P1",'2012Figures'!$E:$E,$B$1)</f>
        <v>0</v>
      </c>
      <c r="R178" s="46" t="str">
        <f t="shared" si="23"/>
        <v/>
      </c>
      <c r="S178" s="46" t="str">
        <f t="shared" si="23"/>
        <v/>
      </c>
      <c r="T178" s="46" t="str">
        <f t="shared" si="23"/>
        <v/>
      </c>
      <c r="U178" s="46" t="str">
        <f t="shared" si="23"/>
        <v/>
      </c>
      <c r="V178" s="46" t="str">
        <f t="shared" si="23"/>
        <v/>
      </c>
    </row>
    <row r="179" spans="1:22" x14ac:dyDescent="0.2">
      <c r="A179" s="21"/>
      <c r="B179" s="21" t="s">
        <v>92</v>
      </c>
      <c r="C179" s="22"/>
      <c r="D179" s="23">
        <f>SUM(E179:H179)</f>
        <v>0</v>
      </c>
      <c r="E179" s="23">
        <f>SUM(E175:E178)</f>
        <v>0</v>
      </c>
      <c r="F179" s="23">
        <f>SUM(F175:F178)</f>
        <v>0</v>
      </c>
      <c r="G179" s="23">
        <f>SUM(G175:G178)</f>
        <v>0</v>
      </c>
      <c r="H179" s="23">
        <f>SUM(H175:H178)</f>
        <v>0</v>
      </c>
      <c r="I179" s="21"/>
      <c r="J179" s="22"/>
      <c r="K179" s="21"/>
      <c r="L179" s="43">
        <f>SUM(M179:P179)</f>
        <v>0</v>
      </c>
      <c r="M179" s="43">
        <f>SUM(M175:M178)</f>
        <v>0</v>
      </c>
      <c r="N179" s="43">
        <f>SUM(N175:N178)</f>
        <v>0</v>
      </c>
      <c r="O179" s="43">
        <f>SUM(O175:O178)</f>
        <v>0</v>
      </c>
      <c r="P179" s="43">
        <f>SUM(P175:P178)</f>
        <v>0</v>
      </c>
      <c r="Q179" s="21"/>
      <c r="R179" s="21"/>
      <c r="S179" s="21"/>
      <c r="T179" s="21"/>
      <c r="U179" s="21"/>
      <c r="V179" s="21"/>
    </row>
    <row r="180" spans="1:22" x14ac:dyDescent="0.2">
      <c r="A180" s="28">
        <v>118</v>
      </c>
      <c r="B180" s="28" t="s">
        <v>109</v>
      </c>
      <c r="C180" s="17" t="s">
        <v>88</v>
      </c>
      <c r="D180" s="18">
        <f>SUMIFS('2013Figures'!$J:$J,'2013Figures'!$C:$C,$A180,'2013Figures'!$E:$E,$B$1)</f>
        <v>0</v>
      </c>
      <c r="E180" s="18">
        <f>SUMIFS('2013Figures'!$J:$J,'2013Figures'!$C:$C,$A180,'2013Figures'!$B:$B,"BrokerToCy",'2013Figures'!$G:$G,"E1",'2013Figures'!$E:$E,$B$1)</f>
        <v>0</v>
      </c>
      <c r="F180" s="18">
        <f>SUMIFS('2013Figures'!$J:$J,'2013Figures'!$C:$C,$A180,'2013Figures'!$B:$B,"BrokerToCy",'2013Figures'!$G:$G,"P1",'2013Figures'!$E:$E,$B$1)</f>
        <v>0</v>
      </c>
      <c r="G180" s="18">
        <f>SUMIFS('2013Figures'!$J:$J,'2013Figures'!$C:$C,$A180,'2013Figures'!$B:$B,"CyToBroker",'2013Figures'!$G:$G,"E1",'2013Figures'!$E:$E,$B$1)</f>
        <v>0</v>
      </c>
      <c r="H180" s="18">
        <f>SUMIFS('2013Figures'!$J:$J,'2013Figures'!$C:$C,$A180,'2013Figures'!$B:$B,"CyToBroker",'2013Figures'!$G:$G,"P1",'2013Figures'!$E:$E,$B$1)</f>
        <v>0</v>
      </c>
      <c r="I180" s="28"/>
      <c r="J180" s="17"/>
      <c r="K180" s="28"/>
      <c r="L180" s="50">
        <f>SUMIFS('2012Figures'!$J:$J,'2012Figures'!$C:$C,$A180,'2012Figures'!$E:$E,$B$1)</f>
        <v>0</v>
      </c>
      <c r="M180" s="50">
        <f>SUMIFS('2012Figures'!$J:$J,'2012Figures'!$C:$C,$A180,'2012Figures'!$B:$B,"BrokerToCy",'2012Figures'!$G:$G,"E1",'2012Figures'!$E:$E,$B$1)</f>
        <v>0</v>
      </c>
      <c r="N180" s="50">
        <f>SUMIFS('2012Figures'!$J:$J,'2012Figures'!$C:$C,$A180,'2012Figures'!$B:$B,"BrokerToCy",'2012Figures'!$G:$G,"P1",'2012Figures'!$E:$E,$B$1)</f>
        <v>0</v>
      </c>
      <c r="O180" s="50">
        <f>SUMIFS('2012Figures'!$J:$J,'2012Figures'!$C:$C,$A180,'2012Figures'!$B:$B,"CyToBroker",'2012Figures'!$G:$G,"E1",'2012Figures'!$E:$E,$B$1)</f>
        <v>0</v>
      </c>
      <c r="P180" s="50">
        <f>SUMIFS('2012Figures'!$J:$J,'2012Figures'!$C:$C,$A180,'2012Figures'!$B:$B,"CyToBroker",'2012Figures'!$G:$G,"P1",'2012Figures'!$E:$E,$B$1)</f>
        <v>0</v>
      </c>
      <c r="Q180" s="28"/>
      <c r="R180" s="46" t="str">
        <f t="shared" si="23"/>
        <v/>
      </c>
      <c r="S180" s="46" t="str">
        <f t="shared" si="23"/>
        <v/>
      </c>
      <c r="T180" s="46" t="str">
        <f t="shared" si="23"/>
        <v/>
      </c>
      <c r="U180" s="46" t="str">
        <f t="shared" si="23"/>
        <v/>
      </c>
      <c r="V180" s="46" t="str">
        <f t="shared" si="23"/>
        <v/>
      </c>
    </row>
    <row r="181" spans="1:22" x14ac:dyDescent="0.2">
      <c r="A181" s="1">
        <v>118</v>
      </c>
      <c r="B181" s="1" t="s">
        <v>109</v>
      </c>
      <c r="C181" s="8">
        <v>11</v>
      </c>
      <c r="D181" s="29">
        <f>SUMIFS('2013Figures'!$J:$J,'2013Figures'!$C:$C,$A181,'2013Figures'!$H:$H,$B181,'2013Figures'!$I:$I,$C181,'2013Figures'!$E:$E,$B$1)</f>
        <v>0</v>
      </c>
      <c r="E181" s="9">
        <f>SUMIFS('2013Figures'!$J:$J,'2013Figures'!$C:$C,$A181,'2013Figures'!$H:$H,$B181,'2013Figures'!$I:$I,$C181,'2013Figures'!$B:$B,"BrokerToCy",'2013Figures'!$G:$G,"E1",'2013Figures'!$E:$E,$B$1)</f>
        <v>0</v>
      </c>
      <c r="F181" s="9">
        <f>SUMIFS('2013Figures'!$J:$J,'2013Figures'!$C:$C,$A181,'2013Figures'!$H:$H,$B181,'2013Figures'!$I:$I,$C181,'2013Figures'!$B:$B,"BrokerToCy",'2013Figures'!$G:$G,"P1",'2013Figures'!$E:$E,$B$1)</f>
        <v>0</v>
      </c>
      <c r="G181" s="9">
        <f>SUMIFS('2013Figures'!$J:$J,'2013Figures'!$C:$C,$A181,'2013Figures'!$H:$H,$B181,'2013Figures'!$I:$I,$C181,'2013Figures'!$B:$B,"CyToBroker",'2013Figures'!$G:$G,"E1",'2013Figures'!$E:$E,$B$1)</f>
        <v>0</v>
      </c>
      <c r="H181" s="9">
        <f>SUMIFS('2013Figures'!$J:$J,'2013Figures'!$C:$C,$A181,'2013Figures'!$H:$H,$B181,'2013Figures'!$I:$I,$C181,'2013Figures'!$B:$B,"CyToBroker",'2013Figures'!$G:$G,"P1",'2013Figures'!$E:$E,$B$1)</f>
        <v>0</v>
      </c>
      <c r="L181" s="42">
        <f>SUMIFS('2012Figures'!$J:$J,'2012Figures'!$C:$C,$A181,'2012Figures'!$H:$H,$B181,'2012Figures'!$I:$I,$C181,'2012Figures'!$E:$E,$B$1)</f>
        <v>0</v>
      </c>
      <c r="M181" s="52">
        <f>SUMIFS('2012Figures'!$J:$J,'2012Figures'!$C:$C,$A181,'2012Figures'!$H:$H,$B181,'2012Figures'!$I:$I,$C181,'2012Figures'!$B:$B,"BrokerToCy",'2012Figures'!$G:$G,"E1",'2012Figures'!$E:$E,$B$1)</f>
        <v>0</v>
      </c>
      <c r="N181" s="52">
        <f>SUMIFS('2012Figures'!$J:$J,'2012Figures'!$C:$C,$A181,'2012Figures'!$H:$H,$B181,'2012Figures'!$I:$I,$C181,'2012Figures'!$B:$B,"BrokerToCy",'2012Figures'!$G:$G,"P1",'2012Figures'!$E:$E,$B$1)</f>
        <v>0</v>
      </c>
      <c r="O181" s="52">
        <f>SUMIFS('2012Figures'!$J:$J,'2012Figures'!$C:$C,$A181,'2012Figures'!$H:$H,$B181,'2012Figures'!$I:$I,$C181,'2012Figures'!$B:$B,"CyToBroker",'2012Figures'!$G:$G,"E1",'2012Figures'!$E:$E,$B$1)</f>
        <v>0</v>
      </c>
      <c r="P181" s="52">
        <f>SUMIFS('2012Figures'!$J:$J,'2012Figures'!$C:$C,$A181,'2012Figures'!$H:$H,$B181,'2012Figures'!$I:$I,$C181,'2012Figures'!$B:$B,"CyToBroker",'2012Figures'!$G:$G,"P1",'2012Figures'!$E:$E,$B$1)</f>
        <v>0</v>
      </c>
      <c r="R181" s="46" t="str">
        <f t="shared" si="23"/>
        <v/>
      </c>
      <c r="S181" s="46" t="str">
        <f t="shared" si="23"/>
        <v/>
      </c>
      <c r="T181" s="46" t="str">
        <f t="shared" si="23"/>
        <v/>
      </c>
      <c r="U181" s="46" t="str">
        <f t="shared" si="23"/>
        <v/>
      </c>
      <c r="V181" s="46" t="str">
        <f t="shared" si="23"/>
        <v/>
      </c>
    </row>
    <row r="182" spans="1:22" x14ac:dyDescent="0.2">
      <c r="A182" s="1">
        <v>118</v>
      </c>
      <c r="B182" s="1" t="s">
        <v>109</v>
      </c>
      <c r="C182" s="8">
        <v>10</v>
      </c>
      <c r="D182" s="29">
        <f>SUMIFS('2013Figures'!$J:$J,'2013Figures'!$C:$C,$A182,'2013Figures'!$H:$H,$B182,'2013Figures'!$I:$I,$C182,'2013Figures'!$E:$E,$B$1)</f>
        <v>0</v>
      </c>
      <c r="E182" s="9">
        <f>SUMIFS('2013Figures'!$J:$J,'2013Figures'!$C:$C,$A182,'2013Figures'!$H:$H,$B182,'2013Figures'!$I:$I,$C182,'2013Figures'!$B:$B,"BrokerToCy",'2013Figures'!$G:$G,"E1",'2013Figures'!$E:$E,$B$1)</f>
        <v>0</v>
      </c>
      <c r="F182" s="9">
        <f>SUMIFS('2013Figures'!$J:$J,'2013Figures'!$C:$C,$A182,'2013Figures'!$H:$H,$B182,'2013Figures'!$I:$I,$C182,'2013Figures'!$B:$B,"BrokerToCy",'2013Figures'!$G:$G,"P1",'2013Figures'!$E:$E,$B$1)</f>
        <v>0</v>
      </c>
      <c r="G182" s="9">
        <f>SUMIFS('2013Figures'!$J:$J,'2013Figures'!$C:$C,$A182,'2013Figures'!$H:$H,$B182,'2013Figures'!$I:$I,$C182,'2013Figures'!$B:$B,"CyToBroker",'2013Figures'!$G:$G,"E1",'2013Figures'!$E:$E,$B$1)</f>
        <v>0</v>
      </c>
      <c r="H182" s="9">
        <f>SUMIFS('2013Figures'!$J:$J,'2013Figures'!$C:$C,$A182,'2013Figures'!$H:$H,$B182,'2013Figures'!$I:$I,$C182,'2013Figures'!$B:$B,"CyToBroker",'2013Figures'!$G:$G,"P1",'2013Figures'!$E:$E,$B$1)</f>
        <v>0</v>
      </c>
      <c r="J182" s="8">
        <v>201501</v>
      </c>
      <c r="L182" s="42">
        <f>SUMIFS('2012Figures'!$J:$J,'2012Figures'!$C:$C,$A182,'2012Figures'!$H:$H,$B182,'2012Figures'!$I:$I,$C182,'2012Figures'!$E:$E,$B$1)</f>
        <v>0</v>
      </c>
      <c r="M182" s="52">
        <f>SUMIFS('2012Figures'!$J:$J,'2012Figures'!$C:$C,$A182,'2012Figures'!$H:$H,$B182,'2012Figures'!$I:$I,$C182,'2012Figures'!$B:$B,"BrokerToCy",'2012Figures'!$G:$G,"E1",'2012Figures'!$E:$E,$B$1)</f>
        <v>0</v>
      </c>
      <c r="N182" s="52">
        <f>SUMIFS('2012Figures'!$J:$J,'2012Figures'!$C:$C,$A182,'2012Figures'!$H:$H,$B182,'2012Figures'!$I:$I,$C182,'2012Figures'!$B:$B,"BrokerToCy",'2012Figures'!$G:$G,"P1",'2012Figures'!$E:$E,$B$1)</f>
        <v>0</v>
      </c>
      <c r="O182" s="52">
        <f>SUMIFS('2012Figures'!$J:$J,'2012Figures'!$C:$C,$A182,'2012Figures'!$H:$H,$B182,'2012Figures'!$I:$I,$C182,'2012Figures'!$B:$B,"CyToBroker",'2012Figures'!$G:$G,"E1",'2012Figures'!$E:$E,$B$1)</f>
        <v>0</v>
      </c>
      <c r="P182" s="52">
        <f>SUMIFS('2012Figures'!$J:$J,'2012Figures'!$C:$C,$A182,'2012Figures'!$H:$H,$B182,'2012Figures'!$I:$I,$C182,'2012Figures'!$B:$B,"CyToBroker",'2012Figures'!$G:$G,"P1",'2012Figures'!$E:$E,$B$1)</f>
        <v>0</v>
      </c>
      <c r="R182" s="46" t="str">
        <f t="shared" si="23"/>
        <v/>
      </c>
      <c r="S182" s="46" t="str">
        <f t="shared" si="23"/>
        <v/>
      </c>
      <c r="T182" s="46" t="str">
        <f t="shared" si="23"/>
        <v/>
      </c>
      <c r="U182" s="46" t="str">
        <f t="shared" si="23"/>
        <v/>
      </c>
      <c r="V182" s="46" t="str">
        <f t="shared" si="23"/>
        <v/>
      </c>
    </row>
    <row r="183" spans="1:22" x14ac:dyDescent="0.2">
      <c r="A183" s="1">
        <v>118</v>
      </c>
      <c r="B183" s="1" t="s">
        <v>109</v>
      </c>
      <c r="C183" s="8">
        <v>9</v>
      </c>
      <c r="D183" s="29">
        <f>SUMIFS('2013Figures'!$J:$J,'2013Figures'!$C:$C,$A183,'2013Figures'!$H:$H,$B183,'2013Figures'!$I:$I,$C183,'2013Figures'!$E:$E,$B$1)</f>
        <v>0</v>
      </c>
      <c r="E183" s="9">
        <f>SUMIFS('2013Figures'!$J:$J,'2013Figures'!$C:$C,$A183,'2013Figures'!$H:$H,$B183,'2013Figures'!$I:$I,$C183,'2013Figures'!$B:$B,"BrokerToCy",'2013Figures'!$G:$G,"E1",'2013Figures'!$E:$E,$B$1)</f>
        <v>0</v>
      </c>
      <c r="F183" s="9">
        <f>SUMIFS('2013Figures'!$J:$J,'2013Figures'!$C:$C,$A183,'2013Figures'!$H:$H,$B183,'2013Figures'!$I:$I,$C183,'2013Figures'!$B:$B,"BrokerToCy",'2013Figures'!$G:$G,"P1",'2013Figures'!$E:$E,$B$1)</f>
        <v>0</v>
      </c>
      <c r="G183" s="9">
        <f>SUMIFS('2013Figures'!$J:$J,'2013Figures'!$C:$C,$A183,'2013Figures'!$H:$H,$B183,'2013Figures'!$I:$I,$C183,'2013Figures'!$B:$B,"CyToBroker",'2013Figures'!$G:$G,"E1",'2013Figures'!$E:$E,$B$1)</f>
        <v>0</v>
      </c>
      <c r="H183" s="9">
        <f>SUMIFS('2013Figures'!$J:$J,'2013Figures'!$C:$C,$A183,'2013Figures'!$H:$H,$B183,'2013Figures'!$I:$I,$C183,'2013Figures'!$B:$B,"CyToBroker",'2013Figures'!$G:$G,"P1",'2013Figures'!$E:$E,$B$1)</f>
        <v>0</v>
      </c>
      <c r="J183" s="8">
        <v>201401</v>
      </c>
      <c r="L183" s="42">
        <f>SUMIFS('2012Figures'!$J:$J,'2012Figures'!$C:$C,$A183,'2012Figures'!$H:$H,$B183,'2012Figures'!$I:$I,$C183,'2012Figures'!$E:$E,$B$1)</f>
        <v>0</v>
      </c>
      <c r="M183" s="52">
        <f>SUMIFS('2012Figures'!$J:$J,'2012Figures'!$C:$C,$A183,'2012Figures'!$H:$H,$B183,'2012Figures'!$I:$I,$C183,'2012Figures'!$B:$B,"BrokerToCy",'2012Figures'!$G:$G,"E1",'2012Figures'!$E:$E,$B$1)</f>
        <v>0</v>
      </c>
      <c r="N183" s="52">
        <f>SUMIFS('2012Figures'!$J:$J,'2012Figures'!$C:$C,$A183,'2012Figures'!$H:$H,$B183,'2012Figures'!$I:$I,$C183,'2012Figures'!$B:$B,"BrokerToCy",'2012Figures'!$G:$G,"P1",'2012Figures'!$E:$E,$B$1)</f>
        <v>0</v>
      </c>
      <c r="O183" s="52">
        <f>SUMIFS('2012Figures'!$J:$J,'2012Figures'!$C:$C,$A183,'2012Figures'!$H:$H,$B183,'2012Figures'!$I:$I,$C183,'2012Figures'!$B:$B,"CyToBroker",'2012Figures'!$G:$G,"E1",'2012Figures'!$E:$E,$B$1)</f>
        <v>0</v>
      </c>
      <c r="P183" s="52">
        <f>SUMIFS('2012Figures'!$J:$J,'2012Figures'!$C:$C,$A183,'2012Figures'!$H:$H,$B183,'2012Figures'!$I:$I,$C183,'2012Figures'!$B:$B,"CyToBroker",'2012Figures'!$G:$G,"P1",'2012Figures'!$E:$E,$B$1)</f>
        <v>0</v>
      </c>
      <c r="R183" s="46" t="str">
        <f t="shared" si="23"/>
        <v/>
      </c>
      <c r="S183" s="46" t="str">
        <f t="shared" si="23"/>
        <v/>
      </c>
      <c r="T183" s="46" t="str">
        <f t="shared" si="23"/>
        <v/>
      </c>
      <c r="U183" s="46" t="str">
        <f t="shared" si="23"/>
        <v/>
      </c>
      <c r="V183" s="46" t="str">
        <f t="shared" si="23"/>
        <v/>
      </c>
    </row>
    <row r="184" spans="1:22" x14ac:dyDescent="0.2">
      <c r="A184" s="1">
        <v>118</v>
      </c>
      <c r="B184" s="1" t="s">
        <v>109</v>
      </c>
      <c r="C184" s="8">
        <v>8</v>
      </c>
      <c r="D184" s="29">
        <f>SUMIFS('2013Figures'!$J:$J,'2013Figures'!$C:$C,$A184,'2013Figures'!$H:$H,$B184,'2013Figures'!$I:$I,$C184,'2013Figures'!$E:$E,$B$1)</f>
        <v>0</v>
      </c>
      <c r="E184" s="9">
        <f>SUMIFS('2013Figures'!$J:$J,'2013Figures'!$C:$C,$A184,'2013Figures'!$H:$H,$B184,'2013Figures'!$I:$I,$C184,'2013Figures'!$B:$B,"BrokerToCy",'2013Figures'!$G:$G,"E1",'2013Figures'!$E:$E,$B$1)</f>
        <v>0</v>
      </c>
      <c r="F184" s="9">
        <f>SUMIFS('2013Figures'!$J:$J,'2013Figures'!$C:$C,$A184,'2013Figures'!$H:$H,$B184,'2013Figures'!$I:$I,$C184,'2013Figures'!$B:$B,"BrokerToCy",'2013Figures'!$G:$G,"P1",'2013Figures'!$E:$E,$B$1)</f>
        <v>0</v>
      </c>
      <c r="G184" s="9">
        <f>SUMIFS('2013Figures'!$J:$J,'2013Figures'!$C:$C,$A184,'2013Figures'!$H:$H,$B184,'2013Figures'!$I:$I,$C184,'2013Figures'!$B:$B,"CyToBroker",'2013Figures'!$G:$G,"E1",'2013Figures'!$E:$E,$B$1)</f>
        <v>0</v>
      </c>
      <c r="H184" s="9">
        <f>SUMIFS('2013Figures'!$J:$J,'2013Figures'!$C:$C,$A184,'2013Figures'!$H:$H,$B184,'2013Figures'!$I:$I,$C184,'2013Figures'!$B:$B,"CyToBroker",'2013Figures'!$G:$G,"P1",'2013Figures'!$E:$E,$B$1)</f>
        <v>0</v>
      </c>
      <c r="I184" s="30"/>
      <c r="J184" s="31">
        <v>201301</v>
      </c>
      <c r="K184" s="30"/>
      <c r="L184" s="42">
        <f>SUMIFS('2012Figures'!$J:$J,'2012Figures'!$C:$C,$A184,'2012Figures'!$H:$H,$B184,'2012Figures'!$I:$I,$C184,'2012Figures'!$E:$E,$B$1)</f>
        <v>0</v>
      </c>
      <c r="M184" s="52">
        <f>SUMIFS('2012Figures'!$J:$J,'2012Figures'!$C:$C,$A184,'2012Figures'!$H:$H,$B184,'2012Figures'!$I:$I,$C184,'2012Figures'!$B:$B,"BrokerToCy",'2012Figures'!$G:$G,"E1",'2012Figures'!$E:$E,$B$1)</f>
        <v>0</v>
      </c>
      <c r="N184" s="52">
        <f>SUMIFS('2012Figures'!$J:$J,'2012Figures'!$C:$C,$A184,'2012Figures'!$H:$H,$B184,'2012Figures'!$I:$I,$C184,'2012Figures'!$B:$B,"BrokerToCy",'2012Figures'!$G:$G,"P1",'2012Figures'!$E:$E,$B$1)</f>
        <v>0</v>
      </c>
      <c r="O184" s="52">
        <f>SUMIFS('2012Figures'!$J:$J,'2012Figures'!$C:$C,$A184,'2012Figures'!$H:$H,$B184,'2012Figures'!$I:$I,$C184,'2012Figures'!$B:$B,"CyToBroker",'2012Figures'!$G:$G,"E1",'2012Figures'!$E:$E,$B$1)</f>
        <v>0</v>
      </c>
      <c r="P184" s="52">
        <f>SUMIFS('2012Figures'!$J:$J,'2012Figures'!$C:$C,$A184,'2012Figures'!$H:$H,$B184,'2012Figures'!$I:$I,$C184,'2012Figures'!$B:$B,"CyToBroker",'2012Figures'!$G:$G,"P1",'2012Figures'!$E:$E,$B$1)</f>
        <v>0</v>
      </c>
      <c r="Q184" s="30"/>
      <c r="R184" s="46" t="str">
        <f t="shared" si="23"/>
        <v/>
      </c>
      <c r="S184" s="46" t="str">
        <f t="shared" si="23"/>
        <v/>
      </c>
      <c r="T184" s="46" t="str">
        <f t="shared" si="23"/>
        <v/>
      </c>
      <c r="U184" s="46" t="str">
        <f t="shared" si="23"/>
        <v/>
      </c>
      <c r="V184" s="46" t="str">
        <f t="shared" si="23"/>
        <v/>
      </c>
    </row>
    <row r="185" spans="1:22" x14ac:dyDescent="0.2">
      <c r="A185" s="1">
        <v>118</v>
      </c>
      <c r="B185" s="1" t="s">
        <v>109</v>
      </c>
      <c r="C185" s="8">
        <v>7</v>
      </c>
      <c r="D185" s="29">
        <f>SUMIFS('2013Figures'!$J:$J,'2013Figures'!$C:$C,$A185,'2013Figures'!$H:$H,$B185,'2013Figures'!$I:$I,$C185,'2013Figures'!$E:$E,$B$1)</f>
        <v>0</v>
      </c>
      <c r="E185" s="9">
        <f>SUMIFS('2013Figures'!$J:$J,'2013Figures'!$C:$C,$A185,'2013Figures'!$H:$H,$B185,'2013Figures'!$I:$I,$C185,'2013Figures'!$B:$B,"BrokerToCy",'2013Figures'!$G:$G,"E1",'2013Figures'!$E:$E,$B$1)</f>
        <v>0</v>
      </c>
      <c r="F185" s="9">
        <f>SUMIFS('2013Figures'!$J:$J,'2013Figures'!$C:$C,$A185,'2013Figures'!$H:$H,$B185,'2013Figures'!$I:$I,$C185,'2013Figures'!$B:$B,"BrokerToCy",'2013Figures'!$G:$G,"P1",'2013Figures'!$E:$E,$B$1)</f>
        <v>0</v>
      </c>
      <c r="G185" s="9">
        <f>SUMIFS('2013Figures'!$J:$J,'2013Figures'!$C:$C,$A185,'2013Figures'!$H:$H,$B185,'2013Figures'!$I:$I,$C185,'2013Figures'!$B:$B,"CyToBroker",'2013Figures'!$G:$G,"E1",'2013Figures'!$E:$E,$B$1)</f>
        <v>0</v>
      </c>
      <c r="H185" s="9">
        <f>SUMIFS('2013Figures'!$J:$J,'2013Figures'!$C:$C,$A185,'2013Figures'!$H:$H,$B185,'2013Figures'!$I:$I,$C185,'2013Figures'!$B:$B,"CyToBroker",'2013Figures'!$G:$G,"P1",'2013Figures'!$E:$E,$B$1)</f>
        <v>0</v>
      </c>
      <c r="J185" s="8">
        <v>201201</v>
      </c>
      <c r="L185" s="42">
        <f>SUMIFS('2012Figures'!$J:$J,'2012Figures'!$C:$C,$A185,'2012Figures'!$H:$H,$B185,'2012Figures'!$I:$I,$C185,'2012Figures'!$E:$E,$B$1)</f>
        <v>0</v>
      </c>
      <c r="M185" s="52">
        <f>SUMIFS('2012Figures'!$J:$J,'2012Figures'!$C:$C,$A185,'2012Figures'!$H:$H,$B185,'2012Figures'!$I:$I,$C185,'2012Figures'!$B:$B,"BrokerToCy",'2012Figures'!$G:$G,"E1",'2012Figures'!$E:$E,$B$1)</f>
        <v>0</v>
      </c>
      <c r="N185" s="52">
        <f>SUMIFS('2012Figures'!$J:$J,'2012Figures'!$C:$C,$A185,'2012Figures'!$H:$H,$B185,'2012Figures'!$I:$I,$C185,'2012Figures'!$B:$B,"BrokerToCy",'2012Figures'!$G:$G,"P1",'2012Figures'!$E:$E,$B$1)</f>
        <v>0</v>
      </c>
      <c r="O185" s="52">
        <f>SUMIFS('2012Figures'!$J:$J,'2012Figures'!$C:$C,$A185,'2012Figures'!$H:$H,$B185,'2012Figures'!$I:$I,$C185,'2012Figures'!$B:$B,"CyToBroker",'2012Figures'!$G:$G,"E1",'2012Figures'!$E:$E,$B$1)</f>
        <v>0</v>
      </c>
      <c r="P185" s="52">
        <f>SUMIFS('2012Figures'!$J:$J,'2012Figures'!$C:$C,$A185,'2012Figures'!$H:$H,$B185,'2012Figures'!$I:$I,$C185,'2012Figures'!$B:$B,"CyToBroker",'2012Figures'!$G:$G,"P1",'2012Figures'!$E:$E,$B$1)</f>
        <v>0</v>
      </c>
      <c r="R185" s="46" t="str">
        <f t="shared" si="23"/>
        <v/>
      </c>
      <c r="S185" s="46" t="str">
        <f t="shared" si="23"/>
        <v/>
      </c>
      <c r="T185" s="46" t="str">
        <f t="shared" si="23"/>
        <v/>
      </c>
      <c r="U185" s="46" t="str">
        <f t="shared" si="23"/>
        <v/>
      </c>
      <c r="V185" s="46" t="str">
        <f t="shared" si="23"/>
        <v/>
      </c>
    </row>
    <row r="186" spans="1:22" x14ac:dyDescent="0.2">
      <c r="A186" s="1">
        <v>118</v>
      </c>
      <c r="B186" s="1" t="s">
        <v>109</v>
      </c>
      <c r="C186" s="8">
        <v>6</v>
      </c>
      <c r="D186" s="29">
        <f>SUMIFS('2013Figures'!$J:$J,'2013Figures'!$C:$C,$A186,'2013Figures'!$H:$H,$B186,'2013Figures'!$I:$I,$C186,'2013Figures'!$E:$E,$B$1)</f>
        <v>0</v>
      </c>
      <c r="E186" s="9">
        <f>SUMIFS('2013Figures'!$J:$J,'2013Figures'!$C:$C,$A186,'2013Figures'!$H:$H,$B186,'2013Figures'!$I:$I,$C186,'2013Figures'!$B:$B,"BrokerToCy",'2013Figures'!$G:$G,"E1",'2013Figures'!$E:$E,$B$1)</f>
        <v>0</v>
      </c>
      <c r="F186" s="9">
        <f>SUMIFS('2013Figures'!$J:$J,'2013Figures'!$C:$C,$A186,'2013Figures'!$H:$H,$B186,'2013Figures'!$I:$I,$C186,'2013Figures'!$B:$B,"BrokerToCy",'2013Figures'!$G:$G,"P1",'2013Figures'!$E:$E,$B$1)</f>
        <v>0</v>
      </c>
      <c r="G186" s="9">
        <f>SUMIFS('2013Figures'!$J:$J,'2013Figures'!$C:$C,$A186,'2013Figures'!$H:$H,$B186,'2013Figures'!$I:$I,$C186,'2013Figures'!$B:$B,"CyToBroker",'2013Figures'!$G:$G,"E1",'2013Figures'!$E:$E,$B$1)</f>
        <v>0</v>
      </c>
      <c r="H186" s="9">
        <f>SUMIFS('2013Figures'!$J:$J,'2013Figures'!$C:$C,$A186,'2013Figures'!$H:$H,$B186,'2013Figures'!$I:$I,$C186,'2013Figures'!$B:$B,"CyToBroker",'2013Figures'!$G:$G,"P1",'2013Figures'!$E:$E,$B$1)</f>
        <v>0</v>
      </c>
      <c r="J186" s="8">
        <v>201101</v>
      </c>
      <c r="L186" s="42">
        <f>SUMIFS('2012Figures'!$J:$J,'2012Figures'!$C:$C,$A186,'2012Figures'!$H:$H,$B186,'2012Figures'!$I:$I,$C186,'2012Figures'!$E:$E,$B$1)</f>
        <v>0</v>
      </c>
      <c r="M186" s="52">
        <f>SUMIFS('2012Figures'!$J:$J,'2012Figures'!$C:$C,$A186,'2012Figures'!$H:$H,$B186,'2012Figures'!$I:$I,$C186,'2012Figures'!$B:$B,"BrokerToCy",'2012Figures'!$G:$G,"E1",'2012Figures'!$E:$E,$B$1)</f>
        <v>0</v>
      </c>
      <c r="N186" s="52">
        <f>SUMIFS('2012Figures'!$J:$J,'2012Figures'!$C:$C,$A186,'2012Figures'!$H:$H,$B186,'2012Figures'!$I:$I,$C186,'2012Figures'!$B:$B,"BrokerToCy",'2012Figures'!$G:$G,"P1",'2012Figures'!$E:$E,$B$1)</f>
        <v>0</v>
      </c>
      <c r="O186" s="52">
        <f>SUMIFS('2012Figures'!$J:$J,'2012Figures'!$C:$C,$A186,'2012Figures'!$H:$H,$B186,'2012Figures'!$I:$I,$C186,'2012Figures'!$B:$B,"CyToBroker",'2012Figures'!$G:$G,"E1",'2012Figures'!$E:$E,$B$1)</f>
        <v>0</v>
      </c>
      <c r="P186" s="52">
        <f>SUMIFS('2012Figures'!$J:$J,'2012Figures'!$C:$C,$A186,'2012Figures'!$H:$H,$B186,'2012Figures'!$I:$I,$C186,'2012Figures'!$B:$B,"CyToBroker",'2012Figures'!$G:$G,"P1",'2012Figures'!$E:$E,$B$1)</f>
        <v>0</v>
      </c>
      <c r="R186" s="46" t="str">
        <f t="shared" si="23"/>
        <v/>
      </c>
      <c r="S186" s="46" t="str">
        <f t="shared" si="23"/>
        <v/>
      </c>
      <c r="T186" s="46" t="str">
        <f t="shared" si="23"/>
        <v/>
      </c>
      <c r="U186" s="46" t="str">
        <f t="shared" si="23"/>
        <v/>
      </c>
      <c r="V186" s="46" t="str">
        <f t="shared" si="23"/>
        <v/>
      </c>
    </row>
    <row r="187" spans="1:22" x14ac:dyDescent="0.2">
      <c r="A187" s="1">
        <v>118</v>
      </c>
      <c r="B187" s="1" t="s">
        <v>109</v>
      </c>
      <c r="C187" s="8">
        <v>5</v>
      </c>
      <c r="D187" s="29">
        <f>SUMIFS('2013Figures'!$J:$J,'2013Figures'!$C:$C,$A187,'2013Figures'!$H:$H,$B187,'2013Figures'!$I:$I,$C187,'2013Figures'!$E:$E,$B$1)</f>
        <v>0</v>
      </c>
      <c r="E187" s="9">
        <f>SUMIFS('2013Figures'!$J:$J,'2013Figures'!$C:$C,$A187,'2013Figures'!$H:$H,$B187,'2013Figures'!$I:$I,$C187,'2013Figures'!$B:$B,"BrokerToCy",'2013Figures'!$G:$G,"E1",'2013Figures'!$E:$E,$B$1)</f>
        <v>0</v>
      </c>
      <c r="F187" s="9">
        <f>SUMIFS('2013Figures'!$J:$J,'2013Figures'!$C:$C,$A187,'2013Figures'!$H:$H,$B187,'2013Figures'!$I:$I,$C187,'2013Figures'!$B:$B,"BrokerToCy",'2013Figures'!$G:$G,"P1",'2013Figures'!$E:$E,$B$1)</f>
        <v>0</v>
      </c>
      <c r="G187" s="9">
        <f>SUMIFS('2013Figures'!$J:$J,'2013Figures'!$C:$C,$A187,'2013Figures'!$H:$H,$B187,'2013Figures'!$I:$I,$C187,'2013Figures'!$B:$B,"CyToBroker",'2013Figures'!$G:$G,"E1",'2013Figures'!$E:$E,$B$1)</f>
        <v>0</v>
      </c>
      <c r="H187" s="9">
        <f>SUMIFS('2013Figures'!$J:$J,'2013Figures'!$C:$C,$A187,'2013Figures'!$H:$H,$B187,'2013Figures'!$I:$I,$C187,'2013Figures'!$B:$B,"CyToBroker",'2013Figures'!$G:$G,"P1",'2013Figures'!$E:$E,$B$1)</f>
        <v>0</v>
      </c>
      <c r="J187" s="8">
        <v>201001</v>
      </c>
      <c r="L187" s="42">
        <f>SUMIFS('2012Figures'!$J:$J,'2012Figures'!$C:$C,$A187,'2012Figures'!$H:$H,$B187,'2012Figures'!$I:$I,$C187,'2012Figures'!$E:$E,$B$1)</f>
        <v>0</v>
      </c>
      <c r="M187" s="52">
        <f>SUMIFS('2012Figures'!$J:$J,'2012Figures'!$C:$C,$A187,'2012Figures'!$H:$H,$B187,'2012Figures'!$I:$I,$C187,'2012Figures'!$B:$B,"BrokerToCy",'2012Figures'!$G:$G,"E1",'2012Figures'!$E:$E,$B$1)</f>
        <v>0</v>
      </c>
      <c r="N187" s="52">
        <f>SUMIFS('2012Figures'!$J:$J,'2012Figures'!$C:$C,$A187,'2012Figures'!$H:$H,$B187,'2012Figures'!$I:$I,$C187,'2012Figures'!$B:$B,"BrokerToCy",'2012Figures'!$G:$G,"P1",'2012Figures'!$E:$E,$B$1)</f>
        <v>0</v>
      </c>
      <c r="O187" s="52">
        <f>SUMIFS('2012Figures'!$J:$J,'2012Figures'!$C:$C,$A187,'2012Figures'!$H:$H,$B187,'2012Figures'!$I:$I,$C187,'2012Figures'!$B:$B,"CyToBroker",'2012Figures'!$G:$G,"E1",'2012Figures'!$E:$E,$B$1)</f>
        <v>0</v>
      </c>
      <c r="P187" s="52">
        <f>SUMIFS('2012Figures'!$J:$J,'2012Figures'!$C:$C,$A187,'2012Figures'!$H:$H,$B187,'2012Figures'!$I:$I,$C187,'2012Figures'!$B:$B,"CyToBroker",'2012Figures'!$G:$G,"P1",'2012Figures'!$E:$E,$B$1)</f>
        <v>0</v>
      </c>
      <c r="R187" s="46" t="str">
        <f t="shared" si="23"/>
        <v/>
      </c>
      <c r="S187" s="46" t="str">
        <f t="shared" si="23"/>
        <v/>
      </c>
      <c r="T187" s="46" t="str">
        <f t="shared" si="23"/>
        <v/>
      </c>
      <c r="U187" s="46" t="str">
        <f t="shared" si="23"/>
        <v/>
      </c>
      <c r="V187" s="46" t="str">
        <f t="shared" si="23"/>
        <v/>
      </c>
    </row>
    <row r="188" spans="1:22" x14ac:dyDescent="0.2">
      <c r="A188" s="1">
        <v>118</v>
      </c>
      <c r="B188" s="1" t="s">
        <v>109</v>
      </c>
      <c r="C188" s="8">
        <v>4</v>
      </c>
      <c r="D188" s="29">
        <f>SUMIFS('2013Figures'!$J:$J,'2013Figures'!$C:$C,$A188,'2013Figures'!$H:$H,$B188,'2013Figures'!$I:$I,$C188,'2013Figures'!$E:$E,$B$1)</f>
        <v>0</v>
      </c>
      <c r="E188" s="9">
        <f>SUMIFS('2013Figures'!$J:$J,'2013Figures'!$C:$C,$A188,'2013Figures'!$H:$H,$B188,'2013Figures'!$I:$I,$C188,'2013Figures'!$B:$B,"BrokerToCy",'2013Figures'!$G:$G,"E1",'2013Figures'!$E:$E,$B$1)</f>
        <v>0</v>
      </c>
      <c r="F188" s="9">
        <f>SUMIFS('2013Figures'!$J:$J,'2013Figures'!$C:$C,$A188,'2013Figures'!$H:$H,$B188,'2013Figures'!$I:$I,$C188,'2013Figures'!$B:$B,"BrokerToCy",'2013Figures'!$G:$G,"P1",'2013Figures'!$E:$E,$B$1)</f>
        <v>0</v>
      </c>
      <c r="G188" s="9">
        <f>SUMIFS('2013Figures'!$J:$J,'2013Figures'!$C:$C,$A188,'2013Figures'!$H:$H,$B188,'2013Figures'!$I:$I,$C188,'2013Figures'!$B:$B,"CyToBroker",'2013Figures'!$G:$G,"E1",'2013Figures'!$E:$E,$B$1)</f>
        <v>0</v>
      </c>
      <c r="H188" s="9">
        <f>SUMIFS('2013Figures'!$J:$J,'2013Figures'!$C:$C,$A188,'2013Figures'!$H:$H,$B188,'2013Figures'!$I:$I,$C188,'2013Figures'!$B:$B,"CyToBroker",'2013Figures'!$G:$G,"P1",'2013Figures'!$E:$E,$B$1)</f>
        <v>0</v>
      </c>
      <c r="J188" s="8">
        <v>200901</v>
      </c>
      <c r="L188" s="42">
        <f>SUMIFS('2012Figures'!$J:$J,'2012Figures'!$C:$C,$A188,'2012Figures'!$H:$H,$B188,'2012Figures'!$I:$I,$C188,'2012Figures'!$E:$E,$B$1)</f>
        <v>0</v>
      </c>
      <c r="M188" s="52">
        <f>SUMIFS('2012Figures'!$J:$J,'2012Figures'!$C:$C,$A188,'2012Figures'!$H:$H,$B188,'2012Figures'!$I:$I,$C188,'2012Figures'!$B:$B,"BrokerToCy",'2012Figures'!$G:$G,"E1",'2012Figures'!$E:$E,$B$1)</f>
        <v>0</v>
      </c>
      <c r="N188" s="52">
        <f>SUMIFS('2012Figures'!$J:$J,'2012Figures'!$C:$C,$A188,'2012Figures'!$H:$H,$B188,'2012Figures'!$I:$I,$C188,'2012Figures'!$B:$B,"BrokerToCy",'2012Figures'!$G:$G,"P1",'2012Figures'!$E:$E,$B$1)</f>
        <v>0</v>
      </c>
      <c r="O188" s="52">
        <f>SUMIFS('2012Figures'!$J:$J,'2012Figures'!$C:$C,$A188,'2012Figures'!$H:$H,$B188,'2012Figures'!$I:$I,$C188,'2012Figures'!$B:$B,"CyToBroker",'2012Figures'!$G:$G,"E1",'2012Figures'!$E:$E,$B$1)</f>
        <v>0</v>
      </c>
      <c r="P188" s="52">
        <f>SUMIFS('2012Figures'!$J:$J,'2012Figures'!$C:$C,$A188,'2012Figures'!$H:$H,$B188,'2012Figures'!$I:$I,$C188,'2012Figures'!$B:$B,"CyToBroker",'2012Figures'!$G:$G,"P1",'2012Figures'!$E:$E,$B$1)</f>
        <v>0</v>
      </c>
      <c r="R188" s="46" t="str">
        <f t="shared" si="23"/>
        <v/>
      </c>
      <c r="S188" s="46" t="str">
        <f t="shared" si="23"/>
        <v/>
      </c>
      <c r="T188" s="46" t="str">
        <f t="shared" si="23"/>
        <v/>
      </c>
      <c r="U188" s="46" t="str">
        <f t="shared" si="23"/>
        <v/>
      </c>
      <c r="V188" s="46" t="str">
        <f t="shared" si="23"/>
        <v/>
      </c>
    </row>
    <row r="189" spans="1:22" x14ac:dyDescent="0.2">
      <c r="A189" s="1">
        <v>118</v>
      </c>
      <c r="B189" s="1" t="s">
        <v>109</v>
      </c>
      <c r="C189" s="8">
        <v>3</v>
      </c>
      <c r="D189" s="29">
        <f>SUMIFS('2013Figures'!$J:$J,'2013Figures'!$C:$C,$A189,'2013Figures'!$H:$H,$B189,'2013Figures'!$I:$I,$C189,'2013Figures'!$E:$E,$B$1)</f>
        <v>0</v>
      </c>
      <c r="E189" s="9">
        <f>SUMIFS('2013Figures'!$J:$J,'2013Figures'!$C:$C,$A189,'2013Figures'!$H:$H,$B189,'2013Figures'!$I:$I,$C189,'2013Figures'!$B:$B,"BrokerToCy",'2013Figures'!$G:$G,"E1",'2013Figures'!$E:$E,$B$1)</f>
        <v>0</v>
      </c>
      <c r="F189" s="9">
        <f>SUMIFS('2013Figures'!$J:$J,'2013Figures'!$C:$C,$A189,'2013Figures'!$H:$H,$B189,'2013Figures'!$I:$I,$C189,'2013Figures'!$B:$B,"BrokerToCy",'2013Figures'!$G:$G,"P1",'2013Figures'!$E:$E,$B$1)</f>
        <v>0</v>
      </c>
      <c r="G189" s="9">
        <f>SUMIFS('2013Figures'!$J:$J,'2013Figures'!$C:$C,$A189,'2013Figures'!$H:$H,$B189,'2013Figures'!$I:$I,$C189,'2013Figures'!$B:$B,"CyToBroker",'2013Figures'!$G:$G,"E1",'2013Figures'!$E:$E,$B$1)</f>
        <v>0</v>
      </c>
      <c r="H189" s="9">
        <f>SUMIFS('2013Figures'!$J:$J,'2013Figures'!$C:$C,$A189,'2013Figures'!$H:$H,$B189,'2013Figures'!$I:$I,$C189,'2013Figures'!$B:$B,"CyToBroker",'2013Figures'!$G:$G,"P1",'2013Figures'!$E:$E,$B$1)</f>
        <v>0</v>
      </c>
      <c r="J189" s="8">
        <v>200801</v>
      </c>
      <c r="L189" s="42">
        <f>SUMIFS('2012Figures'!$J:$J,'2012Figures'!$C:$C,$A189,'2012Figures'!$H:$H,$B189,'2012Figures'!$I:$I,$C189,'2012Figures'!$E:$E,$B$1)</f>
        <v>0</v>
      </c>
      <c r="M189" s="52">
        <f>SUMIFS('2012Figures'!$J:$J,'2012Figures'!$C:$C,$A189,'2012Figures'!$H:$H,$B189,'2012Figures'!$I:$I,$C189,'2012Figures'!$B:$B,"BrokerToCy",'2012Figures'!$G:$G,"E1",'2012Figures'!$E:$E,$B$1)</f>
        <v>0</v>
      </c>
      <c r="N189" s="52">
        <f>SUMIFS('2012Figures'!$J:$J,'2012Figures'!$C:$C,$A189,'2012Figures'!$H:$H,$B189,'2012Figures'!$I:$I,$C189,'2012Figures'!$B:$B,"BrokerToCy",'2012Figures'!$G:$G,"P1",'2012Figures'!$E:$E,$B$1)</f>
        <v>0</v>
      </c>
      <c r="O189" s="52">
        <f>SUMIFS('2012Figures'!$J:$J,'2012Figures'!$C:$C,$A189,'2012Figures'!$H:$H,$B189,'2012Figures'!$I:$I,$C189,'2012Figures'!$B:$B,"CyToBroker",'2012Figures'!$G:$G,"E1",'2012Figures'!$E:$E,$B$1)</f>
        <v>0</v>
      </c>
      <c r="P189" s="52">
        <f>SUMIFS('2012Figures'!$J:$J,'2012Figures'!$C:$C,$A189,'2012Figures'!$H:$H,$B189,'2012Figures'!$I:$I,$C189,'2012Figures'!$B:$B,"CyToBroker",'2012Figures'!$G:$G,"P1",'2012Figures'!$E:$E,$B$1)</f>
        <v>0</v>
      </c>
      <c r="R189" s="46" t="str">
        <f t="shared" si="23"/>
        <v/>
      </c>
      <c r="S189" s="46" t="str">
        <f t="shared" si="23"/>
        <v/>
      </c>
      <c r="T189" s="46" t="str">
        <f t="shared" si="23"/>
        <v/>
      </c>
      <c r="U189" s="46" t="str">
        <f t="shared" si="23"/>
        <v/>
      </c>
      <c r="V189" s="46" t="str">
        <f t="shared" si="23"/>
        <v/>
      </c>
    </row>
    <row r="190" spans="1:22" x14ac:dyDescent="0.2">
      <c r="A190" s="1">
        <v>118</v>
      </c>
      <c r="B190" s="1" t="s">
        <v>109</v>
      </c>
      <c r="C190" s="8">
        <v>2</v>
      </c>
      <c r="D190" s="29">
        <f>SUMIFS('2013Figures'!$J:$J,'2013Figures'!$C:$C,$A190,'2013Figures'!$H:$H,$B190,'2013Figures'!$I:$I,$C190,'2013Figures'!$E:$E,$B$1)</f>
        <v>0</v>
      </c>
      <c r="E190" s="9">
        <f>SUMIFS('2013Figures'!$J:$J,'2013Figures'!$C:$C,$A190,'2013Figures'!$H:$H,$B190,'2013Figures'!$I:$I,$C190,'2013Figures'!$B:$B,"BrokerToCy",'2013Figures'!$G:$G,"E1",'2013Figures'!$E:$E,$B$1)</f>
        <v>0</v>
      </c>
      <c r="F190" s="9">
        <f>SUMIFS('2013Figures'!$J:$J,'2013Figures'!$C:$C,$A190,'2013Figures'!$H:$H,$B190,'2013Figures'!$I:$I,$C190,'2013Figures'!$B:$B,"BrokerToCy",'2013Figures'!$G:$G,"P1",'2013Figures'!$E:$E,$B$1)</f>
        <v>0</v>
      </c>
      <c r="G190" s="9">
        <f>SUMIFS('2013Figures'!$J:$J,'2013Figures'!$C:$C,$A190,'2013Figures'!$H:$H,$B190,'2013Figures'!$I:$I,$C190,'2013Figures'!$B:$B,"CyToBroker",'2013Figures'!$G:$G,"E1",'2013Figures'!$E:$E,$B$1)</f>
        <v>0</v>
      </c>
      <c r="H190" s="9">
        <f>SUMIFS('2013Figures'!$J:$J,'2013Figures'!$C:$C,$A190,'2013Figures'!$H:$H,$B190,'2013Figures'!$I:$I,$C190,'2013Figures'!$B:$B,"CyToBroker",'2013Figures'!$G:$G,"P1",'2013Figures'!$E:$E,$B$1)</f>
        <v>0</v>
      </c>
      <c r="J190" s="8">
        <v>200701</v>
      </c>
      <c r="L190" s="42">
        <f>SUMIFS('2012Figures'!$J:$J,'2012Figures'!$C:$C,$A190,'2012Figures'!$H:$H,$B190,'2012Figures'!$I:$I,$C190,'2012Figures'!$E:$E,$B$1)</f>
        <v>0</v>
      </c>
      <c r="M190" s="52">
        <f>SUMIFS('2012Figures'!$J:$J,'2012Figures'!$C:$C,$A190,'2012Figures'!$H:$H,$B190,'2012Figures'!$I:$I,$C190,'2012Figures'!$B:$B,"BrokerToCy",'2012Figures'!$G:$G,"E1",'2012Figures'!$E:$E,$B$1)</f>
        <v>0</v>
      </c>
      <c r="N190" s="52">
        <f>SUMIFS('2012Figures'!$J:$J,'2012Figures'!$C:$C,$A190,'2012Figures'!$H:$H,$B190,'2012Figures'!$I:$I,$C190,'2012Figures'!$B:$B,"BrokerToCy",'2012Figures'!$G:$G,"P1",'2012Figures'!$E:$E,$B$1)</f>
        <v>0</v>
      </c>
      <c r="O190" s="52">
        <f>SUMIFS('2012Figures'!$J:$J,'2012Figures'!$C:$C,$A190,'2012Figures'!$H:$H,$B190,'2012Figures'!$I:$I,$C190,'2012Figures'!$B:$B,"CyToBroker",'2012Figures'!$G:$G,"E1",'2012Figures'!$E:$E,$B$1)</f>
        <v>0</v>
      </c>
      <c r="P190" s="52">
        <f>SUMIFS('2012Figures'!$J:$J,'2012Figures'!$C:$C,$A190,'2012Figures'!$H:$H,$B190,'2012Figures'!$I:$I,$C190,'2012Figures'!$B:$B,"CyToBroker",'2012Figures'!$G:$G,"P1",'2012Figures'!$E:$E,$B$1)</f>
        <v>0</v>
      </c>
      <c r="R190" s="46" t="str">
        <f t="shared" si="23"/>
        <v/>
      </c>
      <c r="S190" s="46" t="str">
        <f t="shared" si="23"/>
        <v/>
      </c>
      <c r="T190" s="46" t="str">
        <f t="shared" si="23"/>
        <v/>
      </c>
      <c r="U190" s="46" t="str">
        <f t="shared" si="23"/>
        <v/>
      </c>
      <c r="V190" s="46" t="str">
        <f t="shared" si="23"/>
        <v/>
      </c>
    </row>
    <row r="191" spans="1:22" x14ac:dyDescent="0.2">
      <c r="A191" s="1">
        <v>118</v>
      </c>
      <c r="B191" s="1" t="s">
        <v>109</v>
      </c>
      <c r="C191" s="8">
        <v>1</v>
      </c>
      <c r="D191" s="29">
        <f>SUMIFS('2013Figures'!$J:$J,'2013Figures'!$C:$C,$A191,'2013Figures'!$H:$H,$B191,'2013Figures'!$I:$I,$C191,'2013Figures'!$E:$E,$B$1)</f>
        <v>0</v>
      </c>
      <c r="E191" s="9">
        <f>SUMIFS('2013Figures'!$J:$J,'2013Figures'!$C:$C,$A191,'2013Figures'!$H:$H,$B191,'2013Figures'!$I:$I,$C191,'2013Figures'!$B:$B,"BrokerToCy",'2013Figures'!$G:$G,"E1",'2013Figures'!$E:$E,$B$1)</f>
        <v>0</v>
      </c>
      <c r="F191" s="9">
        <f>SUMIFS('2013Figures'!$J:$J,'2013Figures'!$C:$C,$A191,'2013Figures'!$H:$H,$B191,'2013Figures'!$I:$I,$C191,'2013Figures'!$B:$B,"BrokerToCy",'2013Figures'!$G:$G,"P1",'2013Figures'!$E:$E,$B$1)</f>
        <v>0</v>
      </c>
      <c r="G191" s="9">
        <f>SUMIFS('2013Figures'!$J:$J,'2013Figures'!$C:$C,$A191,'2013Figures'!$H:$H,$B191,'2013Figures'!$I:$I,$C191,'2013Figures'!$B:$B,"CyToBroker",'2013Figures'!$G:$G,"E1",'2013Figures'!$E:$E,$B$1)</f>
        <v>0</v>
      </c>
      <c r="H191" s="9">
        <f>SUMIFS('2013Figures'!$J:$J,'2013Figures'!$C:$C,$A191,'2013Figures'!$H:$H,$B191,'2013Figures'!$I:$I,$C191,'2013Figures'!$B:$B,"CyToBroker",'2013Figures'!$G:$G,"P1",'2013Figures'!$E:$E,$B$1)</f>
        <v>0</v>
      </c>
      <c r="J191" s="8">
        <v>200601</v>
      </c>
      <c r="L191" s="42">
        <f>SUMIFS('2012Figures'!$J:$J,'2012Figures'!$C:$C,$A191,'2012Figures'!$H:$H,$B191,'2012Figures'!$I:$I,$C191,'2012Figures'!$E:$E,$B$1)</f>
        <v>0</v>
      </c>
      <c r="M191" s="52">
        <f>SUMIFS('2012Figures'!$J:$J,'2012Figures'!$C:$C,$A191,'2012Figures'!$H:$H,$B191,'2012Figures'!$I:$I,$C191,'2012Figures'!$B:$B,"BrokerToCy",'2012Figures'!$G:$G,"E1",'2012Figures'!$E:$E,$B$1)</f>
        <v>0</v>
      </c>
      <c r="N191" s="52">
        <f>SUMIFS('2012Figures'!$J:$J,'2012Figures'!$C:$C,$A191,'2012Figures'!$H:$H,$B191,'2012Figures'!$I:$I,$C191,'2012Figures'!$B:$B,"BrokerToCy",'2012Figures'!$G:$G,"P1",'2012Figures'!$E:$E,$B$1)</f>
        <v>0</v>
      </c>
      <c r="O191" s="52">
        <f>SUMIFS('2012Figures'!$J:$J,'2012Figures'!$C:$C,$A191,'2012Figures'!$H:$H,$B191,'2012Figures'!$I:$I,$C191,'2012Figures'!$B:$B,"CyToBroker",'2012Figures'!$G:$G,"E1",'2012Figures'!$E:$E,$B$1)</f>
        <v>0</v>
      </c>
      <c r="P191" s="52">
        <f>SUMIFS('2012Figures'!$J:$J,'2012Figures'!$C:$C,$A191,'2012Figures'!$H:$H,$B191,'2012Figures'!$I:$I,$C191,'2012Figures'!$B:$B,"CyToBroker",'2012Figures'!$G:$G,"P1",'2012Figures'!$E:$E,$B$1)</f>
        <v>0</v>
      </c>
      <c r="R191" s="46" t="str">
        <f t="shared" si="23"/>
        <v/>
      </c>
      <c r="S191" s="46" t="str">
        <f t="shared" si="23"/>
        <v/>
      </c>
      <c r="T191" s="46" t="str">
        <f t="shared" si="23"/>
        <v/>
      </c>
      <c r="U191" s="46" t="str">
        <f t="shared" si="23"/>
        <v/>
      </c>
      <c r="V191" s="46" t="str">
        <f t="shared" si="23"/>
        <v/>
      </c>
    </row>
    <row r="192" spans="1:22" x14ac:dyDescent="0.2">
      <c r="A192" s="1">
        <v>118</v>
      </c>
      <c r="B192" s="1" t="s">
        <v>109</v>
      </c>
      <c r="D192" s="29">
        <f>SUMIFS('2013Figures'!$J:$J,'2013Figures'!$C:$C,$A192,'2013Figures'!$I:$I,"",'2013Figures'!$E:$E,$B$1)</f>
        <v>0</v>
      </c>
      <c r="E192" s="9">
        <f>SUMIFS('2013Figures'!$J:$J,'2013Figures'!$C:$C,$A192,'2013Figures'!$I:$I,"",'2013Figures'!$B:$B,"BrokerToCy",'2013Figures'!$G:$G,"E1",'2013Figures'!$E:$E,$B$1)</f>
        <v>0</v>
      </c>
      <c r="F192" s="9">
        <f>SUMIFS('2013Figures'!$J:$J,'2013Figures'!$C:$C,$A192,'2013Figures'!$I:$I,"",'2013Figures'!$B:$B,"BrokerToCy",'2013Figures'!$G:$G,"P1",'2013Figures'!$E:$E,$B$1)</f>
        <v>0</v>
      </c>
      <c r="G192" s="9">
        <f>SUMIFS('2013Figures'!$J:$J,'2013Figures'!$C:$C,$A192,'2013Figures'!$I:$I,"",'2013Figures'!$B:$B,"CyToBroker",'2013Figures'!$G:$G,"E1",'2013Figures'!$E:$E,$B$1)</f>
        <v>0</v>
      </c>
      <c r="H192" s="9">
        <f>SUMIFS('2013Figures'!$J:$J,'2013Figures'!$C:$C,$A192,'2013Figures'!$I:$I,"",'2013Figures'!$B:$B,"CyToBroker",'2013Figures'!$G:$G,"P1",'2013Figures'!$E:$E,$B$1)</f>
        <v>0</v>
      </c>
      <c r="J192" s="8" t="s">
        <v>131</v>
      </c>
      <c r="L192" s="42">
        <f>SUMIFS('2012Figures'!$J:$J,'2012Figures'!$C:$C,$A192,'2012Figures'!$I:$I,"",'2012Figures'!$E:$E,$B$1)</f>
        <v>0</v>
      </c>
      <c r="M192" s="52">
        <f>SUMIFS('2012Figures'!$J:$J,'2012Figures'!$C:$C,$A192,'2012Figures'!$I:$I,"",'2012Figures'!$B:$B,"BrokerToCy",'2012Figures'!$G:$G,"E1",'2012Figures'!$E:$E,$B$1)</f>
        <v>0</v>
      </c>
      <c r="N192" s="52">
        <f>SUMIFS('2012Figures'!$J:$J,'2012Figures'!$C:$C,$A192,'2012Figures'!$I:$I,"",'2012Figures'!$B:$B,"BrokerToCy",'2012Figures'!$G:$G,"P1",'2012Figures'!$E:$E,$B$1)</f>
        <v>0</v>
      </c>
      <c r="O192" s="52">
        <f>SUMIFS('2012Figures'!$J:$J,'2012Figures'!$C:$C,$A192,'2012Figures'!$I:$I,"",'2012Figures'!$B:$B,"CyToBroker",'2012Figures'!$G:$G,"E1",'2012Figures'!$E:$E,$B$1)</f>
        <v>0</v>
      </c>
      <c r="P192" s="52">
        <f>SUMIFS('2012Figures'!$J:$J,'2012Figures'!$C:$C,$A192,'2012Figures'!$I:$I,"",'2012Figures'!$B:$B,"CyToBroker",'2012Figures'!$G:$G,"P1",'2012Figures'!$E:$E,$B$1)</f>
        <v>0</v>
      </c>
      <c r="R192" s="46" t="str">
        <f t="shared" si="23"/>
        <v/>
      </c>
      <c r="S192" s="46" t="str">
        <f t="shared" si="23"/>
        <v/>
      </c>
      <c r="T192" s="46" t="str">
        <f t="shared" si="23"/>
        <v/>
      </c>
      <c r="U192" s="46" t="str">
        <f t="shared" si="23"/>
        <v/>
      </c>
      <c r="V192" s="46" t="str">
        <f t="shared" si="23"/>
        <v/>
      </c>
    </row>
    <row r="193" spans="1:22" x14ac:dyDescent="0.2">
      <c r="A193" s="21"/>
      <c r="B193" s="21" t="s">
        <v>92</v>
      </c>
      <c r="C193" s="22"/>
      <c r="D193" s="23">
        <f>SUM(E193:H193)</f>
        <v>0</v>
      </c>
      <c r="E193" s="23">
        <f t="shared" ref="E193:H193" si="26">SUM(E181:E192)</f>
        <v>0</v>
      </c>
      <c r="F193" s="23">
        <f t="shared" si="26"/>
        <v>0</v>
      </c>
      <c r="G193" s="23">
        <f t="shared" si="26"/>
        <v>0</v>
      </c>
      <c r="H193" s="23">
        <f t="shared" si="26"/>
        <v>0</v>
      </c>
      <c r="I193" s="21"/>
      <c r="J193" s="22"/>
      <c r="K193" s="21"/>
      <c r="L193" s="43">
        <f>SUM(M193:P193)</f>
        <v>0</v>
      </c>
      <c r="M193" s="43">
        <f t="shared" ref="M193:P193" si="27">SUM(M181:M192)</f>
        <v>0</v>
      </c>
      <c r="N193" s="43">
        <f t="shared" si="27"/>
        <v>0</v>
      </c>
      <c r="O193" s="43">
        <f t="shared" si="27"/>
        <v>0</v>
      </c>
      <c r="P193" s="43">
        <f t="shared" si="27"/>
        <v>0</v>
      </c>
      <c r="Q193" s="21"/>
      <c r="R193" s="21"/>
      <c r="S193" s="21"/>
      <c r="T193" s="21"/>
      <c r="U193" s="21"/>
      <c r="V193" s="21"/>
    </row>
    <row r="194" spans="1:22" x14ac:dyDescent="0.2">
      <c r="A194" s="28">
        <v>119</v>
      </c>
      <c r="B194" s="28" t="s">
        <v>110</v>
      </c>
      <c r="C194" s="17" t="s">
        <v>88</v>
      </c>
      <c r="D194" s="18">
        <f>SUMIFS('2013Figures'!$J:$J,'2013Figures'!$C:$C,$A194,'2013Figures'!$E:$E,$B$1)</f>
        <v>30</v>
      </c>
      <c r="E194" s="18">
        <f>SUMIFS('2013Figures'!$J:$J,'2013Figures'!$C:$C,$A194,'2013Figures'!$B:$B,"BrokerToCy",'2013Figures'!$G:$G,"E1",'2013Figures'!$E:$E,$B$1)</f>
        <v>0</v>
      </c>
      <c r="F194" s="18">
        <f>SUMIFS('2013Figures'!$J:$J,'2013Figures'!$C:$C,$A194,'2013Figures'!$B:$B,"BrokerToCy",'2013Figures'!$G:$G,"P1",'2013Figures'!$E:$E,$B$1)</f>
        <v>0</v>
      </c>
      <c r="G194" s="18">
        <f>SUMIFS('2013Figures'!$J:$J,'2013Figures'!$C:$C,$A194,'2013Figures'!$B:$B,"CyToBroker",'2013Figures'!$G:$G,"E1",'2013Figures'!$E:$E,$B$1)</f>
        <v>30</v>
      </c>
      <c r="H194" s="18">
        <f>SUMIFS('2013Figures'!$J:$J,'2013Figures'!$C:$C,$A194,'2013Figures'!$B:$B,"CyToBroker",'2013Figures'!$G:$G,"P1",'2013Figures'!$E:$E,$B$1)</f>
        <v>0</v>
      </c>
      <c r="I194" s="28"/>
      <c r="J194" s="17"/>
      <c r="K194" s="28"/>
      <c r="L194" s="50">
        <f>SUMIFS('2012Figures'!$J:$J,'2012Figures'!$C:$C,$A194,'2012Figures'!$E:$E,$B$1)</f>
        <v>42</v>
      </c>
      <c r="M194" s="50">
        <f>SUMIFS('2012Figures'!$J:$J,'2012Figures'!$C:$C,$A194,'2012Figures'!$B:$B,"BrokerToCy",'2012Figures'!$G:$G,"E1",'2012Figures'!$E:$E,$B$1)</f>
        <v>0</v>
      </c>
      <c r="N194" s="50">
        <f>SUMIFS('2012Figures'!$J:$J,'2012Figures'!$C:$C,$A194,'2012Figures'!$B:$B,"BrokerToCy",'2012Figures'!$G:$G,"P1",'2012Figures'!$E:$E,$B$1)</f>
        <v>0</v>
      </c>
      <c r="O194" s="50">
        <f>SUMIFS('2012Figures'!$J:$J,'2012Figures'!$C:$C,$A194,'2012Figures'!$B:$B,"CyToBroker",'2012Figures'!$G:$G,"E1",'2012Figures'!$E:$E,$B$1)</f>
        <v>42</v>
      </c>
      <c r="P194" s="50">
        <f>SUMIFS('2012Figures'!$J:$J,'2012Figures'!$C:$C,$A194,'2012Figures'!$B:$B,"CyToBroker",'2012Figures'!$G:$G,"P1",'2012Figures'!$E:$E,$B$1)</f>
        <v>0</v>
      </c>
      <c r="Q194" s="28"/>
      <c r="R194" s="46">
        <f t="shared" si="23"/>
        <v>-0.28999999999999998</v>
      </c>
      <c r="S194" s="46" t="str">
        <f t="shared" si="23"/>
        <v/>
      </c>
      <c r="T194" s="46" t="str">
        <f t="shared" si="23"/>
        <v/>
      </c>
      <c r="U194" s="46">
        <f t="shared" si="23"/>
        <v>-0.28999999999999998</v>
      </c>
      <c r="V194" s="46" t="str">
        <f t="shared" si="23"/>
        <v/>
      </c>
    </row>
    <row r="195" spans="1:22" x14ac:dyDescent="0.2">
      <c r="A195" s="1">
        <v>119</v>
      </c>
      <c r="B195" s="1" t="s">
        <v>110</v>
      </c>
      <c r="C195" s="8">
        <v>9</v>
      </c>
      <c r="D195" s="29">
        <f>SUMIFS('2013Figures'!$J:$J,'2013Figures'!$C:$C,$A195,'2013Figures'!$H:$H,$B195,'2013Figures'!$I:$I,$C195,'2013Figures'!$E:$E,$B$1)</f>
        <v>0</v>
      </c>
      <c r="E195" s="9">
        <f>SUMIFS('2013Figures'!$J:$J,'2013Figures'!$C:$C,$A195,'2013Figures'!$H:$H,$B195,'2013Figures'!$I:$I,$C195,'2013Figures'!$B:$B,"BrokerToCy",'2013Figures'!$G:$G,"E1",'2013Figures'!$E:$E,$B$1)</f>
        <v>0</v>
      </c>
      <c r="F195" s="9">
        <f>SUMIFS('2013Figures'!$J:$J,'2013Figures'!$C:$C,$A195,'2013Figures'!$H:$H,$B195,'2013Figures'!$I:$I,$C195,'2013Figures'!$B:$B,"BrokerToCy",'2013Figures'!$G:$G,"P1",'2013Figures'!$E:$E,$B$1)</f>
        <v>0</v>
      </c>
      <c r="G195" s="9">
        <f>SUMIFS('2013Figures'!$J:$J,'2013Figures'!$C:$C,$A195,'2013Figures'!$H:$H,$B195,'2013Figures'!$I:$I,$C195,'2013Figures'!$B:$B,"CyToBroker",'2013Figures'!$G:$G,"E1",'2013Figures'!$E:$E,$B$1)</f>
        <v>0</v>
      </c>
      <c r="H195" s="9">
        <f>SUMIFS('2013Figures'!$J:$J,'2013Figures'!$C:$C,$A195,'2013Figures'!$H:$H,$B195,'2013Figures'!$I:$I,$C195,'2013Figures'!$B:$B,"CyToBroker",'2013Figures'!$G:$G,"P1",'2013Figures'!$E:$E,$B$1)</f>
        <v>0</v>
      </c>
      <c r="I195" s="33"/>
      <c r="J195" s="34"/>
      <c r="K195" s="33"/>
      <c r="L195" s="42">
        <f>SUMIFS('2012Figures'!$J:$J,'2012Figures'!$C:$C,$A195,'2012Figures'!$H:$H,$B195,'2012Figures'!$I:$I,$C195,'2012Figures'!$E:$E,$B$1)</f>
        <v>0</v>
      </c>
      <c r="M195" s="52">
        <f>SUMIFS('2012Figures'!$J:$J,'2012Figures'!$C:$C,$A195,'2012Figures'!$H:$H,$B195,'2012Figures'!$I:$I,$C195,'2012Figures'!$B:$B,"BrokerToCy",'2012Figures'!$G:$G,"E1",'2012Figures'!$E:$E,$B$1)</f>
        <v>0</v>
      </c>
      <c r="N195" s="52">
        <f>SUMIFS('2012Figures'!$J:$J,'2012Figures'!$C:$C,$A195,'2012Figures'!$H:$H,$B195,'2012Figures'!$I:$I,$C195,'2012Figures'!$B:$B,"BrokerToCy",'2012Figures'!$G:$G,"P1",'2012Figures'!$E:$E,$B$1)</f>
        <v>0</v>
      </c>
      <c r="O195" s="52">
        <f>SUMIFS('2012Figures'!$J:$J,'2012Figures'!$C:$C,$A195,'2012Figures'!$H:$H,$B195,'2012Figures'!$I:$I,$C195,'2012Figures'!$B:$B,"CyToBroker",'2012Figures'!$G:$G,"E1",'2012Figures'!$E:$E,$B$1)</f>
        <v>0</v>
      </c>
      <c r="P195" s="52">
        <f>SUMIFS('2012Figures'!$J:$J,'2012Figures'!$C:$C,$A195,'2012Figures'!$H:$H,$B195,'2012Figures'!$I:$I,$C195,'2012Figures'!$B:$B,"CyToBroker",'2012Figures'!$G:$G,"P1",'2012Figures'!$E:$E,$B$1)</f>
        <v>0</v>
      </c>
      <c r="Q195" s="33"/>
      <c r="R195" s="46" t="str">
        <f t="shared" si="23"/>
        <v/>
      </c>
      <c r="S195" s="46" t="str">
        <f t="shared" si="23"/>
        <v/>
      </c>
      <c r="T195" s="46" t="str">
        <f t="shared" si="23"/>
        <v/>
      </c>
      <c r="U195" s="46" t="str">
        <f t="shared" si="23"/>
        <v/>
      </c>
      <c r="V195" s="46" t="str">
        <f t="shared" si="23"/>
        <v/>
      </c>
    </row>
    <row r="196" spans="1:22" x14ac:dyDescent="0.2">
      <c r="A196" s="1">
        <v>119</v>
      </c>
      <c r="B196" s="1" t="s">
        <v>110</v>
      </c>
      <c r="C196" s="8">
        <v>8</v>
      </c>
      <c r="D196" s="29">
        <f>SUMIFS('2013Figures'!$J:$J,'2013Figures'!$C:$C,$A196,'2013Figures'!$H:$H,$B196,'2013Figures'!$I:$I,$C196,'2013Figures'!$E:$E,$B$1)</f>
        <v>0</v>
      </c>
      <c r="E196" s="9">
        <f>SUMIFS('2013Figures'!$J:$J,'2013Figures'!$C:$C,$A196,'2013Figures'!$H:$H,$B196,'2013Figures'!$I:$I,$C196,'2013Figures'!$B:$B,"BrokerToCy",'2013Figures'!$G:$G,"E1",'2013Figures'!$E:$E,$B$1)</f>
        <v>0</v>
      </c>
      <c r="F196" s="9">
        <f>SUMIFS('2013Figures'!$J:$J,'2013Figures'!$C:$C,$A196,'2013Figures'!$H:$H,$B196,'2013Figures'!$I:$I,$C196,'2013Figures'!$B:$B,"BrokerToCy",'2013Figures'!$G:$G,"P1",'2013Figures'!$E:$E,$B$1)</f>
        <v>0</v>
      </c>
      <c r="G196" s="9">
        <f>SUMIFS('2013Figures'!$J:$J,'2013Figures'!$C:$C,$A196,'2013Figures'!$H:$H,$B196,'2013Figures'!$I:$I,$C196,'2013Figures'!$B:$B,"CyToBroker",'2013Figures'!$G:$G,"E1",'2013Figures'!$E:$E,$B$1)</f>
        <v>0</v>
      </c>
      <c r="H196" s="9">
        <f>SUMIFS('2013Figures'!$J:$J,'2013Figures'!$C:$C,$A196,'2013Figures'!$H:$H,$B196,'2013Figures'!$I:$I,$C196,'2013Figures'!$B:$B,"CyToBroker",'2013Figures'!$G:$G,"P1",'2013Figures'!$E:$E,$B$1)</f>
        <v>0</v>
      </c>
      <c r="I196" s="33"/>
      <c r="J196" s="34">
        <v>201501</v>
      </c>
      <c r="K196" s="33"/>
      <c r="L196" s="42">
        <f>SUMIFS('2012Figures'!$J:$J,'2012Figures'!$C:$C,$A196,'2012Figures'!$H:$H,$B196,'2012Figures'!$I:$I,$C196,'2012Figures'!$E:$E,$B$1)</f>
        <v>0</v>
      </c>
      <c r="M196" s="52">
        <f>SUMIFS('2012Figures'!$J:$J,'2012Figures'!$C:$C,$A196,'2012Figures'!$H:$H,$B196,'2012Figures'!$I:$I,$C196,'2012Figures'!$B:$B,"BrokerToCy",'2012Figures'!$G:$G,"E1",'2012Figures'!$E:$E,$B$1)</f>
        <v>0</v>
      </c>
      <c r="N196" s="52">
        <f>SUMIFS('2012Figures'!$J:$J,'2012Figures'!$C:$C,$A196,'2012Figures'!$H:$H,$B196,'2012Figures'!$I:$I,$C196,'2012Figures'!$B:$B,"BrokerToCy",'2012Figures'!$G:$G,"P1",'2012Figures'!$E:$E,$B$1)</f>
        <v>0</v>
      </c>
      <c r="O196" s="52">
        <f>SUMIFS('2012Figures'!$J:$J,'2012Figures'!$C:$C,$A196,'2012Figures'!$H:$H,$B196,'2012Figures'!$I:$I,$C196,'2012Figures'!$B:$B,"CyToBroker",'2012Figures'!$G:$G,"E1",'2012Figures'!$E:$E,$B$1)</f>
        <v>0</v>
      </c>
      <c r="P196" s="52">
        <f>SUMIFS('2012Figures'!$J:$J,'2012Figures'!$C:$C,$A196,'2012Figures'!$H:$H,$B196,'2012Figures'!$I:$I,$C196,'2012Figures'!$B:$B,"CyToBroker",'2012Figures'!$G:$G,"P1",'2012Figures'!$E:$E,$B$1)</f>
        <v>0</v>
      </c>
      <c r="Q196" s="33"/>
      <c r="R196" s="46" t="str">
        <f t="shared" si="23"/>
        <v/>
      </c>
      <c r="S196" s="46" t="str">
        <f t="shared" si="23"/>
        <v/>
      </c>
      <c r="T196" s="46" t="str">
        <f t="shared" si="23"/>
        <v/>
      </c>
      <c r="U196" s="46" t="str">
        <f t="shared" si="23"/>
        <v/>
      </c>
      <c r="V196" s="46" t="str">
        <f t="shared" si="23"/>
        <v/>
      </c>
    </row>
    <row r="197" spans="1:22" x14ac:dyDescent="0.2">
      <c r="A197" s="1">
        <v>119</v>
      </c>
      <c r="B197" s="1" t="s">
        <v>110</v>
      </c>
      <c r="C197" s="8">
        <v>7</v>
      </c>
      <c r="D197" s="29">
        <f>SUMIFS('2013Figures'!$J:$J,'2013Figures'!$C:$C,$A197,'2013Figures'!$H:$H,$B197,'2013Figures'!$I:$I,$C197,'2013Figures'!$E:$E,$B$1)</f>
        <v>0</v>
      </c>
      <c r="E197" s="9">
        <f>SUMIFS('2013Figures'!$J:$J,'2013Figures'!$C:$C,$A197,'2013Figures'!$H:$H,$B197,'2013Figures'!$I:$I,$C197,'2013Figures'!$B:$B,"BrokerToCy",'2013Figures'!$G:$G,"E1",'2013Figures'!$E:$E,$B$1)</f>
        <v>0</v>
      </c>
      <c r="F197" s="9">
        <f>SUMIFS('2013Figures'!$J:$J,'2013Figures'!$C:$C,$A197,'2013Figures'!$H:$H,$B197,'2013Figures'!$I:$I,$C197,'2013Figures'!$B:$B,"BrokerToCy",'2013Figures'!$G:$G,"P1",'2013Figures'!$E:$E,$B$1)</f>
        <v>0</v>
      </c>
      <c r="G197" s="9">
        <f>SUMIFS('2013Figures'!$J:$J,'2013Figures'!$C:$C,$A197,'2013Figures'!$H:$H,$B197,'2013Figures'!$I:$I,$C197,'2013Figures'!$B:$B,"CyToBroker",'2013Figures'!$G:$G,"E1",'2013Figures'!$E:$E,$B$1)</f>
        <v>0</v>
      </c>
      <c r="H197" s="9">
        <f>SUMIFS('2013Figures'!$J:$J,'2013Figures'!$C:$C,$A197,'2013Figures'!$H:$H,$B197,'2013Figures'!$I:$I,$C197,'2013Figures'!$B:$B,"CyToBroker",'2013Figures'!$G:$G,"P1",'2013Figures'!$E:$E,$B$1)</f>
        <v>0</v>
      </c>
      <c r="J197" s="8">
        <v>201401</v>
      </c>
      <c r="L197" s="42">
        <f>SUMIFS('2012Figures'!$J:$J,'2012Figures'!$C:$C,$A197,'2012Figures'!$H:$H,$B197,'2012Figures'!$I:$I,$C197,'2012Figures'!$E:$E,$B$1)</f>
        <v>0</v>
      </c>
      <c r="M197" s="52">
        <f>SUMIFS('2012Figures'!$J:$J,'2012Figures'!$C:$C,$A197,'2012Figures'!$H:$H,$B197,'2012Figures'!$I:$I,$C197,'2012Figures'!$B:$B,"BrokerToCy",'2012Figures'!$G:$G,"E1",'2012Figures'!$E:$E,$B$1)</f>
        <v>0</v>
      </c>
      <c r="N197" s="52">
        <f>SUMIFS('2012Figures'!$J:$J,'2012Figures'!$C:$C,$A197,'2012Figures'!$H:$H,$B197,'2012Figures'!$I:$I,$C197,'2012Figures'!$B:$B,"BrokerToCy",'2012Figures'!$G:$G,"P1",'2012Figures'!$E:$E,$B$1)</f>
        <v>0</v>
      </c>
      <c r="O197" s="52">
        <f>SUMIFS('2012Figures'!$J:$J,'2012Figures'!$C:$C,$A197,'2012Figures'!$H:$H,$B197,'2012Figures'!$I:$I,$C197,'2012Figures'!$B:$B,"CyToBroker",'2012Figures'!$G:$G,"E1",'2012Figures'!$E:$E,$B$1)</f>
        <v>0</v>
      </c>
      <c r="P197" s="52">
        <f>SUMIFS('2012Figures'!$J:$J,'2012Figures'!$C:$C,$A197,'2012Figures'!$H:$H,$B197,'2012Figures'!$I:$I,$C197,'2012Figures'!$B:$B,"CyToBroker",'2012Figures'!$G:$G,"P1",'2012Figures'!$E:$E,$B$1)</f>
        <v>0</v>
      </c>
      <c r="R197" s="46" t="str">
        <f t="shared" si="23"/>
        <v/>
      </c>
      <c r="S197" s="46" t="str">
        <f t="shared" si="23"/>
        <v/>
      </c>
      <c r="T197" s="46" t="str">
        <f t="shared" si="23"/>
        <v/>
      </c>
      <c r="U197" s="46" t="str">
        <f t="shared" si="23"/>
        <v/>
      </c>
      <c r="V197" s="46" t="str">
        <f t="shared" si="23"/>
        <v/>
      </c>
    </row>
    <row r="198" spans="1:22" x14ac:dyDescent="0.2">
      <c r="A198" s="1">
        <v>119</v>
      </c>
      <c r="B198" s="1" t="s">
        <v>110</v>
      </c>
      <c r="C198" s="8">
        <v>6</v>
      </c>
      <c r="D198" s="29">
        <f>SUMIFS('2013Figures'!$J:$J,'2013Figures'!$C:$C,$A198,'2013Figures'!$H:$H,$B198,'2013Figures'!$I:$I,$C198,'2013Figures'!$E:$E,$B$1)</f>
        <v>0</v>
      </c>
      <c r="E198" s="9">
        <f>SUMIFS('2013Figures'!$J:$J,'2013Figures'!$C:$C,$A198,'2013Figures'!$H:$H,$B198,'2013Figures'!$I:$I,$C198,'2013Figures'!$B:$B,"BrokerToCy",'2013Figures'!$G:$G,"E1",'2013Figures'!$E:$E,$B$1)</f>
        <v>0</v>
      </c>
      <c r="F198" s="9">
        <f>SUMIFS('2013Figures'!$J:$J,'2013Figures'!$C:$C,$A198,'2013Figures'!$H:$H,$B198,'2013Figures'!$I:$I,$C198,'2013Figures'!$B:$B,"BrokerToCy",'2013Figures'!$G:$G,"P1",'2013Figures'!$E:$E,$B$1)</f>
        <v>0</v>
      </c>
      <c r="G198" s="9">
        <f>SUMIFS('2013Figures'!$J:$J,'2013Figures'!$C:$C,$A198,'2013Figures'!$H:$H,$B198,'2013Figures'!$I:$I,$C198,'2013Figures'!$B:$B,"CyToBroker",'2013Figures'!$G:$G,"E1",'2013Figures'!$E:$E,$B$1)</f>
        <v>0</v>
      </c>
      <c r="H198" s="9">
        <f>SUMIFS('2013Figures'!$J:$J,'2013Figures'!$C:$C,$A198,'2013Figures'!$H:$H,$B198,'2013Figures'!$I:$I,$C198,'2013Figures'!$B:$B,"CyToBroker",'2013Figures'!$G:$G,"P1",'2013Figures'!$E:$E,$B$1)</f>
        <v>0</v>
      </c>
      <c r="I198" s="30"/>
      <c r="J198" s="31">
        <v>201301</v>
      </c>
      <c r="K198" s="30"/>
      <c r="L198" s="42">
        <f>SUMIFS('2012Figures'!$J:$J,'2012Figures'!$C:$C,$A198,'2012Figures'!$H:$H,$B198,'2012Figures'!$I:$I,$C198,'2012Figures'!$E:$E,$B$1)</f>
        <v>0</v>
      </c>
      <c r="M198" s="52">
        <f>SUMIFS('2012Figures'!$J:$J,'2012Figures'!$C:$C,$A198,'2012Figures'!$H:$H,$B198,'2012Figures'!$I:$I,$C198,'2012Figures'!$B:$B,"BrokerToCy",'2012Figures'!$G:$G,"E1",'2012Figures'!$E:$E,$B$1)</f>
        <v>0</v>
      </c>
      <c r="N198" s="52">
        <f>SUMIFS('2012Figures'!$J:$J,'2012Figures'!$C:$C,$A198,'2012Figures'!$H:$H,$B198,'2012Figures'!$I:$I,$C198,'2012Figures'!$B:$B,"BrokerToCy",'2012Figures'!$G:$G,"P1",'2012Figures'!$E:$E,$B$1)</f>
        <v>0</v>
      </c>
      <c r="O198" s="52">
        <f>SUMIFS('2012Figures'!$J:$J,'2012Figures'!$C:$C,$A198,'2012Figures'!$H:$H,$B198,'2012Figures'!$I:$I,$C198,'2012Figures'!$B:$B,"CyToBroker",'2012Figures'!$G:$G,"E1",'2012Figures'!$E:$E,$B$1)</f>
        <v>0</v>
      </c>
      <c r="P198" s="52">
        <f>SUMIFS('2012Figures'!$J:$J,'2012Figures'!$C:$C,$A198,'2012Figures'!$H:$H,$B198,'2012Figures'!$I:$I,$C198,'2012Figures'!$B:$B,"CyToBroker",'2012Figures'!$G:$G,"P1",'2012Figures'!$E:$E,$B$1)</f>
        <v>0</v>
      </c>
      <c r="Q198" s="30"/>
      <c r="R198" s="46" t="str">
        <f t="shared" si="23"/>
        <v/>
      </c>
      <c r="S198" s="46" t="str">
        <f t="shared" si="23"/>
        <v/>
      </c>
      <c r="T198" s="46" t="str">
        <f t="shared" si="23"/>
        <v/>
      </c>
      <c r="U198" s="46" t="str">
        <f t="shared" si="23"/>
        <v/>
      </c>
      <c r="V198" s="46" t="str">
        <f t="shared" si="23"/>
        <v/>
      </c>
    </row>
    <row r="199" spans="1:22" x14ac:dyDescent="0.2">
      <c r="A199" s="1">
        <v>119</v>
      </c>
      <c r="B199" s="1" t="s">
        <v>110</v>
      </c>
      <c r="C199" s="8">
        <v>5</v>
      </c>
      <c r="D199" s="29">
        <f>SUMIFS('2013Figures'!$J:$J,'2013Figures'!$C:$C,$A199,'2013Figures'!$H:$H,$B199,'2013Figures'!$I:$I,$C199,'2013Figures'!$E:$E,$B$1)</f>
        <v>0</v>
      </c>
      <c r="E199" s="9">
        <f>SUMIFS('2013Figures'!$J:$J,'2013Figures'!$C:$C,$A199,'2013Figures'!$H:$H,$B199,'2013Figures'!$I:$I,$C199,'2013Figures'!$B:$B,"BrokerToCy",'2013Figures'!$G:$G,"E1",'2013Figures'!$E:$E,$B$1)</f>
        <v>0</v>
      </c>
      <c r="F199" s="9">
        <f>SUMIFS('2013Figures'!$J:$J,'2013Figures'!$C:$C,$A199,'2013Figures'!$H:$H,$B199,'2013Figures'!$I:$I,$C199,'2013Figures'!$B:$B,"BrokerToCy",'2013Figures'!$G:$G,"P1",'2013Figures'!$E:$E,$B$1)</f>
        <v>0</v>
      </c>
      <c r="G199" s="9">
        <f>SUMIFS('2013Figures'!$J:$J,'2013Figures'!$C:$C,$A199,'2013Figures'!$H:$H,$B199,'2013Figures'!$I:$I,$C199,'2013Figures'!$B:$B,"CyToBroker",'2013Figures'!$G:$G,"E1",'2013Figures'!$E:$E,$B$1)</f>
        <v>0</v>
      </c>
      <c r="H199" s="9">
        <f>SUMIFS('2013Figures'!$J:$J,'2013Figures'!$C:$C,$A199,'2013Figures'!$H:$H,$B199,'2013Figures'!$I:$I,$C199,'2013Figures'!$B:$B,"CyToBroker",'2013Figures'!$G:$G,"P1",'2013Figures'!$E:$E,$B$1)</f>
        <v>0</v>
      </c>
      <c r="J199" s="8">
        <v>201201</v>
      </c>
      <c r="L199" s="42">
        <f>SUMIFS('2012Figures'!$J:$J,'2012Figures'!$C:$C,$A199,'2012Figures'!$H:$H,$B199,'2012Figures'!$I:$I,$C199,'2012Figures'!$E:$E,$B$1)</f>
        <v>0</v>
      </c>
      <c r="M199" s="52">
        <f>SUMIFS('2012Figures'!$J:$J,'2012Figures'!$C:$C,$A199,'2012Figures'!$H:$H,$B199,'2012Figures'!$I:$I,$C199,'2012Figures'!$B:$B,"BrokerToCy",'2012Figures'!$G:$G,"E1",'2012Figures'!$E:$E,$B$1)</f>
        <v>0</v>
      </c>
      <c r="N199" s="52">
        <f>SUMIFS('2012Figures'!$J:$J,'2012Figures'!$C:$C,$A199,'2012Figures'!$H:$H,$B199,'2012Figures'!$I:$I,$C199,'2012Figures'!$B:$B,"BrokerToCy",'2012Figures'!$G:$G,"P1",'2012Figures'!$E:$E,$B$1)</f>
        <v>0</v>
      </c>
      <c r="O199" s="52">
        <f>SUMIFS('2012Figures'!$J:$J,'2012Figures'!$C:$C,$A199,'2012Figures'!$H:$H,$B199,'2012Figures'!$I:$I,$C199,'2012Figures'!$B:$B,"CyToBroker",'2012Figures'!$G:$G,"E1",'2012Figures'!$E:$E,$B$1)</f>
        <v>0</v>
      </c>
      <c r="P199" s="52">
        <f>SUMIFS('2012Figures'!$J:$J,'2012Figures'!$C:$C,$A199,'2012Figures'!$H:$H,$B199,'2012Figures'!$I:$I,$C199,'2012Figures'!$B:$B,"CyToBroker",'2012Figures'!$G:$G,"P1",'2012Figures'!$E:$E,$B$1)</f>
        <v>0</v>
      </c>
      <c r="R199" s="46" t="str">
        <f t="shared" si="23"/>
        <v/>
      </c>
      <c r="S199" s="46" t="str">
        <f t="shared" si="23"/>
        <v/>
      </c>
      <c r="T199" s="46" t="str">
        <f t="shared" si="23"/>
        <v/>
      </c>
      <c r="U199" s="46" t="str">
        <f t="shared" si="23"/>
        <v/>
      </c>
      <c r="V199" s="46" t="str">
        <f t="shared" si="23"/>
        <v/>
      </c>
    </row>
    <row r="200" spans="1:22" x14ac:dyDescent="0.2">
      <c r="A200" s="1">
        <v>119</v>
      </c>
      <c r="B200" s="1" t="s">
        <v>110</v>
      </c>
      <c r="C200" s="8">
        <v>4</v>
      </c>
      <c r="D200" s="29">
        <f>SUMIFS('2013Figures'!$J:$J,'2013Figures'!$C:$C,$A200,'2013Figures'!$H:$H,$B200,'2013Figures'!$I:$I,$C200,'2013Figures'!$E:$E,$B$1)</f>
        <v>0</v>
      </c>
      <c r="E200" s="9">
        <f>SUMIFS('2013Figures'!$J:$J,'2013Figures'!$C:$C,$A200,'2013Figures'!$H:$H,$B200,'2013Figures'!$I:$I,$C200,'2013Figures'!$B:$B,"BrokerToCy",'2013Figures'!$G:$G,"E1",'2013Figures'!$E:$E,$B$1)</f>
        <v>0</v>
      </c>
      <c r="F200" s="9">
        <f>SUMIFS('2013Figures'!$J:$J,'2013Figures'!$C:$C,$A200,'2013Figures'!$H:$H,$B200,'2013Figures'!$I:$I,$C200,'2013Figures'!$B:$B,"BrokerToCy",'2013Figures'!$G:$G,"P1",'2013Figures'!$E:$E,$B$1)</f>
        <v>0</v>
      </c>
      <c r="G200" s="9">
        <f>SUMIFS('2013Figures'!$J:$J,'2013Figures'!$C:$C,$A200,'2013Figures'!$H:$H,$B200,'2013Figures'!$I:$I,$C200,'2013Figures'!$B:$B,"CyToBroker",'2013Figures'!$G:$G,"E1",'2013Figures'!$E:$E,$B$1)</f>
        <v>0</v>
      </c>
      <c r="H200" s="9">
        <f>SUMIFS('2013Figures'!$J:$J,'2013Figures'!$C:$C,$A200,'2013Figures'!$H:$H,$B200,'2013Figures'!$I:$I,$C200,'2013Figures'!$B:$B,"CyToBroker",'2013Figures'!$G:$G,"P1",'2013Figures'!$E:$E,$B$1)</f>
        <v>0</v>
      </c>
      <c r="J200" s="8">
        <v>201101</v>
      </c>
      <c r="L200" s="42">
        <f>SUMIFS('2012Figures'!$J:$J,'2012Figures'!$C:$C,$A200,'2012Figures'!$H:$H,$B200,'2012Figures'!$I:$I,$C200,'2012Figures'!$E:$E,$B$1)</f>
        <v>0</v>
      </c>
      <c r="M200" s="52">
        <f>SUMIFS('2012Figures'!$J:$J,'2012Figures'!$C:$C,$A200,'2012Figures'!$H:$H,$B200,'2012Figures'!$I:$I,$C200,'2012Figures'!$B:$B,"BrokerToCy",'2012Figures'!$G:$G,"E1",'2012Figures'!$E:$E,$B$1)</f>
        <v>0</v>
      </c>
      <c r="N200" s="52">
        <f>SUMIFS('2012Figures'!$J:$J,'2012Figures'!$C:$C,$A200,'2012Figures'!$H:$H,$B200,'2012Figures'!$I:$I,$C200,'2012Figures'!$B:$B,"BrokerToCy",'2012Figures'!$G:$G,"P1",'2012Figures'!$E:$E,$B$1)</f>
        <v>0</v>
      </c>
      <c r="O200" s="52">
        <f>SUMIFS('2012Figures'!$J:$J,'2012Figures'!$C:$C,$A200,'2012Figures'!$H:$H,$B200,'2012Figures'!$I:$I,$C200,'2012Figures'!$B:$B,"CyToBroker",'2012Figures'!$G:$G,"E1",'2012Figures'!$E:$E,$B$1)</f>
        <v>0</v>
      </c>
      <c r="P200" s="52">
        <f>SUMIFS('2012Figures'!$J:$J,'2012Figures'!$C:$C,$A200,'2012Figures'!$H:$H,$B200,'2012Figures'!$I:$I,$C200,'2012Figures'!$B:$B,"CyToBroker",'2012Figures'!$G:$G,"P1",'2012Figures'!$E:$E,$B$1)</f>
        <v>0</v>
      </c>
      <c r="R200" s="46" t="str">
        <f t="shared" si="23"/>
        <v/>
      </c>
      <c r="S200" s="46" t="str">
        <f t="shared" si="23"/>
        <v/>
      </c>
      <c r="T200" s="46" t="str">
        <f t="shared" si="23"/>
        <v/>
      </c>
      <c r="U200" s="46" t="str">
        <f t="shared" si="23"/>
        <v/>
      </c>
      <c r="V200" s="46" t="str">
        <f t="shared" si="23"/>
        <v/>
      </c>
    </row>
    <row r="201" spans="1:22" x14ac:dyDescent="0.2">
      <c r="A201" s="1">
        <v>119</v>
      </c>
      <c r="B201" s="1" t="s">
        <v>110</v>
      </c>
      <c r="C201" s="8">
        <v>3</v>
      </c>
      <c r="D201" s="29">
        <f>SUMIFS('2013Figures'!$J:$J,'2013Figures'!$C:$C,$A201,'2013Figures'!$H:$H,$B201,'2013Figures'!$I:$I,$C201,'2013Figures'!$E:$E,$B$1)</f>
        <v>0</v>
      </c>
      <c r="E201" s="9">
        <f>SUMIFS('2013Figures'!$J:$J,'2013Figures'!$C:$C,$A201,'2013Figures'!$H:$H,$B201,'2013Figures'!$I:$I,$C201,'2013Figures'!$B:$B,"BrokerToCy",'2013Figures'!$G:$G,"E1",'2013Figures'!$E:$E,$B$1)</f>
        <v>0</v>
      </c>
      <c r="F201" s="9">
        <f>SUMIFS('2013Figures'!$J:$J,'2013Figures'!$C:$C,$A201,'2013Figures'!$H:$H,$B201,'2013Figures'!$I:$I,$C201,'2013Figures'!$B:$B,"BrokerToCy",'2013Figures'!$G:$G,"P1",'2013Figures'!$E:$E,$B$1)</f>
        <v>0</v>
      </c>
      <c r="G201" s="9">
        <f>SUMIFS('2013Figures'!$J:$J,'2013Figures'!$C:$C,$A201,'2013Figures'!$H:$H,$B201,'2013Figures'!$I:$I,$C201,'2013Figures'!$B:$B,"CyToBroker",'2013Figures'!$G:$G,"E1",'2013Figures'!$E:$E,$B$1)</f>
        <v>0</v>
      </c>
      <c r="H201" s="9">
        <f>SUMIFS('2013Figures'!$J:$J,'2013Figures'!$C:$C,$A201,'2013Figures'!$H:$H,$B201,'2013Figures'!$I:$I,$C201,'2013Figures'!$B:$B,"CyToBroker",'2013Figures'!$G:$G,"P1",'2013Figures'!$E:$E,$B$1)</f>
        <v>0</v>
      </c>
      <c r="J201" s="8">
        <v>201001</v>
      </c>
      <c r="L201" s="42">
        <f>SUMIFS('2012Figures'!$J:$J,'2012Figures'!$C:$C,$A201,'2012Figures'!$H:$H,$B201,'2012Figures'!$I:$I,$C201,'2012Figures'!$E:$E,$B$1)</f>
        <v>0</v>
      </c>
      <c r="M201" s="52">
        <f>SUMIFS('2012Figures'!$J:$J,'2012Figures'!$C:$C,$A201,'2012Figures'!$H:$H,$B201,'2012Figures'!$I:$I,$C201,'2012Figures'!$B:$B,"BrokerToCy",'2012Figures'!$G:$G,"E1",'2012Figures'!$E:$E,$B$1)</f>
        <v>0</v>
      </c>
      <c r="N201" s="52">
        <f>SUMIFS('2012Figures'!$J:$J,'2012Figures'!$C:$C,$A201,'2012Figures'!$H:$H,$B201,'2012Figures'!$I:$I,$C201,'2012Figures'!$B:$B,"BrokerToCy",'2012Figures'!$G:$G,"P1",'2012Figures'!$E:$E,$B$1)</f>
        <v>0</v>
      </c>
      <c r="O201" s="52">
        <f>SUMIFS('2012Figures'!$J:$J,'2012Figures'!$C:$C,$A201,'2012Figures'!$H:$H,$B201,'2012Figures'!$I:$I,$C201,'2012Figures'!$B:$B,"CyToBroker",'2012Figures'!$G:$G,"E1",'2012Figures'!$E:$E,$B$1)</f>
        <v>0</v>
      </c>
      <c r="P201" s="52">
        <f>SUMIFS('2012Figures'!$J:$J,'2012Figures'!$C:$C,$A201,'2012Figures'!$H:$H,$B201,'2012Figures'!$I:$I,$C201,'2012Figures'!$B:$B,"CyToBroker",'2012Figures'!$G:$G,"P1",'2012Figures'!$E:$E,$B$1)</f>
        <v>0</v>
      </c>
      <c r="R201" s="46" t="str">
        <f t="shared" si="23"/>
        <v/>
      </c>
      <c r="S201" s="46" t="str">
        <f t="shared" si="23"/>
        <v/>
      </c>
      <c r="T201" s="46" t="str">
        <f t="shared" si="23"/>
        <v/>
      </c>
      <c r="U201" s="46" t="str">
        <f t="shared" si="23"/>
        <v/>
      </c>
      <c r="V201" s="46" t="str">
        <f t="shared" si="23"/>
        <v/>
      </c>
    </row>
    <row r="202" spans="1:22" x14ac:dyDescent="0.2">
      <c r="A202" s="1">
        <v>119</v>
      </c>
      <c r="B202" s="1" t="s">
        <v>110</v>
      </c>
      <c r="C202" s="8">
        <v>2</v>
      </c>
      <c r="D202" s="29">
        <f>SUMIFS('2013Figures'!$J:$J,'2013Figures'!$C:$C,$A202,'2013Figures'!$H:$H,$B202,'2013Figures'!$I:$I,$C202,'2013Figures'!$E:$E,$B$1)</f>
        <v>0</v>
      </c>
      <c r="E202" s="9">
        <f>SUMIFS('2013Figures'!$J:$J,'2013Figures'!$C:$C,$A202,'2013Figures'!$H:$H,$B202,'2013Figures'!$I:$I,$C202,'2013Figures'!$B:$B,"BrokerToCy",'2013Figures'!$G:$G,"E1",'2013Figures'!$E:$E,$B$1)</f>
        <v>0</v>
      </c>
      <c r="F202" s="9">
        <f>SUMIFS('2013Figures'!$J:$J,'2013Figures'!$C:$C,$A202,'2013Figures'!$H:$H,$B202,'2013Figures'!$I:$I,$C202,'2013Figures'!$B:$B,"BrokerToCy",'2013Figures'!$G:$G,"P1",'2013Figures'!$E:$E,$B$1)</f>
        <v>0</v>
      </c>
      <c r="G202" s="9">
        <f>SUMIFS('2013Figures'!$J:$J,'2013Figures'!$C:$C,$A202,'2013Figures'!$H:$H,$B202,'2013Figures'!$I:$I,$C202,'2013Figures'!$B:$B,"CyToBroker",'2013Figures'!$G:$G,"E1",'2013Figures'!$E:$E,$B$1)</f>
        <v>0</v>
      </c>
      <c r="H202" s="9">
        <f>SUMIFS('2013Figures'!$J:$J,'2013Figures'!$C:$C,$A202,'2013Figures'!$H:$H,$B202,'2013Figures'!$I:$I,$C202,'2013Figures'!$B:$B,"CyToBroker",'2013Figures'!$G:$G,"P1",'2013Figures'!$E:$E,$B$1)</f>
        <v>0</v>
      </c>
      <c r="J202" s="8">
        <v>200901</v>
      </c>
      <c r="L202" s="42">
        <f>SUMIFS('2012Figures'!$J:$J,'2012Figures'!$C:$C,$A202,'2012Figures'!$H:$H,$B202,'2012Figures'!$I:$I,$C202,'2012Figures'!$E:$E,$B$1)</f>
        <v>0</v>
      </c>
      <c r="M202" s="52">
        <f>SUMIFS('2012Figures'!$J:$J,'2012Figures'!$C:$C,$A202,'2012Figures'!$H:$H,$B202,'2012Figures'!$I:$I,$C202,'2012Figures'!$B:$B,"BrokerToCy",'2012Figures'!$G:$G,"E1",'2012Figures'!$E:$E,$B$1)</f>
        <v>0</v>
      </c>
      <c r="N202" s="52">
        <f>SUMIFS('2012Figures'!$J:$J,'2012Figures'!$C:$C,$A202,'2012Figures'!$H:$H,$B202,'2012Figures'!$I:$I,$C202,'2012Figures'!$B:$B,"BrokerToCy",'2012Figures'!$G:$G,"P1",'2012Figures'!$E:$E,$B$1)</f>
        <v>0</v>
      </c>
      <c r="O202" s="52">
        <f>SUMIFS('2012Figures'!$J:$J,'2012Figures'!$C:$C,$A202,'2012Figures'!$H:$H,$B202,'2012Figures'!$I:$I,$C202,'2012Figures'!$B:$B,"CyToBroker",'2012Figures'!$G:$G,"E1",'2012Figures'!$E:$E,$B$1)</f>
        <v>0</v>
      </c>
      <c r="P202" s="52">
        <f>SUMIFS('2012Figures'!$J:$J,'2012Figures'!$C:$C,$A202,'2012Figures'!$H:$H,$B202,'2012Figures'!$I:$I,$C202,'2012Figures'!$B:$B,"CyToBroker",'2012Figures'!$G:$G,"P1",'2012Figures'!$E:$E,$B$1)</f>
        <v>0</v>
      </c>
      <c r="R202" s="46" t="str">
        <f t="shared" si="23"/>
        <v/>
      </c>
      <c r="S202" s="46" t="str">
        <f t="shared" si="23"/>
        <v/>
      </c>
      <c r="T202" s="46" t="str">
        <f t="shared" si="23"/>
        <v/>
      </c>
      <c r="U202" s="46" t="str">
        <f t="shared" si="23"/>
        <v/>
      </c>
      <c r="V202" s="46" t="str">
        <f t="shared" si="23"/>
        <v/>
      </c>
    </row>
    <row r="203" spans="1:22" x14ac:dyDescent="0.2">
      <c r="A203" s="1">
        <v>119</v>
      </c>
      <c r="B203" s="1" t="s">
        <v>110</v>
      </c>
      <c r="C203" s="8">
        <v>1</v>
      </c>
      <c r="D203" s="29">
        <f>SUMIFS('2013Figures'!$J:$J,'2013Figures'!$C:$C,$A203,'2013Figures'!$H:$H,$B203,'2013Figures'!$I:$I,$C203,'2013Figures'!$E:$E,$B$1)</f>
        <v>0</v>
      </c>
      <c r="E203" s="9">
        <f>SUMIFS('2013Figures'!$J:$J,'2013Figures'!$C:$C,$A203,'2013Figures'!$H:$H,$B203,'2013Figures'!$I:$I,$C203,'2013Figures'!$B:$B,"BrokerToCy",'2013Figures'!$G:$G,"E1",'2013Figures'!$E:$E,$B$1)</f>
        <v>0</v>
      </c>
      <c r="F203" s="9">
        <f>SUMIFS('2013Figures'!$J:$J,'2013Figures'!$C:$C,$A203,'2013Figures'!$H:$H,$B203,'2013Figures'!$I:$I,$C203,'2013Figures'!$B:$B,"BrokerToCy",'2013Figures'!$G:$G,"P1",'2013Figures'!$E:$E,$B$1)</f>
        <v>0</v>
      </c>
      <c r="G203" s="9">
        <f>SUMIFS('2013Figures'!$J:$J,'2013Figures'!$C:$C,$A203,'2013Figures'!$H:$H,$B203,'2013Figures'!$I:$I,$C203,'2013Figures'!$B:$B,"CyToBroker",'2013Figures'!$G:$G,"E1",'2013Figures'!$E:$E,$B$1)</f>
        <v>0</v>
      </c>
      <c r="H203" s="9">
        <f>SUMIFS('2013Figures'!$J:$J,'2013Figures'!$C:$C,$A203,'2013Figures'!$H:$H,$B203,'2013Figures'!$I:$I,$C203,'2013Figures'!$B:$B,"CyToBroker",'2013Figures'!$G:$G,"P1",'2013Figures'!$E:$E,$B$1)</f>
        <v>0</v>
      </c>
      <c r="J203" s="8">
        <v>200801</v>
      </c>
      <c r="L203" s="42">
        <f>SUMIFS('2012Figures'!$J:$J,'2012Figures'!$C:$C,$A203,'2012Figures'!$H:$H,$B203,'2012Figures'!$I:$I,$C203,'2012Figures'!$E:$E,$B$1)</f>
        <v>0</v>
      </c>
      <c r="M203" s="52">
        <f>SUMIFS('2012Figures'!$J:$J,'2012Figures'!$C:$C,$A203,'2012Figures'!$H:$H,$B203,'2012Figures'!$I:$I,$C203,'2012Figures'!$B:$B,"BrokerToCy",'2012Figures'!$G:$G,"E1",'2012Figures'!$E:$E,$B$1)</f>
        <v>0</v>
      </c>
      <c r="N203" s="52">
        <f>SUMIFS('2012Figures'!$J:$J,'2012Figures'!$C:$C,$A203,'2012Figures'!$H:$H,$B203,'2012Figures'!$I:$I,$C203,'2012Figures'!$B:$B,"BrokerToCy",'2012Figures'!$G:$G,"P1",'2012Figures'!$E:$E,$B$1)</f>
        <v>0</v>
      </c>
      <c r="O203" s="52">
        <f>SUMIFS('2012Figures'!$J:$J,'2012Figures'!$C:$C,$A203,'2012Figures'!$H:$H,$B203,'2012Figures'!$I:$I,$C203,'2012Figures'!$B:$B,"CyToBroker",'2012Figures'!$G:$G,"E1",'2012Figures'!$E:$E,$B$1)</f>
        <v>0</v>
      </c>
      <c r="P203" s="52">
        <f>SUMIFS('2012Figures'!$J:$J,'2012Figures'!$C:$C,$A203,'2012Figures'!$H:$H,$B203,'2012Figures'!$I:$I,$C203,'2012Figures'!$B:$B,"CyToBroker",'2012Figures'!$G:$G,"P1",'2012Figures'!$E:$E,$B$1)</f>
        <v>0</v>
      </c>
      <c r="R203" s="46" t="str">
        <f t="shared" si="23"/>
        <v/>
      </c>
      <c r="S203" s="46" t="str">
        <f t="shared" si="23"/>
        <v/>
      </c>
      <c r="T203" s="46" t="str">
        <f t="shared" si="23"/>
        <v/>
      </c>
      <c r="U203" s="46" t="str">
        <f t="shared" si="23"/>
        <v/>
      </c>
      <c r="V203" s="46" t="str">
        <f t="shared" si="23"/>
        <v/>
      </c>
    </row>
    <row r="204" spans="1:22" x14ac:dyDescent="0.2">
      <c r="A204" s="1">
        <v>119</v>
      </c>
      <c r="B204" s="1" t="s">
        <v>110</v>
      </c>
      <c r="D204" s="29">
        <f>SUMIFS('2013Figures'!$J:$J,'2013Figures'!$C:$C,$A204,'2013Figures'!$I:$I,"",'2013Figures'!$E:$E,$B$1)</f>
        <v>30</v>
      </c>
      <c r="E204" s="9">
        <f>SUMIFS('2013Figures'!$J:$J,'2013Figures'!$C:$C,$A204,'2013Figures'!$I:$I,"",'2013Figures'!$B:$B,"BrokerToCy",'2013Figures'!$G:$G,"E1",'2013Figures'!$E:$E,$B$1)</f>
        <v>0</v>
      </c>
      <c r="F204" s="9">
        <f>SUMIFS('2013Figures'!$J:$J,'2013Figures'!$C:$C,$A204,'2013Figures'!$I:$I,"",'2013Figures'!$B:$B,"BrokerToCy",'2013Figures'!$G:$G,"P1",'2013Figures'!$E:$E,$B$1)</f>
        <v>0</v>
      </c>
      <c r="G204" s="9">
        <f>SUMIFS('2013Figures'!$J:$J,'2013Figures'!$C:$C,$A204,'2013Figures'!$I:$I,"",'2013Figures'!$B:$B,"CyToBroker",'2013Figures'!$G:$G,"E1",'2013Figures'!$E:$E,$B$1)</f>
        <v>30</v>
      </c>
      <c r="H204" s="9">
        <f>SUMIFS('2013Figures'!$J:$J,'2013Figures'!$C:$C,$A204,'2013Figures'!$I:$I,"",'2013Figures'!$B:$B,"CyToBroker",'2013Figures'!$G:$G,"P1",'2013Figures'!$E:$E,$B$1)</f>
        <v>0</v>
      </c>
      <c r="J204" s="8" t="s">
        <v>131</v>
      </c>
      <c r="L204" s="42">
        <f>SUMIFS('2012Figures'!$J:$J,'2012Figures'!$C:$C,$A204,'2012Figures'!$I:$I,"",'2012Figures'!$E:$E,$B$1)</f>
        <v>42</v>
      </c>
      <c r="M204" s="52">
        <f>SUMIFS('2012Figures'!$J:$J,'2012Figures'!$C:$C,$A204,'2012Figures'!$I:$I,"",'2012Figures'!$B:$B,"BrokerToCy",'2012Figures'!$G:$G,"E1",'2012Figures'!$E:$E,$B$1)</f>
        <v>0</v>
      </c>
      <c r="N204" s="52">
        <f>SUMIFS('2012Figures'!$J:$J,'2012Figures'!$C:$C,$A204,'2012Figures'!$I:$I,"",'2012Figures'!$B:$B,"BrokerToCy",'2012Figures'!$G:$G,"P1",'2012Figures'!$E:$E,$B$1)</f>
        <v>0</v>
      </c>
      <c r="O204" s="52">
        <f>SUMIFS('2012Figures'!$J:$J,'2012Figures'!$C:$C,$A204,'2012Figures'!$I:$I,"",'2012Figures'!$B:$B,"CyToBroker",'2012Figures'!$G:$G,"E1",'2012Figures'!$E:$E,$B$1)</f>
        <v>42</v>
      </c>
      <c r="P204" s="52">
        <f>SUMIFS('2012Figures'!$J:$J,'2012Figures'!$C:$C,$A204,'2012Figures'!$I:$I,"",'2012Figures'!$B:$B,"CyToBroker",'2012Figures'!$G:$G,"P1",'2012Figures'!$E:$E,$B$1)</f>
        <v>0</v>
      </c>
      <c r="R204" s="46">
        <f t="shared" si="23"/>
        <v>-0.28999999999999998</v>
      </c>
      <c r="S204" s="46" t="str">
        <f t="shared" si="23"/>
        <v/>
      </c>
      <c r="T204" s="46" t="str">
        <f t="shared" si="23"/>
        <v/>
      </c>
      <c r="U204" s="46">
        <f t="shared" si="23"/>
        <v>-0.28999999999999998</v>
      </c>
      <c r="V204" s="46" t="str">
        <f t="shared" si="23"/>
        <v/>
      </c>
    </row>
    <row r="205" spans="1:22" x14ac:dyDescent="0.2">
      <c r="A205" s="21"/>
      <c r="B205" s="21" t="s">
        <v>92</v>
      </c>
      <c r="C205" s="22"/>
      <c r="D205" s="23">
        <f>SUM(E205:H205)</f>
        <v>30</v>
      </c>
      <c r="E205" s="23">
        <f>SUM(E195:E204)</f>
        <v>0</v>
      </c>
      <c r="F205" s="23">
        <f>SUM(F195:F204)</f>
        <v>0</v>
      </c>
      <c r="G205" s="23">
        <f>SUM(G195:G204)</f>
        <v>30</v>
      </c>
      <c r="H205" s="23">
        <f>SUM(H195:H204)</f>
        <v>0</v>
      </c>
      <c r="I205" s="21"/>
      <c r="J205" s="22"/>
      <c r="K205" s="21"/>
      <c r="L205" s="43">
        <f>SUM(M205:P205)</f>
        <v>42</v>
      </c>
      <c r="M205" s="43">
        <f>SUM(M195:M204)</f>
        <v>0</v>
      </c>
      <c r="N205" s="43">
        <f>SUM(N195:N204)</f>
        <v>0</v>
      </c>
      <c r="O205" s="43">
        <f>SUM(O195:O204)</f>
        <v>42</v>
      </c>
      <c r="P205" s="43">
        <f>SUM(P195:P204)</f>
        <v>0</v>
      </c>
      <c r="Q205" s="21"/>
      <c r="R205" s="21"/>
      <c r="S205" s="21"/>
      <c r="T205" s="21"/>
      <c r="U205" s="21"/>
      <c r="V205" s="21"/>
    </row>
    <row r="206" spans="1:22" x14ac:dyDescent="0.2">
      <c r="A206" s="28">
        <v>121</v>
      </c>
      <c r="B206" s="28" t="s">
        <v>111</v>
      </c>
      <c r="C206" s="17" t="s">
        <v>88</v>
      </c>
      <c r="D206" s="18">
        <f>SUMIFS('2013Figures'!$J:$J,'2013Figures'!$C:$C,$A206,'2013Figures'!$E:$E,$B$1)</f>
        <v>0</v>
      </c>
      <c r="E206" s="18">
        <f>SUMIFS('2013Figures'!$J:$J,'2013Figures'!$C:$C,$A206,'2013Figures'!$B:$B,"BrokerToCy",'2013Figures'!$G:$G,"E1",'2013Figures'!$E:$E,$B$1)</f>
        <v>0</v>
      </c>
      <c r="F206" s="18">
        <f>SUMIFS('2013Figures'!$J:$J,'2013Figures'!$C:$C,$A206,'2013Figures'!$B:$B,"BrokerToCy",'2013Figures'!$G:$G,"P1",'2013Figures'!$E:$E,$B$1)</f>
        <v>0</v>
      </c>
      <c r="G206" s="18">
        <f>SUMIFS('2013Figures'!$J:$J,'2013Figures'!$C:$C,$A206,'2013Figures'!$B:$B,"CyToBroker",'2013Figures'!$G:$G,"E1",'2013Figures'!$E:$E,$B$1)</f>
        <v>0</v>
      </c>
      <c r="H206" s="18">
        <f>SUMIFS('2013Figures'!$J:$J,'2013Figures'!$C:$C,$A206,'2013Figures'!$B:$B,"CyToBroker",'2013Figures'!$G:$G,"P1",'2013Figures'!$E:$E,$B$1)</f>
        <v>0</v>
      </c>
      <c r="I206" s="28"/>
      <c r="J206" s="17"/>
      <c r="K206" s="28"/>
      <c r="L206" s="50">
        <f>SUMIFS('2012Figures'!$J:$J,'2012Figures'!$C:$C,$A206,'2012Figures'!$E:$E,$B$1)</f>
        <v>0</v>
      </c>
      <c r="M206" s="50">
        <f>SUMIFS('2012Figures'!$J:$J,'2012Figures'!$C:$C,$A206,'2012Figures'!$B:$B,"BrokerToCy",'2012Figures'!$G:$G,"E1",'2012Figures'!$E:$E,$B$1)</f>
        <v>0</v>
      </c>
      <c r="N206" s="50">
        <f>SUMIFS('2012Figures'!$J:$J,'2012Figures'!$C:$C,$A206,'2012Figures'!$B:$B,"BrokerToCy",'2012Figures'!$G:$G,"P1",'2012Figures'!$E:$E,$B$1)</f>
        <v>0</v>
      </c>
      <c r="O206" s="50">
        <f>SUMIFS('2012Figures'!$J:$J,'2012Figures'!$C:$C,$A206,'2012Figures'!$B:$B,"CyToBroker",'2012Figures'!$G:$G,"E1",'2012Figures'!$E:$E,$B$1)</f>
        <v>0</v>
      </c>
      <c r="P206" s="50">
        <f>SUMIFS('2012Figures'!$J:$J,'2012Figures'!$C:$C,$A206,'2012Figures'!$B:$B,"CyToBroker",'2012Figures'!$G:$G,"P1",'2012Figures'!$E:$E,$B$1)</f>
        <v>0</v>
      </c>
      <c r="Q206" s="28"/>
      <c r="R206" s="46" t="str">
        <f t="shared" si="23"/>
        <v/>
      </c>
      <c r="S206" s="46" t="str">
        <f t="shared" si="23"/>
        <v/>
      </c>
      <c r="T206" s="46" t="str">
        <f t="shared" si="23"/>
        <v/>
      </c>
      <c r="U206" s="46" t="str">
        <f t="shared" si="23"/>
        <v/>
      </c>
      <c r="V206" s="46" t="str">
        <f t="shared" si="23"/>
        <v/>
      </c>
    </row>
    <row r="207" spans="1:22" x14ac:dyDescent="0.2">
      <c r="A207" s="1">
        <v>121</v>
      </c>
      <c r="B207" s="1" t="s">
        <v>111</v>
      </c>
      <c r="C207" s="8">
        <v>7</v>
      </c>
      <c r="D207" s="29">
        <f>SUMIFS('2013Figures'!$J:$J,'2013Figures'!$C:$C,$A207,'2013Figures'!$H:$H,$B207,'2013Figures'!$I:$I,$C207,'2013Figures'!$E:$E,$B$1)</f>
        <v>0</v>
      </c>
      <c r="E207" s="9">
        <f>SUMIFS('2013Figures'!$J:$J,'2013Figures'!$C:$C,$A207,'2013Figures'!$H:$H,$B207,'2013Figures'!$I:$I,$C207,'2013Figures'!$B:$B,"BrokerToCy",'2013Figures'!$G:$G,"E1",'2013Figures'!$E:$E,$B$1)</f>
        <v>0</v>
      </c>
      <c r="F207" s="9">
        <f>SUMIFS('2013Figures'!$J:$J,'2013Figures'!$C:$C,$A207,'2013Figures'!$H:$H,$B207,'2013Figures'!$I:$I,$C207,'2013Figures'!$B:$B,"BrokerToCy",'2013Figures'!$G:$G,"P1",'2013Figures'!$E:$E,$B$1)</f>
        <v>0</v>
      </c>
      <c r="G207" s="9">
        <f>SUMIFS('2013Figures'!$J:$J,'2013Figures'!$C:$C,$A207,'2013Figures'!$H:$H,$B207,'2013Figures'!$I:$I,$C207,'2013Figures'!$B:$B,"CyToBroker",'2013Figures'!$G:$G,"E1",'2013Figures'!$E:$E,$B$1)</f>
        <v>0</v>
      </c>
      <c r="H207" s="9">
        <f>SUMIFS('2013Figures'!$J:$J,'2013Figures'!$C:$C,$A207,'2013Figures'!$H:$H,$B207,'2013Figures'!$I:$I,$C207,'2013Figures'!$B:$B,"CyToBroker",'2013Figures'!$G:$G,"P1",'2013Figures'!$E:$E,$B$1)</f>
        <v>0</v>
      </c>
      <c r="I207" s="33"/>
      <c r="J207" s="34"/>
      <c r="K207" s="33"/>
      <c r="L207" s="42">
        <f>SUMIFS('2012Figures'!$J:$J,'2012Figures'!$C:$C,$A207,'2012Figures'!$H:$H,$B207,'2012Figures'!$I:$I,$C207,'2012Figures'!$E:$E,$B$1)</f>
        <v>0</v>
      </c>
      <c r="M207" s="52">
        <f>SUMIFS('2012Figures'!$J:$J,'2012Figures'!$C:$C,$A207,'2012Figures'!$H:$H,$B207,'2012Figures'!$I:$I,$C207,'2012Figures'!$B:$B,"BrokerToCy",'2012Figures'!$G:$G,"E1",'2012Figures'!$E:$E,$B$1)</f>
        <v>0</v>
      </c>
      <c r="N207" s="52">
        <f>SUMIFS('2012Figures'!$J:$J,'2012Figures'!$C:$C,$A207,'2012Figures'!$H:$H,$B207,'2012Figures'!$I:$I,$C207,'2012Figures'!$B:$B,"BrokerToCy",'2012Figures'!$G:$G,"P1",'2012Figures'!$E:$E,$B$1)</f>
        <v>0</v>
      </c>
      <c r="O207" s="52">
        <f>SUMIFS('2012Figures'!$J:$J,'2012Figures'!$C:$C,$A207,'2012Figures'!$H:$H,$B207,'2012Figures'!$I:$I,$C207,'2012Figures'!$B:$B,"CyToBroker",'2012Figures'!$G:$G,"E1",'2012Figures'!$E:$E,$B$1)</f>
        <v>0</v>
      </c>
      <c r="P207" s="52">
        <f>SUMIFS('2012Figures'!$J:$J,'2012Figures'!$C:$C,$A207,'2012Figures'!$H:$H,$B207,'2012Figures'!$I:$I,$C207,'2012Figures'!$B:$B,"CyToBroker",'2012Figures'!$G:$G,"P1",'2012Figures'!$E:$E,$B$1)</f>
        <v>0</v>
      </c>
      <c r="Q207" s="33"/>
      <c r="R207" s="46" t="str">
        <f t="shared" si="23"/>
        <v/>
      </c>
      <c r="S207" s="46" t="str">
        <f t="shared" si="23"/>
        <v/>
      </c>
      <c r="T207" s="46" t="str">
        <f t="shared" si="23"/>
        <v/>
      </c>
      <c r="U207" s="46" t="str">
        <f t="shared" si="23"/>
        <v/>
      </c>
      <c r="V207" s="46" t="str">
        <f t="shared" si="23"/>
        <v/>
      </c>
    </row>
    <row r="208" spans="1:22" x14ac:dyDescent="0.2">
      <c r="A208" s="1">
        <v>121</v>
      </c>
      <c r="B208" s="1" t="s">
        <v>111</v>
      </c>
      <c r="C208" s="8">
        <v>6</v>
      </c>
      <c r="D208" s="29">
        <f>SUMIFS('2013Figures'!$J:$J,'2013Figures'!$C:$C,$A208,'2013Figures'!$H:$H,$B208,'2013Figures'!$I:$I,$C208,'2013Figures'!$E:$E,$B$1)</f>
        <v>0</v>
      </c>
      <c r="E208" s="9">
        <f>SUMIFS('2013Figures'!$J:$J,'2013Figures'!$C:$C,$A208,'2013Figures'!$H:$H,$B208,'2013Figures'!$I:$I,$C208,'2013Figures'!$B:$B,"BrokerToCy",'2013Figures'!$G:$G,"E1",'2013Figures'!$E:$E,$B$1)</f>
        <v>0</v>
      </c>
      <c r="F208" s="9">
        <f>SUMIFS('2013Figures'!$J:$J,'2013Figures'!$C:$C,$A208,'2013Figures'!$H:$H,$B208,'2013Figures'!$I:$I,$C208,'2013Figures'!$B:$B,"BrokerToCy",'2013Figures'!$G:$G,"P1",'2013Figures'!$E:$E,$B$1)</f>
        <v>0</v>
      </c>
      <c r="G208" s="9">
        <f>SUMIFS('2013Figures'!$J:$J,'2013Figures'!$C:$C,$A208,'2013Figures'!$H:$H,$B208,'2013Figures'!$I:$I,$C208,'2013Figures'!$B:$B,"CyToBroker",'2013Figures'!$G:$G,"E1",'2013Figures'!$E:$E,$B$1)</f>
        <v>0</v>
      </c>
      <c r="H208" s="9">
        <f>SUMIFS('2013Figures'!$J:$J,'2013Figures'!$C:$C,$A208,'2013Figures'!$H:$H,$B208,'2013Figures'!$I:$I,$C208,'2013Figures'!$B:$B,"CyToBroker",'2013Figures'!$G:$G,"P1",'2013Figures'!$E:$E,$B$1)</f>
        <v>0</v>
      </c>
      <c r="I208" s="33"/>
      <c r="J208" s="34">
        <v>201501</v>
      </c>
      <c r="K208" s="33"/>
      <c r="L208" s="42">
        <f>SUMIFS('2012Figures'!$J:$J,'2012Figures'!$C:$C,$A208,'2012Figures'!$H:$H,$B208,'2012Figures'!$I:$I,$C208,'2012Figures'!$E:$E,$B$1)</f>
        <v>0</v>
      </c>
      <c r="M208" s="52">
        <f>SUMIFS('2012Figures'!$J:$J,'2012Figures'!$C:$C,$A208,'2012Figures'!$H:$H,$B208,'2012Figures'!$I:$I,$C208,'2012Figures'!$B:$B,"BrokerToCy",'2012Figures'!$G:$G,"E1",'2012Figures'!$E:$E,$B$1)</f>
        <v>0</v>
      </c>
      <c r="N208" s="52">
        <f>SUMIFS('2012Figures'!$J:$J,'2012Figures'!$C:$C,$A208,'2012Figures'!$H:$H,$B208,'2012Figures'!$I:$I,$C208,'2012Figures'!$B:$B,"BrokerToCy",'2012Figures'!$G:$G,"P1",'2012Figures'!$E:$E,$B$1)</f>
        <v>0</v>
      </c>
      <c r="O208" s="52">
        <f>SUMIFS('2012Figures'!$J:$J,'2012Figures'!$C:$C,$A208,'2012Figures'!$H:$H,$B208,'2012Figures'!$I:$I,$C208,'2012Figures'!$B:$B,"CyToBroker",'2012Figures'!$G:$G,"E1",'2012Figures'!$E:$E,$B$1)</f>
        <v>0</v>
      </c>
      <c r="P208" s="52">
        <f>SUMIFS('2012Figures'!$J:$J,'2012Figures'!$C:$C,$A208,'2012Figures'!$H:$H,$B208,'2012Figures'!$I:$I,$C208,'2012Figures'!$B:$B,"CyToBroker",'2012Figures'!$G:$G,"P1",'2012Figures'!$E:$E,$B$1)</f>
        <v>0</v>
      </c>
      <c r="Q208" s="33"/>
      <c r="R208" s="46" t="str">
        <f t="shared" ref="R208:V271" si="28">IF(L208=0,"",ROUND(D208/L208-1,2))</f>
        <v/>
      </c>
      <c r="S208" s="46" t="str">
        <f t="shared" si="28"/>
        <v/>
      </c>
      <c r="T208" s="46" t="str">
        <f t="shared" si="28"/>
        <v/>
      </c>
      <c r="U208" s="46" t="str">
        <f t="shared" si="28"/>
        <v/>
      </c>
      <c r="V208" s="46" t="str">
        <f t="shared" si="28"/>
        <v/>
      </c>
    </row>
    <row r="209" spans="1:22" x14ac:dyDescent="0.2">
      <c r="A209" s="1">
        <v>121</v>
      </c>
      <c r="B209" s="1" t="s">
        <v>111</v>
      </c>
      <c r="C209" s="8">
        <v>5</v>
      </c>
      <c r="D209" s="29">
        <f>SUMIFS('2013Figures'!$J:$J,'2013Figures'!$C:$C,$A209,'2013Figures'!$H:$H,$B209,'2013Figures'!$I:$I,$C209,'2013Figures'!$E:$E,$B$1)</f>
        <v>0</v>
      </c>
      <c r="E209" s="9">
        <f>SUMIFS('2013Figures'!$J:$J,'2013Figures'!$C:$C,$A209,'2013Figures'!$H:$H,$B209,'2013Figures'!$I:$I,$C209,'2013Figures'!$B:$B,"BrokerToCy",'2013Figures'!$G:$G,"E1",'2013Figures'!$E:$E,$B$1)</f>
        <v>0</v>
      </c>
      <c r="F209" s="9">
        <f>SUMIFS('2013Figures'!$J:$J,'2013Figures'!$C:$C,$A209,'2013Figures'!$H:$H,$B209,'2013Figures'!$I:$I,$C209,'2013Figures'!$B:$B,"BrokerToCy",'2013Figures'!$G:$G,"P1",'2013Figures'!$E:$E,$B$1)</f>
        <v>0</v>
      </c>
      <c r="G209" s="9">
        <f>SUMIFS('2013Figures'!$J:$J,'2013Figures'!$C:$C,$A209,'2013Figures'!$H:$H,$B209,'2013Figures'!$I:$I,$C209,'2013Figures'!$B:$B,"CyToBroker",'2013Figures'!$G:$G,"E1",'2013Figures'!$E:$E,$B$1)</f>
        <v>0</v>
      </c>
      <c r="H209" s="9">
        <f>SUMIFS('2013Figures'!$J:$J,'2013Figures'!$C:$C,$A209,'2013Figures'!$H:$H,$B209,'2013Figures'!$I:$I,$C209,'2013Figures'!$B:$B,"CyToBroker",'2013Figures'!$G:$G,"P1",'2013Figures'!$E:$E,$B$1)</f>
        <v>0</v>
      </c>
      <c r="J209" s="8">
        <v>201401</v>
      </c>
      <c r="L209" s="42">
        <f>SUMIFS('2012Figures'!$J:$J,'2012Figures'!$C:$C,$A209,'2012Figures'!$H:$H,$B209,'2012Figures'!$I:$I,$C209,'2012Figures'!$E:$E,$B$1)</f>
        <v>0</v>
      </c>
      <c r="M209" s="52">
        <f>SUMIFS('2012Figures'!$J:$J,'2012Figures'!$C:$C,$A209,'2012Figures'!$H:$H,$B209,'2012Figures'!$I:$I,$C209,'2012Figures'!$B:$B,"BrokerToCy",'2012Figures'!$G:$G,"E1",'2012Figures'!$E:$E,$B$1)</f>
        <v>0</v>
      </c>
      <c r="N209" s="52">
        <f>SUMIFS('2012Figures'!$J:$J,'2012Figures'!$C:$C,$A209,'2012Figures'!$H:$H,$B209,'2012Figures'!$I:$I,$C209,'2012Figures'!$B:$B,"BrokerToCy",'2012Figures'!$G:$G,"P1",'2012Figures'!$E:$E,$B$1)</f>
        <v>0</v>
      </c>
      <c r="O209" s="52">
        <f>SUMIFS('2012Figures'!$J:$J,'2012Figures'!$C:$C,$A209,'2012Figures'!$H:$H,$B209,'2012Figures'!$I:$I,$C209,'2012Figures'!$B:$B,"CyToBroker",'2012Figures'!$G:$G,"E1",'2012Figures'!$E:$E,$B$1)</f>
        <v>0</v>
      </c>
      <c r="P209" s="52">
        <f>SUMIFS('2012Figures'!$J:$J,'2012Figures'!$C:$C,$A209,'2012Figures'!$H:$H,$B209,'2012Figures'!$I:$I,$C209,'2012Figures'!$B:$B,"CyToBroker",'2012Figures'!$G:$G,"P1",'2012Figures'!$E:$E,$B$1)</f>
        <v>0</v>
      </c>
      <c r="R209" s="46" t="str">
        <f t="shared" si="28"/>
        <v/>
      </c>
      <c r="S209" s="46" t="str">
        <f t="shared" si="28"/>
        <v/>
      </c>
      <c r="T209" s="46" t="str">
        <f t="shared" si="28"/>
        <v/>
      </c>
      <c r="U209" s="46" t="str">
        <f t="shared" si="28"/>
        <v/>
      </c>
      <c r="V209" s="46" t="str">
        <f t="shared" si="28"/>
        <v/>
      </c>
    </row>
    <row r="210" spans="1:22" x14ac:dyDescent="0.2">
      <c r="A210" s="1">
        <v>121</v>
      </c>
      <c r="B210" s="1" t="s">
        <v>111</v>
      </c>
      <c r="C210" s="8">
        <v>4</v>
      </c>
      <c r="D210" s="29">
        <f>SUMIFS('2013Figures'!$J:$J,'2013Figures'!$C:$C,$A210,'2013Figures'!$H:$H,$B210,'2013Figures'!$I:$I,$C210,'2013Figures'!$E:$E,$B$1)</f>
        <v>0</v>
      </c>
      <c r="E210" s="9">
        <f>SUMIFS('2013Figures'!$J:$J,'2013Figures'!$C:$C,$A210,'2013Figures'!$H:$H,$B210,'2013Figures'!$I:$I,$C210,'2013Figures'!$B:$B,"BrokerToCy",'2013Figures'!$G:$G,"E1",'2013Figures'!$E:$E,$B$1)</f>
        <v>0</v>
      </c>
      <c r="F210" s="9">
        <f>SUMIFS('2013Figures'!$J:$J,'2013Figures'!$C:$C,$A210,'2013Figures'!$H:$H,$B210,'2013Figures'!$I:$I,$C210,'2013Figures'!$B:$B,"BrokerToCy",'2013Figures'!$G:$G,"P1",'2013Figures'!$E:$E,$B$1)</f>
        <v>0</v>
      </c>
      <c r="G210" s="9">
        <f>SUMIFS('2013Figures'!$J:$J,'2013Figures'!$C:$C,$A210,'2013Figures'!$H:$H,$B210,'2013Figures'!$I:$I,$C210,'2013Figures'!$B:$B,"CyToBroker",'2013Figures'!$G:$G,"E1",'2013Figures'!$E:$E,$B$1)</f>
        <v>0</v>
      </c>
      <c r="H210" s="9">
        <f>SUMIFS('2013Figures'!$J:$J,'2013Figures'!$C:$C,$A210,'2013Figures'!$H:$H,$B210,'2013Figures'!$I:$I,$C210,'2013Figures'!$B:$B,"CyToBroker",'2013Figures'!$G:$G,"P1",'2013Figures'!$E:$E,$B$1)</f>
        <v>0</v>
      </c>
      <c r="I210" s="30"/>
      <c r="J210" s="31">
        <v>201301</v>
      </c>
      <c r="K210" s="30"/>
      <c r="L210" s="42">
        <f>SUMIFS('2012Figures'!$J:$J,'2012Figures'!$C:$C,$A210,'2012Figures'!$H:$H,$B210,'2012Figures'!$I:$I,$C210,'2012Figures'!$E:$E,$B$1)</f>
        <v>0</v>
      </c>
      <c r="M210" s="52">
        <f>SUMIFS('2012Figures'!$J:$J,'2012Figures'!$C:$C,$A210,'2012Figures'!$H:$H,$B210,'2012Figures'!$I:$I,$C210,'2012Figures'!$B:$B,"BrokerToCy",'2012Figures'!$G:$G,"E1",'2012Figures'!$E:$E,$B$1)</f>
        <v>0</v>
      </c>
      <c r="N210" s="52">
        <f>SUMIFS('2012Figures'!$J:$J,'2012Figures'!$C:$C,$A210,'2012Figures'!$H:$H,$B210,'2012Figures'!$I:$I,$C210,'2012Figures'!$B:$B,"BrokerToCy",'2012Figures'!$G:$G,"P1",'2012Figures'!$E:$E,$B$1)</f>
        <v>0</v>
      </c>
      <c r="O210" s="52">
        <f>SUMIFS('2012Figures'!$J:$J,'2012Figures'!$C:$C,$A210,'2012Figures'!$H:$H,$B210,'2012Figures'!$I:$I,$C210,'2012Figures'!$B:$B,"CyToBroker",'2012Figures'!$G:$G,"E1",'2012Figures'!$E:$E,$B$1)</f>
        <v>0</v>
      </c>
      <c r="P210" s="52">
        <f>SUMIFS('2012Figures'!$J:$J,'2012Figures'!$C:$C,$A210,'2012Figures'!$H:$H,$B210,'2012Figures'!$I:$I,$C210,'2012Figures'!$B:$B,"CyToBroker",'2012Figures'!$G:$G,"P1",'2012Figures'!$E:$E,$B$1)</f>
        <v>0</v>
      </c>
      <c r="Q210" s="30"/>
      <c r="R210" s="46" t="str">
        <f t="shared" si="28"/>
        <v/>
      </c>
      <c r="S210" s="46" t="str">
        <f t="shared" si="28"/>
        <v/>
      </c>
      <c r="T210" s="46" t="str">
        <f t="shared" si="28"/>
        <v/>
      </c>
      <c r="U210" s="46" t="str">
        <f t="shared" si="28"/>
        <v/>
      </c>
      <c r="V210" s="46" t="str">
        <f t="shared" si="28"/>
        <v/>
      </c>
    </row>
    <row r="211" spans="1:22" x14ac:dyDescent="0.2">
      <c r="A211" s="1">
        <v>121</v>
      </c>
      <c r="B211" s="1" t="s">
        <v>111</v>
      </c>
      <c r="C211" s="8">
        <v>3</v>
      </c>
      <c r="D211" s="29">
        <f>SUMIFS('2013Figures'!$J:$J,'2013Figures'!$C:$C,$A211,'2013Figures'!$H:$H,$B211,'2013Figures'!$I:$I,$C211,'2013Figures'!$E:$E,$B$1)</f>
        <v>0</v>
      </c>
      <c r="E211" s="9">
        <f>SUMIFS('2013Figures'!$J:$J,'2013Figures'!$C:$C,$A211,'2013Figures'!$H:$H,$B211,'2013Figures'!$I:$I,$C211,'2013Figures'!$B:$B,"BrokerToCy",'2013Figures'!$G:$G,"E1",'2013Figures'!$E:$E,$B$1)</f>
        <v>0</v>
      </c>
      <c r="F211" s="9">
        <f>SUMIFS('2013Figures'!$J:$J,'2013Figures'!$C:$C,$A211,'2013Figures'!$H:$H,$B211,'2013Figures'!$I:$I,$C211,'2013Figures'!$B:$B,"BrokerToCy",'2013Figures'!$G:$G,"P1",'2013Figures'!$E:$E,$B$1)</f>
        <v>0</v>
      </c>
      <c r="G211" s="9">
        <f>SUMIFS('2013Figures'!$J:$J,'2013Figures'!$C:$C,$A211,'2013Figures'!$H:$H,$B211,'2013Figures'!$I:$I,$C211,'2013Figures'!$B:$B,"CyToBroker",'2013Figures'!$G:$G,"E1",'2013Figures'!$E:$E,$B$1)</f>
        <v>0</v>
      </c>
      <c r="H211" s="9">
        <f>SUMIFS('2013Figures'!$J:$J,'2013Figures'!$C:$C,$A211,'2013Figures'!$H:$H,$B211,'2013Figures'!$I:$I,$C211,'2013Figures'!$B:$B,"CyToBroker",'2013Figures'!$G:$G,"P1",'2013Figures'!$E:$E,$B$1)</f>
        <v>0</v>
      </c>
      <c r="J211" s="8">
        <v>201201</v>
      </c>
      <c r="L211" s="42">
        <f>SUMIFS('2012Figures'!$J:$J,'2012Figures'!$C:$C,$A211,'2012Figures'!$H:$H,$B211,'2012Figures'!$I:$I,$C211,'2012Figures'!$E:$E,$B$1)</f>
        <v>0</v>
      </c>
      <c r="M211" s="52">
        <f>SUMIFS('2012Figures'!$J:$J,'2012Figures'!$C:$C,$A211,'2012Figures'!$H:$H,$B211,'2012Figures'!$I:$I,$C211,'2012Figures'!$B:$B,"BrokerToCy",'2012Figures'!$G:$G,"E1",'2012Figures'!$E:$E,$B$1)</f>
        <v>0</v>
      </c>
      <c r="N211" s="52">
        <f>SUMIFS('2012Figures'!$J:$J,'2012Figures'!$C:$C,$A211,'2012Figures'!$H:$H,$B211,'2012Figures'!$I:$I,$C211,'2012Figures'!$B:$B,"BrokerToCy",'2012Figures'!$G:$G,"P1",'2012Figures'!$E:$E,$B$1)</f>
        <v>0</v>
      </c>
      <c r="O211" s="52">
        <f>SUMIFS('2012Figures'!$J:$J,'2012Figures'!$C:$C,$A211,'2012Figures'!$H:$H,$B211,'2012Figures'!$I:$I,$C211,'2012Figures'!$B:$B,"CyToBroker",'2012Figures'!$G:$G,"E1",'2012Figures'!$E:$E,$B$1)</f>
        <v>0</v>
      </c>
      <c r="P211" s="52">
        <f>SUMIFS('2012Figures'!$J:$J,'2012Figures'!$C:$C,$A211,'2012Figures'!$H:$H,$B211,'2012Figures'!$I:$I,$C211,'2012Figures'!$B:$B,"CyToBroker",'2012Figures'!$G:$G,"P1",'2012Figures'!$E:$E,$B$1)</f>
        <v>0</v>
      </c>
      <c r="R211" s="46" t="str">
        <f t="shared" si="28"/>
        <v/>
      </c>
      <c r="S211" s="46" t="str">
        <f t="shared" si="28"/>
        <v/>
      </c>
      <c r="T211" s="46" t="str">
        <f t="shared" si="28"/>
        <v/>
      </c>
      <c r="U211" s="46" t="str">
        <f t="shared" si="28"/>
        <v/>
      </c>
      <c r="V211" s="46" t="str">
        <f t="shared" si="28"/>
        <v/>
      </c>
    </row>
    <row r="212" spans="1:22" x14ac:dyDescent="0.2">
      <c r="A212" s="1">
        <v>121</v>
      </c>
      <c r="B212" s="1" t="s">
        <v>111</v>
      </c>
      <c r="C212" s="8">
        <v>2</v>
      </c>
      <c r="D212" s="29">
        <f>SUMIFS('2013Figures'!$J:$J,'2013Figures'!$C:$C,$A212,'2013Figures'!$H:$H,$B212,'2013Figures'!$I:$I,$C212,'2013Figures'!$E:$E,$B$1)</f>
        <v>0</v>
      </c>
      <c r="E212" s="9">
        <f>SUMIFS('2013Figures'!$J:$J,'2013Figures'!$C:$C,$A212,'2013Figures'!$H:$H,$B212,'2013Figures'!$I:$I,$C212,'2013Figures'!$B:$B,"BrokerToCy",'2013Figures'!$G:$G,"E1",'2013Figures'!$E:$E,$B$1)</f>
        <v>0</v>
      </c>
      <c r="F212" s="9">
        <f>SUMIFS('2013Figures'!$J:$J,'2013Figures'!$C:$C,$A212,'2013Figures'!$H:$H,$B212,'2013Figures'!$I:$I,$C212,'2013Figures'!$B:$B,"BrokerToCy",'2013Figures'!$G:$G,"P1",'2013Figures'!$E:$E,$B$1)</f>
        <v>0</v>
      </c>
      <c r="G212" s="9">
        <f>SUMIFS('2013Figures'!$J:$J,'2013Figures'!$C:$C,$A212,'2013Figures'!$H:$H,$B212,'2013Figures'!$I:$I,$C212,'2013Figures'!$B:$B,"CyToBroker",'2013Figures'!$G:$G,"E1",'2013Figures'!$E:$E,$B$1)</f>
        <v>0</v>
      </c>
      <c r="H212" s="9">
        <f>SUMIFS('2013Figures'!$J:$J,'2013Figures'!$C:$C,$A212,'2013Figures'!$H:$H,$B212,'2013Figures'!$I:$I,$C212,'2013Figures'!$B:$B,"CyToBroker",'2013Figures'!$G:$G,"P1",'2013Figures'!$E:$E,$B$1)</f>
        <v>0</v>
      </c>
      <c r="J212" s="8">
        <v>201101</v>
      </c>
      <c r="L212" s="42">
        <f>SUMIFS('2012Figures'!$J:$J,'2012Figures'!$C:$C,$A212,'2012Figures'!$H:$H,$B212,'2012Figures'!$I:$I,$C212,'2012Figures'!$E:$E,$B$1)</f>
        <v>0</v>
      </c>
      <c r="M212" s="52">
        <f>SUMIFS('2012Figures'!$J:$J,'2012Figures'!$C:$C,$A212,'2012Figures'!$H:$H,$B212,'2012Figures'!$I:$I,$C212,'2012Figures'!$B:$B,"BrokerToCy",'2012Figures'!$G:$G,"E1",'2012Figures'!$E:$E,$B$1)</f>
        <v>0</v>
      </c>
      <c r="N212" s="52">
        <f>SUMIFS('2012Figures'!$J:$J,'2012Figures'!$C:$C,$A212,'2012Figures'!$H:$H,$B212,'2012Figures'!$I:$I,$C212,'2012Figures'!$B:$B,"BrokerToCy",'2012Figures'!$G:$G,"P1",'2012Figures'!$E:$E,$B$1)</f>
        <v>0</v>
      </c>
      <c r="O212" s="52">
        <f>SUMIFS('2012Figures'!$J:$J,'2012Figures'!$C:$C,$A212,'2012Figures'!$H:$H,$B212,'2012Figures'!$I:$I,$C212,'2012Figures'!$B:$B,"CyToBroker",'2012Figures'!$G:$G,"E1",'2012Figures'!$E:$E,$B$1)</f>
        <v>0</v>
      </c>
      <c r="P212" s="52">
        <f>SUMIFS('2012Figures'!$J:$J,'2012Figures'!$C:$C,$A212,'2012Figures'!$H:$H,$B212,'2012Figures'!$I:$I,$C212,'2012Figures'!$B:$B,"CyToBroker",'2012Figures'!$G:$G,"P1",'2012Figures'!$E:$E,$B$1)</f>
        <v>0</v>
      </c>
      <c r="R212" s="46" t="str">
        <f t="shared" si="28"/>
        <v/>
      </c>
      <c r="S212" s="46" t="str">
        <f t="shared" si="28"/>
        <v/>
      </c>
      <c r="T212" s="46" t="str">
        <f t="shared" si="28"/>
        <v/>
      </c>
      <c r="U212" s="46" t="str">
        <f t="shared" si="28"/>
        <v/>
      </c>
      <c r="V212" s="46" t="str">
        <f t="shared" si="28"/>
        <v/>
      </c>
    </row>
    <row r="213" spans="1:22" x14ac:dyDescent="0.2">
      <c r="A213" s="1">
        <v>121</v>
      </c>
      <c r="B213" s="1" t="s">
        <v>111</v>
      </c>
      <c r="C213" s="8">
        <v>1</v>
      </c>
      <c r="D213" s="29">
        <f>SUMIFS('2013Figures'!$J:$J,'2013Figures'!$C:$C,$A213,'2013Figures'!$H:$H,$B213,'2013Figures'!$I:$I,$C213,'2013Figures'!$E:$E,$B$1)</f>
        <v>0</v>
      </c>
      <c r="E213" s="9">
        <f>SUMIFS('2013Figures'!$J:$J,'2013Figures'!$C:$C,$A213,'2013Figures'!$H:$H,$B213,'2013Figures'!$I:$I,$C213,'2013Figures'!$B:$B,"BrokerToCy",'2013Figures'!$G:$G,"E1",'2013Figures'!$E:$E,$B$1)</f>
        <v>0</v>
      </c>
      <c r="F213" s="9">
        <f>SUMIFS('2013Figures'!$J:$J,'2013Figures'!$C:$C,$A213,'2013Figures'!$H:$H,$B213,'2013Figures'!$I:$I,$C213,'2013Figures'!$B:$B,"BrokerToCy",'2013Figures'!$G:$G,"P1",'2013Figures'!$E:$E,$B$1)</f>
        <v>0</v>
      </c>
      <c r="G213" s="9">
        <f>SUMIFS('2013Figures'!$J:$J,'2013Figures'!$C:$C,$A213,'2013Figures'!$H:$H,$B213,'2013Figures'!$I:$I,$C213,'2013Figures'!$B:$B,"CyToBroker",'2013Figures'!$G:$G,"E1",'2013Figures'!$E:$E,$B$1)</f>
        <v>0</v>
      </c>
      <c r="H213" s="9">
        <f>SUMIFS('2013Figures'!$J:$J,'2013Figures'!$C:$C,$A213,'2013Figures'!$H:$H,$B213,'2013Figures'!$I:$I,$C213,'2013Figures'!$B:$B,"CyToBroker",'2013Figures'!$G:$G,"P1",'2013Figures'!$E:$E,$B$1)</f>
        <v>0</v>
      </c>
      <c r="J213" s="8">
        <v>201001</v>
      </c>
      <c r="L213" s="42">
        <f>SUMIFS('2012Figures'!$J:$J,'2012Figures'!$C:$C,$A213,'2012Figures'!$H:$H,$B213,'2012Figures'!$I:$I,$C213,'2012Figures'!$E:$E,$B$1)</f>
        <v>0</v>
      </c>
      <c r="M213" s="52">
        <f>SUMIFS('2012Figures'!$J:$J,'2012Figures'!$C:$C,$A213,'2012Figures'!$H:$H,$B213,'2012Figures'!$I:$I,$C213,'2012Figures'!$B:$B,"BrokerToCy",'2012Figures'!$G:$G,"E1",'2012Figures'!$E:$E,$B$1)</f>
        <v>0</v>
      </c>
      <c r="N213" s="52">
        <f>SUMIFS('2012Figures'!$J:$J,'2012Figures'!$C:$C,$A213,'2012Figures'!$H:$H,$B213,'2012Figures'!$I:$I,$C213,'2012Figures'!$B:$B,"BrokerToCy",'2012Figures'!$G:$G,"P1",'2012Figures'!$E:$E,$B$1)</f>
        <v>0</v>
      </c>
      <c r="O213" s="52">
        <f>SUMIFS('2012Figures'!$J:$J,'2012Figures'!$C:$C,$A213,'2012Figures'!$H:$H,$B213,'2012Figures'!$I:$I,$C213,'2012Figures'!$B:$B,"CyToBroker",'2012Figures'!$G:$G,"E1",'2012Figures'!$E:$E,$B$1)</f>
        <v>0</v>
      </c>
      <c r="P213" s="52">
        <f>SUMIFS('2012Figures'!$J:$J,'2012Figures'!$C:$C,$A213,'2012Figures'!$H:$H,$B213,'2012Figures'!$I:$I,$C213,'2012Figures'!$B:$B,"CyToBroker",'2012Figures'!$G:$G,"P1",'2012Figures'!$E:$E,$B$1)</f>
        <v>0</v>
      </c>
      <c r="R213" s="46" t="str">
        <f t="shared" si="28"/>
        <v/>
      </c>
      <c r="S213" s="46" t="str">
        <f t="shared" si="28"/>
        <v/>
      </c>
      <c r="T213" s="46" t="str">
        <f t="shared" si="28"/>
        <v/>
      </c>
      <c r="U213" s="46" t="str">
        <f t="shared" si="28"/>
        <v/>
      </c>
      <c r="V213" s="46" t="str">
        <f t="shared" si="28"/>
        <v/>
      </c>
    </row>
    <row r="214" spans="1:22" x14ac:dyDescent="0.2">
      <c r="A214" s="1">
        <v>121</v>
      </c>
      <c r="B214" s="1" t="s">
        <v>111</v>
      </c>
      <c r="D214" s="29">
        <f>SUMIFS('2013Figures'!$J:$J,'2013Figures'!$C:$C,$A214,'2013Figures'!$I:$I,"",'2013Figures'!$E:$E,$B$1)</f>
        <v>0</v>
      </c>
      <c r="E214" s="9">
        <f>SUMIFS('2013Figures'!$J:$J,'2013Figures'!$C:$C,$A214,'2013Figures'!$I:$I,"",'2013Figures'!$B:$B,"BrokerToCy",'2013Figures'!$G:$G,"E1",'2013Figures'!$E:$E,$B$1)</f>
        <v>0</v>
      </c>
      <c r="F214" s="9">
        <f>SUMIFS('2013Figures'!$J:$J,'2013Figures'!$C:$C,$A214,'2013Figures'!$I:$I,"",'2013Figures'!$B:$B,"BrokerToCy",'2013Figures'!$G:$G,"P1",'2013Figures'!$E:$E,$B$1)</f>
        <v>0</v>
      </c>
      <c r="G214" s="9">
        <f>SUMIFS('2013Figures'!$J:$J,'2013Figures'!$C:$C,$A214,'2013Figures'!$I:$I,"",'2013Figures'!$B:$B,"CyToBroker",'2013Figures'!$G:$G,"E1",'2013Figures'!$E:$E,$B$1)</f>
        <v>0</v>
      </c>
      <c r="H214" s="9">
        <f>SUMIFS('2013Figures'!$J:$J,'2013Figures'!$C:$C,$A214,'2013Figures'!$I:$I,"",'2013Figures'!$B:$B,"CyToBroker",'2013Figures'!$G:$G,"P1",'2013Figures'!$E:$E,$B$1)</f>
        <v>0</v>
      </c>
      <c r="J214" s="8" t="s">
        <v>131</v>
      </c>
      <c r="L214" s="42">
        <f>SUMIFS('2012Figures'!$J:$J,'2012Figures'!$C:$C,$A214,'2012Figures'!$I:$I,"",'2012Figures'!$E:$E,$B$1)</f>
        <v>0</v>
      </c>
      <c r="M214" s="52">
        <f>SUMIFS('2012Figures'!$J:$J,'2012Figures'!$C:$C,$A214,'2012Figures'!$I:$I,"",'2012Figures'!$B:$B,"BrokerToCy",'2012Figures'!$G:$G,"E1",'2012Figures'!$E:$E,$B$1)</f>
        <v>0</v>
      </c>
      <c r="N214" s="52">
        <f>SUMIFS('2012Figures'!$J:$J,'2012Figures'!$C:$C,$A214,'2012Figures'!$I:$I,"",'2012Figures'!$B:$B,"BrokerToCy",'2012Figures'!$G:$G,"P1",'2012Figures'!$E:$E,$B$1)</f>
        <v>0</v>
      </c>
      <c r="O214" s="52">
        <f>SUMIFS('2012Figures'!$J:$J,'2012Figures'!$C:$C,$A214,'2012Figures'!$I:$I,"",'2012Figures'!$B:$B,"CyToBroker",'2012Figures'!$G:$G,"E1",'2012Figures'!$E:$E,$B$1)</f>
        <v>0</v>
      </c>
      <c r="P214" s="52">
        <f>SUMIFS('2012Figures'!$J:$J,'2012Figures'!$C:$C,$A214,'2012Figures'!$I:$I,"",'2012Figures'!$B:$B,"CyToBroker",'2012Figures'!$G:$G,"P1",'2012Figures'!$E:$E,$B$1)</f>
        <v>0</v>
      </c>
      <c r="R214" s="46" t="str">
        <f t="shared" si="28"/>
        <v/>
      </c>
      <c r="S214" s="46" t="str">
        <f t="shared" si="28"/>
        <v/>
      </c>
      <c r="T214" s="46" t="str">
        <f t="shared" si="28"/>
        <v/>
      </c>
      <c r="U214" s="46" t="str">
        <f t="shared" si="28"/>
        <v/>
      </c>
      <c r="V214" s="46" t="str">
        <f t="shared" si="28"/>
        <v/>
      </c>
    </row>
    <row r="215" spans="1:22" x14ac:dyDescent="0.2">
      <c r="A215" s="21"/>
      <c r="B215" s="21" t="s">
        <v>92</v>
      </c>
      <c r="C215" s="22"/>
      <c r="D215" s="23">
        <f>SUM(E215:H215)</f>
        <v>0</v>
      </c>
      <c r="E215" s="23">
        <f>SUM(E207:E214)</f>
        <v>0</v>
      </c>
      <c r="F215" s="23">
        <f>SUM(F207:F214)</f>
        <v>0</v>
      </c>
      <c r="G215" s="23">
        <f>SUM(G207:G214)</f>
        <v>0</v>
      </c>
      <c r="H215" s="23">
        <f>SUM(H207:H214)</f>
        <v>0</v>
      </c>
      <c r="I215" s="21"/>
      <c r="J215" s="22"/>
      <c r="K215" s="21"/>
      <c r="L215" s="43">
        <f>SUM(M215:P215)</f>
        <v>0</v>
      </c>
      <c r="M215" s="43">
        <f>SUM(M207:M214)</f>
        <v>0</v>
      </c>
      <c r="N215" s="43">
        <f>SUM(N207:N214)</f>
        <v>0</v>
      </c>
      <c r="O215" s="43">
        <f>SUM(O207:O214)</f>
        <v>0</v>
      </c>
      <c r="P215" s="43">
        <f>SUM(P207:P214)</f>
        <v>0</v>
      </c>
      <c r="Q215" s="21"/>
      <c r="R215" s="21"/>
      <c r="S215" s="21"/>
      <c r="T215" s="21"/>
      <c r="U215" s="21"/>
      <c r="V215" s="21"/>
    </row>
    <row r="216" spans="1:22" x14ac:dyDescent="0.2">
      <c r="A216" s="28">
        <v>122</v>
      </c>
      <c r="B216" s="28" t="s">
        <v>67</v>
      </c>
      <c r="C216" s="17" t="s">
        <v>88</v>
      </c>
      <c r="D216" s="18">
        <f>SUMIFS('2013Figures'!$J:$J,'2013Figures'!$C:$C,$A216,'2013Figures'!$E:$E,$B$1)</f>
        <v>0</v>
      </c>
      <c r="E216" s="18">
        <f>SUMIFS('2013Figures'!$J:$J,'2013Figures'!$C:$C,$A216,'2013Figures'!$B:$B,"BrokerToCy",'2013Figures'!$G:$G,"E1",'2013Figures'!$E:$E,$B$1)</f>
        <v>0</v>
      </c>
      <c r="F216" s="18">
        <f>SUMIFS('2013Figures'!$J:$J,'2013Figures'!$C:$C,$A216,'2013Figures'!$B:$B,"BrokerToCy",'2013Figures'!$G:$G,"P1",'2013Figures'!$E:$E,$B$1)</f>
        <v>0</v>
      </c>
      <c r="G216" s="18">
        <f>SUMIFS('2013Figures'!$J:$J,'2013Figures'!$C:$C,$A216,'2013Figures'!$B:$B,"CyToBroker",'2013Figures'!$G:$G,"E1",'2013Figures'!$E:$E,$B$1)</f>
        <v>0</v>
      </c>
      <c r="H216" s="18">
        <f>SUMIFS('2013Figures'!$J:$J,'2013Figures'!$C:$C,$A216,'2013Figures'!$B:$B,"CyToBroker",'2013Figures'!$G:$G,"P1",'2013Figures'!$E:$E,$B$1)</f>
        <v>0</v>
      </c>
      <c r="I216" s="28"/>
      <c r="J216" s="17"/>
      <c r="K216" s="28"/>
      <c r="L216" s="50">
        <f>SUMIFS('2012Figures'!$J:$J,'2012Figures'!$C:$C,$A216,'2012Figures'!$E:$E,$B$1)</f>
        <v>0</v>
      </c>
      <c r="M216" s="50">
        <f>SUMIFS('2012Figures'!$J:$J,'2012Figures'!$C:$C,$A216,'2012Figures'!$B:$B,"BrokerToCy",'2012Figures'!$G:$G,"E1",'2012Figures'!$E:$E,$B$1)</f>
        <v>0</v>
      </c>
      <c r="N216" s="50">
        <f>SUMIFS('2012Figures'!$J:$J,'2012Figures'!$C:$C,$A216,'2012Figures'!$B:$B,"BrokerToCy",'2012Figures'!$G:$G,"P1",'2012Figures'!$E:$E,$B$1)</f>
        <v>0</v>
      </c>
      <c r="O216" s="50">
        <f>SUMIFS('2012Figures'!$J:$J,'2012Figures'!$C:$C,$A216,'2012Figures'!$B:$B,"CyToBroker",'2012Figures'!$G:$G,"E1",'2012Figures'!$E:$E,$B$1)</f>
        <v>0</v>
      </c>
      <c r="P216" s="50">
        <f>SUMIFS('2012Figures'!$J:$J,'2012Figures'!$C:$C,$A216,'2012Figures'!$B:$B,"CyToBroker",'2012Figures'!$G:$G,"P1",'2012Figures'!$E:$E,$B$1)</f>
        <v>0</v>
      </c>
      <c r="Q216" s="28"/>
      <c r="R216" s="46" t="str">
        <f t="shared" si="28"/>
        <v/>
      </c>
      <c r="S216" s="46" t="str">
        <f t="shared" si="28"/>
        <v/>
      </c>
      <c r="T216" s="46" t="str">
        <f t="shared" si="28"/>
        <v/>
      </c>
      <c r="U216" s="46" t="str">
        <f t="shared" si="28"/>
        <v/>
      </c>
      <c r="V216" s="46" t="str">
        <f t="shared" si="28"/>
        <v/>
      </c>
    </row>
    <row r="217" spans="1:22" x14ac:dyDescent="0.2">
      <c r="A217" s="1">
        <v>122</v>
      </c>
      <c r="B217" s="1" t="s">
        <v>67</v>
      </c>
      <c r="C217" s="8">
        <v>7</v>
      </c>
      <c r="D217" s="29">
        <f>SUMIFS('2013Figures'!$J:$J,'2013Figures'!$C:$C,$A217,'2013Figures'!$H:$H,$B217,'2013Figures'!$I:$I,$C217,'2013Figures'!$E:$E,$B$1)</f>
        <v>0</v>
      </c>
      <c r="E217" s="9">
        <f>SUMIFS('2013Figures'!$J:$J,'2013Figures'!$C:$C,$A217,'2013Figures'!$H:$H,$B217,'2013Figures'!$I:$I,$C217,'2013Figures'!$B:$B,"BrokerToCy",'2013Figures'!$G:$G,"E1",'2013Figures'!$E:$E,$B$1)</f>
        <v>0</v>
      </c>
      <c r="F217" s="9">
        <f>SUMIFS('2013Figures'!$J:$J,'2013Figures'!$C:$C,$A217,'2013Figures'!$H:$H,$B217,'2013Figures'!$I:$I,$C217,'2013Figures'!$B:$B,"BrokerToCy",'2013Figures'!$G:$G,"P1",'2013Figures'!$E:$E,$B$1)</f>
        <v>0</v>
      </c>
      <c r="G217" s="9">
        <f>SUMIFS('2013Figures'!$J:$J,'2013Figures'!$C:$C,$A217,'2013Figures'!$H:$H,$B217,'2013Figures'!$I:$I,$C217,'2013Figures'!$B:$B,"CyToBroker",'2013Figures'!$G:$G,"E1",'2013Figures'!$E:$E,$B$1)</f>
        <v>0</v>
      </c>
      <c r="H217" s="9">
        <f>SUMIFS('2013Figures'!$J:$J,'2013Figures'!$C:$C,$A217,'2013Figures'!$H:$H,$B217,'2013Figures'!$I:$I,$C217,'2013Figures'!$B:$B,"CyToBroker",'2013Figures'!$G:$G,"P1",'2013Figures'!$E:$E,$B$1)</f>
        <v>0</v>
      </c>
      <c r="I217" s="33"/>
      <c r="J217" s="34"/>
      <c r="K217" s="33"/>
      <c r="L217" s="42">
        <f>SUMIFS('2012Figures'!$J:$J,'2012Figures'!$C:$C,$A217,'2012Figures'!$H:$H,$B217,'2012Figures'!$I:$I,$C217,'2012Figures'!$E:$E,$B$1)</f>
        <v>0</v>
      </c>
      <c r="M217" s="52">
        <f>SUMIFS('2012Figures'!$J:$J,'2012Figures'!$C:$C,$A217,'2012Figures'!$H:$H,$B217,'2012Figures'!$I:$I,$C217,'2012Figures'!$B:$B,"BrokerToCy",'2012Figures'!$G:$G,"E1",'2012Figures'!$E:$E,$B$1)</f>
        <v>0</v>
      </c>
      <c r="N217" s="52">
        <f>SUMIFS('2012Figures'!$J:$J,'2012Figures'!$C:$C,$A217,'2012Figures'!$H:$H,$B217,'2012Figures'!$I:$I,$C217,'2012Figures'!$B:$B,"BrokerToCy",'2012Figures'!$G:$G,"P1",'2012Figures'!$E:$E,$B$1)</f>
        <v>0</v>
      </c>
      <c r="O217" s="52">
        <f>SUMIFS('2012Figures'!$J:$J,'2012Figures'!$C:$C,$A217,'2012Figures'!$H:$H,$B217,'2012Figures'!$I:$I,$C217,'2012Figures'!$B:$B,"CyToBroker",'2012Figures'!$G:$G,"E1",'2012Figures'!$E:$E,$B$1)</f>
        <v>0</v>
      </c>
      <c r="P217" s="52">
        <f>SUMIFS('2012Figures'!$J:$J,'2012Figures'!$C:$C,$A217,'2012Figures'!$H:$H,$B217,'2012Figures'!$I:$I,$C217,'2012Figures'!$B:$B,"CyToBroker",'2012Figures'!$G:$G,"P1",'2012Figures'!$E:$E,$B$1)</f>
        <v>0</v>
      </c>
      <c r="Q217" s="33"/>
      <c r="R217" s="46" t="str">
        <f t="shared" si="28"/>
        <v/>
      </c>
      <c r="S217" s="46" t="str">
        <f t="shared" si="28"/>
        <v/>
      </c>
      <c r="T217" s="46" t="str">
        <f t="shared" si="28"/>
        <v/>
      </c>
      <c r="U217" s="46" t="str">
        <f t="shared" si="28"/>
        <v/>
      </c>
      <c r="V217" s="46" t="str">
        <f t="shared" si="28"/>
        <v/>
      </c>
    </row>
    <row r="218" spans="1:22" x14ac:dyDescent="0.2">
      <c r="A218" s="1">
        <v>122</v>
      </c>
      <c r="B218" s="1" t="s">
        <v>67</v>
      </c>
      <c r="C218" s="8">
        <v>6</v>
      </c>
      <c r="D218" s="29">
        <f>SUMIFS('2013Figures'!$J:$J,'2013Figures'!$C:$C,$A218,'2013Figures'!$H:$H,$B218,'2013Figures'!$I:$I,$C218,'2013Figures'!$E:$E,$B$1)</f>
        <v>0</v>
      </c>
      <c r="E218" s="9">
        <f>SUMIFS('2013Figures'!$J:$J,'2013Figures'!$C:$C,$A218,'2013Figures'!$H:$H,$B218,'2013Figures'!$I:$I,$C218,'2013Figures'!$B:$B,"BrokerToCy",'2013Figures'!$G:$G,"E1",'2013Figures'!$E:$E,$B$1)</f>
        <v>0</v>
      </c>
      <c r="F218" s="9">
        <f>SUMIFS('2013Figures'!$J:$J,'2013Figures'!$C:$C,$A218,'2013Figures'!$H:$H,$B218,'2013Figures'!$I:$I,$C218,'2013Figures'!$B:$B,"BrokerToCy",'2013Figures'!$G:$G,"P1",'2013Figures'!$E:$E,$B$1)</f>
        <v>0</v>
      </c>
      <c r="G218" s="9">
        <f>SUMIFS('2013Figures'!$J:$J,'2013Figures'!$C:$C,$A218,'2013Figures'!$H:$H,$B218,'2013Figures'!$I:$I,$C218,'2013Figures'!$B:$B,"CyToBroker",'2013Figures'!$G:$G,"E1",'2013Figures'!$E:$E,$B$1)</f>
        <v>0</v>
      </c>
      <c r="H218" s="9">
        <f>SUMIFS('2013Figures'!$J:$J,'2013Figures'!$C:$C,$A218,'2013Figures'!$H:$H,$B218,'2013Figures'!$I:$I,$C218,'2013Figures'!$B:$B,"CyToBroker",'2013Figures'!$G:$G,"P1",'2013Figures'!$E:$E,$B$1)</f>
        <v>0</v>
      </c>
      <c r="I218" s="33"/>
      <c r="J218" s="34">
        <v>201501</v>
      </c>
      <c r="K218" s="33"/>
      <c r="L218" s="42">
        <f>SUMIFS('2012Figures'!$J:$J,'2012Figures'!$C:$C,$A218,'2012Figures'!$H:$H,$B218,'2012Figures'!$I:$I,$C218,'2012Figures'!$E:$E,$B$1)</f>
        <v>0</v>
      </c>
      <c r="M218" s="52">
        <f>SUMIFS('2012Figures'!$J:$J,'2012Figures'!$C:$C,$A218,'2012Figures'!$H:$H,$B218,'2012Figures'!$I:$I,$C218,'2012Figures'!$B:$B,"BrokerToCy",'2012Figures'!$G:$G,"E1",'2012Figures'!$E:$E,$B$1)</f>
        <v>0</v>
      </c>
      <c r="N218" s="52">
        <f>SUMIFS('2012Figures'!$J:$J,'2012Figures'!$C:$C,$A218,'2012Figures'!$H:$H,$B218,'2012Figures'!$I:$I,$C218,'2012Figures'!$B:$B,"BrokerToCy",'2012Figures'!$G:$G,"P1",'2012Figures'!$E:$E,$B$1)</f>
        <v>0</v>
      </c>
      <c r="O218" s="52">
        <f>SUMIFS('2012Figures'!$J:$J,'2012Figures'!$C:$C,$A218,'2012Figures'!$H:$H,$B218,'2012Figures'!$I:$I,$C218,'2012Figures'!$B:$B,"CyToBroker",'2012Figures'!$G:$G,"E1",'2012Figures'!$E:$E,$B$1)</f>
        <v>0</v>
      </c>
      <c r="P218" s="52">
        <f>SUMIFS('2012Figures'!$J:$J,'2012Figures'!$C:$C,$A218,'2012Figures'!$H:$H,$B218,'2012Figures'!$I:$I,$C218,'2012Figures'!$B:$B,"CyToBroker",'2012Figures'!$G:$G,"P1",'2012Figures'!$E:$E,$B$1)</f>
        <v>0</v>
      </c>
      <c r="Q218" s="33"/>
      <c r="R218" s="46" t="str">
        <f t="shared" si="28"/>
        <v/>
      </c>
      <c r="S218" s="46" t="str">
        <f t="shared" si="28"/>
        <v/>
      </c>
      <c r="T218" s="46" t="str">
        <f t="shared" si="28"/>
        <v/>
      </c>
      <c r="U218" s="46" t="str">
        <f t="shared" si="28"/>
        <v/>
      </c>
      <c r="V218" s="46" t="str">
        <f t="shared" si="28"/>
        <v/>
      </c>
    </row>
    <row r="219" spans="1:22" x14ac:dyDescent="0.2">
      <c r="A219" s="1">
        <v>122</v>
      </c>
      <c r="B219" s="1" t="s">
        <v>67</v>
      </c>
      <c r="C219" s="8">
        <v>5</v>
      </c>
      <c r="D219" s="29">
        <f>SUMIFS('2013Figures'!$J:$J,'2013Figures'!$C:$C,$A219,'2013Figures'!$H:$H,$B219,'2013Figures'!$I:$I,$C219,'2013Figures'!$E:$E,$B$1)</f>
        <v>0</v>
      </c>
      <c r="E219" s="9">
        <f>SUMIFS('2013Figures'!$J:$J,'2013Figures'!$C:$C,$A219,'2013Figures'!$H:$H,$B219,'2013Figures'!$I:$I,$C219,'2013Figures'!$B:$B,"BrokerToCy",'2013Figures'!$G:$G,"E1",'2013Figures'!$E:$E,$B$1)</f>
        <v>0</v>
      </c>
      <c r="F219" s="9">
        <f>SUMIFS('2013Figures'!$J:$J,'2013Figures'!$C:$C,$A219,'2013Figures'!$H:$H,$B219,'2013Figures'!$I:$I,$C219,'2013Figures'!$B:$B,"BrokerToCy",'2013Figures'!$G:$G,"P1",'2013Figures'!$E:$E,$B$1)</f>
        <v>0</v>
      </c>
      <c r="G219" s="9">
        <f>SUMIFS('2013Figures'!$J:$J,'2013Figures'!$C:$C,$A219,'2013Figures'!$H:$H,$B219,'2013Figures'!$I:$I,$C219,'2013Figures'!$B:$B,"CyToBroker",'2013Figures'!$G:$G,"E1",'2013Figures'!$E:$E,$B$1)</f>
        <v>0</v>
      </c>
      <c r="H219" s="9">
        <f>SUMIFS('2013Figures'!$J:$J,'2013Figures'!$C:$C,$A219,'2013Figures'!$H:$H,$B219,'2013Figures'!$I:$I,$C219,'2013Figures'!$B:$B,"CyToBroker",'2013Figures'!$G:$G,"P1",'2013Figures'!$E:$E,$B$1)</f>
        <v>0</v>
      </c>
      <c r="J219" s="8">
        <v>201401</v>
      </c>
      <c r="L219" s="42">
        <f>SUMIFS('2012Figures'!$J:$J,'2012Figures'!$C:$C,$A219,'2012Figures'!$H:$H,$B219,'2012Figures'!$I:$I,$C219,'2012Figures'!$E:$E,$B$1)</f>
        <v>0</v>
      </c>
      <c r="M219" s="52">
        <f>SUMIFS('2012Figures'!$J:$J,'2012Figures'!$C:$C,$A219,'2012Figures'!$H:$H,$B219,'2012Figures'!$I:$I,$C219,'2012Figures'!$B:$B,"BrokerToCy",'2012Figures'!$G:$G,"E1",'2012Figures'!$E:$E,$B$1)</f>
        <v>0</v>
      </c>
      <c r="N219" s="52">
        <f>SUMIFS('2012Figures'!$J:$J,'2012Figures'!$C:$C,$A219,'2012Figures'!$H:$H,$B219,'2012Figures'!$I:$I,$C219,'2012Figures'!$B:$B,"BrokerToCy",'2012Figures'!$G:$G,"P1",'2012Figures'!$E:$E,$B$1)</f>
        <v>0</v>
      </c>
      <c r="O219" s="52">
        <f>SUMIFS('2012Figures'!$J:$J,'2012Figures'!$C:$C,$A219,'2012Figures'!$H:$H,$B219,'2012Figures'!$I:$I,$C219,'2012Figures'!$B:$B,"CyToBroker",'2012Figures'!$G:$G,"E1",'2012Figures'!$E:$E,$B$1)</f>
        <v>0</v>
      </c>
      <c r="P219" s="52">
        <f>SUMIFS('2012Figures'!$J:$J,'2012Figures'!$C:$C,$A219,'2012Figures'!$H:$H,$B219,'2012Figures'!$I:$I,$C219,'2012Figures'!$B:$B,"CyToBroker",'2012Figures'!$G:$G,"P1",'2012Figures'!$E:$E,$B$1)</f>
        <v>0</v>
      </c>
      <c r="R219" s="46" t="str">
        <f t="shared" si="28"/>
        <v/>
      </c>
      <c r="S219" s="46" t="str">
        <f t="shared" si="28"/>
        <v/>
      </c>
      <c r="T219" s="46" t="str">
        <f t="shared" si="28"/>
        <v/>
      </c>
      <c r="U219" s="46" t="str">
        <f t="shared" si="28"/>
        <v/>
      </c>
      <c r="V219" s="46" t="str">
        <f t="shared" si="28"/>
        <v/>
      </c>
    </row>
    <row r="220" spans="1:22" x14ac:dyDescent="0.2">
      <c r="A220" s="1">
        <v>122</v>
      </c>
      <c r="B220" s="1" t="s">
        <v>67</v>
      </c>
      <c r="C220" s="8">
        <v>4</v>
      </c>
      <c r="D220" s="29">
        <f>SUMIFS('2013Figures'!$J:$J,'2013Figures'!$C:$C,$A220,'2013Figures'!$H:$H,$B220,'2013Figures'!$I:$I,$C220,'2013Figures'!$E:$E,$B$1)</f>
        <v>0</v>
      </c>
      <c r="E220" s="9">
        <f>SUMIFS('2013Figures'!$J:$J,'2013Figures'!$C:$C,$A220,'2013Figures'!$H:$H,$B220,'2013Figures'!$I:$I,$C220,'2013Figures'!$B:$B,"BrokerToCy",'2013Figures'!$G:$G,"E1",'2013Figures'!$E:$E,$B$1)</f>
        <v>0</v>
      </c>
      <c r="F220" s="9">
        <f>SUMIFS('2013Figures'!$J:$J,'2013Figures'!$C:$C,$A220,'2013Figures'!$H:$H,$B220,'2013Figures'!$I:$I,$C220,'2013Figures'!$B:$B,"BrokerToCy",'2013Figures'!$G:$G,"P1",'2013Figures'!$E:$E,$B$1)</f>
        <v>0</v>
      </c>
      <c r="G220" s="9">
        <f>SUMIFS('2013Figures'!$J:$J,'2013Figures'!$C:$C,$A220,'2013Figures'!$H:$H,$B220,'2013Figures'!$I:$I,$C220,'2013Figures'!$B:$B,"CyToBroker",'2013Figures'!$G:$G,"E1",'2013Figures'!$E:$E,$B$1)</f>
        <v>0</v>
      </c>
      <c r="H220" s="9">
        <f>SUMIFS('2013Figures'!$J:$J,'2013Figures'!$C:$C,$A220,'2013Figures'!$H:$H,$B220,'2013Figures'!$I:$I,$C220,'2013Figures'!$B:$B,"CyToBroker",'2013Figures'!$G:$G,"P1",'2013Figures'!$E:$E,$B$1)</f>
        <v>0</v>
      </c>
      <c r="I220" s="30"/>
      <c r="J220" s="31">
        <v>201301</v>
      </c>
      <c r="K220" s="30"/>
      <c r="L220" s="42">
        <f>SUMIFS('2012Figures'!$J:$J,'2012Figures'!$C:$C,$A220,'2012Figures'!$H:$H,$B220,'2012Figures'!$I:$I,$C220,'2012Figures'!$E:$E,$B$1)</f>
        <v>0</v>
      </c>
      <c r="M220" s="52">
        <f>SUMIFS('2012Figures'!$J:$J,'2012Figures'!$C:$C,$A220,'2012Figures'!$H:$H,$B220,'2012Figures'!$I:$I,$C220,'2012Figures'!$B:$B,"BrokerToCy",'2012Figures'!$G:$G,"E1",'2012Figures'!$E:$E,$B$1)</f>
        <v>0</v>
      </c>
      <c r="N220" s="52">
        <f>SUMIFS('2012Figures'!$J:$J,'2012Figures'!$C:$C,$A220,'2012Figures'!$H:$H,$B220,'2012Figures'!$I:$I,$C220,'2012Figures'!$B:$B,"BrokerToCy",'2012Figures'!$G:$G,"P1",'2012Figures'!$E:$E,$B$1)</f>
        <v>0</v>
      </c>
      <c r="O220" s="52">
        <f>SUMIFS('2012Figures'!$J:$J,'2012Figures'!$C:$C,$A220,'2012Figures'!$H:$H,$B220,'2012Figures'!$I:$I,$C220,'2012Figures'!$B:$B,"CyToBroker",'2012Figures'!$G:$G,"E1",'2012Figures'!$E:$E,$B$1)</f>
        <v>0</v>
      </c>
      <c r="P220" s="52">
        <f>SUMIFS('2012Figures'!$J:$J,'2012Figures'!$C:$C,$A220,'2012Figures'!$H:$H,$B220,'2012Figures'!$I:$I,$C220,'2012Figures'!$B:$B,"CyToBroker",'2012Figures'!$G:$G,"P1",'2012Figures'!$E:$E,$B$1)</f>
        <v>0</v>
      </c>
      <c r="Q220" s="30"/>
      <c r="R220" s="46" t="str">
        <f t="shared" si="28"/>
        <v/>
      </c>
      <c r="S220" s="46" t="str">
        <f t="shared" si="28"/>
        <v/>
      </c>
      <c r="T220" s="46" t="str">
        <f t="shared" si="28"/>
        <v/>
      </c>
      <c r="U220" s="46" t="str">
        <f t="shared" si="28"/>
        <v/>
      </c>
      <c r="V220" s="46" t="str">
        <f t="shared" si="28"/>
        <v/>
      </c>
    </row>
    <row r="221" spans="1:22" x14ac:dyDescent="0.2">
      <c r="A221" s="1">
        <v>122</v>
      </c>
      <c r="B221" s="1" t="s">
        <v>67</v>
      </c>
      <c r="C221" s="8">
        <v>3</v>
      </c>
      <c r="D221" s="29">
        <f>SUMIFS('2013Figures'!$J:$J,'2013Figures'!$C:$C,$A221,'2013Figures'!$H:$H,$B221,'2013Figures'!$I:$I,$C221,'2013Figures'!$E:$E,$B$1)</f>
        <v>0</v>
      </c>
      <c r="E221" s="9">
        <f>SUMIFS('2013Figures'!$J:$J,'2013Figures'!$C:$C,$A221,'2013Figures'!$H:$H,$B221,'2013Figures'!$I:$I,$C221,'2013Figures'!$B:$B,"BrokerToCy",'2013Figures'!$G:$G,"E1",'2013Figures'!$E:$E,$B$1)</f>
        <v>0</v>
      </c>
      <c r="F221" s="9">
        <f>SUMIFS('2013Figures'!$J:$J,'2013Figures'!$C:$C,$A221,'2013Figures'!$H:$H,$B221,'2013Figures'!$I:$I,$C221,'2013Figures'!$B:$B,"BrokerToCy",'2013Figures'!$G:$G,"P1",'2013Figures'!$E:$E,$B$1)</f>
        <v>0</v>
      </c>
      <c r="G221" s="9">
        <f>SUMIFS('2013Figures'!$J:$J,'2013Figures'!$C:$C,$A221,'2013Figures'!$H:$H,$B221,'2013Figures'!$I:$I,$C221,'2013Figures'!$B:$B,"CyToBroker",'2013Figures'!$G:$G,"E1",'2013Figures'!$E:$E,$B$1)</f>
        <v>0</v>
      </c>
      <c r="H221" s="9">
        <f>SUMIFS('2013Figures'!$J:$J,'2013Figures'!$C:$C,$A221,'2013Figures'!$H:$H,$B221,'2013Figures'!$I:$I,$C221,'2013Figures'!$B:$B,"CyToBroker",'2013Figures'!$G:$G,"P1",'2013Figures'!$E:$E,$B$1)</f>
        <v>0</v>
      </c>
      <c r="J221" s="8">
        <v>201201</v>
      </c>
      <c r="L221" s="42">
        <f>SUMIFS('2012Figures'!$J:$J,'2012Figures'!$C:$C,$A221,'2012Figures'!$H:$H,$B221,'2012Figures'!$I:$I,$C221,'2012Figures'!$E:$E,$B$1)</f>
        <v>0</v>
      </c>
      <c r="M221" s="52">
        <f>SUMIFS('2012Figures'!$J:$J,'2012Figures'!$C:$C,$A221,'2012Figures'!$H:$H,$B221,'2012Figures'!$I:$I,$C221,'2012Figures'!$B:$B,"BrokerToCy",'2012Figures'!$G:$G,"E1",'2012Figures'!$E:$E,$B$1)</f>
        <v>0</v>
      </c>
      <c r="N221" s="52">
        <f>SUMIFS('2012Figures'!$J:$J,'2012Figures'!$C:$C,$A221,'2012Figures'!$H:$H,$B221,'2012Figures'!$I:$I,$C221,'2012Figures'!$B:$B,"BrokerToCy",'2012Figures'!$G:$G,"P1",'2012Figures'!$E:$E,$B$1)</f>
        <v>0</v>
      </c>
      <c r="O221" s="52">
        <f>SUMIFS('2012Figures'!$J:$J,'2012Figures'!$C:$C,$A221,'2012Figures'!$H:$H,$B221,'2012Figures'!$I:$I,$C221,'2012Figures'!$B:$B,"CyToBroker",'2012Figures'!$G:$G,"E1",'2012Figures'!$E:$E,$B$1)</f>
        <v>0</v>
      </c>
      <c r="P221" s="52">
        <f>SUMIFS('2012Figures'!$J:$J,'2012Figures'!$C:$C,$A221,'2012Figures'!$H:$H,$B221,'2012Figures'!$I:$I,$C221,'2012Figures'!$B:$B,"CyToBroker",'2012Figures'!$G:$G,"P1",'2012Figures'!$E:$E,$B$1)</f>
        <v>0</v>
      </c>
      <c r="R221" s="46" t="str">
        <f t="shared" si="28"/>
        <v/>
      </c>
      <c r="S221" s="46" t="str">
        <f t="shared" si="28"/>
        <v/>
      </c>
      <c r="T221" s="46" t="str">
        <f t="shared" si="28"/>
        <v/>
      </c>
      <c r="U221" s="46" t="str">
        <f t="shared" si="28"/>
        <v/>
      </c>
      <c r="V221" s="46" t="str">
        <f t="shared" si="28"/>
        <v/>
      </c>
    </row>
    <row r="222" spans="1:22" x14ac:dyDescent="0.2">
      <c r="A222" s="1">
        <v>122</v>
      </c>
      <c r="B222" s="1" t="s">
        <v>67</v>
      </c>
      <c r="C222" s="8">
        <v>2</v>
      </c>
      <c r="D222" s="29">
        <f>SUMIFS('2013Figures'!$J:$J,'2013Figures'!$C:$C,$A222,'2013Figures'!$H:$H,$B222,'2013Figures'!$I:$I,$C222,'2013Figures'!$E:$E,$B$1)</f>
        <v>0</v>
      </c>
      <c r="E222" s="9">
        <f>SUMIFS('2013Figures'!$J:$J,'2013Figures'!$C:$C,$A222,'2013Figures'!$H:$H,$B222,'2013Figures'!$I:$I,$C222,'2013Figures'!$B:$B,"BrokerToCy",'2013Figures'!$G:$G,"E1",'2013Figures'!$E:$E,$B$1)</f>
        <v>0</v>
      </c>
      <c r="F222" s="9">
        <f>SUMIFS('2013Figures'!$J:$J,'2013Figures'!$C:$C,$A222,'2013Figures'!$H:$H,$B222,'2013Figures'!$I:$I,$C222,'2013Figures'!$B:$B,"BrokerToCy",'2013Figures'!$G:$G,"P1",'2013Figures'!$E:$E,$B$1)</f>
        <v>0</v>
      </c>
      <c r="G222" s="9">
        <f>SUMIFS('2013Figures'!$J:$J,'2013Figures'!$C:$C,$A222,'2013Figures'!$H:$H,$B222,'2013Figures'!$I:$I,$C222,'2013Figures'!$B:$B,"CyToBroker",'2013Figures'!$G:$G,"E1",'2013Figures'!$E:$E,$B$1)</f>
        <v>0</v>
      </c>
      <c r="H222" s="9">
        <f>SUMIFS('2013Figures'!$J:$J,'2013Figures'!$C:$C,$A222,'2013Figures'!$H:$H,$B222,'2013Figures'!$I:$I,$C222,'2013Figures'!$B:$B,"CyToBroker",'2013Figures'!$G:$G,"P1",'2013Figures'!$E:$E,$B$1)</f>
        <v>0</v>
      </c>
      <c r="J222" s="8">
        <v>201101</v>
      </c>
      <c r="L222" s="42">
        <f>SUMIFS('2012Figures'!$J:$J,'2012Figures'!$C:$C,$A222,'2012Figures'!$H:$H,$B222,'2012Figures'!$I:$I,$C222,'2012Figures'!$E:$E,$B$1)</f>
        <v>0</v>
      </c>
      <c r="M222" s="52">
        <f>SUMIFS('2012Figures'!$J:$J,'2012Figures'!$C:$C,$A222,'2012Figures'!$H:$H,$B222,'2012Figures'!$I:$I,$C222,'2012Figures'!$B:$B,"BrokerToCy",'2012Figures'!$G:$G,"E1",'2012Figures'!$E:$E,$B$1)</f>
        <v>0</v>
      </c>
      <c r="N222" s="52">
        <f>SUMIFS('2012Figures'!$J:$J,'2012Figures'!$C:$C,$A222,'2012Figures'!$H:$H,$B222,'2012Figures'!$I:$I,$C222,'2012Figures'!$B:$B,"BrokerToCy",'2012Figures'!$G:$G,"P1",'2012Figures'!$E:$E,$B$1)</f>
        <v>0</v>
      </c>
      <c r="O222" s="52">
        <f>SUMIFS('2012Figures'!$J:$J,'2012Figures'!$C:$C,$A222,'2012Figures'!$H:$H,$B222,'2012Figures'!$I:$I,$C222,'2012Figures'!$B:$B,"CyToBroker",'2012Figures'!$G:$G,"E1",'2012Figures'!$E:$E,$B$1)</f>
        <v>0</v>
      </c>
      <c r="P222" s="52">
        <f>SUMIFS('2012Figures'!$J:$J,'2012Figures'!$C:$C,$A222,'2012Figures'!$H:$H,$B222,'2012Figures'!$I:$I,$C222,'2012Figures'!$B:$B,"CyToBroker",'2012Figures'!$G:$G,"P1",'2012Figures'!$E:$E,$B$1)</f>
        <v>0</v>
      </c>
      <c r="R222" s="46" t="str">
        <f t="shared" si="28"/>
        <v/>
      </c>
      <c r="S222" s="46" t="str">
        <f t="shared" si="28"/>
        <v/>
      </c>
      <c r="T222" s="46" t="str">
        <f t="shared" si="28"/>
        <v/>
      </c>
      <c r="U222" s="46" t="str">
        <f t="shared" si="28"/>
        <v/>
      </c>
      <c r="V222" s="46" t="str">
        <f t="shared" si="28"/>
        <v/>
      </c>
    </row>
    <row r="223" spans="1:22" x14ac:dyDescent="0.2">
      <c r="A223" s="1">
        <v>122</v>
      </c>
      <c r="B223" s="1" t="s">
        <v>67</v>
      </c>
      <c r="C223" s="8">
        <v>1</v>
      </c>
      <c r="D223" s="29">
        <f>SUMIFS('2013Figures'!$J:$J,'2013Figures'!$C:$C,$A223,'2013Figures'!$H:$H,$B223,'2013Figures'!$I:$I,$C223,'2013Figures'!$E:$E,$B$1)</f>
        <v>0</v>
      </c>
      <c r="E223" s="9">
        <f>SUMIFS('2013Figures'!$J:$J,'2013Figures'!$C:$C,$A223,'2013Figures'!$H:$H,$B223,'2013Figures'!$I:$I,$C223,'2013Figures'!$B:$B,"BrokerToCy",'2013Figures'!$G:$G,"E1",'2013Figures'!$E:$E,$B$1)</f>
        <v>0</v>
      </c>
      <c r="F223" s="9">
        <f>SUMIFS('2013Figures'!$J:$J,'2013Figures'!$C:$C,$A223,'2013Figures'!$H:$H,$B223,'2013Figures'!$I:$I,$C223,'2013Figures'!$B:$B,"BrokerToCy",'2013Figures'!$G:$G,"P1",'2013Figures'!$E:$E,$B$1)</f>
        <v>0</v>
      </c>
      <c r="G223" s="9">
        <f>SUMIFS('2013Figures'!$J:$J,'2013Figures'!$C:$C,$A223,'2013Figures'!$H:$H,$B223,'2013Figures'!$I:$I,$C223,'2013Figures'!$B:$B,"CyToBroker",'2013Figures'!$G:$G,"E1",'2013Figures'!$E:$E,$B$1)</f>
        <v>0</v>
      </c>
      <c r="H223" s="9">
        <f>SUMIFS('2013Figures'!$J:$J,'2013Figures'!$C:$C,$A223,'2013Figures'!$H:$H,$B223,'2013Figures'!$I:$I,$C223,'2013Figures'!$B:$B,"CyToBroker",'2013Figures'!$G:$G,"P1",'2013Figures'!$E:$E,$B$1)</f>
        <v>0</v>
      </c>
      <c r="J223" s="8">
        <v>201001</v>
      </c>
      <c r="L223" s="42">
        <f>SUMIFS('2012Figures'!$J:$J,'2012Figures'!$C:$C,$A223,'2012Figures'!$H:$H,$B223,'2012Figures'!$I:$I,$C223,'2012Figures'!$E:$E,$B$1)</f>
        <v>0</v>
      </c>
      <c r="M223" s="52">
        <f>SUMIFS('2012Figures'!$J:$J,'2012Figures'!$C:$C,$A223,'2012Figures'!$H:$H,$B223,'2012Figures'!$I:$I,$C223,'2012Figures'!$B:$B,"BrokerToCy",'2012Figures'!$G:$G,"E1",'2012Figures'!$E:$E,$B$1)</f>
        <v>0</v>
      </c>
      <c r="N223" s="52">
        <f>SUMIFS('2012Figures'!$J:$J,'2012Figures'!$C:$C,$A223,'2012Figures'!$H:$H,$B223,'2012Figures'!$I:$I,$C223,'2012Figures'!$B:$B,"BrokerToCy",'2012Figures'!$G:$G,"P1",'2012Figures'!$E:$E,$B$1)</f>
        <v>0</v>
      </c>
      <c r="O223" s="52">
        <f>SUMIFS('2012Figures'!$J:$J,'2012Figures'!$C:$C,$A223,'2012Figures'!$H:$H,$B223,'2012Figures'!$I:$I,$C223,'2012Figures'!$B:$B,"CyToBroker",'2012Figures'!$G:$G,"E1",'2012Figures'!$E:$E,$B$1)</f>
        <v>0</v>
      </c>
      <c r="P223" s="52">
        <f>SUMIFS('2012Figures'!$J:$J,'2012Figures'!$C:$C,$A223,'2012Figures'!$H:$H,$B223,'2012Figures'!$I:$I,$C223,'2012Figures'!$B:$B,"CyToBroker",'2012Figures'!$G:$G,"P1",'2012Figures'!$E:$E,$B$1)</f>
        <v>0</v>
      </c>
      <c r="R223" s="46" t="str">
        <f t="shared" si="28"/>
        <v/>
      </c>
      <c r="S223" s="46" t="str">
        <f t="shared" si="28"/>
        <v/>
      </c>
      <c r="T223" s="46" t="str">
        <f t="shared" si="28"/>
        <v/>
      </c>
      <c r="U223" s="46" t="str">
        <f t="shared" si="28"/>
        <v/>
      </c>
      <c r="V223" s="46" t="str">
        <f t="shared" si="28"/>
        <v/>
      </c>
    </row>
    <row r="224" spans="1:22" x14ac:dyDescent="0.2">
      <c r="A224" s="1">
        <v>122</v>
      </c>
      <c r="B224" s="1" t="s">
        <v>67</v>
      </c>
      <c r="D224" s="29">
        <f>SUMIFS('2013Figures'!$J:$J,'2013Figures'!$C:$C,$A224,'2013Figures'!$I:$I,"",'2013Figures'!$E:$E,$B$1)</f>
        <v>0</v>
      </c>
      <c r="E224" s="9">
        <f>SUMIFS('2013Figures'!$J:$J,'2013Figures'!$C:$C,$A224,'2013Figures'!$I:$I,"",'2013Figures'!$B:$B,"BrokerToCy",'2013Figures'!$G:$G,"E1",'2013Figures'!$E:$E,$B$1)</f>
        <v>0</v>
      </c>
      <c r="F224" s="9">
        <f>SUMIFS('2013Figures'!$J:$J,'2013Figures'!$C:$C,$A224,'2013Figures'!$I:$I,"",'2013Figures'!$B:$B,"BrokerToCy",'2013Figures'!$G:$G,"P1",'2013Figures'!$E:$E,$B$1)</f>
        <v>0</v>
      </c>
      <c r="G224" s="9">
        <f>SUMIFS('2013Figures'!$J:$J,'2013Figures'!$C:$C,$A224,'2013Figures'!$I:$I,"",'2013Figures'!$B:$B,"CyToBroker",'2013Figures'!$G:$G,"E1",'2013Figures'!$E:$E,$B$1)</f>
        <v>0</v>
      </c>
      <c r="H224" s="9">
        <f>SUMIFS('2013Figures'!$J:$J,'2013Figures'!$C:$C,$A224,'2013Figures'!$I:$I,"",'2013Figures'!$B:$B,"CyToBroker",'2013Figures'!$G:$G,"P1",'2013Figures'!$E:$E,$B$1)</f>
        <v>0</v>
      </c>
      <c r="J224" s="8" t="s">
        <v>131</v>
      </c>
      <c r="L224" s="42">
        <f>SUMIFS('2012Figures'!$J:$J,'2012Figures'!$C:$C,$A224,'2012Figures'!$I:$I,"",'2012Figures'!$E:$E,$B$1)</f>
        <v>0</v>
      </c>
      <c r="M224" s="52">
        <f>SUMIFS('2012Figures'!$J:$J,'2012Figures'!$C:$C,$A224,'2012Figures'!$I:$I,"",'2012Figures'!$B:$B,"BrokerToCy",'2012Figures'!$G:$G,"E1",'2012Figures'!$E:$E,$B$1)</f>
        <v>0</v>
      </c>
      <c r="N224" s="52">
        <f>SUMIFS('2012Figures'!$J:$J,'2012Figures'!$C:$C,$A224,'2012Figures'!$I:$I,"",'2012Figures'!$B:$B,"BrokerToCy",'2012Figures'!$G:$G,"P1",'2012Figures'!$E:$E,$B$1)</f>
        <v>0</v>
      </c>
      <c r="O224" s="52">
        <f>SUMIFS('2012Figures'!$J:$J,'2012Figures'!$C:$C,$A224,'2012Figures'!$I:$I,"",'2012Figures'!$B:$B,"CyToBroker",'2012Figures'!$G:$G,"E1",'2012Figures'!$E:$E,$B$1)</f>
        <v>0</v>
      </c>
      <c r="P224" s="52">
        <f>SUMIFS('2012Figures'!$J:$J,'2012Figures'!$C:$C,$A224,'2012Figures'!$I:$I,"",'2012Figures'!$B:$B,"CyToBroker",'2012Figures'!$G:$G,"P1",'2012Figures'!$E:$E,$B$1)</f>
        <v>0</v>
      </c>
      <c r="R224" s="46" t="str">
        <f t="shared" si="28"/>
        <v/>
      </c>
      <c r="S224" s="46" t="str">
        <f t="shared" si="28"/>
        <v/>
      </c>
      <c r="T224" s="46" t="str">
        <f t="shared" si="28"/>
        <v/>
      </c>
      <c r="U224" s="46" t="str">
        <f t="shared" si="28"/>
        <v/>
      </c>
      <c r="V224" s="46" t="str">
        <f t="shared" si="28"/>
        <v/>
      </c>
    </row>
    <row r="225" spans="1:22" x14ac:dyDescent="0.2">
      <c r="A225" s="21"/>
      <c r="B225" s="21" t="s">
        <v>92</v>
      </c>
      <c r="C225" s="22"/>
      <c r="D225" s="23">
        <f>SUM(E225:H225)</f>
        <v>0</v>
      </c>
      <c r="E225" s="23">
        <f>SUM(E217:E224)</f>
        <v>0</v>
      </c>
      <c r="F225" s="23">
        <f>SUM(F217:F224)</f>
        <v>0</v>
      </c>
      <c r="G225" s="23">
        <f>SUM(G217:G224)</f>
        <v>0</v>
      </c>
      <c r="H225" s="23">
        <f>SUM(H217:H224)</f>
        <v>0</v>
      </c>
      <c r="I225" s="21"/>
      <c r="J225" s="22"/>
      <c r="K225" s="21"/>
      <c r="L225" s="43">
        <f>SUM(M225:P225)</f>
        <v>0</v>
      </c>
      <c r="M225" s="43">
        <f>SUM(M217:M224)</f>
        <v>0</v>
      </c>
      <c r="N225" s="43">
        <f>SUM(N217:N224)</f>
        <v>0</v>
      </c>
      <c r="O225" s="43">
        <f>SUM(O217:O224)</f>
        <v>0</v>
      </c>
      <c r="P225" s="43">
        <f>SUM(P217:P224)</f>
        <v>0</v>
      </c>
      <c r="Q225" s="21"/>
      <c r="R225" s="21"/>
      <c r="S225" s="21"/>
      <c r="T225" s="21"/>
      <c r="U225" s="21"/>
      <c r="V225" s="21"/>
    </row>
    <row r="226" spans="1:22" x14ac:dyDescent="0.2">
      <c r="A226" s="28">
        <v>123</v>
      </c>
      <c r="B226" s="28" t="s">
        <v>39</v>
      </c>
      <c r="C226" s="17" t="s">
        <v>88</v>
      </c>
      <c r="D226" s="18">
        <f>SUMIFS('2013Figures'!$J:$J,'2013Figures'!$C:$C,$A226,'2013Figures'!$E:$E,$B$1)</f>
        <v>0</v>
      </c>
      <c r="E226" s="18">
        <f>SUMIFS('2013Figures'!$J:$J,'2013Figures'!$C:$C,$A226,'2013Figures'!$B:$B,"BrokerToCy",'2013Figures'!$G:$G,"E1",'2013Figures'!$E:$E,$B$1)</f>
        <v>0</v>
      </c>
      <c r="F226" s="18">
        <f>SUMIFS('2013Figures'!$J:$J,'2013Figures'!$C:$C,$A226,'2013Figures'!$B:$B,"BrokerToCy",'2013Figures'!$G:$G,"P1",'2013Figures'!$E:$E,$B$1)</f>
        <v>0</v>
      </c>
      <c r="G226" s="18">
        <f>SUMIFS('2013Figures'!$J:$J,'2013Figures'!$C:$C,$A226,'2013Figures'!$B:$B,"CyToBroker",'2013Figures'!$G:$G,"E1",'2013Figures'!$E:$E,$B$1)</f>
        <v>0</v>
      </c>
      <c r="H226" s="18">
        <f>SUMIFS('2013Figures'!$J:$J,'2013Figures'!$C:$C,$A226,'2013Figures'!$B:$B,"CyToBroker",'2013Figures'!$G:$G,"P1",'2013Figures'!$E:$E,$B$1)</f>
        <v>0</v>
      </c>
      <c r="I226" s="28"/>
      <c r="J226" s="17"/>
      <c r="K226" s="28"/>
      <c r="L226" s="50">
        <f>SUMIFS('2012Figures'!$J:$J,'2012Figures'!$C:$C,$A226,'2012Figures'!$E:$E,$B$1)</f>
        <v>0</v>
      </c>
      <c r="M226" s="50">
        <f>SUMIFS('2012Figures'!$J:$J,'2012Figures'!$C:$C,$A226,'2012Figures'!$B:$B,"BrokerToCy",'2012Figures'!$G:$G,"E1",'2012Figures'!$E:$E,$B$1)</f>
        <v>0</v>
      </c>
      <c r="N226" s="50">
        <f>SUMIFS('2012Figures'!$J:$J,'2012Figures'!$C:$C,$A226,'2012Figures'!$B:$B,"BrokerToCy",'2012Figures'!$G:$G,"P1",'2012Figures'!$E:$E,$B$1)</f>
        <v>0</v>
      </c>
      <c r="O226" s="50">
        <f>SUMIFS('2012Figures'!$J:$J,'2012Figures'!$C:$C,$A226,'2012Figures'!$B:$B,"CyToBroker",'2012Figures'!$G:$G,"E1",'2012Figures'!$E:$E,$B$1)</f>
        <v>0</v>
      </c>
      <c r="P226" s="50">
        <f>SUMIFS('2012Figures'!$J:$J,'2012Figures'!$C:$C,$A226,'2012Figures'!$B:$B,"CyToBroker",'2012Figures'!$G:$G,"P1",'2012Figures'!$E:$E,$B$1)</f>
        <v>0</v>
      </c>
      <c r="Q226" s="28"/>
      <c r="R226" s="46" t="str">
        <f t="shared" si="28"/>
        <v/>
      </c>
      <c r="S226" s="46" t="str">
        <f t="shared" si="28"/>
        <v/>
      </c>
      <c r="T226" s="46" t="str">
        <f t="shared" si="28"/>
        <v/>
      </c>
      <c r="U226" s="46" t="str">
        <f t="shared" si="28"/>
        <v/>
      </c>
      <c r="V226" s="46" t="str">
        <f t="shared" si="28"/>
        <v/>
      </c>
    </row>
    <row r="227" spans="1:22" x14ac:dyDescent="0.2">
      <c r="A227" s="1">
        <v>123</v>
      </c>
      <c r="B227" s="1" t="s">
        <v>39</v>
      </c>
      <c r="C227" s="8">
        <v>6</v>
      </c>
      <c r="D227" s="29">
        <f>SUMIFS('2013Figures'!$J:$J,'2013Figures'!$C:$C,$A227,'2013Figures'!$H:$H,$B227,'2013Figures'!$I:$I,$C227,'2013Figures'!$E:$E,$B$1)</f>
        <v>0</v>
      </c>
      <c r="E227" s="9">
        <f>SUMIFS('2013Figures'!$J:$J,'2013Figures'!$C:$C,$A227,'2013Figures'!$H:$H,$B227,'2013Figures'!$I:$I,$C227,'2013Figures'!$B:$B,"BrokerToCy",'2013Figures'!$G:$G,"E1",'2013Figures'!$E:$E,$B$1)</f>
        <v>0</v>
      </c>
      <c r="F227" s="9">
        <f>SUMIFS('2013Figures'!$J:$J,'2013Figures'!$C:$C,$A227,'2013Figures'!$H:$H,$B227,'2013Figures'!$I:$I,$C227,'2013Figures'!$B:$B,"BrokerToCy",'2013Figures'!$G:$G,"P1",'2013Figures'!$E:$E,$B$1)</f>
        <v>0</v>
      </c>
      <c r="G227" s="9">
        <f>SUMIFS('2013Figures'!$J:$J,'2013Figures'!$C:$C,$A227,'2013Figures'!$H:$H,$B227,'2013Figures'!$I:$I,$C227,'2013Figures'!$B:$B,"CyToBroker",'2013Figures'!$G:$G,"E1",'2013Figures'!$E:$E,$B$1)</f>
        <v>0</v>
      </c>
      <c r="H227" s="9">
        <f>SUMIFS('2013Figures'!$J:$J,'2013Figures'!$C:$C,$A227,'2013Figures'!$H:$H,$B227,'2013Figures'!$I:$I,$C227,'2013Figures'!$B:$B,"CyToBroker",'2013Figures'!$G:$G,"P1",'2013Figures'!$E:$E,$B$1)</f>
        <v>0</v>
      </c>
      <c r="J227" s="8">
        <v>201501</v>
      </c>
      <c r="L227" s="42">
        <f>SUMIFS('2012Figures'!$J:$J,'2012Figures'!$C:$C,$A227,'2012Figures'!$H:$H,$B227,'2012Figures'!$I:$I,$C227,'2012Figures'!$E:$E,$B$1)</f>
        <v>0</v>
      </c>
      <c r="M227" s="52">
        <f>SUMIFS('2012Figures'!$J:$J,'2012Figures'!$C:$C,$A227,'2012Figures'!$H:$H,$B227,'2012Figures'!$I:$I,$C227,'2012Figures'!$B:$B,"BrokerToCy",'2012Figures'!$G:$G,"E1",'2012Figures'!$E:$E,$B$1)</f>
        <v>0</v>
      </c>
      <c r="N227" s="52">
        <f>SUMIFS('2012Figures'!$J:$J,'2012Figures'!$C:$C,$A227,'2012Figures'!$H:$H,$B227,'2012Figures'!$I:$I,$C227,'2012Figures'!$B:$B,"BrokerToCy",'2012Figures'!$G:$G,"P1",'2012Figures'!$E:$E,$B$1)</f>
        <v>0</v>
      </c>
      <c r="O227" s="52">
        <f>SUMIFS('2012Figures'!$J:$J,'2012Figures'!$C:$C,$A227,'2012Figures'!$H:$H,$B227,'2012Figures'!$I:$I,$C227,'2012Figures'!$B:$B,"CyToBroker",'2012Figures'!$G:$G,"E1",'2012Figures'!$E:$E,$B$1)</f>
        <v>0</v>
      </c>
      <c r="P227" s="52">
        <f>SUMIFS('2012Figures'!$J:$J,'2012Figures'!$C:$C,$A227,'2012Figures'!$H:$H,$B227,'2012Figures'!$I:$I,$C227,'2012Figures'!$B:$B,"CyToBroker",'2012Figures'!$G:$G,"P1",'2012Figures'!$E:$E,$B$1)</f>
        <v>0</v>
      </c>
      <c r="R227" s="46" t="str">
        <f t="shared" si="28"/>
        <v/>
      </c>
      <c r="S227" s="46" t="str">
        <f t="shared" si="28"/>
        <v/>
      </c>
      <c r="T227" s="46" t="str">
        <f t="shared" si="28"/>
        <v/>
      </c>
      <c r="U227" s="46" t="str">
        <f t="shared" si="28"/>
        <v/>
      </c>
      <c r="V227" s="46" t="str">
        <f t="shared" si="28"/>
        <v/>
      </c>
    </row>
    <row r="228" spans="1:22" x14ac:dyDescent="0.2">
      <c r="A228" s="1">
        <v>123</v>
      </c>
      <c r="B228" s="1" t="s">
        <v>39</v>
      </c>
      <c r="C228" s="8">
        <v>5</v>
      </c>
      <c r="D228" s="29">
        <f>SUMIFS('2013Figures'!$J:$J,'2013Figures'!$C:$C,$A228,'2013Figures'!$H:$H,$B228,'2013Figures'!$I:$I,$C228,'2013Figures'!$E:$E,$B$1)</f>
        <v>0</v>
      </c>
      <c r="E228" s="9">
        <f>SUMIFS('2013Figures'!$J:$J,'2013Figures'!$C:$C,$A228,'2013Figures'!$H:$H,$B228,'2013Figures'!$I:$I,$C228,'2013Figures'!$B:$B,"BrokerToCy",'2013Figures'!$G:$G,"E1",'2013Figures'!$E:$E,$B$1)</f>
        <v>0</v>
      </c>
      <c r="F228" s="9">
        <f>SUMIFS('2013Figures'!$J:$J,'2013Figures'!$C:$C,$A228,'2013Figures'!$H:$H,$B228,'2013Figures'!$I:$I,$C228,'2013Figures'!$B:$B,"BrokerToCy",'2013Figures'!$G:$G,"P1",'2013Figures'!$E:$E,$B$1)</f>
        <v>0</v>
      </c>
      <c r="G228" s="9">
        <f>SUMIFS('2013Figures'!$J:$J,'2013Figures'!$C:$C,$A228,'2013Figures'!$H:$H,$B228,'2013Figures'!$I:$I,$C228,'2013Figures'!$B:$B,"CyToBroker",'2013Figures'!$G:$G,"E1",'2013Figures'!$E:$E,$B$1)</f>
        <v>0</v>
      </c>
      <c r="H228" s="9">
        <f>SUMIFS('2013Figures'!$J:$J,'2013Figures'!$C:$C,$A228,'2013Figures'!$H:$H,$B228,'2013Figures'!$I:$I,$C228,'2013Figures'!$B:$B,"CyToBroker",'2013Figures'!$G:$G,"P1",'2013Figures'!$E:$E,$B$1)</f>
        <v>0</v>
      </c>
      <c r="J228" s="8">
        <v>201401</v>
      </c>
      <c r="L228" s="42">
        <f>SUMIFS('2012Figures'!$J:$J,'2012Figures'!$C:$C,$A228,'2012Figures'!$H:$H,$B228,'2012Figures'!$I:$I,$C228,'2012Figures'!$E:$E,$B$1)</f>
        <v>0</v>
      </c>
      <c r="M228" s="52">
        <f>SUMIFS('2012Figures'!$J:$J,'2012Figures'!$C:$C,$A228,'2012Figures'!$H:$H,$B228,'2012Figures'!$I:$I,$C228,'2012Figures'!$B:$B,"BrokerToCy",'2012Figures'!$G:$G,"E1",'2012Figures'!$E:$E,$B$1)</f>
        <v>0</v>
      </c>
      <c r="N228" s="52">
        <f>SUMIFS('2012Figures'!$J:$J,'2012Figures'!$C:$C,$A228,'2012Figures'!$H:$H,$B228,'2012Figures'!$I:$I,$C228,'2012Figures'!$B:$B,"BrokerToCy",'2012Figures'!$G:$G,"P1",'2012Figures'!$E:$E,$B$1)</f>
        <v>0</v>
      </c>
      <c r="O228" s="52">
        <f>SUMIFS('2012Figures'!$J:$J,'2012Figures'!$C:$C,$A228,'2012Figures'!$H:$H,$B228,'2012Figures'!$I:$I,$C228,'2012Figures'!$B:$B,"CyToBroker",'2012Figures'!$G:$G,"E1",'2012Figures'!$E:$E,$B$1)</f>
        <v>0</v>
      </c>
      <c r="P228" s="52">
        <f>SUMIFS('2012Figures'!$J:$J,'2012Figures'!$C:$C,$A228,'2012Figures'!$H:$H,$B228,'2012Figures'!$I:$I,$C228,'2012Figures'!$B:$B,"CyToBroker",'2012Figures'!$G:$G,"P1",'2012Figures'!$E:$E,$B$1)</f>
        <v>0</v>
      </c>
      <c r="R228" s="46" t="str">
        <f t="shared" si="28"/>
        <v/>
      </c>
      <c r="S228" s="46" t="str">
        <f t="shared" si="28"/>
        <v/>
      </c>
      <c r="T228" s="46" t="str">
        <f t="shared" si="28"/>
        <v/>
      </c>
      <c r="U228" s="46" t="str">
        <f t="shared" si="28"/>
        <v/>
      </c>
      <c r="V228" s="46" t="str">
        <f t="shared" si="28"/>
        <v/>
      </c>
    </row>
    <row r="229" spans="1:22" x14ac:dyDescent="0.2">
      <c r="A229" s="1">
        <v>123</v>
      </c>
      <c r="B229" s="1" t="s">
        <v>39</v>
      </c>
      <c r="C229" s="8">
        <v>4</v>
      </c>
      <c r="D229" s="29">
        <f>SUMIFS('2013Figures'!$J:$J,'2013Figures'!$C:$C,$A229,'2013Figures'!$H:$H,$B229,'2013Figures'!$I:$I,$C229,'2013Figures'!$E:$E,$B$1)</f>
        <v>0</v>
      </c>
      <c r="E229" s="9">
        <f>SUMIFS('2013Figures'!$J:$J,'2013Figures'!$C:$C,$A229,'2013Figures'!$H:$H,$B229,'2013Figures'!$I:$I,$C229,'2013Figures'!$B:$B,"BrokerToCy",'2013Figures'!$G:$G,"E1",'2013Figures'!$E:$E,$B$1)</f>
        <v>0</v>
      </c>
      <c r="F229" s="9">
        <f>SUMIFS('2013Figures'!$J:$J,'2013Figures'!$C:$C,$A229,'2013Figures'!$H:$H,$B229,'2013Figures'!$I:$I,$C229,'2013Figures'!$B:$B,"BrokerToCy",'2013Figures'!$G:$G,"P1",'2013Figures'!$E:$E,$B$1)</f>
        <v>0</v>
      </c>
      <c r="G229" s="9">
        <f>SUMIFS('2013Figures'!$J:$J,'2013Figures'!$C:$C,$A229,'2013Figures'!$H:$H,$B229,'2013Figures'!$I:$I,$C229,'2013Figures'!$B:$B,"CyToBroker",'2013Figures'!$G:$G,"E1",'2013Figures'!$E:$E,$B$1)</f>
        <v>0</v>
      </c>
      <c r="H229" s="9">
        <f>SUMIFS('2013Figures'!$J:$J,'2013Figures'!$C:$C,$A229,'2013Figures'!$H:$H,$B229,'2013Figures'!$I:$I,$C229,'2013Figures'!$B:$B,"CyToBroker",'2013Figures'!$G:$G,"P1",'2013Figures'!$E:$E,$B$1)</f>
        <v>0</v>
      </c>
      <c r="I229" s="30"/>
      <c r="J229" s="31">
        <v>201301</v>
      </c>
      <c r="K229" s="30"/>
      <c r="L229" s="42">
        <f>SUMIFS('2012Figures'!$J:$J,'2012Figures'!$C:$C,$A229,'2012Figures'!$H:$H,$B229,'2012Figures'!$I:$I,$C229,'2012Figures'!$E:$E,$B$1)</f>
        <v>0</v>
      </c>
      <c r="M229" s="52">
        <f>SUMIFS('2012Figures'!$J:$J,'2012Figures'!$C:$C,$A229,'2012Figures'!$H:$H,$B229,'2012Figures'!$I:$I,$C229,'2012Figures'!$B:$B,"BrokerToCy",'2012Figures'!$G:$G,"E1",'2012Figures'!$E:$E,$B$1)</f>
        <v>0</v>
      </c>
      <c r="N229" s="52">
        <f>SUMIFS('2012Figures'!$J:$J,'2012Figures'!$C:$C,$A229,'2012Figures'!$H:$H,$B229,'2012Figures'!$I:$I,$C229,'2012Figures'!$B:$B,"BrokerToCy",'2012Figures'!$G:$G,"P1",'2012Figures'!$E:$E,$B$1)</f>
        <v>0</v>
      </c>
      <c r="O229" s="52">
        <f>SUMIFS('2012Figures'!$J:$J,'2012Figures'!$C:$C,$A229,'2012Figures'!$H:$H,$B229,'2012Figures'!$I:$I,$C229,'2012Figures'!$B:$B,"CyToBroker",'2012Figures'!$G:$G,"E1",'2012Figures'!$E:$E,$B$1)</f>
        <v>0</v>
      </c>
      <c r="P229" s="52">
        <f>SUMIFS('2012Figures'!$J:$J,'2012Figures'!$C:$C,$A229,'2012Figures'!$H:$H,$B229,'2012Figures'!$I:$I,$C229,'2012Figures'!$B:$B,"CyToBroker",'2012Figures'!$G:$G,"P1",'2012Figures'!$E:$E,$B$1)</f>
        <v>0</v>
      </c>
      <c r="Q229" s="30"/>
      <c r="R229" s="46" t="str">
        <f t="shared" si="28"/>
        <v/>
      </c>
      <c r="S229" s="46" t="str">
        <f t="shared" si="28"/>
        <v/>
      </c>
      <c r="T229" s="46" t="str">
        <f t="shared" si="28"/>
        <v/>
      </c>
      <c r="U229" s="46" t="str">
        <f t="shared" si="28"/>
        <v/>
      </c>
      <c r="V229" s="46" t="str">
        <f t="shared" si="28"/>
        <v/>
      </c>
    </row>
    <row r="230" spans="1:22" x14ac:dyDescent="0.2">
      <c r="A230" s="1">
        <v>123</v>
      </c>
      <c r="B230" s="1" t="s">
        <v>39</v>
      </c>
      <c r="C230" s="8">
        <v>3</v>
      </c>
      <c r="D230" s="29">
        <f>SUMIFS('2013Figures'!$J:$J,'2013Figures'!$C:$C,$A230,'2013Figures'!$H:$H,$B230,'2013Figures'!$I:$I,$C230,'2013Figures'!$E:$E,$B$1)</f>
        <v>0</v>
      </c>
      <c r="E230" s="9">
        <f>SUMIFS('2013Figures'!$J:$J,'2013Figures'!$C:$C,$A230,'2013Figures'!$H:$H,$B230,'2013Figures'!$I:$I,$C230,'2013Figures'!$B:$B,"BrokerToCy",'2013Figures'!$G:$G,"E1",'2013Figures'!$E:$E,$B$1)</f>
        <v>0</v>
      </c>
      <c r="F230" s="9">
        <f>SUMIFS('2013Figures'!$J:$J,'2013Figures'!$C:$C,$A230,'2013Figures'!$H:$H,$B230,'2013Figures'!$I:$I,$C230,'2013Figures'!$B:$B,"BrokerToCy",'2013Figures'!$G:$G,"P1",'2013Figures'!$E:$E,$B$1)</f>
        <v>0</v>
      </c>
      <c r="G230" s="9">
        <f>SUMIFS('2013Figures'!$J:$J,'2013Figures'!$C:$C,$A230,'2013Figures'!$H:$H,$B230,'2013Figures'!$I:$I,$C230,'2013Figures'!$B:$B,"CyToBroker",'2013Figures'!$G:$G,"E1",'2013Figures'!$E:$E,$B$1)</f>
        <v>0</v>
      </c>
      <c r="H230" s="9">
        <f>SUMIFS('2013Figures'!$J:$J,'2013Figures'!$C:$C,$A230,'2013Figures'!$H:$H,$B230,'2013Figures'!$I:$I,$C230,'2013Figures'!$B:$B,"CyToBroker",'2013Figures'!$G:$G,"P1",'2013Figures'!$E:$E,$B$1)</f>
        <v>0</v>
      </c>
      <c r="J230" s="8">
        <v>201201</v>
      </c>
      <c r="L230" s="42">
        <f>SUMIFS('2012Figures'!$J:$J,'2012Figures'!$C:$C,$A230,'2012Figures'!$H:$H,$B230,'2012Figures'!$I:$I,$C230,'2012Figures'!$E:$E,$B$1)</f>
        <v>0</v>
      </c>
      <c r="M230" s="52">
        <f>SUMIFS('2012Figures'!$J:$J,'2012Figures'!$C:$C,$A230,'2012Figures'!$H:$H,$B230,'2012Figures'!$I:$I,$C230,'2012Figures'!$B:$B,"BrokerToCy",'2012Figures'!$G:$G,"E1",'2012Figures'!$E:$E,$B$1)</f>
        <v>0</v>
      </c>
      <c r="N230" s="52">
        <f>SUMIFS('2012Figures'!$J:$J,'2012Figures'!$C:$C,$A230,'2012Figures'!$H:$H,$B230,'2012Figures'!$I:$I,$C230,'2012Figures'!$B:$B,"BrokerToCy",'2012Figures'!$G:$G,"P1",'2012Figures'!$E:$E,$B$1)</f>
        <v>0</v>
      </c>
      <c r="O230" s="52">
        <f>SUMIFS('2012Figures'!$J:$J,'2012Figures'!$C:$C,$A230,'2012Figures'!$H:$H,$B230,'2012Figures'!$I:$I,$C230,'2012Figures'!$B:$B,"CyToBroker",'2012Figures'!$G:$G,"E1",'2012Figures'!$E:$E,$B$1)</f>
        <v>0</v>
      </c>
      <c r="P230" s="52">
        <f>SUMIFS('2012Figures'!$J:$J,'2012Figures'!$C:$C,$A230,'2012Figures'!$H:$H,$B230,'2012Figures'!$I:$I,$C230,'2012Figures'!$B:$B,"CyToBroker",'2012Figures'!$G:$G,"P1",'2012Figures'!$E:$E,$B$1)</f>
        <v>0</v>
      </c>
      <c r="R230" s="46" t="str">
        <f t="shared" si="28"/>
        <v/>
      </c>
      <c r="S230" s="46" t="str">
        <f t="shared" si="28"/>
        <v/>
      </c>
      <c r="T230" s="46" t="str">
        <f t="shared" si="28"/>
        <v/>
      </c>
      <c r="U230" s="46" t="str">
        <f t="shared" si="28"/>
        <v/>
      </c>
      <c r="V230" s="46" t="str">
        <f t="shared" si="28"/>
        <v/>
      </c>
    </row>
    <row r="231" spans="1:22" x14ac:dyDescent="0.2">
      <c r="A231" s="1">
        <v>123</v>
      </c>
      <c r="B231" s="1" t="s">
        <v>39</v>
      </c>
      <c r="C231" s="8">
        <v>2</v>
      </c>
      <c r="D231" s="29">
        <f>SUMIFS('2013Figures'!$J:$J,'2013Figures'!$C:$C,$A231,'2013Figures'!$H:$H,$B231,'2013Figures'!$I:$I,$C231,'2013Figures'!$E:$E,$B$1)</f>
        <v>0</v>
      </c>
      <c r="E231" s="9">
        <f>SUMIFS('2013Figures'!$J:$J,'2013Figures'!$C:$C,$A231,'2013Figures'!$H:$H,$B231,'2013Figures'!$I:$I,$C231,'2013Figures'!$B:$B,"BrokerToCy",'2013Figures'!$G:$G,"E1",'2013Figures'!$E:$E,$B$1)</f>
        <v>0</v>
      </c>
      <c r="F231" s="9">
        <f>SUMIFS('2013Figures'!$J:$J,'2013Figures'!$C:$C,$A231,'2013Figures'!$H:$H,$B231,'2013Figures'!$I:$I,$C231,'2013Figures'!$B:$B,"BrokerToCy",'2013Figures'!$G:$G,"P1",'2013Figures'!$E:$E,$B$1)</f>
        <v>0</v>
      </c>
      <c r="G231" s="9">
        <f>SUMIFS('2013Figures'!$J:$J,'2013Figures'!$C:$C,$A231,'2013Figures'!$H:$H,$B231,'2013Figures'!$I:$I,$C231,'2013Figures'!$B:$B,"CyToBroker",'2013Figures'!$G:$G,"E1",'2013Figures'!$E:$E,$B$1)</f>
        <v>0</v>
      </c>
      <c r="H231" s="9">
        <f>SUMIFS('2013Figures'!$J:$J,'2013Figures'!$C:$C,$A231,'2013Figures'!$H:$H,$B231,'2013Figures'!$I:$I,$C231,'2013Figures'!$B:$B,"CyToBroker",'2013Figures'!$G:$G,"P1",'2013Figures'!$E:$E,$B$1)</f>
        <v>0</v>
      </c>
      <c r="J231" s="8">
        <v>201101</v>
      </c>
      <c r="L231" s="42">
        <f>SUMIFS('2012Figures'!$J:$J,'2012Figures'!$C:$C,$A231,'2012Figures'!$H:$H,$B231,'2012Figures'!$I:$I,$C231,'2012Figures'!$E:$E,$B$1)</f>
        <v>0</v>
      </c>
      <c r="M231" s="52">
        <f>SUMIFS('2012Figures'!$J:$J,'2012Figures'!$C:$C,$A231,'2012Figures'!$H:$H,$B231,'2012Figures'!$I:$I,$C231,'2012Figures'!$B:$B,"BrokerToCy",'2012Figures'!$G:$G,"E1",'2012Figures'!$E:$E,$B$1)</f>
        <v>0</v>
      </c>
      <c r="N231" s="52">
        <f>SUMIFS('2012Figures'!$J:$J,'2012Figures'!$C:$C,$A231,'2012Figures'!$H:$H,$B231,'2012Figures'!$I:$I,$C231,'2012Figures'!$B:$B,"BrokerToCy",'2012Figures'!$G:$G,"P1",'2012Figures'!$E:$E,$B$1)</f>
        <v>0</v>
      </c>
      <c r="O231" s="52">
        <f>SUMIFS('2012Figures'!$J:$J,'2012Figures'!$C:$C,$A231,'2012Figures'!$H:$H,$B231,'2012Figures'!$I:$I,$C231,'2012Figures'!$B:$B,"CyToBroker",'2012Figures'!$G:$G,"E1",'2012Figures'!$E:$E,$B$1)</f>
        <v>0</v>
      </c>
      <c r="P231" s="52">
        <f>SUMIFS('2012Figures'!$J:$J,'2012Figures'!$C:$C,$A231,'2012Figures'!$H:$H,$B231,'2012Figures'!$I:$I,$C231,'2012Figures'!$B:$B,"CyToBroker",'2012Figures'!$G:$G,"P1",'2012Figures'!$E:$E,$B$1)</f>
        <v>0</v>
      </c>
      <c r="R231" s="46" t="str">
        <f t="shared" si="28"/>
        <v/>
      </c>
      <c r="S231" s="46" t="str">
        <f t="shared" si="28"/>
        <v/>
      </c>
      <c r="T231" s="46" t="str">
        <f t="shared" si="28"/>
        <v/>
      </c>
      <c r="U231" s="46" t="str">
        <f t="shared" si="28"/>
        <v/>
      </c>
      <c r="V231" s="46" t="str">
        <f t="shared" si="28"/>
        <v/>
      </c>
    </row>
    <row r="232" spans="1:22" x14ac:dyDescent="0.2">
      <c r="A232" s="1">
        <v>123</v>
      </c>
      <c r="B232" s="1" t="s">
        <v>39</v>
      </c>
      <c r="C232" s="8">
        <v>1</v>
      </c>
      <c r="D232" s="29">
        <f>SUMIFS('2013Figures'!$J:$J,'2013Figures'!$C:$C,$A232,'2013Figures'!$H:$H,$B232,'2013Figures'!$I:$I,$C232,'2013Figures'!$E:$E,$B$1)</f>
        <v>0</v>
      </c>
      <c r="E232" s="9">
        <f>SUMIFS('2013Figures'!$J:$J,'2013Figures'!$C:$C,$A232,'2013Figures'!$H:$H,$B232,'2013Figures'!$I:$I,$C232,'2013Figures'!$B:$B,"BrokerToCy",'2013Figures'!$G:$G,"E1",'2013Figures'!$E:$E,$B$1)</f>
        <v>0</v>
      </c>
      <c r="F232" s="9">
        <f>SUMIFS('2013Figures'!$J:$J,'2013Figures'!$C:$C,$A232,'2013Figures'!$H:$H,$B232,'2013Figures'!$I:$I,$C232,'2013Figures'!$B:$B,"BrokerToCy",'2013Figures'!$G:$G,"P1",'2013Figures'!$E:$E,$B$1)</f>
        <v>0</v>
      </c>
      <c r="G232" s="9">
        <f>SUMIFS('2013Figures'!$J:$J,'2013Figures'!$C:$C,$A232,'2013Figures'!$H:$H,$B232,'2013Figures'!$I:$I,$C232,'2013Figures'!$B:$B,"CyToBroker",'2013Figures'!$G:$G,"E1",'2013Figures'!$E:$E,$B$1)</f>
        <v>0</v>
      </c>
      <c r="H232" s="9">
        <f>SUMIFS('2013Figures'!$J:$J,'2013Figures'!$C:$C,$A232,'2013Figures'!$H:$H,$B232,'2013Figures'!$I:$I,$C232,'2013Figures'!$B:$B,"CyToBroker",'2013Figures'!$G:$G,"P1",'2013Figures'!$E:$E,$B$1)</f>
        <v>0</v>
      </c>
      <c r="J232" s="8">
        <v>201001</v>
      </c>
      <c r="L232" s="42">
        <f>SUMIFS('2012Figures'!$J:$J,'2012Figures'!$C:$C,$A232,'2012Figures'!$H:$H,$B232,'2012Figures'!$I:$I,$C232,'2012Figures'!$E:$E,$B$1)</f>
        <v>0</v>
      </c>
      <c r="M232" s="52">
        <f>SUMIFS('2012Figures'!$J:$J,'2012Figures'!$C:$C,$A232,'2012Figures'!$H:$H,$B232,'2012Figures'!$I:$I,$C232,'2012Figures'!$B:$B,"BrokerToCy",'2012Figures'!$G:$G,"E1",'2012Figures'!$E:$E,$B$1)</f>
        <v>0</v>
      </c>
      <c r="N232" s="52">
        <f>SUMIFS('2012Figures'!$J:$J,'2012Figures'!$C:$C,$A232,'2012Figures'!$H:$H,$B232,'2012Figures'!$I:$I,$C232,'2012Figures'!$B:$B,"BrokerToCy",'2012Figures'!$G:$G,"P1",'2012Figures'!$E:$E,$B$1)</f>
        <v>0</v>
      </c>
      <c r="O232" s="52">
        <f>SUMIFS('2012Figures'!$J:$J,'2012Figures'!$C:$C,$A232,'2012Figures'!$H:$H,$B232,'2012Figures'!$I:$I,$C232,'2012Figures'!$B:$B,"CyToBroker",'2012Figures'!$G:$G,"E1",'2012Figures'!$E:$E,$B$1)</f>
        <v>0</v>
      </c>
      <c r="P232" s="52">
        <f>SUMIFS('2012Figures'!$J:$J,'2012Figures'!$C:$C,$A232,'2012Figures'!$H:$H,$B232,'2012Figures'!$I:$I,$C232,'2012Figures'!$B:$B,"CyToBroker",'2012Figures'!$G:$G,"P1",'2012Figures'!$E:$E,$B$1)</f>
        <v>0</v>
      </c>
      <c r="R232" s="46" t="str">
        <f t="shared" si="28"/>
        <v/>
      </c>
      <c r="S232" s="46" t="str">
        <f t="shared" si="28"/>
        <v/>
      </c>
      <c r="T232" s="46" t="str">
        <f t="shared" si="28"/>
        <v/>
      </c>
      <c r="U232" s="46" t="str">
        <f t="shared" si="28"/>
        <v/>
      </c>
      <c r="V232" s="46" t="str">
        <f t="shared" si="28"/>
        <v/>
      </c>
    </row>
    <row r="233" spans="1:22" x14ac:dyDescent="0.2">
      <c r="A233" s="1">
        <v>123</v>
      </c>
      <c r="B233" s="1" t="s">
        <v>39</v>
      </c>
      <c r="D233" s="29">
        <f>SUMIFS('2013Figures'!$J:$J,'2013Figures'!$C:$C,$A233,'2013Figures'!$I:$I,"",'2013Figures'!$E:$E,$B$1)</f>
        <v>0</v>
      </c>
      <c r="E233" s="9">
        <f>SUMIFS('2013Figures'!$J:$J,'2013Figures'!$C:$C,$A233,'2013Figures'!$I:$I,"",'2013Figures'!$B:$B,"BrokerToCy",'2013Figures'!$G:$G,"E1",'2013Figures'!$E:$E,$B$1)</f>
        <v>0</v>
      </c>
      <c r="F233" s="9">
        <f>SUMIFS('2013Figures'!$J:$J,'2013Figures'!$C:$C,$A233,'2013Figures'!$I:$I,"",'2013Figures'!$B:$B,"BrokerToCy",'2013Figures'!$G:$G,"P1",'2013Figures'!$E:$E,$B$1)</f>
        <v>0</v>
      </c>
      <c r="G233" s="9">
        <f>SUMIFS('2013Figures'!$J:$J,'2013Figures'!$C:$C,$A233,'2013Figures'!$I:$I,"",'2013Figures'!$B:$B,"CyToBroker",'2013Figures'!$G:$G,"E1",'2013Figures'!$E:$E,$B$1)</f>
        <v>0</v>
      </c>
      <c r="H233" s="9">
        <f>SUMIFS('2013Figures'!$J:$J,'2013Figures'!$C:$C,$A233,'2013Figures'!$I:$I,"",'2013Figures'!$B:$B,"CyToBroker",'2013Figures'!$G:$G,"P1",'2013Figures'!$E:$E,$B$1)</f>
        <v>0</v>
      </c>
      <c r="J233" s="8" t="s">
        <v>131</v>
      </c>
      <c r="L233" s="42">
        <f>SUMIFS('2012Figures'!$J:$J,'2012Figures'!$C:$C,$A233,'2012Figures'!$I:$I,"",'2012Figures'!$E:$E,$B$1)</f>
        <v>0</v>
      </c>
      <c r="M233" s="52">
        <f>SUMIFS('2012Figures'!$J:$J,'2012Figures'!$C:$C,$A233,'2012Figures'!$I:$I,"",'2012Figures'!$B:$B,"BrokerToCy",'2012Figures'!$G:$G,"E1",'2012Figures'!$E:$E,$B$1)</f>
        <v>0</v>
      </c>
      <c r="N233" s="52">
        <f>SUMIFS('2012Figures'!$J:$J,'2012Figures'!$C:$C,$A233,'2012Figures'!$I:$I,"",'2012Figures'!$B:$B,"BrokerToCy",'2012Figures'!$G:$G,"P1",'2012Figures'!$E:$E,$B$1)</f>
        <v>0</v>
      </c>
      <c r="O233" s="52">
        <f>SUMIFS('2012Figures'!$J:$J,'2012Figures'!$C:$C,$A233,'2012Figures'!$I:$I,"",'2012Figures'!$B:$B,"CyToBroker",'2012Figures'!$G:$G,"E1",'2012Figures'!$E:$E,$B$1)</f>
        <v>0</v>
      </c>
      <c r="P233" s="52">
        <f>SUMIFS('2012Figures'!$J:$J,'2012Figures'!$C:$C,$A233,'2012Figures'!$I:$I,"",'2012Figures'!$B:$B,"CyToBroker",'2012Figures'!$G:$G,"P1",'2012Figures'!$E:$E,$B$1)</f>
        <v>0</v>
      </c>
      <c r="R233" s="46" t="str">
        <f t="shared" si="28"/>
        <v/>
      </c>
      <c r="S233" s="46" t="str">
        <f t="shared" si="28"/>
        <v/>
      </c>
      <c r="T233" s="46" t="str">
        <f t="shared" si="28"/>
        <v/>
      </c>
      <c r="U233" s="46" t="str">
        <f t="shared" si="28"/>
        <v/>
      </c>
      <c r="V233" s="46" t="str">
        <f t="shared" si="28"/>
        <v/>
      </c>
    </row>
    <row r="234" spans="1:22" x14ac:dyDescent="0.2">
      <c r="A234" s="21"/>
      <c r="B234" s="21" t="s">
        <v>92</v>
      </c>
      <c r="C234" s="22"/>
      <c r="D234" s="23">
        <f>SUM(E234:H234)</f>
        <v>0</v>
      </c>
      <c r="E234" s="23">
        <f>SUM(E227:E233)</f>
        <v>0</v>
      </c>
      <c r="F234" s="23">
        <f>SUM(F227:F233)</f>
        <v>0</v>
      </c>
      <c r="G234" s="23">
        <f>SUM(G227:G233)</f>
        <v>0</v>
      </c>
      <c r="H234" s="23">
        <f>SUM(H227:H233)</f>
        <v>0</v>
      </c>
      <c r="I234" s="21"/>
      <c r="J234" s="22"/>
      <c r="K234" s="21"/>
      <c r="L234" s="43">
        <f>SUM(M234:P234)</f>
        <v>0</v>
      </c>
      <c r="M234" s="43">
        <f>SUM(M227:M233)</f>
        <v>0</v>
      </c>
      <c r="N234" s="43">
        <f>SUM(N227:N233)</f>
        <v>0</v>
      </c>
      <c r="O234" s="43">
        <f>SUM(O227:O233)</f>
        <v>0</v>
      </c>
      <c r="P234" s="43">
        <f>SUM(P227:P233)</f>
        <v>0</v>
      </c>
      <c r="Q234" s="21"/>
      <c r="R234" s="21"/>
      <c r="S234" s="21"/>
      <c r="T234" s="21"/>
      <c r="U234" s="21"/>
      <c r="V234" s="21"/>
    </row>
    <row r="235" spans="1:22" x14ac:dyDescent="0.2">
      <c r="A235" s="28">
        <v>124</v>
      </c>
      <c r="B235" s="28" t="s">
        <v>112</v>
      </c>
      <c r="C235" s="17" t="s">
        <v>88</v>
      </c>
      <c r="D235" s="18">
        <f>SUMIFS('2013Figures'!$J:$J,'2013Figures'!$C:$C,$A235,'2013Figures'!$E:$E,$B$1)</f>
        <v>0</v>
      </c>
      <c r="E235" s="18">
        <f>SUMIFS('2013Figures'!$J:$J,'2013Figures'!$C:$C,$A235,'2013Figures'!$B:$B,"BrokerToCy",'2013Figures'!$G:$G,"E1",'2013Figures'!$E:$E,$B$1)</f>
        <v>0</v>
      </c>
      <c r="F235" s="18">
        <f>SUMIFS('2013Figures'!$J:$J,'2013Figures'!$C:$C,$A235,'2013Figures'!$B:$B,"BrokerToCy",'2013Figures'!$G:$G,"P1",'2013Figures'!$E:$E,$B$1)</f>
        <v>0</v>
      </c>
      <c r="G235" s="18">
        <f>SUMIFS('2013Figures'!$J:$J,'2013Figures'!$C:$C,$A235,'2013Figures'!$B:$B,"CyToBroker",'2013Figures'!$G:$G,"E1",'2013Figures'!$E:$E,$B$1)</f>
        <v>0</v>
      </c>
      <c r="H235" s="18">
        <f>SUMIFS('2013Figures'!$J:$J,'2013Figures'!$C:$C,$A235,'2013Figures'!$B:$B,"CyToBroker",'2013Figures'!$G:$G,"P1",'2013Figures'!$E:$E,$B$1)</f>
        <v>0</v>
      </c>
      <c r="I235" s="28"/>
      <c r="J235" s="17"/>
      <c r="K235" s="28"/>
      <c r="L235" s="50">
        <f>SUMIFS('2012Figures'!$J:$J,'2012Figures'!$C:$C,$A235,'2012Figures'!$E:$E,$B$1)</f>
        <v>0</v>
      </c>
      <c r="M235" s="50">
        <f>SUMIFS('2012Figures'!$J:$J,'2012Figures'!$C:$C,$A235,'2012Figures'!$B:$B,"BrokerToCy",'2012Figures'!$G:$G,"E1",'2012Figures'!$E:$E,$B$1)</f>
        <v>0</v>
      </c>
      <c r="N235" s="50">
        <f>SUMIFS('2012Figures'!$J:$J,'2012Figures'!$C:$C,$A235,'2012Figures'!$B:$B,"BrokerToCy",'2012Figures'!$G:$G,"P1",'2012Figures'!$E:$E,$B$1)</f>
        <v>0</v>
      </c>
      <c r="O235" s="50">
        <f>SUMIFS('2012Figures'!$J:$J,'2012Figures'!$C:$C,$A235,'2012Figures'!$B:$B,"CyToBroker",'2012Figures'!$G:$G,"E1",'2012Figures'!$E:$E,$B$1)</f>
        <v>0</v>
      </c>
      <c r="P235" s="50">
        <f>SUMIFS('2012Figures'!$J:$J,'2012Figures'!$C:$C,$A235,'2012Figures'!$B:$B,"CyToBroker",'2012Figures'!$G:$G,"P1",'2012Figures'!$E:$E,$B$1)</f>
        <v>0</v>
      </c>
      <c r="Q235" s="28"/>
      <c r="R235" s="46" t="str">
        <f t="shared" si="28"/>
        <v/>
      </c>
      <c r="S235" s="46" t="str">
        <f t="shared" si="28"/>
        <v/>
      </c>
      <c r="T235" s="46" t="str">
        <f t="shared" si="28"/>
        <v/>
      </c>
      <c r="U235" s="46" t="str">
        <f t="shared" si="28"/>
        <v/>
      </c>
      <c r="V235" s="46" t="str">
        <f t="shared" si="28"/>
        <v/>
      </c>
    </row>
    <row r="236" spans="1:22" x14ac:dyDescent="0.2">
      <c r="A236" s="1">
        <v>124</v>
      </c>
      <c r="B236" s="1" t="s">
        <v>112</v>
      </c>
      <c r="C236" s="8">
        <v>5</v>
      </c>
      <c r="D236" s="29">
        <f>SUMIFS('2013Figures'!$J:$J,'2013Figures'!$C:$C,$A236,'2013Figures'!$H:$H,$B236,'2013Figures'!$I:$I,$C236,'2013Figures'!$E:$E,$B$1)</f>
        <v>0</v>
      </c>
      <c r="E236" s="9">
        <f>SUMIFS('2013Figures'!$J:$J,'2013Figures'!$C:$C,$A236,'2013Figures'!$H:$H,$B236,'2013Figures'!$I:$I,$C236,'2013Figures'!$B:$B,"BrokerToCy",'2013Figures'!$G:$G,"E1",'2013Figures'!$E:$E,$B$1)</f>
        <v>0</v>
      </c>
      <c r="F236" s="9">
        <f>SUMIFS('2013Figures'!$J:$J,'2013Figures'!$C:$C,$A236,'2013Figures'!$H:$H,$B236,'2013Figures'!$I:$I,$C236,'2013Figures'!$B:$B,"BrokerToCy",'2013Figures'!$G:$G,"P1",'2013Figures'!$E:$E,$B$1)</f>
        <v>0</v>
      </c>
      <c r="G236" s="9">
        <f>SUMIFS('2013Figures'!$J:$J,'2013Figures'!$C:$C,$A236,'2013Figures'!$H:$H,$B236,'2013Figures'!$I:$I,$C236,'2013Figures'!$B:$B,"CyToBroker",'2013Figures'!$G:$G,"E1",'2013Figures'!$E:$E,$B$1)</f>
        <v>0</v>
      </c>
      <c r="H236" s="9">
        <f>SUMIFS('2013Figures'!$J:$J,'2013Figures'!$C:$C,$A236,'2013Figures'!$H:$H,$B236,'2013Figures'!$I:$I,$C236,'2013Figures'!$B:$B,"CyToBroker",'2013Figures'!$G:$G,"P1",'2013Figures'!$E:$E,$B$1)</f>
        <v>0</v>
      </c>
      <c r="J236" s="8">
        <v>201401</v>
      </c>
      <c r="L236" s="42">
        <f>SUMIFS('2012Figures'!$J:$J,'2012Figures'!$C:$C,$A236,'2012Figures'!$H:$H,$B236,'2012Figures'!$I:$I,$C236,'2012Figures'!$E:$E,$B$1)</f>
        <v>0</v>
      </c>
      <c r="M236" s="52">
        <f>SUMIFS('2012Figures'!$J:$J,'2012Figures'!$C:$C,$A236,'2012Figures'!$H:$H,$B236,'2012Figures'!$I:$I,$C236,'2012Figures'!$B:$B,"BrokerToCy",'2012Figures'!$G:$G,"E1",'2012Figures'!$E:$E,$B$1)</f>
        <v>0</v>
      </c>
      <c r="N236" s="52">
        <f>SUMIFS('2012Figures'!$J:$J,'2012Figures'!$C:$C,$A236,'2012Figures'!$H:$H,$B236,'2012Figures'!$I:$I,$C236,'2012Figures'!$B:$B,"BrokerToCy",'2012Figures'!$G:$G,"P1",'2012Figures'!$E:$E,$B$1)</f>
        <v>0</v>
      </c>
      <c r="O236" s="52">
        <f>SUMIFS('2012Figures'!$J:$J,'2012Figures'!$C:$C,$A236,'2012Figures'!$H:$H,$B236,'2012Figures'!$I:$I,$C236,'2012Figures'!$B:$B,"CyToBroker",'2012Figures'!$G:$G,"E1",'2012Figures'!$E:$E,$B$1)</f>
        <v>0</v>
      </c>
      <c r="P236" s="52">
        <f>SUMIFS('2012Figures'!$J:$J,'2012Figures'!$C:$C,$A236,'2012Figures'!$H:$H,$B236,'2012Figures'!$I:$I,$C236,'2012Figures'!$B:$B,"CyToBroker",'2012Figures'!$G:$G,"P1",'2012Figures'!$E:$E,$B$1)</f>
        <v>0</v>
      </c>
      <c r="R236" s="46" t="str">
        <f t="shared" si="28"/>
        <v/>
      </c>
      <c r="S236" s="46" t="str">
        <f t="shared" si="28"/>
        <v/>
      </c>
      <c r="T236" s="46" t="str">
        <f t="shared" si="28"/>
        <v/>
      </c>
      <c r="U236" s="46" t="str">
        <f t="shared" si="28"/>
        <v/>
      </c>
      <c r="V236" s="46" t="str">
        <f t="shared" si="28"/>
        <v/>
      </c>
    </row>
    <row r="237" spans="1:22" x14ac:dyDescent="0.2">
      <c r="A237" s="1">
        <v>124</v>
      </c>
      <c r="B237" s="1" t="s">
        <v>112</v>
      </c>
      <c r="C237" s="8">
        <v>4</v>
      </c>
      <c r="D237" s="29">
        <f>SUMIFS('2013Figures'!$J:$J,'2013Figures'!$C:$C,$A237,'2013Figures'!$H:$H,$B237,'2013Figures'!$I:$I,$C237,'2013Figures'!$E:$E,$B$1)</f>
        <v>0</v>
      </c>
      <c r="E237" s="9">
        <f>SUMIFS('2013Figures'!$J:$J,'2013Figures'!$C:$C,$A237,'2013Figures'!$H:$H,$B237,'2013Figures'!$I:$I,$C237,'2013Figures'!$B:$B,"BrokerToCy",'2013Figures'!$G:$G,"E1",'2013Figures'!$E:$E,$B$1)</f>
        <v>0</v>
      </c>
      <c r="F237" s="9">
        <f>SUMIFS('2013Figures'!$J:$J,'2013Figures'!$C:$C,$A237,'2013Figures'!$H:$H,$B237,'2013Figures'!$I:$I,$C237,'2013Figures'!$B:$B,"BrokerToCy",'2013Figures'!$G:$G,"P1",'2013Figures'!$E:$E,$B$1)</f>
        <v>0</v>
      </c>
      <c r="G237" s="9">
        <f>SUMIFS('2013Figures'!$J:$J,'2013Figures'!$C:$C,$A237,'2013Figures'!$H:$H,$B237,'2013Figures'!$I:$I,$C237,'2013Figures'!$B:$B,"CyToBroker",'2013Figures'!$G:$G,"E1",'2013Figures'!$E:$E,$B$1)</f>
        <v>0</v>
      </c>
      <c r="H237" s="9">
        <f>SUMIFS('2013Figures'!$J:$J,'2013Figures'!$C:$C,$A237,'2013Figures'!$H:$H,$B237,'2013Figures'!$I:$I,$C237,'2013Figures'!$B:$B,"CyToBroker",'2013Figures'!$G:$G,"P1",'2013Figures'!$E:$E,$B$1)</f>
        <v>0</v>
      </c>
      <c r="I237" s="30"/>
      <c r="J237" s="31">
        <v>201301</v>
      </c>
      <c r="K237" s="30"/>
      <c r="L237" s="42">
        <f>SUMIFS('2012Figures'!$J:$J,'2012Figures'!$C:$C,$A237,'2012Figures'!$H:$H,$B237,'2012Figures'!$I:$I,$C237,'2012Figures'!$E:$E,$B$1)</f>
        <v>0</v>
      </c>
      <c r="M237" s="52">
        <f>SUMIFS('2012Figures'!$J:$J,'2012Figures'!$C:$C,$A237,'2012Figures'!$H:$H,$B237,'2012Figures'!$I:$I,$C237,'2012Figures'!$B:$B,"BrokerToCy",'2012Figures'!$G:$G,"E1",'2012Figures'!$E:$E,$B$1)</f>
        <v>0</v>
      </c>
      <c r="N237" s="52">
        <f>SUMIFS('2012Figures'!$J:$J,'2012Figures'!$C:$C,$A237,'2012Figures'!$H:$H,$B237,'2012Figures'!$I:$I,$C237,'2012Figures'!$B:$B,"BrokerToCy",'2012Figures'!$G:$G,"P1",'2012Figures'!$E:$E,$B$1)</f>
        <v>0</v>
      </c>
      <c r="O237" s="52">
        <f>SUMIFS('2012Figures'!$J:$J,'2012Figures'!$C:$C,$A237,'2012Figures'!$H:$H,$B237,'2012Figures'!$I:$I,$C237,'2012Figures'!$B:$B,"CyToBroker",'2012Figures'!$G:$G,"E1",'2012Figures'!$E:$E,$B$1)</f>
        <v>0</v>
      </c>
      <c r="P237" s="52">
        <f>SUMIFS('2012Figures'!$J:$J,'2012Figures'!$C:$C,$A237,'2012Figures'!$H:$H,$B237,'2012Figures'!$I:$I,$C237,'2012Figures'!$B:$B,"CyToBroker",'2012Figures'!$G:$G,"P1",'2012Figures'!$E:$E,$B$1)</f>
        <v>0</v>
      </c>
      <c r="Q237" s="30"/>
      <c r="R237" s="46" t="str">
        <f t="shared" si="28"/>
        <v/>
      </c>
      <c r="S237" s="46" t="str">
        <f t="shared" si="28"/>
        <v/>
      </c>
      <c r="T237" s="46" t="str">
        <f t="shared" si="28"/>
        <v/>
      </c>
      <c r="U237" s="46" t="str">
        <f t="shared" si="28"/>
        <v/>
      </c>
      <c r="V237" s="46" t="str">
        <f t="shared" si="28"/>
        <v/>
      </c>
    </row>
    <row r="238" spans="1:22" x14ac:dyDescent="0.2">
      <c r="A238" s="1">
        <v>124</v>
      </c>
      <c r="B238" s="1" t="s">
        <v>112</v>
      </c>
      <c r="C238" s="8">
        <v>3</v>
      </c>
      <c r="D238" s="29">
        <f>SUMIFS('2013Figures'!$J:$J,'2013Figures'!$C:$C,$A238,'2013Figures'!$H:$H,$B238,'2013Figures'!$I:$I,$C238,'2013Figures'!$E:$E,$B$1)</f>
        <v>0</v>
      </c>
      <c r="E238" s="9">
        <f>SUMIFS('2013Figures'!$J:$J,'2013Figures'!$C:$C,$A238,'2013Figures'!$H:$H,$B238,'2013Figures'!$I:$I,$C238,'2013Figures'!$B:$B,"BrokerToCy",'2013Figures'!$G:$G,"E1",'2013Figures'!$E:$E,$B$1)</f>
        <v>0</v>
      </c>
      <c r="F238" s="9">
        <f>SUMIFS('2013Figures'!$J:$J,'2013Figures'!$C:$C,$A238,'2013Figures'!$H:$H,$B238,'2013Figures'!$I:$I,$C238,'2013Figures'!$B:$B,"BrokerToCy",'2013Figures'!$G:$G,"P1",'2013Figures'!$E:$E,$B$1)</f>
        <v>0</v>
      </c>
      <c r="G238" s="9">
        <f>SUMIFS('2013Figures'!$J:$J,'2013Figures'!$C:$C,$A238,'2013Figures'!$H:$H,$B238,'2013Figures'!$I:$I,$C238,'2013Figures'!$B:$B,"CyToBroker",'2013Figures'!$G:$G,"E1",'2013Figures'!$E:$E,$B$1)</f>
        <v>0</v>
      </c>
      <c r="H238" s="9">
        <f>SUMIFS('2013Figures'!$J:$J,'2013Figures'!$C:$C,$A238,'2013Figures'!$H:$H,$B238,'2013Figures'!$I:$I,$C238,'2013Figures'!$B:$B,"CyToBroker",'2013Figures'!$G:$G,"P1",'2013Figures'!$E:$E,$B$1)</f>
        <v>0</v>
      </c>
      <c r="J238" s="8">
        <v>201201</v>
      </c>
      <c r="L238" s="42">
        <f>SUMIFS('2012Figures'!$J:$J,'2012Figures'!$C:$C,$A238,'2012Figures'!$H:$H,$B238,'2012Figures'!$I:$I,$C238,'2012Figures'!$E:$E,$B$1)</f>
        <v>0</v>
      </c>
      <c r="M238" s="52">
        <f>SUMIFS('2012Figures'!$J:$J,'2012Figures'!$C:$C,$A238,'2012Figures'!$H:$H,$B238,'2012Figures'!$I:$I,$C238,'2012Figures'!$B:$B,"BrokerToCy",'2012Figures'!$G:$G,"E1",'2012Figures'!$E:$E,$B$1)</f>
        <v>0</v>
      </c>
      <c r="N238" s="52">
        <f>SUMIFS('2012Figures'!$J:$J,'2012Figures'!$C:$C,$A238,'2012Figures'!$H:$H,$B238,'2012Figures'!$I:$I,$C238,'2012Figures'!$B:$B,"BrokerToCy",'2012Figures'!$G:$G,"P1",'2012Figures'!$E:$E,$B$1)</f>
        <v>0</v>
      </c>
      <c r="O238" s="52">
        <f>SUMIFS('2012Figures'!$J:$J,'2012Figures'!$C:$C,$A238,'2012Figures'!$H:$H,$B238,'2012Figures'!$I:$I,$C238,'2012Figures'!$B:$B,"CyToBroker",'2012Figures'!$G:$G,"E1",'2012Figures'!$E:$E,$B$1)</f>
        <v>0</v>
      </c>
      <c r="P238" s="52">
        <f>SUMIFS('2012Figures'!$J:$J,'2012Figures'!$C:$C,$A238,'2012Figures'!$H:$H,$B238,'2012Figures'!$I:$I,$C238,'2012Figures'!$B:$B,"CyToBroker",'2012Figures'!$G:$G,"P1",'2012Figures'!$E:$E,$B$1)</f>
        <v>0</v>
      </c>
      <c r="R238" s="46" t="str">
        <f t="shared" si="28"/>
        <v/>
      </c>
      <c r="S238" s="46" t="str">
        <f t="shared" si="28"/>
        <v/>
      </c>
      <c r="T238" s="46" t="str">
        <f t="shared" si="28"/>
        <v/>
      </c>
      <c r="U238" s="46" t="str">
        <f t="shared" si="28"/>
        <v/>
      </c>
      <c r="V238" s="46" t="str">
        <f t="shared" si="28"/>
        <v/>
      </c>
    </row>
    <row r="239" spans="1:22" x14ac:dyDescent="0.2">
      <c r="A239" s="1">
        <v>124</v>
      </c>
      <c r="B239" s="1" t="s">
        <v>112</v>
      </c>
      <c r="C239" s="8">
        <v>2</v>
      </c>
      <c r="D239" s="29">
        <f>SUMIFS('2013Figures'!$J:$J,'2013Figures'!$C:$C,$A239,'2013Figures'!$H:$H,$B239,'2013Figures'!$I:$I,$C239,'2013Figures'!$E:$E,$B$1)</f>
        <v>0</v>
      </c>
      <c r="E239" s="9">
        <f>SUMIFS('2013Figures'!$J:$J,'2013Figures'!$C:$C,$A239,'2013Figures'!$H:$H,$B239,'2013Figures'!$I:$I,$C239,'2013Figures'!$B:$B,"BrokerToCy",'2013Figures'!$G:$G,"E1",'2013Figures'!$E:$E,$B$1)</f>
        <v>0</v>
      </c>
      <c r="F239" s="9">
        <f>SUMIFS('2013Figures'!$J:$J,'2013Figures'!$C:$C,$A239,'2013Figures'!$H:$H,$B239,'2013Figures'!$I:$I,$C239,'2013Figures'!$B:$B,"BrokerToCy",'2013Figures'!$G:$G,"P1",'2013Figures'!$E:$E,$B$1)</f>
        <v>0</v>
      </c>
      <c r="G239" s="9">
        <f>SUMIFS('2013Figures'!$J:$J,'2013Figures'!$C:$C,$A239,'2013Figures'!$H:$H,$B239,'2013Figures'!$I:$I,$C239,'2013Figures'!$B:$B,"CyToBroker",'2013Figures'!$G:$G,"E1",'2013Figures'!$E:$E,$B$1)</f>
        <v>0</v>
      </c>
      <c r="H239" s="9">
        <f>SUMIFS('2013Figures'!$J:$J,'2013Figures'!$C:$C,$A239,'2013Figures'!$H:$H,$B239,'2013Figures'!$I:$I,$C239,'2013Figures'!$B:$B,"CyToBroker",'2013Figures'!$G:$G,"P1",'2013Figures'!$E:$E,$B$1)</f>
        <v>0</v>
      </c>
      <c r="J239" s="8">
        <v>201101</v>
      </c>
      <c r="L239" s="42">
        <f>SUMIFS('2012Figures'!$J:$J,'2012Figures'!$C:$C,$A239,'2012Figures'!$H:$H,$B239,'2012Figures'!$I:$I,$C239,'2012Figures'!$E:$E,$B$1)</f>
        <v>0</v>
      </c>
      <c r="M239" s="52">
        <f>SUMIFS('2012Figures'!$J:$J,'2012Figures'!$C:$C,$A239,'2012Figures'!$H:$H,$B239,'2012Figures'!$I:$I,$C239,'2012Figures'!$B:$B,"BrokerToCy",'2012Figures'!$G:$G,"E1",'2012Figures'!$E:$E,$B$1)</f>
        <v>0</v>
      </c>
      <c r="N239" s="52">
        <f>SUMIFS('2012Figures'!$J:$J,'2012Figures'!$C:$C,$A239,'2012Figures'!$H:$H,$B239,'2012Figures'!$I:$I,$C239,'2012Figures'!$B:$B,"BrokerToCy",'2012Figures'!$G:$G,"P1",'2012Figures'!$E:$E,$B$1)</f>
        <v>0</v>
      </c>
      <c r="O239" s="52">
        <f>SUMIFS('2012Figures'!$J:$J,'2012Figures'!$C:$C,$A239,'2012Figures'!$H:$H,$B239,'2012Figures'!$I:$I,$C239,'2012Figures'!$B:$B,"CyToBroker",'2012Figures'!$G:$G,"E1",'2012Figures'!$E:$E,$B$1)</f>
        <v>0</v>
      </c>
      <c r="P239" s="52">
        <f>SUMIFS('2012Figures'!$J:$J,'2012Figures'!$C:$C,$A239,'2012Figures'!$H:$H,$B239,'2012Figures'!$I:$I,$C239,'2012Figures'!$B:$B,"CyToBroker",'2012Figures'!$G:$G,"P1",'2012Figures'!$E:$E,$B$1)</f>
        <v>0</v>
      </c>
      <c r="R239" s="46" t="str">
        <f t="shared" si="28"/>
        <v/>
      </c>
      <c r="S239" s="46" t="str">
        <f t="shared" si="28"/>
        <v/>
      </c>
      <c r="T239" s="46" t="str">
        <f t="shared" si="28"/>
        <v/>
      </c>
      <c r="U239" s="46" t="str">
        <f t="shared" si="28"/>
        <v/>
      </c>
      <c r="V239" s="46" t="str">
        <f t="shared" si="28"/>
        <v/>
      </c>
    </row>
    <row r="240" spans="1:22" x14ac:dyDescent="0.2">
      <c r="A240" s="1">
        <v>124</v>
      </c>
      <c r="B240" s="1" t="s">
        <v>112</v>
      </c>
      <c r="C240" s="8">
        <v>1</v>
      </c>
      <c r="D240" s="29">
        <f>SUMIFS('2013Figures'!$J:$J,'2013Figures'!$C:$C,$A240,'2013Figures'!$H:$H,$B240,'2013Figures'!$I:$I,$C240,'2013Figures'!$E:$E,$B$1)</f>
        <v>0</v>
      </c>
      <c r="E240" s="9">
        <f>SUMIFS('2013Figures'!$J:$J,'2013Figures'!$C:$C,$A240,'2013Figures'!$H:$H,$B240,'2013Figures'!$I:$I,$C240,'2013Figures'!$B:$B,"BrokerToCy",'2013Figures'!$G:$G,"E1",'2013Figures'!$E:$E,$B$1)</f>
        <v>0</v>
      </c>
      <c r="F240" s="9">
        <f>SUMIFS('2013Figures'!$J:$J,'2013Figures'!$C:$C,$A240,'2013Figures'!$H:$H,$B240,'2013Figures'!$I:$I,$C240,'2013Figures'!$B:$B,"BrokerToCy",'2013Figures'!$G:$G,"P1",'2013Figures'!$E:$E,$B$1)</f>
        <v>0</v>
      </c>
      <c r="G240" s="9">
        <f>SUMIFS('2013Figures'!$J:$J,'2013Figures'!$C:$C,$A240,'2013Figures'!$H:$H,$B240,'2013Figures'!$I:$I,$C240,'2013Figures'!$B:$B,"CyToBroker",'2013Figures'!$G:$G,"E1",'2013Figures'!$E:$E,$B$1)</f>
        <v>0</v>
      </c>
      <c r="H240" s="9">
        <f>SUMIFS('2013Figures'!$J:$J,'2013Figures'!$C:$C,$A240,'2013Figures'!$H:$H,$B240,'2013Figures'!$I:$I,$C240,'2013Figures'!$B:$B,"CyToBroker",'2013Figures'!$G:$G,"P1",'2013Figures'!$E:$E,$B$1)</f>
        <v>0</v>
      </c>
      <c r="J240" s="8">
        <v>201001</v>
      </c>
      <c r="L240" s="42">
        <f>SUMIFS('2012Figures'!$J:$J,'2012Figures'!$C:$C,$A240,'2012Figures'!$H:$H,$B240,'2012Figures'!$I:$I,$C240,'2012Figures'!$E:$E,$B$1)</f>
        <v>0</v>
      </c>
      <c r="M240" s="52">
        <f>SUMIFS('2012Figures'!$J:$J,'2012Figures'!$C:$C,$A240,'2012Figures'!$H:$H,$B240,'2012Figures'!$I:$I,$C240,'2012Figures'!$B:$B,"BrokerToCy",'2012Figures'!$G:$G,"E1",'2012Figures'!$E:$E,$B$1)</f>
        <v>0</v>
      </c>
      <c r="N240" s="52">
        <f>SUMIFS('2012Figures'!$J:$J,'2012Figures'!$C:$C,$A240,'2012Figures'!$H:$H,$B240,'2012Figures'!$I:$I,$C240,'2012Figures'!$B:$B,"BrokerToCy",'2012Figures'!$G:$G,"P1",'2012Figures'!$E:$E,$B$1)</f>
        <v>0</v>
      </c>
      <c r="O240" s="52">
        <f>SUMIFS('2012Figures'!$J:$J,'2012Figures'!$C:$C,$A240,'2012Figures'!$H:$H,$B240,'2012Figures'!$I:$I,$C240,'2012Figures'!$B:$B,"CyToBroker",'2012Figures'!$G:$G,"E1",'2012Figures'!$E:$E,$B$1)</f>
        <v>0</v>
      </c>
      <c r="P240" s="52">
        <f>SUMIFS('2012Figures'!$J:$J,'2012Figures'!$C:$C,$A240,'2012Figures'!$H:$H,$B240,'2012Figures'!$I:$I,$C240,'2012Figures'!$B:$B,"CyToBroker",'2012Figures'!$G:$G,"P1",'2012Figures'!$E:$E,$B$1)</f>
        <v>0</v>
      </c>
      <c r="R240" s="46" t="str">
        <f t="shared" si="28"/>
        <v/>
      </c>
      <c r="S240" s="46" t="str">
        <f t="shared" si="28"/>
        <v/>
      </c>
      <c r="T240" s="46" t="str">
        <f t="shared" si="28"/>
        <v/>
      </c>
      <c r="U240" s="46" t="str">
        <f t="shared" si="28"/>
        <v/>
      </c>
      <c r="V240" s="46" t="str">
        <f t="shared" si="28"/>
        <v/>
      </c>
    </row>
    <row r="241" spans="1:22" x14ac:dyDescent="0.2">
      <c r="A241" s="1">
        <v>124</v>
      </c>
      <c r="B241" s="1" t="s">
        <v>112</v>
      </c>
      <c r="D241" s="29">
        <f>SUMIFS('2013Figures'!$J:$J,'2013Figures'!$C:$C,$A241,'2013Figures'!$I:$I,"",'2013Figures'!$E:$E,$B$1)</f>
        <v>0</v>
      </c>
      <c r="E241" s="9">
        <f>SUMIFS('2013Figures'!$J:$J,'2013Figures'!$C:$C,$A241,'2013Figures'!$I:$I,"",'2013Figures'!$B:$B,"BrokerToCy",'2013Figures'!$G:$G,"E1",'2013Figures'!$E:$E,$B$1)</f>
        <v>0</v>
      </c>
      <c r="F241" s="9">
        <f>SUMIFS('2013Figures'!$J:$J,'2013Figures'!$C:$C,$A241,'2013Figures'!$I:$I,"",'2013Figures'!$B:$B,"BrokerToCy",'2013Figures'!$G:$G,"P1",'2013Figures'!$E:$E,$B$1)</f>
        <v>0</v>
      </c>
      <c r="G241" s="9">
        <f>SUMIFS('2013Figures'!$J:$J,'2013Figures'!$C:$C,$A241,'2013Figures'!$I:$I,"",'2013Figures'!$B:$B,"CyToBroker",'2013Figures'!$G:$G,"E1",'2013Figures'!$E:$E,$B$1)</f>
        <v>0</v>
      </c>
      <c r="H241" s="9">
        <f>SUMIFS('2013Figures'!$J:$J,'2013Figures'!$C:$C,$A241,'2013Figures'!$I:$I,"",'2013Figures'!$B:$B,"CyToBroker",'2013Figures'!$G:$G,"P1",'2013Figures'!$E:$E,$B$1)</f>
        <v>0</v>
      </c>
      <c r="J241" s="8" t="s">
        <v>131</v>
      </c>
      <c r="L241" s="42">
        <f>SUMIFS('2012Figures'!$J:$J,'2012Figures'!$C:$C,$A241,'2012Figures'!$I:$I,"",'2012Figures'!$E:$E,$B$1)</f>
        <v>0</v>
      </c>
      <c r="M241" s="52">
        <f>SUMIFS('2012Figures'!$J:$J,'2012Figures'!$C:$C,$A241,'2012Figures'!$I:$I,"",'2012Figures'!$B:$B,"BrokerToCy",'2012Figures'!$G:$G,"E1",'2012Figures'!$E:$E,$B$1)</f>
        <v>0</v>
      </c>
      <c r="N241" s="52">
        <f>SUMIFS('2012Figures'!$J:$J,'2012Figures'!$C:$C,$A241,'2012Figures'!$I:$I,"",'2012Figures'!$B:$B,"BrokerToCy",'2012Figures'!$G:$G,"P1",'2012Figures'!$E:$E,$B$1)</f>
        <v>0</v>
      </c>
      <c r="O241" s="52">
        <f>SUMIFS('2012Figures'!$J:$J,'2012Figures'!$C:$C,$A241,'2012Figures'!$I:$I,"",'2012Figures'!$B:$B,"CyToBroker",'2012Figures'!$G:$G,"E1",'2012Figures'!$E:$E,$B$1)</f>
        <v>0</v>
      </c>
      <c r="P241" s="52">
        <f>SUMIFS('2012Figures'!$J:$J,'2012Figures'!$C:$C,$A241,'2012Figures'!$I:$I,"",'2012Figures'!$B:$B,"CyToBroker",'2012Figures'!$G:$G,"P1",'2012Figures'!$E:$E,$B$1)</f>
        <v>0</v>
      </c>
      <c r="R241" s="46" t="str">
        <f t="shared" si="28"/>
        <v/>
      </c>
      <c r="S241" s="46" t="str">
        <f t="shared" si="28"/>
        <v/>
      </c>
      <c r="T241" s="46" t="str">
        <f t="shared" si="28"/>
        <v/>
      </c>
      <c r="U241" s="46" t="str">
        <f t="shared" si="28"/>
        <v/>
      </c>
      <c r="V241" s="46" t="str">
        <f t="shared" si="28"/>
        <v/>
      </c>
    </row>
    <row r="242" spans="1:22" x14ac:dyDescent="0.2">
      <c r="A242" s="21"/>
      <c r="B242" s="21" t="s">
        <v>92</v>
      </c>
      <c r="C242" s="22"/>
      <c r="D242" s="23">
        <f>SUM(E242:H242)</f>
        <v>0</v>
      </c>
      <c r="E242" s="23">
        <f>SUM(E236:E241)</f>
        <v>0</v>
      </c>
      <c r="F242" s="23">
        <f>SUM(F236:F241)</f>
        <v>0</v>
      </c>
      <c r="G242" s="23">
        <f>SUM(G236:G241)</f>
        <v>0</v>
      </c>
      <c r="H242" s="23">
        <f>SUM(H236:H241)</f>
        <v>0</v>
      </c>
      <c r="I242" s="21"/>
      <c r="J242" s="22"/>
      <c r="K242" s="21"/>
      <c r="L242" s="43">
        <f>SUM(M242:P242)</f>
        <v>0</v>
      </c>
      <c r="M242" s="43">
        <f>SUM(M236:M241)</f>
        <v>0</v>
      </c>
      <c r="N242" s="43">
        <f>SUM(N236:N241)</f>
        <v>0</v>
      </c>
      <c r="O242" s="43">
        <f>SUM(O236:O241)</f>
        <v>0</v>
      </c>
      <c r="P242" s="43">
        <f>SUM(P236:P241)</f>
        <v>0</v>
      </c>
      <c r="Q242" s="21"/>
      <c r="R242" s="21"/>
      <c r="S242" s="21"/>
      <c r="T242" s="21"/>
      <c r="U242" s="21"/>
      <c r="V242" s="21"/>
    </row>
    <row r="243" spans="1:22" x14ac:dyDescent="0.2">
      <c r="A243" s="28">
        <v>126</v>
      </c>
      <c r="B243" s="28" t="s">
        <v>113</v>
      </c>
      <c r="C243" s="17" t="s">
        <v>88</v>
      </c>
      <c r="D243" s="18">
        <f>SUMIFS('2013Figures'!$J:$J,'2013Figures'!$C:$C,$A243,'2013Figures'!$E:$E,$B$1)</f>
        <v>0</v>
      </c>
      <c r="E243" s="18">
        <f>SUMIFS('2013Figures'!$J:$J,'2013Figures'!$C:$C,$A243,'2013Figures'!$B:$B,"BrokerToCy",'2013Figures'!$G:$G,"E1",'2013Figures'!$E:$E,$B$1)</f>
        <v>0</v>
      </c>
      <c r="F243" s="18">
        <f>SUMIFS('2013Figures'!$J:$J,'2013Figures'!$C:$C,$A243,'2013Figures'!$B:$B,"BrokerToCy",'2013Figures'!$G:$G,"P1",'2013Figures'!$E:$E,$B$1)</f>
        <v>0</v>
      </c>
      <c r="G243" s="18">
        <f>SUMIFS('2013Figures'!$J:$J,'2013Figures'!$C:$C,$A243,'2013Figures'!$B:$B,"CyToBroker",'2013Figures'!$G:$G,"E1",'2013Figures'!$E:$E,$B$1)</f>
        <v>0</v>
      </c>
      <c r="H243" s="18">
        <f>SUMIFS('2013Figures'!$J:$J,'2013Figures'!$C:$C,$A243,'2013Figures'!$B:$B,"CyToBroker",'2013Figures'!$G:$G,"P1",'2013Figures'!$E:$E,$B$1)</f>
        <v>0</v>
      </c>
      <c r="I243" s="28"/>
      <c r="J243" s="17"/>
      <c r="K243" s="28"/>
      <c r="L243" s="50">
        <f>SUMIFS('2012Figures'!$J:$J,'2012Figures'!$C:$C,$A243,'2012Figures'!$E:$E,$B$1)</f>
        <v>0</v>
      </c>
      <c r="M243" s="50">
        <f>SUMIFS('2012Figures'!$J:$J,'2012Figures'!$C:$C,$A243,'2012Figures'!$B:$B,"BrokerToCy",'2012Figures'!$G:$G,"E1",'2012Figures'!$E:$E,$B$1)</f>
        <v>0</v>
      </c>
      <c r="N243" s="50">
        <f>SUMIFS('2012Figures'!$J:$J,'2012Figures'!$C:$C,$A243,'2012Figures'!$B:$B,"BrokerToCy",'2012Figures'!$G:$G,"P1",'2012Figures'!$E:$E,$B$1)</f>
        <v>0</v>
      </c>
      <c r="O243" s="50">
        <f>SUMIFS('2012Figures'!$J:$J,'2012Figures'!$C:$C,$A243,'2012Figures'!$B:$B,"CyToBroker",'2012Figures'!$G:$G,"E1",'2012Figures'!$E:$E,$B$1)</f>
        <v>0</v>
      </c>
      <c r="P243" s="50">
        <f>SUMIFS('2012Figures'!$J:$J,'2012Figures'!$C:$C,$A243,'2012Figures'!$B:$B,"CyToBroker",'2012Figures'!$G:$G,"P1",'2012Figures'!$E:$E,$B$1)</f>
        <v>0</v>
      </c>
      <c r="Q243" s="28"/>
      <c r="R243" s="46" t="str">
        <f t="shared" si="28"/>
        <v/>
      </c>
      <c r="S243" s="46" t="str">
        <f t="shared" si="28"/>
        <v/>
      </c>
      <c r="T243" s="46" t="str">
        <f t="shared" si="28"/>
        <v/>
      </c>
      <c r="U243" s="46" t="str">
        <f t="shared" si="28"/>
        <v/>
      </c>
      <c r="V243" s="46" t="str">
        <f t="shared" si="28"/>
        <v/>
      </c>
    </row>
    <row r="244" spans="1:22" x14ac:dyDescent="0.2">
      <c r="A244" s="1">
        <v>126</v>
      </c>
      <c r="B244" s="1" t="s">
        <v>113</v>
      </c>
      <c r="C244" s="8">
        <v>3</v>
      </c>
      <c r="D244" s="29">
        <f>SUMIFS('2013Figures'!$J:$J,'2013Figures'!$C:$C,$A244,'2013Figures'!$H:$H,$B244,'2013Figures'!$I:$I,$C244,'2013Figures'!$E:$E,$B$1)</f>
        <v>0</v>
      </c>
      <c r="E244" s="9">
        <f>SUMIFS('2013Figures'!$J:$J,'2013Figures'!$C:$C,$A244,'2013Figures'!$H:$H,$B244,'2013Figures'!$I:$I,$C244,'2013Figures'!$B:$B,"BrokerToCy",'2013Figures'!$G:$G,"E1",'2013Figures'!$E:$E,$B$1)</f>
        <v>0</v>
      </c>
      <c r="F244" s="9">
        <f>SUMIFS('2013Figures'!$J:$J,'2013Figures'!$C:$C,$A244,'2013Figures'!$H:$H,$B244,'2013Figures'!$I:$I,$C244,'2013Figures'!$B:$B,"BrokerToCy",'2013Figures'!$G:$G,"P1",'2013Figures'!$E:$E,$B$1)</f>
        <v>0</v>
      </c>
      <c r="G244" s="9">
        <f>SUMIFS('2013Figures'!$J:$J,'2013Figures'!$C:$C,$A244,'2013Figures'!$H:$H,$B244,'2013Figures'!$I:$I,$C244,'2013Figures'!$B:$B,"CyToBroker",'2013Figures'!$G:$G,"E1",'2013Figures'!$E:$E,$B$1)</f>
        <v>0</v>
      </c>
      <c r="H244" s="9">
        <f>SUMIFS('2013Figures'!$J:$J,'2013Figures'!$C:$C,$A244,'2013Figures'!$H:$H,$B244,'2013Figures'!$I:$I,$C244,'2013Figures'!$B:$B,"CyToBroker",'2013Figures'!$G:$G,"P1",'2013Figures'!$E:$E,$B$1)</f>
        <v>0</v>
      </c>
      <c r="J244" s="8">
        <v>201401</v>
      </c>
      <c r="L244" s="42">
        <f>SUMIFS('2012Figures'!$J:$J,'2012Figures'!$C:$C,$A244,'2012Figures'!$H:$H,$B244,'2012Figures'!$I:$I,$C244,'2012Figures'!$E:$E,$B$1)</f>
        <v>0</v>
      </c>
      <c r="M244" s="52">
        <f>SUMIFS('2012Figures'!$J:$J,'2012Figures'!$C:$C,$A244,'2012Figures'!$H:$H,$B244,'2012Figures'!$I:$I,$C244,'2012Figures'!$B:$B,"BrokerToCy",'2012Figures'!$G:$G,"E1",'2012Figures'!$E:$E,$B$1)</f>
        <v>0</v>
      </c>
      <c r="N244" s="52">
        <f>SUMIFS('2012Figures'!$J:$J,'2012Figures'!$C:$C,$A244,'2012Figures'!$H:$H,$B244,'2012Figures'!$I:$I,$C244,'2012Figures'!$B:$B,"BrokerToCy",'2012Figures'!$G:$G,"P1",'2012Figures'!$E:$E,$B$1)</f>
        <v>0</v>
      </c>
      <c r="O244" s="52">
        <f>SUMIFS('2012Figures'!$J:$J,'2012Figures'!$C:$C,$A244,'2012Figures'!$H:$H,$B244,'2012Figures'!$I:$I,$C244,'2012Figures'!$B:$B,"CyToBroker",'2012Figures'!$G:$G,"E1",'2012Figures'!$E:$E,$B$1)</f>
        <v>0</v>
      </c>
      <c r="P244" s="52">
        <f>SUMIFS('2012Figures'!$J:$J,'2012Figures'!$C:$C,$A244,'2012Figures'!$H:$H,$B244,'2012Figures'!$I:$I,$C244,'2012Figures'!$B:$B,"CyToBroker",'2012Figures'!$G:$G,"P1",'2012Figures'!$E:$E,$B$1)</f>
        <v>0</v>
      </c>
      <c r="R244" s="46" t="str">
        <f t="shared" si="28"/>
        <v/>
      </c>
      <c r="S244" s="46" t="str">
        <f t="shared" si="28"/>
        <v/>
      </c>
      <c r="T244" s="46" t="str">
        <f t="shared" si="28"/>
        <v/>
      </c>
      <c r="U244" s="46" t="str">
        <f t="shared" si="28"/>
        <v/>
      </c>
      <c r="V244" s="46" t="str">
        <f t="shared" si="28"/>
        <v/>
      </c>
    </row>
    <row r="245" spans="1:22" x14ac:dyDescent="0.2">
      <c r="A245" s="1">
        <v>126</v>
      </c>
      <c r="B245" s="1" t="s">
        <v>113</v>
      </c>
      <c r="C245" s="8">
        <v>2</v>
      </c>
      <c r="D245" s="29">
        <f>SUMIFS('2013Figures'!$J:$J,'2013Figures'!$C:$C,$A245,'2013Figures'!$H:$H,$B245,'2013Figures'!$I:$I,$C245,'2013Figures'!$E:$E,$B$1)</f>
        <v>0</v>
      </c>
      <c r="E245" s="9">
        <f>SUMIFS('2013Figures'!$J:$J,'2013Figures'!$C:$C,$A245,'2013Figures'!$H:$H,$B245,'2013Figures'!$I:$I,$C245,'2013Figures'!$B:$B,"BrokerToCy",'2013Figures'!$G:$G,"E1",'2013Figures'!$E:$E,$B$1)</f>
        <v>0</v>
      </c>
      <c r="F245" s="9">
        <f>SUMIFS('2013Figures'!$J:$J,'2013Figures'!$C:$C,$A245,'2013Figures'!$H:$H,$B245,'2013Figures'!$I:$I,$C245,'2013Figures'!$B:$B,"BrokerToCy",'2013Figures'!$G:$G,"P1",'2013Figures'!$E:$E,$B$1)</f>
        <v>0</v>
      </c>
      <c r="G245" s="9">
        <f>SUMIFS('2013Figures'!$J:$J,'2013Figures'!$C:$C,$A245,'2013Figures'!$H:$H,$B245,'2013Figures'!$I:$I,$C245,'2013Figures'!$B:$B,"CyToBroker",'2013Figures'!$G:$G,"E1",'2013Figures'!$E:$E,$B$1)</f>
        <v>0</v>
      </c>
      <c r="H245" s="9">
        <f>SUMIFS('2013Figures'!$J:$J,'2013Figures'!$C:$C,$A245,'2013Figures'!$H:$H,$B245,'2013Figures'!$I:$I,$C245,'2013Figures'!$B:$B,"CyToBroker",'2013Figures'!$G:$G,"P1",'2013Figures'!$E:$E,$B$1)</f>
        <v>0</v>
      </c>
      <c r="I245" s="30"/>
      <c r="J245" s="31">
        <v>201301</v>
      </c>
      <c r="K245" s="30"/>
      <c r="L245" s="42">
        <f>SUMIFS('2012Figures'!$J:$J,'2012Figures'!$C:$C,$A245,'2012Figures'!$H:$H,$B245,'2012Figures'!$I:$I,$C245,'2012Figures'!$E:$E,$B$1)</f>
        <v>0</v>
      </c>
      <c r="M245" s="52">
        <f>SUMIFS('2012Figures'!$J:$J,'2012Figures'!$C:$C,$A245,'2012Figures'!$H:$H,$B245,'2012Figures'!$I:$I,$C245,'2012Figures'!$B:$B,"BrokerToCy",'2012Figures'!$G:$G,"E1",'2012Figures'!$E:$E,$B$1)</f>
        <v>0</v>
      </c>
      <c r="N245" s="52">
        <f>SUMIFS('2012Figures'!$J:$J,'2012Figures'!$C:$C,$A245,'2012Figures'!$H:$H,$B245,'2012Figures'!$I:$I,$C245,'2012Figures'!$B:$B,"BrokerToCy",'2012Figures'!$G:$G,"P1",'2012Figures'!$E:$E,$B$1)</f>
        <v>0</v>
      </c>
      <c r="O245" s="52">
        <f>SUMIFS('2012Figures'!$J:$J,'2012Figures'!$C:$C,$A245,'2012Figures'!$H:$H,$B245,'2012Figures'!$I:$I,$C245,'2012Figures'!$B:$B,"CyToBroker",'2012Figures'!$G:$G,"E1",'2012Figures'!$E:$E,$B$1)</f>
        <v>0</v>
      </c>
      <c r="P245" s="52">
        <f>SUMIFS('2012Figures'!$J:$J,'2012Figures'!$C:$C,$A245,'2012Figures'!$H:$H,$B245,'2012Figures'!$I:$I,$C245,'2012Figures'!$B:$B,"CyToBroker",'2012Figures'!$G:$G,"P1",'2012Figures'!$E:$E,$B$1)</f>
        <v>0</v>
      </c>
      <c r="Q245" s="30"/>
      <c r="R245" s="46" t="str">
        <f t="shared" si="28"/>
        <v/>
      </c>
      <c r="S245" s="46" t="str">
        <f t="shared" si="28"/>
        <v/>
      </c>
      <c r="T245" s="46" t="str">
        <f t="shared" si="28"/>
        <v/>
      </c>
      <c r="U245" s="46" t="str">
        <f t="shared" si="28"/>
        <v/>
      </c>
      <c r="V245" s="46" t="str">
        <f t="shared" si="28"/>
        <v/>
      </c>
    </row>
    <row r="246" spans="1:22" x14ac:dyDescent="0.2">
      <c r="A246" s="1">
        <v>126</v>
      </c>
      <c r="B246" s="1" t="s">
        <v>113</v>
      </c>
      <c r="C246" s="8">
        <v>1</v>
      </c>
      <c r="D246" s="29">
        <f>SUMIFS('2013Figures'!$J:$J,'2013Figures'!$C:$C,$A246,'2013Figures'!$H:$H,$B246,'2013Figures'!$I:$I,$C246,'2013Figures'!$E:$E,$B$1)</f>
        <v>0</v>
      </c>
      <c r="E246" s="9">
        <f>SUMIFS('2013Figures'!$J:$J,'2013Figures'!$C:$C,$A246,'2013Figures'!$H:$H,$B246,'2013Figures'!$I:$I,$C246,'2013Figures'!$B:$B,"BrokerToCy",'2013Figures'!$G:$G,"E1",'2013Figures'!$E:$E,$B$1)</f>
        <v>0</v>
      </c>
      <c r="F246" s="9">
        <f>SUMIFS('2013Figures'!$J:$J,'2013Figures'!$C:$C,$A246,'2013Figures'!$H:$H,$B246,'2013Figures'!$I:$I,$C246,'2013Figures'!$B:$B,"BrokerToCy",'2013Figures'!$G:$G,"P1",'2013Figures'!$E:$E,$B$1)</f>
        <v>0</v>
      </c>
      <c r="G246" s="9">
        <f>SUMIFS('2013Figures'!$J:$J,'2013Figures'!$C:$C,$A246,'2013Figures'!$H:$H,$B246,'2013Figures'!$I:$I,$C246,'2013Figures'!$B:$B,"CyToBroker",'2013Figures'!$G:$G,"E1",'2013Figures'!$E:$E,$B$1)</f>
        <v>0</v>
      </c>
      <c r="H246" s="9">
        <f>SUMIFS('2013Figures'!$J:$J,'2013Figures'!$C:$C,$A246,'2013Figures'!$H:$H,$B246,'2013Figures'!$I:$I,$C246,'2013Figures'!$B:$B,"CyToBroker",'2013Figures'!$G:$G,"P1",'2013Figures'!$E:$E,$B$1)</f>
        <v>0</v>
      </c>
      <c r="J246" s="8">
        <v>201201</v>
      </c>
      <c r="L246" s="42">
        <f>SUMIFS('2012Figures'!$J:$J,'2012Figures'!$C:$C,$A246,'2012Figures'!$H:$H,$B246,'2012Figures'!$I:$I,$C246,'2012Figures'!$E:$E,$B$1)</f>
        <v>0</v>
      </c>
      <c r="M246" s="52">
        <f>SUMIFS('2012Figures'!$J:$J,'2012Figures'!$C:$C,$A246,'2012Figures'!$H:$H,$B246,'2012Figures'!$I:$I,$C246,'2012Figures'!$B:$B,"BrokerToCy",'2012Figures'!$G:$G,"E1",'2012Figures'!$E:$E,$B$1)</f>
        <v>0</v>
      </c>
      <c r="N246" s="52">
        <f>SUMIFS('2012Figures'!$J:$J,'2012Figures'!$C:$C,$A246,'2012Figures'!$H:$H,$B246,'2012Figures'!$I:$I,$C246,'2012Figures'!$B:$B,"BrokerToCy",'2012Figures'!$G:$G,"P1",'2012Figures'!$E:$E,$B$1)</f>
        <v>0</v>
      </c>
      <c r="O246" s="52">
        <f>SUMIFS('2012Figures'!$J:$J,'2012Figures'!$C:$C,$A246,'2012Figures'!$H:$H,$B246,'2012Figures'!$I:$I,$C246,'2012Figures'!$B:$B,"CyToBroker",'2012Figures'!$G:$G,"E1",'2012Figures'!$E:$E,$B$1)</f>
        <v>0</v>
      </c>
      <c r="P246" s="52">
        <f>SUMIFS('2012Figures'!$J:$J,'2012Figures'!$C:$C,$A246,'2012Figures'!$H:$H,$B246,'2012Figures'!$I:$I,$C246,'2012Figures'!$B:$B,"CyToBroker",'2012Figures'!$G:$G,"P1",'2012Figures'!$E:$E,$B$1)</f>
        <v>0</v>
      </c>
      <c r="R246" s="46" t="str">
        <f t="shared" si="28"/>
        <v/>
      </c>
      <c r="S246" s="46" t="str">
        <f t="shared" si="28"/>
        <v/>
      </c>
      <c r="T246" s="46" t="str">
        <f t="shared" si="28"/>
        <v/>
      </c>
      <c r="U246" s="46" t="str">
        <f t="shared" si="28"/>
        <v/>
      </c>
      <c r="V246" s="46" t="str">
        <f t="shared" si="28"/>
        <v/>
      </c>
    </row>
    <row r="247" spans="1:22" x14ac:dyDescent="0.2">
      <c r="A247" s="1">
        <v>126</v>
      </c>
      <c r="B247" s="1" t="s">
        <v>113</v>
      </c>
      <c r="D247" s="29">
        <f>SUMIFS('2013Figures'!$J:$J,'2013Figures'!$C:$C,$A247,'2013Figures'!$I:$I,"",'2013Figures'!$E:$E,$B$1)</f>
        <v>0</v>
      </c>
      <c r="E247" s="9">
        <f>SUMIFS('2013Figures'!$J:$J,'2013Figures'!$C:$C,$A247,'2013Figures'!$I:$I,"",'2013Figures'!$B:$B,"BrokerToCy",'2013Figures'!$G:$G,"E1",'2013Figures'!$E:$E,$B$1)</f>
        <v>0</v>
      </c>
      <c r="F247" s="9">
        <f>SUMIFS('2013Figures'!$J:$J,'2013Figures'!$C:$C,$A247,'2013Figures'!$I:$I,"",'2013Figures'!$B:$B,"BrokerToCy",'2013Figures'!$G:$G,"P1",'2013Figures'!$E:$E,$B$1)</f>
        <v>0</v>
      </c>
      <c r="G247" s="9">
        <f>SUMIFS('2013Figures'!$J:$J,'2013Figures'!$C:$C,$A247,'2013Figures'!$I:$I,"",'2013Figures'!$B:$B,"CyToBroker",'2013Figures'!$G:$G,"E1",'2013Figures'!$E:$E,$B$1)</f>
        <v>0</v>
      </c>
      <c r="H247" s="9">
        <f>SUMIFS('2013Figures'!$J:$J,'2013Figures'!$C:$C,$A247,'2013Figures'!$I:$I,"",'2013Figures'!$B:$B,"CyToBroker",'2013Figures'!$G:$G,"P1",'2013Figures'!$E:$E,$B$1)</f>
        <v>0</v>
      </c>
      <c r="J247" s="8" t="s">
        <v>131</v>
      </c>
      <c r="L247" s="42">
        <f>SUMIFS('2012Figures'!$J:$J,'2012Figures'!$C:$C,$A247,'2012Figures'!$I:$I,"",'2012Figures'!$E:$E,$B$1)</f>
        <v>0</v>
      </c>
      <c r="M247" s="52">
        <f>SUMIFS('2012Figures'!$J:$J,'2012Figures'!$C:$C,$A247,'2012Figures'!$I:$I,"",'2012Figures'!$B:$B,"BrokerToCy",'2012Figures'!$G:$G,"E1",'2012Figures'!$E:$E,$B$1)</f>
        <v>0</v>
      </c>
      <c r="N247" s="52">
        <f>SUMIFS('2012Figures'!$J:$J,'2012Figures'!$C:$C,$A247,'2012Figures'!$I:$I,"",'2012Figures'!$B:$B,"BrokerToCy",'2012Figures'!$G:$G,"P1",'2012Figures'!$E:$E,$B$1)</f>
        <v>0</v>
      </c>
      <c r="O247" s="52">
        <f>SUMIFS('2012Figures'!$J:$J,'2012Figures'!$C:$C,$A247,'2012Figures'!$I:$I,"",'2012Figures'!$B:$B,"CyToBroker",'2012Figures'!$G:$G,"E1",'2012Figures'!$E:$E,$B$1)</f>
        <v>0</v>
      </c>
      <c r="P247" s="52">
        <f>SUMIFS('2012Figures'!$J:$J,'2012Figures'!$C:$C,$A247,'2012Figures'!$I:$I,"",'2012Figures'!$B:$B,"CyToBroker",'2012Figures'!$G:$G,"P1",'2012Figures'!$E:$E,$B$1)</f>
        <v>0</v>
      </c>
      <c r="R247" s="46" t="str">
        <f t="shared" si="28"/>
        <v/>
      </c>
      <c r="S247" s="46" t="str">
        <f t="shared" si="28"/>
        <v/>
      </c>
      <c r="T247" s="46" t="str">
        <f t="shared" si="28"/>
        <v/>
      </c>
      <c r="U247" s="46" t="str">
        <f t="shared" si="28"/>
        <v/>
      </c>
      <c r="V247" s="46" t="str">
        <f t="shared" si="28"/>
        <v/>
      </c>
    </row>
    <row r="248" spans="1:22" x14ac:dyDescent="0.2">
      <c r="A248" s="21"/>
      <c r="B248" s="21" t="s">
        <v>92</v>
      </c>
      <c r="C248" s="22"/>
      <c r="D248" s="23">
        <f>SUM(E248:H248)</f>
        <v>0</v>
      </c>
      <c r="E248" s="23">
        <f>SUM(E244:E247)</f>
        <v>0</v>
      </c>
      <c r="F248" s="23">
        <f>SUM(F244:F247)</f>
        <v>0</v>
      </c>
      <c r="G248" s="23">
        <f>SUM(G244:G247)</f>
        <v>0</v>
      </c>
      <c r="H248" s="23">
        <f>SUM(H244:H247)</f>
        <v>0</v>
      </c>
      <c r="I248" s="21"/>
      <c r="J248" s="22"/>
      <c r="K248" s="21"/>
      <c r="L248" s="43">
        <f>SUM(M248:P248)</f>
        <v>0</v>
      </c>
      <c r="M248" s="43">
        <f>SUM(M244:M247)</f>
        <v>0</v>
      </c>
      <c r="N248" s="43">
        <f>SUM(N244:N247)</f>
        <v>0</v>
      </c>
      <c r="O248" s="43">
        <f>SUM(O244:O247)</f>
        <v>0</v>
      </c>
      <c r="P248" s="43">
        <f>SUM(P244:P247)</f>
        <v>0</v>
      </c>
      <c r="Q248" s="21"/>
      <c r="R248" s="21"/>
      <c r="S248" s="21"/>
      <c r="T248" s="21"/>
      <c r="U248" s="21"/>
      <c r="V248" s="21"/>
    </row>
    <row r="249" spans="1:22" x14ac:dyDescent="0.2">
      <c r="A249" s="28">
        <v>139</v>
      </c>
      <c r="B249" s="28" t="s">
        <v>167</v>
      </c>
      <c r="C249" s="17" t="s">
        <v>88</v>
      </c>
      <c r="D249" s="18">
        <f>SUMIFS('2013Figures'!$J:$J,'2013Figures'!$C:$C,$A249,'2013Figures'!$E:$E,$B$1)</f>
        <v>0</v>
      </c>
      <c r="E249" s="18">
        <f>SUMIFS('2013Figures'!$J:$J,'2013Figures'!$C:$C,$A249,'2013Figures'!$B:$B,"BrokerToCy",'2013Figures'!$G:$G,"E1",'2013Figures'!$E:$E,$B$1)</f>
        <v>0</v>
      </c>
      <c r="F249" s="18">
        <f>SUMIFS('2013Figures'!$J:$J,'2013Figures'!$C:$C,$A249,'2013Figures'!$B:$B,"BrokerToCy",'2013Figures'!$G:$G,"P1",'2013Figures'!$E:$E,$B$1)</f>
        <v>0</v>
      </c>
      <c r="G249" s="18">
        <f>SUMIFS('2013Figures'!$J:$J,'2013Figures'!$C:$C,$A249,'2013Figures'!$B:$B,"CyToBroker",'2013Figures'!$G:$G,"E1",'2013Figures'!$E:$E,$B$1)</f>
        <v>0</v>
      </c>
      <c r="H249" s="18">
        <f>SUMIFS('2013Figures'!$J:$J,'2013Figures'!$C:$C,$A249,'2013Figures'!$B:$B,"CyToBroker",'2013Figures'!$G:$G,"P1",'2013Figures'!$E:$E,$B$1)</f>
        <v>0</v>
      </c>
      <c r="I249" s="28"/>
      <c r="J249" s="17"/>
      <c r="K249" s="28"/>
      <c r="L249" s="50">
        <f>SUMIFS('2012Figures'!$J:$J,'2012Figures'!$C:$C,$A249,'2012Figures'!$E:$E,$B$1)</f>
        <v>0</v>
      </c>
      <c r="M249" s="50">
        <f>SUMIFS('2012Figures'!$J:$J,'2012Figures'!$C:$C,$A249,'2012Figures'!$B:$B,"BrokerToCy",'2012Figures'!$G:$G,"E1",'2012Figures'!$E:$E,$B$1)</f>
        <v>0</v>
      </c>
      <c r="N249" s="50">
        <f>SUMIFS('2012Figures'!$J:$J,'2012Figures'!$C:$C,$A249,'2012Figures'!$B:$B,"BrokerToCy",'2012Figures'!$G:$G,"P1",'2012Figures'!$E:$E,$B$1)</f>
        <v>0</v>
      </c>
      <c r="O249" s="50">
        <f>SUMIFS('2012Figures'!$J:$J,'2012Figures'!$C:$C,$A249,'2012Figures'!$B:$B,"CyToBroker",'2012Figures'!$G:$G,"E1",'2012Figures'!$E:$E,$B$1)</f>
        <v>0</v>
      </c>
      <c r="P249" s="50">
        <f>SUMIFS('2012Figures'!$J:$J,'2012Figures'!$C:$C,$A249,'2012Figures'!$B:$B,"CyToBroker",'2012Figures'!$G:$G,"P1",'2012Figures'!$E:$E,$B$1)</f>
        <v>0</v>
      </c>
      <c r="Q249" s="28"/>
      <c r="R249" s="46" t="str">
        <f t="shared" si="28"/>
        <v/>
      </c>
      <c r="S249" s="46" t="str">
        <f t="shared" si="28"/>
        <v/>
      </c>
      <c r="T249" s="46" t="str">
        <f t="shared" si="28"/>
        <v/>
      </c>
      <c r="U249" s="46" t="str">
        <f t="shared" si="28"/>
        <v/>
      </c>
      <c r="V249" s="46" t="str">
        <f t="shared" si="28"/>
        <v/>
      </c>
    </row>
    <row r="250" spans="1:22" x14ac:dyDescent="0.2">
      <c r="A250" s="1">
        <v>139</v>
      </c>
      <c r="B250" s="1" t="s">
        <v>167</v>
      </c>
      <c r="C250" s="8">
        <v>2</v>
      </c>
      <c r="D250" s="29">
        <f>SUMIFS('2013Figures'!$J:$J,'2013Figures'!$C:$C,$A250,'2013Figures'!$H:$H,$B250,'2013Figures'!$I:$I,$C250,'2013Figures'!$E:$E,$B$1)</f>
        <v>0</v>
      </c>
      <c r="E250" s="9">
        <f>SUMIFS('2013Figures'!$J:$J,'2013Figures'!$C:$C,$A250,'2013Figures'!$H:$H,$B250,'2013Figures'!$I:$I,$C250,'2013Figures'!$B:$B,"BrokerToCy",'2013Figures'!$G:$G,"E1",'2013Figures'!$E:$E,$B$1)</f>
        <v>0</v>
      </c>
      <c r="F250" s="9">
        <f>SUMIFS('2013Figures'!$J:$J,'2013Figures'!$C:$C,$A250,'2013Figures'!$H:$H,$B250,'2013Figures'!$I:$I,$C250,'2013Figures'!$B:$B,"BrokerToCy",'2013Figures'!$G:$G,"P1",'2013Figures'!$E:$E,$B$1)</f>
        <v>0</v>
      </c>
      <c r="G250" s="9">
        <f>SUMIFS('2013Figures'!$J:$J,'2013Figures'!$C:$C,$A250,'2013Figures'!$H:$H,$B250,'2013Figures'!$I:$I,$C250,'2013Figures'!$B:$B,"CyToBroker",'2013Figures'!$G:$G,"E1",'2013Figures'!$E:$E,$B$1)</f>
        <v>0</v>
      </c>
      <c r="H250" s="9">
        <f>SUMIFS('2013Figures'!$J:$J,'2013Figures'!$C:$C,$A250,'2013Figures'!$H:$H,$B250,'2013Figures'!$I:$I,$C250,'2013Figures'!$B:$B,"CyToBroker",'2013Figures'!$G:$G,"P1",'2013Figures'!$E:$E,$B$1)</f>
        <v>0</v>
      </c>
      <c r="I250" s="30"/>
      <c r="J250" s="31">
        <v>201502</v>
      </c>
      <c r="K250" s="30"/>
      <c r="L250" s="42">
        <f>SUMIFS('2012Figures'!$J:$J,'2012Figures'!$C:$C,$A250,'2012Figures'!$H:$H,$B250,'2012Figures'!$I:$I,$C250,'2012Figures'!$E:$E,$B$1)</f>
        <v>0</v>
      </c>
      <c r="M250" s="52">
        <f>SUMIFS('2012Figures'!$J:$J,'2012Figures'!$C:$C,$A250,'2012Figures'!$H:$H,$B250,'2012Figures'!$I:$I,$C250,'2012Figures'!$B:$B,"BrokerToCy",'2012Figures'!$G:$G,"E1",'2012Figures'!$E:$E,$B$1)</f>
        <v>0</v>
      </c>
      <c r="N250" s="52">
        <f>SUMIFS('2012Figures'!$J:$J,'2012Figures'!$C:$C,$A250,'2012Figures'!$H:$H,$B250,'2012Figures'!$I:$I,$C250,'2012Figures'!$B:$B,"BrokerToCy",'2012Figures'!$G:$G,"P1",'2012Figures'!$E:$E,$B$1)</f>
        <v>0</v>
      </c>
      <c r="O250" s="52">
        <f>SUMIFS('2012Figures'!$J:$J,'2012Figures'!$C:$C,$A250,'2012Figures'!$H:$H,$B250,'2012Figures'!$I:$I,$C250,'2012Figures'!$B:$B,"CyToBroker",'2012Figures'!$G:$G,"E1",'2012Figures'!$E:$E,$B$1)</f>
        <v>0</v>
      </c>
      <c r="P250" s="52">
        <f>SUMIFS('2012Figures'!$J:$J,'2012Figures'!$C:$C,$A250,'2012Figures'!$H:$H,$B250,'2012Figures'!$I:$I,$C250,'2012Figures'!$B:$B,"CyToBroker",'2012Figures'!$G:$G,"P1",'2012Figures'!$E:$E,$B$1)</f>
        <v>0</v>
      </c>
      <c r="Q250" s="30"/>
      <c r="R250" s="46" t="str">
        <f t="shared" si="28"/>
        <v/>
      </c>
      <c r="S250" s="46" t="str">
        <f t="shared" si="28"/>
        <v/>
      </c>
      <c r="T250" s="46" t="str">
        <f t="shared" si="28"/>
        <v/>
      </c>
      <c r="U250" s="46" t="str">
        <f t="shared" si="28"/>
        <v/>
      </c>
      <c r="V250" s="46" t="str">
        <f t="shared" si="28"/>
        <v/>
      </c>
    </row>
    <row r="251" spans="1:22" x14ac:dyDescent="0.2">
      <c r="A251" s="1">
        <v>139</v>
      </c>
      <c r="B251" s="1" t="s">
        <v>167</v>
      </c>
      <c r="C251" s="8">
        <v>1</v>
      </c>
      <c r="D251" s="29">
        <f>SUMIFS('2013Figures'!$J:$J,'2013Figures'!$C:$C,$A251,'2013Figures'!$H:$H,$B251,'2013Figures'!$I:$I,$C251,'2013Figures'!$E:$E,$B$1)</f>
        <v>0</v>
      </c>
      <c r="E251" s="9">
        <f>SUMIFS('2013Figures'!$J:$J,'2013Figures'!$C:$C,$A251,'2013Figures'!$H:$H,$B251,'2013Figures'!$I:$I,$C251,'2013Figures'!$B:$B,"BrokerToCy",'2013Figures'!$G:$G,"E1",'2013Figures'!$E:$E,$B$1)</f>
        <v>0</v>
      </c>
      <c r="F251" s="9">
        <f>SUMIFS('2013Figures'!$J:$J,'2013Figures'!$C:$C,$A251,'2013Figures'!$H:$H,$B251,'2013Figures'!$I:$I,$C251,'2013Figures'!$B:$B,"BrokerToCy",'2013Figures'!$G:$G,"P1",'2013Figures'!$E:$E,$B$1)</f>
        <v>0</v>
      </c>
      <c r="G251" s="9">
        <f>SUMIFS('2013Figures'!$J:$J,'2013Figures'!$C:$C,$A251,'2013Figures'!$H:$H,$B251,'2013Figures'!$I:$I,$C251,'2013Figures'!$B:$B,"CyToBroker",'2013Figures'!$G:$G,"E1",'2013Figures'!$E:$E,$B$1)</f>
        <v>0</v>
      </c>
      <c r="H251" s="9">
        <f>SUMIFS('2013Figures'!$J:$J,'2013Figures'!$C:$C,$A251,'2013Figures'!$H:$H,$B251,'2013Figures'!$I:$I,$C251,'2013Figures'!$B:$B,"CyToBroker",'2013Figures'!$G:$G,"P1",'2013Figures'!$E:$E,$B$1)</f>
        <v>0</v>
      </c>
      <c r="J251" s="31">
        <v>201501</v>
      </c>
      <c r="L251" s="42">
        <f>SUMIFS('2012Figures'!$J:$J,'2012Figures'!$C:$C,$A251,'2012Figures'!$H:$H,$B251,'2012Figures'!$I:$I,$C251,'2012Figures'!$E:$E,$B$1)</f>
        <v>0</v>
      </c>
      <c r="M251" s="52">
        <f>SUMIFS('2012Figures'!$J:$J,'2012Figures'!$C:$C,$A251,'2012Figures'!$H:$H,$B251,'2012Figures'!$I:$I,$C251,'2012Figures'!$B:$B,"BrokerToCy",'2012Figures'!$G:$G,"E1",'2012Figures'!$E:$E,$B$1)</f>
        <v>0</v>
      </c>
      <c r="N251" s="52">
        <f>SUMIFS('2012Figures'!$J:$J,'2012Figures'!$C:$C,$A251,'2012Figures'!$H:$H,$B251,'2012Figures'!$I:$I,$C251,'2012Figures'!$B:$B,"BrokerToCy",'2012Figures'!$G:$G,"P1",'2012Figures'!$E:$E,$B$1)</f>
        <v>0</v>
      </c>
      <c r="O251" s="52">
        <f>SUMIFS('2012Figures'!$J:$J,'2012Figures'!$C:$C,$A251,'2012Figures'!$H:$H,$B251,'2012Figures'!$I:$I,$C251,'2012Figures'!$B:$B,"CyToBroker",'2012Figures'!$G:$G,"E1",'2012Figures'!$E:$E,$B$1)</f>
        <v>0</v>
      </c>
      <c r="P251" s="52">
        <f>SUMIFS('2012Figures'!$J:$J,'2012Figures'!$C:$C,$A251,'2012Figures'!$H:$H,$B251,'2012Figures'!$I:$I,$C251,'2012Figures'!$B:$B,"CyToBroker",'2012Figures'!$G:$G,"P1",'2012Figures'!$E:$E,$B$1)</f>
        <v>0</v>
      </c>
      <c r="R251" s="46" t="str">
        <f t="shared" si="28"/>
        <v/>
      </c>
      <c r="S251" s="46" t="str">
        <f t="shared" si="28"/>
        <v/>
      </c>
      <c r="T251" s="46" t="str">
        <f t="shared" si="28"/>
        <v/>
      </c>
      <c r="U251" s="46" t="str">
        <f t="shared" si="28"/>
        <v/>
      </c>
      <c r="V251" s="46" t="str">
        <f t="shared" si="28"/>
        <v/>
      </c>
    </row>
    <row r="252" spans="1:22" x14ac:dyDescent="0.2">
      <c r="A252" s="1">
        <v>139</v>
      </c>
      <c r="B252" s="1" t="s">
        <v>167</v>
      </c>
      <c r="D252" s="29">
        <f>SUMIFS('2013Figures'!$J:$J,'2013Figures'!$C:$C,$A252,'2013Figures'!$I:$I,"",'2013Figures'!$E:$E,$B$1)</f>
        <v>0</v>
      </c>
      <c r="E252" s="9">
        <f>SUMIFS('2013Figures'!$J:$J,'2013Figures'!$C:$C,$A252,'2013Figures'!$I:$I,"",'2013Figures'!$B:$B,"BrokerToCy",'2013Figures'!$G:$G,"E1",'2013Figures'!$E:$E,$B$1)</f>
        <v>0</v>
      </c>
      <c r="F252" s="9">
        <f>SUMIFS('2013Figures'!$J:$J,'2013Figures'!$C:$C,$A252,'2013Figures'!$I:$I,"",'2013Figures'!$B:$B,"BrokerToCy",'2013Figures'!$G:$G,"P1",'2013Figures'!$E:$E,$B$1)</f>
        <v>0</v>
      </c>
      <c r="G252" s="9">
        <f>SUMIFS('2013Figures'!$J:$J,'2013Figures'!$C:$C,$A252,'2013Figures'!$I:$I,"",'2013Figures'!$B:$B,"CyToBroker",'2013Figures'!$G:$G,"E1",'2013Figures'!$E:$E,$B$1)</f>
        <v>0</v>
      </c>
      <c r="H252" s="9">
        <f>SUMIFS('2013Figures'!$J:$J,'2013Figures'!$C:$C,$A252,'2013Figures'!$I:$I,"",'2013Figures'!$B:$B,"CyToBroker",'2013Figures'!$G:$G,"P1",'2013Figures'!$E:$E,$B$1)</f>
        <v>0</v>
      </c>
      <c r="J252" s="8" t="s">
        <v>131</v>
      </c>
      <c r="L252" s="42">
        <f>SUMIFS('2012Figures'!$J:$J,'2012Figures'!$C:$C,$A252,'2012Figures'!$I:$I,"",'2012Figures'!$E:$E,$B$1)</f>
        <v>0</v>
      </c>
      <c r="M252" s="52">
        <f>SUMIFS('2012Figures'!$J:$J,'2012Figures'!$C:$C,$A252,'2012Figures'!$I:$I,"",'2012Figures'!$B:$B,"BrokerToCy",'2012Figures'!$G:$G,"E1",'2012Figures'!$E:$E,$B$1)</f>
        <v>0</v>
      </c>
      <c r="N252" s="52">
        <f>SUMIFS('2012Figures'!$J:$J,'2012Figures'!$C:$C,$A252,'2012Figures'!$I:$I,"",'2012Figures'!$B:$B,"BrokerToCy",'2012Figures'!$G:$G,"P1",'2012Figures'!$E:$E,$B$1)</f>
        <v>0</v>
      </c>
      <c r="O252" s="52">
        <f>SUMIFS('2012Figures'!$J:$J,'2012Figures'!$C:$C,$A252,'2012Figures'!$I:$I,"",'2012Figures'!$B:$B,"CyToBroker",'2012Figures'!$G:$G,"E1",'2012Figures'!$E:$E,$B$1)</f>
        <v>0</v>
      </c>
      <c r="P252" s="52">
        <f>SUMIFS('2012Figures'!$J:$J,'2012Figures'!$C:$C,$A252,'2012Figures'!$I:$I,"",'2012Figures'!$B:$B,"CyToBroker",'2012Figures'!$G:$G,"P1",'2012Figures'!$E:$E,$B$1)</f>
        <v>0</v>
      </c>
      <c r="R252" s="46" t="str">
        <f t="shared" si="28"/>
        <v/>
      </c>
      <c r="S252" s="46" t="str">
        <f t="shared" si="28"/>
        <v/>
      </c>
      <c r="T252" s="46" t="str">
        <f t="shared" si="28"/>
        <v/>
      </c>
      <c r="U252" s="46" t="str">
        <f t="shared" si="28"/>
        <v/>
      </c>
      <c r="V252" s="46" t="str">
        <f t="shared" si="28"/>
        <v/>
      </c>
    </row>
    <row r="253" spans="1:22" x14ac:dyDescent="0.2">
      <c r="A253" s="21"/>
      <c r="B253" s="21" t="s">
        <v>92</v>
      </c>
      <c r="C253" s="22"/>
      <c r="D253" s="23">
        <f>SUM(E253:H253)</f>
        <v>0</v>
      </c>
      <c r="E253" s="23">
        <f>SUM(E250:E252)</f>
        <v>0</v>
      </c>
      <c r="F253" s="23">
        <f>SUM(F250:F252)</f>
        <v>0</v>
      </c>
      <c r="G253" s="23">
        <f>SUM(G250:G252)</f>
        <v>0</v>
      </c>
      <c r="H253" s="23">
        <f>SUM(H250:H252)</f>
        <v>0</v>
      </c>
      <c r="I253" s="21"/>
      <c r="J253" s="22"/>
      <c r="K253" s="21"/>
      <c r="L253" s="43">
        <f>SUM(M253:P253)</f>
        <v>0</v>
      </c>
      <c r="M253" s="43">
        <f>SUM(M250:M252)</f>
        <v>0</v>
      </c>
      <c r="N253" s="43">
        <f>SUM(N250:N252)</f>
        <v>0</v>
      </c>
      <c r="O253" s="43">
        <f>SUM(O250:O252)</f>
        <v>0</v>
      </c>
      <c r="P253" s="43">
        <f>SUM(P250:P252)</f>
        <v>0</v>
      </c>
      <c r="Q253" s="21"/>
      <c r="R253" s="21"/>
      <c r="S253" s="21"/>
      <c r="T253" s="21"/>
      <c r="U253" s="21"/>
      <c r="V253" s="21"/>
    </row>
    <row r="254" spans="1:22" x14ac:dyDescent="0.2">
      <c r="A254" s="28">
        <v>140</v>
      </c>
      <c r="B254" s="28" t="s">
        <v>114</v>
      </c>
      <c r="C254" s="17" t="s">
        <v>88</v>
      </c>
      <c r="D254" s="18">
        <f>SUMIFS('2013Figures'!$J:$J,'2013Figures'!$C:$C,$A254,'2013Figures'!$E:$E,$B$1)</f>
        <v>0</v>
      </c>
      <c r="E254" s="18">
        <f>SUMIFS('2013Figures'!$J:$J,'2013Figures'!$C:$C,$A254,'2013Figures'!$B:$B,"BrokerToCy",'2013Figures'!$G:$G,"E1",'2013Figures'!$E:$E,$B$1)</f>
        <v>0</v>
      </c>
      <c r="F254" s="18">
        <f>SUMIFS('2013Figures'!$J:$J,'2013Figures'!$C:$C,$A254,'2013Figures'!$B:$B,"BrokerToCy",'2013Figures'!$G:$G,"P1",'2013Figures'!$E:$E,$B$1)</f>
        <v>0</v>
      </c>
      <c r="G254" s="18">
        <f>SUMIFS('2013Figures'!$J:$J,'2013Figures'!$C:$C,$A254,'2013Figures'!$B:$B,"CyToBroker",'2013Figures'!$G:$G,"E1",'2013Figures'!$E:$E,$B$1)</f>
        <v>0</v>
      </c>
      <c r="H254" s="18">
        <f>SUMIFS('2013Figures'!$J:$J,'2013Figures'!$C:$C,$A254,'2013Figures'!$B:$B,"CyToBroker",'2013Figures'!$G:$G,"P1",'2013Figures'!$E:$E,$B$1)</f>
        <v>0</v>
      </c>
      <c r="I254" s="28"/>
      <c r="J254" s="17"/>
      <c r="K254" s="28"/>
      <c r="L254" s="50">
        <f>SUMIFS('2012Figures'!$J:$J,'2012Figures'!$C:$C,$A254,'2012Figures'!$E:$E,$B$1)</f>
        <v>0</v>
      </c>
      <c r="M254" s="50">
        <f>SUMIFS('2012Figures'!$J:$J,'2012Figures'!$C:$C,$A254,'2012Figures'!$B:$B,"BrokerToCy",'2012Figures'!$G:$G,"E1",'2012Figures'!$E:$E,$B$1)</f>
        <v>0</v>
      </c>
      <c r="N254" s="50">
        <f>SUMIFS('2012Figures'!$J:$J,'2012Figures'!$C:$C,$A254,'2012Figures'!$B:$B,"BrokerToCy",'2012Figures'!$G:$G,"P1",'2012Figures'!$E:$E,$B$1)</f>
        <v>0</v>
      </c>
      <c r="O254" s="50">
        <f>SUMIFS('2012Figures'!$J:$J,'2012Figures'!$C:$C,$A254,'2012Figures'!$B:$B,"CyToBroker",'2012Figures'!$G:$G,"E1",'2012Figures'!$E:$E,$B$1)</f>
        <v>0</v>
      </c>
      <c r="P254" s="50">
        <f>SUMIFS('2012Figures'!$J:$J,'2012Figures'!$C:$C,$A254,'2012Figures'!$B:$B,"CyToBroker",'2012Figures'!$G:$G,"P1",'2012Figures'!$E:$E,$B$1)</f>
        <v>0</v>
      </c>
      <c r="Q254" s="28"/>
      <c r="R254" s="46" t="str">
        <f t="shared" si="28"/>
        <v/>
      </c>
      <c r="S254" s="46" t="str">
        <f t="shared" si="28"/>
        <v/>
      </c>
      <c r="T254" s="46" t="str">
        <f t="shared" si="28"/>
        <v/>
      </c>
      <c r="U254" s="46" t="str">
        <f t="shared" si="28"/>
        <v/>
      </c>
      <c r="V254" s="46" t="str">
        <f t="shared" si="28"/>
        <v/>
      </c>
    </row>
    <row r="255" spans="1:22" x14ac:dyDescent="0.2">
      <c r="A255" s="1">
        <v>140</v>
      </c>
      <c r="B255" s="1" t="s">
        <v>114</v>
      </c>
      <c r="C255" s="8">
        <v>2</v>
      </c>
      <c r="D255" s="29">
        <f>SUMIFS('2013Figures'!$J:$J,'2013Figures'!$C:$C,$A255,'2013Figures'!$H:$H,$B255,'2013Figures'!$I:$I,$C255,'2013Figures'!$E:$E,$B$1)</f>
        <v>0</v>
      </c>
      <c r="E255" s="9">
        <f>SUMIFS('2013Figures'!$J:$J,'2013Figures'!$C:$C,$A255,'2013Figures'!$H:$H,$B255,'2013Figures'!$I:$I,$C255,'2013Figures'!$B:$B,"BrokerToCy",'2013Figures'!$G:$G,"E1",'2013Figures'!$E:$E,$B$1)</f>
        <v>0</v>
      </c>
      <c r="F255" s="9">
        <f>SUMIFS('2013Figures'!$J:$J,'2013Figures'!$C:$C,$A255,'2013Figures'!$H:$H,$B255,'2013Figures'!$I:$I,$C255,'2013Figures'!$B:$B,"BrokerToCy",'2013Figures'!$G:$G,"P1",'2013Figures'!$E:$E,$B$1)</f>
        <v>0</v>
      </c>
      <c r="G255" s="9">
        <f>SUMIFS('2013Figures'!$J:$J,'2013Figures'!$C:$C,$A255,'2013Figures'!$H:$H,$B255,'2013Figures'!$I:$I,$C255,'2013Figures'!$B:$B,"CyToBroker",'2013Figures'!$G:$G,"E1",'2013Figures'!$E:$E,$B$1)</f>
        <v>0</v>
      </c>
      <c r="H255" s="9">
        <f>SUMIFS('2013Figures'!$J:$J,'2013Figures'!$C:$C,$A255,'2013Figures'!$H:$H,$B255,'2013Figures'!$I:$I,$C255,'2013Figures'!$B:$B,"CyToBroker",'2013Figures'!$G:$G,"P1",'2013Figures'!$E:$E,$B$1)</f>
        <v>0</v>
      </c>
      <c r="I255" s="30"/>
      <c r="J255" s="31">
        <v>201010</v>
      </c>
      <c r="K255" s="30"/>
      <c r="L255" s="42">
        <f>SUMIFS('2012Figures'!$J:$J,'2012Figures'!$C:$C,$A255,'2012Figures'!$H:$H,$B255,'2012Figures'!$I:$I,$C255,'2012Figures'!$E:$E,$B$1)</f>
        <v>0</v>
      </c>
      <c r="M255" s="52">
        <f>SUMIFS('2012Figures'!$J:$J,'2012Figures'!$C:$C,$A255,'2012Figures'!$H:$H,$B255,'2012Figures'!$I:$I,$C255,'2012Figures'!$B:$B,"BrokerToCy",'2012Figures'!$G:$G,"E1",'2012Figures'!$E:$E,$B$1)</f>
        <v>0</v>
      </c>
      <c r="N255" s="52">
        <f>SUMIFS('2012Figures'!$J:$J,'2012Figures'!$C:$C,$A255,'2012Figures'!$H:$H,$B255,'2012Figures'!$I:$I,$C255,'2012Figures'!$B:$B,"BrokerToCy",'2012Figures'!$G:$G,"P1",'2012Figures'!$E:$E,$B$1)</f>
        <v>0</v>
      </c>
      <c r="O255" s="52">
        <f>SUMIFS('2012Figures'!$J:$J,'2012Figures'!$C:$C,$A255,'2012Figures'!$H:$H,$B255,'2012Figures'!$I:$I,$C255,'2012Figures'!$B:$B,"CyToBroker",'2012Figures'!$G:$G,"E1",'2012Figures'!$E:$E,$B$1)</f>
        <v>0</v>
      </c>
      <c r="P255" s="52">
        <f>SUMIFS('2012Figures'!$J:$J,'2012Figures'!$C:$C,$A255,'2012Figures'!$H:$H,$B255,'2012Figures'!$I:$I,$C255,'2012Figures'!$B:$B,"CyToBroker",'2012Figures'!$G:$G,"P1",'2012Figures'!$E:$E,$B$1)</f>
        <v>0</v>
      </c>
      <c r="Q255" s="30"/>
      <c r="R255" s="46" t="str">
        <f t="shared" si="28"/>
        <v/>
      </c>
      <c r="S255" s="46" t="str">
        <f t="shared" si="28"/>
        <v/>
      </c>
      <c r="T255" s="46" t="str">
        <f t="shared" si="28"/>
        <v/>
      </c>
      <c r="U255" s="46" t="str">
        <f t="shared" si="28"/>
        <v/>
      </c>
      <c r="V255" s="46" t="str">
        <f t="shared" si="28"/>
        <v/>
      </c>
    </row>
    <row r="256" spans="1:22" x14ac:dyDescent="0.2">
      <c r="A256" s="1">
        <v>140</v>
      </c>
      <c r="B256" s="1" t="s">
        <v>114</v>
      </c>
      <c r="C256" s="8">
        <v>1</v>
      </c>
      <c r="D256" s="29">
        <f>SUMIFS('2013Figures'!$J:$J,'2013Figures'!$C:$C,$A256,'2013Figures'!$H:$H,$B256,'2013Figures'!$I:$I,$C256,'2013Figures'!$E:$E,$B$1)</f>
        <v>0</v>
      </c>
      <c r="E256" s="9">
        <f>SUMIFS('2013Figures'!$J:$J,'2013Figures'!$C:$C,$A256,'2013Figures'!$H:$H,$B256,'2013Figures'!$I:$I,$C256,'2013Figures'!$B:$B,"BrokerToCy",'2013Figures'!$G:$G,"E1",'2013Figures'!$E:$E,$B$1)</f>
        <v>0</v>
      </c>
      <c r="F256" s="9">
        <f>SUMIFS('2013Figures'!$J:$J,'2013Figures'!$C:$C,$A256,'2013Figures'!$H:$H,$B256,'2013Figures'!$I:$I,$C256,'2013Figures'!$B:$B,"BrokerToCy",'2013Figures'!$G:$G,"P1",'2013Figures'!$E:$E,$B$1)</f>
        <v>0</v>
      </c>
      <c r="G256" s="9">
        <f>SUMIFS('2013Figures'!$J:$J,'2013Figures'!$C:$C,$A256,'2013Figures'!$H:$H,$B256,'2013Figures'!$I:$I,$C256,'2013Figures'!$B:$B,"CyToBroker",'2013Figures'!$G:$G,"E1",'2013Figures'!$E:$E,$B$1)</f>
        <v>0</v>
      </c>
      <c r="H256" s="9">
        <f>SUMIFS('2013Figures'!$J:$J,'2013Figures'!$C:$C,$A256,'2013Figures'!$H:$H,$B256,'2013Figures'!$I:$I,$C256,'2013Figures'!$B:$B,"CyToBroker",'2013Figures'!$G:$G,"P1",'2013Figures'!$E:$E,$B$1)</f>
        <v>0</v>
      </c>
      <c r="J256" s="8" t="s">
        <v>131</v>
      </c>
      <c r="L256" s="42">
        <f>SUMIFS('2012Figures'!$J:$J,'2012Figures'!$C:$C,$A256,'2012Figures'!$H:$H,$B256,'2012Figures'!$I:$I,$C256,'2012Figures'!$E:$E,$B$1)</f>
        <v>0</v>
      </c>
      <c r="M256" s="52">
        <f>SUMIFS('2012Figures'!$J:$J,'2012Figures'!$C:$C,$A256,'2012Figures'!$H:$H,$B256,'2012Figures'!$I:$I,$C256,'2012Figures'!$B:$B,"BrokerToCy",'2012Figures'!$G:$G,"E1",'2012Figures'!$E:$E,$B$1)</f>
        <v>0</v>
      </c>
      <c r="N256" s="52">
        <f>SUMIFS('2012Figures'!$J:$J,'2012Figures'!$C:$C,$A256,'2012Figures'!$H:$H,$B256,'2012Figures'!$I:$I,$C256,'2012Figures'!$B:$B,"BrokerToCy",'2012Figures'!$G:$G,"P1",'2012Figures'!$E:$E,$B$1)</f>
        <v>0</v>
      </c>
      <c r="O256" s="52">
        <f>SUMIFS('2012Figures'!$J:$J,'2012Figures'!$C:$C,$A256,'2012Figures'!$H:$H,$B256,'2012Figures'!$I:$I,$C256,'2012Figures'!$B:$B,"CyToBroker",'2012Figures'!$G:$G,"E1",'2012Figures'!$E:$E,$B$1)</f>
        <v>0</v>
      </c>
      <c r="P256" s="52">
        <f>SUMIFS('2012Figures'!$J:$J,'2012Figures'!$C:$C,$A256,'2012Figures'!$H:$H,$B256,'2012Figures'!$I:$I,$C256,'2012Figures'!$B:$B,"CyToBroker",'2012Figures'!$G:$G,"P1",'2012Figures'!$E:$E,$B$1)</f>
        <v>0</v>
      </c>
      <c r="R256" s="46" t="str">
        <f t="shared" si="28"/>
        <v/>
      </c>
      <c r="S256" s="46" t="str">
        <f t="shared" si="28"/>
        <v/>
      </c>
      <c r="T256" s="46" t="str">
        <f t="shared" si="28"/>
        <v/>
      </c>
      <c r="U256" s="46" t="str">
        <f t="shared" si="28"/>
        <v/>
      </c>
      <c r="V256" s="46" t="str">
        <f t="shared" si="28"/>
        <v/>
      </c>
    </row>
    <row r="257" spans="1:22" x14ac:dyDescent="0.2">
      <c r="A257" s="1">
        <v>140</v>
      </c>
      <c r="B257" s="1" t="s">
        <v>114</v>
      </c>
      <c r="D257" s="29">
        <f>SUMIFS('2013Figures'!$J:$J,'2013Figures'!$C:$C,$A257,'2013Figures'!$I:$I,"",'2013Figures'!$E:$E,$B$1)</f>
        <v>0</v>
      </c>
      <c r="E257" s="9">
        <f>SUMIFS('2013Figures'!$J:$J,'2013Figures'!$C:$C,$A257,'2013Figures'!$I:$I,"",'2013Figures'!$B:$B,"BrokerToCy",'2013Figures'!$G:$G,"E1",'2013Figures'!$E:$E,$B$1)</f>
        <v>0</v>
      </c>
      <c r="F257" s="9">
        <f>SUMIFS('2013Figures'!$J:$J,'2013Figures'!$C:$C,$A257,'2013Figures'!$I:$I,"",'2013Figures'!$B:$B,"BrokerToCy",'2013Figures'!$G:$G,"P1",'2013Figures'!$E:$E,$B$1)</f>
        <v>0</v>
      </c>
      <c r="G257" s="9">
        <f>SUMIFS('2013Figures'!$J:$J,'2013Figures'!$C:$C,$A257,'2013Figures'!$I:$I,"",'2013Figures'!$B:$B,"CyToBroker",'2013Figures'!$G:$G,"E1",'2013Figures'!$E:$E,$B$1)</f>
        <v>0</v>
      </c>
      <c r="H257" s="9">
        <f>SUMIFS('2013Figures'!$J:$J,'2013Figures'!$C:$C,$A257,'2013Figures'!$I:$I,"",'2013Figures'!$B:$B,"CyToBroker",'2013Figures'!$G:$G,"P1",'2013Figures'!$E:$E,$B$1)</f>
        <v>0</v>
      </c>
      <c r="J257" s="8" t="s">
        <v>131</v>
      </c>
      <c r="L257" s="42">
        <f>SUMIFS('2012Figures'!$J:$J,'2012Figures'!$C:$C,$A257,'2012Figures'!$I:$I,"",'2012Figures'!$E:$E,$B$1)</f>
        <v>0</v>
      </c>
      <c r="M257" s="52">
        <f>SUMIFS('2012Figures'!$J:$J,'2012Figures'!$C:$C,$A257,'2012Figures'!$I:$I,"",'2012Figures'!$B:$B,"BrokerToCy",'2012Figures'!$G:$G,"E1",'2012Figures'!$E:$E,$B$1)</f>
        <v>0</v>
      </c>
      <c r="N257" s="52">
        <f>SUMIFS('2012Figures'!$J:$J,'2012Figures'!$C:$C,$A257,'2012Figures'!$I:$I,"",'2012Figures'!$B:$B,"BrokerToCy",'2012Figures'!$G:$G,"P1",'2012Figures'!$E:$E,$B$1)</f>
        <v>0</v>
      </c>
      <c r="O257" s="52">
        <f>SUMIFS('2012Figures'!$J:$J,'2012Figures'!$C:$C,$A257,'2012Figures'!$I:$I,"",'2012Figures'!$B:$B,"CyToBroker",'2012Figures'!$G:$G,"E1",'2012Figures'!$E:$E,$B$1)</f>
        <v>0</v>
      </c>
      <c r="P257" s="52">
        <f>SUMIFS('2012Figures'!$J:$J,'2012Figures'!$C:$C,$A257,'2012Figures'!$I:$I,"",'2012Figures'!$B:$B,"CyToBroker",'2012Figures'!$G:$G,"P1",'2012Figures'!$E:$E,$B$1)</f>
        <v>0</v>
      </c>
      <c r="R257" s="46" t="str">
        <f t="shared" si="28"/>
        <v/>
      </c>
      <c r="S257" s="46" t="str">
        <f t="shared" si="28"/>
        <v/>
      </c>
      <c r="T257" s="46" t="str">
        <f t="shared" si="28"/>
        <v/>
      </c>
      <c r="U257" s="46" t="str">
        <f t="shared" si="28"/>
        <v/>
      </c>
      <c r="V257" s="46" t="str">
        <f t="shared" si="28"/>
        <v/>
      </c>
    </row>
    <row r="258" spans="1:22" x14ac:dyDescent="0.2">
      <c r="A258" s="21"/>
      <c r="B258" s="21" t="s">
        <v>92</v>
      </c>
      <c r="C258" s="22"/>
      <c r="D258" s="23">
        <f>SUM(E258:H258)</f>
        <v>0</v>
      </c>
      <c r="E258" s="23">
        <f>SUM(E255:E257)</f>
        <v>0</v>
      </c>
      <c r="F258" s="23">
        <f>SUM(F255:F257)</f>
        <v>0</v>
      </c>
      <c r="G258" s="23">
        <f>SUM(G255:G257)</f>
        <v>0</v>
      </c>
      <c r="H258" s="23">
        <f>SUM(H255:H257)</f>
        <v>0</v>
      </c>
      <c r="I258" s="21"/>
      <c r="J258" s="22"/>
      <c r="K258" s="21"/>
      <c r="L258" s="43">
        <f>SUM(M258:P258)</f>
        <v>0</v>
      </c>
      <c r="M258" s="43">
        <f>SUM(M255:M257)</f>
        <v>0</v>
      </c>
      <c r="N258" s="43">
        <f>SUM(N255:N257)</f>
        <v>0</v>
      </c>
      <c r="O258" s="43">
        <f>SUM(O255:O257)</f>
        <v>0</v>
      </c>
      <c r="P258" s="43">
        <f>SUM(P255:P257)</f>
        <v>0</v>
      </c>
      <c r="Q258" s="21"/>
      <c r="R258" s="21"/>
      <c r="S258" s="21"/>
      <c r="T258" s="21"/>
      <c r="U258" s="21"/>
      <c r="V258" s="21"/>
    </row>
    <row r="259" spans="1:22" x14ac:dyDescent="0.2">
      <c r="A259" s="28">
        <v>202</v>
      </c>
      <c r="B259" s="28" t="s">
        <v>40</v>
      </c>
      <c r="C259" s="17" t="s">
        <v>88</v>
      </c>
      <c r="D259" s="18">
        <f>SUMIFS('2013Figures'!$J:$J,'2013Figures'!$C:$C,$A259,'2013Figures'!$E:$E,$B$1)</f>
        <v>62</v>
      </c>
      <c r="E259" s="18">
        <f>SUMIFS('2013Figures'!$J:$J,'2013Figures'!$C:$C,$A259,'2013Figures'!$B:$B,"BrokerToCy",'2013Figures'!$G:$G,"E1",'2013Figures'!$E:$E,$B$1)</f>
        <v>62</v>
      </c>
      <c r="F259" s="18">
        <f>SUMIFS('2013Figures'!$J:$J,'2013Figures'!$C:$C,$A259,'2013Figures'!$B:$B,"BrokerToCy",'2013Figures'!$G:$G,"P1",'2013Figures'!$E:$E,$B$1)</f>
        <v>0</v>
      </c>
      <c r="G259" s="18">
        <f>SUMIFS('2013Figures'!$J:$J,'2013Figures'!$C:$C,$A259,'2013Figures'!$B:$B,"CyToBroker",'2013Figures'!$G:$G,"E1",'2013Figures'!$E:$E,$B$1)</f>
        <v>0</v>
      </c>
      <c r="H259" s="18">
        <f>SUMIFS('2013Figures'!$J:$J,'2013Figures'!$C:$C,$A259,'2013Figures'!$B:$B,"CyToBroker",'2013Figures'!$G:$G,"P1",'2013Figures'!$E:$E,$B$1)</f>
        <v>0</v>
      </c>
      <c r="I259" s="28"/>
      <c r="J259" s="17"/>
      <c r="K259" s="28"/>
      <c r="L259" s="50">
        <f>SUMIFS('2012Figures'!$J:$J,'2012Figures'!$C:$C,$A259,'2012Figures'!$E:$E,$B$1)</f>
        <v>156</v>
      </c>
      <c r="M259" s="50">
        <f>SUMIFS('2012Figures'!$J:$J,'2012Figures'!$C:$C,$A259,'2012Figures'!$B:$B,"BrokerToCy",'2012Figures'!$G:$G,"E1",'2012Figures'!$E:$E,$B$1)</f>
        <v>156</v>
      </c>
      <c r="N259" s="50">
        <f>SUMIFS('2012Figures'!$J:$J,'2012Figures'!$C:$C,$A259,'2012Figures'!$B:$B,"BrokerToCy",'2012Figures'!$G:$G,"P1",'2012Figures'!$E:$E,$B$1)</f>
        <v>0</v>
      </c>
      <c r="O259" s="50">
        <f>SUMIFS('2012Figures'!$J:$J,'2012Figures'!$C:$C,$A259,'2012Figures'!$B:$B,"CyToBroker",'2012Figures'!$G:$G,"E1",'2012Figures'!$E:$E,$B$1)</f>
        <v>0</v>
      </c>
      <c r="P259" s="50">
        <f>SUMIFS('2012Figures'!$J:$J,'2012Figures'!$C:$C,$A259,'2012Figures'!$B:$B,"CyToBroker",'2012Figures'!$G:$G,"P1",'2012Figures'!$E:$E,$B$1)</f>
        <v>0</v>
      </c>
      <c r="Q259" s="28"/>
      <c r="R259" s="46">
        <f t="shared" si="28"/>
        <v>-0.6</v>
      </c>
      <c r="S259" s="46">
        <f t="shared" si="28"/>
        <v>-0.6</v>
      </c>
      <c r="T259" s="46" t="str">
        <f t="shared" si="28"/>
        <v/>
      </c>
      <c r="U259" s="46" t="str">
        <f t="shared" si="28"/>
        <v/>
      </c>
      <c r="V259" s="46" t="str">
        <f t="shared" si="28"/>
        <v/>
      </c>
    </row>
    <row r="260" spans="1:22" x14ac:dyDescent="0.2">
      <c r="A260" s="1">
        <v>202</v>
      </c>
      <c r="B260" s="1" t="s">
        <v>40</v>
      </c>
      <c r="C260" s="8">
        <v>5</v>
      </c>
      <c r="D260" s="29">
        <f>SUMIFS('2013Figures'!$J:$J,'2013Figures'!$C:$C,$A260,'2013Figures'!$H:$H,$B260,'2013Figures'!$I:$I,$C260,'2013Figures'!$E:$E,$B$1)</f>
        <v>0</v>
      </c>
      <c r="E260" s="9">
        <f>SUMIFS('2013Figures'!$J:$J,'2013Figures'!$C:$C,$A260,'2013Figures'!$H:$H,$B260,'2013Figures'!$I:$I,$C260,'2013Figures'!$B:$B,"BrokerToCy",'2013Figures'!$G:$G,"E1",'2013Figures'!$E:$E,$B$1)</f>
        <v>0</v>
      </c>
      <c r="F260" s="9">
        <f>SUMIFS('2013Figures'!$J:$J,'2013Figures'!$C:$C,$A260,'2013Figures'!$H:$H,$B260,'2013Figures'!$I:$I,$C260,'2013Figures'!$B:$B,"BrokerToCy",'2013Figures'!$G:$G,"P1",'2013Figures'!$E:$E,$B$1)</f>
        <v>0</v>
      </c>
      <c r="G260" s="9">
        <f>SUMIFS('2013Figures'!$J:$J,'2013Figures'!$C:$C,$A260,'2013Figures'!$H:$H,$B260,'2013Figures'!$I:$I,$C260,'2013Figures'!$B:$B,"CyToBroker",'2013Figures'!$G:$G,"E1",'2013Figures'!$E:$E,$B$1)</f>
        <v>0</v>
      </c>
      <c r="H260" s="9">
        <f>SUMIFS('2013Figures'!$J:$J,'2013Figures'!$C:$C,$A260,'2013Figures'!$H:$H,$B260,'2013Figures'!$I:$I,$C260,'2013Figures'!$B:$B,"CyToBroker",'2013Figures'!$G:$G,"P1",'2013Figures'!$E:$E,$B$1)</f>
        <v>0</v>
      </c>
      <c r="J260" s="8">
        <v>201501</v>
      </c>
      <c r="L260" s="42">
        <f>SUMIFS('2012Figures'!$J:$J,'2012Figures'!$C:$C,$A260,'2012Figures'!$H:$H,$B260,'2012Figures'!$I:$I,$C260,'2012Figures'!$E:$E,$B$1)</f>
        <v>0</v>
      </c>
      <c r="M260" s="52">
        <f>SUMIFS('2012Figures'!$J:$J,'2012Figures'!$C:$C,$A260,'2012Figures'!$H:$H,$B260,'2012Figures'!$I:$I,$C260,'2012Figures'!$B:$B,"BrokerToCy",'2012Figures'!$G:$G,"E1",'2012Figures'!$E:$E,$B$1)</f>
        <v>0</v>
      </c>
      <c r="N260" s="52">
        <f>SUMIFS('2012Figures'!$J:$J,'2012Figures'!$C:$C,$A260,'2012Figures'!$H:$H,$B260,'2012Figures'!$I:$I,$C260,'2012Figures'!$B:$B,"BrokerToCy",'2012Figures'!$G:$G,"P1",'2012Figures'!$E:$E,$B$1)</f>
        <v>0</v>
      </c>
      <c r="O260" s="52">
        <f>SUMIFS('2012Figures'!$J:$J,'2012Figures'!$C:$C,$A260,'2012Figures'!$H:$H,$B260,'2012Figures'!$I:$I,$C260,'2012Figures'!$B:$B,"CyToBroker",'2012Figures'!$G:$G,"E1",'2012Figures'!$E:$E,$B$1)</f>
        <v>0</v>
      </c>
      <c r="P260" s="52">
        <f>SUMIFS('2012Figures'!$J:$J,'2012Figures'!$C:$C,$A260,'2012Figures'!$H:$H,$B260,'2012Figures'!$I:$I,$C260,'2012Figures'!$B:$B,"CyToBroker",'2012Figures'!$G:$G,"P1",'2012Figures'!$E:$E,$B$1)</f>
        <v>0</v>
      </c>
      <c r="R260" s="46" t="str">
        <f t="shared" si="28"/>
        <v/>
      </c>
      <c r="S260" s="46" t="str">
        <f t="shared" si="28"/>
        <v/>
      </c>
      <c r="T260" s="46" t="str">
        <f t="shared" si="28"/>
        <v/>
      </c>
      <c r="U260" s="46" t="str">
        <f t="shared" si="28"/>
        <v/>
      </c>
      <c r="V260" s="46" t="str">
        <f t="shared" si="28"/>
        <v/>
      </c>
    </row>
    <row r="261" spans="1:22" x14ac:dyDescent="0.2">
      <c r="A261" s="1">
        <v>202</v>
      </c>
      <c r="B261" s="1" t="s">
        <v>40</v>
      </c>
      <c r="C261" s="8">
        <v>4</v>
      </c>
      <c r="D261" s="29">
        <f>SUMIFS('2013Figures'!$J:$J,'2013Figures'!$C:$C,$A261,'2013Figures'!$H:$H,$B261,'2013Figures'!$I:$I,$C261,'2013Figures'!$E:$E,$B$1)</f>
        <v>0</v>
      </c>
      <c r="E261" s="9">
        <f>SUMIFS('2013Figures'!$J:$J,'2013Figures'!$C:$C,$A261,'2013Figures'!$H:$H,$B261,'2013Figures'!$I:$I,$C261,'2013Figures'!$B:$B,"BrokerToCy",'2013Figures'!$G:$G,"E1",'2013Figures'!$E:$E,$B$1)</f>
        <v>0</v>
      </c>
      <c r="F261" s="9">
        <f>SUMIFS('2013Figures'!$J:$J,'2013Figures'!$C:$C,$A261,'2013Figures'!$H:$H,$B261,'2013Figures'!$I:$I,$C261,'2013Figures'!$B:$B,"BrokerToCy",'2013Figures'!$G:$G,"P1",'2013Figures'!$E:$E,$B$1)</f>
        <v>0</v>
      </c>
      <c r="G261" s="9">
        <f>SUMIFS('2013Figures'!$J:$J,'2013Figures'!$C:$C,$A261,'2013Figures'!$H:$H,$B261,'2013Figures'!$I:$I,$C261,'2013Figures'!$B:$B,"CyToBroker",'2013Figures'!$G:$G,"E1",'2013Figures'!$E:$E,$B$1)</f>
        <v>0</v>
      </c>
      <c r="H261" s="9">
        <f>SUMIFS('2013Figures'!$J:$J,'2013Figures'!$C:$C,$A261,'2013Figures'!$H:$H,$B261,'2013Figures'!$I:$I,$C261,'2013Figures'!$B:$B,"CyToBroker",'2013Figures'!$G:$G,"P1",'2013Figures'!$E:$E,$B$1)</f>
        <v>0</v>
      </c>
      <c r="I261" s="30"/>
      <c r="J261" s="31">
        <v>201301</v>
      </c>
      <c r="K261" s="30"/>
      <c r="L261" s="42">
        <f>SUMIFS('2012Figures'!$J:$J,'2012Figures'!$C:$C,$A261,'2012Figures'!$H:$H,$B261,'2012Figures'!$I:$I,$C261,'2012Figures'!$E:$E,$B$1)</f>
        <v>0</v>
      </c>
      <c r="M261" s="52">
        <f>SUMIFS('2012Figures'!$J:$J,'2012Figures'!$C:$C,$A261,'2012Figures'!$H:$H,$B261,'2012Figures'!$I:$I,$C261,'2012Figures'!$B:$B,"BrokerToCy",'2012Figures'!$G:$G,"E1",'2012Figures'!$E:$E,$B$1)</f>
        <v>0</v>
      </c>
      <c r="N261" s="52">
        <f>SUMIFS('2012Figures'!$J:$J,'2012Figures'!$C:$C,$A261,'2012Figures'!$H:$H,$B261,'2012Figures'!$I:$I,$C261,'2012Figures'!$B:$B,"BrokerToCy",'2012Figures'!$G:$G,"P1",'2012Figures'!$E:$E,$B$1)</f>
        <v>0</v>
      </c>
      <c r="O261" s="52">
        <f>SUMIFS('2012Figures'!$J:$J,'2012Figures'!$C:$C,$A261,'2012Figures'!$H:$H,$B261,'2012Figures'!$I:$I,$C261,'2012Figures'!$B:$B,"CyToBroker",'2012Figures'!$G:$G,"E1",'2012Figures'!$E:$E,$B$1)</f>
        <v>0</v>
      </c>
      <c r="P261" s="52">
        <f>SUMIFS('2012Figures'!$J:$J,'2012Figures'!$C:$C,$A261,'2012Figures'!$H:$H,$B261,'2012Figures'!$I:$I,$C261,'2012Figures'!$B:$B,"CyToBroker",'2012Figures'!$G:$G,"P1",'2012Figures'!$E:$E,$B$1)</f>
        <v>0</v>
      </c>
      <c r="Q261" s="30"/>
      <c r="R261" s="46" t="str">
        <f t="shared" si="28"/>
        <v/>
      </c>
      <c r="S261" s="46" t="str">
        <f t="shared" si="28"/>
        <v/>
      </c>
      <c r="T261" s="46" t="str">
        <f t="shared" si="28"/>
        <v/>
      </c>
      <c r="U261" s="46" t="str">
        <f t="shared" si="28"/>
        <v/>
      </c>
      <c r="V261" s="46" t="str">
        <f t="shared" si="28"/>
        <v/>
      </c>
    </row>
    <row r="262" spans="1:22" x14ac:dyDescent="0.2">
      <c r="A262" s="1">
        <v>202</v>
      </c>
      <c r="B262" s="1" t="s">
        <v>40</v>
      </c>
      <c r="C262" s="8">
        <v>3</v>
      </c>
      <c r="D262" s="29">
        <f>SUMIFS('2013Figures'!$J:$J,'2013Figures'!$C:$C,$A262,'2013Figures'!$H:$H,$B262,'2013Figures'!$I:$I,$C262,'2013Figures'!$E:$E,$B$1)</f>
        <v>0</v>
      </c>
      <c r="E262" s="9">
        <f>SUMIFS('2013Figures'!$J:$J,'2013Figures'!$C:$C,$A262,'2013Figures'!$H:$H,$B262,'2013Figures'!$I:$I,$C262,'2013Figures'!$B:$B,"BrokerToCy",'2013Figures'!$G:$G,"E1",'2013Figures'!$E:$E,$B$1)</f>
        <v>0</v>
      </c>
      <c r="F262" s="9">
        <f>SUMIFS('2013Figures'!$J:$J,'2013Figures'!$C:$C,$A262,'2013Figures'!$H:$H,$B262,'2013Figures'!$I:$I,$C262,'2013Figures'!$B:$B,"BrokerToCy",'2013Figures'!$G:$G,"P1",'2013Figures'!$E:$E,$B$1)</f>
        <v>0</v>
      </c>
      <c r="G262" s="9">
        <f>SUMIFS('2013Figures'!$J:$J,'2013Figures'!$C:$C,$A262,'2013Figures'!$H:$H,$B262,'2013Figures'!$I:$I,$C262,'2013Figures'!$B:$B,"CyToBroker",'2013Figures'!$G:$G,"E1",'2013Figures'!$E:$E,$B$1)</f>
        <v>0</v>
      </c>
      <c r="H262" s="9">
        <f>SUMIFS('2013Figures'!$J:$J,'2013Figures'!$C:$C,$A262,'2013Figures'!$H:$H,$B262,'2013Figures'!$I:$I,$C262,'2013Figures'!$B:$B,"CyToBroker",'2013Figures'!$G:$G,"P1",'2013Figures'!$E:$E,$B$1)</f>
        <v>0</v>
      </c>
      <c r="J262" s="8">
        <v>201201</v>
      </c>
      <c r="L262" s="42">
        <f>SUMIFS('2012Figures'!$J:$J,'2012Figures'!$C:$C,$A262,'2012Figures'!$H:$H,$B262,'2012Figures'!$I:$I,$C262,'2012Figures'!$E:$E,$B$1)</f>
        <v>0</v>
      </c>
      <c r="M262" s="52">
        <f>SUMIFS('2012Figures'!$J:$J,'2012Figures'!$C:$C,$A262,'2012Figures'!$H:$H,$B262,'2012Figures'!$I:$I,$C262,'2012Figures'!$B:$B,"BrokerToCy",'2012Figures'!$G:$G,"E1",'2012Figures'!$E:$E,$B$1)</f>
        <v>0</v>
      </c>
      <c r="N262" s="52">
        <f>SUMIFS('2012Figures'!$J:$J,'2012Figures'!$C:$C,$A262,'2012Figures'!$H:$H,$B262,'2012Figures'!$I:$I,$C262,'2012Figures'!$B:$B,"BrokerToCy",'2012Figures'!$G:$G,"P1",'2012Figures'!$E:$E,$B$1)</f>
        <v>0</v>
      </c>
      <c r="O262" s="52">
        <f>SUMIFS('2012Figures'!$J:$J,'2012Figures'!$C:$C,$A262,'2012Figures'!$H:$H,$B262,'2012Figures'!$I:$I,$C262,'2012Figures'!$B:$B,"CyToBroker",'2012Figures'!$G:$G,"E1",'2012Figures'!$E:$E,$B$1)</f>
        <v>0</v>
      </c>
      <c r="P262" s="52">
        <f>SUMIFS('2012Figures'!$J:$J,'2012Figures'!$C:$C,$A262,'2012Figures'!$H:$H,$B262,'2012Figures'!$I:$I,$C262,'2012Figures'!$B:$B,"CyToBroker",'2012Figures'!$G:$G,"P1",'2012Figures'!$E:$E,$B$1)</f>
        <v>0</v>
      </c>
      <c r="R262" s="46" t="str">
        <f t="shared" si="28"/>
        <v/>
      </c>
      <c r="S262" s="46" t="str">
        <f t="shared" si="28"/>
        <v/>
      </c>
      <c r="T262" s="46" t="str">
        <f t="shared" si="28"/>
        <v/>
      </c>
      <c r="U262" s="46" t="str">
        <f t="shared" si="28"/>
        <v/>
      </c>
      <c r="V262" s="46" t="str">
        <f t="shared" si="28"/>
        <v/>
      </c>
    </row>
    <row r="263" spans="1:22" x14ac:dyDescent="0.2">
      <c r="A263" s="1">
        <v>202</v>
      </c>
      <c r="B263" s="1" t="s">
        <v>40</v>
      </c>
      <c r="C263" s="8">
        <v>2</v>
      </c>
      <c r="D263" s="29">
        <f>SUMIFS('2013Figures'!$J:$J,'2013Figures'!$C:$C,$A263,'2013Figures'!$H:$H,$B263,'2013Figures'!$I:$I,$C263,'2013Figures'!$E:$E,$B$1)</f>
        <v>0</v>
      </c>
      <c r="E263" s="9">
        <f>SUMIFS('2013Figures'!$J:$J,'2013Figures'!$C:$C,$A263,'2013Figures'!$H:$H,$B263,'2013Figures'!$I:$I,$C263,'2013Figures'!$B:$B,"BrokerToCy",'2013Figures'!$G:$G,"E1",'2013Figures'!$E:$E,$B$1)</f>
        <v>0</v>
      </c>
      <c r="F263" s="9">
        <f>SUMIFS('2013Figures'!$J:$J,'2013Figures'!$C:$C,$A263,'2013Figures'!$H:$H,$B263,'2013Figures'!$I:$I,$C263,'2013Figures'!$B:$B,"BrokerToCy",'2013Figures'!$G:$G,"P1",'2013Figures'!$E:$E,$B$1)</f>
        <v>0</v>
      </c>
      <c r="G263" s="9">
        <f>SUMIFS('2013Figures'!$J:$J,'2013Figures'!$C:$C,$A263,'2013Figures'!$H:$H,$B263,'2013Figures'!$I:$I,$C263,'2013Figures'!$B:$B,"CyToBroker",'2013Figures'!$G:$G,"E1",'2013Figures'!$E:$E,$B$1)</f>
        <v>0</v>
      </c>
      <c r="H263" s="9">
        <f>SUMIFS('2013Figures'!$J:$J,'2013Figures'!$C:$C,$A263,'2013Figures'!$H:$H,$B263,'2013Figures'!$I:$I,$C263,'2013Figures'!$B:$B,"CyToBroker",'2013Figures'!$G:$G,"P1",'2013Figures'!$E:$E,$B$1)</f>
        <v>0</v>
      </c>
      <c r="J263" s="8">
        <v>201101</v>
      </c>
      <c r="L263" s="42">
        <f>SUMIFS('2012Figures'!$J:$J,'2012Figures'!$C:$C,$A263,'2012Figures'!$H:$H,$B263,'2012Figures'!$I:$I,$C263,'2012Figures'!$E:$E,$B$1)</f>
        <v>0</v>
      </c>
      <c r="M263" s="52">
        <f>SUMIFS('2012Figures'!$J:$J,'2012Figures'!$C:$C,$A263,'2012Figures'!$H:$H,$B263,'2012Figures'!$I:$I,$C263,'2012Figures'!$B:$B,"BrokerToCy",'2012Figures'!$G:$G,"E1",'2012Figures'!$E:$E,$B$1)</f>
        <v>0</v>
      </c>
      <c r="N263" s="52">
        <f>SUMIFS('2012Figures'!$J:$J,'2012Figures'!$C:$C,$A263,'2012Figures'!$H:$H,$B263,'2012Figures'!$I:$I,$C263,'2012Figures'!$B:$B,"BrokerToCy",'2012Figures'!$G:$G,"P1",'2012Figures'!$E:$E,$B$1)</f>
        <v>0</v>
      </c>
      <c r="O263" s="52">
        <f>SUMIFS('2012Figures'!$J:$J,'2012Figures'!$C:$C,$A263,'2012Figures'!$H:$H,$B263,'2012Figures'!$I:$I,$C263,'2012Figures'!$B:$B,"CyToBroker",'2012Figures'!$G:$G,"E1",'2012Figures'!$E:$E,$B$1)</f>
        <v>0</v>
      </c>
      <c r="P263" s="52">
        <f>SUMIFS('2012Figures'!$J:$J,'2012Figures'!$C:$C,$A263,'2012Figures'!$H:$H,$B263,'2012Figures'!$I:$I,$C263,'2012Figures'!$B:$B,"CyToBroker",'2012Figures'!$G:$G,"P1",'2012Figures'!$E:$E,$B$1)</f>
        <v>0</v>
      </c>
      <c r="R263" s="46" t="str">
        <f t="shared" si="28"/>
        <v/>
      </c>
      <c r="S263" s="46" t="str">
        <f t="shared" si="28"/>
        <v/>
      </c>
      <c r="T263" s="46" t="str">
        <f t="shared" si="28"/>
        <v/>
      </c>
      <c r="U263" s="46" t="str">
        <f t="shared" si="28"/>
        <v/>
      </c>
      <c r="V263" s="46" t="str">
        <f t="shared" si="28"/>
        <v/>
      </c>
    </row>
    <row r="264" spans="1:22" x14ac:dyDescent="0.2">
      <c r="A264" s="1">
        <v>202</v>
      </c>
      <c r="B264" s="1" t="s">
        <v>40</v>
      </c>
      <c r="C264" s="8">
        <v>1</v>
      </c>
      <c r="D264" s="29">
        <f>SUMIFS('2013Figures'!$J:$J,'2013Figures'!$C:$C,$A264,'2013Figures'!$H:$H,$B264,'2013Figures'!$I:$I,$C264,'2013Figures'!$E:$E,$B$1)</f>
        <v>62</v>
      </c>
      <c r="E264" s="9">
        <f>SUMIFS('2013Figures'!$J:$J,'2013Figures'!$C:$C,$A264,'2013Figures'!$H:$H,$B264,'2013Figures'!$I:$I,$C264,'2013Figures'!$B:$B,"BrokerToCy",'2013Figures'!$G:$G,"E1",'2013Figures'!$E:$E,$B$1)</f>
        <v>62</v>
      </c>
      <c r="F264" s="9">
        <f>SUMIFS('2013Figures'!$J:$J,'2013Figures'!$C:$C,$A264,'2013Figures'!$H:$H,$B264,'2013Figures'!$I:$I,$C264,'2013Figures'!$B:$B,"BrokerToCy",'2013Figures'!$G:$G,"P1",'2013Figures'!$E:$E,$B$1)</f>
        <v>0</v>
      </c>
      <c r="G264" s="9">
        <f>SUMIFS('2013Figures'!$J:$J,'2013Figures'!$C:$C,$A264,'2013Figures'!$H:$H,$B264,'2013Figures'!$I:$I,$C264,'2013Figures'!$B:$B,"CyToBroker",'2013Figures'!$G:$G,"E1",'2013Figures'!$E:$E,$B$1)</f>
        <v>0</v>
      </c>
      <c r="H264" s="9">
        <f>SUMIFS('2013Figures'!$J:$J,'2013Figures'!$C:$C,$A264,'2013Figures'!$H:$H,$B264,'2013Figures'!$I:$I,$C264,'2013Figures'!$B:$B,"CyToBroker",'2013Figures'!$G:$G,"P1",'2013Figures'!$E:$E,$B$1)</f>
        <v>0</v>
      </c>
      <c r="J264" s="8">
        <v>200901</v>
      </c>
      <c r="L264" s="42">
        <f>SUMIFS('2012Figures'!$J:$J,'2012Figures'!$C:$C,$A264,'2012Figures'!$H:$H,$B264,'2012Figures'!$I:$I,$C264,'2012Figures'!$E:$E,$B$1)</f>
        <v>156</v>
      </c>
      <c r="M264" s="52">
        <f>SUMIFS('2012Figures'!$J:$J,'2012Figures'!$C:$C,$A264,'2012Figures'!$H:$H,$B264,'2012Figures'!$I:$I,$C264,'2012Figures'!$B:$B,"BrokerToCy",'2012Figures'!$G:$G,"E1",'2012Figures'!$E:$E,$B$1)</f>
        <v>156</v>
      </c>
      <c r="N264" s="52">
        <f>SUMIFS('2012Figures'!$J:$J,'2012Figures'!$C:$C,$A264,'2012Figures'!$H:$H,$B264,'2012Figures'!$I:$I,$C264,'2012Figures'!$B:$B,"BrokerToCy",'2012Figures'!$G:$G,"P1",'2012Figures'!$E:$E,$B$1)</f>
        <v>0</v>
      </c>
      <c r="O264" s="52">
        <f>SUMIFS('2012Figures'!$J:$J,'2012Figures'!$C:$C,$A264,'2012Figures'!$H:$H,$B264,'2012Figures'!$I:$I,$C264,'2012Figures'!$B:$B,"CyToBroker",'2012Figures'!$G:$G,"E1",'2012Figures'!$E:$E,$B$1)</f>
        <v>0</v>
      </c>
      <c r="P264" s="52">
        <f>SUMIFS('2012Figures'!$J:$J,'2012Figures'!$C:$C,$A264,'2012Figures'!$H:$H,$B264,'2012Figures'!$I:$I,$C264,'2012Figures'!$B:$B,"CyToBroker",'2012Figures'!$G:$G,"P1",'2012Figures'!$E:$E,$B$1)</f>
        <v>0</v>
      </c>
      <c r="R264" s="46">
        <f t="shared" si="28"/>
        <v>-0.6</v>
      </c>
      <c r="S264" s="46">
        <f t="shared" si="28"/>
        <v>-0.6</v>
      </c>
      <c r="T264" s="46" t="str">
        <f t="shared" si="28"/>
        <v/>
      </c>
      <c r="U264" s="46" t="str">
        <f t="shared" si="28"/>
        <v/>
      </c>
      <c r="V264" s="46" t="str">
        <f t="shared" si="28"/>
        <v/>
      </c>
    </row>
    <row r="265" spans="1:22" x14ac:dyDescent="0.2">
      <c r="A265" s="1">
        <v>202</v>
      </c>
      <c r="B265" s="1" t="s">
        <v>40</v>
      </c>
      <c r="D265" s="29">
        <f>SUMIFS('2013Figures'!$J:$J,'2013Figures'!$C:$C,$A265,'2013Figures'!$I:$I,"",'2013Figures'!$E:$E,$B$1)</f>
        <v>0</v>
      </c>
      <c r="E265" s="9">
        <f>SUMIFS('2013Figures'!$J:$J,'2013Figures'!$C:$C,$A265,'2013Figures'!$I:$I,"",'2013Figures'!$B:$B,"BrokerToCy",'2013Figures'!$G:$G,"E1",'2013Figures'!$E:$E,$B$1)</f>
        <v>0</v>
      </c>
      <c r="F265" s="9">
        <f>SUMIFS('2013Figures'!$J:$J,'2013Figures'!$C:$C,$A265,'2013Figures'!$I:$I,"",'2013Figures'!$B:$B,"BrokerToCy",'2013Figures'!$G:$G,"P1",'2013Figures'!$E:$E,$B$1)</f>
        <v>0</v>
      </c>
      <c r="G265" s="9">
        <f>SUMIFS('2013Figures'!$J:$J,'2013Figures'!$C:$C,$A265,'2013Figures'!$I:$I,"",'2013Figures'!$B:$B,"CyToBroker",'2013Figures'!$G:$G,"E1",'2013Figures'!$E:$E,$B$1)</f>
        <v>0</v>
      </c>
      <c r="H265" s="9">
        <f>SUMIFS('2013Figures'!$J:$J,'2013Figures'!$C:$C,$A265,'2013Figures'!$I:$I,"",'2013Figures'!$B:$B,"CyToBroker",'2013Figures'!$G:$G,"P1",'2013Figures'!$E:$E,$B$1)</f>
        <v>0</v>
      </c>
      <c r="J265" s="8" t="s">
        <v>131</v>
      </c>
      <c r="L265" s="42">
        <f>SUMIFS('2012Figures'!$J:$J,'2012Figures'!$C:$C,$A265,'2012Figures'!$I:$I,"",'2012Figures'!$E:$E,$B$1)</f>
        <v>0</v>
      </c>
      <c r="M265" s="52">
        <f>SUMIFS('2012Figures'!$J:$J,'2012Figures'!$C:$C,$A265,'2012Figures'!$I:$I,"",'2012Figures'!$B:$B,"BrokerToCy",'2012Figures'!$G:$G,"E1",'2012Figures'!$E:$E,$B$1)</f>
        <v>0</v>
      </c>
      <c r="N265" s="52">
        <f>SUMIFS('2012Figures'!$J:$J,'2012Figures'!$C:$C,$A265,'2012Figures'!$I:$I,"",'2012Figures'!$B:$B,"BrokerToCy",'2012Figures'!$G:$G,"P1",'2012Figures'!$E:$E,$B$1)</f>
        <v>0</v>
      </c>
      <c r="O265" s="52">
        <f>SUMIFS('2012Figures'!$J:$J,'2012Figures'!$C:$C,$A265,'2012Figures'!$I:$I,"",'2012Figures'!$B:$B,"CyToBroker",'2012Figures'!$G:$G,"E1",'2012Figures'!$E:$E,$B$1)</f>
        <v>0</v>
      </c>
      <c r="P265" s="52">
        <f>SUMIFS('2012Figures'!$J:$J,'2012Figures'!$C:$C,$A265,'2012Figures'!$I:$I,"",'2012Figures'!$B:$B,"CyToBroker",'2012Figures'!$G:$G,"P1",'2012Figures'!$E:$E,$B$1)</f>
        <v>0</v>
      </c>
      <c r="R265" s="46" t="str">
        <f t="shared" si="28"/>
        <v/>
      </c>
      <c r="S265" s="46" t="str">
        <f t="shared" si="28"/>
        <v/>
      </c>
      <c r="T265" s="46" t="str">
        <f t="shared" si="28"/>
        <v/>
      </c>
      <c r="U265" s="46" t="str">
        <f t="shared" si="28"/>
        <v/>
      </c>
      <c r="V265" s="46" t="str">
        <f t="shared" si="28"/>
        <v/>
      </c>
    </row>
    <row r="266" spans="1:22" x14ac:dyDescent="0.2">
      <c r="A266" s="21"/>
      <c r="B266" s="21" t="s">
        <v>92</v>
      </c>
      <c r="C266" s="22"/>
      <c r="D266" s="23">
        <f>SUM(E266:H266)</f>
        <v>62</v>
      </c>
      <c r="E266" s="23">
        <f>SUM(E260:E265)</f>
        <v>62</v>
      </c>
      <c r="F266" s="23">
        <f>SUM(F260:F265)</f>
        <v>0</v>
      </c>
      <c r="G266" s="23">
        <f>SUM(G260:G265)</f>
        <v>0</v>
      </c>
      <c r="H266" s="23">
        <f>SUM(H260:H265)</f>
        <v>0</v>
      </c>
      <c r="I266" s="21"/>
      <c r="J266" s="22"/>
      <c r="K266" s="21"/>
      <c r="L266" s="43">
        <f>SUM(M266:P266)</f>
        <v>156</v>
      </c>
      <c r="M266" s="43">
        <f>SUM(M260:M265)</f>
        <v>156</v>
      </c>
      <c r="N266" s="43">
        <f>SUM(N260:N265)</f>
        <v>0</v>
      </c>
      <c r="O266" s="43">
        <f>SUM(O260:O265)</f>
        <v>0</v>
      </c>
      <c r="P266" s="43">
        <f>SUM(P260:P265)</f>
        <v>0</v>
      </c>
      <c r="Q266" s="21"/>
      <c r="R266" s="21"/>
      <c r="S266" s="21"/>
      <c r="T266" s="21"/>
      <c r="U266" s="21"/>
      <c r="V266" s="21"/>
    </row>
    <row r="267" spans="1:22" x14ac:dyDescent="0.2">
      <c r="A267" s="28">
        <v>203</v>
      </c>
      <c r="B267" s="28" t="s">
        <v>45</v>
      </c>
      <c r="C267" s="17" t="s">
        <v>88</v>
      </c>
      <c r="D267" s="18">
        <f>SUMIFS('2013Figures'!$J:$J,'2013Figures'!$C:$C,$A267,'2013Figures'!$E:$E,$B$1)</f>
        <v>83</v>
      </c>
      <c r="E267" s="18">
        <f>SUMIFS('2013Figures'!$J:$J,'2013Figures'!$C:$C,$A267,'2013Figures'!$B:$B,"BrokerToCy",'2013Figures'!$G:$G,"E1",'2013Figures'!$E:$E,$B$1)</f>
        <v>83</v>
      </c>
      <c r="F267" s="18">
        <f>SUMIFS('2013Figures'!$J:$J,'2013Figures'!$C:$C,$A267,'2013Figures'!$B:$B,"BrokerToCy",'2013Figures'!$G:$G,"P1",'2013Figures'!$E:$E,$B$1)</f>
        <v>0</v>
      </c>
      <c r="G267" s="18">
        <f>SUMIFS('2013Figures'!$J:$J,'2013Figures'!$C:$C,$A267,'2013Figures'!$B:$B,"CyToBroker",'2013Figures'!$G:$G,"E1",'2013Figures'!$E:$E,$B$1)</f>
        <v>0</v>
      </c>
      <c r="H267" s="18">
        <f>SUMIFS('2013Figures'!$J:$J,'2013Figures'!$C:$C,$A267,'2013Figures'!$B:$B,"CyToBroker",'2013Figures'!$G:$G,"P1",'2013Figures'!$E:$E,$B$1)</f>
        <v>0</v>
      </c>
      <c r="I267" s="28"/>
      <c r="J267" s="17"/>
      <c r="K267" s="28"/>
      <c r="L267" s="50">
        <f>SUMIFS('2012Figures'!$J:$J,'2012Figures'!$C:$C,$A267,'2012Figures'!$E:$E,$B$1)</f>
        <v>116</v>
      </c>
      <c r="M267" s="50">
        <f>SUMIFS('2012Figures'!$J:$J,'2012Figures'!$C:$C,$A267,'2012Figures'!$B:$B,"BrokerToCy",'2012Figures'!$G:$G,"E1",'2012Figures'!$E:$E,$B$1)</f>
        <v>116</v>
      </c>
      <c r="N267" s="50">
        <f>SUMIFS('2012Figures'!$J:$J,'2012Figures'!$C:$C,$A267,'2012Figures'!$B:$B,"BrokerToCy",'2012Figures'!$G:$G,"P1",'2012Figures'!$E:$E,$B$1)</f>
        <v>0</v>
      </c>
      <c r="O267" s="50">
        <f>SUMIFS('2012Figures'!$J:$J,'2012Figures'!$C:$C,$A267,'2012Figures'!$B:$B,"CyToBroker",'2012Figures'!$G:$G,"E1",'2012Figures'!$E:$E,$B$1)</f>
        <v>0</v>
      </c>
      <c r="P267" s="50">
        <f>SUMIFS('2012Figures'!$J:$J,'2012Figures'!$C:$C,$A267,'2012Figures'!$B:$B,"CyToBroker",'2012Figures'!$G:$G,"P1",'2012Figures'!$E:$E,$B$1)</f>
        <v>0</v>
      </c>
      <c r="Q267" s="28"/>
      <c r="R267" s="46">
        <f t="shared" ref="R267:V330" si="29">IF(L267=0,"",ROUND(D267/L267-1,2))</f>
        <v>-0.28000000000000003</v>
      </c>
      <c r="S267" s="46">
        <f t="shared" si="29"/>
        <v>-0.28000000000000003</v>
      </c>
      <c r="T267" s="46" t="str">
        <f t="shared" si="29"/>
        <v/>
      </c>
      <c r="U267" s="46" t="str">
        <f t="shared" si="29"/>
        <v/>
      </c>
      <c r="V267" s="46" t="str">
        <f t="shared" si="29"/>
        <v/>
      </c>
    </row>
    <row r="268" spans="1:22" x14ac:dyDescent="0.2">
      <c r="A268" s="1">
        <v>203</v>
      </c>
      <c r="B268" s="1" t="s">
        <v>45</v>
      </c>
      <c r="C268" s="8">
        <v>4</v>
      </c>
      <c r="D268" s="29">
        <f>SUMIFS('2013Figures'!$J:$J,'2013Figures'!$C:$C,$A268,'2013Figures'!$H:$H,$B268,'2013Figures'!$I:$I,$C268,'2013Figures'!$E:$E,$B$1)</f>
        <v>2</v>
      </c>
      <c r="E268" s="9">
        <f>SUMIFS('2013Figures'!$J:$J,'2013Figures'!$C:$C,$A268,'2013Figures'!$H:$H,$B268,'2013Figures'!$I:$I,$C268,'2013Figures'!$B:$B,"BrokerToCy",'2013Figures'!$G:$G,"E1",'2013Figures'!$E:$E,$B$1)</f>
        <v>2</v>
      </c>
      <c r="F268" s="9">
        <f>SUMIFS('2013Figures'!$J:$J,'2013Figures'!$C:$C,$A268,'2013Figures'!$H:$H,$B268,'2013Figures'!$I:$I,$C268,'2013Figures'!$B:$B,"BrokerToCy",'2013Figures'!$G:$G,"P1",'2013Figures'!$E:$E,$B$1)</f>
        <v>0</v>
      </c>
      <c r="G268" s="9">
        <f>SUMIFS('2013Figures'!$J:$J,'2013Figures'!$C:$C,$A268,'2013Figures'!$H:$H,$B268,'2013Figures'!$I:$I,$C268,'2013Figures'!$B:$B,"CyToBroker",'2013Figures'!$G:$G,"E1",'2013Figures'!$E:$E,$B$1)</f>
        <v>0</v>
      </c>
      <c r="H268" s="9">
        <f>SUMIFS('2013Figures'!$J:$J,'2013Figures'!$C:$C,$A268,'2013Figures'!$H:$H,$B268,'2013Figures'!$I:$I,$C268,'2013Figures'!$B:$B,"CyToBroker",'2013Figures'!$G:$G,"P1",'2013Figures'!$E:$E,$B$1)</f>
        <v>0</v>
      </c>
      <c r="J268" s="8" t="s">
        <v>146</v>
      </c>
      <c r="L268" s="42">
        <f>SUMIFS('2012Figures'!$J:$J,'2012Figures'!$C:$C,$A268,'2012Figures'!$H:$H,$B268,'2012Figures'!$I:$I,$C268,'2012Figures'!$E:$E,$B$1)</f>
        <v>0</v>
      </c>
      <c r="M268" s="52">
        <f>SUMIFS('2012Figures'!$J:$J,'2012Figures'!$C:$C,$A268,'2012Figures'!$H:$H,$B268,'2012Figures'!$I:$I,$C268,'2012Figures'!$B:$B,"BrokerToCy",'2012Figures'!$G:$G,"E1",'2012Figures'!$E:$E,$B$1)</f>
        <v>0</v>
      </c>
      <c r="N268" s="52">
        <f>SUMIFS('2012Figures'!$J:$J,'2012Figures'!$C:$C,$A268,'2012Figures'!$H:$H,$B268,'2012Figures'!$I:$I,$C268,'2012Figures'!$B:$B,"BrokerToCy",'2012Figures'!$G:$G,"P1",'2012Figures'!$E:$E,$B$1)</f>
        <v>0</v>
      </c>
      <c r="O268" s="52">
        <f>SUMIFS('2012Figures'!$J:$J,'2012Figures'!$C:$C,$A268,'2012Figures'!$H:$H,$B268,'2012Figures'!$I:$I,$C268,'2012Figures'!$B:$B,"CyToBroker",'2012Figures'!$G:$G,"E1",'2012Figures'!$E:$E,$B$1)</f>
        <v>0</v>
      </c>
      <c r="P268" s="52">
        <f>SUMIFS('2012Figures'!$J:$J,'2012Figures'!$C:$C,$A268,'2012Figures'!$H:$H,$B268,'2012Figures'!$I:$I,$C268,'2012Figures'!$B:$B,"CyToBroker",'2012Figures'!$G:$G,"P1",'2012Figures'!$E:$E,$B$1)</f>
        <v>0</v>
      </c>
      <c r="R268" s="46" t="str">
        <f t="shared" si="29"/>
        <v/>
      </c>
      <c r="S268" s="46" t="str">
        <f t="shared" si="29"/>
        <v/>
      </c>
      <c r="T268" s="46" t="str">
        <f t="shared" si="29"/>
        <v/>
      </c>
      <c r="U268" s="46" t="str">
        <f t="shared" si="29"/>
        <v/>
      </c>
      <c r="V268" s="46" t="str">
        <f t="shared" si="29"/>
        <v/>
      </c>
    </row>
    <row r="269" spans="1:22" x14ac:dyDescent="0.2">
      <c r="A269" s="1">
        <v>203</v>
      </c>
      <c r="B269" s="1" t="s">
        <v>45</v>
      </c>
      <c r="C269" s="8">
        <v>3</v>
      </c>
      <c r="D269" s="29">
        <f>SUMIFS('2013Figures'!$J:$J,'2013Figures'!$C:$C,$A269,'2013Figures'!$H:$H,$B269,'2013Figures'!$I:$I,$C269,'2013Figures'!$E:$E,$B$1)</f>
        <v>0</v>
      </c>
      <c r="E269" s="9">
        <f>SUMIFS('2013Figures'!$J:$J,'2013Figures'!$C:$C,$A269,'2013Figures'!$H:$H,$B269,'2013Figures'!$I:$I,$C269,'2013Figures'!$B:$B,"BrokerToCy",'2013Figures'!$G:$G,"E1",'2013Figures'!$E:$E,$B$1)</f>
        <v>0</v>
      </c>
      <c r="F269" s="9">
        <f>SUMIFS('2013Figures'!$J:$J,'2013Figures'!$C:$C,$A269,'2013Figures'!$H:$H,$B269,'2013Figures'!$I:$I,$C269,'2013Figures'!$B:$B,"BrokerToCy",'2013Figures'!$G:$G,"P1",'2013Figures'!$E:$E,$B$1)</f>
        <v>0</v>
      </c>
      <c r="G269" s="9">
        <f>SUMIFS('2013Figures'!$J:$J,'2013Figures'!$C:$C,$A269,'2013Figures'!$H:$H,$B269,'2013Figures'!$I:$I,$C269,'2013Figures'!$B:$B,"CyToBroker",'2013Figures'!$G:$G,"E1",'2013Figures'!$E:$E,$B$1)</f>
        <v>0</v>
      </c>
      <c r="H269" s="9">
        <f>SUMIFS('2013Figures'!$J:$J,'2013Figures'!$C:$C,$A269,'2013Figures'!$H:$H,$B269,'2013Figures'!$I:$I,$C269,'2013Figures'!$B:$B,"CyToBroker",'2013Figures'!$G:$G,"P1",'2013Figures'!$E:$E,$B$1)</f>
        <v>0</v>
      </c>
      <c r="J269" s="8">
        <v>201501</v>
      </c>
      <c r="L269" s="42">
        <f>SUMIFS('2012Figures'!$J:$J,'2012Figures'!$C:$C,$A269,'2012Figures'!$H:$H,$B269,'2012Figures'!$I:$I,$C269,'2012Figures'!$E:$E,$B$1)</f>
        <v>0</v>
      </c>
      <c r="M269" s="52">
        <f>SUMIFS('2012Figures'!$J:$J,'2012Figures'!$C:$C,$A269,'2012Figures'!$H:$H,$B269,'2012Figures'!$I:$I,$C269,'2012Figures'!$B:$B,"BrokerToCy",'2012Figures'!$G:$G,"E1",'2012Figures'!$E:$E,$B$1)</f>
        <v>0</v>
      </c>
      <c r="N269" s="52">
        <f>SUMIFS('2012Figures'!$J:$J,'2012Figures'!$C:$C,$A269,'2012Figures'!$H:$H,$B269,'2012Figures'!$I:$I,$C269,'2012Figures'!$B:$B,"BrokerToCy",'2012Figures'!$G:$G,"P1",'2012Figures'!$E:$E,$B$1)</f>
        <v>0</v>
      </c>
      <c r="O269" s="52">
        <f>SUMIFS('2012Figures'!$J:$J,'2012Figures'!$C:$C,$A269,'2012Figures'!$H:$H,$B269,'2012Figures'!$I:$I,$C269,'2012Figures'!$B:$B,"CyToBroker",'2012Figures'!$G:$G,"E1",'2012Figures'!$E:$E,$B$1)</f>
        <v>0</v>
      </c>
      <c r="P269" s="52">
        <f>SUMIFS('2012Figures'!$J:$J,'2012Figures'!$C:$C,$A269,'2012Figures'!$H:$H,$B269,'2012Figures'!$I:$I,$C269,'2012Figures'!$B:$B,"CyToBroker",'2012Figures'!$G:$G,"P1",'2012Figures'!$E:$E,$B$1)</f>
        <v>0</v>
      </c>
      <c r="R269" s="46" t="str">
        <f t="shared" si="29"/>
        <v/>
      </c>
      <c r="S269" s="46" t="str">
        <f t="shared" si="29"/>
        <v/>
      </c>
      <c r="T269" s="46" t="str">
        <f t="shared" si="29"/>
        <v/>
      </c>
      <c r="U269" s="46" t="str">
        <f t="shared" si="29"/>
        <v/>
      </c>
      <c r="V269" s="46" t="str">
        <f t="shared" si="29"/>
        <v/>
      </c>
    </row>
    <row r="270" spans="1:22" x14ac:dyDescent="0.2">
      <c r="A270" s="1">
        <v>203</v>
      </c>
      <c r="B270" s="1" t="s">
        <v>45</v>
      </c>
      <c r="C270" s="8">
        <v>2</v>
      </c>
      <c r="D270" s="29">
        <f>SUMIFS('2013Figures'!$J:$J,'2013Figures'!$C:$C,$A270,'2013Figures'!$H:$H,$B270,'2013Figures'!$I:$I,$C270,'2013Figures'!$E:$E,$B$1)</f>
        <v>0</v>
      </c>
      <c r="E270" s="9">
        <f>SUMIFS('2013Figures'!$J:$J,'2013Figures'!$C:$C,$A270,'2013Figures'!$H:$H,$B270,'2013Figures'!$I:$I,$C270,'2013Figures'!$B:$B,"BrokerToCy",'2013Figures'!$G:$G,"E1",'2013Figures'!$E:$E,$B$1)</f>
        <v>0</v>
      </c>
      <c r="F270" s="9">
        <f>SUMIFS('2013Figures'!$J:$J,'2013Figures'!$C:$C,$A270,'2013Figures'!$H:$H,$B270,'2013Figures'!$I:$I,$C270,'2013Figures'!$B:$B,"BrokerToCy",'2013Figures'!$G:$G,"P1",'2013Figures'!$E:$E,$B$1)</f>
        <v>0</v>
      </c>
      <c r="G270" s="9">
        <f>SUMIFS('2013Figures'!$J:$J,'2013Figures'!$C:$C,$A270,'2013Figures'!$H:$H,$B270,'2013Figures'!$I:$I,$C270,'2013Figures'!$B:$B,"CyToBroker",'2013Figures'!$G:$G,"E1",'2013Figures'!$E:$E,$B$1)</f>
        <v>0</v>
      </c>
      <c r="H270" s="9">
        <f>SUMIFS('2013Figures'!$J:$J,'2013Figures'!$C:$C,$A270,'2013Figures'!$H:$H,$B270,'2013Figures'!$I:$I,$C270,'2013Figures'!$B:$B,"CyToBroker",'2013Figures'!$G:$G,"P1",'2013Figures'!$E:$E,$B$1)</f>
        <v>0</v>
      </c>
      <c r="J270" s="8">
        <v>201401</v>
      </c>
      <c r="L270" s="42">
        <f>SUMIFS('2012Figures'!$J:$J,'2012Figures'!$C:$C,$A270,'2012Figures'!$H:$H,$B270,'2012Figures'!$I:$I,$C270,'2012Figures'!$E:$E,$B$1)</f>
        <v>0</v>
      </c>
      <c r="M270" s="52">
        <f>SUMIFS('2012Figures'!$J:$J,'2012Figures'!$C:$C,$A270,'2012Figures'!$H:$H,$B270,'2012Figures'!$I:$I,$C270,'2012Figures'!$B:$B,"BrokerToCy",'2012Figures'!$G:$G,"E1",'2012Figures'!$E:$E,$B$1)</f>
        <v>0</v>
      </c>
      <c r="N270" s="52">
        <f>SUMIFS('2012Figures'!$J:$J,'2012Figures'!$C:$C,$A270,'2012Figures'!$H:$H,$B270,'2012Figures'!$I:$I,$C270,'2012Figures'!$B:$B,"BrokerToCy",'2012Figures'!$G:$G,"P1",'2012Figures'!$E:$E,$B$1)</f>
        <v>0</v>
      </c>
      <c r="O270" s="52">
        <f>SUMIFS('2012Figures'!$J:$J,'2012Figures'!$C:$C,$A270,'2012Figures'!$H:$H,$B270,'2012Figures'!$I:$I,$C270,'2012Figures'!$B:$B,"CyToBroker",'2012Figures'!$G:$G,"E1",'2012Figures'!$E:$E,$B$1)</f>
        <v>0</v>
      </c>
      <c r="P270" s="52">
        <f>SUMIFS('2012Figures'!$J:$J,'2012Figures'!$C:$C,$A270,'2012Figures'!$H:$H,$B270,'2012Figures'!$I:$I,$C270,'2012Figures'!$B:$B,"CyToBroker",'2012Figures'!$G:$G,"P1",'2012Figures'!$E:$E,$B$1)</f>
        <v>0</v>
      </c>
      <c r="R270" s="46" t="str">
        <f t="shared" si="29"/>
        <v/>
      </c>
      <c r="S270" s="46" t="str">
        <f t="shared" si="29"/>
        <v/>
      </c>
      <c r="T270" s="46" t="str">
        <f t="shared" si="29"/>
        <v/>
      </c>
      <c r="U270" s="46" t="str">
        <f t="shared" si="29"/>
        <v/>
      </c>
      <c r="V270" s="46" t="str">
        <f t="shared" si="29"/>
        <v/>
      </c>
    </row>
    <row r="271" spans="1:22" x14ac:dyDescent="0.2">
      <c r="A271" s="1">
        <v>203</v>
      </c>
      <c r="B271" s="1" t="s">
        <v>45</v>
      </c>
      <c r="C271" s="8">
        <v>1</v>
      </c>
      <c r="D271" s="29">
        <f>SUMIFS('2013Figures'!$J:$J,'2013Figures'!$C:$C,$A271,'2013Figures'!$H:$H,$B271,'2013Figures'!$I:$I,$C271,'2013Figures'!$E:$E,$B$1)</f>
        <v>81</v>
      </c>
      <c r="E271" s="9">
        <f>SUMIFS('2013Figures'!$J:$J,'2013Figures'!$C:$C,$A271,'2013Figures'!$H:$H,$B271,'2013Figures'!$I:$I,$C271,'2013Figures'!$B:$B,"BrokerToCy",'2013Figures'!$G:$G,"E1",'2013Figures'!$E:$E,$B$1)</f>
        <v>81</v>
      </c>
      <c r="F271" s="9">
        <f>SUMIFS('2013Figures'!$J:$J,'2013Figures'!$C:$C,$A271,'2013Figures'!$H:$H,$B271,'2013Figures'!$I:$I,$C271,'2013Figures'!$B:$B,"BrokerToCy",'2013Figures'!$G:$G,"P1",'2013Figures'!$E:$E,$B$1)</f>
        <v>0</v>
      </c>
      <c r="G271" s="9">
        <f>SUMIFS('2013Figures'!$J:$J,'2013Figures'!$C:$C,$A271,'2013Figures'!$H:$H,$B271,'2013Figures'!$I:$I,$C271,'2013Figures'!$B:$B,"CyToBroker",'2013Figures'!$G:$G,"E1",'2013Figures'!$E:$E,$B$1)</f>
        <v>0</v>
      </c>
      <c r="H271" s="9">
        <f>SUMIFS('2013Figures'!$J:$J,'2013Figures'!$C:$C,$A271,'2013Figures'!$H:$H,$B271,'2013Figures'!$I:$I,$C271,'2013Figures'!$B:$B,"CyToBroker",'2013Figures'!$G:$G,"P1",'2013Figures'!$E:$E,$B$1)</f>
        <v>0</v>
      </c>
      <c r="I271" s="30"/>
      <c r="J271" s="31">
        <v>200901</v>
      </c>
      <c r="K271" s="30"/>
      <c r="L271" s="42">
        <f>SUMIFS('2012Figures'!$J:$J,'2012Figures'!$C:$C,$A271,'2012Figures'!$H:$H,$B271,'2012Figures'!$I:$I,$C271,'2012Figures'!$E:$E,$B$1)</f>
        <v>116</v>
      </c>
      <c r="M271" s="52">
        <f>SUMIFS('2012Figures'!$J:$J,'2012Figures'!$C:$C,$A271,'2012Figures'!$H:$H,$B271,'2012Figures'!$I:$I,$C271,'2012Figures'!$B:$B,"BrokerToCy",'2012Figures'!$G:$G,"E1",'2012Figures'!$E:$E,$B$1)</f>
        <v>116</v>
      </c>
      <c r="N271" s="52">
        <f>SUMIFS('2012Figures'!$J:$J,'2012Figures'!$C:$C,$A271,'2012Figures'!$H:$H,$B271,'2012Figures'!$I:$I,$C271,'2012Figures'!$B:$B,"BrokerToCy",'2012Figures'!$G:$G,"P1",'2012Figures'!$E:$E,$B$1)</f>
        <v>0</v>
      </c>
      <c r="O271" s="52">
        <f>SUMIFS('2012Figures'!$J:$J,'2012Figures'!$C:$C,$A271,'2012Figures'!$H:$H,$B271,'2012Figures'!$I:$I,$C271,'2012Figures'!$B:$B,"CyToBroker",'2012Figures'!$G:$G,"E1",'2012Figures'!$E:$E,$B$1)</f>
        <v>0</v>
      </c>
      <c r="P271" s="52">
        <f>SUMIFS('2012Figures'!$J:$J,'2012Figures'!$C:$C,$A271,'2012Figures'!$H:$H,$B271,'2012Figures'!$I:$I,$C271,'2012Figures'!$B:$B,"CyToBroker",'2012Figures'!$G:$G,"P1",'2012Figures'!$E:$E,$B$1)</f>
        <v>0</v>
      </c>
      <c r="Q271" s="30"/>
      <c r="R271" s="46">
        <f t="shared" si="29"/>
        <v>-0.3</v>
      </c>
      <c r="S271" s="46">
        <f t="shared" si="29"/>
        <v>-0.3</v>
      </c>
      <c r="T271" s="46" t="str">
        <f t="shared" si="29"/>
        <v/>
      </c>
      <c r="U271" s="46" t="str">
        <f t="shared" si="29"/>
        <v/>
      </c>
      <c r="V271" s="46" t="str">
        <f t="shared" si="29"/>
        <v/>
      </c>
    </row>
    <row r="272" spans="1:22" x14ac:dyDescent="0.2">
      <c r="A272" s="1">
        <v>203</v>
      </c>
      <c r="B272" s="1" t="s">
        <v>45</v>
      </c>
      <c r="D272" s="29">
        <f>SUMIFS('2013Figures'!$J:$J,'2013Figures'!$C:$C,$A272,'2013Figures'!$I:$I,"",'2013Figures'!$E:$E,$B$1)</f>
        <v>0</v>
      </c>
      <c r="E272" s="9">
        <f>SUMIFS('2013Figures'!$J:$J,'2013Figures'!$C:$C,$A272,'2013Figures'!$I:$I,"",'2013Figures'!$B:$B,"BrokerToCy",'2013Figures'!$G:$G,"E1",'2013Figures'!$E:$E,$B$1)</f>
        <v>0</v>
      </c>
      <c r="F272" s="9">
        <f>SUMIFS('2013Figures'!$J:$J,'2013Figures'!$C:$C,$A272,'2013Figures'!$I:$I,"",'2013Figures'!$B:$B,"BrokerToCy",'2013Figures'!$G:$G,"P1",'2013Figures'!$E:$E,$B$1)</f>
        <v>0</v>
      </c>
      <c r="G272" s="9">
        <f>SUMIFS('2013Figures'!$J:$J,'2013Figures'!$C:$C,$A272,'2013Figures'!$I:$I,"",'2013Figures'!$B:$B,"CyToBroker",'2013Figures'!$G:$G,"E1",'2013Figures'!$E:$E,$B$1)</f>
        <v>0</v>
      </c>
      <c r="H272" s="9">
        <f>SUMIFS('2013Figures'!$J:$J,'2013Figures'!$C:$C,$A272,'2013Figures'!$I:$I,"",'2013Figures'!$B:$B,"CyToBroker",'2013Figures'!$G:$G,"P1",'2013Figures'!$E:$E,$B$1)</f>
        <v>0</v>
      </c>
      <c r="J272" s="8" t="s">
        <v>131</v>
      </c>
      <c r="L272" s="42">
        <f>SUMIFS('2012Figures'!$J:$J,'2012Figures'!$C:$C,$A272,'2012Figures'!$I:$I,"",'2012Figures'!$E:$E,$B$1)</f>
        <v>0</v>
      </c>
      <c r="M272" s="52">
        <f>SUMIFS('2012Figures'!$J:$J,'2012Figures'!$C:$C,$A272,'2012Figures'!$I:$I,"",'2012Figures'!$B:$B,"BrokerToCy",'2012Figures'!$G:$G,"E1",'2012Figures'!$E:$E,$B$1)</f>
        <v>0</v>
      </c>
      <c r="N272" s="52">
        <f>SUMIFS('2012Figures'!$J:$J,'2012Figures'!$C:$C,$A272,'2012Figures'!$I:$I,"",'2012Figures'!$B:$B,"BrokerToCy",'2012Figures'!$G:$G,"P1",'2012Figures'!$E:$E,$B$1)</f>
        <v>0</v>
      </c>
      <c r="O272" s="52">
        <f>SUMIFS('2012Figures'!$J:$J,'2012Figures'!$C:$C,$A272,'2012Figures'!$I:$I,"",'2012Figures'!$B:$B,"CyToBroker",'2012Figures'!$G:$G,"E1",'2012Figures'!$E:$E,$B$1)</f>
        <v>0</v>
      </c>
      <c r="P272" s="52">
        <f>SUMIFS('2012Figures'!$J:$J,'2012Figures'!$C:$C,$A272,'2012Figures'!$I:$I,"",'2012Figures'!$B:$B,"CyToBroker",'2012Figures'!$G:$G,"P1",'2012Figures'!$E:$E,$B$1)</f>
        <v>0</v>
      </c>
      <c r="R272" s="46" t="str">
        <f t="shared" si="29"/>
        <v/>
      </c>
      <c r="S272" s="46" t="str">
        <f t="shared" si="29"/>
        <v/>
      </c>
      <c r="T272" s="46" t="str">
        <f t="shared" si="29"/>
        <v/>
      </c>
      <c r="U272" s="46" t="str">
        <f t="shared" si="29"/>
        <v/>
      </c>
      <c r="V272" s="46" t="str">
        <f t="shared" si="29"/>
        <v/>
      </c>
    </row>
    <row r="273" spans="1:22" x14ac:dyDescent="0.2">
      <c r="A273" s="21"/>
      <c r="B273" s="21" t="s">
        <v>92</v>
      </c>
      <c r="C273" s="22"/>
      <c r="D273" s="23">
        <f>SUM(E273:H273)</f>
        <v>83</v>
      </c>
      <c r="E273" s="23">
        <f>SUM(E268:E272)</f>
        <v>83</v>
      </c>
      <c r="F273" s="23">
        <f>SUM(F268:F272)</f>
        <v>0</v>
      </c>
      <c r="G273" s="23">
        <f>SUM(G268:G272)</f>
        <v>0</v>
      </c>
      <c r="H273" s="23">
        <f>SUM(H268:H272)</f>
        <v>0</v>
      </c>
      <c r="I273" s="21"/>
      <c r="J273" s="22"/>
      <c r="K273" s="21"/>
      <c r="L273" s="43">
        <f>SUM(M273:P273)</f>
        <v>116</v>
      </c>
      <c r="M273" s="43">
        <f>SUM(M268:M272)</f>
        <v>116</v>
      </c>
      <c r="N273" s="43">
        <f>SUM(N268:N272)</f>
        <v>0</v>
      </c>
      <c r="O273" s="43">
        <f>SUM(O268:O272)</f>
        <v>0</v>
      </c>
      <c r="P273" s="43">
        <f>SUM(P268:P272)</f>
        <v>0</v>
      </c>
      <c r="Q273" s="21"/>
      <c r="R273" s="21"/>
      <c r="S273" s="21"/>
      <c r="T273" s="21"/>
      <c r="U273" s="21"/>
      <c r="V273" s="21"/>
    </row>
    <row r="274" spans="1:22" x14ac:dyDescent="0.2">
      <c r="A274" s="28">
        <v>204</v>
      </c>
      <c r="B274" s="28" t="s">
        <v>69</v>
      </c>
      <c r="C274" s="17" t="s">
        <v>88</v>
      </c>
      <c r="D274" s="18">
        <f>SUMIFS('2013Figures'!$J:$J,'2013Figures'!$C:$C,$A274,'2013Figures'!$E:$E,$B$1)</f>
        <v>1037</v>
      </c>
      <c r="E274" s="18">
        <f>SUMIFS('2013Figures'!$J:$J,'2013Figures'!$C:$C,$A274,'2013Figures'!$B:$B,"BrokerToCy",'2013Figures'!$G:$G,"E1",'2013Figures'!$E:$E,$B$1)</f>
        <v>0</v>
      </c>
      <c r="F274" s="18">
        <f>SUMIFS('2013Figures'!$J:$J,'2013Figures'!$C:$C,$A274,'2013Figures'!$B:$B,"BrokerToCy",'2013Figures'!$G:$G,"P1",'2013Figures'!$E:$E,$B$1)</f>
        <v>0</v>
      </c>
      <c r="G274" s="18">
        <f>SUMIFS('2013Figures'!$J:$J,'2013Figures'!$C:$C,$A274,'2013Figures'!$B:$B,"CyToBroker",'2013Figures'!$G:$G,"E1",'2013Figures'!$E:$E,$B$1)</f>
        <v>1037</v>
      </c>
      <c r="H274" s="18">
        <f>SUMIFS('2013Figures'!$J:$J,'2013Figures'!$C:$C,$A274,'2013Figures'!$B:$B,"CyToBroker",'2013Figures'!$G:$G,"P1",'2013Figures'!$E:$E,$B$1)</f>
        <v>0</v>
      </c>
      <c r="I274" s="28"/>
      <c r="J274" s="17"/>
      <c r="K274" s="28"/>
      <c r="L274" s="50">
        <f>SUMIFS('2012Figures'!$J:$J,'2012Figures'!$C:$C,$A274,'2012Figures'!$E:$E,$B$1)</f>
        <v>1287</v>
      </c>
      <c r="M274" s="50">
        <f>SUMIFS('2012Figures'!$J:$J,'2012Figures'!$C:$C,$A274,'2012Figures'!$B:$B,"BrokerToCy",'2012Figures'!$G:$G,"E1",'2012Figures'!$E:$E,$B$1)</f>
        <v>0</v>
      </c>
      <c r="N274" s="50">
        <f>SUMIFS('2012Figures'!$J:$J,'2012Figures'!$C:$C,$A274,'2012Figures'!$B:$B,"BrokerToCy",'2012Figures'!$G:$G,"P1",'2012Figures'!$E:$E,$B$1)</f>
        <v>0</v>
      </c>
      <c r="O274" s="50">
        <f>SUMIFS('2012Figures'!$J:$J,'2012Figures'!$C:$C,$A274,'2012Figures'!$B:$B,"CyToBroker",'2012Figures'!$G:$G,"E1",'2012Figures'!$E:$E,$B$1)</f>
        <v>1287</v>
      </c>
      <c r="P274" s="50">
        <f>SUMIFS('2012Figures'!$J:$J,'2012Figures'!$C:$C,$A274,'2012Figures'!$B:$B,"CyToBroker",'2012Figures'!$G:$G,"P1",'2012Figures'!$E:$E,$B$1)</f>
        <v>0</v>
      </c>
      <c r="Q274" s="28"/>
      <c r="R274" s="46">
        <f t="shared" si="29"/>
        <v>-0.19</v>
      </c>
      <c r="S274" s="46" t="str">
        <f t="shared" si="29"/>
        <v/>
      </c>
      <c r="T274" s="46" t="str">
        <f t="shared" si="29"/>
        <v/>
      </c>
      <c r="U274" s="46">
        <f t="shared" si="29"/>
        <v>-0.19</v>
      </c>
      <c r="V274" s="46" t="str">
        <f t="shared" si="29"/>
        <v/>
      </c>
    </row>
    <row r="275" spans="1:22" x14ac:dyDescent="0.2">
      <c r="A275" s="1">
        <v>204</v>
      </c>
      <c r="B275" s="1" t="s">
        <v>69</v>
      </c>
      <c r="C275" s="8">
        <v>5</v>
      </c>
      <c r="D275" s="29">
        <f>SUMIFS('2013Figures'!$J:$J,'2013Figures'!$C:$C,$A275,'2013Figures'!$H:$H,$B275,'2013Figures'!$I:$I,$C275,'2013Figures'!$E:$E,$B$1)</f>
        <v>0</v>
      </c>
      <c r="E275" s="9">
        <f>SUMIFS('2013Figures'!$J:$J,'2013Figures'!$C:$C,$A275,'2013Figures'!$H:$H,$B275,'2013Figures'!$I:$I,$C275,'2013Figures'!$B:$B,"BrokerToCy",'2013Figures'!$G:$G,"E1",'2013Figures'!$E:$E,$B$1)</f>
        <v>0</v>
      </c>
      <c r="F275" s="9">
        <f>SUMIFS('2013Figures'!$J:$J,'2013Figures'!$C:$C,$A275,'2013Figures'!$H:$H,$B275,'2013Figures'!$I:$I,$C275,'2013Figures'!$B:$B,"BrokerToCy",'2013Figures'!$G:$G,"P1",'2013Figures'!$E:$E,$B$1)</f>
        <v>0</v>
      </c>
      <c r="G275" s="9">
        <f>SUMIFS('2013Figures'!$J:$J,'2013Figures'!$C:$C,$A275,'2013Figures'!$H:$H,$B275,'2013Figures'!$I:$I,$C275,'2013Figures'!$B:$B,"CyToBroker",'2013Figures'!$G:$G,"E1",'2013Figures'!$E:$E,$B$1)</f>
        <v>0</v>
      </c>
      <c r="H275" s="9">
        <f>SUMIFS('2013Figures'!$J:$J,'2013Figures'!$C:$C,$A275,'2013Figures'!$H:$H,$B275,'2013Figures'!$I:$I,$C275,'2013Figures'!$B:$B,"CyToBroker",'2013Figures'!$G:$G,"P1",'2013Figures'!$E:$E,$B$1)</f>
        <v>0</v>
      </c>
      <c r="J275" s="8">
        <v>201501</v>
      </c>
      <c r="L275" s="42">
        <f>SUMIFS('2012Figures'!$J:$J,'2012Figures'!$C:$C,$A275,'2012Figures'!$H:$H,$B275,'2012Figures'!$I:$I,$C275,'2012Figures'!$E:$E,$B$1)</f>
        <v>0</v>
      </c>
      <c r="M275" s="52">
        <f>SUMIFS('2012Figures'!$J:$J,'2012Figures'!$C:$C,$A275,'2012Figures'!$H:$H,$B275,'2012Figures'!$I:$I,$C275,'2012Figures'!$B:$B,"BrokerToCy",'2012Figures'!$G:$G,"E1",'2012Figures'!$E:$E,$B$1)</f>
        <v>0</v>
      </c>
      <c r="N275" s="52">
        <f>SUMIFS('2012Figures'!$J:$J,'2012Figures'!$C:$C,$A275,'2012Figures'!$H:$H,$B275,'2012Figures'!$I:$I,$C275,'2012Figures'!$B:$B,"BrokerToCy",'2012Figures'!$G:$G,"P1",'2012Figures'!$E:$E,$B$1)</f>
        <v>0</v>
      </c>
      <c r="O275" s="52">
        <f>SUMIFS('2012Figures'!$J:$J,'2012Figures'!$C:$C,$A275,'2012Figures'!$H:$H,$B275,'2012Figures'!$I:$I,$C275,'2012Figures'!$B:$B,"CyToBroker",'2012Figures'!$G:$G,"E1",'2012Figures'!$E:$E,$B$1)</f>
        <v>0</v>
      </c>
      <c r="P275" s="52">
        <f>SUMIFS('2012Figures'!$J:$J,'2012Figures'!$C:$C,$A275,'2012Figures'!$H:$H,$B275,'2012Figures'!$I:$I,$C275,'2012Figures'!$B:$B,"CyToBroker",'2012Figures'!$G:$G,"P1",'2012Figures'!$E:$E,$B$1)</f>
        <v>0</v>
      </c>
      <c r="R275" s="46" t="str">
        <f t="shared" si="29"/>
        <v/>
      </c>
      <c r="S275" s="46" t="str">
        <f t="shared" si="29"/>
        <v/>
      </c>
      <c r="T275" s="46" t="str">
        <f t="shared" si="29"/>
        <v/>
      </c>
      <c r="U275" s="46" t="str">
        <f t="shared" si="29"/>
        <v/>
      </c>
      <c r="V275" s="46" t="str">
        <f t="shared" si="29"/>
        <v/>
      </c>
    </row>
    <row r="276" spans="1:22" x14ac:dyDescent="0.2">
      <c r="A276" s="1">
        <v>204</v>
      </c>
      <c r="B276" s="1" t="s">
        <v>69</v>
      </c>
      <c r="C276" s="8">
        <v>4</v>
      </c>
      <c r="D276" s="29">
        <f>SUMIFS('2013Figures'!$J:$J,'2013Figures'!$C:$C,$A276,'2013Figures'!$H:$H,$B276,'2013Figures'!$I:$I,$C276,'2013Figures'!$E:$E,$B$1)</f>
        <v>107</v>
      </c>
      <c r="E276" s="9">
        <f>SUMIFS('2013Figures'!$J:$J,'2013Figures'!$C:$C,$A276,'2013Figures'!$H:$H,$B276,'2013Figures'!$I:$I,$C276,'2013Figures'!$B:$B,"BrokerToCy",'2013Figures'!$G:$G,"E1",'2013Figures'!$E:$E,$B$1)</f>
        <v>0</v>
      </c>
      <c r="F276" s="9">
        <f>SUMIFS('2013Figures'!$J:$J,'2013Figures'!$C:$C,$A276,'2013Figures'!$H:$H,$B276,'2013Figures'!$I:$I,$C276,'2013Figures'!$B:$B,"BrokerToCy",'2013Figures'!$G:$G,"P1",'2013Figures'!$E:$E,$B$1)</f>
        <v>0</v>
      </c>
      <c r="G276" s="9">
        <f>SUMIFS('2013Figures'!$J:$J,'2013Figures'!$C:$C,$A276,'2013Figures'!$H:$H,$B276,'2013Figures'!$I:$I,$C276,'2013Figures'!$B:$B,"CyToBroker",'2013Figures'!$G:$G,"E1",'2013Figures'!$E:$E,$B$1)</f>
        <v>107</v>
      </c>
      <c r="H276" s="9">
        <f>SUMIFS('2013Figures'!$J:$J,'2013Figures'!$C:$C,$A276,'2013Figures'!$H:$H,$B276,'2013Figures'!$I:$I,$C276,'2013Figures'!$B:$B,"CyToBroker",'2013Figures'!$G:$G,"P1",'2013Figures'!$E:$E,$B$1)</f>
        <v>0</v>
      </c>
      <c r="I276" s="30"/>
      <c r="J276" s="31">
        <v>201301</v>
      </c>
      <c r="K276" s="30"/>
      <c r="L276" s="42">
        <f>SUMIFS('2012Figures'!$J:$J,'2012Figures'!$C:$C,$A276,'2012Figures'!$H:$H,$B276,'2012Figures'!$I:$I,$C276,'2012Figures'!$E:$E,$B$1)</f>
        <v>3</v>
      </c>
      <c r="M276" s="52">
        <f>SUMIFS('2012Figures'!$J:$J,'2012Figures'!$C:$C,$A276,'2012Figures'!$H:$H,$B276,'2012Figures'!$I:$I,$C276,'2012Figures'!$B:$B,"BrokerToCy",'2012Figures'!$G:$G,"E1",'2012Figures'!$E:$E,$B$1)</f>
        <v>0</v>
      </c>
      <c r="N276" s="52">
        <f>SUMIFS('2012Figures'!$J:$J,'2012Figures'!$C:$C,$A276,'2012Figures'!$H:$H,$B276,'2012Figures'!$I:$I,$C276,'2012Figures'!$B:$B,"BrokerToCy",'2012Figures'!$G:$G,"P1",'2012Figures'!$E:$E,$B$1)</f>
        <v>0</v>
      </c>
      <c r="O276" s="52">
        <f>SUMIFS('2012Figures'!$J:$J,'2012Figures'!$C:$C,$A276,'2012Figures'!$H:$H,$B276,'2012Figures'!$I:$I,$C276,'2012Figures'!$B:$B,"CyToBroker",'2012Figures'!$G:$G,"E1",'2012Figures'!$E:$E,$B$1)</f>
        <v>3</v>
      </c>
      <c r="P276" s="52">
        <f>SUMIFS('2012Figures'!$J:$J,'2012Figures'!$C:$C,$A276,'2012Figures'!$H:$H,$B276,'2012Figures'!$I:$I,$C276,'2012Figures'!$B:$B,"CyToBroker",'2012Figures'!$G:$G,"P1",'2012Figures'!$E:$E,$B$1)</f>
        <v>0</v>
      </c>
      <c r="Q276" s="30"/>
      <c r="R276" s="46">
        <f t="shared" si="29"/>
        <v>34.67</v>
      </c>
      <c r="S276" s="46" t="str">
        <f t="shared" si="29"/>
        <v/>
      </c>
      <c r="T276" s="46" t="str">
        <f t="shared" si="29"/>
        <v/>
      </c>
      <c r="U276" s="46">
        <f t="shared" si="29"/>
        <v>34.67</v>
      </c>
      <c r="V276" s="46" t="str">
        <f t="shared" si="29"/>
        <v/>
      </c>
    </row>
    <row r="277" spans="1:22" x14ac:dyDescent="0.2">
      <c r="A277" s="1">
        <v>204</v>
      </c>
      <c r="B277" s="1" t="s">
        <v>69</v>
      </c>
      <c r="C277" s="8">
        <v>3</v>
      </c>
      <c r="D277" s="29">
        <f>SUMIFS('2013Figures'!$J:$J,'2013Figures'!$C:$C,$A277,'2013Figures'!$H:$H,$B277,'2013Figures'!$I:$I,$C277,'2013Figures'!$E:$E,$B$1)</f>
        <v>0</v>
      </c>
      <c r="E277" s="9">
        <f>SUMIFS('2013Figures'!$J:$J,'2013Figures'!$C:$C,$A277,'2013Figures'!$H:$H,$B277,'2013Figures'!$I:$I,$C277,'2013Figures'!$B:$B,"BrokerToCy",'2013Figures'!$G:$G,"E1",'2013Figures'!$E:$E,$B$1)</f>
        <v>0</v>
      </c>
      <c r="F277" s="9">
        <f>SUMIFS('2013Figures'!$J:$J,'2013Figures'!$C:$C,$A277,'2013Figures'!$H:$H,$B277,'2013Figures'!$I:$I,$C277,'2013Figures'!$B:$B,"BrokerToCy",'2013Figures'!$G:$G,"P1",'2013Figures'!$E:$E,$B$1)</f>
        <v>0</v>
      </c>
      <c r="G277" s="9">
        <f>SUMIFS('2013Figures'!$J:$J,'2013Figures'!$C:$C,$A277,'2013Figures'!$H:$H,$B277,'2013Figures'!$I:$I,$C277,'2013Figures'!$B:$B,"CyToBroker",'2013Figures'!$G:$G,"E1",'2013Figures'!$E:$E,$B$1)</f>
        <v>0</v>
      </c>
      <c r="H277" s="9">
        <f>SUMIFS('2013Figures'!$J:$J,'2013Figures'!$C:$C,$A277,'2013Figures'!$H:$H,$B277,'2013Figures'!$I:$I,$C277,'2013Figures'!$B:$B,"CyToBroker",'2013Figures'!$G:$G,"P1",'2013Figures'!$E:$E,$B$1)</f>
        <v>0</v>
      </c>
      <c r="J277" s="8">
        <v>201201</v>
      </c>
      <c r="L277" s="42">
        <f>SUMIFS('2012Figures'!$J:$J,'2012Figures'!$C:$C,$A277,'2012Figures'!$H:$H,$B277,'2012Figures'!$I:$I,$C277,'2012Figures'!$E:$E,$B$1)</f>
        <v>0</v>
      </c>
      <c r="M277" s="52">
        <f>SUMIFS('2012Figures'!$J:$J,'2012Figures'!$C:$C,$A277,'2012Figures'!$H:$H,$B277,'2012Figures'!$I:$I,$C277,'2012Figures'!$B:$B,"BrokerToCy",'2012Figures'!$G:$G,"E1",'2012Figures'!$E:$E,$B$1)</f>
        <v>0</v>
      </c>
      <c r="N277" s="52">
        <f>SUMIFS('2012Figures'!$J:$J,'2012Figures'!$C:$C,$A277,'2012Figures'!$H:$H,$B277,'2012Figures'!$I:$I,$C277,'2012Figures'!$B:$B,"BrokerToCy",'2012Figures'!$G:$G,"P1",'2012Figures'!$E:$E,$B$1)</f>
        <v>0</v>
      </c>
      <c r="O277" s="52">
        <f>SUMIFS('2012Figures'!$J:$J,'2012Figures'!$C:$C,$A277,'2012Figures'!$H:$H,$B277,'2012Figures'!$I:$I,$C277,'2012Figures'!$B:$B,"CyToBroker",'2012Figures'!$G:$G,"E1",'2012Figures'!$E:$E,$B$1)</f>
        <v>0</v>
      </c>
      <c r="P277" s="52">
        <f>SUMIFS('2012Figures'!$J:$J,'2012Figures'!$C:$C,$A277,'2012Figures'!$H:$H,$B277,'2012Figures'!$I:$I,$C277,'2012Figures'!$B:$B,"CyToBroker",'2012Figures'!$G:$G,"P1",'2012Figures'!$E:$E,$B$1)</f>
        <v>0</v>
      </c>
      <c r="R277" s="46" t="str">
        <f t="shared" si="29"/>
        <v/>
      </c>
      <c r="S277" s="46" t="str">
        <f t="shared" si="29"/>
        <v/>
      </c>
      <c r="T277" s="46" t="str">
        <f t="shared" si="29"/>
        <v/>
      </c>
      <c r="U277" s="46" t="str">
        <f t="shared" si="29"/>
        <v/>
      </c>
      <c r="V277" s="46" t="str">
        <f t="shared" si="29"/>
        <v/>
      </c>
    </row>
    <row r="278" spans="1:22" x14ac:dyDescent="0.2">
      <c r="A278" s="1">
        <v>204</v>
      </c>
      <c r="B278" s="1" t="s">
        <v>69</v>
      </c>
      <c r="C278" s="8">
        <v>2</v>
      </c>
      <c r="D278" s="29">
        <f>SUMIFS('2013Figures'!$J:$J,'2013Figures'!$C:$C,$A278,'2013Figures'!$H:$H,$B278,'2013Figures'!$I:$I,$C278,'2013Figures'!$E:$E,$B$1)</f>
        <v>0</v>
      </c>
      <c r="E278" s="9">
        <f>SUMIFS('2013Figures'!$J:$J,'2013Figures'!$C:$C,$A278,'2013Figures'!$H:$H,$B278,'2013Figures'!$I:$I,$C278,'2013Figures'!$B:$B,"BrokerToCy",'2013Figures'!$G:$G,"E1",'2013Figures'!$E:$E,$B$1)</f>
        <v>0</v>
      </c>
      <c r="F278" s="9">
        <f>SUMIFS('2013Figures'!$J:$J,'2013Figures'!$C:$C,$A278,'2013Figures'!$H:$H,$B278,'2013Figures'!$I:$I,$C278,'2013Figures'!$B:$B,"BrokerToCy",'2013Figures'!$G:$G,"P1",'2013Figures'!$E:$E,$B$1)</f>
        <v>0</v>
      </c>
      <c r="G278" s="9">
        <f>SUMIFS('2013Figures'!$J:$J,'2013Figures'!$C:$C,$A278,'2013Figures'!$H:$H,$B278,'2013Figures'!$I:$I,$C278,'2013Figures'!$B:$B,"CyToBroker",'2013Figures'!$G:$G,"E1",'2013Figures'!$E:$E,$B$1)</f>
        <v>0</v>
      </c>
      <c r="H278" s="9">
        <f>SUMIFS('2013Figures'!$J:$J,'2013Figures'!$C:$C,$A278,'2013Figures'!$H:$H,$B278,'2013Figures'!$I:$I,$C278,'2013Figures'!$B:$B,"CyToBroker",'2013Figures'!$G:$G,"P1",'2013Figures'!$E:$E,$B$1)</f>
        <v>0</v>
      </c>
      <c r="J278" s="8">
        <v>201101</v>
      </c>
      <c r="L278" s="42">
        <f>SUMIFS('2012Figures'!$J:$J,'2012Figures'!$C:$C,$A278,'2012Figures'!$H:$H,$B278,'2012Figures'!$I:$I,$C278,'2012Figures'!$E:$E,$B$1)</f>
        <v>0</v>
      </c>
      <c r="M278" s="52">
        <f>SUMIFS('2012Figures'!$J:$J,'2012Figures'!$C:$C,$A278,'2012Figures'!$H:$H,$B278,'2012Figures'!$I:$I,$C278,'2012Figures'!$B:$B,"BrokerToCy",'2012Figures'!$G:$G,"E1",'2012Figures'!$E:$E,$B$1)</f>
        <v>0</v>
      </c>
      <c r="N278" s="52">
        <f>SUMIFS('2012Figures'!$J:$J,'2012Figures'!$C:$C,$A278,'2012Figures'!$H:$H,$B278,'2012Figures'!$I:$I,$C278,'2012Figures'!$B:$B,"BrokerToCy",'2012Figures'!$G:$G,"P1",'2012Figures'!$E:$E,$B$1)</f>
        <v>0</v>
      </c>
      <c r="O278" s="52">
        <f>SUMIFS('2012Figures'!$J:$J,'2012Figures'!$C:$C,$A278,'2012Figures'!$H:$H,$B278,'2012Figures'!$I:$I,$C278,'2012Figures'!$B:$B,"CyToBroker",'2012Figures'!$G:$G,"E1",'2012Figures'!$E:$E,$B$1)</f>
        <v>0</v>
      </c>
      <c r="P278" s="52">
        <f>SUMIFS('2012Figures'!$J:$J,'2012Figures'!$C:$C,$A278,'2012Figures'!$H:$H,$B278,'2012Figures'!$I:$I,$C278,'2012Figures'!$B:$B,"CyToBroker",'2012Figures'!$G:$G,"P1",'2012Figures'!$E:$E,$B$1)</f>
        <v>0</v>
      </c>
      <c r="R278" s="46" t="str">
        <f t="shared" si="29"/>
        <v/>
      </c>
      <c r="S278" s="46" t="str">
        <f t="shared" si="29"/>
        <v/>
      </c>
      <c r="T278" s="46" t="str">
        <f t="shared" si="29"/>
        <v/>
      </c>
      <c r="U278" s="46" t="str">
        <f t="shared" si="29"/>
        <v/>
      </c>
      <c r="V278" s="46" t="str">
        <f t="shared" si="29"/>
        <v/>
      </c>
    </row>
    <row r="279" spans="1:22" x14ac:dyDescent="0.2">
      <c r="A279" s="1">
        <v>204</v>
      </c>
      <c r="B279" s="1" t="s">
        <v>69</v>
      </c>
      <c r="C279" s="8">
        <v>1</v>
      </c>
      <c r="D279" s="29">
        <f>SUMIFS('2013Figures'!$J:$J,'2013Figures'!$C:$C,$A279,'2013Figures'!$H:$H,$B279,'2013Figures'!$I:$I,$C279,'2013Figures'!$E:$E,$B$1)</f>
        <v>930</v>
      </c>
      <c r="E279" s="9">
        <f>SUMIFS('2013Figures'!$J:$J,'2013Figures'!$C:$C,$A279,'2013Figures'!$H:$H,$B279,'2013Figures'!$I:$I,$C279,'2013Figures'!$B:$B,"BrokerToCy",'2013Figures'!$G:$G,"E1",'2013Figures'!$E:$E,$B$1)</f>
        <v>0</v>
      </c>
      <c r="F279" s="9">
        <f>SUMIFS('2013Figures'!$J:$J,'2013Figures'!$C:$C,$A279,'2013Figures'!$H:$H,$B279,'2013Figures'!$I:$I,$C279,'2013Figures'!$B:$B,"BrokerToCy",'2013Figures'!$G:$G,"P1",'2013Figures'!$E:$E,$B$1)</f>
        <v>0</v>
      </c>
      <c r="G279" s="9">
        <f>SUMIFS('2013Figures'!$J:$J,'2013Figures'!$C:$C,$A279,'2013Figures'!$H:$H,$B279,'2013Figures'!$I:$I,$C279,'2013Figures'!$B:$B,"CyToBroker",'2013Figures'!$G:$G,"E1",'2013Figures'!$E:$E,$B$1)</f>
        <v>930</v>
      </c>
      <c r="H279" s="9">
        <f>SUMIFS('2013Figures'!$J:$J,'2013Figures'!$C:$C,$A279,'2013Figures'!$H:$H,$B279,'2013Figures'!$I:$I,$C279,'2013Figures'!$B:$B,"CyToBroker",'2013Figures'!$G:$G,"P1",'2013Figures'!$E:$E,$B$1)</f>
        <v>0</v>
      </c>
      <c r="J279" s="8">
        <v>200901</v>
      </c>
      <c r="L279" s="42">
        <f>SUMIFS('2012Figures'!$J:$J,'2012Figures'!$C:$C,$A279,'2012Figures'!$H:$H,$B279,'2012Figures'!$I:$I,$C279,'2012Figures'!$E:$E,$B$1)</f>
        <v>1284</v>
      </c>
      <c r="M279" s="52">
        <f>SUMIFS('2012Figures'!$J:$J,'2012Figures'!$C:$C,$A279,'2012Figures'!$H:$H,$B279,'2012Figures'!$I:$I,$C279,'2012Figures'!$B:$B,"BrokerToCy",'2012Figures'!$G:$G,"E1",'2012Figures'!$E:$E,$B$1)</f>
        <v>0</v>
      </c>
      <c r="N279" s="52">
        <f>SUMIFS('2012Figures'!$J:$J,'2012Figures'!$C:$C,$A279,'2012Figures'!$H:$H,$B279,'2012Figures'!$I:$I,$C279,'2012Figures'!$B:$B,"BrokerToCy",'2012Figures'!$G:$G,"P1",'2012Figures'!$E:$E,$B$1)</f>
        <v>0</v>
      </c>
      <c r="O279" s="52">
        <f>SUMIFS('2012Figures'!$J:$J,'2012Figures'!$C:$C,$A279,'2012Figures'!$H:$H,$B279,'2012Figures'!$I:$I,$C279,'2012Figures'!$B:$B,"CyToBroker",'2012Figures'!$G:$G,"E1",'2012Figures'!$E:$E,$B$1)</f>
        <v>1284</v>
      </c>
      <c r="P279" s="52">
        <f>SUMIFS('2012Figures'!$J:$J,'2012Figures'!$C:$C,$A279,'2012Figures'!$H:$H,$B279,'2012Figures'!$I:$I,$C279,'2012Figures'!$B:$B,"CyToBroker",'2012Figures'!$G:$G,"P1",'2012Figures'!$E:$E,$B$1)</f>
        <v>0</v>
      </c>
      <c r="R279" s="46">
        <f t="shared" si="29"/>
        <v>-0.28000000000000003</v>
      </c>
      <c r="S279" s="46" t="str">
        <f t="shared" si="29"/>
        <v/>
      </c>
      <c r="T279" s="46" t="str">
        <f t="shared" si="29"/>
        <v/>
      </c>
      <c r="U279" s="46">
        <f t="shared" si="29"/>
        <v>-0.28000000000000003</v>
      </c>
      <c r="V279" s="46" t="str">
        <f t="shared" si="29"/>
        <v/>
      </c>
    </row>
    <row r="280" spans="1:22" x14ac:dyDescent="0.2">
      <c r="A280" s="1">
        <v>204</v>
      </c>
      <c r="B280" s="1" t="s">
        <v>69</v>
      </c>
      <c r="D280" s="29">
        <f>SUMIFS('2013Figures'!$J:$J,'2013Figures'!$C:$C,$A280,'2013Figures'!$I:$I,"",'2013Figures'!$E:$E,$B$1)</f>
        <v>0</v>
      </c>
      <c r="E280" s="9">
        <f>SUMIFS('2013Figures'!$J:$J,'2013Figures'!$C:$C,$A280,'2013Figures'!$I:$I,"",'2013Figures'!$B:$B,"BrokerToCy",'2013Figures'!$G:$G,"E1",'2013Figures'!$E:$E,$B$1)</f>
        <v>0</v>
      </c>
      <c r="F280" s="9">
        <f>SUMIFS('2013Figures'!$J:$J,'2013Figures'!$C:$C,$A280,'2013Figures'!$I:$I,"",'2013Figures'!$B:$B,"BrokerToCy",'2013Figures'!$G:$G,"P1",'2013Figures'!$E:$E,$B$1)</f>
        <v>0</v>
      </c>
      <c r="G280" s="9">
        <f>SUMIFS('2013Figures'!$J:$J,'2013Figures'!$C:$C,$A280,'2013Figures'!$I:$I,"",'2013Figures'!$B:$B,"CyToBroker",'2013Figures'!$G:$G,"E1",'2013Figures'!$E:$E,$B$1)</f>
        <v>0</v>
      </c>
      <c r="H280" s="9">
        <f>SUMIFS('2013Figures'!$J:$J,'2013Figures'!$C:$C,$A280,'2013Figures'!$I:$I,"",'2013Figures'!$B:$B,"CyToBroker",'2013Figures'!$G:$G,"P1",'2013Figures'!$E:$E,$B$1)</f>
        <v>0</v>
      </c>
      <c r="J280" s="8" t="s">
        <v>131</v>
      </c>
      <c r="L280" s="42">
        <f>SUMIFS('2012Figures'!$J:$J,'2012Figures'!$C:$C,$A280,'2012Figures'!$I:$I,"",'2012Figures'!$E:$E,$B$1)</f>
        <v>0</v>
      </c>
      <c r="M280" s="52">
        <f>SUMIFS('2012Figures'!$J:$J,'2012Figures'!$C:$C,$A280,'2012Figures'!$I:$I,"",'2012Figures'!$B:$B,"BrokerToCy",'2012Figures'!$G:$G,"E1",'2012Figures'!$E:$E,$B$1)</f>
        <v>0</v>
      </c>
      <c r="N280" s="52">
        <f>SUMIFS('2012Figures'!$J:$J,'2012Figures'!$C:$C,$A280,'2012Figures'!$I:$I,"",'2012Figures'!$B:$B,"BrokerToCy",'2012Figures'!$G:$G,"P1",'2012Figures'!$E:$E,$B$1)</f>
        <v>0</v>
      </c>
      <c r="O280" s="52">
        <f>SUMIFS('2012Figures'!$J:$J,'2012Figures'!$C:$C,$A280,'2012Figures'!$I:$I,"",'2012Figures'!$B:$B,"CyToBroker",'2012Figures'!$G:$G,"E1",'2012Figures'!$E:$E,$B$1)</f>
        <v>0</v>
      </c>
      <c r="P280" s="52">
        <f>SUMIFS('2012Figures'!$J:$J,'2012Figures'!$C:$C,$A280,'2012Figures'!$I:$I,"",'2012Figures'!$B:$B,"CyToBroker",'2012Figures'!$G:$G,"P1",'2012Figures'!$E:$E,$B$1)</f>
        <v>0</v>
      </c>
      <c r="R280" s="46" t="str">
        <f t="shared" si="29"/>
        <v/>
      </c>
      <c r="S280" s="46" t="str">
        <f t="shared" si="29"/>
        <v/>
      </c>
      <c r="T280" s="46" t="str">
        <f t="shared" si="29"/>
        <v/>
      </c>
      <c r="U280" s="46" t="str">
        <f t="shared" si="29"/>
        <v/>
      </c>
      <c r="V280" s="46" t="str">
        <f t="shared" si="29"/>
        <v/>
      </c>
    </row>
    <row r="281" spans="1:22" x14ac:dyDescent="0.2">
      <c r="A281" s="21"/>
      <c r="B281" s="21" t="s">
        <v>92</v>
      </c>
      <c r="C281" s="22"/>
      <c r="D281" s="23">
        <f>SUM(E281:H281)</f>
        <v>1037</v>
      </c>
      <c r="E281" s="23">
        <f>SUM(E275:E280)</f>
        <v>0</v>
      </c>
      <c r="F281" s="23">
        <f>SUM(F275:F280)</f>
        <v>0</v>
      </c>
      <c r="G281" s="23">
        <f>SUM(G275:G280)</f>
        <v>1037</v>
      </c>
      <c r="H281" s="23">
        <f>SUM(H275:H280)</f>
        <v>0</v>
      </c>
      <c r="I281" s="21"/>
      <c r="J281" s="22"/>
      <c r="K281" s="21"/>
      <c r="L281" s="43">
        <f>SUM(M281:P281)</f>
        <v>1287</v>
      </c>
      <c r="M281" s="43">
        <f>SUM(M275:M280)</f>
        <v>0</v>
      </c>
      <c r="N281" s="43">
        <f>SUM(N275:N280)</f>
        <v>0</v>
      </c>
      <c r="O281" s="43">
        <f>SUM(O275:O280)</f>
        <v>1287</v>
      </c>
      <c r="P281" s="43">
        <f>SUM(P275:P280)</f>
        <v>0</v>
      </c>
      <c r="Q281" s="21"/>
      <c r="R281" s="21"/>
      <c r="S281" s="21"/>
      <c r="T281" s="21"/>
      <c r="U281" s="21"/>
      <c r="V281" s="21"/>
    </row>
    <row r="282" spans="1:22" x14ac:dyDescent="0.2">
      <c r="A282" s="28">
        <v>205</v>
      </c>
      <c r="B282" s="28" t="s">
        <v>27</v>
      </c>
      <c r="C282" s="17" t="s">
        <v>88</v>
      </c>
      <c r="D282" s="18">
        <f>SUMIFS('2013Figures'!$J:$J,'2013Figures'!$C:$C,$A282,'2013Figures'!$E:$E,$B$1)</f>
        <v>4831</v>
      </c>
      <c r="E282" s="18">
        <f>SUMIFS('2013Figures'!$J:$J,'2013Figures'!$C:$C,$A282,'2013Figures'!$B:$B,"BrokerToCy",'2013Figures'!$G:$G,"E1",'2013Figures'!$E:$E,$B$1)</f>
        <v>0</v>
      </c>
      <c r="F282" s="18">
        <f>SUMIFS('2013Figures'!$J:$J,'2013Figures'!$C:$C,$A282,'2013Figures'!$B:$B,"BrokerToCy",'2013Figures'!$G:$G,"P1",'2013Figures'!$E:$E,$B$1)</f>
        <v>0</v>
      </c>
      <c r="G282" s="18">
        <f>SUMIFS('2013Figures'!$J:$J,'2013Figures'!$C:$C,$A282,'2013Figures'!$B:$B,"CyToBroker",'2013Figures'!$G:$G,"E1",'2013Figures'!$E:$E,$B$1)</f>
        <v>4831</v>
      </c>
      <c r="H282" s="18">
        <f>SUMIFS('2013Figures'!$J:$J,'2013Figures'!$C:$C,$A282,'2013Figures'!$B:$B,"CyToBroker",'2013Figures'!$G:$G,"P1",'2013Figures'!$E:$E,$B$1)</f>
        <v>0</v>
      </c>
      <c r="I282" s="28"/>
      <c r="J282" s="17"/>
      <c r="K282" s="28"/>
      <c r="L282" s="50">
        <f>SUMIFS('2012Figures'!$J:$J,'2012Figures'!$C:$C,$A282,'2012Figures'!$E:$E,$B$1)</f>
        <v>5412</v>
      </c>
      <c r="M282" s="50">
        <f>SUMIFS('2012Figures'!$J:$J,'2012Figures'!$C:$C,$A282,'2012Figures'!$B:$B,"BrokerToCy",'2012Figures'!$G:$G,"E1",'2012Figures'!$E:$E,$B$1)</f>
        <v>0</v>
      </c>
      <c r="N282" s="50">
        <f>SUMIFS('2012Figures'!$J:$J,'2012Figures'!$C:$C,$A282,'2012Figures'!$B:$B,"BrokerToCy",'2012Figures'!$G:$G,"P1",'2012Figures'!$E:$E,$B$1)</f>
        <v>0</v>
      </c>
      <c r="O282" s="50">
        <f>SUMIFS('2012Figures'!$J:$J,'2012Figures'!$C:$C,$A282,'2012Figures'!$B:$B,"CyToBroker",'2012Figures'!$G:$G,"E1",'2012Figures'!$E:$E,$B$1)</f>
        <v>5412</v>
      </c>
      <c r="P282" s="50">
        <f>SUMIFS('2012Figures'!$J:$J,'2012Figures'!$C:$C,$A282,'2012Figures'!$B:$B,"CyToBroker",'2012Figures'!$G:$G,"P1",'2012Figures'!$E:$E,$B$1)</f>
        <v>0</v>
      </c>
      <c r="Q282" s="28"/>
      <c r="R282" s="46">
        <f t="shared" si="29"/>
        <v>-0.11</v>
      </c>
      <c r="S282" s="46" t="str">
        <f t="shared" si="29"/>
        <v/>
      </c>
      <c r="T282" s="46" t="str">
        <f t="shared" si="29"/>
        <v/>
      </c>
      <c r="U282" s="46">
        <f t="shared" si="29"/>
        <v>-0.11</v>
      </c>
      <c r="V282" s="46" t="str">
        <f t="shared" si="29"/>
        <v/>
      </c>
    </row>
    <row r="283" spans="1:22" x14ac:dyDescent="0.2">
      <c r="A283" s="1">
        <v>205</v>
      </c>
      <c r="B283" s="1" t="s">
        <v>27</v>
      </c>
      <c r="C283" s="8">
        <v>5</v>
      </c>
      <c r="D283" s="29">
        <f>SUMIFS('2013Figures'!$J:$J,'2013Figures'!$C:$C,$A283,'2013Figures'!$H:$H,$B283,'2013Figures'!$I:$I,$C283,'2013Figures'!$E:$E,$B$1)</f>
        <v>0</v>
      </c>
      <c r="E283" s="9">
        <f>SUMIFS('2013Figures'!$J:$J,'2013Figures'!$C:$C,$A283,'2013Figures'!$H:$H,$B283,'2013Figures'!$I:$I,$C283,'2013Figures'!$B:$B,"BrokerToCy",'2013Figures'!$G:$G,"E1",'2013Figures'!$E:$E,$B$1)</f>
        <v>0</v>
      </c>
      <c r="F283" s="9">
        <f>SUMIFS('2013Figures'!$J:$J,'2013Figures'!$C:$C,$A283,'2013Figures'!$H:$H,$B283,'2013Figures'!$I:$I,$C283,'2013Figures'!$B:$B,"BrokerToCy",'2013Figures'!$G:$G,"P1",'2013Figures'!$E:$E,$B$1)</f>
        <v>0</v>
      </c>
      <c r="G283" s="9">
        <f>SUMIFS('2013Figures'!$J:$J,'2013Figures'!$C:$C,$A283,'2013Figures'!$H:$H,$B283,'2013Figures'!$I:$I,$C283,'2013Figures'!$B:$B,"CyToBroker",'2013Figures'!$G:$G,"E1",'2013Figures'!$E:$E,$B$1)</f>
        <v>0</v>
      </c>
      <c r="H283" s="9">
        <f>SUMIFS('2013Figures'!$J:$J,'2013Figures'!$C:$C,$A283,'2013Figures'!$H:$H,$B283,'2013Figures'!$I:$I,$C283,'2013Figures'!$B:$B,"CyToBroker",'2013Figures'!$G:$G,"P1",'2013Figures'!$E:$E,$B$1)</f>
        <v>0</v>
      </c>
      <c r="J283" s="8">
        <v>201501</v>
      </c>
      <c r="L283" s="42">
        <f>SUMIFS('2012Figures'!$J:$J,'2012Figures'!$C:$C,$A283,'2012Figures'!$H:$H,$B283,'2012Figures'!$I:$I,$C283,'2012Figures'!$E:$E,$B$1)</f>
        <v>0</v>
      </c>
      <c r="M283" s="52">
        <f>SUMIFS('2012Figures'!$J:$J,'2012Figures'!$C:$C,$A283,'2012Figures'!$H:$H,$B283,'2012Figures'!$I:$I,$C283,'2012Figures'!$B:$B,"BrokerToCy",'2012Figures'!$G:$G,"E1",'2012Figures'!$E:$E,$B$1)</f>
        <v>0</v>
      </c>
      <c r="N283" s="52">
        <f>SUMIFS('2012Figures'!$J:$J,'2012Figures'!$C:$C,$A283,'2012Figures'!$H:$H,$B283,'2012Figures'!$I:$I,$C283,'2012Figures'!$B:$B,"BrokerToCy",'2012Figures'!$G:$G,"P1",'2012Figures'!$E:$E,$B$1)</f>
        <v>0</v>
      </c>
      <c r="O283" s="52">
        <f>SUMIFS('2012Figures'!$J:$J,'2012Figures'!$C:$C,$A283,'2012Figures'!$H:$H,$B283,'2012Figures'!$I:$I,$C283,'2012Figures'!$B:$B,"CyToBroker",'2012Figures'!$G:$G,"E1",'2012Figures'!$E:$E,$B$1)</f>
        <v>0</v>
      </c>
      <c r="P283" s="52">
        <f>SUMIFS('2012Figures'!$J:$J,'2012Figures'!$C:$C,$A283,'2012Figures'!$H:$H,$B283,'2012Figures'!$I:$I,$C283,'2012Figures'!$B:$B,"CyToBroker",'2012Figures'!$G:$G,"P1",'2012Figures'!$E:$E,$B$1)</f>
        <v>0</v>
      </c>
      <c r="R283" s="46" t="str">
        <f t="shared" si="29"/>
        <v/>
      </c>
      <c r="S283" s="46" t="str">
        <f t="shared" si="29"/>
        <v/>
      </c>
      <c r="T283" s="46" t="str">
        <f t="shared" si="29"/>
        <v/>
      </c>
      <c r="U283" s="46" t="str">
        <f t="shared" si="29"/>
        <v/>
      </c>
      <c r="V283" s="46" t="str">
        <f t="shared" si="29"/>
        <v/>
      </c>
    </row>
    <row r="284" spans="1:22" x14ac:dyDescent="0.2">
      <c r="A284" s="1">
        <v>205</v>
      </c>
      <c r="B284" s="1" t="s">
        <v>27</v>
      </c>
      <c r="C284" s="8">
        <v>4</v>
      </c>
      <c r="D284" s="29">
        <f>SUMIFS('2013Figures'!$J:$J,'2013Figures'!$C:$C,$A284,'2013Figures'!$H:$H,$B284,'2013Figures'!$I:$I,$C284,'2013Figures'!$E:$E,$B$1)</f>
        <v>153</v>
      </c>
      <c r="E284" s="9">
        <f>SUMIFS('2013Figures'!$J:$J,'2013Figures'!$C:$C,$A284,'2013Figures'!$H:$H,$B284,'2013Figures'!$I:$I,$C284,'2013Figures'!$B:$B,"BrokerToCy",'2013Figures'!$G:$G,"E1",'2013Figures'!$E:$E,$B$1)</f>
        <v>0</v>
      </c>
      <c r="F284" s="9">
        <f>SUMIFS('2013Figures'!$J:$J,'2013Figures'!$C:$C,$A284,'2013Figures'!$H:$H,$B284,'2013Figures'!$I:$I,$C284,'2013Figures'!$B:$B,"BrokerToCy",'2013Figures'!$G:$G,"P1",'2013Figures'!$E:$E,$B$1)</f>
        <v>0</v>
      </c>
      <c r="G284" s="9">
        <f>SUMIFS('2013Figures'!$J:$J,'2013Figures'!$C:$C,$A284,'2013Figures'!$H:$H,$B284,'2013Figures'!$I:$I,$C284,'2013Figures'!$B:$B,"CyToBroker",'2013Figures'!$G:$G,"E1",'2013Figures'!$E:$E,$B$1)</f>
        <v>153</v>
      </c>
      <c r="H284" s="9">
        <f>SUMIFS('2013Figures'!$J:$J,'2013Figures'!$C:$C,$A284,'2013Figures'!$H:$H,$B284,'2013Figures'!$I:$I,$C284,'2013Figures'!$B:$B,"CyToBroker",'2013Figures'!$G:$G,"P1",'2013Figures'!$E:$E,$B$1)</f>
        <v>0</v>
      </c>
      <c r="I284" s="30"/>
      <c r="J284" s="31">
        <v>201301</v>
      </c>
      <c r="K284" s="30"/>
      <c r="L284" s="42">
        <f>SUMIFS('2012Figures'!$J:$J,'2012Figures'!$C:$C,$A284,'2012Figures'!$H:$H,$B284,'2012Figures'!$I:$I,$C284,'2012Figures'!$E:$E,$B$1)</f>
        <v>13</v>
      </c>
      <c r="M284" s="52">
        <f>SUMIFS('2012Figures'!$J:$J,'2012Figures'!$C:$C,$A284,'2012Figures'!$H:$H,$B284,'2012Figures'!$I:$I,$C284,'2012Figures'!$B:$B,"BrokerToCy",'2012Figures'!$G:$G,"E1",'2012Figures'!$E:$E,$B$1)</f>
        <v>0</v>
      </c>
      <c r="N284" s="52">
        <f>SUMIFS('2012Figures'!$J:$J,'2012Figures'!$C:$C,$A284,'2012Figures'!$H:$H,$B284,'2012Figures'!$I:$I,$C284,'2012Figures'!$B:$B,"BrokerToCy",'2012Figures'!$G:$G,"P1",'2012Figures'!$E:$E,$B$1)</f>
        <v>0</v>
      </c>
      <c r="O284" s="52">
        <f>SUMIFS('2012Figures'!$J:$J,'2012Figures'!$C:$C,$A284,'2012Figures'!$H:$H,$B284,'2012Figures'!$I:$I,$C284,'2012Figures'!$B:$B,"CyToBroker",'2012Figures'!$G:$G,"E1",'2012Figures'!$E:$E,$B$1)</f>
        <v>13</v>
      </c>
      <c r="P284" s="52">
        <f>SUMIFS('2012Figures'!$J:$J,'2012Figures'!$C:$C,$A284,'2012Figures'!$H:$H,$B284,'2012Figures'!$I:$I,$C284,'2012Figures'!$B:$B,"CyToBroker",'2012Figures'!$G:$G,"P1",'2012Figures'!$E:$E,$B$1)</f>
        <v>0</v>
      </c>
      <c r="Q284" s="30"/>
      <c r="R284" s="46">
        <f t="shared" si="29"/>
        <v>10.77</v>
      </c>
      <c r="S284" s="46" t="str">
        <f t="shared" si="29"/>
        <v/>
      </c>
      <c r="T284" s="46" t="str">
        <f t="shared" si="29"/>
        <v/>
      </c>
      <c r="U284" s="46">
        <f t="shared" si="29"/>
        <v>10.77</v>
      </c>
      <c r="V284" s="46" t="str">
        <f t="shared" si="29"/>
        <v/>
      </c>
    </row>
    <row r="285" spans="1:22" x14ac:dyDescent="0.2">
      <c r="A285" s="1">
        <v>205</v>
      </c>
      <c r="B285" s="1" t="s">
        <v>27</v>
      </c>
      <c r="C285" s="8">
        <v>3</v>
      </c>
      <c r="D285" s="29">
        <f>SUMIFS('2013Figures'!$J:$J,'2013Figures'!$C:$C,$A285,'2013Figures'!$H:$H,$B285,'2013Figures'!$I:$I,$C285,'2013Figures'!$E:$E,$B$1)</f>
        <v>0</v>
      </c>
      <c r="E285" s="9">
        <f>SUMIFS('2013Figures'!$J:$J,'2013Figures'!$C:$C,$A285,'2013Figures'!$H:$H,$B285,'2013Figures'!$I:$I,$C285,'2013Figures'!$B:$B,"BrokerToCy",'2013Figures'!$G:$G,"E1",'2013Figures'!$E:$E,$B$1)</f>
        <v>0</v>
      </c>
      <c r="F285" s="9">
        <f>SUMIFS('2013Figures'!$J:$J,'2013Figures'!$C:$C,$A285,'2013Figures'!$H:$H,$B285,'2013Figures'!$I:$I,$C285,'2013Figures'!$B:$B,"BrokerToCy",'2013Figures'!$G:$G,"P1",'2013Figures'!$E:$E,$B$1)</f>
        <v>0</v>
      </c>
      <c r="G285" s="9">
        <f>SUMIFS('2013Figures'!$J:$J,'2013Figures'!$C:$C,$A285,'2013Figures'!$H:$H,$B285,'2013Figures'!$I:$I,$C285,'2013Figures'!$B:$B,"CyToBroker",'2013Figures'!$G:$G,"E1",'2013Figures'!$E:$E,$B$1)</f>
        <v>0</v>
      </c>
      <c r="H285" s="9">
        <f>SUMIFS('2013Figures'!$J:$J,'2013Figures'!$C:$C,$A285,'2013Figures'!$H:$H,$B285,'2013Figures'!$I:$I,$C285,'2013Figures'!$B:$B,"CyToBroker",'2013Figures'!$G:$G,"P1",'2013Figures'!$E:$E,$B$1)</f>
        <v>0</v>
      </c>
      <c r="J285" s="8">
        <v>201201</v>
      </c>
      <c r="L285" s="42">
        <f>SUMIFS('2012Figures'!$J:$J,'2012Figures'!$C:$C,$A285,'2012Figures'!$H:$H,$B285,'2012Figures'!$I:$I,$C285,'2012Figures'!$E:$E,$B$1)</f>
        <v>0</v>
      </c>
      <c r="M285" s="52">
        <f>SUMIFS('2012Figures'!$J:$J,'2012Figures'!$C:$C,$A285,'2012Figures'!$H:$H,$B285,'2012Figures'!$I:$I,$C285,'2012Figures'!$B:$B,"BrokerToCy",'2012Figures'!$G:$G,"E1",'2012Figures'!$E:$E,$B$1)</f>
        <v>0</v>
      </c>
      <c r="N285" s="52">
        <f>SUMIFS('2012Figures'!$J:$J,'2012Figures'!$C:$C,$A285,'2012Figures'!$H:$H,$B285,'2012Figures'!$I:$I,$C285,'2012Figures'!$B:$B,"BrokerToCy",'2012Figures'!$G:$G,"P1",'2012Figures'!$E:$E,$B$1)</f>
        <v>0</v>
      </c>
      <c r="O285" s="52">
        <f>SUMIFS('2012Figures'!$J:$J,'2012Figures'!$C:$C,$A285,'2012Figures'!$H:$H,$B285,'2012Figures'!$I:$I,$C285,'2012Figures'!$B:$B,"CyToBroker",'2012Figures'!$G:$G,"E1",'2012Figures'!$E:$E,$B$1)</f>
        <v>0</v>
      </c>
      <c r="P285" s="52">
        <f>SUMIFS('2012Figures'!$J:$J,'2012Figures'!$C:$C,$A285,'2012Figures'!$H:$H,$B285,'2012Figures'!$I:$I,$C285,'2012Figures'!$B:$B,"CyToBroker",'2012Figures'!$G:$G,"P1",'2012Figures'!$E:$E,$B$1)</f>
        <v>0</v>
      </c>
      <c r="R285" s="46" t="str">
        <f t="shared" si="29"/>
        <v/>
      </c>
      <c r="S285" s="46" t="str">
        <f t="shared" si="29"/>
        <v/>
      </c>
      <c r="T285" s="46" t="str">
        <f t="shared" si="29"/>
        <v/>
      </c>
      <c r="U285" s="46" t="str">
        <f t="shared" si="29"/>
        <v/>
      </c>
      <c r="V285" s="46" t="str">
        <f t="shared" si="29"/>
        <v/>
      </c>
    </row>
    <row r="286" spans="1:22" x14ac:dyDescent="0.2">
      <c r="A286" s="1">
        <v>205</v>
      </c>
      <c r="B286" s="1" t="s">
        <v>27</v>
      </c>
      <c r="C286" s="8">
        <v>2</v>
      </c>
      <c r="D286" s="29">
        <f>SUMIFS('2013Figures'!$J:$J,'2013Figures'!$C:$C,$A286,'2013Figures'!$H:$H,$B286,'2013Figures'!$I:$I,$C286,'2013Figures'!$E:$E,$B$1)</f>
        <v>0</v>
      </c>
      <c r="E286" s="9">
        <f>SUMIFS('2013Figures'!$J:$J,'2013Figures'!$C:$C,$A286,'2013Figures'!$H:$H,$B286,'2013Figures'!$I:$I,$C286,'2013Figures'!$B:$B,"BrokerToCy",'2013Figures'!$G:$G,"E1",'2013Figures'!$E:$E,$B$1)</f>
        <v>0</v>
      </c>
      <c r="F286" s="9">
        <f>SUMIFS('2013Figures'!$J:$J,'2013Figures'!$C:$C,$A286,'2013Figures'!$H:$H,$B286,'2013Figures'!$I:$I,$C286,'2013Figures'!$B:$B,"BrokerToCy",'2013Figures'!$G:$G,"P1",'2013Figures'!$E:$E,$B$1)</f>
        <v>0</v>
      </c>
      <c r="G286" s="9">
        <f>SUMIFS('2013Figures'!$J:$J,'2013Figures'!$C:$C,$A286,'2013Figures'!$H:$H,$B286,'2013Figures'!$I:$I,$C286,'2013Figures'!$B:$B,"CyToBroker",'2013Figures'!$G:$G,"E1",'2013Figures'!$E:$E,$B$1)</f>
        <v>0</v>
      </c>
      <c r="H286" s="9">
        <f>SUMIFS('2013Figures'!$J:$J,'2013Figures'!$C:$C,$A286,'2013Figures'!$H:$H,$B286,'2013Figures'!$I:$I,$C286,'2013Figures'!$B:$B,"CyToBroker",'2013Figures'!$G:$G,"P1",'2013Figures'!$E:$E,$B$1)</f>
        <v>0</v>
      </c>
      <c r="J286" s="8">
        <v>201101</v>
      </c>
      <c r="L286" s="42">
        <f>SUMIFS('2012Figures'!$J:$J,'2012Figures'!$C:$C,$A286,'2012Figures'!$H:$H,$B286,'2012Figures'!$I:$I,$C286,'2012Figures'!$E:$E,$B$1)</f>
        <v>0</v>
      </c>
      <c r="M286" s="52">
        <f>SUMIFS('2012Figures'!$J:$J,'2012Figures'!$C:$C,$A286,'2012Figures'!$H:$H,$B286,'2012Figures'!$I:$I,$C286,'2012Figures'!$B:$B,"BrokerToCy",'2012Figures'!$G:$G,"E1",'2012Figures'!$E:$E,$B$1)</f>
        <v>0</v>
      </c>
      <c r="N286" s="52">
        <f>SUMIFS('2012Figures'!$J:$J,'2012Figures'!$C:$C,$A286,'2012Figures'!$H:$H,$B286,'2012Figures'!$I:$I,$C286,'2012Figures'!$B:$B,"BrokerToCy",'2012Figures'!$G:$G,"P1",'2012Figures'!$E:$E,$B$1)</f>
        <v>0</v>
      </c>
      <c r="O286" s="52">
        <f>SUMIFS('2012Figures'!$J:$J,'2012Figures'!$C:$C,$A286,'2012Figures'!$H:$H,$B286,'2012Figures'!$I:$I,$C286,'2012Figures'!$B:$B,"CyToBroker",'2012Figures'!$G:$G,"E1",'2012Figures'!$E:$E,$B$1)</f>
        <v>0</v>
      </c>
      <c r="P286" s="52">
        <f>SUMIFS('2012Figures'!$J:$J,'2012Figures'!$C:$C,$A286,'2012Figures'!$H:$H,$B286,'2012Figures'!$I:$I,$C286,'2012Figures'!$B:$B,"CyToBroker",'2012Figures'!$G:$G,"P1",'2012Figures'!$E:$E,$B$1)</f>
        <v>0</v>
      </c>
      <c r="R286" s="46" t="str">
        <f t="shared" si="29"/>
        <v/>
      </c>
      <c r="S286" s="46" t="str">
        <f t="shared" si="29"/>
        <v/>
      </c>
      <c r="T286" s="46" t="str">
        <f t="shared" si="29"/>
        <v/>
      </c>
      <c r="U286" s="46" t="str">
        <f t="shared" si="29"/>
        <v/>
      </c>
      <c r="V286" s="46" t="str">
        <f t="shared" si="29"/>
        <v/>
      </c>
    </row>
    <row r="287" spans="1:22" x14ac:dyDescent="0.2">
      <c r="A287" s="1">
        <v>205</v>
      </c>
      <c r="B287" s="1" t="s">
        <v>27</v>
      </c>
      <c r="C287" s="8">
        <v>1</v>
      </c>
      <c r="D287" s="29">
        <f>SUMIFS('2013Figures'!$J:$J,'2013Figures'!$C:$C,$A287,'2013Figures'!$H:$H,$B287,'2013Figures'!$I:$I,$C287,'2013Figures'!$E:$E,$B$1)</f>
        <v>4660</v>
      </c>
      <c r="E287" s="9">
        <f>SUMIFS('2013Figures'!$J:$J,'2013Figures'!$C:$C,$A287,'2013Figures'!$H:$H,$B287,'2013Figures'!$I:$I,$C287,'2013Figures'!$B:$B,"BrokerToCy",'2013Figures'!$G:$G,"E1",'2013Figures'!$E:$E,$B$1)</f>
        <v>0</v>
      </c>
      <c r="F287" s="9">
        <f>SUMIFS('2013Figures'!$J:$J,'2013Figures'!$C:$C,$A287,'2013Figures'!$H:$H,$B287,'2013Figures'!$I:$I,$C287,'2013Figures'!$B:$B,"BrokerToCy",'2013Figures'!$G:$G,"P1",'2013Figures'!$E:$E,$B$1)</f>
        <v>0</v>
      </c>
      <c r="G287" s="9">
        <f>SUMIFS('2013Figures'!$J:$J,'2013Figures'!$C:$C,$A287,'2013Figures'!$H:$H,$B287,'2013Figures'!$I:$I,$C287,'2013Figures'!$B:$B,"CyToBroker",'2013Figures'!$G:$G,"E1",'2013Figures'!$E:$E,$B$1)</f>
        <v>4660</v>
      </c>
      <c r="H287" s="9">
        <f>SUMIFS('2013Figures'!$J:$J,'2013Figures'!$C:$C,$A287,'2013Figures'!$H:$H,$B287,'2013Figures'!$I:$I,$C287,'2013Figures'!$B:$B,"CyToBroker",'2013Figures'!$G:$G,"P1",'2013Figures'!$E:$E,$B$1)</f>
        <v>0</v>
      </c>
      <c r="J287" s="8">
        <v>200901</v>
      </c>
      <c r="L287" s="42">
        <f>SUMIFS('2012Figures'!$J:$J,'2012Figures'!$C:$C,$A287,'2012Figures'!$H:$H,$B287,'2012Figures'!$I:$I,$C287,'2012Figures'!$E:$E,$B$1)</f>
        <v>5381</v>
      </c>
      <c r="M287" s="52">
        <f>SUMIFS('2012Figures'!$J:$J,'2012Figures'!$C:$C,$A287,'2012Figures'!$H:$H,$B287,'2012Figures'!$I:$I,$C287,'2012Figures'!$B:$B,"BrokerToCy",'2012Figures'!$G:$G,"E1",'2012Figures'!$E:$E,$B$1)</f>
        <v>0</v>
      </c>
      <c r="N287" s="52">
        <f>SUMIFS('2012Figures'!$J:$J,'2012Figures'!$C:$C,$A287,'2012Figures'!$H:$H,$B287,'2012Figures'!$I:$I,$C287,'2012Figures'!$B:$B,"BrokerToCy",'2012Figures'!$G:$G,"P1",'2012Figures'!$E:$E,$B$1)</f>
        <v>0</v>
      </c>
      <c r="O287" s="52">
        <f>SUMIFS('2012Figures'!$J:$J,'2012Figures'!$C:$C,$A287,'2012Figures'!$H:$H,$B287,'2012Figures'!$I:$I,$C287,'2012Figures'!$B:$B,"CyToBroker",'2012Figures'!$G:$G,"E1",'2012Figures'!$E:$E,$B$1)</f>
        <v>5381</v>
      </c>
      <c r="P287" s="52">
        <f>SUMIFS('2012Figures'!$J:$J,'2012Figures'!$C:$C,$A287,'2012Figures'!$H:$H,$B287,'2012Figures'!$I:$I,$C287,'2012Figures'!$B:$B,"CyToBroker",'2012Figures'!$G:$G,"P1",'2012Figures'!$E:$E,$B$1)</f>
        <v>0</v>
      </c>
      <c r="R287" s="46">
        <f t="shared" si="29"/>
        <v>-0.13</v>
      </c>
      <c r="S287" s="46" t="str">
        <f t="shared" si="29"/>
        <v/>
      </c>
      <c r="T287" s="46" t="str">
        <f t="shared" si="29"/>
        <v/>
      </c>
      <c r="U287" s="46">
        <f t="shared" si="29"/>
        <v>-0.13</v>
      </c>
      <c r="V287" s="46" t="str">
        <f t="shared" si="29"/>
        <v/>
      </c>
    </row>
    <row r="288" spans="1:22" x14ac:dyDescent="0.2">
      <c r="A288" s="1">
        <v>205</v>
      </c>
      <c r="B288" s="1" t="s">
        <v>27</v>
      </c>
      <c r="D288" s="29">
        <f>SUMIFS('2013Figures'!$J:$J,'2013Figures'!$C:$C,$A288,'2013Figures'!$I:$I,"",'2013Figures'!$E:$E,$B$1)</f>
        <v>18</v>
      </c>
      <c r="E288" s="9">
        <f>SUMIFS('2013Figures'!$J:$J,'2013Figures'!$C:$C,$A288,'2013Figures'!$I:$I,"",'2013Figures'!$B:$B,"BrokerToCy",'2013Figures'!$G:$G,"E1",'2013Figures'!$E:$E,$B$1)</f>
        <v>0</v>
      </c>
      <c r="F288" s="9">
        <f>SUMIFS('2013Figures'!$J:$J,'2013Figures'!$C:$C,$A288,'2013Figures'!$I:$I,"",'2013Figures'!$B:$B,"BrokerToCy",'2013Figures'!$G:$G,"P1",'2013Figures'!$E:$E,$B$1)</f>
        <v>0</v>
      </c>
      <c r="G288" s="9">
        <f>SUMIFS('2013Figures'!$J:$J,'2013Figures'!$C:$C,$A288,'2013Figures'!$I:$I,"",'2013Figures'!$B:$B,"CyToBroker",'2013Figures'!$G:$G,"E1",'2013Figures'!$E:$E,$B$1)</f>
        <v>18</v>
      </c>
      <c r="H288" s="9">
        <f>SUMIFS('2013Figures'!$J:$J,'2013Figures'!$C:$C,$A288,'2013Figures'!$I:$I,"",'2013Figures'!$B:$B,"CyToBroker",'2013Figures'!$G:$G,"P1",'2013Figures'!$E:$E,$B$1)</f>
        <v>0</v>
      </c>
      <c r="J288" s="8" t="s">
        <v>131</v>
      </c>
      <c r="L288" s="42">
        <f>SUMIFS('2012Figures'!$J:$J,'2012Figures'!$C:$C,$A288,'2012Figures'!$I:$I,"",'2012Figures'!$E:$E,$B$1)</f>
        <v>18</v>
      </c>
      <c r="M288" s="52">
        <f>SUMIFS('2012Figures'!$J:$J,'2012Figures'!$C:$C,$A288,'2012Figures'!$I:$I,"",'2012Figures'!$B:$B,"BrokerToCy",'2012Figures'!$G:$G,"E1",'2012Figures'!$E:$E,$B$1)</f>
        <v>0</v>
      </c>
      <c r="N288" s="52">
        <f>SUMIFS('2012Figures'!$J:$J,'2012Figures'!$C:$C,$A288,'2012Figures'!$I:$I,"",'2012Figures'!$B:$B,"BrokerToCy",'2012Figures'!$G:$G,"P1",'2012Figures'!$E:$E,$B$1)</f>
        <v>0</v>
      </c>
      <c r="O288" s="52">
        <f>SUMIFS('2012Figures'!$J:$J,'2012Figures'!$C:$C,$A288,'2012Figures'!$I:$I,"",'2012Figures'!$B:$B,"CyToBroker",'2012Figures'!$G:$G,"E1",'2012Figures'!$E:$E,$B$1)</f>
        <v>18</v>
      </c>
      <c r="P288" s="52">
        <f>SUMIFS('2012Figures'!$J:$J,'2012Figures'!$C:$C,$A288,'2012Figures'!$I:$I,"",'2012Figures'!$B:$B,"CyToBroker",'2012Figures'!$G:$G,"P1",'2012Figures'!$E:$E,$B$1)</f>
        <v>0</v>
      </c>
      <c r="R288" s="46">
        <f t="shared" si="29"/>
        <v>0</v>
      </c>
      <c r="S288" s="46" t="str">
        <f t="shared" si="29"/>
        <v/>
      </c>
      <c r="T288" s="46" t="str">
        <f t="shared" si="29"/>
        <v/>
      </c>
      <c r="U288" s="46">
        <f t="shared" si="29"/>
        <v>0</v>
      </c>
      <c r="V288" s="46" t="str">
        <f t="shared" si="29"/>
        <v/>
      </c>
    </row>
    <row r="289" spans="1:22" x14ac:dyDescent="0.2">
      <c r="A289" s="21"/>
      <c r="B289" s="21" t="s">
        <v>92</v>
      </c>
      <c r="C289" s="22"/>
      <c r="D289" s="23">
        <f>SUM(E289:H289)</f>
        <v>4831</v>
      </c>
      <c r="E289" s="23">
        <f>SUM(E283:E288)</f>
        <v>0</v>
      </c>
      <c r="F289" s="23">
        <f>SUM(F283:F288)</f>
        <v>0</v>
      </c>
      <c r="G289" s="23">
        <f>SUM(G283:G288)</f>
        <v>4831</v>
      </c>
      <c r="H289" s="23">
        <f>SUM(H283:H288)</f>
        <v>0</v>
      </c>
      <c r="I289" s="21"/>
      <c r="J289" s="22"/>
      <c r="K289" s="21"/>
      <c r="L289" s="43">
        <f>SUM(M289:P289)</f>
        <v>5412</v>
      </c>
      <c r="M289" s="43">
        <f>SUM(M283:M288)</f>
        <v>0</v>
      </c>
      <c r="N289" s="43">
        <f>SUM(N283:N288)</f>
        <v>0</v>
      </c>
      <c r="O289" s="43">
        <f>SUM(O283:O288)</f>
        <v>5412</v>
      </c>
      <c r="P289" s="43">
        <f>SUM(P283:P288)</f>
        <v>0</v>
      </c>
      <c r="Q289" s="21"/>
      <c r="R289" s="21"/>
      <c r="S289" s="21"/>
      <c r="T289" s="21"/>
      <c r="U289" s="21"/>
      <c r="V289" s="21"/>
    </row>
    <row r="290" spans="1:22" x14ac:dyDescent="0.2">
      <c r="A290" s="28">
        <v>206</v>
      </c>
      <c r="B290" s="28" t="s">
        <v>29</v>
      </c>
      <c r="C290" s="17" t="s">
        <v>88</v>
      </c>
      <c r="D290" s="18">
        <f>SUMIFS('2013Figures'!$J:$J,'2013Figures'!$C:$C,$A290,'2013Figures'!$E:$E,$B$1)</f>
        <v>1564</v>
      </c>
      <c r="E290" s="18">
        <f>SUMIFS('2013Figures'!$J:$J,'2013Figures'!$C:$C,$A290,'2013Figures'!$B:$B,"BrokerToCy",'2013Figures'!$G:$G,"E1",'2013Figures'!$E:$E,$B$1)</f>
        <v>0</v>
      </c>
      <c r="F290" s="18">
        <f>SUMIFS('2013Figures'!$J:$J,'2013Figures'!$C:$C,$A290,'2013Figures'!$B:$B,"BrokerToCy",'2013Figures'!$G:$G,"P1",'2013Figures'!$E:$E,$B$1)</f>
        <v>0</v>
      </c>
      <c r="G290" s="18">
        <f>SUMIFS('2013Figures'!$J:$J,'2013Figures'!$C:$C,$A290,'2013Figures'!$B:$B,"CyToBroker",'2013Figures'!$G:$G,"E1",'2013Figures'!$E:$E,$B$1)</f>
        <v>1564</v>
      </c>
      <c r="H290" s="18">
        <f>SUMIFS('2013Figures'!$J:$J,'2013Figures'!$C:$C,$A290,'2013Figures'!$B:$B,"CyToBroker",'2013Figures'!$G:$G,"P1",'2013Figures'!$E:$E,$B$1)</f>
        <v>0</v>
      </c>
      <c r="I290" s="28"/>
      <c r="J290" s="17"/>
      <c r="K290" s="28"/>
      <c r="L290" s="50">
        <f>SUMIFS('2012Figures'!$J:$J,'2012Figures'!$C:$C,$A290,'2012Figures'!$E:$E,$B$1)</f>
        <v>1957</v>
      </c>
      <c r="M290" s="50">
        <f>SUMIFS('2012Figures'!$J:$J,'2012Figures'!$C:$C,$A290,'2012Figures'!$B:$B,"BrokerToCy",'2012Figures'!$G:$G,"E1",'2012Figures'!$E:$E,$B$1)</f>
        <v>0</v>
      </c>
      <c r="N290" s="50">
        <f>SUMIFS('2012Figures'!$J:$J,'2012Figures'!$C:$C,$A290,'2012Figures'!$B:$B,"BrokerToCy",'2012Figures'!$G:$G,"P1",'2012Figures'!$E:$E,$B$1)</f>
        <v>0</v>
      </c>
      <c r="O290" s="50">
        <f>SUMIFS('2012Figures'!$J:$J,'2012Figures'!$C:$C,$A290,'2012Figures'!$B:$B,"CyToBroker",'2012Figures'!$G:$G,"E1",'2012Figures'!$E:$E,$B$1)</f>
        <v>1957</v>
      </c>
      <c r="P290" s="50">
        <f>SUMIFS('2012Figures'!$J:$J,'2012Figures'!$C:$C,$A290,'2012Figures'!$B:$B,"CyToBroker",'2012Figures'!$G:$G,"P1",'2012Figures'!$E:$E,$B$1)</f>
        <v>0</v>
      </c>
      <c r="Q290" s="28"/>
      <c r="R290" s="46">
        <f t="shared" si="29"/>
        <v>-0.2</v>
      </c>
      <c r="S290" s="46" t="str">
        <f t="shared" si="29"/>
        <v/>
      </c>
      <c r="T290" s="46" t="str">
        <f t="shared" si="29"/>
        <v/>
      </c>
      <c r="U290" s="46">
        <f t="shared" si="29"/>
        <v>-0.2</v>
      </c>
      <c r="V290" s="46" t="str">
        <f t="shared" si="29"/>
        <v/>
      </c>
    </row>
    <row r="291" spans="1:22" x14ac:dyDescent="0.2">
      <c r="A291" s="1">
        <v>206</v>
      </c>
      <c r="B291" s="1" t="s">
        <v>29</v>
      </c>
      <c r="C291" s="8">
        <v>5</v>
      </c>
      <c r="D291" s="29">
        <f>SUMIFS('2013Figures'!$J:$J,'2013Figures'!$C:$C,$A291,'2013Figures'!$H:$H,$B291,'2013Figures'!$I:$I,$C291,'2013Figures'!$E:$E,$B$1)</f>
        <v>0</v>
      </c>
      <c r="E291" s="9">
        <f>SUMIFS('2013Figures'!$J:$J,'2013Figures'!$C:$C,$A291,'2013Figures'!$H:$H,$B291,'2013Figures'!$I:$I,$C291,'2013Figures'!$B:$B,"BrokerToCy",'2013Figures'!$G:$G,"E1",'2013Figures'!$E:$E,$B$1)</f>
        <v>0</v>
      </c>
      <c r="F291" s="9">
        <f>SUMIFS('2013Figures'!$J:$J,'2013Figures'!$C:$C,$A291,'2013Figures'!$H:$H,$B291,'2013Figures'!$I:$I,$C291,'2013Figures'!$B:$B,"BrokerToCy",'2013Figures'!$G:$G,"P1",'2013Figures'!$E:$E,$B$1)</f>
        <v>0</v>
      </c>
      <c r="G291" s="9">
        <f>SUMIFS('2013Figures'!$J:$J,'2013Figures'!$C:$C,$A291,'2013Figures'!$H:$H,$B291,'2013Figures'!$I:$I,$C291,'2013Figures'!$B:$B,"CyToBroker",'2013Figures'!$G:$G,"E1",'2013Figures'!$E:$E,$B$1)</f>
        <v>0</v>
      </c>
      <c r="H291" s="9">
        <f>SUMIFS('2013Figures'!$J:$J,'2013Figures'!$C:$C,$A291,'2013Figures'!$H:$H,$B291,'2013Figures'!$I:$I,$C291,'2013Figures'!$B:$B,"CyToBroker",'2013Figures'!$G:$G,"P1",'2013Figures'!$E:$E,$B$1)</f>
        <v>0</v>
      </c>
      <c r="J291" s="8">
        <v>201501</v>
      </c>
      <c r="L291" s="42">
        <f>SUMIFS('2012Figures'!$J:$J,'2012Figures'!$C:$C,$A291,'2012Figures'!$H:$H,$B291,'2012Figures'!$I:$I,$C291,'2012Figures'!$E:$E,$B$1)</f>
        <v>0</v>
      </c>
      <c r="M291" s="52">
        <f>SUMIFS('2012Figures'!$J:$J,'2012Figures'!$C:$C,$A291,'2012Figures'!$H:$H,$B291,'2012Figures'!$I:$I,$C291,'2012Figures'!$B:$B,"BrokerToCy",'2012Figures'!$G:$G,"E1",'2012Figures'!$E:$E,$B$1)</f>
        <v>0</v>
      </c>
      <c r="N291" s="52">
        <f>SUMIFS('2012Figures'!$J:$J,'2012Figures'!$C:$C,$A291,'2012Figures'!$H:$H,$B291,'2012Figures'!$I:$I,$C291,'2012Figures'!$B:$B,"BrokerToCy",'2012Figures'!$G:$G,"P1",'2012Figures'!$E:$E,$B$1)</f>
        <v>0</v>
      </c>
      <c r="O291" s="52">
        <f>SUMIFS('2012Figures'!$J:$J,'2012Figures'!$C:$C,$A291,'2012Figures'!$H:$H,$B291,'2012Figures'!$I:$I,$C291,'2012Figures'!$B:$B,"CyToBroker",'2012Figures'!$G:$G,"E1",'2012Figures'!$E:$E,$B$1)</f>
        <v>0</v>
      </c>
      <c r="P291" s="52">
        <f>SUMIFS('2012Figures'!$J:$J,'2012Figures'!$C:$C,$A291,'2012Figures'!$H:$H,$B291,'2012Figures'!$I:$I,$C291,'2012Figures'!$B:$B,"CyToBroker",'2012Figures'!$G:$G,"P1",'2012Figures'!$E:$E,$B$1)</f>
        <v>0</v>
      </c>
      <c r="R291" s="46" t="str">
        <f t="shared" si="29"/>
        <v/>
      </c>
      <c r="S291" s="46" t="str">
        <f t="shared" si="29"/>
        <v/>
      </c>
      <c r="T291" s="46" t="str">
        <f t="shared" si="29"/>
        <v/>
      </c>
      <c r="U291" s="46" t="str">
        <f t="shared" si="29"/>
        <v/>
      </c>
      <c r="V291" s="46" t="str">
        <f t="shared" si="29"/>
        <v/>
      </c>
    </row>
    <row r="292" spans="1:22" x14ac:dyDescent="0.2">
      <c r="A292" s="1">
        <v>206</v>
      </c>
      <c r="B292" s="1" t="s">
        <v>29</v>
      </c>
      <c r="C292" s="8">
        <v>4</v>
      </c>
      <c r="D292" s="29">
        <f>SUMIFS('2013Figures'!$J:$J,'2013Figures'!$C:$C,$A292,'2013Figures'!$H:$H,$B292,'2013Figures'!$I:$I,$C292,'2013Figures'!$E:$E,$B$1)</f>
        <v>6</v>
      </c>
      <c r="E292" s="9">
        <f>SUMIFS('2013Figures'!$J:$J,'2013Figures'!$C:$C,$A292,'2013Figures'!$H:$H,$B292,'2013Figures'!$I:$I,$C292,'2013Figures'!$B:$B,"BrokerToCy",'2013Figures'!$G:$G,"E1",'2013Figures'!$E:$E,$B$1)</f>
        <v>0</v>
      </c>
      <c r="F292" s="9">
        <f>SUMIFS('2013Figures'!$J:$J,'2013Figures'!$C:$C,$A292,'2013Figures'!$H:$H,$B292,'2013Figures'!$I:$I,$C292,'2013Figures'!$B:$B,"BrokerToCy",'2013Figures'!$G:$G,"P1",'2013Figures'!$E:$E,$B$1)</f>
        <v>0</v>
      </c>
      <c r="G292" s="9">
        <f>SUMIFS('2013Figures'!$J:$J,'2013Figures'!$C:$C,$A292,'2013Figures'!$H:$H,$B292,'2013Figures'!$I:$I,$C292,'2013Figures'!$B:$B,"CyToBroker",'2013Figures'!$G:$G,"E1",'2013Figures'!$E:$E,$B$1)</f>
        <v>6</v>
      </c>
      <c r="H292" s="9">
        <f>SUMIFS('2013Figures'!$J:$J,'2013Figures'!$C:$C,$A292,'2013Figures'!$H:$H,$B292,'2013Figures'!$I:$I,$C292,'2013Figures'!$B:$B,"CyToBroker",'2013Figures'!$G:$G,"P1",'2013Figures'!$E:$E,$B$1)</f>
        <v>0</v>
      </c>
      <c r="I292" s="30"/>
      <c r="J292" s="31">
        <v>201301</v>
      </c>
      <c r="K292" s="30"/>
      <c r="L292" s="42">
        <f>SUMIFS('2012Figures'!$J:$J,'2012Figures'!$C:$C,$A292,'2012Figures'!$H:$H,$B292,'2012Figures'!$I:$I,$C292,'2012Figures'!$E:$E,$B$1)</f>
        <v>0</v>
      </c>
      <c r="M292" s="52">
        <f>SUMIFS('2012Figures'!$J:$J,'2012Figures'!$C:$C,$A292,'2012Figures'!$H:$H,$B292,'2012Figures'!$I:$I,$C292,'2012Figures'!$B:$B,"BrokerToCy",'2012Figures'!$G:$G,"E1",'2012Figures'!$E:$E,$B$1)</f>
        <v>0</v>
      </c>
      <c r="N292" s="52">
        <f>SUMIFS('2012Figures'!$J:$J,'2012Figures'!$C:$C,$A292,'2012Figures'!$H:$H,$B292,'2012Figures'!$I:$I,$C292,'2012Figures'!$B:$B,"BrokerToCy",'2012Figures'!$G:$G,"P1",'2012Figures'!$E:$E,$B$1)</f>
        <v>0</v>
      </c>
      <c r="O292" s="52">
        <f>SUMIFS('2012Figures'!$J:$J,'2012Figures'!$C:$C,$A292,'2012Figures'!$H:$H,$B292,'2012Figures'!$I:$I,$C292,'2012Figures'!$B:$B,"CyToBroker",'2012Figures'!$G:$G,"E1",'2012Figures'!$E:$E,$B$1)</f>
        <v>0</v>
      </c>
      <c r="P292" s="52">
        <f>SUMIFS('2012Figures'!$J:$J,'2012Figures'!$C:$C,$A292,'2012Figures'!$H:$H,$B292,'2012Figures'!$I:$I,$C292,'2012Figures'!$B:$B,"CyToBroker",'2012Figures'!$G:$G,"P1",'2012Figures'!$E:$E,$B$1)</f>
        <v>0</v>
      </c>
      <c r="Q292" s="30"/>
      <c r="R292" s="46" t="str">
        <f t="shared" si="29"/>
        <v/>
      </c>
      <c r="S292" s="46" t="str">
        <f t="shared" si="29"/>
        <v/>
      </c>
      <c r="T292" s="46" t="str">
        <f t="shared" si="29"/>
        <v/>
      </c>
      <c r="U292" s="46" t="str">
        <f t="shared" si="29"/>
        <v/>
      </c>
      <c r="V292" s="46" t="str">
        <f t="shared" si="29"/>
        <v/>
      </c>
    </row>
    <row r="293" spans="1:22" x14ac:dyDescent="0.2">
      <c r="A293" s="1">
        <v>206</v>
      </c>
      <c r="B293" s="1" t="s">
        <v>29</v>
      </c>
      <c r="C293" s="8">
        <v>3</v>
      </c>
      <c r="D293" s="29">
        <f>SUMIFS('2013Figures'!$J:$J,'2013Figures'!$C:$C,$A293,'2013Figures'!$H:$H,$B293,'2013Figures'!$I:$I,$C293,'2013Figures'!$E:$E,$B$1)</f>
        <v>0</v>
      </c>
      <c r="E293" s="9">
        <f>SUMIFS('2013Figures'!$J:$J,'2013Figures'!$C:$C,$A293,'2013Figures'!$H:$H,$B293,'2013Figures'!$I:$I,$C293,'2013Figures'!$B:$B,"BrokerToCy",'2013Figures'!$G:$G,"E1",'2013Figures'!$E:$E,$B$1)</f>
        <v>0</v>
      </c>
      <c r="F293" s="9">
        <f>SUMIFS('2013Figures'!$J:$J,'2013Figures'!$C:$C,$A293,'2013Figures'!$H:$H,$B293,'2013Figures'!$I:$I,$C293,'2013Figures'!$B:$B,"BrokerToCy",'2013Figures'!$G:$G,"P1",'2013Figures'!$E:$E,$B$1)</f>
        <v>0</v>
      </c>
      <c r="G293" s="9">
        <f>SUMIFS('2013Figures'!$J:$J,'2013Figures'!$C:$C,$A293,'2013Figures'!$H:$H,$B293,'2013Figures'!$I:$I,$C293,'2013Figures'!$B:$B,"CyToBroker",'2013Figures'!$G:$G,"E1",'2013Figures'!$E:$E,$B$1)</f>
        <v>0</v>
      </c>
      <c r="H293" s="9">
        <f>SUMIFS('2013Figures'!$J:$J,'2013Figures'!$C:$C,$A293,'2013Figures'!$H:$H,$B293,'2013Figures'!$I:$I,$C293,'2013Figures'!$B:$B,"CyToBroker",'2013Figures'!$G:$G,"P1",'2013Figures'!$E:$E,$B$1)</f>
        <v>0</v>
      </c>
      <c r="J293" s="8">
        <v>201201</v>
      </c>
      <c r="L293" s="42">
        <f>SUMIFS('2012Figures'!$J:$J,'2012Figures'!$C:$C,$A293,'2012Figures'!$H:$H,$B293,'2012Figures'!$I:$I,$C293,'2012Figures'!$E:$E,$B$1)</f>
        <v>0</v>
      </c>
      <c r="M293" s="52">
        <f>SUMIFS('2012Figures'!$J:$J,'2012Figures'!$C:$C,$A293,'2012Figures'!$H:$H,$B293,'2012Figures'!$I:$I,$C293,'2012Figures'!$B:$B,"BrokerToCy",'2012Figures'!$G:$G,"E1",'2012Figures'!$E:$E,$B$1)</f>
        <v>0</v>
      </c>
      <c r="N293" s="52">
        <f>SUMIFS('2012Figures'!$J:$J,'2012Figures'!$C:$C,$A293,'2012Figures'!$H:$H,$B293,'2012Figures'!$I:$I,$C293,'2012Figures'!$B:$B,"BrokerToCy",'2012Figures'!$G:$G,"P1",'2012Figures'!$E:$E,$B$1)</f>
        <v>0</v>
      </c>
      <c r="O293" s="52">
        <f>SUMIFS('2012Figures'!$J:$J,'2012Figures'!$C:$C,$A293,'2012Figures'!$H:$H,$B293,'2012Figures'!$I:$I,$C293,'2012Figures'!$B:$B,"CyToBroker",'2012Figures'!$G:$G,"E1",'2012Figures'!$E:$E,$B$1)</f>
        <v>0</v>
      </c>
      <c r="P293" s="52">
        <f>SUMIFS('2012Figures'!$J:$J,'2012Figures'!$C:$C,$A293,'2012Figures'!$H:$H,$B293,'2012Figures'!$I:$I,$C293,'2012Figures'!$B:$B,"CyToBroker",'2012Figures'!$G:$G,"P1",'2012Figures'!$E:$E,$B$1)</f>
        <v>0</v>
      </c>
      <c r="R293" s="46" t="str">
        <f t="shared" si="29"/>
        <v/>
      </c>
      <c r="S293" s="46" t="str">
        <f t="shared" si="29"/>
        <v/>
      </c>
      <c r="T293" s="46" t="str">
        <f t="shared" si="29"/>
        <v/>
      </c>
      <c r="U293" s="46" t="str">
        <f t="shared" si="29"/>
        <v/>
      </c>
      <c r="V293" s="46" t="str">
        <f t="shared" si="29"/>
        <v/>
      </c>
    </row>
    <row r="294" spans="1:22" x14ac:dyDescent="0.2">
      <c r="A294" s="1">
        <v>206</v>
      </c>
      <c r="B294" s="1" t="s">
        <v>29</v>
      </c>
      <c r="C294" s="8">
        <v>2</v>
      </c>
      <c r="D294" s="29">
        <f>SUMIFS('2013Figures'!$J:$J,'2013Figures'!$C:$C,$A294,'2013Figures'!$H:$H,$B294,'2013Figures'!$I:$I,$C294,'2013Figures'!$E:$E,$B$1)</f>
        <v>0</v>
      </c>
      <c r="E294" s="9">
        <f>SUMIFS('2013Figures'!$J:$J,'2013Figures'!$C:$C,$A294,'2013Figures'!$H:$H,$B294,'2013Figures'!$I:$I,$C294,'2013Figures'!$B:$B,"BrokerToCy",'2013Figures'!$G:$G,"E1",'2013Figures'!$E:$E,$B$1)</f>
        <v>0</v>
      </c>
      <c r="F294" s="9">
        <f>SUMIFS('2013Figures'!$J:$J,'2013Figures'!$C:$C,$A294,'2013Figures'!$H:$H,$B294,'2013Figures'!$I:$I,$C294,'2013Figures'!$B:$B,"BrokerToCy",'2013Figures'!$G:$G,"P1",'2013Figures'!$E:$E,$B$1)</f>
        <v>0</v>
      </c>
      <c r="G294" s="9">
        <f>SUMIFS('2013Figures'!$J:$J,'2013Figures'!$C:$C,$A294,'2013Figures'!$H:$H,$B294,'2013Figures'!$I:$I,$C294,'2013Figures'!$B:$B,"CyToBroker",'2013Figures'!$G:$G,"E1",'2013Figures'!$E:$E,$B$1)</f>
        <v>0</v>
      </c>
      <c r="H294" s="9">
        <f>SUMIFS('2013Figures'!$J:$J,'2013Figures'!$C:$C,$A294,'2013Figures'!$H:$H,$B294,'2013Figures'!$I:$I,$C294,'2013Figures'!$B:$B,"CyToBroker",'2013Figures'!$G:$G,"P1",'2013Figures'!$E:$E,$B$1)</f>
        <v>0</v>
      </c>
      <c r="J294" s="8">
        <v>201101</v>
      </c>
      <c r="L294" s="42">
        <f>SUMIFS('2012Figures'!$J:$J,'2012Figures'!$C:$C,$A294,'2012Figures'!$H:$H,$B294,'2012Figures'!$I:$I,$C294,'2012Figures'!$E:$E,$B$1)</f>
        <v>0</v>
      </c>
      <c r="M294" s="52">
        <f>SUMIFS('2012Figures'!$J:$J,'2012Figures'!$C:$C,$A294,'2012Figures'!$H:$H,$B294,'2012Figures'!$I:$I,$C294,'2012Figures'!$B:$B,"BrokerToCy",'2012Figures'!$G:$G,"E1",'2012Figures'!$E:$E,$B$1)</f>
        <v>0</v>
      </c>
      <c r="N294" s="52">
        <f>SUMIFS('2012Figures'!$J:$J,'2012Figures'!$C:$C,$A294,'2012Figures'!$H:$H,$B294,'2012Figures'!$I:$I,$C294,'2012Figures'!$B:$B,"BrokerToCy",'2012Figures'!$G:$G,"P1",'2012Figures'!$E:$E,$B$1)</f>
        <v>0</v>
      </c>
      <c r="O294" s="52">
        <f>SUMIFS('2012Figures'!$J:$J,'2012Figures'!$C:$C,$A294,'2012Figures'!$H:$H,$B294,'2012Figures'!$I:$I,$C294,'2012Figures'!$B:$B,"CyToBroker",'2012Figures'!$G:$G,"E1",'2012Figures'!$E:$E,$B$1)</f>
        <v>0</v>
      </c>
      <c r="P294" s="52">
        <f>SUMIFS('2012Figures'!$J:$J,'2012Figures'!$C:$C,$A294,'2012Figures'!$H:$H,$B294,'2012Figures'!$I:$I,$C294,'2012Figures'!$B:$B,"CyToBroker",'2012Figures'!$G:$G,"P1",'2012Figures'!$E:$E,$B$1)</f>
        <v>0</v>
      </c>
      <c r="R294" s="46" t="str">
        <f t="shared" si="29"/>
        <v/>
      </c>
      <c r="S294" s="46" t="str">
        <f t="shared" si="29"/>
        <v/>
      </c>
      <c r="T294" s="46" t="str">
        <f t="shared" si="29"/>
        <v/>
      </c>
      <c r="U294" s="46" t="str">
        <f t="shared" si="29"/>
        <v/>
      </c>
      <c r="V294" s="46" t="str">
        <f t="shared" si="29"/>
        <v/>
      </c>
    </row>
    <row r="295" spans="1:22" x14ac:dyDescent="0.2">
      <c r="A295" s="1">
        <v>206</v>
      </c>
      <c r="B295" s="1" t="s">
        <v>29</v>
      </c>
      <c r="C295" s="8">
        <v>1</v>
      </c>
      <c r="D295" s="29">
        <f>SUMIFS('2013Figures'!$J:$J,'2013Figures'!$C:$C,$A295,'2013Figures'!$H:$H,$B295,'2013Figures'!$I:$I,$C295,'2013Figures'!$E:$E,$B$1)</f>
        <v>1555</v>
      </c>
      <c r="E295" s="9">
        <f>SUMIFS('2013Figures'!$J:$J,'2013Figures'!$C:$C,$A295,'2013Figures'!$H:$H,$B295,'2013Figures'!$I:$I,$C295,'2013Figures'!$B:$B,"BrokerToCy",'2013Figures'!$G:$G,"E1",'2013Figures'!$E:$E,$B$1)</f>
        <v>0</v>
      </c>
      <c r="F295" s="9">
        <f>SUMIFS('2013Figures'!$J:$J,'2013Figures'!$C:$C,$A295,'2013Figures'!$H:$H,$B295,'2013Figures'!$I:$I,$C295,'2013Figures'!$B:$B,"BrokerToCy",'2013Figures'!$G:$G,"P1",'2013Figures'!$E:$E,$B$1)</f>
        <v>0</v>
      </c>
      <c r="G295" s="9">
        <f>SUMIFS('2013Figures'!$J:$J,'2013Figures'!$C:$C,$A295,'2013Figures'!$H:$H,$B295,'2013Figures'!$I:$I,$C295,'2013Figures'!$B:$B,"CyToBroker",'2013Figures'!$G:$G,"E1",'2013Figures'!$E:$E,$B$1)</f>
        <v>1555</v>
      </c>
      <c r="H295" s="9">
        <f>SUMIFS('2013Figures'!$J:$J,'2013Figures'!$C:$C,$A295,'2013Figures'!$H:$H,$B295,'2013Figures'!$I:$I,$C295,'2013Figures'!$B:$B,"CyToBroker",'2013Figures'!$G:$G,"P1",'2013Figures'!$E:$E,$B$1)</f>
        <v>0</v>
      </c>
      <c r="J295" s="8">
        <v>200901</v>
      </c>
      <c r="L295" s="42">
        <f>SUMIFS('2012Figures'!$J:$J,'2012Figures'!$C:$C,$A295,'2012Figures'!$H:$H,$B295,'2012Figures'!$I:$I,$C295,'2012Figures'!$E:$E,$B$1)</f>
        <v>1956</v>
      </c>
      <c r="M295" s="52">
        <f>SUMIFS('2012Figures'!$J:$J,'2012Figures'!$C:$C,$A295,'2012Figures'!$H:$H,$B295,'2012Figures'!$I:$I,$C295,'2012Figures'!$B:$B,"BrokerToCy",'2012Figures'!$G:$G,"E1",'2012Figures'!$E:$E,$B$1)</f>
        <v>0</v>
      </c>
      <c r="N295" s="52">
        <f>SUMIFS('2012Figures'!$J:$J,'2012Figures'!$C:$C,$A295,'2012Figures'!$H:$H,$B295,'2012Figures'!$I:$I,$C295,'2012Figures'!$B:$B,"BrokerToCy",'2012Figures'!$G:$G,"P1",'2012Figures'!$E:$E,$B$1)</f>
        <v>0</v>
      </c>
      <c r="O295" s="52">
        <f>SUMIFS('2012Figures'!$J:$J,'2012Figures'!$C:$C,$A295,'2012Figures'!$H:$H,$B295,'2012Figures'!$I:$I,$C295,'2012Figures'!$B:$B,"CyToBroker",'2012Figures'!$G:$G,"E1",'2012Figures'!$E:$E,$B$1)</f>
        <v>1956</v>
      </c>
      <c r="P295" s="52">
        <f>SUMIFS('2012Figures'!$J:$J,'2012Figures'!$C:$C,$A295,'2012Figures'!$H:$H,$B295,'2012Figures'!$I:$I,$C295,'2012Figures'!$B:$B,"CyToBroker",'2012Figures'!$G:$G,"P1",'2012Figures'!$E:$E,$B$1)</f>
        <v>0</v>
      </c>
      <c r="R295" s="46">
        <f t="shared" si="29"/>
        <v>-0.21</v>
      </c>
      <c r="S295" s="46" t="str">
        <f t="shared" si="29"/>
        <v/>
      </c>
      <c r="T295" s="46" t="str">
        <f t="shared" si="29"/>
        <v/>
      </c>
      <c r="U295" s="46">
        <f t="shared" si="29"/>
        <v>-0.21</v>
      </c>
      <c r="V295" s="46" t="str">
        <f t="shared" si="29"/>
        <v/>
      </c>
    </row>
    <row r="296" spans="1:22" x14ac:dyDescent="0.2">
      <c r="A296" s="1">
        <v>206</v>
      </c>
      <c r="B296" s="1" t="s">
        <v>29</v>
      </c>
      <c r="D296" s="29">
        <f>SUMIFS('2013Figures'!$J:$J,'2013Figures'!$C:$C,$A296,'2013Figures'!$I:$I,"",'2013Figures'!$E:$E,$B$1)</f>
        <v>3</v>
      </c>
      <c r="E296" s="9">
        <f>SUMIFS('2013Figures'!$J:$J,'2013Figures'!$C:$C,$A296,'2013Figures'!$I:$I,"",'2013Figures'!$B:$B,"BrokerToCy",'2013Figures'!$G:$G,"E1",'2013Figures'!$E:$E,$B$1)</f>
        <v>0</v>
      </c>
      <c r="F296" s="9">
        <f>SUMIFS('2013Figures'!$J:$J,'2013Figures'!$C:$C,$A296,'2013Figures'!$I:$I,"",'2013Figures'!$B:$B,"BrokerToCy",'2013Figures'!$G:$G,"P1",'2013Figures'!$E:$E,$B$1)</f>
        <v>0</v>
      </c>
      <c r="G296" s="9">
        <f>SUMIFS('2013Figures'!$J:$J,'2013Figures'!$C:$C,$A296,'2013Figures'!$I:$I,"",'2013Figures'!$B:$B,"CyToBroker",'2013Figures'!$G:$G,"E1",'2013Figures'!$E:$E,$B$1)</f>
        <v>3</v>
      </c>
      <c r="H296" s="9">
        <f>SUMIFS('2013Figures'!$J:$J,'2013Figures'!$C:$C,$A296,'2013Figures'!$I:$I,"",'2013Figures'!$B:$B,"CyToBroker",'2013Figures'!$G:$G,"P1",'2013Figures'!$E:$E,$B$1)</f>
        <v>0</v>
      </c>
      <c r="J296" s="8" t="s">
        <v>131</v>
      </c>
      <c r="L296" s="42">
        <f>SUMIFS('2012Figures'!$J:$J,'2012Figures'!$C:$C,$A296,'2012Figures'!$I:$I,"",'2012Figures'!$E:$E,$B$1)</f>
        <v>1</v>
      </c>
      <c r="M296" s="52">
        <f>SUMIFS('2012Figures'!$J:$J,'2012Figures'!$C:$C,$A296,'2012Figures'!$I:$I,"",'2012Figures'!$B:$B,"BrokerToCy",'2012Figures'!$G:$G,"E1",'2012Figures'!$E:$E,$B$1)</f>
        <v>0</v>
      </c>
      <c r="N296" s="52">
        <f>SUMIFS('2012Figures'!$J:$J,'2012Figures'!$C:$C,$A296,'2012Figures'!$I:$I,"",'2012Figures'!$B:$B,"BrokerToCy",'2012Figures'!$G:$G,"P1",'2012Figures'!$E:$E,$B$1)</f>
        <v>0</v>
      </c>
      <c r="O296" s="52">
        <f>SUMIFS('2012Figures'!$J:$J,'2012Figures'!$C:$C,$A296,'2012Figures'!$I:$I,"",'2012Figures'!$B:$B,"CyToBroker",'2012Figures'!$G:$G,"E1",'2012Figures'!$E:$E,$B$1)</f>
        <v>1</v>
      </c>
      <c r="P296" s="52">
        <f>SUMIFS('2012Figures'!$J:$J,'2012Figures'!$C:$C,$A296,'2012Figures'!$I:$I,"",'2012Figures'!$B:$B,"CyToBroker",'2012Figures'!$G:$G,"P1",'2012Figures'!$E:$E,$B$1)</f>
        <v>0</v>
      </c>
      <c r="R296" s="46">
        <f t="shared" si="29"/>
        <v>2</v>
      </c>
      <c r="S296" s="46" t="str">
        <f t="shared" si="29"/>
        <v/>
      </c>
      <c r="T296" s="46" t="str">
        <f t="shared" si="29"/>
        <v/>
      </c>
      <c r="U296" s="46">
        <f t="shared" si="29"/>
        <v>2</v>
      </c>
      <c r="V296" s="46" t="str">
        <f t="shared" si="29"/>
        <v/>
      </c>
    </row>
    <row r="297" spans="1:22" x14ac:dyDescent="0.2">
      <c r="A297" s="21"/>
      <c r="B297" s="21" t="s">
        <v>92</v>
      </c>
      <c r="C297" s="22"/>
      <c r="D297" s="23">
        <f>SUM(E297:H297)</f>
        <v>1564</v>
      </c>
      <c r="E297" s="23">
        <f>SUM(E291:E296)</f>
        <v>0</v>
      </c>
      <c r="F297" s="23">
        <f>SUM(F291:F296)</f>
        <v>0</v>
      </c>
      <c r="G297" s="23">
        <f>SUM(G291:G296)</f>
        <v>1564</v>
      </c>
      <c r="H297" s="23">
        <f>SUM(H291:H296)</f>
        <v>0</v>
      </c>
      <c r="I297" s="21"/>
      <c r="J297" s="22"/>
      <c r="K297" s="21"/>
      <c r="L297" s="43">
        <f>SUM(M297:P297)</f>
        <v>1957</v>
      </c>
      <c r="M297" s="43">
        <f>SUM(M291:M296)</f>
        <v>0</v>
      </c>
      <c r="N297" s="43">
        <f>SUM(N291:N296)</f>
        <v>0</v>
      </c>
      <c r="O297" s="43">
        <f>SUM(O291:O296)</f>
        <v>1957</v>
      </c>
      <c r="P297" s="43">
        <f>SUM(P291:P296)</f>
        <v>0</v>
      </c>
      <c r="Q297" s="21"/>
      <c r="R297" s="21"/>
      <c r="S297" s="21"/>
      <c r="T297" s="21"/>
      <c r="U297" s="21"/>
      <c r="V297" s="21"/>
    </row>
    <row r="298" spans="1:22" x14ac:dyDescent="0.2">
      <c r="A298" s="28">
        <v>207</v>
      </c>
      <c r="B298" s="28" t="s">
        <v>31</v>
      </c>
      <c r="C298" s="17" t="s">
        <v>88</v>
      </c>
      <c r="D298" s="18">
        <f>SUMIFS('2013Figures'!$J:$J,'2013Figures'!$C:$C,$A298,'2013Figures'!$E:$E,$B$1)</f>
        <v>0</v>
      </c>
      <c r="E298" s="18">
        <f>SUMIFS('2013Figures'!$J:$J,'2013Figures'!$C:$C,$A298,'2013Figures'!$B:$B,"BrokerToCy",'2013Figures'!$G:$G,"E1",'2013Figures'!$E:$E,$B$1)</f>
        <v>0</v>
      </c>
      <c r="F298" s="18">
        <f>SUMIFS('2013Figures'!$J:$J,'2013Figures'!$C:$C,$A298,'2013Figures'!$B:$B,"BrokerToCy",'2013Figures'!$G:$G,"P1",'2013Figures'!$E:$E,$B$1)</f>
        <v>0</v>
      </c>
      <c r="G298" s="18">
        <f>SUMIFS('2013Figures'!$J:$J,'2013Figures'!$C:$C,$A298,'2013Figures'!$B:$B,"CyToBroker",'2013Figures'!$G:$G,"E1",'2013Figures'!$E:$E,$B$1)</f>
        <v>0</v>
      </c>
      <c r="H298" s="18">
        <f>SUMIFS('2013Figures'!$J:$J,'2013Figures'!$C:$C,$A298,'2013Figures'!$B:$B,"CyToBroker",'2013Figures'!$G:$G,"P1",'2013Figures'!$E:$E,$B$1)</f>
        <v>0</v>
      </c>
      <c r="I298" s="28"/>
      <c r="J298" s="17"/>
      <c r="K298" s="28"/>
      <c r="L298" s="50">
        <f>SUMIFS('2012Figures'!$J:$J,'2012Figures'!$C:$C,$A298,'2012Figures'!$E:$E,$B$1)</f>
        <v>33</v>
      </c>
      <c r="M298" s="50">
        <f>SUMIFS('2012Figures'!$J:$J,'2012Figures'!$C:$C,$A298,'2012Figures'!$B:$B,"BrokerToCy",'2012Figures'!$G:$G,"E1",'2012Figures'!$E:$E,$B$1)</f>
        <v>0</v>
      </c>
      <c r="N298" s="50">
        <f>SUMIFS('2012Figures'!$J:$J,'2012Figures'!$C:$C,$A298,'2012Figures'!$B:$B,"BrokerToCy",'2012Figures'!$G:$G,"P1",'2012Figures'!$E:$E,$B$1)</f>
        <v>0</v>
      </c>
      <c r="O298" s="50">
        <f>SUMIFS('2012Figures'!$J:$J,'2012Figures'!$C:$C,$A298,'2012Figures'!$B:$B,"CyToBroker",'2012Figures'!$G:$G,"E1",'2012Figures'!$E:$E,$B$1)</f>
        <v>33</v>
      </c>
      <c r="P298" s="50">
        <f>SUMIFS('2012Figures'!$J:$J,'2012Figures'!$C:$C,$A298,'2012Figures'!$B:$B,"CyToBroker",'2012Figures'!$G:$G,"P1",'2012Figures'!$E:$E,$B$1)</f>
        <v>0</v>
      </c>
      <c r="Q298" s="28"/>
      <c r="R298" s="46">
        <f t="shared" si="29"/>
        <v>-1</v>
      </c>
      <c r="S298" s="46" t="str">
        <f t="shared" si="29"/>
        <v/>
      </c>
      <c r="T298" s="46" t="str">
        <f t="shared" si="29"/>
        <v/>
      </c>
      <c r="U298" s="46">
        <f t="shared" si="29"/>
        <v>-1</v>
      </c>
      <c r="V298" s="46" t="str">
        <f t="shared" si="29"/>
        <v/>
      </c>
    </row>
    <row r="299" spans="1:22" x14ac:dyDescent="0.2">
      <c r="A299" s="1">
        <v>207</v>
      </c>
      <c r="B299" s="1" t="s">
        <v>31</v>
      </c>
      <c r="C299" s="8">
        <v>4</v>
      </c>
      <c r="D299" s="29">
        <f>SUMIFS('2013Figures'!$J:$J,'2013Figures'!$C:$C,$A299,'2013Figures'!$H:$H,$B299,'2013Figures'!$I:$I,$C299,'2013Figures'!$E:$E,$B$1)</f>
        <v>0</v>
      </c>
      <c r="E299" s="9">
        <f>SUMIFS('2013Figures'!$J:$J,'2013Figures'!$C:$C,$A299,'2013Figures'!$H:$H,$B299,'2013Figures'!$I:$I,$C299,'2013Figures'!$B:$B,"BrokerToCy",'2013Figures'!$G:$G,"E1",'2013Figures'!$E:$E,$B$1)</f>
        <v>0</v>
      </c>
      <c r="F299" s="9">
        <f>SUMIFS('2013Figures'!$J:$J,'2013Figures'!$C:$C,$A299,'2013Figures'!$H:$H,$B299,'2013Figures'!$I:$I,$C299,'2013Figures'!$B:$B,"BrokerToCy",'2013Figures'!$G:$G,"P1",'2013Figures'!$E:$E,$B$1)</f>
        <v>0</v>
      </c>
      <c r="G299" s="9">
        <f>SUMIFS('2013Figures'!$J:$J,'2013Figures'!$C:$C,$A299,'2013Figures'!$H:$H,$B299,'2013Figures'!$I:$I,$C299,'2013Figures'!$B:$B,"CyToBroker",'2013Figures'!$G:$G,"E1",'2013Figures'!$E:$E,$B$1)</f>
        <v>0</v>
      </c>
      <c r="H299" s="9">
        <f>SUMIFS('2013Figures'!$J:$J,'2013Figures'!$C:$C,$A299,'2013Figures'!$H:$H,$B299,'2013Figures'!$I:$I,$C299,'2013Figures'!$B:$B,"CyToBroker",'2013Figures'!$G:$G,"P1",'2013Figures'!$E:$E,$B$1)</f>
        <v>0</v>
      </c>
      <c r="J299" s="8" t="s">
        <v>146</v>
      </c>
      <c r="L299" s="42">
        <f>SUMIFS('2012Figures'!$J:$J,'2012Figures'!$C:$C,$A299,'2012Figures'!$H:$H,$B299,'2012Figures'!$I:$I,$C299,'2012Figures'!$E:$E,$B$1)</f>
        <v>0</v>
      </c>
      <c r="M299" s="52">
        <f>SUMIFS('2012Figures'!$J:$J,'2012Figures'!$C:$C,$A299,'2012Figures'!$H:$H,$B299,'2012Figures'!$I:$I,$C299,'2012Figures'!$B:$B,"BrokerToCy",'2012Figures'!$G:$G,"E1",'2012Figures'!$E:$E,$B$1)</f>
        <v>0</v>
      </c>
      <c r="N299" s="52">
        <f>SUMIFS('2012Figures'!$J:$J,'2012Figures'!$C:$C,$A299,'2012Figures'!$H:$H,$B299,'2012Figures'!$I:$I,$C299,'2012Figures'!$B:$B,"BrokerToCy",'2012Figures'!$G:$G,"P1",'2012Figures'!$E:$E,$B$1)</f>
        <v>0</v>
      </c>
      <c r="O299" s="52">
        <f>SUMIFS('2012Figures'!$J:$J,'2012Figures'!$C:$C,$A299,'2012Figures'!$H:$H,$B299,'2012Figures'!$I:$I,$C299,'2012Figures'!$B:$B,"CyToBroker",'2012Figures'!$G:$G,"E1",'2012Figures'!$E:$E,$B$1)</f>
        <v>0</v>
      </c>
      <c r="P299" s="52">
        <f>SUMIFS('2012Figures'!$J:$J,'2012Figures'!$C:$C,$A299,'2012Figures'!$H:$H,$B299,'2012Figures'!$I:$I,$C299,'2012Figures'!$B:$B,"CyToBroker",'2012Figures'!$G:$G,"P1",'2012Figures'!$E:$E,$B$1)</f>
        <v>0</v>
      </c>
      <c r="R299" s="46" t="str">
        <f t="shared" si="29"/>
        <v/>
      </c>
      <c r="S299" s="46" t="str">
        <f t="shared" si="29"/>
        <v/>
      </c>
      <c r="T299" s="46" t="str">
        <f t="shared" si="29"/>
        <v/>
      </c>
      <c r="U299" s="46" t="str">
        <f t="shared" si="29"/>
        <v/>
      </c>
      <c r="V299" s="46" t="str">
        <f t="shared" si="29"/>
        <v/>
      </c>
    </row>
    <row r="300" spans="1:22" x14ac:dyDescent="0.2">
      <c r="A300" s="1">
        <v>207</v>
      </c>
      <c r="B300" s="1" t="s">
        <v>31</v>
      </c>
      <c r="C300" s="8">
        <v>2</v>
      </c>
      <c r="D300" s="29">
        <f>SUMIFS('2013Figures'!$J:$J,'2013Figures'!$C:$C,$A300,'2013Figures'!$H:$H,$B300,'2013Figures'!$I:$I,$C300,'2013Figures'!$E:$E,$B$1)</f>
        <v>0</v>
      </c>
      <c r="E300" s="9">
        <f>SUMIFS('2013Figures'!$J:$J,'2013Figures'!$C:$C,$A300,'2013Figures'!$H:$H,$B300,'2013Figures'!$I:$I,$C300,'2013Figures'!$B:$B,"BrokerToCy",'2013Figures'!$G:$G,"E1",'2013Figures'!$E:$E,$B$1)</f>
        <v>0</v>
      </c>
      <c r="F300" s="9">
        <f>SUMIFS('2013Figures'!$J:$J,'2013Figures'!$C:$C,$A300,'2013Figures'!$H:$H,$B300,'2013Figures'!$I:$I,$C300,'2013Figures'!$B:$B,"BrokerToCy",'2013Figures'!$G:$G,"P1",'2013Figures'!$E:$E,$B$1)</f>
        <v>0</v>
      </c>
      <c r="G300" s="9">
        <f>SUMIFS('2013Figures'!$J:$J,'2013Figures'!$C:$C,$A300,'2013Figures'!$H:$H,$B300,'2013Figures'!$I:$I,$C300,'2013Figures'!$B:$B,"CyToBroker",'2013Figures'!$G:$G,"E1",'2013Figures'!$E:$E,$B$1)</f>
        <v>0</v>
      </c>
      <c r="H300" s="9">
        <f>SUMIFS('2013Figures'!$J:$J,'2013Figures'!$C:$C,$A300,'2013Figures'!$H:$H,$B300,'2013Figures'!$I:$I,$C300,'2013Figures'!$B:$B,"CyToBroker",'2013Figures'!$G:$G,"P1",'2013Figures'!$E:$E,$B$1)</f>
        <v>0</v>
      </c>
      <c r="J300" s="8">
        <v>201401</v>
      </c>
      <c r="L300" s="42">
        <f>SUMIFS('2012Figures'!$J:$J,'2012Figures'!$C:$C,$A300,'2012Figures'!$H:$H,$B300,'2012Figures'!$I:$I,$C300,'2012Figures'!$E:$E,$B$1)</f>
        <v>0</v>
      </c>
      <c r="M300" s="52">
        <f>SUMIFS('2012Figures'!$J:$J,'2012Figures'!$C:$C,$A300,'2012Figures'!$H:$H,$B300,'2012Figures'!$I:$I,$C300,'2012Figures'!$B:$B,"BrokerToCy",'2012Figures'!$G:$G,"E1",'2012Figures'!$E:$E,$B$1)</f>
        <v>0</v>
      </c>
      <c r="N300" s="52">
        <f>SUMIFS('2012Figures'!$J:$J,'2012Figures'!$C:$C,$A300,'2012Figures'!$H:$H,$B300,'2012Figures'!$I:$I,$C300,'2012Figures'!$B:$B,"BrokerToCy",'2012Figures'!$G:$G,"P1",'2012Figures'!$E:$E,$B$1)</f>
        <v>0</v>
      </c>
      <c r="O300" s="52">
        <f>SUMIFS('2012Figures'!$J:$J,'2012Figures'!$C:$C,$A300,'2012Figures'!$H:$H,$B300,'2012Figures'!$I:$I,$C300,'2012Figures'!$B:$B,"CyToBroker",'2012Figures'!$G:$G,"E1",'2012Figures'!$E:$E,$B$1)</f>
        <v>0</v>
      </c>
      <c r="P300" s="52">
        <f>SUMIFS('2012Figures'!$J:$J,'2012Figures'!$C:$C,$A300,'2012Figures'!$H:$H,$B300,'2012Figures'!$I:$I,$C300,'2012Figures'!$B:$B,"CyToBroker",'2012Figures'!$G:$G,"P1",'2012Figures'!$E:$E,$B$1)</f>
        <v>0</v>
      </c>
      <c r="R300" s="46" t="str">
        <f t="shared" si="29"/>
        <v/>
      </c>
      <c r="S300" s="46" t="str">
        <f t="shared" si="29"/>
        <v/>
      </c>
      <c r="T300" s="46" t="str">
        <f t="shared" si="29"/>
        <v/>
      </c>
      <c r="U300" s="46" t="str">
        <f t="shared" si="29"/>
        <v/>
      </c>
      <c r="V300" s="46" t="str">
        <f t="shared" si="29"/>
        <v/>
      </c>
    </row>
    <row r="301" spans="1:22" x14ac:dyDescent="0.2">
      <c r="A301" s="1">
        <v>207</v>
      </c>
      <c r="B301" s="1" t="s">
        <v>31</v>
      </c>
      <c r="C301" s="8">
        <v>1</v>
      </c>
      <c r="D301" s="29">
        <f>SUMIFS('2013Figures'!$J:$J,'2013Figures'!$C:$C,$A301,'2013Figures'!$H:$H,$B301,'2013Figures'!$I:$I,$C301,'2013Figures'!$E:$E,$B$1)</f>
        <v>0</v>
      </c>
      <c r="E301" s="9">
        <f>SUMIFS('2013Figures'!$J:$J,'2013Figures'!$C:$C,$A301,'2013Figures'!$H:$H,$B301,'2013Figures'!$I:$I,$C301,'2013Figures'!$B:$B,"BrokerToCy",'2013Figures'!$G:$G,"E1",'2013Figures'!$E:$E,$B$1)</f>
        <v>0</v>
      </c>
      <c r="F301" s="9">
        <f>SUMIFS('2013Figures'!$J:$J,'2013Figures'!$C:$C,$A301,'2013Figures'!$H:$H,$B301,'2013Figures'!$I:$I,$C301,'2013Figures'!$B:$B,"BrokerToCy",'2013Figures'!$G:$G,"P1",'2013Figures'!$E:$E,$B$1)</f>
        <v>0</v>
      </c>
      <c r="G301" s="9">
        <f>SUMIFS('2013Figures'!$J:$J,'2013Figures'!$C:$C,$A301,'2013Figures'!$H:$H,$B301,'2013Figures'!$I:$I,$C301,'2013Figures'!$B:$B,"CyToBroker",'2013Figures'!$G:$G,"E1",'2013Figures'!$E:$E,$B$1)</f>
        <v>0</v>
      </c>
      <c r="H301" s="9">
        <f>SUMIFS('2013Figures'!$J:$J,'2013Figures'!$C:$C,$A301,'2013Figures'!$H:$H,$B301,'2013Figures'!$I:$I,$C301,'2013Figures'!$B:$B,"CyToBroker",'2013Figures'!$G:$G,"P1",'2013Figures'!$E:$E,$B$1)</f>
        <v>0</v>
      </c>
      <c r="I301" s="30"/>
      <c r="J301" s="31">
        <v>200901</v>
      </c>
      <c r="K301" s="30"/>
      <c r="L301" s="42">
        <f>SUMIFS('2012Figures'!$J:$J,'2012Figures'!$C:$C,$A301,'2012Figures'!$H:$H,$B301,'2012Figures'!$I:$I,$C301,'2012Figures'!$E:$E,$B$1)</f>
        <v>33</v>
      </c>
      <c r="M301" s="52">
        <f>SUMIFS('2012Figures'!$J:$J,'2012Figures'!$C:$C,$A301,'2012Figures'!$H:$H,$B301,'2012Figures'!$I:$I,$C301,'2012Figures'!$B:$B,"BrokerToCy",'2012Figures'!$G:$G,"E1",'2012Figures'!$E:$E,$B$1)</f>
        <v>0</v>
      </c>
      <c r="N301" s="52">
        <f>SUMIFS('2012Figures'!$J:$J,'2012Figures'!$C:$C,$A301,'2012Figures'!$H:$H,$B301,'2012Figures'!$I:$I,$C301,'2012Figures'!$B:$B,"BrokerToCy",'2012Figures'!$G:$G,"P1",'2012Figures'!$E:$E,$B$1)</f>
        <v>0</v>
      </c>
      <c r="O301" s="52">
        <f>SUMIFS('2012Figures'!$J:$J,'2012Figures'!$C:$C,$A301,'2012Figures'!$H:$H,$B301,'2012Figures'!$I:$I,$C301,'2012Figures'!$B:$B,"CyToBroker",'2012Figures'!$G:$G,"E1",'2012Figures'!$E:$E,$B$1)</f>
        <v>33</v>
      </c>
      <c r="P301" s="52">
        <f>SUMIFS('2012Figures'!$J:$J,'2012Figures'!$C:$C,$A301,'2012Figures'!$H:$H,$B301,'2012Figures'!$I:$I,$C301,'2012Figures'!$B:$B,"CyToBroker",'2012Figures'!$G:$G,"P1",'2012Figures'!$E:$E,$B$1)</f>
        <v>0</v>
      </c>
      <c r="Q301" s="30"/>
      <c r="R301" s="46">
        <f t="shared" si="29"/>
        <v>-1</v>
      </c>
      <c r="S301" s="46" t="str">
        <f t="shared" si="29"/>
        <v/>
      </c>
      <c r="T301" s="46" t="str">
        <f t="shared" si="29"/>
        <v/>
      </c>
      <c r="U301" s="46">
        <f t="shared" si="29"/>
        <v>-1</v>
      </c>
      <c r="V301" s="46" t="str">
        <f t="shared" si="29"/>
        <v/>
      </c>
    </row>
    <row r="302" spans="1:22" x14ac:dyDescent="0.2">
      <c r="A302" s="1">
        <v>207</v>
      </c>
      <c r="B302" s="1" t="s">
        <v>31</v>
      </c>
      <c r="D302" s="29">
        <f>SUMIFS('2013Figures'!$J:$J,'2013Figures'!$C:$C,$A302,'2013Figures'!$I:$I,"",'2013Figures'!$E:$E,$B$1)</f>
        <v>0</v>
      </c>
      <c r="E302" s="9">
        <f>SUMIFS('2013Figures'!$J:$J,'2013Figures'!$C:$C,$A302,'2013Figures'!$I:$I,"",'2013Figures'!$B:$B,"BrokerToCy",'2013Figures'!$G:$G,"E1",'2013Figures'!$E:$E,$B$1)</f>
        <v>0</v>
      </c>
      <c r="F302" s="9">
        <f>SUMIFS('2013Figures'!$J:$J,'2013Figures'!$C:$C,$A302,'2013Figures'!$I:$I,"",'2013Figures'!$B:$B,"BrokerToCy",'2013Figures'!$G:$G,"P1",'2013Figures'!$E:$E,$B$1)</f>
        <v>0</v>
      </c>
      <c r="G302" s="9">
        <f>SUMIFS('2013Figures'!$J:$J,'2013Figures'!$C:$C,$A302,'2013Figures'!$I:$I,"",'2013Figures'!$B:$B,"CyToBroker",'2013Figures'!$G:$G,"E1",'2013Figures'!$E:$E,$B$1)</f>
        <v>0</v>
      </c>
      <c r="H302" s="9">
        <f>SUMIFS('2013Figures'!$J:$J,'2013Figures'!$C:$C,$A302,'2013Figures'!$I:$I,"",'2013Figures'!$B:$B,"CyToBroker",'2013Figures'!$G:$G,"P1",'2013Figures'!$E:$E,$B$1)</f>
        <v>0</v>
      </c>
      <c r="J302" s="8" t="s">
        <v>131</v>
      </c>
      <c r="L302" s="42">
        <f>SUMIFS('2012Figures'!$J:$J,'2012Figures'!$C:$C,$A302,'2012Figures'!$I:$I,"",'2012Figures'!$E:$E,$B$1)</f>
        <v>0</v>
      </c>
      <c r="M302" s="52">
        <f>SUMIFS('2012Figures'!$J:$J,'2012Figures'!$C:$C,$A302,'2012Figures'!$I:$I,"",'2012Figures'!$B:$B,"BrokerToCy",'2012Figures'!$G:$G,"E1",'2012Figures'!$E:$E,$B$1)</f>
        <v>0</v>
      </c>
      <c r="N302" s="52">
        <f>SUMIFS('2012Figures'!$J:$J,'2012Figures'!$C:$C,$A302,'2012Figures'!$I:$I,"",'2012Figures'!$B:$B,"BrokerToCy",'2012Figures'!$G:$G,"P1",'2012Figures'!$E:$E,$B$1)</f>
        <v>0</v>
      </c>
      <c r="O302" s="52">
        <f>SUMIFS('2012Figures'!$J:$J,'2012Figures'!$C:$C,$A302,'2012Figures'!$I:$I,"",'2012Figures'!$B:$B,"CyToBroker",'2012Figures'!$G:$G,"E1",'2012Figures'!$E:$E,$B$1)</f>
        <v>0</v>
      </c>
      <c r="P302" s="52">
        <f>SUMIFS('2012Figures'!$J:$J,'2012Figures'!$C:$C,$A302,'2012Figures'!$I:$I,"",'2012Figures'!$B:$B,"CyToBroker",'2012Figures'!$G:$G,"P1",'2012Figures'!$E:$E,$B$1)</f>
        <v>0</v>
      </c>
      <c r="R302" s="46" t="str">
        <f t="shared" si="29"/>
        <v/>
      </c>
      <c r="S302" s="46" t="str">
        <f t="shared" si="29"/>
        <v/>
      </c>
      <c r="T302" s="46" t="str">
        <f t="shared" si="29"/>
        <v/>
      </c>
      <c r="U302" s="46" t="str">
        <f t="shared" si="29"/>
        <v/>
      </c>
      <c r="V302" s="46" t="str">
        <f t="shared" si="29"/>
        <v/>
      </c>
    </row>
    <row r="303" spans="1:22" x14ac:dyDescent="0.2">
      <c r="A303" s="21"/>
      <c r="B303" s="21" t="s">
        <v>92</v>
      </c>
      <c r="C303" s="22"/>
      <c r="D303" s="23">
        <f>SUM(E303:H303)</f>
        <v>0</v>
      </c>
      <c r="E303" s="23">
        <f>SUM(E299:E302)</f>
        <v>0</v>
      </c>
      <c r="F303" s="23">
        <f>SUM(F299:F302)</f>
        <v>0</v>
      </c>
      <c r="G303" s="23">
        <f>SUM(G299:G302)</f>
        <v>0</v>
      </c>
      <c r="H303" s="23">
        <f>SUM(H299:H302)</f>
        <v>0</v>
      </c>
      <c r="I303" s="21"/>
      <c r="J303" s="22"/>
      <c r="K303" s="21"/>
      <c r="L303" s="43">
        <f>SUM(M303:P303)</f>
        <v>33</v>
      </c>
      <c r="M303" s="43">
        <f>SUM(M299:M302)</f>
        <v>0</v>
      </c>
      <c r="N303" s="43">
        <f>SUM(N299:N302)</f>
        <v>0</v>
      </c>
      <c r="O303" s="43">
        <f>SUM(O299:O302)</f>
        <v>33</v>
      </c>
      <c r="P303" s="43">
        <f>SUM(P299:P302)</f>
        <v>0</v>
      </c>
      <c r="Q303" s="21"/>
      <c r="R303" s="21"/>
      <c r="S303" s="21"/>
      <c r="T303" s="21"/>
      <c r="U303" s="21"/>
      <c r="V303" s="21"/>
    </row>
    <row r="304" spans="1:22" x14ac:dyDescent="0.2">
      <c r="A304" s="28">
        <v>210</v>
      </c>
      <c r="B304" s="28" t="s">
        <v>71</v>
      </c>
      <c r="C304" s="17" t="s">
        <v>88</v>
      </c>
      <c r="D304" s="18">
        <f>SUMIFS('2013Figures'!$J:$J,'2013Figures'!$C:$C,$A304,'2013Figures'!$E:$E,$B$1)</f>
        <v>23</v>
      </c>
      <c r="E304" s="18">
        <f>SUMIFS('2013Figures'!$J:$J,'2013Figures'!$C:$C,$A304,'2013Figures'!$B:$B,"BrokerToCy",'2013Figures'!$G:$G,"E1",'2013Figures'!$E:$E,$B$1)</f>
        <v>0</v>
      </c>
      <c r="F304" s="18">
        <f>SUMIFS('2013Figures'!$J:$J,'2013Figures'!$C:$C,$A304,'2013Figures'!$B:$B,"BrokerToCy",'2013Figures'!$G:$G,"P1",'2013Figures'!$E:$E,$B$1)</f>
        <v>0</v>
      </c>
      <c r="G304" s="18">
        <f>SUMIFS('2013Figures'!$J:$J,'2013Figures'!$C:$C,$A304,'2013Figures'!$B:$B,"CyToBroker",'2013Figures'!$G:$G,"E1",'2013Figures'!$E:$E,$B$1)</f>
        <v>23</v>
      </c>
      <c r="H304" s="18">
        <f>SUMIFS('2013Figures'!$J:$J,'2013Figures'!$C:$C,$A304,'2013Figures'!$B:$B,"CyToBroker",'2013Figures'!$G:$G,"P1",'2013Figures'!$E:$E,$B$1)</f>
        <v>0</v>
      </c>
      <c r="I304" s="28"/>
      <c r="J304" s="17"/>
      <c r="K304" s="28"/>
      <c r="L304" s="50">
        <f>SUMIFS('2012Figures'!$J:$J,'2012Figures'!$C:$C,$A304,'2012Figures'!$E:$E,$B$1)</f>
        <v>41</v>
      </c>
      <c r="M304" s="50">
        <f>SUMIFS('2012Figures'!$J:$J,'2012Figures'!$C:$C,$A304,'2012Figures'!$B:$B,"BrokerToCy",'2012Figures'!$G:$G,"E1",'2012Figures'!$E:$E,$B$1)</f>
        <v>0</v>
      </c>
      <c r="N304" s="50">
        <f>SUMIFS('2012Figures'!$J:$J,'2012Figures'!$C:$C,$A304,'2012Figures'!$B:$B,"BrokerToCy",'2012Figures'!$G:$G,"P1",'2012Figures'!$E:$E,$B$1)</f>
        <v>0</v>
      </c>
      <c r="O304" s="50">
        <f>SUMIFS('2012Figures'!$J:$J,'2012Figures'!$C:$C,$A304,'2012Figures'!$B:$B,"CyToBroker",'2012Figures'!$G:$G,"E1",'2012Figures'!$E:$E,$B$1)</f>
        <v>41</v>
      </c>
      <c r="P304" s="50">
        <f>SUMIFS('2012Figures'!$J:$J,'2012Figures'!$C:$C,$A304,'2012Figures'!$B:$B,"CyToBroker",'2012Figures'!$G:$G,"P1",'2012Figures'!$E:$E,$B$1)</f>
        <v>0</v>
      </c>
      <c r="Q304" s="28"/>
      <c r="R304" s="46">
        <f t="shared" si="29"/>
        <v>-0.44</v>
      </c>
      <c r="S304" s="46" t="str">
        <f t="shared" si="29"/>
        <v/>
      </c>
      <c r="T304" s="46" t="str">
        <f t="shared" si="29"/>
        <v/>
      </c>
      <c r="U304" s="46">
        <f t="shared" si="29"/>
        <v>-0.44</v>
      </c>
      <c r="V304" s="46" t="str">
        <f t="shared" si="29"/>
        <v/>
      </c>
    </row>
    <row r="305" spans="1:22" x14ac:dyDescent="0.2">
      <c r="A305" s="1">
        <v>210</v>
      </c>
      <c r="B305" s="1" t="s">
        <v>71</v>
      </c>
      <c r="C305" s="8">
        <v>5</v>
      </c>
      <c r="D305" s="29">
        <f>SUMIFS('2013Figures'!$J:$J,'2013Figures'!$C:$C,$A305,'2013Figures'!$H:$H,$B305,'2013Figures'!$I:$I,$C305,'2013Figures'!$E:$E,$B$1)</f>
        <v>0</v>
      </c>
      <c r="E305" s="9">
        <f>SUMIFS('2013Figures'!$J:$J,'2013Figures'!$C:$C,$A305,'2013Figures'!$H:$H,$B305,'2013Figures'!$I:$I,$C305,'2013Figures'!$B:$B,"BrokerToCy",'2013Figures'!$G:$G,"E1",'2013Figures'!$E:$E,$B$1)</f>
        <v>0</v>
      </c>
      <c r="F305" s="9">
        <f>SUMIFS('2013Figures'!$J:$J,'2013Figures'!$C:$C,$A305,'2013Figures'!$H:$H,$B305,'2013Figures'!$I:$I,$C305,'2013Figures'!$B:$B,"BrokerToCy",'2013Figures'!$G:$G,"P1",'2013Figures'!$E:$E,$B$1)</f>
        <v>0</v>
      </c>
      <c r="G305" s="9">
        <f>SUMIFS('2013Figures'!$J:$J,'2013Figures'!$C:$C,$A305,'2013Figures'!$H:$H,$B305,'2013Figures'!$I:$I,$C305,'2013Figures'!$B:$B,"CyToBroker",'2013Figures'!$G:$G,"E1",'2013Figures'!$E:$E,$B$1)</f>
        <v>0</v>
      </c>
      <c r="H305" s="9">
        <f>SUMIFS('2013Figures'!$J:$J,'2013Figures'!$C:$C,$A305,'2013Figures'!$H:$H,$B305,'2013Figures'!$I:$I,$C305,'2013Figures'!$B:$B,"CyToBroker",'2013Figures'!$G:$G,"P1",'2013Figures'!$E:$E,$B$1)</f>
        <v>0</v>
      </c>
      <c r="J305" s="8">
        <v>201501</v>
      </c>
      <c r="L305" s="42">
        <f>SUMIFS('2012Figures'!$J:$J,'2012Figures'!$C:$C,$A305,'2012Figures'!$H:$H,$B305,'2012Figures'!$I:$I,$C305,'2012Figures'!$E:$E,$B$1)</f>
        <v>0</v>
      </c>
      <c r="M305" s="52">
        <f>SUMIFS('2012Figures'!$J:$J,'2012Figures'!$C:$C,$A305,'2012Figures'!$H:$H,$B305,'2012Figures'!$I:$I,$C305,'2012Figures'!$B:$B,"BrokerToCy",'2012Figures'!$G:$G,"E1",'2012Figures'!$E:$E,$B$1)</f>
        <v>0</v>
      </c>
      <c r="N305" s="52">
        <f>SUMIFS('2012Figures'!$J:$J,'2012Figures'!$C:$C,$A305,'2012Figures'!$H:$H,$B305,'2012Figures'!$I:$I,$C305,'2012Figures'!$B:$B,"BrokerToCy",'2012Figures'!$G:$G,"P1",'2012Figures'!$E:$E,$B$1)</f>
        <v>0</v>
      </c>
      <c r="O305" s="52">
        <f>SUMIFS('2012Figures'!$J:$J,'2012Figures'!$C:$C,$A305,'2012Figures'!$H:$H,$B305,'2012Figures'!$I:$I,$C305,'2012Figures'!$B:$B,"CyToBroker",'2012Figures'!$G:$G,"E1",'2012Figures'!$E:$E,$B$1)</f>
        <v>0</v>
      </c>
      <c r="P305" s="52">
        <f>SUMIFS('2012Figures'!$J:$J,'2012Figures'!$C:$C,$A305,'2012Figures'!$H:$H,$B305,'2012Figures'!$I:$I,$C305,'2012Figures'!$B:$B,"CyToBroker",'2012Figures'!$G:$G,"P1",'2012Figures'!$E:$E,$B$1)</f>
        <v>0</v>
      </c>
      <c r="R305" s="46" t="str">
        <f t="shared" si="29"/>
        <v/>
      </c>
      <c r="S305" s="46" t="str">
        <f t="shared" si="29"/>
        <v/>
      </c>
      <c r="T305" s="46" t="str">
        <f t="shared" si="29"/>
        <v/>
      </c>
      <c r="U305" s="46" t="str">
        <f t="shared" si="29"/>
        <v/>
      </c>
      <c r="V305" s="46" t="str">
        <f t="shared" si="29"/>
        <v/>
      </c>
    </row>
    <row r="306" spans="1:22" x14ac:dyDescent="0.2">
      <c r="A306" s="1">
        <v>210</v>
      </c>
      <c r="B306" s="1" t="s">
        <v>71</v>
      </c>
      <c r="C306" s="8">
        <v>4</v>
      </c>
      <c r="D306" s="29">
        <f>SUMIFS('2013Figures'!$J:$J,'2013Figures'!$C:$C,$A306,'2013Figures'!$H:$H,$B306,'2013Figures'!$I:$I,$C306,'2013Figures'!$E:$E,$B$1)</f>
        <v>23</v>
      </c>
      <c r="E306" s="9">
        <f>SUMIFS('2013Figures'!$J:$J,'2013Figures'!$C:$C,$A306,'2013Figures'!$H:$H,$B306,'2013Figures'!$I:$I,$C306,'2013Figures'!$B:$B,"BrokerToCy",'2013Figures'!$G:$G,"E1",'2013Figures'!$E:$E,$B$1)</f>
        <v>0</v>
      </c>
      <c r="F306" s="9">
        <f>SUMIFS('2013Figures'!$J:$J,'2013Figures'!$C:$C,$A306,'2013Figures'!$H:$H,$B306,'2013Figures'!$I:$I,$C306,'2013Figures'!$B:$B,"BrokerToCy",'2013Figures'!$G:$G,"P1",'2013Figures'!$E:$E,$B$1)</f>
        <v>0</v>
      </c>
      <c r="G306" s="9">
        <f>SUMIFS('2013Figures'!$J:$J,'2013Figures'!$C:$C,$A306,'2013Figures'!$H:$H,$B306,'2013Figures'!$I:$I,$C306,'2013Figures'!$B:$B,"CyToBroker",'2013Figures'!$G:$G,"E1",'2013Figures'!$E:$E,$B$1)</f>
        <v>23</v>
      </c>
      <c r="H306" s="9">
        <f>SUMIFS('2013Figures'!$J:$J,'2013Figures'!$C:$C,$A306,'2013Figures'!$H:$H,$B306,'2013Figures'!$I:$I,$C306,'2013Figures'!$B:$B,"CyToBroker",'2013Figures'!$G:$G,"P1",'2013Figures'!$E:$E,$B$1)</f>
        <v>0</v>
      </c>
      <c r="I306" s="30"/>
      <c r="J306" s="31">
        <v>201301</v>
      </c>
      <c r="K306" s="30"/>
      <c r="L306" s="42">
        <f>SUMIFS('2012Figures'!$J:$J,'2012Figures'!$C:$C,$A306,'2012Figures'!$H:$H,$B306,'2012Figures'!$I:$I,$C306,'2012Figures'!$E:$E,$B$1)</f>
        <v>1</v>
      </c>
      <c r="M306" s="52">
        <f>SUMIFS('2012Figures'!$J:$J,'2012Figures'!$C:$C,$A306,'2012Figures'!$H:$H,$B306,'2012Figures'!$I:$I,$C306,'2012Figures'!$B:$B,"BrokerToCy",'2012Figures'!$G:$G,"E1",'2012Figures'!$E:$E,$B$1)</f>
        <v>0</v>
      </c>
      <c r="N306" s="52">
        <f>SUMIFS('2012Figures'!$J:$J,'2012Figures'!$C:$C,$A306,'2012Figures'!$H:$H,$B306,'2012Figures'!$I:$I,$C306,'2012Figures'!$B:$B,"BrokerToCy",'2012Figures'!$G:$G,"P1",'2012Figures'!$E:$E,$B$1)</f>
        <v>0</v>
      </c>
      <c r="O306" s="52">
        <f>SUMIFS('2012Figures'!$J:$J,'2012Figures'!$C:$C,$A306,'2012Figures'!$H:$H,$B306,'2012Figures'!$I:$I,$C306,'2012Figures'!$B:$B,"CyToBroker",'2012Figures'!$G:$G,"E1",'2012Figures'!$E:$E,$B$1)</f>
        <v>1</v>
      </c>
      <c r="P306" s="52">
        <f>SUMIFS('2012Figures'!$J:$J,'2012Figures'!$C:$C,$A306,'2012Figures'!$H:$H,$B306,'2012Figures'!$I:$I,$C306,'2012Figures'!$B:$B,"CyToBroker",'2012Figures'!$G:$G,"P1",'2012Figures'!$E:$E,$B$1)</f>
        <v>0</v>
      </c>
      <c r="Q306" s="30"/>
      <c r="R306" s="46">
        <f t="shared" si="29"/>
        <v>22</v>
      </c>
      <c r="S306" s="46" t="str">
        <f t="shared" si="29"/>
        <v/>
      </c>
      <c r="T306" s="46" t="str">
        <f t="shared" si="29"/>
        <v/>
      </c>
      <c r="U306" s="46">
        <f t="shared" si="29"/>
        <v>22</v>
      </c>
      <c r="V306" s="46" t="str">
        <f t="shared" si="29"/>
        <v/>
      </c>
    </row>
    <row r="307" spans="1:22" x14ac:dyDescent="0.2">
      <c r="A307" s="1">
        <v>210</v>
      </c>
      <c r="B307" s="1" t="s">
        <v>71</v>
      </c>
      <c r="C307" s="8">
        <v>3</v>
      </c>
      <c r="D307" s="29">
        <f>SUMIFS('2013Figures'!$J:$J,'2013Figures'!$C:$C,$A307,'2013Figures'!$H:$H,$B307,'2013Figures'!$I:$I,$C307,'2013Figures'!$E:$E,$B$1)</f>
        <v>0</v>
      </c>
      <c r="E307" s="9">
        <f>SUMIFS('2013Figures'!$J:$J,'2013Figures'!$C:$C,$A307,'2013Figures'!$H:$H,$B307,'2013Figures'!$I:$I,$C307,'2013Figures'!$B:$B,"BrokerToCy",'2013Figures'!$G:$G,"E1",'2013Figures'!$E:$E,$B$1)</f>
        <v>0</v>
      </c>
      <c r="F307" s="9">
        <f>SUMIFS('2013Figures'!$J:$J,'2013Figures'!$C:$C,$A307,'2013Figures'!$H:$H,$B307,'2013Figures'!$I:$I,$C307,'2013Figures'!$B:$B,"BrokerToCy",'2013Figures'!$G:$G,"P1",'2013Figures'!$E:$E,$B$1)</f>
        <v>0</v>
      </c>
      <c r="G307" s="9">
        <f>SUMIFS('2013Figures'!$J:$J,'2013Figures'!$C:$C,$A307,'2013Figures'!$H:$H,$B307,'2013Figures'!$I:$I,$C307,'2013Figures'!$B:$B,"CyToBroker",'2013Figures'!$G:$G,"E1",'2013Figures'!$E:$E,$B$1)</f>
        <v>0</v>
      </c>
      <c r="H307" s="9">
        <f>SUMIFS('2013Figures'!$J:$J,'2013Figures'!$C:$C,$A307,'2013Figures'!$H:$H,$B307,'2013Figures'!$I:$I,$C307,'2013Figures'!$B:$B,"CyToBroker",'2013Figures'!$G:$G,"P1",'2013Figures'!$E:$E,$B$1)</f>
        <v>0</v>
      </c>
      <c r="J307" s="8">
        <v>201201</v>
      </c>
      <c r="L307" s="42">
        <f>SUMIFS('2012Figures'!$J:$J,'2012Figures'!$C:$C,$A307,'2012Figures'!$H:$H,$B307,'2012Figures'!$I:$I,$C307,'2012Figures'!$E:$E,$B$1)</f>
        <v>0</v>
      </c>
      <c r="M307" s="52">
        <f>SUMIFS('2012Figures'!$J:$J,'2012Figures'!$C:$C,$A307,'2012Figures'!$H:$H,$B307,'2012Figures'!$I:$I,$C307,'2012Figures'!$B:$B,"BrokerToCy",'2012Figures'!$G:$G,"E1",'2012Figures'!$E:$E,$B$1)</f>
        <v>0</v>
      </c>
      <c r="N307" s="52">
        <f>SUMIFS('2012Figures'!$J:$J,'2012Figures'!$C:$C,$A307,'2012Figures'!$H:$H,$B307,'2012Figures'!$I:$I,$C307,'2012Figures'!$B:$B,"BrokerToCy",'2012Figures'!$G:$G,"P1",'2012Figures'!$E:$E,$B$1)</f>
        <v>0</v>
      </c>
      <c r="O307" s="52">
        <f>SUMIFS('2012Figures'!$J:$J,'2012Figures'!$C:$C,$A307,'2012Figures'!$H:$H,$B307,'2012Figures'!$I:$I,$C307,'2012Figures'!$B:$B,"CyToBroker",'2012Figures'!$G:$G,"E1",'2012Figures'!$E:$E,$B$1)</f>
        <v>0</v>
      </c>
      <c r="P307" s="52">
        <f>SUMIFS('2012Figures'!$J:$J,'2012Figures'!$C:$C,$A307,'2012Figures'!$H:$H,$B307,'2012Figures'!$I:$I,$C307,'2012Figures'!$B:$B,"CyToBroker",'2012Figures'!$G:$G,"P1",'2012Figures'!$E:$E,$B$1)</f>
        <v>0</v>
      </c>
      <c r="R307" s="46" t="str">
        <f t="shared" si="29"/>
        <v/>
      </c>
      <c r="S307" s="46" t="str">
        <f t="shared" si="29"/>
        <v/>
      </c>
      <c r="T307" s="46" t="str">
        <f t="shared" si="29"/>
        <v/>
      </c>
      <c r="U307" s="46" t="str">
        <f t="shared" si="29"/>
        <v/>
      </c>
      <c r="V307" s="46" t="str">
        <f t="shared" si="29"/>
        <v/>
      </c>
    </row>
    <row r="308" spans="1:22" x14ac:dyDescent="0.2">
      <c r="A308" s="1">
        <v>210</v>
      </c>
      <c r="B308" s="1" t="s">
        <v>71</v>
      </c>
      <c r="C308" s="8">
        <v>2</v>
      </c>
      <c r="D308" s="29">
        <f>SUMIFS('2013Figures'!$J:$J,'2013Figures'!$C:$C,$A308,'2013Figures'!$H:$H,$B308,'2013Figures'!$I:$I,$C308,'2013Figures'!$E:$E,$B$1)</f>
        <v>0</v>
      </c>
      <c r="E308" s="9">
        <f>SUMIFS('2013Figures'!$J:$J,'2013Figures'!$C:$C,$A308,'2013Figures'!$H:$H,$B308,'2013Figures'!$I:$I,$C308,'2013Figures'!$B:$B,"BrokerToCy",'2013Figures'!$G:$G,"E1",'2013Figures'!$E:$E,$B$1)</f>
        <v>0</v>
      </c>
      <c r="F308" s="9">
        <f>SUMIFS('2013Figures'!$J:$J,'2013Figures'!$C:$C,$A308,'2013Figures'!$H:$H,$B308,'2013Figures'!$I:$I,$C308,'2013Figures'!$B:$B,"BrokerToCy",'2013Figures'!$G:$G,"P1",'2013Figures'!$E:$E,$B$1)</f>
        <v>0</v>
      </c>
      <c r="G308" s="9">
        <f>SUMIFS('2013Figures'!$J:$J,'2013Figures'!$C:$C,$A308,'2013Figures'!$H:$H,$B308,'2013Figures'!$I:$I,$C308,'2013Figures'!$B:$B,"CyToBroker",'2013Figures'!$G:$G,"E1",'2013Figures'!$E:$E,$B$1)</f>
        <v>0</v>
      </c>
      <c r="H308" s="9">
        <f>SUMIFS('2013Figures'!$J:$J,'2013Figures'!$C:$C,$A308,'2013Figures'!$H:$H,$B308,'2013Figures'!$I:$I,$C308,'2013Figures'!$B:$B,"CyToBroker",'2013Figures'!$G:$G,"P1",'2013Figures'!$E:$E,$B$1)</f>
        <v>0</v>
      </c>
      <c r="J308" s="8">
        <v>201101</v>
      </c>
      <c r="L308" s="42">
        <f>SUMIFS('2012Figures'!$J:$J,'2012Figures'!$C:$C,$A308,'2012Figures'!$H:$H,$B308,'2012Figures'!$I:$I,$C308,'2012Figures'!$E:$E,$B$1)</f>
        <v>0</v>
      </c>
      <c r="M308" s="52">
        <f>SUMIFS('2012Figures'!$J:$J,'2012Figures'!$C:$C,$A308,'2012Figures'!$H:$H,$B308,'2012Figures'!$I:$I,$C308,'2012Figures'!$B:$B,"BrokerToCy",'2012Figures'!$G:$G,"E1",'2012Figures'!$E:$E,$B$1)</f>
        <v>0</v>
      </c>
      <c r="N308" s="52">
        <f>SUMIFS('2012Figures'!$J:$J,'2012Figures'!$C:$C,$A308,'2012Figures'!$H:$H,$B308,'2012Figures'!$I:$I,$C308,'2012Figures'!$B:$B,"BrokerToCy",'2012Figures'!$G:$G,"P1",'2012Figures'!$E:$E,$B$1)</f>
        <v>0</v>
      </c>
      <c r="O308" s="52">
        <f>SUMIFS('2012Figures'!$J:$J,'2012Figures'!$C:$C,$A308,'2012Figures'!$H:$H,$B308,'2012Figures'!$I:$I,$C308,'2012Figures'!$B:$B,"CyToBroker",'2012Figures'!$G:$G,"E1",'2012Figures'!$E:$E,$B$1)</f>
        <v>0</v>
      </c>
      <c r="P308" s="52">
        <f>SUMIFS('2012Figures'!$J:$J,'2012Figures'!$C:$C,$A308,'2012Figures'!$H:$H,$B308,'2012Figures'!$I:$I,$C308,'2012Figures'!$B:$B,"CyToBroker",'2012Figures'!$G:$G,"P1",'2012Figures'!$E:$E,$B$1)</f>
        <v>0</v>
      </c>
      <c r="R308" s="46" t="str">
        <f t="shared" si="29"/>
        <v/>
      </c>
      <c r="S308" s="46" t="str">
        <f t="shared" si="29"/>
        <v/>
      </c>
      <c r="T308" s="46" t="str">
        <f t="shared" si="29"/>
        <v/>
      </c>
      <c r="U308" s="46" t="str">
        <f t="shared" si="29"/>
        <v/>
      </c>
      <c r="V308" s="46" t="str">
        <f t="shared" si="29"/>
        <v/>
      </c>
    </row>
    <row r="309" spans="1:22" x14ac:dyDescent="0.2">
      <c r="A309" s="1">
        <v>210</v>
      </c>
      <c r="B309" s="1" t="s">
        <v>71</v>
      </c>
      <c r="C309" s="8">
        <v>1</v>
      </c>
      <c r="D309" s="29">
        <f>SUMIFS('2013Figures'!$J:$J,'2013Figures'!$C:$C,$A309,'2013Figures'!$H:$H,$B309,'2013Figures'!$I:$I,$C309,'2013Figures'!$E:$E,$B$1)</f>
        <v>0</v>
      </c>
      <c r="E309" s="9">
        <f>SUMIFS('2013Figures'!$J:$J,'2013Figures'!$C:$C,$A309,'2013Figures'!$H:$H,$B309,'2013Figures'!$I:$I,$C309,'2013Figures'!$B:$B,"BrokerToCy",'2013Figures'!$G:$G,"E1",'2013Figures'!$E:$E,$B$1)</f>
        <v>0</v>
      </c>
      <c r="F309" s="9">
        <f>SUMIFS('2013Figures'!$J:$J,'2013Figures'!$C:$C,$A309,'2013Figures'!$H:$H,$B309,'2013Figures'!$I:$I,$C309,'2013Figures'!$B:$B,"BrokerToCy",'2013Figures'!$G:$G,"P1",'2013Figures'!$E:$E,$B$1)</f>
        <v>0</v>
      </c>
      <c r="G309" s="9">
        <f>SUMIFS('2013Figures'!$J:$J,'2013Figures'!$C:$C,$A309,'2013Figures'!$H:$H,$B309,'2013Figures'!$I:$I,$C309,'2013Figures'!$B:$B,"CyToBroker",'2013Figures'!$G:$G,"E1",'2013Figures'!$E:$E,$B$1)</f>
        <v>0</v>
      </c>
      <c r="H309" s="9">
        <f>SUMIFS('2013Figures'!$J:$J,'2013Figures'!$C:$C,$A309,'2013Figures'!$H:$H,$B309,'2013Figures'!$I:$I,$C309,'2013Figures'!$B:$B,"CyToBroker",'2013Figures'!$G:$G,"P1",'2013Figures'!$E:$E,$B$1)</f>
        <v>0</v>
      </c>
      <c r="J309" s="8">
        <v>200901</v>
      </c>
      <c r="L309" s="42">
        <f>SUMIFS('2012Figures'!$J:$J,'2012Figures'!$C:$C,$A309,'2012Figures'!$H:$H,$B309,'2012Figures'!$I:$I,$C309,'2012Figures'!$E:$E,$B$1)</f>
        <v>40</v>
      </c>
      <c r="M309" s="52">
        <f>SUMIFS('2012Figures'!$J:$J,'2012Figures'!$C:$C,$A309,'2012Figures'!$H:$H,$B309,'2012Figures'!$I:$I,$C309,'2012Figures'!$B:$B,"BrokerToCy",'2012Figures'!$G:$G,"E1",'2012Figures'!$E:$E,$B$1)</f>
        <v>0</v>
      </c>
      <c r="N309" s="52">
        <f>SUMIFS('2012Figures'!$J:$J,'2012Figures'!$C:$C,$A309,'2012Figures'!$H:$H,$B309,'2012Figures'!$I:$I,$C309,'2012Figures'!$B:$B,"BrokerToCy",'2012Figures'!$G:$G,"P1",'2012Figures'!$E:$E,$B$1)</f>
        <v>0</v>
      </c>
      <c r="O309" s="52">
        <f>SUMIFS('2012Figures'!$J:$J,'2012Figures'!$C:$C,$A309,'2012Figures'!$H:$H,$B309,'2012Figures'!$I:$I,$C309,'2012Figures'!$B:$B,"CyToBroker",'2012Figures'!$G:$G,"E1",'2012Figures'!$E:$E,$B$1)</f>
        <v>40</v>
      </c>
      <c r="P309" s="52">
        <f>SUMIFS('2012Figures'!$J:$J,'2012Figures'!$C:$C,$A309,'2012Figures'!$H:$H,$B309,'2012Figures'!$I:$I,$C309,'2012Figures'!$B:$B,"CyToBroker",'2012Figures'!$G:$G,"P1",'2012Figures'!$E:$E,$B$1)</f>
        <v>0</v>
      </c>
      <c r="R309" s="46">
        <f t="shared" si="29"/>
        <v>-1</v>
      </c>
      <c r="S309" s="46" t="str">
        <f t="shared" si="29"/>
        <v/>
      </c>
      <c r="T309" s="46" t="str">
        <f t="shared" si="29"/>
        <v/>
      </c>
      <c r="U309" s="46">
        <f t="shared" si="29"/>
        <v>-1</v>
      </c>
      <c r="V309" s="46" t="str">
        <f t="shared" si="29"/>
        <v/>
      </c>
    </row>
    <row r="310" spans="1:22" x14ac:dyDescent="0.2">
      <c r="A310" s="1">
        <v>210</v>
      </c>
      <c r="B310" s="1" t="s">
        <v>71</v>
      </c>
      <c r="D310" s="29">
        <f>SUMIFS('2013Figures'!$J:$J,'2013Figures'!$C:$C,$A310,'2013Figures'!$I:$I,"",'2013Figures'!$E:$E,$B$1)</f>
        <v>0</v>
      </c>
      <c r="E310" s="9">
        <f>SUMIFS('2013Figures'!$J:$J,'2013Figures'!$C:$C,$A310,'2013Figures'!$I:$I,"",'2013Figures'!$B:$B,"BrokerToCy",'2013Figures'!$G:$G,"E1",'2013Figures'!$E:$E,$B$1)</f>
        <v>0</v>
      </c>
      <c r="F310" s="9">
        <f>SUMIFS('2013Figures'!$J:$J,'2013Figures'!$C:$C,$A310,'2013Figures'!$I:$I,"",'2013Figures'!$B:$B,"BrokerToCy",'2013Figures'!$G:$G,"P1",'2013Figures'!$E:$E,$B$1)</f>
        <v>0</v>
      </c>
      <c r="G310" s="9">
        <f>SUMIFS('2013Figures'!$J:$J,'2013Figures'!$C:$C,$A310,'2013Figures'!$I:$I,"",'2013Figures'!$B:$B,"CyToBroker",'2013Figures'!$G:$G,"E1",'2013Figures'!$E:$E,$B$1)</f>
        <v>0</v>
      </c>
      <c r="H310" s="9">
        <f>SUMIFS('2013Figures'!$J:$J,'2013Figures'!$C:$C,$A310,'2013Figures'!$I:$I,"",'2013Figures'!$B:$B,"CyToBroker",'2013Figures'!$G:$G,"P1",'2013Figures'!$E:$E,$B$1)</f>
        <v>0</v>
      </c>
      <c r="J310" s="8" t="s">
        <v>131</v>
      </c>
      <c r="L310" s="42">
        <f>SUMIFS('2012Figures'!$J:$J,'2012Figures'!$C:$C,$A310,'2012Figures'!$I:$I,"",'2012Figures'!$E:$E,$B$1)</f>
        <v>0</v>
      </c>
      <c r="M310" s="52">
        <f>SUMIFS('2012Figures'!$J:$J,'2012Figures'!$C:$C,$A310,'2012Figures'!$I:$I,"",'2012Figures'!$B:$B,"BrokerToCy",'2012Figures'!$G:$G,"E1",'2012Figures'!$E:$E,$B$1)</f>
        <v>0</v>
      </c>
      <c r="N310" s="52">
        <f>SUMIFS('2012Figures'!$J:$J,'2012Figures'!$C:$C,$A310,'2012Figures'!$I:$I,"",'2012Figures'!$B:$B,"BrokerToCy",'2012Figures'!$G:$G,"P1",'2012Figures'!$E:$E,$B$1)</f>
        <v>0</v>
      </c>
      <c r="O310" s="52">
        <f>SUMIFS('2012Figures'!$J:$J,'2012Figures'!$C:$C,$A310,'2012Figures'!$I:$I,"",'2012Figures'!$B:$B,"CyToBroker",'2012Figures'!$G:$G,"E1",'2012Figures'!$E:$E,$B$1)</f>
        <v>0</v>
      </c>
      <c r="P310" s="52">
        <f>SUMIFS('2012Figures'!$J:$J,'2012Figures'!$C:$C,$A310,'2012Figures'!$I:$I,"",'2012Figures'!$B:$B,"CyToBroker",'2012Figures'!$G:$G,"P1",'2012Figures'!$E:$E,$B$1)</f>
        <v>0</v>
      </c>
      <c r="R310" s="46" t="str">
        <f t="shared" si="29"/>
        <v/>
      </c>
      <c r="S310" s="46" t="str">
        <f t="shared" si="29"/>
        <v/>
      </c>
      <c r="T310" s="46" t="str">
        <f t="shared" si="29"/>
        <v/>
      </c>
      <c r="U310" s="46" t="str">
        <f t="shared" si="29"/>
        <v/>
      </c>
      <c r="V310" s="46" t="str">
        <f t="shared" si="29"/>
        <v/>
      </c>
    </row>
    <row r="311" spans="1:22" x14ac:dyDescent="0.2">
      <c r="A311" s="21"/>
      <c r="B311" s="21" t="s">
        <v>92</v>
      </c>
      <c r="C311" s="22"/>
      <c r="D311" s="23">
        <f>SUM(E311:H311)</f>
        <v>23</v>
      </c>
      <c r="E311" s="23">
        <f>SUM(E305:E310)</f>
        <v>0</v>
      </c>
      <c r="F311" s="23">
        <f>SUM(F305:F310)</f>
        <v>0</v>
      </c>
      <c r="G311" s="23">
        <f>SUM(G305:G310)</f>
        <v>23</v>
      </c>
      <c r="H311" s="23">
        <f>SUM(H305:H310)</f>
        <v>0</v>
      </c>
      <c r="I311" s="21"/>
      <c r="J311" s="22"/>
      <c r="K311" s="21"/>
      <c r="L311" s="43">
        <f>SUM(M311:P311)</f>
        <v>41</v>
      </c>
      <c r="M311" s="43">
        <f>SUM(M305:M310)</f>
        <v>0</v>
      </c>
      <c r="N311" s="43">
        <f>SUM(N305:N310)</f>
        <v>0</v>
      </c>
      <c r="O311" s="43">
        <f>SUM(O305:O310)</f>
        <v>41</v>
      </c>
      <c r="P311" s="43">
        <f>SUM(P305:P310)</f>
        <v>0</v>
      </c>
      <c r="Q311" s="21"/>
      <c r="R311" s="21"/>
      <c r="S311" s="21"/>
      <c r="T311" s="21"/>
      <c r="U311" s="21"/>
      <c r="V311" s="21"/>
    </row>
    <row r="312" spans="1:22" x14ac:dyDescent="0.2">
      <c r="A312" s="28">
        <v>211</v>
      </c>
      <c r="B312" s="28" t="s">
        <v>73</v>
      </c>
      <c r="C312" s="17" t="s">
        <v>88</v>
      </c>
      <c r="D312" s="18">
        <f>SUMIFS('2013Figures'!$J:$J,'2013Figures'!$C:$C,$A312,'2013Figures'!$E:$E,$B$1)</f>
        <v>0</v>
      </c>
      <c r="E312" s="18">
        <f>SUMIFS('2013Figures'!$J:$J,'2013Figures'!$C:$C,$A312,'2013Figures'!$B:$B,"BrokerToCy",'2013Figures'!$G:$G,"E1",'2013Figures'!$E:$E,$B$1)</f>
        <v>0</v>
      </c>
      <c r="F312" s="18">
        <f>SUMIFS('2013Figures'!$J:$J,'2013Figures'!$C:$C,$A312,'2013Figures'!$B:$B,"BrokerToCy",'2013Figures'!$G:$G,"P1",'2013Figures'!$E:$E,$B$1)</f>
        <v>0</v>
      </c>
      <c r="G312" s="18">
        <f>SUMIFS('2013Figures'!$J:$J,'2013Figures'!$C:$C,$A312,'2013Figures'!$B:$B,"CyToBroker",'2013Figures'!$G:$G,"E1",'2013Figures'!$E:$E,$B$1)</f>
        <v>0</v>
      </c>
      <c r="H312" s="18">
        <f>SUMIFS('2013Figures'!$J:$J,'2013Figures'!$C:$C,$A312,'2013Figures'!$B:$B,"CyToBroker",'2013Figures'!$G:$G,"P1",'2013Figures'!$E:$E,$B$1)</f>
        <v>0</v>
      </c>
      <c r="I312" s="28"/>
      <c r="J312" s="17"/>
      <c r="K312" s="28"/>
      <c r="L312" s="50">
        <f>SUMIFS('2012Figures'!$J:$J,'2012Figures'!$C:$C,$A312,'2012Figures'!$E:$E,$B$1)</f>
        <v>0</v>
      </c>
      <c r="M312" s="50">
        <f>SUMIFS('2012Figures'!$J:$J,'2012Figures'!$C:$C,$A312,'2012Figures'!$B:$B,"BrokerToCy",'2012Figures'!$G:$G,"E1",'2012Figures'!$E:$E,$B$1)</f>
        <v>0</v>
      </c>
      <c r="N312" s="50">
        <f>SUMIFS('2012Figures'!$J:$J,'2012Figures'!$C:$C,$A312,'2012Figures'!$B:$B,"BrokerToCy",'2012Figures'!$G:$G,"P1",'2012Figures'!$E:$E,$B$1)</f>
        <v>0</v>
      </c>
      <c r="O312" s="50">
        <f>SUMIFS('2012Figures'!$J:$J,'2012Figures'!$C:$C,$A312,'2012Figures'!$B:$B,"CyToBroker",'2012Figures'!$G:$G,"E1",'2012Figures'!$E:$E,$B$1)</f>
        <v>0</v>
      </c>
      <c r="P312" s="50">
        <f>SUMIFS('2012Figures'!$J:$J,'2012Figures'!$C:$C,$A312,'2012Figures'!$B:$B,"CyToBroker",'2012Figures'!$G:$G,"P1",'2012Figures'!$E:$E,$B$1)</f>
        <v>0</v>
      </c>
      <c r="Q312" s="28"/>
      <c r="R312" s="46" t="str">
        <f t="shared" si="29"/>
        <v/>
      </c>
      <c r="S312" s="46" t="str">
        <f t="shared" si="29"/>
        <v/>
      </c>
      <c r="T312" s="46" t="str">
        <f t="shared" si="29"/>
        <v/>
      </c>
      <c r="U312" s="46" t="str">
        <f t="shared" si="29"/>
        <v/>
      </c>
      <c r="V312" s="46" t="str">
        <f t="shared" si="29"/>
        <v/>
      </c>
    </row>
    <row r="313" spans="1:22" x14ac:dyDescent="0.2">
      <c r="A313" s="1">
        <v>211</v>
      </c>
      <c r="B313" s="1" t="s">
        <v>73</v>
      </c>
      <c r="C313" s="8">
        <v>5</v>
      </c>
      <c r="D313" s="29">
        <f>SUMIFS('2013Figures'!$J:$J,'2013Figures'!$C:$C,$A313,'2013Figures'!$H:$H,$B313,'2013Figures'!$I:$I,$C313,'2013Figures'!$E:$E,$B$1)</f>
        <v>0</v>
      </c>
      <c r="E313" s="9">
        <f>SUMIFS('2013Figures'!$J:$J,'2013Figures'!$C:$C,$A313,'2013Figures'!$H:$H,$B313,'2013Figures'!$I:$I,$C313,'2013Figures'!$B:$B,"BrokerToCy",'2013Figures'!$G:$G,"E1",'2013Figures'!$E:$E,$B$1)</f>
        <v>0</v>
      </c>
      <c r="F313" s="9">
        <f>SUMIFS('2013Figures'!$J:$J,'2013Figures'!$C:$C,$A313,'2013Figures'!$H:$H,$B313,'2013Figures'!$I:$I,$C313,'2013Figures'!$B:$B,"BrokerToCy",'2013Figures'!$G:$G,"P1",'2013Figures'!$E:$E,$B$1)</f>
        <v>0</v>
      </c>
      <c r="G313" s="9">
        <f>SUMIFS('2013Figures'!$J:$J,'2013Figures'!$C:$C,$A313,'2013Figures'!$H:$H,$B313,'2013Figures'!$I:$I,$C313,'2013Figures'!$B:$B,"CyToBroker",'2013Figures'!$G:$G,"E1",'2013Figures'!$E:$E,$B$1)</f>
        <v>0</v>
      </c>
      <c r="H313" s="9">
        <f>SUMIFS('2013Figures'!$J:$J,'2013Figures'!$C:$C,$A313,'2013Figures'!$H:$H,$B313,'2013Figures'!$I:$I,$C313,'2013Figures'!$B:$B,"CyToBroker",'2013Figures'!$G:$G,"P1",'2013Figures'!$E:$E,$B$1)</f>
        <v>0</v>
      </c>
      <c r="J313" s="8">
        <v>201501</v>
      </c>
      <c r="L313" s="42">
        <f>SUMIFS('2012Figures'!$J:$J,'2012Figures'!$C:$C,$A313,'2012Figures'!$H:$H,$B313,'2012Figures'!$I:$I,$C313,'2012Figures'!$E:$E,$B$1)</f>
        <v>0</v>
      </c>
      <c r="M313" s="52">
        <f>SUMIFS('2012Figures'!$J:$J,'2012Figures'!$C:$C,$A313,'2012Figures'!$H:$H,$B313,'2012Figures'!$I:$I,$C313,'2012Figures'!$B:$B,"BrokerToCy",'2012Figures'!$G:$G,"E1",'2012Figures'!$E:$E,$B$1)</f>
        <v>0</v>
      </c>
      <c r="N313" s="52">
        <f>SUMIFS('2012Figures'!$J:$J,'2012Figures'!$C:$C,$A313,'2012Figures'!$H:$H,$B313,'2012Figures'!$I:$I,$C313,'2012Figures'!$B:$B,"BrokerToCy",'2012Figures'!$G:$G,"P1",'2012Figures'!$E:$E,$B$1)</f>
        <v>0</v>
      </c>
      <c r="O313" s="52">
        <f>SUMIFS('2012Figures'!$J:$J,'2012Figures'!$C:$C,$A313,'2012Figures'!$H:$H,$B313,'2012Figures'!$I:$I,$C313,'2012Figures'!$B:$B,"CyToBroker",'2012Figures'!$G:$G,"E1",'2012Figures'!$E:$E,$B$1)</f>
        <v>0</v>
      </c>
      <c r="P313" s="52">
        <f>SUMIFS('2012Figures'!$J:$J,'2012Figures'!$C:$C,$A313,'2012Figures'!$H:$H,$B313,'2012Figures'!$I:$I,$C313,'2012Figures'!$B:$B,"CyToBroker",'2012Figures'!$G:$G,"P1",'2012Figures'!$E:$E,$B$1)</f>
        <v>0</v>
      </c>
      <c r="R313" s="46" t="str">
        <f t="shared" si="29"/>
        <v/>
      </c>
      <c r="S313" s="46" t="str">
        <f t="shared" si="29"/>
        <v/>
      </c>
      <c r="T313" s="46" t="str">
        <f t="shared" si="29"/>
        <v/>
      </c>
      <c r="U313" s="46" t="str">
        <f t="shared" si="29"/>
        <v/>
      </c>
      <c r="V313" s="46" t="str">
        <f t="shared" si="29"/>
        <v/>
      </c>
    </row>
    <row r="314" spans="1:22" x14ac:dyDescent="0.2">
      <c r="A314" s="1">
        <v>211</v>
      </c>
      <c r="B314" s="1" t="s">
        <v>73</v>
      </c>
      <c r="C314" s="8">
        <v>4</v>
      </c>
      <c r="D314" s="29">
        <f>SUMIFS('2013Figures'!$J:$J,'2013Figures'!$C:$C,$A314,'2013Figures'!$H:$H,$B314,'2013Figures'!$I:$I,$C314,'2013Figures'!$E:$E,$B$1)</f>
        <v>0</v>
      </c>
      <c r="E314" s="9">
        <f>SUMIFS('2013Figures'!$J:$J,'2013Figures'!$C:$C,$A314,'2013Figures'!$H:$H,$B314,'2013Figures'!$I:$I,$C314,'2013Figures'!$B:$B,"BrokerToCy",'2013Figures'!$G:$G,"E1",'2013Figures'!$E:$E,$B$1)</f>
        <v>0</v>
      </c>
      <c r="F314" s="9">
        <f>SUMIFS('2013Figures'!$J:$J,'2013Figures'!$C:$C,$A314,'2013Figures'!$H:$H,$B314,'2013Figures'!$I:$I,$C314,'2013Figures'!$B:$B,"BrokerToCy",'2013Figures'!$G:$G,"P1",'2013Figures'!$E:$E,$B$1)</f>
        <v>0</v>
      </c>
      <c r="G314" s="9">
        <f>SUMIFS('2013Figures'!$J:$J,'2013Figures'!$C:$C,$A314,'2013Figures'!$H:$H,$B314,'2013Figures'!$I:$I,$C314,'2013Figures'!$B:$B,"CyToBroker",'2013Figures'!$G:$G,"E1",'2013Figures'!$E:$E,$B$1)</f>
        <v>0</v>
      </c>
      <c r="H314" s="9">
        <f>SUMIFS('2013Figures'!$J:$J,'2013Figures'!$C:$C,$A314,'2013Figures'!$H:$H,$B314,'2013Figures'!$I:$I,$C314,'2013Figures'!$B:$B,"CyToBroker",'2013Figures'!$G:$G,"P1",'2013Figures'!$E:$E,$B$1)</f>
        <v>0</v>
      </c>
      <c r="I314" s="30"/>
      <c r="J314" s="31">
        <v>201301</v>
      </c>
      <c r="K314" s="30"/>
      <c r="L314" s="42">
        <f>SUMIFS('2012Figures'!$J:$J,'2012Figures'!$C:$C,$A314,'2012Figures'!$H:$H,$B314,'2012Figures'!$I:$I,$C314,'2012Figures'!$E:$E,$B$1)</f>
        <v>0</v>
      </c>
      <c r="M314" s="52">
        <f>SUMIFS('2012Figures'!$J:$J,'2012Figures'!$C:$C,$A314,'2012Figures'!$H:$H,$B314,'2012Figures'!$I:$I,$C314,'2012Figures'!$B:$B,"BrokerToCy",'2012Figures'!$G:$G,"E1",'2012Figures'!$E:$E,$B$1)</f>
        <v>0</v>
      </c>
      <c r="N314" s="52">
        <f>SUMIFS('2012Figures'!$J:$J,'2012Figures'!$C:$C,$A314,'2012Figures'!$H:$H,$B314,'2012Figures'!$I:$I,$C314,'2012Figures'!$B:$B,"BrokerToCy",'2012Figures'!$G:$G,"P1",'2012Figures'!$E:$E,$B$1)</f>
        <v>0</v>
      </c>
      <c r="O314" s="52">
        <f>SUMIFS('2012Figures'!$J:$J,'2012Figures'!$C:$C,$A314,'2012Figures'!$H:$H,$B314,'2012Figures'!$I:$I,$C314,'2012Figures'!$B:$B,"CyToBroker",'2012Figures'!$G:$G,"E1",'2012Figures'!$E:$E,$B$1)</f>
        <v>0</v>
      </c>
      <c r="P314" s="52">
        <f>SUMIFS('2012Figures'!$J:$J,'2012Figures'!$C:$C,$A314,'2012Figures'!$H:$H,$B314,'2012Figures'!$I:$I,$C314,'2012Figures'!$B:$B,"CyToBroker",'2012Figures'!$G:$G,"P1",'2012Figures'!$E:$E,$B$1)</f>
        <v>0</v>
      </c>
      <c r="Q314" s="30"/>
      <c r="R314" s="46" t="str">
        <f t="shared" si="29"/>
        <v/>
      </c>
      <c r="S314" s="46" t="str">
        <f t="shared" si="29"/>
        <v/>
      </c>
      <c r="T314" s="46" t="str">
        <f t="shared" si="29"/>
        <v/>
      </c>
      <c r="U314" s="46" t="str">
        <f t="shared" si="29"/>
        <v/>
      </c>
      <c r="V314" s="46" t="str">
        <f t="shared" si="29"/>
        <v/>
      </c>
    </row>
    <row r="315" spans="1:22" x14ac:dyDescent="0.2">
      <c r="A315" s="1">
        <v>211</v>
      </c>
      <c r="B315" s="1" t="s">
        <v>73</v>
      </c>
      <c r="C315" s="8">
        <v>3</v>
      </c>
      <c r="D315" s="29">
        <f>SUMIFS('2013Figures'!$J:$J,'2013Figures'!$C:$C,$A315,'2013Figures'!$H:$H,$B315,'2013Figures'!$I:$I,$C315,'2013Figures'!$E:$E,$B$1)</f>
        <v>0</v>
      </c>
      <c r="E315" s="9">
        <f>SUMIFS('2013Figures'!$J:$J,'2013Figures'!$C:$C,$A315,'2013Figures'!$H:$H,$B315,'2013Figures'!$I:$I,$C315,'2013Figures'!$B:$B,"BrokerToCy",'2013Figures'!$G:$G,"E1",'2013Figures'!$E:$E,$B$1)</f>
        <v>0</v>
      </c>
      <c r="F315" s="9">
        <f>SUMIFS('2013Figures'!$J:$J,'2013Figures'!$C:$C,$A315,'2013Figures'!$H:$H,$B315,'2013Figures'!$I:$I,$C315,'2013Figures'!$B:$B,"BrokerToCy",'2013Figures'!$G:$G,"P1",'2013Figures'!$E:$E,$B$1)</f>
        <v>0</v>
      </c>
      <c r="G315" s="9">
        <f>SUMIFS('2013Figures'!$J:$J,'2013Figures'!$C:$C,$A315,'2013Figures'!$H:$H,$B315,'2013Figures'!$I:$I,$C315,'2013Figures'!$B:$B,"CyToBroker",'2013Figures'!$G:$G,"E1",'2013Figures'!$E:$E,$B$1)</f>
        <v>0</v>
      </c>
      <c r="H315" s="9">
        <f>SUMIFS('2013Figures'!$J:$J,'2013Figures'!$C:$C,$A315,'2013Figures'!$H:$H,$B315,'2013Figures'!$I:$I,$C315,'2013Figures'!$B:$B,"CyToBroker",'2013Figures'!$G:$G,"P1",'2013Figures'!$E:$E,$B$1)</f>
        <v>0</v>
      </c>
      <c r="J315" s="8">
        <v>201201</v>
      </c>
      <c r="L315" s="42">
        <f>SUMIFS('2012Figures'!$J:$J,'2012Figures'!$C:$C,$A315,'2012Figures'!$H:$H,$B315,'2012Figures'!$I:$I,$C315,'2012Figures'!$E:$E,$B$1)</f>
        <v>0</v>
      </c>
      <c r="M315" s="52">
        <f>SUMIFS('2012Figures'!$J:$J,'2012Figures'!$C:$C,$A315,'2012Figures'!$H:$H,$B315,'2012Figures'!$I:$I,$C315,'2012Figures'!$B:$B,"BrokerToCy",'2012Figures'!$G:$G,"E1",'2012Figures'!$E:$E,$B$1)</f>
        <v>0</v>
      </c>
      <c r="N315" s="52">
        <f>SUMIFS('2012Figures'!$J:$J,'2012Figures'!$C:$C,$A315,'2012Figures'!$H:$H,$B315,'2012Figures'!$I:$I,$C315,'2012Figures'!$B:$B,"BrokerToCy",'2012Figures'!$G:$G,"P1",'2012Figures'!$E:$E,$B$1)</f>
        <v>0</v>
      </c>
      <c r="O315" s="52">
        <f>SUMIFS('2012Figures'!$J:$J,'2012Figures'!$C:$C,$A315,'2012Figures'!$H:$H,$B315,'2012Figures'!$I:$I,$C315,'2012Figures'!$B:$B,"CyToBroker",'2012Figures'!$G:$G,"E1",'2012Figures'!$E:$E,$B$1)</f>
        <v>0</v>
      </c>
      <c r="P315" s="52">
        <f>SUMIFS('2012Figures'!$J:$J,'2012Figures'!$C:$C,$A315,'2012Figures'!$H:$H,$B315,'2012Figures'!$I:$I,$C315,'2012Figures'!$B:$B,"CyToBroker",'2012Figures'!$G:$G,"P1",'2012Figures'!$E:$E,$B$1)</f>
        <v>0</v>
      </c>
      <c r="R315" s="46" t="str">
        <f t="shared" si="29"/>
        <v/>
      </c>
      <c r="S315" s="46" t="str">
        <f t="shared" si="29"/>
        <v/>
      </c>
      <c r="T315" s="46" t="str">
        <f t="shared" si="29"/>
        <v/>
      </c>
      <c r="U315" s="46" t="str">
        <f t="shared" si="29"/>
        <v/>
      </c>
      <c r="V315" s="46" t="str">
        <f t="shared" si="29"/>
        <v/>
      </c>
    </row>
    <row r="316" spans="1:22" x14ac:dyDescent="0.2">
      <c r="A316" s="1">
        <v>211</v>
      </c>
      <c r="B316" s="1" t="s">
        <v>73</v>
      </c>
      <c r="C316" s="8">
        <v>2</v>
      </c>
      <c r="D316" s="29">
        <f>SUMIFS('2013Figures'!$J:$J,'2013Figures'!$C:$C,$A316,'2013Figures'!$H:$H,$B316,'2013Figures'!$I:$I,$C316,'2013Figures'!$E:$E,$B$1)</f>
        <v>0</v>
      </c>
      <c r="E316" s="9">
        <f>SUMIFS('2013Figures'!$J:$J,'2013Figures'!$C:$C,$A316,'2013Figures'!$H:$H,$B316,'2013Figures'!$I:$I,$C316,'2013Figures'!$B:$B,"BrokerToCy",'2013Figures'!$G:$G,"E1",'2013Figures'!$E:$E,$B$1)</f>
        <v>0</v>
      </c>
      <c r="F316" s="9">
        <f>SUMIFS('2013Figures'!$J:$J,'2013Figures'!$C:$C,$A316,'2013Figures'!$H:$H,$B316,'2013Figures'!$I:$I,$C316,'2013Figures'!$B:$B,"BrokerToCy",'2013Figures'!$G:$G,"P1",'2013Figures'!$E:$E,$B$1)</f>
        <v>0</v>
      </c>
      <c r="G316" s="9">
        <f>SUMIFS('2013Figures'!$J:$J,'2013Figures'!$C:$C,$A316,'2013Figures'!$H:$H,$B316,'2013Figures'!$I:$I,$C316,'2013Figures'!$B:$B,"CyToBroker",'2013Figures'!$G:$G,"E1",'2013Figures'!$E:$E,$B$1)</f>
        <v>0</v>
      </c>
      <c r="H316" s="9">
        <f>SUMIFS('2013Figures'!$J:$J,'2013Figures'!$C:$C,$A316,'2013Figures'!$H:$H,$B316,'2013Figures'!$I:$I,$C316,'2013Figures'!$B:$B,"CyToBroker",'2013Figures'!$G:$G,"P1",'2013Figures'!$E:$E,$B$1)</f>
        <v>0</v>
      </c>
      <c r="J316" s="8">
        <v>201101</v>
      </c>
      <c r="L316" s="42">
        <f>SUMIFS('2012Figures'!$J:$J,'2012Figures'!$C:$C,$A316,'2012Figures'!$H:$H,$B316,'2012Figures'!$I:$I,$C316,'2012Figures'!$E:$E,$B$1)</f>
        <v>0</v>
      </c>
      <c r="M316" s="52">
        <f>SUMIFS('2012Figures'!$J:$J,'2012Figures'!$C:$C,$A316,'2012Figures'!$H:$H,$B316,'2012Figures'!$I:$I,$C316,'2012Figures'!$B:$B,"BrokerToCy",'2012Figures'!$G:$G,"E1",'2012Figures'!$E:$E,$B$1)</f>
        <v>0</v>
      </c>
      <c r="N316" s="52">
        <f>SUMIFS('2012Figures'!$J:$J,'2012Figures'!$C:$C,$A316,'2012Figures'!$H:$H,$B316,'2012Figures'!$I:$I,$C316,'2012Figures'!$B:$B,"BrokerToCy",'2012Figures'!$G:$G,"P1",'2012Figures'!$E:$E,$B$1)</f>
        <v>0</v>
      </c>
      <c r="O316" s="52">
        <f>SUMIFS('2012Figures'!$J:$J,'2012Figures'!$C:$C,$A316,'2012Figures'!$H:$H,$B316,'2012Figures'!$I:$I,$C316,'2012Figures'!$B:$B,"CyToBroker",'2012Figures'!$G:$G,"E1",'2012Figures'!$E:$E,$B$1)</f>
        <v>0</v>
      </c>
      <c r="P316" s="52">
        <f>SUMIFS('2012Figures'!$J:$J,'2012Figures'!$C:$C,$A316,'2012Figures'!$H:$H,$B316,'2012Figures'!$I:$I,$C316,'2012Figures'!$B:$B,"CyToBroker",'2012Figures'!$G:$G,"P1",'2012Figures'!$E:$E,$B$1)</f>
        <v>0</v>
      </c>
      <c r="R316" s="46" t="str">
        <f t="shared" si="29"/>
        <v/>
      </c>
      <c r="S316" s="46" t="str">
        <f t="shared" si="29"/>
        <v/>
      </c>
      <c r="T316" s="46" t="str">
        <f t="shared" si="29"/>
        <v/>
      </c>
      <c r="U316" s="46" t="str">
        <f t="shared" si="29"/>
        <v/>
      </c>
      <c r="V316" s="46" t="str">
        <f t="shared" si="29"/>
        <v/>
      </c>
    </row>
    <row r="317" spans="1:22" x14ac:dyDescent="0.2">
      <c r="A317" s="1">
        <v>211</v>
      </c>
      <c r="B317" s="1" t="s">
        <v>73</v>
      </c>
      <c r="C317" s="8">
        <v>1</v>
      </c>
      <c r="D317" s="29">
        <f>SUMIFS('2013Figures'!$J:$J,'2013Figures'!$C:$C,$A317,'2013Figures'!$H:$H,$B317,'2013Figures'!$I:$I,$C317,'2013Figures'!$E:$E,$B$1)</f>
        <v>0</v>
      </c>
      <c r="E317" s="9">
        <f>SUMIFS('2013Figures'!$J:$J,'2013Figures'!$C:$C,$A317,'2013Figures'!$H:$H,$B317,'2013Figures'!$I:$I,$C317,'2013Figures'!$B:$B,"BrokerToCy",'2013Figures'!$G:$G,"E1",'2013Figures'!$E:$E,$B$1)</f>
        <v>0</v>
      </c>
      <c r="F317" s="9">
        <f>SUMIFS('2013Figures'!$J:$J,'2013Figures'!$C:$C,$A317,'2013Figures'!$H:$H,$B317,'2013Figures'!$I:$I,$C317,'2013Figures'!$B:$B,"BrokerToCy",'2013Figures'!$G:$G,"P1",'2013Figures'!$E:$E,$B$1)</f>
        <v>0</v>
      </c>
      <c r="G317" s="9">
        <f>SUMIFS('2013Figures'!$J:$J,'2013Figures'!$C:$C,$A317,'2013Figures'!$H:$H,$B317,'2013Figures'!$I:$I,$C317,'2013Figures'!$B:$B,"CyToBroker",'2013Figures'!$G:$G,"E1",'2013Figures'!$E:$E,$B$1)</f>
        <v>0</v>
      </c>
      <c r="H317" s="9">
        <f>SUMIFS('2013Figures'!$J:$J,'2013Figures'!$C:$C,$A317,'2013Figures'!$H:$H,$B317,'2013Figures'!$I:$I,$C317,'2013Figures'!$B:$B,"CyToBroker",'2013Figures'!$G:$G,"P1",'2013Figures'!$E:$E,$B$1)</f>
        <v>0</v>
      </c>
      <c r="J317" s="8">
        <v>200901</v>
      </c>
      <c r="L317" s="42">
        <f>SUMIFS('2012Figures'!$J:$J,'2012Figures'!$C:$C,$A317,'2012Figures'!$H:$H,$B317,'2012Figures'!$I:$I,$C317,'2012Figures'!$E:$E,$B$1)</f>
        <v>0</v>
      </c>
      <c r="M317" s="52">
        <f>SUMIFS('2012Figures'!$J:$J,'2012Figures'!$C:$C,$A317,'2012Figures'!$H:$H,$B317,'2012Figures'!$I:$I,$C317,'2012Figures'!$B:$B,"BrokerToCy",'2012Figures'!$G:$G,"E1",'2012Figures'!$E:$E,$B$1)</f>
        <v>0</v>
      </c>
      <c r="N317" s="52">
        <f>SUMIFS('2012Figures'!$J:$J,'2012Figures'!$C:$C,$A317,'2012Figures'!$H:$H,$B317,'2012Figures'!$I:$I,$C317,'2012Figures'!$B:$B,"BrokerToCy",'2012Figures'!$G:$G,"P1",'2012Figures'!$E:$E,$B$1)</f>
        <v>0</v>
      </c>
      <c r="O317" s="52">
        <f>SUMIFS('2012Figures'!$J:$J,'2012Figures'!$C:$C,$A317,'2012Figures'!$H:$H,$B317,'2012Figures'!$I:$I,$C317,'2012Figures'!$B:$B,"CyToBroker",'2012Figures'!$G:$G,"E1",'2012Figures'!$E:$E,$B$1)</f>
        <v>0</v>
      </c>
      <c r="P317" s="52">
        <f>SUMIFS('2012Figures'!$J:$J,'2012Figures'!$C:$C,$A317,'2012Figures'!$H:$H,$B317,'2012Figures'!$I:$I,$C317,'2012Figures'!$B:$B,"CyToBroker",'2012Figures'!$G:$G,"P1",'2012Figures'!$E:$E,$B$1)</f>
        <v>0</v>
      </c>
      <c r="R317" s="46" t="str">
        <f t="shared" si="29"/>
        <v/>
      </c>
      <c r="S317" s="46" t="str">
        <f t="shared" si="29"/>
        <v/>
      </c>
      <c r="T317" s="46" t="str">
        <f t="shared" si="29"/>
        <v/>
      </c>
      <c r="U317" s="46" t="str">
        <f t="shared" si="29"/>
        <v/>
      </c>
      <c r="V317" s="46" t="str">
        <f t="shared" si="29"/>
        <v/>
      </c>
    </row>
    <row r="318" spans="1:22" x14ac:dyDescent="0.2">
      <c r="A318" s="1">
        <v>211</v>
      </c>
      <c r="B318" s="1" t="s">
        <v>73</v>
      </c>
      <c r="D318" s="29">
        <f>SUMIFS('2013Figures'!$J:$J,'2013Figures'!$C:$C,$A318,'2013Figures'!$I:$I,"",'2013Figures'!$E:$E,$B$1)</f>
        <v>0</v>
      </c>
      <c r="E318" s="9">
        <f>SUMIFS('2013Figures'!$J:$J,'2013Figures'!$C:$C,$A318,'2013Figures'!$I:$I,"",'2013Figures'!$B:$B,"BrokerToCy",'2013Figures'!$G:$G,"E1",'2013Figures'!$E:$E,$B$1)</f>
        <v>0</v>
      </c>
      <c r="F318" s="9">
        <f>SUMIFS('2013Figures'!$J:$J,'2013Figures'!$C:$C,$A318,'2013Figures'!$I:$I,"",'2013Figures'!$B:$B,"BrokerToCy",'2013Figures'!$G:$G,"P1",'2013Figures'!$E:$E,$B$1)</f>
        <v>0</v>
      </c>
      <c r="G318" s="9">
        <f>SUMIFS('2013Figures'!$J:$J,'2013Figures'!$C:$C,$A318,'2013Figures'!$I:$I,"",'2013Figures'!$B:$B,"CyToBroker",'2013Figures'!$G:$G,"E1",'2013Figures'!$E:$E,$B$1)</f>
        <v>0</v>
      </c>
      <c r="H318" s="9">
        <f>SUMIFS('2013Figures'!$J:$J,'2013Figures'!$C:$C,$A318,'2013Figures'!$I:$I,"",'2013Figures'!$B:$B,"CyToBroker",'2013Figures'!$G:$G,"P1",'2013Figures'!$E:$E,$B$1)</f>
        <v>0</v>
      </c>
      <c r="J318" s="8" t="s">
        <v>131</v>
      </c>
      <c r="L318" s="42">
        <f>SUMIFS('2012Figures'!$J:$J,'2012Figures'!$C:$C,$A318,'2012Figures'!$I:$I,"",'2012Figures'!$E:$E,$B$1)</f>
        <v>0</v>
      </c>
      <c r="M318" s="52">
        <f>SUMIFS('2012Figures'!$J:$J,'2012Figures'!$C:$C,$A318,'2012Figures'!$I:$I,"",'2012Figures'!$B:$B,"BrokerToCy",'2012Figures'!$G:$G,"E1",'2012Figures'!$E:$E,$B$1)</f>
        <v>0</v>
      </c>
      <c r="N318" s="52">
        <f>SUMIFS('2012Figures'!$J:$J,'2012Figures'!$C:$C,$A318,'2012Figures'!$I:$I,"",'2012Figures'!$B:$B,"BrokerToCy",'2012Figures'!$G:$G,"P1",'2012Figures'!$E:$E,$B$1)</f>
        <v>0</v>
      </c>
      <c r="O318" s="52">
        <f>SUMIFS('2012Figures'!$J:$J,'2012Figures'!$C:$C,$A318,'2012Figures'!$I:$I,"",'2012Figures'!$B:$B,"CyToBroker",'2012Figures'!$G:$G,"E1",'2012Figures'!$E:$E,$B$1)</f>
        <v>0</v>
      </c>
      <c r="P318" s="52">
        <f>SUMIFS('2012Figures'!$J:$J,'2012Figures'!$C:$C,$A318,'2012Figures'!$I:$I,"",'2012Figures'!$B:$B,"CyToBroker",'2012Figures'!$G:$G,"P1",'2012Figures'!$E:$E,$B$1)</f>
        <v>0</v>
      </c>
      <c r="R318" s="46" t="str">
        <f t="shared" si="29"/>
        <v/>
      </c>
      <c r="S318" s="46" t="str">
        <f t="shared" si="29"/>
        <v/>
      </c>
      <c r="T318" s="46" t="str">
        <f t="shared" si="29"/>
        <v/>
      </c>
      <c r="U318" s="46" t="str">
        <f t="shared" si="29"/>
        <v/>
      </c>
      <c r="V318" s="46" t="str">
        <f t="shared" si="29"/>
        <v/>
      </c>
    </row>
    <row r="319" spans="1:22" x14ac:dyDescent="0.2">
      <c r="A319" s="21"/>
      <c r="B319" s="21" t="s">
        <v>92</v>
      </c>
      <c r="C319" s="22"/>
      <c r="D319" s="23">
        <f>SUM(E319:H319)</f>
        <v>0</v>
      </c>
      <c r="E319" s="23">
        <f>SUM(E313:E318)</f>
        <v>0</v>
      </c>
      <c r="F319" s="23">
        <f>SUM(F313:F318)</f>
        <v>0</v>
      </c>
      <c r="G319" s="23">
        <f>SUM(G313:G318)</f>
        <v>0</v>
      </c>
      <c r="H319" s="23">
        <f>SUM(H313:H318)</f>
        <v>0</v>
      </c>
      <c r="I319" s="21"/>
      <c r="J319" s="22"/>
      <c r="K319" s="21"/>
      <c r="L319" s="43">
        <f>SUM(M319:P319)</f>
        <v>0</v>
      </c>
      <c r="M319" s="43">
        <f>SUM(M313:M318)</f>
        <v>0</v>
      </c>
      <c r="N319" s="43">
        <f>SUM(N313:N318)</f>
        <v>0</v>
      </c>
      <c r="O319" s="43">
        <f>SUM(O313:O318)</f>
        <v>0</v>
      </c>
      <c r="P319" s="43">
        <f>SUM(P313:P318)</f>
        <v>0</v>
      </c>
      <c r="Q319" s="21"/>
      <c r="R319" s="21"/>
      <c r="S319" s="21"/>
      <c r="T319" s="21"/>
      <c r="U319" s="21"/>
      <c r="V319" s="21"/>
    </row>
    <row r="320" spans="1:22" x14ac:dyDescent="0.2">
      <c r="A320" s="28">
        <v>214</v>
      </c>
      <c r="B320" s="28" t="s">
        <v>115</v>
      </c>
      <c r="C320" s="17" t="s">
        <v>88</v>
      </c>
      <c r="D320" s="18">
        <f>SUMIFS('2013Figures'!$J:$J,'2013Figures'!$C:$C,$A320,'2013Figures'!$E:$E,$B$1)</f>
        <v>0</v>
      </c>
      <c r="E320" s="18">
        <f>SUMIFS('2013Figures'!$J:$J,'2013Figures'!$C:$C,$A320,'2013Figures'!$B:$B,"BrokerToCy",'2013Figures'!$G:$G,"E1",'2013Figures'!$E:$E,$B$1)</f>
        <v>0</v>
      </c>
      <c r="F320" s="18">
        <f>SUMIFS('2013Figures'!$J:$J,'2013Figures'!$C:$C,$A320,'2013Figures'!$B:$B,"BrokerToCy",'2013Figures'!$G:$G,"P1",'2013Figures'!$E:$E,$B$1)</f>
        <v>0</v>
      </c>
      <c r="G320" s="18">
        <f>SUMIFS('2013Figures'!$J:$J,'2013Figures'!$C:$C,$A320,'2013Figures'!$B:$B,"CyToBroker",'2013Figures'!$G:$G,"E1",'2013Figures'!$E:$E,$B$1)</f>
        <v>0</v>
      </c>
      <c r="H320" s="18">
        <f>SUMIFS('2013Figures'!$J:$J,'2013Figures'!$C:$C,$A320,'2013Figures'!$B:$B,"CyToBroker",'2013Figures'!$G:$G,"P1",'2013Figures'!$E:$E,$B$1)</f>
        <v>0</v>
      </c>
      <c r="I320" s="28"/>
      <c r="J320" s="17"/>
      <c r="K320" s="28"/>
      <c r="L320" s="50">
        <f>SUMIFS('2012Figures'!$J:$J,'2012Figures'!$C:$C,$A320,'2012Figures'!$E:$E,$B$1)</f>
        <v>0</v>
      </c>
      <c r="M320" s="50">
        <f>SUMIFS('2012Figures'!$J:$J,'2012Figures'!$C:$C,$A320,'2012Figures'!$B:$B,"BrokerToCy",'2012Figures'!$G:$G,"E1",'2012Figures'!$E:$E,$B$1)</f>
        <v>0</v>
      </c>
      <c r="N320" s="50">
        <f>SUMIFS('2012Figures'!$J:$J,'2012Figures'!$C:$C,$A320,'2012Figures'!$B:$B,"BrokerToCy",'2012Figures'!$G:$G,"P1",'2012Figures'!$E:$E,$B$1)</f>
        <v>0</v>
      </c>
      <c r="O320" s="50">
        <f>SUMIFS('2012Figures'!$J:$J,'2012Figures'!$C:$C,$A320,'2012Figures'!$B:$B,"CyToBroker",'2012Figures'!$G:$G,"E1",'2012Figures'!$E:$E,$B$1)</f>
        <v>0</v>
      </c>
      <c r="P320" s="50">
        <f>SUMIFS('2012Figures'!$J:$J,'2012Figures'!$C:$C,$A320,'2012Figures'!$B:$B,"CyToBroker",'2012Figures'!$G:$G,"P1",'2012Figures'!$E:$E,$B$1)</f>
        <v>0</v>
      </c>
      <c r="Q320" s="28"/>
      <c r="R320" s="46" t="str">
        <f t="shared" si="29"/>
        <v/>
      </c>
      <c r="S320" s="46" t="str">
        <f t="shared" si="29"/>
        <v/>
      </c>
      <c r="T320" s="46" t="str">
        <f t="shared" si="29"/>
        <v/>
      </c>
      <c r="U320" s="46" t="str">
        <f t="shared" si="29"/>
        <v/>
      </c>
      <c r="V320" s="46" t="str">
        <f t="shared" si="29"/>
        <v/>
      </c>
    </row>
    <row r="321" spans="1:22" x14ac:dyDescent="0.2">
      <c r="A321" s="1">
        <v>214</v>
      </c>
      <c r="B321" s="1" t="s">
        <v>115</v>
      </c>
      <c r="C321" s="8">
        <v>1</v>
      </c>
      <c r="D321" s="29">
        <f>SUMIFS('2013Figures'!$J:$J,'2013Figures'!$C:$C,$A321,'2013Figures'!$H:$H,$B321,'2013Figures'!$I:$I,$C321,'2013Figures'!$E:$E,$B$1)</f>
        <v>0</v>
      </c>
      <c r="E321" s="9">
        <f>SUMIFS('2013Figures'!$J:$J,'2013Figures'!$C:$C,$A321,'2013Figures'!$H:$H,$B321,'2013Figures'!$I:$I,$C321,'2013Figures'!$B:$B,"BrokerToCy",'2013Figures'!$G:$G,"E1",'2013Figures'!$E:$E,$B$1)</f>
        <v>0</v>
      </c>
      <c r="F321" s="9">
        <f>SUMIFS('2013Figures'!$J:$J,'2013Figures'!$C:$C,$A321,'2013Figures'!$H:$H,$B321,'2013Figures'!$I:$I,$C321,'2013Figures'!$B:$B,"BrokerToCy",'2013Figures'!$G:$G,"P1",'2013Figures'!$E:$E,$B$1)</f>
        <v>0</v>
      </c>
      <c r="G321" s="9">
        <f>SUMIFS('2013Figures'!$J:$J,'2013Figures'!$C:$C,$A321,'2013Figures'!$H:$H,$B321,'2013Figures'!$I:$I,$C321,'2013Figures'!$B:$B,"CyToBroker",'2013Figures'!$G:$G,"E1",'2013Figures'!$E:$E,$B$1)</f>
        <v>0</v>
      </c>
      <c r="H321" s="9">
        <f>SUMIFS('2013Figures'!$J:$J,'2013Figures'!$C:$C,$A321,'2013Figures'!$H:$H,$B321,'2013Figures'!$I:$I,$C321,'2013Figures'!$B:$B,"CyToBroker",'2013Figures'!$G:$G,"P1",'2013Figures'!$E:$E,$B$1)</f>
        <v>0</v>
      </c>
      <c r="I321" s="30"/>
      <c r="J321" s="31">
        <v>200901</v>
      </c>
      <c r="K321" s="30"/>
      <c r="L321" s="42">
        <f>SUMIFS('2012Figures'!$J:$J,'2012Figures'!$C:$C,$A321,'2012Figures'!$H:$H,$B321,'2012Figures'!$I:$I,$C321,'2012Figures'!$E:$E,$B$1)</f>
        <v>0</v>
      </c>
      <c r="M321" s="52">
        <f>SUMIFS('2012Figures'!$J:$J,'2012Figures'!$C:$C,$A321,'2012Figures'!$H:$H,$B321,'2012Figures'!$I:$I,$C321,'2012Figures'!$B:$B,"BrokerToCy",'2012Figures'!$G:$G,"E1",'2012Figures'!$E:$E,$B$1)</f>
        <v>0</v>
      </c>
      <c r="N321" s="52">
        <f>SUMIFS('2012Figures'!$J:$J,'2012Figures'!$C:$C,$A321,'2012Figures'!$H:$H,$B321,'2012Figures'!$I:$I,$C321,'2012Figures'!$B:$B,"BrokerToCy",'2012Figures'!$G:$G,"P1",'2012Figures'!$E:$E,$B$1)</f>
        <v>0</v>
      </c>
      <c r="O321" s="52">
        <f>SUMIFS('2012Figures'!$J:$J,'2012Figures'!$C:$C,$A321,'2012Figures'!$H:$H,$B321,'2012Figures'!$I:$I,$C321,'2012Figures'!$B:$B,"CyToBroker",'2012Figures'!$G:$G,"E1",'2012Figures'!$E:$E,$B$1)</f>
        <v>0</v>
      </c>
      <c r="P321" s="52">
        <f>SUMIFS('2012Figures'!$J:$J,'2012Figures'!$C:$C,$A321,'2012Figures'!$H:$H,$B321,'2012Figures'!$I:$I,$C321,'2012Figures'!$B:$B,"CyToBroker",'2012Figures'!$G:$G,"P1",'2012Figures'!$E:$E,$B$1)</f>
        <v>0</v>
      </c>
      <c r="Q321" s="30"/>
      <c r="R321" s="46" t="str">
        <f t="shared" si="29"/>
        <v/>
      </c>
      <c r="S321" s="46" t="str">
        <f t="shared" si="29"/>
        <v/>
      </c>
      <c r="T321" s="46" t="str">
        <f t="shared" si="29"/>
        <v/>
      </c>
      <c r="U321" s="46" t="str">
        <f t="shared" si="29"/>
        <v/>
      </c>
      <c r="V321" s="46" t="str">
        <f t="shared" si="29"/>
        <v/>
      </c>
    </row>
    <row r="322" spans="1:22" x14ac:dyDescent="0.2">
      <c r="A322" s="1">
        <v>214</v>
      </c>
      <c r="B322" s="1" t="s">
        <v>115</v>
      </c>
      <c r="D322" s="29">
        <f>SUMIFS('2013Figures'!$J:$J,'2013Figures'!$C:$C,$A322,'2013Figures'!$I:$I,"",'2013Figures'!$E:$E,$B$1)</f>
        <v>0</v>
      </c>
      <c r="E322" s="9">
        <f>SUMIFS('2013Figures'!$J:$J,'2013Figures'!$C:$C,$A322,'2013Figures'!$I:$I,"",'2013Figures'!$B:$B,"BrokerToCy",'2013Figures'!$G:$G,"E1",'2013Figures'!$E:$E,$B$1)</f>
        <v>0</v>
      </c>
      <c r="F322" s="9">
        <f>SUMIFS('2013Figures'!$J:$J,'2013Figures'!$C:$C,$A322,'2013Figures'!$I:$I,"",'2013Figures'!$B:$B,"BrokerToCy",'2013Figures'!$G:$G,"P1",'2013Figures'!$E:$E,$B$1)</f>
        <v>0</v>
      </c>
      <c r="G322" s="9">
        <f>SUMIFS('2013Figures'!$J:$J,'2013Figures'!$C:$C,$A322,'2013Figures'!$I:$I,"",'2013Figures'!$B:$B,"CyToBroker",'2013Figures'!$G:$G,"E1",'2013Figures'!$E:$E,$B$1)</f>
        <v>0</v>
      </c>
      <c r="H322" s="9">
        <f>SUMIFS('2013Figures'!$J:$J,'2013Figures'!$C:$C,$A322,'2013Figures'!$I:$I,"",'2013Figures'!$B:$B,"CyToBroker",'2013Figures'!$G:$G,"P1",'2013Figures'!$E:$E,$B$1)</f>
        <v>0</v>
      </c>
      <c r="J322" s="8" t="s">
        <v>131</v>
      </c>
      <c r="L322" s="42">
        <f>SUMIFS('2012Figures'!$J:$J,'2012Figures'!$C:$C,$A322,'2012Figures'!$I:$I,"",'2012Figures'!$E:$E,$B$1)</f>
        <v>0</v>
      </c>
      <c r="M322" s="52">
        <f>SUMIFS('2012Figures'!$J:$J,'2012Figures'!$C:$C,$A322,'2012Figures'!$I:$I,"",'2012Figures'!$B:$B,"BrokerToCy",'2012Figures'!$G:$G,"E1",'2012Figures'!$E:$E,$B$1)</f>
        <v>0</v>
      </c>
      <c r="N322" s="52">
        <f>SUMIFS('2012Figures'!$J:$J,'2012Figures'!$C:$C,$A322,'2012Figures'!$I:$I,"",'2012Figures'!$B:$B,"BrokerToCy",'2012Figures'!$G:$G,"P1",'2012Figures'!$E:$E,$B$1)</f>
        <v>0</v>
      </c>
      <c r="O322" s="52">
        <f>SUMIFS('2012Figures'!$J:$J,'2012Figures'!$C:$C,$A322,'2012Figures'!$I:$I,"",'2012Figures'!$B:$B,"CyToBroker",'2012Figures'!$G:$G,"E1",'2012Figures'!$E:$E,$B$1)</f>
        <v>0</v>
      </c>
      <c r="P322" s="52">
        <f>SUMIFS('2012Figures'!$J:$J,'2012Figures'!$C:$C,$A322,'2012Figures'!$I:$I,"",'2012Figures'!$B:$B,"CyToBroker",'2012Figures'!$G:$G,"P1",'2012Figures'!$E:$E,$B$1)</f>
        <v>0</v>
      </c>
      <c r="R322" s="46" t="str">
        <f t="shared" si="29"/>
        <v/>
      </c>
      <c r="S322" s="46" t="str">
        <f t="shared" si="29"/>
        <v/>
      </c>
      <c r="T322" s="46" t="str">
        <f t="shared" si="29"/>
        <v/>
      </c>
      <c r="U322" s="46" t="str">
        <f t="shared" si="29"/>
        <v/>
      </c>
      <c r="V322" s="46" t="str">
        <f t="shared" si="29"/>
        <v/>
      </c>
    </row>
    <row r="323" spans="1:22" x14ac:dyDescent="0.2">
      <c r="A323" s="21"/>
      <c r="B323" s="21" t="s">
        <v>92</v>
      </c>
      <c r="C323" s="22"/>
      <c r="D323" s="23">
        <f>SUM(E323:H323)</f>
        <v>0</v>
      </c>
      <c r="E323" s="23">
        <f>SUM(E321:E322)</f>
        <v>0</v>
      </c>
      <c r="F323" s="23">
        <f>SUM(F321:F322)</f>
        <v>0</v>
      </c>
      <c r="G323" s="23">
        <f>SUM(G321:G322)</f>
        <v>0</v>
      </c>
      <c r="H323" s="23">
        <f>SUM(H321:H322)</f>
        <v>0</v>
      </c>
      <c r="I323" s="21"/>
      <c r="J323" s="22"/>
      <c r="K323" s="21"/>
      <c r="L323" s="43">
        <f>SUM(M323:P323)</f>
        <v>0</v>
      </c>
      <c r="M323" s="43">
        <f>SUM(M321:M322)</f>
        <v>0</v>
      </c>
      <c r="N323" s="43">
        <f>SUM(N321:N322)</f>
        <v>0</v>
      </c>
      <c r="O323" s="43">
        <f>SUM(O321:O322)</f>
        <v>0</v>
      </c>
      <c r="P323" s="43">
        <f>SUM(P321:P322)</f>
        <v>0</v>
      </c>
      <c r="Q323" s="21"/>
      <c r="R323" s="21"/>
      <c r="S323" s="21"/>
      <c r="T323" s="21"/>
      <c r="U323" s="21"/>
      <c r="V323" s="21"/>
    </row>
    <row r="324" spans="1:22" x14ac:dyDescent="0.2">
      <c r="A324" s="28">
        <v>215</v>
      </c>
      <c r="B324" s="28" t="s">
        <v>168</v>
      </c>
      <c r="C324" s="17" t="s">
        <v>88</v>
      </c>
      <c r="D324" s="18">
        <f>SUMIFS('2013Figures'!$J:$J,'2013Figures'!$C:$C,$A324,'2013Figures'!$E:$E,$B$1)</f>
        <v>0</v>
      </c>
      <c r="E324" s="18">
        <f>SUMIFS('2013Figures'!$J:$J,'2013Figures'!$C:$C,$A324,'2013Figures'!$B:$B,"BrokerToCy",'2013Figures'!$G:$G,"E1",'2013Figures'!$E:$E,$B$1)</f>
        <v>0</v>
      </c>
      <c r="F324" s="18">
        <f>SUMIFS('2013Figures'!$J:$J,'2013Figures'!$C:$C,$A324,'2013Figures'!$B:$B,"BrokerToCy",'2013Figures'!$G:$G,"P1",'2013Figures'!$E:$E,$B$1)</f>
        <v>0</v>
      </c>
      <c r="G324" s="18">
        <f>SUMIFS('2013Figures'!$J:$J,'2013Figures'!$C:$C,$A324,'2013Figures'!$B:$B,"CyToBroker",'2013Figures'!$G:$G,"E1",'2013Figures'!$E:$E,$B$1)</f>
        <v>0</v>
      </c>
      <c r="H324" s="18">
        <f>SUMIFS('2013Figures'!$J:$J,'2013Figures'!$C:$C,$A324,'2013Figures'!$B:$B,"CyToBroker",'2013Figures'!$G:$G,"P1",'2013Figures'!$E:$E,$B$1)</f>
        <v>0</v>
      </c>
      <c r="I324" s="28"/>
      <c r="J324" s="17"/>
      <c r="K324" s="28"/>
      <c r="L324" s="50">
        <f>SUMIFS('2012Figures'!$J:$J,'2012Figures'!$C:$C,$A324,'2012Figures'!$E:$E,$B$1)</f>
        <v>0</v>
      </c>
      <c r="M324" s="50">
        <f>SUMIFS('2012Figures'!$J:$J,'2012Figures'!$C:$C,$A324,'2012Figures'!$B:$B,"BrokerToCy",'2012Figures'!$G:$G,"E1",'2012Figures'!$E:$E,$B$1)</f>
        <v>0</v>
      </c>
      <c r="N324" s="50">
        <f>SUMIFS('2012Figures'!$J:$J,'2012Figures'!$C:$C,$A324,'2012Figures'!$B:$B,"BrokerToCy",'2012Figures'!$G:$G,"P1",'2012Figures'!$E:$E,$B$1)</f>
        <v>0</v>
      </c>
      <c r="O324" s="50">
        <f>SUMIFS('2012Figures'!$J:$J,'2012Figures'!$C:$C,$A324,'2012Figures'!$B:$B,"CyToBroker",'2012Figures'!$G:$G,"E1",'2012Figures'!$E:$E,$B$1)</f>
        <v>0</v>
      </c>
      <c r="P324" s="50">
        <f>SUMIFS('2012Figures'!$J:$J,'2012Figures'!$C:$C,$A324,'2012Figures'!$B:$B,"CyToBroker",'2012Figures'!$G:$G,"P1",'2012Figures'!$E:$E,$B$1)</f>
        <v>0</v>
      </c>
      <c r="Q324" s="28"/>
      <c r="R324" s="46" t="str">
        <f t="shared" si="29"/>
        <v/>
      </c>
      <c r="S324" s="46" t="str">
        <f t="shared" si="29"/>
        <v/>
      </c>
      <c r="T324" s="46" t="str">
        <f t="shared" si="29"/>
        <v/>
      </c>
      <c r="U324" s="46" t="str">
        <f t="shared" si="29"/>
        <v/>
      </c>
      <c r="V324" s="46" t="str">
        <f t="shared" si="29"/>
        <v/>
      </c>
    </row>
    <row r="325" spans="1:22" x14ac:dyDescent="0.2">
      <c r="A325" s="1">
        <v>215</v>
      </c>
      <c r="B325" s="1" t="s">
        <v>168</v>
      </c>
      <c r="C325" s="8">
        <v>1</v>
      </c>
      <c r="D325" s="29">
        <f>SUMIFS('2013Figures'!$J:$J,'2013Figures'!$C:$C,$A325,'2013Figures'!$H:$H,$B325,'2013Figures'!$I:$I,$C325,'2013Figures'!$E:$E,$B$1)</f>
        <v>0</v>
      </c>
      <c r="E325" s="9">
        <f>SUMIFS('2013Figures'!$J:$J,'2013Figures'!$C:$C,$A325,'2013Figures'!$H:$H,$B325,'2013Figures'!$I:$I,$C325,'2013Figures'!$B:$B,"BrokerToCy",'2013Figures'!$G:$G,"E1",'2013Figures'!$E:$E,$B$1)</f>
        <v>0</v>
      </c>
      <c r="F325" s="9">
        <f>SUMIFS('2013Figures'!$J:$J,'2013Figures'!$C:$C,$A325,'2013Figures'!$H:$H,$B325,'2013Figures'!$I:$I,$C325,'2013Figures'!$B:$B,"BrokerToCy",'2013Figures'!$G:$G,"P1",'2013Figures'!$E:$E,$B$1)</f>
        <v>0</v>
      </c>
      <c r="G325" s="9">
        <f>SUMIFS('2013Figures'!$J:$J,'2013Figures'!$C:$C,$A325,'2013Figures'!$H:$H,$B325,'2013Figures'!$I:$I,$C325,'2013Figures'!$B:$B,"CyToBroker",'2013Figures'!$G:$G,"E1",'2013Figures'!$E:$E,$B$1)</f>
        <v>0</v>
      </c>
      <c r="H325" s="9">
        <f>SUMIFS('2013Figures'!$J:$J,'2013Figures'!$C:$C,$A325,'2013Figures'!$H:$H,$B325,'2013Figures'!$I:$I,$C325,'2013Figures'!$B:$B,"CyToBroker",'2013Figures'!$G:$G,"P1",'2013Figures'!$E:$E,$B$1)</f>
        <v>0</v>
      </c>
      <c r="I325" s="30"/>
      <c r="J325" s="31">
        <v>201501</v>
      </c>
      <c r="K325" s="30"/>
      <c r="L325" s="42">
        <f>SUMIFS('2012Figures'!$J:$J,'2012Figures'!$C:$C,$A325,'2012Figures'!$H:$H,$B325,'2012Figures'!$I:$I,$C325,'2012Figures'!$E:$E,$B$1)</f>
        <v>0</v>
      </c>
      <c r="M325" s="52">
        <f>SUMIFS('2012Figures'!$J:$J,'2012Figures'!$C:$C,$A325,'2012Figures'!$H:$H,$B325,'2012Figures'!$I:$I,$C325,'2012Figures'!$B:$B,"BrokerToCy",'2012Figures'!$G:$G,"E1",'2012Figures'!$E:$E,$B$1)</f>
        <v>0</v>
      </c>
      <c r="N325" s="52">
        <f>SUMIFS('2012Figures'!$J:$J,'2012Figures'!$C:$C,$A325,'2012Figures'!$H:$H,$B325,'2012Figures'!$I:$I,$C325,'2012Figures'!$B:$B,"BrokerToCy",'2012Figures'!$G:$G,"P1",'2012Figures'!$E:$E,$B$1)</f>
        <v>0</v>
      </c>
      <c r="O325" s="52">
        <f>SUMIFS('2012Figures'!$J:$J,'2012Figures'!$C:$C,$A325,'2012Figures'!$H:$H,$B325,'2012Figures'!$I:$I,$C325,'2012Figures'!$B:$B,"CyToBroker",'2012Figures'!$G:$G,"E1",'2012Figures'!$E:$E,$B$1)</f>
        <v>0</v>
      </c>
      <c r="P325" s="52">
        <f>SUMIFS('2012Figures'!$J:$J,'2012Figures'!$C:$C,$A325,'2012Figures'!$H:$H,$B325,'2012Figures'!$I:$I,$C325,'2012Figures'!$B:$B,"CyToBroker",'2012Figures'!$G:$G,"P1",'2012Figures'!$E:$E,$B$1)</f>
        <v>0</v>
      </c>
      <c r="Q325" s="30"/>
      <c r="R325" s="46" t="str">
        <f t="shared" si="29"/>
        <v/>
      </c>
      <c r="S325" s="46" t="str">
        <f t="shared" si="29"/>
        <v/>
      </c>
      <c r="T325" s="46" t="str">
        <f t="shared" si="29"/>
        <v/>
      </c>
      <c r="U325" s="46" t="str">
        <f t="shared" si="29"/>
        <v/>
      </c>
      <c r="V325" s="46" t="str">
        <f t="shared" si="29"/>
        <v/>
      </c>
    </row>
    <row r="326" spans="1:22" x14ac:dyDescent="0.2">
      <c r="A326" s="1">
        <v>215</v>
      </c>
      <c r="B326" s="1" t="s">
        <v>168</v>
      </c>
      <c r="D326" s="29">
        <f>SUMIFS('2013Figures'!$J:$J,'2013Figures'!$C:$C,$A326,'2013Figures'!$I:$I,"",'2013Figures'!$E:$E,$B$1)</f>
        <v>0</v>
      </c>
      <c r="E326" s="9">
        <f>SUMIFS('2013Figures'!$J:$J,'2013Figures'!$C:$C,$A326,'2013Figures'!$I:$I,"",'2013Figures'!$B:$B,"BrokerToCy",'2013Figures'!$G:$G,"E1",'2013Figures'!$E:$E,$B$1)</f>
        <v>0</v>
      </c>
      <c r="F326" s="9">
        <f>SUMIFS('2013Figures'!$J:$J,'2013Figures'!$C:$C,$A326,'2013Figures'!$I:$I,"",'2013Figures'!$B:$B,"BrokerToCy",'2013Figures'!$G:$G,"P1",'2013Figures'!$E:$E,$B$1)</f>
        <v>0</v>
      </c>
      <c r="G326" s="9">
        <f>SUMIFS('2013Figures'!$J:$J,'2013Figures'!$C:$C,$A326,'2013Figures'!$I:$I,"",'2013Figures'!$B:$B,"CyToBroker",'2013Figures'!$G:$G,"E1",'2013Figures'!$E:$E,$B$1)</f>
        <v>0</v>
      </c>
      <c r="H326" s="9">
        <f>SUMIFS('2013Figures'!$J:$J,'2013Figures'!$C:$C,$A326,'2013Figures'!$I:$I,"",'2013Figures'!$B:$B,"CyToBroker",'2013Figures'!$G:$G,"P1",'2013Figures'!$E:$E,$B$1)</f>
        <v>0</v>
      </c>
      <c r="J326" s="8" t="s">
        <v>131</v>
      </c>
      <c r="L326" s="42">
        <f>SUMIFS('2012Figures'!$J:$J,'2012Figures'!$C:$C,$A326,'2012Figures'!$I:$I,"",'2012Figures'!$E:$E,$B$1)</f>
        <v>0</v>
      </c>
      <c r="M326" s="52">
        <f>SUMIFS('2012Figures'!$J:$J,'2012Figures'!$C:$C,$A326,'2012Figures'!$I:$I,"",'2012Figures'!$B:$B,"BrokerToCy",'2012Figures'!$G:$G,"E1",'2012Figures'!$E:$E,$B$1)</f>
        <v>0</v>
      </c>
      <c r="N326" s="52">
        <f>SUMIFS('2012Figures'!$J:$J,'2012Figures'!$C:$C,$A326,'2012Figures'!$I:$I,"",'2012Figures'!$B:$B,"BrokerToCy",'2012Figures'!$G:$G,"P1",'2012Figures'!$E:$E,$B$1)</f>
        <v>0</v>
      </c>
      <c r="O326" s="52">
        <f>SUMIFS('2012Figures'!$J:$J,'2012Figures'!$C:$C,$A326,'2012Figures'!$I:$I,"",'2012Figures'!$B:$B,"CyToBroker",'2012Figures'!$G:$G,"E1",'2012Figures'!$E:$E,$B$1)</f>
        <v>0</v>
      </c>
      <c r="P326" s="52">
        <f>SUMIFS('2012Figures'!$J:$J,'2012Figures'!$C:$C,$A326,'2012Figures'!$I:$I,"",'2012Figures'!$B:$B,"CyToBroker",'2012Figures'!$G:$G,"P1",'2012Figures'!$E:$E,$B$1)</f>
        <v>0</v>
      </c>
      <c r="R326" s="46" t="str">
        <f t="shared" ref="R326:V389" si="30">IF(L326=0,"",ROUND(D326/L326-1,2))</f>
        <v/>
      </c>
      <c r="S326" s="46" t="str">
        <f t="shared" si="30"/>
        <v/>
      </c>
      <c r="T326" s="46" t="str">
        <f t="shared" si="30"/>
        <v/>
      </c>
      <c r="U326" s="46" t="str">
        <f t="shared" si="30"/>
        <v/>
      </c>
      <c r="V326" s="46" t="str">
        <f t="shared" si="30"/>
        <v/>
      </c>
    </row>
    <row r="327" spans="1:22" x14ac:dyDescent="0.2">
      <c r="A327" s="21"/>
      <c r="B327" s="21" t="s">
        <v>92</v>
      </c>
      <c r="C327" s="22"/>
      <c r="D327" s="23">
        <f>SUM(E327:H327)</f>
        <v>0</v>
      </c>
      <c r="E327" s="23">
        <f>SUM(E325:E326)</f>
        <v>0</v>
      </c>
      <c r="F327" s="23">
        <f>SUM(F325:F326)</f>
        <v>0</v>
      </c>
      <c r="G327" s="23">
        <f>SUM(G325:G326)</f>
        <v>0</v>
      </c>
      <c r="H327" s="23">
        <f>SUM(H325:H326)</f>
        <v>0</v>
      </c>
      <c r="I327" s="21"/>
      <c r="J327" s="22"/>
      <c r="K327" s="21"/>
      <c r="L327" s="43">
        <f>SUM(M327:P327)</f>
        <v>0</v>
      </c>
      <c r="M327" s="43">
        <f>SUM(M325:M326)</f>
        <v>0</v>
      </c>
      <c r="N327" s="43">
        <f>SUM(N325:N326)</f>
        <v>0</v>
      </c>
      <c r="O327" s="43">
        <f>SUM(O325:O326)</f>
        <v>0</v>
      </c>
      <c r="P327" s="43">
        <f>SUM(P325:P326)</f>
        <v>0</v>
      </c>
      <c r="Q327" s="21"/>
      <c r="R327" s="21"/>
      <c r="S327" s="21"/>
      <c r="T327" s="21"/>
      <c r="U327" s="21"/>
      <c r="V327" s="21"/>
    </row>
    <row r="328" spans="1:22" x14ac:dyDescent="0.2">
      <c r="A328" s="28">
        <v>302</v>
      </c>
      <c r="B328" s="28" t="s">
        <v>116</v>
      </c>
      <c r="C328" s="17" t="s">
        <v>88</v>
      </c>
      <c r="D328" s="18">
        <f>SUMIFS('2013Figures'!$J:$J,'2013Figures'!$C:$C,$A328,'2013Figures'!$E:$E,$B$1)</f>
        <v>15</v>
      </c>
      <c r="E328" s="18">
        <f>SUMIFS('2013Figures'!$J:$J,'2013Figures'!$C:$C,$A328,'2013Figures'!$B:$B,"BrokerToCy",'2013Figures'!$G:$G,"E1",'2013Figures'!$E:$E,$B$1)</f>
        <v>15</v>
      </c>
      <c r="F328" s="18">
        <f>SUMIFS('2013Figures'!$J:$J,'2013Figures'!$C:$C,$A328,'2013Figures'!$B:$B,"BrokerToCy",'2013Figures'!$G:$G,"P1",'2013Figures'!$E:$E,$B$1)</f>
        <v>0</v>
      </c>
      <c r="G328" s="18">
        <f>SUMIFS('2013Figures'!$J:$J,'2013Figures'!$C:$C,$A328,'2013Figures'!$B:$B,"CyToBroker",'2013Figures'!$G:$G,"E1",'2013Figures'!$E:$E,$B$1)</f>
        <v>0</v>
      </c>
      <c r="H328" s="18">
        <f>SUMIFS('2013Figures'!$J:$J,'2013Figures'!$C:$C,$A328,'2013Figures'!$B:$B,"CyToBroker",'2013Figures'!$G:$G,"P1",'2013Figures'!$E:$E,$B$1)</f>
        <v>0</v>
      </c>
      <c r="I328" s="28"/>
      <c r="J328" s="17"/>
      <c r="K328" s="28"/>
      <c r="L328" s="50">
        <f>SUMIFS('2012Figures'!$J:$J,'2012Figures'!$C:$C,$A328,'2012Figures'!$E:$E,$B$1)</f>
        <v>0</v>
      </c>
      <c r="M328" s="50">
        <f>SUMIFS('2012Figures'!$J:$J,'2012Figures'!$C:$C,$A328,'2012Figures'!$B:$B,"BrokerToCy",'2012Figures'!$G:$G,"E1",'2012Figures'!$E:$E,$B$1)</f>
        <v>0</v>
      </c>
      <c r="N328" s="50">
        <f>SUMIFS('2012Figures'!$J:$J,'2012Figures'!$C:$C,$A328,'2012Figures'!$B:$B,"BrokerToCy",'2012Figures'!$G:$G,"P1",'2012Figures'!$E:$E,$B$1)</f>
        <v>0</v>
      </c>
      <c r="O328" s="50">
        <f>SUMIFS('2012Figures'!$J:$J,'2012Figures'!$C:$C,$A328,'2012Figures'!$B:$B,"CyToBroker",'2012Figures'!$G:$G,"E1",'2012Figures'!$E:$E,$B$1)</f>
        <v>0</v>
      </c>
      <c r="P328" s="50">
        <f>SUMIFS('2012Figures'!$J:$J,'2012Figures'!$C:$C,$A328,'2012Figures'!$B:$B,"CyToBroker",'2012Figures'!$G:$G,"P1",'2012Figures'!$E:$E,$B$1)</f>
        <v>0</v>
      </c>
      <c r="Q328" s="28"/>
      <c r="R328" s="46" t="str">
        <f t="shared" si="30"/>
        <v/>
      </c>
      <c r="S328" s="46" t="str">
        <f t="shared" si="30"/>
        <v/>
      </c>
      <c r="T328" s="46" t="str">
        <f t="shared" si="30"/>
        <v/>
      </c>
      <c r="U328" s="46" t="str">
        <f t="shared" si="30"/>
        <v/>
      </c>
      <c r="V328" s="46" t="str">
        <f t="shared" si="30"/>
        <v/>
      </c>
    </row>
    <row r="329" spans="1:22" x14ac:dyDescent="0.2">
      <c r="A329" s="1">
        <v>302</v>
      </c>
      <c r="B329" s="1" t="s">
        <v>116</v>
      </c>
      <c r="C329" s="8">
        <v>2</v>
      </c>
      <c r="D329" s="29">
        <f>SUMIFS('2013Figures'!$J:$J,'2013Figures'!$C:$C,$A329,'2013Figures'!$H:$H,$B329,'2013Figures'!$I:$I,$C329,'2013Figures'!$E:$E,$B$1)</f>
        <v>0</v>
      </c>
      <c r="E329" s="9">
        <f>SUMIFS('2013Figures'!$J:$J,'2013Figures'!$C:$C,$A329,'2013Figures'!$H:$H,$B329,'2013Figures'!$I:$I,$C329,'2013Figures'!$B:$B,"BrokerToCy",'2013Figures'!$G:$G,"E1",'2013Figures'!$E:$E,$B$1)</f>
        <v>0</v>
      </c>
      <c r="F329" s="9">
        <f>SUMIFS('2013Figures'!$J:$J,'2013Figures'!$C:$C,$A329,'2013Figures'!$H:$H,$B329,'2013Figures'!$I:$I,$C329,'2013Figures'!$B:$B,"BrokerToCy",'2013Figures'!$G:$G,"P1",'2013Figures'!$E:$E,$B$1)</f>
        <v>0</v>
      </c>
      <c r="G329" s="9">
        <f>SUMIFS('2013Figures'!$J:$J,'2013Figures'!$C:$C,$A329,'2013Figures'!$H:$H,$B329,'2013Figures'!$I:$I,$C329,'2013Figures'!$B:$B,"CyToBroker",'2013Figures'!$G:$G,"E1",'2013Figures'!$E:$E,$B$1)</f>
        <v>0</v>
      </c>
      <c r="H329" s="9">
        <f>SUMIFS('2013Figures'!$J:$J,'2013Figures'!$C:$C,$A329,'2013Figures'!$H:$H,$B329,'2013Figures'!$I:$I,$C329,'2013Figures'!$B:$B,"CyToBroker",'2013Figures'!$G:$G,"P1",'2013Figures'!$E:$E,$B$1)</f>
        <v>0</v>
      </c>
      <c r="I329" s="30"/>
      <c r="J329" s="31">
        <v>201005</v>
      </c>
      <c r="K329" s="30"/>
      <c r="L329" s="42">
        <f>SUMIFS('2012Figures'!$J:$J,'2012Figures'!$C:$C,$A329,'2012Figures'!$H:$H,$B329,'2012Figures'!$I:$I,$C329,'2012Figures'!$E:$E,$B$1)</f>
        <v>0</v>
      </c>
      <c r="M329" s="52">
        <f>SUMIFS('2012Figures'!$J:$J,'2012Figures'!$C:$C,$A329,'2012Figures'!$H:$H,$B329,'2012Figures'!$I:$I,$C329,'2012Figures'!$B:$B,"BrokerToCy",'2012Figures'!$G:$G,"E1",'2012Figures'!$E:$E,$B$1)</f>
        <v>0</v>
      </c>
      <c r="N329" s="52">
        <f>SUMIFS('2012Figures'!$J:$J,'2012Figures'!$C:$C,$A329,'2012Figures'!$H:$H,$B329,'2012Figures'!$I:$I,$C329,'2012Figures'!$B:$B,"BrokerToCy",'2012Figures'!$G:$G,"P1",'2012Figures'!$E:$E,$B$1)</f>
        <v>0</v>
      </c>
      <c r="O329" s="52">
        <f>SUMIFS('2012Figures'!$J:$J,'2012Figures'!$C:$C,$A329,'2012Figures'!$H:$H,$B329,'2012Figures'!$I:$I,$C329,'2012Figures'!$B:$B,"CyToBroker",'2012Figures'!$G:$G,"E1",'2012Figures'!$E:$E,$B$1)</f>
        <v>0</v>
      </c>
      <c r="P329" s="52">
        <f>SUMIFS('2012Figures'!$J:$J,'2012Figures'!$C:$C,$A329,'2012Figures'!$H:$H,$B329,'2012Figures'!$I:$I,$C329,'2012Figures'!$B:$B,"CyToBroker",'2012Figures'!$G:$G,"P1",'2012Figures'!$E:$E,$B$1)</f>
        <v>0</v>
      </c>
      <c r="Q329" s="30"/>
      <c r="R329" s="46" t="str">
        <f t="shared" si="30"/>
        <v/>
      </c>
      <c r="S329" s="46" t="str">
        <f t="shared" si="30"/>
        <v/>
      </c>
      <c r="T329" s="46" t="str">
        <f t="shared" si="30"/>
        <v/>
      </c>
      <c r="U329" s="46" t="str">
        <f t="shared" si="30"/>
        <v/>
      </c>
      <c r="V329" s="46" t="str">
        <f t="shared" si="30"/>
        <v/>
      </c>
    </row>
    <row r="330" spans="1:22" x14ac:dyDescent="0.2">
      <c r="A330" s="1">
        <v>302</v>
      </c>
      <c r="B330" s="1" t="s">
        <v>116</v>
      </c>
      <c r="C330" s="8">
        <v>1</v>
      </c>
      <c r="D330" s="29">
        <f>SUMIFS('2013Figures'!$J:$J,'2013Figures'!$C:$C,$A330,'2013Figures'!$H:$H,$B330,'2013Figures'!$I:$I,$C330,'2013Figures'!$E:$E,$B$1)</f>
        <v>0</v>
      </c>
      <c r="E330" s="9">
        <f>SUMIFS('2013Figures'!$J:$J,'2013Figures'!$C:$C,$A330,'2013Figures'!$H:$H,$B330,'2013Figures'!$I:$I,$C330,'2013Figures'!$B:$B,"BrokerToCy",'2013Figures'!$G:$G,"E1",'2013Figures'!$E:$E,$B$1)</f>
        <v>0</v>
      </c>
      <c r="F330" s="9">
        <f>SUMIFS('2013Figures'!$J:$J,'2013Figures'!$C:$C,$A330,'2013Figures'!$H:$H,$B330,'2013Figures'!$I:$I,$C330,'2013Figures'!$B:$B,"BrokerToCy",'2013Figures'!$G:$G,"P1",'2013Figures'!$E:$E,$B$1)</f>
        <v>0</v>
      </c>
      <c r="G330" s="9">
        <f>SUMIFS('2013Figures'!$J:$J,'2013Figures'!$C:$C,$A330,'2013Figures'!$H:$H,$B330,'2013Figures'!$I:$I,$C330,'2013Figures'!$B:$B,"CyToBroker",'2013Figures'!$G:$G,"E1",'2013Figures'!$E:$E,$B$1)</f>
        <v>0</v>
      </c>
      <c r="H330" s="9">
        <f>SUMIFS('2013Figures'!$J:$J,'2013Figures'!$C:$C,$A330,'2013Figures'!$H:$H,$B330,'2013Figures'!$I:$I,$C330,'2013Figures'!$B:$B,"CyToBroker",'2013Figures'!$G:$G,"P1",'2013Figures'!$E:$E,$B$1)</f>
        <v>0</v>
      </c>
      <c r="J330" s="8">
        <v>200801</v>
      </c>
      <c r="L330" s="42">
        <f>SUMIFS('2012Figures'!$J:$J,'2012Figures'!$C:$C,$A330,'2012Figures'!$H:$H,$B330,'2012Figures'!$I:$I,$C330,'2012Figures'!$E:$E,$B$1)</f>
        <v>0</v>
      </c>
      <c r="M330" s="52">
        <f>SUMIFS('2012Figures'!$J:$J,'2012Figures'!$C:$C,$A330,'2012Figures'!$H:$H,$B330,'2012Figures'!$I:$I,$C330,'2012Figures'!$B:$B,"BrokerToCy",'2012Figures'!$G:$G,"E1",'2012Figures'!$E:$E,$B$1)</f>
        <v>0</v>
      </c>
      <c r="N330" s="52">
        <f>SUMIFS('2012Figures'!$J:$J,'2012Figures'!$C:$C,$A330,'2012Figures'!$H:$H,$B330,'2012Figures'!$I:$I,$C330,'2012Figures'!$B:$B,"BrokerToCy",'2012Figures'!$G:$G,"P1",'2012Figures'!$E:$E,$B$1)</f>
        <v>0</v>
      </c>
      <c r="O330" s="52">
        <f>SUMIFS('2012Figures'!$J:$J,'2012Figures'!$C:$C,$A330,'2012Figures'!$H:$H,$B330,'2012Figures'!$I:$I,$C330,'2012Figures'!$B:$B,"CyToBroker",'2012Figures'!$G:$G,"E1",'2012Figures'!$E:$E,$B$1)</f>
        <v>0</v>
      </c>
      <c r="P330" s="52">
        <f>SUMIFS('2012Figures'!$J:$J,'2012Figures'!$C:$C,$A330,'2012Figures'!$H:$H,$B330,'2012Figures'!$I:$I,$C330,'2012Figures'!$B:$B,"CyToBroker",'2012Figures'!$G:$G,"P1",'2012Figures'!$E:$E,$B$1)</f>
        <v>0</v>
      </c>
      <c r="R330" s="46" t="str">
        <f t="shared" si="30"/>
        <v/>
      </c>
      <c r="S330" s="46" t="str">
        <f t="shared" si="30"/>
        <v/>
      </c>
      <c r="T330" s="46" t="str">
        <f t="shared" si="30"/>
        <v/>
      </c>
      <c r="U330" s="46" t="str">
        <f t="shared" si="30"/>
        <v/>
      </c>
      <c r="V330" s="46" t="str">
        <f t="shared" si="30"/>
        <v/>
      </c>
    </row>
    <row r="331" spans="1:22" x14ac:dyDescent="0.2">
      <c r="A331" s="1">
        <v>302</v>
      </c>
      <c r="B331" s="1" t="s">
        <v>116</v>
      </c>
      <c r="D331" s="29">
        <f>SUMIFS('2013Figures'!$J:$J,'2013Figures'!$C:$C,$A331,'2013Figures'!$I:$I,"",'2013Figures'!$E:$E,$B$1)</f>
        <v>15</v>
      </c>
      <c r="E331" s="9">
        <f>SUMIFS('2013Figures'!$J:$J,'2013Figures'!$C:$C,$A331,'2013Figures'!$I:$I,"",'2013Figures'!$B:$B,"BrokerToCy",'2013Figures'!$G:$G,"E1",'2013Figures'!$E:$E,$B$1)</f>
        <v>15</v>
      </c>
      <c r="F331" s="9">
        <f>SUMIFS('2013Figures'!$J:$J,'2013Figures'!$C:$C,$A331,'2013Figures'!$I:$I,"",'2013Figures'!$B:$B,"BrokerToCy",'2013Figures'!$G:$G,"P1",'2013Figures'!$E:$E,$B$1)</f>
        <v>0</v>
      </c>
      <c r="G331" s="9">
        <f>SUMIFS('2013Figures'!$J:$J,'2013Figures'!$C:$C,$A331,'2013Figures'!$I:$I,"",'2013Figures'!$B:$B,"CyToBroker",'2013Figures'!$G:$G,"E1",'2013Figures'!$E:$E,$B$1)</f>
        <v>0</v>
      </c>
      <c r="H331" s="9">
        <f>SUMIFS('2013Figures'!$J:$J,'2013Figures'!$C:$C,$A331,'2013Figures'!$I:$I,"",'2013Figures'!$B:$B,"CyToBroker",'2013Figures'!$G:$G,"P1",'2013Figures'!$E:$E,$B$1)</f>
        <v>0</v>
      </c>
      <c r="J331" s="8" t="s">
        <v>131</v>
      </c>
      <c r="L331" s="42">
        <f>SUMIFS('2012Figures'!$J:$J,'2012Figures'!$C:$C,$A331,'2012Figures'!$I:$I,"",'2012Figures'!$E:$E,$B$1)</f>
        <v>0</v>
      </c>
      <c r="M331" s="52">
        <f>SUMIFS('2012Figures'!$J:$J,'2012Figures'!$C:$C,$A331,'2012Figures'!$I:$I,"",'2012Figures'!$B:$B,"BrokerToCy",'2012Figures'!$G:$G,"E1",'2012Figures'!$E:$E,$B$1)</f>
        <v>0</v>
      </c>
      <c r="N331" s="52">
        <f>SUMIFS('2012Figures'!$J:$J,'2012Figures'!$C:$C,$A331,'2012Figures'!$I:$I,"",'2012Figures'!$B:$B,"BrokerToCy",'2012Figures'!$G:$G,"P1",'2012Figures'!$E:$E,$B$1)</f>
        <v>0</v>
      </c>
      <c r="O331" s="52">
        <f>SUMIFS('2012Figures'!$J:$J,'2012Figures'!$C:$C,$A331,'2012Figures'!$I:$I,"",'2012Figures'!$B:$B,"CyToBroker",'2012Figures'!$G:$G,"E1",'2012Figures'!$E:$E,$B$1)</f>
        <v>0</v>
      </c>
      <c r="P331" s="52">
        <f>SUMIFS('2012Figures'!$J:$J,'2012Figures'!$C:$C,$A331,'2012Figures'!$I:$I,"",'2012Figures'!$B:$B,"CyToBroker",'2012Figures'!$G:$G,"P1",'2012Figures'!$E:$E,$B$1)</f>
        <v>0</v>
      </c>
      <c r="R331" s="46" t="str">
        <f t="shared" si="30"/>
        <v/>
      </c>
      <c r="S331" s="46" t="str">
        <f t="shared" si="30"/>
        <v/>
      </c>
      <c r="T331" s="46" t="str">
        <f t="shared" si="30"/>
        <v/>
      </c>
      <c r="U331" s="46" t="str">
        <f t="shared" si="30"/>
        <v/>
      </c>
      <c r="V331" s="46" t="str">
        <f t="shared" si="30"/>
        <v/>
      </c>
    </row>
    <row r="332" spans="1:22" x14ac:dyDescent="0.2">
      <c r="A332" s="21"/>
      <c r="B332" s="21" t="s">
        <v>92</v>
      </c>
      <c r="C332" s="22"/>
      <c r="D332" s="23">
        <f>SUM(E332:H332)</f>
        <v>15</v>
      </c>
      <c r="E332" s="23">
        <f>SUM(E329:E331)</f>
        <v>15</v>
      </c>
      <c r="F332" s="23">
        <f>SUM(F329:F331)</f>
        <v>0</v>
      </c>
      <c r="G332" s="23">
        <f>SUM(G329:G331)</f>
        <v>0</v>
      </c>
      <c r="H332" s="23">
        <f>SUM(H329:H331)</f>
        <v>0</v>
      </c>
      <c r="I332" s="21"/>
      <c r="J332" s="22"/>
      <c r="K332" s="21"/>
      <c r="L332" s="43">
        <f>SUM(M332:P332)</f>
        <v>0</v>
      </c>
      <c r="M332" s="43">
        <f>SUM(M329:M331)</f>
        <v>0</v>
      </c>
      <c r="N332" s="43">
        <f>SUM(N329:N331)</f>
        <v>0</v>
      </c>
      <c r="O332" s="43">
        <f>SUM(O329:O331)</f>
        <v>0</v>
      </c>
      <c r="P332" s="43">
        <f>SUM(P329:P331)</f>
        <v>0</v>
      </c>
      <c r="Q332" s="21"/>
      <c r="R332" s="21"/>
      <c r="S332" s="21"/>
      <c r="T332" s="21"/>
      <c r="U332" s="21"/>
      <c r="V332" s="21"/>
    </row>
    <row r="333" spans="1:22" x14ac:dyDescent="0.2">
      <c r="A333" s="28">
        <v>303</v>
      </c>
      <c r="B333" s="28" t="s">
        <v>117</v>
      </c>
      <c r="C333" s="17" t="s">
        <v>88</v>
      </c>
      <c r="D333" s="18">
        <f>SUMIFS('2013Figures'!$J:$J,'2013Figures'!$C:$C,$A333,'2013Figures'!$E:$E,$B$1)</f>
        <v>4</v>
      </c>
      <c r="E333" s="18">
        <f>SUMIFS('2013Figures'!$J:$J,'2013Figures'!$C:$C,$A333,'2013Figures'!$B:$B,"BrokerToCy",'2013Figures'!$G:$G,"E1",'2013Figures'!$E:$E,$B$1)</f>
        <v>4</v>
      </c>
      <c r="F333" s="18">
        <f>SUMIFS('2013Figures'!$J:$J,'2013Figures'!$C:$C,$A333,'2013Figures'!$B:$B,"BrokerToCy",'2013Figures'!$G:$G,"P1",'2013Figures'!$E:$E,$B$1)</f>
        <v>0</v>
      </c>
      <c r="G333" s="18">
        <f>SUMIFS('2013Figures'!$J:$J,'2013Figures'!$C:$C,$A333,'2013Figures'!$B:$B,"CyToBroker",'2013Figures'!$G:$G,"E1",'2013Figures'!$E:$E,$B$1)</f>
        <v>0</v>
      </c>
      <c r="H333" s="18">
        <f>SUMIFS('2013Figures'!$J:$J,'2013Figures'!$C:$C,$A333,'2013Figures'!$B:$B,"CyToBroker",'2013Figures'!$G:$G,"P1",'2013Figures'!$E:$E,$B$1)</f>
        <v>0</v>
      </c>
      <c r="I333" s="28"/>
      <c r="J333" s="17"/>
      <c r="K333" s="28"/>
      <c r="L333" s="50">
        <f>SUMIFS('2012Figures'!$J:$J,'2012Figures'!$C:$C,$A333,'2012Figures'!$E:$E,$B$1)</f>
        <v>0</v>
      </c>
      <c r="M333" s="50">
        <f>SUMIFS('2012Figures'!$J:$J,'2012Figures'!$C:$C,$A333,'2012Figures'!$B:$B,"BrokerToCy",'2012Figures'!$G:$G,"E1",'2012Figures'!$E:$E,$B$1)</f>
        <v>0</v>
      </c>
      <c r="N333" s="50">
        <f>SUMIFS('2012Figures'!$J:$J,'2012Figures'!$C:$C,$A333,'2012Figures'!$B:$B,"BrokerToCy",'2012Figures'!$G:$G,"P1",'2012Figures'!$E:$E,$B$1)</f>
        <v>0</v>
      </c>
      <c r="O333" s="50">
        <f>SUMIFS('2012Figures'!$J:$J,'2012Figures'!$C:$C,$A333,'2012Figures'!$B:$B,"CyToBroker",'2012Figures'!$G:$G,"E1",'2012Figures'!$E:$E,$B$1)</f>
        <v>0</v>
      </c>
      <c r="P333" s="50">
        <f>SUMIFS('2012Figures'!$J:$J,'2012Figures'!$C:$C,$A333,'2012Figures'!$B:$B,"CyToBroker",'2012Figures'!$G:$G,"P1",'2012Figures'!$E:$E,$B$1)</f>
        <v>0</v>
      </c>
      <c r="Q333" s="28"/>
      <c r="R333" s="46" t="str">
        <f t="shared" ref="R333:V396" si="31">IF(L333=0,"",ROUND(D333/L333-1,2))</f>
        <v/>
      </c>
      <c r="S333" s="46" t="str">
        <f t="shared" si="31"/>
        <v/>
      </c>
      <c r="T333" s="46" t="str">
        <f t="shared" si="31"/>
        <v/>
      </c>
      <c r="U333" s="46" t="str">
        <f t="shared" si="31"/>
        <v/>
      </c>
      <c r="V333" s="46" t="str">
        <f t="shared" si="31"/>
        <v/>
      </c>
    </row>
    <row r="334" spans="1:22" x14ac:dyDescent="0.2">
      <c r="A334" s="1">
        <v>303</v>
      </c>
      <c r="B334" s="1" t="s">
        <v>117</v>
      </c>
      <c r="C334" s="8">
        <v>1</v>
      </c>
      <c r="D334" s="29">
        <f>SUMIFS('2013Figures'!$J:$J,'2013Figures'!$C:$C,$A334,'2013Figures'!$H:$H,$B334,'2013Figures'!$I:$I,$C334,'2013Figures'!$E:$E,$B$1)</f>
        <v>0</v>
      </c>
      <c r="E334" s="9">
        <f>SUMIFS('2013Figures'!$J:$J,'2013Figures'!$C:$C,$A334,'2013Figures'!$H:$H,$B334,'2013Figures'!$I:$I,$C334,'2013Figures'!$B:$B,"BrokerToCy",'2013Figures'!$G:$G,"E1",'2013Figures'!$E:$E,$B$1)</f>
        <v>0</v>
      </c>
      <c r="F334" s="9">
        <f>SUMIFS('2013Figures'!$J:$J,'2013Figures'!$C:$C,$A334,'2013Figures'!$H:$H,$B334,'2013Figures'!$I:$I,$C334,'2013Figures'!$B:$B,"BrokerToCy",'2013Figures'!$G:$G,"P1",'2013Figures'!$E:$E,$B$1)</f>
        <v>0</v>
      </c>
      <c r="G334" s="9">
        <f>SUMIFS('2013Figures'!$J:$J,'2013Figures'!$C:$C,$A334,'2013Figures'!$H:$H,$B334,'2013Figures'!$I:$I,$C334,'2013Figures'!$B:$B,"CyToBroker",'2013Figures'!$G:$G,"E1",'2013Figures'!$E:$E,$B$1)</f>
        <v>0</v>
      </c>
      <c r="H334" s="9">
        <f>SUMIFS('2013Figures'!$J:$J,'2013Figures'!$C:$C,$A334,'2013Figures'!$H:$H,$B334,'2013Figures'!$I:$I,$C334,'2013Figures'!$B:$B,"CyToBroker",'2013Figures'!$G:$G,"P1",'2013Figures'!$E:$E,$B$1)</f>
        <v>0</v>
      </c>
      <c r="I334" s="30"/>
      <c r="J334" s="31">
        <v>200801</v>
      </c>
      <c r="K334" s="30"/>
      <c r="L334" s="42">
        <f>SUMIFS('2012Figures'!$J:$J,'2012Figures'!$C:$C,$A334,'2012Figures'!$H:$H,$B334,'2012Figures'!$I:$I,$C334,'2012Figures'!$E:$E,$B$1)</f>
        <v>0</v>
      </c>
      <c r="M334" s="52">
        <f>SUMIFS('2012Figures'!$J:$J,'2012Figures'!$C:$C,$A334,'2012Figures'!$H:$H,$B334,'2012Figures'!$I:$I,$C334,'2012Figures'!$B:$B,"BrokerToCy",'2012Figures'!$G:$G,"E1",'2012Figures'!$E:$E,$B$1)</f>
        <v>0</v>
      </c>
      <c r="N334" s="52">
        <f>SUMIFS('2012Figures'!$J:$J,'2012Figures'!$C:$C,$A334,'2012Figures'!$H:$H,$B334,'2012Figures'!$I:$I,$C334,'2012Figures'!$B:$B,"BrokerToCy",'2012Figures'!$G:$G,"P1",'2012Figures'!$E:$E,$B$1)</f>
        <v>0</v>
      </c>
      <c r="O334" s="52">
        <f>SUMIFS('2012Figures'!$J:$J,'2012Figures'!$C:$C,$A334,'2012Figures'!$H:$H,$B334,'2012Figures'!$I:$I,$C334,'2012Figures'!$B:$B,"CyToBroker",'2012Figures'!$G:$G,"E1",'2012Figures'!$E:$E,$B$1)</f>
        <v>0</v>
      </c>
      <c r="P334" s="52">
        <f>SUMIFS('2012Figures'!$J:$J,'2012Figures'!$C:$C,$A334,'2012Figures'!$H:$H,$B334,'2012Figures'!$I:$I,$C334,'2012Figures'!$B:$B,"CyToBroker",'2012Figures'!$G:$G,"P1",'2012Figures'!$E:$E,$B$1)</f>
        <v>0</v>
      </c>
      <c r="Q334" s="30"/>
      <c r="R334" s="46" t="str">
        <f t="shared" si="31"/>
        <v/>
      </c>
      <c r="S334" s="46" t="str">
        <f t="shared" si="31"/>
        <v/>
      </c>
      <c r="T334" s="46" t="str">
        <f t="shared" si="31"/>
        <v/>
      </c>
      <c r="U334" s="46" t="str">
        <f t="shared" si="31"/>
        <v/>
      </c>
      <c r="V334" s="46" t="str">
        <f t="shared" si="31"/>
        <v/>
      </c>
    </row>
    <row r="335" spans="1:22" x14ac:dyDescent="0.2">
      <c r="A335" s="1">
        <v>303</v>
      </c>
      <c r="B335" s="1" t="s">
        <v>117</v>
      </c>
      <c r="D335" s="29">
        <f>SUMIFS('2013Figures'!$J:$J,'2013Figures'!$C:$C,$A335,'2013Figures'!$I:$I,"",'2013Figures'!$E:$E,$B$1)</f>
        <v>4</v>
      </c>
      <c r="E335" s="9">
        <f>SUMIFS('2013Figures'!$J:$J,'2013Figures'!$C:$C,$A335,'2013Figures'!$I:$I,"",'2013Figures'!$B:$B,"BrokerToCy",'2013Figures'!$G:$G,"E1",'2013Figures'!$E:$E,$B$1)</f>
        <v>4</v>
      </c>
      <c r="F335" s="9">
        <f>SUMIFS('2013Figures'!$J:$J,'2013Figures'!$C:$C,$A335,'2013Figures'!$I:$I,"",'2013Figures'!$B:$B,"BrokerToCy",'2013Figures'!$G:$G,"P1",'2013Figures'!$E:$E,$B$1)</f>
        <v>0</v>
      </c>
      <c r="G335" s="9">
        <f>SUMIFS('2013Figures'!$J:$J,'2013Figures'!$C:$C,$A335,'2013Figures'!$I:$I,"",'2013Figures'!$B:$B,"CyToBroker",'2013Figures'!$G:$G,"E1",'2013Figures'!$E:$E,$B$1)</f>
        <v>0</v>
      </c>
      <c r="H335" s="9">
        <f>SUMIFS('2013Figures'!$J:$J,'2013Figures'!$C:$C,$A335,'2013Figures'!$I:$I,"",'2013Figures'!$B:$B,"CyToBroker",'2013Figures'!$G:$G,"P1",'2013Figures'!$E:$E,$B$1)</f>
        <v>0</v>
      </c>
      <c r="J335" s="8" t="s">
        <v>131</v>
      </c>
      <c r="L335" s="42">
        <f>SUMIFS('2012Figures'!$J:$J,'2012Figures'!$C:$C,$A335,'2012Figures'!$I:$I,"",'2012Figures'!$E:$E,$B$1)</f>
        <v>0</v>
      </c>
      <c r="M335" s="52">
        <f>SUMIFS('2012Figures'!$J:$J,'2012Figures'!$C:$C,$A335,'2012Figures'!$I:$I,"",'2012Figures'!$B:$B,"BrokerToCy",'2012Figures'!$G:$G,"E1",'2012Figures'!$E:$E,$B$1)</f>
        <v>0</v>
      </c>
      <c r="N335" s="52">
        <f>SUMIFS('2012Figures'!$J:$J,'2012Figures'!$C:$C,$A335,'2012Figures'!$I:$I,"",'2012Figures'!$B:$B,"BrokerToCy",'2012Figures'!$G:$G,"P1",'2012Figures'!$E:$E,$B$1)</f>
        <v>0</v>
      </c>
      <c r="O335" s="52">
        <f>SUMIFS('2012Figures'!$J:$J,'2012Figures'!$C:$C,$A335,'2012Figures'!$I:$I,"",'2012Figures'!$B:$B,"CyToBroker",'2012Figures'!$G:$G,"E1",'2012Figures'!$E:$E,$B$1)</f>
        <v>0</v>
      </c>
      <c r="P335" s="52">
        <f>SUMIFS('2012Figures'!$J:$J,'2012Figures'!$C:$C,$A335,'2012Figures'!$I:$I,"",'2012Figures'!$B:$B,"CyToBroker",'2012Figures'!$G:$G,"P1",'2012Figures'!$E:$E,$B$1)</f>
        <v>0</v>
      </c>
      <c r="R335" s="46" t="str">
        <f t="shared" si="31"/>
        <v/>
      </c>
      <c r="S335" s="46" t="str">
        <f t="shared" si="31"/>
        <v/>
      </c>
      <c r="T335" s="46" t="str">
        <f t="shared" si="31"/>
        <v/>
      </c>
      <c r="U335" s="46" t="str">
        <f t="shared" si="31"/>
        <v/>
      </c>
      <c r="V335" s="46" t="str">
        <f t="shared" si="31"/>
        <v/>
      </c>
    </row>
    <row r="336" spans="1:22" x14ac:dyDescent="0.2">
      <c r="A336" s="21"/>
      <c r="B336" s="21" t="s">
        <v>92</v>
      </c>
      <c r="C336" s="22"/>
      <c r="D336" s="23">
        <f>SUM(E336:H336)</f>
        <v>4</v>
      </c>
      <c r="E336" s="23">
        <f>SUM(E334:E335)</f>
        <v>4</v>
      </c>
      <c r="F336" s="23">
        <f>SUM(F334:F335)</f>
        <v>0</v>
      </c>
      <c r="G336" s="23">
        <f>SUM(G334:G335)</f>
        <v>0</v>
      </c>
      <c r="H336" s="23">
        <f>SUM(H334:H335)</f>
        <v>0</v>
      </c>
      <c r="I336" s="21"/>
      <c r="J336" s="22"/>
      <c r="K336" s="21"/>
      <c r="L336" s="43">
        <f>SUM(M336:P336)</f>
        <v>0</v>
      </c>
      <c r="M336" s="43">
        <f>SUM(M334:M335)</f>
        <v>0</v>
      </c>
      <c r="N336" s="43">
        <f>SUM(N334:N335)</f>
        <v>0</v>
      </c>
      <c r="O336" s="43">
        <f>SUM(O334:O335)</f>
        <v>0</v>
      </c>
      <c r="P336" s="43">
        <f>SUM(P334:P335)</f>
        <v>0</v>
      </c>
      <c r="Q336" s="21"/>
      <c r="R336" s="21"/>
      <c r="S336" s="21"/>
      <c r="T336" s="21"/>
      <c r="U336" s="21"/>
      <c r="V336" s="21"/>
    </row>
    <row r="337" spans="1:22" x14ac:dyDescent="0.2">
      <c r="A337" s="28">
        <v>304</v>
      </c>
      <c r="B337" s="28" t="s">
        <v>118</v>
      </c>
      <c r="C337" s="17" t="s">
        <v>88</v>
      </c>
      <c r="D337" s="18">
        <f>SUMIFS('2013Figures'!$J:$J,'2013Figures'!$C:$C,$A337,'2013Figures'!$E:$E,$B$1)</f>
        <v>62</v>
      </c>
      <c r="E337" s="18">
        <f>SUMIFS('2013Figures'!$J:$J,'2013Figures'!$C:$C,$A337,'2013Figures'!$B:$B,"BrokerToCy",'2013Figures'!$G:$G,"E1",'2013Figures'!$E:$E,$B$1)</f>
        <v>0</v>
      </c>
      <c r="F337" s="18">
        <f>SUMIFS('2013Figures'!$J:$J,'2013Figures'!$C:$C,$A337,'2013Figures'!$B:$B,"BrokerToCy",'2013Figures'!$G:$G,"P1",'2013Figures'!$E:$E,$B$1)</f>
        <v>0</v>
      </c>
      <c r="G337" s="18">
        <f>SUMIFS('2013Figures'!$J:$J,'2013Figures'!$C:$C,$A337,'2013Figures'!$B:$B,"CyToBroker",'2013Figures'!$G:$G,"E1",'2013Figures'!$E:$E,$B$1)</f>
        <v>62</v>
      </c>
      <c r="H337" s="18">
        <f>SUMIFS('2013Figures'!$J:$J,'2013Figures'!$C:$C,$A337,'2013Figures'!$B:$B,"CyToBroker",'2013Figures'!$G:$G,"P1",'2013Figures'!$E:$E,$B$1)</f>
        <v>0</v>
      </c>
      <c r="I337" s="28"/>
      <c r="J337" s="17"/>
      <c r="K337" s="28"/>
      <c r="L337" s="50">
        <f>SUMIFS('2012Figures'!$J:$J,'2012Figures'!$C:$C,$A337,'2012Figures'!$E:$E,$B$1)</f>
        <v>329</v>
      </c>
      <c r="M337" s="50">
        <f>SUMIFS('2012Figures'!$J:$J,'2012Figures'!$C:$C,$A337,'2012Figures'!$B:$B,"BrokerToCy",'2012Figures'!$G:$G,"E1",'2012Figures'!$E:$E,$B$1)</f>
        <v>0</v>
      </c>
      <c r="N337" s="50">
        <f>SUMIFS('2012Figures'!$J:$J,'2012Figures'!$C:$C,$A337,'2012Figures'!$B:$B,"BrokerToCy",'2012Figures'!$G:$G,"P1",'2012Figures'!$E:$E,$B$1)</f>
        <v>0</v>
      </c>
      <c r="O337" s="50">
        <f>SUMIFS('2012Figures'!$J:$J,'2012Figures'!$C:$C,$A337,'2012Figures'!$B:$B,"CyToBroker",'2012Figures'!$G:$G,"E1",'2012Figures'!$E:$E,$B$1)</f>
        <v>329</v>
      </c>
      <c r="P337" s="50">
        <f>SUMIFS('2012Figures'!$J:$J,'2012Figures'!$C:$C,$A337,'2012Figures'!$B:$B,"CyToBroker",'2012Figures'!$G:$G,"P1",'2012Figures'!$E:$E,$B$1)</f>
        <v>0</v>
      </c>
      <c r="Q337" s="28"/>
      <c r="R337" s="46">
        <f t="shared" ref="R337:V400" si="32">IF(L337=0,"",ROUND(D337/L337-1,2))</f>
        <v>-0.81</v>
      </c>
      <c r="S337" s="46" t="str">
        <f t="shared" si="32"/>
        <v/>
      </c>
      <c r="T337" s="46" t="str">
        <f t="shared" si="32"/>
        <v/>
      </c>
      <c r="U337" s="46">
        <f t="shared" si="32"/>
        <v>-0.81</v>
      </c>
      <c r="V337" s="46" t="str">
        <f t="shared" si="32"/>
        <v/>
      </c>
    </row>
    <row r="338" spans="1:22" x14ac:dyDescent="0.2">
      <c r="A338" s="1">
        <v>304</v>
      </c>
      <c r="B338" s="1" t="s">
        <v>118</v>
      </c>
      <c r="C338" s="8">
        <v>4</v>
      </c>
      <c r="D338" s="29">
        <f>SUMIFS('2013Figures'!$J:$J,'2013Figures'!$C:$C,$A338,'2013Figures'!$H:$H,$B338,'2013Figures'!$I:$I,$C338,'2013Figures'!$E:$E,$B$1)</f>
        <v>0</v>
      </c>
      <c r="E338" s="9">
        <f>SUMIFS('2013Figures'!$J:$J,'2013Figures'!$C:$C,$A338,'2013Figures'!$H:$H,$B338,'2013Figures'!$I:$I,$C338,'2013Figures'!$B:$B,"BrokerToCy",'2013Figures'!$G:$G,"E1",'2013Figures'!$E:$E,$B$1)</f>
        <v>0</v>
      </c>
      <c r="F338" s="9">
        <f>SUMIFS('2013Figures'!$J:$J,'2013Figures'!$C:$C,$A338,'2013Figures'!$H:$H,$B338,'2013Figures'!$I:$I,$C338,'2013Figures'!$B:$B,"BrokerToCy",'2013Figures'!$G:$G,"P1",'2013Figures'!$E:$E,$B$1)</f>
        <v>0</v>
      </c>
      <c r="G338" s="9">
        <f>SUMIFS('2013Figures'!$J:$J,'2013Figures'!$C:$C,$A338,'2013Figures'!$H:$H,$B338,'2013Figures'!$I:$I,$C338,'2013Figures'!$B:$B,"CyToBroker",'2013Figures'!$G:$G,"E1",'2013Figures'!$E:$E,$B$1)</f>
        <v>0</v>
      </c>
      <c r="H338" s="9">
        <f>SUMIFS('2013Figures'!$J:$J,'2013Figures'!$C:$C,$A338,'2013Figures'!$H:$H,$B338,'2013Figures'!$I:$I,$C338,'2013Figures'!$B:$B,"CyToBroker",'2013Figures'!$G:$G,"P1",'2013Figures'!$E:$E,$B$1)</f>
        <v>0</v>
      </c>
      <c r="I338" s="30"/>
      <c r="J338" s="31">
        <v>201501</v>
      </c>
      <c r="K338" s="30"/>
      <c r="L338" s="42">
        <f>SUMIFS('2012Figures'!$J:$J,'2012Figures'!$C:$C,$A338,'2012Figures'!$H:$H,$B338,'2012Figures'!$I:$I,$C338,'2012Figures'!$E:$E,$B$1)</f>
        <v>0</v>
      </c>
      <c r="M338" s="52">
        <f>SUMIFS('2012Figures'!$J:$J,'2012Figures'!$C:$C,$A338,'2012Figures'!$H:$H,$B338,'2012Figures'!$I:$I,$C338,'2012Figures'!$B:$B,"BrokerToCy",'2012Figures'!$G:$G,"E1",'2012Figures'!$E:$E,$B$1)</f>
        <v>0</v>
      </c>
      <c r="N338" s="52">
        <f>SUMIFS('2012Figures'!$J:$J,'2012Figures'!$C:$C,$A338,'2012Figures'!$H:$H,$B338,'2012Figures'!$I:$I,$C338,'2012Figures'!$B:$B,"BrokerToCy",'2012Figures'!$G:$G,"P1",'2012Figures'!$E:$E,$B$1)</f>
        <v>0</v>
      </c>
      <c r="O338" s="52">
        <f>SUMIFS('2012Figures'!$J:$J,'2012Figures'!$C:$C,$A338,'2012Figures'!$H:$H,$B338,'2012Figures'!$I:$I,$C338,'2012Figures'!$B:$B,"CyToBroker",'2012Figures'!$G:$G,"E1",'2012Figures'!$E:$E,$B$1)</f>
        <v>0</v>
      </c>
      <c r="P338" s="52">
        <f>SUMIFS('2012Figures'!$J:$J,'2012Figures'!$C:$C,$A338,'2012Figures'!$H:$H,$B338,'2012Figures'!$I:$I,$C338,'2012Figures'!$B:$B,"CyToBroker",'2012Figures'!$G:$G,"P1",'2012Figures'!$E:$E,$B$1)</f>
        <v>0</v>
      </c>
      <c r="Q338" s="30"/>
      <c r="R338" s="46" t="str">
        <f t="shared" si="32"/>
        <v/>
      </c>
      <c r="S338" s="46" t="str">
        <f t="shared" si="32"/>
        <v/>
      </c>
      <c r="T338" s="46" t="str">
        <f t="shared" si="32"/>
        <v/>
      </c>
      <c r="U338" s="46" t="str">
        <f t="shared" si="32"/>
        <v/>
      </c>
      <c r="V338" s="46" t="str">
        <f t="shared" si="32"/>
        <v/>
      </c>
    </row>
    <row r="339" spans="1:22" x14ac:dyDescent="0.2">
      <c r="A339" s="1">
        <v>304</v>
      </c>
      <c r="B339" s="1" t="s">
        <v>118</v>
      </c>
      <c r="C339" s="8">
        <v>3</v>
      </c>
      <c r="D339" s="29">
        <f>SUMIFS('2013Figures'!$J:$J,'2013Figures'!$C:$C,$A339,'2013Figures'!$H:$H,$B339,'2013Figures'!$I:$I,$C339,'2013Figures'!$E:$E,$B$1)</f>
        <v>0</v>
      </c>
      <c r="E339" s="9">
        <f>SUMIFS('2013Figures'!$J:$J,'2013Figures'!$C:$C,$A339,'2013Figures'!$H:$H,$B339,'2013Figures'!$I:$I,$C339,'2013Figures'!$B:$B,"BrokerToCy",'2013Figures'!$G:$G,"E1",'2013Figures'!$E:$E,$B$1)</f>
        <v>0</v>
      </c>
      <c r="F339" s="9">
        <f>SUMIFS('2013Figures'!$J:$J,'2013Figures'!$C:$C,$A339,'2013Figures'!$H:$H,$B339,'2013Figures'!$I:$I,$C339,'2013Figures'!$B:$B,"BrokerToCy",'2013Figures'!$G:$G,"P1",'2013Figures'!$E:$E,$B$1)</f>
        <v>0</v>
      </c>
      <c r="G339" s="9">
        <f>SUMIFS('2013Figures'!$J:$J,'2013Figures'!$C:$C,$A339,'2013Figures'!$H:$H,$B339,'2013Figures'!$I:$I,$C339,'2013Figures'!$B:$B,"CyToBroker",'2013Figures'!$G:$G,"E1",'2013Figures'!$E:$E,$B$1)</f>
        <v>0</v>
      </c>
      <c r="H339" s="9">
        <f>SUMIFS('2013Figures'!$J:$J,'2013Figures'!$C:$C,$A339,'2013Figures'!$H:$H,$B339,'2013Figures'!$I:$I,$C339,'2013Figures'!$B:$B,"CyToBroker",'2013Figures'!$G:$G,"P1",'2013Figures'!$E:$E,$B$1)</f>
        <v>0</v>
      </c>
      <c r="I339" s="30"/>
      <c r="J339" s="31">
        <v>201301</v>
      </c>
      <c r="K339" s="30"/>
      <c r="L339" s="42">
        <f>SUMIFS('2012Figures'!$J:$J,'2012Figures'!$C:$C,$A339,'2012Figures'!$H:$H,$B339,'2012Figures'!$I:$I,$C339,'2012Figures'!$E:$E,$B$1)</f>
        <v>0</v>
      </c>
      <c r="M339" s="52">
        <f>SUMIFS('2012Figures'!$J:$J,'2012Figures'!$C:$C,$A339,'2012Figures'!$H:$H,$B339,'2012Figures'!$I:$I,$C339,'2012Figures'!$B:$B,"BrokerToCy",'2012Figures'!$G:$G,"E1",'2012Figures'!$E:$E,$B$1)</f>
        <v>0</v>
      </c>
      <c r="N339" s="52">
        <f>SUMIFS('2012Figures'!$J:$J,'2012Figures'!$C:$C,$A339,'2012Figures'!$H:$H,$B339,'2012Figures'!$I:$I,$C339,'2012Figures'!$B:$B,"BrokerToCy",'2012Figures'!$G:$G,"P1",'2012Figures'!$E:$E,$B$1)</f>
        <v>0</v>
      </c>
      <c r="O339" s="52">
        <f>SUMIFS('2012Figures'!$J:$J,'2012Figures'!$C:$C,$A339,'2012Figures'!$H:$H,$B339,'2012Figures'!$I:$I,$C339,'2012Figures'!$B:$B,"CyToBroker",'2012Figures'!$G:$G,"E1",'2012Figures'!$E:$E,$B$1)</f>
        <v>0</v>
      </c>
      <c r="P339" s="52">
        <f>SUMIFS('2012Figures'!$J:$J,'2012Figures'!$C:$C,$A339,'2012Figures'!$H:$H,$B339,'2012Figures'!$I:$I,$C339,'2012Figures'!$B:$B,"CyToBroker",'2012Figures'!$G:$G,"P1",'2012Figures'!$E:$E,$B$1)</f>
        <v>0</v>
      </c>
      <c r="Q339" s="30"/>
      <c r="R339" s="46" t="str">
        <f t="shared" si="32"/>
        <v/>
      </c>
      <c r="S339" s="46" t="str">
        <f t="shared" si="32"/>
        <v/>
      </c>
      <c r="T339" s="46" t="str">
        <f t="shared" si="32"/>
        <v/>
      </c>
      <c r="U339" s="46" t="str">
        <f t="shared" si="32"/>
        <v/>
      </c>
      <c r="V339" s="46" t="str">
        <f t="shared" si="32"/>
        <v/>
      </c>
    </row>
    <row r="340" spans="1:22" x14ac:dyDescent="0.2">
      <c r="A340" s="1">
        <v>304</v>
      </c>
      <c r="B340" s="1" t="s">
        <v>118</v>
      </c>
      <c r="C340" s="8">
        <v>2</v>
      </c>
      <c r="D340" s="29">
        <f>SUMIFS('2013Figures'!$J:$J,'2013Figures'!$C:$C,$A340,'2013Figures'!$H:$H,$B340,'2013Figures'!$I:$I,$C340,'2013Figures'!$E:$E,$B$1)</f>
        <v>0</v>
      </c>
      <c r="E340" s="9">
        <f>SUMIFS('2013Figures'!$J:$J,'2013Figures'!$C:$C,$A340,'2013Figures'!$H:$H,$B340,'2013Figures'!$I:$I,$C340,'2013Figures'!$B:$B,"BrokerToCy",'2013Figures'!$G:$G,"E1",'2013Figures'!$E:$E,$B$1)</f>
        <v>0</v>
      </c>
      <c r="F340" s="9">
        <f>SUMIFS('2013Figures'!$J:$J,'2013Figures'!$C:$C,$A340,'2013Figures'!$H:$H,$B340,'2013Figures'!$I:$I,$C340,'2013Figures'!$B:$B,"BrokerToCy",'2013Figures'!$G:$G,"P1",'2013Figures'!$E:$E,$B$1)</f>
        <v>0</v>
      </c>
      <c r="G340" s="9">
        <f>SUMIFS('2013Figures'!$J:$J,'2013Figures'!$C:$C,$A340,'2013Figures'!$H:$H,$B340,'2013Figures'!$I:$I,$C340,'2013Figures'!$B:$B,"CyToBroker",'2013Figures'!$G:$G,"E1",'2013Figures'!$E:$E,$B$1)</f>
        <v>0</v>
      </c>
      <c r="H340" s="9">
        <f>SUMIFS('2013Figures'!$J:$J,'2013Figures'!$C:$C,$A340,'2013Figures'!$H:$H,$B340,'2013Figures'!$I:$I,$C340,'2013Figures'!$B:$B,"CyToBroker",'2013Figures'!$G:$G,"P1",'2013Figures'!$E:$E,$B$1)</f>
        <v>0</v>
      </c>
      <c r="J340" s="8">
        <v>200801</v>
      </c>
      <c r="L340" s="42">
        <f>SUMIFS('2012Figures'!$J:$J,'2012Figures'!$C:$C,$A340,'2012Figures'!$H:$H,$B340,'2012Figures'!$I:$I,$C340,'2012Figures'!$E:$E,$B$1)</f>
        <v>0</v>
      </c>
      <c r="M340" s="52">
        <f>SUMIFS('2012Figures'!$J:$J,'2012Figures'!$C:$C,$A340,'2012Figures'!$H:$H,$B340,'2012Figures'!$I:$I,$C340,'2012Figures'!$B:$B,"BrokerToCy",'2012Figures'!$G:$G,"E1",'2012Figures'!$E:$E,$B$1)</f>
        <v>0</v>
      </c>
      <c r="N340" s="52">
        <f>SUMIFS('2012Figures'!$J:$J,'2012Figures'!$C:$C,$A340,'2012Figures'!$H:$H,$B340,'2012Figures'!$I:$I,$C340,'2012Figures'!$B:$B,"BrokerToCy",'2012Figures'!$G:$G,"P1",'2012Figures'!$E:$E,$B$1)</f>
        <v>0</v>
      </c>
      <c r="O340" s="52">
        <f>SUMIFS('2012Figures'!$J:$J,'2012Figures'!$C:$C,$A340,'2012Figures'!$H:$H,$B340,'2012Figures'!$I:$I,$C340,'2012Figures'!$B:$B,"CyToBroker",'2012Figures'!$G:$G,"E1",'2012Figures'!$E:$E,$B$1)</f>
        <v>0</v>
      </c>
      <c r="P340" s="52">
        <f>SUMIFS('2012Figures'!$J:$J,'2012Figures'!$C:$C,$A340,'2012Figures'!$H:$H,$B340,'2012Figures'!$I:$I,$C340,'2012Figures'!$B:$B,"CyToBroker",'2012Figures'!$G:$G,"P1",'2012Figures'!$E:$E,$B$1)</f>
        <v>0</v>
      </c>
      <c r="R340" s="46" t="str">
        <f t="shared" si="32"/>
        <v/>
      </c>
      <c r="S340" s="46" t="str">
        <f t="shared" si="32"/>
        <v/>
      </c>
      <c r="T340" s="46" t="str">
        <f t="shared" si="32"/>
        <v/>
      </c>
      <c r="U340" s="46" t="str">
        <f t="shared" si="32"/>
        <v/>
      </c>
      <c r="V340" s="46" t="str">
        <f t="shared" si="32"/>
        <v/>
      </c>
    </row>
    <row r="341" spans="1:22" x14ac:dyDescent="0.2">
      <c r="A341" s="1">
        <v>304</v>
      </c>
      <c r="B341" s="1" t="s">
        <v>118</v>
      </c>
      <c r="C341" s="8">
        <v>1</v>
      </c>
      <c r="D341" s="29">
        <f>SUMIFS('2013Figures'!$J:$J,'2013Figures'!$C:$C,$A341,'2013Figures'!$H:$H,$B341,'2013Figures'!$I:$I,$C341,'2013Figures'!$E:$E,$B$1)</f>
        <v>0</v>
      </c>
      <c r="E341" s="9">
        <f>SUMIFS('2013Figures'!$J:$J,'2013Figures'!$C:$C,$A341,'2013Figures'!$H:$H,$B341,'2013Figures'!$I:$I,$C341,'2013Figures'!$B:$B,"BrokerToCy",'2013Figures'!$G:$G,"E1",'2013Figures'!$E:$E,$B$1)</f>
        <v>0</v>
      </c>
      <c r="F341" s="9">
        <f>SUMIFS('2013Figures'!$J:$J,'2013Figures'!$C:$C,$A341,'2013Figures'!$H:$H,$B341,'2013Figures'!$I:$I,$C341,'2013Figures'!$B:$B,"BrokerToCy",'2013Figures'!$G:$G,"P1",'2013Figures'!$E:$E,$B$1)</f>
        <v>0</v>
      </c>
      <c r="G341" s="9">
        <f>SUMIFS('2013Figures'!$J:$J,'2013Figures'!$C:$C,$A341,'2013Figures'!$H:$H,$B341,'2013Figures'!$I:$I,$C341,'2013Figures'!$B:$B,"CyToBroker",'2013Figures'!$G:$G,"E1",'2013Figures'!$E:$E,$B$1)</f>
        <v>0</v>
      </c>
      <c r="H341" s="9">
        <f>SUMIFS('2013Figures'!$J:$J,'2013Figures'!$C:$C,$A341,'2013Figures'!$H:$H,$B341,'2013Figures'!$I:$I,$C341,'2013Figures'!$B:$B,"CyToBroker",'2013Figures'!$G:$G,"P1",'2013Figures'!$E:$E,$B$1)</f>
        <v>0</v>
      </c>
      <c r="J341" s="8" t="s">
        <v>131</v>
      </c>
      <c r="L341" s="42">
        <f>SUMIFS('2012Figures'!$J:$J,'2012Figures'!$C:$C,$A341,'2012Figures'!$H:$H,$B341,'2012Figures'!$I:$I,$C341,'2012Figures'!$E:$E,$B$1)</f>
        <v>0</v>
      </c>
      <c r="M341" s="52">
        <f>SUMIFS('2012Figures'!$J:$J,'2012Figures'!$C:$C,$A341,'2012Figures'!$H:$H,$B341,'2012Figures'!$I:$I,$C341,'2012Figures'!$B:$B,"BrokerToCy",'2012Figures'!$G:$G,"E1",'2012Figures'!$E:$E,$B$1)</f>
        <v>0</v>
      </c>
      <c r="N341" s="52">
        <f>SUMIFS('2012Figures'!$J:$J,'2012Figures'!$C:$C,$A341,'2012Figures'!$H:$H,$B341,'2012Figures'!$I:$I,$C341,'2012Figures'!$B:$B,"BrokerToCy",'2012Figures'!$G:$G,"P1",'2012Figures'!$E:$E,$B$1)</f>
        <v>0</v>
      </c>
      <c r="O341" s="52">
        <f>SUMIFS('2012Figures'!$J:$J,'2012Figures'!$C:$C,$A341,'2012Figures'!$H:$H,$B341,'2012Figures'!$I:$I,$C341,'2012Figures'!$B:$B,"CyToBroker",'2012Figures'!$G:$G,"E1",'2012Figures'!$E:$E,$B$1)</f>
        <v>0</v>
      </c>
      <c r="P341" s="52">
        <f>SUMIFS('2012Figures'!$J:$J,'2012Figures'!$C:$C,$A341,'2012Figures'!$H:$H,$B341,'2012Figures'!$I:$I,$C341,'2012Figures'!$B:$B,"CyToBroker",'2012Figures'!$G:$G,"P1",'2012Figures'!$E:$E,$B$1)</f>
        <v>0</v>
      </c>
      <c r="R341" s="46" t="str">
        <f t="shared" si="32"/>
        <v/>
      </c>
      <c r="S341" s="46" t="str">
        <f t="shared" si="32"/>
        <v/>
      </c>
      <c r="T341" s="46" t="str">
        <f t="shared" si="32"/>
        <v/>
      </c>
      <c r="U341" s="46" t="str">
        <f t="shared" si="32"/>
        <v/>
      </c>
      <c r="V341" s="46" t="str">
        <f t="shared" si="32"/>
        <v/>
      </c>
    </row>
    <row r="342" spans="1:22" x14ac:dyDescent="0.2">
      <c r="A342" s="1">
        <v>304</v>
      </c>
      <c r="B342" s="1" t="s">
        <v>118</v>
      </c>
      <c r="D342" s="29">
        <f>SUMIFS('2013Figures'!$J:$J,'2013Figures'!$C:$C,$A342,'2013Figures'!$I:$I,"",'2013Figures'!$E:$E,$B$1)</f>
        <v>62</v>
      </c>
      <c r="E342" s="9">
        <f>SUMIFS('2013Figures'!$J:$J,'2013Figures'!$C:$C,$A342,'2013Figures'!$I:$I,"",'2013Figures'!$B:$B,"BrokerToCy",'2013Figures'!$G:$G,"E1",'2013Figures'!$E:$E,$B$1)</f>
        <v>0</v>
      </c>
      <c r="F342" s="9">
        <f>SUMIFS('2013Figures'!$J:$J,'2013Figures'!$C:$C,$A342,'2013Figures'!$I:$I,"",'2013Figures'!$B:$B,"BrokerToCy",'2013Figures'!$G:$G,"P1",'2013Figures'!$E:$E,$B$1)</f>
        <v>0</v>
      </c>
      <c r="G342" s="9">
        <f>SUMIFS('2013Figures'!$J:$J,'2013Figures'!$C:$C,$A342,'2013Figures'!$I:$I,"",'2013Figures'!$B:$B,"CyToBroker",'2013Figures'!$G:$G,"E1",'2013Figures'!$E:$E,$B$1)</f>
        <v>62</v>
      </c>
      <c r="H342" s="9">
        <f>SUMIFS('2013Figures'!$J:$J,'2013Figures'!$C:$C,$A342,'2013Figures'!$I:$I,"",'2013Figures'!$B:$B,"CyToBroker",'2013Figures'!$G:$G,"P1",'2013Figures'!$E:$E,$B$1)</f>
        <v>0</v>
      </c>
      <c r="J342" s="8" t="s">
        <v>131</v>
      </c>
      <c r="L342" s="42">
        <f>SUMIFS('2012Figures'!$J:$J,'2012Figures'!$C:$C,$A342,'2012Figures'!$I:$I,"",'2012Figures'!$E:$E,$B$1)</f>
        <v>329</v>
      </c>
      <c r="M342" s="52">
        <f>SUMIFS('2012Figures'!$J:$J,'2012Figures'!$C:$C,$A342,'2012Figures'!$I:$I,"",'2012Figures'!$B:$B,"BrokerToCy",'2012Figures'!$G:$G,"E1",'2012Figures'!$E:$E,$B$1)</f>
        <v>0</v>
      </c>
      <c r="N342" s="52">
        <f>SUMIFS('2012Figures'!$J:$J,'2012Figures'!$C:$C,$A342,'2012Figures'!$I:$I,"",'2012Figures'!$B:$B,"BrokerToCy",'2012Figures'!$G:$G,"P1",'2012Figures'!$E:$E,$B$1)</f>
        <v>0</v>
      </c>
      <c r="O342" s="52">
        <f>SUMIFS('2012Figures'!$J:$J,'2012Figures'!$C:$C,$A342,'2012Figures'!$I:$I,"",'2012Figures'!$B:$B,"CyToBroker",'2012Figures'!$G:$G,"E1",'2012Figures'!$E:$E,$B$1)</f>
        <v>329</v>
      </c>
      <c r="P342" s="52">
        <f>SUMIFS('2012Figures'!$J:$J,'2012Figures'!$C:$C,$A342,'2012Figures'!$I:$I,"",'2012Figures'!$B:$B,"CyToBroker",'2012Figures'!$G:$G,"P1",'2012Figures'!$E:$E,$B$1)</f>
        <v>0</v>
      </c>
      <c r="R342" s="46">
        <f t="shared" si="32"/>
        <v>-0.81</v>
      </c>
      <c r="S342" s="46" t="str">
        <f t="shared" si="32"/>
        <v/>
      </c>
      <c r="T342" s="46" t="str">
        <f t="shared" si="32"/>
        <v/>
      </c>
      <c r="U342" s="46">
        <f t="shared" si="32"/>
        <v>-0.81</v>
      </c>
      <c r="V342" s="46" t="str">
        <f t="shared" si="32"/>
        <v/>
      </c>
    </row>
    <row r="343" spans="1:22" x14ac:dyDescent="0.2">
      <c r="A343" s="21"/>
      <c r="B343" s="21" t="s">
        <v>92</v>
      </c>
      <c r="C343" s="22"/>
      <c r="D343" s="23">
        <f>SUM(E343:H343)</f>
        <v>62</v>
      </c>
      <c r="E343" s="23">
        <f>SUM(E338:E342)</f>
        <v>0</v>
      </c>
      <c r="F343" s="23">
        <f>SUM(F338:F342)</f>
        <v>0</v>
      </c>
      <c r="G343" s="23">
        <f>SUM(G338:G342)</f>
        <v>62</v>
      </c>
      <c r="H343" s="23">
        <f>SUM(H338:H342)</f>
        <v>0</v>
      </c>
      <c r="I343" s="21"/>
      <c r="J343" s="22"/>
      <c r="K343" s="21"/>
      <c r="L343" s="43">
        <f>SUM(M343:P343)</f>
        <v>329</v>
      </c>
      <c r="M343" s="43">
        <f>SUM(M338:M342)</f>
        <v>0</v>
      </c>
      <c r="N343" s="43">
        <f>SUM(N338:N342)</f>
        <v>0</v>
      </c>
      <c r="O343" s="43">
        <f>SUM(O338:O342)</f>
        <v>329</v>
      </c>
      <c r="P343" s="43">
        <f>SUM(P338:P342)</f>
        <v>0</v>
      </c>
      <c r="Q343" s="21"/>
      <c r="R343" s="21"/>
      <c r="S343" s="21"/>
      <c r="T343" s="21"/>
      <c r="U343" s="21"/>
      <c r="V343" s="21"/>
    </row>
    <row r="344" spans="1:22" x14ac:dyDescent="0.2">
      <c r="A344" s="28">
        <v>305</v>
      </c>
      <c r="B344" s="28" t="s">
        <v>119</v>
      </c>
      <c r="C344" s="17" t="s">
        <v>88</v>
      </c>
      <c r="D344" s="18">
        <f>SUMIFS('2013Figures'!$J:$J,'2013Figures'!$C:$C,$A344,'2013Figures'!$E:$E,$B$1)</f>
        <v>0</v>
      </c>
      <c r="E344" s="18">
        <f>SUMIFS('2013Figures'!$J:$J,'2013Figures'!$C:$C,$A344,'2013Figures'!$B:$B,"BrokerToCy",'2013Figures'!$G:$G,"E1",'2013Figures'!$E:$E,$B$1)</f>
        <v>0</v>
      </c>
      <c r="F344" s="18">
        <f>SUMIFS('2013Figures'!$J:$J,'2013Figures'!$C:$C,$A344,'2013Figures'!$B:$B,"BrokerToCy",'2013Figures'!$G:$G,"P1",'2013Figures'!$E:$E,$B$1)</f>
        <v>0</v>
      </c>
      <c r="G344" s="18">
        <f>SUMIFS('2013Figures'!$J:$J,'2013Figures'!$C:$C,$A344,'2013Figures'!$B:$B,"CyToBroker",'2013Figures'!$G:$G,"E1",'2013Figures'!$E:$E,$B$1)</f>
        <v>0</v>
      </c>
      <c r="H344" s="18">
        <f>SUMIFS('2013Figures'!$J:$J,'2013Figures'!$C:$C,$A344,'2013Figures'!$B:$B,"CyToBroker",'2013Figures'!$G:$G,"P1",'2013Figures'!$E:$E,$B$1)</f>
        <v>0</v>
      </c>
      <c r="I344" s="28"/>
      <c r="J344" s="17"/>
      <c r="K344" s="28"/>
      <c r="L344" s="50">
        <f>SUMIFS('2012Figures'!$J:$J,'2012Figures'!$C:$C,$A344,'2012Figures'!$E:$E,$B$1)</f>
        <v>0</v>
      </c>
      <c r="M344" s="50">
        <f>SUMIFS('2012Figures'!$J:$J,'2012Figures'!$C:$C,$A344,'2012Figures'!$B:$B,"BrokerToCy",'2012Figures'!$G:$G,"E1",'2012Figures'!$E:$E,$B$1)</f>
        <v>0</v>
      </c>
      <c r="N344" s="50">
        <f>SUMIFS('2012Figures'!$J:$J,'2012Figures'!$C:$C,$A344,'2012Figures'!$B:$B,"BrokerToCy",'2012Figures'!$G:$G,"P1",'2012Figures'!$E:$E,$B$1)</f>
        <v>0</v>
      </c>
      <c r="O344" s="50">
        <f>SUMIFS('2012Figures'!$J:$J,'2012Figures'!$C:$C,$A344,'2012Figures'!$B:$B,"CyToBroker",'2012Figures'!$G:$G,"E1",'2012Figures'!$E:$E,$B$1)</f>
        <v>0</v>
      </c>
      <c r="P344" s="50">
        <f>SUMIFS('2012Figures'!$J:$J,'2012Figures'!$C:$C,$A344,'2012Figures'!$B:$B,"CyToBroker",'2012Figures'!$G:$G,"P1",'2012Figures'!$E:$E,$B$1)</f>
        <v>0</v>
      </c>
      <c r="Q344" s="28"/>
      <c r="R344" s="46" t="str">
        <f t="shared" ref="R344:V408" si="33">IF(L344=0,"",ROUND(D344/L344-1,2))</f>
        <v/>
      </c>
      <c r="S344" s="46" t="str">
        <f t="shared" si="33"/>
        <v/>
      </c>
      <c r="T344" s="46" t="str">
        <f t="shared" si="33"/>
        <v/>
      </c>
      <c r="U344" s="46" t="str">
        <f t="shared" si="33"/>
        <v/>
      </c>
      <c r="V344" s="46" t="str">
        <f t="shared" si="33"/>
        <v/>
      </c>
    </row>
    <row r="345" spans="1:22" x14ac:dyDescent="0.2">
      <c r="A345" s="1">
        <v>305</v>
      </c>
      <c r="B345" s="1" t="s">
        <v>119</v>
      </c>
      <c r="C345" s="8">
        <v>1</v>
      </c>
      <c r="D345" s="29">
        <f>SUMIFS('2013Figures'!$J:$J,'2013Figures'!$C:$C,$A345,'2013Figures'!$H:$H,$B345,'2013Figures'!$I:$I,$C345,'2013Figures'!$E:$E,$B$1)</f>
        <v>0</v>
      </c>
      <c r="E345" s="9">
        <f>SUMIFS('2013Figures'!$J:$J,'2013Figures'!$C:$C,$A345,'2013Figures'!$H:$H,$B345,'2013Figures'!$I:$I,$C345,'2013Figures'!$B:$B,"BrokerToCy",'2013Figures'!$G:$G,"E1",'2013Figures'!$E:$E,$B$1)</f>
        <v>0</v>
      </c>
      <c r="F345" s="9">
        <f>SUMIFS('2013Figures'!$J:$J,'2013Figures'!$C:$C,$A345,'2013Figures'!$H:$H,$B345,'2013Figures'!$I:$I,$C345,'2013Figures'!$B:$B,"BrokerToCy",'2013Figures'!$G:$G,"P1",'2013Figures'!$E:$E,$B$1)</f>
        <v>0</v>
      </c>
      <c r="G345" s="9">
        <f>SUMIFS('2013Figures'!$J:$J,'2013Figures'!$C:$C,$A345,'2013Figures'!$H:$H,$B345,'2013Figures'!$I:$I,$C345,'2013Figures'!$B:$B,"CyToBroker",'2013Figures'!$G:$G,"E1",'2013Figures'!$E:$E,$B$1)</f>
        <v>0</v>
      </c>
      <c r="H345" s="9">
        <f>SUMIFS('2013Figures'!$J:$J,'2013Figures'!$C:$C,$A345,'2013Figures'!$H:$H,$B345,'2013Figures'!$I:$I,$C345,'2013Figures'!$B:$B,"CyToBroker",'2013Figures'!$G:$G,"P1",'2013Figures'!$E:$E,$B$1)</f>
        <v>0</v>
      </c>
      <c r="J345" s="8" t="s">
        <v>131</v>
      </c>
      <c r="L345" s="42">
        <f>SUMIFS('2012Figures'!$J:$J,'2012Figures'!$C:$C,$A345,'2012Figures'!$H:$H,$B345,'2012Figures'!$I:$I,$C345,'2012Figures'!$E:$E,$B$1)</f>
        <v>0</v>
      </c>
      <c r="M345" s="52">
        <f>SUMIFS('2012Figures'!$J:$J,'2012Figures'!$C:$C,$A345,'2012Figures'!$H:$H,$B345,'2012Figures'!$I:$I,$C345,'2012Figures'!$B:$B,"BrokerToCy",'2012Figures'!$G:$G,"E1",'2012Figures'!$E:$E,$B$1)</f>
        <v>0</v>
      </c>
      <c r="N345" s="52">
        <f>SUMIFS('2012Figures'!$J:$J,'2012Figures'!$C:$C,$A345,'2012Figures'!$H:$H,$B345,'2012Figures'!$I:$I,$C345,'2012Figures'!$B:$B,"BrokerToCy",'2012Figures'!$G:$G,"P1",'2012Figures'!$E:$E,$B$1)</f>
        <v>0</v>
      </c>
      <c r="O345" s="52">
        <f>SUMIFS('2012Figures'!$J:$J,'2012Figures'!$C:$C,$A345,'2012Figures'!$H:$H,$B345,'2012Figures'!$I:$I,$C345,'2012Figures'!$B:$B,"CyToBroker",'2012Figures'!$G:$G,"E1",'2012Figures'!$E:$E,$B$1)</f>
        <v>0</v>
      </c>
      <c r="P345" s="52">
        <f>SUMIFS('2012Figures'!$J:$J,'2012Figures'!$C:$C,$A345,'2012Figures'!$H:$H,$B345,'2012Figures'!$I:$I,$C345,'2012Figures'!$B:$B,"CyToBroker",'2012Figures'!$G:$G,"P1",'2012Figures'!$E:$E,$B$1)</f>
        <v>0</v>
      </c>
      <c r="R345" s="46" t="str">
        <f t="shared" si="33"/>
        <v/>
      </c>
      <c r="S345" s="46" t="str">
        <f t="shared" si="33"/>
        <v/>
      </c>
      <c r="T345" s="46" t="str">
        <f t="shared" si="33"/>
        <v/>
      </c>
      <c r="U345" s="46" t="str">
        <f t="shared" si="33"/>
        <v/>
      </c>
      <c r="V345" s="46" t="str">
        <f t="shared" si="33"/>
        <v/>
      </c>
    </row>
    <row r="346" spans="1:22" x14ac:dyDescent="0.2">
      <c r="A346" s="1">
        <v>305</v>
      </c>
      <c r="B346" s="1" t="s">
        <v>119</v>
      </c>
      <c r="D346" s="29">
        <f>SUMIFS('2013Figures'!$J:$J,'2013Figures'!$C:$C,$A346,'2013Figures'!$I:$I,"",'2013Figures'!$E:$E,$B$1)</f>
        <v>0</v>
      </c>
      <c r="E346" s="9">
        <f>SUMIFS('2013Figures'!$J:$J,'2013Figures'!$C:$C,$A346,'2013Figures'!$I:$I,"",'2013Figures'!$B:$B,"BrokerToCy",'2013Figures'!$G:$G,"E1",'2013Figures'!$E:$E,$B$1)</f>
        <v>0</v>
      </c>
      <c r="F346" s="9">
        <f>SUMIFS('2013Figures'!$J:$J,'2013Figures'!$C:$C,$A346,'2013Figures'!$I:$I,"",'2013Figures'!$B:$B,"BrokerToCy",'2013Figures'!$G:$G,"P1",'2013Figures'!$E:$E,$B$1)</f>
        <v>0</v>
      </c>
      <c r="G346" s="9">
        <f>SUMIFS('2013Figures'!$J:$J,'2013Figures'!$C:$C,$A346,'2013Figures'!$I:$I,"",'2013Figures'!$B:$B,"CyToBroker",'2013Figures'!$G:$G,"E1",'2013Figures'!$E:$E,$B$1)</f>
        <v>0</v>
      </c>
      <c r="H346" s="9">
        <f>SUMIFS('2013Figures'!$J:$J,'2013Figures'!$C:$C,$A346,'2013Figures'!$I:$I,"",'2013Figures'!$B:$B,"CyToBroker",'2013Figures'!$G:$G,"P1",'2013Figures'!$E:$E,$B$1)</f>
        <v>0</v>
      </c>
      <c r="J346" s="8" t="s">
        <v>131</v>
      </c>
      <c r="L346" s="42">
        <f>SUMIFS('2012Figures'!$J:$J,'2012Figures'!$C:$C,$A346,'2012Figures'!$I:$I,"",'2012Figures'!$E:$E,$B$1)</f>
        <v>0</v>
      </c>
      <c r="M346" s="52">
        <f>SUMIFS('2012Figures'!$J:$J,'2012Figures'!$C:$C,$A346,'2012Figures'!$I:$I,"",'2012Figures'!$B:$B,"BrokerToCy",'2012Figures'!$G:$G,"E1",'2012Figures'!$E:$E,$B$1)</f>
        <v>0</v>
      </c>
      <c r="N346" s="52">
        <f>SUMIFS('2012Figures'!$J:$J,'2012Figures'!$C:$C,$A346,'2012Figures'!$I:$I,"",'2012Figures'!$B:$B,"BrokerToCy",'2012Figures'!$G:$G,"P1",'2012Figures'!$E:$E,$B$1)</f>
        <v>0</v>
      </c>
      <c r="O346" s="52">
        <f>SUMIFS('2012Figures'!$J:$J,'2012Figures'!$C:$C,$A346,'2012Figures'!$I:$I,"",'2012Figures'!$B:$B,"CyToBroker",'2012Figures'!$G:$G,"E1",'2012Figures'!$E:$E,$B$1)</f>
        <v>0</v>
      </c>
      <c r="P346" s="52">
        <f>SUMIFS('2012Figures'!$J:$J,'2012Figures'!$C:$C,$A346,'2012Figures'!$I:$I,"",'2012Figures'!$B:$B,"CyToBroker",'2012Figures'!$G:$G,"P1",'2012Figures'!$E:$E,$B$1)</f>
        <v>0</v>
      </c>
      <c r="R346" s="46" t="str">
        <f t="shared" si="33"/>
        <v/>
      </c>
      <c r="S346" s="46" t="str">
        <f t="shared" si="33"/>
        <v/>
      </c>
      <c r="T346" s="46" t="str">
        <f t="shared" si="33"/>
        <v/>
      </c>
      <c r="U346" s="46" t="str">
        <f t="shared" si="33"/>
        <v/>
      </c>
      <c r="V346" s="46" t="str">
        <f t="shared" si="33"/>
        <v/>
      </c>
    </row>
    <row r="347" spans="1:22" x14ac:dyDescent="0.2">
      <c r="A347" s="21"/>
      <c r="B347" s="21" t="s">
        <v>92</v>
      </c>
      <c r="C347" s="22"/>
      <c r="D347" s="23">
        <f>SUM(E347:H347)</f>
        <v>0</v>
      </c>
      <c r="E347" s="23">
        <f>SUM(E345:E346)</f>
        <v>0</v>
      </c>
      <c r="F347" s="23">
        <f>SUM(F345:F346)</f>
        <v>0</v>
      </c>
      <c r="G347" s="23">
        <f>SUM(G345:G346)</f>
        <v>0</v>
      </c>
      <c r="H347" s="23">
        <f>SUM(H345:H346)</f>
        <v>0</v>
      </c>
      <c r="I347" s="21"/>
      <c r="J347" s="22"/>
      <c r="K347" s="21"/>
      <c r="L347" s="43">
        <f>SUM(M347:P347)</f>
        <v>0</v>
      </c>
      <c r="M347" s="43">
        <f>SUM(M345:M346)</f>
        <v>0</v>
      </c>
      <c r="N347" s="43">
        <f>SUM(N345:N346)</f>
        <v>0</v>
      </c>
      <c r="O347" s="43">
        <f>SUM(O345:O346)</f>
        <v>0</v>
      </c>
      <c r="P347" s="43">
        <f>SUM(P345:P346)</f>
        <v>0</v>
      </c>
      <c r="Q347" s="21"/>
      <c r="R347" s="21"/>
      <c r="S347" s="21"/>
      <c r="T347" s="21"/>
      <c r="U347" s="21"/>
      <c r="V347" s="21"/>
    </row>
    <row r="348" spans="1:22" x14ac:dyDescent="0.2">
      <c r="A348" s="28">
        <v>306</v>
      </c>
      <c r="B348" s="28" t="s">
        <v>120</v>
      </c>
      <c r="C348" s="17" t="s">
        <v>88</v>
      </c>
      <c r="D348" s="18">
        <f>SUMIFS('2013Figures'!$J:$J,'2013Figures'!$C:$C,$A348,'2013Figures'!$E:$E,$B$1)</f>
        <v>0</v>
      </c>
      <c r="E348" s="18">
        <f>SUMIFS('2013Figures'!$J:$J,'2013Figures'!$C:$C,$A348,'2013Figures'!$B:$B,"BrokerToCy",'2013Figures'!$G:$G,"E1",'2013Figures'!$E:$E,$B$1)</f>
        <v>0</v>
      </c>
      <c r="F348" s="18">
        <f>SUMIFS('2013Figures'!$J:$J,'2013Figures'!$C:$C,$A348,'2013Figures'!$B:$B,"BrokerToCy",'2013Figures'!$G:$G,"P1",'2013Figures'!$E:$E,$B$1)</f>
        <v>0</v>
      </c>
      <c r="G348" s="18">
        <f>SUMIFS('2013Figures'!$J:$J,'2013Figures'!$C:$C,$A348,'2013Figures'!$B:$B,"CyToBroker",'2013Figures'!$G:$G,"E1",'2013Figures'!$E:$E,$B$1)</f>
        <v>0</v>
      </c>
      <c r="H348" s="18">
        <f>SUMIFS('2013Figures'!$J:$J,'2013Figures'!$C:$C,$A348,'2013Figures'!$B:$B,"CyToBroker",'2013Figures'!$G:$G,"P1",'2013Figures'!$E:$E,$B$1)</f>
        <v>0</v>
      </c>
      <c r="I348" s="28"/>
      <c r="J348" s="17"/>
      <c r="K348" s="28"/>
      <c r="L348" s="50">
        <f>SUMIFS('2012Figures'!$J:$J,'2012Figures'!$C:$C,$A348,'2012Figures'!$E:$E,$B$1)</f>
        <v>0</v>
      </c>
      <c r="M348" s="50">
        <f>SUMIFS('2012Figures'!$J:$J,'2012Figures'!$C:$C,$A348,'2012Figures'!$B:$B,"BrokerToCy",'2012Figures'!$G:$G,"E1",'2012Figures'!$E:$E,$B$1)</f>
        <v>0</v>
      </c>
      <c r="N348" s="50">
        <f>SUMIFS('2012Figures'!$J:$J,'2012Figures'!$C:$C,$A348,'2012Figures'!$B:$B,"BrokerToCy",'2012Figures'!$G:$G,"P1",'2012Figures'!$E:$E,$B$1)</f>
        <v>0</v>
      </c>
      <c r="O348" s="50">
        <f>SUMIFS('2012Figures'!$J:$J,'2012Figures'!$C:$C,$A348,'2012Figures'!$B:$B,"CyToBroker",'2012Figures'!$G:$G,"E1",'2012Figures'!$E:$E,$B$1)</f>
        <v>0</v>
      </c>
      <c r="P348" s="50">
        <f>SUMIFS('2012Figures'!$J:$J,'2012Figures'!$C:$C,$A348,'2012Figures'!$B:$B,"CyToBroker",'2012Figures'!$G:$G,"P1",'2012Figures'!$E:$E,$B$1)</f>
        <v>0</v>
      </c>
      <c r="Q348" s="28"/>
      <c r="R348" s="46" t="str">
        <f t="shared" ref="R348:V412" si="34">IF(L348=0,"",ROUND(D348/L348-1,2))</f>
        <v/>
      </c>
      <c r="S348" s="46" t="str">
        <f t="shared" si="34"/>
        <v/>
      </c>
      <c r="T348" s="46" t="str">
        <f t="shared" si="34"/>
        <v/>
      </c>
      <c r="U348" s="46" t="str">
        <f t="shared" si="34"/>
        <v/>
      </c>
      <c r="V348" s="46" t="str">
        <f t="shared" si="34"/>
        <v/>
      </c>
    </row>
    <row r="349" spans="1:22" x14ac:dyDescent="0.2">
      <c r="A349" s="1">
        <v>306</v>
      </c>
      <c r="B349" s="1" t="s">
        <v>120</v>
      </c>
      <c r="C349" s="8">
        <v>3</v>
      </c>
      <c r="D349" s="29">
        <f>SUMIFS('2013Figures'!$J:$J,'2013Figures'!$C:$C,$A349,'2013Figures'!$H:$H,$B349,'2013Figures'!$I:$I,$C349,'2013Figures'!$E:$E,$B$1)</f>
        <v>0</v>
      </c>
      <c r="E349" s="9">
        <f>SUMIFS('2013Figures'!$J:$J,'2013Figures'!$C:$C,$A349,'2013Figures'!$H:$H,$B349,'2013Figures'!$I:$I,$C349,'2013Figures'!$B:$B,"BrokerToCy",'2013Figures'!$G:$G,"E1",'2013Figures'!$E:$E,$B$1)</f>
        <v>0</v>
      </c>
      <c r="F349" s="9">
        <f>SUMIFS('2013Figures'!$J:$J,'2013Figures'!$C:$C,$A349,'2013Figures'!$H:$H,$B349,'2013Figures'!$I:$I,$C349,'2013Figures'!$B:$B,"BrokerToCy",'2013Figures'!$G:$G,"P1",'2013Figures'!$E:$E,$B$1)</f>
        <v>0</v>
      </c>
      <c r="G349" s="9">
        <f>SUMIFS('2013Figures'!$J:$J,'2013Figures'!$C:$C,$A349,'2013Figures'!$H:$H,$B349,'2013Figures'!$I:$I,$C349,'2013Figures'!$B:$B,"CyToBroker",'2013Figures'!$G:$G,"E1",'2013Figures'!$E:$E,$B$1)</f>
        <v>0</v>
      </c>
      <c r="H349" s="9">
        <f>SUMIFS('2013Figures'!$J:$J,'2013Figures'!$C:$C,$A349,'2013Figures'!$H:$H,$B349,'2013Figures'!$I:$I,$C349,'2013Figures'!$B:$B,"CyToBroker",'2013Figures'!$G:$G,"P1",'2013Figures'!$E:$E,$B$1)</f>
        <v>0</v>
      </c>
      <c r="I349" s="33"/>
      <c r="J349" s="34">
        <v>201401</v>
      </c>
      <c r="K349" s="33"/>
      <c r="L349" s="42">
        <f>SUMIFS('2012Figures'!$J:$J,'2012Figures'!$C:$C,$A349,'2012Figures'!$H:$H,$B349,'2012Figures'!$I:$I,$C349,'2012Figures'!$E:$E,$B$1)</f>
        <v>0</v>
      </c>
      <c r="M349" s="52">
        <f>SUMIFS('2012Figures'!$J:$J,'2012Figures'!$C:$C,$A349,'2012Figures'!$H:$H,$B349,'2012Figures'!$I:$I,$C349,'2012Figures'!$B:$B,"BrokerToCy",'2012Figures'!$G:$G,"E1",'2012Figures'!$E:$E,$B$1)</f>
        <v>0</v>
      </c>
      <c r="N349" s="52">
        <f>SUMIFS('2012Figures'!$J:$J,'2012Figures'!$C:$C,$A349,'2012Figures'!$H:$H,$B349,'2012Figures'!$I:$I,$C349,'2012Figures'!$B:$B,"BrokerToCy",'2012Figures'!$G:$G,"P1",'2012Figures'!$E:$E,$B$1)</f>
        <v>0</v>
      </c>
      <c r="O349" s="52">
        <f>SUMIFS('2012Figures'!$J:$J,'2012Figures'!$C:$C,$A349,'2012Figures'!$H:$H,$B349,'2012Figures'!$I:$I,$C349,'2012Figures'!$B:$B,"CyToBroker",'2012Figures'!$G:$G,"E1",'2012Figures'!$E:$E,$B$1)</f>
        <v>0</v>
      </c>
      <c r="P349" s="52">
        <f>SUMIFS('2012Figures'!$J:$J,'2012Figures'!$C:$C,$A349,'2012Figures'!$H:$H,$B349,'2012Figures'!$I:$I,$C349,'2012Figures'!$B:$B,"CyToBroker",'2012Figures'!$G:$G,"P1",'2012Figures'!$E:$E,$B$1)</f>
        <v>0</v>
      </c>
      <c r="Q349" s="33"/>
      <c r="R349" s="46" t="str">
        <f t="shared" si="34"/>
        <v/>
      </c>
      <c r="S349" s="46" t="str">
        <f t="shared" si="34"/>
        <v/>
      </c>
      <c r="T349" s="46" t="str">
        <f t="shared" si="34"/>
        <v/>
      </c>
      <c r="U349" s="46" t="str">
        <f t="shared" si="34"/>
        <v/>
      </c>
      <c r="V349" s="46" t="str">
        <f t="shared" si="34"/>
        <v/>
      </c>
    </row>
    <row r="350" spans="1:22" x14ac:dyDescent="0.2">
      <c r="A350" s="1">
        <v>306</v>
      </c>
      <c r="B350" s="1" t="s">
        <v>120</v>
      </c>
      <c r="C350" s="8">
        <v>2</v>
      </c>
      <c r="D350" s="29">
        <f>SUMIFS('2013Figures'!$J:$J,'2013Figures'!$C:$C,$A350,'2013Figures'!$H:$H,$B350,'2013Figures'!$I:$I,$C350,'2013Figures'!$E:$E,$B$1)</f>
        <v>0</v>
      </c>
      <c r="E350" s="9">
        <f>SUMIFS('2013Figures'!$J:$J,'2013Figures'!$C:$C,$A350,'2013Figures'!$H:$H,$B350,'2013Figures'!$I:$I,$C350,'2013Figures'!$B:$B,"BrokerToCy",'2013Figures'!$G:$G,"E1",'2013Figures'!$E:$E,$B$1)</f>
        <v>0</v>
      </c>
      <c r="F350" s="9">
        <f>SUMIFS('2013Figures'!$J:$J,'2013Figures'!$C:$C,$A350,'2013Figures'!$H:$H,$B350,'2013Figures'!$I:$I,$C350,'2013Figures'!$B:$B,"BrokerToCy",'2013Figures'!$G:$G,"P1",'2013Figures'!$E:$E,$B$1)</f>
        <v>0</v>
      </c>
      <c r="G350" s="9">
        <f>SUMIFS('2013Figures'!$J:$J,'2013Figures'!$C:$C,$A350,'2013Figures'!$H:$H,$B350,'2013Figures'!$I:$I,$C350,'2013Figures'!$B:$B,"CyToBroker",'2013Figures'!$G:$G,"E1",'2013Figures'!$E:$E,$B$1)</f>
        <v>0</v>
      </c>
      <c r="H350" s="9">
        <f>SUMIFS('2013Figures'!$J:$J,'2013Figures'!$C:$C,$A350,'2013Figures'!$H:$H,$B350,'2013Figures'!$I:$I,$C350,'2013Figures'!$B:$B,"CyToBroker",'2013Figures'!$G:$G,"P1",'2013Figures'!$E:$E,$B$1)</f>
        <v>0</v>
      </c>
      <c r="I350" s="30"/>
      <c r="J350" s="31">
        <v>201301</v>
      </c>
      <c r="K350" s="30"/>
      <c r="L350" s="42">
        <f>SUMIFS('2012Figures'!$J:$J,'2012Figures'!$C:$C,$A350,'2012Figures'!$H:$H,$B350,'2012Figures'!$I:$I,$C350,'2012Figures'!$E:$E,$B$1)</f>
        <v>0</v>
      </c>
      <c r="M350" s="52">
        <f>SUMIFS('2012Figures'!$J:$J,'2012Figures'!$C:$C,$A350,'2012Figures'!$H:$H,$B350,'2012Figures'!$I:$I,$C350,'2012Figures'!$B:$B,"BrokerToCy",'2012Figures'!$G:$G,"E1",'2012Figures'!$E:$E,$B$1)</f>
        <v>0</v>
      </c>
      <c r="N350" s="52">
        <f>SUMIFS('2012Figures'!$J:$J,'2012Figures'!$C:$C,$A350,'2012Figures'!$H:$H,$B350,'2012Figures'!$I:$I,$C350,'2012Figures'!$B:$B,"BrokerToCy",'2012Figures'!$G:$G,"P1",'2012Figures'!$E:$E,$B$1)</f>
        <v>0</v>
      </c>
      <c r="O350" s="52">
        <f>SUMIFS('2012Figures'!$J:$J,'2012Figures'!$C:$C,$A350,'2012Figures'!$H:$H,$B350,'2012Figures'!$I:$I,$C350,'2012Figures'!$B:$B,"CyToBroker",'2012Figures'!$G:$G,"E1",'2012Figures'!$E:$E,$B$1)</f>
        <v>0</v>
      </c>
      <c r="P350" s="52">
        <f>SUMIFS('2012Figures'!$J:$J,'2012Figures'!$C:$C,$A350,'2012Figures'!$H:$H,$B350,'2012Figures'!$I:$I,$C350,'2012Figures'!$B:$B,"CyToBroker",'2012Figures'!$G:$G,"P1",'2012Figures'!$E:$E,$B$1)</f>
        <v>0</v>
      </c>
      <c r="Q350" s="30"/>
      <c r="R350" s="46" t="str">
        <f t="shared" si="34"/>
        <v/>
      </c>
      <c r="S350" s="46" t="str">
        <f t="shared" si="34"/>
        <v/>
      </c>
      <c r="T350" s="46" t="str">
        <f t="shared" si="34"/>
        <v/>
      </c>
      <c r="U350" s="46" t="str">
        <f t="shared" si="34"/>
        <v/>
      </c>
      <c r="V350" s="46" t="str">
        <f t="shared" si="34"/>
        <v/>
      </c>
    </row>
    <row r="351" spans="1:22" x14ac:dyDescent="0.2">
      <c r="A351" s="1">
        <v>306</v>
      </c>
      <c r="B351" s="1" t="s">
        <v>120</v>
      </c>
      <c r="C351" s="8">
        <v>1</v>
      </c>
      <c r="D351" s="29">
        <f>SUMIFS('2013Figures'!$J:$J,'2013Figures'!$C:$C,$A351,'2013Figures'!$H:$H,$B351,'2013Figures'!$I:$I,$C351,'2013Figures'!$E:$E,$B$1)</f>
        <v>0</v>
      </c>
      <c r="E351" s="9">
        <f>SUMIFS('2013Figures'!$J:$J,'2013Figures'!$C:$C,$A351,'2013Figures'!$H:$H,$B351,'2013Figures'!$I:$I,$C351,'2013Figures'!$B:$B,"BrokerToCy",'2013Figures'!$G:$G,"E1",'2013Figures'!$E:$E,$B$1)</f>
        <v>0</v>
      </c>
      <c r="F351" s="9">
        <f>SUMIFS('2013Figures'!$J:$J,'2013Figures'!$C:$C,$A351,'2013Figures'!$H:$H,$B351,'2013Figures'!$I:$I,$C351,'2013Figures'!$B:$B,"BrokerToCy",'2013Figures'!$G:$G,"P1",'2013Figures'!$E:$E,$B$1)</f>
        <v>0</v>
      </c>
      <c r="G351" s="9">
        <f>SUMIFS('2013Figures'!$J:$J,'2013Figures'!$C:$C,$A351,'2013Figures'!$H:$H,$B351,'2013Figures'!$I:$I,$C351,'2013Figures'!$B:$B,"CyToBroker",'2013Figures'!$G:$G,"E1",'2013Figures'!$E:$E,$B$1)</f>
        <v>0</v>
      </c>
      <c r="H351" s="9">
        <f>SUMIFS('2013Figures'!$J:$J,'2013Figures'!$C:$C,$A351,'2013Figures'!$H:$H,$B351,'2013Figures'!$I:$I,$C351,'2013Figures'!$B:$B,"CyToBroker",'2013Figures'!$G:$G,"P1",'2013Figures'!$E:$E,$B$1)</f>
        <v>0</v>
      </c>
      <c r="J351" s="8">
        <v>200801</v>
      </c>
      <c r="L351" s="42">
        <f>SUMIFS('2012Figures'!$J:$J,'2012Figures'!$C:$C,$A351,'2012Figures'!$H:$H,$B351,'2012Figures'!$I:$I,$C351,'2012Figures'!$E:$E,$B$1)</f>
        <v>0</v>
      </c>
      <c r="M351" s="52">
        <f>SUMIFS('2012Figures'!$J:$J,'2012Figures'!$C:$C,$A351,'2012Figures'!$H:$H,$B351,'2012Figures'!$I:$I,$C351,'2012Figures'!$B:$B,"BrokerToCy",'2012Figures'!$G:$G,"E1",'2012Figures'!$E:$E,$B$1)</f>
        <v>0</v>
      </c>
      <c r="N351" s="52">
        <f>SUMIFS('2012Figures'!$J:$J,'2012Figures'!$C:$C,$A351,'2012Figures'!$H:$H,$B351,'2012Figures'!$I:$I,$C351,'2012Figures'!$B:$B,"BrokerToCy",'2012Figures'!$G:$G,"P1",'2012Figures'!$E:$E,$B$1)</f>
        <v>0</v>
      </c>
      <c r="O351" s="52">
        <f>SUMIFS('2012Figures'!$J:$J,'2012Figures'!$C:$C,$A351,'2012Figures'!$H:$H,$B351,'2012Figures'!$I:$I,$C351,'2012Figures'!$B:$B,"CyToBroker",'2012Figures'!$G:$G,"E1",'2012Figures'!$E:$E,$B$1)</f>
        <v>0</v>
      </c>
      <c r="P351" s="52">
        <f>SUMIFS('2012Figures'!$J:$J,'2012Figures'!$C:$C,$A351,'2012Figures'!$H:$H,$B351,'2012Figures'!$I:$I,$C351,'2012Figures'!$B:$B,"CyToBroker",'2012Figures'!$G:$G,"P1",'2012Figures'!$E:$E,$B$1)</f>
        <v>0</v>
      </c>
      <c r="R351" s="46" t="str">
        <f t="shared" si="34"/>
        <v/>
      </c>
      <c r="S351" s="46" t="str">
        <f t="shared" si="34"/>
        <v/>
      </c>
      <c r="T351" s="46" t="str">
        <f t="shared" si="34"/>
        <v/>
      </c>
      <c r="U351" s="46" t="str">
        <f t="shared" si="34"/>
        <v/>
      </c>
      <c r="V351" s="46" t="str">
        <f t="shared" si="34"/>
        <v/>
      </c>
    </row>
    <row r="352" spans="1:22" x14ac:dyDescent="0.2">
      <c r="A352" s="1">
        <v>306</v>
      </c>
      <c r="B352" s="1" t="s">
        <v>120</v>
      </c>
      <c r="D352" s="29">
        <f>SUMIFS('2013Figures'!$J:$J,'2013Figures'!$C:$C,$A352,'2013Figures'!$I:$I,"",'2013Figures'!$E:$E,$B$1)</f>
        <v>0</v>
      </c>
      <c r="E352" s="9">
        <f>SUMIFS('2013Figures'!$J:$J,'2013Figures'!$C:$C,$A352,'2013Figures'!$I:$I,"",'2013Figures'!$B:$B,"BrokerToCy",'2013Figures'!$G:$G,"E1",'2013Figures'!$E:$E,$B$1)</f>
        <v>0</v>
      </c>
      <c r="F352" s="9">
        <f>SUMIFS('2013Figures'!$J:$J,'2013Figures'!$C:$C,$A352,'2013Figures'!$I:$I,"",'2013Figures'!$B:$B,"BrokerToCy",'2013Figures'!$G:$G,"P1",'2013Figures'!$E:$E,$B$1)</f>
        <v>0</v>
      </c>
      <c r="G352" s="9">
        <f>SUMIFS('2013Figures'!$J:$J,'2013Figures'!$C:$C,$A352,'2013Figures'!$I:$I,"",'2013Figures'!$B:$B,"CyToBroker",'2013Figures'!$G:$G,"E1",'2013Figures'!$E:$E,$B$1)</f>
        <v>0</v>
      </c>
      <c r="H352" s="9">
        <f>SUMIFS('2013Figures'!$J:$J,'2013Figures'!$C:$C,$A352,'2013Figures'!$I:$I,"",'2013Figures'!$B:$B,"CyToBroker",'2013Figures'!$G:$G,"P1",'2013Figures'!$E:$E,$B$1)</f>
        <v>0</v>
      </c>
      <c r="J352" s="8" t="s">
        <v>131</v>
      </c>
      <c r="L352" s="42">
        <f>SUMIFS('2012Figures'!$J:$J,'2012Figures'!$C:$C,$A352,'2012Figures'!$I:$I,"",'2012Figures'!$E:$E,$B$1)</f>
        <v>0</v>
      </c>
      <c r="M352" s="52">
        <f>SUMIFS('2012Figures'!$J:$J,'2012Figures'!$C:$C,$A352,'2012Figures'!$I:$I,"",'2012Figures'!$B:$B,"BrokerToCy",'2012Figures'!$G:$G,"E1",'2012Figures'!$E:$E,$B$1)</f>
        <v>0</v>
      </c>
      <c r="N352" s="52">
        <f>SUMIFS('2012Figures'!$J:$J,'2012Figures'!$C:$C,$A352,'2012Figures'!$I:$I,"",'2012Figures'!$B:$B,"BrokerToCy",'2012Figures'!$G:$G,"P1",'2012Figures'!$E:$E,$B$1)</f>
        <v>0</v>
      </c>
      <c r="O352" s="52">
        <f>SUMIFS('2012Figures'!$J:$J,'2012Figures'!$C:$C,$A352,'2012Figures'!$I:$I,"",'2012Figures'!$B:$B,"CyToBroker",'2012Figures'!$G:$G,"E1",'2012Figures'!$E:$E,$B$1)</f>
        <v>0</v>
      </c>
      <c r="P352" s="52">
        <f>SUMIFS('2012Figures'!$J:$J,'2012Figures'!$C:$C,$A352,'2012Figures'!$I:$I,"",'2012Figures'!$B:$B,"CyToBroker",'2012Figures'!$G:$G,"P1",'2012Figures'!$E:$E,$B$1)</f>
        <v>0</v>
      </c>
      <c r="R352" s="46" t="str">
        <f t="shared" si="34"/>
        <v/>
      </c>
      <c r="S352" s="46" t="str">
        <f t="shared" si="34"/>
        <v/>
      </c>
      <c r="T352" s="46" t="str">
        <f t="shared" si="34"/>
        <v/>
      </c>
      <c r="U352" s="46" t="str">
        <f t="shared" si="34"/>
        <v/>
      </c>
      <c r="V352" s="46" t="str">
        <f t="shared" si="34"/>
        <v/>
      </c>
    </row>
    <row r="353" spans="1:22" x14ac:dyDescent="0.2">
      <c r="A353" s="21"/>
      <c r="B353" s="21" t="s">
        <v>92</v>
      </c>
      <c r="C353" s="22"/>
      <c r="D353" s="23">
        <f>SUM(E353:H353)</f>
        <v>0</v>
      </c>
      <c r="E353" s="23">
        <f>SUM(E349:E352)</f>
        <v>0</v>
      </c>
      <c r="F353" s="23">
        <f>SUM(F349:F352)</f>
        <v>0</v>
      </c>
      <c r="G353" s="23">
        <f>SUM(G349:G352)</f>
        <v>0</v>
      </c>
      <c r="H353" s="23">
        <f>SUM(H349:H352)</f>
        <v>0</v>
      </c>
      <c r="I353" s="21"/>
      <c r="J353" s="22"/>
      <c r="K353" s="21"/>
      <c r="L353" s="43">
        <f>SUM(M353:P353)</f>
        <v>0</v>
      </c>
      <c r="M353" s="43">
        <f>SUM(M349:M352)</f>
        <v>0</v>
      </c>
      <c r="N353" s="43">
        <f>SUM(N349:N352)</f>
        <v>0</v>
      </c>
      <c r="O353" s="43">
        <f>SUM(O349:O352)</f>
        <v>0</v>
      </c>
      <c r="P353" s="43">
        <f>SUM(P349:P352)</f>
        <v>0</v>
      </c>
      <c r="Q353" s="21"/>
      <c r="R353" s="21"/>
      <c r="S353" s="21"/>
      <c r="T353" s="21"/>
      <c r="U353" s="21"/>
      <c r="V353" s="21"/>
    </row>
    <row r="354" spans="1:22" x14ac:dyDescent="0.2">
      <c r="A354" s="28">
        <v>307</v>
      </c>
      <c r="B354" s="28" t="s">
        <v>121</v>
      </c>
      <c r="C354" s="17" t="s">
        <v>88</v>
      </c>
      <c r="D354" s="18">
        <f>SUMIFS('2013Figures'!$J:$J,'2013Figures'!$C:$C,$A354,'2013Figures'!$E:$E,$B$1)</f>
        <v>0</v>
      </c>
      <c r="E354" s="18">
        <f>SUMIFS('2013Figures'!$J:$J,'2013Figures'!$C:$C,$A354,'2013Figures'!$B:$B,"BrokerToCy",'2013Figures'!$G:$G,"E1",'2013Figures'!$E:$E,$B$1)</f>
        <v>0</v>
      </c>
      <c r="F354" s="18">
        <f>SUMIFS('2013Figures'!$J:$J,'2013Figures'!$C:$C,$A354,'2013Figures'!$B:$B,"BrokerToCy",'2013Figures'!$G:$G,"P1",'2013Figures'!$E:$E,$B$1)</f>
        <v>0</v>
      </c>
      <c r="G354" s="18">
        <f>SUMIFS('2013Figures'!$J:$J,'2013Figures'!$C:$C,$A354,'2013Figures'!$B:$B,"CyToBroker",'2013Figures'!$G:$G,"E1",'2013Figures'!$E:$E,$B$1)</f>
        <v>0</v>
      </c>
      <c r="H354" s="18">
        <f>SUMIFS('2013Figures'!$J:$J,'2013Figures'!$C:$C,$A354,'2013Figures'!$B:$B,"CyToBroker",'2013Figures'!$G:$G,"P1",'2013Figures'!$E:$E,$B$1)</f>
        <v>0</v>
      </c>
      <c r="I354" s="28"/>
      <c r="J354" s="17"/>
      <c r="K354" s="28"/>
      <c r="L354" s="50">
        <f>SUMIFS('2012Figures'!$J:$J,'2012Figures'!$C:$C,$A354,'2012Figures'!$E:$E,$B$1)</f>
        <v>0</v>
      </c>
      <c r="M354" s="50">
        <f>SUMIFS('2012Figures'!$J:$J,'2012Figures'!$C:$C,$A354,'2012Figures'!$B:$B,"BrokerToCy",'2012Figures'!$G:$G,"E1",'2012Figures'!$E:$E,$B$1)</f>
        <v>0</v>
      </c>
      <c r="N354" s="50">
        <f>SUMIFS('2012Figures'!$J:$J,'2012Figures'!$C:$C,$A354,'2012Figures'!$B:$B,"BrokerToCy",'2012Figures'!$G:$G,"P1",'2012Figures'!$E:$E,$B$1)</f>
        <v>0</v>
      </c>
      <c r="O354" s="50">
        <f>SUMIFS('2012Figures'!$J:$J,'2012Figures'!$C:$C,$A354,'2012Figures'!$B:$B,"CyToBroker",'2012Figures'!$G:$G,"E1",'2012Figures'!$E:$E,$B$1)</f>
        <v>0</v>
      </c>
      <c r="P354" s="50">
        <f>SUMIFS('2012Figures'!$J:$J,'2012Figures'!$C:$C,$A354,'2012Figures'!$B:$B,"CyToBroker",'2012Figures'!$G:$G,"P1",'2012Figures'!$E:$E,$B$1)</f>
        <v>0</v>
      </c>
      <c r="Q354" s="28"/>
      <c r="R354" s="46" t="str">
        <f t="shared" ref="R354:V418" si="35">IF(L354=0,"",ROUND(D354/L354-1,2))</f>
        <v/>
      </c>
      <c r="S354" s="46" t="str">
        <f t="shared" si="35"/>
        <v/>
      </c>
      <c r="T354" s="46" t="str">
        <f t="shared" si="35"/>
        <v/>
      </c>
      <c r="U354" s="46" t="str">
        <f t="shared" si="35"/>
        <v/>
      </c>
      <c r="V354" s="46" t="str">
        <f t="shared" si="35"/>
        <v/>
      </c>
    </row>
    <row r="355" spans="1:22" x14ac:dyDescent="0.2">
      <c r="A355" s="1">
        <v>307</v>
      </c>
      <c r="B355" s="1" t="s">
        <v>121</v>
      </c>
      <c r="C355" s="8">
        <v>1</v>
      </c>
      <c r="D355" s="29">
        <f>SUMIFS('2013Figures'!$J:$J,'2013Figures'!$C:$C,$A355,'2013Figures'!$H:$H,$B355,'2013Figures'!$I:$I,$C355,'2013Figures'!$E:$E,$B$1)</f>
        <v>0</v>
      </c>
      <c r="E355" s="9">
        <f>SUMIFS('2013Figures'!$J:$J,'2013Figures'!$C:$C,$A355,'2013Figures'!$H:$H,$B355,'2013Figures'!$I:$I,$C355,'2013Figures'!$B:$B,"BrokerToCy",'2013Figures'!$G:$G,"E1",'2013Figures'!$E:$E,$B$1)</f>
        <v>0</v>
      </c>
      <c r="F355" s="9">
        <f>SUMIFS('2013Figures'!$J:$J,'2013Figures'!$C:$C,$A355,'2013Figures'!$H:$H,$B355,'2013Figures'!$I:$I,$C355,'2013Figures'!$B:$B,"BrokerToCy",'2013Figures'!$G:$G,"P1",'2013Figures'!$E:$E,$B$1)</f>
        <v>0</v>
      </c>
      <c r="G355" s="9">
        <f>SUMIFS('2013Figures'!$J:$J,'2013Figures'!$C:$C,$A355,'2013Figures'!$H:$H,$B355,'2013Figures'!$I:$I,$C355,'2013Figures'!$B:$B,"CyToBroker",'2013Figures'!$G:$G,"E1",'2013Figures'!$E:$E,$B$1)</f>
        <v>0</v>
      </c>
      <c r="H355" s="9">
        <f>SUMIFS('2013Figures'!$J:$J,'2013Figures'!$C:$C,$A355,'2013Figures'!$H:$H,$B355,'2013Figures'!$I:$I,$C355,'2013Figures'!$B:$B,"CyToBroker",'2013Figures'!$G:$G,"P1",'2013Figures'!$E:$E,$B$1)</f>
        <v>0</v>
      </c>
      <c r="I355" s="30"/>
      <c r="J355" s="31">
        <v>200801</v>
      </c>
      <c r="K355" s="30"/>
      <c r="L355" s="42">
        <f>SUMIFS('2012Figures'!$J:$J,'2012Figures'!$C:$C,$A355,'2012Figures'!$H:$H,$B355,'2012Figures'!$I:$I,$C355,'2012Figures'!$E:$E,$B$1)</f>
        <v>0</v>
      </c>
      <c r="M355" s="52">
        <f>SUMIFS('2012Figures'!$J:$J,'2012Figures'!$C:$C,$A355,'2012Figures'!$H:$H,$B355,'2012Figures'!$I:$I,$C355,'2012Figures'!$B:$B,"BrokerToCy",'2012Figures'!$G:$G,"E1",'2012Figures'!$E:$E,$B$1)</f>
        <v>0</v>
      </c>
      <c r="N355" s="52">
        <f>SUMIFS('2012Figures'!$J:$J,'2012Figures'!$C:$C,$A355,'2012Figures'!$H:$H,$B355,'2012Figures'!$I:$I,$C355,'2012Figures'!$B:$B,"BrokerToCy",'2012Figures'!$G:$G,"P1",'2012Figures'!$E:$E,$B$1)</f>
        <v>0</v>
      </c>
      <c r="O355" s="52">
        <f>SUMIFS('2012Figures'!$J:$J,'2012Figures'!$C:$C,$A355,'2012Figures'!$H:$H,$B355,'2012Figures'!$I:$I,$C355,'2012Figures'!$B:$B,"CyToBroker",'2012Figures'!$G:$G,"E1",'2012Figures'!$E:$E,$B$1)</f>
        <v>0</v>
      </c>
      <c r="P355" s="52">
        <f>SUMIFS('2012Figures'!$J:$J,'2012Figures'!$C:$C,$A355,'2012Figures'!$H:$H,$B355,'2012Figures'!$I:$I,$C355,'2012Figures'!$B:$B,"CyToBroker",'2012Figures'!$G:$G,"P1",'2012Figures'!$E:$E,$B$1)</f>
        <v>0</v>
      </c>
      <c r="Q355" s="30"/>
      <c r="R355" s="46" t="str">
        <f t="shared" si="35"/>
        <v/>
      </c>
      <c r="S355" s="46" t="str">
        <f t="shared" si="35"/>
        <v/>
      </c>
      <c r="T355" s="46" t="str">
        <f t="shared" si="35"/>
        <v/>
      </c>
      <c r="U355" s="46" t="str">
        <f t="shared" si="35"/>
        <v/>
      </c>
      <c r="V355" s="46" t="str">
        <f t="shared" si="35"/>
        <v/>
      </c>
    </row>
    <row r="356" spans="1:22" x14ac:dyDescent="0.2">
      <c r="A356" s="1">
        <v>307</v>
      </c>
      <c r="B356" s="1" t="s">
        <v>121</v>
      </c>
      <c r="D356" s="29">
        <f>SUMIFS('2013Figures'!$J:$J,'2013Figures'!$C:$C,$A356,'2013Figures'!$I:$I,"",'2013Figures'!$E:$E,$B$1)</f>
        <v>0</v>
      </c>
      <c r="E356" s="9">
        <f>SUMIFS('2013Figures'!$J:$J,'2013Figures'!$C:$C,$A356,'2013Figures'!$I:$I,"",'2013Figures'!$B:$B,"BrokerToCy",'2013Figures'!$G:$G,"E1",'2013Figures'!$E:$E,$B$1)</f>
        <v>0</v>
      </c>
      <c r="F356" s="9">
        <f>SUMIFS('2013Figures'!$J:$J,'2013Figures'!$C:$C,$A356,'2013Figures'!$I:$I,"",'2013Figures'!$B:$B,"BrokerToCy",'2013Figures'!$G:$G,"P1",'2013Figures'!$E:$E,$B$1)</f>
        <v>0</v>
      </c>
      <c r="G356" s="9">
        <f>SUMIFS('2013Figures'!$J:$J,'2013Figures'!$C:$C,$A356,'2013Figures'!$I:$I,"",'2013Figures'!$B:$B,"CyToBroker",'2013Figures'!$G:$G,"E1",'2013Figures'!$E:$E,$B$1)</f>
        <v>0</v>
      </c>
      <c r="H356" s="9">
        <f>SUMIFS('2013Figures'!$J:$J,'2013Figures'!$C:$C,$A356,'2013Figures'!$I:$I,"",'2013Figures'!$B:$B,"CyToBroker",'2013Figures'!$G:$G,"P1",'2013Figures'!$E:$E,$B$1)</f>
        <v>0</v>
      </c>
      <c r="J356" s="8" t="s">
        <v>131</v>
      </c>
      <c r="L356" s="42">
        <f>SUMIFS('2012Figures'!$J:$J,'2012Figures'!$C:$C,$A356,'2012Figures'!$I:$I,"",'2012Figures'!$E:$E,$B$1)</f>
        <v>0</v>
      </c>
      <c r="M356" s="52">
        <f>SUMIFS('2012Figures'!$J:$J,'2012Figures'!$C:$C,$A356,'2012Figures'!$I:$I,"",'2012Figures'!$B:$B,"BrokerToCy",'2012Figures'!$G:$G,"E1",'2012Figures'!$E:$E,$B$1)</f>
        <v>0</v>
      </c>
      <c r="N356" s="52">
        <f>SUMIFS('2012Figures'!$J:$J,'2012Figures'!$C:$C,$A356,'2012Figures'!$I:$I,"",'2012Figures'!$B:$B,"BrokerToCy",'2012Figures'!$G:$G,"P1",'2012Figures'!$E:$E,$B$1)</f>
        <v>0</v>
      </c>
      <c r="O356" s="52">
        <f>SUMIFS('2012Figures'!$J:$J,'2012Figures'!$C:$C,$A356,'2012Figures'!$I:$I,"",'2012Figures'!$B:$B,"CyToBroker",'2012Figures'!$G:$G,"E1",'2012Figures'!$E:$E,$B$1)</f>
        <v>0</v>
      </c>
      <c r="P356" s="52">
        <f>SUMIFS('2012Figures'!$J:$J,'2012Figures'!$C:$C,$A356,'2012Figures'!$I:$I,"",'2012Figures'!$B:$B,"CyToBroker",'2012Figures'!$G:$G,"P1",'2012Figures'!$E:$E,$B$1)</f>
        <v>0</v>
      </c>
      <c r="R356" s="46" t="str">
        <f t="shared" si="35"/>
        <v/>
      </c>
      <c r="S356" s="46" t="str">
        <f t="shared" si="35"/>
        <v/>
      </c>
      <c r="T356" s="46" t="str">
        <f t="shared" si="35"/>
        <v/>
      </c>
      <c r="U356" s="46" t="str">
        <f t="shared" si="35"/>
        <v/>
      </c>
      <c r="V356" s="46" t="str">
        <f t="shared" si="35"/>
        <v/>
      </c>
    </row>
    <row r="357" spans="1:22" x14ac:dyDescent="0.2">
      <c r="A357" s="21"/>
      <c r="B357" s="21" t="s">
        <v>92</v>
      </c>
      <c r="C357" s="22"/>
      <c r="D357" s="23">
        <f>SUM(E357:H357)</f>
        <v>0</v>
      </c>
      <c r="E357" s="23">
        <f>SUM(E355:E356)</f>
        <v>0</v>
      </c>
      <c r="F357" s="23">
        <f>SUM(F355:F356)</f>
        <v>0</v>
      </c>
      <c r="G357" s="23">
        <f>SUM(G355:G356)</f>
        <v>0</v>
      </c>
      <c r="H357" s="23">
        <f>SUM(H355:H356)</f>
        <v>0</v>
      </c>
      <c r="I357" s="21"/>
      <c r="J357" s="22"/>
      <c r="K357" s="21"/>
      <c r="L357" s="43">
        <f>SUM(M357:P357)</f>
        <v>0</v>
      </c>
      <c r="M357" s="43">
        <f>SUM(M355:M356)</f>
        <v>0</v>
      </c>
      <c r="N357" s="43">
        <f>SUM(N355:N356)</f>
        <v>0</v>
      </c>
      <c r="O357" s="43">
        <f>SUM(O355:O356)</f>
        <v>0</v>
      </c>
      <c r="P357" s="43">
        <f>SUM(P355:P356)</f>
        <v>0</v>
      </c>
      <c r="Q357" s="21"/>
      <c r="R357" s="21"/>
      <c r="S357" s="21"/>
      <c r="T357" s="21"/>
      <c r="U357" s="21"/>
      <c r="V357" s="21"/>
    </row>
    <row r="358" spans="1:22" x14ac:dyDescent="0.2">
      <c r="A358" s="28">
        <v>401</v>
      </c>
      <c r="B358" s="28" t="s">
        <v>122</v>
      </c>
      <c r="C358" s="17" t="s">
        <v>88</v>
      </c>
      <c r="D358" s="18">
        <f>SUMIFS('2013Figures'!$J:$J,'2013Figures'!$C:$C,$A358,'2013Figures'!$E:$E,$B$1)</f>
        <v>0</v>
      </c>
      <c r="E358" s="18">
        <f>SUMIFS('2013Figures'!$J:$J,'2013Figures'!$C:$C,$A358,'2013Figures'!$B:$B,"BrokerToCy",'2013Figures'!$G:$G,"E1",'2013Figures'!$E:$E,$B$1)</f>
        <v>0</v>
      </c>
      <c r="F358" s="18">
        <f>SUMIFS('2013Figures'!$J:$J,'2013Figures'!$C:$C,$A358,'2013Figures'!$B:$B,"BrokerToCy",'2013Figures'!$G:$G,"P1",'2013Figures'!$E:$E,$B$1)</f>
        <v>0</v>
      </c>
      <c r="G358" s="18">
        <f>SUMIFS('2013Figures'!$J:$J,'2013Figures'!$C:$C,$A358,'2013Figures'!$B:$B,"CyToBroker",'2013Figures'!$G:$G,"E1",'2013Figures'!$E:$E,$B$1)</f>
        <v>0</v>
      </c>
      <c r="H358" s="18">
        <f>SUMIFS('2013Figures'!$J:$J,'2013Figures'!$C:$C,$A358,'2013Figures'!$B:$B,"CyToBroker",'2013Figures'!$G:$G,"P1",'2013Figures'!$E:$E,$B$1)</f>
        <v>0</v>
      </c>
      <c r="I358" s="28"/>
      <c r="J358" s="17"/>
      <c r="K358" s="28"/>
      <c r="L358" s="50">
        <f>SUMIFS('2012Figures'!$J:$J,'2012Figures'!$C:$C,$A358,'2012Figures'!$E:$E,$B$1)</f>
        <v>0</v>
      </c>
      <c r="M358" s="50">
        <f>SUMIFS('2012Figures'!$J:$J,'2012Figures'!$C:$C,$A358,'2012Figures'!$B:$B,"BrokerToCy",'2012Figures'!$G:$G,"E1",'2012Figures'!$E:$E,$B$1)</f>
        <v>0</v>
      </c>
      <c r="N358" s="50">
        <f>SUMIFS('2012Figures'!$J:$J,'2012Figures'!$C:$C,$A358,'2012Figures'!$B:$B,"BrokerToCy",'2012Figures'!$G:$G,"P1",'2012Figures'!$E:$E,$B$1)</f>
        <v>0</v>
      </c>
      <c r="O358" s="50">
        <f>SUMIFS('2012Figures'!$J:$J,'2012Figures'!$C:$C,$A358,'2012Figures'!$B:$B,"CyToBroker",'2012Figures'!$G:$G,"E1",'2012Figures'!$E:$E,$B$1)</f>
        <v>0</v>
      </c>
      <c r="P358" s="50">
        <f>SUMIFS('2012Figures'!$J:$J,'2012Figures'!$C:$C,$A358,'2012Figures'!$B:$B,"CyToBroker",'2012Figures'!$G:$G,"P1",'2012Figures'!$E:$E,$B$1)</f>
        <v>0</v>
      </c>
      <c r="Q358" s="28"/>
      <c r="R358" s="46" t="str">
        <f t="shared" ref="R358:V422" si="36">IF(L358=0,"",ROUND(D358/L358-1,2))</f>
        <v/>
      </c>
      <c r="S358" s="46" t="str">
        <f t="shared" si="36"/>
        <v/>
      </c>
      <c r="T358" s="46" t="str">
        <f t="shared" si="36"/>
        <v/>
      </c>
      <c r="U358" s="46" t="str">
        <f t="shared" si="36"/>
        <v/>
      </c>
      <c r="V358" s="46" t="str">
        <f t="shared" si="36"/>
        <v/>
      </c>
    </row>
    <row r="359" spans="1:22" x14ac:dyDescent="0.2">
      <c r="A359" s="1">
        <v>401</v>
      </c>
      <c r="B359" s="1" t="s">
        <v>122</v>
      </c>
      <c r="C359" s="8">
        <v>1</v>
      </c>
      <c r="D359" s="29">
        <f>SUMIFS('2013Figures'!$J:$J,'2013Figures'!$C:$C,$A359,'2013Figures'!$H:$H,$B359,'2013Figures'!$I:$I,$C359,'2013Figures'!$E:$E,$B$1)</f>
        <v>0</v>
      </c>
      <c r="E359" s="9">
        <f>SUMIFS('2013Figures'!$J:$J,'2013Figures'!$C:$C,$A359,'2013Figures'!$H:$H,$B359,'2013Figures'!$I:$I,$C359,'2013Figures'!$B:$B,"BrokerToCy",'2013Figures'!$G:$G,"E1",'2013Figures'!$E:$E,$B$1)</f>
        <v>0</v>
      </c>
      <c r="F359" s="9">
        <f>SUMIFS('2013Figures'!$J:$J,'2013Figures'!$C:$C,$A359,'2013Figures'!$H:$H,$B359,'2013Figures'!$I:$I,$C359,'2013Figures'!$B:$B,"BrokerToCy",'2013Figures'!$G:$G,"P1",'2013Figures'!$E:$E,$B$1)</f>
        <v>0</v>
      </c>
      <c r="G359" s="9">
        <f>SUMIFS('2013Figures'!$J:$J,'2013Figures'!$C:$C,$A359,'2013Figures'!$H:$H,$B359,'2013Figures'!$I:$I,$C359,'2013Figures'!$B:$B,"CyToBroker",'2013Figures'!$G:$G,"E1",'2013Figures'!$E:$E,$B$1)</f>
        <v>0</v>
      </c>
      <c r="H359" s="9">
        <f>SUMIFS('2013Figures'!$J:$J,'2013Figures'!$C:$C,$A359,'2013Figures'!$H:$H,$B359,'2013Figures'!$I:$I,$C359,'2013Figures'!$B:$B,"CyToBroker",'2013Figures'!$G:$G,"P1",'2013Figures'!$E:$E,$B$1)</f>
        <v>0</v>
      </c>
      <c r="I359" s="30"/>
      <c r="J359" s="31">
        <v>200601</v>
      </c>
      <c r="K359" s="30"/>
      <c r="L359" s="42">
        <f>SUMIFS('2012Figures'!$J:$J,'2012Figures'!$C:$C,$A359,'2012Figures'!$H:$H,$B359,'2012Figures'!$I:$I,$C359,'2012Figures'!$E:$E,$B$1)</f>
        <v>0</v>
      </c>
      <c r="M359" s="52">
        <f>SUMIFS('2012Figures'!$J:$J,'2012Figures'!$C:$C,$A359,'2012Figures'!$H:$H,$B359,'2012Figures'!$I:$I,$C359,'2012Figures'!$B:$B,"BrokerToCy",'2012Figures'!$G:$G,"E1",'2012Figures'!$E:$E,$B$1)</f>
        <v>0</v>
      </c>
      <c r="N359" s="52">
        <f>SUMIFS('2012Figures'!$J:$J,'2012Figures'!$C:$C,$A359,'2012Figures'!$H:$H,$B359,'2012Figures'!$I:$I,$C359,'2012Figures'!$B:$B,"BrokerToCy",'2012Figures'!$G:$G,"P1",'2012Figures'!$E:$E,$B$1)</f>
        <v>0</v>
      </c>
      <c r="O359" s="52">
        <f>SUMIFS('2012Figures'!$J:$J,'2012Figures'!$C:$C,$A359,'2012Figures'!$H:$H,$B359,'2012Figures'!$I:$I,$C359,'2012Figures'!$B:$B,"CyToBroker",'2012Figures'!$G:$G,"E1",'2012Figures'!$E:$E,$B$1)</f>
        <v>0</v>
      </c>
      <c r="P359" s="52">
        <f>SUMIFS('2012Figures'!$J:$J,'2012Figures'!$C:$C,$A359,'2012Figures'!$H:$H,$B359,'2012Figures'!$I:$I,$C359,'2012Figures'!$B:$B,"CyToBroker",'2012Figures'!$G:$G,"P1",'2012Figures'!$E:$E,$B$1)</f>
        <v>0</v>
      </c>
      <c r="Q359" s="30"/>
      <c r="R359" s="46" t="str">
        <f t="shared" si="36"/>
        <v/>
      </c>
      <c r="S359" s="46" t="str">
        <f t="shared" si="36"/>
        <v/>
      </c>
      <c r="T359" s="46" t="str">
        <f t="shared" si="36"/>
        <v/>
      </c>
      <c r="U359" s="46" t="str">
        <f t="shared" si="36"/>
        <v/>
      </c>
      <c r="V359" s="46" t="str">
        <f t="shared" si="36"/>
        <v/>
      </c>
    </row>
    <row r="360" spans="1:22" x14ac:dyDescent="0.2">
      <c r="A360" s="1">
        <v>401</v>
      </c>
      <c r="B360" s="1" t="s">
        <v>122</v>
      </c>
      <c r="D360" s="29">
        <f>SUMIFS('2013Figures'!$J:$J,'2013Figures'!$C:$C,$A360,'2013Figures'!$I:$I,"",'2013Figures'!$E:$E,$B$1)</f>
        <v>0</v>
      </c>
      <c r="E360" s="9">
        <f>SUMIFS('2013Figures'!$J:$J,'2013Figures'!$C:$C,$A360,'2013Figures'!$I:$I,"",'2013Figures'!$B:$B,"BrokerToCy",'2013Figures'!$G:$G,"E1",'2013Figures'!$E:$E,$B$1)</f>
        <v>0</v>
      </c>
      <c r="F360" s="9">
        <f>SUMIFS('2013Figures'!$J:$J,'2013Figures'!$C:$C,$A360,'2013Figures'!$I:$I,"",'2013Figures'!$B:$B,"BrokerToCy",'2013Figures'!$G:$G,"P1",'2013Figures'!$E:$E,$B$1)</f>
        <v>0</v>
      </c>
      <c r="G360" s="9">
        <f>SUMIFS('2013Figures'!$J:$J,'2013Figures'!$C:$C,$A360,'2013Figures'!$I:$I,"",'2013Figures'!$B:$B,"CyToBroker",'2013Figures'!$G:$G,"E1",'2013Figures'!$E:$E,$B$1)</f>
        <v>0</v>
      </c>
      <c r="H360" s="9">
        <f>SUMIFS('2013Figures'!$J:$J,'2013Figures'!$C:$C,$A360,'2013Figures'!$I:$I,"",'2013Figures'!$B:$B,"CyToBroker",'2013Figures'!$G:$G,"P1",'2013Figures'!$E:$E,$B$1)</f>
        <v>0</v>
      </c>
      <c r="J360" s="8" t="s">
        <v>131</v>
      </c>
      <c r="L360" s="42">
        <f>SUMIFS('2012Figures'!$J:$J,'2012Figures'!$C:$C,$A360,'2012Figures'!$I:$I,"",'2012Figures'!$E:$E,$B$1)</f>
        <v>0</v>
      </c>
      <c r="M360" s="52">
        <f>SUMIFS('2012Figures'!$J:$J,'2012Figures'!$C:$C,$A360,'2012Figures'!$I:$I,"",'2012Figures'!$B:$B,"BrokerToCy",'2012Figures'!$G:$G,"E1",'2012Figures'!$E:$E,$B$1)</f>
        <v>0</v>
      </c>
      <c r="N360" s="52">
        <f>SUMIFS('2012Figures'!$J:$J,'2012Figures'!$C:$C,$A360,'2012Figures'!$I:$I,"",'2012Figures'!$B:$B,"BrokerToCy",'2012Figures'!$G:$G,"P1",'2012Figures'!$E:$E,$B$1)</f>
        <v>0</v>
      </c>
      <c r="O360" s="52">
        <f>SUMIFS('2012Figures'!$J:$J,'2012Figures'!$C:$C,$A360,'2012Figures'!$I:$I,"",'2012Figures'!$B:$B,"CyToBroker",'2012Figures'!$G:$G,"E1",'2012Figures'!$E:$E,$B$1)</f>
        <v>0</v>
      </c>
      <c r="P360" s="52">
        <f>SUMIFS('2012Figures'!$J:$J,'2012Figures'!$C:$C,$A360,'2012Figures'!$I:$I,"",'2012Figures'!$B:$B,"CyToBroker",'2012Figures'!$G:$G,"P1",'2012Figures'!$E:$E,$B$1)</f>
        <v>0</v>
      </c>
      <c r="R360" s="46" t="str">
        <f t="shared" si="36"/>
        <v/>
      </c>
      <c r="S360" s="46" t="str">
        <f t="shared" si="36"/>
        <v/>
      </c>
      <c r="T360" s="46" t="str">
        <f t="shared" si="36"/>
        <v/>
      </c>
      <c r="U360" s="46" t="str">
        <f t="shared" si="36"/>
        <v/>
      </c>
      <c r="V360" s="46" t="str">
        <f t="shared" si="36"/>
        <v/>
      </c>
    </row>
    <row r="361" spans="1:22" x14ac:dyDescent="0.2">
      <c r="A361" s="21"/>
      <c r="B361" s="21" t="s">
        <v>92</v>
      </c>
      <c r="C361" s="22"/>
      <c r="D361" s="23">
        <f>SUM(E361:H361)</f>
        <v>0</v>
      </c>
      <c r="E361" s="23">
        <f>SUM(E359:E360)</f>
        <v>0</v>
      </c>
      <c r="F361" s="23">
        <f>SUM(F359:F360)</f>
        <v>0</v>
      </c>
      <c r="G361" s="23">
        <f>SUM(G359:G360)</f>
        <v>0</v>
      </c>
      <c r="H361" s="23">
        <f>SUM(H359:H360)</f>
        <v>0</v>
      </c>
      <c r="I361" s="21"/>
      <c r="J361" s="22"/>
      <c r="K361" s="21"/>
      <c r="L361" s="43">
        <f>SUM(M361:P361)</f>
        <v>0</v>
      </c>
      <c r="M361" s="43">
        <f>SUM(M359:M360)</f>
        <v>0</v>
      </c>
      <c r="N361" s="43">
        <f>SUM(N359:N360)</f>
        <v>0</v>
      </c>
      <c r="O361" s="43">
        <f>SUM(O359:O360)</f>
        <v>0</v>
      </c>
      <c r="P361" s="43">
        <f>SUM(P359:P360)</f>
        <v>0</v>
      </c>
      <c r="Q361" s="21"/>
      <c r="R361" s="21"/>
      <c r="S361" s="21"/>
      <c r="T361" s="21"/>
      <c r="U361" s="21"/>
      <c r="V361" s="21"/>
    </row>
    <row r="362" spans="1:22" x14ac:dyDescent="0.2">
      <c r="A362" s="28">
        <v>403</v>
      </c>
      <c r="B362" s="28" t="s">
        <v>169</v>
      </c>
      <c r="C362" s="17" t="s">
        <v>88</v>
      </c>
      <c r="D362" s="18">
        <f>SUMIFS('2013Figures'!$J:$J,'2013Figures'!$C:$C,$A362,'2013Figures'!$E:$E,$B$1)</f>
        <v>0</v>
      </c>
      <c r="E362" s="18">
        <f>SUMIFS('2013Figures'!$J:$J,'2013Figures'!$C:$C,$A362,'2013Figures'!$B:$B,"BrokerToCy",'2013Figures'!$G:$G,"E1",'2013Figures'!$E:$E,$B$1)</f>
        <v>0</v>
      </c>
      <c r="F362" s="18">
        <f>SUMIFS('2013Figures'!$J:$J,'2013Figures'!$C:$C,$A362,'2013Figures'!$B:$B,"BrokerToCy",'2013Figures'!$G:$G,"P1",'2013Figures'!$E:$E,$B$1)</f>
        <v>0</v>
      </c>
      <c r="G362" s="18">
        <f>SUMIFS('2013Figures'!$J:$J,'2013Figures'!$C:$C,$A362,'2013Figures'!$B:$B,"CyToBroker",'2013Figures'!$G:$G,"E1",'2013Figures'!$E:$E,$B$1)</f>
        <v>0</v>
      </c>
      <c r="H362" s="18">
        <f>SUMIFS('2013Figures'!$J:$J,'2013Figures'!$C:$C,$A362,'2013Figures'!$B:$B,"CyToBroker",'2013Figures'!$G:$G,"P1",'2013Figures'!$E:$E,$B$1)</f>
        <v>0</v>
      </c>
      <c r="I362" s="28"/>
      <c r="J362" s="17"/>
      <c r="K362" s="28"/>
      <c r="L362" s="50">
        <f>SUMIFS('2012Figures'!$J:$J,'2012Figures'!$C:$C,$A362,'2012Figures'!$E:$E,$B$1)</f>
        <v>0</v>
      </c>
      <c r="M362" s="50">
        <f>SUMIFS('2012Figures'!$J:$J,'2012Figures'!$C:$C,$A362,'2012Figures'!$B:$B,"BrokerToCy",'2012Figures'!$G:$G,"E1",'2012Figures'!$E:$E,$B$1)</f>
        <v>0</v>
      </c>
      <c r="N362" s="50">
        <f>SUMIFS('2012Figures'!$J:$J,'2012Figures'!$C:$C,$A362,'2012Figures'!$B:$B,"BrokerToCy",'2012Figures'!$G:$G,"P1",'2012Figures'!$E:$E,$B$1)</f>
        <v>0</v>
      </c>
      <c r="O362" s="50">
        <f>SUMIFS('2012Figures'!$J:$J,'2012Figures'!$C:$C,$A362,'2012Figures'!$B:$B,"CyToBroker",'2012Figures'!$G:$G,"E1",'2012Figures'!$E:$E,$B$1)</f>
        <v>0</v>
      </c>
      <c r="P362" s="50">
        <f>SUMIFS('2012Figures'!$J:$J,'2012Figures'!$C:$C,$A362,'2012Figures'!$B:$B,"CyToBroker",'2012Figures'!$G:$G,"P1",'2012Figures'!$E:$E,$B$1)</f>
        <v>0</v>
      </c>
      <c r="Q362" s="28"/>
      <c r="R362" s="46" t="str">
        <f t="shared" ref="R362:V426" si="37">IF(L362=0,"",ROUND(D362/L362-1,2))</f>
        <v/>
      </c>
      <c r="S362" s="46" t="str">
        <f t="shared" si="37"/>
        <v/>
      </c>
      <c r="T362" s="46" t="str">
        <f t="shared" si="37"/>
        <v/>
      </c>
      <c r="U362" s="46" t="str">
        <f t="shared" si="37"/>
        <v/>
      </c>
      <c r="V362" s="46" t="str">
        <f t="shared" si="37"/>
        <v/>
      </c>
    </row>
    <row r="363" spans="1:22" x14ac:dyDescent="0.2">
      <c r="A363" s="1">
        <v>403</v>
      </c>
      <c r="B363" s="1" t="s">
        <v>169</v>
      </c>
      <c r="C363" s="8">
        <v>1</v>
      </c>
      <c r="D363" s="29">
        <f>SUMIFS('2013Figures'!$J:$J,'2013Figures'!$C:$C,$A363,'2013Figures'!$H:$H,$B363,'2013Figures'!$I:$I,$C363,'2013Figures'!$E:$E,$B$1)</f>
        <v>0</v>
      </c>
      <c r="E363" s="9">
        <f>SUMIFS('2013Figures'!$J:$J,'2013Figures'!$C:$C,$A363,'2013Figures'!$H:$H,$B363,'2013Figures'!$I:$I,$C363,'2013Figures'!$B:$B,"BrokerToCy",'2013Figures'!$G:$G,"E1",'2013Figures'!$E:$E,$B$1)</f>
        <v>0</v>
      </c>
      <c r="F363" s="9">
        <f>SUMIFS('2013Figures'!$J:$J,'2013Figures'!$C:$C,$A363,'2013Figures'!$H:$H,$B363,'2013Figures'!$I:$I,$C363,'2013Figures'!$B:$B,"BrokerToCy",'2013Figures'!$G:$G,"P1",'2013Figures'!$E:$E,$B$1)</f>
        <v>0</v>
      </c>
      <c r="G363" s="9">
        <f>SUMIFS('2013Figures'!$J:$J,'2013Figures'!$C:$C,$A363,'2013Figures'!$H:$H,$B363,'2013Figures'!$I:$I,$C363,'2013Figures'!$B:$B,"CyToBroker",'2013Figures'!$G:$G,"E1",'2013Figures'!$E:$E,$B$1)</f>
        <v>0</v>
      </c>
      <c r="H363" s="9">
        <f>SUMIFS('2013Figures'!$J:$J,'2013Figures'!$C:$C,$A363,'2013Figures'!$H:$H,$B363,'2013Figures'!$I:$I,$C363,'2013Figures'!$B:$B,"CyToBroker",'2013Figures'!$G:$G,"P1",'2013Figures'!$E:$E,$B$1)</f>
        <v>0</v>
      </c>
      <c r="I363" s="30"/>
      <c r="J363" s="31">
        <v>200801</v>
      </c>
      <c r="K363" s="30"/>
      <c r="L363" s="42">
        <f>SUMIFS('2012Figures'!$J:$J,'2012Figures'!$C:$C,$A363,'2012Figures'!$H:$H,$B363,'2012Figures'!$I:$I,$C363,'2012Figures'!$E:$E,$B$1)</f>
        <v>0</v>
      </c>
      <c r="M363" s="52">
        <f>SUMIFS('2012Figures'!$J:$J,'2012Figures'!$C:$C,$A363,'2012Figures'!$H:$H,$B363,'2012Figures'!$I:$I,$C363,'2012Figures'!$B:$B,"BrokerToCy",'2012Figures'!$G:$G,"E1",'2012Figures'!$E:$E,$B$1)</f>
        <v>0</v>
      </c>
      <c r="N363" s="52">
        <f>SUMIFS('2012Figures'!$J:$J,'2012Figures'!$C:$C,$A363,'2012Figures'!$H:$H,$B363,'2012Figures'!$I:$I,$C363,'2012Figures'!$B:$B,"BrokerToCy",'2012Figures'!$G:$G,"P1",'2012Figures'!$E:$E,$B$1)</f>
        <v>0</v>
      </c>
      <c r="O363" s="52">
        <f>SUMIFS('2012Figures'!$J:$J,'2012Figures'!$C:$C,$A363,'2012Figures'!$H:$H,$B363,'2012Figures'!$I:$I,$C363,'2012Figures'!$B:$B,"CyToBroker",'2012Figures'!$G:$G,"E1",'2012Figures'!$E:$E,$B$1)</f>
        <v>0</v>
      </c>
      <c r="P363" s="52">
        <f>SUMIFS('2012Figures'!$J:$J,'2012Figures'!$C:$C,$A363,'2012Figures'!$H:$H,$B363,'2012Figures'!$I:$I,$C363,'2012Figures'!$B:$B,"CyToBroker",'2012Figures'!$G:$G,"P1",'2012Figures'!$E:$E,$B$1)</f>
        <v>0</v>
      </c>
      <c r="Q363" s="30"/>
      <c r="R363" s="46" t="str">
        <f t="shared" si="37"/>
        <v/>
      </c>
      <c r="S363" s="46" t="str">
        <f t="shared" si="37"/>
        <v/>
      </c>
      <c r="T363" s="46" t="str">
        <f t="shared" si="37"/>
        <v/>
      </c>
      <c r="U363" s="46" t="str">
        <f t="shared" si="37"/>
        <v/>
      </c>
      <c r="V363" s="46" t="str">
        <f t="shared" si="37"/>
        <v/>
      </c>
    </row>
    <row r="364" spans="1:22" x14ac:dyDescent="0.2">
      <c r="A364" s="1">
        <v>403</v>
      </c>
      <c r="B364" s="1" t="s">
        <v>169</v>
      </c>
      <c r="D364" s="29">
        <f>SUMIFS('2013Figures'!$J:$J,'2013Figures'!$C:$C,$A364,'2013Figures'!$I:$I,"",'2013Figures'!$E:$E,$B$1)</f>
        <v>0</v>
      </c>
      <c r="E364" s="9">
        <f>SUMIFS('2013Figures'!$J:$J,'2013Figures'!$C:$C,$A364,'2013Figures'!$I:$I,"",'2013Figures'!$B:$B,"BrokerToCy",'2013Figures'!$G:$G,"E1",'2013Figures'!$E:$E,$B$1)</f>
        <v>0</v>
      </c>
      <c r="F364" s="9">
        <f>SUMIFS('2013Figures'!$J:$J,'2013Figures'!$C:$C,$A364,'2013Figures'!$I:$I,"",'2013Figures'!$B:$B,"BrokerToCy",'2013Figures'!$G:$G,"P1",'2013Figures'!$E:$E,$B$1)</f>
        <v>0</v>
      </c>
      <c r="G364" s="9">
        <f>SUMIFS('2013Figures'!$J:$J,'2013Figures'!$C:$C,$A364,'2013Figures'!$I:$I,"",'2013Figures'!$B:$B,"CyToBroker",'2013Figures'!$G:$G,"E1",'2013Figures'!$E:$E,$B$1)</f>
        <v>0</v>
      </c>
      <c r="H364" s="9">
        <f>SUMIFS('2013Figures'!$J:$J,'2013Figures'!$C:$C,$A364,'2013Figures'!$I:$I,"",'2013Figures'!$B:$B,"CyToBroker",'2013Figures'!$G:$G,"P1",'2013Figures'!$E:$E,$B$1)</f>
        <v>0</v>
      </c>
      <c r="J364" s="8" t="s">
        <v>131</v>
      </c>
      <c r="L364" s="42">
        <f>SUMIFS('2012Figures'!$J:$J,'2012Figures'!$C:$C,$A364,'2012Figures'!$I:$I,"",'2012Figures'!$E:$E,$B$1)</f>
        <v>0</v>
      </c>
      <c r="M364" s="52">
        <f>SUMIFS('2012Figures'!$J:$J,'2012Figures'!$C:$C,$A364,'2012Figures'!$I:$I,"",'2012Figures'!$B:$B,"BrokerToCy",'2012Figures'!$G:$G,"E1",'2012Figures'!$E:$E,$B$1)</f>
        <v>0</v>
      </c>
      <c r="N364" s="52">
        <f>SUMIFS('2012Figures'!$J:$J,'2012Figures'!$C:$C,$A364,'2012Figures'!$I:$I,"",'2012Figures'!$B:$B,"BrokerToCy",'2012Figures'!$G:$G,"P1",'2012Figures'!$E:$E,$B$1)</f>
        <v>0</v>
      </c>
      <c r="O364" s="52">
        <f>SUMIFS('2012Figures'!$J:$J,'2012Figures'!$C:$C,$A364,'2012Figures'!$I:$I,"",'2012Figures'!$B:$B,"CyToBroker",'2012Figures'!$G:$G,"E1",'2012Figures'!$E:$E,$B$1)</f>
        <v>0</v>
      </c>
      <c r="P364" s="52">
        <f>SUMIFS('2012Figures'!$J:$J,'2012Figures'!$C:$C,$A364,'2012Figures'!$I:$I,"",'2012Figures'!$B:$B,"CyToBroker",'2012Figures'!$G:$G,"P1",'2012Figures'!$E:$E,$B$1)</f>
        <v>0</v>
      </c>
      <c r="R364" s="46" t="str">
        <f t="shared" si="37"/>
        <v/>
      </c>
      <c r="S364" s="46" t="str">
        <f t="shared" si="37"/>
        <v/>
      </c>
      <c r="T364" s="46" t="str">
        <f t="shared" si="37"/>
        <v/>
      </c>
      <c r="U364" s="46" t="str">
        <f t="shared" si="37"/>
        <v/>
      </c>
      <c r="V364" s="46" t="str">
        <f t="shared" si="37"/>
        <v/>
      </c>
    </row>
    <row r="365" spans="1:22" x14ac:dyDescent="0.2">
      <c r="A365" s="21"/>
      <c r="B365" s="21" t="s">
        <v>92</v>
      </c>
      <c r="C365" s="22"/>
      <c r="D365" s="23">
        <f>SUM(E365:H365)</f>
        <v>0</v>
      </c>
      <c r="E365" s="23">
        <f>SUM(E363:E364)</f>
        <v>0</v>
      </c>
      <c r="F365" s="23">
        <f>SUM(F363:F364)</f>
        <v>0</v>
      </c>
      <c r="G365" s="23">
        <f>SUM(G363:G364)</f>
        <v>0</v>
      </c>
      <c r="H365" s="23">
        <f>SUM(H363:H364)</f>
        <v>0</v>
      </c>
      <c r="I365" s="21"/>
      <c r="J365" s="22"/>
      <c r="K365" s="21"/>
      <c r="L365" s="43">
        <f>SUM(M365:P365)</f>
        <v>0</v>
      </c>
      <c r="M365" s="43">
        <f>SUM(M363:M364)</f>
        <v>0</v>
      </c>
      <c r="N365" s="43">
        <f>SUM(N363:N364)</f>
        <v>0</v>
      </c>
      <c r="O365" s="43">
        <f>SUM(O363:O364)</f>
        <v>0</v>
      </c>
      <c r="P365" s="43">
        <f>SUM(P363:P364)</f>
        <v>0</v>
      </c>
      <c r="Q365" s="21"/>
      <c r="R365" s="21"/>
      <c r="S365" s="21"/>
      <c r="T365" s="21"/>
      <c r="U365" s="21"/>
      <c r="V365" s="21"/>
    </row>
    <row r="366" spans="1:22" x14ac:dyDescent="0.2">
      <c r="A366" s="28">
        <v>405</v>
      </c>
      <c r="B366" s="28" t="s">
        <v>170</v>
      </c>
      <c r="C366" s="17" t="s">
        <v>88</v>
      </c>
      <c r="D366" s="18">
        <f>SUMIFS('2013Figures'!$J:$J,'2013Figures'!$C:$C,$A366,'2013Figures'!$E:$E,$B$1)</f>
        <v>0</v>
      </c>
      <c r="E366" s="18">
        <f>SUMIFS('2013Figures'!$J:$J,'2013Figures'!$C:$C,$A366,'2013Figures'!$B:$B,"BrokerToCy",'2013Figures'!$G:$G,"E1",'2013Figures'!$E:$E,$B$1)</f>
        <v>0</v>
      </c>
      <c r="F366" s="18">
        <f>SUMIFS('2013Figures'!$J:$J,'2013Figures'!$C:$C,$A366,'2013Figures'!$B:$B,"BrokerToCy",'2013Figures'!$G:$G,"P1",'2013Figures'!$E:$E,$B$1)</f>
        <v>0</v>
      </c>
      <c r="G366" s="18">
        <f>SUMIFS('2013Figures'!$J:$J,'2013Figures'!$C:$C,$A366,'2013Figures'!$B:$B,"CyToBroker",'2013Figures'!$G:$G,"E1",'2013Figures'!$E:$E,$B$1)</f>
        <v>0</v>
      </c>
      <c r="H366" s="18">
        <f>SUMIFS('2013Figures'!$J:$J,'2013Figures'!$C:$C,$A366,'2013Figures'!$B:$B,"CyToBroker",'2013Figures'!$G:$G,"P1",'2013Figures'!$E:$E,$B$1)</f>
        <v>0</v>
      </c>
      <c r="I366" s="28"/>
      <c r="J366" s="17"/>
      <c r="K366" s="28"/>
      <c r="L366" s="50">
        <f>SUMIFS('2012Figures'!$J:$J,'2012Figures'!$C:$C,$A366,'2012Figures'!$E:$E,$B$1)</f>
        <v>0</v>
      </c>
      <c r="M366" s="50">
        <f>SUMIFS('2012Figures'!$J:$J,'2012Figures'!$C:$C,$A366,'2012Figures'!$B:$B,"BrokerToCy",'2012Figures'!$G:$G,"E1",'2012Figures'!$E:$E,$B$1)</f>
        <v>0</v>
      </c>
      <c r="N366" s="50">
        <f>SUMIFS('2012Figures'!$J:$J,'2012Figures'!$C:$C,$A366,'2012Figures'!$B:$B,"BrokerToCy",'2012Figures'!$G:$G,"P1",'2012Figures'!$E:$E,$B$1)</f>
        <v>0</v>
      </c>
      <c r="O366" s="50">
        <f>SUMIFS('2012Figures'!$J:$J,'2012Figures'!$C:$C,$A366,'2012Figures'!$B:$B,"CyToBroker",'2012Figures'!$G:$G,"E1",'2012Figures'!$E:$E,$B$1)</f>
        <v>0</v>
      </c>
      <c r="P366" s="50">
        <f>SUMIFS('2012Figures'!$J:$J,'2012Figures'!$C:$C,$A366,'2012Figures'!$B:$B,"CyToBroker",'2012Figures'!$G:$G,"P1",'2012Figures'!$E:$E,$B$1)</f>
        <v>0</v>
      </c>
      <c r="Q366" s="28"/>
      <c r="R366" s="46" t="str">
        <f t="shared" ref="R366:V430" si="38">IF(L366=0,"",ROUND(D366/L366-1,2))</f>
        <v/>
      </c>
      <c r="S366" s="46" t="str">
        <f t="shared" si="38"/>
        <v/>
      </c>
      <c r="T366" s="46" t="str">
        <f t="shared" si="38"/>
        <v/>
      </c>
      <c r="U366" s="46" t="str">
        <f t="shared" si="38"/>
        <v/>
      </c>
      <c r="V366" s="46" t="str">
        <f t="shared" si="38"/>
        <v/>
      </c>
    </row>
    <row r="367" spans="1:22" x14ac:dyDescent="0.2">
      <c r="A367" s="1">
        <v>405</v>
      </c>
      <c r="B367" s="1" t="s">
        <v>170</v>
      </c>
      <c r="C367" s="8">
        <v>1</v>
      </c>
      <c r="D367" s="29">
        <f>SUMIFS('2013Figures'!$J:$J,'2013Figures'!$C:$C,$A367,'2013Figures'!$H:$H,$B367,'2013Figures'!$I:$I,$C367,'2013Figures'!$E:$E,$B$1)</f>
        <v>0</v>
      </c>
      <c r="E367" s="9">
        <f>SUMIFS('2013Figures'!$J:$J,'2013Figures'!$C:$C,$A367,'2013Figures'!$H:$H,$B367,'2013Figures'!$I:$I,$C367,'2013Figures'!$B:$B,"BrokerToCy",'2013Figures'!$G:$G,"E1",'2013Figures'!$E:$E,$B$1)</f>
        <v>0</v>
      </c>
      <c r="F367" s="9">
        <f>SUMIFS('2013Figures'!$J:$J,'2013Figures'!$C:$C,$A367,'2013Figures'!$H:$H,$B367,'2013Figures'!$I:$I,$C367,'2013Figures'!$B:$B,"BrokerToCy",'2013Figures'!$G:$G,"P1",'2013Figures'!$E:$E,$B$1)</f>
        <v>0</v>
      </c>
      <c r="G367" s="9">
        <f>SUMIFS('2013Figures'!$J:$J,'2013Figures'!$C:$C,$A367,'2013Figures'!$H:$H,$B367,'2013Figures'!$I:$I,$C367,'2013Figures'!$B:$B,"CyToBroker",'2013Figures'!$G:$G,"E1",'2013Figures'!$E:$E,$B$1)</f>
        <v>0</v>
      </c>
      <c r="H367" s="9">
        <f>SUMIFS('2013Figures'!$J:$J,'2013Figures'!$C:$C,$A367,'2013Figures'!$H:$H,$B367,'2013Figures'!$I:$I,$C367,'2013Figures'!$B:$B,"CyToBroker",'2013Figures'!$G:$G,"P1",'2013Figures'!$E:$E,$B$1)</f>
        <v>0</v>
      </c>
      <c r="I367" s="30"/>
      <c r="J367" s="31">
        <v>200601</v>
      </c>
      <c r="K367" s="30"/>
      <c r="L367" s="42">
        <f>SUMIFS('2012Figures'!$J:$J,'2012Figures'!$C:$C,$A367,'2012Figures'!$H:$H,$B367,'2012Figures'!$I:$I,$C367,'2012Figures'!$E:$E,$B$1)</f>
        <v>0</v>
      </c>
      <c r="M367" s="52">
        <f>SUMIFS('2012Figures'!$J:$J,'2012Figures'!$C:$C,$A367,'2012Figures'!$H:$H,$B367,'2012Figures'!$I:$I,$C367,'2012Figures'!$B:$B,"BrokerToCy",'2012Figures'!$G:$G,"E1",'2012Figures'!$E:$E,$B$1)</f>
        <v>0</v>
      </c>
      <c r="N367" s="52">
        <f>SUMIFS('2012Figures'!$J:$J,'2012Figures'!$C:$C,$A367,'2012Figures'!$H:$H,$B367,'2012Figures'!$I:$I,$C367,'2012Figures'!$B:$B,"BrokerToCy",'2012Figures'!$G:$G,"P1",'2012Figures'!$E:$E,$B$1)</f>
        <v>0</v>
      </c>
      <c r="O367" s="52">
        <f>SUMIFS('2012Figures'!$J:$J,'2012Figures'!$C:$C,$A367,'2012Figures'!$H:$H,$B367,'2012Figures'!$I:$I,$C367,'2012Figures'!$B:$B,"CyToBroker",'2012Figures'!$G:$G,"E1",'2012Figures'!$E:$E,$B$1)</f>
        <v>0</v>
      </c>
      <c r="P367" s="52">
        <f>SUMIFS('2012Figures'!$J:$J,'2012Figures'!$C:$C,$A367,'2012Figures'!$H:$H,$B367,'2012Figures'!$I:$I,$C367,'2012Figures'!$B:$B,"CyToBroker",'2012Figures'!$G:$G,"P1",'2012Figures'!$E:$E,$B$1)</f>
        <v>0</v>
      </c>
      <c r="Q367" s="30"/>
      <c r="R367" s="46" t="str">
        <f t="shared" si="38"/>
        <v/>
      </c>
      <c r="S367" s="46" t="str">
        <f t="shared" si="38"/>
        <v/>
      </c>
      <c r="T367" s="46" t="str">
        <f t="shared" si="38"/>
        <v/>
      </c>
      <c r="U367" s="46" t="str">
        <f t="shared" si="38"/>
        <v/>
      </c>
      <c r="V367" s="46" t="str">
        <f t="shared" si="38"/>
        <v/>
      </c>
    </row>
    <row r="368" spans="1:22" x14ac:dyDescent="0.2">
      <c r="A368" s="1">
        <v>405</v>
      </c>
      <c r="B368" s="1" t="s">
        <v>170</v>
      </c>
      <c r="D368" s="29">
        <f>SUMIFS('2013Figures'!$J:$J,'2013Figures'!$C:$C,$A368,'2013Figures'!$I:$I,"",'2013Figures'!$E:$E,$B$1)</f>
        <v>0</v>
      </c>
      <c r="E368" s="9">
        <f>SUMIFS('2013Figures'!$J:$J,'2013Figures'!$C:$C,$A368,'2013Figures'!$I:$I,"",'2013Figures'!$B:$B,"BrokerToCy",'2013Figures'!$G:$G,"E1",'2013Figures'!$E:$E,$B$1)</f>
        <v>0</v>
      </c>
      <c r="F368" s="9">
        <f>SUMIFS('2013Figures'!$J:$J,'2013Figures'!$C:$C,$A368,'2013Figures'!$I:$I,"",'2013Figures'!$B:$B,"BrokerToCy",'2013Figures'!$G:$G,"P1",'2013Figures'!$E:$E,$B$1)</f>
        <v>0</v>
      </c>
      <c r="G368" s="9">
        <f>SUMIFS('2013Figures'!$J:$J,'2013Figures'!$C:$C,$A368,'2013Figures'!$I:$I,"",'2013Figures'!$B:$B,"CyToBroker",'2013Figures'!$G:$G,"E1",'2013Figures'!$E:$E,$B$1)</f>
        <v>0</v>
      </c>
      <c r="H368" s="9">
        <f>SUMIFS('2013Figures'!$J:$J,'2013Figures'!$C:$C,$A368,'2013Figures'!$I:$I,"",'2013Figures'!$B:$B,"CyToBroker",'2013Figures'!$G:$G,"P1",'2013Figures'!$E:$E,$B$1)</f>
        <v>0</v>
      </c>
      <c r="J368" s="8" t="s">
        <v>131</v>
      </c>
      <c r="L368" s="42">
        <f>SUMIFS('2012Figures'!$J:$J,'2012Figures'!$C:$C,$A368,'2012Figures'!$I:$I,"",'2012Figures'!$E:$E,$B$1)</f>
        <v>0</v>
      </c>
      <c r="M368" s="52">
        <f>SUMIFS('2012Figures'!$J:$J,'2012Figures'!$C:$C,$A368,'2012Figures'!$I:$I,"",'2012Figures'!$B:$B,"BrokerToCy",'2012Figures'!$G:$G,"E1",'2012Figures'!$E:$E,$B$1)</f>
        <v>0</v>
      </c>
      <c r="N368" s="52">
        <f>SUMIFS('2012Figures'!$J:$J,'2012Figures'!$C:$C,$A368,'2012Figures'!$I:$I,"",'2012Figures'!$B:$B,"BrokerToCy",'2012Figures'!$G:$G,"P1",'2012Figures'!$E:$E,$B$1)</f>
        <v>0</v>
      </c>
      <c r="O368" s="52">
        <f>SUMIFS('2012Figures'!$J:$J,'2012Figures'!$C:$C,$A368,'2012Figures'!$I:$I,"",'2012Figures'!$B:$B,"CyToBroker",'2012Figures'!$G:$G,"E1",'2012Figures'!$E:$E,$B$1)</f>
        <v>0</v>
      </c>
      <c r="P368" s="52">
        <f>SUMIFS('2012Figures'!$J:$J,'2012Figures'!$C:$C,$A368,'2012Figures'!$I:$I,"",'2012Figures'!$B:$B,"CyToBroker",'2012Figures'!$G:$G,"P1",'2012Figures'!$E:$E,$B$1)</f>
        <v>0</v>
      </c>
      <c r="R368" s="46" t="str">
        <f t="shared" si="38"/>
        <v/>
      </c>
      <c r="S368" s="46" t="str">
        <f t="shared" si="38"/>
        <v/>
      </c>
      <c r="T368" s="46" t="str">
        <f t="shared" si="38"/>
        <v/>
      </c>
      <c r="U368" s="46" t="str">
        <f t="shared" si="38"/>
        <v/>
      </c>
      <c r="V368" s="46" t="str">
        <f t="shared" si="38"/>
        <v/>
      </c>
    </row>
    <row r="369" spans="1:22" x14ac:dyDescent="0.2">
      <c r="A369" s="21"/>
      <c r="B369" s="21" t="s">
        <v>92</v>
      </c>
      <c r="C369" s="22"/>
      <c r="D369" s="23">
        <f>SUM(E369:H369)</f>
        <v>0</v>
      </c>
      <c r="E369" s="23">
        <f>SUM(E367:E368)</f>
        <v>0</v>
      </c>
      <c r="F369" s="23">
        <f>SUM(F367:F368)</f>
        <v>0</v>
      </c>
      <c r="G369" s="23">
        <f>SUM(G367:G368)</f>
        <v>0</v>
      </c>
      <c r="H369" s="23">
        <f>SUM(H367:H368)</f>
        <v>0</v>
      </c>
      <c r="I369" s="21"/>
      <c r="J369" s="22"/>
      <c r="K369" s="21"/>
      <c r="L369" s="43">
        <f>SUM(M369:P369)</f>
        <v>0</v>
      </c>
      <c r="M369" s="43">
        <f>SUM(M367:M368)</f>
        <v>0</v>
      </c>
      <c r="N369" s="43">
        <f>SUM(N367:N368)</f>
        <v>0</v>
      </c>
      <c r="O369" s="43">
        <f>SUM(O367:O368)</f>
        <v>0</v>
      </c>
      <c r="P369" s="43">
        <f>SUM(P367:P368)</f>
        <v>0</v>
      </c>
      <c r="Q369" s="21"/>
      <c r="R369" s="21"/>
      <c r="S369" s="21"/>
      <c r="T369" s="21"/>
      <c r="U369" s="21"/>
      <c r="V369" s="21"/>
    </row>
    <row r="370" spans="1:22" x14ac:dyDescent="0.2">
      <c r="A370" s="28">
        <v>410</v>
      </c>
      <c r="B370" s="28" t="s">
        <v>123</v>
      </c>
      <c r="C370" s="17" t="s">
        <v>88</v>
      </c>
      <c r="D370" s="18">
        <f>SUMIFS('2013Figures'!$J:$J,'2013Figures'!$C:$C,$A370,'2013Figures'!$E:$E,$B$1)</f>
        <v>0</v>
      </c>
      <c r="E370" s="18">
        <f>SUMIFS('2013Figures'!$J:$J,'2013Figures'!$C:$C,$A370,'2013Figures'!$B:$B,"BrokerToCy",'2013Figures'!$G:$G,"E1",'2013Figures'!$E:$E,$B$1)</f>
        <v>0</v>
      </c>
      <c r="F370" s="18">
        <f>SUMIFS('2013Figures'!$J:$J,'2013Figures'!$C:$C,$A370,'2013Figures'!$B:$B,"BrokerToCy",'2013Figures'!$G:$G,"P1",'2013Figures'!$E:$E,$B$1)</f>
        <v>0</v>
      </c>
      <c r="G370" s="18">
        <f>SUMIFS('2013Figures'!$J:$J,'2013Figures'!$C:$C,$A370,'2013Figures'!$B:$B,"CyToBroker",'2013Figures'!$G:$G,"E1",'2013Figures'!$E:$E,$B$1)</f>
        <v>0</v>
      </c>
      <c r="H370" s="18">
        <f>SUMIFS('2013Figures'!$J:$J,'2013Figures'!$C:$C,$A370,'2013Figures'!$B:$B,"CyToBroker",'2013Figures'!$G:$G,"P1",'2013Figures'!$E:$E,$B$1)</f>
        <v>0</v>
      </c>
      <c r="I370" s="28"/>
      <c r="J370" s="17"/>
      <c r="K370" s="28"/>
      <c r="L370" s="50">
        <f>SUMIFS('2012Figures'!$J:$J,'2012Figures'!$C:$C,$A370,'2012Figures'!$E:$E,$B$1)</f>
        <v>0</v>
      </c>
      <c r="M370" s="50">
        <f>SUMIFS('2012Figures'!$J:$J,'2012Figures'!$C:$C,$A370,'2012Figures'!$B:$B,"BrokerToCy",'2012Figures'!$G:$G,"E1",'2012Figures'!$E:$E,$B$1)</f>
        <v>0</v>
      </c>
      <c r="N370" s="50">
        <f>SUMIFS('2012Figures'!$J:$J,'2012Figures'!$C:$C,$A370,'2012Figures'!$B:$B,"BrokerToCy",'2012Figures'!$G:$G,"P1",'2012Figures'!$E:$E,$B$1)</f>
        <v>0</v>
      </c>
      <c r="O370" s="50">
        <f>SUMIFS('2012Figures'!$J:$J,'2012Figures'!$C:$C,$A370,'2012Figures'!$B:$B,"CyToBroker",'2012Figures'!$G:$G,"E1",'2012Figures'!$E:$E,$B$1)</f>
        <v>0</v>
      </c>
      <c r="P370" s="50">
        <f>SUMIFS('2012Figures'!$J:$J,'2012Figures'!$C:$C,$A370,'2012Figures'!$B:$B,"CyToBroker",'2012Figures'!$G:$G,"P1",'2012Figures'!$E:$E,$B$1)</f>
        <v>0</v>
      </c>
      <c r="Q370" s="28"/>
      <c r="R370" s="46" t="str">
        <f t="shared" ref="R370:V413" si="39">IF(L370=0,"",ROUND(D370/L370-1,2))</f>
        <v/>
      </c>
      <c r="S370" s="46" t="str">
        <f t="shared" si="39"/>
        <v/>
      </c>
      <c r="T370" s="46" t="str">
        <f t="shared" si="39"/>
        <v/>
      </c>
      <c r="U370" s="46" t="str">
        <f t="shared" si="39"/>
        <v/>
      </c>
      <c r="V370" s="46" t="str">
        <f t="shared" si="39"/>
        <v/>
      </c>
    </row>
    <row r="371" spans="1:22" x14ac:dyDescent="0.2">
      <c r="A371" s="1">
        <v>410</v>
      </c>
      <c r="B371" s="1" t="s">
        <v>123</v>
      </c>
      <c r="C371" s="8">
        <v>5</v>
      </c>
      <c r="D371" s="29">
        <f>SUMIFS('2013Figures'!$J:$J,'2013Figures'!$C:$C,$A371,'2013Figures'!$H:$H,$B371,'2013Figures'!$I:$I,$C371,'2013Figures'!$E:$E,$B$1)</f>
        <v>0</v>
      </c>
      <c r="E371" s="9">
        <f>SUMIFS('2013Figures'!$J:$J,'2013Figures'!$C:$C,$A371,'2013Figures'!$H:$H,$B371,'2013Figures'!$I:$I,$C371,'2013Figures'!$B:$B,"BrokerToCy",'2013Figures'!$G:$G,"E1",'2013Figures'!$E:$E,$B$1)</f>
        <v>0</v>
      </c>
      <c r="F371" s="9">
        <f>SUMIFS('2013Figures'!$J:$J,'2013Figures'!$C:$C,$A371,'2013Figures'!$H:$H,$B371,'2013Figures'!$I:$I,$C371,'2013Figures'!$B:$B,"BrokerToCy",'2013Figures'!$G:$G,"P1",'2013Figures'!$E:$E,$B$1)</f>
        <v>0</v>
      </c>
      <c r="G371" s="9">
        <f>SUMIFS('2013Figures'!$J:$J,'2013Figures'!$C:$C,$A371,'2013Figures'!$H:$H,$B371,'2013Figures'!$I:$I,$C371,'2013Figures'!$B:$B,"CyToBroker",'2013Figures'!$G:$G,"E1",'2013Figures'!$E:$E,$B$1)</f>
        <v>0</v>
      </c>
      <c r="H371" s="9">
        <f>SUMIFS('2013Figures'!$J:$J,'2013Figures'!$C:$C,$A371,'2013Figures'!$H:$H,$B371,'2013Figures'!$I:$I,$C371,'2013Figures'!$B:$B,"CyToBroker",'2013Figures'!$G:$G,"P1",'2013Figures'!$E:$E,$B$1)</f>
        <v>0</v>
      </c>
      <c r="I371" s="30"/>
      <c r="J371" s="31">
        <v>201501</v>
      </c>
      <c r="K371" s="30"/>
      <c r="L371" s="42">
        <f>SUMIFS('2012Figures'!$J:$J,'2012Figures'!$C:$C,$A371,'2012Figures'!$H:$H,$B371,'2012Figures'!$I:$I,$C371,'2012Figures'!$E:$E,$B$1)</f>
        <v>0</v>
      </c>
      <c r="M371" s="52">
        <f>SUMIFS('2012Figures'!$J:$J,'2012Figures'!$C:$C,$A371,'2012Figures'!$H:$H,$B371,'2012Figures'!$I:$I,$C371,'2012Figures'!$B:$B,"BrokerToCy",'2012Figures'!$G:$G,"E1",'2012Figures'!$E:$E,$B$1)</f>
        <v>0</v>
      </c>
      <c r="N371" s="52">
        <f>SUMIFS('2012Figures'!$J:$J,'2012Figures'!$C:$C,$A371,'2012Figures'!$H:$H,$B371,'2012Figures'!$I:$I,$C371,'2012Figures'!$B:$B,"BrokerToCy",'2012Figures'!$G:$G,"P1",'2012Figures'!$E:$E,$B$1)</f>
        <v>0</v>
      </c>
      <c r="O371" s="52">
        <f>SUMIFS('2012Figures'!$J:$J,'2012Figures'!$C:$C,$A371,'2012Figures'!$H:$H,$B371,'2012Figures'!$I:$I,$C371,'2012Figures'!$B:$B,"CyToBroker",'2012Figures'!$G:$G,"E1",'2012Figures'!$E:$E,$B$1)</f>
        <v>0</v>
      </c>
      <c r="P371" s="52">
        <f>SUMIFS('2012Figures'!$J:$J,'2012Figures'!$C:$C,$A371,'2012Figures'!$H:$H,$B371,'2012Figures'!$I:$I,$C371,'2012Figures'!$B:$B,"CyToBroker",'2012Figures'!$G:$G,"P1",'2012Figures'!$E:$E,$B$1)</f>
        <v>0</v>
      </c>
      <c r="Q371" s="30"/>
      <c r="R371" s="46" t="str">
        <f t="shared" si="39"/>
        <v/>
      </c>
      <c r="S371" s="46" t="str">
        <f t="shared" si="39"/>
        <v/>
      </c>
      <c r="T371" s="46" t="str">
        <f t="shared" si="39"/>
        <v/>
      </c>
      <c r="U371" s="46" t="str">
        <f t="shared" si="39"/>
        <v/>
      </c>
      <c r="V371" s="46" t="str">
        <f t="shared" si="39"/>
        <v/>
      </c>
    </row>
    <row r="372" spans="1:22" x14ac:dyDescent="0.2">
      <c r="A372" s="1">
        <v>410</v>
      </c>
      <c r="B372" s="1" t="s">
        <v>123</v>
      </c>
      <c r="C372" s="8">
        <v>4</v>
      </c>
      <c r="D372" s="29">
        <f>SUMIFS('2013Figures'!$J:$J,'2013Figures'!$C:$C,$A372,'2013Figures'!$H:$H,$B372,'2013Figures'!$I:$I,$C372,'2013Figures'!$E:$E,$B$1)</f>
        <v>0</v>
      </c>
      <c r="E372" s="9">
        <f>SUMIFS('2013Figures'!$J:$J,'2013Figures'!$C:$C,$A372,'2013Figures'!$H:$H,$B372,'2013Figures'!$I:$I,$C372,'2013Figures'!$B:$B,"BrokerToCy",'2013Figures'!$G:$G,"E1",'2013Figures'!$E:$E,$B$1)</f>
        <v>0</v>
      </c>
      <c r="F372" s="9">
        <f>SUMIFS('2013Figures'!$J:$J,'2013Figures'!$C:$C,$A372,'2013Figures'!$H:$H,$B372,'2013Figures'!$I:$I,$C372,'2013Figures'!$B:$B,"BrokerToCy",'2013Figures'!$G:$G,"P1",'2013Figures'!$E:$E,$B$1)</f>
        <v>0</v>
      </c>
      <c r="G372" s="9">
        <f>SUMIFS('2013Figures'!$J:$J,'2013Figures'!$C:$C,$A372,'2013Figures'!$H:$H,$B372,'2013Figures'!$I:$I,$C372,'2013Figures'!$B:$B,"CyToBroker",'2013Figures'!$G:$G,"E1",'2013Figures'!$E:$E,$B$1)</f>
        <v>0</v>
      </c>
      <c r="H372" s="9">
        <f>SUMIFS('2013Figures'!$J:$J,'2013Figures'!$C:$C,$A372,'2013Figures'!$H:$H,$B372,'2013Figures'!$I:$I,$C372,'2013Figures'!$B:$B,"CyToBroker",'2013Figures'!$G:$G,"P1",'2013Figures'!$E:$E,$B$1)</f>
        <v>0</v>
      </c>
      <c r="I372" s="30"/>
      <c r="J372" s="31">
        <v>201301</v>
      </c>
      <c r="K372" s="30"/>
      <c r="L372" s="42">
        <f>SUMIFS('2012Figures'!$J:$J,'2012Figures'!$C:$C,$A372,'2012Figures'!$H:$H,$B372,'2012Figures'!$I:$I,$C372,'2012Figures'!$E:$E,$B$1)</f>
        <v>0</v>
      </c>
      <c r="M372" s="52">
        <f>SUMIFS('2012Figures'!$J:$J,'2012Figures'!$C:$C,$A372,'2012Figures'!$H:$H,$B372,'2012Figures'!$I:$I,$C372,'2012Figures'!$B:$B,"BrokerToCy",'2012Figures'!$G:$G,"E1",'2012Figures'!$E:$E,$B$1)</f>
        <v>0</v>
      </c>
      <c r="N372" s="52">
        <f>SUMIFS('2012Figures'!$J:$J,'2012Figures'!$C:$C,$A372,'2012Figures'!$H:$H,$B372,'2012Figures'!$I:$I,$C372,'2012Figures'!$B:$B,"BrokerToCy",'2012Figures'!$G:$G,"P1",'2012Figures'!$E:$E,$B$1)</f>
        <v>0</v>
      </c>
      <c r="O372" s="52">
        <f>SUMIFS('2012Figures'!$J:$J,'2012Figures'!$C:$C,$A372,'2012Figures'!$H:$H,$B372,'2012Figures'!$I:$I,$C372,'2012Figures'!$B:$B,"CyToBroker",'2012Figures'!$G:$G,"E1",'2012Figures'!$E:$E,$B$1)</f>
        <v>0</v>
      </c>
      <c r="P372" s="52">
        <f>SUMIFS('2012Figures'!$J:$J,'2012Figures'!$C:$C,$A372,'2012Figures'!$H:$H,$B372,'2012Figures'!$I:$I,$C372,'2012Figures'!$B:$B,"CyToBroker",'2012Figures'!$G:$G,"P1",'2012Figures'!$E:$E,$B$1)</f>
        <v>0</v>
      </c>
      <c r="Q372" s="30"/>
      <c r="R372" s="46" t="str">
        <f t="shared" si="39"/>
        <v/>
      </c>
      <c r="S372" s="46" t="str">
        <f t="shared" si="39"/>
        <v/>
      </c>
      <c r="T372" s="46" t="str">
        <f t="shared" si="39"/>
        <v/>
      </c>
      <c r="U372" s="46" t="str">
        <f t="shared" si="39"/>
        <v/>
      </c>
      <c r="V372" s="46" t="str">
        <f t="shared" si="39"/>
        <v/>
      </c>
    </row>
    <row r="373" spans="1:22" x14ac:dyDescent="0.2">
      <c r="A373" s="1">
        <v>410</v>
      </c>
      <c r="B373" s="1" t="s">
        <v>123</v>
      </c>
      <c r="C373" s="8">
        <v>3</v>
      </c>
      <c r="D373" s="29">
        <f>SUMIFS('2013Figures'!$J:$J,'2013Figures'!$C:$C,$A373,'2013Figures'!$H:$H,$B373,'2013Figures'!$I:$I,$C373,'2013Figures'!$E:$E,$B$1)</f>
        <v>0</v>
      </c>
      <c r="E373" s="9">
        <f>SUMIFS('2013Figures'!$J:$J,'2013Figures'!$C:$C,$A373,'2013Figures'!$H:$H,$B373,'2013Figures'!$I:$I,$C373,'2013Figures'!$B:$B,"BrokerToCy",'2013Figures'!$G:$G,"E1",'2013Figures'!$E:$E,$B$1)</f>
        <v>0</v>
      </c>
      <c r="F373" s="9">
        <f>SUMIFS('2013Figures'!$J:$J,'2013Figures'!$C:$C,$A373,'2013Figures'!$H:$H,$B373,'2013Figures'!$I:$I,$C373,'2013Figures'!$B:$B,"BrokerToCy",'2013Figures'!$G:$G,"P1",'2013Figures'!$E:$E,$B$1)</f>
        <v>0</v>
      </c>
      <c r="G373" s="9">
        <f>SUMIFS('2013Figures'!$J:$J,'2013Figures'!$C:$C,$A373,'2013Figures'!$H:$H,$B373,'2013Figures'!$I:$I,$C373,'2013Figures'!$B:$B,"CyToBroker",'2013Figures'!$G:$G,"E1",'2013Figures'!$E:$E,$B$1)</f>
        <v>0</v>
      </c>
      <c r="H373" s="9">
        <f>SUMIFS('2013Figures'!$J:$J,'2013Figures'!$C:$C,$A373,'2013Figures'!$H:$H,$B373,'2013Figures'!$I:$I,$C373,'2013Figures'!$B:$B,"CyToBroker",'2013Figures'!$G:$G,"P1",'2013Figures'!$E:$E,$B$1)</f>
        <v>0</v>
      </c>
      <c r="J373" s="8">
        <v>201201</v>
      </c>
      <c r="L373" s="42">
        <f>SUMIFS('2012Figures'!$J:$J,'2012Figures'!$C:$C,$A373,'2012Figures'!$H:$H,$B373,'2012Figures'!$I:$I,$C373,'2012Figures'!$E:$E,$B$1)</f>
        <v>0</v>
      </c>
      <c r="M373" s="52">
        <f>SUMIFS('2012Figures'!$J:$J,'2012Figures'!$C:$C,$A373,'2012Figures'!$H:$H,$B373,'2012Figures'!$I:$I,$C373,'2012Figures'!$B:$B,"BrokerToCy",'2012Figures'!$G:$G,"E1",'2012Figures'!$E:$E,$B$1)</f>
        <v>0</v>
      </c>
      <c r="N373" s="52">
        <f>SUMIFS('2012Figures'!$J:$J,'2012Figures'!$C:$C,$A373,'2012Figures'!$H:$H,$B373,'2012Figures'!$I:$I,$C373,'2012Figures'!$B:$B,"BrokerToCy",'2012Figures'!$G:$G,"P1",'2012Figures'!$E:$E,$B$1)</f>
        <v>0</v>
      </c>
      <c r="O373" s="52">
        <f>SUMIFS('2012Figures'!$J:$J,'2012Figures'!$C:$C,$A373,'2012Figures'!$H:$H,$B373,'2012Figures'!$I:$I,$C373,'2012Figures'!$B:$B,"CyToBroker",'2012Figures'!$G:$G,"E1",'2012Figures'!$E:$E,$B$1)</f>
        <v>0</v>
      </c>
      <c r="P373" s="52">
        <f>SUMIFS('2012Figures'!$J:$J,'2012Figures'!$C:$C,$A373,'2012Figures'!$H:$H,$B373,'2012Figures'!$I:$I,$C373,'2012Figures'!$B:$B,"CyToBroker",'2012Figures'!$G:$G,"P1",'2012Figures'!$E:$E,$B$1)</f>
        <v>0</v>
      </c>
      <c r="R373" s="46" t="str">
        <f t="shared" si="39"/>
        <v/>
      </c>
      <c r="S373" s="46" t="str">
        <f t="shared" si="39"/>
        <v/>
      </c>
      <c r="T373" s="46" t="str">
        <f t="shared" si="39"/>
        <v/>
      </c>
      <c r="U373" s="46" t="str">
        <f t="shared" si="39"/>
        <v/>
      </c>
      <c r="V373" s="46" t="str">
        <f t="shared" si="39"/>
        <v/>
      </c>
    </row>
    <row r="374" spans="1:22" x14ac:dyDescent="0.2">
      <c r="A374" s="1">
        <v>410</v>
      </c>
      <c r="B374" s="1" t="s">
        <v>123</v>
      </c>
      <c r="C374" s="8">
        <v>2</v>
      </c>
      <c r="D374" s="29">
        <f>SUMIFS('2013Figures'!$J:$J,'2013Figures'!$C:$C,$A374,'2013Figures'!$H:$H,$B374,'2013Figures'!$I:$I,$C374,'2013Figures'!$E:$E,$B$1)</f>
        <v>0</v>
      </c>
      <c r="E374" s="9">
        <f>SUMIFS('2013Figures'!$J:$J,'2013Figures'!$C:$C,$A374,'2013Figures'!$H:$H,$B374,'2013Figures'!$I:$I,$C374,'2013Figures'!$B:$B,"BrokerToCy",'2013Figures'!$G:$G,"E1",'2013Figures'!$E:$E,$B$1)</f>
        <v>0</v>
      </c>
      <c r="F374" s="9">
        <f>SUMIFS('2013Figures'!$J:$J,'2013Figures'!$C:$C,$A374,'2013Figures'!$H:$H,$B374,'2013Figures'!$I:$I,$C374,'2013Figures'!$B:$B,"BrokerToCy",'2013Figures'!$G:$G,"P1",'2013Figures'!$E:$E,$B$1)</f>
        <v>0</v>
      </c>
      <c r="G374" s="9">
        <f>SUMIFS('2013Figures'!$J:$J,'2013Figures'!$C:$C,$A374,'2013Figures'!$H:$H,$B374,'2013Figures'!$I:$I,$C374,'2013Figures'!$B:$B,"CyToBroker",'2013Figures'!$G:$G,"E1",'2013Figures'!$E:$E,$B$1)</f>
        <v>0</v>
      </c>
      <c r="H374" s="9">
        <f>SUMIFS('2013Figures'!$J:$J,'2013Figures'!$C:$C,$A374,'2013Figures'!$H:$H,$B374,'2013Figures'!$I:$I,$C374,'2013Figures'!$B:$B,"CyToBroker",'2013Figures'!$G:$G,"P1",'2013Figures'!$E:$E,$B$1)</f>
        <v>0</v>
      </c>
      <c r="J374" s="8">
        <v>201101</v>
      </c>
      <c r="L374" s="42">
        <f>SUMIFS('2012Figures'!$J:$J,'2012Figures'!$C:$C,$A374,'2012Figures'!$H:$H,$B374,'2012Figures'!$I:$I,$C374,'2012Figures'!$E:$E,$B$1)</f>
        <v>0</v>
      </c>
      <c r="M374" s="52">
        <f>SUMIFS('2012Figures'!$J:$J,'2012Figures'!$C:$C,$A374,'2012Figures'!$H:$H,$B374,'2012Figures'!$I:$I,$C374,'2012Figures'!$B:$B,"BrokerToCy",'2012Figures'!$G:$G,"E1",'2012Figures'!$E:$E,$B$1)</f>
        <v>0</v>
      </c>
      <c r="N374" s="52">
        <f>SUMIFS('2012Figures'!$J:$J,'2012Figures'!$C:$C,$A374,'2012Figures'!$H:$H,$B374,'2012Figures'!$I:$I,$C374,'2012Figures'!$B:$B,"BrokerToCy",'2012Figures'!$G:$G,"P1",'2012Figures'!$E:$E,$B$1)</f>
        <v>0</v>
      </c>
      <c r="O374" s="52">
        <f>SUMIFS('2012Figures'!$J:$J,'2012Figures'!$C:$C,$A374,'2012Figures'!$H:$H,$B374,'2012Figures'!$I:$I,$C374,'2012Figures'!$B:$B,"CyToBroker",'2012Figures'!$G:$G,"E1",'2012Figures'!$E:$E,$B$1)</f>
        <v>0</v>
      </c>
      <c r="P374" s="52">
        <f>SUMIFS('2012Figures'!$J:$J,'2012Figures'!$C:$C,$A374,'2012Figures'!$H:$H,$B374,'2012Figures'!$I:$I,$C374,'2012Figures'!$B:$B,"CyToBroker",'2012Figures'!$G:$G,"P1",'2012Figures'!$E:$E,$B$1)</f>
        <v>0</v>
      </c>
      <c r="R374" s="46" t="str">
        <f t="shared" si="39"/>
        <v/>
      </c>
      <c r="S374" s="46" t="str">
        <f t="shared" si="39"/>
        <v/>
      </c>
      <c r="T374" s="46" t="str">
        <f t="shared" si="39"/>
        <v/>
      </c>
      <c r="U374" s="46" t="str">
        <f t="shared" si="39"/>
        <v/>
      </c>
      <c r="V374" s="46" t="str">
        <f t="shared" si="39"/>
        <v/>
      </c>
    </row>
    <row r="375" spans="1:22" x14ac:dyDescent="0.2">
      <c r="A375" s="1">
        <v>410</v>
      </c>
      <c r="B375" s="1" t="s">
        <v>123</v>
      </c>
      <c r="C375" s="8">
        <v>1</v>
      </c>
      <c r="D375" s="29">
        <f>SUMIFS('2013Figures'!$J:$J,'2013Figures'!$C:$C,$A375,'2013Figures'!$H:$H,$B375,'2013Figures'!$I:$I,$C375,'2013Figures'!$E:$E,$B$1)</f>
        <v>0</v>
      </c>
      <c r="E375" s="9">
        <f>SUMIFS('2013Figures'!$J:$J,'2013Figures'!$C:$C,$A375,'2013Figures'!$H:$H,$B375,'2013Figures'!$I:$I,$C375,'2013Figures'!$B:$B,"BrokerToCy",'2013Figures'!$G:$G,"E1",'2013Figures'!$E:$E,$B$1)</f>
        <v>0</v>
      </c>
      <c r="F375" s="9">
        <f>SUMIFS('2013Figures'!$J:$J,'2013Figures'!$C:$C,$A375,'2013Figures'!$H:$H,$B375,'2013Figures'!$I:$I,$C375,'2013Figures'!$B:$B,"BrokerToCy",'2013Figures'!$G:$G,"P1",'2013Figures'!$E:$E,$B$1)</f>
        <v>0</v>
      </c>
      <c r="G375" s="9">
        <f>SUMIFS('2013Figures'!$J:$J,'2013Figures'!$C:$C,$A375,'2013Figures'!$H:$H,$B375,'2013Figures'!$I:$I,$C375,'2013Figures'!$B:$B,"CyToBroker",'2013Figures'!$G:$G,"E1",'2013Figures'!$E:$E,$B$1)</f>
        <v>0</v>
      </c>
      <c r="H375" s="9">
        <f>SUMIFS('2013Figures'!$J:$J,'2013Figures'!$C:$C,$A375,'2013Figures'!$H:$H,$B375,'2013Figures'!$I:$I,$C375,'2013Figures'!$B:$B,"CyToBroker",'2013Figures'!$G:$G,"P1",'2013Figures'!$E:$E,$B$1)</f>
        <v>0</v>
      </c>
      <c r="J375" s="8">
        <v>200901</v>
      </c>
      <c r="L375" s="42">
        <f>SUMIFS('2012Figures'!$J:$J,'2012Figures'!$C:$C,$A375,'2012Figures'!$H:$H,$B375,'2012Figures'!$I:$I,$C375,'2012Figures'!$E:$E,$B$1)</f>
        <v>0</v>
      </c>
      <c r="M375" s="52">
        <f>SUMIFS('2012Figures'!$J:$J,'2012Figures'!$C:$C,$A375,'2012Figures'!$H:$H,$B375,'2012Figures'!$I:$I,$C375,'2012Figures'!$B:$B,"BrokerToCy",'2012Figures'!$G:$G,"E1",'2012Figures'!$E:$E,$B$1)</f>
        <v>0</v>
      </c>
      <c r="N375" s="52">
        <f>SUMIFS('2012Figures'!$J:$J,'2012Figures'!$C:$C,$A375,'2012Figures'!$H:$H,$B375,'2012Figures'!$I:$I,$C375,'2012Figures'!$B:$B,"BrokerToCy",'2012Figures'!$G:$G,"P1",'2012Figures'!$E:$E,$B$1)</f>
        <v>0</v>
      </c>
      <c r="O375" s="52">
        <f>SUMIFS('2012Figures'!$J:$J,'2012Figures'!$C:$C,$A375,'2012Figures'!$H:$H,$B375,'2012Figures'!$I:$I,$C375,'2012Figures'!$B:$B,"CyToBroker",'2012Figures'!$G:$G,"E1",'2012Figures'!$E:$E,$B$1)</f>
        <v>0</v>
      </c>
      <c r="P375" s="52">
        <f>SUMIFS('2012Figures'!$J:$J,'2012Figures'!$C:$C,$A375,'2012Figures'!$H:$H,$B375,'2012Figures'!$I:$I,$C375,'2012Figures'!$B:$B,"CyToBroker",'2012Figures'!$G:$G,"P1",'2012Figures'!$E:$E,$B$1)</f>
        <v>0</v>
      </c>
      <c r="R375" s="46" t="str">
        <f t="shared" si="39"/>
        <v/>
      </c>
      <c r="S375" s="46" t="str">
        <f t="shared" si="39"/>
        <v/>
      </c>
      <c r="T375" s="46" t="str">
        <f t="shared" si="39"/>
        <v/>
      </c>
      <c r="U375" s="46" t="str">
        <f t="shared" si="39"/>
        <v/>
      </c>
      <c r="V375" s="46" t="str">
        <f t="shared" si="39"/>
        <v/>
      </c>
    </row>
    <row r="376" spans="1:22" x14ac:dyDescent="0.2">
      <c r="A376" s="1">
        <v>410</v>
      </c>
      <c r="B376" s="1" t="s">
        <v>123</v>
      </c>
      <c r="D376" s="29">
        <f>SUMIFS('2013Figures'!$J:$J,'2013Figures'!$C:$C,$A376,'2013Figures'!$I:$I,"",'2013Figures'!$E:$E,$B$1)</f>
        <v>0</v>
      </c>
      <c r="E376" s="9">
        <f>SUMIFS('2013Figures'!$J:$J,'2013Figures'!$C:$C,$A376,'2013Figures'!$I:$I,"",'2013Figures'!$B:$B,"BrokerToCy",'2013Figures'!$G:$G,"E1",'2013Figures'!$E:$E,$B$1)</f>
        <v>0</v>
      </c>
      <c r="F376" s="9">
        <f>SUMIFS('2013Figures'!$J:$J,'2013Figures'!$C:$C,$A376,'2013Figures'!$I:$I,"",'2013Figures'!$B:$B,"BrokerToCy",'2013Figures'!$G:$G,"P1",'2013Figures'!$E:$E,$B$1)</f>
        <v>0</v>
      </c>
      <c r="G376" s="9">
        <f>SUMIFS('2013Figures'!$J:$J,'2013Figures'!$C:$C,$A376,'2013Figures'!$I:$I,"",'2013Figures'!$B:$B,"CyToBroker",'2013Figures'!$G:$G,"E1",'2013Figures'!$E:$E,$B$1)</f>
        <v>0</v>
      </c>
      <c r="H376" s="9">
        <f>SUMIFS('2013Figures'!$J:$J,'2013Figures'!$C:$C,$A376,'2013Figures'!$I:$I,"",'2013Figures'!$B:$B,"CyToBroker",'2013Figures'!$G:$G,"P1",'2013Figures'!$E:$E,$B$1)</f>
        <v>0</v>
      </c>
      <c r="J376" s="8" t="s">
        <v>131</v>
      </c>
      <c r="L376" s="42">
        <f>SUMIFS('2012Figures'!$J:$J,'2012Figures'!$C:$C,$A376,'2012Figures'!$I:$I,"",'2012Figures'!$E:$E,$B$1)</f>
        <v>0</v>
      </c>
      <c r="M376" s="52">
        <f>SUMIFS('2012Figures'!$J:$J,'2012Figures'!$C:$C,$A376,'2012Figures'!$I:$I,"",'2012Figures'!$B:$B,"BrokerToCy",'2012Figures'!$G:$G,"E1",'2012Figures'!$E:$E,$B$1)</f>
        <v>0</v>
      </c>
      <c r="N376" s="52">
        <f>SUMIFS('2012Figures'!$J:$J,'2012Figures'!$C:$C,$A376,'2012Figures'!$I:$I,"",'2012Figures'!$B:$B,"BrokerToCy",'2012Figures'!$G:$G,"P1",'2012Figures'!$E:$E,$B$1)</f>
        <v>0</v>
      </c>
      <c r="O376" s="52">
        <f>SUMIFS('2012Figures'!$J:$J,'2012Figures'!$C:$C,$A376,'2012Figures'!$I:$I,"",'2012Figures'!$B:$B,"CyToBroker",'2012Figures'!$G:$G,"E1",'2012Figures'!$E:$E,$B$1)</f>
        <v>0</v>
      </c>
      <c r="P376" s="52">
        <f>SUMIFS('2012Figures'!$J:$J,'2012Figures'!$C:$C,$A376,'2012Figures'!$I:$I,"",'2012Figures'!$B:$B,"CyToBroker",'2012Figures'!$G:$G,"P1",'2012Figures'!$E:$E,$B$1)</f>
        <v>0</v>
      </c>
      <c r="R376" s="46" t="str">
        <f t="shared" si="39"/>
        <v/>
      </c>
      <c r="S376" s="46" t="str">
        <f t="shared" si="39"/>
        <v/>
      </c>
      <c r="T376" s="46" t="str">
        <f t="shared" si="39"/>
        <v/>
      </c>
      <c r="U376" s="46" t="str">
        <f t="shared" si="39"/>
        <v/>
      </c>
      <c r="V376" s="46" t="str">
        <f t="shared" si="39"/>
        <v/>
      </c>
    </row>
    <row r="377" spans="1:22" x14ac:dyDescent="0.2">
      <c r="A377" s="21"/>
      <c r="B377" s="21" t="s">
        <v>92</v>
      </c>
      <c r="C377" s="22"/>
      <c r="D377" s="23">
        <f>SUM(E377:H377)</f>
        <v>0</v>
      </c>
      <c r="E377" s="23">
        <f>SUM(E371:E376)</f>
        <v>0</v>
      </c>
      <c r="F377" s="23">
        <f>SUM(F371:F376)</f>
        <v>0</v>
      </c>
      <c r="G377" s="23">
        <f>SUM(G371:G376)</f>
        <v>0</v>
      </c>
      <c r="H377" s="23">
        <f>SUM(H371:H376)</f>
        <v>0</v>
      </c>
      <c r="I377" s="21"/>
      <c r="J377" s="22"/>
      <c r="K377" s="21"/>
      <c r="L377" s="43">
        <f>SUM(M377:P377)</f>
        <v>0</v>
      </c>
      <c r="M377" s="43">
        <f>SUM(M371:M376)</f>
        <v>0</v>
      </c>
      <c r="N377" s="43">
        <f>SUM(N371:N376)</f>
        <v>0</v>
      </c>
      <c r="O377" s="43">
        <f>SUM(O371:O376)</f>
        <v>0</v>
      </c>
      <c r="P377" s="43">
        <f>SUM(P371:P376)</f>
        <v>0</v>
      </c>
      <c r="Q377" s="21"/>
      <c r="R377" s="21"/>
      <c r="S377" s="21"/>
      <c r="T377" s="21"/>
      <c r="U377" s="21"/>
      <c r="V377" s="21"/>
    </row>
    <row r="378" spans="1:22" x14ac:dyDescent="0.2">
      <c r="A378" s="28">
        <v>601</v>
      </c>
      <c r="B378" s="28" t="s">
        <v>124</v>
      </c>
      <c r="C378" s="17" t="s">
        <v>88</v>
      </c>
      <c r="D378" s="18">
        <f>SUMIFS('2013Figures'!$J:$J,'2013Figures'!$C:$C,$A378,'2013Figures'!$E:$E,$B$1)</f>
        <v>0</v>
      </c>
      <c r="E378" s="18">
        <f>SUMIFS('2013Figures'!$J:$J,'2013Figures'!$C:$C,$A378,'2013Figures'!$B:$B,"BrokerToCy",'2013Figures'!$G:$G,"E1",'2013Figures'!$E:$E,$B$1)</f>
        <v>0</v>
      </c>
      <c r="F378" s="18">
        <f>SUMIFS('2013Figures'!$J:$J,'2013Figures'!$C:$C,$A378,'2013Figures'!$B:$B,"BrokerToCy",'2013Figures'!$G:$G,"P1",'2013Figures'!$E:$E,$B$1)</f>
        <v>0</v>
      </c>
      <c r="G378" s="18">
        <f>SUMIFS('2013Figures'!$J:$J,'2013Figures'!$C:$C,$A378,'2013Figures'!$B:$B,"CyToBroker",'2013Figures'!$G:$G,"E1",'2013Figures'!$E:$E,$B$1)</f>
        <v>0</v>
      </c>
      <c r="H378" s="18">
        <f>SUMIFS('2013Figures'!$J:$J,'2013Figures'!$C:$C,$A378,'2013Figures'!$B:$B,"CyToBroker",'2013Figures'!$G:$G,"P1",'2013Figures'!$E:$E,$B$1)</f>
        <v>0</v>
      </c>
      <c r="I378" s="28"/>
      <c r="J378" s="17"/>
      <c r="K378" s="28"/>
      <c r="L378" s="50">
        <f>SUMIFS('2012Figures'!$J:$J,'2012Figures'!$C:$C,$A378,'2012Figures'!$E:$E,$B$1)</f>
        <v>0</v>
      </c>
      <c r="M378" s="50">
        <f>SUMIFS('2012Figures'!$J:$J,'2012Figures'!$C:$C,$A378,'2012Figures'!$B:$B,"BrokerToCy",'2012Figures'!$G:$G,"E1",'2012Figures'!$E:$E,$B$1)</f>
        <v>0</v>
      </c>
      <c r="N378" s="50">
        <f>SUMIFS('2012Figures'!$J:$J,'2012Figures'!$C:$C,$A378,'2012Figures'!$B:$B,"BrokerToCy",'2012Figures'!$G:$G,"P1",'2012Figures'!$E:$E,$B$1)</f>
        <v>0</v>
      </c>
      <c r="O378" s="50">
        <f>SUMIFS('2012Figures'!$J:$J,'2012Figures'!$C:$C,$A378,'2012Figures'!$B:$B,"CyToBroker",'2012Figures'!$G:$G,"E1",'2012Figures'!$E:$E,$B$1)</f>
        <v>0</v>
      </c>
      <c r="P378" s="50">
        <f>SUMIFS('2012Figures'!$J:$J,'2012Figures'!$C:$C,$A378,'2012Figures'!$B:$B,"CyToBroker",'2012Figures'!$G:$G,"P1",'2012Figures'!$E:$E,$B$1)</f>
        <v>0</v>
      </c>
      <c r="Q378" s="28"/>
      <c r="R378" s="46" t="str">
        <f t="shared" ref="R378:V421" si="40">IF(L378=0,"",ROUND(D378/L378-1,2))</f>
        <v/>
      </c>
      <c r="S378" s="46" t="str">
        <f t="shared" si="40"/>
        <v/>
      </c>
      <c r="T378" s="46" t="str">
        <f t="shared" si="40"/>
        <v/>
      </c>
      <c r="U378" s="46" t="str">
        <f t="shared" si="40"/>
        <v/>
      </c>
      <c r="V378" s="46" t="str">
        <f t="shared" si="40"/>
        <v/>
      </c>
    </row>
    <row r="379" spans="1:22" x14ac:dyDescent="0.2">
      <c r="A379" s="1">
        <v>601</v>
      </c>
      <c r="B379" s="1" t="s">
        <v>124</v>
      </c>
      <c r="C379" s="8">
        <v>1</v>
      </c>
      <c r="D379" s="29">
        <f>SUMIFS('2013Figures'!$J:$J,'2013Figures'!$C:$C,$A379,'2013Figures'!$H:$H,$B379,'2013Figures'!$I:$I,$C379,'2013Figures'!$E:$E,$B$1)</f>
        <v>0</v>
      </c>
      <c r="E379" s="9">
        <f>SUMIFS('2013Figures'!$J:$J,'2013Figures'!$C:$C,$A379,'2013Figures'!$H:$H,$B379,'2013Figures'!$I:$I,$C379,'2013Figures'!$B:$B,"BrokerToCy",'2013Figures'!$G:$G,"E1",'2013Figures'!$E:$E,$B$1)</f>
        <v>0</v>
      </c>
      <c r="F379" s="9">
        <f>SUMIFS('2013Figures'!$J:$J,'2013Figures'!$C:$C,$A379,'2013Figures'!$H:$H,$B379,'2013Figures'!$I:$I,$C379,'2013Figures'!$B:$B,"BrokerToCy",'2013Figures'!$G:$G,"P1",'2013Figures'!$E:$E,$B$1)</f>
        <v>0</v>
      </c>
      <c r="G379" s="9">
        <f>SUMIFS('2013Figures'!$J:$J,'2013Figures'!$C:$C,$A379,'2013Figures'!$H:$H,$B379,'2013Figures'!$I:$I,$C379,'2013Figures'!$B:$B,"CyToBroker",'2013Figures'!$G:$G,"E1",'2013Figures'!$E:$E,$B$1)</f>
        <v>0</v>
      </c>
      <c r="H379" s="9">
        <f>SUMIFS('2013Figures'!$J:$J,'2013Figures'!$C:$C,$A379,'2013Figures'!$H:$H,$B379,'2013Figures'!$I:$I,$C379,'2013Figures'!$B:$B,"CyToBroker",'2013Figures'!$G:$G,"P1",'2013Figures'!$E:$E,$B$1)</f>
        <v>0</v>
      </c>
      <c r="I379" s="30"/>
      <c r="J379" s="8" t="s">
        <v>131</v>
      </c>
      <c r="K379" s="30"/>
      <c r="L379" s="42">
        <f>SUMIFS('2012Figures'!$J:$J,'2012Figures'!$C:$C,$A379,'2012Figures'!$H:$H,$B379,'2012Figures'!$I:$I,$C379,'2012Figures'!$E:$E,$B$1)</f>
        <v>0</v>
      </c>
      <c r="M379" s="52">
        <f>SUMIFS('2012Figures'!$J:$J,'2012Figures'!$C:$C,$A379,'2012Figures'!$H:$H,$B379,'2012Figures'!$I:$I,$C379,'2012Figures'!$B:$B,"BrokerToCy",'2012Figures'!$G:$G,"E1",'2012Figures'!$E:$E,$B$1)</f>
        <v>0</v>
      </c>
      <c r="N379" s="52">
        <f>SUMIFS('2012Figures'!$J:$J,'2012Figures'!$C:$C,$A379,'2012Figures'!$H:$H,$B379,'2012Figures'!$I:$I,$C379,'2012Figures'!$B:$B,"BrokerToCy",'2012Figures'!$G:$G,"P1",'2012Figures'!$E:$E,$B$1)</f>
        <v>0</v>
      </c>
      <c r="O379" s="52">
        <f>SUMIFS('2012Figures'!$J:$J,'2012Figures'!$C:$C,$A379,'2012Figures'!$H:$H,$B379,'2012Figures'!$I:$I,$C379,'2012Figures'!$B:$B,"CyToBroker",'2012Figures'!$G:$G,"E1",'2012Figures'!$E:$E,$B$1)</f>
        <v>0</v>
      </c>
      <c r="P379" s="52">
        <f>SUMIFS('2012Figures'!$J:$J,'2012Figures'!$C:$C,$A379,'2012Figures'!$H:$H,$B379,'2012Figures'!$I:$I,$C379,'2012Figures'!$B:$B,"CyToBroker",'2012Figures'!$G:$G,"P1",'2012Figures'!$E:$E,$B$1)</f>
        <v>0</v>
      </c>
      <c r="Q379" s="30"/>
      <c r="R379" s="46" t="str">
        <f t="shared" si="40"/>
        <v/>
      </c>
      <c r="S379" s="46" t="str">
        <f t="shared" si="40"/>
        <v/>
      </c>
      <c r="T379" s="46" t="str">
        <f t="shared" si="40"/>
        <v/>
      </c>
      <c r="U379" s="46" t="str">
        <f t="shared" si="40"/>
        <v/>
      </c>
      <c r="V379" s="46" t="str">
        <f t="shared" si="40"/>
        <v/>
      </c>
    </row>
    <row r="380" spans="1:22" x14ac:dyDescent="0.2">
      <c r="A380" s="1">
        <v>601</v>
      </c>
      <c r="B380" s="1" t="s">
        <v>124</v>
      </c>
      <c r="D380" s="29">
        <f>SUMIFS('2013Figures'!$J:$J,'2013Figures'!$C:$C,$A380,'2013Figures'!$I:$I,"",'2013Figures'!$E:$E,$B$1)</f>
        <v>0</v>
      </c>
      <c r="E380" s="9">
        <f>SUMIFS('2013Figures'!$J:$J,'2013Figures'!$C:$C,$A380,'2013Figures'!$I:$I,"",'2013Figures'!$B:$B,"BrokerToCy",'2013Figures'!$G:$G,"E1",'2013Figures'!$E:$E,$B$1)</f>
        <v>0</v>
      </c>
      <c r="F380" s="9">
        <f>SUMIFS('2013Figures'!$J:$J,'2013Figures'!$C:$C,$A380,'2013Figures'!$I:$I,"",'2013Figures'!$B:$B,"BrokerToCy",'2013Figures'!$G:$G,"P1",'2013Figures'!$E:$E,$B$1)</f>
        <v>0</v>
      </c>
      <c r="G380" s="9">
        <f>SUMIFS('2013Figures'!$J:$J,'2013Figures'!$C:$C,$A380,'2013Figures'!$I:$I,"",'2013Figures'!$B:$B,"CyToBroker",'2013Figures'!$G:$G,"E1",'2013Figures'!$E:$E,$B$1)</f>
        <v>0</v>
      </c>
      <c r="H380" s="9">
        <f>SUMIFS('2013Figures'!$J:$J,'2013Figures'!$C:$C,$A380,'2013Figures'!$I:$I,"",'2013Figures'!$B:$B,"CyToBroker",'2013Figures'!$G:$G,"P1",'2013Figures'!$E:$E,$B$1)</f>
        <v>0</v>
      </c>
      <c r="J380" s="8" t="s">
        <v>131</v>
      </c>
      <c r="L380" s="42">
        <f>SUMIFS('2012Figures'!$J:$J,'2012Figures'!$C:$C,$A380,'2012Figures'!$I:$I,"",'2012Figures'!$E:$E,$B$1)</f>
        <v>0</v>
      </c>
      <c r="M380" s="52">
        <f>SUMIFS('2012Figures'!$J:$J,'2012Figures'!$C:$C,$A380,'2012Figures'!$I:$I,"",'2012Figures'!$B:$B,"BrokerToCy",'2012Figures'!$G:$G,"E1",'2012Figures'!$E:$E,$B$1)</f>
        <v>0</v>
      </c>
      <c r="N380" s="52">
        <f>SUMIFS('2012Figures'!$J:$J,'2012Figures'!$C:$C,$A380,'2012Figures'!$I:$I,"",'2012Figures'!$B:$B,"BrokerToCy",'2012Figures'!$G:$G,"P1",'2012Figures'!$E:$E,$B$1)</f>
        <v>0</v>
      </c>
      <c r="O380" s="52">
        <f>SUMIFS('2012Figures'!$J:$J,'2012Figures'!$C:$C,$A380,'2012Figures'!$I:$I,"",'2012Figures'!$B:$B,"CyToBroker",'2012Figures'!$G:$G,"E1",'2012Figures'!$E:$E,$B$1)</f>
        <v>0</v>
      </c>
      <c r="P380" s="52">
        <f>SUMIFS('2012Figures'!$J:$J,'2012Figures'!$C:$C,$A380,'2012Figures'!$I:$I,"",'2012Figures'!$B:$B,"CyToBroker",'2012Figures'!$G:$G,"P1",'2012Figures'!$E:$E,$B$1)</f>
        <v>0</v>
      </c>
      <c r="R380" s="46" t="str">
        <f t="shared" si="40"/>
        <v/>
      </c>
      <c r="S380" s="46" t="str">
        <f t="shared" si="40"/>
        <v/>
      </c>
      <c r="T380" s="46" t="str">
        <f t="shared" si="40"/>
        <v/>
      </c>
      <c r="U380" s="46" t="str">
        <f t="shared" si="40"/>
        <v/>
      </c>
      <c r="V380" s="46" t="str">
        <f t="shared" si="40"/>
        <v/>
      </c>
    </row>
    <row r="381" spans="1:22" x14ac:dyDescent="0.2">
      <c r="A381" s="21"/>
      <c r="B381" s="21" t="s">
        <v>92</v>
      </c>
      <c r="C381" s="22"/>
      <c r="D381" s="23">
        <f>SUM(E381:H381)</f>
        <v>0</v>
      </c>
      <c r="E381" s="23">
        <f>SUM(E379:E380)</f>
        <v>0</v>
      </c>
      <c r="F381" s="23">
        <f>SUM(F379:F380)</f>
        <v>0</v>
      </c>
      <c r="G381" s="23">
        <f>SUM(G379:G380)</f>
        <v>0</v>
      </c>
      <c r="H381" s="23">
        <f>SUM(H379:H380)</f>
        <v>0</v>
      </c>
      <c r="I381" s="21"/>
      <c r="J381" s="22"/>
      <c r="K381" s="21"/>
      <c r="L381" s="43">
        <f>SUM(M381:P381)</f>
        <v>0</v>
      </c>
      <c r="M381" s="43">
        <f>SUM(M379:M380)</f>
        <v>0</v>
      </c>
      <c r="N381" s="43">
        <f>SUM(N379:N380)</f>
        <v>0</v>
      </c>
      <c r="O381" s="43">
        <f>SUM(O379:O380)</f>
        <v>0</v>
      </c>
      <c r="P381" s="43">
        <f>SUM(P379:P380)</f>
        <v>0</v>
      </c>
      <c r="Q381" s="21"/>
      <c r="R381" s="21"/>
      <c r="S381" s="21"/>
      <c r="T381" s="21"/>
      <c r="U381" s="21"/>
      <c r="V381" s="21"/>
    </row>
    <row r="382" spans="1:22" x14ac:dyDescent="0.2">
      <c r="A382" s="28">
        <v>602</v>
      </c>
      <c r="B382" s="28" t="s">
        <v>125</v>
      </c>
      <c r="C382" s="17" t="s">
        <v>88</v>
      </c>
      <c r="D382" s="18">
        <f>SUMIFS('2013Figures'!$J:$J,'2013Figures'!$C:$C,$A382,'2013Figures'!$E:$E,$B$1)</f>
        <v>0</v>
      </c>
      <c r="E382" s="18">
        <f>SUMIFS('2013Figures'!$J:$J,'2013Figures'!$C:$C,$A382,'2013Figures'!$B:$B,"BrokerToCy",'2013Figures'!$G:$G,"E1",'2013Figures'!$E:$E,$B$1)</f>
        <v>0</v>
      </c>
      <c r="F382" s="18">
        <f>SUMIFS('2013Figures'!$J:$J,'2013Figures'!$C:$C,$A382,'2013Figures'!$B:$B,"BrokerToCy",'2013Figures'!$G:$G,"P1",'2013Figures'!$E:$E,$B$1)</f>
        <v>0</v>
      </c>
      <c r="G382" s="18">
        <f>SUMIFS('2013Figures'!$J:$J,'2013Figures'!$C:$C,$A382,'2013Figures'!$B:$B,"CyToBroker",'2013Figures'!$G:$G,"E1",'2013Figures'!$E:$E,$B$1)</f>
        <v>0</v>
      </c>
      <c r="H382" s="18">
        <f>SUMIFS('2013Figures'!$J:$J,'2013Figures'!$C:$C,$A382,'2013Figures'!$B:$B,"CyToBroker",'2013Figures'!$G:$G,"P1",'2013Figures'!$E:$E,$B$1)</f>
        <v>0</v>
      </c>
      <c r="I382" s="28"/>
      <c r="J382" s="17"/>
      <c r="K382" s="28"/>
      <c r="L382" s="50">
        <f>SUMIFS('2012Figures'!$J:$J,'2012Figures'!$C:$C,$A382,'2012Figures'!$E:$E,$B$1)</f>
        <v>0</v>
      </c>
      <c r="M382" s="50">
        <f>SUMIFS('2012Figures'!$J:$J,'2012Figures'!$C:$C,$A382,'2012Figures'!$B:$B,"BrokerToCy",'2012Figures'!$G:$G,"E1",'2012Figures'!$E:$E,$B$1)</f>
        <v>0</v>
      </c>
      <c r="N382" s="50">
        <f>SUMIFS('2012Figures'!$J:$J,'2012Figures'!$C:$C,$A382,'2012Figures'!$B:$B,"BrokerToCy",'2012Figures'!$G:$G,"P1",'2012Figures'!$E:$E,$B$1)</f>
        <v>0</v>
      </c>
      <c r="O382" s="50">
        <f>SUMIFS('2012Figures'!$J:$J,'2012Figures'!$C:$C,$A382,'2012Figures'!$B:$B,"CyToBroker",'2012Figures'!$G:$G,"E1",'2012Figures'!$E:$E,$B$1)</f>
        <v>0</v>
      </c>
      <c r="P382" s="50">
        <f>SUMIFS('2012Figures'!$J:$J,'2012Figures'!$C:$C,$A382,'2012Figures'!$B:$B,"CyToBroker",'2012Figures'!$G:$G,"P1",'2012Figures'!$E:$E,$B$1)</f>
        <v>0</v>
      </c>
      <c r="Q382" s="28"/>
      <c r="R382" s="46" t="str">
        <f t="shared" ref="R382:V425" si="41">IF(L382=0,"",ROUND(D382/L382-1,2))</f>
        <v/>
      </c>
      <c r="S382" s="46" t="str">
        <f t="shared" si="41"/>
        <v/>
      </c>
      <c r="T382" s="46" t="str">
        <f t="shared" si="41"/>
        <v/>
      </c>
      <c r="U382" s="46" t="str">
        <f t="shared" si="41"/>
        <v/>
      </c>
      <c r="V382" s="46" t="str">
        <f t="shared" si="41"/>
        <v/>
      </c>
    </row>
    <row r="383" spans="1:22" x14ac:dyDescent="0.2">
      <c r="A383" s="1">
        <v>602</v>
      </c>
      <c r="B383" s="1" t="s">
        <v>125</v>
      </c>
      <c r="C383" s="8">
        <v>1</v>
      </c>
      <c r="D383" s="29">
        <f>SUMIFS('2013Figures'!$J:$J,'2013Figures'!$C:$C,$A383,'2013Figures'!$H:$H,$B383,'2013Figures'!$I:$I,$C383,'2013Figures'!$E:$E,$B$1)</f>
        <v>0</v>
      </c>
      <c r="E383" s="9">
        <f>SUMIFS('2013Figures'!$J:$J,'2013Figures'!$C:$C,$A383,'2013Figures'!$H:$H,$B383,'2013Figures'!$I:$I,$C383,'2013Figures'!$B:$B,"BrokerToCy",'2013Figures'!$G:$G,"E1",'2013Figures'!$E:$E,$B$1)</f>
        <v>0</v>
      </c>
      <c r="F383" s="9">
        <f>SUMIFS('2013Figures'!$J:$J,'2013Figures'!$C:$C,$A383,'2013Figures'!$H:$H,$B383,'2013Figures'!$I:$I,$C383,'2013Figures'!$B:$B,"BrokerToCy",'2013Figures'!$G:$G,"P1",'2013Figures'!$E:$E,$B$1)</f>
        <v>0</v>
      </c>
      <c r="G383" s="9">
        <f>SUMIFS('2013Figures'!$J:$J,'2013Figures'!$C:$C,$A383,'2013Figures'!$H:$H,$B383,'2013Figures'!$I:$I,$C383,'2013Figures'!$B:$B,"CyToBroker",'2013Figures'!$G:$G,"E1",'2013Figures'!$E:$E,$B$1)</f>
        <v>0</v>
      </c>
      <c r="H383" s="9">
        <f>SUMIFS('2013Figures'!$J:$J,'2013Figures'!$C:$C,$A383,'2013Figures'!$H:$H,$B383,'2013Figures'!$I:$I,$C383,'2013Figures'!$B:$B,"CyToBroker",'2013Figures'!$G:$G,"P1",'2013Figures'!$E:$E,$B$1)</f>
        <v>0</v>
      </c>
      <c r="I383" s="30"/>
      <c r="J383" s="8" t="s">
        <v>131</v>
      </c>
      <c r="K383" s="30"/>
      <c r="L383" s="42">
        <f>SUMIFS('2012Figures'!$J:$J,'2012Figures'!$C:$C,$A383,'2012Figures'!$H:$H,$B383,'2012Figures'!$I:$I,$C383,'2012Figures'!$E:$E,$B$1)</f>
        <v>0</v>
      </c>
      <c r="M383" s="52">
        <f>SUMIFS('2012Figures'!$J:$J,'2012Figures'!$C:$C,$A383,'2012Figures'!$H:$H,$B383,'2012Figures'!$I:$I,$C383,'2012Figures'!$B:$B,"BrokerToCy",'2012Figures'!$G:$G,"E1",'2012Figures'!$E:$E,$B$1)</f>
        <v>0</v>
      </c>
      <c r="N383" s="52">
        <f>SUMIFS('2012Figures'!$J:$J,'2012Figures'!$C:$C,$A383,'2012Figures'!$H:$H,$B383,'2012Figures'!$I:$I,$C383,'2012Figures'!$B:$B,"BrokerToCy",'2012Figures'!$G:$G,"P1",'2012Figures'!$E:$E,$B$1)</f>
        <v>0</v>
      </c>
      <c r="O383" s="52">
        <f>SUMIFS('2012Figures'!$J:$J,'2012Figures'!$C:$C,$A383,'2012Figures'!$H:$H,$B383,'2012Figures'!$I:$I,$C383,'2012Figures'!$B:$B,"CyToBroker",'2012Figures'!$G:$G,"E1",'2012Figures'!$E:$E,$B$1)</f>
        <v>0</v>
      </c>
      <c r="P383" s="52">
        <f>SUMIFS('2012Figures'!$J:$J,'2012Figures'!$C:$C,$A383,'2012Figures'!$H:$H,$B383,'2012Figures'!$I:$I,$C383,'2012Figures'!$B:$B,"CyToBroker",'2012Figures'!$G:$G,"P1",'2012Figures'!$E:$E,$B$1)</f>
        <v>0</v>
      </c>
      <c r="Q383" s="30"/>
      <c r="R383" s="46" t="str">
        <f t="shared" si="41"/>
        <v/>
      </c>
      <c r="S383" s="46" t="str">
        <f t="shared" si="41"/>
        <v/>
      </c>
      <c r="T383" s="46" t="str">
        <f t="shared" si="41"/>
        <v/>
      </c>
      <c r="U383" s="46" t="str">
        <f t="shared" si="41"/>
        <v/>
      </c>
      <c r="V383" s="46" t="str">
        <f t="shared" si="41"/>
        <v/>
      </c>
    </row>
    <row r="384" spans="1:22" x14ac:dyDescent="0.2">
      <c r="A384" s="1">
        <v>602</v>
      </c>
      <c r="B384" s="1" t="s">
        <v>125</v>
      </c>
      <c r="D384" s="29">
        <f>SUMIFS('2013Figures'!$J:$J,'2013Figures'!$C:$C,$A384,'2013Figures'!$I:$I,"",'2013Figures'!$E:$E,$B$1)</f>
        <v>0</v>
      </c>
      <c r="E384" s="9">
        <f>SUMIFS('2013Figures'!$J:$J,'2013Figures'!$C:$C,$A384,'2013Figures'!$I:$I,"",'2013Figures'!$B:$B,"BrokerToCy",'2013Figures'!$G:$G,"E1",'2013Figures'!$E:$E,$B$1)</f>
        <v>0</v>
      </c>
      <c r="F384" s="9">
        <f>SUMIFS('2013Figures'!$J:$J,'2013Figures'!$C:$C,$A384,'2013Figures'!$I:$I,"",'2013Figures'!$B:$B,"BrokerToCy",'2013Figures'!$G:$G,"P1",'2013Figures'!$E:$E,$B$1)</f>
        <v>0</v>
      </c>
      <c r="G384" s="9">
        <f>SUMIFS('2013Figures'!$J:$J,'2013Figures'!$C:$C,$A384,'2013Figures'!$I:$I,"",'2013Figures'!$B:$B,"CyToBroker",'2013Figures'!$G:$G,"E1",'2013Figures'!$E:$E,$B$1)</f>
        <v>0</v>
      </c>
      <c r="H384" s="9">
        <f>SUMIFS('2013Figures'!$J:$J,'2013Figures'!$C:$C,$A384,'2013Figures'!$I:$I,"",'2013Figures'!$B:$B,"CyToBroker",'2013Figures'!$G:$G,"P1",'2013Figures'!$E:$E,$B$1)</f>
        <v>0</v>
      </c>
      <c r="J384" s="8" t="s">
        <v>131</v>
      </c>
      <c r="L384" s="42">
        <f>SUMIFS('2012Figures'!$J:$J,'2012Figures'!$C:$C,$A384,'2012Figures'!$I:$I,"",'2012Figures'!$E:$E,$B$1)</f>
        <v>0</v>
      </c>
      <c r="M384" s="52">
        <f>SUMIFS('2012Figures'!$J:$J,'2012Figures'!$C:$C,$A384,'2012Figures'!$I:$I,"",'2012Figures'!$B:$B,"BrokerToCy",'2012Figures'!$G:$G,"E1",'2012Figures'!$E:$E,$B$1)</f>
        <v>0</v>
      </c>
      <c r="N384" s="52">
        <f>SUMIFS('2012Figures'!$J:$J,'2012Figures'!$C:$C,$A384,'2012Figures'!$I:$I,"",'2012Figures'!$B:$B,"BrokerToCy",'2012Figures'!$G:$G,"P1",'2012Figures'!$E:$E,$B$1)</f>
        <v>0</v>
      </c>
      <c r="O384" s="52">
        <f>SUMIFS('2012Figures'!$J:$J,'2012Figures'!$C:$C,$A384,'2012Figures'!$I:$I,"",'2012Figures'!$B:$B,"CyToBroker",'2012Figures'!$G:$G,"E1",'2012Figures'!$E:$E,$B$1)</f>
        <v>0</v>
      </c>
      <c r="P384" s="52">
        <f>SUMIFS('2012Figures'!$J:$J,'2012Figures'!$C:$C,$A384,'2012Figures'!$I:$I,"",'2012Figures'!$B:$B,"CyToBroker",'2012Figures'!$G:$G,"P1",'2012Figures'!$E:$E,$B$1)</f>
        <v>0</v>
      </c>
      <c r="R384" s="46" t="str">
        <f t="shared" si="41"/>
        <v/>
      </c>
      <c r="S384" s="46" t="str">
        <f t="shared" si="41"/>
        <v/>
      </c>
      <c r="T384" s="46" t="str">
        <f t="shared" si="41"/>
        <v/>
      </c>
      <c r="U384" s="46" t="str">
        <f t="shared" si="41"/>
        <v/>
      </c>
      <c r="V384" s="46" t="str">
        <f t="shared" si="41"/>
        <v/>
      </c>
    </row>
    <row r="385" spans="1:22" x14ac:dyDescent="0.2">
      <c r="A385" s="21"/>
      <c r="B385" s="21" t="s">
        <v>92</v>
      </c>
      <c r="C385" s="22"/>
      <c r="D385" s="23">
        <f>SUM(E385:H385)</f>
        <v>0</v>
      </c>
      <c r="E385" s="23">
        <f>SUM(E383:E384)</f>
        <v>0</v>
      </c>
      <c r="F385" s="23">
        <f>SUM(F383:F384)</f>
        <v>0</v>
      </c>
      <c r="G385" s="23">
        <f>SUM(G383:G384)</f>
        <v>0</v>
      </c>
      <c r="H385" s="23">
        <f>SUM(H383:H384)</f>
        <v>0</v>
      </c>
      <c r="I385" s="21"/>
      <c r="J385" s="22"/>
      <c r="K385" s="21"/>
      <c r="L385" s="43">
        <f>SUM(M385:P385)</f>
        <v>0</v>
      </c>
      <c r="M385" s="43">
        <f>SUM(M383:M384)</f>
        <v>0</v>
      </c>
      <c r="N385" s="43">
        <f>SUM(N383:N384)</f>
        <v>0</v>
      </c>
      <c r="O385" s="43">
        <f>SUM(O383:O384)</f>
        <v>0</v>
      </c>
      <c r="P385" s="43">
        <f>SUM(P383:P384)</f>
        <v>0</v>
      </c>
      <c r="Q385" s="21"/>
      <c r="R385" s="21"/>
      <c r="S385" s="21"/>
      <c r="T385" s="21"/>
      <c r="U385" s="21"/>
      <c r="V385" s="21"/>
    </row>
    <row r="386" spans="1:22" x14ac:dyDescent="0.2">
      <c r="A386" s="28">
        <v>603</v>
      </c>
      <c r="B386" s="28" t="s">
        <v>126</v>
      </c>
      <c r="C386" s="17" t="s">
        <v>88</v>
      </c>
      <c r="D386" s="18">
        <f>SUMIFS('2013Figures'!$J:$J,'2013Figures'!$C:$C,$A386,'2013Figures'!$E:$E,$B$1)</f>
        <v>0</v>
      </c>
      <c r="E386" s="18">
        <f>SUMIFS('2013Figures'!$J:$J,'2013Figures'!$C:$C,$A386,'2013Figures'!$B:$B,"BrokerToCy",'2013Figures'!$G:$G,"E1",'2013Figures'!$E:$E,$B$1)</f>
        <v>0</v>
      </c>
      <c r="F386" s="18">
        <f>SUMIFS('2013Figures'!$J:$J,'2013Figures'!$C:$C,$A386,'2013Figures'!$B:$B,"BrokerToCy",'2013Figures'!$G:$G,"P1",'2013Figures'!$E:$E,$B$1)</f>
        <v>0</v>
      </c>
      <c r="G386" s="18">
        <f>SUMIFS('2013Figures'!$J:$J,'2013Figures'!$C:$C,$A386,'2013Figures'!$B:$B,"CyToBroker",'2013Figures'!$G:$G,"E1",'2013Figures'!$E:$E,$B$1)</f>
        <v>0</v>
      </c>
      <c r="H386" s="18">
        <f>SUMIFS('2013Figures'!$J:$J,'2013Figures'!$C:$C,$A386,'2013Figures'!$B:$B,"CyToBroker",'2013Figures'!$G:$G,"P1",'2013Figures'!$E:$E,$B$1)</f>
        <v>0</v>
      </c>
      <c r="I386" s="28"/>
      <c r="J386" s="17"/>
      <c r="K386" s="28"/>
      <c r="L386" s="50">
        <f>SUMIFS('2012Figures'!$J:$J,'2012Figures'!$C:$C,$A386,'2012Figures'!$E:$E,$B$1)</f>
        <v>0</v>
      </c>
      <c r="M386" s="50">
        <f>SUMIFS('2012Figures'!$J:$J,'2012Figures'!$C:$C,$A386,'2012Figures'!$B:$B,"BrokerToCy",'2012Figures'!$G:$G,"E1",'2012Figures'!$E:$E,$B$1)</f>
        <v>0</v>
      </c>
      <c r="N386" s="50">
        <f>SUMIFS('2012Figures'!$J:$J,'2012Figures'!$C:$C,$A386,'2012Figures'!$B:$B,"BrokerToCy",'2012Figures'!$G:$G,"P1",'2012Figures'!$E:$E,$B$1)</f>
        <v>0</v>
      </c>
      <c r="O386" s="50">
        <f>SUMIFS('2012Figures'!$J:$J,'2012Figures'!$C:$C,$A386,'2012Figures'!$B:$B,"CyToBroker",'2012Figures'!$G:$G,"E1",'2012Figures'!$E:$E,$B$1)</f>
        <v>0</v>
      </c>
      <c r="P386" s="50">
        <f>SUMIFS('2012Figures'!$J:$J,'2012Figures'!$C:$C,$A386,'2012Figures'!$B:$B,"CyToBroker",'2012Figures'!$G:$G,"P1",'2012Figures'!$E:$E,$B$1)</f>
        <v>0</v>
      </c>
      <c r="Q386" s="28"/>
      <c r="R386" s="46" t="str">
        <f t="shared" ref="R386:V429" si="42">IF(L386=0,"",ROUND(D386/L386-1,2))</f>
        <v/>
      </c>
      <c r="S386" s="46" t="str">
        <f t="shared" si="42"/>
        <v/>
      </c>
      <c r="T386" s="46" t="str">
        <f t="shared" si="42"/>
        <v/>
      </c>
      <c r="U386" s="46" t="str">
        <f t="shared" si="42"/>
        <v/>
      </c>
      <c r="V386" s="46" t="str">
        <f t="shared" si="42"/>
        <v/>
      </c>
    </row>
    <row r="387" spans="1:22" x14ac:dyDescent="0.2">
      <c r="A387" s="1">
        <v>603</v>
      </c>
      <c r="B387" s="1" t="s">
        <v>126</v>
      </c>
      <c r="C387" s="8">
        <v>2</v>
      </c>
      <c r="D387" s="29">
        <f>SUMIFS('2013Figures'!$J:$J,'2013Figures'!$C:$C,$A387,'2013Figures'!$H:$H,$B387,'2013Figures'!$I:$I,$C387,'2013Figures'!$E:$E,$B$1)</f>
        <v>0</v>
      </c>
      <c r="E387" s="9">
        <f>SUMIFS('2013Figures'!$J:$J,'2013Figures'!$C:$C,$A387,'2013Figures'!$H:$H,$B387,'2013Figures'!$I:$I,$C387,'2013Figures'!$B:$B,"BrokerToCy",'2013Figures'!$G:$G,"E1",'2013Figures'!$E:$E,$B$1)</f>
        <v>0</v>
      </c>
      <c r="F387" s="9">
        <f>SUMIFS('2013Figures'!$J:$J,'2013Figures'!$C:$C,$A387,'2013Figures'!$H:$H,$B387,'2013Figures'!$I:$I,$C387,'2013Figures'!$B:$B,"BrokerToCy",'2013Figures'!$G:$G,"P1",'2013Figures'!$E:$E,$B$1)</f>
        <v>0</v>
      </c>
      <c r="G387" s="9">
        <f>SUMIFS('2013Figures'!$J:$J,'2013Figures'!$C:$C,$A387,'2013Figures'!$H:$H,$B387,'2013Figures'!$I:$I,$C387,'2013Figures'!$B:$B,"CyToBroker",'2013Figures'!$G:$G,"E1",'2013Figures'!$E:$E,$B$1)</f>
        <v>0</v>
      </c>
      <c r="H387" s="9">
        <f>SUMIFS('2013Figures'!$J:$J,'2013Figures'!$C:$C,$A387,'2013Figures'!$H:$H,$B387,'2013Figures'!$I:$I,$C387,'2013Figures'!$B:$B,"CyToBroker",'2013Figures'!$G:$G,"P1",'2013Figures'!$E:$E,$B$1)</f>
        <v>0</v>
      </c>
      <c r="I387" s="30"/>
      <c r="J387" s="31">
        <v>201501</v>
      </c>
      <c r="K387" s="30"/>
      <c r="L387" s="42">
        <f>SUMIFS('2012Figures'!$J:$J,'2012Figures'!$C:$C,$A387,'2012Figures'!$H:$H,$B387,'2012Figures'!$I:$I,$C387,'2012Figures'!$E:$E,$B$1)</f>
        <v>0</v>
      </c>
      <c r="M387" s="52">
        <f>SUMIFS('2012Figures'!$J:$J,'2012Figures'!$C:$C,$A387,'2012Figures'!$H:$H,$B387,'2012Figures'!$I:$I,$C387,'2012Figures'!$B:$B,"BrokerToCy",'2012Figures'!$G:$G,"E1",'2012Figures'!$E:$E,$B$1)</f>
        <v>0</v>
      </c>
      <c r="N387" s="52">
        <f>SUMIFS('2012Figures'!$J:$J,'2012Figures'!$C:$C,$A387,'2012Figures'!$H:$H,$B387,'2012Figures'!$I:$I,$C387,'2012Figures'!$B:$B,"BrokerToCy",'2012Figures'!$G:$G,"P1",'2012Figures'!$E:$E,$B$1)</f>
        <v>0</v>
      </c>
      <c r="O387" s="52">
        <f>SUMIFS('2012Figures'!$J:$J,'2012Figures'!$C:$C,$A387,'2012Figures'!$H:$H,$B387,'2012Figures'!$I:$I,$C387,'2012Figures'!$B:$B,"CyToBroker",'2012Figures'!$G:$G,"E1",'2012Figures'!$E:$E,$B$1)</f>
        <v>0</v>
      </c>
      <c r="P387" s="52">
        <f>SUMIFS('2012Figures'!$J:$J,'2012Figures'!$C:$C,$A387,'2012Figures'!$H:$H,$B387,'2012Figures'!$I:$I,$C387,'2012Figures'!$B:$B,"CyToBroker",'2012Figures'!$G:$G,"P1",'2012Figures'!$E:$E,$B$1)</f>
        <v>0</v>
      </c>
      <c r="Q387" s="30"/>
      <c r="R387" s="46" t="str">
        <f t="shared" si="42"/>
        <v/>
      </c>
      <c r="S387" s="46" t="str">
        <f t="shared" si="42"/>
        <v/>
      </c>
      <c r="T387" s="46" t="str">
        <f t="shared" si="42"/>
        <v/>
      </c>
      <c r="U387" s="46" t="str">
        <f t="shared" si="42"/>
        <v/>
      </c>
      <c r="V387" s="46" t="str">
        <f t="shared" si="42"/>
        <v/>
      </c>
    </row>
    <row r="388" spans="1:22" x14ac:dyDescent="0.2">
      <c r="A388" s="1">
        <v>603</v>
      </c>
      <c r="B388" s="1" t="s">
        <v>126</v>
      </c>
      <c r="C388" s="8">
        <v>1</v>
      </c>
      <c r="D388" s="29">
        <f>SUMIFS('2013Figures'!$J:$J,'2013Figures'!$C:$C,$A388,'2013Figures'!$H:$H,$B388,'2013Figures'!$I:$I,$C388,'2013Figures'!$E:$E,$B$1)</f>
        <v>0</v>
      </c>
      <c r="E388" s="9">
        <f>SUMIFS('2013Figures'!$J:$J,'2013Figures'!$C:$C,$A388,'2013Figures'!$H:$H,$B388,'2013Figures'!$I:$I,$C388,'2013Figures'!$B:$B,"BrokerToCy",'2013Figures'!$G:$G,"E1",'2013Figures'!$E:$E,$B$1)</f>
        <v>0</v>
      </c>
      <c r="F388" s="9">
        <f>SUMIFS('2013Figures'!$J:$J,'2013Figures'!$C:$C,$A388,'2013Figures'!$H:$H,$B388,'2013Figures'!$I:$I,$C388,'2013Figures'!$B:$B,"BrokerToCy",'2013Figures'!$G:$G,"P1",'2013Figures'!$E:$E,$B$1)</f>
        <v>0</v>
      </c>
      <c r="G388" s="9">
        <f>SUMIFS('2013Figures'!$J:$J,'2013Figures'!$C:$C,$A388,'2013Figures'!$H:$H,$B388,'2013Figures'!$I:$I,$C388,'2013Figures'!$B:$B,"CyToBroker",'2013Figures'!$G:$G,"E1",'2013Figures'!$E:$E,$B$1)</f>
        <v>0</v>
      </c>
      <c r="H388" s="9">
        <f>SUMIFS('2013Figures'!$J:$J,'2013Figures'!$C:$C,$A388,'2013Figures'!$H:$H,$B388,'2013Figures'!$I:$I,$C388,'2013Figures'!$B:$B,"CyToBroker",'2013Figures'!$G:$G,"P1",'2013Figures'!$E:$E,$B$1)</f>
        <v>0</v>
      </c>
      <c r="I388" s="30"/>
      <c r="J388" s="31">
        <v>200801</v>
      </c>
      <c r="K388" s="30"/>
      <c r="L388" s="42">
        <f>SUMIFS('2012Figures'!$J:$J,'2012Figures'!$C:$C,$A388,'2012Figures'!$H:$H,$B388,'2012Figures'!$I:$I,$C388,'2012Figures'!$E:$E,$B$1)</f>
        <v>0</v>
      </c>
      <c r="M388" s="52">
        <f>SUMIFS('2012Figures'!$J:$J,'2012Figures'!$C:$C,$A388,'2012Figures'!$H:$H,$B388,'2012Figures'!$I:$I,$C388,'2012Figures'!$B:$B,"BrokerToCy",'2012Figures'!$G:$G,"E1",'2012Figures'!$E:$E,$B$1)</f>
        <v>0</v>
      </c>
      <c r="N388" s="52">
        <f>SUMIFS('2012Figures'!$J:$J,'2012Figures'!$C:$C,$A388,'2012Figures'!$H:$H,$B388,'2012Figures'!$I:$I,$C388,'2012Figures'!$B:$B,"BrokerToCy",'2012Figures'!$G:$G,"P1",'2012Figures'!$E:$E,$B$1)</f>
        <v>0</v>
      </c>
      <c r="O388" s="52">
        <f>SUMIFS('2012Figures'!$J:$J,'2012Figures'!$C:$C,$A388,'2012Figures'!$H:$H,$B388,'2012Figures'!$I:$I,$C388,'2012Figures'!$B:$B,"CyToBroker",'2012Figures'!$G:$G,"E1",'2012Figures'!$E:$E,$B$1)</f>
        <v>0</v>
      </c>
      <c r="P388" s="52">
        <f>SUMIFS('2012Figures'!$J:$J,'2012Figures'!$C:$C,$A388,'2012Figures'!$H:$H,$B388,'2012Figures'!$I:$I,$C388,'2012Figures'!$B:$B,"CyToBroker",'2012Figures'!$G:$G,"P1",'2012Figures'!$E:$E,$B$1)</f>
        <v>0</v>
      </c>
      <c r="Q388" s="30"/>
      <c r="R388" s="46" t="str">
        <f t="shared" si="42"/>
        <v/>
      </c>
      <c r="S388" s="46" t="str">
        <f t="shared" si="42"/>
        <v/>
      </c>
      <c r="T388" s="46" t="str">
        <f t="shared" si="42"/>
        <v/>
      </c>
      <c r="U388" s="46" t="str">
        <f t="shared" si="42"/>
        <v/>
      </c>
      <c r="V388" s="46" t="str">
        <f t="shared" si="42"/>
        <v/>
      </c>
    </row>
    <row r="389" spans="1:22" x14ac:dyDescent="0.2">
      <c r="A389" s="1">
        <v>603</v>
      </c>
      <c r="B389" s="1" t="s">
        <v>126</v>
      </c>
      <c r="D389" s="29">
        <f>SUMIFS('2013Figures'!$J:$J,'2013Figures'!$C:$C,$A389,'2013Figures'!$I:$I,"",'2013Figures'!$E:$E,$B$1)</f>
        <v>0</v>
      </c>
      <c r="E389" s="9">
        <f>SUMIFS('2013Figures'!$J:$J,'2013Figures'!$C:$C,$A389,'2013Figures'!$I:$I,"",'2013Figures'!$B:$B,"BrokerToCy",'2013Figures'!$G:$G,"E1",'2013Figures'!$E:$E,$B$1)</f>
        <v>0</v>
      </c>
      <c r="F389" s="9">
        <f>SUMIFS('2013Figures'!$J:$J,'2013Figures'!$C:$C,$A389,'2013Figures'!$I:$I,"",'2013Figures'!$B:$B,"BrokerToCy",'2013Figures'!$G:$G,"P1",'2013Figures'!$E:$E,$B$1)</f>
        <v>0</v>
      </c>
      <c r="G389" s="9">
        <f>SUMIFS('2013Figures'!$J:$J,'2013Figures'!$C:$C,$A389,'2013Figures'!$I:$I,"",'2013Figures'!$B:$B,"CyToBroker",'2013Figures'!$G:$G,"E1",'2013Figures'!$E:$E,$B$1)</f>
        <v>0</v>
      </c>
      <c r="H389" s="9">
        <f>SUMIFS('2013Figures'!$J:$J,'2013Figures'!$C:$C,$A389,'2013Figures'!$I:$I,"",'2013Figures'!$B:$B,"CyToBroker",'2013Figures'!$G:$G,"P1",'2013Figures'!$E:$E,$B$1)</f>
        <v>0</v>
      </c>
      <c r="J389" s="8" t="s">
        <v>131</v>
      </c>
      <c r="L389" s="42">
        <f>SUMIFS('2012Figures'!$J:$J,'2012Figures'!$C:$C,$A389,'2012Figures'!$I:$I,"",'2012Figures'!$E:$E,$B$1)</f>
        <v>0</v>
      </c>
      <c r="M389" s="52">
        <f>SUMIFS('2012Figures'!$J:$J,'2012Figures'!$C:$C,$A389,'2012Figures'!$I:$I,"",'2012Figures'!$B:$B,"BrokerToCy",'2012Figures'!$G:$G,"E1",'2012Figures'!$E:$E,$B$1)</f>
        <v>0</v>
      </c>
      <c r="N389" s="52">
        <f>SUMIFS('2012Figures'!$J:$J,'2012Figures'!$C:$C,$A389,'2012Figures'!$I:$I,"",'2012Figures'!$B:$B,"BrokerToCy",'2012Figures'!$G:$G,"P1",'2012Figures'!$E:$E,$B$1)</f>
        <v>0</v>
      </c>
      <c r="O389" s="52">
        <f>SUMIFS('2012Figures'!$J:$J,'2012Figures'!$C:$C,$A389,'2012Figures'!$I:$I,"",'2012Figures'!$B:$B,"CyToBroker",'2012Figures'!$G:$G,"E1",'2012Figures'!$E:$E,$B$1)</f>
        <v>0</v>
      </c>
      <c r="P389" s="52">
        <f>SUMIFS('2012Figures'!$J:$J,'2012Figures'!$C:$C,$A389,'2012Figures'!$I:$I,"",'2012Figures'!$B:$B,"CyToBroker",'2012Figures'!$G:$G,"P1",'2012Figures'!$E:$E,$B$1)</f>
        <v>0</v>
      </c>
      <c r="R389" s="46" t="str">
        <f t="shared" si="42"/>
        <v/>
      </c>
      <c r="S389" s="46" t="str">
        <f t="shared" si="42"/>
        <v/>
      </c>
      <c r="T389" s="46" t="str">
        <f t="shared" si="42"/>
        <v/>
      </c>
      <c r="U389" s="46" t="str">
        <f t="shared" si="42"/>
        <v/>
      </c>
      <c r="V389" s="46" t="str">
        <f t="shared" si="42"/>
        <v/>
      </c>
    </row>
    <row r="390" spans="1:22" x14ac:dyDescent="0.2">
      <c r="A390" s="21"/>
      <c r="B390" s="21" t="s">
        <v>92</v>
      </c>
      <c r="C390" s="22"/>
      <c r="D390" s="23">
        <f>SUM(E390:H390)</f>
        <v>0</v>
      </c>
      <c r="E390" s="23">
        <f>SUM(E387:E389)</f>
        <v>0</v>
      </c>
      <c r="F390" s="23">
        <f>SUM(F387:F389)</f>
        <v>0</v>
      </c>
      <c r="G390" s="23">
        <f>SUM(G387:G389)</f>
        <v>0</v>
      </c>
      <c r="H390" s="23">
        <f>SUM(H387:H389)</f>
        <v>0</v>
      </c>
      <c r="I390" s="21"/>
      <c r="J390" s="22"/>
      <c r="K390" s="21"/>
      <c r="L390" s="43">
        <f>SUM(M390:P390)</f>
        <v>0</v>
      </c>
      <c r="M390" s="43">
        <f>SUM(M387:M389)</f>
        <v>0</v>
      </c>
      <c r="N390" s="43">
        <f>SUM(N387:N389)</f>
        <v>0</v>
      </c>
      <c r="O390" s="43">
        <f>SUM(O387:O389)</f>
        <v>0</v>
      </c>
      <c r="P390" s="43">
        <f>SUM(P387:P389)</f>
        <v>0</v>
      </c>
      <c r="Q390" s="21"/>
      <c r="R390" s="21"/>
      <c r="S390" s="21"/>
      <c r="T390" s="21"/>
      <c r="U390" s="21"/>
      <c r="V390" s="21"/>
    </row>
    <row r="391" spans="1:22" x14ac:dyDescent="0.2">
      <c r="A391" s="28">
        <v>604</v>
      </c>
      <c r="B391" s="28" t="s">
        <v>127</v>
      </c>
      <c r="C391" s="17" t="s">
        <v>88</v>
      </c>
      <c r="D391" s="18">
        <f>SUMIFS('2013Figures'!$J:$J,'2013Figures'!$C:$C,$A391,'2013Figures'!$E:$E,$B$1)</f>
        <v>0</v>
      </c>
      <c r="E391" s="18">
        <f>SUMIFS('2013Figures'!$J:$J,'2013Figures'!$C:$C,$A391,'2013Figures'!$B:$B,"BrokerToCy",'2013Figures'!$G:$G,"E1",'2013Figures'!$E:$E,$B$1)</f>
        <v>0</v>
      </c>
      <c r="F391" s="18">
        <f>SUMIFS('2013Figures'!$J:$J,'2013Figures'!$C:$C,$A391,'2013Figures'!$B:$B,"BrokerToCy",'2013Figures'!$G:$G,"P1",'2013Figures'!$E:$E,$B$1)</f>
        <v>0</v>
      </c>
      <c r="G391" s="18">
        <f>SUMIFS('2013Figures'!$J:$J,'2013Figures'!$C:$C,$A391,'2013Figures'!$B:$B,"CyToBroker",'2013Figures'!$G:$G,"E1",'2013Figures'!$E:$E,$B$1)</f>
        <v>0</v>
      </c>
      <c r="H391" s="18">
        <f>SUMIFS('2013Figures'!$J:$J,'2013Figures'!$C:$C,$A391,'2013Figures'!$B:$B,"CyToBroker",'2013Figures'!$G:$G,"P1",'2013Figures'!$E:$E,$B$1)</f>
        <v>0</v>
      </c>
      <c r="I391" s="28"/>
      <c r="J391" s="17"/>
      <c r="K391" s="28"/>
      <c r="L391" s="50">
        <f>SUMIFS('2012Figures'!$J:$J,'2012Figures'!$C:$C,$A391,'2012Figures'!$E:$E,$B$1)</f>
        <v>0</v>
      </c>
      <c r="M391" s="50">
        <f>SUMIFS('2012Figures'!$J:$J,'2012Figures'!$C:$C,$A391,'2012Figures'!$B:$B,"BrokerToCy",'2012Figures'!$G:$G,"E1",'2012Figures'!$E:$E,$B$1)</f>
        <v>0</v>
      </c>
      <c r="N391" s="50">
        <f>SUMIFS('2012Figures'!$J:$J,'2012Figures'!$C:$C,$A391,'2012Figures'!$B:$B,"BrokerToCy",'2012Figures'!$G:$G,"P1",'2012Figures'!$E:$E,$B$1)</f>
        <v>0</v>
      </c>
      <c r="O391" s="50">
        <f>SUMIFS('2012Figures'!$J:$J,'2012Figures'!$C:$C,$A391,'2012Figures'!$B:$B,"CyToBroker",'2012Figures'!$G:$G,"E1",'2012Figures'!$E:$E,$B$1)</f>
        <v>0</v>
      </c>
      <c r="P391" s="50">
        <f>SUMIFS('2012Figures'!$J:$J,'2012Figures'!$C:$C,$A391,'2012Figures'!$B:$B,"CyToBroker",'2012Figures'!$G:$G,"P1",'2012Figures'!$E:$E,$B$1)</f>
        <v>0</v>
      </c>
      <c r="Q391" s="28"/>
      <c r="R391" s="46" t="str">
        <f t="shared" ref="R391:V434" si="43">IF(L391=0,"",ROUND(D391/L391-1,2))</f>
        <v/>
      </c>
      <c r="S391" s="46" t="str">
        <f t="shared" si="43"/>
        <v/>
      </c>
      <c r="T391" s="46" t="str">
        <f t="shared" si="43"/>
        <v/>
      </c>
      <c r="U391" s="46" t="str">
        <f t="shared" si="43"/>
        <v/>
      </c>
      <c r="V391" s="46" t="str">
        <f t="shared" si="43"/>
        <v/>
      </c>
    </row>
    <row r="392" spans="1:22" x14ac:dyDescent="0.2">
      <c r="A392" s="1">
        <v>604</v>
      </c>
      <c r="B392" s="1" t="s">
        <v>127</v>
      </c>
      <c r="D392" s="29">
        <f>SUMIFS('2013Figures'!$J:$J,'2013Figures'!$C:$C,$A392,'2013Figures'!$I:$I,"",'2013Figures'!$E:$E,$B$1)</f>
        <v>0</v>
      </c>
      <c r="E392" s="9">
        <f>SUMIFS('2013Figures'!$J:$J,'2013Figures'!$C:$C,$A392,'2013Figures'!$I:$I,"",'2013Figures'!$B:$B,"BrokerToCy",'2013Figures'!$G:$G,"E1",'2013Figures'!$E:$E,$B$1)</f>
        <v>0</v>
      </c>
      <c r="F392" s="9">
        <f>SUMIFS('2013Figures'!$J:$J,'2013Figures'!$C:$C,$A392,'2013Figures'!$I:$I,"",'2013Figures'!$B:$B,"BrokerToCy",'2013Figures'!$G:$G,"P1",'2013Figures'!$E:$E,$B$1)</f>
        <v>0</v>
      </c>
      <c r="G392" s="9">
        <f>SUMIFS('2013Figures'!$J:$J,'2013Figures'!$C:$C,$A392,'2013Figures'!$I:$I,"",'2013Figures'!$B:$B,"CyToBroker",'2013Figures'!$G:$G,"E1",'2013Figures'!$E:$E,$B$1)</f>
        <v>0</v>
      </c>
      <c r="H392" s="9">
        <f>SUMIFS('2013Figures'!$J:$J,'2013Figures'!$C:$C,$A392,'2013Figures'!$I:$I,"",'2013Figures'!$B:$B,"CyToBroker",'2013Figures'!$G:$G,"P1",'2013Figures'!$E:$E,$B$1)</f>
        <v>0</v>
      </c>
      <c r="J392" s="8" t="s">
        <v>131</v>
      </c>
      <c r="L392" s="42">
        <f>SUMIFS('2012Figures'!$J:$J,'2012Figures'!$C:$C,$A392,'2012Figures'!$I:$I,"",'2012Figures'!$E:$E,$B$1)</f>
        <v>0</v>
      </c>
      <c r="M392" s="52">
        <f>SUMIFS('2012Figures'!$J:$J,'2012Figures'!$C:$C,$A392,'2012Figures'!$I:$I,"",'2012Figures'!$B:$B,"BrokerToCy",'2012Figures'!$G:$G,"E1",'2012Figures'!$E:$E,$B$1)</f>
        <v>0</v>
      </c>
      <c r="N392" s="52">
        <f>SUMIFS('2012Figures'!$J:$J,'2012Figures'!$C:$C,$A392,'2012Figures'!$I:$I,"",'2012Figures'!$B:$B,"BrokerToCy",'2012Figures'!$G:$G,"P1",'2012Figures'!$E:$E,$B$1)</f>
        <v>0</v>
      </c>
      <c r="O392" s="52">
        <f>SUMIFS('2012Figures'!$J:$J,'2012Figures'!$C:$C,$A392,'2012Figures'!$I:$I,"",'2012Figures'!$B:$B,"CyToBroker",'2012Figures'!$G:$G,"E1",'2012Figures'!$E:$E,$B$1)</f>
        <v>0</v>
      </c>
      <c r="P392" s="52">
        <f>SUMIFS('2012Figures'!$J:$J,'2012Figures'!$C:$C,$A392,'2012Figures'!$I:$I,"",'2012Figures'!$B:$B,"CyToBroker",'2012Figures'!$G:$G,"P1",'2012Figures'!$E:$E,$B$1)</f>
        <v>0</v>
      </c>
      <c r="R392" s="46" t="str">
        <f t="shared" si="43"/>
        <v/>
      </c>
      <c r="S392" s="46" t="str">
        <f t="shared" si="43"/>
        <v/>
      </c>
      <c r="T392" s="46" t="str">
        <f t="shared" si="43"/>
        <v/>
      </c>
      <c r="U392" s="46" t="str">
        <f t="shared" si="43"/>
        <v/>
      </c>
      <c r="V392" s="46" t="str">
        <f t="shared" si="43"/>
        <v/>
      </c>
    </row>
    <row r="393" spans="1:22" x14ac:dyDescent="0.2">
      <c r="A393" s="21"/>
      <c r="B393" s="21" t="s">
        <v>92</v>
      </c>
      <c r="C393" s="22"/>
      <c r="D393" s="23">
        <f>SUM(E393:H393)</f>
        <v>0</v>
      </c>
      <c r="E393" s="23">
        <f>SUM(E392:E392)</f>
        <v>0</v>
      </c>
      <c r="F393" s="23">
        <f>SUM(F392:F392)</f>
        <v>0</v>
      </c>
      <c r="G393" s="23">
        <f>SUM(G392:G392)</f>
        <v>0</v>
      </c>
      <c r="H393" s="23">
        <f>SUM(H392:H392)</f>
        <v>0</v>
      </c>
      <c r="I393" s="21"/>
      <c r="J393" s="22"/>
      <c r="K393" s="21"/>
      <c r="L393" s="43">
        <f>SUM(M393:P393)</f>
        <v>0</v>
      </c>
      <c r="M393" s="43">
        <f>SUM(M392:M392)</f>
        <v>0</v>
      </c>
      <c r="N393" s="43">
        <f>SUM(N392:N392)</f>
        <v>0</v>
      </c>
      <c r="O393" s="43">
        <f>SUM(O392:O392)</f>
        <v>0</v>
      </c>
      <c r="P393" s="43">
        <f>SUM(P392:P392)</f>
        <v>0</v>
      </c>
      <c r="Q393" s="21"/>
      <c r="R393" s="21"/>
      <c r="S393" s="21"/>
      <c r="T393" s="21"/>
      <c r="U393" s="21"/>
      <c r="V393" s="21"/>
    </row>
    <row r="394" spans="1:22" x14ac:dyDescent="0.2">
      <c r="A394" s="28">
        <v>701</v>
      </c>
      <c r="B394" s="28" t="s">
        <v>128</v>
      </c>
      <c r="C394" s="17" t="s">
        <v>88</v>
      </c>
      <c r="D394" s="18">
        <f>SUMIFS('2013Figures'!$J:$J,'2013Figures'!$C:$C,$A394,'2013Figures'!$E:$E,$B$1)</f>
        <v>0</v>
      </c>
      <c r="E394" s="18">
        <f>SUMIFS('2013Figures'!$J:$J,'2013Figures'!$C:$C,$A394,'2013Figures'!$B:$B,"BrokerToCy",'2013Figures'!$G:$G,"E1",'2013Figures'!$E:$E,$B$1)</f>
        <v>0</v>
      </c>
      <c r="F394" s="18">
        <f>SUMIFS('2013Figures'!$J:$J,'2013Figures'!$C:$C,$A394,'2013Figures'!$B:$B,"BrokerToCy",'2013Figures'!$G:$G,"P1",'2013Figures'!$E:$E,$B$1)</f>
        <v>0</v>
      </c>
      <c r="G394" s="18">
        <f>SUMIFS('2013Figures'!$J:$J,'2013Figures'!$C:$C,$A394,'2013Figures'!$B:$B,"CyToBroker",'2013Figures'!$G:$G,"E1",'2013Figures'!$E:$E,$B$1)</f>
        <v>0</v>
      </c>
      <c r="H394" s="18">
        <f>SUMIFS('2013Figures'!$J:$J,'2013Figures'!$C:$C,$A394,'2013Figures'!$B:$B,"CyToBroker",'2013Figures'!$G:$G,"P1",'2013Figures'!$E:$E,$B$1)</f>
        <v>0</v>
      </c>
      <c r="I394" s="28"/>
      <c r="J394" s="17"/>
      <c r="K394" s="28"/>
      <c r="L394" s="50">
        <f>SUMIFS('2012Figures'!$J:$J,'2012Figures'!$C:$C,$A394,'2012Figures'!$E:$E,$B$1)</f>
        <v>0</v>
      </c>
      <c r="M394" s="50">
        <f>SUMIFS('2012Figures'!$J:$J,'2012Figures'!$C:$C,$A394,'2012Figures'!$B:$B,"BrokerToCy",'2012Figures'!$G:$G,"E1",'2012Figures'!$E:$E,$B$1)</f>
        <v>0</v>
      </c>
      <c r="N394" s="50">
        <f>SUMIFS('2012Figures'!$J:$J,'2012Figures'!$C:$C,$A394,'2012Figures'!$B:$B,"BrokerToCy",'2012Figures'!$G:$G,"P1",'2012Figures'!$E:$E,$B$1)</f>
        <v>0</v>
      </c>
      <c r="O394" s="50">
        <f>SUMIFS('2012Figures'!$J:$J,'2012Figures'!$C:$C,$A394,'2012Figures'!$B:$B,"CyToBroker",'2012Figures'!$G:$G,"E1",'2012Figures'!$E:$E,$B$1)</f>
        <v>0</v>
      </c>
      <c r="P394" s="50">
        <f>SUMIFS('2012Figures'!$J:$J,'2012Figures'!$C:$C,$A394,'2012Figures'!$B:$B,"CyToBroker",'2012Figures'!$G:$G,"P1",'2012Figures'!$E:$E,$B$1)</f>
        <v>0</v>
      </c>
      <c r="Q394" s="28"/>
      <c r="R394" s="46" t="str">
        <f t="shared" ref="R394:V437" si="44">IF(L394=0,"",ROUND(D394/L394-1,2))</f>
        <v/>
      </c>
      <c r="S394" s="46" t="str">
        <f t="shared" si="44"/>
        <v/>
      </c>
      <c r="T394" s="46" t="str">
        <f t="shared" si="44"/>
        <v/>
      </c>
      <c r="U394" s="46" t="str">
        <f t="shared" si="44"/>
        <v/>
      </c>
      <c r="V394" s="46" t="str">
        <f t="shared" si="44"/>
        <v/>
      </c>
    </row>
    <row r="395" spans="1:22" x14ac:dyDescent="0.2">
      <c r="A395" s="1">
        <v>701</v>
      </c>
      <c r="B395" s="1" t="s">
        <v>128</v>
      </c>
      <c r="C395" s="8">
        <v>2</v>
      </c>
      <c r="D395" s="29">
        <f>SUMIFS('2013Figures'!$J:$J,'2013Figures'!$C:$C,$A395,'2013Figures'!$H:$H,$B395,'2013Figures'!$I:$I,$C395,'2013Figures'!$E:$E,$B$1)</f>
        <v>0</v>
      </c>
      <c r="E395" s="9">
        <f>SUMIFS('2013Figures'!$J:$J,'2013Figures'!$C:$C,$A395,'2013Figures'!$H:$H,$B395,'2013Figures'!$I:$I,$C395,'2013Figures'!$B:$B,"BrokerToCy",'2013Figures'!$G:$G,"E1",'2013Figures'!$E:$E,$B$1)</f>
        <v>0</v>
      </c>
      <c r="F395" s="9">
        <f>SUMIFS('2013Figures'!$J:$J,'2013Figures'!$C:$C,$A395,'2013Figures'!$H:$H,$B395,'2013Figures'!$I:$I,$C395,'2013Figures'!$B:$B,"BrokerToCy",'2013Figures'!$G:$G,"P1",'2013Figures'!$E:$E,$B$1)</f>
        <v>0</v>
      </c>
      <c r="G395" s="9">
        <f>SUMIFS('2013Figures'!$J:$J,'2013Figures'!$C:$C,$A395,'2013Figures'!$H:$H,$B395,'2013Figures'!$I:$I,$C395,'2013Figures'!$B:$B,"CyToBroker",'2013Figures'!$G:$G,"E1",'2013Figures'!$E:$E,$B$1)</f>
        <v>0</v>
      </c>
      <c r="H395" s="9">
        <f>SUMIFS('2013Figures'!$J:$J,'2013Figures'!$C:$C,$A395,'2013Figures'!$H:$H,$B395,'2013Figures'!$I:$I,$C395,'2013Figures'!$B:$B,"CyToBroker",'2013Figures'!$G:$G,"P1",'2013Figures'!$E:$E,$B$1)</f>
        <v>0</v>
      </c>
      <c r="I395" s="30"/>
      <c r="J395" s="31">
        <v>201501</v>
      </c>
      <c r="K395" s="30"/>
      <c r="L395" s="42">
        <f>SUMIFS('2012Figures'!$J:$J,'2012Figures'!$C:$C,$A395,'2012Figures'!$H:$H,$B395,'2012Figures'!$I:$I,$C395,'2012Figures'!$E:$E,$B$1)</f>
        <v>0</v>
      </c>
      <c r="M395" s="52">
        <f>SUMIFS('2012Figures'!$J:$J,'2012Figures'!$C:$C,$A395,'2012Figures'!$H:$H,$B395,'2012Figures'!$I:$I,$C395,'2012Figures'!$B:$B,"BrokerToCy",'2012Figures'!$G:$G,"E1",'2012Figures'!$E:$E,$B$1)</f>
        <v>0</v>
      </c>
      <c r="N395" s="52">
        <f>SUMIFS('2012Figures'!$J:$J,'2012Figures'!$C:$C,$A395,'2012Figures'!$H:$H,$B395,'2012Figures'!$I:$I,$C395,'2012Figures'!$B:$B,"BrokerToCy",'2012Figures'!$G:$G,"P1",'2012Figures'!$E:$E,$B$1)</f>
        <v>0</v>
      </c>
      <c r="O395" s="52">
        <f>SUMIFS('2012Figures'!$J:$J,'2012Figures'!$C:$C,$A395,'2012Figures'!$H:$H,$B395,'2012Figures'!$I:$I,$C395,'2012Figures'!$B:$B,"CyToBroker",'2012Figures'!$G:$G,"E1",'2012Figures'!$E:$E,$B$1)</f>
        <v>0</v>
      </c>
      <c r="P395" s="52">
        <f>SUMIFS('2012Figures'!$J:$J,'2012Figures'!$C:$C,$A395,'2012Figures'!$H:$H,$B395,'2012Figures'!$I:$I,$C395,'2012Figures'!$B:$B,"CyToBroker",'2012Figures'!$G:$G,"P1",'2012Figures'!$E:$E,$B$1)</f>
        <v>0</v>
      </c>
      <c r="Q395" s="30"/>
      <c r="R395" s="46" t="str">
        <f t="shared" si="44"/>
        <v/>
      </c>
      <c r="S395" s="46" t="str">
        <f t="shared" si="44"/>
        <v/>
      </c>
      <c r="T395" s="46" t="str">
        <f t="shared" si="44"/>
        <v/>
      </c>
      <c r="U395" s="46" t="str">
        <f t="shared" si="44"/>
        <v/>
      </c>
      <c r="V395" s="46" t="str">
        <f t="shared" si="44"/>
        <v/>
      </c>
    </row>
    <row r="396" spans="1:22" x14ac:dyDescent="0.2">
      <c r="A396" s="1">
        <v>701</v>
      </c>
      <c r="B396" s="1" t="s">
        <v>128</v>
      </c>
      <c r="C396" s="8">
        <v>1</v>
      </c>
      <c r="D396" s="29">
        <f>SUMIFS('2013Figures'!$J:$J,'2013Figures'!$C:$C,$A396,'2013Figures'!$H:$H,$B396,'2013Figures'!$I:$I,$C396,'2013Figures'!$E:$E,$B$1)</f>
        <v>0</v>
      </c>
      <c r="E396" s="9">
        <f>SUMIFS('2013Figures'!$J:$J,'2013Figures'!$C:$C,$A396,'2013Figures'!$H:$H,$B396,'2013Figures'!$I:$I,$C396,'2013Figures'!$B:$B,"BrokerToCy",'2013Figures'!$G:$G,"E1",'2013Figures'!$E:$E,$B$1)</f>
        <v>0</v>
      </c>
      <c r="F396" s="9">
        <f>SUMIFS('2013Figures'!$J:$J,'2013Figures'!$C:$C,$A396,'2013Figures'!$H:$H,$B396,'2013Figures'!$I:$I,$C396,'2013Figures'!$B:$B,"BrokerToCy",'2013Figures'!$G:$G,"P1",'2013Figures'!$E:$E,$B$1)</f>
        <v>0</v>
      </c>
      <c r="G396" s="9">
        <f>SUMIFS('2013Figures'!$J:$J,'2013Figures'!$C:$C,$A396,'2013Figures'!$H:$H,$B396,'2013Figures'!$I:$I,$C396,'2013Figures'!$B:$B,"CyToBroker",'2013Figures'!$G:$G,"E1",'2013Figures'!$E:$E,$B$1)</f>
        <v>0</v>
      </c>
      <c r="H396" s="9">
        <f>SUMIFS('2013Figures'!$J:$J,'2013Figures'!$C:$C,$A396,'2013Figures'!$H:$H,$B396,'2013Figures'!$I:$I,$C396,'2013Figures'!$B:$B,"CyToBroker",'2013Figures'!$G:$G,"P1",'2013Figures'!$E:$E,$B$1)</f>
        <v>0</v>
      </c>
      <c r="I396" s="30"/>
      <c r="J396" s="31">
        <v>200801</v>
      </c>
      <c r="K396" s="30"/>
      <c r="L396" s="42">
        <f>SUMIFS('2012Figures'!$J:$J,'2012Figures'!$C:$C,$A396,'2012Figures'!$H:$H,$B396,'2012Figures'!$I:$I,$C396,'2012Figures'!$E:$E,$B$1)</f>
        <v>0</v>
      </c>
      <c r="M396" s="52">
        <f>SUMIFS('2012Figures'!$J:$J,'2012Figures'!$C:$C,$A396,'2012Figures'!$H:$H,$B396,'2012Figures'!$I:$I,$C396,'2012Figures'!$B:$B,"BrokerToCy",'2012Figures'!$G:$G,"E1",'2012Figures'!$E:$E,$B$1)</f>
        <v>0</v>
      </c>
      <c r="N396" s="52">
        <f>SUMIFS('2012Figures'!$J:$J,'2012Figures'!$C:$C,$A396,'2012Figures'!$H:$H,$B396,'2012Figures'!$I:$I,$C396,'2012Figures'!$B:$B,"BrokerToCy",'2012Figures'!$G:$G,"P1",'2012Figures'!$E:$E,$B$1)</f>
        <v>0</v>
      </c>
      <c r="O396" s="52">
        <f>SUMIFS('2012Figures'!$J:$J,'2012Figures'!$C:$C,$A396,'2012Figures'!$H:$H,$B396,'2012Figures'!$I:$I,$C396,'2012Figures'!$B:$B,"CyToBroker",'2012Figures'!$G:$G,"E1",'2012Figures'!$E:$E,$B$1)</f>
        <v>0</v>
      </c>
      <c r="P396" s="52">
        <f>SUMIFS('2012Figures'!$J:$J,'2012Figures'!$C:$C,$A396,'2012Figures'!$H:$H,$B396,'2012Figures'!$I:$I,$C396,'2012Figures'!$B:$B,"CyToBroker",'2012Figures'!$G:$G,"P1",'2012Figures'!$E:$E,$B$1)</f>
        <v>0</v>
      </c>
      <c r="Q396" s="30"/>
      <c r="R396" s="46" t="str">
        <f t="shared" si="44"/>
        <v/>
      </c>
      <c r="S396" s="46" t="str">
        <f t="shared" si="44"/>
        <v/>
      </c>
      <c r="T396" s="46" t="str">
        <f t="shared" si="44"/>
        <v/>
      </c>
      <c r="U396" s="46" t="str">
        <f t="shared" si="44"/>
        <v/>
      </c>
      <c r="V396" s="46" t="str">
        <f t="shared" si="44"/>
        <v/>
      </c>
    </row>
    <row r="397" spans="1:22" x14ac:dyDescent="0.2">
      <c r="A397" s="1">
        <v>701</v>
      </c>
      <c r="B397" s="1" t="s">
        <v>128</v>
      </c>
      <c r="D397" s="29">
        <f>SUMIFS('2013Figures'!$J:$J,'2013Figures'!$C:$C,$A397,'2013Figures'!$I:$I,"",'2013Figures'!$E:$E,$B$1)</f>
        <v>0</v>
      </c>
      <c r="E397" s="9">
        <f>SUMIFS('2013Figures'!$J:$J,'2013Figures'!$C:$C,$A397,'2013Figures'!$I:$I,"",'2013Figures'!$B:$B,"BrokerToCy",'2013Figures'!$G:$G,"E1",'2013Figures'!$E:$E,$B$1)</f>
        <v>0</v>
      </c>
      <c r="F397" s="9">
        <f>SUMIFS('2013Figures'!$J:$J,'2013Figures'!$C:$C,$A397,'2013Figures'!$I:$I,"",'2013Figures'!$B:$B,"BrokerToCy",'2013Figures'!$G:$G,"P1",'2013Figures'!$E:$E,$B$1)</f>
        <v>0</v>
      </c>
      <c r="G397" s="9">
        <f>SUMIFS('2013Figures'!$J:$J,'2013Figures'!$C:$C,$A397,'2013Figures'!$I:$I,"",'2013Figures'!$B:$B,"CyToBroker",'2013Figures'!$G:$G,"E1",'2013Figures'!$E:$E,$B$1)</f>
        <v>0</v>
      </c>
      <c r="H397" s="9">
        <f>SUMIFS('2013Figures'!$J:$J,'2013Figures'!$C:$C,$A397,'2013Figures'!$I:$I,"",'2013Figures'!$B:$B,"CyToBroker",'2013Figures'!$G:$G,"P1",'2013Figures'!$E:$E,$B$1)</f>
        <v>0</v>
      </c>
      <c r="J397" s="8" t="s">
        <v>131</v>
      </c>
      <c r="L397" s="42">
        <f>SUMIFS('2012Figures'!$J:$J,'2012Figures'!$C:$C,$A397,'2012Figures'!$I:$I,"",'2012Figures'!$E:$E,$B$1)</f>
        <v>0</v>
      </c>
      <c r="M397" s="52">
        <f>SUMIFS('2012Figures'!$J:$J,'2012Figures'!$C:$C,$A397,'2012Figures'!$I:$I,"",'2012Figures'!$B:$B,"BrokerToCy",'2012Figures'!$G:$G,"E1",'2012Figures'!$E:$E,$B$1)</f>
        <v>0</v>
      </c>
      <c r="N397" s="52">
        <f>SUMIFS('2012Figures'!$J:$J,'2012Figures'!$C:$C,$A397,'2012Figures'!$I:$I,"",'2012Figures'!$B:$B,"BrokerToCy",'2012Figures'!$G:$G,"P1",'2012Figures'!$E:$E,$B$1)</f>
        <v>0</v>
      </c>
      <c r="O397" s="52">
        <f>SUMIFS('2012Figures'!$J:$J,'2012Figures'!$C:$C,$A397,'2012Figures'!$I:$I,"",'2012Figures'!$B:$B,"CyToBroker",'2012Figures'!$G:$G,"E1",'2012Figures'!$E:$E,$B$1)</f>
        <v>0</v>
      </c>
      <c r="P397" s="52">
        <f>SUMIFS('2012Figures'!$J:$J,'2012Figures'!$C:$C,$A397,'2012Figures'!$I:$I,"",'2012Figures'!$B:$B,"CyToBroker",'2012Figures'!$G:$G,"P1",'2012Figures'!$E:$E,$B$1)</f>
        <v>0</v>
      </c>
      <c r="R397" s="46" t="str">
        <f t="shared" si="44"/>
        <v/>
      </c>
      <c r="S397" s="46" t="str">
        <f t="shared" si="44"/>
        <v/>
      </c>
      <c r="T397" s="46" t="str">
        <f t="shared" si="44"/>
        <v/>
      </c>
      <c r="U397" s="46" t="str">
        <f t="shared" si="44"/>
        <v/>
      </c>
      <c r="V397" s="46" t="str">
        <f t="shared" si="44"/>
        <v/>
      </c>
    </row>
    <row r="398" spans="1:22" x14ac:dyDescent="0.2">
      <c r="A398" s="21"/>
      <c r="B398" s="21" t="s">
        <v>92</v>
      </c>
      <c r="C398" s="22"/>
      <c r="D398" s="23">
        <f>SUM(E398:H398)</f>
        <v>0</v>
      </c>
      <c r="E398" s="23">
        <f>SUM(E395:E397)</f>
        <v>0</v>
      </c>
      <c r="F398" s="23">
        <f>SUM(F395:F397)</f>
        <v>0</v>
      </c>
      <c r="G398" s="23">
        <f>SUM(G395:G397)</f>
        <v>0</v>
      </c>
      <c r="H398" s="23">
        <f>SUM(H395:H397)</f>
        <v>0</v>
      </c>
      <c r="I398" s="21"/>
      <c r="J398" s="22"/>
      <c r="K398" s="21"/>
      <c r="L398" s="43">
        <f>SUM(M398:P398)</f>
        <v>0</v>
      </c>
      <c r="M398" s="43">
        <f>SUM(M395:M397)</f>
        <v>0</v>
      </c>
      <c r="N398" s="43">
        <f>SUM(N395:N397)</f>
        <v>0</v>
      </c>
      <c r="O398" s="43">
        <f>SUM(O395:O397)</f>
        <v>0</v>
      </c>
      <c r="P398" s="43">
        <f>SUM(P395:P397)</f>
        <v>0</v>
      </c>
      <c r="Q398" s="21"/>
      <c r="R398" s="21"/>
      <c r="S398" s="21"/>
      <c r="T398" s="21"/>
      <c r="U398" s="21"/>
      <c r="V398" s="21"/>
    </row>
    <row r="399" spans="1:22" x14ac:dyDescent="0.2">
      <c r="A399" s="28">
        <v>9103</v>
      </c>
      <c r="B399" s="28" t="s">
        <v>129</v>
      </c>
      <c r="C399" s="17" t="s">
        <v>88</v>
      </c>
      <c r="D399" s="18">
        <f>SUMIFS('2013Figures'!$J:$J,'2013Figures'!$C:$C,$A399,'2013Figures'!$E:$E,$B$1)</f>
        <v>0</v>
      </c>
      <c r="E399" s="18">
        <f>SUMIFS('2013Figures'!$J:$J,'2013Figures'!$C:$C,$A399,'2013Figures'!$B:$B,"BrokerToCy",'2013Figures'!$G:$G,"E1",'2013Figures'!$E:$E,$B$1)</f>
        <v>0</v>
      </c>
      <c r="F399" s="18">
        <f>SUMIFS('2013Figures'!$J:$J,'2013Figures'!$C:$C,$A399,'2013Figures'!$B:$B,"BrokerToCy",'2013Figures'!$G:$G,"P1",'2013Figures'!$E:$E,$B$1)</f>
        <v>0</v>
      </c>
      <c r="G399" s="18">
        <f>SUMIFS('2013Figures'!$J:$J,'2013Figures'!$C:$C,$A399,'2013Figures'!$B:$B,"CyToBroker",'2013Figures'!$G:$G,"E1",'2013Figures'!$E:$E,$B$1)</f>
        <v>0</v>
      </c>
      <c r="H399" s="18">
        <f>SUMIFS('2013Figures'!$J:$J,'2013Figures'!$C:$C,$A399,'2013Figures'!$B:$B,"CyToBroker",'2013Figures'!$G:$G,"P1",'2013Figures'!$E:$E,$B$1)</f>
        <v>0</v>
      </c>
      <c r="I399" s="28"/>
      <c r="J399" s="17"/>
      <c r="K399" s="28"/>
      <c r="L399" s="50">
        <f>SUMIFS('2012Figures'!$J:$J,'2012Figures'!$C:$C,$A399,'2012Figures'!$E:$E,$B$1)</f>
        <v>0</v>
      </c>
      <c r="M399" s="50">
        <f>SUMIFS('2012Figures'!$J:$J,'2012Figures'!$C:$C,$A399,'2012Figures'!$B:$B,"BrokerToCy",'2012Figures'!$G:$G,"E1",'2012Figures'!$E:$E,$B$1)</f>
        <v>0</v>
      </c>
      <c r="N399" s="50">
        <f>SUMIFS('2012Figures'!$J:$J,'2012Figures'!$C:$C,$A399,'2012Figures'!$B:$B,"BrokerToCy",'2012Figures'!$G:$G,"P1",'2012Figures'!$E:$E,$B$1)</f>
        <v>0</v>
      </c>
      <c r="O399" s="50">
        <f>SUMIFS('2012Figures'!$J:$J,'2012Figures'!$C:$C,$A399,'2012Figures'!$B:$B,"CyToBroker",'2012Figures'!$G:$G,"E1",'2012Figures'!$E:$E,$B$1)</f>
        <v>0</v>
      </c>
      <c r="P399" s="50">
        <f>SUMIFS('2012Figures'!$J:$J,'2012Figures'!$C:$C,$A399,'2012Figures'!$B:$B,"CyToBroker",'2012Figures'!$G:$G,"P1",'2012Figures'!$E:$E,$B$1)</f>
        <v>0</v>
      </c>
      <c r="Q399" s="28"/>
      <c r="R399" s="46" t="str">
        <f t="shared" ref="R399:V405" si="45">IF(L399=0,"",ROUND(D399/L399-1,2))</f>
        <v/>
      </c>
      <c r="S399" s="46" t="str">
        <f t="shared" si="45"/>
        <v/>
      </c>
      <c r="T399" s="46" t="str">
        <f t="shared" si="45"/>
        <v/>
      </c>
      <c r="U399" s="46" t="str">
        <f t="shared" si="45"/>
        <v/>
      </c>
      <c r="V399" s="46" t="str">
        <f t="shared" si="45"/>
        <v/>
      </c>
    </row>
    <row r="400" spans="1:22" x14ac:dyDescent="0.2">
      <c r="A400" s="1">
        <v>9103</v>
      </c>
      <c r="B400" s="1" t="s">
        <v>129</v>
      </c>
      <c r="C400" s="8">
        <v>1</v>
      </c>
      <c r="D400" s="29">
        <f>SUMIFS('2013Figures'!$J:$J,'2013Figures'!$C:$C,$A400,'2013Figures'!$H:$H,$B400,'2013Figures'!$I:$I,$C400,'2013Figures'!$E:$E,$B$1)</f>
        <v>0</v>
      </c>
      <c r="E400" s="9">
        <f>SUMIFS('2013Figures'!$J:$J,'2013Figures'!$C:$C,$A400,'2013Figures'!$H:$H,$B400,'2013Figures'!$I:$I,$C400,'2013Figures'!$B:$B,"BrokerToCy",'2013Figures'!$G:$G,"E1",'2013Figures'!$E:$E,$B$1)</f>
        <v>0</v>
      </c>
      <c r="F400" s="9">
        <f>SUMIFS('2013Figures'!$J:$J,'2013Figures'!$C:$C,$A400,'2013Figures'!$H:$H,$B400,'2013Figures'!$I:$I,$C400,'2013Figures'!$B:$B,"BrokerToCy",'2013Figures'!$G:$G,"P1",'2013Figures'!$E:$E,$B$1)</f>
        <v>0</v>
      </c>
      <c r="G400" s="9">
        <f>SUMIFS('2013Figures'!$J:$J,'2013Figures'!$C:$C,$A400,'2013Figures'!$H:$H,$B400,'2013Figures'!$I:$I,$C400,'2013Figures'!$B:$B,"CyToBroker",'2013Figures'!$G:$G,"E1",'2013Figures'!$E:$E,$B$1)</f>
        <v>0</v>
      </c>
      <c r="H400" s="9">
        <f>SUMIFS('2013Figures'!$J:$J,'2013Figures'!$C:$C,$A400,'2013Figures'!$H:$H,$B400,'2013Figures'!$I:$I,$C400,'2013Figures'!$B:$B,"CyToBroker",'2013Figures'!$G:$G,"P1",'2013Figures'!$E:$E,$B$1)</f>
        <v>0</v>
      </c>
      <c r="I400" s="30"/>
      <c r="J400" s="31"/>
      <c r="K400" s="30"/>
      <c r="L400" s="42">
        <f>SUMIFS('2012Figures'!$J:$J,'2012Figures'!$C:$C,$A400,'2012Figures'!$H:$H,$B400,'2012Figures'!$I:$I,$C400,'2012Figures'!$E:$E,$B$1)</f>
        <v>0</v>
      </c>
      <c r="M400" s="52">
        <f>SUMIFS('2012Figures'!$J:$J,'2012Figures'!$C:$C,$A400,'2012Figures'!$H:$H,$B400,'2012Figures'!$I:$I,$C400,'2012Figures'!$B:$B,"BrokerToCy",'2012Figures'!$G:$G,"E1",'2012Figures'!$E:$E,$B$1)</f>
        <v>0</v>
      </c>
      <c r="N400" s="52">
        <f>SUMIFS('2012Figures'!$J:$J,'2012Figures'!$C:$C,$A400,'2012Figures'!$H:$H,$B400,'2012Figures'!$I:$I,$C400,'2012Figures'!$B:$B,"BrokerToCy",'2012Figures'!$G:$G,"P1",'2012Figures'!$E:$E,$B$1)</f>
        <v>0</v>
      </c>
      <c r="O400" s="52">
        <f>SUMIFS('2012Figures'!$J:$J,'2012Figures'!$C:$C,$A400,'2012Figures'!$H:$H,$B400,'2012Figures'!$I:$I,$C400,'2012Figures'!$B:$B,"CyToBroker",'2012Figures'!$G:$G,"E1",'2012Figures'!$E:$E,$B$1)</f>
        <v>0</v>
      </c>
      <c r="P400" s="52">
        <f>SUMIFS('2012Figures'!$J:$J,'2012Figures'!$C:$C,$A400,'2012Figures'!$H:$H,$B400,'2012Figures'!$I:$I,$C400,'2012Figures'!$B:$B,"CyToBroker",'2012Figures'!$G:$G,"P1",'2012Figures'!$E:$E,$B$1)</f>
        <v>0</v>
      </c>
      <c r="Q400" s="30"/>
      <c r="R400" s="46" t="str">
        <f t="shared" si="45"/>
        <v/>
      </c>
      <c r="S400" s="46" t="str">
        <f t="shared" si="45"/>
        <v/>
      </c>
      <c r="T400" s="46" t="str">
        <f t="shared" si="45"/>
        <v/>
      </c>
      <c r="U400" s="46" t="str">
        <f t="shared" si="45"/>
        <v/>
      </c>
      <c r="V400" s="46" t="str">
        <f t="shared" si="45"/>
        <v/>
      </c>
    </row>
    <row r="401" spans="1:22" x14ac:dyDescent="0.2">
      <c r="A401" s="1">
        <v>9103</v>
      </c>
      <c r="B401" s="1" t="s">
        <v>129</v>
      </c>
      <c r="D401" s="29">
        <f>SUMIFS('2013Figures'!$J:$J,'2013Figures'!$C:$C,$A401,'2013Figures'!$I:$I,"",'2013Figures'!$E:$E,$B$1)</f>
        <v>0</v>
      </c>
      <c r="E401" s="9">
        <f>SUMIFS('2013Figures'!$J:$J,'2013Figures'!$C:$C,$A401,'2013Figures'!$I:$I,"",'2013Figures'!$B:$B,"BrokerToCy",'2013Figures'!$G:$G,"E1",'2013Figures'!$E:$E,$B$1)</f>
        <v>0</v>
      </c>
      <c r="F401" s="9">
        <f>SUMIFS('2013Figures'!$J:$J,'2013Figures'!$C:$C,$A401,'2013Figures'!$I:$I,"",'2013Figures'!$B:$B,"BrokerToCy",'2013Figures'!$G:$G,"P1",'2013Figures'!$E:$E,$B$1)</f>
        <v>0</v>
      </c>
      <c r="G401" s="9">
        <f>SUMIFS('2013Figures'!$J:$J,'2013Figures'!$C:$C,$A401,'2013Figures'!$I:$I,"",'2013Figures'!$B:$B,"CyToBroker",'2013Figures'!$G:$G,"E1",'2013Figures'!$E:$E,$B$1)</f>
        <v>0</v>
      </c>
      <c r="H401" s="9">
        <f>SUMIFS('2013Figures'!$J:$J,'2013Figures'!$C:$C,$A401,'2013Figures'!$I:$I,"",'2013Figures'!$B:$B,"CyToBroker",'2013Figures'!$G:$G,"P1",'2013Figures'!$E:$E,$B$1)</f>
        <v>0</v>
      </c>
      <c r="J401" s="8" t="s">
        <v>131</v>
      </c>
      <c r="L401" s="42">
        <f>SUMIFS('2012Figures'!$J:$J,'2012Figures'!$C:$C,$A401,'2012Figures'!$I:$I,"",'2012Figures'!$E:$E,$B$1)</f>
        <v>0</v>
      </c>
      <c r="M401" s="52">
        <f>SUMIFS('2012Figures'!$J:$J,'2012Figures'!$C:$C,$A401,'2012Figures'!$I:$I,"",'2012Figures'!$B:$B,"BrokerToCy",'2012Figures'!$G:$G,"E1",'2012Figures'!$E:$E,$B$1)</f>
        <v>0</v>
      </c>
      <c r="N401" s="52">
        <f>SUMIFS('2012Figures'!$J:$J,'2012Figures'!$C:$C,$A401,'2012Figures'!$I:$I,"",'2012Figures'!$B:$B,"BrokerToCy",'2012Figures'!$G:$G,"P1",'2012Figures'!$E:$E,$B$1)</f>
        <v>0</v>
      </c>
      <c r="O401" s="52">
        <f>SUMIFS('2012Figures'!$J:$J,'2012Figures'!$C:$C,$A401,'2012Figures'!$I:$I,"",'2012Figures'!$B:$B,"CyToBroker",'2012Figures'!$G:$G,"E1",'2012Figures'!$E:$E,$B$1)</f>
        <v>0</v>
      </c>
      <c r="P401" s="52">
        <f>SUMIFS('2012Figures'!$J:$J,'2012Figures'!$C:$C,$A401,'2012Figures'!$I:$I,"",'2012Figures'!$B:$B,"CyToBroker",'2012Figures'!$G:$G,"P1",'2012Figures'!$E:$E,$B$1)</f>
        <v>0</v>
      </c>
      <c r="R401" s="46" t="str">
        <f t="shared" si="45"/>
        <v/>
      </c>
      <c r="S401" s="46" t="str">
        <f t="shared" si="45"/>
        <v/>
      </c>
      <c r="T401" s="46" t="str">
        <f t="shared" si="45"/>
        <v/>
      </c>
      <c r="U401" s="46" t="str">
        <f t="shared" si="45"/>
        <v/>
      </c>
      <c r="V401" s="46" t="str">
        <f t="shared" si="45"/>
        <v/>
      </c>
    </row>
    <row r="402" spans="1:22" x14ac:dyDescent="0.2">
      <c r="A402" s="21"/>
      <c r="B402" s="21" t="s">
        <v>92</v>
      </c>
      <c r="C402" s="22"/>
      <c r="D402" s="23">
        <f>SUM(E402:H402)</f>
        <v>0</v>
      </c>
      <c r="E402" s="23">
        <f>SUM(E400:E401)</f>
        <v>0</v>
      </c>
      <c r="F402" s="23">
        <f t="shared" ref="F402:H402" si="46">SUM(F400:F401)</f>
        <v>0</v>
      </c>
      <c r="G402" s="23">
        <f t="shared" si="46"/>
        <v>0</v>
      </c>
      <c r="H402" s="23">
        <f t="shared" si="46"/>
        <v>0</v>
      </c>
      <c r="I402" s="21"/>
      <c r="J402" s="22"/>
      <c r="K402" s="21"/>
      <c r="L402" s="43">
        <f>SUM(M402:P402)</f>
        <v>0</v>
      </c>
      <c r="M402" s="43">
        <f>SUM(M400:M401)</f>
        <v>0</v>
      </c>
      <c r="N402" s="43">
        <f t="shared" ref="N402:P402" si="47">SUM(N400:N401)</f>
        <v>0</v>
      </c>
      <c r="O402" s="43">
        <f t="shared" si="47"/>
        <v>0</v>
      </c>
      <c r="P402" s="43">
        <f t="shared" si="47"/>
        <v>0</v>
      </c>
      <c r="Q402" s="21"/>
      <c r="R402" s="21"/>
      <c r="S402" s="21"/>
      <c r="T402" s="21"/>
      <c r="U402" s="21"/>
      <c r="V402" s="21"/>
    </row>
    <row r="403" spans="1:22" x14ac:dyDescent="0.2">
      <c r="A403" s="28">
        <v>9120</v>
      </c>
      <c r="B403" s="28" t="s">
        <v>130</v>
      </c>
      <c r="C403" s="17" t="s">
        <v>88</v>
      </c>
      <c r="D403" s="18">
        <f>SUMIFS('2013Figures'!$J:$J,'2013Figures'!$C:$C,$A403,'2013Figures'!$E:$E,$B$1)</f>
        <v>0</v>
      </c>
      <c r="E403" s="18">
        <f>SUMIFS('2013Figures'!$J:$J,'2013Figures'!$C:$C,$A403,'2013Figures'!$B:$B,"BrokerToCy",'2013Figures'!$G:$G,"E1",'2013Figures'!$E:$E,$B$1)</f>
        <v>0</v>
      </c>
      <c r="F403" s="18">
        <f>SUMIFS('2013Figures'!$J:$J,'2013Figures'!$C:$C,$A403,'2013Figures'!$B:$B,"BrokerToCy",'2013Figures'!$G:$G,"P1",'2013Figures'!$E:$E,$B$1)</f>
        <v>0</v>
      </c>
      <c r="G403" s="18">
        <f>SUMIFS('2013Figures'!$J:$J,'2013Figures'!$C:$C,$A403,'2013Figures'!$B:$B,"CyToBroker",'2013Figures'!$G:$G,"E1",'2013Figures'!$E:$E,$B$1)</f>
        <v>0</v>
      </c>
      <c r="H403" s="18">
        <f>SUMIFS('2013Figures'!$J:$J,'2013Figures'!$C:$C,$A403,'2013Figures'!$B:$B,"CyToBroker",'2013Figures'!$G:$G,"P1",'2013Figures'!$E:$E,$B$1)</f>
        <v>0</v>
      </c>
      <c r="I403" s="28"/>
      <c r="J403" s="17"/>
      <c r="K403" s="28"/>
      <c r="L403" s="50">
        <f>SUMIFS('2012Figures'!$J:$J,'2012Figures'!$C:$C,$A403,'2012Figures'!$E:$E,$B$1)</f>
        <v>0</v>
      </c>
      <c r="M403" s="50">
        <f>SUMIFS('2012Figures'!$J:$J,'2012Figures'!$C:$C,$A403,'2012Figures'!$B:$B,"BrokerToCy",'2012Figures'!$G:$G,"E1",'2012Figures'!$E:$E,$B$1)</f>
        <v>0</v>
      </c>
      <c r="N403" s="50">
        <f>SUMIFS('2012Figures'!$J:$J,'2012Figures'!$C:$C,$A403,'2012Figures'!$B:$B,"BrokerToCy",'2012Figures'!$G:$G,"P1",'2012Figures'!$E:$E,$B$1)</f>
        <v>0</v>
      </c>
      <c r="O403" s="50">
        <f>SUMIFS('2012Figures'!$J:$J,'2012Figures'!$C:$C,$A403,'2012Figures'!$B:$B,"CyToBroker",'2012Figures'!$G:$G,"E1",'2012Figures'!$E:$E,$B$1)</f>
        <v>0</v>
      </c>
      <c r="P403" s="50">
        <f>SUMIFS('2012Figures'!$J:$J,'2012Figures'!$C:$C,$A403,'2012Figures'!$B:$B,"CyToBroker",'2012Figures'!$G:$G,"P1",'2012Figures'!$E:$E,$B$1)</f>
        <v>0</v>
      </c>
      <c r="Q403" s="28"/>
      <c r="R403" s="46" t="str">
        <f t="shared" ref="R403:V409" si="48">IF(L403=0,"",ROUND(D403/L403-1,2))</f>
        <v/>
      </c>
      <c r="S403" s="46" t="str">
        <f t="shared" si="48"/>
        <v/>
      </c>
      <c r="T403" s="46" t="str">
        <f t="shared" si="48"/>
        <v/>
      </c>
      <c r="U403" s="46" t="str">
        <f t="shared" si="48"/>
        <v/>
      </c>
      <c r="V403" s="46" t="str">
        <f t="shared" si="48"/>
        <v/>
      </c>
    </row>
    <row r="404" spans="1:22" x14ac:dyDescent="0.2">
      <c r="A404" s="1">
        <v>9120</v>
      </c>
      <c r="B404" s="1" t="s">
        <v>130</v>
      </c>
      <c r="C404" s="8">
        <v>1</v>
      </c>
      <c r="D404" s="29">
        <f>SUMIFS('2013Figures'!$J:$J,'2013Figures'!$C:$C,$A404,'2013Figures'!$H:$H,$B404,'2013Figures'!$I:$I,$C404,'2013Figures'!$E:$E,$B$1)</f>
        <v>0</v>
      </c>
      <c r="E404" s="9">
        <f>SUMIFS('2013Figures'!$J:$J,'2013Figures'!$C:$C,$A404,'2013Figures'!$H:$H,$B404,'2013Figures'!$I:$I,$C404,'2013Figures'!$B:$B,"BrokerToCy",'2013Figures'!$G:$G,"E1",'2013Figures'!$E:$E,$B$1)</f>
        <v>0</v>
      </c>
      <c r="F404" s="9">
        <f>SUMIFS('2013Figures'!$J:$J,'2013Figures'!$C:$C,$A404,'2013Figures'!$H:$H,$B404,'2013Figures'!$I:$I,$C404,'2013Figures'!$B:$B,"BrokerToCy",'2013Figures'!$G:$G,"P1",'2013Figures'!$E:$E,$B$1)</f>
        <v>0</v>
      </c>
      <c r="G404" s="9">
        <f>SUMIFS('2013Figures'!$J:$J,'2013Figures'!$C:$C,$A404,'2013Figures'!$H:$H,$B404,'2013Figures'!$I:$I,$C404,'2013Figures'!$B:$B,"CyToBroker",'2013Figures'!$G:$G,"E1",'2013Figures'!$E:$E,$B$1)</f>
        <v>0</v>
      </c>
      <c r="H404" s="9">
        <f>SUMIFS('2013Figures'!$J:$J,'2013Figures'!$C:$C,$A404,'2013Figures'!$H:$H,$B404,'2013Figures'!$I:$I,$C404,'2013Figures'!$B:$B,"CyToBroker",'2013Figures'!$G:$G,"P1",'2013Figures'!$E:$E,$B$1)</f>
        <v>0</v>
      </c>
      <c r="I404" s="30"/>
      <c r="J404" s="31">
        <v>201401</v>
      </c>
      <c r="K404" s="30"/>
      <c r="L404" s="42">
        <f>SUMIFS('2012Figures'!$J:$J,'2012Figures'!$C:$C,$A404,'2012Figures'!$H:$H,$B404,'2012Figures'!$I:$I,$C404,'2012Figures'!$E:$E,$B$1)</f>
        <v>0</v>
      </c>
      <c r="M404" s="52">
        <f>SUMIFS('2012Figures'!$J:$J,'2012Figures'!$C:$C,$A404,'2012Figures'!$H:$H,$B404,'2012Figures'!$I:$I,$C404,'2012Figures'!$B:$B,"BrokerToCy",'2012Figures'!$G:$G,"E1",'2012Figures'!$E:$E,$B$1)</f>
        <v>0</v>
      </c>
      <c r="N404" s="52">
        <f>SUMIFS('2012Figures'!$J:$J,'2012Figures'!$C:$C,$A404,'2012Figures'!$H:$H,$B404,'2012Figures'!$I:$I,$C404,'2012Figures'!$B:$B,"BrokerToCy",'2012Figures'!$G:$G,"P1",'2012Figures'!$E:$E,$B$1)</f>
        <v>0</v>
      </c>
      <c r="O404" s="52">
        <f>SUMIFS('2012Figures'!$J:$J,'2012Figures'!$C:$C,$A404,'2012Figures'!$H:$H,$B404,'2012Figures'!$I:$I,$C404,'2012Figures'!$B:$B,"CyToBroker",'2012Figures'!$G:$G,"E1",'2012Figures'!$E:$E,$B$1)</f>
        <v>0</v>
      </c>
      <c r="P404" s="52">
        <f>SUMIFS('2012Figures'!$J:$J,'2012Figures'!$C:$C,$A404,'2012Figures'!$H:$H,$B404,'2012Figures'!$I:$I,$C404,'2012Figures'!$B:$B,"CyToBroker",'2012Figures'!$G:$G,"P1",'2012Figures'!$E:$E,$B$1)</f>
        <v>0</v>
      </c>
      <c r="Q404" s="30"/>
      <c r="R404" s="46" t="str">
        <f t="shared" si="48"/>
        <v/>
      </c>
      <c r="S404" s="46" t="str">
        <f t="shared" si="48"/>
        <v/>
      </c>
      <c r="T404" s="46" t="str">
        <f t="shared" si="48"/>
        <v/>
      </c>
      <c r="U404" s="46" t="str">
        <f t="shared" si="48"/>
        <v/>
      </c>
      <c r="V404" s="46" t="str">
        <f t="shared" si="48"/>
        <v/>
      </c>
    </row>
    <row r="405" spans="1:22" x14ac:dyDescent="0.2">
      <c r="A405" s="1">
        <v>9120</v>
      </c>
      <c r="B405" s="1" t="s">
        <v>130</v>
      </c>
      <c r="D405" s="29">
        <f>SUMIFS('2013Figures'!$J:$J,'2013Figures'!$C:$C,$A405,'2013Figures'!$I:$I,"",'2013Figures'!$E:$E,$B$1)</f>
        <v>0</v>
      </c>
      <c r="E405" s="9">
        <f>SUMIFS('2013Figures'!$J:$J,'2013Figures'!$C:$C,$A405,'2013Figures'!$I:$I,"",'2013Figures'!$B:$B,"BrokerToCy",'2013Figures'!$G:$G,"E1",'2013Figures'!$E:$E,$B$1)</f>
        <v>0</v>
      </c>
      <c r="F405" s="9">
        <f>SUMIFS('2013Figures'!$J:$J,'2013Figures'!$C:$C,$A405,'2013Figures'!$I:$I,"",'2013Figures'!$B:$B,"BrokerToCy",'2013Figures'!$G:$G,"P1",'2013Figures'!$E:$E,$B$1)</f>
        <v>0</v>
      </c>
      <c r="G405" s="9">
        <f>SUMIFS('2013Figures'!$J:$J,'2013Figures'!$C:$C,$A405,'2013Figures'!$I:$I,"",'2013Figures'!$B:$B,"CyToBroker",'2013Figures'!$G:$G,"E1",'2013Figures'!$E:$E,$B$1)</f>
        <v>0</v>
      </c>
      <c r="H405" s="9">
        <f>SUMIFS('2013Figures'!$J:$J,'2013Figures'!$C:$C,$A405,'2013Figures'!$I:$I,"",'2013Figures'!$B:$B,"CyToBroker",'2013Figures'!$G:$G,"P1",'2013Figures'!$E:$E,$B$1)</f>
        <v>0</v>
      </c>
      <c r="J405" s="8" t="s">
        <v>131</v>
      </c>
      <c r="L405" s="42">
        <f>SUMIFS('2012Figures'!$J:$J,'2012Figures'!$C:$C,$A405,'2012Figures'!$I:$I,"",'2012Figures'!$E:$E,$B$1)</f>
        <v>0</v>
      </c>
      <c r="M405" s="52">
        <f>SUMIFS('2012Figures'!$J:$J,'2012Figures'!$C:$C,$A405,'2012Figures'!$I:$I,"",'2012Figures'!$B:$B,"BrokerToCy",'2012Figures'!$G:$G,"E1",'2012Figures'!$E:$E,$B$1)</f>
        <v>0</v>
      </c>
      <c r="N405" s="52">
        <f>SUMIFS('2012Figures'!$J:$J,'2012Figures'!$C:$C,$A405,'2012Figures'!$I:$I,"",'2012Figures'!$B:$B,"BrokerToCy",'2012Figures'!$G:$G,"P1",'2012Figures'!$E:$E,$B$1)</f>
        <v>0</v>
      </c>
      <c r="O405" s="52">
        <f>SUMIFS('2012Figures'!$J:$J,'2012Figures'!$C:$C,$A405,'2012Figures'!$I:$I,"",'2012Figures'!$B:$B,"CyToBroker",'2012Figures'!$G:$G,"E1",'2012Figures'!$E:$E,$B$1)</f>
        <v>0</v>
      </c>
      <c r="P405" s="52">
        <f>SUMIFS('2012Figures'!$J:$J,'2012Figures'!$C:$C,$A405,'2012Figures'!$I:$I,"",'2012Figures'!$B:$B,"CyToBroker",'2012Figures'!$G:$G,"P1",'2012Figures'!$E:$E,$B$1)</f>
        <v>0</v>
      </c>
      <c r="R405" s="46" t="str">
        <f t="shared" si="48"/>
        <v/>
      </c>
      <c r="S405" s="46" t="str">
        <f t="shared" si="48"/>
        <v/>
      </c>
      <c r="T405" s="46" t="str">
        <f t="shared" si="48"/>
        <v/>
      </c>
      <c r="U405" s="46" t="str">
        <f t="shared" si="48"/>
        <v/>
      </c>
      <c r="V405" s="46" t="str">
        <f t="shared" si="48"/>
        <v/>
      </c>
    </row>
    <row r="406" spans="1:22" x14ac:dyDescent="0.2">
      <c r="A406" s="21"/>
      <c r="B406" s="21" t="s">
        <v>92</v>
      </c>
      <c r="C406" s="22"/>
      <c r="D406" s="23">
        <f>SUM(E406:H406)</f>
        <v>0</v>
      </c>
      <c r="E406" s="23">
        <f>SUM(E404:E405)</f>
        <v>0</v>
      </c>
      <c r="F406" s="23">
        <f>SUM(F404:F405)</f>
        <v>0</v>
      </c>
      <c r="G406" s="23">
        <f>SUM(G404:G405)</f>
        <v>0</v>
      </c>
      <c r="H406" s="23">
        <f>SUM(H404:H405)</f>
        <v>0</v>
      </c>
      <c r="I406" s="21"/>
      <c r="J406" s="22"/>
      <c r="K406" s="21"/>
      <c r="L406" s="43">
        <f>SUM(M406:P406)</f>
        <v>0</v>
      </c>
      <c r="M406" s="43">
        <f>SUM(M404:M405)</f>
        <v>0</v>
      </c>
      <c r="N406" s="43">
        <f>SUM(N404:N405)</f>
        <v>0</v>
      </c>
      <c r="O406" s="43">
        <f>SUM(O404:O405)</f>
        <v>0</v>
      </c>
      <c r="P406" s="43">
        <f>SUM(P404:P405)</f>
        <v>0</v>
      </c>
      <c r="Q406" s="21"/>
      <c r="R406" s="21"/>
      <c r="S406" s="21"/>
      <c r="T406" s="21"/>
      <c r="U406" s="21"/>
      <c r="V406" s="21"/>
    </row>
    <row r="407" spans="1:22" x14ac:dyDescent="0.2">
      <c r="A407" s="28">
        <v>9730</v>
      </c>
      <c r="B407" s="28" t="s">
        <v>50</v>
      </c>
      <c r="C407" s="17" t="s">
        <v>88</v>
      </c>
      <c r="D407" s="18">
        <f>SUMIFS('2013Figures'!$J:$J,'2013Figures'!$C:$C,$A407,'2013Figures'!$E:$E,$B$1)</f>
        <v>0</v>
      </c>
      <c r="E407" s="18">
        <f>SUMIFS('2013Figures'!$J:$J,'2013Figures'!$C:$C,$A407,'2013Figures'!$B:$B,"BrokerToCy",'2013Figures'!$G:$G,"E1",'2013Figures'!$E:$E,$B$1)</f>
        <v>0</v>
      </c>
      <c r="F407" s="18">
        <f>SUMIFS('2013Figures'!$J:$J,'2013Figures'!$C:$C,$A407,'2013Figures'!$B:$B,"BrokerToCy",'2013Figures'!$G:$G,"P1",'2013Figures'!$E:$E,$B$1)</f>
        <v>0</v>
      </c>
      <c r="G407" s="18">
        <f>SUMIFS('2013Figures'!$J:$J,'2013Figures'!$C:$C,$A407,'2013Figures'!$B:$B,"CyToBroker",'2013Figures'!$G:$G,"E1",'2013Figures'!$E:$E,$B$1)</f>
        <v>0</v>
      </c>
      <c r="H407" s="18">
        <f>SUMIFS('2013Figures'!$J:$J,'2013Figures'!$C:$C,$A407,'2013Figures'!$B:$B,"CyToBroker",'2013Figures'!$G:$G,"P1",'2013Figures'!$E:$E,$B$1)</f>
        <v>0</v>
      </c>
      <c r="I407" s="28"/>
      <c r="J407" s="17"/>
      <c r="K407" s="28"/>
      <c r="L407" s="50">
        <f>SUMIFS('2012Figures'!$J:$J,'2012Figures'!$C:$C,$A407,'2012Figures'!$E:$E,$B$1)</f>
        <v>0</v>
      </c>
      <c r="M407" s="50">
        <f>SUMIFS('2012Figures'!$J:$J,'2012Figures'!$C:$C,$A407,'2012Figures'!$B:$B,"BrokerToCy",'2012Figures'!$G:$G,"E1",'2012Figures'!$E:$E,$B$1)</f>
        <v>0</v>
      </c>
      <c r="N407" s="50">
        <f>SUMIFS('2012Figures'!$J:$J,'2012Figures'!$C:$C,$A407,'2012Figures'!$B:$B,"BrokerToCy",'2012Figures'!$G:$G,"P1",'2012Figures'!$E:$E,$B$1)</f>
        <v>0</v>
      </c>
      <c r="O407" s="50">
        <f>SUMIFS('2012Figures'!$J:$J,'2012Figures'!$C:$C,$A407,'2012Figures'!$B:$B,"CyToBroker",'2012Figures'!$G:$G,"E1",'2012Figures'!$E:$E,$B$1)</f>
        <v>0</v>
      </c>
      <c r="P407" s="50">
        <f>SUMIFS('2012Figures'!$J:$J,'2012Figures'!$C:$C,$A407,'2012Figures'!$B:$B,"CyToBroker",'2012Figures'!$G:$G,"P1",'2012Figures'!$E:$E,$B$1)</f>
        <v>0</v>
      </c>
      <c r="Q407" s="28"/>
      <c r="R407" s="46" t="str">
        <f t="shared" ref="R407:V414" si="49">IF(L407=0,"",ROUND(D407/L407-1,2))</f>
        <v/>
      </c>
      <c r="S407" s="46" t="str">
        <f t="shared" si="49"/>
        <v/>
      </c>
      <c r="T407" s="46" t="str">
        <f t="shared" si="49"/>
        <v/>
      </c>
      <c r="U407" s="46" t="str">
        <f t="shared" si="49"/>
        <v/>
      </c>
      <c r="V407" s="46" t="str">
        <f t="shared" si="49"/>
        <v/>
      </c>
    </row>
    <row r="408" spans="1:22" x14ac:dyDescent="0.2">
      <c r="A408" s="1">
        <v>9730</v>
      </c>
      <c r="B408" s="1" t="s">
        <v>50</v>
      </c>
      <c r="C408" s="8">
        <v>3</v>
      </c>
      <c r="D408" s="29">
        <f>SUMIFS('2013Figures'!$J:$J,'2013Figures'!$C:$C,$A408,'2013Figures'!$H:$H,$B408,'2013Figures'!$I:$I,$C408,'2013Figures'!$E:$E,$B$1)</f>
        <v>0</v>
      </c>
      <c r="E408" s="9">
        <f>SUMIFS('2013Figures'!$J:$J,'2013Figures'!$C:$C,$A408,'2013Figures'!$H:$H,$B408,'2013Figures'!$I:$I,$C408,'2013Figures'!$B:$B,"BrokerToCy",'2013Figures'!$G:$G,"E1",'2013Figures'!$E:$E,$B$1)</f>
        <v>0</v>
      </c>
      <c r="F408" s="9">
        <f>SUMIFS('2013Figures'!$J:$J,'2013Figures'!$C:$C,$A408,'2013Figures'!$H:$H,$B408,'2013Figures'!$I:$I,$C408,'2013Figures'!$B:$B,"BrokerToCy",'2013Figures'!$G:$G,"P1",'2013Figures'!$E:$E,$B$1)</f>
        <v>0</v>
      </c>
      <c r="G408" s="9">
        <f>SUMIFS('2013Figures'!$J:$J,'2013Figures'!$C:$C,$A408,'2013Figures'!$H:$H,$B408,'2013Figures'!$I:$I,$C408,'2013Figures'!$B:$B,"CyToBroker",'2013Figures'!$G:$G,"E1",'2013Figures'!$E:$E,$B$1)</f>
        <v>0</v>
      </c>
      <c r="H408" s="9">
        <f>SUMIFS('2013Figures'!$J:$J,'2013Figures'!$C:$C,$A408,'2013Figures'!$H:$H,$B408,'2013Figures'!$I:$I,$C408,'2013Figures'!$B:$B,"CyToBroker",'2013Figures'!$G:$G,"P1",'2013Figures'!$E:$E,$B$1)</f>
        <v>0</v>
      </c>
      <c r="J408" s="8">
        <v>201501</v>
      </c>
      <c r="L408" s="42">
        <f>SUMIFS('2012Figures'!$J:$J,'2012Figures'!$C:$C,$A408,'2012Figures'!$H:$H,$B408,'2012Figures'!$I:$I,$C408,'2012Figures'!$E:$E,$B$1)</f>
        <v>0</v>
      </c>
      <c r="M408" s="52">
        <f>SUMIFS('2012Figures'!$J:$J,'2012Figures'!$C:$C,$A408,'2012Figures'!$H:$H,$B408,'2012Figures'!$I:$I,$C408,'2012Figures'!$B:$B,"BrokerToCy",'2012Figures'!$G:$G,"E1",'2012Figures'!$E:$E,$B$1)</f>
        <v>0</v>
      </c>
      <c r="N408" s="52">
        <f>SUMIFS('2012Figures'!$J:$J,'2012Figures'!$C:$C,$A408,'2012Figures'!$H:$H,$B408,'2012Figures'!$I:$I,$C408,'2012Figures'!$B:$B,"BrokerToCy",'2012Figures'!$G:$G,"P1",'2012Figures'!$E:$E,$B$1)</f>
        <v>0</v>
      </c>
      <c r="O408" s="52">
        <f>SUMIFS('2012Figures'!$J:$J,'2012Figures'!$C:$C,$A408,'2012Figures'!$H:$H,$B408,'2012Figures'!$I:$I,$C408,'2012Figures'!$B:$B,"CyToBroker",'2012Figures'!$G:$G,"E1",'2012Figures'!$E:$E,$B$1)</f>
        <v>0</v>
      </c>
      <c r="P408" s="52">
        <f>SUMIFS('2012Figures'!$J:$J,'2012Figures'!$C:$C,$A408,'2012Figures'!$H:$H,$B408,'2012Figures'!$I:$I,$C408,'2012Figures'!$B:$B,"CyToBroker",'2012Figures'!$G:$G,"P1",'2012Figures'!$E:$E,$B$1)</f>
        <v>0</v>
      </c>
      <c r="R408" s="46" t="str">
        <f t="shared" si="49"/>
        <v/>
      </c>
      <c r="S408" s="46" t="str">
        <f t="shared" si="49"/>
        <v/>
      </c>
      <c r="T408" s="46" t="str">
        <f t="shared" si="49"/>
        <v/>
      </c>
      <c r="U408" s="46" t="str">
        <f t="shared" si="49"/>
        <v/>
      </c>
      <c r="V408" s="46" t="str">
        <f t="shared" si="49"/>
        <v/>
      </c>
    </row>
    <row r="409" spans="1:22" x14ac:dyDescent="0.2">
      <c r="A409" s="1">
        <v>9730</v>
      </c>
      <c r="B409" s="1" t="s">
        <v>50</v>
      </c>
      <c r="C409" s="8">
        <v>2</v>
      </c>
      <c r="D409" s="29">
        <f>SUMIFS('2013Figures'!$J:$J,'2013Figures'!$C:$C,$A409,'2013Figures'!$H:$H,$B409,'2013Figures'!$I:$I,$C409,'2013Figures'!$E:$E,$B$1)</f>
        <v>0</v>
      </c>
      <c r="E409" s="9">
        <f>SUMIFS('2013Figures'!$J:$J,'2013Figures'!$C:$C,$A409,'2013Figures'!$H:$H,$B409,'2013Figures'!$I:$I,$C409,'2013Figures'!$B:$B,"BrokerToCy",'2013Figures'!$G:$G,"E1",'2013Figures'!$E:$E,$B$1)</f>
        <v>0</v>
      </c>
      <c r="F409" s="9">
        <f>SUMIFS('2013Figures'!$J:$J,'2013Figures'!$C:$C,$A409,'2013Figures'!$H:$H,$B409,'2013Figures'!$I:$I,$C409,'2013Figures'!$B:$B,"BrokerToCy",'2013Figures'!$G:$G,"P1",'2013Figures'!$E:$E,$B$1)</f>
        <v>0</v>
      </c>
      <c r="G409" s="9">
        <f>SUMIFS('2013Figures'!$J:$J,'2013Figures'!$C:$C,$A409,'2013Figures'!$H:$H,$B409,'2013Figures'!$I:$I,$C409,'2013Figures'!$B:$B,"CyToBroker",'2013Figures'!$G:$G,"E1",'2013Figures'!$E:$E,$B$1)</f>
        <v>0</v>
      </c>
      <c r="H409" s="9">
        <f>SUMIFS('2013Figures'!$J:$J,'2013Figures'!$C:$C,$A409,'2013Figures'!$H:$H,$B409,'2013Figures'!$I:$I,$C409,'2013Figures'!$B:$B,"CyToBroker",'2013Figures'!$G:$G,"P1",'2013Figures'!$E:$E,$B$1)</f>
        <v>0</v>
      </c>
      <c r="J409" s="8">
        <v>201401</v>
      </c>
      <c r="L409" s="42">
        <f>SUMIFS('2012Figures'!$J:$J,'2012Figures'!$C:$C,$A409,'2012Figures'!$H:$H,$B409,'2012Figures'!$I:$I,$C409,'2012Figures'!$E:$E,$B$1)</f>
        <v>0</v>
      </c>
      <c r="M409" s="52">
        <f>SUMIFS('2012Figures'!$J:$J,'2012Figures'!$C:$C,$A409,'2012Figures'!$H:$H,$B409,'2012Figures'!$I:$I,$C409,'2012Figures'!$B:$B,"BrokerToCy",'2012Figures'!$G:$G,"E1",'2012Figures'!$E:$E,$B$1)</f>
        <v>0</v>
      </c>
      <c r="N409" s="52">
        <f>SUMIFS('2012Figures'!$J:$J,'2012Figures'!$C:$C,$A409,'2012Figures'!$H:$H,$B409,'2012Figures'!$I:$I,$C409,'2012Figures'!$B:$B,"BrokerToCy",'2012Figures'!$G:$G,"P1",'2012Figures'!$E:$E,$B$1)</f>
        <v>0</v>
      </c>
      <c r="O409" s="52">
        <f>SUMIFS('2012Figures'!$J:$J,'2012Figures'!$C:$C,$A409,'2012Figures'!$H:$H,$B409,'2012Figures'!$I:$I,$C409,'2012Figures'!$B:$B,"CyToBroker",'2012Figures'!$G:$G,"E1",'2012Figures'!$E:$E,$B$1)</f>
        <v>0</v>
      </c>
      <c r="P409" s="52">
        <f>SUMIFS('2012Figures'!$J:$J,'2012Figures'!$C:$C,$A409,'2012Figures'!$H:$H,$B409,'2012Figures'!$I:$I,$C409,'2012Figures'!$B:$B,"CyToBroker",'2012Figures'!$G:$G,"P1",'2012Figures'!$E:$E,$B$1)</f>
        <v>0</v>
      </c>
      <c r="R409" s="46" t="str">
        <f t="shared" si="49"/>
        <v/>
      </c>
      <c r="S409" s="46" t="str">
        <f t="shared" si="49"/>
        <v/>
      </c>
      <c r="T409" s="46" t="str">
        <f t="shared" si="49"/>
        <v/>
      </c>
      <c r="U409" s="46" t="str">
        <f t="shared" si="49"/>
        <v/>
      </c>
      <c r="V409" s="46" t="str">
        <f t="shared" si="49"/>
        <v/>
      </c>
    </row>
    <row r="410" spans="1:22" x14ac:dyDescent="0.2">
      <c r="A410" s="1">
        <v>9730</v>
      </c>
      <c r="B410" s="1" t="s">
        <v>50</v>
      </c>
      <c r="C410" s="8">
        <v>1</v>
      </c>
      <c r="D410" s="29">
        <f>SUMIFS('2013Figures'!$J:$J,'2013Figures'!$C:$C,$A410,'2013Figures'!$H:$H,$B410,'2013Figures'!$I:$I,$C410,'2013Figures'!$E:$E,$B$1)</f>
        <v>0</v>
      </c>
      <c r="E410" s="9">
        <f>SUMIFS('2013Figures'!$J:$J,'2013Figures'!$C:$C,$A410,'2013Figures'!$H:$H,$B410,'2013Figures'!$I:$I,$C410,'2013Figures'!$B:$B,"BrokerToCy",'2013Figures'!$G:$G,"E1",'2013Figures'!$E:$E,$B$1)</f>
        <v>0</v>
      </c>
      <c r="F410" s="9">
        <f>SUMIFS('2013Figures'!$J:$J,'2013Figures'!$C:$C,$A410,'2013Figures'!$H:$H,$B410,'2013Figures'!$I:$I,$C410,'2013Figures'!$B:$B,"BrokerToCy",'2013Figures'!$G:$G,"P1",'2013Figures'!$E:$E,$B$1)</f>
        <v>0</v>
      </c>
      <c r="G410" s="9">
        <f>SUMIFS('2013Figures'!$J:$J,'2013Figures'!$C:$C,$A410,'2013Figures'!$H:$H,$B410,'2013Figures'!$I:$I,$C410,'2013Figures'!$B:$B,"CyToBroker",'2013Figures'!$G:$G,"E1",'2013Figures'!$E:$E,$B$1)</f>
        <v>0</v>
      </c>
      <c r="H410" s="9">
        <f>SUMIFS('2013Figures'!$J:$J,'2013Figures'!$C:$C,$A410,'2013Figures'!$H:$H,$B410,'2013Figures'!$I:$I,$C410,'2013Figures'!$B:$B,"CyToBroker",'2013Figures'!$G:$G,"P1",'2013Figures'!$E:$E,$B$1)</f>
        <v>0</v>
      </c>
      <c r="I410" s="30"/>
      <c r="J410" s="31">
        <v>200901</v>
      </c>
      <c r="K410" s="30"/>
      <c r="L410" s="42">
        <f>SUMIFS('2012Figures'!$J:$J,'2012Figures'!$C:$C,$A410,'2012Figures'!$H:$H,$B410,'2012Figures'!$I:$I,$C410,'2012Figures'!$E:$E,$B$1)</f>
        <v>0</v>
      </c>
      <c r="M410" s="52">
        <f>SUMIFS('2012Figures'!$J:$J,'2012Figures'!$C:$C,$A410,'2012Figures'!$H:$H,$B410,'2012Figures'!$I:$I,$C410,'2012Figures'!$B:$B,"BrokerToCy",'2012Figures'!$G:$G,"E1",'2012Figures'!$E:$E,$B$1)</f>
        <v>0</v>
      </c>
      <c r="N410" s="52">
        <f>SUMIFS('2012Figures'!$J:$J,'2012Figures'!$C:$C,$A410,'2012Figures'!$H:$H,$B410,'2012Figures'!$I:$I,$C410,'2012Figures'!$B:$B,"BrokerToCy",'2012Figures'!$G:$G,"P1",'2012Figures'!$E:$E,$B$1)</f>
        <v>0</v>
      </c>
      <c r="O410" s="52">
        <f>SUMIFS('2012Figures'!$J:$J,'2012Figures'!$C:$C,$A410,'2012Figures'!$H:$H,$B410,'2012Figures'!$I:$I,$C410,'2012Figures'!$B:$B,"CyToBroker",'2012Figures'!$G:$G,"E1",'2012Figures'!$E:$E,$B$1)</f>
        <v>0</v>
      </c>
      <c r="P410" s="52">
        <f>SUMIFS('2012Figures'!$J:$J,'2012Figures'!$C:$C,$A410,'2012Figures'!$H:$H,$B410,'2012Figures'!$I:$I,$C410,'2012Figures'!$B:$B,"CyToBroker",'2012Figures'!$G:$G,"P1",'2012Figures'!$E:$E,$B$1)</f>
        <v>0</v>
      </c>
      <c r="Q410" s="30"/>
      <c r="R410" s="46" t="str">
        <f>IF(L410=0,"",ROUND(D410/L410-1,2))</f>
        <v/>
      </c>
      <c r="S410" s="46" t="str">
        <f t="shared" si="49"/>
        <v/>
      </c>
      <c r="T410" s="46" t="str">
        <f t="shared" si="49"/>
        <v/>
      </c>
      <c r="U410" s="46" t="str">
        <f t="shared" si="49"/>
        <v/>
      </c>
      <c r="V410" s="46" t="str">
        <f t="shared" si="49"/>
        <v/>
      </c>
    </row>
    <row r="411" spans="1:22" x14ac:dyDescent="0.2">
      <c r="A411" s="1">
        <v>9730</v>
      </c>
      <c r="B411" s="1" t="s">
        <v>50</v>
      </c>
      <c r="D411" s="29">
        <f>SUMIFS('2013Figures'!$J:$J,'2013Figures'!$C:$C,$A411,'2013Figures'!$I:$I,"",'2013Figures'!$E:$E,$B$1)</f>
        <v>0</v>
      </c>
      <c r="E411" s="9">
        <f>SUMIFS('2013Figures'!$J:$J,'2013Figures'!$C:$C,$A411,'2013Figures'!$I:$I,"",'2013Figures'!$B:$B,"BrokerToCy",'2013Figures'!$G:$G,"E1",'2013Figures'!$E:$E,$B$1)</f>
        <v>0</v>
      </c>
      <c r="F411" s="9">
        <f>SUMIFS('2013Figures'!$J:$J,'2013Figures'!$C:$C,$A411,'2013Figures'!$I:$I,"",'2013Figures'!$B:$B,"BrokerToCy",'2013Figures'!$G:$G,"P1",'2013Figures'!$E:$E,$B$1)</f>
        <v>0</v>
      </c>
      <c r="G411" s="9">
        <f>SUMIFS('2013Figures'!$J:$J,'2013Figures'!$C:$C,$A411,'2013Figures'!$I:$I,"",'2013Figures'!$B:$B,"CyToBroker",'2013Figures'!$G:$G,"E1",'2013Figures'!$E:$E,$B$1)</f>
        <v>0</v>
      </c>
      <c r="H411" s="9">
        <f>SUMIFS('2013Figures'!$J:$J,'2013Figures'!$C:$C,$A411,'2013Figures'!$I:$I,"",'2013Figures'!$B:$B,"CyToBroker",'2013Figures'!$G:$G,"P1",'2013Figures'!$E:$E,$B$1)</f>
        <v>0</v>
      </c>
      <c r="J411" s="8" t="s">
        <v>131</v>
      </c>
      <c r="L411" s="42">
        <f>SUMIFS('2012Figures'!$J:$J,'2012Figures'!$C:$C,$A411,'2012Figures'!$I:$I,"",'2012Figures'!$E:$E,$B$1)</f>
        <v>0</v>
      </c>
      <c r="M411" s="52">
        <f>SUMIFS('2012Figures'!$J:$J,'2012Figures'!$C:$C,$A411,'2012Figures'!$I:$I,"",'2012Figures'!$B:$B,"BrokerToCy",'2012Figures'!$G:$G,"E1",'2012Figures'!$E:$E,$B$1)</f>
        <v>0</v>
      </c>
      <c r="N411" s="52">
        <f>SUMIFS('2012Figures'!$J:$J,'2012Figures'!$C:$C,$A411,'2012Figures'!$I:$I,"",'2012Figures'!$B:$B,"BrokerToCy",'2012Figures'!$G:$G,"P1",'2012Figures'!$E:$E,$B$1)</f>
        <v>0</v>
      </c>
      <c r="O411" s="52">
        <f>SUMIFS('2012Figures'!$J:$J,'2012Figures'!$C:$C,$A411,'2012Figures'!$I:$I,"",'2012Figures'!$B:$B,"CyToBroker",'2012Figures'!$G:$G,"E1",'2012Figures'!$E:$E,$B$1)</f>
        <v>0</v>
      </c>
      <c r="P411" s="52">
        <f>SUMIFS('2012Figures'!$J:$J,'2012Figures'!$C:$C,$A411,'2012Figures'!$I:$I,"",'2012Figures'!$B:$B,"CyToBroker",'2012Figures'!$G:$G,"P1",'2012Figures'!$E:$E,$B$1)</f>
        <v>0</v>
      </c>
      <c r="R411" s="46" t="str">
        <f t="shared" ref="R411:R418" si="50">IF(L411=0,"",ROUND(D411/L411-1,2))</f>
        <v/>
      </c>
      <c r="S411" s="46" t="str">
        <f t="shared" si="49"/>
        <v/>
      </c>
      <c r="T411" s="46" t="str">
        <f t="shared" si="49"/>
        <v/>
      </c>
      <c r="U411" s="46" t="str">
        <f t="shared" si="49"/>
        <v/>
      </c>
      <c r="V411" s="46" t="str">
        <f t="shared" si="49"/>
        <v/>
      </c>
    </row>
    <row r="412" spans="1:22" x14ac:dyDescent="0.2">
      <c r="A412" s="21"/>
      <c r="B412" s="21" t="s">
        <v>92</v>
      </c>
      <c r="C412" s="22"/>
      <c r="D412" s="23">
        <f>SUM(E412:H412)</f>
        <v>0</v>
      </c>
      <c r="E412" s="23">
        <f>SUM(E408:E411)</f>
        <v>0</v>
      </c>
      <c r="F412" s="23">
        <f>SUM(F408:F411)</f>
        <v>0</v>
      </c>
      <c r="G412" s="23">
        <f>SUM(G408:G411)</f>
        <v>0</v>
      </c>
      <c r="H412" s="23">
        <f>SUM(H408:H411)</f>
        <v>0</v>
      </c>
      <c r="I412" s="21"/>
      <c r="J412" s="22"/>
      <c r="K412" s="21"/>
      <c r="L412" s="43">
        <f>SUM(M412:P412)</f>
        <v>0</v>
      </c>
      <c r="M412" s="43">
        <f>SUM(M408:M411)</f>
        <v>0</v>
      </c>
      <c r="N412" s="43">
        <f>SUM(N408:N411)</f>
        <v>0</v>
      </c>
      <c r="O412" s="43">
        <f>SUM(O408:O411)</f>
        <v>0</v>
      </c>
      <c r="P412" s="43">
        <f>SUM(P408:P411)</f>
        <v>0</v>
      </c>
      <c r="Q412" s="21"/>
      <c r="R412" s="21"/>
      <c r="S412" s="21"/>
      <c r="T412" s="21"/>
      <c r="U412" s="21"/>
      <c r="V412" s="21"/>
    </row>
    <row r="413" spans="1:22" x14ac:dyDescent="0.2">
      <c r="L413" s="53"/>
      <c r="M413" s="53"/>
      <c r="N413" s="53"/>
      <c r="O413" s="53"/>
      <c r="P413" s="53"/>
    </row>
    <row r="414" spans="1:22" x14ac:dyDescent="0.2">
      <c r="L414" s="53"/>
      <c r="M414" s="53"/>
      <c r="N414" s="53"/>
      <c r="O414" s="53"/>
      <c r="P414" s="53"/>
    </row>
    <row r="415" spans="1:22" x14ac:dyDescent="0.2">
      <c r="L415" s="53"/>
      <c r="M415" s="53"/>
      <c r="N415" s="53"/>
      <c r="O415" s="53"/>
      <c r="P415" s="53"/>
    </row>
    <row r="416" spans="1:22" x14ac:dyDescent="0.2">
      <c r="L416" s="53"/>
      <c r="M416" s="53"/>
      <c r="N416" s="53"/>
      <c r="O416" s="53"/>
      <c r="P416" s="53"/>
    </row>
    <row r="417" spans="12:16" x14ac:dyDescent="0.2">
      <c r="L417" s="53"/>
      <c r="M417" s="53"/>
      <c r="N417" s="53"/>
      <c r="O417" s="53"/>
      <c r="P417" s="53"/>
    </row>
    <row r="418" spans="12:16" x14ac:dyDescent="0.2">
      <c r="L418" s="53"/>
      <c r="M418" s="53"/>
      <c r="N418" s="53"/>
      <c r="O418" s="53"/>
      <c r="P418" s="53"/>
    </row>
    <row r="419" spans="12:16" x14ac:dyDescent="0.2">
      <c r="L419" s="53"/>
      <c r="M419" s="53"/>
      <c r="N419" s="53"/>
      <c r="O419" s="53"/>
      <c r="P419" s="53"/>
    </row>
    <row r="420" spans="12:16" x14ac:dyDescent="0.2">
      <c r="L420" s="53"/>
      <c r="M420" s="53"/>
      <c r="N420" s="53"/>
      <c r="O420" s="53"/>
      <c r="P420" s="53"/>
    </row>
    <row r="421" spans="12:16" x14ac:dyDescent="0.2">
      <c r="L421" s="53"/>
      <c r="M421" s="53"/>
      <c r="N421" s="53"/>
      <c r="O421" s="53"/>
      <c r="P421" s="53"/>
    </row>
    <row r="422" spans="12:16" x14ac:dyDescent="0.2">
      <c r="L422" s="53"/>
      <c r="M422" s="53"/>
      <c r="N422" s="53"/>
      <c r="O422" s="53"/>
      <c r="P422" s="53"/>
    </row>
    <row r="423" spans="12:16" x14ac:dyDescent="0.2">
      <c r="L423" s="53"/>
      <c r="M423" s="53"/>
      <c r="N423" s="53"/>
      <c r="O423" s="53"/>
      <c r="P423" s="53"/>
    </row>
    <row r="424" spans="12:16" x14ac:dyDescent="0.2">
      <c r="L424" s="53"/>
      <c r="M424" s="53"/>
      <c r="N424" s="53"/>
      <c r="O424" s="53"/>
      <c r="P424" s="53"/>
    </row>
    <row r="425" spans="12:16" x14ac:dyDescent="0.2">
      <c r="L425" s="53"/>
      <c r="M425" s="53"/>
      <c r="N425" s="53"/>
      <c r="O425" s="53"/>
      <c r="P425" s="53"/>
    </row>
    <row r="426" spans="12:16" x14ac:dyDescent="0.2">
      <c r="L426" s="53"/>
      <c r="M426" s="53"/>
      <c r="N426" s="53"/>
      <c r="O426" s="53"/>
      <c r="P426" s="53"/>
    </row>
    <row r="427" spans="12:16" x14ac:dyDescent="0.2">
      <c r="L427" s="53"/>
      <c r="M427" s="53"/>
      <c r="N427" s="53"/>
      <c r="O427" s="53"/>
      <c r="P427" s="53"/>
    </row>
    <row r="428" spans="12:16" x14ac:dyDescent="0.2">
      <c r="L428" s="53"/>
      <c r="M428" s="53"/>
      <c r="N428" s="53"/>
      <c r="O428" s="53"/>
      <c r="P428" s="53"/>
    </row>
    <row r="429" spans="12:16" x14ac:dyDescent="0.2">
      <c r="L429" s="53"/>
      <c r="M429" s="53"/>
      <c r="N429" s="53"/>
      <c r="O429" s="53"/>
      <c r="P429" s="53"/>
    </row>
    <row r="430" spans="12:16" x14ac:dyDescent="0.2">
      <c r="L430" s="53"/>
      <c r="M430" s="53"/>
      <c r="N430" s="53"/>
      <c r="O430" s="53"/>
      <c r="P430" s="53"/>
    </row>
    <row r="431" spans="12:16" x14ac:dyDescent="0.2">
      <c r="L431" s="53"/>
      <c r="M431" s="53"/>
      <c r="N431" s="53"/>
      <c r="O431" s="53"/>
      <c r="P431" s="53"/>
    </row>
    <row r="432" spans="12:16" x14ac:dyDescent="0.2">
      <c r="L432" s="53"/>
      <c r="M432" s="53"/>
      <c r="N432" s="53"/>
      <c r="O432" s="53"/>
      <c r="P432" s="53"/>
    </row>
    <row r="433" spans="12:16" x14ac:dyDescent="0.2">
      <c r="L433" s="53"/>
      <c r="M433" s="53"/>
      <c r="N433" s="53"/>
      <c r="O433" s="53"/>
      <c r="P433" s="53"/>
    </row>
    <row r="434" spans="12:16" x14ac:dyDescent="0.2">
      <c r="L434" s="53"/>
      <c r="M434" s="53"/>
      <c r="N434" s="53"/>
      <c r="O434" s="53"/>
      <c r="P434" s="53"/>
    </row>
    <row r="435" spans="12:16" x14ac:dyDescent="0.2">
      <c r="L435" s="53"/>
      <c r="M435" s="53"/>
      <c r="N435" s="53"/>
      <c r="O435" s="53"/>
      <c r="P435" s="53"/>
    </row>
    <row r="436" spans="12:16" x14ac:dyDescent="0.2">
      <c r="L436" s="53"/>
      <c r="M436" s="53"/>
      <c r="N436" s="53"/>
      <c r="O436" s="53"/>
      <c r="P436" s="53"/>
    </row>
    <row r="437" spans="12:16" x14ac:dyDescent="0.2">
      <c r="L437" s="53"/>
      <c r="M437" s="53"/>
      <c r="N437" s="53"/>
      <c r="O437" s="53"/>
      <c r="P437" s="53"/>
    </row>
    <row r="438" spans="12:16" x14ac:dyDescent="0.2">
      <c r="L438" s="53"/>
      <c r="M438" s="53"/>
      <c r="N438" s="53"/>
      <c r="O438" s="53"/>
      <c r="P438" s="53"/>
    </row>
    <row r="439" spans="12:16" x14ac:dyDescent="0.2">
      <c r="L439" s="53"/>
      <c r="M439" s="53"/>
      <c r="N439" s="53"/>
      <c r="O439" s="53"/>
      <c r="P439" s="53"/>
    </row>
    <row r="440" spans="12:16" x14ac:dyDescent="0.2">
      <c r="L440" s="53"/>
      <c r="M440" s="53"/>
      <c r="N440" s="53"/>
      <c r="O440" s="53"/>
      <c r="P440" s="53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0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9.140625" style="1"/>
    <col min="2" max="2" width="12.42578125" style="1" customWidth="1"/>
    <col min="3" max="3" width="9.140625" style="8"/>
    <col min="4" max="8" width="12.140625" style="1" customWidth="1"/>
    <col min="9" max="9" width="9.140625" style="1"/>
    <col min="10" max="10" width="9.140625" style="8"/>
    <col min="11" max="16384" width="9.140625" style="1"/>
  </cols>
  <sheetData>
    <row r="1" spans="1:22" x14ac:dyDescent="0.2">
      <c r="A1" s="28" t="s">
        <v>144</v>
      </c>
      <c r="B1" s="28">
        <v>8</v>
      </c>
      <c r="C1" s="16" t="s">
        <v>152</v>
      </c>
      <c r="D1" s="10"/>
      <c r="E1" s="10"/>
      <c r="F1" s="10"/>
      <c r="G1" s="10"/>
      <c r="H1" s="10"/>
      <c r="I1" s="10"/>
      <c r="J1" s="12"/>
    </row>
    <row r="2" spans="1:22" x14ac:dyDescent="0.2">
      <c r="A2" s="28" t="s">
        <v>89</v>
      </c>
      <c r="D2" s="38">
        <v>2013</v>
      </c>
      <c r="E2" s="11" t="s">
        <v>86</v>
      </c>
      <c r="F2" s="11" t="s">
        <v>86</v>
      </c>
      <c r="G2" s="11" t="s">
        <v>87</v>
      </c>
      <c r="H2" s="11" t="s">
        <v>87</v>
      </c>
      <c r="J2" s="17" t="s">
        <v>91</v>
      </c>
      <c r="L2" s="48">
        <v>2012</v>
      </c>
      <c r="M2" s="49" t="s">
        <v>86</v>
      </c>
      <c r="N2" s="49" t="s">
        <v>86</v>
      </c>
      <c r="O2" s="49" t="s">
        <v>87</v>
      </c>
      <c r="P2" s="49" t="s">
        <v>87</v>
      </c>
      <c r="R2" s="38" t="str">
        <f>"Delta % "&amp;D2&amp;"/"&amp;L2</f>
        <v>Delta % 2013/2012</v>
      </c>
    </row>
    <row r="3" spans="1:22" x14ac:dyDescent="0.2">
      <c r="A3" s="13" t="s">
        <v>90</v>
      </c>
      <c r="B3" s="14" t="s">
        <v>83</v>
      </c>
      <c r="C3" s="8" t="s">
        <v>84</v>
      </c>
      <c r="D3" s="11" t="s">
        <v>85</v>
      </c>
      <c r="E3" s="11" t="s">
        <v>9</v>
      </c>
      <c r="F3" s="11" t="s">
        <v>6</v>
      </c>
      <c r="G3" s="11" t="s">
        <v>9</v>
      </c>
      <c r="H3" s="11" t="s">
        <v>6</v>
      </c>
      <c r="I3" s="11"/>
      <c r="J3" s="12"/>
      <c r="K3" s="11"/>
      <c r="L3" s="49" t="s">
        <v>85</v>
      </c>
      <c r="M3" s="49" t="s">
        <v>9</v>
      </c>
      <c r="N3" s="49" t="s">
        <v>6</v>
      </c>
      <c r="O3" s="49" t="s">
        <v>9</v>
      </c>
      <c r="P3" s="49" t="s">
        <v>6</v>
      </c>
      <c r="Q3" s="11"/>
      <c r="R3" s="11" t="s">
        <v>85</v>
      </c>
      <c r="S3" s="11" t="s">
        <v>171</v>
      </c>
      <c r="T3" s="11" t="s">
        <v>172</v>
      </c>
      <c r="U3" s="11" t="s">
        <v>173</v>
      </c>
      <c r="V3" s="11" t="s">
        <v>174</v>
      </c>
    </row>
    <row r="4" spans="1:22" x14ac:dyDescent="0.2">
      <c r="A4" s="15" t="s">
        <v>88</v>
      </c>
      <c r="B4" s="16" t="s">
        <v>88</v>
      </c>
      <c r="C4" s="17" t="s">
        <v>88</v>
      </c>
      <c r="D4" s="18">
        <f t="shared" ref="D4:D30" si="0">SUM(E4:H4)</f>
        <v>1734</v>
      </c>
      <c r="E4" s="18">
        <f>SUMIFS('2013Figures'!$J:$J,'2013Figures'!$B:$B,"BrokerToCy",'2013Figures'!$G:$G,"E1",'2013Figures'!$E:$E,$B$1)</f>
        <v>2</v>
      </c>
      <c r="F4" s="18">
        <f>SUMIFS('2013Figures'!$J:$J,'2013Figures'!$B:$B,"BrokerToCy",'2013Figures'!$G:$G,"P1",'2013Figures'!$E:$E,$B$1)</f>
        <v>0</v>
      </c>
      <c r="G4" s="18">
        <f>SUMIFS('2013Figures'!$J:$J,'2013Figures'!$B:$B,"CyToBroker",'2013Figures'!$G:$G,"E1",'2013Figures'!$E:$E,$B$1)</f>
        <v>1732</v>
      </c>
      <c r="H4" s="18">
        <f>SUMIFS('2013Figures'!$J:$J,'2013Figures'!$B:$B,"CyToBroker",'2013Figures'!$G:$G,"P1",'2013Figures'!$E:$E,$B$1)</f>
        <v>0</v>
      </c>
      <c r="I4" s="15"/>
      <c r="J4" s="17" t="s">
        <v>88</v>
      </c>
      <c r="K4" s="15"/>
      <c r="L4" s="50">
        <f t="shared" ref="L4" si="1">SUM(M4:P4)</f>
        <v>1528</v>
      </c>
      <c r="M4" s="50">
        <f>SUMIFS('2012Figures'!$J:$J,'2012Figures'!$B:$B,"BrokerToCy",'2012Figures'!$G:$G,"E1",'2012Figures'!$E:$E,$B$1)</f>
        <v>1</v>
      </c>
      <c r="N4" s="50">
        <f>SUMIFS('2012Figures'!$J:$J,'2012Figures'!$B:$B,"BrokerToCy",'2012Figures'!$G:$G,"P1",'2012Figures'!$E:$E,$B$1)</f>
        <v>0</v>
      </c>
      <c r="O4" s="50">
        <f>SUMIFS('2012Figures'!$J:$J,'2012Figures'!$B:$B,"CyToBroker",'2012Figures'!$G:$G,"E1",'2012Figures'!$E:$E,$B$1)</f>
        <v>1527</v>
      </c>
      <c r="P4" s="50">
        <f>SUMIFS('2012Figures'!$J:$J,'2012Figures'!$B:$B,"CyToBroker",'2012Figures'!$G:$G,"P1",'2012Figures'!$E:$E,$B$1)</f>
        <v>0</v>
      </c>
      <c r="Q4" s="15"/>
      <c r="R4" s="46">
        <f>IF(L4=0,"",ROUND(D4/L4-1,2))</f>
        <v>0.13</v>
      </c>
      <c r="S4" s="46">
        <f t="shared" ref="S4:V29" si="2">IF(M4=0,"",ROUND(E4/M4-1,2))</f>
        <v>1</v>
      </c>
      <c r="T4" s="46" t="str">
        <f t="shared" si="2"/>
        <v/>
      </c>
      <c r="U4" s="46">
        <f t="shared" si="2"/>
        <v>0.13</v>
      </c>
      <c r="V4" s="46" t="str">
        <f t="shared" si="2"/>
        <v/>
      </c>
    </row>
    <row r="5" spans="1:22" x14ac:dyDescent="0.2">
      <c r="A5" s="13" t="s">
        <v>88</v>
      </c>
      <c r="B5" s="19" t="s">
        <v>88</v>
      </c>
      <c r="C5" s="12" t="s">
        <v>88</v>
      </c>
      <c r="D5" s="18">
        <f>SUM(E5:H5)</f>
        <v>8</v>
      </c>
      <c r="E5" s="20">
        <f>SUMIFS(E$32:E$412,$J$32:$J$412,$J5)</f>
        <v>0</v>
      </c>
      <c r="F5" s="20">
        <f>SUMIFS(F$32:F$412,$J$32:$J$412,$J5)</f>
        <v>0</v>
      </c>
      <c r="G5" s="20">
        <f>SUMIFS(G$32:G$412,$J$32:$J$412,$J5)</f>
        <v>8</v>
      </c>
      <c r="H5" s="20">
        <f>SUMIFS(H$32:H$412,$J$32:$J$412,$J5)</f>
        <v>0</v>
      </c>
      <c r="I5" s="13"/>
      <c r="J5" s="17" t="s">
        <v>146</v>
      </c>
      <c r="K5" s="13"/>
      <c r="L5" s="50">
        <f>SUM(M5:P5)</f>
        <v>0</v>
      </c>
      <c r="M5" s="51">
        <f>SUMIFS(M$32:M$412,$J$32:$J$412,$J5)</f>
        <v>0</v>
      </c>
      <c r="N5" s="51">
        <f>SUMIFS(N$32:N$412,$J$32:$J$412,$J5)</f>
        <v>0</v>
      </c>
      <c r="O5" s="51">
        <f>SUMIFS(O$32:O$412,$J$32:$J$412,$J5)</f>
        <v>0</v>
      </c>
      <c r="P5" s="51">
        <f>SUMIFS(P$32:P$412,$J$32:$J$412,$J5)</f>
        <v>0</v>
      </c>
      <c r="Q5" s="13"/>
      <c r="R5" s="46" t="str">
        <f t="shared" ref="R5:R29" si="3">IF(L5=0,"",ROUND(D5/L5-1,2))</f>
        <v/>
      </c>
      <c r="S5" s="46" t="str">
        <f t="shared" si="2"/>
        <v/>
      </c>
      <c r="T5" s="46" t="str">
        <f t="shared" si="2"/>
        <v/>
      </c>
      <c r="U5" s="46" t="str">
        <f t="shared" si="2"/>
        <v/>
      </c>
      <c r="V5" s="46" t="str">
        <f t="shared" si="2"/>
        <v/>
      </c>
    </row>
    <row r="6" spans="1:22" x14ac:dyDescent="0.2">
      <c r="A6" s="13" t="s">
        <v>88</v>
      </c>
      <c r="B6" s="19" t="s">
        <v>88</v>
      </c>
      <c r="C6" s="12" t="s">
        <v>88</v>
      </c>
      <c r="D6" s="18">
        <f>SUM(E6:H6)</f>
        <v>0</v>
      </c>
      <c r="E6" s="20">
        <f>SUMIFS(E$32:E$412,$J$32:$J$412,$J6)</f>
        <v>0</v>
      </c>
      <c r="F6" s="20">
        <f>SUMIFS(F$32:F$412,$J$32:$J$412,$J6)</f>
        <v>0</v>
      </c>
      <c r="G6" s="20">
        <f>SUMIFS(G$32:G$412,$J$32:$J$412,$J6)</f>
        <v>0</v>
      </c>
      <c r="H6" s="20">
        <f>SUMIFS(H$32:H$412,$J$32:$J$412,$J6)</f>
        <v>0</v>
      </c>
      <c r="I6" s="13"/>
      <c r="J6" s="17">
        <v>201502</v>
      </c>
      <c r="K6" s="13"/>
      <c r="L6" s="50">
        <f>SUM(M6:P6)</f>
        <v>0</v>
      </c>
      <c r="M6" s="51">
        <f>SUMIFS(M$32:M$412,$J$32:$J$412,$J6)</f>
        <v>0</v>
      </c>
      <c r="N6" s="51">
        <f>SUMIFS(N$32:N$412,$J$32:$J$412,$J6)</f>
        <v>0</v>
      </c>
      <c r="O6" s="51">
        <f>SUMIFS(O$32:O$412,$J$32:$J$412,$J6)</f>
        <v>0</v>
      </c>
      <c r="P6" s="51">
        <f>SUMIFS(P$32:P$412,$J$32:$J$412,$J6)</f>
        <v>0</v>
      </c>
      <c r="Q6" s="13"/>
      <c r="R6" s="46" t="str">
        <f t="shared" si="3"/>
        <v/>
      </c>
      <c r="S6" s="46" t="str">
        <f t="shared" si="2"/>
        <v/>
      </c>
      <c r="T6" s="46" t="str">
        <f t="shared" si="2"/>
        <v/>
      </c>
      <c r="U6" s="46" t="str">
        <f t="shared" si="2"/>
        <v/>
      </c>
      <c r="V6" s="46" t="str">
        <f t="shared" si="2"/>
        <v/>
      </c>
    </row>
    <row r="7" spans="1:22" x14ac:dyDescent="0.2">
      <c r="A7" s="13" t="s">
        <v>88</v>
      </c>
      <c r="B7" s="19" t="s">
        <v>88</v>
      </c>
      <c r="C7" s="12" t="s">
        <v>88</v>
      </c>
      <c r="D7" s="18">
        <f>SUM(E7:H7)</f>
        <v>0</v>
      </c>
      <c r="E7" s="20">
        <f>SUMIFS(E$32:E$412,$J$32:$J$412,$J7)</f>
        <v>0</v>
      </c>
      <c r="F7" s="20">
        <f>SUMIFS(F$32:F$412,$J$32:$J$412,$J7)</f>
        <v>0</v>
      </c>
      <c r="G7" s="20">
        <f>SUMIFS(G$32:G$412,$J$32:$J$412,$J7)</f>
        <v>0</v>
      </c>
      <c r="H7" s="20">
        <f>SUMIFS(H$32:H$412,$J$32:$J$412,$J7)</f>
        <v>0</v>
      </c>
      <c r="I7" s="13"/>
      <c r="J7" s="17">
        <v>201501</v>
      </c>
      <c r="K7" s="13"/>
      <c r="L7" s="50">
        <f>SUM(M7:P7)</f>
        <v>0</v>
      </c>
      <c r="M7" s="51">
        <f>SUMIFS(M$32:M$412,$J$32:$J$412,$J7)</f>
        <v>0</v>
      </c>
      <c r="N7" s="51">
        <f>SUMIFS(N$32:N$412,$J$32:$J$412,$J7)</f>
        <v>0</v>
      </c>
      <c r="O7" s="51">
        <f>SUMIFS(O$32:O$412,$J$32:$J$412,$J7)</f>
        <v>0</v>
      </c>
      <c r="P7" s="51">
        <f>SUMIFS(P$32:P$412,$J$32:$J$412,$J7)</f>
        <v>0</v>
      </c>
      <c r="Q7" s="13"/>
      <c r="R7" s="46" t="str">
        <f t="shared" si="3"/>
        <v/>
      </c>
      <c r="S7" s="46" t="str">
        <f t="shared" si="2"/>
        <v/>
      </c>
      <c r="T7" s="46" t="str">
        <f t="shared" si="2"/>
        <v/>
      </c>
      <c r="U7" s="46" t="str">
        <f t="shared" si="2"/>
        <v/>
      </c>
      <c r="V7" s="46" t="str">
        <f t="shared" si="2"/>
        <v/>
      </c>
    </row>
    <row r="8" spans="1:22" x14ac:dyDescent="0.2">
      <c r="A8" s="13" t="s">
        <v>88</v>
      </c>
      <c r="B8" s="19" t="s">
        <v>88</v>
      </c>
      <c r="C8" s="12" t="s">
        <v>88</v>
      </c>
      <c r="D8" s="18">
        <f>SUM(E8:H8)</f>
        <v>0</v>
      </c>
      <c r="E8" s="20">
        <f>SUMIFS(E$32:E$412,$J$32:$J$412,$J8)</f>
        <v>0</v>
      </c>
      <c r="F8" s="20">
        <f>SUMIFS(F$32:F$412,$J$32:$J$412,$J8)</f>
        <v>0</v>
      </c>
      <c r="G8" s="20">
        <f>SUMIFS(G$32:G$412,$J$32:$J$412,$J8)</f>
        <v>0</v>
      </c>
      <c r="H8" s="20">
        <f>SUMIFS(H$32:H$412,$J$32:$J$412,$J8)</f>
        <v>0</v>
      </c>
      <c r="I8" s="13"/>
      <c r="J8" s="17">
        <v>201401</v>
      </c>
      <c r="K8" s="13"/>
      <c r="L8" s="50">
        <f>SUM(M8:P8)</f>
        <v>0</v>
      </c>
      <c r="M8" s="51">
        <f>SUMIFS(M$32:M$412,$J$32:$J$412,$J8)</f>
        <v>0</v>
      </c>
      <c r="N8" s="51">
        <f>SUMIFS(N$32:N$412,$J$32:$J$412,$J8)</f>
        <v>0</v>
      </c>
      <c r="O8" s="51">
        <f>SUMIFS(O$32:O$412,$J$32:$J$412,$J8)</f>
        <v>0</v>
      </c>
      <c r="P8" s="51">
        <f>SUMIFS(P$32:P$412,$J$32:$J$412,$J8)</f>
        <v>0</v>
      </c>
      <c r="Q8" s="13"/>
      <c r="R8" s="46" t="str">
        <f t="shared" si="3"/>
        <v/>
      </c>
      <c r="S8" s="46" t="str">
        <f t="shared" si="2"/>
        <v/>
      </c>
      <c r="T8" s="46" t="str">
        <f t="shared" si="2"/>
        <v/>
      </c>
      <c r="U8" s="46" t="str">
        <f t="shared" si="2"/>
        <v/>
      </c>
      <c r="V8" s="46" t="str">
        <f t="shared" si="2"/>
        <v/>
      </c>
    </row>
    <row r="9" spans="1:22" x14ac:dyDescent="0.2">
      <c r="A9" s="13" t="s">
        <v>88</v>
      </c>
      <c r="B9" s="19" t="s">
        <v>88</v>
      </c>
      <c r="C9" s="12" t="s">
        <v>88</v>
      </c>
      <c r="D9" s="18">
        <f t="shared" ref="D9:D19" si="4">SUM(E9:H9)</f>
        <v>0</v>
      </c>
      <c r="E9" s="20">
        <f>SUMIFS(E$32:E$412,$J$32:$J$412,$J9)</f>
        <v>0</v>
      </c>
      <c r="F9" s="20">
        <f>SUMIFS(F$32:F$412,$J$32:$J$412,$J9)</f>
        <v>0</v>
      </c>
      <c r="G9" s="20">
        <f>SUMIFS(G$32:G$412,$J$32:$J$412,$J9)</f>
        <v>0</v>
      </c>
      <c r="H9" s="20">
        <f>SUMIFS(H$32:H$412,$J$32:$J$412,$J9)</f>
        <v>0</v>
      </c>
      <c r="I9" s="13"/>
      <c r="J9" s="17">
        <v>201301</v>
      </c>
      <c r="K9" s="13"/>
      <c r="L9" s="50">
        <f t="shared" ref="L9:L19" si="5">SUM(M9:P9)</f>
        <v>0</v>
      </c>
      <c r="M9" s="51">
        <f>SUMIFS(M$32:M$412,$J$32:$J$412,$J9)</f>
        <v>0</v>
      </c>
      <c r="N9" s="51">
        <f>SUMIFS(N$32:N$412,$J$32:$J$412,$J9)</f>
        <v>0</v>
      </c>
      <c r="O9" s="51">
        <f>SUMIFS(O$32:O$412,$J$32:$J$412,$J9)</f>
        <v>0</v>
      </c>
      <c r="P9" s="51">
        <f>SUMIFS(P$32:P$412,$J$32:$J$412,$J9)</f>
        <v>0</v>
      </c>
      <c r="Q9" s="13"/>
      <c r="R9" s="46" t="str">
        <f t="shared" si="3"/>
        <v/>
      </c>
      <c r="S9" s="46" t="str">
        <f t="shared" si="2"/>
        <v/>
      </c>
      <c r="T9" s="46" t="str">
        <f t="shared" si="2"/>
        <v/>
      </c>
      <c r="U9" s="46" t="str">
        <f t="shared" si="2"/>
        <v/>
      </c>
      <c r="V9" s="46" t="str">
        <f t="shared" si="2"/>
        <v/>
      </c>
    </row>
    <row r="10" spans="1:22" x14ac:dyDescent="0.2">
      <c r="A10" s="13" t="s">
        <v>88</v>
      </c>
      <c r="B10" s="19" t="s">
        <v>88</v>
      </c>
      <c r="C10" s="12" t="s">
        <v>88</v>
      </c>
      <c r="D10" s="18">
        <f t="shared" si="4"/>
        <v>0</v>
      </c>
      <c r="E10" s="20">
        <f>SUMIFS(E$32:E$412,$J$32:$J$412,$J10)</f>
        <v>0</v>
      </c>
      <c r="F10" s="20">
        <f>SUMIFS(F$32:F$412,$J$32:$J$412,$J10)</f>
        <v>0</v>
      </c>
      <c r="G10" s="20">
        <f>SUMIFS(G$32:G$412,$J$32:$J$412,$J10)</f>
        <v>0</v>
      </c>
      <c r="H10" s="20">
        <f>SUMIFS(H$32:H$412,$J$32:$J$412,$J10)</f>
        <v>0</v>
      </c>
      <c r="I10" s="13"/>
      <c r="J10" s="17">
        <v>201201</v>
      </c>
      <c r="K10" s="13"/>
      <c r="L10" s="50">
        <f t="shared" si="5"/>
        <v>0</v>
      </c>
      <c r="M10" s="51">
        <f>SUMIFS(M$32:M$412,$J$32:$J$412,$J10)</f>
        <v>0</v>
      </c>
      <c r="N10" s="51">
        <f>SUMIFS(N$32:N$412,$J$32:$J$412,$J10)</f>
        <v>0</v>
      </c>
      <c r="O10" s="51">
        <f>SUMIFS(O$32:O$412,$J$32:$J$412,$J10)</f>
        <v>0</v>
      </c>
      <c r="P10" s="51">
        <f>SUMIFS(P$32:P$412,$J$32:$J$412,$J10)</f>
        <v>0</v>
      </c>
      <c r="Q10" s="13"/>
      <c r="R10" s="46" t="str">
        <f t="shared" si="3"/>
        <v/>
      </c>
      <c r="S10" s="46" t="str">
        <f t="shared" si="2"/>
        <v/>
      </c>
      <c r="T10" s="46" t="str">
        <f t="shared" si="2"/>
        <v/>
      </c>
      <c r="U10" s="46" t="str">
        <f t="shared" si="2"/>
        <v/>
      </c>
      <c r="V10" s="46" t="str">
        <f t="shared" si="2"/>
        <v/>
      </c>
    </row>
    <row r="11" spans="1:22" x14ac:dyDescent="0.2">
      <c r="A11" s="13" t="s">
        <v>88</v>
      </c>
      <c r="B11" s="19" t="s">
        <v>88</v>
      </c>
      <c r="C11" s="12" t="s">
        <v>88</v>
      </c>
      <c r="D11" s="18">
        <f t="shared" si="4"/>
        <v>0</v>
      </c>
      <c r="E11" s="20">
        <f>SUMIFS(E$32:E$412,$J$32:$J$412,$J11)</f>
        <v>0</v>
      </c>
      <c r="F11" s="20">
        <f>SUMIFS(F$32:F$412,$J$32:$J$412,$J11)</f>
        <v>0</v>
      </c>
      <c r="G11" s="20">
        <f>SUMIFS(G$32:G$412,$J$32:$J$412,$J11)</f>
        <v>0</v>
      </c>
      <c r="H11" s="20">
        <f>SUMIFS(H$32:H$412,$J$32:$J$412,$J11)</f>
        <v>0</v>
      </c>
      <c r="I11" s="13"/>
      <c r="J11" s="17">
        <v>201101</v>
      </c>
      <c r="K11" s="13"/>
      <c r="L11" s="50">
        <f t="shared" si="5"/>
        <v>0</v>
      </c>
      <c r="M11" s="51">
        <f>SUMIFS(M$32:M$412,$J$32:$J$412,$J11)</f>
        <v>0</v>
      </c>
      <c r="N11" s="51">
        <f>SUMIFS(N$32:N$412,$J$32:$J$412,$J11)</f>
        <v>0</v>
      </c>
      <c r="O11" s="51">
        <f>SUMIFS(O$32:O$412,$J$32:$J$412,$J11)</f>
        <v>0</v>
      </c>
      <c r="P11" s="51">
        <f>SUMIFS(P$32:P$412,$J$32:$J$412,$J11)</f>
        <v>0</v>
      </c>
      <c r="Q11" s="13"/>
      <c r="R11" s="46" t="str">
        <f t="shared" si="3"/>
        <v/>
      </c>
      <c r="S11" s="46" t="str">
        <f t="shared" si="2"/>
        <v/>
      </c>
      <c r="T11" s="46" t="str">
        <f t="shared" si="2"/>
        <v/>
      </c>
      <c r="U11" s="46" t="str">
        <f t="shared" si="2"/>
        <v/>
      </c>
      <c r="V11" s="46" t="str">
        <f t="shared" si="2"/>
        <v/>
      </c>
    </row>
    <row r="12" spans="1:22" x14ac:dyDescent="0.2">
      <c r="A12" s="13" t="s">
        <v>88</v>
      </c>
      <c r="B12" s="19" t="s">
        <v>88</v>
      </c>
      <c r="C12" s="12" t="s">
        <v>88</v>
      </c>
      <c r="D12" s="18">
        <f t="shared" si="4"/>
        <v>0</v>
      </c>
      <c r="E12" s="20">
        <f>SUMIFS(E$32:E$412,$J$32:$J$412,$J12)</f>
        <v>0</v>
      </c>
      <c r="F12" s="20">
        <f>SUMIFS(F$32:F$412,$J$32:$J$412,$J12)</f>
        <v>0</v>
      </c>
      <c r="G12" s="20">
        <f>SUMIFS(G$32:G$412,$J$32:$J$412,$J12)</f>
        <v>0</v>
      </c>
      <c r="H12" s="20">
        <f>SUMIFS(H$32:H$412,$J$32:$J$412,$J12)</f>
        <v>0</v>
      </c>
      <c r="I12" s="13"/>
      <c r="J12" s="17">
        <v>201010</v>
      </c>
      <c r="K12" s="13"/>
      <c r="L12" s="50">
        <f t="shared" si="5"/>
        <v>0</v>
      </c>
      <c r="M12" s="51">
        <f>SUMIFS(M$32:M$412,$J$32:$J$412,$J12)</f>
        <v>0</v>
      </c>
      <c r="N12" s="51">
        <f>SUMIFS(N$32:N$412,$J$32:$J$412,$J12)</f>
        <v>0</v>
      </c>
      <c r="O12" s="51">
        <f>SUMIFS(O$32:O$412,$J$32:$J$412,$J12)</f>
        <v>0</v>
      </c>
      <c r="P12" s="51">
        <f>SUMIFS(P$32:P$412,$J$32:$J$412,$J12)</f>
        <v>0</v>
      </c>
      <c r="Q12" s="13"/>
      <c r="R12" s="46" t="str">
        <f t="shared" si="3"/>
        <v/>
      </c>
      <c r="S12" s="46" t="str">
        <f t="shared" si="2"/>
        <v/>
      </c>
      <c r="T12" s="46" t="str">
        <f t="shared" si="2"/>
        <v/>
      </c>
      <c r="U12" s="46" t="str">
        <f t="shared" si="2"/>
        <v/>
      </c>
      <c r="V12" s="46" t="str">
        <f t="shared" si="2"/>
        <v/>
      </c>
    </row>
    <row r="13" spans="1:22" x14ac:dyDescent="0.2">
      <c r="A13" s="13" t="s">
        <v>88</v>
      </c>
      <c r="B13" s="19" t="s">
        <v>88</v>
      </c>
      <c r="C13" s="12" t="s">
        <v>88</v>
      </c>
      <c r="D13" s="18">
        <f t="shared" si="4"/>
        <v>0</v>
      </c>
      <c r="E13" s="20">
        <f>SUMIFS(E$32:E$412,$J$32:$J$412,$J13)</f>
        <v>0</v>
      </c>
      <c r="F13" s="20">
        <f>SUMIFS(F$32:F$412,$J$32:$J$412,$J13)</f>
        <v>0</v>
      </c>
      <c r="G13" s="20">
        <f>SUMIFS(G$32:G$412,$J$32:$J$412,$J13)</f>
        <v>0</v>
      </c>
      <c r="H13" s="20">
        <f>SUMIFS(H$32:H$412,$J$32:$J$412,$J13)</f>
        <v>0</v>
      </c>
      <c r="I13" s="13"/>
      <c r="J13" s="17">
        <v>201005</v>
      </c>
      <c r="K13" s="13"/>
      <c r="L13" s="50">
        <f t="shared" si="5"/>
        <v>0</v>
      </c>
      <c r="M13" s="51">
        <f>SUMIFS(M$32:M$412,$J$32:$J$412,$J13)</f>
        <v>0</v>
      </c>
      <c r="N13" s="51">
        <f>SUMIFS(N$32:N$412,$J$32:$J$412,$J13)</f>
        <v>0</v>
      </c>
      <c r="O13" s="51">
        <f>SUMIFS(O$32:O$412,$J$32:$J$412,$J13)</f>
        <v>0</v>
      </c>
      <c r="P13" s="51">
        <f>SUMIFS(P$32:P$412,$J$32:$J$412,$J13)</f>
        <v>0</v>
      </c>
      <c r="Q13" s="13"/>
      <c r="R13" s="46" t="str">
        <f t="shared" si="3"/>
        <v/>
      </c>
      <c r="S13" s="46" t="str">
        <f t="shared" si="2"/>
        <v/>
      </c>
      <c r="T13" s="46" t="str">
        <f t="shared" si="2"/>
        <v/>
      </c>
      <c r="U13" s="46" t="str">
        <f t="shared" si="2"/>
        <v/>
      </c>
      <c r="V13" s="46" t="str">
        <f t="shared" si="2"/>
        <v/>
      </c>
    </row>
    <row r="14" spans="1:22" x14ac:dyDescent="0.2">
      <c r="A14" s="13" t="s">
        <v>88</v>
      </c>
      <c r="B14" s="19" t="s">
        <v>88</v>
      </c>
      <c r="C14" s="12" t="s">
        <v>88</v>
      </c>
      <c r="D14" s="18">
        <f t="shared" si="4"/>
        <v>0</v>
      </c>
      <c r="E14" s="20">
        <f>SUMIFS(E$32:E$412,$J$32:$J$412,$J14)</f>
        <v>0</v>
      </c>
      <c r="F14" s="20">
        <f>SUMIFS(F$32:F$412,$J$32:$J$412,$J14)</f>
        <v>0</v>
      </c>
      <c r="G14" s="20">
        <f>SUMIFS(G$32:G$412,$J$32:$J$412,$J14)</f>
        <v>0</v>
      </c>
      <c r="H14" s="20">
        <f>SUMIFS(H$32:H$412,$J$32:$J$412,$J14)</f>
        <v>0</v>
      </c>
      <c r="I14" s="13"/>
      <c r="J14" s="17">
        <v>201001</v>
      </c>
      <c r="K14" s="13"/>
      <c r="L14" s="50">
        <f t="shared" si="5"/>
        <v>0</v>
      </c>
      <c r="M14" s="51">
        <f>SUMIFS(M$32:M$412,$J$32:$J$412,$J14)</f>
        <v>0</v>
      </c>
      <c r="N14" s="51">
        <f>SUMIFS(N$32:N$412,$J$32:$J$412,$J14)</f>
        <v>0</v>
      </c>
      <c r="O14" s="51">
        <f>SUMIFS(O$32:O$412,$J$32:$J$412,$J14)</f>
        <v>0</v>
      </c>
      <c r="P14" s="51">
        <f>SUMIFS(P$32:P$412,$J$32:$J$412,$J14)</f>
        <v>0</v>
      </c>
      <c r="Q14" s="13"/>
      <c r="R14" s="46" t="str">
        <f t="shared" si="3"/>
        <v/>
      </c>
      <c r="S14" s="46" t="str">
        <f t="shared" si="2"/>
        <v/>
      </c>
      <c r="T14" s="46" t="str">
        <f t="shared" si="2"/>
        <v/>
      </c>
      <c r="U14" s="46" t="str">
        <f t="shared" si="2"/>
        <v/>
      </c>
      <c r="V14" s="46" t="str">
        <f t="shared" si="2"/>
        <v/>
      </c>
    </row>
    <row r="15" spans="1:22" x14ac:dyDescent="0.2">
      <c r="A15" s="13" t="s">
        <v>88</v>
      </c>
      <c r="B15" s="19" t="s">
        <v>88</v>
      </c>
      <c r="C15" s="12" t="s">
        <v>88</v>
      </c>
      <c r="D15" s="18">
        <f t="shared" si="4"/>
        <v>53</v>
      </c>
      <c r="E15" s="20">
        <f>SUMIFS(E$32:E$412,$J$32:$J$412,$J15)</f>
        <v>2</v>
      </c>
      <c r="F15" s="20">
        <f>SUMIFS(F$32:F$412,$J$32:$J$412,$J15)</f>
        <v>0</v>
      </c>
      <c r="G15" s="20">
        <f>SUMIFS(G$32:G$412,$J$32:$J$412,$J15)</f>
        <v>51</v>
      </c>
      <c r="H15" s="20">
        <f>SUMIFS(H$32:H$412,$J$32:$J$412,$J15)</f>
        <v>0</v>
      </c>
      <c r="I15" s="13"/>
      <c r="J15" s="17">
        <v>200901</v>
      </c>
      <c r="K15" s="13"/>
      <c r="L15" s="50">
        <f t="shared" si="5"/>
        <v>17</v>
      </c>
      <c r="M15" s="51">
        <f>SUMIFS(M$32:M$412,$J$32:$J$412,$J15)</f>
        <v>1</v>
      </c>
      <c r="N15" s="51">
        <f>SUMIFS(N$32:N$412,$J$32:$J$412,$J15)</f>
        <v>0</v>
      </c>
      <c r="O15" s="51">
        <f>SUMIFS(O$32:O$412,$J$32:$J$412,$J15)</f>
        <v>16</v>
      </c>
      <c r="P15" s="51">
        <f>SUMIFS(P$32:P$412,$J$32:$J$412,$J15)</f>
        <v>0</v>
      </c>
      <c r="Q15" s="13"/>
      <c r="R15" s="46">
        <f t="shared" si="3"/>
        <v>2.12</v>
      </c>
      <c r="S15" s="46">
        <f t="shared" si="2"/>
        <v>1</v>
      </c>
      <c r="T15" s="46" t="str">
        <f t="shared" si="2"/>
        <v/>
      </c>
      <c r="U15" s="46">
        <f t="shared" si="2"/>
        <v>2.19</v>
      </c>
      <c r="V15" s="46" t="str">
        <f t="shared" si="2"/>
        <v/>
      </c>
    </row>
    <row r="16" spans="1:22" x14ac:dyDescent="0.2">
      <c r="A16" s="13" t="s">
        <v>88</v>
      </c>
      <c r="B16" s="19" t="s">
        <v>88</v>
      </c>
      <c r="C16" s="12" t="s">
        <v>88</v>
      </c>
      <c r="D16" s="18">
        <f t="shared" si="4"/>
        <v>0</v>
      </c>
      <c r="E16" s="20">
        <f>SUMIFS(E$32:E$412,$J$32:$J$412,$J16)</f>
        <v>0</v>
      </c>
      <c r="F16" s="20">
        <f>SUMIFS(F$32:F$412,$J$32:$J$412,$J16)</f>
        <v>0</v>
      </c>
      <c r="G16" s="20">
        <f>SUMIFS(G$32:G$412,$J$32:$J$412,$J16)</f>
        <v>0</v>
      </c>
      <c r="H16" s="20">
        <f>SUMIFS(H$32:H$412,$J$32:$J$412,$J16)</f>
        <v>0</v>
      </c>
      <c r="I16" s="13"/>
      <c r="J16" s="17">
        <v>200801</v>
      </c>
      <c r="K16" s="13"/>
      <c r="L16" s="50">
        <f t="shared" si="5"/>
        <v>0</v>
      </c>
      <c r="M16" s="51">
        <f>SUMIFS(M$32:M$412,$J$32:$J$412,$J16)</f>
        <v>0</v>
      </c>
      <c r="N16" s="51">
        <f>SUMIFS(N$32:N$412,$J$32:$J$412,$J16)</f>
        <v>0</v>
      </c>
      <c r="O16" s="51">
        <f>SUMIFS(O$32:O$412,$J$32:$J$412,$J16)</f>
        <v>0</v>
      </c>
      <c r="P16" s="51">
        <f>SUMIFS(P$32:P$412,$J$32:$J$412,$J16)</f>
        <v>0</v>
      </c>
      <c r="Q16" s="13"/>
      <c r="R16" s="46" t="str">
        <f t="shared" si="3"/>
        <v/>
      </c>
      <c r="S16" s="46" t="str">
        <f t="shared" si="2"/>
        <v/>
      </c>
      <c r="T16" s="46" t="str">
        <f t="shared" si="2"/>
        <v/>
      </c>
      <c r="U16" s="46" t="str">
        <f t="shared" si="2"/>
        <v/>
      </c>
      <c r="V16" s="46" t="str">
        <f t="shared" si="2"/>
        <v/>
      </c>
    </row>
    <row r="17" spans="1:22" x14ac:dyDescent="0.2">
      <c r="A17" s="13" t="s">
        <v>88</v>
      </c>
      <c r="B17" s="19" t="s">
        <v>88</v>
      </c>
      <c r="C17" s="12" t="s">
        <v>88</v>
      </c>
      <c r="D17" s="18">
        <f t="shared" si="4"/>
        <v>0</v>
      </c>
      <c r="E17" s="20">
        <f>SUMIFS(E$32:E$412,$J$32:$J$412,$J17)</f>
        <v>0</v>
      </c>
      <c r="F17" s="20">
        <f>SUMIFS(F$32:F$412,$J$32:$J$412,$J17)</f>
        <v>0</v>
      </c>
      <c r="G17" s="20">
        <f>SUMIFS(G$32:G$412,$J$32:$J$412,$J17)</f>
        <v>0</v>
      </c>
      <c r="H17" s="20">
        <f>SUMIFS(H$32:H$412,$J$32:$J$412,$J17)</f>
        <v>0</v>
      </c>
      <c r="I17" s="13"/>
      <c r="J17" s="17">
        <v>200701</v>
      </c>
      <c r="K17" s="13"/>
      <c r="L17" s="50">
        <f t="shared" si="5"/>
        <v>0</v>
      </c>
      <c r="M17" s="51">
        <f>SUMIFS(M$32:M$412,$J$32:$J$412,$J17)</f>
        <v>0</v>
      </c>
      <c r="N17" s="51">
        <f>SUMIFS(N$32:N$412,$J$32:$J$412,$J17)</f>
        <v>0</v>
      </c>
      <c r="O17" s="51">
        <f>SUMIFS(O$32:O$412,$J$32:$J$412,$J17)</f>
        <v>0</v>
      </c>
      <c r="P17" s="51">
        <f>SUMIFS(P$32:P$412,$J$32:$J$412,$J17)</f>
        <v>0</v>
      </c>
      <c r="Q17" s="13"/>
      <c r="R17" s="46" t="str">
        <f t="shared" si="3"/>
        <v/>
      </c>
      <c r="S17" s="46" t="str">
        <f t="shared" si="2"/>
        <v/>
      </c>
      <c r="T17" s="46" t="str">
        <f t="shared" si="2"/>
        <v/>
      </c>
      <c r="U17" s="46" t="str">
        <f t="shared" si="2"/>
        <v/>
      </c>
      <c r="V17" s="46" t="str">
        <f t="shared" si="2"/>
        <v/>
      </c>
    </row>
    <row r="18" spans="1:22" x14ac:dyDescent="0.2">
      <c r="A18" s="13" t="s">
        <v>88</v>
      </c>
      <c r="B18" s="19" t="s">
        <v>88</v>
      </c>
      <c r="C18" s="12" t="s">
        <v>88</v>
      </c>
      <c r="D18" s="18">
        <f t="shared" si="4"/>
        <v>0</v>
      </c>
      <c r="E18" s="20">
        <f>SUMIFS(E$32:E$412,$J$32:$J$412,$J18)</f>
        <v>0</v>
      </c>
      <c r="F18" s="20">
        <f>SUMIFS(F$32:F$412,$J$32:$J$412,$J18)</f>
        <v>0</v>
      </c>
      <c r="G18" s="20">
        <f>SUMIFS(G$32:G$412,$J$32:$J$412,$J18)</f>
        <v>0</v>
      </c>
      <c r="H18" s="20">
        <f>SUMIFS(H$32:H$412,$J$32:$J$412,$J18)</f>
        <v>0</v>
      </c>
      <c r="I18" s="13"/>
      <c r="J18" s="17">
        <v>200601</v>
      </c>
      <c r="K18" s="13"/>
      <c r="L18" s="50">
        <f t="shared" si="5"/>
        <v>0</v>
      </c>
      <c r="M18" s="51">
        <f>SUMIFS(M$32:M$412,$J$32:$J$412,$J18)</f>
        <v>0</v>
      </c>
      <c r="N18" s="51">
        <f>SUMIFS(N$32:N$412,$J$32:$J$412,$J18)</f>
        <v>0</v>
      </c>
      <c r="O18" s="51">
        <f>SUMIFS(O$32:O$412,$J$32:$J$412,$J18)</f>
        <v>0</v>
      </c>
      <c r="P18" s="51">
        <f>SUMIFS(P$32:P$412,$J$32:$J$412,$J18)</f>
        <v>0</v>
      </c>
      <c r="Q18" s="13"/>
      <c r="R18" s="46" t="str">
        <f t="shared" si="3"/>
        <v/>
      </c>
      <c r="S18" s="46" t="str">
        <f t="shared" si="2"/>
        <v/>
      </c>
      <c r="T18" s="46" t="str">
        <f t="shared" si="2"/>
        <v/>
      </c>
      <c r="U18" s="46" t="str">
        <f t="shared" si="2"/>
        <v/>
      </c>
      <c r="V18" s="46" t="str">
        <f t="shared" si="2"/>
        <v/>
      </c>
    </row>
    <row r="19" spans="1:22" x14ac:dyDescent="0.2">
      <c r="A19" s="13" t="s">
        <v>88</v>
      </c>
      <c r="B19" s="19" t="s">
        <v>88</v>
      </c>
      <c r="C19" s="12" t="s">
        <v>88</v>
      </c>
      <c r="D19" s="18">
        <f t="shared" si="4"/>
        <v>1673</v>
      </c>
      <c r="E19" s="20">
        <f>SUMIFS(E$32:E$412,$J$32:$J$412,$J19)</f>
        <v>0</v>
      </c>
      <c r="F19" s="20">
        <f>SUMIFS(F$32:F$412,$J$32:$J$412,$J19)</f>
        <v>0</v>
      </c>
      <c r="G19" s="20">
        <f>SUMIFS(G$32:G$412,$J$32:$J$412,$J19)</f>
        <v>1673</v>
      </c>
      <c r="H19" s="20">
        <f>SUMIFS(H$32:H$412,$J$32:$J$412,$J19)</f>
        <v>0</v>
      </c>
      <c r="I19" s="13"/>
      <c r="J19" s="17" t="s">
        <v>131</v>
      </c>
      <c r="K19" s="13"/>
      <c r="L19" s="50">
        <f t="shared" si="5"/>
        <v>1511</v>
      </c>
      <c r="M19" s="51">
        <f>SUMIFS(M$32:M$412,$J$32:$J$412,$J19)</f>
        <v>0</v>
      </c>
      <c r="N19" s="51">
        <f>SUMIFS(N$32:N$412,$J$32:$J$412,$J19)</f>
        <v>0</v>
      </c>
      <c r="O19" s="51">
        <f>SUMIFS(O$32:O$412,$J$32:$J$412,$J19)</f>
        <v>1511</v>
      </c>
      <c r="P19" s="51">
        <f>SUMIFS(P$32:P$412,$J$32:$J$412,$J19)</f>
        <v>0</v>
      </c>
      <c r="Q19" s="13"/>
      <c r="R19" s="46">
        <f t="shared" si="3"/>
        <v>0.11</v>
      </c>
      <c r="S19" s="46" t="str">
        <f t="shared" si="2"/>
        <v/>
      </c>
      <c r="T19" s="46" t="str">
        <f t="shared" si="2"/>
        <v/>
      </c>
      <c r="U19" s="46">
        <f t="shared" si="2"/>
        <v>0.11</v>
      </c>
      <c r="V19" s="46" t="str">
        <f t="shared" si="2"/>
        <v/>
      </c>
    </row>
    <row r="20" spans="1:22" x14ac:dyDescent="0.2">
      <c r="A20" s="21"/>
      <c r="B20" s="21" t="s">
        <v>92</v>
      </c>
      <c r="C20" s="22"/>
      <c r="D20" s="23">
        <f>SUM(E20:H20)</f>
        <v>1734</v>
      </c>
      <c r="E20" s="23">
        <f>SUM(E5:E19)</f>
        <v>2</v>
      </c>
      <c r="F20" s="23">
        <f t="shared" ref="F20:H20" si="6">SUM(F5:F19)</f>
        <v>0</v>
      </c>
      <c r="G20" s="23">
        <f t="shared" si="6"/>
        <v>1732</v>
      </c>
      <c r="H20" s="23">
        <f t="shared" si="6"/>
        <v>0</v>
      </c>
      <c r="I20" s="21"/>
      <c r="J20" s="22"/>
      <c r="K20" s="21"/>
      <c r="L20" s="43">
        <f>SUM(M20:P20)</f>
        <v>1528</v>
      </c>
      <c r="M20" s="43">
        <f>SUM(M5:M19)</f>
        <v>1</v>
      </c>
      <c r="N20" s="43">
        <f t="shared" ref="N20:P20" si="7">SUM(N5:N19)</f>
        <v>0</v>
      </c>
      <c r="O20" s="43">
        <f t="shared" si="7"/>
        <v>1527</v>
      </c>
      <c r="P20" s="43">
        <f t="shared" si="7"/>
        <v>0</v>
      </c>
      <c r="Q20" s="21"/>
      <c r="R20" s="21"/>
      <c r="S20" s="21"/>
      <c r="T20" s="21"/>
      <c r="U20" s="21"/>
      <c r="V20" s="21"/>
    </row>
    <row r="21" spans="1:22" x14ac:dyDescent="0.2">
      <c r="A21" s="35" t="s">
        <v>100</v>
      </c>
      <c r="B21" s="14" t="s">
        <v>88</v>
      </c>
      <c r="C21" s="8" t="s">
        <v>88</v>
      </c>
      <c r="D21" s="36">
        <f t="shared" si="0"/>
        <v>1721</v>
      </c>
      <c r="E21" s="9">
        <f>SUMIFS('2013Figures'!$J:$J,'2013Figures'!$B:$B,"BrokerToCy",'2013Figures'!$G:$G,"E1",'2013Figures'!$K:$K,1,'2013Figures'!$E:$E,$B$1)</f>
        <v>0</v>
      </c>
      <c r="F21" s="9">
        <f>SUMIFS('2013Figures'!$J:$J,'2013Figures'!$B:$B,"BrokerToCy",'2013Figures'!$G:$G,"P1",'2013Figures'!$K:$K,1,'2013Figures'!$E:$E,$B$1)</f>
        <v>0</v>
      </c>
      <c r="G21" s="9">
        <f>SUMIFS('2013Figures'!$J:$J,'2013Figures'!$B:$B,"CyToBroker",'2013Figures'!$G:$G,"E1",'2013Figures'!$K:$K,1,'2013Figures'!$E:$E,$B$1)</f>
        <v>1721</v>
      </c>
      <c r="H21" s="9">
        <f>SUMIFS('2013Figures'!$J:$J,'2013Figures'!$B:$B,"CyToBroker",'2013Figures'!$G:$G,"P1",'2013Figures'!$K:$K,1,'2013Figures'!$E:$E,$B$1)</f>
        <v>0</v>
      </c>
      <c r="I21" s="11"/>
      <c r="K21" s="11"/>
      <c r="L21" s="41">
        <f t="shared" ref="L21:L30" si="8">SUM(M21:P21)</f>
        <v>1510</v>
      </c>
      <c r="M21" s="52">
        <f>SUMIFS('2012Figures'!$J:$J,'2012Figures'!$B:$B,"BrokerToCy",'2012Figures'!$G:$G,"E1",'2012Figures'!$K:$K,1,'2012Figures'!$E:$E,$B$1)</f>
        <v>0</v>
      </c>
      <c r="N21" s="52">
        <f>SUMIFS('2012Figures'!$J:$J,'2012Figures'!$B:$B,"BrokerToCy",'2012Figures'!$G:$G,"P1",'2012Figures'!$K:$K,1,'2012Figures'!$E:$E,$B$1)</f>
        <v>0</v>
      </c>
      <c r="O21" s="52">
        <f>SUMIFS('2012Figures'!$J:$J,'2012Figures'!$B:$B,"CyToBroker",'2012Figures'!$G:$G,"E1",'2012Figures'!$K:$K,1,'2012Figures'!$E:$E,$B$1)</f>
        <v>1510</v>
      </c>
      <c r="P21" s="52">
        <f>SUMIFS('2012Figures'!$J:$J,'2012Figures'!$B:$B,"CyToBroker",'2012Figures'!$G:$G,"P1",'2012Figures'!$K:$K,1,'2012Figures'!$E:$E,$B$1)</f>
        <v>0</v>
      </c>
      <c r="Q21" s="11"/>
      <c r="R21" s="46">
        <f t="shared" ref="R21:V45" si="9">IF(L21=0,"",ROUND(D21/L21-1,2))</f>
        <v>0.14000000000000001</v>
      </c>
      <c r="S21" s="46" t="str">
        <f t="shared" si="9"/>
        <v/>
      </c>
      <c r="T21" s="46" t="str">
        <f t="shared" si="9"/>
        <v/>
      </c>
      <c r="U21" s="46">
        <f t="shared" si="9"/>
        <v>0.14000000000000001</v>
      </c>
      <c r="V21" s="46" t="str">
        <f t="shared" si="9"/>
        <v/>
      </c>
    </row>
    <row r="22" spans="1:22" x14ac:dyDescent="0.2">
      <c r="A22" s="35" t="s">
        <v>101</v>
      </c>
      <c r="B22" s="14" t="s">
        <v>88</v>
      </c>
      <c r="C22" s="8" t="s">
        <v>88</v>
      </c>
      <c r="D22" s="36">
        <f t="shared" si="0"/>
        <v>12</v>
      </c>
      <c r="E22" s="9">
        <f>SUMIFS('2013Figures'!$J:$J,'2013Figures'!$B:$B,"BrokerToCy",'2013Figures'!$G:$G,"E1",'2013Figures'!$K:$K,2,'2013Figures'!$E:$E,$B$1)</f>
        <v>2</v>
      </c>
      <c r="F22" s="9">
        <f>SUMIFS('2013Figures'!$J:$J,'2013Figures'!$B:$B,"BrokerToCy",'2013Figures'!$G:$G,"P1",'2013Figures'!$K:$K,2,'2013Figures'!$E:$E,$B$1)</f>
        <v>0</v>
      </c>
      <c r="G22" s="9">
        <f>SUMIFS('2013Figures'!$J:$J,'2013Figures'!$B:$B,"CyToBroker",'2013Figures'!$G:$G,"E1",'2013Figures'!$K:$K,2,'2013Figures'!$E:$E,$B$1)</f>
        <v>10</v>
      </c>
      <c r="H22" s="9">
        <f>SUMIFS('2013Figures'!$J:$J,'2013Figures'!$B:$B,"CyToBroker",'2013Figures'!$G:$G,"P1",'2013Figures'!$K:$K,2,'2013Figures'!$E:$E,$B$1)</f>
        <v>0</v>
      </c>
      <c r="I22" s="11"/>
      <c r="K22" s="11"/>
      <c r="L22" s="41">
        <f t="shared" si="8"/>
        <v>16</v>
      </c>
      <c r="M22" s="52">
        <f>SUMIFS('2012Figures'!$J:$J,'2012Figures'!$B:$B,"BrokerToCy",'2012Figures'!$G:$G,"E1",'2012Figures'!$K:$K,2,'2012Figures'!$E:$E,$B$1)</f>
        <v>1</v>
      </c>
      <c r="N22" s="52">
        <f>SUMIFS('2012Figures'!$J:$J,'2012Figures'!$B:$B,"BrokerToCy",'2012Figures'!$G:$G,"P1",'2012Figures'!$K:$K,2,'2012Figures'!$E:$E,$B$1)</f>
        <v>0</v>
      </c>
      <c r="O22" s="52">
        <f>SUMIFS('2012Figures'!$J:$J,'2012Figures'!$B:$B,"CyToBroker",'2012Figures'!$G:$G,"E1",'2012Figures'!$K:$K,2,'2012Figures'!$E:$E,$B$1)</f>
        <v>15</v>
      </c>
      <c r="P22" s="52">
        <f>SUMIFS('2012Figures'!$J:$J,'2012Figures'!$B:$B,"CyToBroker",'2012Figures'!$G:$G,"P1",'2012Figures'!$K:$K,2,'2012Figures'!$E:$E,$B$1)</f>
        <v>0</v>
      </c>
      <c r="Q22" s="11"/>
      <c r="R22" s="46">
        <f t="shared" si="9"/>
        <v>-0.25</v>
      </c>
      <c r="S22" s="46">
        <f t="shared" si="9"/>
        <v>1</v>
      </c>
      <c r="T22" s="46" t="str">
        <f t="shared" si="9"/>
        <v/>
      </c>
      <c r="U22" s="46">
        <f t="shared" si="9"/>
        <v>-0.33</v>
      </c>
      <c r="V22" s="46" t="str">
        <f t="shared" si="9"/>
        <v/>
      </c>
    </row>
    <row r="23" spans="1:22" x14ac:dyDescent="0.2">
      <c r="A23" s="35" t="s">
        <v>102</v>
      </c>
      <c r="B23" s="14" t="s">
        <v>88</v>
      </c>
      <c r="C23" s="8" t="s">
        <v>88</v>
      </c>
      <c r="D23" s="36">
        <f t="shared" si="0"/>
        <v>1</v>
      </c>
      <c r="E23" s="9">
        <f>SUMIFS('2013Figures'!$J:$J,'2013Figures'!$B:$B,"BrokerToCy",'2013Figures'!$G:$G,"E1",'2013Figures'!$K:$K,3,'2013Figures'!$E:$E,$B$1)</f>
        <v>0</v>
      </c>
      <c r="F23" s="9">
        <f>SUMIFS('2013Figures'!$J:$J,'2013Figures'!$B:$B,"BrokerToCy",'2013Figures'!$G:$G,"P1",'2013Figures'!$K:$K,3,'2013Figures'!$E:$E,$B$1)</f>
        <v>0</v>
      </c>
      <c r="G23" s="9">
        <f>SUMIFS('2013Figures'!$J:$J,'2013Figures'!$B:$B,"CyToBroker",'2013Figures'!$G:$G,"E1",'2013Figures'!$K:$K,3,'2013Figures'!$E:$E,$B$1)</f>
        <v>1</v>
      </c>
      <c r="H23" s="9">
        <f>SUMIFS('2013Figures'!$J:$J,'2013Figures'!$B:$B,"CyToBroker",'2013Figures'!$G:$G,"P1",'2013Figures'!$K:$K,3,'2013Figures'!$E:$E,$B$1)</f>
        <v>0</v>
      </c>
      <c r="I23" s="11"/>
      <c r="K23" s="11"/>
      <c r="L23" s="41">
        <f t="shared" si="8"/>
        <v>2</v>
      </c>
      <c r="M23" s="52">
        <f>SUMIFS('2012Figures'!$J:$J,'2012Figures'!$B:$B,"BrokerToCy",'2012Figures'!$G:$G,"E1",'2012Figures'!$K:$K,3,'2012Figures'!$E:$E,$B$1)</f>
        <v>0</v>
      </c>
      <c r="N23" s="52">
        <f>SUMIFS('2012Figures'!$J:$J,'2012Figures'!$B:$B,"BrokerToCy",'2012Figures'!$G:$G,"P1",'2012Figures'!$K:$K,3,'2012Figures'!$E:$E,$B$1)</f>
        <v>0</v>
      </c>
      <c r="O23" s="52">
        <f>SUMIFS('2012Figures'!$J:$J,'2012Figures'!$B:$B,"CyToBroker",'2012Figures'!$G:$G,"E1",'2012Figures'!$K:$K,3,'2012Figures'!$E:$E,$B$1)</f>
        <v>2</v>
      </c>
      <c r="P23" s="52">
        <f>SUMIFS('2012Figures'!$J:$J,'2012Figures'!$B:$B,"CyToBroker",'2012Figures'!$G:$G,"P1",'2012Figures'!$K:$K,3,'2012Figures'!$E:$E,$B$1)</f>
        <v>0</v>
      </c>
      <c r="Q23" s="11"/>
      <c r="R23" s="46">
        <f t="shared" si="9"/>
        <v>-0.5</v>
      </c>
      <c r="S23" s="46" t="str">
        <f t="shared" si="9"/>
        <v/>
      </c>
      <c r="T23" s="46" t="str">
        <f t="shared" si="9"/>
        <v/>
      </c>
      <c r="U23" s="46">
        <f t="shared" si="9"/>
        <v>-0.5</v>
      </c>
      <c r="V23" s="46" t="str">
        <f t="shared" si="9"/>
        <v/>
      </c>
    </row>
    <row r="24" spans="1:22" x14ac:dyDescent="0.2">
      <c r="A24" s="35" t="s">
        <v>103</v>
      </c>
      <c r="B24" s="14" t="s">
        <v>88</v>
      </c>
      <c r="C24" s="8" t="s">
        <v>88</v>
      </c>
      <c r="D24" s="36">
        <f t="shared" si="0"/>
        <v>0</v>
      </c>
      <c r="E24" s="9">
        <f>SUMIFS('2013Figures'!$J:$J,'2013Figures'!$B:$B,"BrokerToCy",'2013Figures'!$G:$G,"E1",'2013Figures'!$K:$K,4,'2013Figures'!$E:$E,$B$1)</f>
        <v>0</v>
      </c>
      <c r="F24" s="9">
        <f>SUMIFS('2013Figures'!$J:$J,'2013Figures'!$B:$B,"BrokerToCy",'2013Figures'!$G:$G,"P1",'2013Figures'!$K:$K,4,'2013Figures'!$E:$E,$B$1)</f>
        <v>0</v>
      </c>
      <c r="G24" s="9">
        <f>SUMIFS('2013Figures'!$J:$J,'2013Figures'!$B:$B,"CyToBroker",'2013Figures'!$G:$G,"E1",'2013Figures'!$K:$K,4,'2013Figures'!$E:$E,$B$1)</f>
        <v>0</v>
      </c>
      <c r="H24" s="9">
        <f>SUMIFS('2013Figures'!$J:$J,'2013Figures'!$B:$B,"CyToBroker",'2013Figures'!$G:$G,"P1",'2013Figures'!$K:$K,4,'2013Figures'!$E:$E,$B$1)</f>
        <v>0</v>
      </c>
      <c r="I24" s="11"/>
      <c r="K24" s="11"/>
      <c r="L24" s="41">
        <f t="shared" si="8"/>
        <v>0</v>
      </c>
      <c r="M24" s="52">
        <f>SUMIFS('2012Figures'!$J:$J,'2012Figures'!$B:$B,"BrokerToCy",'2012Figures'!$G:$G,"E1",'2012Figures'!$K:$K,4,'2012Figures'!$E:$E,$B$1)</f>
        <v>0</v>
      </c>
      <c r="N24" s="52">
        <f>SUMIFS('2012Figures'!$J:$J,'2012Figures'!$B:$B,"BrokerToCy",'2012Figures'!$G:$G,"P1",'2012Figures'!$K:$K,4,'2012Figures'!$E:$E,$B$1)</f>
        <v>0</v>
      </c>
      <c r="O24" s="52">
        <f>SUMIFS('2012Figures'!$J:$J,'2012Figures'!$B:$B,"CyToBroker",'2012Figures'!$G:$G,"E1",'2012Figures'!$K:$K,4,'2012Figures'!$E:$E,$B$1)</f>
        <v>0</v>
      </c>
      <c r="P24" s="52">
        <f>SUMIFS('2012Figures'!$J:$J,'2012Figures'!$B:$B,"CyToBroker",'2012Figures'!$G:$G,"P1",'2012Figures'!$K:$K,4,'2012Figures'!$E:$E,$B$1)</f>
        <v>0</v>
      </c>
      <c r="Q24" s="11"/>
      <c r="R24" s="46" t="str">
        <f t="shared" si="9"/>
        <v/>
      </c>
      <c r="S24" s="46" t="str">
        <f t="shared" si="9"/>
        <v/>
      </c>
      <c r="T24" s="46" t="str">
        <f t="shared" si="9"/>
        <v/>
      </c>
      <c r="U24" s="46" t="str">
        <f t="shared" si="9"/>
        <v/>
      </c>
      <c r="V24" s="46" t="str">
        <f t="shared" si="9"/>
        <v/>
      </c>
    </row>
    <row r="25" spans="1:22" x14ac:dyDescent="0.2">
      <c r="A25" s="35" t="s">
        <v>104</v>
      </c>
      <c r="B25" s="14" t="s">
        <v>88</v>
      </c>
      <c r="C25" s="8" t="s">
        <v>88</v>
      </c>
      <c r="D25" s="36">
        <f t="shared" si="0"/>
        <v>0</v>
      </c>
      <c r="E25" s="9">
        <f>SUMIFS('2013Figures'!$J:$J,'2013Figures'!$B:$B,"BrokerToCy",'2013Figures'!$G:$G,"E1",'2013Figures'!$K:$K,5,'2013Figures'!$E:$E,$B$1)</f>
        <v>0</v>
      </c>
      <c r="F25" s="9">
        <f>SUMIFS('2013Figures'!$J:$J,'2013Figures'!$B:$B,"BrokerToCy",'2013Figures'!$G:$G,"P1",'2013Figures'!$K:$K,5,'2013Figures'!$E:$E,$B$1)</f>
        <v>0</v>
      </c>
      <c r="G25" s="9">
        <f>SUMIFS('2013Figures'!$J:$J,'2013Figures'!$B:$B,"CyToBroker",'2013Figures'!$G:$G,"E1",'2013Figures'!$K:$K,5,'2013Figures'!$E:$E,$B$1)</f>
        <v>0</v>
      </c>
      <c r="H25" s="9">
        <f>SUMIFS('2013Figures'!$J:$J,'2013Figures'!$B:$B,"CyToBroker",'2013Figures'!$G:$G,"P1",'2013Figures'!$K:$K,5,'2013Figures'!$E:$E,$B$1)</f>
        <v>0</v>
      </c>
      <c r="I25" s="11"/>
      <c r="K25" s="11"/>
      <c r="L25" s="41">
        <f t="shared" si="8"/>
        <v>0</v>
      </c>
      <c r="M25" s="52">
        <f>SUMIFS('2012Figures'!$J:$J,'2012Figures'!$B:$B,"BrokerToCy",'2012Figures'!$G:$G,"E1",'2012Figures'!$K:$K,5,'2012Figures'!$E:$E,$B$1)</f>
        <v>0</v>
      </c>
      <c r="N25" s="52">
        <f>SUMIFS('2012Figures'!$J:$J,'2012Figures'!$B:$B,"BrokerToCy",'2012Figures'!$G:$G,"P1",'2012Figures'!$K:$K,5,'2012Figures'!$E:$E,$B$1)</f>
        <v>0</v>
      </c>
      <c r="O25" s="52">
        <f>SUMIFS('2012Figures'!$J:$J,'2012Figures'!$B:$B,"CyToBroker",'2012Figures'!$G:$G,"E1",'2012Figures'!$K:$K,5,'2012Figures'!$E:$E,$B$1)</f>
        <v>0</v>
      </c>
      <c r="P25" s="52">
        <f>SUMIFS('2012Figures'!$J:$J,'2012Figures'!$B:$B,"CyToBroker",'2012Figures'!$G:$G,"P1",'2012Figures'!$K:$K,5,'2012Figures'!$E:$E,$B$1)</f>
        <v>0</v>
      </c>
      <c r="Q25" s="11"/>
      <c r="R25" s="46" t="str">
        <f t="shared" si="9"/>
        <v/>
      </c>
      <c r="S25" s="46" t="str">
        <f t="shared" si="9"/>
        <v/>
      </c>
      <c r="T25" s="46" t="str">
        <f t="shared" si="9"/>
        <v/>
      </c>
      <c r="U25" s="46" t="str">
        <f t="shared" si="9"/>
        <v/>
      </c>
      <c r="V25" s="46" t="str">
        <f t="shared" si="9"/>
        <v/>
      </c>
    </row>
    <row r="26" spans="1:22" x14ac:dyDescent="0.2">
      <c r="A26" s="35" t="s">
        <v>105</v>
      </c>
      <c r="B26" s="14" t="s">
        <v>88</v>
      </c>
      <c r="C26" s="8" t="s">
        <v>88</v>
      </c>
      <c r="D26" s="36">
        <f t="shared" si="0"/>
        <v>0</v>
      </c>
      <c r="E26" s="9">
        <f>SUMIFS('2013Figures'!$J:$J,'2013Figures'!$B:$B,"BrokerToCy",'2013Figures'!$G:$G,"E1",'2013Figures'!$K:$K,6,'2013Figures'!$E:$E,$B$1)</f>
        <v>0</v>
      </c>
      <c r="F26" s="9">
        <f>SUMIFS('2013Figures'!$J:$J,'2013Figures'!$B:$B,"BrokerToCy",'2013Figures'!$G:$G,"P1",'2013Figures'!$K:$K,6,'2013Figures'!$E:$E,$B$1)</f>
        <v>0</v>
      </c>
      <c r="G26" s="9">
        <f>SUMIFS('2013Figures'!$J:$J,'2013Figures'!$B:$B,"CyToBroker",'2013Figures'!$G:$G,"E1",'2013Figures'!$K:$K,6,'2013Figures'!$E:$E,$B$1)</f>
        <v>0</v>
      </c>
      <c r="H26" s="9">
        <f>SUMIFS('2013Figures'!$J:$J,'2013Figures'!$B:$B,"CyToBroker",'2013Figures'!$G:$G,"P1",'2013Figures'!$K:$K,6,'2013Figures'!$E:$E,$B$1)</f>
        <v>0</v>
      </c>
      <c r="I26" s="11"/>
      <c r="K26" s="11"/>
      <c r="L26" s="41">
        <f t="shared" si="8"/>
        <v>0</v>
      </c>
      <c r="M26" s="52">
        <f>SUMIFS('2012Figures'!$J:$J,'2012Figures'!$B:$B,"BrokerToCy",'2012Figures'!$G:$G,"E1",'2012Figures'!$K:$K,6,'2012Figures'!$E:$E,$B$1)</f>
        <v>0</v>
      </c>
      <c r="N26" s="52">
        <f>SUMIFS('2012Figures'!$J:$J,'2012Figures'!$B:$B,"BrokerToCy",'2012Figures'!$G:$G,"P1",'2012Figures'!$K:$K,6,'2012Figures'!$E:$E,$B$1)</f>
        <v>0</v>
      </c>
      <c r="O26" s="52">
        <f>SUMIFS('2012Figures'!$J:$J,'2012Figures'!$B:$B,"CyToBroker",'2012Figures'!$G:$G,"E1",'2012Figures'!$K:$K,6,'2012Figures'!$E:$E,$B$1)</f>
        <v>0</v>
      </c>
      <c r="P26" s="52">
        <f>SUMIFS('2012Figures'!$J:$J,'2012Figures'!$B:$B,"CyToBroker",'2012Figures'!$G:$G,"P1",'2012Figures'!$K:$K,6,'2012Figures'!$E:$E,$B$1)</f>
        <v>0</v>
      </c>
      <c r="Q26" s="11"/>
      <c r="R26" s="46" t="str">
        <f t="shared" si="9"/>
        <v/>
      </c>
      <c r="S26" s="46" t="str">
        <f t="shared" si="9"/>
        <v/>
      </c>
      <c r="T26" s="46" t="str">
        <f t="shared" si="9"/>
        <v/>
      </c>
      <c r="U26" s="46" t="str">
        <f t="shared" si="9"/>
        <v/>
      </c>
      <c r="V26" s="46" t="str">
        <f t="shared" si="9"/>
        <v/>
      </c>
    </row>
    <row r="27" spans="1:22" x14ac:dyDescent="0.2">
      <c r="A27" s="35" t="s">
        <v>106</v>
      </c>
      <c r="B27" s="14" t="s">
        <v>88</v>
      </c>
      <c r="C27" s="8" t="s">
        <v>88</v>
      </c>
      <c r="D27" s="36">
        <f t="shared" si="0"/>
        <v>0</v>
      </c>
      <c r="E27" s="9">
        <f>SUMIFS('2013Figures'!$J:$J,'2013Figures'!$B:$B,"BrokerToCy",'2013Figures'!$G:$G,"E1",'2013Figures'!$K:$K,7,'2013Figures'!$E:$E,$B$1)</f>
        <v>0</v>
      </c>
      <c r="F27" s="9">
        <f>SUMIFS('2013Figures'!$J:$J,'2013Figures'!$B:$B,"BrokerToCy",'2013Figures'!$G:$G,"P1",'2013Figures'!$K:$K,7,'2013Figures'!$E:$E,$B$1)</f>
        <v>0</v>
      </c>
      <c r="G27" s="9">
        <f>SUMIFS('2013Figures'!$J:$J,'2013Figures'!$B:$B,"CyToBroker",'2013Figures'!$G:$G,"E1",'2013Figures'!$K:$K,7,'2013Figures'!$E:$E,$B$1)</f>
        <v>0</v>
      </c>
      <c r="H27" s="9">
        <f>SUMIFS('2013Figures'!$J:$J,'2013Figures'!$B:$B,"CyToBroker",'2013Figures'!$G:$G,"P1",'2013Figures'!$K:$K,7,'2013Figures'!$E:$E,$B$1)</f>
        <v>0</v>
      </c>
      <c r="I27" s="11"/>
      <c r="K27" s="11"/>
      <c r="L27" s="41">
        <f t="shared" si="8"/>
        <v>0</v>
      </c>
      <c r="M27" s="52">
        <f>SUMIFS('2012Figures'!$J:$J,'2012Figures'!$B:$B,"BrokerToCy",'2012Figures'!$G:$G,"E1",'2012Figures'!$K:$K,7,'2012Figures'!$E:$E,$B$1)</f>
        <v>0</v>
      </c>
      <c r="N27" s="52">
        <f>SUMIFS('2012Figures'!$J:$J,'2012Figures'!$B:$B,"BrokerToCy",'2012Figures'!$G:$G,"P1",'2012Figures'!$K:$K,7,'2012Figures'!$E:$E,$B$1)</f>
        <v>0</v>
      </c>
      <c r="O27" s="52">
        <f>SUMIFS('2012Figures'!$J:$J,'2012Figures'!$B:$B,"CyToBroker",'2012Figures'!$G:$G,"E1",'2012Figures'!$K:$K,7,'2012Figures'!$E:$E,$B$1)</f>
        <v>0</v>
      </c>
      <c r="P27" s="52">
        <f>SUMIFS('2012Figures'!$J:$J,'2012Figures'!$B:$B,"CyToBroker",'2012Figures'!$G:$G,"P1",'2012Figures'!$K:$K,7,'2012Figures'!$E:$E,$B$1)</f>
        <v>0</v>
      </c>
      <c r="Q27" s="11"/>
      <c r="R27" s="46" t="str">
        <f t="shared" si="9"/>
        <v/>
      </c>
      <c r="S27" s="46" t="str">
        <f t="shared" si="9"/>
        <v/>
      </c>
      <c r="T27" s="46" t="str">
        <f t="shared" si="9"/>
        <v/>
      </c>
      <c r="U27" s="46" t="str">
        <f t="shared" si="9"/>
        <v/>
      </c>
      <c r="V27" s="46" t="str">
        <f t="shared" si="9"/>
        <v/>
      </c>
    </row>
    <row r="28" spans="1:22" x14ac:dyDescent="0.2">
      <c r="A28" s="35" t="s">
        <v>107</v>
      </c>
      <c r="B28" s="14" t="s">
        <v>88</v>
      </c>
      <c r="C28" s="8" t="s">
        <v>88</v>
      </c>
      <c r="D28" s="36">
        <f t="shared" si="0"/>
        <v>0</v>
      </c>
      <c r="E28" s="9">
        <f>SUMIFS('2013Figures'!$J:$J,'2013Figures'!$B:$B,"BrokerToCy",'2013Figures'!$G:$G,"E1",'2013Figures'!$K:$K,91,'2013Figures'!$E:$E,$B$1)</f>
        <v>0</v>
      </c>
      <c r="F28" s="9">
        <f>SUMIFS('2013Figures'!$J:$J,'2013Figures'!$B:$B,"BrokerToCy",'2013Figures'!$G:$G,"P1",'2013Figures'!$K:$K,91,'2013Figures'!$E:$E,$B$1)</f>
        <v>0</v>
      </c>
      <c r="G28" s="9">
        <f>SUMIFS('2013Figures'!$J:$J,'2013Figures'!$B:$B,"CyToBroker",'2013Figures'!$G:$G,"E1",'2013Figures'!$K:$K,91,'2013Figures'!$E:$E,$B$1)</f>
        <v>0</v>
      </c>
      <c r="H28" s="9">
        <f>SUMIFS('2013Figures'!$J:$J,'2013Figures'!$B:$B,"CyToBroker",'2013Figures'!$G:$G,"P1",'2013Figures'!$K:$K,91,'2013Figures'!$E:$E,$B$1)</f>
        <v>0</v>
      </c>
      <c r="I28" s="11"/>
      <c r="K28" s="11"/>
      <c r="L28" s="41">
        <f t="shared" si="8"/>
        <v>0</v>
      </c>
      <c r="M28" s="52">
        <f>SUMIFS('2012Figures'!$J:$J,'2012Figures'!$B:$B,"BrokerToCy",'2012Figures'!$G:$G,"E1",'2012Figures'!$K:$K,91,'2012Figures'!$E:$E,$B$1)</f>
        <v>0</v>
      </c>
      <c r="N28" s="52">
        <f>SUMIFS('2012Figures'!$J:$J,'2012Figures'!$B:$B,"BrokerToCy",'2012Figures'!$G:$G,"P1",'2012Figures'!$K:$K,91,'2012Figures'!$E:$E,$B$1)</f>
        <v>0</v>
      </c>
      <c r="O28" s="52">
        <f>SUMIFS('2012Figures'!$J:$J,'2012Figures'!$B:$B,"CyToBroker",'2012Figures'!$G:$G,"E1",'2012Figures'!$K:$K,91,'2012Figures'!$E:$E,$B$1)</f>
        <v>0</v>
      </c>
      <c r="P28" s="52">
        <f>SUMIFS('2012Figures'!$J:$J,'2012Figures'!$B:$B,"CyToBroker",'2012Figures'!$G:$G,"P1",'2012Figures'!$K:$K,91,'2012Figures'!$E:$E,$B$1)</f>
        <v>0</v>
      </c>
      <c r="Q28" s="11"/>
      <c r="R28" s="46" t="str">
        <f t="shared" si="9"/>
        <v/>
      </c>
      <c r="S28" s="46" t="str">
        <f t="shared" si="9"/>
        <v/>
      </c>
      <c r="T28" s="46" t="str">
        <f t="shared" si="9"/>
        <v/>
      </c>
      <c r="U28" s="46" t="str">
        <f t="shared" si="9"/>
        <v/>
      </c>
      <c r="V28" s="46" t="str">
        <f t="shared" si="9"/>
        <v/>
      </c>
    </row>
    <row r="29" spans="1:22" x14ac:dyDescent="0.2">
      <c r="A29" s="35" t="s">
        <v>108</v>
      </c>
      <c r="B29" s="14" t="s">
        <v>88</v>
      </c>
      <c r="C29" s="8" t="s">
        <v>88</v>
      </c>
      <c r="D29" s="36">
        <f t="shared" si="0"/>
        <v>0</v>
      </c>
      <c r="E29" s="9">
        <f>SUMIFS('2013Figures'!$J:$J,'2013Figures'!$B:$B,"BrokerToCy",'2013Figures'!$G:$G,"E1",'2013Figures'!$K:$K,97,'2013Figures'!$E:$E,$B$1)</f>
        <v>0</v>
      </c>
      <c r="F29" s="9">
        <f>SUMIFS('2013Figures'!$J:$J,'2013Figures'!$B:$B,"BrokerToCy",'2013Figures'!$G:$G,"P1",'2013Figures'!$K:$K,97,'2013Figures'!$E:$E,$B$1)</f>
        <v>0</v>
      </c>
      <c r="G29" s="9">
        <f>SUMIFS('2013Figures'!$J:$J,'2013Figures'!$B:$B,"CyToBroker",'2013Figures'!$G:$G,"E1",'2013Figures'!$K:$K,97,'2013Figures'!$E:$E,$B$1)</f>
        <v>0</v>
      </c>
      <c r="H29" s="9">
        <f>SUMIFS('2013Figures'!$J:$J,'2013Figures'!$B:$B,"CyToBroker",'2013Figures'!$G:$G,"P1",'2013Figures'!$K:$K,97,'2013Figures'!$E:$E,$B$1)</f>
        <v>0</v>
      </c>
      <c r="I29" s="11"/>
      <c r="K29" s="11"/>
      <c r="L29" s="41">
        <f t="shared" si="8"/>
        <v>0</v>
      </c>
      <c r="M29" s="52">
        <f>SUMIFS('2012Figures'!$J:$J,'2012Figures'!$B:$B,"BrokerToCy",'2012Figures'!$G:$G,"E1",'2012Figures'!$K:$K,97,'2012Figures'!$E:$E,$B$1)</f>
        <v>0</v>
      </c>
      <c r="N29" s="52">
        <f>SUMIFS('2012Figures'!$J:$J,'2012Figures'!$B:$B,"BrokerToCy",'2012Figures'!$G:$G,"P1",'2012Figures'!$K:$K,97,'2012Figures'!$E:$E,$B$1)</f>
        <v>0</v>
      </c>
      <c r="O29" s="52">
        <f>SUMIFS('2012Figures'!$J:$J,'2012Figures'!$B:$B,"CyToBroker",'2012Figures'!$G:$G,"E1",'2012Figures'!$K:$K,97,'2012Figures'!$E:$E,$B$1)</f>
        <v>0</v>
      </c>
      <c r="P29" s="52">
        <f>SUMIFS('2012Figures'!$J:$J,'2012Figures'!$B:$B,"CyToBroker",'2012Figures'!$G:$G,"P1",'2012Figures'!$K:$K,97,'2012Figures'!$E:$E,$B$1)</f>
        <v>0</v>
      </c>
      <c r="Q29" s="11"/>
      <c r="R29" s="46" t="str">
        <f t="shared" si="9"/>
        <v/>
      </c>
      <c r="S29" s="46" t="str">
        <f t="shared" si="9"/>
        <v/>
      </c>
      <c r="T29" s="46" t="str">
        <f t="shared" si="9"/>
        <v/>
      </c>
      <c r="U29" s="46" t="str">
        <f t="shared" si="9"/>
        <v/>
      </c>
      <c r="V29" s="46" t="str">
        <f t="shared" si="9"/>
        <v/>
      </c>
    </row>
    <row r="30" spans="1:22" x14ac:dyDescent="0.2">
      <c r="A30" s="21"/>
      <c r="B30" s="21" t="s">
        <v>92</v>
      </c>
      <c r="C30" s="22"/>
      <c r="D30" s="23">
        <f t="shared" si="0"/>
        <v>1734</v>
      </c>
      <c r="E30" s="23">
        <f>SUM(E21:E29)</f>
        <v>2</v>
      </c>
      <c r="F30" s="23">
        <f t="shared" ref="F30:H30" si="10">SUM(F21:F29)</f>
        <v>0</v>
      </c>
      <c r="G30" s="23">
        <f t="shared" si="10"/>
        <v>1732</v>
      </c>
      <c r="H30" s="23">
        <f t="shared" si="10"/>
        <v>0</v>
      </c>
      <c r="I30" s="21"/>
      <c r="J30" s="22"/>
      <c r="K30" s="21"/>
      <c r="L30" s="43">
        <f t="shared" si="8"/>
        <v>1528</v>
      </c>
      <c r="M30" s="43">
        <f>SUM(M21:M29)</f>
        <v>1</v>
      </c>
      <c r="N30" s="43">
        <f t="shared" ref="N30:P30" si="11">SUM(N21:N29)</f>
        <v>0</v>
      </c>
      <c r="O30" s="43">
        <f t="shared" si="11"/>
        <v>1527</v>
      </c>
      <c r="P30" s="43">
        <f t="shared" si="11"/>
        <v>0</v>
      </c>
      <c r="Q30" s="21"/>
      <c r="R30" s="21"/>
      <c r="S30" s="21"/>
      <c r="T30" s="21"/>
      <c r="U30" s="21"/>
      <c r="V30" s="21"/>
    </row>
    <row r="31" spans="1:22" x14ac:dyDescent="0.2">
      <c r="A31" s="28">
        <v>101</v>
      </c>
      <c r="B31" s="28" t="s">
        <v>52</v>
      </c>
      <c r="C31" s="17" t="s">
        <v>88</v>
      </c>
      <c r="D31" s="18">
        <f>SUMIFS('2013Figures'!$J:$J,'2013Figures'!$C:$C,$A31,'2013Figures'!$E:$E,$B$1)</f>
        <v>308</v>
      </c>
      <c r="E31" s="18">
        <f>SUMIFS('2013Figures'!$J:$J,'2013Figures'!$C:$C,$A31,'2013Figures'!$B:$B,"BrokerToCy",'2013Figures'!$G:$G,"E1",'2013Figures'!$E:$E,$B$1)</f>
        <v>0</v>
      </c>
      <c r="F31" s="18">
        <f>SUMIFS('2013Figures'!$J:$J,'2013Figures'!$C:$C,$A31,'2013Figures'!$B:$B,"BrokerToCy",'2013Figures'!$G:$G,"P1",'2013Figures'!$E:$E,$B$1)</f>
        <v>0</v>
      </c>
      <c r="G31" s="18">
        <f>SUMIFS('2013Figures'!$J:$J,'2013Figures'!$C:$C,$A31,'2013Figures'!$B:$B,"CyToBroker",'2013Figures'!$G:$G,"E1",'2013Figures'!$E:$E,$B$1)</f>
        <v>308</v>
      </c>
      <c r="H31" s="18">
        <f>SUMIFS('2013Figures'!$J:$J,'2013Figures'!$C:$C,$A31,'2013Figures'!$B:$B,"CyToBroker",'2013Figures'!$G:$G,"P1",'2013Figures'!$E:$E,$B$1)</f>
        <v>0</v>
      </c>
      <c r="I31" s="28"/>
      <c r="J31" s="17"/>
      <c r="K31" s="28"/>
      <c r="L31" s="50">
        <f>SUMIFS('2012Figures'!$J:$J,'2012Figures'!$C:$C,$A31,'2012Figures'!$E:$E,$B$1)</f>
        <v>257</v>
      </c>
      <c r="M31" s="50">
        <f>SUMIFS('2012Figures'!$J:$J,'2012Figures'!$C:$C,$A31,'2012Figures'!$B:$B,"BrokerToCy",'2012Figures'!$G:$G,"E1",'2012Figures'!$E:$E,$B$1)</f>
        <v>0</v>
      </c>
      <c r="N31" s="50">
        <f>SUMIFS('2012Figures'!$J:$J,'2012Figures'!$C:$C,$A31,'2012Figures'!$B:$B,"BrokerToCy",'2012Figures'!$G:$G,"P1",'2012Figures'!$E:$E,$B$1)</f>
        <v>0</v>
      </c>
      <c r="O31" s="50">
        <f>SUMIFS('2012Figures'!$J:$J,'2012Figures'!$C:$C,$A31,'2012Figures'!$B:$B,"CyToBroker",'2012Figures'!$G:$G,"E1",'2012Figures'!$E:$E,$B$1)</f>
        <v>257</v>
      </c>
      <c r="P31" s="50">
        <f>SUMIFS('2012Figures'!$J:$J,'2012Figures'!$C:$C,$A31,'2012Figures'!$B:$B,"CyToBroker",'2012Figures'!$G:$G,"P1",'2012Figures'!$E:$E,$B$1)</f>
        <v>0</v>
      </c>
      <c r="Q31" s="28"/>
      <c r="R31" s="46">
        <f t="shared" ref="R31:V94" si="12">IF(L31=0,"",ROUND(D31/L31-1,2))</f>
        <v>0.2</v>
      </c>
      <c r="S31" s="46" t="str">
        <f t="shared" si="12"/>
        <v/>
      </c>
      <c r="T31" s="46" t="str">
        <f t="shared" si="12"/>
        <v/>
      </c>
      <c r="U31" s="46">
        <f t="shared" si="12"/>
        <v>0.2</v>
      </c>
      <c r="V31" s="46" t="str">
        <f t="shared" si="12"/>
        <v/>
      </c>
    </row>
    <row r="32" spans="1:22" x14ac:dyDescent="0.2">
      <c r="A32" s="1">
        <v>101</v>
      </c>
      <c r="B32" s="1" t="s">
        <v>52</v>
      </c>
      <c r="C32" s="8">
        <v>11</v>
      </c>
      <c r="D32" s="29">
        <f>SUMIFS('2013Figures'!$J:$J,'2013Figures'!$C:$C,$A32,'2013Figures'!$H:$H,$B32,'2013Figures'!$I:$I,$C32,'2013Figures'!$E:$E,$B$1)</f>
        <v>0</v>
      </c>
      <c r="E32" s="9">
        <f>SUMIFS('2013Figures'!$J:$J,'2013Figures'!$C:$C,$A32,'2013Figures'!$H:$H,$B32,'2013Figures'!$I:$I,$C32,'2013Figures'!$B:$B,"BrokerToCy",'2013Figures'!$G:$G,"E1",'2013Figures'!$E:$E,$B$1)</f>
        <v>0</v>
      </c>
      <c r="F32" s="9">
        <f>SUMIFS('2013Figures'!$J:$J,'2013Figures'!$C:$C,$A32,'2013Figures'!$H:$H,$B32,'2013Figures'!$I:$I,$C32,'2013Figures'!$B:$B,"BrokerToCy",'2013Figures'!$G:$G,"P1",'2013Figures'!$E:$E,$B$1)</f>
        <v>0</v>
      </c>
      <c r="G32" s="9">
        <f>SUMIFS('2013Figures'!$J:$J,'2013Figures'!$C:$C,$A32,'2013Figures'!$H:$H,$B32,'2013Figures'!$I:$I,$C32,'2013Figures'!$B:$B,"CyToBroker",'2013Figures'!$G:$G,"E1",'2013Figures'!$E:$E,$B$1)</f>
        <v>0</v>
      </c>
      <c r="H32" s="9">
        <f>SUMIFS('2013Figures'!$J:$J,'2013Figures'!$C:$C,$A32,'2013Figures'!$H:$H,$B32,'2013Figures'!$I:$I,$C32,'2013Figures'!$B:$B,"CyToBroker",'2013Figures'!$G:$G,"P1",'2013Figures'!$E:$E,$B$1)</f>
        <v>0</v>
      </c>
      <c r="L32" s="42">
        <f>SUMIFS('2012Figures'!$J:$J,'2012Figures'!$C:$C,$A32,'2012Figures'!$H:$H,$B32,'2012Figures'!$I:$I,$C32,'2012Figures'!$E:$E,$B$1)</f>
        <v>0</v>
      </c>
      <c r="M32" s="52">
        <f>SUMIFS('2012Figures'!$J:$J,'2012Figures'!$C:$C,$A32,'2012Figures'!$H:$H,$B32,'2012Figures'!$I:$I,$C32,'2012Figures'!$B:$B,"BrokerToCy",'2012Figures'!$G:$G,"E1",'2012Figures'!$E:$E,$B$1)</f>
        <v>0</v>
      </c>
      <c r="N32" s="52">
        <f>SUMIFS('2012Figures'!$J:$J,'2012Figures'!$C:$C,$A32,'2012Figures'!$H:$H,$B32,'2012Figures'!$I:$I,$C32,'2012Figures'!$B:$B,"BrokerToCy",'2012Figures'!$G:$G,"P1",'2012Figures'!$E:$E,$B$1)</f>
        <v>0</v>
      </c>
      <c r="O32" s="52">
        <f>SUMIFS('2012Figures'!$J:$J,'2012Figures'!$C:$C,$A32,'2012Figures'!$H:$H,$B32,'2012Figures'!$I:$I,$C32,'2012Figures'!$B:$B,"CyToBroker",'2012Figures'!$G:$G,"E1",'2012Figures'!$E:$E,$B$1)</f>
        <v>0</v>
      </c>
      <c r="P32" s="52">
        <f>SUMIFS('2012Figures'!$J:$J,'2012Figures'!$C:$C,$A32,'2012Figures'!$H:$H,$B32,'2012Figures'!$I:$I,$C32,'2012Figures'!$B:$B,"CyToBroker",'2012Figures'!$G:$G,"P1",'2012Figures'!$E:$E,$B$1)</f>
        <v>0</v>
      </c>
      <c r="R32" s="46" t="str">
        <f t="shared" si="12"/>
        <v/>
      </c>
      <c r="S32" s="46" t="str">
        <f t="shared" si="12"/>
        <v/>
      </c>
      <c r="T32" s="46" t="str">
        <f t="shared" si="12"/>
        <v/>
      </c>
      <c r="U32" s="46" t="str">
        <f t="shared" si="12"/>
        <v/>
      </c>
      <c r="V32" s="46" t="str">
        <f t="shared" si="12"/>
        <v/>
      </c>
    </row>
    <row r="33" spans="1:22" x14ac:dyDescent="0.2">
      <c r="A33" s="1">
        <v>101</v>
      </c>
      <c r="B33" s="1" t="s">
        <v>52</v>
      </c>
      <c r="C33" s="8">
        <v>10</v>
      </c>
      <c r="D33" s="29">
        <f>SUMIFS('2013Figures'!$J:$J,'2013Figures'!$C:$C,$A33,'2013Figures'!$H:$H,$B33,'2013Figures'!$I:$I,$C33,'2013Figures'!$E:$E,$B$1)</f>
        <v>0</v>
      </c>
      <c r="E33" s="9">
        <f>SUMIFS('2013Figures'!$J:$J,'2013Figures'!$C:$C,$A33,'2013Figures'!$H:$H,$B33,'2013Figures'!$I:$I,$C33,'2013Figures'!$B:$B,"BrokerToCy",'2013Figures'!$G:$G,"E1",'2013Figures'!$E:$E,$B$1)</f>
        <v>0</v>
      </c>
      <c r="F33" s="9">
        <f>SUMIFS('2013Figures'!$J:$J,'2013Figures'!$C:$C,$A33,'2013Figures'!$H:$H,$B33,'2013Figures'!$I:$I,$C33,'2013Figures'!$B:$B,"BrokerToCy",'2013Figures'!$G:$G,"P1",'2013Figures'!$E:$E,$B$1)</f>
        <v>0</v>
      </c>
      <c r="G33" s="9">
        <f>SUMIFS('2013Figures'!$J:$J,'2013Figures'!$C:$C,$A33,'2013Figures'!$H:$H,$B33,'2013Figures'!$I:$I,$C33,'2013Figures'!$B:$B,"CyToBroker",'2013Figures'!$G:$G,"E1",'2013Figures'!$E:$E,$B$1)</f>
        <v>0</v>
      </c>
      <c r="H33" s="9">
        <f>SUMIFS('2013Figures'!$J:$J,'2013Figures'!$C:$C,$A33,'2013Figures'!$H:$H,$B33,'2013Figures'!$I:$I,$C33,'2013Figures'!$B:$B,"CyToBroker",'2013Figures'!$G:$G,"P1",'2013Figures'!$E:$E,$B$1)</f>
        <v>0</v>
      </c>
      <c r="J33" s="8">
        <v>201501</v>
      </c>
      <c r="L33" s="42">
        <f>SUMIFS('2012Figures'!$J:$J,'2012Figures'!$C:$C,$A33,'2012Figures'!$H:$H,$B33,'2012Figures'!$I:$I,$C33,'2012Figures'!$E:$E,$B$1)</f>
        <v>0</v>
      </c>
      <c r="M33" s="52">
        <f>SUMIFS('2012Figures'!$J:$J,'2012Figures'!$C:$C,$A33,'2012Figures'!$H:$H,$B33,'2012Figures'!$I:$I,$C33,'2012Figures'!$B:$B,"BrokerToCy",'2012Figures'!$G:$G,"E1",'2012Figures'!$E:$E,$B$1)</f>
        <v>0</v>
      </c>
      <c r="N33" s="52">
        <f>SUMIFS('2012Figures'!$J:$J,'2012Figures'!$C:$C,$A33,'2012Figures'!$H:$H,$B33,'2012Figures'!$I:$I,$C33,'2012Figures'!$B:$B,"BrokerToCy",'2012Figures'!$G:$G,"P1",'2012Figures'!$E:$E,$B$1)</f>
        <v>0</v>
      </c>
      <c r="O33" s="52">
        <f>SUMIFS('2012Figures'!$J:$J,'2012Figures'!$C:$C,$A33,'2012Figures'!$H:$H,$B33,'2012Figures'!$I:$I,$C33,'2012Figures'!$B:$B,"CyToBroker",'2012Figures'!$G:$G,"E1",'2012Figures'!$E:$E,$B$1)</f>
        <v>0</v>
      </c>
      <c r="P33" s="52">
        <f>SUMIFS('2012Figures'!$J:$J,'2012Figures'!$C:$C,$A33,'2012Figures'!$H:$H,$B33,'2012Figures'!$I:$I,$C33,'2012Figures'!$B:$B,"CyToBroker",'2012Figures'!$G:$G,"P1",'2012Figures'!$E:$E,$B$1)</f>
        <v>0</v>
      </c>
      <c r="R33" s="46" t="str">
        <f t="shared" si="12"/>
        <v/>
      </c>
      <c r="S33" s="46" t="str">
        <f t="shared" si="12"/>
        <v/>
      </c>
      <c r="T33" s="46" t="str">
        <f t="shared" si="12"/>
        <v/>
      </c>
      <c r="U33" s="46" t="str">
        <f t="shared" si="12"/>
        <v/>
      </c>
      <c r="V33" s="46" t="str">
        <f t="shared" si="12"/>
        <v/>
      </c>
    </row>
    <row r="34" spans="1:22" x14ac:dyDescent="0.2">
      <c r="A34" s="1">
        <v>101</v>
      </c>
      <c r="B34" s="1" t="s">
        <v>52</v>
      </c>
      <c r="C34" s="8">
        <v>9</v>
      </c>
      <c r="D34" s="29">
        <f>SUMIFS('2013Figures'!$J:$J,'2013Figures'!$C:$C,$A34,'2013Figures'!$H:$H,$B34,'2013Figures'!$I:$I,$C34,'2013Figures'!$E:$E,$B$1)</f>
        <v>0</v>
      </c>
      <c r="E34" s="9">
        <f>SUMIFS('2013Figures'!$J:$J,'2013Figures'!$C:$C,$A34,'2013Figures'!$H:$H,$B34,'2013Figures'!$I:$I,$C34,'2013Figures'!$B:$B,"BrokerToCy",'2013Figures'!$G:$G,"E1",'2013Figures'!$E:$E,$B$1)</f>
        <v>0</v>
      </c>
      <c r="F34" s="9">
        <f>SUMIFS('2013Figures'!$J:$J,'2013Figures'!$C:$C,$A34,'2013Figures'!$H:$H,$B34,'2013Figures'!$I:$I,$C34,'2013Figures'!$B:$B,"BrokerToCy",'2013Figures'!$G:$G,"P1",'2013Figures'!$E:$E,$B$1)</f>
        <v>0</v>
      </c>
      <c r="G34" s="9">
        <f>SUMIFS('2013Figures'!$J:$J,'2013Figures'!$C:$C,$A34,'2013Figures'!$H:$H,$B34,'2013Figures'!$I:$I,$C34,'2013Figures'!$B:$B,"CyToBroker",'2013Figures'!$G:$G,"E1",'2013Figures'!$E:$E,$B$1)</f>
        <v>0</v>
      </c>
      <c r="H34" s="9">
        <f>SUMIFS('2013Figures'!$J:$J,'2013Figures'!$C:$C,$A34,'2013Figures'!$H:$H,$B34,'2013Figures'!$I:$I,$C34,'2013Figures'!$B:$B,"CyToBroker",'2013Figures'!$G:$G,"P1",'2013Figures'!$E:$E,$B$1)</f>
        <v>0</v>
      </c>
      <c r="J34" s="8">
        <v>201401</v>
      </c>
      <c r="L34" s="42">
        <f>SUMIFS('2012Figures'!$J:$J,'2012Figures'!$C:$C,$A34,'2012Figures'!$H:$H,$B34,'2012Figures'!$I:$I,$C34,'2012Figures'!$E:$E,$B$1)</f>
        <v>0</v>
      </c>
      <c r="M34" s="52">
        <f>SUMIFS('2012Figures'!$J:$J,'2012Figures'!$C:$C,$A34,'2012Figures'!$H:$H,$B34,'2012Figures'!$I:$I,$C34,'2012Figures'!$B:$B,"BrokerToCy",'2012Figures'!$G:$G,"E1",'2012Figures'!$E:$E,$B$1)</f>
        <v>0</v>
      </c>
      <c r="N34" s="52">
        <f>SUMIFS('2012Figures'!$J:$J,'2012Figures'!$C:$C,$A34,'2012Figures'!$H:$H,$B34,'2012Figures'!$I:$I,$C34,'2012Figures'!$B:$B,"BrokerToCy",'2012Figures'!$G:$G,"P1",'2012Figures'!$E:$E,$B$1)</f>
        <v>0</v>
      </c>
      <c r="O34" s="52">
        <f>SUMIFS('2012Figures'!$J:$J,'2012Figures'!$C:$C,$A34,'2012Figures'!$H:$H,$B34,'2012Figures'!$I:$I,$C34,'2012Figures'!$B:$B,"CyToBroker",'2012Figures'!$G:$G,"E1",'2012Figures'!$E:$E,$B$1)</f>
        <v>0</v>
      </c>
      <c r="P34" s="52">
        <f>SUMIFS('2012Figures'!$J:$J,'2012Figures'!$C:$C,$A34,'2012Figures'!$H:$H,$B34,'2012Figures'!$I:$I,$C34,'2012Figures'!$B:$B,"CyToBroker",'2012Figures'!$G:$G,"P1",'2012Figures'!$E:$E,$B$1)</f>
        <v>0</v>
      </c>
      <c r="R34" s="46" t="str">
        <f t="shared" si="12"/>
        <v/>
      </c>
      <c r="S34" s="46" t="str">
        <f t="shared" si="12"/>
        <v/>
      </c>
      <c r="T34" s="46" t="str">
        <f t="shared" si="12"/>
        <v/>
      </c>
      <c r="U34" s="46" t="str">
        <f t="shared" si="12"/>
        <v/>
      </c>
      <c r="V34" s="46" t="str">
        <f t="shared" si="12"/>
        <v/>
      </c>
    </row>
    <row r="35" spans="1:22" x14ac:dyDescent="0.2">
      <c r="A35" s="1">
        <v>101</v>
      </c>
      <c r="B35" s="1" t="s">
        <v>52</v>
      </c>
      <c r="C35" s="8">
        <v>8</v>
      </c>
      <c r="D35" s="29">
        <f>SUMIFS('2013Figures'!$J:$J,'2013Figures'!$C:$C,$A35,'2013Figures'!$H:$H,$B35,'2013Figures'!$I:$I,$C35,'2013Figures'!$E:$E,$B$1)</f>
        <v>0</v>
      </c>
      <c r="E35" s="9">
        <f>SUMIFS('2013Figures'!$J:$J,'2013Figures'!$C:$C,$A35,'2013Figures'!$H:$H,$B35,'2013Figures'!$I:$I,$C35,'2013Figures'!$B:$B,"BrokerToCy",'2013Figures'!$G:$G,"E1",'2013Figures'!$E:$E,$B$1)</f>
        <v>0</v>
      </c>
      <c r="F35" s="9">
        <f>SUMIFS('2013Figures'!$J:$J,'2013Figures'!$C:$C,$A35,'2013Figures'!$H:$H,$B35,'2013Figures'!$I:$I,$C35,'2013Figures'!$B:$B,"BrokerToCy",'2013Figures'!$G:$G,"P1",'2013Figures'!$E:$E,$B$1)</f>
        <v>0</v>
      </c>
      <c r="G35" s="9">
        <f>SUMIFS('2013Figures'!$J:$J,'2013Figures'!$C:$C,$A35,'2013Figures'!$H:$H,$B35,'2013Figures'!$I:$I,$C35,'2013Figures'!$B:$B,"CyToBroker",'2013Figures'!$G:$G,"E1",'2013Figures'!$E:$E,$B$1)</f>
        <v>0</v>
      </c>
      <c r="H35" s="9">
        <f>SUMIFS('2013Figures'!$J:$J,'2013Figures'!$C:$C,$A35,'2013Figures'!$H:$H,$B35,'2013Figures'!$I:$I,$C35,'2013Figures'!$B:$B,"CyToBroker",'2013Figures'!$G:$G,"P1",'2013Figures'!$E:$E,$B$1)</f>
        <v>0</v>
      </c>
      <c r="I35" s="30"/>
      <c r="J35" s="31">
        <v>201301</v>
      </c>
      <c r="K35" s="30"/>
      <c r="L35" s="42">
        <f>SUMIFS('2012Figures'!$J:$J,'2012Figures'!$C:$C,$A35,'2012Figures'!$H:$H,$B35,'2012Figures'!$I:$I,$C35,'2012Figures'!$E:$E,$B$1)</f>
        <v>0</v>
      </c>
      <c r="M35" s="52">
        <f>SUMIFS('2012Figures'!$J:$J,'2012Figures'!$C:$C,$A35,'2012Figures'!$H:$H,$B35,'2012Figures'!$I:$I,$C35,'2012Figures'!$B:$B,"BrokerToCy",'2012Figures'!$G:$G,"E1",'2012Figures'!$E:$E,$B$1)</f>
        <v>0</v>
      </c>
      <c r="N35" s="52">
        <f>SUMIFS('2012Figures'!$J:$J,'2012Figures'!$C:$C,$A35,'2012Figures'!$H:$H,$B35,'2012Figures'!$I:$I,$C35,'2012Figures'!$B:$B,"BrokerToCy",'2012Figures'!$G:$G,"P1",'2012Figures'!$E:$E,$B$1)</f>
        <v>0</v>
      </c>
      <c r="O35" s="52">
        <f>SUMIFS('2012Figures'!$J:$J,'2012Figures'!$C:$C,$A35,'2012Figures'!$H:$H,$B35,'2012Figures'!$I:$I,$C35,'2012Figures'!$B:$B,"CyToBroker",'2012Figures'!$G:$G,"E1",'2012Figures'!$E:$E,$B$1)</f>
        <v>0</v>
      </c>
      <c r="P35" s="52">
        <f>SUMIFS('2012Figures'!$J:$J,'2012Figures'!$C:$C,$A35,'2012Figures'!$H:$H,$B35,'2012Figures'!$I:$I,$C35,'2012Figures'!$B:$B,"CyToBroker",'2012Figures'!$G:$G,"P1",'2012Figures'!$E:$E,$B$1)</f>
        <v>0</v>
      </c>
      <c r="Q35" s="30"/>
      <c r="R35" s="46" t="str">
        <f t="shared" si="12"/>
        <v/>
      </c>
      <c r="S35" s="46" t="str">
        <f t="shared" si="12"/>
        <v/>
      </c>
      <c r="T35" s="46" t="str">
        <f t="shared" si="12"/>
        <v/>
      </c>
      <c r="U35" s="46" t="str">
        <f t="shared" si="12"/>
        <v/>
      </c>
      <c r="V35" s="46" t="str">
        <f t="shared" si="12"/>
        <v/>
      </c>
    </row>
    <row r="36" spans="1:22" x14ac:dyDescent="0.2">
      <c r="A36" s="1">
        <v>101</v>
      </c>
      <c r="B36" s="1" t="s">
        <v>52</v>
      </c>
      <c r="C36" s="8">
        <v>7</v>
      </c>
      <c r="D36" s="29">
        <f>SUMIFS('2013Figures'!$J:$J,'2013Figures'!$C:$C,$A36,'2013Figures'!$H:$H,$B36,'2013Figures'!$I:$I,$C36,'2013Figures'!$E:$E,$B$1)</f>
        <v>0</v>
      </c>
      <c r="E36" s="9">
        <f>SUMIFS('2013Figures'!$J:$J,'2013Figures'!$C:$C,$A36,'2013Figures'!$H:$H,$B36,'2013Figures'!$I:$I,$C36,'2013Figures'!$B:$B,"BrokerToCy",'2013Figures'!$G:$G,"E1",'2013Figures'!$E:$E,$B$1)</f>
        <v>0</v>
      </c>
      <c r="F36" s="9">
        <f>SUMIFS('2013Figures'!$J:$J,'2013Figures'!$C:$C,$A36,'2013Figures'!$H:$H,$B36,'2013Figures'!$I:$I,$C36,'2013Figures'!$B:$B,"BrokerToCy",'2013Figures'!$G:$G,"P1",'2013Figures'!$E:$E,$B$1)</f>
        <v>0</v>
      </c>
      <c r="G36" s="9">
        <f>SUMIFS('2013Figures'!$J:$J,'2013Figures'!$C:$C,$A36,'2013Figures'!$H:$H,$B36,'2013Figures'!$I:$I,$C36,'2013Figures'!$B:$B,"CyToBroker",'2013Figures'!$G:$G,"E1",'2013Figures'!$E:$E,$B$1)</f>
        <v>0</v>
      </c>
      <c r="H36" s="9">
        <f>SUMIFS('2013Figures'!$J:$J,'2013Figures'!$C:$C,$A36,'2013Figures'!$H:$H,$B36,'2013Figures'!$I:$I,$C36,'2013Figures'!$B:$B,"CyToBroker",'2013Figures'!$G:$G,"P1",'2013Figures'!$E:$E,$B$1)</f>
        <v>0</v>
      </c>
      <c r="J36" s="8">
        <v>201201</v>
      </c>
      <c r="L36" s="42">
        <f>SUMIFS('2012Figures'!$J:$J,'2012Figures'!$C:$C,$A36,'2012Figures'!$H:$H,$B36,'2012Figures'!$I:$I,$C36,'2012Figures'!$E:$E,$B$1)</f>
        <v>0</v>
      </c>
      <c r="M36" s="52">
        <f>SUMIFS('2012Figures'!$J:$J,'2012Figures'!$C:$C,$A36,'2012Figures'!$H:$H,$B36,'2012Figures'!$I:$I,$C36,'2012Figures'!$B:$B,"BrokerToCy",'2012Figures'!$G:$G,"E1",'2012Figures'!$E:$E,$B$1)</f>
        <v>0</v>
      </c>
      <c r="N36" s="52">
        <f>SUMIFS('2012Figures'!$J:$J,'2012Figures'!$C:$C,$A36,'2012Figures'!$H:$H,$B36,'2012Figures'!$I:$I,$C36,'2012Figures'!$B:$B,"BrokerToCy",'2012Figures'!$G:$G,"P1",'2012Figures'!$E:$E,$B$1)</f>
        <v>0</v>
      </c>
      <c r="O36" s="52">
        <f>SUMIFS('2012Figures'!$J:$J,'2012Figures'!$C:$C,$A36,'2012Figures'!$H:$H,$B36,'2012Figures'!$I:$I,$C36,'2012Figures'!$B:$B,"CyToBroker",'2012Figures'!$G:$G,"E1",'2012Figures'!$E:$E,$B$1)</f>
        <v>0</v>
      </c>
      <c r="P36" s="52">
        <f>SUMIFS('2012Figures'!$J:$J,'2012Figures'!$C:$C,$A36,'2012Figures'!$H:$H,$B36,'2012Figures'!$I:$I,$C36,'2012Figures'!$B:$B,"CyToBroker",'2012Figures'!$G:$G,"P1",'2012Figures'!$E:$E,$B$1)</f>
        <v>0</v>
      </c>
      <c r="R36" s="46" t="str">
        <f t="shared" si="12"/>
        <v/>
      </c>
      <c r="S36" s="46" t="str">
        <f t="shared" si="12"/>
        <v/>
      </c>
      <c r="T36" s="46" t="str">
        <f t="shared" si="12"/>
        <v/>
      </c>
      <c r="U36" s="46" t="str">
        <f t="shared" si="12"/>
        <v/>
      </c>
      <c r="V36" s="46" t="str">
        <f t="shared" si="12"/>
        <v/>
      </c>
    </row>
    <row r="37" spans="1:22" x14ac:dyDescent="0.2">
      <c r="A37" s="1">
        <v>101</v>
      </c>
      <c r="B37" s="1" t="s">
        <v>52</v>
      </c>
      <c r="C37" s="8">
        <v>6</v>
      </c>
      <c r="D37" s="29">
        <f>SUMIFS('2013Figures'!$J:$J,'2013Figures'!$C:$C,$A37,'2013Figures'!$H:$H,$B37,'2013Figures'!$I:$I,$C37,'2013Figures'!$E:$E,$B$1)</f>
        <v>0</v>
      </c>
      <c r="E37" s="9">
        <f>SUMIFS('2013Figures'!$J:$J,'2013Figures'!$C:$C,$A37,'2013Figures'!$H:$H,$B37,'2013Figures'!$I:$I,$C37,'2013Figures'!$B:$B,"BrokerToCy",'2013Figures'!$G:$G,"E1",'2013Figures'!$E:$E,$B$1)</f>
        <v>0</v>
      </c>
      <c r="F37" s="9">
        <f>SUMIFS('2013Figures'!$J:$J,'2013Figures'!$C:$C,$A37,'2013Figures'!$H:$H,$B37,'2013Figures'!$I:$I,$C37,'2013Figures'!$B:$B,"BrokerToCy",'2013Figures'!$G:$G,"P1",'2013Figures'!$E:$E,$B$1)</f>
        <v>0</v>
      </c>
      <c r="G37" s="9">
        <f>SUMIFS('2013Figures'!$J:$J,'2013Figures'!$C:$C,$A37,'2013Figures'!$H:$H,$B37,'2013Figures'!$I:$I,$C37,'2013Figures'!$B:$B,"CyToBroker",'2013Figures'!$G:$G,"E1",'2013Figures'!$E:$E,$B$1)</f>
        <v>0</v>
      </c>
      <c r="H37" s="9">
        <f>SUMIFS('2013Figures'!$J:$J,'2013Figures'!$C:$C,$A37,'2013Figures'!$H:$H,$B37,'2013Figures'!$I:$I,$C37,'2013Figures'!$B:$B,"CyToBroker",'2013Figures'!$G:$G,"P1",'2013Figures'!$E:$E,$B$1)</f>
        <v>0</v>
      </c>
      <c r="J37" s="8">
        <v>201101</v>
      </c>
      <c r="L37" s="42">
        <f>SUMIFS('2012Figures'!$J:$J,'2012Figures'!$C:$C,$A37,'2012Figures'!$H:$H,$B37,'2012Figures'!$I:$I,$C37,'2012Figures'!$E:$E,$B$1)</f>
        <v>0</v>
      </c>
      <c r="M37" s="52">
        <f>SUMIFS('2012Figures'!$J:$J,'2012Figures'!$C:$C,$A37,'2012Figures'!$H:$H,$B37,'2012Figures'!$I:$I,$C37,'2012Figures'!$B:$B,"BrokerToCy",'2012Figures'!$G:$G,"E1",'2012Figures'!$E:$E,$B$1)</f>
        <v>0</v>
      </c>
      <c r="N37" s="52">
        <f>SUMIFS('2012Figures'!$J:$J,'2012Figures'!$C:$C,$A37,'2012Figures'!$H:$H,$B37,'2012Figures'!$I:$I,$C37,'2012Figures'!$B:$B,"BrokerToCy",'2012Figures'!$G:$G,"P1",'2012Figures'!$E:$E,$B$1)</f>
        <v>0</v>
      </c>
      <c r="O37" s="52">
        <f>SUMIFS('2012Figures'!$J:$J,'2012Figures'!$C:$C,$A37,'2012Figures'!$H:$H,$B37,'2012Figures'!$I:$I,$C37,'2012Figures'!$B:$B,"CyToBroker",'2012Figures'!$G:$G,"E1",'2012Figures'!$E:$E,$B$1)</f>
        <v>0</v>
      </c>
      <c r="P37" s="52">
        <f>SUMIFS('2012Figures'!$J:$J,'2012Figures'!$C:$C,$A37,'2012Figures'!$H:$H,$B37,'2012Figures'!$I:$I,$C37,'2012Figures'!$B:$B,"CyToBroker",'2012Figures'!$G:$G,"P1",'2012Figures'!$E:$E,$B$1)</f>
        <v>0</v>
      </c>
      <c r="R37" s="46" t="str">
        <f t="shared" si="12"/>
        <v/>
      </c>
      <c r="S37" s="46" t="str">
        <f t="shared" si="12"/>
        <v/>
      </c>
      <c r="T37" s="46" t="str">
        <f t="shared" si="12"/>
        <v/>
      </c>
      <c r="U37" s="46" t="str">
        <f t="shared" si="12"/>
        <v/>
      </c>
      <c r="V37" s="46" t="str">
        <f t="shared" si="12"/>
        <v/>
      </c>
    </row>
    <row r="38" spans="1:22" x14ac:dyDescent="0.2">
      <c r="A38" s="1">
        <v>101</v>
      </c>
      <c r="B38" s="1" t="s">
        <v>52</v>
      </c>
      <c r="C38" s="8">
        <v>5</v>
      </c>
      <c r="D38" s="29">
        <f>SUMIFS('2013Figures'!$J:$J,'2013Figures'!$C:$C,$A38,'2013Figures'!$H:$H,$B38,'2013Figures'!$I:$I,$C38,'2013Figures'!$E:$E,$B$1)</f>
        <v>0</v>
      </c>
      <c r="E38" s="9">
        <f>SUMIFS('2013Figures'!$J:$J,'2013Figures'!$C:$C,$A38,'2013Figures'!$H:$H,$B38,'2013Figures'!$I:$I,$C38,'2013Figures'!$B:$B,"BrokerToCy",'2013Figures'!$G:$G,"E1",'2013Figures'!$E:$E,$B$1)</f>
        <v>0</v>
      </c>
      <c r="F38" s="9">
        <f>SUMIFS('2013Figures'!$J:$J,'2013Figures'!$C:$C,$A38,'2013Figures'!$H:$H,$B38,'2013Figures'!$I:$I,$C38,'2013Figures'!$B:$B,"BrokerToCy",'2013Figures'!$G:$G,"P1",'2013Figures'!$E:$E,$B$1)</f>
        <v>0</v>
      </c>
      <c r="G38" s="9">
        <f>SUMIFS('2013Figures'!$J:$J,'2013Figures'!$C:$C,$A38,'2013Figures'!$H:$H,$B38,'2013Figures'!$I:$I,$C38,'2013Figures'!$B:$B,"CyToBroker",'2013Figures'!$G:$G,"E1",'2013Figures'!$E:$E,$B$1)</f>
        <v>0</v>
      </c>
      <c r="H38" s="9">
        <f>SUMIFS('2013Figures'!$J:$J,'2013Figures'!$C:$C,$A38,'2013Figures'!$H:$H,$B38,'2013Figures'!$I:$I,$C38,'2013Figures'!$B:$B,"CyToBroker",'2013Figures'!$G:$G,"P1",'2013Figures'!$E:$E,$B$1)</f>
        <v>0</v>
      </c>
      <c r="J38" s="8">
        <v>201001</v>
      </c>
      <c r="L38" s="42">
        <f>SUMIFS('2012Figures'!$J:$J,'2012Figures'!$C:$C,$A38,'2012Figures'!$H:$H,$B38,'2012Figures'!$I:$I,$C38,'2012Figures'!$E:$E,$B$1)</f>
        <v>0</v>
      </c>
      <c r="M38" s="52">
        <f>SUMIFS('2012Figures'!$J:$J,'2012Figures'!$C:$C,$A38,'2012Figures'!$H:$H,$B38,'2012Figures'!$I:$I,$C38,'2012Figures'!$B:$B,"BrokerToCy",'2012Figures'!$G:$G,"E1",'2012Figures'!$E:$E,$B$1)</f>
        <v>0</v>
      </c>
      <c r="N38" s="52">
        <f>SUMIFS('2012Figures'!$J:$J,'2012Figures'!$C:$C,$A38,'2012Figures'!$H:$H,$B38,'2012Figures'!$I:$I,$C38,'2012Figures'!$B:$B,"BrokerToCy",'2012Figures'!$G:$G,"P1",'2012Figures'!$E:$E,$B$1)</f>
        <v>0</v>
      </c>
      <c r="O38" s="52">
        <f>SUMIFS('2012Figures'!$J:$J,'2012Figures'!$C:$C,$A38,'2012Figures'!$H:$H,$B38,'2012Figures'!$I:$I,$C38,'2012Figures'!$B:$B,"CyToBroker",'2012Figures'!$G:$G,"E1",'2012Figures'!$E:$E,$B$1)</f>
        <v>0</v>
      </c>
      <c r="P38" s="52">
        <f>SUMIFS('2012Figures'!$J:$J,'2012Figures'!$C:$C,$A38,'2012Figures'!$H:$H,$B38,'2012Figures'!$I:$I,$C38,'2012Figures'!$B:$B,"CyToBroker",'2012Figures'!$G:$G,"P1",'2012Figures'!$E:$E,$B$1)</f>
        <v>0</v>
      </c>
      <c r="R38" s="46" t="str">
        <f t="shared" si="12"/>
        <v/>
      </c>
      <c r="S38" s="46" t="str">
        <f t="shared" si="12"/>
        <v/>
      </c>
      <c r="T38" s="46" t="str">
        <f t="shared" si="12"/>
        <v/>
      </c>
      <c r="U38" s="46" t="str">
        <f t="shared" si="12"/>
        <v/>
      </c>
      <c r="V38" s="46" t="str">
        <f t="shared" si="12"/>
        <v/>
      </c>
    </row>
    <row r="39" spans="1:22" x14ac:dyDescent="0.2">
      <c r="A39" s="1">
        <v>101</v>
      </c>
      <c r="B39" s="1" t="s">
        <v>52</v>
      </c>
      <c r="C39" s="8">
        <v>4</v>
      </c>
      <c r="D39" s="29">
        <f>SUMIFS('2013Figures'!$J:$J,'2013Figures'!$C:$C,$A39,'2013Figures'!$H:$H,$B39,'2013Figures'!$I:$I,$C39,'2013Figures'!$E:$E,$B$1)</f>
        <v>2</v>
      </c>
      <c r="E39" s="9">
        <f>SUMIFS('2013Figures'!$J:$J,'2013Figures'!$C:$C,$A39,'2013Figures'!$H:$H,$B39,'2013Figures'!$I:$I,$C39,'2013Figures'!$B:$B,"BrokerToCy",'2013Figures'!$G:$G,"E1",'2013Figures'!$E:$E,$B$1)</f>
        <v>0</v>
      </c>
      <c r="F39" s="9">
        <f>SUMIFS('2013Figures'!$J:$J,'2013Figures'!$C:$C,$A39,'2013Figures'!$H:$H,$B39,'2013Figures'!$I:$I,$C39,'2013Figures'!$B:$B,"BrokerToCy",'2013Figures'!$G:$G,"P1",'2013Figures'!$E:$E,$B$1)</f>
        <v>0</v>
      </c>
      <c r="G39" s="9">
        <f>SUMIFS('2013Figures'!$J:$J,'2013Figures'!$C:$C,$A39,'2013Figures'!$H:$H,$B39,'2013Figures'!$I:$I,$C39,'2013Figures'!$B:$B,"CyToBroker",'2013Figures'!$G:$G,"E1",'2013Figures'!$E:$E,$B$1)</f>
        <v>2</v>
      </c>
      <c r="H39" s="9">
        <f>SUMIFS('2013Figures'!$J:$J,'2013Figures'!$C:$C,$A39,'2013Figures'!$H:$H,$B39,'2013Figures'!$I:$I,$C39,'2013Figures'!$B:$B,"CyToBroker",'2013Figures'!$G:$G,"P1",'2013Figures'!$E:$E,$B$1)</f>
        <v>0</v>
      </c>
      <c r="J39" s="8">
        <v>200901</v>
      </c>
      <c r="L39" s="42">
        <f>SUMIFS('2012Figures'!$J:$J,'2012Figures'!$C:$C,$A39,'2012Figures'!$H:$H,$B39,'2012Figures'!$I:$I,$C39,'2012Figures'!$E:$E,$B$1)</f>
        <v>1</v>
      </c>
      <c r="M39" s="52">
        <f>SUMIFS('2012Figures'!$J:$J,'2012Figures'!$C:$C,$A39,'2012Figures'!$H:$H,$B39,'2012Figures'!$I:$I,$C39,'2012Figures'!$B:$B,"BrokerToCy",'2012Figures'!$G:$G,"E1",'2012Figures'!$E:$E,$B$1)</f>
        <v>0</v>
      </c>
      <c r="N39" s="52">
        <f>SUMIFS('2012Figures'!$J:$J,'2012Figures'!$C:$C,$A39,'2012Figures'!$H:$H,$B39,'2012Figures'!$I:$I,$C39,'2012Figures'!$B:$B,"BrokerToCy",'2012Figures'!$G:$G,"P1",'2012Figures'!$E:$E,$B$1)</f>
        <v>0</v>
      </c>
      <c r="O39" s="52">
        <f>SUMIFS('2012Figures'!$J:$J,'2012Figures'!$C:$C,$A39,'2012Figures'!$H:$H,$B39,'2012Figures'!$I:$I,$C39,'2012Figures'!$B:$B,"CyToBroker",'2012Figures'!$G:$G,"E1",'2012Figures'!$E:$E,$B$1)</f>
        <v>1</v>
      </c>
      <c r="P39" s="52">
        <f>SUMIFS('2012Figures'!$J:$J,'2012Figures'!$C:$C,$A39,'2012Figures'!$H:$H,$B39,'2012Figures'!$I:$I,$C39,'2012Figures'!$B:$B,"CyToBroker",'2012Figures'!$G:$G,"P1",'2012Figures'!$E:$E,$B$1)</f>
        <v>0</v>
      </c>
      <c r="R39" s="46">
        <f t="shared" si="12"/>
        <v>1</v>
      </c>
      <c r="S39" s="46" t="str">
        <f t="shared" si="12"/>
        <v/>
      </c>
      <c r="T39" s="46" t="str">
        <f t="shared" si="12"/>
        <v/>
      </c>
      <c r="U39" s="46">
        <f t="shared" si="12"/>
        <v>1</v>
      </c>
      <c r="V39" s="46" t="str">
        <f t="shared" si="12"/>
        <v/>
      </c>
    </row>
    <row r="40" spans="1:22" x14ac:dyDescent="0.2">
      <c r="A40" s="1">
        <v>101</v>
      </c>
      <c r="B40" s="1" t="s">
        <v>52</v>
      </c>
      <c r="C40" s="8">
        <v>3</v>
      </c>
      <c r="D40" s="29">
        <f>SUMIFS('2013Figures'!$J:$J,'2013Figures'!$C:$C,$A40,'2013Figures'!$H:$H,$B40,'2013Figures'!$I:$I,$C40,'2013Figures'!$E:$E,$B$1)</f>
        <v>0</v>
      </c>
      <c r="E40" s="9">
        <f>SUMIFS('2013Figures'!$J:$J,'2013Figures'!$C:$C,$A40,'2013Figures'!$H:$H,$B40,'2013Figures'!$I:$I,$C40,'2013Figures'!$B:$B,"BrokerToCy",'2013Figures'!$G:$G,"E1",'2013Figures'!$E:$E,$B$1)</f>
        <v>0</v>
      </c>
      <c r="F40" s="9">
        <f>SUMIFS('2013Figures'!$J:$J,'2013Figures'!$C:$C,$A40,'2013Figures'!$H:$H,$B40,'2013Figures'!$I:$I,$C40,'2013Figures'!$B:$B,"BrokerToCy",'2013Figures'!$G:$G,"P1",'2013Figures'!$E:$E,$B$1)</f>
        <v>0</v>
      </c>
      <c r="G40" s="9">
        <f>SUMIFS('2013Figures'!$J:$J,'2013Figures'!$C:$C,$A40,'2013Figures'!$H:$H,$B40,'2013Figures'!$I:$I,$C40,'2013Figures'!$B:$B,"CyToBroker",'2013Figures'!$G:$G,"E1",'2013Figures'!$E:$E,$B$1)</f>
        <v>0</v>
      </c>
      <c r="H40" s="9">
        <f>SUMIFS('2013Figures'!$J:$J,'2013Figures'!$C:$C,$A40,'2013Figures'!$H:$H,$B40,'2013Figures'!$I:$I,$C40,'2013Figures'!$B:$B,"CyToBroker",'2013Figures'!$G:$G,"P1",'2013Figures'!$E:$E,$B$1)</f>
        <v>0</v>
      </c>
      <c r="J40" s="8">
        <v>200801</v>
      </c>
      <c r="L40" s="42">
        <f>SUMIFS('2012Figures'!$J:$J,'2012Figures'!$C:$C,$A40,'2012Figures'!$H:$H,$B40,'2012Figures'!$I:$I,$C40,'2012Figures'!$E:$E,$B$1)</f>
        <v>0</v>
      </c>
      <c r="M40" s="52">
        <f>SUMIFS('2012Figures'!$J:$J,'2012Figures'!$C:$C,$A40,'2012Figures'!$H:$H,$B40,'2012Figures'!$I:$I,$C40,'2012Figures'!$B:$B,"BrokerToCy",'2012Figures'!$G:$G,"E1",'2012Figures'!$E:$E,$B$1)</f>
        <v>0</v>
      </c>
      <c r="N40" s="52">
        <f>SUMIFS('2012Figures'!$J:$J,'2012Figures'!$C:$C,$A40,'2012Figures'!$H:$H,$B40,'2012Figures'!$I:$I,$C40,'2012Figures'!$B:$B,"BrokerToCy",'2012Figures'!$G:$G,"P1",'2012Figures'!$E:$E,$B$1)</f>
        <v>0</v>
      </c>
      <c r="O40" s="52">
        <f>SUMIFS('2012Figures'!$J:$J,'2012Figures'!$C:$C,$A40,'2012Figures'!$H:$H,$B40,'2012Figures'!$I:$I,$C40,'2012Figures'!$B:$B,"CyToBroker",'2012Figures'!$G:$G,"E1",'2012Figures'!$E:$E,$B$1)</f>
        <v>0</v>
      </c>
      <c r="P40" s="52">
        <f>SUMIFS('2012Figures'!$J:$J,'2012Figures'!$C:$C,$A40,'2012Figures'!$H:$H,$B40,'2012Figures'!$I:$I,$C40,'2012Figures'!$B:$B,"CyToBroker",'2012Figures'!$G:$G,"P1",'2012Figures'!$E:$E,$B$1)</f>
        <v>0</v>
      </c>
      <c r="R40" s="46" t="str">
        <f t="shared" si="12"/>
        <v/>
      </c>
      <c r="S40" s="46" t="str">
        <f t="shared" si="12"/>
        <v/>
      </c>
      <c r="T40" s="46" t="str">
        <f t="shared" si="12"/>
        <v/>
      </c>
      <c r="U40" s="46" t="str">
        <f t="shared" si="12"/>
        <v/>
      </c>
      <c r="V40" s="46" t="str">
        <f t="shared" si="12"/>
        <v/>
      </c>
    </row>
    <row r="41" spans="1:22" x14ac:dyDescent="0.2">
      <c r="A41" s="1">
        <v>101</v>
      </c>
      <c r="B41" s="1" t="s">
        <v>52</v>
      </c>
      <c r="C41" s="8">
        <v>2</v>
      </c>
      <c r="D41" s="29">
        <f>SUMIFS('2013Figures'!$J:$J,'2013Figures'!$C:$C,$A41,'2013Figures'!$H:$H,$B41,'2013Figures'!$I:$I,$C41,'2013Figures'!$E:$E,$B$1)</f>
        <v>0</v>
      </c>
      <c r="E41" s="9">
        <f>SUMIFS('2013Figures'!$J:$J,'2013Figures'!$C:$C,$A41,'2013Figures'!$H:$H,$B41,'2013Figures'!$I:$I,$C41,'2013Figures'!$B:$B,"BrokerToCy",'2013Figures'!$G:$G,"E1",'2013Figures'!$E:$E,$B$1)</f>
        <v>0</v>
      </c>
      <c r="F41" s="9">
        <f>SUMIFS('2013Figures'!$J:$J,'2013Figures'!$C:$C,$A41,'2013Figures'!$H:$H,$B41,'2013Figures'!$I:$I,$C41,'2013Figures'!$B:$B,"BrokerToCy",'2013Figures'!$G:$G,"P1",'2013Figures'!$E:$E,$B$1)</f>
        <v>0</v>
      </c>
      <c r="G41" s="9">
        <f>SUMIFS('2013Figures'!$J:$J,'2013Figures'!$C:$C,$A41,'2013Figures'!$H:$H,$B41,'2013Figures'!$I:$I,$C41,'2013Figures'!$B:$B,"CyToBroker",'2013Figures'!$G:$G,"E1",'2013Figures'!$E:$E,$B$1)</f>
        <v>0</v>
      </c>
      <c r="H41" s="9">
        <f>SUMIFS('2013Figures'!$J:$J,'2013Figures'!$C:$C,$A41,'2013Figures'!$H:$H,$B41,'2013Figures'!$I:$I,$C41,'2013Figures'!$B:$B,"CyToBroker",'2013Figures'!$G:$G,"P1",'2013Figures'!$E:$E,$B$1)</f>
        <v>0</v>
      </c>
      <c r="J41" s="8">
        <v>200701</v>
      </c>
      <c r="L41" s="42">
        <f>SUMIFS('2012Figures'!$J:$J,'2012Figures'!$C:$C,$A41,'2012Figures'!$H:$H,$B41,'2012Figures'!$I:$I,$C41,'2012Figures'!$E:$E,$B$1)</f>
        <v>0</v>
      </c>
      <c r="M41" s="52">
        <f>SUMIFS('2012Figures'!$J:$J,'2012Figures'!$C:$C,$A41,'2012Figures'!$H:$H,$B41,'2012Figures'!$I:$I,$C41,'2012Figures'!$B:$B,"BrokerToCy",'2012Figures'!$G:$G,"E1",'2012Figures'!$E:$E,$B$1)</f>
        <v>0</v>
      </c>
      <c r="N41" s="52">
        <f>SUMIFS('2012Figures'!$J:$J,'2012Figures'!$C:$C,$A41,'2012Figures'!$H:$H,$B41,'2012Figures'!$I:$I,$C41,'2012Figures'!$B:$B,"BrokerToCy",'2012Figures'!$G:$G,"P1",'2012Figures'!$E:$E,$B$1)</f>
        <v>0</v>
      </c>
      <c r="O41" s="52">
        <f>SUMIFS('2012Figures'!$J:$J,'2012Figures'!$C:$C,$A41,'2012Figures'!$H:$H,$B41,'2012Figures'!$I:$I,$C41,'2012Figures'!$B:$B,"CyToBroker",'2012Figures'!$G:$G,"E1",'2012Figures'!$E:$E,$B$1)</f>
        <v>0</v>
      </c>
      <c r="P41" s="52">
        <f>SUMIFS('2012Figures'!$J:$J,'2012Figures'!$C:$C,$A41,'2012Figures'!$H:$H,$B41,'2012Figures'!$I:$I,$C41,'2012Figures'!$B:$B,"CyToBroker",'2012Figures'!$G:$G,"P1",'2012Figures'!$E:$E,$B$1)</f>
        <v>0</v>
      </c>
      <c r="R41" s="46" t="str">
        <f t="shared" si="12"/>
        <v/>
      </c>
      <c r="S41" s="46" t="str">
        <f t="shared" si="12"/>
        <v/>
      </c>
      <c r="T41" s="46" t="str">
        <f t="shared" si="12"/>
        <v/>
      </c>
      <c r="U41" s="46" t="str">
        <f t="shared" si="12"/>
        <v/>
      </c>
      <c r="V41" s="46" t="str">
        <f t="shared" si="12"/>
        <v/>
      </c>
    </row>
    <row r="42" spans="1:22" x14ac:dyDescent="0.2">
      <c r="A42" s="1">
        <v>101</v>
      </c>
      <c r="B42" s="1" t="s">
        <v>52</v>
      </c>
      <c r="C42" s="8">
        <v>1</v>
      </c>
      <c r="D42" s="29">
        <f>SUMIFS('2013Figures'!$J:$J,'2013Figures'!$C:$C,$A42,'2013Figures'!$H:$H,$B42,'2013Figures'!$I:$I,$C42,'2013Figures'!$E:$E,$B$1)</f>
        <v>0</v>
      </c>
      <c r="E42" s="9">
        <f>SUMIFS('2013Figures'!$J:$J,'2013Figures'!$C:$C,$A42,'2013Figures'!$H:$H,$B42,'2013Figures'!$I:$I,$C42,'2013Figures'!$B:$B,"BrokerToCy",'2013Figures'!$G:$G,"E1",'2013Figures'!$E:$E,$B$1)</f>
        <v>0</v>
      </c>
      <c r="F42" s="9">
        <f>SUMIFS('2013Figures'!$J:$J,'2013Figures'!$C:$C,$A42,'2013Figures'!$H:$H,$B42,'2013Figures'!$I:$I,$C42,'2013Figures'!$B:$B,"BrokerToCy",'2013Figures'!$G:$G,"P1",'2013Figures'!$E:$E,$B$1)</f>
        <v>0</v>
      </c>
      <c r="G42" s="9">
        <f>SUMIFS('2013Figures'!$J:$J,'2013Figures'!$C:$C,$A42,'2013Figures'!$H:$H,$B42,'2013Figures'!$I:$I,$C42,'2013Figures'!$B:$B,"CyToBroker",'2013Figures'!$G:$G,"E1",'2013Figures'!$E:$E,$B$1)</f>
        <v>0</v>
      </c>
      <c r="H42" s="9">
        <f>SUMIFS('2013Figures'!$J:$J,'2013Figures'!$C:$C,$A42,'2013Figures'!$H:$H,$B42,'2013Figures'!$I:$I,$C42,'2013Figures'!$B:$B,"CyToBroker",'2013Figures'!$G:$G,"P1",'2013Figures'!$E:$E,$B$1)</f>
        <v>0</v>
      </c>
      <c r="J42" s="8">
        <v>200601</v>
      </c>
      <c r="L42" s="42">
        <f>SUMIFS('2012Figures'!$J:$J,'2012Figures'!$C:$C,$A42,'2012Figures'!$H:$H,$B42,'2012Figures'!$I:$I,$C42,'2012Figures'!$E:$E,$B$1)</f>
        <v>0</v>
      </c>
      <c r="M42" s="52">
        <f>SUMIFS('2012Figures'!$J:$J,'2012Figures'!$C:$C,$A42,'2012Figures'!$H:$H,$B42,'2012Figures'!$I:$I,$C42,'2012Figures'!$B:$B,"BrokerToCy",'2012Figures'!$G:$G,"E1",'2012Figures'!$E:$E,$B$1)</f>
        <v>0</v>
      </c>
      <c r="N42" s="52">
        <f>SUMIFS('2012Figures'!$J:$J,'2012Figures'!$C:$C,$A42,'2012Figures'!$H:$H,$B42,'2012Figures'!$I:$I,$C42,'2012Figures'!$B:$B,"BrokerToCy",'2012Figures'!$G:$G,"P1",'2012Figures'!$E:$E,$B$1)</f>
        <v>0</v>
      </c>
      <c r="O42" s="52">
        <f>SUMIFS('2012Figures'!$J:$J,'2012Figures'!$C:$C,$A42,'2012Figures'!$H:$H,$B42,'2012Figures'!$I:$I,$C42,'2012Figures'!$B:$B,"CyToBroker",'2012Figures'!$G:$G,"E1",'2012Figures'!$E:$E,$B$1)</f>
        <v>0</v>
      </c>
      <c r="P42" s="52">
        <f>SUMIFS('2012Figures'!$J:$J,'2012Figures'!$C:$C,$A42,'2012Figures'!$H:$H,$B42,'2012Figures'!$I:$I,$C42,'2012Figures'!$B:$B,"CyToBroker",'2012Figures'!$G:$G,"P1",'2012Figures'!$E:$E,$B$1)</f>
        <v>0</v>
      </c>
      <c r="R42" s="46" t="str">
        <f t="shared" si="12"/>
        <v/>
      </c>
      <c r="S42" s="46" t="str">
        <f t="shared" si="12"/>
        <v/>
      </c>
      <c r="T42" s="46" t="str">
        <f t="shared" si="12"/>
        <v/>
      </c>
      <c r="U42" s="46" t="str">
        <f t="shared" si="12"/>
        <v/>
      </c>
      <c r="V42" s="46" t="str">
        <f t="shared" si="12"/>
        <v/>
      </c>
    </row>
    <row r="43" spans="1:22" x14ac:dyDescent="0.2">
      <c r="A43" s="1">
        <v>101</v>
      </c>
      <c r="B43" s="1" t="s">
        <v>52</v>
      </c>
      <c r="D43" s="29">
        <f>SUMIFS('2013Figures'!$J:$J,'2013Figures'!$C:$C,$A43,'2013Figures'!$I:$I,"",'2013Figures'!$E:$E,$B$1)</f>
        <v>306</v>
      </c>
      <c r="E43" s="9">
        <f>SUMIFS('2013Figures'!$J:$J,'2013Figures'!$C:$C,$A43,'2013Figures'!$I:$I,"",'2013Figures'!$B:$B,"BrokerToCy",'2013Figures'!$G:$G,"E1",'2013Figures'!$E:$E,$B$1)</f>
        <v>0</v>
      </c>
      <c r="F43" s="9">
        <f>SUMIFS('2013Figures'!$J:$J,'2013Figures'!$C:$C,$A43,'2013Figures'!$I:$I,"",'2013Figures'!$B:$B,"BrokerToCy",'2013Figures'!$G:$G,"P1",'2013Figures'!$E:$E,$B$1)</f>
        <v>0</v>
      </c>
      <c r="G43" s="9">
        <f>SUMIFS('2013Figures'!$J:$J,'2013Figures'!$C:$C,$A43,'2013Figures'!$I:$I,"",'2013Figures'!$B:$B,"CyToBroker",'2013Figures'!$G:$G,"E1",'2013Figures'!$E:$E,$B$1)</f>
        <v>306</v>
      </c>
      <c r="H43" s="9">
        <f>SUMIFS('2013Figures'!$J:$J,'2013Figures'!$C:$C,$A43,'2013Figures'!$I:$I,"",'2013Figures'!$B:$B,"CyToBroker",'2013Figures'!$G:$G,"P1",'2013Figures'!$E:$E,$B$1)</f>
        <v>0</v>
      </c>
      <c r="J43" s="8" t="s">
        <v>131</v>
      </c>
      <c r="L43" s="42">
        <f>SUMIFS('2012Figures'!$J:$J,'2012Figures'!$C:$C,$A43,'2012Figures'!$I:$I,"",'2012Figures'!$E:$E,$B$1)</f>
        <v>256</v>
      </c>
      <c r="M43" s="52">
        <f>SUMIFS('2012Figures'!$J:$J,'2012Figures'!$C:$C,$A43,'2012Figures'!$I:$I,"",'2012Figures'!$B:$B,"BrokerToCy",'2012Figures'!$G:$G,"E1",'2012Figures'!$E:$E,$B$1)</f>
        <v>0</v>
      </c>
      <c r="N43" s="52">
        <f>SUMIFS('2012Figures'!$J:$J,'2012Figures'!$C:$C,$A43,'2012Figures'!$I:$I,"",'2012Figures'!$B:$B,"BrokerToCy",'2012Figures'!$G:$G,"P1",'2012Figures'!$E:$E,$B$1)</f>
        <v>0</v>
      </c>
      <c r="O43" s="52">
        <f>SUMIFS('2012Figures'!$J:$J,'2012Figures'!$C:$C,$A43,'2012Figures'!$I:$I,"",'2012Figures'!$B:$B,"CyToBroker",'2012Figures'!$G:$G,"E1",'2012Figures'!$E:$E,$B$1)</f>
        <v>256</v>
      </c>
      <c r="P43" s="52">
        <f>SUMIFS('2012Figures'!$J:$J,'2012Figures'!$C:$C,$A43,'2012Figures'!$I:$I,"",'2012Figures'!$B:$B,"CyToBroker",'2012Figures'!$G:$G,"P1",'2012Figures'!$E:$E,$B$1)</f>
        <v>0</v>
      </c>
      <c r="R43" s="46">
        <f t="shared" si="12"/>
        <v>0.2</v>
      </c>
      <c r="S43" s="46" t="str">
        <f t="shared" si="12"/>
        <v/>
      </c>
      <c r="T43" s="46" t="str">
        <f t="shared" si="12"/>
        <v/>
      </c>
      <c r="U43" s="46">
        <f t="shared" si="12"/>
        <v>0.2</v>
      </c>
      <c r="V43" s="46" t="str">
        <f t="shared" si="12"/>
        <v/>
      </c>
    </row>
    <row r="44" spans="1:22" x14ac:dyDescent="0.2">
      <c r="A44" s="21"/>
      <c r="B44" s="21" t="s">
        <v>92</v>
      </c>
      <c r="C44" s="22"/>
      <c r="D44" s="23">
        <f>SUM(E44:H44)</f>
        <v>308</v>
      </c>
      <c r="E44" s="23">
        <f t="shared" ref="E44:H44" si="13">SUM(E32:E43)</f>
        <v>0</v>
      </c>
      <c r="F44" s="23">
        <f t="shared" si="13"/>
        <v>0</v>
      </c>
      <c r="G44" s="23">
        <f t="shared" si="13"/>
        <v>308</v>
      </c>
      <c r="H44" s="23">
        <f t="shared" si="13"/>
        <v>0</v>
      </c>
      <c r="I44" s="21"/>
      <c r="J44" s="22"/>
      <c r="K44" s="21"/>
      <c r="L44" s="43">
        <f>SUM(M44:P44)</f>
        <v>257</v>
      </c>
      <c r="M44" s="43">
        <f t="shared" ref="M44:P44" si="14">SUM(M32:M43)</f>
        <v>0</v>
      </c>
      <c r="N44" s="43">
        <f t="shared" si="14"/>
        <v>0</v>
      </c>
      <c r="O44" s="43">
        <f t="shared" si="14"/>
        <v>257</v>
      </c>
      <c r="P44" s="43">
        <f t="shared" si="14"/>
        <v>0</v>
      </c>
      <c r="Q44" s="21"/>
      <c r="R44" s="21"/>
      <c r="S44" s="21"/>
      <c r="T44" s="21"/>
      <c r="U44" s="21"/>
      <c r="V44" s="21"/>
    </row>
    <row r="45" spans="1:22" x14ac:dyDescent="0.2">
      <c r="A45" s="28">
        <v>103</v>
      </c>
      <c r="B45" s="28" t="s">
        <v>55</v>
      </c>
      <c r="C45" s="17" t="s">
        <v>88</v>
      </c>
      <c r="D45" s="18">
        <f>SUMIFS('2013Figures'!$J:$J,'2013Figures'!$C:$C,$A45,'2013Figures'!$E:$E,$B$1)</f>
        <v>257</v>
      </c>
      <c r="E45" s="18">
        <f>SUMIFS('2013Figures'!$J:$J,'2013Figures'!$C:$C,$A45,'2013Figures'!$B:$B,"BrokerToCy",'2013Figures'!$G:$G,"E1",'2013Figures'!$E:$E,$B$1)</f>
        <v>0</v>
      </c>
      <c r="F45" s="18">
        <f>SUMIFS('2013Figures'!$J:$J,'2013Figures'!$C:$C,$A45,'2013Figures'!$B:$B,"BrokerToCy",'2013Figures'!$G:$G,"P1",'2013Figures'!$E:$E,$B$1)</f>
        <v>0</v>
      </c>
      <c r="G45" s="18">
        <f>SUMIFS('2013Figures'!$J:$J,'2013Figures'!$C:$C,$A45,'2013Figures'!$B:$B,"CyToBroker",'2013Figures'!$G:$G,"E1",'2013Figures'!$E:$E,$B$1)</f>
        <v>257</v>
      </c>
      <c r="H45" s="18">
        <f>SUMIFS('2013Figures'!$J:$J,'2013Figures'!$C:$C,$A45,'2013Figures'!$B:$B,"CyToBroker",'2013Figures'!$G:$G,"P1",'2013Figures'!$E:$E,$B$1)</f>
        <v>0</v>
      </c>
      <c r="I45" s="28"/>
      <c r="J45" s="17"/>
      <c r="K45" s="28"/>
      <c r="L45" s="50">
        <f>SUMIFS('2012Figures'!$J:$J,'2012Figures'!$C:$C,$A45,'2012Figures'!$E:$E,$B$1)</f>
        <v>299</v>
      </c>
      <c r="M45" s="50">
        <f>SUMIFS('2012Figures'!$J:$J,'2012Figures'!$C:$C,$A45,'2012Figures'!$B:$B,"BrokerToCy",'2012Figures'!$G:$G,"E1",'2012Figures'!$E:$E,$B$1)</f>
        <v>0</v>
      </c>
      <c r="N45" s="50">
        <f>SUMIFS('2012Figures'!$J:$J,'2012Figures'!$C:$C,$A45,'2012Figures'!$B:$B,"BrokerToCy",'2012Figures'!$G:$G,"P1",'2012Figures'!$E:$E,$B$1)</f>
        <v>0</v>
      </c>
      <c r="O45" s="50">
        <f>SUMIFS('2012Figures'!$J:$J,'2012Figures'!$C:$C,$A45,'2012Figures'!$B:$B,"CyToBroker",'2012Figures'!$G:$G,"E1",'2012Figures'!$E:$E,$B$1)</f>
        <v>299</v>
      </c>
      <c r="P45" s="50">
        <f>SUMIFS('2012Figures'!$J:$J,'2012Figures'!$C:$C,$A45,'2012Figures'!$B:$B,"CyToBroker",'2012Figures'!$G:$G,"P1",'2012Figures'!$E:$E,$B$1)</f>
        <v>0</v>
      </c>
      <c r="Q45" s="28"/>
      <c r="R45" s="46">
        <f t="shared" ref="R45:V108" si="15">IF(L45=0,"",ROUND(D45/L45-1,2))</f>
        <v>-0.14000000000000001</v>
      </c>
      <c r="S45" s="46" t="str">
        <f t="shared" si="15"/>
        <v/>
      </c>
      <c r="T45" s="46" t="str">
        <f t="shared" si="15"/>
        <v/>
      </c>
      <c r="U45" s="46">
        <f t="shared" si="15"/>
        <v>-0.14000000000000001</v>
      </c>
      <c r="V45" s="46" t="str">
        <f t="shared" si="15"/>
        <v/>
      </c>
    </row>
    <row r="46" spans="1:22" x14ac:dyDescent="0.2">
      <c r="A46" s="1">
        <v>103</v>
      </c>
      <c r="B46" s="1">
        <v>1</v>
      </c>
      <c r="C46" s="8">
        <v>6</v>
      </c>
      <c r="D46" s="29">
        <f>SUMIFS('2013Figures'!$J:$J,'2013Figures'!$C:$C,$A46,'2013Figures'!$H:$H,$B46,'2013Figures'!$I:$I,$C46,'2013Figures'!$E:$E,$B$1)</f>
        <v>0</v>
      </c>
      <c r="E46" s="9">
        <f>SUMIFS('2013Figures'!$J:$J,'2013Figures'!$C:$C,$A46,'2013Figures'!$H:$H,$B46,'2013Figures'!$I:$I,$C46,'2013Figures'!$B:$B,"BrokerToCy",'2013Figures'!$G:$G,"E1",'2013Figures'!$E:$E,$B$1)</f>
        <v>0</v>
      </c>
      <c r="F46" s="9">
        <f>SUMIFS('2013Figures'!$J:$J,'2013Figures'!$C:$C,$A46,'2013Figures'!$H:$H,$B46,'2013Figures'!$I:$I,$C46,'2013Figures'!$B:$B,"BrokerToCy",'2013Figures'!$G:$G,"P1",'2013Figures'!$E:$E,$B$1)</f>
        <v>0</v>
      </c>
      <c r="G46" s="9">
        <f>SUMIFS('2013Figures'!$J:$J,'2013Figures'!$C:$C,$A46,'2013Figures'!$H:$H,$B46,'2013Figures'!$I:$I,$C46,'2013Figures'!$B:$B,"CyToBroker",'2013Figures'!$G:$G,"E1",'2013Figures'!$E:$E,$B$1)</f>
        <v>0</v>
      </c>
      <c r="H46" s="9">
        <f>SUMIFS('2013Figures'!$J:$J,'2013Figures'!$C:$C,$A46,'2013Figures'!$H:$H,$B46,'2013Figures'!$I:$I,$C46,'2013Figures'!$B:$B,"CyToBroker",'2013Figures'!$G:$G,"P1",'2013Figures'!$E:$E,$B$1)</f>
        <v>0</v>
      </c>
      <c r="J46" s="8" t="s">
        <v>146</v>
      </c>
      <c r="L46" s="42">
        <f>SUMIFS('2012Figures'!$J:$J,'2012Figures'!$C:$C,$A46,'2012Figures'!$H:$H,$B46,'2012Figures'!$I:$I,$C46,'2012Figures'!$E:$E,$B$1)</f>
        <v>0</v>
      </c>
      <c r="M46" s="52">
        <f>SUMIFS('2012Figures'!$J:$J,'2012Figures'!$C:$C,$A46,'2012Figures'!$H:$H,$B46,'2012Figures'!$I:$I,$C46,'2012Figures'!$B:$B,"BrokerToCy",'2012Figures'!$G:$G,"E1",'2012Figures'!$E:$E,$B$1)</f>
        <v>0</v>
      </c>
      <c r="N46" s="52">
        <f>SUMIFS('2012Figures'!$J:$J,'2012Figures'!$C:$C,$A46,'2012Figures'!$H:$H,$B46,'2012Figures'!$I:$I,$C46,'2012Figures'!$B:$B,"BrokerToCy",'2012Figures'!$G:$G,"P1",'2012Figures'!$E:$E,$B$1)</f>
        <v>0</v>
      </c>
      <c r="O46" s="52">
        <f>SUMIFS('2012Figures'!$J:$J,'2012Figures'!$C:$C,$A46,'2012Figures'!$H:$H,$B46,'2012Figures'!$I:$I,$C46,'2012Figures'!$B:$B,"CyToBroker",'2012Figures'!$G:$G,"E1",'2012Figures'!$E:$E,$B$1)</f>
        <v>0</v>
      </c>
      <c r="P46" s="52">
        <f>SUMIFS('2012Figures'!$J:$J,'2012Figures'!$C:$C,$A46,'2012Figures'!$H:$H,$B46,'2012Figures'!$I:$I,$C46,'2012Figures'!$B:$B,"CyToBroker",'2012Figures'!$G:$G,"P1",'2012Figures'!$E:$E,$B$1)</f>
        <v>0</v>
      </c>
      <c r="R46" s="46" t="str">
        <f t="shared" si="15"/>
        <v/>
      </c>
      <c r="S46" s="46" t="str">
        <f t="shared" si="15"/>
        <v/>
      </c>
      <c r="T46" s="46" t="str">
        <f t="shared" si="15"/>
        <v/>
      </c>
      <c r="U46" s="46" t="str">
        <f t="shared" si="15"/>
        <v/>
      </c>
      <c r="V46" s="46" t="str">
        <f t="shared" si="15"/>
        <v/>
      </c>
    </row>
    <row r="47" spans="1:22" x14ac:dyDescent="0.2">
      <c r="A47" s="1">
        <v>103</v>
      </c>
      <c r="B47" s="1" t="s">
        <v>55</v>
      </c>
      <c r="C47" s="8">
        <v>11</v>
      </c>
      <c r="D47" s="29">
        <f>SUMIFS('2013Figures'!$J:$J,'2013Figures'!$C:$C,$A47,'2013Figures'!$H:$H,$B47,'2013Figures'!$I:$I,$C47,'2013Figures'!$E:$E,$B$1)</f>
        <v>0</v>
      </c>
      <c r="E47" s="9">
        <f>SUMIFS('2013Figures'!$J:$J,'2013Figures'!$C:$C,$A47,'2013Figures'!$H:$H,$B47,'2013Figures'!$I:$I,$C47,'2013Figures'!$B:$B,"BrokerToCy",'2013Figures'!$G:$G,"E1",'2013Figures'!$E:$E,$B$1)</f>
        <v>0</v>
      </c>
      <c r="F47" s="9">
        <f>SUMIFS('2013Figures'!$J:$J,'2013Figures'!$C:$C,$A47,'2013Figures'!$H:$H,$B47,'2013Figures'!$I:$I,$C47,'2013Figures'!$B:$B,"BrokerToCy",'2013Figures'!$G:$G,"P1",'2013Figures'!$E:$E,$B$1)</f>
        <v>0</v>
      </c>
      <c r="G47" s="9">
        <f>SUMIFS('2013Figures'!$J:$J,'2013Figures'!$C:$C,$A47,'2013Figures'!$H:$H,$B47,'2013Figures'!$I:$I,$C47,'2013Figures'!$B:$B,"CyToBroker",'2013Figures'!$G:$G,"E1",'2013Figures'!$E:$E,$B$1)</f>
        <v>0</v>
      </c>
      <c r="H47" s="9">
        <f>SUMIFS('2013Figures'!$J:$J,'2013Figures'!$C:$C,$A47,'2013Figures'!$H:$H,$B47,'2013Figures'!$I:$I,$C47,'2013Figures'!$B:$B,"CyToBroker",'2013Figures'!$G:$G,"P1",'2013Figures'!$E:$E,$B$1)</f>
        <v>0</v>
      </c>
      <c r="L47" s="42">
        <f>SUMIFS('2012Figures'!$J:$J,'2012Figures'!$C:$C,$A47,'2012Figures'!$H:$H,$B47,'2012Figures'!$I:$I,$C47,'2012Figures'!$E:$E,$B$1)</f>
        <v>0</v>
      </c>
      <c r="M47" s="52">
        <f>SUMIFS('2012Figures'!$J:$J,'2012Figures'!$C:$C,$A47,'2012Figures'!$H:$H,$B47,'2012Figures'!$I:$I,$C47,'2012Figures'!$B:$B,"BrokerToCy",'2012Figures'!$G:$G,"E1",'2012Figures'!$E:$E,$B$1)</f>
        <v>0</v>
      </c>
      <c r="N47" s="52">
        <f>SUMIFS('2012Figures'!$J:$J,'2012Figures'!$C:$C,$A47,'2012Figures'!$H:$H,$B47,'2012Figures'!$I:$I,$C47,'2012Figures'!$B:$B,"BrokerToCy",'2012Figures'!$G:$G,"P1",'2012Figures'!$E:$E,$B$1)</f>
        <v>0</v>
      </c>
      <c r="O47" s="52">
        <f>SUMIFS('2012Figures'!$J:$J,'2012Figures'!$C:$C,$A47,'2012Figures'!$H:$H,$B47,'2012Figures'!$I:$I,$C47,'2012Figures'!$B:$B,"CyToBroker",'2012Figures'!$G:$G,"E1",'2012Figures'!$E:$E,$B$1)</f>
        <v>0</v>
      </c>
      <c r="P47" s="52">
        <f>SUMIFS('2012Figures'!$J:$J,'2012Figures'!$C:$C,$A47,'2012Figures'!$H:$H,$B47,'2012Figures'!$I:$I,$C47,'2012Figures'!$B:$B,"CyToBroker",'2012Figures'!$G:$G,"P1",'2012Figures'!$E:$E,$B$1)</f>
        <v>0</v>
      </c>
      <c r="R47" s="46" t="str">
        <f t="shared" si="15"/>
        <v/>
      </c>
      <c r="S47" s="46" t="str">
        <f t="shared" si="15"/>
        <v/>
      </c>
      <c r="T47" s="46" t="str">
        <f t="shared" si="15"/>
        <v/>
      </c>
      <c r="U47" s="46" t="str">
        <f t="shared" si="15"/>
        <v/>
      </c>
      <c r="V47" s="46" t="str">
        <f t="shared" si="15"/>
        <v/>
      </c>
    </row>
    <row r="48" spans="1:22" x14ac:dyDescent="0.2">
      <c r="A48" s="1">
        <v>103</v>
      </c>
      <c r="B48" s="1" t="s">
        <v>55</v>
      </c>
      <c r="C48" s="8">
        <v>10</v>
      </c>
      <c r="D48" s="29">
        <f>SUMIFS('2013Figures'!$J:$J,'2013Figures'!$C:$C,$A48,'2013Figures'!$H:$H,$B48,'2013Figures'!$I:$I,$C48,'2013Figures'!$E:$E,$B$1)</f>
        <v>0</v>
      </c>
      <c r="E48" s="9">
        <f>SUMIFS('2013Figures'!$J:$J,'2013Figures'!$C:$C,$A48,'2013Figures'!$H:$H,$B48,'2013Figures'!$I:$I,$C48,'2013Figures'!$B:$B,"BrokerToCy",'2013Figures'!$G:$G,"E1",'2013Figures'!$E:$E,$B$1)</f>
        <v>0</v>
      </c>
      <c r="F48" s="9">
        <f>SUMIFS('2013Figures'!$J:$J,'2013Figures'!$C:$C,$A48,'2013Figures'!$H:$H,$B48,'2013Figures'!$I:$I,$C48,'2013Figures'!$B:$B,"BrokerToCy",'2013Figures'!$G:$G,"P1",'2013Figures'!$E:$E,$B$1)</f>
        <v>0</v>
      </c>
      <c r="G48" s="9">
        <f>SUMIFS('2013Figures'!$J:$J,'2013Figures'!$C:$C,$A48,'2013Figures'!$H:$H,$B48,'2013Figures'!$I:$I,$C48,'2013Figures'!$B:$B,"CyToBroker",'2013Figures'!$G:$G,"E1",'2013Figures'!$E:$E,$B$1)</f>
        <v>0</v>
      </c>
      <c r="H48" s="9">
        <f>SUMIFS('2013Figures'!$J:$J,'2013Figures'!$C:$C,$A48,'2013Figures'!$H:$H,$B48,'2013Figures'!$I:$I,$C48,'2013Figures'!$B:$B,"CyToBroker",'2013Figures'!$G:$G,"P1",'2013Figures'!$E:$E,$B$1)</f>
        <v>0</v>
      </c>
      <c r="J48" s="8">
        <v>201501</v>
      </c>
      <c r="L48" s="42">
        <f>SUMIFS('2012Figures'!$J:$J,'2012Figures'!$C:$C,$A48,'2012Figures'!$H:$H,$B48,'2012Figures'!$I:$I,$C48,'2012Figures'!$E:$E,$B$1)</f>
        <v>0</v>
      </c>
      <c r="M48" s="52">
        <f>SUMIFS('2012Figures'!$J:$J,'2012Figures'!$C:$C,$A48,'2012Figures'!$H:$H,$B48,'2012Figures'!$I:$I,$C48,'2012Figures'!$B:$B,"BrokerToCy",'2012Figures'!$G:$G,"E1",'2012Figures'!$E:$E,$B$1)</f>
        <v>0</v>
      </c>
      <c r="N48" s="52">
        <f>SUMIFS('2012Figures'!$J:$J,'2012Figures'!$C:$C,$A48,'2012Figures'!$H:$H,$B48,'2012Figures'!$I:$I,$C48,'2012Figures'!$B:$B,"BrokerToCy",'2012Figures'!$G:$G,"P1",'2012Figures'!$E:$E,$B$1)</f>
        <v>0</v>
      </c>
      <c r="O48" s="52">
        <f>SUMIFS('2012Figures'!$J:$J,'2012Figures'!$C:$C,$A48,'2012Figures'!$H:$H,$B48,'2012Figures'!$I:$I,$C48,'2012Figures'!$B:$B,"CyToBroker",'2012Figures'!$G:$G,"E1",'2012Figures'!$E:$E,$B$1)</f>
        <v>0</v>
      </c>
      <c r="P48" s="52">
        <f>SUMIFS('2012Figures'!$J:$J,'2012Figures'!$C:$C,$A48,'2012Figures'!$H:$H,$B48,'2012Figures'!$I:$I,$C48,'2012Figures'!$B:$B,"CyToBroker",'2012Figures'!$G:$G,"P1",'2012Figures'!$E:$E,$B$1)</f>
        <v>0</v>
      </c>
      <c r="R48" s="46" t="str">
        <f t="shared" si="15"/>
        <v/>
      </c>
      <c r="S48" s="46" t="str">
        <f t="shared" si="15"/>
        <v/>
      </c>
      <c r="T48" s="46" t="str">
        <f t="shared" si="15"/>
        <v/>
      </c>
      <c r="U48" s="46" t="str">
        <f t="shared" si="15"/>
        <v/>
      </c>
      <c r="V48" s="46" t="str">
        <f t="shared" si="15"/>
        <v/>
      </c>
    </row>
    <row r="49" spans="1:22" x14ac:dyDescent="0.2">
      <c r="A49" s="1">
        <v>103</v>
      </c>
      <c r="B49" s="1" t="s">
        <v>55</v>
      </c>
      <c r="C49" s="8">
        <v>9</v>
      </c>
      <c r="D49" s="29">
        <f>SUMIFS('2013Figures'!$J:$J,'2013Figures'!$C:$C,$A49,'2013Figures'!$H:$H,$B49,'2013Figures'!$I:$I,$C49,'2013Figures'!$E:$E,$B$1)</f>
        <v>0</v>
      </c>
      <c r="E49" s="9">
        <f>SUMIFS('2013Figures'!$J:$J,'2013Figures'!$C:$C,$A49,'2013Figures'!$H:$H,$B49,'2013Figures'!$I:$I,$C49,'2013Figures'!$B:$B,"BrokerToCy",'2013Figures'!$G:$G,"E1",'2013Figures'!$E:$E,$B$1)</f>
        <v>0</v>
      </c>
      <c r="F49" s="9">
        <f>SUMIFS('2013Figures'!$J:$J,'2013Figures'!$C:$C,$A49,'2013Figures'!$H:$H,$B49,'2013Figures'!$I:$I,$C49,'2013Figures'!$B:$B,"BrokerToCy",'2013Figures'!$G:$G,"P1",'2013Figures'!$E:$E,$B$1)</f>
        <v>0</v>
      </c>
      <c r="G49" s="9">
        <f>SUMIFS('2013Figures'!$J:$J,'2013Figures'!$C:$C,$A49,'2013Figures'!$H:$H,$B49,'2013Figures'!$I:$I,$C49,'2013Figures'!$B:$B,"CyToBroker",'2013Figures'!$G:$G,"E1",'2013Figures'!$E:$E,$B$1)</f>
        <v>0</v>
      </c>
      <c r="H49" s="9">
        <f>SUMIFS('2013Figures'!$J:$J,'2013Figures'!$C:$C,$A49,'2013Figures'!$H:$H,$B49,'2013Figures'!$I:$I,$C49,'2013Figures'!$B:$B,"CyToBroker",'2013Figures'!$G:$G,"P1",'2013Figures'!$E:$E,$B$1)</f>
        <v>0</v>
      </c>
      <c r="J49" s="8">
        <v>201401</v>
      </c>
      <c r="L49" s="42">
        <f>SUMIFS('2012Figures'!$J:$J,'2012Figures'!$C:$C,$A49,'2012Figures'!$H:$H,$B49,'2012Figures'!$I:$I,$C49,'2012Figures'!$E:$E,$B$1)</f>
        <v>0</v>
      </c>
      <c r="M49" s="52">
        <f>SUMIFS('2012Figures'!$J:$J,'2012Figures'!$C:$C,$A49,'2012Figures'!$H:$H,$B49,'2012Figures'!$I:$I,$C49,'2012Figures'!$B:$B,"BrokerToCy",'2012Figures'!$G:$G,"E1",'2012Figures'!$E:$E,$B$1)</f>
        <v>0</v>
      </c>
      <c r="N49" s="52">
        <f>SUMIFS('2012Figures'!$J:$J,'2012Figures'!$C:$C,$A49,'2012Figures'!$H:$H,$B49,'2012Figures'!$I:$I,$C49,'2012Figures'!$B:$B,"BrokerToCy",'2012Figures'!$G:$G,"P1",'2012Figures'!$E:$E,$B$1)</f>
        <v>0</v>
      </c>
      <c r="O49" s="52">
        <f>SUMIFS('2012Figures'!$J:$J,'2012Figures'!$C:$C,$A49,'2012Figures'!$H:$H,$B49,'2012Figures'!$I:$I,$C49,'2012Figures'!$B:$B,"CyToBroker",'2012Figures'!$G:$G,"E1",'2012Figures'!$E:$E,$B$1)</f>
        <v>0</v>
      </c>
      <c r="P49" s="52">
        <f>SUMIFS('2012Figures'!$J:$J,'2012Figures'!$C:$C,$A49,'2012Figures'!$H:$H,$B49,'2012Figures'!$I:$I,$C49,'2012Figures'!$B:$B,"CyToBroker",'2012Figures'!$G:$G,"P1",'2012Figures'!$E:$E,$B$1)</f>
        <v>0</v>
      </c>
      <c r="R49" s="46" t="str">
        <f t="shared" si="15"/>
        <v/>
      </c>
      <c r="S49" s="46" t="str">
        <f t="shared" si="15"/>
        <v/>
      </c>
      <c r="T49" s="46" t="str">
        <f t="shared" si="15"/>
        <v/>
      </c>
      <c r="U49" s="46" t="str">
        <f t="shared" si="15"/>
        <v/>
      </c>
      <c r="V49" s="46" t="str">
        <f t="shared" si="15"/>
        <v/>
      </c>
    </row>
    <row r="50" spans="1:22" x14ac:dyDescent="0.2">
      <c r="A50" s="1">
        <v>103</v>
      </c>
      <c r="B50" s="1" t="s">
        <v>55</v>
      </c>
      <c r="C50" s="8">
        <v>8</v>
      </c>
      <c r="D50" s="29">
        <f>SUMIFS('2013Figures'!$J:$J,'2013Figures'!$C:$C,$A50,'2013Figures'!$H:$H,$B50,'2013Figures'!$I:$I,$C50,'2013Figures'!$E:$E,$B$1)</f>
        <v>0</v>
      </c>
      <c r="E50" s="9">
        <f>SUMIFS('2013Figures'!$J:$J,'2013Figures'!$C:$C,$A50,'2013Figures'!$H:$H,$B50,'2013Figures'!$I:$I,$C50,'2013Figures'!$B:$B,"BrokerToCy",'2013Figures'!$G:$G,"E1",'2013Figures'!$E:$E,$B$1)</f>
        <v>0</v>
      </c>
      <c r="F50" s="9">
        <f>SUMIFS('2013Figures'!$J:$J,'2013Figures'!$C:$C,$A50,'2013Figures'!$H:$H,$B50,'2013Figures'!$I:$I,$C50,'2013Figures'!$B:$B,"BrokerToCy",'2013Figures'!$G:$G,"P1",'2013Figures'!$E:$E,$B$1)</f>
        <v>0</v>
      </c>
      <c r="G50" s="9">
        <f>SUMIFS('2013Figures'!$J:$J,'2013Figures'!$C:$C,$A50,'2013Figures'!$H:$H,$B50,'2013Figures'!$I:$I,$C50,'2013Figures'!$B:$B,"CyToBroker",'2013Figures'!$G:$G,"E1",'2013Figures'!$E:$E,$B$1)</f>
        <v>0</v>
      </c>
      <c r="H50" s="9">
        <f>SUMIFS('2013Figures'!$J:$J,'2013Figures'!$C:$C,$A50,'2013Figures'!$H:$H,$B50,'2013Figures'!$I:$I,$C50,'2013Figures'!$B:$B,"CyToBroker",'2013Figures'!$G:$G,"P1",'2013Figures'!$E:$E,$B$1)</f>
        <v>0</v>
      </c>
      <c r="I50" s="30"/>
      <c r="J50" s="31">
        <v>201301</v>
      </c>
      <c r="K50" s="30"/>
      <c r="L50" s="42">
        <f>SUMIFS('2012Figures'!$J:$J,'2012Figures'!$C:$C,$A50,'2012Figures'!$H:$H,$B50,'2012Figures'!$I:$I,$C50,'2012Figures'!$E:$E,$B$1)</f>
        <v>0</v>
      </c>
      <c r="M50" s="52">
        <f>SUMIFS('2012Figures'!$J:$J,'2012Figures'!$C:$C,$A50,'2012Figures'!$H:$H,$B50,'2012Figures'!$I:$I,$C50,'2012Figures'!$B:$B,"BrokerToCy",'2012Figures'!$G:$G,"E1",'2012Figures'!$E:$E,$B$1)</f>
        <v>0</v>
      </c>
      <c r="N50" s="52">
        <f>SUMIFS('2012Figures'!$J:$J,'2012Figures'!$C:$C,$A50,'2012Figures'!$H:$H,$B50,'2012Figures'!$I:$I,$C50,'2012Figures'!$B:$B,"BrokerToCy",'2012Figures'!$G:$G,"P1",'2012Figures'!$E:$E,$B$1)</f>
        <v>0</v>
      </c>
      <c r="O50" s="52">
        <f>SUMIFS('2012Figures'!$J:$J,'2012Figures'!$C:$C,$A50,'2012Figures'!$H:$H,$B50,'2012Figures'!$I:$I,$C50,'2012Figures'!$B:$B,"CyToBroker",'2012Figures'!$G:$G,"E1",'2012Figures'!$E:$E,$B$1)</f>
        <v>0</v>
      </c>
      <c r="P50" s="52">
        <f>SUMIFS('2012Figures'!$J:$J,'2012Figures'!$C:$C,$A50,'2012Figures'!$H:$H,$B50,'2012Figures'!$I:$I,$C50,'2012Figures'!$B:$B,"CyToBroker",'2012Figures'!$G:$G,"P1",'2012Figures'!$E:$E,$B$1)</f>
        <v>0</v>
      </c>
      <c r="Q50" s="30"/>
      <c r="R50" s="46" t="str">
        <f t="shared" si="15"/>
        <v/>
      </c>
      <c r="S50" s="46" t="str">
        <f t="shared" si="15"/>
        <v/>
      </c>
      <c r="T50" s="46" t="str">
        <f t="shared" si="15"/>
        <v/>
      </c>
      <c r="U50" s="46" t="str">
        <f t="shared" si="15"/>
        <v/>
      </c>
      <c r="V50" s="46" t="str">
        <f t="shared" si="15"/>
        <v/>
      </c>
    </row>
    <row r="51" spans="1:22" x14ac:dyDescent="0.2">
      <c r="A51" s="1">
        <v>103</v>
      </c>
      <c r="B51" s="1" t="s">
        <v>55</v>
      </c>
      <c r="C51" s="8">
        <v>7</v>
      </c>
      <c r="D51" s="29">
        <f>SUMIFS('2013Figures'!$J:$J,'2013Figures'!$C:$C,$A51,'2013Figures'!$H:$H,$B51,'2013Figures'!$I:$I,$C51,'2013Figures'!$E:$E,$B$1)</f>
        <v>0</v>
      </c>
      <c r="E51" s="9">
        <f>SUMIFS('2013Figures'!$J:$J,'2013Figures'!$C:$C,$A51,'2013Figures'!$H:$H,$B51,'2013Figures'!$I:$I,$C51,'2013Figures'!$B:$B,"BrokerToCy",'2013Figures'!$G:$G,"E1",'2013Figures'!$E:$E,$B$1)</f>
        <v>0</v>
      </c>
      <c r="F51" s="9">
        <f>SUMIFS('2013Figures'!$J:$J,'2013Figures'!$C:$C,$A51,'2013Figures'!$H:$H,$B51,'2013Figures'!$I:$I,$C51,'2013Figures'!$B:$B,"BrokerToCy",'2013Figures'!$G:$G,"P1",'2013Figures'!$E:$E,$B$1)</f>
        <v>0</v>
      </c>
      <c r="G51" s="9">
        <f>SUMIFS('2013Figures'!$J:$J,'2013Figures'!$C:$C,$A51,'2013Figures'!$H:$H,$B51,'2013Figures'!$I:$I,$C51,'2013Figures'!$B:$B,"CyToBroker",'2013Figures'!$G:$G,"E1",'2013Figures'!$E:$E,$B$1)</f>
        <v>0</v>
      </c>
      <c r="H51" s="9">
        <f>SUMIFS('2013Figures'!$J:$J,'2013Figures'!$C:$C,$A51,'2013Figures'!$H:$H,$B51,'2013Figures'!$I:$I,$C51,'2013Figures'!$B:$B,"CyToBroker",'2013Figures'!$G:$G,"P1",'2013Figures'!$E:$E,$B$1)</f>
        <v>0</v>
      </c>
      <c r="J51" s="8">
        <v>201201</v>
      </c>
      <c r="L51" s="42">
        <f>SUMIFS('2012Figures'!$J:$J,'2012Figures'!$C:$C,$A51,'2012Figures'!$H:$H,$B51,'2012Figures'!$I:$I,$C51,'2012Figures'!$E:$E,$B$1)</f>
        <v>0</v>
      </c>
      <c r="M51" s="52">
        <f>SUMIFS('2012Figures'!$J:$J,'2012Figures'!$C:$C,$A51,'2012Figures'!$H:$H,$B51,'2012Figures'!$I:$I,$C51,'2012Figures'!$B:$B,"BrokerToCy",'2012Figures'!$G:$G,"E1",'2012Figures'!$E:$E,$B$1)</f>
        <v>0</v>
      </c>
      <c r="N51" s="52">
        <f>SUMIFS('2012Figures'!$J:$J,'2012Figures'!$C:$C,$A51,'2012Figures'!$H:$H,$B51,'2012Figures'!$I:$I,$C51,'2012Figures'!$B:$B,"BrokerToCy",'2012Figures'!$G:$G,"P1",'2012Figures'!$E:$E,$B$1)</f>
        <v>0</v>
      </c>
      <c r="O51" s="52">
        <f>SUMIFS('2012Figures'!$J:$J,'2012Figures'!$C:$C,$A51,'2012Figures'!$H:$H,$B51,'2012Figures'!$I:$I,$C51,'2012Figures'!$B:$B,"CyToBroker",'2012Figures'!$G:$G,"E1",'2012Figures'!$E:$E,$B$1)</f>
        <v>0</v>
      </c>
      <c r="P51" s="52">
        <f>SUMIFS('2012Figures'!$J:$J,'2012Figures'!$C:$C,$A51,'2012Figures'!$H:$H,$B51,'2012Figures'!$I:$I,$C51,'2012Figures'!$B:$B,"CyToBroker",'2012Figures'!$G:$G,"P1",'2012Figures'!$E:$E,$B$1)</f>
        <v>0</v>
      </c>
      <c r="R51" s="46" t="str">
        <f t="shared" si="15"/>
        <v/>
      </c>
      <c r="S51" s="46" t="str">
        <f t="shared" si="15"/>
        <v/>
      </c>
      <c r="T51" s="46" t="str">
        <f t="shared" si="15"/>
        <v/>
      </c>
      <c r="U51" s="46" t="str">
        <f t="shared" si="15"/>
        <v/>
      </c>
      <c r="V51" s="46" t="str">
        <f t="shared" si="15"/>
        <v/>
      </c>
    </row>
    <row r="52" spans="1:22" x14ac:dyDescent="0.2">
      <c r="A52" s="1">
        <v>103</v>
      </c>
      <c r="B52" s="1" t="s">
        <v>55</v>
      </c>
      <c r="C52" s="8">
        <v>6</v>
      </c>
      <c r="D52" s="29">
        <f>SUMIFS('2013Figures'!$J:$J,'2013Figures'!$C:$C,$A52,'2013Figures'!$H:$H,$B52,'2013Figures'!$I:$I,$C52,'2013Figures'!$E:$E,$B$1)</f>
        <v>0</v>
      </c>
      <c r="E52" s="9">
        <f>SUMIFS('2013Figures'!$J:$J,'2013Figures'!$C:$C,$A52,'2013Figures'!$H:$H,$B52,'2013Figures'!$I:$I,$C52,'2013Figures'!$B:$B,"BrokerToCy",'2013Figures'!$G:$G,"E1",'2013Figures'!$E:$E,$B$1)</f>
        <v>0</v>
      </c>
      <c r="F52" s="9">
        <f>SUMIFS('2013Figures'!$J:$J,'2013Figures'!$C:$C,$A52,'2013Figures'!$H:$H,$B52,'2013Figures'!$I:$I,$C52,'2013Figures'!$B:$B,"BrokerToCy",'2013Figures'!$G:$G,"P1",'2013Figures'!$E:$E,$B$1)</f>
        <v>0</v>
      </c>
      <c r="G52" s="9">
        <f>SUMIFS('2013Figures'!$J:$J,'2013Figures'!$C:$C,$A52,'2013Figures'!$H:$H,$B52,'2013Figures'!$I:$I,$C52,'2013Figures'!$B:$B,"CyToBroker",'2013Figures'!$G:$G,"E1",'2013Figures'!$E:$E,$B$1)</f>
        <v>0</v>
      </c>
      <c r="H52" s="9">
        <f>SUMIFS('2013Figures'!$J:$J,'2013Figures'!$C:$C,$A52,'2013Figures'!$H:$H,$B52,'2013Figures'!$I:$I,$C52,'2013Figures'!$B:$B,"CyToBroker",'2013Figures'!$G:$G,"P1",'2013Figures'!$E:$E,$B$1)</f>
        <v>0</v>
      </c>
      <c r="J52" s="8">
        <v>201101</v>
      </c>
      <c r="L52" s="42">
        <f>SUMIFS('2012Figures'!$J:$J,'2012Figures'!$C:$C,$A52,'2012Figures'!$H:$H,$B52,'2012Figures'!$I:$I,$C52,'2012Figures'!$E:$E,$B$1)</f>
        <v>0</v>
      </c>
      <c r="M52" s="52">
        <f>SUMIFS('2012Figures'!$J:$J,'2012Figures'!$C:$C,$A52,'2012Figures'!$H:$H,$B52,'2012Figures'!$I:$I,$C52,'2012Figures'!$B:$B,"BrokerToCy",'2012Figures'!$G:$G,"E1",'2012Figures'!$E:$E,$B$1)</f>
        <v>0</v>
      </c>
      <c r="N52" s="52">
        <f>SUMIFS('2012Figures'!$J:$J,'2012Figures'!$C:$C,$A52,'2012Figures'!$H:$H,$B52,'2012Figures'!$I:$I,$C52,'2012Figures'!$B:$B,"BrokerToCy",'2012Figures'!$G:$G,"P1",'2012Figures'!$E:$E,$B$1)</f>
        <v>0</v>
      </c>
      <c r="O52" s="52">
        <f>SUMIFS('2012Figures'!$J:$J,'2012Figures'!$C:$C,$A52,'2012Figures'!$H:$H,$B52,'2012Figures'!$I:$I,$C52,'2012Figures'!$B:$B,"CyToBroker",'2012Figures'!$G:$G,"E1",'2012Figures'!$E:$E,$B$1)</f>
        <v>0</v>
      </c>
      <c r="P52" s="52">
        <f>SUMIFS('2012Figures'!$J:$J,'2012Figures'!$C:$C,$A52,'2012Figures'!$H:$H,$B52,'2012Figures'!$I:$I,$C52,'2012Figures'!$B:$B,"CyToBroker",'2012Figures'!$G:$G,"P1",'2012Figures'!$E:$E,$B$1)</f>
        <v>0</v>
      </c>
      <c r="R52" s="46" t="str">
        <f t="shared" si="15"/>
        <v/>
      </c>
      <c r="S52" s="46" t="str">
        <f t="shared" si="15"/>
        <v/>
      </c>
      <c r="T52" s="46" t="str">
        <f t="shared" si="15"/>
        <v/>
      </c>
      <c r="U52" s="46" t="str">
        <f t="shared" si="15"/>
        <v/>
      </c>
      <c r="V52" s="46" t="str">
        <f t="shared" si="15"/>
        <v/>
      </c>
    </row>
    <row r="53" spans="1:22" x14ac:dyDescent="0.2">
      <c r="A53" s="1">
        <v>103</v>
      </c>
      <c r="B53" s="1" t="s">
        <v>55</v>
      </c>
      <c r="C53" s="8">
        <v>5</v>
      </c>
      <c r="D53" s="29">
        <f>SUMIFS('2013Figures'!$J:$J,'2013Figures'!$C:$C,$A53,'2013Figures'!$H:$H,$B53,'2013Figures'!$I:$I,$C53,'2013Figures'!$E:$E,$B$1)</f>
        <v>0</v>
      </c>
      <c r="E53" s="9">
        <f>SUMIFS('2013Figures'!$J:$J,'2013Figures'!$C:$C,$A53,'2013Figures'!$H:$H,$B53,'2013Figures'!$I:$I,$C53,'2013Figures'!$B:$B,"BrokerToCy",'2013Figures'!$G:$G,"E1",'2013Figures'!$E:$E,$B$1)</f>
        <v>0</v>
      </c>
      <c r="F53" s="9">
        <f>SUMIFS('2013Figures'!$J:$J,'2013Figures'!$C:$C,$A53,'2013Figures'!$H:$H,$B53,'2013Figures'!$I:$I,$C53,'2013Figures'!$B:$B,"BrokerToCy",'2013Figures'!$G:$G,"P1",'2013Figures'!$E:$E,$B$1)</f>
        <v>0</v>
      </c>
      <c r="G53" s="9">
        <f>SUMIFS('2013Figures'!$J:$J,'2013Figures'!$C:$C,$A53,'2013Figures'!$H:$H,$B53,'2013Figures'!$I:$I,$C53,'2013Figures'!$B:$B,"CyToBroker",'2013Figures'!$G:$G,"E1",'2013Figures'!$E:$E,$B$1)</f>
        <v>0</v>
      </c>
      <c r="H53" s="9">
        <f>SUMIFS('2013Figures'!$J:$J,'2013Figures'!$C:$C,$A53,'2013Figures'!$H:$H,$B53,'2013Figures'!$I:$I,$C53,'2013Figures'!$B:$B,"CyToBroker",'2013Figures'!$G:$G,"P1",'2013Figures'!$E:$E,$B$1)</f>
        <v>0</v>
      </c>
      <c r="J53" s="8">
        <v>201001</v>
      </c>
      <c r="L53" s="42">
        <f>SUMIFS('2012Figures'!$J:$J,'2012Figures'!$C:$C,$A53,'2012Figures'!$H:$H,$B53,'2012Figures'!$I:$I,$C53,'2012Figures'!$E:$E,$B$1)</f>
        <v>0</v>
      </c>
      <c r="M53" s="52">
        <f>SUMIFS('2012Figures'!$J:$J,'2012Figures'!$C:$C,$A53,'2012Figures'!$H:$H,$B53,'2012Figures'!$I:$I,$C53,'2012Figures'!$B:$B,"BrokerToCy",'2012Figures'!$G:$G,"E1",'2012Figures'!$E:$E,$B$1)</f>
        <v>0</v>
      </c>
      <c r="N53" s="52">
        <f>SUMIFS('2012Figures'!$J:$J,'2012Figures'!$C:$C,$A53,'2012Figures'!$H:$H,$B53,'2012Figures'!$I:$I,$C53,'2012Figures'!$B:$B,"BrokerToCy",'2012Figures'!$G:$G,"P1",'2012Figures'!$E:$E,$B$1)</f>
        <v>0</v>
      </c>
      <c r="O53" s="52">
        <f>SUMIFS('2012Figures'!$J:$J,'2012Figures'!$C:$C,$A53,'2012Figures'!$H:$H,$B53,'2012Figures'!$I:$I,$C53,'2012Figures'!$B:$B,"CyToBroker",'2012Figures'!$G:$G,"E1",'2012Figures'!$E:$E,$B$1)</f>
        <v>0</v>
      </c>
      <c r="P53" s="52">
        <f>SUMIFS('2012Figures'!$J:$J,'2012Figures'!$C:$C,$A53,'2012Figures'!$H:$H,$B53,'2012Figures'!$I:$I,$C53,'2012Figures'!$B:$B,"CyToBroker",'2012Figures'!$G:$G,"P1",'2012Figures'!$E:$E,$B$1)</f>
        <v>0</v>
      </c>
      <c r="R53" s="46" t="str">
        <f t="shared" si="15"/>
        <v/>
      </c>
      <c r="S53" s="46" t="str">
        <f t="shared" si="15"/>
        <v/>
      </c>
      <c r="T53" s="46" t="str">
        <f t="shared" si="15"/>
        <v/>
      </c>
      <c r="U53" s="46" t="str">
        <f t="shared" si="15"/>
        <v/>
      </c>
      <c r="V53" s="46" t="str">
        <f t="shared" si="15"/>
        <v/>
      </c>
    </row>
    <row r="54" spans="1:22" x14ac:dyDescent="0.2">
      <c r="A54" s="1">
        <v>103</v>
      </c>
      <c r="B54" s="1" t="s">
        <v>55</v>
      </c>
      <c r="C54" s="8">
        <v>4</v>
      </c>
      <c r="D54" s="29">
        <f>SUMIFS('2013Figures'!$J:$J,'2013Figures'!$C:$C,$A54,'2013Figures'!$H:$H,$B54,'2013Figures'!$I:$I,$C54,'2013Figures'!$E:$E,$B$1)</f>
        <v>3</v>
      </c>
      <c r="E54" s="9">
        <f>SUMIFS('2013Figures'!$J:$J,'2013Figures'!$C:$C,$A54,'2013Figures'!$H:$H,$B54,'2013Figures'!$I:$I,$C54,'2013Figures'!$B:$B,"BrokerToCy",'2013Figures'!$G:$G,"E1",'2013Figures'!$E:$E,$B$1)</f>
        <v>0</v>
      </c>
      <c r="F54" s="9">
        <f>SUMIFS('2013Figures'!$J:$J,'2013Figures'!$C:$C,$A54,'2013Figures'!$H:$H,$B54,'2013Figures'!$I:$I,$C54,'2013Figures'!$B:$B,"BrokerToCy",'2013Figures'!$G:$G,"P1",'2013Figures'!$E:$E,$B$1)</f>
        <v>0</v>
      </c>
      <c r="G54" s="9">
        <f>SUMIFS('2013Figures'!$J:$J,'2013Figures'!$C:$C,$A54,'2013Figures'!$H:$H,$B54,'2013Figures'!$I:$I,$C54,'2013Figures'!$B:$B,"CyToBroker",'2013Figures'!$G:$G,"E1",'2013Figures'!$E:$E,$B$1)</f>
        <v>3</v>
      </c>
      <c r="H54" s="9">
        <f>SUMIFS('2013Figures'!$J:$J,'2013Figures'!$C:$C,$A54,'2013Figures'!$H:$H,$B54,'2013Figures'!$I:$I,$C54,'2013Figures'!$B:$B,"CyToBroker",'2013Figures'!$G:$G,"P1",'2013Figures'!$E:$E,$B$1)</f>
        <v>0</v>
      </c>
      <c r="J54" s="8">
        <v>200901</v>
      </c>
      <c r="L54" s="42">
        <f>SUMIFS('2012Figures'!$J:$J,'2012Figures'!$C:$C,$A54,'2012Figures'!$H:$H,$B54,'2012Figures'!$I:$I,$C54,'2012Figures'!$E:$E,$B$1)</f>
        <v>0</v>
      </c>
      <c r="M54" s="52">
        <f>SUMIFS('2012Figures'!$J:$J,'2012Figures'!$C:$C,$A54,'2012Figures'!$H:$H,$B54,'2012Figures'!$I:$I,$C54,'2012Figures'!$B:$B,"BrokerToCy",'2012Figures'!$G:$G,"E1",'2012Figures'!$E:$E,$B$1)</f>
        <v>0</v>
      </c>
      <c r="N54" s="52">
        <f>SUMIFS('2012Figures'!$J:$J,'2012Figures'!$C:$C,$A54,'2012Figures'!$H:$H,$B54,'2012Figures'!$I:$I,$C54,'2012Figures'!$B:$B,"BrokerToCy",'2012Figures'!$G:$G,"P1",'2012Figures'!$E:$E,$B$1)</f>
        <v>0</v>
      </c>
      <c r="O54" s="52">
        <f>SUMIFS('2012Figures'!$J:$J,'2012Figures'!$C:$C,$A54,'2012Figures'!$H:$H,$B54,'2012Figures'!$I:$I,$C54,'2012Figures'!$B:$B,"CyToBroker",'2012Figures'!$G:$G,"E1",'2012Figures'!$E:$E,$B$1)</f>
        <v>0</v>
      </c>
      <c r="P54" s="52">
        <f>SUMIFS('2012Figures'!$J:$J,'2012Figures'!$C:$C,$A54,'2012Figures'!$H:$H,$B54,'2012Figures'!$I:$I,$C54,'2012Figures'!$B:$B,"CyToBroker",'2012Figures'!$G:$G,"P1",'2012Figures'!$E:$E,$B$1)</f>
        <v>0</v>
      </c>
      <c r="R54" s="46" t="str">
        <f t="shared" si="15"/>
        <v/>
      </c>
      <c r="S54" s="46" t="str">
        <f t="shared" si="15"/>
        <v/>
      </c>
      <c r="T54" s="46" t="str">
        <f t="shared" si="15"/>
        <v/>
      </c>
      <c r="U54" s="46" t="str">
        <f t="shared" si="15"/>
        <v/>
      </c>
      <c r="V54" s="46" t="str">
        <f t="shared" si="15"/>
        <v/>
      </c>
    </row>
    <row r="55" spans="1:22" x14ac:dyDescent="0.2">
      <c r="A55" s="1">
        <v>103</v>
      </c>
      <c r="B55" s="1" t="s">
        <v>55</v>
      </c>
      <c r="C55" s="8">
        <v>3</v>
      </c>
      <c r="D55" s="29">
        <f>SUMIFS('2013Figures'!$J:$J,'2013Figures'!$C:$C,$A55,'2013Figures'!$H:$H,$B55,'2013Figures'!$I:$I,$C55,'2013Figures'!$E:$E,$B$1)</f>
        <v>0</v>
      </c>
      <c r="E55" s="9">
        <f>SUMIFS('2013Figures'!$J:$J,'2013Figures'!$C:$C,$A55,'2013Figures'!$H:$H,$B55,'2013Figures'!$I:$I,$C55,'2013Figures'!$B:$B,"BrokerToCy",'2013Figures'!$G:$G,"E1",'2013Figures'!$E:$E,$B$1)</f>
        <v>0</v>
      </c>
      <c r="F55" s="9">
        <f>SUMIFS('2013Figures'!$J:$J,'2013Figures'!$C:$C,$A55,'2013Figures'!$H:$H,$B55,'2013Figures'!$I:$I,$C55,'2013Figures'!$B:$B,"BrokerToCy",'2013Figures'!$G:$G,"P1",'2013Figures'!$E:$E,$B$1)</f>
        <v>0</v>
      </c>
      <c r="G55" s="9">
        <f>SUMIFS('2013Figures'!$J:$J,'2013Figures'!$C:$C,$A55,'2013Figures'!$H:$H,$B55,'2013Figures'!$I:$I,$C55,'2013Figures'!$B:$B,"CyToBroker",'2013Figures'!$G:$G,"E1",'2013Figures'!$E:$E,$B$1)</f>
        <v>0</v>
      </c>
      <c r="H55" s="9">
        <f>SUMIFS('2013Figures'!$J:$J,'2013Figures'!$C:$C,$A55,'2013Figures'!$H:$H,$B55,'2013Figures'!$I:$I,$C55,'2013Figures'!$B:$B,"CyToBroker",'2013Figures'!$G:$G,"P1",'2013Figures'!$E:$E,$B$1)</f>
        <v>0</v>
      </c>
      <c r="J55" s="8">
        <v>200801</v>
      </c>
      <c r="L55" s="42">
        <f>SUMIFS('2012Figures'!$J:$J,'2012Figures'!$C:$C,$A55,'2012Figures'!$H:$H,$B55,'2012Figures'!$I:$I,$C55,'2012Figures'!$E:$E,$B$1)</f>
        <v>0</v>
      </c>
      <c r="M55" s="52">
        <f>SUMIFS('2012Figures'!$J:$J,'2012Figures'!$C:$C,$A55,'2012Figures'!$H:$H,$B55,'2012Figures'!$I:$I,$C55,'2012Figures'!$B:$B,"BrokerToCy",'2012Figures'!$G:$G,"E1",'2012Figures'!$E:$E,$B$1)</f>
        <v>0</v>
      </c>
      <c r="N55" s="52">
        <f>SUMIFS('2012Figures'!$J:$J,'2012Figures'!$C:$C,$A55,'2012Figures'!$H:$H,$B55,'2012Figures'!$I:$I,$C55,'2012Figures'!$B:$B,"BrokerToCy",'2012Figures'!$G:$G,"P1",'2012Figures'!$E:$E,$B$1)</f>
        <v>0</v>
      </c>
      <c r="O55" s="52">
        <f>SUMIFS('2012Figures'!$J:$J,'2012Figures'!$C:$C,$A55,'2012Figures'!$H:$H,$B55,'2012Figures'!$I:$I,$C55,'2012Figures'!$B:$B,"CyToBroker",'2012Figures'!$G:$G,"E1",'2012Figures'!$E:$E,$B$1)</f>
        <v>0</v>
      </c>
      <c r="P55" s="52">
        <f>SUMIFS('2012Figures'!$J:$J,'2012Figures'!$C:$C,$A55,'2012Figures'!$H:$H,$B55,'2012Figures'!$I:$I,$C55,'2012Figures'!$B:$B,"CyToBroker",'2012Figures'!$G:$G,"P1",'2012Figures'!$E:$E,$B$1)</f>
        <v>0</v>
      </c>
      <c r="R55" s="46" t="str">
        <f t="shared" si="15"/>
        <v/>
      </c>
      <c r="S55" s="46" t="str">
        <f t="shared" si="15"/>
        <v/>
      </c>
      <c r="T55" s="46" t="str">
        <f t="shared" si="15"/>
        <v/>
      </c>
      <c r="U55" s="46" t="str">
        <f t="shared" si="15"/>
        <v/>
      </c>
      <c r="V55" s="46" t="str">
        <f t="shared" si="15"/>
        <v/>
      </c>
    </row>
    <row r="56" spans="1:22" x14ac:dyDescent="0.2">
      <c r="A56" s="1">
        <v>103</v>
      </c>
      <c r="B56" s="1" t="s">
        <v>55</v>
      </c>
      <c r="C56" s="8">
        <v>2</v>
      </c>
      <c r="D56" s="29">
        <f>SUMIFS('2013Figures'!$J:$J,'2013Figures'!$C:$C,$A56,'2013Figures'!$H:$H,$B56,'2013Figures'!$I:$I,$C56,'2013Figures'!$E:$E,$B$1)</f>
        <v>0</v>
      </c>
      <c r="E56" s="9">
        <f>SUMIFS('2013Figures'!$J:$J,'2013Figures'!$C:$C,$A56,'2013Figures'!$H:$H,$B56,'2013Figures'!$I:$I,$C56,'2013Figures'!$B:$B,"BrokerToCy",'2013Figures'!$G:$G,"E1",'2013Figures'!$E:$E,$B$1)</f>
        <v>0</v>
      </c>
      <c r="F56" s="9">
        <f>SUMIFS('2013Figures'!$J:$J,'2013Figures'!$C:$C,$A56,'2013Figures'!$H:$H,$B56,'2013Figures'!$I:$I,$C56,'2013Figures'!$B:$B,"BrokerToCy",'2013Figures'!$G:$G,"P1",'2013Figures'!$E:$E,$B$1)</f>
        <v>0</v>
      </c>
      <c r="G56" s="9">
        <f>SUMIFS('2013Figures'!$J:$J,'2013Figures'!$C:$C,$A56,'2013Figures'!$H:$H,$B56,'2013Figures'!$I:$I,$C56,'2013Figures'!$B:$B,"CyToBroker",'2013Figures'!$G:$G,"E1",'2013Figures'!$E:$E,$B$1)</f>
        <v>0</v>
      </c>
      <c r="H56" s="9">
        <f>SUMIFS('2013Figures'!$J:$J,'2013Figures'!$C:$C,$A56,'2013Figures'!$H:$H,$B56,'2013Figures'!$I:$I,$C56,'2013Figures'!$B:$B,"CyToBroker",'2013Figures'!$G:$G,"P1",'2013Figures'!$E:$E,$B$1)</f>
        <v>0</v>
      </c>
      <c r="J56" s="8">
        <v>200701</v>
      </c>
      <c r="L56" s="42">
        <f>SUMIFS('2012Figures'!$J:$J,'2012Figures'!$C:$C,$A56,'2012Figures'!$H:$H,$B56,'2012Figures'!$I:$I,$C56,'2012Figures'!$E:$E,$B$1)</f>
        <v>0</v>
      </c>
      <c r="M56" s="52">
        <f>SUMIFS('2012Figures'!$J:$J,'2012Figures'!$C:$C,$A56,'2012Figures'!$H:$H,$B56,'2012Figures'!$I:$I,$C56,'2012Figures'!$B:$B,"BrokerToCy",'2012Figures'!$G:$G,"E1",'2012Figures'!$E:$E,$B$1)</f>
        <v>0</v>
      </c>
      <c r="N56" s="52">
        <f>SUMIFS('2012Figures'!$J:$J,'2012Figures'!$C:$C,$A56,'2012Figures'!$H:$H,$B56,'2012Figures'!$I:$I,$C56,'2012Figures'!$B:$B,"BrokerToCy",'2012Figures'!$G:$G,"P1",'2012Figures'!$E:$E,$B$1)</f>
        <v>0</v>
      </c>
      <c r="O56" s="52">
        <f>SUMIFS('2012Figures'!$J:$J,'2012Figures'!$C:$C,$A56,'2012Figures'!$H:$H,$B56,'2012Figures'!$I:$I,$C56,'2012Figures'!$B:$B,"CyToBroker",'2012Figures'!$G:$G,"E1",'2012Figures'!$E:$E,$B$1)</f>
        <v>0</v>
      </c>
      <c r="P56" s="52">
        <f>SUMIFS('2012Figures'!$J:$J,'2012Figures'!$C:$C,$A56,'2012Figures'!$H:$H,$B56,'2012Figures'!$I:$I,$C56,'2012Figures'!$B:$B,"CyToBroker",'2012Figures'!$G:$G,"P1",'2012Figures'!$E:$E,$B$1)</f>
        <v>0</v>
      </c>
      <c r="R56" s="46" t="str">
        <f t="shared" si="15"/>
        <v/>
      </c>
      <c r="S56" s="46" t="str">
        <f t="shared" si="15"/>
        <v/>
      </c>
      <c r="T56" s="46" t="str">
        <f t="shared" si="15"/>
        <v/>
      </c>
      <c r="U56" s="46" t="str">
        <f t="shared" si="15"/>
        <v/>
      </c>
      <c r="V56" s="46" t="str">
        <f t="shared" si="15"/>
        <v/>
      </c>
    </row>
    <row r="57" spans="1:22" x14ac:dyDescent="0.2">
      <c r="A57" s="1">
        <v>103</v>
      </c>
      <c r="B57" s="1" t="s">
        <v>55</v>
      </c>
      <c r="C57" s="8">
        <v>1</v>
      </c>
      <c r="D57" s="29">
        <f>SUMIFS('2013Figures'!$J:$J,'2013Figures'!$C:$C,$A57,'2013Figures'!$H:$H,$B57,'2013Figures'!$I:$I,$C57,'2013Figures'!$E:$E,$B$1)</f>
        <v>0</v>
      </c>
      <c r="E57" s="9">
        <f>SUMIFS('2013Figures'!$J:$J,'2013Figures'!$C:$C,$A57,'2013Figures'!$H:$H,$B57,'2013Figures'!$I:$I,$C57,'2013Figures'!$B:$B,"BrokerToCy",'2013Figures'!$G:$G,"E1",'2013Figures'!$E:$E,$B$1)</f>
        <v>0</v>
      </c>
      <c r="F57" s="9">
        <f>SUMIFS('2013Figures'!$J:$J,'2013Figures'!$C:$C,$A57,'2013Figures'!$H:$H,$B57,'2013Figures'!$I:$I,$C57,'2013Figures'!$B:$B,"BrokerToCy",'2013Figures'!$G:$G,"P1",'2013Figures'!$E:$E,$B$1)</f>
        <v>0</v>
      </c>
      <c r="G57" s="9">
        <f>SUMIFS('2013Figures'!$J:$J,'2013Figures'!$C:$C,$A57,'2013Figures'!$H:$H,$B57,'2013Figures'!$I:$I,$C57,'2013Figures'!$B:$B,"CyToBroker",'2013Figures'!$G:$G,"E1",'2013Figures'!$E:$E,$B$1)</f>
        <v>0</v>
      </c>
      <c r="H57" s="9">
        <f>SUMIFS('2013Figures'!$J:$J,'2013Figures'!$C:$C,$A57,'2013Figures'!$H:$H,$B57,'2013Figures'!$I:$I,$C57,'2013Figures'!$B:$B,"CyToBroker",'2013Figures'!$G:$G,"P1",'2013Figures'!$E:$E,$B$1)</f>
        <v>0</v>
      </c>
      <c r="J57" s="8">
        <v>200601</v>
      </c>
      <c r="L57" s="42">
        <f>SUMIFS('2012Figures'!$J:$J,'2012Figures'!$C:$C,$A57,'2012Figures'!$H:$H,$B57,'2012Figures'!$I:$I,$C57,'2012Figures'!$E:$E,$B$1)</f>
        <v>0</v>
      </c>
      <c r="M57" s="52">
        <f>SUMIFS('2012Figures'!$J:$J,'2012Figures'!$C:$C,$A57,'2012Figures'!$H:$H,$B57,'2012Figures'!$I:$I,$C57,'2012Figures'!$B:$B,"BrokerToCy",'2012Figures'!$G:$G,"E1",'2012Figures'!$E:$E,$B$1)</f>
        <v>0</v>
      </c>
      <c r="N57" s="52">
        <f>SUMIFS('2012Figures'!$J:$J,'2012Figures'!$C:$C,$A57,'2012Figures'!$H:$H,$B57,'2012Figures'!$I:$I,$C57,'2012Figures'!$B:$B,"BrokerToCy",'2012Figures'!$G:$G,"P1",'2012Figures'!$E:$E,$B$1)</f>
        <v>0</v>
      </c>
      <c r="O57" s="52">
        <f>SUMIFS('2012Figures'!$J:$J,'2012Figures'!$C:$C,$A57,'2012Figures'!$H:$H,$B57,'2012Figures'!$I:$I,$C57,'2012Figures'!$B:$B,"CyToBroker",'2012Figures'!$G:$G,"E1",'2012Figures'!$E:$E,$B$1)</f>
        <v>0</v>
      </c>
      <c r="P57" s="52">
        <f>SUMIFS('2012Figures'!$J:$J,'2012Figures'!$C:$C,$A57,'2012Figures'!$H:$H,$B57,'2012Figures'!$I:$I,$C57,'2012Figures'!$B:$B,"CyToBroker",'2012Figures'!$G:$G,"P1",'2012Figures'!$E:$E,$B$1)</f>
        <v>0</v>
      </c>
      <c r="R57" s="46" t="str">
        <f t="shared" si="15"/>
        <v/>
      </c>
      <c r="S57" s="46" t="str">
        <f t="shared" si="15"/>
        <v/>
      </c>
      <c r="T57" s="46" t="str">
        <f t="shared" si="15"/>
        <v/>
      </c>
      <c r="U57" s="46" t="str">
        <f t="shared" si="15"/>
        <v/>
      </c>
      <c r="V57" s="46" t="str">
        <f t="shared" si="15"/>
        <v/>
      </c>
    </row>
    <row r="58" spans="1:22" x14ac:dyDescent="0.2">
      <c r="A58" s="1">
        <v>103</v>
      </c>
      <c r="B58" s="1" t="s">
        <v>55</v>
      </c>
      <c r="D58" s="29">
        <f>SUMIFS('2013Figures'!$J:$J,'2013Figures'!$C:$C,$A58,'2013Figures'!$I:$I,"",'2013Figures'!$E:$E,$B$1)</f>
        <v>254</v>
      </c>
      <c r="E58" s="9">
        <f>SUMIFS('2013Figures'!$J:$J,'2013Figures'!$C:$C,$A58,'2013Figures'!$I:$I,"",'2013Figures'!$B:$B,"BrokerToCy",'2013Figures'!$G:$G,"E1",'2013Figures'!$E:$E,$B$1)</f>
        <v>0</v>
      </c>
      <c r="F58" s="9">
        <f>SUMIFS('2013Figures'!$J:$J,'2013Figures'!$C:$C,$A58,'2013Figures'!$I:$I,"",'2013Figures'!$B:$B,"BrokerToCy",'2013Figures'!$G:$G,"P1",'2013Figures'!$E:$E,$B$1)</f>
        <v>0</v>
      </c>
      <c r="G58" s="9">
        <f>SUMIFS('2013Figures'!$J:$J,'2013Figures'!$C:$C,$A58,'2013Figures'!$I:$I,"",'2013Figures'!$B:$B,"CyToBroker",'2013Figures'!$G:$G,"E1",'2013Figures'!$E:$E,$B$1)</f>
        <v>254</v>
      </c>
      <c r="H58" s="9">
        <f>SUMIFS('2013Figures'!$J:$J,'2013Figures'!$C:$C,$A58,'2013Figures'!$I:$I,"",'2013Figures'!$B:$B,"CyToBroker",'2013Figures'!$G:$G,"P1",'2013Figures'!$E:$E,$B$1)</f>
        <v>0</v>
      </c>
      <c r="J58" s="8" t="s">
        <v>131</v>
      </c>
      <c r="L58" s="42">
        <f>SUMIFS('2012Figures'!$J:$J,'2012Figures'!$C:$C,$A58,'2012Figures'!$I:$I,"",'2012Figures'!$E:$E,$B$1)</f>
        <v>299</v>
      </c>
      <c r="M58" s="52">
        <f>SUMIFS('2012Figures'!$J:$J,'2012Figures'!$C:$C,$A58,'2012Figures'!$I:$I,"",'2012Figures'!$B:$B,"BrokerToCy",'2012Figures'!$G:$G,"E1",'2012Figures'!$E:$E,$B$1)</f>
        <v>0</v>
      </c>
      <c r="N58" s="52">
        <f>SUMIFS('2012Figures'!$J:$J,'2012Figures'!$C:$C,$A58,'2012Figures'!$I:$I,"",'2012Figures'!$B:$B,"BrokerToCy",'2012Figures'!$G:$G,"P1",'2012Figures'!$E:$E,$B$1)</f>
        <v>0</v>
      </c>
      <c r="O58" s="52">
        <f>SUMIFS('2012Figures'!$J:$J,'2012Figures'!$C:$C,$A58,'2012Figures'!$I:$I,"",'2012Figures'!$B:$B,"CyToBroker",'2012Figures'!$G:$G,"E1",'2012Figures'!$E:$E,$B$1)</f>
        <v>299</v>
      </c>
      <c r="P58" s="52">
        <f>SUMIFS('2012Figures'!$J:$J,'2012Figures'!$C:$C,$A58,'2012Figures'!$I:$I,"",'2012Figures'!$B:$B,"CyToBroker",'2012Figures'!$G:$G,"P1",'2012Figures'!$E:$E,$B$1)</f>
        <v>0</v>
      </c>
      <c r="R58" s="46">
        <f t="shared" si="15"/>
        <v>-0.15</v>
      </c>
      <c r="S58" s="46" t="str">
        <f t="shared" si="15"/>
        <v/>
      </c>
      <c r="T58" s="46" t="str">
        <f t="shared" si="15"/>
        <v/>
      </c>
      <c r="U58" s="46">
        <f t="shared" si="15"/>
        <v>-0.15</v>
      </c>
      <c r="V58" s="46" t="str">
        <f t="shared" si="15"/>
        <v/>
      </c>
    </row>
    <row r="59" spans="1:22" x14ac:dyDescent="0.2">
      <c r="A59" s="21"/>
      <c r="B59" s="21" t="s">
        <v>92</v>
      </c>
      <c r="C59" s="22"/>
      <c r="D59" s="23">
        <f>SUM(E59:H59)</f>
        <v>257</v>
      </c>
      <c r="E59" s="23">
        <f t="shared" ref="E59:H59" si="16">SUM(E46:E58)</f>
        <v>0</v>
      </c>
      <c r="F59" s="23">
        <f t="shared" si="16"/>
        <v>0</v>
      </c>
      <c r="G59" s="23">
        <f t="shared" si="16"/>
        <v>257</v>
      </c>
      <c r="H59" s="23">
        <f t="shared" si="16"/>
        <v>0</v>
      </c>
      <c r="I59" s="21"/>
      <c r="J59" s="22"/>
      <c r="K59" s="21"/>
      <c r="L59" s="43">
        <f>SUM(M59:P59)</f>
        <v>299</v>
      </c>
      <c r="M59" s="43">
        <f t="shared" ref="M59:P59" si="17">SUM(M46:M58)</f>
        <v>0</v>
      </c>
      <c r="N59" s="43">
        <f t="shared" si="17"/>
        <v>0</v>
      </c>
      <c r="O59" s="43">
        <f t="shared" si="17"/>
        <v>299</v>
      </c>
      <c r="P59" s="43">
        <f t="shared" si="17"/>
        <v>0</v>
      </c>
      <c r="Q59" s="21"/>
      <c r="R59" s="21"/>
      <c r="S59" s="21"/>
      <c r="T59" s="21"/>
      <c r="U59" s="21"/>
      <c r="V59" s="21"/>
    </row>
    <row r="60" spans="1:22" x14ac:dyDescent="0.2">
      <c r="A60" s="28">
        <v>104</v>
      </c>
      <c r="B60" s="28" t="s">
        <v>93</v>
      </c>
      <c r="C60" s="17" t="s">
        <v>88</v>
      </c>
      <c r="D60" s="18">
        <f>SUMIFS('2013Figures'!$J:$J,'2013Figures'!$C:$C,$A60,'2013Figures'!$E:$E,$B$1)</f>
        <v>349</v>
      </c>
      <c r="E60" s="18">
        <f>SUMIFS('2013Figures'!$J:$J,'2013Figures'!$C:$C,$A60,'2013Figures'!$B:$B,"BrokerToCy",'2013Figures'!$G:$G,"E1",'2013Figures'!$E:$E,$B$1)</f>
        <v>0</v>
      </c>
      <c r="F60" s="18">
        <f>SUMIFS('2013Figures'!$J:$J,'2013Figures'!$C:$C,$A60,'2013Figures'!$B:$B,"BrokerToCy",'2013Figures'!$G:$G,"P1",'2013Figures'!$E:$E,$B$1)</f>
        <v>0</v>
      </c>
      <c r="G60" s="18">
        <f>SUMIFS('2013Figures'!$J:$J,'2013Figures'!$C:$C,$A60,'2013Figures'!$B:$B,"CyToBroker",'2013Figures'!$G:$G,"E1",'2013Figures'!$E:$E,$B$1)</f>
        <v>349</v>
      </c>
      <c r="H60" s="18">
        <f>SUMIFS('2013Figures'!$J:$J,'2013Figures'!$C:$C,$A60,'2013Figures'!$B:$B,"CyToBroker",'2013Figures'!$G:$G,"P1",'2013Figures'!$E:$E,$B$1)</f>
        <v>0</v>
      </c>
      <c r="I60" s="28"/>
      <c r="J60" s="17"/>
      <c r="K60" s="28"/>
      <c r="L60" s="50">
        <f>SUMIFS('2012Figures'!$J:$J,'2012Figures'!$C:$C,$A60,'2012Figures'!$E:$E,$B$1)</f>
        <v>328</v>
      </c>
      <c r="M60" s="50">
        <f>SUMIFS('2012Figures'!$J:$J,'2012Figures'!$C:$C,$A60,'2012Figures'!$B:$B,"BrokerToCy",'2012Figures'!$G:$G,"E1",'2012Figures'!$E:$E,$B$1)</f>
        <v>0</v>
      </c>
      <c r="N60" s="50">
        <f>SUMIFS('2012Figures'!$J:$J,'2012Figures'!$C:$C,$A60,'2012Figures'!$B:$B,"BrokerToCy",'2012Figures'!$G:$G,"P1",'2012Figures'!$E:$E,$B$1)</f>
        <v>0</v>
      </c>
      <c r="O60" s="50">
        <f>SUMIFS('2012Figures'!$J:$J,'2012Figures'!$C:$C,$A60,'2012Figures'!$B:$B,"CyToBroker",'2012Figures'!$G:$G,"E1",'2012Figures'!$E:$E,$B$1)</f>
        <v>328</v>
      </c>
      <c r="P60" s="50">
        <f>SUMIFS('2012Figures'!$J:$J,'2012Figures'!$C:$C,$A60,'2012Figures'!$B:$B,"CyToBroker",'2012Figures'!$G:$G,"P1",'2012Figures'!$E:$E,$B$1)</f>
        <v>0</v>
      </c>
      <c r="Q60" s="28"/>
      <c r="R60" s="46">
        <f t="shared" si="15"/>
        <v>0.06</v>
      </c>
      <c r="S60" s="46" t="str">
        <f t="shared" si="15"/>
        <v/>
      </c>
      <c r="T60" s="46" t="str">
        <f t="shared" si="15"/>
        <v/>
      </c>
      <c r="U60" s="46">
        <f t="shared" si="15"/>
        <v>0.06</v>
      </c>
      <c r="V60" s="46" t="str">
        <f t="shared" si="15"/>
        <v/>
      </c>
    </row>
    <row r="61" spans="1:22" x14ac:dyDescent="0.2">
      <c r="A61" s="1">
        <v>104</v>
      </c>
      <c r="D61" s="29">
        <f>SUMIFS('2013Figures'!$J:$J,'2013Figures'!$C:$C,$A61,'2013Figures'!$H:$H,"",'2013Figures'!$I:$I,"",'2013Figures'!$E:$E,$B$1)</f>
        <v>341</v>
      </c>
      <c r="E61" s="9">
        <f>SUMIFS('2013Figures'!$J:$J,'2013Figures'!$C:$C,$A61,'2013Figures'!$H:$H,"",'2013Figures'!$I:$I,"",'2013Figures'!$B:$B,"BrokerToCy",'2013Figures'!$G:$G,"E1",'2013Figures'!$E:$E,$B$1)</f>
        <v>0</v>
      </c>
      <c r="F61" s="9">
        <f>SUMIFS('2013Figures'!$J:$J,'2013Figures'!$C:$C,$A61,'2013Figures'!$H:$H,"",'2013Figures'!$I:$I,"",'2013Figures'!$B:$B,"BrokerToCy",'2013Figures'!$G:$G,"P1",'2013Figures'!$E:$E,$B$1)</f>
        <v>0</v>
      </c>
      <c r="G61" s="9">
        <f>SUMIFS('2013Figures'!$J:$J,'2013Figures'!$C:$C,$A61,'2013Figures'!$H:$H,"",'2013Figures'!$I:$I,"",'2013Figures'!$B:$B,"CyToBroker",'2013Figures'!$G:$G,"E1",'2013Figures'!$E:$E,$B$1)</f>
        <v>341</v>
      </c>
      <c r="H61" s="9">
        <f>SUMIFS('2013Figures'!$J:$J,'2013Figures'!$C:$C,$A61,'2013Figures'!$H:$H,"",'2013Figures'!$I:$I,"",'2013Figures'!$B:$B,"CyToBroker",'2013Figures'!$G:$G,"P1",'2013Figures'!$E:$E,$B$1)</f>
        <v>0</v>
      </c>
      <c r="J61" s="8" t="s">
        <v>131</v>
      </c>
      <c r="L61" s="42">
        <f>SUMIFS('2012Figures'!$J:$J,'2012Figures'!$C:$C,$A61,'2012Figures'!$H:$H,"",'2012Figures'!$I:$I,"",'2012Figures'!$E:$E,$B$1)</f>
        <v>328</v>
      </c>
      <c r="M61" s="52">
        <f>SUMIFS('2012Figures'!$J:$J,'2012Figures'!$C:$C,$A61,'2012Figures'!$H:$H,"",'2012Figures'!$I:$I,"",'2012Figures'!$B:$B,"BrokerToCy",'2012Figures'!$G:$G,"E1",'2012Figures'!$E:$E,$B$1)</f>
        <v>0</v>
      </c>
      <c r="N61" s="52">
        <f>SUMIFS('2012Figures'!$J:$J,'2012Figures'!$C:$C,$A61,'2012Figures'!$H:$H,"",'2012Figures'!$I:$I,"",'2012Figures'!$B:$B,"BrokerToCy",'2012Figures'!$G:$G,"P1",'2012Figures'!$E:$E,$B$1)</f>
        <v>0</v>
      </c>
      <c r="O61" s="52">
        <f>SUMIFS('2012Figures'!$J:$J,'2012Figures'!$C:$C,$A61,'2012Figures'!$H:$H,"",'2012Figures'!$I:$I,"",'2012Figures'!$B:$B,"CyToBroker",'2012Figures'!$G:$G,"E1",'2012Figures'!$E:$E,$B$1)</f>
        <v>328</v>
      </c>
      <c r="P61" s="52">
        <f>SUMIFS('2012Figures'!$J:$J,'2012Figures'!$C:$C,$A61,'2012Figures'!$H:$H,"",'2012Figures'!$I:$I,"",'2012Figures'!$B:$B,"CyToBroker",'2012Figures'!$G:$G,"P1",'2012Figures'!$E:$E,$B$1)</f>
        <v>0</v>
      </c>
      <c r="R61" s="46">
        <f t="shared" si="15"/>
        <v>0.04</v>
      </c>
      <c r="S61" s="46" t="str">
        <f t="shared" si="15"/>
        <v/>
      </c>
      <c r="T61" s="46" t="str">
        <f t="shared" si="15"/>
        <v/>
      </c>
      <c r="U61" s="46">
        <f t="shared" si="15"/>
        <v>0.04</v>
      </c>
      <c r="V61" s="46" t="str">
        <f t="shared" si="15"/>
        <v/>
      </c>
    </row>
    <row r="62" spans="1:22" x14ac:dyDescent="0.2">
      <c r="A62" s="1">
        <v>104</v>
      </c>
      <c r="B62" s="1" t="s">
        <v>55</v>
      </c>
      <c r="D62" s="29">
        <f>SUMIFS('2013Figures'!$J:$J,'2013Figures'!$C:$C,$A62,'2013Figures'!$H:$H,$B62,'2013Figures'!$E:$E,$B$1)</f>
        <v>0</v>
      </c>
      <c r="E62" s="9">
        <f>SUMIFS('2013Figures'!$J:$J,'2013Figures'!$C:$C,$A62,'2013Figures'!$H:$H,$B62,'2013Figures'!$B:$B,"BrokerToCy",'2013Figures'!$G:$G,"E1",'2013Figures'!$E:$E,$B$1)</f>
        <v>0</v>
      </c>
      <c r="F62" s="9">
        <f>SUMIFS('2013Figures'!$J:$J,'2013Figures'!$C:$C,$A62,'2013Figures'!$H:$H,$B62,'2013Figures'!$B:$B,"BrokerToCy",'2013Figures'!$G:$G,"P1",'2013Figures'!$E:$E,$B$1)</f>
        <v>0</v>
      </c>
      <c r="G62" s="9">
        <f>SUMIFS('2013Figures'!$J:$J,'2013Figures'!$C:$C,$A62,'2013Figures'!$H:$H,$B62,'2013Figures'!$B:$B,"CyToBroker",'2013Figures'!$G:$G,"E1",'2013Figures'!$E:$E,$B$1)</f>
        <v>0</v>
      </c>
      <c r="H62" s="9">
        <f>SUMIFS('2013Figures'!$J:$J,'2013Figures'!$C:$C,$A62,'2013Figures'!$H:$H,$B62,'2013Figures'!$B:$B,"CyToBroker",'2013Figures'!$G:$G,"P1",'2013Figures'!$E:$E,$B$1)</f>
        <v>0</v>
      </c>
      <c r="J62" s="8" t="s">
        <v>146</v>
      </c>
      <c r="L62" s="42">
        <f>SUMIFS('2012Figures'!$J:$J,'2012Figures'!$C:$C,$A62,'2012Figures'!$H:$H,$B62,'2012Figures'!$E:$E,$B$1)</f>
        <v>0</v>
      </c>
      <c r="M62" s="52">
        <f>SUMIFS('2012Figures'!$J:$J,'2012Figures'!$C:$C,$A62,'2012Figures'!$H:$H,$B62,'2012Figures'!$B:$B,"BrokerToCy",'2012Figures'!$G:$G,"E1",'2012Figures'!$E:$E,$B$1)</f>
        <v>0</v>
      </c>
      <c r="N62" s="52">
        <f>SUMIFS('2012Figures'!$J:$J,'2012Figures'!$C:$C,$A62,'2012Figures'!$H:$H,$B62,'2012Figures'!$B:$B,"BrokerToCy",'2012Figures'!$G:$G,"P1",'2012Figures'!$E:$E,$B$1)</f>
        <v>0</v>
      </c>
      <c r="O62" s="52">
        <f>SUMIFS('2012Figures'!$J:$J,'2012Figures'!$C:$C,$A62,'2012Figures'!$H:$H,$B62,'2012Figures'!$B:$B,"CyToBroker",'2012Figures'!$G:$G,"E1",'2012Figures'!$E:$E,$B$1)</f>
        <v>0</v>
      </c>
      <c r="P62" s="52">
        <f>SUMIFS('2012Figures'!$J:$J,'2012Figures'!$C:$C,$A62,'2012Figures'!$H:$H,$B62,'2012Figures'!$B:$B,"CyToBroker",'2012Figures'!$G:$G,"P1",'2012Figures'!$E:$E,$B$1)</f>
        <v>0</v>
      </c>
      <c r="R62" s="46" t="str">
        <f t="shared" si="15"/>
        <v/>
      </c>
      <c r="S62" s="46" t="str">
        <f t="shared" si="15"/>
        <v/>
      </c>
      <c r="T62" s="46" t="str">
        <f t="shared" si="15"/>
        <v/>
      </c>
      <c r="U62" s="46" t="str">
        <f t="shared" si="15"/>
        <v/>
      </c>
      <c r="V62" s="46" t="str">
        <f t="shared" si="15"/>
        <v/>
      </c>
    </row>
    <row r="63" spans="1:22" x14ac:dyDescent="0.2">
      <c r="A63" s="1">
        <v>104</v>
      </c>
      <c r="B63" s="1" t="s">
        <v>56</v>
      </c>
      <c r="D63" s="29">
        <f>SUMIFS('2013Figures'!$J:$J,'2013Figures'!$C:$C,$A63,'2013Figures'!$H:$H,$B63,'2013Figures'!$E:$E,$B$1)</f>
        <v>8</v>
      </c>
      <c r="E63" s="9">
        <f>SUMIFS('2013Figures'!$J:$J,'2013Figures'!$C:$C,$A63,'2013Figures'!$H:$H,$B63,'2013Figures'!$B:$B,"BrokerToCy",'2013Figures'!$G:$G,"E1",'2013Figures'!$E:$E,$B$1)</f>
        <v>0</v>
      </c>
      <c r="F63" s="9">
        <f>SUMIFS('2013Figures'!$J:$J,'2013Figures'!$C:$C,$A63,'2013Figures'!$H:$H,$B63,'2013Figures'!$B:$B,"BrokerToCy",'2013Figures'!$G:$G,"P1",'2013Figures'!$E:$E,$B$1)</f>
        <v>0</v>
      </c>
      <c r="G63" s="9">
        <f>SUMIFS('2013Figures'!$J:$J,'2013Figures'!$C:$C,$A63,'2013Figures'!$H:$H,$B63,'2013Figures'!$B:$B,"CyToBroker",'2013Figures'!$G:$G,"E1",'2013Figures'!$E:$E,$B$1)</f>
        <v>8</v>
      </c>
      <c r="H63" s="9">
        <f>SUMIFS('2013Figures'!$J:$J,'2013Figures'!$C:$C,$A63,'2013Figures'!$H:$H,$B63,'2013Figures'!$B:$B,"CyToBroker",'2013Figures'!$G:$G,"P1",'2013Figures'!$E:$E,$B$1)</f>
        <v>0</v>
      </c>
      <c r="J63" s="8" t="s">
        <v>146</v>
      </c>
      <c r="L63" s="42">
        <f>SUMIFS('2012Figures'!$J:$J,'2012Figures'!$C:$C,$A63,'2012Figures'!$H:$H,$B63,'2012Figures'!$E:$E,$B$1)</f>
        <v>0</v>
      </c>
      <c r="M63" s="52">
        <f>SUMIFS('2012Figures'!$J:$J,'2012Figures'!$C:$C,$A63,'2012Figures'!$H:$H,$B63,'2012Figures'!$B:$B,"BrokerToCy",'2012Figures'!$G:$G,"E1",'2012Figures'!$E:$E,$B$1)</f>
        <v>0</v>
      </c>
      <c r="N63" s="52">
        <f>SUMIFS('2012Figures'!$J:$J,'2012Figures'!$C:$C,$A63,'2012Figures'!$H:$H,$B63,'2012Figures'!$B:$B,"BrokerToCy",'2012Figures'!$G:$G,"P1",'2012Figures'!$E:$E,$B$1)</f>
        <v>0</v>
      </c>
      <c r="O63" s="52">
        <f>SUMIFS('2012Figures'!$J:$J,'2012Figures'!$C:$C,$A63,'2012Figures'!$H:$H,$B63,'2012Figures'!$B:$B,"CyToBroker",'2012Figures'!$G:$G,"E1",'2012Figures'!$E:$E,$B$1)</f>
        <v>0</v>
      </c>
      <c r="P63" s="52">
        <f>SUMIFS('2012Figures'!$J:$J,'2012Figures'!$C:$C,$A63,'2012Figures'!$H:$H,$B63,'2012Figures'!$B:$B,"CyToBroker",'2012Figures'!$G:$G,"P1",'2012Figures'!$E:$E,$B$1)</f>
        <v>0</v>
      </c>
      <c r="R63" s="46" t="str">
        <f t="shared" si="15"/>
        <v/>
      </c>
      <c r="S63" s="46" t="str">
        <f t="shared" si="15"/>
        <v/>
      </c>
      <c r="T63" s="46" t="str">
        <f t="shared" si="15"/>
        <v/>
      </c>
      <c r="U63" s="46" t="str">
        <f t="shared" si="15"/>
        <v/>
      </c>
      <c r="V63" s="46" t="str">
        <f t="shared" si="15"/>
        <v/>
      </c>
    </row>
    <row r="64" spans="1:22" x14ac:dyDescent="0.2">
      <c r="A64" s="1">
        <v>104</v>
      </c>
      <c r="B64" s="1">
        <v>2</v>
      </c>
      <c r="D64" s="29">
        <f>SUMIFS('2013Figures'!$J:$J,'2013Figures'!$C:$C,$A64,'2013Figures'!$H:$H,$B64,'2013Figures'!$E:$E,$B$1)</f>
        <v>0</v>
      </c>
      <c r="E64" s="9">
        <f>SUMIFS('2013Figures'!$J:$J,'2013Figures'!$C:$C,$A64,'2013Figures'!$H:$H,$B64,'2013Figures'!$B:$B,"BrokerToCy",'2013Figures'!$G:$G,"E1",'2013Figures'!$E:$E,$B$1)</f>
        <v>0</v>
      </c>
      <c r="F64" s="9">
        <f>SUMIFS('2013Figures'!$J:$J,'2013Figures'!$C:$C,$A64,'2013Figures'!$H:$H,$B64,'2013Figures'!$B:$B,"BrokerToCy",'2013Figures'!$G:$G,"P1",'2013Figures'!$E:$E,$B$1)</f>
        <v>0</v>
      </c>
      <c r="G64" s="9">
        <f>SUMIFS('2013Figures'!$J:$J,'2013Figures'!$C:$C,$A64,'2013Figures'!$H:$H,$B64,'2013Figures'!$B:$B,"CyToBroker",'2013Figures'!$G:$G,"E1",'2013Figures'!$E:$E,$B$1)</f>
        <v>0</v>
      </c>
      <c r="H64" s="9">
        <f>SUMIFS('2013Figures'!$J:$J,'2013Figures'!$C:$C,$A64,'2013Figures'!$H:$H,$B64,'2013Figures'!$B:$B,"CyToBroker",'2013Figures'!$G:$G,"P1",'2013Figures'!$E:$E,$B$1)</f>
        <v>0</v>
      </c>
      <c r="J64" s="8" t="s">
        <v>146</v>
      </c>
      <c r="L64" s="42">
        <f>SUMIFS('2012Figures'!$J:$J,'2012Figures'!$C:$C,$A64,'2012Figures'!$H:$H,$B64,'2012Figures'!$E:$E,$B$1)</f>
        <v>0</v>
      </c>
      <c r="M64" s="52">
        <f>SUMIFS('2012Figures'!$J:$J,'2012Figures'!$C:$C,$A64,'2012Figures'!$H:$H,$B64,'2012Figures'!$B:$B,"BrokerToCy",'2012Figures'!$G:$G,"E1",'2012Figures'!$E:$E,$B$1)</f>
        <v>0</v>
      </c>
      <c r="N64" s="52">
        <f>SUMIFS('2012Figures'!$J:$J,'2012Figures'!$C:$C,$A64,'2012Figures'!$H:$H,$B64,'2012Figures'!$B:$B,"BrokerToCy",'2012Figures'!$G:$G,"P1",'2012Figures'!$E:$E,$B$1)</f>
        <v>0</v>
      </c>
      <c r="O64" s="52">
        <f>SUMIFS('2012Figures'!$J:$J,'2012Figures'!$C:$C,$A64,'2012Figures'!$H:$H,$B64,'2012Figures'!$B:$B,"CyToBroker",'2012Figures'!$G:$G,"E1",'2012Figures'!$E:$E,$B$1)</f>
        <v>0</v>
      </c>
      <c r="P64" s="52">
        <f>SUMIFS('2012Figures'!$J:$J,'2012Figures'!$C:$C,$A64,'2012Figures'!$H:$H,$B64,'2012Figures'!$B:$B,"CyToBroker",'2012Figures'!$G:$G,"P1",'2012Figures'!$E:$E,$B$1)</f>
        <v>0</v>
      </c>
      <c r="R64" s="46" t="str">
        <f t="shared" si="15"/>
        <v/>
      </c>
      <c r="S64" s="46" t="str">
        <f t="shared" si="15"/>
        <v/>
      </c>
      <c r="T64" s="46" t="str">
        <f t="shared" si="15"/>
        <v/>
      </c>
      <c r="U64" s="46" t="str">
        <f t="shared" si="15"/>
        <v/>
      </c>
      <c r="V64" s="46" t="str">
        <f t="shared" si="15"/>
        <v/>
      </c>
    </row>
    <row r="65" spans="1:22" x14ac:dyDescent="0.2">
      <c r="A65" s="1">
        <v>104</v>
      </c>
      <c r="B65" s="1">
        <v>3</v>
      </c>
      <c r="D65" s="29">
        <f>SUMIFS('2013Figures'!$J:$J,'2013Figures'!$C:$C,$A65,'2013Figures'!$H:$H,$B65,'2013Figures'!$E:$E,$B$1)</f>
        <v>0</v>
      </c>
      <c r="E65" s="9">
        <f>SUMIFS('2013Figures'!$J:$J,'2013Figures'!$C:$C,$A65,'2013Figures'!$H:$H,$B65,'2013Figures'!$B:$B,"BrokerToCy",'2013Figures'!$G:$G,"E1",'2013Figures'!$E:$E,$B$1)</f>
        <v>0</v>
      </c>
      <c r="F65" s="9">
        <f>SUMIFS('2013Figures'!$J:$J,'2013Figures'!$C:$C,$A65,'2013Figures'!$H:$H,$B65,'2013Figures'!$B:$B,"BrokerToCy",'2013Figures'!$G:$G,"P1",'2013Figures'!$E:$E,$B$1)</f>
        <v>0</v>
      </c>
      <c r="G65" s="9">
        <f>SUMIFS('2013Figures'!$J:$J,'2013Figures'!$C:$C,$A65,'2013Figures'!$H:$H,$B65,'2013Figures'!$B:$B,"CyToBroker",'2013Figures'!$G:$G,"E1",'2013Figures'!$E:$E,$B$1)</f>
        <v>0</v>
      </c>
      <c r="H65" s="9">
        <f>SUMIFS('2013Figures'!$J:$J,'2013Figures'!$C:$C,$A65,'2013Figures'!$H:$H,$B65,'2013Figures'!$B:$B,"CyToBroker",'2013Figures'!$G:$G,"P1",'2013Figures'!$E:$E,$B$1)</f>
        <v>0</v>
      </c>
      <c r="J65" s="8" t="s">
        <v>146</v>
      </c>
      <c r="L65" s="42">
        <f>SUMIFS('2012Figures'!$J:$J,'2012Figures'!$C:$C,$A65,'2012Figures'!$H:$H,$B65,'2012Figures'!$E:$E,$B$1)</f>
        <v>0</v>
      </c>
      <c r="M65" s="52">
        <f>SUMIFS('2012Figures'!$J:$J,'2012Figures'!$C:$C,$A65,'2012Figures'!$H:$H,$B65,'2012Figures'!$B:$B,"BrokerToCy",'2012Figures'!$G:$G,"E1",'2012Figures'!$E:$E,$B$1)</f>
        <v>0</v>
      </c>
      <c r="N65" s="52">
        <f>SUMIFS('2012Figures'!$J:$J,'2012Figures'!$C:$C,$A65,'2012Figures'!$H:$H,$B65,'2012Figures'!$B:$B,"BrokerToCy",'2012Figures'!$G:$G,"P1",'2012Figures'!$E:$E,$B$1)</f>
        <v>0</v>
      </c>
      <c r="O65" s="52">
        <f>SUMIFS('2012Figures'!$J:$J,'2012Figures'!$C:$C,$A65,'2012Figures'!$H:$H,$B65,'2012Figures'!$B:$B,"CyToBroker",'2012Figures'!$G:$G,"E1",'2012Figures'!$E:$E,$B$1)</f>
        <v>0</v>
      </c>
      <c r="P65" s="52">
        <f>SUMIFS('2012Figures'!$J:$J,'2012Figures'!$C:$C,$A65,'2012Figures'!$H:$H,$B65,'2012Figures'!$B:$B,"CyToBroker",'2012Figures'!$G:$G,"P1",'2012Figures'!$E:$E,$B$1)</f>
        <v>0</v>
      </c>
      <c r="R65" s="46" t="str">
        <f t="shared" si="15"/>
        <v/>
      </c>
      <c r="S65" s="46" t="str">
        <f t="shared" si="15"/>
        <v/>
      </c>
      <c r="T65" s="46" t="str">
        <f t="shared" si="15"/>
        <v/>
      </c>
      <c r="U65" s="46" t="str">
        <f t="shared" si="15"/>
        <v/>
      </c>
      <c r="V65" s="46" t="str">
        <f t="shared" si="15"/>
        <v/>
      </c>
    </row>
    <row r="66" spans="1:22" x14ac:dyDescent="0.2">
      <c r="A66" s="1">
        <v>104</v>
      </c>
      <c r="B66" s="1">
        <v>4</v>
      </c>
      <c r="D66" s="29">
        <f>SUMIFS('2013Figures'!$J:$J,'2013Figures'!$C:$C,$A66,'2013Figures'!$H:$H,$B66,'2013Figures'!$E:$E,$B$1)</f>
        <v>0</v>
      </c>
      <c r="E66" s="9">
        <f>SUMIFS('2013Figures'!$J:$J,'2013Figures'!$C:$C,$A66,'2013Figures'!$H:$H,$B66,'2013Figures'!$B:$B,"BrokerToCy",'2013Figures'!$G:$G,"E1",'2013Figures'!$E:$E,$B$1)</f>
        <v>0</v>
      </c>
      <c r="F66" s="9">
        <f>SUMIFS('2013Figures'!$J:$J,'2013Figures'!$C:$C,$A66,'2013Figures'!$H:$H,$B66,'2013Figures'!$B:$B,"BrokerToCy",'2013Figures'!$G:$G,"P1",'2013Figures'!$E:$E,$B$1)</f>
        <v>0</v>
      </c>
      <c r="G66" s="9">
        <f>SUMIFS('2013Figures'!$J:$J,'2013Figures'!$C:$C,$A66,'2013Figures'!$H:$H,$B66,'2013Figures'!$B:$B,"CyToBroker",'2013Figures'!$G:$G,"E1",'2013Figures'!$E:$E,$B$1)</f>
        <v>0</v>
      </c>
      <c r="H66" s="9">
        <f>SUMIFS('2013Figures'!$J:$J,'2013Figures'!$C:$C,$A66,'2013Figures'!$H:$H,$B66,'2013Figures'!$B:$B,"CyToBroker",'2013Figures'!$G:$G,"P1",'2013Figures'!$E:$E,$B$1)</f>
        <v>0</v>
      </c>
      <c r="J66" s="8" t="s">
        <v>146</v>
      </c>
      <c r="L66" s="42">
        <f>SUMIFS('2012Figures'!$J:$J,'2012Figures'!$C:$C,$A66,'2012Figures'!$H:$H,$B66,'2012Figures'!$E:$E,$B$1)</f>
        <v>0</v>
      </c>
      <c r="M66" s="52">
        <f>SUMIFS('2012Figures'!$J:$J,'2012Figures'!$C:$C,$A66,'2012Figures'!$H:$H,$B66,'2012Figures'!$B:$B,"BrokerToCy",'2012Figures'!$G:$G,"E1",'2012Figures'!$E:$E,$B$1)</f>
        <v>0</v>
      </c>
      <c r="N66" s="52">
        <f>SUMIFS('2012Figures'!$J:$J,'2012Figures'!$C:$C,$A66,'2012Figures'!$H:$H,$B66,'2012Figures'!$B:$B,"BrokerToCy",'2012Figures'!$G:$G,"P1",'2012Figures'!$E:$E,$B$1)</f>
        <v>0</v>
      </c>
      <c r="O66" s="52">
        <f>SUMIFS('2012Figures'!$J:$J,'2012Figures'!$C:$C,$A66,'2012Figures'!$H:$H,$B66,'2012Figures'!$B:$B,"CyToBroker",'2012Figures'!$G:$G,"E1",'2012Figures'!$E:$E,$B$1)</f>
        <v>0</v>
      </c>
      <c r="P66" s="52">
        <f>SUMIFS('2012Figures'!$J:$J,'2012Figures'!$C:$C,$A66,'2012Figures'!$H:$H,$B66,'2012Figures'!$B:$B,"CyToBroker",'2012Figures'!$G:$G,"P1",'2012Figures'!$E:$E,$B$1)</f>
        <v>0</v>
      </c>
      <c r="R66" s="46" t="str">
        <f t="shared" si="15"/>
        <v/>
      </c>
      <c r="S66" s="46" t="str">
        <f t="shared" si="15"/>
        <v/>
      </c>
      <c r="T66" s="46" t="str">
        <f t="shared" si="15"/>
        <v/>
      </c>
      <c r="U66" s="46" t="str">
        <f t="shared" si="15"/>
        <v/>
      </c>
      <c r="V66" s="46" t="str">
        <f t="shared" si="15"/>
        <v/>
      </c>
    </row>
    <row r="67" spans="1:22" x14ac:dyDescent="0.2">
      <c r="A67" s="1">
        <v>104</v>
      </c>
      <c r="B67" s="1">
        <v>5</v>
      </c>
      <c r="D67" s="29">
        <f>SUMIFS('2013Figures'!$J:$J,'2013Figures'!$C:$C,$A67,'2013Figures'!$H:$H,$B67,'2013Figures'!$E:$E,$B$1)</f>
        <v>0</v>
      </c>
      <c r="E67" s="9">
        <f>SUMIFS('2013Figures'!$J:$J,'2013Figures'!$C:$C,$A67,'2013Figures'!$H:$H,$B67,'2013Figures'!$B:$B,"BrokerToCy",'2013Figures'!$G:$G,"E1",'2013Figures'!$E:$E,$B$1)</f>
        <v>0</v>
      </c>
      <c r="F67" s="9">
        <f>SUMIFS('2013Figures'!$J:$J,'2013Figures'!$C:$C,$A67,'2013Figures'!$H:$H,$B67,'2013Figures'!$B:$B,"BrokerToCy",'2013Figures'!$G:$G,"P1",'2013Figures'!$E:$E,$B$1)</f>
        <v>0</v>
      </c>
      <c r="G67" s="9">
        <f>SUMIFS('2013Figures'!$J:$J,'2013Figures'!$C:$C,$A67,'2013Figures'!$H:$H,$B67,'2013Figures'!$B:$B,"CyToBroker",'2013Figures'!$G:$G,"E1",'2013Figures'!$E:$E,$B$1)</f>
        <v>0</v>
      </c>
      <c r="H67" s="9">
        <f>SUMIFS('2013Figures'!$J:$J,'2013Figures'!$C:$C,$A67,'2013Figures'!$H:$H,$B67,'2013Figures'!$B:$B,"CyToBroker",'2013Figures'!$G:$G,"P1",'2013Figures'!$E:$E,$B$1)</f>
        <v>0</v>
      </c>
      <c r="J67" s="8" t="s">
        <v>146</v>
      </c>
      <c r="L67" s="42">
        <f>SUMIFS('2012Figures'!$J:$J,'2012Figures'!$C:$C,$A67,'2012Figures'!$H:$H,$B67,'2012Figures'!$E:$E,$B$1)</f>
        <v>0</v>
      </c>
      <c r="M67" s="52">
        <f>SUMIFS('2012Figures'!$J:$J,'2012Figures'!$C:$C,$A67,'2012Figures'!$H:$H,$B67,'2012Figures'!$B:$B,"BrokerToCy",'2012Figures'!$G:$G,"E1",'2012Figures'!$E:$E,$B$1)</f>
        <v>0</v>
      </c>
      <c r="N67" s="52">
        <f>SUMIFS('2012Figures'!$J:$J,'2012Figures'!$C:$C,$A67,'2012Figures'!$H:$H,$B67,'2012Figures'!$B:$B,"BrokerToCy",'2012Figures'!$G:$G,"P1",'2012Figures'!$E:$E,$B$1)</f>
        <v>0</v>
      </c>
      <c r="O67" s="52">
        <f>SUMIFS('2012Figures'!$J:$J,'2012Figures'!$C:$C,$A67,'2012Figures'!$H:$H,$B67,'2012Figures'!$B:$B,"CyToBroker",'2012Figures'!$G:$G,"E1",'2012Figures'!$E:$E,$B$1)</f>
        <v>0</v>
      </c>
      <c r="P67" s="52">
        <f>SUMIFS('2012Figures'!$J:$J,'2012Figures'!$C:$C,$A67,'2012Figures'!$H:$H,$B67,'2012Figures'!$B:$B,"CyToBroker",'2012Figures'!$G:$G,"P1",'2012Figures'!$E:$E,$B$1)</f>
        <v>0</v>
      </c>
      <c r="R67" s="46" t="str">
        <f t="shared" si="15"/>
        <v/>
      </c>
      <c r="S67" s="46" t="str">
        <f t="shared" si="15"/>
        <v/>
      </c>
      <c r="T67" s="46" t="str">
        <f t="shared" si="15"/>
        <v/>
      </c>
      <c r="U67" s="46" t="str">
        <f t="shared" si="15"/>
        <v/>
      </c>
      <c r="V67" s="46" t="str">
        <f t="shared" si="15"/>
        <v/>
      </c>
    </row>
    <row r="68" spans="1:22" x14ac:dyDescent="0.2">
      <c r="A68" s="1">
        <v>104</v>
      </c>
      <c r="B68" s="1" t="s">
        <v>57</v>
      </c>
      <c r="C68" s="8">
        <v>4</v>
      </c>
      <c r="D68" s="29">
        <f>SUMIFS('2013Figures'!$J:$J,'2013Figures'!$C:$C,$A68,'2013Figures'!$H:$H,$B68,'2013Figures'!$I:$I,$C68,'2013Figures'!$E:$E,$B$1)</f>
        <v>0</v>
      </c>
      <c r="E68" s="9">
        <f>SUMIFS('2013Figures'!$J:$J,'2013Figures'!$C:$C,$A68,'2013Figures'!$H:$H,$B68,'2013Figures'!$I:$I,$C68,'2013Figures'!$B:$B,"BrokerToCy",'2013Figures'!$G:$G,"E1",'2013Figures'!$E:$E,$B$1)</f>
        <v>0</v>
      </c>
      <c r="F68" s="9">
        <f>SUMIFS('2013Figures'!$J:$J,'2013Figures'!$C:$C,$A68,'2013Figures'!$H:$H,$B68,'2013Figures'!$I:$I,$C68,'2013Figures'!$B:$B,"BrokerToCy",'2013Figures'!$G:$G,"P1",'2013Figures'!$E:$E,$B$1)</f>
        <v>0</v>
      </c>
      <c r="G68" s="9">
        <f>SUMIFS('2013Figures'!$J:$J,'2013Figures'!$C:$C,$A68,'2013Figures'!$H:$H,$B68,'2013Figures'!$I:$I,$C68,'2013Figures'!$B:$B,"CyToBroker",'2013Figures'!$G:$G,"E1",'2013Figures'!$E:$E,$B$1)</f>
        <v>0</v>
      </c>
      <c r="H68" s="9">
        <f>SUMIFS('2013Figures'!$J:$J,'2013Figures'!$C:$C,$A68,'2013Figures'!$H:$H,$B68,'2013Figures'!$I:$I,$C68,'2013Figures'!$B:$B,"CyToBroker",'2013Figures'!$G:$G,"P1",'2013Figures'!$E:$E,$B$1)</f>
        <v>0</v>
      </c>
      <c r="I68" s="30"/>
      <c r="J68" s="8" t="s">
        <v>146</v>
      </c>
      <c r="K68" s="30"/>
      <c r="L68" s="42">
        <f>SUMIFS('2012Figures'!$J:$J,'2012Figures'!$C:$C,$A68,'2012Figures'!$H:$H,$B68,'2012Figures'!$I:$I,$C68,'2012Figures'!$E:$E,$B$1)</f>
        <v>0</v>
      </c>
      <c r="M68" s="52">
        <f>SUMIFS('2012Figures'!$J:$J,'2012Figures'!$C:$C,$A68,'2012Figures'!$H:$H,$B68,'2012Figures'!$I:$I,$C68,'2012Figures'!$B:$B,"BrokerToCy",'2012Figures'!$G:$G,"E1",'2012Figures'!$E:$E,$B$1)</f>
        <v>0</v>
      </c>
      <c r="N68" s="52">
        <f>SUMIFS('2012Figures'!$J:$J,'2012Figures'!$C:$C,$A68,'2012Figures'!$H:$H,$B68,'2012Figures'!$I:$I,$C68,'2012Figures'!$B:$B,"BrokerToCy",'2012Figures'!$G:$G,"P1",'2012Figures'!$E:$E,$B$1)</f>
        <v>0</v>
      </c>
      <c r="O68" s="52">
        <f>SUMIFS('2012Figures'!$J:$J,'2012Figures'!$C:$C,$A68,'2012Figures'!$H:$H,$B68,'2012Figures'!$I:$I,$C68,'2012Figures'!$B:$B,"CyToBroker",'2012Figures'!$G:$G,"E1",'2012Figures'!$E:$E,$B$1)</f>
        <v>0</v>
      </c>
      <c r="P68" s="52">
        <f>SUMIFS('2012Figures'!$J:$J,'2012Figures'!$C:$C,$A68,'2012Figures'!$H:$H,$B68,'2012Figures'!$I:$I,$C68,'2012Figures'!$B:$B,"CyToBroker",'2012Figures'!$G:$G,"P1",'2012Figures'!$E:$E,$B$1)</f>
        <v>0</v>
      </c>
      <c r="Q68" s="30"/>
      <c r="R68" s="46" t="str">
        <f t="shared" si="15"/>
        <v/>
      </c>
      <c r="S68" s="46" t="str">
        <f t="shared" si="15"/>
        <v/>
      </c>
      <c r="T68" s="46" t="str">
        <f t="shared" si="15"/>
        <v/>
      </c>
      <c r="U68" s="46" t="str">
        <f t="shared" si="15"/>
        <v/>
      </c>
      <c r="V68" s="46" t="str">
        <f t="shared" si="15"/>
        <v/>
      </c>
    </row>
    <row r="69" spans="1:22" x14ac:dyDescent="0.2">
      <c r="A69" s="1">
        <v>104</v>
      </c>
      <c r="B69" s="1" t="s">
        <v>57</v>
      </c>
      <c r="C69" s="8">
        <v>2</v>
      </c>
      <c r="D69" s="29">
        <f>SUMIFS('2013Figures'!$J:$J,'2013Figures'!$C:$C,$A69,'2013Figures'!$H:$H,$B69,'2013Figures'!$I:$I,$C69,'2013Figures'!$E:$E,$B$1)</f>
        <v>0</v>
      </c>
      <c r="E69" s="9">
        <f>SUMIFS('2013Figures'!$J:$J,'2013Figures'!$C:$C,$A69,'2013Figures'!$H:$H,$B69,'2013Figures'!$I:$I,$C69,'2013Figures'!$B:$B,"BrokerToCy",'2013Figures'!$G:$G,"E1",'2013Figures'!$E:$E,$B$1)</f>
        <v>0</v>
      </c>
      <c r="F69" s="9">
        <f>SUMIFS('2013Figures'!$J:$J,'2013Figures'!$C:$C,$A69,'2013Figures'!$H:$H,$B69,'2013Figures'!$I:$I,$C69,'2013Figures'!$B:$B,"BrokerToCy",'2013Figures'!$G:$G,"P1",'2013Figures'!$E:$E,$B$1)</f>
        <v>0</v>
      </c>
      <c r="G69" s="9">
        <f>SUMIFS('2013Figures'!$J:$J,'2013Figures'!$C:$C,$A69,'2013Figures'!$H:$H,$B69,'2013Figures'!$I:$I,$C69,'2013Figures'!$B:$B,"CyToBroker",'2013Figures'!$G:$G,"E1",'2013Figures'!$E:$E,$B$1)</f>
        <v>0</v>
      </c>
      <c r="H69" s="9">
        <f>SUMIFS('2013Figures'!$J:$J,'2013Figures'!$C:$C,$A69,'2013Figures'!$H:$H,$B69,'2013Figures'!$I:$I,$C69,'2013Figures'!$B:$B,"CyToBroker",'2013Figures'!$G:$G,"P1",'2013Figures'!$E:$E,$B$1)</f>
        <v>0</v>
      </c>
      <c r="I69" s="30"/>
      <c r="J69" s="31">
        <v>201001</v>
      </c>
      <c r="K69" s="30"/>
      <c r="L69" s="42">
        <f>SUMIFS('2012Figures'!$J:$J,'2012Figures'!$C:$C,$A69,'2012Figures'!$H:$H,$B69,'2012Figures'!$I:$I,$C69,'2012Figures'!$E:$E,$B$1)</f>
        <v>0</v>
      </c>
      <c r="M69" s="52">
        <f>SUMIFS('2012Figures'!$J:$J,'2012Figures'!$C:$C,$A69,'2012Figures'!$H:$H,$B69,'2012Figures'!$I:$I,$C69,'2012Figures'!$B:$B,"BrokerToCy",'2012Figures'!$G:$G,"E1",'2012Figures'!$E:$E,$B$1)</f>
        <v>0</v>
      </c>
      <c r="N69" s="52">
        <f>SUMIFS('2012Figures'!$J:$J,'2012Figures'!$C:$C,$A69,'2012Figures'!$H:$H,$B69,'2012Figures'!$I:$I,$C69,'2012Figures'!$B:$B,"BrokerToCy",'2012Figures'!$G:$G,"P1",'2012Figures'!$E:$E,$B$1)</f>
        <v>0</v>
      </c>
      <c r="O69" s="52">
        <f>SUMIFS('2012Figures'!$J:$J,'2012Figures'!$C:$C,$A69,'2012Figures'!$H:$H,$B69,'2012Figures'!$I:$I,$C69,'2012Figures'!$B:$B,"CyToBroker",'2012Figures'!$G:$G,"E1",'2012Figures'!$E:$E,$B$1)</f>
        <v>0</v>
      </c>
      <c r="P69" s="52">
        <f>SUMIFS('2012Figures'!$J:$J,'2012Figures'!$C:$C,$A69,'2012Figures'!$H:$H,$B69,'2012Figures'!$I:$I,$C69,'2012Figures'!$B:$B,"CyToBroker",'2012Figures'!$G:$G,"P1",'2012Figures'!$E:$E,$B$1)</f>
        <v>0</v>
      </c>
      <c r="Q69" s="30"/>
      <c r="R69" s="46" t="str">
        <f t="shared" si="15"/>
        <v/>
      </c>
      <c r="S69" s="46" t="str">
        <f t="shared" si="15"/>
        <v/>
      </c>
      <c r="T69" s="46" t="str">
        <f t="shared" si="15"/>
        <v/>
      </c>
      <c r="U69" s="46" t="str">
        <f t="shared" si="15"/>
        <v/>
      </c>
      <c r="V69" s="46" t="str">
        <f t="shared" si="15"/>
        <v/>
      </c>
    </row>
    <row r="70" spans="1:22" x14ac:dyDescent="0.2">
      <c r="A70" s="1">
        <v>104</v>
      </c>
      <c r="B70" s="1" t="s">
        <v>57</v>
      </c>
      <c r="C70" s="8">
        <v>1</v>
      </c>
      <c r="D70" s="29">
        <f>SUMIFS('2013Figures'!$J:$J,'2013Figures'!$C:$C,$A70,'2013Figures'!$H:$H,$B70,'2013Figures'!$I:$I,$C70,'2013Figures'!$E:$E,$B$1)</f>
        <v>0</v>
      </c>
      <c r="E70" s="9">
        <f>SUMIFS('2013Figures'!$J:$J,'2013Figures'!$C:$C,$A70,'2013Figures'!$H:$H,$B70,'2013Figures'!$I:$I,$C70,'2013Figures'!$B:$B,"BrokerToCy",'2013Figures'!$G:$G,"E1",'2013Figures'!$E:$E,$B$1)</f>
        <v>0</v>
      </c>
      <c r="F70" s="9">
        <f>SUMIFS('2013Figures'!$J:$J,'2013Figures'!$C:$C,$A70,'2013Figures'!$H:$H,$B70,'2013Figures'!$I:$I,$C70,'2013Figures'!$B:$B,"BrokerToCy",'2013Figures'!$G:$G,"P1",'2013Figures'!$E:$E,$B$1)</f>
        <v>0</v>
      </c>
      <c r="G70" s="9">
        <f>SUMIFS('2013Figures'!$J:$J,'2013Figures'!$C:$C,$A70,'2013Figures'!$H:$H,$B70,'2013Figures'!$I:$I,$C70,'2013Figures'!$B:$B,"CyToBroker",'2013Figures'!$G:$G,"E1",'2013Figures'!$E:$E,$B$1)</f>
        <v>0</v>
      </c>
      <c r="H70" s="9">
        <f>SUMIFS('2013Figures'!$J:$J,'2013Figures'!$C:$C,$A70,'2013Figures'!$H:$H,$B70,'2013Figures'!$I:$I,$C70,'2013Figures'!$B:$B,"CyToBroker",'2013Figures'!$G:$G,"P1",'2013Figures'!$E:$E,$B$1)</f>
        <v>0</v>
      </c>
      <c r="J70" s="8">
        <v>200601</v>
      </c>
      <c r="L70" s="42">
        <f>SUMIFS('2012Figures'!$J:$J,'2012Figures'!$C:$C,$A70,'2012Figures'!$H:$H,$B70,'2012Figures'!$I:$I,$C70,'2012Figures'!$E:$E,$B$1)</f>
        <v>0</v>
      </c>
      <c r="M70" s="52">
        <f>SUMIFS('2012Figures'!$J:$J,'2012Figures'!$C:$C,$A70,'2012Figures'!$H:$H,$B70,'2012Figures'!$I:$I,$C70,'2012Figures'!$B:$B,"BrokerToCy",'2012Figures'!$G:$G,"E1",'2012Figures'!$E:$E,$B$1)</f>
        <v>0</v>
      </c>
      <c r="N70" s="52">
        <f>SUMIFS('2012Figures'!$J:$J,'2012Figures'!$C:$C,$A70,'2012Figures'!$H:$H,$B70,'2012Figures'!$I:$I,$C70,'2012Figures'!$B:$B,"BrokerToCy",'2012Figures'!$G:$G,"P1",'2012Figures'!$E:$E,$B$1)</f>
        <v>0</v>
      </c>
      <c r="O70" s="52">
        <f>SUMIFS('2012Figures'!$J:$J,'2012Figures'!$C:$C,$A70,'2012Figures'!$H:$H,$B70,'2012Figures'!$I:$I,$C70,'2012Figures'!$B:$B,"CyToBroker",'2012Figures'!$G:$G,"E1",'2012Figures'!$E:$E,$B$1)</f>
        <v>0</v>
      </c>
      <c r="P70" s="52">
        <f>SUMIFS('2012Figures'!$J:$J,'2012Figures'!$C:$C,$A70,'2012Figures'!$H:$H,$B70,'2012Figures'!$I:$I,$C70,'2012Figures'!$B:$B,"CyToBroker",'2012Figures'!$G:$G,"P1",'2012Figures'!$E:$E,$B$1)</f>
        <v>0</v>
      </c>
      <c r="R70" s="46" t="str">
        <f t="shared" si="15"/>
        <v/>
      </c>
      <c r="S70" s="46" t="str">
        <f t="shared" si="15"/>
        <v/>
      </c>
      <c r="T70" s="46" t="str">
        <f t="shared" si="15"/>
        <v/>
      </c>
      <c r="U70" s="46" t="str">
        <f t="shared" si="15"/>
        <v/>
      </c>
      <c r="V70" s="46" t="str">
        <f t="shared" si="15"/>
        <v/>
      </c>
    </row>
    <row r="71" spans="1:22" x14ac:dyDescent="0.2">
      <c r="A71" s="1">
        <v>104</v>
      </c>
      <c r="B71" s="1" t="s">
        <v>57</v>
      </c>
      <c r="D71" s="29">
        <f>SUMIFS('2013Figures'!$J:$J,'2013Figures'!$C:$C,$A71,'2013Figures'!$H:$H,$B71,'2013Figures'!$I:$I,"",'2013Figures'!$E:$E,$B$1)</f>
        <v>0</v>
      </c>
      <c r="E71" s="9">
        <f>SUMIFS('2013Figures'!$J:$J,'2013Figures'!$C:$C,$A71,'2013Figures'!$H:$H,$B71,'2013Figures'!$I:$I,"",'2013Figures'!$B:$B,"BrokerToCy",'2013Figures'!$G:$G,"E1",'2013Figures'!$E:$E,$B$1)</f>
        <v>0</v>
      </c>
      <c r="F71" s="9">
        <f>SUMIFS('2013Figures'!$J:$J,'2013Figures'!$C:$C,$A71,'2013Figures'!$H:$H,$B71,'2013Figures'!$I:$I,"",'2013Figures'!$B:$B,"BrokerToCy",'2013Figures'!$G:$G,"P1",'2013Figures'!$E:$E,$B$1)</f>
        <v>0</v>
      </c>
      <c r="G71" s="9">
        <f>SUMIFS('2013Figures'!$J:$J,'2013Figures'!$C:$C,$A71,'2013Figures'!$H:$H,$B71,'2013Figures'!$I:$I,"",'2013Figures'!$B:$B,"CyToBroker",'2013Figures'!$G:$G,"E1",'2013Figures'!$E:$E,$B$1)</f>
        <v>0</v>
      </c>
      <c r="H71" s="9">
        <f>SUMIFS('2013Figures'!$J:$J,'2013Figures'!$C:$C,$A71,'2013Figures'!$H:$H,$B71,'2013Figures'!$I:$I,"",'2013Figures'!$B:$B,"CyToBroker",'2013Figures'!$G:$G,"P1",'2013Figures'!$E:$E,$B$1)</f>
        <v>0</v>
      </c>
      <c r="J71" s="8" t="s">
        <v>131</v>
      </c>
      <c r="L71" s="42">
        <f>SUMIFS('2012Figures'!$J:$J,'2012Figures'!$C:$C,$A71,'2012Figures'!$H:$H,$B71,'2012Figures'!$I:$I,"",'2012Figures'!$E:$E,$B$1)</f>
        <v>0</v>
      </c>
      <c r="M71" s="52">
        <f>SUMIFS('2012Figures'!$J:$J,'2012Figures'!$C:$C,$A71,'2012Figures'!$H:$H,$B71,'2012Figures'!$I:$I,"",'2012Figures'!$B:$B,"BrokerToCy",'2012Figures'!$G:$G,"E1",'2012Figures'!$E:$E,$B$1)</f>
        <v>0</v>
      </c>
      <c r="N71" s="52">
        <f>SUMIFS('2012Figures'!$J:$J,'2012Figures'!$C:$C,$A71,'2012Figures'!$H:$H,$B71,'2012Figures'!$I:$I,"",'2012Figures'!$B:$B,"BrokerToCy",'2012Figures'!$G:$G,"P1",'2012Figures'!$E:$E,$B$1)</f>
        <v>0</v>
      </c>
      <c r="O71" s="52">
        <f>SUMIFS('2012Figures'!$J:$J,'2012Figures'!$C:$C,$A71,'2012Figures'!$H:$H,$B71,'2012Figures'!$I:$I,"",'2012Figures'!$B:$B,"CyToBroker",'2012Figures'!$G:$G,"E1",'2012Figures'!$E:$E,$B$1)</f>
        <v>0</v>
      </c>
      <c r="P71" s="52">
        <f>SUMIFS('2012Figures'!$J:$J,'2012Figures'!$C:$C,$A71,'2012Figures'!$H:$H,$B71,'2012Figures'!$I:$I,"",'2012Figures'!$B:$B,"CyToBroker",'2012Figures'!$G:$G,"P1",'2012Figures'!$E:$E,$B$1)</f>
        <v>0</v>
      </c>
      <c r="R71" s="46" t="str">
        <f t="shared" si="15"/>
        <v/>
      </c>
      <c r="S71" s="46" t="str">
        <f t="shared" si="15"/>
        <v/>
      </c>
      <c r="T71" s="46" t="str">
        <f t="shared" si="15"/>
        <v/>
      </c>
      <c r="U71" s="46" t="str">
        <f t="shared" si="15"/>
        <v/>
      </c>
      <c r="V71" s="46" t="str">
        <f t="shared" si="15"/>
        <v/>
      </c>
    </row>
    <row r="72" spans="1:22" x14ac:dyDescent="0.2">
      <c r="A72" s="1">
        <v>104</v>
      </c>
      <c r="B72" s="1" t="s">
        <v>21</v>
      </c>
      <c r="C72" s="8">
        <v>11</v>
      </c>
      <c r="D72" s="29">
        <f>SUMIFS('2013Figures'!$J:$J,'2013Figures'!$C:$C,$A72,'2013Figures'!$H:$H,$B72,'2013Figures'!$I:$I,$C72,'2013Figures'!$E:$E,$B$1)</f>
        <v>0</v>
      </c>
      <c r="E72" s="9">
        <f>SUMIFS('2013Figures'!$J:$J,'2013Figures'!$C:$C,$A72,'2013Figures'!$H:$H,$B72,'2013Figures'!$I:$I,$C72,'2013Figures'!$B:$B,"BrokerToCy",'2013Figures'!$G:$G,"E1",'2013Figures'!$E:$E,$B$1)</f>
        <v>0</v>
      </c>
      <c r="F72" s="9">
        <f>SUMIFS('2013Figures'!$J:$J,'2013Figures'!$C:$C,$A72,'2013Figures'!$H:$H,$B72,'2013Figures'!$I:$I,$C72,'2013Figures'!$B:$B,"BrokerToCy",'2013Figures'!$G:$G,"P1",'2013Figures'!$E:$E,$B$1)</f>
        <v>0</v>
      </c>
      <c r="G72" s="9">
        <f>SUMIFS('2013Figures'!$J:$J,'2013Figures'!$C:$C,$A72,'2013Figures'!$H:$H,$B72,'2013Figures'!$I:$I,$C72,'2013Figures'!$B:$B,"CyToBroker",'2013Figures'!$G:$G,"E1",'2013Figures'!$E:$E,$B$1)</f>
        <v>0</v>
      </c>
      <c r="H72" s="9">
        <f>SUMIFS('2013Figures'!$J:$J,'2013Figures'!$C:$C,$A72,'2013Figures'!$H:$H,$B72,'2013Figures'!$I:$I,$C72,'2013Figures'!$B:$B,"CyToBroker",'2013Figures'!$G:$G,"P1",'2013Figures'!$E:$E,$B$1)</f>
        <v>0</v>
      </c>
      <c r="L72" s="42">
        <f>SUMIFS('2012Figures'!$J:$J,'2012Figures'!$C:$C,$A72,'2012Figures'!$H:$H,$B72,'2012Figures'!$I:$I,$C72,'2012Figures'!$E:$E,$B$1)</f>
        <v>0</v>
      </c>
      <c r="M72" s="52">
        <f>SUMIFS('2012Figures'!$J:$J,'2012Figures'!$C:$C,$A72,'2012Figures'!$H:$H,$B72,'2012Figures'!$I:$I,$C72,'2012Figures'!$B:$B,"BrokerToCy",'2012Figures'!$G:$G,"E1",'2012Figures'!$E:$E,$B$1)</f>
        <v>0</v>
      </c>
      <c r="N72" s="52">
        <f>SUMIFS('2012Figures'!$J:$J,'2012Figures'!$C:$C,$A72,'2012Figures'!$H:$H,$B72,'2012Figures'!$I:$I,$C72,'2012Figures'!$B:$B,"BrokerToCy",'2012Figures'!$G:$G,"P1",'2012Figures'!$E:$E,$B$1)</f>
        <v>0</v>
      </c>
      <c r="O72" s="52">
        <f>SUMIFS('2012Figures'!$J:$J,'2012Figures'!$C:$C,$A72,'2012Figures'!$H:$H,$B72,'2012Figures'!$I:$I,$C72,'2012Figures'!$B:$B,"CyToBroker",'2012Figures'!$G:$G,"E1",'2012Figures'!$E:$E,$B$1)</f>
        <v>0</v>
      </c>
      <c r="P72" s="52">
        <f>SUMIFS('2012Figures'!$J:$J,'2012Figures'!$C:$C,$A72,'2012Figures'!$H:$H,$B72,'2012Figures'!$I:$I,$C72,'2012Figures'!$B:$B,"CyToBroker",'2012Figures'!$G:$G,"P1",'2012Figures'!$E:$E,$B$1)</f>
        <v>0</v>
      </c>
      <c r="R72" s="46" t="str">
        <f t="shared" si="15"/>
        <v/>
      </c>
      <c r="S72" s="46" t="str">
        <f t="shared" si="15"/>
        <v/>
      </c>
      <c r="T72" s="46" t="str">
        <f t="shared" si="15"/>
        <v/>
      </c>
      <c r="U72" s="46" t="str">
        <f t="shared" si="15"/>
        <v/>
      </c>
      <c r="V72" s="46" t="str">
        <f t="shared" si="15"/>
        <v/>
      </c>
    </row>
    <row r="73" spans="1:22" x14ac:dyDescent="0.2">
      <c r="A73" s="1">
        <v>104</v>
      </c>
      <c r="B73" s="1" t="s">
        <v>21</v>
      </c>
      <c r="C73" s="8">
        <v>10</v>
      </c>
      <c r="D73" s="29">
        <f>SUMIFS('2013Figures'!$J:$J,'2013Figures'!$C:$C,$A73,'2013Figures'!$H:$H,$B73,'2013Figures'!$I:$I,$C73,'2013Figures'!$E:$E,$B$1)</f>
        <v>0</v>
      </c>
      <c r="E73" s="9">
        <f>SUMIFS('2013Figures'!$J:$J,'2013Figures'!$C:$C,$A73,'2013Figures'!$H:$H,$B73,'2013Figures'!$I:$I,$C73,'2013Figures'!$B:$B,"BrokerToCy",'2013Figures'!$G:$G,"E1",'2013Figures'!$E:$E,$B$1)</f>
        <v>0</v>
      </c>
      <c r="F73" s="9">
        <f>SUMIFS('2013Figures'!$J:$J,'2013Figures'!$C:$C,$A73,'2013Figures'!$H:$H,$B73,'2013Figures'!$I:$I,$C73,'2013Figures'!$B:$B,"BrokerToCy",'2013Figures'!$G:$G,"P1",'2013Figures'!$E:$E,$B$1)</f>
        <v>0</v>
      </c>
      <c r="G73" s="9">
        <f>SUMIFS('2013Figures'!$J:$J,'2013Figures'!$C:$C,$A73,'2013Figures'!$H:$H,$B73,'2013Figures'!$I:$I,$C73,'2013Figures'!$B:$B,"CyToBroker",'2013Figures'!$G:$G,"E1",'2013Figures'!$E:$E,$B$1)</f>
        <v>0</v>
      </c>
      <c r="H73" s="9">
        <f>SUMIFS('2013Figures'!$J:$J,'2013Figures'!$C:$C,$A73,'2013Figures'!$H:$H,$B73,'2013Figures'!$I:$I,$C73,'2013Figures'!$B:$B,"CyToBroker",'2013Figures'!$G:$G,"P1",'2013Figures'!$E:$E,$B$1)</f>
        <v>0</v>
      </c>
      <c r="J73" s="8">
        <v>201501</v>
      </c>
      <c r="L73" s="42">
        <f>SUMIFS('2012Figures'!$J:$J,'2012Figures'!$C:$C,$A73,'2012Figures'!$H:$H,$B73,'2012Figures'!$I:$I,$C73,'2012Figures'!$E:$E,$B$1)</f>
        <v>0</v>
      </c>
      <c r="M73" s="52">
        <f>SUMIFS('2012Figures'!$J:$J,'2012Figures'!$C:$C,$A73,'2012Figures'!$H:$H,$B73,'2012Figures'!$I:$I,$C73,'2012Figures'!$B:$B,"BrokerToCy",'2012Figures'!$G:$G,"E1",'2012Figures'!$E:$E,$B$1)</f>
        <v>0</v>
      </c>
      <c r="N73" s="52">
        <f>SUMIFS('2012Figures'!$J:$J,'2012Figures'!$C:$C,$A73,'2012Figures'!$H:$H,$B73,'2012Figures'!$I:$I,$C73,'2012Figures'!$B:$B,"BrokerToCy",'2012Figures'!$G:$G,"P1",'2012Figures'!$E:$E,$B$1)</f>
        <v>0</v>
      </c>
      <c r="O73" s="52">
        <f>SUMIFS('2012Figures'!$J:$J,'2012Figures'!$C:$C,$A73,'2012Figures'!$H:$H,$B73,'2012Figures'!$I:$I,$C73,'2012Figures'!$B:$B,"CyToBroker",'2012Figures'!$G:$G,"E1",'2012Figures'!$E:$E,$B$1)</f>
        <v>0</v>
      </c>
      <c r="P73" s="52">
        <f>SUMIFS('2012Figures'!$J:$J,'2012Figures'!$C:$C,$A73,'2012Figures'!$H:$H,$B73,'2012Figures'!$I:$I,$C73,'2012Figures'!$B:$B,"CyToBroker",'2012Figures'!$G:$G,"P1",'2012Figures'!$E:$E,$B$1)</f>
        <v>0</v>
      </c>
      <c r="R73" s="46" t="str">
        <f t="shared" si="15"/>
        <v/>
      </c>
      <c r="S73" s="46" t="str">
        <f t="shared" si="15"/>
        <v/>
      </c>
      <c r="T73" s="46" t="str">
        <f t="shared" si="15"/>
        <v/>
      </c>
      <c r="U73" s="46" t="str">
        <f t="shared" si="15"/>
        <v/>
      </c>
      <c r="V73" s="46" t="str">
        <f t="shared" si="15"/>
        <v/>
      </c>
    </row>
    <row r="74" spans="1:22" x14ac:dyDescent="0.2">
      <c r="A74" s="1">
        <v>104</v>
      </c>
      <c r="B74" s="1" t="s">
        <v>21</v>
      </c>
      <c r="C74" s="8">
        <v>9</v>
      </c>
      <c r="D74" s="29">
        <f>SUMIFS('2013Figures'!$J:$J,'2013Figures'!$C:$C,$A74,'2013Figures'!$H:$H,$B74,'2013Figures'!$I:$I,$C74,'2013Figures'!$E:$E,$B$1)</f>
        <v>0</v>
      </c>
      <c r="E74" s="9">
        <f>SUMIFS('2013Figures'!$J:$J,'2013Figures'!$C:$C,$A74,'2013Figures'!$H:$H,$B74,'2013Figures'!$I:$I,$C74,'2013Figures'!$B:$B,"BrokerToCy",'2013Figures'!$G:$G,"E1",'2013Figures'!$E:$E,$B$1)</f>
        <v>0</v>
      </c>
      <c r="F74" s="9">
        <f>SUMIFS('2013Figures'!$J:$J,'2013Figures'!$C:$C,$A74,'2013Figures'!$H:$H,$B74,'2013Figures'!$I:$I,$C74,'2013Figures'!$B:$B,"BrokerToCy",'2013Figures'!$G:$G,"P1",'2013Figures'!$E:$E,$B$1)</f>
        <v>0</v>
      </c>
      <c r="G74" s="9">
        <f>SUMIFS('2013Figures'!$J:$J,'2013Figures'!$C:$C,$A74,'2013Figures'!$H:$H,$B74,'2013Figures'!$I:$I,$C74,'2013Figures'!$B:$B,"CyToBroker",'2013Figures'!$G:$G,"E1",'2013Figures'!$E:$E,$B$1)</f>
        <v>0</v>
      </c>
      <c r="H74" s="9">
        <f>SUMIFS('2013Figures'!$J:$J,'2013Figures'!$C:$C,$A74,'2013Figures'!$H:$H,$B74,'2013Figures'!$I:$I,$C74,'2013Figures'!$B:$B,"CyToBroker",'2013Figures'!$G:$G,"P1",'2013Figures'!$E:$E,$B$1)</f>
        <v>0</v>
      </c>
      <c r="J74" s="8">
        <v>201401</v>
      </c>
      <c r="L74" s="42">
        <f>SUMIFS('2012Figures'!$J:$J,'2012Figures'!$C:$C,$A74,'2012Figures'!$H:$H,$B74,'2012Figures'!$I:$I,$C74,'2012Figures'!$E:$E,$B$1)</f>
        <v>0</v>
      </c>
      <c r="M74" s="52">
        <f>SUMIFS('2012Figures'!$J:$J,'2012Figures'!$C:$C,$A74,'2012Figures'!$H:$H,$B74,'2012Figures'!$I:$I,$C74,'2012Figures'!$B:$B,"BrokerToCy",'2012Figures'!$G:$G,"E1",'2012Figures'!$E:$E,$B$1)</f>
        <v>0</v>
      </c>
      <c r="N74" s="52">
        <f>SUMIFS('2012Figures'!$J:$J,'2012Figures'!$C:$C,$A74,'2012Figures'!$H:$H,$B74,'2012Figures'!$I:$I,$C74,'2012Figures'!$B:$B,"BrokerToCy",'2012Figures'!$G:$G,"P1",'2012Figures'!$E:$E,$B$1)</f>
        <v>0</v>
      </c>
      <c r="O74" s="52">
        <f>SUMIFS('2012Figures'!$J:$J,'2012Figures'!$C:$C,$A74,'2012Figures'!$H:$H,$B74,'2012Figures'!$I:$I,$C74,'2012Figures'!$B:$B,"CyToBroker",'2012Figures'!$G:$G,"E1",'2012Figures'!$E:$E,$B$1)</f>
        <v>0</v>
      </c>
      <c r="P74" s="52">
        <f>SUMIFS('2012Figures'!$J:$J,'2012Figures'!$C:$C,$A74,'2012Figures'!$H:$H,$B74,'2012Figures'!$I:$I,$C74,'2012Figures'!$B:$B,"CyToBroker",'2012Figures'!$G:$G,"P1",'2012Figures'!$E:$E,$B$1)</f>
        <v>0</v>
      </c>
      <c r="R74" s="46" t="str">
        <f t="shared" si="15"/>
        <v/>
      </c>
      <c r="S74" s="46" t="str">
        <f t="shared" si="15"/>
        <v/>
      </c>
      <c r="T74" s="46" t="str">
        <f t="shared" si="15"/>
        <v/>
      </c>
      <c r="U74" s="46" t="str">
        <f t="shared" si="15"/>
        <v/>
      </c>
      <c r="V74" s="46" t="str">
        <f t="shared" si="15"/>
        <v/>
      </c>
    </row>
    <row r="75" spans="1:22" x14ac:dyDescent="0.2">
      <c r="A75" s="1">
        <v>104</v>
      </c>
      <c r="B75" s="1" t="s">
        <v>21</v>
      </c>
      <c r="C75" s="8">
        <v>8</v>
      </c>
      <c r="D75" s="29">
        <f>SUMIFS('2013Figures'!$J:$J,'2013Figures'!$C:$C,$A75,'2013Figures'!$H:$H,$B75,'2013Figures'!$I:$I,$C75,'2013Figures'!$E:$E,$B$1)</f>
        <v>0</v>
      </c>
      <c r="E75" s="9">
        <f>SUMIFS('2013Figures'!$J:$J,'2013Figures'!$C:$C,$A75,'2013Figures'!$H:$H,$B75,'2013Figures'!$I:$I,$C75,'2013Figures'!$B:$B,"BrokerToCy",'2013Figures'!$G:$G,"E1",'2013Figures'!$E:$E,$B$1)</f>
        <v>0</v>
      </c>
      <c r="F75" s="9">
        <f>SUMIFS('2013Figures'!$J:$J,'2013Figures'!$C:$C,$A75,'2013Figures'!$H:$H,$B75,'2013Figures'!$I:$I,$C75,'2013Figures'!$B:$B,"BrokerToCy",'2013Figures'!$G:$G,"P1",'2013Figures'!$E:$E,$B$1)</f>
        <v>0</v>
      </c>
      <c r="G75" s="9">
        <f>SUMIFS('2013Figures'!$J:$J,'2013Figures'!$C:$C,$A75,'2013Figures'!$H:$H,$B75,'2013Figures'!$I:$I,$C75,'2013Figures'!$B:$B,"CyToBroker",'2013Figures'!$G:$G,"E1",'2013Figures'!$E:$E,$B$1)</f>
        <v>0</v>
      </c>
      <c r="H75" s="9">
        <f>SUMIFS('2013Figures'!$J:$J,'2013Figures'!$C:$C,$A75,'2013Figures'!$H:$H,$B75,'2013Figures'!$I:$I,$C75,'2013Figures'!$B:$B,"CyToBroker",'2013Figures'!$G:$G,"P1",'2013Figures'!$E:$E,$B$1)</f>
        <v>0</v>
      </c>
      <c r="I75" s="30"/>
      <c r="J75" s="31">
        <v>201301</v>
      </c>
      <c r="K75" s="30"/>
      <c r="L75" s="42">
        <f>SUMIFS('2012Figures'!$J:$J,'2012Figures'!$C:$C,$A75,'2012Figures'!$H:$H,$B75,'2012Figures'!$I:$I,$C75,'2012Figures'!$E:$E,$B$1)</f>
        <v>0</v>
      </c>
      <c r="M75" s="52">
        <f>SUMIFS('2012Figures'!$J:$J,'2012Figures'!$C:$C,$A75,'2012Figures'!$H:$H,$B75,'2012Figures'!$I:$I,$C75,'2012Figures'!$B:$B,"BrokerToCy",'2012Figures'!$G:$G,"E1",'2012Figures'!$E:$E,$B$1)</f>
        <v>0</v>
      </c>
      <c r="N75" s="52">
        <f>SUMIFS('2012Figures'!$J:$J,'2012Figures'!$C:$C,$A75,'2012Figures'!$H:$H,$B75,'2012Figures'!$I:$I,$C75,'2012Figures'!$B:$B,"BrokerToCy",'2012Figures'!$G:$G,"P1",'2012Figures'!$E:$E,$B$1)</f>
        <v>0</v>
      </c>
      <c r="O75" s="52">
        <f>SUMIFS('2012Figures'!$J:$J,'2012Figures'!$C:$C,$A75,'2012Figures'!$H:$H,$B75,'2012Figures'!$I:$I,$C75,'2012Figures'!$B:$B,"CyToBroker",'2012Figures'!$G:$G,"E1",'2012Figures'!$E:$E,$B$1)</f>
        <v>0</v>
      </c>
      <c r="P75" s="52">
        <f>SUMIFS('2012Figures'!$J:$J,'2012Figures'!$C:$C,$A75,'2012Figures'!$H:$H,$B75,'2012Figures'!$I:$I,$C75,'2012Figures'!$B:$B,"CyToBroker",'2012Figures'!$G:$G,"P1",'2012Figures'!$E:$E,$B$1)</f>
        <v>0</v>
      </c>
      <c r="Q75" s="30"/>
      <c r="R75" s="46" t="str">
        <f t="shared" si="15"/>
        <v/>
      </c>
      <c r="S75" s="46" t="str">
        <f t="shared" si="15"/>
        <v/>
      </c>
      <c r="T75" s="46" t="str">
        <f t="shared" si="15"/>
        <v/>
      </c>
      <c r="U75" s="46" t="str">
        <f t="shared" si="15"/>
        <v/>
      </c>
      <c r="V75" s="46" t="str">
        <f t="shared" si="15"/>
        <v/>
      </c>
    </row>
    <row r="76" spans="1:22" x14ac:dyDescent="0.2">
      <c r="A76" s="1">
        <v>104</v>
      </c>
      <c r="B76" s="1" t="s">
        <v>21</v>
      </c>
      <c r="C76" s="8">
        <v>7</v>
      </c>
      <c r="D76" s="29">
        <f>SUMIFS('2013Figures'!$J:$J,'2013Figures'!$C:$C,$A76,'2013Figures'!$H:$H,$B76,'2013Figures'!$I:$I,$C76,'2013Figures'!$E:$E,$B$1)</f>
        <v>0</v>
      </c>
      <c r="E76" s="9">
        <f>SUMIFS('2013Figures'!$J:$J,'2013Figures'!$C:$C,$A76,'2013Figures'!$H:$H,$B76,'2013Figures'!$I:$I,$C76,'2013Figures'!$B:$B,"BrokerToCy",'2013Figures'!$G:$G,"E1",'2013Figures'!$E:$E,$B$1)</f>
        <v>0</v>
      </c>
      <c r="F76" s="9">
        <f>SUMIFS('2013Figures'!$J:$J,'2013Figures'!$C:$C,$A76,'2013Figures'!$H:$H,$B76,'2013Figures'!$I:$I,$C76,'2013Figures'!$B:$B,"BrokerToCy",'2013Figures'!$G:$G,"P1",'2013Figures'!$E:$E,$B$1)</f>
        <v>0</v>
      </c>
      <c r="G76" s="9">
        <f>SUMIFS('2013Figures'!$J:$J,'2013Figures'!$C:$C,$A76,'2013Figures'!$H:$H,$B76,'2013Figures'!$I:$I,$C76,'2013Figures'!$B:$B,"CyToBroker",'2013Figures'!$G:$G,"E1",'2013Figures'!$E:$E,$B$1)</f>
        <v>0</v>
      </c>
      <c r="H76" s="9">
        <f>SUMIFS('2013Figures'!$J:$J,'2013Figures'!$C:$C,$A76,'2013Figures'!$H:$H,$B76,'2013Figures'!$I:$I,$C76,'2013Figures'!$B:$B,"CyToBroker",'2013Figures'!$G:$G,"P1",'2013Figures'!$E:$E,$B$1)</f>
        <v>0</v>
      </c>
      <c r="J76" s="8">
        <v>201201</v>
      </c>
      <c r="L76" s="42">
        <f>SUMIFS('2012Figures'!$J:$J,'2012Figures'!$C:$C,$A76,'2012Figures'!$H:$H,$B76,'2012Figures'!$I:$I,$C76,'2012Figures'!$E:$E,$B$1)</f>
        <v>0</v>
      </c>
      <c r="M76" s="52">
        <f>SUMIFS('2012Figures'!$J:$J,'2012Figures'!$C:$C,$A76,'2012Figures'!$H:$H,$B76,'2012Figures'!$I:$I,$C76,'2012Figures'!$B:$B,"BrokerToCy",'2012Figures'!$G:$G,"E1",'2012Figures'!$E:$E,$B$1)</f>
        <v>0</v>
      </c>
      <c r="N76" s="52">
        <f>SUMIFS('2012Figures'!$J:$J,'2012Figures'!$C:$C,$A76,'2012Figures'!$H:$H,$B76,'2012Figures'!$I:$I,$C76,'2012Figures'!$B:$B,"BrokerToCy",'2012Figures'!$G:$G,"P1",'2012Figures'!$E:$E,$B$1)</f>
        <v>0</v>
      </c>
      <c r="O76" s="52">
        <f>SUMIFS('2012Figures'!$J:$J,'2012Figures'!$C:$C,$A76,'2012Figures'!$H:$H,$B76,'2012Figures'!$I:$I,$C76,'2012Figures'!$B:$B,"CyToBroker",'2012Figures'!$G:$G,"E1",'2012Figures'!$E:$E,$B$1)</f>
        <v>0</v>
      </c>
      <c r="P76" s="52">
        <f>SUMIFS('2012Figures'!$J:$J,'2012Figures'!$C:$C,$A76,'2012Figures'!$H:$H,$B76,'2012Figures'!$I:$I,$C76,'2012Figures'!$B:$B,"CyToBroker",'2012Figures'!$G:$G,"P1",'2012Figures'!$E:$E,$B$1)</f>
        <v>0</v>
      </c>
      <c r="R76" s="46" t="str">
        <f t="shared" si="15"/>
        <v/>
      </c>
      <c r="S76" s="46" t="str">
        <f t="shared" si="15"/>
        <v/>
      </c>
      <c r="T76" s="46" t="str">
        <f t="shared" si="15"/>
        <v/>
      </c>
      <c r="U76" s="46" t="str">
        <f t="shared" si="15"/>
        <v/>
      </c>
      <c r="V76" s="46" t="str">
        <f t="shared" si="15"/>
        <v/>
      </c>
    </row>
    <row r="77" spans="1:22" x14ac:dyDescent="0.2">
      <c r="A77" s="1">
        <v>104</v>
      </c>
      <c r="B77" s="1" t="s">
        <v>21</v>
      </c>
      <c r="C77" s="8">
        <v>6</v>
      </c>
      <c r="D77" s="29">
        <f>SUMIFS('2013Figures'!$J:$J,'2013Figures'!$C:$C,$A77,'2013Figures'!$H:$H,$B77,'2013Figures'!$I:$I,$C77,'2013Figures'!$E:$E,$B$1)</f>
        <v>0</v>
      </c>
      <c r="E77" s="9">
        <f>SUMIFS('2013Figures'!$J:$J,'2013Figures'!$C:$C,$A77,'2013Figures'!$H:$H,$B77,'2013Figures'!$I:$I,$C77,'2013Figures'!$B:$B,"BrokerToCy",'2013Figures'!$G:$G,"E1",'2013Figures'!$E:$E,$B$1)</f>
        <v>0</v>
      </c>
      <c r="F77" s="9">
        <f>SUMIFS('2013Figures'!$J:$J,'2013Figures'!$C:$C,$A77,'2013Figures'!$H:$H,$B77,'2013Figures'!$I:$I,$C77,'2013Figures'!$B:$B,"BrokerToCy",'2013Figures'!$G:$G,"P1",'2013Figures'!$E:$E,$B$1)</f>
        <v>0</v>
      </c>
      <c r="G77" s="9">
        <f>SUMIFS('2013Figures'!$J:$J,'2013Figures'!$C:$C,$A77,'2013Figures'!$H:$H,$B77,'2013Figures'!$I:$I,$C77,'2013Figures'!$B:$B,"CyToBroker",'2013Figures'!$G:$G,"E1",'2013Figures'!$E:$E,$B$1)</f>
        <v>0</v>
      </c>
      <c r="H77" s="9">
        <f>SUMIFS('2013Figures'!$J:$J,'2013Figures'!$C:$C,$A77,'2013Figures'!$H:$H,$B77,'2013Figures'!$I:$I,$C77,'2013Figures'!$B:$B,"CyToBroker",'2013Figures'!$G:$G,"P1",'2013Figures'!$E:$E,$B$1)</f>
        <v>0</v>
      </c>
      <c r="J77" s="8">
        <v>201101</v>
      </c>
      <c r="L77" s="42">
        <f>SUMIFS('2012Figures'!$J:$J,'2012Figures'!$C:$C,$A77,'2012Figures'!$H:$H,$B77,'2012Figures'!$I:$I,$C77,'2012Figures'!$E:$E,$B$1)</f>
        <v>0</v>
      </c>
      <c r="M77" s="52">
        <f>SUMIFS('2012Figures'!$J:$J,'2012Figures'!$C:$C,$A77,'2012Figures'!$H:$H,$B77,'2012Figures'!$I:$I,$C77,'2012Figures'!$B:$B,"BrokerToCy",'2012Figures'!$G:$G,"E1",'2012Figures'!$E:$E,$B$1)</f>
        <v>0</v>
      </c>
      <c r="N77" s="52">
        <f>SUMIFS('2012Figures'!$J:$J,'2012Figures'!$C:$C,$A77,'2012Figures'!$H:$H,$B77,'2012Figures'!$I:$I,$C77,'2012Figures'!$B:$B,"BrokerToCy",'2012Figures'!$G:$G,"P1",'2012Figures'!$E:$E,$B$1)</f>
        <v>0</v>
      </c>
      <c r="O77" s="52">
        <f>SUMIFS('2012Figures'!$J:$J,'2012Figures'!$C:$C,$A77,'2012Figures'!$H:$H,$B77,'2012Figures'!$I:$I,$C77,'2012Figures'!$B:$B,"CyToBroker",'2012Figures'!$G:$G,"E1",'2012Figures'!$E:$E,$B$1)</f>
        <v>0</v>
      </c>
      <c r="P77" s="52">
        <f>SUMIFS('2012Figures'!$J:$J,'2012Figures'!$C:$C,$A77,'2012Figures'!$H:$H,$B77,'2012Figures'!$I:$I,$C77,'2012Figures'!$B:$B,"CyToBroker",'2012Figures'!$G:$G,"P1",'2012Figures'!$E:$E,$B$1)</f>
        <v>0</v>
      </c>
      <c r="R77" s="46" t="str">
        <f t="shared" si="15"/>
        <v/>
      </c>
      <c r="S77" s="46" t="str">
        <f t="shared" si="15"/>
        <v/>
      </c>
      <c r="T77" s="46" t="str">
        <f t="shared" si="15"/>
        <v/>
      </c>
      <c r="U77" s="46" t="str">
        <f t="shared" si="15"/>
        <v/>
      </c>
      <c r="V77" s="46" t="str">
        <f t="shared" si="15"/>
        <v/>
      </c>
    </row>
    <row r="78" spans="1:22" x14ac:dyDescent="0.2">
      <c r="A78" s="1">
        <v>104</v>
      </c>
      <c r="B78" s="1" t="s">
        <v>21</v>
      </c>
      <c r="C78" s="8">
        <v>5</v>
      </c>
      <c r="D78" s="29">
        <f>SUMIFS('2013Figures'!$J:$J,'2013Figures'!$C:$C,$A78,'2013Figures'!$H:$H,$B78,'2013Figures'!$I:$I,$C78,'2013Figures'!$E:$E,$B$1)</f>
        <v>0</v>
      </c>
      <c r="E78" s="9">
        <f>SUMIFS('2013Figures'!$J:$J,'2013Figures'!$C:$C,$A78,'2013Figures'!$H:$H,$B78,'2013Figures'!$I:$I,$C78,'2013Figures'!$B:$B,"BrokerToCy",'2013Figures'!$G:$G,"E1",'2013Figures'!$E:$E,$B$1)</f>
        <v>0</v>
      </c>
      <c r="F78" s="9">
        <f>SUMIFS('2013Figures'!$J:$J,'2013Figures'!$C:$C,$A78,'2013Figures'!$H:$H,$B78,'2013Figures'!$I:$I,$C78,'2013Figures'!$B:$B,"BrokerToCy",'2013Figures'!$G:$G,"P1",'2013Figures'!$E:$E,$B$1)</f>
        <v>0</v>
      </c>
      <c r="G78" s="9">
        <f>SUMIFS('2013Figures'!$J:$J,'2013Figures'!$C:$C,$A78,'2013Figures'!$H:$H,$B78,'2013Figures'!$I:$I,$C78,'2013Figures'!$B:$B,"CyToBroker",'2013Figures'!$G:$G,"E1",'2013Figures'!$E:$E,$B$1)</f>
        <v>0</v>
      </c>
      <c r="H78" s="9">
        <f>SUMIFS('2013Figures'!$J:$J,'2013Figures'!$C:$C,$A78,'2013Figures'!$H:$H,$B78,'2013Figures'!$I:$I,$C78,'2013Figures'!$B:$B,"CyToBroker",'2013Figures'!$G:$G,"P1",'2013Figures'!$E:$E,$B$1)</f>
        <v>0</v>
      </c>
      <c r="J78" s="8">
        <v>201001</v>
      </c>
      <c r="L78" s="42">
        <f>SUMIFS('2012Figures'!$J:$J,'2012Figures'!$C:$C,$A78,'2012Figures'!$H:$H,$B78,'2012Figures'!$I:$I,$C78,'2012Figures'!$E:$E,$B$1)</f>
        <v>0</v>
      </c>
      <c r="M78" s="52">
        <f>SUMIFS('2012Figures'!$J:$J,'2012Figures'!$C:$C,$A78,'2012Figures'!$H:$H,$B78,'2012Figures'!$I:$I,$C78,'2012Figures'!$B:$B,"BrokerToCy",'2012Figures'!$G:$G,"E1",'2012Figures'!$E:$E,$B$1)</f>
        <v>0</v>
      </c>
      <c r="N78" s="52">
        <f>SUMIFS('2012Figures'!$J:$J,'2012Figures'!$C:$C,$A78,'2012Figures'!$H:$H,$B78,'2012Figures'!$I:$I,$C78,'2012Figures'!$B:$B,"BrokerToCy",'2012Figures'!$G:$G,"P1",'2012Figures'!$E:$E,$B$1)</f>
        <v>0</v>
      </c>
      <c r="O78" s="52">
        <f>SUMIFS('2012Figures'!$J:$J,'2012Figures'!$C:$C,$A78,'2012Figures'!$H:$H,$B78,'2012Figures'!$I:$I,$C78,'2012Figures'!$B:$B,"CyToBroker",'2012Figures'!$G:$G,"E1",'2012Figures'!$E:$E,$B$1)</f>
        <v>0</v>
      </c>
      <c r="P78" s="52">
        <f>SUMIFS('2012Figures'!$J:$J,'2012Figures'!$C:$C,$A78,'2012Figures'!$H:$H,$B78,'2012Figures'!$I:$I,$C78,'2012Figures'!$B:$B,"CyToBroker",'2012Figures'!$G:$G,"P1",'2012Figures'!$E:$E,$B$1)</f>
        <v>0</v>
      </c>
      <c r="R78" s="46" t="str">
        <f t="shared" si="15"/>
        <v/>
      </c>
      <c r="S78" s="46" t="str">
        <f t="shared" si="15"/>
        <v/>
      </c>
      <c r="T78" s="46" t="str">
        <f t="shared" si="15"/>
        <v/>
      </c>
      <c r="U78" s="46" t="str">
        <f t="shared" si="15"/>
        <v/>
      </c>
      <c r="V78" s="46" t="str">
        <f t="shared" si="15"/>
        <v/>
      </c>
    </row>
    <row r="79" spans="1:22" x14ac:dyDescent="0.2">
      <c r="A79" s="1">
        <v>104</v>
      </c>
      <c r="B79" s="1" t="s">
        <v>21</v>
      </c>
      <c r="C79" s="8">
        <v>4</v>
      </c>
      <c r="D79" s="29">
        <f>SUMIFS('2013Figures'!$J:$J,'2013Figures'!$C:$C,$A79,'2013Figures'!$H:$H,$B79,'2013Figures'!$I:$I,$C79,'2013Figures'!$E:$E,$B$1)</f>
        <v>0</v>
      </c>
      <c r="E79" s="9">
        <f>SUMIFS('2013Figures'!$J:$J,'2013Figures'!$C:$C,$A79,'2013Figures'!$H:$H,$B79,'2013Figures'!$I:$I,$C79,'2013Figures'!$B:$B,"BrokerToCy",'2013Figures'!$G:$G,"E1",'2013Figures'!$E:$E,$B$1)</f>
        <v>0</v>
      </c>
      <c r="F79" s="9">
        <f>SUMIFS('2013Figures'!$J:$J,'2013Figures'!$C:$C,$A79,'2013Figures'!$H:$H,$B79,'2013Figures'!$I:$I,$C79,'2013Figures'!$B:$B,"BrokerToCy",'2013Figures'!$G:$G,"P1",'2013Figures'!$E:$E,$B$1)</f>
        <v>0</v>
      </c>
      <c r="G79" s="9">
        <f>SUMIFS('2013Figures'!$J:$J,'2013Figures'!$C:$C,$A79,'2013Figures'!$H:$H,$B79,'2013Figures'!$I:$I,$C79,'2013Figures'!$B:$B,"CyToBroker",'2013Figures'!$G:$G,"E1",'2013Figures'!$E:$E,$B$1)</f>
        <v>0</v>
      </c>
      <c r="H79" s="9">
        <f>SUMIFS('2013Figures'!$J:$J,'2013Figures'!$C:$C,$A79,'2013Figures'!$H:$H,$B79,'2013Figures'!$I:$I,$C79,'2013Figures'!$B:$B,"CyToBroker",'2013Figures'!$G:$G,"P1",'2013Figures'!$E:$E,$B$1)</f>
        <v>0</v>
      </c>
      <c r="J79" s="8">
        <v>200901</v>
      </c>
      <c r="L79" s="42">
        <f>SUMIFS('2012Figures'!$J:$J,'2012Figures'!$C:$C,$A79,'2012Figures'!$H:$H,$B79,'2012Figures'!$I:$I,$C79,'2012Figures'!$E:$E,$B$1)</f>
        <v>0</v>
      </c>
      <c r="M79" s="52">
        <f>SUMIFS('2012Figures'!$J:$J,'2012Figures'!$C:$C,$A79,'2012Figures'!$H:$H,$B79,'2012Figures'!$I:$I,$C79,'2012Figures'!$B:$B,"BrokerToCy",'2012Figures'!$G:$G,"E1",'2012Figures'!$E:$E,$B$1)</f>
        <v>0</v>
      </c>
      <c r="N79" s="52">
        <f>SUMIFS('2012Figures'!$J:$J,'2012Figures'!$C:$C,$A79,'2012Figures'!$H:$H,$B79,'2012Figures'!$I:$I,$C79,'2012Figures'!$B:$B,"BrokerToCy",'2012Figures'!$G:$G,"P1",'2012Figures'!$E:$E,$B$1)</f>
        <v>0</v>
      </c>
      <c r="O79" s="52">
        <f>SUMIFS('2012Figures'!$J:$J,'2012Figures'!$C:$C,$A79,'2012Figures'!$H:$H,$B79,'2012Figures'!$I:$I,$C79,'2012Figures'!$B:$B,"CyToBroker",'2012Figures'!$G:$G,"E1",'2012Figures'!$E:$E,$B$1)</f>
        <v>0</v>
      </c>
      <c r="P79" s="52">
        <f>SUMIFS('2012Figures'!$J:$J,'2012Figures'!$C:$C,$A79,'2012Figures'!$H:$H,$B79,'2012Figures'!$I:$I,$C79,'2012Figures'!$B:$B,"CyToBroker",'2012Figures'!$G:$G,"P1",'2012Figures'!$E:$E,$B$1)</f>
        <v>0</v>
      </c>
      <c r="R79" s="46" t="str">
        <f t="shared" si="15"/>
        <v/>
      </c>
      <c r="S79" s="46" t="str">
        <f t="shared" si="15"/>
        <v/>
      </c>
      <c r="T79" s="46" t="str">
        <f t="shared" si="15"/>
        <v/>
      </c>
      <c r="U79" s="46" t="str">
        <f t="shared" si="15"/>
        <v/>
      </c>
      <c r="V79" s="46" t="str">
        <f t="shared" si="15"/>
        <v/>
      </c>
    </row>
    <row r="80" spans="1:22" x14ac:dyDescent="0.2">
      <c r="A80" s="1">
        <v>104</v>
      </c>
      <c r="B80" s="1" t="s">
        <v>21</v>
      </c>
      <c r="C80" s="8">
        <v>3</v>
      </c>
      <c r="D80" s="29">
        <f>SUMIFS('2013Figures'!$J:$J,'2013Figures'!$C:$C,$A80,'2013Figures'!$H:$H,$B80,'2013Figures'!$I:$I,$C80,'2013Figures'!$E:$E,$B$1)</f>
        <v>0</v>
      </c>
      <c r="E80" s="9">
        <f>SUMIFS('2013Figures'!$J:$J,'2013Figures'!$C:$C,$A80,'2013Figures'!$H:$H,$B80,'2013Figures'!$I:$I,$C80,'2013Figures'!$B:$B,"BrokerToCy",'2013Figures'!$G:$G,"E1",'2013Figures'!$E:$E,$B$1)</f>
        <v>0</v>
      </c>
      <c r="F80" s="9">
        <f>SUMIFS('2013Figures'!$J:$J,'2013Figures'!$C:$C,$A80,'2013Figures'!$H:$H,$B80,'2013Figures'!$I:$I,$C80,'2013Figures'!$B:$B,"BrokerToCy",'2013Figures'!$G:$G,"P1",'2013Figures'!$E:$E,$B$1)</f>
        <v>0</v>
      </c>
      <c r="G80" s="9">
        <f>SUMIFS('2013Figures'!$J:$J,'2013Figures'!$C:$C,$A80,'2013Figures'!$H:$H,$B80,'2013Figures'!$I:$I,$C80,'2013Figures'!$B:$B,"CyToBroker",'2013Figures'!$G:$G,"E1",'2013Figures'!$E:$E,$B$1)</f>
        <v>0</v>
      </c>
      <c r="H80" s="9">
        <f>SUMIFS('2013Figures'!$J:$J,'2013Figures'!$C:$C,$A80,'2013Figures'!$H:$H,$B80,'2013Figures'!$I:$I,$C80,'2013Figures'!$B:$B,"CyToBroker",'2013Figures'!$G:$G,"P1",'2013Figures'!$E:$E,$B$1)</f>
        <v>0</v>
      </c>
      <c r="J80" s="8">
        <v>200801</v>
      </c>
      <c r="L80" s="42">
        <f>SUMIFS('2012Figures'!$J:$J,'2012Figures'!$C:$C,$A80,'2012Figures'!$H:$H,$B80,'2012Figures'!$I:$I,$C80,'2012Figures'!$E:$E,$B$1)</f>
        <v>0</v>
      </c>
      <c r="M80" s="52">
        <f>SUMIFS('2012Figures'!$J:$J,'2012Figures'!$C:$C,$A80,'2012Figures'!$H:$H,$B80,'2012Figures'!$I:$I,$C80,'2012Figures'!$B:$B,"BrokerToCy",'2012Figures'!$G:$G,"E1",'2012Figures'!$E:$E,$B$1)</f>
        <v>0</v>
      </c>
      <c r="N80" s="52">
        <f>SUMIFS('2012Figures'!$J:$J,'2012Figures'!$C:$C,$A80,'2012Figures'!$H:$H,$B80,'2012Figures'!$I:$I,$C80,'2012Figures'!$B:$B,"BrokerToCy",'2012Figures'!$G:$G,"P1",'2012Figures'!$E:$E,$B$1)</f>
        <v>0</v>
      </c>
      <c r="O80" s="52">
        <f>SUMIFS('2012Figures'!$J:$J,'2012Figures'!$C:$C,$A80,'2012Figures'!$H:$H,$B80,'2012Figures'!$I:$I,$C80,'2012Figures'!$B:$B,"CyToBroker",'2012Figures'!$G:$G,"E1",'2012Figures'!$E:$E,$B$1)</f>
        <v>0</v>
      </c>
      <c r="P80" s="52">
        <f>SUMIFS('2012Figures'!$J:$J,'2012Figures'!$C:$C,$A80,'2012Figures'!$H:$H,$B80,'2012Figures'!$I:$I,$C80,'2012Figures'!$B:$B,"CyToBroker",'2012Figures'!$G:$G,"P1",'2012Figures'!$E:$E,$B$1)</f>
        <v>0</v>
      </c>
      <c r="R80" s="46" t="str">
        <f t="shared" si="15"/>
        <v/>
      </c>
      <c r="S80" s="46" t="str">
        <f t="shared" si="15"/>
        <v/>
      </c>
      <c r="T80" s="46" t="str">
        <f t="shared" si="15"/>
        <v/>
      </c>
      <c r="U80" s="46" t="str">
        <f t="shared" si="15"/>
        <v/>
      </c>
      <c r="V80" s="46" t="str">
        <f t="shared" si="15"/>
        <v/>
      </c>
    </row>
    <row r="81" spans="1:22" x14ac:dyDescent="0.2">
      <c r="A81" s="1">
        <v>104</v>
      </c>
      <c r="B81" s="1" t="s">
        <v>21</v>
      </c>
      <c r="C81" s="8">
        <v>2</v>
      </c>
      <c r="D81" s="29">
        <f>SUMIFS('2013Figures'!$J:$J,'2013Figures'!$C:$C,$A81,'2013Figures'!$H:$H,$B81,'2013Figures'!$I:$I,$C81,'2013Figures'!$E:$E,$B$1)</f>
        <v>0</v>
      </c>
      <c r="E81" s="9">
        <f>SUMIFS('2013Figures'!$J:$J,'2013Figures'!$C:$C,$A81,'2013Figures'!$H:$H,$B81,'2013Figures'!$I:$I,$C81,'2013Figures'!$B:$B,"BrokerToCy",'2013Figures'!$G:$G,"E1",'2013Figures'!$E:$E,$B$1)</f>
        <v>0</v>
      </c>
      <c r="F81" s="9">
        <f>SUMIFS('2013Figures'!$J:$J,'2013Figures'!$C:$C,$A81,'2013Figures'!$H:$H,$B81,'2013Figures'!$I:$I,$C81,'2013Figures'!$B:$B,"BrokerToCy",'2013Figures'!$G:$G,"P1",'2013Figures'!$E:$E,$B$1)</f>
        <v>0</v>
      </c>
      <c r="G81" s="9">
        <f>SUMIFS('2013Figures'!$J:$J,'2013Figures'!$C:$C,$A81,'2013Figures'!$H:$H,$B81,'2013Figures'!$I:$I,$C81,'2013Figures'!$B:$B,"CyToBroker",'2013Figures'!$G:$G,"E1",'2013Figures'!$E:$E,$B$1)</f>
        <v>0</v>
      </c>
      <c r="H81" s="9">
        <f>SUMIFS('2013Figures'!$J:$J,'2013Figures'!$C:$C,$A81,'2013Figures'!$H:$H,$B81,'2013Figures'!$I:$I,$C81,'2013Figures'!$B:$B,"CyToBroker",'2013Figures'!$G:$G,"P1",'2013Figures'!$E:$E,$B$1)</f>
        <v>0</v>
      </c>
      <c r="J81" s="8">
        <v>200701</v>
      </c>
      <c r="L81" s="42">
        <f>SUMIFS('2012Figures'!$J:$J,'2012Figures'!$C:$C,$A81,'2012Figures'!$H:$H,$B81,'2012Figures'!$I:$I,$C81,'2012Figures'!$E:$E,$B$1)</f>
        <v>0</v>
      </c>
      <c r="M81" s="52">
        <f>SUMIFS('2012Figures'!$J:$J,'2012Figures'!$C:$C,$A81,'2012Figures'!$H:$H,$B81,'2012Figures'!$I:$I,$C81,'2012Figures'!$B:$B,"BrokerToCy",'2012Figures'!$G:$G,"E1",'2012Figures'!$E:$E,$B$1)</f>
        <v>0</v>
      </c>
      <c r="N81" s="52">
        <f>SUMIFS('2012Figures'!$J:$J,'2012Figures'!$C:$C,$A81,'2012Figures'!$H:$H,$B81,'2012Figures'!$I:$I,$C81,'2012Figures'!$B:$B,"BrokerToCy",'2012Figures'!$G:$G,"P1",'2012Figures'!$E:$E,$B$1)</f>
        <v>0</v>
      </c>
      <c r="O81" s="52">
        <f>SUMIFS('2012Figures'!$J:$J,'2012Figures'!$C:$C,$A81,'2012Figures'!$H:$H,$B81,'2012Figures'!$I:$I,$C81,'2012Figures'!$B:$B,"CyToBroker",'2012Figures'!$G:$G,"E1",'2012Figures'!$E:$E,$B$1)</f>
        <v>0</v>
      </c>
      <c r="P81" s="52">
        <f>SUMIFS('2012Figures'!$J:$J,'2012Figures'!$C:$C,$A81,'2012Figures'!$H:$H,$B81,'2012Figures'!$I:$I,$C81,'2012Figures'!$B:$B,"CyToBroker",'2012Figures'!$G:$G,"P1",'2012Figures'!$E:$E,$B$1)</f>
        <v>0</v>
      </c>
      <c r="R81" s="46" t="str">
        <f t="shared" si="15"/>
        <v/>
      </c>
      <c r="S81" s="46" t="str">
        <f t="shared" si="15"/>
        <v/>
      </c>
      <c r="T81" s="46" t="str">
        <f t="shared" si="15"/>
        <v/>
      </c>
      <c r="U81" s="46" t="str">
        <f t="shared" si="15"/>
        <v/>
      </c>
      <c r="V81" s="46" t="str">
        <f t="shared" si="15"/>
        <v/>
      </c>
    </row>
    <row r="82" spans="1:22" x14ac:dyDescent="0.2">
      <c r="A82" s="1">
        <v>104</v>
      </c>
      <c r="B82" s="1" t="s">
        <v>21</v>
      </c>
      <c r="C82" s="8">
        <v>1</v>
      </c>
      <c r="D82" s="29">
        <f>SUMIFS('2013Figures'!$J:$J,'2013Figures'!$C:$C,$A82,'2013Figures'!$H:$H,$B82,'2013Figures'!$I:$I,$C82,'2013Figures'!$E:$E,$B$1)</f>
        <v>0</v>
      </c>
      <c r="E82" s="9">
        <f>SUMIFS('2013Figures'!$J:$J,'2013Figures'!$C:$C,$A82,'2013Figures'!$H:$H,$B82,'2013Figures'!$I:$I,$C82,'2013Figures'!$B:$B,"BrokerToCy",'2013Figures'!$G:$G,"E1",'2013Figures'!$E:$E,$B$1)</f>
        <v>0</v>
      </c>
      <c r="F82" s="9">
        <f>SUMIFS('2013Figures'!$J:$J,'2013Figures'!$C:$C,$A82,'2013Figures'!$H:$H,$B82,'2013Figures'!$I:$I,$C82,'2013Figures'!$B:$B,"BrokerToCy",'2013Figures'!$G:$G,"P1",'2013Figures'!$E:$E,$B$1)</f>
        <v>0</v>
      </c>
      <c r="G82" s="9">
        <f>SUMIFS('2013Figures'!$J:$J,'2013Figures'!$C:$C,$A82,'2013Figures'!$H:$H,$B82,'2013Figures'!$I:$I,$C82,'2013Figures'!$B:$B,"CyToBroker",'2013Figures'!$G:$G,"E1",'2013Figures'!$E:$E,$B$1)</f>
        <v>0</v>
      </c>
      <c r="H82" s="9">
        <f>SUMIFS('2013Figures'!$J:$J,'2013Figures'!$C:$C,$A82,'2013Figures'!$H:$H,$B82,'2013Figures'!$I:$I,$C82,'2013Figures'!$B:$B,"CyToBroker",'2013Figures'!$G:$G,"P1",'2013Figures'!$E:$E,$B$1)</f>
        <v>0</v>
      </c>
      <c r="J82" s="8">
        <v>200601</v>
      </c>
      <c r="L82" s="42">
        <f>SUMIFS('2012Figures'!$J:$J,'2012Figures'!$C:$C,$A82,'2012Figures'!$H:$H,$B82,'2012Figures'!$I:$I,$C82,'2012Figures'!$E:$E,$B$1)</f>
        <v>0</v>
      </c>
      <c r="M82" s="52">
        <f>SUMIFS('2012Figures'!$J:$J,'2012Figures'!$C:$C,$A82,'2012Figures'!$H:$H,$B82,'2012Figures'!$I:$I,$C82,'2012Figures'!$B:$B,"BrokerToCy",'2012Figures'!$G:$G,"E1",'2012Figures'!$E:$E,$B$1)</f>
        <v>0</v>
      </c>
      <c r="N82" s="52">
        <f>SUMIFS('2012Figures'!$J:$J,'2012Figures'!$C:$C,$A82,'2012Figures'!$H:$H,$B82,'2012Figures'!$I:$I,$C82,'2012Figures'!$B:$B,"BrokerToCy",'2012Figures'!$G:$G,"P1",'2012Figures'!$E:$E,$B$1)</f>
        <v>0</v>
      </c>
      <c r="O82" s="52">
        <f>SUMIFS('2012Figures'!$J:$J,'2012Figures'!$C:$C,$A82,'2012Figures'!$H:$H,$B82,'2012Figures'!$I:$I,$C82,'2012Figures'!$B:$B,"CyToBroker",'2012Figures'!$G:$G,"E1",'2012Figures'!$E:$E,$B$1)</f>
        <v>0</v>
      </c>
      <c r="P82" s="52">
        <f>SUMIFS('2012Figures'!$J:$J,'2012Figures'!$C:$C,$A82,'2012Figures'!$H:$H,$B82,'2012Figures'!$I:$I,$C82,'2012Figures'!$B:$B,"CyToBroker",'2012Figures'!$G:$G,"P1",'2012Figures'!$E:$E,$B$1)</f>
        <v>0</v>
      </c>
      <c r="R82" s="46" t="str">
        <f t="shared" si="15"/>
        <v/>
      </c>
      <c r="S82" s="46" t="str">
        <f t="shared" si="15"/>
        <v/>
      </c>
      <c r="T82" s="46" t="str">
        <f t="shared" si="15"/>
        <v/>
      </c>
      <c r="U82" s="46" t="str">
        <f t="shared" si="15"/>
        <v/>
      </c>
      <c r="V82" s="46" t="str">
        <f t="shared" si="15"/>
        <v/>
      </c>
    </row>
    <row r="83" spans="1:22" x14ac:dyDescent="0.2">
      <c r="A83" s="1">
        <v>104</v>
      </c>
      <c r="B83" s="1" t="s">
        <v>21</v>
      </c>
      <c r="D83" s="29">
        <f>SUMIFS('2013Figures'!$J:$J,'2013Figures'!$C:$C,$A83,'2013Figures'!$H:$H,$B83,'2013Figures'!$I:$I,"",'2013Figures'!$E:$E,$B$1)</f>
        <v>0</v>
      </c>
      <c r="E83" s="9">
        <f>SUMIFS('2013Figures'!$J:$J,'2013Figures'!$C:$C,$A83,'2013Figures'!$H:$H,$B83,'2013Figures'!$I:$I,"",'2013Figures'!$B:$B,"BrokerToCy",'2013Figures'!$G:$G,"E1",'2013Figures'!$E:$E,$B$1)</f>
        <v>0</v>
      </c>
      <c r="F83" s="9">
        <f>SUMIFS('2013Figures'!$J:$J,'2013Figures'!$C:$C,$A83,'2013Figures'!$H:$H,$B83,'2013Figures'!$I:$I,"",'2013Figures'!$B:$B,"BrokerToCy",'2013Figures'!$G:$G,"P1",'2013Figures'!$E:$E,$B$1)</f>
        <v>0</v>
      </c>
      <c r="G83" s="9">
        <f>SUMIFS('2013Figures'!$J:$J,'2013Figures'!$C:$C,$A83,'2013Figures'!$H:$H,$B83,'2013Figures'!$I:$I,"",'2013Figures'!$B:$B,"CyToBroker",'2013Figures'!$G:$G,"E1",'2013Figures'!$E:$E,$B$1)</f>
        <v>0</v>
      </c>
      <c r="H83" s="9">
        <f>SUMIFS('2013Figures'!$J:$J,'2013Figures'!$C:$C,$A83,'2013Figures'!$H:$H,$B83,'2013Figures'!$I:$I,"",'2013Figures'!$B:$B,"CyToBroker",'2013Figures'!$G:$G,"P1",'2013Figures'!$E:$E,$B$1)</f>
        <v>0</v>
      </c>
      <c r="J83" s="8" t="s">
        <v>131</v>
      </c>
      <c r="L83" s="42">
        <f>SUMIFS('2012Figures'!$J:$J,'2012Figures'!$C:$C,$A83,'2012Figures'!$H:$H,$B83,'2012Figures'!$I:$I,"",'2012Figures'!$E:$E,$B$1)</f>
        <v>0</v>
      </c>
      <c r="M83" s="52">
        <f>SUMIFS('2012Figures'!$J:$J,'2012Figures'!$C:$C,$A83,'2012Figures'!$H:$H,$B83,'2012Figures'!$I:$I,"",'2012Figures'!$B:$B,"BrokerToCy",'2012Figures'!$G:$G,"E1",'2012Figures'!$E:$E,$B$1)</f>
        <v>0</v>
      </c>
      <c r="N83" s="52">
        <f>SUMIFS('2012Figures'!$J:$J,'2012Figures'!$C:$C,$A83,'2012Figures'!$H:$H,$B83,'2012Figures'!$I:$I,"",'2012Figures'!$B:$B,"BrokerToCy",'2012Figures'!$G:$G,"P1",'2012Figures'!$E:$E,$B$1)</f>
        <v>0</v>
      </c>
      <c r="O83" s="52">
        <f>SUMIFS('2012Figures'!$J:$J,'2012Figures'!$C:$C,$A83,'2012Figures'!$H:$H,$B83,'2012Figures'!$I:$I,"",'2012Figures'!$B:$B,"CyToBroker",'2012Figures'!$G:$G,"E1",'2012Figures'!$E:$E,$B$1)</f>
        <v>0</v>
      </c>
      <c r="P83" s="52">
        <f>SUMIFS('2012Figures'!$J:$J,'2012Figures'!$C:$C,$A83,'2012Figures'!$H:$H,$B83,'2012Figures'!$I:$I,"",'2012Figures'!$B:$B,"CyToBroker",'2012Figures'!$G:$G,"P1",'2012Figures'!$E:$E,$B$1)</f>
        <v>0</v>
      </c>
      <c r="R83" s="46" t="str">
        <f t="shared" si="15"/>
        <v/>
      </c>
      <c r="S83" s="46" t="str">
        <f t="shared" si="15"/>
        <v/>
      </c>
      <c r="T83" s="46" t="str">
        <f t="shared" si="15"/>
        <v/>
      </c>
      <c r="U83" s="46" t="str">
        <f t="shared" si="15"/>
        <v/>
      </c>
      <c r="V83" s="46" t="str">
        <f t="shared" si="15"/>
        <v/>
      </c>
    </row>
    <row r="84" spans="1:22" x14ac:dyDescent="0.2">
      <c r="A84" s="1">
        <v>104</v>
      </c>
      <c r="B84" s="1" t="s">
        <v>94</v>
      </c>
      <c r="C84" s="8">
        <v>11</v>
      </c>
      <c r="D84" s="29">
        <f>SUMIFS('2013Figures'!$J:$J,'2013Figures'!$C:$C,$A84,'2013Figures'!$H:$H,$B84,'2013Figures'!$I:$I,$C84,'2013Figures'!$E:$E,$B$1)</f>
        <v>0</v>
      </c>
      <c r="E84" s="9">
        <f>SUMIFS('2013Figures'!$J:$J,'2013Figures'!$C:$C,$A84,'2013Figures'!$H:$H,$B84,'2013Figures'!$I:$I,$C84,'2013Figures'!$B:$B,"BrokerToCy",'2013Figures'!$G:$G,"E1",'2013Figures'!$E:$E,$B$1)</f>
        <v>0</v>
      </c>
      <c r="F84" s="9">
        <f>SUMIFS('2013Figures'!$J:$J,'2013Figures'!$C:$C,$A84,'2013Figures'!$H:$H,$B84,'2013Figures'!$I:$I,$C84,'2013Figures'!$B:$B,"BrokerToCy",'2013Figures'!$G:$G,"P1",'2013Figures'!$E:$E,$B$1)</f>
        <v>0</v>
      </c>
      <c r="G84" s="9">
        <f>SUMIFS('2013Figures'!$J:$J,'2013Figures'!$C:$C,$A84,'2013Figures'!$H:$H,$B84,'2013Figures'!$I:$I,$C84,'2013Figures'!$B:$B,"CyToBroker",'2013Figures'!$G:$G,"E1",'2013Figures'!$E:$E,$B$1)</f>
        <v>0</v>
      </c>
      <c r="H84" s="9">
        <f>SUMIFS('2013Figures'!$J:$J,'2013Figures'!$C:$C,$A84,'2013Figures'!$H:$H,$B84,'2013Figures'!$I:$I,$C84,'2013Figures'!$B:$B,"CyToBroker",'2013Figures'!$G:$G,"P1",'2013Figures'!$E:$E,$B$1)</f>
        <v>0</v>
      </c>
      <c r="L84" s="42">
        <f>SUMIFS('2012Figures'!$J:$J,'2012Figures'!$C:$C,$A84,'2012Figures'!$H:$H,$B84,'2012Figures'!$I:$I,$C84,'2012Figures'!$E:$E,$B$1)</f>
        <v>0</v>
      </c>
      <c r="M84" s="52">
        <f>SUMIFS('2012Figures'!$J:$J,'2012Figures'!$C:$C,$A84,'2012Figures'!$H:$H,$B84,'2012Figures'!$I:$I,$C84,'2012Figures'!$B:$B,"BrokerToCy",'2012Figures'!$G:$G,"E1",'2012Figures'!$E:$E,$B$1)</f>
        <v>0</v>
      </c>
      <c r="N84" s="52">
        <f>SUMIFS('2012Figures'!$J:$J,'2012Figures'!$C:$C,$A84,'2012Figures'!$H:$H,$B84,'2012Figures'!$I:$I,$C84,'2012Figures'!$B:$B,"BrokerToCy",'2012Figures'!$G:$G,"P1",'2012Figures'!$E:$E,$B$1)</f>
        <v>0</v>
      </c>
      <c r="O84" s="52">
        <f>SUMIFS('2012Figures'!$J:$J,'2012Figures'!$C:$C,$A84,'2012Figures'!$H:$H,$B84,'2012Figures'!$I:$I,$C84,'2012Figures'!$B:$B,"CyToBroker",'2012Figures'!$G:$G,"E1",'2012Figures'!$E:$E,$B$1)</f>
        <v>0</v>
      </c>
      <c r="P84" s="52">
        <f>SUMIFS('2012Figures'!$J:$J,'2012Figures'!$C:$C,$A84,'2012Figures'!$H:$H,$B84,'2012Figures'!$I:$I,$C84,'2012Figures'!$B:$B,"CyToBroker",'2012Figures'!$G:$G,"P1",'2012Figures'!$E:$E,$B$1)</f>
        <v>0</v>
      </c>
      <c r="R84" s="46" t="str">
        <f t="shared" si="15"/>
        <v/>
      </c>
      <c r="S84" s="46" t="str">
        <f t="shared" si="15"/>
        <v/>
      </c>
      <c r="T84" s="46" t="str">
        <f t="shared" si="15"/>
        <v/>
      </c>
      <c r="U84" s="46" t="str">
        <f t="shared" si="15"/>
        <v/>
      </c>
      <c r="V84" s="46" t="str">
        <f t="shared" si="15"/>
        <v/>
      </c>
    </row>
    <row r="85" spans="1:22" x14ac:dyDescent="0.2">
      <c r="A85" s="1">
        <v>104</v>
      </c>
      <c r="B85" s="1" t="s">
        <v>94</v>
      </c>
      <c r="C85" s="8">
        <v>10</v>
      </c>
      <c r="D85" s="29">
        <f>SUMIFS('2013Figures'!$J:$J,'2013Figures'!$C:$C,$A85,'2013Figures'!$H:$H,$B85,'2013Figures'!$I:$I,$C85,'2013Figures'!$E:$E,$B$1)</f>
        <v>0</v>
      </c>
      <c r="E85" s="9">
        <f>SUMIFS('2013Figures'!$J:$J,'2013Figures'!$C:$C,$A85,'2013Figures'!$H:$H,$B85,'2013Figures'!$I:$I,$C85,'2013Figures'!$B:$B,"BrokerToCy",'2013Figures'!$G:$G,"E1",'2013Figures'!$E:$E,$B$1)</f>
        <v>0</v>
      </c>
      <c r="F85" s="9">
        <f>SUMIFS('2013Figures'!$J:$J,'2013Figures'!$C:$C,$A85,'2013Figures'!$H:$H,$B85,'2013Figures'!$I:$I,$C85,'2013Figures'!$B:$B,"BrokerToCy",'2013Figures'!$G:$G,"P1",'2013Figures'!$E:$E,$B$1)</f>
        <v>0</v>
      </c>
      <c r="G85" s="9">
        <f>SUMIFS('2013Figures'!$J:$J,'2013Figures'!$C:$C,$A85,'2013Figures'!$H:$H,$B85,'2013Figures'!$I:$I,$C85,'2013Figures'!$B:$B,"CyToBroker",'2013Figures'!$G:$G,"E1",'2013Figures'!$E:$E,$B$1)</f>
        <v>0</v>
      </c>
      <c r="H85" s="9">
        <f>SUMIFS('2013Figures'!$J:$J,'2013Figures'!$C:$C,$A85,'2013Figures'!$H:$H,$B85,'2013Figures'!$I:$I,$C85,'2013Figures'!$B:$B,"CyToBroker",'2013Figures'!$G:$G,"P1",'2013Figures'!$E:$E,$B$1)</f>
        <v>0</v>
      </c>
      <c r="J85" s="8">
        <v>201501</v>
      </c>
      <c r="L85" s="42">
        <f>SUMIFS('2012Figures'!$J:$J,'2012Figures'!$C:$C,$A85,'2012Figures'!$H:$H,$B85,'2012Figures'!$I:$I,$C85,'2012Figures'!$E:$E,$B$1)</f>
        <v>0</v>
      </c>
      <c r="M85" s="52">
        <f>SUMIFS('2012Figures'!$J:$J,'2012Figures'!$C:$C,$A85,'2012Figures'!$H:$H,$B85,'2012Figures'!$I:$I,$C85,'2012Figures'!$B:$B,"BrokerToCy",'2012Figures'!$G:$G,"E1",'2012Figures'!$E:$E,$B$1)</f>
        <v>0</v>
      </c>
      <c r="N85" s="52">
        <f>SUMIFS('2012Figures'!$J:$J,'2012Figures'!$C:$C,$A85,'2012Figures'!$H:$H,$B85,'2012Figures'!$I:$I,$C85,'2012Figures'!$B:$B,"BrokerToCy",'2012Figures'!$G:$G,"P1",'2012Figures'!$E:$E,$B$1)</f>
        <v>0</v>
      </c>
      <c r="O85" s="52">
        <f>SUMIFS('2012Figures'!$J:$J,'2012Figures'!$C:$C,$A85,'2012Figures'!$H:$H,$B85,'2012Figures'!$I:$I,$C85,'2012Figures'!$B:$B,"CyToBroker",'2012Figures'!$G:$G,"E1",'2012Figures'!$E:$E,$B$1)</f>
        <v>0</v>
      </c>
      <c r="P85" s="52">
        <f>SUMIFS('2012Figures'!$J:$J,'2012Figures'!$C:$C,$A85,'2012Figures'!$H:$H,$B85,'2012Figures'!$I:$I,$C85,'2012Figures'!$B:$B,"CyToBroker",'2012Figures'!$G:$G,"P1",'2012Figures'!$E:$E,$B$1)</f>
        <v>0</v>
      </c>
      <c r="R85" s="46" t="str">
        <f t="shared" si="15"/>
        <v/>
      </c>
      <c r="S85" s="46" t="str">
        <f t="shared" si="15"/>
        <v/>
      </c>
      <c r="T85" s="46" t="str">
        <f t="shared" si="15"/>
        <v/>
      </c>
      <c r="U85" s="46" t="str">
        <f t="shared" si="15"/>
        <v/>
      </c>
      <c r="V85" s="46" t="str">
        <f t="shared" si="15"/>
        <v/>
      </c>
    </row>
    <row r="86" spans="1:22" x14ac:dyDescent="0.2">
      <c r="A86" s="1">
        <v>104</v>
      </c>
      <c r="B86" s="1" t="s">
        <v>94</v>
      </c>
      <c r="C86" s="8">
        <v>9</v>
      </c>
      <c r="D86" s="29">
        <f>SUMIFS('2013Figures'!$J:$J,'2013Figures'!$C:$C,$A86,'2013Figures'!$H:$H,$B86,'2013Figures'!$I:$I,$C86,'2013Figures'!$E:$E,$B$1)</f>
        <v>0</v>
      </c>
      <c r="E86" s="9">
        <f>SUMIFS('2013Figures'!$J:$J,'2013Figures'!$C:$C,$A86,'2013Figures'!$H:$H,$B86,'2013Figures'!$I:$I,$C86,'2013Figures'!$B:$B,"BrokerToCy",'2013Figures'!$G:$G,"E1",'2013Figures'!$E:$E,$B$1)</f>
        <v>0</v>
      </c>
      <c r="F86" s="9">
        <f>SUMIFS('2013Figures'!$J:$J,'2013Figures'!$C:$C,$A86,'2013Figures'!$H:$H,$B86,'2013Figures'!$I:$I,$C86,'2013Figures'!$B:$B,"BrokerToCy",'2013Figures'!$G:$G,"P1",'2013Figures'!$E:$E,$B$1)</f>
        <v>0</v>
      </c>
      <c r="G86" s="9">
        <f>SUMIFS('2013Figures'!$J:$J,'2013Figures'!$C:$C,$A86,'2013Figures'!$H:$H,$B86,'2013Figures'!$I:$I,$C86,'2013Figures'!$B:$B,"CyToBroker",'2013Figures'!$G:$G,"E1",'2013Figures'!$E:$E,$B$1)</f>
        <v>0</v>
      </c>
      <c r="H86" s="9">
        <f>SUMIFS('2013Figures'!$J:$J,'2013Figures'!$C:$C,$A86,'2013Figures'!$H:$H,$B86,'2013Figures'!$I:$I,$C86,'2013Figures'!$B:$B,"CyToBroker",'2013Figures'!$G:$G,"P1",'2013Figures'!$E:$E,$B$1)</f>
        <v>0</v>
      </c>
      <c r="J86" s="8">
        <v>201401</v>
      </c>
      <c r="L86" s="42">
        <f>SUMIFS('2012Figures'!$J:$J,'2012Figures'!$C:$C,$A86,'2012Figures'!$H:$H,$B86,'2012Figures'!$I:$I,$C86,'2012Figures'!$E:$E,$B$1)</f>
        <v>0</v>
      </c>
      <c r="M86" s="52">
        <f>SUMIFS('2012Figures'!$J:$J,'2012Figures'!$C:$C,$A86,'2012Figures'!$H:$H,$B86,'2012Figures'!$I:$I,$C86,'2012Figures'!$B:$B,"BrokerToCy",'2012Figures'!$G:$G,"E1",'2012Figures'!$E:$E,$B$1)</f>
        <v>0</v>
      </c>
      <c r="N86" s="52">
        <f>SUMIFS('2012Figures'!$J:$J,'2012Figures'!$C:$C,$A86,'2012Figures'!$H:$H,$B86,'2012Figures'!$I:$I,$C86,'2012Figures'!$B:$B,"BrokerToCy",'2012Figures'!$G:$G,"P1",'2012Figures'!$E:$E,$B$1)</f>
        <v>0</v>
      </c>
      <c r="O86" s="52">
        <f>SUMIFS('2012Figures'!$J:$J,'2012Figures'!$C:$C,$A86,'2012Figures'!$H:$H,$B86,'2012Figures'!$I:$I,$C86,'2012Figures'!$B:$B,"CyToBroker",'2012Figures'!$G:$G,"E1",'2012Figures'!$E:$E,$B$1)</f>
        <v>0</v>
      </c>
      <c r="P86" s="52">
        <f>SUMIFS('2012Figures'!$J:$J,'2012Figures'!$C:$C,$A86,'2012Figures'!$H:$H,$B86,'2012Figures'!$I:$I,$C86,'2012Figures'!$B:$B,"CyToBroker",'2012Figures'!$G:$G,"P1",'2012Figures'!$E:$E,$B$1)</f>
        <v>0</v>
      </c>
      <c r="R86" s="46" t="str">
        <f t="shared" si="15"/>
        <v/>
      </c>
      <c r="S86" s="46" t="str">
        <f t="shared" si="15"/>
        <v/>
      </c>
      <c r="T86" s="46" t="str">
        <f t="shared" si="15"/>
        <v/>
      </c>
      <c r="U86" s="46" t="str">
        <f t="shared" si="15"/>
        <v/>
      </c>
      <c r="V86" s="46" t="str">
        <f t="shared" si="15"/>
        <v/>
      </c>
    </row>
    <row r="87" spans="1:22" x14ac:dyDescent="0.2">
      <c r="A87" s="1">
        <v>104</v>
      </c>
      <c r="B87" s="1" t="s">
        <v>94</v>
      </c>
      <c r="C87" s="8">
        <v>8</v>
      </c>
      <c r="D87" s="29">
        <f>SUMIFS('2013Figures'!$J:$J,'2013Figures'!$C:$C,$A87,'2013Figures'!$H:$H,$B87,'2013Figures'!$I:$I,$C87,'2013Figures'!$E:$E,$B$1)</f>
        <v>0</v>
      </c>
      <c r="E87" s="9">
        <f>SUMIFS('2013Figures'!$J:$J,'2013Figures'!$C:$C,$A87,'2013Figures'!$H:$H,$B87,'2013Figures'!$I:$I,$C87,'2013Figures'!$B:$B,"BrokerToCy",'2013Figures'!$G:$G,"E1",'2013Figures'!$E:$E,$B$1)</f>
        <v>0</v>
      </c>
      <c r="F87" s="9">
        <f>SUMIFS('2013Figures'!$J:$J,'2013Figures'!$C:$C,$A87,'2013Figures'!$H:$H,$B87,'2013Figures'!$I:$I,$C87,'2013Figures'!$B:$B,"BrokerToCy",'2013Figures'!$G:$G,"P1",'2013Figures'!$E:$E,$B$1)</f>
        <v>0</v>
      </c>
      <c r="G87" s="9">
        <f>SUMIFS('2013Figures'!$J:$J,'2013Figures'!$C:$C,$A87,'2013Figures'!$H:$H,$B87,'2013Figures'!$I:$I,$C87,'2013Figures'!$B:$B,"CyToBroker",'2013Figures'!$G:$G,"E1",'2013Figures'!$E:$E,$B$1)</f>
        <v>0</v>
      </c>
      <c r="H87" s="9">
        <f>SUMIFS('2013Figures'!$J:$J,'2013Figures'!$C:$C,$A87,'2013Figures'!$H:$H,$B87,'2013Figures'!$I:$I,$C87,'2013Figures'!$B:$B,"CyToBroker",'2013Figures'!$G:$G,"P1",'2013Figures'!$E:$E,$B$1)</f>
        <v>0</v>
      </c>
      <c r="I87" s="30"/>
      <c r="J87" s="31">
        <v>201301</v>
      </c>
      <c r="K87" s="30"/>
      <c r="L87" s="42">
        <f>SUMIFS('2012Figures'!$J:$J,'2012Figures'!$C:$C,$A87,'2012Figures'!$H:$H,$B87,'2012Figures'!$I:$I,$C87,'2012Figures'!$E:$E,$B$1)</f>
        <v>0</v>
      </c>
      <c r="M87" s="52">
        <f>SUMIFS('2012Figures'!$J:$J,'2012Figures'!$C:$C,$A87,'2012Figures'!$H:$H,$B87,'2012Figures'!$I:$I,$C87,'2012Figures'!$B:$B,"BrokerToCy",'2012Figures'!$G:$G,"E1",'2012Figures'!$E:$E,$B$1)</f>
        <v>0</v>
      </c>
      <c r="N87" s="52">
        <f>SUMIFS('2012Figures'!$J:$J,'2012Figures'!$C:$C,$A87,'2012Figures'!$H:$H,$B87,'2012Figures'!$I:$I,$C87,'2012Figures'!$B:$B,"BrokerToCy",'2012Figures'!$G:$G,"P1",'2012Figures'!$E:$E,$B$1)</f>
        <v>0</v>
      </c>
      <c r="O87" s="52">
        <f>SUMIFS('2012Figures'!$J:$J,'2012Figures'!$C:$C,$A87,'2012Figures'!$H:$H,$B87,'2012Figures'!$I:$I,$C87,'2012Figures'!$B:$B,"CyToBroker",'2012Figures'!$G:$G,"E1",'2012Figures'!$E:$E,$B$1)</f>
        <v>0</v>
      </c>
      <c r="P87" s="52">
        <f>SUMIFS('2012Figures'!$J:$J,'2012Figures'!$C:$C,$A87,'2012Figures'!$H:$H,$B87,'2012Figures'!$I:$I,$C87,'2012Figures'!$B:$B,"CyToBroker",'2012Figures'!$G:$G,"P1",'2012Figures'!$E:$E,$B$1)</f>
        <v>0</v>
      </c>
      <c r="Q87" s="30"/>
      <c r="R87" s="46" t="str">
        <f t="shared" si="15"/>
        <v/>
      </c>
      <c r="S87" s="46" t="str">
        <f t="shared" si="15"/>
        <v/>
      </c>
      <c r="T87" s="46" t="str">
        <f t="shared" si="15"/>
        <v/>
      </c>
      <c r="U87" s="46" t="str">
        <f t="shared" si="15"/>
        <v/>
      </c>
      <c r="V87" s="46" t="str">
        <f t="shared" si="15"/>
        <v/>
      </c>
    </row>
    <row r="88" spans="1:22" x14ac:dyDescent="0.2">
      <c r="A88" s="1">
        <v>104</v>
      </c>
      <c r="B88" s="1" t="s">
        <v>94</v>
      </c>
      <c r="C88" s="8">
        <v>7</v>
      </c>
      <c r="D88" s="29">
        <f>SUMIFS('2013Figures'!$J:$J,'2013Figures'!$C:$C,$A88,'2013Figures'!$H:$H,$B88,'2013Figures'!$I:$I,$C88,'2013Figures'!$E:$E,$B$1)</f>
        <v>0</v>
      </c>
      <c r="E88" s="9">
        <f>SUMIFS('2013Figures'!$J:$J,'2013Figures'!$C:$C,$A88,'2013Figures'!$H:$H,$B88,'2013Figures'!$I:$I,$C88,'2013Figures'!$B:$B,"BrokerToCy",'2013Figures'!$G:$G,"E1",'2013Figures'!$E:$E,$B$1)</f>
        <v>0</v>
      </c>
      <c r="F88" s="9">
        <f>SUMIFS('2013Figures'!$J:$J,'2013Figures'!$C:$C,$A88,'2013Figures'!$H:$H,$B88,'2013Figures'!$I:$I,$C88,'2013Figures'!$B:$B,"BrokerToCy",'2013Figures'!$G:$G,"P1",'2013Figures'!$E:$E,$B$1)</f>
        <v>0</v>
      </c>
      <c r="G88" s="9">
        <f>SUMIFS('2013Figures'!$J:$J,'2013Figures'!$C:$C,$A88,'2013Figures'!$H:$H,$B88,'2013Figures'!$I:$I,$C88,'2013Figures'!$B:$B,"CyToBroker",'2013Figures'!$G:$G,"E1",'2013Figures'!$E:$E,$B$1)</f>
        <v>0</v>
      </c>
      <c r="H88" s="9">
        <f>SUMIFS('2013Figures'!$J:$J,'2013Figures'!$C:$C,$A88,'2013Figures'!$H:$H,$B88,'2013Figures'!$I:$I,$C88,'2013Figures'!$B:$B,"CyToBroker",'2013Figures'!$G:$G,"P1",'2013Figures'!$E:$E,$B$1)</f>
        <v>0</v>
      </c>
      <c r="J88" s="8">
        <v>201201</v>
      </c>
      <c r="L88" s="42">
        <f>SUMIFS('2012Figures'!$J:$J,'2012Figures'!$C:$C,$A88,'2012Figures'!$H:$H,$B88,'2012Figures'!$I:$I,$C88,'2012Figures'!$E:$E,$B$1)</f>
        <v>0</v>
      </c>
      <c r="M88" s="52">
        <f>SUMIFS('2012Figures'!$J:$J,'2012Figures'!$C:$C,$A88,'2012Figures'!$H:$H,$B88,'2012Figures'!$I:$I,$C88,'2012Figures'!$B:$B,"BrokerToCy",'2012Figures'!$G:$G,"E1",'2012Figures'!$E:$E,$B$1)</f>
        <v>0</v>
      </c>
      <c r="N88" s="52">
        <f>SUMIFS('2012Figures'!$J:$J,'2012Figures'!$C:$C,$A88,'2012Figures'!$H:$H,$B88,'2012Figures'!$I:$I,$C88,'2012Figures'!$B:$B,"BrokerToCy",'2012Figures'!$G:$G,"P1",'2012Figures'!$E:$E,$B$1)</f>
        <v>0</v>
      </c>
      <c r="O88" s="52">
        <f>SUMIFS('2012Figures'!$J:$J,'2012Figures'!$C:$C,$A88,'2012Figures'!$H:$H,$B88,'2012Figures'!$I:$I,$C88,'2012Figures'!$B:$B,"CyToBroker",'2012Figures'!$G:$G,"E1",'2012Figures'!$E:$E,$B$1)</f>
        <v>0</v>
      </c>
      <c r="P88" s="52">
        <f>SUMIFS('2012Figures'!$J:$J,'2012Figures'!$C:$C,$A88,'2012Figures'!$H:$H,$B88,'2012Figures'!$I:$I,$C88,'2012Figures'!$B:$B,"CyToBroker",'2012Figures'!$G:$G,"P1",'2012Figures'!$E:$E,$B$1)</f>
        <v>0</v>
      </c>
      <c r="R88" s="46" t="str">
        <f t="shared" si="15"/>
        <v/>
      </c>
      <c r="S88" s="46" t="str">
        <f t="shared" si="15"/>
        <v/>
      </c>
      <c r="T88" s="46" t="str">
        <f t="shared" si="15"/>
        <v/>
      </c>
      <c r="U88" s="46" t="str">
        <f t="shared" si="15"/>
        <v/>
      </c>
      <c r="V88" s="46" t="str">
        <f t="shared" si="15"/>
        <v/>
      </c>
    </row>
    <row r="89" spans="1:22" x14ac:dyDescent="0.2">
      <c r="A89" s="1">
        <v>104</v>
      </c>
      <c r="B89" s="1" t="s">
        <v>94</v>
      </c>
      <c r="C89" s="8">
        <v>6</v>
      </c>
      <c r="D89" s="29">
        <f>SUMIFS('2013Figures'!$J:$J,'2013Figures'!$C:$C,$A89,'2013Figures'!$H:$H,$B89,'2013Figures'!$I:$I,$C89,'2013Figures'!$E:$E,$B$1)</f>
        <v>0</v>
      </c>
      <c r="E89" s="9">
        <f>SUMIFS('2013Figures'!$J:$J,'2013Figures'!$C:$C,$A89,'2013Figures'!$H:$H,$B89,'2013Figures'!$I:$I,$C89,'2013Figures'!$B:$B,"BrokerToCy",'2013Figures'!$G:$G,"E1",'2013Figures'!$E:$E,$B$1)</f>
        <v>0</v>
      </c>
      <c r="F89" s="9">
        <f>SUMIFS('2013Figures'!$J:$J,'2013Figures'!$C:$C,$A89,'2013Figures'!$H:$H,$B89,'2013Figures'!$I:$I,$C89,'2013Figures'!$B:$B,"BrokerToCy",'2013Figures'!$G:$G,"P1",'2013Figures'!$E:$E,$B$1)</f>
        <v>0</v>
      </c>
      <c r="G89" s="9">
        <f>SUMIFS('2013Figures'!$J:$J,'2013Figures'!$C:$C,$A89,'2013Figures'!$H:$H,$B89,'2013Figures'!$I:$I,$C89,'2013Figures'!$B:$B,"CyToBroker",'2013Figures'!$G:$G,"E1",'2013Figures'!$E:$E,$B$1)</f>
        <v>0</v>
      </c>
      <c r="H89" s="9">
        <f>SUMIFS('2013Figures'!$J:$J,'2013Figures'!$C:$C,$A89,'2013Figures'!$H:$H,$B89,'2013Figures'!$I:$I,$C89,'2013Figures'!$B:$B,"CyToBroker",'2013Figures'!$G:$G,"P1",'2013Figures'!$E:$E,$B$1)</f>
        <v>0</v>
      </c>
      <c r="J89" s="8">
        <v>201101</v>
      </c>
      <c r="L89" s="42">
        <f>SUMIFS('2012Figures'!$J:$J,'2012Figures'!$C:$C,$A89,'2012Figures'!$H:$H,$B89,'2012Figures'!$I:$I,$C89,'2012Figures'!$E:$E,$B$1)</f>
        <v>0</v>
      </c>
      <c r="M89" s="52">
        <f>SUMIFS('2012Figures'!$J:$J,'2012Figures'!$C:$C,$A89,'2012Figures'!$H:$H,$B89,'2012Figures'!$I:$I,$C89,'2012Figures'!$B:$B,"BrokerToCy",'2012Figures'!$G:$G,"E1",'2012Figures'!$E:$E,$B$1)</f>
        <v>0</v>
      </c>
      <c r="N89" s="52">
        <f>SUMIFS('2012Figures'!$J:$J,'2012Figures'!$C:$C,$A89,'2012Figures'!$H:$H,$B89,'2012Figures'!$I:$I,$C89,'2012Figures'!$B:$B,"BrokerToCy",'2012Figures'!$G:$G,"P1",'2012Figures'!$E:$E,$B$1)</f>
        <v>0</v>
      </c>
      <c r="O89" s="52">
        <f>SUMIFS('2012Figures'!$J:$J,'2012Figures'!$C:$C,$A89,'2012Figures'!$H:$H,$B89,'2012Figures'!$I:$I,$C89,'2012Figures'!$B:$B,"CyToBroker",'2012Figures'!$G:$G,"E1",'2012Figures'!$E:$E,$B$1)</f>
        <v>0</v>
      </c>
      <c r="P89" s="52">
        <f>SUMIFS('2012Figures'!$J:$J,'2012Figures'!$C:$C,$A89,'2012Figures'!$H:$H,$B89,'2012Figures'!$I:$I,$C89,'2012Figures'!$B:$B,"CyToBroker",'2012Figures'!$G:$G,"P1",'2012Figures'!$E:$E,$B$1)</f>
        <v>0</v>
      </c>
      <c r="R89" s="46" t="str">
        <f t="shared" si="15"/>
        <v/>
      </c>
      <c r="S89" s="46" t="str">
        <f t="shared" si="15"/>
        <v/>
      </c>
      <c r="T89" s="46" t="str">
        <f t="shared" si="15"/>
        <v/>
      </c>
      <c r="U89" s="46" t="str">
        <f t="shared" si="15"/>
        <v/>
      </c>
      <c r="V89" s="46" t="str">
        <f t="shared" si="15"/>
        <v/>
      </c>
    </row>
    <row r="90" spans="1:22" x14ac:dyDescent="0.2">
      <c r="A90" s="1">
        <v>104</v>
      </c>
      <c r="B90" s="1" t="s">
        <v>94</v>
      </c>
      <c r="C90" s="8">
        <v>5</v>
      </c>
      <c r="D90" s="29">
        <f>SUMIFS('2013Figures'!$J:$J,'2013Figures'!$C:$C,$A90,'2013Figures'!$H:$H,$B90,'2013Figures'!$I:$I,$C90,'2013Figures'!$E:$E,$B$1)</f>
        <v>0</v>
      </c>
      <c r="E90" s="9">
        <f>SUMIFS('2013Figures'!$J:$J,'2013Figures'!$C:$C,$A90,'2013Figures'!$H:$H,$B90,'2013Figures'!$I:$I,$C90,'2013Figures'!$B:$B,"BrokerToCy",'2013Figures'!$G:$G,"E1",'2013Figures'!$E:$E,$B$1)</f>
        <v>0</v>
      </c>
      <c r="F90" s="9">
        <f>SUMIFS('2013Figures'!$J:$J,'2013Figures'!$C:$C,$A90,'2013Figures'!$H:$H,$B90,'2013Figures'!$I:$I,$C90,'2013Figures'!$B:$B,"BrokerToCy",'2013Figures'!$G:$G,"P1",'2013Figures'!$E:$E,$B$1)</f>
        <v>0</v>
      </c>
      <c r="G90" s="9">
        <f>SUMIFS('2013Figures'!$J:$J,'2013Figures'!$C:$C,$A90,'2013Figures'!$H:$H,$B90,'2013Figures'!$I:$I,$C90,'2013Figures'!$B:$B,"CyToBroker",'2013Figures'!$G:$G,"E1",'2013Figures'!$E:$E,$B$1)</f>
        <v>0</v>
      </c>
      <c r="H90" s="9">
        <f>SUMIFS('2013Figures'!$J:$J,'2013Figures'!$C:$C,$A90,'2013Figures'!$H:$H,$B90,'2013Figures'!$I:$I,$C90,'2013Figures'!$B:$B,"CyToBroker",'2013Figures'!$G:$G,"P1",'2013Figures'!$E:$E,$B$1)</f>
        <v>0</v>
      </c>
      <c r="J90" s="8">
        <v>201001</v>
      </c>
      <c r="L90" s="42">
        <f>SUMIFS('2012Figures'!$J:$J,'2012Figures'!$C:$C,$A90,'2012Figures'!$H:$H,$B90,'2012Figures'!$I:$I,$C90,'2012Figures'!$E:$E,$B$1)</f>
        <v>0</v>
      </c>
      <c r="M90" s="52">
        <f>SUMIFS('2012Figures'!$J:$J,'2012Figures'!$C:$C,$A90,'2012Figures'!$H:$H,$B90,'2012Figures'!$I:$I,$C90,'2012Figures'!$B:$B,"BrokerToCy",'2012Figures'!$G:$G,"E1",'2012Figures'!$E:$E,$B$1)</f>
        <v>0</v>
      </c>
      <c r="N90" s="52">
        <f>SUMIFS('2012Figures'!$J:$J,'2012Figures'!$C:$C,$A90,'2012Figures'!$H:$H,$B90,'2012Figures'!$I:$I,$C90,'2012Figures'!$B:$B,"BrokerToCy",'2012Figures'!$G:$G,"P1",'2012Figures'!$E:$E,$B$1)</f>
        <v>0</v>
      </c>
      <c r="O90" s="52">
        <f>SUMIFS('2012Figures'!$J:$J,'2012Figures'!$C:$C,$A90,'2012Figures'!$H:$H,$B90,'2012Figures'!$I:$I,$C90,'2012Figures'!$B:$B,"CyToBroker",'2012Figures'!$G:$G,"E1",'2012Figures'!$E:$E,$B$1)</f>
        <v>0</v>
      </c>
      <c r="P90" s="52">
        <f>SUMIFS('2012Figures'!$J:$J,'2012Figures'!$C:$C,$A90,'2012Figures'!$H:$H,$B90,'2012Figures'!$I:$I,$C90,'2012Figures'!$B:$B,"CyToBroker",'2012Figures'!$G:$G,"P1",'2012Figures'!$E:$E,$B$1)</f>
        <v>0</v>
      </c>
      <c r="R90" s="46" t="str">
        <f t="shared" si="15"/>
        <v/>
      </c>
      <c r="S90" s="46" t="str">
        <f t="shared" si="15"/>
        <v/>
      </c>
      <c r="T90" s="46" t="str">
        <f t="shared" si="15"/>
        <v/>
      </c>
      <c r="U90" s="46" t="str">
        <f t="shared" si="15"/>
        <v/>
      </c>
      <c r="V90" s="46" t="str">
        <f t="shared" si="15"/>
        <v/>
      </c>
    </row>
    <row r="91" spans="1:22" x14ac:dyDescent="0.2">
      <c r="A91" s="1">
        <v>104</v>
      </c>
      <c r="B91" s="1" t="s">
        <v>94</v>
      </c>
      <c r="C91" s="8">
        <v>4</v>
      </c>
      <c r="D91" s="29">
        <f>SUMIFS('2013Figures'!$J:$J,'2013Figures'!$C:$C,$A91,'2013Figures'!$H:$H,$B91,'2013Figures'!$I:$I,$C91,'2013Figures'!$E:$E,$B$1)</f>
        <v>0</v>
      </c>
      <c r="E91" s="9">
        <f>SUMIFS('2013Figures'!$J:$J,'2013Figures'!$C:$C,$A91,'2013Figures'!$H:$H,$B91,'2013Figures'!$I:$I,$C91,'2013Figures'!$B:$B,"BrokerToCy",'2013Figures'!$G:$G,"E1",'2013Figures'!$E:$E,$B$1)</f>
        <v>0</v>
      </c>
      <c r="F91" s="9">
        <f>SUMIFS('2013Figures'!$J:$J,'2013Figures'!$C:$C,$A91,'2013Figures'!$H:$H,$B91,'2013Figures'!$I:$I,$C91,'2013Figures'!$B:$B,"BrokerToCy",'2013Figures'!$G:$G,"P1",'2013Figures'!$E:$E,$B$1)</f>
        <v>0</v>
      </c>
      <c r="G91" s="9">
        <f>SUMIFS('2013Figures'!$J:$J,'2013Figures'!$C:$C,$A91,'2013Figures'!$H:$H,$B91,'2013Figures'!$I:$I,$C91,'2013Figures'!$B:$B,"CyToBroker",'2013Figures'!$G:$G,"E1",'2013Figures'!$E:$E,$B$1)</f>
        <v>0</v>
      </c>
      <c r="H91" s="9">
        <f>SUMIFS('2013Figures'!$J:$J,'2013Figures'!$C:$C,$A91,'2013Figures'!$H:$H,$B91,'2013Figures'!$I:$I,$C91,'2013Figures'!$B:$B,"CyToBroker",'2013Figures'!$G:$G,"P1",'2013Figures'!$E:$E,$B$1)</f>
        <v>0</v>
      </c>
      <c r="J91" s="8">
        <v>200901</v>
      </c>
      <c r="L91" s="42">
        <f>SUMIFS('2012Figures'!$J:$J,'2012Figures'!$C:$C,$A91,'2012Figures'!$H:$H,$B91,'2012Figures'!$I:$I,$C91,'2012Figures'!$E:$E,$B$1)</f>
        <v>0</v>
      </c>
      <c r="M91" s="52">
        <f>SUMIFS('2012Figures'!$J:$J,'2012Figures'!$C:$C,$A91,'2012Figures'!$H:$H,$B91,'2012Figures'!$I:$I,$C91,'2012Figures'!$B:$B,"BrokerToCy",'2012Figures'!$G:$G,"E1",'2012Figures'!$E:$E,$B$1)</f>
        <v>0</v>
      </c>
      <c r="N91" s="52">
        <f>SUMIFS('2012Figures'!$J:$J,'2012Figures'!$C:$C,$A91,'2012Figures'!$H:$H,$B91,'2012Figures'!$I:$I,$C91,'2012Figures'!$B:$B,"BrokerToCy",'2012Figures'!$G:$G,"P1",'2012Figures'!$E:$E,$B$1)</f>
        <v>0</v>
      </c>
      <c r="O91" s="52">
        <f>SUMIFS('2012Figures'!$J:$J,'2012Figures'!$C:$C,$A91,'2012Figures'!$H:$H,$B91,'2012Figures'!$I:$I,$C91,'2012Figures'!$B:$B,"CyToBroker",'2012Figures'!$G:$G,"E1",'2012Figures'!$E:$E,$B$1)</f>
        <v>0</v>
      </c>
      <c r="P91" s="52">
        <f>SUMIFS('2012Figures'!$J:$J,'2012Figures'!$C:$C,$A91,'2012Figures'!$H:$H,$B91,'2012Figures'!$I:$I,$C91,'2012Figures'!$B:$B,"CyToBroker",'2012Figures'!$G:$G,"P1",'2012Figures'!$E:$E,$B$1)</f>
        <v>0</v>
      </c>
      <c r="R91" s="46" t="str">
        <f t="shared" si="15"/>
        <v/>
      </c>
      <c r="S91" s="46" t="str">
        <f t="shared" si="15"/>
        <v/>
      </c>
      <c r="T91" s="46" t="str">
        <f t="shared" si="15"/>
        <v/>
      </c>
      <c r="U91" s="46" t="str">
        <f t="shared" si="15"/>
        <v/>
      </c>
      <c r="V91" s="46" t="str">
        <f t="shared" si="15"/>
        <v/>
      </c>
    </row>
    <row r="92" spans="1:22" x14ac:dyDescent="0.2">
      <c r="A92" s="1">
        <v>104</v>
      </c>
      <c r="B92" s="1" t="s">
        <v>94</v>
      </c>
      <c r="C92" s="8">
        <v>3</v>
      </c>
      <c r="D92" s="29">
        <f>SUMIFS('2013Figures'!$J:$J,'2013Figures'!$C:$C,$A92,'2013Figures'!$H:$H,$B92,'2013Figures'!$I:$I,$C92,'2013Figures'!$E:$E,$B$1)</f>
        <v>0</v>
      </c>
      <c r="E92" s="9">
        <f>SUMIFS('2013Figures'!$J:$J,'2013Figures'!$C:$C,$A92,'2013Figures'!$H:$H,$B92,'2013Figures'!$I:$I,$C92,'2013Figures'!$B:$B,"BrokerToCy",'2013Figures'!$G:$G,"E1",'2013Figures'!$E:$E,$B$1)</f>
        <v>0</v>
      </c>
      <c r="F92" s="9">
        <f>SUMIFS('2013Figures'!$J:$J,'2013Figures'!$C:$C,$A92,'2013Figures'!$H:$H,$B92,'2013Figures'!$I:$I,$C92,'2013Figures'!$B:$B,"BrokerToCy",'2013Figures'!$G:$G,"P1",'2013Figures'!$E:$E,$B$1)</f>
        <v>0</v>
      </c>
      <c r="G92" s="9">
        <f>SUMIFS('2013Figures'!$J:$J,'2013Figures'!$C:$C,$A92,'2013Figures'!$H:$H,$B92,'2013Figures'!$I:$I,$C92,'2013Figures'!$B:$B,"CyToBroker",'2013Figures'!$G:$G,"E1",'2013Figures'!$E:$E,$B$1)</f>
        <v>0</v>
      </c>
      <c r="H92" s="9">
        <f>SUMIFS('2013Figures'!$J:$J,'2013Figures'!$C:$C,$A92,'2013Figures'!$H:$H,$B92,'2013Figures'!$I:$I,$C92,'2013Figures'!$B:$B,"CyToBroker",'2013Figures'!$G:$G,"P1",'2013Figures'!$E:$E,$B$1)</f>
        <v>0</v>
      </c>
      <c r="J92" s="8">
        <v>200801</v>
      </c>
      <c r="L92" s="42">
        <f>SUMIFS('2012Figures'!$J:$J,'2012Figures'!$C:$C,$A92,'2012Figures'!$H:$H,$B92,'2012Figures'!$I:$I,$C92,'2012Figures'!$E:$E,$B$1)</f>
        <v>0</v>
      </c>
      <c r="M92" s="52">
        <f>SUMIFS('2012Figures'!$J:$J,'2012Figures'!$C:$C,$A92,'2012Figures'!$H:$H,$B92,'2012Figures'!$I:$I,$C92,'2012Figures'!$B:$B,"BrokerToCy",'2012Figures'!$G:$G,"E1",'2012Figures'!$E:$E,$B$1)</f>
        <v>0</v>
      </c>
      <c r="N92" s="52">
        <f>SUMIFS('2012Figures'!$J:$J,'2012Figures'!$C:$C,$A92,'2012Figures'!$H:$H,$B92,'2012Figures'!$I:$I,$C92,'2012Figures'!$B:$B,"BrokerToCy",'2012Figures'!$G:$G,"P1",'2012Figures'!$E:$E,$B$1)</f>
        <v>0</v>
      </c>
      <c r="O92" s="52">
        <f>SUMIFS('2012Figures'!$J:$J,'2012Figures'!$C:$C,$A92,'2012Figures'!$H:$H,$B92,'2012Figures'!$I:$I,$C92,'2012Figures'!$B:$B,"CyToBroker",'2012Figures'!$G:$G,"E1",'2012Figures'!$E:$E,$B$1)</f>
        <v>0</v>
      </c>
      <c r="P92" s="52">
        <f>SUMIFS('2012Figures'!$J:$J,'2012Figures'!$C:$C,$A92,'2012Figures'!$H:$H,$B92,'2012Figures'!$I:$I,$C92,'2012Figures'!$B:$B,"CyToBroker",'2012Figures'!$G:$G,"P1",'2012Figures'!$E:$E,$B$1)</f>
        <v>0</v>
      </c>
      <c r="R92" s="46" t="str">
        <f t="shared" si="15"/>
        <v/>
      </c>
      <c r="S92" s="46" t="str">
        <f t="shared" si="15"/>
        <v/>
      </c>
      <c r="T92" s="46" t="str">
        <f t="shared" si="15"/>
        <v/>
      </c>
      <c r="U92" s="46" t="str">
        <f t="shared" si="15"/>
        <v/>
      </c>
      <c r="V92" s="46" t="str">
        <f t="shared" si="15"/>
        <v/>
      </c>
    </row>
    <row r="93" spans="1:22" x14ac:dyDescent="0.2">
      <c r="A93" s="1">
        <v>104</v>
      </c>
      <c r="B93" s="1" t="s">
        <v>94</v>
      </c>
      <c r="C93" s="8">
        <v>2</v>
      </c>
      <c r="D93" s="29">
        <f>SUMIFS('2013Figures'!$J:$J,'2013Figures'!$C:$C,$A93,'2013Figures'!$H:$H,$B93,'2013Figures'!$I:$I,$C93,'2013Figures'!$E:$E,$B$1)</f>
        <v>0</v>
      </c>
      <c r="E93" s="9">
        <f>SUMIFS('2013Figures'!$J:$J,'2013Figures'!$C:$C,$A93,'2013Figures'!$H:$H,$B93,'2013Figures'!$I:$I,$C93,'2013Figures'!$B:$B,"BrokerToCy",'2013Figures'!$G:$G,"E1",'2013Figures'!$E:$E,$B$1)</f>
        <v>0</v>
      </c>
      <c r="F93" s="9">
        <f>SUMIFS('2013Figures'!$J:$J,'2013Figures'!$C:$C,$A93,'2013Figures'!$H:$H,$B93,'2013Figures'!$I:$I,$C93,'2013Figures'!$B:$B,"BrokerToCy",'2013Figures'!$G:$G,"P1",'2013Figures'!$E:$E,$B$1)</f>
        <v>0</v>
      </c>
      <c r="G93" s="9">
        <f>SUMIFS('2013Figures'!$J:$J,'2013Figures'!$C:$C,$A93,'2013Figures'!$H:$H,$B93,'2013Figures'!$I:$I,$C93,'2013Figures'!$B:$B,"CyToBroker",'2013Figures'!$G:$G,"E1",'2013Figures'!$E:$E,$B$1)</f>
        <v>0</v>
      </c>
      <c r="H93" s="9">
        <f>SUMIFS('2013Figures'!$J:$J,'2013Figures'!$C:$C,$A93,'2013Figures'!$H:$H,$B93,'2013Figures'!$I:$I,$C93,'2013Figures'!$B:$B,"CyToBroker",'2013Figures'!$G:$G,"P1",'2013Figures'!$E:$E,$B$1)</f>
        <v>0</v>
      </c>
      <c r="J93" s="8">
        <v>200701</v>
      </c>
      <c r="L93" s="42">
        <f>SUMIFS('2012Figures'!$J:$J,'2012Figures'!$C:$C,$A93,'2012Figures'!$H:$H,$B93,'2012Figures'!$I:$I,$C93,'2012Figures'!$E:$E,$B$1)</f>
        <v>0</v>
      </c>
      <c r="M93" s="52">
        <f>SUMIFS('2012Figures'!$J:$J,'2012Figures'!$C:$C,$A93,'2012Figures'!$H:$H,$B93,'2012Figures'!$I:$I,$C93,'2012Figures'!$B:$B,"BrokerToCy",'2012Figures'!$G:$G,"E1",'2012Figures'!$E:$E,$B$1)</f>
        <v>0</v>
      </c>
      <c r="N93" s="52">
        <f>SUMIFS('2012Figures'!$J:$J,'2012Figures'!$C:$C,$A93,'2012Figures'!$H:$H,$B93,'2012Figures'!$I:$I,$C93,'2012Figures'!$B:$B,"BrokerToCy",'2012Figures'!$G:$G,"P1",'2012Figures'!$E:$E,$B$1)</f>
        <v>0</v>
      </c>
      <c r="O93" s="52">
        <f>SUMIFS('2012Figures'!$J:$J,'2012Figures'!$C:$C,$A93,'2012Figures'!$H:$H,$B93,'2012Figures'!$I:$I,$C93,'2012Figures'!$B:$B,"CyToBroker",'2012Figures'!$G:$G,"E1",'2012Figures'!$E:$E,$B$1)</f>
        <v>0</v>
      </c>
      <c r="P93" s="52">
        <f>SUMIFS('2012Figures'!$J:$J,'2012Figures'!$C:$C,$A93,'2012Figures'!$H:$H,$B93,'2012Figures'!$I:$I,$C93,'2012Figures'!$B:$B,"CyToBroker",'2012Figures'!$G:$G,"P1",'2012Figures'!$E:$E,$B$1)</f>
        <v>0</v>
      </c>
      <c r="R93" s="46" t="str">
        <f t="shared" si="15"/>
        <v/>
      </c>
      <c r="S93" s="46" t="str">
        <f t="shared" si="15"/>
        <v/>
      </c>
      <c r="T93" s="46" t="str">
        <f t="shared" si="15"/>
        <v/>
      </c>
      <c r="U93" s="46" t="str">
        <f t="shared" si="15"/>
        <v/>
      </c>
      <c r="V93" s="46" t="str">
        <f t="shared" si="15"/>
        <v/>
      </c>
    </row>
    <row r="94" spans="1:22" x14ac:dyDescent="0.2">
      <c r="A94" s="1">
        <v>104</v>
      </c>
      <c r="B94" s="1" t="s">
        <v>94</v>
      </c>
      <c r="C94" s="8">
        <v>1</v>
      </c>
      <c r="D94" s="29">
        <f>SUMIFS('2013Figures'!$J:$J,'2013Figures'!$C:$C,$A94,'2013Figures'!$H:$H,$B94,'2013Figures'!$I:$I,$C94,'2013Figures'!$E:$E,$B$1)</f>
        <v>0</v>
      </c>
      <c r="E94" s="9">
        <f>SUMIFS('2013Figures'!$J:$J,'2013Figures'!$C:$C,$A94,'2013Figures'!$H:$H,$B94,'2013Figures'!$I:$I,$C94,'2013Figures'!$B:$B,"BrokerToCy",'2013Figures'!$G:$G,"E1",'2013Figures'!$E:$E,$B$1)</f>
        <v>0</v>
      </c>
      <c r="F94" s="9">
        <f>SUMIFS('2013Figures'!$J:$J,'2013Figures'!$C:$C,$A94,'2013Figures'!$H:$H,$B94,'2013Figures'!$I:$I,$C94,'2013Figures'!$B:$B,"BrokerToCy",'2013Figures'!$G:$G,"P1",'2013Figures'!$E:$E,$B$1)</f>
        <v>0</v>
      </c>
      <c r="G94" s="9">
        <f>SUMIFS('2013Figures'!$J:$J,'2013Figures'!$C:$C,$A94,'2013Figures'!$H:$H,$B94,'2013Figures'!$I:$I,$C94,'2013Figures'!$B:$B,"CyToBroker",'2013Figures'!$G:$G,"E1",'2013Figures'!$E:$E,$B$1)</f>
        <v>0</v>
      </c>
      <c r="H94" s="9">
        <f>SUMIFS('2013Figures'!$J:$J,'2013Figures'!$C:$C,$A94,'2013Figures'!$H:$H,$B94,'2013Figures'!$I:$I,$C94,'2013Figures'!$B:$B,"CyToBroker",'2013Figures'!$G:$G,"P1",'2013Figures'!$E:$E,$B$1)</f>
        <v>0</v>
      </c>
      <c r="J94" s="8">
        <v>200601</v>
      </c>
      <c r="L94" s="42">
        <f>SUMIFS('2012Figures'!$J:$J,'2012Figures'!$C:$C,$A94,'2012Figures'!$H:$H,$B94,'2012Figures'!$I:$I,$C94,'2012Figures'!$E:$E,$B$1)</f>
        <v>0</v>
      </c>
      <c r="M94" s="52">
        <f>SUMIFS('2012Figures'!$J:$J,'2012Figures'!$C:$C,$A94,'2012Figures'!$H:$H,$B94,'2012Figures'!$I:$I,$C94,'2012Figures'!$B:$B,"BrokerToCy",'2012Figures'!$G:$G,"E1",'2012Figures'!$E:$E,$B$1)</f>
        <v>0</v>
      </c>
      <c r="N94" s="52">
        <f>SUMIFS('2012Figures'!$J:$J,'2012Figures'!$C:$C,$A94,'2012Figures'!$H:$H,$B94,'2012Figures'!$I:$I,$C94,'2012Figures'!$B:$B,"BrokerToCy",'2012Figures'!$G:$G,"P1",'2012Figures'!$E:$E,$B$1)</f>
        <v>0</v>
      </c>
      <c r="O94" s="52">
        <f>SUMIFS('2012Figures'!$J:$J,'2012Figures'!$C:$C,$A94,'2012Figures'!$H:$H,$B94,'2012Figures'!$I:$I,$C94,'2012Figures'!$B:$B,"CyToBroker",'2012Figures'!$G:$G,"E1",'2012Figures'!$E:$E,$B$1)</f>
        <v>0</v>
      </c>
      <c r="P94" s="52">
        <f>SUMIFS('2012Figures'!$J:$J,'2012Figures'!$C:$C,$A94,'2012Figures'!$H:$H,$B94,'2012Figures'!$I:$I,$C94,'2012Figures'!$B:$B,"CyToBroker",'2012Figures'!$G:$G,"P1",'2012Figures'!$E:$E,$B$1)</f>
        <v>0</v>
      </c>
      <c r="R94" s="46" t="str">
        <f t="shared" si="15"/>
        <v/>
      </c>
      <c r="S94" s="46" t="str">
        <f t="shared" si="15"/>
        <v/>
      </c>
      <c r="T94" s="46" t="str">
        <f t="shared" si="15"/>
        <v/>
      </c>
      <c r="U94" s="46" t="str">
        <f t="shared" si="15"/>
        <v/>
      </c>
      <c r="V94" s="46" t="str">
        <f t="shared" si="15"/>
        <v/>
      </c>
    </row>
    <row r="95" spans="1:22" x14ac:dyDescent="0.2">
      <c r="A95" s="1">
        <v>104</v>
      </c>
      <c r="B95" s="1" t="s">
        <v>94</v>
      </c>
      <c r="D95" s="29">
        <f>SUMIFS('2013Figures'!$J:$J,'2013Figures'!$C:$C,$A95,'2013Figures'!$H:$H,$B95,'2013Figures'!$I:$I,"",'2013Figures'!$E:$E,$B$1)</f>
        <v>0</v>
      </c>
      <c r="E95" s="9">
        <f>SUMIFS('2013Figures'!$J:$J,'2013Figures'!$C:$C,$A95,'2013Figures'!$H:$H,$B95,'2013Figures'!$I:$I,"",'2013Figures'!$B:$B,"BrokerToCy",'2013Figures'!$G:$G,"E1",'2013Figures'!$E:$E,$B$1)</f>
        <v>0</v>
      </c>
      <c r="F95" s="9">
        <f>SUMIFS('2013Figures'!$J:$J,'2013Figures'!$C:$C,$A95,'2013Figures'!$H:$H,$B95,'2013Figures'!$I:$I,"",'2013Figures'!$B:$B,"BrokerToCy",'2013Figures'!$G:$G,"P1",'2013Figures'!$E:$E,$B$1)</f>
        <v>0</v>
      </c>
      <c r="G95" s="9">
        <f>SUMIFS('2013Figures'!$J:$J,'2013Figures'!$C:$C,$A95,'2013Figures'!$H:$H,$B95,'2013Figures'!$I:$I,"",'2013Figures'!$B:$B,"CyToBroker",'2013Figures'!$G:$G,"E1",'2013Figures'!$E:$E,$B$1)</f>
        <v>0</v>
      </c>
      <c r="H95" s="9">
        <f>SUMIFS('2013Figures'!$J:$J,'2013Figures'!$C:$C,$A95,'2013Figures'!$H:$H,$B95,'2013Figures'!$I:$I,"",'2013Figures'!$B:$B,"CyToBroker",'2013Figures'!$G:$G,"P1",'2013Figures'!$E:$E,$B$1)</f>
        <v>0</v>
      </c>
      <c r="J95" s="8" t="s">
        <v>131</v>
      </c>
      <c r="L95" s="42">
        <f>SUMIFS('2012Figures'!$J:$J,'2012Figures'!$C:$C,$A95,'2012Figures'!$H:$H,$B95,'2012Figures'!$I:$I,"",'2012Figures'!$E:$E,$B$1)</f>
        <v>0</v>
      </c>
      <c r="M95" s="52">
        <f>SUMIFS('2012Figures'!$J:$J,'2012Figures'!$C:$C,$A95,'2012Figures'!$H:$H,$B95,'2012Figures'!$I:$I,"",'2012Figures'!$B:$B,"BrokerToCy",'2012Figures'!$G:$G,"E1",'2012Figures'!$E:$E,$B$1)</f>
        <v>0</v>
      </c>
      <c r="N95" s="52">
        <f>SUMIFS('2012Figures'!$J:$J,'2012Figures'!$C:$C,$A95,'2012Figures'!$H:$H,$B95,'2012Figures'!$I:$I,"",'2012Figures'!$B:$B,"BrokerToCy",'2012Figures'!$G:$G,"P1",'2012Figures'!$E:$E,$B$1)</f>
        <v>0</v>
      </c>
      <c r="O95" s="52">
        <f>SUMIFS('2012Figures'!$J:$J,'2012Figures'!$C:$C,$A95,'2012Figures'!$H:$H,$B95,'2012Figures'!$I:$I,"",'2012Figures'!$B:$B,"CyToBroker",'2012Figures'!$G:$G,"E1",'2012Figures'!$E:$E,$B$1)</f>
        <v>0</v>
      </c>
      <c r="P95" s="52">
        <f>SUMIFS('2012Figures'!$J:$J,'2012Figures'!$C:$C,$A95,'2012Figures'!$H:$H,$B95,'2012Figures'!$I:$I,"",'2012Figures'!$B:$B,"CyToBroker",'2012Figures'!$G:$G,"P1",'2012Figures'!$E:$E,$B$1)</f>
        <v>0</v>
      </c>
      <c r="R95" s="46" t="str">
        <f t="shared" si="15"/>
        <v/>
      </c>
      <c r="S95" s="46" t="str">
        <f t="shared" si="15"/>
        <v/>
      </c>
      <c r="T95" s="46" t="str">
        <f t="shared" si="15"/>
        <v/>
      </c>
      <c r="U95" s="46" t="str">
        <f t="shared" si="15"/>
        <v/>
      </c>
      <c r="V95" s="46" t="str">
        <f t="shared" si="15"/>
        <v/>
      </c>
    </row>
    <row r="96" spans="1:22" x14ac:dyDescent="0.2">
      <c r="A96" s="1">
        <v>104</v>
      </c>
      <c r="B96" s="1" t="s">
        <v>58</v>
      </c>
      <c r="C96" s="8">
        <v>3</v>
      </c>
      <c r="D96" s="29">
        <f>SUMIFS('2013Figures'!$J:$J,'2013Figures'!$C:$C,$A96,'2013Figures'!$H:$H,$B96,'2013Figures'!$I:$I,$C96,'2013Figures'!$E:$E,$B$1)</f>
        <v>0</v>
      </c>
      <c r="E96" s="9">
        <f>SUMIFS('2013Figures'!$J:$J,'2013Figures'!$C:$C,$A96,'2013Figures'!$H:$H,$B96,'2013Figures'!$I:$I,$C96,'2013Figures'!$B:$B,"BrokerToCy",'2013Figures'!$G:$G,"E1",'2013Figures'!$E:$E,$B$1)</f>
        <v>0</v>
      </c>
      <c r="F96" s="9">
        <f>SUMIFS('2013Figures'!$J:$J,'2013Figures'!$C:$C,$A96,'2013Figures'!$H:$H,$B96,'2013Figures'!$I:$I,$C96,'2013Figures'!$B:$B,"BrokerToCy",'2013Figures'!$G:$G,"P1",'2013Figures'!$E:$E,$B$1)</f>
        <v>0</v>
      </c>
      <c r="G96" s="9">
        <f>SUMIFS('2013Figures'!$J:$J,'2013Figures'!$C:$C,$A96,'2013Figures'!$H:$H,$B96,'2013Figures'!$I:$I,$C96,'2013Figures'!$B:$B,"CyToBroker",'2013Figures'!$G:$G,"E1",'2013Figures'!$E:$E,$B$1)</f>
        <v>0</v>
      </c>
      <c r="H96" s="9">
        <f>SUMIFS('2013Figures'!$J:$J,'2013Figures'!$C:$C,$A96,'2013Figures'!$H:$H,$B96,'2013Figures'!$I:$I,$C96,'2013Figures'!$B:$B,"CyToBroker",'2013Figures'!$G:$G,"P1",'2013Figures'!$E:$E,$B$1)</f>
        <v>0</v>
      </c>
      <c r="I96" s="30"/>
      <c r="J96" s="31">
        <v>201001</v>
      </c>
      <c r="K96" s="30"/>
      <c r="L96" s="42">
        <f>SUMIFS('2012Figures'!$J:$J,'2012Figures'!$C:$C,$A96,'2012Figures'!$H:$H,$B96,'2012Figures'!$I:$I,$C96,'2012Figures'!$E:$E,$B$1)</f>
        <v>0</v>
      </c>
      <c r="M96" s="52">
        <f>SUMIFS('2012Figures'!$J:$J,'2012Figures'!$C:$C,$A96,'2012Figures'!$H:$H,$B96,'2012Figures'!$I:$I,$C96,'2012Figures'!$B:$B,"BrokerToCy",'2012Figures'!$G:$G,"E1",'2012Figures'!$E:$E,$B$1)</f>
        <v>0</v>
      </c>
      <c r="N96" s="52">
        <f>SUMIFS('2012Figures'!$J:$J,'2012Figures'!$C:$C,$A96,'2012Figures'!$H:$H,$B96,'2012Figures'!$I:$I,$C96,'2012Figures'!$B:$B,"BrokerToCy",'2012Figures'!$G:$G,"P1",'2012Figures'!$E:$E,$B$1)</f>
        <v>0</v>
      </c>
      <c r="O96" s="52">
        <f>SUMIFS('2012Figures'!$J:$J,'2012Figures'!$C:$C,$A96,'2012Figures'!$H:$H,$B96,'2012Figures'!$I:$I,$C96,'2012Figures'!$B:$B,"CyToBroker",'2012Figures'!$G:$G,"E1",'2012Figures'!$E:$E,$B$1)</f>
        <v>0</v>
      </c>
      <c r="P96" s="52">
        <f>SUMIFS('2012Figures'!$J:$J,'2012Figures'!$C:$C,$A96,'2012Figures'!$H:$H,$B96,'2012Figures'!$I:$I,$C96,'2012Figures'!$B:$B,"CyToBroker",'2012Figures'!$G:$G,"P1",'2012Figures'!$E:$E,$B$1)</f>
        <v>0</v>
      </c>
      <c r="Q96" s="30"/>
      <c r="R96" s="46" t="str">
        <f t="shared" si="15"/>
        <v/>
      </c>
      <c r="S96" s="46" t="str">
        <f t="shared" si="15"/>
        <v/>
      </c>
      <c r="T96" s="46" t="str">
        <f t="shared" si="15"/>
        <v/>
      </c>
      <c r="U96" s="46" t="str">
        <f t="shared" si="15"/>
        <v/>
      </c>
      <c r="V96" s="46" t="str">
        <f t="shared" si="15"/>
        <v/>
      </c>
    </row>
    <row r="97" spans="1:22" x14ac:dyDescent="0.2">
      <c r="A97" s="1">
        <v>104</v>
      </c>
      <c r="B97" s="1" t="s">
        <v>58</v>
      </c>
      <c r="C97" s="8">
        <v>2</v>
      </c>
      <c r="D97" s="29">
        <f>SUMIFS('2013Figures'!$J:$J,'2013Figures'!$C:$C,$A97,'2013Figures'!$H:$H,$B97,'2013Figures'!$I:$I,$C97,'2013Figures'!$E:$E,$B$1)</f>
        <v>0</v>
      </c>
      <c r="E97" s="9">
        <f>SUMIFS('2013Figures'!$J:$J,'2013Figures'!$C:$C,$A97,'2013Figures'!$H:$H,$B97,'2013Figures'!$I:$I,$C97,'2013Figures'!$B:$B,"BrokerToCy",'2013Figures'!$G:$G,"E1",'2013Figures'!$E:$E,$B$1)</f>
        <v>0</v>
      </c>
      <c r="F97" s="9">
        <f>SUMIFS('2013Figures'!$J:$J,'2013Figures'!$C:$C,$A97,'2013Figures'!$H:$H,$B97,'2013Figures'!$I:$I,$C97,'2013Figures'!$B:$B,"BrokerToCy",'2013Figures'!$G:$G,"P1",'2013Figures'!$E:$E,$B$1)</f>
        <v>0</v>
      </c>
      <c r="G97" s="9">
        <f>SUMIFS('2013Figures'!$J:$J,'2013Figures'!$C:$C,$A97,'2013Figures'!$H:$H,$B97,'2013Figures'!$I:$I,$C97,'2013Figures'!$B:$B,"CyToBroker",'2013Figures'!$G:$G,"E1",'2013Figures'!$E:$E,$B$1)</f>
        <v>0</v>
      </c>
      <c r="H97" s="9">
        <f>SUMIFS('2013Figures'!$J:$J,'2013Figures'!$C:$C,$A97,'2013Figures'!$H:$H,$B97,'2013Figures'!$I:$I,$C97,'2013Figures'!$B:$B,"CyToBroker",'2013Figures'!$G:$G,"P1",'2013Figures'!$E:$E,$B$1)</f>
        <v>0</v>
      </c>
      <c r="J97" s="8">
        <v>200701</v>
      </c>
      <c r="L97" s="42">
        <f>SUMIFS('2012Figures'!$J:$J,'2012Figures'!$C:$C,$A97,'2012Figures'!$H:$H,$B97,'2012Figures'!$I:$I,$C97,'2012Figures'!$E:$E,$B$1)</f>
        <v>0</v>
      </c>
      <c r="M97" s="52">
        <f>SUMIFS('2012Figures'!$J:$J,'2012Figures'!$C:$C,$A97,'2012Figures'!$H:$H,$B97,'2012Figures'!$I:$I,$C97,'2012Figures'!$B:$B,"BrokerToCy",'2012Figures'!$G:$G,"E1",'2012Figures'!$E:$E,$B$1)</f>
        <v>0</v>
      </c>
      <c r="N97" s="52">
        <f>SUMIFS('2012Figures'!$J:$J,'2012Figures'!$C:$C,$A97,'2012Figures'!$H:$H,$B97,'2012Figures'!$I:$I,$C97,'2012Figures'!$B:$B,"BrokerToCy",'2012Figures'!$G:$G,"P1",'2012Figures'!$E:$E,$B$1)</f>
        <v>0</v>
      </c>
      <c r="O97" s="52">
        <f>SUMIFS('2012Figures'!$J:$J,'2012Figures'!$C:$C,$A97,'2012Figures'!$H:$H,$B97,'2012Figures'!$I:$I,$C97,'2012Figures'!$B:$B,"CyToBroker",'2012Figures'!$G:$G,"E1",'2012Figures'!$E:$E,$B$1)</f>
        <v>0</v>
      </c>
      <c r="P97" s="52">
        <f>SUMIFS('2012Figures'!$J:$J,'2012Figures'!$C:$C,$A97,'2012Figures'!$H:$H,$B97,'2012Figures'!$I:$I,$C97,'2012Figures'!$B:$B,"CyToBroker",'2012Figures'!$G:$G,"P1",'2012Figures'!$E:$E,$B$1)</f>
        <v>0</v>
      </c>
      <c r="R97" s="46" t="str">
        <f t="shared" ref="R97:V160" si="18">IF(L97=0,"",ROUND(D97/L97-1,2))</f>
        <v/>
      </c>
      <c r="S97" s="46" t="str">
        <f t="shared" si="18"/>
        <v/>
      </c>
      <c r="T97" s="46" t="str">
        <f t="shared" si="18"/>
        <v/>
      </c>
      <c r="U97" s="46" t="str">
        <f t="shared" si="18"/>
        <v/>
      </c>
      <c r="V97" s="46" t="str">
        <f t="shared" si="18"/>
        <v/>
      </c>
    </row>
    <row r="98" spans="1:22" x14ac:dyDescent="0.2">
      <c r="A98" s="1">
        <v>104</v>
      </c>
      <c r="B98" s="1" t="s">
        <v>58</v>
      </c>
      <c r="C98" s="8">
        <v>1</v>
      </c>
      <c r="D98" s="29">
        <f>SUMIFS('2013Figures'!$J:$J,'2013Figures'!$C:$C,$A98,'2013Figures'!$H:$H,$B98,'2013Figures'!$I:$I,$C98,'2013Figures'!$E:$E,$B$1)</f>
        <v>0</v>
      </c>
      <c r="E98" s="9">
        <f>SUMIFS('2013Figures'!$J:$J,'2013Figures'!$C:$C,$A98,'2013Figures'!$H:$H,$B98,'2013Figures'!$I:$I,$C98,'2013Figures'!$B:$B,"BrokerToCy",'2013Figures'!$G:$G,"E1",'2013Figures'!$E:$E,$B$1)</f>
        <v>0</v>
      </c>
      <c r="F98" s="9">
        <f>SUMIFS('2013Figures'!$J:$J,'2013Figures'!$C:$C,$A98,'2013Figures'!$H:$H,$B98,'2013Figures'!$I:$I,$C98,'2013Figures'!$B:$B,"BrokerToCy",'2013Figures'!$G:$G,"P1",'2013Figures'!$E:$E,$B$1)</f>
        <v>0</v>
      </c>
      <c r="G98" s="9">
        <f>SUMIFS('2013Figures'!$J:$J,'2013Figures'!$C:$C,$A98,'2013Figures'!$H:$H,$B98,'2013Figures'!$I:$I,$C98,'2013Figures'!$B:$B,"CyToBroker",'2013Figures'!$G:$G,"E1",'2013Figures'!$E:$E,$B$1)</f>
        <v>0</v>
      </c>
      <c r="H98" s="9">
        <f>SUMIFS('2013Figures'!$J:$J,'2013Figures'!$C:$C,$A98,'2013Figures'!$H:$H,$B98,'2013Figures'!$I:$I,$C98,'2013Figures'!$B:$B,"CyToBroker",'2013Figures'!$G:$G,"P1",'2013Figures'!$E:$E,$B$1)</f>
        <v>0</v>
      </c>
      <c r="J98" s="8">
        <v>200601</v>
      </c>
      <c r="L98" s="42">
        <f>SUMIFS('2012Figures'!$J:$J,'2012Figures'!$C:$C,$A98,'2012Figures'!$H:$H,$B98,'2012Figures'!$I:$I,$C98,'2012Figures'!$E:$E,$B$1)</f>
        <v>0</v>
      </c>
      <c r="M98" s="52">
        <f>SUMIFS('2012Figures'!$J:$J,'2012Figures'!$C:$C,$A98,'2012Figures'!$H:$H,$B98,'2012Figures'!$I:$I,$C98,'2012Figures'!$B:$B,"BrokerToCy",'2012Figures'!$G:$G,"E1",'2012Figures'!$E:$E,$B$1)</f>
        <v>0</v>
      </c>
      <c r="N98" s="52">
        <f>SUMIFS('2012Figures'!$J:$J,'2012Figures'!$C:$C,$A98,'2012Figures'!$H:$H,$B98,'2012Figures'!$I:$I,$C98,'2012Figures'!$B:$B,"BrokerToCy",'2012Figures'!$G:$G,"P1",'2012Figures'!$E:$E,$B$1)</f>
        <v>0</v>
      </c>
      <c r="O98" s="52">
        <f>SUMIFS('2012Figures'!$J:$J,'2012Figures'!$C:$C,$A98,'2012Figures'!$H:$H,$B98,'2012Figures'!$I:$I,$C98,'2012Figures'!$B:$B,"CyToBroker",'2012Figures'!$G:$G,"E1",'2012Figures'!$E:$E,$B$1)</f>
        <v>0</v>
      </c>
      <c r="P98" s="52">
        <f>SUMIFS('2012Figures'!$J:$J,'2012Figures'!$C:$C,$A98,'2012Figures'!$H:$H,$B98,'2012Figures'!$I:$I,$C98,'2012Figures'!$B:$B,"CyToBroker",'2012Figures'!$G:$G,"P1",'2012Figures'!$E:$E,$B$1)</f>
        <v>0</v>
      </c>
      <c r="R98" s="46" t="str">
        <f t="shared" si="18"/>
        <v/>
      </c>
      <c r="S98" s="46" t="str">
        <f t="shared" si="18"/>
        <v/>
      </c>
      <c r="T98" s="46" t="str">
        <f t="shared" si="18"/>
        <v/>
      </c>
      <c r="U98" s="46" t="str">
        <f t="shared" si="18"/>
        <v/>
      </c>
      <c r="V98" s="46" t="str">
        <f t="shared" si="18"/>
        <v/>
      </c>
    </row>
    <row r="99" spans="1:22" x14ac:dyDescent="0.2">
      <c r="A99" s="1">
        <v>104</v>
      </c>
      <c r="B99" s="1" t="s">
        <v>58</v>
      </c>
      <c r="D99" s="29">
        <f>SUMIFS('2013Figures'!$J:$J,'2013Figures'!$C:$C,$A99,'2013Figures'!$H:$H,$B99,'2013Figures'!$I:$I,"",'2013Figures'!$E:$E,$B$1)</f>
        <v>0</v>
      </c>
      <c r="E99" s="9">
        <f>SUMIFS('2013Figures'!$J:$J,'2013Figures'!$C:$C,$A99,'2013Figures'!$H:$H,$B99,'2013Figures'!$I:$I,"",'2013Figures'!$B:$B,"BrokerToCy",'2013Figures'!$G:$G,"E1",'2013Figures'!$E:$E,$B$1)</f>
        <v>0</v>
      </c>
      <c r="F99" s="9">
        <f>SUMIFS('2013Figures'!$J:$J,'2013Figures'!$C:$C,$A99,'2013Figures'!$H:$H,$B99,'2013Figures'!$I:$I,"",'2013Figures'!$B:$B,"BrokerToCy",'2013Figures'!$G:$G,"P1",'2013Figures'!$E:$E,$B$1)</f>
        <v>0</v>
      </c>
      <c r="G99" s="9">
        <f>SUMIFS('2013Figures'!$J:$J,'2013Figures'!$C:$C,$A99,'2013Figures'!$H:$H,$B99,'2013Figures'!$I:$I,"",'2013Figures'!$B:$B,"CyToBroker",'2013Figures'!$G:$G,"E1",'2013Figures'!$E:$E,$B$1)</f>
        <v>0</v>
      </c>
      <c r="H99" s="9">
        <f>SUMIFS('2013Figures'!$J:$J,'2013Figures'!$C:$C,$A99,'2013Figures'!$H:$H,$B99,'2013Figures'!$I:$I,"",'2013Figures'!$B:$B,"CyToBroker",'2013Figures'!$G:$G,"P1",'2013Figures'!$E:$E,$B$1)</f>
        <v>0</v>
      </c>
      <c r="J99" s="8" t="s">
        <v>131</v>
      </c>
      <c r="L99" s="42">
        <f>SUMIFS('2012Figures'!$J:$J,'2012Figures'!$C:$C,$A99,'2012Figures'!$H:$H,$B99,'2012Figures'!$I:$I,"",'2012Figures'!$E:$E,$B$1)</f>
        <v>0</v>
      </c>
      <c r="M99" s="52">
        <f>SUMIFS('2012Figures'!$J:$J,'2012Figures'!$C:$C,$A99,'2012Figures'!$H:$H,$B99,'2012Figures'!$I:$I,"",'2012Figures'!$B:$B,"BrokerToCy",'2012Figures'!$G:$G,"E1",'2012Figures'!$E:$E,$B$1)</f>
        <v>0</v>
      </c>
      <c r="N99" s="52">
        <f>SUMIFS('2012Figures'!$J:$J,'2012Figures'!$C:$C,$A99,'2012Figures'!$H:$H,$B99,'2012Figures'!$I:$I,"",'2012Figures'!$B:$B,"BrokerToCy",'2012Figures'!$G:$G,"P1",'2012Figures'!$E:$E,$B$1)</f>
        <v>0</v>
      </c>
      <c r="O99" s="52">
        <f>SUMIFS('2012Figures'!$J:$J,'2012Figures'!$C:$C,$A99,'2012Figures'!$H:$H,$B99,'2012Figures'!$I:$I,"",'2012Figures'!$B:$B,"CyToBroker",'2012Figures'!$G:$G,"E1",'2012Figures'!$E:$E,$B$1)</f>
        <v>0</v>
      </c>
      <c r="P99" s="52">
        <f>SUMIFS('2012Figures'!$J:$J,'2012Figures'!$C:$C,$A99,'2012Figures'!$H:$H,$B99,'2012Figures'!$I:$I,"",'2012Figures'!$B:$B,"CyToBroker",'2012Figures'!$G:$G,"P1",'2012Figures'!$E:$E,$B$1)</f>
        <v>0</v>
      </c>
      <c r="R99" s="46" t="str">
        <f t="shared" si="18"/>
        <v/>
      </c>
      <c r="S99" s="46" t="str">
        <f t="shared" si="18"/>
        <v/>
      </c>
      <c r="T99" s="46" t="str">
        <f t="shared" si="18"/>
        <v/>
      </c>
      <c r="U99" s="46" t="str">
        <f t="shared" si="18"/>
        <v/>
      </c>
      <c r="V99" s="46" t="str">
        <f t="shared" si="18"/>
        <v/>
      </c>
    </row>
    <row r="100" spans="1:22" x14ac:dyDescent="0.2">
      <c r="A100" s="1">
        <v>104</v>
      </c>
      <c r="B100" s="1" t="s">
        <v>95</v>
      </c>
      <c r="C100" s="8">
        <v>11</v>
      </c>
      <c r="D100" s="29">
        <f>SUMIFS('2013Figures'!$J:$J,'2013Figures'!$C:$C,$A100,'2013Figures'!$H:$H,$B100,'2013Figures'!$I:$I,$C100,'2013Figures'!$E:$E,$B$1)</f>
        <v>0</v>
      </c>
      <c r="E100" s="9">
        <f>SUMIFS('2013Figures'!$J:$J,'2013Figures'!$C:$C,$A100,'2013Figures'!$H:$H,$B100,'2013Figures'!$I:$I,$C100,'2013Figures'!$B:$B,"BrokerToCy",'2013Figures'!$G:$G,"E1",'2013Figures'!$E:$E,$B$1)</f>
        <v>0</v>
      </c>
      <c r="F100" s="9">
        <f>SUMIFS('2013Figures'!$J:$J,'2013Figures'!$C:$C,$A100,'2013Figures'!$H:$H,$B100,'2013Figures'!$I:$I,$C100,'2013Figures'!$B:$B,"BrokerToCy",'2013Figures'!$G:$G,"P1",'2013Figures'!$E:$E,$B$1)</f>
        <v>0</v>
      </c>
      <c r="G100" s="9">
        <f>SUMIFS('2013Figures'!$J:$J,'2013Figures'!$C:$C,$A100,'2013Figures'!$H:$H,$B100,'2013Figures'!$I:$I,$C100,'2013Figures'!$B:$B,"CyToBroker",'2013Figures'!$G:$G,"E1",'2013Figures'!$E:$E,$B$1)</f>
        <v>0</v>
      </c>
      <c r="H100" s="9">
        <f>SUMIFS('2013Figures'!$J:$J,'2013Figures'!$C:$C,$A100,'2013Figures'!$H:$H,$B100,'2013Figures'!$I:$I,$C100,'2013Figures'!$B:$B,"CyToBroker",'2013Figures'!$G:$G,"P1",'2013Figures'!$E:$E,$B$1)</f>
        <v>0</v>
      </c>
      <c r="L100" s="42">
        <f>SUMIFS('2012Figures'!$J:$J,'2012Figures'!$C:$C,$A100,'2012Figures'!$H:$H,$B100,'2012Figures'!$I:$I,$C100,'2012Figures'!$E:$E,$B$1)</f>
        <v>0</v>
      </c>
      <c r="M100" s="52">
        <f>SUMIFS('2012Figures'!$J:$J,'2012Figures'!$C:$C,$A100,'2012Figures'!$H:$H,$B100,'2012Figures'!$I:$I,$C100,'2012Figures'!$B:$B,"BrokerToCy",'2012Figures'!$G:$G,"E1",'2012Figures'!$E:$E,$B$1)</f>
        <v>0</v>
      </c>
      <c r="N100" s="52">
        <f>SUMIFS('2012Figures'!$J:$J,'2012Figures'!$C:$C,$A100,'2012Figures'!$H:$H,$B100,'2012Figures'!$I:$I,$C100,'2012Figures'!$B:$B,"BrokerToCy",'2012Figures'!$G:$G,"P1",'2012Figures'!$E:$E,$B$1)</f>
        <v>0</v>
      </c>
      <c r="O100" s="52">
        <f>SUMIFS('2012Figures'!$J:$J,'2012Figures'!$C:$C,$A100,'2012Figures'!$H:$H,$B100,'2012Figures'!$I:$I,$C100,'2012Figures'!$B:$B,"CyToBroker",'2012Figures'!$G:$G,"E1",'2012Figures'!$E:$E,$B$1)</f>
        <v>0</v>
      </c>
      <c r="P100" s="52">
        <f>SUMIFS('2012Figures'!$J:$J,'2012Figures'!$C:$C,$A100,'2012Figures'!$H:$H,$B100,'2012Figures'!$I:$I,$C100,'2012Figures'!$B:$B,"CyToBroker",'2012Figures'!$G:$G,"P1",'2012Figures'!$E:$E,$B$1)</f>
        <v>0</v>
      </c>
      <c r="R100" s="46" t="str">
        <f t="shared" si="18"/>
        <v/>
      </c>
      <c r="S100" s="46" t="str">
        <f t="shared" si="18"/>
        <v/>
      </c>
      <c r="T100" s="46" t="str">
        <f t="shared" si="18"/>
        <v/>
      </c>
      <c r="U100" s="46" t="str">
        <f t="shared" si="18"/>
        <v/>
      </c>
      <c r="V100" s="46" t="str">
        <f t="shared" si="18"/>
        <v/>
      </c>
    </row>
    <row r="101" spans="1:22" x14ac:dyDescent="0.2">
      <c r="A101" s="1">
        <v>104</v>
      </c>
      <c r="B101" s="1" t="s">
        <v>95</v>
      </c>
      <c r="C101" s="8">
        <v>10</v>
      </c>
      <c r="D101" s="29">
        <f>SUMIFS('2013Figures'!$J:$J,'2013Figures'!$C:$C,$A101,'2013Figures'!$H:$H,$B101,'2013Figures'!$I:$I,$C101,'2013Figures'!$E:$E,$B$1)</f>
        <v>0</v>
      </c>
      <c r="E101" s="9">
        <f>SUMIFS('2013Figures'!$J:$J,'2013Figures'!$C:$C,$A101,'2013Figures'!$H:$H,$B101,'2013Figures'!$I:$I,$C101,'2013Figures'!$B:$B,"BrokerToCy",'2013Figures'!$G:$G,"E1",'2013Figures'!$E:$E,$B$1)</f>
        <v>0</v>
      </c>
      <c r="F101" s="9">
        <f>SUMIFS('2013Figures'!$J:$J,'2013Figures'!$C:$C,$A101,'2013Figures'!$H:$H,$B101,'2013Figures'!$I:$I,$C101,'2013Figures'!$B:$B,"BrokerToCy",'2013Figures'!$G:$G,"P1",'2013Figures'!$E:$E,$B$1)</f>
        <v>0</v>
      </c>
      <c r="G101" s="9">
        <f>SUMIFS('2013Figures'!$J:$J,'2013Figures'!$C:$C,$A101,'2013Figures'!$H:$H,$B101,'2013Figures'!$I:$I,$C101,'2013Figures'!$B:$B,"CyToBroker",'2013Figures'!$G:$G,"E1",'2013Figures'!$E:$E,$B$1)</f>
        <v>0</v>
      </c>
      <c r="H101" s="9">
        <f>SUMIFS('2013Figures'!$J:$J,'2013Figures'!$C:$C,$A101,'2013Figures'!$H:$H,$B101,'2013Figures'!$I:$I,$C101,'2013Figures'!$B:$B,"CyToBroker",'2013Figures'!$G:$G,"P1",'2013Figures'!$E:$E,$B$1)</f>
        <v>0</v>
      </c>
      <c r="J101" s="8">
        <v>201501</v>
      </c>
      <c r="L101" s="42">
        <f>SUMIFS('2012Figures'!$J:$J,'2012Figures'!$C:$C,$A101,'2012Figures'!$H:$H,$B101,'2012Figures'!$I:$I,$C101,'2012Figures'!$E:$E,$B$1)</f>
        <v>0</v>
      </c>
      <c r="M101" s="52">
        <f>SUMIFS('2012Figures'!$J:$J,'2012Figures'!$C:$C,$A101,'2012Figures'!$H:$H,$B101,'2012Figures'!$I:$I,$C101,'2012Figures'!$B:$B,"BrokerToCy",'2012Figures'!$G:$G,"E1",'2012Figures'!$E:$E,$B$1)</f>
        <v>0</v>
      </c>
      <c r="N101" s="52">
        <f>SUMIFS('2012Figures'!$J:$J,'2012Figures'!$C:$C,$A101,'2012Figures'!$H:$H,$B101,'2012Figures'!$I:$I,$C101,'2012Figures'!$B:$B,"BrokerToCy",'2012Figures'!$G:$G,"P1",'2012Figures'!$E:$E,$B$1)</f>
        <v>0</v>
      </c>
      <c r="O101" s="52">
        <f>SUMIFS('2012Figures'!$J:$J,'2012Figures'!$C:$C,$A101,'2012Figures'!$H:$H,$B101,'2012Figures'!$I:$I,$C101,'2012Figures'!$B:$B,"CyToBroker",'2012Figures'!$G:$G,"E1",'2012Figures'!$E:$E,$B$1)</f>
        <v>0</v>
      </c>
      <c r="P101" s="52">
        <f>SUMIFS('2012Figures'!$J:$J,'2012Figures'!$C:$C,$A101,'2012Figures'!$H:$H,$B101,'2012Figures'!$I:$I,$C101,'2012Figures'!$B:$B,"CyToBroker",'2012Figures'!$G:$G,"P1",'2012Figures'!$E:$E,$B$1)</f>
        <v>0</v>
      </c>
      <c r="R101" s="46" t="str">
        <f t="shared" si="18"/>
        <v/>
      </c>
      <c r="S101" s="46" t="str">
        <f t="shared" si="18"/>
        <v/>
      </c>
      <c r="T101" s="46" t="str">
        <f t="shared" si="18"/>
        <v/>
      </c>
      <c r="U101" s="46" t="str">
        <f t="shared" si="18"/>
        <v/>
      </c>
      <c r="V101" s="46" t="str">
        <f t="shared" si="18"/>
        <v/>
      </c>
    </row>
    <row r="102" spans="1:22" x14ac:dyDescent="0.2">
      <c r="A102" s="1">
        <v>104</v>
      </c>
      <c r="B102" s="1" t="s">
        <v>95</v>
      </c>
      <c r="C102" s="8">
        <v>9</v>
      </c>
      <c r="D102" s="29">
        <f>SUMIFS('2013Figures'!$J:$J,'2013Figures'!$C:$C,$A102,'2013Figures'!$H:$H,$B102,'2013Figures'!$I:$I,$C102,'2013Figures'!$E:$E,$B$1)</f>
        <v>0</v>
      </c>
      <c r="E102" s="9">
        <f>SUMIFS('2013Figures'!$J:$J,'2013Figures'!$C:$C,$A102,'2013Figures'!$H:$H,$B102,'2013Figures'!$I:$I,$C102,'2013Figures'!$B:$B,"BrokerToCy",'2013Figures'!$G:$G,"E1",'2013Figures'!$E:$E,$B$1)</f>
        <v>0</v>
      </c>
      <c r="F102" s="9">
        <f>SUMIFS('2013Figures'!$J:$J,'2013Figures'!$C:$C,$A102,'2013Figures'!$H:$H,$B102,'2013Figures'!$I:$I,$C102,'2013Figures'!$B:$B,"BrokerToCy",'2013Figures'!$G:$G,"P1",'2013Figures'!$E:$E,$B$1)</f>
        <v>0</v>
      </c>
      <c r="G102" s="9">
        <f>SUMIFS('2013Figures'!$J:$J,'2013Figures'!$C:$C,$A102,'2013Figures'!$H:$H,$B102,'2013Figures'!$I:$I,$C102,'2013Figures'!$B:$B,"CyToBroker",'2013Figures'!$G:$G,"E1",'2013Figures'!$E:$E,$B$1)</f>
        <v>0</v>
      </c>
      <c r="H102" s="9">
        <f>SUMIFS('2013Figures'!$J:$J,'2013Figures'!$C:$C,$A102,'2013Figures'!$H:$H,$B102,'2013Figures'!$I:$I,$C102,'2013Figures'!$B:$B,"CyToBroker",'2013Figures'!$G:$G,"P1",'2013Figures'!$E:$E,$B$1)</f>
        <v>0</v>
      </c>
      <c r="J102" s="8">
        <v>201401</v>
      </c>
      <c r="L102" s="42">
        <f>SUMIFS('2012Figures'!$J:$J,'2012Figures'!$C:$C,$A102,'2012Figures'!$H:$H,$B102,'2012Figures'!$I:$I,$C102,'2012Figures'!$E:$E,$B$1)</f>
        <v>0</v>
      </c>
      <c r="M102" s="52">
        <f>SUMIFS('2012Figures'!$J:$J,'2012Figures'!$C:$C,$A102,'2012Figures'!$H:$H,$B102,'2012Figures'!$I:$I,$C102,'2012Figures'!$B:$B,"BrokerToCy",'2012Figures'!$G:$G,"E1",'2012Figures'!$E:$E,$B$1)</f>
        <v>0</v>
      </c>
      <c r="N102" s="52">
        <f>SUMIFS('2012Figures'!$J:$J,'2012Figures'!$C:$C,$A102,'2012Figures'!$H:$H,$B102,'2012Figures'!$I:$I,$C102,'2012Figures'!$B:$B,"BrokerToCy",'2012Figures'!$G:$G,"P1",'2012Figures'!$E:$E,$B$1)</f>
        <v>0</v>
      </c>
      <c r="O102" s="52">
        <f>SUMIFS('2012Figures'!$J:$J,'2012Figures'!$C:$C,$A102,'2012Figures'!$H:$H,$B102,'2012Figures'!$I:$I,$C102,'2012Figures'!$B:$B,"CyToBroker",'2012Figures'!$G:$G,"E1",'2012Figures'!$E:$E,$B$1)</f>
        <v>0</v>
      </c>
      <c r="P102" s="52">
        <f>SUMIFS('2012Figures'!$J:$J,'2012Figures'!$C:$C,$A102,'2012Figures'!$H:$H,$B102,'2012Figures'!$I:$I,$C102,'2012Figures'!$B:$B,"CyToBroker",'2012Figures'!$G:$G,"P1",'2012Figures'!$E:$E,$B$1)</f>
        <v>0</v>
      </c>
      <c r="R102" s="46" t="str">
        <f t="shared" si="18"/>
        <v/>
      </c>
      <c r="S102" s="46" t="str">
        <f t="shared" si="18"/>
        <v/>
      </c>
      <c r="T102" s="46" t="str">
        <f t="shared" si="18"/>
        <v/>
      </c>
      <c r="U102" s="46" t="str">
        <f t="shared" si="18"/>
        <v/>
      </c>
      <c r="V102" s="46" t="str">
        <f t="shared" si="18"/>
        <v/>
      </c>
    </row>
    <row r="103" spans="1:22" x14ac:dyDescent="0.2">
      <c r="A103" s="1">
        <v>104</v>
      </c>
      <c r="B103" s="1" t="s">
        <v>95</v>
      </c>
      <c r="C103" s="8">
        <v>8</v>
      </c>
      <c r="D103" s="29">
        <f>SUMIFS('2013Figures'!$J:$J,'2013Figures'!$C:$C,$A103,'2013Figures'!$H:$H,$B103,'2013Figures'!$I:$I,$C103,'2013Figures'!$E:$E,$B$1)</f>
        <v>0</v>
      </c>
      <c r="E103" s="9">
        <f>SUMIFS('2013Figures'!$J:$J,'2013Figures'!$C:$C,$A103,'2013Figures'!$H:$H,$B103,'2013Figures'!$I:$I,$C103,'2013Figures'!$B:$B,"BrokerToCy",'2013Figures'!$G:$G,"E1",'2013Figures'!$E:$E,$B$1)</f>
        <v>0</v>
      </c>
      <c r="F103" s="9">
        <f>SUMIFS('2013Figures'!$J:$J,'2013Figures'!$C:$C,$A103,'2013Figures'!$H:$H,$B103,'2013Figures'!$I:$I,$C103,'2013Figures'!$B:$B,"BrokerToCy",'2013Figures'!$G:$G,"P1",'2013Figures'!$E:$E,$B$1)</f>
        <v>0</v>
      </c>
      <c r="G103" s="9">
        <f>SUMIFS('2013Figures'!$J:$J,'2013Figures'!$C:$C,$A103,'2013Figures'!$H:$H,$B103,'2013Figures'!$I:$I,$C103,'2013Figures'!$B:$B,"CyToBroker",'2013Figures'!$G:$G,"E1",'2013Figures'!$E:$E,$B$1)</f>
        <v>0</v>
      </c>
      <c r="H103" s="9">
        <f>SUMIFS('2013Figures'!$J:$J,'2013Figures'!$C:$C,$A103,'2013Figures'!$H:$H,$B103,'2013Figures'!$I:$I,$C103,'2013Figures'!$B:$B,"CyToBroker",'2013Figures'!$G:$G,"P1",'2013Figures'!$E:$E,$B$1)</f>
        <v>0</v>
      </c>
      <c r="I103" s="30"/>
      <c r="J103" s="31">
        <v>201301</v>
      </c>
      <c r="K103" s="30"/>
      <c r="L103" s="42">
        <f>SUMIFS('2012Figures'!$J:$J,'2012Figures'!$C:$C,$A103,'2012Figures'!$H:$H,$B103,'2012Figures'!$I:$I,$C103,'2012Figures'!$E:$E,$B$1)</f>
        <v>0</v>
      </c>
      <c r="M103" s="52">
        <f>SUMIFS('2012Figures'!$J:$J,'2012Figures'!$C:$C,$A103,'2012Figures'!$H:$H,$B103,'2012Figures'!$I:$I,$C103,'2012Figures'!$B:$B,"BrokerToCy",'2012Figures'!$G:$G,"E1",'2012Figures'!$E:$E,$B$1)</f>
        <v>0</v>
      </c>
      <c r="N103" s="52">
        <f>SUMIFS('2012Figures'!$J:$J,'2012Figures'!$C:$C,$A103,'2012Figures'!$H:$H,$B103,'2012Figures'!$I:$I,$C103,'2012Figures'!$B:$B,"BrokerToCy",'2012Figures'!$G:$G,"P1",'2012Figures'!$E:$E,$B$1)</f>
        <v>0</v>
      </c>
      <c r="O103" s="52">
        <f>SUMIFS('2012Figures'!$J:$J,'2012Figures'!$C:$C,$A103,'2012Figures'!$H:$H,$B103,'2012Figures'!$I:$I,$C103,'2012Figures'!$B:$B,"CyToBroker",'2012Figures'!$G:$G,"E1",'2012Figures'!$E:$E,$B$1)</f>
        <v>0</v>
      </c>
      <c r="P103" s="52">
        <f>SUMIFS('2012Figures'!$J:$J,'2012Figures'!$C:$C,$A103,'2012Figures'!$H:$H,$B103,'2012Figures'!$I:$I,$C103,'2012Figures'!$B:$B,"CyToBroker",'2012Figures'!$G:$G,"P1",'2012Figures'!$E:$E,$B$1)</f>
        <v>0</v>
      </c>
      <c r="Q103" s="30"/>
      <c r="R103" s="46" t="str">
        <f t="shared" si="18"/>
        <v/>
      </c>
      <c r="S103" s="46" t="str">
        <f t="shared" si="18"/>
        <v/>
      </c>
      <c r="T103" s="46" t="str">
        <f t="shared" si="18"/>
        <v/>
      </c>
      <c r="U103" s="46" t="str">
        <f t="shared" si="18"/>
        <v/>
      </c>
      <c r="V103" s="46" t="str">
        <f t="shared" si="18"/>
        <v/>
      </c>
    </row>
    <row r="104" spans="1:22" x14ac:dyDescent="0.2">
      <c r="A104" s="1">
        <v>104</v>
      </c>
      <c r="B104" s="1" t="s">
        <v>95</v>
      </c>
      <c r="C104" s="8">
        <v>7</v>
      </c>
      <c r="D104" s="29">
        <f>SUMIFS('2013Figures'!$J:$J,'2013Figures'!$C:$C,$A104,'2013Figures'!$H:$H,$B104,'2013Figures'!$I:$I,$C104,'2013Figures'!$E:$E,$B$1)</f>
        <v>0</v>
      </c>
      <c r="E104" s="9">
        <f>SUMIFS('2013Figures'!$J:$J,'2013Figures'!$C:$C,$A104,'2013Figures'!$H:$H,$B104,'2013Figures'!$I:$I,$C104,'2013Figures'!$B:$B,"BrokerToCy",'2013Figures'!$G:$G,"E1",'2013Figures'!$E:$E,$B$1)</f>
        <v>0</v>
      </c>
      <c r="F104" s="9">
        <f>SUMIFS('2013Figures'!$J:$J,'2013Figures'!$C:$C,$A104,'2013Figures'!$H:$H,$B104,'2013Figures'!$I:$I,$C104,'2013Figures'!$B:$B,"BrokerToCy",'2013Figures'!$G:$G,"P1",'2013Figures'!$E:$E,$B$1)</f>
        <v>0</v>
      </c>
      <c r="G104" s="9">
        <f>SUMIFS('2013Figures'!$J:$J,'2013Figures'!$C:$C,$A104,'2013Figures'!$H:$H,$B104,'2013Figures'!$I:$I,$C104,'2013Figures'!$B:$B,"CyToBroker",'2013Figures'!$G:$G,"E1",'2013Figures'!$E:$E,$B$1)</f>
        <v>0</v>
      </c>
      <c r="H104" s="9">
        <f>SUMIFS('2013Figures'!$J:$J,'2013Figures'!$C:$C,$A104,'2013Figures'!$H:$H,$B104,'2013Figures'!$I:$I,$C104,'2013Figures'!$B:$B,"CyToBroker",'2013Figures'!$G:$G,"P1",'2013Figures'!$E:$E,$B$1)</f>
        <v>0</v>
      </c>
      <c r="J104" s="8">
        <v>201201</v>
      </c>
      <c r="L104" s="42">
        <f>SUMIFS('2012Figures'!$J:$J,'2012Figures'!$C:$C,$A104,'2012Figures'!$H:$H,$B104,'2012Figures'!$I:$I,$C104,'2012Figures'!$E:$E,$B$1)</f>
        <v>0</v>
      </c>
      <c r="M104" s="52">
        <f>SUMIFS('2012Figures'!$J:$J,'2012Figures'!$C:$C,$A104,'2012Figures'!$H:$H,$B104,'2012Figures'!$I:$I,$C104,'2012Figures'!$B:$B,"BrokerToCy",'2012Figures'!$G:$G,"E1",'2012Figures'!$E:$E,$B$1)</f>
        <v>0</v>
      </c>
      <c r="N104" s="52">
        <f>SUMIFS('2012Figures'!$J:$J,'2012Figures'!$C:$C,$A104,'2012Figures'!$H:$H,$B104,'2012Figures'!$I:$I,$C104,'2012Figures'!$B:$B,"BrokerToCy",'2012Figures'!$G:$G,"P1",'2012Figures'!$E:$E,$B$1)</f>
        <v>0</v>
      </c>
      <c r="O104" s="52">
        <f>SUMIFS('2012Figures'!$J:$J,'2012Figures'!$C:$C,$A104,'2012Figures'!$H:$H,$B104,'2012Figures'!$I:$I,$C104,'2012Figures'!$B:$B,"CyToBroker",'2012Figures'!$G:$G,"E1",'2012Figures'!$E:$E,$B$1)</f>
        <v>0</v>
      </c>
      <c r="P104" s="52">
        <f>SUMIFS('2012Figures'!$J:$J,'2012Figures'!$C:$C,$A104,'2012Figures'!$H:$H,$B104,'2012Figures'!$I:$I,$C104,'2012Figures'!$B:$B,"CyToBroker",'2012Figures'!$G:$G,"P1",'2012Figures'!$E:$E,$B$1)</f>
        <v>0</v>
      </c>
      <c r="R104" s="46" t="str">
        <f t="shared" si="18"/>
        <v/>
      </c>
      <c r="S104" s="46" t="str">
        <f t="shared" si="18"/>
        <v/>
      </c>
      <c r="T104" s="46" t="str">
        <f t="shared" si="18"/>
        <v/>
      </c>
      <c r="U104" s="46" t="str">
        <f t="shared" si="18"/>
        <v/>
      </c>
      <c r="V104" s="46" t="str">
        <f t="shared" si="18"/>
        <v/>
      </c>
    </row>
    <row r="105" spans="1:22" x14ac:dyDescent="0.2">
      <c r="A105" s="1">
        <v>104</v>
      </c>
      <c r="B105" s="1" t="s">
        <v>95</v>
      </c>
      <c r="C105" s="8">
        <v>6</v>
      </c>
      <c r="D105" s="29">
        <f>SUMIFS('2013Figures'!$J:$J,'2013Figures'!$C:$C,$A105,'2013Figures'!$H:$H,$B105,'2013Figures'!$I:$I,$C105,'2013Figures'!$E:$E,$B$1)</f>
        <v>0</v>
      </c>
      <c r="E105" s="9">
        <f>SUMIFS('2013Figures'!$J:$J,'2013Figures'!$C:$C,$A105,'2013Figures'!$H:$H,$B105,'2013Figures'!$I:$I,$C105,'2013Figures'!$B:$B,"BrokerToCy",'2013Figures'!$G:$G,"E1",'2013Figures'!$E:$E,$B$1)</f>
        <v>0</v>
      </c>
      <c r="F105" s="9">
        <f>SUMIFS('2013Figures'!$J:$J,'2013Figures'!$C:$C,$A105,'2013Figures'!$H:$H,$B105,'2013Figures'!$I:$I,$C105,'2013Figures'!$B:$B,"BrokerToCy",'2013Figures'!$G:$G,"P1",'2013Figures'!$E:$E,$B$1)</f>
        <v>0</v>
      </c>
      <c r="G105" s="9">
        <f>SUMIFS('2013Figures'!$J:$J,'2013Figures'!$C:$C,$A105,'2013Figures'!$H:$H,$B105,'2013Figures'!$I:$I,$C105,'2013Figures'!$B:$B,"CyToBroker",'2013Figures'!$G:$G,"E1",'2013Figures'!$E:$E,$B$1)</f>
        <v>0</v>
      </c>
      <c r="H105" s="9">
        <f>SUMIFS('2013Figures'!$J:$J,'2013Figures'!$C:$C,$A105,'2013Figures'!$H:$H,$B105,'2013Figures'!$I:$I,$C105,'2013Figures'!$B:$B,"CyToBroker",'2013Figures'!$G:$G,"P1",'2013Figures'!$E:$E,$B$1)</f>
        <v>0</v>
      </c>
      <c r="J105" s="8">
        <v>201101</v>
      </c>
      <c r="L105" s="42">
        <f>SUMIFS('2012Figures'!$J:$J,'2012Figures'!$C:$C,$A105,'2012Figures'!$H:$H,$B105,'2012Figures'!$I:$I,$C105,'2012Figures'!$E:$E,$B$1)</f>
        <v>0</v>
      </c>
      <c r="M105" s="52">
        <f>SUMIFS('2012Figures'!$J:$J,'2012Figures'!$C:$C,$A105,'2012Figures'!$H:$H,$B105,'2012Figures'!$I:$I,$C105,'2012Figures'!$B:$B,"BrokerToCy",'2012Figures'!$G:$G,"E1",'2012Figures'!$E:$E,$B$1)</f>
        <v>0</v>
      </c>
      <c r="N105" s="52">
        <f>SUMIFS('2012Figures'!$J:$J,'2012Figures'!$C:$C,$A105,'2012Figures'!$H:$H,$B105,'2012Figures'!$I:$I,$C105,'2012Figures'!$B:$B,"BrokerToCy",'2012Figures'!$G:$G,"P1",'2012Figures'!$E:$E,$B$1)</f>
        <v>0</v>
      </c>
      <c r="O105" s="52">
        <f>SUMIFS('2012Figures'!$J:$J,'2012Figures'!$C:$C,$A105,'2012Figures'!$H:$H,$B105,'2012Figures'!$I:$I,$C105,'2012Figures'!$B:$B,"CyToBroker",'2012Figures'!$G:$G,"E1",'2012Figures'!$E:$E,$B$1)</f>
        <v>0</v>
      </c>
      <c r="P105" s="52">
        <f>SUMIFS('2012Figures'!$J:$J,'2012Figures'!$C:$C,$A105,'2012Figures'!$H:$H,$B105,'2012Figures'!$I:$I,$C105,'2012Figures'!$B:$B,"CyToBroker",'2012Figures'!$G:$G,"P1",'2012Figures'!$E:$E,$B$1)</f>
        <v>0</v>
      </c>
      <c r="R105" s="46" t="str">
        <f t="shared" si="18"/>
        <v/>
      </c>
      <c r="S105" s="46" t="str">
        <f t="shared" si="18"/>
        <v/>
      </c>
      <c r="T105" s="46" t="str">
        <f t="shared" si="18"/>
        <v/>
      </c>
      <c r="U105" s="46" t="str">
        <f t="shared" si="18"/>
        <v/>
      </c>
      <c r="V105" s="46" t="str">
        <f t="shared" si="18"/>
        <v/>
      </c>
    </row>
    <row r="106" spans="1:22" x14ac:dyDescent="0.2">
      <c r="A106" s="1">
        <v>104</v>
      </c>
      <c r="B106" s="1" t="s">
        <v>95</v>
      </c>
      <c r="C106" s="8">
        <v>5</v>
      </c>
      <c r="D106" s="29">
        <f>SUMIFS('2013Figures'!$J:$J,'2013Figures'!$C:$C,$A106,'2013Figures'!$H:$H,$B106,'2013Figures'!$I:$I,$C106,'2013Figures'!$E:$E,$B$1)</f>
        <v>0</v>
      </c>
      <c r="E106" s="9">
        <f>SUMIFS('2013Figures'!$J:$J,'2013Figures'!$C:$C,$A106,'2013Figures'!$H:$H,$B106,'2013Figures'!$I:$I,$C106,'2013Figures'!$B:$B,"BrokerToCy",'2013Figures'!$G:$G,"E1",'2013Figures'!$E:$E,$B$1)</f>
        <v>0</v>
      </c>
      <c r="F106" s="9">
        <f>SUMIFS('2013Figures'!$J:$J,'2013Figures'!$C:$C,$A106,'2013Figures'!$H:$H,$B106,'2013Figures'!$I:$I,$C106,'2013Figures'!$B:$B,"BrokerToCy",'2013Figures'!$G:$G,"P1",'2013Figures'!$E:$E,$B$1)</f>
        <v>0</v>
      </c>
      <c r="G106" s="9">
        <f>SUMIFS('2013Figures'!$J:$J,'2013Figures'!$C:$C,$A106,'2013Figures'!$H:$H,$B106,'2013Figures'!$I:$I,$C106,'2013Figures'!$B:$B,"CyToBroker",'2013Figures'!$G:$G,"E1",'2013Figures'!$E:$E,$B$1)</f>
        <v>0</v>
      </c>
      <c r="H106" s="9">
        <f>SUMIFS('2013Figures'!$J:$J,'2013Figures'!$C:$C,$A106,'2013Figures'!$H:$H,$B106,'2013Figures'!$I:$I,$C106,'2013Figures'!$B:$B,"CyToBroker",'2013Figures'!$G:$G,"P1",'2013Figures'!$E:$E,$B$1)</f>
        <v>0</v>
      </c>
      <c r="J106" s="8">
        <v>201001</v>
      </c>
      <c r="L106" s="42">
        <f>SUMIFS('2012Figures'!$J:$J,'2012Figures'!$C:$C,$A106,'2012Figures'!$H:$H,$B106,'2012Figures'!$I:$I,$C106,'2012Figures'!$E:$E,$B$1)</f>
        <v>0</v>
      </c>
      <c r="M106" s="52">
        <f>SUMIFS('2012Figures'!$J:$J,'2012Figures'!$C:$C,$A106,'2012Figures'!$H:$H,$B106,'2012Figures'!$I:$I,$C106,'2012Figures'!$B:$B,"BrokerToCy",'2012Figures'!$G:$G,"E1",'2012Figures'!$E:$E,$B$1)</f>
        <v>0</v>
      </c>
      <c r="N106" s="52">
        <f>SUMIFS('2012Figures'!$J:$J,'2012Figures'!$C:$C,$A106,'2012Figures'!$H:$H,$B106,'2012Figures'!$I:$I,$C106,'2012Figures'!$B:$B,"BrokerToCy",'2012Figures'!$G:$G,"P1",'2012Figures'!$E:$E,$B$1)</f>
        <v>0</v>
      </c>
      <c r="O106" s="52">
        <f>SUMIFS('2012Figures'!$J:$J,'2012Figures'!$C:$C,$A106,'2012Figures'!$H:$H,$B106,'2012Figures'!$I:$I,$C106,'2012Figures'!$B:$B,"CyToBroker",'2012Figures'!$G:$G,"E1",'2012Figures'!$E:$E,$B$1)</f>
        <v>0</v>
      </c>
      <c r="P106" s="52">
        <f>SUMIFS('2012Figures'!$J:$J,'2012Figures'!$C:$C,$A106,'2012Figures'!$H:$H,$B106,'2012Figures'!$I:$I,$C106,'2012Figures'!$B:$B,"CyToBroker",'2012Figures'!$G:$G,"P1",'2012Figures'!$E:$E,$B$1)</f>
        <v>0</v>
      </c>
      <c r="R106" s="46" t="str">
        <f t="shared" si="18"/>
        <v/>
      </c>
      <c r="S106" s="46" t="str">
        <f t="shared" si="18"/>
        <v/>
      </c>
      <c r="T106" s="46" t="str">
        <f t="shared" si="18"/>
        <v/>
      </c>
      <c r="U106" s="46" t="str">
        <f t="shared" si="18"/>
        <v/>
      </c>
      <c r="V106" s="46" t="str">
        <f t="shared" si="18"/>
        <v/>
      </c>
    </row>
    <row r="107" spans="1:22" x14ac:dyDescent="0.2">
      <c r="A107" s="1">
        <v>104</v>
      </c>
      <c r="B107" s="1" t="s">
        <v>95</v>
      </c>
      <c r="C107" s="8">
        <v>4</v>
      </c>
      <c r="D107" s="29">
        <f>SUMIFS('2013Figures'!$J:$J,'2013Figures'!$C:$C,$A107,'2013Figures'!$H:$H,$B107,'2013Figures'!$I:$I,$C107,'2013Figures'!$E:$E,$B$1)</f>
        <v>0</v>
      </c>
      <c r="E107" s="9">
        <f>SUMIFS('2013Figures'!$J:$J,'2013Figures'!$C:$C,$A107,'2013Figures'!$H:$H,$B107,'2013Figures'!$I:$I,$C107,'2013Figures'!$B:$B,"BrokerToCy",'2013Figures'!$G:$G,"E1",'2013Figures'!$E:$E,$B$1)</f>
        <v>0</v>
      </c>
      <c r="F107" s="9">
        <f>SUMIFS('2013Figures'!$J:$J,'2013Figures'!$C:$C,$A107,'2013Figures'!$H:$H,$B107,'2013Figures'!$I:$I,$C107,'2013Figures'!$B:$B,"BrokerToCy",'2013Figures'!$G:$G,"P1",'2013Figures'!$E:$E,$B$1)</f>
        <v>0</v>
      </c>
      <c r="G107" s="9">
        <f>SUMIFS('2013Figures'!$J:$J,'2013Figures'!$C:$C,$A107,'2013Figures'!$H:$H,$B107,'2013Figures'!$I:$I,$C107,'2013Figures'!$B:$B,"CyToBroker",'2013Figures'!$G:$G,"E1",'2013Figures'!$E:$E,$B$1)</f>
        <v>0</v>
      </c>
      <c r="H107" s="9">
        <f>SUMIFS('2013Figures'!$J:$J,'2013Figures'!$C:$C,$A107,'2013Figures'!$H:$H,$B107,'2013Figures'!$I:$I,$C107,'2013Figures'!$B:$B,"CyToBroker",'2013Figures'!$G:$G,"P1",'2013Figures'!$E:$E,$B$1)</f>
        <v>0</v>
      </c>
      <c r="J107" s="8">
        <v>200901</v>
      </c>
      <c r="L107" s="42">
        <f>SUMIFS('2012Figures'!$J:$J,'2012Figures'!$C:$C,$A107,'2012Figures'!$H:$H,$B107,'2012Figures'!$I:$I,$C107,'2012Figures'!$E:$E,$B$1)</f>
        <v>0</v>
      </c>
      <c r="M107" s="52">
        <f>SUMIFS('2012Figures'!$J:$J,'2012Figures'!$C:$C,$A107,'2012Figures'!$H:$H,$B107,'2012Figures'!$I:$I,$C107,'2012Figures'!$B:$B,"BrokerToCy",'2012Figures'!$G:$G,"E1",'2012Figures'!$E:$E,$B$1)</f>
        <v>0</v>
      </c>
      <c r="N107" s="52">
        <f>SUMIFS('2012Figures'!$J:$J,'2012Figures'!$C:$C,$A107,'2012Figures'!$H:$H,$B107,'2012Figures'!$I:$I,$C107,'2012Figures'!$B:$B,"BrokerToCy",'2012Figures'!$G:$G,"P1",'2012Figures'!$E:$E,$B$1)</f>
        <v>0</v>
      </c>
      <c r="O107" s="52">
        <f>SUMIFS('2012Figures'!$J:$J,'2012Figures'!$C:$C,$A107,'2012Figures'!$H:$H,$B107,'2012Figures'!$I:$I,$C107,'2012Figures'!$B:$B,"CyToBroker",'2012Figures'!$G:$G,"E1",'2012Figures'!$E:$E,$B$1)</f>
        <v>0</v>
      </c>
      <c r="P107" s="52">
        <f>SUMIFS('2012Figures'!$J:$J,'2012Figures'!$C:$C,$A107,'2012Figures'!$H:$H,$B107,'2012Figures'!$I:$I,$C107,'2012Figures'!$B:$B,"CyToBroker",'2012Figures'!$G:$G,"P1",'2012Figures'!$E:$E,$B$1)</f>
        <v>0</v>
      </c>
      <c r="R107" s="46" t="str">
        <f t="shared" si="18"/>
        <v/>
      </c>
      <c r="S107" s="46" t="str">
        <f t="shared" si="18"/>
        <v/>
      </c>
      <c r="T107" s="46" t="str">
        <f t="shared" si="18"/>
        <v/>
      </c>
      <c r="U107" s="46" t="str">
        <f t="shared" si="18"/>
        <v/>
      </c>
      <c r="V107" s="46" t="str">
        <f t="shared" si="18"/>
        <v/>
      </c>
    </row>
    <row r="108" spans="1:22" x14ac:dyDescent="0.2">
      <c r="A108" s="1">
        <v>104</v>
      </c>
      <c r="B108" s="1" t="s">
        <v>95</v>
      </c>
      <c r="C108" s="8">
        <v>3</v>
      </c>
      <c r="D108" s="29">
        <f>SUMIFS('2013Figures'!$J:$J,'2013Figures'!$C:$C,$A108,'2013Figures'!$H:$H,$B108,'2013Figures'!$I:$I,$C108,'2013Figures'!$E:$E,$B$1)</f>
        <v>0</v>
      </c>
      <c r="E108" s="9">
        <f>SUMIFS('2013Figures'!$J:$J,'2013Figures'!$C:$C,$A108,'2013Figures'!$H:$H,$B108,'2013Figures'!$I:$I,$C108,'2013Figures'!$B:$B,"BrokerToCy",'2013Figures'!$G:$G,"E1",'2013Figures'!$E:$E,$B$1)</f>
        <v>0</v>
      </c>
      <c r="F108" s="9">
        <f>SUMIFS('2013Figures'!$J:$J,'2013Figures'!$C:$C,$A108,'2013Figures'!$H:$H,$B108,'2013Figures'!$I:$I,$C108,'2013Figures'!$B:$B,"BrokerToCy",'2013Figures'!$G:$G,"P1",'2013Figures'!$E:$E,$B$1)</f>
        <v>0</v>
      </c>
      <c r="G108" s="9">
        <f>SUMIFS('2013Figures'!$J:$J,'2013Figures'!$C:$C,$A108,'2013Figures'!$H:$H,$B108,'2013Figures'!$I:$I,$C108,'2013Figures'!$B:$B,"CyToBroker",'2013Figures'!$G:$G,"E1",'2013Figures'!$E:$E,$B$1)</f>
        <v>0</v>
      </c>
      <c r="H108" s="9">
        <f>SUMIFS('2013Figures'!$J:$J,'2013Figures'!$C:$C,$A108,'2013Figures'!$H:$H,$B108,'2013Figures'!$I:$I,$C108,'2013Figures'!$B:$B,"CyToBroker",'2013Figures'!$G:$G,"P1",'2013Figures'!$E:$E,$B$1)</f>
        <v>0</v>
      </c>
      <c r="J108" s="8">
        <v>200801</v>
      </c>
      <c r="L108" s="42">
        <f>SUMIFS('2012Figures'!$J:$J,'2012Figures'!$C:$C,$A108,'2012Figures'!$H:$H,$B108,'2012Figures'!$I:$I,$C108,'2012Figures'!$E:$E,$B$1)</f>
        <v>0</v>
      </c>
      <c r="M108" s="52">
        <f>SUMIFS('2012Figures'!$J:$J,'2012Figures'!$C:$C,$A108,'2012Figures'!$H:$H,$B108,'2012Figures'!$I:$I,$C108,'2012Figures'!$B:$B,"BrokerToCy",'2012Figures'!$G:$G,"E1",'2012Figures'!$E:$E,$B$1)</f>
        <v>0</v>
      </c>
      <c r="N108" s="52">
        <f>SUMIFS('2012Figures'!$J:$J,'2012Figures'!$C:$C,$A108,'2012Figures'!$H:$H,$B108,'2012Figures'!$I:$I,$C108,'2012Figures'!$B:$B,"BrokerToCy",'2012Figures'!$G:$G,"P1",'2012Figures'!$E:$E,$B$1)</f>
        <v>0</v>
      </c>
      <c r="O108" s="52">
        <f>SUMIFS('2012Figures'!$J:$J,'2012Figures'!$C:$C,$A108,'2012Figures'!$H:$H,$B108,'2012Figures'!$I:$I,$C108,'2012Figures'!$B:$B,"CyToBroker",'2012Figures'!$G:$G,"E1",'2012Figures'!$E:$E,$B$1)</f>
        <v>0</v>
      </c>
      <c r="P108" s="52">
        <f>SUMIFS('2012Figures'!$J:$J,'2012Figures'!$C:$C,$A108,'2012Figures'!$H:$H,$B108,'2012Figures'!$I:$I,$C108,'2012Figures'!$B:$B,"CyToBroker",'2012Figures'!$G:$G,"P1",'2012Figures'!$E:$E,$B$1)</f>
        <v>0</v>
      </c>
      <c r="R108" s="46" t="str">
        <f t="shared" si="18"/>
        <v/>
      </c>
      <c r="S108" s="46" t="str">
        <f t="shared" si="18"/>
        <v/>
      </c>
      <c r="T108" s="46" t="str">
        <f t="shared" si="18"/>
        <v/>
      </c>
      <c r="U108" s="46" t="str">
        <f t="shared" si="18"/>
        <v/>
      </c>
      <c r="V108" s="46" t="str">
        <f t="shared" si="18"/>
        <v/>
      </c>
    </row>
    <row r="109" spans="1:22" x14ac:dyDescent="0.2">
      <c r="A109" s="1">
        <v>104</v>
      </c>
      <c r="B109" s="1" t="s">
        <v>95</v>
      </c>
      <c r="C109" s="8">
        <v>2</v>
      </c>
      <c r="D109" s="29">
        <f>SUMIFS('2013Figures'!$J:$J,'2013Figures'!$C:$C,$A109,'2013Figures'!$H:$H,$B109,'2013Figures'!$I:$I,$C109,'2013Figures'!$E:$E,$B$1)</f>
        <v>0</v>
      </c>
      <c r="E109" s="9">
        <f>SUMIFS('2013Figures'!$J:$J,'2013Figures'!$C:$C,$A109,'2013Figures'!$H:$H,$B109,'2013Figures'!$I:$I,$C109,'2013Figures'!$B:$B,"BrokerToCy",'2013Figures'!$G:$G,"E1",'2013Figures'!$E:$E,$B$1)</f>
        <v>0</v>
      </c>
      <c r="F109" s="9">
        <f>SUMIFS('2013Figures'!$J:$J,'2013Figures'!$C:$C,$A109,'2013Figures'!$H:$H,$B109,'2013Figures'!$I:$I,$C109,'2013Figures'!$B:$B,"BrokerToCy",'2013Figures'!$G:$G,"P1",'2013Figures'!$E:$E,$B$1)</f>
        <v>0</v>
      </c>
      <c r="G109" s="9">
        <f>SUMIFS('2013Figures'!$J:$J,'2013Figures'!$C:$C,$A109,'2013Figures'!$H:$H,$B109,'2013Figures'!$I:$I,$C109,'2013Figures'!$B:$B,"CyToBroker",'2013Figures'!$G:$G,"E1",'2013Figures'!$E:$E,$B$1)</f>
        <v>0</v>
      </c>
      <c r="H109" s="9">
        <f>SUMIFS('2013Figures'!$J:$J,'2013Figures'!$C:$C,$A109,'2013Figures'!$H:$H,$B109,'2013Figures'!$I:$I,$C109,'2013Figures'!$B:$B,"CyToBroker",'2013Figures'!$G:$G,"P1",'2013Figures'!$E:$E,$B$1)</f>
        <v>0</v>
      </c>
      <c r="J109" s="8">
        <v>200701</v>
      </c>
      <c r="L109" s="42">
        <f>SUMIFS('2012Figures'!$J:$J,'2012Figures'!$C:$C,$A109,'2012Figures'!$H:$H,$B109,'2012Figures'!$I:$I,$C109,'2012Figures'!$E:$E,$B$1)</f>
        <v>0</v>
      </c>
      <c r="M109" s="52">
        <f>SUMIFS('2012Figures'!$J:$J,'2012Figures'!$C:$C,$A109,'2012Figures'!$H:$H,$B109,'2012Figures'!$I:$I,$C109,'2012Figures'!$B:$B,"BrokerToCy",'2012Figures'!$G:$G,"E1",'2012Figures'!$E:$E,$B$1)</f>
        <v>0</v>
      </c>
      <c r="N109" s="52">
        <f>SUMIFS('2012Figures'!$J:$J,'2012Figures'!$C:$C,$A109,'2012Figures'!$H:$H,$B109,'2012Figures'!$I:$I,$C109,'2012Figures'!$B:$B,"BrokerToCy",'2012Figures'!$G:$G,"P1",'2012Figures'!$E:$E,$B$1)</f>
        <v>0</v>
      </c>
      <c r="O109" s="52">
        <f>SUMIFS('2012Figures'!$J:$J,'2012Figures'!$C:$C,$A109,'2012Figures'!$H:$H,$B109,'2012Figures'!$I:$I,$C109,'2012Figures'!$B:$B,"CyToBroker",'2012Figures'!$G:$G,"E1",'2012Figures'!$E:$E,$B$1)</f>
        <v>0</v>
      </c>
      <c r="P109" s="52">
        <f>SUMIFS('2012Figures'!$J:$J,'2012Figures'!$C:$C,$A109,'2012Figures'!$H:$H,$B109,'2012Figures'!$I:$I,$C109,'2012Figures'!$B:$B,"CyToBroker",'2012Figures'!$G:$G,"P1",'2012Figures'!$E:$E,$B$1)</f>
        <v>0</v>
      </c>
      <c r="R109" s="46" t="str">
        <f t="shared" si="18"/>
        <v/>
      </c>
      <c r="S109" s="46" t="str">
        <f t="shared" si="18"/>
        <v/>
      </c>
      <c r="T109" s="46" t="str">
        <f t="shared" si="18"/>
        <v/>
      </c>
      <c r="U109" s="46" t="str">
        <f t="shared" si="18"/>
        <v/>
      </c>
      <c r="V109" s="46" t="str">
        <f t="shared" si="18"/>
        <v/>
      </c>
    </row>
    <row r="110" spans="1:22" x14ac:dyDescent="0.2">
      <c r="A110" s="1">
        <v>104</v>
      </c>
      <c r="B110" s="1" t="s">
        <v>95</v>
      </c>
      <c r="C110" s="8">
        <v>1</v>
      </c>
      <c r="D110" s="29">
        <f>SUMIFS('2013Figures'!$J:$J,'2013Figures'!$C:$C,$A110,'2013Figures'!$H:$H,$B110,'2013Figures'!$I:$I,$C110,'2013Figures'!$E:$E,$B$1)</f>
        <v>0</v>
      </c>
      <c r="E110" s="9">
        <f>SUMIFS('2013Figures'!$J:$J,'2013Figures'!$C:$C,$A110,'2013Figures'!$H:$H,$B110,'2013Figures'!$I:$I,$C110,'2013Figures'!$B:$B,"BrokerToCy",'2013Figures'!$G:$G,"E1",'2013Figures'!$E:$E,$B$1)</f>
        <v>0</v>
      </c>
      <c r="F110" s="9">
        <f>SUMIFS('2013Figures'!$J:$J,'2013Figures'!$C:$C,$A110,'2013Figures'!$H:$H,$B110,'2013Figures'!$I:$I,$C110,'2013Figures'!$B:$B,"BrokerToCy",'2013Figures'!$G:$G,"P1",'2013Figures'!$E:$E,$B$1)</f>
        <v>0</v>
      </c>
      <c r="G110" s="9">
        <f>SUMIFS('2013Figures'!$J:$J,'2013Figures'!$C:$C,$A110,'2013Figures'!$H:$H,$B110,'2013Figures'!$I:$I,$C110,'2013Figures'!$B:$B,"CyToBroker",'2013Figures'!$G:$G,"E1",'2013Figures'!$E:$E,$B$1)</f>
        <v>0</v>
      </c>
      <c r="H110" s="9">
        <f>SUMIFS('2013Figures'!$J:$J,'2013Figures'!$C:$C,$A110,'2013Figures'!$H:$H,$B110,'2013Figures'!$I:$I,$C110,'2013Figures'!$B:$B,"CyToBroker",'2013Figures'!$G:$G,"P1",'2013Figures'!$E:$E,$B$1)</f>
        <v>0</v>
      </c>
      <c r="J110" s="8">
        <v>200601</v>
      </c>
      <c r="L110" s="42">
        <f>SUMIFS('2012Figures'!$J:$J,'2012Figures'!$C:$C,$A110,'2012Figures'!$H:$H,$B110,'2012Figures'!$I:$I,$C110,'2012Figures'!$E:$E,$B$1)</f>
        <v>0</v>
      </c>
      <c r="M110" s="52">
        <f>SUMIFS('2012Figures'!$J:$J,'2012Figures'!$C:$C,$A110,'2012Figures'!$H:$H,$B110,'2012Figures'!$I:$I,$C110,'2012Figures'!$B:$B,"BrokerToCy",'2012Figures'!$G:$G,"E1",'2012Figures'!$E:$E,$B$1)</f>
        <v>0</v>
      </c>
      <c r="N110" s="52">
        <f>SUMIFS('2012Figures'!$J:$J,'2012Figures'!$C:$C,$A110,'2012Figures'!$H:$H,$B110,'2012Figures'!$I:$I,$C110,'2012Figures'!$B:$B,"BrokerToCy",'2012Figures'!$G:$G,"P1",'2012Figures'!$E:$E,$B$1)</f>
        <v>0</v>
      </c>
      <c r="O110" s="52">
        <f>SUMIFS('2012Figures'!$J:$J,'2012Figures'!$C:$C,$A110,'2012Figures'!$H:$H,$B110,'2012Figures'!$I:$I,$C110,'2012Figures'!$B:$B,"CyToBroker",'2012Figures'!$G:$G,"E1",'2012Figures'!$E:$E,$B$1)</f>
        <v>0</v>
      </c>
      <c r="P110" s="52">
        <f>SUMIFS('2012Figures'!$J:$J,'2012Figures'!$C:$C,$A110,'2012Figures'!$H:$H,$B110,'2012Figures'!$I:$I,$C110,'2012Figures'!$B:$B,"CyToBroker",'2012Figures'!$G:$G,"P1",'2012Figures'!$E:$E,$B$1)</f>
        <v>0</v>
      </c>
      <c r="R110" s="46" t="str">
        <f t="shared" si="18"/>
        <v/>
      </c>
      <c r="S110" s="46" t="str">
        <f t="shared" si="18"/>
        <v/>
      </c>
      <c r="T110" s="46" t="str">
        <f t="shared" si="18"/>
        <v/>
      </c>
      <c r="U110" s="46" t="str">
        <f t="shared" si="18"/>
        <v/>
      </c>
      <c r="V110" s="46" t="str">
        <f t="shared" si="18"/>
        <v/>
      </c>
    </row>
    <row r="111" spans="1:22" x14ac:dyDescent="0.2">
      <c r="A111" s="1">
        <v>104</v>
      </c>
      <c r="B111" s="1" t="s">
        <v>95</v>
      </c>
      <c r="D111" s="29">
        <f>SUMIFS('2013Figures'!$J:$J,'2013Figures'!$C:$C,$A111,'2013Figures'!$H:$H,$B111,'2013Figures'!$I:$I,"",'2013Figures'!$E:$E,$B$1)</f>
        <v>0</v>
      </c>
      <c r="E111" s="9">
        <f>SUMIFS('2013Figures'!$J:$J,'2013Figures'!$C:$C,$A111,'2013Figures'!$H:$H,$B111,'2013Figures'!$I:$I,"",'2013Figures'!$B:$B,"BrokerToCy",'2013Figures'!$G:$G,"E1",'2013Figures'!$E:$E,$B$1)</f>
        <v>0</v>
      </c>
      <c r="F111" s="9">
        <f>SUMIFS('2013Figures'!$J:$J,'2013Figures'!$C:$C,$A111,'2013Figures'!$H:$H,$B111,'2013Figures'!$I:$I,"",'2013Figures'!$B:$B,"BrokerToCy",'2013Figures'!$G:$G,"P1",'2013Figures'!$E:$E,$B$1)</f>
        <v>0</v>
      </c>
      <c r="G111" s="9">
        <f>SUMIFS('2013Figures'!$J:$J,'2013Figures'!$C:$C,$A111,'2013Figures'!$H:$H,$B111,'2013Figures'!$I:$I,"",'2013Figures'!$B:$B,"CyToBroker",'2013Figures'!$G:$G,"E1",'2013Figures'!$E:$E,$B$1)</f>
        <v>0</v>
      </c>
      <c r="H111" s="9">
        <f>SUMIFS('2013Figures'!$J:$J,'2013Figures'!$C:$C,$A111,'2013Figures'!$H:$H,$B111,'2013Figures'!$I:$I,"",'2013Figures'!$B:$B,"CyToBroker",'2013Figures'!$G:$G,"P1",'2013Figures'!$E:$E,$B$1)</f>
        <v>0</v>
      </c>
      <c r="J111" s="8" t="s">
        <v>131</v>
      </c>
      <c r="L111" s="42">
        <f>SUMIFS('2012Figures'!$J:$J,'2012Figures'!$C:$C,$A111,'2012Figures'!$H:$H,$B111,'2012Figures'!$I:$I,"",'2012Figures'!$E:$E,$B$1)</f>
        <v>0</v>
      </c>
      <c r="M111" s="52">
        <f>SUMIFS('2012Figures'!$J:$J,'2012Figures'!$C:$C,$A111,'2012Figures'!$H:$H,$B111,'2012Figures'!$I:$I,"",'2012Figures'!$B:$B,"BrokerToCy",'2012Figures'!$G:$G,"E1",'2012Figures'!$E:$E,$B$1)</f>
        <v>0</v>
      </c>
      <c r="N111" s="52">
        <f>SUMIFS('2012Figures'!$J:$J,'2012Figures'!$C:$C,$A111,'2012Figures'!$H:$H,$B111,'2012Figures'!$I:$I,"",'2012Figures'!$B:$B,"BrokerToCy",'2012Figures'!$G:$G,"P1",'2012Figures'!$E:$E,$B$1)</f>
        <v>0</v>
      </c>
      <c r="O111" s="52">
        <f>SUMIFS('2012Figures'!$J:$J,'2012Figures'!$C:$C,$A111,'2012Figures'!$H:$H,$B111,'2012Figures'!$I:$I,"",'2012Figures'!$B:$B,"CyToBroker",'2012Figures'!$G:$G,"E1",'2012Figures'!$E:$E,$B$1)</f>
        <v>0</v>
      </c>
      <c r="P111" s="52">
        <f>SUMIFS('2012Figures'!$J:$J,'2012Figures'!$C:$C,$A111,'2012Figures'!$H:$H,$B111,'2012Figures'!$I:$I,"",'2012Figures'!$B:$B,"CyToBroker",'2012Figures'!$G:$G,"P1",'2012Figures'!$E:$E,$B$1)</f>
        <v>0</v>
      </c>
      <c r="R111" s="46" t="str">
        <f t="shared" si="18"/>
        <v/>
      </c>
      <c r="S111" s="46" t="str">
        <f t="shared" si="18"/>
        <v/>
      </c>
      <c r="T111" s="46" t="str">
        <f t="shared" si="18"/>
        <v/>
      </c>
      <c r="U111" s="46" t="str">
        <f t="shared" si="18"/>
        <v/>
      </c>
      <c r="V111" s="46" t="str">
        <f t="shared" si="18"/>
        <v/>
      </c>
    </row>
    <row r="112" spans="1:22" x14ac:dyDescent="0.2">
      <c r="A112" s="1">
        <v>104</v>
      </c>
      <c r="B112" s="1" t="s">
        <v>96</v>
      </c>
      <c r="C112" s="8">
        <v>2</v>
      </c>
      <c r="D112" s="29">
        <f>SUMIFS('2013Figures'!$J:$J,'2013Figures'!$C:$C,$A112,'2013Figures'!$H:$H,$B112,'2013Figures'!$I:$I,$C112,'2013Figures'!$E:$E,$B$1)</f>
        <v>0</v>
      </c>
      <c r="E112" s="9">
        <f>SUMIFS('2013Figures'!$J:$J,'2013Figures'!$C:$C,$A112,'2013Figures'!$H:$H,$B112,'2013Figures'!$I:$I,$C112,'2013Figures'!$B:$B,"BrokerToCy",'2013Figures'!$G:$G,"E1",'2013Figures'!$E:$E,$B$1)</f>
        <v>0</v>
      </c>
      <c r="F112" s="9">
        <f>SUMIFS('2013Figures'!$J:$J,'2013Figures'!$C:$C,$A112,'2013Figures'!$H:$H,$B112,'2013Figures'!$I:$I,$C112,'2013Figures'!$B:$B,"BrokerToCy",'2013Figures'!$G:$G,"P1",'2013Figures'!$E:$E,$B$1)</f>
        <v>0</v>
      </c>
      <c r="G112" s="9">
        <f>SUMIFS('2013Figures'!$J:$J,'2013Figures'!$C:$C,$A112,'2013Figures'!$H:$H,$B112,'2013Figures'!$I:$I,$C112,'2013Figures'!$B:$B,"CyToBroker",'2013Figures'!$G:$G,"E1",'2013Figures'!$E:$E,$B$1)</f>
        <v>0</v>
      </c>
      <c r="H112" s="9">
        <f>SUMIFS('2013Figures'!$J:$J,'2013Figures'!$C:$C,$A112,'2013Figures'!$H:$H,$B112,'2013Figures'!$I:$I,$C112,'2013Figures'!$B:$B,"CyToBroker",'2013Figures'!$G:$G,"P1",'2013Figures'!$E:$E,$B$1)</f>
        <v>0</v>
      </c>
      <c r="I112" s="30"/>
      <c r="J112" s="31">
        <v>201001</v>
      </c>
      <c r="K112" s="30"/>
      <c r="L112" s="42">
        <f>SUMIFS('2012Figures'!$J:$J,'2012Figures'!$C:$C,$A112,'2012Figures'!$H:$H,$B112,'2012Figures'!$I:$I,$C112,'2012Figures'!$E:$E,$B$1)</f>
        <v>0</v>
      </c>
      <c r="M112" s="52">
        <f>SUMIFS('2012Figures'!$J:$J,'2012Figures'!$C:$C,$A112,'2012Figures'!$H:$H,$B112,'2012Figures'!$I:$I,$C112,'2012Figures'!$B:$B,"BrokerToCy",'2012Figures'!$G:$G,"E1",'2012Figures'!$E:$E,$B$1)</f>
        <v>0</v>
      </c>
      <c r="N112" s="52">
        <f>SUMIFS('2012Figures'!$J:$J,'2012Figures'!$C:$C,$A112,'2012Figures'!$H:$H,$B112,'2012Figures'!$I:$I,$C112,'2012Figures'!$B:$B,"BrokerToCy",'2012Figures'!$G:$G,"P1",'2012Figures'!$E:$E,$B$1)</f>
        <v>0</v>
      </c>
      <c r="O112" s="52">
        <f>SUMIFS('2012Figures'!$J:$J,'2012Figures'!$C:$C,$A112,'2012Figures'!$H:$H,$B112,'2012Figures'!$I:$I,$C112,'2012Figures'!$B:$B,"CyToBroker",'2012Figures'!$G:$G,"E1",'2012Figures'!$E:$E,$B$1)</f>
        <v>0</v>
      </c>
      <c r="P112" s="52">
        <f>SUMIFS('2012Figures'!$J:$J,'2012Figures'!$C:$C,$A112,'2012Figures'!$H:$H,$B112,'2012Figures'!$I:$I,$C112,'2012Figures'!$B:$B,"CyToBroker",'2012Figures'!$G:$G,"P1",'2012Figures'!$E:$E,$B$1)</f>
        <v>0</v>
      </c>
      <c r="Q112" s="30"/>
      <c r="R112" s="46" t="str">
        <f t="shared" si="18"/>
        <v/>
      </c>
      <c r="S112" s="46" t="str">
        <f t="shared" si="18"/>
        <v/>
      </c>
      <c r="T112" s="46" t="str">
        <f t="shared" si="18"/>
        <v/>
      </c>
      <c r="U112" s="46" t="str">
        <f t="shared" si="18"/>
        <v/>
      </c>
      <c r="V112" s="46" t="str">
        <f t="shared" si="18"/>
        <v/>
      </c>
    </row>
    <row r="113" spans="1:22" x14ac:dyDescent="0.2">
      <c r="A113" s="1">
        <v>104</v>
      </c>
      <c r="B113" s="1" t="s">
        <v>96</v>
      </c>
      <c r="C113" s="8">
        <v>1</v>
      </c>
      <c r="D113" s="29">
        <f>SUMIFS('2013Figures'!$J:$J,'2013Figures'!$C:$C,$A113,'2013Figures'!$H:$H,$B113,'2013Figures'!$I:$I,$C113,'2013Figures'!$E:$E,$B$1)</f>
        <v>0</v>
      </c>
      <c r="E113" s="9">
        <f>SUMIFS('2013Figures'!$J:$J,'2013Figures'!$C:$C,$A113,'2013Figures'!$H:$H,$B113,'2013Figures'!$I:$I,$C113,'2013Figures'!$B:$B,"BrokerToCy",'2013Figures'!$G:$G,"E1",'2013Figures'!$E:$E,$B$1)</f>
        <v>0</v>
      </c>
      <c r="F113" s="9">
        <f>SUMIFS('2013Figures'!$J:$J,'2013Figures'!$C:$C,$A113,'2013Figures'!$H:$H,$B113,'2013Figures'!$I:$I,$C113,'2013Figures'!$B:$B,"BrokerToCy",'2013Figures'!$G:$G,"P1",'2013Figures'!$E:$E,$B$1)</f>
        <v>0</v>
      </c>
      <c r="G113" s="9">
        <f>SUMIFS('2013Figures'!$J:$J,'2013Figures'!$C:$C,$A113,'2013Figures'!$H:$H,$B113,'2013Figures'!$I:$I,$C113,'2013Figures'!$B:$B,"CyToBroker",'2013Figures'!$G:$G,"E1",'2013Figures'!$E:$E,$B$1)</f>
        <v>0</v>
      </c>
      <c r="H113" s="9">
        <f>SUMIFS('2013Figures'!$J:$J,'2013Figures'!$C:$C,$A113,'2013Figures'!$H:$H,$B113,'2013Figures'!$I:$I,$C113,'2013Figures'!$B:$B,"CyToBroker",'2013Figures'!$G:$G,"P1",'2013Figures'!$E:$E,$B$1)</f>
        <v>0</v>
      </c>
      <c r="J113" s="8">
        <v>200601</v>
      </c>
      <c r="L113" s="42">
        <f>SUMIFS('2012Figures'!$J:$J,'2012Figures'!$C:$C,$A113,'2012Figures'!$H:$H,$B113,'2012Figures'!$I:$I,$C113,'2012Figures'!$E:$E,$B$1)</f>
        <v>0</v>
      </c>
      <c r="M113" s="52">
        <f>SUMIFS('2012Figures'!$J:$J,'2012Figures'!$C:$C,$A113,'2012Figures'!$H:$H,$B113,'2012Figures'!$I:$I,$C113,'2012Figures'!$B:$B,"BrokerToCy",'2012Figures'!$G:$G,"E1",'2012Figures'!$E:$E,$B$1)</f>
        <v>0</v>
      </c>
      <c r="N113" s="52">
        <f>SUMIFS('2012Figures'!$J:$J,'2012Figures'!$C:$C,$A113,'2012Figures'!$H:$H,$B113,'2012Figures'!$I:$I,$C113,'2012Figures'!$B:$B,"BrokerToCy",'2012Figures'!$G:$G,"P1",'2012Figures'!$E:$E,$B$1)</f>
        <v>0</v>
      </c>
      <c r="O113" s="52">
        <f>SUMIFS('2012Figures'!$J:$J,'2012Figures'!$C:$C,$A113,'2012Figures'!$H:$H,$B113,'2012Figures'!$I:$I,$C113,'2012Figures'!$B:$B,"CyToBroker",'2012Figures'!$G:$G,"E1",'2012Figures'!$E:$E,$B$1)</f>
        <v>0</v>
      </c>
      <c r="P113" s="52">
        <f>SUMIFS('2012Figures'!$J:$J,'2012Figures'!$C:$C,$A113,'2012Figures'!$H:$H,$B113,'2012Figures'!$I:$I,$C113,'2012Figures'!$B:$B,"CyToBroker",'2012Figures'!$G:$G,"P1",'2012Figures'!$E:$E,$B$1)</f>
        <v>0</v>
      </c>
      <c r="R113" s="46" t="str">
        <f t="shared" si="18"/>
        <v/>
      </c>
      <c r="S113" s="46" t="str">
        <f t="shared" si="18"/>
        <v/>
      </c>
      <c r="T113" s="46" t="str">
        <f t="shared" si="18"/>
        <v/>
      </c>
      <c r="U113" s="46" t="str">
        <f t="shared" si="18"/>
        <v/>
      </c>
      <c r="V113" s="46" t="str">
        <f t="shared" si="18"/>
        <v/>
      </c>
    </row>
    <row r="114" spans="1:22" x14ac:dyDescent="0.2">
      <c r="A114" s="1">
        <v>104</v>
      </c>
      <c r="B114" s="1" t="s">
        <v>96</v>
      </c>
      <c r="D114" s="29">
        <f>SUMIFS('2013Figures'!$J:$J,'2013Figures'!$C:$C,$A114,'2013Figures'!$H:$H,$B114,'2013Figures'!$I:$I,"",'2013Figures'!$E:$E,$B$1)</f>
        <v>0</v>
      </c>
      <c r="E114" s="9">
        <f>SUMIFS('2013Figures'!$J:$J,'2013Figures'!$C:$C,$A114,'2013Figures'!$H:$H,$B114,'2013Figures'!$I:$I,"",'2013Figures'!$B:$B,"BrokerToCy",'2013Figures'!$G:$G,"E1",'2013Figures'!$E:$E,$B$1)</f>
        <v>0</v>
      </c>
      <c r="F114" s="9">
        <f>SUMIFS('2013Figures'!$J:$J,'2013Figures'!$C:$C,$A114,'2013Figures'!$H:$H,$B114,'2013Figures'!$I:$I,"",'2013Figures'!$B:$B,"BrokerToCy",'2013Figures'!$G:$G,"P1",'2013Figures'!$E:$E,$B$1)</f>
        <v>0</v>
      </c>
      <c r="G114" s="9">
        <f>SUMIFS('2013Figures'!$J:$J,'2013Figures'!$C:$C,$A114,'2013Figures'!$H:$H,$B114,'2013Figures'!$I:$I,"",'2013Figures'!$B:$B,"CyToBroker",'2013Figures'!$G:$G,"E1",'2013Figures'!$E:$E,$B$1)</f>
        <v>0</v>
      </c>
      <c r="H114" s="9">
        <f>SUMIFS('2013Figures'!$J:$J,'2013Figures'!$C:$C,$A114,'2013Figures'!$H:$H,$B114,'2013Figures'!$I:$I,"",'2013Figures'!$B:$B,"CyToBroker",'2013Figures'!$G:$G,"P1",'2013Figures'!$E:$E,$B$1)</f>
        <v>0</v>
      </c>
      <c r="J114" s="8" t="s">
        <v>131</v>
      </c>
      <c r="L114" s="42">
        <f>SUMIFS('2012Figures'!$J:$J,'2012Figures'!$C:$C,$A114,'2012Figures'!$H:$H,$B114,'2012Figures'!$I:$I,"",'2012Figures'!$E:$E,$B$1)</f>
        <v>0</v>
      </c>
      <c r="M114" s="52">
        <f>SUMIFS('2012Figures'!$J:$J,'2012Figures'!$C:$C,$A114,'2012Figures'!$H:$H,$B114,'2012Figures'!$I:$I,"",'2012Figures'!$B:$B,"BrokerToCy",'2012Figures'!$G:$G,"E1",'2012Figures'!$E:$E,$B$1)</f>
        <v>0</v>
      </c>
      <c r="N114" s="52">
        <f>SUMIFS('2012Figures'!$J:$J,'2012Figures'!$C:$C,$A114,'2012Figures'!$H:$H,$B114,'2012Figures'!$I:$I,"",'2012Figures'!$B:$B,"BrokerToCy",'2012Figures'!$G:$G,"P1",'2012Figures'!$E:$E,$B$1)</f>
        <v>0</v>
      </c>
      <c r="O114" s="52">
        <f>SUMIFS('2012Figures'!$J:$J,'2012Figures'!$C:$C,$A114,'2012Figures'!$H:$H,$B114,'2012Figures'!$I:$I,"",'2012Figures'!$B:$B,"CyToBroker",'2012Figures'!$G:$G,"E1",'2012Figures'!$E:$E,$B$1)</f>
        <v>0</v>
      </c>
      <c r="P114" s="52">
        <f>SUMIFS('2012Figures'!$J:$J,'2012Figures'!$C:$C,$A114,'2012Figures'!$H:$H,$B114,'2012Figures'!$I:$I,"",'2012Figures'!$B:$B,"CyToBroker",'2012Figures'!$G:$G,"P1",'2012Figures'!$E:$E,$B$1)</f>
        <v>0</v>
      </c>
      <c r="R114" s="46" t="str">
        <f t="shared" si="18"/>
        <v/>
      </c>
      <c r="S114" s="46" t="str">
        <f t="shared" si="18"/>
        <v/>
      </c>
      <c r="T114" s="46" t="str">
        <f t="shared" si="18"/>
        <v/>
      </c>
      <c r="U114" s="46" t="str">
        <f t="shared" si="18"/>
        <v/>
      </c>
      <c r="V114" s="46" t="str">
        <f t="shared" si="18"/>
        <v/>
      </c>
    </row>
    <row r="115" spans="1:22" x14ac:dyDescent="0.2">
      <c r="A115" s="1">
        <v>104</v>
      </c>
      <c r="B115" s="1" t="s">
        <v>97</v>
      </c>
      <c r="C115" s="8">
        <v>11</v>
      </c>
      <c r="D115" s="29">
        <f>SUMIFS('2013Figures'!$J:$J,'2013Figures'!$C:$C,$A115,'2013Figures'!$H:$H,$B115,'2013Figures'!$I:$I,$C115,'2013Figures'!$E:$E,$B$1)</f>
        <v>0</v>
      </c>
      <c r="E115" s="9">
        <f>SUMIFS('2013Figures'!$J:$J,'2013Figures'!$C:$C,$A115,'2013Figures'!$H:$H,$B115,'2013Figures'!$I:$I,$C115,'2013Figures'!$B:$B,"BrokerToCy",'2013Figures'!$G:$G,"E1",'2013Figures'!$E:$E,$B$1)</f>
        <v>0</v>
      </c>
      <c r="F115" s="9">
        <f>SUMIFS('2013Figures'!$J:$J,'2013Figures'!$C:$C,$A115,'2013Figures'!$H:$H,$B115,'2013Figures'!$I:$I,$C115,'2013Figures'!$B:$B,"BrokerToCy",'2013Figures'!$G:$G,"P1",'2013Figures'!$E:$E,$B$1)</f>
        <v>0</v>
      </c>
      <c r="G115" s="9">
        <f>SUMIFS('2013Figures'!$J:$J,'2013Figures'!$C:$C,$A115,'2013Figures'!$H:$H,$B115,'2013Figures'!$I:$I,$C115,'2013Figures'!$B:$B,"CyToBroker",'2013Figures'!$G:$G,"E1",'2013Figures'!$E:$E,$B$1)</f>
        <v>0</v>
      </c>
      <c r="H115" s="9">
        <f>SUMIFS('2013Figures'!$J:$J,'2013Figures'!$C:$C,$A115,'2013Figures'!$H:$H,$B115,'2013Figures'!$I:$I,$C115,'2013Figures'!$B:$B,"CyToBroker",'2013Figures'!$G:$G,"P1",'2013Figures'!$E:$E,$B$1)</f>
        <v>0</v>
      </c>
      <c r="L115" s="42">
        <f>SUMIFS('2012Figures'!$J:$J,'2012Figures'!$C:$C,$A115,'2012Figures'!$H:$H,$B115,'2012Figures'!$I:$I,$C115,'2012Figures'!$E:$E,$B$1)</f>
        <v>0</v>
      </c>
      <c r="M115" s="52">
        <f>SUMIFS('2012Figures'!$J:$J,'2012Figures'!$C:$C,$A115,'2012Figures'!$H:$H,$B115,'2012Figures'!$I:$I,$C115,'2012Figures'!$B:$B,"BrokerToCy",'2012Figures'!$G:$G,"E1",'2012Figures'!$E:$E,$B$1)</f>
        <v>0</v>
      </c>
      <c r="N115" s="52">
        <f>SUMIFS('2012Figures'!$J:$J,'2012Figures'!$C:$C,$A115,'2012Figures'!$H:$H,$B115,'2012Figures'!$I:$I,$C115,'2012Figures'!$B:$B,"BrokerToCy",'2012Figures'!$G:$G,"P1",'2012Figures'!$E:$E,$B$1)</f>
        <v>0</v>
      </c>
      <c r="O115" s="52">
        <f>SUMIFS('2012Figures'!$J:$J,'2012Figures'!$C:$C,$A115,'2012Figures'!$H:$H,$B115,'2012Figures'!$I:$I,$C115,'2012Figures'!$B:$B,"CyToBroker",'2012Figures'!$G:$G,"E1",'2012Figures'!$E:$E,$B$1)</f>
        <v>0</v>
      </c>
      <c r="P115" s="52">
        <f>SUMIFS('2012Figures'!$J:$J,'2012Figures'!$C:$C,$A115,'2012Figures'!$H:$H,$B115,'2012Figures'!$I:$I,$C115,'2012Figures'!$B:$B,"CyToBroker",'2012Figures'!$G:$G,"P1",'2012Figures'!$E:$E,$B$1)</f>
        <v>0</v>
      </c>
      <c r="R115" s="46" t="str">
        <f t="shared" si="18"/>
        <v/>
      </c>
      <c r="S115" s="46" t="str">
        <f t="shared" si="18"/>
        <v/>
      </c>
      <c r="T115" s="46" t="str">
        <f t="shared" si="18"/>
        <v/>
      </c>
      <c r="U115" s="46" t="str">
        <f t="shared" si="18"/>
        <v/>
      </c>
      <c r="V115" s="46" t="str">
        <f t="shared" si="18"/>
        <v/>
      </c>
    </row>
    <row r="116" spans="1:22" x14ac:dyDescent="0.2">
      <c r="A116" s="1">
        <v>104</v>
      </c>
      <c r="B116" s="1" t="s">
        <v>97</v>
      </c>
      <c r="C116" s="8">
        <v>10</v>
      </c>
      <c r="D116" s="29">
        <f>SUMIFS('2013Figures'!$J:$J,'2013Figures'!$C:$C,$A116,'2013Figures'!$H:$H,$B116,'2013Figures'!$I:$I,$C116,'2013Figures'!$E:$E,$B$1)</f>
        <v>0</v>
      </c>
      <c r="E116" s="9">
        <f>SUMIFS('2013Figures'!$J:$J,'2013Figures'!$C:$C,$A116,'2013Figures'!$H:$H,$B116,'2013Figures'!$I:$I,$C116,'2013Figures'!$B:$B,"BrokerToCy",'2013Figures'!$G:$G,"E1",'2013Figures'!$E:$E,$B$1)</f>
        <v>0</v>
      </c>
      <c r="F116" s="9">
        <f>SUMIFS('2013Figures'!$J:$J,'2013Figures'!$C:$C,$A116,'2013Figures'!$H:$H,$B116,'2013Figures'!$I:$I,$C116,'2013Figures'!$B:$B,"BrokerToCy",'2013Figures'!$G:$G,"P1",'2013Figures'!$E:$E,$B$1)</f>
        <v>0</v>
      </c>
      <c r="G116" s="9">
        <f>SUMIFS('2013Figures'!$J:$J,'2013Figures'!$C:$C,$A116,'2013Figures'!$H:$H,$B116,'2013Figures'!$I:$I,$C116,'2013Figures'!$B:$B,"CyToBroker",'2013Figures'!$G:$G,"E1",'2013Figures'!$E:$E,$B$1)</f>
        <v>0</v>
      </c>
      <c r="H116" s="9">
        <f>SUMIFS('2013Figures'!$J:$J,'2013Figures'!$C:$C,$A116,'2013Figures'!$H:$H,$B116,'2013Figures'!$I:$I,$C116,'2013Figures'!$B:$B,"CyToBroker",'2013Figures'!$G:$G,"P1",'2013Figures'!$E:$E,$B$1)</f>
        <v>0</v>
      </c>
      <c r="J116" s="8">
        <v>201501</v>
      </c>
      <c r="L116" s="42">
        <f>SUMIFS('2012Figures'!$J:$J,'2012Figures'!$C:$C,$A116,'2012Figures'!$H:$H,$B116,'2012Figures'!$I:$I,$C116,'2012Figures'!$E:$E,$B$1)</f>
        <v>0</v>
      </c>
      <c r="M116" s="52">
        <f>SUMIFS('2012Figures'!$J:$J,'2012Figures'!$C:$C,$A116,'2012Figures'!$H:$H,$B116,'2012Figures'!$I:$I,$C116,'2012Figures'!$B:$B,"BrokerToCy",'2012Figures'!$G:$G,"E1",'2012Figures'!$E:$E,$B$1)</f>
        <v>0</v>
      </c>
      <c r="N116" s="52">
        <f>SUMIFS('2012Figures'!$J:$J,'2012Figures'!$C:$C,$A116,'2012Figures'!$H:$H,$B116,'2012Figures'!$I:$I,$C116,'2012Figures'!$B:$B,"BrokerToCy",'2012Figures'!$G:$G,"P1",'2012Figures'!$E:$E,$B$1)</f>
        <v>0</v>
      </c>
      <c r="O116" s="52">
        <f>SUMIFS('2012Figures'!$J:$J,'2012Figures'!$C:$C,$A116,'2012Figures'!$H:$H,$B116,'2012Figures'!$I:$I,$C116,'2012Figures'!$B:$B,"CyToBroker",'2012Figures'!$G:$G,"E1",'2012Figures'!$E:$E,$B$1)</f>
        <v>0</v>
      </c>
      <c r="P116" s="52">
        <f>SUMIFS('2012Figures'!$J:$J,'2012Figures'!$C:$C,$A116,'2012Figures'!$H:$H,$B116,'2012Figures'!$I:$I,$C116,'2012Figures'!$B:$B,"CyToBroker",'2012Figures'!$G:$G,"P1",'2012Figures'!$E:$E,$B$1)</f>
        <v>0</v>
      </c>
      <c r="R116" s="46" t="str">
        <f t="shared" si="18"/>
        <v/>
      </c>
      <c r="S116" s="46" t="str">
        <f t="shared" si="18"/>
        <v/>
      </c>
      <c r="T116" s="46" t="str">
        <f t="shared" si="18"/>
        <v/>
      </c>
      <c r="U116" s="46" t="str">
        <f t="shared" si="18"/>
        <v/>
      </c>
      <c r="V116" s="46" t="str">
        <f t="shared" si="18"/>
        <v/>
      </c>
    </row>
    <row r="117" spans="1:22" x14ac:dyDescent="0.2">
      <c r="A117" s="1">
        <v>104</v>
      </c>
      <c r="B117" s="1" t="s">
        <v>97</v>
      </c>
      <c r="C117" s="8">
        <v>9</v>
      </c>
      <c r="D117" s="29">
        <f>SUMIFS('2013Figures'!$J:$J,'2013Figures'!$C:$C,$A117,'2013Figures'!$H:$H,$B117,'2013Figures'!$I:$I,$C117,'2013Figures'!$E:$E,$B$1)</f>
        <v>0</v>
      </c>
      <c r="E117" s="9">
        <f>SUMIFS('2013Figures'!$J:$J,'2013Figures'!$C:$C,$A117,'2013Figures'!$H:$H,$B117,'2013Figures'!$I:$I,$C117,'2013Figures'!$B:$B,"BrokerToCy",'2013Figures'!$G:$G,"E1",'2013Figures'!$E:$E,$B$1)</f>
        <v>0</v>
      </c>
      <c r="F117" s="9">
        <f>SUMIFS('2013Figures'!$J:$J,'2013Figures'!$C:$C,$A117,'2013Figures'!$H:$H,$B117,'2013Figures'!$I:$I,$C117,'2013Figures'!$B:$B,"BrokerToCy",'2013Figures'!$G:$G,"P1",'2013Figures'!$E:$E,$B$1)</f>
        <v>0</v>
      </c>
      <c r="G117" s="9">
        <f>SUMIFS('2013Figures'!$J:$J,'2013Figures'!$C:$C,$A117,'2013Figures'!$H:$H,$B117,'2013Figures'!$I:$I,$C117,'2013Figures'!$B:$B,"CyToBroker",'2013Figures'!$G:$G,"E1",'2013Figures'!$E:$E,$B$1)</f>
        <v>0</v>
      </c>
      <c r="H117" s="9">
        <f>SUMIFS('2013Figures'!$J:$J,'2013Figures'!$C:$C,$A117,'2013Figures'!$H:$H,$B117,'2013Figures'!$I:$I,$C117,'2013Figures'!$B:$B,"CyToBroker",'2013Figures'!$G:$G,"P1",'2013Figures'!$E:$E,$B$1)</f>
        <v>0</v>
      </c>
      <c r="J117" s="8">
        <v>201401</v>
      </c>
      <c r="L117" s="42">
        <f>SUMIFS('2012Figures'!$J:$J,'2012Figures'!$C:$C,$A117,'2012Figures'!$H:$H,$B117,'2012Figures'!$I:$I,$C117,'2012Figures'!$E:$E,$B$1)</f>
        <v>0</v>
      </c>
      <c r="M117" s="52">
        <f>SUMIFS('2012Figures'!$J:$J,'2012Figures'!$C:$C,$A117,'2012Figures'!$H:$H,$B117,'2012Figures'!$I:$I,$C117,'2012Figures'!$B:$B,"BrokerToCy",'2012Figures'!$G:$G,"E1",'2012Figures'!$E:$E,$B$1)</f>
        <v>0</v>
      </c>
      <c r="N117" s="52">
        <f>SUMIFS('2012Figures'!$J:$J,'2012Figures'!$C:$C,$A117,'2012Figures'!$H:$H,$B117,'2012Figures'!$I:$I,$C117,'2012Figures'!$B:$B,"BrokerToCy",'2012Figures'!$G:$G,"P1",'2012Figures'!$E:$E,$B$1)</f>
        <v>0</v>
      </c>
      <c r="O117" s="52">
        <f>SUMIFS('2012Figures'!$J:$J,'2012Figures'!$C:$C,$A117,'2012Figures'!$H:$H,$B117,'2012Figures'!$I:$I,$C117,'2012Figures'!$B:$B,"CyToBroker",'2012Figures'!$G:$G,"E1",'2012Figures'!$E:$E,$B$1)</f>
        <v>0</v>
      </c>
      <c r="P117" s="52">
        <f>SUMIFS('2012Figures'!$J:$J,'2012Figures'!$C:$C,$A117,'2012Figures'!$H:$H,$B117,'2012Figures'!$I:$I,$C117,'2012Figures'!$B:$B,"CyToBroker",'2012Figures'!$G:$G,"P1",'2012Figures'!$E:$E,$B$1)</f>
        <v>0</v>
      </c>
      <c r="R117" s="46" t="str">
        <f t="shared" si="18"/>
        <v/>
      </c>
      <c r="S117" s="46" t="str">
        <f t="shared" si="18"/>
        <v/>
      </c>
      <c r="T117" s="46" t="str">
        <f t="shared" si="18"/>
        <v/>
      </c>
      <c r="U117" s="46" t="str">
        <f t="shared" si="18"/>
        <v/>
      </c>
      <c r="V117" s="46" t="str">
        <f t="shared" si="18"/>
        <v/>
      </c>
    </row>
    <row r="118" spans="1:22" x14ac:dyDescent="0.2">
      <c r="A118" s="1">
        <v>104</v>
      </c>
      <c r="B118" s="1" t="s">
        <v>97</v>
      </c>
      <c r="C118" s="8">
        <v>8</v>
      </c>
      <c r="D118" s="29">
        <f>SUMIFS('2013Figures'!$J:$J,'2013Figures'!$C:$C,$A118,'2013Figures'!$H:$H,$B118,'2013Figures'!$I:$I,$C118,'2013Figures'!$E:$E,$B$1)</f>
        <v>0</v>
      </c>
      <c r="E118" s="9">
        <f>SUMIFS('2013Figures'!$J:$J,'2013Figures'!$C:$C,$A118,'2013Figures'!$H:$H,$B118,'2013Figures'!$I:$I,$C118,'2013Figures'!$B:$B,"BrokerToCy",'2013Figures'!$G:$G,"E1",'2013Figures'!$E:$E,$B$1)</f>
        <v>0</v>
      </c>
      <c r="F118" s="9">
        <f>SUMIFS('2013Figures'!$J:$J,'2013Figures'!$C:$C,$A118,'2013Figures'!$H:$H,$B118,'2013Figures'!$I:$I,$C118,'2013Figures'!$B:$B,"BrokerToCy",'2013Figures'!$G:$G,"P1",'2013Figures'!$E:$E,$B$1)</f>
        <v>0</v>
      </c>
      <c r="G118" s="9">
        <f>SUMIFS('2013Figures'!$J:$J,'2013Figures'!$C:$C,$A118,'2013Figures'!$H:$H,$B118,'2013Figures'!$I:$I,$C118,'2013Figures'!$B:$B,"CyToBroker",'2013Figures'!$G:$G,"E1",'2013Figures'!$E:$E,$B$1)</f>
        <v>0</v>
      </c>
      <c r="H118" s="9">
        <f>SUMIFS('2013Figures'!$J:$J,'2013Figures'!$C:$C,$A118,'2013Figures'!$H:$H,$B118,'2013Figures'!$I:$I,$C118,'2013Figures'!$B:$B,"CyToBroker",'2013Figures'!$G:$G,"P1",'2013Figures'!$E:$E,$B$1)</f>
        <v>0</v>
      </c>
      <c r="I118" s="30"/>
      <c r="J118" s="31">
        <v>201301</v>
      </c>
      <c r="K118" s="30"/>
      <c r="L118" s="42">
        <f>SUMIFS('2012Figures'!$J:$J,'2012Figures'!$C:$C,$A118,'2012Figures'!$H:$H,$B118,'2012Figures'!$I:$I,$C118,'2012Figures'!$E:$E,$B$1)</f>
        <v>0</v>
      </c>
      <c r="M118" s="52">
        <f>SUMIFS('2012Figures'!$J:$J,'2012Figures'!$C:$C,$A118,'2012Figures'!$H:$H,$B118,'2012Figures'!$I:$I,$C118,'2012Figures'!$B:$B,"BrokerToCy",'2012Figures'!$G:$G,"E1",'2012Figures'!$E:$E,$B$1)</f>
        <v>0</v>
      </c>
      <c r="N118" s="52">
        <f>SUMIFS('2012Figures'!$J:$J,'2012Figures'!$C:$C,$A118,'2012Figures'!$H:$H,$B118,'2012Figures'!$I:$I,$C118,'2012Figures'!$B:$B,"BrokerToCy",'2012Figures'!$G:$G,"P1",'2012Figures'!$E:$E,$B$1)</f>
        <v>0</v>
      </c>
      <c r="O118" s="52">
        <f>SUMIFS('2012Figures'!$J:$J,'2012Figures'!$C:$C,$A118,'2012Figures'!$H:$H,$B118,'2012Figures'!$I:$I,$C118,'2012Figures'!$B:$B,"CyToBroker",'2012Figures'!$G:$G,"E1",'2012Figures'!$E:$E,$B$1)</f>
        <v>0</v>
      </c>
      <c r="P118" s="52">
        <f>SUMIFS('2012Figures'!$J:$J,'2012Figures'!$C:$C,$A118,'2012Figures'!$H:$H,$B118,'2012Figures'!$I:$I,$C118,'2012Figures'!$B:$B,"CyToBroker",'2012Figures'!$G:$G,"P1",'2012Figures'!$E:$E,$B$1)</f>
        <v>0</v>
      </c>
      <c r="Q118" s="30"/>
      <c r="R118" s="46" t="str">
        <f t="shared" si="18"/>
        <v/>
      </c>
      <c r="S118" s="46" t="str">
        <f t="shared" si="18"/>
        <v/>
      </c>
      <c r="T118" s="46" t="str">
        <f t="shared" si="18"/>
        <v/>
      </c>
      <c r="U118" s="46" t="str">
        <f t="shared" si="18"/>
        <v/>
      </c>
      <c r="V118" s="46" t="str">
        <f t="shared" si="18"/>
        <v/>
      </c>
    </row>
    <row r="119" spans="1:22" x14ac:dyDescent="0.2">
      <c r="A119" s="1">
        <v>104</v>
      </c>
      <c r="B119" s="1" t="s">
        <v>97</v>
      </c>
      <c r="C119" s="8">
        <v>7</v>
      </c>
      <c r="D119" s="29">
        <f>SUMIFS('2013Figures'!$J:$J,'2013Figures'!$C:$C,$A119,'2013Figures'!$H:$H,$B119,'2013Figures'!$I:$I,$C119,'2013Figures'!$E:$E,$B$1)</f>
        <v>0</v>
      </c>
      <c r="E119" s="9">
        <f>SUMIFS('2013Figures'!$J:$J,'2013Figures'!$C:$C,$A119,'2013Figures'!$H:$H,$B119,'2013Figures'!$I:$I,$C119,'2013Figures'!$B:$B,"BrokerToCy",'2013Figures'!$G:$G,"E1",'2013Figures'!$E:$E,$B$1)</f>
        <v>0</v>
      </c>
      <c r="F119" s="9">
        <f>SUMIFS('2013Figures'!$J:$J,'2013Figures'!$C:$C,$A119,'2013Figures'!$H:$H,$B119,'2013Figures'!$I:$I,$C119,'2013Figures'!$B:$B,"BrokerToCy",'2013Figures'!$G:$G,"P1",'2013Figures'!$E:$E,$B$1)</f>
        <v>0</v>
      </c>
      <c r="G119" s="9">
        <f>SUMIFS('2013Figures'!$J:$J,'2013Figures'!$C:$C,$A119,'2013Figures'!$H:$H,$B119,'2013Figures'!$I:$I,$C119,'2013Figures'!$B:$B,"CyToBroker",'2013Figures'!$G:$G,"E1",'2013Figures'!$E:$E,$B$1)</f>
        <v>0</v>
      </c>
      <c r="H119" s="9">
        <f>SUMIFS('2013Figures'!$J:$J,'2013Figures'!$C:$C,$A119,'2013Figures'!$H:$H,$B119,'2013Figures'!$I:$I,$C119,'2013Figures'!$B:$B,"CyToBroker",'2013Figures'!$G:$G,"P1",'2013Figures'!$E:$E,$B$1)</f>
        <v>0</v>
      </c>
      <c r="J119" s="8">
        <v>201201</v>
      </c>
      <c r="L119" s="42">
        <f>SUMIFS('2012Figures'!$J:$J,'2012Figures'!$C:$C,$A119,'2012Figures'!$H:$H,$B119,'2012Figures'!$I:$I,$C119,'2012Figures'!$E:$E,$B$1)</f>
        <v>0</v>
      </c>
      <c r="M119" s="52">
        <f>SUMIFS('2012Figures'!$J:$J,'2012Figures'!$C:$C,$A119,'2012Figures'!$H:$H,$B119,'2012Figures'!$I:$I,$C119,'2012Figures'!$B:$B,"BrokerToCy",'2012Figures'!$G:$G,"E1",'2012Figures'!$E:$E,$B$1)</f>
        <v>0</v>
      </c>
      <c r="N119" s="52">
        <f>SUMIFS('2012Figures'!$J:$J,'2012Figures'!$C:$C,$A119,'2012Figures'!$H:$H,$B119,'2012Figures'!$I:$I,$C119,'2012Figures'!$B:$B,"BrokerToCy",'2012Figures'!$G:$G,"P1",'2012Figures'!$E:$E,$B$1)</f>
        <v>0</v>
      </c>
      <c r="O119" s="52">
        <f>SUMIFS('2012Figures'!$J:$J,'2012Figures'!$C:$C,$A119,'2012Figures'!$H:$H,$B119,'2012Figures'!$I:$I,$C119,'2012Figures'!$B:$B,"CyToBroker",'2012Figures'!$G:$G,"E1",'2012Figures'!$E:$E,$B$1)</f>
        <v>0</v>
      </c>
      <c r="P119" s="52">
        <f>SUMIFS('2012Figures'!$J:$J,'2012Figures'!$C:$C,$A119,'2012Figures'!$H:$H,$B119,'2012Figures'!$I:$I,$C119,'2012Figures'!$B:$B,"CyToBroker",'2012Figures'!$G:$G,"P1",'2012Figures'!$E:$E,$B$1)</f>
        <v>0</v>
      </c>
      <c r="R119" s="46" t="str">
        <f t="shared" si="18"/>
        <v/>
      </c>
      <c r="S119" s="46" t="str">
        <f t="shared" si="18"/>
        <v/>
      </c>
      <c r="T119" s="46" t="str">
        <f t="shared" si="18"/>
        <v/>
      </c>
      <c r="U119" s="46" t="str">
        <f t="shared" si="18"/>
        <v/>
      </c>
      <c r="V119" s="46" t="str">
        <f t="shared" si="18"/>
        <v/>
      </c>
    </row>
    <row r="120" spans="1:22" x14ac:dyDescent="0.2">
      <c r="A120" s="1">
        <v>104</v>
      </c>
      <c r="B120" s="1" t="s">
        <v>97</v>
      </c>
      <c r="C120" s="8">
        <v>6</v>
      </c>
      <c r="D120" s="29">
        <f>SUMIFS('2013Figures'!$J:$J,'2013Figures'!$C:$C,$A120,'2013Figures'!$H:$H,$B120,'2013Figures'!$I:$I,$C120,'2013Figures'!$E:$E,$B$1)</f>
        <v>0</v>
      </c>
      <c r="E120" s="9">
        <f>SUMIFS('2013Figures'!$J:$J,'2013Figures'!$C:$C,$A120,'2013Figures'!$H:$H,$B120,'2013Figures'!$I:$I,$C120,'2013Figures'!$B:$B,"BrokerToCy",'2013Figures'!$G:$G,"E1",'2013Figures'!$E:$E,$B$1)</f>
        <v>0</v>
      </c>
      <c r="F120" s="9">
        <f>SUMIFS('2013Figures'!$J:$J,'2013Figures'!$C:$C,$A120,'2013Figures'!$H:$H,$B120,'2013Figures'!$I:$I,$C120,'2013Figures'!$B:$B,"BrokerToCy",'2013Figures'!$G:$G,"P1",'2013Figures'!$E:$E,$B$1)</f>
        <v>0</v>
      </c>
      <c r="G120" s="9">
        <f>SUMIFS('2013Figures'!$J:$J,'2013Figures'!$C:$C,$A120,'2013Figures'!$H:$H,$B120,'2013Figures'!$I:$I,$C120,'2013Figures'!$B:$B,"CyToBroker",'2013Figures'!$G:$G,"E1",'2013Figures'!$E:$E,$B$1)</f>
        <v>0</v>
      </c>
      <c r="H120" s="9">
        <f>SUMIFS('2013Figures'!$J:$J,'2013Figures'!$C:$C,$A120,'2013Figures'!$H:$H,$B120,'2013Figures'!$I:$I,$C120,'2013Figures'!$B:$B,"CyToBroker",'2013Figures'!$G:$G,"P1",'2013Figures'!$E:$E,$B$1)</f>
        <v>0</v>
      </c>
      <c r="J120" s="8">
        <v>201101</v>
      </c>
      <c r="L120" s="42">
        <f>SUMIFS('2012Figures'!$J:$J,'2012Figures'!$C:$C,$A120,'2012Figures'!$H:$H,$B120,'2012Figures'!$I:$I,$C120,'2012Figures'!$E:$E,$B$1)</f>
        <v>0</v>
      </c>
      <c r="M120" s="52">
        <f>SUMIFS('2012Figures'!$J:$J,'2012Figures'!$C:$C,$A120,'2012Figures'!$H:$H,$B120,'2012Figures'!$I:$I,$C120,'2012Figures'!$B:$B,"BrokerToCy",'2012Figures'!$G:$G,"E1",'2012Figures'!$E:$E,$B$1)</f>
        <v>0</v>
      </c>
      <c r="N120" s="52">
        <f>SUMIFS('2012Figures'!$J:$J,'2012Figures'!$C:$C,$A120,'2012Figures'!$H:$H,$B120,'2012Figures'!$I:$I,$C120,'2012Figures'!$B:$B,"BrokerToCy",'2012Figures'!$G:$G,"P1",'2012Figures'!$E:$E,$B$1)</f>
        <v>0</v>
      </c>
      <c r="O120" s="52">
        <f>SUMIFS('2012Figures'!$J:$J,'2012Figures'!$C:$C,$A120,'2012Figures'!$H:$H,$B120,'2012Figures'!$I:$I,$C120,'2012Figures'!$B:$B,"CyToBroker",'2012Figures'!$G:$G,"E1",'2012Figures'!$E:$E,$B$1)</f>
        <v>0</v>
      </c>
      <c r="P120" s="52">
        <f>SUMIFS('2012Figures'!$J:$J,'2012Figures'!$C:$C,$A120,'2012Figures'!$H:$H,$B120,'2012Figures'!$I:$I,$C120,'2012Figures'!$B:$B,"CyToBroker",'2012Figures'!$G:$G,"P1",'2012Figures'!$E:$E,$B$1)</f>
        <v>0</v>
      </c>
      <c r="R120" s="46" t="str">
        <f t="shared" si="18"/>
        <v/>
      </c>
      <c r="S120" s="46" t="str">
        <f t="shared" si="18"/>
        <v/>
      </c>
      <c r="T120" s="46" t="str">
        <f t="shared" si="18"/>
        <v/>
      </c>
      <c r="U120" s="46" t="str">
        <f t="shared" si="18"/>
        <v/>
      </c>
      <c r="V120" s="46" t="str">
        <f t="shared" si="18"/>
        <v/>
      </c>
    </row>
    <row r="121" spans="1:22" x14ac:dyDescent="0.2">
      <c r="A121" s="1">
        <v>104</v>
      </c>
      <c r="B121" s="1" t="s">
        <v>97</v>
      </c>
      <c r="C121" s="8">
        <v>5</v>
      </c>
      <c r="D121" s="29">
        <f>SUMIFS('2013Figures'!$J:$J,'2013Figures'!$C:$C,$A121,'2013Figures'!$H:$H,$B121,'2013Figures'!$I:$I,$C121,'2013Figures'!$E:$E,$B$1)</f>
        <v>0</v>
      </c>
      <c r="E121" s="9">
        <f>SUMIFS('2013Figures'!$J:$J,'2013Figures'!$C:$C,$A121,'2013Figures'!$H:$H,$B121,'2013Figures'!$I:$I,$C121,'2013Figures'!$B:$B,"BrokerToCy",'2013Figures'!$G:$G,"E1",'2013Figures'!$E:$E,$B$1)</f>
        <v>0</v>
      </c>
      <c r="F121" s="9">
        <f>SUMIFS('2013Figures'!$J:$J,'2013Figures'!$C:$C,$A121,'2013Figures'!$H:$H,$B121,'2013Figures'!$I:$I,$C121,'2013Figures'!$B:$B,"BrokerToCy",'2013Figures'!$G:$G,"P1",'2013Figures'!$E:$E,$B$1)</f>
        <v>0</v>
      </c>
      <c r="G121" s="9">
        <f>SUMIFS('2013Figures'!$J:$J,'2013Figures'!$C:$C,$A121,'2013Figures'!$H:$H,$B121,'2013Figures'!$I:$I,$C121,'2013Figures'!$B:$B,"CyToBroker",'2013Figures'!$G:$G,"E1",'2013Figures'!$E:$E,$B$1)</f>
        <v>0</v>
      </c>
      <c r="H121" s="9">
        <f>SUMIFS('2013Figures'!$J:$J,'2013Figures'!$C:$C,$A121,'2013Figures'!$H:$H,$B121,'2013Figures'!$I:$I,$C121,'2013Figures'!$B:$B,"CyToBroker",'2013Figures'!$G:$G,"P1",'2013Figures'!$E:$E,$B$1)</f>
        <v>0</v>
      </c>
      <c r="J121" s="8">
        <v>201001</v>
      </c>
      <c r="L121" s="42">
        <f>SUMIFS('2012Figures'!$J:$J,'2012Figures'!$C:$C,$A121,'2012Figures'!$H:$H,$B121,'2012Figures'!$I:$I,$C121,'2012Figures'!$E:$E,$B$1)</f>
        <v>0</v>
      </c>
      <c r="M121" s="52">
        <f>SUMIFS('2012Figures'!$J:$J,'2012Figures'!$C:$C,$A121,'2012Figures'!$H:$H,$B121,'2012Figures'!$I:$I,$C121,'2012Figures'!$B:$B,"BrokerToCy",'2012Figures'!$G:$G,"E1",'2012Figures'!$E:$E,$B$1)</f>
        <v>0</v>
      </c>
      <c r="N121" s="52">
        <f>SUMIFS('2012Figures'!$J:$J,'2012Figures'!$C:$C,$A121,'2012Figures'!$H:$H,$B121,'2012Figures'!$I:$I,$C121,'2012Figures'!$B:$B,"BrokerToCy",'2012Figures'!$G:$G,"P1",'2012Figures'!$E:$E,$B$1)</f>
        <v>0</v>
      </c>
      <c r="O121" s="52">
        <f>SUMIFS('2012Figures'!$J:$J,'2012Figures'!$C:$C,$A121,'2012Figures'!$H:$H,$B121,'2012Figures'!$I:$I,$C121,'2012Figures'!$B:$B,"CyToBroker",'2012Figures'!$G:$G,"E1",'2012Figures'!$E:$E,$B$1)</f>
        <v>0</v>
      </c>
      <c r="P121" s="52">
        <f>SUMIFS('2012Figures'!$J:$J,'2012Figures'!$C:$C,$A121,'2012Figures'!$H:$H,$B121,'2012Figures'!$I:$I,$C121,'2012Figures'!$B:$B,"CyToBroker",'2012Figures'!$G:$G,"P1",'2012Figures'!$E:$E,$B$1)</f>
        <v>0</v>
      </c>
      <c r="R121" s="46" t="str">
        <f t="shared" si="18"/>
        <v/>
      </c>
      <c r="S121" s="46" t="str">
        <f t="shared" si="18"/>
        <v/>
      </c>
      <c r="T121" s="46" t="str">
        <f t="shared" si="18"/>
        <v/>
      </c>
      <c r="U121" s="46" t="str">
        <f t="shared" si="18"/>
        <v/>
      </c>
      <c r="V121" s="46" t="str">
        <f t="shared" si="18"/>
        <v/>
      </c>
    </row>
    <row r="122" spans="1:22" x14ac:dyDescent="0.2">
      <c r="A122" s="1">
        <v>104</v>
      </c>
      <c r="B122" s="1" t="s">
        <v>97</v>
      </c>
      <c r="C122" s="8">
        <v>4</v>
      </c>
      <c r="D122" s="29">
        <f>SUMIFS('2013Figures'!$J:$J,'2013Figures'!$C:$C,$A122,'2013Figures'!$H:$H,$B122,'2013Figures'!$I:$I,$C122,'2013Figures'!$E:$E,$B$1)</f>
        <v>0</v>
      </c>
      <c r="E122" s="9">
        <f>SUMIFS('2013Figures'!$J:$J,'2013Figures'!$C:$C,$A122,'2013Figures'!$H:$H,$B122,'2013Figures'!$I:$I,$C122,'2013Figures'!$B:$B,"BrokerToCy",'2013Figures'!$G:$G,"E1",'2013Figures'!$E:$E,$B$1)</f>
        <v>0</v>
      </c>
      <c r="F122" s="9">
        <f>SUMIFS('2013Figures'!$J:$J,'2013Figures'!$C:$C,$A122,'2013Figures'!$H:$H,$B122,'2013Figures'!$I:$I,$C122,'2013Figures'!$B:$B,"BrokerToCy",'2013Figures'!$G:$G,"P1",'2013Figures'!$E:$E,$B$1)</f>
        <v>0</v>
      </c>
      <c r="G122" s="9">
        <f>SUMIFS('2013Figures'!$J:$J,'2013Figures'!$C:$C,$A122,'2013Figures'!$H:$H,$B122,'2013Figures'!$I:$I,$C122,'2013Figures'!$B:$B,"CyToBroker",'2013Figures'!$G:$G,"E1",'2013Figures'!$E:$E,$B$1)</f>
        <v>0</v>
      </c>
      <c r="H122" s="9">
        <f>SUMIFS('2013Figures'!$J:$J,'2013Figures'!$C:$C,$A122,'2013Figures'!$H:$H,$B122,'2013Figures'!$I:$I,$C122,'2013Figures'!$B:$B,"CyToBroker",'2013Figures'!$G:$G,"P1",'2013Figures'!$E:$E,$B$1)</f>
        <v>0</v>
      </c>
      <c r="J122" s="8">
        <v>200901</v>
      </c>
      <c r="L122" s="42">
        <f>SUMIFS('2012Figures'!$J:$J,'2012Figures'!$C:$C,$A122,'2012Figures'!$H:$H,$B122,'2012Figures'!$I:$I,$C122,'2012Figures'!$E:$E,$B$1)</f>
        <v>0</v>
      </c>
      <c r="M122" s="52">
        <f>SUMIFS('2012Figures'!$J:$J,'2012Figures'!$C:$C,$A122,'2012Figures'!$H:$H,$B122,'2012Figures'!$I:$I,$C122,'2012Figures'!$B:$B,"BrokerToCy",'2012Figures'!$G:$G,"E1",'2012Figures'!$E:$E,$B$1)</f>
        <v>0</v>
      </c>
      <c r="N122" s="52">
        <f>SUMIFS('2012Figures'!$J:$J,'2012Figures'!$C:$C,$A122,'2012Figures'!$H:$H,$B122,'2012Figures'!$I:$I,$C122,'2012Figures'!$B:$B,"BrokerToCy",'2012Figures'!$G:$G,"P1",'2012Figures'!$E:$E,$B$1)</f>
        <v>0</v>
      </c>
      <c r="O122" s="52">
        <f>SUMIFS('2012Figures'!$J:$J,'2012Figures'!$C:$C,$A122,'2012Figures'!$H:$H,$B122,'2012Figures'!$I:$I,$C122,'2012Figures'!$B:$B,"CyToBroker",'2012Figures'!$G:$G,"E1",'2012Figures'!$E:$E,$B$1)</f>
        <v>0</v>
      </c>
      <c r="P122" s="52">
        <f>SUMIFS('2012Figures'!$J:$J,'2012Figures'!$C:$C,$A122,'2012Figures'!$H:$H,$B122,'2012Figures'!$I:$I,$C122,'2012Figures'!$B:$B,"CyToBroker",'2012Figures'!$G:$G,"P1",'2012Figures'!$E:$E,$B$1)</f>
        <v>0</v>
      </c>
      <c r="R122" s="46" t="str">
        <f t="shared" si="18"/>
        <v/>
      </c>
      <c r="S122" s="46" t="str">
        <f t="shared" si="18"/>
        <v/>
      </c>
      <c r="T122" s="46" t="str">
        <f t="shared" si="18"/>
        <v/>
      </c>
      <c r="U122" s="46" t="str">
        <f t="shared" si="18"/>
        <v/>
      </c>
      <c r="V122" s="46" t="str">
        <f t="shared" si="18"/>
        <v/>
      </c>
    </row>
    <row r="123" spans="1:22" x14ac:dyDescent="0.2">
      <c r="A123" s="1">
        <v>104</v>
      </c>
      <c r="B123" s="1" t="s">
        <v>97</v>
      </c>
      <c r="C123" s="8">
        <v>3</v>
      </c>
      <c r="D123" s="29">
        <f>SUMIFS('2013Figures'!$J:$J,'2013Figures'!$C:$C,$A123,'2013Figures'!$H:$H,$B123,'2013Figures'!$I:$I,$C123,'2013Figures'!$E:$E,$B$1)</f>
        <v>0</v>
      </c>
      <c r="E123" s="9">
        <f>SUMIFS('2013Figures'!$J:$J,'2013Figures'!$C:$C,$A123,'2013Figures'!$H:$H,$B123,'2013Figures'!$I:$I,$C123,'2013Figures'!$B:$B,"BrokerToCy",'2013Figures'!$G:$G,"E1",'2013Figures'!$E:$E,$B$1)</f>
        <v>0</v>
      </c>
      <c r="F123" s="9">
        <f>SUMIFS('2013Figures'!$J:$J,'2013Figures'!$C:$C,$A123,'2013Figures'!$H:$H,$B123,'2013Figures'!$I:$I,$C123,'2013Figures'!$B:$B,"BrokerToCy",'2013Figures'!$G:$G,"P1",'2013Figures'!$E:$E,$B$1)</f>
        <v>0</v>
      </c>
      <c r="G123" s="9">
        <f>SUMIFS('2013Figures'!$J:$J,'2013Figures'!$C:$C,$A123,'2013Figures'!$H:$H,$B123,'2013Figures'!$I:$I,$C123,'2013Figures'!$B:$B,"CyToBroker",'2013Figures'!$G:$G,"E1",'2013Figures'!$E:$E,$B$1)</f>
        <v>0</v>
      </c>
      <c r="H123" s="9">
        <f>SUMIFS('2013Figures'!$J:$J,'2013Figures'!$C:$C,$A123,'2013Figures'!$H:$H,$B123,'2013Figures'!$I:$I,$C123,'2013Figures'!$B:$B,"CyToBroker",'2013Figures'!$G:$G,"P1",'2013Figures'!$E:$E,$B$1)</f>
        <v>0</v>
      </c>
      <c r="J123" s="8">
        <v>200801</v>
      </c>
      <c r="L123" s="42">
        <f>SUMIFS('2012Figures'!$J:$J,'2012Figures'!$C:$C,$A123,'2012Figures'!$H:$H,$B123,'2012Figures'!$I:$I,$C123,'2012Figures'!$E:$E,$B$1)</f>
        <v>0</v>
      </c>
      <c r="M123" s="52">
        <f>SUMIFS('2012Figures'!$J:$J,'2012Figures'!$C:$C,$A123,'2012Figures'!$H:$H,$B123,'2012Figures'!$I:$I,$C123,'2012Figures'!$B:$B,"BrokerToCy",'2012Figures'!$G:$G,"E1",'2012Figures'!$E:$E,$B$1)</f>
        <v>0</v>
      </c>
      <c r="N123" s="52">
        <f>SUMIFS('2012Figures'!$J:$J,'2012Figures'!$C:$C,$A123,'2012Figures'!$H:$H,$B123,'2012Figures'!$I:$I,$C123,'2012Figures'!$B:$B,"BrokerToCy",'2012Figures'!$G:$G,"P1",'2012Figures'!$E:$E,$B$1)</f>
        <v>0</v>
      </c>
      <c r="O123" s="52">
        <f>SUMIFS('2012Figures'!$J:$J,'2012Figures'!$C:$C,$A123,'2012Figures'!$H:$H,$B123,'2012Figures'!$I:$I,$C123,'2012Figures'!$B:$B,"CyToBroker",'2012Figures'!$G:$G,"E1",'2012Figures'!$E:$E,$B$1)</f>
        <v>0</v>
      </c>
      <c r="P123" s="52">
        <f>SUMIFS('2012Figures'!$J:$J,'2012Figures'!$C:$C,$A123,'2012Figures'!$H:$H,$B123,'2012Figures'!$I:$I,$C123,'2012Figures'!$B:$B,"CyToBroker",'2012Figures'!$G:$G,"P1",'2012Figures'!$E:$E,$B$1)</f>
        <v>0</v>
      </c>
      <c r="R123" s="46" t="str">
        <f t="shared" si="18"/>
        <v/>
      </c>
      <c r="S123" s="46" t="str">
        <f t="shared" si="18"/>
        <v/>
      </c>
      <c r="T123" s="46" t="str">
        <f t="shared" si="18"/>
        <v/>
      </c>
      <c r="U123" s="46" t="str">
        <f t="shared" si="18"/>
        <v/>
      </c>
      <c r="V123" s="46" t="str">
        <f t="shared" si="18"/>
        <v/>
      </c>
    </row>
    <row r="124" spans="1:22" x14ac:dyDescent="0.2">
      <c r="A124" s="1">
        <v>104</v>
      </c>
      <c r="B124" s="1" t="s">
        <v>97</v>
      </c>
      <c r="C124" s="8">
        <v>2</v>
      </c>
      <c r="D124" s="29">
        <f>SUMIFS('2013Figures'!$J:$J,'2013Figures'!$C:$C,$A124,'2013Figures'!$H:$H,$B124,'2013Figures'!$I:$I,$C124,'2013Figures'!$E:$E,$B$1)</f>
        <v>0</v>
      </c>
      <c r="E124" s="9">
        <f>SUMIFS('2013Figures'!$J:$J,'2013Figures'!$C:$C,$A124,'2013Figures'!$H:$H,$B124,'2013Figures'!$I:$I,$C124,'2013Figures'!$B:$B,"BrokerToCy",'2013Figures'!$G:$G,"E1",'2013Figures'!$E:$E,$B$1)</f>
        <v>0</v>
      </c>
      <c r="F124" s="9">
        <f>SUMIFS('2013Figures'!$J:$J,'2013Figures'!$C:$C,$A124,'2013Figures'!$H:$H,$B124,'2013Figures'!$I:$I,$C124,'2013Figures'!$B:$B,"BrokerToCy",'2013Figures'!$G:$G,"P1",'2013Figures'!$E:$E,$B$1)</f>
        <v>0</v>
      </c>
      <c r="G124" s="9">
        <f>SUMIFS('2013Figures'!$J:$J,'2013Figures'!$C:$C,$A124,'2013Figures'!$H:$H,$B124,'2013Figures'!$I:$I,$C124,'2013Figures'!$B:$B,"CyToBroker",'2013Figures'!$G:$G,"E1",'2013Figures'!$E:$E,$B$1)</f>
        <v>0</v>
      </c>
      <c r="H124" s="9">
        <f>SUMIFS('2013Figures'!$J:$J,'2013Figures'!$C:$C,$A124,'2013Figures'!$H:$H,$B124,'2013Figures'!$I:$I,$C124,'2013Figures'!$B:$B,"CyToBroker",'2013Figures'!$G:$G,"P1",'2013Figures'!$E:$E,$B$1)</f>
        <v>0</v>
      </c>
      <c r="J124" s="8">
        <v>200701</v>
      </c>
      <c r="L124" s="42">
        <f>SUMIFS('2012Figures'!$J:$J,'2012Figures'!$C:$C,$A124,'2012Figures'!$H:$H,$B124,'2012Figures'!$I:$I,$C124,'2012Figures'!$E:$E,$B$1)</f>
        <v>0</v>
      </c>
      <c r="M124" s="52">
        <f>SUMIFS('2012Figures'!$J:$J,'2012Figures'!$C:$C,$A124,'2012Figures'!$H:$H,$B124,'2012Figures'!$I:$I,$C124,'2012Figures'!$B:$B,"BrokerToCy",'2012Figures'!$G:$G,"E1",'2012Figures'!$E:$E,$B$1)</f>
        <v>0</v>
      </c>
      <c r="N124" s="52">
        <f>SUMIFS('2012Figures'!$J:$J,'2012Figures'!$C:$C,$A124,'2012Figures'!$H:$H,$B124,'2012Figures'!$I:$I,$C124,'2012Figures'!$B:$B,"BrokerToCy",'2012Figures'!$G:$G,"P1",'2012Figures'!$E:$E,$B$1)</f>
        <v>0</v>
      </c>
      <c r="O124" s="52">
        <f>SUMIFS('2012Figures'!$J:$J,'2012Figures'!$C:$C,$A124,'2012Figures'!$H:$H,$B124,'2012Figures'!$I:$I,$C124,'2012Figures'!$B:$B,"CyToBroker",'2012Figures'!$G:$G,"E1",'2012Figures'!$E:$E,$B$1)</f>
        <v>0</v>
      </c>
      <c r="P124" s="52">
        <f>SUMIFS('2012Figures'!$J:$J,'2012Figures'!$C:$C,$A124,'2012Figures'!$H:$H,$B124,'2012Figures'!$I:$I,$C124,'2012Figures'!$B:$B,"CyToBroker",'2012Figures'!$G:$G,"P1",'2012Figures'!$E:$E,$B$1)</f>
        <v>0</v>
      </c>
      <c r="R124" s="46" t="str">
        <f t="shared" si="18"/>
        <v/>
      </c>
      <c r="S124" s="46" t="str">
        <f t="shared" si="18"/>
        <v/>
      </c>
      <c r="T124" s="46" t="str">
        <f t="shared" si="18"/>
        <v/>
      </c>
      <c r="U124" s="46" t="str">
        <f t="shared" si="18"/>
        <v/>
      </c>
      <c r="V124" s="46" t="str">
        <f t="shared" si="18"/>
        <v/>
      </c>
    </row>
    <row r="125" spans="1:22" x14ac:dyDescent="0.2">
      <c r="A125" s="1">
        <v>104</v>
      </c>
      <c r="B125" s="1" t="s">
        <v>97</v>
      </c>
      <c r="C125" s="8">
        <v>1</v>
      </c>
      <c r="D125" s="29">
        <f>SUMIFS('2013Figures'!$J:$J,'2013Figures'!$C:$C,$A125,'2013Figures'!$H:$H,$B125,'2013Figures'!$I:$I,$C125,'2013Figures'!$E:$E,$B$1)</f>
        <v>0</v>
      </c>
      <c r="E125" s="9">
        <f>SUMIFS('2013Figures'!$J:$J,'2013Figures'!$C:$C,$A125,'2013Figures'!$H:$H,$B125,'2013Figures'!$I:$I,$C125,'2013Figures'!$B:$B,"BrokerToCy",'2013Figures'!$G:$G,"E1",'2013Figures'!$E:$E,$B$1)</f>
        <v>0</v>
      </c>
      <c r="F125" s="9">
        <f>SUMIFS('2013Figures'!$J:$J,'2013Figures'!$C:$C,$A125,'2013Figures'!$H:$H,$B125,'2013Figures'!$I:$I,$C125,'2013Figures'!$B:$B,"BrokerToCy",'2013Figures'!$G:$G,"P1",'2013Figures'!$E:$E,$B$1)</f>
        <v>0</v>
      </c>
      <c r="G125" s="9">
        <f>SUMIFS('2013Figures'!$J:$J,'2013Figures'!$C:$C,$A125,'2013Figures'!$H:$H,$B125,'2013Figures'!$I:$I,$C125,'2013Figures'!$B:$B,"CyToBroker",'2013Figures'!$G:$G,"E1",'2013Figures'!$E:$E,$B$1)</f>
        <v>0</v>
      </c>
      <c r="H125" s="9">
        <f>SUMIFS('2013Figures'!$J:$J,'2013Figures'!$C:$C,$A125,'2013Figures'!$H:$H,$B125,'2013Figures'!$I:$I,$C125,'2013Figures'!$B:$B,"CyToBroker",'2013Figures'!$G:$G,"P1",'2013Figures'!$E:$E,$B$1)</f>
        <v>0</v>
      </c>
      <c r="J125" s="8">
        <v>200601</v>
      </c>
      <c r="L125" s="42">
        <f>SUMIFS('2012Figures'!$J:$J,'2012Figures'!$C:$C,$A125,'2012Figures'!$H:$H,$B125,'2012Figures'!$I:$I,$C125,'2012Figures'!$E:$E,$B$1)</f>
        <v>0</v>
      </c>
      <c r="M125" s="52">
        <f>SUMIFS('2012Figures'!$J:$J,'2012Figures'!$C:$C,$A125,'2012Figures'!$H:$H,$B125,'2012Figures'!$I:$I,$C125,'2012Figures'!$B:$B,"BrokerToCy",'2012Figures'!$G:$G,"E1",'2012Figures'!$E:$E,$B$1)</f>
        <v>0</v>
      </c>
      <c r="N125" s="52">
        <f>SUMIFS('2012Figures'!$J:$J,'2012Figures'!$C:$C,$A125,'2012Figures'!$H:$H,$B125,'2012Figures'!$I:$I,$C125,'2012Figures'!$B:$B,"BrokerToCy",'2012Figures'!$G:$G,"P1",'2012Figures'!$E:$E,$B$1)</f>
        <v>0</v>
      </c>
      <c r="O125" s="52">
        <f>SUMIFS('2012Figures'!$J:$J,'2012Figures'!$C:$C,$A125,'2012Figures'!$H:$H,$B125,'2012Figures'!$I:$I,$C125,'2012Figures'!$B:$B,"CyToBroker",'2012Figures'!$G:$G,"E1",'2012Figures'!$E:$E,$B$1)</f>
        <v>0</v>
      </c>
      <c r="P125" s="52">
        <f>SUMIFS('2012Figures'!$J:$J,'2012Figures'!$C:$C,$A125,'2012Figures'!$H:$H,$B125,'2012Figures'!$I:$I,$C125,'2012Figures'!$B:$B,"CyToBroker",'2012Figures'!$G:$G,"P1",'2012Figures'!$E:$E,$B$1)</f>
        <v>0</v>
      </c>
      <c r="R125" s="46" t="str">
        <f t="shared" si="18"/>
        <v/>
      </c>
      <c r="S125" s="46" t="str">
        <f t="shared" si="18"/>
        <v/>
      </c>
      <c r="T125" s="46" t="str">
        <f t="shared" si="18"/>
        <v/>
      </c>
      <c r="U125" s="46" t="str">
        <f t="shared" si="18"/>
        <v/>
      </c>
      <c r="V125" s="46" t="str">
        <f t="shared" si="18"/>
        <v/>
      </c>
    </row>
    <row r="126" spans="1:22" x14ac:dyDescent="0.2">
      <c r="A126" s="1">
        <v>104</v>
      </c>
      <c r="B126" s="1" t="s">
        <v>97</v>
      </c>
      <c r="D126" s="29">
        <f>SUMIFS('2013Figures'!$J:$J,'2013Figures'!$C:$C,$A126,'2013Figures'!$H:$H,$B126,'2013Figures'!$I:$I,"",'2013Figures'!$E:$E,$B$1)</f>
        <v>0</v>
      </c>
      <c r="E126" s="9">
        <f>SUMIFS('2013Figures'!$J:$J,'2013Figures'!$C:$C,$A126,'2013Figures'!$H:$H,$B126,'2013Figures'!$I:$I,"",'2013Figures'!$B:$B,"BrokerToCy",'2013Figures'!$G:$G,"E1",'2013Figures'!$E:$E,$B$1)</f>
        <v>0</v>
      </c>
      <c r="F126" s="9">
        <f>SUMIFS('2013Figures'!$J:$J,'2013Figures'!$C:$C,$A126,'2013Figures'!$H:$H,$B126,'2013Figures'!$I:$I,"",'2013Figures'!$B:$B,"BrokerToCy",'2013Figures'!$G:$G,"P1",'2013Figures'!$E:$E,$B$1)</f>
        <v>0</v>
      </c>
      <c r="G126" s="9">
        <f>SUMIFS('2013Figures'!$J:$J,'2013Figures'!$C:$C,$A126,'2013Figures'!$H:$H,$B126,'2013Figures'!$I:$I,"",'2013Figures'!$B:$B,"CyToBroker",'2013Figures'!$G:$G,"E1",'2013Figures'!$E:$E,$B$1)</f>
        <v>0</v>
      </c>
      <c r="H126" s="9">
        <f>SUMIFS('2013Figures'!$J:$J,'2013Figures'!$C:$C,$A126,'2013Figures'!$H:$H,$B126,'2013Figures'!$I:$I,"",'2013Figures'!$B:$B,"CyToBroker",'2013Figures'!$G:$G,"P1",'2013Figures'!$E:$E,$B$1)</f>
        <v>0</v>
      </c>
      <c r="J126" s="8" t="s">
        <v>131</v>
      </c>
      <c r="L126" s="42">
        <f>SUMIFS('2012Figures'!$J:$J,'2012Figures'!$C:$C,$A126,'2012Figures'!$H:$H,$B126,'2012Figures'!$I:$I,"",'2012Figures'!$E:$E,$B$1)</f>
        <v>0</v>
      </c>
      <c r="M126" s="52">
        <f>SUMIFS('2012Figures'!$J:$J,'2012Figures'!$C:$C,$A126,'2012Figures'!$H:$H,$B126,'2012Figures'!$I:$I,"",'2012Figures'!$B:$B,"BrokerToCy",'2012Figures'!$G:$G,"E1",'2012Figures'!$E:$E,$B$1)</f>
        <v>0</v>
      </c>
      <c r="N126" s="52">
        <f>SUMIFS('2012Figures'!$J:$J,'2012Figures'!$C:$C,$A126,'2012Figures'!$H:$H,$B126,'2012Figures'!$I:$I,"",'2012Figures'!$B:$B,"BrokerToCy",'2012Figures'!$G:$G,"P1",'2012Figures'!$E:$E,$B$1)</f>
        <v>0</v>
      </c>
      <c r="O126" s="52">
        <f>SUMIFS('2012Figures'!$J:$J,'2012Figures'!$C:$C,$A126,'2012Figures'!$H:$H,$B126,'2012Figures'!$I:$I,"",'2012Figures'!$B:$B,"CyToBroker",'2012Figures'!$G:$G,"E1",'2012Figures'!$E:$E,$B$1)</f>
        <v>0</v>
      </c>
      <c r="P126" s="52">
        <f>SUMIFS('2012Figures'!$J:$J,'2012Figures'!$C:$C,$A126,'2012Figures'!$H:$H,$B126,'2012Figures'!$I:$I,"",'2012Figures'!$B:$B,"CyToBroker",'2012Figures'!$G:$G,"P1",'2012Figures'!$E:$E,$B$1)</f>
        <v>0</v>
      </c>
      <c r="R126" s="46" t="str">
        <f t="shared" si="18"/>
        <v/>
      </c>
      <c r="S126" s="46" t="str">
        <f t="shared" si="18"/>
        <v/>
      </c>
      <c r="T126" s="46" t="str">
        <f t="shared" si="18"/>
        <v/>
      </c>
      <c r="U126" s="46" t="str">
        <f t="shared" si="18"/>
        <v/>
      </c>
      <c r="V126" s="46" t="str">
        <f t="shared" si="18"/>
        <v/>
      </c>
    </row>
    <row r="127" spans="1:22" x14ac:dyDescent="0.2">
      <c r="A127" s="1">
        <v>104</v>
      </c>
      <c r="B127" s="1" t="s">
        <v>98</v>
      </c>
      <c r="C127" s="8">
        <v>7</v>
      </c>
      <c r="D127" s="29">
        <f>SUMIFS('2013Figures'!$J:$J,'2013Figures'!$C:$C,$A127,'2013Figures'!$H:$H,$B127,'2013Figures'!$I:$I,$C127,'2013Figures'!$E:$E,$B$1)</f>
        <v>0</v>
      </c>
      <c r="E127" s="9">
        <f>SUMIFS('2013Figures'!$J:$J,'2013Figures'!$C:$C,$A127,'2013Figures'!$H:$H,$B127,'2013Figures'!$I:$I,$C127,'2013Figures'!$B:$B,"BrokerToCy",'2013Figures'!$G:$G,"E1",'2013Figures'!$E:$E,$B$1)</f>
        <v>0</v>
      </c>
      <c r="F127" s="9">
        <f>SUMIFS('2013Figures'!$J:$J,'2013Figures'!$C:$C,$A127,'2013Figures'!$H:$H,$B127,'2013Figures'!$I:$I,$C127,'2013Figures'!$B:$B,"BrokerToCy",'2013Figures'!$G:$G,"P1",'2013Figures'!$E:$E,$B$1)</f>
        <v>0</v>
      </c>
      <c r="G127" s="9">
        <f>SUMIFS('2013Figures'!$J:$J,'2013Figures'!$C:$C,$A127,'2013Figures'!$H:$H,$B127,'2013Figures'!$I:$I,$C127,'2013Figures'!$B:$B,"CyToBroker",'2013Figures'!$G:$G,"E1",'2013Figures'!$E:$E,$B$1)</f>
        <v>0</v>
      </c>
      <c r="H127" s="9">
        <f>SUMIFS('2013Figures'!$J:$J,'2013Figures'!$C:$C,$A127,'2013Figures'!$H:$H,$B127,'2013Figures'!$I:$I,$C127,'2013Figures'!$B:$B,"CyToBroker",'2013Figures'!$G:$G,"P1",'2013Figures'!$E:$E,$B$1)</f>
        <v>0</v>
      </c>
      <c r="L127" s="42">
        <f>SUMIFS('2012Figures'!$J:$J,'2012Figures'!$C:$C,$A127,'2012Figures'!$H:$H,$B127,'2012Figures'!$I:$I,$C127,'2012Figures'!$E:$E,$B$1)</f>
        <v>0</v>
      </c>
      <c r="M127" s="52">
        <f>SUMIFS('2012Figures'!$J:$J,'2012Figures'!$C:$C,$A127,'2012Figures'!$H:$H,$B127,'2012Figures'!$I:$I,$C127,'2012Figures'!$B:$B,"BrokerToCy",'2012Figures'!$G:$G,"E1",'2012Figures'!$E:$E,$B$1)</f>
        <v>0</v>
      </c>
      <c r="N127" s="52">
        <f>SUMIFS('2012Figures'!$J:$J,'2012Figures'!$C:$C,$A127,'2012Figures'!$H:$H,$B127,'2012Figures'!$I:$I,$C127,'2012Figures'!$B:$B,"BrokerToCy",'2012Figures'!$G:$G,"P1",'2012Figures'!$E:$E,$B$1)</f>
        <v>0</v>
      </c>
      <c r="O127" s="52">
        <f>SUMIFS('2012Figures'!$J:$J,'2012Figures'!$C:$C,$A127,'2012Figures'!$H:$H,$B127,'2012Figures'!$I:$I,$C127,'2012Figures'!$B:$B,"CyToBroker",'2012Figures'!$G:$G,"E1",'2012Figures'!$E:$E,$B$1)</f>
        <v>0</v>
      </c>
      <c r="P127" s="52">
        <f>SUMIFS('2012Figures'!$J:$J,'2012Figures'!$C:$C,$A127,'2012Figures'!$H:$H,$B127,'2012Figures'!$I:$I,$C127,'2012Figures'!$B:$B,"CyToBroker",'2012Figures'!$G:$G,"P1",'2012Figures'!$E:$E,$B$1)</f>
        <v>0</v>
      </c>
      <c r="R127" s="46" t="str">
        <f t="shared" si="18"/>
        <v/>
      </c>
      <c r="S127" s="46" t="str">
        <f t="shared" si="18"/>
        <v/>
      </c>
      <c r="T127" s="46" t="str">
        <f t="shared" si="18"/>
        <v/>
      </c>
      <c r="U127" s="46" t="str">
        <f t="shared" si="18"/>
        <v/>
      </c>
      <c r="V127" s="46" t="str">
        <f t="shared" si="18"/>
        <v/>
      </c>
    </row>
    <row r="128" spans="1:22" x14ac:dyDescent="0.2">
      <c r="A128" s="1">
        <v>104</v>
      </c>
      <c r="B128" s="1" t="s">
        <v>98</v>
      </c>
      <c r="C128" s="8">
        <v>6</v>
      </c>
      <c r="D128" s="29">
        <f>SUMIFS('2013Figures'!$J:$J,'2013Figures'!$C:$C,$A128,'2013Figures'!$H:$H,$B128,'2013Figures'!$I:$I,$C128,'2013Figures'!$E:$E,$B$1)</f>
        <v>0</v>
      </c>
      <c r="E128" s="9">
        <f>SUMIFS('2013Figures'!$J:$J,'2013Figures'!$C:$C,$A128,'2013Figures'!$H:$H,$B128,'2013Figures'!$I:$I,$C128,'2013Figures'!$B:$B,"BrokerToCy",'2013Figures'!$G:$G,"E1",'2013Figures'!$E:$E,$B$1)</f>
        <v>0</v>
      </c>
      <c r="F128" s="9">
        <f>SUMIFS('2013Figures'!$J:$J,'2013Figures'!$C:$C,$A128,'2013Figures'!$H:$H,$B128,'2013Figures'!$I:$I,$C128,'2013Figures'!$B:$B,"BrokerToCy",'2013Figures'!$G:$G,"P1",'2013Figures'!$E:$E,$B$1)</f>
        <v>0</v>
      </c>
      <c r="G128" s="9">
        <f>SUMIFS('2013Figures'!$J:$J,'2013Figures'!$C:$C,$A128,'2013Figures'!$H:$H,$B128,'2013Figures'!$I:$I,$C128,'2013Figures'!$B:$B,"CyToBroker",'2013Figures'!$G:$G,"E1",'2013Figures'!$E:$E,$B$1)</f>
        <v>0</v>
      </c>
      <c r="H128" s="9">
        <f>SUMIFS('2013Figures'!$J:$J,'2013Figures'!$C:$C,$A128,'2013Figures'!$H:$H,$B128,'2013Figures'!$I:$I,$C128,'2013Figures'!$B:$B,"CyToBroker",'2013Figures'!$G:$G,"P1",'2013Figures'!$E:$E,$B$1)</f>
        <v>0</v>
      </c>
      <c r="J128" s="8">
        <v>201501</v>
      </c>
      <c r="L128" s="42">
        <f>SUMIFS('2012Figures'!$J:$J,'2012Figures'!$C:$C,$A128,'2012Figures'!$H:$H,$B128,'2012Figures'!$I:$I,$C128,'2012Figures'!$E:$E,$B$1)</f>
        <v>0</v>
      </c>
      <c r="M128" s="52">
        <f>SUMIFS('2012Figures'!$J:$J,'2012Figures'!$C:$C,$A128,'2012Figures'!$H:$H,$B128,'2012Figures'!$I:$I,$C128,'2012Figures'!$B:$B,"BrokerToCy",'2012Figures'!$G:$G,"E1",'2012Figures'!$E:$E,$B$1)</f>
        <v>0</v>
      </c>
      <c r="N128" s="52">
        <f>SUMIFS('2012Figures'!$J:$J,'2012Figures'!$C:$C,$A128,'2012Figures'!$H:$H,$B128,'2012Figures'!$I:$I,$C128,'2012Figures'!$B:$B,"BrokerToCy",'2012Figures'!$G:$G,"P1",'2012Figures'!$E:$E,$B$1)</f>
        <v>0</v>
      </c>
      <c r="O128" s="52">
        <f>SUMIFS('2012Figures'!$J:$J,'2012Figures'!$C:$C,$A128,'2012Figures'!$H:$H,$B128,'2012Figures'!$I:$I,$C128,'2012Figures'!$B:$B,"CyToBroker",'2012Figures'!$G:$G,"E1",'2012Figures'!$E:$E,$B$1)</f>
        <v>0</v>
      </c>
      <c r="P128" s="52">
        <f>SUMIFS('2012Figures'!$J:$J,'2012Figures'!$C:$C,$A128,'2012Figures'!$H:$H,$B128,'2012Figures'!$I:$I,$C128,'2012Figures'!$B:$B,"CyToBroker",'2012Figures'!$G:$G,"P1",'2012Figures'!$E:$E,$B$1)</f>
        <v>0</v>
      </c>
      <c r="R128" s="46" t="str">
        <f t="shared" si="18"/>
        <v/>
      </c>
      <c r="S128" s="46" t="str">
        <f t="shared" si="18"/>
        <v/>
      </c>
      <c r="T128" s="46" t="str">
        <f t="shared" si="18"/>
        <v/>
      </c>
      <c r="U128" s="46" t="str">
        <f t="shared" si="18"/>
        <v/>
      </c>
      <c r="V128" s="46" t="str">
        <f t="shared" si="18"/>
        <v/>
      </c>
    </row>
    <row r="129" spans="1:22" x14ac:dyDescent="0.2">
      <c r="A129" s="1">
        <v>104</v>
      </c>
      <c r="B129" s="1" t="s">
        <v>98</v>
      </c>
      <c r="C129" s="8">
        <v>5</v>
      </c>
      <c r="D129" s="29">
        <f>SUMIFS('2013Figures'!$J:$J,'2013Figures'!$C:$C,$A129,'2013Figures'!$H:$H,$B129,'2013Figures'!$I:$I,$C129,'2013Figures'!$E:$E,$B$1)</f>
        <v>0</v>
      </c>
      <c r="E129" s="9">
        <f>SUMIFS('2013Figures'!$J:$J,'2013Figures'!$C:$C,$A129,'2013Figures'!$H:$H,$B129,'2013Figures'!$I:$I,$C129,'2013Figures'!$B:$B,"BrokerToCy",'2013Figures'!$G:$G,"E1",'2013Figures'!$E:$E,$B$1)</f>
        <v>0</v>
      </c>
      <c r="F129" s="9">
        <f>SUMIFS('2013Figures'!$J:$J,'2013Figures'!$C:$C,$A129,'2013Figures'!$H:$H,$B129,'2013Figures'!$I:$I,$C129,'2013Figures'!$B:$B,"BrokerToCy",'2013Figures'!$G:$G,"P1",'2013Figures'!$E:$E,$B$1)</f>
        <v>0</v>
      </c>
      <c r="G129" s="9">
        <f>SUMIFS('2013Figures'!$J:$J,'2013Figures'!$C:$C,$A129,'2013Figures'!$H:$H,$B129,'2013Figures'!$I:$I,$C129,'2013Figures'!$B:$B,"CyToBroker",'2013Figures'!$G:$G,"E1",'2013Figures'!$E:$E,$B$1)</f>
        <v>0</v>
      </c>
      <c r="H129" s="9">
        <f>SUMIFS('2013Figures'!$J:$J,'2013Figures'!$C:$C,$A129,'2013Figures'!$H:$H,$B129,'2013Figures'!$I:$I,$C129,'2013Figures'!$B:$B,"CyToBroker",'2013Figures'!$G:$G,"P1",'2013Figures'!$E:$E,$B$1)</f>
        <v>0</v>
      </c>
      <c r="J129" s="8">
        <v>201401</v>
      </c>
      <c r="L129" s="42">
        <f>SUMIFS('2012Figures'!$J:$J,'2012Figures'!$C:$C,$A129,'2012Figures'!$H:$H,$B129,'2012Figures'!$I:$I,$C129,'2012Figures'!$E:$E,$B$1)</f>
        <v>0</v>
      </c>
      <c r="M129" s="52">
        <f>SUMIFS('2012Figures'!$J:$J,'2012Figures'!$C:$C,$A129,'2012Figures'!$H:$H,$B129,'2012Figures'!$I:$I,$C129,'2012Figures'!$B:$B,"BrokerToCy",'2012Figures'!$G:$G,"E1",'2012Figures'!$E:$E,$B$1)</f>
        <v>0</v>
      </c>
      <c r="N129" s="52">
        <f>SUMIFS('2012Figures'!$J:$J,'2012Figures'!$C:$C,$A129,'2012Figures'!$H:$H,$B129,'2012Figures'!$I:$I,$C129,'2012Figures'!$B:$B,"BrokerToCy",'2012Figures'!$G:$G,"P1",'2012Figures'!$E:$E,$B$1)</f>
        <v>0</v>
      </c>
      <c r="O129" s="52">
        <f>SUMIFS('2012Figures'!$J:$J,'2012Figures'!$C:$C,$A129,'2012Figures'!$H:$H,$B129,'2012Figures'!$I:$I,$C129,'2012Figures'!$B:$B,"CyToBroker",'2012Figures'!$G:$G,"E1",'2012Figures'!$E:$E,$B$1)</f>
        <v>0</v>
      </c>
      <c r="P129" s="52">
        <f>SUMIFS('2012Figures'!$J:$J,'2012Figures'!$C:$C,$A129,'2012Figures'!$H:$H,$B129,'2012Figures'!$I:$I,$C129,'2012Figures'!$B:$B,"CyToBroker",'2012Figures'!$G:$G,"P1",'2012Figures'!$E:$E,$B$1)</f>
        <v>0</v>
      </c>
      <c r="R129" s="46" t="str">
        <f t="shared" si="18"/>
        <v/>
      </c>
      <c r="S129" s="46" t="str">
        <f t="shared" si="18"/>
        <v/>
      </c>
      <c r="T129" s="46" t="str">
        <f t="shared" si="18"/>
        <v/>
      </c>
      <c r="U129" s="46" t="str">
        <f t="shared" si="18"/>
        <v/>
      </c>
      <c r="V129" s="46" t="str">
        <f t="shared" si="18"/>
        <v/>
      </c>
    </row>
    <row r="130" spans="1:22" x14ac:dyDescent="0.2">
      <c r="A130" s="1">
        <v>104</v>
      </c>
      <c r="B130" s="1" t="s">
        <v>98</v>
      </c>
      <c r="C130" s="8">
        <v>4</v>
      </c>
      <c r="D130" s="29">
        <f>SUMIFS('2013Figures'!$J:$J,'2013Figures'!$C:$C,$A130,'2013Figures'!$H:$H,$B130,'2013Figures'!$I:$I,$C130,'2013Figures'!$E:$E,$B$1)</f>
        <v>0</v>
      </c>
      <c r="E130" s="9">
        <f>SUMIFS('2013Figures'!$J:$J,'2013Figures'!$C:$C,$A130,'2013Figures'!$H:$H,$B130,'2013Figures'!$I:$I,$C130,'2013Figures'!$B:$B,"BrokerToCy",'2013Figures'!$G:$G,"E1",'2013Figures'!$E:$E,$B$1)</f>
        <v>0</v>
      </c>
      <c r="F130" s="9">
        <f>SUMIFS('2013Figures'!$J:$J,'2013Figures'!$C:$C,$A130,'2013Figures'!$H:$H,$B130,'2013Figures'!$I:$I,$C130,'2013Figures'!$B:$B,"BrokerToCy",'2013Figures'!$G:$G,"P1",'2013Figures'!$E:$E,$B$1)</f>
        <v>0</v>
      </c>
      <c r="G130" s="9">
        <f>SUMIFS('2013Figures'!$J:$J,'2013Figures'!$C:$C,$A130,'2013Figures'!$H:$H,$B130,'2013Figures'!$I:$I,$C130,'2013Figures'!$B:$B,"CyToBroker",'2013Figures'!$G:$G,"E1",'2013Figures'!$E:$E,$B$1)</f>
        <v>0</v>
      </c>
      <c r="H130" s="9">
        <f>SUMIFS('2013Figures'!$J:$J,'2013Figures'!$C:$C,$A130,'2013Figures'!$H:$H,$B130,'2013Figures'!$I:$I,$C130,'2013Figures'!$B:$B,"CyToBroker",'2013Figures'!$G:$G,"P1",'2013Figures'!$E:$E,$B$1)</f>
        <v>0</v>
      </c>
      <c r="I130" s="30"/>
      <c r="J130" s="31">
        <v>201301</v>
      </c>
      <c r="K130" s="30"/>
      <c r="L130" s="42">
        <f>SUMIFS('2012Figures'!$J:$J,'2012Figures'!$C:$C,$A130,'2012Figures'!$H:$H,$B130,'2012Figures'!$I:$I,$C130,'2012Figures'!$E:$E,$B$1)</f>
        <v>0</v>
      </c>
      <c r="M130" s="52">
        <f>SUMIFS('2012Figures'!$J:$J,'2012Figures'!$C:$C,$A130,'2012Figures'!$H:$H,$B130,'2012Figures'!$I:$I,$C130,'2012Figures'!$B:$B,"BrokerToCy",'2012Figures'!$G:$G,"E1",'2012Figures'!$E:$E,$B$1)</f>
        <v>0</v>
      </c>
      <c r="N130" s="52">
        <f>SUMIFS('2012Figures'!$J:$J,'2012Figures'!$C:$C,$A130,'2012Figures'!$H:$H,$B130,'2012Figures'!$I:$I,$C130,'2012Figures'!$B:$B,"BrokerToCy",'2012Figures'!$G:$G,"P1",'2012Figures'!$E:$E,$B$1)</f>
        <v>0</v>
      </c>
      <c r="O130" s="52">
        <f>SUMIFS('2012Figures'!$J:$J,'2012Figures'!$C:$C,$A130,'2012Figures'!$H:$H,$B130,'2012Figures'!$I:$I,$C130,'2012Figures'!$B:$B,"CyToBroker",'2012Figures'!$G:$G,"E1",'2012Figures'!$E:$E,$B$1)</f>
        <v>0</v>
      </c>
      <c r="P130" s="52">
        <f>SUMIFS('2012Figures'!$J:$J,'2012Figures'!$C:$C,$A130,'2012Figures'!$H:$H,$B130,'2012Figures'!$I:$I,$C130,'2012Figures'!$B:$B,"CyToBroker",'2012Figures'!$G:$G,"P1",'2012Figures'!$E:$E,$B$1)</f>
        <v>0</v>
      </c>
      <c r="Q130" s="30"/>
      <c r="R130" s="46" t="str">
        <f t="shared" si="18"/>
        <v/>
      </c>
      <c r="S130" s="46" t="str">
        <f t="shared" si="18"/>
        <v/>
      </c>
      <c r="T130" s="46" t="str">
        <f t="shared" si="18"/>
        <v/>
      </c>
      <c r="U130" s="46" t="str">
        <f t="shared" si="18"/>
        <v/>
      </c>
      <c r="V130" s="46" t="str">
        <f t="shared" si="18"/>
        <v/>
      </c>
    </row>
    <row r="131" spans="1:22" x14ac:dyDescent="0.2">
      <c r="A131" s="1">
        <v>104</v>
      </c>
      <c r="B131" s="1" t="s">
        <v>98</v>
      </c>
      <c r="C131" s="8">
        <v>3</v>
      </c>
      <c r="D131" s="29">
        <f>SUMIFS('2013Figures'!$J:$J,'2013Figures'!$C:$C,$A131,'2013Figures'!$H:$H,$B131,'2013Figures'!$I:$I,$C131,'2013Figures'!$E:$E,$B$1)</f>
        <v>0</v>
      </c>
      <c r="E131" s="9">
        <f>SUMIFS('2013Figures'!$J:$J,'2013Figures'!$C:$C,$A131,'2013Figures'!$H:$H,$B131,'2013Figures'!$I:$I,$C131,'2013Figures'!$B:$B,"BrokerToCy",'2013Figures'!$G:$G,"E1",'2013Figures'!$E:$E,$B$1)</f>
        <v>0</v>
      </c>
      <c r="F131" s="9">
        <f>SUMIFS('2013Figures'!$J:$J,'2013Figures'!$C:$C,$A131,'2013Figures'!$H:$H,$B131,'2013Figures'!$I:$I,$C131,'2013Figures'!$B:$B,"BrokerToCy",'2013Figures'!$G:$G,"P1",'2013Figures'!$E:$E,$B$1)</f>
        <v>0</v>
      </c>
      <c r="G131" s="9">
        <f>SUMIFS('2013Figures'!$J:$J,'2013Figures'!$C:$C,$A131,'2013Figures'!$H:$H,$B131,'2013Figures'!$I:$I,$C131,'2013Figures'!$B:$B,"CyToBroker",'2013Figures'!$G:$G,"E1",'2013Figures'!$E:$E,$B$1)</f>
        <v>0</v>
      </c>
      <c r="H131" s="9">
        <f>SUMIFS('2013Figures'!$J:$J,'2013Figures'!$C:$C,$A131,'2013Figures'!$H:$H,$B131,'2013Figures'!$I:$I,$C131,'2013Figures'!$B:$B,"CyToBroker",'2013Figures'!$G:$G,"P1",'2013Figures'!$E:$E,$B$1)</f>
        <v>0</v>
      </c>
      <c r="J131" s="8">
        <v>201201</v>
      </c>
      <c r="L131" s="42">
        <f>SUMIFS('2012Figures'!$J:$J,'2012Figures'!$C:$C,$A131,'2012Figures'!$H:$H,$B131,'2012Figures'!$I:$I,$C131,'2012Figures'!$E:$E,$B$1)</f>
        <v>0</v>
      </c>
      <c r="M131" s="52">
        <f>SUMIFS('2012Figures'!$J:$J,'2012Figures'!$C:$C,$A131,'2012Figures'!$H:$H,$B131,'2012Figures'!$I:$I,$C131,'2012Figures'!$B:$B,"BrokerToCy",'2012Figures'!$G:$G,"E1",'2012Figures'!$E:$E,$B$1)</f>
        <v>0</v>
      </c>
      <c r="N131" s="52">
        <f>SUMIFS('2012Figures'!$J:$J,'2012Figures'!$C:$C,$A131,'2012Figures'!$H:$H,$B131,'2012Figures'!$I:$I,$C131,'2012Figures'!$B:$B,"BrokerToCy",'2012Figures'!$G:$G,"P1",'2012Figures'!$E:$E,$B$1)</f>
        <v>0</v>
      </c>
      <c r="O131" s="52">
        <f>SUMIFS('2012Figures'!$J:$J,'2012Figures'!$C:$C,$A131,'2012Figures'!$H:$H,$B131,'2012Figures'!$I:$I,$C131,'2012Figures'!$B:$B,"CyToBroker",'2012Figures'!$G:$G,"E1",'2012Figures'!$E:$E,$B$1)</f>
        <v>0</v>
      </c>
      <c r="P131" s="52">
        <f>SUMIFS('2012Figures'!$J:$J,'2012Figures'!$C:$C,$A131,'2012Figures'!$H:$H,$B131,'2012Figures'!$I:$I,$C131,'2012Figures'!$B:$B,"CyToBroker",'2012Figures'!$G:$G,"P1",'2012Figures'!$E:$E,$B$1)</f>
        <v>0</v>
      </c>
      <c r="R131" s="46" t="str">
        <f t="shared" si="18"/>
        <v/>
      </c>
      <c r="S131" s="46" t="str">
        <f t="shared" si="18"/>
        <v/>
      </c>
      <c r="T131" s="46" t="str">
        <f t="shared" si="18"/>
        <v/>
      </c>
      <c r="U131" s="46" t="str">
        <f t="shared" si="18"/>
        <v/>
      </c>
      <c r="V131" s="46" t="str">
        <f t="shared" si="18"/>
        <v/>
      </c>
    </row>
    <row r="132" spans="1:22" x14ac:dyDescent="0.2">
      <c r="A132" s="1">
        <v>104</v>
      </c>
      <c r="B132" s="1" t="s">
        <v>98</v>
      </c>
      <c r="C132" s="8">
        <v>2</v>
      </c>
      <c r="D132" s="29">
        <f>SUMIFS('2013Figures'!$J:$J,'2013Figures'!$C:$C,$A132,'2013Figures'!$H:$H,$B132,'2013Figures'!$I:$I,$C132,'2013Figures'!$E:$E,$B$1)</f>
        <v>0</v>
      </c>
      <c r="E132" s="9">
        <f>SUMIFS('2013Figures'!$J:$J,'2013Figures'!$C:$C,$A132,'2013Figures'!$H:$H,$B132,'2013Figures'!$I:$I,$C132,'2013Figures'!$B:$B,"BrokerToCy",'2013Figures'!$G:$G,"E1",'2013Figures'!$E:$E,$B$1)</f>
        <v>0</v>
      </c>
      <c r="F132" s="9">
        <f>SUMIFS('2013Figures'!$J:$J,'2013Figures'!$C:$C,$A132,'2013Figures'!$H:$H,$B132,'2013Figures'!$I:$I,$C132,'2013Figures'!$B:$B,"BrokerToCy",'2013Figures'!$G:$G,"P1",'2013Figures'!$E:$E,$B$1)</f>
        <v>0</v>
      </c>
      <c r="G132" s="9">
        <f>SUMIFS('2013Figures'!$J:$J,'2013Figures'!$C:$C,$A132,'2013Figures'!$H:$H,$B132,'2013Figures'!$I:$I,$C132,'2013Figures'!$B:$B,"CyToBroker",'2013Figures'!$G:$G,"E1",'2013Figures'!$E:$E,$B$1)</f>
        <v>0</v>
      </c>
      <c r="H132" s="9">
        <f>SUMIFS('2013Figures'!$J:$J,'2013Figures'!$C:$C,$A132,'2013Figures'!$H:$H,$B132,'2013Figures'!$I:$I,$C132,'2013Figures'!$B:$B,"CyToBroker",'2013Figures'!$G:$G,"P1",'2013Figures'!$E:$E,$B$1)</f>
        <v>0</v>
      </c>
      <c r="J132" s="8">
        <v>201101</v>
      </c>
      <c r="L132" s="42">
        <f>SUMIFS('2012Figures'!$J:$J,'2012Figures'!$C:$C,$A132,'2012Figures'!$H:$H,$B132,'2012Figures'!$I:$I,$C132,'2012Figures'!$E:$E,$B$1)</f>
        <v>0</v>
      </c>
      <c r="M132" s="52">
        <f>SUMIFS('2012Figures'!$J:$J,'2012Figures'!$C:$C,$A132,'2012Figures'!$H:$H,$B132,'2012Figures'!$I:$I,$C132,'2012Figures'!$B:$B,"BrokerToCy",'2012Figures'!$G:$G,"E1",'2012Figures'!$E:$E,$B$1)</f>
        <v>0</v>
      </c>
      <c r="N132" s="52">
        <f>SUMIFS('2012Figures'!$J:$J,'2012Figures'!$C:$C,$A132,'2012Figures'!$H:$H,$B132,'2012Figures'!$I:$I,$C132,'2012Figures'!$B:$B,"BrokerToCy",'2012Figures'!$G:$G,"P1",'2012Figures'!$E:$E,$B$1)</f>
        <v>0</v>
      </c>
      <c r="O132" s="52">
        <f>SUMIFS('2012Figures'!$J:$J,'2012Figures'!$C:$C,$A132,'2012Figures'!$H:$H,$B132,'2012Figures'!$I:$I,$C132,'2012Figures'!$B:$B,"CyToBroker",'2012Figures'!$G:$G,"E1",'2012Figures'!$E:$E,$B$1)</f>
        <v>0</v>
      </c>
      <c r="P132" s="52">
        <f>SUMIFS('2012Figures'!$J:$J,'2012Figures'!$C:$C,$A132,'2012Figures'!$H:$H,$B132,'2012Figures'!$I:$I,$C132,'2012Figures'!$B:$B,"CyToBroker",'2012Figures'!$G:$G,"P1",'2012Figures'!$E:$E,$B$1)</f>
        <v>0</v>
      </c>
      <c r="R132" s="46" t="str">
        <f t="shared" si="18"/>
        <v/>
      </c>
      <c r="S132" s="46" t="str">
        <f t="shared" si="18"/>
        <v/>
      </c>
      <c r="T132" s="46" t="str">
        <f t="shared" si="18"/>
        <v/>
      </c>
      <c r="U132" s="46" t="str">
        <f t="shared" si="18"/>
        <v/>
      </c>
      <c r="V132" s="46" t="str">
        <f t="shared" si="18"/>
        <v/>
      </c>
    </row>
    <row r="133" spans="1:22" x14ac:dyDescent="0.2">
      <c r="A133" s="1">
        <v>104</v>
      </c>
      <c r="B133" s="1" t="s">
        <v>98</v>
      </c>
      <c r="C133" s="8">
        <v>1</v>
      </c>
      <c r="D133" s="29">
        <f>SUMIFS('2013Figures'!$J:$J,'2013Figures'!$C:$C,$A133,'2013Figures'!$H:$H,$B133,'2013Figures'!$I:$I,$C133,'2013Figures'!$E:$E,$B$1)</f>
        <v>0</v>
      </c>
      <c r="E133" s="9">
        <f>SUMIFS('2013Figures'!$J:$J,'2013Figures'!$C:$C,$A133,'2013Figures'!$H:$H,$B133,'2013Figures'!$I:$I,$C133,'2013Figures'!$B:$B,"BrokerToCy",'2013Figures'!$G:$G,"E1",'2013Figures'!$E:$E,$B$1)</f>
        <v>0</v>
      </c>
      <c r="F133" s="9">
        <f>SUMIFS('2013Figures'!$J:$J,'2013Figures'!$C:$C,$A133,'2013Figures'!$H:$H,$B133,'2013Figures'!$I:$I,$C133,'2013Figures'!$B:$B,"BrokerToCy",'2013Figures'!$G:$G,"P1",'2013Figures'!$E:$E,$B$1)</f>
        <v>0</v>
      </c>
      <c r="G133" s="9">
        <f>SUMIFS('2013Figures'!$J:$J,'2013Figures'!$C:$C,$A133,'2013Figures'!$H:$H,$B133,'2013Figures'!$I:$I,$C133,'2013Figures'!$B:$B,"CyToBroker",'2013Figures'!$G:$G,"E1",'2013Figures'!$E:$E,$B$1)</f>
        <v>0</v>
      </c>
      <c r="H133" s="9">
        <f>SUMIFS('2013Figures'!$J:$J,'2013Figures'!$C:$C,$A133,'2013Figures'!$H:$H,$B133,'2013Figures'!$I:$I,$C133,'2013Figures'!$B:$B,"CyToBroker",'2013Figures'!$G:$G,"P1",'2013Figures'!$E:$E,$B$1)</f>
        <v>0</v>
      </c>
      <c r="J133" s="8">
        <v>201001</v>
      </c>
      <c r="L133" s="42">
        <f>SUMIFS('2012Figures'!$J:$J,'2012Figures'!$C:$C,$A133,'2012Figures'!$H:$H,$B133,'2012Figures'!$I:$I,$C133,'2012Figures'!$E:$E,$B$1)</f>
        <v>0</v>
      </c>
      <c r="M133" s="52">
        <f>SUMIFS('2012Figures'!$J:$J,'2012Figures'!$C:$C,$A133,'2012Figures'!$H:$H,$B133,'2012Figures'!$I:$I,$C133,'2012Figures'!$B:$B,"BrokerToCy",'2012Figures'!$G:$G,"E1",'2012Figures'!$E:$E,$B$1)</f>
        <v>0</v>
      </c>
      <c r="N133" s="52">
        <f>SUMIFS('2012Figures'!$J:$J,'2012Figures'!$C:$C,$A133,'2012Figures'!$H:$H,$B133,'2012Figures'!$I:$I,$C133,'2012Figures'!$B:$B,"BrokerToCy",'2012Figures'!$G:$G,"P1",'2012Figures'!$E:$E,$B$1)</f>
        <v>0</v>
      </c>
      <c r="O133" s="52">
        <f>SUMIFS('2012Figures'!$J:$J,'2012Figures'!$C:$C,$A133,'2012Figures'!$H:$H,$B133,'2012Figures'!$I:$I,$C133,'2012Figures'!$B:$B,"CyToBroker",'2012Figures'!$G:$G,"E1",'2012Figures'!$E:$E,$B$1)</f>
        <v>0</v>
      </c>
      <c r="P133" s="52">
        <f>SUMIFS('2012Figures'!$J:$J,'2012Figures'!$C:$C,$A133,'2012Figures'!$H:$H,$B133,'2012Figures'!$I:$I,$C133,'2012Figures'!$B:$B,"CyToBroker",'2012Figures'!$G:$G,"P1",'2012Figures'!$E:$E,$B$1)</f>
        <v>0</v>
      </c>
      <c r="R133" s="46" t="str">
        <f t="shared" si="18"/>
        <v/>
      </c>
      <c r="S133" s="46" t="str">
        <f t="shared" si="18"/>
        <v/>
      </c>
      <c r="T133" s="46" t="str">
        <f t="shared" si="18"/>
        <v/>
      </c>
      <c r="U133" s="46" t="str">
        <f t="shared" si="18"/>
        <v/>
      </c>
      <c r="V133" s="46" t="str">
        <f t="shared" si="18"/>
        <v/>
      </c>
    </row>
    <row r="134" spans="1:22" x14ac:dyDescent="0.2">
      <c r="A134" s="1">
        <v>104</v>
      </c>
      <c r="B134" s="1" t="s">
        <v>98</v>
      </c>
      <c r="D134" s="29">
        <f>SUMIFS('2013Figures'!$J:$J,'2013Figures'!$C:$C,$A134,'2013Figures'!$H:$H,$B134,'2013Figures'!$I:$I,"",'2013Figures'!$E:$E,$B$1)</f>
        <v>0</v>
      </c>
      <c r="E134" s="9">
        <f>SUMIFS('2013Figures'!$J:$J,'2013Figures'!$C:$C,$A134,'2013Figures'!$H:$H,$B134,'2013Figures'!$I:$I,"",'2013Figures'!$B:$B,"BrokerToCy",'2013Figures'!$G:$G,"E1",'2013Figures'!$E:$E,$B$1)</f>
        <v>0</v>
      </c>
      <c r="F134" s="9">
        <f>SUMIFS('2013Figures'!$J:$J,'2013Figures'!$C:$C,$A134,'2013Figures'!$H:$H,$B134,'2013Figures'!$I:$I,"",'2013Figures'!$B:$B,"BrokerToCy",'2013Figures'!$G:$G,"P1",'2013Figures'!$E:$E,$B$1)</f>
        <v>0</v>
      </c>
      <c r="G134" s="9">
        <f>SUMIFS('2013Figures'!$J:$J,'2013Figures'!$C:$C,$A134,'2013Figures'!$H:$H,$B134,'2013Figures'!$I:$I,"",'2013Figures'!$B:$B,"CyToBroker",'2013Figures'!$G:$G,"E1",'2013Figures'!$E:$E,$B$1)</f>
        <v>0</v>
      </c>
      <c r="H134" s="9">
        <f>SUMIFS('2013Figures'!$J:$J,'2013Figures'!$C:$C,$A134,'2013Figures'!$H:$H,$B134,'2013Figures'!$I:$I,"",'2013Figures'!$B:$B,"CyToBroker",'2013Figures'!$G:$G,"P1",'2013Figures'!$E:$E,$B$1)</f>
        <v>0</v>
      </c>
      <c r="J134" s="8" t="s">
        <v>131</v>
      </c>
      <c r="L134" s="42">
        <f>SUMIFS('2012Figures'!$J:$J,'2012Figures'!$C:$C,$A134,'2012Figures'!$H:$H,$B134,'2012Figures'!$I:$I,"",'2012Figures'!$E:$E,$B$1)</f>
        <v>0</v>
      </c>
      <c r="M134" s="52">
        <f>SUMIFS('2012Figures'!$J:$J,'2012Figures'!$C:$C,$A134,'2012Figures'!$H:$H,$B134,'2012Figures'!$I:$I,"",'2012Figures'!$B:$B,"BrokerToCy",'2012Figures'!$G:$G,"E1",'2012Figures'!$E:$E,$B$1)</f>
        <v>0</v>
      </c>
      <c r="N134" s="52">
        <f>SUMIFS('2012Figures'!$J:$J,'2012Figures'!$C:$C,$A134,'2012Figures'!$H:$H,$B134,'2012Figures'!$I:$I,"",'2012Figures'!$B:$B,"BrokerToCy",'2012Figures'!$G:$G,"P1",'2012Figures'!$E:$E,$B$1)</f>
        <v>0</v>
      </c>
      <c r="O134" s="52">
        <f>SUMIFS('2012Figures'!$J:$J,'2012Figures'!$C:$C,$A134,'2012Figures'!$H:$H,$B134,'2012Figures'!$I:$I,"",'2012Figures'!$B:$B,"CyToBroker",'2012Figures'!$G:$G,"E1",'2012Figures'!$E:$E,$B$1)</f>
        <v>0</v>
      </c>
      <c r="P134" s="52">
        <f>SUMIFS('2012Figures'!$J:$J,'2012Figures'!$C:$C,$A134,'2012Figures'!$H:$H,$B134,'2012Figures'!$I:$I,"",'2012Figures'!$B:$B,"CyToBroker",'2012Figures'!$G:$G,"P1",'2012Figures'!$E:$E,$B$1)</f>
        <v>0</v>
      </c>
      <c r="R134" s="46" t="str">
        <f t="shared" si="18"/>
        <v/>
      </c>
      <c r="S134" s="46" t="str">
        <f t="shared" si="18"/>
        <v/>
      </c>
      <c r="T134" s="46" t="str">
        <f t="shared" si="18"/>
        <v/>
      </c>
      <c r="U134" s="46" t="str">
        <f t="shared" si="18"/>
        <v/>
      </c>
      <c r="V134" s="46" t="str">
        <f t="shared" si="18"/>
        <v/>
      </c>
    </row>
    <row r="135" spans="1:22" x14ac:dyDescent="0.2">
      <c r="A135" s="21"/>
      <c r="B135" s="21" t="s">
        <v>92</v>
      </c>
      <c r="C135" s="22"/>
      <c r="D135" s="23">
        <f>SUM(E135:H135)</f>
        <v>349</v>
      </c>
      <c r="E135" s="23">
        <f>SUM(E61:E134)</f>
        <v>0</v>
      </c>
      <c r="F135" s="23">
        <f t="shared" ref="F135:H135" si="19">SUM(F61:F134)</f>
        <v>0</v>
      </c>
      <c r="G135" s="23">
        <f t="shared" si="19"/>
        <v>349</v>
      </c>
      <c r="H135" s="23">
        <f t="shared" si="19"/>
        <v>0</v>
      </c>
      <c r="I135" s="21"/>
      <c r="J135" s="22"/>
      <c r="K135" s="21"/>
      <c r="L135" s="43">
        <f>SUM(M135:P135)</f>
        <v>328</v>
      </c>
      <c r="M135" s="43">
        <f>SUM(M61:M134)</f>
        <v>0</v>
      </c>
      <c r="N135" s="43">
        <f t="shared" ref="N135:P135" si="20">SUM(N61:N134)</f>
        <v>0</v>
      </c>
      <c r="O135" s="43">
        <f t="shared" si="20"/>
        <v>328</v>
      </c>
      <c r="P135" s="43">
        <f t="shared" si="20"/>
        <v>0</v>
      </c>
      <c r="Q135" s="21"/>
      <c r="R135" s="21"/>
      <c r="S135" s="21"/>
      <c r="T135" s="21"/>
      <c r="U135" s="21"/>
      <c r="V135" s="21"/>
    </row>
    <row r="136" spans="1:22" x14ac:dyDescent="0.2">
      <c r="A136" s="28">
        <v>105</v>
      </c>
      <c r="B136" s="28" t="s">
        <v>60</v>
      </c>
      <c r="C136" s="17" t="s">
        <v>88</v>
      </c>
      <c r="D136" s="18">
        <f>SUMIFS('2013Figures'!$J:$J,'2013Figures'!$C:$C,$A136,'2013Figures'!$E:$E,$B$1)</f>
        <v>0</v>
      </c>
      <c r="E136" s="18">
        <f>SUMIFS('2013Figures'!$J:$J,'2013Figures'!$C:$C,$A136,'2013Figures'!$B:$B,"BrokerToCy",'2013Figures'!$G:$G,"E1",'2013Figures'!$E:$E,$B$1)</f>
        <v>0</v>
      </c>
      <c r="F136" s="18">
        <f>SUMIFS('2013Figures'!$J:$J,'2013Figures'!$C:$C,$A136,'2013Figures'!$B:$B,"BrokerToCy",'2013Figures'!$G:$G,"P1",'2013Figures'!$E:$E,$B$1)</f>
        <v>0</v>
      </c>
      <c r="G136" s="18">
        <f>SUMIFS('2013Figures'!$J:$J,'2013Figures'!$C:$C,$A136,'2013Figures'!$B:$B,"CyToBroker",'2013Figures'!$G:$G,"E1",'2013Figures'!$E:$E,$B$1)</f>
        <v>0</v>
      </c>
      <c r="H136" s="18">
        <f>SUMIFS('2013Figures'!$J:$J,'2013Figures'!$C:$C,$A136,'2013Figures'!$B:$B,"CyToBroker",'2013Figures'!$G:$G,"P1",'2013Figures'!$E:$E,$B$1)</f>
        <v>0</v>
      </c>
      <c r="I136" s="28"/>
      <c r="J136" s="17"/>
      <c r="K136" s="28"/>
      <c r="L136" s="50">
        <f>SUMIFS('2012Figures'!$J:$J,'2012Figures'!$C:$C,$A136,'2012Figures'!$E:$E,$B$1)</f>
        <v>0</v>
      </c>
      <c r="M136" s="50">
        <f>SUMIFS('2012Figures'!$J:$J,'2012Figures'!$C:$C,$A136,'2012Figures'!$B:$B,"BrokerToCy",'2012Figures'!$G:$G,"E1",'2012Figures'!$E:$E,$B$1)</f>
        <v>0</v>
      </c>
      <c r="N136" s="50">
        <f>SUMIFS('2012Figures'!$J:$J,'2012Figures'!$C:$C,$A136,'2012Figures'!$B:$B,"BrokerToCy",'2012Figures'!$G:$G,"P1",'2012Figures'!$E:$E,$B$1)</f>
        <v>0</v>
      </c>
      <c r="O136" s="50">
        <f>SUMIFS('2012Figures'!$J:$J,'2012Figures'!$C:$C,$A136,'2012Figures'!$B:$B,"CyToBroker",'2012Figures'!$G:$G,"E1",'2012Figures'!$E:$E,$B$1)</f>
        <v>0</v>
      </c>
      <c r="P136" s="50">
        <f>SUMIFS('2012Figures'!$J:$J,'2012Figures'!$C:$C,$A136,'2012Figures'!$B:$B,"CyToBroker",'2012Figures'!$G:$G,"P1",'2012Figures'!$E:$E,$B$1)</f>
        <v>0</v>
      </c>
      <c r="Q136" s="28"/>
      <c r="R136" s="46" t="str">
        <f t="shared" si="18"/>
        <v/>
      </c>
      <c r="S136" s="46" t="str">
        <f t="shared" si="18"/>
        <v/>
      </c>
      <c r="T136" s="46" t="str">
        <f t="shared" si="18"/>
        <v/>
      </c>
      <c r="U136" s="46" t="str">
        <f t="shared" si="18"/>
        <v/>
      </c>
      <c r="V136" s="46" t="str">
        <f t="shared" si="18"/>
        <v/>
      </c>
    </row>
    <row r="137" spans="1:22" x14ac:dyDescent="0.2">
      <c r="A137" s="1">
        <v>105</v>
      </c>
      <c r="B137" s="1" t="s">
        <v>60</v>
      </c>
      <c r="C137" s="8">
        <v>4</v>
      </c>
      <c r="D137" s="29">
        <f>SUMIFS('2013Figures'!$J:$J,'2013Figures'!$C:$C,$A137,'2013Figures'!$H:$H,$B137,'2013Figures'!$I:$I,$C137,'2013Figures'!$E:$E,$B$1)</f>
        <v>0</v>
      </c>
      <c r="E137" s="9">
        <f>SUMIFS('2013Figures'!$J:$J,'2013Figures'!$C:$C,$A137,'2013Figures'!$H:$H,$B137,'2013Figures'!$I:$I,$C137,'2013Figures'!$B:$B,"BrokerToCy",'2013Figures'!$G:$G,"E1",'2013Figures'!$E:$E,$B$1)</f>
        <v>0</v>
      </c>
      <c r="F137" s="9">
        <f>SUMIFS('2013Figures'!$J:$J,'2013Figures'!$C:$C,$A137,'2013Figures'!$H:$H,$B137,'2013Figures'!$I:$I,$C137,'2013Figures'!$B:$B,"BrokerToCy",'2013Figures'!$G:$G,"P1",'2013Figures'!$E:$E,$B$1)</f>
        <v>0</v>
      </c>
      <c r="G137" s="9">
        <f>SUMIFS('2013Figures'!$J:$J,'2013Figures'!$C:$C,$A137,'2013Figures'!$H:$H,$B137,'2013Figures'!$I:$I,$C137,'2013Figures'!$B:$B,"CyToBroker",'2013Figures'!$G:$G,"E1",'2013Figures'!$E:$E,$B$1)</f>
        <v>0</v>
      </c>
      <c r="H137" s="9">
        <f>SUMIFS('2013Figures'!$J:$J,'2013Figures'!$C:$C,$A137,'2013Figures'!$H:$H,$B137,'2013Figures'!$I:$I,$C137,'2013Figures'!$B:$B,"CyToBroker",'2013Figures'!$G:$G,"P1",'2013Figures'!$E:$E,$B$1)</f>
        <v>0</v>
      </c>
      <c r="J137" s="8" t="s">
        <v>146</v>
      </c>
      <c r="L137" s="42">
        <f>SUMIFS('2012Figures'!$J:$J,'2012Figures'!$C:$C,$A137,'2012Figures'!$H:$H,$B137,'2012Figures'!$I:$I,$C137,'2012Figures'!$E:$E,$B$1)</f>
        <v>0</v>
      </c>
      <c r="M137" s="52">
        <f>SUMIFS('2012Figures'!$J:$J,'2012Figures'!$C:$C,$A137,'2012Figures'!$H:$H,$B137,'2012Figures'!$I:$I,$C137,'2012Figures'!$B:$B,"BrokerToCy",'2012Figures'!$G:$G,"E1",'2012Figures'!$E:$E,$B$1)</f>
        <v>0</v>
      </c>
      <c r="N137" s="52">
        <f>SUMIFS('2012Figures'!$J:$J,'2012Figures'!$C:$C,$A137,'2012Figures'!$H:$H,$B137,'2012Figures'!$I:$I,$C137,'2012Figures'!$B:$B,"BrokerToCy",'2012Figures'!$G:$G,"P1",'2012Figures'!$E:$E,$B$1)</f>
        <v>0</v>
      </c>
      <c r="O137" s="52">
        <f>SUMIFS('2012Figures'!$J:$J,'2012Figures'!$C:$C,$A137,'2012Figures'!$H:$H,$B137,'2012Figures'!$I:$I,$C137,'2012Figures'!$B:$B,"CyToBroker",'2012Figures'!$G:$G,"E1",'2012Figures'!$E:$E,$B$1)</f>
        <v>0</v>
      </c>
      <c r="P137" s="52">
        <f>SUMIFS('2012Figures'!$J:$J,'2012Figures'!$C:$C,$A137,'2012Figures'!$H:$H,$B137,'2012Figures'!$I:$I,$C137,'2012Figures'!$B:$B,"CyToBroker",'2012Figures'!$G:$G,"P1",'2012Figures'!$E:$E,$B$1)</f>
        <v>0</v>
      </c>
      <c r="R137" s="46" t="str">
        <f t="shared" si="18"/>
        <v/>
      </c>
      <c r="S137" s="46" t="str">
        <f t="shared" si="18"/>
        <v/>
      </c>
      <c r="T137" s="46" t="str">
        <f t="shared" si="18"/>
        <v/>
      </c>
      <c r="U137" s="46" t="str">
        <f t="shared" si="18"/>
        <v/>
      </c>
      <c r="V137" s="46" t="str">
        <f t="shared" si="18"/>
        <v/>
      </c>
    </row>
    <row r="138" spans="1:22" x14ac:dyDescent="0.2">
      <c r="A138" s="1">
        <v>105</v>
      </c>
      <c r="B138" s="1" t="s">
        <v>60</v>
      </c>
      <c r="C138" s="8">
        <v>2</v>
      </c>
      <c r="D138" s="29">
        <f>SUMIFS('2013Figures'!$J:$J,'2013Figures'!$C:$C,$A138,'2013Figures'!$H:$H,$B138,'2013Figures'!$I:$I,$C138,'2013Figures'!$E:$E,$B$1)</f>
        <v>0</v>
      </c>
      <c r="E138" s="9">
        <f>SUMIFS('2013Figures'!$J:$J,'2013Figures'!$C:$C,$A138,'2013Figures'!$H:$H,$B138,'2013Figures'!$I:$I,$C138,'2013Figures'!$B:$B,"BrokerToCy",'2013Figures'!$G:$G,"E1",'2013Figures'!$E:$E,$B$1)</f>
        <v>0</v>
      </c>
      <c r="F138" s="9">
        <f>SUMIFS('2013Figures'!$J:$J,'2013Figures'!$C:$C,$A138,'2013Figures'!$H:$H,$B138,'2013Figures'!$I:$I,$C138,'2013Figures'!$B:$B,"BrokerToCy",'2013Figures'!$G:$G,"P1",'2013Figures'!$E:$E,$B$1)</f>
        <v>0</v>
      </c>
      <c r="G138" s="9">
        <f>SUMIFS('2013Figures'!$J:$J,'2013Figures'!$C:$C,$A138,'2013Figures'!$H:$H,$B138,'2013Figures'!$I:$I,$C138,'2013Figures'!$B:$B,"CyToBroker",'2013Figures'!$G:$G,"E1",'2013Figures'!$E:$E,$B$1)</f>
        <v>0</v>
      </c>
      <c r="H138" s="9">
        <f>SUMIFS('2013Figures'!$J:$J,'2013Figures'!$C:$C,$A138,'2013Figures'!$H:$H,$B138,'2013Figures'!$I:$I,$C138,'2013Figures'!$B:$B,"CyToBroker",'2013Figures'!$G:$G,"P1",'2013Figures'!$E:$E,$B$1)</f>
        <v>0</v>
      </c>
      <c r="J138" s="8">
        <v>201001</v>
      </c>
      <c r="L138" s="42">
        <f>SUMIFS('2012Figures'!$J:$J,'2012Figures'!$C:$C,$A138,'2012Figures'!$H:$H,$B138,'2012Figures'!$I:$I,$C138,'2012Figures'!$E:$E,$B$1)</f>
        <v>0</v>
      </c>
      <c r="M138" s="52">
        <f>SUMIFS('2012Figures'!$J:$J,'2012Figures'!$C:$C,$A138,'2012Figures'!$H:$H,$B138,'2012Figures'!$I:$I,$C138,'2012Figures'!$B:$B,"BrokerToCy",'2012Figures'!$G:$G,"E1",'2012Figures'!$E:$E,$B$1)</f>
        <v>0</v>
      </c>
      <c r="N138" s="52">
        <f>SUMIFS('2012Figures'!$J:$J,'2012Figures'!$C:$C,$A138,'2012Figures'!$H:$H,$B138,'2012Figures'!$I:$I,$C138,'2012Figures'!$B:$B,"BrokerToCy",'2012Figures'!$G:$G,"P1",'2012Figures'!$E:$E,$B$1)</f>
        <v>0</v>
      </c>
      <c r="O138" s="52">
        <f>SUMIFS('2012Figures'!$J:$J,'2012Figures'!$C:$C,$A138,'2012Figures'!$H:$H,$B138,'2012Figures'!$I:$I,$C138,'2012Figures'!$B:$B,"CyToBroker",'2012Figures'!$G:$G,"E1",'2012Figures'!$E:$E,$B$1)</f>
        <v>0</v>
      </c>
      <c r="P138" s="52">
        <f>SUMIFS('2012Figures'!$J:$J,'2012Figures'!$C:$C,$A138,'2012Figures'!$H:$H,$B138,'2012Figures'!$I:$I,$C138,'2012Figures'!$B:$B,"CyToBroker",'2012Figures'!$G:$G,"P1",'2012Figures'!$E:$E,$B$1)</f>
        <v>0</v>
      </c>
      <c r="R138" s="46" t="str">
        <f t="shared" si="18"/>
        <v/>
      </c>
      <c r="S138" s="46" t="str">
        <f t="shared" si="18"/>
        <v/>
      </c>
      <c r="T138" s="46" t="str">
        <f t="shared" si="18"/>
        <v/>
      </c>
      <c r="U138" s="46" t="str">
        <f t="shared" si="18"/>
        <v/>
      </c>
      <c r="V138" s="46" t="str">
        <f t="shared" si="18"/>
        <v/>
      </c>
    </row>
    <row r="139" spans="1:22" x14ac:dyDescent="0.2">
      <c r="A139" s="1">
        <v>105</v>
      </c>
      <c r="B139" s="1" t="s">
        <v>60</v>
      </c>
      <c r="C139" s="8">
        <v>1</v>
      </c>
      <c r="D139" s="29">
        <f>SUMIFS('2013Figures'!$J:$J,'2013Figures'!$C:$C,$A139,'2013Figures'!$H:$H,$B139,'2013Figures'!$I:$I,$C139,'2013Figures'!$E:$E,$B$1)</f>
        <v>0</v>
      </c>
      <c r="E139" s="9">
        <f>SUMIFS('2013Figures'!$J:$J,'2013Figures'!$C:$C,$A139,'2013Figures'!$H:$H,$B139,'2013Figures'!$I:$I,$C139,'2013Figures'!$B:$B,"BrokerToCy",'2013Figures'!$G:$G,"E1",'2013Figures'!$E:$E,$B$1)</f>
        <v>0</v>
      </c>
      <c r="F139" s="9">
        <f>SUMIFS('2013Figures'!$J:$J,'2013Figures'!$C:$C,$A139,'2013Figures'!$H:$H,$B139,'2013Figures'!$I:$I,$C139,'2013Figures'!$B:$B,"BrokerToCy",'2013Figures'!$G:$G,"P1",'2013Figures'!$E:$E,$B$1)</f>
        <v>0</v>
      </c>
      <c r="G139" s="9">
        <f>SUMIFS('2013Figures'!$J:$J,'2013Figures'!$C:$C,$A139,'2013Figures'!$H:$H,$B139,'2013Figures'!$I:$I,$C139,'2013Figures'!$B:$B,"CyToBroker",'2013Figures'!$G:$G,"E1",'2013Figures'!$E:$E,$B$1)</f>
        <v>0</v>
      </c>
      <c r="H139" s="9">
        <f>SUMIFS('2013Figures'!$J:$J,'2013Figures'!$C:$C,$A139,'2013Figures'!$H:$H,$B139,'2013Figures'!$I:$I,$C139,'2013Figures'!$B:$B,"CyToBroker",'2013Figures'!$G:$G,"P1",'2013Figures'!$E:$E,$B$1)</f>
        <v>0</v>
      </c>
      <c r="J139" s="8">
        <v>200901</v>
      </c>
      <c r="L139" s="42">
        <f>SUMIFS('2012Figures'!$J:$J,'2012Figures'!$C:$C,$A139,'2012Figures'!$H:$H,$B139,'2012Figures'!$I:$I,$C139,'2012Figures'!$E:$E,$B$1)</f>
        <v>0</v>
      </c>
      <c r="M139" s="52">
        <f>SUMIFS('2012Figures'!$J:$J,'2012Figures'!$C:$C,$A139,'2012Figures'!$H:$H,$B139,'2012Figures'!$I:$I,$C139,'2012Figures'!$B:$B,"BrokerToCy",'2012Figures'!$G:$G,"E1",'2012Figures'!$E:$E,$B$1)</f>
        <v>0</v>
      </c>
      <c r="N139" s="52">
        <f>SUMIFS('2012Figures'!$J:$J,'2012Figures'!$C:$C,$A139,'2012Figures'!$H:$H,$B139,'2012Figures'!$I:$I,$C139,'2012Figures'!$B:$B,"BrokerToCy",'2012Figures'!$G:$G,"P1",'2012Figures'!$E:$E,$B$1)</f>
        <v>0</v>
      </c>
      <c r="O139" s="52">
        <f>SUMIFS('2012Figures'!$J:$J,'2012Figures'!$C:$C,$A139,'2012Figures'!$H:$H,$B139,'2012Figures'!$I:$I,$C139,'2012Figures'!$B:$B,"CyToBroker",'2012Figures'!$G:$G,"E1",'2012Figures'!$E:$E,$B$1)</f>
        <v>0</v>
      </c>
      <c r="P139" s="52">
        <f>SUMIFS('2012Figures'!$J:$J,'2012Figures'!$C:$C,$A139,'2012Figures'!$H:$H,$B139,'2012Figures'!$I:$I,$C139,'2012Figures'!$B:$B,"CyToBroker",'2012Figures'!$G:$G,"P1",'2012Figures'!$E:$E,$B$1)</f>
        <v>0</v>
      </c>
      <c r="R139" s="46" t="str">
        <f t="shared" si="18"/>
        <v/>
      </c>
      <c r="S139" s="46" t="str">
        <f t="shared" si="18"/>
        <v/>
      </c>
      <c r="T139" s="46" t="str">
        <f t="shared" si="18"/>
        <v/>
      </c>
      <c r="U139" s="46" t="str">
        <f t="shared" si="18"/>
        <v/>
      </c>
      <c r="V139" s="46" t="str">
        <f t="shared" si="18"/>
        <v/>
      </c>
    </row>
    <row r="140" spans="1:22" x14ac:dyDescent="0.2">
      <c r="A140" s="1">
        <v>105</v>
      </c>
      <c r="B140" s="1" t="s">
        <v>60</v>
      </c>
      <c r="D140" s="29">
        <f>SUMIFS('2013Figures'!$J:$J,'2013Figures'!$C:$C,$A140,'2013Figures'!$I:$I,"",'2013Figures'!$E:$E,$B$1)</f>
        <v>0</v>
      </c>
      <c r="E140" s="9">
        <f>SUMIFS('2013Figures'!$J:$J,'2013Figures'!$C:$C,$A140,'2013Figures'!$I:$I,"",'2013Figures'!$B:$B,"BrokerToCy",'2013Figures'!$G:$G,"E1",'2013Figures'!$E:$E,$B$1)</f>
        <v>0</v>
      </c>
      <c r="F140" s="9">
        <f>SUMIFS('2013Figures'!$J:$J,'2013Figures'!$C:$C,$A140,'2013Figures'!$I:$I,"",'2013Figures'!$B:$B,"BrokerToCy",'2013Figures'!$G:$G,"P1",'2013Figures'!$E:$E,$B$1)</f>
        <v>0</v>
      </c>
      <c r="G140" s="9">
        <f>SUMIFS('2013Figures'!$J:$J,'2013Figures'!$C:$C,$A140,'2013Figures'!$I:$I,"",'2013Figures'!$B:$B,"CyToBroker",'2013Figures'!$G:$G,"E1",'2013Figures'!$E:$E,$B$1)</f>
        <v>0</v>
      </c>
      <c r="H140" s="9">
        <f>SUMIFS('2013Figures'!$J:$J,'2013Figures'!$C:$C,$A140,'2013Figures'!$I:$I,"",'2013Figures'!$B:$B,"CyToBroker",'2013Figures'!$G:$G,"P1",'2013Figures'!$E:$E,$B$1)</f>
        <v>0</v>
      </c>
      <c r="J140" s="8" t="s">
        <v>131</v>
      </c>
      <c r="L140" s="42">
        <f>SUMIFS('2012Figures'!$J:$J,'2012Figures'!$C:$C,$A140,'2012Figures'!$I:$I,"",'2012Figures'!$E:$E,$B$1)</f>
        <v>0</v>
      </c>
      <c r="M140" s="52">
        <f>SUMIFS('2012Figures'!$J:$J,'2012Figures'!$C:$C,$A140,'2012Figures'!$I:$I,"",'2012Figures'!$B:$B,"BrokerToCy",'2012Figures'!$G:$G,"E1",'2012Figures'!$E:$E,$B$1)</f>
        <v>0</v>
      </c>
      <c r="N140" s="52">
        <f>SUMIFS('2012Figures'!$J:$J,'2012Figures'!$C:$C,$A140,'2012Figures'!$I:$I,"",'2012Figures'!$B:$B,"BrokerToCy",'2012Figures'!$G:$G,"P1",'2012Figures'!$E:$E,$B$1)</f>
        <v>0</v>
      </c>
      <c r="O140" s="52">
        <f>SUMIFS('2012Figures'!$J:$J,'2012Figures'!$C:$C,$A140,'2012Figures'!$I:$I,"",'2012Figures'!$B:$B,"CyToBroker",'2012Figures'!$G:$G,"E1",'2012Figures'!$E:$E,$B$1)</f>
        <v>0</v>
      </c>
      <c r="P140" s="52">
        <f>SUMIFS('2012Figures'!$J:$J,'2012Figures'!$C:$C,$A140,'2012Figures'!$I:$I,"",'2012Figures'!$B:$B,"CyToBroker",'2012Figures'!$G:$G,"P1",'2012Figures'!$E:$E,$B$1)</f>
        <v>0</v>
      </c>
      <c r="R140" s="46" t="str">
        <f t="shared" si="18"/>
        <v/>
      </c>
      <c r="S140" s="46" t="str">
        <f t="shared" si="18"/>
        <v/>
      </c>
      <c r="T140" s="46" t="str">
        <f t="shared" si="18"/>
        <v/>
      </c>
      <c r="U140" s="46" t="str">
        <f t="shared" si="18"/>
        <v/>
      </c>
      <c r="V140" s="46" t="str">
        <f t="shared" si="18"/>
        <v/>
      </c>
    </row>
    <row r="141" spans="1:22" x14ac:dyDescent="0.2">
      <c r="A141" s="21"/>
      <c r="B141" s="21" t="s">
        <v>92</v>
      </c>
      <c r="C141" s="22"/>
      <c r="D141" s="23">
        <f>SUM(E141:H141)</f>
        <v>0</v>
      </c>
      <c r="E141" s="23">
        <f>SUM(E137:E140)</f>
        <v>0</v>
      </c>
      <c r="F141" s="23">
        <f>SUM(F137:F140)</f>
        <v>0</v>
      </c>
      <c r="G141" s="23">
        <f>SUM(G137:G140)</f>
        <v>0</v>
      </c>
      <c r="H141" s="23">
        <f>SUM(H137:H140)</f>
        <v>0</v>
      </c>
      <c r="I141" s="21"/>
      <c r="J141" s="22"/>
      <c r="K141" s="21"/>
      <c r="L141" s="43">
        <f>SUM(M141:P141)</f>
        <v>0</v>
      </c>
      <c r="M141" s="43">
        <f>SUM(M137:M140)</f>
        <v>0</v>
      </c>
      <c r="N141" s="43">
        <f>SUM(N137:N140)</f>
        <v>0</v>
      </c>
      <c r="O141" s="43">
        <f>SUM(O137:O140)</f>
        <v>0</v>
      </c>
      <c r="P141" s="43">
        <f>SUM(P137:P140)</f>
        <v>0</v>
      </c>
      <c r="Q141" s="21"/>
      <c r="R141" s="21"/>
      <c r="S141" s="21"/>
      <c r="T141" s="21"/>
      <c r="U141" s="21"/>
      <c r="V141" s="21"/>
    </row>
    <row r="142" spans="1:22" x14ac:dyDescent="0.2">
      <c r="A142" s="28">
        <v>108</v>
      </c>
      <c r="B142" s="28" t="s">
        <v>166</v>
      </c>
      <c r="C142" s="17" t="s">
        <v>88</v>
      </c>
      <c r="D142" s="18">
        <f>SUMIFS('2013Figures'!$J:$J,'2013Figures'!$C:$C,$A142,'2013Figures'!$E:$E,$B$1)</f>
        <v>0</v>
      </c>
      <c r="E142" s="18">
        <f>SUMIFS('2013Figures'!$J:$J,'2013Figures'!$C:$C,$A142,'2013Figures'!$B:$B,"BrokerToCy",'2013Figures'!$G:$G,"E1",'2013Figures'!$E:$E,$B$1)</f>
        <v>0</v>
      </c>
      <c r="F142" s="18">
        <f>SUMIFS('2013Figures'!$J:$J,'2013Figures'!$C:$C,$A142,'2013Figures'!$B:$B,"BrokerToCy",'2013Figures'!$G:$G,"P1",'2013Figures'!$E:$E,$B$1)</f>
        <v>0</v>
      </c>
      <c r="G142" s="18">
        <f>SUMIFS('2013Figures'!$J:$J,'2013Figures'!$C:$C,$A142,'2013Figures'!$B:$B,"CyToBroker",'2013Figures'!$G:$G,"E1",'2013Figures'!$E:$E,$B$1)</f>
        <v>0</v>
      </c>
      <c r="H142" s="18">
        <f>SUMIFS('2013Figures'!$J:$J,'2013Figures'!$C:$C,$A142,'2013Figures'!$B:$B,"CyToBroker",'2013Figures'!$G:$G,"P1",'2013Figures'!$E:$E,$B$1)</f>
        <v>0</v>
      </c>
      <c r="I142" s="28"/>
      <c r="J142" s="17"/>
      <c r="K142" s="28"/>
      <c r="L142" s="50">
        <f>SUMIFS('2012Figures'!$J:$J,'2012Figures'!$C:$C,$A142,'2012Figures'!$E:$E,$B$1)</f>
        <v>0</v>
      </c>
      <c r="M142" s="50">
        <f>SUMIFS('2012Figures'!$J:$J,'2012Figures'!$C:$C,$A142,'2012Figures'!$B:$B,"BrokerToCy",'2012Figures'!$G:$G,"E1",'2012Figures'!$E:$E,$B$1)</f>
        <v>0</v>
      </c>
      <c r="N142" s="50">
        <f>SUMIFS('2012Figures'!$J:$J,'2012Figures'!$C:$C,$A142,'2012Figures'!$B:$B,"BrokerToCy",'2012Figures'!$G:$G,"P1",'2012Figures'!$E:$E,$B$1)</f>
        <v>0</v>
      </c>
      <c r="O142" s="50">
        <f>SUMIFS('2012Figures'!$J:$J,'2012Figures'!$C:$C,$A142,'2012Figures'!$B:$B,"CyToBroker",'2012Figures'!$G:$G,"E1",'2012Figures'!$E:$E,$B$1)</f>
        <v>0</v>
      </c>
      <c r="P142" s="50">
        <f>SUMIFS('2012Figures'!$J:$J,'2012Figures'!$C:$C,$A142,'2012Figures'!$B:$B,"CyToBroker",'2012Figures'!$G:$G,"P1",'2012Figures'!$E:$E,$B$1)</f>
        <v>0</v>
      </c>
      <c r="Q142" s="28"/>
      <c r="R142" s="46" t="str">
        <f t="shared" si="18"/>
        <v/>
      </c>
      <c r="S142" s="46" t="str">
        <f t="shared" si="18"/>
        <v/>
      </c>
      <c r="T142" s="46" t="str">
        <f t="shared" si="18"/>
        <v/>
      </c>
      <c r="U142" s="46" t="str">
        <f t="shared" si="18"/>
        <v/>
      </c>
      <c r="V142" s="46" t="str">
        <f t="shared" si="18"/>
        <v/>
      </c>
    </row>
    <row r="143" spans="1:22" x14ac:dyDescent="0.2">
      <c r="A143" s="1">
        <v>108</v>
      </c>
      <c r="B143" s="1" t="s">
        <v>166</v>
      </c>
      <c r="C143" s="8">
        <v>1</v>
      </c>
      <c r="D143" s="29">
        <f>SUMIFS('2013Figures'!$J:$J,'2013Figures'!$C:$C,$A143,'2013Figures'!$H:$H,$B143,'2013Figures'!$I:$I,$C143,'2013Figures'!$E:$E,$B$1)</f>
        <v>0</v>
      </c>
      <c r="E143" s="9">
        <f>SUMIFS('2013Figures'!$J:$J,'2013Figures'!$C:$C,$A143,'2013Figures'!$H:$H,$B143,'2013Figures'!$I:$I,$C143,'2013Figures'!$B:$B,"BrokerToCy",'2013Figures'!$G:$G,"E1",'2013Figures'!$E:$E,$B$1)</f>
        <v>0</v>
      </c>
      <c r="F143" s="9">
        <f>SUMIFS('2013Figures'!$J:$J,'2013Figures'!$C:$C,$A143,'2013Figures'!$H:$H,$B143,'2013Figures'!$I:$I,$C143,'2013Figures'!$B:$B,"BrokerToCy",'2013Figures'!$G:$G,"P1",'2013Figures'!$E:$E,$B$1)</f>
        <v>0</v>
      </c>
      <c r="G143" s="9">
        <f>SUMIFS('2013Figures'!$J:$J,'2013Figures'!$C:$C,$A143,'2013Figures'!$H:$H,$B143,'2013Figures'!$I:$I,$C143,'2013Figures'!$B:$B,"CyToBroker",'2013Figures'!$G:$G,"E1",'2013Figures'!$E:$E,$B$1)</f>
        <v>0</v>
      </c>
      <c r="H143" s="9">
        <f>SUMIFS('2013Figures'!$J:$J,'2013Figures'!$C:$C,$A143,'2013Figures'!$H:$H,$B143,'2013Figures'!$I:$I,$C143,'2013Figures'!$B:$B,"CyToBroker",'2013Figures'!$G:$G,"P1",'2013Figures'!$E:$E,$B$1)</f>
        <v>0</v>
      </c>
      <c r="J143" s="8">
        <v>201501</v>
      </c>
      <c r="L143" s="42">
        <f>SUMIFS('2012Figures'!$J:$J,'2012Figures'!$C:$C,$A143,'2012Figures'!$H:$H,$B143,'2012Figures'!$I:$I,$C143,'2012Figures'!$E:$E,$B$1)</f>
        <v>0</v>
      </c>
      <c r="M143" s="52">
        <f>SUMIFS('2012Figures'!$J:$J,'2012Figures'!$C:$C,$A143,'2012Figures'!$H:$H,$B143,'2012Figures'!$I:$I,$C143,'2012Figures'!$B:$B,"BrokerToCy",'2012Figures'!$G:$G,"E1",'2012Figures'!$E:$E,$B$1)</f>
        <v>0</v>
      </c>
      <c r="N143" s="52">
        <f>SUMIFS('2012Figures'!$J:$J,'2012Figures'!$C:$C,$A143,'2012Figures'!$H:$H,$B143,'2012Figures'!$I:$I,$C143,'2012Figures'!$B:$B,"BrokerToCy",'2012Figures'!$G:$G,"P1",'2012Figures'!$E:$E,$B$1)</f>
        <v>0</v>
      </c>
      <c r="O143" s="52">
        <f>SUMIFS('2012Figures'!$J:$J,'2012Figures'!$C:$C,$A143,'2012Figures'!$H:$H,$B143,'2012Figures'!$I:$I,$C143,'2012Figures'!$B:$B,"CyToBroker",'2012Figures'!$G:$G,"E1",'2012Figures'!$E:$E,$B$1)</f>
        <v>0</v>
      </c>
      <c r="P143" s="52">
        <f>SUMIFS('2012Figures'!$J:$J,'2012Figures'!$C:$C,$A143,'2012Figures'!$H:$H,$B143,'2012Figures'!$I:$I,$C143,'2012Figures'!$B:$B,"CyToBroker",'2012Figures'!$G:$G,"P1",'2012Figures'!$E:$E,$B$1)</f>
        <v>0</v>
      </c>
      <c r="R143" s="46" t="str">
        <f t="shared" si="18"/>
        <v/>
      </c>
      <c r="S143" s="46" t="str">
        <f t="shared" si="18"/>
        <v/>
      </c>
      <c r="T143" s="46" t="str">
        <f t="shared" si="18"/>
        <v/>
      </c>
      <c r="U143" s="46" t="str">
        <f t="shared" si="18"/>
        <v/>
      </c>
      <c r="V143" s="46" t="str">
        <f t="shared" si="18"/>
        <v/>
      </c>
    </row>
    <row r="144" spans="1:22" x14ac:dyDescent="0.2">
      <c r="A144" s="1">
        <v>108</v>
      </c>
      <c r="B144" s="1" t="s">
        <v>166</v>
      </c>
      <c r="D144" s="29">
        <f>SUMIFS('2013Figures'!$J:$J,'2013Figures'!$C:$C,$A144,'2013Figures'!$I:$I,"",'2013Figures'!$E:$E,$B$1)</f>
        <v>0</v>
      </c>
      <c r="E144" s="9">
        <f>SUMIFS('2013Figures'!$J:$J,'2013Figures'!$C:$C,$A144,'2013Figures'!$I:$I,"",'2013Figures'!$B:$B,"BrokerToCy",'2013Figures'!$G:$G,"E1",'2013Figures'!$E:$E,$B$1)</f>
        <v>0</v>
      </c>
      <c r="F144" s="9">
        <f>SUMIFS('2013Figures'!$J:$J,'2013Figures'!$C:$C,$A144,'2013Figures'!$I:$I,"",'2013Figures'!$B:$B,"BrokerToCy",'2013Figures'!$G:$G,"P1",'2013Figures'!$E:$E,$B$1)</f>
        <v>0</v>
      </c>
      <c r="G144" s="9">
        <f>SUMIFS('2013Figures'!$J:$J,'2013Figures'!$C:$C,$A144,'2013Figures'!$I:$I,"",'2013Figures'!$B:$B,"CyToBroker",'2013Figures'!$G:$G,"E1",'2013Figures'!$E:$E,$B$1)</f>
        <v>0</v>
      </c>
      <c r="H144" s="9">
        <f>SUMIFS('2013Figures'!$J:$J,'2013Figures'!$C:$C,$A144,'2013Figures'!$I:$I,"",'2013Figures'!$B:$B,"CyToBroker",'2013Figures'!$G:$G,"P1",'2013Figures'!$E:$E,$B$1)</f>
        <v>0</v>
      </c>
      <c r="J144" s="8" t="s">
        <v>131</v>
      </c>
      <c r="L144" s="42">
        <f>SUMIFS('2012Figures'!$J:$J,'2012Figures'!$C:$C,$A144,'2012Figures'!$I:$I,"",'2012Figures'!$E:$E,$B$1)</f>
        <v>0</v>
      </c>
      <c r="M144" s="52">
        <f>SUMIFS('2012Figures'!$J:$J,'2012Figures'!$C:$C,$A144,'2012Figures'!$I:$I,"",'2012Figures'!$B:$B,"BrokerToCy",'2012Figures'!$G:$G,"E1",'2012Figures'!$E:$E,$B$1)</f>
        <v>0</v>
      </c>
      <c r="N144" s="52">
        <f>SUMIFS('2012Figures'!$J:$J,'2012Figures'!$C:$C,$A144,'2012Figures'!$I:$I,"",'2012Figures'!$B:$B,"BrokerToCy",'2012Figures'!$G:$G,"P1",'2012Figures'!$E:$E,$B$1)</f>
        <v>0</v>
      </c>
      <c r="O144" s="52">
        <f>SUMIFS('2012Figures'!$J:$J,'2012Figures'!$C:$C,$A144,'2012Figures'!$I:$I,"",'2012Figures'!$B:$B,"CyToBroker",'2012Figures'!$G:$G,"E1",'2012Figures'!$E:$E,$B$1)</f>
        <v>0</v>
      </c>
      <c r="P144" s="52">
        <f>SUMIFS('2012Figures'!$J:$J,'2012Figures'!$C:$C,$A144,'2012Figures'!$I:$I,"",'2012Figures'!$B:$B,"CyToBroker",'2012Figures'!$G:$G,"P1",'2012Figures'!$E:$E,$B$1)</f>
        <v>0</v>
      </c>
      <c r="R144" s="46" t="str">
        <f t="shared" si="18"/>
        <v/>
      </c>
      <c r="S144" s="46" t="str">
        <f t="shared" si="18"/>
        <v/>
      </c>
      <c r="T144" s="46" t="str">
        <f t="shared" si="18"/>
        <v/>
      </c>
      <c r="U144" s="46" t="str">
        <f t="shared" si="18"/>
        <v/>
      </c>
      <c r="V144" s="46" t="str">
        <f t="shared" si="18"/>
        <v/>
      </c>
    </row>
    <row r="145" spans="1:22" x14ac:dyDescent="0.2">
      <c r="A145" s="21"/>
      <c r="B145" s="21" t="s">
        <v>92</v>
      </c>
      <c r="C145" s="22"/>
      <c r="D145" s="23">
        <f>SUM(E145:H145)</f>
        <v>0</v>
      </c>
      <c r="E145" s="23">
        <f>SUM(E143:E144)</f>
        <v>0</v>
      </c>
      <c r="F145" s="23">
        <f t="shared" ref="F145:H145" si="21">SUM(F143:F144)</f>
        <v>0</v>
      </c>
      <c r="G145" s="23">
        <f t="shared" si="21"/>
        <v>0</v>
      </c>
      <c r="H145" s="23">
        <f t="shared" si="21"/>
        <v>0</v>
      </c>
      <c r="I145" s="21"/>
      <c r="J145" s="22"/>
      <c r="K145" s="21"/>
      <c r="L145" s="43">
        <f>SUM(M145:P145)</f>
        <v>0</v>
      </c>
      <c r="M145" s="43">
        <f>SUM(M143:M144)</f>
        <v>0</v>
      </c>
      <c r="N145" s="43">
        <f t="shared" ref="N145:P145" si="22">SUM(N143:N144)</f>
        <v>0</v>
      </c>
      <c r="O145" s="43">
        <f t="shared" si="22"/>
        <v>0</v>
      </c>
      <c r="P145" s="43">
        <f t="shared" si="22"/>
        <v>0</v>
      </c>
      <c r="Q145" s="21"/>
      <c r="R145" s="21"/>
      <c r="S145" s="21"/>
      <c r="T145" s="21"/>
      <c r="U145" s="21"/>
      <c r="V145" s="21"/>
    </row>
    <row r="146" spans="1:22" x14ac:dyDescent="0.2">
      <c r="A146" s="28">
        <v>109</v>
      </c>
      <c r="B146" s="28" t="s">
        <v>99</v>
      </c>
      <c r="C146" s="17" t="s">
        <v>88</v>
      </c>
      <c r="D146" s="18">
        <f>SUMIFS('2013Figures'!$J:$J,'2013Figures'!$C:$C,$A146,'2013Figures'!$E:$E,$B$1)</f>
        <v>0</v>
      </c>
      <c r="E146" s="18">
        <f>SUMIFS('2013Figures'!$J:$J,'2013Figures'!$C:$C,$A146,'2013Figures'!$B:$B,"BrokerToCy",'2013Figures'!$G:$G,"E1",'2013Figures'!$E:$E,$B$1)</f>
        <v>0</v>
      </c>
      <c r="F146" s="18">
        <f>SUMIFS('2013Figures'!$J:$J,'2013Figures'!$C:$C,$A146,'2013Figures'!$B:$B,"BrokerToCy",'2013Figures'!$G:$G,"P1",'2013Figures'!$E:$E,$B$1)</f>
        <v>0</v>
      </c>
      <c r="G146" s="18">
        <f>SUMIFS('2013Figures'!$J:$J,'2013Figures'!$C:$C,$A146,'2013Figures'!$B:$B,"CyToBroker",'2013Figures'!$G:$G,"E1",'2013Figures'!$E:$E,$B$1)</f>
        <v>0</v>
      </c>
      <c r="H146" s="18">
        <f>SUMIFS('2013Figures'!$J:$J,'2013Figures'!$C:$C,$A146,'2013Figures'!$B:$B,"CyToBroker",'2013Figures'!$G:$G,"P1",'2013Figures'!$E:$E,$B$1)</f>
        <v>0</v>
      </c>
      <c r="I146" s="28"/>
      <c r="J146" s="17"/>
      <c r="K146" s="28"/>
      <c r="L146" s="50">
        <f>SUMIFS('2012Figures'!$J:$J,'2012Figures'!$C:$C,$A146,'2012Figures'!$E:$E,$B$1)</f>
        <v>0</v>
      </c>
      <c r="M146" s="50">
        <f>SUMIFS('2012Figures'!$J:$J,'2012Figures'!$C:$C,$A146,'2012Figures'!$B:$B,"BrokerToCy",'2012Figures'!$G:$G,"E1",'2012Figures'!$E:$E,$B$1)</f>
        <v>0</v>
      </c>
      <c r="N146" s="50">
        <f>SUMIFS('2012Figures'!$J:$J,'2012Figures'!$C:$C,$A146,'2012Figures'!$B:$B,"BrokerToCy",'2012Figures'!$G:$G,"P1",'2012Figures'!$E:$E,$B$1)</f>
        <v>0</v>
      </c>
      <c r="O146" s="50">
        <f>SUMIFS('2012Figures'!$J:$J,'2012Figures'!$C:$C,$A146,'2012Figures'!$B:$B,"CyToBroker",'2012Figures'!$G:$G,"E1",'2012Figures'!$E:$E,$B$1)</f>
        <v>0</v>
      </c>
      <c r="P146" s="50">
        <f>SUMIFS('2012Figures'!$J:$J,'2012Figures'!$C:$C,$A146,'2012Figures'!$B:$B,"CyToBroker",'2012Figures'!$G:$G,"P1",'2012Figures'!$E:$E,$B$1)</f>
        <v>0</v>
      </c>
      <c r="Q146" s="28"/>
      <c r="R146" s="46" t="str">
        <f t="shared" si="18"/>
        <v/>
      </c>
      <c r="S146" s="46" t="str">
        <f t="shared" si="18"/>
        <v/>
      </c>
      <c r="T146" s="46" t="str">
        <f t="shared" si="18"/>
        <v/>
      </c>
      <c r="U146" s="46" t="str">
        <f t="shared" si="18"/>
        <v/>
      </c>
      <c r="V146" s="46" t="str">
        <f t="shared" si="18"/>
        <v/>
      </c>
    </row>
    <row r="147" spans="1:22" x14ac:dyDescent="0.2">
      <c r="A147" s="1">
        <v>109</v>
      </c>
      <c r="B147" s="1" t="s">
        <v>99</v>
      </c>
      <c r="C147" s="8">
        <v>5</v>
      </c>
      <c r="D147" s="29">
        <f>SUMIFS('2013Figures'!$J:$J,'2013Figures'!$C:$C,$A147,'2013Figures'!$H:$H,$B147,'2013Figures'!$I:$I,$C147,'2013Figures'!$E:$E,$B$1)</f>
        <v>0</v>
      </c>
      <c r="E147" s="9">
        <f>SUMIFS('2013Figures'!$J:$J,'2013Figures'!$C:$C,$A147,'2013Figures'!$H:$H,$B147,'2013Figures'!$I:$I,$C147,'2013Figures'!$B:$B,"BrokerToCy",'2013Figures'!$G:$G,"E1",'2013Figures'!$E:$E,$B$1)</f>
        <v>0</v>
      </c>
      <c r="F147" s="9">
        <f>SUMIFS('2013Figures'!$J:$J,'2013Figures'!$C:$C,$A147,'2013Figures'!$H:$H,$B147,'2013Figures'!$I:$I,$C147,'2013Figures'!$B:$B,"BrokerToCy",'2013Figures'!$G:$G,"P1",'2013Figures'!$E:$E,$B$1)</f>
        <v>0</v>
      </c>
      <c r="G147" s="9">
        <f>SUMIFS('2013Figures'!$J:$J,'2013Figures'!$C:$C,$A147,'2013Figures'!$H:$H,$B147,'2013Figures'!$I:$I,$C147,'2013Figures'!$B:$B,"CyToBroker",'2013Figures'!$G:$G,"E1",'2013Figures'!$E:$E,$B$1)</f>
        <v>0</v>
      </c>
      <c r="H147" s="9">
        <f>SUMIFS('2013Figures'!$J:$J,'2013Figures'!$C:$C,$A147,'2013Figures'!$H:$H,$B147,'2013Figures'!$I:$I,$C147,'2013Figures'!$B:$B,"CyToBroker",'2013Figures'!$G:$G,"P1",'2013Figures'!$E:$E,$B$1)</f>
        <v>0</v>
      </c>
      <c r="L147" s="42">
        <f>SUMIFS('2012Figures'!$J:$J,'2012Figures'!$C:$C,$A147,'2012Figures'!$H:$H,$B147,'2012Figures'!$I:$I,$C147,'2012Figures'!$E:$E,$B$1)</f>
        <v>0</v>
      </c>
      <c r="M147" s="52">
        <f>SUMIFS('2012Figures'!$J:$J,'2012Figures'!$C:$C,$A147,'2012Figures'!$H:$H,$B147,'2012Figures'!$I:$I,$C147,'2012Figures'!$B:$B,"BrokerToCy",'2012Figures'!$G:$G,"E1",'2012Figures'!$E:$E,$B$1)</f>
        <v>0</v>
      </c>
      <c r="N147" s="52">
        <f>SUMIFS('2012Figures'!$J:$J,'2012Figures'!$C:$C,$A147,'2012Figures'!$H:$H,$B147,'2012Figures'!$I:$I,$C147,'2012Figures'!$B:$B,"BrokerToCy",'2012Figures'!$G:$G,"P1",'2012Figures'!$E:$E,$B$1)</f>
        <v>0</v>
      </c>
      <c r="O147" s="52">
        <f>SUMIFS('2012Figures'!$J:$J,'2012Figures'!$C:$C,$A147,'2012Figures'!$H:$H,$B147,'2012Figures'!$I:$I,$C147,'2012Figures'!$B:$B,"CyToBroker",'2012Figures'!$G:$G,"E1",'2012Figures'!$E:$E,$B$1)</f>
        <v>0</v>
      </c>
      <c r="P147" s="52">
        <f>SUMIFS('2012Figures'!$J:$J,'2012Figures'!$C:$C,$A147,'2012Figures'!$H:$H,$B147,'2012Figures'!$I:$I,$C147,'2012Figures'!$B:$B,"CyToBroker",'2012Figures'!$G:$G,"P1",'2012Figures'!$E:$E,$B$1)</f>
        <v>0</v>
      </c>
      <c r="R147" s="46" t="str">
        <f t="shared" si="18"/>
        <v/>
      </c>
      <c r="S147" s="46" t="str">
        <f t="shared" si="18"/>
        <v/>
      </c>
      <c r="T147" s="46" t="str">
        <f t="shared" si="18"/>
        <v/>
      </c>
      <c r="U147" s="46" t="str">
        <f t="shared" si="18"/>
        <v/>
      </c>
      <c r="V147" s="46" t="str">
        <f t="shared" si="18"/>
        <v/>
      </c>
    </row>
    <row r="148" spans="1:22" x14ac:dyDescent="0.2">
      <c r="A148" s="1">
        <v>109</v>
      </c>
      <c r="B148" s="1" t="s">
        <v>99</v>
      </c>
      <c r="C148" s="8">
        <v>4</v>
      </c>
      <c r="D148" s="29">
        <f>SUMIFS('2013Figures'!$J:$J,'2013Figures'!$C:$C,$A148,'2013Figures'!$H:$H,$B148,'2013Figures'!$I:$I,$C148,'2013Figures'!$E:$E,$B$1)</f>
        <v>0</v>
      </c>
      <c r="E148" s="9">
        <f>SUMIFS('2013Figures'!$J:$J,'2013Figures'!$C:$C,$A148,'2013Figures'!$H:$H,$B148,'2013Figures'!$I:$I,$C148,'2013Figures'!$B:$B,"BrokerToCy",'2013Figures'!$G:$G,"E1",'2013Figures'!$E:$E,$B$1)</f>
        <v>0</v>
      </c>
      <c r="F148" s="9">
        <f>SUMIFS('2013Figures'!$J:$J,'2013Figures'!$C:$C,$A148,'2013Figures'!$H:$H,$B148,'2013Figures'!$I:$I,$C148,'2013Figures'!$B:$B,"BrokerToCy",'2013Figures'!$G:$G,"P1",'2013Figures'!$E:$E,$B$1)</f>
        <v>0</v>
      </c>
      <c r="G148" s="9">
        <f>SUMIFS('2013Figures'!$J:$J,'2013Figures'!$C:$C,$A148,'2013Figures'!$H:$H,$B148,'2013Figures'!$I:$I,$C148,'2013Figures'!$B:$B,"CyToBroker",'2013Figures'!$G:$G,"E1",'2013Figures'!$E:$E,$B$1)</f>
        <v>0</v>
      </c>
      <c r="H148" s="9">
        <f>SUMIFS('2013Figures'!$J:$J,'2013Figures'!$C:$C,$A148,'2013Figures'!$H:$H,$B148,'2013Figures'!$I:$I,$C148,'2013Figures'!$B:$B,"CyToBroker",'2013Figures'!$G:$G,"P1",'2013Figures'!$E:$E,$B$1)</f>
        <v>0</v>
      </c>
      <c r="J148" s="8">
        <v>201501</v>
      </c>
      <c r="L148" s="42">
        <f>SUMIFS('2012Figures'!$J:$J,'2012Figures'!$C:$C,$A148,'2012Figures'!$H:$H,$B148,'2012Figures'!$I:$I,$C148,'2012Figures'!$E:$E,$B$1)</f>
        <v>0</v>
      </c>
      <c r="M148" s="52">
        <f>SUMIFS('2012Figures'!$J:$J,'2012Figures'!$C:$C,$A148,'2012Figures'!$H:$H,$B148,'2012Figures'!$I:$I,$C148,'2012Figures'!$B:$B,"BrokerToCy",'2012Figures'!$G:$G,"E1",'2012Figures'!$E:$E,$B$1)</f>
        <v>0</v>
      </c>
      <c r="N148" s="52">
        <f>SUMIFS('2012Figures'!$J:$J,'2012Figures'!$C:$C,$A148,'2012Figures'!$H:$H,$B148,'2012Figures'!$I:$I,$C148,'2012Figures'!$B:$B,"BrokerToCy",'2012Figures'!$G:$G,"P1",'2012Figures'!$E:$E,$B$1)</f>
        <v>0</v>
      </c>
      <c r="O148" s="52">
        <f>SUMIFS('2012Figures'!$J:$J,'2012Figures'!$C:$C,$A148,'2012Figures'!$H:$H,$B148,'2012Figures'!$I:$I,$C148,'2012Figures'!$B:$B,"CyToBroker",'2012Figures'!$G:$G,"E1",'2012Figures'!$E:$E,$B$1)</f>
        <v>0</v>
      </c>
      <c r="P148" s="52">
        <f>SUMIFS('2012Figures'!$J:$J,'2012Figures'!$C:$C,$A148,'2012Figures'!$H:$H,$B148,'2012Figures'!$I:$I,$C148,'2012Figures'!$B:$B,"CyToBroker",'2012Figures'!$G:$G,"P1",'2012Figures'!$E:$E,$B$1)</f>
        <v>0</v>
      </c>
      <c r="R148" s="46" t="str">
        <f t="shared" si="18"/>
        <v/>
      </c>
      <c r="S148" s="46" t="str">
        <f t="shared" si="18"/>
        <v/>
      </c>
      <c r="T148" s="46" t="str">
        <f t="shared" si="18"/>
        <v/>
      </c>
      <c r="U148" s="46" t="str">
        <f t="shared" si="18"/>
        <v/>
      </c>
      <c r="V148" s="46" t="str">
        <f t="shared" si="18"/>
        <v/>
      </c>
    </row>
    <row r="149" spans="1:22" x14ac:dyDescent="0.2">
      <c r="A149" s="1">
        <v>109</v>
      </c>
      <c r="B149" s="1" t="s">
        <v>99</v>
      </c>
      <c r="C149" s="8">
        <v>3</v>
      </c>
      <c r="D149" s="29">
        <f>SUMIFS('2013Figures'!$J:$J,'2013Figures'!$C:$C,$A149,'2013Figures'!$H:$H,$B149,'2013Figures'!$I:$I,$C149,'2013Figures'!$E:$E,$B$1)</f>
        <v>0</v>
      </c>
      <c r="E149" s="9">
        <f>SUMIFS('2013Figures'!$J:$J,'2013Figures'!$C:$C,$A149,'2013Figures'!$H:$H,$B149,'2013Figures'!$I:$I,$C149,'2013Figures'!$B:$B,"BrokerToCy",'2013Figures'!$G:$G,"E1",'2013Figures'!$E:$E,$B$1)</f>
        <v>0</v>
      </c>
      <c r="F149" s="9">
        <f>SUMIFS('2013Figures'!$J:$J,'2013Figures'!$C:$C,$A149,'2013Figures'!$H:$H,$B149,'2013Figures'!$I:$I,$C149,'2013Figures'!$B:$B,"BrokerToCy",'2013Figures'!$G:$G,"P1",'2013Figures'!$E:$E,$B$1)</f>
        <v>0</v>
      </c>
      <c r="G149" s="9">
        <f>SUMIFS('2013Figures'!$J:$J,'2013Figures'!$C:$C,$A149,'2013Figures'!$H:$H,$B149,'2013Figures'!$I:$I,$C149,'2013Figures'!$B:$B,"CyToBroker",'2013Figures'!$G:$G,"E1",'2013Figures'!$E:$E,$B$1)</f>
        <v>0</v>
      </c>
      <c r="H149" s="9">
        <f>SUMIFS('2013Figures'!$J:$J,'2013Figures'!$C:$C,$A149,'2013Figures'!$H:$H,$B149,'2013Figures'!$I:$I,$C149,'2013Figures'!$B:$B,"CyToBroker",'2013Figures'!$G:$G,"P1",'2013Figures'!$E:$E,$B$1)</f>
        <v>0</v>
      </c>
      <c r="J149" s="8">
        <v>201401</v>
      </c>
      <c r="L149" s="42">
        <f>SUMIFS('2012Figures'!$J:$J,'2012Figures'!$C:$C,$A149,'2012Figures'!$H:$H,$B149,'2012Figures'!$I:$I,$C149,'2012Figures'!$E:$E,$B$1)</f>
        <v>0</v>
      </c>
      <c r="M149" s="52">
        <f>SUMIFS('2012Figures'!$J:$J,'2012Figures'!$C:$C,$A149,'2012Figures'!$H:$H,$B149,'2012Figures'!$I:$I,$C149,'2012Figures'!$B:$B,"BrokerToCy",'2012Figures'!$G:$G,"E1",'2012Figures'!$E:$E,$B$1)</f>
        <v>0</v>
      </c>
      <c r="N149" s="52">
        <f>SUMIFS('2012Figures'!$J:$J,'2012Figures'!$C:$C,$A149,'2012Figures'!$H:$H,$B149,'2012Figures'!$I:$I,$C149,'2012Figures'!$B:$B,"BrokerToCy",'2012Figures'!$G:$G,"P1",'2012Figures'!$E:$E,$B$1)</f>
        <v>0</v>
      </c>
      <c r="O149" s="52">
        <f>SUMIFS('2012Figures'!$J:$J,'2012Figures'!$C:$C,$A149,'2012Figures'!$H:$H,$B149,'2012Figures'!$I:$I,$C149,'2012Figures'!$B:$B,"CyToBroker",'2012Figures'!$G:$G,"E1",'2012Figures'!$E:$E,$B$1)</f>
        <v>0</v>
      </c>
      <c r="P149" s="52">
        <f>SUMIFS('2012Figures'!$J:$J,'2012Figures'!$C:$C,$A149,'2012Figures'!$H:$H,$B149,'2012Figures'!$I:$I,$C149,'2012Figures'!$B:$B,"CyToBroker",'2012Figures'!$G:$G,"P1",'2012Figures'!$E:$E,$B$1)</f>
        <v>0</v>
      </c>
      <c r="R149" s="46" t="str">
        <f t="shared" si="18"/>
        <v/>
      </c>
      <c r="S149" s="46" t="str">
        <f t="shared" si="18"/>
        <v/>
      </c>
      <c r="T149" s="46" t="str">
        <f t="shared" si="18"/>
        <v/>
      </c>
      <c r="U149" s="46" t="str">
        <f t="shared" si="18"/>
        <v/>
      </c>
      <c r="V149" s="46" t="str">
        <f t="shared" si="18"/>
        <v/>
      </c>
    </row>
    <row r="150" spans="1:22" x14ac:dyDescent="0.2">
      <c r="A150" s="1">
        <v>109</v>
      </c>
      <c r="B150" s="1" t="s">
        <v>99</v>
      </c>
      <c r="C150" s="8">
        <v>2</v>
      </c>
      <c r="D150" s="29">
        <f>SUMIFS('2013Figures'!$J:$J,'2013Figures'!$C:$C,$A150,'2013Figures'!$H:$H,$B150,'2013Figures'!$I:$I,$C150,'2013Figures'!$E:$E,$B$1)</f>
        <v>0</v>
      </c>
      <c r="E150" s="9">
        <f>SUMIFS('2013Figures'!$J:$J,'2013Figures'!$C:$C,$A150,'2013Figures'!$H:$H,$B150,'2013Figures'!$I:$I,$C150,'2013Figures'!$B:$B,"BrokerToCy",'2013Figures'!$G:$G,"E1",'2013Figures'!$E:$E,$B$1)</f>
        <v>0</v>
      </c>
      <c r="F150" s="9">
        <f>SUMIFS('2013Figures'!$J:$J,'2013Figures'!$C:$C,$A150,'2013Figures'!$H:$H,$B150,'2013Figures'!$I:$I,$C150,'2013Figures'!$B:$B,"BrokerToCy",'2013Figures'!$G:$G,"P1",'2013Figures'!$E:$E,$B$1)</f>
        <v>0</v>
      </c>
      <c r="G150" s="9">
        <f>SUMIFS('2013Figures'!$J:$J,'2013Figures'!$C:$C,$A150,'2013Figures'!$H:$H,$B150,'2013Figures'!$I:$I,$C150,'2013Figures'!$B:$B,"CyToBroker",'2013Figures'!$G:$G,"E1",'2013Figures'!$E:$E,$B$1)</f>
        <v>0</v>
      </c>
      <c r="H150" s="9">
        <f>SUMIFS('2013Figures'!$J:$J,'2013Figures'!$C:$C,$A150,'2013Figures'!$H:$H,$B150,'2013Figures'!$I:$I,$C150,'2013Figures'!$B:$B,"CyToBroker",'2013Figures'!$G:$G,"P1",'2013Figures'!$E:$E,$B$1)</f>
        <v>0</v>
      </c>
      <c r="I150" s="30"/>
      <c r="J150" s="31">
        <v>201301</v>
      </c>
      <c r="K150" s="30"/>
      <c r="L150" s="42">
        <f>SUMIFS('2012Figures'!$J:$J,'2012Figures'!$C:$C,$A150,'2012Figures'!$H:$H,$B150,'2012Figures'!$I:$I,$C150,'2012Figures'!$E:$E,$B$1)</f>
        <v>0</v>
      </c>
      <c r="M150" s="52">
        <f>SUMIFS('2012Figures'!$J:$J,'2012Figures'!$C:$C,$A150,'2012Figures'!$H:$H,$B150,'2012Figures'!$I:$I,$C150,'2012Figures'!$B:$B,"BrokerToCy",'2012Figures'!$G:$G,"E1",'2012Figures'!$E:$E,$B$1)</f>
        <v>0</v>
      </c>
      <c r="N150" s="52">
        <f>SUMIFS('2012Figures'!$J:$J,'2012Figures'!$C:$C,$A150,'2012Figures'!$H:$H,$B150,'2012Figures'!$I:$I,$C150,'2012Figures'!$B:$B,"BrokerToCy",'2012Figures'!$G:$G,"P1",'2012Figures'!$E:$E,$B$1)</f>
        <v>0</v>
      </c>
      <c r="O150" s="52">
        <f>SUMIFS('2012Figures'!$J:$J,'2012Figures'!$C:$C,$A150,'2012Figures'!$H:$H,$B150,'2012Figures'!$I:$I,$C150,'2012Figures'!$B:$B,"CyToBroker",'2012Figures'!$G:$G,"E1",'2012Figures'!$E:$E,$B$1)</f>
        <v>0</v>
      </c>
      <c r="P150" s="52">
        <f>SUMIFS('2012Figures'!$J:$J,'2012Figures'!$C:$C,$A150,'2012Figures'!$H:$H,$B150,'2012Figures'!$I:$I,$C150,'2012Figures'!$B:$B,"CyToBroker",'2012Figures'!$G:$G,"P1",'2012Figures'!$E:$E,$B$1)</f>
        <v>0</v>
      </c>
      <c r="Q150" s="30"/>
      <c r="R150" s="46" t="str">
        <f t="shared" si="18"/>
        <v/>
      </c>
      <c r="S150" s="46" t="str">
        <f t="shared" si="18"/>
        <v/>
      </c>
      <c r="T150" s="46" t="str">
        <f t="shared" si="18"/>
        <v/>
      </c>
      <c r="U150" s="46" t="str">
        <f t="shared" si="18"/>
        <v/>
      </c>
      <c r="V150" s="46" t="str">
        <f t="shared" si="18"/>
        <v/>
      </c>
    </row>
    <row r="151" spans="1:22" x14ac:dyDescent="0.2">
      <c r="A151" s="1">
        <v>109</v>
      </c>
      <c r="B151" s="1" t="s">
        <v>99</v>
      </c>
      <c r="C151" s="8">
        <v>1</v>
      </c>
      <c r="D151" s="29">
        <f>SUMIFS('2013Figures'!$J:$J,'2013Figures'!$C:$C,$A151,'2013Figures'!$H:$H,$B151,'2013Figures'!$I:$I,$C151,'2013Figures'!$E:$E,$B$1)</f>
        <v>0</v>
      </c>
      <c r="E151" s="9">
        <f>SUMIFS('2013Figures'!$J:$J,'2013Figures'!$C:$C,$A151,'2013Figures'!$H:$H,$B151,'2013Figures'!$I:$I,$C151,'2013Figures'!$B:$B,"BrokerToCy",'2013Figures'!$G:$G,"E1",'2013Figures'!$E:$E,$B$1)</f>
        <v>0</v>
      </c>
      <c r="F151" s="9">
        <f>SUMIFS('2013Figures'!$J:$J,'2013Figures'!$C:$C,$A151,'2013Figures'!$H:$H,$B151,'2013Figures'!$I:$I,$C151,'2013Figures'!$B:$B,"BrokerToCy",'2013Figures'!$G:$G,"P1",'2013Figures'!$E:$E,$B$1)</f>
        <v>0</v>
      </c>
      <c r="G151" s="9">
        <f>SUMIFS('2013Figures'!$J:$J,'2013Figures'!$C:$C,$A151,'2013Figures'!$H:$H,$B151,'2013Figures'!$I:$I,$C151,'2013Figures'!$B:$B,"CyToBroker",'2013Figures'!$G:$G,"E1",'2013Figures'!$E:$E,$B$1)</f>
        <v>0</v>
      </c>
      <c r="H151" s="9">
        <f>SUMIFS('2013Figures'!$J:$J,'2013Figures'!$C:$C,$A151,'2013Figures'!$H:$H,$B151,'2013Figures'!$I:$I,$C151,'2013Figures'!$B:$B,"CyToBroker",'2013Figures'!$G:$G,"P1",'2013Figures'!$E:$E,$B$1)</f>
        <v>0</v>
      </c>
      <c r="J151" s="8">
        <v>201201</v>
      </c>
      <c r="L151" s="42">
        <f>SUMIFS('2012Figures'!$J:$J,'2012Figures'!$C:$C,$A151,'2012Figures'!$H:$H,$B151,'2012Figures'!$I:$I,$C151,'2012Figures'!$E:$E,$B$1)</f>
        <v>0</v>
      </c>
      <c r="M151" s="52">
        <f>SUMIFS('2012Figures'!$J:$J,'2012Figures'!$C:$C,$A151,'2012Figures'!$H:$H,$B151,'2012Figures'!$I:$I,$C151,'2012Figures'!$B:$B,"BrokerToCy",'2012Figures'!$G:$G,"E1",'2012Figures'!$E:$E,$B$1)</f>
        <v>0</v>
      </c>
      <c r="N151" s="52">
        <f>SUMIFS('2012Figures'!$J:$J,'2012Figures'!$C:$C,$A151,'2012Figures'!$H:$H,$B151,'2012Figures'!$I:$I,$C151,'2012Figures'!$B:$B,"BrokerToCy",'2012Figures'!$G:$G,"P1",'2012Figures'!$E:$E,$B$1)</f>
        <v>0</v>
      </c>
      <c r="O151" s="52">
        <f>SUMIFS('2012Figures'!$J:$J,'2012Figures'!$C:$C,$A151,'2012Figures'!$H:$H,$B151,'2012Figures'!$I:$I,$C151,'2012Figures'!$B:$B,"CyToBroker",'2012Figures'!$G:$G,"E1",'2012Figures'!$E:$E,$B$1)</f>
        <v>0</v>
      </c>
      <c r="P151" s="52">
        <f>SUMIFS('2012Figures'!$J:$J,'2012Figures'!$C:$C,$A151,'2012Figures'!$H:$H,$B151,'2012Figures'!$I:$I,$C151,'2012Figures'!$B:$B,"CyToBroker",'2012Figures'!$G:$G,"P1",'2012Figures'!$E:$E,$B$1)</f>
        <v>0</v>
      </c>
      <c r="R151" s="46" t="str">
        <f t="shared" ref="R151:V214" si="23">IF(L151=0,"",ROUND(D151/L151-1,2))</f>
        <v/>
      </c>
      <c r="S151" s="46" t="str">
        <f t="shared" si="23"/>
        <v/>
      </c>
      <c r="T151" s="46" t="str">
        <f t="shared" si="23"/>
        <v/>
      </c>
      <c r="U151" s="46" t="str">
        <f t="shared" si="23"/>
        <v/>
      </c>
      <c r="V151" s="46" t="str">
        <f t="shared" si="23"/>
        <v/>
      </c>
    </row>
    <row r="152" spans="1:22" x14ac:dyDescent="0.2">
      <c r="A152" s="1">
        <v>109</v>
      </c>
      <c r="B152" s="1" t="s">
        <v>99</v>
      </c>
      <c r="D152" s="29">
        <f>SUMIFS('2013Figures'!$J:$J,'2013Figures'!$C:$C,$A152,'2013Figures'!$I:$I,"",'2013Figures'!$E:$E,$B$1)</f>
        <v>0</v>
      </c>
      <c r="E152" s="9">
        <f>SUMIFS('2013Figures'!$J:$J,'2013Figures'!$C:$C,$A152,'2013Figures'!$I:$I,"",'2013Figures'!$B:$B,"BrokerToCy",'2013Figures'!$G:$G,"E1",'2013Figures'!$E:$E,$B$1)</f>
        <v>0</v>
      </c>
      <c r="F152" s="9">
        <f>SUMIFS('2013Figures'!$J:$J,'2013Figures'!$C:$C,$A152,'2013Figures'!$I:$I,"",'2013Figures'!$B:$B,"BrokerToCy",'2013Figures'!$G:$G,"P1",'2013Figures'!$E:$E,$B$1)</f>
        <v>0</v>
      </c>
      <c r="G152" s="9">
        <f>SUMIFS('2013Figures'!$J:$J,'2013Figures'!$C:$C,$A152,'2013Figures'!$I:$I,"",'2013Figures'!$B:$B,"CyToBroker",'2013Figures'!$G:$G,"E1",'2013Figures'!$E:$E,$B$1)</f>
        <v>0</v>
      </c>
      <c r="H152" s="9">
        <f>SUMIFS('2013Figures'!$J:$J,'2013Figures'!$C:$C,$A152,'2013Figures'!$I:$I,"",'2013Figures'!$B:$B,"CyToBroker",'2013Figures'!$G:$G,"P1",'2013Figures'!$E:$E,$B$1)</f>
        <v>0</v>
      </c>
      <c r="J152" s="8" t="s">
        <v>131</v>
      </c>
      <c r="L152" s="42">
        <f>SUMIFS('2012Figures'!$J:$J,'2012Figures'!$C:$C,$A152,'2012Figures'!$I:$I,"",'2012Figures'!$E:$E,$B$1)</f>
        <v>0</v>
      </c>
      <c r="M152" s="52">
        <f>SUMIFS('2012Figures'!$J:$J,'2012Figures'!$C:$C,$A152,'2012Figures'!$I:$I,"",'2012Figures'!$B:$B,"BrokerToCy",'2012Figures'!$G:$G,"E1",'2012Figures'!$E:$E,$B$1)</f>
        <v>0</v>
      </c>
      <c r="N152" s="52">
        <f>SUMIFS('2012Figures'!$J:$J,'2012Figures'!$C:$C,$A152,'2012Figures'!$I:$I,"",'2012Figures'!$B:$B,"BrokerToCy",'2012Figures'!$G:$G,"P1",'2012Figures'!$E:$E,$B$1)</f>
        <v>0</v>
      </c>
      <c r="O152" s="52">
        <f>SUMIFS('2012Figures'!$J:$J,'2012Figures'!$C:$C,$A152,'2012Figures'!$I:$I,"",'2012Figures'!$B:$B,"CyToBroker",'2012Figures'!$G:$G,"E1",'2012Figures'!$E:$E,$B$1)</f>
        <v>0</v>
      </c>
      <c r="P152" s="52">
        <f>SUMIFS('2012Figures'!$J:$J,'2012Figures'!$C:$C,$A152,'2012Figures'!$I:$I,"",'2012Figures'!$B:$B,"CyToBroker",'2012Figures'!$G:$G,"P1",'2012Figures'!$E:$E,$B$1)</f>
        <v>0</v>
      </c>
      <c r="R152" s="46" t="str">
        <f t="shared" si="23"/>
        <v/>
      </c>
      <c r="S152" s="46" t="str">
        <f t="shared" si="23"/>
        <v/>
      </c>
      <c r="T152" s="46" t="str">
        <f t="shared" si="23"/>
        <v/>
      </c>
      <c r="U152" s="46" t="str">
        <f t="shared" si="23"/>
        <v/>
      </c>
      <c r="V152" s="46" t="str">
        <f t="shared" si="23"/>
        <v/>
      </c>
    </row>
    <row r="153" spans="1:22" x14ac:dyDescent="0.2">
      <c r="A153" s="21"/>
      <c r="B153" s="21" t="s">
        <v>92</v>
      </c>
      <c r="C153" s="22"/>
      <c r="D153" s="23">
        <f>SUM(E153:H153)</f>
        <v>0</v>
      </c>
      <c r="E153" s="23">
        <f>SUM(E147:E152)</f>
        <v>0</v>
      </c>
      <c r="F153" s="23">
        <f>SUM(F147:F152)</f>
        <v>0</v>
      </c>
      <c r="G153" s="23">
        <f>SUM(G147:G152)</f>
        <v>0</v>
      </c>
      <c r="H153" s="23">
        <f>SUM(H147:H152)</f>
        <v>0</v>
      </c>
      <c r="I153" s="21"/>
      <c r="J153" s="22"/>
      <c r="K153" s="21"/>
      <c r="L153" s="43">
        <f>SUM(M153:P153)</f>
        <v>0</v>
      </c>
      <c r="M153" s="43">
        <f>SUM(M147:M152)</f>
        <v>0</v>
      </c>
      <c r="N153" s="43">
        <f>SUM(N147:N152)</f>
        <v>0</v>
      </c>
      <c r="O153" s="43">
        <f>SUM(O147:O152)</f>
        <v>0</v>
      </c>
      <c r="P153" s="43">
        <f>SUM(P147:P152)</f>
        <v>0</v>
      </c>
      <c r="Q153" s="21"/>
      <c r="R153" s="21"/>
      <c r="S153" s="21"/>
      <c r="T153" s="21"/>
      <c r="U153" s="21"/>
      <c r="V153" s="21"/>
    </row>
    <row r="154" spans="1:22" x14ac:dyDescent="0.2">
      <c r="A154" s="28">
        <v>114</v>
      </c>
      <c r="B154" s="28" t="s">
        <v>62</v>
      </c>
      <c r="C154" s="17" t="s">
        <v>88</v>
      </c>
      <c r="D154" s="18">
        <f>SUMIFS('2013Figures'!$J:$J,'2013Figures'!$C:$C,$A154,'2013Figures'!$E:$E,$B$1)</f>
        <v>807</v>
      </c>
      <c r="E154" s="18">
        <f>SUMIFS('2013Figures'!$J:$J,'2013Figures'!$C:$C,$A154,'2013Figures'!$B:$B,"BrokerToCy",'2013Figures'!$G:$G,"E1",'2013Figures'!$E:$E,$B$1)</f>
        <v>0</v>
      </c>
      <c r="F154" s="18">
        <f>SUMIFS('2013Figures'!$J:$J,'2013Figures'!$C:$C,$A154,'2013Figures'!$B:$B,"BrokerToCy",'2013Figures'!$G:$G,"P1",'2013Figures'!$E:$E,$B$1)</f>
        <v>0</v>
      </c>
      <c r="G154" s="18">
        <f>SUMIFS('2013Figures'!$J:$J,'2013Figures'!$C:$C,$A154,'2013Figures'!$B:$B,"CyToBroker",'2013Figures'!$G:$G,"E1",'2013Figures'!$E:$E,$B$1)</f>
        <v>807</v>
      </c>
      <c r="H154" s="18">
        <f>SUMIFS('2013Figures'!$J:$J,'2013Figures'!$C:$C,$A154,'2013Figures'!$B:$B,"CyToBroker",'2013Figures'!$G:$G,"P1",'2013Figures'!$E:$E,$B$1)</f>
        <v>0</v>
      </c>
      <c r="I154" s="28"/>
      <c r="J154" s="17"/>
      <c r="K154" s="28"/>
      <c r="L154" s="50">
        <f>SUMIFS('2012Figures'!$J:$J,'2012Figures'!$C:$C,$A154,'2012Figures'!$E:$E,$B$1)</f>
        <v>626</v>
      </c>
      <c r="M154" s="50">
        <f>SUMIFS('2012Figures'!$J:$J,'2012Figures'!$C:$C,$A154,'2012Figures'!$B:$B,"BrokerToCy",'2012Figures'!$G:$G,"E1",'2012Figures'!$E:$E,$B$1)</f>
        <v>0</v>
      </c>
      <c r="N154" s="50">
        <f>SUMIFS('2012Figures'!$J:$J,'2012Figures'!$C:$C,$A154,'2012Figures'!$B:$B,"BrokerToCy",'2012Figures'!$G:$G,"P1",'2012Figures'!$E:$E,$B$1)</f>
        <v>0</v>
      </c>
      <c r="O154" s="50">
        <f>SUMIFS('2012Figures'!$J:$J,'2012Figures'!$C:$C,$A154,'2012Figures'!$B:$B,"CyToBroker",'2012Figures'!$G:$G,"E1",'2012Figures'!$E:$E,$B$1)</f>
        <v>626</v>
      </c>
      <c r="P154" s="50">
        <f>SUMIFS('2012Figures'!$J:$J,'2012Figures'!$C:$C,$A154,'2012Figures'!$B:$B,"CyToBroker",'2012Figures'!$G:$G,"P1",'2012Figures'!$E:$E,$B$1)</f>
        <v>0</v>
      </c>
      <c r="Q154" s="28"/>
      <c r="R154" s="46">
        <f t="shared" si="23"/>
        <v>0.28999999999999998</v>
      </c>
      <c r="S154" s="46" t="str">
        <f t="shared" si="23"/>
        <v/>
      </c>
      <c r="T154" s="46" t="str">
        <f t="shared" si="23"/>
        <v/>
      </c>
      <c r="U154" s="46">
        <f t="shared" si="23"/>
        <v>0.28999999999999998</v>
      </c>
      <c r="V154" s="46" t="str">
        <f t="shared" si="23"/>
        <v/>
      </c>
    </row>
    <row r="155" spans="1:22" x14ac:dyDescent="0.2">
      <c r="A155" s="1">
        <v>114</v>
      </c>
      <c r="B155" s="1">
        <v>6</v>
      </c>
      <c r="C155" s="8">
        <v>6</v>
      </c>
      <c r="D155" s="29">
        <f>SUMIFS('2013Figures'!$J:$J,'2013Figures'!$C:$C,$A155,'2013Figures'!$H:$H,$B155,'2013Figures'!$I:$I,$C155,'2013Figures'!$E:$E,$B$1)</f>
        <v>0</v>
      </c>
      <c r="E155" s="9">
        <f>SUMIFS('2013Figures'!$J:$J,'2013Figures'!$C:$C,$A155,'2013Figures'!$H:$H,$B155,'2013Figures'!$I:$I,$C155,'2013Figures'!$B:$B,"BrokerToCy",'2013Figures'!$G:$G,"E1",'2013Figures'!$E:$E,$B$1)</f>
        <v>0</v>
      </c>
      <c r="F155" s="9">
        <f>SUMIFS('2013Figures'!$J:$J,'2013Figures'!$C:$C,$A155,'2013Figures'!$H:$H,$B155,'2013Figures'!$I:$I,$C155,'2013Figures'!$B:$B,"BrokerToCy",'2013Figures'!$G:$G,"P1",'2013Figures'!$E:$E,$B$1)</f>
        <v>0</v>
      </c>
      <c r="G155" s="9">
        <f>SUMIFS('2013Figures'!$J:$J,'2013Figures'!$C:$C,$A155,'2013Figures'!$H:$H,$B155,'2013Figures'!$I:$I,$C155,'2013Figures'!$B:$B,"CyToBroker",'2013Figures'!$G:$G,"E1",'2013Figures'!$E:$E,$B$1)</f>
        <v>0</v>
      </c>
      <c r="H155" s="9">
        <f>SUMIFS('2013Figures'!$J:$J,'2013Figures'!$C:$C,$A155,'2013Figures'!$H:$H,$B155,'2013Figures'!$I:$I,$C155,'2013Figures'!$B:$B,"CyToBroker",'2013Figures'!$G:$G,"P1",'2013Figures'!$E:$E,$B$1)</f>
        <v>0</v>
      </c>
      <c r="J155" s="8" t="s">
        <v>146</v>
      </c>
      <c r="L155" s="42">
        <f>SUMIFS('2012Figures'!$J:$J,'2012Figures'!$C:$C,$A155,'2012Figures'!$H:$H,$B155,'2012Figures'!$I:$I,$C155,'2012Figures'!$E:$E,$B$1)</f>
        <v>0</v>
      </c>
      <c r="M155" s="52">
        <f>SUMIFS('2012Figures'!$J:$J,'2012Figures'!$C:$C,$A155,'2012Figures'!$H:$H,$B155,'2012Figures'!$I:$I,$C155,'2012Figures'!$B:$B,"BrokerToCy",'2012Figures'!$G:$G,"E1",'2012Figures'!$E:$E,$B$1)</f>
        <v>0</v>
      </c>
      <c r="N155" s="52">
        <f>SUMIFS('2012Figures'!$J:$J,'2012Figures'!$C:$C,$A155,'2012Figures'!$H:$H,$B155,'2012Figures'!$I:$I,$C155,'2012Figures'!$B:$B,"BrokerToCy",'2012Figures'!$G:$G,"P1",'2012Figures'!$E:$E,$B$1)</f>
        <v>0</v>
      </c>
      <c r="O155" s="52">
        <f>SUMIFS('2012Figures'!$J:$J,'2012Figures'!$C:$C,$A155,'2012Figures'!$H:$H,$B155,'2012Figures'!$I:$I,$C155,'2012Figures'!$B:$B,"CyToBroker",'2012Figures'!$G:$G,"E1",'2012Figures'!$E:$E,$B$1)</f>
        <v>0</v>
      </c>
      <c r="P155" s="52">
        <f>SUMIFS('2012Figures'!$J:$J,'2012Figures'!$C:$C,$A155,'2012Figures'!$H:$H,$B155,'2012Figures'!$I:$I,$C155,'2012Figures'!$B:$B,"CyToBroker",'2012Figures'!$G:$G,"P1",'2012Figures'!$E:$E,$B$1)</f>
        <v>0</v>
      </c>
      <c r="R155" s="46" t="str">
        <f t="shared" si="23"/>
        <v/>
      </c>
      <c r="S155" s="46" t="str">
        <f t="shared" si="23"/>
        <v/>
      </c>
      <c r="T155" s="46" t="str">
        <f t="shared" si="23"/>
        <v/>
      </c>
      <c r="U155" s="46" t="str">
        <f t="shared" si="23"/>
        <v/>
      </c>
      <c r="V155" s="46" t="str">
        <f t="shared" si="23"/>
        <v/>
      </c>
    </row>
    <row r="156" spans="1:22" x14ac:dyDescent="0.2">
      <c r="A156" s="1">
        <v>114</v>
      </c>
      <c r="B156" s="1" t="s">
        <v>62</v>
      </c>
      <c r="C156" s="8">
        <v>11</v>
      </c>
      <c r="D156" s="29">
        <f>SUMIFS('2013Figures'!$J:$J,'2013Figures'!$C:$C,$A156,'2013Figures'!$H:$H,$B156,'2013Figures'!$I:$I,$C156,'2013Figures'!$E:$E,$B$1)</f>
        <v>0</v>
      </c>
      <c r="E156" s="9">
        <f>SUMIFS('2013Figures'!$J:$J,'2013Figures'!$C:$C,$A156,'2013Figures'!$H:$H,$B156,'2013Figures'!$I:$I,$C156,'2013Figures'!$B:$B,"BrokerToCy",'2013Figures'!$G:$G,"E1",'2013Figures'!$E:$E,$B$1)</f>
        <v>0</v>
      </c>
      <c r="F156" s="9">
        <f>SUMIFS('2013Figures'!$J:$J,'2013Figures'!$C:$C,$A156,'2013Figures'!$H:$H,$B156,'2013Figures'!$I:$I,$C156,'2013Figures'!$B:$B,"BrokerToCy",'2013Figures'!$G:$G,"P1",'2013Figures'!$E:$E,$B$1)</f>
        <v>0</v>
      </c>
      <c r="G156" s="9">
        <f>SUMIFS('2013Figures'!$J:$J,'2013Figures'!$C:$C,$A156,'2013Figures'!$H:$H,$B156,'2013Figures'!$I:$I,$C156,'2013Figures'!$B:$B,"CyToBroker",'2013Figures'!$G:$G,"E1",'2013Figures'!$E:$E,$B$1)</f>
        <v>0</v>
      </c>
      <c r="H156" s="9">
        <f>SUMIFS('2013Figures'!$J:$J,'2013Figures'!$C:$C,$A156,'2013Figures'!$H:$H,$B156,'2013Figures'!$I:$I,$C156,'2013Figures'!$B:$B,"CyToBroker",'2013Figures'!$G:$G,"P1",'2013Figures'!$E:$E,$B$1)</f>
        <v>0</v>
      </c>
      <c r="L156" s="42">
        <f>SUMIFS('2012Figures'!$J:$J,'2012Figures'!$C:$C,$A156,'2012Figures'!$H:$H,$B156,'2012Figures'!$I:$I,$C156,'2012Figures'!$E:$E,$B$1)</f>
        <v>0</v>
      </c>
      <c r="M156" s="52">
        <f>SUMIFS('2012Figures'!$J:$J,'2012Figures'!$C:$C,$A156,'2012Figures'!$H:$H,$B156,'2012Figures'!$I:$I,$C156,'2012Figures'!$B:$B,"BrokerToCy",'2012Figures'!$G:$G,"E1",'2012Figures'!$E:$E,$B$1)</f>
        <v>0</v>
      </c>
      <c r="N156" s="52">
        <f>SUMIFS('2012Figures'!$J:$J,'2012Figures'!$C:$C,$A156,'2012Figures'!$H:$H,$B156,'2012Figures'!$I:$I,$C156,'2012Figures'!$B:$B,"BrokerToCy",'2012Figures'!$G:$G,"P1",'2012Figures'!$E:$E,$B$1)</f>
        <v>0</v>
      </c>
      <c r="O156" s="52">
        <f>SUMIFS('2012Figures'!$J:$J,'2012Figures'!$C:$C,$A156,'2012Figures'!$H:$H,$B156,'2012Figures'!$I:$I,$C156,'2012Figures'!$B:$B,"CyToBroker",'2012Figures'!$G:$G,"E1",'2012Figures'!$E:$E,$B$1)</f>
        <v>0</v>
      </c>
      <c r="P156" s="52">
        <f>SUMIFS('2012Figures'!$J:$J,'2012Figures'!$C:$C,$A156,'2012Figures'!$H:$H,$B156,'2012Figures'!$I:$I,$C156,'2012Figures'!$B:$B,"CyToBroker",'2012Figures'!$G:$G,"P1",'2012Figures'!$E:$E,$B$1)</f>
        <v>0</v>
      </c>
      <c r="R156" s="46" t="str">
        <f t="shared" si="23"/>
        <v/>
      </c>
      <c r="S156" s="46" t="str">
        <f t="shared" si="23"/>
        <v/>
      </c>
      <c r="T156" s="46" t="str">
        <f t="shared" si="23"/>
        <v/>
      </c>
      <c r="U156" s="46" t="str">
        <f t="shared" si="23"/>
        <v/>
      </c>
      <c r="V156" s="46" t="str">
        <f t="shared" si="23"/>
        <v/>
      </c>
    </row>
    <row r="157" spans="1:22" x14ac:dyDescent="0.2">
      <c r="A157" s="1">
        <v>114</v>
      </c>
      <c r="B157" s="1" t="s">
        <v>62</v>
      </c>
      <c r="C157" s="8">
        <v>10</v>
      </c>
      <c r="D157" s="29">
        <f>SUMIFS('2013Figures'!$J:$J,'2013Figures'!$C:$C,$A157,'2013Figures'!$H:$H,$B157,'2013Figures'!$I:$I,$C157,'2013Figures'!$E:$E,$B$1)</f>
        <v>0</v>
      </c>
      <c r="E157" s="9">
        <f>SUMIFS('2013Figures'!$J:$J,'2013Figures'!$C:$C,$A157,'2013Figures'!$H:$H,$B157,'2013Figures'!$I:$I,$C157,'2013Figures'!$B:$B,"BrokerToCy",'2013Figures'!$G:$G,"E1",'2013Figures'!$E:$E,$B$1)</f>
        <v>0</v>
      </c>
      <c r="F157" s="9">
        <f>SUMIFS('2013Figures'!$J:$J,'2013Figures'!$C:$C,$A157,'2013Figures'!$H:$H,$B157,'2013Figures'!$I:$I,$C157,'2013Figures'!$B:$B,"BrokerToCy",'2013Figures'!$G:$G,"P1",'2013Figures'!$E:$E,$B$1)</f>
        <v>0</v>
      </c>
      <c r="G157" s="9">
        <f>SUMIFS('2013Figures'!$J:$J,'2013Figures'!$C:$C,$A157,'2013Figures'!$H:$H,$B157,'2013Figures'!$I:$I,$C157,'2013Figures'!$B:$B,"CyToBroker",'2013Figures'!$G:$G,"E1",'2013Figures'!$E:$E,$B$1)</f>
        <v>0</v>
      </c>
      <c r="H157" s="9">
        <f>SUMIFS('2013Figures'!$J:$J,'2013Figures'!$C:$C,$A157,'2013Figures'!$H:$H,$B157,'2013Figures'!$I:$I,$C157,'2013Figures'!$B:$B,"CyToBroker",'2013Figures'!$G:$G,"P1",'2013Figures'!$E:$E,$B$1)</f>
        <v>0</v>
      </c>
      <c r="J157" s="8">
        <v>201501</v>
      </c>
      <c r="L157" s="42">
        <f>SUMIFS('2012Figures'!$J:$J,'2012Figures'!$C:$C,$A157,'2012Figures'!$H:$H,$B157,'2012Figures'!$I:$I,$C157,'2012Figures'!$E:$E,$B$1)</f>
        <v>0</v>
      </c>
      <c r="M157" s="52">
        <f>SUMIFS('2012Figures'!$J:$J,'2012Figures'!$C:$C,$A157,'2012Figures'!$H:$H,$B157,'2012Figures'!$I:$I,$C157,'2012Figures'!$B:$B,"BrokerToCy",'2012Figures'!$G:$G,"E1",'2012Figures'!$E:$E,$B$1)</f>
        <v>0</v>
      </c>
      <c r="N157" s="52">
        <f>SUMIFS('2012Figures'!$J:$J,'2012Figures'!$C:$C,$A157,'2012Figures'!$H:$H,$B157,'2012Figures'!$I:$I,$C157,'2012Figures'!$B:$B,"BrokerToCy",'2012Figures'!$G:$G,"P1",'2012Figures'!$E:$E,$B$1)</f>
        <v>0</v>
      </c>
      <c r="O157" s="52">
        <f>SUMIFS('2012Figures'!$J:$J,'2012Figures'!$C:$C,$A157,'2012Figures'!$H:$H,$B157,'2012Figures'!$I:$I,$C157,'2012Figures'!$B:$B,"CyToBroker",'2012Figures'!$G:$G,"E1",'2012Figures'!$E:$E,$B$1)</f>
        <v>0</v>
      </c>
      <c r="P157" s="52">
        <f>SUMIFS('2012Figures'!$J:$J,'2012Figures'!$C:$C,$A157,'2012Figures'!$H:$H,$B157,'2012Figures'!$I:$I,$C157,'2012Figures'!$B:$B,"CyToBroker",'2012Figures'!$G:$G,"P1",'2012Figures'!$E:$E,$B$1)</f>
        <v>0</v>
      </c>
      <c r="R157" s="46" t="str">
        <f t="shared" si="23"/>
        <v/>
      </c>
      <c r="S157" s="46" t="str">
        <f t="shared" si="23"/>
        <v/>
      </c>
      <c r="T157" s="46" t="str">
        <f t="shared" si="23"/>
        <v/>
      </c>
      <c r="U157" s="46" t="str">
        <f t="shared" si="23"/>
        <v/>
      </c>
      <c r="V157" s="46" t="str">
        <f t="shared" si="23"/>
        <v/>
      </c>
    </row>
    <row r="158" spans="1:22" x14ac:dyDescent="0.2">
      <c r="A158" s="1">
        <v>114</v>
      </c>
      <c r="B158" s="1" t="s">
        <v>62</v>
      </c>
      <c r="C158" s="8">
        <v>9</v>
      </c>
      <c r="D158" s="29">
        <f>SUMIFS('2013Figures'!$J:$J,'2013Figures'!$C:$C,$A158,'2013Figures'!$H:$H,$B158,'2013Figures'!$I:$I,$C158,'2013Figures'!$E:$E,$B$1)</f>
        <v>0</v>
      </c>
      <c r="E158" s="9">
        <f>SUMIFS('2013Figures'!$J:$J,'2013Figures'!$C:$C,$A158,'2013Figures'!$H:$H,$B158,'2013Figures'!$I:$I,$C158,'2013Figures'!$B:$B,"BrokerToCy",'2013Figures'!$G:$G,"E1",'2013Figures'!$E:$E,$B$1)</f>
        <v>0</v>
      </c>
      <c r="F158" s="9">
        <f>SUMIFS('2013Figures'!$J:$J,'2013Figures'!$C:$C,$A158,'2013Figures'!$H:$H,$B158,'2013Figures'!$I:$I,$C158,'2013Figures'!$B:$B,"BrokerToCy",'2013Figures'!$G:$G,"P1",'2013Figures'!$E:$E,$B$1)</f>
        <v>0</v>
      </c>
      <c r="G158" s="9">
        <f>SUMIFS('2013Figures'!$J:$J,'2013Figures'!$C:$C,$A158,'2013Figures'!$H:$H,$B158,'2013Figures'!$I:$I,$C158,'2013Figures'!$B:$B,"CyToBroker",'2013Figures'!$G:$G,"E1",'2013Figures'!$E:$E,$B$1)</f>
        <v>0</v>
      </c>
      <c r="H158" s="9">
        <f>SUMIFS('2013Figures'!$J:$J,'2013Figures'!$C:$C,$A158,'2013Figures'!$H:$H,$B158,'2013Figures'!$I:$I,$C158,'2013Figures'!$B:$B,"CyToBroker",'2013Figures'!$G:$G,"P1",'2013Figures'!$E:$E,$B$1)</f>
        <v>0</v>
      </c>
      <c r="J158" s="8">
        <v>201401</v>
      </c>
      <c r="L158" s="42">
        <f>SUMIFS('2012Figures'!$J:$J,'2012Figures'!$C:$C,$A158,'2012Figures'!$H:$H,$B158,'2012Figures'!$I:$I,$C158,'2012Figures'!$E:$E,$B$1)</f>
        <v>0</v>
      </c>
      <c r="M158" s="52">
        <f>SUMIFS('2012Figures'!$J:$J,'2012Figures'!$C:$C,$A158,'2012Figures'!$H:$H,$B158,'2012Figures'!$I:$I,$C158,'2012Figures'!$B:$B,"BrokerToCy",'2012Figures'!$G:$G,"E1",'2012Figures'!$E:$E,$B$1)</f>
        <v>0</v>
      </c>
      <c r="N158" s="52">
        <f>SUMIFS('2012Figures'!$J:$J,'2012Figures'!$C:$C,$A158,'2012Figures'!$H:$H,$B158,'2012Figures'!$I:$I,$C158,'2012Figures'!$B:$B,"BrokerToCy",'2012Figures'!$G:$G,"P1",'2012Figures'!$E:$E,$B$1)</f>
        <v>0</v>
      </c>
      <c r="O158" s="52">
        <f>SUMIFS('2012Figures'!$J:$J,'2012Figures'!$C:$C,$A158,'2012Figures'!$H:$H,$B158,'2012Figures'!$I:$I,$C158,'2012Figures'!$B:$B,"CyToBroker",'2012Figures'!$G:$G,"E1",'2012Figures'!$E:$E,$B$1)</f>
        <v>0</v>
      </c>
      <c r="P158" s="52">
        <f>SUMIFS('2012Figures'!$J:$J,'2012Figures'!$C:$C,$A158,'2012Figures'!$H:$H,$B158,'2012Figures'!$I:$I,$C158,'2012Figures'!$B:$B,"CyToBroker",'2012Figures'!$G:$G,"P1",'2012Figures'!$E:$E,$B$1)</f>
        <v>0</v>
      </c>
      <c r="R158" s="46" t="str">
        <f t="shared" si="23"/>
        <v/>
      </c>
      <c r="S158" s="46" t="str">
        <f t="shared" si="23"/>
        <v/>
      </c>
      <c r="T158" s="46" t="str">
        <f t="shared" si="23"/>
        <v/>
      </c>
      <c r="U158" s="46" t="str">
        <f t="shared" si="23"/>
        <v/>
      </c>
      <c r="V158" s="46" t="str">
        <f t="shared" si="23"/>
        <v/>
      </c>
    </row>
    <row r="159" spans="1:22" x14ac:dyDescent="0.2">
      <c r="A159" s="1">
        <v>114</v>
      </c>
      <c r="B159" s="1" t="s">
        <v>62</v>
      </c>
      <c r="C159" s="8">
        <v>8</v>
      </c>
      <c r="D159" s="29">
        <f>SUMIFS('2013Figures'!$J:$J,'2013Figures'!$C:$C,$A159,'2013Figures'!$H:$H,$B159,'2013Figures'!$I:$I,$C159,'2013Figures'!$E:$E,$B$1)</f>
        <v>0</v>
      </c>
      <c r="E159" s="9">
        <f>SUMIFS('2013Figures'!$J:$J,'2013Figures'!$C:$C,$A159,'2013Figures'!$H:$H,$B159,'2013Figures'!$I:$I,$C159,'2013Figures'!$B:$B,"BrokerToCy",'2013Figures'!$G:$G,"E1",'2013Figures'!$E:$E,$B$1)</f>
        <v>0</v>
      </c>
      <c r="F159" s="9">
        <f>SUMIFS('2013Figures'!$J:$J,'2013Figures'!$C:$C,$A159,'2013Figures'!$H:$H,$B159,'2013Figures'!$I:$I,$C159,'2013Figures'!$B:$B,"BrokerToCy",'2013Figures'!$G:$G,"P1",'2013Figures'!$E:$E,$B$1)</f>
        <v>0</v>
      </c>
      <c r="G159" s="9">
        <f>SUMIFS('2013Figures'!$J:$J,'2013Figures'!$C:$C,$A159,'2013Figures'!$H:$H,$B159,'2013Figures'!$I:$I,$C159,'2013Figures'!$B:$B,"CyToBroker",'2013Figures'!$G:$G,"E1",'2013Figures'!$E:$E,$B$1)</f>
        <v>0</v>
      </c>
      <c r="H159" s="9">
        <f>SUMIFS('2013Figures'!$J:$J,'2013Figures'!$C:$C,$A159,'2013Figures'!$H:$H,$B159,'2013Figures'!$I:$I,$C159,'2013Figures'!$B:$B,"CyToBroker",'2013Figures'!$G:$G,"P1",'2013Figures'!$E:$E,$B$1)</f>
        <v>0</v>
      </c>
      <c r="I159" s="30"/>
      <c r="J159" s="31">
        <v>201301</v>
      </c>
      <c r="K159" s="30"/>
      <c r="L159" s="42">
        <f>SUMIFS('2012Figures'!$J:$J,'2012Figures'!$C:$C,$A159,'2012Figures'!$H:$H,$B159,'2012Figures'!$I:$I,$C159,'2012Figures'!$E:$E,$B$1)</f>
        <v>0</v>
      </c>
      <c r="M159" s="52">
        <f>SUMIFS('2012Figures'!$J:$J,'2012Figures'!$C:$C,$A159,'2012Figures'!$H:$H,$B159,'2012Figures'!$I:$I,$C159,'2012Figures'!$B:$B,"BrokerToCy",'2012Figures'!$G:$G,"E1",'2012Figures'!$E:$E,$B$1)</f>
        <v>0</v>
      </c>
      <c r="N159" s="52">
        <f>SUMIFS('2012Figures'!$J:$J,'2012Figures'!$C:$C,$A159,'2012Figures'!$H:$H,$B159,'2012Figures'!$I:$I,$C159,'2012Figures'!$B:$B,"BrokerToCy",'2012Figures'!$G:$G,"P1",'2012Figures'!$E:$E,$B$1)</f>
        <v>0</v>
      </c>
      <c r="O159" s="52">
        <f>SUMIFS('2012Figures'!$J:$J,'2012Figures'!$C:$C,$A159,'2012Figures'!$H:$H,$B159,'2012Figures'!$I:$I,$C159,'2012Figures'!$B:$B,"CyToBroker",'2012Figures'!$G:$G,"E1",'2012Figures'!$E:$E,$B$1)</f>
        <v>0</v>
      </c>
      <c r="P159" s="52">
        <f>SUMIFS('2012Figures'!$J:$J,'2012Figures'!$C:$C,$A159,'2012Figures'!$H:$H,$B159,'2012Figures'!$I:$I,$C159,'2012Figures'!$B:$B,"CyToBroker",'2012Figures'!$G:$G,"P1",'2012Figures'!$E:$E,$B$1)</f>
        <v>0</v>
      </c>
      <c r="Q159" s="30"/>
      <c r="R159" s="46" t="str">
        <f t="shared" si="23"/>
        <v/>
      </c>
      <c r="S159" s="46" t="str">
        <f t="shared" si="23"/>
        <v/>
      </c>
      <c r="T159" s="46" t="str">
        <f t="shared" si="23"/>
        <v/>
      </c>
      <c r="U159" s="46" t="str">
        <f t="shared" si="23"/>
        <v/>
      </c>
      <c r="V159" s="46" t="str">
        <f t="shared" si="23"/>
        <v/>
      </c>
    </row>
    <row r="160" spans="1:22" x14ac:dyDescent="0.2">
      <c r="A160" s="1">
        <v>114</v>
      </c>
      <c r="B160" s="1" t="s">
        <v>62</v>
      </c>
      <c r="C160" s="8">
        <v>7</v>
      </c>
      <c r="D160" s="29">
        <f>SUMIFS('2013Figures'!$J:$J,'2013Figures'!$C:$C,$A160,'2013Figures'!$H:$H,$B160,'2013Figures'!$I:$I,$C160,'2013Figures'!$E:$E,$B$1)</f>
        <v>0</v>
      </c>
      <c r="E160" s="9">
        <f>SUMIFS('2013Figures'!$J:$J,'2013Figures'!$C:$C,$A160,'2013Figures'!$H:$H,$B160,'2013Figures'!$I:$I,$C160,'2013Figures'!$B:$B,"BrokerToCy",'2013Figures'!$G:$G,"E1",'2013Figures'!$E:$E,$B$1)</f>
        <v>0</v>
      </c>
      <c r="F160" s="9">
        <f>SUMIFS('2013Figures'!$J:$J,'2013Figures'!$C:$C,$A160,'2013Figures'!$H:$H,$B160,'2013Figures'!$I:$I,$C160,'2013Figures'!$B:$B,"BrokerToCy",'2013Figures'!$G:$G,"P1",'2013Figures'!$E:$E,$B$1)</f>
        <v>0</v>
      </c>
      <c r="G160" s="9">
        <f>SUMIFS('2013Figures'!$J:$J,'2013Figures'!$C:$C,$A160,'2013Figures'!$H:$H,$B160,'2013Figures'!$I:$I,$C160,'2013Figures'!$B:$B,"CyToBroker",'2013Figures'!$G:$G,"E1",'2013Figures'!$E:$E,$B$1)</f>
        <v>0</v>
      </c>
      <c r="H160" s="9">
        <f>SUMIFS('2013Figures'!$J:$J,'2013Figures'!$C:$C,$A160,'2013Figures'!$H:$H,$B160,'2013Figures'!$I:$I,$C160,'2013Figures'!$B:$B,"CyToBroker",'2013Figures'!$G:$G,"P1",'2013Figures'!$E:$E,$B$1)</f>
        <v>0</v>
      </c>
      <c r="J160" s="8">
        <v>201201</v>
      </c>
      <c r="L160" s="42">
        <f>SUMIFS('2012Figures'!$J:$J,'2012Figures'!$C:$C,$A160,'2012Figures'!$H:$H,$B160,'2012Figures'!$I:$I,$C160,'2012Figures'!$E:$E,$B$1)</f>
        <v>0</v>
      </c>
      <c r="M160" s="52">
        <f>SUMIFS('2012Figures'!$J:$J,'2012Figures'!$C:$C,$A160,'2012Figures'!$H:$H,$B160,'2012Figures'!$I:$I,$C160,'2012Figures'!$B:$B,"BrokerToCy",'2012Figures'!$G:$G,"E1",'2012Figures'!$E:$E,$B$1)</f>
        <v>0</v>
      </c>
      <c r="N160" s="52">
        <f>SUMIFS('2012Figures'!$J:$J,'2012Figures'!$C:$C,$A160,'2012Figures'!$H:$H,$B160,'2012Figures'!$I:$I,$C160,'2012Figures'!$B:$B,"BrokerToCy",'2012Figures'!$G:$G,"P1",'2012Figures'!$E:$E,$B$1)</f>
        <v>0</v>
      </c>
      <c r="O160" s="52">
        <f>SUMIFS('2012Figures'!$J:$J,'2012Figures'!$C:$C,$A160,'2012Figures'!$H:$H,$B160,'2012Figures'!$I:$I,$C160,'2012Figures'!$B:$B,"CyToBroker",'2012Figures'!$G:$G,"E1",'2012Figures'!$E:$E,$B$1)</f>
        <v>0</v>
      </c>
      <c r="P160" s="52">
        <f>SUMIFS('2012Figures'!$J:$J,'2012Figures'!$C:$C,$A160,'2012Figures'!$H:$H,$B160,'2012Figures'!$I:$I,$C160,'2012Figures'!$B:$B,"CyToBroker",'2012Figures'!$G:$G,"P1",'2012Figures'!$E:$E,$B$1)</f>
        <v>0</v>
      </c>
      <c r="R160" s="46" t="str">
        <f t="shared" si="23"/>
        <v/>
      </c>
      <c r="S160" s="46" t="str">
        <f t="shared" si="23"/>
        <v/>
      </c>
      <c r="T160" s="46" t="str">
        <f t="shared" si="23"/>
        <v/>
      </c>
      <c r="U160" s="46" t="str">
        <f t="shared" si="23"/>
        <v/>
      </c>
      <c r="V160" s="46" t="str">
        <f t="shared" si="23"/>
        <v/>
      </c>
    </row>
    <row r="161" spans="1:22" x14ac:dyDescent="0.2">
      <c r="A161" s="1">
        <v>114</v>
      </c>
      <c r="B161" s="1" t="s">
        <v>62</v>
      </c>
      <c r="C161" s="8">
        <v>6</v>
      </c>
      <c r="D161" s="29">
        <f>SUMIFS('2013Figures'!$J:$J,'2013Figures'!$C:$C,$A161,'2013Figures'!$H:$H,$B161,'2013Figures'!$I:$I,$C161,'2013Figures'!$E:$E,$B$1)</f>
        <v>0</v>
      </c>
      <c r="E161" s="9">
        <f>SUMIFS('2013Figures'!$J:$J,'2013Figures'!$C:$C,$A161,'2013Figures'!$H:$H,$B161,'2013Figures'!$I:$I,$C161,'2013Figures'!$B:$B,"BrokerToCy",'2013Figures'!$G:$G,"E1",'2013Figures'!$E:$E,$B$1)</f>
        <v>0</v>
      </c>
      <c r="F161" s="9">
        <f>SUMIFS('2013Figures'!$J:$J,'2013Figures'!$C:$C,$A161,'2013Figures'!$H:$H,$B161,'2013Figures'!$I:$I,$C161,'2013Figures'!$B:$B,"BrokerToCy",'2013Figures'!$G:$G,"P1",'2013Figures'!$E:$E,$B$1)</f>
        <v>0</v>
      </c>
      <c r="G161" s="9">
        <f>SUMIFS('2013Figures'!$J:$J,'2013Figures'!$C:$C,$A161,'2013Figures'!$H:$H,$B161,'2013Figures'!$I:$I,$C161,'2013Figures'!$B:$B,"CyToBroker",'2013Figures'!$G:$G,"E1",'2013Figures'!$E:$E,$B$1)</f>
        <v>0</v>
      </c>
      <c r="H161" s="9">
        <f>SUMIFS('2013Figures'!$J:$J,'2013Figures'!$C:$C,$A161,'2013Figures'!$H:$H,$B161,'2013Figures'!$I:$I,$C161,'2013Figures'!$B:$B,"CyToBroker",'2013Figures'!$G:$G,"P1",'2013Figures'!$E:$E,$B$1)</f>
        <v>0</v>
      </c>
      <c r="J161" s="8">
        <v>201101</v>
      </c>
      <c r="L161" s="42">
        <f>SUMIFS('2012Figures'!$J:$J,'2012Figures'!$C:$C,$A161,'2012Figures'!$H:$H,$B161,'2012Figures'!$I:$I,$C161,'2012Figures'!$E:$E,$B$1)</f>
        <v>0</v>
      </c>
      <c r="M161" s="52">
        <f>SUMIFS('2012Figures'!$J:$J,'2012Figures'!$C:$C,$A161,'2012Figures'!$H:$H,$B161,'2012Figures'!$I:$I,$C161,'2012Figures'!$B:$B,"BrokerToCy",'2012Figures'!$G:$G,"E1",'2012Figures'!$E:$E,$B$1)</f>
        <v>0</v>
      </c>
      <c r="N161" s="52">
        <f>SUMIFS('2012Figures'!$J:$J,'2012Figures'!$C:$C,$A161,'2012Figures'!$H:$H,$B161,'2012Figures'!$I:$I,$C161,'2012Figures'!$B:$B,"BrokerToCy",'2012Figures'!$G:$G,"P1",'2012Figures'!$E:$E,$B$1)</f>
        <v>0</v>
      </c>
      <c r="O161" s="52">
        <f>SUMIFS('2012Figures'!$J:$J,'2012Figures'!$C:$C,$A161,'2012Figures'!$H:$H,$B161,'2012Figures'!$I:$I,$C161,'2012Figures'!$B:$B,"CyToBroker",'2012Figures'!$G:$G,"E1",'2012Figures'!$E:$E,$B$1)</f>
        <v>0</v>
      </c>
      <c r="P161" s="52">
        <f>SUMIFS('2012Figures'!$J:$J,'2012Figures'!$C:$C,$A161,'2012Figures'!$H:$H,$B161,'2012Figures'!$I:$I,$C161,'2012Figures'!$B:$B,"CyToBroker",'2012Figures'!$G:$G,"P1",'2012Figures'!$E:$E,$B$1)</f>
        <v>0</v>
      </c>
      <c r="R161" s="46" t="str">
        <f t="shared" si="23"/>
        <v/>
      </c>
      <c r="S161" s="46" t="str">
        <f t="shared" si="23"/>
        <v/>
      </c>
      <c r="T161" s="46" t="str">
        <f t="shared" si="23"/>
        <v/>
      </c>
      <c r="U161" s="46" t="str">
        <f t="shared" si="23"/>
        <v/>
      </c>
      <c r="V161" s="46" t="str">
        <f t="shared" si="23"/>
        <v/>
      </c>
    </row>
    <row r="162" spans="1:22" x14ac:dyDescent="0.2">
      <c r="A162" s="1">
        <v>114</v>
      </c>
      <c r="B162" s="1" t="s">
        <v>62</v>
      </c>
      <c r="C162" s="8">
        <v>5</v>
      </c>
      <c r="D162" s="29">
        <f>SUMIFS('2013Figures'!$J:$J,'2013Figures'!$C:$C,$A162,'2013Figures'!$H:$H,$B162,'2013Figures'!$I:$I,$C162,'2013Figures'!$E:$E,$B$1)</f>
        <v>0</v>
      </c>
      <c r="E162" s="9">
        <f>SUMIFS('2013Figures'!$J:$J,'2013Figures'!$C:$C,$A162,'2013Figures'!$H:$H,$B162,'2013Figures'!$I:$I,$C162,'2013Figures'!$B:$B,"BrokerToCy",'2013Figures'!$G:$G,"E1",'2013Figures'!$E:$E,$B$1)</f>
        <v>0</v>
      </c>
      <c r="F162" s="9">
        <f>SUMIFS('2013Figures'!$J:$J,'2013Figures'!$C:$C,$A162,'2013Figures'!$H:$H,$B162,'2013Figures'!$I:$I,$C162,'2013Figures'!$B:$B,"BrokerToCy",'2013Figures'!$G:$G,"P1",'2013Figures'!$E:$E,$B$1)</f>
        <v>0</v>
      </c>
      <c r="G162" s="9">
        <f>SUMIFS('2013Figures'!$J:$J,'2013Figures'!$C:$C,$A162,'2013Figures'!$H:$H,$B162,'2013Figures'!$I:$I,$C162,'2013Figures'!$B:$B,"CyToBroker",'2013Figures'!$G:$G,"E1",'2013Figures'!$E:$E,$B$1)</f>
        <v>0</v>
      </c>
      <c r="H162" s="9">
        <f>SUMIFS('2013Figures'!$J:$J,'2013Figures'!$C:$C,$A162,'2013Figures'!$H:$H,$B162,'2013Figures'!$I:$I,$C162,'2013Figures'!$B:$B,"CyToBroker",'2013Figures'!$G:$G,"P1",'2013Figures'!$E:$E,$B$1)</f>
        <v>0</v>
      </c>
      <c r="J162" s="8">
        <v>201001</v>
      </c>
      <c r="L162" s="42">
        <f>SUMIFS('2012Figures'!$J:$J,'2012Figures'!$C:$C,$A162,'2012Figures'!$H:$H,$B162,'2012Figures'!$I:$I,$C162,'2012Figures'!$E:$E,$B$1)</f>
        <v>0</v>
      </c>
      <c r="M162" s="52">
        <f>SUMIFS('2012Figures'!$J:$J,'2012Figures'!$C:$C,$A162,'2012Figures'!$H:$H,$B162,'2012Figures'!$I:$I,$C162,'2012Figures'!$B:$B,"BrokerToCy",'2012Figures'!$G:$G,"E1",'2012Figures'!$E:$E,$B$1)</f>
        <v>0</v>
      </c>
      <c r="N162" s="52">
        <f>SUMIFS('2012Figures'!$J:$J,'2012Figures'!$C:$C,$A162,'2012Figures'!$H:$H,$B162,'2012Figures'!$I:$I,$C162,'2012Figures'!$B:$B,"BrokerToCy",'2012Figures'!$G:$G,"P1",'2012Figures'!$E:$E,$B$1)</f>
        <v>0</v>
      </c>
      <c r="O162" s="52">
        <f>SUMIFS('2012Figures'!$J:$J,'2012Figures'!$C:$C,$A162,'2012Figures'!$H:$H,$B162,'2012Figures'!$I:$I,$C162,'2012Figures'!$B:$B,"CyToBroker",'2012Figures'!$G:$G,"E1",'2012Figures'!$E:$E,$B$1)</f>
        <v>0</v>
      </c>
      <c r="P162" s="52">
        <f>SUMIFS('2012Figures'!$J:$J,'2012Figures'!$C:$C,$A162,'2012Figures'!$H:$H,$B162,'2012Figures'!$I:$I,$C162,'2012Figures'!$B:$B,"CyToBroker",'2012Figures'!$G:$G,"P1",'2012Figures'!$E:$E,$B$1)</f>
        <v>0</v>
      </c>
      <c r="R162" s="46" t="str">
        <f t="shared" si="23"/>
        <v/>
      </c>
      <c r="S162" s="46" t="str">
        <f t="shared" si="23"/>
        <v/>
      </c>
      <c r="T162" s="46" t="str">
        <f t="shared" si="23"/>
        <v/>
      </c>
      <c r="U162" s="46" t="str">
        <f t="shared" si="23"/>
        <v/>
      </c>
      <c r="V162" s="46" t="str">
        <f t="shared" si="23"/>
        <v/>
      </c>
    </row>
    <row r="163" spans="1:22" x14ac:dyDescent="0.2">
      <c r="A163" s="1">
        <v>114</v>
      </c>
      <c r="B163" s="1" t="s">
        <v>62</v>
      </c>
      <c r="C163" s="8">
        <v>4</v>
      </c>
      <c r="D163" s="29">
        <f>SUMIFS('2013Figures'!$J:$J,'2013Figures'!$C:$C,$A163,'2013Figures'!$H:$H,$B163,'2013Figures'!$I:$I,$C163,'2013Figures'!$E:$E,$B$1)</f>
        <v>36</v>
      </c>
      <c r="E163" s="9">
        <f>SUMIFS('2013Figures'!$J:$J,'2013Figures'!$C:$C,$A163,'2013Figures'!$H:$H,$B163,'2013Figures'!$I:$I,$C163,'2013Figures'!$B:$B,"BrokerToCy",'2013Figures'!$G:$G,"E1",'2013Figures'!$E:$E,$B$1)</f>
        <v>0</v>
      </c>
      <c r="F163" s="9">
        <f>SUMIFS('2013Figures'!$J:$J,'2013Figures'!$C:$C,$A163,'2013Figures'!$H:$H,$B163,'2013Figures'!$I:$I,$C163,'2013Figures'!$B:$B,"BrokerToCy",'2013Figures'!$G:$G,"P1",'2013Figures'!$E:$E,$B$1)</f>
        <v>0</v>
      </c>
      <c r="G163" s="9">
        <f>SUMIFS('2013Figures'!$J:$J,'2013Figures'!$C:$C,$A163,'2013Figures'!$H:$H,$B163,'2013Figures'!$I:$I,$C163,'2013Figures'!$B:$B,"CyToBroker",'2013Figures'!$G:$G,"E1",'2013Figures'!$E:$E,$B$1)</f>
        <v>36</v>
      </c>
      <c r="H163" s="9">
        <f>SUMIFS('2013Figures'!$J:$J,'2013Figures'!$C:$C,$A163,'2013Figures'!$H:$H,$B163,'2013Figures'!$I:$I,$C163,'2013Figures'!$B:$B,"CyToBroker",'2013Figures'!$G:$G,"P1",'2013Figures'!$E:$E,$B$1)</f>
        <v>0</v>
      </c>
      <c r="J163" s="8">
        <v>200901</v>
      </c>
      <c r="L163" s="42">
        <f>SUMIFS('2012Figures'!$J:$J,'2012Figures'!$C:$C,$A163,'2012Figures'!$H:$H,$B163,'2012Figures'!$I:$I,$C163,'2012Figures'!$E:$E,$B$1)</f>
        <v>0</v>
      </c>
      <c r="M163" s="52">
        <f>SUMIFS('2012Figures'!$J:$J,'2012Figures'!$C:$C,$A163,'2012Figures'!$H:$H,$B163,'2012Figures'!$I:$I,$C163,'2012Figures'!$B:$B,"BrokerToCy",'2012Figures'!$G:$G,"E1",'2012Figures'!$E:$E,$B$1)</f>
        <v>0</v>
      </c>
      <c r="N163" s="52">
        <f>SUMIFS('2012Figures'!$J:$J,'2012Figures'!$C:$C,$A163,'2012Figures'!$H:$H,$B163,'2012Figures'!$I:$I,$C163,'2012Figures'!$B:$B,"BrokerToCy",'2012Figures'!$G:$G,"P1",'2012Figures'!$E:$E,$B$1)</f>
        <v>0</v>
      </c>
      <c r="O163" s="52">
        <f>SUMIFS('2012Figures'!$J:$J,'2012Figures'!$C:$C,$A163,'2012Figures'!$H:$H,$B163,'2012Figures'!$I:$I,$C163,'2012Figures'!$B:$B,"CyToBroker",'2012Figures'!$G:$G,"E1",'2012Figures'!$E:$E,$B$1)</f>
        <v>0</v>
      </c>
      <c r="P163" s="52">
        <f>SUMIFS('2012Figures'!$J:$J,'2012Figures'!$C:$C,$A163,'2012Figures'!$H:$H,$B163,'2012Figures'!$I:$I,$C163,'2012Figures'!$B:$B,"CyToBroker",'2012Figures'!$G:$G,"P1",'2012Figures'!$E:$E,$B$1)</f>
        <v>0</v>
      </c>
      <c r="R163" s="46" t="str">
        <f t="shared" si="23"/>
        <v/>
      </c>
      <c r="S163" s="46" t="str">
        <f t="shared" si="23"/>
        <v/>
      </c>
      <c r="T163" s="46" t="str">
        <f t="shared" si="23"/>
        <v/>
      </c>
      <c r="U163" s="46" t="str">
        <f t="shared" si="23"/>
        <v/>
      </c>
      <c r="V163" s="46" t="str">
        <f t="shared" si="23"/>
        <v/>
      </c>
    </row>
    <row r="164" spans="1:22" x14ac:dyDescent="0.2">
      <c r="A164" s="1">
        <v>114</v>
      </c>
      <c r="B164" s="1" t="s">
        <v>62</v>
      </c>
      <c r="C164" s="8">
        <v>3</v>
      </c>
      <c r="D164" s="29">
        <f>SUMIFS('2013Figures'!$J:$J,'2013Figures'!$C:$C,$A164,'2013Figures'!$H:$H,$B164,'2013Figures'!$I:$I,$C164,'2013Figures'!$E:$E,$B$1)</f>
        <v>0</v>
      </c>
      <c r="E164" s="9">
        <f>SUMIFS('2013Figures'!$J:$J,'2013Figures'!$C:$C,$A164,'2013Figures'!$H:$H,$B164,'2013Figures'!$I:$I,$C164,'2013Figures'!$B:$B,"BrokerToCy",'2013Figures'!$G:$G,"E1",'2013Figures'!$E:$E,$B$1)</f>
        <v>0</v>
      </c>
      <c r="F164" s="9">
        <f>SUMIFS('2013Figures'!$J:$J,'2013Figures'!$C:$C,$A164,'2013Figures'!$H:$H,$B164,'2013Figures'!$I:$I,$C164,'2013Figures'!$B:$B,"BrokerToCy",'2013Figures'!$G:$G,"P1",'2013Figures'!$E:$E,$B$1)</f>
        <v>0</v>
      </c>
      <c r="G164" s="9">
        <f>SUMIFS('2013Figures'!$J:$J,'2013Figures'!$C:$C,$A164,'2013Figures'!$H:$H,$B164,'2013Figures'!$I:$I,$C164,'2013Figures'!$B:$B,"CyToBroker",'2013Figures'!$G:$G,"E1",'2013Figures'!$E:$E,$B$1)</f>
        <v>0</v>
      </c>
      <c r="H164" s="9">
        <f>SUMIFS('2013Figures'!$J:$J,'2013Figures'!$C:$C,$A164,'2013Figures'!$H:$H,$B164,'2013Figures'!$I:$I,$C164,'2013Figures'!$B:$B,"CyToBroker",'2013Figures'!$G:$G,"P1",'2013Figures'!$E:$E,$B$1)</f>
        <v>0</v>
      </c>
      <c r="J164" s="8">
        <v>200801</v>
      </c>
      <c r="L164" s="42">
        <f>SUMIFS('2012Figures'!$J:$J,'2012Figures'!$C:$C,$A164,'2012Figures'!$H:$H,$B164,'2012Figures'!$I:$I,$C164,'2012Figures'!$E:$E,$B$1)</f>
        <v>0</v>
      </c>
      <c r="M164" s="52">
        <f>SUMIFS('2012Figures'!$J:$J,'2012Figures'!$C:$C,$A164,'2012Figures'!$H:$H,$B164,'2012Figures'!$I:$I,$C164,'2012Figures'!$B:$B,"BrokerToCy",'2012Figures'!$G:$G,"E1",'2012Figures'!$E:$E,$B$1)</f>
        <v>0</v>
      </c>
      <c r="N164" s="52">
        <f>SUMIFS('2012Figures'!$J:$J,'2012Figures'!$C:$C,$A164,'2012Figures'!$H:$H,$B164,'2012Figures'!$I:$I,$C164,'2012Figures'!$B:$B,"BrokerToCy",'2012Figures'!$G:$G,"P1",'2012Figures'!$E:$E,$B$1)</f>
        <v>0</v>
      </c>
      <c r="O164" s="52">
        <f>SUMIFS('2012Figures'!$J:$J,'2012Figures'!$C:$C,$A164,'2012Figures'!$H:$H,$B164,'2012Figures'!$I:$I,$C164,'2012Figures'!$B:$B,"CyToBroker",'2012Figures'!$G:$G,"E1",'2012Figures'!$E:$E,$B$1)</f>
        <v>0</v>
      </c>
      <c r="P164" s="52">
        <f>SUMIFS('2012Figures'!$J:$J,'2012Figures'!$C:$C,$A164,'2012Figures'!$H:$H,$B164,'2012Figures'!$I:$I,$C164,'2012Figures'!$B:$B,"CyToBroker",'2012Figures'!$G:$G,"P1",'2012Figures'!$E:$E,$B$1)</f>
        <v>0</v>
      </c>
      <c r="R164" s="46" t="str">
        <f t="shared" si="23"/>
        <v/>
      </c>
      <c r="S164" s="46" t="str">
        <f t="shared" si="23"/>
        <v/>
      </c>
      <c r="T164" s="46" t="str">
        <f t="shared" si="23"/>
        <v/>
      </c>
      <c r="U164" s="46" t="str">
        <f t="shared" si="23"/>
        <v/>
      </c>
      <c r="V164" s="46" t="str">
        <f t="shared" si="23"/>
        <v/>
      </c>
    </row>
    <row r="165" spans="1:22" x14ac:dyDescent="0.2">
      <c r="A165" s="1">
        <v>114</v>
      </c>
      <c r="B165" s="1" t="s">
        <v>62</v>
      </c>
      <c r="C165" s="8">
        <v>2</v>
      </c>
      <c r="D165" s="29">
        <f>SUMIFS('2013Figures'!$J:$J,'2013Figures'!$C:$C,$A165,'2013Figures'!$H:$H,$B165,'2013Figures'!$I:$I,$C165,'2013Figures'!$E:$E,$B$1)</f>
        <v>0</v>
      </c>
      <c r="E165" s="9">
        <f>SUMIFS('2013Figures'!$J:$J,'2013Figures'!$C:$C,$A165,'2013Figures'!$H:$H,$B165,'2013Figures'!$I:$I,$C165,'2013Figures'!$B:$B,"BrokerToCy",'2013Figures'!$G:$G,"E1",'2013Figures'!$E:$E,$B$1)</f>
        <v>0</v>
      </c>
      <c r="F165" s="9">
        <f>SUMIFS('2013Figures'!$J:$J,'2013Figures'!$C:$C,$A165,'2013Figures'!$H:$H,$B165,'2013Figures'!$I:$I,$C165,'2013Figures'!$B:$B,"BrokerToCy",'2013Figures'!$G:$G,"P1",'2013Figures'!$E:$E,$B$1)</f>
        <v>0</v>
      </c>
      <c r="G165" s="9">
        <f>SUMIFS('2013Figures'!$J:$J,'2013Figures'!$C:$C,$A165,'2013Figures'!$H:$H,$B165,'2013Figures'!$I:$I,$C165,'2013Figures'!$B:$B,"CyToBroker",'2013Figures'!$G:$G,"E1",'2013Figures'!$E:$E,$B$1)</f>
        <v>0</v>
      </c>
      <c r="H165" s="9">
        <f>SUMIFS('2013Figures'!$J:$J,'2013Figures'!$C:$C,$A165,'2013Figures'!$H:$H,$B165,'2013Figures'!$I:$I,$C165,'2013Figures'!$B:$B,"CyToBroker",'2013Figures'!$G:$G,"P1",'2013Figures'!$E:$E,$B$1)</f>
        <v>0</v>
      </c>
      <c r="J165" s="8">
        <v>200701</v>
      </c>
      <c r="L165" s="42">
        <f>SUMIFS('2012Figures'!$J:$J,'2012Figures'!$C:$C,$A165,'2012Figures'!$H:$H,$B165,'2012Figures'!$I:$I,$C165,'2012Figures'!$E:$E,$B$1)</f>
        <v>0</v>
      </c>
      <c r="M165" s="52">
        <f>SUMIFS('2012Figures'!$J:$J,'2012Figures'!$C:$C,$A165,'2012Figures'!$H:$H,$B165,'2012Figures'!$I:$I,$C165,'2012Figures'!$B:$B,"BrokerToCy",'2012Figures'!$G:$G,"E1",'2012Figures'!$E:$E,$B$1)</f>
        <v>0</v>
      </c>
      <c r="N165" s="52">
        <f>SUMIFS('2012Figures'!$J:$J,'2012Figures'!$C:$C,$A165,'2012Figures'!$H:$H,$B165,'2012Figures'!$I:$I,$C165,'2012Figures'!$B:$B,"BrokerToCy",'2012Figures'!$G:$G,"P1",'2012Figures'!$E:$E,$B$1)</f>
        <v>0</v>
      </c>
      <c r="O165" s="52">
        <f>SUMIFS('2012Figures'!$J:$J,'2012Figures'!$C:$C,$A165,'2012Figures'!$H:$H,$B165,'2012Figures'!$I:$I,$C165,'2012Figures'!$B:$B,"CyToBroker",'2012Figures'!$G:$G,"E1",'2012Figures'!$E:$E,$B$1)</f>
        <v>0</v>
      </c>
      <c r="P165" s="52">
        <f>SUMIFS('2012Figures'!$J:$J,'2012Figures'!$C:$C,$A165,'2012Figures'!$H:$H,$B165,'2012Figures'!$I:$I,$C165,'2012Figures'!$B:$B,"CyToBroker",'2012Figures'!$G:$G,"P1",'2012Figures'!$E:$E,$B$1)</f>
        <v>0</v>
      </c>
      <c r="R165" s="46" t="str">
        <f t="shared" si="23"/>
        <v/>
      </c>
      <c r="S165" s="46" t="str">
        <f t="shared" si="23"/>
        <v/>
      </c>
      <c r="T165" s="46" t="str">
        <f t="shared" si="23"/>
        <v/>
      </c>
      <c r="U165" s="46" t="str">
        <f t="shared" si="23"/>
        <v/>
      </c>
      <c r="V165" s="46" t="str">
        <f t="shared" si="23"/>
        <v/>
      </c>
    </row>
    <row r="166" spans="1:22" x14ac:dyDescent="0.2">
      <c r="A166" s="1">
        <v>114</v>
      </c>
      <c r="B166" s="1" t="s">
        <v>62</v>
      </c>
      <c r="C166" s="8">
        <v>1</v>
      </c>
      <c r="D166" s="29">
        <f>SUMIFS('2013Figures'!$J:$J,'2013Figures'!$C:$C,$A166,'2013Figures'!$H:$H,$B166,'2013Figures'!$I:$I,$C166,'2013Figures'!$E:$E,$B$1)</f>
        <v>0</v>
      </c>
      <c r="E166" s="9">
        <f>SUMIFS('2013Figures'!$J:$J,'2013Figures'!$C:$C,$A166,'2013Figures'!$H:$H,$B166,'2013Figures'!$I:$I,$C166,'2013Figures'!$B:$B,"BrokerToCy",'2013Figures'!$G:$G,"E1",'2013Figures'!$E:$E,$B$1)</f>
        <v>0</v>
      </c>
      <c r="F166" s="9">
        <f>SUMIFS('2013Figures'!$J:$J,'2013Figures'!$C:$C,$A166,'2013Figures'!$H:$H,$B166,'2013Figures'!$I:$I,$C166,'2013Figures'!$B:$B,"BrokerToCy",'2013Figures'!$G:$G,"P1",'2013Figures'!$E:$E,$B$1)</f>
        <v>0</v>
      </c>
      <c r="G166" s="9">
        <f>SUMIFS('2013Figures'!$J:$J,'2013Figures'!$C:$C,$A166,'2013Figures'!$H:$H,$B166,'2013Figures'!$I:$I,$C166,'2013Figures'!$B:$B,"CyToBroker",'2013Figures'!$G:$G,"E1",'2013Figures'!$E:$E,$B$1)</f>
        <v>0</v>
      </c>
      <c r="H166" s="9">
        <f>SUMIFS('2013Figures'!$J:$J,'2013Figures'!$C:$C,$A166,'2013Figures'!$H:$H,$B166,'2013Figures'!$I:$I,$C166,'2013Figures'!$B:$B,"CyToBroker",'2013Figures'!$G:$G,"P1",'2013Figures'!$E:$E,$B$1)</f>
        <v>0</v>
      </c>
      <c r="J166" s="8">
        <v>200601</v>
      </c>
      <c r="L166" s="42">
        <f>SUMIFS('2012Figures'!$J:$J,'2012Figures'!$C:$C,$A166,'2012Figures'!$H:$H,$B166,'2012Figures'!$I:$I,$C166,'2012Figures'!$E:$E,$B$1)</f>
        <v>0</v>
      </c>
      <c r="M166" s="52">
        <f>SUMIFS('2012Figures'!$J:$J,'2012Figures'!$C:$C,$A166,'2012Figures'!$H:$H,$B166,'2012Figures'!$I:$I,$C166,'2012Figures'!$B:$B,"BrokerToCy",'2012Figures'!$G:$G,"E1",'2012Figures'!$E:$E,$B$1)</f>
        <v>0</v>
      </c>
      <c r="N166" s="52">
        <f>SUMIFS('2012Figures'!$J:$J,'2012Figures'!$C:$C,$A166,'2012Figures'!$H:$H,$B166,'2012Figures'!$I:$I,$C166,'2012Figures'!$B:$B,"BrokerToCy",'2012Figures'!$G:$G,"P1",'2012Figures'!$E:$E,$B$1)</f>
        <v>0</v>
      </c>
      <c r="O166" s="52">
        <f>SUMIFS('2012Figures'!$J:$J,'2012Figures'!$C:$C,$A166,'2012Figures'!$H:$H,$B166,'2012Figures'!$I:$I,$C166,'2012Figures'!$B:$B,"CyToBroker",'2012Figures'!$G:$G,"E1",'2012Figures'!$E:$E,$B$1)</f>
        <v>0</v>
      </c>
      <c r="P166" s="52">
        <f>SUMIFS('2012Figures'!$J:$J,'2012Figures'!$C:$C,$A166,'2012Figures'!$H:$H,$B166,'2012Figures'!$I:$I,$C166,'2012Figures'!$B:$B,"CyToBroker",'2012Figures'!$G:$G,"P1",'2012Figures'!$E:$E,$B$1)</f>
        <v>0</v>
      </c>
      <c r="R166" s="46" t="str">
        <f t="shared" si="23"/>
        <v/>
      </c>
      <c r="S166" s="46" t="str">
        <f t="shared" si="23"/>
        <v/>
      </c>
      <c r="T166" s="46" t="str">
        <f t="shared" si="23"/>
        <v/>
      </c>
      <c r="U166" s="46" t="str">
        <f t="shared" si="23"/>
        <v/>
      </c>
      <c r="V166" s="46" t="str">
        <f t="shared" si="23"/>
        <v/>
      </c>
    </row>
    <row r="167" spans="1:22" x14ac:dyDescent="0.2">
      <c r="A167" s="1">
        <v>114</v>
      </c>
      <c r="B167" s="1" t="s">
        <v>62</v>
      </c>
      <c r="D167" s="29">
        <f>SUMIFS('2013Figures'!$J:$J,'2013Figures'!$C:$C,$A167,'2013Figures'!$I:$I,"",'2013Figures'!$E:$E,$B$1)</f>
        <v>771</v>
      </c>
      <c r="E167" s="9">
        <f>SUMIFS('2013Figures'!$J:$J,'2013Figures'!$C:$C,$A167,'2013Figures'!$I:$I,"",'2013Figures'!$B:$B,"BrokerToCy",'2013Figures'!$G:$G,"E1",'2013Figures'!$E:$E,$B$1)</f>
        <v>0</v>
      </c>
      <c r="F167" s="9">
        <f>SUMIFS('2013Figures'!$J:$J,'2013Figures'!$C:$C,$A167,'2013Figures'!$I:$I,"",'2013Figures'!$B:$B,"BrokerToCy",'2013Figures'!$G:$G,"P1",'2013Figures'!$E:$E,$B$1)</f>
        <v>0</v>
      </c>
      <c r="G167" s="9">
        <f>SUMIFS('2013Figures'!$J:$J,'2013Figures'!$C:$C,$A167,'2013Figures'!$I:$I,"",'2013Figures'!$B:$B,"CyToBroker",'2013Figures'!$G:$G,"E1",'2013Figures'!$E:$E,$B$1)</f>
        <v>771</v>
      </c>
      <c r="H167" s="9">
        <f>SUMIFS('2013Figures'!$J:$J,'2013Figures'!$C:$C,$A167,'2013Figures'!$I:$I,"",'2013Figures'!$B:$B,"CyToBroker",'2013Figures'!$G:$G,"P1",'2013Figures'!$E:$E,$B$1)</f>
        <v>0</v>
      </c>
      <c r="J167" s="8" t="s">
        <v>131</v>
      </c>
      <c r="L167" s="42">
        <f>SUMIFS('2012Figures'!$J:$J,'2012Figures'!$C:$C,$A167,'2012Figures'!$I:$I,"",'2012Figures'!$E:$E,$B$1)</f>
        <v>626</v>
      </c>
      <c r="M167" s="52">
        <f>SUMIFS('2012Figures'!$J:$J,'2012Figures'!$C:$C,$A167,'2012Figures'!$I:$I,"",'2012Figures'!$B:$B,"BrokerToCy",'2012Figures'!$G:$G,"E1",'2012Figures'!$E:$E,$B$1)</f>
        <v>0</v>
      </c>
      <c r="N167" s="52">
        <f>SUMIFS('2012Figures'!$J:$J,'2012Figures'!$C:$C,$A167,'2012Figures'!$I:$I,"",'2012Figures'!$B:$B,"BrokerToCy",'2012Figures'!$G:$G,"P1",'2012Figures'!$E:$E,$B$1)</f>
        <v>0</v>
      </c>
      <c r="O167" s="52">
        <f>SUMIFS('2012Figures'!$J:$J,'2012Figures'!$C:$C,$A167,'2012Figures'!$I:$I,"",'2012Figures'!$B:$B,"CyToBroker",'2012Figures'!$G:$G,"E1",'2012Figures'!$E:$E,$B$1)</f>
        <v>626</v>
      </c>
      <c r="P167" s="52">
        <f>SUMIFS('2012Figures'!$J:$J,'2012Figures'!$C:$C,$A167,'2012Figures'!$I:$I,"",'2012Figures'!$B:$B,"CyToBroker",'2012Figures'!$G:$G,"P1",'2012Figures'!$E:$E,$B$1)</f>
        <v>0</v>
      </c>
      <c r="R167" s="46">
        <f t="shared" si="23"/>
        <v>0.23</v>
      </c>
      <c r="S167" s="46" t="str">
        <f t="shared" si="23"/>
        <v/>
      </c>
      <c r="T167" s="46" t="str">
        <f t="shared" si="23"/>
        <v/>
      </c>
      <c r="U167" s="46">
        <f t="shared" si="23"/>
        <v>0.23</v>
      </c>
      <c r="V167" s="46" t="str">
        <f t="shared" si="23"/>
        <v/>
      </c>
    </row>
    <row r="168" spans="1:22" x14ac:dyDescent="0.2">
      <c r="A168" s="21"/>
      <c r="B168" s="21" t="s">
        <v>92</v>
      </c>
      <c r="C168" s="22"/>
      <c r="D168" s="23">
        <f>SUM(E168:H168)</f>
        <v>807</v>
      </c>
      <c r="E168" s="23">
        <f t="shared" ref="E168:H168" si="24">SUM(E155:E167)</f>
        <v>0</v>
      </c>
      <c r="F168" s="23">
        <f t="shared" si="24"/>
        <v>0</v>
      </c>
      <c r="G168" s="23">
        <f t="shared" si="24"/>
        <v>807</v>
      </c>
      <c r="H168" s="23">
        <f t="shared" si="24"/>
        <v>0</v>
      </c>
      <c r="I168" s="21"/>
      <c r="J168" s="22"/>
      <c r="K168" s="21"/>
      <c r="L168" s="43">
        <f>SUM(M168:P168)</f>
        <v>626</v>
      </c>
      <c r="M168" s="43">
        <f t="shared" ref="M168:P168" si="25">SUM(M155:M167)</f>
        <v>0</v>
      </c>
      <c r="N168" s="43">
        <f t="shared" si="25"/>
        <v>0</v>
      </c>
      <c r="O168" s="43">
        <f t="shared" si="25"/>
        <v>626</v>
      </c>
      <c r="P168" s="43">
        <f t="shared" si="25"/>
        <v>0</v>
      </c>
      <c r="Q168" s="21"/>
      <c r="R168" s="21"/>
      <c r="S168" s="21"/>
      <c r="T168" s="21"/>
      <c r="U168" s="21"/>
      <c r="V168" s="21"/>
    </row>
    <row r="169" spans="1:22" x14ac:dyDescent="0.2">
      <c r="A169" s="28">
        <v>115</v>
      </c>
      <c r="B169" s="28" t="s">
        <v>23</v>
      </c>
      <c r="C169" s="17" t="s">
        <v>88</v>
      </c>
      <c r="D169" s="18">
        <f>SUMIFS('2013Figures'!$J:$J,'2013Figures'!$C:$C,$A169,'2013Figures'!$E:$E,$B$1)</f>
        <v>0</v>
      </c>
      <c r="E169" s="18">
        <f>SUMIFS('2013Figures'!$J:$J,'2013Figures'!$C:$C,$A169,'2013Figures'!$B:$B,"BrokerToCy",'2013Figures'!$G:$G,"E1",'2013Figures'!$E:$E,$B$1)</f>
        <v>0</v>
      </c>
      <c r="F169" s="18">
        <f>SUMIFS('2013Figures'!$J:$J,'2013Figures'!$C:$C,$A169,'2013Figures'!$B:$B,"BrokerToCy",'2013Figures'!$G:$G,"P1",'2013Figures'!$E:$E,$B$1)</f>
        <v>0</v>
      </c>
      <c r="G169" s="18">
        <f>SUMIFS('2013Figures'!$J:$J,'2013Figures'!$C:$C,$A169,'2013Figures'!$B:$B,"CyToBroker",'2013Figures'!$G:$G,"E1",'2013Figures'!$E:$E,$B$1)</f>
        <v>0</v>
      </c>
      <c r="H169" s="18">
        <f>SUMIFS('2013Figures'!$J:$J,'2013Figures'!$C:$C,$A169,'2013Figures'!$B:$B,"CyToBroker",'2013Figures'!$G:$G,"P1",'2013Figures'!$E:$E,$B$1)</f>
        <v>0</v>
      </c>
      <c r="I169" s="28"/>
      <c r="J169" s="17"/>
      <c r="K169" s="28"/>
      <c r="L169" s="50">
        <f>SUMIFS('2012Figures'!$J:$J,'2012Figures'!$C:$C,$A169,'2012Figures'!$E:$E,$B$1)</f>
        <v>0</v>
      </c>
      <c r="M169" s="50">
        <f>SUMIFS('2012Figures'!$J:$J,'2012Figures'!$C:$C,$A169,'2012Figures'!$B:$B,"BrokerToCy",'2012Figures'!$G:$G,"E1",'2012Figures'!$E:$E,$B$1)</f>
        <v>0</v>
      </c>
      <c r="N169" s="50">
        <f>SUMIFS('2012Figures'!$J:$J,'2012Figures'!$C:$C,$A169,'2012Figures'!$B:$B,"BrokerToCy",'2012Figures'!$G:$G,"P1",'2012Figures'!$E:$E,$B$1)</f>
        <v>0</v>
      </c>
      <c r="O169" s="50">
        <f>SUMIFS('2012Figures'!$J:$J,'2012Figures'!$C:$C,$A169,'2012Figures'!$B:$B,"CyToBroker",'2012Figures'!$G:$G,"E1",'2012Figures'!$E:$E,$B$1)</f>
        <v>0</v>
      </c>
      <c r="P169" s="50">
        <f>SUMIFS('2012Figures'!$J:$J,'2012Figures'!$C:$C,$A169,'2012Figures'!$B:$B,"CyToBroker",'2012Figures'!$G:$G,"P1",'2012Figures'!$E:$E,$B$1)</f>
        <v>0</v>
      </c>
      <c r="Q169" s="28"/>
      <c r="R169" s="46" t="str">
        <f t="shared" si="23"/>
        <v/>
      </c>
      <c r="S169" s="46" t="str">
        <f t="shared" si="23"/>
        <v/>
      </c>
      <c r="T169" s="46" t="str">
        <f t="shared" si="23"/>
        <v/>
      </c>
      <c r="U169" s="46" t="str">
        <f t="shared" si="23"/>
        <v/>
      </c>
      <c r="V169" s="46" t="str">
        <f t="shared" si="23"/>
        <v/>
      </c>
    </row>
    <row r="170" spans="1:22" x14ac:dyDescent="0.2">
      <c r="A170" s="1">
        <v>115</v>
      </c>
      <c r="B170" s="1" t="s">
        <v>23</v>
      </c>
      <c r="C170" s="8">
        <v>2</v>
      </c>
      <c r="D170" s="29">
        <f>SUMIFS('2013Figures'!$J:$J,'2013Figures'!$C:$C,$A170,'2013Figures'!$H:$H,$B170,'2013Figures'!$I:$I,$C170,'2013Figures'!$E:$E,$B$1)</f>
        <v>0</v>
      </c>
      <c r="E170" s="9">
        <f>SUMIFS('2013Figures'!$J:$J,'2013Figures'!$C:$C,$A170,'2013Figures'!$H:$H,$B170,'2013Figures'!$I:$I,$C170,'2013Figures'!$B:$B,"BrokerToCy",'2013Figures'!$G:$G,"E1",'2013Figures'!$E:$E,$B$1)</f>
        <v>0</v>
      </c>
      <c r="F170" s="9">
        <f>SUMIFS('2013Figures'!$J:$J,'2013Figures'!$C:$C,$A170,'2013Figures'!$H:$H,$B170,'2013Figures'!$I:$I,$C170,'2013Figures'!$B:$B,"BrokerToCy",'2013Figures'!$G:$G,"P1",'2013Figures'!$E:$E,$B$1)</f>
        <v>0</v>
      </c>
      <c r="G170" s="9">
        <f>SUMIFS('2013Figures'!$J:$J,'2013Figures'!$C:$C,$A170,'2013Figures'!$H:$H,$B170,'2013Figures'!$I:$I,$C170,'2013Figures'!$B:$B,"CyToBroker",'2013Figures'!$G:$G,"E1",'2013Figures'!$E:$E,$B$1)</f>
        <v>0</v>
      </c>
      <c r="H170" s="9">
        <f>SUMIFS('2013Figures'!$J:$J,'2013Figures'!$C:$C,$A170,'2013Figures'!$H:$H,$B170,'2013Figures'!$I:$I,$C170,'2013Figures'!$B:$B,"CyToBroker",'2013Figures'!$G:$G,"P1",'2013Figures'!$E:$E,$B$1)</f>
        <v>0</v>
      </c>
      <c r="J170" s="8" t="s">
        <v>146</v>
      </c>
      <c r="L170" s="42">
        <f>SUMIFS('2012Figures'!$J:$J,'2012Figures'!$C:$C,$A170,'2012Figures'!$H:$H,$B170,'2012Figures'!$I:$I,$C170,'2012Figures'!$E:$E,$B$1)</f>
        <v>0</v>
      </c>
      <c r="M170" s="52">
        <f>SUMIFS('2012Figures'!$J:$J,'2012Figures'!$C:$C,$A170,'2012Figures'!$H:$H,$B170,'2012Figures'!$I:$I,$C170,'2012Figures'!$B:$B,"BrokerToCy",'2012Figures'!$G:$G,"E1",'2012Figures'!$E:$E,$B$1)</f>
        <v>0</v>
      </c>
      <c r="N170" s="52">
        <f>SUMIFS('2012Figures'!$J:$J,'2012Figures'!$C:$C,$A170,'2012Figures'!$H:$H,$B170,'2012Figures'!$I:$I,$C170,'2012Figures'!$B:$B,"BrokerToCy",'2012Figures'!$G:$G,"P1",'2012Figures'!$E:$E,$B$1)</f>
        <v>0</v>
      </c>
      <c r="O170" s="52">
        <f>SUMIFS('2012Figures'!$J:$J,'2012Figures'!$C:$C,$A170,'2012Figures'!$H:$H,$B170,'2012Figures'!$I:$I,$C170,'2012Figures'!$B:$B,"CyToBroker",'2012Figures'!$G:$G,"E1",'2012Figures'!$E:$E,$B$1)</f>
        <v>0</v>
      </c>
      <c r="P170" s="52">
        <f>SUMIFS('2012Figures'!$J:$J,'2012Figures'!$C:$C,$A170,'2012Figures'!$H:$H,$B170,'2012Figures'!$I:$I,$C170,'2012Figures'!$B:$B,"CyToBroker",'2012Figures'!$G:$G,"P1",'2012Figures'!$E:$E,$B$1)</f>
        <v>0</v>
      </c>
      <c r="R170" s="46" t="str">
        <f t="shared" si="23"/>
        <v/>
      </c>
      <c r="S170" s="46" t="str">
        <f t="shared" si="23"/>
        <v/>
      </c>
      <c r="T170" s="46" t="str">
        <f t="shared" si="23"/>
        <v/>
      </c>
      <c r="U170" s="46" t="str">
        <f t="shared" si="23"/>
        <v/>
      </c>
      <c r="V170" s="46" t="str">
        <f t="shared" si="23"/>
        <v/>
      </c>
    </row>
    <row r="171" spans="1:22" x14ac:dyDescent="0.2">
      <c r="A171" s="1">
        <v>115</v>
      </c>
      <c r="B171" s="1" t="s">
        <v>23</v>
      </c>
      <c r="C171" s="8">
        <v>1</v>
      </c>
      <c r="D171" s="29">
        <f>SUMIFS('2013Figures'!$J:$J,'2013Figures'!$C:$C,$A171,'2013Figures'!$H:$H,$B171,'2013Figures'!$I:$I,$C171,'2013Figures'!$E:$E,$B$1)</f>
        <v>0</v>
      </c>
      <c r="E171" s="9">
        <f>SUMIFS('2013Figures'!$J:$J,'2013Figures'!$C:$C,$A171,'2013Figures'!$H:$H,$B171,'2013Figures'!$I:$I,$C171,'2013Figures'!$B:$B,"BrokerToCy",'2013Figures'!$G:$G,"E1",'2013Figures'!$E:$E,$B$1)</f>
        <v>0</v>
      </c>
      <c r="F171" s="9">
        <f>SUMIFS('2013Figures'!$J:$J,'2013Figures'!$C:$C,$A171,'2013Figures'!$H:$H,$B171,'2013Figures'!$I:$I,$C171,'2013Figures'!$B:$B,"BrokerToCy",'2013Figures'!$G:$G,"P1",'2013Figures'!$E:$E,$B$1)</f>
        <v>0</v>
      </c>
      <c r="G171" s="9">
        <f>SUMIFS('2013Figures'!$J:$J,'2013Figures'!$C:$C,$A171,'2013Figures'!$H:$H,$B171,'2013Figures'!$I:$I,$C171,'2013Figures'!$B:$B,"CyToBroker",'2013Figures'!$G:$G,"E1",'2013Figures'!$E:$E,$B$1)</f>
        <v>0</v>
      </c>
      <c r="H171" s="9">
        <f>SUMIFS('2013Figures'!$J:$J,'2013Figures'!$C:$C,$A171,'2013Figures'!$H:$H,$B171,'2013Figures'!$I:$I,$C171,'2013Figures'!$B:$B,"CyToBroker",'2013Figures'!$G:$G,"P1",'2013Figures'!$E:$E,$B$1)</f>
        <v>0</v>
      </c>
      <c r="I171" s="30"/>
      <c r="J171" s="31">
        <v>200901</v>
      </c>
      <c r="K171" s="30"/>
      <c r="L171" s="42">
        <f>SUMIFS('2012Figures'!$J:$J,'2012Figures'!$C:$C,$A171,'2012Figures'!$H:$H,$B171,'2012Figures'!$I:$I,$C171,'2012Figures'!$E:$E,$B$1)</f>
        <v>0</v>
      </c>
      <c r="M171" s="52">
        <f>SUMIFS('2012Figures'!$J:$J,'2012Figures'!$C:$C,$A171,'2012Figures'!$H:$H,$B171,'2012Figures'!$I:$I,$C171,'2012Figures'!$B:$B,"BrokerToCy",'2012Figures'!$G:$G,"E1",'2012Figures'!$E:$E,$B$1)</f>
        <v>0</v>
      </c>
      <c r="N171" s="52">
        <f>SUMIFS('2012Figures'!$J:$J,'2012Figures'!$C:$C,$A171,'2012Figures'!$H:$H,$B171,'2012Figures'!$I:$I,$C171,'2012Figures'!$B:$B,"BrokerToCy",'2012Figures'!$G:$G,"P1",'2012Figures'!$E:$E,$B$1)</f>
        <v>0</v>
      </c>
      <c r="O171" s="52">
        <f>SUMIFS('2012Figures'!$J:$J,'2012Figures'!$C:$C,$A171,'2012Figures'!$H:$H,$B171,'2012Figures'!$I:$I,$C171,'2012Figures'!$B:$B,"CyToBroker",'2012Figures'!$G:$G,"E1",'2012Figures'!$E:$E,$B$1)</f>
        <v>0</v>
      </c>
      <c r="P171" s="52">
        <f>SUMIFS('2012Figures'!$J:$J,'2012Figures'!$C:$C,$A171,'2012Figures'!$H:$H,$B171,'2012Figures'!$I:$I,$C171,'2012Figures'!$B:$B,"CyToBroker",'2012Figures'!$G:$G,"P1",'2012Figures'!$E:$E,$B$1)</f>
        <v>0</v>
      </c>
      <c r="Q171" s="30"/>
      <c r="R171" s="46" t="str">
        <f t="shared" si="23"/>
        <v/>
      </c>
      <c r="S171" s="46" t="str">
        <f t="shared" si="23"/>
        <v/>
      </c>
      <c r="T171" s="46" t="str">
        <f t="shared" si="23"/>
        <v/>
      </c>
      <c r="U171" s="46" t="str">
        <f t="shared" si="23"/>
        <v/>
      </c>
      <c r="V171" s="46" t="str">
        <f t="shared" si="23"/>
        <v/>
      </c>
    </row>
    <row r="172" spans="1:22" x14ac:dyDescent="0.2">
      <c r="A172" s="1">
        <v>115</v>
      </c>
      <c r="B172" s="1" t="s">
        <v>23</v>
      </c>
      <c r="D172" s="29">
        <f>SUMIFS('2013Figures'!$J:$J,'2013Figures'!$C:$C,$A172,'2013Figures'!$I:$I,"",'2013Figures'!$E:$E,$B$1)</f>
        <v>0</v>
      </c>
      <c r="E172" s="9">
        <f>SUMIFS('2013Figures'!$J:$J,'2013Figures'!$C:$C,$A172,'2013Figures'!$I:$I,"",'2013Figures'!$B:$B,"BrokerToCy",'2013Figures'!$G:$G,"E1",'2013Figures'!$E:$E,$B$1)</f>
        <v>0</v>
      </c>
      <c r="F172" s="9">
        <f>SUMIFS('2013Figures'!$J:$J,'2013Figures'!$C:$C,$A172,'2013Figures'!$I:$I,"",'2013Figures'!$B:$B,"BrokerToCy",'2013Figures'!$G:$G,"P1",'2013Figures'!$E:$E,$B$1)</f>
        <v>0</v>
      </c>
      <c r="G172" s="9">
        <f>SUMIFS('2013Figures'!$J:$J,'2013Figures'!$C:$C,$A172,'2013Figures'!$I:$I,"",'2013Figures'!$B:$B,"CyToBroker",'2013Figures'!$G:$G,"E1",'2013Figures'!$E:$E,$B$1)</f>
        <v>0</v>
      </c>
      <c r="H172" s="9">
        <f>SUMIFS('2013Figures'!$J:$J,'2013Figures'!$C:$C,$A172,'2013Figures'!$I:$I,"",'2013Figures'!$B:$B,"CyToBroker",'2013Figures'!$G:$G,"P1",'2013Figures'!$E:$E,$B$1)</f>
        <v>0</v>
      </c>
      <c r="J172" s="8" t="s">
        <v>131</v>
      </c>
      <c r="L172" s="42">
        <f>SUMIFS('2012Figures'!$J:$J,'2012Figures'!$C:$C,$A172,'2012Figures'!$I:$I,"",'2012Figures'!$E:$E,$B$1)</f>
        <v>0</v>
      </c>
      <c r="M172" s="52">
        <f>SUMIFS('2012Figures'!$J:$J,'2012Figures'!$C:$C,$A172,'2012Figures'!$I:$I,"",'2012Figures'!$B:$B,"BrokerToCy",'2012Figures'!$G:$G,"E1",'2012Figures'!$E:$E,$B$1)</f>
        <v>0</v>
      </c>
      <c r="N172" s="52">
        <f>SUMIFS('2012Figures'!$J:$J,'2012Figures'!$C:$C,$A172,'2012Figures'!$I:$I,"",'2012Figures'!$B:$B,"BrokerToCy",'2012Figures'!$G:$G,"P1",'2012Figures'!$E:$E,$B$1)</f>
        <v>0</v>
      </c>
      <c r="O172" s="52">
        <f>SUMIFS('2012Figures'!$J:$J,'2012Figures'!$C:$C,$A172,'2012Figures'!$I:$I,"",'2012Figures'!$B:$B,"CyToBroker",'2012Figures'!$G:$G,"E1",'2012Figures'!$E:$E,$B$1)</f>
        <v>0</v>
      </c>
      <c r="P172" s="52">
        <f>SUMIFS('2012Figures'!$J:$J,'2012Figures'!$C:$C,$A172,'2012Figures'!$I:$I,"",'2012Figures'!$B:$B,"CyToBroker",'2012Figures'!$G:$G,"P1",'2012Figures'!$E:$E,$B$1)</f>
        <v>0</v>
      </c>
      <c r="R172" s="46" t="str">
        <f t="shared" si="23"/>
        <v/>
      </c>
      <c r="S172" s="46" t="str">
        <f t="shared" si="23"/>
        <v/>
      </c>
      <c r="T172" s="46" t="str">
        <f t="shared" si="23"/>
        <v/>
      </c>
      <c r="U172" s="46" t="str">
        <f t="shared" si="23"/>
        <v/>
      </c>
      <c r="V172" s="46" t="str">
        <f t="shared" si="23"/>
        <v/>
      </c>
    </row>
    <row r="173" spans="1:22" x14ac:dyDescent="0.2">
      <c r="A173" s="21"/>
      <c r="B173" s="21" t="s">
        <v>92</v>
      </c>
      <c r="C173" s="22"/>
      <c r="D173" s="23">
        <f>SUM(E173:H173)</f>
        <v>0</v>
      </c>
      <c r="E173" s="23">
        <f>SUM(E170:E172)</f>
        <v>0</v>
      </c>
      <c r="F173" s="23">
        <f>SUM(F170:F172)</f>
        <v>0</v>
      </c>
      <c r="G173" s="23">
        <f>SUM(G170:G172)</f>
        <v>0</v>
      </c>
      <c r="H173" s="23">
        <f>SUM(H170:H172)</f>
        <v>0</v>
      </c>
      <c r="I173" s="21"/>
      <c r="J173" s="22"/>
      <c r="K173" s="21"/>
      <c r="L173" s="43">
        <f>SUM(M173:P173)</f>
        <v>0</v>
      </c>
      <c r="M173" s="43">
        <f>SUM(M170:M172)</f>
        <v>0</v>
      </c>
      <c r="N173" s="43">
        <f>SUM(N170:N172)</f>
        <v>0</v>
      </c>
      <c r="O173" s="43">
        <f>SUM(O170:O172)</f>
        <v>0</v>
      </c>
      <c r="P173" s="43">
        <f>SUM(P170:P172)</f>
        <v>0</v>
      </c>
      <c r="Q173" s="21"/>
      <c r="R173" s="21"/>
      <c r="S173" s="21"/>
      <c r="T173" s="21"/>
      <c r="U173" s="21"/>
      <c r="V173" s="21"/>
    </row>
    <row r="174" spans="1:22" x14ac:dyDescent="0.2">
      <c r="A174" s="28">
        <v>116</v>
      </c>
      <c r="B174" s="28" t="s">
        <v>64</v>
      </c>
      <c r="C174" s="17" t="s">
        <v>88</v>
      </c>
      <c r="D174" s="18">
        <f>SUMIFS('2013Figures'!$J:$J,'2013Figures'!$C:$C,$A174,'2013Figures'!$E:$E,$B$1)</f>
        <v>0</v>
      </c>
      <c r="E174" s="18">
        <f>SUMIFS('2013Figures'!$J:$J,'2013Figures'!$C:$C,$A174,'2013Figures'!$B:$B,"BrokerToCy",'2013Figures'!$G:$G,"E1",'2013Figures'!$E:$E,$B$1)</f>
        <v>0</v>
      </c>
      <c r="F174" s="18">
        <f>SUMIFS('2013Figures'!$J:$J,'2013Figures'!$C:$C,$A174,'2013Figures'!$B:$B,"BrokerToCy",'2013Figures'!$G:$G,"P1",'2013Figures'!$E:$E,$B$1)</f>
        <v>0</v>
      </c>
      <c r="G174" s="18">
        <f>SUMIFS('2013Figures'!$J:$J,'2013Figures'!$C:$C,$A174,'2013Figures'!$B:$B,"CyToBroker",'2013Figures'!$G:$G,"E1",'2013Figures'!$E:$E,$B$1)</f>
        <v>0</v>
      </c>
      <c r="H174" s="18">
        <f>SUMIFS('2013Figures'!$J:$J,'2013Figures'!$C:$C,$A174,'2013Figures'!$B:$B,"CyToBroker",'2013Figures'!$G:$G,"P1",'2013Figures'!$E:$E,$B$1)</f>
        <v>0</v>
      </c>
      <c r="I174" s="28"/>
      <c r="J174" s="17"/>
      <c r="K174" s="28"/>
      <c r="L174" s="50">
        <f>SUMIFS('2012Figures'!$J:$J,'2012Figures'!$C:$C,$A174,'2012Figures'!$E:$E,$B$1)</f>
        <v>0</v>
      </c>
      <c r="M174" s="50">
        <f>SUMIFS('2012Figures'!$J:$J,'2012Figures'!$C:$C,$A174,'2012Figures'!$B:$B,"BrokerToCy",'2012Figures'!$G:$G,"E1",'2012Figures'!$E:$E,$B$1)</f>
        <v>0</v>
      </c>
      <c r="N174" s="50">
        <f>SUMIFS('2012Figures'!$J:$J,'2012Figures'!$C:$C,$A174,'2012Figures'!$B:$B,"BrokerToCy",'2012Figures'!$G:$G,"P1",'2012Figures'!$E:$E,$B$1)</f>
        <v>0</v>
      </c>
      <c r="O174" s="50">
        <f>SUMIFS('2012Figures'!$J:$J,'2012Figures'!$C:$C,$A174,'2012Figures'!$B:$B,"CyToBroker",'2012Figures'!$G:$G,"E1",'2012Figures'!$E:$E,$B$1)</f>
        <v>0</v>
      </c>
      <c r="P174" s="50">
        <f>SUMIFS('2012Figures'!$J:$J,'2012Figures'!$C:$C,$A174,'2012Figures'!$B:$B,"CyToBroker",'2012Figures'!$G:$G,"P1",'2012Figures'!$E:$E,$B$1)</f>
        <v>0</v>
      </c>
      <c r="Q174" s="28"/>
      <c r="R174" s="46" t="str">
        <f t="shared" si="23"/>
        <v/>
      </c>
      <c r="S174" s="46" t="str">
        <f t="shared" si="23"/>
        <v/>
      </c>
      <c r="T174" s="46" t="str">
        <f t="shared" si="23"/>
        <v/>
      </c>
      <c r="U174" s="46" t="str">
        <f t="shared" si="23"/>
        <v/>
      </c>
      <c r="V174" s="46" t="str">
        <f t="shared" si="23"/>
        <v/>
      </c>
    </row>
    <row r="175" spans="1:22" x14ac:dyDescent="0.2">
      <c r="A175" s="1">
        <v>116</v>
      </c>
      <c r="B175" s="1" t="s">
        <v>64</v>
      </c>
      <c r="C175" s="8">
        <v>3</v>
      </c>
      <c r="D175" s="29">
        <f>SUMIFS('2013Figures'!$J:$J,'2013Figures'!$C:$C,$A175,'2013Figures'!$H:$H,$B175,'2013Figures'!$I:$I,$C175,'2013Figures'!$E:$E,$B$1)</f>
        <v>0</v>
      </c>
      <c r="E175" s="9">
        <f>SUMIFS('2013Figures'!$J:$J,'2013Figures'!$C:$C,$A175,'2013Figures'!$H:$H,$B175,'2013Figures'!$I:$I,$C175,'2013Figures'!$B:$B,"BrokerToCy",'2013Figures'!$G:$G,"E1",'2013Figures'!$E:$E,$B$1)</f>
        <v>0</v>
      </c>
      <c r="F175" s="9">
        <f>SUMIFS('2013Figures'!$J:$J,'2013Figures'!$C:$C,$A175,'2013Figures'!$H:$H,$B175,'2013Figures'!$I:$I,$C175,'2013Figures'!$B:$B,"BrokerToCy",'2013Figures'!$G:$G,"P1",'2013Figures'!$E:$E,$B$1)</f>
        <v>0</v>
      </c>
      <c r="G175" s="9">
        <f>SUMIFS('2013Figures'!$J:$J,'2013Figures'!$C:$C,$A175,'2013Figures'!$H:$H,$B175,'2013Figures'!$I:$I,$C175,'2013Figures'!$B:$B,"CyToBroker",'2013Figures'!$G:$G,"E1",'2013Figures'!$E:$E,$B$1)</f>
        <v>0</v>
      </c>
      <c r="H175" s="9">
        <f>SUMIFS('2013Figures'!$J:$J,'2013Figures'!$C:$C,$A175,'2013Figures'!$H:$H,$B175,'2013Figures'!$I:$I,$C175,'2013Figures'!$B:$B,"CyToBroker",'2013Figures'!$G:$G,"P1",'2013Figures'!$E:$E,$B$1)</f>
        <v>0</v>
      </c>
      <c r="J175" s="8" t="s">
        <v>146</v>
      </c>
      <c r="L175" s="42">
        <f>SUMIFS('2012Figures'!$J:$J,'2012Figures'!$C:$C,$A175,'2012Figures'!$H:$H,$B175,'2012Figures'!$I:$I,$C175,'2012Figures'!$E:$E,$B$1)</f>
        <v>0</v>
      </c>
      <c r="M175" s="52">
        <f>SUMIFS('2012Figures'!$J:$J,'2012Figures'!$C:$C,$A175,'2012Figures'!$H:$H,$B175,'2012Figures'!$I:$I,$C175,'2012Figures'!$B:$B,"BrokerToCy",'2012Figures'!$G:$G,"E1",'2012Figures'!$E:$E,$B$1)</f>
        <v>0</v>
      </c>
      <c r="N175" s="52">
        <f>SUMIFS('2012Figures'!$J:$J,'2012Figures'!$C:$C,$A175,'2012Figures'!$H:$H,$B175,'2012Figures'!$I:$I,$C175,'2012Figures'!$B:$B,"BrokerToCy",'2012Figures'!$G:$G,"P1",'2012Figures'!$E:$E,$B$1)</f>
        <v>0</v>
      </c>
      <c r="O175" s="52">
        <f>SUMIFS('2012Figures'!$J:$J,'2012Figures'!$C:$C,$A175,'2012Figures'!$H:$H,$B175,'2012Figures'!$I:$I,$C175,'2012Figures'!$B:$B,"CyToBroker",'2012Figures'!$G:$G,"E1",'2012Figures'!$E:$E,$B$1)</f>
        <v>0</v>
      </c>
      <c r="P175" s="52">
        <f>SUMIFS('2012Figures'!$J:$J,'2012Figures'!$C:$C,$A175,'2012Figures'!$H:$H,$B175,'2012Figures'!$I:$I,$C175,'2012Figures'!$B:$B,"CyToBroker",'2012Figures'!$G:$G,"P1",'2012Figures'!$E:$E,$B$1)</f>
        <v>0</v>
      </c>
      <c r="R175" s="46" t="str">
        <f t="shared" si="23"/>
        <v/>
      </c>
      <c r="S175" s="46" t="str">
        <f t="shared" si="23"/>
        <v/>
      </c>
      <c r="T175" s="46" t="str">
        <f t="shared" si="23"/>
        <v/>
      </c>
      <c r="U175" s="46" t="str">
        <f t="shared" si="23"/>
        <v/>
      </c>
      <c r="V175" s="46" t="str">
        <f t="shared" si="23"/>
        <v/>
      </c>
    </row>
    <row r="176" spans="1:22" x14ac:dyDescent="0.2">
      <c r="A176" s="1">
        <v>116</v>
      </c>
      <c r="B176" s="1" t="s">
        <v>64</v>
      </c>
      <c r="C176" s="8">
        <v>2</v>
      </c>
      <c r="D176" s="29">
        <f>SUMIFS('2013Figures'!$J:$J,'2013Figures'!$C:$C,$A176,'2013Figures'!$H:$H,$B176,'2013Figures'!$I:$I,$C176,'2013Figures'!$E:$E,$B$1)</f>
        <v>0</v>
      </c>
      <c r="E176" s="9">
        <f>SUMIFS('2013Figures'!$J:$J,'2013Figures'!$C:$C,$A176,'2013Figures'!$H:$H,$B176,'2013Figures'!$I:$I,$C176,'2013Figures'!$B:$B,"BrokerToCy",'2013Figures'!$G:$G,"E1",'2013Figures'!$E:$E,$B$1)</f>
        <v>0</v>
      </c>
      <c r="F176" s="9">
        <f>SUMIFS('2013Figures'!$J:$J,'2013Figures'!$C:$C,$A176,'2013Figures'!$H:$H,$B176,'2013Figures'!$I:$I,$C176,'2013Figures'!$B:$B,"BrokerToCy",'2013Figures'!$G:$G,"P1",'2013Figures'!$E:$E,$B$1)</f>
        <v>0</v>
      </c>
      <c r="G176" s="9">
        <f>SUMIFS('2013Figures'!$J:$J,'2013Figures'!$C:$C,$A176,'2013Figures'!$H:$H,$B176,'2013Figures'!$I:$I,$C176,'2013Figures'!$B:$B,"CyToBroker",'2013Figures'!$G:$G,"E1",'2013Figures'!$E:$E,$B$1)</f>
        <v>0</v>
      </c>
      <c r="H176" s="9">
        <f>SUMIFS('2013Figures'!$J:$J,'2013Figures'!$C:$C,$A176,'2013Figures'!$H:$H,$B176,'2013Figures'!$I:$I,$C176,'2013Figures'!$B:$B,"CyToBroker",'2013Figures'!$G:$G,"P1",'2013Figures'!$E:$E,$B$1)</f>
        <v>0</v>
      </c>
      <c r="I176" s="30"/>
      <c r="J176" s="31">
        <v>201101</v>
      </c>
      <c r="K176" s="30"/>
      <c r="L176" s="42">
        <f>SUMIFS('2012Figures'!$J:$J,'2012Figures'!$C:$C,$A176,'2012Figures'!$H:$H,$B176,'2012Figures'!$I:$I,$C176,'2012Figures'!$E:$E,$B$1)</f>
        <v>0</v>
      </c>
      <c r="M176" s="52">
        <f>SUMIFS('2012Figures'!$J:$J,'2012Figures'!$C:$C,$A176,'2012Figures'!$H:$H,$B176,'2012Figures'!$I:$I,$C176,'2012Figures'!$B:$B,"BrokerToCy",'2012Figures'!$G:$G,"E1",'2012Figures'!$E:$E,$B$1)</f>
        <v>0</v>
      </c>
      <c r="N176" s="52">
        <f>SUMIFS('2012Figures'!$J:$J,'2012Figures'!$C:$C,$A176,'2012Figures'!$H:$H,$B176,'2012Figures'!$I:$I,$C176,'2012Figures'!$B:$B,"BrokerToCy",'2012Figures'!$G:$G,"P1",'2012Figures'!$E:$E,$B$1)</f>
        <v>0</v>
      </c>
      <c r="O176" s="52">
        <f>SUMIFS('2012Figures'!$J:$J,'2012Figures'!$C:$C,$A176,'2012Figures'!$H:$H,$B176,'2012Figures'!$I:$I,$C176,'2012Figures'!$B:$B,"CyToBroker",'2012Figures'!$G:$G,"E1",'2012Figures'!$E:$E,$B$1)</f>
        <v>0</v>
      </c>
      <c r="P176" s="52">
        <f>SUMIFS('2012Figures'!$J:$J,'2012Figures'!$C:$C,$A176,'2012Figures'!$H:$H,$B176,'2012Figures'!$I:$I,$C176,'2012Figures'!$B:$B,"CyToBroker",'2012Figures'!$G:$G,"P1",'2012Figures'!$E:$E,$B$1)</f>
        <v>0</v>
      </c>
      <c r="Q176" s="30"/>
      <c r="R176" s="46" t="str">
        <f t="shared" si="23"/>
        <v/>
      </c>
      <c r="S176" s="46" t="str">
        <f t="shared" si="23"/>
        <v/>
      </c>
      <c r="T176" s="46" t="str">
        <f t="shared" si="23"/>
        <v/>
      </c>
      <c r="U176" s="46" t="str">
        <f t="shared" si="23"/>
        <v/>
      </c>
      <c r="V176" s="46" t="str">
        <f t="shared" si="23"/>
        <v/>
      </c>
    </row>
    <row r="177" spans="1:22" x14ac:dyDescent="0.2">
      <c r="A177" s="1">
        <v>116</v>
      </c>
      <c r="B177" s="1" t="s">
        <v>64</v>
      </c>
      <c r="C177" s="8">
        <v>1</v>
      </c>
      <c r="D177" s="29">
        <f>SUMIFS('2013Figures'!$J:$J,'2013Figures'!$C:$C,$A177,'2013Figures'!$H:$H,$B177,'2013Figures'!$I:$I,$C177,'2013Figures'!$E:$E,$B$1)</f>
        <v>0</v>
      </c>
      <c r="E177" s="9">
        <f>SUMIFS('2013Figures'!$J:$J,'2013Figures'!$C:$C,$A177,'2013Figures'!$H:$H,$B177,'2013Figures'!$I:$I,$C177,'2013Figures'!$B:$B,"BrokerToCy",'2013Figures'!$G:$G,"E1",'2013Figures'!$E:$E,$B$1)</f>
        <v>0</v>
      </c>
      <c r="F177" s="9">
        <f>SUMIFS('2013Figures'!$J:$J,'2013Figures'!$C:$C,$A177,'2013Figures'!$H:$H,$B177,'2013Figures'!$I:$I,$C177,'2013Figures'!$B:$B,"BrokerToCy",'2013Figures'!$G:$G,"P1",'2013Figures'!$E:$E,$B$1)</f>
        <v>0</v>
      </c>
      <c r="G177" s="9">
        <f>SUMIFS('2013Figures'!$J:$J,'2013Figures'!$C:$C,$A177,'2013Figures'!$H:$H,$B177,'2013Figures'!$I:$I,$C177,'2013Figures'!$B:$B,"CyToBroker",'2013Figures'!$G:$G,"E1",'2013Figures'!$E:$E,$B$1)</f>
        <v>0</v>
      </c>
      <c r="H177" s="9">
        <f>SUMIFS('2013Figures'!$J:$J,'2013Figures'!$C:$C,$A177,'2013Figures'!$H:$H,$B177,'2013Figures'!$I:$I,$C177,'2013Figures'!$B:$B,"CyToBroker",'2013Figures'!$G:$G,"P1",'2013Figures'!$E:$E,$B$1)</f>
        <v>0</v>
      </c>
      <c r="J177" s="8">
        <v>200901</v>
      </c>
      <c r="L177" s="42">
        <f>SUMIFS('2012Figures'!$J:$J,'2012Figures'!$C:$C,$A177,'2012Figures'!$H:$H,$B177,'2012Figures'!$I:$I,$C177,'2012Figures'!$E:$E,$B$1)</f>
        <v>0</v>
      </c>
      <c r="M177" s="52">
        <f>SUMIFS('2012Figures'!$J:$J,'2012Figures'!$C:$C,$A177,'2012Figures'!$H:$H,$B177,'2012Figures'!$I:$I,$C177,'2012Figures'!$B:$B,"BrokerToCy",'2012Figures'!$G:$G,"E1",'2012Figures'!$E:$E,$B$1)</f>
        <v>0</v>
      </c>
      <c r="N177" s="52">
        <f>SUMIFS('2012Figures'!$J:$J,'2012Figures'!$C:$C,$A177,'2012Figures'!$H:$H,$B177,'2012Figures'!$I:$I,$C177,'2012Figures'!$B:$B,"BrokerToCy",'2012Figures'!$G:$G,"P1",'2012Figures'!$E:$E,$B$1)</f>
        <v>0</v>
      </c>
      <c r="O177" s="52">
        <f>SUMIFS('2012Figures'!$J:$J,'2012Figures'!$C:$C,$A177,'2012Figures'!$H:$H,$B177,'2012Figures'!$I:$I,$C177,'2012Figures'!$B:$B,"CyToBroker",'2012Figures'!$G:$G,"E1",'2012Figures'!$E:$E,$B$1)</f>
        <v>0</v>
      </c>
      <c r="P177" s="52">
        <f>SUMIFS('2012Figures'!$J:$J,'2012Figures'!$C:$C,$A177,'2012Figures'!$H:$H,$B177,'2012Figures'!$I:$I,$C177,'2012Figures'!$B:$B,"CyToBroker",'2012Figures'!$G:$G,"P1",'2012Figures'!$E:$E,$B$1)</f>
        <v>0</v>
      </c>
      <c r="R177" s="46" t="str">
        <f t="shared" si="23"/>
        <v/>
      </c>
      <c r="S177" s="46" t="str">
        <f t="shared" si="23"/>
        <v/>
      </c>
      <c r="T177" s="46" t="str">
        <f t="shared" si="23"/>
        <v/>
      </c>
      <c r="U177" s="46" t="str">
        <f t="shared" si="23"/>
        <v/>
      </c>
      <c r="V177" s="46" t="str">
        <f t="shared" si="23"/>
        <v/>
      </c>
    </row>
    <row r="178" spans="1:22" x14ac:dyDescent="0.2">
      <c r="A178" s="1">
        <v>116</v>
      </c>
      <c r="B178" s="1" t="s">
        <v>64</v>
      </c>
      <c r="D178" s="29">
        <f>SUMIFS('2013Figures'!$J:$J,'2013Figures'!$C:$C,$A178,'2013Figures'!$I:$I,"",'2013Figures'!$E:$E,$B$1)</f>
        <v>0</v>
      </c>
      <c r="E178" s="9">
        <f>SUMIFS('2013Figures'!$J:$J,'2013Figures'!$C:$C,$A178,'2013Figures'!$I:$I,"",'2013Figures'!$B:$B,"BrokerToCy",'2013Figures'!$G:$G,"E1",'2013Figures'!$E:$E,$B$1)</f>
        <v>0</v>
      </c>
      <c r="F178" s="9">
        <f>SUMIFS('2013Figures'!$J:$J,'2013Figures'!$C:$C,$A178,'2013Figures'!$I:$I,"",'2013Figures'!$B:$B,"BrokerToCy",'2013Figures'!$G:$G,"P1",'2013Figures'!$E:$E,$B$1)</f>
        <v>0</v>
      </c>
      <c r="G178" s="9">
        <f>SUMIFS('2013Figures'!$J:$J,'2013Figures'!$C:$C,$A178,'2013Figures'!$I:$I,"",'2013Figures'!$B:$B,"CyToBroker",'2013Figures'!$G:$G,"E1",'2013Figures'!$E:$E,$B$1)</f>
        <v>0</v>
      </c>
      <c r="H178" s="9">
        <f>SUMIFS('2013Figures'!$J:$J,'2013Figures'!$C:$C,$A178,'2013Figures'!$I:$I,"",'2013Figures'!$B:$B,"CyToBroker",'2013Figures'!$G:$G,"P1",'2013Figures'!$E:$E,$B$1)</f>
        <v>0</v>
      </c>
      <c r="J178" s="8" t="s">
        <v>131</v>
      </c>
      <c r="L178" s="42">
        <f>SUMIFS('2012Figures'!$J:$J,'2012Figures'!$C:$C,$A178,'2012Figures'!$I:$I,"",'2012Figures'!$E:$E,$B$1)</f>
        <v>0</v>
      </c>
      <c r="M178" s="52">
        <f>SUMIFS('2012Figures'!$J:$J,'2012Figures'!$C:$C,$A178,'2012Figures'!$I:$I,"",'2012Figures'!$B:$B,"BrokerToCy",'2012Figures'!$G:$G,"E1",'2012Figures'!$E:$E,$B$1)</f>
        <v>0</v>
      </c>
      <c r="N178" s="52">
        <f>SUMIFS('2012Figures'!$J:$J,'2012Figures'!$C:$C,$A178,'2012Figures'!$I:$I,"",'2012Figures'!$B:$B,"BrokerToCy",'2012Figures'!$G:$G,"P1",'2012Figures'!$E:$E,$B$1)</f>
        <v>0</v>
      </c>
      <c r="O178" s="52">
        <f>SUMIFS('2012Figures'!$J:$J,'2012Figures'!$C:$C,$A178,'2012Figures'!$I:$I,"",'2012Figures'!$B:$B,"CyToBroker",'2012Figures'!$G:$G,"E1",'2012Figures'!$E:$E,$B$1)</f>
        <v>0</v>
      </c>
      <c r="P178" s="52">
        <f>SUMIFS('2012Figures'!$J:$J,'2012Figures'!$C:$C,$A178,'2012Figures'!$I:$I,"",'2012Figures'!$B:$B,"CyToBroker",'2012Figures'!$G:$G,"P1",'2012Figures'!$E:$E,$B$1)</f>
        <v>0</v>
      </c>
      <c r="R178" s="46" t="str">
        <f t="shared" si="23"/>
        <v/>
      </c>
      <c r="S178" s="46" t="str">
        <f t="shared" si="23"/>
        <v/>
      </c>
      <c r="T178" s="46" t="str">
        <f t="shared" si="23"/>
        <v/>
      </c>
      <c r="U178" s="46" t="str">
        <f t="shared" si="23"/>
        <v/>
      </c>
      <c r="V178" s="46" t="str">
        <f t="shared" si="23"/>
        <v/>
      </c>
    </row>
    <row r="179" spans="1:22" x14ac:dyDescent="0.2">
      <c r="A179" s="21"/>
      <c r="B179" s="21" t="s">
        <v>92</v>
      </c>
      <c r="C179" s="22"/>
      <c r="D179" s="23">
        <f>SUM(E179:H179)</f>
        <v>0</v>
      </c>
      <c r="E179" s="23">
        <f>SUM(E175:E178)</f>
        <v>0</v>
      </c>
      <c r="F179" s="23">
        <f>SUM(F175:F178)</f>
        <v>0</v>
      </c>
      <c r="G179" s="23">
        <f>SUM(G175:G178)</f>
        <v>0</v>
      </c>
      <c r="H179" s="23">
        <f>SUM(H175:H178)</f>
        <v>0</v>
      </c>
      <c r="I179" s="21"/>
      <c r="J179" s="22"/>
      <c r="K179" s="21"/>
      <c r="L179" s="43">
        <f>SUM(M179:P179)</f>
        <v>0</v>
      </c>
      <c r="M179" s="43">
        <f>SUM(M175:M178)</f>
        <v>0</v>
      </c>
      <c r="N179" s="43">
        <f>SUM(N175:N178)</f>
        <v>0</v>
      </c>
      <c r="O179" s="43">
        <f>SUM(O175:O178)</f>
        <v>0</v>
      </c>
      <c r="P179" s="43">
        <f>SUM(P175:P178)</f>
        <v>0</v>
      </c>
      <c r="Q179" s="21"/>
      <c r="R179" s="21"/>
      <c r="S179" s="21"/>
      <c r="T179" s="21"/>
      <c r="U179" s="21"/>
      <c r="V179" s="21"/>
    </row>
    <row r="180" spans="1:22" x14ac:dyDescent="0.2">
      <c r="A180" s="28">
        <v>118</v>
      </c>
      <c r="B180" s="28" t="s">
        <v>109</v>
      </c>
      <c r="C180" s="17" t="s">
        <v>88</v>
      </c>
      <c r="D180" s="18">
        <f>SUMIFS('2013Figures'!$J:$J,'2013Figures'!$C:$C,$A180,'2013Figures'!$E:$E,$B$1)</f>
        <v>0</v>
      </c>
      <c r="E180" s="18">
        <f>SUMIFS('2013Figures'!$J:$J,'2013Figures'!$C:$C,$A180,'2013Figures'!$B:$B,"BrokerToCy",'2013Figures'!$G:$G,"E1",'2013Figures'!$E:$E,$B$1)</f>
        <v>0</v>
      </c>
      <c r="F180" s="18">
        <f>SUMIFS('2013Figures'!$J:$J,'2013Figures'!$C:$C,$A180,'2013Figures'!$B:$B,"BrokerToCy",'2013Figures'!$G:$G,"P1",'2013Figures'!$E:$E,$B$1)</f>
        <v>0</v>
      </c>
      <c r="G180" s="18">
        <f>SUMIFS('2013Figures'!$J:$J,'2013Figures'!$C:$C,$A180,'2013Figures'!$B:$B,"CyToBroker",'2013Figures'!$G:$G,"E1",'2013Figures'!$E:$E,$B$1)</f>
        <v>0</v>
      </c>
      <c r="H180" s="18">
        <f>SUMIFS('2013Figures'!$J:$J,'2013Figures'!$C:$C,$A180,'2013Figures'!$B:$B,"CyToBroker",'2013Figures'!$G:$G,"P1",'2013Figures'!$E:$E,$B$1)</f>
        <v>0</v>
      </c>
      <c r="I180" s="28"/>
      <c r="J180" s="17"/>
      <c r="K180" s="28"/>
      <c r="L180" s="50">
        <f>SUMIFS('2012Figures'!$J:$J,'2012Figures'!$C:$C,$A180,'2012Figures'!$E:$E,$B$1)</f>
        <v>0</v>
      </c>
      <c r="M180" s="50">
        <f>SUMIFS('2012Figures'!$J:$J,'2012Figures'!$C:$C,$A180,'2012Figures'!$B:$B,"BrokerToCy",'2012Figures'!$G:$G,"E1",'2012Figures'!$E:$E,$B$1)</f>
        <v>0</v>
      </c>
      <c r="N180" s="50">
        <f>SUMIFS('2012Figures'!$J:$J,'2012Figures'!$C:$C,$A180,'2012Figures'!$B:$B,"BrokerToCy",'2012Figures'!$G:$G,"P1",'2012Figures'!$E:$E,$B$1)</f>
        <v>0</v>
      </c>
      <c r="O180" s="50">
        <f>SUMIFS('2012Figures'!$J:$J,'2012Figures'!$C:$C,$A180,'2012Figures'!$B:$B,"CyToBroker",'2012Figures'!$G:$G,"E1",'2012Figures'!$E:$E,$B$1)</f>
        <v>0</v>
      </c>
      <c r="P180" s="50">
        <f>SUMIFS('2012Figures'!$J:$J,'2012Figures'!$C:$C,$A180,'2012Figures'!$B:$B,"CyToBroker",'2012Figures'!$G:$G,"P1",'2012Figures'!$E:$E,$B$1)</f>
        <v>0</v>
      </c>
      <c r="Q180" s="28"/>
      <c r="R180" s="46" t="str">
        <f t="shared" si="23"/>
        <v/>
      </c>
      <c r="S180" s="46" t="str">
        <f t="shared" si="23"/>
        <v/>
      </c>
      <c r="T180" s="46" t="str">
        <f t="shared" si="23"/>
        <v/>
      </c>
      <c r="U180" s="46" t="str">
        <f t="shared" si="23"/>
        <v/>
      </c>
      <c r="V180" s="46" t="str">
        <f t="shared" si="23"/>
        <v/>
      </c>
    </row>
    <row r="181" spans="1:22" x14ac:dyDescent="0.2">
      <c r="A181" s="1">
        <v>118</v>
      </c>
      <c r="B181" s="1" t="s">
        <v>109</v>
      </c>
      <c r="C181" s="8">
        <v>11</v>
      </c>
      <c r="D181" s="29">
        <f>SUMIFS('2013Figures'!$J:$J,'2013Figures'!$C:$C,$A181,'2013Figures'!$H:$H,$B181,'2013Figures'!$I:$I,$C181,'2013Figures'!$E:$E,$B$1)</f>
        <v>0</v>
      </c>
      <c r="E181" s="9">
        <f>SUMIFS('2013Figures'!$J:$J,'2013Figures'!$C:$C,$A181,'2013Figures'!$H:$H,$B181,'2013Figures'!$I:$I,$C181,'2013Figures'!$B:$B,"BrokerToCy",'2013Figures'!$G:$G,"E1",'2013Figures'!$E:$E,$B$1)</f>
        <v>0</v>
      </c>
      <c r="F181" s="9">
        <f>SUMIFS('2013Figures'!$J:$J,'2013Figures'!$C:$C,$A181,'2013Figures'!$H:$H,$B181,'2013Figures'!$I:$I,$C181,'2013Figures'!$B:$B,"BrokerToCy",'2013Figures'!$G:$G,"P1",'2013Figures'!$E:$E,$B$1)</f>
        <v>0</v>
      </c>
      <c r="G181" s="9">
        <f>SUMIFS('2013Figures'!$J:$J,'2013Figures'!$C:$C,$A181,'2013Figures'!$H:$H,$B181,'2013Figures'!$I:$I,$C181,'2013Figures'!$B:$B,"CyToBroker",'2013Figures'!$G:$G,"E1",'2013Figures'!$E:$E,$B$1)</f>
        <v>0</v>
      </c>
      <c r="H181" s="9">
        <f>SUMIFS('2013Figures'!$J:$J,'2013Figures'!$C:$C,$A181,'2013Figures'!$H:$H,$B181,'2013Figures'!$I:$I,$C181,'2013Figures'!$B:$B,"CyToBroker",'2013Figures'!$G:$G,"P1",'2013Figures'!$E:$E,$B$1)</f>
        <v>0</v>
      </c>
      <c r="L181" s="42">
        <f>SUMIFS('2012Figures'!$J:$J,'2012Figures'!$C:$C,$A181,'2012Figures'!$H:$H,$B181,'2012Figures'!$I:$I,$C181,'2012Figures'!$E:$E,$B$1)</f>
        <v>0</v>
      </c>
      <c r="M181" s="52">
        <f>SUMIFS('2012Figures'!$J:$J,'2012Figures'!$C:$C,$A181,'2012Figures'!$H:$H,$B181,'2012Figures'!$I:$I,$C181,'2012Figures'!$B:$B,"BrokerToCy",'2012Figures'!$G:$G,"E1",'2012Figures'!$E:$E,$B$1)</f>
        <v>0</v>
      </c>
      <c r="N181" s="52">
        <f>SUMIFS('2012Figures'!$J:$J,'2012Figures'!$C:$C,$A181,'2012Figures'!$H:$H,$B181,'2012Figures'!$I:$I,$C181,'2012Figures'!$B:$B,"BrokerToCy",'2012Figures'!$G:$G,"P1",'2012Figures'!$E:$E,$B$1)</f>
        <v>0</v>
      </c>
      <c r="O181" s="52">
        <f>SUMIFS('2012Figures'!$J:$J,'2012Figures'!$C:$C,$A181,'2012Figures'!$H:$H,$B181,'2012Figures'!$I:$I,$C181,'2012Figures'!$B:$B,"CyToBroker",'2012Figures'!$G:$G,"E1",'2012Figures'!$E:$E,$B$1)</f>
        <v>0</v>
      </c>
      <c r="P181" s="52">
        <f>SUMIFS('2012Figures'!$J:$J,'2012Figures'!$C:$C,$A181,'2012Figures'!$H:$H,$B181,'2012Figures'!$I:$I,$C181,'2012Figures'!$B:$B,"CyToBroker",'2012Figures'!$G:$G,"P1",'2012Figures'!$E:$E,$B$1)</f>
        <v>0</v>
      </c>
      <c r="R181" s="46" t="str">
        <f t="shared" si="23"/>
        <v/>
      </c>
      <c r="S181" s="46" t="str">
        <f t="shared" si="23"/>
        <v/>
      </c>
      <c r="T181" s="46" t="str">
        <f t="shared" si="23"/>
        <v/>
      </c>
      <c r="U181" s="46" t="str">
        <f t="shared" si="23"/>
        <v/>
      </c>
      <c r="V181" s="46" t="str">
        <f t="shared" si="23"/>
        <v/>
      </c>
    </row>
    <row r="182" spans="1:22" x14ac:dyDescent="0.2">
      <c r="A182" s="1">
        <v>118</v>
      </c>
      <c r="B182" s="1" t="s">
        <v>109</v>
      </c>
      <c r="C182" s="8">
        <v>10</v>
      </c>
      <c r="D182" s="29">
        <f>SUMIFS('2013Figures'!$J:$J,'2013Figures'!$C:$C,$A182,'2013Figures'!$H:$H,$B182,'2013Figures'!$I:$I,$C182,'2013Figures'!$E:$E,$B$1)</f>
        <v>0</v>
      </c>
      <c r="E182" s="9">
        <f>SUMIFS('2013Figures'!$J:$J,'2013Figures'!$C:$C,$A182,'2013Figures'!$H:$H,$B182,'2013Figures'!$I:$I,$C182,'2013Figures'!$B:$B,"BrokerToCy",'2013Figures'!$G:$G,"E1",'2013Figures'!$E:$E,$B$1)</f>
        <v>0</v>
      </c>
      <c r="F182" s="9">
        <f>SUMIFS('2013Figures'!$J:$J,'2013Figures'!$C:$C,$A182,'2013Figures'!$H:$H,$B182,'2013Figures'!$I:$I,$C182,'2013Figures'!$B:$B,"BrokerToCy",'2013Figures'!$G:$G,"P1",'2013Figures'!$E:$E,$B$1)</f>
        <v>0</v>
      </c>
      <c r="G182" s="9">
        <f>SUMIFS('2013Figures'!$J:$J,'2013Figures'!$C:$C,$A182,'2013Figures'!$H:$H,$B182,'2013Figures'!$I:$I,$C182,'2013Figures'!$B:$B,"CyToBroker",'2013Figures'!$G:$G,"E1",'2013Figures'!$E:$E,$B$1)</f>
        <v>0</v>
      </c>
      <c r="H182" s="9">
        <f>SUMIFS('2013Figures'!$J:$J,'2013Figures'!$C:$C,$A182,'2013Figures'!$H:$H,$B182,'2013Figures'!$I:$I,$C182,'2013Figures'!$B:$B,"CyToBroker",'2013Figures'!$G:$G,"P1",'2013Figures'!$E:$E,$B$1)</f>
        <v>0</v>
      </c>
      <c r="J182" s="8">
        <v>201501</v>
      </c>
      <c r="L182" s="42">
        <f>SUMIFS('2012Figures'!$J:$J,'2012Figures'!$C:$C,$A182,'2012Figures'!$H:$H,$B182,'2012Figures'!$I:$I,$C182,'2012Figures'!$E:$E,$B$1)</f>
        <v>0</v>
      </c>
      <c r="M182" s="52">
        <f>SUMIFS('2012Figures'!$J:$J,'2012Figures'!$C:$C,$A182,'2012Figures'!$H:$H,$B182,'2012Figures'!$I:$I,$C182,'2012Figures'!$B:$B,"BrokerToCy",'2012Figures'!$G:$G,"E1",'2012Figures'!$E:$E,$B$1)</f>
        <v>0</v>
      </c>
      <c r="N182" s="52">
        <f>SUMIFS('2012Figures'!$J:$J,'2012Figures'!$C:$C,$A182,'2012Figures'!$H:$H,$B182,'2012Figures'!$I:$I,$C182,'2012Figures'!$B:$B,"BrokerToCy",'2012Figures'!$G:$G,"P1",'2012Figures'!$E:$E,$B$1)</f>
        <v>0</v>
      </c>
      <c r="O182" s="52">
        <f>SUMIFS('2012Figures'!$J:$J,'2012Figures'!$C:$C,$A182,'2012Figures'!$H:$H,$B182,'2012Figures'!$I:$I,$C182,'2012Figures'!$B:$B,"CyToBroker",'2012Figures'!$G:$G,"E1",'2012Figures'!$E:$E,$B$1)</f>
        <v>0</v>
      </c>
      <c r="P182" s="52">
        <f>SUMIFS('2012Figures'!$J:$J,'2012Figures'!$C:$C,$A182,'2012Figures'!$H:$H,$B182,'2012Figures'!$I:$I,$C182,'2012Figures'!$B:$B,"CyToBroker",'2012Figures'!$G:$G,"P1",'2012Figures'!$E:$E,$B$1)</f>
        <v>0</v>
      </c>
      <c r="R182" s="46" t="str">
        <f t="shared" si="23"/>
        <v/>
      </c>
      <c r="S182" s="46" t="str">
        <f t="shared" si="23"/>
        <v/>
      </c>
      <c r="T182" s="46" t="str">
        <f t="shared" si="23"/>
        <v/>
      </c>
      <c r="U182" s="46" t="str">
        <f t="shared" si="23"/>
        <v/>
      </c>
      <c r="V182" s="46" t="str">
        <f t="shared" si="23"/>
        <v/>
      </c>
    </row>
    <row r="183" spans="1:22" x14ac:dyDescent="0.2">
      <c r="A183" s="1">
        <v>118</v>
      </c>
      <c r="B183" s="1" t="s">
        <v>109</v>
      </c>
      <c r="C183" s="8">
        <v>9</v>
      </c>
      <c r="D183" s="29">
        <f>SUMIFS('2013Figures'!$J:$J,'2013Figures'!$C:$C,$A183,'2013Figures'!$H:$H,$B183,'2013Figures'!$I:$I,$C183,'2013Figures'!$E:$E,$B$1)</f>
        <v>0</v>
      </c>
      <c r="E183" s="9">
        <f>SUMIFS('2013Figures'!$J:$J,'2013Figures'!$C:$C,$A183,'2013Figures'!$H:$H,$B183,'2013Figures'!$I:$I,$C183,'2013Figures'!$B:$B,"BrokerToCy",'2013Figures'!$G:$G,"E1",'2013Figures'!$E:$E,$B$1)</f>
        <v>0</v>
      </c>
      <c r="F183" s="9">
        <f>SUMIFS('2013Figures'!$J:$J,'2013Figures'!$C:$C,$A183,'2013Figures'!$H:$H,$B183,'2013Figures'!$I:$I,$C183,'2013Figures'!$B:$B,"BrokerToCy",'2013Figures'!$G:$G,"P1",'2013Figures'!$E:$E,$B$1)</f>
        <v>0</v>
      </c>
      <c r="G183" s="9">
        <f>SUMIFS('2013Figures'!$J:$J,'2013Figures'!$C:$C,$A183,'2013Figures'!$H:$H,$B183,'2013Figures'!$I:$I,$C183,'2013Figures'!$B:$B,"CyToBroker",'2013Figures'!$G:$G,"E1",'2013Figures'!$E:$E,$B$1)</f>
        <v>0</v>
      </c>
      <c r="H183" s="9">
        <f>SUMIFS('2013Figures'!$J:$J,'2013Figures'!$C:$C,$A183,'2013Figures'!$H:$H,$B183,'2013Figures'!$I:$I,$C183,'2013Figures'!$B:$B,"CyToBroker",'2013Figures'!$G:$G,"P1",'2013Figures'!$E:$E,$B$1)</f>
        <v>0</v>
      </c>
      <c r="J183" s="8">
        <v>201401</v>
      </c>
      <c r="L183" s="42">
        <f>SUMIFS('2012Figures'!$J:$J,'2012Figures'!$C:$C,$A183,'2012Figures'!$H:$H,$B183,'2012Figures'!$I:$I,$C183,'2012Figures'!$E:$E,$B$1)</f>
        <v>0</v>
      </c>
      <c r="M183" s="52">
        <f>SUMIFS('2012Figures'!$J:$J,'2012Figures'!$C:$C,$A183,'2012Figures'!$H:$H,$B183,'2012Figures'!$I:$I,$C183,'2012Figures'!$B:$B,"BrokerToCy",'2012Figures'!$G:$G,"E1",'2012Figures'!$E:$E,$B$1)</f>
        <v>0</v>
      </c>
      <c r="N183" s="52">
        <f>SUMIFS('2012Figures'!$J:$J,'2012Figures'!$C:$C,$A183,'2012Figures'!$H:$H,$B183,'2012Figures'!$I:$I,$C183,'2012Figures'!$B:$B,"BrokerToCy",'2012Figures'!$G:$G,"P1",'2012Figures'!$E:$E,$B$1)</f>
        <v>0</v>
      </c>
      <c r="O183" s="52">
        <f>SUMIFS('2012Figures'!$J:$J,'2012Figures'!$C:$C,$A183,'2012Figures'!$H:$H,$B183,'2012Figures'!$I:$I,$C183,'2012Figures'!$B:$B,"CyToBroker",'2012Figures'!$G:$G,"E1",'2012Figures'!$E:$E,$B$1)</f>
        <v>0</v>
      </c>
      <c r="P183" s="52">
        <f>SUMIFS('2012Figures'!$J:$J,'2012Figures'!$C:$C,$A183,'2012Figures'!$H:$H,$B183,'2012Figures'!$I:$I,$C183,'2012Figures'!$B:$B,"CyToBroker",'2012Figures'!$G:$G,"P1",'2012Figures'!$E:$E,$B$1)</f>
        <v>0</v>
      </c>
      <c r="R183" s="46" t="str">
        <f t="shared" si="23"/>
        <v/>
      </c>
      <c r="S183" s="46" t="str">
        <f t="shared" si="23"/>
        <v/>
      </c>
      <c r="T183" s="46" t="str">
        <f t="shared" si="23"/>
        <v/>
      </c>
      <c r="U183" s="46" t="str">
        <f t="shared" si="23"/>
        <v/>
      </c>
      <c r="V183" s="46" t="str">
        <f t="shared" si="23"/>
        <v/>
      </c>
    </row>
    <row r="184" spans="1:22" x14ac:dyDescent="0.2">
      <c r="A184" s="1">
        <v>118</v>
      </c>
      <c r="B184" s="1" t="s">
        <v>109</v>
      </c>
      <c r="C184" s="8">
        <v>8</v>
      </c>
      <c r="D184" s="29">
        <f>SUMIFS('2013Figures'!$J:$J,'2013Figures'!$C:$C,$A184,'2013Figures'!$H:$H,$B184,'2013Figures'!$I:$I,$C184,'2013Figures'!$E:$E,$B$1)</f>
        <v>0</v>
      </c>
      <c r="E184" s="9">
        <f>SUMIFS('2013Figures'!$J:$J,'2013Figures'!$C:$C,$A184,'2013Figures'!$H:$H,$B184,'2013Figures'!$I:$I,$C184,'2013Figures'!$B:$B,"BrokerToCy",'2013Figures'!$G:$G,"E1",'2013Figures'!$E:$E,$B$1)</f>
        <v>0</v>
      </c>
      <c r="F184" s="9">
        <f>SUMIFS('2013Figures'!$J:$J,'2013Figures'!$C:$C,$A184,'2013Figures'!$H:$H,$B184,'2013Figures'!$I:$I,$C184,'2013Figures'!$B:$B,"BrokerToCy",'2013Figures'!$G:$G,"P1",'2013Figures'!$E:$E,$B$1)</f>
        <v>0</v>
      </c>
      <c r="G184" s="9">
        <f>SUMIFS('2013Figures'!$J:$J,'2013Figures'!$C:$C,$A184,'2013Figures'!$H:$H,$B184,'2013Figures'!$I:$I,$C184,'2013Figures'!$B:$B,"CyToBroker",'2013Figures'!$G:$G,"E1",'2013Figures'!$E:$E,$B$1)</f>
        <v>0</v>
      </c>
      <c r="H184" s="9">
        <f>SUMIFS('2013Figures'!$J:$J,'2013Figures'!$C:$C,$A184,'2013Figures'!$H:$H,$B184,'2013Figures'!$I:$I,$C184,'2013Figures'!$B:$B,"CyToBroker",'2013Figures'!$G:$G,"P1",'2013Figures'!$E:$E,$B$1)</f>
        <v>0</v>
      </c>
      <c r="I184" s="30"/>
      <c r="J184" s="31">
        <v>201301</v>
      </c>
      <c r="K184" s="30"/>
      <c r="L184" s="42">
        <f>SUMIFS('2012Figures'!$J:$J,'2012Figures'!$C:$C,$A184,'2012Figures'!$H:$H,$B184,'2012Figures'!$I:$I,$C184,'2012Figures'!$E:$E,$B$1)</f>
        <v>0</v>
      </c>
      <c r="M184" s="52">
        <f>SUMIFS('2012Figures'!$J:$J,'2012Figures'!$C:$C,$A184,'2012Figures'!$H:$H,$B184,'2012Figures'!$I:$I,$C184,'2012Figures'!$B:$B,"BrokerToCy",'2012Figures'!$G:$G,"E1",'2012Figures'!$E:$E,$B$1)</f>
        <v>0</v>
      </c>
      <c r="N184" s="52">
        <f>SUMIFS('2012Figures'!$J:$J,'2012Figures'!$C:$C,$A184,'2012Figures'!$H:$H,$B184,'2012Figures'!$I:$I,$C184,'2012Figures'!$B:$B,"BrokerToCy",'2012Figures'!$G:$G,"P1",'2012Figures'!$E:$E,$B$1)</f>
        <v>0</v>
      </c>
      <c r="O184" s="52">
        <f>SUMIFS('2012Figures'!$J:$J,'2012Figures'!$C:$C,$A184,'2012Figures'!$H:$H,$B184,'2012Figures'!$I:$I,$C184,'2012Figures'!$B:$B,"CyToBroker",'2012Figures'!$G:$G,"E1",'2012Figures'!$E:$E,$B$1)</f>
        <v>0</v>
      </c>
      <c r="P184" s="52">
        <f>SUMIFS('2012Figures'!$J:$J,'2012Figures'!$C:$C,$A184,'2012Figures'!$H:$H,$B184,'2012Figures'!$I:$I,$C184,'2012Figures'!$B:$B,"CyToBroker",'2012Figures'!$G:$G,"P1",'2012Figures'!$E:$E,$B$1)</f>
        <v>0</v>
      </c>
      <c r="Q184" s="30"/>
      <c r="R184" s="46" t="str">
        <f t="shared" si="23"/>
        <v/>
      </c>
      <c r="S184" s="46" t="str">
        <f t="shared" si="23"/>
        <v/>
      </c>
      <c r="T184" s="46" t="str">
        <f t="shared" si="23"/>
        <v/>
      </c>
      <c r="U184" s="46" t="str">
        <f t="shared" si="23"/>
        <v/>
      </c>
      <c r="V184" s="46" t="str">
        <f t="shared" si="23"/>
        <v/>
      </c>
    </row>
    <row r="185" spans="1:22" x14ac:dyDescent="0.2">
      <c r="A185" s="1">
        <v>118</v>
      </c>
      <c r="B185" s="1" t="s">
        <v>109</v>
      </c>
      <c r="C185" s="8">
        <v>7</v>
      </c>
      <c r="D185" s="29">
        <f>SUMIFS('2013Figures'!$J:$J,'2013Figures'!$C:$C,$A185,'2013Figures'!$H:$H,$B185,'2013Figures'!$I:$I,$C185,'2013Figures'!$E:$E,$B$1)</f>
        <v>0</v>
      </c>
      <c r="E185" s="9">
        <f>SUMIFS('2013Figures'!$J:$J,'2013Figures'!$C:$C,$A185,'2013Figures'!$H:$H,$B185,'2013Figures'!$I:$I,$C185,'2013Figures'!$B:$B,"BrokerToCy",'2013Figures'!$G:$G,"E1",'2013Figures'!$E:$E,$B$1)</f>
        <v>0</v>
      </c>
      <c r="F185" s="9">
        <f>SUMIFS('2013Figures'!$J:$J,'2013Figures'!$C:$C,$A185,'2013Figures'!$H:$H,$B185,'2013Figures'!$I:$I,$C185,'2013Figures'!$B:$B,"BrokerToCy",'2013Figures'!$G:$G,"P1",'2013Figures'!$E:$E,$B$1)</f>
        <v>0</v>
      </c>
      <c r="G185" s="9">
        <f>SUMIFS('2013Figures'!$J:$J,'2013Figures'!$C:$C,$A185,'2013Figures'!$H:$H,$B185,'2013Figures'!$I:$I,$C185,'2013Figures'!$B:$B,"CyToBroker",'2013Figures'!$G:$G,"E1",'2013Figures'!$E:$E,$B$1)</f>
        <v>0</v>
      </c>
      <c r="H185" s="9">
        <f>SUMIFS('2013Figures'!$J:$J,'2013Figures'!$C:$C,$A185,'2013Figures'!$H:$H,$B185,'2013Figures'!$I:$I,$C185,'2013Figures'!$B:$B,"CyToBroker",'2013Figures'!$G:$G,"P1",'2013Figures'!$E:$E,$B$1)</f>
        <v>0</v>
      </c>
      <c r="J185" s="8">
        <v>201201</v>
      </c>
      <c r="L185" s="42">
        <f>SUMIFS('2012Figures'!$J:$J,'2012Figures'!$C:$C,$A185,'2012Figures'!$H:$H,$B185,'2012Figures'!$I:$I,$C185,'2012Figures'!$E:$E,$B$1)</f>
        <v>0</v>
      </c>
      <c r="M185" s="52">
        <f>SUMIFS('2012Figures'!$J:$J,'2012Figures'!$C:$C,$A185,'2012Figures'!$H:$H,$B185,'2012Figures'!$I:$I,$C185,'2012Figures'!$B:$B,"BrokerToCy",'2012Figures'!$G:$G,"E1",'2012Figures'!$E:$E,$B$1)</f>
        <v>0</v>
      </c>
      <c r="N185" s="52">
        <f>SUMIFS('2012Figures'!$J:$J,'2012Figures'!$C:$C,$A185,'2012Figures'!$H:$H,$B185,'2012Figures'!$I:$I,$C185,'2012Figures'!$B:$B,"BrokerToCy",'2012Figures'!$G:$G,"P1",'2012Figures'!$E:$E,$B$1)</f>
        <v>0</v>
      </c>
      <c r="O185" s="52">
        <f>SUMIFS('2012Figures'!$J:$J,'2012Figures'!$C:$C,$A185,'2012Figures'!$H:$H,$B185,'2012Figures'!$I:$I,$C185,'2012Figures'!$B:$B,"CyToBroker",'2012Figures'!$G:$G,"E1",'2012Figures'!$E:$E,$B$1)</f>
        <v>0</v>
      </c>
      <c r="P185" s="52">
        <f>SUMIFS('2012Figures'!$J:$J,'2012Figures'!$C:$C,$A185,'2012Figures'!$H:$H,$B185,'2012Figures'!$I:$I,$C185,'2012Figures'!$B:$B,"CyToBroker",'2012Figures'!$G:$G,"P1",'2012Figures'!$E:$E,$B$1)</f>
        <v>0</v>
      </c>
      <c r="R185" s="46" t="str">
        <f t="shared" si="23"/>
        <v/>
      </c>
      <c r="S185" s="46" t="str">
        <f t="shared" si="23"/>
        <v/>
      </c>
      <c r="T185" s="46" t="str">
        <f t="shared" si="23"/>
        <v/>
      </c>
      <c r="U185" s="46" t="str">
        <f t="shared" si="23"/>
        <v/>
      </c>
      <c r="V185" s="46" t="str">
        <f t="shared" si="23"/>
        <v/>
      </c>
    </row>
    <row r="186" spans="1:22" x14ac:dyDescent="0.2">
      <c r="A186" s="1">
        <v>118</v>
      </c>
      <c r="B186" s="1" t="s">
        <v>109</v>
      </c>
      <c r="C186" s="8">
        <v>6</v>
      </c>
      <c r="D186" s="29">
        <f>SUMIFS('2013Figures'!$J:$J,'2013Figures'!$C:$C,$A186,'2013Figures'!$H:$H,$B186,'2013Figures'!$I:$I,$C186,'2013Figures'!$E:$E,$B$1)</f>
        <v>0</v>
      </c>
      <c r="E186" s="9">
        <f>SUMIFS('2013Figures'!$J:$J,'2013Figures'!$C:$C,$A186,'2013Figures'!$H:$H,$B186,'2013Figures'!$I:$I,$C186,'2013Figures'!$B:$B,"BrokerToCy",'2013Figures'!$G:$G,"E1",'2013Figures'!$E:$E,$B$1)</f>
        <v>0</v>
      </c>
      <c r="F186" s="9">
        <f>SUMIFS('2013Figures'!$J:$J,'2013Figures'!$C:$C,$A186,'2013Figures'!$H:$H,$B186,'2013Figures'!$I:$I,$C186,'2013Figures'!$B:$B,"BrokerToCy",'2013Figures'!$G:$G,"P1",'2013Figures'!$E:$E,$B$1)</f>
        <v>0</v>
      </c>
      <c r="G186" s="9">
        <f>SUMIFS('2013Figures'!$J:$J,'2013Figures'!$C:$C,$A186,'2013Figures'!$H:$H,$B186,'2013Figures'!$I:$I,$C186,'2013Figures'!$B:$B,"CyToBroker",'2013Figures'!$G:$G,"E1",'2013Figures'!$E:$E,$B$1)</f>
        <v>0</v>
      </c>
      <c r="H186" s="9">
        <f>SUMIFS('2013Figures'!$J:$J,'2013Figures'!$C:$C,$A186,'2013Figures'!$H:$H,$B186,'2013Figures'!$I:$I,$C186,'2013Figures'!$B:$B,"CyToBroker",'2013Figures'!$G:$G,"P1",'2013Figures'!$E:$E,$B$1)</f>
        <v>0</v>
      </c>
      <c r="J186" s="8">
        <v>201101</v>
      </c>
      <c r="L186" s="42">
        <f>SUMIFS('2012Figures'!$J:$J,'2012Figures'!$C:$C,$A186,'2012Figures'!$H:$H,$B186,'2012Figures'!$I:$I,$C186,'2012Figures'!$E:$E,$B$1)</f>
        <v>0</v>
      </c>
      <c r="M186" s="52">
        <f>SUMIFS('2012Figures'!$J:$J,'2012Figures'!$C:$C,$A186,'2012Figures'!$H:$H,$B186,'2012Figures'!$I:$I,$C186,'2012Figures'!$B:$B,"BrokerToCy",'2012Figures'!$G:$G,"E1",'2012Figures'!$E:$E,$B$1)</f>
        <v>0</v>
      </c>
      <c r="N186" s="52">
        <f>SUMIFS('2012Figures'!$J:$J,'2012Figures'!$C:$C,$A186,'2012Figures'!$H:$H,$B186,'2012Figures'!$I:$I,$C186,'2012Figures'!$B:$B,"BrokerToCy",'2012Figures'!$G:$G,"P1",'2012Figures'!$E:$E,$B$1)</f>
        <v>0</v>
      </c>
      <c r="O186" s="52">
        <f>SUMIFS('2012Figures'!$J:$J,'2012Figures'!$C:$C,$A186,'2012Figures'!$H:$H,$B186,'2012Figures'!$I:$I,$C186,'2012Figures'!$B:$B,"CyToBroker",'2012Figures'!$G:$G,"E1",'2012Figures'!$E:$E,$B$1)</f>
        <v>0</v>
      </c>
      <c r="P186" s="52">
        <f>SUMIFS('2012Figures'!$J:$J,'2012Figures'!$C:$C,$A186,'2012Figures'!$H:$H,$B186,'2012Figures'!$I:$I,$C186,'2012Figures'!$B:$B,"CyToBroker",'2012Figures'!$G:$G,"P1",'2012Figures'!$E:$E,$B$1)</f>
        <v>0</v>
      </c>
      <c r="R186" s="46" t="str">
        <f t="shared" si="23"/>
        <v/>
      </c>
      <c r="S186" s="46" t="str">
        <f t="shared" si="23"/>
        <v/>
      </c>
      <c r="T186" s="46" t="str">
        <f t="shared" si="23"/>
        <v/>
      </c>
      <c r="U186" s="46" t="str">
        <f t="shared" si="23"/>
        <v/>
      </c>
      <c r="V186" s="46" t="str">
        <f t="shared" si="23"/>
        <v/>
      </c>
    </row>
    <row r="187" spans="1:22" x14ac:dyDescent="0.2">
      <c r="A187" s="1">
        <v>118</v>
      </c>
      <c r="B187" s="1" t="s">
        <v>109</v>
      </c>
      <c r="C187" s="8">
        <v>5</v>
      </c>
      <c r="D187" s="29">
        <f>SUMIFS('2013Figures'!$J:$J,'2013Figures'!$C:$C,$A187,'2013Figures'!$H:$H,$B187,'2013Figures'!$I:$I,$C187,'2013Figures'!$E:$E,$B$1)</f>
        <v>0</v>
      </c>
      <c r="E187" s="9">
        <f>SUMIFS('2013Figures'!$J:$J,'2013Figures'!$C:$C,$A187,'2013Figures'!$H:$H,$B187,'2013Figures'!$I:$I,$C187,'2013Figures'!$B:$B,"BrokerToCy",'2013Figures'!$G:$G,"E1",'2013Figures'!$E:$E,$B$1)</f>
        <v>0</v>
      </c>
      <c r="F187" s="9">
        <f>SUMIFS('2013Figures'!$J:$J,'2013Figures'!$C:$C,$A187,'2013Figures'!$H:$H,$B187,'2013Figures'!$I:$I,$C187,'2013Figures'!$B:$B,"BrokerToCy",'2013Figures'!$G:$G,"P1",'2013Figures'!$E:$E,$B$1)</f>
        <v>0</v>
      </c>
      <c r="G187" s="9">
        <f>SUMIFS('2013Figures'!$J:$J,'2013Figures'!$C:$C,$A187,'2013Figures'!$H:$H,$B187,'2013Figures'!$I:$I,$C187,'2013Figures'!$B:$B,"CyToBroker",'2013Figures'!$G:$G,"E1",'2013Figures'!$E:$E,$B$1)</f>
        <v>0</v>
      </c>
      <c r="H187" s="9">
        <f>SUMIFS('2013Figures'!$J:$J,'2013Figures'!$C:$C,$A187,'2013Figures'!$H:$H,$B187,'2013Figures'!$I:$I,$C187,'2013Figures'!$B:$B,"CyToBroker",'2013Figures'!$G:$G,"P1",'2013Figures'!$E:$E,$B$1)</f>
        <v>0</v>
      </c>
      <c r="J187" s="8">
        <v>201001</v>
      </c>
      <c r="L187" s="42">
        <f>SUMIFS('2012Figures'!$J:$J,'2012Figures'!$C:$C,$A187,'2012Figures'!$H:$H,$B187,'2012Figures'!$I:$I,$C187,'2012Figures'!$E:$E,$B$1)</f>
        <v>0</v>
      </c>
      <c r="M187" s="52">
        <f>SUMIFS('2012Figures'!$J:$J,'2012Figures'!$C:$C,$A187,'2012Figures'!$H:$H,$B187,'2012Figures'!$I:$I,$C187,'2012Figures'!$B:$B,"BrokerToCy",'2012Figures'!$G:$G,"E1",'2012Figures'!$E:$E,$B$1)</f>
        <v>0</v>
      </c>
      <c r="N187" s="52">
        <f>SUMIFS('2012Figures'!$J:$J,'2012Figures'!$C:$C,$A187,'2012Figures'!$H:$H,$B187,'2012Figures'!$I:$I,$C187,'2012Figures'!$B:$B,"BrokerToCy",'2012Figures'!$G:$G,"P1",'2012Figures'!$E:$E,$B$1)</f>
        <v>0</v>
      </c>
      <c r="O187" s="52">
        <f>SUMIFS('2012Figures'!$J:$J,'2012Figures'!$C:$C,$A187,'2012Figures'!$H:$H,$B187,'2012Figures'!$I:$I,$C187,'2012Figures'!$B:$B,"CyToBroker",'2012Figures'!$G:$G,"E1",'2012Figures'!$E:$E,$B$1)</f>
        <v>0</v>
      </c>
      <c r="P187" s="52">
        <f>SUMIFS('2012Figures'!$J:$J,'2012Figures'!$C:$C,$A187,'2012Figures'!$H:$H,$B187,'2012Figures'!$I:$I,$C187,'2012Figures'!$B:$B,"CyToBroker",'2012Figures'!$G:$G,"P1",'2012Figures'!$E:$E,$B$1)</f>
        <v>0</v>
      </c>
      <c r="R187" s="46" t="str">
        <f t="shared" si="23"/>
        <v/>
      </c>
      <c r="S187" s="46" t="str">
        <f t="shared" si="23"/>
        <v/>
      </c>
      <c r="T187" s="46" t="str">
        <f t="shared" si="23"/>
        <v/>
      </c>
      <c r="U187" s="46" t="str">
        <f t="shared" si="23"/>
        <v/>
      </c>
      <c r="V187" s="46" t="str">
        <f t="shared" si="23"/>
        <v/>
      </c>
    </row>
    <row r="188" spans="1:22" x14ac:dyDescent="0.2">
      <c r="A188" s="1">
        <v>118</v>
      </c>
      <c r="B188" s="1" t="s">
        <v>109</v>
      </c>
      <c r="C188" s="8">
        <v>4</v>
      </c>
      <c r="D188" s="29">
        <f>SUMIFS('2013Figures'!$J:$J,'2013Figures'!$C:$C,$A188,'2013Figures'!$H:$H,$B188,'2013Figures'!$I:$I,$C188,'2013Figures'!$E:$E,$B$1)</f>
        <v>0</v>
      </c>
      <c r="E188" s="9">
        <f>SUMIFS('2013Figures'!$J:$J,'2013Figures'!$C:$C,$A188,'2013Figures'!$H:$H,$B188,'2013Figures'!$I:$I,$C188,'2013Figures'!$B:$B,"BrokerToCy",'2013Figures'!$G:$G,"E1",'2013Figures'!$E:$E,$B$1)</f>
        <v>0</v>
      </c>
      <c r="F188" s="9">
        <f>SUMIFS('2013Figures'!$J:$J,'2013Figures'!$C:$C,$A188,'2013Figures'!$H:$H,$B188,'2013Figures'!$I:$I,$C188,'2013Figures'!$B:$B,"BrokerToCy",'2013Figures'!$G:$G,"P1",'2013Figures'!$E:$E,$B$1)</f>
        <v>0</v>
      </c>
      <c r="G188" s="9">
        <f>SUMIFS('2013Figures'!$J:$J,'2013Figures'!$C:$C,$A188,'2013Figures'!$H:$H,$B188,'2013Figures'!$I:$I,$C188,'2013Figures'!$B:$B,"CyToBroker",'2013Figures'!$G:$G,"E1",'2013Figures'!$E:$E,$B$1)</f>
        <v>0</v>
      </c>
      <c r="H188" s="9">
        <f>SUMIFS('2013Figures'!$J:$J,'2013Figures'!$C:$C,$A188,'2013Figures'!$H:$H,$B188,'2013Figures'!$I:$I,$C188,'2013Figures'!$B:$B,"CyToBroker",'2013Figures'!$G:$G,"P1",'2013Figures'!$E:$E,$B$1)</f>
        <v>0</v>
      </c>
      <c r="J188" s="8">
        <v>200901</v>
      </c>
      <c r="L188" s="42">
        <f>SUMIFS('2012Figures'!$J:$J,'2012Figures'!$C:$C,$A188,'2012Figures'!$H:$H,$B188,'2012Figures'!$I:$I,$C188,'2012Figures'!$E:$E,$B$1)</f>
        <v>0</v>
      </c>
      <c r="M188" s="52">
        <f>SUMIFS('2012Figures'!$J:$J,'2012Figures'!$C:$C,$A188,'2012Figures'!$H:$H,$B188,'2012Figures'!$I:$I,$C188,'2012Figures'!$B:$B,"BrokerToCy",'2012Figures'!$G:$G,"E1",'2012Figures'!$E:$E,$B$1)</f>
        <v>0</v>
      </c>
      <c r="N188" s="52">
        <f>SUMIFS('2012Figures'!$J:$J,'2012Figures'!$C:$C,$A188,'2012Figures'!$H:$H,$B188,'2012Figures'!$I:$I,$C188,'2012Figures'!$B:$B,"BrokerToCy",'2012Figures'!$G:$G,"P1",'2012Figures'!$E:$E,$B$1)</f>
        <v>0</v>
      </c>
      <c r="O188" s="52">
        <f>SUMIFS('2012Figures'!$J:$J,'2012Figures'!$C:$C,$A188,'2012Figures'!$H:$H,$B188,'2012Figures'!$I:$I,$C188,'2012Figures'!$B:$B,"CyToBroker",'2012Figures'!$G:$G,"E1",'2012Figures'!$E:$E,$B$1)</f>
        <v>0</v>
      </c>
      <c r="P188" s="52">
        <f>SUMIFS('2012Figures'!$J:$J,'2012Figures'!$C:$C,$A188,'2012Figures'!$H:$H,$B188,'2012Figures'!$I:$I,$C188,'2012Figures'!$B:$B,"CyToBroker",'2012Figures'!$G:$G,"P1",'2012Figures'!$E:$E,$B$1)</f>
        <v>0</v>
      </c>
      <c r="R188" s="46" t="str">
        <f t="shared" si="23"/>
        <v/>
      </c>
      <c r="S188" s="46" t="str">
        <f t="shared" si="23"/>
        <v/>
      </c>
      <c r="T188" s="46" t="str">
        <f t="shared" si="23"/>
        <v/>
      </c>
      <c r="U188" s="46" t="str">
        <f t="shared" si="23"/>
        <v/>
      </c>
      <c r="V188" s="46" t="str">
        <f t="shared" si="23"/>
        <v/>
      </c>
    </row>
    <row r="189" spans="1:22" x14ac:dyDescent="0.2">
      <c r="A189" s="1">
        <v>118</v>
      </c>
      <c r="B189" s="1" t="s">
        <v>109</v>
      </c>
      <c r="C189" s="8">
        <v>3</v>
      </c>
      <c r="D189" s="29">
        <f>SUMIFS('2013Figures'!$J:$J,'2013Figures'!$C:$C,$A189,'2013Figures'!$H:$H,$B189,'2013Figures'!$I:$I,$C189,'2013Figures'!$E:$E,$B$1)</f>
        <v>0</v>
      </c>
      <c r="E189" s="9">
        <f>SUMIFS('2013Figures'!$J:$J,'2013Figures'!$C:$C,$A189,'2013Figures'!$H:$H,$B189,'2013Figures'!$I:$I,$C189,'2013Figures'!$B:$B,"BrokerToCy",'2013Figures'!$G:$G,"E1",'2013Figures'!$E:$E,$B$1)</f>
        <v>0</v>
      </c>
      <c r="F189" s="9">
        <f>SUMIFS('2013Figures'!$J:$J,'2013Figures'!$C:$C,$A189,'2013Figures'!$H:$H,$B189,'2013Figures'!$I:$I,$C189,'2013Figures'!$B:$B,"BrokerToCy",'2013Figures'!$G:$G,"P1",'2013Figures'!$E:$E,$B$1)</f>
        <v>0</v>
      </c>
      <c r="G189" s="9">
        <f>SUMIFS('2013Figures'!$J:$J,'2013Figures'!$C:$C,$A189,'2013Figures'!$H:$H,$B189,'2013Figures'!$I:$I,$C189,'2013Figures'!$B:$B,"CyToBroker",'2013Figures'!$G:$G,"E1",'2013Figures'!$E:$E,$B$1)</f>
        <v>0</v>
      </c>
      <c r="H189" s="9">
        <f>SUMIFS('2013Figures'!$J:$J,'2013Figures'!$C:$C,$A189,'2013Figures'!$H:$H,$B189,'2013Figures'!$I:$I,$C189,'2013Figures'!$B:$B,"CyToBroker",'2013Figures'!$G:$G,"P1",'2013Figures'!$E:$E,$B$1)</f>
        <v>0</v>
      </c>
      <c r="J189" s="8">
        <v>200801</v>
      </c>
      <c r="L189" s="42">
        <f>SUMIFS('2012Figures'!$J:$J,'2012Figures'!$C:$C,$A189,'2012Figures'!$H:$H,$B189,'2012Figures'!$I:$I,$C189,'2012Figures'!$E:$E,$B$1)</f>
        <v>0</v>
      </c>
      <c r="M189" s="52">
        <f>SUMIFS('2012Figures'!$J:$J,'2012Figures'!$C:$C,$A189,'2012Figures'!$H:$H,$B189,'2012Figures'!$I:$I,$C189,'2012Figures'!$B:$B,"BrokerToCy",'2012Figures'!$G:$G,"E1",'2012Figures'!$E:$E,$B$1)</f>
        <v>0</v>
      </c>
      <c r="N189" s="52">
        <f>SUMIFS('2012Figures'!$J:$J,'2012Figures'!$C:$C,$A189,'2012Figures'!$H:$H,$B189,'2012Figures'!$I:$I,$C189,'2012Figures'!$B:$B,"BrokerToCy",'2012Figures'!$G:$G,"P1",'2012Figures'!$E:$E,$B$1)</f>
        <v>0</v>
      </c>
      <c r="O189" s="52">
        <f>SUMIFS('2012Figures'!$J:$J,'2012Figures'!$C:$C,$A189,'2012Figures'!$H:$H,$B189,'2012Figures'!$I:$I,$C189,'2012Figures'!$B:$B,"CyToBroker",'2012Figures'!$G:$G,"E1",'2012Figures'!$E:$E,$B$1)</f>
        <v>0</v>
      </c>
      <c r="P189" s="52">
        <f>SUMIFS('2012Figures'!$J:$J,'2012Figures'!$C:$C,$A189,'2012Figures'!$H:$H,$B189,'2012Figures'!$I:$I,$C189,'2012Figures'!$B:$B,"CyToBroker",'2012Figures'!$G:$G,"P1",'2012Figures'!$E:$E,$B$1)</f>
        <v>0</v>
      </c>
      <c r="R189" s="46" t="str">
        <f t="shared" si="23"/>
        <v/>
      </c>
      <c r="S189" s="46" t="str">
        <f t="shared" si="23"/>
        <v/>
      </c>
      <c r="T189" s="46" t="str">
        <f t="shared" si="23"/>
        <v/>
      </c>
      <c r="U189" s="46" t="str">
        <f t="shared" si="23"/>
        <v/>
      </c>
      <c r="V189" s="46" t="str">
        <f t="shared" si="23"/>
        <v/>
      </c>
    </row>
    <row r="190" spans="1:22" x14ac:dyDescent="0.2">
      <c r="A190" s="1">
        <v>118</v>
      </c>
      <c r="B190" s="1" t="s">
        <v>109</v>
      </c>
      <c r="C190" s="8">
        <v>2</v>
      </c>
      <c r="D190" s="29">
        <f>SUMIFS('2013Figures'!$J:$J,'2013Figures'!$C:$C,$A190,'2013Figures'!$H:$H,$B190,'2013Figures'!$I:$I,$C190,'2013Figures'!$E:$E,$B$1)</f>
        <v>0</v>
      </c>
      <c r="E190" s="9">
        <f>SUMIFS('2013Figures'!$J:$J,'2013Figures'!$C:$C,$A190,'2013Figures'!$H:$H,$B190,'2013Figures'!$I:$I,$C190,'2013Figures'!$B:$B,"BrokerToCy",'2013Figures'!$G:$G,"E1",'2013Figures'!$E:$E,$B$1)</f>
        <v>0</v>
      </c>
      <c r="F190" s="9">
        <f>SUMIFS('2013Figures'!$J:$J,'2013Figures'!$C:$C,$A190,'2013Figures'!$H:$H,$B190,'2013Figures'!$I:$I,$C190,'2013Figures'!$B:$B,"BrokerToCy",'2013Figures'!$G:$G,"P1",'2013Figures'!$E:$E,$B$1)</f>
        <v>0</v>
      </c>
      <c r="G190" s="9">
        <f>SUMIFS('2013Figures'!$J:$J,'2013Figures'!$C:$C,$A190,'2013Figures'!$H:$H,$B190,'2013Figures'!$I:$I,$C190,'2013Figures'!$B:$B,"CyToBroker",'2013Figures'!$G:$G,"E1",'2013Figures'!$E:$E,$B$1)</f>
        <v>0</v>
      </c>
      <c r="H190" s="9">
        <f>SUMIFS('2013Figures'!$J:$J,'2013Figures'!$C:$C,$A190,'2013Figures'!$H:$H,$B190,'2013Figures'!$I:$I,$C190,'2013Figures'!$B:$B,"CyToBroker",'2013Figures'!$G:$G,"P1",'2013Figures'!$E:$E,$B$1)</f>
        <v>0</v>
      </c>
      <c r="J190" s="8">
        <v>200701</v>
      </c>
      <c r="L190" s="42">
        <f>SUMIFS('2012Figures'!$J:$J,'2012Figures'!$C:$C,$A190,'2012Figures'!$H:$H,$B190,'2012Figures'!$I:$I,$C190,'2012Figures'!$E:$E,$B$1)</f>
        <v>0</v>
      </c>
      <c r="M190" s="52">
        <f>SUMIFS('2012Figures'!$J:$J,'2012Figures'!$C:$C,$A190,'2012Figures'!$H:$H,$B190,'2012Figures'!$I:$I,$C190,'2012Figures'!$B:$B,"BrokerToCy",'2012Figures'!$G:$G,"E1",'2012Figures'!$E:$E,$B$1)</f>
        <v>0</v>
      </c>
      <c r="N190" s="52">
        <f>SUMIFS('2012Figures'!$J:$J,'2012Figures'!$C:$C,$A190,'2012Figures'!$H:$H,$B190,'2012Figures'!$I:$I,$C190,'2012Figures'!$B:$B,"BrokerToCy",'2012Figures'!$G:$G,"P1",'2012Figures'!$E:$E,$B$1)</f>
        <v>0</v>
      </c>
      <c r="O190" s="52">
        <f>SUMIFS('2012Figures'!$J:$J,'2012Figures'!$C:$C,$A190,'2012Figures'!$H:$H,$B190,'2012Figures'!$I:$I,$C190,'2012Figures'!$B:$B,"CyToBroker",'2012Figures'!$G:$G,"E1",'2012Figures'!$E:$E,$B$1)</f>
        <v>0</v>
      </c>
      <c r="P190" s="52">
        <f>SUMIFS('2012Figures'!$J:$J,'2012Figures'!$C:$C,$A190,'2012Figures'!$H:$H,$B190,'2012Figures'!$I:$I,$C190,'2012Figures'!$B:$B,"CyToBroker",'2012Figures'!$G:$G,"P1",'2012Figures'!$E:$E,$B$1)</f>
        <v>0</v>
      </c>
      <c r="R190" s="46" t="str">
        <f t="shared" si="23"/>
        <v/>
      </c>
      <c r="S190" s="46" t="str">
        <f t="shared" si="23"/>
        <v/>
      </c>
      <c r="T190" s="46" t="str">
        <f t="shared" si="23"/>
        <v/>
      </c>
      <c r="U190" s="46" t="str">
        <f t="shared" si="23"/>
        <v/>
      </c>
      <c r="V190" s="46" t="str">
        <f t="shared" si="23"/>
        <v/>
      </c>
    </row>
    <row r="191" spans="1:22" x14ac:dyDescent="0.2">
      <c r="A191" s="1">
        <v>118</v>
      </c>
      <c r="B191" s="1" t="s">
        <v>109</v>
      </c>
      <c r="C191" s="8">
        <v>1</v>
      </c>
      <c r="D191" s="29">
        <f>SUMIFS('2013Figures'!$J:$J,'2013Figures'!$C:$C,$A191,'2013Figures'!$H:$H,$B191,'2013Figures'!$I:$I,$C191,'2013Figures'!$E:$E,$B$1)</f>
        <v>0</v>
      </c>
      <c r="E191" s="9">
        <f>SUMIFS('2013Figures'!$J:$J,'2013Figures'!$C:$C,$A191,'2013Figures'!$H:$H,$B191,'2013Figures'!$I:$I,$C191,'2013Figures'!$B:$B,"BrokerToCy",'2013Figures'!$G:$G,"E1",'2013Figures'!$E:$E,$B$1)</f>
        <v>0</v>
      </c>
      <c r="F191" s="9">
        <f>SUMIFS('2013Figures'!$J:$J,'2013Figures'!$C:$C,$A191,'2013Figures'!$H:$H,$B191,'2013Figures'!$I:$I,$C191,'2013Figures'!$B:$B,"BrokerToCy",'2013Figures'!$G:$G,"P1",'2013Figures'!$E:$E,$B$1)</f>
        <v>0</v>
      </c>
      <c r="G191" s="9">
        <f>SUMIFS('2013Figures'!$J:$J,'2013Figures'!$C:$C,$A191,'2013Figures'!$H:$H,$B191,'2013Figures'!$I:$I,$C191,'2013Figures'!$B:$B,"CyToBroker",'2013Figures'!$G:$G,"E1",'2013Figures'!$E:$E,$B$1)</f>
        <v>0</v>
      </c>
      <c r="H191" s="9">
        <f>SUMIFS('2013Figures'!$J:$J,'2013Figures'!$C:$C,$A191,'2013Figures'!$H:$H,$B191,'2013Figures'!$I:$I,$C191,'2013Figures'!$B:$B,"CyToBroker",'2013Figures'!$G:$G,"P1",'2013Figures'!$E:$E,$B$1)</f>
        <v>0</v>
      </c>
      <c r="J191" s="8">
        <v>200601</v>
      </c>
      <c r="L191" s="42">
        <f>SUMIFS('2012Figures'!$J:$J,'2012Figures'!$C:$C,$A191,'2012Figures'!$H:$H,$B191,'2012Figures'!$I:$I,$C191,'2012Figures'!$E:$E,$B$1)</f>
        <v>0</v>
      </c>
      <c r="M191" s="52">
        <f>SUMIFS('2012Figures'!$J:$J,'2012Figures'!$C:$C,$A191,'2012Figures'!$H:$H,$B191,'2012Figures'!$I:$I,$C191,'2012Figures'!$B:$B,"BrokerToCy",'2012Figures'!$G:$G,"E1",'2012Figures'!$E:$E,$B$1)</f>
        <v>0</v>
      </c>
      <c r="N191" s="52">
        <f>SUMIFS('2012Figures'!$J:$J,'2012Figures'!$C:$C,$A191,'2012Figures'!$H:$H,$B191,'2012Figures'!$I:$I,$C191,'2012Figures'!$B:$B,"BrokerToCy",'2012Figures'!$G:$G,"P1",'2012Figures'!$E:$E,$B$1)</f>
        <v>0</v>
      </c>
      <c r="O191" s="52">
        <f>SUMIFS('2012Figures'!$J:$J,'2012Figures'!$C:$C,$A191,'2012Figures'!$H:$H,$B191,'2012Figures'!$I:$I,$C191,'2012Figures'!$B:$B,"CyToBroker",'2012Figures'!$G:$G,"E1",'2012Figures'!$E:$E,$B$1)</f>
        <v>0</v>
      </c>
      <c r="P191" s="52">
        <f>SUMIFS('2012Figures'!$J:$J,'2012Figures'!$C:$C,$A191,'2012Figures'!$H:$H,$B191,'2012Figures'!$I:$I,$C191,'2012Figures'!$B:$B,"CyToBroker",'2012Figures'!$G:$G,"P1",'2012Figures'!$E:$E,$B$1)</f>
        <v>0</v>
      </c>
      <c r="R191" s="46" t="str">
        <f t="shared" si="23"/>
        <v/>
      </c>
      <c r="S191" s="46" t="str">
        <f t="shared" si="23"/>
        <v/>
      </c>
      <c r="T191" s="46" t="str">
        <f t="shared" si="23"/>
        <v/>
      </c>
      <c r="U191" s="46" t="str">
        <f t="shared" si="23"/>
        <v/>
      </c>
      <c r="V191" s="46" t="str">
        <f t="shared" si="23"/>
        <v/>
      </c>
    </row>
    <row r="192" spans="1:22" x14ac:dyDescent="0.2">
      <c r="A192" s="1">
        <v>118</v>
      </c>
      <c r="B192" s="1" t="s">
        <v>109</v>
      </c>
      <c r="D192" s="29">
        <f>SUMIFS('2013Figures'!$J:$J,'2013Figures'!$C:$C,$A192,'2013Figures'!$I:$I,"",'2013Figures'!$E:$E,$B$1)</f>
        <v>0</v>
      </c>
      <c r="E192" s="9">
        <f>SUMIFS('2013Figures'!$J:$J,'2013Figures'!$C:$C,$A192,'2013Figures'!$I:$I,"",'2013Figures'!$B:$B,"BrokerToCy",'2013Figures'!$G:$G,"E1",'2013Figures'!$E:$E,$B$1)</f>
        <v>0</v>
      </c>
      <c r="F192" s="9">
        <f>SUMIFS('2013Figures'!$J:$J,'2013Figures'!$C:$C,$A192,'2013Figures'!$I:$I,"",'2013Figures'!$B:$B,"BrokerToCy",'2013Figures'!$G:$G,"P1",'2013Figures'!$E:$E,$B$1)</f>
        <v>0</v>
      </c>
      <c r="G192" s="9">
        <f>SUMIFS('2013Figures'!$J:$J,'2013Figures'!$C:$C,$A192,'2013Figures'!$I:$I,"",'2013Figures'!$B:$B,"CyToBroker",'2013Figures'!$G:$G,"E1",'2013Figures'!$E:$E,$B$1)</f>
        <v>0</v>
      </c>
      <c r="H192" s="9">
        <f>SUMIFS('2013Figures'!$J:$J,'2013Figures'!$C:$C,$A192,'2013Figures'!$I:$I,"",'2013Figures'!$B:$B,"CyToBroker",'2013Figures'!$G:$G,"P1",'2013Figures'!$E:$E,$B$1)</f>
        <v>0</v>
      </c>
      <c r="J192" s="8" t="s">
        <v>131</v>
      </c>
      <c r="L192" s="42">
        <f>SUMIFS('2012Figures'!$J:$J,'2012Figures'!$C:$C,$A192,'2012Figures'!$I:$I,"",'2012Figures'!$E:$E,$B$1)</f>
        <v>0</v>
      </c>
      <c r="M192" s="52">
        <f>SUMIFS('2012Figures'!$J:$J,'2012Figures'!$C:$C,$A192,'2012Figures'!$I:$I,"",'2012Figures'!$B:$B,"BrokerToCy",'2012Figures'!$G:$G,"E1",'2012Figures'!$E:$E,$B$1)</f>
        <v>0</v>
      </c>
      <c r="N192" s="52">
        <f>SUMIFS('2012Figures'!$J:$J,'2012Figures'!$C:$C,$A192,'2012Figures'!$I:$I,"",'2012Figures'!$B:$B,"BrokerToCy",'2012Figures'!$G:$G,"P1",'2012Figures'!$E:$E,$B$1)</f>
        <v>0</v>
      </c>
      <c r="O192" s="52">
        <f>SUMIFS('2012Figures'!$J:$J,'2012Figures'!$C:$C,$A192,'2012Figures'!$I:$I,"",'2012Figures'!$B:$B,"CyToBroker",'2012Figures'!$G:$G,"E1",'2012Figures'!$E:$E,$B$1)</f>
        <v>0</v>
      </c>
      <c r="P192" s="52">
        <f>SUMIFS('2012Figures'!$J:$J,'2012Figures'!$C:$C,$A192,'2012Figures'!$I:$I,"",'2012Figures'!$B:$B,"CyToBroker",'2012Figures'!$G:$G,"P1",'2012Figures'!$E:$E,$B$1)</f>
        <v>0</v>
      </c>
      <c r="R192" s="46" t="str">
        <f t="shared" si="23"/>
        <v/>
      </c>
      <c r="S192" s="46" t="str">
        <f t="shared" si="23"/>
        <v/>
      </c>
      <c r="T192" s="46" t="str">
        <f t="shared" si="23"/>
        <v/>
      </c>
      <c r="U192" s="46" t="str">
        <f t="shared" si="23"/>
        <v/>
      </c>
      <c r="V192" s="46" t="str">
        <f t="shared" si="23"/>
        <v/>
      </c>
    </row>
    <row r="193" spans="1:22" x14ac:dyDescent="0.2">
      <c r="A193" s="21"/>
      <c r="B193" s="21" t="s">
        <v>92</v>
      </c>
      <c r="C193" s="22"/>
      <c r="D193" s="23">
        <f>SUM(E193:H193)</f>
        <v>0</v>
      </c>
      <c r="E193" s="23">
        <f t="shared" ref="E193:H193" si="26">SUM(E181:E192)</f>
        <v>0</v>
      </c>
      <c r="F193" s="23">
        <f t="shared" si="26"/>
        <v>0</v>
      </c>
      <c r="G193" s="23">
        <f t="shared" si="26"/>
        <v>0</v>
      </c>
      <c r="H193" s="23">
        <f t="shared" si="26"/>
        <v>0</v>
      </c>
      <c r="I193" s="21"/>
      <c r="J193" s="22"/>
      <c r="K193" s="21"/>
      <c r="L193" s="43">
        <f>SUM(M193:P193)</f>
        <v>0</v>
      </c>
      <c r="M193" s="43">
        <f t="shared" ref="M193:P193" si="27">SUM(M181:M192)</f>
        <v>0</v>
      </c>
      <c r="N193" s="43">
        <f t="shared" si="27"/>
        <v>0</v>
      </c>
      <c r="O193" s="43">
        <f t="shared" si="27"/>
        <v>0</v>
      </c>
      <c r="P193" s="43">
        <f t="shared" si="27"/>
        <v>0</v>
      </c>
      <c r="Q193" s="21"/>
      <c r="R193" s="21"/>
      <c r="S193" s="21"/>
      <c r="T193" s="21"/>
      <c r="U193" s="21"/>
      <c r="V193" s="21"/>
    </row>
    <row r="194" spans="1:22" x14ac:dyDescent="0.2">
      <c r="A194" s="28">
        <v>119</v>
      </c>
      <c r="B194" s="28" t="s">
        <v>110</v>
      </c>
      <c r="C194" s="17" t="s">
        <v>88</v>
      </c>
      <c r="D194" s="18">
        <f>SUMIFS('2013Figures'!$J:$J,'2013Figures'!$C:$C,$A194,'2013Figures'!$E:$E,$B$1)</f>
        <v>0</v>
      </c>
      <c r="E194" s="18">
        <f>SUMIFS('2013Figures'!$J:$J,'2013Figures'!$C:$C,$A194,'2013Figures'!$B:$B,"BrokerToCy",'2013Figures'!$G:$G,"E1",'2013Figures'!$E:$E,$B$1)</f>
        <v>0</v>
      </c>
      <c r="F194" s="18">
        <f>SUMIFS('2013Figures'!$J:$J,'2013Figures'!$C:$C,$A194,'2013Figures'!$B:$B,"BrokerToCy",'2013Figures'!$G:$G,"P1",'2013Figures'!$E:$E,$B$1)</f>
        <v>0</v>
      </c>
      <c r="G194" s="18">
        <f>SUMIFS('2013Figures'!$J:$J,'2013Figures'!$C:$C,$A194,'2013Figures'!$B:$B,"CyToBroker",'2013Figures'!$G:$G,"E1",'2013Figures'!$E:$E,$B$1)</f>
        <v>0</v>
      </c>
      <c r="H194" s="18">
        <f>SUMIFS('2013Figures'!$J:$J,'2013Figures'!$C:$C,$A194,'2013Figures'!$B:$B,"CyToBroker",'2013Figures'!$G:$G,"P1",'2013Figures'!$E:$E,$B$1)</f>
        <v>0</v>
      </c>
      <c r="I194" s="28"/>
      <c r="J194" s="17"/>
      <c r="K194" s="28"/>
      <c r="L194" s="50">
        <f>SUMIFS('2012Figures'!$J:$J,'2012Figures'!$C:$C,$A194,'2012Figures'!$E:$E,$B$1)</f>
        <v>0</v>
      </c>
      <c r="M194" s="50">
        <f>SUMIFS('2012Figures'!$J:$J,'2012Figures'!$C:$C,$A194,'2012Figures'!$B:$B,"BrokerToCy",'2012Figures'!$G:$G,"E1",'2012Figures'!$E:$E,$B$1)</f>
        <v>0</v>
      </c>
      <c r="N194" s="50">
        <f>SUMIFS('2012Figures'!$J:$J,'2012Figures'!$C:$C,$A194,'2012Figures'!$B:$B,"BrokerToCy",'2012Figures'!$G:$G,"P1",'2012Figures'!$E:$E,$B$1)</f>
        <v>0</v>
      </c>
      <c r="O194" s="50">
        <f>SUMIFS('2012Figures'!$J:$J,'2012Figures'!$C:$C,$A194,'2012Figures'!$B:$B,"CyToBroker",'2012Figures'!$G:$G,"E1",'2012Figures'!$E:$E,$B$1)</f>
        <v>0</v>
      </c>
      <c r="P194" s="50">
        <f>SUMIFS('2012Figures'!$J:$J,'2012Figures'!$C:$C,$A194,'2012Figures'!$B:$B,"CyToBroker",'2012Figures'!$G:$G,"P1",'2012Figures'!$E:$E,$B$1)</f>
        <v>0</v>
      </c>
      <c r="Q194" s="28"/>
      <c r="R194" s="46" t="str">
        <f t="shared" si="23"/>
        <v/>
      </c>
      <c r="S194" s="46" t="str">
        <f t="shared" si="23"/>
        <v/>
      </c>
      <c r="T194" s="46" t="str">
        <f t="shared" si="23"/>
        <v/>
      </c>
      <c r="U194" s="46" t="str">
        <f t="shared" si="23"/>
        <v/>
      </c>
      <c r="V194" s="46" t="str">
        <f t="shared" si="23"/>
        <v/>
      </c>
    </row>
    <row r="195" spans="1:22" x14ac:dyDescent="0.2">
      <c r="A195" s="1">
        <v>119</v>
      </c>
      <c r="B195" s="1" t="s">
        <v>110</v>
      </c>
      <c r="C195" s="8">
        <v>9</v>
      </c>
      <c r="D195" s="29">
        <f>SUMIFS('2013Figures'!$J:$J,'2013Figures'!$C:$C,$A195,'2013Figures'!$H:$H,$B195,'2013Figures'!$I:$I,$C195,'2013Figures'!$E:$E,$B$1)</f>
        <v>0</v>
      </c>
      <c r="E195" s="9">
        <f>SUMIFS('2013Figures'!$J:$J,'2013Figures'!$C:$C,$A195,'2013Figures'!$H:$H,$B195,'2013Figures'!$I:$I,$C195,'2013Figures'!$B:$B,"BrokerToCy",'2013Figures'!$G:$G,"E1",'2013Figures'!$E:$E,$B$1)</f>
        <v>0</v>
      </c>
      <c r="F195" s="9">
        <f>SUMIFS('2013Figures'!$J:$J,'2013Figures'!$C:$C,$A195,'2013Figures'!$H:$H,$B195,'2013Figures'!$I:$I,$C195,'2013Figures'!$B:$B,"BrokerToCy",'2013Figures'!$G:$G,"P1",'2013Figures'!$E:$E,$B$1)</f>
        <v>0</v>
      </c>
      <c r="G195" s="9">
        <f>SUMIFS('2013Figures'!$J:$J,'2013Figures'!$C:$C,$A195,'2013Figures'!$H:$H,$B195,'2013Figures'!$I:$I,$C195,'2013Figures'!$B:$B,"CyToBroker",'2013Figures'!$G:$G,"E1",'2013Figures'!$E:$E,$B$1)</f>
        <v>0</v>
      </c>
      <c r="H195" s="9">
        <f>SUMIFS('2013Figures'!$J:$J,'2013Figures'!$C:$C,$A195,'2013Figures'!$H:$H,$B195,'2013Figures'!$I:$I,$C195,'2013Figures'!$B:$B,"CyToBroker",'2013Figures'!$G:$G,"P1",'2013Figures'!$E:$E,$B$1)</f>
        <v>0</v>
      </c>
      <c r="I195" s="33"/>
      <c r="J195" s="34"/>
      <c r="K195" s="33"/>
      <c r="L195" s="42">
        <f>SUMIFS('2012Figures'!$J:$J,'2012Figures'!$C:$C,$A195,'2012Figures'!$H:$H,$B195,'2012Figures'!$I:$I,$C195,'2012Figures'!$E:$E,$B$1)</f>
        <v>0</v>
      </c>
      <c r="M195" s="52">
        <f>SUMIFS('2012Figures'!$J:$J,'2012Figures'!$C:$C,$A195,'2012Figures'!$H:$H,$B195,'2012Figures'!$I:$I,$C195,'2012Figures'!$B:$B,"BrokerToCy",'2012Figures'!$G:$G,"E1",'2012Figures'!$E:$E,$B$1)</f>
        <v>0</v>
      </c>
      <c r="N195" s="52">
        <f>SUMIFS('2012Figures'!$J:$J,'2012Figures'!$C:$C,$A195,'2012Figures'!$H:$H,$B195,'2012Figures'!$I:$I,$C195,'2012Figures'!$B:$B,"BrokerToCy",'2012Figures'!$G:$G,"P1",'2012Figures'!$E:$E,$B$1)</f>
        <v>0</v>
      </c>
      <c r="O195" s="52">
        <f>SUMIFS('2012Figures'!$J:$J,'2012Figures'!$C:$C,$A195,'2012Figures'!$H:$H,$B195,'2012Figures'!$I:$I,$C195,'2012Figures'!$B:$B,"CyToBroker",'2012Figures'!$G:$G,"E1",'2012Figures'!$E:$E,$B$1)</f>
        <v>0</v>
      </c>
      <c r="P195" s="52">
        <f>SUMIFS('2012Figures'!$J:$J,'2012Figures'!$C:$C,$A195,'2012Figures'!$H:$H,$B195,'2012Figures'!$I:$I,$C195,'2012Figures'!$B:$B,"CyToBroker",'2012Figures'!$G:$G,"P1",'2012Figures'!$E:$E,$B$1)</f>
        <v>0</v>
      </c>
      <c r="Q195" s="33"/>
      <c r="R195" s="46" t="str">
        <f t="shared" si="23"/>
        <v/>
      </c>
      <c r="S195" s="46" t="str">
        <f t="shared" si="23"/>
        <v/>
      </c>
      <c r="T195" s="46" t="str">
        <f t="shared" si="23"/>
        <v/>
      </c>
      <c r="U195" s="46" t="str">
        <f t="shared" si="23"/>
        <v/>
      </c>
      <c r="V195" s="46" t="str">
        <f t="shared" si="23"/>
        <v/>
      </c>
    </row>
    <row r="196" spans="1:22" x14ac:dyDescent="0.2">
      <c r="A196" s="1">
        <v>119</v>
      </c>
      <c r="B196" s="1" t="s">
        <v>110</v>
      </c>
      <c r="C196" s="8">
        <v>8</v>
      </c>
      <c r="D196" s="29">
        <f>SUMIFS('2013Figures'!$J:$J,'2013Figures'!$C:$C,$A196,'2013Figures'!$H:$H,$B196,'2013Figures'!$I:$I,$C196,'2013Figures'!$E:$E,$B$1)</f>
        <v>0</v>
      </c>
      <c r="E196" s="9">
        <f>SUMIFS('2013Figures'!$J:$J,'2013Figures'!$C:$C,$A196,'2013Figures'!$H:$H,$B196,'2013Figures'!$I:$I,$C196,'2013Figures'!$B:$B,"BrokerToCy",'2013Figures'!$G:$G,"E1",'2013Figures'!$E:$E,$B$1)</f>
        <v>0</v>
      </c>
      <c r="F196" s="9">
        <f>SUMIFS('2013Figures'!$J:$J,'2013Figures'!$C:$C,$A196,'2013Figures'!$H:$H,$B196,'2013Figures'!$I:$I,$C196,'2013Figures'!$B:$B,"BrokerToCy",'2013Figures'!$G:$G,"P1",'2013Figures'!$E:$E,$B$1)</f>
        <v>0</v>
      </c>
      <c r="G196" s="9">
        <f>SUMIFS('2013Figures'!$J:$J,'2013Figures'!$C:$C,$A196,'2013Figures'!$H:$H,$B196,'2013Figures'!$I:$I,$C196,'2013Figures'!$B:$B,"CyToBroker",'2013Figures'!$G:$G,"E1",'2013Figures'!$E:$E,$B$1)</f>
        <v>0</v>
      </c>
      <c r="H196" s="9">
        <f>SUMIFS('2013Figures'!$J:$J,'2013Figures'!$C:$C,$A196,'2013Figures'!$H:$H,$B196,'2013Figures'!$I:$I,$C196,'2013Figures'!$B:$B,"CyToBroker",'2013Figures'!$G:$G,"P1",'2013Figures'!$E:$E,$B$1)</f>
        <v>0</v>
      </c>
      <c r="I196" s="33"/>
      <c r="J196" s="34">
        <v>201501</v>
      </c>
      <c r="K196" s="33"/>
      <c r="L196" s="42">
        <f>SUMIFS('2012Figures'!$J:$J,'2012Figures'!$C:$C,$A196,'2012Figures'!$H:$H,$B196,'2012Figures'!$I:$I,$C196,'2012Figures'!$E:$E,$B$1)</f>
        <v>0</v>
      </c>
      <c r="M196" s="52">
        <f>SUMIFS('2012Figures'!$J:$J,'2012Figures'!$C:$C,$A196,'2012Figures'!$H:$H,$B196,'2012Figures'!$I:$I,$C196,'2012Figures'!$B:$B,"BrokerToCy",'2012Figures'!$G:$G,"E1",'2012Figures'!$E:$E,$B$1)</f>
        <v>0</v>
      </c>
      <c r="N196" s="52">
        <f>SUMIFS('2012Figures'!$J:$J,'2012Figures'!$C:$C,$A196,'2012Figures'!$H:$H,$B196,'2012Figures'!$I:$I,$C196,'2012Figures'!$B:$B,"BrokerToCy",'2012Figures'!$G:$G,"P1",'2012Figures'!$E:$E,$B$1)</f>
        <v>0</v>
      </c>
      <c r="O196" s="52">
        <f>SUMIFS('2012Figures'!$J:$J,'2012Figures'!$C:$C,$A196,'2012Figures'!$H:$H,$B196,'2012Figures'!$I:$I,$C196,'2012Figures'!$B:$B,"CyToBroker",'2012Figures'!$G:$G,"E1",'2012Figures'!$E:$E,$B$1)</f>
        <v>0</v>
      </c>
      <c r="P196" s="52">
        <f>SUMIFS('2012Figures'!$J:$J,'2012Figures'!$C:$C,$A196,'2012Figures'!$H:$H,$B196,'2012Figures'!$I:$I,$C196,'2012Figures'!$B:$B,"CyToBroker",'2012Figures'!$G:$G,"P1",'2012Figures'!$E:$E,$B$1)</f>
        <v>0</v>
      </c>
      <c r="Q196" s="33"/>
      <c r="R196" s="46" t="str">
        <f t="shared" si="23"/>
        <v/>
      </c>
      <c r="S196" s="46" t="str">
        <f t="shared" si="23"/>
        <v/>
      </c>
      <c r="T196" s="46" t="str">
        <f t="shared" si="23"/>
        <v/>
      </c>
      <c r="U196" s="46" t="str">
        <f t="shared" si="23"/>
        <v/>
      </c>
      <c r="V196" s="46" t="str">
        <f t="shared" si="23"/>
        <v/>
      </c>
    </row>
    <row r="197" spans="1:22" x14ac:dyDescent="0.2">
      <c r="A197" s="1">
        <v>119</v>
      </c>
      <c r="B197" s="1" t="s">
        <v>110</v>
      </c>
      <c r="C197" s="8">
        <v>7</v>
      </c>
      <c r="D197" s="29">
        <f>SUMIFS('2013Figures'!$J:$J,'2013Figures'!$C:$C,$A197,'2013Figures'!$H:$H,$B197,'2013Figures'!$I:$I,$C197,'2013Figures'!$E:$E,$B$1)</f>
        <v>0</v>
      </c>
      <c r="E197" s="9">
        <f>SUMIFS('2013Figures'!$J:$J,'2013Figures'!$C:$C,$A197,'2013Figures'!$H:$H,$B197,'2013Figures'!$I:$I,$C197,'2013Figures'!$B:$B,"BrokerToCy",'2013Figures'!$G:$G,"E1",'2013Figures'!$E:$E,$B$1)</f>
        <v>0</v>
      </c>
      <c r="F197" s="9">
        <f>SUMIFS('2013Figures'!$J:$J,'2013Figures'!$C:$C,$A197,'2013Figures'!$H:$H,$B197,'2013Figures'!$I:$I,$C197,'2013Figures'!$B:$B,"BrokerToCy",'2013Figures'!$G:$G,"P1",'2013Figures'!$E:$E,$B$1)</f>
        <v>0</v>
      </c>
      <c r="G197" s="9">
        <f>SUMIFS('2013Figures'!$J:$J,'2013Figures'!$C:$C,$A197,'2013Figures'!$H:$H,$B197,'2013Figures'!$I:$I,$C197,'2013Figures'!$B:$B,"CyToBroker",'2013Figures'!$G:$G,"E1",'2013Figures'!$E:$E,$B$1)</f>
        <v>0</v>
      </c>
      <c r="H197" s="9">
        <f>SUMIFS('2013Figures'!$J:$J,'2013Figures'!$C:$C,$A197,'2013Figures'!$H:$H,$B197,'2013Figures'!$I:$I,$C197,'2013Figures'!$B:$B,"CyToBroker",'2013Figures'!$G:$G,"P1",'2013Figures'!$E:$E,$B$1)</f>
        <v>0</v>
      </c>
      <c r="J197" s="8">
        <v>201401</v>
      </c>
      <c r="L197" s="42">
        <f>SUMIFS('2012Figures'!$J:$J,'2012Figures'!$C:$C,$A197,'2012Figures'!$H:$H,$B197,'2012Figures'!$I:$I,$C197,'2012Figures'!$E:$E,$B$1)</f>
        <v>0</v>
      </c>
      <c r="M197" s="52">
        <f>SUMIFS('2012Figures'!$J:$J,'2012Figures'!$C:$C,$A197,'2012Figures'!$H:$H,$B197,'2012Figures'!$I:$I,$C197,'2012Figures'!$B:$B,"BrokerToCy",'2012Figures'!$G:$G,"E1",'2012Figures'!$E:$E,$B$1)</f>
        <v>0</v>
      </c>
      <c r="N197" s="52">
        <f>SUMIFS('2012Figures'!$J:$J,'2012Figures'!$C:$C,$A197,'2012Figures'!$H:$H,$B197,'2012Figures'!$I:$I,$C197,'2012Figures'!$B:$B,"BrokerToCy",'2012Figures'!$G:$G,"P1",'2012Figures'!$E:$E,$B$1)</f>
        <v>0</v>
      </c>
      <c r="O197" s="52">
        <f>SUMIFS('2012Figures'!$J:$J,'2012Figures'!$C:$C,$A197,'2012Figures'!$H:$H,$B197,'2012Figures'!$I:$I,$C197,'2012Figures'!$B:$B,"CyToBroker",'2012Figures'!$G:$G,"E1",'2012Figures'!$E:$E,$B$1)</f>
        <v>0</v>
      </c>
      <c r="P197" s="52">
        <f>SUMIFS('2012Figures'!$J:$J,'2012Figures'!$C:$C,$A197,'2012Figures'!$H:$H,$B197,'2012Figures'!$I:$I,$C197,'2012Figures'!$B:$B,"CyToBroker",'2012Figures'!$G:$G,"P1",'2012Figures'!$E:$E,$B$1)</f>
        <v>0</v>
      </c>
      <c r="R197" s="46" t="str">
        <f t="shared" si="23"/>
        <v/>
      </c>
      <c r="S197" s="46" t="str">
        <f t="shared" si="23"/>
        <v/>
      </c>
      <c r="T197" s="46" t="str">
        <f t="shared" si="23"/>
        <v/>
      </c>
      <c r="U197" s="46" t="str">
        <f t="shared" si="23"/>
        <v/>
      </c>
      <c r="V197" s="46" t="str">
        <f t="shared" si="23"/>
        <v/>
      </c>
    </row>
    <row r="198" spans="1:22" x14ac:dyDescent="0.2">
      <c r="A198" s="1">
        <v>119</v>
      </c>
      <c r="B198" s="1" t="s">
        <v>110</v>
      </c>
      <c r="C198" s="8">
        <v>6</v>
      </c>
      <c r="D198" s="29">
        <f>SUMIFS('2013Figures'!$J:$J,'2013Figures'!$C:$C,$A198,'2013Figures'!$H:$H,$B198,'2013Figures'!$I:$I,$C198,'2013Figures'!$E:$E,$B$1)</f>
        <v>0</v>
      </c>
      <c r="E198" s="9">
        <f>SUMIFS('2013Figures'!$J:$J,'2013Figures'!$C:$C,$A198,'2013Figures'!$H:$H,$B198,'2013Figures'!$I:$I,$C198,'2013Figures'!$B:$B,"BrokerToCy",'2013Figures'!$G:$G,"E1",'2013Figures'!$E:$E,$B$1)</f>
        <v>0</v>
      </c>
      <c r="F198" s="9">
        <f>SUMIFS('2013Figures'!$J:$J,'2013Figures'!$C:$C,$A198,'2013Figures'!$H:$H,$B198,'2013Figures'!$I:$I,$C198,'2013Figures'!$B:$B,"BrokerToCy",'2013Figures'!$G:$G,"P1",'2013Figures'!$E:$E,$B$1)</f>
        <v>0</v>
      </c>
      <c r="G198" s="9">
        <f>SUMIFS('2013Figures'!$J:$J,'2013Figures'!$C:$C,$A198,'2013Figures'!$H:$H,$B198,'2013Figures'!$I:$I,$C198,'2013Figures'!$B:$B,"CyToBroker",'2013Figures'!$G:$G,"E1",'2013Figures'!$E:$E,$B$1)</f>
        <v>0</v>
      </c>
      <c r="H198" s="9">
        <f>SUMIFS('2013Figures'!$J:$J,'2013Figures'!$C:$C,$A198,'2013Figures'!$H:$H,$B198,'2013Figures'!$I:$I,$C198,'2013Figures'!$B:$B,"CyToBroker",'2013Figures'!$G:$G,"P1",'2013Figures'!$E:$E,$B$1)</f>
        <v>0</v>
      </c>
      <c r="I198" s="30"/>
      <c r="J198" s="31">
        <v>201301</v>
      </c>
      <c r="K198" s="30"/>
      <c r="L198" s="42">
        <f>SUMIFS('2012Figures'!$J:$J,'2012Figures'!$C:$C,$A198,'2012Figures'!$H:$H,$B198,'2012Figures'!$I:$I,$C198,'2012Figures'!$E:$E,$B$1)</f>
        <v>0</v>
      </c>
      <c r="M198" s="52">
        <f>SUMIFS('2012Figures'!$J:$J,'2012Figures'!$C:$C,$A198,'2012Figures'!$H:$H,$B198,'2012Figures'!$I:$I,$C198,'2012Figures'!$B:$B,"BrokerToCy",'2012Figures'!$G:$G,"E1",'2012Figures'!$E:$E,$B$1)</f>
        <v>0</v>
      </c>
      <c r="N198" s="52">
        <f>SUMIFS('2012Figures'!$J:$J,'2012Figures'!$C:$C,$A198,'2012Figures'!$H:$H,$B198,'2012Figures'!$I:$I,$C198,'2012Figures'!$B:$B,"BrokerToCy",'2012Figures'!$G:$G,"P1",'2012Figures'!$E:$E,$B$1)</f>
        <v>0</v>
      </c>
      <c r="O198" s="52">
        <f>SUMIFS('2012Figures'!$J:$J,'2012Figures'!$C:$C,$A198,'2012Figures'!$H:$H,$B198,'2012Figures'!$I:$I,$C198,'2012Figures'!$B:$B,"CyToBroker",'2012Figures'!$G:$G,"E1",'2012Figures'!$E:$E,$B$1)</f>
        <v>0</v>
      </c>
      <c r="P198" s="52">
        <f>SUMIFS('2012Figures'!$J:$J,'2012Figures'!$C:$C,$A198,'2012Figures'!$H:$H,$B198,'2012Figures'!$I:$I,$C198,'2012Figures'!$B:$B,"CyToBroker",'2012Figures'!$G:$G,"P1",'2012Figures'!$E:$E,$B$1)</f>
        <v>0</v>
      </c>
      <c r="Q198" s="30"/>
      <c r="R198" s="46" t="str">
        <f t="shared" si="23"/>
        <v/>
      </c>
      <c r="S198" s="46" t="str">
        <f t="shared" si="23"/>
        <v/>
      </c>
      <c r="T198" s="46" t="str">
        <f t="shared" si="23"/>
        <v/>
      </c>
      <c r="U198" s="46" t="str">
        <f t="shared" si="23"/>
        <v/>
      </c>
      <c r="V198" s="46" t="str">
        <f t="shared" si="23"/>
        <v/>
      </c>
    </row>
    <row r="199" spans="1:22" x14ac:dyDescent="0.2">
      <c r="A199" s="1">
        <v>119</v>
      </c>
      <c r="B199" s="1" t="s">
        <v>110</v>
      </c>
      <c r="C199" s="8">
        <v>5</v>
      </c>
      <c r="D199" s="29">
        <f>SUMIFS('2013Figures'!$J:$J,'2013Figures'!$C:$C,$A199,'2013Figures'!$H:$H,$B199,'2013Figures'!$I:$I,$C199,'2013Figures'!$E:$E,$B$1)</f>
        <v>0</v>
      </c>
      <c r="E199" s="9">
        <f>SUMIFS('2013Figures'!$J:$J,'2013Figures'!$C:$C,$A199,'2013Figures'!$H:$H,$B199,'2013Figures'!$I:$I,$C199,'2013Figures'!$B:$B,"BrokerToCy",'2013Figures'!$G:$G,"E1",'2013Figures'!$E:$E,$B$1)</f>
        <v>0</v>
      </c>
      <c r="F199" s="9">
        <f>SUMIFS('2013Figures'!$J:$J,'2013Figures'!$C:$C,$A199,'2013Figures'!$H:$H,$B199,'2013Figures'!$I:$I,$C199,'2013Figures'!$B:$B,"BrokerToCy",'2013Figures'!$G:$G,"P1",'2013Figures'!$E:$E,$B$1)</f>
        <v>0</v>
      </c>
      <c r="G199" s="9">
        <f>SUMIFS('2013Figures'!$J:$J,'2013Figures'!$C:$C,$A199,'2013Figures'!$H:$H,$B199,'2013Figures'!$I:$I,$C199,'2013Figures'!$B:$B,"CyToBroker",'2013Figures'!$G:$G,"E1",'2013Figures'!$E:$E,$B$1)</f>
        <v>0</v>
      </c>
      <c r="H199" s="9">
        <f>SUMIFS('2013Figures'!$J:$J,'2013Figures'!$C:$C,$A199,'2013Figures'!$H:$H,$B199,'2013Figures'!$I:$I,$C199,'2013Figures'!$B:$B,"CyToBroker",'2013Figures'!$G:$G,"P1",'2013Figures'!$E:$E,$B$1)</f>
        <v>0</v>
      </c>
      <c r="J199" s="8">
        <v>201201</v>
      </c>
      <c r="L199" s="42">
        <f>SUMIFS('2012Figures'!$J:$J,'2012Figures'!$C:$C,$A199,'2012Figures'!$H:$H,$B199,'2012Figures'!$I:$I,$C199,'2012Figures'!$E:$E,$B$1)</f>
        <v>0</v>
      </c>
      <c r="M199" s="52">
        <f>SUMIFS('2012Figures'!$J:$J,'2012Figures'!$C:$C,$A199,'2012Figures'!$H:$H,$B199,'2012Figures'!$I:$I,$C199,'2012Figures'!$B:$B,"BrokerToCy",'2012Figures'!$G:$G,"E1",'2012Figures'!$E:$E,$B$1)</f>
        <v>0</v>
      </c>
      <c r="N199" s="52">
        <f>SUMIFS('2012Figures'!$J:$J,'2012Figures'!$C:$C,$A199,'2012Figures'!$H:$H,$B199,'2012Figures'!$I:$I,$C199,'2012Figures'!$B:$B,"BrokerToCy",'2012Figures'!$G:$G,"P1",'2012Figures'!$E:$E,$B$1)</f>
        <v>0</v>
      </c>
      <c r="O199" s="52">
        <f>SUMIFS('2012Figures'!$J:$J,'2012Figures'!$C:$C,$A199,'2012Figures'!$H:$H,$B199,'2012Figures'!$I:$I,$C199,'2012Figures'!$B:$B,"CyToBroker",'2012Figures'!$G:$G,"E1",'2012Figures'!$E:$E,$B$1)</f>
        <v>0</v>
      </c>
      <c r="P199" s="52">
        <f>SUMIFS('2012Figures'!$J:$J,'2012Figures'!$C:$C,$A199,'2012Figures'!$H:$H,$B199,'2012Figures'!$I:$I,$C199,'2012Figures'!$B:$B,"CyToBroker",'2012Figures'!$G:$G,"P1",'2012Figures'!$E:$E,$B$1)</f>
        <v>0</v>
      </c>
      <c r="R199" s="46" t="str">
        <f t="shared" si="23"/>
        <v/>
      </c>
      <c r="S199" s="46" t="str">
        <f t="shared" si="23"/>
        <v/>
      </c>
      <c r="T199" s="46" t="str">
        <f t="shared" si="23"/>
        <v/>
      </c>
      <c r="U199" s="46" t="str">
        <f t="shared" si="23"/>
        <v/>
      </c>
      <c r="V199" s="46" t="str">
        <f t="shared" si="23"/>
        <v/>
      </c>
    </row>
    <row r="200" spans="1:22" x14ac:dyDescent="0.2">
      <c r="A200" s="1">
        <v>119</v>
      </c>
      <c r="B200" s="1" t="s">
        <v>110</v>
      </c>
      <c r="C200" s="8">
        <v>4</v>
      </c>
      <c r="D200" s="29">
        <f>SUMIFS('2013Figures'!$J:$J,'2013Figures'!$C:$C,$A200,'2013Figures'!$H:$H,$B200,'2013Figures'!$I:$I,$C200,'2013Figures'!$E:$E,$B$1)</f>
        <v>0</v>
      </c>
      <c r="E200" s="9">
        <f>SUMIFS('2013Figures'!$J:$J,'2013Figures'!$C:$C,$A200,'2013Figures'!$H:$H,$B200,'2013Figures'!$I:$I,$C200,'2013Figures'!$B:$B,"BrokerToCy",'2013Figures'!$G:$G,"E1",'2013Figures'!$E:$E,$B$1)</f>
        <v>0</v>
      </c>
      <c r="F200" s="9">
        <f>SUMIFS('2013Figures'!$J:$J,'2013Figures'!$C:$C,$A200,'2013Figures'!$H:$H,$B200,'2013Figures'!$I:$I,$C200,'2013Figures'!$B:$B,"BrokerToCy",'2013Figures'!$G:$G,"P1",'2013Figures'!$E:$E,$B$1)</f>
        <v>0</v>
      </c>
      <c r="G200" s="9">
        <f>SUMIFS('2013Figures'!$J:$J,'2013Figures'!$C:$C,$A200,'2013Figures'!$H:$H,$B200,'2013Figures'!$I:$I,$C200,'2013Figures'!$B:$B,"CyToBroker",'2013Figures'!$G:$G,"E1",'2013Figures'!$E:$E,$B$1)</f>
        <v>0</v>
      </c>
      <c r="H200" s="9">
        <f>SUMIFS('2013Figures'!$J:$J,'2013Figures'!$C:$C,$A200,'2013Figures'!$H:$H,$B200,'2013Figures'!$I:$I,$C200,'2013Figures'!$B:$B,"CyToBroker",'2013Figures'!$G:$G,"P1",'2013Figures'!$E:$E,$B$1)</f>
        <v>0</v>
      </c>
      <c r="J200" s="8">
        <v>201101</v>
      </c>
      <c r="L200" s="42">
        <f>SUMIFS('2012Figures'!$J:$J,'2012Figures'!$C:$C,$A200,'2012Figures'!$H:$H,$B200,'2012Figures'!$I:$I,$C200,'2012Figures'!$E:$E,$B$1)</f>
        <v>0</v>
      </c>
      <c r="M200" s="52">
        <f>SUMIFS('2012Figures'!$J:$J,'2012Figures'!$C:$C,$A200,'2012Figures'!$H:$H,$B200,'2012Figures'!$I:$I,$C200,'2012Figures'!$B:$B,"BrokerToCy",'2012Figures'!$G:$G,"E1",'2012Figures'!$E:$E,$B$1)</f>
        <v>0</v>
      </c>
      <c r="N200" s="52">
        <f>SUMIFS('2012Figures'!$J:$J,'2012Figures'!$C:$C,$A200,'2012Figures'!$H:$H,$B200,'2012Figures'!$I:$I,$C200,'2012Figures'!$B:$B,"BrokerToCy",'2012Figures'!$G:$G,"P1",'2012Figures'!$E:$E,$B$1)</f>
        <v>0</v>
      </c>
      <c r="O200" s="52">
        <f>SUMIFS('2012Figures'!$J:$J,'2012Figures'!$C:$C,$A200,'2012Figures'!$H:$H,$B200,'2012Figures'!$I:$I,$C200,'2012Figures'!$B:$B,"CyToBroker",'2012Figures'!$G:$G,"E1",'2012Figures'!$E:$E,$B$1)</f>
        <v>0</v>
      </c>
      <c r="P200" s="52">
        <f>SUMIFS('2012Figures'!$J:$J,'2012Figures'!$C:$C,$A200,'2012Figures'!$H:$H,$B200,'2012Figures'!$I:$I,$C200,'2012Figures'!$B:$B,"CyToBroker",'2012Figures'!$G:$G,"P1",'2012Figures'!$E:$E,$B$1)</f>
        <v>0</v>
      </c>
      <c r="R200" s="46" t="str">
        <f t="shared" si="23"/>
        <v/>
      </c>
      <c r="S200" s="46" t="str">
        <f t="shared" si="23"/>
        <v/>
      </c>
      <c r="T200" s="46" t="str">
        <f t="shared" si="23"/>
        <v/>
      </c>
      <c r="U200" s="46" t="str">
        <f t="shared" si="23"/>
        <v/>
      </c>
      <c r="V200" s="46" t="str">
        <f t="shared" si="23"/>
        <v/>
      </c>
    </row>
    <row r="201" spans="1:22" x14ac:dyDescent="0.2">
      <c r="A201" s="1">
        <v>119</v>
      </c>
      <c r="B201" s="1" t="s">
        <v>110</v>
      </c>
      <c r="C201" s="8">
        <v>3</v>
      </c>
      <c r="D201" s="29">
        <f>SUMIFS('2013Figures'!$J:$J,'2013Figures'!$C:$C,$A201,'2013Figures'!$H:$H,$B201,'2013Figures'!$I:$I,$C201,'2013Figures'!$E:$E,$B$1)</f>
        <v>0</v>
      </c>
      <c r="E201" s="9">
        <f>SUMIFS('2013Figures'!$J:$J,'2013Figures'!$C:$C,$A201,'2013Figures'!$H:$H,$B201,'2013Figures'!$I:$I,$C201,'2013Figures'!$B:$B,"BrokerToCy",'2013Figures'!$G:$G,"E1",'2013Figures'!$E:$E,$B$1)</f>
        <v>0</v>
      </c>
      <c r="F201" s="9">
        <f>SUMIFS('2013Figures'!$J:$J,'2013Figures'!$C:$C,$A201,'2013Figures'!$H:$H,$B201,'2013Figures'!$I:$I,$C201,'2013Figures'!$B:$B,"BrokerToCy",'2013Figures'!$G:$G,"P1",'2013Figures'!$E:$E,$B$1)</f>
        <v>0</v>
      </c>
      <c r="G201" s="9">
        <f>SUMIFS('2013Figures'!$J:$J,'2013Figures'!$C:$C,$A201,'2013Figures'!$H:$H,$B201,'2013Figures'!$I:$I,$C201,'2013Figures'!$B:$B,"CyToBroker",'2013Figures'!$G:$G,"E1",'2013Figures'!$E:$E,$B$1)</f>
        <v>0</v>
      </c>
      <c r="H201" s="9">
        <f>SUMIFS('2013Figures'!$J:$J,'2013Figures'!$C:$C,$A201,'2013Figures'!$H:$H,$B201,'2013Figures'!$I:$I,$C201,'2013Figures'!$B:$B,"CyToBroker",'2013Figures'!$G:$G,"P1",'2013Figures'!$E:$E,$B$1)</f>
        <v>0</v>
      </c>
      <c r="J201" s="8">
        <v>201001</v>
      </c>
      <c r="L201" s="42">
        <f>SUMIFS('2012Figures'!$J:$J,'2012Figures'!$C:$C,$A201,'2012Figures'!$H:$H,$B201,'2012Figures'!$I:$I,$C201,'2012Figures'!$E:$E,$B$1)</f>
        <v>0</v>
      </c>
      <c r="M201" s="52">
        <f>SUMIFS('2012Figures'!$J:$J,'2012Figures'!$C:$C,$A201,'2012Figures'!$H:$H,$B201,'2012Figures'!$I:$I,$C201,'2012Figures'!$B:$B,"BrokerToCy",'2012Figures'!$G:$G,"E1",'2012Figures'!$E:$E,$B$1)</f>
        <v>0</v>
      </c>
      <c r="N201" s="52">
        <f>SUMIFS('2012Figures'!$J:$J,'2012Figures'!$C:$C,$A201,'2012Figures'!$H:$H,$B201,'2012Figures'!$I:$I,$C201,'2012Figures'!$B:$B,"BrokerToCy",'2012Figures'!$G:$G,"P1",'2012Figures'!$E:$E,$B$1)</f>
        <v>0</v>
      </c>
      <c r="O201" s="52">
        <f>SUMIFS('2012Figures'!$J:$J,'2012Figures'!$C:$C,$A201,'2012Figures'!$H:$H,$B201,'2012Figures'!$I:$I,$C201,'2012Figures'!$B:$B,"CyToBroker",'2012Figures'!$G:$G,"E1",'2012Figures'!$E:$E,$B$1)</f>
        <v>0</v>
      </c>
      <c r="P201" s="52">
        <f>SUMIFS('2012Figures'!$J:$J,'2012Figures'!$C:$C,$A201,'2012Figures'!$H:$H,$B201,'2012Figures'!$I:$I,$C201,'2012Figures'!$B:$B,"CyToBroker",'2012Figures'!$G:$G,"P1",'2012Figures'!$E:$E,$B$1)</f>
        <v>0</v>
      </c>
      <c r="R201" s="46" t="str">
        <f t="shared" si="23"/>
        <v/>
      </c>
      <c r="S201" s="46" t="str">
        <f t="shared" si="23"/>
        <v/>
      </c>
      <c r="T201" s="46" t="str">
        <f t="shared" si="23"/>
        <v/>
      </c>
      <c r="U201" s="46" t="str">
        <f t="shared" si="23"/>
        <v/>
      </c>
      <c r="V201" s="46" t="str">
        <f t="shared" si="23"/>
        <v/>
      </c>
    </row>
    <row r="202" spans="1:22" x14ac:dyDescent="0.2">
      <c r="A202" s="1">
        <v>119</v>
      </c>
      <c r="B202" s="1" t="s">
        <v>110</v>
      </c>
      <c r="C202" s="8">
        <v>2</v>
      </c>
      <c r="D202" s="29">
        <f>SUMIFS('2013Figures'!$J:$J,'2013Figures'!$C:$C,$A202,'2013Figures'!$H:$H,$B202,'2013Figures'!$I:$I,$C202,'2013Figures'!$E:$E,$B$1)</f>
        <v>0</v>
      </c>
      <c r="E202" s="9">
        <f>SUMIFS('2013Figures'!$J:$J,'2013Figures'!$C:$C,$A202,'2013Figures'!$H:$H,$B202,'2013Figures'!$I:$I,$C202,'2013Figures'!$B:$B,"BrokerToCy",'2013Figures'!$G:$G,"E1",'2013Figures'!$E:$E,$B$1)</f>
        <v>0</v>
      </c>
      <c r="F202" s="9">
        <f>SUMIFS('2013Figures'!$J:$J,'2013Figures'!$C:$C,$A202,'2013Figures'!$H:$H,$B202,'2013Figures'!$I:$I,$C202,'2013Figures'!$B:$B,"BrokerToCy",'2013Figures'!$G:$G,"P1",'2013Figures'!$E:$E,$B$1)</f>
        <v>0</v>
      </c>
      <c r="G202" s="9">
        <f>SUMIFS('2013Figures'!$J:$J,'2013Figures'!$C:$C,$A202,'2013Figures'!$H:$H,$B202,'2013Figures'!$I:$I,$C202,'2013Figures'!$B:$B,"CyToBroker",'2013Figures'!$G:$G,"E1",'2013Figures'!$E:$E,$B$1)</f>
        <v>0</v>
      </c>
      <c r="H202" s="9">
        <f>SUMIFS('2013Figures'!$J:$J,'2013Figures'!$C:$C,$A202,'2013Figures'!$H:$H,$B202,'2013Figures'!$I:$I,$C202,'2013Figures'!$B:$B,"CyToBroker",'2013Figures'!$G:$G,"P1",'2013Figures'!$E:$E,$B$1)</f>
        <v>0</v>
      </c>
      <c r="J202" s="8">
        <v>200901</v>
      </c>
      <c r="L202" s="42">
        <f>SUMIFS('2012Figures'!$J:$J,'2012Figures'!$C:$C,$A202,'2012Figures'!$H:$H,$B202,'2012Figures'!$I:$I,$C202,'2012Figures'!$E:$E,$B$1)</f>
        <v>0</v>
      </c>
      <c r="M202" s="52">
        <f>SUMIFS('2012Figures'!$J:$J,'2012Figures'!$C:$C,$A202,'2012Figures'!$H:$H,$B202,'2012Figures'!$I:$I,$C202,'2012Figures'!$B:$B,"BrokerToCy",'2012Figures'!$G:$G,"E1",'2012Figures'!$E:$E,$B$1)</f>
        <v>0</v>
      </c>
      <c r="N202" s="52">
        <f>SUMIFS('2012Figures'!$J:$J,'2012Figures'!$C:$C,$A202,'2012Figures'!$H:$H,$B202,'2012Figures'!$I:$I,$C202,'2012Figures'!$B:$B,"BrokerToCy",'2012Figures'!$G:$G,"P1",'2012Figures'!$E:$E,$B$1)</f>
        <v>0</v>
      </c>
      <c r="O202" s="52">
        <f>SUMIFS('2012Figures'!$J:$J,'2012Figures'!$C:$C,$A202,'2012Figures'!$H:$H,$B202,'2012Figures'!$I:$I,$C202,'2012Figures'!$B:$B,"CyToBroker",'2012Figures'!$G:$G,"E1",'2012Figures'!$E:$E,$B$1)</f>
        <v>0</v>
      </c>
      <c r="P202" s="52">
        <f>SUMIFS('2012Figures'!$J:$J,'2012Figures'!$C:$C,$A202,'2012Figures'!$H:$H,$B202,'2012Figures'!$I:$I,$C202,'2012Figures'!$B:$B,"CyToBroker",'2012Figures'!$G:$G,"P1",'2012Figures'!$E:$E,$B$1)</f>
        <v>0</v>
      </c>
      <c r="R202" s="46" t="str">
        <f t="shared" si="23"/>
        <v/>
      </c>
      <c r="S202" s="46" t="str">
        <f t="shared" si="23"/>
        <v/>
      </c>
      <c r="T202" s="46" t="str">
        <f t="shared" si="23"/>
        <v/>
      </c>
      <c r="U202" s="46" t="str">
        <f t="shared" si="23"/>
        <v/>
      </c>
      <c r="V202" s="46" t="str">
        <f t="shared" si="23"/>
        <v/>
      </c>
    </row>
    <row r="203" spans="1:22" x14ac:dyDescent="0.2">
      <c r="A203" s="1">
        <v>119</v>
      </c>
      <c r="B203" s="1" t="s">
        <v>110</v>
      </c>
      <c r="C203" s="8">
        <v>1</v>
      </c>
      <c r="D203" s="29">
        <f>SUMIFS('2013Figures'!$J:$J,'2013Figures'!$C:$C,$A203,'2013Figures'!$H:$H,$B203,'2013Figures'!$I:$I,$C203,'2013Figures'!$E:$E,$B$1)</f>
        <v>0</v>
      </c>
      <c r="E203" s="9">
        <f>SUMIFS('2013Figures'!$J:$J,'2013Figures'!$C:$C,$A203,'2013Figures'!$H:$H,$B203,'2013Figures'!$I:$I,$C203,'2013Figures'!$B:$B,"BrokerToCy",'2013Figures'!$G:$G,"E1",'2013Figures'!$E:$E,$B$1)</f>
        <v>0</v>
      </c>
      <c r="F203" s="9">
        <f>SUMIFS('2013Figures'!$J:$J,'2013Figures'!$C:$C,$A203,'2013Figures'!$H:$H,$B203,'2013Figures'!$I:$I,$C203,'2013Figures'!$B:$B,"BrokerToCy",'2013Figures'!$G:$G,"P1",'2013Figures'!$E:$E,$B$1)</f>
        <v>0</v>
      </c>
      <c r="G203" s="9">
        <f>SUMIFS('2013Figures'!$J:$J,'2013Figures'!$C:$C,$A203,'2013Figures'!$H:$H,$B203,'2013Figures'!$I:$I,$C203,'2013Figures'!$B:$B,"CyToBroker",'2013Figures'!$G:$G,"E1",'2013Figures'!$E:$E,$B$1)</f>
        <v>0</v>
      </c>
      <c r="H203" s="9">
        <f>SUMIFS('2013Figures'!$J:$J,'2013Figures'!$C:$C,$A203,'2013Figures'!$H:$H,$B203,'2013Figures'!$I:$I,$C203,'2013Figures'!$B:$B,"CyToBroker",'2013Figures'!$G:$G,"P1",'2013Figures'!$E:$E,$B$1)</f>
        <v>0</v>
      </c>
      <c r="J203" s="8">
        <v>200801</v>
      </c>
      <c r="L203" s="42">
        <f>SUMIFS('2012Figures'!$J:$J,'2012Figures'!$C:$C,$A203,'2012Figures'!$H:$H,$B203,'2012Figures'!$I:$I,$C203,'2012Figures'!$E:$E,$B$1)</f>
        <v>0</v>
      </c>
      <c r="M203" s="52">
        <f>SUMIFS('2012Figures'!$J:$J,'2012Figures'!$C:$C,$A203,'2012Figures'!$H:$H,$B203,'2012Figures'!$I:$I,$C203,'2012Figures'!$B:$B,"BrokerToCy",'2012Figures'!$G:$G,"E1",'2012Figures'!$E:$E,$B$1)</f>
        <v>0</v>
      </c>
      <c r="N203" s="52">
        <f>SUMIFS('2012Figures'!$J:$J,'2012Figures'!$C:$C,$A203,'2012Figures'!$H:$H,$B203,'2012Figures'!$I:$I,$C203,'2012Figures'!$B:$B,"BrokerToCy",'2012Figures'!$G:$G,"P1",'2012Figures'!$E:$E,$B$1)</f>
        <v>0</v>
      </c>
      <c r="O203" s="52">
        <f>SUMIFS('2012Figures'!$J:$J,'2012Figures'!$C:$C,$A203,'2012Figures'!$H:$H,$B203,'2012Figures'!$I:$I,$C203,'2012Figures'!$B:$B,"CyToBroker",'2012Figures'!$G:$G,"E1",'2012Figures'!$E:$E,$B$1)</f>
        <v>0</v>
      </c>
      <c r="P203" s="52">
        <f>SUMIFS('2012Figures'!$J:$J,'2012Figures'!$C:$C,$A203,'2012Figures'!$H:$H,$B203,'2012Figures'!$I:$I,$C203,'2012Figures'!$B:$B,"CyToBroker",'2012Figures'!$G:$G,"P1",'2012Figures'!$E:$E,$B$1)</f>
        <v>0</v>
      </c>
      <c r="R203" s="46" t="str">
        <f t="shared" si="23"/>
        <v/>
      </c>
      <c r="S203" s="46" t="str">
        <f t="shared" si="23"/>
        <v/>
      </c>
      <c r="T203" s="46" t="str">
        <f t="shared" si="23"/>
        <v/>
      </c>
      <c r="U203" s="46" t="str">
        <f t="shared" si="23"/>
        <v/>
      </c>
      <c r="V203" s="46" t="str">
        <f t="shared" si="23"/>
        <v/>
      </c>
    </row>
    <row r="204" spans="1:22" x14ac:dyDescent="0.2">
      <c r="A204" s="1">
        <v>119</v>
      </c>
      <c r="B204" s="1" t="s">
        <v>110</v>
      </c>
      <c r="D204" s="29">
        <f>SUMIFS('2013Figures'!$J:$J,'2013Figures'!$C:$C,$A204,'2013Figures'!$I:$I,"",'2013Figures'!$E:$E,$B$1)</f>
        <v>0</v>
      </c>
      <c r="E204" s="9">
        <f>SUMIFS('2013Figures'!$J:$J,'2013Figures'!$C:$C,$A204,'2013Figures'!$I:$I,"",'2013Figures'!$B:$B,"BrokerToCy",'2013Figures'!$G:$G,"E1",'2013Figures'!$E:$E,$B$1)</f>
        <v>0</v>
      </c>
      <c r="F204" s="9">
        <f>SUMIFS('2013Figures'!$J:$J,'2013Figures'!$C:$C,$A204,'2013Figures'!$I:$I,"",'2013Figures'!$B:$B,"BrokerToCy",'2013Figures'!$G:$G,"P1",'2013Figures'!$E:$E,$B$1)</f>
        <v>0</v>
      </c>
      <c r="G204" s="9">
        <f>SUMIFS('2013Figures'!$J:$J,'2013Figures'!$C:$C,$A204,'2013Figures'!$I:$I,"",'2013Figures'!$B:$B,"CyToBroker",'2013Figures'!$G:$G,"E1",'2013Figures'!$E:$E,$B$1)</f>
        <v>0</v>
      </c>
      <c r="H204" s="9">
        <f>SUMIFS('2013Figures'!$J:$J,'2013Figures'!$C:$C,$A204,'2013Figures'!$I:$I,"",'2013Figures'!$B:$B,"CyToBroker",'2013Figures'!$G:$G,"P1",'2013Figures'!$E:$E,$B$1)</f>
        <v>0</v>
      </c>
      <c r="J204" s="8" t="s">
        <v>131</v>
      </c>
      <c r="L204" s="42">
        <f>SUMIFS('2012Figures'!$J:$J,'2012Figures'!$C:$C,$A204,'2012Figures'!$I:$I,"",'2012Figures'!$E:$E,$B$1)</f>
        <v>0</v>
      </c>
      <c r="M204" s="52">
        <f>SUMIFS('2012Figures'!$J:$J,'2012Figures'!$C:$C,$A204,'2012Figures'!$I:$I,"",'2012Figures'!$B:$B,"BrokerToCy",'2012Figures'!$G:$G,"E1",'2012Figures'!$E:$E,$B$1)</f>
        <v>0</v>
      </c>
      <c r="N204" s="52">
        <f>SUMIFS('2012Figures'!$J:$J,'2012Figures'!$C:$C,$A204,'2012Figures'!$I:$I,"",'2012Figures'!$B:$B,"BrokerToCy",'2012Figures'!$G:$G,"P1",'2012Figures'!$E:$E,$B$1)</f>
        <v>0</v>
      </c>
      <c r="O204" s="52">
        <f>SUMIFS('2012Figures'!$J:$J,'2012Figures'!$C:$C,$A204,'2012Figures'!$I:$I,"",'2012Figures'!$B:$B,"CyToBroker",'2012Figures'!$G:$G,"E1",'2012Figures'!$E:$E,$B$1)</f>
        <v>0</v>
      </c>
      <c r="P204" s="52">
        <f>SUMIFS('2012Figures'!$J:$J,'2012Figures'!$C:$C,$A204,'2012Figures'!$I:$I,"",'2012Figures'!$B:$B,"CyToBroker",'2012Figures'!$G:$G,"P1",'2012Figures'!$E:$E,$B$1)</f>
        <v>0</v>
      </c>
      <c r="R204" s="46" t="str">
        <f t="shared" si="23"/>
        <v/>
      </c>
      <c r="S204" s="46" t="str">
        <f t="shared" si="23"/>
        <v/>
      </c>
      <c r="T204" s="46" t="str">
        <f t="shared" si="23"/>
        <v/>
      </c>
      <c r="U204" s="46" t="str">
        <f t="shared" si="23"/>
        <v/>
      </c>
      <c r="V204" s="46" t="str">
        <f t="shared" si="23"/>
        <v/>
      </c>
    </row>
    <row r="205" spans="1:22" x14ac:dyDescent="0.2">
      <c r="A205" s="21"/>
      <c r="B205" s="21" t="s">
        <v>92</v>
      </c>
      <c r="C205" s="22"/>
      <c r="D205" s="23">
        <f>SUM(E205:H205)</f>
        <v>0</v>
      </c>
      <c r="E205" s="23">
        <f>SUM(E195:E204)</f>
        <v>0</v>
      </c>
      <c r="F205" s="23">
        <f>SUM(F195:F204)</f>
        <v>0</v>
      </c>
      <c r="G205" s="23">
        <f>SUM(G195:G204)</f>
        <v>0</v>
      </c>
      <c r="H205" s="23">
        <f>SUM(H195:H204)</f>
        <v>0</v>
      </c>
      <c r="I205" s="21"/>
      <c r="J205" s="22"/>
      <c r="K205" s="21"/>
      <c r="L205" s="43">
        <f>SUM(M205:P205)</f>
        <v>0</v>
      </c>
      <c r="M205" s="43">
        <f>SUM(M195:M204)</f>
        <v>0</v>
      </c>
      <c r="N205" s="43">
        <f>SUM(N195:N204)</f>
        <v>0</v>
      </c>
      <c r="O205" s="43">
        <f>SUM(O195:O204)</f>
        <v>0</v>
      </c>
      <c r="P205" s="43">
        <f>SUM(P195:P204)</f>
        <v>0</v>
      </c>
      <c r="Q205" s="21"/>
      <c r="R205" s="21"/>
      <c r="S205" s="21"/>
      <c r="T205" s="21"/>
      <c r="U205" s="21"/>
      <c r="V205" s="21"/>
    </row>
    <row r="206" spans="1:22" x14ac:dyDescent="0.2">
      <c r="A206" s="28">
        <v>121</v>
      </c>
      <c r="B206" s="28" t="s">
        <v>111</v>
      </c>
      <c r="C206" s="17" t="s">
        <v>88</v>
      </c>
      <c r="D206" s="18">
        <f>SUMIFS('2013Figures'!$J:$J,'2013Figures'!$C:$C,$A206,'2013Figures'!$E:$E,$B$1)</f>
        <v>0</v>
      </c>
      <c r="E206" s="18">
        <f>SUMIFS('2013Figures'!$J:$J,'2013Figures'!$C:$C,$A206,'2013Figures'!$B:$B,"BrokerToCy",'2013Figures'!$G:$G,"E1",'2013Figures'!$E:$E,$B$1)</f>
        <v>0</v>
      </c>
      <c r="F206" s="18">
        <f>SUMIFS('2013Figures'!$J:$J,'2013Figures'!$C:$C,$A206,'2013Figures'!$B:$B,"BrokerToCy",'2013Figures'!$G:$G,"P1",'2013Figures'!$E:$E,$B$1)</f>
        <v>0</v>
      </c>
      <c r="G206" s="18">
        <f>SUMIFS('2013Figures'!$J:$J,'2013Figures'!$C:$C,$A206,'2013Figures'!$B:$B,"CyToBroker",'2013Figures'!$G:$G,"E1",'2013Figures'!$E:$E,$B$1)</f>
        <v>0</v>
      </c>
      <c r="H206" s="18">
        <f>SUMIFS('2013Figures'!$J:$J,'2013Figures'!$C:$C,$A206,'2013Figures'!$B:$B,"CyToBroker",'2013Figures'!$G:$G,"P1",'2013Figures'!$E:$E,$B$1)</f>
        <v>0</v>
      </c>
      <c r="I206" s="28"/>
      <c r="J206" s="17"/>
      <c r="K206" s="28"/>
      <c r="L206" s="50">
        <f>SUMIFS('2012Figures'!$J:$J,'2012Figures'!$C:$C,$A206,'2012Figures'!$E:$E,$B$1)</f>
        <v>0</v>
      </c>
      <c r="M206" s="50">
        <f>SUMIFS('2012Figures'!$J:$J,'2012Figures'!$C:$C,$A206,'2012Figures'!$B:$B,"BrokerToCy",'2012Figures'!$G:$G,"E1",'2012Figures'!$E:$E,$B$1)</f>
        <v>0</v>
      </c>
      <c r="N206" s="50">
        <f>SUMIFS('2012Figures'!$J:$J,'2012Figures'!$C:$C,$A206,'2012Figures'!$B:$B,"BrokerToCy",'2012Figures'!$G:$G,"P1",'2012Figures'!$E:$E,$B$1)</f>
        <v>0</v>
      </c>
      <c r="O206" s="50">
        <f>SUMIFS('2012Figures'!$J:$J,'2012Figures'!$C:$C,$A206,'2012Figures'!$B:$B,"CyToBroker",'2012Figures'!$G:$G,"E1",'2012Figures'!$E:$E,$B$1)</f>
        <v>0</v>
      </c>
      <c r="P206" s="50">
        <f>SUMIFS('2012Figures'!$J:$J,'2012Figures'!$C:$C,$A206,'2012Figures'!$B:$B,"CyToBroker",'2012Figures'!$G:$G,"P1",'2012Figures'!$E:$E,$B$1)</f>
        <v>0</v>
      </c>
      <c r="Q206" s="28"/>
      <c r="R206" s="46" t="str">
        <f t="shared" si="23"/>
        <v/>
      </c>
      <c r="S206" s="46" t="str">
        <f t="shared" si="23"/>
        <v/>
      </c>
      <c r="T206" s="46" t="str">
        <f t="shared" si="23"/>
        <v/>
      </c>
      <c r="U206" s="46" t="str">
        <f t="shared" si="23"/>
        <v/>
      </c>
      <c r="V206" s="46" t="str">
        <f t="shared" si="23"/>
        <v/>
      </c>
    </row>
    <row r="207" spans="1:22" x14ac:dyDescent="0.2">
      <c r="A207" s="1">
        <v>121</v>
      </c>
      <c r="B207" s="1" t="s">
        <v>111</v>
      </c>
      <c r="C207" s="8">
        <v>7</v>
      </c>
      <c r="D207" s="29">
        <f>SUMIFS('2013Figures'!$J:$J,'2013Figures'!$C:$C,$A207,'2013Figures'!$H:$H,$B207,'2013Figures'!$I:$I,$C207,'2013Figures'!$E:$E,$B$1)</f>
        <v>0</v>
      </c>
      <c r="E207" s="9">
        <f>SUMIFS('2013Figures'!$J:$J,'2013Figures'!$C:$C,$A207,'2013Figures'!$H:$H,$B207,'2013Figures'!$I:$I,$C207,'2013Figures'!$B:$B,"BrokerToCy",'2013Figures'!$G:$G,"E1",'2013Figures'!$E:$E,$B$1)</f>
        <v>0</v>
      </c>
      <c r="F207" s="9">
        <f>SUMIFS('2013Figures'!$J:$J,'2013Figures'!$C:$C,$A207,'2013Figures'!$H:$H,$B207,'2013Figures'!$I:$I,$C207,'2013Figures'!$B:$B,"BrokerToCy",'2013Figures'!$G:$G,"P1",'2013Figures'!$E:$E,$B$1)</f>
        <v>0</v>
      </c>
      <c r="G207" s="9">
        <f>SUMIFS('2013Figures'!$J:$J,'2013Figures'!$C:$C,$A207,'2013Figures'!$H:$H,$B207,'2013Figures'!$I:$I,$C207,'2013Figures'!$B:$B,"CyToBroker",'2013Figures'!$G:$G,"E1",'2013Figures'!$E:$E,$B$1)</f>
        <v>0</v>
      </c>
      <c r="H207" s="9">
        <f>SUMIFS('2013Figures'!$J:$J,'2013Figures'!$C:$C,$A207,'2013Figures'!$H:$H,$B207,'2013Figures'!$I:$I,$C207,'2013Figures'!$B:$B,"CyToBroker",'2013Figures'!$G:$G,"P1",'2013Figures'!$E:$E,$B$1)</f>
        <v>0</v>
      </c>
      <c r="I207" s="33"/>
      <c r="J207" s="34"/>
      <c r="K207" s="33"/>
      <c r="L207" s="42">
        <f>SUMIFS('2012Figures'!$J:$J,'2012Figures'!$C:$C,$A207,'2012Figures'!$H:$H,$B207,'2012Figures'!$I:$I,$C207,'2012Figures'!$E:$E,$B$1)</f>
        <v>0</v>
      </c>
      <c r="M207" s="52">
        <f>SUMIFS('2012Figures'!$J:$J,'2012Figures'!$C:$C,$A207,'2012Figures'!$H:$H,$B207,'2012Figures'!$I:$I,$C207,'2012Figures'!$B:$B,"BrokerToCy",'2012Figures'!$G:$G,"E1",'2012Figures'!$E:$E,$B$1)</f>
        <v>0</v>
      </c>
      <c r="N207" s="52">
        <f>SUMIFS('2012Figures'!$J:$J,'2012Figures'!$C:$C,$A207,'2012Figures'!$H:$H,$B207,'2012Figures'!$I:$I,$C207,'2012Figures'!$B:$B,"BrokerToCy",'2012Figures'!$G:$G,"P1",'2012Figures'!$E:$E,$B$1)</f>
        <v>0</v>
      </c>
      <c r="O207" s="52">
        <f>SUMIFS('2012Figures'!$J:$J,'2012Figures'!$C:$C,$A207,'2012Figures'!$H:$H,$B207,'2012Figures'!$I:$I,$C207,'2012Figures'!$B:$B,"CyToBroker",'2012Figures'!$G:$G,"E1",'2012Figures'!$E:$E,$B$1)</f>
        <v>0</v>
      </c>
      <c r="P207" s="52">
        <f>SUMIFS('2012Figures'!$J:$J,'2012Figures'!$C:$C,$A207,'2012Figures'!$H:$H,$B207,'2012Figures'!$I:$I,$C207,'2012Figures'!$B:$B,"CyToBroker",'2012Figures'!$G:$G,"P1",'2012Figures'!$E:$E,$B$1)</f>
        <v>0</v>
      </c>
      <c r="Q207" s="33"/>
      <c r="R207" s="46" t="str">
        <f t="shared" si="23"/>
        <v/>
      </c>
      <c r="S207" s="46" t="str">
        <f t="shared" si="23"/>
        <v/>
      </c>
      <c r="T207" s="46" t="str">
        <f t="shared" si="23"/>
        <v/>
      </c>
      <c r="U207" s="46" t="str">
        <f t="shared" si="23"/>
        <v/>
      </c>
      <c r="V207" s="46" t="str">
        <f t="shared" si="23"/>
        <v/>
      </c>
    </row>
    <row r="208" spans="1:22" x14ac:dyDescent="0.2">
      <c r="A208" s="1">
        <v>121</v>
      </c>
      <c r="B208" s="1" t="s">
        <v>111</v>
      </c>
      <c r="C208" s="8">
        <v>6</v>
      </c>
      <c r="D208" s="29">
        <f>SUMIFS('2013Figures'!$J:$J,'2013Figures'!$C:$C,$A208,'2013Figures'!$H:$H,$B208,'2013Figures'!$I:$I,$C208,'2013Figures'!$E:$E,$B$1)</f>
        <v>0</v>
      </c>
      <c r="E208" s="9">
        <f>SUMIFS('2013Figures'!$J:$J,'2013Figures'!$C:$C,$A208,'2013Figures'!$H:$H,$B208,'2013Figures'!$I:$I,$C208,'2013Figures'!$B:$B,"BrokerToCy",'2013Figures'!$G:$G,"E1",'2013Figures'!$E:$E,$B$1)</f>
        <v>0</v>
      </c>
      <c r="F208" s="9">
        <f>SUMIFS('2013Figures'!$J:$J,'2013Figures'!$C:$C,$A208,'2013Figures'!$H:$H,$B208,'2013Figures'!$I:$I,$C208,'2013Figures'!$B:$B,"BrokerToCy",'2013Figures'!$G:$G,"P1",'2013Figures'!$E:$E,$B$1)</f>
        <v>0</v>
      </c>
      <c r="G208" s="9">
        <f>SUMIFS('2013Figures'!$J:$J,'2013Figures'!$C:$C,$A208,'2013Figures'!$H:$H,$B208,'2013Figures'!$I:$I,$C208,'2013Figures'!$B:$B,"CyToBroker",'2013Figures'!$G:$G,"E1",'2013Figures'!$E:$E,$B$1)</f>
        <v>0</v>
      </c>
      <c r="H208" s="9">
        <f>SUMIFS('2013Figures'!$J:$J,'2013Figures'!$C:$C,$A208,'2013Figures'!$H:$H,$B208,'2013Figures'!$I:$I,$C208,'2013Figures'!$B:$B,"CyToBroker",'2013Figures'!$G:$G,"P1",'2013Figures'!$E:$E,$B$1)</f>
        <v>0</v>
      </c>
      <c r="I208" s="33"/>
      <c r="J208" s="34">
        <v>201501</v>
      </c>
      <c r="K208" s="33"/>
      <c r="L208" s="42">
        <f>SUMIFS('2012Figures'!$J:$J,'2012Figures'!$C:$C,$A208,'2012Figures'!$H:$H,$B208,'2012Figures'!$I:$I,$C208,'2012Figures'!$E:$E,$B$1)</f>
        <v>0</v>
      </c>
      <c r="M208" s="52">
        <f>SUMIFS('2012Figures'!$J:$J,'2012Figures'!$C:$C,$A208,'2012Figures'!$H:$H,$B208,'2012Figures'!$I:$I,$C208,'2012Figures'!$B:$B,"BrokerToCy",'2012Figures'!$G:$G,"E1",'2012Figures'!$E:$E,$B$1)</f>
        <v>0</v>
      </c>
      <c r="N208" s="52">
        <f>SUMIFS('2012Figures'!$J:$J,'2012Figures'!$C:$C,$A208,'2012Figures'!$H:$H,$B208,'2012Figures'!$I:$I,$C208,'2012Figures'!$B:$B,"BrokerToCy",'2012Figures'!$G:$G,"P1",'2012Figures'!$E:$E,$B$1)</f>
        <v>0</v>
      </c>
      <c r="O208" s="52">
        <f>SUMIFS('2012Figures'!$J:$J,'2012Figures'!$C:$C,$A208,'2012Figures'!$H:$H,$B208,'2012Figures'!$I:$I,$C208,'2012Figures'!$B:$B,"CyToBroker",'2012Figures'!$G:$G,"E1",'2012Figures'!$E:$E,$B$1)</f>
        <v>0</v>
      </c>
      <c r="P208" s="52">
        <f>SUMIFS('2012Figures'!$J:$J,'2012Figures'!$C:$C,$A208,'2012Figures'!$H:$H,$B208,'2012Figures'!$I:$I,$C208,'2012Figures'!$B:$B,"CyToBroker",'2012Figures'!$G:$G,"P1",'2012Figures'!$E:$E,$B$1)</f>
        <v>0</v>
      </c>
      <c r="Q208" s="33"/>
      <c r="R208" s="46" t="str">
        <f t="shared" ref="R208:V271" si="28">IF(L208=0,"",ROUND(D208/L208-1,2))</f>
        <v/>
      </c>
      <c r="S208" s="46" t="str">
        <f t="shared" si="28"/>
        <v/>
      </c>
      <c r="T208" s="46" t="str">
        <f t="shared" si="28"/>
        <v/>
      </c>
      <c r="U208" s="46" t="str">
        <f t="shared" si="28"/>
        <v/>
      </c>
      <c r="V208" s="46" t="str">
        <f t="shared" si="28"/>
        <v/>
      </c>
    </row>
    <row r="209" spans="1:22" x14ac:dyDescent="0.2">
      <c r="A209" s="1">
        <v>121</v>
      </c>
      <c r="B209" s="1" t="s">
        <v>111</v>
      </c>
      <c r="C209" s="8">
        <v>5</v>
      </c>
      <c r="D209" s="29">
        <f>SUMIFS('2013Figures'!$J:$J,'2013Figures'!$C:$C,$A209,'2013Figures'!$H:$H,$B209,'2013Figures'!$I:$I,$C209,'2013Figures'!$E:$E,$B$1)</f>
        <v>0</v>
      </c>
      <c r="E209" s="9">
        <f>SUMIFS('2013Figures'!$J:$J,'2013Figures'!$C:$C,$A209,'2013Figures'!$H:$H,$B209,'2013Figures'!$I:$I,$C209,'2013Figures'!$B:$B,"BrokerToCy",'2013Figures'!$G:$G,"E1",'2013Figures'!$E:$E,$B$1)</f>
        <v>0</v>
      </c>
      <c r="F209" s="9">
        <f>SUMIFS('2013Figures'!$J:$J,'2013Figures'!$C:$C,$A209,'2013Figures'!$H:$H,$B209,'2013Figures'!$I:$I,$C209,'2013Figures'!$B:$B,"BrokerToCy",'2013Figures'!$G:$G,"P1",'2013Figures'!$E:$E,$B$1)</f>
        <v>0</v>
      </c>
      <c r="G209" s="9">
        <f>SUMIFS('2013Figures'!$J:$J,'2013Figures'!$C:$C,$A209,'2013Figures'!$H:$H,$B209,'2013Figures'!$I:$I,$C209,'2013Figures'!$B:$B,"CyToBroker",'2013Figures'!$G:$G,"E1",'2013Figures'!$E:$E,$B$1)</f>
        <v>0</v>
      </c>
      <c r="H209" s="9">
        <f>SUMIFS('2013Figures'!$J:$J,'2013Figures'!$C:$C,$A209,'2013Figures'!$H:$H,$B209,'2013Figures'!$I:$I,$C209,'2013Figures'!$B:$B,"CyToBroker",'2013Figures'!$G:$G,"P1",'2013Figures'!$E:$E,$B$1)</f>
        <v>0</v>
      </c>
      <c r="J209" s="8">
        <v>201401</v>
      </c>
      <c r="L209" s="42">
        <f>SUMIFS('2012Figures'!$J:$J,'2012Figures'!$C:$C,$A209,'2012Figures'!$H:$H,$B209,'2012Figures'!$I:$I,$C209,'2012Figures'!$E:$E,$B$1)</f>
        <v>0</v>
      </c>
      <c r="M209" s="52">
        <f>SUMIFS('2012Figures'!$J:$J,'2012Figures'!$C:$C,$A209,'2012Figures'!$H:$H,$B209,'2012Figures'!$I:$I,$C209,'2012Figures'!$B:$B,"BrokerToCy",'2012Figures'!$G:$G,"E1",'2012Figures'!$E:$E,$B$1)</f>
        <v>0</v>
      </c>
      <c r="N209" s="52">
        <f>SUMIFS('2012Figures'!$J:$J,'2012Figures'!$C:$C,$A209,'2012Figures'!$H:$H,$B209,'2012Figures'!$I:$I,$C209,'2012Figures'!$B:$B,"BrokerToCy",'2012Figures'!$G:$G,"P1",'2012Figures'!$E:$E,$B$1)</f>
        <v>0</v>
      </c>
      <c r="O209" s="52">
        <f>SUMIFS('2012Figures'!$J:$J,'2012Figures'!$C:$C,$A209,'2012Figures'!$H:$H,$B209,'2012Figures'!$I:$I,$C209,'2012Figures'!$B:$B,"CyToBroker",'2012Figures'!$G:$G,"E1",'2012Figures'!$E:$E,$B$1)</f>
        <v>0</v>
      </c>
      <c r="P209" s="52">
        <f>SUMIFS('2012Figures'!$J:$J,'2012Figures'!$C:$C,$A209,'2012Figures'!$H:$H,$B209,'2012Figures'!$I:$I,$C209,'2012Figures'!$B:$B,"CyToBroker",'2012Figures'!$G:$G,"P1",'2012Figures'!$E:$E,$B$1)</f>
        <v>0</v>
      </c>
      <c r="R209" s="46" t="str">
        <f t="shared" si="28"/>
        <v/>
      </c>
      <c r="S209" s="46" t="str">
        <f t="shared" si="28"/>
        <v/>
      </c>
      <c r="T209" s="46" t="str">
        <f t="shared" si="28"/>
        <v/>
      </c>
      <c r="U209" s="46" t="str">
        <f t="shared" si="28"/>
        <v/>
      </c>
      <c r="V209" s="46" t="str">
        <f t="shared" si="28"/>
        <v/>
      </c>
    </row>
    <row r="210" spans="1:22" x14ac:dyDescent="0.2">
      <c r="A210" s="1">
        <v>121</v>
      </c>
      <c r="B210" s="1" t="s">
        <v>111</v>
      </c>
      <c r="C210" s="8">
        <v>4</v>
      </c>
      <c r="D210" s="29">
        <f>SUMIFS('2013Figures'!$J:$J,'2013Figures'!$C:$C,$A210,'2013Figures'!$H:$H,$B210,'2013Figures'!$I:$I,$C210,'2013Figures'!$E:$E,$B$1)</f>
        <v>0</v>
      </c>
      <c r="E210" s="9">
        <f>SUMIFS('2013Figures'!$J:$J,'2013Figures'!$C:$C,$A210,'2013Figures'!$H:$H,$B210,'2013Figures'!$I:$I,$C210,'2013Figures'!$B:$B,"BrokerToCy",'2013Figures'!$G:$G,"E1",'2013Figures'!$E:$E,$B$1)</f>
        <v>0</v>
      </c>
      <c r="F210" s="9">
        <f>SUMIFS('2013Figures'!$J:$J,'2013Figures'!$C:$C,$A210,'2013Figures'!$H:$H,$B210,'2013Figures'!$I:$I,$C210,'2013Figures'!$B:$B,"BrokerToCy",'2013Figures'!$G:$G,"P1",'2013Figures'!$E:$E,$B$1)</f>
        <v>0</v>
      </c>
      <c r="G210" s="9">
        <f>SUMIFS('2013Figures'!$J:$J,'2013Figures'!$C:$C,$A210,'2013Figures'!$H:$H,$B210,'2013Figures'!$I:$I,$C210,'2013Figures'!$B:$B,"CyToBroker",'2013Figures'!$G:$G,"E1",'2013Figures'!$E:$E,$B$1)</f>
        <v>0</v>
      </c>
      <c r="H210" s="9">
        <f>SUMIFS('2013Figures'!$J:$J,'2013Figures'!$C:$C,$A210,'2013Figures'!$H:$H,$B210,'2013Figures'!$I:$I,$C210,'2013Figures'!$B:$B,"CyToBroker",'2013Figures'!$G:$G,"P1",'2013Figures'!$E:$E,$B$1)</f>
        <v>0</v>
      </c>
      <c r="I210" s="30"/>
      <c r="J210" s="31">
        <v>201301</v>
      </c>
      <c r="K210" s="30"/>
      <c r="L210" s="42">
        <f>SUMIFS('2012Figures'!$J:$J,'2012Figures'!$C:$C,$A210,'2012Figures'!$H:$H,$B210,'2012Figures'!$I:$I,$C210,'2012Figures'!$E:$E,$B$1)</f>
        <v>0</v>
      </c>
      <c r="M210" s="52">
        <f>SUMIFS('2012Figures'!$J:$J,'2012Figures'!$C:$C,$A210,'2012Figures'!$H:$H,$B210,'2012Figures'!$I:$I,$C210,'2012Figures'!$B:$B,"BrokerToCy",'2012Figures'!$G:$G,"E1",'2012Figures'!$E:$E,$B$1)</f>
        <v>0</v>
      </c>
      <c r="N210" s="52">
        <f>SUMIFS('2012Figures'!$J:$J,'2012Figures'!$C:$C,$A210,'2012Figures'!$H:$H,$B210,'2012Figures'!$I:$I,$C210,'2012Figures'!$B:$B,"BrokerToCy",'2012Figures'!$G:$G,"P1",'2012Figures'!$E:$E,$B$1)</f>
        <v>0</v>
      </c>
      <c r="O210" s="52">
        <f>SUMIFS('2012Figures'!$J:$J,'2012Figures'!$C:$C,$A210,'2012Figures'!$H:$H,$B210,'2012Figures'!$I:$I,$C210,'2012Figures'!$B:$B,"CyToBroker",'2012Figures'!$G:$G,"E1",'2012Figures'!$E:$E,$B$1)</f>
        <v>0</v>
      </c>
      <c r="P210" s="52">
        <f>SUMIFS('2012Figures'!$J:$J,'2012Figures'!$C:$C,$A210,'2012Figures'!$H:$H,$B210,'2012Figures'!$I:$I,$C210,'2012Figures'!$B:$B,"CyToBroker",'2012Figures'!$G:$G,"P1",'2012Figures'!$E:$E,$B$1)</f>
        <v>0</v>
      </c>
      <c r="Q210" s="30"/>
      <c r="R210" s="46" t="str">
        <f t="shared" si="28"/>
        <v/>
      </c>
      <c r="S210" s="46" t="str">
        <f t="shared" si="28"/>
        <v/>
      </c>
      <c r="T210" s="46" t="str">
        <f t="shared" si="28"/>
        <v/>
      </c>
      <c r="U210" s="46" t="str">
        <f t="shared" si="28"/>
        <v/>
      </c>
      <c r="V210" s="46" t="str">
        <f t="shared" si="28"/>
        <v/>
      </c>
    </row>
    <row r="211" spans="1:22" x14ac:dyDescent="0.2">
      <c r="A211" s="1">
        <v>121</v>
      </c>
      <c r="B211" s="1" t="s">
        <v>111</v>
      </c>
      <c r="C211" s="8">
        <v>3</v>
      </c>
      <c r="D211" s="29">
        <f>SUMIFS('2013Figures'!$J:$J,'2013Figures'!$C:$C,$A211,'2013Figures'!$H:$H,$B211,'2013Figures'!$I:$I,$C211,'2013Figures'!$E:$E,$B$1)</f>
        <v>0</v>
      </c>
      <c r="E211" s="9">
        <f>SUMIFS('2013Figures'!$J:$J,'2013Figures'!$C:$C,$A211,'2013Figures'!$H:$H,$B211,'2013Figures'!$I:$I,$C211,'2013Figures'!$B:$B,"BrokerToCy",'2013Figures'!$G:$G,"E1",'2013Figures'!$E:$E,$B$1)</f>
        <v>0</v>
      </c>
      <c r="F211" s="9">
        <f>SUMIFS('2013Figures'!$J:$J,'2013Figures'!$C:$C,$A211,'2013Figures'!$H:$H,$B211,'2013Figures'!$I:$I,$C211,'2013Figures'!$B:$B,"BrokerToCy",'2013Figures'!$G:$G,"P1",'2013Figures'!$E:$E,$B$1)</f>
        <v>0</v>
      </c>
      <c r="G211" s="9">
        <f>SUMIFS('2013Figures'!$J:$J,'2013Figures'!$C:$C,$A211,'2013Figures'!$H:$H,$B211,'2013Figures'!$I:$I,$C211,'2013Figures'!$B:$B,"CyToBroker",'2013Figures'!$G:$G,"E1",'2013Figures'!$E:$E,$B$1)</f>
        <v>0</v>
      </c>
      <c r="H211" s="9">
        <f>SUMIFS('2013Figures'!$J:$J,'2013Figures'!$C:$C,$A211,'2013Figures'!$H:$H,$B211,'2013Figures'!$I:$I,$C211,'2013Figures'!$B:$B,"CyToBroker",'2013Figures'!$G:$G,"P1",'2013Figures'!$E:$E,$B$1)</f>
        <v>0</v>
      </c>
      <c r="J211" s="8">
        <v>201201</v>
      </c>
      <c r="L211" s="42">
        <f>SUMIFS('2012Figures'!$J:$J,'2012Figures'!$C:$C,$A211,'2012Figures'!$H:$H,$B211,'2012Figures'!$I:$I,$C211,'2012Figures'!$E:$E,$B$1)</f>
        <v>0</v>
      </c>
      <c r="M211" s="52">
        <f>SUMIFS('2012Figures'!$J:$J,'2012Figures'!$C:$C,$A211,'2012Figures'!$H:$H,$B211,'2012Figures'!$I:$I,$C211,'2012Figures'!$B:$B,"BrokerToCy",'2012Figures'!$G:$G,"E1",'2012Figures'!$E:$E,$B$1)</f>
        <v>0</v>
      </c>
      <c r="N211" s="52">
        <f>SUMIFS('2012Figures'!$J:$J,'2012Figures'!$C:$C,$A211,'2012Figures'!$H:$H,$B211,'2012Figures'!$I:$I,$C211,'2012Figures'!$B:$B,"BrokerToCy",'2012Figures'!$G:$G,"P1",'2012Figures'!$E:$E,$B$1)</f>
        <v>0</v>
      </c>
      <c r="O211" s="52">
        <f>SUMIFS('2012Figures'!$J:$J,'2012Figures'!$C:$C,$A211,'2012Figures'!$H:$H,$B211,'2012Figures'!$I:$I,$C211,'2012Figures'!$B:$B,"CyToBroker",'2012Figures'!$G:$G,"E1",'2012Figures'!$E:$E,$B$1)</f>
        <v>0</v>
      </c>
      <c r="P211" s="52">
        <f>SUMIFS('2012Figures'!$J:$J,'2012Figures'!$C:$C,$A211,'2012Figures'!$H:$H,$B211,'2012Figures'!$I:$I,$C211,'2012Figures'!$B:$B,"CyToBroker",'2012Figures'!$G:$G,"P1",'2012Figures'!$E:$E,$B$1)</f>
        <v>0</v>
      </c>
      <c r="R211" s="46" t="str">
        <f t="shared" si="28"/>
        <v/>
      </c>
      <c r="S211" s="46" t="str">
        <f t="shared" si="28"/>
        <v/>
      </c>
      <c r="T211" s="46" t="str">
        <f t="shared" si="28"/>
        <v/>
      </c>
      <c r="U211" s="46" t="str">
        <f t="shared" si="28"/>
        <v/>
      </c>
      <c r="V211" s="46" t="str">
        <f t="shared" si="28"/>
        <v/>
      </c>
    </row>
    <row r="212" spans="1:22" x14ac:dyDescent="0.2">
      <c r="A212" s="1">
        <v>121</v>
      </c>
      <c r="B212" s="1" t="s">
        <v>111</v>
      </c>
      <c r="C212" s="8">
        <v>2</v>
      </c>
      <c r="D212" s="29">
        <f>SUMIFS('2013Figures'!$J:$J,'2013Figures'!$C:$C,$A212,'2013Figures'!$H:$H,$B212,'2013Figures'!$I:$I,$C212,'2013Figures'!$E:$E,$B$1)</f>
        <v>0</v>
      </c>
      <c r="E212" s="9">
        <f>SUMIFS('2013Figures'!$J:$J,'2013Figures'!$C:$C,$A212,'2013Figures'!$H:$H,$B212,'2013Figures'!$I:$I,$C212,'2013Figures'!$B:$B,"BrokerToCy",'2013Figures'!$G:$G,"E1",'2013Figures'!$E:$E,$B$1)</f>
        <v>0</v>
      </c>
      <c r="F212" s="9">
        <f>SUMIFS('2013Figures'!$J:$J,'2013Figures'!$C:$C,$A212,'2013Figures'!$H:$H,$B212,'2013Figures'!$I:$I,$C212,'2013Figures'!$B:$B,"BrokerToCy",'2013Figures'!$G:$G,"P1",'2013Figures'!$E:$E,$B$1)</f>
        <v>0</v>
      </c>
      <c r="G212" s="9">
        <f>SUMIFS('2013Figures'!$J:$J,'2013Figures'!$C:$C,$A212,'2013Figures'!$H:$H,$B212,'2013Figures'!$I:$I,$C212,'2013Figures'!$B:$B,"CyToBroker",'2013Figures'!$G:$G,"E1",'2013Figures'!$E:$E,$B$1)</f>
        <v>0</v>
      </c>
      <c r="H212" s="9">
        <f>SUMIFS('2013Figures'!$J:$J,'2013Figures'!$C:$C,$A212,'2013Figures'!$H:$H,$B212,'2013Figures'!$I:$I,$C212,'2013Figures'!$B:$B,"CyToBroker",'2013Figures'!$G:$G,"P1",'2013Figures'!$E:$E,$B$1)</f>
        <v>0</v>
      </c>
      <c r="J212" s="8">
        <v>201101</v>
      </c>
      <c r="L212" s="42">
        <f>SUMIFS('2012Figures'!$J:$J,'2012Figures'!$C:$C,$A212,'2012Figures'!$H:$H,$B212,'2012Figures'!$I:$I,$C212,'2012Figures'!$E:$E,$B$1)</f>
        <v>0</v>
      </c>
      <c r="M212" s="52">
        <f>SUMIFS('2012Figures'!$J:$J,'2012Figures'!$C:$C,$A212,'2012Figures'!$H:$H,$B212,'2012Figures'!$I:$I,$C212,'2012Figures'!$B:$B,"BrokerToCy",'2012Figures'!$G:$G,"E1",'2012Figures'!$E:$E,$B$1)</f>
        <v>0</v>
      </c>
      <c r="N212" s="52">
        <f>SUMIFS('2012Figures'!$J:$J,'2012Figures'!$C:$C,$A212,'2012Figures'!$H:$H,$B212,'2012Figures'!$I:$I,$C212,'2012Figures'!$B:$B,"BrokerToCy",'2012Figures'!$G:$G,"P1",'2012Figures'!$E:$E,$B$1)</f>
        <v>0</v>
      </c>
      <c r="O212" s="52">
        <f>SUMIFS('2012Figures'!$J:$J,'2012Figures'!$C:$C,$A212,'2012Figures'!$H:$H,$B212,'2012Figures'!$I:$I,$C212,'2012Figures'!$B:$B,"CyToBroker",'2012Figures'!$G:$G,"E1",'2012Figures'!$E:$E,$B$1)</f>
        <v>0</v>
      </c>
      <c r="P212" s="52">
        <f>SUMIFS('2012Figures'!$J:$J,'2012Figures'!$C:$C,$A212,'2012Figures'!$H:$H,$B212,'2012Figures'!$I:$I,$C212,'2012Figures'!$B:$B,"CyToBroker",'2012Figures'!$G:$G,"P1",'2012Figures'!$E:$E,$B$1)</f>
        <v>0</v>
      </c>
      <c r="R212" s="46" t="str">
        <f t="shared" si="28"/>
        <v/>
      </c>
      <c r="S212" s="46" t="str">
        <f t="shared" si="28"/>
        <v/>
      </c>
      <c r="T212" s="46" t="str">
        <f t="shared" si="28"/>
        <v/>
      </c>
      <c r="U212" s="46" t="str">
        <f t="shared" si="28"/>
        <v/>
      </c>
      <c r="V212" s="46" t="str">
        <f t="shared" si="28"/>
        <v/>
      </c>
    </row>
    <row r="213" spans="1:22" x14ac:dyDescent="0.2">
      <c r="A213" s="1">
        <v>121</v>
      </c>
      <c r="B213" s="1" t="s">
        <v>111</v>
      </c>
      <c r="C213" s="8">
        <v>1</v>
      </c>
      <c r="D213" s="29">
        <f>SUMIFS('2013Figures'!$J:$J,'2013Figures'!$C:$C,$A213,'2013Figures'!$H:$H,$B213,'2013Figures'!$I:$I,$C213,'2013Figures'!$E:$E,$B$1)</f>
        <v>0</v>
      </c>
      <c r="E213" s="9">
        <f>SUMIFS('2013Figures'!$J:$J,'2013Figures'!$C:$C,$A213,'2013Figures'!$H:$H,$B213,'2013Figures'!$I:$I,$C213,'2013Figures'!$B:$B,"BrokerToCy",'2013Figures'!$G:$G,"E1",'2013Figures'!$E:$E,$B$1)</f>
        <v>0</v>
      </c>
      <c r="F213" s="9">
        <f>SUMIFS('2013Figures'!$J:$J,'2013Figures'!$C:$C,$A213,'2013Figures'!$H:$H,$B213,'2013Figures'!$I:$I,$C213,'2013Figures'!$B:$B,"BrokerToCy",'2013Figures'!$G:$G,"P1",'2013Figures'!$E:$E,$B$1)</f>
        <v>0</v>
      </c>
      <c r="G213" s="9">
        <f>SUMIFS('2013Figures'!$J:$J,'2013Figures'!$C:$C,$A213,'2013Figures'!$H:$H,$B213,'2013Figures'!$I:$I,$C213,'2013Figures'!$B:$B,"CyToBroker",'2013Figures'!$G:$G,"E1",'2013Figures'!$E:$E,$B$1)</f>
        <v>0</v>
      </c>
      <c r="H213" s="9">
        <f>SUMIFS('2013Figures'!$J:$J,'2013Figures'!$C:$C,$A213,'2013Figures'!$H:$H,$B213,'2013Figures'!$I:$I,$C213,'2013Figures'!$B:$B,"CyToBroker",'2013Figures'!$G:$G,"P1",'2013Figures'!$E:$E,$B$1)</f>
        <v>0</v>
      </c>
      <c r="J213" s="8">
        <v>201001</v>
      </c>
      <c r="L213" s="42">
        <f>SUMIFS('2012Figures'!$J:$J,'2012Figures'!$C:$C,$A213,'2012Figures'!$H:$H,$B213,'2012Figures'!$I:$I,$C213,'2012Figures'!$E:$E,$B$1)</f>
        <v>0</v>
      </c>
      <c r="M213" s="52">
        <f>SUMIFS('2012Figures'!$J:$J,'2012Figures'!$C:$C,$A213,'2012Figures'!$H:$H,$B213,'2012Figures'!$I:$I,$C213,'2012Figures'!$B:$B,"BrokerToCy",'2012Figures'!$G:$G,"E1",'2012Figures'!$E:$E,$B$1)</f>
        <v>0</v>
      </c>
      <c r="N213" s="52">
        <f>SUMIFS('2012Figures'!$J:$J,'2012Figures'!$C:$C,$A213,'2012Figures'!$H:$H,$B213,'2012Figures'!$I:$I,$C213,'2012Figures'!$B:$B,"BrokerToCy",'2012Figures'!$G:$G,"P1",'2012Figures'!$E:$E,$B$1)</f>
        <v>0</v>
      </c>
      <c r="O213" s="52">
        <f>SUMIFS('2012Figures'!$J:$J,'2012Figures'!$C:$C,$A213,'2012Figures'!$H:$H,$B213,'2012Figures'!$I:$I,$C213,'2012Figures'!$B:$B,"CyToBroker",'2012Figures'!$G:$G,"E1",'2012Figures'!$E:$E,$B$1)</f>
        <v>0</v>
      </c>
      <c r="P213" s="52">
        <f>SUMIFS('2012Figures'!$J:$J,'2012Figures'!$C:$C,$A213,'2012Figures'!$H:$H,$B213,'2012Figures'!$I:$I,$C213,'2012Figures'!$B:$B,"CyToBroker",'2012Figures'!$G:$G,"P1",'2012Figures'!$E:$E,$B$1)</f>
        <v>0</v>
      </c>
      <c r="R213" s="46" t="str">
        <f t="shared" si="28"/>
        <v/>
      </c>
      <c r="S213" s="46" t="str">
        <f t="shared" si="28"/>
        <v/>
      </c>
      <c r="T213" s="46" t="str">
        <f t="shared" si="28"/>
        <v/>
      </c>
      <c r="U213" s="46" t="str">
        <f t="shared" si="28"/>
        <v/>
      </c>
      <c r="V213" s="46" t="str">
        <f t="shared" si="28"/>
        <v/>
      </c>
    </row>
    <row r="214" spans="1:22" x14ac:dyDescent="0.2">
      <c r="A214" s="1">
        <v>121</v>
      </c>
      <c r="B214" s="1" t="s">
        <v>111</v>
      </c>
      <c r="D214" s="29">
        <f>SUMIFS('2013Figures'!$J:$J,'2013Figures'!$C:$C,$A214,'2013Figures'!$I:$I,"",'2013Figures'!$E:$E,$B$1)</f>
        <v>0</v>
      </c>
      <c r="E214" s="9">
        <f>SUMIFS('2013Figures'!$J:$J,'2013Figures'!$C:$C,$A214,'2013Figures'!$I:$I,"",'2013Figures'!$B:$B,"BrokerToCy",'2013Figures'!$G:$G,"E1",'2013Figures'!$E:$E,$B$1)</f>
        <v>0</v>
      </c>
      <c r="F214" s="9">
        <f>SUMIFS('2013Figures'!$J:$J,'2013Figures'!$C:$C,$A214,'2013Figures'!$I:$I,"",'2013Figures'!$B:$B,"BrokerToCy",'2013Figures'!$G:$G,"P1",'2013Figures'!$E:$E,$B$1)</f>
        <v>0</v>
      </c>
      <c r="G214" s="9">
        <f>SUMIFS('2013Figures'!$J:$J,'2013Figures'!$C:$C,$A214,'2013Figures'!$I:$I,"",'2013Figures'!$B:$B,"CyToBroker",'2013Figures'!$G:$G,"E1",'2013Figures'!$E:$E,$B$1)</f>
        <v>0</v>
      </c>
      <c r="H214" s="9">
        <f>SUMIFS('2013Figures'!$J:$J,'2013Figures'!$C:$C,$A214,'2013Figures'!$I:$I,"",'2013Figures'!$B:$B,"CyToBroker",'2013Figures'!$G:$G,"P1",'2013Figures'!$E:$E,$B$1)</f>
        <v>0</v>
      </c>
      <c r="J214" s="8" t="s">
        <v>131</v>
      </c>
      <c r="L214" s="42">
        <f>SUMIFS('2012Figures'!$J:$J,'2012Figures'!$C:$C,$A214,'2012Figures'!$I:$I,"",'2012Figures'!$E:$E,$B$1)</f>
        <v>0</v>
      </c>
      <c r="M214" s="52">
        <f>SUMIFS('2012Figures'!$J:$J,'2012Figures'!$C:$C,$A214,'2012Figures'!$I:$I,"",'2012Figures'!$B:$B,"BrokerToCy",'2012Figures'!$G:$G,"E1",'2012Figures'!$E:$E,$B$1)</f>
        <v>0</v>
      </c>
      <c r="N214" s="52">
        <f>SUMIFS('2012Figures'!$J:$J,'2012Figures'!$C:$C,$A214,'2012Figures'!$I:$I,"",'2012Figures'!$B:$B,"BrokerToCy",'2012Figures'!$G:$G,"P1",'2012Figures'!$E:$E,$B$1)</f>
        <v>0</v>
      </c>
      <c r="O214" s="52">
        <f>SUMIFS('2012Figures'!$J:$J,'2012Figures'!$C:$C,$A214,'2012Figures'!$I:$I,"",'2012Figures'!$B:$B,"CyToBroker",'2012Figures'!$G:$G,"E1",'2012Figures'!$E:$E,$B$1)</f>
        <v>0</v>
      </c>
      <c r="P214" s="52">
        <f>SUMIFS('2012Figures'!$J:$J,'2012Figures'!$C:$C,$A214,'2012Figures'!$I:$I,"",'2012Figures'!$B:$B,"CyToBroker",'2012Figures'!$G:$G,"P1",'2012Figures'!$E:$E,$B$1)</f>
        <v>0</v>
      </c>
      <c r="R214" s="46" t="str">
        <f t="shared" si="28"/>
        <v/>
      </c>
      <c r="S214" s="46" t="str">
        <f t="shared" si="28"/>
        <v/>
      </c>
      <c r="T214" s="46" t="str">
        <f t="shared" si="28"/>
        <v/>
      </c>
      <c r="U214" s="46" t="str">
        <f t="shared" si="28"/>
        <v/>
      </c>
      <c r="V214" s="46" t="str">
        <f t="shared" si="28"/>
        <v/>
      </c>
    </row>
    <row r="215" spans="1:22" x14ac:dyDescent="0.2">
      <c r="A215" s="21"/>
      <c r="B215" s="21" t="s">
        <v>92</v>
      </c>
      <c r="C215" s="22"/>
      <c r="D215" s="23">
        <f>SUM(E215:H215)</f>
        <v>0</v>
      </c>
      <c r="E215" s="23">
        <f>SUM(E207:E214)</f>
        <v>0</v>
      </c>
      <c r="F215" s="23">
        <f>SUM(F207:F214)</f>
        <v>0</v>
      </c>
      <c r="G215" s="23">
        <f>SUM(G207:G214)</f>
        <v>0</v>
      </c>
      <c r="H215" s="23">
        <f>SUM(H207:H214)</f>
        <v>0</v>
      </c>
      <c r="I215" s="21"/>
      <c r="J215" s="22"/>
      <c r="K215" s="21"/>
      <c r="L215" s="43">
        <f>SUM(M215:P215)</f>
        <v>0</v>
      </c>
      <c r="M215" s="43">
        <f>SUM(M207:M214)</f>
        <v>0</v>
      </c>
      <c r="N215" s="43">
        <f>SUM(N207:N214)</f>
        <v>0</v>
      </c>
      <c r="O215" s="43">
        <f>SUM(O207:O214)</f>
        <v>0</v>
      </c>
      <c r="P215" s="43">
        <f>SUM(P207:P214)</f>
        <v>0</v>
      </c>
      <c r="Q215" s="21"/>
      <c r="R215" s="21"/>
      <c r="S215" s="21"/>
      <c r="T215" s="21"/>
      <c r="U215" s="21"/>
      <c r="V215" s="21"/>
    </row>
    <row r="216" spans="1:22" x14ac:dyDescent="0.2">
      <c r="A216" s="28">
        <v>122</v>
      </c>
      <c r="B216" s="28" t="s">
        <v>67</v>
      </c>
      <c r="C216" s="17" t="s">
        <v>88</v>
      </c>
      <c r="D216" s="18">
        <f>SUMIFS('2013Figures'!$J:$J,'2013Figures'!$C:$C,$A216,'2013Figures'!$E:$E,$B$1)</f>
        <v>0</v>
      </c>
      <c r="E216" s="18">
        <f>SUMIFS('2013Figures'!$J:$J,'2013Figures'!$C:$C,$A216,'2013Figures'!$B:$B,"BrokerToCy",'2013Figures'!$G:$G,"E1",'2013Figures'!$E:$E,$B$1)</f>
        <v>0</v>
      </c>
      <c r="F216" s="18">
        <f>SUMIFS('2013Figures'!$J:$J,'2013Figures'!$C:$C,$A216,'2013Figures'!$B:$B,"BrokerToCy",'2013Figures'!$G:$G,"P1",'2013Figures'!$E:$E,$B$1)</f>
        <v>0</v>
      </c>
      <c r="G216" s="18">
        <f>SUMIFS('2013Figures'!$J:$J,'2013Figures'!$C:$C,$A216,'2013Figures'!$B:$B,"CyToBroker",'2013Figures'!$G:$G,"E1",'2013Figures'!$E:$E,$B$1)</f>
        <v>0</v>
      </c>
      <c r="H216" s="18">
        <f>SUMIFS('2013Figures'!$J:$J,'2013Figures'!$C:$C,$A216,'2013Figures'!$B:$B,"CyToBroker",'2013Figures'!$G:$G,"P1",'2013Figures'!$E:$E,$B$1)</f>
        <v>0</v>
      </c>
      <c r="I216" s="28"/>
      <c r="J216" s="17"/>
      <c r="K216" s="28"/>
      <c r="L216" s="50">
        <f>SUMIFS('2012Figures'!$J:$J,'2012Figures'!$C:$C,$A216,'2012Figures'!$E:$E,$B$1)</f>
        <v>0</v>
      </c>
      <c r="M216" s="50">
        <f>SUMIFS('2012Figures'!$J:$J,'2012Figures'!$C:$C,$A216,'2012Figures'!$B:$B,"BrokerToCy",'2012Figures'!$G:$G,"E1",'2012Figures'!$E:$E,$B$1)</f>
        <v>0</v>
      </c>
      <c r="N216" s="50">
        <f>SUMIFS('2012Figures'!$J:$J,'2012Figures'!$C:$C,$A216,'2012Figures'!$B:$B,"BrokerToCy",'2012Figures'!$G:$G,"P1",'2012Figures'!$E:$E,$B$1)</f>
        <v>0</v>
      </c>
      <c r="O216" s="50">
        <f>SUMIFS('2012Figures'!$J:$J,'2012Figures'!$C:$C,$A216,'2012Figures'!$B:$B,"CyToBroker",'2012Figures'!$G:$G,"E1",'2012Figures'!$E:$E,$B$1)</f>
        <v>0</v>
      </c>
      <c r="P216" s="50">
        <f>SUMIFS('2012Figures'!$J:$J,'2012Figures'!$C:$C,$A216,'2012Figures'!$B:$B,"CyToBroker",'2012Figures'!$G:$G,"P1",'2012Figures'!$E:$E,$B$1)</f>
        <v>0</v>
      </c>
      <c r="Q216" s="28"/>
      <c r="R216" s="46" t="str">
        <f t="shared" si="28"/>
        <v/>
      </c>
      <c r="S216" s="46" t="str">
        <f t="shared" si="28"/>
        <v/>
      </c>
      <c r="T216" s="46" t="str">
        <f t="shared" si="28"/>
        <v/>
      </c>
      <c r="U216" s="46" t="str">
        <f t="shared" si="28"/>
        <v/>
      </c>
      <c r="V216" s="46" t="str">
        <f t="shared" si="28"/>
        <v/>
      </c>
    </row>
    <row r="217" spans="1:22" x14ac:dyDescent="0.2">
      <c r="A217" s="1">
        <v>122</v>
      </c>
      <c r="B217" s="1" t="s">
        <v>67</v>
      </c>
      <c r="C217" s="8">
        <v>7</v>
      </c>
      <c r="D217" s="29">
        <f>SUMIFS('2013Figures'!$J:$J,'2013Figures'!$C:$C,$A217,'2013Figures'!$H:$H,$B217,'2013Figures'!$I:$I,$C217,'2013Figures'!$E:$E,$B$1)</f>
        <v>0</v>
      </c>
      <c r="E217" s="9">
        <f>SUMIFS('2013Figures'!$J:$J,'2013Figures'!$C:$C,$A217,'2013Figures'!$H:$H,$B217,'2013Figures'!$I:$I,$C217,'2013Figures'!$B:$B,"BrokerToCy",'2013Figures'!$G:$G,"E1",'2013Figures'!$E:$E,$B$1)</f>
        <v>0</v>
      </c>
      <c r="F217" s="9">
        <f>SUMIFS('2013Figures'!$J:$J,'2013Figures'!$C:$C,$A217,'2013Figures'!$H:$H,$B217,'2013Figures'!$I:$I,$C217,'2013Figures'!$B:$B,"BrokerToCy",'2013Figures'!$G:$G,"P1",'2013Figures'!$E:$E,$B$1)</f>
        <v>0</v>
      </c>
      <c r="G217" s="9">
        <f>SUMIFS('2013Figures'!$J:$J,'2013Figures'!$C:$C,$A217,'2013Figures'!$H:$H,$B217,'2013Figures'!$I:$I,$C217,'2013Figures'!$B:$B,"CyToBroker",'2013Figures'!$G:$G,"E1",'2013Figures'!$E:$E,$B$1)</f>
        <v>0</v>
      </c>
      <c r="H217" s="9">
        <f>SUMIFS('2013Figures'!$J:$J,'2013Figures'!$C:$C,$A217,'2013Figures'!$H:$H,$B217,'2013Figures'!$I:$I,$C217,'2013Figures'!$B:$B,"CyToBroker",'2013Figures'!$G:$G,"P1",'2013Figures'!$E:$E,$B$1)</f>
        <v>0</v>
      </c>
      <c r="I217" s="33"/>
      <c r="J217" s="34"/>
      <c r="K217" s="33"/>
      <c r="L217" s="42">
        <f>SUMIFS('2012Figures'!$J:$J,'2012Figures'!$C:$C,$A217,'2012Figures'!$H:$H,$B217,'2012Figures'!$I:$I,$C217,'2012Figures'!$E:$E,$B$1)</f>
        <v>0</v>
      </c>
      <c r="M217" s="52">
        <f>SUMIFS('2012Figures'!$J:$J,'2012Figures'!$C:$C,$A217,'2012Figures'!$H:$H,$B217,'2012Figures'!$I:$I,$C217,'2012Figures'!$B:$B,"BrokerToCy",'2012Figures'!$G:$G,"E1",'2012Figures'!$E:$E,$B$1)</f>
        <v>0</v>
      </c>
      <c r="N217" s="52">
        <f>SUMIFS('2012Figures'!$J:$J,'2012Figures'!$C:$C,$A217,'2012Figures'!$H:$H,$B217,'2012Figures'!$I:$I,$C217,'2012Figures'!$B:$B,"BrokerToCy",'2012Figures'!$G:$G,"P1",'2012Figures'!$E:$E,$B$1)</f>
        <v>0</v>
      </c>
      <c r="O217" s="52">
        <f>SUMIFS('2012Figures'!$J:$J,'2012Figures'!$C:$C,$A217,'2012Figures'!$H:$H,$B217,'2012Figures'!$I:$I,$C217,'2012Figures'!$B:$B,"CyToBroker",'2012Figures'!$G:$G,"E1",'2012Figures'!$E:$E,$B$1)</f>
        <v>0</v>
      </c>
      <c r="P217" s="52">
        <f>SUMIFS('2012Figures'!$J:$J,'2012Figures'!$C:$C,$A217,'2012Figures'!$H:$H,$B217,'2012Figures'!$I:$I,$C217,'2012Figures'!$B:$B,"CyToBroker",'2012Figures'!$G:$G,"P1",'2012Figures'!$E:$E,$B$1)</f>
        <v>0</v>
      </c>
      <c r="Q217" s="33"/>
      <c r="R217" s="46" t="str">
        <f t="shared" si="28"/>
        <v/>
      </c>
      <c r="S217" s="46" t="str">
        <f t="shared" si="28"/>
        <v/>
      </c>
      <c r="T217" s="46" t="str">
        <f t="shared" si="28"/>
        <v/>
      </c>
      <c r="U217" s="46" t="str">
        <f t="shared" si="28"/>
        <v/>
      </c>
      <c r="V217" s="46" t="str">
        <f t="shared" si="28"/>
        <v/>
      </c>
    </row>
    <row r="218" spans="1:22" x14ac:dyDescent="0.2">
      <c r="A218" s="1">
        <v>122</v>
      </c>
      <c r="B218" s="1" t="s">
        <v>67</v>
      </c>
      <c r="C218" s="8">
        <v>6</v>
      </c>
      <c r="D218" s="29">
        <f>SUMIFS('2013Figures'!$J:$J,'2013Figures'!$C:$C,$A218,'2013Figures'!$H:$H,$B218,'2013Figures'!$I:$I,$C218,'2013Figures'!$E:$E,$B$1)</f>
        <v>0</v>
      </c>
      <c r="E218" s="9">
        <f>SUMIFS('2013Figures'!$J:$J,'2013Figures'!$C:$C,$A218,'2013Figures'!$H:$H,$B218,'2013Figures'!$I:$I,$C218,'2013Figures'!$B:$B,"BrokerToCy",'2013Figures'!$G:$G,"E1",'2013Figures'!$E:$E,$B$1)</f>
        <v>0</v>
      </c>
      <c r="F218" s="9">
        <f>SUMIFS('2013Figures'!$J:$J,'2013Figures'!$C:$C,$A218,'2013Figures'!$H:$H,$B218,'2013Figures'!$I:$I,$C218,'2013Figures'!$B:$B,"BrokerToCy",'2013Figures'!$G:$G,"P1",'2013Figures'!$E:$E,$B$1)</f>
        <v>0</v>
      </c>
      <c r="G218" s="9">
        <f>SUMIFS('2013Figures'!$J:$J,'2013Figures'!$C:$C,$A218,'2013Figures'!$H:$H,$B218,'2013Figures'!$I:$I,$C218,'2013Figures'!$B:$B,"CyToBroker",'2013Figures'!$G:$G,"E1",'2013Figures'!$E:$E,$B$1)</f>
        <v>0</v>
      </c>
      <c r="H218" s="9">
        <f>SUMIFS('2013Figures'!$J:$J,'2013Figures'!$C:$C,$A218,'2013Figures'!$H:$H,$B218,'2013Figures'!$I:$I,$C218,'2013Figures'!$B:$B,"CyToBroker",'2013Figures'!$G:$G,"P1",'2013Figures'!$E:$E,$B$1)</f>
        <v>0</v>
      </c>
      <c r="I218" s="33"/>
      <c r="J218" s="34">
        <v>201501</v>
      </c>
      <c r="K218" s="33"/>
      <c r="L218" s="42">
        <f>SUMIFS('2012Figures'!$J:$J,'2012Figures'!$C:$C,$A218,'2012Figures'!$H:$H,$B218,'2012Figures'!$I:$I,$C218,'2012Figures'!$E:$E,$B$1)</f>
        <v>0</v>
      </c>
      <c r="M218" s="52">
        <f>SUMIFS('2012Figures'!$J:$J,'2012Figures'!$C:$C,$A218,'2012Figures'!$H:$H,$B218,'2012Figures'!$I:$I,$C218,'2012Figures'!$B:$B,"BrokerToCy",'2012Figures'!$G:$G,"E1",'2012Figures'!$E:$E,$B$1)</f>
        <v>0</v>
      </c>
      <c r="N218" s="52">
        <f>SUMIFS('2012Figures'!$J:$J,'2012Figures'!$C:$C,$A218,'2012Figures'!$H:$H,$B218,'2012Figures'!$I:$I,$C218,'2012Figures'!$B:$B,"BrokerToCy",'2012Figures'!$G:$G,"P1",'2012Figures'!$E:$E,$B$1)</f>
        <v>0</v>
      </c>
      <c r="O218" s="52">
        <f>SUMIFS('2012Figures'!$J:$J,'2012Figures'!$C:$C,$A218,'2012Figures'!$H:$H,$B218,'2012Figures'!$I:$I,$C218,'2012Figures'!$B:$B,"CyToBroker",'2012Figures'!$G:$G,"E1",'2012Figures'!$E:$E,$B$1)</f>
        <v>0</v>
      </c>
      <c r="P218" s="52">
        <f>SUMIFS('2012Figures'!$J:$J,'2012Figures'!$C:$C,$A218,'2012Figures'!$H:$H,$B218,'2012Figures'!$I:$I,$C218,'2012Figures'!$B:$B,"CyToBroker",'2012Figures'!$G:$G,"P1",'2012Figures'!$E:$E,$B$1)</f>
        <v>0</v>
      </c>
      <c r="Q218" s="33"/>
      <c r="R218" s="46" t="str">
        <f t="shared" si="28"/>
        <v/>
      </c>
      <c r="S218" s="46" t="str">
        <f t="shared" si="28"/>
        <v/>
      </c>
      <c r="T218" s="46" t="str">
        <f t="shared" si="28"/>
        <v/>
      </c>
      <c r="U218" s="46" t="str">
        <f t="shared" si="28"/>
        <v/>
      </c>
      <c r="V218" s="46" t="str">
        <f t="shared" si="28"/>
        <v/>
      </c>
    </row>
    <row r="219" spans="1:22" x14ac:dyDescent="0.2">
      <c r="A219" s="1">
        <v>122</v>
      </c>
      <c r="B219" s="1" t="s">
        <v>67</v>
      </c>
      <c r="C219" s="8">
        <v>5</v>
      </c>
      <c r="D219" s="29">
        <f>SUMIFS('2013Figures'!$J:$J,'2013Figures'!$C:$C,$A219,'2013Figures'!$H:$H,$B219,'2013Figures'!$I:$I,$C219,'2013Figures'!$E:$E,$B$1)</f>
        <v>0</v>
      </c>
      <c r="E219" s="9">
        <f>SUMIFS('2013Figures'!$J:$J,'2013Figures'!$C:$C,$A219,'2013Figures'!$H:$H,$B219,'2013Figures'!$I:$I,$C219,'2013Figures'!$B:$B,"BrokerToCy",'2013Figures'!$G:$G,"E1",'2013Figures'!$E:$E,$B$1)</f>
        <v>0</v>
      </c>
      <c r="F219" s="9">
        <f>SUMIFS('2013Figures'!$J:$J,'2013Figures'!$C:$C,$A219,'2013Figures'!$H:$H,$B219,'2013Figures'!$I:$I,$C219,'2013Figures'!$B:$B,"BrokerToCy",'2013Figures'!$G:$G,"P1",'2013Figures'!$E:$E,$B$1)</f>
        <v>0</v>
      </c>
      <c r="G219" s="9">
        <f>SUMIFS('2013Figures'!$J:$J,'2013Figures'!$C:$C,$A219,'2013Figures'!$H:$H,$B219,'2013Figures'!$I:$I,$C219,'2013Figures'!$B:$B,"CyToBroker",'2013Figures'!$G:$G,"E1",'2013Figures'!$E:$E,$B$1)</f>
        <v>0</v>
      </c>
      <c r="H219" s="9">
        <f>SUMIFS('2013Figures'!$J:$J,'2013Figures'!$C:$C,$A219,'2013Figures'!$H:$H,$B219,'2013Figures'!$I:$I,$C219,'2013Figures'!$B:$B,"CyToBroker",'2013Figures'!$G:$G,"P1",'2013Figures'!$E:$E,$B$1)</f>
        <v>0</v>
      </c>
      <c r="J219" s="8">
        <v>201401</v>
      </c>
      <c r="L219" s="42">
        <f>SUMIFS('2012Figures'!$J:$J,'2012Figures'!$C:$C,$A219,'2012Figures'!$H:$H,$B219,'2012Figures'!$I:$I,$C219,'2012Figures'!$E:$E,$B$1)</f>
        <v>0</v>
      </c>
      <c r="M219" s="52">
        <f>SUMIFS('2012Figures'!$J:$J,'2012Figures'!$C:$C,$A219,'2012Figures'!$H:$H,$B219,'2012Figures'!$I:$I,$C219,'2012Figures'!$B:$B,"BrokerToCy",'2012Figures'!$G:$G,"E1",'2012Figures'!$E:$E,$B$1)</f>
        <v>0</v>
      </c>
      <c r="N219" s="52">
        <f>SUMIFS('2012Figures'!$J:$J,'2012Figures'!$C:$C,$A219,'2012Figures'!$H:$H,$B219,'2012Figures'!$I:$I,$C219,'2012Figures'!$B:$B,"BrokerToCy",'2012Figures'!$G:$G,"P1",'2012Figures'!$E:$E,$B$1)</f>
        <v>0</v>
      </c>
      <c r="O219" s="52">
        <f>SUMIFS('2012Figures'!$J:$J,'2012Figures'!$C:$C,$A219,'2012Figures'!$H:$H,$B219,'2012Figures'!$I:$I,$C219,'2012Figures'!$B:$B,"CyToBroker",'2012Figures'!$G:$G,"E1",'2012Figures'!$E:$E,$B$1)</f>
        <v>0</v>
      </c>
      <c r="P219" s="52">
        <f>SUMIFS('2012Figures'!$J:$J,'2012Figures'!$C:$C,$A219,'2012Figures'!$H:$H,$B219,'2012Figures'!$I:$I,$C219,'2012Figures'!$B:$B,"CyToBroker",'2012Figures'!$G:$G,"P1",'2012Figures'!$E:$E,$B$1)</f>
        <v>0</v>
      </c>
      <c r="R219" s="46" t="str">
        <f t="shared" si="28"/>
        <v/>
      </c>
      <c r="S219" s="46" t="str">
        <f t="shared" si="28"/>
        <v/>
      </c>
      <c r="T219" s="46" t="str">
        <f t="shared" si="28"/>
        <v/>
      </c>
      <c r="U219" s="46" t="str">
        <f t="shared" si="28"/>
        <v/>
      </c>
      <c r="V219" s="46" t="str">
        <f t="shared" si="28"/>
        <v/>
      </c>
    </row>
    <row r="220" spans="1:22" x14ac:dyDescent="0.2">
      <c r="A220" s="1">
        <v>122</v>
      </c>
      <c r="B220" s="1" t="s">
        <v>67</v>
      </c>
      <c r="C220" s="8">
        <v>4</v>
      </c>
      <c r="D220" s="29">
        <f>SUMIFS('2013Figures'!$J:$J,'2013Figures'!$C:$C,$A220,'2013Figures'!$H:$H,$B220,'2013Figures'!$I:$I,$C220,'2013Figures'!$E:$E,$B$1)</f>
        <v>0</v>
      </c>
      <c r="E220" s="9">
        <f>SUMIFS('2013Figures'!$J:$J,'2013Figures'!$C:$C,$A220,'2013Figures'!$H:$H,$B220,'2013Figures'!$I:$I,$C220,'2013Figures'!$B:$B,"BrokerToCy",'2013Figures'!$G:$G,"E1",'2013Figures'!$E:$E,$B$1)</f>
        <v>0</v>
      </c>
      <c r="F220" s="9">
        <f>SUMIFS('2013Figures'!$J:$J,'2013Figures'!$C:$C,$A220,'2013Figures'!$H:$H,$B220,'2013Figures'!$I:$I,$C220,'2013Figures'!$B:$B,"BrokerToCy",'2013Figures'!$G:$G,"P1",'2013Figures'!$E:$E,$B$1)</f>
        <v>0</v>
      </c>
      <c r="G220" s="9">
        <f>SUMIFS('2013Figures'!$J:$J,'2013Figures'!$C:$C,$A220,'2013Figures'!$H:$H,$B220,'2013Figures'!$I:$I,$C220,'2013Figures'!$B:$B,"CyToBroker",'2013Figures'!$G:$G,"E1",'2013Figures'!$E:$E,$B$1)</f>
        <v>0</v>
      </c>
      <c r="H220" s="9">
        <f>SUMIFS('2013Figures'!$J:$J,'2013Figures'!$C:$C,$A220,'2013Figures'!$H:$H,$B220,'2013Figures'!$I:$I,$C220,'2013Figures'!$B:$B,"CyToBroker",'2013Figures'!$G:$G,"P1",'2013Figures'!$E:$E,$B$1)</f>
        <v>0</v>
      </c>
      <c r="I220" s="30"/>
      <c r="J220" s="31">
        <v>201301</v>
      </c>
      <c r="K220" s="30"/>
      <c r="L220" s="42">
        <f>SUMIFS('2012Figures'!$J:$J,'2012Figures'!$C:$C,$A220,'2012Figures'!$H:$H,$B220,'2012Figures'!$I:$I,$C220,'2012Figures'!$E:$E,$B$1)</f>
        <v>0</v>
      </c>
      <c r="M220" s="52">
        <f>SUMIFS('2012Figures'!$J:$J,'2012Figures'!$C:$C,$A220,'2012Figures'!$H:$H,$B220,'2012Figures'!$I:$I,$C220,'2012Figures'!$B:$B,"BrokerToCy",'2012Figures'!$G:$G,"E1",'2012Figures'!$E:$E,$B$1)</f>
        <v>0</v>
      </c>
      <c r="N220" s="52">
        <f>SUMIFS('2012Figures'!$J:$J,'2012Figures'!$C:$C,$A220,'2012Figures'!$H:$H,$B220,'2012Figures'!$I:$I,$C220,'2012Figures'!$B:$B,"BrokerToCy",'2012Figures'!$G:$G,"P1",'2012Figures'!$E:$E,$B$1)</f>
        <v>0</v>
      </c>
      <c r="O220" s="52">
        <f>SUMIFS('2012Figures'!$J:$J,'2012Figures'!$C:$C,$A220,'2012Figures'!$H:$H,$B220,'2012Figures'!$I:$I,$C220,'2012Figures'!$B:$B,"CyToBroker",'2012Figures'!$G:$G,"E1",'2012Figures'!$E:$E,$B$1)</f>
        <v>0</v>
      </c>
      <c r="P220" s="52">
        <f>SUMIFS('2012Figures'!$J:$J,'2012Figures'!$C:$C,$A220,'2012Figures'!$H:$H,$B220,'2012Figures'!$I:$I,$C220,'2012Figures'!$B:$B,"CyToBroker",'2012Figures'!$G:$G,"P1",'2012Figures'!$E:$E,$B$1)</f>
        <v>0</v>
      </c>
      <c r="Q220" s="30"/>
      <c r="R220" s="46" t="str">
        <f t="shared" si="28"/>
        <v/>
      </c>
      <c r="S220" s="46" t="str">
        <f t="shared" si="28"/>
        <v/>
      </c>
      <c r="T220" s="46" t="str">
        <f t="shared" si="28"/>
        <v/>
      </c>
      <c r="U220" s="46" t="str">
        <f t="shared" si="28"/>
        <v/>
      </c>
      <c r="V220" s="46" t="str">
        <f t="shared" si="28"/>
        <v/>
      </c>
    </row>
    <row r="221" spans="1:22" x14ac:dyDescent="0.2">
      <c r="A221" s="1">
        <v>122</v>
      </c>
      <c r="B221" s="1" t="s">
        <v>67</v>
      </c>
      <c r="C221" s="8">
        <v>3</v>
      </c>
      <c r="D221" s="29">
        <f>SUMIFS('2013Figures'!$J:$J,'2013Figures'!$C:$C,$A221,'2013Figures'!$H:$H,$B221,'2013Figures'!$I:$I,$C221,'2013Figures'!$E:$E,$B$1)</f>
        <v>0</v>
      </c>
      <c r="E221" s="9">
        <f>SUMIFS('2013Figures'!$J:$J,'2013Figures'!$C:$C,$A221,'2013Figures'!$H:$H,$B221,'2013Figures'!$I:$I,$C221,'2013Figures'!$B:$B,"BrokerToCy",'2013Figures'!$G:$G,"E1",'2013Figures'!$E:$E,$B$1)</f>
        <v>0</v>
      </c>
      <c r="F221" s="9">
        <f>SUMIFS('2013Figures'!$J:$J,'2013Figures'!$C:$C,$A221,'2013Figures'!$H:$H,$B221,'2013Figures'!$I:$I,$C221,'2013Figures'!$B:$B,"BrokerToCy",'2013Figures'!$G:$G,"P1",'2013Figures'!$E:$E,$B$1)</f>
        <v>0</v>
      </c>
      <c r="G221" s="9">
        <f>SUMIFS('2013Figures'!$J:$J,'2013Figures'!$C:$C,$A221,'2013Figures'!$H:$H,$B221,'2013Figures'!$I:$I,$C221,'2013Figures'!$B:$B,"CyToBroker",'2013Figures'!$G:$G,"E1",'2013Figures'!$E:$E,$B$1)</f>
        <v>0</v>
      </c>
      <c r="H221" s="9">
        <f>SUMIFS('2013Figures'!$J:$J,'2013Figures'!$C:$C,$A221,'2013Figures'!$H:$H,$B221,'2013Figures'!$I:$I,$C221,'2013Figures'!$B:$B,"CyToBroker",'2013Figures'!$G:$G,"P1",'2013Figures'!$E:$E,$B$1)</f>
        <v>0</v>
      </c>
      <c r="J221" s="8">
        <v>201201</v>
      </c>
      <c r="L221" s="42">
        <f>SUMIFS('2012Figures'!$J:$J,'2012Figures'!$C:$C,$A221,'2012Figures'!$H:$H,$B221,'2012Figures'!$I:$I,$C221,'2012Figures'!$E:$E,$B$1)</f>
        <v>0</v>
      </c>
      <c r="M221" s="52">
        <f>SUMIFS('2012Figures'!$J:$J,'2012Figures'!$C:$C,$A221,'2012Figures'!$H:$H,$B221,'2012Figures'!$I:$I,$C221,'2012Figures'!$B:$B,"BrokerToCy",'2012Figures'!$G:$G,"E1",'2012Figures'!$E:$E,$B$1)</f>
        <v>0</v>
      </c>
      <c r="N221" s="52">
        <f>SUMIFS('2012Figures'!$J:$J,'2012Figures'!$C:$C,$A221,'2012Figures'!$H:$H,$B221,'2012Figures'!$I:$I,$C221,'2012Figures'!$B:$B,"BrokerToCy",'2012Figures'!$G:$G,"P1",'2012Figures'!$E:$E,$B$1)</f>
        <v>0</v>
      </c>
      <c r="O221" s="52">
        <f>SUMIFS('2012Figures'!$J:$J,'2012Figures'!$C:$C,$A221,'2012Figures'!$H:$H,$B221,'2012Figures'!$I:$I,$C221,'2012Figures'!$B:$B,"CyToBroker",'2012Figures'!$G:$G,"E1",'2012Figures'!$E:$E,$B$1)</f>
        <v>0</v>
      </c>
      <c r="P221" s="52">
        <f>SUMIFS('2012Figures'!$J:$J,'2012Figures'!$C:$C,$A221,'2012Figures'!$H:$H,$B221,'2012Figures'!$I:$I,$C221,'2012Figures'!$B:$B,"CyToBroker",'2012Figures'!$G:$G,"P1",'2012Figures'!$E:$E,$B$1)</f>
        <v>0</v>
      </c>
      <c r="R221" s="46" t="str">
        <f t="shared" si="28"/>
        <v/>
      </c>
      <c r="S221" s="46" t="str">
        <f t="shared" si="28"/>
        <v/>
      </c>
      <c r="T221" s="46" t="str">
        <f t="shared" si="28"/>
        <v/>
      </c>
      <c r="U221" s="46" t="str">
        <f t="shared" si="28"/>
        <v/>
      </c>
      <c r="V221" s="46" t="str">
        <f t="shared" si="28"/>
        <v/>
      </c>
    </row>
    <row r="222" spans="1:22" x14ac:dyDescent="0.2">
      <c r="A222" s="1">
        <v>122</v>
      </c>
      <c r="B222" s="1" t="s">
        <v>67</v>
      </c>
      <c r="C222" s="8">
        <v>2</v>
      </c>
      <c r="D222" s="29">
        <f>SUMIFS('2013Figures'!$J:$J,'2013Figures'!$C:$C,$A222,'2013Figures'!$H:$H,$B222,'2013Figures'!$I:$I,$C222,'2013Figures'!$E:$E,$B$1)</f>
        <v>0</v>
      </c>
      <c r="E222" s="9">
        <f>SUMIFS('2013Figures'!$J:$J,'2013Figures'!$C:$C,$A222,'2013Figures'!$H:$H,$B222,'2013Figures'!$I:$I,$C222,'2013Figures'!$B:$B,"BrokerToCy",'2013Figures'!$G:$G,"E1",'2013Figures'!$E:$E,$B$1)</f>
        <v>0</v>
      </c>
      <c r="F222" s="9">
        <f>SUMIFS('2013Figures'!$J:$J,'2013Figures'!$C:$C,$A222,'2013Figures'!$H:$H,$B222,'2013Figures'!$I:$I,$C222,'2013Figures'!$B:$B,"BrokerToCy",'2013Figures'!$G:$G,"P1",'2013Figures'!$E:$E,$B$1)</f>
        <v>0</v>
      </c>
      <c r="G222" s="9">
        <f>SUMIFS('2013Figures'!$J:$J,'2013Figures'!$C:$C,$A222,'2013Figures'!$H:$H,$B222,'2013Figures'!$I:$I,$C222,'2013Figures'!$B:$B,"CyToBroker",'2013Figures'!$G:$G,"E1",'2013Figures'!$E:$E,$B$1)</f>
        <v>0</v>
      </c>
      <c r="H222" s="9">
        <f>SUMIFS('2013Figures'!$J:$J,'2013Figures'!$C:$C,$A222,'2013Figures'!$H:$H,$B222,'2013Figures'!$I:$I,$C222,'2013Figures'!$B:$B,"CyToBroker",'2013Figures'!$G:$G,"P1",'2013Figures'!$E:$E,$B$1)</f>
        <v>0</v>
      </c>
      <c r="J222" s="8">
        <v>201101</v>
      </c>
      <c r="L222" s="42">
        <f>SUMIFS('2012Figures'!$J:$J,'2012Figures'!$C:$C,$A222,'2012Figures'!$H:$H,$B222,'2012Figures'!$I:$I,$C222,'2012Figures'!$E:$E,$B$1)</f>
        <v>0</v>
      </c>
      <c r="M222" s="52">
        <f>SUMIFS('2012Figures'!$J:$J,'2012Figures'!$C:$C,$A222,'2012Figures'!$H:$H,$B222,'2012Figures'!$I:$I,$C222,'2012Figures'!$B:$B,"BrokerToCy",'2012Figures'!$G:$G,"E1",'2012Figures'!$E:$E,$B$1)</f>
        <v>0</v>
      </c>
      <c r="N222" s="52">
        <f>SUMIFS('2012Figures'!$J:$J,'2012Figures'!$C:$C,$A222,'2012Figures'!$H:$H,$B222,'2012Figures'!$I:$I,$C222,'2012Figures'!$B:$B,"BrokerToCy",'2012Figures'!$G:$G,"P1",'2012Figures'!$E:$E,$B$1)</f>
        <v>0</v>
      </c>
      <c r="O222" s="52">
        <f>SUMIFS('2012Figures'!$J:$J,'2012Figures'!$C:$C,$A222,'2012Figures'!$H:$H,$B222,'2012Figures'!$I:$I,$C222,'2012Figures'!$B:$B,"CyToBroker",'2012Figures'!$G:$G,"E1",'2012Figures'!$E:$E,$B$1)</f>
        <v>0</v>
      </c>
      <c r="P222" s="52">
        <f>SUMIFS('2012Figures'!$J:$J,'2012Figures'!$C:$C,$A222,'2012Figures'!$H:$H,$B222,'2012Figures'!$I:$I,$C222,'2012Figures'!$B:$B,"CyToBroker",'2012Figures'!$G:$G,"P1",'2012Figures'!$E:$E,$B$1)</f>
        <v>0</v>
      </c>
      <c r="R222" s="46" t="str">
        <f t="shared" si="28"/>
        <v/>
      </c>
      <c r="S222" s="46" t="str">
        <f t="shared" si="28"/>
        <v/>
      </c>
      <c r="T222" s="46" t="str">
        <f t="shared" si="28"/>
        <v/>
      </c>
      <c r="U222" s="46" t="str">
        <f t="shared" si="28"/>
        <v/>
      </c>
      <c r="V222" s="46" t="str">
        <f t="shared" si="28"/>
        <v/>
      </c>
    </row>
    <row r="223" spans="1:22" x14ac:dyDescent="0.2">
      <c r="A223" s="1">
        <v>122</v>
      </c>
      <c r="B223" s="1" t="s">
        <v>67</v>
      </c>
      <c r="C223" s="8">
        <v>1</v>
      </c>
      <c r="D223" s="29">
        <f>SUMIFS('2013Figures'!$J:$J,'2013Figures'!$C:$C,$A223,'2013Figures'!$H:$H,$B223,'2013Figures'!$I:$I,$C223,'2013Figures'!$E:$E,$B$1)</f>
        <v>0</v>
      </c>
      <c r="E223" s="9">
        <f>SUMIFS('2013Figures'!$J:$J,'2013Figures'!$C:$C,$A223,'2013Figures'!$H:$H,$B223,'2013Figures'!$I:$I,$C223,'2013Figures'!$B:$B,"BrokerToCy",'2013Figures'!$G:$G,"E1",'2013Figures'!$E:$E,$B$1)</f>
        <v>0</v>
      </c>
      <c r="F223" s="9">
        <f>SUMIFS('2013Figures'!$J:$J,'2013Figures'!$C:$C,$A223,'2013Figures'!$H:$H,$B223,'2013Figures'!$I:$I,$C223,'2013Figures'!$B:$B,"BrokerToCy",'2013Figures'!$G:$G,"P1",'2013Figures'!$E:$E,$B$1)</f>
        <v>0</v>
      </c>
      <c r="G223" s="9">
        <f>SUMIFS('2013Figures'!$J:$J,'2013Figures'!$C:$C,$A223,'2013Figures'!$H:$H,$B223,'2013Figures'!$I:$I,$C223,'2013Figures'!$B:$B,"CyToBroker",'2013Figures'!$G:$G,"E1",'2013Figures'!$E:$E,$B$1)</f>
        <v>0</v>
      </c>
      <c r="H223" s="9">
        <f>SUMIFS('2013Figures'!$J:$J,'2013Figures'!$C:$C,$A223,'2013Figures'!$H:$H,$B223,'2013Figures'!$I:$I,$C223,'2013Figures'!$B:$B,"CyToBroker",'2013Figures'!$G:$G,"P1",'2013Figures'!$E:$E,$B$1)</f>
        <v>0</v>
      </c>
      <c r="J223" s="8">
        <v>201001</v>
      </c>
      <c r="L223" s="42">
        <f>SUMIFS('2012Figures'!$J:$J,'2012Figures'!$C:$C,$A223,'2012Figures'!$H:$H,$B223,'2012Figures'!$I:$I,$C223,'2012Figures'!$E:$E,$B$1)</f>
        <v>0</v>
      </c>
      <c r="M223" s="52">
        <f>SUMIFS('2012Figures'!$J:$J,'2012Figures'!$C:$C,$A223,'2012Figures'!$H:$H,$B223,'2012Figures'!$I:$I,$C223,'2012Figures'!$B:$B,"BrokerToCy",'2012Figures'!$G:$G,"E1",'2012Figures'!$E:$E,$B$1)</f>
        <v>0</v>
      </c>
      <c r="N223" s="52">
        <f>SUMIFS('2012Figures'!$J:$J,'2012Figures'!$C:$C,$A223,'2012Figures'!$H:$H,$B223,'2012Figures'!$I:$I,$C223,'2012Figures'!$B:$B,"BrokerToCy",'2012Figures'!$G:$G,"P1",'2012Figures'!$E:$E,$B$1)</f>
        <v>0</v>
      </c>
      <c r="O223" s="52">
        <f>SUMIFS('2012Figures'!$J:$J,'2012Figures'!$C:$C,$A223,'2012Figures'!$H:$H,$B223,'2012Figures'!$I:$I,$C223,'2012Figures'!$B:$B,"CyToBroker",'2012Figures'!$G:$G,"E1",'2012Figures'!$E:$E,$B$1)</f>
        <v>0</v>
      </c>
      <c r="P223" s="52">
        <f>SUMIFS('2012Figures'!$J:$J,'2012Figures'!$C:$C,$A223,'2012Figures'!$H:$H,$B223,'2012Figures'!$I:$I,$C223,'2012Figures'!$B:$B,"CyToBroker",'2012Figures'!$G:$G,"P1",'2012Figures'!$E:$E,$B$1)</f>
        <v>0</v>
      </c>
      <c r="R223" s="46" t="str">
        <f t="shared" si="28"/>
        <v/>
      </c>
      <c r="S223" s="46" t="str">
        <f t="shared" si="28"/>
        <v/>
      </c>
      <c r="T223" s="46" t="str">
        <f t="shared" si="28"/>
        <v/>
      </c>
      <c r="U223" s="46" t="str">
        <f t="shared" si="28"/>
        <v/>
      </c>
      <c r="V223" s="46" t="str">
        <f t="shared" si="28"/>
        <v/>
      </c>
    </row>
    <row r="224" spans="1:22" x14ac:dyDescent="0.2">
      <c r="A224" s="1">
        <v>122</v>
      </c>
      <c r="B224" s="1" t="s">
        <v>67</v>
      </c>
      <c r="D224" s="29">
        <f>SUMIFS('2013Figures'!$J:$J,'2013Figures'!$C:$C,$A224,'2013Figures'!$I:$I,"",'2013Figures'!$E:$E,$B$1)</f>
        <v>0</v>
      </c>
      <c r="E224" s="9">
        <f>SUMIFS('2013Figures'!$J:$J,'2013Figures'!$C:$C,$A224,'2013Figures'!$I:$I,"",'2013Figures'!$B:$B,"BrokerToCy",'2013Figures'!$G:$G,"E1",'2013Figures'!$E:$E,$B$1)</f>
        <v>0</v>
      </c>
      <c r="F224" s="9">
        <f>SUMIFS('2013Figures'!$J:$J,'2013Figures'!$C:$C,$A224,'2013Figures'!$I:$I,"",'2013Figures'!$B:$B,"BrokerToCy",'2013Figures'!$G:$G,"P1",'2013Figures'!$E:$E,$B$1)</f>
        <v>0</v>
      </c>
      <c r="G224" s="9">
        <f>SUMIFS('2013Figures'!$J:$J,'2013Figures'!$C:$C,$A224,'2013Figures'!$I:$I,"",'2013Figures'!$B:$B,"CyToBroker",'2013Figures'!$G:$G,"E1",'2013Figures'!$E:$E,$B$1)</f>
        <v>0</v>
      </c>
      <c r="H224" s="9">
        <f>SUMIFS('2013Figures'!$J:$J,'2013Figures'!$C:$C,$A224,'2013Figures'!$I:$I,"",'2013Figures'!$B:$B,"CyToBroker",'2013Figures'!$G:$G,"P1",'2013Figures'!$E:$E,$B$1)</f>
        <v>0</v>
      </c>
      <c r="J224" s="8" t="s">
        <v>131</v>
      </c>
      <c r="L224" s="42">
        <f>SUMIFS('2012Figures'!$J:$J,'2012Figures'!$C:$C,$A224,'2012Figures'!$I:$I,"",'2012Figures'!$E:$E,$B$1)</f>
        <v>0</v>
      </c>
      <c r="M224" s="52">
        <f>SUMIFS('2012Figures'!$J:$J,'2012Figures'!$C:$C,$A224,'2012Figures'!$I:$I,"",'2012Figures'!$B:$B,"BrokerToCy",'2012Figures'!$G:$G,"E1",'2012Figures'!$E:$E,$B$1)</f>
        <v>0</v>
      </c>
      <c r="N224" s="52">
        <f>SUMIFS('2012Figures'!$J:$J,'2012Figures'!$C:$C,$A224,'2012Figures'!$I:$I,"",'2012Figures'!$B:$B,"BrokerToCy",'2012Figures'!$G:$G,"P1",'2012Figures'!$E:$E,$B$1)</f>
        <v>0</v>
      </c>
      <c r="O224" s="52">
        <f>SUMIFS('2012Figures'!$J:$J,'2012Figures'!$C:$C,$A224,'2012Figures'!$I:$I,"",'2012Figures'!$B:$B,"CyToBroker",'2012Figures'!$G:$G,"E1",'2012Figures'!$E:$E,$B$1)</f>
        <v>0</v>
      </c>
      <c r="P224" s="52">
        <f>SUMIFS('2012Figures'!$J:$J,'2012Figures'!$C:$C,$A224,'2012Figures'!$I:$I,"",'2012Figures'!$B:$B,"CyToBroker",'2012Figures'!$G:$G,"P1",'2012Figures'!$E:$E,$B$1)</f>
        <v>0</v>
      </c>
      <c r="R224" s="46" t="str">
        <f t="shared" si="28"/>
        <v/>
      </c>
      <c r="S224" s="46" t="str">
        <f t="shared" si="28"/>
        <v/>
      </c>
      <c r="T224" s="46" t="str">
        <f t="shared" si="28"/>
        <v/>
      </c>
      <c r="U224" s="46" t="str">
        <f t="shared" si="28"/>
        <v/>
      </c>
      <c r="V224" s="46" t="str">
        <f t="shared" si="28"/>
        <v/>
      </c>
    </row>
    <row r="225" spans="1:22" x14ac:dyDescent="0.2">
      <c r="A225" s="21"/>
      <c r="B225" s="21" t="s">
        <v>92</v>
      </c>
      <c r="C225" s="22"/>
      <c r="D225" s="23">
        <f>SUM(E225:H225)</f>
        <v>0</v>
      </c>
      <c r="E225" s="23">
        <f>SUM(E217:E224)</f>
        <v>0</v>
      </c>
      <c r="F225" s="23">
        <f>SUM(F217:F224)</f>
        <v>0</v>
      </c>
      <c r="G225" s="23">
        <f>SUM(G217:G224)</f>
        <v>0</v>
      </c>
      <c r="H225" s="23">
        <f>SUM(H217:H224)</f>
        <v>0</v>
      </c>
      <c r="I225" s="21"/>
      <c r="J225" s="22"/>
      <c r="K225" s="21"/>
      <c r="L225" s="43">
        <f>SUM(M225:P225)</f>
        <v>0</v>
      </c>
      <c r="M225" s="43">
        <f>SUM(M217:M224)</f>
        <v>0</v>
      </c>
      <c r="N225" s="43">
        <f>SUM(N217:N224)</f>
        <v>0</v>
      </c>
      <c r="O225" s="43">
        <f>SUM(O217:O224)</f>
        <v>0</v>
      </c>
      <c r="P225" s="43">
        <f>SUM(P217:P224)</f>
        <v>0</v>
      </c>
      <c r="Q225" s="21"/>
      <c r="R225" s="21"/>
      <c r="S225" s="21"/>
      <c r="T225" s="21"/>
      <c r="U225" s="21"/>
      <c r="V225" s="21"/>
    </row>
    <row r="226" spans="1:22" x14ac:dyDescent="0.2">
      <c r="A226" s="28">
        <v>123</v>
      </c>
      <c r="B226" s="28" t="s">
        <v>39</v>
      </c>
      <c r="C226" s="17" t="s">
        <v>88</v>
      </c>
      <c r="D226" s="18">
        <f>SUMIFS('2013Figures'!$J:$J,'2013Figures'!$C:$C,$A226,'2013Figures'!$E:$E,$B$1)</f>
        <v>0</v>
      </c>
      <c r="E226" s="18">
        <f>SUMIFS('2013Figures'!$J:$J,'2013Figures'!$C:$C,$A226,'2013Figures'!$B:$B,"BrokerToCy",'2013Figures'!$G:$G,"E1",'2013Figures'!$E:$E,$B$1)</f>
        <v>0</v>
      </c>
      <c r="F226" s="18">
        <f>SUMIFS('2013Figures'!$J:$J,'2013Figures'!$C:$C,$A226,'2013Figures'!$B:$B,"BrokerToCy",'2013Figures'!$G:$G,"P1",'2013Figures'!$E:$E,$B$1)</f>
        <v>0</v>
      </c>
      <c r="G226" s="18">
        <f>SUMIFS('2013Figures'!$J:$J,'2013Figures'!$C:$C,$A226,'2013Figures'!$B:$B,"CyToBroker",'2013Figures'!$G:$G,"E1",'2013Figures'!$E:$E,$B$1)</f>
        <v>0</v>
      </c>
      <c r="H226" s="18">
        <f>SUMIFS('2013Figures'!$J:$J,'2013Figures'!$C:$C,$A226,'2013Figures'!$B:$B,"CyToBroker",'2013Figures'!$G:$G,"P1",'2013Figures'!$E:$E,$B$1)</f>
        <v>0</v>
      </c>
      <c r="I226" s="28"/>
      <c r="J226" s="17"/>
      <c r="K226" s="28"/>
      <c r="L226" s="50">
        <f>SUMIFS('2012Figures'!$J:$J,'2012Figures'!$C:$C,$A226,'2012Figures'!$E:$E,$B$1)</f>
        <v>0</v>
      </c>
      <c r="M226" s="50">
        <f>SUMIFS('2012Figures'!$J:$J,'2012Figures'!$C:$C,$A226,'2012Figures'!$B:$B,"BrokerToCy",'2012Figures'!$G:$G,"E1",'2012Figures'!$E:$E,$B$1)</f>
        <v>0</v>
      </c>
      <c r="N226" s="50">
        <f>SUMIFS('2012Figures'!$J:$J,'2012Figures'!$C:$C,$A226,'2012Figures'!$B:$B,"BrokerToCy",'2012Figures'!$G:$G,"P1",'2012Figures'!$E:$E,$B$1)</f>
        <v>0</v>
      </c>
      <c r="O226" s="50">
        <f>SUMIFS('2012Figures'!$J:$J,'2012Figures'!$C:$C,$A226,'2012Figures'!$B:$B,"CyToBroker",'2012Figures'!$G:$G,"E1",'2012Figures'!$E:$E,$B$1)</f>
        <v>0</v>
      </c>
      <c r="P226" s="50">
        <f>SUMIFS('2012Figures'!$J:$J,'2012Figures'!$C:$C,$A226,'2012Figures'!$B:$B,"CyToBroker",'2012Figures'!$G:$G,"P1",'2012Figures'!$E:$E,$B$1)</f>
        <v>0</v>
      </c>
      <c r="Q226" s="28"/>
      <c r="R226" s="46" t="str">
        <f t="shared" si="28"/>
        <v/>
      </c>
      <c r="S226" s="46" t="str">
        <f t="shared" si="28"/>
        <v/>
      </c>
      <c r="T226" s="46" t="str">
        <f t="shared" si="28"/>
        <v/>
      </c>
      <c r="U226" s="46" t="str">
        <f t="shared" si="28"/>
        <v/>
      </c>
      <c r="V226" s="46" t="str">
        <f t="shared" si="28"/>
        <v/>
      </c>
    </row>
    <row r="227" spans="1:22" x14ac:dyDescent="0.2">
      <c r="A227" s="1">
        <v>123</v>
      </c>
      <c r="B227" s="1" t="s">
        <v>39</v>
      </c>
      <c r="C227" s="8">
        <v>6</v>
      </c>
      <c r="D227" s="29">
        <f>SUMIFS('2013Figures'!$J:$J,'2013Figures'!$C:$C,$A227,'2013Figures'!$H:$H,$B227,'2013Figures'!$I:$I,$C227,'2013Figures'!$E:$E,$B$1)</f>
        <v>0</v>
      </c>
      <c r="E227" s="9">
        <f>SUMIFS('2013Figures'!$J:$J,'2013Figures'!$C:$C,$A227,'2013Figures'!$H:$H,$B227,'2013Figures'!$I:$I,$C227,'2013Figures'!$B:$B,"BrokerToCy",'2013Figures'!$G:$G,"E1",'2013Figures'!$E:$E,$B$1)</f>
        <v>0</v>
      </c>
      <c r="F227" s="9">
        <f>SUMIFS('2013Figures'!$J:$J,'2013Figures'!$C:$C,$A227,'2013Figures'!$H:$H,$B227,'2013Figures'!$I:$I,$C227,'2013Figures'!$B:$B,"BrokerToCy",'2013Figures'!$G:$G,"P1",'2013Figures'!$E:$E,$B$1)</f>
        <v>0</v>
      </c>
      <c r="G227" s="9">
        <f>SUMIFS('2013Figures'!$J:$J,'2013Figures'!$C:$C,$A227,'2013Figures'!$H:$H,$B227,'2013Figures'!$I:$I,$C227,'2013Figures'!$B:$B,"CyToBroker",'2013Figures'!$G:$G,"E1",'2013Figures'!$E:$E,$B$1)</f>
        <v>0</v>
      </c>
      <c r="H227" s="9">
        <f>SUMIFS('2013Figures'!$J:$J,'2013Figures'!$C:$C,$A227,'2013Figures'!$H:$H,$B227,'2013Figures'!$I:$I,$C227,'2013Figures'!$B:$B,"CyToBroker",'2013Figures'!$G:$G,"P1",'2013Figures'!$E:$E,$B$1)</f>
        <v>0</v>
      </c>
      <c r="J227" s="8">
        <v>201501</v>
      </c>
      <c r="L227" s="42">
        <f>SUMIFS('2012Figures'!$J:$J,'2012Figures'!$C:$C,$A227,'2012Figures'!$H:$H,$B227,'2012Figures'!$I:$I,$C227,'2012Figures'!$E:$E,$B$1)</f>
        <v>0</v>
      </c>
      <c r="M227" s="52">
        <f>SUMIFS('2012Figures'!$J:$J,'2012Figures'!$C:$C,$A227,'2012Figures'!$H:$H,$B227,'2012Figures'!$I:$I,$C227,'2012Figures'!$B:$B,"BrokerToCy",'2012Figures'!$G:$G,"E1",'2012Figures'!$E:$E,$B$1)</f>
        <v>0</v>
      </c>
      <c r="N227" s="52">
        <f>SUMIFS('2012Figures'!$J:$J,'2012Figures'!$C:$C,$A227,'2012Figures'!$H:$H,$B227,'2012Figures'!$I:$I,$C227,'2012Figures'!$B:$B,"BrokerToCy",'2012Figures'!$G:$G,"P1",'2012Figures'!$E:$E,$B$1)</f>
        <v>0</v>
      </c>
      <c r="O227" s="52">
        <f>SUMIFS('2012Figures'!$J:$J,'2012Figures'!$C:$C,$A227,'2012Figures'!$H:$H,$B227,'2012Figures'!$I:$I,$C227,'2012Figures'!$B:$B,"CyToBroker",'2012Figures'!$G:$G,"E1",'2012Figures'!$E:$E,$B$1)</f>
        <v>0</v>
      </c>
      <c r="P227" s="52">
        <f>SUMIFS('2012Figures'!$J:$J,'2012Figures'!$C:$C,$A227,'2012Figures'!$H:$H,$B227,'2012Figures'!$I:$I,$C227,'2012Figures'!$B:$B,"CyToBroker",'2012Figures'!$G:$G,"P1",'2012Figures'!$E:$E,$B$1)</f>
        <v>0</v>
      </c>
      <c r="R227" s="46" t="str">
        <f t="shared" si="28"/>
        <v/>
      </c>
      <c r="S227" s="46" t="str">
        <f t="shared" si="28"/>
        <v/>
      </c>
      <c r="T227" s="46" t="str">
        <f t="shared" si="28"/>
        <v/>
      </c>
      <c r="U227" s="46" t="str">
        <f t="shared" si="28"/>
        <v/>
      </c>
      <c r="V227" s="46" t="str">
        <f t="shared" si="28"/>
        <v/>
      </c>
    </row>
    <row r="228" spans="1:22" x14ac:dyDescent="0.2">
      <c r="A228" s="1">
        <v>123</v>
      </c>
      <c r="B228" s="1" t="s">
        <v>39</v>
      </c>
      <c r="C228" s="8">
        <v>5</v>
      </c>
      <c r="D228" s="29">
        <f>SUMIFS('2013Figures'!$J:$J,'2013Figures'!$C:$C,$A228,'2013Figures'!$H:$H,$B228,'2013Figures'!$I:$I,$C228,'2013Figures'!$E:$E,$B$1)</f>
        <v>0</v>
      </c>
      <c r="E228" s="9">
        <f>SUMIFS('2013Figures'!$J:$J,'2013Figures'!$C:$C,$A228,'2013Figures'!$H:$H,$B228,'2013Figures'!$I:$I,$C228,'2013Figures'!$B:$B,"BrokerToCy",'2013Figures'!$G:$G,"E1",'2013Figures'!$E:$E,$B$1)</f>
        <v>0</v>
      </c>
      <c r="F228" s="9">
        <f>SUMIFS('2013Figures'!$J:$J,'2013Figures'!$C:$C,$A228,'2013Figures'!$H:$H,$B228,'2013Figures'!$I:$I,$C228,'2013Figures'!$B:$B,"BrokerToCy",'2013Figures'!$G:$G,"P1",'2013Figures'!$E:$E,$B$1)</f>
        <v>0</v>
      </c>
      <c r="G228" s="9">
        <f>SUMIFS('2013Figures'!$J:$J,'2013Figures'!$C:$C,$A228,'2013Figures'!$H:$H,$B228,'2013Figures'!$I:$I,$C228,'2013Figures'!$B:$B,"CyToBroker",'2013Figures'!$G:$G,"E1",'2013Figures'!$E:$E,$B$1)</f>
        <v>0</v>
      </c>
      <c r="H228" s="9">
        <f>SUMIFS('2013Figures'!$J:$J,'2013Figures'!$C:$C,$A228,'2013Figures'!$H:$H,$B228,'2013Figures'!$I:$I,$C228,'2013Figures'!$B:$B,"CyToBroker",'2013Figures'!$G:$G,"P1",'2013Figures'!$E:$E,$B$1)</f>
        <v>0</v>
      </c>
      <c r="J228" s="8">
        <v>201401</v>
      </c>
      <c r="L228" s="42">
        <f>SUMIFS('2012Figures'!$J:$J,'2012Figures'!$C:$C,$A228,'2012Figures'!$H:$H,$B228,'2012Figures'!$I:$I,$C228,'2012Figures'!$E:$E,$B$1)</f>
        <v>0</v>
      </c>
      <c r="M228" s="52">
        <f>SUMIFS('2012Figures'!$J:$J,'2012Figures'!$C:$C,$A228,'2012Figures'!$H:$H,$B228,'2012Figures'!$I:$I,$C228,'2012Figures'!$B:$B,"BrokerToCy",'2012Figures'!$G:$G,"E1",'2012Figures'!$E:$E,$B$1)</f>
        <v>0</v>
      </c>
      <c r="N228" s="52">
        <f>SUMIFS('2012Figures'!$J:$J,'2012Figures'!$C:$C,$A228,'2012Figures'!$H:$H,$B228,'2012Figures'!$I:$I,$C228,'2012Figures'!$B:$B,"BrokerToCy",'2012Figures'!$G:$G,"P1",'2012Figures'!$E:$E,$B$1)</f>
        <v>0</v>
      </c>
      <c r="O228" s="52">
        <f>SUMIFS('2012Figures'!$J:$J,'2012Figures'!$C:$C,$A228,'2012Figures'!$H:$H,$B228,'2012Figures'!$I:$I,$C228,'2012Figures'!$B:$B,"CyToBroker",'2012Figures'!$G:$G,"E1",'2012Figures'!$E:$E,$B$1)</f>
        <v>0</v>
      </c>
      <c r="P228" s="52">
        <f>SUMIFS('2012Figures'!$J:$J,'2012Figures'!$C:$C,$A228,'2012Figures'!$H:$H,$B228,'2012Figures'!$I:$I,$C228,'2012Figures'!$B:$B,"CyToBroker",'2012Figures'!$G:$G,"P1",'2012Figures'!$E:$E,$B$1)</f>
        <v>0</v>
      </c>
      <c r="R228" s="46" t="str">
        <f t="shared" si="28"/>
        <v/>
      </c>
      <c r="S228" s="46" t="str">
        <f t="shared" si="28"/>
        <v/>
      </c>
      <c r="T228" s="46" t="str">
        <f t="shared" si="28"/>
        <v/>
      </c>
      <c r="U228" s="46" t="str">
        <f t="shared" si="28"/>
        <v/>
      </c>
      <c r="V228" s="46" t="str">
        <f t="shared" si="28"/>
        <v/>
      </c>
    </row>
    <row r="229" spans="1:22" x14ac:dyDescent="0.2">
      <c r="A229" s="1">
        <v>123</v>
      </c>
      <c r="B229" s="1" t="s">
        <v>39</v>
      </c>
      <c r="C229" s="8">
        <v>4</v>
      </c>
      <c r="D229" s="29">
        <f>SUMIFS('2013Figures'!$J:$J,'2013Figures'!$C:$C,$A229,'2013Figures'!$H:$H,$B229,'2013Figures'!$I:$I,$C229,'2013Figures'!$E:$E,$B$1)</f>
        <v>0</v>
      </c>
      <c r="E229" s="9">
        <f>SUMIFS('2013Figures'!$J:$J,'2013Figures'!$C:$C,$A229,'2013Figures'!$H:$H,$B229,'2013Figures'!$I:$I,$C229,'2013Figures'!$B:$B,"BrokerToCy",'2013Figures'!$G:$G,"E1",'2013Figures'!$E:$E,$B$1)</f>
        <v>0</v>
      </c>
      <c r="F229" s="9">
        <f>SUMIFS('2013Figures'!$J:$J,'2013Figures'!$C:$C,$A229,'2013Figures'!$H:$H,$B229,'2013Figures'!$I:$I,$C229,'2013Figures'!$B:$B,"BrokerToCy",'2013Figures'!$G:$G,"P1",'2013Figures'!$E:$E,$B$1)</f>
        <v>0</v>
      </c>
      <c r="G229" s="9">
        <f>SUMIFS('2013Figures'!$J:$J,'2013Figures'!$C:$C,$A229,'2013Figures'!$H:$H,$B229,'2013Figures'!$I:$I,$C229,'2013Figures'!$B:$B,"CyToBroker",'2013Figures'!$G:$G,"E1",'2013Figures'!$E:$E,$B$1)</f>
        <v>0</v>
      </c>
      <c r="H229" s="9">
        <f>SUMIFS('2013Figures'!$J:$J,'2013Figures'!$C:$C,$A229,'2013Figures'!$H:$H,$B229,'2013Figures'!$I:$I,$C229,'2013Figures'!$B:$B,"CyToBroker",'2013Figures'!$G:$G,"P1",'2013Figures'!$E:$E,$B$1)</f>
        <v>0</v>
      </c>
      <c r="I229" s="30"/>
      <c r="J229" s="31">
        <v>201301</v>
      </c>
      <c r="K229" s="30"/>
      <c r="L229" s="42">
        <f>SUMIFS('2012Figures'!$J:$J,'2012Figures'!$C:$C,$A229,'2012Figures'!$H:$H,$B229,'2012Figures'!$I:$I,$C229,'2012Figures'!$E:$E,$B$1)</f>
        <v>0</v>
      </c>
      <c r="M229" s="52">
        <f>SUMIFS('2012Figures'!$J:$J,'2012Figures'!$C:$C,$A229,'2012Figures'!$H:$H,$B229,'2012Figures'!$I:$I,$C229,'2012Figures'!$B:$B,"BrokerToCy",'2012Figures'!$G:$G,"E1",'2012Figures'!$E:$E,$B$1)</f>
        <v>0</v>
      </c>
      <c r="N229" s="52">
        <f>SUMIFS('2012Figures'!$J:$J,'2012Figures'!$C:$C,$A229,'2012Figures'!$H:$H,$B229,'2012Figures'!$I:$I,$C229,'2012Figures'!$B:$B,"BrokerToCy",'2012Figures'!$G:$G,"P1",'2012Figures'!$E:$E,$B$1)</f>
        <v>0</v>
      </c>
      <c r="O229" s="52">
        <f>SUMIFS('2012Figures'!$J:$J,'2012Figures'!$C:$C,$A229,'2012Figures'!$H:$H,$B229,'2012Figures'!$I:$I,$C229,'2012Figures'!$B:$B,"CyToBroker",'2012Figures'!$G:$G,"E1",'2012Figures'!$E:$E,$B$1)</f>
        <v>0</v>
      </c>
      <c r="P229" s="52">
        <f>SUMIFS('2012Figures'!$J:$J,'2012Figures'!$C:$C,$A229,'2012Figures'!$H:$H,$B229,'2012Figures'!$I:$I,$C229,'2012Figures'!$B:$B,"CyToBroker",'2012Figures'!$G:$G,"P1",'2012Figures'!$E:$E,$B$1)</f>
        <v>0</v>
      </c>
      <c r="Q229" s="30"/>
      <c r="R229" s="46" t="str">
        <f t="shared" si="28"/>
        <v/>
      </c>
      <c r="S229" s="46" t="str">
        <f t="shared" si="28"/>
        <v/>
      </c>
      <c r="T229" s="46" t="str">
        <f t="shared" si="28"/>
        <v/>
      </c>
      <c r="U229" s="46" t="str">
        <f t="shared" si="28"/>
        <v/>
      </c>
      <c r="V229" s="46" t="str">
        <f t="shared" si="28"/>
        <v/>
      </c>
    </row>
    <row r="230" spans="1:22" x14ac:dyDescent="0.2">
      <c r="A230" s="1">
        <v>123</v>
      </c>
      <c r="B230" s="1" t="s">
        <v>39</v>
      </c>
      <c r="C230" s="8">
        <v>3</v>
      </c>
      <c r="D230" s="29">
        <f>SUMIFS('2013Figures'!$J:$J,'2013Figures'!$C:$C,$A230,'2013Figures'!$H:$H,$B230,'2013Figures'!$I:$I,$C230,'2013Figures'!$E:$E,$B$1)</f>
        <v>0</v>
      </c>
      <c r="E230" s="9">
        <f>SUMIFS('2013Figures'!$J:$J,'2013Figures'!$C:$C,$A230,'2013Figures'!$H:$H,$B230,'2013Figures'!$I:$I,$C230,'2013Figures'!$B:$B,"BrokerToCy",'2013Figures'!$G:$G,"E1",'2013Figures'!$E:$E,$B$1)</f>
        <v>0</v>
      </c>
      <c r="F230" s="9">
        <f>SUMIFS('2013Figures'!$J:$J,'2013Figures'!$C:$C,$A230,'2013Figures'!$H:$H,$B230,'2013Figures'!$I:$I,$C230,'2013Figures'!$B:$B,"BrokerToCy",'2013Figures'!$G:$G,"P1",'2013Figures'!$E:$E,$B$1)</f>
        <v>0</v>
      </c>
      <c r="G230" s="9">
        <f>SUMIFS('2013Figures'!$J:$J,'2013Figures'!$C:$C,$A230,'2013Figures'!$H:$H,$B230,'2013Figures'!$I:$I,$C230,'2013Figures'!$B:$B,"CyToBroker",'2013Figures'!$G:$G,"E1",'2013Figures'!$E:$E,$B$1)</f>
        <v>0</v>
      </c>
      <c r="H230" s="9">
        <f>SUMIFS('2013Figures'!$J:$J,'2013Figures'!$C:$C,$A230,'2013Figures'!$H:$H,$B230,'2013Figures'!$I:$I,$C230,'2013Figures'!$B:$B,"CyToBroker",'2013Figures'!$G:$G,"P1",'2013Figures'!$E:$E,$B$1)</f>
        <v>0</v>
      </c>
      <c r="J230" s="8">
        <v>201201</v>
      </c>
      <c r="L230" s="42">
        <f>SUMIFS('2012Figures'!$J:$J,'2012Figures'!$C:$C,$A230,'2012Figures'!$H:$H,$B230,'2012Figures'!$I:$I,$C230,'2012Figures'!$E:$E,$B$1)</f>
        <v>0</v>
      </c>
      <c r="M230" s="52">
        <f>SUMIFS('2012Figures'!$J:$J,'2012Figures'!$C:$C,$A230,'2012Figures'!$H:$H,$B230,'2012Figures'!$I:$I,$C230,'2012Figures'!$B:$B,"BrokerToCy",'2012Figures'!$G:$G,"E1",'2012Figures'!$E:$E,$B$1)</f>
        <v>0</v>
      </c>
      <c r="N230" s="52">
        <f>SUMIFS('2012Figures'!$J:$J,'2012Figures'!$C:$C,$A230,'2012Figures'!$H:$H,$B230,'2012Figures'!$I:$I,$C230,'2012Figures'!$B:$B,"BrokerToCy",'2012Figures'!$G:$G,"P1",'2012Figures'!$E:$E,$B$1)</f>
        <v>0</v>
      </c>
      <c r="O230" s="52">
        <f>SUMIFS('2012Figures'!$J:$J,'2012Figures'!$C:$C,$A230,'2012Figures'!$H:$H,$B230,'2012Figures'!$I:$I,$C230,'2012Figures'!$B:$B,"CyToBroker",'2012Figures'!$G:$G,"E1",'2012Figures'!$E:$E,$B$1)</f>
        <v>0</v>
      </c>
      <c r="P230" s="52">
        <f>SUMIFS('2012Figures'!$J:$J,'2012Figures'!$C:$C,$A230,'2012Figures'!$H:$H,$B230,'2012Figures'!$I:$I,$C230,'2012Figures'!$B:$B,"CyToBroker",'2012Figures'!$G:$G,"P1",'2012Figures'!$E:$E,$B$1)</f>
        <v>0</v>
      </c>
      <c r="R230" s="46" t="str">
        <f t="shared" si="28"/>
        <v/>
      </c>
      <c r="S230" s="46" t="str">
        <f t="shared" si="28"/>
        <v/>
      </c>
      <c r="T230" s="46" t="str">
        <f t="shared" si="28"/>
        <v/>
      </c>
      <c r="U230" s="46" t="str">
        <f t="shared" si="28"/>
        <v/>
      </c>
      <c r="V230" s="46" t="str">
        <f t="shared" si="28"/>
        <v/>
      </c>
    </row>
    <row r="231" spans="1:22" x14ac:dyDescent="0.2">
      <c r="A231" s="1">
        <v>123</v>
      </c>
      <c r="B231" s="1" t="s">
        <v>39</v>
      </c>
      <c r="C231" s="8">
        <v>2</v>
      </c>
      <c r="D231" s="29">
        <f>SUMIFS('2013Figures'!$J:$J,'2013Figures'!$C:$C,$A231,'2013Figures'!$H:$H,$B231,'2013Figures'!$I:$I,$C231,'2013Figures'!$E:$E,$B$1)</f>
        <v>0</v>
      </c>
      <c r="E231" s="9">
        <f>SUMIFS('2013Figures'!$J:$J,'2013Figures'!$C:$C,$A231,'2013Figures'!$H:$H,$B231,'2013Figures'!$I:$I,$C231,'2013Figures'!$B:$B,"BrokerToCy",'2013Figures'!$G:$G,"E1",'2013Figures'!$E:$E,$B$1)</f>
        <v>0</v>
      </c>
      <c r="F231" s="9">
        <f>SUMIFS('2013Figures'!$J:$J,'2013Figures'!$C:$C,$A231,'2013Figures'!$H:$H,$B231,'2013Figures'!$I:$I,$C231,'2013Figures'!$B:$B,"BrokerToCy",'2013Figures'!$G:$G,"P1",'2013Figures'!$E:$E,$B$1)</f>
        <v>0</v>
      </c>
      <c r="G231" s="9">
        <f>SUMIFS('2013Figures'!$J:$J,'2013Figures'!$C:$C,$A231,'2013Figures'!$H:$H,$B231,'2013Figures'!$I:$I,$C231,'2013Figures'!$B:$B,"CyToBroker",'2013Figures'!$G:$G,"E1",'2013Figures'!$E:$E,$B$1)</f>
        <v>0</v>
      </c>
      <c r="H231" s="9">
        <f>SUMIFS('2013Figures'!$J:$J,'2013Figures'!$C:$C,$A231,'2013Figures'!$H:$H,$B231,'2013Figures'!$I:$I,$C231,'2013Figures'!$B:$B,"CyToBroker",'2013Figures'!$G:$G,"P1",'2013Figures'!$E:$E,$B$1)</f>
        <v>0</v>
      </c>
      <c r="J231" s="8">
        <v>201101</v>
      </c>
      <c r="L231" s="42">
        <f>SUMIFS('2012Figures'!$J:$J,'2012Figures'!$C:$C,$A231,'2012Figures'!$H:$H,$B231,'2012Figures'!$I:$I,$C231,'2012Figures'!$E:$E,$B$1)</f>
        <v>0</v>
      </c>
      <c r="M231" s="52">
        <f>SUMIFS('2012Figures'!$J:$J,'2012Figures'!$C:$C,$A231,'2012Figures'!$H:$H,$B231,'2012Figures'!$I:$I,$C231,'2012Figures'!$B:$B,"BrokerToCy",'2012Figures'!$G:$G,"E1",'2012Figures'!$E:$E,$B$1)</f>
        <v>0</v>
      </c>
      <c r="N231" s="52">
        <f>SUMIFS('2012Figures'!$J:$J,'2012Figures'!$C:$C,$A231,'2012Figures'!$H:$H,$B231,'2012Figures'!$I:$I,$C231,'2012Figures'!$B:$B,"BrokerToCy",'2012Figures'!$G:$G,"P1",'2012Figures'!$E:$E,$B$1)</f>
        <v>0</v>
      </c>
      <c r="O231" s="52">
        <f>SUMIFS('2012Figures'!$J:$J,'2012Figures'!$C:$C,$A231,'2012Figures'!$H:$H,$B231,'2012Figures'!$I:$I,$C231,'2012Figures'!$B:$B,"CyToBroker",'2012Figures'!$G:$G,"E1",'2012Figures'!$E:$E,$B$1)</f>
        <v>0</v>
      </c>
      <c r="P231" s="52">
        <f>SUMIFS('2012Figures'!$J:$J,'2012Figures'!$C:$C,$A231,'2012Figures'!$H:$H,$B231,'2012Figures'!$I:$I,$C231,'2012Figures'!$B:$B,"CyToBroker",'2012Figures'!$G:$G,"P1",'2012Figures'!$E:$E,$B$1)</f>
        <v>0</v>
      </c>
      <c r="R231" s="46" t="str">
        <f t="shared" si="28"/>
        <v/>
      </c>
      <c r="S231" s="46" t="str">
        <f t="shared" si="28"/>
        <v/>
      </c>
      <c r="T231" s="46" t="str">
        <f t="shared" si="28"/>
        <v/>
      </c>
      <c r="U231" s="46" t="str">
        <f t="shared" si="28"/>
        <v/>
      </c>
      <c r="V231" s="46" t="str">
        <f t="shared" si="28"/>
        <v/>
      </c>
    </row>
    <row r="232" spans="1:22" x14ac:dyDescent="0.2">
      <c r="A232" s="1">
        <v>123</v>
      </c>
      <c r="B232" s="1" t="s">
        <v>39</v>
      </c>
      <c r="C232" s="8">
        <v>1</v>
      </c>
      <c r="D232" s="29">
        <f>SUMIFS('2013Figures'!$J:$J,'2013Figures'!$C:$C,$A232,'2013Figures'!$H:$H,$B232,'2013Figures'!$I:$I,$C232,'2013Figures'!$E:$E,$B$1)</f>
        <v>0</v>
      </c>
      <c r="E232" s="9">
        <f>SUMIFS('2013Figures'!$J:$J,'2013Figures'!$C:$C,$A232,'2013Figures'!$H:$H,$B232,'2013Figures'!$I:$I,$C232,'2013Figures'!$B:$B,"BrokerToCy",'2013Figures'!$G:$G,"E1",'2013Figures'!$E:$E,$B$1)</f>
        <v>0</v>
      </c>
      <c r="F232" s="9">
        <f>SUMIFS('2013Figures'!$J:$J,'2013Figures'!$C:$C,$A232,'2013Figures'!$H:$H,$B232,'2013Figures'!$I:$I,$C232,'2013Figures'!$B:$B,"BrokerToCy",'2013Figures'!$G:$G,"P1",'2013Figures'!$E:$E,$B$1)</f>
        <v>0</v>
      </c>
      <c r="G232" s="9">
        <f>SUMIFS('2013Figures'!$J:$J,'2013Figures'!$C:$C,$A232,'2013Figures'!$H:$H,$B232,'2013Figures'!$I:$I,$C232,'2013Figures'!$B:$B,"CyToBroker",'2013Figures'!$G:$G,"E1",'2013Figures'!$E:$E,$B$1)</f>
        <v>0</v>
      </c>
      <c r="H232" s="9">
        <f>SUMIFS('2013Figures'!$J:$J,'2013Figures'!$C:$C,$A232,'2013Figures'!$H:$H,$B232,'2013Figures'!$I:$I,$C232,'2013Figures'!$B:$B,"CyToBroker",'2013Figures'!$G:$G,"P1",'2013Figures'!$E:$E,$B$1)</f>
        <v>0</v>
      </c>
      <c r="J232" s="8">
        <v>201001</v>
      </c>
      <c r="L232" s="42">
        <f>SUMIFS('2012Figures'!$J:$J,'2012Figures'!$C:$C,$A232,'2012Figures'!$H:$H,$B232,'2012Figures'!$I:$I,$C232,'2012Figures'!$E:$E,$B$1)</f>
        <v>0</v>
      </c>
      <c r="M232" s="52">
        <f>SUMIFS('2012Figures'!$J:$J,'2012Figures'!$C:$C,$A232,'2012Figures'!$H:$H,$B232,'2012Figures'!$I:$I,$C232,'2012Figures'!$B:$B,"BrokerToCy",'2012Figures'!$G:$G,"E1",'2012Figures'!$E:$E,$B$1)</f>
        <v>0</v>
      </c>
      <c r="N232" s="52">
        <f>SUMIFS('2012Figures'!$J:$J,'2012Figures'!$C:$C,$A232,'2012Figures'!$H:$H,$B232,'2012Figures'!$I:$I,$C232,'2012Figures'!$B:$B,"BrokerToCy",'2012Figures'!$G:$G,"P1",'2012Figures'!$E:$E,$B$1)</f>
        <v>0</v>
      </c>
      <c r="O232" s="52">
        <f>SUMIFS('2012Figures'!$J:$J,'2012Figures'!$C:$C,$A232,'2012Figures'!$H:$H,$B232,'2012Figures'!$I:$I,$C232,'2012Figures'!$B:$B,"CyToBroker",'2012Figures'!$G:$G,"E1",'2012Figures'!$E:$E,$B$1)</f>
        <v>0</v>
      </c>
      <c r="P232" s="52">
        <f>SUMIFS('2012Figures'!$J:$J,'2012Figures'!$C:$C,$A232,'2012Figures'!$H:$H,$B232,'2012Figures'!$I:$I,$C232,'2012Figures'!$B:$B,"CyToBroker",'2012Figures'!$G:$G,"P1",'2012Figures'!$E:$E,$B$1)</f>
        <v>0</v>
      </c>
      <c r="R232" s="46" t="str">
        <f t="shared" si="28"/>
        <v/>
      </c>
      <c r="S232" s="46" t="str">
        <f t="shared" si="28"/>
        <v/>
      </c>
      <c r="T232" s="46" t="str">
        <f t="shared" si="28"/>
        <v/>
      </c>
      <c r="U232" s="46" t="str">
        <f t="shared" si="28"/>
        <v/>
      </c>
      <c r="V232" s="46" t="str">
        <f t="shared" si="28"/>
        <v/>
      </c>
    </row>
    <row r="233" spans="1:22" x14ac:dyDescent="0.2">
      <c r="A233" s="1">
        <v>123</v>
      </c>
      <c r="B233" s="1" t="s">
        <v>39</v>
      </c>
      <c r="D233" s="29">
        <f>SUMIFS('2013Figures'!$J:$J,'2013Figures'!$C:$C,$A233,'2013Figures'!$I:$I,"",'2013Figures'!$E:$E,$B$1)</f>
        <v>0</v>
      </c>
      <c r="E233" s="9">
        <f>SUMIFS('2013Figures'!$J:$J,'2013Figures'!$C:$C,$A233,'2013Figures'!$I:$I,"",'2013Figures'!$B:$B,"BrokerToCy",'2013Figures'!$G:$G,"E1",'2013Figures'!$E:$E,$B$1)</f>
        <v>0</v>
      </c>
      <c r="F233" s="9">
        <f>SUMIFS('2013Figures'!$J:$J,'2013Figures'!$C:$C,$A233,'2013Figures'!$I:$I,"",'2013Figures'!$B:$B,"BrokerToCy",'2013Figures'!$G:$G,"P1",'2013Figures'!$E:$E,$B$1)</f>
        <v>0</v>
      </c>
      <c r="G233" s="9">
        <f>SUMIFS('2013Figures'!$J:$J,'2013Figures'!$C:$C,$A233,'2013Figures'!$I:$I,"",'2013Figures'!$B:$B,"CyToBroker",'2013Figures'!$G:$G,"E1",'2013Figures'!$E:$E,$B$1)</f>
        <v>0</v>
      </c>
      <c r="H233" s="9">
        <f>SUMIFS('2013Figures'!$J:$J,'2013Figures'!$C:$C,$A233,'2013Figures'!$I:$I,"",'2013Figures'!$B:$B,"CyToBroker",'2013Figures'!$G:$G,"P1",'2013Figures'!$E:$E,$B$1)</f>
        <v>0</v>
      </c>
      <c r="J233" s="8" t="s">
        <v>131</v>
      </c>
      <c r="L233" s="42">
        <f>SUMIFS('2012Figures'!$J:$J,'2012Figures'!$C:$C,$A233,'2012Figures'!$I:$I,"",'2012Figures'!$E:$E,$B$1)</f>
        <v>0</v>
      </c>
      <c r="M233" s="52">
        <f>SUMIFS('2012Figures'!$J:$J,'2012Figures'!$C:$C,$A233,'2012Figures'!$I:$I,"",'2012Figures'!$B:$B,"BrokerToCy",'2012Figures'!$G:$G,"E1",'2012Figures'!$E:$E,$B$1)</f>
        <v>0</v>
      </c>
      <c r="N233" s="52">
        <f>SUMIFS('2012Figures'!$J:$J,'2012Figures'!$C:$C,$A233,'2012Figures'!$I:$I,"",'2012Figures'!$B:$B,"BrokerToCy",'2012Figures'!$G:$G,"P1",'2012Figures'!$E:$E,$B$1)</f>
        <v>0</v>
      </c>
      <c r="O233" s="52">
        <f>SUMIFS('2012Figures'!$J:$J,'2012Figures'!$C:$C,$A233,'2012Figures'!$I:$I,"",'2012Figures'!$B:$B,"CyToBroker",'2012Figures'!$G:$G,"E1",'2012Figures'!$E:$E,$B$1)</f>
        <v>0</v>
      </c>
      <c r="P233" s="52">
        <f>SUMIFS('2012Figures'!$J:$J,'2012Figures'!$C:$C,$A233,'2012Figures'!$I:$I,"",'2012Figures'!$B:$B,"CyToBroker",'2012Figures'!$G:$G,"P1",'2012Figures'!$E:$E,$B$1)</f>
        <v>0</v>
      </c>
      <c r="R233" s="46" t="str">
        <f t="shared" si="28"/>
        <v/>
      </c>
      <c r="S233" s="46" t="str">
        <f t="shared" si="28"/>
        <v/>
      </c>
      <c r="T233" s="46" t="str">
        <f t="shared" si="28"/>
        <v/>
      </c>
      <c r="U233" s="46" t="str">
        <f t="shared" si="28"/>
        <v/>
      </c>
      <c r="V233" s="46" t="str">
        <f t="shared" si="28"/>
        <v/>
      </c>
    </row>
    <row r="234" spans="1:22" x14ac:dyDescent="0.2">
      <c r="A234" s="21"/>
      <c r="B234" s="21" t="s">
        <v>92</v>
      </c>
      <c r="C234" s="22"/>
      <c r="D234" s="23">
        <f>SUM(E234:H234)</f>
        <v>0</v>
      </c>
      <c r="E234" s="23">
        <f>SUM(E227:E233)</f>
        <v>0</v>
      </c>
      <c r="F234" s="23">
        <f>SUM(F227:F233)</f>
        <v>0</v>
      </c>
      <c r="G234" s="23">
        <f>SUM(G227:G233)</f>
        <v>0</v>
      </c>
      <c r="H234" s="23">
        <f>SUM(H227:H233)</f>
        <v>0</v>
      </c>
      <c r="I234" s="21"/>
      <c r="J234" s="22"/>
      <c r="K234" s="21"/>
      <c r="L234" s="43">
        <f>SUM(M234:P234)</f>
        <v>0</v>
      </c>
      <c r="M234" s="43">
        <f>SUM(M227:M233)</f>
        <v>0</v>
      </c>
      <c r="N234" s="43">
        <f>SUM(N227:N233)</f>
        <v>0</v>
      </c>
      <c r="O234" s="43">
        <f>SUM(O227:O233)</f>
        <v>0</v>
      </c>
      <c r="P234" s="43">
        <f>SUM(P227:P233)</f>
        <v>0</v>
      </c>
      <c r="Q234" s="21"/>
      <c r="R234" s="21"/>
      <c r="S234" s="21"/>
      <c r="T234" s="21"/>
      <c r="U234" s="21"/>
      <c r="V234" s="21"/>
    </row>
    <row r="235" spans="1:22" x14ac:dyDescent="0.2">
      <c r="A235" s="28">
        <v>124</v>
      </c>
      <c r="B235" s="28" t="s">
        <v>112</v>
      </c>
      <c r="C235" s="17" t="s">
        <v>88</v>
      </c>
      <c r="D235" s="18">
        <f>SUMIFS('2013Figures'!$J:$J,'2013Figures'!$C:$C,$A235,'2013Figures'!$E:$E,$B$1)</f>
        <v>0</v>
      </c>
      <c r="E235" s="18">
        <f>SUMIFS('2013Figures'!$J:$J,'2013Figures'!$C:$C,$A235,'2013Figures'!$B:$B,"BrokerToCy",'2013Figures'!$G:$G,"E1",'2013Figures'!$E:$E,$B$1)</f>
        <v>0</v>
      </c>
      <c r="F235" s="18">
        <f>SUMIFS('2013Figures'!$J:$J,'2013Figures'!$C:$C,$A235,'2013Figures'!$B:$B,"BrokerToCy",'2013Figures'!$G:$G,"P1",'2013Figures'!$E:$E,$B$1)</f>
        <v>0</v>
      </c>
      <c r="G235" s="18">
        <f>SUMIFS('2013Figures'!$J:$J,'2013Figures'!$C:$C,$A235,'2013Figures'!$B:$B,"CyToBroker",'2013Figures'!$G:$G,"E1",'2013Figures'!$E:$E,$B$1)</f>
        <v>0</v>
      </c>
      <c r="H235" s="18">
        <f>SUMIFS('2013Figures'!$J:$J,'2013Figures'!$C:$C,$A235,'2013Figures'!$B:$B,"CyToBroker",'2013Figures'!$G:$G,"P1",'2013Figures'!$E:$E,$B$1)</f>
        <v>0</v>
      </c>
      <c r="I235" s="28"/>
      <c r="J235" s="17"/>
      <c r="K235" s="28"/>
      <c r="L235" s="50">
        <f>SUMIFS('2012Figures'!$J:$J,'2012Figures'!$C:$C,$A235,'2012Figures'!$E:$E,$B$1)</f>
        <v>0</v>
      </c>
      <c r="M235" s="50">
        <f>SUMIFS('2012Figures'!$J:$J,'2012Figures'!$C:$C,$A235,'2012Figures'!$B:$B,"BrokerToCy",'2012Figures'!$G:$G,"E1",'2012Figures'!$E:$E,$B$1)</f>
        <v>0</v>
      </c>
      <c r="N235" s="50">
        <f>SUMIFS('2012Figures'!$J:$J,'2012Figures'!$C:$C,$A235,'2012Figures'!$B:$B,"BrokerToCy",'2012Figures'!$G:$G,"P1",'2012Figures'!$E:$E,$B$1)</f>
        <v>0</v>
      </c>
      <c r="O235" s="50">
        <f>SUMIFS('2012Figures'!$J:$J,'2012Figures'!$C:$C,$A235,'2012Figures'!$B:$B,"CyToBroker",'2012Figures'!$G:$G,"E1",'2012Figures'!$E:$E,$B$1)</f>
        <v>0</v>
      </c>
      <c r="P235" s="50">
        <f>SUMIFS('2012Figures'!$J:$J,'2012Figures'!$C:$C,$A235,'2012Figures'!$B:$B,"CyToBroker",'2012Figures'!$G:$G,"P1",'2012Figures'!$E:$E,$B$1)</f>
        <v>0</v>
      </c>
      <c r="Q235" s="28"/>
      <c r="R235" s="46" t="str">
        <f t="shared" si="28"/>
        <v/>
      </c>
      <c r="S235" s="46" t="str">
        <f t="shared" si="28"/>
        <v/>
      </c>
      <c r="T235" s="46" t="str">
        <f t="shared" si="28"/>
        <v/>
      </c>
      <c r="U235" s="46" t="str">
        <f t="shared" si="28"/>
        <v/>
      </c>
      <c r="V235" s="46" t="str">
        <f t="shared" si="28"/>
        <v/>
      </c>
    </row>
    <row r="236" spans="1:22" x14ac:dyDescent="0.2">
      <c r="A236" s="1">
        <v>124</v>
      </c>
      <c r="B236" s="1" t="s">
        <v>112</v>
      </c>
      <c r="C236" s="8">
        <v>5</v>
      </c>
      <c r="D236" s="29">
        <f>SUMIFS('2013Figures'!$J:$J,'2013Figures'!$C:$C,$A236,'2013Figures'!$H:$H,$B236,'2013Figures'!$I:$I,$C236,'2013Figures'!$E:$E,$B$1)</f>
        <v>0</v>
      </c>
      <c r="E236" s="9">
        <f>SUMIFS('2013Figures'!$J:$J,'2013Figures'!$C:$C,$A236,'2013Figures'!$H:$H,$B236,'2013Figures'!$I:$I,$C236,'2013Figures'!$B:$B,"BrokerToCy",'2013Figures'!$G:$G,"E1",'2013Figures'!$E:$E,$B$1)</f>
        <v>0</v>
      </c>
      <c r="F236" s="9">
        <f>SUMIFS('2013Figures'!$J:$J,'2013Figures'!$C:$C,$A236,'2013Figures'!$H:$H,$B236,'2013Figures'!$I:$I,$C236,'2013Figures'!$B:$B,"BrokerToCy",'2013Figures'!$G:$G,"P1",'2013Figures'!$E:$E,$B$1)</f>
        <v>0</v>
      </c>
      <c r="G236" s="9">
        <f>SUMIFS('2013Figures'!$J:$J,'2013Figures'!$C:$C,$A236,'2013Figures'!$H:$H,$B236,'2013Figures'!$I:$I,$C236,'2013Figures'!$B:$B,"CyToBroker",'2013Figures'!$G:$G,"E1",'2013Figures'!$E:$E,$B$1)</f>
        <v>0</v>
      </c>
      <c r="H236" s="9">
        <f>SUMIFS('2013Figures'!$J:$J,'2013Figures'!$C:$C,$A236,'2013Figures'!$H:$H,$B236,'2013Figures'!$I:$I,$C236,'2013Figures'!$B:$B,"CyToBroker",'2013Figures'!$G:$G,"P1",'2013Figures'!$E:$E,$B$1)</f>
        <v>0</v>
      </c>
      <c r="J236" s="8">
        <v>201401</v>
      </c>
      <c r="L236" s="42">
        <f>SUMIFS('2012Figures'!$J:$J,'2012Figures'!$C:$C,$A236,'2012Figures'!$H:$H,$B236,'2012Figures'!$I:$I,$C236,'2012Figures'!$E:$E,$B$1)</f>
        <v>0</v>
      </c>
      <c r="M236" s="52">
        <f>SUMIFS('2012Figures'!$J:$J,'2012Figures'!$C:$C,$A236,'2012Figures'!$H:$H,$B236,'2012Figures'!$I:$I,$C236,'2012Figures'!$B:$B,"BrokerToCy",'2012Figures'!$G:$G,"E1",'2012Figures'!$E:$E,$B$1)</f>
        <v>0</v>
      </c>
      <c r="N236" s="52">
        <f>SUMIFS('2012Figures'!$J:$J,'2012Figures'!$C:$C,$A236,'2012Figures'!$H:$H,$B236,'2012Figures'!$I:$I,$C236,'2012Figures'!$B:$B,"BrokerToCy",'2012Figures'!$G:$G,"P1",'2012Figures'!$E:$E,$B$1)</f>
        <v>0</v>
      </c>
      <c r="O236" s="52">
        <f>SUMIFS('2012Figures'!$J:$J,'2012Figures'!$C:$C,$A236,'2012Figures'!$H:$H,$B236,'2012Figures'!$I:$I,$C236,'2012Figures'!$B:$B,"CyToBroker",'2012Figures'!$G:$G,"E1",'2012Figures'!$E:$E,$B$1)</f>
        <v>0</v>
      </c>
      <c r="P236" s="52">
        <f>SUMIFS('2012Figures'!$J:$J,'2012Figures'!$C:$C,$A236,'2012Figures'!$H:$H,$B236,'2012Figures'!$I:$I,$C236,'2012Figures'!$B:$B,"CyToBroker",'2012Figures'!$G:$G,"P1",'2012Figures'!$E:$E,$B$1)</f>
        <v>0</v>
      </c>
      <c r="R236" s="46" t="str">
        <f t="shared" si="28"/>
        <v/>
      </c>
      <c r="S236" s="46" t="str">
        <f t="shared" si="28"/>
        <v/>
      </c>
      <c r="T236" s="46" t="str">
        <f t="shared" si="28"/>
        <v/>
      </c>
      <c r="U236" s="46" t="str">
        <f t="shared" si="28"/>
        <v/>
      </c>
      <c r="V236" s="46" t="str">
        <f t="shared" si="28"/>
        <v/>
      </c>
    </row>
    <row r="237" spans="1:22" x14ac:dyDescent="0.2">
      <c r="A237" s="1">
        <v>124</v>
      </c>
      <c r="B237" s="1" t="s">
        <v>112</v>
      </c>
      <c r="C237" s="8">
        <v>4</v>
      </c>
      <c r="D237" s="29">
        <f>SUMIFS('2013Figures'!$J:$J,'2013Figures'!$C:$C,$A237,'2013Figures'!$H:$H,$B237,'2013Figures'!$I:$I,$C237,'2013Figures'!$E:$E,$B$1)</f>
        <v>0</v>
      </c>
      <c r="E237" s="9">
        <f>SUMIFS('2013Figures'!$J:$J,'2013Figures'!$C:$C,$A237,'2013Figures'!$H:$H,$B237,'2013Figures'!$I:$I,$C237,'2013Figures'!$B:$B,"BrokerToCy",'2013Figures'!$G:$G,"E1",'2013Figures'!$E:$E,$B$1)</f>
        <v>0</v>
      </c>
      <c r="F237" s="9">
        <f>SUMIFS('2013Figures'!$J:$J,'2013Figures'!$C:$C,$A237,'2013Figures'!$H:$H,$B237,'2013Figures'!$I:$I,$C237,'2013Figures'!$B:$B,"BrokerToCy",'2013Figures'!$G:$G,"P1",'2013Figures'!$E:$E,$B$1)</f>
        <v>0</v>
      </c>
      <c r="G237" s="9">
        <f>SUMIFS('2013Figures'!$J:$J,'2013Figures'!$C:$C,$A237,'2013Figures'!$H:$H,$B237,'2013Figures'!$I:$I,$C237,'2013Figures'!$B:$B,"CyToBroker",'2013Figures'!$G:$G,"E1",'2013Figures'!$E:$E,$B$1)</f>
        <v>0</v>
      </c>
      <c r="H237" s="9">
        <f>SUMIFS('2013Figures'!$J:$J,'2013Figures'!$C:$C,$A237,'2013Figures'!$H:$H,$B237,'2013Figures'!$I:$I,$C237,'2013Figures'!$B:$B,"CyToBroker",'2013Figures'!$G:$G,"P1",'2013Figures'!$E:$E,$B$1)</f>
        <v>0</v>
      </c>
      <c r="I237" s="30"/>
      <c r="J237" s="31">
        <v>201301</v>
      </c>
      <c r="K237" s="30"/>
      <c r="L237" s="42">
        <f>SUMIFS('2012Figures'!$J:$J,'2012Figures'!$C:$C,$A237,'2012Figures'!$H:$H,$B237,'2012Figures'!$I:$I,$C237,'2012Figures'!$E:$E,$B$1)</f>
        <v>0</v>
      </c>
      <c r="M237" s="52">
        <f>SUMIFS('2012Figures'!$J:$J,'2012Figures'!$C:$C,$A237,'2012Figures'!$H:$H,$B237,'2012Figures'!$I:$I,$C237,'2012Figures'!$B:$B,"BrokerToCy",'2012Figures'!$G:$G,"E1",'2012Figures'!$E:$E,$B$1)</f>
        <v>0</v>
      </c>
      <c r="N237" s="52">
        <f>SUMIFS('2012Figures'!$J:$J,'2012Figures'!$C:$C,$A237,'2012Figures'!$H:$H,$B237,'2012Figures'!$I:$I,$C237,'2012Figures'!$B:$B,"BrokerToCy",'2012Figures'!$G:$G,"P1",'2012Figures'!$E:$E,$B$1)</f>
        <v>0</v>
      </c>
      <c r="O237" s="52">
        <f>SUMIFS('2012Figures'!$J:$J,'2012Figures'!$C:$C,$A237,'2012Figures'!$H:$H,$B237,'2012Figures'!$I:$I,$C237,'2012Figures'!$B:$B,"CyToBroker",'2012Figures'!$G:$G,"E1",'2012Figures'!$E:$E,$B$1)</f>
        <v>0</v>
      </c>
      <c r="P237" s="52">
        <f>SUMIFS('2012Figures'!$J:$J,'2012Figures'!$C:$C,$A237,'2012Figures'!$H:$H,$B237,'2012Figures'!$I:$I,$C237,'2012Figures'!$B:$B,"CyToBroker",'2012Figures'!$G:$G,"P1",'2012Figures'!$E:$E,$B$1)</f>
        <v>0</v>
      </c>
      <c r="Q237" s="30"/>
      <c r="R237" s="46" t="str">
        <f t="shared" si="28"/>
        <v/>
      </c>
      <c r="S237" s="46" t="str">
        <f t="shared" si="28"/>
        <v/>
      </c>
      <c r="T237" s="46" t="str">
        <f t="shared" si="28"/>
        <v/>
      </c>
      <c r="U237" s="46" t="str">
        <f t="shared" si="28"/>
        <v/>
      </c>
      <c r="V237" s="46" t="str">
        <f t="shared" si="28"/>
        <v/>
      </c>
    </row>
    <row r="238" spans="1:22" x14ac:dyDescent="0.2">
      <c r="A238" s="1">
        <v>124</v>
      </c>
      <c r="B238" s="1" t="s">
        <v>112</v>
      </c>
      <c r="C238" s="8">
        <v>3</v>
      </c>
      <c r="D238" s="29">
        <f>SUMIFS('2013Figures'!$J:$J,'2013Figures'!$C:$C,$A238,'2013Figures'!$H:$H,$B238,'2013Figures'!$I:$I,$C238,'2013Figures'!$E:$E,$B$1)</f>
        <v>0</v>
      </c>
      <c r="E238" s="9">
        <f>SUMIFS('2013Figures'!$J:$J,'2013Figures'!$C:$C,$A238,'2013Figures'!$H:$H,$B238,'2013Figures'!$I:$I,$C238,'2013Figures'!$B:$B,"BrokerToCy",'2013Figures'!$G:$G,"E1",'2013Figures'!$E:$E,$B$1)</f>
        <v>0</v>
      </c>
      <c r="F238" s="9">
        <f>SUMIFS('2013Figures'!$J:$J,'2013Figures'!$C:$C,$A238,'2013Figures'!$H:$H,$B238,'2013Figures'!$I:$I,$C238,'2013Figures'!$B:$B,"BrokerToCy",'2013Figures'!$G:$G,"P1",'2013Figures'!$E:$E,$B$1)</f>
        <v>0</v>
      </c>
      <c r="G238" s="9">
        <f>SUMIFS('2013Figures'!$J:$J,'2013Figures'!$C:$C,$A238,'2013Figures'!$H:$H,$B238,'2013Figures'!$I:$I,$C238,'2013Figures'!$B:$B,"CyToBroker",'2013Figures'!$G:$G,"E1",'2013Figures'!$E:$E,$B$1)</f>
        <v>0</v>
      </c>
      <c r="H238" s="9">
        <f>SUMIFS('2013Figures'!$J:$J,'2013Figures'!$C:$C,$A238,'2013Figures'!$H:$H,$B238,'2013Figures'!$I:$I,$C238,'2013Figures'!$B:$B,"CyToBroker",'2013Figures'!$G:$G,"P1",'2013Figures'!$E:$E,$B$1)</f>
        <v>0</v>
      </c>
      <c r="J238" s="8">
        <v>201201</v>
      </c>
      <c r="L238" s="42">
        <f>SUMIFS('2012Figures'!$J:$J,'2012Figures'!$C:$C,$A238,'2012Figures'!$H:$H,$B238,'2012Figures'!$I:$I,$C238,'2012Figures'!$E:$E,$B$1)</f>
        <v>0</v>
      </c>
      <c r="M238" s="52">
        <f>SUMIFS('2012Figures'!$J:$J,'2012Figures'!$C:$C,$A238,'2012Figures'!$H:$H,$B238,'2012Figures'!$I:$I,$C238,'2012Figures'!$B:$B,"BrokerToCy",'2012Figures'!$G:$G,"E1",'2012Figures'!$E:$E,$B$1)</f>
        <v>0</v>
      </c>
      <c r="N238" s="52">
        <f>SUMIFS('2012Figures'!$J:$J,'2012Figures'!$C:$C,$A238,'2012Figures'!$H:$H,$B238,'2012Figures'!$I:$I,$C238,'2012Figures'!$B:$B,"BrokerToCy",'2012Figures'!$G:$G,"P1",'2012Figures'!$E:$E,$B$1)</f>
        <v>0</v>
      </c>
      <c r="O238" s="52">
        <f>SUMIFS('2012Figures'!$J:$J,'2012Figures'!$C:$C,$A238,'2012Figures'!$H:$H,$B238,'2012Figures'!$I:$I,$C238,'2012Figures'!$B:$B,"CyToBroker",'2012Figures'!$G:$G,"E1",'2012Figures'!$E:$E,$B$1)</f>
        <v>0</v>
      </c>
      <c r="P238" s="52">
        <f>SUMIFS('2012Figures'!$J:$J,'2012Figures'!$C:$C,$A238,'2012Figures'!$H:$H,$B238,'2012Figures'!$I:$I,$C238,'2012Figures'!$B:$B,"CyToBroker",'2012Figures'!$G:$G,"P1",'2012Figures'!$E:$E,$B$1)</f>
        <v>0</v>
      </c>
      <c r="R238" s="46" t="str">
        <f t="shared" si="28"/>
        <v/>
      </c>
      <c r="S238" s="46" t="str">
        <f t="shared" si="28"/>
        <v/>
      </c>
      <c r="T238" s="46" t="str">
        <f t="shared" si="28"/>
        <v/>
      </c>
      <c r="U238" s="46" t="str">
        <f t="shared" si="28"/>
        <v/>
      </c>
      <c r="V238" s="46" t="str">
        <f t="shared" si="28"/>
        <v/>
      </c>
    </row>
    <row r="239" spans="1:22" x14ac:dyDescent="0.2">
      <c r="A239" s="1">
        <v>124</v>
      </c>
      <c r="B239" s="1" t="s">
        <v>112</v>
      </c>
      <c r="C239" s="8">
        <v>2</v>
      </c>
      <c r="D239" s="29">
        <f>SUMIFS('2013Figures'!$J:$J,'2013Figures'!$C:$C,$A239,'2013Figures'!$H:$H,$B239,'2013Figures'!$I:$I,$C239,'2013Figures'!$E:$E,$B$1)</f>
        <v>0</v>
      </c>
      <c r="E239" s="9">
        <f>SUMIFS('2013Figures'!$J:$J,'2013Figures'!$C:$C,$A239,'2013Figures'!$H:$H,$B239,'2013Figures'!$I:$I,$C239,'2013Figures'!$B:$B,"BrokerToCy",'2013Figures'!$G:$G,"E1",'2013Figures'!$E:$E,$B$1)</f>
        <v>0</v>
      </c>
      <c r="F239" s="9">
        <f>SUMIFS('2013Figures'!$J:$J,'2013Figures'!$C:$C,$A239,'2013Figures'!$H:$H,$B239,'2013Figures'!$I:$I,$C239,'2013Figures'!$B:$B,"BrokerToCy",'2013Figures'!$G:$G,"P1",'2013Figures'!$E:$E,$B$1)</f>
        <v>0</v>
      </c>
      <c r="G239" s="9">
        <f>SUMIFS('2013Figures'!$J:$J,'2013Figures'!$C:$C,$A239,'2013Figures'!$H:$H,$B239,'2013Figures'!$I:$I,$C239,'2013Figures'!$B:$B,"CyToBroker",'2013Figures'!$G:$G,"E1",'2013Figures'!$E:$E,$B$1)</f>
        <v>0</v>
      </c>
      <c r="H239" s="9">
        <f>SUMIFS('2013Figures'!$J:$J,'2013Figures'!$C:$C,$A239,'2013Figures'!$H:$H,$B239,'2013Figures'!$I:$I,$C239,'2013Figures'!$B:$B,"CyToBroker",'2013Figures'!$G:$G,"P1",'2013Figures'!$E:$E,$B$1)</f>
        <v>0</v>
      </c>
      <c r="J239" s="8">
        <v>201101</v>
      </c>
      <c r="L239" s="42">
        <f>SUMIFS('2012Figures'!$J:$J,'2012Figures'!$C:$C,$A239,'2012Figures'!$H:$H,$B239,'2012Figures'!$I:$I,$C239,'2012Figures'!$E:$E,$B$1)</f>
        <v>0</v>
      </c>
      <c r="M239" s="52">
        <f>SUMIFS('2012Figures'!$J:$J,'2012Figures'!$C:$C,$A239,'2012Figures'!$H:$H,$B239,'2012Figures'!$I:$I,$C239,'2012Figures'!$B:$B,"BrokerToCy",'2012Figures'!$G:$G,"E1",'2012Figures'!$E:$E,$B$1)</f>
        <v>0</v>
      </c>
      <c r="N239" s="52">
        <f>SUMIFS('2012Figures'!$J:$J,'2012Figures'!$C:$C,$A239,'2012Figures'!$H:$H,$B239,'2012Figures'!$I:$I,$C239,'2012Figures'!$B:$B,"BrokerToCy",'2012Figures'!$G:$G,"P1",'2012Figures'!$E:$E,$B$1)</f>
        <v>0</v>
      </c>
      <c r="O239" s="52">
        <f>SUMIFS('2012Figures'!$J:$J,'2012Figures'!$C:$C,$A239,'2012Figures'!$H:$H,$B239,'2012Figures'!$I:$I,$C239,'2012Figures'!$B:$B,"CyToBroker",'2012Figures'!$G:$G,"E1",'2012Figures'!$E:$E,$B$1)</f>
        <v>0</v>
      </c>
      <c r="P239" s="52">
        <f>SUMIFS('2012Figures'!$J:$J,'2012Figures'!$C:$C,$A239,'2012Figures'!$H:$H,$B239,'2012Figures'!$I:$I,$C239,'2012Figures'!$B:$B,"CyToBroker",'2012Figures'!$G:$G,"P1",'2012Figures'!$E:$E,$B$1)</f>
        <v>0</v>
      </c>
      <c r="R239" s="46" t="str">
        <f t="shared" si="28"/>
        <v/>
      </c>
      <c r="S239" s="46" t="str">
        <f t="shared" si="28"/>
        <v/>
      </c>
      <c r="T239" s="46" t="str">
        <f t="shared" si="28"/>
        <v/>
      </c>
      <c r="U239" s="46" t="str">
        <f t="shared" si="28"/>
        <v/>
      </c>
      <c r="V239" s="46" t="str">
        <f t="shared" si="28"/>
        <v/>
      </c>
    </row>
    <row r="240" spans="1:22" x14ac:dyDescent="0.2">
      <c r="A240" s="1">
        <v>124</v>
      </c>
      <c r="B240" s="1" t="s">
        <v>112</v>
      </c>
      <c r="C240" s="8">
        <v>1</v>
      </c>
      <c r="D240" s="29">
        <f>SUMIFS('2013Figures'!$J:$J,'2013Figures'!$C:$C,$A240,'2013Figures'!$H:$H,$B240,'2013Figures'!$I:$I,$C240,'2013Figures'!$E:$E,$B$1)</f>
        <v>0</v>
      </c>
      <c r="E240" s="9">
        <f>SUMIFS('2013Figures'!$J:$J,'2013Figures'!$C:$C,$A240,'2013Figures'!$H:$H,$B240,'2013Figures'!$I:$I,$C240,'2013Figures'!$B:$B,"BrokerToCy",'2013Figures'!$G:$G,"E1",'2013Figures'!$E:$E,$B$1)</f>
        <v>0</v>
      </c>
      <c r="F240" s="9">
        <f>SUMIFS('2013Figures'!$J:$J,'2013Figures'!$C:$C,$A240,'2013Figures'!$H:$H,$B240,'2013Figures'!$I:$I,$C240,'2013Figures'!$B:$B,"BrokerToCy",'2013Figures'!$G:$G,"P1",'2013Figures'!$E:$E,$B$1)</f>
        <v>0</v>
      </c>
      <c r="G240" s="9">
        <f>SUMIFS('2013Figures'!$J:$J,'2013Figures'!$C:$C,$A240,'2013Figures'!$H:$H,$B240,'2013Figures'!$I:$I,$C240,'2013Figures'!$B:$B,"CyToBroker",'2013Figures'!$G:$G,"E1",'2013Figures'!$E:$E,$B$1)</f>
        <v>0</v>
      </c>
      <c r="H240" s="9">
        <f>SUMIFS('2013Figures'!$J:$J,'2013Figures'!$C:$C,$A240,'2013Figures'!$H:$H,$B240,'2013Figures'!$I:$I,$C240,'2013Figures'!$B:$B,"CyToBroker",'2013Figures'!$G:$G,"P1",'2013Figures'!$E:$E,$B$1)</f>
        <v>0</v>
      </c>
      <c r="J240" s="8">
        <v>201001</v>
      </c>
      <c r="L240" s="42">
        <f>SUMIFS('2012Figures'!$J:$J,'2012Figures'!$C:$C,$A240,'2012Figures'!$H:$H,$B240,'2012Figures'!$I:$I,$C240,'2012Figures'!$E:$E,$B$1)</f>
        <v>0</v>
      </c>
      <c r="M240" s="52">
        <f>SUMIFS('2012Figures'!$J:$J,'2012Figures'!$C:$C,$A240,'2012Figures'!$H:$H,$B240,'2012Figures'!$I:$I,$C240,'2012Figures'!$B:$B,"BrokerToCy",'2012Figures'!$G:$G,"E1",'2012Figures'!$E:$E,$B$1)</f>
        <v>0</v>
      </c>
      <c r="N240" s="52">
        <f>SUMIFS('2012Figures'!$J:$J,'2012Figures'!$C:$C,$A240,'2012Figures'!$H:$H,$B240,'2012Figures'!$I:$I,$C240,'2012Figures'!$B:$B,"BrokerToCy",'2012Figures'!$G:$G,"P1",'2012Figures'!$E:$E,$B$1)</f>
        <v>0</v>
      </c>
      <c r="O240" s="52">
        <f>SUMIFS('2012Figures'!$J:$J,'2012Figures'!$C:$C,$A240,'2012Figures'!$H:$H,$B240,'2012Figures'!$I:$I,$C240,'2012Figures'!$B:$B,"CyToBroker",'2012Figures'!$G:$G,"E1",'2012Figures'!$E:$E,$B$1)</f>
        <v>0</v>
      </c>
      <c r="P240" s="52">
        <f>SUMIFS('2012Figures'!$J:$J,'2012Figures'!$C:$C,$A240,'2012Figures'!$H:$H,$B240,'2012Figures'!$I:$I,$C240,'2012Figures'!$B:$B,"CyToBroker",'2012Figures'!$G:$G,"P1",'2012Figures'!$E:$E,$B$1)</f>
        <v>0</v>
      </c>
      <c r="R240" s="46" t="str">
        <f t="shared" si="28"/>
        <v/>
      </c>
      <c r="S240" s="46" t="str">
        <f t="shared" si="28"/>
        <v/>
      </c>
      <c r="T240" s="46" t="str">
        <f t="shared" si="28"/>
        <v/>
      </c>
      <c r="U240" s="46" t="str">
        <f t="shared" si="28"/>
        <v/>
      </c>
      <c r="V240" s="46" t="str">
        <f t="shared" si="28"/>
        <v/>
      </c>
    </row>
    <row r="241" spans="1:22" x14ac:dyDescent="0.2">
      <c r="A241" s="1">
        <v>124</v>
      </c>
      <c r="B241" s="1" t="s">
        <v>112</v>
      </c>
      <c r="D241" s="29">
        <f>SUMIFS('2013Figures'!$J:$J,'2013Figures'!$C:$C,$A241,'2013Figures'!$I:$I,"",'2013Figures'!$E:$E,$B$1)</f>
        <v>0</v>
      </c>
      <c r="E241" s="9">
        <f>SUMIFS('2013Figures'!$J:$J,'2013Figures'!$C:$C,$A241,'2013Figures'!$I:$I,"",'2013Figures'!$B:$B,"BrokerToCy",'2013Figures'!$G:$G,"E1",'2013Figures'!$E:$E,$B$1)</f>
        <v>0</v>
      </c>
      <c r="F241" s="9">
        <f>SUMIFS('2013Figures'!$J:$J,'2013Figures'!$C:$C,$A241,'2013Figures'!$I:$I,"",'2013Figures'!$B:$B,"BrokerToCy",'2013Figures'!$G:$G,"P1",'2013Figures'!$E:$E,$B$1)</f>
        <v>0</v>
      </c>
      <c r="G241" s="9">
        <f>SUMIFS('2013Figures'!$J:$J,'2013Figures'!$C:$C,$A241,'2013Figures'!$I:$I,"",'2013Figures'!$B:$B,"CyToBroker",'2013Figures'!$G:$G,"E1",'2013Figures'!$E:$E,$B$1)</f>
        <v>0</v>
      </c>
      <c r="H241" s="9">
        <f>SUMIFS('2013Figures'!$J:$J,'2013Figures'!$C:$C,$A241,'2013Figures'!$I:$I,"",'2013Figures'!$B:$B,"CyToBroker",'2013Figures'!$G:$G,"P1",'2013Figures'!$E:$E,$B$1)</f>
        <v>0</v>
      </c>
      <c r="J241" s="8" t="s">
        <v>131</v>
      </c>
      <c r="L241" s="42">
        <f>SUMIFS('2012Figures'!$J:$J,'2012Figures'!$C:$C,$A241,'2012Figures'!$I:$I,"",'2012Figures'!$E:$E,$B$1)</f>
        <v>0</v>
      </c>
      <c r="M241" s="52">
        <f>SUMIFS('2012Figures'!$J:$J,'2012Figures'!$C:$C,$A241,'2012Figures'!$I:$I,"",'2012Figures'!$B:$B,"BrokerToCy",'2012Figures'!$G:$G,"E1",'2012Figures'!$E:$E,$B$1)</f>
        <v>0</v>
      </c>
      <c r="N241" s="52">
        <f>SUMIFS('2012Figures'!$J:$J,'2012Figures'!$C:$C,$A241,'2012Figures'!$I:$I,"",'2012Figures'!$B:$B,"BrokerToCy",'2012Figures'!$G:$G,"P1",'2012Figures'!$E:$E,$B$1)</f>
        <v>0</v>
      </c>
      <c r="O241" s="52">
        <f>SUMIFS('2012Figures'!$J:$J,'2012Figures'!$C:$C,$A241,'2012Figures'!$I:$I,"",'2012Figures'!$B:$B,"CyToBroker",'2012Figures'!$G:$G,"E1",'2012Figures'!$E:$E,$B$1)</f>
        <v>0</v>
      </c>
      <c r="P241" s="52">
        <f>SUMIFS('2012Figures'!$J:$J,'2012Figures'!$C:$C,$A241,'2012Figures'!$I:$I,"",'2012Figures'!$B:$B,"CyToBroker",'2012Figures'!$G:$G,"P1",'2012Figures'!$E:$E,$B$1)</f>
        <v>0</v>
      </c>
      <c r="R241" s="46" t="str">
        <f t="shared" si="28"/>
        <v/>
      </c>
      <c r="S241" s="46" t="str">
        <f t="shared" si="28"/>
        <v/>
      </c>
      <c r="T241" s="46" t="str">
        <f t="shared" si="28"/>
        <v/>
      </c>
      <c r="U241" s="46" t="str">
        <f t="shared" si="28"/>
        <v/>
      </c>
      <c r="V241" s="46" t="str">
        <f t="shared" si="28"/>
        <v/>
      </c>
    </row>
    <row r="242" spans="1:22" x14ac:dyDescent="0.2">
      <c r="A242" s="21"/>
      <c r="B242" s="21" t="s">
        <v>92</v>
      </c>
      <c r="C242" s="22"/>
      <c r="D242" s="23">
        <f>SUM(E242:H242)</f>
        <v>0</v>
      </c>
      <c r="E242" s="23">
        <f>SUM(E236:E241)</f>
        <v>0</v>
      </c>
      <c r="F242" s="23">
        <f>SUM(F236:F241)</f>
        <v>0</v>
      </c>
      <c r="G242" s="23">
        <f>SUM(G236:G241)</f>
        <v>0</v>
      </c>
      <c r="H242" s="23">
        <f>SUM(H236:H241)</f>
        <v>0</v>
      </c>
      <c r="I242" s="21"/>
      <c r="J242" s="22"/>
      <c r="K242" s="21"/>
      <c r="L242" s="43">
        <f>SUM(M242:P242)</f>
        <v>0</v>
      </c>
      <c r="M242" s="43">
        <f>SUM(M236:M241)</f>
        <v>0</v>
      </c>
      <c r="N242" s="43">
        <f>SUM(N236:N241)</f>
        <v>0</v>
      </c>
      <c r="O242" s="43">
        <f>SUM(O236:O241)</f>
        <v>0</v>
      </c>
      <c r="P242" s="43">
        <f>SUM(P236:P241)</f>
        <v>0</v>
      </c>
      <c r="Q242" s="21"/>
      <c r="R242" s="21"/>
      <c r="S242" s="21"/>
      <c r="T242" s="21"/>
      <c r="U242" s="21"/>
      <c r="V242" s="21"/>
    </row>
    <row r="243" spans="1:22" x14ac:dyDescent="0.2">
      <c r="A243" s="28">
        <v>126</v>
      </c>
      <c r="B243" s="28" t="s">
        <v>113</v>
      </c>
      <c r="C243" s="17" t="s">
        <v>88</v>
      </c>
      <c r="D243" s="18">
        <f>SUMIFS('2013Figures'!$J:$J,'2013Figures'!$C:$C,$A243,'2013Figures'!$E:$E,$B$1)</f>
        <v>0</v>
      </c>
      <c r="E243" s="18">
        <f>SUMIFS('2013Figures'!$J:$J,'2013Figures'!$C:$C,$A243,'2013Figures'!$B:$B,"BrokerToCy",'2013Figures'!$G:$G,"E1",'2013Figures'!$E:$E,$B$1)</f>
        <v>0</v>
      </c>
      <c r="F243" s="18">
        <f>SUMIFS('2013Figures'!$J:$J,'2013Figures'!$C:$C,$A243,'2013Figures'!$B:$B,"BrokerToCy",'2013Figures'!$G:$G,"P1",'2013Figures'!$E:$E,$B$1)</f>
        <v>0</v>
      </c>
      <c r="G243" s="18">
        <f>SUMIFS('2013Figures'!$J:$J,'2013Figures'!$C:$C,$A243,'2013Figures'!$B:$B,"CyToBroker",'2013Figures'!$G:$G,"E1",'2013Figures'!$E:$E,$B$1)</f>
        <v>0</v>
      </c>
      <c r="H243" s="18">
        <f>SUMIFS('2013Figures'!$J:$J,'2013Figures'!$C:$C,$A243,'2013Figures'!$B:$B,"CyToBroker",'2013Figures'!$G:$G,"P1",'2013Figures'!$E:$E,$B$1)</f>
        <v>0</v>
      </c>
      <c r="I243" s="28"/>
      <c r="J243" s="17"/>
      <c r="K243" s="28"/>
      <c r="L243" s="50">
        <f>SUMIFS('2012Figures'!$J:$J,'2012Figures'!$C:$C,$A243,'2012Figures'!$E:$E,$B$1)</f>
        <v>0</v>
      </c>
      <c r="M243" s="50">
        <f>SUMIFS('2012Figures'!$J:$J,'2012Figures'!$C:$C,$A243,'2012Figures'!$B:$B,"BrokerToCy",'2012Figures'!$G:$G,"E1",'2012Figures'!$E:$E,$B$1)</f>
        <v>0</v>
      </c>
      <c r="N243" s="50">
        <f>SUMIFS('2012Figures'!$J:$J,'2012Figures'!$C:$C,$A243,'2012Figures'!$B:$B,"BrokerToCy",'2012Figures'!$G:$G,"P1",'2012Figures'!$E:$E,$B$1)</f>
        <v>0</v>
      </c>
      <c r="O243" s="50">
        <f>SUMIFS('2012Figures'!$J:$J,'2012Figures'!$C:$C,$A243,'2012Figures'!$B:$B,"CyToBroker",'2012Figures'!$G:$G,"E1",'2012Figures'!$E:$E,$B$1)</f>
        <v>0</v>
      </c>
      <c r="P243" s="50">
        <f>SUMIFS('2012Figures'!$J:$J,'2012Figures'!$C:$C,$A243,'2012Figures'!$B:$B,"CyToBroker",'2012Figures'!$G:$G,"P1",'2012Figures'!$E:$E,$B$1)</f>
        <v>0</v>
      </c>
      <c r="Q243" s="28"/>
      <c r="R243" s="46" t="str">
        <f t="shared" si="28"/>
        <v/>
      </c>
      <c r="S243" s="46" t="str">
        <f t="shared" si="28"/>
        <v/>
      </c>
      <c r="T243" s="46" t="str">
        <f t="shared" si="28"/>
        <v/>
      </c>
      <c r="U243" s="46" t="str">
        <f t="shared" si="28"/>
        <v/>
      </c>
      <c r="V243" s="46" t="str">
        <f t="shared" si="28"/>
        <v/>
      </c>
    </row>
    <row r="244" spans="1:22" x14ac:dyDescent="0.2">
      <c r="A244" s="1">
        <v>126</v>
      </c>
      <c r="B244" s="1" t="s">
        <v>113</v>
      </c>
      <c r="C244" s="8">
        <v>3</v>
      </c>
      <c r="D244" s="29">
        <f>SUMIFS('2013Figures'!$J:$J,'2013Figures'!$C:$C,$A244,'2013Figures'!$H:$H,$B244,'2013Figures'!$I:$I,$C244,'2013Figures'!$E:$E,$B$1)</f>
        <v>0</v>
      </c>
      <c r="E244" s="9">
        <f>SUMIFS('2013Figures'!$J:$J,'2013Figures'!$C:$C,$A244,'2013Figures'!$H:$H,$B244,'2013Figures'!$I:$I,$C244,'2013Figures'!$B:$B,"BrokerToCy",'2013Figures'!$G:$G,"E1",'2013Figures'!$E:$E,$B$1)</f>
        <v>0</v>
      </c>
      <c r="F244" s="9">
        <f>SUMIFS('2013Figures'!$J:$J,'2013Figures'!$C:$C,$A244,'2013Figures'!$H:$H,$B244,'2013Figures'!$I:$I,$C244,'2013Figures'!$B:$B,"BrokerToCy",'2013Figures'!$G:$G,"P1",'2013Figures'!$E:$E,$B$1)</f>
        <v>0</v>
      </c>
      <c r="G244" s="9">
        <f>SUMIFS('2013Figures'!$J:$J,'2013Figures'!$C:$C,$A244,'2013Figures'!$H:$H,$B244,'2013Figures'!$I:$I,$C244,'2013Figures'!$B:$B,"CyToBroker",'2013Figures'!$G:$G,"E1",'2013Figures'!$E:$E,$B$1)</f>
        <v>0</v>
      </c>
      <c r="H244" s="9">
        <f>SUMIFS('2013Figures'!$J:$J,'2013Figures'!$C:$C,$A244,'2013Figures'!$H:$H,$B244,'2013Figures'!$I:$I,$C244,'2013Figures'!$B:$B,"CyToBroker",'2013Figures'!$G:$G,"P1",'2013Figures'!$E:$E,$B$1)</f>
        <v>0</v>
      </c>
      <c r="J244" s="8">
        <v>201401</v>
      </c>
      <c r="L244" s="42">
        <f>SUMIFS('2012Figures'!$J:$J,'2012Figures'!$C:$C,$A244,'2012Figures'!$H:$H,$B244,'2012Figures'!$I:$I,$C244,'2012Figures'!$E:$E,$B$1)</f>
        <v>0</v>
      </c>
      <c r="M244" s="52">
        <f>SUMIFS('2012Figures'!$J:$J,'2012Figures'!$C:$C,$A244,'2012Figures'!$H:$H,$B244,'2012Figures'!$I:$I,$C244,'2012Figures'!$B:$B,"BrokerToCy",'2012Figures'!$G:$G,"E1",'2012Figures'!$E:$E,$B$1)</f>
        <v>0</v>
      </c>
      <c r="N244" s="52">
        <f>SUMIFS('2012Figures'!$J:$J,'2012Figures'!$C:$C,$A244,'2012Figures'!$H:$H,$B244,'2012Figures'!$I:$I,$C244,'2012Figures'!$B:$B,"BrokerToCy",'2012Figures'!$G:$G,"P1",'2012Figures'!$E:$E,$B$1)</f>
        <v>0</v>
      </c>
      <c r="O244" s="52">
        <f>SUMIFS('2012Figures'!$J:$J,'2012Figures'!$C:$C,$A244,'2012Figures'!$H:$H,$B244,'2012Figures'!$I:$I,$C244,'2012Figures'!$B:$B,"CyToBroker",'2012Figures'!$G:$G,"E1",'2012Figures'!$E:$E,$B$1)</f>
        <v>0</v>
      </c>
      <c r="P244" s="52">
        <f>SUMIFS('2012Figures'!$J:$J,'2012Figures'!$C:$C,$A244,'2012Figures'!$H:$H,$B244,'2012Figures'!$I:$I,$C244,'2012Figures'!$B:$B,"CyToBroker",'2012Figures'!$G:$G,"P1",'2012Figures'!$E:$E,$B$1)</f>
        <v>0</v>
      </c>
      <c r="R244" s="46" t="str">
        <f t="shared" si="28"/>
        <v/>
      </c>
      <c r="S244" s="46" t="str">
        <f t="shared" si="28"/>
        <v/>
      </c>
      <c r="T244" s="46" t="str">
        <f t="shared" si="28"/>
        <v/>
      </c>
      <c r="U244" s="46" t="str">
        <f t="shared" si="28"/>
        <v/>
      </c>
      <c r="V244" s="46" t="str">
        <f t="shared" si="28"/>
        <v/>
      </c>
    </row>
    <row r="245" spans="1:22" x14ac:dyDescent="0.2">
      <c r="A245" s="1">
        <v>126</v>
      </c>
      <c r="B245" s="1" t="s">
        <v>113</v>
      </c>
      <c r="C245" s="8">
        <v>2</v>
      </c>
      <c r="D245" s="29">
        <f>SUMIFS('2013Figures'!$J:$J,'2013Figures'!$C:$C,$A245,'2013Figures'!$H:$H,$B245,'2013Figures'!$I:$I,$C245,'2013Figures'!$E:$E,$B$1)</f>
        <v>0</v>
      </c>
      <c r="E245" s="9">
        <f>SUMIFS('2013Figures'!$J:$J,'2013Figures'!$C:$C,$A245,'2013Figures'!$H:$H,$B245,'2013Figures'!$I:$I,$C245,'2013Figures'!$B:$B,"BrokerToCy",'2013Figures'!$G:$G,"E1",'2013Figures'!$E:$E,$B$1)</f>
        <v>0</v>
      </c>
      <c r="F245" s="9">
        <f>SUMIFS('2013Figures'!$J:$J,'2013Figures'!$C:$C,$A245,'2013Figures'!$H:$H,$B245,'2013Figures'!$I:$I,$C245,'2013Figures'!$B:$B,"BrokerToCy",'2013Figures'!$G:$G,"P1",'2013Figures'!$E:$E,$B$1)</f>
        <v>0</v>
      </c>
      <c r="G245" s="9">
        <f>SUMIFS('2013Figures'!$J:$J,'2013Figures'!$C:$C,$A245,'2013Figures'!$H:$H,$B245,'2013Figures'!$I:$I,$C245,'2013Figures'!$B:$B,"CyToBroker",'2013Figures'!$G:$G,"E1",'2013Figures'!$E:$E,$B$1)</f>
        <v>0</v>
      </c>
      <c r="H245" s="9">
        <f>SUMIFS('2013Figures'!$J:$J,'2013Figures'!$C:$C,$A245,'2013Figures'!$H:$H,$B245,'2013Figures'!$I:$I,$C245,'2013Figures'!$B:$B,"CyToBroker",'2013Figures'!$G:$G,"P1",'2013Figures'!$E:$E,$B$1)</f>
        <v>0</v>
      </c>
      <c r="I245" s="30"/>
      <c r="J245" s="31">
        <v>201301</v>
      </c>
      <c r="K245" s="30"/>
      <c r="L245" s="42">
        <f>SUMIFS('2012Figures'!$J:$J,'2012Figures'!$C:$C,$A245,'2012Figures'!$H:$H,$B245,'2012Figures'!$I:$I,$C245,'2012Figures'!$E:$E,$B$1)</f>
        <v>0</v>
      </c>
      <c r="M245" s="52">
        <f>SUMIFS('2012Figures'!$J:$J,'2012Figures'!$C:$C,$A245,'2012Figures'!$H:$H,$B245,'2012Figures'!$I:$I,$C245,'2012Figures'!$B:$B,"BrokerToCy",'2012Figures'!$G:$G,"E1",'2012Figures'!$E:$E,$B$1)</f>
        <v>0</v>
      </c>
      <c r="N245" s="52">
        <f>SUMIFS('2012Figures'!$J:$J,'2012Figures'!$C:$C,$A245,'2012Figures'!$H:$H,$B245,'2012Figures'!$I:$I,$C245,'2012Figures'!$B:$B,"BrokerToCy",'2012Figures'!$G:$G,"P1",'2012Figures'!$E:$E,$B$1)</f>
        <v>0</v>
      </c>
      <c r="O245" s="52">
        <f>SUMIFS('2012Figures'!$J:$J,'2012Figures'!$C:$C,$A245,'2012Figures'!$H:$H,$B245,'2012Figures'!$I:$I,$C245,'2012Figures'!$B:$B,"CyToBroker",'2012Figures'!$G:$G,"E1",'2012Figures'!$E:$E,$B$1)</f>
        <v>0</v>
      </c>
      <c r="P245" s="52">
        <f>SUMIFS('2012Figures'!$J:$J,'2012Figures'!$C:$C,$A245,'2012Figures'!$H:$H,$B245,'2012Figures'!$I:$I,$C245,'2012Figures'!$B:$B,"CyToBroker",'2012Figures'!$G:$G,"P1",'2012Figures'!$E:$E,$B$1)</f>
        <v>0</v>
      </c>
      <c r="Q245" s="30"/>
      <c r="R245" s="46" t="str">
        <f t="shared" si="28"/>
        <v/>
      </c>
      <c r="S245" s="46" t="str">
        <f t="shared" si="28"/>
        <v/>
      </c>
      <c r="T245" s="46" t="str">
        <f t="shared" si="28"/>
        <v/>
      </c>
      <c r="U245" s="46" t="str">
        <f t="shared" si="28"/>
        <v/>
      </c>
      <c r="V245" s="46" t="str">
        <f t="shared" si="28"/>
        <v/>
      </c>
    </row>
    <row r="246" spans="1:22" x14ac:dyDescent="0.2">
      <c r="A246" s="1">
        <v>126</v>
      </c>
      <c r="B246" s="1" t="s">
        <v>113</v>
      </c>
      <c r="C246" s="8">
        <v>1</v>
      </c>
      <c r="D246" s="29">
        <f>SUMIFS('2013Figures'!$J:$J,'2013Figures'!$C:$C,$A246,'2013Figures'!$H:$H,$B246,'2013Figures'!$I:$I,$C246,'2013Figures'!$E:$E,$B$1)</f>
        <v>0</v>
      </c>
      <c r="E246" s="9">
        <f>SUMIFS('2013Figures'!$J:$J,'2013Figures'!$C:$C,$A246,'2013Figures'!$H:$H,$B246,'2013Figures'!$I:$I,$C246,'2013Figures'!$B:$B,"BrokerToCy",'2013Figures'!$G:$G,"E1",'2013Figures'!$E:$E,$B$1)</f>
        <v>0</v>
      </c>
      <c r="F246" s="9">
        <f>SUMIFS('2013Figures'!$J:$J,'2013Figures'!$C:$C,$A246,'2013Figures'!$H:$H,$B246,'2013Figures'!$I:$I,$C246,'2013Figures'!$B:$B,"BrokerToCy",'2013Figures'!$G:$G,"P1",'2013Figures'!$E:$E,$B$1)</f>
        <v>0</v>
      </c>
      <c r="G246" s="9">
        <f>SUMIFS('2013Figures'!$J:$J,'2013Figures'!$C:$C,$A246,'2013Figures'!$H:$H,$B246,'2013Figures'!$I:$I,$C246,'2013Figures'!$B:$B,"CyToBroker",'2013Figures'!$G:$G,"E1",'2013Figures'!$E:$E,$B$1)</f>
        <v>0</v>
      </c>
      <c r="H246" s="9">
        <f>SUMIFS('2013Figures'!$J:$J,'2013Figures'!$C:$C,$A246,'2013Figures'!$H:$H,$B246,'2013Figures'!$I:$I,$C246,'2013Figures'!$B:$B,"CyToBroker",'2013Figures'!$G:$G,"P1",'2013Figures'!$E:$E,$B$1)</f>
        <v>0</v>
      </c>
      <c r="J246" s="8">
        <v>201201</v>
      </c>
      <c r="L246" s="42">
        <f>SUMIFS('2012Figures'!$J:$J,'2012Figures'!$C:$C,$A246,'2012Figures'!$H:$H,$B246,'2012Figures'!$I:$I,$C246,'2012Figures'!$E:$E,$B$1)</f>
        <v>0</v>
      </c>
      <c r="M246" s="52">
        <f>SUMIFS('2012Figures'!$J:$J,'2012Figures'!$C:$C,$A246,'2012Figures'!$H:$H,$B246,'2012Figures'!$I:$I,$C246,'2012Figures'!$B:$B,"BrokerToCy",'2012Figures'!$G:$G,"E1",'2012Figures'!$E:$E,$B$1)</f>
        <v>0</v>
      </c>
      <c r="N246" s="52">
        <f>SUMIFS('2012Figures'!$J:$J,'2012Figures'!$C:$C,$A246,'2012Figures'!$H:$H,$B246,'2012Figures'!$I:$I,$C246,'2012Figures'!$B:$B,"BrokerToCy",'2012Figures'!$G:$G,"P1",'2012Figures'!$E:$E,$B$1)</f>
        <v>0</v>
      </c>
      <c r="O246" s="52">
        <f>SUMIFS('2012Figures'!$J:$J,'2012Figures'!$C:$C,$A246,'2012Figures'!$H:$H,$B246,'2012Figures'!$I:$I,$C246,'2012Figures'!$B:$B,"CyToBroker",'2012Figures'!$G:$G,"E1",'2012Figures'!$E:$E,$B$1)</f>
        <v>0</v>
      </c>
      <c r="P246" s="52">
        <f>SUMIFS('2012Figures'!$J:$J,'2012Figures'!$C:$C,$A246,'2012Figures'!$H:$H,$B246,'2012Figures'!$I:$I,$C246,'2012Figures'!$B:$B,"CyToBroker",'2012Figures'!$G:$G,"P1",'2012Figures'!$E:$E,$B$1)</f>
        <v>0</v>
      </c>
      <c r="R246" s="46" t="str">
        <f t="shared" si="28"/>
        <v/>
      </c>
      <c r="S246" s="46" t="str">
        <f t="shared" si="28"/>
        <v/>
      </c>
      <c r="T246" s="46" t="str">
        <f t="shared" si="28"/>
        <v/>
      </c>
      <c r="U246" s="46" t="str">
        <f t="shared" si="28"/>
        <v/>
      </c>
      <c r="V246" s="46" t="str">
        <f t="shared" si="28"/>
        <v/>
      </c>
    </row>
    <row r="247" spans="1:22" x14ac:dyDescent="0.2">
      <c r="A247" s="1">
        <v>126</v>
      </c>
      <c r="B247" s="1" t="s">
        <v>113</v>
      </c>
      <c r="D247" s="29">
        <f>SUMIFS('2013Figures'!$J:$J,'2013Figures'!$C:$C,$A247,'2013Figures'!$I:$I,"",'2013Figures'!$E:$E,$B$1)</f>
        <v>0</v>
      </c>
      <c r="E247" s="9">
        <f>SUMIFS('2013Figures'!$J:$J,'2013Figures'!$C:$C,$A247,'2013Figures'!$I:$I,"",'2013Figures'!$B:$B,"BrokerToCy",'2013Figures'!$G:$G,"E1",'2013Figures'!$E:$E,$B$1)</f>
        <v>0</v>
      </c>
      <c r="F247" s="9">
        <f>SUMIFS('2013Figures'!$J:$J,'2013Figures'!$C:$C,$A247,'2013Figures'!$I:$I,"",'2013Figures'!$B:$B,"BrokerToCy",'2013Figures'!$G:$G,"P1",'2013Figures'!$E:$E,$B$1)</f>
        <v>0</v>
      </c>
      <c r="G247" s="9">
        <f>SUMIFS('2013Figures'!$J:$J,'2013Figures'!$C:$C,$A247,'2013Figures'!$I:$I,"",'2013Figures'!$B:$B,"CyToBroker",'2013Figures'!$G:$G,"E1",'2013Figures'!$E:$E,$B$1)</f>
        <v>0</v>
      </c>
      <c r="H247" s="9">
        <f>SUMIFS('2013Figures'!$J:$J,'2013Figures'!$C:$C,$A247,'2013Figures'!$I:$I,"",'2013Figures'!$B:$B,"CyToBroker",'2013Figures'!$G:$G,"P1",'2013Figures'!$E:$E,$B$1)</f>
        <v>0</v>
      </c>
      <c r="J247" s="8" t="s">
        <v>131</v>
      </c>
      <c r="L247" s="42">
        <f>SUMIFS('2012Figures'!$J:$J,'2012Figures'!$C:$C,$A247,'2012Figures'!$I:$I,"",'2012Figures'!$E:$E,$B$1)</f>
        <v>0</v>
      </c>
      <c r="M247" s="52">
        <f>SUMIFS('2012Figures'!$J:$J,'2012Figures'!$C:$C,$A247,'2012Figures'!$I:$I,"",'2012Figures'!$B:$B,"BrokerToCy",'2012Figures'!$G:$G,"E1",'2012Figures'!$E:$E,$B$1)</f>
        <v>0</v>
      </c>
      <c r="N247" s="52">
        <f>SUMIFS('2012Figures'!$J:$J,'2012Figures'!$C:$C,$A247,'2012Figures'!$I:$I,"",'2012Figures'!$B:$B,"BrokerToCy",'2012Figures'!$G:$G,"P1",'2012Figures'!$E:$E,$B$1)</f>
        <v>0</v>
      </c>
      <c r="O247" s="52">
        <f>SUMIFS('2012Figures'!$J:$J,'2012Figures'!$C:$C,$A247,'2012Figures'!$I:$I,"",'2012Figures'!$B:$B,"CyToBroker",'2012Figures'!$G:$G,"E1",'2012Figures'!$E:$E,$B$1)</f>
        <v>0</v>
      </c>
      <c r="P247" s="52">
        <f>SUMIFS('2012Figures'!$J:$J,'2012Figures'!$C:$C,$A247,'2012Figures'!$I:$I,"",'2012Figures'!$B:$B,"CyToBroker",'2012Figures'!$G:$G,"P1",'2012Figures'!$E:$E,$B$1)</f>
        <v>0</v>
      </c>
      <c r="R247" s="46" t="str">
        <f t="shared" si="28"/>
        <v/>
      </c>
      <c r="S247" s="46" t="str">
        <f t="shared" si="28"/>
        <v/>
      </c>
      <c r="T247" s="46" t="str">
        <f t="shared" si="28"/>
        <v/>
      </c>
      <c r="U247" s="46" t="str">
        <f t="shared" si="28"/>
        <v/>
      </c>
      <c r="V247" s="46" t="str">
        <f t="shared" si="28"/>
        <v/>
      </c>
    </row>
    <row r="248" spans="1:22" x14ac:dyDescent="0.2">
      <c r="A248" s="21"/>
      <c r="B248" s="21" t="s">
        <v>92</v>
      </c>
      <c r="C248" s="22"/>
      <c r="D248" s="23">
        <f>SUM(E248:H248)</f>
        <v>0</v>
      </c>
      <c r="E248" s="23">
        <f>SUM(E244:E247)</f>
        <v>0</v>
      </c>
      <c r="F248" s="23">
        <f>SUM(F244:F247)</f>
        <v>0</v>
      </c>
      <c r="G248" s="23">
        <f>SUM(G244:G247)</f>
        <v>0</v>
      </c>
      <c r="H248" s="23">
        <f>SUM(H244:H247)</f>
        <v>0</v>
      </c>
      <c r="I248" s="21"/>
      <c r="J248" s="22"/>
      <c r="K248" s="21"/>
      <c r="L248" s="43">
        <f>SUM(M248:P248)</f>
        <v>0</v>
      </c>
      <c r="M248" s="43">
        <f>SUM(M244:M247)</f>
        <v>0</v>
      </c>
      <c r="N248" s="43">
        <f>SUM(N244:N247)</f>
        <v>0</v>
      </c>
      <c r="O248" s="43">
        <f>SUM(O244:O247)</f>
        <v>0</v>
      </c>
      <c r="P248" s="43">
        <f>SUM(P244:P247)</f>
        <v>0</v>
      </c>
      <c r="Q248" s="21"/>
      <c r="R248" s="21"/>
      <c r="S248" s="21"/>
      <c r="T248" s="21"/>
      <c r="U248" s="21"/>
      <c r="V248" s="21"/>
    </row>
    <row r="249" spans="1:22" x14ac:dyDescent="0.2">
      <c r="A249" s="28">
        <v>139</v>
      </c>
      <c r="B249" s="28" t="s">
        <v>167</v>
      </c>
      <c r="C249" s="17" t="s">
        <v>88</v>
      </c>
      <c r="D249" s="18">
        <f>SUMIFS('2013Figures'!$J:$J,'2013Figures'!$C:$C,$A249,'2013Figures'!$E:$E,$B$1)</f>
        <v>0</v>
      </c>
      <c r="E249" s="18">
        <f>SUMIFS('2013Figures'!$J:$J,'2013Figures'!$C:$C,$A249,'2013Figures'!$B:$B,"BrokerToCy",'2013Figures'!$G:$G,"E1",'2013Figures'!$E:$E,$B$1)</f>
        <v>0</v>
      </c>
      <c r="F249" s="18">
        <f>SUMIFS('2013Figures'!$J:$J,'2013Figures'!$C:$C,$A249,'2013Figures'!$B:$B,"BrokerToCy",'2013Figures'!$G:$G,"P1",'2013Figures'!$E:$E,$B$1)</f>
        <v>0</v>
      </c>
      <c r="G249" s="18">
        <f>SUMIFS('2013Figures'!$J:$J,'2013Figures'!$C:$C,$A249,'2013Figures'!$B:$B,"CyToBroker",'2013Figures'!$G:$G,"E1",'2013Figures'!$E:$E,$B$1)</f>
        <v>0</v>
      </c>
      <c r="H249" s="18">
        <f>SUMIFS('2013Figures'!$J:$J,'2013Figures'!$C:$C,$A249,'2013Figures'!$B:$B,"CyToBroker",'2013Figures'!$G:$G,"P1",'2013Figures'!$E:$E,$B$1)</f>
        <v>0</v>
      </c>
      <c r="I249" s="28"/>
      <c r="J249" s="17"/>
      <c r="K249" s="28"/>
      <c r="L249" s="50">
        <f>SUMIFS('2012Figures'!$J:$J,'2012Figures'!$C:$C,$A249,'2012Figures'!$E:$E,$B$1)</f>
        <v>0</v>
      </c>
      <c r="M249" s="50">
        <f>SUMIFS('2012Figures'!$J:$J,'2012Figures'!$C:$C,$A249,'2012Figures'!$B:$B,"BrokerToCy",'2012Figures'!$G:$G,"E1",'2012Figures'!$E:$E,$B$1)</f>
        <v>0</v>
      </c>
      <c r="N249" s="50">
        <f>SUMIFS('2012Figures'!$J:$J,'2012Figures'!$C:$C,$A249,'2012Figures'!$B:$B,"BrokerToCy",'2012Figures'!$G:$G,"P1",'2012Figures'!$E:$E,$B$1)</f>
        <v>0</v>
      </c>
      <c r="O249" s="50">
        <f>SUMIFS('2012Figures'!$J:$J,'2012Figures'!$C:$C,$A249,'2012Figures'!$B:$B,"CyToBroker",'2012Figures'!$G:$G,"E1",'2012Figures'!$E:$E,$B$1)</f>
        <v>0</v>
      </c>
      <c r="P249" s="50">
        <f>SUMIFS('2012Figures'!$J:$J,'2012Figures'!$C:$C,$A249,'2012Figures'!$B:$B,"CyToBroker",'2012Figures'!$G:$G,"P1",'2012Figures'!$E:$E,$B$1)</f>
        <v>0</v>
      </c>
      <c r="Q249" s="28"/>
      <c r="R249" s="46" t="str">
        <f t="shared" si="28"/>
        <v/>
      </c>
      <c r="S249" s="46" t="str">
        <f t="shared" si="28"/>
        <v/>
      </c>
      <c r="T249" s="46" t="str">
        <f t="shared" si="28"/>
        <v/>
      </c>
      <c r="U249" s="46" t="str">
        <f t="shared" si="28"/>
        <v/>
      </c>
      <c r="V249" s="46" t="str">
        <f t="shared" si="28"/>
        <v/>
      </c>
    </row>
    <row r="250" spans="1:22" x14ac:dyDescent="0.2">
      <c r="A250" s="1">
        <v>139</v>
      </c>
      <c r="B250" s="1" t="s">
        <v>167</v>
      </c>
      <c r="C250" s="8">
        <v>2</v>
      </c>
      <c r="D250" s="29">
        <f>SUMIFS('2013Figures'!$J:$J,'2013Figures'!$C:$C,$A250,'2013Figures'!$H:$H,$B250,'2013Figures'!$I:$I,$C250,'2013Figures'!$E:$E,$B$1)</f>
        <v>0</v>
      </c>
      <c r="E250" s="9">
        <f>SUMIFS('2013Figures'!$J:$J,'2013Figures'!$C:$C,$A250,'2013Figures'!$H:$H,$B250,'2013Figures'!$I:$I,$C250,'2013Figures'!$B:$B,"BrokerToCy",'2013Figures'!$G:$G,"E1",'2013Figures'!$E:$E,$B$1)</f>
        <v>0</v>
      </c>
      <c r="F250" s="9">
        <f>SUMIFS('2013Figures'!$J:$J,'2013Figures'!$C:$C,$A250,'2013Figures'!$H:$H,$B250,'2013Figures'!$I:$I,$C250,'2013Figures'!$B:$B,"BrokerToCy",'2013Figures'!$G:$G,"P1",'2013Figures'!$E:$E,$B$1)</f>
        <v>0</v>
      </c>
      <c r="G250" s="9">
        <f>SUMIFS('2013Figures'!$J:$J,'2013Figures'!$C:$C,$A250,'2013Figures'!$H:$H,$B250,'2013Figures'!$I:$I,$C250,'2013Figures'!$B:$B,"CyToBroker",'2013Figures'!$G:$G,"E1",'2013Figures'!$E:$E,$B$1)</f>
        <v>0</v>
      </c>
      <c r="H250" s="9">
        <f>SUMIFS('2013Figures'!$J:$J,'2013Figures'!$C:$C,$A250,'2013Figures'!$H:$H,$B250,'2013Figures'!$I:$I,$C250,'2013Figures'!$B:$B,"CyToBroker",'2013Figures'!$G:$G,"P1",'2013Figures'!$E:$E,$B$1)</f>
        <v>0</v>
      </c>
      <c r="I250" s="30"/>
      <c r="J250" s="31">
        <v>201502</v>
      </c>
      <c r="K250" s="30"/>
      <c r="L250" s="42">
        <f>SUMIFS('2012Figures'!$J:$J,'2012Figures'!$C:$C,$A250,'2012Figures'!$H:$H,$B250,'2012Figures'!$I:$I,$C250,'2012Figures'!$E:$E,$B$1)</f>
        <v>0</v>
      </c>
      <c r="M250" s="52">
        <f>SUMIFS('2012Figures'!$J:$J,'2012Figures'!$C:$C,$A250,'2012Figures'!$H:$H,$B250,'2012Figures'!$I:$I,$C250,'2012Figures'!$B:$B,"BrokerToCy",'2012Figures'!$G:$G,"E1",'2012Figures'!$E:$E,$B$1)</f>
        <v>0</v>
      </c>
      <c r="N250" s="52">
        <f>SUMIFS('2012Figures'!$J:$J,'2012Figures'!$C:$C,$A250,'2012Figures'!$H:$H,$B250,'2012Figures'!$I:$I,$C250,'2012Figures'!$B:$B,"BrokerToCy",'2012Figures'!$G:$G,"P1",'2012Figures'!$E:$E,$B$1)</f>
        <v>0</v>
      </c>
      <c r="O250" s="52">
        <f>SUMIFS('2012Figures'!$J:$J,'2012Figures'!$C:$C,$A250,'2012Figures'!$H:$H,$B250,'2012Figures'!$I:$I,$C250,'2012Figures'!$B:$B,"CyToBroker",'2012Figures'!$G:$G,"E1",'2012Figures'!$E:$E,$B$1)</f>
        <v>0</v>
      </c>
      <c r="P250" s="52">
        <f>SUMIFS('2012Figures'!$J:$J,'2012Figures'!$C:$C,$A250,'2012Figures'!$H:$H,$B250,'2012Figures'!$I:$I,$C250,'2012Figures'!$B:$B,"CyToBroker",'2012Figures'!$G:$G,"P1",'2012Figures'!$E:$E,$B$1)</f>
        <v>0</v>
      </c>
      <c r="Q250" s="30"/>
      <c r="R250" s="46" t="str">
        <f t="shared" si="28"/>
        <v/>
      </c>
      <c r="S250" s="46" t="str">
        <f t="shared" si="28"/>
        <v/>
      </c>
      <c r="T250" s="46" t="str">
        <f t="shared" si="28"/>
        <v/>
      </c>
      <c r="U250" s="46" t="str">
        <f t="shared" si="28"/>
        <v/>
      </c>
      <c r="V250" s="46" t="str">
        <f t="shared" si="28"/>
        <v/>
      </c>
    </row>
    <row r="251" spans="1:22" x14ac:dyDescent="0.2">
      <c r="A251" s="1">
        <v>139</v>
      </c>
      <c r="B251" s="1" t="s">
        <v>167</v>
      </c>
      <c r="C251" s="8">
        <v>1</v>
      </c>
      <c r="D251" s="29">
        <f>SUMIFS('2013Figures'!$J:$J,'2013Figures'!$C:$C,$A251,'2013Figures'!$H:$H,$B251,'2013Figures'!$I:$I,$C251,'2013Figures'!$E:$E,$B$1)</f>
        <v>0</v>
      </c>
      <c r="E251" s="9">
        <f>SUMIFS('2013Figures'!$J:$J,'2013Figures'!$C:$C,$A251,'2013Figures'!$H:$H,$B251,'2013Figures'!$I:$I,$C251,'2013Figures'!$B:$B,"BrokerToCy",'2013Figures'!$G:$G,"E1",'2013Figures'!$E:$E,$B$1)</f>
        <v>0</v>
      </c>
      <c r="F251" s="9">
        <f>SUMIFS('2013Figures'!$J:$J,'2013Figures'!$C:$C,$A251,'2013Figures'!$H:$H,$B251,'2013Figures'!$I:$I,$C251,'2013Figures'!$B:$B,"BrokerToCy",'2013Figures'!$G:$G,"P1",'2013Figures'!$E:$E,$B$1)</f>
        <v>0</v>
      </c>
      <c r="G251" s="9">
        <f>SUMIFS('2013Figures'!$J:$J,'2013Figures'!$C:$C,$A251,'2013Figures'!$H:$H,$B251,'2013Figures'!$I:$I,$C251,'2013Figures'!$B:$B,"CyToBroker",'2013Figures'!$G:$G,"E1",'2013Figures'!$E:$E,$B$1)</f>
        <v>0</v>
      </c>
      <c r="H251" s="9">
        <f>SUMIFS('2013Figures'!$J:$J,'2013Figures'!$C:$C,$A251,'2013Figures'!$H:$H,$B251,'2013Figures'!$I:$I,$C251,'2013Figures'!$B:$B,"CyToBroker",'2013Figures'!$G:$G,"P1",'2013Figures'!$E:$E,$B$1)</f>
        <v>0</v>
      </c>
      <c r="J251" s="31">
        <v>201501</v>
      </c>
      <c r="L251" s="42">
        <f>SUMIFS('2012Figures'!$J:$J,'2012Figures'!$C:$C,$A251,'2012Figures'!$H:$H,$B251,'2012Figures'!$I:$I,$C251,'2012Figures'!$E:$E,$B$1)</f>
        <v>0</v>
      </c>
      <c r="M251" s="52">
        <f>SUMIFS('2012Figures'!$J:$J,'2012Figures'!$C:$C,$A251,'2012Figures'!$H:$H,$B251,'2012Figures'!$I:$I,$C251,'2012Figures'!$B:$B,"BrokerToCy",'2012Figures'!$G:$G,"E1",'2012Figures'!$E:$E,$B$1)</f>
        <v>0</v>
      </c>
      <c r="N251" s="52">
        <f>SUMIFS('2012Figures'!$J:$J,'2012Figures'!$C:$C,$A251,'2012Figures'!$H:$H,$B251,'2012Figures'!$I:$I,$C251,'2012Figures'!$B:$B,"BrokerToCy",'2012Figures'!$G:$G,"P1",'2012Figures'!$E:$E,$B$1)</f>
        <v>0</v>
      </c>
      <c r="O251" s="52">
        <f>SUMIFS('2012Figures'!$J:$J,'2012Figures'!$C:$C,$A251,'2012Figures'!$H:$H,$B251,'2012Figures'!$I:$I,$C251,'2012Figures'!$B:$B,"CyToBroker",'2012Figures'!$G:$G,"E1",'2012Figures'!$E:$E,$B$1)</f>
        <v>0</v>
      </c>
      <c r="P251" s="52">
        <f>SUMIFS('2012Figures'!$J:$J,'2012Figures'!$C:$C,$A251,'2012Figures'!$H:$H,$B251,'2012Figures'!$I:$I,$C251,'2012Figures'!$B:$B,"CyToBroker",'2012Figures'!$G:$G,"P1",'2012Figures'!$E:$E,$B$1)</f>
        <v>0</v>
      </c>
      <c r="R251" s="46" t="str">
        <f t="shared" si="28"/>
        <v/>
      </c>
      <c r="S251" s="46" t="str">
        <f t="shared" si="28"/>
        <v/>
      </c>
      <c r="T251" s="46" t="str">
        <f t="shared" si="28"/>
        <v/>
      </c>
      <c r="U251" s="46" t="str">
        <f t="shared" si="28"/>
        <v/>
      </c>
      <c r="V251" s="46" t="str">
        <f t="shared" si="28"/>
        <v/>
      </c>
    </row>
    <row r="252" spans="1:22" x14ac:dyDescent="0.2">
      <c r="A252" s="1">
        <v>139</v>
      </c>
      <c r="B252" s="1" t="s">
        <v>167</v>
      </c>
      <c r="D252" s="29">
        <f>SUMIFS('2013Figures'!$J:$J,'2013Figures'!$C:$C,$A252,'2013Figures'!$I:$I,"",'2013Figures'!$E:$E,$B$1)</f>
        <v>0</v>
      </c>
      <c r="E252" s="9">
        <f>SUMIFS('2013Figures'!$J:$J,'2013Figures'!$C:$C,$A252,'2013Figures'!$I:$I,"",'2013Figures'!$B:$B,"BrokerToCy",'2013Figures'!$G:$G,"E1",'2013Figures'!$E:$E,$B$1)</f>
        <v>0</v>
      </c>
      <c r="F252" s="9">
        <f>SUMIFS('2013Figures'!$J:$J,'2013Figures'!$C:$C,$A252,'2013Figures'!$I:$I,"",'2013Figures'!$B:$B,"BrokerToCy",'2013Figures'!$G:$G,"P1",'2013Figures'!$E:$E,$B$1)</f>
        <v>0</v>
      </c>
      <c r="G252" s="9">
        <f>SUMIFS('2013Figures'!$J:$J,'2013Figures'!$C:$C,$A252,'2013Figures'!$I:$I,"",'2013Figures'!$B:$B,"CyToBroker",'2013Figures'!$G:$G,"E1",'2013Figures'!$E:$E,$B$1)</f>
        <v>0</v>
      </c>
      <c r="H252" s="9">
        <f>SUMIFS('2013Figures'!$J:$J,'2013Figures'!$C:$C,$A252,'2013Figures'!$I:$I,"",'2013Figures'!$B:$B,"CyToBroker",'2013Figures'!$G:$G,"P1",'2013Figures'!$E:$E,$B$1)</f>
        <v>0</v>
      </c>
      <c r="J252" s="8" t="s">
        <v>131</v>
      </c>
      <c r="L252" s="42">
        <f>SUMIFS('2012Figures'!$J:$J,'2012Figures'!$C:$C,$A252,'2012Figures'!$I:$I,"",'2012Figures'!$E:$E,$B$1)</f>
        <v>0</v>
      </c>
      <c r="M252" s="52">
        <f>SUMIFS('2012Figures'!$J:$J,'2012Figures'!$C:$C,$A252,'2012Figures'!$I:$I,"",'2012Figures'!$B:$B,"BrokerToCy",'2012Figures'!$G:$G,"E1",'2012Figures'!$E:$E,$B$1)</f>
        <v>0</v>
      </c>
      <c r="N252" s="52">
        <f>SUMIFS('2012Figures'!$J:$J,'2012Figures'!$C:$C,$A252,'2012Figures'!$I:$I,"",'2012Figures'!$B:$B,"BrokerToCy",'2012Figures'!$G:$G,"P1",'2012Figures'!$E:$E,$B$1)</f>
        <v>0</v>
      </c>
      <c r="O252" s="52">
        <f>SUMIFS('2012Figures'!$J:$J,'2012Figures'!$C:$C,$A252,'2012Figures'!$I:$I,"",'2012Figures'!$B:$B,"CyToBroker",'2012Figures'!$G:$G,"E1",'2012Figures'!$E:$E,$B$1)</f>
        <v>0</v>
      </c>
      <c r="P252" s="52">
        <f>SUMIFS('2012Figures'!$J:$J,'2012Figures'!$C:$C,$A252,'2012Figures'!$I:$I,"",'2012Figures'!$B:$B,"CyToBroker",'2012Figures'!$G:$G,"P1",'2012Figures'!$E:$E,$B$1)</f>
        <v>0</v>
      </c>
      <c r="R252" s="46" t="str">
        <f t="shared" si="28"/>
        <v/>
      </c>
      <c r="S252" s="46" t="str">
        <f t="shared" si="28"/>
        <v/>
      </c>
      <c r="T252" s="46" t="str">
        <f t="shared" si="28"/>
        <v/>
      </c>
      <c r="U252" s="46" t="str">
        <f t="shared" si="28"/>
        <v/>
      </c>
      <c r="V252" s="46" t="str">
        <f t="shared" si="28"/>
        <v/>
      </c>
    </row>
    <row r="253" spans="1:22" x14ac:dyDescent="0.2">
      <c r="A253" s="21"/>
      <c r="B253" s="21" t="s">
        <v>92</v>
      </c>
      <c r="C253" s="22"/>
      <c r="D253" s="23">
        <f>SUM(E253:H253)</f>
        <v>0</v>
      </c>
      <c r="E253" s="23">
        <f>SUM(E250:E252)</f>
        <v>0</v>
      </c>
      <c r="F253" s="23">
        <f>SUM(F250:F252)</f>
        <v>0</v>
      </c>
      <c r="G253" s="23">
        <f>SUM(G250:G252)</f>
        <v>0</v>
      </c>
      <c r="H253" s="23">
        <f>SUM(H250:H252)</f>
        <v>0</v>
      </c>
      <c r="I253" s="21"/>
      <c r="J253" s="22"/>
      <c r="K253" s="21"/>
      <c r="L253" s="43">
        <f>SUM(M253:P253)</f>
        <v>0</v>
      </c>
      <c r="M253" s="43">
        <f>SUM(M250:M252)</f>
        <v>0</v>
      </c>
      <c r="N253" s="43">
        <f>SUM(N250:N252)</f>
        <v>0</v>
      </c>
      <c r="O253" s="43">
        <f>SUM(O250:O252)</f>
        <v>0</v>
      </c>
      <c r="P253" s="43">
        <f>SUM(P250:P252)</f>
        <v>0</v>
      </c>
      <c r="Q253" s="21"/>
      <c r="R253" s="21"/>
      <c r="S253" s="21"/>
      <c r="T253" s="21"/>
      <c r="U253" s="21"/>
      <c r="V253" s="21"/>
    </row>
    <row r="254" spans="1:22" x14ac:dyDescent="0.2">
      <c r="A254" s="28">
        <v>140</v>
      </c>
      <c r="B254" s="28" t="s">
        <v>114</v>
      </c>
      <c r="C254" s="17" t="s">
        <v>88</v>
      </c>
      <c r="D254" s="18">
        <f>SUMIFS('2013Figures'!$J:$J,'2013Figures'!$C:$C,$A254,'2013Figures'!$E:$E,$B$1)</f>
        <v>0</v>
      </c>
      <c r="E254" s="18">
        <f>SUMIFS('2013Figures'!$J:$J,'2013Figures'!$C:$C,$A254,'2013Figures'!$B:$B,"BrokerToCy",'2013Figures'!$G:$G,"E1",'2013Figures'!$E:$E,$B$1)</f>
        <v>0</v>
      </c>
      <c r="F254" s="18">
        <f>SUMIFS('2013Figures'!$J:$J,'2013Figures'!$C:$C,$A254,'2013Figures'!$B:$B,"BrokerToCy",'2013Figures'!$G:$G,"P1",'2013Figures'!$E:$E,$B$1)</f>
        <v>0</v>
      </c>
      <c r="G254" s="18">
        <f>SUMIFS('2013Figures'!$J:$J,'2013Figures'!$C:$C,$A254,'2013Figures'!$B:$B,"CyToBroker",'2013Figures'!$G:$G,"E1",'2013Figures'!$E:$E,$B$1)</f>
        <v>0</v>
      </c>
      <c r="H254" s="18">
        <f>SUMIFS('2013Figures'!$J:$J,'2013Figures'!$C:$C,$A254,'2013Figures'!$B:$B,"CyToBroker",'2013Figures'!$G:$G,"P1",'2013Figures'!$E:$E,$B$1)</f>
        <v>0</v>
      </c>
      <c r="I254" s="28"/>
      <c r="J254" s="17"/>
      <c r="K254" s="28"/>
      <c r="L254" s="50">
        <f>SUMIFS('2012Figures'!$J:$J,'2012Figures'!$C:$C,$A254,'2012Figures'!$E:$E,$B$1)</f>
        <v>0</v>
      </c>
      <c r="M254" s="50">
        <f>SUMIFS('2012Figures'!$J:$J,'2012Figures'!$C:$C,$A254,'2012Figures'!$B:$B,"BrokerToCy",'2012Figures'!$G:$G,"E1",'2012Figures'!$E:$E,$B$1)</f>
        <v>0</v>
      </c>
      <c r="N254" s="50">
        <f>SUMIFS('2012Figures'!$J:$J,'2012Figures'!$C:$C,$A254,'2012Figures'!$B:$B,"BrokerToCy",'2012Figures'!$G:$G,"P1",'2012Figures'!$E:$E,$B$1)</f>
        <v>0</v>
      </c>
      <c r="O254" s="50">
        <f>SUMIFS('2012Figures'!$J:$J,'2012Figures'!$C:$C,$A254,'2012Figures'!$B:$B,"CyToBroker",'2012Figures'!$G:$G,"E1",'2012Figures'!$E:$E,$B$1)</f>
        <v>0</v>
      </c>
      <c r="P254" s="50">
        <f>SUMIFS('2012Figures'!$J:$J,'2012Figures'!$C:$C,$A254,'2012Figures'!$B:$B,"CyToBroker",'2012Figures'!$G:$G,"P1",'2012Figures'!$E:$E,$B$1)</f>
        <v>0</v>
      </c>
      <c r="Q254" s="28"/>
      <c r="R254" s="46" t="str">
        <f t="shared" si="28"/>
        <v/>
      </c>
      <c r="S254" s="46" t="str">
        <f t="shared" si="28"/>
        <v/>
      </c>
      <c r="T254" s="46" t="str">
        <f t="shared" si="28"/>
        <v/>
      </c>
      <c r="U254" s="46" t="str">
        <f t="shared" si="28"/>
        <v/>
      </c>
      <c r="V254" s="46" t="str">
        <f t="shared" si="28"/>
        <v/>
      </c>
    </row>
    <row r="255" spans="1:22" x14ac:dyDescent="0.2">
      <c r="A255" s="1">
        <v>140</v>
      </c>
      <c r="B255" s="1" t="s">
        <v>114</v>
      </c>
      <c r="C255" s="8">
        <v>2</v>
      </c>
      <c r="D255" s="29">
        <f>SUMIFS('2013Figures'!$J:$J,'2013Figures'!$C:$C,$A255,'2013Figures'!$H:$H,$B255,'2013Figures'!$I:$I,$C255,'2013Figures'!$E:$E,$B$1)</f>
        <v>0</v>
      </c>
      <c r="E255" s="9">
        <f>SUMIFS('2013Figures'!$J:$J,'2013Figures'!$C:$C,$A255,'2013Figures'!$H:$H,$B255,'2013Figures'!$I:$I,$C255,'2013Figures'!$B:$B,"BrokerToCy",'2013Figures'!$G:$G,"E1",'2013Figures'!$E:$E,$B$1)</f>
        <v>0</v>
      </c>
      <c r="F255" s="9">
        <f>SUMIFS('2013Figures'!$J:$J,'2013Figures'!$C:$C,$A255,'2013Figures'!$H:$H,$B255,'2013Figures'!$I:$I,$C255,'2013Figures'!$B:$B,"BrokerToCy",'2013Figures'!$G:$G,"P1",'2013Figures'!$E:$E,$B$1)</f>
        <v>0</v>
      </c>
      <c r="G255" s="9">
        <f>SUMIFS('2013Figures'!$J:$J,'2013Figures'!$C:$C,$A255,'2013Figures'!$H:$H,$B255,'2013Figures'!$I:$I,$C255,'2013Figures'!$B:$B,"CyToBroker",'2013Figures'!$G:$G,"E1",'2013Figures'!$E:$E,$B$1)</f>
        <v>0</v>
      </c>
      <c r="H255" s="9">
        <f>SUMIFS('2013Figures'!$J:$J,'2013Figures'!$C:$C,$A255,'2013Figures'!$H:$H,$B255,'2013Figures'!$I:$I,$C255,'2013Figures'!$B:$B,"CyToBroker",'2013Figures'!$G:$G,"P1",'2013Figures'!$E:$E,$B$1)</f>
        <v>0</v>
      </c>
      <c r="I255" s="30"/>
      <c r="J255" s="31">
        <v>201010</v>
      </c>
      <c r="K255" s="30"/>
      <c r="L255" s="42">
        <f>SUMIFS('2012Figures'!$J:$J,'2012Figures'!$C:$C,$A255,'2012Figures'!$H:$H,$B255,'2012Figures'!$I:$I,$C255,'2012Figures'!$E:$E,$B$1)</f>
        <v>0</v>
      </c>
      <c r="M255" s="52">
        <f>SUMIFS('2012Figures'!$J:$J,'2012Figures'!$C:$C,$A255,'2012Figures'!$H:$H,$B255,'2012Figures'!$I:$I,$C255,'2012Figures'!$B:$B,"BrokerToCy",'2012Figures'!$G:$G,"E1",'2012Figures'!$E:$E,$B$1)</f>
        <v>0</v>
      </c>
      <c r="N255" s="52">
        <f>SUMIFS('2012Figures'!$J:$J,'2012Figures'!$C:$C,$A255,'2012Figures'!$H:$H,$B255,'2012Figures'!$I:$I,$C255,'2012Figures'!$B:$B,"BrokerToCy",'2012Figures'!$G:$G,"P1",'2012Figures'!$E:$E,$B$1)</f>
        <v>0</v>
      </c>
      <c r="O255" s="52">
        <f>SUMIFS('2012Figures'!$J:$J,'2012Figures'!$C:$C,$A255,'2012Figures'!$H:$H,$B255,'2012Figures'!$I:$I,$C255,'2012Figures'!$B:$B,"CyToBroker",'2012Figures'!$G:$G,"E1",'2012Figures'!$E:$E,$B$1)</f>
        <v>0</v>
      </c>
      <c r="P255" s="52">
        <f>SUMIFS('2012Figures'!$J:$J,'2012Figures'!$C:$C,$A255,'2012Figures'!$H:$H,$B255,'2012Figures'!$I:$I,$C255,'2012Figures'!$B:$B,"CyToBroker",'2012Figures'!$G:$G,"P1",'2012Figures'!$E:$E,$B$1)</f>
        <v>0</v>
      </c>
      <c r="Q255" s="30"/>
      <c r="R255" s="46" t="str">
        <f t="shared" si="28"/>
        <v/>
      </c>
      <c r="S255" s="46" t="str">
        <f t="shared" si="28"/>
        <v/>
      </c>
      <c r="T255" s="46" t="str">
        <f t="shared" si="28"/>
        <v/>
      </c>
      <c r="U255" s="46" t="str">
        <f t="shared" si="28"/>
        <v/>
      </c>
      <c r="V255" s="46" t="str">
        <f t="shared" si="28"/>
        <v/>
      </c>
    </row>
    <row r="256" spans="1:22" x14ac:dyDescent="0.2">
      <c r="A256" s="1">
        <v>140</v>
      </c>
      <c r="B256" s="1" t="s">
        <v>114</v>
      </c>
      <c r="C256" s="8">
        <v>1</v>
      </c>
      <c r="D256" s="29">
        <f>SUMIFS('2013Figures'!$J:$J,'2013Figures'!$C:$C,$A256,'2013Figures'!$H:$H,$B256,'2013Figures'!$I:$I,$C256,'2013Figures'!$E:$E,$B$1)</f>
        <v>0</v>
      </c>
      <c r="E256" s="9">
        <f>SUMIFS('2013Figures'!$J:$J,'2013Figures'!$C:$C,$A256,'2013Figures'!$H:$H,$B256,'2013Figures'!$I:$I,$C256,'2013Figures'!$B:$B,"BrokerToCy",'2013Figures'!$G:$G,"E1",'2013Figures'!$E:$E,$B$1)</f>
        <v>0</v>
      </c>
      <c r="F256" s="9">
        <f>SUMIFS('2013Figures'!$J:$J,'2013Figures'!$C:$C,$A256,'2013Figures'!$H:$H,$B256,'2013Figures'!$I:$I,$C256,'2013Figures'!$B:$B,"BrokerToCy",'2013Figures'!$G:$G,"P1",'2013Figures'!$E:$E,$B$1)</f>
        <v>0</v>
      </c>
      <c r="G256" s="9">
        <f>SUMIFS('2013Figures'!$J:$J,'2013Figures'!$C:$C,$A256,'2013Figures'!$H:$H,$B256,'2013Figures'!$I:$I,$C256,'2013Figures'!$B:$B,"CyToBroker",'2013Figures'!$G:$G,"E1",'2013Figures'!$E:$E,$B$1)</f>
        <v>0</v>
      </c>
      <c r="H256" s="9">
        <f>SUMIFS('2013Figures'!$J:$J,'2013Figures'!$C:$C,$A256,'2013Figures'!$H:$H,$B256,'2013Figures'!$I:$I,$C256,'2013Figures'!$B:$B,"CyToBroker",'2013Figures'!$G:$G,"P1",'2013Figures'!$E:$E,$B$1)</f>
        <v>0</v>
      </c>
      <c r="J256" s="8" t="s">
        <v>131</v>
      </c>
      <c r="L256" s="42">
        <f>SUMIFS('2012Figures'!$J:$J,'2012Figures'!$C:$C,$A256,'2012Figures'!$H:$H,$B256,'2012Figures'!$I:$I,$C256,'2012Figures'!$E:$E,$B$1)</f>
        <v>0</v>
      </c>
      <c r="M256" s="52">
        <f>SUMIFS('2012Figures'!$J:$J,'2012Figures'!$C:$C,$A256,'2012Figures'!$H:$H,$B256,'2012Figures'!$I:$I,$C256,'2012Figures'!$B:$B,"BrokerToCy",'2012Figures'!$G:$G,"E1",'2012Figures'!$E:$E,$B$1)</f>
        <v>0</v>
      </c>
      <c r="N256" s="52">
        <f>SUMIFS('2012Figures'!$J:$J,'2012Figures'!$C:$C,$A256,'2012Figures'!$H:$H,$B256,'2012Figures'!$I:$I,$C256,'2012Figures'!$B:$B,"BrokerToCy",'2012Figures'!$G:$G,"P1",'2012Figures'!$E:$E,$B$1)</f>
        <v>0</v>
      </c>
      <c r="O256" s="52">
        <f>SUMIFS('2012Figures'!$J:$J,'2012Figures'!$C:$C,$A256,'2012Figures'!$H:$H,$B256,'2012Figures'!$I:$I,$C256,'2012Figures'!$B:$B,"CyToBroker",'2012Figures'!$G:$G,"E1",'2012Figures'!$E:$E,$B$1)</f>
        <v>0</v>
      </c>
      <c r="P256" s="52">
        <f>SUMIFS('2012Figures'!$J:$J,'2012Figures'!$C:$C,$A256,'2012Figures'!$H:$H,$B256,'2012Figures'!$I:$I,$C256,'2012Figures'!$B:$B,"CyToBroker",'2012Figures'!$G:$G,"P1",'2012Figures'!$E:$E,$B$1)</f>
        <v>0</v>
      </c>
      <c r="R256" s="46" t="str">
        <f t="shared" si="28"/>
        <v/>
      </c>
      <c r="S256" s="46" t="str">
        <f t="shared" si="28"/>
        <v/>
      </c>
      <c r="T256" s="46" t="str">
        <f t="shared" si="28"/>
        <v/>
      </c>
      <c r="U256" s="46" t="str">
        <f t="shared" si="28"/>
        <v/>
      </c>
      <c r="V256" s="46" t="str">
        <f t="shared" si="28"/>
        <v/>
      </c>
    </row>
    <row r="257" spans="1:22" x14ac:dyDescent="0.2">
      <c r="A257" s="1">
        <v>140</v>
      </c>
      <c r="B257" s="1" t="s">
        <v>114</v>
      </c>
      <c r="D257" s="29">
        <f>SUMIFS('2013Figures'!$J:$J,'2013Figures'!$C:$C,$A257,'2013Figures'!$I:$I,"",'2013Figures'!$E:$E,$B$1)</f>
        <v>0</v>
      </c>
      <c r="E257" s="9">
        <f>SUMIFS('2013Figures'!$J:$J,'2013Figures'!$C:$C,$A257,'2013Figures'!$I:$I,"",'2013Figures'!$B:$B,"BrokerToCy",'2013Figures'!$G:$G,"E1",'2013Figures'!$E:$E,$B$1)</f>
        <v>0</v>
      </c>
      <c r="F257" s="9">
        <f>SUMIFS('2013Figures'!$J:$J,'2013Figures'!$C:$C,$A257,'2013Figures'!$I:$I,"",'2013Figures'!$B:$B,"BrokerToCy",'2013Figures'!$G:$G,"P1",'2013Figures'!$E:$E,$B$1)</f>
        <v>0</v>
      </c>
      <c r="G257" s="9">
        <f>SUMIFS('2013Figures'!$J:$J,'2013Figures'!$C:$C,$A257,'2013Figures'!$I:$I,"",'2013Figures'!$B:$B,"CyToBroker",'2013Figures'!$G:$G,"E1",'2013Figures'!$E:$E,$B$1)</f>
        <v>0</v>
      </c>
      <c r="H257" s="9">
        <f>SUMIFS('2013Figures'!$J:$J,'2013Figures'!$C:$C,$A257,'2013Figures'!$I:$I,"",'2013Figures'!$B:$B,"CyToBroker",'2013Figures'!$G:$G,"P1",'2013Figures'!$E:$E,$B$1)</f>
        <v>0</v>
      </c>
      <c r="J257" s="8" t="s">
        <v>131</v>
      </c>
      <c r="L257" s="42">
        <f>SUMIFS('2012Figures'!$J:$J,'2012Figures'!$C:$C,$A257,'2012Figures'!$I:$I,"",'2012Figures'!$E:$E,$B$1)</f>
        <v>0</v>
      </c>
      <c r="M257" s="52">
        <f>SUMIFS('2012Figures'!$J:$J,'2012Figures'!$C:$C,$A257,'2012Figures'!$I:$I,"",'2012Figures'!$B:$B,"BrokerToCy",'2012Figures'!$G:$G,"E1",'2012Figures'!$E:$E,$B$1)</f>
        <v>0</v>
      </c>
      <c r="N257" s="52">
        <f>SUMIFS('2012Figures'!$J:$J,'2012Figures'!$C:$C,$A257,'2012Figures'!$I:$I,"",'2012Figures'!$B:$B,"BrokerToCy",'2012Figures'!$G:$G,"P1",'2012Figures'!$E:$E,$B$1)</f>
        <v>0</v>
      </c>
      <c r="O257" s="52">
        <f>SUMIFS('2012Figures'!$J:$J,'2012Figures'!$C:$C,$A257,'2012Figures'!$I:$I,"",'2012Figures'!$B:$B,"CyToBroker",'2012Figures'!$G:$G,"E1",'2012Figures'!$E:$E,$B$1)</f>
        <v>0</v>
      </c>
      <c r="P257" s="52">
        <f>SUMIFS('2012Figures'!$J:$J,'2012Figures'!$C:$C,$A257,'2012Figures'!$I:$I,"",'2012Figures'!$B:$B,"CyToBroker",'2012Figures'!$G:$G,"P1",'2012Figures'!$E:$E,$B$1)</f>
        <v>0</v>
      </c>
      <c r="R257" s="46" t="str">
        <f t="shared" si="28"/>
        <v/>
      </c>
      <c r="S257" s="46" t="str">
        <f t="shared" si="28"/>
        <v/>
      </c>
      <c r="T257" s="46" t="str">
        <f t="shared" si="28"/>
        <v/>
      </c>
      <c r="U257" s="46" t="str">
        <f t="shared" si="28"/>
        <v/>
      </c>
      <c r="V257" s="46" t="str">
        <f t="shared" si="28"/>
        <v/>
      </c>
    </row>
    <row r="258" spans="1:22" x14ac:dyDescent="0.2">
      <c r="A258" s="21"/>
      <c r="B258" s="21" t="s">
        <v>92</v>
      </c>
      <c r="C258" s="22"/>
      <c r="D258" s="23">
        <f>SUM(E258:H258)</f>
        <v>0</v>
      </c>
      <c r="E258" s="23">
        <f>SUM(E255:E257)</f>
        <v>0</v>
      </c>
      <c r="F258" s="23">
        <f>SUM(F255:F257)</f>
        <v>0</v>
      </c>
      <c r="G258" s="23">
        <f>SUM(G255:G257)</f>
        <v>0</v>
      </c>
      <c r="H258" s="23">
        <f>SUM(H255:H257)</f>
        <v>0</v>
      </c>
      <c r="I258" s="21"/>
      <c r="J258" s="22"/>
      <c r="K258" s="21"/>
      <c r="L258" s="43">
        <f>SUM(M258:P258)</f>
        <v>0</v>
      </c>
      <c r="M258" s="43">
        <f>SUM(M255:M257)</f>
        <v>0</v>
      </c>
      <c r="N258" s="43">
        <f>SUM(N255:N257)</f>
        <v>0</v>
      </c>
      <c r="O258" s="43">
        <f>SUM(O255:O257)</f>
        <v>0</v>
      </c>
      <c r="P258" s="43">
        <f>SUM(P255:P257)</f>
        <v>0</v>
      </c>
      <c r="Q258" s="21"/>
      <c r="R258" s="21"/>
      <c r="S258" s="21"/>
      <c r="T258" s="21"/>
      <c r="U258" s="21"/>
      <c r="V258" s="21"/>
    </row>
    <row r="259" spans="1:22" x14ac:dyDescent="0.2">
      <c r="A259" s="28">
        <v>202</v>
      </c>
      <c r="B259" s="28" t="s">
        <v>40</v>
      </c>
      <c r="C259" s="17" t="s">
        <v>88</v>
      </c>
      <c r="D259" s="18">
        <f>SUMIFS('2013Figures'!$J:$J,'2013Figures'!$C:$C,$A259,'2013Figures'!$E:$E,$B$1)</f>
        <v>1</v>
      </c>
      <c r="E259" s="18">
        <f>SUMIFS('2013Figures'!$J:$J,'2013Figures'!$C:$C,$A259,'2013Figures'!$B:$B,"BrokerToCy",'2013Figures'!$G:$G,"E1",'2013Figures'!$E:$E,$B$1)</f>
        <v>1</v>
      </c>
      <c r="F259" s="18">
        <f>SUMIFS('2013Figures'!$J:$J,'2013Figures'!$C:$C,$A259,'2013Figures'!$B:$B,"BrokerToCy",'2013Figures'!$G:$G,"P1",'2013Figures'!$E:$E,$B$1)</f>
        <v>0</v>
      </c>
      <c r="G259" s="18">
        <f>SUMIFS('2013Figures'!$J:$J,'2013Figures'!$C:$C,$A259,'2013Figures'!$B:$B,"CyToBroker",'2013Figures'!$G:$G,"E1",'2013Figures'!$E:$E,$B$1)</f>
        <v>0</v>
      </c>
      <c r="H259" s="18">
        <f>SUMIFS('2013Figures'!$J:$J,'2013Figures'!$C:$C,$A259,'2013Figures'!$B:$B,"CyToBroker",'2013Figures'!$G:$G,"P1",'2013Figures'!$E:$E,$B$1)</f>
        <v>0</v>
      </c>
      <c r="I259" s="28"/>
      <c r="J259" s="17"/>
      <c r="K259" s="28"/>
      <c r="L259" s="50">
        <f>SUMIFS('2012Figures'!$J:$J,'2012Figures'!$C:$C,$A259,'2012Figures'!$E:$E,$B$1)</f>
        <v>0</v>
      </c>
      <c r="M259" s="50">
        <f>SUMIFS('2012Figures'!$J:$J,'2012Figures'!$C:$C,$A259,'2012Figures'!$B:$B,"BrokerToCy",'2012Figures'!$G:$G,"E1",'2012Figures'!$E:$E,$B$1)</f>
        <v>0</v>
      </c>
      <c r="N259" s="50">
        <f>SUMIFS('2012Figures'!$J:$J,'2012Figures'!$C:$C,$A259,'2012Figures'!$B:$B,"BrokerToCy",'2012Figures'!$G:$G,"P1",'2012Figures'!$E:$E,$B$1)</f>
        <v>0</v>
      </c>
      <c r="O259" s="50">
        <f>SUMIFS('2012Figures'!$J:$J,'2012Figures'!$C:$C,$A259,'2012Figures'!$B:$B,"CyToBroker",'2012Figures'!$G:$G,"E1",'2012Figures'!$E:$E,$B$1)</f>
        <v>0</v>
      </c>
      <c r="P259" s="50">
        <f>SUMIFS('2012Figures'!$J:$J,'2012Figures'!$C:$C,$A259,'2012Figures'!$B:$B,"CyToBroker",'2012Figures'!$G:$G,"P1",'2012Figures'!$E:$E,$B$1)</f>
        <v>0</v>
      </c>
      <c r="Q259" s="28"/>
      <c r="R259" s="46" t="str">
        <f t="shared" si="28"/>
        <v/>
      </c>
      <c r="S259" s="46" t="str">
        <f t="shared" si="28"/>
        <v/>
      </c>
      <c r="T259" s="46" t="str">
        <f t="shared" si="28"/>
        <v/>
      </c>
      <c r="U259" s="46" t="str">
        <f t="shared" si="28"/>
        <v/>
      </c>
      <c r="V259" s="46" t="str">
        <f t="shared" si="28"/>
        <v/>
      </c>
    </row>
    <row r="260" spans="1:22" x14ac:dyDescent="0.2">
      <c r="A260" s="1">
        <v>202</v>
      </c>
      <c r="B260" s="1" t="s">
        <v>40</v>
      </c>
      <c r="C260" s="8">
        <v>5</v>
      </c>
      <c r="D260" s="29">
        <f>SUMIFS('2013Figures'!$J:$J,'2013Figures'!$C:$C,$A260,'2013Figures'!$H:$H,$B260,'2013Figures'!$I:$I,$C260,'2013Figures'!$E:$E,$B$1)</f>
        <v>0</v>
      </c>
      <c r="E260" s="9">
        <f>SUMIFS('2013Figures'!$J:$J,'2013Figures'!$C:$C,$A260,'2013Figures'!$H:$H,$B260,'2013Figures'!$I:$I,$C260,'2013Figures'!$B:$B,"BrokerToCy",'2013Figures'!$G:$G,"E1",'2013Figures'!$E:$E,$B$1)</f>
        <v>0</v>
      </c>
      <c r="F260" s="9">
        <f>SUMIFS('2013Figures'!$J:$J,'2013Figures'!$C:$C,$A260,'2013Figures'!$H:$H,$B260,'2013Figures'!$I:$I,$C260,'2013Figures'!$B:$B,"BrokerToCy",'2013Figures'!$G:$G,"P1",'2013Figures'!$E:$E,$B$1)</f>
        <v>0</v>
      </c>
      <c r="G260" s="9">
        <f>SUMIFS('2013Figures'!$J:$J,'2013Figures'!$C:$C,$A260,'2013Figures'!$H:$H,$B260,'2013Figures'!$I:$I,$C260,'2013Figures'!$B:$B,"CyToBroker",'2013Figures'!$G:$G,"E1",'2013Figures'!$E:$E,$B$1)</f>
        <v>0</v>
      </c>
      <c r="H260" s="9">
        <f>SUMIFS('2013Figures'!$J:$J,'2013Figures'!$C:$C,$A260,'2013Figures'!$H:$H,$B260,'2013Figures'!$I:$I,$C260,'2013Figures'!$B:$B,"CyToBroker",'2013Figures'!$G:$G,"P1",'2013Figures'!$E:$E,$B$1)</f>
        <v>0</v>
      </c>
      <c r="J260" s="8">
        <v>201501</v>
      </c>
      <c r="L260" s="42">
        <f>SUMIFS('2012Figures'!$J:$J,'2012Figures'!$C:$C,$A260,'2012Figures'!$H:$H,$B260,'2012Figures'!$I:$I,$C260,'2012Figures'!$E:$E,$B$1)</f>
        <v>0</v>
      </c>
      <c r="M260" s="52">
        <f>SUMIFS('2012Figures'!$J:$J,'2012Figures'!$C:$C,$A260,'2012Figures'!$H:$H,$B260,'2012Figures'!$I:$I,$C260,'2012Figures'!$B:$B,"BrokerToCy",'2012Figures'!$G:$G,"E1",'2012Figures'!$E:$E,$B$1)</f>
        <v>0</v>
      </c>
      <c r="N260" s="52">
        <f>SUMIFS('2012Figures'!$J:$J,'2012Figures'!$C:$C,$A260,'2012Figures'!$H:$H,$B260,'2012Figures'!$I:$I,$C260,'2012Figures'!$B:$B,"BrokerToCy",'2012Figures'!$G:$G,"P1",'2012Figures'!$E:$E,$B$1)</f>
        <v>0</v>
      </c>
      <c r="O260" s="52">
        <f>SUMIFS('2012Figures'!$J:$J,'2012Figures'!$C:$C,$A260,'2012Figures'!$H:$H,$B260,'2012Figures'!$I:$I,$C260,'2012Figures'!$B:$B,"CyToBroker",'2012Figures'!$G:$G,"E1",'2012Figures'!$E:$E,$B$1)</f>
        <v>0</v>
      </c>
      <c r="P260" s="52">
        <f>SUMIFS('2012Figures'!$J:$J,'2012Figures'!$C:$C,$A260,'2012Figures'!$H:$H,$B260,'2012Figures'!$I:$I,$C260,'2012Figures'!$B:$B,"CyToBroker",'2012Figures'!$G:$G,"P1",'2012Figures'!$E:$E,$B$1)</f>
        <v>0</v>
      </c>
      <c r="R260" s="46" t="str">
        <f t="shared" si="28"/>
        <v/>
      </c>
      <c r="S260" s="46" t="str">
        <f t="shared" si="28"/>
        <v/>
      </c>
      <c r="T260" s="46" t="str">
        <f t="shared" si="28"/>
        <v/>
      </c>
      <c r="U260" s="46" t="str">
        <f t="shared" si="28"/>
        <v/>
      </c>
      <c r="V260" s="46" t="str">
        <f t="shared" si="28"/>
        <v/>
      </c>
    </row>
    <row r="261" spans="1:22" x14ac:dyDescent="0.2">
      <c r="A261" s="1">
        <v>202</v>
      </c>
      <c r="B261" s="1" t="s">
        <v>40</v>
      </c>
      <c r="C261" s="8">
        <v>4</v>
      </c>
      <c r="D261" s="29">
        <f>SUMIFS('2013Figures'!$J:$J,'2013Figures'!$C:$C,$A261,'2013Figures'!$H:$H,$B261,'2013Figures'!$I:$I,$C261,'2013Figures'!$E:$E,$B$1)</f>
        <v>0</v>
      </c>
      <c r="E261" s="9">
        <f>SUMIFS('2013Figures'!$J:$J,'2013Figures'!$C:$C,$A261,'2013Figures'!$H:$H,$B261,'2013Figures'!$I:$I,$C261,'2013Figures'!$B:$B,"BrokerToCy",'2013Figures'!$G:$G,"E1",'2013Figures'!$E:$E,$B$1)</f>
        <v>0</v>
      </c>
      <c r="F261" s="9">
        <f>SUMIFS('2013Figures'!$J:$J,'2013Figures'!$C:$C,$A261,'2013Figures'!$H:$H,$B261,'2013Figures'!$I:$I,$C261,'2013Figures'!$B:$B,"BrokerToCy",'2013Figures'!$G:$G,"P1",'2013Figures'!$E:$E,$B$1)</f>
        <v>0</v>
      </c>
      <c r="G261" s="9">
        <f>SUMIFS('2013Figures'!$J:$J,'2013Figures'!$C:$C,$A261,'2013Figures'!$H:$H,$B261,'2013Figures'!$I:$I,$C261,'2013Figures'!$B:$B,"CyToBroker",'2013Figures'!$G:$G,"E1",'2013Figures'!$E:$E,$B$1)</f>
        <v>0</v>
      </c>
      <c r="H261" s="9">
        <f>SUMIFS('2013Figures'!$J:$J,'2013Figures'!$C:$C,$A261,'2013Figures'!$H:$H,$B261,'2013Figures'!$I:$I,$C261,'2013Figures'!$B:$B,"CyToBroker",'2013Figures'!$G:$G,"P1",'2013Figures'!$E:$E,$B$1)</f>
        <v>0</v>
      </c>
      <c r="I261" s="30"/>
      <c r="J261" s="31">
        <v>201301</v>
      </c>
      <c r="K261" s="30"/>
      <c r="L261" s="42">
        <f>SUMIFS('2012Figures'!$J:$J,'2012Figures'!$C:$C,$A261,'2012Figures'!$H:$H,$B261,'2012Figures'!$I:$I,$C261,'2012Figures'!$E:$E,$B$1)</f>
        <v>0</v>
      </c>
      <c r="M261" s="52">
        <f>SUMIFS('2012Figures'!$J:$J,'2012Figures'!$C:$C,$A261,'2012Figures'!$H:$H,$B261,'2012Figures'!$I:$I,$C261,'2012Figures'!$B:$B,"BrokerToCy",'2012Figures'!$G:$G,"E1",'2012Figures'!$E:$E,$B$1)</f>
        <v>0</v>
      </c>
      <c r="N261" s="52">
        <f>SUMIFS('2012Figures'!$J:$J,'2012Figures'!$C:$C,$A261,'2012Figures'!$H:$H,$B261,'2012Figures'!$I:$I,$C261,'2012Figures'!$B:$B,"BrokerToCy",'2012Figures'!$G:$G,"P1",'2012Figures'!$E:$E,$B$1)</f>
        <v>0</v>
      </c>
      <c r="O261" s="52">
        <f>SUMIFS('2012Figures'!$J:$J,'2012Figures'!$C:$C,$A261,'2012Figures'!$H:$H,$B261,'2012Figures'!$I:$I,$C261,'2012Figures'!$B:$B,"CyToBroker",'2012Figures'!$G:$G,"E1",'2012Figures'!$E:$E,$B$1)</f>
        <v>0</v>
      </c>
      <c r="P261" s="52">
        <f>SUMIFS('2012Figures'!$J:$J,'2012Figures'!$C:$C,$A261,'2012Figures'!$H:$H,$B261,'2012Figures'!$I:$I,$C261,'2012Figures'!$B:$B,"CyToBroker",'2012Figures'!$G:$G,"P1",'2012Figures'!$E:$E,$B$1)</f>
        <v>0</v>
      </c>
      <c r="Q261" s="30"/>
      <c r="R261" s="46" t="str">
        <f t="shared" si="28"/>
        <v/>
      </c>
      <c r="S261" s="46" t="str">
        <f t="shared" si="28"/>
        <v/>
      </c>
      <c r="T261" s="46" t="str">
        <f t="shared" si="28"/>
        <v/>
      </c>
      <c r="U261" s="46" t="str">
        <f t="shared" si="28"/>
        <v/>
      </c>
      <c r="V261" s="46" t="str">
        <f t="shared" si="28"/>
        <v/>
      </c>
    </row>
    <row r="262" spans="1:22" x14ac:dyDescent="0.2">
      <c r="A262" s="1">
        <v>202</v>
      </c>
      <c r="B262" s="1" t="s">
        <v>40</v>
      </c>
      <c r="C262" s="8">
        <v>3</v>
      </c>
      <c r="D262" s="29">
        <f>SUMIFS('2013Figures'!$J:$J,'2013Figures'!$C:$C,$A262,'2013Figures'!$H:$H,$B262,'2013Figures'!$I:$I,$C262,'2013Figures'!$E:$E,$B$1)</f>
        <v>0</v>
      </c>
      <c r="E262" s="9">
        <f>SUMIFS('2013Figures'!$J:$J,'2013Figures'!$C:$C,$A262,'2013Figures'!$H:$H,$B262,'2013Figures'!$I:$I,$C262,'2013Figures'!$B:$B,"BrokerToCy",'2013Figures'!$G:$G,"E1",'2013Figures'!$E:$E,$B$1)</f>
        <v>0</v>
      </c>
      <c r="F262" s="9">
        <f>SUMIFS('2013Figures'!$J:$J,'2013Figures'!$C:$C,$A262,'2013Figures'!$H:$H,$B262,'2013Figures'!$I:$I,$C262,'2013Figures'!$B:$B,"BrokerToCy",'2013Figures'!$G:$G,"P1",'2013Figures'!$E:$E,$B$1)</f>
        <v>0</v>
      </c>
      <c r="G262" s="9">
        <f>SUMIFS('2013Figures'!$J:$J,'2013Figures'!$C:$C,$A262,'2013Figures'!$H:$H,$B262,'2013Figures'!$I:$I,$C262,'2013Figures'!$B:$B,"CyToBroker",'2013Figures'!$G:$G,"E1",'2013Figures'!$E:$E,$B$1)</f>
        <v>0</v>
      </c>
      <c r="H262" s="9">
        <f>SUMIFS('2013Figures'!$J:$J,'2013Figures'!$C:$C,$A262,'2013Figures'!$H:$H,$B262,'2013Figures'!$I:$I,$C262,'2013Figures'!$B:$B,"CyToBroker",'2013Figures'!$G:$G,"P1",'2013Figures'!$E:$E,$B$1)</f>
        <v>0</v>
      </c>
      <c r="J262" s="8">
        <v>201201</v>
      </c>
      <c r="L262" s="42">
        <f>SUMIFS('2012Figures'!$J:$J,'2012Figures'!$C:$C,$A262,'2012Figures'!$H:$H,$B262,'2012Figures'!$I:$I,$C262,'2012Figures'!$E:$E,$B$1)</f>
        <v>0</v>
      </c>
      <c r="M262" s="52">
        <f>SUMIFS('2012Figures'!$J:$J,'2012Figures'!$C:$C,$A262,'2012Figures'!$H:$H,$B262,'2012Figures'!$I:$I,$C262,'2012Figures'!$B:$B,"BrokerToCy",'2012Figures'!$G:$G,"E1",'2012Figures'!$E:$E,$B$1)</f>
        <v>0</v>
      </c>
      <c r="N262" s="52">
        <f>SUMIFS('2012Figures'!$J:$J,'2012Figures'!$C:$C,$A262,'2012Figures'!$H:$H,$B262,'2012Figures'!$I:$I,$C262,'2012Figures'!$B:$B,"BrokerToCy",'2012Figures'!$G:$G,"P1",'2012Figures'!$E:$E,$B$1)</f>
        <v>0</v>
      </c>
      <c r="O262" s="52">
        <f>SUMIFS('2012Figures'!$J:$J,'2012Figures'!$C:$C,$A262,'2012Figures'!$H:$H,$B262,'2012Figures'!$I:$I,$C262,'2012Figures'!$B:$B,"CyToBroker",'2012Figures'!$G:$G,"E1",'2012Figures'!$E:$E,$B$1)</f>
        <v>0</v>
      </c>
      <c r="P262" s="52">
        <f>SUMIFS('2012Figures'!$J:$J,'2012Figures'!$C:$C,$A262,'2012Figures'!$H:$H,$B262,'2012Figures'!$I:$I,$C262,'2012Figures'!$B:$B,"CyToBroker",'2012Figures'!$G:$G,"P1",'2012Figures'!$E:$E,$B$1)</f>
        <v>0</v>
      </c>
      <c r="R262" s="46" t="str">
        <f t="shared" si="28"/>
        <v/>
      </c>
      <c r="S262" s="46" t="str">
        <f t="shared" si="28"/>
        <v/>
      </c>
      <c r="T262" s="46" t="str">
        <f t="shared" si="28"/>
        <v/>
      </c>
      <c r="U262" s="46" t="str">
        <f t="shared" si="28"/>
        <v/>
      </c>
      <c r="V262" s="46" t="str">
        <f t="shared" si="28"/>
        <v/>
      </c>
    </row>
    <row r="263" spans="1:22" x14ac:dyDescent="0.2">
      <c r="A263" s="1">
        <v>202</v>
      </c>
      <c r="B263" s="1" t="s">
        <v>40</v>
      </c>
      <c r="C263" s="8">
        <v>2</v>
      </c>
      <c r="D263" s="29">
        <f>SUMIFS('2013Figures'!$J:$J,'2013Figures'!$C:$C,$A263,'2013Figures'!$H:$H,$B263,'2013Figures'!$I:$I,$C263,'2013Figures'!$E:$E,$B$1)</f>
        <v>0</v>
      </c>
      <c r="E263" s="9">
        <f>SUMIFS('2013Figures'!$J:$J,'2013Figures'!$C:$C,$A263,'2013Figures'!$H:$H,$B263,'2013Figures'!$I:$I,$C263,'2013Figures'!$B:$B,"BrokerToCy",'2013Figures'!$G:$G,"E1",'2013Figures'!$E:$E,$B$1)</f>
        <v>0</v>
      </c>
      <c r="F263" s="9">
        <f>SUMIFS('2013Figures'!$J:$J,'2013Figures'!$C:$C,$A263,'2013Figures'!$H:$H,$B263,'2013Figures'!$I:$I,$C263,'2013Figures'!$B:$B,"BrokerToCy",'2013Figures'!$G:$G,"P1",'2013Figures'!$E:$E,$B$1)</f>
        <v>0</v>
      </c>
      <c r="G263" s="9">
        <f>SUMIFS('2013Figures'!$J:$J,'2013Figures'!$C:$C,$A263,'2013Figures'!$H:$H,$B263,'2013Figures'!$I:$I,$C263,'2013Figures'!$B:$B,"CyToBroker",'2013Figures'!$G:$G,"E1",'2013Figures'!$E:$E,$B$1)</f>
        <v>0</v>
      </c>
      <c r="H263" s="9">
        <f>SUMIFS('2013Figures'!$J:$J,'2013Figures'!$C:$C,$A263,'2013Figures'!$H:$H,$B263,'2013Figures'!$I:$I,$C263,'2013Figures'!$B:$B,"CyToBroker",'2013Figures'!$G:$G,"P1",'2013Figures'!$E:$E,$B$1)</f>
        <v>0</v>
      </c>
      <c r="J263" s="8">
        <v>201101</v>
      </c>
      <c r="L263" s="42">
        <f>SUMIFS('2012Figures'!$J:$J,'2012Figures'!$C:$C,$A263,'2012Figures'!$H:$H,$B263,'2012Figures'!$I:$I,$C263,'2012Figures'!$E:$E,$B$1)</f>
        <v>0</v>
      </c>
      <c r="M263" s="52">
        <f>SUMIFS('2012Figures'!$J:$J,'2012Figures'!$C:$C,$A263,'2012Figures'!$H:$H,$B263,'2012Figures'!$I:$I,$C263,'2012Figures'!$B:$B,"BrokerToCy",'2012Figures'!$G:$G,"E1",'2012Figures'!$E:$E,$B$1)</f>
        <v>0</v>
      </c>
      <c r="N263" s="52">
        <f>SUMIFS('2012Figures'!$J:$J,'2012Figures'!$C:$C,$A263,'2012Figures'!$H:$H,$B263,'2012Figures'!$I:$I,$C263,'2012Figures'!$B:$B,"BrokerToCy",'2012Figures'!$G:$G,"P1",'2012Figures'!$E:$E,$B$1)</f>
        <v>0</v>
      </c>
      <c r="O263" s="52">
        <f>SUMIFS('2012Figures'!$J:$J,'2012Figures'!$C:$C,$A263,'2012Figures'!$H:$H,$B263,'2012Figures'!$I:$I,$C263,'2012Figures'!$B:$B,"CyToBroker",'2012Figures'!$G:$G,"E1",'2012Figures'!$E:$E,$B$1)</f>
        <v>0</v>
      </c>
      <c r="P263" s="52">
        <f>SUMIFS('2012Figures'!$J:$J,'2012Figures'!$C:$C,$A263,'2012Figures'!$H:$H,$B263,'2012Figures'!$I:$I,$C263,'2012Figures'!$B:$B,"CyToBroker",'2012Figures'!$G:$G,"P1",'2012Figures'!$E:$E,$B$1)</f>
        <v>0</v>
      </c>
      <c r="R263" s="46" t="str">
        <f t="shared" si="28"/>
        <v/>
      </c>
      <c r="S263" s="46" t="str">
        <f t="shared" si="28"/>
        <v/>
      </c>
      <c r="T263" s="46" t="str">
        <f t="shared" si="28"/>
        <v/>
      </c>
      <c r="U263" s="46" t="str">
        <f t="shared" si="28"/>
        <v/>
      </c>
      <c r="V263" s="46" t="str">
        <f t="shared" si="28"/>
        <v/>
      </c>
    </row>
    <row r="264" spans="1:22" x14ac:dyDescent="0.2">
      <c r="A264" s="1">
        <v>202</v>
      </c>
      <c r="B264" s="1" t="s">
        <v>40</v>
      </c>
      <c r="C264" s="8">
        <v>1</v>
      </c>
      <c r="D264" s="29">
        <f>SUMIFS('2013Figures'!$J:$J,'2013Figures'!$C:$C,$A264,'2013Figures'!$H:$H,$B264,'2013Figures'!$I:$I,$C264,'2013Figures'!$E:$E,$B$1)</f>
        <v>1</v>
      </c>
      <c r="E264" s="9">
        <f>SUMIFS('2013Figures'!$J:$J,'2013Figures'!$C:$C,$A264,'2013Figures'!$H:$H,$B264,'2013Figures'!$I:$I,$C264,'2013Figures'!$B:$B,"BrokerToCy",'2013Figures'!$G:$G,"E1",'2013Figures'!$E:$E,$B$1)</f>
        <v>1</v>
      </c>
      <c r="F264" s="9">
        <f>SUMIFS('2013Figures'!$J:$J,'2013Figures'!$C:$C,$A264,'2013Figures'!$H:$H,$B264,'2013Figures'!$I:$I,$C264,'2013Figures'!$B:$B,"BrokerToCy",'2013Figures'!$G:$G,"P1",'2013Figures'!$E:$E,$B$1)</f>
        <v>0</v>
      </c>
      <c r="G264" s="9">
        <f>SUMIFS('2013Figures'!$J:$J,'2013Figures'!$C:$C,$A264,'2013Figures'!$H:$H,$B264,'2013Figures'!$I:$I,$C264,'2013Figures'!$B:$B,"CyToBroker",'2013Figures'!$G:$G,"E1",'2013Figures'!$E:$E,$B$1)</f>
        <v>0</v>
      </c>
      <c r="H264" s="9">
        <f>SUMIFS('2013Figures'!$J:$J,'2013Figures'!$C:$C,$A264,'2013Figures'!$H:$H,$B264,'2013Figures'!$I:$I,$C264,'2013Figures'!$B:$B,"CyToBroker",'2013Figures'!$G:$G,"P1",'2013Figures'!$E:$E,$B$1)</f>
        <v>0</v>
      </c>
      <c r="J264" s="8">
        <v>200901</v>
      </c>
      <c r="L264" s="42">
        <f>SUMIFS('2012Figures'!$J:$J,'2012Figures'!$C:$C,$A264,'2012Figures'!$H:$H,$B264,'2012Figures'!$I:$I,$C264,'2012Figures'!$E:$E,$B$1)</f>
        <v>0</v>
      </c>
      <c r="M264" s="52">
        <f>SUMIFS('2012Figures'!$J:$J,'2012Figures'!$C:$C,$A264,'2012Figures'!$H:$H,$B264,'2012Figures'!$I:$I,$C264,'2012Figures'!$B:$B,"BrokerToCy",'2012Figures'!$G:$G,"E1",'2012Figures'!$E:$E,$B$1)</f>
        <v>0</v>
      </c>
      <c r="N264" s="52">
        <f>SUMIFS('2012Figures'!$J:$J,'2012Figures'!$C:$C,$A264,'2012Figures'!$H:$H,$B264,'2012Figures'!$I:$I,$C264,'2012Figures'!$B:$B,"BrokerToCy",'2012Figures'!$G:$G,"P1",'2012Figures'!$E:$E,$B$1)</f>
        <v>0</v>
      </c>
      <c r="O264" s="52">
        <f>SUMIFS('2012Figures'!$J:$J,'2012Figures'!$C:$C,$A264,'2012Figures'!$H:$H,$B264,'2012Figures'!$I:$I,$C264,'2012Figures'!$B:$B,"CyToBroker",'2012Figures'!$G:$G,"E1",'2012Figures'!$E:$E,$B$1)</f>
        <v>0</v>
      </c>
      <c r="P264" s="52">
        <f>SUMIFS('2012Figures'!$J:$J,'2012Figures'!$C:$C,$A264,'2012Figures'!$H:$H,$B264,'2012Figures'!$I:$I,$C264,'2012Figures'!$B:$B,"CyToBroker",'2012Figures'!$G:$G,"P1",'2012Figures'!$E:$E,$B$1)</f>
        <v>0</v>
      </c>
      <c r="R264" s="46" t="str">
        <f t="shared" si="28"/>
        <v/>
      </c>
      <c r="S264" s="46" t="str">
        <f t="shared" si="28"/>
        <v/>
      </c>
      <c r="T264" s="46" t="str">
        <f t="shared" si="28"/>
        <v/>
      </c>
      <c r="U264" s="46" t="str">
        <f t="shared" si="28"/>
        <v/>
      </c>
      <c r="V264" s="46" t="str">
        <f t="shared" si="28"/>
        <v/>
      </c>
    </row>
    <row r="265" spans="1:22" x14ac:dyDescent="0.2">
      <c r="A265" s="1">
        <v>202</v>
      </c>
      <c r="B265" s="1" t="s">
        <v>40</v>
      </c>
      <c r="D265" s="29">
        <f>SUMIFS('2013Figures'!$J:$J,'2013Figures'!$C:$C,$A265,'2013Figures'!$I:$I,"",'2013Figures'!$E:$E,$B$1)</f>
        <v>0</v>
      </c>
      <c r="E265" s="9">
        <f>SUMIFS('2013Figures'!$J:$J,'2013Figures'!$C:$C,$A265,'2013Figures'!$I:$I,"",'2013Figures'!$B:$B,"BrokerToCy",'2013Figures'!$G:$G,"E1",'2013Figures'!$E:$E,$B$1)</f>
        <v>0</v>
      </c>
      <c r="F265" s="9">
        <f>SUMIFS('2013Figures'!$J:$J,'2013Figures'!$C:$C,$A265,'2013Figures'!$I:$I,"",'2013Figures'!$B:$B,"BrokerToCy",'2013Figures'!$G:$G,"P1",'2013Figures'!$E:$E,$B$1)</f>
        <v>0</v>
      </c>
      <c r="G265" s="9">
        <f>SUMIFS('2013Figures'!$J:$J,'2013Figures'!$C:$C,$A265,'2013Figures'!$I:$I,"",'2013Figures'!$B:$B,"CyToBroker",'2013Figures'!$G:$G,"E1",'2013Figures'!$E:$E,$B$1)</f>
        <v>0</v>
      </c>
      <c r="H265" s="9">
        <f>SUMIFS('2013Figures'!$J:$J,'2013Figures'!$C:$C,$A265,'2013Figures'!$I:$I,"",'2013Figures'!$B:$B,"CyToBroker",'2013Figures'!$G:$G,"P1",'2013Figures'!$E:$E,$B$1)</f>
        <v>0</v>
      </c>
      <c r="J265" s="8" t="s">
        <v>131</v>
      </c>
      <c r="L265" s="42">
        <f>SUMIFS('2012Figures'!$J:$J,'2012Figures'!$C:$C,$A265,'2012Figures'!$I:$I,"",'2012Figures'!$E:$E,$B$1)</f>
        <v>0</v>
      </c>
      <c r="M265" s="52">
        <f>SUMIFS('2012Figures'!$J:$J,'2012Figures'!$C:$C,$A265,'2012Figures'!$I:$I,"",'2012Figures'!$B:$B,"BrokerToCy",'2012Figures'!$G:$G,"E1",'2012Figures'!$E:$E,$B$1)</f>
        <v>0</v>
      </c>
      <c r="N265" s="52">
        <f>SUMIFS('2012Figures'!$J:$J,'2012Figures'!$C:$C,$A265,'2012Figures'!$I:$I,"",'2012Figures'!$B:$B,"BrokerToCy",'2012Figures'!$G:$G,"P1",'2012Figures'!$E:$E,$B$1)</f>
        <v>0</v>
      </c>
      <c r="O265" s="52">
        <f>SUMIFS('2012Figures'!$J:$J,'2012Figures'!$C:$C,$A265,'2012Figures'!$I:$I,"",'2012Figures'!$B:$B,"CyToBroker",'2012Figures'!$G:$G,"E1",'2012Figures'!$E:$E,$B$1)</f>
        <v>0</v>
      </c>
      <c r="P265" s="52">
        <f>SUMIFS('2012Figures'!$J:$J,'2012Figures'!$C:$C,$A265,'2012Figures'!$I:$I,"",'2012Figures'!$B:$B,"CyToBroker",'2012Figures'!$G:$G,"P1",'2012Figures'!$E:$E,$B$1)</f>
        <v>0</v>
      </c>
      <c r="R265" s="46" t="str">
        <f t="shared" si="28"/>
        <v/>
      </c>
      <c r="S265" s="46" t="str">
        <f t="shared" si="28"/>
        <v/>
      </c>
      <c r="T265" s="46" t="str">
        <f t="shared" si="28"/>
        <v/>
      </c>
      <c r="U265" s="46" t="str">
        <f t="shared" si="28"/>
        <v/>
      </c>
      <c r="V265" s="46" t="str">
        <f t="shared" si="28"/>
        <v/>
      </c>
    </row>
    <row r="266" spans="1:22" x14ac:dyDescent="0.2">
      <c r="A266" s="21"/>
      <c r="B266" s="21" t="s">
        <v>92</v>
      </c>
      <c r="C266" s="22"/>
      <c r="D266" s="23">
        <f>SUM(E266:H266)</f>
        <v>1</v>
      </c>
      <c r="E266" s="23">
        <f>SUM(E260:E265)</f>
        <v>1</v>
      </c>
      <c r="F266" s="23">
        <f>SUM(F260:F265)</f>
        <v>0</v>
      </c>
      <c r="G266" s="23">
        <f>SUM(G260:G265)</f>
        <v>0</v>
      </c>
      <c r="H266" s="23">
        <f>SUM(H260:H265)</f>
        <v>0</v>
      </c>
      <c r="I266" s="21"/>
      <c r="J266" s="22"/>
      <c r="K266" s="21"/>
      <c r="L266" s="43">
        <f>SUM(M266:P266)</f>
        <v>0</v>
      </c>
      <c r="M266" s="43">
        <f>SUM(M260:M265)</f>
        <v>0</v>
      </c>
      <c r="N266" s="43">
        <f>SUM(N260:N265)</f>
        <v>0</v>
      </c>
      <c r="O266" s="43">
        <f>SUM(O260:O265)</f>
        <v>0</v>
      </c>
      <c r="P266" s="43">
        <f>SUM(P260:P265)</f>
        <v>0</v>
      </c>
      <c r="Q266" s="21"/>
      <c r="R266" s="21"/>
      <c r="S266" s="21"/>
      <c r="T266" s="21"/>
      <c r="U266" s="21"/>
      <c r="V266" s="21"/>
    </row>
    <row r="267" spans="1:22" x14ac:dyDescent="0.2">
      <c r="A267" s="28">
        <v>203</v>
      </c>
      <c r="B267" s="28" t="s">
        <v>45</v>
      </c>
      <c r="C267" s="17" t="s">
        <v>88</v>
      </c>
      <c r="D267" s="18">
        <f>SUMIFS('2013Figures'!$J:$J,'2013Figures'!$C:$C,$A267,'2013Figures'!$E:$E,$B$1)</f>
        <v>1</v>
      </c>
      <c r="E267" s="18">
        <f>SUMIFS('2013Figures'!$J:$J,'2013Figures'!$C:$C,$A267,'2013Figures'!$B:$B,"BrokerToCy",'2013Figures'!$G:$G,"E1",'2013Figures'!$E:$E,$B$1)</f>
        <v>1</v>
      </c>
      <c r="F267" s="18">
        <f>SUMIFS('2013Figures'!$J:$J,'2013Figures'!$C:$C,$A267,'2013Figures'!$B:$B,"BrokerToCy",'2013Figures'!$G:$G,"P1",'2013Figures'!$E:$E,$B$1)</f>
        <v>0</v>
      </c>
      <c r="G267" s="18">
        <f>SUMIFS('2013Figures'!$J:$J,'2013Figures'!$C:$C,$A267,'2013Figures'!$B:$B,"CyToBroker",'2013Figures'!$G:$G,"E1",'2013Figures'!$E:$E,$B$1)</f>
        <v>0</v>
      </c>
      <c r="H267" s="18">
        <f>SUMIFS('2013Figures'!$J:$J,'2013Figures'!$C:$C,$A267,'2013Figures'!$B:$B,"CyToBroker",'2013Figures'!$G:$G,"P1",'2013Figures'!$E:$E,$B$1)</f>
        <v>0</v>
      </c>
      <c r="I267" s="28"/>
      <c r="J267" s="17"/>
      <c r="K267" s="28"/>
      <c r="L267" s="50">
        <f>SUMIFS('2012Figures'!$J:$J,'2012Figures'!$C:$C,$A267,'2012Figures'!$E:$E,$B$1)</f>
        <v>1</v>
      </c>
      <c r="M267" s="50">
        <f>SUMIFS('2012Figures'!$J:$J,'2012Figures'!$C:$C,$A267,'2012Figures'!$B:$B,"BrokerToCy",'2012Figures'!$G:$G,"E1",'2012Figures'!$E:$E,$B$1)</f>
        <v>1</v>
      </c>
      <c r="N267" s="50">
        <f>SUMIFS('2012Figures'!$J:$J,'2012Figures'!$C:$C,$A267,'2012Figures'!$B:$B,"BrokerToCy",'2012Figures'!$G:$G,"P1",'2012Figures'!$E:$E,$B$1)</f>
        <v>0</v>
      </c>
      <c r="O267" s="50">
        <f>SUMIFS('2012Figures'!$J:$J,'2012Figures'!$C:$C,$A267,'2012Figures'!$B:$B,"CyToBroker",'2012Figures'!$G:$G,"E1",'2012Figures'!$E:$E,$B$1)</f>
        <v>0</v>
      </c>
      <c r="P267" s="50">
        <f>SUMIFS('2012Figures'!$J:$J,'2012Figures'!$C:$C,$A267,'2012Figures'!$B:$B,"CyToBroker",'2012Figures'!$G:$G,"P1",'2012Figures'!$E:$E,$B$1)</f>
        <v>0</v>
      </c>
      <c r="Q267" s="28"/>
      <c r="R267" s="46">
        <f t="shared" ref="R267:V330" si="29">IF(L267=0,"",ROUND(D267/L267-1,2))</f>
        <v>0</v>
      </c>
      <c r="S267" s="46">
        <f t="shared" si="29"/>
        <v>0</v>
      </c>
      <c r="T267" s="46" t="str">
        <f t="shared" si="29"/>
        <v/>
      </c>
      <c r="U267" s="46" t="str">
        <f t="shared" si="29"/>
        <v/>
      </c>
      <c r="V267" s="46" t="str">
        <f t="shared" si="29"/>
        <v/>
      </c>
    </row>
    <row r="268" spans="1:22" x14ac:dyDescent="0.2">
      <c r="A268" s="1">
        <v>203</v>
      </c>
      <c r="B268" s="1" t="s">
        <v>45</v>
      </c>
      <c r="C268" s="8">
        <v>4</v>
      </c>
      <c r="D268" s="29">
        <f>SUMIFS('2013Figures'!$J:$J,'2013Figures'!$C:$C,$A268,'2013Figures'!$H:$H,$B268,'2013Figures'!$I:$I,$C268,'2013Figures'!$E:$E,$B$1)</f>
        <v>0</v>
      </c>
      <c r="E268" s="9">
        <f>SUMIFS('2013Figures'!$J:$J,'2013Figures'!$C:$C,$A268,'2013Figures'!$H:$H,$B268,'2013Figures'!$I:$I,$C268,'2013Figures'!$B:$B,"BrokerToCy",'2013Figures'!$G:$G,"E1",'2013Figures'!$E:$E,$B$1)</f>
        <v>0</v>
      </c>
      <c r="F268" s="9">
        <f>SUMIFS('2013Figures'!$J:$J,'2013Figures'!$C:$C,$A268,'2013Figures'!$H:$H,$B268,'2013Figures'!$I:$I,$C268,'2013Figures'!$B:$B,"BrokerToCy",'2013Figures'!$G:$G,"P1",'2013Figures'!$E:$E,$B$1)</f>
        <v>0</v>
      </c>
      <c r="G268" s="9">
        <f>SUMIFS('2013Figures'!$J:$J,'2013Figures'!$C:$C,$A268,'2013Figures'!$H:$H,$B268,'2013Figures'!$I:$I,$C268,'2013Figures'!$B:$B,"CyToBroker",'2013Figures'!$G:$G,"E1",'2013Figures'!$E:$E,$B$1)</f>
        <v>0</v>
      </c>
      <c r="H268" s="9">
        <f>SUMIFS('2013Figures'!$J:$J,'2013Figures'!$C:$C,$A268,'2013Figures'!$H:$H,$B268,'2013Figures'!$I:$I,$C268,'2013Figures'!$B:$B,"CyToBroker",'2013Figures'!$G:$G,"P1",'2013Figures'!$E:$E,$B$1)</f>
        <v>0</v>
      </c>
      <c r="J268" s="8" t="s">
        <v>146</v>
      </c>
      <c r="L268" s="42">
        <f>SUMIFS('2012Figures'!$J:$J,'2012Figures'!$C:$C,$A268,'2012Figures'!$H:$H,$B268,'2012Figures'!$I:$I,$C268,'2012Figures'!$E:$E,$B$1)</f>
        <v>0</v>
      </c>
      <c r="M268" s="52">
        <f>SUMIFS('2012Figures'!$J:$J,'2012Figures'!$C:$C,$A268,'2012Figures'!$H:$H,$B268,'2012Figures'!$I:$I,$C268,'2012Figures'!$B:$B,"BrokerToCy",'2012Figures'!$G:$G,"E1",'2012Figures'!$E:$E,$B$1)</f>
        <v>0</v>
      </c>
      <c r="N268" s="52">
        <f>SUMIFS('2012Figures'!$J:$J,'2012Figures'!$C:$C,$A268,'2012Figures'!$H:$H,$B268,'2012Figures'!$I:$I,$C268,'2012Figures'!$B:$B,"BrokerToCy",'2012Figures'!$G:$G,"P1",'2012Figures'!$E:$E,$B$1)</f>
        <v>0</v>
      </c>
      <c r="O268" s="52">
        <f>SUMIFS('2012Figures'!$J:$J,'2012Figures'!$C:$C,$A268,'2012Figures'!$H:$H,$B268,'2012Figures'!$I:$I,$C268,'2012Figures'!$B:$B,"CyToBroker",'2012Figures'!$G:$G,"E1",'2012Figures'!$E:$E,$B$1)</f>
        <v>0</v>
      </c>
      <c r="P268" s="52">
        <f>SUMIFS('2012Figures'!$J:$J,'2012Figures'!$C:$C,$A268,'2012Figures'!$H:$H,$B268,'2012Figures'!$I:$I,$C268,'2012Figures'!$B:$B,"CyToBroker",'2012Figures'!$G:$G,"P1",'2012Figures'!$E:$E,$B$1)</f>
        <v>0</v>
      </c>
      <c r="R268" s="46" t="str">
        <f t="shared" si="29"/>
        <v/>
      </c>
      <c r="S268" s="46" t="str">
        <f t="shared" si="29"/>
        <v/>
      </c>
      <c r="T268" s="46" t="str">
        <f t="shared" si="29"/>
        <v/>
      </c>
      <c r="U268" s="46" t="str">
        <f t="shared" si="29"/>
        <v/>
      </c>
      <c r="V268" s="46" t="str">
        <f t="shared" si="29"/>
        <v/>
      </c>
    </row>
    <row r="269" spans="1:22" x14ac:dyDescent="0.2">
      <c r="A269" s="1">
        <v>203</v>
      </c>
      <c r="B269" s="1" t="s">
        <v>45</v>
      </c>
      <c r="C269" s="8">
        <v>3</v>
      </c>
      <c r="D269" s="29">
        <f>SUMIFS('2013Figures'!$J:$J,'2013Figures'!$C:$C,$A269,'2013Figures'!$H:$H,$B269,'2013Figures'!$I:$I,$C269,'2013Figures'!$E:$E,$B$1)</f>
        <v>0</v>
      </c>
      <c r="E269" s="9">
        <f>SUMIFS('2013Figures'!$J:$J,'2013Figures'!$C:$C,$A269,'2013Figures'!$H:$H,$B269,'2013Figures'!$I:$I,$C269,'2013Figures'!$B:$B,"BrokerToCy",'2013Figures'!$G:$G,"E1",'2013Figures'!$E:$E,$B$1)</f>
        <v>0</v>
      </c>
      <c r="F269" s="9">
        <f>SUMIFS('2013Figures'!$J:$J,'2013Figures'!$C:$C,$A269,'2013Figures'!$H:$H,$B269,'2013Figures'!$I:$I,$C269,'2013Figures'!$B:$B,"BrokerToCy",'2013Figures'!$G:$G,"P1",'2013Figures'!$E:$E,$B$1)</f>
        <v>0</v>
      </c>
      <c r="G269" s="9">
        <f>SUMIFS('2013Figures'!$J:$J,'2013Figures'!$C:$C,$A269,'2013Figures'!$H:$H,$B269,'2013Figures'!$I:$I,$C269,'2013Figures'!$B:$B,"CyToBroker",'2013Figures'!$G:$G,"E1",'2013Figures'!$E:$E,$B$1)</f>
        <v>0</v>
      </c>
      <c r="H269" s="9">
        <f>SUMIFS('2013Figures'!$J:$J,'2013Figures'!$C:$C,$A269,'2013Figures'!$H:$H,$B269,'2013Figures'!$I:$I,$C269,'2013Figures'!$B:$B,"CyToBroker",'2013Figures'!$G:$G,"P1",'2013Figures'!$E:$E,$B$1)</f>
        <v>0</v>
      </c>
      <c r="J269" s="8">
        <v>201501</v>
      </c>
      <c r="L269" s="42">
        <f>SUMIFS('2012Figures'!$J:$J,'2012Figures'!$C:$C,$A269,'2012Figures'!$H:$H,$B269,'2012Figures'!$I:$I,$C269,'2012Figures'!$E:$E,$B$1)</f>
        <v>0</v>
      </c>
      <c r="M269" s="52">
        <f>SUMIFS('2012Figures'!$J:$J,'2012Figures'!$C:$C,$A269,'2012Figures'!$H:$H,$B269,'2012Figures'!$I:$I,$C269,'2012Figures'!$B:$B,"BrokerToCy",'2012Figures'!$G:$G,"E1",'2012Figures'!$E:$E,$B$1)</f>
        <v>0</v>
      </c>
      <c r="N269" s="52">
        <f>SUMIFS('2012Figures'!$J:$J,'2012Figures'!$C:$C,$A269,'2012Figures'!$H:$H,$B269,'2012Figures'!$I:$I,$C269,'2012Figures'!$B:$B,"BrokerToCy",'2012Figures'!$G:$G,"P1",'2012Figures'!$E:$E,$B$1)</f>
        <v>0</v>
      </c>
      <c r="O269" s="52">
        <f>SUMIFS('2012Figures'!$J:$J,'2012Figures'!$C:$C,$A269,'2012Figures'!$H:$H,$B269,'2012Figures'!$I:$I,$C269,'2012Figures'!$B:$B,"CyToBroker",'2012Figures'!$G:$G,"E1",'2012Figures'!$E:$E,$B$1)</f>
        <v>0</v>
      </c>
      <c r="P269" s="52">
        <f>SUMIFS('2012Figures'!$J:$J,'2012Figures'!$C:$C,$A269,'2012Figures'!$H:$H,$B269,'2012Figures'!$I:$I,$C269,'2012Figures'!$B:$B,"CyToBroker",'2012Figures'!$G:$G,"P1",'2012Figures'!$E:$E,$B$1)</f>
        <v>0</v>
      </c>
      <c r="R269" s="46" t="str">
        <f t="shared" si="29"/>
        <v/>
      </c>
      <c r="S269" s="46" t="str">
        <f t="shared" si="29"/>
        <v/>
      </c>
      <c r="T269" s="46" t="str">
        <f t="shared" si="29"/>
        <v/>
      </c>
      <c r="U269" s="46" t="str">
        <f t="shared" si="29"/>
        <v/>
      </c>
      <c r="V269" s="46" t="str">
        <f t="shared" si="29"/>
        <v/>
      </c>
    </row>
    <row r="270" spans="1:22" x14ac:dyDescent="0.2">
      <c r="A270" s="1">
        <v>203</v>
      </c>
      <c r="B270" s="1" t="s">
        <v>45</v>
      </c>
      <c r="C270" s="8">
        <v>2</v>
      </c>
      <c r="D270" s="29">
        <f>SUMIFS('2013Figures'!$J:$J,'2013Figures'!$C:$C,$A270,'2013Figures'!$H:$H,$B270,'2013Figures'!$I:$I,$C270,'2013Figures'!$E:$E,$B$1)</f>
        <v>0</v>
      </c>
      <c r="E270" s="9">
        <f>SUMIFS('2013Figures'!$J:$J,'2013Figures'!$C:$C,$A270,'2013Figures'!$H:$H,$B270,'2013Figures'!$I:$I,$C270,'2013Figures'!$B:$B,"BrokerToCy",'2013Figures'!$G:$G,"E1",'2013Figures'!$E:$E,$B$1)</f>
        <v>0</v>
      </c>
      <c r="F270" s="9">
        <f>SUMIFS('2013Figures'!$J:$J,'2013Figures'!$C:$C,$A270,'2013Figures'!$H:$H,$B270,'2013Figures'!$I:$I,$C270,'2013Figures'!$B:$B,"BrokerToCy",'2013Figures'!$G:$G,"P1",'2013Figures'!$E:$E,$B$1)</f>
        <v>0</v>
      </c>
      <c r="G270" s="9">
        <f>SUMIFS('2013Figures'!$J:$J,'2013Figures'!$C:$C,$A270,'2013Figures'!$H:$H,$B270,'2013Figures'!$I:$I,$C270,'2013Figures'!$B:$B,"CyToBroker",'2013Figures'!$G:$G,"E1",'2013Figures'!$E:$E,$B$1)</f>
        <v>0</v>
      </c>
      <c r="H270" s="9">
        <f>SUMIFS('2013Figures'!$J:$J,'2013Figures'!$C:$C,$A270,'2013Figures'!$H:$H,$B270,'2013Figures'!$I:$I,$C270,'2013Figures'!$B:$B,"CyToBroker",'2013Figures'!$G:$G,"P1",'2013Figures'!$E:$E,$B$1)</f>
        <v>0</v>
      </c>
      <c r="J270" s="8">
        <v>201401</v>
      </c>
      <c r="L270" s="42">
        <f>SUMIFS('2012Figures'!$J:$J,'2012Figures'!$C:$C,$A270,'2012Figures'!$H:$H,$B270,'2012Figures'!$I:$I,$C270,'2012Figures'!$E:$E,$B$1)</f>
        <v>0</v>
      </c>
      <c r="M270" s="52">
        <f>SUMIFS('2012Figures'!$J:$J,'2012Figures'!$C:$C,$A270,'2012Figures'!$H:$H,$B270,'2012Figures'!$I:$I,$C270,'2012Figures'!$B:$B,"BrokerToCy",'2012Figures'!$G:$G,"E1",'2012Figures'!$E:$E,$B$1)</f>
        <v>0</v>
      </c>
      <c r="N270" s="52">
        <f>SUMIFS('2012Figures'!$J:$J,'2012Figures'!$C:$C,$A270,'2012Figures'!$H:$H,$B270,'2012Figures'!$I:$I,$C270,'2012Figures'!$B:$B,"BrokerToCy",'2012Figures'!$G:$G,"P1",'2012Figures'!$E:$E,$B$1)</f>
        <v>0</v>
      </c>
      <c r="O270" s="52">
        <f>SUMIFS('2012Figures'!$J:$J,'2012Figures'!$C:$C,$A270,'2012Figures'!$H:$H,$B270,'2012Figures'!$I:$I,$C270,'2012Figures'!$B:$B,"CyToBroker",'2012Figures'!$G:$G,"E1",'2012Figures'!$E:$E,$B$1)</f>
        <v>0</v>
      </c>
      <c r="P270" s="52">
        <f>SUMIFS('2012Figures'!$J:$J,'2012Figures'!$C:$C,$A270,'2012Figures'!$H:$H,$B270,'2012Figures'!$I:$I,$C270,'2012Figures'!$B:$B,"CyToBroker",'2012Figures'!$G:$G,"P1",'2012Figures'!$E:$E,$B$1)</f>
        <v>0</v>
      </c>
      <c r="R270" s="46" t="str">
        <f t="shared" si="29"/>
        <v/>
      </c>
      <c r="S270" s="46" t="str">
        <f t="shared" si="29"/>
        <v/>
      </c>
      <c r="T270" s="46" t="str">
        <f t="shared" si="29"/>
        <v/>
      </c>
      <c r="U270" s="46" t="str">
        <f t="shared" si="29"/>
        <v/>
      </c>
      <c r="V270" s="46" t="str">
        <f t="shared" si="29"/>
        <v/>
      </c>
    </row>
    <row r="271" spans="1:22" x14ac:dyDescent="0.2">
      <c r="A271" s="1">
        <v>203</v>
      </c>
      <c r="B271" s="1" t="s">
        <v>45</v>
      </c>
      <c r="C271" s="8">
        <v>1</v>
      </c>
      <c r="D271" s="29">
        <f>SUMIFS('2013Figures'!$J:$J,'2013Figures'!$C:$C,$A271,'2013Figures'!$H:$H,$B271,'2013Figures'!$I:$I,$C271,'2013Figures'!$E:$E,$B$1)</f>
        <v>1</v>
      </c>
      <c r="E271" s="9">
        <f>SUMIFS('2013Figures'!$J:$J,'2013Figures'!$C:$C,$A271,'2013Figures'!$H:$H,$B271,'2013Figures'!$I:$I,$C271,'2013Figures'!$B:$B,"BrokerToCy",'2013Figures'!$G:$G,"E1",'2013Figures'!$E:$E,$B$1)</f>
        <v>1</v>
      </c>
      <c r="F271" s="9">
        <f>SUMIFS('2013Figures'!$J:$J,'2013Figures'!$C:$C,$A271,'2013Figures'!$H:$H,$B271,'2013Figures'!$I:$I,$C271,'2013Figures'!$B:$B,"BrokerToCy",'2013Figures'!$G:$G,"P1",'2013Figures'!$E:$E,$B$1)</f>
        <v>0</v>
      </c>
      <c r="G271" s="9">
        <f>SUMIFS('2013Figures'!$J:$J,'2013Figures'!$C:$C,$A271,'2013Figures'!$H:$H,$B271,'2013Figures'!$I:$I,$C271,'2013Figures'!$B:$B,"CyToBroker",'2013Figures'!$G:$G,"E1",'2013Figures'!$E:$E,$B$1)</f>
        <v>0</v>
      </c>
      <c r="H271" s="9">
        <f>SUMIFS('2013Figures'!$J:$J,'2013Figures'!$C:$C,$A271,'2013Figures'!$H:$H,$B271,'2013Figures'!$I:$I,$C271,'2013Figures'!$B:$B,"CyToBroker",'2013Figures'!$G:$G,"P1",'2013Figures'!$E:$E,$B$1)</f>
        <v>0</v>
      </c>
      <c r="I271" s="30"/>
      <c r="J271" s="31">
        <v>200901</v>
      </c>
      <c r="K271" s="30"/>
      <c r="L271" s="42">
        <f>SUMIFS('2012Figures'!$J:$J,'2012Figures'!$C:$C,$A271,'2012Figures'!$H:$H,$B271,'2012Figures'!$I:$I,$C271,'2012Figures'!$E:$E,$B$1)</f>
        <v>1</v>
      </c>
      <c r="M271" s="52">
        <f>SUMIFS('2012Figures'!$J:$J,'2012Figures'!$C:$C,$A271,'2012Figures'!$H:$H,$B271,'2012Figures'!$I:$I,$C271,'2012Figures'!$B:$B,"BrokerToCy",'2012Figures'!$G:$G,"E1",'2012Figures'!$E:$E,$B$1)</f>
        <v>1</v>
      </c>
      <c r="N271" s="52">
        <f>SUMIFS('2012Figures'!$J:$J,'2012Figures'!$C:$C,$A271,'2012Figures'!$H:$H,$B271,'2012Figures'!$I:$I,$C271,'2012Figures'!$B:$B,"BrokerToCy",'2012Figures'!$G:$G,"P1",'2012Figures'!$E:$E,$B$1)</f>
        <v>0</v>
      </c>
      <c r="O271" s="52">
        <f>SUMIFS('2012Figures'!$J:$J,'2012Figures'!$C:$C,$A271,'2012Figures'!$H:$H,$B271,'2012Figures'!$I:$I,$C271,'2012Figures'!$B:$B,"CyToBroker",'2012Figures'!$G:$G,"E1",'2012Figures'!$E:$E,$B$1)</f>
        <v>0</v>
      </c>
      <c r="P271" s="52">
        <f>SUMIFS('2012Figures'!$J:$J,'2012Figures'!$C:$C,$A271,'2012Figures'!$H:$H,$B271,'2012Figures'!$I:$I,$C271,'2012Figures'!$B:$B,"CyToBroker",'2012Figures'!$G:$G,"P1",'2012Figures'!$E:$E,$B$1)</f>
        <v>0</v>
      </c>
      <c r="Q271" s="30"/>
      <c r="R271" s="46">
        <f t="shared" si="29"/>
        <v>0</v>
      </c>
      <c r="S271" s="46">
        <f t="shared" si="29"/>
        <v>0</v>
      </c>
      <c r="T271" s="46" t="str">
        <f t="shared" si="29"/>
        <v/>
      </c>
      <c r="U271" s="46" t="str">
        <f t="shared" si="29"/>
        <v/>
      </c>
      <c r="V271" s="46" t="str">
        <f t="shared" si="29"/>
        <v/>
      </c>
    </row>
    <row r="272" spans="1:22" x14ac:dyDescent="0.2">
      <c r="A272" s="1">
        <v>203</v>
      </c>
      <c r="B272" s="1" t="s">
        <v>45</v>
      </c>
      <c r="D272" s="29">
        <f>SUMIFS('2013Figures'!$J:$J,'2013Figures'!$C:$C,$A272,'2013Figures'!$I:$I,"",'2013Figures'!$E:$E,$B$1)</f>
        <v>0</v>
      </c>
      <c r="E272" s="9">
        <f>SUMIFS('2013Figures'!$J:$J,'2013Figures'!$C:$C,$A272,'2013Figures'!$I:$I,"",'2013Figures'!$B:$B,"BrokerToCy",'2013Figures'!$G:$G,"E1",'2013Figures'!$E:$E,$B$1)</f>
        <v>0</v>
      </c>
      <c r="F272" s="9">
        <f>SUMIFS('2013Figures'!$J:$J,'2013Figures'!$C:$C,$A272,'2013Figures'!$I:$I,"",'2013Figures'!$B:$B,"BrokerToCy",'2013Figures'!$G:$G,"P1",'2013Figures'!$E:$E,$B$1)</f>
        <v>0</v>
      </c>
      <c r="G272" s="9">
        <f>SUMIFS('2013Figures'!$J:$J,'2013Figures'!$C:$C,$A272,'2013Figures'!$I:$I,"",'2013Figures'!$B:$B,"CyToBroker",'2013Figures'!$G:$G,"E1",'2013Figures'!$E:$E,$B$1)</f>
        <v>0</v>
      </c>
      <c r="H272" s="9">
        <f>SUMIFS('2013Figures'!$J:$J,'2013Figures'!$C:$C,$A272,'2013Figures'!$I:$I,"",'2013Figures'!$B:$B,"CyToBroker",'2013Figures'!$G:$G,"P1",'2013Figures'!$E:$E,$B$1)</f>
        <v>0</v>
      </c>
      <c r="J272" s="8" t="s">
        <v>131</v>
      </c>
      <c r="L272" s="42">
        <f>SUMIFS('2012Figures'!$J:$J,'2012Figures'!$C:$C,$A272,'2012Figures'!$I:$I,"",'2012Figures'!$E:$E,$B$1)</f>
        <v>0</v>
      </c>
      <c r="M272" s="52">
        <f>SUMIFS('2012Figures'!$J:$J,'2012Figures'!$C:$C,$A272,'2012Figures'!$I:$I,"",'2012Figures'!$B:$B,"BrokerToCy",'2012Figures'!$G:$G,"E1",'2012Figures'!$E:$E,$B$1)</f>
        <v>0</v>
      </c>
      <c r="N272" s="52">
        <f>SUMIFS('2012Figures'!$J:$J,'2012Figures'!$C:$C,$A272,'2012Figures'!$I:$I,"",'2012Figures'!$B:$B,"BrokerToCy",'2012Figures'!$G:$G,"P1",'2012Figures'!$E:$E,$B$1)</f>
        <v>0</v>
      </c>
      <c r="O272" s="52">
        <f>SUMIFS('2012Figures'!$J:$J,'2012Figures'!$C:$C,$A272,'2012Figures'!$I:$I,"",'2012Figures'!$B:$B,"CyToBroker",'2012Figures'!$G:$G,"E1",'2012Figures'!$E:$E,$B$1)</f>
        <v>0</v>
      </c>
      <c r="P272" s="52">
        <f>SUMIFS('2012Figures'!$J:$J,'2012Figures'!$C:$C,$A272,'2012Figures'!$I:$I,"",'2012Figures'!$B:$B,"CyToBroker",'2012Figures'!$G:$G,"P1",'2012Figures'!$E:$E,$B$1)</f>
        <v>0</v>
      </c>
      <c r="R272" s="46" t="str">
        <f t="shared" si="29"/>
        <v/>
      </c>
      <c r="S272" s="46" t="str">
        <f t="shared" si="29"/>
        <v/>
      </c>
      <c r="T272" s="46" t="str">
        <f t="shared" si="29"/>
        <v/>
      </c>
      <c r="U272" s="46" t="str">
        <f t="shared" si="29"/>
        <v/>
      </c>
      <c r="V272" s="46" t="str">
        <f t="shared" si="29"/>
        <v/>
      </c>
    </row>
    <row r="273" spans="1:22" x14ac:dyDescent="0.2">
      <c r="A273" s="21"/>
      <c r="B273" s="21" t="s">
        <v>92</v>
      </c>
      <c r="C273" s="22"/>
      <c r="D273" s="23">
        <f>SUM(E273:H273)</f>
        <v>1</v>
      </c>
      <c r="E273" s="23">
        <f>SUM(E268:E272)</f>
        <v>1</v>
      </c>
      <c r="F273" s="23">
        <f>SUM(F268:F272)</f>
        <v>0</v>
      </c>
      <c r="G273" s="23">
        <f>SUM(G268:G272)</f>
        <v>0</v>
      </c>
      <c r="H273" s="23">
        <f>SUM(H268:H272)</f>
        <v>0</v>
      </c>
      <c r="I273" s="21"/>
      <c r="J273" s="22"/>
      <c r="K273" s="21"/>
      <c r="L273" s="43">
        <f>SUM(M273:P273)</f>
        <v>1</v>
      </c>
      <c r="M273" s="43">
        <f>SUM(M268:M272)</f>
        <v>1</v>
      </c>
      <c r="N273" s="43">
        <f>SUM(N268:N272)</f>
        <v>0</v>
      </c>
      <c r="O273" s="43">
        <f>SUM(O268:O272)</f>
        <v>0</v>
      </c>
      <c r="P273" s="43">
        <f>SUM(P268:P272)</f>
        <v>0</v>
      </c>
      <c r="Q273" s="21"/>
      <c r="R273" s="21"/>
      <c r="S273" s="21"/>
      <c r="T273" s="21"/>
      <c r="U273" s="21"/>
      <c r="V273" s="21"/>
    </row>
    <row r="274" spans="1:22" x14ac:dyDescent="0.2">
      <c r="A274" s="28">
        <v>204</v>
      </c>
      <c r="B274" s="28" t="s">
        <v>69</v>
      </c>
      <c r="C274" s="17" t="s">
        <v>88</v>
      </c>
      <c r="D274" s="18">
        <f>SUMIFS('2013Figures'!$J:$J,'2013Figures'!$C:$C,$A274,'2013Figures'!$E:$E,$B$1)</f>
        <v>0</v>
      </c>
      <c r="E274" s="18">
        <f>SUMIFS('2013Figures'!$J:$J,'2013Figures'!$C:$C,$A274,'2013Figures'!$B:$B,"BrokerToCy",'2013Figures'!$G:$G,"E1",'2013Figures'!$E:$E,$B$1)</f>
        <v>0</v>
      </c>
      <c r="F274" s="18">
        <f>SUMIFS('2013Figures'!$J:$J,'2013Figures'!$C:$C,$A274,'2013Figures'!$B:$B,"BrokerToCy",'2013Figures'!$G:$G,"P1",'2013Figures'!$E:$E,$B$1)</f>
        <v>0</v>
      </c>
      <c r="G274" s="18">
        <f>SUMIFS('2013Figures'!$J:$J,'2013Figures'!$C:$C,$A274,'2013Figures'!$B:$B,"CyToBroker",'2013Figures'!$G:$G,"E1",'2013Figures'!$E:$E,$B$1)</f>
        <v>0</v>
      </c>
      <c r="H274" s="18">
        <f>SUMIFS('2013Figures'!$J:$J,'2013Figures'!$C:$C,$A274,'2013Figures'!$B:$B,"CyToBroker",'2013Figures'!$G:$G,"P1",'2013Figures'!$E:$E,$B$1)</f>
        <v>0</v>
      </c>
      <c r="I274" s="28"/>
      <c r="J274" s="17"/>
      <c r="K274" s="28"/>
      <c r="L274" s="50">
        <f>SUMIFS('2012Figures'!$J:$J,'2012Figures'!$C:$C,$A274,'2012Figures'!$E:$E,$B$1)</f>
        <v>0</v>
      </c>
      <c r="M274" s="50">
        <f>SUMIFS('2012Figures'!$J:$J,'2012Figures'!$C:$C,$A274,'2012Figures'!$B:$B,"BrokerToCy",'2012Figures'!$G:$G,"E1",'2012Figures'!$E:$E,$B$1)</f>
        <v>0</v>
      </c>
      <c r="N274" s="50">
        <f>SUMIFS('2012Figures'!$J:$J,'2012Figures'!$C:$C,$A274,'2012Figures'!$B:$B,"BrokerToCy",'2012Figures'!$G:$G,"P1",'2012Figures'!$E:$E,$B$1)</f>
        <v>0</v>
      </c>
      <c r="O274" s="50">
        <f>SUMIFS('2012Figures'!$J:$J,'2012Figures'!$C:$C,$A274,'2012Figures'!$B:$B,"CyToBroker",'2012Figures'!$G:$G,"E1",'2012Figures'!$E:$E,$B$1)</f>
        <v>0</v>
      </c>
      <c r="P274" s="50">
        <f>SUMIFS('2012Figures'!$J:$J,'2012Figures'!$C:$C,$A274,'2012Figures'!$B:$B,"CyToBroker",'2012Figures'!$G:$G,"P1",'2012Figures'!$E:$E,$B$1)</f>
        <v>0</v>
      </c>
      <c r="Q274" s="28"/>
      <c r="R274" s="46" t="str">
        <f t="shared" si="29"/>
        <v/>
      </c>
      <c r="S274" s="46" t="str">
        <f t="shared" si="29"/>
        <v/>
      </c>
      <c r="T274" s="46" t="str">
        <f t="shared" si="29"/>
        <v/>
      </c>
      <c r="U274" s="46" t="str">
        <f t="shared" si="29"/>
        <v/>
      </c>
      <c r="V274" s="46" t="str">
        <f t="shared" si="29"/>
        <v/>
      </c>
    </row>
    <row r="275" spans="1:22" x14ac:dyDescent="0.2">
      <c r="A275" s="1">
        <v>204</v>
      </c>
      <c r="B275" s="1" t="s">
        <v>69</v>
      </c>
      <c r="C275" s="8">
        <v>5</v>
      </c>
      <c r="D275" s="29">
        <f>SUMIFS('2013Figures'!$J:$J,'2013Figures'!$C:$C,$A275,'2013Figures'!$H:$H,$B275,'2013Figures'!$I:$I,$C275,'2013Figures'!$E:$E,$B$1)</f>
        <v>0</v>
      </c>
      <c r="E275" s="9">
        <f>SUMIFS('2013Figures'!$J:$J,'2013Figures'!$C:$C,$A275,'2013Figures'!$H:$H,$B275,'2013Figures'!$I:$I,$C275,'2013Figures'!$B:$B,"BrokerToCy",'2013Figures'!$G:$G,"E1",'2013Figures'!$E:$E,$B$1)</f>
        <v>0</v>
      </c>
      <c r="F275" s="9">
        <f>SUMIFS('2013Figures'!$J:$J,'2013Figures'!$C:$C,$A275,'2013Figures'!$H:$H,$B275,'2013Figures'!$I:$I,$C275,'2013Figures'!$B:$B,"BrokerToCy",'2013Figures'!$G:$G,"P1",'2013Figures'!$E:$E,$B$1)</f>
        <v>0</v>
      </c>
      <c r="G275" s="9">
        <f>SUMIFS('2013Figures'!$J:$J,'2013Figures'!$C:$C,$A275,'2013Figures'!$H:$H,$B275,'2013Figures'!$I:$I,$C275,'2013Figures'!$B:$B,"CyToBroker",'2013Figures'!$G:$G,"E1",'2013Figures'!$E:$E,$B$1)</f>
        <v>0</v>
      </c>
      <c r="H275" s="9">
        <f>SUMIFS('2013Figures'!$J:$J,'2013Figures'!$C:$C,$A275,'2013Figures'!$H:$H,$B275,'2013Figures'!$I:$I,$C275,'2013Figures'!$B:$B,"CyToBroker",'2013Figures'!$G:$G,"P1",'2013Figures'!$E:$E,$B$1)</f>
        <v>0</v>
      </c>
      <c r="J275" s="8">
        <v>201501</v>
      </c>
      <c r="L275" s="42">
        <f>SUMIFS('2012Figures'!$J:$J,'2012Figures'!$C:$C,$A275,'2012Figures'!$H:$H,$B275,'2012Figures'!$I:$I,$C275,'2012Figures'!$E:$E,$B$1)</f>
        <v>0</v>
      </c>
      <c r="M275" s="52">
        <f>SUMIFS('2012Figures'!$J:$J,'2012Figures'!$C:$C,$A275,'2012Figures'!$H:$H,$B275,'2012Figures'!$I:$I,$C275,'2012Figures'!$B:$B,"BrokerToCy",'2012Figures'!$G:$G,"E1",'2012Figures'!$E:$E,$B$1)</f>
        <v>0</v>
      </c>
      <c r="N275" s="52">
        <f>SUMIFS('2012Figures'!$J:$J,'2012Figures'!$C:$C,$A275,'2012Figures'!$H:$H,$B275,'2012Figures'!$I:$I,$C275,'2012Figures'!$B:$B,"BrokerToCy",'2012Figures'!$G:$G,"P1",'2012Figures'!$E:$E,$B$1)</f>
        <v>0</v>
      </c>
      <c r="O275" s="52">
        <f>SUMIFS('2012Figures'!$J:$J,'2012Figures'!$C:$C,$A275,'2012Figures'!$H:$H,$B275,'2012Figures'!$I:$I,$C275,'2012Figures'!$B:$B,"CyToBroker",'2012Figures'!$G:$G,"E1",'2012Figures'!$E:$E,$B$1)</f>
        <v>0</v>
      </c>
      <c r="P275" s="52">
        <f>SUMIFS('2012Figures'!$J:$J,'2012Figures'!$C:$C,$A275,'2012Figures'!$H:$H,$B275,'2012Figures'!$I:$I,$C275,'2012Figures'!$B:$B,"CyToBroker",'2012Figures'!$G:$G,"P1",'2012Figures'!$E:$E,$B$1)</f>
        <v>0</v>
      </c>
      <c r="R275" s="46" t="str">
        <f t="shared" si="29"/>
        <v/>
      </c>
      <c r="S275" s="46" t="str">
        <f t="shared" si="29"/>
        <v/>
      </c>
      <c r="T275" s="46" t="str">
        <f t="shared" si="29"/>
        <v/>
      </c>
      <c r="U275" s="46" t="str">
        <f t="shared" si="29"/>
        <v/>
      </c>
      <c r="V275" s="46" t="str">
        <f t="shared" si="29"/>
        <v/>
      </c>
    </row>
    <row r="276" spans="1:22" x14ac:dyDescent="0.2">
      <c r="A276" s="1">
        <v>204</v>
      </c>
      <c r="B276" s="1" t="s">
        <v>69</v>
      </c>
      <c r="C276" s="8">
        <v>4</v>
      </c>
      <c r="D276" s="29">
        <f>SUMIFS('2013Figures'!$J:$J,'2013Figures'!$C:$C,$A276,'2013Figures'!$H:$H,$B276,'2013Figures'!$I:$I,$C276,'2013Figures'!$E:$E,$B$1)</f>
        <v>0</v>
      </c>
      <c r="E276" s="9">
        <f>SUMIFS('2013Figures'!$J:$J,'2013Figures'!$C:$C,$A276,'2013Figures'!$H:$H,$B276,'2013Figures'!$I:$I,$C276,'2013Figures'!$B:$B,"BrokerToCy",'2013Figures'!$G:$G,"E1",'2013Figures'!$E:$E,$B$1)</f>
        <v>0</v>
      </c>
      <c r="F276" s="9">
        <f>SUMIFS('2013Figures'!$J:$J,'2013Figures'!$C:$C,$A276,'2013Figures'!$H:$H,$B276,'2013Figures'!$I:$I,$C276,'2013Figures'!$B:$B,"BrokerToCy",'2013Figures'!$G:$G,"P1",'2013Figures'!$E:$E,$B$1)</f>
        <v>0</v>
      </c>
      <c r="G276" s="9">
        <f>SUMIFS('2013Figures'!$J:$J,'2013Figures'!$C:$C,$A276,'2013Figures'!$H:$H,$B276,'2013Figures'!$I:$I,$C276,'2013Figures'!$B:$B,"CyToBroker",'2013Figures'!$G:$G,"E1",'2013Figures'!$E:$E,$B$1)</f>
        <v>0</v>
      </c>
      <c r="H276" s="9">
        <f>SUMIFS('2013Figures'!$J:$J,'2013Figures'!$C:$C,$A276,'2013Figures'!$H:$H,$B276,'2013Figures'!$I:$I,$C276,'2013Figures'!$B:$B,"CyToBroker",'2013Figures'!$G:$G,"P1",'2013Figures'!$E:$E,$B$1)</f>
        <v>0</v>
      </c>
      <c r="I276" s="30"/>
      <c r="J276" s="31">
        <v>201301</v>
      </c>
      <c r="K276" s="30"/>
      <c r="L276" s="42">
        <f>SUMIFS('2012Figures'!$J:$J,'2012Figures'!$C:$C,$A276,'2012Figures'!$H:$H,$B276,'2012Figures'!$I:$I,$C276,'2012Figures'!$E:$E,$B$1)</f>
        <v>0</v>
      </c>
      <c r="M276" s="52">
        <f>SUMIFS('2012Figures'!$J:$J,'2012Figures'!$C:$C,$A276,'2012Figures'!$H:$H,$B276,'2012Figures'!$I:$I,$C276,'2012Figures'!$B:$B,"BrokerToCy",'2012Figures'!$G:$G,"E1",'2012Figures'!$E:$E,$B$1)</f>
        <v>0</v>
      </c>
      <c r="N276" s="52">
        <f>SUMIFS('2012Figures'!$J:$J,'2012Figures'!$C:$C,$A276,'2012Figures'!$H:$H,$B276,'2012Figures'!$I:$I,$C276,'2012Figures'!$B:$B,"BrokerToCy",'2012Figures'!$G:$G,"P1",'2012Figures'!$E:$E,$B$1)</f>
        <v>0</v>
      </c>
      <c r="O276" s="52">
        <f>SUMIFS('2012Figures'!$J:$J,'2012Figures'!$C:$C,$A276,'2012Figures'!$H:$H,$B276,'2012Figures'!$I:$I,$C276,'2012Figures'!$B:$B,"CyToBroker",'2012Figures'!$G:$G,"E1",'2012Figures'!$E:$E,$B$1)</f>
        <v>0</v>
      </c>
      <c r="P276" s="52">
        <f>SUMIFS('2012Figures'!$J:$J,'2012Figures'!$C:$C,$A276,'2012Figures'!$H:$H,$B276,'2012Figures'!$I:$I,$C276,'2012Figures'!$B:$B,"CyToBroker",'2012Figures'!$G:$G,"P1",'2012Figures'!$E:$E,$B$1)</f>
        <v>0</v>
      </c>
      <c r="Q276" s="30"/>
      <c r="R276" s="46" t="str">
        <f t="shared" si="29"/>
        <v/>
      </c>
      <c r="S276" s="46" t="str">
        <f t="shared" si="29"/>
        <v/>
      </c>
      <c r="T276" s="46" t="str">
        <f t="shared" si="29"/>
        <v/>
      </c>
      <c r="U276" s="46" t="str">
        <f t="shared" si="29"/>
        <v/>
      </c>
      <c r="V276" s="46" t="str">
        <f t="shared" si="29"/>
        <v/>
      </c>
    </row>
    <row r="277" spans="1:22" x14ac:dyDescent="0.2">
      <c r="A277" s="1">
        <v>204</v>
      </c>
      <c r="B277" s="1" t="s">
        <v>69</v>
      </c>
      <c r="C277" s="8">
        <v>3</v>
      </c>
      <c r="D277" s="29">
        <f>SUMIFS('2013Figures'!$J:$J,'2013Figures'!$C:$C,$A277,'2013Figures'!$H:$H,$B277,'2013Figures'!$I:$I,$C277,'2013Figures'!$E:$E,$B$1)</f>
        <v>0</v>
      </c>
      <c r="E277" s="9">
        <f>SUMIFS('2013Figures'!$J:$J,'2013Figures'!$C:$C,$A277,'2013Figures'!$H:$H,$B277,'2013Figures'!$I:$I,$C277,'2013Figures'!$B:$B,"BrokerToCy",'2013Figures'!$G:$G,"E1",'2013Figures'!$E:$E,$B$1)</f>
        <v>0</v>
      </c>
      <c r="F277" s="9">
        <f>SUMIFS('2013Figures'!$J:$J,'2013Figures'!$C:$C,$A277,'2013Figures'!$H:$H,$B277,'2013Figures'!$I:$I,$C277,'2013Figures'!$B:$B,"BrokerToCy",'2013Figures'!$G:$G,"P1",'2013Figures'!$E:$E,$B$1)</f>
        <v>0</v>
      </c>
      <c r="G277" s="9">
        <f>SUMIFS('2013Figures'!$J:$J,'2013Figures'!$C:$C,$A277,'2013Figures'!$H:$H,$B277,'2013Figures'!$I:$I,$C277,'2013Figures'!$B:$B,"CyToBroker",'2013Figures'!$G:$G,"E1",'2013Figures'!$E:$E,$B$1)</f>
        <v>0</v>
      </c>
      <c r="H277" s="9">
        <f>SUMIFS('2013Figures'!$J:$J,'2013Figures'!$C:$C,$A277,'2013Figures'!$H:$H,$B277,'2013Figures'!$I:$I,$C277,'2013Figures'!$B:$B,"CyToBroker",'2013Figures'!$G:$G,"P1",'2013Figures'!$E:$E,$B$1)</f>
        <v>0</v>
      </c>
      <c r="J277" s="8">
        <v>201201</v>
      </c>
      <c r="L277" s="42">
        <f>SUMIFS('2012Figures'!$J:$J,'2012Figures'!$C:$C,$A277,'2012Figures'!$H:$H,$B277,'2012Figures'!$I:$I,$C277,'2012Figures'!$E:$E,$B$1)</f>
        <v>0</v>
      </c>
      <c r="M277" s="52">
        <f>SUMIFS('2012Figures'!$J:$J,'2012Figures'!$C:$C,$A277,'2012Figures'!$H:$H,$B277,'2012Figures'!$I:$I,$C277,'2012Figures'!$B:$B,"BrokerToCy",'2012Figures'!$G:$G,"E1",'2012Figures'!$E:$E,$B$1)</f>
        <v>0</v>
      </c>
      <c r="N277" s="52">
        <f>SUMIFS('2012Figures'!$J:$J,'2012Figures'!$C:$C,$A277,'2012Figures'!$H:$H,$B277,'2012Figures'!$I:$I,$C277,'2012Figures'!$B:$B,"BrokerToCy",'2012Figures'!$G:$G,"P1",'2012Figures'!$E:$E,$B$1)</f>
        <v>0</v>
      </c>
      <c r="O277" s="52">
        <f>SUMIFS('2012Figures'!$J:$J,'2012Figures'!$C:$C,$A277,'2012Figures'!$H:$H,$B277,'2012Figures'!$I:$I,$C277,'2012Figures'!$B:$B,"CyToBroker",'2012Figures'!$G:$G,"E1",'2012Figures'!$E:$E,$B$1)</f>
        <v>0</v>
      </c>
      <c r="P277" s="52">
        <f>SUMIFS('2012Figures'!$J:$J,'2012Figures'!$C:$C,$A277,'2012Figures'!$H:$H,$B277,'2012Figures'!$I:$I,$C277,'2012Figures'!$B:$B,"CyToBroker",'2012Figures'!$G:$G,"P1",'2012Figures'!$E:$E,$B$1)</f>
        <v>0</v>
      </c>
      <c r="R277" s="46" t="str">
        <f t="shared" si="29"/>
        <v/>
      </c>
      <c r="S277" s="46" t="str">
        <f t="shared" si="29"/>
        <v/>
      </c>
      <c r="T277" s="46" t="str">
        <f t="shared" si="29"/>
        <v/>
      </c>
      <c r="U277" s="46" t="str">
        <f t="shared" si="29"/>
        <v/>
      </c>
      <c r="V277" s="46" t="str">
        <f t="shared" si="29"/>
        <v/>
      </c>
    </row>
    <row r="278" spans="1:22" x14ac:dyDescent="0.2">
      <c r="A278" s="1">
        <v>204</v>
      </c>
      <c r="B278" s="1" t="s">
        <v>69</v>
      </c>
      <c r="C278" s="8">
        <v>2</v>
      </c>
      <c r="D278" s="29">
        <f>SUMIFS('2013Figures'!$J:$J,'2013Figures'!$C:$C,$A278,'2013Figures'!$H:$H,$B278,'2013Figures'!$I:$I,$C278,'2013Figures'!$E:$E,$B$1)</f>
        <v>0</v>
      </c>
      <c r="E278" s="9">
        <f>SUMIFS('2013Figures'!$J:$J,'2013Figures'!$C:$C,$A278,'2013Figures'!$H:$H,$B278,'2013Figures'!$I:$I,$C278,'2013Figures'!$B:$B,"BrokerToCy",'2013Figures'!$G:$G,"E1",'2013Figures'!$E:$E,$B$1)</f>
        <v>0</v>
      </c>
      <c r="F278" s="9">
        <f>SUMIFS('2013Figures'!$J:$J,'2013Figures'!$C:$C,$A278,'2013Figures'!$H:$H,$B278,'2013Figures'!$I:$I,$C278,'2013Figures'!$B:$B,"BrokerToCy",'2013Figures'!$G:$G,"P1",'2013Figures'!$E:$E,$B$1)</f>
        <v>0</v>
      </c>
      <c r="G278" s="9">
        <f>SUMIFS('2013Figures'!$J:$J,'2013Figures'!$C:$C,$A278,'2013Figures'!$H:$H,$B278,'2013Figures'!$I:$I,$C278,'2013Figures'!$B:$B,"CyToBroker",'2013Figures'!$G:$G,"E1",'2013Figures'!$E:$E,$B$1)</f>
        <v>0</v>
      </c>
      <c r="H278" s="9">
        <f>SUMIFS('2013Figures'!$J:$J,'2013Figures'!$C:$C,$A278,'2013Figures'!$H:$H,$B278,'2013Figures'!$I:$I,$C278,'2013Figures'!$B:$B,"CyToBroker",'2013Figures'!$G:$G,"P1",'2013Figures'!$E:$E,$B$1)</f>
        <v>0</v>
      </c>
      <c r="J278" s="8">
        <v>201101</v>
      </c>
      <c r="L278" s="42">
        <f>SUMIFS('2012Figures'!$J:$J,'2012Figures'!$C:$C,$A278,'2012Figures'!$H:$H,$B278,'2012Figures'!$I:$I,$C278,'2012Figures'!$E:$E,$B$1)</f>
        <v>0</v>
      </c>
      <c r="M278" s="52">
        <f>SUMIFS('2012Figures'!$J:$J,'2012Figures'!$C:$C,$A278,'2012Figures'!$H:$H,$B278,'2012Figures'!$I:$I,$C278,'2012Figures'!$B:$B,"BrokerToCy",'2012Figures'!$G:$G,"E1",'2012Figures'!$E:$E,$B$1)</f>
        <v>0</v>
      </c>
      <c r="N278" s="52">
        <f>SUMIFS('2012Figures'!$J:$J,'2012Figures'!$C:$C,$A278,'2012Figures'!$H:$H,$B278,'2012Figures'!$I:$I,$C278,'2012Figures'!$B:$B,"BrokerToCy",'2012Figures'!$G:$G,"P1",'2012Figures'!$E:$E,$B$1)</f>
        <v>0</v>
      </c>
      <c r="O278" s="52">
        <f>SUMIFS('2012Figures'!$J:$J,'2012Figures'!$C:$C,$A278,'2012Figures'!$H:$H,$B278,'2012Figures'!$I:$I,$C278,'2012Figures'!$B:$B,"CyToBroker",'2012Figures'!$G:$G,"E1",'2012Figures'!$E:$E,$B$1)</f>
        <v>0</v>
      </c>
      <c r="P278" s="52">
        <f>SUMIFS('2012Figures'!$J:$J,'2012Figures'!$C:$C,$A278,'2012Figures'!$H:$H,$B278,'2012Figures'!$I:$I,$C278,'2012Figures'!$B:$B,"CyToBroker",'2012Figures'!$G:$G,"P1",'2012Figures'!$E:$E,$B$1)</f>
        <v>0</v>
      </c>
      <c r="R278" s="46" t="str">
        <f t="shared" si="29"/>
        <v/>
      </c>
      <c r="S278" s="46" t="str">
        <f t="shared" si="29"/>
        <v/>
      </c>
      <c r="T278" s="46" t="str">
        <f t="shared" si="29"/>
        <v/>
      </c>
      <c r="U278" s="46" t="str">
        <f t="shared" si="29"/>
        <v/>
      </c>
      <c r="V278" s="46" t="str">
        <f t="shared" si="29"/>
        <v/>
      </c>
    </row>
    <row r="279" spans="1:22" x14ac:dyDescent="0.2">
      <c r="A279" s="1">
        <v>204</v>
      </c>
      <c r="B279" s="1" t="s">
        <v>69</v>
      </c>
      <c r="C279" s="8">
        <v>1</v>
      </c>
      <c r="D279" s="29">
        <f>SUMIFS('2013Figures'!$J:$J,'2013Figures'!$C:$C,$A279,'2013Figures'!$H:$H,$B279,'2013Figures'!$I:$I,$C279,'2013Figures'!$E:$E,$B$1)</f>
        <v>0</v>
      </c>
      <c r="E279" s="9">
        <f>SUMIFS('2013Figures'!$J:$J,'2013Figures'!$C:$C,$A279,'2013Figures'!$H:$H,$B279,'2013Figures'!$I:$I,$C279,'2013Figures'!$B:$B,"BrokerToCy",'2013Figures'!$G:$G,"E1",'2013Figures'!$E:$E,$B$1)</f>
        <v>0</v>
      </c>
      <c r="F279" s="9">
        <f>SUMIFS('2013Figures'!$J:$J,'2013Figures'!$C:$C,$A279,'2013Figures'!$H:$H,$B279,'2013Figures'!$I:$I,$C279,'2013Figures'!$B:$B,"BrokerToCy",'2013Figures'!$G:$G,"P1",'2013Figures'!$E:$E,$B$1)</f>
        <v>0</v>
      </c>
      <c r="G279" s="9">
        <f>SUMIFS('2013Figures'!$J:$J,'2013Figures'!$C:$C,$A279,'2013Figures'!$H:$H,$B279,'2013Figures'!$I:$I,$C279,'2013Figures'!$B:$B,"CyToBroker",'2013Figures'!$G:$G,"E1",'2013Figures'!$E:$E,$B$1)</f>
        <v>0</v>
      </c>
      <c r="H279" s="9">
        <f>SUMIFS('2013Figures'!$J:$J,'2013Figures'!$C:$C,$A279,'2013Figures'!$H:$H,$B279,'2013Figures'!$I:$I,$C279,'2013Figures'!$B:$B,"CyToBroker",'2013Figures'!$G:$G,"P1",'2013Figures'!$E:$E,$B$1)</f>
        <v>0</v>
      </c>
      <c r="J279" s="8">
        <v>200901</v>
      </c>
      <c r="L279" s="42">
        <f>SUMIFS('2012Figures'!$J:$J,'2012Figures'!$C:$C,$A279,'2012Figures'!$H:$H,$B279,'2012Figures'!$I:$I,$C279,'2012Figures'!$E:$E,$B$1)</f>
        <v>0</v>
      </c>
      <c r="M279" s="52">
        <f>SUMIFS('2012Figures'!$J:$J,'2012Figures'!$C:$C,$A279,'2012Figures'!$H:$H,$B279,'2012Figures'!$I:$I,$C279,'2012Figures'!$B:$B,"BrokerToCy",'2012Figures'!$G:$G,"E1",'2012Figures'!$E:$E,$B$1)</f>
        <v>0</v>
      </c>
      <c r="N279" s="52">
        <f>SUMIFS('2012Figures'!$J:$J,'2012Figures'!$C:$C,$A279,'2012Figures'!$H:$H,$B279,'2012Figures'!$I:$I,$C279,'2012Figures'!$B:$B,"BrokerToCy",'2012Figures'!$G:$G,"P1",'2012Figures'!$E:$E,$B$1)</f>
        <v>0</v>
      </c>
      <c r="O279" s="52">
        <f>SUMIFS('2012Figures'!$J:$J,'2012Figures'!$C:$C,$A279,'2012Figures'!$H:$H,$B279,'2012Figures'!$I:$I,$C279,'2012Figures'!$B:$B,"CyToBroker",'2012Figures'!$G:$G,"E1",'2012Figures'!$E:$E,$B$1)</f>
        <v>0</v>
      </c>
      <c r="P279" s="52">
        <f>SUMIFS('2012Figures'!$J:$J,'2012Figures'!$C:$C,$A279,'2012Figures'!$H:$H,$B279,'2012Figures'!$I:$I,$C279,'2012Figures'!$B:$B,"CyToBroker",'2012Figures'!$G:$G,"P1",'2012Figures'!$E:$E,$B$1)</f>
        <v>0</v>
      </c>
      <c r="R279" s="46" t="str">
        <f t="shared" si="29"/>
        <v/>
      </c>
      <c r="S279" s="46" t="str">
        <f t="shared" si="29"/>
        <v/>
      </c>
      <c r="T279" s="46" t="str">
        <f t="shared" si="29"/>
        <v/>
      </c>
      <c r="U279" s="46" t="str">
        <f t="shared" si="29"/>
        <v/>
      </c>
      <c r="V279" s="46" t="str">
        <f t="shared" si="29"/>
        <v/>
      </c>
    </row>
    <row r="280" spans="1:22" x14ac:dyDescent="0.2">
      <c r="A280" s="1">
        <v>204</v>
      </c>
      <c r="B280" s="1" t="s">
        <v>69</v>
      </c>
      <c r="D280" s="29">
        <f>SUMIFS('2013Figures'!$J:$J,'2013Figures'!$C:$C,$A280,'2013Figures'!$I:$I,"",'2013Figures'!$E:$E,$B$1)</f>
        <v>0</v>
      </c>
      <c r="E280" s="9">
        <f>SUMIFS('2013Figures'!$J:$J,'2013Figures'!$C:$C,$A280,'2013Figures'!$I:$I,"",'2013Figures'!$B:$B,"BrokerToCy",'2013Figures'!$G:$G,"E1",'2013Figures'!$E:$E,$B$1)</f>
        <v>0</v>
      </c>
      <c r="F280" s="9">
        <f>SUMIFS('2013Figures'!$J:$J,'2013Figures'!$C:$C,$A280,'2013Figures'!$I:$I,"",'2013Figures'!$B:$B,"BrokerToCy",'2013Figures'!$G:$G,"P1",'2013Figures'!$E:$E,$B$1)</f>
        <v>0</v>
      </c>
      <c r="G280" s="9">
        <f>SUMIFS('2013Figures'!$J:$J,'2013Figures'!$C:$C,$A280,'2013Figures'!$I:$I,"",'2013Figures'!$B:$B,"CyToBroker",'2013Figures'!$G:$G,"E1",'2013Figures'!$E:$E,$B$1)</f>
        <v>0</v>
      </c>
      <c r="H280" s="9">
        <f>SUMIFS('2013Figures'!$J:$J,'2013Figures'!$C:$C,$A280,'2013Figures'!$I:$I,"",'2013Figures'!$B:$B,"CyToBroker",'2013Figures'!$G:$G,"P1",'2013Figures'!$E:$E,$B$1)</f>
        <v>0</v>
      </c>
      <c r="J280" s="8" t="s">
        <v>131</v>
      </c>
      <c r="L280" s="42">
        <f>SUMIFS('2012Figures'!$J:$J,'2012Figures'!$C:$C,$A280,'2012Figures'!$I:$I,"",'2012Figures'!$E:$E,$B$1)</f>
        <v>0</v>
      </c>
      <c r="M280" s="52">
        <f>SUMIFS('2012Figures'!$J:$J,'2012Figures'!$C:$C,$A280,'2012Figures'!$I:$I,"",'2012Figures'!$B:$B,"BrokerToCy",'2012Figures'!$G:$G,"E1",'2012Figures'!$E:$E,$B$1)</f>
        <v>0</v>
      </c>
      <c r="N280" s="52">
        <f>SUMIFS('2012Figures'!$J:$J,'2012Figures'!$C:$C,$A280,'2012Figures'!$I:$I,"",'2012Figures'!$B:$B,"BrokerToCy",'2012Figures'!$G:$G,"P1",'2012Figures'!$E:$E,$B$1)</f>
        <v>0</v>
      </c>
      <c r="O280" s="52">
        <f>SUMIFS('2012Figures'!$J:$J,'2012Figures'!$C:$C,$A280,'2012Figures'!$I:$I,"",'2012Figures'!$B:$B,"CyToBroker",'2012Figures'!$G:$G,"E1",'2012Figures'!$E:$E,$B$1)</f>
        <v>0</v>
      </c>
      <c r="P280" s="52">
        <f>SUMIFS('2012Figures'!$J:$J,'2012Figures'!$C:$C,$A280,'2012Figures'!$I:$I,"",'2012Figures'!$B:$B,"CyToBroker",'2012Figures'!$G:$G,"P1",'2012Figures'!$E:$E,$B$1)</f>
        <v>0</v>
      </c>
      <c r="R280" s="46" t="str">
        <f t="shared" si="29"/>
        <v/>
      </c>
      <c r="S280" s="46" t="str">
        <f t="shared" si="29"/>
        <v/>
      </c>
      <c r="T280" s="46" t="str">
        <f t="shared" si="29"/>
        <v/>
      </c>
      <c r="U280" s="46" t="str">
        <f t="shared" si="29"/>
        <v/>
      </c>
      <c r="V280" s="46" t="str">
        <f t="shared" si="29"/>
        <v/>
      </c>
    </row>
    <row r="281" spans="1:22" x14ac:dyDescent="0.2">
      <c r="A281" s="21"/>
      <c r="B281" s="21" t="s">
        <v>92</v>
      </c>
      <c r="C281" s="22"/>
      <c r="D281" s="23">
        <f>SUM(E281:H281)</f>
        <v>0</v>
      </c>
      <c r="E281" s="23">
        <f>SUM(E275:E280)</f>
        <v>0</v>
      </c>
      <c r="F281" s="23">
        <f>SUM(F275:F280)</f>
        <v>0</v>
      </c>
      <c r="G281" s="23">
        <f>SUM(G275:G280)</f>
        <v>0</v>
      </c>
      <c r="H281" s="23">
        <f>SUM(H275:H280)</f>
        <v>0</v>
      </c>
      <c r="I281" s="21"/>
      <c r="J281" s="22"/>
      <c r="K281" s="21"/>
      <c r="L281" s="43">
        <f>SUM(M281:P281)</f>
        <v>0</v>
      </c>
      <c r="M281" s="43">
        <f>SUM(M275:M280)</f>
        <v>0</v>
      </c>
      <c r="N281" s="43">
        <f>SUM(N275:N280)</f>
        <v>0</v>
      </c>
      <c r="O281" s="43">
        <f>SUM(O275:O280)</f>
        <v>0</v>
      </c>
      <c r="P281" s="43">
        <f>SUM(P275:P280)</f>
        <v>0</v>
      </c>
      <c r="Q281" s="21"/>
      <c r="R281" s="21"/>
      <c r="S281" s="21"/>
      <c r="T281" s="21"/>
      <c r="U281" s="21"/>
      <c r="V281" s="21"/>
    </row>
    <row r="282" spans="1:22" x14ac:dyDescent="0.2">
      <c r="A282" s="28">
        <v>205</v>
      </c>
      <c r="B282" s="28" t="s">
        <v>27</v>
      </c>
      <c r="C282" s="17" t="s">
        <v>88</v>
      </c>
      <c r="D282" s="18">
        <f>SUMIFS('2013Figures'!$J:$J,'2013Figures'!$C:$C,$A282,'2013Figures'!$E:$E,$B$1)</f>
        <v>6</v>
      </c>
      <c r="E282" s="18">
        <f>SUMIFS('2013Figures'!$J:$J,'2013Figures'!$C:$C,$A282,'2013Figures'!$B:$B,"BrokerToCy",'2013Figures'!$G:$G,"E1",'2013Figures'!$E:$E,$B$1)</f>
        <v>0</v>
      </c>
      <c r="F282" s="18">
        <f>SUMIFS('2013Figures'!$J:$J,'2013Figures'!$C:$C,$A282,'2013Figures'!$B:$B,"BrokerToCy",'2013Figures'!$G:$G,"P1",'2013Figures'!$E:$E,$B$1)</f>
        <v>0</v>
      </c>
      <c r="G282" s="18">
        <f>SUMIFS('2013Figures'!$J:$J,'2013Figures'!$C:$C,$A282,'2013Figures'!$B:$B,"CyToBroker",'2013Figures'!$G:$G,"E1",'2013Figures'!$E:$E,$B$1)</f>
        <v>6</v>
      </c>
      <c r="H282" s="18">
        <f>SUMIFS('2013Figures'!$J:$J,'2013Figures'!$C:$C,$A282,'2013Figures'!$B:$B,"CyToBroker",'2013Figures'!$G:$G,"P1",'2013Figures'!$E:$E,$B$1)</f>
        <v>0</v>
      </c>
      <c r="I282" s="28"/>
      <c r="J282" s="17"/>
      <c r="K282" s="28"/>
      <c r="L282" s="50">
        <f>SUMIFS('2012Figures'!$J:$J,'2012Figures'!$C:$C,$A282,'2012Figures'!$E:$E,$B$1)</f>
        <v>14</v>
      </c>
      <c r="M282" s="50">
        <f>SUMIFS('2012Figures'!$J:$J,'2012Figures'!$C:$C,$A282,'2012Figures'!$B:$B,"BrokerToCy",'2012Figures'!$G:$G,"E1",'2012Figures'!$E:$E,$B$1)</f>
        <v>0</v>
      </c>
      <c r="N282" s="50">
        <f>SUMIFS('2012Figures'!$J:$J,'2012Figures'!$C:$C,$A282,'2012Figures'!$B:$B,"BrokerToCy",'2012Figures'!$G:$G,"P1",'2012Figures'!$E:$E,$B$1)</f>
        <v>0</v>
      </c>
      <c r="O282" s="50">
        <f>SUMIFS('2012Figures'!$J:$J,'2012Figures'!$C:$C,$A282,'2012Figures'!$B:$B,"CyToBroker",'2012Figures'!$G:$G,"E1",'2012Figures'!$E:$E,$B$1)</f>
        <v>14</v>
      </c>
      <c r="P282" s="50">
        <f>SUMIFS('2012Figures'!$J:$J,'2012Figures'!$C:$C,$A282,'2012Figures'!$B:$B,"CyToBroker",'2012Figures'!$G:$G,"P1",'2012Figures'!$E:$E,$B$1)</f>
        <v>0</v>
      </c>
      <c r="Q282" s="28"/>
      <c r="R282" s="46">
        <f t="shared" si="29"/>
        <v>-0.56999999999999995</v>
      </c>
      <c r="S282" s="46" t="str">
        <f t="shared" si="29"/>
        <v/>
      </c>
      <c r="T282" s="46" t="str">
        <f t="shared" si="29"/>
        <v/>
      </c>
      <c r="U282" s="46">
        <f t="shared" si="29"/>
        <v>-0.56999999999999995</v>
      </c>
      <c r="V282" s="46" t="str">
        <f t="shared" si="29"/>
        <v/>
      </c>
    </row>
    <row r="283" spans="1:22" x14ac:dyDescent="0.2">
      <c r="A283" s="1">
        <v>205</v>
      </c>
      <c r="B283" s="1" t="s">
        <v>27</v>
      </c>
      <c r="C283" s="8">
        <v>5</v>
      </c>
      <c r="D283" s="29">
        <f>SUMIFS('2013Figures'!$J:$J,'2013Figures'!$C:$C,$A283,'2013Figures'!$H:$H,$B283,'2013Figures'!$I:$I,$C283,'2013Figures'!$E:$E,$B$1)</f>
        <v>0</v>
      </c>
      <c r="E283" s="9">
        <f>SUMIFS('2013Figures'!$J:$J,'2013Figures'!$C:$C,$A283,'2013Figures'!$H:$H,$B283,'2013Figures'!$I:$I,$C283,'2013Figures'!$B:$B,"BrokerToCy",'2013Figures'!$G:$G,"E1",'2013Figures'!$E:$E,$B$1)</f>
        <v>0</v>
      </c>
      <c r="F283" s="9">
        <f>SUMIFS('2013Figures'!$J:$J,'2013Figures'!$C:$C,$A283,'2013Figures'!$H:$H,$B283,'2013Figures'!$I:$I,$C283,'2013Figures'!$B:$B,"BrokerToCy",'2013Figures'!$G:$G,"P1",'2013Figures'!$E:$E,$B$1)</f>
        <v>0</v>
      </c>
      <c r="G283" s="9">
        <f>SUMIFS('2013Figures'!$J:$J,'2013Figures'!$C:$C,$A283,'2013Figures'!$H:$H,$B283,'2013Figures'!$I:$I,$C283,'2013Figures'!$B:$B,"CyToBroker",'2013Figures'!$G:$G,"E1",'2013Figures'!$E:$E,$B$1)</f>
        <v>0</v>
      </c>
      <c r="H283" s="9">
        <f>SUMIFS('2013Figures'!$J:$J,'2013Figures'!$C:$C,$A283,'2013Figures'!$H:$H,$B283,'2013Figures'!$I:$I,$C283,'2013Figures'!$B:$B,"CyToBroker",'2013Figures'!$G:$G,"P1",'2013Figures'!$E:$E,$B$1)</f>
        <v>0</v>
      </c>
      <c r="J283" s="8">
        <v>201501</v>
      </c>
      <c r="L283" s="42">
        <f>SUMIFS('2012Figures'!$J:$J,'2012Figures'!$C:$C,$A283,'2012Figures'!$H:$H,$B283,'2012Figures'!$I:$I,$C283,'2012Figures'!$E:$E,$B$1)</f>
        <v>0</v>
      </c>
      <c r="M283" s="52">
        <f>SUMIFS('2012Figures'!$J:$J,'2012Figures'!$C:$C,$A283,'2012Figures'!$H:$H,$B283,'2012Figures'!$I:$I,$C283,'2012Figures'!$B:$B,"BrokerToCy",'2012Figures'!$G:$G,"E1",'2012Figures'!$E:$E,$B$1)</f>
        <v>0</v>
      </c>
      <c r="N283" s="52">
        <f>SUMIFS('2012Figures'!$J:$J,'2012Figures'!$C:$C,$A283,'2012Figures'!$H:$H,$B283,'2012Figures'!$I:$I,$C283,'2012Figures'!$B:$B,"BrokerToCy",'2012Figures'!$G:$G,"P1",'2012Figures'!$E:$E,$B$1)</f>
        <v>0</v>
      </c>
      <c r="O283" s="52">
        <f>SUMIFS('2012Figures'!$J:$J,'2012Figures'!$C:$C,$A283,'2012Figures'!$H:$H,$B283,'2012Figures'!$I:$I,$C283,'2012Figures'!$B:$B,"CyToBroker",'2012Figures'!$G:$G,"E1",'2012Figures'!$E:$E,$B$1)</f>
        <v>0</v>
      </c>
      <c r="P283" s="52">
        <f>SUMIFS('2012Figures'!$J:$J,'2012Figures'!$C:$C,$A283,'2012Figures'!$H:$H,$B283,'2012Figures'!$I:$I,$C283,'2012Figures'!$B:$B,"CyToBroker",'2012Figures'!$G:$G,"P1",'2012Figures'!$E:$E,$B$1)</f>
        <v>0</v>
      </c>
      <c r="R283" s="46" t="str">
        <f t="shared" si="29"/>
        <v/>
      </c>
      <c r="S283" s="46" t="str">
        <f t="shared" si="29"/>
        <v/>
      </c>
      <c r="T283" s="46" t="str">
        <f t="shared" si="29"/>
        <v/>
      </c>
      <c r="U283" s="46" t="str">
        <f t="shared" si="29"/>
        <v/>
      </c>
      <c r="V283" s="46" t="str">
        <f t="shared" si="29"/>
        <v/>
      </c>
    </row>
    <row r="284" spans="1:22" x14ac:dyDescent="0.2">
      <c r="A284" s="1">
        <v>205</v>
      </c>
      <c r="B284" s="1" t="s">
        <v>27</v>
      </c>
      <c r="C284" s="8">
        <v>4</v>
      </c>
      <c r="D284" s="29">
        <f>SUMIFS('2013Figures'!$J:$J,'2013Figures'!$C:$C,$A284,'2013Figures'!$H:$H,$B284,'2013Figures'!$I:$I,$C284,'2013Figures'!$E:$E,$B$1)</f>
        <v>0</v>
      </c>
      <c r="E284" s="9">
        <f>SUMIFS('2013Figures'!$J:$J,'2013Figures'!$C:$C,$A284,'2013Figures'!$H:$H,$B284,'2013Figures'!$I:$I,$C284,'2013Figures'!$B:$B,"BrokerToCy",'2013Figures'!$G:$G,"E1",'2013Figures'!$E:$E,$B$1)</f>
        <v>0</v>
      </c>
      <c r="F284" s="9">
        <f>SUMIFS('2013Figures'!$J:$J,'2013Figures'!$C:$C,$A284,'2013Figures'!$H:$H,$B284,'2013Figures'!$I:$I,$C284,'2013Figures'!$B:$B,"BrokerToCy",'2013Figures'!$G:$G,"P1",'2013Figures'!$E:$E,$B$1)</f>
        <v>0</v>
      </c>
      <c r="G284" s="9">
        <f>SUMIFS('2013Figures'!$J:$J,'2013Figures'!$C:$C,$A284,'2013Figures'!$H:$H,$B284,'2013Figures'!$I:$I,$C284,'2013Figures'!$B:$B,"CyToBroker",'2013Figures'!$G:$G,"E1",'2013Figures'!$E:$E,$B$1)</f>
        <v>0</v>
      </c>
      <c r="H284" s="9">
        <f>SUMIFS('2013Figures'!$J:$J,'2013Figures'!$C:$C,$A284,'2013Figures'!$H:$H,$B284,'2013Figures'!$I:$I,$C284,'2013Figures'!$B:$B,"CyToBroker",'2013Figures'!$G:$G,"P1",'2013Figures'!$E:$E,$B$1)</f>
        <v>0</v>
      </c>
      <c r="I284" s="30"/>
      <c r="J284" s="31">
        <v>201301</v>
      </c>
      <c r="K284" s="30"/>
      <c r="L284" s="42">
        <f>SUMIFS('2012Figures'!$J:$J,'2012Figures'!$C:$C,$A284,'2012Figures'!$H:$H,$B284,'2012Figures'!$I:$I,$C284,'2012Figures'!$E:$E,$B$1)</f>
        <v>0</v>
      </c>
      <c r="M284" s="52">
        <f>SUMIFS('2012Figures'!$J:$J,'2012Figures'!$C:$C,$A284,'2012Figures'!$H:$H,$B284,'2012Figures'!$I:$I,$C284,'2012Figures'!$B:$B,"BrokerToCy",'2012Figures'!$G:$G,"E1",'2012Figures'!$E:$E,$B$1)</f>
        <v>0</v>
      </c>
      <c r="N284" s="52">
        <f>SUMIFS('2012Figures'!$J:$J,'2012Figures'!$C:$C,$A284,'2012Figures'!$H:$H,$B284,'2012Figures'!$I:$I,$C284,'2012Figures'!$B:$B,"BrokerToCy",'2012Figures'!$G:$G,"P1",'2012Figures'!$E:$E,$B$1)</f>
        <v>0</v>
      </c>
      <c r="O284" s="52">
        <f>SUMIFS('2012Figures'!$J:$J,'2012Figures'!$C:$C,$A284,'2012Figures'!$H:$H,$B284,'2012Figures'!$I:$I,$C284,'2012Figures'!$B:$B,"CyToBroker",'2012Figures'!$G:$G,"E1",'2012Figures'!$E:$E,$B$1)</f>
        <v>0</v>
      </c>
      <c r="P284" s="52">
        <f>SUMIFS('2012Figures'!$J:$J,'2012Figures'!$C:$C,$A284,'2012Figures'!$H:$H,$B284,'2012Figures'!$I:$I,$C284,'2012Figures'!$B:$B,"CyToBroker",'2012Figures'!$G:$G,"P1",'2012Figures'!$E:$E,$B$1)</f>
        <v>0</v>
      </c>
      <c r="Q284" s="30"/>
      <c r="R284" s="46" t="str">
        <f t="shared" si="29"/>
        <v/>
      </c>
      <c r="S284" s="46" t="str">
        <f t="shared" si="29"/>
        <v/>
      </c>
      <c r="T284" s="46" t="str">
        <f t="shared" si="29"/>
        <v/>
      </c>
      <c r="U284" s="46" t="str">
        <f t="shared" si="29"/>
        <v/>
      </c>
      <c r="V284" s="46" t="str">
        <f t="shared" si="29"/>
        <v/>
      </c>
    </row>
    <row r="285" spans="1:22" x14ac:dyDescent="0.2">
      <c r="A285" s="1">
        <v>205</v>
      </c>
      <c r="B285" s="1" t="s">
        <v>27</v>
      </c>
      <c r="C285" s="8">
        <v>3</v>
      </c>
      <c r="D285" s="29">
        <f>SUMIFS('2013Figures'!$J:$J,'2013Figures'!$C:$C,$A285,'2013Figures'!$H:$H,$B285,'2013Figures'!$I:$I,$C285,'2013Figures'!$E:$E,$B$1)</f>
        <v>0</v>
      </c>
      <c r="E285" s="9">
        <f>SUMIFS('2013Figures'!$J:$J,'2013Figures'!$C:$C,$A285,'2013Figures'!$H:$H,$B285,'2013Figures'!$I:$I,$C285,'2013Figures'!$B:$B,"BrokerToCy",'2013Figures'!$G:$G,"E1",'2013Figures'!$E:$E,$B$1)</f>
        <v>0</v>
      </c>
      <c r="F285" s="9">
        <f>SUMIFS('2013Figures'!$J:$J,'2013Figures'!$C:$C,$A285,'2013Figures'!$H:$H,$B285,'2013Figures'!$I:$I,$C285,'2013Figures'!$B:$B,"BrokerToCy",'2013Figures'!$G:$G,"P1",'2013Figures'!$E:$E,$B$1)</f>
        <v>0</v>
      </c>
      <c r="G285" s="9">
        <f>SUMIFS('2013Figures'!$J:$J,'2013Figures'!$C:$C,$A285,'2013Figures'!$H:$H,$B285,'2013Figures'!$I:$I,$C285,'2013Figures'!$B:$B,"CyToBroker",'2013Figures'!$G:$G,"E1",'2013Figures'!$E:$E,$B$1)</f>
        <v>0</v>
      </c>
      <c r="H285" s="9">
        <f>SUMIFS('2013Figures'!$J:$J,'2013Figures'!$C:$C,$A285,'2013Figures'!$H:$H,$B285,'2013Figures'!$I:$I,$C285,'2013Figures'!$B:$B,"CyToBroker",'2013Figures'!$G:$G,"P1",'2013Figures'!$E:$E,$B$1)</f>
        <v>0</v>
      </c>
      <c r="J285" s="8">
        <v>201201</v>
      </c>
      <c r="L285" s="42">
        <f>SUMIFS('2012Figures'!$J:$J,'2012Figures'!$C:$C,$A285,'2012Figures'!$H:$H,$B285,'2012Figures'!$I:$I,$C285,'2012Figures'!$E:$E,$B$1)</f>
        <v>0</v>
      </c>
      <c r="M285" s="52">
        <f>SUMIFS('2012Figures'!$J:$J,'2012Figures'!$C:$C,$A285,'2012Figures'!$H:$H,$B285,'2012Figures'!$I:$I,$C285,'2012Figures'!$B:$B,"BrokerToCy",'2012Figures'!$G:$G,"E1",'2012Figures'!$E:$E,$B$1)</f>
        <v>0</v>
      </c>
      <c r="N285" s="52">
        <f>SUMIFS('2012Figures'!$J:$J,'2012Figures'!$C:$C,$A285,'2012Figures'!$H:$H,$B285,'2012Figures'!$I:$I,$C285,'2012Figures'!$B:$B,"BrokerToCy",'2012Figures'!$G:$G,"P1",'2012Figures'!$E:$E,$B$1)</f>
        <v>0</v>
      </c>
      <c r="O285" s="52">
        <f>SUMIFS('2012Figures'!$J:$J,'2012Figures'!$C:$C,$A285,'2012Figures'!$H:$H,$B285,'2012Figures'!$I:$I,$C285,'2012Figures'!$B:$B,"CyToBroker",'2012Figures'!$G:$G,"E1",'2012Figures'!$E:$E,$B$1)</f>
        <v>0</v>
      </c>
      <c r="P285" s="52">
        <f>SUMIFS('2012Figures'!$J:$J,'2012Figures'!$C:$C,$A285,'2012Figures'!$H:$H,$B285,'2012Figures'!$I:$I,$C285,'2012Figures'!$B:$B,"CyToBroker",'2012Figures'!$G:$G,"P1",'2012Figures'!$E:$E,$B$1)</f>
        <v>0</v>
      </c>
      <c r="R285" s="46" t="str">
        <f t="shared" si="29"/>
        <v/>
      </c>
      <c r="S285" s="46" t="str">
        <f t="shared" si="29"/>
        <v/>
      </c>
      <c r="T285" s="46" t="str">
        <f t="shared" si="29"/>
        <v/>
      </c>
      <c r="U285" s="46" t="str">
        <f t="shared" si="29"/>
        <v/>
      </c>
      <c r="V285" s="46" t="str">
        <f t="shared" si="29"/>
        <v/>
      </c>
    </row>
    <row r="286" spans="1:22" x14ac:dyDescent="0.2">
      <c r="A286" s="1">
        <v>205</v>
      </c>
      <c r="B286" s="1" t="s">
        <v>27</v>
      </c>
      <c r="C286" s="8">
        <v>2</v>
      </c>
      <c r="D286" s="29">
        <f>SUMIFS('2013Figures'!$J:$J,'2013Figures'!$C:$C,$A286,'2013Figures'!$H:$H,$B286,'2013Figures'!$I:$I,$C286,'2013Figures'!$E:$E,$B$1)</f>
        <v>0</v>
      </c>
      <c r="E286" s="9">
        <f>SUMIFS('2013Figures'!$J:$J,'2013Figures'!$C:$C,$A286,'2013Figures'!$H:$H,$B286,'2013Figures'!$I:$I,$C286,'2013Figures'!$B:$B,"BrokerToCy",'2013Figures'!$G:$G,"E1",'2013Figures'!$E:$E,$B$1)</f>
        <v>0</v>
      </c>
      <c r="F286" s="9">
        <f>SUMIFS('2013Figures'!$J:$J,'2013Figures'!$C:$C,$A286,'2013Figures'!$H:$H,$B286,'2013Figures'!$I:$I,$C286,'2013Figures'!$B:$B,"BrokerToCy",'2013Figures'!$G:$G,"P1",'2013Figures'!$E:$E,$B$1)</f>
        <v>0</v>
      </c>
      <c r="G286" s="9">
        <f>SUMIFS('2013Figures'!$J:$J,'2013Figures'!$C:$C,$A286,'2013Figures'!$H:$H,$B286,'2013Figures'!$I:$I,$C286,'2013Figures'!$B:$B,"CyToBroker",'2013Figures'!$G:$G,"E1",'2013Figures'!$E:$E,$B$1)</f>
        <v>0</v>
      </c>
      <c r="H286" s="9">
        <f>SUMIFS('2013Figures'!$J:$J,'2013Figures'!$C:$C,$A286,'2013Figures'!$H:$H,$B286,'2013Figures'!$I:$I,$C286,'2013Figures'!$B:$B,"CyToBroker",'2013Figures'!$G:$G,"P1",'2013Figures'!$E:$E,$B$1)</f>
        <v>0</v>
      </c>
      <c r="J286" s="8">
        <v>201101</v>
      </c>
      <c r="L286" s="42">
        <f>SUMIFS('2012Figures'!$J:$J,'2012Figures'!$C:$C,$A286,'2012Figures'!$H:$H,$B286,'2012Figures'!$I:$I,$C286,'2012Figures'!$E:$E,$B$1)</f>
        <v>0</v>
      </c>
      <c r="M286" s="52">
        <f>SUMIFS('2012Figures'!$J:$J,'2012Figures'!$C:$C,$A286,'2012Figures'!$H:$H,$B286,'2012Figures'!$I:$I,$C286,'2012Figures'!$B:$B,"BrokerToCy",'2012Figures'!$G:$G,"E1",'2012Figures'!$E:$E,$B$1)</f>
        <v>0</v>
      </c>
      <c r="N286" s="52">
        <f>SUMIFS('2012Figures'!$J:$J,'2012Figures'!$C:$C,$A286,'2012Figures'!$H:$H,$B286,'2012Figures'!$I:$I,$C286,'2012Figures'!$B:$B,"BrokerToCy",'2012Figures'!$G:$G,"P1",'2012Figures'!$E:$E,$B$1)</f>
        <v>0</v>
      </c>
      <c r="O286" s="52">
        <f>SUMIFS('2012Figures'!$J:$J,'2012Figures'!$C:$C,$A286,'2012Figures'!$H:$H,$B286,'2012Figures'!$I:$I,$C286,'2012Figures'!$B:$B,"CyToBroker",'2012Figures'!$G:$G,"E1",'2012Figures'!$E:$E,$B$1)</f>
        <v>0</v>
      </c>
      <c r="P286" s="52">
        <f>SUMIFS('2012Figures'!$J:$J,'2012Figures'!$C:$C,$A286,'2012Figures'!$H:$H,$B286,'2012Figures'!$I:$I,$C286,'2012Figures'!$B:$B,"CyToBroker",'2012Figures'!$G:$G,"P1",'2012Figures'!$E:$E,$B$1)</f>
        <v>0</v>
      </c>
      <c r="R286" s="46" t="str">
        <f t="shared" si="29"/>
        <v/>
      </c>
      <c r="S286" s="46" t="str">
        <f t="shared" si="29"/>
        <v/>
      </c>
      <c r="T286" s="46" t="str">
        <f t="shared" si="29"/>
        <v/>
      </c>
      <c r="U286" s="46" t="str">
        <f t="shared" si="29"/>
        <v/>
      </c>
      <c r="V286" s="46" t="str">
        <f t="shared" si="29"/>
        <v/>
      </c>
    </row>
    <row r="287" spans="1:22" x14ac:dyDescent="0.2">
      <c r="A287" s="1">
        <v>205</v>
      </c>
      <c r="B287" s="1" t="s">
        <v>27</v>
      </c>
      <c r="C287" s="8">
        <v>1</v>
      </c>
      <c r="D287" s="29">
        <f>SUMIFS('2013Figures'!$J:$J,'2013Figures'!$C:$C,$A287,'2013Figures'!$H:$H,$B287,'2013Figures'!$I:$I,$C287,'2013Figures'!$E:$E,$B$1)</f>
        <v>6</v>
      </c>
      <c r="E287" s="9">
        <f>SUMIFS('2013Figures'!$J:$J,'2013Figures'!$C:$C,$A287,'2013Figures'!$H:$H,$B287,'2013Figures'!$I:$I,$C287,'2013Figures'!$B:$B,"BrokerToCy",'2013Figures'!$G:$G,"E1",'2013Figures'!$E:$E,$B$1)</f>
        <v>0</v>
      </c>
      <c r="F287" s="9">
        <f>SUMIFS('2013Figures'!$J:$J,'2013Figures'!$C:$C,$A287,'2013Figures'!$H:$H,$B287,'2013Figures'!$I:$I,$C287,'2013Figures'!$B:$B,"BrokerToCy",'2013Figures'!$G:$G,"P1",'2013Figures'!$E:$E,$B$1)</f>
        <v>0</v>
      </c>
      <c r="G287" s="9">
        <f>SUMIFS('2013Figures'!$J:$J,'2013Figures'!$C:$C,$A287,'2013Figures'!$H:$H,$B287,'2013Figures'!$I:$I,$C287,'2013Figures'!$B:$B,"CyToBroker",'2013Figures'!$G:$G,"E1",'2013Figures'!$E:$E,$B$1)</f>
        <v>6</v>
      </c>
      <c r="H287" s="9">
        <f>SUMIFS('2013Figures'!$J:$J,'2013Figures'!$C:$C,$A287,'2013Figures'!$H:$H,$B287,'2013Figures'!$I:$I,$C287,'2013Figures'!$B:$B,"CyToBroker",'2013Figures'!$G:$G,"P1",'2013Figures'!$E:$E,$B$1)</f>
        <v>0</v>
      </c>
      <c r="J287" s="8">
        <v>200901</v>
      </c>
      <c r="L287" s="42">
        <f>SUMIFS('2012Figures'!$J:$J,'2012Figures'!$C:$C,$A287,'2012Figures'!$H:$H,$B287,'2012Figures'!$I:$I,$C287,'2012Figures'!$E:$E,$B$1)</f>
        <v>14</v>
      </c>
      <c r="M287" s="52">
        <f>SUMIFS('2012Figures'!$J:$J,'2012Figures'!$C:$C,$A287,'2012Figures'!$H:$H,$B287,'2012Figures'!$I:$I,$C287,'2012Figures'!$B:$B,"BrokerToCy",'2012Figures'!$G:$G,"E1",'2012Figures'!$E:$E,$B$1)</f>
        <v>0</v>
      </c>
      <c r="N287" s="52">
        <f>SUMIFS('2012Figures'!$J:$J,'2012Figures'!$C:$C,$A287,'2012Figures'!$H:$H,$B287,'2012Figures'!$I:$I,$C287,'2012Figures'!$B:$B,"BrokerToCy",'2012Figures'!$G:$G,"P1",'2012Figures'!$E:$E,$B$1)</f>
        <v>0</v>
      </c>
      <c r="O287" s="52">
        <f>SUMIFS('2012Figures'!$J:$J,'2012Figures'!$C:$C,$A287,'2012Figures'!$H:$H,$B287,'2012Figures'!$I:$I,$C287,'2012Figures'!$B:$B,"CyToBroker",'2012Figures'!$G:$G,"E1",'2012Figures'!$E:$E,$B$1)</f>
        <v>14</v>
      </c>
      <c r="P287" s="52">
        <f>SUMIFS('2012Figures'!$J:$J,'2012Figures'!$C:$C,$A287,'2012Figures'!$H:$H,$B287,'2012Figures'!$I:$I,$C287,'2012Figures'!$B:$B,"CyToBroker",'2012Figures'!$G:$G,"P1",'2012Figures'!$E:$E,$B$1)</f>
        <v>0</v>
      </c>
      <c r="R287" s="46">
        <f t="shared" si="29"/>
        <v>-0.56999999999999995</v>
      </c>
      <c r="S287" s="46" t="str">
        <f t="shared" si="29"/>
        <v/>
      </c>
      <c r="T287" s="46" t="str">
        <f t="shared" si="29"/>
        <v/>
      </c>
      <c r="U287" s="46">
        <f t="shared" si="29"/>
        <v>-0.56999999999999995</v>
      </c>
      <c r="V287" s="46" t="str">
        <f t="shared" si="29"/>
        <v/>
      </c>
    </row>
    <row r="288" spans="1:22" x14ac:dyDescent="0.2">
      <c r="A288" s="1">
        <v>205</v>
      </c>
      <c r="B288" s="1" t="s">
        <v>27</v>
      </c>
      <c r="D288" s="29">
        <f>SUMIFS('2013Figures'!$J:$J,'2013Figures'!$C:$C,$A288,'2013Figures'!$I:$I,"",'2013Figures'!$E:$E,$B$1)</f>
        <v>0</v>
      </c>
      <c r="E288" s="9">
        <f>SUMIFS('2013Figures'!$J:$J,'2013Figures'!$C:$C,$A288,'2013Figures'!$I:$I,"",'2013Figures'!$B:$B,"BrokerToCy",'2013Figures'!$G:$G,"E1",'2013Figures'!$E:$E,$B$1)</f>
        <v>0</v>
      </c>
      <c r="F288" s="9">
        <f>SUMIFS('2013Figures'!$J:$J,'2013Figures'!$C:$C,$A288,'2013Figures'!$I:$I,"",'2013Figures'!$B:$B,"BrokerToCy",'2013Figures'!$G:$G,"P1",'2013Figures'!$E:$E,$B$1)</f>
        <v>0</v>
      </c>
      <c r="G288" s="9">
        <f>SUMIFS('2013Figures'!$J:$J,'2013Figures'!$C:$C,$A288,'2013Figures'!$I:$I,"",'2013Figures'!$B:$B,"CyToBroker",'2013Figures'!$G:$G,"E1",'2013Figures'!$E:$E,$B$1)</f>
        <v>0</v>
      </c>
      <c r="H288" s="9">
        <f>SUMIFS('2013Figures'!$J:$J,'2013Figures'!$C:$C,$A288,'2013Figures'!$I:$I,"",'2013Figures'!$B:$B,"CyToBroker",'2013Figures'!$G:$G,"P1",'2013Figures'!$E:$E,$B$1)</f>
        <v>0</v>
      </c>
      <c r="J288" s="8" t="s">
        <v>131</v>
      </c>
      <c r="L288" s="42">
        <f>SUMIFS('2012Figures'!$J:$J,'2012Figures'!$C:$C,$A288,'2012Figures'!$I:$I,"",'2012Figures'!$E:$E,$B$1)</f>
        <v>0</v>
      </c>
      <c r="M288" s="52">
        <f>SUMIFS('2012Figures'!$J:$J,'2012Figures'!$C:$C,$A288,'2012Figures'!$I:$I,"",'2012Figures'!$B:$B,"BrokerToCy",'2012Figures'!$G:$G,"E1",'2012Figures'!$E:$E,$B$1)</f>
        <v>0</v>
      </c>
      <c r="N288" s="52">
        <f>SUMIFS('2012Figures'!$J:$J,'2012Figures'!$C:$C,$A288,'2012Figures'!$I:$I,"",'2012Figures'!$B:$B,"BrokerToCy",'2012Figures'!$G:$G,"P1",'2012Figures'!$E:$E,$B$1)</f>
        <v>0</v>
      </c>
      <c r="O288" s="52">
        <f>SUMIFS('2012Figures'!$J:$J,'2012Figures'!$C:$C,$A288,'2012Figures'!$I:$I,"",'2012Figures'!$B:$B,"CyToBroker",'2012Figures'!$G:$G,"E1",'2012Figures'!$E:$E,$B$1)</f>
        <v>0</v>
      </c>
      <c r="P288" s="52">
        <f>SUMIFS('2012Figures'!$J:$J,'2012Figures'!$C:$C,$A288,'2012Figures'!$I:$I,"",'2012Figures'!$B:$B,"CyToBroker",'2012Figures'!$G:$G,"P1",'2012Figures'!$E:$E,$B$1)</f>
        <v>0</v>
      </c>
      <c r="R288" s="46" t="str">
        <f t="shared" si="29"/>
        <v/>
      </c>
      <c r="S288" s="46" t="str">
        <f t="shared" si="29"/>
        <v/>
      </c>
      <c r="T288" s="46" t="str">
        <f t="shared" si="29"/>
        <v/>
      </c>
      <c r="U288" s="46" t="str">
        <f t="shared" si="29"/>
        <v/>
      </c>
      <c r="V288" s="46" t="str">
        <f t="shared" si="29"/>
        <v/>
      </c>
    </row>
    <row r="289" spans="1:22" x14ac:dyDescent="0.2">
      <c r="A289" s="21"/>
      <c r="B289" s="21" t="s">
        <v>92</v>
      </c>
      <c r="C289" s="22"/>
      <c r="D289" s="23">
        <f>SUM(E289:H289)</f>
        <v>6</v>
      </c>
      <c r="E289" s="23">
        <f>SUM(E283:E288)</f>
        <v>0</v>
      </c>
      <c r="F289" s="23">
        <f>SUM(F283:F288)</f>
        <v>0</v>
      </c>
      <c r="G289" s="23">
        <f>SUM(G283:G288)</f>
        <v>6</v>
      </c>
      <c r="H289" s="23">
        <f>SUM(H283:H288)</f>
        <v>0</v>
      </c>
      <c r="I289" s="21"/>
      <c r="J289" s="22"/>
      <c r="K289" s="21"/>
      <c r="L289" s="43">
        <f>SUM(M289:P289)</f>
        <v>14</v>
      </c>
      <c r="M289" s="43">
        <f>SUM(M283:M288)</f>
        <v>0</v>
      </c>
      <c r="N289" s="43">
        <f>SUM(N283:N288)</f>
        <v>0</v>
      </c>
      <c r="O289" s="43">
        <f>SUM(O283:O288)</f>
        <v>14</v>
      </c>
      <c r="P289" s="43">
        <f>SUM(P283:P288)</f>
        <v>0</v>
      </c>
      <c r="Q289" s="21"/>
      <c r="R289" s="21"/>
      <c r="S289" s="21"/>
      <c r="T289" s="21"/>
      <c r="U289" s="21"/>
      <c r="V289" s="21"/>
    </row>
    <row r="290" spans="1:22" x14ac:dyDescent="0.2">
      <c r="A290" s="28">
        <v>206</v>
      </c>
      <c r="B290" s="28" t="s">
        <v>29</v>
      </c>
      <c r="C290" s="17" t="s">
        <v>88</v>
      </c>
      <c r="D290" s="18">
        <f>SUMIFS('2013Figures'!$J:$J,'2013Figures'!$C:$C,$A290,'2013Figures'!$E:$E,$B$1)</f>
        <v>4</v>
      </c>
      <c r="E290" s="18">
        <f>SUMIFS('2013Figures'!$J:$J,'2013Figures'!$C:$C,$A290,'2013Figures'!$B:$B,"BrokerToCy",'2013Figures'!$G:$G,"E1",'2013Figures'!$E:$E,$B$1)</f>
        <v>0</v>
      </c>
      <c r="F290" s="18">
        <f>SUMIFS('2013Figures'!$J:$J,'2013Figures'!$C:$C,$A290,'2013Figures'!$B:$B,"BrokerToCy",'2013Figures'!$G:$G,"P1",'2013Figures'!$E:$E,$B$1)</f>
        <v>0</v>
      </c>
      <c r="G290" s="18">
        <f>SUMIFS('2013Figures'!$J:$J,'2013Figures'!$C:$C,$A290,'2013Figures'!$B:$B,"CyToBroker",'2013Figures'!$G:$G,"E1",'2013Figures'!$E:$E,$B$1)</f>
        <v>4</v>
      </c>
      <c r="H290" s="18">
        <f>SUMIFS('2013Figures'!$J:$J,'2013Figures'!$C:$C,$A290,'2013Figures'!$B:$B,"CyToBroker",'2013Figures'!$G:$G,"P1",'2013Figures'!$E:$E,$B$1)</f>
        <v>0</v>
      </c>
      <c r="I290" s="28"/>
      <c r="J290" s="17"/>
      <c r="K290" s="28"/>
      <c r="L290" s="50">
        <f>SUMIFS('2012Figures'!$J:$J,'2012Figures'!$C:$C,$A290,'2012Figures'!$E:$E,$B$1)</f>
        <v>1</v>
      </c>
      <c r="M290" s="50">
        <f>SUMIFS('2012Figures'!$J:$J,'2012Figures'!$C:$C,$A290,'2012Figures'!$B:$B,"BrokerToCy",'2012Figures'!$G:$G,"E1",'2012Figures'!$E:$E,$B$1)</f>
        <v>0</v>
      </c>
      <c r="N290" s="50">
        <f>SUMIFS('2012Figures'!$J:$J,'2012Figures'!$C:$C,$A290,'2012Figures'!$B:$B,"BrokerToCy",'2012Figures'!$G:$G,"P1",'2012Figures'!$E:$E,$B$1)</f>
        <v>0</v>
      </c>
      <c r="O290" s="50">
        <f>SUMIFS('2012Figures'!$J:$J,'2012Figures'!$C:$C,$A290,'2012Figures'!$B:$B,"CyToBroker",'2012Figures'!$G:$G,"E1",'2012Figures'!$E:$E,$B$1)</f>
        <v>1</v>
      </c>
      <c r="P290" s="50">
        <f>SUMIFS('2012Figures'!$J:$J,'2012Figures'!$C:$C,$A290,'2012Figures'!$B:$B,"CyToBroker",'2012Figures'!$G:$G,"P1",'2012Figures'!$E:$E,$B$1)</f>
        <v>0</v>
      </c>
      <c r="Q290" s="28"/>
      <c r="R290" s="46">
        <f t="shared" si="29"/>
        <v>3</v>
      </c>
      <c r="S290" s="46" t="str">
        <f t="shared" si="29"/>
        <v/>
      </c>
      <c r="T290" s="46" t="str">
        <f t="shared" si="29"/>
        <v/>
      </c>
      <c r="U290" s="46">
        <f t="shared" si="29"/>
        <v>3</v>
      </c>
      <c r="V290" s="46" t="str">
        <f t="shared" si="29"/>
        <v/>
      </c>
    </row>
    <row r="291" spans="1:22" x14ac:dyDescent="0.2">
      <c r="A291" s="1">
        <v>206</v>
      </c>
      <c r="B291" s="1" t="s">
        <v>29</v>
      </c>
      <c r="C291" s="8">
        <v>5</v>
      </c>
      <c r="D291" s="29">
        <f>SUMIFS('2013Figures'!$J:$J,'2013Figures'!$C:$C,$A291,'2013Figures'!$H:$H,$B291,'2013Figures'!$I:$I,$C291,'2013Figures'!$E:$E,$B$1)</f>
        <v>0</v>
      </c>
      <c r="E291" s="9">
        <f>SUMIFS('2013Figures'!$J:$J,'2013Figures'!$C:$C,$A291,'2013Figures'!$H:$H,$B291,'2013Figures'!$I:$I,$C291,'2013Figures'!$B:$B,"BrokerToCy",'2013Figures'!$G:$G,"E1",'2013Figures'!$E:$E,$B$1)</f>
        <v>0</v>
      </c>
      <c r="F291" s="9">
        <f>SUMIFS('2013Figures'!$J:$J,'2013Figures'!$C:$C,$A291,'2013Figures'!$H:$H,$B291,'2013Figures'!$I:$I,$C291,'2013Figures'!$B:$B,"BrokerToCy",'2013Figures'!$G:$G,"P1",'2013Figures'!$E:$E,$B$1)</f>
        <v>0</v>
      </c>
      <c r="G291" s="9">
        <f>SUMIFS('2013Figures'!$J:$J,'2013Figures'!$C:$C,$A291,'2013Figures'!$H:$H,$B291,'2013Figures'!$I:$I,$C291,'2013Figures'!$B:$B,"CyToBroker",'2013Figures'!$G:$G,"E1",'2013Figures'!$E:$E,$B$1)</f>
        <v>0</v>
      </c>
      <c r="H291" s="9">
        <f>SUMIFS('2013Figures'!$J:$J,'2013Figures'!$C:$C,$A291,'2013Figures'!$H:$H,$B291,'2013Figures'!$I:$I,$C291,'2013Figures'!$B:$B,"CyToBroker",'2013Figures'!$G:$G,"P1",'2013Figures'!$E:$E,$B$1)</f>
        <v>0</v>
      </c>
      <c r="J291" s="8">
        <v>201501</v>
      </c>
      <c r="L291" s="42">
        <f>SUMIFS('2012Figures'!$J:$J,'2012Figures'!$C:$C,$A291,'2012Figures'!$H:$H,$B291,'2012Figures'!$I:$I,$C291,'2012Figures'!$E:$E,$B$1)</f>
        <v>0</v>
      </c>
      <c r="M291" s="52">
        <f>SUMIFS('2012Figures'!$J:$J,'2012Figures'!$C:$C,$A291,'2012Figures'!$H:$H,$B291,'2012Figures'!$I:$I,$C291,'2012Figures'!$B:$B,"BrokerToCy",'2012Figures'!$G:$G,"E1",'2012Figures'!$E:$E,$B$1)</f>
        <v>0</v>
      </c>
      <c r="N291" s="52">
        <f>SUMIFS('2012Figures'!$J:$J,'2012Figures'!$C:$C,$A291,'2012Figures'!$H:$H,$B291,'2012Figures'!$I:$I,$C291,'2012Figures'!$B:$B,"BrokerToCy",'2012Figures'!$G:$G,"P1",'2012Figures'!$E:$E,$B$1)</f>
        <v>0</v>
      </c>
      <c r="O291" s="52">
        <f>SUMIFS('2012Figures'!$J:$J,'2012Figures'!$C:$C,$A291,'2012Figures'!$H:$H,$B291,'2012Figures'!$I:$I,$C291,'2012Figures'!$B:$B,"CyToBroker",'2012Figures'!$G:$G,"E1",'2012Figures'!$E:$E,$B$1)</f>
        <v>0</v>
      </c>
      <c r="P291" s="52">
        <f>SUMIFS('2012Figures'!$J:$J,'2012Figures'!$C:$C,$A291,'2012Figures'!$H:$H,$B291,'2012Figures'!$I:$I,$C291,'2012Figures'!$B:$B,"CyToBroker",'2012Figures'!$G:$G,"P1",'2012Figures'!$E:$E,$B$1)</f>
        <v>0</v>
      </c>
      <c r="R291" s="46" t="str">
        <f t="shared" si="29"/>
        <v/>
      </c>
      <c r="S291" s="46" t="str">
        <f t="shared" si="29"/>
        <v/>
      </c>
      <c r="T291" s="46" t="str">
        <f t="shared" si="29"/>
        <v/>
      </c>
      <c r="U291" s="46" t="str">
        <f t="shared" si="29"/>
        <v/>
      </c>
      <c r="V291" s="46" t="str">
        <f t="shared" si="29"/>
        <v/>
      </c>
    </row>
    <row r="292" spans="1:22" x14ac:dyDescent="0.2">
      <c r="A292" s="1">
        <v>206</v>
      </c>
      <c r="B292" s="1" t="s">
        <v>29</v>
      </c>
      <c r="C292" s="8">
        <v>4</v>
      </c>
      <c r="D292" s="29">
        <f>SUMIFS('2013Figures'!$J:$J,'2013Figures'!$C:$C,$A292,'2013Figures'!$H:$H,$B292,'2013Figures'!$I:$I,$C292,'2013Figures'!$E:$E,$B$1)</f>
        <v>0</v>
      </c>
      <c r="E292" s="9">
        <f>SUMIFS('2013Figures'!$J:$J,'2013Figures'!$C:$C,$A292,'2013Figures'!$H:$H,$B292,'2013Figures'!$I:$I,$C292,'2013Figures'!$B:$B,"BrokerToCy",'2013Figures'!$G:$G,"E1",'2013Figures'!$E:$E,$B$1)</f>
        <v>0</v>
      </c>
      <c r="F292" s="9">
        <f>SUMIFS('2013Figures'!$J:$J,'2013Figures'!$C:$C,$A292,'2013Figures'!$H:$H,$B292,'2013Figures'!$I:$I,$C292,'2013Figures'!$B:$B,"BrokerToCy",'2013Figures'!$G:$G,"P1",'2013Figures'!$E:$E,$B$1)</f>
        <v>0</v>
      </c>
      <c r="G292" s="9">
        <f>SUMIFS('2013Figures'!$J:$J,'2013Figures'!$C:$C,$A292,'2013Figures'!$H:$H,$B292,'2013Figures'!$I:$I,$C292,'2013Figures'!$B:$B,"CyToBroker",'2013Figures'!$G:$G,"E1",'2013Figures'!$E:$E,$B$1)</f>
        <v>0</v>
      </c>
      <c r="H292" s="9">
        <f>SUMIFS('2013Figures'!$J:$J,'2013Figures'!$C:$C,$A292,'2013Figures'!$H:$H,$B292,'2013Figures'!$I:$I,$C292,'2013Figures'!$B:$B,"CyToBroker",'2013Figures'!$G:$G,"P1",'2013Figures'!$E:$E,$B$1)</f>
        <v>0</v>
      </c>
      <c r="I292" s="30"/>
      <c r="J292" s="31">
        <v>201301</v>
      </c>
      <c r="K292" s="30"/>
      <c r="L292" s="42">
        <f>SUMIFS('2012Figures'!$J:$J,'2012Figures'!$C:$C,$A292,'2012Figures'!$H:$H,$B292,'2012Figures'!$I:$I,$C292,'2012Figures'!$E:$E,$B$1)</f>
        <v>0</v>
      </c>
      <c r="M292" s="52">
        <f>SUMIFS('2012Figures'!$J:$J,'2012Figures'!$C:$C,$A292,'2012Figures'!$H:$H,$B292,'2012Figures'!$I:$I,$C292,'2012Figures'!$B:$B,"BrokerToCy",'2012Figures'!$G:$G,"E1",'2012Figures'!$E:$E,$B$1)</f>
        <v>0</v>
      </c>
      <c r="N292" s="52">
        <f>SUMIFS('2012Figures'!$J:$J,'2012Figures'!$C:$C,$A292,'2012Figures'!$H:$H,$B292,'2012Figures'!$I:$I,$C292,'2012Figures'!$B:$B,"BrokerToCy",'2012Figures'!$G:$G,"P1",'2012Figures'!$E:$E,$B$1)</f>
        <v>0</v>
      </c>
      <c r="O292" s="52">
        <f>SUMIFS('2012Figures'!$J:$J,'2012Figures'!$C:$C,$A292,'2012Figures'!$H:$H,$B292,'2012Figures'!$I:$I,$C292,'2012Figures'!$B:$B,"CyToBroker",'2012Figures'!$G:$G,"E1",'2012Figures'!$E:$E,$B$1)</f>
        <v>0</v>
      </c>
      <c r="P292" s="52">
        <f>SUMIFS('2012Figures'!$J:$J,'2012Figures'!$C:$C,$A292,'2012Figures'!$H:$H,$B292,'2012Figures'!$I:$I,$C292,'2012Figures'!$B:$B,"CyToBroker",'2012Figures'!$G:$G,"P1",'2012Figures'!$E:$E,$B$1)</f>
        <v>0</v>
      </c>
      <c r="Q292" s="30"/>
      <c r="R292" s="46" t="str">
        <f t="shared" si="29"/>
        <v/>
      </c>
      <c r="S292" s="46" t="str">
        <f t="shared" si="29"/>
        <v/>
      </c>
      <c r="T292" s="46" t="str">
        <f t="shared" si="29"/>
        <v/>
      </c>
      <c r="U292" s="46" t="str">
        <f t="shared" si="29"/>
        <v/>
      </c>
      <c r="V292" s="46" t="str">
        <f t="shared" si="29"/>
        <v/>
      </c>
    </row>
    <row r="293" spans="1:22" x14ac:dyDescent="0.2">
      <c r="A293" s="1">
        <v>206</v>
      </c>
      <c r="B293" s="1" t="s">
        <v>29</v>
      </c>
      <c r="C293" s="8">
        <v>3</v>
      </c>
      <c r="D293" s="29">
        <f>SUMIFS('2013Figures'!$J:$J,'2013Figures'!$C:$C,$A293,'2013Figures'!$H:$H,$B293,'2013Figures'!$I:$I,$C293,'2013Figures'!$E:$E,$B$1)</f>
        <v>0</v>
      </c>
      <c r="E293" s="9">
        <f>SUMIFS('2013Figures'!$J:$J,'2013Figures'!$C:$C,$A293,'2013Figures'!$H:$H,$B293,'2013Figures'!$I:$I,$C293,'2013Figures'!$B:$B,"BrokerToCy",'2013Figures'!$G:$G,"E1",'2013Figures'!$E:$E,$B$1)</f>
        <v>0</v>
      </c>
      <c r="F293" s="9">
        <f>SUMIFS('2013Figures'!$J:$J,'2013Figures'!$C:$C,$A293,'2013Figures'!$H:$H,$B293,'2013Figures'!$I:$I,$C293,'2013Figures'!$B:$B,"BrokerToCy",'2013Figures'!$G:$G,"P1",'2013Figures'!$E:$E,$B$1)</f>
        <v>0</v>
      </c>
      <c r="G293" s="9">
        <f>SUMIFS('2013Figures'!$J:$J,'2013Figures'!$C:$C,$A293,'2013Figures'!$H:$H,$B293,'2013Figures'!$I:$I,$C293,'2013Figures'!$B:$B,"CyToBroker",'2013Figures'!$G:$G,"E1",'2013Figures'!$E:$E,$B$1)</f>
        <v>0</v>
      </c>
      <c r="H293" s="9">
        <f>SUMIFS('2013Figures'!$J:$J,'2013Figures'!$C:$C,$A293,'2013Figures'!$H:$H,$B293,'2013Figures'!$I:$I,$C293,'2013Figures'!$B:$B,"CyToBroker",'2013Figures'!$G:$G,"P1",'2013Figures'!$E:$E,$B$1)</f>
        <v>0</v>
      </c>
      <c r="J293" s="8">
        <v>201201</v>
      </c>
      <c r="L293" s="42">
        <f>SUMIFS('2012Figures'!$J:$J,'2012Figures'!$C:$C,$A293,'2012Figures'!$H:$H,$B293,'2012Figures'!$I:$I,$C293,'2012Figures'!$E:$E,$B$1)</f>
        <v>0</v>
      </c>
      <c r="M293" s="52">
        <f>SUMIFS('2012Figures'!$J:$J,'2012Figures'!$C:$C,$A293,'2012Figures'!$H:$H,$B293,'2012Figures'!$I:$I,$C293,'2012Figures'!$B:$B,"BrokerToCy",'2012Figures'!$G:$G,"E1",'2012Figures'!$E:$E,$B$1)</f>
        <v>0</v>
      </c>
      <c r="N293" s="52">
        <f>SUMIFS('2012Figures'!$J:$J,'2012Figures'!$C:$C,$A293,'2012Figures'!$H:$H,$B293,'2012Figures'!$I:$I,$C293,'2012Figures'!$B:$B,"BrokerToCy",'2012Figures'!$G:$G,"P1",'2012Figures'!$E:$E,$B$1)</f>
        <v>0</v>
      </c>
      <c r="O293" s="52">
        <f>SUMIFS('2012Figures'!$J:$J,'2012Figures'!$C:$C,$A293,'2012Figures'!$H:$H,$B293,'2012Figures'!$I:$I,$C293,'2012Figures'!$B:$B,"CyToBroker",'2012Figures'!$G:$G,"E1",'2012Figures'!$E:$E,$B$1)</f>
        <v>0</v>
      </c>
      <c r="P293" s="52">
        <f>SUMIFS('2012Figures'!$J:$J,'2012Figures'!$C:$C,$A293,'2012Figures'!$H:$H,$B293,'2012Figures'!$I:$I,$C293,'2012Figures'!$B:$B,"CyToBroker",'2012Figures'!$G:$G,"P1",'2012Figures'!$E:$E,$B$1)</f>
        <v>0</v>
      </c>
      <c r="R293" s="46" t="str">
        <f t="shared" si="29"/>
        <v/>
      </c>
      <c r="S293" s="46" t="str">
        <f t="shared" si="29"/>
        <v/>
      </c>
      <c r="T293" s="46" t="str">
        <f t="shared" si="29"/>
        <v/>
      </c>
      <c r="U293" s="46" t="str">
        <f t="shared" si="29"/>
        <v/>
      </c>
      <c r="V293" s="46" t="str">
        <f t="shared" si="29"/>
        <v/>
      </c>
    </row>
    <row r="294" spans="1:22" x14ac:dyDescent="0.2">
      <c r="A294" s="1">
        <v>206</v>
      </c>
      <c r="B294" s="1" t="s">
        <v>29</v>
      </c>
      <c r="C294" s="8">
        <v>2</v>
      </c>
      <c r="D294" s="29">
        <f>SUMIFS('2013Figures'!$J:$J,'2013Figures'!$C:$C,$A294,'2013Figures'!$H:$H,$B294,'2013Figures'!$I:$I,$C294,'2013Figures'!$E:$E,$B$1)</f>
        <v>0</v>
      </c>
      <c r="E294" s="9">
        <f>SUMIFS('2013Figures'!$J:$J,'2013Figures'!$C:$C,$A294,'2013Figures'!$H:$H,$B294,'2013Figures'!$I:$I,$C294,'2013Figures'!$B:$B,"BrokerToCy",'2013Figures'!$G:$G,"E1",'2013Figures'!$E:$E,$B$1)</f>
        <v>0</v>
      </c>
      <c r="F294" s="9">
        <f>SUMIFS('2013Figures'!$J:$J,'2013Figures'!$C:$C,$A294,'2013Figures'!$H:$H,$B294,'2013Figures'!$I:$I,$C294,'2013Figures'!$B:$B,"BrokerToCy",'2013Figures'!$G:$G,"P1",'2013Figures'!$E:$E,$B$1)</f>
        <v>0</v>
      </c>
      <c r="G294" s="9">
        <f>SUMIFS('2013Figures'!$J:$J,'2013Figures'!$C:$C,$A294,'2013Figures'!$H:$H,$B294,'2013Figures'!$I:$I,$C294,'2013Figures'!$B:$B,"CyToBroker",'2013Figures'!$G:$G,"E1",'2013Figures'!$E:$E,$B$1)</f>
        <v>0</v>
      </c>
      <c r="H294" s="9">
        <f>SUMIFS('2013Figures'!$J:$J,'2013Figures'!$C:$C,$A294,'2013Figures'!$H:$H,$B294,'2013Figures'!$I:$I,$C294,'2013Figures'!$B:$B,"CyToBroker",'2013Figures'!$G:$G,"P1",'2013Figures'!$E:$E,$B$1)</f>
        <v>0</v>
      </c>
      <c r="J294" s="8">
        <v>201101</v>
      </c>
      <c r="L294" s="42">
        <f>SUMIFS('2012Figures'!$J:$J,'2012Figures'!$C:$C,$A294,'2012Figures'!$H:$H,$B294,'2012Figures'!$I:$I,$C294,'2012Figures'!$E:$E,$B$1)</f>
        <v>0</v>
      </c>
      <c r="M294" s="52">
        <f>SUMIFS('2012Figures'!$J:$J,'2012Figures'!$C:$C,$A294,'2012Figures'!$H:$H,$B294,'2012Figures'!$I:$I,$C294,'2012Figures'!$B:$B,"BrokerToCy",'2012Figures'!$G:$G,"E1",'2012Figures'!$E:$E,$B$1)</f>
        <v>0</v>
      </c>
      <c r="N294" s="52">
        <f>SUMIFS('2012Figures'!$J:$J,'2012Figures'!$C:$C,$A294,'2012Figures'!$H:$H,$B294,'2012Figures'!$I:$I,$C294,'2012Figures'!$B:$B,"BrokerToCy",'2012Figures'!$G:$G,"P1",'2012Figures'!$E:$E,$B$1)</f>
        <v>0</v>
      </c>
      <c r="O294" s="52">
        <f>SUMIFS('2012Figures'!$J:$J,'2012Figures'!$C:$C,$A294,'2012Figures'!$H:$H,$B294,'2012Figures'!$I:$I,$C294,'2012Figures'!$B:$B,"CyToBroker",'2012Figures'!$G:$G,"E1",'2012Figures'!$E:$E,$B$1)</f>
        <v>0</v>
      </c>
      <c r="P294" s="52">
        <f>SUMIFS('2012Figures'!$J:$J,'2012Figures'!$C:$C,$A294,'2012Figures'!$H:$H,$B294,'2012Figures'!$I:$I,$C294,'2012Figures'!$B:$B,"CyToBroker",'2012Figures'!$G:$G,"P1",'2012Figures'!$E:$E,$B$1)</f>
        <v>0</v>
      </c>
      <c r="R294" s="46" t="str">
        <f t="shared" si="29"/>
        <v/>
      </c>
      <c r="S294" s="46" t="str">
        <f t="shared" si="29"/>
        <v/>
      </c>
      <c r="T294" s="46" t="str">
        <f t="shared" si="29"/>
        <v/>
      </c>
      <c r="U294" s="46" t="str">
        <f t="shared" si="29"/>
        <v/>
      </c>
      <c r="V294" s="46" t="str">
        <f t="shared" si="29"/>
        <v/>
      </c>
    </row>
    <row r="295" spans="1:22" x14ac:dyDescent="0.2">
      <c r="A295" s="1">
        <v>206</v>
      </c>
      <c r="B295" s="1" t="s">
        <v>29</v>
      </c>
      <c r="C295" s="8">
        <v>1</v>
      </c>
      <c r="D295" s="29">
        <f>SUMIFS('2013Figures'!$J:$J,'2013Figures'!$C:$C,$A295,'2013Figures'!$H:$H,$B295,'2013Figures'!$I:$I,$C295,'2013Figures'!$E:$E,$B$1)</f>
        <v>4</v>
      </c>
      <c r="E295" s="9">
        <f>SUMIFS('2013Figures'!$J:$J,'2013Figures'!$C:$C,$A295,'2013Figures'!$H:$H,$B295,'2013Figures'!$I:$I,$C295,'2013Figures'!$B:$B,"BrokerToCy",'2013Figures'!$G:$G,"E1",'2013Figures'!$E:$E,$B$1)</f>
        <v>0</v>
      </c>
      <c r="F295" s="9">
        <f>SUMIFS('2013Figures'!$J:$J,'2013Figures'!$C:$C,$A295,'2013Figures'!$H:$H,$B295,'2013Figures'!$I:$I,$C295,'2013Figures'!$B:$B,"BrokerToCy",'2013Figures'!$G:$G,"P1",'2013Figures'!$E:$E,$B$1)</f>
        <v>0</v>
      </c>
      <c r="G295" s="9">
        <f>SUMIFS('2013Figures'!$J:$J,'2013Figures'!$C:$C,$A295,'2013Figures'!$H:$H,$B295,'2013Figures'!$I:$I,$C295,'2013Figures'!$B:$B,"CyToBroker",'2013Figures'!$G:$G,"E1",'2013Figures'!$E:$E,$B$1)</f>
        <v>4</v>
      </c>
      <c r="H295" s="9">
        <f>SUMIFS('2013Figures'!$J:$J,'2013Figures'!$C:$C,$A295,'2013Figures'!$H:$H,$B295,'2013Figures'!$I:$I,$C295,'2013Figures'!$B:$B,"CyToBroker",'2013Figures'!$G:$G,"P1",'2013Figures'!$E:$E,$B$1)</f>
        <v>0</v>
      </c>
      <c r="J295" s="8">
        <v>200901</v>
      </c>
      <c r="L295" s="42">
        <f>SUMIFS('2012Figures'!$J:$J,'2012Figures'!$C:$C,$A295,'2012Figures'!$H:$H,$B295,'2012Figures'!$I:$I,$C295,'2012Figures'!$E:$E,$B$1)</f>
        <v>1</v>
      </c>
      <c r="M295" s="52">
        <f>SUMIFS('2012Figures'!$J:$J,'2012Figures'!$C:$C,$A295,'2012Figures'!$H:$H,$B295,'2012Figures'!$I:$I,$C295,'2012Figures'!$B:$B,"BrokerToCy",'2012Figures'!$G:$G,"E1",'2012Figures'!$E:$E,$B$1)</f>
        <v>0</v>
      </c>
      <c r="N295" s="52">
        <f>SUMIFS('2012Figures'!$J:$J,'2012Figures'!$C:$C,$A295,'2012Figures'!$H:$H,$B295,'2012Figures'!$I:$I,$C295,'2012Figures'!$B:$B,"BrokerToCy",'2012Figures'!$G:$G,"P1",'2012Figures'!$E:$E,$B$1)</f>
        <v>0</v>
      </c>
      <c r="O295" s="52">
        <f>SUMIFS('2012Figures'!$J:$J,'2012Figures'!$C:$C,$A295,'2012Figures'!$H:$H,$B295,'2012Figures'!$I:$I,$C295,'2012Figures'!$B:$B,"CyToBroker",'2012Figures'!$G:$G,"E1",'2012Figures'!$E:$E,$B$1)</f>
        <v>1</v>
      </c>
      <c r="P295" s="52">
        <f>SUMIFS('2012Figures'!$J:$J,'2012Figures'!$C:$C,$A295,'2012Figures'!$H:$H,$B295,'2012Figures'!$I:$I,$C295,'2012Figures'!$B:$B,"CyToBroker",'2012Figures'!$G:$G,"P1",'2012Figures'!$E:$E,$B$1)</f>
        <v>0</v>
      </c>
      <c r="R295" s="46">
        <f t="shared" si="29"/>
        <v>3</v>
      </c>
      <c r="S295" s="46" t="str">
        <f t="shared" si="29"/>
        <v/>
      </c>
      <c r="T295" s="46" t="str">
        <f t="shared" si="29"/>
        <v/>
      </c>
      <c r="U295" s="46">
        <f t="shared" si="29"/>
        <v>3</v>
      </c>
      <c r="V295" s="46" t="str">
        <f t="shared" si="29"/>
        <v/>
      </c>
    </row>
    <row r="296" spans="1:22" x14ac:dyDescent="0.2">
      <c r="A296" s="1">
        <v>206</v>
      </c>
      <c r="B296" s="1" t="s">
        <v>29</v>
      </c>
      <c r="D296" s="29">
        <f>SUMIFS('2013Figures'!$J:$J,'2013Figures'!$C:$C,$A296,'2013Figures'!$I:$I,"",'2013Figures'!$E:$E,$B$1)</f>
        <v>0</v>
      </c>
      <c r="E296" s="9">
        <f>SUMIFS('2013Figures'!$J:$J,'2013Figures'!$C:$C,$A296,'2013Figures'!$I:$I,"",'2013Figures'!$B:$B,"BrokerToCy",'2013Figures'!$G:$G,"E1",'2013Figures'!$E:$E,$B$1)</f>
        <v>0</v>
      </c>
      <c r="F296" s="9">
        <f>SUMIFS('2013Figures'!$J:$J,'2013Figures'!$C:$C,$A296,'2013Figures'!$I:$I,"",'2013Figures'!$B:$B,"BrokerToCy",'2013Figures'!$G:$G,"P1",'2013Figures'!$E:$E,$B$1)</f>
        <v>0</v>
      </c>
      <c r="G296" s="9">
        <f>SUMIFS('2013Figures'!$J:$J,'2013Figures'!$C:$C,$A296,'2013Figures'!$I:$I,"",'2013Figures'!$B:$B,"CyToBroker",'2013Figures'!$G:$G,"E1",'2013Figures'!$E:$E,$B$1)</f>
        <v>0</v>
      </c>
      <c r="H296" s="9">
        <f>SUMIFS('2013Figures'!$J:$J,'2013Figures'!$C:$C,$A296,'2013Figures'!$I:$I,"",'2013Figures'!$B:$B,"CyToBroker",'2013Figures'!$G:$G,"P1",'2013Figures'!$E:$E,$B$1)</f>
        <v>0</v>
      </c>
      <c r="J296" s="8" t="s">
        <v>131</v>
      </c>
      <c r="L296" s="42">
        <f>SUMIFS('2012Figures'!$J:$J,'2012Figures'!$C:$C,$A296,'2012Figures'!$I:$I,"",'2012Figures'!$E:$E,$B$1)</f>
        <v>0</v>
      </c>
      <c r="M296" s="52">
        <f>SUMIFS('2012Figures'!$J:$J,'2012Figures'!$C:$C,$A296,'2012Figures'!$I:$I,"",'2012Figures'!$B:$B,"BrokerToCy",'2012Figures'!$G:$G,"E1",'2012Figures'!$E:$E,$B$1)</f>
        <v>0</v>
      </c>
      <c r="N296" s="52">
        <f>SUMIFS('2012Figures'!$J:$J,'2012Figures'!$C:$C,$A296,'2012Figures'!$I:$I,"",'2012Figures'!$B:$B,"BrokerToCy",'2012Figures'!$G:$G,"P1",'2012Figures'!$E:$E,$B$1)</f>
        <v>0</v>
      </c>
      <c r="O296" s="52">
        <f>SUMIFS('2012Figures'!$J:$J,'2012Figures'!$C:$C,$A296,'2012Figures'!$I:$I,"",'2012Figures'!$B:$B,"CyToBroker",'2012Figures'!$G:$G,"E1",'2012Figures'!$E:$E,$B$1)</f>
        <v>0</v>
      </c>
      <c r="P296" s="52">
        <f>SUMIFS('2012Figures'!$J:$J,'2012Figures'!$C:$C,$A296,'2012Figures'!$I:$I,"",'2012Figures'!$B:$B,"CyToBroker",'2012Figures'!$G:$G,"P1",'2012Figures'!$E:$E,$B$1)</f>
        <v>0</v>
      </c>
      <c r="R296" s="46" t="str">
        <f t="shared" si="29"/>
        <v/>
      </c>
      <c r="S296" s="46" t="str">
        <f t="shared" si="29"/>
        <v/>
      </c>
      <c r="T296" s="46" t="str">
        <f t="shared" si="29"/>
        <v/>
      </c>
      <c r="U296" s="46" t="str">
        <f t="shared" si="29"/>
        <v/>
      </c>
      <c r="V296" s="46" t="str">
        <f t="shared" si="29"/>
        <v/>
      </c>
    </row>
    <row r="297" spans="1:22" x14ac:dyDescent="0.2">
      <c r="A297" s="21"/>
      <c r="B297" s="21" t="s">
        <v>92</v>
      </c>
      <c r="C297" s="22"/>
      <c r="D297" s="23">
        <f>SUM(E297:H297)</f>
        <v>4</v>
      </c>
      <c r="E297" s="23">
        <f>SUM(E291:E296)</f>
        <v>0</v>
      </c>
      <c r="F297" s="23">
        <f>SUM(F291:F296)</f>
        <v>0</v>
      </c>
      <c r="G297" s="23">
        <f>SUM(G291:G296)</f>
        <v>4</v>
      </c>
      <c r="H297" s="23">
        <f>SUM(H291:H296)</f>
        <v>0</v>
      </c>
      <c r="I297" s="21"/>
      <c r="J297" s="22"/>
      <c r="K297" s="21"/>
      <c r="L297" s="43">
        <f>SUM(M297:P297)</f>
        <v>1</v>
      </c>
      <c r="M297" s="43">
        <f>SUM(M291:M296)</f>
        <v>0</v>
      </c>
      <c r="N297" s="43">
        <f>SUM(N291:N296)</f>
        <v>0</v>
      </c>
      <c r="O297" s="43">
        <f>SUM(O291:O296)</f>
        <v>1</v>
      </c>
      <c r="P297" s="43">
        <f>SUM(P291:P296)</f>
        <v>0</v>
      </c>
      <c r="Q297" s="21"/>
      <c r="R297" s="21"/>
      <c r="S297" s="21"/>
      <c r="T297" s="21"/>
      <c r="U297" s="21"/>
      <c r="V297" s="21"/>
    </row>
    <row r="298" spans="1:22" x14ac:dyDescent="0.2">
      <c r="A298" s="28">
        <v>207</v>
      </c>
      <c r="B298" s="28" t="s">
        <v>31</v>
      </c>
      <c r="C298" s="17" t="s">
        <v>88</v>
      </c>
      <c r="D298" s="18">
        <f>SUMIFS('2013Figures'!$J:$J,'2013Figures'!$C:$C,$A298,'2013Figures'!$E:$E,$B$1)</f>
        <v>0</v>
      </c>
      <c r="E298" s="18">
        <f>SUMIFS('2013Figures'!$J:$J,'2013Figures'!$C:$C,$A298,'2013Figures'!$B:$B,"BrokerToCy",'2013Figures'!$G:$G,"E1",'2013Figures'!$E:$E,$B$1)</f>
        <v>0</v>
      </c>
      <c r="F298" s="18">
        <f>SUMIFS('2013Figures'!$J:$J,'2013Figures'!$C:$C,$A298,'2013Figures'!$B:$B,"BrokerToCy",'2013Figures'!$G:$G,"P1",'2013Figures'!$E:$E,$B$1)</f>
        <v>0</v>
      </c>
      <c r="G298" s="18">
        <f>SUMIFS('2013Figures'!$J:$J,'2013Figures'!$C:$C,$A298,'2013Figures'!$B:$B,"CyToBroker",'2013Figures'!$G:$G,"E1",'2013Figures'!$E:$E,$B$1)</f>
        <v>0</v>
      </c>
      <c r="H298" s="18">
        <f>SUMIFS('2013Figures'!$J:$J,'2013Figures'!$C:$C,$A298,'2013Figures'!$B:$B,"CyToBroker",'2013Figures'!$G:$G,"P1",'2013Figures'!$E:$E,$B$1)</f>
        <v>0</v>
      </c>
      <c r="I298" s="28"/>
      <c r="J298" s="17"/>
      <c r="K298" s="28"/>
      <c r="L298" s="50">
        <f>SUMIFS('2012Figures'!$J:$J,'2012Figures'!$C:$C,$A298,'2012Figures'!$E:$E,$B$1)</f>
        <v>0</v>
      </c>
      <c r="M298" s="50">
        <f>SUMIFS('2012Figures'!$J:$J,'2012Figures'!$C:$C,$A298,'2012Figures'!$B:$B,"BrokerToCy",'2012Figures'!$G:$G,"E1",'2012Figures'!$E:$E,$B$1)</f>
        <v>0</v>
      </c>
      <c r="N298" s="50">
        <f>SUMIFS('2012Figures'!$J:$J,'2012Figures'!$C:$C,$A298,'2012Figures'!$B:$B,"BrokerToCy",'2012Figures'!$G:$G,"P1",'2012Figures'!$E:$E,$B$1)</f>
        <v>0</v>
      </c>
      <c r="O298" s="50">
        <f>SUMIFS('2012Figures'!$J:$J,'2012Figures'!$C:$C,$A298,'2012Figures'!$B:$B,"CyToBroker",'2012Figures'!$G:$G,"E1",'2012Figures'!$E:$E,$B$1)</f>
        <v>0</v>
      </c>
      <c r="P298" s="50">
        <f>SUMIFS('2012Figures'!$J:$J,'2012Figures'!$C:$C,$A298,'2012Figures'!$B:$B,"CyToBroker",'2012Figures'!$G:$G,"P1",'2012Figures'!$E:$E,$B$1)</f>
        <v>0</v>
      </c>
      <c r="Q298" s="28"/>
      <c r="R298" s="46" t="str">
        <f t="shared" si="29"/>
        <v/>
      </c>
      <c r="S298" s="46" t="str">
        <f t="shared" si="29"/>
        <v/>
      </c>
      <c r="T298" s="46" t="str">
        <f t="shared" si="29"/>
        <v/>
      </c>
      <c r="U298" s="46" t="str">
        <f t="shared" si="29"/>
        <v/>
      </c>
      <c r="V298" s="46" t="str">
        <f t="shared" si="29"/>
        <v/>
      </c>
    </row>
    <row r="299" spans="1:22" x14ac:dyDescent="0.2">
      <c r="A299" s="1">
        <v>207</v>
      </c>
      <c r="B299" s="1" t="s">
        <v>31</v>
      </c>
      <c r="C299" s="8">
        <v>4</v>
      </c>
      <c r="D299" s="29">
        <f>SUMIFS('2013Figures'!$J:$J,'2013Figures'!$C:$C,$A299,'2013Figures'!$H:$H,$B299,'2013Figures'!$I:$I,$C299,'2013Figures'!$E:$E,$B$1)</f>
        <v>0</v>
      </c>
      <c r="E299" s="9">
        <f>SUMIFS('2013Figures'!$J:$J,'2013Figures'!$C:$C,$A299,'2013Figures'!$H:$H,$B299,'2013Figures'!$I:$I,$C299,'2013Figures'!$B:$B,"BrokerToCy",'2013Figures'!$G:$G,"E1",'2013Figures'!$E:$E,$B$1)</f>
        <v>0</v>
      </c>
      <c r="F299" s="9">
        <f>SUMIFS('2013Figures'!$J:$J,'2013Figures'!$C:$C,$A299,'2013Figures'!$H:$H,$B299,'2013Figures'!$I:$I,$C299,'2013Figures'!$B:$B,"BrokerToCy",'2013Figures'!$G:$G,"P1",'2013Figures'!$E:$E,$B$1)</f>
        <v>0</v>
      </c>
      <c r="G299" s="9">
        <f>SUMIFS('2013Figures'!$J:$J,'2013Figures'!$C:$C,$A299,'2013Figures'!$H:$H,$B299,'2013Figures'!$I:$I,$C299,'2013Figures'!$B:$B,"CyToBroker",'2013Figures'!$G:$G,"E1",'2013Figures'!$E:$E,$B$1)</f>
        <v>0</v>
      </c>
      <c r="H299" s="9">
        <f>SUMIFS('2013Figures'!$J:$J,'2013Figures'!$C:$C,$A299,'2013Figures'!$H:$H,$B299,'2013Figures'!$I:$I,$C299,'2013Figures'!$B:$B,"CyToBroker",'2013Figures'!$G:$G,"P1",'2013Figures'!$E:$E,$B$1)</f>
        <v>0</v>
      </c>
      <c r="J299" s="8" t="s">
        <v>146</v>
      </c>
      <c r="L299" s="42">
        <f>SUMIFS('2012Figures'!$J:$J,'2012Figures'!$C:$C,$A299,'2012Figures'!$H:$H,$B299,'2012Figures'!$I:$I,$C299,'2012Figures'!$E:$E,$B$1)</f>
        <v>0</v>
      </c>
      <c r="M299" s="52">
        <f>SUMIFS('2012Figures'!$J:$J,'2012Figures'!$C:$C,$A299,'2012Figures'!$H:$H,$B299,'2012Figures'!$I:$I,$C299,'2012Figures'!$B:$B,"BrokerToCy",'2012Figures'!$G:$G,"E1",'2012Figures'!$E:$E,$B$1)</f>
        <v>0</v>
      </c>
      <c r="N299" s="52">
        <f>SUMIFS('2012Figures'!$J:$J,'2012Figures'!$C:$C,$A299,'2012Figures'!$H:$H,$B299,'2012Figures'!$I:$I,$C299,'2012Figures'!$B:$B,"BrokerToCy",'2012Figures'!$G:$G,"P1",'2012Figures'!$E:$E,$B$1)</f>
        <v>0</v>
      </c>
      <c r="O299" s="52">
        <f>SUMIFS('2012Figures'!$J:$J,'2012Figures'!$C:$C,$A299,'2012Figures'!$H:$H,$B299,'2012Figures'!$I:$I,$C299,'2012Figures'!$B:$B,"CyToBroker",'2012Figures'!$G:$G,"E1",'2012Figures'!$E:$E,$B$1)</f>
        <v>0</v>
      </c>
      <c r="P299" s="52">
        <f>SUMIFS('2012Figures'!$J:$J,'2012Figures'!$C:$C,$A299,'2012Figures'!$H:$H,$B299,'2012Figures'!$I:$I,$C299,'2012Figures'!$B:$B,"CyToBroker",'2012Figures'!$G:$G,"P1",'2012Figures'!$E:$E,$B$1)</f>
        <v>0</v>
      </c>
      <c r="R299" s="46" t="str">
        <f t="shared" si="29"/>
        <v/>
      </c>
      <c r="S299" s="46" t="str">
        <f t="shared" si="29"/>
        <v/>
      </c>
      <c r="T299" s="46" t="str">
        <f t="shared" si="29"/>
        <v/>
      </c>
      <c r="U299" s="46" t="str">
        <f t="shared" si="29"/>
        <v/>
      </c>
      <c r="V299" s="46" t="str">
        <f t="shared" si="29"/>
        <v/>
      </c>
    </row>
    <row r="300" spans="1:22" x14ac:dyDescent="0.2">
      <c r="A300" s="1">
        <v>207</v>
      </c>
      <c r="B300" s="1" t="s">
        <v>31</v>
      </c>
      <c r="C300" s="8">
        <v>2</v>
      </c>
      <c r="D300" s="29">
        <f>SUMIFS('2013Figures'!$J:$J,'2013Figures'!$C:$C,$A300,'2013Figures'!$H:$H,$B300,'2013Figures'!$I:$I,$C300,'2013Figures'!$E:$E,$B$1)</f>
        <v>0</v>
      </c>
      <c r="E300" s="9">
        <f>SUMIFS('2013Figures'!$J:$J,'2013Figures'!$C:$C,$A300,'2013Figures'!$H:$H,$B300,'2013Figures'!$I:$I,$C300,'2013Figures'!$B:$B,"BrokerToCy",'2013Figures'!$G:$G,"E1",'2013Figures'!$E:$E,$B$1)</f>
        <v>0</v>
      </c>
      <c r="F300" s="9">
        <f>SUMIFS('2013Figures'!$J:$J,'2013Figures'!$C:$C,$A300,'2013Figures'!$H:$H,$B300,'2013Figures'!$I:$I,$C300,'2013Figures'!$B:$B,"BrokerToCy",'2013Figures'!$G:$G,"P1",'2013Figures'!$E:$E,$B$1)</f>
        <v>0</v>
      </c>
      <c r="G300" s="9">
        <f>SUMIFS('2013Figures'!$J:$J,'2013Figures'!$C:$C,$A300,'2013Figures'!$H:$H,$B300,'2013Figures'!$I:$I,$C300,'2013Figures'!$B:$B,"CyToBroker",'2013Figures'!$G:$G,"E1",'2013Figures'!$E:$E,$B$1)</f>
        <v>0</v>
      </c>
      <c r="H300" s="9">
        <f>SUMIFS('2013Figures'!$J:$J,'2013Figures'!$C:$C,$A300,'2013Figures'!$H:$H,$B300,'2013Figures'!$I:$I,$C300,'2013Figures'!$B:$B,"CyToBroker",'2013Figures'!$G:$G,"P1",'2013Figures'!$E:$E,$B$1)</f>
        <v>0</v>
      </c>
      <c r="J300" s="8">
        <v>201401</v>
      </c>
      <c r="L300" s="42">
        <f>SUMIFS('2012Figures'!$J:$J,'2012Figures'!$C:$C,$A300,'2012Figures'!$H:$H,$B300,'2012Figures'!$I:$I,$C300,'2012Figures'!$E:$E,$B$1)</f>
        <v>0</v>
      </c>
      <c r="M300" s="52">
        <f>SUMIFS('2012Figures'!$J:$J,'2012Figures'!$C:$C,$A300,'2012Figures'!$H:$H,$B300,'2012Figures'!$I:$I,$C300,'2012Figures'!$B:$B,"BrokerToCy",'2012Figures'!$G:$G,"E1",'2012Figures'!$E:$E,$B$1)</f>
        <v>0</v>
      </c>
      <c r="N300" s="52">
        <f>SUMIFS('2012Figures'!$J:$J,'2012Figures'!$C:$C,$A300,'2012Figures'!$H:$H,$B300,'2012Figures'!$I:$I,$C300,'2012Figures'!$B:$B,"BrokerToCy",'2012Figures'!$G:$G,"P1",'2012Figures'!$E:$E,$B$1)</f>
        <v>0</v>
      </c>
      <c r="O300" s="52">
        <f>SUMIFS('2012Figures'!$J:$J,'2012Figures'!$C:$C,$A300,'2012Figures'!$H:$H,$B300,'2012Figures'!$I:$I,$C300,'2012Figures'!$B:$B,"CyToBroker",'2012Figures'!$G:$G,"E1",'2012Figures'!$E:$E,$B$1)</f>
        <v>0</v>
      </c>
      <c r="P300" s="52">
        <f>SUMIFS('2012Figures'!$J:$J,'2012Figures'!$C:$C,$A300,'2012Figures'!$H:$H,$B300,'2012Figures'!$I:$I,$C300,'2012Figures'!$B:$B,"CyToBroker",'2012Figures'!$G:$G,"P1",'2012Figures'!$E:$E,$B$1)</f>
        <v>0</v>
      </c>
      <c r="R300" s="46" t="str">
        <f t="shared" si="29"/>
        <v/>
      </c>
      <c r="S300" s="46" t="str">
        <f t="shared" si="29"/>
        <v/>
      </c>
      <c r="T300" s="46" t="str">
        <f t="shared" si="29"/>
        <v/>
      </c>
      <c r="U300" s="46" t="str">
        <f t="shared" si="29"/>
        <v/>
      </c>
      <c r="V300" s="46" t="str">
        <f t="shared" si="29"/>
        <v/>
      </c>
    </row>
    <row r="301" spans="1:22" x14ac:dyDescent="0.2">
      <c r="A301" s="1">
        <v>207</v>
      </c>
      <c r="B301" s="1" t="s">
        <v>31</v>
      </c>
      <c r="C301" s="8">
        <v>1</v>
      </c>
      <c r="D301" s="29">
        <f>SUMIFS('2013Figures'!$J:$J,'2013Figures'!$C:$C,$A301,'2013Figures'!$H:$H,$B301,'2013Figures'!$I:$I,$C301,'2013Figures'!$E:$E,$B$1)</f>
        <v>0</v>
      </c>
      <c r="E301" s="9">
        <f>SUMIFS('2013Figures'!$J:$J,'2013Figures'!$C:$C,$A301,'2013Figures'!$H:$H,$B301,'2013Figures'!$I:$I,$C301,'2013Figures'!$B:$B,"BrokerToCy",'2013Figures'!$G:$G,"E1",'2013Figures'!$E:$E,$B$1)</f>
        <v>0</v>
      </c>
      <c r="F301" s="9">
        <f>SUMIFS('2013Figures'!$J:$J,'2013Figures'!$C:$C,$A301,'2013Figures'!$H:$H,$B301,'2013Figures'!$I:$I,$C301,'2013Figures'!$B:$B,"BrokerToCy",'2013Figures'!$G:$G,"P1",'2013Figures'!$E:$E,$B$1)</f>
        <v>0</v>
      </c>
      <c r="G301" s="9">
        <f>SUMIFS('2013Figures'!$J:$J,'2013Figures'!$C:$C,$A301,'2013Figures'!$H:$H,$B301,'2013Figures'!$I:$I,$C301,'2013Figures'!$B:$B,"CyToBroker",'2013Figures'!$G:$G,"E1",'2013Figures'!$E:$E,$B$1)</f>
        <v>0</v>
      </c>
      <c r="H301" s="9">
        <f>SUMIFS('2013Figures'!$J:$J,'2013Figures'!$C:$C,$A301,'2013Figures'!$H:$H,$B301,'2013Figures'!$I:$I,$C301,'2013Figures'!$B:$B,"CyToBroker",'2013Figures'!$G:$G,"P1",'2013Figures'!$E:$E,$B$1)</f>
        <v>0</v>
      </c>
      <c r="I301" s="30"/>
      <c r="J301" s="31">
        <v>200901</v>
      </c>
      <c r="K301" s="30"/>
      <c r="L301" s="42">
        <f>SUMIFS('2012Figures'!$J:$J,'2012Figures'!$C:$C,$A301,'2012Figures'!$H:$H,$B301,'2012Figures'!$I:$I,$C301,'2012Figures'!$E:$E,$B$1)</f>
        <v>0</v>
      </c>
      <c r="M301" s="52">
        <f>SUMIFS('2012Figures'!$J:$J,'2012Figures'!$C:$C,$A301,'2012Figures'!$H:$H,$B301,'2012Figures'!$I:$I,$C301,'2012Figures'!$B:$B,"BrokerToCy",'2012Figures'!$G:$G,"E1",'2012Figures'!$E:$E,$B$1)</f>
        <v>0</v>
      </c>
      <c r="N301" s="52">
        <f>SUMIFS('2012Figures'!$J:$J,'2012Figures'!$C:$C,$A301,'2012Figures'!$H:$H,$B301,'2012Figures'!$I:$I,$C301,'2012Figures'!$B:$B,"BrokerToCy",'2012Figures'!$G:$G,"P1",'2012Figures'!$E:$E,$B$1)</f>
        <v>0</v>
      </c>
      <c r="O301" s="52">
        <f>SUMIFS('2012Figures'!$J:$J,'2012Figures'!$C:$C,$A301,'2012Figures'!$H:$H,$B301,'2012Figures'!$I:$I,$C301,'2012Figures'!$B:$B,"CyToBroker",'2012Figures'!$G:$G,"E1",'2012Figures'!$E:$E,$B$1)</f>
        <v>0</v>
      </c>
      <c r="P301" s="52">
        <f>SUMIFS('2012Figures'!$J:$J,'2012Figures'!$C:$C,$A301,'2012Figures'!$H:$H,$B301,'2012Figures'!$I:$I,$C301,'2012Figures'!$B:$B,"CyToBroker",'2012Figures'!$G:$G,"P1",'2012Figures'!$E:$E,$B$1)</f>
        <v>0</v>
      </c>
      <c r="Q301" s="30"/>
      <c r="R301" s="46" t="str">
        <f t="shared" si="29"/>
        <v/>
      </c>
      <c r="S301" s="46" t="str">
        <f t="shared" si="29"/>
        <v/>
      </c>
      <c r="T301" s="46" t="str">
        <f t="shared" si="29"/>
        <v/>
      </c>
      <c r="U301" s="46" t="str">
        <f t="shared" si="29"/>
        <v/>
      </c>
      <c r="V301" s="46" t="str">
        <f t="shared" si="29"/>
        <v/>
      </c>
    </row>
    <row r="302" spans="1:22" x14ac:dyDescent="0.2">
      <c r="A302" s="1">
        <v>207</v>
      </c>
      <c r="B302" s="1" t="s">
        <v>31</v>
      </c>
      <c r="D302" s="29">
        <f>SUMIFS('2013Figures'!$J:$J,'2013Figures'!$C:$C,$A302,'2013Figures'!$I:$I,"",'2013Figures'!$E:$E,$B$1)</f>
        <v>0</v>
      </c>
      <c r="E302" s="9">
        <f>SUMIFS('2013Figures'!$J:$J,'2013Figures'!$C:$C,$A302,'2013Figures'!$I:$I,"",'2013Figures'!$B:$B,"BrokerToCy",'2013Figures'!$G:$G,"E1",'2013Figures'!$E:$E,$B$1)</f>
        <v>0</v>
      </c>
      <c r="F302" s="9">
        <f>SUMIFS('2013Figures'!$J:$J,'2013Figures'!$C:$C,$A302,'2013Figures'!$I:$I,"",'2013Figures'!$B:$B,"BrokerToCy",'2013Figures'!$G:$G,"P1",'2013Figures'!$E:$E,$B$1)</f>
        <v>0</v>
      </c>
      <c r="G302" s="9">
        <f>SUMIFS('2013Figures'!$J:$J,'2013Figures'!$C:$C,$A302,'2013Figures'!$I:$I,"",'2013Figures'!$B:$B,"CyToBroker",'2013Figures'!$G:$G,"E1",'2013Figures'!$E:$E,$B$1)</f>
        <v>0</v>
      </c>
      <c r="H302" s="9">
        <f>SUMIFS('2013Figures'!$J:$J,'2013Figures'!$C:$C,$A302,'2013Figures'!$I:$I,"",'2013Figures'!$B:$B,"CyToBroker",'2013Figures'!$G:$G,"P1",'2013Figures'!$E:$E,$B$1)</f>
        <v>0</v>
      </c>
      <c r="J302" s="8" t="s">
        <v>131</v>
      </c>
      <c r="L302" s="42">
        <f>SUMIFS('2012Figures'!$J:$J,'2012Figures'!$C:$C,$A302,'2012Figures'!$I:$I,"",'2012Figures'!$E:$E,$B$1)</f>
        <v>0</v>
      </c>
      <c r="M302" s="52">
        <f>SUMIFS('2012Figures'!$J:$J,'2012Figures'!$C:$C,$A302,'2012Figures'!$I:$I,"",'2012Figures'!$B:$B,"BrokerToCy",'2012Figures'!$G:$G,"E1",'2012Figures'!$E:$E,$B$1)</f>
        <v>0</v>
      </c>
      <c r="N302" s="52">
        <f>SUMIFS('2012Figures'!$J:$J,'2012Figures'!$C:$C,$A302,'2012Figures'!$I:$I,"",'2012Figures'!$B:$B,"BrokerToCy",'2012Figures'!$G:$G,"P1",'2012Figures'!$E:$E,$B$1)</f>
        <v>0</v>
      </c>
      <c r="O302" s="52">
        <f>SUMIFS('2012Figures'!$J:$J,'2012Figures'!$C:$C,$A302,'2012Figures'!$I:$I,"",'2012Figures'!$B:$B,"CyToBroker",'2012Figures'!$G:$G,"E1",'2012Figures'!$E:$E,$B$1)</f>
        <v>0</v>
      </c>
      <c r="P302" s="52">
        <f>SUMIFS('2012Figures'!$J:$J,'2012Figures'!$C:$C,$A302,'2012Figures'!$I:$I,"",'2012Figures'!$B:$B,"CyToBroker",'2012Figures'!$G:$G,"P1",'2012Figures'!$E:$E,$B$1)</f>
        <v>0</v>
      </c>
      <c r="R302" s="46" t="str">
        <f t="shared" si="29"/>
        <v/>
      </c>
      <c r="S302" s="46" t="str">
        <f t="shared" si="29"/>
        <v/>
      </c>
      <c r="T302" s="46" t="str">
        <f t="shared" si="29"/>
        <v/>
      </c>
      <c r="U302" s="46" t="str">
        <f t="shared" si="29"/>
        <v/>
      </c>
      <c r="V302" s="46" t="str">
        <f t="shared" si="29"/>
        <v/>
      </c>
    </row>
    <row r="303" spans="1:22" x14ac:dyDescent="0.2">
      <c r="A303" s="21"/>
      <c r="B303" s="21" t="s">
        <v>92</v>
      </c>
      <c r="C303" s="22"/>
      <c r="D303" s="23">
        <f>SUM(E303:H303)</f>
        <v>0</v>
      </c>
      <c r="E303" s="23">
        <f>SUM(E299:E302)</f>
        <v>0</v>
      </c>
      <c r="F303" s="23">
        <f>SUM(F299:F302)</f>
        <v>0</v>
      </c>
      <c r="G303" s="23">
        <f>SUM(G299:G302)</f>
        <v>0</v>
      </c>
      <c r="H303" s="23">
        <f>SUM(H299:H302)</f>
        <v>0</v>
      </c>
      <c r="I303" s="21"/>
      <c r="J303" s="22"/>
      <c r="K303" s="21"/>
      <c r="L303" s="43">
        <f>SUM(M303:P303)</f>
        <v>0</v>
      </c>
      <c r="M303" s="43">
        <f>SUM(M299:M302)</f>
        <v>0</v>
      </c>
      <c r="N303" s="43">
        <f>SUM(N299:N302)</f>
        <v>0</v>
      </c>
      <c r="O303" s="43">
        <f>SUM(O299:O302)</f>
        <v>0</v>
      </c>
      <c r="P303" s="43">
        <f>SUM(P299:P302)</f>
        <v>0</v>
      </c>
      <c r="Q303" s="21"/>
      <c r="R303" s="21"/>
      <c r="S303" s="21"/>
      <c r="T303" s="21"/>
      <c r="U303" s="21"/>
      <c r="V303" s="21"/>
    </row>
    <row r="304" spans="1:22" x14ac:dyDescent="0.2">
      <c r="A304" s="28">
        <v>210</v>
      </c>
      <c r="B304" s="28" t="s">
        <v>71</v>
      </c>
      <c r="C304" s="17" t="s">
        <v>88</v>
      </c>
      <c r="D304" s="18">
        <f>SUMIFS('2013Figures'!$J:$J,'2013Figures'!$C:$C,$A304,'2013Figures'!$E:$E,$B$1)</f>
        <v>0</v>
      </c>
      <c r="E304" s="18">
        <f>SUMIFS('2013Figures'!$J:$J,'2013Figures'!$C:$C,$A304,'2013Figures'!$B:$B,"BrokerToCy",'2013Figures'!$G:$G,"E1",'2013Figures'!$E:$E,$B$1)</f>
        <v>0</v>
      </c>
      <c r="F304" s="18">
        <f>SUMIFS('2013Figures'!$J:$J,'2013Figures'!$C:$C,$A304,'2013Figures'!$B:$B,"BrokerToCy",'2013Figures'!$G:$G,"P1",'2013Figures'!$E:$E,$B$1)</f>
        <v>0</v>
      </c>
      <c r="G304" s="18">
        <f>SUMIFS('2013Figures'!$J:$J,'2013Figures'!$C:$C,$A304,'2013Figures'!$B:$B,"CyToBroker",'2013Figures'!$G:$G,"E1",'2013Figures'!$E:$E,$B$1)</f>
        <v>0</v>
      </c>
      <c r="H304" s="18">
        <f>SUMIFS('2013Figures'!$J:$J,'2013Figures'!$C:$C,$A304,'2013Figures'!$B:$B,"CyToBroker",'2013Figures'!$G:$G,"P1",'2013Figures'!$E:$E,$B$1)</f>
        <v>0</v>
      </c>
      <c r="I304" s="28"/>
      <c r="J304" s="17"/>
      <c r="K304" s="28"/>
      <c r="L304" s="50">
        <f>SUMIFS('2012Figures'!$J:$J,'2012Figures'!$C:$C,$A304,'2012Figures'!$E:$E,$B$1)</f>
        <v>0</v>
      </c>
      <c r="M304" s="50">
        <f>SUMIFS('2012Figures'!$J:$J,'2012Figures'!$C:$C,$A304,'2012Figures'!$B:$B,"BrokerToCy",'2012Figures'!$G:$G,"E1",'2012Figures'!$E:$E,$B$1)</f>
        <v>0</v>
      </c>
      <c r="N304" s="50">
        <f>SUMIFS('2012Figures'!$J:$J,'2012Figures'!$C:$C,$A304,'2012Figures'!$B:$B,"BrokerToCy",'2012Figures'!$G:$G,"P1",'2012Figures'!$E:$E,$B$1)</f>
        <v>0</v>
      </c>
      <c r="O304" s="50">
        <f>SUMIFS('2012Figures'!$J:$J,'2012Figures'!$C:$C,$A304,'2012Figures'!$B:$B,"CyToBroker",'2012Figures'!$G:$G,"E1",'2012Figures'!$E:$E,$B$1)</f>
        <v>0</v>
      </c>
      <c r="P304" s="50">
        <f>SUMIFS('2012Figures'!$J:$J,'2012Figures'!$C:$C,$A304,'2012Figures'!$B:$B,"CyToBroker",'2012Figures'!$G:$G,"P1",'2012Figures'!$E:$E,$B$1)</f>
        <v>0</v>
      </c>
      <c r="Q304" s="28"/>
      <c r="R304" s="46" t="str">
        <f t="shared" si="29"/>
        <v/>
      </c>
      <c r="S304" s="46" t="str">
        <f t="shared" si="29"/>
        <v/>
      </c>
      <c r="T304" s="46" t="str">
        <f t="shared" si="29"/>
        <v/>
      </c>
      <c r="U304" s="46" t="str">
        <f t="shared" si="29"/>
        <v/>
      </c>
      <c r="V304" s="46" t="str">
        <f t="shared" si="29"/>
        <v/>
      </c>
    </row>
    <row r="305" spans="1:22" x14ac:dyDescent="0.2">
      <c r="A305" s="1">
        <v>210</v>
      </c>
      <c r="B305" s="1" t="s">
        <v>71</v>
      </c>
      <c r="C305" s="8">
        <v>5</v>
      </c>
      <c r="D305" s="29">
        <f>SUMIFS('2013Figures'!$J:$J,'2013Figures'!$C:$C,$A305,'2013Figures'!$H:$H,$B305,'2013Figures'!$I:$I,$C305,'2013Figures'!$E:$E,$B$1)</f>
        <v>0</v>
      </c>
      <c r="E305" s="9">
        <f>SUMIFS('2013Figures'!$J:$J,'2013Figures'!$C:$C,$A305,'2013Figures'!$H:$H,$B305,'2013Figures'!$I:$I,$C305,'2013Figures'!$B:$B,"BrokerToCy",'2013Figures'!$G:$G,"E1",'2013Figures'!$E:$E,$B$1)</f>
        <v>0</v>
      </c>
      <c r="F305" s="9">
        <f>SUMIFS('2013Figures'!$J:$J,'2013Figures'!$C:$C,$A305,'2013Figures'!$H:$H,$B305,'2013Figures'!$I:$I,$C305,'2013Figures'!$B:$B,"BrokerToCy",'2013Figures'!$G:$G,"P1",'2013Figures'!$E:$E,$B$1)</f>
        <v>0</v>
      </c>
      <c r="G305" s="9">
        <f>SUMIFS('2013Figures'!$J:$J,'2013Figures'!$C:$C,$A305,'2013Figures'!$H:$H,$B305,'2013Figures'!$I:$I,$C305,'2013Figures'!$B:$B,"CyToBroker",'2013Figures'!$G:$G,"E1",'2013Figures'!$E:$E,$B$1)</f>
        <v>0</v>
      </c>
      <c r="H305" s="9">
        <f>SUMIFS('2013Figures'!$J:$J,'2013Figures'!$C:$C,$A305,'2013Figures'!$H:$H,$B305,'2013Figures'!$I:$I,$C305,'2013Figures'!$B:$B,"CyToBroker",'2013Figures'!$G:$G,"P1",'2013Figures'!$E:$E,$B$1)</f>
        <v>0</v>
      </c>
      <c r="J305" s="8">
        <v>201501</v>
      </c>
      <c r="L305" s="42">
        <f>SUMIFS('2012Figures'!$J:$J,'2012Figures'!$C:$C,$A305,'2012Figures'!$H:$H,$B305,'2012Figures'!$I:$I,$C305,'2012Figures'!$E:$E,$B$1)</f>
        <v>0</v>
      </c>
      <c r="M305" s="52">
        <f>SUMIFS('2012Figures'!$J:$J,'2012Figures'!$C:$C,$A305,'2012Figures'!$H:$H,$B305,'2012Figures'!$I:$I,$C305,'2012Figures'!$B:$B,"BrokerToCy",'2012Figures'!$G:$G,"E1",'2012Figures'!$E:$E,$B$1)</f>
        <v>0</v>
      </c>
      <c r="N305" s="52">
        <f>SUMIFS('2012Figures'!$J:$J,'2012Figures'!$C:$C,$A305,'2012Figures'!$H:$H,$B305,'2012Figures'!$I:$I,$C305,'2012Figures'!$B:$B,"BrokerToCy",'2012Figures'!$G:$G,"P1",'2012Figures'!$E:$E,$B$1)</f>
        <v>0</v>
      </c>
      <c r="O305" s="52">
        <f>SUMIFS('2012Figures'!$J:$J,'2012Figures'!$C:$C,$A305,'2012Figures'!$H:$H,$B305,'2012Figures'!$I:$I,$C305,'2012Figures'!$B:$B,"CyToBroker",'2012Figures'!$G:$G,"E1",'2012Figures'!$E:$E,$B$1)</f>
        <v>0</v>
      </c>
      <c r="P305" s="52">
        <f>SUMIFS('2012Figures'!$J:$J,'2012Figures'!$C:$C,$A305,'2012Figures'!$H:$H,$B305,'2012Figures'!$I:$I,$C305,'2012Figures'!$B:$B,"CyToBroker",'2012Figures'!$G:$G,"P1",'2012Figures'!$E:$E,$B$1)</f>
        <v>0</v>
      </c>
      <c r="R305" s="46" t="str">
        <f t="shared" si="29"/>
        <v/>
      </c>
      <c r="S305" s="46" t="str">
        <f t="shared" si="29"/>
        <v/>
      </c>
      <c r="T305" s="46" t="str">
        <f t="shared" si="29"/>
        <v/>
      </c>
      <c r="U305" s="46" t="str">
        <f t="shared" si="29"/>
        <v/>
      </c>
      <c r="V305" s="46" t="str">
        <f t="shared" si="29"/>
        <v/>
      </c>
    </row>
    <row r="306" spans="1:22" x14ac:dyDescent="0.2">
      <c r="A306" s="1">
        <v>210</v>
      </c>
      <c r="B306" s="1" t="s">
        <v>71</v>
      </c>
      <c r="C306" s="8">
        <v>4</v>
      </c>
      <c r="D306" s="29">
        <f>SUMIFS('2013Figures'!$J:$J,'2013Figures'!$C:$C,$A306,'2013Figures'!$H:$H,$B306,'2013Figures'!$I:$I,$C306,'2013Figures'!$E:$E,$B$1)</f>
        <v>0</v>
      </c>
      <c r="E306" s="9">
        <f>SUMIFS('2013Figures'!$J:$J,'2013Figures'!$C:$C,$A306,'2013Figures'!$H:$H,$B306,'2013Figures'!$I:$I,$C306,'2013Figures'!$B:$B,"BrokerToCy",'2013Figures'!$G:$G,"E1",'2013Figures'!$E:$E,$B$1)</f>
        <v>0</v>
      </c>
      <c r="F306" s="9">
        <f>SUMIFS('2013Figures'!$J:$J,'2013Figures'!$C:$C,$A306,'2013Figures'!$H:$H,$B306,'2013Figures'!$I:$I,$C306,'2013Figures'!$B:$B,"BrokerToCy",'2013Figures'!$G:$G,"P1",'2013Figures'!$E:$E,$B$1)</f>
        <v>0</v>
      </c>
      <c r="G306" s="9">
        <f>SUMIFS('2013Figures'!$J:$J,'2013Figures'!$C:$C,$A306,'2013Figures'!$H:$H,$B306,'2013Figures'!$I:$I,$C306,'2013Figures'!$B:$B,"CyToBroker",'2013Figures'!$G:$G,"E1",'2013Figures'!$E:$E,$B$1)</f>
        <v>0</v>
      </c>
      <c r="H306" s="9">
        <f>SUMIFS('2013Figures'!$J:$J,'2013Figures'!$C:$C,$A306,'2013Figures'!$H:$H,$B306,'2013Figures'!$I:$I,$C306,'2013Figures'!$B:$B,"CyToBroker",'2013Figures'!$G:$G,"P1",'2013Figures'!$E:$E,$B$1)</f>
        <v>0</v>
      </c>
      <c r="I306" s="30"/>
      <c r="J306" s="31">
        <v>201301</v>
      </c>
      <c r="K306" s="30"/>
      <c r="L306" s="42">
        <f>SUMIFS('2012Figures'!$J:$J,'2012Figures'!$C:$C,$A306,'2012Figures'!$H:$H,$B306,'2012Figures'!$I:$I,$C306,'2012Figures'!$E:$E,$B$1)</f>
        <v>0</v>
      </c>
      <c r="M306" s="52">
        <f>SUMIFS('2012Figures'!$J:$J,'2012Figures'!$C:$C,$A306,'2012Figures'!$H:$H,$B306,'2012Figures'!$I:$I,$C306,'2012Figures'!$B:$B,"BrokerToCy",'2012Figures'!$G:$G,"E1",'2012Figures'!$E:$E,$B$1)</f>
        <v>0</v>
      </c>
      <c r="N306" s="52">
        <f>SUMIFS('2012Figures'!$J:$J,'2012Figures'!$C:$C,$A306,'2012Figures'!$H:$H,$B306,'2012Figures'!$I:$I,$C306,'2012Figures'!$B:$B,"BrokerToCy",'2012Figures'!$G:$G,"P1",'2012Figures'!$E:$E,$B$1)</f>
        <v>0</v>
      </c>
      <c r="O306" s="52">
        <f>SUMIFS('2012Figures'!$J:$J,'2012Figures'!$C:$C,$A306,'2012Figures'!$H:$H,$B306,'2012Figures'!$I:$I,$C306,'2012Figures'!$B:$B,"CyToBroker",'2012Figures'!$G:$G,"E1",'2012Figures'!$E:$E,$B$1)</f>
        <v>0</v>
      </c>
      <c r="P306" s="52">
        <f>SUMIFS('2012Figures'!$J:$J,'2012Figures'!$C:$C,$A306,'2012Figures'!$H:$H,$B306,'2012Figures'!$I:$I,$C306,'2012Figures'!$B:$B,"CyToBroker",'2012Figures'!$G:$G,"P1",'2012Figures'!$E:$E,$B$1)</f>
        <v>0</v>
      </c>
      <c r="Q306" s="30"/>
      <c r="R306" s="46" t="str">
        <f t="shared" si="29"/>
        <v/>
      </c>
      <c r="S306" s="46" t="str">
        <f t="shared" si="29"/>
        <v/>
      </c>
      <c r="T306" s="46" t="str">
        <f t="shared" si="29"/>
        <v/>
      </c>
      <c r="U306" s="46" t="str">
        <f t="shared" si="29"/>
        <v/>
      </c>
      <c r="V306" s="46" t="str">
        <f t="shared" si="29"/>
        <v/>
      </c>
    </row>
    <row r="307" spans="1:22" x14ac:dyDescent="0.2">
      <c r="A307" s="1">
        <v>210</v>
      </c>
      <c r="B307" s="1" t="s">
        <v>71</v>
      </c>
      <c r="C307" s="8">
        <v>3</v>
      </c>
      <c r="D307" s="29">
        <f>SUMIFS('2013Figures'!$J:$J,'2013Figures'!$C:$C,$A307,'2013Figures'!$H:$H,$B307,'2013Figures'!$I:$I,$C307,'2013Figures'!$E:$E,$B$1)</f>
        <v>0</v>
      </c>
      <c r="E307" s="9">
        <f>SUMIFS('2013Figures'!$J:$J,'2013Figures'!$C:$C,$A307,'2013Figures'!$H:$H,$B307,'2013Figures'!$I:$I,$C307,'2013Figures'!$B:$B,"BrokerToCy",'2013Figures'!$G:$G,"E1",'2013Figures'!$E:$E,$B$1)</f>
        <v>0</v>
      </c>
      <c r="F307" s="9">
        <f>SUMIFS('2013Figures'!$J:$J,'2013Figures'!$C:$C,$A307,'2013Figures'!$H:$H,$B307,'2013Figures'!$I:$I,$C307,'2013Figures'!$B:$B,"BrokerToCy",'2013Figures'!$G:$G,"P1",'2013Figures'!$E:$E,$B$1)</f>
        <v>0</v>
      </c>
      <c r="G307" s="9">
        <f>SUMIFS('2013Figures'!$J:$J,'2013Figures'!$C:$C,$A307,'2013Figures'!$H:$H,$B307,'2013Figures'!$I:$I,$C307,'2013Figures'!$B:$B,"CyToBroker",'2013Figures'!$G:$G,"E1",'2013Figures'!$E:$E,$B$1)</f>
        <v>0</v>
      </c>
      <c r="H307" s="9">
        <f>SUMIFS('2013Figures'!$J:$J,'2013Figures'!$C:$C,$A307,'2013Figures'!$H:$H,$B307,'2013Figures'!$I:$I,$C307,'2013Figures'!$B:$B,"CyToBroker",'2013Figures'!$G:$G,"P1",'2013Figures'!$E:$E,$B$1)</f>
        <v>0</v>
      </c>
      <c r="J307" s="8">
        <v>201201</v>
      </c>
      <c r="L307" s="42">
        <f>SUMIFS('2012Figures'!$J:$J,'2012Figures'!$C:$C,$A307,'2012Figures'!$H:$H,$B307,'2012Figures'!$I:$I,$C307,'2012Figures'!$E:$E,$B$1)</f>
        <v>0</v>
      </c>
      <c r="M307" s="52">
        <f>SUMIFS('2012Figures'!$J:$J,'2012Figures'!$C:$C,$A307,'2012Figures'!$H:$H,$B307,'2012Figures'!$I:$I,$C307,'2012Figures'!$B:$B,"BrokerToCy",'2012Figures'!$G:$G,"E1",'2012Figures'!$E:$E,$B$1)</f>
        <v>0</v>
      </c>
      <c r="N307" s="52">
        <f>SUMIFS('2012Figures'!$J:$J,'2012Figures'!$C:$C,$A307,'2012Figures'!$H:$H,$B307,'2012Figures'!$I:$I,$C307,'2012Figures'!$B:$B,"BrokerToCy",'2012Figures'!$G:$G,"P1",'2012Figures'!$E:$E,$B$1)</f>
        <v>0</v>
      </c>
      <c r="O307" s="52">
        <f>SUMIFS('2012Figures'!$J:$J,'2012Figures'!$C:$C,$A307,'2012Figures'!$H:$H,$B307,'2012Figures'!$I:$I,$C307,'2012Figures'!$B:$B,"CyToBroker",'2012Figures'!$G:$G,"E1",'2012Figures'!$E:$E,$B$1)</f>
        <v>0</v>
      </c>
      <c r="P307" s="52">
        <f>SUMIFS('2012Figures'!$J:$J,'2012Figures'!$C:$C,$A307,'2012Figures'!$H:$H,$B307,'2012Figures'!$I:$I,$C307,'2012Figures'!$B:$B,"CyToBroker",'2012Figures'!$G:$G,"P1",'2012Figures'!$E:$E,$B$1)</f>
        <v>0</v>
      </c>
      <c r="R307" s="46" t="str">
        <f t="shared" si="29"/>
        <v/>
      </c>
      <c r="S307" s="46" t="str">
        <f t="shared" si="29"/>
        <v/>
      </c>
      <c r="T307" s="46" t="str">
        <f t="shared" si="29"/>
        <v/>
      </c>
      <c r="U307" s="46" t="str">
        <f t="shared" si="29"/>
        <v/>
      </c>
      <c r="V307" s="46" t="str">
        <f t="shared" si="29"/>
        <v/>
      </c>
    </row>
    <row r="308" spans="1:22" x14ac:dyDescent="0.2">
      <c r="A308" s="1">
        <v>210</v>
      </c>
      <c r="B308" s="1" t="s">
        <v>71</v>
      </c>
      <c r="C308" s="8">
        <v>2</v>
      </c>
      <c r="D308" s="29">
        <f>SUMIFS('2013Figures'!$J:$J,'2013Figures'!$C:$C,$A308,'2013Figures'!$H:$H,$B308,'2013Figures'!$I:$I,$C308,'2013Figures'!$E:$E,$B$1)</f>
        <v>0</v>
      </c>
      <c r="E308" s="9">
        <f>SUMIFS('2013Figures'!$J:$J,'2013Figures'!$C:$C,$A308,'2013Figures'!$H:$H,$B308,'2013Figures'!$I:$I,$C308,'2013Figures'!$B:$B,"BrokerToCy",'2013Figures'!$G:$G,"E1",'2013Figures'!$E:$E,$B$1)</f>
        <v>0</v>
      </c>
      <c r="F308" s="9">
        <f>SUMIFS('2013Figures'!$J:$J,'2013Figures'!$C:$C,$A308,'2013Figures'!$H:$H,$B308,'2013Figures'!$I:$I,$C308,'2013Figures'!$B:$B,"BrokerToCy",'2013Figures'!$G:$G,"P1",'2013Figures'!$E:$E,$B$1)</f>
        <v>0</v>
      </c>
      <c r="G308" s="9">
        <f>SUMIFS('2013Figures'!$J:$J,'2013Figures'!$C:$C,$A308,'2013Figures'!$H:$H,$B308,'2013Figures'!$I:$I,$C308,'2013Figures'!$B:$B,"CyToBroker",'2013Figures'!$G:$G,"E1",'2013Figures'!$E:$E,$B$1)</f>
        <v>0</v>
      </c>
      <c r="H308" s="9">
        <f>SUMIFS('2013Figures'!$J:$J,'2013Figures'!$C:$C,$A308,'2013Figures'!$H:$H,$B308,'2013Figures'!$I:$I,$C308,'2013Figures'!$B:$B,"CyToBroker",'2013Figures'!$G:$G,"P1",'2013Figures'!$E:$E,$B$1)</f>
        <v>0</v>
      </c>
      <c r="J308" s="8">
        <v>201101</v>
      </c>
      <c r="L308" s="42">
        <f>SUMIFS('2012Figures'!$J:$J,'2012Figures'!$C:$C,$A308,'2012Figures'!$H:$H,$B308,'2012Figures'!$I:$I,$C308,'2012Figures'!$E:$E,$B$1)</f>
        <v>0</v>
      </c>
      <c r="M308" s="52">
        <f>SUMIFS('2012Figures'!$J:$J,'2012Figures'!$C:$C,$A308,'2012Figures'!$H:$H,$B308,'2012Figures'!$I:$I,$C308,'2012Figures'!$B:$B,"BrokerToCy",'2012Figures'!$G:$G,"E1",'2012Figures'!$E:$E,$B$1)</f>
        <v>0</v>
      </c>
      <c r="N308" s="52">
        <f>SUMIFS('2012Figures'!$J:$J,'2012Figures'!$C:$C,$A308,'2012Figures'!$H:$H,$B308,'2012Figures'!$I:$I,$C308,'2012Figures'!$B:$B,"BrokerToCy",'2012Figures'!$G:$G,"P1",'2012Figures'!$E:$E,$B$1)</f>
        <v>0</v>
      </c>
      <c r="O308" s="52">
        <f>SUMIFS('2012Figures'!$J:$J,'2012Figures'!$C:$C,$A308,'2012Figures'!$H:$H,$B308,'2012Figures'!$I:$I,$C308,'2012Figures'!$B:$B,"CyToBroker",'2012Figures'!$G:$G,"E1",'2012Figures'!$E:$E,$B$1)</f>
        <v>0</v>
      </c>
      <c r="P308" s="52">
        <f>SUMIFS('2012Figures'!$J:$J,'2012Figures'!$C:$C,$A308,'2012Figures'!$H:$H,$B308,'2012Figures'!$I:$I,$C308,'2012Figures'!$B:$B,"CyToBroker",'2012Figures'!$G:$G,"P1",'2012Figures'!$E:$E,$B$1)</f>
        <v>0</v>
      </c>
      <c r="R308" s="46" t="str">
        <f t="shared" si="29"/>
        <v/>
      </c>
      <c r="S308" s="46" t="str">
        <f t="shared" si="29"/>
        <v/>
      </c>
      <c r="T308" s="46" t="str">
        <f t="shared" si="29"/>
        <v/>
      </c>
      <c r="U308" s="46" t="str">
        <f t="shared" si="29"/>
        <v/>
      </c>
      <c r="V308" s="46" t="str">
        <f t="shared" si="29"/>
        <v/>
      </c>
    </row>
    <row r="309" spans="1:22" x14ac:dyDescent="0.2">
      <c r="A309" s="1">
        <v>210</v>
      </c>
      <c r="B309" s="1" t="s">
        <v>71</v>
      </c>
      <c r="C309" s="8">
        <v>1</v>
      </c>
      <c r="D309" s="29">
        <f>SUMIFS('2013Figures'!$J:$J,'2013Figures'!$C:$C,$A309,'2013Figures'!$H:$H,$B309,'2013Figures'!$I:$I,$C309,'2013Figures'!$E:$E,$B$1)</f>
        <v>0</v>
      </c>
      <c r="E309" s="9">
        <f>SUMIFS('2013Figures'!$J:$J,'2013Figures'!$C:$C,$A309,'2013Figures'!$H:$H,$B309,'2013Figures'!$I:$I,$C309,'2013Figures'!$B:$B,"BrokerToCy",'2013Figures'!$G:$G,"E1",'2013Figures'!$E:$E,$B$1)</f>
        <v>0</v>
      </c>
      <c r="F309" s="9">
        <f>SUMIFS('2013Figures'!$J:$J,'2013Figures'!$C:$C,$A309,'2013Figures'!$H:$H,$B309,'2013Figures'!$I:$I,$C309,'2013Figures'!$B:$B,"BrokerToCy",'2013Figures'!$G:$G,"P1",'2013Figures'!$E:$E,$B$1)</f>
        <v>0</v>
      </c>
      <c r="G309" s="9">
        <f>SUMIFS('2013Figures'!$J:$J,'2013Figures'!$C:$C,$A309,'2013Figures'!$H:$H,$B309,'2013Figures'!$I:$I,$C309,'2013Figures'!$B:$B,"CyToBroker",'2013Figures'!$G:$G,"E1",'2013Figures'!$E:$E,$B$1)</f>
        <v>0</v>
      </c>
      <c r="H309" s="9">
        <f>SUMIFS('2013Figures'!$J:$J,'2013Figures'!$C:$C,$A309,'2013Figures'!$H:$H,$B309,'2013Figures'!$I:$I,$C309,'2013Figures'!$B:$B,"CyToBroker",'2013Figures'!$G:$G,"P1",'2013Figures'!$E:$E,$B$1)</f>
        <v>0</v>
      </c>
      <c r="J309" s="8">
        <v>200901</v>
      </c>
      <c r="L309" s="42">
        <f>SUMIFS('2012Figures'!$J:$J,'2012Figures'!$C:$C,$A309,'2012Figures'!$H:$H,$B309,'2012Figures'!$I:$I,$C309,'2012Figures'!$E:$E,$B$1)</f>
        <v>0</v>
      </c>
      <c r="M309" s="52">
        <f>SUMIFS('2012Figures'!$J:$J,'2012Figures'!$C:$C,$A309,'2012Figures'!$H:$H,$B309,'2012Figures'!$I:$I,$C309,'2012Figures'!$B:$B,"BrokerToCy",'2012Figures'!$G:$G,"E1",'2012Figures'!$E:$E,$B$1)</f>
        <v>0</v>
      </c>
      <c r="N309" s="52">
        <f>SUMIFS('2012Figures'!$J:$J,'2012Figures'!$C:$C,$A309,'2012Figures'!$H:$H,$B309,'2012Figures'!$I:$I,$C309,'2012Figures'!$B:$B,"BrokerToCy",'2012Figures'!$G:$G,"P1",'2012Figures'!$E:$E,$B$1)</f>
        <v>0</v>
      </c>
      <c r="O309" s="52">
        <f>SUMIFS('2012Figures'!$J:$J,'2012Figures'!$C:$C,$A309,'2012Figures'!$H:$H,$B309,'2012Figures'!$I:$I,$C309,'2012Figures'!$B:$B,"CyToBroker",'2012Figures'!$G:$G,"E1",'2012Figures'!$E:$E,$B$1)</f>
        <v>0</v>
      </c>
      <c r="P309" s="52">
        <f>SUMIFS('2012Figures'!$J:$J,'2012Figures'!$C:$C,$A309,'2012Figures'!$H:$H,$B309,'2012Figures'!$I:$I,$C309,'2012Figures'!$B:$B,"CyToBroker",'2012Figures'!$G:$G,"P1",'2012Figures'!$E:$E,$B$1)</f>
        <v>0</v>
      </c>
      <c r="R309" s="46" t="str">
        <f t="shared" si="29"/>
        <v/>
      </c>
      <c r="S309" s="46" t="str">
        <f t="shared" si="29"/>
        <v/>
      </c>
      <c r="T309" s="46" t="str">
        <f t="shared" si="29"/>
        <v/>
      </c>
      <c r="U309" s="46" t="str">
        <f t="shared" si="29"/>
        <v/>
      </c>
      <c r="V309" s="46" t="str">
        <f t="shared" si="29"/>
        <v/>
      </c>
    </row>
    <row r="310" spans="1:22" x14ac:dyDescent="0.2">
      <c r="A310" s="1">
        <v>210</v>
      </c>
      <c r="B310" s="1" t="s">
        <v>71</v>
      </c>
      <c r="D310" s="29">
        <f>SUMIFS('2013Figures'!$J:$J,'2013Figures'!$C:$C,$A310,'2013Figures'!$I:$I,"",'2013Figures'!$E:$E,$B$1)</f>
        <v>0</v>
      </c>
      <c r="E310" s="9">
        <f>SUMIFS('2013Figures'!$J:$J,'2013Figures'!$C:$C,$A310,'2013Figures'!$I:$I,"",'2013Figures'!$B:$B,"BrokerToCy",'2013Figures'!$G:$G,"E1",'2013Figures'!$E:$E,$B$1)</f>
        <v>0</v>
      </c>
      <c r="F310" s="9">
        <f>SUMIFS('2013Figures'!$J:$J,'2013Figures'!$C:$C,$A310,'2013Figures'!$I:$I,"",'2013Figures'!$B:$B,"BrokerToCy",'2013Figures'!$G:$G,"P1",'2013Figures'!$E:$E,$B$1)</f>
        <v>0</v>
      </c>
      <c r="G310" s="9">
        <f>SUMIFS('2013Figures'!$J:$J,'2013Figures'!$C:$C,$A310,'2013Figures'!$I:$I,"",'2013Figures'!$B:$B,"CyToBroker",'2013Figures'!$G:$G,"E1",'2013Figures'!$E:$E,$B$1)</f>
        <v>0</v>
      </c>
      <c r="H310" s="9">
        <f>SUMIFS('2013Figures'!$J:$J,'2013Figures'!$C:$C,$A310,'2013Figures'!$I:$I,"",'2013Figures'!$B:$B,"CyToBroker",'2013Figures'!$G:$G,"P1",'2013Figures'!$E:$E,$B$1)</f>
        <v>0</v>
      </c>
      <c r="J310" s="8" t="s">
        <v>131</v>
      </c>
      <c r="L310" s="42">
        <f>SUMIFS('2012Figures'!$J:$J,'2012Figures'!$C:$C,$A310,'2012Figures'!$I:$I,"",'2012Figures'!$E:$E,$B$1)</f>
        <v>0</v>
      </c>
      <c r="M310" s="52">
        <f>SUMIFS('2012Figures'!$J:$J,'2012Figures'!$C:$C,$A310,'2012Figures'!$I:$I,"",'2012Figures'!$B:$B,"BrokerToCy",'2012Figures'!$G:$G,"E1",'2012Figures'!$E:$E,$B$1)</f>
        <v>0</v>
      </c>
      <c r="N310" s="52">
        <f>SUMIFS('2012Figures'!$J:$J,'2012Figures'!$C:$C,$A310,'2012Figures'!$I:$I,"",'2012Figures'!$B:$B,"BrokerToCy",'2012Figures'!$G:$G,"P1",'2012Figures'!$E:$E,$B$1)</f>
        <v>0</v>
      </c>
      <c r="O310" s="52">
        <f>SUMIFS('2012Figures'!$J:$J,'2012Figures'!$C:$C,$A310,'2012Figures'!$I:$I,"",'2012Figures'!$B:$B,"CyToBroker",'2012Figures'!$G:$G,"E1",'2012Figures'!$E:$E,$B$1)</f>
        <v>0</v>
      </c>
      <c r="P310" s="52">
        <f>SUMIFS('2012Figures'!$J:$J,'2012Figures'!$C:$C,$A310,'2012Figures'!$I:$I,"",'2012Figures'!$B:$B,"CyToBroker",'2012Figures'!$G:$G,"P1",'2012Figures'!$E:$E,$B$1)</f>
        <v>0</v>
      </c>
      <c r="R310" s="46" t="str">
        <f t="shared" si="29"/>
        <v/>
      </c>
      <c r="S310" s="46" t="str">
        <f t="shared" si="29"/>
        <v/>
      </c>
      <c r="T310" s="46" t="str">
        <f t="shared" si="29"/>
        <v/>
      </c>
      <c r="U310" s="46" t="str">
        <f t="shared" si="29"/>
        <v/>
      </c>
      <c r="V310" s="46" t="str">
        <f t="shared" si="29"/>
        <v/>
      </c>
    </row>
    <row r="311" spans="1:22" x14ac:dyDescent="0.2">
      <c r="A311" s="21"/>
      <c r="B311" s="21" t="s">
        <v>92</v>
      </c>
      <c r="C311" s="22"/>
      <c r="D311" s="23">
        <f>SUM(E311:H311)</f>
        <v>0</v>
      </c>
      <c r="E311" s="23">
        <f>SUM(E305:E310)</f>
        <v>0</v>
      </c>
      <c r="F311" s="23">
        <f>SUM(F305:F310)</f>
        <v>0</v>
      </c>
      <c r="G311" s="23">
        <f>SUM(G305:G310)</f>
        <v>0</v>
      </c>
      <c r="H311" s="23">
        <f>SUM(H305:H310)</f>
        <v>0</v>
      </c>
      <c r="I311" s="21"/>
      <c r="J311" s="22"/>
      <c r="K311" s="21"/>
      <c r="L311" s="43">
        <f>SUM(M311:P311)</f>
        <v>0</v>
      </c>
      <c r="M311" s="43">
        <f>SUM(M305:M310)</f>
        <v>0</v>
      </c>
      <c r="N311" s="43">
        <f>SUM(N305:N310)</f>
        <v>0</v>
      </c>
      <c r="O311" s="43">
        <f>SUM(O305:O310)</f>
        <v>0</v>
      </c>
      <c r="P311" s="43">
        <f>SUM(P305:P310)</f>
        <v>0</v>
      </c>
      <c r="Q311" s="21"/>
      <c r="R311" s="21"/>
      <c r="S311" s="21"/>
      <c r="T311" s="21"/>
      <c r="U311" s="21"/>
      <c r="V311" s="21"/>
    </row>
    <row r="312" spans="1:22" x14ac:dyDescent="0.2">
      <c r="A312" s="28">
        <v>211</v>
      </c>
      <c r="B312" s="28" t="s">
        <v>73</v>
      </c>
      <c r="C312" s="17" t="s">
        <v>88</v>
      </c>
      <c r="D312" s="18">
        <f>SUMIFS('2013Figures'!$J:$J,'2013Figures'!$C:$C,$A312,'2013Figures'!$E:$E,$B$1)</f>
        <v>0</v>
      </c>
      <c r="E312" s="18">
        <f>SUMIFS('2013Figures'!$J:$J,'2013Figures'!$C:$C,$A312,'2013Figures'!$B:$B,"BrokerToCy",'2013Figures'!$G:$G,"E1",'2013Figures'!$E:$E,$B$1)</f>
        <v>0</v>
      </c>
      <c r="F312" s="18">
        <f>SUMIFS('2013Figures'!$J:$J,'2013Figures'!$C:$C,$A312,'2013Figures'!$B:$B,"BrokerToCy",'2013Figures'!$G:$G,"P1",'2013Figures'!$E:$E,$B$1)</f>
        <v>0</v>
      </c>
      <c r="G312" s="18">
        <f>SUMIFS('2013Figures'!$J:$J,'2013Figures'!$C:$C,$A312,'2013Figures'!$B:$B,"CyToBroker",'2013Figures'!$G:$G,"E1",'2013Figures'!$E:$E,$B$1)</f>
        <v>0</v>
      </c>
      <c r="H312" s="18">
        <f>SUMIFS('2013Figures'!$J:$J,'2013Figures'!$C:$C,$A312,'2013Figures'!$B:$B,"CyToBroker",'2013Figures'!$G:$G,"P1",'2013Figures'!$E:$E,$B$1)</f>
        <v>0</v>
      </c>
      <c r="I312" s="28"/>
      <c r="J312" s="17"/>
      <c r="K312" s="28"/>
      <c r="L312" s="50">
        <f>SUMIFS('2012Figures'!$J:$J,'2012Figures'!$C:$C,$A312,'2012Figures'!$E:$E,$B$1)</f>
        <v>0</v>
      </c>
      <c r="M312" s="50">
        <f>SUMIFS('2012Figures'!$J:$J,'2012Figures'!$C:$C,$A312,'2012Figures'!$B:$B,"BrokerToCy",'2012Figures'!$G:$G,"E1",'2012Figures'!$E:$E,$B$1)</f>
        <v>0</v>
      </c>
      <c r="N312" s="50">
        <f>SUMIFS('2012Figures'!$J:$J,'2012Figures'!$C:$C,$A312,'2012Figures'!$B:$B,"BrokerToCy",'2012Figures'!$G:$G,"P1",'2012Figures'!$E:$E,$B$1)</f>
        <v>0</v>
      </c>
      <c r="O312" s="50">
        <f>SUMIFS('2012Figures'!$J:$J,'2012Figures'!$C:$C,$A312,'2012Figures'!$B:$B,"CyToBroker",'2012Figures'!$G:$G,"E1",'2012Figures'!$E:$E,$B$1)</f>
        <v>0</v>
      </c>
      <c r="P312" s="50">
        <f>SUMIFS('2012Figures'!$J:$J,'2012Figures'!$C:$C,$A312,'2012Figures'!$B:$B,"CyToBroker",'2012Figures'!$G:$G,"P1",'2012Figures'!$E:$E,$B$1)</f>
        <v>0</v>
      </c>
      <c r="Q312" s="28"/>
      <c r="R312" s="46" t="str">
        <f t="shared" si="29"/>
        <v/>
      </c>
      <c r="S312" s="46" t="str">
        <f t="shared" si="29"/>
        <v/>
      </c>
      <c r="T312" s="46" t="str">
        <f t="shared" si="29"/>
        <v/>
      </c>
      <c r="U312" s="46" t="str">
        <f t="shared" si="29"/>
        <v/>
      </c>
      <c r="V312" s="46" t="str">
        <f t="shared" si="29"/>
        <v/>
      </c>
    </row>
    <row r="313" spans="1:22" x14ac:dyDescent="0.2">
      <c r="A313" s="1">
        <v>211</v>
      </c>
      <c r="B313" s="1" t="s">
        <v>73</v>
      </c>
      <c r="C313" s="8">
        <v>5</v>
      </c>
      <c r="D313" s="29">
        <f>SUMIFS('2013Figures'!$J:$J,'2013Figures'!$C:$C,$A313,'2013Figures'!$H:$H,$B313,'2013Figures'!$I:$I,$C313,'2013Figures'!$E:$E,$B$1)</f>
        <v>0</v>
      </c>
      <c r="E313" s="9">
        <f>SUMIFS('2013Figures'!$J:$J,'2013Figures'!$C:$C,$A313,'2013Figures'!$H:$H,$B313,'2013Figures'!$I:$I,$C313,'2013Figures'!$B:$B,"BrokerToCy",'2013Figures'!$G:$G,"E1",'2013Figures'!$E:$E,$B$1)</f>
        <v>0</v>
      </c>
      <c r="F313" s="9">
        <f>SUMIFS('2013Figures'!$J:$J,'2013Figures'!$C:$C,$A313,'2013Figures'!$H:$H,$B313,'2013Figures'!$I:$I,$C313,'2013Figures'!$B:$B,"BrokerToCy",'2013Figures'!$G:$G,"P1",'2013Figures'!$E:$E,$B$1)</f>
        <v>0</v>
      </c>
      <c r="G313" s="9">
        <f>SUMIFS('2013Figures'!$J:$J,'2013Figures'!$C:$C,$A313,'2013Figures'!$H:$H,$B313,'2013Figures'!$I:$I,$C313,'2013Figures'!$B:$B,"CyToBroker",'2013Figures'!$G:$G,"E1",'2013Figures'!$E:$E,$B$1)</f>
        <v>0</v>
      </c>
      <c r="H313" s="9">
        <f>SUMIFS('2013Figures'!$J:$J,'2013Figures'!$C:$C,$A313,'2013Figures'!$H:$H,$B313,'2013Figures'!$I:$I,$C313,'2013Figures'!$B:$B,"CyToBroker",'2013Figures'!$G:$G,"P1",'2013Figures'!$E:$E,$B$1)</f>
        <v>0</v>
      </c>
      <c r="J313" s="8">
        <v>201501</v>
      </c>
      <c r="L313" s="42">
        <f>SUMIFS('2012Figures'!$J:$J,'2012Figures'!$C:$C,$A313,'2012Figures'!$H:$H,$B313,'2012Figures'!$I:$I,$C313,'2012Figures'!$E:$E,$B$1)</f>
        <v>0</v>
      </c>
      <c r="M313" s="52">
        <f>SUMIFS('2012Figures'!$J:$J,'2012Figures'!$C:$C,$A313,'2012Figures'!$H:$H,$B313,'2012Figures'!$I:$I,$C313,'2012Figures'!$B:$B,"BrokerToCy",'2012Figures'!$G:$G,"E1",'2012Figures'!$E:$E,$B$1)</f>
        <v>0</v>
      </c>
      <c r="N313" s="52">
        <f>SUMIFS('2012Figures'!$J:$J,'2012Figures'!$C:$C,$A313,'2012Figures'!$H:$H,$B313,'2012Figures'!$I:$I,$C313,'2012Figures'!$B:$B,"BrokerToCy",'2012Figures'!$G:$G,"P1",'2012Figures'!$E:$E,$B$1)</f>
        <v>0</v>
      </c>
      <c r="O313" s="52">
        <f>SUMIFS('2012Figures'!$J:$J,'2012Figures'!$C:$C,$A313,'2012Figures'!$H:$H,$B313,'2012Figures'!$I:$I,$C313,'2012Figures'!$B:$B,"CyToBroker",'2012Figures'!$G:$G,"E1",'2012Figures'!$E:$E,$B$1)</f>
        <v>0</v>
      </c>
      <c r="P313" s="52">
        <f>SUMIFS('2012Figures'!$J:$J,'2012Figures'!$C:$C,$A313,'2012Figures'!$H:$H,$B313,'2012Figures'!$I:$I,$C313,'2012Figures'!$B:$B,"CyToBroker",'2012Figures'!$G:$G,"P1",'2012Figures'!$E:$E,$B$1)</f>
        <v>0</v>
      </c>
      <c r="R313" s="46" t="str">
        <f t="shared" si="29"/>
        <v/>
      </c>
      <c r="S313" s="46" t="str">
        <f t="shared" si="29"/>
        <v/>
      </c>
      <c r="T313" s="46" t="str">
        <f t="shared" si="29"/>
        <v/>
      </c>
      <c r="U313" s="46" t="str">
        <f t="shared" si="29"/>
        <v/>
      </c>
      <c r="V313" s="46" t="str">
        <f t="shared" si="29"/>
        <v/>
      </c>
    </row>
    <row r="314" spans="1:22" x14ac:dyDescent="0.2">
      <c r="A314" s="1">
        <v>211</v>
      </c>
      <c r="B314" s="1" t="s">
        <v>73</v>
      </c>
      <c r="C314" s="8">
        <v>4</v>
      </c>
      <c r="D314" s="29">
        <f>SUMIFS('2013Figures'!$J:$J,'2013Figures'!$C:$C,$A314,'2013Figures'!$H:$H,$B314,'2013Figures'!$I:$I,$C314,'2013Figures'!$E:$E,$B$1)</f>
        <v>0</v>
      </c>
      <c r="E314" s="9">
        <f>SUMIFS('2013Figures'!$J:$J,'2013Figures'!$C:$C,$A314,'2013Figures'!$H:$H,$B314,'2013Figures'!$I:$I,$C314,'2013Figures'!$B:$B,"BrokerToCy",'2013Figures'!$G:$G,"E1",'2013Figures'!$E:$E,$B$1)</f>
        <v>0</v>
      </c>
      <c r="F314" s="9">
        <f>SUMIFS('2013Figures'!$J:$J,'2013Figures'!$C:$C,$A314,'2013Figures'!$H:$H,$B314,'2013Figures'!$I:$I,$C314,'2013Figures'!$B:$B,"BrokerToCy",'2013Figures'!$G:$G,"P1",'2013Figures'!$E:$E,$B$1)</f>
        <v>0</v>
      </c>
      <c r="G314" s="9">
        <f>SUMIFS('2013Figures'!$J:$J,'2013Figures'!$C:$C,$A314,'2013Figures'!$H:$H,$B314,'2013Figures'!$I:$I,$C314,'2013Figures'!$B:$B,"CyToBroker",'2013Figures'!$G:$G,"E1",'2013Figures'!$E:$E,$B$1)</f>
        <v>0</v>
      </c>
      <c r="H314" s="9">
        <f>SUMIFS('2013Figures'!$J:$J,'2013Figures'!$C:$C,$A314,'2013Figures'!$H:$H,$B314,'2013Figures'!$I:$I,$C314,'2013Figures'!$B:$B,"CyToBroker",'2013Figures'!$G:$G,"P1",'2013Figures'!$E:$E,$B$1)</f>
        <v>0</v>
      </c>
      <c r="I314" s="30"/>
      <c r="J314" s="31">
        <v>201301</v>
      </c>
      <c r="K314" s="30"/>
      <c r="L314" s="42">
        <f>SUMIFS('2012Figures'!$J:$J,'2012Figures'!$C:$C,$A314,'2012Figures'!$H:$H,$B314,'2012Figures'!$I:$I,$C314,'2012Figures'!$E:$E,$B$1)</f>
        <v>0</v>
      </c>
      <c r="M314" s="52">
        <f>SUMIFS('2012Figures'!$J:$J,'2012Figures'!$C:$C,$A314,'2012Figures'!$H:$H,$B314,'2012Figures'!$I:$I,$C314,'2012Figures'!$B:$B,"BrokerToCy",'2012Figures'!$G:$G,"E1",'2012Figures'!$E:$E,$B$1)</f>
        <v>0</v>
      </c>
      <c r="N314" s="52">
        <f>SUMIFS('2012Figures'!$J:$J,'2012Figures'!$C:$C,$A314,'2012Figures'!$H:$H,$B314,'2012Figures'!$I:$I,$C314,'2012Figures'!$B:$B,"BrokerToCy",'2012Figures'!$G:$G,"P1",'2012Figures'!$E:$E,$B$1)</f>
        <v>0</v>
      </c>
      <c r="O314" s="52">
        <f>SUMIFS('2012Figures'!$J:$J,'2012Figures'!$C:$C,$A314,'2012Figures'!$H:$H,$B314,'2012Figures'!$I:$I,$C314,'2012Figures'!$B:$B,"CyToBroker",'2012Figures'!$G:$G,"E1",'2012Figures'!$E:$E,$B$1)</f>
        <v>0</v>
      </c>
      <c r="P314" s="52">
        <f>SUMIFS('2012Figures'!$J:$J,'2012Figures'!$C:$C,$A314,'2012Figures'!$H:$H,$B314,'2012Figures'!$I:$I,$C314,'2012Figures'!$B:$B,"CyToBroker",'2012Figures'!$G:$G,"P1",'2012Figures'!$E:$E,$B$1)</f>
        <v>0</v>
      </c>
      <c r="Q314" s="30"/>
      <c r="R314" s="46" t="str">
        <f t="shared" si="29"/>
        <v/>
      </c>
      <c r="S314" s="46" t="str">
        <f t="shared" si="29"/>
        <v/>
      </c>
      <c r="T314" s="46" t="str">
        <f t="shared" si="29"/>
        <v/>
      </c>
      <c r="U314" s="46" t="str">
        <f t="shared" si="29"/>
        <v/>
      </c>
      <c r="V314" s="46" t="str">
        <f t="shared" si="29"/>
        <v/>
      </c>
    </row>
    <row r="315" spans="1:22" x14ac:dyDescent="0.2">
      <c r="A315" s="1">
        <v>211</v>
      </c>
      <c r="B315" s="1" t="s">
        <v>73</v>
      </c>
      <c r="C315" s="8">
        <v>3</v>
      </c>
      <c r="D315" s="29">
        <f>SUMIFS('2013Figures'!$J:$J,'2013Figures'!$C:$C,$A315,'2013Figures'!$H:$H,$B315,'2013Figures'!$I:$I,$C315,'2013Figures'!$E:$E,$B$1)</f>
        <v>0</v>
      </c>
      <c r="E315" s="9">
        <f>SUMIFS('2013Figures'!$J:$J,'2013Figures'!$C:$C,$A315,'2013Figures'!$H:$H,$B315,'2013Figures'!$I:$I,$C315,'2013Figures'!$B:$B,"BrokerToCy",'2013Figures'!$G:$G,"E1",'2013Figures'!$E:$E,$B$1)</f>
        <v>0</v>
      </c>
      <c r="F315" s="9">
        <f>SUMIFS('2013Figures'!$J:$J,'2013Figures'!$C:$C,$A315,'2013Figures'!$H:$H,$B315,'2013Figures'!$I:$I,$C315,'2013Figures'!$B:$B,"BrokerToCy",'2013Figures'!$G:$G,"P1",'2013Figures'!$E:$E,$B$1)</f>
        <v>0</v>
      </c>
      <c r="G315" s="9">
        <f>SUMIFS('2013Figures'!$J:$J,'2013Figures'!$C:$C,$A315,'2013Figures'!$H:$H,$B315,'2013Figures'!$I:$I,$C315,'2013Figures'!$B:$B,"CyToBroker",'2013Figures'!$G:$G,"E1",'2013Figures'!$E:$E,$B$1)</f>
        <v>0</v>
      </c>
      <c r="H315" s="9">
        <f>SUMIFS('2013Figures'!$J:$J,'2013Figures'!$C:$C,$A315,'2013Figures'!$H:$H,$B315,'2013Figures'!$I:$I,$C315,'2013Figures'!$B:$B,"CyToBroker",'2013Figures'!$G:$G,"P1",'2013Figures'!$E:$E,$B$1)</f>
        <v>0</v>
      </c>
      <c r="J315" s="8">
        <v>201201</v>
      </c>
      <c r="L315" s="42">
        <f>SUMIFS('2012Figures'!$J:$J,'2012Figures'!$C:$C,$A315,'2012Figures'!$H:$H,$B315,'2012Figures'!$I:$I,$C315,'2012Figures'!$E:$E,$B$1)</f>
        <v>0</v>
      </c>
      <c r="M315" s="52">
        <f>SUMIFS('2012Figures'!$J:$J,'2012Figures'!$C:$C,$A315,'2012Figures'!$H:$H,$B315,'2012Figures'!$I:$I,$C315,'2012Figures'!$B:$B,"BrokerToCy",'2012Figures'!$G:$G,"E1",'2012Figures'!$E:$E,$B$1)</f>
        <v>0</v>
      </c>
      <c r="N315" s="52">
        <f>SUMIFS('2012Figures'!$J:$J,'2012Figures'!$C:$C,$A315,'2012Figures'!$H:$H,$B315,'2012Figures'!$I:$I,$C315,'2012Figures'!$B:$B,"BrokerToCy",'2012Figures'!$G:$G,"P1",'2012Figures'!$E:$E,$B$1)</f>
        <v>0</v>
      </c>
      <c r="O315" s="52">
        <f>SUMIFS('2012Figures'!$J:$J,'2012Figures'!$C:$C,$A315,'2012Figures'!$H:$H,$B315,'2012Figures'!$I:$I,$C315,'2012Figures'!$B:$B,"CyToBroker",'2012Figures'!$G:$G,"E1",'2012Figures'!$E:$E,$B$1)</f>
        <v>0</v>
      </c>
      <c r="P315" s="52">
        <f>SUMIFS('2012Figures'!$J:$J,'2012Figures'!$C:$C,$A315,'2012Figures'!$H:$H,$B315,'2012Figures'!$I:$I,$C315,'2012Figures'!$B:$B,"CyToBroker",'2012Figures'!$G:$G,"P1",'2012Figures'!$E:$E,$B$1)</f>
        <v>0</v>
      </c>
      <c r="R315" s="46" t="str">
        <f t="shared" si="29"/>
        <v/>
      </c>
      <c r="S315" s="46" t="str">
        <f t="shared" si="29"/>
        <v/>
      </c>
      <c r="T315" s="46" t="str">
        <f t="shared" si="29"/>
        <v/>
      </c>
      <c r="U315" s="46" t="str">
        <f t="shared" si="29"/>
        <v/>
      </c>
      <c r="V315" s="46" t="str">
        <f t="shared" si="29"/>
        <v/>
      </c>
    </row>
    <row r="316" spans="1:22" x14ac:dyDescent="0.2">
      <c r="A316" s="1">
        <v>211</v>
      </c>
      <c r="B316" s="1" t="s">
        <v>73</v>
      </c>
      <c r="C316" s="8">
        <v>2</v>
      </c>
      <c r="D316" s="29">
        <f>SUMIFS('2013Figures'!$J:$J,'2013Figures'!$C:$C,$A316,'2013Figures'!$H:$H,$B316,'2013Figures'!$I:$I,$C316,'2013Figures'!$E:$E,$B$1)</f>
        <v>0</v>
      </c>
      <c r="E316" s="9">
        <f>SUMIFS('2013Figures'!$J:$J,'2013Figures'!$C:$C,$A316,'2013Figures'!$H:$H,$B316,'2013Figures'!$I:$I,$C316,'2013Figures'!$B:$B,"BrokerToCy",'2013Figures'!$G:$G,"E1",'2013Figures'!$E:$E,$B$1)</f>
        <v>0</v>
      </c>
      <c r="F316" s="9">
        <f>SUMIFS('2013Figures'!$J:$J,'2013Figures'!$C:$C,$A316,'2013Figures'!$H:$H,$B316,'2013Figures'!$I:$I,$C316,'2013Figures'!$B:$B,"BrokerToCy",'2013Figures'!$G:$G,"P1",'2013Figures'!$E:$E,$B$1)</f>
        <v>0</v>
      </c>
      <c r="G316" s="9">
        <f>SUMIFS('2013Figures'!$J:$J,'2013Figures'!$C:$C,$A316,'2013Figures'!$H:$H,$B316,'2013Figures'!$I:$I,$C316,'2013Figures'!$B:$B,"CyToBroker",'2013Figures'!$G:$G,"E1",'2013Figures'!$E:$E,$B$1)</f>
        <v>0</v>
      </c>
      <c r="H316" s="9">
        <f>SUMIFS('2013Figures'!$J:$J,'2013Figures'!$C:$C,$A316,'2013Figures'!$H:$H,$B316,'2013Figures'!$I:$I,$C316,'2013Figures'!$B:$B,"CyToBroker",'2013Figures'!$G:$G,"P1",'2013Figures'!$E:$E,$B$1)</f>
        <v>0</v>
      </c>
      <c r="J316" s="8">
        <v>201101</v>
      </c>
      <c r="L316" s="42">
        <f>SUMIFS('2012Figures'!$J:$J,'2012Figures'!$C:$C,$A316,'2012Figures'!$H:$H,$B316,'2012Figures'!$I:$I,$C316,'2012Figures'!$E:$E,$B$1)</f>
        <v>0</v>
      </c>
      <c r="M316" s="52">
        <f>SUMIFS('2012Figures'!$J:$J,'2012Figures'!$C:$C,$A316,'2012Figures'!$H:$H,$B316,'2012Figures'!$I:$I,$C316,'2012Figures'!$B:$B,"BrokerToCy",'2012Figures'!$G:$G,"E1",'2012Figures'!$E:$E,$B$1)</f>
        <v>0</v>
      </c>
      <c r="N316" s="52">
        <f>SUMIFS('2012Figures'!$J:$J,'2012Figures'!$C:$C,$A316,'2012Figures'!$H:$H,$B316,'2012Figures'!$I:$I,$C316,'2012Figures'!$B:$B,"BrokerToCy",'2012Figures'!$G:$G,"P1",'2012Figures'!$E:$E,$B$1)</f>
        <v>0</v>
      </c>
      <c r="O316" s="52">
        <f>SUMIFS('2012Figures'!$J:$J,'2012Figures'!$C:$C,$A316,'2012Figures'!$H:$H,$B316,'2012Figures'!$I:$I,$C316,'2012Figures'!$B:$B,"CyToBroker",'2012Figures'!$G:$G,"E1",'2012Figures'!$E:$E,$B$1)</f>
        <v>0</v>
      </c>
      <c r="P316" s="52">
        <f>SUMIFS('2012Figures'!$J:$J,'2012Figures'!$C:$C,$A316,'2012Figures'!$H:$H,$B316,'2012Figures'!$I:$I,$C316,'2012Figures'!$B:$B,"CyToBroker",'2012Figures'!$G:$G,"P1",'2012Figures'!$E:$E,$B$1)</f>
        <v>0</v>
      </c>
      <c r="R316" s="46" t="str">
        <f t="shared" si="29"/>
        <v/>
      </c>
      <c r="S316" s="46" t="str">
        <f t="shared" si="29"/>
        <v/>
      </c>
      <c r="T316" s="46" t="str">
        <f t="shared" si="29"/>
        <v/>
      </c>
      <c r="U316" s="46" t="str">
        <f t="shared" si="29"/>
        <v/>
      </c>
      <c r="V316" s="46" t="str">
        <f t="shared" si="29"/>
        <v/>
      </c>
    </row>
    <row r="317" spans="1:22" x14ac:dyDescent="0.2">
      <c r="A317" s="1">
        <v>211</v>
      </c>
      <c r="B317" s="1" t="s">
        <v>73</v>
      </c>
      <c r="C317" s="8">
        <v>1</v>
      </c>
      <c r="D317" s="29">
        <f>SUMIFS('2013Figures'!$J:$J,'2013Figures'!$C:$C,$A317,'2013Figures'!$H:$H,$B317,'2013Figures'!$I:$I,$C317,'2013Figures'!$E:$E,$B$1)</f>
        <v>0</v>
      </c>
      <c r="E317" s="9">
        <f>SUMIFS('2013Figures'!$J:$J,'2013Figures'!$C:$C,$A317,'2013Figures'!$H:$H,$B317,'2013Figures'!$I:$I,$C317,'2013Figures'!$B:$B,"BrokerToCy",'2013Figures'!$G:$G,"E1",'2013Figures'!$E:$E,$B$1)</f>
        <v>0</v>
      </c>
      <c r="F317" s="9">
        <f>SUMIFS('2013Figures'!$J:$J,'2013Figures'!$C:$C,$A317,'2013Figures'!$H:$H,$B317,'2013Figures'!$I:$I,$C317,'2013Figures'!$B:$B,"BrokerToCy",'2013Figures'!$G:$G,"P1",'2013Figures'!$E:$E,$B$1)</f>
        <v>0</v>
      </c>
      <c r="G317" s="9">
        <f>SUMIFS('2013Figures'!$J:$J,'2013Figures'!$C:$C,$A317,'2013Figures'!$H:$H,$B317,'2013Figures'!$I:$I,$C317,'2013Figures'!$B:$B,"CyToBroker",'2013Figures'!$G:$G,"E1",'2013Figures'!$E:$E,$B$1)</f>
        <v>0</v>
      </c>
      <c r="H317" s="9">
        <f>SUMIFS('2013Figures'!$J:$J,'2013Figures'!$C:$C,$A317,'2013Figures'!$H:$H,$B317,'2013Figures'!$I:$I,$C317,'2013Figures'!$B:$B,"CyToBroker",'2013Figures'!$G:$G,"P1",'2013Figures'!$E:$E,$B$1)</f>
        <v>0</v>
      </c>
      <c r="J317" s="8">
        <v>200901</v>
      </c>
      <c r="L317" s="42">
        <f>SUMIFS('2012Figures'!$J:$J,'2012Figures'!$C:$C,$A317,'2012Figures'!$H:$H,$B317,'2012Figures'!$I:$I,$C317,'2012Figures'!$E:$E,$B$1)</f>
        <v>0</v>
      </c>
      <c r="M317" s="52">
        <f>SUMIFS('2012Figures'!$J:$J,'2012Figures'!$C:$C,$A317,'2012Figures'!$H:$H,$B317,'2012Figures'!$I:$I,$C317,'2012Figures'!$B:$B,"BrokerToCy",'2012Figures'!$G:$G,"E1",'2012Figures'!$E:$E,$B$1)</f>
        <v>0</v>
      </c>
      <c r="N317" s="52">
        <f>SUMIFS('2012Figures'!$J:$J,'2012Figures'!$C:$C,$A317,'2012Figures'!$H:$H,$B317,'2012Figures'!$I:$I,$C317,'2012Figures'!$B:$B,"BrokerToCy",'2012Figures'!$G:$G,"P1",'2012Figures'!$E:$E,$B$1)</f>
        <v>0</v>
      </c>
      <c r="O317" s="52">
        <f>SUMIFS('2012Figures'!$J:$J,'2012Figures'!$C:$C,$A317,'2012Figures'!$H:$H,$B317,'2012Figures'!$I:$I,$C317,'2012Figures'!$B:$B,"CyToBroker",'2012Figures'!$G:$G,"E1",'2012Figures'!$E:$E,$B$1)</f>
        <v>0</v>
      </c>
      <c r="P317" s="52">
        <f>SUMIFS('2012Figures'!$J:$J,'2012Figures'!$C:$C,$A317,'2012Figures'!$H:$H,$B317,'2012Figures'!$I:$I,$C317,'2012Figures'!$B:$B,"CyToBroker",'2012Figures'!$G:$G,"P1",'2012Figures'!$E:$E,$B$1)</f>
        <v>0</v>
      </c>
      <c r="R317" s="46" t="str">
        <f t="shared" si="29"/>
        <v/>
      </c>
      <c r="S317" s="46" t="str">
        <f t="shared" si="29"/>
        <v/>
      </c>
      <c r="T317" s="46" t="str">
        <f t="shared" si="29"/>
        <v/>
      </c>
      <c r="U317" s="46" t="str">
        <f t="shared" si="29"/>
        <v/>
      </c>
      <c r="V317" s="46" t="str">
        <f t="shared" si="29"/>
        <v/>
      </c>
    </row>
    <row r="318" spans="1:22" x14ac:dyDescent="0.2">
      <c r="A318" s="1">
        <v>211</v>
      </c>
      <c r="B318" s="1" t="s">
        <v>73</v>
      </c>
      <c r="D318" s="29">
        <f>SUMIFS('2013Figures'!$J:$J,'2013Figures'!$C:$C,$A318,'2013Figures'!$I:$I,"",'2013Figures'!$E:$E,$B$1)</f>
        <v>0</v>
      </c>
      <c r="E318" s="9">
        <f>SUMIFS('2013Figures'!$J:$J,'2013Figures'!$C:$C,$A318,'2013Figures'!$I:$I,"",'2013Figures'!$B:$B,"BrokerToCy",'2013Figures'!$G:$G,"E1",'2013Figures'!$E:$E,$B$1)</f>
        <v>0</v>
      </c>
      <c r="F318" s="9">
        <f>SUMIFS('2013Figures'!$J:$J,'2013Figures'!$C:$C,$A318,'2013Figures'!$I:$I,"",'2013Figures'!$B:$B,"BrokerToCy",'2013Figures'!$G:$G,"P1",'2013Figures'!$E:$E,$B$1)</f>
        <v>0</v>
      </c>
      <c r="G318" s="9">
        <f>SUMIFS('2013Figures'!$J:$J,'2013Figures'!$C:$C,$A318,'2013Figures'!$I:$I,"",'2013Figures'!$B:$B,"CyToBroker",'2013Figures'!$G:$G,"E1",'2013Figures'!$E:$E,$B$1)</f>
        <v>0</v>
      </c>
      <c r="H318" s="9">
        <f>SUMIFS('2013Figures'!$J:$J,'2013Figures'!$C:$C,$A318,'2013Figures'!$I:$I,"",'2013Figures'!$B:$B,"CyToBroker",'2013Figures'!$G:$G,"P1",'2013Figures'!$E:$E,$B$1)</f>
        <v>0</v>
      </c>
      <c r="J318" s="8" t="s">
        <v>131</v>
      </c>
      <c r="L318" s="42">
        <f>SUMIFS('2012Figures'!$J:$J,'2012Figures'!$C:$C,$A318,'2012Figures'!$I:$I,"",'2012Figures'!$E:$E,$B$1)</f>
        <v>0</v>
      </c>
      <c r="M318" s="52">
        <f>SUMIFS('2012Figures'!$J:$J,'2012Figures'!$C:$C,$A318,'2012Figures'!$I:$I,"",'2012Figures'!$B:$B,"BrokerToCy",'2012Figures'!$G:$G,"E1",'2012Figures'!$E:$E,$B$1)</f>
        <v>0</v>
      </c>
      <c r="N318" s="52">
        <f>SUMIFS('2012Figures'!$J:$J,'2012Figures'!$C:$C,$A318,'2012Figures'!$I:$I,"",'2012Figures'!$B:$B,"BrokerToCy",'2012Figures'!$G:$G,"P1",'2012Figures'!$E:$E,$B$1)</f>
        <v>0</v>
      </c>
      <c r="O318" s="52">
        <f>SUMIFS('2012Figures'!$J:$J,'2012Figures'!$C:$C,$A318,'2012Figures'!$I:$I,"",'2012Figures'!$B:$B,"CyToBroker",'2012Figures'!$G:$G,"E1",'2012Figures'!$E:$E,$B$1)</f>
        <v>0</v>
      </c>
      <c r="P318" s="52">
        <f>SUMIFS('2012Figures'!$J:$J,'2012Figures'!$C:$C,$A318,'2012Figures'!$I:$I,"",'2012Figures'!$B:$B,"CyToBroker",'2012Figures'!$G:$G,"P1",'2012Figures'!$E:$E,$B$1)</f>
        <v>0</v>
      </c>
      <c r="R318" s="46" t="str">
        <f t="shared" si="29"/>
        <v/>
      </c>
      <c r="S318" s="46" t="str">
        <f t="shared" si="29"/>
        <v/>
      </c>
      <c r="T318" s="46" t="str">
        <f t="shared" si="29"/>
        <v/>
      </c>
      <c r="U318" s="46" t="str">
        <f t="shared" si="29"/>
        <v/>
      </c>
      <c r="V318" s="46" t="str">
        <f t="shared" si="29"/>
        <v/>
      </c>
    </row>
    <row r="319" spans="1:22" x14ac:dyDescent="0.2">
      <c r="A319" s="21"/>
      <c r="B319" s="21" t="s">
        <v>92</v>
      </c>
      <c r="C319" s="22"/>
      <c r="D319" s="23">
        <f>SUM(E319:H319)</f>
        <v>0</v>
      </c>
      <c r="E319" s="23">
        <f>SUM(E313:E318)</f>
        <v>0</v>
      </c>
      <c r="F319" s="23">
        <f>SUM(F313:F318)</f>
        <v>0</v>
      </c>
      <c r="G319" s="23">
        <f>SUM(G313:G318)</f>
        <v>0</v>
      </c>
      <c r="H319" s="23">
        <f>SUM(H313:H318)</f>
        <v>0</v>
      </c>
      <c r="I319" s="21"/>
      <c r="J319" s="22"/>
      <c r="K319" s="21"/>
      <c r="L319" s="43">
        <f>SUM(M319:P319)</f>
        <v>0</v>
      </c>
      <c r="M319" s="43">
        <f>SUM(M313:M318)</f>
        <v>0</v>
      </c>
      <c r="N319" s="43">
        <f>SUM(N313:N318)</f>
        <v>0</v>
      </c>
      <c r="O319" s="43">
        <f>SUM(O313:O318)</f>
        <v>0</v>
      </c>
      <c r="P319" s="43">
        <f>SUM(P313:P318)</f>
        <v>0</v>
      </c>
      <c r="Q319" s="21"/>
      <c r="R319" s="21"/>
      <c r="S319" s="21"/>
      <c r="T319" s="21"/>
      <c r="U319" s="21"/>
      <c r="V319" s="21"/>
    </row>
    <row r="320" spans="1:22" x14ac:dyDescent="0.2">
      <c r="A320" s="28">
        <v>214</v>
      </c>
      <c r="B320" s="28" t="s">
        <v>115</v>
      </c>
      <c r="C320" s="17" t="s">
        <v>88</v>
      </c>
      <c r="D320" s="18">
        <f>SUMIFS('2013Figures'!$J:$J,'2013Figures'!$C:$C,$A320,'2013Figures'!$E:$E,$B$1)</f>
        <v>0</v>
      </c>
      <c r="E320" s="18">
        <f>SUMIFS('2013Figures'!$J:$J,'2013Figures'!$C:$C,$A320,'2013Figures'!$B:$B,"BrokerToCy",'2013Figures'!$G:$G,"E1",'2013Figures'!$E:$E,$B$1)</f>
        <v>0</v>
      </c>
      <c r="F320" s="18">
        <f>SUMIFS('2013Figures'!$J:$J,'2013Figures'!$C:$C,$A320,'2013Figures'!$B:$B,"BrokerToCy",'2013Figures'!$G:$G,"P1",'2013Figures'!$E:$E,$B$1)</f>
        <v>0</v>
      </c>
      <c r="G320" s="18">
        <f>SUMIFS('2013Figures'!$J:$J,'2013Figures'!$C:$C,$A320,'2013Figures'!$B:$B,"CyToBroker",'2013Figures'!$G:$G,"E1",'2013Figures'!$E:$E,$B$1)</f>
        <v>0</v>
      </c>
      <c r="H320" s="18">
        <f>SUMIFS('2013Figures'!$J:$J,'2013Figures'!$C:$C,$A320,'2013Figures'!$B:$B,"CyToBroker",'2013Figures'!$G:$G,"P1",'2013Figures'!$E:$E,$B$1)</f>
        <v>0</v>
      </c>
      <c r="I320" s="28"/>
      <c r="J320" s="17"/>
      <c r="K320" s="28"/>
      <c r="L320" s="50">
        <f>SUMIFS('2012Figures'!$J:$J,'2012Figures'!$C:$C,$A320,'2012Figures'!$E:$E,$B$1)</f>
        <v>0</v>
      </c>
      <c r="M320" s="50">
        <f>SUMIFS('2012Figures'!$J:$J,'2012Figures'!$C:$C,$A320,'2012Figures'!$B:$B,"BrokerToCy",'2012Figures'!$G:$G,"E1",'2012Figures'!$E:$E,$B$1)</f>
        <v>0</v>
      </c>
      <c r="N320" s="50">
        <f>SUMIFS('2012Figures'!$J:$J,'2012Figures'!$C:$C,$A320,'2012Figures'!$B:$B,"BrokerToCy",'2012Figures'!$G:$G,"P1",'2012Figures'!$E:$E,$B$1)</f>
        <v>0</v>
      </c>
      <c r="O320" s="50">
        <f>SUMIFS('2012Figures'!$J:$J,'2012Figures'!$C:$C,$A320,'2012Figures'!$B:$B,"CyToBroker",'2012Figures'!$G:$G,"E1",'2012Figures'!$E:$E,$B$1)</f>
        <v>0</v>
      </c>
      <c r="P320" s="50">
        <f>SUMIFS('2012Figures'!$J:$J,'2012Figures'!$C:$C,$A320,'2012Figures'!$B:$B,"CyToBroker",'2012Figures'!$G:$G,"P1",'2012Figures'!$E:$E,$B$1)</f>
        <v>0</v>
      </c>
      <c r="Q320" s="28"/>
      <c r="R320" s="46" t="str">
        <f t="shared" si="29"/>
        <v/>
      </c>
      <c r="S320" s="46" t="str">
        <f t="shared" si="29"/>
        <v/>
      </c>
      <c r="T320" s="46" t="str">
        <f t="shared" si="29"/>
        <v/>
      </c>
      <c r="U320" s="46" t="str">
        <f t="shared" si="29"/>
        <v/>
      </c>
      <c r="V320" s="46" t="str">
        <f t="shared" si="29"/>
        <v/>
      </c>
    </row>
    <row r="321" spans="1:22" x14ac:dyDescent="0.2">
      <c r="A321" s="1">
        <v>214</v>
      </c>
      <c r="B321" s="1" t="s">
        <v>115</v>
      </c>
      <c r="C321" s="8">
        <v>1</v>
      </c>
      <c r="D321" s="29">
        <f>SUMIFS('2013Figures'!$J:$J,'2013Figures'!$C:$C,$A321,'2013Figures'!$H:$H,$B321,'2013Figures'!$I:$I,$C321,'2013Figures'!$E:$E,$B$1)</f>
        <v>0</v>
      </c>
      <c r="E321" s="9">
        <f>SUMIFS('2013Figures'!$J:$J,'2013Figures'!$C:$C,$A321,'2013Figures'!$H:$H,$B321,'2013Figures'!$I:$I,$C321,'2013Figures'!$B:$B,"BrokerToCy",'2013Figures'!$G:$G,"E1",'2013Figures'!$E:$E,$B$1)</f>
        <v>0</v>
      </c>
      <c r="F321" s="9">
        <f>SUMIFS('2013Figures'!$J:$J,'2013Figures'!$C:$C,$A321,'2013Figures'!$H:$H,$B321,'2013Figures'!$I:$I,$C321,'2013Figures'!$B:$B,"BrokerToCy",'2013Figures'!$G:$G,"P1",'2013Figures'!$E:$E,$B$1)</f>
        <v>0</v>
      </c>
      <c r="G321" s="9">
        <f>SUMIFS('2013Figures'!$J:$J,'2013Figures'!$C:$C,$A321,'2013Figures'!$H:$H,$B321,'2013Figures'!$I:$I,$C321,'2013Figures'!$B:$B,"CyToBroker",'2013Figures'!$G:$G,"E1",'2013Figures'!$E:$E,$B$1)</f>
        <v>0</v>
      </c>
      <c r="H321" s="9">
        <f>SUMIFS('2013Figures'!$J:$J,'2013Figures'!$C:$C,$A321,'2013Figures'!$H:$H,$B321,'2013Figures'!$I:$I,$C321,'2013Figures'!$B:$B,"CyToBroker",'2013Figures'!$G:$G,"P1",'2013Figures'!$E:$E,$B$1)</f>
        <v>0</v>
      </c>
      <c r="I321" s="30"/>
      <c r="J321" s="31">
        <v>200901</v>
      </c>
      <c r="K321" s="30"/>
      <c r="L321" s="42">
        <f>SUMIFS('2012Figures'!$J:$J,'2012Figures'!$C:$C,$A321,'2012Figures'!$H:$H,$B321,'2012Figures'!$I:$I,$C321,'2012Figures'!$E:$E,$B$1)</f>
        <v>0</v>
      </c>
      <c r="M321" s="52">
        <f>SUMIFS('2012Figures'!$J:$J,'2012Figures'!$C:$C,$A321,'2012Figures'!$H:$H,$B321,'2012Figures'!$I:$I,$C321,'2012Figures'!$B:$B,"BrokerToCy",'2012Figures'!$G:$G,"E1",'2012Figures'!$E:$E,$B$1)</f>
        <v>0</v>
      </c>
      <c r="N321" s="52">
        <f>SUMIFS('2012Figures'!$J:$J,'2012Figures'!$C:$C,$A321,'2012Figures'!$H:$H,$B321,'2012Figures'!$I:$I,$C321,'2012Figures'!$B:$B,"BrokerToCy",'2012Figures'!$G:$G,"P1",'2012Figures'!$E:$E,$B$1)</f>
        <v>0</v>
      </c>
      <c r="O321" s="52">
        <f>SUMIFS('2012Figures'!$J:$J,'2012Figures'!$C:$C,$A321,'2012Figures'!$H:$H,$B321,'2012Figures'!$I:$I,$C321,'2012Figures'!$B:$B,"CyToBroker",'2012Figures'!$G:$G,"E1",'2012Figures'!$E:$E,$B$1)</f>
        <v>0</v>
      </c>
      <c r="P321" s="52">
        <f>SUMIFS('2012Figures'!$J:$J,'2012Figures'!$C:$C,$A321,'2012Figures'!$H:$H,$B321,'2012Figures'!$I:$I,$C321,'2012Figures'!$B:$B,"CyToBroker",'2012Figures'!$G:$G,"P1",'2012Figures'!$E:$E,$B$1)</f>
        <v>0</v>
      </c>
      <c r="Q321" s="30"/>
      <c r="R321" s="46" t="str">
        <f t="shared" si="29"/>
        <v/>
      </c>
      <c r="S321" s="46" t="str">
        <f t="shared" si="29"/>
        <v/>
      </c>
      <c r="T321" s="46" t="str">
        <f t="shared" si="29"/>
        <v/>
      </c>
      <c r="U321" s="46" t="str">
        <f t="shared" si="29"/>
        <v/>
      </c>
      <c r="V321" s="46" t="str">
        <f t="shared" si="29"/>
        <v/>
      </c>
    </row>
    <row r="322" spans="1:22" x14ac:dyDescent="0.2">
      <c r="A322" s="1">
        <v>214</v>
      </c>
      <c r="B322" s="1" t="s">
        <v>115</v>
      </c>
      <c r="D322" s="29">
        <f>SUMIFS('2013Figures'!$J:$J,'2013Figures'!$C:$C,$A322,'2013Figures'!$I:$I,"",'2013Figures'!$E:$E,$B$1)</f>
        <v>0</v>
      </c>
      <c r="E322" s="9">
        <f>SUMIFS('2013Figures'!$J:$J,'2013Figures'!$C:$C,$A322,'2013Figures'!$I:$I,"",'2013Figures'!$B:$B,"BrokerToCy",'2013Figures'!$G:$G,"E1",'2013Figures'!$E:$E,$B$1)</f>
        <v>0</v>
      </c>
      <c r="F322" s="9">
        <f>SUMIFS('2013Figures'!$J:$J,'2013Figures'!$C:$C,$A322,'2013Figures'!$I:$I,"",'2013Figures'!$B:$B,"BrokerToCy",'2013Figures'!$G:$G,"P1",'2013Figures'!$E:$E,$B$1)</f>
        <v>0</v>
      </c>
      <c r="G322" s="9">
        <f>SUMIFS('2013Figures'!$J:$J,'2013Figures'!$C:$C,$A322,'2013Figures'!$I:$I,"",'2013Figures'!$B:$B,"CyToBroker",'2013Figures'!$G:$G,"E1",'2013Figures'!$E:$E,$B$1)</f>
        <v>0</v>
      </c>
      <c r="H322" s="9">
        <f>SUMIFS('2013Figures'!$J:$J,'2013Figures'!$C:$C,$A322,'2013Figures'!$I:$I,"",'2013Figures'!$B:$B,"CyToBroker",'2013Figures'!$G:$G,"P1",'2013Figures'!$E:$E,$B$1)</f>
        <v>0</v>
      </c>
      <c r="J322" s="8" t="s">
        <v>131</v>
      </c>
      <c r="L322" s="42">
        <f>SUMIFS('2012Figures'!$J:$J,'2012Figures'!$C:$C,$A322,'2012Figures'!$I:$I,"",'2012Figures'!$E:$E,$B$1)</f>
        <v>0</v>
      </c>
      <c r="M322" s="52">
        <f>SUMIFS('2012Figures'!$J:$J,'2012Figures'!$C:$C,$A322,'2012Figures'!$I:$I,"",'2012Figures'!$B:$B,"BrokerToCy",'2012Figures'!$G:$G,"E1",'2012Figures'!$E:$E,$B$1)</f>
        <v>0</v>
      </c>
      <c r="N322" s="52">
        <f>SUMIFS('2012Figures'!$J:$J,'2012Figures'!$C:$C,$A322,'2012Figures'!$I:$I,"",'2012Figures'!$B:$B,"BrokerToCy",'2012Figures'!$G:$G,"P1",'2012Figures'!$E:$E,$B$1)</f>
        <v>0</v>
      </c>
      <c r="O322" s="52">
        <f>SUMIFS('2012Figures'!$J:$J,'2012Figures'!$C:$C,$A322,'2012Figures'!$I:$I,"",'2012Figures'!$B:$B,"CyToBroker",'2012Figures'!$G:$G,"E1",'2012Figures'!$E:$E,$B$1)</f>
        <v>0</v>
      </c>
      <c r="P322" s="52">
        <f>SUMIFS('2012Figures'!$J:$J,'2012Figures'!$C:$C,$A322,'2012Figures'!$I:$I,"",'2012Figures'!$B:$B,"CyToBroker",'2012Figures'!$G:$G,"P1",'2012Figures'!$E:$E,$B$1)</f>
        <v>0</v>
      </c>
      <c r="R322" s="46" t="str">
        <f t="shared" si="29"/>
        <v/>
      </c>
      <c r="S322" s="46" t="str">
        <f t="shared" si="29"/>
        <v/>
      </c>
      <c r="T322" s="46" t="str">
        <f t="shared" si="29"/>
        <v/>
      </c>
      <c r="U322" s="46" t="str">
        <f t="shared" si="29"/>
        <v/>
      </c>
      <c r="V322" s="46" t="str">
        <f t="shared" si="29"/>
        <v/>
      </c>
    </row>
    <row r="323" spans="1:22" x14ac:dyDescent="0.2">
      <c r="A323" s="21"/>
      <c r="B323" s="21" t="s">
        <v>92</v>
      </c>
      <c r="C323" s="22"/>
      <c r="D323" s="23">
        <f>SUM(E323:H323)</f>
        <v>0</v>
      </c>
      <c r="E323" s="23">
        <f>SUM(E321:E322)</f>
        <v>0</v>
      </c>
      <c r="F323" s="23">
        <f>SUM(F321:F322)</f>
        <v>0</v>
      </c>
      <c r="G323" s="23">
        <f>SUM(G321:G322)</f>
        <v>0</v>
      </c>
      <c r="H323" s="23">
        <f>SUM(H321:H322)</f>
        <v>0</v>
      </c>
      <c r="I323" s="21"/>
      <c r="J323" s="22"/>
      <c r="K323" s="21"/>
      <c r="L323" s="43">
        <f>SUM(M323:P323)</f>
        <v>0</v>
      </c>
      <c r="M323" s="43">
        <f>SUM(M321:M322)</f>
        <v>0</v>
      </c>
      <c r="N323" s="43">
        <f>SUM(N321:N322)</f>
        <v>0</v>
      </c>
      <c r="O323" s="43">
        <f>SUM(O321:O322)</f>
        <v>0</v>
      </c>
      <c r="P323" s="43">
        <f>SUM(P321:P322)</f>
        <v>0</v>
      </c>
      <c r="Q323" s="21"/>
      <c r="R323" s="21"/>
      <c r="S323" s="21"/>
      <c r="T323" s="21"/>
      <c r="U323" s="21"/>
      <c r="V323" s="21"/>
    </row>
    <row r="324" spans="1:22" x14ac:dyDescent="0.2">
      <c r="A324" s="28">
        <v>215</v>
      </c>
      <c r="B324" s="28" t="s">
        <v>168</v>
      </c>
      <c r="C324" s="17" t="s">
        <v>88</v>
      </c>
      <c r="D324" s="18">
        <f>SUMIFS('2013Figures'!$J:$J,'2013Figures'!$C:$C,$A324,'2013Figures'!$E:$E,$B$1)</f>
        <v>0</v>
      </c>
      <c r="E324" s="18">
        <f>SUMIFS('2013Figures'!$J:$J,'2013Figures'!$C:$C,$A324,'2013Figures'!$B:$B,"BrokerToCy",'2013Figures'!$G:$G,"E1",'2013Figures'!$E:$E,$B$1)</f>
        <v>0</v>
      </c>
      <c r="F324" s="18">
        <f>SUMIFS('2013Figures'!$J:$J,'2013Figures'!$C:$C,$A324,'2013Figures'!$B:$B,"BrokerToCy",'2013Figures'!$G:$G,"P1",'2013Figures'!$E:$E,$B$1)</f>
        <v>0</v>
      </c>
      <c r="G324" s="18">
        <f>SUMIFS('2013Figures'!$J:$J,'2013Figures'!$C:$C,$A324,'2013Figures'!$B:$B,"CyToBroker",'2013Figures'!$G:$G,"E1",'2013Figures'!$E:$E,$B$1)</f>
        <v>0</v>
      </c>
      <c r="H324" s="18">
        <f>SUMIFS('2013Figures'!$J:$J,'2013Figures'!$C:$C,$A324,'2013Figures'!$B:$B,"CyToBroker",'2013Figures'!$G:$G,"P1",'2013Figures'!$E:$E,$B$1)</f>
        <v>0</v>
      </c>
      <c r="I324" s="28"/>
      <c r="J324" s="17"/>
      <c r="K324" s="28"/>
      <c r="L324" s="50">
        <f>SUMIFS('2012Figures'!$J:$J,'2012Figures'!$C:$C,$A324,'2012Figures'!$E:$E,$B$1)</f>
        <v>0</v>
      </c>
      <c r="M324" s="50">
        <f>SUMIFS('2012Figures'!$J:$J,'2012Figures'!$C:$C,$A324,'2012Figures'!$B:$B,"BrokerToCy",'2012Figures'!$G:$G,"E1",'2012Figures'!$E:$E,$B$1)</f>
        <v>0</v>
      </c>
      <c r="N324" s="50">
        <f>SUMIFS('2012Figures'!$J:$J,'2012Figures'!$C:$C,$A324,'2012Figures'!$B:$B,"BrokerToCy",'2012Figures'!$G:$G,"P1",'2012Figures'!$E:$E,$B$1)</f>
        <v>0</v>
      </c>
      <c r="O324" s="50">
        <f>SUMIFS('2012Figures'!$J:$J,'2012Figures'!$C:$C,$A324,'2012Figures'!$B:$B,"CyToBroker",'2012Figures'!$G:$G,"E1",'2012Figures'!$E:$E,$B$1)</f>
        <v>0</v>
      </c>
      <c r="P324" s="50">
        <f>SUMIFS('2012Figures'!$J:$J,'2012Figures'!$C:$C,$A324,'2012Figures'!$B:$B,"CyToBroker",'2012Figures'!$G:$G,"P1",'2012Figures'!$E:$E,$B$1)</f>
        <v>0</v>
      </c>
      <c r="Q324" s="28"/>
      <c r="R324" s="46" t="str">
        <f t="shared" si="29"/>
        <v/>
      </c>
      <c r="S324" s="46" t="str">
        <f t="shared" si="29"/>
        <v/>
      </c>
      <c r="T324" s="46" t="str">
        <f t="shared" si="29"/>
        <v/>
      </c>
      <c r="U324" s="46" t="str">
        <f t="shared" si="29"/>
        <v/>
      </c>
      <c r="V324" s="46" t="str">
        <f t="shared" si="29"/>
        <v/>
      </c>
    </row>
    <row r="325" spans="1:22" x14ac:dyDescent="0.2">
      <c r="A325" s="1">
        <v>215</v>
      </c>
      <c r="B325" s="1" t="s">
        <v>168</v>
      </c>
      <c r="C325" s="8">
        <v>1</v>
      </c>
      <c r="D325" s="29">
        <f>SUMIFS('2013Figures'!$J:$J,'2013Figures'!$C:$C,$A325,'2013Figures'!$H:$H,$B325,'2013Figures'!$I:$I,$C325,'2013Figures'!$E:$E,$B$1)</f>
        <v>0</v>
      </c>
      <c r="E325" s="9">
        <f>SUMIFS('2013Figures'!$J:$J,'2013Figures'!$C:$C,$A325,'2013Figures'!$H:$H,$B325,'2013Figures'!$I:$I,$C325,'2013Figures'!$B:$B,"BrokerToCy",'2013Figures'!$G:$G,"E1",'2013Figures'!$E:$E,$B$1)</f>
        <v>0</v>
      </c>
      <c r="F325" s="9">
        <f>SUMIFS('2013Figures'!$J:$J,'2013Figures'!$C:$C,$A325,'2013Figures'!$H:$H,$B325,'2013Figures'!$I:$I,$C325,'2013Figures'!$B:$B,"BrokerToCy",'2013Figures'!$G:$G,"P1",'2013Figures'!$E:$E,$B$1)</f>
        <v>0</v>
      </c>
      <c r="G325" s="9">
        <f>SUMIFS('2013Figures'!$J:$J,'2013Figures'!$C:$C,$A325,'2013Figures'!$H:$H,$B325,'2013Figures'!$I:$I,$C325,'2013Figures'!$B:$B,"CyToBroker",'2013Figures'!$G:$G,"E1",'2013Figures'!$E:$E,$B$1)</f>
        <v>0</v>
      </c>
      <c r="H325" s="9">
        <f>SUMIFS('2013Figures'!$J:$J,'2013Figures'!$C:$C,$A325,'2013Figures'!$H:$H,$B325,'2013Figures'!$I:$I,$C325,'2013Figures'!$B:$B,"CyToBroker",'2013Figures'!$G:$G,"P1",'2013Figures'!$E:$E,$B$1)</f>
        <v>0</v>
      </c>
      <c r="I325" s="30"/>
      <c r="J325" s="31">
        <v>201501</v>
      </c>
      <c r="K325" s="30"/>
      <c r="L325" s="42">
        <f>SUMIFS('2012Figures'!$J:$J,'2012Figures'!$C:$C,$A325,'2012Figures'!$H:$H,$B325,'2012Figures'!$I:$I,$C325,'2012Figures'!$E:$E,$B$1)</f>
        <v>0</v>
      </c>
      <c r="M325" s="52">
        <f>SUMIFS('2012Figures'!$J:$J,'2012Figures'!$C:$C,$A325,'2012Figures'!$H:$H,$B325,'2012Figures'!$I:$I,$C325,'2012Figures'!$B:$B,"BrokerToCy",'2012Figures'!$G:$G,"E1",'2012Figures'!$E:$E,$B$1)</f>
        <v>0</v>
      </c>
      <c r="N325" s="52">
        <f>SUMIFS('2012Figures'!$J:$J,'2012Figures'!$C:$C,$A325,'2012Figures'!$H:$H,$B325,'2012Figures'!$I:$I,$C325,'2012Figures'!$B:$B,"BrokerToCy",'2012Figures'!$G:$G,"P1",'2012Figures'!$E:$E,$B$1)</f>
        <v>0</v>
      </c>
      <c r="O325" s="52">
        <f>SUMIFS('2012Figures'!$J:$J,'2012Figures'!$C:$C,$A325,'2012Figures'!$H:$H,$B325,'2012Figures'!$I:$I,$C325,'2012Figures'!$B:$B,"CyToBroker",'2012Figures'!$G:$G,"E1",'2012Figures'!$E:$E,$B$1)</f>
        <v>0</v>
      </c>
      <c r="P325" s="52">
        <f>SUMIFS('2012Figures'!$J:$J,'2012Figures'!$C:$C,$A325,'2012Figures'!$H:$H,$B325,'2012Figures'!$I:$I,$C325,'2012Figures'!$B:$B,"CyToBroker",'2012Figures'!$G:$G,"P1",'2012Figures'!$E:$E,$B$1)</f>
        <v>0</v>
      </c>
      <c r="Q325" s="30"/>
      <c r="R325" s="46" t="str">
        <f t="shared" si="29"/>
        <v/>
      </c>
      <c r="S325" s="46" t="str">
        <f t="shared" si="29"/>
        <v/>
      </c>
      <c r="T325" s="46" t="str">
        <f t="shared" si="29"/>
        <v/>
      </c>
      <c r="U325" s="46" t="str">
        <f t="shared" si="29"/>
        <v/>
      </c>
      <c r="V325" s="46" t="str">
        <f t="shared" si="29"/>
        <v/>
      </c>
    </row>
    <row r="326" spans="1:22" x14ac:dyDescent="0.2">
      <c r="A326" s="1">
        <v>215</v>
      </c>
      <c r="B326" s="1" t="s">
        <v>168</v>
      </c>
      <c r="D326" s="29">
        <f>SUMIFS('2013Figures'!$J:$J,'2013Figures'!$C:$C,$A326,'2013Figures'!$I:$I,"",'2013Figures'!$E:$E,$B$1)</f>
        <v>0</v>
      </c>
      <c r="E326" s="9">
        <f>SUMIFS('2013Figures'!$J:$J,'2013Figures'!$C:$C,$A326,'2013Figures'!$I:$I,"",'2013Figures'!$B:$B,"BrokerToCy",'2013Figures'!$G:$G,"E1",'2013Figures'!$E:$E,$B$1)</f>
        <v>0</v>
      </c>
      <c r="F326" s="9">
        <f>SUMIFS('2013Figures'!$J:$J,'2013Figures'!$C:$C,$A326,'2013Figures'!$I:$I,"",'2013Figures'!$B:$B,"BrokerToCy",'2013Figures'!$G:$G,"P1",'2013Figures'!$E:$E,$B$1)</f>
        <v>0</v>
      </c>
      <c r="G326" s="9">
        <f>SUMIFS('2013Figures'!$J:$J,'2013Figures'!$C:$C,$A326,'2013Figures'!$I:$I,"",'2013Figures'!$B:$B,"CyToBroker",'2013Figures'!$G:$G,"E1",'2013Figures'!$E:$E,$B$1)</f>
        <v>0</v>
      </c>
      <c r="H326" s="9">
        <f>SUMIFS('2013Figures'!$J:$J,'2013Figures'!$C:$C,$A326,'2013Figures'!$I:$I,"",'2013Figures'!$B:$B,"CyToBroker",'2013Figures'!$G:$G,"P1",'2013Figures'!$E:$E,$B$1)</f>
        <v>0</v>
      </c>
      <c r="J326" s="8" t="s">
        <v>131</v>
      </c>
      <c r="L326" s="42">
        <f>SUMIFS('2012Figures'!$J:$J,'2012Figures'!$C:$C,$A326,'2012Figures'!$I:$I,"",'2012Figures'!$E:$E,$B$1)</f>
        <v>0</v>
      </c>
      <c r="M326" s="52">
        <f>SUMIFS('2012Figures'!$J:$J,'2012Figures'!$C:$C,$A326,'2012Figures'!$I:$I,"",'2012Figures'!$B:$B,"BrokerToCy",'2012Figures'!$G:$G,"E1",'2012Figures'!$E:$E,$B$1)</f>
        <v>0</v>
      </c>
      <c r="N326" s="52">
        <f>SUMIFS('2012Figures'!$J:$J,'2012Figures'!$C:$C,$A326,'2012Figures'!$I:$I,"",'2012Figures'!$B:$B,"BrokerToCy",'2012Figures'!$G:$G,"P1",'2012Figures'!$E:$E,$B$1)</f>
        <v>0</v>
      </c>
      <c r="O326" s="52">
        <f>SUMIFS('2012Figures'!$J:$J,'2012Figures'!$C:$C,$A326,'2012Figures'!$I:$I,"",'2012Figures'!$B:$B,"CyToBroker",'2012Figures'!$G:$G,"E1",'2012Figures'!$E:$E,$B$1)</f>
        <v>0</v>
      </c>
      <c r="P326" s="52">
        <f>SUMIFS('2012Figures'!$J:$J,'2012Figures'!$C:$C,$A326,'2012Figures'!$I:$I,"",'2012Figures'!$B:$B,"CyToBroker",'2012Figures'!$G:$G,"P1",'2012Figures'!$E:$E,$B$1)</f>
        <v>0</v>
      </c>
      <c r="R326" s="46" t="str">
        <f t="shared" ref="R326:V389" si="30">IF(L326=0,"",ROUND(D326/L326-1,2))</f>
        <v/>
      </c>
      <c r="S326" s="46" t="str">
        <f t="shared" si="30"/>
        <v/>
      </c>
      <c r="T326" s="46" t="str">
        <f t="shared" si="30"/>
        <v/>
      </c>
      <c r="U326" s="46" t="str">
        <f t="shared" si="30"/>
        <v/>
      </c>
      <c r="V326" s="46" t="str">
        <f t="shared" si="30"/>
        <v/>
      </c>
    </row>
    <row r="327" spans="1:22" x14ac:dyDescent="0.2">
      <c r="A327" s="21"/>
      <c r="B327" s="21" t="s">
        <v>92</v>
      </c>
      <c r="C327" s="22"/>
      <c r="D327" s="23">
        <f>SUM(E327:H327)</f>
        <v>0</v>
      </c>
      <c r="E327" s="23">
        <f>SUM(E325:E326)</f>
        <v>0</v>
      </c>
      <c r="F327" s="23">
        <f>SUM(F325:F326)</f>
        <v>0</v>
      </c>
      <c r="G327" s="23">
        <f>SUM(G325:G326)</f>
        <v>0</v>
      </c>
      <c r="H327" s="23">
        <f>SUM(H325:H326)</f>
        <v>0</v>
      </c>
      <c r="I327" s="21"/>
      <c r="J327" s="22"/>
      <c r="K327" s="21"/>
      <c r="L327" s="43">
        <f>SUM(M327:P327)</f>
        <v>0</v>
      </c>
      <c r="M327" s="43">
        <f>SUM(M325:M326)</f>
        <v>0</v>
      </c>
      <c r="N327" s="43">
        <f>SUM(N325:N326)</f>
        <v>0</v>
      </c>
      <c r="O327" s="43">
        <f>SUM(O325:O326)</f>
        <v>0</v>
      </c>
      <c r="P327" s="43">
        <f>SUM(P325:P326)</f>
        <v>0</v>
      </c>
      <c r="Q327" s="21"/>
      <c r="R327" s="21"/>
      <c r="S327" s="21"/>
      <c r="T327" s="21"/>
      <c r="U327" s="21"/>
      <c r="V327" s="21"/>
    </row>
    <row r="328" spans="1:22" x14ac:dyDescent="0.2">
      <c r="A328" s="28">
        <v>302</v>
      </c>
      <c r="B328" s="28" t="s">
        <v>116</v>
      </c>
      <c r="C328" s="17" t="s">
        <v>88</v>
      </c>
      <c r="D328" s="18">
        <f>SUMIFS('2013Figures'!$J:$J,'2013Figures'!$C:$C,$A328,'2013Figures'!$E:$E,$B$1)</f>
        <v>0</v>
      </c>
      <c r="E328" s="18">
        <f>SUMIFS('2013Figures'!$J:$J,'2013Figures'!$C:$C,$A328,'2013Figures'!$B:$B,"BrokerToCy",'2013Figures'!$G:$G,"E1",'2013Figures'!$E:$E,$B$1)</f>
        <v>0</v>
      </c>
      <c r="F328" s="18">
        <f>SUMIFS('2013Figures'!$J:$J,'2013Figures'!$C:$C,$A328,'2013Figures'!$B:$B,"BrokerToCy",'2013Figures'!$G:$G,"P1",'2013Figures'!$E:$E,$B$1)</f>
        <v>0</v>
      </c>
      <c r="G328" s="18">
        <f>SUMIFS('2013Figures'!$J:$J,'2013Figures'!$C:$C,$A328,'2013Figures'!$B:$B,"CyToBroker",'2013Figures'!$G:$G,"E1",'2013Figures'!$E:$E,$B$1)</f>
        <v>0</v>
      </c>
      <c r="H328" s="18">
        <f>SUMIFS('2013Figures'!$J:$J,'2013Figures'!$C:$C,$A328,'2013Figures'!$B:$B,"CyToBroker",'2013Figures'!$G:$G,"P1",'2013Figures'!$E:$E,$B$1)</f>
        <v>0</v>
      </c>
      <c r="I328" s="28"/>
      <c r="J328" s="17"/>
      <c r="K328" s="28"/>
      <c r="L328" s="50">
        <f>SUMIFS('2012Figures'!$J:$J,'2012Figures'!$C:$C,$A328,'2012Figures'!$E:$E,$B$1)</f>
        <v>0</v>
      </c>
      <c r="M328" s="50">
        <f>SUMIFS('2012Figures'!$J:$J,'2012Figures'!$C:$C,$A328,'2012Figures'!$B:$B,"BrokerToCy",'2012Figures'!$G:$G,"E1",'2012Figures'!$E:$E,$B$1)</f>
        <v>0</v>
      </c>
      <c r="N328" s="50">
        <f>SUMIFS('2012Figures'!$J:$J,'2012Figures'!$C:$C,$A328,'2012Figures'!$B:$B,"BrokerToCy",'2012Figures'!$G:$G,"P1",'2012Figures'!$E:$E,$B$1)</f>
        <v>0</v>
      </c>
      <c r="O328" s="50">
        <f>SUMIFS('2012Figures'!$J:$J,'2012Figures'!$C:$C,$A328,'2012Figures'!$B:$B,"CyToBroker",'2012Figures'!$G:$G,"E1",'2012Figures'!$E:$E,$B$1)</f>
        <v>0</v>
      </c>
      <c r="P328" s="50">
        <f>SUMIFS('2012Figures'!$J:$J,'2012Figures'!$C:$C,$A328,'2012Figures'!$B:$B,"CyToBroker",'2012Figures'!$G:$G,"P1",'2012Figures'!$E:$E,$B$1)</f>
        <v>0</v>
      </c>
      <c r="Q328" s="28"/>
      <c r="R328" s="46" t="str">
        <f t="shared" si="30"/>
        <v/>
      </c>
      <c r="S328" s="46" t="str">
        <f t="shared" si="30"/>
        <v/>
      </c>
      <c r="T328" s="46" t="str">
        <f t="shared" si="30"/>
        <v/>
      </c>
      <c r="U328" s="46" t="str">
        <f t="shared" si="30"/>
        <v/>
      </c>
      <c r="V328" s="46" t="str">
        <f t="shared" si="30"/>
        <v/>
      </c>
    </row>
    <row r="329" spans="1:22" x14ac:dyDescent="0.2">
      <c r="A329" s="1">
        <v>302</v>
      </c>
      <c r="B329" s="1" t="s">
        <v>116</v>
      </c>
      <c r="C329" s="8">
        <v>2</v>
      </c>
      <c r="D329" s="29">
        <f>SUMIFS('2013Figures'!$J:$J,'2013Figures'!$C:$C,$A329,'2013Figures'!$H:$H,$B329,'2013Figures'!$I:$I,$C329,'2013Figures'!$E:$E,$B$1)</f>
        <v>0</v>
      </c>
      <c r="E329" s="9">
        <f>SUMIFS('2013Figures'!$J:$J,'2013Figures'!$C:$C,$A329,'2013Figures'!$H:$H,$B329,'2013Figures'!$I:$I,$C329,'2013Figures'!$B:$B,"BrokerToCy",'2013Figures'!$G:$G,"E1",'2013Figures'!$E:$E,$B$1)</f>
        <v>0</v>
      </c>
      <c r="F329" s="9">
        <f>SUMIFS('2013Figures'!$J:$J,'2013Figures'!$C:$C,$A329,'2013Figures'!$H:$H,$B329,'2013Figures'!$I:$I,$C329,'2013Figures'!$B:$B,"BrokerToCy",'2013Figures'!$G:$G,"P1",'2013Figures'!$E:$E,$B$1)</f>
        <v>0</v>
      </c>
      <c r="G329" s="9">
        <f>SUMIFS('2013Figures'!$J:$J,'2013Figures'!$C:$C,$A329,'2013Figures'!$H:$H,$B329,'2013Figures'!$I:$I,$C329,'2013Figures'!$B:$B,"CyToBroker",'2013Figures'!$G:$G,"E1",'2013Figures'!$E:$E,$B$1)</f>
        <v>0</v>
      </c>
      <c r="H329" s="9">
        <f>SUMIFS('2013Figures'!$J:$J,'2013Figures'!$C:$C,$A329,'2013Figures'!$H:$H,$B329,'2013Figures'!$I:$I,$C329,'2013Figures'!$B:$B,"CyToBroker",'2013Figures'!$G:$G,"P1",'2013Figures'!$E:$E,$B$1)</f>
        <v>0</v>
      </c>
      <c r="I329" s="30"/>
      <c r="J329" s="31">
        <v>201005</v>
      </c>
      <c r="K329" s="30"/>
      <c r="L329" s="42">
        <f>SUMIFS('2012Figures'!$J:$J,'2012Figures'!$C:$C,$A329,'2012Figures'!$H:$H,$B329,'2012Figures'!$I:$I,$C329,'2012Figures'!$E:$E,$B$1)</f>
        <v>0</v>
      </c>
      <c r="M329" s="52">
        <f>SUMIFS('2012Figures'!$J:$J,'2012Figures'!$C:$C,$A329,'2012Figures'!$H:$H,$B329,'2012Figures'!$I:$I,$C329,'2012Figures'!$B:$B,"BrokerToCy",'2012Figures'!$G:$G,"E1",'2012Figures'!$E:$E,$B$1)</f>
        <v>0</v>
      </c>
      <c r="N329" s="52">
        <f>SUMIFS('2012Figures'!$J:$J,'2012Figures'!$C:$C,$A329,'2012Figures'!$H:$H,$B329,'2012Figures'!$I:$I,$C329,'2012Figures'!$B:$B,"BrokerToCy",'2012Figures'!$G:$G,"P1",'2012Figures'!$E:$E,$B$1)</f>
        <v>0</v>
      </c>
      <c r="O329" s="52">
        <f>SUMIFS('2012Figures'!$J:$J,'2012Figures'!$C:$C,$A329,'2012Figures'!$H:$H,$B329,'2012Figures'!$I:$I,$C329,'2012Figures'!$B:$B,"CyToBroker",'2012Figures'!$G:$G,"E1",'2012Figures'!$E:$E,$B$1)</f>
        <v>0</v>
      </c>
      <c r="P329" s="52">
        <f>SUMIFS('2012Figures'!$J:$J,'2012Figures'!$C:$C,$A329,'2012Figures'!$H:$H,$B329,'2012Figures'!$I:$I,$C329,'2012Figures'!$B:$B,"CyToBroker",'2012Figures'!$G:$G,"P1",'2012Figures'!$E:$E,$B$1)</f>
        <v>0</v>
      </c>
      <c r="Q329" s="30"/>
      <c r="R329" s="46" t="str">
        <f t="shared" si="30"/>
        <v/>
      </c>
      <c r="S329" s="46" t="str">
        <f t="shared" si="30"/>
        <v/>
      </c>
      <c r="T329" s="46" t="str">
        <f t="shared" si="30"/>
        <v/>
      </c>
      <c r="U329" s="46" t="str">
        <f t="shared" si="30"/>
        <v/>
      </c>
      <c r="V329" s="46" t="str">
        <f t="shared" si="30"/>
        <v/>
      </c>
    </row>
    <row r="330" spans="1:22" x14ac:dyDescent="0.2">
      <c r="A330" s="1">
        <v>302</v>
      </c>
      <c r="B330" s="1" t="s">
        <v>116</v>
      </c>
      <c r="C330" s="8">
        <v>1</v>
      </c>
      <c r="D330" s="29">
        <f>SUMIFS('2013Figures'!$J:$J,'2013Figures'!$C:$C,$A330,'2013Figures'!$H:$H,$B330,'2013Figures'!$I:$I,$C330,'2013Figures'!$E:$E,$B$1)</f>
        <v>0</v>
      </c>
      <c r="E330" s="9">
        <f>SUMIFS('2013Figures'!$J:$J,'2013Figures'!$C:$C,$A330,'2013Figures'!$H:$H,$B330,'2013Figures'!$I:$I,$C330,'2013Figures'!$B:$B,"BrokerToCy",'2013Figures'!$G:$G,"E1",'2013Figures'!$E:$E,$B$1)</f>
        <v>0</v>
      </c>
      <c r="F330" s="9">
        <f>SUMIFS('2013Figures'!$J:$J,'2013Figures'!$C:$C,$A330,'2013Figures'!$H:$H,$B330,'2013Figures'!$I:$I,$C330,'2013Figures'!$B:$B,"BrokerToCy",'2013Figures'!$G:$G,"P1",'2013Figures'!$E:$E,$B$1)</f>
        <v>0</v>
      </c>
      <c r="G330" s="9">
        <f>SUMIFS('2013Figures'!$J:$J,'2013Figures'!$C:$C,$A330,'2013Figures'!$H:$H,$B330,'2013Figures'!$I:$I,$C330,'2013Figures'!$B:$B,"CyToBroker",'2013Figures'!$G:$G,"E1",'2013Figures'!$E:$E,$B$1)</f>
        <v>0</v>
      </c>
      <c r="H330" s="9">
        <f>SUMIFS('2013Figures'!$J:$J,'2013Figures'!$C:$C,$A330,'2013Figures'!$H:$H,$B330,'2013Figures'!$I:$I,$C330,'2013Figures'!$B:$B,"CyToBroker",'2013Figures'!$G:$G,"P1",'2013Figures'!$E:$E,$B$1)</f>
        <v>0</v>
      </c>
      <c r="J330" s="8">
        <v>200801</v>
      </c>
      <c r="L330" s="42">
        <f>SUMIFS('2012Figures'!$J:$J,'2012Figures'!$C:$C,$A330,'2012Figures'!$H:$H,$B330,'2012Figures'!$I:$I,$C330,'2012Figures'!$E:$E,$B$1)</f>
        <v>0</v>
      </c>
      <c r="M330" s="52">
        <f>SUMIFS('2012Figures'!$J:$J,'2012Figures'!$C:$C,$A330,'2012Figures'!$H:$H,$B330,'2012Figures'!$I:$I,$C330,'2012Figures'!$B:$B,"BrokerToCy",'2012Figures'!$G:$G,"E1",'2012Figures'!$E:$E,$B$1)</f>
        <v>0</v>
      </c>
      <c r="N330" s="52">
        <f>SUMIFS('2012Figures'!$J:$J,'2012Figures'!$C:$C,$A330,'2012Figures'!$H:$H,$B330,'2012Figures'!$I:$I,$C330,'2012Figures'!$B:$B,"BrokerToCy",'2012Figures'!$G:$G,"P1",'2012Figures'!$E:$E,$B$1)</f>
        <v>0</v>
      </c>
      <c r="O330" s="52">
        <f>SUMIFS('2012Figures'!$J:$J,'2012Figures'!$C:$C,$A330,'2012Figures'!$H:$H,$B330,'2012Figures'!$I:$I,$C330,'2012Figures'!$B:$B,"CyToBroker",'2012Figures'!$G:$G,"E1",'2012Figures'!$E:$E,$B$1)</f>
        <v>0</v>
      </c>
      <c r="P330" s="52">
        <f>SUMIFS('2012Figures'!$J:$J,'2012Figures'!$C:$C,$A330,'2012Figures'!$H:$H,$B330,'2012Figures'!$I:$I,$C330,'2012Figures'!$B:$B,"CyToBroker",'2012Figures'!$G:$G,"P1",'2012Figures'!$E:$E,$B$1)</f>
        <v>0</v>
      </c>
      <c r="R330" s="46" t="str">
        <f t="shared" si="30"/>
        <v/>
      </c>
      <c r="S330" s="46" t="str">
        <f t="shared" si="30"/>
        <v/>
      </c>
      <c r="T330" s="46" t="str">
        <f t="shared" si="30"/>
        <v/>
      </c>
      <c r="U330" s="46" t="str">
        <f t="shared" si="30"/>
        <v/>
      </c>
      <c r="V330" s="46" t="str">
        <f t="shared" si="30"/>
        <v/>
      </c>
    </row>
    <row r="331" spans="1:22" x14ac:dyDescent="0.2">
      <c r="A331" s="1">
        <v>302</v>
      </c>
      <c r="B331" s="1" t="s">
        <v>116</v>
      </c>
      <c r="D331" s="29">
        <f>SUMIFS('2013Figures'!$J:$J,'2013Figures'!$C:$C,$A331,'2013Figures'!$I:$I,"",'2013Figures'!$E:$E,$B$1)</f>
        <v>0</v>
      </c>
      <c r="E331" s="9">
        <f>SUMIFS('2013Figures'!$J:$J,'2013Figures'!$C:$C,$A331,'2013Figures'!$I:$I,"",'2013Figures'!$B:$B,"BrokerToCy",'2013Figures'!$G:$G,"E1",'2013Figures'!$E:$E,$B$1)</f>
        <v>0</v>
      </c>
      <c r="F331" s="9">
        <f>SUMIFS('2013Figures'!$J:$J,'2013Figures'!$C:$C,$A331,'2013Figures'!$I:$I,"",'2013Figures'!$B:$B,"BrokerToCy",'2013Figures'!$G:$G,"P1",'2013Figures'!$E:$E,$B$1)</f>
        <v>0</v>
      </c>
      <c r="G331" s="9">
        <f>SUMIFS('2013Figures'!$J:$J,'2013Figures'!$C:$C,$A331,'2013Figures'!$I:$I,"",'2013Figures'!$B:$B,"CyToBroker",'2013Figures'!$G:$G,"E1",'2013Figures'!$E:$E,$B$1)</f>
        <v>0</v>
      </c>
      <c r="H331" s="9">
        <f>SUMIFS('2013Figures'!$J:$J,'2013Figures'!$C:$C,$A331,'2013Figures'!$I:$I,"",'2013Figures'!$B:$B,"CyToBroker",'2013Figures'!$G:$G,"P1",'2013Figures'!$E:$E,$B$1)</f>
        <v>0</v>
      </c>
      <c r="J331" s="8" t="s">
        <v>131</v>
      </c>
      <c r="L331" s="42">
        <f>SUMIFS('2012Figures'!$J:$J,'2012Figures'!$C:$C,$A331,'2012Figures'!$I:$I,"",'2012Figures'!$E:$E,$B$1)</f>
        <v>0</v>
      </c>
      <c r="M331" s="52">
        <f>SUMIFS('2012Figures'!$J:$J,'2012Figures'!$C:$C,$A331,'2012Figures'!$I:$I,"",'2012Figures'!$B:$B,"BrokerToCy",'2012Figures'!$G:$G,"E1",'2012Figures'!$E:$E,$B$1)</f>
        <v>0</v>
      </c>
      <c r="N331" s="52">
        <f>SUMIFS('2012Figures'!$J:$J,'2012Figures'!$C:$C,$A331,'2012Figures'!$I:$I,"",'2012Figures'!$B:$B,"BrokerToCy",'2012Figures'!$G:$G,"P1",'2012Figures'!$E:$E,$B$1)</f>
        <v>0</v>
      </c>
      <c r="O331" s="52">
        <f>SUMIFS('2012Figures'!$J:$J,'2012Figures'!$C:$C,$A331,'2012Figures'!$I:$I,"",'2012Figures'!$B:$B,"CyToBroker",'2012Figures'!$G:$G,"E1",'2012Figures'!$E:$E,$B$1)</f>
        <v>0</v>
      </c>
      <c r="P331" s="52">
        <f>SUMIFS('2012Figures'!$J:$J,'2012Figures'!$C:$C,$A331,'2012Figures'!$I:$I,"",'2012Figures'!$B:$B,"CyToBroker",'2012Figures'!$G:$G,"P1",'2012Figures'!$E:$E,$B$1)</f>
        <v>0</v>
      </c>
      <c r="R331" s="46" t="str">
        <f t="shared" si="30"/>
        <v/>
      </c>
      <c r="S331" s="46" t="str">
        <f t="shared" si="30"/>
        <v/>
      </c>
      <c r="T331" s="46" t="str">
        <f t="shared" si="30"/>
        <v/>
      </c>
      <c r="U331" s="46" t="str">
        <f t="shared" si="30"/>
        <v/>
      </c>
      <c r="V331" s="46" t="str">
        <f t="shared" si="30"/>
        <v/>
      </c>
    </row>
    <row r="332" spans="1:22" x14ac:dyDescent="0.2">
      <c r="A332" s="21"/>
      <c r="B332" s="21" t="s">
        <v>92</v>
      </c>
      <c r="C332" s="22"/>
      <c r="D332" s="23">
        <f>SUM(E332:H332)</f>
        <v>0</v>
      </c>
      <c r="E332" s="23">
        <f>SUM(E329:E331)</f>
        <v>0</v>
      </c>
      <c r="F332" s="23">
        <f>SUM(F329:F331)</f>
        <v>0</v>
      </c>
      <c r="G332" s="23">
        <f>SUM(G329:G331)</f>
        <v>0</v>
      </c>
      <c r="H332" s="23">
        <f>SUM(H329:H331)</f>
        <v>0</v>
      </c>
      <c r="I332" s="21"/>
      <c r="J332" s="22"/>
      <c r="K332" s="21"/>
      <c r="L332" s="43">
        <f>SUM(M332:P332)</f>
        <v>0</v>
      </c>
      <c r="M332" s="43">
        <f>SUM(M329:M331)</f>
        <v>0</v>
      </c>
      <c r="N332" s="43">
        <f>SUM(N329:N331)</f>
        <v>0</v>
      </c>
      <c r="O332" s="43">
        <f>SUM(O329:O331)</f>
        <v>0</v>
      </c>
      <c r="P332" s="43">
        <f>SUM(P329:P331)</f>
        <v>0</v>
      </c>
      <c r="Q332" s="21"/>
      <c r="R332" s="21"/>
      <c r="S332" s="21"/>
      <c r="T332" s="21"/>
      <c r="U332" s="21"/>
      <c r="V332" s="21"/>
    </row>
    <row r="333" spans="1:22" x14ac:dyDescent="0.2">
      <c r="A333" s="28">
        <v>303</v>
      </c>
      <c r="B333" s="28" t="s">
        <v>117</v>
      </c>
      <c r="C333" s="17" t="s">
        <v>88</v>
      </c>
      <c r="D333" s="18">
        <f>SUMIFS('2013Figures'!$J:$J,'2013Figures'!$C:$C,$A333,'2013Figures'!$E:$E,$B$1)</f>
        <v>0</v>
      </c>
      <c r="E333" s="18">
        <f>SUMIFS('2013Figures'!$J:$J,'2013Figures'!$C:$C,$A333,'2013Figures'!$B:$B,"BrokerToCy",'2013Figures'!$G:$G,"E1",'2013Figures'!$E:$E,$B$1)</f>
        <v>0</v>
      </c>
      <c r="F333" s="18">
        <f>SUMIFS('2013Figures'!$J:$J,'2013Figures'!$C:$C,$A333,'2013Figures'!$B:$B,"BrokerToCy",'2013Figures'!$G:$G,"P1",'2013Figures'!$E:$E,$B$1)</f>
        <v>0</v>
      </c>
      <c r="G333" s="18">
        <f>SUMIFS('2013Figures'!$J:$J,'2013Figures'!$C:$C,$A333,'2013Figures'!$B:$B,"CyToBroker",'2013Figures'!$G:$G,"E1",'2013Figures'!$E:$E,$B$1)</f>
        <v>0</v>
      </c>
      <c r="H333" s="18">
        <f>SUMIFS('2013Figures'!$J:$J,'2013Figures'!$C:$C,$A333,'2013Figures'!$B:$B,"CyToBroker",'2013Figures'!$G:$G,"P1",'2013Figures'!$E:$E,$B$1)</f>
        <v>0</v>
      </c>
      <c r="I333" s="28"/>
      <c r="J333" s="17"/>
      <c r="K333" s="28"/>
      <c r="L333" s="50">
        <f>SUMIFS('2012Figures'!$J:$J,'2012Figures'!$C:$C,$A333,'2012Figures'!$E:$E,$B$1)</f>
        <v>0</v>
      </c>
      <c r="M333" s="50">
        <f>SUMIFS('2012Figures'!$J:$J,'2012Figures'!$C:$C,$A333,'2012Figures'!$B:$B,"BrokerToCy",'2012Figures'!$G:$G,"E1",'2012Figures'!$E:$E,$B$1)</f>
        <v>0</v>
      </c>
      <c r="N333" s="50">
        <f>SUMIFS('2012Figures'!$J:$J,'2012Figures'!$C:$C,$A333,'2012Figures'!$B:$B,"BrokerToCy",'2012Figures'!$G:$G,"P1",'2012Figures'!$E:$E,$B$1)</f>
        <v>0</v>
      </c>
      <c r="O333" s="50">
        <f>SUMIFS('2012Figures'!$J:$J,'2012Figures'!$C:$C,$A333,'2012Figures'!$B:$B,"CyToBroker",'2012Figures'!$G:$G,"E1",'2012Figures'!$E:$E,$B$1)</f>
        <v>0</v>
      </c>
      <c r="P333" s="50">
        <f>SUMIFS('2012Figures'!$J:$J,'2012Figures'!$C:$C,$A333,'2012Figures'!$B:$B,"CyToBroker",'2012Figures'!$G:$G,"P1",'2012Figures'!$E:$E,$B$1)</f>
        <v>0</v>
      </c>
      <c r="Q333" s="28"/>
      <c r="R333" s="46" t="str">
        <f t="shared" ref="R333:V396" si="31">IF(L333=0,"",ROUND(D333/L333-1,2))</f>
        <v/>
      </c>
      <c r="S333" s="46" t="str">
        <f t="shared" si="31"/>
        <v/>
      </c>
      <c r="T333" s="46" t="str">
        <f t="shared" si="31"/>
        <v/>
      </c>
      <c r="U333" s="46" t="str">
        <f t="shared" si="31"/>
        <v/>
      </c>
      <c r="V333" s="46" t="str">
        <f t="shared" si="31"/>
        <v/>
      </c>
    </row>
    <row r="334" spans="1:22" x14ac:dyDescent="0.2">
      <c r="A334" s="1">
        <v>303</v>
      </c>
      <c r="B334" s="1" t="s">
        <v>117</v>
      </c>
      <c r="C334" s="8">
        <v>1</v>
      </c>
      <c r="D334" s="29">
        <f>SUMIFS('2013Figures'!$J:$J,'2013Figures'!$C:$C,$A334,'2013Figures'!$H:$H,$B334,'2013Figures'!$I:$I,$C334,'2013Figures'!$E:$E,$B$1)</f>
        <v>0</v>
      </c>
      <c r="E334" s="9">
        <f>SUMIFS('2013Figures'!$J:$J,'2013Figures'!$C:$C,$A334,'2013Figures'!$H:$H,$B334,'2013Figures'!$I:$I,$C334,'2013Figures'!$B:$B,"BrokerToCy",'2013Figures'!$G:$G,"E1",'2013Figures'!$E:$E,$B$1)</f>
        <v>0</v>
      </c>
      <c r="F334" s="9">
        <f>SUMIFS('2013Figures'!$J:$J,'2013Figures'!$C:$C,$A334,'2013Figures'!$H:$H,$B334,'2013Figures'!$I:$I,$C334,'2013Figures'!$B:$B,"BrokerToCy",'2013Figures'!$G:$G,"P1",'2013Figures'!$E:$E,$B$1)</f>
        <v>0</v>
      </c>
      <c r="G334" s="9">
        <f>SUMIFS('2013Figures'!$J:$J,'2013Figures'!$C:$C,$A334,'2013Figures'!$H:$H,$B334,'2013Figures'!$I:$I,$C334,'2013Figures'!$B:$B,"CyToBroker",'2013Figures'!$G:$G,"E1",'2013Figures'!$E:$E,$B$1)</f>
        <v>0</v>
      </c>
      <c r="H334" s="9">
        <f>SUMIFS('2013Figures'!$J:$J,'2013Figures'!$C:$C,$A334,'2013Figures'!$H:$H,$B334,'2013Figures'!$I:$I,$C334,'2013Figures'!$B:$B,"CyToBroker",'2013Figures'!$G:$G,"P1",'2013Figures'!$E:$E,$B$1)</f>
        <v>0</v>
      </c>
      <c r="I334" s="30"/>
      <c r="J334" s="31">
        <v>200801</v>
      </c>
      <c r="K334" s="30"/>
      <c r="L334" s="42">
        <f>SUMIFS('2012Figures'!$J:$J,'2012Figures'!$C:$C,$A334,'2012Figures'!$H:$H,$B334,'2012Figures'!$I:$I,$C334,'2012Figures'!$E:$E,$B$1)</f>
        <v>0</v>
      </c>
      <c r="M334" s="52">
        <f>SUMIFS('2012Figures'!$J:$J,'2012Figures'!$C:$C,$A334,'2012Figures'!$H:$H,$B334,'2012Figures'!$I:$I,$C334,'2012Figures'!$B:$B,"BrokerToCy",'2012Figures'!$G:$G,"E1",'2012Figures'!$E:$E,$B$1)</f>
        <v>0</v>
      </c>
      <c r="N334" s="52">
        <f>SUMIFS('2012Figures'!$J:$J,'2012Figures'!$C:$C,$A334,'2012Figures'!$H:$H,$B334,'2012Figures'!$I:$I,$C334,'2012Figures'!$B:$B,"BrokerToCy",'2012Figures'!$G:$G,"P1",'2012Figures'!$E:$E,$B$1)</f>
        <v>0</v>
      </c>
      <c r="O334" s="52">
        <f>SUMIFS('2012Figures'!$J:$J,'2012Figures'!$C:$C,$A334,'2012Figures'!$H:$H,$B334,'2012Figures'!$I:$I,$C334,'2012Figures'!$B:$B,"CyToBroker",'2012Figures'!$G:$G,"E1",'2012Figures'!$E:$E,$B$1)</f>
        <v>0</v>
      </c>
      <c r="P334" s="52">
        <f>SUMIFS('2012Figures'!$J:$J,'2012Figures'!$C:$C,$A334,'2012Figures'!$H:$H,$B334,'2012Figures'!$I:$I,$C334,'2012Figures'!$B:$B,"CyToBroker",'2012Figures'!$G:$G,"P1",'2012Figures'!$E:$E,$B$1)</f>
        <v>0</v>
      </c>
      <c r="Q334" s="30"/>
      <c r="R334" s="46" t="str">
        <f t="shared" si="31"/>
        <v/>
      </c>
      <c r="S334" s="46" t="str">
        <f t="shared" si="31"/>
        <v/>
      </c>
      <c r="T334" s="46" t="str">
        <f t="shared" si="31"/>
        <v/>
      </c>
      <c r="U334" s="46" t="str">
        <f t="shared" si="31"/>
        <v/>
      </c>
      <c r="V334" s="46" t="str">
        <f t="shared" si="31"/>
        <v/>
      </c>
    </row>
    <row r="335" spans="1:22" x14ac:dyDescent="0.2">
      <c r="A335" s="1">
        <v>303</v>
      </c>
      <c r="B335" s="1" t="s">
        <v>117</v>
      </c>
      <c r="D335" s="29">
        <f>SUMIFS('2013Figures'!$J:$J,'2013Figures'!$C:$C,$A335,'2013Figures'!$I:$I,"",'2013Figures'!$E:$E,$B$1)</f>
        <v>0</v>
      </c>
      <c r="E335" s="9">
        <f>SUMIFS('2013Figures'!$J:$J,'2013Figures'!$C:$C,$A335,'2013Figures'!$I:$I,"",'2013Figures'!$B:$B,"BrokerToCy",'2013Figures'!$G:$G,"E1",'2013Figures'!$E:$E,$B$1)</f>
        <v>0</v>
      </c>
      <c r="F335" s="9">
        <f>SUMIFS('2013Figures'!$J:$J,'2013Figures'!$C:$C,$A335,'2013Figures'!$I:$I,"",'2013Figures'!$B:$B,"BrokerToCy",'2013Figures'!$G:$G,"P1",'2013Figures'!$E:$E,$B$1)</f>
        <v>0</v>
      </c>
      <c r="G335" s="9">
        <f>SUMIFS('2013Figures'!$J:$J,'2013Figures'!$C:$C,$A335,'2013Figures'!$I:$I,"",'2013Figures'!$B:$B,"CyToBroker",'2013Figures'!$G:$G,"E1",'2013Figures'!$E:$E,$B$1)</f>
        <v>0</v>
      </c>
      <c r="H335" s="9">
        <f>SUMIFS('2013Figures'!$J:$J,'2013Figures'!$C:$C,$A335,'2013Figures'!$I:$I,"",'2013Figures'!$B:$B,"CyToBroker",'2013Figures'!$G:$G,"P1",'2013Figures'!$E:$E,$B$1)</f>
        <v>0</v>
      </c>
      <c r="J335" s="8" t="s">
        <v>131</v>
      </c>
      <c r="L335" s="42">
        <f>SUMIFS('2012Figures'!$J:$J,'2012Figures'!$C:$C,$A335,'2012Figures'!$I:$I,"",'2012Figures'!$E:$E,$B$1)</f>
        <v>0</v>
      </c>
      <c r="M335" s="52">
        <f>SUMIFS('2012Figures'!$J:$J,'2012Figures'!$C:$C,$A335,'2012Figures'!$I:$I,"",'2012Figures'!$B:$B,"BrokerToCy",'2012Figures'!$G:$G,"E1",'2012Figures'!$E:$E,$B$1)</f>
        <v>0</v>
      </c>
      <c r="N335" s="52">
        <f>SUMIFS('2012Figures'!$J:$J,'2012Figures'!$C:$C,$A335,'2012Figures'!$I:$I,"",'2012Figures'!$B:$B,"BrokerToCy",'2012Figures'!$G:$G,"P1",'2012Figures'!$E:$E,$B$1)</f>
        <v>0</v>
      </c>
      <c r="O335" s="52">
        <f>SUMIFS('2012Figures'!$J:$J,'2012Figures'!$C:$C,$A335,'2012Figures'!$I:$I,"",'2012Figures'!$B:$B,"CyToBroker",'2012Figures'!$G:$G,"E1",'2012Figures'!$E:$E,$B$1)</f>
        <v>0</v>
      </c>
      <c r="P335" s="52">
        <f>SUMIFS('2012Figures'!$J:$J,'2012Figures'!$C:$C,$A335,'2012Figures'!$I:$I,"",'2012Figures'!$B:$B,"CyToBroker",'2012Figures'!$G:$G,"P1",'2012Figures'!$E:$E,$B$1)</f>
        <v>0</v>
      </c>
      <c r="R335" s="46" t="str">
        <f t="shared" si="31"/>
        <v/>
      </c>
      <c r="S335" s="46" t="str">
        <f t="shared" si="31"/>
        <v/>
      </c>
      <c r="T335" s="46" t="str">
        <f t="shared" si="31"/>
        <v/>
      </c>
      <c r="U335" s="46" t="str">
        <f t="shared" si="31"/>
        <v/>
      </c>
      <c r="V335" s="46" t="str">
        <f t="shared" si="31"/>
        <v/>
      </c>
    </row>
    <row r="336" spans="1:22" x14ac:dyDescent="0.2">
      <c r="A336" s="21"/>
      <c r="B336" s="21" t="s">
        <v>92</v>
      </c>
      <c r="C336" s="22"/>
      <c r="D336" s="23">
        <f>SUM(E336:H336)</f>
        <v>0</v>
      </c>
      <c r="E336" s="23">
        <f>SUM(E334:E335)</f>
        <v>0</v>
      </c>
      <c r="F336" s="23">
        <f>SUM(F334:F335)</f>
        <v>0</v>
      </c>
      <c r="G336" s="23">
        <f>SUM(G334:G335)</f>
        <v>0</v>
      </c>
      <c r="H336" s="23">
        <f>SUM(H334:H335)</f>
        <v>0</v>
      </c>
      <c r="I336" s="21"/>
      <c r="J336" s="22"/>
      <c r="K336" s="21"/>
      <c r="L336" s="43">
        <f>SUM(M336:P336)</f>
        <v>0</v>
      </c>
      <c r="M336" s="43">
        <f>SUM(M334:M335)</f>
        <v>0</v>
      </c>
      <c r="N336" s="43">
        <f>SUM(N334:N335)</f>
        <v>0</v>
      </c>
      <c r="O336" s="43">
        <f>SUM(O334:O335)</f>
        <v>0</v>
      </c>
      <c r="P336" s="43">
        <f>SUM(P334:P335)</f>
        <v>0</v>
      </c>
      <c r="Q336" s="21"/>
      <c r="R336" s="21"/>
      <c r="S336" s="21"/>
      <c r="T336" s="21"/>
      <c r="U336" s="21"/>
      <c r="V336" s="21"/>
    </row>
    <row r="337" spans="1:22" x14ac:dyDescent="0.2">
      <c r="A337" s="28">
        <v>304</v>
      </c>
      <c r="B337" s="28" t="s">
        <v>118</v>
      </c>
      <c r="C337" s="17" t="s">
        <v>88</v>
      </c>
      <c r="D337" s="18">
        <f>SUMIFS('2013Figures'!$J:$J,'2013Figures'!$C:$C,$A337,'2013Figures'!$E:$E,$B$1)</f>
        <v>1</v>
      </c>
      <c r="E337" s="18">
        <f>SUMIFS('2013Figures'!$J:$J,'2013Figures'!$C:$C,$A337,'2013Figures'!$B:$B,"BrokerToCy",'2013Figures'!$G:$G,"E1",'2013Figures'!$E:$E,$B$1)</f>
        <v>0</v>
      </c>
      <c r="F337" s="18">
        <f>SUMIFS('2013Figures'!$J:$J,'2013Figures'!$C:$C,$A337,'2013Figures'!$B:$B,"BrokerToCy",'2013Figures'!$G:$G,"P1",'2013Figures'!$E:$E,$B$1)</f>
        <v>0</v>
      </c>
      <c r="G337" s="18">
        <f>SUMIFS('2013Figures'!$J:$J,'2013Figures'!$C:$C,$A337,'2013Figures'!$B:$B,"CyToBroker",'2013Figures'!$G:$G,"E1",'2013Figures'!$E:$E,$B$1)</f>
        <v>1</v>
      </c>
      <c r="H337" s="18">
        <f>SUMIFS('2013Figures'!$J:$J,'2013Figures'!$C:$C,$A337,'2013Figures'!$B:$B,"CyToBroker",'2013Figures'!$G:$G,"P1",'2013Figures'!$E:$E,$B$1)</f>
        <v>0</v>
      </c>
      <c r="I337" s="28"/>
      <c r="J337" s="17"/>
      <c r="K337" s="28"/>
      <c r="L337" s="50">
        <f>SUMIFS('2012Figures'!$J:$J,'2012Figures'!$C:$C,$A337,'2012Figures'!$E:$E,$B$1)</f>
        <v>2</v>
      </c>
      <c r="M337" s="50">
        <f>SUMIFS('2012Figures'!$J:$J,'2012Figures'!$C:$C,$A337,'2012Figures'!$B:$B,"BrokerToCy",'2012Figures'!$G:$G,"E1",'2012Figures'!$E:$E,$B$1)</f>
        <v>0</v>
      </c>
      <c r="N337" s="50">
        <f>SUMIFS('2012Figures'!$J:$J,'2012Figures'!$C:$C,$A337,'2012Figures'!$B:$B,"BrokerToCy",'2012Figures'!$G:$G,"P1",'2012Figures'!$E:$E,$B$1)</f>
        <v>0</v>
      </c>
      <c r="O337" s="50">
        <f>SUMIFS('2012Figures'!$J:$J,'2012Figures'!$C:$C,$A337,'2012Figures'!$B:$B,"CyToBroker",'2012Figures'!$G:$G,"E1",'2012Figures'!$E:$E,$B$1)</f>
        <v>2</v>
      </c>
      <c r="P337" s="50">
        <f>SUMIFS('2012Figures'!$J:$J,'2012Figures'!$C:$C,$A337,'2012Figures'!$B:$B,"CyToBroker",'2012Figures'!$G:$G,"P1",'2012Figures'!$E:$E,$B$1)</f>
        <v>0</v>
      </c>
      <c r="Q337" s="28"/>
      <c r="R337" s="46">
        <f t="shared" ref="R337:V400" si="32">IF(L337=0,"",ROUND(D337/L337-1,2))</f>
        <v>-0.5</v>
      </c>
      <c r="S337" s="46" t="str">
        <f t="shared" si="32"/>
        <v/>
      </c>
      <c r="T337" s="46" t="str">
        <f t="shared" si="32"/>
        <v/>
      </c>
      <c r="U337" s="46">
        <f t="shared" si="32"/>
        <v>-0.5</v>
      </c>
      <c r="V337" s="46" t="str">
        <f t="shared" si="32"/>
        <v/>
      </c>
    </row>
    <row r="338" spans="1:22" x14ac:dyDescent="0.2">
      <c r="A338" s="1">
        <v>304</v>
      </c>
      <c r="B338" s="1" t="s">
        <v>118</v>
      </c>
      <c r="C338" s="8">
        <v>4</v>
      </c>
      <c r="D338" s="29">
        <f>SUMIFS('2013Figures'!$J:$J,'2013Figures'!$C:$C,$A338,'2013Figures'!$H:$H,$B338,'2013Figures'!$I:$I,$C338,'2013Figures'!$E:$E,$B$1)</f>
        <v>0</v>
      </c>
      <c r="E338" s="9">
        <f>SUMIFS('2013Figures'!$J:$J,'2013Figures'!$C:$C,$A338,'2013Figures'!$H:$H,$B338,'2013Figures'!$I:$I,$C338,'2013Figures'!$B:$B,"BrokerToCy",'2013Figures'!$G:$G,"E1",'2013Figures'!$E:$E,$B$1)</f>
        <v>0</v>
      </c>
      <c r="F338" s="9">
        <f>SUMIFS('2013Figures'!$J:$J,'2013Figures'!$C:$C,$A338,'2013Figures'!$H:$H,$B338,'2013Figures'!$I:$I,$C338,'2013Figures'!$B:$B,"BrokerToCy",'2013Figures'!$G:$G,"P1",'2013Figures'!$E:$E,$B$1)</f>
        <v>0</v>
      </c>
      <c r="G338" s="9">
        <f>SUMIFS('2013Figures'!$J:$J,'2013Figures'!$C:$C,$A338,'2013Figures'!$H:$H,$B338,'2013Figures'!$I:$I,$C338,'2013Figures'!$B:$B,"CyToBroker",'2013Figures'!$G:$G,"E1",'2013Figures'!$E:$E,$B$1)</f>
        <v>0</v>
      </c>
      <c r="H338" s="9">
        <f>SUMIFS('2013Figures'!$J:$J,'2013Figures'!$C:$C,$A338,'2013Figures'!$H:$H,$B338,'2013Figures'!$I:$I,$C338,'2013Figures'!$B:$B,"CyToBroker",'2013Figures'!$G:$G,"P1",'2013Figures'!$E:$E,$B$1)</f>
        <v>0</v>
      </c>
      <c r="I338" s="30"/>
      <c r="J338" s="31">
        <v>201501</v>
      </c>
      <c r="K338" s="30"/>
      <c r="L338" s="42">
        <f>SUMIFS('2012Figures'!$J:$J,'2012Figures'!$C:$C,$A338,'2012Figures'!$H:$H,$B338,'2012Figures'!$I:$I,$C338,'2012Figures'!$E:$E,$B$1)</f>
        <v>0</v>
      </c>
      <c r="M338" s="52">
        <f>SUMIFS('2012Figures'!$J:$J,'2012Figures'!$C:$C,$A338,'2012Figures'!$H:$H,$B338,'2012Figures'!$I:$I,$C338,'2012Figures'!$B:$B,"BrokerToCy",'2012Figures'!$G:$G,"E1",'2012Figures'!$E:$E,$B$1)</f>
        <v>0</v>
      </c>
      <c r="N338" s="52">
        <f>SUMIFS('2012Figures'!$J:$J,'2012Figures'!$C:$C,$A338,'2012Figures'!$H:$H,$B338,'2012Figures'!$I:$I,$C338,'2012Figures'!$B:$B,"BrokerToCy",'2012Figures'!$G:$G,"P1",'2012Figures'!$E:$E,$B$1)</f>
        <v>0</v>
      </c>
      <c r="O338" s="52">
        <f>SUMIFS('2012Figures'!$J:$J,'2012Figures'!$C:$C,$A338,'2012Figures'!$H:$H,$B338,'2012Figures'!$I:$I,$C338,'2012Figures'!$B:$B,"CyToBroker",'2012Figures'!$G:$G,"E1",'2012Figures'!$E:$E,$B$1)</f>
        <v>0</v>
      </c>
      <c r="P338" s="52">
        <f>SUMIFS('2012Figures'!$J:$J,'2012Figures'!$C:$C,$A338,'2012Figures'!$H:$H,$B338,'2012Figures'!$I:$I,$C338,'2012Figures'!$B:$B,"CyToBroker",'2012Figures'!$G:$G,"P1",'2012Figures'!$E:$E,$B$1)</f>
        <v>0</v>
      </c>
      <c r="Q338" s="30"/>
      <c r="R338" s="46" t="str">
        <f t="shared" si="32"/>
        <v/>
      </c>
      <c r="S338" s="46" t="str">
        <f t="shared" si="32"/>
        <v/>
      </c>
      <c r="T338" s="46" t="str">
        <f t="shared" si="32"/>
        <v/>
      </c>
      <c r="U338" s="46" t="str">
        <f t="shared" si="32"/>
        <v/>
      </c>
      <c r="V338" s="46" t="str">
        <f t="shared" si="32"/>
        <v/>
      </c>
    </row>
    <row r="339" spans="1:22" x14ac:dyDescent="0.2">
      <c r="A339" s="1">
        <v>304</v>
      </c>
      <c r="B339" s="1" t="s">
        <v>118</v>
      </c>
      <c r="C339" s="8">
        <v>3</v>
      </c>
      <c r="D339" s="29">
        <f>SUMIFS('2013Figures'!$J:$J,'2013Figures'!$C:$C,$A339,'2013Figures'!$H:$H,$B339,'2013Figures'!$I:$I,$C339,'2013Figures'!$E:$E,$B$1)</f>
        <v>0</v>
      </c>
      <c r="E339" s="9">
        <f>SUMIFS('2013Figures'!$J:$J,'2013Figures'!$C:$C,$A339,'2013Figures'!$H:$H,$B339,'2013Figures'!$I:$I,$C339,'2013Figures'!$B:$B,"BrokerToCy",'2013Figures'!$G:$G,"E1",'2013Figures'!$E:$E,$B$1)</f>
        <v>0</v>
      </c>
      <c r="F339" s="9">
        <f>SUMIFS('2013Figures'!$J:$J,'2013Figures'!$C:$C,$A339,'2013Figures'!$H:$H,$B339,'2013Figures'!$I:$I,$C339,'2013Figures'!$B:$B,"BrokerToCy",'2013Figures'!$G:$G,"P1",'2013Figures'!$E:$E,$B$1)</f>
        <v>0</v>
      </c>
      <c r="G339" s="9">
        <f>SUMIFS('2013Figures'!$J:$J,'2013Figures'!$C:$C,$A339,'2013Figures'!$H:$H,$B339,'2013Figures'!$I:$I,$C339,'2013Figures'!$B:$B,"CyToBroker",'2013Figures'!$G:$G,"E1",'2013Figures'!$E:$E,$B$1)</f>
        <v>0</v>
      </c>
      <c r="H339" s="9">
        <f>SUMIFS('2013Figures'!$J:$J,'2013Figures'!$C:$C,$A339,'2013Figures'!$H:$H,$B339,'2013Figures'!$I:$I,$C339,'2013Figures'!$B:$B,"CyToBroker",'2013Figures'!$G:$G,"P1",'2013Figures'!$E:$E,$B$1)</f>
        <v>0</v>
      </c>
      <c r="I339" s="30"/>
      <c r="J339" s="31">
        <v>201301</v>
      </c>
      <c r="K339" s="30"/>
      <c r="L339" s="42">
        <f>SUMIFS('2012Figures'!$J:$J,'2012Figures'!$C:$C,$A339,'2012Figures'!$H:$H,$B339,'2012Figures'!$I:$I,$C339,'2012Figures'!$E:$E,$B$1)</f>
        <v>0</v>
      </c>
      <c r="M339" s="52">
        <f>SUMIFS('2012Figures'!$J:$J,'2012Figures'!$C:$C,$A339,'2012Figures'!$H:$H,$B339,'2012Figures'!$I:$I,$C339,'2012Figures'!$B:$B,"BrokerToCy",'2012Figures'!$G:$G,"E1",'2012Figures'!$E:$E,$B$1)</f>
        <v>0</v>
      </c>
      <c r="N339" s="52">
        <f>SUMIFS('2012Figures'!$J:$J,'2012Figures'!$C:$C,$A339,'2012Figures'!$H:$H,$B339,'2012Figures'!$I:$I,$C339,'2012Figures'!$B:$B,"BrokerToCy",'2012Figures'!$G:$G,"P1",'2012Figures'!$E:$E,$B$1)</f>
        <v>0</v>
      </c>
      <c r="O339" s="52">
        <f>SUMIFS('2012Figures'!$J:$J,'2012Figures'!$C:$C,$A339,'2012Figures'!$H:$H,$B339,'2012Figures'!$I:$I,$C339,'2012Figures'!$B:$B,"CyToBroker",'2012Figures'!$G:$G,"E1",'2012Figures'!$E:$E,$B$1)</f>
        <v>0</v>
      </c>
      <c r="P339" s="52">
        <f>SUMIFS('2012Figures'!$J:$J,'2012Figures'!$C:$C,$A339,'2012Figures'!$H:$H,$B339,'2012Figures'!$I:$I,$C339,'2012Figures'!$B:$B,"CyToBroker",'2012Figures'!$G:$G,"P1",'2012Figures'!$E:$E,$B$1)</f>
        <v>0</v>
      </c>
      <c r="Q339" s="30"/>
      <c r="R339" s="46" t="str">
        <f t="shared" si="32"/>
        <v/>
      </c>
      <c r="S339" s="46" t="str">
        <f t="shared" si="32"/>
        <v/>
      </c>
      <c r="T339" s="46" t="str">
        <f t="shared" si="32"/>
        <v/>
      </c>
      <c r="U339" s="46" t="str">
        <f t="shared" si="32"/>
        <v/>
      </c>
      <c r="V339" s="46" t="str">
        <f t="shared" si="32"/>
        <v/>
      </c>
    </row>
    <row r="340" spans="1:22" x14ac:dyDescent="0.2">
      <c r="A340" s="1">
        <v>304</v>
      </c>
      <c r="B340" s="1" t="s">
        <v>118</v>
      </c>
      <c r="C340" s="8">
        <v>2</v>
      </c>
      <c r="D340" s="29">
        <f>SUMIFS('2013Figures'!$J:$J,'2013Figures'!$C:$C,$A340,'2013Figures'!$H:$H,$B340,'2013Figures'!$I:$I,$C340,'2013Figures'!$E:$E,$B$1)</f>
        <v>0</v>
      </c>
      <c r="E340" s="9">
        <f>SUMIFS('2013Figures'!$J:$J,'2013Figures'!$C:$C,$A340,'2013Figures'!$H:$H,$B340,'2013Figures'!$I:$I,$C340,'2013Figures'!$B:$B,"BrokerToCy",'2013Figures'!$G:$G,"E1",'2013Figures'!$E:$E,$B$1)</f>
        <v>0</v>
      </c>
      <c r="F340" s="9">
        <f>SUMIFS('2013Figures'!$J:$J,'2013Figures'!$C:$C,$A340,'2013Figures'!$H:$H,$B340,'2013Figures'!$I:$I,$C340,'2013Figures'!$B:$B,"BrokerToCy",'2013Figures'!$G:$G,"P1",'2013Figures'!$E:$E,$B$1)</f>
        <v>0</v>
      </c>
      <c r="G340" s="9">
        <f>SUMIFS('2013Figures'!$J:$J,'2013Figures'!$C:$C,$A340,'2013Figures'!$H:$H,$B340,'2013Figures'!$I:$I,$C340,'2013Figures'!$B:$B,"CyToBroker",'2013Figures'!$G:$G,"E1",'2013Figures'!$E:$E,$B$1)</f>
        <v>0</v>
      </c>
      <c r="H340" s="9">
        <f>SUMIFS('2013Figures'!$J:$J,'2013Figures'!$C:$C,$A340,'2013Figures'!$H:$H,$B340,'2013Figures'!$I:$I,$C340,'2013Figures'!$B:$B,"CyToBroker",'2013Figures'!$G:$G,"P1",'2013Figures'!$E:$E,$B$1)</f>
        <v>0</v>
      </c>
      <c r="J340" s="8">
        <v>200801</v>
      </c>
      <c r="L340" s="42">
        <f>SUMIFS('2012Figures'!$J:$J,'2012Figures'!$C:$C,$A340,'2012Figures'!$H:$H,$B340,'2012Figures'!$I:$I,$C340,'2012Figures'!$E:$E,$B$1)</f>
        <v>0</v>
      </c>
      <c r="M340" s="52">
        <f>SUMIFS('2012Figures'!$J:$J,'2012Figures'!$C:$C,$A340,'2012Figures'!$H:$H,$B340,'2012Figures'!$I:$I,$C340,'2012Figures'!$B:$B,"BrokerToCy",'2012Figures'!$G:$G,"E1",'2012Figures'!$E:$E,$B$1)</f>
        <v>0</v>
      </c>
      <c r="N340" s="52">
        <f>SUMIFS('2012Figures'!$J:$J,'2012Figures'!$C:$C,$A340,'2012Figures'!$H:$H,$B340,'2012Figures'!$I:$I,$C340,'2012Figures'!$B:$B,"BrokerToCy",'2012Figures'!$G:$G,"P1",'2012Figures'!$E:$E,$B$1)</f>
        <v>0</v>
      </c>
      <c r="O340" s="52">
        <f>SUMIFS('2012Figures'!$J:$J,'2012Figures'!$C:$C,$A340,'2012Figures'!$H:$H,$B340,'2012Figures'!$I:$I,$C340,'2012Figures'!$B:$B,"CyToBroker",'2012Figures'!$G:$G,"E1",'2012Figures'!$E:$E,$B$1)</f>
        <v>0</v>
      </c>
      <c r="P340" s="52">
        <f>SUMIFS('2012Figures'!$J:$J,'2012Figures'!$C:$C,$A340,'2012Figures'!$H:$H,$B340,'2012Figures'!$I:$I,$C340,'2012Figures'!$B:$B,"CyToBroker",'2012Figures'!$G:$G,"P1",'2012Figures'!$E:$E,$B$1)</f>
        <v>0</v>
      </c>
      <c r="R340" s="46" t="str">
        <f t="shared" si="32"/>
        <v/>
      </c>
      <c r="S340" s="46" t="str">
        <f t="shared" si="32"/>
        <v/>
      </c>
      <c r="T340" s="46" t="str">
        <f t="shared" si="32"/>
        <v/>
      </c>
      <c r="U340" s="46" t="str">
        <f t="shared" si="32"/>
        <v/>
      </c>
      <c r="V340" s="46" t="str">
        <f t="shared" si="32"/>
        <v/>
      </c>
    </row>
    <row r="341" spans="1:22" x14ac:dyDescent="0.2">
      <c r="A341" s="1">
        <v>304</v>
      </c>
      <c r="B341" s="1" t="s">
        <v>118</v>
      </c>
      <c r="C341" s="8">
        <v>1</v>
      </c>
      <c r="D341" s="29">
        <f>SUMIFS('2013Figures'!$J:$J,'2013Figures'!$C:$C,$A341,'2013Figures'!$H:$H,$B341,'2013Figures'!$I:$I,$C341,'2013Figures'!$E:$E,$B$1)</f>
        <v>0</v>
      </c>
      <c r="E341" s="9">
        <f>SUMIFS('2013Figures'!$J:$J,'2013Figures'!$C:$C,$A341,'2013Figures'!$H:$H,$B341,'2013Figures'!$I:$I,$C341,'2013Figures'!$B:$B,"BrokerToCy",'2013Figures'!$G:$G,"E1",'2013Figures'!$E:$E,$B$1)</f>
        <v>0</v>
      </c>
      <c r="F341" s="9">
        <f>SUMIFS('2013Figures'!$J:$J,'2013Figures'!$C:$C,$A341,'2013Figures'!$H:$H,$B341,'2013Figures'!$I:$I,$C341,'2013Figures'!$B:$B,"BrokerToCy",'2013Figures'!$G:$G,"P1",'2013Figures'!$E:$E,$B$1)</f>
        <v>0</v>
      </c>
      <c r="G341" s="9">
        <f>SUMIFS('2013Figures'!$J:$J,'2013Figures'!$C:$C,$A341,'2013Figures'!$H:$H,$B341,'2013Figures'!$I:$I,$C341,'2013Figures'!$B:$B,"CyToBroker",'2013Figures'!$G:$G,"E1",'2013Figures'!$E:$E,$B$1)</f>
        <v>0</v>
      </c>
      <c r="H341" s="9">
        <f>SUMIFS('2013Figures'!$J:$J,'2013Figures'!$C:$C,$A341,'2013Figures'!$H:$H,$B341,'2013Figures'!$I:$I,$C341,'2013Figures'!$B:$B,"CyToBroker",'2013Figures'!$G:$G,"P1",'2013Figures'!$E:$E,$B$1)</f>
        <v>0</v>
      </c>
      <c r="J341" s="8" t="s">
        <v>131</v>
      </c>
      <c r="L341" s="42">
        <f>SUMIFS('2012Figures'!$J:$J,'2012Figures'!$C:$C,$A341,'2012Figures'!$H:$H,$B341,'2012Figures'!$I:$I,$C341,'2012Figures'!$E:$E,$B$1)</f>
        <v>0</v>
      </c>
      <c r="M341" s="52">
        <f>SUMIFS('2012Figures'!$J:$J,'2012Figures'!$C:$C,$A341,'2012Figures'!$H:$H,$B341,'2012Figures'!$I:$I,$C341,'2012Figures'!$B:$B,"BrokerToCy",'2012Figures'!$G:$G,"E1",'2012Figures'!$E:$E,$B$1)</f>
        <v>0</v>
      </c>
      <c r="N341" s="52">
        <f>SUMIFS('2012Figures'!$J:$J,'2012Figures'!$C:$C,$A341,'2012Figures'!$H:$H,$B341,'2012Figures'!$I:$I,$C341,'2012Figures'!$B:$B,"BrokerToCy",'2012Figures'!$G:$G,"P1",'2012Figures'!$E:$E,$B$1)</f>
        <v>0</v>
      </c>
      <c r="O341" s="52">
        <f>SUMIFS('2012Figures'!$J:$J,'2012Figures'!$C:$C,$A341,'2012Figures'!$H:$H,$B341,'2012Figures'!$I:$I,$C341,'2012Figures'!$B:$B,"CyToBroker",'2012Figures'!$G:$G,"E1",'2012Figures'!$E:$E,$B$1)</f>
        <v>0</v>
      </c>
      <c r="P341" s="52">
        <f>SUMIFS('2012Figures'!$J:$J,'2012Figures'!$C:$C,$A341,'2012Figures'!$H:$H,$B341,'2012Figures'!$I:$I,$C341,'2012Figures'!$B:$B,"CyToBroker",'2012Figures'!$G:$G,"P1",'2012Figures'!$E:$E,$B$1)</f>
        <v>0</v>
      </c>
      <c r="R341" s="46" t="str">
        <f t="shared" si="32"/>
        <v/>
      </c>
      <c r="S341" s="46" t="str">
        <f t="shared" si="32"/>
        <v/>
      </c>
      <c r="T341" s="46" t="str">
        <f t="shared" si="32"/>
        <v/>
      </c>
      <c r="U341" s="46" t="str">
        <f t="shared" si="32"/>
        <v/>
      </c>
      <c r="V341" s="46" t="str">
        <f t="shared" si="32"/>
        <v/>
      </c>
    </row>
    <row r="342" spans="1:22" x14ac:dyDescent="0.2">
      <c r="A342" s="1">
        <v>304</v>
      </c>
      <c r="B342" s="1" t="s">
        <v>118</v>
      </c>
      <c r="D342" s="29">
        <f>SUMIFS('2013Figures'!$J:$J,'2013Figures'!$C:$C,$A342,'2013Figures'!$I:$I,"",'2013Figures'!$E:$E,$B$1)</f>
        <v>1</v>
      </c>
      <c r="E342" s="9">
        <f>SUMIFS('2013Figures'!$J:$J,'2013Figures'!$C:$C,$A342,'2013Figures'!$I:$I,"",'2013Figures'!$B:$B,"BrokerToCy",'2013Figures'!$G:$G,"E1",'2013Figures'!$E:$E,$B$1)</f>
        <v>0</v>
      </c>
      <c r="F342" s="9">
        <f>SUMIFS('2013Figures'!$J:$J,'2013Figures'!$C:$C,$A342,'2013Figures'!$I:$I,"",'2013Figures'!$B:$B,"BrokerToCy",'2013Figures'!$G:$G,"P1",'2013Figures'!$E:$E,$B$1)</f>
        <v>0</v>
      </c>
      <c r="G342" s="9">
        <f>SUMIFS('2013Figures'!$J:$J,'2013Figures'!$C:$C,$A342,'2013Figures'!$I:$I,"",'2013Figures'!$B:$B,"CyToBroker",'2013Figures'!$G:$G,"E1",'2013Figures'!$E:$E,$B$1)</f>
        <v>1</v>
      </c>
      <c r="H342" s="9">
        <f>SUMIFS('2013Figures'!$J:$J,'2013Figures'!$C:$C,$A342,'2013Figures'!$I:$I,"",'2013Figures'!$B:$B,"CyToBroker",'2013Figures'!$G:$G,"P1",'2013Figures'!$E:$E,$B$1)</f>
        <v>0</v>
      </c>
      <c r="J342" s="8" t="s">
        <v>131</v>
      </c>
      <c r="L342" s="42">
        <f>SUMIFS('2012Figures'!$J:$J,'2012Figures'!$C:$C,$A342,'2012Figures'!$I:$I,"",'2012Figures'!$E:$E,$B$1)</f>
        <v>2</v>
      </c>
      <c r="M342" s="52">
        <f>SUMIFS('2012Figures'!$J:$J,'2012Figures'!$C:$C,$A342,'2012Figures'!$I:$I,"",'2012Figures'!$B:$B,"BrokerToCy",'2012Figures'!$G:$G,"E1",'2012Figures'!$E:$E,$B$1)</f>
        <v>0</v>
      </c>
      <c r="N342" s="52">
        <f>SUMIFS('2012Figures'!$J:$J,'2012Figures'!$C:$C,$A342,'2012Figures'!$I:$I,"",'2012Figures'!$B:$B,"BrokerToCy",'2012Figures'!$G:$G,"P1",'2012Figures'!$E:$E,$B$1)</f>
        <v>0</v>
      </c>
      <c r="O342" s="52">
        <f>SUMIFS('2012Figures'!$J:$J,'2012Figures'!$C:$C,$A342,'2012Figures'!$I:$I,"",'2012Figures'!$B:$B,"CyToBroker",'2012Figures'!$G:$G,"E1",'2012Figures'!$E:$E,$B$1)</f>
        <v>2</v>
      </c>
      <c r="P342" s="52">
        <f>SUMIFS('2012Figures'!$J:$J,'2012Figures'!$C:$C,$A342,'2012Figures'!$I:$I,"",'2012Figures'!$B:$B,"CyToBroker",'2012Figures'!$G:$G,"P1",'2012Figures'!$E:$E,$B$1)</f>
        <v>0</v>
      </c>
      <c r="R342" s="46">
        <f t="shared" si="32"/>
        <v>-0.5</v>
      </c>
      <c r="S342" s="46" t="str">
        <f t="shared" si="32"/>
        <v/>
      </c>
      <c r="T342" s="46" t="str">
        <f t="shared" si="32"/>
        <v/>
      </c>
      <c r="U342" s="46">
        <f t="shared" si="32"/>
        <v>-0.5</v>
      </c>
      <c r="V342" s="46" t="str">
        <f t="shared" si="32"/>
        <v/>
      </c>
    </row>
    <row r="343" spans="1:22" x14ac:dyDescent="0.2">
      <c r="A343" s="21"/>
      <c r="B343" s="21" t="s">
        <v>92</v>
      </c>
      <c r="C343" s="22"/>
      <c r="D343" s="23">
        <f>SUM(E343:H343)</f>
        <v>1</v>
      </c>
      <c r="E343" s="23">
        <f>SUM(E338:E342)</f>
        <v>0</v>
      </c>
      <c r="F343" s="23">
        <f>SUM(F338:F342)</f>
        <v>0</v>
      </c>
      <c r="G343" s="23">
        <f>SUM(G338:G342)</f>
        <v>1</v>
      </c>
      <c r="H343" s="23">
        <f>SUM(H338:H342)</f>
        <v>0</v>
      </c>
      <c r="I343" s="21"/>
      <c r="J343" s="22"/>
      <c r="K343" s="21"/>
      <c r="L343" s="43">
        <f>SUM(M343:P343)</f>
        <v>2</v>
      </c>
      <c r="M343" s="43">
        <f>SUM(M338:M342)</f>
        <v>0</v>
      </c>
      <c r="N343" s="43">
        <f>SUM(N338:N342)</f>
        <v>0</v>
      </c>
      <c r="O343" s="43">
        <f>SUM(O338:O342)</f>
        <v>2</v>
      </c>
      <c r="P343" s="43">
        <f>SUM(P338:P342)</f>
        <v>0</v>
      </c>
      <c r="Q343" s="21"/>
      <c r="R343" s="21"/>
      <c r="S343" s="21"/>
      <c r="T343" s="21"/>
      <c r="U343" s="21"/>
      <c r="V343" s="21"/>
    </row>
    <row r="344" spans="1:22" x14ac:dyDescent="0.2">
      <c r="A344" s="28">
        <v>305</v>
      </c>
      <c r="B344" s="28" t="s">
        <v>119</v>
      </c>
      <c r="C344" s="17" t="s">
        <v>88</v>
      </c>
      <c r="D344" s="18">
        <f>SUMIFS('2013Figures'!$J:$J,'2013Figures'!$C:$C,$A344,'2013Figures'!$E:$E,$B$1)</f>
        <v>0</v>
      </c>
      <c r="E344" s="18">
        <f>SUMIFS('2013Figures'!$J:$J,'2013Figures'!$C:$C,$A344,'2013Figures'!$B:$B,"BrokerToCy",'2013Figures'!$G:$G,"E1",'2013Figures'!$E:$E,$B$1)</f>
        <v>0</v>
      </c>
      <c r="F344" s="18">
        <f>SUMIFS('2013Figures'!$J:$J,'2013Figures'!$C:$C,$A344,'2013Figures'!$B:$B,"BrokerToCy",'2013Figures'!$G:$G,"P1",'2013Figures'!$E:$E,$B$1)</f>
        <v>0</v>
      </c>
      <c r="G344" s="18">
        <f>SUMIFS('2013Figures'!$J:$J,'2013Figures'!$C:$C,$A344,'2013Figures'!$B:$B,"CyToBroker",'2013Figures'!$G:$G,"E1",'2013Figures'!$E:$E,$B$1)</f>
        <v>0</v>
      </c>
      <c r="H344" s="18">
        <f>SUMIFS('2013Figures'!$J:$J,'2013Figures'!$C:$C,$A344,'2013Figures'!$B:$B,"CyToBroker",'2013Figures'!$G:$G,"P1",'2013Figures'!$E:$E,$B$1)</f>
        <v>0</v>
      </c>
      <c r="I344" s="28"/>
      <c r="J344" s="17"/>
      <c r="K344" s="28"/>
      <c r="L344" s="50">
        <f>SUMIFS('2012Figures'!$J:$J,'2012Figures'!$C:$C,$A344,'2012Figures'!$E:$E,$B$1)</f>
        <v>0</v>
      </c>
      <c r="M344" s="50">
        <f>SUMIFS('2012Figures'!$J:$J,'2012Figures'!$C:$C,$A344,'2012Figures'!$B:$B,"BrokerToCy",'2012Figures'!$G:$G,"E1",'2012Figures'!$E:$E,$B$1)</f>
        <v>0</v>
      </c>
      <c r="N344" s="50">
        <f>SUMIFS('2012Figures'!$J:$J,'2012Figures'!$C:$C,$A344,'2012Figures'!$B:$B,"BrokerToCy",'2012Figures'!$G:$G,"P1",'2012Figures'!$E:$E,$B$1)</f>
        <v>0</v>
      </c>
      <c r="O344" s="50">
        <f>SUMIFS('2012Figures'!$J:$J,'2012Figures'!$C:$C,$A344,'2012Figures'!$B:$B,"CyToBroker",'2012Figures'!$G:$G,"E1",'2012Figures'!$E:$E,$B$1)</f>
        <v>0</v>
      </c>
      <c r="P344" s="50">
        <f>SUMIFS('2012Figures'!$J:$J,'2012Figures'!$C:$C,$A344,'2012Figures'!$B:$B,"CyToBroker",'2012Figures'!$G:$G,"P1",'2012Figures'!$E:$E,$B$1)</f>
        <v>0</v>
      </c>
      <c r="Q344" s="28"/>
      <c r="R344" s="46" t="str">
        <f t="shared" ref="R344:V408" si="33">IF(L344=0,"",ROUND(D344/L344-1,2))</f>
        <v/>
      </c>
      <c r="S344" s="46" t="str">
        <f t="shared" si="33"/>
        <v/>
      </c>
      <c r="T344" s="46" t="str">
        <f t="shared" si="33"/>
        <v/>
      </c>
      <c r="U344" s="46" t="str">
        <f t="shared" si="33"/>
        <v/>
      </c>
      <c r="V344" s="46" t="str">
        <f t="shared" si="33"/>
        <v/>
      </c>
    </row>
    <row r="345" spans="1:22" x14ac:dyDescent="0.2">
      <c r="A345" s="1">
        <v>305</v>
      </c>
      <c r="B345" s="1" t="s">
        <v>119</v>
      </c>
      <c r="C345" s="8">
        <v>1</v>
      </c>
      <c r="D345" s="29">
        <f>SUMIFS('2013Figures'!$J:$J,'2013Figures'!$C:$C,$A345,'2013Figures'!$H:$H,$B345,'2013Figures'!$I:$I,$C345,'2013Figures'!$E:$E,$B$1)</f>
        <v>0</v>
      </c>
      <c r="E345" s="9">
        <f>SUMIFS('2013Figures'!$J:$J,'2013Figures'!$C:$C,$A345,'2013Figures'!$H:$H,$B345,'2013Figures'!$I:$I,$C345,'2013Figures'!$B:$B,"BrokerToCy",'2013Figures'!$G:$G,"E1",'2013Figures'!$E:$E,$B$1)</f>
        <v>0</v>
      </c>
      <c r="F345" s="9">
        <f>SUMIFS('2013Figures'!$J:$J,'2013Figures'!$C:$C,$A345,'2013Figures'!$H:$H,$B345,'2013Figures'!$I:$I,$C345,'2013Figures'!$B:$B,"BrokerToCy",'2013Figures'!$G:$G,"P1",'2013Figures'!$E:$E,$B$1)</f>
        <v>0</v>
      </c>
      <c r="G345" s="9">
        <f>SUMIFS('2013Figures'!$J:$J,'2013Figures'!$C:$C,$A345,'2013Figures'!$H:$H,$B345,'2013Figures'!$I:$I,$C345,'2013Figures'!$B:$B,"CyToBroker",'2013Figures'!$G:$G,"E1",'2013Figures'!$E:$E,$B$1)</f>
        <v>0</v>
      </c>
      <c r="H345" s="9">
        <f>SUMIFS('2013Figures'!$J:$J,'2013Figures'!$C:$C,$A345,'2013Figures'!$H:$H,$B345,'2013Figures'!$I:$I,$C345,'2013Figures'!$B:$B,"CyToBroker",'2013Figures'!$G:$G,"P1",'2013Figures'!$E:$E,$B$1)</f>
        <v>0</v>
      </c>
      <c r="J345" s="8" t="s">
        <v>131</v>
      </c>
      <c r="L345" s="42">
        <f>SUMIFS('2012Figures'!$J:$J,'2012Figures'!$C:$C,$A345,'2012Figures'!$H:$H,$B345,'2012Figures'!$I:$I,$C345,'2012Figures'!$E:$E,$B$1)</f>
        <v>0</v>
      </c>
      <c r="M345" s="52">
        <f>SUMIFS('2012Figures'!$J:$J,'2012Figures'!$C:$C,$A345,'2012Figures'!$H:$H,$B345,'2012Figures'!$I:$I,$C345,'2012Figures'!$B:$B,"BrokerToCy",'2012Figures'!$G:$G,"E1",'2012Figures'!$E:$E,$B$1)</f>
        <v>0</v>
      </c>
      <c r="N345" s="52">
        <f>SUMIFS('2012Figures'!$J:$J,'2012Figures'!$C:$C,$A345,'2012Figures'!$H:$H,$B345,'2012Figures'!$I:$I,$C345,'2012Figures'!$B:$B,"BrokerToCy",'2012Figures'!$G:$G,"P1",'2012Figures'!$E:$E,$B$1)</f>
        <v>0</v>
      </c>
      <c r="O345" s="52">
        <f>SUMIFS('2012Figures'!$J:$J,'2012Figures'!$C:$C,$A345,'2012Figures'!$H:$H,$B345,'2012Figures'!$I:$I,$C345,'2012Figures'!$B:$B,"CyToBroker",'2012Figures'!$G:$G,"E1",'2012Figures'!$E:$E,$B$1)</f>
        <v>0</v>
      </c>
      <c r="P345" s="52">
        <f>SUMIFS('2012Figures'!$J:$J,'2012Figures'!$C:$C,$A345,'2012Figures'!$H:$H,$B345,'2012Figures'!$I:$I,$C345,'2012Figures'!$B:$B,"CyToBroker",'2012Figures'!$G:$G,"P1",'2012Figures'!$E:$E,$B$1)</f>
        <v>0</v>
      </c>
      <c r="R345" s="46" t="str">
        <f t="shared" si="33"/>
        <v/>
      </c>
      <c r="S345" s="46" t="str">
        <f t="shared" si="33"/>
        <v/>
      </c>
      <c r="T345" s="46" t="str">
        <f t="shared" si="33"/>
        <v/>
      </c>
      <c r="U345" s="46" t="str">
        <f t="shared" si="33"/>
        <v/>
      </c>
      <c r="V345" s="46" t="str">
        <f t="shared" si="33"/>
        <v/>
      </c>
    </row>
    <row r="346" spans="1:22" x14ac:dyDescent="0.2">
      <c r="A346" s="1">
        <v>305</v>
      </c>
      <c r="B346" s="1" t="s">
        <v>119</v>
      </c>
      <c r="D346" s="29">
        <f>SUMIFS('2013Figures'!$J:$J,'2013Figures'!$C:$C,$A346,'2013Figures'!$I:$I,"",'2013Figures'!$E:$E,$B$1)</f>
        <v>0</v>
      </c>
      <c r="E346" s="9">
        <f>SUMIFS('2013Figures'!$J:$J,'2013Figures'!$C:$C,$A346,'2013Figures'!$I:$I,"",'2013Figures'!$B:$B,"BrokerToCy",'2013Figures'!$G:$G,"E1",'2013Figures'!$E:$E,$B$1)</f>
        <v>0</v>
      </c>
      <c r="F346" s="9">
        <f>SUMIFS('2013Figures'!$J:$J,'2013Figures'!$C:$C,$A346,'2013Figures'!$I:$I,"",'2013Figures'!$B:$B,"BrokerToCy",'2013Figures'!$G:$G,"P1",'2013Figures'!$E:$E,$B$1)</f>
        <v>0</v>
      </c>
      <c r="G346" s="9">
        <f>SUMIFS('2013Figures'!$J:$J,'2013Figures'!$C:$C,$A346,'2013Figures'!$I:$I,"",'2013Figures'!$B:$B,"CyToBroker",'2013Figures'!$G:$G,"E1",'2013Figures'!$E:$E,$B$1)</f>
        <v>0</v>
      </c>
      <c r="H346" s="9">
        <f>SUMIFS('2013Figures'!$J:$J,'2013Figures'!$C:$C,$A346,'2013Figures'!$I:$I,"",'2013Figures'!$B:$B,"CyToBroker",'2013Figures'!$G:$G,"P1",'2013Figures'!$E:$E,$B$1)</f>
        <v>0</v>
      </c>
      <c r="J346" s="8" t="s">
        <v>131</v>
      </c>
      <c r="L346" s="42">
        <f>SUMIFS('2012Figures'!$J:$J,'2012Figures'!$C:$C,$A346,'2012Figures'!$I:$I,"",'2012Figures'!$E:$E,$B$1)</f>
        <v>0</v>
      </c>
      <c r="M346" s="52">
        <f>SUMIFS('2012Figures'!$J:$J,'2012Figures'!$C:$C,$A346,'2012Figures'!$I:$I,"",'2012Figures'!$B:$B,"BrokerToCy",'2012Figures'!$G:$G,"E1",'2012Figures'!$E:$E,$B$1)</f>
        <v>0</v>
      </c>
      <c r="N346" s="52">
        <f>SUMIFS('2012Figures'!$J:$J,'2012Figures'!$C:$C,$A346,'2012Figures'!$I:$I,"",'2012Figures'!$B:$B,"BrokerToCy",'2012Figures'!$G:$G,"P1",'2012Figures'!$E:$E,$B$1)</f>
        <v>0</v>
      </c>
      <c r="O346" s="52">
        <f>SUMIFS('2012Figures'!$J:$J,'2012Figures'!$C:$C,$A346,'2012Figures'!$I:$I,"",'2012Figures'!$B:$B,"CyToBroker",'2012Figures'!$G:$G,"E1",'2012Figures'!$E:$E,$B$1)</f>
        <v>0</v>
      </c>
      <c r="P346" s="52">
        <f>SUMIFS('2012Figures'!$J:$J,'2012Figures'!$C:$C,$A346,'2012Figures'!$I:$I,"",'2012Figures'!$B:$B,"CyToBroker",'2012Figures'!$G:$G,"P1",'2012Figures'!$E:$E,$B$1)</f>
        <v>0</v>
      </c>
      <c r="R346" s="46" t="str">
        <f t="shared" si="33"/>
        <v/>
      </c>
      <c r="S346" s="46" t="str">
        <f t="shared" si="33"/>
        <v/>
      </c>
      <c r="T346" s="46" t="str">
        <f t="shared" si="33"/>
        <v/>
      </c>
      <c r="U346" s="46" t="str">
        <f t="shared" si="33"/>
        <v/>
      </c>
      <c r="V346" s="46" t="str">
        <f t="shared" si="33"/>
        <v/>
      </c>
    </row>
    <row r="347" spans="1:22" x14ac:dyDescent="0.2">
      <c r="A347" s="21"/>
      <c r="B347" s="21" t="s">
        <v>92</v>
      </c>
      <c r="C347" s="22"/>
      <c r="D347" s="23">
        <f>SUM(E347:H347)</f>
        <v>0</v>
      </c>
      <c r="E347" s="23">
        <f>SUM(E345:E346)</f>
        <v>0</v>
      </c>
      <c r="F347" s="23">
        <f>SUM(F345:F346)</f>
        <v>0</v>
      </c>
      <c r="G347" s="23">
        <f>SUM(G345:G346)</f>
        <v>0</v>
      </c>
      <c r="H347" s="23">
        <f>SUM(H345:H346)</f>
        <v>0</v>
      </c>
      <c r="I347" s="21"/>
      <c r="J347" s="22"/>
      <c r="K347" s="21"/>
      <c r="L347" s="43">
        <f>SUM(M347:P347)</f>
        <v>0</v>
      </c>
      <c r="M347" s="43">
        <f>SUM(M345:M346)</f>
        <v>0</v>
      </c>
      <c r="N347" s="43">
        <f>SUM(N345:N346)</f>
        <v>0</v>
      </c>
      <c r="O347" s="43">
        <f>SUM(O345:O346)</f>
        <v>0</v>
      </c>
      <c r="P347" s="43">
        <f>SUM(P345:P346)</f>
        <v>0</v>
      </c>
      <c r="Q347" s="21"/>
      <c r="R347" s="21"/>
      <c r="S347" s="21"/>
      <c r="T347" s="21"/>
      <c r="U347" s="21"/>
      <c r="V347" s="21"/>
    </row>
    <row r="348" spans="1:22" x14ac:dyDescent="0.2">
      <c r="A348" s="28">
        <v>306</v>
      </c>
      <c r="B348" s="28" t="s">
        <v>120</v>
      </c>
      <c r="C348" s="17" t="s">
        <v>88</v>
      </c>
      <c r="D348" s="18">
        <f>SUMIFS('2013Figures'!$J:$J,'2013Figures'!$C:$C,$A348,'2013Figures'!$E:$E,$B$1)</f>
        <v>0</v>
      </c>
      <c r="E348" s="18">
        <f>SUMIFS('2013Figures'!$J:$J,'2013Figures'!$C:$C,$A348,'2013Figures'!$B:$B,"BrokerToCy",'2013Figures'!$G:$G,"E1",'2013Figures'!$E:$E,$B$1)</f>
        <v>0</v>
      </c>
      <c r="F348" s="18">
        <f>SUMIFS('2013Figures'!$J:$J,'2013Figures'!$C:$C,$A348,'2013Figures'!$B:$B,"BrokerToCy",'2013Figures'!$G:$G,"P1",'2013Figures'!$E:$E,$B$1)</f>
        <v>0</v>
      </c>
      <c r="G348" s="18">
        <f>SUMIFS('2013Figures'!$J:$J,'2013Figures'!$C:$C,$A348,'2013Figures'!$B:$B,"CyToBroker",'2013Figures'!$G:$G,"E1",'2013Figures'!$E:$E,$B$1)</f>
        <v>0</v>
      </c>
      <c r="H348" s="18">
        <f>SUMIFS('2013Figures'!$J:$J,'2013Figures'!$C:$C,$A348,'2013Figures'!$B:$B,"CyToBroker",'2013Figures'!$G:$G,"P1",'2013Figures'!$E:$E,$B$1)</f>
        <v>0</v>
      </c>
      <c r="I348" s="28"/>
      <c r="J348" s="17"/>
      <c r="K348" s="28"/>
      <c r="L348" s="50">
        <f>SUMIFS('2012Figures'!$J:$J,'2012Figures'!$C:$C,$A348,'2012Figures'!$E:$E,$B$1)</f>
        <v>0</v>
      </c>
      <c r="M348" s="50">
        <f>SUMIFS('2012Figures'!$J:$J,'2012Figures'!$C:$C,$A348,'2012Figures'!$B:$B,"BrokerToCy",'2012Figures'!$G:$G,"E1",'2012Figures'!$E:$E,$B$1)</f>
        <v>0</v>
      </c>
      <c r="N348" s="50">
        <f>SUMIFS('2012Figures'!$J:$J,'2012Figures'!$C:$C,$A348,'2012Figures'!$B:$B,"BrokerToCy",'2012Figures'!$G:$G,"P1",'2012Figures'!$E:$E,$B$1)</f>
        <v>0</v>
      </c>
      <c r="O348" s="50">
        <f>SUMIFS('2012Figures'!$J:$J,'2012Figures'!$C:$C,$A348,'2012Figures'!$B:$B,"CyToBroker",'2012Figures'!$G:$G,"E1",'2012Figures'!$E:$E,$B$1)</f>
        <v>0</v>
      </c>
      <c r="P348" s="50">
        <f>SUMIFS('2012Figures'!$J:$J,'2012Figures'!$C:$C,$A348,'2012Figures'!$B:$B,"CyToBroker",'2012Figures'!$G:$G,"P1",'2012Figures'!$E:$E,$B$1)</f>
        <v>0</v>
      </c>
      <c r="Q348" s="28"/>
      <c r="R348" s="46" t="str">
        <f t="shared" ref="R348:V412" si="34">IF(L348=0,"",ROUND(D348/L348-1,2))</f>
        <v/>
      </c>
      <c r="S348" s="46" t="str">
        <f t="shared" si="34"/>
        <v/>
      </c>
      <c r="T348" s="46" t="str">
        <f t="shared" si="34"/>
        <v/>
      </c>
      <c r="U348" s="46" t="str">
        <f t="shared" si="34"/>
        <v/>
      </c>
      <c r="V348" s="46" t="str">
        <f t="shared" si="34"/>
        <v/>
      </c>
    </row>
    <row r="349" spans="1:22" x14ac:dyDescent="0.2">
      <c r="A349" s="1">
        <v>306</v>
      </c>
      <c r="B349" s="1" t="s">
        <v>120</v>
      </c>
      <c r="C349" s="8">
        <v>3</v>
      </c>
      <c r="D349" s="29">
        <f>SUMIFS('2013Figures'!$J:$J,'2013Figures'!$C:$C,$A349,'2013Figures'!$H:$H,$B349,'2013Figures'!$I:$I,$C349,'2013Figures'!$E:$E,$B$1)</f>
        <v>0</v>
      </c>
      <c r="E349" s="9">
        <f>SUMIFS('2013Figures'!$J:$J,'2013Figures'!$C:$C,$A349,'2013Figures'!$H:$H,$B349,'2013Figures'!$I:$I,$C349,'2013Figures'!$B:$B,"BrokerToCy",'2013Figures'!$G:$G,"E1",'2013Figures'!$E:$E,$B$1)</f>
        <v>0</v>
      </c>
      <c r="F349" s="9">
        <f>SUMIFS('2013Figures'!$J:$J,'2013Figures'!$C:$C,$A349,'2013Figures'!$H:$H,$B349,'2013Figures'!$I:$I,$C349,'2013Figures'!$B:$B,"BrokerToCy",'2013Figures'!$G:$G,"P1",'2013Figures'!$E:$E,$B$1)</f>
        <v>0</v>
      </c>
      <c r="G349" s="9">
        <f>SUMIFS('2013Figures'!$J:$J,'2013Figures'!$C:$C,$A349,'2013Figures'!$H:$H,$B349,'2013Figures'!$I:$I,$C349,'2013Figures'!$B:$B,"CyToBroker",'2013Figures'!$G:$G,"E1",'2013Figures'!$E:$E,$B$1)</f>
        <v>0</v>
      </c>
      <c r="H349" s="9">
        <f>SUMIFS('2013Figures'!$J:$J,'2013Figures'!$C:$C,$A349,'2013Figures'!$H:$H,$B349,'2013Figures'!$I:$I,$C349,'2013Figures'!$B:$B,"CyToBroker",'2013Figures'!$G:$G,"P1",'2013Figures'!$E:$E,$B$1)</f>
        <v>0</v>
      </c>
      <c r="I349" s="33"/>
      <c r="J349" s="34">
        <v>201401</v>
      </c>
      <c r="K349" s="33"/>
      <c r="L349" s="42">
        <f>SUMIFS('2012Figures'!$J:$J,'2012Figures'!$C:$C,$A349,'2012Figures'!$H:$H,$B349,'2012Figures'!$I:$I,$C349,'2012Figures'!$E:$E,$B$1)</f>
        <v>0</v>
      </c>
      <c r="M349" s="52">
        <f>SUMIFS('2012Figures'!$J:$J,'2012Figures'!$C:$C,$A349,'2012Figures'!$H:$H,$B349,'2012Figures'!$I:$I,$C349,'2012Figures'!$B:$B,"BrokerToCy",'2012Figures'!$G:$G,"E1",'2012Figures'!$E:$E,$B$1)</f>
        <v>0</v>
      </c>
      <c r="N349" s="52">
        <f>SUMIFS('2012Figures'!$J:$J,'2012Figures'!$C:$C,$A349,'2012Figures'!$H:$H,$B349,'2012Figures'!$I:$I,$C349,'2012Figures'!$B:$B,"BrokerToCy",'2012Figures'!$G:$G,"P1",'2012Figures'!$E:$E,$B$1)</f>
        <v>0</v>
      </c>
      <c r="O349" s="52">
        <f>SUMIFS('2012Figures'!$J:$J,'2012Figures'!$C:$C,$A349,'2012Figures'!$H:$H,$B349,'2012Figures'!$I:$I,$C349,'2012Figures'!$B:$B,"CyToBroker",'2012Figures'!$G:$G,"E1",'2012Figures'!$E:$E,$B$1)</f>
        <v>0</v>
      </c>
      <c r="P349" s="52">
        <f>SUMIFS('2012Figures'!$J:$J,'2012Figures'!$C:$C,$A349,'2012Figures'!$H:$H,$B349,'2012Figures'!$I:$I,$C349,'2012Figures'!$B:$B,"CyToBroker",'2012Figures'!$G:$G,"P1",'2012Figures'!$E:$E,$B$1)</f>
        <v>0</v>
      </c>
      <c r="Q349" s="33"/>
      <c r="R349" s="46" t="str">
        <f t="shared" si="34"/>
        <v/>
      </c>
      <c r="S349" s="46" t="str">
        <f t="shared" si="34"/>
        <v/>
      </c>
      <c r="T349" s="46" t="str">
        <f t="shared" si="34"/>
        <v/>
      </c>
      <c r="U349" s="46" t="str">
        <f t="shared" si="34"/>
        <v/>
      </c>
      <c r="V349" s="46" t="str">
        <f t="shared" si="34"/>
        <v/>
      </c>
    </row>
    <row r="350" spans="1:22" x14ac:dyDescent="0.2">
      <c r="A350" s="1">
        <v>306</v>
      </c>
      <c r="B350" s="1" t="s">
        <v>120</v>
      </c>
      <c r="C350" s="8">
        <v>2</v>
      </c>
      <c r="D350" s="29">
        <f>SUMIFS('2013Figures'!$J:$J,'2013Figures'!$C:$C,$A350,'2013Figures'!$H:$H,$B350,'2013Figures'!$I:$I,$C350,'2013Figures'!$E:$E,$B$1)</f>
        <v>0</v>
      </c>
      <c r="E350" s="9">
        <f>SUMIFS('2013Figures'!$J:$J,'2013Figures'!$C:$C,$A350,'2013Figures'!$H:$H,$B350,'2013Figures'!$I:$I,$C350,'2013Figures'!$B:$B,"BrokerToCy",'2013Figures'!$G:$G,"E1",'2013Figures'!$E:$E,$B$1)</f>
        <v>0</v>
      </c>
      <c r="F350" s="9">
        <f>SUMIFS('2013Figures'!$J:$J,'2013Figures'!$C:$C,$A350,'2013Figures'!$H:$H,$B350,'2013Figures'!$I:$I,$C350,'2013Figures'!$B:$B,"BrokerToCy",'2013Figures'!$G:$G,"P1",'2013Figures'!$E:$E,$B$1)</f>
        <v>0</v>
      </c>
      <c r="G350" s="9">
        <f>SUMIFS('2013Figures'!$J:$J,'2013Figures'!$C:$C,$A350,'2013Figures'!$H:$H,$B350,'2013Figures'!$I:$I,$C350,'2013Figures'!$B:$B,"CyToBroker",'2013Figures'!$G:$G,"E1",'2013Figures'!$E:$E,$B$1)</f>
        <v>0</v>
      </c>
      <c r="H350" s="9">
        <f>SUMIFS('2013Figures'!$J:$J,'2013Figures'!$C:$C,$A350,'2013Figures'!$H:$H,$B350,'2013Figures'!$I:$I,$C350,'2013Figures'!$B:$B,"CyToBroker",'2013Figures'!$G:$G,"P1",'2013Figures'!$E:$E,$B$1)</f>
        <v>0</v>
      </c>
      <c r="I350" s="30"/>
      <c r="J350" s="31">
        <v>201301</v>
      </c>
      <c r="K350" s="30"/>
      <c r="L350" s="42">
        <f>SUMIFS('2012Figures'!$J:$J,'2012Figures'!$C:$C,$A350,'2012Figures'!$H:$H,$B350,'2012Figures'!$I:$I,$C350,'2012Figures'!$E:$E,$B$1)</f>
        <v>0</v>
      </c>
      <c r="M350" s="52">
        <f>SUMIFS('2012Figures'!$J:$J,'2012Figures'!$C:$C,$A350,'2012Figures'!$H:$H,$B350,'2012Figures'!$I:$I,$C350,'2012Figures'!$B:$B,"BrokerToCy",'2012Figures'!$G:$G,"E1",'2012Figures'!$E:$E,$B$1)</f>
        <v>0</v>
      </c>
      <c r="N350" s="52">
        <f>SUMIFS('2012Figures'!$J:$J,'2012Figures'!$C:$C,$A350,'2012Figures'!$H:$H,$B350,'2012Figures'!$I:$I,$C350,'2012Figures'!$B:$B,"BrokerToCy",'2012Figures'!$G:$G,"P1",'2012Figures'!$E:$E,$B$1)</f>
        <v>0</v>
      </c>
      <c r="O350" s="52">
        <f>SUMIFS('2012Figures'!$J:$J,'2012Figures'!$C:$C,$A350,'2012Figures'!$H:$H,$B350,'2012Figures'!$I:$I,$C350,'2012Figures'!$B:$B,"CyToBroker",'2012Figures'!$G:$G,"E1",'2012Figures'!$E:$E,$B$1)</f>
        <v>0</v>
      </c>
      <c r="P350" s="52">
        <f>SUMIFS('2012Figures'!$J:$J,'2012Figures'!$C:$C,$A350,'2012Figures'!$H:$H,$B350,'2012Figures'!$I:$I,$C350,'2012Figures'!$B:$B,"CyToBroker",'2012Figures'!$G:$G,"P1",'2012Figures'!$E:$E,$B$1)</f>
        <v>0</v>
      </c>
      <c r="Q350" s="30"/>
      <c r="R350" s="46" t="str">
        <f t="shared" si="34"/>
        <v/>
      </c>
      <c r="S350" s="46" t="str">
        <f t="shared" si="34"/>
        <v/>
      </c>
      <c r="T350" s="46" t="str">
        <f t="shared" si="34"/>
        <v/>
      </c>
      <c r="U350" s="46" t="str">
        <f t="shared" si="34"/>
        <v/>
      </c>
      <c r="V350" s="46" t="str">
        <f t="shared" si="34"/>
        <v/>
      </c>
    </row>
    <row r="351" spans="1:22" x14ac:dyDescent="0.2">
      <c r="A351" s="1">
        <v>306</v>
      </c>
      <c r="B351" s="1" t="s">
        <v>120</v>
      </c>
      <c r="C351" s="8">
        <v>1</v>
      </c>
      <c r="D351" s="29">
        <f>SUMIFS('2013Figures'!$J:$J,'2013Figures'!$C:$C,$A351,'2013Figures'!$H:$H,$B351,'2013Figures'!$I:$I,$C351,'2013Figures'!$E:$E,$B$1)</f>
        <v>0</v>
      </c>
      <c r="E351" s="9">
        <f>SUMIFS('2013Figures'!$J:$J,'2013Figures'!$C:$C,$A351,'2013Figures'!$H:$H,$B351,'2013Figures'!$I:$I,$C351,'2013Figures'!$B:$B,"BrokerToCy",'2013Figures'!$G:$G,"E1",'2013Figures'!$E:$E,$B$1)</f>
        <v>0</v>
      </c>
      <c r="F351" s="9">
        <f>SUMIFS('2013Figures'!$J:$J,'2013Figures'!$C:$C,$A351,'2013Figures'!$H:$H,$B351,'2013Figures'!$I:$I,$C351,'2013Figures'!$B:$B,"BrokerToCy",'2013Figures'!$G:$G,"P1",'2013Figures'!$E:$E,$B$1)</f>
        <v>0</v>
      </c>
      <c r="G351" s="9">
        <f>SUMIFS('2013Figures'!$J:$J,'2013Figures'!$C:$C,$A351,'2013Figures'!$H:$H,$B351,'2013Figures'!$I:$I,$C351,'2013Figures'!$B:$B,"CyToBroker",'2013Figures'!$G:$G,"E1",'2013Figures'!$E:$E,$B$1)</f>
        <v>0</v>
      </c>
      <c r="H351" s="9">
        <f>SUMIFS('2013Figures'!$J:$J,'2013Figures'!$C:$C,$A351,'2013Figures'!$H:$H,$B351,'2013Figures'!$I:$I,$C351,'2013Figures'!$B:$B,"CyToBroker",'2013Figures'!$G:$G,"P1",'2013Figures'!$E:$E,$B$1)</f>
        <v>0</v>
      </c>
      <c r="J351" s="8">
        <v>200801</v>
      </c>
      <c r="L351" s="42">
        <f>SUMIFS('2012Figures'!$J:$J,'2012Figures'!$C:$C,$A351,'2012Figures'!$H:$H,$B351,'2012Figures'!$I:$I,$C351,'2012Figures'!$E:$E,$B$1)</f>
        <v>0</v>
      </c>
      <c r="M351" s="52">
        <f>SUMIFS('2012Figures'!$J:$J,'2012Figures'!$C:$C,$A351,'2012Figures'!$H:$H,$B351,'2012Figures'!$I:$I,$C351,'2012Figures'!$B:$B,"BrokerToCy",'2012Figures'!$G:$G,"E1",'2012Figures'!$E:$E,$B$1)</f>
        <v>0</v>
      </c>
      <c r="N351" s="52">
        <f>SUMIFS('2012Figures'!$J:$J,'2012Figures'!$C:$C,$A351,'2012Figures'!$H:$H,$B351,'2012Figures'!$I:$I,$C351,'2012Figures'!$B:$B,"BrokerToCy",'2012Figures'!$G:$G,"P1",'2012Figures'!$E:$E,$B$1)</f>
        <v>0</v>
      </c>
      <c r="O351" s="52">
        <f>SUMIFS('2012Figures'!$J:$J,'2012Figures'!$C:$C,$A351,'2012Figures'!$H:$H,$B351,'2012Figures'!$I:$I,$C351,'2012Figures'!$B:$B,"CyToBroker",'2012Figures'!$G:$G,"E1",'2012Figures'!$E:$E,$B$1)</f>
        <v>0</v>
      </c>
      <c r="P351" s="52">
        <f>SUMIFS('2012Figures'!$J:$J,'2012Figures'!$C:$C,$A351,'2012Figures'!$H:$H,$B351,'2012Figures'!$I:$I,$C351,'2012Figures'!$B:$B,"CyToBroker",'2012Figures'!$G:$G,"P1",'2012Figures'!$E:$E,$B$1)</f>
        <v>0</v>
      </c>
      <c r="R351" s="46" t="str">
        <f t="shared" si="34"/>
        <v/>
      </c>
      <c r="S351" s="46" t="str">
        <f t="shared" si="34"/>
        <v/>
      </c>
      <c r="T351" s="46" t="str">
        <f t="shared" si="34"/>
        <v/>
      </c>
      <c r="U351" s="46" t="str">
        <f t="shared" si="34"/>
        <v/>
      </c>
      <c r="V351" s="46" t="str">
        <f t="shared" si="34"/>
        <v/>
      </c>
    </row>
    <row r="352" spans="1:22" x14ac:dyDescent="0.2">
      <c r="A352" s="1">
        <v>306</v>
      </c>
      <c r="B352" s="1" t="s">
        <v>120</v>
      </c>
      <c r="D352" s="29">
        <f>SUMIFS('2013Figures'!$J:$J,'2013Figures'!$C:$C,$A352,'2013Figures'!$I:$I,"",'2013Figures'!$E:$E,$B$1)</f>
        <v>0</v>
      </c>
      <c r="E352" s="9">
        <f>SUMIFS('2013Figures'!$J:$J,'2013Figures'!$C:$C,$A352,'2013Figures'!$I:$I,"",'2013Figures'!$B:$B,"BrokerToCy",'2013Figures'!$G:$G,"E1",'2013Figures'!$E:$E,$B$1)</f>
        <v>0</v>
      </c>
      <c r="F352" s="9">
        <f>SUMIFS('2013Figures'!$J:$J,'2013Figures'!$C:$C,$A352,'2013Figures'!$I:$I,"",'2013Figures'!$B:$B,"BrokerToCy",'2013Figures'!$G:$G,"P1",'2013Figures'!$E:$E,$B$1)</f>
        <v>0</v>
      </c>
      <c r="G352" s="9">
        <f>SUMIFS('2013Figures'!$J:$J,'2013Figures'!$C:$C,$A352,'2013Figures'!$I:$I,"",'2013Figures'!$B:$B,"CyToBroker",'2013Figures'!$G:$G,"E1",'2013Figures'!$E:$E,$B$1)</f>
        <v>0</v>
      </c>
      <c r="H352" s="9">
        <f>SUMIFS('2013Figures'!$J:$J,'2013Figures'!$C:$C,$A352,'2013Figures'!$I:$I,"",'2013Figures'!$B:$B,"CyToBroker",'2013Figures'!$G:$G,"P1",'2013Figures'!$E:$E,$B$1)</f>
        <v>0</v>
      </c>
      <c r="J352" s="8" t="s">
        <v>131</v>
      </c>
      <c r="L352" s="42">
        <f>SUMIFS('2012Figures'!$J:$J,'2012Figures'!$C:$C,$A352,'2012Figures'!$I:$I,"",'2012Figures'!$E:$E,$B$1)</f>
        <v>0</v>
      </c>
      <c r="M352" s="52">
        <f>SUMIFS('2012Figures'!$J:$J,'2012Figures'!$C:$C,$A352,'2012Figures'!$I:$I,"",'2012Figures'!$B:$B,"BrokerToCy",'2012Figures'!$G:$G,"E1",'2012Figures'!$E:$E,$B$1)</f>
        <v>0</v>
      </c>
      <c r="N352" s="52">
        <f>SUMIFS('2012Figures'!$J:$J,'2012Figures'!$C:$C,$A352,'2012Figures'!$I:$I,"",'2012Figures'!$B:$B,"BrokerToCy",'2012Figures'!$G:$G,"P1",'2012Figures'!$E:$E,$B$1)</f>
        <v>0</v>
      </c>
      <c r="O352" s="52">
        <f>SUMIFS('2012Figures'!$J:$J,'2012Figures'!$C:$C,$A352,'2012Figures'!$I:$I,"",'2012Figures'!$B:$B,"CyToBroker",'2012Figures'!$G:$G,"E1",'2012Figures'!$E:$E,$B$1)</f>
        <v>0</v>
      </c>
      <c r="P352" s="52">
        <f>SUMIFS('2012Figures'!$J:$J,'2012Figures'!$C:$C,$A352,'2012Figures'!$I:$I,"",'2012Figures'!$B:$B,"CyToBroker",'2012Figures'!$G:$G,"P1",'2012Figures'!$E:$E,$B$1)</f>
        <v>0</v>
      </c>
      <c r="R352" s="46" t="str">
        <f t="shared" si="34"/>
        <v/>
      </c>
      <c r="S352" s="46" t="str">
        <f t="shared" si="34"/>
        <v/>
      </c>
      <c r="T352" s="46" t="str">
        <f t="shared" si="34"/>
        <v/>
      </c>
      <c r="U352" s="46" t="str">
        <f t="shared" si="34"/>
        <v/>
      </c>
      <c r="V352" s="46" t="str">
        <f t="shared" si="34"/>
        <v/>
      </c>
    </row>
    <row r="353" spans="1:22" x14ac:dyDescent="0.2">
      <c r="A353" s="21"/>
      <c r="B353" s="21" t="s">
        <v>92</v>
      </c>
      <c r="C353" s="22"/>
      <c r="D353" s="23">
        <f>SUM(E353:H353)</f>
        <v>0</v>
      </c>
      <c r="E353" s="23">
        <f>SUM(E349:E352)</f>
        <v>0</v>
      </c>
      <c r="F353" s="23">
        <f>SUM(F349:F352)</f>
        <v>0</v>
      </c>
      <c r="G353" s="23">
        <f>SUM(G349:G352)</f>
        <v>0</v>
      </c>
      <c r="H353" s="23">
        <f>SUM(H349:H352)</f>
        <v>0</v>
      </c>
      <c r="I353" s="21"/>
      <c r="J353" s="22"/>
      <c r="K353" s="21"/>
      <c r="L353" s="43">
        <f>SUM(M353:P353)</f>
        <v>0</v>
      </c>
      <c r="M353" s="43">
        <f>SUM(M349:M352)</f>
        <v>0</v>
      </c>
      <c r="N353" s="43">
        <f>SUM(N349:N352)</f>
        <v>0</v>
      </c>
      <c r="O353" s="43">
        <f>SUM(O349:O352)</f>
        <v>0</v>
      </c>
      <c r="P353" s="43">
        <f>SUM(P349:P352)</f>
        <v>0</v>
      </c>
      <c r="Q353" s="21"/>
      <c r="R353" s="21"/>
      <c r="S353" s="21"/>
      <c r="T353" s="21"/>
      <c r="U353" s="21"/>
      <c r="V353" s="21"/>
    </row>
    <row r="354" spans="1:22" x14ac:dyDescent="0.2">
      <c r="A354" s="28">
        <v>307</v>
      </c>
      <c r="B354" s="28" t="s">
        <v>121</v>
      </c>
      <c r="C354" s="17" t="s">
        <v>88</v>
      </c>
      <c r="D354" s="18">
        <f>SUMIFS('2013Figures'!$J:$J,'2013Figures'!$C:$C,$A354,'2013Figures'!$E:$E,$B$1)</f>
        <v>0</v>
      </c>
      <c r="E354" s="18">
        <f>SUMIFS('2013Figures'!$J:$J,'2013Figures'!$C:$C,$A354,'2013Figures'!$B:$B,"BrokerToCy",'2013Figures'!$G:$G,"E1",'2013Figures'!$E:$E,$B$1)</f>
        <v>0</v>
      </c>
      <c r="F354" s="18">
        <f>SUMIFS('2013Figures'!$J:$J,'2013Figures'!$C:$C,$A354,'2013Figures'!$B:$B,"BrokerToCy",'2013Figures'!$G:$G,"P1",'2013Figures'!$E:$E,$B$1)</f>
        <v>0</v>
      </c>
      <c r="G354" s="18">
        <f>SUMIFS('2013Figures'!$J:$J,'2013Figures'!$C:$C,$A354,'2013Figures'!$B:$B,"CyToBroker",'2013Figures'!$G:$G,"E1",'2013Figures'!$E:$E,$B$1)</f>
        <v>0</v>
      </c>
      <c r="H354" s="18">
        <f>SUMIFS('2013Figures'!$J:$J,'2013Figures'!$C:$C,$A354,'2013Figures'!$B:$B,"CyToBroker",'2013Figures'!$G:$G,"P1",'2013Figures'!$E:$E,$B$1)</f>
        <v>0</v>
      </c>
      <c r="I354" s="28"/>
      <c r="J354" s="17"/>
      <c r="K354" s="28"/>
      <c r="L354" s="50">
        <f>SUMIFS('2012Figures'!$J:$J,'2012Figures'!$C:$C,$A354,'2012Figures'!$E:$E,$B$1)</f>
        <v>0</v>
      </c>
      <c r="M354" s="50">
        <f>SUMIFS('2012Figures'!$J:$J,'2012Figures'!$C:$C,$A354,'2012Figures'!$B:$B,"BrokerToCy",'2012Figures'!$G:$G,"E1",'2012Figures'!$E:$E,$B$1)</f>
        <v>0</v>
      </c>
      <c r="N354" s="50">
        <f>SUMIFS('2012Figures'!$J:$J,'2012Figures'!$C:$C,$A354,'2012Figures'!$B:$B,"BrokerToCy",'2012Figures'!$G:$G,"P1",'2012Figures'!$E:$E,$B$1)</f>
        <v>0</v>
      </c>
      <c r="O354" s="50">
        <f>SUMIFS('2012Figures'!$J:$J,'2012Figures'!$C:$C,$A354,'2012Figures'!$B:$B,"CyToBroker",'2012Figures'!$G:$G,"E1",'2012Figures'!$E:$E,$B$1)</f>
        <v>0</v>
      </c>
      <c r="P354" s="50">
        <f>SUMIFS('2012Figures'!$J:$J,'2012Figures'!$C:$C,$A354,'2012Figures'!$B:$B,"CyToBroker",'2012Figures'!$G:$G,"P1",'2012Figures'!$E:$E,$B$1)</f>
        <v>0</v>
      </c>
      <c r="Q354" s="28"/>
      <c r="R354" s="46" t="str">
        <f t="shared" ref="R354:V418" si="35">IF(L354=0,"",ROUND(D354/L354-1,2))</f>
        <v/>
      </c>
      <c r="S354" s="46" t="str">
        <f t="shared" si="35"/>
        <v/>
      </c>
      <c r="T354" s="46" t="str">
        <f t="shared" si="35"/>
        <v/>
      </c>
      <c r="U354" s="46" t="str">
        <f t="shared" si="35"/>
        <v/>
      </c>
      <c r="V354" s="46" t="str">
        <f t="shared" si="35"/>
        <v/>
      </c>
    </row>
    <row r="355" spans="1:22" x14ac:dyDescent="0.2">
      <c r="A355" s="1">
        <v>307</v>
      </c>
      <c r="B355" s="1" t="s">
        <v>121</v>
      </c>
      <c r="C355" s="8">
        <v>1</v>
      </c>
      <c r="D355" s="29">
        <f>SUMIFS('2013Figures'!$J:$J,'2013Figures'!$C:$C,$A355,'2013Figures'!$H:$H,$B355,'2013Figures'!$I:$I,$C355,'2013Figures'!$E:$E,$B$1)</f>
        <v>0</v>
      </c>
      <c r="E355" s="9">
        <f>SUMIFS('2013Figures'!$J:$J,'2013Figures'!$C:$C,$A355,'2013Figures'!$H:$H,$B355,'2013Figures'!$I:$I,$C355,'2013Figures'!$B:$B,"BrokerToCy",'2013Figures'!$G:$G,"E1",'2013Figures'!$E:$E,$B$1)</f>
        <v>0</v>
      </c>
      <c r="F355" s="9">
        <f>SUMIFS('2013Figures'!$J:$J,'2013Figures'!$C:$C,$A355,'2013Figures'!$H:$H,$B355,'2013Figures'!$I:$I,$C355,'2013Figures'!$B:$B,"BrokerToCy",'2013Figures'!$G:$G,"P1",'2013Figures'!$E:$E,$B$1)</f>
        <v>0</v>
      </c>
      <c r="G355" s="9">
        <f>SUMIFS('2013Figures'!$J:$J,'2013Figures'!$C:$C,$A355,'2013Figures'!$H:$H,$B355,'2013Figures'!$I:$I,$C355,'2013Figures'!$B:$B,"CyToBroker",'2013Figures'!$G:$G,"E1",'2013Figures'!$E:$E,$B$1)</f>
        <v>0</v>
      </c>
      <c r="H355" s="9">
        <f>SUMIFS('2013Figures'!$J:$J,'2013Figures'!$C:$C,$A355,'2013Figures'!$H:$H,$B355,'2013Figures'!$I:$I,$C355,'2013Figures'!$B:$B,"CyToBroker",'2013Figures'!$G:$G,"P1",'2013Figures'!$E:$E,$B$1)</f>
        <v>0</v>
      </c>
      <c r="I355" s="30"/>
      <c r="J355" s="31">
        <v>200801</v>
      </c>
      <c r="K355" s="30"/>
      <c r="L355" s="42">
        <f>SUMIFS('2012Figures'!$J:$J,'2012Figures'!$C:$C,$A355,'2012Figures'!$H:$H,$B355,'2012Figures'!$I:$I,$C355,'2012Figures'!$E:$E,$B$1)</f>
        <v>0</v>
      </c>
      <c r="M355" s="52">
        <f>SUMIFS('2012Figures'!$J:$J,'2012Figures'!$C:$C,$A355,'2012Figures'!$H:$H,$B355,'2012Figures'!$I:$I,$C355,'2012Figures'!$B:$B,"BrokerToCy",'2012Figures'!$G:$G,"E1",'2012Figures'!$E:$E,$B$1)</f>
        <v>0</v>
      </c>
      <c r="N355" s="52">
        <f>SUMIFS('2012Figures'!$J:$J,'2012Figures'!$C:$C,$A355,'2012Figures'!$H:$H,$B355,'2012Figures'!$I:$I,$C355,'2012Figures'!$B:$B,"BrokerToCy",'2012Figures'!$G:$G,"P1",'2012Figures'!$E:$E,$B$1)</f>
        <v>0</v>
      </c>
      <c r="O355" s="52">
        <f>SUMIFS('2012Figures'!$J:$J,'2012Figures'!$C:$C,$A355,'2012Figures'!$H:$H,$B355,'2012Figures'!$I:$I,$C355,'2012Figures'!$B:$B,"CyToBroker",'2012Figures'!$G:$G,"E1",'2012Figures'!$E:$E,$B$1)</f>
        <v>0</v>
      </c>
      <c r="P355" s="52">
        <f>SUMIFS('2012Figures'!$J:$J,'2012Figures'!$C:$C,$A355,'2012Figures'!$H:$H,$B355,'2012Figures'!$I:$I,$C355,'2012Figures'!$B:$B,"CyToBroker",'2012Figures'!$G:$G,"P1",'2012Figures'!$E:$E,$B$1)</f>
        <v>0</v>
      </c>
      <c r="Q355" s="30"/>
      <c r="R355" s="46" t="str">
        <f t="shared" si="35"/>
        <v/>
      </c>
      <c r="S355" s="46" t="str">
        <f t="shared" si="35"/>
        <v/>
      </c>
      <c r="T355" s="46" t="str">
        <f t="shared" si="35"/>
        <v/>
      </c>
      <c r="U355" s="46" t="str">
        <f t="shared" si="35"/>
        <v/>
      </c>
      <c r="V355" s="46" t="str">
        <f t="shared" si="35"/>
        <v/>
      </c>
    </row>
    <row r="356" spans="1:22" x14ac:dyDescent="0.2">
      <c r="A356" s="1">
        <v>307</v>
      </c>
      <c r="B356" s="1" t="s">
        <v>121</v>
      </c>
      <c r="D356" s="29">
        <f>SUMIFS('2013Figures'!$J:$J,'2013Figures'!$C:$C,$A356,'2013Figures'!$I:$I,"",'2013Figures'!$E:$E,$B$1)</f>
        <v>0</v>
      </c>
      <c r="E356" s="9">
        <f>SUMIFS('2013Figures'!$J:$J,'2013Figures'!$C:$C,$A356,'2013Figures'!$I:$I,"",'2013Figures'!$B:$B,"BrokerToCy",'2013Figures'!$G:$G,"E1",'2013Figures'!$E:$E,$B$1)</f>
        <v>0</v>
      </c>
      <c r="F356" s="9">
        <f>SUMIFS('2013Figures'!$J:$J,'2013Figures'!$C:$C,$A356,'2013Figures'!$I:$I,"",'2013Figures'!$B:$B,"BrokerToCy",'2013Figures'!$G:$G,"P1",'2013Figures'!$E:$E,$B$1)</f>
        <v>0</v>
      </c>
      <c r="G356" s="9">
        <f>SUMIFS('2013Figures'!$J:$J,'2013Figures'!$C:$C,$A356,'2013Figures'!$I:$I,"",'2013Figures'!$B:$B,"CyToBroker",'2013Figures'!$G:$G,"E1",'2013Figures'!$E:$E,$B$1)</f>
        <v>0</v>
      </c>
      <c r="H356" s="9">
        <f>SUMIFS('2013Figures'!$J:$J,'2013Figures'!$C:$C,$A356,'2013Figures'!$I:$I,"",'2013Figures'!$B:$B,"CyToBroker",'2013Figures'!$G:$G,"P1",'2013Figures'!$E:$E,$B$1)</f>
        <v>0</v>
      </c>
      <c r="J356" s="8" t="s">
        <v>131</v>
      </c>
      <c r="L356" s="42">
        <f>SUMIFS('2012Figures'!$J:$J,'2012Figures'!$C:$C,$A356,'2012Figures'!$I:$I,"",'2012Figures'!$E:$E,$B$1)</f>
        <v>0</v>
      </c>
      <c r="M356" s="52">
        <f>SUMIFS('2012Figures'!$J:$J,'2012Figures'!$C:$C,$A356,'2012Figures'!$I:$I,"",'2012Figures'!$B:$B,"BrokerToCy",'2012Figures'!$G:$G,"E1",'2012Figures'!$E:$E,$B$1)</f>
        <v>0</v>
      </c>
      <c r="N356" s="52">
        <f>SUMIFS('2012Figures'!$J:$J,'2012Figures'!$C:$C,$A356,'2012Figures'!$I:$I,"",'2012Figures'!$B:$B,"BrokerToCy",'2012Figures'!$G:$G,"P1",'2012Figures'!$E:$E,$B$1)</f>
        <v>0</v>
      </c>
      <c r="O356" s="52">
        <f>SUMIFS('2012Figures'!$J:$J,'2012Figures'!$C:$C,$A356,'2012Figures'!$I:$I,"",'2012Figures'!$B:$B,"CyToBroker",'2012Figures'!$G:$G,"E1",'2012Figures'!$E:$E,$B$1)</f>
        <v>0</v>
      </c>
      <c r="P356" s="52">
        <f>SUMIFS('2012Figures'!$J:$J,'2012Figures'!$C:$C,$A356,'2012Figures'!$I:$I,"",'2012Figures'!$B:$B,"CyToBroker",'2012Figures'!$G:$G,"P1",'2012Figures'!$E:$E,$B$1)</f>
        <v>0</v>
      </c>
      <c r="R356" s="46" t="str">
        <f t="shared" si="35"/>
        <v/>
      </c>
      <c r="S356" s="46" t="str">
        <f t="shared" si="35"/>
        <v/>
      </c>
      <c r="T356" s="46" t="str">
        <f t="shared" si="35"/>
        <v/>
      </c>
      <c r="U356" s="46" t="str">
        <f t="shared" si="35"/>
        <v/>
      </c>
      <c r="V356" s="46" t="str">
        <f t="shared" si="35"/>
        <v/>
      </c>
    </row>
    <row r="357" spans="1:22" x14ac:dyDescent="0.2">
      <c r="A357" s="21"/>
      <c r="B357" s="21" t="s">
        <v>92</v>
      </c>
      <c r="C357" s="22"/>
      <c r="D357" s="23">
        <f>SUM(E357:H357)</f>
        <v>0</v>
      </c>
      <c r="E357" s="23">
        <f>SUM(E355:E356)</f>
        <v>0</v>
      </c>
      <c r="F357" s="23">
        <f>SUM(F355:F356)</f>
        <v>0</v>
      </c>
      <c r="G357" s="23">
        <f>SUM(G355:G356)</f>
        <v>0</v>
      </c>
      <c r="H357" s="23">
        <f>SUM(H355:H356)</f>
        <v>0</v>
      </c>
      <c r="I357" s="21"/>
      <c r="J357" s="22"/>
      <c r="K357" s="21"/>
      <c r="L357" s="43">
        <f>SUM(M357:P357)</f>
        <v>0</v>
      </c>
      <c r="M357" s="43">
        <f>SUM(M355:M356)</f>
        <v>0</v>
      </c>
      <c r="N357" s="43">
        <f>SUM(N355:N356)</f>
        <v>0</v>
      </c>
      <c r="O357" s="43">
        <f>SUM(O355:O356)</f>
        <v>0</v>
      </c>
      <c r="P357" s="43">
        <f>SUM(P355:P356)</f>
        <v>0</v>
      </c>
      <c r="Q357" s="21"/>
      <c r="R357" s="21"/>
      <c r="S357" s="21"/>
      <c r="T357" s="21"/>
      <c r="U357" s="21"/>
      <c r="V357" s="21"/>
    </row>
    <row r="358" spans="1:22" x14ac:dyDescent="0.2">
      <c r="A358" s="28">
        <v>401</v>
      </c>
      <c r="B358" s="28" t="s">
        <v>122</v>
      </c>
      <c r="C358" s="17" t="s">
        <v>88</v>
      </c>
      <c r="D358" s="18">
        <f>SUMIFS('2013Figures'!$J:$J,'2013Figures'!$C:$C,$A358,'2013Figures'!$E:$E,$B$1)</f>
        <v>0</v>
      </c>
      <c r="E358" s="18">
        <f>SUMIFS('2013Figures'!$J:$J,'2013Figures'!$C:$C,$A358,'2013Figures'!$B:$B,"BrokerToCy",'2013Figures'!$G:$G,"E1",'2013Figures'!$E:$E,$B$1)</f>
        <v>0</v>
      </c>
      <c r="F358" s="18">
        <f>SUMIFS('2013Figures'!$J:$J,'2013Figures'!$C:$C,$A358,'2013Figures'!$B:$B,"BrokerToCy",'2013Figures'!$G:$G,"P1",'2013Figures'!$E:$E,$B$1)</f>
        <v>0</v>
      </c>
      <c r="G358" s="18">
        <f>SUMIFS('2013Figures'!$J:$J,'2013Figures'!$C:$C,$A358,'2013Figures'!$B:$B,"CyToBroker",'2013Figures'!$G:$G,"E1",'2013Figures'!$E:$E,$B$1)</f>
        <v>0</v>
      </c>
      <c r="H358" s="18">
        <f>SUMIFS('2013Figures'!$J:$J,'2013Figures'!$C:$C,$A358,'2013Figures'!$B:$B,"CyToBroker",'2013Figures'!$G:$G,"P1",'2013Figures'!$E:$E,$B$1)</f>
        <v>0</v>
      </c>
      <c r="I358" s="28"/>
      <c r="J358" s="17"/>
      <c r="K358" s="28"/>
      <c r="L358" s="50">
        <f>SUMIFS('2012Figures'!$J:$J,'2012Figures'!$C:$C,$A358,'2012Figures'!$E:$E,$B$1)</f>
        <v>0</v>
      </c>
      <c r="M358" s="50">
        <f>SUMIFS('2012Figures'!$J:$J,'2012Figures'!$C:$C,$A358,'2012Figures'!$B:$B,"BrokerToCy",'2012Figures'!$G:$G,"E1",'2012Figures'!$E:$E,$B$1)</f>
        <v>0</v>
      </c>
      <c r="N358" s="50">
        <f>SUMIFS('2012Figures'!$J:$J,'2012Figures'!$C:$C,$A358,'2012Figures'!$B:$B,"BrokerToCy",'2012Figures'!$G:$G,"P1",'2012Figures'!$E:$E,$B$1)</f>
        <v>0</v>
      </c>
      <c r="O358" s="50">
        <f>SUMIFS('2012Figures'!$J:$J,'2012Figures'!$C:$C,$A358,'2012Figures'!$B:$B,"CyToBroker",'2012Figures'!$G:$G,"E1",'2012Figures'!$E:$E,$B$1)</f>
        <v>0</v>
      </c>
      <c r="P358" s="50">
        <f>SUMIFS('2012Figures'!$J:$J,'2012Figures'!$C:$C,$A358,'2012Figures'!$B:$B,"CyToBroker",'2012Figures'!$G:$G,"P1",'2012Figures'!$E:$E,$B$1)</f>
        <v>0</v>
      </c>
      <c r="Q358" s="28"/>
      <c r="R358" s="46" t="str">
        <f t="shared" ref="R358:V422" si="36">IF(L358=0,"",ROUND(D358/L358-1,2))</f>
        <v/>
      </c>
      <c r="S358" s="46" t="str">
        <f t="shared" si="36"/>
        <v/>
      </c>
      <c r="T358" s="46" t="str">
        <f t="shared" si="36"/>
        <v/>
      </c>
      <c r="U358" s="46" t="str">
        <f t="shared" si="36"/>
        <v/>
      </c>
      <c r="V358" s="46" t="str">
        <f t="shared" si="36"/>
        <v/>
      </c>
    </row>
    <row r="359" spans="1:22" x14ac:dyDescent="0.2">
      <c r="A359" s="1">
        <v>401</v>
      </c>
      <c r="B359" s="1" t="s">
        <v>122</v>
      </c>
      <c r="C359" s="8">
        <v>1</v>
      </c>
      <c r="D359" s="29">
        <f>SUMIFS('2013Figures'!$J:$J,'2013Figures'!$C:$C,$A359,'2013Figures'!$H:$H,$B359,'2013Figures'!$I:$I,$C359,'2013Figures'!$E:$E,$B$1)</f>
        <v>0</v>
      </c>
      <c r="E359" s="9">
        <f>SUMIFS('2013Figures'!$J:$J,'2013Figures'!$C:$C,$A359,'2013Figures'!$H:$H,$B359,'2013Figures'!$I:$I,$C359,'2013Figures'!$B:$B,"BrokerToCy",'2013Figures'!$G:$G,"E1",'2013Figures'!$E:$E,$B$1)</f>
        <v>0</v>
      </c>
      <c r="F359" s="9">
        <f>SUMIFS('2013Figures'!$J:$J,'2013Figures'!$C:$C,$A359,'2013Figures'!$H:$H,$B359,'2013Figures'!$I:$I,$C359,'2013Figures'!$B:$B,"BrokerToCy",'2013Figures'!$G:$G,"P1",'2013Figures'!$E:$E,$B$1)</f>
        <v>0</v>
      </c>
      <c r="G359" s="9">
        <f>SUMIFS('2013Figures'!$J:$J,'2013Figures'!$C:$C,$A359,'2013Figures'!$H:$H,$B359,'2013Figures'!$I:$I,$C359,'2013Figures'!$B:$B,"CyToBroker",'2013Figures'!$G:$G,"E1",'2013Figures'!$E:$E,$B$1)</f>
        <v>0</v>
      </c>
      <c r="H359" s="9">
        <f>SUMIFS('2013Figures'!$J:$J,'2013Figures'!$C:$C,$A359,'2013Figures'!$H:$H,$B359,'2013Figures'!$I:$I,$C359,'2013Figures'!$B:$B,"CyToBroker",'2013Figures'!$G:$G,"P1",'2013Figures'!$E:$E,$B$1)</f>
        <v>0</v>
      </c>
      <c r="I359" s="30"/>
      <c r="J359" s="31">
        <v>200601</v>
      </c>
      <c r="K359" s="30"/>
      <c r="L359" s="42">
        <f>SUMIFS('2012Figures'!$J:$J,'2012Figures'!$C:$C,$A359,'2012Figures'!$H:$H,$B359,'2012Figures'!$I:$I,$C359,'2012Figures'!$E:$E,$B$1)</f>
        <v>0</v>
      </c>
      <c r="M359" s="52">
        <f>SUMIFS('2012Figures'!$J:$J,'2012Figures'!$C:$C,$A359,'2012Figures'!$H:$H,$B359,'2012Figures'!$I:$I,$C359,'2012Figures'!$B:$B,"BrokerToCy",'2012Figures'!$G:$G,"E1",'2012Figures'!$E:$E,$B$1)</f>
        <v>0</v>
      </c>
      <c r="N359" s="52">
        <f>SUMIFS('2012Figures'!$J:$J,'2012Figures'!$C:$C,$A359,'2012Figures'!$H:$H,$B359,'2012Figures'!$I:$I,$C359,'2012Figures'!$B:$B,"BrokerToCy",'2012Figures'!$G:$G,"P1",'2012Figures'!$E:$E,$B$1)</f>
        <v>0</v>
      </c>
      <c r="O359" s="52">
        <f>SUMIFS('2012Figures'!$J:$J,'2012Figures'!$C:$C,$A359,'2012Figures'!$H:$H,$B359,'2012Figures'!$I:$I,$C359,'2012Figures'!$B:$B,"CyToBroker",'2012Figures'!$G:$G,"E1",'2012Figures'!$E:$E,$B$1)</f>
        <v>0</v>
      </c>
      <c r="P359" s="52">
        <f>SUMIFS('2012Figures'!$J:$J,'2012Figures'!$C:$C,$A359,'2012Figures'!$H:$H,$B359,'2012Figures'!$I:$I,$C359,'2012Figures'!$B:$B,"CyToBroker",'2012Figures'!$G:$G,"P1",'2012Figures'!$E:$E,$B$1)</f>
        <v>0</v>
      </c>
      <c r="Q359" s="30"/>
      <c r="R359" s="46" t="str">
        <f t="shared" si="36"/>
        <v/>
      </c>
      <c r="S359" s="46" t="str">
        <f t="shared" si="36"/>
        <v/>
      </c>
      <c r="T359" s="46" t="str">
        <f t="shared" si="36"/>
        <v/>
      </c>
      <c r="U359" s="46" t="str">
        <f t="shared" si="36"/>
        <v/>
      </c>
      <c r="V359" s="46" t="str">
        <f t="shared" si="36"/>
        <v/>
      </c>
    </row>
    <row r="360" spans="1:22" x14ac:dyDescent="0.2">
      <c r="A360" s="1">
        <v>401</v>
      </c>
      <c r="B360" s="1" t="s">
        <v>122</v>
      </c>
      <c r="D360" s="29">
        <f>SUMIFS('2013Figures'!$J:$J,'2013Figures'!$C:$C,$A360,'2013Figures'!$I:$I,"",'2013Figures'!$E:$E,$B$1)</f>
        <v>0</v>
      </c>
      <c r="E360" s="9">
        <f>SUMIFS('2013Figures'!$J:$J,'2013Figures'!$C:$C,$A360,'2013Figures'!$I:$I,"",'2013Figures'!$B:$B,"BrokerToCy",'2013Figures'!$G:$G,"E1",'2013Figures'!$E:$E,$B$1)</f>
        <v>0</v>
      </c>
      <c r="F360" s="9">
        <f>SUMIFS('2013Figures'!$J:$J,'2013Figures'!$C:$C,$A360,'2013Figures'!$I:$I,"",'2013Figures'!$B:$B,"BrokerToCy",'2013Figures'!$G:$G,"P1",'2013Figures'!$E:$E,$B$1)</f>
        <v>0</v>
      </c>
      <c r="G360" s="9">
        <f>SUMIFS('2013Figures'!$J:$J,'2013Figures'!$C:$C,$A360,'2013Figures'!$I:$I,"",'2013Figures'!$B:$B,"CyToBroker",'2013Figures'!$G:$G,"E1",'2013Figures'!$E:$E,$B$1)</f>
        <v>0</v>
      </c>
      <c r="H360" s="9">
        <f>SUMIFS('2013Figures'!$J:$J,'2013Figures'!$C:$C,$A360,'2013Figures'!$I:$I,"",'2013Figures'!$B:$B,"CyToBroker",'2013Figures'!$G:$G,"P1",'2013Figures'!$E:$E,$B$1)</f>
        <v>0</v>
      </c>
      <c r="J360" s="8" t="s">
        <v>131</v>
      </c>
      <c r="L360" s="42">
        <f>SUMIFS('2012Figures'!$J:$J,'2012Figures'!$C:$C,$A360,'2012Figures'!$I:$I,"",'2012Figures'!$E:$E,$B$1)</f>
        <v>0</v>
      </c>
      <c r="M360" s="52">
        <f>SUMIFS('2012Figures'!$J:$J,'2012Figures'!$C:$C,$A360,'2012Figures'!$I:$I,"",'2012Figures'!$B:$B,"BrokerToCy",'2012Figures'!$G:$G,"E1",'2012Figures'!$E:$E,$B$1)</f>
        <v>0</v>
      </c>
      <c r="N360" s="52">
        <f>SUMIFS('2012Figures'!$J:$J,'2012Figures'!$C:$C,$A360,'2012Figures'!$I:$I,"",'2012Figures'!$B:$B,"BrokerToCy",'2012Figures'!$G:$G,"P1",'2012Figures'!$E:$E,$B$1)</f>
        <v>0</v>
      </c>
      <c r="O360" s="52">
        <f>SUMIFS('2012Figures'!$J:$J,'2012Figures'!$C:$C,$A360,'2012Figures'!$I:$I,"",'2012Figures'!$B:$B,"CyToBroker",'2012Figures'!$G:$G,"E1",'2012Figures'!$E:$E,$B$1)</f>
        <v>0</v>
      </c>
      <c r="P360" s="52">
        <f>SUMIFS('2012Figures'!$J:$J,'2012Figures'!$C:$C,$A360,'2012Figures'!$I:$I,"",'2012Figures'!$B:$B,"CyToBroker",'2012Figures'!$G:$G,"P1",'2012Figures'!$E:$E,$B$1)</f>
        <v>0</v>
      </c>
      <c r="R360" s="46" t="str">
        <f t="shared" si="36"/>
        <v/>
      </c>
      <c r="S360" s="46" t="str">
        <f t="shared" si="36"/>
        <v/>
      </c>
      <c r="T360" s="46" t="str">
        <f t="shared" si="36"/>
        <v/>
      </c>
      <c r="U360" s="46" t="str">
        <f t="shared" si="36"/>
        <v/>
      </c>
      <c r="V360" s="46" t="str">
        <f t="shared" si="36"/>
        <v/>
      </c>
    </row>
    <row r="361" spans="1:22" x14ac:dyDescent="0.2">
      <c r="A361" s="21"/>
      <c r="B361" s="21" t="s">
        <v>92</v>
      </c>
      <c r="C361" s="22"/>
      <c r="D361" s="23">
        <f>SUM(E361:H361)</f>
        <v>0</v>
      </c>
      <c r="E361" s="23">
        <f>SUM(E359:E360)</f>
        <v>0</v>
      </c>
      <c r="F361" s="23">
        <f>SUM(F359:F360)</f>
        <v>0</v>
      </c>
      <c r="G361" s="23">
        <f>SUM(G359:G360)</f>
        <v>0</v>
      </c>
      <c r="H361" s="23">
        <f>SUM(H359:H360)</f>
        <v>0</v>
      </c>
      <c r="I361" s="21"/>
      <c r="J361" s="22"/>
      <c r="K361" s="21"/>
      <c r="L361" s="43">
        <f>SUM(M361:P361)</f>
        <v>0</v>
      </c>
      <c r="M361" s="43">
        <f>SUM(M359:M360)</f>
        <v>0</v>
      </c>
      <c r="N361" s="43">
        <f>SUM(N359:N360)</f>
        <v>0</v>
      </c>
      <c r="O361" s="43">
        <f>SUM(O359:O360)</f>
        <v>0</v>
      </c>
      <c r="P361" s="43">
        <f>SUM(P359:P360)</f>
        <v>0</v>
      </c>
      <c r="Q361" s="21"/>
      <c r="R361" s="21"/>
      <c r="S361" s="21"/>
      <c r="T361" s="21"/>
      <c r="U361" s="21"/>
      <c r="V361" s="21"/>
    </row>
    <row r="362" spans="1:22" x14ac:dyDescent="0.2">
      <c r="A362" s="28">
        <v>403</v>
      </c>
      <c r="B362" s="28" t="s">
        <v>169</v>
      </c>
      <c r="C362" s="17" t="s">
        <v>88</v>
      </c>
      <c r="D362" s="18">
        <f>SUMIFS('2013Figures'!$J:$J,'2013Figures'!$C:$C,$A362,'2013Figures'!$E:$E,$B$1)</f>
        <v>0</v>
      </c>
      <c r="E362" s="18">
        <f>SUMIFS('2013Figures'!$J:$J,'2013Figures'!$C:$C,$A362,'2013Figures'!$B:$B,"BrokerToCy",'2013Figures'!$G:$G,"E1",'2013Figures'!$E:$E,$B$1)</f>
        <v>0</v>
      </c>
      <c r="F362" s="18">
        <f>SUMIFS('2013Figures'!$J:$J,'2013Figures'!$C:$C,$A362,'2013Figures'!$B:$B,"BrokerToCy",'2013Figures'!$G:$G,"P1",'2013Figures'!$E:$E,$B$1)</f>
        <v>0</v>
      </c>
      <c r="G362" s="18">
        <f>SUMIFS('2013Figures'!$J:$J,'2013Figures'!$C:$C,$A362,'2013Figures'!$B:$B,"CyToBroker",'2013Figures'!$G:$G,"E1",'2013Figures'!$E:$E,$B$1)</f>
        <v>0</v>
      </c>
      <c r="H362" s="18">
        <f>SUMIFS('2013Figures'!$J:$J,'2013Figures'!$C:$C,$A362,'2013Figures'!$B:$B,"CyToBroker",'2013Figures'!$G:$G,"P1",'2013Figures'!$E:$E,$B$1)</f>
        <v>0</v>
      </c>
      <c r="I362" s="28"/>
      <c r="J362" s="17"/>
      <c r="K362" s="28"/>
      <c r="L362" s="50">
        <f>SUMIFS('2012Figures'!$J:$J,'2012Figures'!$C:$C,$A362,'2012Figures'!$E:$E,$B$1)</f>
        <v>0</v>
      </c>
      <c r="M362" s="50">
        <f>SUMIFS('2012Figures'!$J:$J,'2012Figures'!$C:$C,$A362,'2012Figures'!$B:$B,"BrokerToCy",'2012Figures'!$G:$G,"E1",'2012Figures'!$E:$E,$B$1)</f>
        <v>0</v>
      </c>
      <c r="N362" s="50">
        <f>SUMIFS('2012Figures'!$J:$J,'2012Figures'!$C:$C,$A362,'2012Figures'!$B:$B,"BrokerToCy",'2012Figures'!$G:$G,"P1",'2012Figures'!$E:$E,$B$1)</f>
        <v>0</v>
      </c>
      <c r="O362" s="50">
        <f>SUMIFS('2012Figures'!$J:$J,'2012Figures'!$C:$C,$A362,'2012Figures'!$B:$B,"CyToBroker",'2012Figures'!$G:$G,"E1",'2012Figures'!$E:$E,$B$1)</f>
        <v>0</v>
      </c>
      <c r="P362" s="50">
        <f>SUMIFS('2012Figures'!$J:$J,'2012Figures'!$C:$C,$A362,'2012Figures'!$B:$B,"CyToBroker",'2012Figures'!$G:$G,"P1",'2012Figures'!$E:$E,$B$1)</f>
        <v>0</v>
      </c>
      <c r="Q362" s="28"/>
      <c r="R362" s="46" t="str">
        <f t="shared" ref="R362:V426" si="37">IF(L362=0,"",ROUND(D362/L362-1,2))</f>
        <v/>
      </c>
      <c r="S362" s="46" t="str">
        <f t="shared" si="37"/>
        <v/>
      </c>
      <c r="T362" s="46" t="str">
        <f t="shared" si="37"/>
        <v/>
      </c>
      <c r="U362" s="46" t="str">
        <f t="shared" si="37"/>
        <v/>
      </c>
      <c r="V362" s="46" t="str">
        <f t="shared" si="37"/>
        <v/>
      </c>
    </row>
    <row r="363" spans="1:22" x14ac:dyDescent="0.2">
      <c r="A363" s="1">
        <v>403</v>
      </c>
      <c r="B363" s="1" t="s">
        <v>169</v>
      </c>
      <c r="C363" s="8">
        <v>1</v>
      </c>
      <c r="D363" s="29">
        <f>SUMIFS('2013Figures'!$J:$J,'2013Figures'!$C:$C,$A363,'2013Figures'!$H:$H,$B363,'2013Figures'!$I:$I,$C363,'2013Figures'!$E:$E,$B$1)</f>
        <v>0</v>
      </c>
      <c r="E363" s="9">
        <f>SUMIFS('2013Figures'!$J:$J,'2013Figures'!$C:$C,$A363,'2013Figures'!$H:$H,$B363,'2013Figures'!$I:$I,$C363,'2013Figures'!$B:$B,"BrokerToCy",'2013Figures'!$G:$G,"E1",'2013Figures'!$E:$E,$B$1)</f>
        <v>0</v>
      </c>
      <c r="F363" s="9">
        <f>SUMIFS('2013Figures'!$J:$J,'2013Figures'!$C:$C,$A363,'2013Figures'!$H:$H,$B363,'2013Figures'!$I:$I,$C363,'2013Figures'!$B:$B,"BrokerToCy",'2013Figures'!$G:$G,"P1",'2013Figures'!$E:$E,$B$1)</f>
        <v>0</v>
      </c>
      <c r="G363" s="9">
        <f>SUMIFS('2013Figures'!$J:$J,'2013Figures'!$C:$C,$A363,'2013Figures'!$H:$H,$B363,'2013Figures'!$I:$I,$C363,'2013Figures'!$B:$B,"CyToBroker",'2013Figures'!$G:$G,"E1",'2013Figures'!$E:$E,$B$1)</f>
        <v>0</v>
      </c>
      <c r="H363" s="9">
        <f>SUMIFS('2013Figures'!$J:$J,'2013Figures'!$C:$C,$A363,'2013Figures'!$H:$H,$B363,'2013Figures'!$I:$I,$C363,'2013Figures'!$B:$B,"CyToBroker",'2013Figures'!$G:$G,"P1",'2013Figures'!$E:$E,$B$1)</f>
        <v>0</v>
      </c>
      <c r="I363" s="30"/>
      <c r="J363" s="31">
        <v>200801</v>
      </c>
      <c r="K363" s="30"/>
      <c r="L363" s="42">
        <f>SUMIFS('2012Figures'!$J:$J,'2012Figures'!$C:$C,$A363,'2012Figures'!$H:$H,$B363,'2012Figures'!$I:$I,$C363,'2012Figures'!$E:$E,$B$1)</f>
        <v>0</v>
      </c>
      <c r="M363" s="52">
        <f>SUMIFS('2012Figures'!$J:$J,'2012Figures'!$C:$C,$A363,'2012Figures'!$H:$H,$B363,'2012Figures'!$I:$I,$C363,'2012Figures'!$B:$B,"BrokerToCy",'2012Figures'!$G:$G,"E1",'2012Figures'!$E:$E,$B$1)</f>
        <v>0</v>
      </c>
      <c r="N363" s="52">
        <f>SUMIFS('2012Figures'!$J:$J,'2012Figures'!$C:$C,$A363,'2012Figures'!$H:$H,$B363,'2012Figures'!$I:$I,$C363,'2012Figures'!$B:$B,"BrokerToCy",'2012Figures'!$G:$G,"P1",'2012Figures'!$E:$E,$B$1)</f>
        <v>0</v>
      </c>
      <c r="O363" s="52">
        <f>SUMIFS('2012Figures'!$J:$J,'2012Figures'!$C:$C,$A363,'2012Figures'!$H:$H,$B363,'2012Figures'!$I:$I,$C363,'2012Figures'!$B:$B,"CyToBroker",'2012Figures'!$G:$G,"E1",'2012Figures'!$E:$E,$B$1)</f>
        <v>0</v>
      </c>
      <c r="P363" s="52">
        <f>SUMIFS('2012Figures'!$J:$J,'2012Figures'!$C:$C,$A363,'2012Figures'!$H:$H,$B363,'2012Figures'!$I:$I,$C363,'2012Figures'!$B:$B,"CyToBroker",'2012Figures'!$G:$G,"P1",'2012Figures'!$E:$E,$B$1)</f>
        <v>0</v>
      </c>
      <c r="Q363" s="30"/>
      <c r="R363" s="46" t="str">
        <f t="shared" si="37"/>
        <v/>
      </c>
      <c r="S363" s="46" t="str">
        <f t="shared" si="37"/>
        <v/>
      </c>
      <c r="T363" s="46" t="str">
        <f t="shared" si="37"/>
        <v/>
      </c>
      <c r="U363" s="46" t="str">
        <f t="shared" si="37"/>
        <v/>
      </c>
      <c r="V363" s="46" t="str">
        <f t="shared" si="37"/>
        <v/>
      </c>
    </row>
    <row r="364" spans="1:22" x14ac:dyDescent="0.2">
      <c r="A364" s="1">
        <v>403</v>
      </c>
      <c r="B364" s="1" t="s">
        <v>169</v>
      </c>
      <c r="D364" s="29">
        <f>SUMIFS('2013Figures'!$J:$J,'2013Figures'!$C:$C,$A364,'2013Figures'!$I:$I,"",'2013Figures'!$E:$E,$B$1)</f>
        <v>0</v>
      </c>
      <c r="E364" s="9">
        <f>SUMIFS('2013Figures'!$J:$J,'2013Figures'!$C:$C,$A364,'2013Figures'!$I:$I,"",'2013Figures'!$B:$B,"BrokerToCy",'2013Figures'!$G:$G,"E1",'2013Figures'!$E:$E,$B$1)</f>
        <v>0</v>
      </c>
      <c r="F364" s="9">
        <f>SUMIFS('2013Figures'!$J:$J,'2013Figures'!$C:$C,$A364,'2013Figures'!$I:$I,"",'2013Figures'!$B:$B,"BrokerToCy",'2013Figures'!$G:$G,"P1",'2013Figures'!$E:$E,$B$1)</f>
        <v>0</v>
      </c>
      <c r="G364" s="9">
        <f>SUMIFS('2013Figures'!$J:$J,'2013Figures'!$C:$C,$A364,'2013Figures'!$I:$I,"",'2013Figures'!$B:$B,"CyToBroker",'2013Figures'!$G:$G,"E1",'2013Figures'!$E:$E,$B$1)</f>
        <v>0</v>
      </c>
      <c r="H364" s="9">
        <f>SUMIFS('2013Figures'!$J:$J,'2013Figures'!$C:$C,$A364,'2013Figures'!$I:$I,"",'2013Figures'!$B:$B,"CyToBroker",'2013Figures'!$G:$G,"P1",'2013Figures'!$E:$E,$B$1)</f>
        <v>0</v>
      </c>
      <c r="J364" s="8" t="s">
        <v>131</v>
      </c>
      <c r="L364" s="42">
        <f>SUMIFS('2012Figures'!$J:$J,'2012Figures'!$C:$C,$A364,'2012Figures'!$I:$I,"",'2012Figures'!$E:$E,$B$1)</f>
        <v>0</v>
      </c>
      <c r="M364" s="52">
        <f>SUMIFS('2012Figures'!$J:$J,'2012Figures'!$C:$C,$A364,'2012Figures'!$I:$I,"",'2012Figures'!$B:$B,"BrokerToCy",'2012Figures'!$G:$G,"E1",'2012Figures'!$E:$E,$B$1)</f>
        <v>0</v>
      </c>
      <c r="N364" s="52">
        <f>SUMIFS('2012Figures'!$J:$J,'2012Figures'!$C:$C,$A364,'2012Figures'!$I:$I,"",'2012Figures'!$B:$B,"BrokerToCy",'2012Figures'!$G:$G,"P1",'2012Figures'!$E:$E,$B$1)</f>
        <v>0</v>
      </c>
      <c r="O364" s="52">
        <f>SUMIFS('2012Figures'!$J:$J,'2012Figures'!$C:$C,$A364,'2012Figures'!$I:$I,"",'2012Figures'!$B:$B,"CyToBroker",'2012Figures'!$G:$G,"E1",'2012Figures'!$E:$E,$B$1)</f>
        <v>0</v>
      </c>
      <c r="P364" s="52">
        <f>SUMIFS('2012Figures'!$J:$J,'2012Figures'!$C:$C,$A364,'2012Figures'!$I:$I,"",'2012Figures'!$B:$B,"CyToBroker",'2012Figures'!$G:$G,"P1",'2012Figures'!$E:$E,$B$1)</f>
        <v>0</v>
      </c>
      <c r="R364" s="46" t="str">
        <f t="shared" si="37"/>
        <v/>
      </c>
      <c r="S364" s="46" t="str">
        <f t="shared" si="37"/>
        <v/>
      </c>
      <c r="T364" s="46" t="str">
        <f t="shared" si="37"/>
        <v/>
      </c>
      <c r="U364" s="46" t="str">
        <f t="shared" si="37"/>
        <v/>
      </c>
      <c r="V364" s="46" t="str">
        <f t="shared" si="37"/>
        <v/>
      </c>
    </row>
    <row r="365" spans="1:22" x14ac:dyDescent="0.2">
      <c r="A365" s="21"/>
      <c r="B365" s="21" t="s">
        <v>92</v>
      </c>
      <c r="C365" s="22"/>
      <c r="D365" s="23">
        <f>SUM(E365:H365)</f>
        <v>0</v>
      </c>
      <c r="E365" s="23">
        <f>SUM(E363:E364)</f>
        <v>0</v>
      </c>
      <c r="F365" s="23">
        <f>SUM(F363:F364)</f>
        <v>0</v>
      </c>
      <c r="G365" s="23">
        <f>SUM(G363:G364)</f>
        <v>0</v>
      </c>
      <c r="H365" s="23">
        <f>SUM(H363:H364)</f>
        <v>0</v>
      </c>
      <c r="I365" s="21"/>
      <c r="J365" s="22"/>
      <c r="K365" s="21"/>
      <c r="L365" s="43">
        <f>SUM(M365:P365)</f>
        <v>0</v>
      </c>
      <c r="M365" s="43">
        <f>SUM(M363:M364)</f>
        <v>0</v>
      </c>
      <c r="N365" s="43">
        <f>SUM(N363:N364)</f>
        <v>0</v>
      </c>
      <c r="O365" s="43">
        <f>SUM(O363:O364)</f>
        <v>0</v>
      </c>
      <c r="P365" s="43">
        <f>SUM(P363:P364)</f>
        <v>0</v>
      </c>
      <c r="Q365" s="21"/>
      <c r="R365" s="21"/>
      <c r="S365" s="21"/>
      <c r="T365" s="21"/>
      <c r="U365" s="21"/>
      <c r="V365" s="21"/>
    </row>
    <row r="366" spans="1:22" x14ac:dyDescent="0.2">
      <c r="A366" s="28">
        <v>405</v>
      </c>
      <c r="B366" s="28" t="s">
        <v>170</v>
      </c>
      <c r="C366" s="17" t="s">
        <v>88</v>
      </c>
      <c r="D366" s="18">
        <f>SUMIFS('2013Figures'!$J:$J,'2013Figures'!$C:$C,$A366,'2013Figures'!$E:$E,$B$1)</f>
        <v>0</v>
      </c>
      <c r="E366" s="18">
        <f>SUMIFS('2013Figures'!$J:$J,'2013Figures'!$C:$C,$A366,'2013Figures'!$B:$B,"BrokerToCy",'2013Figures'!$G:$G,"E1",'2013Figures'!$E:$E,$B$1)</f>
        <v>0</v>
      </c>
      <c r="F366" s="18">
        <f>SUMIFS('2013Figures'!$J:$J,'2013Figures'!$C:$C,$A366,'2013Figures'!$B:$B,"BrokerToCy",'2013Figures'!$G:$G,"P1",'2013Figures'!$E:$E,$B$1)</f>
        <v>0</v>
      </c>
      <c r="G366" s="18">
        <f>SUMIFS('2013Figures'!$J:$J,'2013Figures'!$C:$C,$A366,'2013Figures'!$B:$B,"CyToBroker",'2013Figures'!$G:$G,"E1",'2013Figures'!$E:$E,$B$1)</f>
        <v>0</v>
      </c>
      <c r="H366" s="18">
        <f>SUMIFS('2013Figures'!$J:$J,'2013Figures'!$C:$C,$A366,'2013Figures'!$B:$B,"CyToBroker",'2013Figures'!$G:$G,"P1",'2013Figures'!$E:$E,$B$1)</f>
        <v>0</v>
      </c>
      <c r="I366" s="28"/>
      <c r="J366" s="17"/>
      <c r="K366" s="28"/>
      <c r="L366" s="50">
        <f>SUMIFS('2012Figures'!$J:$J,'2012Figures'!$C:$C,$A366,'2012Figures'!$E:$E,$B$1)</f>
        <v>0</v>
      </c>
      <c r="M366" s="50">
        <f>SUMIFS('2012Figures'!$J:$J,'2012Figures'!$C:$C,$A366,'2012Figures'!$B:$B,"BrokerToCy",'2012Figures'!$G:$G,"E1",'2012Figures'!$E:$E,$B$1)</f>
        <v>0</v>
      </c>
      <c r="N366" s="50">
        <f>SUMIFS('2012Figures'!$J:$J,'2012Figures'!$C:$C,$A366,'2012Figures'!$B:$B,"BrokerToCy",'2012Figures'!$G:$G,"P1",'2012Figures'!$E:$E,$B$1)</f>
        <v>0</v>
      </c>
      <c r="O366" s="50">
        <f>SUMIFS('2012Figures'!$J:$J,'2012Figures'!$C:$C,$A366,'2012Figures'!$B:$B,"CyToBroker",'2012Figures'!$G:$G,"E1",'2012Figures'!$E:$E,$B$1)</f>
        <v>0</v>
      </c>
      <c r="P366" s="50">
        <f>SUMIFS('2012Figures'!$J:$J,'2012Figures'!$C:$C,$A366,'2012Figures'!$B:$B,"CyToBroker",'2012Figures'!$G:$G,"P1",'2012Figures'!$E:$E,$B$1)</f>
        <v>0</v>
      </c>
      <c r="Q366" s="28"/>
      <c r="R366" s="46" t="str">
        <f t="shared" ref="R366:V430" si="38">IF(L366=0,"",ROUND(D366/L366-1,2))</f>
        <v/>
      </c>
      <c r="S366" s="46" t="str">
        <f t="shared" si="38"/>
        <v/>
      </c>
      <c r="T366" s="46" t="str">
        <f t="shared" si="38"/>
        <v/>
      </c>
      <c r="U366" s="46" t="str">
        <f t="shared" si="38"/>
        <v/>
      </c>
      <c r="V366" s="46" t="str">
        <f t="shared" si="38"/>
        <v/>
      </c>
    </row>
    <row r="367" spans="1:22" x14ac:dyDescent="0.2">
      <c r="A367" s="1">
        <v>405</v>
      </c>
      <c r="B367" s="1" t="s">
        <v>170</v>
      </c>
      <c r="C367" s="8">
        <v>1</v>
      </c>
      <c r="D367" s="29">
        <f>SUMIFS('2013Figures'!$J:$J,'2013Figures'!$C:$C,$A367,'2013Figures'!$H:$H,$B367,'2013Figures'!$I:$I,$C367,'2013Figures'!$E:$E,$B$1)</f>
        <v>0</v>
      </c>
      <c r="E367" s="9">
        <f>SUMIFS('2013Figures'!$J:$J,'2013Figures'!$C:$C,$A367,'2013Figures'!$H:$H,$B367,'2013Figures'!$I:$I,$C367,'2013Figures'!$B:$B,"BrokerToCy",'2013Figures'!$G:$G,"E1",'2013Figures'!$E:$E,$B$1)</f>
        <v>0</v>
      </c>
      <c r="F367" s="9">
        <f>SUMIFS('2013Figures'!$J:$J,'2013Figures'!$C:$C,$A367,'2013Figures'!$H:$H,$B367,'2013Figures'!$I:$I,$C367,'2013Figures'!$B:$B,"BrokerToCy",'2013Figures'!$G:$G,"P1",'2013Figures'!$E:$E,$B$1)</f>
        <v>0</v>
      </c>
      <c r="G367" s="9">
        <f>SUMIFS('2013Figures'!$J:$J,'2013Figures'!$C:$C,$A367,'2013Figures'!$H:$H,$B367,'2013Figures'!$I:$I,$C367,'2013Figures'!$B:$B,"CyToBroker",'2013Figures'!$G:$G,"E1",'2013Figures'!$E:$E,$B$1)</f>
        <v>0</v>
      </c>
      <c r="H367" s="9">
        <f>SUMIFS('2013Figures'!$J:$J,'2013Figures'!$C:$C,$A367,'2013Figures'!$H:$H,$B367,'2013Figures'!$I:$I,$C367,'2013Figures'!$B:$B,"CyToBroker",'2013Figures'!$G:$G,"P1",'2013Figures'!$E:$E,$B$1)</f>
        <v>0</v>
      </c>
      <c r="I367" s="30"/>
      <c r="J367" s="31">
        <v>200601</v>
      </c>
      <c r="K367" s="30"/>
      <c r="L367" s="42">
        <f>SUMIFS('2012Figures'!$J:$J,'2012Figures'!$C:$C,$A367,'2012Figures'!$H:$H,$B367,'2012Figures'!$I:$I,$C367,'2012Figures'!$E:$E,$B$1)</f>
        <v>0</v>
      </c>
      <c r="M367" s="52">
        <f>SUMIFS('2012Figures'!$J:$J,'2012Figures'!$C:$C,$A367,'2012Figures'!$H:$H,$B367,'2012Figures'!$I:$I,$C367,'2012Figures'!$B:$B,"BrokerToCy",'2012Figures'!$G:$G,"E1",'2012Figures'!$E:$E,$B$1)</f>
        <v>0</v>
      </c>
      <c r="N367" s="52">
        <f>SUMIFS('2012Figures'!$J:$J,'2012Figures'!$C:$C,$A367,'2012Figures'!$H:$H,$B367,'2012Figures'!$I:$I,$C367,'2012Figures'!$B:$B,"BrokerToCy",'2012Figures'!$G:$G,"P1",'2012Figures'!$E:$E,$B$1)</f>
        <v>0</v>
      </c>
      <c r="O367" s="52">
        <f>SUMIFS('2012Figures'!$J:$J,'2012Figures'!$C:$C,$A367,'2012Figures'!$H:$H,$B367,'2012Figures'!$I:$I,$C367,'2012Figures'!$B:$B,"CyToBroker",'2012Figures'!$G:$G,"E1",'2012Figures'!$E:$E,$B$1)</f>
        <v>0</v>
      </c>
      <c r="P367" s="52">
        <f>SUMIFS('2012Figures'!$J:$J,'2012Figures'!$C:$C,$A367,'2012Figures'!$H:$H,$B367,'2012Figures'!$I:$I,$C367,'2012Figures'!$B:$B,"CyToBroker",'2012Figures'!$G:$G,"P1",'2012Figures'!$E:$E,$B$1)</f>
        <v>0</v>
      </c>
      <c r="Q367" s="30"/>
      <c r="R367" s="46" t="str">
        <f t="shared" si="38"/>
        <v/>
      </c>
      <c r="S367" s="46" t="str">
        <f t="shared" si="38"/>
        <v/>
      </c>
      <c r="T367" s="46" t="str">
        <f t="shared" si="38"/>
        <v/>
      </c>
      <c r="U367" s="46" t="str">
        <f t="shared" si="38"/>
        <v/>
      </c>
      <c r="V367" s="46" t="str">
        <f t="shared" si="38"/>
        <v/>
      </c>
    </row>
    <row r="368" spans="1:22" x14ac:dyDescent="0.2">
      <c r="A368" s="1">
        <v>405</v>
      </c>
      <c r="B368" s="1" t="s">
        <v>170</v>
      </c>
      <c r="D368" s="29">
        <f>SUMIFS('2013Figures'!$J:$J,'2013Figures'!$C:$C,$A368,'2013Figures'!$I:$I,"",'2013Figures'!$E:$E,$B$1)</f>
        <v>0</v>
      </c>
      <c r="E368" s="9">
        <f>SUMIFS('2013Figures'!$J:$J,'2013Figures'!$C:$C,$A368,'2013Figures'!$I:$I,"",'2013Figures'!$B:$B,"BrokerToCy",'2013Figures'!$G:$G,"E1",'2013Figures'!$E:$E,$B$1)</f>
        <v>0</v>
      </c>
      <c r="F368" s="9">
        <f>SUMIFS('2013Figures'!$J:$J,'2013Figures'!$C:$C,$A368,'2013Figures'!$I:$I,"",'2013Figures'!$B:$B,"BrokerToCy",'2013Figures'!$G:$G,"P1",'2013Figures'!$E:$E,$B$1)</f>
        <v>0</v>
      </c>
      <c r="G368" s="9">
        <f>SUMIFS('2013Figures'!$J:$J,'2013Figures'!$C:$C,$A368,'2013Figures'!$I:$I,"",'2013Figures'!$B:$B,"CyToBroker",'2013Figures'!$G:$G,"E1",'2013Figures'!$E:$E,$B$1)</f>
        <v>0</v>
      </c>
      <c r="H368" s="9">
        <f>SUMIFS('2013Figures'!$J:$J,'2013Figures'!$C:$C,$A368,'2013Figures'!$I:$I,"",'2013Figures'!$B:$B,"CyToBroker",'2013Figures'!$G:$G,"P1",'2013Figures'!$E:$E,$B$1)</f>
        <v>0</v>
      </c>
      <c r="J368" s="8" t="s">
        <v>131</v>
      </c>
      <c r="L368" s="42">
        <f>SUMIFS('2012Figures'!$J:$J,'2012Figures'!$C:$C,$A368,'2012Figures'!$I:$I,"",'2012Figures'!$E:$E,$B$1)</f>
        <v>0</v>
      </c>
      <c r="M368" s="52">
        <f>SUMIFS('2012Figures'!$J:$J,'2012Figures'!$C:$C,$A368,'2012Figures'!$I:$I,"",'2012Figures'!$B:$B,"BrokerToCy",'2012Figures'!$G:$G,"E1",'2012Figures'!$E:$E,$B$1)</f>
        <v>0</v>
      </c>
      <c r="N368" s="52">
        <f>SUMIFS('2012Figures'!$J:$J,'2012Figures'!$C:$C,$A368,'2012Figures'!$I:$I,"",'2012Figures'!$B:$B,"BrokerToCy",'2012Figures'!$G:$G,"P1",'2012Figures'!$E:$E,$B$1)</f>
        <v>0</v>
      </c>
      <c r="O368" s="52">
        <f>SUMIFS('2012Figures'!$J:$J,'2012Figures'!$C:$C,$A368,'2012Figures'!$I:$I,"",'2012Figures'!$B:$B,"CyToBroker",'2012Figures'!$G:$G,"E1",'2012Figures'!$E:$E,$B$1)</f>
        <v>0</v>
      </c>
      <c r="P368" s="52">
        <f>SUMIFS('2012Figures'!$J:$J,'2012Figures'!$C:$C,$A368,'2012Figures'!$I:$I,"",'2012Figures'!$B:$B,"CyToBroker",'2012Figures'!$G:$G,"P1",'2012Figures'!$E:$E,$B$1)</f>
        <v>0</v>
      </c>
      <c r="R368" s="46" t="str">
        <f t="shared" si="38"/>
        <v/>
      </c>
      <c r="S368" s="46" t="str">
        <f t="shared" si="38"/>
        <v/>
      </c>
      <c r="T368" s="46" t="str">
        <f t="shared" si="38"/>
        <v/>
      </c>
      <c r="U368" s="46" t="str">
        <f t="shared" si="38"/>
        <v/>
      </c>
      <c r="V368" s="46" t="str">
        <f t="shared" si="38"/>
        <v/>
      </c>
    </row>
    <row r="369" spans="1:22" x14ac:dyDescent="0.2">
      <c r="A369" s="21"/>
      <c r="B369" s="21" t="s">
        <v>92</v>
      </c>
      <c r="C369" s="22"/>
      <c r="D369" s="23">
        <f>SUM(E369:H369)</f>
        <v>0</v>
      </c>
      <c r="E369" s="23">
        <f>SUM(E367:E368)</f>
        <v>0</v>
      </c>
      <c r="F369" s="23">
        <f>SUM(F367:F368)</f>
        <v>0</v>
      </c>
      <c r="G369" s="23">
        <f>SUM(G367:G368)</f>
        <v>0</v>
      </c>
      <c r="H369" s="23">
        <f>SUM(H367:H368)</f>
        <v>0</v>
      </c>
      <c r="I369" s="21"/>
      <c r="J369" s="22"/>
      <c r="K369" s="21"/>
      <c r="L369" s="43">
        <f>SUM(M369:P369)</f>
        <v>0</v>
      </c>
      <c r="M369" s="43">
        <f>SUM(M367:M368)</f>
        <v>0</v>
      </c>
      <c r="N369" s="43">
        <f>SUM(N367:N368)</f>
        <v>0</v>
      </c>
      <c r="O369" s="43">
        <f>SUM(O367:O368)</f>
        <v>0</v>
      </c>
      <c r="P369" s="43">
        <f>SUM(P367:P368)</f>
        <v>0</v>
      </c>
      <c r="Q369" s="21"/>
      <c r="R369" s="21"/>
      <c r="S369" s="21"/>
      <c r="T369" s="21"/>
      <c r="U369" s="21"/>
      <c r="V369" s="21"/>
    </row>
    <row r="370" spans="1:22" x14ac:dyDescent="0.2">
      <c r="A370" s="28">
        <v>410</v>
      </c>
      <c r="B370" s="28" t="s">
        <v>123</v>
      </c>
      <c r="C370" s="17" t="s">
        <v>88</v>
      </c>
      <c r="D370" s="18">
        <f>SUMIFS('2013Figures'!$J:$J,'2013Figures'!$C:$C,$A370,'2013Figures'!$E:$E,$B$1)</f>
        <v>0</v>
      </c>
      <c r="E370" s="18">
        <f>SUMIFS('2013Figures'!$J:$J,'2013Figures'!$C:$C,$A370,'2013Figures'!$B:$B,"BrokerToCy",'2013Figures'!$G:$G,"E1",'2013Figures'!$E:$E,$B$1)</f>
        <v>0</v>
      </c>
      <c r="F370" s="18">
        <f>SUMIFS('2013Figures'!$J:$J,'2013Figures'!$C:$C,$A370,'2013Figures'!$B:$B,"BrokerToCy",'2013Figures'!$G:$G,"P1",'2013Figures'!$E:$E,$B$1)</f>
        <v>0</v>
      </c>
      <c r="G370" s="18">
        <f>SUMIFS('2013Figures'!$J:$J,'2013Figures'!$C:$C,$A370,'2013Figures'!$B:$B,"CyToBroker",'2013Figures'!$G:$G,"E1",'2013Figures'!$E:$E,$B$1)</f>
        <v>0</v>
      </c>
      <c r="H370" s="18">
        <f>SUMIFS('2013Figures'!$J:$J,'2013Figures'!$C:$C,$A370,'2013Figures'!$B:$B,"CyToBroker",'2013Figures'!$G:$G,"P1",'2013Figures'!$E:$E,$B$1)</f>
        <v>0</v>
      </c>
      <c r="I370" s="28"/>
      <c r="J370" s="17"/>
      <c r="K370" s="28"/>
      <c r="L370" s="50">
        <f>SUMIFS('2012Figures'!$J:$J,'2012Figures'!$C:$C,$A370,'2012Figures'!$E:$E,$B$1)</f>
        <v>0</v>
      </c>
      <c r="M370" s="50">
        <f>SUMIFS('2012Figures'!$J:$J,'2012Figures'!$C:$C,$A370,'2012Figures'!$B:$B,"BrokerToCy",'2012Figures'!$G:$G,"E1",'2012Figures'!$E:$E,$B$1)</f>
        <v>0</v>
      </c>
      <c r="N370" s="50">
        <f>SUMIFS('2012Figures'!$J:$J,'2012Figures'!$C:$C,$A370,'2012Figures'!$B:$B,"BrokerToCy",'2012Figures'!$G:$G,"P1",'2012Figures'!$E:$E,$B$1)</f>
        <v>0</v>
      </c>
      <c r="O370" s="50">
        <f>SUMIFS('2012Figures'!$J:$J,'2012Figures'!$C:$C,$A370,'2012Figures'!$B:$B,"CyToBroker",'2012Figures'!$G:$G,"E1",'2012Figures'!$E:$E,$B$1)</f>
        <v>0</v>
      </c>
      <c r="P370" s="50">
        <f>SUMIFS('2012Figures'!$J:$J,'2012Figures'!$C:$C,$A370,'2012Figures'!$B:$B,"CyToBroker",'2012Figures'!$G:$G,"P1",'2012Figures'!$E:$E,$B$1)</f>
        <v>0</v>
      </c>
      <c r="Q370" s="28"/>
      <c r="R370" s="46" t="str">
        <f t="shared" ref="R370:V413" si="39">IF(L370=0,"",ROUND(D370/L370-1,2))</f>
        <v/>
      </c>
      <c r="S370" s="46" t="str">
        <f t="shared" si="39"/>
        <v/>
      </c>
      <c r="T370" s="46" t="str">
        <f t="shared" si="39"/>
        <v/>
      </c>
      <c r="U370" s="46" t="str">
        <f t="shared" si="39"/>
        <v/>
      </c>
      <c r="V370" s="46" t="str">
        <f t="shared" si="39"/>
        <v/>
      </c>
    </row>
    <row r="371" spans="1:22" x14ac:dyDescent="0.2">
      <c r="A371" s="1">
        <v>410</v>
      </c>
      <c r="B371" s="1" t="s">
        <v>123</v>
      </c>
      <c r="C371" s="8">
        <v>5</v>
      </c>
      <c r="D371" s="29">
        <f>SUMIFS('2013Figures'!$J:$J,'2013Figures'!$C:$C,$A371,'2013Figures'!$H:$H,$B371,'2013Figures'!$I:$I,$C371,'2013Figures'!$E:$E,$B$1)</f>
        <v>0</v>
      </c>
      <c r="E371" s="9">
        <f>SUMIFS('2013Figures'!$J:$J,'2013Figures'!$C:$C,$A371,'2013Figures'!$H:$H,$B371,'2013Figures'!$I:$I,$C371,'2013Figures'!$B:$B,"BrokerToCy",'2013Figures'!$G:$G,"E1",'2013Figures'!$E:$E,$B$1)</f>
        <v>0</v>
      </c>
      <c r="F371" s="9">
        <f>SUMIFS('2013Figures'!$J:$J,'2013Figures'!$C:$C,$A371,'2013Figures'!$H:$H,$B371,'2013Figures'!$I:$I,$C371,'2013Figures'!$B:$B,"BrokerToCy",'2013Figures'!$G:$G,"P1",'2013Figures'!$E:$E,$B$1)</f>
        <v>0</v>
      </c>
      <c r="G371" s="9">
        <f>SUMIFS('2013Figures'!$J:$J,'2013Figures'!$C:$C,$A371,'2013Figures'!$H:$H,$B371,'2013Figures'!$I:$I,$C371,'2013Figures'!$B:$B,"CyToBroker",'2013Figures'!$G:$G,"E1",'2013Figures'!$E:$E,$B$1)</f>
        <v>0</v>
      </c>
      <c r="H371" s="9">
        <f>SUMIFS('2013Figures'!$J:$J,'2013Figures'!$C:$C,$A371,'2013Figures'!$H:$H,$B371,'2013Figures'!$I:$I,$C371,'2013Figures'!$B:$B,"CyToBroker",'2013Figures'!$G:$G,"P1",'2013Figures'!$E:$E,$B$1)</f>
        <v>0</v>
      </c>
      <c r="I371" s="30"/>
      <c r="J371" s="31">
        <v>201501</v>
      </c>
      <c r="K371" s="30"/>
      <c r="L371" s="42">
        <f>SUMIFS('2012Figures'!$J:$J,'2012Figures'!$C:$C,$A371,'2012Figures'!$H:$H,$B371,'2012Figures'!$I:$I,$C371,'2012Figures'!$E:$E,$B$1)</f>
        <v>0</v>
      </c>
      <c r="M371" s="52">
        <f>SUMIFS('2012Figures'!$J:$J,'2012Figures'!$C:$C,$A371,'2012Figures'!$H:$H,$B371,'2012Figures'!$I:$I,$C371,'2012Figures'!$B:$B,"BrokerToCy",'2012Figures'!$G:$G,"E1",'2012Figures'!$E:$E,$B$1)</f>
        <v>0</v>
      </c>
      <c r="N371" s="52">
        <f>SUMIFS('2012Figures'!$J:$J,'2012Figures'!$C:$C,$A371,'2012Figures'!$H:$H,$B371,'2012Figures'!$I:$I,$C371,'2012Figures'!$B:$B,"BrokerToCy",'2012Figures'!$G:$G,"P1",'2012Figures'!$E:$E,$B$1)</f>
        <v>0</v>
      </c>
      <c r="O371" s="52">
        <f>SUMIFS('2012Figures'!$J:$J,'2012Figures'!$C:$C,$A371,'2012Figures'!$H:$H,$B371,'2012Figures'!$I:$I,$C371,'2012Figures'!$B:$B,"CyToBroker",'2012Figures'!$G:$G,"E1",'2012Figures'!$E:$E,$B$1)</f>
        <v>0</v>
      </c>
      <c r="P371" s="52">
        <f>SUMIFS('2012Figures'!$J:$J,'2012Figures'!$C:$C,$A371,'2012Figures'!$H:$H,$B371,'2012Figures'!$I:$I,$C371,'2012Figures'!$B:$B,"CyToBroker",'2012Figures'!$G:$G,"P1",'2012Figures'!$E:$E,$B$1)</f>
        <v>0</v>
      </c>
      <c r="Q371" s="30"/>
      <c r="R371" s="46" t="str">
        <f t="shared" si="39"/>
        <v/>
      </c>
      <c r="S371" s="46" t="str">
        <f t="shared" si="39"/>
        <v/>
      </c>
      <c r="T371" s="46" t="str">
        <f t="shared" si="39"/>
        <v/>
      </c>
      <c r="U371" s="46" t="str">
        <f t="shared" si="39"/>
        <v/>
      </c>
      <c r="V371" s="46" t="str">
        <f t="shared" si="39"/>
        <v/>
      </c>
    </row>
    <row r="372" spans="1:22" x14ac:dyDescent="0.2">
      <c r="A372" s="1">
        <v>410</v>
      </c>
      <c r="B372" s="1" t="s">
        <v>123</v>
      </c>
      <c r="C372" s="8">
        <v>4</v>
      </c>
      <c r="D372" s="29">
        <f>SUMIFS('2013Figures'!$J:$J,'2013Figures'!$C:$C,$A372,'2013Figures'!$H:$H,$B372,'2013Figures'!$I:$I,$C372,'2013Figures'!$E:$E,$B$1)</f>
        <v>0</v>
      </c>
      <c r="E372" s="9">
        <f>SUMIFS('2013Figures'!$J:$J,'2013Figures'!$C:$C,$A372,'2013Figures'!$H:$H,$B372,'2013Figures'!$I:$I,$C372,'2013Figures'!$B:$B,"BrokerToCy",'2013Figures'!$G:$G,"E1",'2013Figures'!$E:$E,$B$1)</f>
        <v>0</v>
      </c>
      <c r="F372" s="9">
        <f>SUMIFS('2013Figures'!$J:$J,'2013Figures'!$C:$C,$A372,'2013Figures'!$H:$H,$B372,'2013Figures'!$I:$I,$C372,'2013Figures'!$B:$B,"BrokerToCy",'2013Figures'!$G:$G,"P1",'2013Figures'!$E:$E,$B$1)</f>
        <v>0</v>
      </c>
      <c r="G372" s="9">
        <f>SUMIFS('2013Figures'!$J:$J,'2013Figures'!$C:$C,$A372,'2013Figures'!$H:$H,$B372,'2013Figures'!$I:$I,$C372,'2013Figures'!$B:$B,"CyToBroker",'2013Figures'!$G:$G,"E1",'2013Figures'!$E:$E,$B$1)</f>
        <v>0</v>
      </c>
      <c r="H372" s="9">
        <f>SUMIFS('2013Figures'!$J:$J,'2013Figures'!$C:$C,$A372,'2013Figures'!$H:$H,$B372,'2013Figures'!$I:$I,$C372,'2013Figures'!$B:$B,"CyToBroker",'2013Figures'!$G:$G,"P1",'2013Figures'!$E:$E,$B$1)</f>
        <v>0</v>
      </c>
      <c r="I372" s="30"/>
      <c r="J372" s="31">
        <v>201301</v>
      </c>
      <c r="K372" s="30"/>
      <c r="L372" s="42">
        <f>SUMIFS('2012Figures'!$J:$J,'2012Figures'!$C:$C,$A372,'2012Figures'!$H:$H,$B372,'2012Figures'!$I:$I,$C372,'2012Figures'!$E:$E,$B$1)</f>
        <v>0</v>
      </c>
      <c r="M372" s="52">
        <f>SUMIFS('2012Figures'!$J:$J,'2012Figures'!$C:$C,$A372,'2012Figures'!$H:$H,$B372,'2012Figures'!$I:$I,$C372,'2012Figures'!$B:$B,"BrokerToCy",'2012Figures'!$G:$G,"E1",'2012Figures'!$E:$E,$B$1)</f>
        <v>0</v>
      </c>
      <c r="N372" s="52">
        <f>SUMIFS('2012Figures'!$J:$J,'2012Figures'!$C:$C,$A372,'2012Figures'!$H:$H,$B372,'2012Figures'!$I:$I,$C372,'2012Figures'!$B:$B,"BrokerToCy",'2012Figures'!$G:$G,"P1",'2012Figures'!$E:$E,$B$1)</f>
        <v>0</v>
      </c>
      <c r="O372" s="52">
        <f>SUMIFS('2012Figures'!$J:$J,'2012Figures'!$C:$C,$A372,'2012Figures'!$H:$H,$B372,'2012Figures'!$I:$I,$C372,'2012Figures'!$B:$B,"CyToBroker",'2012Figures'!$G:$G,"E1",'2012Figures'!$E:$E,$B$1)</f>
        <v>0</v>
      </c>
      <c r="P372" s="52">
        <f>SUMIFS('2012Figures'!$J:$J,'2012Figures'!$C:$C,$A372,'2012Figures'!$H:$H,$B372,'2012Figures'!$I:$I,$C372,'2012Figures'!$B:$B,"CyToBroker",'2012Figures'!$G:$G,"P1",'2012Figures'!$E:$E,$B$1)</f>
        <v>0</v>
      </c>
      <c r="Q372" s="30"/>
      <c r="R372" s="46" t="str">
        <f t="shared" si="39"/>
        <v/>
      </c>
      <c r="S372" s="46" t="str">
        <f t="shared" si="39"/>
        <v/>
      </c>
      <c r="T372" s="46" t="str">
        <f t="shared" si="39"/>
        <v/>
      </c>
      <c r="U372" s="46" t="str">
        <f t="shared" si="39"/>
        <v/>
      </c>
      <c r="V372" s="46" t="str">
        <f t="shared" si="39"/>
        <v/>
      </c>
    </row>
    <row r="373" spans="1:22" x14ac:dyDescent="0.2">
      <c r="A373" s="1">
        <v>410</v>
      </c>
      <c r="B373" s="1" t="s">
        <v>123</v>
      </c>
      <c r="C373" s="8">
        <v>3</v>
      </c>
      <c r="D373" s="29">
        <f>SUMIFS('2013Figures'!$J:$J,'2013Figures'!$C:$C,$A373,'2013Figures'!$H:$H,$B373,'2013Figures'!$I:$I,$C373,'2013Figures'!$E:$E,$B$1)</f>
        <v>0</v>
      </c>
      <c r="E373" s="9">
        <f>SUMIFS('2013Figures'!$J:$J,'2013Figures'!$C:$C,$A373,'2013Figures'!$H:$H,$B373,'2013Figures'!$I:$I,$C373,'2013Figures'!$B:$B,"BrokerToCy",'2013Figures'!$G:$G,"E1",'2013Figures'!$E:$E,$B$1)</f>
        <v>0</v>
      </c>
      <c r="F373" s="9">
        <f>SUMIFS('2013Figures'!$J:$J,'2013Figures'!$C:$C,$A373,'2013Figures'!$H:$H,$B373,'2013Figures'!$I:$I,$C373,'2013Figures'!$B:$B,"BrokerToCy",'2013Figures'!$G:$G,"P1",'2013Figures'!$E:$E,$B$1)</f>
        <v>0</v>
      </c>
      <c r="G373" s="9">
        <f>SUMIFS('2013Figures'!$J:$J,'2013Figures'!$C:$C,$A373,'2013Figures'!$H:$H,$B373,'2013Figures'!$I:$I,$C373,'2013Figures'!$B:$B,"CyToBroker",'2013Figures'!$G:$G,"E1",'2013Figures'!$E:$E,$B$1)</f>
        <v>0</v>
      </c>
      <c r="H373" s="9">
        <f>SUMIFS('2013Figures'!$J:$J,'2013Figures'!$C:$C,$A373,'2013Figures'!$H:$H,$B373,'2013Figures'!$I:$I,$C373,'2013Figures'!$B:$B,"CyToBroker",'2013Figures'!$G:$G,"P1",'2013Figures'!$E:$E,$B$1)</f>
        <v>0</v>
      </c>
      <c r="J373" s="8">
        <v>201201</v>
      </c>
      <c r="L373" s="42">
        <f>SUMIFS('2012Figures'!$J:$J,'2012Figures'!$C:$C,$A373,'2012Figures'!$H:$H,$B373,'2012Figures'!$I:$I,$C373,'2012Figures'!$E:$E,$B$1)</f>
        <v>0</v>
      </c>
      <c r="M373" s="52">
        <f>SUMIFS('2012Figures'!$J:$J,'2012Figures'!$C:$C,$A373,'2012Figures'!$H:$H,$B373,'2012Figures'!$I:$I,$C373,'2012Figures'!$B:$B,"BrokerToCy",'2012Figures'!$G:$G,"E1",'2012Figures'!$E:$E,$B$1)</f>
        <v>0</v>
      </c>
      <c r="N373" s="52">
        <f>SUMIFS('2012Figures'!$J:$J,'2012Figures'!$C:$C,$A373,'2012Figures'!$H:$H,$B373,'2012Figures'!$I:$I,$C373,'2012Figures'!$B:$B,"BrokerToCy",'2012Figures'!$G:$G,"P1",'2012Figures'!$E:$E,$B$1)</f>
        <v>0</v>
      </c>
      <c r="O373" s="52">
        <f>SUMIFS('2012Figures'!$J:$J,'2012Figures'!$C:$C,$A373,'2012Figures'!$H:$H,$B373,'2012Figures'!$I:$I,$C373,'2012Figures'!$B:$B,"CyToBroker",'2012Figures'!$G:$G,"E1",'2012Figures'!$E:$E,$B$1)</f>
        <v>0</v>
      </c>
      <c r="P373" s="52">
        <f>SUMIFS('2012Figures'!$J:$J,'2012Figures'!$C:$C,$A373,'2012Figures'!$H:$H,$B373,'2012Figures'!$I:$I,$C373,'2012Figures'!$B:$B,"CyToBroker",'2012Figures'!$G:$G,"P1",'2012Figures'!$E:$E,$B$1)</f>
        <v>0</v>
      </c>
      <c r="R373" s="46" t="str">
        <f t="shared" si="39"/>
        <v/>
      </c>
      <c r="S373" s="46" t="str">
        <f t="shared" si="39"/>
        <v/>
      </c>
      <c r="T373" s="46" t="str">
        <f t="shared" si="39"/>
        <v/>
      </c>
      <c r="U373" s="46" t="str">
        <f t="shared" si="39"/>
        <v/>
      </c>
      <c r="V373" s="46" t="str">
        <f t="shared" si="39"/>
        <v/>
      </c>
    </row>
    <row r="374" spans="1:22" x14ac:dyDescent="0.2">
      <c r="A374" s="1">
        <v>410</v>
      </c>
      <c r="B374" s="1" t="s">
        <v>123</v>
      </c>
      <c r="C374" s="8">
        <v>2</v>
      </c>
      <c r="D374" s="29">
        <f>SUMIFS('2013Figures'!$J:$J,'2013Figures'!$C:$C,$A374,'2013Figures'!$H:$H,$B374,'2013Figures'!$I:$I,$C374,'2013Figures'!$E:$E,$B$1)</f>
        <v>0</v>
      </c>
      <c r="E374" s="9">
        <f>SUMIFS('2013Figures'!$J:$J,'2013Figures'!$C:$C,$A374,'2013Figures'!$H:$H,$B374,'2013Figures'!$I:$I,$C374,'2013Figures'!$B:$B,"BrokerToCy",'2013Figures'!$G:$G,"E1",'2013Figures'!$E:$E,$B$1)</f>
        <v>0</v>
      </c>
      <c r="F374" s="9">
        <f>SUMIFS('2013Figures'!$J:$J,'2013Figures'!$C:$C,$A374,'2013Figures'!$H:$H,$B374,'2013Figures'!$I:$I,$C374,'2013Figures'!$B:$B,"BrokerToCy",'2013Figures'!$G:$G,"P1",'2013Figures'!$E:$E,$B$1)</f>
        <v>0</v>
      </c>
      <c r="G374" s="9">
        <f>SUMIFS('2013Figures'!$J:$J,'2013Figures'!$C:$C,$A374,'2013Figures'!$H:$H,$B374,'2013Figures'!$I:$I,$C374,'2013Figures'!$B:$B,"CyToBroker",'2013Figures'!$G:$G,"E1",'2013Figures'!$E:$E,$B$1)</f>
        <v>0</v>
      </c>
      <c r="H374" s="9">
        <f>SUMIFS('2013Figures'!$J:$J,'2013Figures'!$C:$C,$A374,'2013Figures'!$H:$H,$B374,'2013Figures'!$I:$I,$C374,'2013Figures'!$B:$B,"CyToBroker",'2013Figures'!$G:$G,"P1",'2013Figures'!$E:$E,$B$1)</f>
        <v>0</v>
      </c>
      <c r="J374" s="8">
        <v>201101</v>
      </c>
      <c r="L374" s="42">
        <f>SUMIFS('2012Figures'!$J:$J,'2012Figures'!$C:$C,$A374,'2012Figures'!$H:$H,$B374,'2012Figures'!$I:$I,$C374,'2012Figures'!$E:$E,$B$1)</f>
        <v>0</v>
      </c>
      <c r="M374" s="52">
        <f>SUMIFS('2012Figures'!$J:$J,'2012Figures'!$C:$C,$A374,'2012Figures'!$H:$H,$B374,'2012Figures'!$I:$I,$C374,'2012Figures'!$B:$B,"BrokerToCy",'2012Figures'!$G:$G,"E1",'2012Figures'!$E:$E,$B$1)</f>
        <v>0</v>
      </c>
      <c r="N374" s="52">
        <f>SUMIFS('2012Figures'!$J:$J,'2012Figures'!$C:$C,$A374,'2012Figures'!$H:$H,$B374,'2012Figures'!$I:$I,$C374,'2012Figures'!$B:$B,"BrokerToCy",'2012Figures'!$G:$G,"P1",'2012Figures'!$E:$E,$B$1)</f>
        <v>0</v>
      </c>
      <c r="O374" s="52">
        <f>SUMIFS('2012Figures'!$J:$J,'2012Figures'!$C:$C,$A374,'2012Figures'!$H:$H,$B374,'2012Figures'!$I:$I,$C374,'2012Figures'!$B:$B,"CyToBroker",'2012Figures'!$G:$G,"E1",'2012Figures'!$E:$E,$B$1)</f>
        <v>0</v>
      </c>
      <c r="P374" s="52">
        <f>SUMIFS('2012Figures'!$J:$J,'2012Figures'!$C:$C,$A374,'2012Figures'!$H:$H,$B374,'2012Figures'!$I:$I,$C374,'2012Figures'!$B:$B,"CyToBroker",'2012Figures'!$G:$G,"P1",'2012Figures'!$E:$E,$B$1)</f>
        <v>0</v>
      </c>
      <c r="R374" s="46" t="str">
        <f t="shared" si="39"/>
        <v/>
      </c>
      <c r="S374" s="46" t="str">
        <f t="shared" si="39"/>
        <v/>
      </c>
      <c r="T374" s="46" t="str">
        <f t="shared" si="39"/>
        <v/>
      </c>
      <c r="U374" s="46" t="str">
        <f t="shared" si="39"/>
        <v/>
      </c>
      <c r="V374" s="46" t="str">
        <f t="shared" si="39"/>
        <v/>
      </c>
    </row>
    <row r="375" spans="1:22" x14ac:dyDescent="0.2">
      <c r="A375" s="1">
        <v>410</v>
      </c>
      <c r="B375" s="1" t="s">
        <v>123</v>
      </c>
      <c r="C375" s="8">
        <v>1</v>
      </c>
      <c r="D375" s="29">
        <f>SUMIFS('2013Figures'!$J:$J,'2013Figures'!$C:$C,$A375,'2013Figures'!$H:$H,$B375,'2013Figures'!$I:$I,$C375,'2013Figures'!$E:$E,$B$1)</f>
        <v>0</v>
      </c>
      <c r="E375" s="9">
        <f>SUMIFS('2013Figures'!$J:$J,'2013Figures'!$C:$C,$A375,'2013Figures'!$H:$H,$B375,'2013Figures'!$I:$I,$C375,'2013Figures'!$B:$B,"BrokerToCy",'2013Figures'!$G:$G,"E1",'2013Figures'!$E:$E,$B$1)</f>
        <v>0</v>
      </c>
      <c r="F375" s="9">
        <f>SUMIFS('2013Figures'!$J:$J,'2013Figures'!$C:$C,$A375,'2013Figures'!$H:$H,$B375,'2013Figures'!$I:$I,$C375,'2013Figures'!$B:$B,"BrokerToCy",'2013Figures'!$G:$G,"P1",'2013Figures'!$E:$E,$B$1)</f>
        <v>0</v>
      </c>
      <c r="G375" s="9">
        <f>SUMIFS('2013Figures'!$J:$J,'2013Figures'!$C:$C,$A375,'2013Figures'!$H:$H,$B375,'2013Figures'!$I:$I,$C375,'2013Figures'!$B:$B,"CyToBroker",'2013Figures'!$G:$G,"E1",'2013Figures'!$E:$E,$B$1)</f>
        <v>0</v>
      </c>
      <c r="H375" s="9">
        <f>SUMIFS('2013Figures'!$J:$J,'2013Figures'!$C:$C,$A375,'2013Figures'!$H:$H,$B375,'2013Figures'!$I:$I,$C375,'2013Figures'!$B:$B,"CyToBroker",'2013Figures'!$G:$G,"P1",'2013Figures'!$E:$E,$B$1)</f>
        <v>0</v>
      </c>
      <c r="J375" s="8">
        <v>200901</v>
      </c>
      <c r="L375" s="42">
        <f>SUMIFS('2012Figures'!$J:$J,'2012Figures'!$C:$C,$A375,'2012Figures'!$H:$H,$B375,'2012Figures'!$I:$I,$C375,'2012Figures'!$E:$E,$B$1)</f>
        <v>0</v>
      </c>
      <c r="M375" s="52">
        <f>SUMIFS('2012Figures'!$J:$J,'2012Figures'!$C:$C,$A375,'2012Figures'!$H:$H,$B375,'2012Figures'!$I:$I,$C375,'2012Figures'!$B:$B,"BrokerToCy",'2012Figures'!$G:$G,"E1",'2012Figures'!$E:$E,$B$1)</f>
        <v>0</v>
      </c>
      <c r="N375" s="52">
        <f>SUMIFS('2012Figures'!$J:$J,'2012Figures'!$C:$C,$A375,'2012Figures'!$H:$H,$B375,'2012Figures'!$I:$I,$C375,'2012Figures'!$B:$B,"BrokerToCy",'2012Figures'!$G:$G,"P1",'2012Figures'!$E:$E,$B$1)</f>
        <v>0</v>
      </c>
      <c r="O375" s="52">
        <f>SUMIFS('2012Figures'!$J:$J,'2012Figures'!$C:$C,$A375,'2012Figures'!$H:$H,$B375,'2012Figures'!$I:$I,$C375,'2012Figures'!$B:$B,"CyToBroker",'2012Figures'!$G:$G,"E1",'2012Figures'!$E:$E,$B$1)</f>
        <v>0</v>
      </c>
      <c r="P375" s="52">
        <f>SUMIFS('2012Figures'!$J:$J,'2012Figures'!$C:$C,$A375,'2012Figures'!$H:$H,$B375,'2012Figures'!$I:$I,$C375,'2012Figures'!$B:$B,"CyToBroker",'2012Figures'!$G:$G,"P1",'2012Figures'!$E:$E,$B$1)</f>
        <v>0</v>
      </c>
      <c r="R375" s="46" t="str">
        <f t="shared" si="39"/>
        <v/>
      </c>
      <c r="S375" s="46" t="str">
        <f t="shared" si="39"/>
        <v/>
      </c>
      <c r="T375" s="46" t="str">
        <f t="shared" si="39"/>
        <v/>
      </c>
      <c r="U375" s="46" t="str">
        <f t="shared" si="39"/>
        <v/>
      </c>
      <c r="V375" s="46" t="str">
        <f t="shared" si="39"/>
        <v/>
      </c>
    </row>
    <row r="376" spans="1:22" x14ac:dyDescent="0.2">
      <c r="A376" s="1">
        <v>410</v>
      </c>
      <c r="B376" s="1" t="s">
        <v>123</v>
      </c>
      <c r="D376" s="29">
        <f>SUMIFS('2013Figures'!$J:$J,'2013Figures'!$C:$C,$A376,'2013Figures'!$I:$I,"",'2013Figures'!$E:$E,$B$1)</f>
        <v>0</v>
      </c>
      <c r="E376" s="9">
        <f>SUMIFS('2013Figures'!$J:$J,'2013Figures'!$C:$C,$A376,'2013Figures'!$I:$I,"",'2013Figures'!$B:$B,"BrokerToCy",'2013Figures'!$G:$G,"E1",'2013Figures'!$E:$E,$B$1)</f>
        <v>0</v>
      </c>
      <c r="F376" s="9">
        <f>SUMIFS('2013Figures'!$J:$J,'2013Figures'!$C:$C,$A376,'2013Figures'!$I:$I,"",'2013Figures'!$B:$B,"BrokerToCy",'2013Figures'!$G:$G,"P1",'2013Figures'!$E:$E,$B$1)</f>
        <v>0</v>
      </c>
      <c r="G376" s="9">
        <f>SUMIFS('2013Figures'!$J:$J,'2013Figures'!$C:$C,$A376,'2013Figures'!$I:$I,"",'2013Figures'!$B:$B,"CyToBroker",'2013Figures'!$G:$G,"E1",'2013Figures'!$E:$E,$B$1)</f>
        <v>0</v>
      </c>
      <c r="H376" s="9">
        <f>SUMIFS('2013Figures'!$J:$J,'2013Figures'!$C:$C,$A376,'2013Figures'!$I:$I,"",'2013Figures'!$B:$B,"CyToBroker",'2013Figures'!$G:$G,"P1",'2013Figures'!$E:$E,$B$1)</f>
        <v>0</v>
      </c>
      <c r="J376" s="8" t="s">
        <v>131</v>
      </c>
      <c r="L376" s="42">
        <f>SUMIFS('2012Figures'!$J:$J,'2012Figures'!$C:$C,$A376,'2012Figures'!$I:$I,"",'2012Figures'!$E:$E,$B$1)</f>
        <v>0</v>
      </c>
      <c r="M376" s="52">
        <f>SUMIFS('2012Figures'!$J:$J,'2012Figures'!$C:$C,$A376,'2012Figures'!$I:$I,"",'2012Figures'!$B:$B,"BrokerToCy",'2012Figures'!$G:$G,"E1",'2012Figures'!$E:$E,$B$1)</f>
        <v>0</v>
      </c>
      <c r="N376" s="52">
        <f>SUMIFS('2012Figures'!$J:$J,'2012Figures'!$C:$C,$A376,'2012Figures'!$I:$I,"",'2012Figures'!$B:$B,"BrokerToCy",'2012Figures'!$G:$G,"P1",'2012Figures'!$E:$E,$B$1)</f>
        <v>0</v>
      </c>
      <c r="O376" s="52">
        <f>SUMIFS('2012Figures'!$J:$J,'2012Figures'!$C:$C,$A376,'2012Figures'!$I:$I,"",'2012Figures'!$B:$B,"CyToBroker",'2012Figures'!$G:$G,"E1",'2012Figures'!$E:$E,$B$1)</f>
        <v>0</v>
      </c>
      <c r="P376" s="52">
        <f>SUMIFS('2012Figures'!$J:$J,'2012Figures'!$C:$C,$A376,'2012Figures'!$I:$I,"",'2012Figures'!$B:$B,"CyToBroker",'2012Figures'!$G:$G,"P1",'2012Figures'!$E:$E,$B$1)</f>
        <v>0</v>
      </c>
      <c r="R376" s="46" t="str">
        <f t="shared" si="39"/>
        <v/>
      </c>
      <c r="S376" s="46" t="str">
        <f t="shared" si="39"/>
        <v/>
      </c>
      <c r="T376" s="46" t="str">
        <f t="shared" si="39"/>
        <v/>
      </c>
      <c r="U376" s="46" t="str">
        <f t="shared" si="39"/>
        <v/>
      </c>
      <c r="V376" s="46" t="str">
        <f t="shared" si="39"/>
        <v/>
      </c>
    </row>
    <row r="377" spans="1:22" x14ac:dyDescent="0.2">
      <c r="A377" s="21"/>
      <c r="B377" s="21" t="s">
        <v>92</v>
      </c>
      <c r="C377" s="22"/>
      <c r="D377" s="23">
        <f>SUM(E377:H377)</f>
        <v>0</v>
      </c>
      <c r="E377" s="23">
        <f>SUM(E371:E376)</f>
        <v>0</v>
      </c>
      <c r="F377" s="23">
        <f>SUM(F371:F376)</f>
        <v>0</v>
      </c>
      <c r="G377" s="23">
        <f>SUM(G371:G376)</f>
        <v>0</v>
      </c>
      <c r="H377" s="23">
        <f>SUM(H371:H376)</f>
        <v>0</v>
      </c>
      <c r="I377" s="21"/>
      <c r="J377" s="22"/>
      <c r="K377" s="21"/>
      <c r="L377" s="43">
        <f>SUM(M377:P377)</f>
        <v>0</v>
      </c>
      <c r="M377" s="43">
        <f>SUM(M371:M376)</f>
        <v>0</v>
      </c>
      <c r="N377" s="43">
        <f>SUM(N371:N376)</f>
        <v>0</v>
      </c>
      <c r="O377" s="43">
        <f>SUM(O371:O376)</f>
        <v>0</v>
      </c>
      <c r="P377" s="43">
        <f>SUM(P371:P376)</f>
        <v>0</v>
      </c>
      <c r="Q377" s="21"/>
      <c r="R377" s="21"/>
      <c r="S377" s="21"/>
      <c r="T377" s="21"/>
      <c r="U377" s="21"/>
      <c r="V377" s="21"/>
    </row>
    <row r="378" spans="1:22" x14ac:dyDescent="0.2">
      <c r="A378" s="28">
        <v>601</v>
      </c>
      <c r="B378" s="28" t="s">
        <v>124</v>
      </c>
      <c r="C378" s="17" t="s">
        <v>88</v>
      </c>
      <c r="D378" s="18">
        <f>SUMIFS('2013Figures'!$J:$J,'2013Figures'!$C:$C,$A378,'2013Figures'!$E:$E,$B$1)</f>
        <v>0</v>
      </c>
      <c r="E378" s="18">
        <f>SUMIFS('2013Figures'!$J:$J,'2013Figures'!$C:$C,$A378,'2013Figures'!$B:$B,"BrokerToCy",'2013Figures'!$G:$G,"E1",'2013Figures'!$E:$E,$B$1)</f>
        <v>0</v>
      </c>
      <c r="F378" s="18">
        <f>SUMIFS('2013Figures'!$J:$J,'2013Figures'!$C:$C,$A378,'2013Figures'!$B:$B,"BrokerToCy",'2013Figures'!$G:$G,"P1",'2013Figures'!$E:$E,$B$1)</f>
        <v>0</v>
      </c>
      <c r="G378" s="18">
        <f>SUMIFS('2013Figures'!$J:$J,'2013Figures'!$C:$C,$A378,'2013Figures'!$B:$B,"CyToBroker",'2013Figures'!$G:$G,"E1",'2013Figures'!$E:$E,$B$1)</f>
        <v>0</v>
      </c>
      <c r="H378" s="18">
        <f>SUMIFS('2013Figures'!$J:$J,'2013Figures'!$C:$C,$A378,'2013Figures'!$B:$B,"CyToBroker",'2013Figures'!$G:$G,"P1",'2013Figures'!$E:$E,$B$1)</f>
        <v>0</v>
      </c>
      <c r="I378" s="28"/>
      <c r="J378" s="17"/>
      <c r="K378" s="28"/>
      <c r="L378" s="50">
        <f>SUMIFS('2012Figures'!$J:$J,'2012Figures'!$C:$C,$A378,'2012Figures'!$E:$E,$B$1)</f>
        <v>0</v>
      </c>
      <c r="M378" s="50">
        <f>SUMIFS('2012Figures'!$J:$J,'2012Figures'!$C:$C,$A378,'2012Figures'!$B:$B,"BrokerToCy",'2012Figures'!$G:$G,"E1",'2012Figures'!$E:$E,$B$1)</f>
        <v>0</v>
      </c>
      <c r="N378" s="50">
        <f>SUMIFS('2012Figures'!$J:$J,'2012Figures'!$C:$C,$A378,'2012Figures'!$B:$B,"BrokerToCy",'2012Figures'!$G:$G,"P1",'2012Figures'!$E:$E,$B$1)</f>
        <v>0</v>
      </c>
      <c r="O378" s="50">
        <f>SUMIFS('2012Figures'!$J:$J,'2012Figures'!$C:$C,$A378,'2012Figures'!$B:$B,"CyToBroker",'2012Figures'!$G:$G,"E1",'2012Figures'!$E:$E,$B$1)</f>
        <v>0</v>
      </c>
      <c r="P378" s="50">
        <f>SUMIFS('2012Figures'!$J:$J,'2012Figures'!$C:$C,$A378,'2012Figures'!$B:$B,"CyToBroker",'2012Figures'!$G:$G,"P1",'2012Figures'!$E:$E,$B$1)</f>
        <v>0</v>
      </c>
      <c r="Q378" s="28"/>
      <c r="R378" s="46" t="str">
        <f t="shared" ref="R378:V421" si="40">IF(L378=0,"",ROUND(D378/L378-1,2))</f>
        <v/>
      </c>
      <c r="S378" s="46" t="str">
        <f t="shared" si="40"/>
        <v/>
      </c>
      <c r="T378" s="46" t="str">
        <f t="shared" si="40"/>
        <v/>
      </c>
      <c r="U378" s="46" t="str">
        <f t="shared" si="40"/>
        <v/>
      </c>
      <c r="V378" s="46" t="str">
        <f t="shared" si="40"/>
        <v/>
      </c>
    </row>
    <row r="379" spans="1:22" x14ac:dyDescent="0.2">
      <c r="A379" s="1">
        <v>601</v>
      </c>
      <c r="B379" s="1" t="s">
        <v>124</v>
      </c>
      <c r="C379" s="8">
        <v>1</v>
      </c>
      <c r="D379" s="29">
        <f>SUMIFS('2013Figures'!$J:$J,'2013Figures'!$C:$C,$A379,'2013Figures'!$H:$H,$B379,'2013Figures'!$I:$I,$C379,'2013Figures'!$E:$E,$B$1)</f>
        <v>0</v>
      </c>
      <c r="E379" s="9">
        <f>SUMIFS('2013Figures'!$J:$J,'2013Figures'!$C:$C,$A379,'2013Figures'!$H:$H,$B379,'2013Figures'!$I:$I,$C379,'2013Figures'!$B:$B,"BrokerToCy",'2013Figures'!$G:$G,"E1",'2013Figures'!$E:$E,$B$1)</f>
        <v>0</v>
      </c>
      <c r="F379" s="9">
        <f>SUMIFS('2013Figures'!$J:$J,'2013Figures'!$C:$C,$A379,'2013Figures'!$H:$H,$B379,'2013Figures'!$I:$I,$C379,'2013Figures'!$B:$B,"BrokerToCy",'2013Figures'!$G:$G,"P1",'2013Figures'!$E:$E,$B$1)</f>
        <v>0</v>
      </c>
      <c r="G379" s="9">
        <f>SUMIFS('2013Figures'!$J:$J,'2013Figures'!$C:$C,$A379,'2013Figures'!$H:$H,$B379,'2013Figures'!$I:$I,$C379,'2013Figures'!$B:$B,"CyToBroker",'2013Figures'!$G:$G,"E1",'2013Figures'!$E:$E,$B$1)</f>
        <v>0</v>
      </c>
      <c r="H379" s="9">
        <f>SUMIFS('2013Figures'!$J:$J,'2013Figures'!$C:$C,$A379,'2013Figures'!$H:$H,$B379,'2013Figures'!$I:$I,$C379,'2013Figures'!$B:$B,"CyToBroker",'2013Figures'!$G:$G,"P1",'2013Figures'!$E:$E,$B$1)</f>
        <v>0</v>
      </c>
      <c r="I379" s="30"/>
      <c r="J379" s="8" t="s">
        <v>131</v>
      </c>
      <c r="K379" s="30"/>
      <c r="L379" s="42">
        <f>SUMIFS('2012Figures'!$J:$J,'2012Figures'!$C:$C,$A379,'2012Figures'!$H:$H,$B379,'2012Figures'!$I:$I,$C379,'2012Figures'!$E:$E,$B$1)</f>
        <v>0</v>
      </c>
      <c r="M379" s="52">
        <f>SUMIFS('2012Figures'!$J:$J,'2012Figures'!$C:$C,$A379,'2012Figures'!$H:$H,$B379,'2012Figures'!$I:$I,$C379,'2012Figures'!$B:$B,"BrokerToCy",'2012Figures'!$G:$G,"E1",'2012Figures'!$E:$E,$B$1)</f>
        <v>0</v>
      </c>
      <c r="N379" s="52">
        <f>SUMIFS('2012Figures'!$J:$J,'2012Figures'!$C:$C,$A379,'2012Figures'!$H:$H,$B379,'2012Figures'!$I:$I,$C379,'2012Figures'!$B:$B,"BrokerToCy",'2012Figures'!$G:$G,"P1",'2012Figures'!$E:$E,$B$1)</f>
        <v>0</v>
      </c>
      <c r="O379" s="52">
        <f>SUMIFS('2012Figures'!$J:$J,'2012Figures'!$C:$C,$A379,'2012Figures'!$H:$H,$B379,'2012Figures'!$I:$I,$C379,'2012Figures'!$B:$B,"CyToBroker",'2012Figures'!$G:$G,"E1",'2012Figures'!$E:$E,$B$1)</f>
        <v>0</v>
      </c>
      <c r="P379" s="52">
        <f>SUMIFS('2012Figures'!$J:$J,'2012Figures'!$C:$C,$A379,'2012Figures'!$H:$H,$B379,'2012Figures'!$I:$I,$C379,'2012Figures'!$B:$B,"CyToBroker",'2012Figures'!$G:$G,"P1",'2012Figures'!$E:$E,$B$1)</f>
        <v>0</v>
      </c>
      <c r="Q379" s="30"/>
      <c r="R379" s="46" t="str">
        <f t="shared" si="40"/>
        <v/>
      </c>
      <c r="S379" s="46" t="str">
        <f t="shared" si="40"/>
        <v/>
      </c>
      <c r="T379" s="46" t="str">
        <f t="shared" si="40"/>
        <v/>
      </c>
      <c r="U379" s="46" t="str">
        <f t="shared" si="40"/>
        <v/>
      </c>
      <c r="V379" s="46" t="str">
        <f t="shared" si="40"/>
        <v/>
      </c>
    </row>
    <row r="380" spans="1:22" x14ac:dyDescent="0.2">
      <c r="A380" s="1">
        <v>601</v>
      </c>
      <c r="B380" s="1" t="s">
        <v>124</v>
      </c>
      <c r="D380" s="29">
        <f>SUMIFS('2013Figures'!$J:$J,'2013Figures'!$C:$C,$A380,'2013Figures'!$I:$I,"",'2013Figures'!$E:$E,$B$1)</f>
        <v>0</v>
      </c>
      <c r="E380" s="9">
        <f>SUMIFS('2013Figures'!$J:$J,'2013Figures'!$C:$C,$A380,'2013Figures'!$I:$I,"",'2013Figures'!$B:$B,"BrokerToCy",'2013Figures'!$G:$G,"E1",'2013Figures'!$E:$E,$B$1)</f>
        <v>0</v>
      </c>
      <c r="F380" s="9">
        <f>SUMIFS('2013Figures'!$J:$J,'2013Figures'!$C:$C,$A380,'2013Figures'!$I:$I,"",'2013Figures'!$B:$B,"BrokerToCy",'2013Figures'!$G:$G,"P1",'2013Figures'!$E:$E,$B$1)</f>
        <v>0</v>
      </c>
      <c r="G380" s="9">
        <f>SUMIFS('2013Figures'!$J:$J,'2013Figures'!$C:$C,$A380,'2013Figures'!$I:$I,"",'2013Figures'!$B:$B,"CyToBroker",'2013Figures'!$G:$G,"E1",'2013Figures'!$E:$E,$B$1)</f>
        <v>0</v>
      </c>
      <c r="H380" s="9">
        <f>SUMIFS('2013Figures'!$J:$J,'2013Figures'!$C:$C,$A380,'2013Figures'!$I:$I,"",'2013Figures'!$B:$B,"CyToBroker",'2013Figures'!$G:$G,"P1",'2013Figures'!$E:$E,$B$1)</f>
        <v>0</v>
      </c>
      <c r="J380" s="8" t="s">
        <v>131</v>
      </c>
      <c r="L380" s="42">
        <f>SUMIFS('2012Figures'!$J:$J,'2012Figures'!$C:$C,$A380,'2012Figures'!$I:$I,"",'2012Figures'!$E:$E,$B$1)</f>
        <v>0</v>
      </c>
      <c r="M380" s="52">
        <f>SUMIFS('2012Figures'!$J:$J,'2012Figures'!$C:$C,$A380,'2012Figures'!$I:$I,"",'2012Figures'!$B:$B,"BrokerToCy",'2012Figures'!$G:$G,"E1",'2012Figures'!$E:$E,$B$1)</f>
        <v>0</v>
      </c>
      <c r="N380" s="52">
        <f>SUMIFS('2012Figures'!$J:$J,'2012Figures'!$C:$C,$A380,'2012Figures'!$I:$I,"",'2012Figures'!$B:$B,"BrokerToCy",'2012Figures'!$G:$G,"P1",'2012Figures'!$E:$E,$B$1)</f>
        <v>0</v>
      </c>
      <c r="O380" s="52">
        <f>SUMIFS('2012Figures'!$J:$J,'2012Figures'!$C:$C,$A380,'2012Figures'!$I:$I,"",'2012Figures'!$B:$B,"CyToBroker",'2012Figures'!$G:$G,"E1",'2012Figures'!$E:$E,$B$1)</f>
        <v>0</v>
      </c>
      <c r="P380" s="52">
        <f>SUMIFS('2012Figures'!$J:$J,'2012Figures'!$C:$C,$A380,'2012Figures'!$I:$I,"",'2012Figures'!$B:$B,"CyToBroker",'2012Figures'!$G:$G,"P1",'2012Figures'!$E:$E,$B$1)</f>
        <v>0</v>
      </c>
      <c r="R380" s="46" t="str">
        <f t="shared" si="40"/>
        <v/>
      </c>
      <c r="S380" s="46" t="str">
        <f t="shared" si="40"/>
        <v/>
      </c>
      <c r="T380" s="46" t="str">
        <f t="shared" si="40"/>
        <v/>
      </c>
      <c r="U380" s="46" t="str">
        <f t="shared" si="40"/>
        <v/>
      </c>
      <c r="V380" s="46" t="str">
        <f t="shared" si="40"/>
        <v/>
      </c>
    </row>
    <row r="381" spans="1:22" x14ac:dyDescent="0.2">
      <c r="A381" s="21"/>
      <c r="B381" s="21" t="s">
        <v>92</v>
      </c>
      <c r="C381" s="22"/>
      <c r="D381" s="23">
        <f>SUM(E381:H381)</f>
        <v>0</v>
      </c>
      <c r="E381" s="23">
        <f>SUM(E379:E380)</f>
        <v>0</v>
      </c>
      <c r="F381" s="23">
        <f>SUM(F379:F380)</f>
        <v>0</v>
      </c>
      <c r="G381" s="23">
        <f>SUM(G379:G380)</f>
        <v>0</v>
      </c>
      <c r="H381" s="23">
        <f>SUM(H379:H380)</f>
        <v>0</v>
      </c>
      <c r="I381" s="21"/>
      <c r="J381" s="22"/>
      <c r="K381" s="21"/>
      <c r="L381" s="43">
        <f>SUM(M381:P381)</f>
        <v>0</v>
      </c>
      <c r="M381" s="43">
        <f>SUM(M379:M380)</f>
        <v>0</v>
      </c>
      <c r="N381" s="43">
        <f>SUM(N379:N380)</f>
        <v>0</v>
      </c>
      <c r="O381" s="43">
        <f>SUM(O379:O380)</f>
        <v>0</v>
      </c>
      <c r="P381" s="43">
        <f>SUM(P379:P380)</f>
        <v>0</v>
      </c>
      <c r="Q381" s="21"/>
      <c r="R381" s="21"/>
      <c r="S381" s="21"/>
      <c r="T381" s="21"/>
      <c r="U381" s="21"/>
      <c r="V381" s="21"/>
    </row>
    <row r="382" spans="1:22" x14ac:dyDescent="0.2">
      <c r="A382" s="28">
        <v>602</v>
      </c>
      <c r="B382" s="28" t="s">
        <v>125</v>
      </c>
      <c r="C382" s="17" t="s">
        <v>88</v>
      </c>
      <c r="D382" s="18">
        <f>SUMIFS('2013Figures'!$J:$J,'2013Figures'!$C:$C,$A382,'2013Figures'!$E:$E,$B$1)</f>
        <v>0</v>
      </c>
      <c r="E382" s="18">
        <f>SUMIFS('2013Figures'!$J:$J,'2013Figures'!$C:$C,$A382,'2013Figures'!$B:$B,"BrokerToCy",'2013Figures'!$G:$G,"E1",'2013Figures'!$E:$E,$B$1)</f>
        <v>0</v>
      </c>
      <c r="F382" s="18">
        <f>SUMIFS('2013Figures'!$J:$J,'2013Figures'!$C:$C,$A382,'2013Figures'!$B:$B,"BrokerToCy",'2013Figures'!$G:$G,"P1",'2013Figures'!$E:$E,$B$1)</f>
        <v>0</v>
      </c>
      <c r="G382" s="18">
        <f>SUMIFS('2013Figures'!$J:$J,'2013Figures'!$C:$C,$A382,'2013Figures'!$B:$B,"CyToBroker",'2013Figures'!$G:$G,"E1",'2013Figures'!$E:$E,$B$1)</f>
        <v>0</v>
      </c>
      <c r="H382" s="18">
        <f>SUMIFS('2013Figures'!$J:$J,'2013Figures'!$C:$C,$A382,'2013Figures'!$B:$B,"CyToBroker",'2013Figures'!$G:$G,"P1",'2013Figures'!$E:$E,$B$1)</f>
        <v>0</v>
      </c>
      <c r="I382" s="28"/>
      <c r="J382" s="17"/>
      <c r="K382" s="28"/>
      <c r="L382" s="50">
        <f>SUMIFS('2012Figures'!$J:$J,'2012Figures'!$C:$C,$A382,'2012Figures'!$E:$E,$B$1)</f>
        <v>0</v>
      </c>
      <c r="M382" s="50">
        <f>SUMIFS('2012Figures'!$J:$J,'2012Figures'!$C:$C,$A382,'2012Figures'!$B:$B,"BrokerToCy",'2012Figures'!$G:$G,"E1",'2012Figures'!$E:$E,$B$1)</f>
        <v>0</v>
      </c>
      <c r="N382" s="50">
        <f>SUMIFS('2012Figures'!$J:$J,'2012Figures'!$C:$C,$A382,'2012Figures'!$B:$B,"BrokerToCy",'2012Figures'!$G:$G,"P1",'2012Figures'!$E:$E,$B$1)</f>
        <v>0</v>
      </c>
      <c r="O382" s="50">
        <f>SUMIFS('2012Figures'!$J:$J,'2012Figures'!$C:$C,$A382,'2012Figures'!$B:$B,"CyToBroker",'2012Figures'!$G:$G,"E1",'2012Figures'!$E:$E,$B$1)</f>
        <v>0</v>
      </c>
      <c r="P382" s="50">
        <f>SUMIFS('2012Figures'!$J:$J,'2012Figures'!$C:$C,$A382,'2012Figures'!$B:$B,"CyToBroker",'2012Figures'!$G:$G,"P1",'2012Figures'!$E:$E,$B$1)</f>
        <v>0</v>
      </c>
      <c r="Q382" s="28"/>
      <c r="R382" s="46" t="str">
        <f t="shared" ref="R382:V425" si="41">IF(L382=0,"",ROUND(D382/L382-1,2))</f>
        <v/>
      </c>
      <c r="S382" s="46" t="str">
        <f t="shared" si="41"/>
        <v/>
      </c>
      <c r="T382" s="46" t="str">
        <f t="shared" si="41"/>
        <v/>
      </c>
      <c r="U382" s="46" t="str">
        <f t="shared" si="41"/>
        <v/>
      </c>
      <c r="V382" s="46" t="str">
        <f t="shared" si="41"/>
        <v/>
      </c>
    </row>
    <row r="383" spans="1:22" x14ac:dyDescent="0.2">
      <c r="A383" s="1">
        <v>602</v>
      </c>
      <c r="B383" s="1" t="s">
        <v>125</v>
      </c>
      <c r="C383" s="8">
        <v>1</v>
      </c>
      <c r="D383" s="29">
        <f>SUMIFS('2013Figures'!$J:$J,'2013Figures'!$C:$C,$A383,'2013Figures'!$H:$H,$B383,'2013Figures'!$I:$I,$C383,'2013Figures'!$E:$E,$B$1)</f>
        <v>0</v>
      </c>
      <c r="E383" s="9">
        <f>SUMIFS('2013Figures'!$J:$J,'2013Figures'!$C:$C,$A383,'2013Figures'!$H:$H,$B383,'2013Figures'!$I:$I,$C383,'2013Figures'!$B:$B,"BrokerToCy",'2013Figures'!$G:$G,"E1",'2013Figures'!$E:$E,$B$1)</f>
        <v>0</v>
      </c>
      <c r="F383" s="9">
        <f>SUMIFS('2013Figures'!$J:$J,'2013Figures'!$C:$C,$A383,'2013Figures'!$H:$H,$B383,'2013Figures'!$I:$I,$C383,'2013Figures'!$B:$B,"BrokerToCy",'2013Figures'!$G:$G,"P1",'2013Figures'!$E:$E,$B$1)</f>
        <v>0</v>
      </c>
      <c r="G383" s="9">
        <f>SUMIFS('2013Figures'!$J:$J,'2013Figures'!$C:$C,$A383,'2013Figures'!$H:$H,$B383,'2013Figures'!$I:$I,$C383,'2013Figures'!$B:$B,"CyToBroker",'2013Figures'!$G:$G,"E1",'2013Figures'!$E:$E,$B$1)</f>
        <v>0</v>
      </c>
      <c r="H383" s="9">
        <f>SUMIFS('2013Figures'!$J:$J,'2013Figures'!$C:$C,$A383,'2013Figures'!$H:$H,$B383,'2013Figures'!$I:$I,$C383,'2013Figures'!$B:$B,"CyToBroker",'2013Figures'!$G:$G,"P1",'2013Figures'!$E:$E,$B$1)</f>
        <v>0</v>
      </c>
      <c r="I383" s="30"/>
      <c r="J383" s="8" t="s">
        <v>131</v>
      </c>
      <c r="K383" s="30"/>
      <c r="L383" s="42">
        <f>SUMIFS('2012Figures'!$J:$J,'2012Figures'!$C:$C,$A383,'2012Figures'!$H:$H,$B383,'2012Figures'!$I:$I,$C383,'2012Figures'!$E:$E,$B$1)</f>
        <v>0</v>
      </c>
      <c r="M383" s="52">
        <f>SUMIFS('2012Figures'!$J:$J,'2012Figures'!$C:$C,$A383,'2012Figures'!$H:$H,$B383,'2012Figures'!$I:$I,$C383,'2012Figures'!$B:$B,"BrokerToCy",'2012Figures'!$G:$G,"E1",'2012Figures'!$E:$E,$B$1)</f>
        <v>0</v>
      </c>
      <c r="N383" s="52">
        <f>SUMIFS('2012Figures'!$J:$J,'2012Figures'!$C:$C,$A383,'2012Figures'!$H:$H,$B383,'2012Figures'!$I:$I,$C383,'2012Figures'!$B:$B,"BrokerToCy",'2012Figures'!$G:$G,"P1",'2012Figures'!$E:$E,$B$1)</f>
        <v>0</v>
      </c>
      <c r="O383" s="52">
        <f>SUMIFS('2012Figures'!$J:$J,'2012Figures'!$C:$C,$A383,'2012Figures'!$H:$H,$B383,'2012Figures'!$I:$I,$C383,'2012Figures'!$B:$B,"CyToBroker",'2012Figures'!$G:$G,"E1",'2012Figures'!$E:$E,$B$1)</f>
        <v>0</v>
      </c>
      <c r="P383" s="52">
        <f>SUMIFS('2012Figures'!$J:$J,'2012Figures'!$C:$C,$A383,'2012Figures'!$H:$H,$B383,'2012Figures'!$I:$I,$C383,'2012Figures'!$B:$B,"CyToBroker",'2012Figures'!$G:$G,"P1",'2012Figures'!$E:$E,$B$1)</f>
        <v>0</v>
      </c>
      <c r="Q383" s="30"/>
      <c r="R383" s="46" t="str">
        <f t="shared" si="41"/>
        <v/>
      </c>
      <c r="S383" s="46" t="str">
        <f t="shared" si="41"/>
        <v/>
      </c>
      <c r="T383" s="46" t="str">
        <f t="shared" si="41"/>
        <v/>
      </c>
      <c r="U383" s="46" t="str">
        <f t="shared" si="41"/>
        <v/>
      </c>
      <c r="V383" s="46" t="str">
        <f t="shared" si="41"/>
        <v/>
      </c>
    </row>
    <row r="384" spans="1:22" x14ac:dyDescent="0.2">
      <c r="A384" s="1">
        <v>602</v>
      </c>
      <c r="B384" s="1" t="s">
        <v>125</v>
      </c>
      <c r="D384" s="29">
        <f>SUMIFS('2013Figures'!$J:$J,'2013Figures'!$C:$C,$A384,'2013Figures'!$I:$I,"",'2013Figures'!$E:$E,$B$1)</f>
        <v>0</v>
      </c>
      <c r="E384" s="9">
        <f>SUMIFS('2013Figures'!$J:$J,'2013Figures'!$C:$C,$A384,'2013Figures'!$I:$I,"",'2013Figures'!$B:$B,"BrokerToCy",'2013Figures'!$G:$G,"E1",'2013Figures'!$E:$E,$B$1)</f>
        <v>0</v>
      </c>
      <c r="F384" s="9">
        <f>SUMIFS('2013Figures'!$J:$J,'2013Figures'!$C:$C,$A384,'2013Figures'!$I:$I,"",'2013Figures'!$B:$B,"BrokerToCy",'2013Figures'!$G:$G,"P1",'2013Figures'!$E:$E,$B$1)</f>
        <v>0</v>
      </c>
      <c r="G384" s="9">
        <f>SUMIFS('2013Figures'!$J:$J,'2013Figures'!$C:$C,$A384,'2013Figures'!$I:$I,"",'2013Figures'!$B:$B,"CyToBroker",'2013Figures'!$G:$G,"E1",'2013Figures'!$E:$E,$B$1)</f>
        <v>0</v>
      </c>
      <c r="H384" s="9">
        <f>SUMIFS('2013Figures'!$J:$J,'2013Figures'!$C:$C,$A384,'2013Figures'!$I:$I,"",'2013Figures'!$B:$B,"CyToBroker",'2013Figures'!$G:$G,"P1",'2013Figures'!$E:$E,$B$1)</f>
        <v>0</v>
      </c>
      <c r="J384" s="8" t="s">
        <v>131</v>
      </c>
      <c r="L384" s="42">
        <f>SUMIFS('2012Figures'!$J:$J,'2012Figures'!$C:$C,$A384,'2012Figures'!$I:$I,"",'2012Figures'!$E:$E,$B$1)</f>
        <v>0</v>
      </c>
      <c r="M384" s="52">
        <f>SUMIFS('2012Figures'!$J:$J,'2012Figures'!$C:$C,$A384,'2012Figures'!$I:$I,"",'2012Figures'!$B:$B,"BrokerToCy",'2012Figures'!$G:$G,"E1",'2012Figures'!$E:$E,$B$1)</f>
        <v>0</v>
      </c>
      <c r="N384" s="52">
        <f>SUMIFS('2012Figures'!$J:$J,'2012Figures'!$C:$C,$A384,'2012Figures'!$I:$I,"",'2012Figures'!$B:$B,"BrokerToCy",'2012Figures'!$G:$G,"P1",'2012Figures'!$E:$E,$B$1)</f>
        <v>0</v>
      </c>
      <c r="O384" s="52">
        <f>SUMIFS('2012Figures'!$J:$J,'2012Figures'!$C:$C,$A384,'2012Figures'!$I:$I,"",'2012Figures'!$B:$B,"CyToBroker",'2012Figures'!$G:$G,"E1",'2012Figures'!$E:$E,$B$1)</f>
        <v>0</v>
      </c>
      <c r="P384" s="52">
        <f>SUMIFS('2012Figures'!$J:$J,'2012Figures'!$C:$C,$A384,'2012Figures'!$I:$I,"",'2012Figures'!$B:$B,"CyToBroker",'2012Figures'!$G:$G,"P1",'2012Figures'!$E:$E,$B$1)</f>
        <v>0</v>
      </c>
      <c r="R384" s="46" t="str">
        <f t="shared" si="41"/>
        <v/>
      </c>
      <c r="S384" s="46" t="str">
        <f t="shared" si="41"/>
        <v/>
      </c>
      <c r="T384" s="46" t="str">
        <f t="shared" si="41"/>
        <v/>
      </c>
      <c r="U384" s="46" t="str">
        <f t="shared" si="41"/>
        <v/>
      </c>
      <c r="V384" s="46" t="str">
        <f t="shared" si="41"/>
        <v/>
      </c>
    </row>
    <row r="385" spans="1:22" x14ac:dyDescent="0.2">
      <c r="A385" s="21"/>
      <c r="B385" s="21" t="s">
        <v>92</v>
      </c>
      <c r="C385" s="22"/>
      <c r="D385" s="23">
        <f>SUM(E385:H385)</f>
        <v>0</v>
      </c>
      <c r="E385" s="23">
        <f>SUM(E383:E384)</f>
        <v>0</v>
      </c>
      <c r="F385" s="23">
        <f>SUM(F383:F384)</f>
        <v>0</v>
      </c>
      <c r="G385" s="23">
        <f>SUM(G383:G384)</f>
        <v>0</v>
      </c>
      <c r="H385" s="23">
        <f>SUM(H383:H384)</f>
        <v>0</v>
      </c>
      <c r="I385" s="21"/>
      <c r="J385" s="22"/>
      <c r="K385" s="21"/>
      <c r="L385" s="43">
        <f>SUM(M385:P385)</f>
        <v>0</v>
      </c>
      <c r="M385" s="43">
        <f>SUM(M383:M384)</f>
        <v>0</v>
      </c>
      <c r="N385" s="43">
        <f>SUM(N383:N384)</f>
        <v>0</v>
      </c>
      <c r="O385" s="43">
        <f>SUM(O383:O384)</f>
        <v>0</v>
      </c>
      <c r="P385" s="43">
        <f>SUM(P383:P384)</f>
        <v>0</v>
      </c>
      <c r="Q385" s="21"/>
      <c r="R385" s="21"/>
      <c r="S385" s="21"/>
      <c r="T385" s="21"/>
      <c r="U385" s="21"/>
      <c r="V385" s="21"/>
    </row>
    <row r="386" spans="1:22" x14ac:dyDescent="0.2">
      <c r="A386" s="28">
        <v>603</v>
      </c>
      <c r="B386" s="28" t="s">
        <v>126</v>
      </c>
      <c r="C386" s="17" t="s">
        <v>88</v>
      </c>
      <c r="D386" s="18">
        <f>SUMIFS('2013Figures'!$J:$J,'2013Figures'!$C:$C,$A386,'2013Figures'!$E:$E,$B$1)</f>
        <v>0</v>
      </c>
      <c r="E386" s="18">
        <f>SUMIFS('2013Figures'!$J:$J,'2013Figures'!$C:$C,$A386,'2013Figures'!$B:$B,"BrokerToCy",'2013Figures'!$G:$G,"E1",'2013Figures'!$E:$E,$B$1)</f>
        <v>0</v>
      </c>
      <c r="F386" s="18">
        <f>SUMIFS('2013Figures'!$J:$J,'2013Figures'!$C:$C,$A386,'2013Figures'!$B:$B,"BrokerToCy",'2013Figures'!$G:$G,"P1",'2013Figures'!$E:$E,$B$1)</f>
        <v>0</v>
      </c>
      <c r="G386" s="18">
        <f>SUMIFS('2013Figures'!$J:$J,'2013Figures'!$C:$C,$A386,'2013Figures'!$B:$B,"CyToBroker",'2013Figures'!$G:$G,"E1",'2013Figures'!$E:$E,$B$1)</f>
        <v>0</v>
      </c>
      <c r="H386" s="18">
        <f>SUMIFS('2013Figures'!$J:$J,'2013Figures'!$C:$C,$A386,'2013Figures'!$B:$B,"CyToBroker",'2013Figures'!$G:$G,"P1",'2013Figures'!$E:$E,$B$1)</f>
        <v>0</v>
      </c>
      <c r="I386" s="28"/>
      <c r="J386" s="17"/>
      <c r="K386" s="28"/>
      <c r="L386" s="50">
        <f>SUMIFS('2012Figures'!$J:$J,'2012Figures'!$C:$C,$A386,'2012Figures'!$E:$E,$B$1)</f>
        <v>0</v>
      </c>
      <c r="M386" s="50">
        <f>SUMIFS('2012Figures'!$J:$J,'2012Figures'!$C:$C,$A386,'2012Figures'!$B:$B,"BrokerToCy",'2012Figures'!$G:$G,"E1",'2012Figures'!$E:$E,$B$1)</f>
        <v>0</v>
      </c>
      <c r="N386" s="50">
        <f>SUMIFS('2012Figures'!$J:$J,'2012Figures'!$C:$C,$A386,'2012Figures'!$B:$B,"BrokerToCy",'2012Figures'!$G:$G,"P1",'2012Figures'!$E:$E,$B$1)</f>
        <v>0</v>
      </c>
      <c r="O386" s="50">
        <f>SUMIFS('2012Figures'!$J:$J,'2012Figures'!$C:$C,$A386,'2012Figures'!$B:$B,"CyToBroker",'2012Figures'!$G:$G,"E1",'2012Figures'!$E:$E,$B$1)</f>
        <v>0</v>
      </c>
      <c r="P386" s="50">
        <f>SUMIFS('2012Figures'!$J:$J,'2012Figures'!$C:$C,$A386,'2012Figures'!$B:$B,"CyToBroker",'2012Figures'!$G:$G,"P1",'2012Figures'!$E:$E,$B$1)</f>
        <v>0</v>
      </c>
      <c r="Q386" s="28"/>
      <c r="R386" s="46" t="str">
        <f t="shared" ref="R386:V429" si="42">IF(L386=0,"",ROUND(D386/L386-1,2))</f>
        <v/>
      </c>
      <c r="S386" s="46" t="str">
        <f t="shared" si="42"/>
        <v/>
      </c>
      <c r="T386" s="46" t="str">
        <f t="shared" si="42"/>
        <v/>
      </c>
      <c r="U386" s="46" t="str">
        <f t="shared" si="42"/>
        <v/>
      </c>
      <c r="V386" s="46" t="str">
        <f t="shared" si="42"/>
        <v/>
      </c>
    </row>
    <row r="387" spans="1:22" x14ac:dyDescent="0.2">
      <c r="A387" s="1">
        <v>603</v>
      </c>
      <c r="B387" s="1" t="s">
        <v>126</v>
      </c>
      <c r="C387" s="8">
        <v>2</v>
      </c>
      <c r="D387" s="29">
        <f>SUMIFS('2013Figures'!$J:$J,'2013Figures'!$C:$C,$A387,'2013Figures'!$H:$H,$B387,'2013Figures'!$I:$I,$C387,'2013Figures'!$E:$E,$B$1)</f>
        <v>0</v>
      </c>
      <c r="E387" s="9">
        <f>SUMIFS('2013Figures'!$J:$J,'2013Figures'!$C:$C,$A387,'2013Figures'!$H:$H,$B387,'2013Figures'!$I:$I,$C387,'2013Figures'!$B:$B,"BrokerToCy",'2013Figures'!$G:$G,"E1",'2013Figures'!$E:$E,$B$1)</f>
        <v>0</v>
      </c>
      <c r="F387" s="9">
        <f>SUMIFS('2013Figures'!$J:$J,'2013Figures'!$C:$C,$A387,'2013Figures'!$H:$H,$B387,'2013Figures'!$I:$I,$C387,'2013Figures'!$B:$B,"BrokerToCy",'2013Figures'!$G:$G,"P1",'2013Figures'!$E:$E,$B$1)</f>
        <v>0</v>
      </c>
      <c r="G387" s="9">
        <f>SUMIFS('2013Figures'!$J:$J,'2013Figures'!$C:$C,$A387,'2013Figures'!$H:$H,$B387,'2013Figures'!$I:$I,$C387,'2013Figures'!$B:$B,"CyToBroker",'2013Figures'!$G:$G,"E1",'2013Figures'!$E:$E,$B$1)</f>
        <v>0</v>
      </c>
      <c r="H387" s="9">
        <f>SUMIFS('2013Figures'!$J:$J,'2013Figures'!$C:$C,$A387,'2013Figures'!$H:$H,$B387,'2013Figures'!$I:$I,$C387,'2013Figures'!$B:$B,"CyToBroker",'2013Figures'!$G:$G,"P1",'2013Figures'!$E:$E,$B$1)</f>
        <v>0</v>
      </c>
      <c r="I387" s="30"/>
      <c r="J387" s="31">
        <v>201501</v>
      </c>
      <c r="K387" s="30"/>
      <c r="L387" s="42">
        <f>SUMIFS('2012Figures'!$J:$J,'2012Figures'!$C:$C,$A387,'2012Figures'!$H:$H,$B387,'2012Figures'!$I:$I,$C387,'2012Figures'!$E:$E,$B$1)</f>
        <v>0</v>
      </c>
      <c r="M387" s="52">
        <f>SUMIFS('2012Figures'!$J:$J,'2012Figures'!$C:$C,$A387,'2012Figures'!$H:$H,$B387,'2012Figures'!$I:$I,$C387,'2012Figures'!$B:$B,"BrokerToCy",'2012Figures'!$G:$G,"E1",'2012Figures'!$E:$E,$B$1)</f>
        <v>0</v>
      </c>
      <c r="N387" s="52">
        <f>SUMIFS('2012Figures'!$J:$J,'2012Figures'!$C:$C,$A387,'2012Figures'!$H:$H,$B387,'2012Figures'!$I:$I,$C387,'2012Figures'!$B:$B,"BrokerToCy",'2012Figures'!$G:$G,"P1",'2012Figures'!$E:$E,$B$1)</f>
        <v>0</v>
      </c>
      <c r="O387" s="52">
        <f>SUMIFS('2012Figures'!$J:$J,'2012Figures'!$C:$C,$A387,'2012Figures'!$H:$H,$B387,'2012Figures'!$I:$I,$C387,'2012Figures'!$B:$B,"CyToBroker",'2012Figures'!$G:$G,"E1",'2012Figures'!$E:$E,$B$1)</f>
        <v>0</v>
      </c>
      <c r="P387" s="52">
        <f>SUMIFS('2012Figures'!$J:$J,'2012Figures'!$C:$C,$A387,'2012Figures'!$H:$H,$B387,'2012Figures'!$I:$I,$C387,'2012Figures'!$B:$B,"CyToBroker",'2012Figures'!$G:$G,"P1",'2012Figures'!$E:$E,$B$1)</f>
        <v>0</v>
      </c>
      <c r="Q387" s="30"/>
      <c r="R387" s="46" t="str">
        <f t="shared" si="42"/>
        <v/>
      </c>
      <c r="S387" s="46" t="str">
        <f t="shared" si="42"/>
        <v/>
      </c>
      <c r="T387" s="46" t="str">
        <f t="shared" si="42"/>
        <v/>
      </c>
      <c r="U387" s="46" t="str">
        <f t="shared" si="42"/>
        <v/>
      </c>
      <c r="V387" s="46" t="str">
        <f t="shared" si="42"/>
        <v/>
      </c>
    </row>
    <row r="388" spans="1:22" x14ac:dyDescent="0.2">
      <c r="A388" s="1">
        <v>603</v>
      </c>
      <c r="B388" s="1" t="s">
        <v>126</v>
      </c>
      <c r="C388" s="8">
        <v>1</v>
      </c>
      <c r="D388" s="29">
        <f>SUMIFS('2013Figures'!$J:$J,'2013Figures'!$C:$C,$A388,'2013Figures'!$H:$H,$B388,'2013Figures'!$I:$I,$C388,'2013Figures'!$E:$E,$B$1)</f>
        <v>0</v>
      </c>
      <c r="E388" s="9">
        <f>SUMIFS('2013Figures'!$J:$J,'2013Figures'!$C:$C,$A388,'2013Figures'!$H:$H,$B388,'2013Figures'!$I:$I,$C388,'2013Figures'!$B:$B,"BrokerToCy",'2013Figures'!$G:$G,"E1",'2013Figures'!$E:$E,$B$1)</f>
        <v>0</v>
      </c>
      <c r="F388" s="9">
        <f>SUMIFS('2013Figures'!$J:$J,'2013Figures'!$C:$C,$A388,'2013Figures'!$H:$H,$B388,'2013Figures'!$I:$I,$C388,'2013Figures'!$B:$B,"BrokerToCy",'2013Figures'!$G:$G,"P1",'2013Figures'!$E:$E,$B$1)</f>
        <v>0</v>
      </c>
      <c r="G388" s="9">
        <f>SUMIFS('2013Figures'!$J:$J,'2013Figures'!$C:$C,$A388,'2013Figures'!$H:$H,$B388,'2013Figures'!$I:$I,$C388,'2013Figures'!$B:$B,"CyToBroker",'2013Figures'!$G:$G,"E1",'2013Figures'!$E:$E,$B$1)</f>
        <v>0</v>
      </c>
      <c r="H388" s="9">
        <f>SUMIFS('2013Figures'!$J:$J,'2013Figures'!$C:$C,$A388,'2013Figures'!$H:$H,$B388,'2013Figures'!$I:$I,$C388,'2013Figures'!$B:$B,"CyToBroker",'2013Figures'!$G:$G,"P1",'2013Figures'!$E:$E,$B$1)</f>
        <v>0</v>
      </c>
      <c r="I388" s="30"/>
      <c r="J388" s="31">
        <v>200801</v>
      </c>
      <c r="K388" s="30"/>
      <c r="L388" s="42">
        <f>SUMIFS('2012Figures'!$J:$J,'2012Figures'!$C:$C,$A388,'2012Figures'!$H:$H,$B388,'2012Figures'!$I:$I,$C388,'2012Figures'!$E:$E,$B$1)</f>
        <v>0</v>
      </c>
      <c r="M388" s="52">
        <f>SUMIFS('2012Figures'!$J:$J,'2012Figures'!$C:$C,$A388,'2012Figures'!$H:$H,$B388,'2012Figures'!$I:$I,$C388,'2012Figures'!$B:$B,"BrokerToCy",'2012Figures'!$G:$G,"E1",'2012Figures'!$E:$E,$B$1)</f>
        <v>0</v>
      </c>
      <c r="N388" s="52">
        <f>SUMIFS('2012Figures'!$J:$J,'2012Figures'!$C:$C,$A388,'2012Figures'!$H:$H,$B388,'2012Figures'!$I:$I,$C388,'2012Figures'!$B:$B,"BrokerToCy",'2012Figures'!$G:$G,"P1",'2012Figures'!$E:$E,$B$1)</f>
        <v>0</v>
      </c>
      <c r="O388" s="52">
        <f>SUMIFS('2012Figures'!$J:$J,'2012Figures'!$C:$C,$A388,'2012Figures'!$H:$H,$B388,'2012Figures'!$I:$I,$C388,'2012Figures'!$B:$B,"CyToBroker",'2012Figures'!$G:$G,"E1",'2012Figures'!$E:$E,$B$1)</f>
        <v>0</v>
      </c>
      <c r="P388" s="52">
        <f>SUMIFS('2012Figures'!$J:$J,'2012Figures'!$C:$C,$A388,'2012Figures'!$H:$H,$B388,'2012Figures'!$I:$I,$C388,'2012Figures'!$B:$B,"CyToBroker",'2012Figures'!$G:$G,"P1",'2012Figures'!$E:$E,$B$1)</f>
        <v>0</v>
      </c>
      <c r="Q388" s="30"/>
      <c r="R388" s="46" t="str">
        <f t="shared" si="42"/>
        <v/>
      </c>
      <c r="S388" s="46" t="str">
        <f t="shared" si="42"/>
        <v/>
      </c>
      <c r="T388" s="46" t="str">
        <f t="shared" si="42"/>
        <v/>
      </c>
      <c r="U388" s="46" t="str">
        <f t="shared" si="42"/>
        <v/>
      </c>
      <c r="V388" s="46" t="str">
        <f t="shared" si="42"/>
        <v/>
      </c>
    </row>
    <row r="389" spans="1:22" x14ac:dyDescent="0.2">
      <c r="A389" s="1">
        <v>603</v>
      </c>
      <c r="B389" s="1" t="s">
        <v>126</v>
      </c>
      <c r="D389" s="29">
        <f>SUMIFS('2013Figures'!$J:$J,'2013Figures'!$C:$C,$A389,'2013Figures'!$I:$I,"",'2013Figures'!$E:$E,$B$1)</f>
        <v>0</v>
      </c>
      <c r="E389" s="9">
        <f>SUMIFS('2013Figures'!$J:$J,'2013Figures'!$C:$C,$A389,'2013Figures'!$I:$I,"",'2013Figures'!$B:$B,"BrokerToCy",'2013Figures'!$G:$G,"E1",'2013Figures'!$E:$E,$B$1)</f>
        <v>0</v>
      </c>
      <c r="F389" s="9">
        <f>SUMIFS('2013Figures'!$J:$J,'2013Figures'!$C:$C,$A389,'2013Figures'!$I:$I,"",'2013Figures'!$B:$B,"BrokerToCy",'2013Figures'!$G:$G,"P1",'2013Figures'!$E:$E,$B$1)</f>
        <v>0</v>
      </c>
      <c r="G389" s="9">
        <f>SUMIFS('2013Figures'!$J:$J,'2013Figures'!$C:$C,$A389,'2013Figures'!$I:$I,"",'2013Figures'!$B:$B,"CyToBroker",'2013Figures'!$G:$G,"E1",'2013Figures'!$E:$E,$B$1)</f>
        <v>0</v>
      </c>
      <c r="H389" s="9">
        <f>SUMIFS('2013Figures'!$J:$J,'2013Figures'!$C:$C,$A389,'2013Figures'!$I:$I,"",'2013Figures'!$B:$B,"CyToBroker",'2013Figures'!$G:$G,"P1",'2013Figures'!$E:$E,$B$1)</f>
        <v>0</v>
      </c>
      <c r="J389" s="8" t="s">
        <v>131</v>
      </c>
      <c r="L389" s="42">
        <f>SUMIFS('2012Figures'!$J:$J,'2012Figures'!$C:$C,$A389,'2012Figures'!$I:$I,"",'2012Figures'!$E:$E,$B$1)</f>
        <v>0</v>
      </c>
      <c r="M389" s="52">
        <f>SUMIFS('2012Figures'!$J:$J,'2012Figures'!$C:$C,$A389,'2012Figures'!$I:$I,"",'2012Figures'!$B:$B,"BrokerToCy",'2012Figures'!$G:$G,"E1",'2012Figures'!$E:$E,$B$1)</f>
        <v>0</v>
      </c>
      <c r="N389" s="52">
        <f>SUMIFS('2012Figures'!$J:$J,'2012Figures'!$C:$C,$A389,'2012Figures'!$I:$I,"",'2012Figures'!$B:$B,"BrokerToCy",'2012Figures'!$G:$G,"P1",'2012Figures'!$E:$E,$B$1)</f>
        <v>0</v>
      </c>
      <c r="O389" s="52">
        <f>SUMIFS('2012Figures'!$J:$J,'2012Figures'!$C:$C,$A389,'2012Figures'!$I:$I,"",'2012Figures'!$B:$B,"CyToBroker",'2012Figures'!$G:$G,"E1",'2012Figures'!$E:$E,$B$1)</f>
        <v>0</v>
      </c>
      <c r="P389" s="52">
        <f>SUMIFS('2012Figures'!$J:$J,'2012Figures'!$C:$C,$A389,'2012Figures'!$I:$I,"",'2012Figures'!$B:$B,"CyToBroker",'2012Figures'!$G:$G,"P1",'2012Figures'!$E:$E,$B$1)</f>
        <v>0</v>
      </c>
      <c r="R389" s="46" t="str">
        <f t="shared" si="42"/>
        <v/>
      </c>
      <c r="S389" s="46" t="str">
        <f t="shared" si="42"/>
        <v/>
      </c>
      <c r="T389" s="46" t="str">
        <f t="shared" si="42"/>
        <v/>
      </c>
      <c r="U389" s="46" t="str">
        <f t="shared" si="42"/>
        <v/>
      </c>
      <c r="V389" s="46" t="str">
        <f t="shared" si="42"/>
        <v/>
      </c>
    </row>
    <row r="390" spans="1:22" x14ac:dyDescent="0.2">
      <c r="A390" s="21"/>
      <c r="B390" s="21" t="s">
        <v>92</v>
      </c>
      <c r="C390" s="22"/>
      <c r="D390" s="23">
        <f>SUM(E390:H390)</f>
        <v>0</v>
      </c>
      <c r="E390" s="23">
        <f>SUM(E387:E389)</f>
        <v>0</v>
      </c>
      <c r="F390" s="23">
        <f>SUM(F387:F389)</f>
        <v>0</v>
      </c>
      <c r="G390" s="23">
        <f>SUM(G387:G389)</f>
        <v>0</v>
      </c>
      <c r="H390" s="23">
        <f>SUM(H387:H389)</f>
        <v>0</v>
      </c>
      <c r="I390" s="21"/>
      <c r="J390" s="22"/>
      <c r="K390" s="21"/>
      <c r="L390" s="43">
        <f>SUM(M390:P390)</f>
        <v>0</v>
      </c>
      <c r="M390" s="43">
        <f>SUM(M387:M389)</f>
        <v>0</v>
      </c>
      <c r="N390" s="43">
        <f>SUM(N387:N389)</f>
        <v>0</v>
      </c>
      <c r="O390" s="43">
        <f>SUM(O387:O389)</f>
        <v>0</v>
      </c>
      <c r="P390" s="43">
        <f>SUM(P387:P389)</f>
        <v>0</v>
      </c>
      <c r="Q390" s="21"/>
      <c r="R390" s="21"/>
      <c r="S390" s="21"/>
      <c r="T390" s="21"/>
      <c r="U390" s="21"/>
      <c r="V390" s="21"/>
    </row>
    <row r="391" spans="1:22" x14ac:dyDescent="0.2">
      <c r="A391" s="28">
        <v>604</v>
      </c>
      <c r="B391" s="28" t="s">
        <v>127</v>
      </c>
      <c r="C391" s="17" t="s">
        <v>88</v>
      </c>
      <c r="D391" s="18">
        <f>SUMIFS('2013Figures'!$J:$J,'2013Figures'!$C:$C,$A391,'2013Figures'!$E:$E,$B$1)</f>
        <v>0</v>
      </c>
      <c r="E391" s="18">
        <f>SUMIFS('2013Figures'!$J:$J,'2013Figures'!$C:$C,$A391,'2013Figures'!$B:$B,"BrokerToCy",'2013Figures'!$G:$G,"E1",'2013Figures'!$E:$E,$B$1)</f>
        <v>0</v>
      </c>
      <c r="F391" s="18">
        <f>SUMIFS('2013Figures'!$J:$J,'2013Figures'!$C:$C,$A391,'2013Figures'!$B:$B,"BrokerToCy",'2013Figures'!$G:$G,"P1",'2013Figures'!$E:$E,$B$1)</f>
        <v>0</v>
      </c>
      <c r="G391" s="18">
        <f>SUMIFS('2013Figures'!$J:$J,'2013Figures'!$C:$C,$A391,'2013Figures'!$B:$B,"CyToBroker",'2013Figures'!$G:$G,"E1",'2013Figures'!$E:$E,$B$1)</f>
        <v>0</v>
      </c>
      <c r="H391" s="18">
        <f>SUMIFS('2013Figures'!$J:$J,'2013Figures'!$C:$C,$A391,'2013Figures'!$B:$B,"CyToBroker",'2013Figures'!$G:$G,"P1",'2013Figures'!$E:$E,$B$1)</f>
        <v>0</v>
      </c>
      <c r="I391" s="28"/>
      <c r="J391" s="17"/>
      <c r="K391" s="28"/>
      <c r="L391" s="50">
        <f>SUMIFS('2012Figures'!$J:$J,'2012Figures'!$C:$C,$A391,'2012Figures'!$E:$E,$B$1)</f>
        <v>0</v>
      </c>
      <c r="M391" s="50">
        <f>SUMIFS('2012Figures'!$J:$J,'2012Figures'!$C:$C,$A391,'2012Figures'!$B:$B,"BrokerToCy",'2012Figures'!$G:$G,"E1",'2012Figures'!$E:$E,$B$1)</f>
        <v>0</v>
      </c>
      <c r="N391" s="50">
        <f>SUMIFS('2012Figures'!$J:$J,'2012Figures'!$C:$C,$A391,'2012Figures'!$B:$B,"BrokerToCy",'2012Figures'!$G:$G,"P1",'2012Figures'!$E:$E,$B$1)</f>
        <v>0</v>
      </c>
      <c r="O391" s="50">
        <f>SUMIFS('2012Figures'!$J:$J,'2012Figures'!$C:$C,$A391,'2012Figures'!$B:$B,"CyToBroker",'2012Figures'!$G:$G,"E1",'2012Figures'!$E:$E,$B$1)</f>
        <v>0</v>
      </c>
      <c r="P391" s="50">
        <f>SUMIFS('2012Figures'!$J:$J,'2012Figures'!$C:$C,$A391,'2012Figures'!$B:$B,"CyToBroker",'2012Figures'!$G:$G,"P1",'2012Figures'!$E:$E,$B$1)</f>
        <v>0</v>
      </c>
      <c r="Q391" s="28"/>
      <c r="R391" s="46" t="str">
        <f t="shared" ref="R391:V434" si="43">IF(L391=0,"",ROUND(D391/L391-1,2))</f>
        <v/>
      </c>
      <c r="S391" s="46" t="str">
        <f t="shared" si="43"/>
        <v/>
      </c>
      <c r="T391" s="46" t="str">
        <f t="shared" si="43"/>
        <v/>
      </c>
      <c r="U391" s="46" t="str">
        <f t="shared" si="43"/>
        <v/>
      </c>
      <c r="V391" s="46" t="str">
        <f t="shared" si="43"/>
        <v/>
      </c>
    </row>
    <row r="392" spans="1:22" x14ac:dyDescent="0.2">
      <c r="A392" s="1">
        <v>604</v>
      </c>
      <c r="B392" s="1" t="s">
        <v>127</v>
      </c>
      <c r="D392" s="29">
        <f>SUMIFS('2013Figures'!$J:$J,'2013Figures'!$C:$C,$A392,'2013Figures'!$I:$I,"",'2013Figures'!$E:$E,$B$1)</f>
        <v>0</v>
      </c>
      <c r="E392" s="9">
        <f>SUMIFS('2013Figures'!$J:$J,'2013Figures'!$C:$C,$A392,'2013Figures'!$I:$I,"",'2013Figures'!$B:$B,"BrokerToCy",'2013Figures'!$G:$G,"E1",'2013Figures'!$E:$E,$B$1)</f>
        <v>0</v>
      </c>
      <c r="F392" s="9">
        <f>SUMIFS('2013Figures'!$J:$J,'2013Figures'!$C:$C,$A392,'2013Figures'!$I:$I,"",'2013Figures'!$B:$B,"BrokerToCy",'2013Figures'!$G:$G,"P1",'2013Figures'!$E:$E,$B$1)</f>
        <v>0</v>
      </c>
      <c r="G392" s="9">
        <f>SUMIFS('2013Figures'!$J:$J,'2013Figures'!$C:$C,$A392,'2013Figures'!$I:$I,"",'2013Figures'!$B:$B,"CyToBroker",'2013Figures'!$G:$G,"E1",'2013Figures'!$E:$E,$B$1)</f>
        <v>0</v>
      </c>
      <c r="H392" s="9">
        <f>SUMIFS('2013Figures'!$J:$J,'2013Figures'!$C:$C,$A392,'2013Figures'!$I:$I,"",'2013Figures'!$B:$B,"CyToBroker",'2013Figures'!$G:$G,"P1",'2013Figures'!$E:$E,$B$1)</f>
        <v>0</v>
      </c>
      <c r="J392" s="8" t="s">
        <v>131</v>
      </c>
      <c r="L392" s="42">
        <f>SUMIFS('2012Figures'!$J:$J,'2012Figures'!$C:$C,$A392,'2012Figures'!$I:$I,"",'2012Figures'!$E:$E,$B$1)</f>
        <v>0</v>
      </c>
      <c r="M392" s="52">
        <f>SUMIFS('2012Figures'!$J:$J,'2012Figures'!$C:$C,$A392,'2012Figures'!$I:$I,"",'2012Figures'!$B:$B,"BrokerToCy",'2012Figures'!$G:$G,"E1",'2012Figures'!$E:$E,$B$1)</f>
        <v>0</v>
      </c>
      <c r="N392" s="52">
        <f>SUMIFS('2012Figures'!$J:$J,'2012Figures'!$C:$C,$A392,'2012Figures'!$I:$I,"",'2012Figures'!$B:$B,"BrokerToCy",'2012Figures'!$G:$G,"P1",'2012Figures'!$E:$E,$B$1)</f>
        <v>0</v>
      </c>
      <c r="O392" s="52">
        <f>SUMIFS('2012Figures'!$J:$J,'2012Figures'!$C:$C,$A392,'2012Figures'!$I:$I,"",'2012Figures'!$B:$B,"CyToBroker",'2012Figures'!$G:$G,"E1",'2012Figures'!$E:$E,$B$1)</f>
        <v>0</v>
      </c>
      <c r="P392" s="52">
        <f>SUMIFS('2012Figures'!$J:$J,'2012Figures'!$C:$C,$A392,'2012Figures'!$I:$I,"",'2012Figures'!$B:$B,"CyToBroker",'2012Figures'!$G:$G,"P1",'2012Figures'!$E:$E,$B$1)</f>
        <v>0</v>
      </c>
      <c r="R392" s="46" t="str">
        <f t="shared" si="43"/>
        <v/>
      </c>
      <c r="S392" s="46" t="str">
        <f t="shared" si="43"/>
        <v/>
      </c>
      <c r="T392" s="46" t="str">
        <f t="shared" si="43"/>
        <v/>
      </c>
      <c r="U392" s="46" t="str">
        <f t="shared" si="43"/>
        <v/>
      </c>
      <c r="V392" s="46" t="str">
        <f t="shared" si="43"/>
        <v/>
      </c>
    </row>
    <row r="393" spans="1:22" x14ac:dyDescent="0.2">
      <c r="A393" s="21"/>
      <c r="B393" s="21" t="s">
        <v>92</v>
      </c>
      <c r="C393" s="22"/>
      <c r="D393" s="23">
        <f>SUM(E393:H393)</f>
        <v>0</v>
      </c>
      <c r="E393" s="23">
        <f>SUM(E392:E392)</f>
        <v>0</v>
      </c>
      <c r="F393" s="23">
        <f>SUM(F392:F392)</f>
        <v>0</v>
      </c>
      <c r="G393" s="23">
        <f>SUM(G392:G392)</f>
        <v>0</v>
      </c>
      <c r="H393" s="23">
        <f>SUM(H392:H392)</f>
        <v>0</v>
      </c>
      <c r="I393" s="21"/>
      <c r="J393" s="22"/>
      <c r="K393" s="21"/>
      <c r="L393" s="43">
        <f>SUM(M393:P393)</f>
        <v>0</v>
      </c>
      <c r="M393" s="43">
        <f>SUM(M392:M392)</f>
        <v>0</v>
      </c>
      <c r="N393" s="43">
        <f>SUM(N392:N392)</f>
        <v>0</v>
      </c>
      <c r="O393" s="43">
        <f>SUM(O392:O392)</f>
        <v>0</v>
      </c>
      <c r="P393" s="43">
        <f>SUM(P392:P392)</f>
        <v>0</v>
      </c>
      <c r="Q393" s="21"/>
      <c r="R393" s="21"/>
      <c r="S393" s="21"/>
      <c r="T393" s="21"/>
      <c r="U393" s="21"/>
      <c r="V393" s="21"/>
    </row>
    <row r="394" spans="1:22" x14ac:dyDescent="0.2">
      <c r="A394" s="28">
        <v>701</v>
      </c>
      <c r="B394" s="28" t="s">
        <v>128</v>
      </c>
      <c r="C394" s="17" t="s">
        <v>88</v>
      </c>
      <c r="D394" s="18">
        <f>SUMIFS('2013Figures'!$J:$J,'2013Figures'!$C:$C,$A394,'2013Figures'!$E:$E,$B$1)</f>
        <v>0</v>
      </c>
      <c r="E394" s="18">
        <f>SUMIFS('2013Figures'!$J:$J,'2013Figures'!$C:$C,$A394,'2013Figures'!$B:$B,"BrokerToCy",'2013Figures'!$G:$G,"E1",'2013Figures'!$E:$E,$B$1)</f>
        <v>0</v>
      </c>
      <c r="F394" s="18">
        <f>SUMIFS('2013Figures'!$J:$J,'2013Figures'!$C:$C,$A394,'2013Figures'!$B:$B,"BrokerToCy",'2013Figures'!$G:$G,"P1",'2013Figures'!$E:$E,$B$1)</f>
        <v>0</v>
      </c>
      <c r="G394" s="18">
        <f>SUMIFS('2013Figures'!$J:$J,'2013Figures'!$C:$C,$A394,'2013Figures'!$B:$B,"CyToBroker",'2013Figures'!$G:$G,"E1",'2013Figures'!$E:$E,$B$1)</f>
        <v>0</v>
      </c>
      <c r="H394" s="18">
        <f>SUMIFS('2013Figures'!$J:$J,'2013Figures'!$C:$C,$A394,'2013Figures'!$B:$B,"CyToBroker",'2013Figures'!$G:$G,"P1",'2013Figures'!$E:$E,$B$1)</f>
        <v>0</v>
      </c>
      <c r="I394" s="28"/>
      <c r="J394" s="17"/>
      <c r="K394" s="28"/>
      <c r="L394" s="50">
        <f>SUMIFS('2012Figures'!$J:$J,'2012Figures'!$C:$C,$A394,'2012Figures'!$E:$E,$B$1)</f>
        <v>0</v>
      </c>
      <c r="M394" s="50">
        <f>SUMIFS('2012Figures'!$J:$J,'2012Figures'!$C:$C,$A394,'2012Figures'!$B:$B,"BrokerToCy",'2012Figures'!$G:$G,"E1",'2012Figures'!$E:$E,$B$1)</f>
        <v>0</v>
      </c>
      <c r="N394" s="50">
        <f>SUMIFS('2012Figures'!$J:$J,'2012Figures'!$C:$C,$A394,'2012Figures'!$B:$B,"BrokerToCy",'2012Figures'!$G:$G,"P1",'2012Figures'!$E:$E,$B$1)</f>
        <v>0</v>
      </c>
      <c r="O394" s="50">
        <f>SUMIFS('2012Figures'!$J:$J,'2012Figures'!$C:$C,$A394,'2012Figures'!$B:$B,"CyToBroker",'2012Figures'!$G:$G,"E1",'2012Figures'!$E:$E,$B$1)</f>
        <v>0</v>
      </c>
      <c r="P394" s="50">
        <f>SUMIFS('2012Figures'!$J:$J,'2012Figures'!$C:$C,$A394,'2012Figures'!$B:$B,"CyToBroker",'2012Figures'!$G:$G,"P1",'2012Figures'!$E:$E,$B$1)</f>
        <v>0</v>
      </c>
      <c r="Q394" s="28"/>
      <c r="R394" s="46" t="str">
        <f t="shared" ref="R394:V437" si="44">IF(L394=0,"",ROUND(D394/L394-1,2))</f>
        <v/>
      </c>
      <c r="S394" s="46" t="str">
        <f t="shared" si="44"/>
        <v/>
      </c>
      <c r="T394" s="46" t="str">
        <f t="shared" si="44"/>
        <v/>
      </c>
      <c r="U394" s="46" t="str">
        <f t="shared" si="44"/>
        <v/>
      </c>
      <c r="V394" s="46" t="str">
        <f t="shared" si="44"/>
        <v/>
      </c>
    </row>
    <row r="395" spans="1:22" x14ac:dyDescent="0.2">
      <c r="A395" s="1">
        <v>701</v>
      </c>
      <c r="B395" s="1" t="s">
        <v>128</v>
      </c>
      <c r="C395" s="8">
        <v>2</v>
      </c>
      <c r="D395" s="29">
        <f>SUMIFS('2013Figures'!$J:$J,'2013Figures'!$C:$C,$A395,'2013Figures'!$H:$H,$B395,'2013Figures'!$I:$I,$C395,'2013Figures'!$E:$E,$B$1)</f>
        <v>0</v>
      </c>
      <c r="E395" s="9">
        <f>SUMIFS('2013Figures'!$J:$J,'2013Figures'!$C:$C,$A395,'2013Figures'!$H:$H,$B395,'2013Figures'!$I:$I,$C395,'2013Figures'!$B:$B,"BrokerToCy",'2013Figures'!$G:$G,"E1",'2013Figures'!$E:$E,$B$1)</f>
        <v>0</v>
      </c>
      <c r="F395" s="9">
        <f>SUMIFS('2013Figures'!$J:$J,'2013Figures'!$C:$C,$A395,'2013Figures'!$H:$H,$B395,'2013Figures'!$I:$I,$C395,'2013Figures'!$B:$B,"BrokerToCy",'2013Figures'!$G:$G,"P1",'2013Figures'!$E:$E,$B$1)</f>
        <v>0</v>
      </c>
      <c r="G395" s="9">
        <f>SUMIFS('2013Figures'!$J:$J,'2013Figures'!$C:$C,$A395,'2013Figures'!$H:$H,$B395,'2013Figures'!$I:$I,$C395,'2013Figures'!$B:$B,"CyToBroker",'2013Figures'!$G:$G,"E1",'2013Figures'!$E:$E,$B$1)</f>
        <v>0</v>
      </c>
      <c r="H395" s="9">
        <f>SUMIFS('2013Figures'!$J:$J,'2013Figures'!$C:$C,$A395,'2013Figures'!$H:$H,$B395,'2013Figures'!$I:$I,$C395,'2013Figures'!$B:$B,"CyToBroker",'2013Figures'!$G:$G,"P1",'2013Figures'!$E:$E,$B$1)</f>
        <v>0</v>
      </c>
      <c r="I395" s="30"/>
      <c r="J395" s="31">
        <v>201501</v>
      </c>
      <c r="K395" s="30"/>
      <c r="L395" s="42">
        <f>SUMIFS('2012Figures'!$J:$J,'2012Figures'!$C:$C,$A395,'2012Figures'!$H:$H,$B395,'2012Figures'!$I:$I,$C395,'2012Figures'!$E:$E,$B$1)</f>
        <v>0</v>
      </c>
      <c r="M395" s="52">
        <f>SUMIFS('2012Figures'!$J:$J,'2012Figures'!$C:$C,$A395,'2012Figures'!$H:$H,$B395,'2012Figures'!$I:$I,$C395,'2012Figures'!$B:$B,"BrokerToCy",'2012Figures'!$G:$G,"E1",'2012Figures'!$E:$E,$B$1)</f>
        <v>0</v>
      </c>
      <c r="N395" s="52">
        <f>SUMIFS('2012Figures'!$J:$J,'2012Figures'!$C:$C,$A395,'2012Figures'!$H:$H,$B395,'2012Figures'!$I:$I,$C395,'2012Figures'!$B:$B,"BrokerToCy",'2012Figures'!$G:$G,"P1",'2012Figures'!$E:$E,$B$1)</f>
        <v>0</v>
      </c>
      <c r="O395" s="52">
        <f>SUMIFS('2012Figures'!$J:$J,'2012Figures'!$C:$C,$A395,'2012Figures'!$H:$H,$B395,'2012Figures'!$I:$I,$C395,'2012Figures'!$B:$B,"CyToBroker",'2012Figures'!$G:$G,"E1",'2012Figures'!$E:$E,$B$1)</f>
        <v>0</v>
      </c>
      <c r="P395" s="52">
        <f>SUMIFS('2012Figures'!$J:$J,'2012Figures'!$C:$C,$A395,'2012Figures'!$H:$H,$B395,'2012Figures'!$I:$I,$C395,'2012Figures'!$B:$B,"CyToBroker",'2012Figures'!$G:$G,"P1",'2012Figures'!$E:$E,$B$1)</f>
        <v>0</v>
      </c>
      <c r="Q395" s="30"/>
      <c r="R395" s="46" t="str">
        <f t="shared" si="44"/>
        <v/>
      </c>
      <c r="S395" s="46" t="str">
        <f t="shared" si="44"/>
        <v/>
      </c>
      <c r="T395" s="46" t="str">
        <f t="shared" si="44"/>
        <v/>
      </c>
      <c r="U395" s="46" t="str">
        <f t="shared" si="44"/>
        <v/>
      </c>
      <c r="V395" s="46" t="str">
        <f t="shared" si="44"/>
        <v/>
      </c>
    </row>
    <row r="396" spans="1:22" x14ac:dyDescent="0.2">
      <c r="A396" s="1">
        <v>701</v>
      </c>
      <c r="B396" s="1" t="s">
        <v>128</v>
      </c>
      <c r="C396" s="8">
        <v>1</v>
      </c>
      <c r="D396" s="29">
        <f>SUMIFS('2013Figures'!$J:$J,'2013Figures'!$C:$C,$A396,'2013Figures'!$H:$H,$B396,'2013Figures'!$I:$I,$C396,'2013Figures'!$E:$E,$B$1)</f>
        <v>0</v>
      </c>
      <c r="E396" s="9">
        <f>SUMIFS('2013Figures'!$J:$J,'2013Figures'!$C:$C,$A396,'2013Figures'!$H:$H,$B396,'2013Figures'!$I:$I,$C396,'2013Figures'!$B:$B,"BrokerToCy",'2013Figures'!$G:$G,"E1",'2013Figures'!$E:$E,$B$1)</f>
        <v>0</v>
      </c>
      <c r="F396" s="9">
        <f>SUMIFS('2013Figures'!$J:$J,'2013Figures'!$C:$C,$A396,'2013Figures'!$H:$H,$B396,'2013Figures'!$I:$I,$C396,'2013Figures'!$B:$B,"BrokerToCy",'2013Figures'!$G:$G,"P1",'2013Figures'!$E:$E,$B$1)</f>
        <v>0</v>
      </c>
      <c r="G396" s="9">
        <f>SUMIFS('2013Figures'!$J:$J,'2013Figures'!$C:$C,$A396,'2013Figures'!$H:$H,$B396,'2013Figures'!$I:$I,$C396,'2013Figures'!$B:$B,"CyToBroker",'2013Figures'!$G:$G,"E1",'2013Figures'!$E:$E,$B$1)</f>
        <v>0</v>
      </c>
      <c r="H396" s="9">
        <f>SUMIFS('2013Figures'!$J:$J,'2013Figures'!$C:$C,$A396,'2013Figures'!$H:$H,$B396,'2013Figures'!$I:$I,$C396,'2013Figures'!$B:$B,"CyToBroker",'2013Figures'!$G:$G,"P1",'2013Figures'!$E:$E,$B$1)</f>
        <v>0</v>
      </c>
      <c r="I396" s="30"/>
      <c r="J396" s="31">
        <v>200801</v>
      </c>
      <c r="K396" s="30"/>
      <c r="L396" s="42">
        <f>SUMIFS('2012Figures'!$J:$J,'2012Figures'!$C:$C,$A396,'2012Figures'!$H:$H,$B396,'2012Figures'!$I:$I,$C396,'2012Figures'!$E:$E,$B$1)</f>
        <v>0</v>
      </c>
      <c r="M396" s="52">
        <f>SUMIFS('2012Figures'!$J:$J,'2012Figures'!$C:$C,$A396,'2012Figures'!$H:$H,$B396,'2012Figures'!$I:$I,$C396,'2012Figures'!$B:$B,"BrokerToCy",'2012Figures'!$G:$G,"E1",'2012Figures'!$E:$E,$B$1)</f>
        <v>0</v>
      </c>
      <c r="N396" s="52">
        <f>SUMIFS('2012Figures'!$J:$J,'2012Figures'!$C:$C,$A396,'2012Figures'!$H:$H,$B396,'2012Figures'!$I:$I,$C396,'2012Figures'!$B:$B,"BrokerToCy",'2012Figures'!$G:$G,"P1",'2012Figures'!$E:$E,$B$1)</f>
        <v>0</v>
      </c>
      <c r="O396" s="52">
        <f>SUMIFS('2012Figures'!$J:$J,'2012Figures'!$C:$C,$A396,'2012Figures'!$H:$H,$B396,'2012Figures'!$I:$I,$C396,'2012Figures'!$B:$B,"CyToBroker",'2012Figures'!$G:$G,"E1",'2012Figures'!$E:$E,$B$1)</f>
        <v>0</v>
      </c>
      <c r="P396" s="52">
        <f>SUMIFS('2012Figures'!$J:$J,'2012Figures'!$C:$C,$A396,'2012Figures'!$H:$H,$B396,'2012Figures'!$I:$I,$C396,'2012Figures'!$B:$B,"CyToBroker",'2012Figures'!$G:$G,"P1",'2012Figures'!$E:$E,$B$1)</f>
        <v>0</v>
      </c>
      <c r="Q396" s="30"/>
      <c r="R396" s="46" t="str">
        <f t="shared" si="44"/>
        <v/>
      </c>
      <c r="S396" s="46" t="str">
        <f t="shared" si="44"/>
        <v/>
      </c>
      <c r="T396" s="46" t="str">
        <f t="shared" si="44"/>
        <v/>
      </c>
      <c r="U396" s="46" t="str">
        <f t="shared" si="44"/>
        <v/>
      </c>
      <c r="V396" s="46" t="str">
        <f t="shared" si="44"/>
        <v/>
      </c>
    </row>
    <row r="397" spans="1:22" x14ac:dyDescent="0.2">
      <c r="A397" s="1">
        <v>701</v>
      </c>
      <c r="B397" s="1" t="s">
        <v>128</v>
      </c>
      <c r="D397" s="29">
        <f>SUMIFS('2013Figures'!$J:$J,'2013Figures'!$C:$C,$A397,'2013Figures'!$I:$I,"",'2013Figures'!$E:$E,$B$1)</f>
        <v>0</v>
      </c>
      <c r="E397" s="9">
        <f>SUMIFS('2013Figures'!$J:$J,'2013Figures'!$C:$C,$A397,'2013Figures'!$I:$I,"",'2013Figures'!$B:$B,"BrokerToCy",'2013Figures'!$G:$G,"E1",'2013Figures'!$E:$E,$B$1)</f>
        <v>0</v>
      </c>
      <c r="F397" s="9">
        <f>SUMIFS('2013Figures'!$J:$J,'2013Figures'!$C:$C,$A397,'2013Figures'!$I:$I,"",'2013Figures'!$B:$B,"BrokerToCy",'2013Figures'!$G:$G,"P1",'2013Figures'!$E:$E,$B$1)</f>
        <v>0</v>
      </c>
      <c r="G397" s="9">
        <f>SUMIFS('2013Figures'!$J:$J,'2013Figures'!$C:$C,$A397,'2013Figures'!$I:$I,"",'2013Figures'!$B:$B,"CyToBroker",'2013Figures'!$G:$G,"E1",'2013Figures'!$E:$E,$B$1)</f>
        <v>0</v>
      </c>
      <c r="H397" s="9">
        <f>SUMIFS('2013Figures'!$J:$J,'2013Figures'!$C:$C,$A397,'2013Figures'!$I:$I,"",'2013Figures'!$B:$B,"CyToBroker",'2013Figures'!$G:$G,"P1",'2013Figures'!$E:$E,$B$1)</f>
        <v>0</v>
      </c>
      <c r="J397" s="8" t="s">
        <v>131</v>
      </c>
      <c r="L397" s="42">
        <f>SUMIFS('2012Figures'!$J:$J,'2012Figures'!$C:$C,$A397,'2012Figures'!$I:$I,"",'2012Figures'!$E:$E,$B$1)</f>
        <v>0</v>
      </c>
      <c r="M397" s="52">
        <f>SUMIFS('2012Figures'!$J:$J,'2012Figures'!$C:$C,$A397,'2012Figures'!$I:$I,"",'2012Figures'!$B:$B,"BrokerToCy",'2012Figures'!$G:$G,"E1",'2012Figures'!$E:$E,$B$1)</f>
        <v>0</v>
      </c>
      <c r="N397" s="52">
        <f>SUMIFS('2012Figures'!$J:$J,'2012Figures'!$C:$C,$A397,'2012Figures'!$I:$I,"",'2012Figures'!$B:$B,"BrokerToCy",'2012Figures'!$G:$G,"P1",'2012Figures'!$E:$E,$B$1)</f>
        <v>0</v>
      </c>
      <c r="O397" s="52">
        <f>SUMIFS('2012Figures'!$J:$J,'2012Figures'!$C:$C,$A397,'2012Figures'!$I:$I,"",'2012Figures'!$B:$B,"CyToBroker",'2012Figures'!$G:$G,"E1",'2012Figures'!$E:$E,$B$1)</f>
        <v>0</v>
      </c>
      <c r="P397" s="52">
        <f>SUMIFS('2012Figures'!$J:$J,'2012Figures'!$C:$C,$A397,'2012Figures'!$I:$I,"",'2012Figures'!$B:$B,"CyToBroker",'2012Figures'!$G:$G,"P1",'2012Figures'!$E:$E,$B$1)</f>
        <v>0</v>
      </c>
      <c r="R397" s="46" t="str">
        <f t="shared" si="44"/>
        <v/>
      </c>
      <c r="S397" s="46" t="str">
        <f t="shared" si="44"/>
        <v/>
      </c>
      <c r="T397" s="46" t="str">
        <f t="shared" si="44"/>
        <v/>
      </c>
      <c r="U397" s="46" t="str">
        <f t="shared" si="44"/>
        <v/>
      </c>
      <c r="V397" s="46" t="str">
        <f t="shared" si="44"/>
        <v/>
      </c>
    </row>
    <row r="398" spans="1:22" x14ac:dyDescent="0.2">
      <c r="A398" s="21"/>
      <c r="B398" s="21" t="s">
        <v>92</v>
      </c>
      <c r="C398" s="22"/>
      <c r="D398" s="23">
        <f>SUM(E398:H398)</f>
        <v>0</v>
      </c>
      <c r="E398" s="23">
        <f>SUM(E395:E397)</f>
        <v>0</v>
      </c>
      <c r="F398" s="23">
        <f>SUM(F395:F397)</f>
        <v>0</v>
      </c>
      <c r="G398" s="23">
        <f>SUM(G395:G397)</f>
        <v>0</v>
      </c>
      <c r="H398" s="23">
        <f>SUM(H395:H397)</f>
        <v>0</v>
      </c>
      <c r="I398" s="21"/>
      <c r="J398" s="22"/>
      <c r="K398" s="21"/>
      <c r="L398" s="43">
        <f>SUM(M398:P398)</f>
        <v>0</v>
      </c>
      <c r="M398" s="43">
        <f>SUM(M395:M397)</f>
        <v>0</v>
      </c>
      <c r="N398" s="43">
        <f>SUM(N395:N397)</f>
        <v>0</v>
      </c>
      <c r="O398" s="43">
        <f>SUM(O395:O397)</f>
        <v>0</v>
      </c>
      <c r="P398" s="43">
        <f>SUM(P395:P397)</f>
        <v>0</v>
      </c>
      <c r="Q398" s="21"/>
      <c r="R398" s="21"/>
      <c r="S398" s="21"/>
      <c r="T398" s="21"/>
      <c r="U398" s="21"/>
      <c r="V398" s="21"/>
    </row>
    <row r="399" spans="1:22" x14ac:dyDescent="0.2">
      <c r="A399" s="28">
        <v>9103</v>
      </c>
      <c r="B399" s="28" t="s">
        <v>129</v>
      </c>
      <c r="C399" s="17" t="s">
        <v>88</v>
      </c>
      <c r="D399" s="18">
        <f>SUMIFS('2013Figures'!$J:$J,'2013Figures'!$C:$C,$A399,'2013Figures'!$E:$E,$B$1)</f>
        <v>0</v>
      </c>
      <c r="E399" s="18">
        <f>SUMIFS('2013Figures'!$J:$J,'2013Figures'!$C:$C,$A399,'2013Figures'!$B:$B,"BrokerToCy",'2013Figures'!$G:$G,"E1",'2013Figures'!$E:$E,$B$1)</f>
        <v>0</v>
      </c>
      <c r="F399" s="18">
        <f>SUMIFS('2013Figures'!$J:$J,'2013Figures'!$C:$C,$A399,'2013Figures'!$B:$B,"BrokerToCy",'2013Figures'!$G:$G,"P1",'2013Figures'!$E:$E,$B$1)</f>
        <v>0</v>
      </c>
      <c r="G399" s="18">
        <f>SUMIFS('2013Figures'!$J:$J,'2013Figures'!$C:$C,$A399,'2013Figures'!$B:$B,"CyToBroker",'2013Figures'!$G:$G,"E1",'2013Figures'!$E:$E,$B$1)</f>
        <v>0</v>
      </c>
      <c r="H399" s="18">
        <f>SUMIFS('2013Figures'!$J:$J,'2013Figures'!$C:$C,$A399,'2013Figures'!$B:$B,"CyToBroker",'2013Figures'!$G:$G,"P1",'2013Figures'!$E:$E,$B$1)</f>
        <v>0</v>
      </c>
      <c r="I399" s="28"/>
      <c r="J399" s="17"/>
      <c r="K399" s="28"/>
      <c r="L399" s="50">
        <f>SUMIFS('2012Figures'!$J:$J,'2012Figures'!$C:$C,$A399,'2012Figures'!$E:$E,$B$1)</f>
        <v>0</v>
      </c>
      <c r="M399" s="50">
        <f>SUMIFS('2012Figures'!$J:$J,'2012Figures'!$C:$C,$A399,'2012Figures'!$B:$B,"BrokerToCy",'2012Figures'!$G:$G,"E1",'2012Figures'!$E:$E,$B$1)</f>
        <v>0</v>
      </c>
      <c r="N399" s="50">
        <f>SUMIFS('2012Figures'!$J:$J,'2012Figures'!$C:$C,$A399,'2012Figures'!$B:$B,"BrokerToCy",'2012Figures'!$G:$G,"P1",'2012Figures'!$E:$E,$B$1)</f>
        <v>0</v>
      </c>
      <c r="O399" s="50">
        <f>SUMIFS('2012Figures'!$J:$J,'2012Figures'!$C:$C,$A399,'2012Figures'!$B:$B,"CyToBroker",'2012Figures'!$G:$G,"E1",'2012Figures'!$E:$E,$B$1)</f>
        <v>0</v>
      </c>
      <c r="P399" s="50">
        <f>SUMIFS('2012Figures'!$J:$J,'2012Figures'!$C:$C,$A399,'2012Figures'!$B:$B,"CyToBroker",'2012Figures'!$G:$G,"P1",'2012Figures'!$E:$E,$B$1)</f>
        <v>0</v>
      </c>
      <c r="Q399" s="28"/>
      <c r="R399" s="46" t="str">
        <f t="shared" ref="R399:V405" si="45">IF(L399=0,"",ROUND(D399/L399-1,2))</f>
        <v/>
      </c>
      <c r="S399" s="46" t="str">
        <f t="shared" si="45"/>
        <v/>
      </c>
      <c r="T399" s="46" t="str">
        <f t="shared" si="45"/>
        <v/>
      </c>
      <c r="U399" s="46" t="str">
        <f t="shared" si="45"/>
        <v/>
      </c>
      <c r="V399" s="46" t="str">
        <f t="shared" si="45"/>
        <v/>
      </c>
    </row>
    <row r="400" spans="1:22" x14ac:dyDescent="0.2">
      <c r="A400" s="1">
        <v>9103</v>
      </c>
      <c r="B400" s="1" t="s">
        <v>129</v>
      </c>
      <c r="C400" s="8">
        <v>1</v>
      </c>
      <c r="D400" s="29">
        <f>SUMIFS('2013Figures'!$J:$J,'2013Figures'!$C:$C,$A400,'2013Figures'!$H:$H,$B400,'2013Figures'!$I:$I,$C400,'2013Figures'!$E:$E,$B$1)</f>
        <v>0</v>
      </c>
      <c r="E400" s="9">
        <f>SUMIFS('2013Figures'!$J:$J,'2013Figures'!$C:$C,$A400,'2013Figures'!$H:$H,$B400,'2013Figures'!$I:$I,$C400,'2013Figures'!$B:$B,"BrokerToCy",'2013Figures'!$G:$G,"E1",'2013Figures'!$E:$E,$B$1)</f>
        <v>0</v>
      </c>
      <c r="F400" s="9">
        <f>SUMIFS('2013Figures'!$J:$J,'2013Figures'!$C:$C,$A400,'2013Figures'!$H:$H,$B400,'2013Figures'!$I:$I,$C400,'2013Figures'!$B:$B,"BrokerToCy",'2013Figures'!$G:$G,"P1",'2013Figures'!$E:$E,$B$1)</f>
        <v>0</v>
      </c>
      <c r="G400" s="9">
        <f>SUMIFS('2013Figures'!$J:$J,'2013Figures'!$C:$C,$A400,'2013Figures'!$H:$H,$B400,'2013Figures'!$I:$I,$C400,'2013Figures'!$B:$B,"CyToBroker",'2013Figures'!$G:$G,"E1",'2013Figures'!$E:$E,$B$1)</f>
        <v>0</v>
      </c>
      <c r="H400" s="9">
        <f>SUMIFS('2013Figures'!$J:$J,'2013Figures'!$C:$C,$A400,'2013Figures'!$H:$H,$B400,'2013Figures'!$I:$I,$C400,'2013Figures'!$B:$B,"CyToBroker",'2013Figures'!$G:$G,"P1",'2013Figures'!$E:$E,$B$1)</f>
        <v>0</v>
      </c>
      <c r="I400" s="30"/>
      <c r="J400" s="31"/>
      <c r="K400" s="30"/>
      <c r="L400" s="42">
        <f>SUMIFS('2012Figures'!$J:$J,'2012Figures'!$C:$C,$A400,'2012Figures'!$H:$H,$B400,'2012Figures'!$I:$I,$C400,'2012Figures'!$E:$E,$B$1)</f>
        <v>0</v>
      </c>
      <c r="M400" s="52">
        <f>SUMIFS('2012Figures'!$J:$J,'2012Figures'!$C:$C,$A400,'2012Figures'!$H:$H,$B400,'2012Figures'!$I:$I,$C400,'2012Figures'!$B:$B,"BrokerToCy",'2012Figures'!$G:$G,"E1",'2012Figures'!$E:$E,$B$1)</f>
        <v>0</v>
      </c>
      <c r="N400" s="52">
        <f>SUMIFS('2012Figures'!$J:$J,'2012Figures'!$C:$C,$A400,'2012Figures'!$H:$H,$B400,'2012Figures'!$I:$I,$C400,'2012Figures'!$B:$B,"BrokerToCy",'2012Figures'!$G:$G,"P1",'2012Figures'!$E:$E,$B$1)</f>
        <v>0</v>
      </c>
      <c r="O400" s="52">
        <f>SUMIFS('2012Figures'!$J:$J,'2012Figures'!$C:$C,$A400,'2012Figures'!$H:$H,$B400,'2012Figures'!$I:$I,$C400,'2012Figures'!$B:$B,"CyToBroker",'2012Figures'!$G:$G,"E1",'2012Figures'!$E:$E,$B$1)</f>
        <v>0</v>
      </c>
      <c r="P400" s="52">
        <f>SUMIFS('2012Figures'!$J:$J,'2012Figures'!$C:$C,$A400,'2012Figures'!$H:$H,$B400,'2012Figures'!$I:$I,$C400,'2012Figures'!$B:$B,"CyToBroker",'2012Figures'!$G:$G,"P1",'2012Figures'!$E:$E,$B$1)</f>
        <v>0</v>
      </c>
      <c r="Q400" s="30"/>
      <c r="R400" s="46" t="str">
        <f t="shared" si="45"/>
        <v/>
      </c>
      <c r="S400" s="46" t="str">
        <f t="shared" si="45"/>
        <v/>
      </c>
      <c r="T400" s="46" t="str">
        <f t="shared" si="45"/>
        <v/>
      </c>
      <c r="U400" s="46" t="str">
        <f t="shared" si="45"/>
        <v/>
      </c>
      <c r="V400" s="46" t="str">
        <f t="shared" si="45"/>
        <v/>
      </c>
    </row>
    <row r="401" spans="1:22" x14ac:dyDescent="0.2">
      <c r="A401" s="1">
        <v>9103</v>
      </c>
      <c r="B401" s="1" t="s">
        <v>129</v>
      </c>
      <c r="D401" s="29">
        <f>SUMIFS('2013Figures'!$J:$J,'2013Figures'!$C:$C,$A401,'2013Figures'!$I:$I,"",'2013Figures'!$E:$E,$B$1)</f>
        <v>0</v>
      </c>
      <c r="E401" s="9">
        <f>SUMIFS('2013Figures'!$J:$J,'2013Figures'!$C:$C,$A401,'2013Figures'!$I:$I,"",'2013Figures'!$B:$B,"BrokerToCy",'2013Figures'!$G:$G,"E1",'2013Figures'!$E:$E,$B$1)</f>
        <v>0</v>
      </c>
      <c r="F401" s="9">
        <f>SUMIFS('2013Figures'!$J:$J,'2013Figures'!$C:$C,$A401,'2013Figures'!$I:$I,"",'2013Figures'!$B:$B,"BrokerToCy",'2013Figures'!$G:$G,"P1",'2013Figures'!$E:$E,$B$1)</f>
        <v>0</v>
      </c>
      <c r="G401" s="9">
        <f>SUMIFS('2013Figures'!$J:$J,'2013Figures'!$C:$C,$A401,'2013Figures'!$I:$I,"",'2013Figures'!$B:$B,"CyToBroker",'2013Figures'!$G:$G,"E1",'2013Figures'!$E:$E,$B$1)</f>
        <v>0</v>
      </c>
      <c r="H401" s="9">
        <f>SUMIFS('2013Figures'!$J:$J,'2013Figures'!$C:$C,$A401,'2013Figures'!$I:$I,"",'2013Figures'!$B:$B,"CyToBroker",'2013Figures'!$G:$G,"P1",'2013Figures'!$E:$E,$B$1)</f>
        <v>0</v>
      </c>
      <c r="J401" s="8" t="s">
        <v>131</v>
      </c>
      <c r="L401" s="42">
        <f>SUMIFS('2012Figures'!$J:$J,'2012Figures'!$C:$C,$A401,'2012Figures'!$I:$I,"",'2012Figures'!$E:$E,$B$1)</f>
        <v>0</v>
      </c>
      <c r="M401" s="52">
        <f>SUMIFS('2012Figures'!$J:$J,'2012Figures'!$C:$C,$A401,'2012Figures'!$I:$I,"",'2012Figures'!$B:$B,"BrokerToCy",'2012Figures'!$G:$G,"E1",'2012Figures'!$E:$E,$B$1)</f>
        <v>0</v>
      </c>
      <c r="N401" s="52">
        <f>SUMIFS('2012Figures'!$J:$J,'2012Figures'!$C:$C,$A401,'2012Figures'!$I:$I,"",'2012Figures'!$B:$B,"BrokerToCy",'2012Figures'!$G:$G,"P1",'2012Figures'!$E:$E,$B$1)</f>
        <v>0</v>
      </c>
      <c r="O401" s="52">
        <f>SUMIFS('2012Figures'!$J:$J,'2012Figures'!$C:$C,$A401,'2012Figures'!$I:$I,"",'2012Figures'!$B:$B,"CyToBroker",'2012Figures'!$G:$G,"E1",'2012Figures'!$E:$E,$B$1)</f>
        <v>0</v>
      </c>
      <c r="P401" s="52">
        <f>SUMIFS('2012Figures'!$J:$J,'2012Figures'!$C:$C,$A401,'2012Figures'!$I:$I,"",'2012Figures'!$B:$B,"CyToBroker",'2012Figures'!$G:$G,"P1",'2012Figures'!$E:$E,$B$1)</f>
        <v>0</v>
      </c>
      <c r="R401" s="46" t="str">
        <f t="shared" si="45"/>
        <v/>
      </c>
      <c r="S401" s="46" t="str">
        <f t="shared" si="45"/>
        <v/>
      </c>
      <c r="T401" s="46" t="str">
        <f t="shared" si="45"/>
        <v/>
      </c>
      <c r="U401" s="46" t="str">
        <f t="shared" si="45"/>
        <v/>
      </c>
      <c r="V401" s="46" t="str">
        <f t="shared" si="45"/>
        <v/>
      </c>
    </row>
    <row r="402" spans="1:22" x14ac:dyDescent="0.2">
      <c r="A402" s="21"/>
      <c r="B402" s="21" t="s">
        <v>92</v>
      </c>
      <c r="C402" s="22"/>
      <c r="D402" s="23">
        <f>SUM(E402:H402)</f>
        <v>0</v>
      </c>
      <c r="E402" s="23">
        <f>SUM(E400:E401)</f>
        <v>0</v>
      </c>
      <c r="F402" s="23">
        <f t="shared" ref="F402:H402" si="46">SUM(F400:F401)</f>
        <v>0</v>
      </c>
      <c r="G402" s="23">
        <f t="shared" si="46"/>
        <v>0</v>
      </c>
      <c r="H402" s="23">
        <f t="shared" si="46"/>
        <v>0</v>
      </c>
      <c r="I402" s="21"/>
      <c r="J402" s="22"/>
      <c r="K402" s="21"/>
      <c r="L402" s="43">
        <f>SUM(M402:P402)</f>
        <v>0</v>
      </c>
      <c r="M402" s="43">
        <f>SUM(M400:M401)</f>
        <v>0</v>
      </c>
      <c r="N402" s="43">
        <f t="shared" ref="N402:P402" si="47">SUM(N400:N401)</f>
        <v>0</v>
      </c>
      <c r="O402" s="43">
        <f t="shared" si="47"/>
        <v>0</v>
      </c>
      <c r="P402" s="43">
        <f t="shared" si="47"/>
        <v>0</v>
      </c>
      <c r="Q402" s="21"/>
      <c r="R402" s="21"/>
      <c r="S402" s="21"/>
      <c r="T402" s="21"/>
      <c r="U402" s="21"/>
      <c r="V402" s="21"/>
    </row>
    <row r="403" spans="1:22" x14ac:dyDescent="0.2">
      <c r="A403" s="28">
        <v>9120</v>
      </c>
      <c r="B403" s="28" t="s">
        <v>130</v>
      </c>
      <c r="C403" s="17" t="s">
        <v>88</v>
      </c>
      <c r="D403" s="18">
        <f>SUMIFS('2013Figures'!$J:$J,'2013Figures'!$C:$C,$A403,'2013Figures'!$E:$E,$B$1)</f>
        <v>0</v>
      </c>
      <c r="E403" s="18">
        <f>SUMIFS('2013Figures'!$J:$J,'2013Figures'!$C:$C,$A403,'2013Figures'!$B:$B,"BrokerToCy",'2013Figures'!$G:$G,"E1",'2013Figures'!$E:$E,$B$1)</f>
        <v>0</v>
      </c>
      <c r="F403" s="18">
        <f>SUMIFS('2013Figures'!$J:$J,'2013Figures'!$C:$C,$A403,'2013Figures'!$B:$B,"BrokerToCy",'2013Figures'!$G:$G,"P1",'2013Figures'!$E:$E,$B$1)</f>
        <v>0</v>
      </c>
      <c r="G403" s="18">
        <f>SUMIFS('2013Figures'!$J:$J,'2013Figures'!$C:$C,$A403,'2013Figures'!$B:$B,"CyToBroker",'2013Figures'!$G:$G,"E1",'2013Figures'!$E:$E,$B$1)</f>
        <v>0</v>
      </c>
      <c r="H403" s="18">
        <f>SUMIFS('2013Figures'!$J:$J,'2013Figures'!$C:$C,$A403,'2013Figures'!$B:$B,"CyToBroker",'2013Figures'!$G:$G,"P1",'2013Figures'!$E:$E,$B$1)</f>
        <v>0</v>
      </c>
      <c r="I403" s="28"/>
      <c r="J403" s="17"/>
      <c r="K403" s="28"/>
      <c r="L403" s="50">
        <f>SUMIFS('2012Figures'!$J:$J,'2012Figures'!$C:$C,$A403,'2012Figures'!$E:$E,$B$1)</f>
        <v>0</v>
      </c>
      <c r="M403" s="50">
        <f>SUMIFS('2012Figures'!$J:$J,'2012Figures'!$C:$C,$A403,'2012Figures'!$B:$B,"BrokerToCy",'2012Figures'!$G:$G,"E1",'2012Figures'!$E:$E,$B$1)</f>
        <v>0</v>
      </c>
      <c r="N403" s="50">
        <f>SUMIFS('2012Figures'!$J:$J,'2012Figures'!$C:$C,$A403,'2012Figures'!$B:$B,"BrokerToCy",'2012Figures'!$G:$G,"P1",'2012Figures'!$E:$E,$B$1)</f>
        <v>0</v>
      </c>
      <c r="O403" s="50">
        <f>SUMIFS('2012Figures'!$J:$J,'2012Figures'!$C:$C,$A403,'2012Figures'!$B:$B,"CyToBroker",'2012Figures'!$G:$G,"E1",'2012Figures'!$E:$E,$B$1)</f>
        <v>0</v>
      </c>
      <c r="P403" s="50">
        <f>SUMIFS('2012Figures'!$J:$J,'2012Figures'!$C:$C,$A403,'2012Figures'!$B:$B,"CyToBroker",'2012Figures'!$G:$G,"P1",'2012Figures'!$E:$E,$B$1)</f>
        <v>0</v>
      </c>
      <c r="Q403" s="28"/>
      <c r="R403" s="46" t="str">
        <f t="shared" ref="R403:V409" si="48">IF(L403=0,"",ROUND(D403/L403-1,2))</f>
        <v/>
      </c>
      <c r="S403" s="46" t="str">
        <f t="shared" si="48"/>
        <v/>
      </c>
      <c r="T403" s="46" t="str">
        <f t="shared" si="48"/>
        <v/>
      </c>
      <c r="U403" s="46" t="str">
        <f t="shared" si="48"/>
        <v/>
      </c>
      <c r="V403" s="46" t="str">
        <f t="shared" si="48"/>
        <v/>
      </c>
    </row>
    <row r="404" spans="1:22" x14ac:dyDescent="0.2">
      <c r="A404" s="1">
        <v>9120</v>
      </c>
      <c r="B404" s="1" t="s">
        <v>130</v>
      </c>
      <c r="C404" s="8">
        <v>1</v>
      </c>
      <c r="D404" s="29">
        <f>SUMIFS('2013Figures'!$J:$J,'2013Figures'!$C:$C,$A404,'2013Figures'!$H:$H,$B404,'2013Figures'!$I:$I,$C404,'2013Figures'!$E:$E,$B$1)</f>
        <v>0</v>
      </c>
      <c r="E404" s="9">
        <f>SUMIFS('2013Figures'!$J:$J,'2013Figures'!$C:$C,$A404,'2013Figures'!$H:$H,$B404,'2013Figures'!$I:$I,$C404,'2013Figures'!$B:$B,"BrokerToCy",'2013Figures'!$G:$G,"E1",'2013Figures'!$E:$E,$B$1)</f>
        <v>0</v>
      </c>
      <c r="F404" s="9">
        <f>SUMIFS('2013Figures'!$J:$J,'2013Figures'!$C:$C,$A404,'2013Figures'!$H:$H,$B404,'2013Figures'!$I:$I,$C404,'2013Figures'!$B:$B,"BrokerToCy",'2013Figures'!$G:$G,"P1",'2013Figures'!$E:$E,$B$1)</f>
        <v>0</v>
      </c>
      <c r="G404" s="9">
        <f>SUMIFS('2013Figures'!$J:$J,'2013Figures'!$C:$C,$A404,'2013Figures'!$H:$H,$B404,'2013Figures'!$I:$I,$C404,'2013Figures'!$B:$B,"CyToBroker",'2013Figures'!$G:$G,"E1",'2013Figures'!$E:$E,$B$1)</f>
        <v>0</v>
      </c>
      <c r="H404" s="9">
        <f>SUMIFS('2013Figures'!$J:$J,'2013Figures'!$C:$C,$A404,'2013Figures'!$H:$H,$B404,'2013Figures'!$I:$I,$C404,'2013Figures'!$B:$B,"CyToBroker",'2013Figures'!$G:$G,"P1",'2013Figures'!$E:$E,$B$1)</f>
        <v>0</v>
      </c>
      <c r="I404" s="30"/>
      <c r="J404" s="31">
        <v>201401</v>
      </c>
      <c r="K404" s="30"/>
      <c r="L404" s="42">
        <f>SUMIFS('2012Figures'!$J:$J,'2012Figures'!$C:$C,$A404,'2012Figures'!$H:$H,$B404,'2012Figures'!$I:$I,$C404,'2012Figures'!$E:$E,$B$1)</f>
        <v>0</v>
      </c>
      <c r="M404" s="52">
        <f>SUMIFS('2012Figures'!$J:$J,'2012Figures'!$C:$C,$A404,'2012Figures'!$H:$H,$B404,'2012Figures'!$I:$I,$C404,'2012Figures'!$B:$B,"BrokerToCy",'2012Figures'!$G:$G,"E1",'2012Figures'!$E:$E,$B$1)</f>
        <v>0</v>
      </c>
      <c r="N404" s="52">
        <f>SUMIFS('2012Figures'!$J:$J,'2012Figures'!$C:$C,$A404,'2012Figures'!$H:$H,$B404,'2012Figures'!$I:$I,$C404,'2012Figures'!$B:$B,"BrokerToCy",'2012Figures'!$G:$G,"P1",'2012Figures'!$E:$E,$B$1)</f>
        <v>0</v>
      </c>
      <c r="O404" s="52">
        <f>SUMIFS('2012Figures'!$J:$J,'2012Figures'!$C:$C,$A404,'2012Figures'!$H:$H,$B404,'2012Figures'!$I:$I,$C404,'2012Figures'!$B:$B,"CyToBroker",'2012Figures'!$G:$G,"E1",'2012Figures'!$E:$E,$B$1)</f>
        <v>0</v>
      </c>
      <c r="P404" s="52">
        <f>SUMIFS('2012Figures'!$J:$J,'2012Figures'!$C:$C,$A404,'2012Figures'!$H:$H,$B404,'2012Figures'!$I:$I,$C404,'2012Figures'!$B:$B,"CyToBroker",'2012Figures'!$G:$G,"P1",'2012Figures'!$E:$E,$B$1)</f>
        <v>0</v>
      </c>
      <c r="Q404" s="30"/>
      <c r="R404" s="46" t="str">
        <f t="shared" si="48"/>
        <v/>
      </c>
      <c r="S404" s="46" t="str">
        <f t="shared" si="48"/>
        <v/>
      </c>
      <c r="T404" s="46" t="str">
        <f t="shared" si="48"/>
        <v/>
      </c>
      <c r="U404" s="46" t="str">
        <f t="shared" si="48"/>
        <v/>
      </c>
      <c r="V404" s="46" t="str">
        <f t="shared" si="48"/>
        <v/>
      </c>
    </row>
    <row r="405" spans="1:22" x14ac:dyDescent="0.2">
      <c r="A405" s="1">
        <v>9120</v>
      </c>
      <c r="B405" s="1" t="s">
        <v>130</v>
      </c>
      <c r="D405" s="29">
        <f>SUMIFS('2013Figures'!$J:$J,'2013Figures'!$C:$C,$A405,'2013Figures'!$I:$I,"",'2013Figures'!$E:$E,$B$1)</f>
        <v>0</v>
      </c>
      <c r="E405" s="9">
        <f>SUMIFS('2013Figures'!$J:$J,'2013Figures'!$C:$C,$A405,'2013Figures'!$I:$I,"",'2013Figures'!$B:$B,"BrokerToCy",'2013Figures'!$G:$G,"E1",'2013Figures'!$E:$E,$B$1)</f>
        <v>0</v>
      </c>
      <c r="F405" s="9">
        <f>SUMIFS('2013Figures'!$J:$J,'2013Figures'!$C:$C,$A405,'2013Figures'!$I:$I,"",'2013Figures'!$B:$B,"BrokerToCy",'2013Figures'!$G:$G,"P1",'2013Figures'!$E:$E,$B$1)</f>
        <v>0</v>
      </c>
      <c r="G405" s="9">
        <f>SUMIFS('2013Figures'!$J:$J,'2013Figures'!$C:$C,$A405,'2013Figures'!$I:$I,"",'2013Figures'!$B:$B,"CyToBroker",'2013Figures'!$G:$G,"E1",'2013Figures'!$E:$E,$B$1)</f>
        <v>0</v>
      </c>
      <c r="H405" s="9">
        <f>SUMIFS('2013Figures'!$J:$J,'2013Figures'!$C:$C,$A405,'2013Figures'!$I:$I,"",'2013Figures'!$B:$B,"CyToBroker",'2013Figures'!$G:$G,"P1",'2013Figures'!$E:$E,$B$1)</f>
        <v>0</v>
      </c>
      <c r="J405" s="8" t="s">
        <v>131</v>
      </c>
      <c r="L405" s="42">
        <f>SUMIFS('2012Figures'!$J:$J,'2012Figures'!$C:$C,$A405,'2012Figures'!$I:$I,"",'2012Figures'!$E:$E,$B$1)</f>
        <v>0</v>
      </c>
      <c r="M405" s="52">
        <f>SUMIFS('2012Figures'!$J:$J,'2012Figures'!$C:$C,$A405,'2012Figures'!$I:$I,"",'2012Figures'!$B:$B,"BrokerToCy",'2012Figures'!$G:$G,"E1",'2012Figures'!$E:$E,$B$1)</f>
        <v>0</v>
      </c>
      <c r="N405" s="52">
        <f>SUMIFS('2012Figures'!$J:$J,'2012Figures'!$C:$C,$A405,'2012Figures'!$I:$I,"",'2012Figures'!$B:$B,"BrokerToCy",'2012Figures'!$G:$G,"P1",'2012Figures'!$E:$E,$B$1)</f>
        <v>0</v>
      </c>
      <c r="O405" s="52">
        <f>SUMIFS('2012Figures'!$J:$J,'2012Figures'!$C:$C,$A405,'2012Figures'!$I:$I,"",'2012Figures'!$B:$B,"CyToBroker",'2012Figures'!$G:$G,"E1",'2012Figures'!$E:$E,$B$1)</f>
        <v>0</v>
      </c>
      <c r="P405" s="52">
        <f>SUMIFS('2012Figures'!$J:$J,'2012Figures'!$C:$C,$A405,'2012Figures'!$I:$I,"",'2012Figures'!$B:$B,"CyToBroker",'2012Figures'!$G:$G,"P1",'2012Figures'!$E:$E,$B$1)</f>
        <v>0</v>
      </c>
      <c r="R405" s="46" t="str">
        <f t="shared" si="48"/>
        <v/>
      </c>
      <c r="S405" s="46" t="str">
        <f t="shared" si="48"/>
        <v/>
      </c>
      <c r="T405" s="46" t="str">
        <f t="shared" si="48"/>
        <v/>
      </c>
      <c r="U405" s="46" t="str">
        <f t="shared" si="48"/>
        <v/>
      </c>
      <c r="V405" s="46" t="str">
        <f t="shared" si="48"/>
        <v/>
      </c>
    </row>
    <row r="406" spans="1:22" x14ac:dyDescent="0.2">
      <c r="A406" s="21"/>
      <c r="B406" s="21" t="s">
        <v>92</v>
      </c>
      <c r="C406" s="22"/>
      <c r="D406" s="23">
        <f>SUM(E406:H406)</f>
        <v>0</v>
      </c>
      <c r="E406" s="23">
        <f>SUM(E404:E405)</f>
        <v>0</v>
      </c>
      <c r="F406" s="23">
        <f>SUM(F404:F405)</f>
        <v>0</v>
      </c>
      <c r="G406" s="23">
        <f>SUM(G404:G405)</f>
        <v>0</v>
      </c>
      <c r="H406" s="23">
        <f>SUM(H404:H405)</f>
        <v>0</v>
      </c>
      <c r="I406" s="21"/>
      <c r="J406" s="22"/>
      <c r="K406" s="21"/>
      <c r="L406" s="43">
        <f>SUM(M406:P406)</f>
        <v>0</v>
      </c>
      <c r="M406" s="43">
        <f>SUM(M404:M405)</f>
        <v>0</v>
      </c>
      <c r="N406" s="43">
        <f>SUM(N404:N405)</f>
        <v>0</v>
      </c>
      <c r="O406" s="43">
        <f>SUM(O404:O405)</f>
        <v>0</v>
      </c>
      <c r="P406" s="43">
        <f>SUM(P404:P405)</f>
        <v>0</v>
      </c>
      <c r="Q406" s="21"/>
      <c r="R406" s="21"/>
      <c r="S406" s="21"/>
      <c r="T406" s="21"/>
      <c r="U406" s="21"/>
      <c r="V406" s="21"/>
    </row>
    <row r="407" spans="1:22" x14ac:dyDescent="0.2">
      <c r="A407" s="28">
        <v>9730</v>
      </c>
      <c r="B407" s="28" t="s">
        <v>50</v>
      </c>
      <c r="C407" s="17" t="s">
        <v>88</v>
      </c>
      <c r="D407" s="18">
        <f>SUMIFS('2013Figures'!$J:$J,'2013Figures'!$C:$C,$A407,'2013Figures'!$E:$E,$B$1)</f>
        <v>0</v>
      </c>
      <c r="E407" s="18">
        <f>SUMIFS('2013Figures'!$J:$J,'2013Figures'!$C:$C,$A407,'2013Figures'!$B:$B,"BrokerToCy",'2013Figures'!$G:$G,"E1",'2013Figures'!$E:$E,$B$1)</f>
        <v>0</v>
      </c>
      <c r="F407" s="18">
        <f>SUMIFS('2013Figures'!$J:$J,'2013Figures'!$C:$C,$A407,'2013Figures'!$B:$B,"BrokerToCy",'2013Figures'!$G:$G,"P1",'2013Figures'!$E:$E,$B$1)</f>
        <v>0</v>
      </c>
      <c r="G407" s="18">
        <f>SUMIFS('2013Figures'!$J:$J,'2013Figures'!$C:$C,$A407,'2013Figures'!$B:$B,"CyToBroker",'2013Figures'!$G:$G,"E1",'2013Figures'!$E:$E,$B$1)</f>
        <v>0</v>
      </c>
      <c r="H407" s="18">
        <f>SUMIFS('2013Figures'!$J:$J,'2013Figures'!$C:$C,$A407,'2013Figures'!$B:$B,"CyToBroker",'2013Figures'!$G:$G,"P1",'2013Figures'!$E:$E,$B$1)</f>
        <v>0</v>
      </c>
      <c r="I407" s="28"/>
      <c r="J407" s="17"/>
      <c r="K407" s="28"/>
      <c r="L407" s="50">
        <f>SUMIFS('2012Figures'!$J:$J,'2012Figures'!$C:$C,$A407,'2012Figures'!$E:$E,$B$1)</f>
        <v>0</v>
      </c>
      <c r="M407" s="50">
        <f>SUMIFS('2012Figures'!$J:$J,'2012Figures'!$C:$C,$A407,'2012Figures'!$B:$B,"BrokerToCy",'2012Figures'!$G:$G,"E1",'2012Figures'!$E:$E,$B$1)</f>
        <v>0</v>
      </c>
      <c r="N407" s="50">
        <f>SUMIFS('2012Figures'!$J:$J,'2012Figures'!$C:$C,$A407,'2012Figures'!$B:$B,"BrokerToCy",'2012Figures'!$G:$G,"P1",'2012Figures'!$E:$E,$B$1)</f>
        <v>0</v>
      </c>
      <c r="O407" s="50">
        <f>SUMIFS('2012Figures'!$J:$J,'2012Figures'!$C:$C,$A407,'2012Figures'!$B:$B,"CyToBroker",'2012Figures'!$G:$G,"E1",'2012Figures'!$E:$E,$B$1)</f>
        <v>0</v>
      </c>
      <c r="P407" s="50">
        <f>SUMIFS('2012Figures'!$J:$J,'2012Figures'!$C:$C,$A407,'2012Figures'!$B:$B,"CyToBroker",'2012Figures'!$G:$G,"P1",'2012Figures'!$E:$E,$B$1)</f>
        <v>0</v>
      </c>
      <c r="Q407" s="28"/>
      <c r="R407" s="46" t="str">
        <f t="shared" ref="R407:V414" si="49">IF(L407=0,"",ROUND(D407/L407-1,2))</f>
        <v/>
      </c>
      <c r="S407" s="46" t="str">
        <f t="shared" si="49"/>
        <v/>
      </c>
      <c r="T407" s="46" t="str">
        <f t="shared" si="49"/>
        <v/>
      </c>
      <c r="U407" s="46" t="str">
        <f t="shared" si="49"/>
        <v/>
      </c>
      <c r="V407" s="46" t="str">
        <f t="shared" si="49"/>
        <v/>
      </c>
    </row>
    <row r="408" spans="1:22" x14ac:dyDescent="0.2">
      <c r="A408" s="1">
        <v>9730</v>
      </c>
      <c r="B408" s="1" t="s">
        <v>50</v>
      </c>
      <c r="C408" s="8">
        <v>3</v>
      </c>
      <c r="D408" s="29">
        <f>SUMIFS('2013Figures'!$J:$J,'2013Figures'!$C:$C,$A408,'2013Figures'!$H:$H,$B408,'2013Figures'!$I:$I,$C408,'2013Figures'!$E:$E,$B$1)</f>
        <v>0</v>
      </c>
      <c r="E408" s="9">
        <f>SUMIFS('2013Figures'!$J:$J,'2013Figures'!$C:$C,$A408,'2013Figures'!$H:$H,$B408,'2013Figures'!$I:$I,$C408,'2013Figures'!$B:$B,"BrokerToCy",'2013Figures'!$G:$G,"E1",'2013Figures'!$E:$E,$B$1)</f>
        <v>0</v>
      </c>
      <c r="F408" s="9">
        <f>SUMIFS('2013Figures'!$J:$J,'2013Figures'!$C:$C,$A408,'2013Figures'!$H:$H,$B408,'2013Figures'!$I:$I,$C408,'2013Figures'!$B:$B,"BrokerToCy",'2013Figures'!$G:$G,"P1",'2013Figures'!$E:$E,$B$1)</f>
        <v>0</v>
      </c>
      <c r="G408" s="9">
        <f>SUMIFS('2013Figures'!$J:$J,'2013Figures'!$C:$C,$A408,'2013Figures'!$H:$H,$B408,'2013Figures'!$I:$I,$C408,'2013Figures'!$B:$B,"CyToBroker",'2013Figures'!$G:$G,"E1",'2013Figures'!$E:$E,$B$1)</f>
        <v>0</v>
      </c>
      <c r="H408" s="9">
        <f>SUMIFS('2013Figures'!$J:$J,'2013Figures'!$C:$C,$A408,'2013Figures'!$H:$H,$B408,'2013Figures'!$I:$I,$C408,'2013Figures'!$B:$B,"CyToBroker",'2013Figures'!$G:$G,"P1",'2013Figures'!$E:$E,$B$1)</f>
        <v>0</v>
      </c>
      <c r="J408" s="8">
        <v>201501</v>
      </c>
      <c r="L408" s="42">
        <f>SUMIFS('2012Figures'!$J:$J,'2012Figures'!$C:$C,$A408,'2012Figures'!$H:$H,$B408,'2012Figures'!$I:$I,$C408,'2012Figures'!$E:$E,$B$1)</f>
        <v>0</v>
      </c>
      <c r="M408" s="52">
        <f>SUMIFS('2012Figures'!$J:$J,'2012Figures'!$C:$C,$A408,'2012Figures'!$H:$H,$B408,'2012Figures'!$I:$I,$C408,'2012Figures'!$B:$B,"BrokerToCy",'2012Figures'!$G:$G,"E1",'2012Figures'!$E:$E,$B$1)</f>
        <v>0</v>
      </c>
      <c r="N408" s="52">
        <f>SUMIFS('2012Figures'!$J:$J,'2012Figures'!$C:$C,$A408,'2012Figures'!$H:$H,$B408,'2012Figures'!$I:$I,$C408,'2012Figures'!$B:$B,"BrokerToCy",'2012Figures'!$G:$G,"P1",'2012Figures'!$E:$E,$B$1)</f>
        <v>0</v>
      </c>
      <c r="O408" s="52">
        <f>SUMIFS('2012Figures'!$J:$J,'2012Figures'!$C:$C,$A408,'2012Figures'!$H:$H,$B408,'2012Figures'!$I:$I,$C408,'2012Figures'!$B:$B,"CyToBroker",'2012Figures'!$G:$G,"E1",'2012Figures'!$E:$E,$B$1)</f>
        <v>0</v>
      </c>
      <c r="P408" s="52">
        <f>SUMIFS('2012Figures'!$J:$J,'2012Figures'!$C:$C,$A408,'2012Figures'!$H:$H,$B408,'2012Figures'!$I:$I,$C408,'2012Figures'!$B:$B,"CyToBroker",'2012Figures'!$G:$G,"P1",'2012Figures'!$E:$E,$B$1)</f>
        <v>0</v>
      </c>
      <c r="R408" s="46" t="str">
        <f t="shared" si="49"/>
        <v/>
      </c>
      <c r="S408" s="46" t="str">
        <f t="shared" si="49"/>
        <v/>
      </c>
      <c r="T408" s="46" t="str">
        <f t="shared" si="49"/>
        <v/>
      </c>
      <c r="U408" s="46" t="str">
        <f t="shared" si="49"/>
        <v/>
      </c>
      <c r="V408" s="46" t="str">
        <f t="shared" si="49"/>
        <v/>
      </c>
    </row>
    <row r="409" spans="1:22" x14ac:dyDescent="0.2">
      <c r="A409" s="1">
        <v>9730</v>
      </c>
      <c r="B409" s="1" t="s">
        <v>50</v>
      </c>
      <c r="C409" s="8">
        <v>2</v>
      </c>
      <c r="D409" s="29">
        <f>SUMIFS('2013Figures'!$J:$J,'2013Figures'!$C:$C,$A409,'2013Figures'!$H:$H,$B409,'2013Figures'!$I:$I,$C409,'2013Figures'!$E:$E,$B$1)</f>
        <v>0</v>
      </c>
      <c r="E409" s="9">
        <f>SUMIFS('2013Figures'!$J:$J,'2013Figures'!$C:$C,$A409,'2013Figures'!$H:$H,$B409,'2013Figures'!$I:$I,$C409,'2013Figures'!$B:$B,"BrokerToCy",'2013Figures'!$G:$G,"E1",'2013Figures'!$E:$E,$B$1)</f>
        <v>0</v>
      </c>
      <c r="F409" s="9">
        <f>SUMIFS('2013Figures'!$J:$J,'2013Figures'!$C:$C,$A409,'2013Figures'!$H:$H,$B409,'2013Figures'!$I:$I,$C409,'2013Figures'!$B:$B,"BrokerToCy",'2013Figures'!$G:$G,"P1",'2013Figures'!$E:$E,$B$1)</f>
        <v>0</v>
      </c>
      <c r="G409" s="9">
        <f>SUMIFS('2013Figures'!$J:$J,'2013Figures'!$C:$C,$A409,'2013Figures'!$H:$H,$B409,'2013Figures'!$I:$I,$C409,'2013Figures'!$B:$B,"CyToBroker",'2013Figures'!$G:$G,"E1",'2013Figures'!$E:$E,$B$1)</f>
        <v>0</v>
      </c>
      <c r="H409" s="9">
        <f>SUMIFS('2013Figures'!$J:$J,'2013Figures'!$C:$C,$A409,'2013Figures'!$H:$H,$B409,'2013Figures'!$I:$I,$C409,'2013Figures'!$B:$B,"CyToBroker",'2013Figures'!$G:$G,"P1",'2013Figures'!$E:$E,$B$1)</f>
        <v>0</v>
      </c>
      <c r="J409" s="8">
        <v>201401</v>
      </c>
      <c r="L409" s="42">
        <f>SUMIFS('2012Figures'!$J:$J,'2012Figures'!$C:$C,$A409,'2012Figures'!$H:$H,$B409,'2012Figures'!$I:$I,$C409,'2012Figures'!$E:$E,$B$1)</f>
        <v>0</v>
      </c>
      <c r="M409" s="52">
        <f>SUMIFS('2012Figures'!$J:$J,'2012Figures'!$C:$C,$A409,'2012Figures'!$H:$H,$B409,'2012Figures'!$I:$I,$C409,'2012Figures'!$B:$B,"BrokerToCy",'2012Figures'!$G:$G,"E1",'2012Figures'!$E:$E,$B$1)</f>
        <v>0</v>
      </c>
      <c r="N409" s="52">
        <f>SUMIFS('2012Figures'!$J:$J,'2012Figures'!$C:$C,$A409,'2012Figures'!$H:$H,$B409,'2012Figures'!$I:$I,$C409,'2012Figures'!$B:$B,"BrokerToCy",'2012Figures'!$G:$G,"P1",'2012Figures'!$E:$E,$B$1)</f>
        <v>0</v>
      </c>
      <c r="O409" s="52">
        <f>SUMIFS('2012Figures'!$J:$J,'2012Figures'!$C:$C,$A409,'2012Figures'!$H:$H,$B409,'2012Figures'!$I:$I,$C409,'2012Figures'!$B:$B,"CyToBroker",'2012Figures'!$G:$G,"E1",'2012Figures'!$E:$E,$B$1)</f>
        <v>0</v>
      </c>
      <c r="P409" s="52">
        <f>SUMIFS('2012Figures'!$J:$J,'2012Figures'!$C:$C,$A409,'2012Figures'!$H:$H,$B409,'2012Figures'!$I:$I,$C409,'2012Figures'!$B:$B,"CyToBroker",'2012Figures'!$G:$G,"P1",'2012Figures'!$E:$E,$B$1)</f>
        <v>0</v>
      </c>
      <c r="R409" s="46" t="str">
        <f t="shared" si="49"/>
        <v/>
      </c>
      <c r="S409" s="46" t="str">
        <f t="shared" si="49"/>
        <v/>
      </c>
      <c r="T409" s="46" t="str">
        <f t="shared" si="49"/>
        <v/>
      </c>
      <c r="U409" s="46" t="str">
        <f t="shared" si="49"/>
        <v/>
      </c>
      <c r="V409" s="46" t="str">
        <f t="shared" si="49"/>
        <v/>
      </c>
    </row>
    <row r="410" spans="1:22" x14ac:dyDescent="0.2">
      <c r="A410" s="1">
        <v>9730</v>
      </c>
      <c r="B410" s="1" t="s">
        <v>50</v>
      </c>
      <c r="C410" s="8">
        <v>1</v>
      </c>
      <c r="D410" s="29">
        <f>SUMIFS('2013Figures'!$J:$J,'2013Figures'!$C:$C,$A410,'2013Figures'!$H:$H,$B410,'2013Figures'!$I:$I,$C410,'2013Figures'!$E:$E,$B$1)</f>
        <v>0</v>
      </c>
      <c r="E410" s="9">
        <f>SUMIFS('2013Figures'!$J:$J,'2013Figures'!$C:$C,$A410,'2013Figures'!$H:$H,$B410,'2013Figures'!$I:$I,$C410,'2013Figures'!$B:$B,"BrokerToCy",'2013Figures'!$G:$G,"E1",'2013Figures'!$E:$E,$B$1)</f>
        <v>0</v>
      </c>
      <c r="F410" s="9">
        <f>SUMIFS('2013Figures'!$J:$J,'2013Figures'!$C:$C,$A410,'2013Figures'!$H:$H,$B410,'2013Figures'!$I:$I,$C410,'2013Figures'!$B:$B,"BrokerToCy",'2013Figures'!$G:$G,"P1",'2013Figures'!$E:$E,$B$1)</f>
        <v>0</v>
      </c>
      <c r="G410" s="9">
        <f>SUMIFS('2013Figures'!$J:$J,'2013Figures'!$C:$C,$A410,'2013Figures'!$H:$H,$B410,'2013Figures'!$I:$I,$C410,'2013Figures'!$B:$B,"CyToBroker",'2013Figures'!$G:$G,"E1",'2013Figures'!$E:$E,$B$1)</f>
        <v>0</v>
      </c>
      <c r="H410" s="9">
        <f>SUMIFS('2013Figures'!$J:$J,'2013Figures'!$C:$C,$A410,'2013Figures'!$H:$H,$B410,'2013Figures'!$I:$I,$C410,'2013Figures'!$B:$B,"CyToBroker",'2013Figures'!$G:$G,"P1",'2013Figures'!$E:$E,$B$1)</f>
        <v>0</v>
      </c>
      <c r="I410" s="30"/>
      <c r="J410" s="31">
        <v>200901</v>
      </c>
      <c r="K410" s="30"/>
      <c r="L410" s="42">
        <f>SUMIFS('2012Figures'!$J:$J,'2012Figures'!$C:$C,$A410,'2012Figures'!$H:$H,$B410,'2012Figures'!$I:$I,$C410,'2012Figures'!$E:$E,$B$1)</f>
        <v>0</v>
      </c>
      <c r="M410" s="52">
        <f>SUMIFS('2012Figures'!$J:$J,'2012Figures'!$C:$C,$A410,'2012Figures'!$H:$H,$B410,'2012Figures'!$I:$I,$C410,'2012Figures'!$B:$B,"BrokerToCy",'2012Figures'!$G:$G,"E1",'2012Figures'!$E:$E,$B$1)</f>
        <v>0</v>
      </c>
      <c r="N410" s="52">
        <f>SUMIFS('2012Figures'!$J:$J,'2012Figures'!$C:$C,$A410,'2012Figures'!$H:$H,$B410,'2012Figures'!$I:$I,$C410,'2012Figures'!$B:$B,"BrokerToCy",'2012Figures'!$G:$G,"P1",'2012Figures'!$E:$E,$B$1)</f>
        <v>0</v>
      </c>
      <c r="O410" s="52">
        <f>SUMIFS('2012Figures'!$J:$J,'2012Figures'!$C:$C,$A410,'2012Figures'!$H:$H,$B410,'2012Figures'!$I:$I,$C410,'2012Figures'!$B:$B,"CyToBroker",'2012Figures'!$G:$G,"E1",'2012Figures'!$E:$E,$B$1)</f>
        <v>0</v>
      </c>
      <c r="P410" s="52">
        <f>SUMIFS('2012Figures'!$J:$J,'2012Figures'!$C:$C,$A410,'2012Figures'!$H:$H,$B410,'2012Figures'!$I:$I,$C410,'2012Figures'!$B:$B,"CyToBroker",'2012Figures'!$G:$G,"P1",'2012Figures'!$E:$E,$B$1)</f>
        <v>0</v>
      </c>
      <c r="Q410" s="30"/>
      <c r="R410" s="46" t="str">
        <f>IF(L410=0,"",ROUND(D410/L410-1,2))</f>
        <v/>
      </c>
      <c r="S410" s="46" t="str">
        <f t="shared" si="49"/>
        <v/>
      </c>
      <c r="T410" s="46" t="str">
        <f t="shared" si="49"/>
        <v/>
      </c>
      <c r="U410" s="46" t="str">
        <f t="shared" si="49"/>
        <v/>
      </c>
      <c r="V410" s="46" t="str">
        <f t="shared" si="49"/>
        <v/>
      </c>
    </row>
    <row r="411" spans="1:22" x14ac:dyDescent="0.2">
      <c r="A411" s="1">
        <v>9730</v>
      </c>
      <c r="B411" s="1" t="s">
        <v>50</v>
      </c>
      <c r="D411" s="29">
        <f>SUMIFS('2013Figures'!$J:$J,'2013Figures'!$C:$C,$A411,'2013Figures'!$I:$I,"",'2013Figures'!$E:$E,$B$1)</f>
        <v>0</v>
      </c>
      <c r="E411" s="9">
        <f>SUMIFS('2013Figures'!$J:$J,'2013Figures'!$C:$C,$A411,'2013Figures'!$I:$I,"",'2013Figures'!$B:$B,"BrokerToCy",'2013Figures'!$G:$G,"E1",'2013Figures'!$E:$E,$B$1)</f>
        <v>0</v>
      </c>
      <c r="F411" s="9">
        <f>SUMIFS('2013Figures'!$J:$J,'2013Figures'!$C:$C,$A411,'2013Figures'!$I:$I,"",'2013Figures'!$B:$B,"BrokerToCy",'2013Figures'!$G:$G,"P1",'2013Figures'!$E:$E,$B$1)</f>
        <v>0</v>
      </c>
      <c r="G411" s="9">
        <f>SUMIFS('2013Figures'!$J:$J,'2013Figures'!$C:$C,$A411,'2013Figures'!$I:$I,"",'2013Figures'!$B:$B,"CyToBroker",'2013Figures'!$G:$G,"E1",'2013Figures'!$E:$E,$B$1)</f>
        <v>0</v>
      </c>
      <c r="H411" s="9">
        <f>SUMIFS('2013Figures'!$J:$J,'2013Figures'!$C:$C,$A411,'2013Figures'!$I:$I,"",'2013Figures'!$B:$B,"CyToBroker",'2013Figures'!$G:$G,"P1",'2013Figures'!$E:$E,$B$1)</f>
        <v>0</v>
      </c>
      <c r="J411" s="8" t="s">
        <v>131</v>
      </c>
      <c r="L411" s="42">
        <f>SUMIFS('2012Figures'!$J:$J,'2012Figures'!$C:$C,$A411,'2012Figures'!$I:$I,"",'2012Figures'!$E:$E,$B$1)</f>
        <v>0</v>
      </c>
      <c r="M411" s="52">
        <f>SUMIFS('2012Figures'!$J:$J,'2012Figures'!$C:$C,$A411,'2012Figures'!$I:$I,"",'2012Figures'!$B:$B,"BrokerToCy",'2012Figures'!$G:$G,"E1",'2012Figures'!$E:$E,$B$1)</f>
        <v>0</v>
      </c>
      <c r="N411" s="52">
        <f>SUMIFS('2012Figures'!$J:$J,'2012Figures'!$C:$C,$A411,'2012Figures'!$I:$I,"",'2012Figures'!$B:$B,"BrokerToCy",'2012Figures'!$G:$G,"P1",'2012Figures'!$E:$E,$B$1)</f>
        <v>0</v>
      </c>
      <c r="O411" s="52">
        <f>SUMIFS('2012Figures'!$J:$J,'2012Figures'!$C:$C,$A411,'2012Figures'!$I:$I,"",'2012Figures'!$B:$B,"CyToBroker",'2012Figures'!$G:$G,"E1",'2012Figures'!$E:$E,$B$1)</f>
        <v>0</v>
      </c>
      <c r="P411" s="52">
        <f>SUMIFS('2012Figures'!$J:$J,'2012Figures'!$C:$C,$A411,'2012Figures'!$I:$I,"",'2012Figures'!$B:$B,"CyToBroker",'2012Figures'!$G:$G,"P1",'2012Figures'!$E:$E,$B$1)</f>
        <v>0</v>
      </c>
      <c r="R411" s="46" t="str">
        <f t="shared" ref="R411:R418" si="50">IF(L411=0,"",ROUND(D411/L411-1,2))</f>
        <v/>
      </c>
      <c r="S411" s="46" t="str">
        <f t="shared" si="49"/>
        <v/>
      </c>
      <c r="T411" s="46" t="str">
        <f t="shared" si="49"/>
        <v/>
      </c>
      <c r="U411" s="46" t="str">
        <f t="shared" si="49"/>
        <v/>
      </c>
      <c r="V411" s="46" t="str">
        <f t="shared" si="49"/>
        <v/>
      </c>
    </row>
    <row r="412" spans="1:22" x14ac:dyDescent="0.2">
      <c r="A412" s="21"/>
      <c r="B412" s="21" t="s">
        <v>92</v>
      </c>
      <c r="C412" s="22"/>
      <c r="D412" s="23">
        <f>SUM(E412:H412)</f>
        <v>0</v>
      </c>
      <c r="E412" s="23">
        <f>SUM(E408:E411)</f>
        <v>0</v>
      </c>
      <c r="F412" s="23">
        <f>SUM(F408:F411)</f>
        <v>0</v>
      </c>
      <c r="G412" s="23">
        <f>SUM(G408:G411)</f>
        <v>0</v>
      </c>
      <c r="H412" s="23">
        <f>SUM(H408:H411)</f>
        <v>0</v>
      </c>
      <c r="I412" s="21"/>
      <c r="J412" s="22"/>
      <c r="K412" s="21"/>
      <c r="L412" s="43">
        <f>SUM(M412:P412)</f>
        <v>0</v>
      </c>
      <c r="M412" s="43">
        <f>SUM(M408:M411)</f>
        <v>0</v>
      </c>
      <c r="N412" s="43">
        <f>SUM(N408:N411)</f>
        <v>0</v>
      </c>
      <c r="O412" s="43">
        <f>SUM(O408:O411)</f>
        <v>0</v>
      </c>
      <c r="P412" s="43">
        <f>SUM(P408:P411)</f>
        <v>0</v>
      </c>
      <c r="Q412" s="21"/>
      <c r="R412" s="21"/>
      <c r="S412" s="21"/>
      <c r="T412" s="21"/>
      <c r="U412" s="21"/>
      <c r="V412" s="21"/>
    </row>
    <row r="413" spans="1:22" x14ac:dyDescent="0.2">
      <c r="L413" s="53"/>
      <c r="M413" s="53"/>
      <c r="N413" s="53"/>
      <c r="O413" s="53"/>
      <c r="P413" s="53"/>
    </row>
    <row r="414" spans="1:22" x14ac:dyDescent="0.2">
      <c r="L414" s="53"/>
      <c r="M414" s="53"/>
      <c r="N414" s="53"/>
      <c r="O414" s="53"/>
      <c r="P414" s="53"/>
    </row>
    <row r="415" spans="1:22" x14ac:dyDescent="0.2">
      <c r="L415" s="53"/>
      <c r="M415" s="53"/>
      <c r="N415" s="53"/>
      <c r="O415" s="53"/>
      <c r="P415" s="53"/>
    </row>
    <row r="416" spans="1:22" x14ac:dyDescent="0.2">
      <c r="L416" s="53"/>
      <c r="M416" s="53"/>
      <c r="N416" s="53"/>
      <c r="O416" s="53"/>
      <c r="P416" s="53"/>
    </row>
    <row r="417" spans="12:16" x14ac:dyDescent="0.2">
      <c r="L417" s="53"/>
      <c r="M417" s="53"/>
      <c r="N417" s="53"/>
      <c r="O417" s="53"/>
      <c r="P417" s="53"/>
    </row>
    <row r="418" spans="12:16" x14ac:dyDescent="0.2">
      <c r="L418" s="53"/>
      <c r="M418" s="53"/>
      <c r="N418" s="53"/>
      <c r="O418" s="53"/>
      <c r="P418" s="53"/>
    </row>
    <row r="419" spans="12:16" x14ac:dyDescent="0.2">
      <c r="L419" s="53"/>
      <c r="M419" s="53"/>
      <c r="N419" s="53"/>
      <c r="O419" s="53"/>
      <c r="P419" s="53"/>
    </row>
    <row r="420" spans="12:16" x14ac:dyDescent="0.2">
      <c r="L420" s="53"/>
      <c r="M420" s="53"/>
      <c r="N420" s="53"/>
      <c r="O420" s="53"/>
      <c r="P420" s="53"/>
    </row>
    <row r="421" spans="12:16" x14ac:dyDescent="0.2">
      <c r="L421" s="53"/>
      <c r="M421" s="53"/>
      <c r="N421" s="53"/>
      <c r="O421" s="53"/>
      <c r="P421" s="53"/>
    </row>
    <row r="422" spans="12:16" x14ac:dyDescent="0.2">
      <c r="L422" s="53"/>
      <c r="M422" s="53"/>
      <c r="N422" s="53"/>
      <c r="O422" s="53"/>
      <c r="P422" s="53"/>
    </row>
    <row r="423" spans="12:16" x14ac:dyDescent="0.2">
      <c r="L423" s="53"/>
      <c r="M423" s="53"/>
      <c r="N423" s="53"/>
      <c r="O423" s="53"/>
      <c r="P423" s="53"/>
    </row>
    <row r="424" spans="12:16" x14ac:dyDescent="0.2">
      <c r="L424" s="53"/>
      <c r="M424" s="53"/>
      <c r="N424" s="53"/>
      <c r="O424" s="53"/>
      <c r="P424" s="53"/>
    </row>
    <row r="425" spans="12:16" x14ac:dyDescent="0.2">
      <c r="L425" s="53"/>
      <c r="M425" s="53"/>
      <c r="N425" s="53"/>
      <c r="O425" s="53"/>
      <c r="P425" s="53"/>
    </row>
    <row r="426" spans="12:16" x14ac:dyDescent="0.2">
      <c r="L426" s="53"/>
      <c r="M426" s="53"/>
      <c r="N426" s="53"/>
      <c r="O426" s="53"/>
      <c r="P426" s="53"/>
    </row>
    <row r="427" spans="12:16" x14ac:dyDescent="0.2">
      <c r="L427" s="53"/>
      <c r="M427" s="53"/>
      <c r="N427" s="53"/>
      <c r="O427" s="53"/>
      <c r="P427" s="53"/>
    </row>
    <row r="428" spans="12:16" x14ac:dyDescent="0.2">
      <c r="L428" s="53"/>
      <c r="M428" s="53"/>
      <c r="N428" s="53"/>
      <c r="O428" s="53"/>
      <c r="P428" s="53"/>
    </row>
    <row r="429" spans="12:16" x14ac:dyDescent="0.2">
      <c r="L429" s="53"/>
      <c r="M429" s="53"/>
      <c r="N429" s="53"/>
      <c r="O429" s="53"/>
      <c r="P429" s="53"/>
    </row>
    <row r="430" spans="12:16" x14ac:dyDescent="0.2">
      <c r="L430" s="53"/>
      <c r="M430" s="53"/>
      <c r="N430" s="53"/>
      <c r="O430" s="53"/>
      <c r="P430" s="53"/>
    </row>
    <row r="431" spans="12:16" x14ac:dyDescent="0.2">
      <c r="L431" s="53"/>
      <c r="M431" s="53"/>
      <c r="N431" s="53"/>
      <c r="O431" s="53"/>
      <c r="P431" s="53"/>
    </row>
    <row r="432" spans="12:16" x14ac:dyDescent="0.2">
      <c r="L432" s="53"/>
      <c r="M432" s="53"/>
      <c r="N432" s="53"/>
      <c r="O432" s="53"/>
      <c r="P432" s="53"/>
    </row>
    <row r="433" spans="12:16" x14ac:dyDescent="0.2">
      <c r="L433" s="53"/>
      <c r="M433" s="53"/>
      <c r="N433" s="53"/>
      <c r="O433" s="53"/>
      <c r="P433" s="53"/>
    </row>
    <row r="434" spans="12:16" x14ac:dyDescent="0.2">
      <c r="L434" s="53"/>
      <c r="M434" s="53"/>
      <c r="N434" s="53"/>
      <c r="O434" s="53"/>
      <c r="P434" s="53"/>
    </row>
    <row r="435" spans="12:16" x14ac:dyDescent="0.2">
      <c r="L435" s="53"/>
      <c r="M435" s="53"/>
      <c r="N435" s="53"/>
      <c r="O435" s="53"/>
      <c r="P435" s="53"/>
    </row>
    <row r="436" spans="12:16" x14ac:dyDescent="0.2">
      <c r="L436" s="53"/>
      <c r="M436" s="53"/>
      <c r="N436" s="53"/>
      <c r="O436" s="53"/>
      <c r="P436" s="53"/>
    </row>
    <row r="437" spans="12:16" x14ac:dyDescent="0.2">
      <c r="L437" s="53"/>
      <c r="M437" s="53"/>
      <c r="N437" s="53"/>
      <c r="O437" s="53"/>
      <c r="P437" s="53"/>
    </row>
    <row r="438" spans="12:16" x14ac:dyDescent="0.2">
      <c r="L438" s="53"/>
      <c r="M438" s="53"/>
      <c r="N438" s="53"/>
      <c r="O438" s="53"/>
      <c r="P438" s="53"/>
    </row>
    <row r="439" spans="12:16" x14ac:dyDescent="0.2">
      <c r="L439" s="53"/>
      <c r="M439" s="53"/>
      <c r="N439" s="53"/>
      <c r="O439" s="53"/>
      <c r="P439" s="53"/>
    </row>
    <row r="440" spans="12:16" x14ac:dyDescent="0.2">
      <c r="L440" s="53"/>
      <c r="M440" s="53"/>
      <c r="N440" s="53"/>
      <c r="O440" s="53"/>
      <c r="P440" s="5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0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9.140625" style="1"/>
    <col min="2" max="2" width="12.42578125" style="1" customWidth="1"/>
    <col min="3" max="3" width="9.140625" style="8"/>
    <col min="4" max="8" width="12.140625" style="1" customWidth="1"/>
    <col min="9" max="9" width="9.140625" style="1"/>
    <col min="10" max="10" width="9.140625" style="8"/>
    <col min="11" max="16384" width="9.140625" style="1"/>
  </cols>
  <sheetData>
    <row r="1" spans="1:22" x14ac:dyDescent="0.2">
      <c r="A1" s="28" t="s">
        <v>144</v>
      </c>
      <c r="B1" s="28">
        <v>9</v>
      </c>
      <c r="C1" s="16" t="s">
        <v>153</v>
      </c>
      <c r="D1" s="10"/>
      <c r="E1" s="10"/>
      <c r="F1" s="10"/>
      <c r="G1" s="10"/>
      <c r="H1" s="10"/>
      <c r="I1" s="10"/>
      <c r="J1" s="12"/>
    </row>
    <row r="2" spans="1:22" x14ac:dyDescent="0.2">
      <c r="A2" s="28" t="s">
        <v>89</v>
      </c>
      <c r="D2" s="38">
        <v>2013</v>
      </c>
      <c r="E2" s="11" t="s">
        <v>86</v>
      </c>
      <c r="F2" s="11" t="s">
        <v>86</v>
      </c>
      <c r="G2" s="11" t="s">
        <v>87</v>
      </c>
      <c r="H2" s="11" t="s">
        <v>87</v>
      </c>
      <c r="J2" s="17" t="s">
        <v>91</v>
      </c>
      <c r="L2" s="48">
        <v>2012</v>
      </c>
      <c r="M2" s="49" t="s">
        <v>86</v>
      </c>
      <c r="N2" s="49" t="s">
        <v>86</v>
      </c>
      <c r="O2" s="49" t="s">
        <v>87</v>
      </c>
      <c r="P2" s="49" t="s">
        <v>87</v>
      </c>
      <c r="R2" s="38" t="str">
        <f>"Delta % "&amp;D2&amp;"/"&amp;L2</f>
        <v>Delta % 2013/2012</v>
      </c>
    </row>
    <row r="3" spans="1:22" x14ac:dyDescent="0.2">
      <c r="A3" s="13" t="s">
        <v>90</v>
      </c>
      <c r="B3" s="14" t="s">
        <v>83</v>
      </c>
      <c r="C3" s="8" t="s">
        <v>84</v>
      </c>
      <c r="D3" s="11" t="s">
        <v>85</v>
      </c>
      <c r="E3" s="11" t="s">
        <v>9</v>
      </c>
      <c r="F3" s="11" t="s">
        <v>6</v>
      </c>
      <c r="G3" s="11" t="s">
        <v>9</v>
      </c>
      <c r="H3" s="11" t="s">
        <v>6</v>
      </c>
      <c r="I3" s="11"/>
      <c r="J3" s="12"/>
      <c r="K3" s="11"/>
      <c r="L3" s="49" t="s">
        <v>85</v>
      </c>
      <c r="M3" s="49" t="s">
        <v>9</v>
      </c>
      <c r="N3" s="49" t="s">
        <v>6</v>
      </c>
      <c r="O3" s="49" t="s">
        <v>9</v>
      </c>
      <c r="P3" s="49" t="s">
        <v>6</v>
      </c>
      <c r="Q3" s="11"/>
      <c r="R3" s="11" t="s">
        <v>85</v>
      </c>
      <c r="S3" s="11" t="s">
        <v>171</v>
      </c>
      <c r="T3" s="11" t="s">
        <v>172</v>
      </c>
      <c r="U3" s="11" t="s">
        <v>173</v>
      </c>
      <c r="V3" s="11" t="s">
        <v>174</v>
      </c>
    </row>
    <row r="4" spans="1:22" x14ac:dyDescent="0.2">
      <c r="A4" s="15" t="s">
        <v>88</v>
      </c>
      <c r="B4" s="16" t="s">
        <v>88</v>
      </c>
      <c r="C4" s="17" t="s">
        <v>88</v>
      </c>
      <c r="D4" s="18">
        <f t="shared" ref="D4:D30" si="0">SUM(E4:H4)</f>
        <v>533682</v>
      </c>
      <c r="E4" s="18">
        <f>SUMIFS('2013Figures'!$J:$J,'2013Figures'!$B:$B,"BrokerToCy",'2013Figures'!$G:$G,"E1",'2013Figures'!$E:$E,$B$1)</f>
        <v>29</v>
      </c>
      <c r="F4" s="18">
        <f>SUMIFS('2013Figures'!$J:$J,'2013Figures'!$B:$B,"BrokerToCy",'2013Figures'!$G:$G,"P1",'2013Figures'!$E:$E,$B$1)</f>
        <v>0</v>
      </c>
      <c r="G4" s="18">
        <f>SUMIFS('2013Figures'!$J:$J,'2013Figures'!$B:$B,"CyToBroker",'2013Figures'!$G:$G,"E1",'2013Figures'!$E:$E,$B$1)</f>
        <v>533653</v>
      </c>
      <c r="H4" s="18">
        <f>SUMIFS('2013Figures'!$J:$J,'2013Figures'!$B:$B,"CyToBroker",'2013Figures'!$G:$G,"P1",'2013Figures'!$E:$E,$B$1)</f>
        <v>0</v>
      </c>
      <c r="I4" s="15"/>
      <c r="J4" s="17" t="s">
        <v>88</v>
      </c>
      <c r="K4" s="15"/>
      <c r="L4" s="50">
        <f t="shared" ref="L4" si="1">SUM(M4:P4)</f>
        <v>627053</v>
      </c>
      <c r="M4" s="50">
        <f>SUMIFS('2012Figures'!$J:$J,'2012Figures'!$B:$B,"BrokerToCy",'2012Figures'!$G:$G,"E1",'2012Figures'!$E:$E,$B$1)</f>
        <v>36</v>
      </c>
      <c r="N4" s="50">
        <f>SUMIFS('2012Figures'!$J:$J,'2012Figures'!$B:$B,"BrokerToCy",'2012Figures'!$G:$G,"P1",'2012Figures'!$E:$E,$B$1)</f>
        <v>0</v>
      </c>
      <c r="O4" s="50">
        <f>SUMIFS('2012Figures'!$J:$J,'2012Figures'!$B:$B,"CyToBroker",'2012Figures'!$G:$G,"E1",'2012Figures'!$E:$E,$B$1)</f>
        <v>627017</v>
      </c>
      <c r="P4" s="50">
        <f>SUMIFS('2012Figures'!$J:$J,'2012Figures'!$B:$B,"CyToBroker",'2012Figures'!$G:$G,"P1",'2012Figures'!$E:$E,$B$1)</f>
        <v>0</v>
      </c>
      <c r="Q4" s="15"/>
      <c r="R4" s="46">
        <f>IF(L4=0,"",ROUND(D4/L4-1,2))</f>
        <v>-0.15</v>
      </c>
      <c r="S4" s="46">
        <f t="shared" ref="S4:V29" si="2">IF(M4=0,"",ROUND(E4/M4-1,2))</f>
        <v>-0.19</v>
      </c>
      <c r="T4" s="46" t="str">
        <f t="shared" si="2"/>
        <v/>
      </c>
      <c r="U4" s="46">
        <f t="shared" si="2"/>
        <v>-0.15</v>
      </c>
      <c r="V4" s="46" t="str">
        <f t="shared" si="2"/>
        <v/>
      </c>
    </row>
    <row r="5" spans="1:22" x14ac:dyDescent="0.2">
      <c r="A5" s="13" t="s">
        <v>88</v>
      </c>
      <c r="B5" s="19" t="s">
        <v>88</v>
      </c>
      <c r="C5" s="12" t="s">
        <v>88</v>
      </c>
      <c r="D5" s="18">
        <f>SUM(E5:H5)</f>
        <v>37665</v>
      </c>
      <c r="E5" s="20">
        <f>SUMIFS(E$32:E$412,$J$32:$J$412,$J5)</f>
        <v>0</v>
      </c>
      <c r="F5" s="20">
        <f>SUMIFS(F$32:F$412,$J$32:$J$412,$J5)</f>
        <v>0</v>
      </c>
      <c r="G5" s="20">
        <f>SUMIFS(G$32:G$412,$J$32:$J$412,$J5)</f>
        <v>37665</v>
      </c>
      <c r="H5" s="20">
        <f>SUMIFS(H$32:H$412,$J$32:$J$412,$J5)</f>
        <v>0</v>
      </c>
      <c r="I5" s="13"/>
      <c r="J5" s="17" t="s">
        <v>146</v>
      </c>
      <c r="K5" s="13"/>
      <c r="L5" s="50">
        <f>SUM(M5:P5)</f>
        <v>15819</v>
      </c>
      <c r="M5" s="51">
        <f>SUMIFS(M$32:M$412,$J$32:$J$412,$J5)</f>
        <v>0</v>
      </c>
      <c r="N5" s="51">
        <f>SUMIFS(N$32:N$412,$J$32:$J$412,$J5)</f>
        <v>0</v>
      </c>
      <c r="O5" s="51">
        <f>SUMIFS(O$32:O$412,$J$32:$J$412,$J5)</f>
        <v>15819</v>
      </c>
      <c r="P5" s="51">
        <f>SUMIFS(P$32:P$412,$J$32:$J$412,$J5)</f>
        <v>0</v>
      </c>
      <c r="Q5" s="13"/>
      <c r="R5" s="46">
        <f t="shared" ref="R5:R29" si="3">IF(L5=0,"",ROUND(D5/L5-1,2))</f>
        <v>1.38</v>
      </c>
      <c r="S5" s="46" t="str">
        <f t="shared" si="2"/>
        <v/>
      </c>
      <c r="T5" s="46" t="str">
        <f t="shared" si="2"/>
        <v/>
      </c>
      <c r="U5" s="46">
        <f t="shared" si="2"/>
        <v>1.38</v>
      </c>
      <c r="V5" s="46" t="str">
        <f t="shared" si="2"/>
        <v/>
      </c>
    </row>
    <row r="6" spans="1:22" x14ac:dyDescent="0.2">
      <c r="A6" s="13" t="s">
        <v>88</v>
      </c>
      <c r="B6" s="19" t="s">
        <v>88</v>
      </c>
      <c r="C6" s="12" t="s">
        <v>88</v>
      </c>
      <c r="D6" s="18">
        <f>SUM(E6:H6)</f>
        <v>0</v>
      </c>
      <c r="E6" s="20">
        <f>SUMIFS(E$32:E$412,$J$32:$J$412,$J6)</f>
        <v>0</v>
      </c>
      <c r="F6" s="20">
        <f>SUMIFS(F$32:F$412,$J$32:$J$412,$J6)</f>
        <v>0</v>
      </c>
      <c r="G6" s="20">
        <f>SUMIFS(G$32:G$412,$J$32:$J$412,$J6)</f>
        <v>0</v>
      </c>
      <c r="H6" s="20">
        <f>SUMIFS(H$32:H$412,$J$32:$J$412,$J6)</f>
        <v>0</v>
      </c>
      <c r="I6" s="13"/>
      <c r="J6" s="17">
        <v>201502</v>
      </c>
      <c r="K6" s="13"/>
      <c r="L6" s="50">
        <f>SUM(M6:P6)</f>
        <v>0</v>
      </c>
      <c r="M6" s="51">
        <f>SUMIFS(M$32:M$412,$J$32:$J$412,$J6)</f>
        <v>0</v>
      </c>
      <c r="N6" s="51">
        <f>SUMIFS(N$32:N$412,$J$32:$J$412,$J6)</f>
        <v>0</v>
      </c>
      <c r="O6" s="51">
        <f>SUMIFS(O$32:O$412,$J$32:$J$412,$J6)</f>
        <v>0</v>
      </c>
      <c r="P6" s="51">
        <f>SUMIFS(P$32:P$412,$J$32:$J$412,$J6)</f>
        <v>0</v>
      </c>
      <c r="Q6" s="13"/>
      <c r="R6" s="46" t="str">
        <f t="shared" si="3"/>
        <v/>
      </c>
      <c r="S6" s="46" t="str">
        <f t="shared" si="2"/>
        <v/>
      </c>
      <c r="T6" s="46" t="str">
        <f t="shared" si="2"/>
        <v/>
      </c>
      <c r="U6" s="46" t="str">
        <f t="shared" si="2"/>
        <v/>
      </c>
      <c r="V6" s="46" t="str">
        <f t="shared" si="2"/>
        <v/>
      </c>
    </row>
    <row r="7" spans="1:22" x14ac:dyDescent="0.2">
      <c r="A7" s="13" t="s">
        <v>88</v>
      </c>
      <c r="B7" s="19" t="s">
        <v>88</v>
      </c>
      <c r="C7" s="12" t="s">
        <v>88</v>
      </c>
      <c r="D7" s="18">
        <f>SUM(E7:H7)</f>
        <v>0</v>
      </c>
      <c r="E7" s="20">
        <f>SUMIFS(E$32:E$412,$J$32:$J$412,$J7)</f>
        <v>0</v>
      </c>
      <c r="F7" s="20">
        <f>SUMIFS(F$32:F$412,$J$32:$J$412,$J7)</f>
        <v>0</v>
      </c>
      <c r="G7" s="20">
        <f>SUMIFS(G$32:G$412,$J$32:$J$412,$J7)</f>
        <v>0</v>
      </c>
      <c r="H7" s="20">
        <f>SUMIFS(H$32:H$412,$J$32:$J$412,$J7)</f>
        <v>0</v>
      </c>
      <c r="I7" s="13"/>
      <c r="J7" s="17">
        <v>201501</v>
      </c>
      <c r="K7" s="13"/>
      <c r="L7" s="50">
        <f>SUM(M7:P7)</f>
        <v>0</v>
      </c>
      <c r="M7" s="51">
        <f>SUMIFS(M$32:M$412,$J$32:$J$412,$J7)</f>
        <v>0</v>
      </c>
      <c r="N7" s="51">
        <f>SUMIFS(N$32:N$412,$J$32:$J$412,$J7)</f>
        <v>0</v>
      </c>
      <c r="O7" s="51">
        <f>SUMIFS(O$32:O$412,$J$32:$J$412,$J7)</f>
        <v>0</v>
      </c>
      <c r="P7" s="51">
        <f>SUMIFS(P$32:P$412,$J$32:$J$412,$J7)</f>
        <v>0</v>
      </c>
      <c r="Q7" s="13"/>
      <c r="R7" s="46" t="str">
        <f t="shared" si="3"/>
        <v/>
      </c>
      <c r="S7" s="46" t="str">
        <f t="shared" si="2"/>
        <v/>
      </c>
      <c r="T7" s="46" t="str">
        <f t="shared" si="2"/>
        <v/>
      </c>
      <c r="U7" s="46" t="str">
        <f t="shared" si="2"/>
        <v/>
      </c>
      <c r="V7" s="46" t="str">
        <f t="shared" si="2"/>
        <v/>
      </c>
    </row>
    <row r="8" spans="1:22" x14ac:dyDescent="0.2">
      <c r="A8" s="13" t="s">
        <v>88</v>
      </c>
      <c r="B8" s="19" t="s">
        <v>88</v>
      </c>
      <c r="C8" s="12" t="s">
        <v>88</v>
      </c>
      <c r="D8" s="18">
        <f>SUM(E8:H8)</f>
        <v>0</v>
      </c>
      <c r="E8" s="20">
        <f>SUMIFS(E$32:E$412,$J$32:$J$412,$J8)</f>
        <v>0</v>
      </c>
      <c r="F8" s="20">
        <f>SUMIFS(F$32:F$412,$J$32:$J$412,$J8)</f>
        <v>0</v>
      </c>
      <c r="G8" s="20">
        <f>SUMIFS(G$32:G$412,$J$32:$J$412,$J8)</f>
        <v>0</v>
      </c>
      <c r="H8" s="20">
        <f>SUMIFS(H$32:H$412,$J$32:$J$412,$J8)</f>
        <v>0</v>
      </c>
      <c r="I8" s="13"/>
      <c r="J8" s="17">
        <v>201401</v>
      </c>
      <c r="K8" s="13"/>
      <c r="L8" s="50">
        <f>SUM(M8:P8)</f>
        <v>0</v>
      </c>
      <c r="M8" s="51">
        <f>SUMIFS(M$32:M$412,$J$32:$J$412,$J8)</f>
        <v>0</v>
      </c>
      <c r="N8" s="51">
        <f>SUMIFS(N$32:N$412,$J$32:$J$412,$J8)</f>
        <v>0</v>
      </c>
      <c r="O8" s="51">
        <f>SUMIFS(O$32:O$412,$J$32:$J$412,$J8)</f>
        <v>0</v>
      </c>
      <c r="P8" s="51">
        <f>SUMIFS(P$32:P$412,$J$32:$J$412,$J8)</f>
        <v>0</v>
      </c>
      <c r="Q8" s="13"/>
      <c r="R8" s="46" t="str">
        <f t="shared" si="3"/>
        <v/>
      </c>
      <c r="S8" s="46" t="str">
        <f t="shared" si="2"/>
        <v/>
      </c>
      <c r="T8" s="46" t="str">
        <f t="shared" si="2"/>
        <v/>
      </c>
      <c r="U8" s="46" t="str">
        <f t="shared" si="2"/>
        <v/>
      </c>
      <c r="V8" s="46" t="str">
        <f t="shared" si="2"/>
        <v/>
      </c>
    </row>
    <row r="9" spans="1:22" x14ac:dyDescent="0.2">
      <c r="A9" s="13" t="s">
        <v>88</v>
      </c>
      <c r="B9" s="19" t="s">
        <v>88</v>
      </c>
      <c r="C9" s="12" t="s">
        <v>88</v>
      </c>
      <c r="D9" s="18">
        <f t="shared" ref="D9:D19" si="4">SUM(E9:H9)</f>
        <v>1446</v>
      </c>
      <c r="E9" s="20">
        <f>SUMIFS(E$32:E$412,$J$32:$J$412,$J9)</f>
        <v>0</v>
      </c>
      <c r="F9" s="20">
        <f>SUMIFS(F$32:F$412,$J$32:$J$412,$J9)</f>
        <v>0</v>
      </c>
      <c r="G9" s="20">
        <f>SUMIFS(G$32:G$412,$J$32:$J$412,$J9)</f>
        <v>1446</v>
      </c>
      <c r="H9" s="20">
        <f>SUMIFS(H$32:H$412,$J$32:$J$412,$J9)</f>
        <v>0</v>
      </c>
      <c r="I9" s="13"/>
      <c r="J9" s="17">
        <v>201301</v>
      </c>
      <c r="K9" s="13"/>
      <c r="L9" s="50">
        <f t="shared" ref="L9:L19" si="5">SUM(M9:P9)</f>
        <v>74</v>
      </c>
      <c r="M9" s="51">
        <f>SUMIFS(M$32:M$412,$J$32:$J$412,$J9)</f>
        <v>0</v>
      </c>
      <c r="N9" s="51">
        <f>SUMIFS(N$32:N$412,$J$32:$J$412,$J9)</f>
        <v>0</v>
      </c>
      <c r="O9" s="51">
        <f>SUMIFS(O$32:O$412,$J$32:$J$412,$J9)</f>
        <v>74</v>
      </c>
      <c r="P9" s="51">
        <f>SUMIFS(P$32:P$412,$J$32:$J$412,$J9)</f>
        <v>0</v>
      </c>
      <c r="Q9" s="13"/>
      <c r="R9" s="46">
        <f t="shared" si="3"/>
        <v>18.54</v>
      </c>
      <c r="S9" s="46" t="str">
        <f t="shared" si="2"/>
        <v/>
      </c>
      <c r="T9" s="46" t="str">
        <f t="shared" si="2"/>
        <v/>
      </c>
      <c r="U9" s="46">
        <f t="shared" si="2"/>
        <v>18.54</v>
      </c>
      <c r="V9" s="46" t="str">
        <f t="shared" si="2"/>
        <v/>
      </c>
    </row>
    <row r="10" spans="1:22" x14ac:dyDescent="0.2">
      <c r="A10" s="13" t="s">
        <v>88</v>
      </c>
      <c r="B10" s="19" t="s">
        <v>88</v>
      </c>
      <c r="C10" s="12" t="s">
        <v>88</v>
      </c>
      <c r="D10" s="18">
        <f t="shared" si="4"/>
        <v>0</v>
      </c>
      <c r="E10" s="20">
        <f>SUMIFS(E$32:E$412,$J$32:$J$412,$J10)</f>
        <v>0</v>
      </c>
      <c r="F10" s="20">
        <f>SUMIFS(F$32:F$412,$J$32:$J$412,$J10)</f>
        <v>0</v>
      </c>
      <c r="G10" s="20">
        <f>SUMIFS(G$32:G$412,$J$32:$J$412,$J10)</f>
        <v>0</v>
      </c>
      <c r="H10" s="20">
        <f>SUMIFS(H$32:H$412,$J$32:$J$412,$J10)</f>
        <v>0</v>
      </c>
      <c r="I10" s="13"/>
      <c r="J10" s="17">
        <v>201201</v>
      </c>
      <c r="K10" s="13"/>
      <c r="L10" s="50">
        <f t="shared" si="5"/>
        <v>0</v>
      </c>
      <c r="M10" s="51">
        <f>SUMIFS(M$32:M$412,$J$32:$J$412,$J10)</f>
        <v>0</v>
      </c>
      <c r="N10" s="51">
        <f>SUMIFS(N$32:N$412,$J$32:$J$412,$J10)</f>
        <v>0</v>
      </c>
      <c r="O10" s="51">
        <f>SUMIFS(O$32:O$412,$J$32:$J$412,$J10)</f>
        <v>0</v>
      </c>
      <c r="P10" s="51">
        <f>SUMIFS(P$32:P$412,$J$32:$J$412,$J10)</f>
        <v>0</v>
      </c>
      <c r="Q10" s="13"/>
      <c r="R10" s="46" t="str">
        <f t="shared" si="3"/>
        <v/>
      </c>
      <c r="S10" s="46" t="str">
        <f t="shared" si="2"/>
        <v/>
      </c>
      <c r="T10" s="46" t="str">
        <f t="shared" si="2"/>
        <v/>
      </c>
      <c r="U10" s="46" t="str">
        <f t="shared" si="2"/>
        <v/>
      </c>
      <c r="V10" s="46" t="str">
        <f t="shared" si="2"/>
        <v/>
      </c>
    </row>
    <row r="11" spans="1:22" x14ac:dyDescent="0.2">
      <c r="A11" s="13" t="s">
        <v>88</v>
      </c>
      <c r="B11" s="19" t="s">
        <v>88</v>
      </c>
      <c r="C11" s="12" t="s">
        <v>88</v>
      </c>
      <c r="D11" s="18">
        <f t="shared" si="4"/>
        <v>0</v>
      </c>
      <c r="E11" s="20">
        <f>SUMIFS(E$32:E$412,$J$32:$J$412,$J11)</f>
        <v>0</v>
      </c>
      <c r="F11" s="20">
        <f>SUMIFS(F$32:F$412,$J$32:$J$412,$J11)</f>
        <v>0</v>
      </c>
      <c r="G11" s="20">
        <f>SUMIFS(G$32:G$412,$J$32:$J$412,$J11)</f>
        <v>0</v>
      </c>
      <c r="H11" s="20">
        <f>SUMIFS(H$32:H$412,$J$32:$J$412,$J11)</f>
        <v>0</v>
      </c>
      <c r="I11" s="13"/>
      <c r="J11" s="17">
        <v>201101</v>
      </c>
      <c r="K11" s="13"/>
      <c r="L11" s="50">
        <f t="shared" si="5"/>
        <v>0</v>
      </c>
      <c r="M11" s="51">
        <f>SUMIFS(M$32:M$412,$J$32:$J$412,$J11)</f>
        <v>0</v>
      </c>
      <c r="N11" s="51">
        <f>SUMIFS(N$32:N$412,$J$32:$J$412,$J11)</f>
        <v>0</v>
      </c>
      <c r="O11" s="51">
        <f>SUMIFS(O$32:O$412,$J$32:$J$412,$J11)</f>
        <v>0</v>
      </c>
      <c r="P11" s="51">
        <f>SUMIFS(P$32:P$412,$J$32:$J$412,$J11)</f>
        <v>0</v>
      </c>
      <c r="Q11" s="13"/>
      <c r="R11" s="46" t="str">
        <f t="shared" si="3"/>
        <v/>
      </c>
      <c r="S11" s="46" t="str">
        <f t="shared" si="2"/>
        <v/>
      </c>
      <c r="T11" s="46" t="str">
        <f t="shared" si="2"/>
        <v/>
      </c>
      <c r="U11" s="46" t="str">
        <f t="shared" si="2"/>
        <v/>
      </c>
      <c r="V11" s="46" t="str">
        <f t="shared" si="2"/>
        <v/>
      </c>
    </row>
    <row r="12" spans="1:22" x14ac:dyDescent="0.2">
      <c r="A12" s="13" t="s">
        <v>88</v>
      </c>
      <c r="B12" s="19" t="s">
        <v>88</v>
      </c>
      <c r="C12" s="12" t="s">
        <v>88</v>
      </c>
      <c r="D12" s="18">
        <f t="shared" si="4"/>
        <v>0</v>
      </c>
      <c r="E12" s="20">
        <f>SUMIFS(E$32:E$412,$J$32:$J$412,$J12)</f>
        <v>0</v>
      </c>
      <c r="F12" s="20">
        <f>SUMIFS(F$32:F$412,$J$32:$J$412,$J12)</f>
        <v>0</v>
      </c>
      <c r="G12" s="20">
        <f>SUMIFS(G$32:G$412,$J$32:$J$412,$J12)</f>
        <v>0</v>
      </c>
      <c r="H12" s="20">
        <f>SUMIFS(H$32:H$412,$J$32:$J$412,$J12)</f>
        <v>0</v>
      </c>
      <c r="I12" s="13"/>
      <c r="J12" s="17">
        <v>201010</v>
      </c>
      <c r="K12" s="13"/>
      <c r="L12" s="50">
        <f t="shared" si="5"/>
        <v>0</v>
      </c>
      <c r="M12" s="51">
        <f>SUMIFS(M$32:M$412,$J$32:$J$412,$J12)</f>
        <v>0</v>
      </c>
      <c r="N12" s="51">
        <f>SUMIFS(N$32:N$412,$J$32:$J$412,$J12)</f>
        <v>0</v>
      </c>
      <c r="O12" s="51">
        <f>SUMIFS(O$32:O$412,$J$32:$J$412,$J12)</f>
        <v>0</v>
      </c>
      <c r="P12" s="51">
        <f>SUMIFS(P$32:P$412,$J$32:$J$412,$J12)</f>
        <v>0</v>
      </c>
      <c r="Q12" s="13"/>
      <c r="R12" s="46" t="str">
        <f t="shared" si="3"/>
        <v/>
      </c>
      <c r="S12" s="46" t="str">
        <f t="shared" si="2"/>
        <v/>
      </c>
      <c r="T12" s="46" t="str">
        <f t="shared" si="2"/>
        <v/>
      </c>
      <c r="U12" s="46" t="str">
        <f t="shared" si="2"/>
        <v/>
      </c>
      <c r="V12" s="46" t="str">
        <f t="shared" si="2"/>
        <v/>
      </c>
    </row>
    <row r="13" spans="1:22" x14ac:dyDescent="0.2">
      <c r="A13" s="13" t="s">
        <v>88</v>
      </c>
      <c r="B13" s="19" t="s">
        <v>88</v>
      </c>
      <c r="C13" s="12" t="s">
        <v>88</v>
      </c>
      <c r="D13" s="18">
        <f t="shared" si="4"/>
        <v>0</v>
      </c>
      <c r="E13" s="20">
        <f>SUMIFS(E$32:E$412,$J$32:$J$412,$J13)</f>
        <v>0</v>
      </c>
      <c r="F13" s="20">
        <f>SUMIFS(F$32:F$412,$J$32:$J$412,$J13)</f>
        <v>0</v>
      </c>
      <c r="G13" s="20">
        <f>SUMIFS(G$32:G$412,$J$32:$J$412,$J13)</f>
        <v>0</v>
      </c>
      <c r="H13" s="20">
        <f>SUMIFS(H$32:H$412,$J$32:$J$412,$J13)</f>
        <v>0</v>
      </c>
      <c r="I13" s="13"/>
      <c r="J13" s="17">
        <v>201005</v>
      </c>
      <c r="K13" s="13"/>
      <c r="L13" s="50">
        <f t="shared" si="5"/>
        <v>0</v>
      </c>
      <c r="M13" s="51">
        <f>SUMIFS(M$32:M$412,$J$32:$J$412,$J13)</f>
        <v>0</v>
      </c>
      <c r="N13" s="51">
        <f>SUMIFS(N$32:N$412,$J$32:$J$412,$J13)</f>
        <v>0</v>
      </c>
      <c r="O13" s="51">
        <f>SUMIFS(O$32:O$412,$J$32:$J$412,$J13)</f>
        <v>0</v>
      </c>
      <c r="P13" s="51">
        <f>SUMIFS(P$32:P$412,$J$32:$J$412,$J13)</f>
        <v>0</v>
      </c>
      <c r="Q13" s="13"/>
      <c r="R13" s="46" t="str">
        <f t="shared" si="3"/>
        <v/>
      </c>
      <c r="S13" s="46" t="str">
        <f t="shared" si="2"/>
        <v/>
      </c>
      <c r="T13" s="46" t="str">
        <f t="shared" si="2"/>
        <v/>
      </c>
      <c r="U13" s="46" t="str">
        <f t="shared" si="2"/>
        <v/>
      </c>
      <c r="V13" s="46" t="str">
        <f t="shared" si="2"/>
        <v/>
      </c>
    </row>
    <row r="14" spans="1:22" x14ac:dyDescent="0.2">
      <c r="A14" s="13" t="s">
        <v>88</v>
      </c>
      <c r="B14" s="19" t="s">
        <v>88</v>
      </c>
      <c r="C14" s="12" t="s">
        <v>88</v>
      </c>
      <c r="D14" s="18">
        <f t="shared" si="4"/>
        <v>0</v>
      </c>
      <c r="E14" s="20">
        <f>SUMIFS(E$32:E$412,$J$32:$J$412,$J14)</f>
        <v>0</v>
      </c>
      <c r="F14" s="20">
        <f>SUMIFS(F$32:F$412,$J$32:$J$412,$J14)</f>
        <v>0</v>
      </c>
      <c r="G14" s="20">
        <f>SUMIFS(G$32:G$412,$J$32:$J$412,$J14)</f>
        <v>0</v>
      </c>
      <c r="H14" s="20">
        <f>SUMIFS(H$32:H$412,$J$32:$J$412,$J14)</f>
        <v>0</v>
      </c>
      <c r="I14" s="13"/>
      <c r="J14" s="17">
        <v>201001</v>
      </c>
      <c r="K14" s="13"/>
      <c r="L14" s="50">
        <f t="shared" si="5"/>
        <v>0</v>
      </c>
      <c r="M14" s="51">
        <f>SUMIFS(M$32:M$412,$J$32:$J$412,$J14)</f>
        <v>0</v>
      </c>
      <c r="N14" s="51">
        <f>SUMIFS(N$32:N$412,$J$32:$J$412,$J14)</f>
        <v>0</v>
      </c>
      <c r="O14" s="51">
        <f>SUMIFS(O$32:O$412,$J$32:$J$412,$J14)</f>
        <v>0</v>
      </c>
      <c r="P14" s="51">
        <f>SUMIFS(P$32:P$412,$J$32:$J$412,$J14)</f>
        <v>0</v>
      </c>
      <c r="Q14" s="13"/>
      <c r="R14" s="46" t="str">
        <f t="shared" si="3"/>
        <v/>
      </c>
      <c r="S14" s="46" t="str">
        <f t="shared" si="2"/>
        <v/>
      </c>
      <c r="T14" s="46" t="str">
        <f t="shared" si="2"/>
        <v/>
      </c>
      <c r="U14" s="46" t="str">
        <f t="shared" si="2"/>
        <v/>
      </c>
      <c r="V14" s="46" t="str">
        <f t="shared" si="2"/>
        <v/>
      </c>
    </row>
    <row r="15" spans="1:22" x14ac:dyDescent="0.2">
      <c r="A15" s="13" t="s">
        <v>88</v>
      </c>
      <c r="B15" s="19" t="s">
        <v>88</v>
      </c>
      <c r="C15" s="12" t="s">
        <v>88</v>
      </c>
      <c r="D15" s="18">
        <f t="shared" si="4"/>
        <v>68750</v>
      </c>
      <c r="E15" s="20">
        <f>SUMIFS(E$32:E$412,$J$32:$J$412,$J15)</f>
        <v>28</v>
      </c>
      <c r="F15" s="20">
        <f>SUMIFS(F$32:F$412,$J$32:$J$412,$J15)</f>
        <v>0</v>
      </c>
      <c r="G15" s="20">
        <f>SUMIFS(G$32:G$412,$J$32:$J$412,$J15)</f>
        <v>68722</v>
      </c>
      <c r="H15" s="20">
        <f>SUMIFS(H$32:H$412,$J$32:$J$412,$J15)</f>
        <v>0</v>
      </c>
      <c r="I15" s="13"/>
      <c r="J15" s="17">
        <v>200901</v>
      </c>
      <c r="K15" s="13"/>
      <c r="L15" s="50">
        <f t="shared" si="5"/>
        <v>6943</v>
      </c>
      <c r="M15" s="51">
        <f>SUMIFS(M$32:M$412,$J$32:$J$412,$J15)</f>
        <v>30</v>
      </c>
      <c r="N15" s="51">
        <f>SUMIFS(N$32:N$412,$J$32:$J$412,$J15)</f>
        <v>0</v>
      </c>
      <c r="O15" s="51">
        <f>SUMIFS(O$32:O$412,$J$32:$J$412,$J15)</f>
        <v>6913</v>
      </c>
      <c r="P15" s="51">
        <f>SUMIFS(P$32:P$412,$J$32:$J$412,$J15)</f>
        <v>0</v>
      </c>
      <c r="Q15" s="13"/>
      <c r="R15" s="46">
        <f t="shared" si="3"/>
        <v>8.9</v>
      </c>
      <c r="S15" s="46">
        <f t="shared" si="2"/>
        <v>-7.0000000000000007E-2</v>
      </c>
      <c r="T15" s="46" t="str">
        <f t="shared" si="2"/>
        <v/>
      </c>
      <c r="U15" s="46">
        <f t="shared" si="2"/>
        <v>8.94</v>
      </c>
      <c r="V15" s="46" t="str">
        <f t="shared" si="2"/>
        <v/>
      </c>
    </row>
    <row r="16" spans="1:22" x14ac:dyDescent="0.2">
      <c r="A16" s="13" t="s">
        <v>88</v>
      </c>
      <c r="B16" s="19" t="s">
        <v>88</v>
      </c>
      <c r="C16" s="12" t="s">
        <v>88</v>
      </c>
      <c r="D16" s="18">
        <f t="shared" si="4"/>
        <v>0</v>
      </c>
      <c r="E16" s="20">
        <f>SUMIFS(E$32:E$412,$J$32:$J$412,$J16)</f>
        <v>0</v>
      </c>
      <c r="F16" s="20">
        <f>SUMIFS(F$32:F$412,$J$32:$J$412,$J16)</f>
        <v>0</v>
      </c>
      <c r="G16" s="20">
        <f>SUMIFS(G$32:G$412,$J$32:$J$412,$J16)</f>
        <v>0</v>
      </c>
      <c r="H16" s="20">
        <f>SUMIFS(H$32:H$412,$J$32:$J$412,$J16)</f>
        <v>0</v>
      </c>
      <c r="I16" s="13"/>
      <c r="J16" s="17">
        <v>200801</v>
      </c>
      <c r="K16" s="13"/>
      <c r="L16" s="50">
        <f t="shared" si="5"/>
        <v>0</v>
      </c>
      <c r="M16" s="51">
        <f>SUMIFS(M$32:M$412,$J$32:$J$412,$J16)</f>
        <v>0</v>
      </c>
      <c r="N16" s="51">
        <f>SUMIFS(N$32:N$412,$J$32:$J$412,$J16)</f>
        <v>0</v>
      </c>
      <c r="O16" s="51">
        <f>SUMIFS(O$32:O$412,$J$32:$J$412,$J16)</f>
        <v>0</v>
      </c>
      <c r="P16" s="51">
        <f>SUMIFS(P$32:P$412,$J$32:$J$412,$J16)</f>
        <v>0</v>
      </c>
      <c r="Q16" s="13"/>
      <c r="R16" s="46" t="str">
        <f t="shared" si="3"/>
        <v/>
      </c>
      <c r="S16" s="46" t="str">
        <f t="shared" si="2"/>
        <v/>
      </c>
      <c r="T16" s="46" t="str">
        <f t="shared" si="2"/>
        <v/>
      </c>
      <c r="U16" s="46" t="str">
        <f t="shared" si="2"/>
        <v/>
      </c>
      <c r="V16" s="46" t="str">
        <f t="shared" si="2"/>
        <v/>
      </c>
    </row>
    <row r="17" spans="1:22" x14ac:dyDescent="0.2">
      <c r="A17" s="13" t="s">
        <v>88</v>
      </c>
      <c r="B17" s="19" t="s">
        <v>88</v>
      </c>
      <c r="C17" s="12" t="s">
        <v>88</v>
      </c>
      <c r="D17" s="18">
        <f t="shared" si="4"/>
        <v>0</v>
      </c>
      <c r="E17" s="20">
        <f>SUMIFS(E$32:E$412,$J$32:$J$412,$J17)</f>
        <v>0</v>
      </c>
      <c r="F17" s="20">
        <f>SUMIFS(F$32:F$412,$J$32:$J$412,$J17)</f>
        <v>0</v>
      </c>
      <c r="G17" s="20">
        <f>SUMIFS(G$32:G$412,$J$32:$J$412,$J17)</f>
        <v>0</v>
      </c>
      <c r="H17" s="20">
        <f>SUMIFS(H$32:H$412,$J$32:$J$412,$J17)</f>
        <v>0</v>
      </c>
      <c r="I17" s="13"/>
      <c r="J17" s="17">
        <v>200701</v>
      </c>
      <c r="K17" s="13"/>
      <c r="L17" s="50">
        <f t="shared" si="5"/>
        <v>0</v>
      </c>
      <c r="M17" s="51">
        <f>SUMIFS(M$32:M$412,$J$32:$J$412,$J17)</f>
        <v>0</v>
      </c>
      <c r="N17" s="51">
        <f>SUMIFS(N$32:N$412,$J$32:$J$412,$J17)</f>
        <v>0</v>
      </c>
      <c r="O17" s="51">
        <f>SUMIFS(O$32:O$412,$J$32:$J$412,$J17)</f>
        <v>0</v>
      </c>
      <c r="P17" s="51">
        <f>SUMIFS(P$32:P$412,$J$32:$J$412,$J17)</f>
        <v>0</v>
      </c>
      <c r="Q17" s="13"/>
      <c r="R17" s="46" t="str">
        <f t="shared" si="3"/>
        <v/>
      </c>
      <c r="S17" s="46" t="str">
        <f t="shared" si="2"/>
        <v/>
      </c>
      <c r="T17" s="46" t="str">
        <f t="shared" si="2"/>
        <v/>
      </c>
      <c r="U17" s="46" t="str">
        <f t="shared" si="2"/>
        <v/>
      </c>
      <c r="V17" s="46" t="str">
        <f t="shared" si="2"/>
        <v/>
      </c>
    </row>
    <row r="18" spans="1:22" x14ac:dyDescent="0.2">
      <c r="A18" s="13" t="s">
        <v>88</v>
      </c>
      <c r="B18" s="19" t="s">
        <v>88</v>
      </c>
      <c r="C18" s="12" t="s">
        <v>88</v>
      </c>
      <c r="D18" s="18">
        <f t="shared" si="4"/>
        <v>0</v>
      </c>
      <c r="E18" s="20">
        <f>SUMIFS(E$32:E$412,$J$32:$J$412,$J18)</f>
        <v>0</v>
      </c>
      <c r="F18" s="20">
        <f>SUMIFS(F$32:F$412,$J$32:$J$412,$J18)</f>
        <v>0</v>
      </c>
      <c r="G18" s="20">
        <f>SUMIFS(G$32:G$412,$J$32:$J$412,$J18)</f>
        <v>0</v>
      </c>
      <c r="H18" s="20">
        <f>SUMIFS(H$32:H$412,$J$32:$J$412,$J18)</f>
        <v>0</v>
      </c>
      <c r="I18" s="13"/>
      <c r="J18" s="17">
        <v>200601</v>
      </c>
      <c r="K18" s="13"/>
      <c r="L18" s="50">
        <f t="shared" si="5"/>
        <v>0</v>
      </c>
      <c r="M18" s="51">
        <f>SUMIFS(M$32:M$412,$J$32:$J$412,$J18)</f>
        <v>0</v>
      </c>
      <c r="N18" s="51">
        <f>SUMIFS(N$32:N$412,$J$32:$J$412,$J18)</f>
        <v>0</v>
      </c>
      <c r="O18" s="51">
        <f>SUMIFS(O$32:O$412,$J$32:$J$412,$J18)</f>
        <v>0</v>
      </c>
      <c r="P18" s="51">
        <f>SUMIFS(P$32:P$412,$J$32:$J$412,$J18)</f>
        <v>0</v>
      </c>
      <c r="Q18" s="13"/>
      <c r="R18" s="46" t="str">
        <f t="shared" si="3"/>
        <v/>
      </c>
      <c r="S18" s="46" t="str">
        <f t="shared" si="2"/>
        <v/>
      </c>
      <c r="T18" s="46" t="str">
        <f t="shared" si="2"/>
        <v/>
      </c>
      <c r="U18" s="46" t="str">
        <f t="shared" si="2"/>
        <v/>
      </c>
      <c r="V18" s="46" t="str">
        <f t="shared" si="2"/>
        <v/>
      </c>
    </row>
    <row r="19" spans="1:22" x14ac:dyDescent="0.2">
      <c r="A19" s="13" t="s">
        <v>88</v>
      </c>
      <c r="B19" s="19" t="s">
        <v>88</v>
      </c>
      <c r="C19" s="12" t="s">
        <v>88</v>
      </c>
      <c r="D19" s="18">
        <f t="shared" si="4"/>
        <v>425821</v>
      </c>
      <c r="E19" s="20">
        <f>SUMIFS(E$32:E$412,$J$32:$J$412,$J19)</f>
        <v>1</v>
      </c>
      <c r="F19" s="20">
        <f>SUMIFS(F$32:F$412,$J$32:$J$412,$J19)</f>
        <v>0</v>
      </c>
      <c r="G19" s="20">
        <f>SUMIFS(G$32:G$412,$J$32:$J$412,$J19)</f>
        <v>425820</v>
      </c>
      <c r="H19" s="20">
        <f>SUMIFS(H$32:H$412,$J$32:$J$412,$J19)</f>
        <v>0</v>
      </c>
      <c r="I19" s="13"/>
      <c r="J19" s="17" t="s">
        <v>131</v>
      </c>
      <c r="K19" s="13"/>
      <c r="L19" s="50">
        <f t="shared" si="5"/>
        <v>604217</v>
      </c>
      <c r="M19" s="51">
        <f>SUMIFS(M$32:M$412,$J$32:$J$412,$J19)</f>
        <v>6</v>
      </c>
      <c r="N19" s="51">
        <f>SUMIFS(N$32:N$412,$J$32:$J$412,$J19)</f>
        <v>0</v>
      </c>
      <c r="O19" s="51">
        <f>SUMIFS(O$32:O$412,$J$32:$J$412,$J19)</f>
        <v>604211</v>
      </c>
      <c r="P19" s="51">
        <f>SUMIFS(P$32:P$412,$J$32:$J$412,$J19)</f>
        <v>0</v>
      </c>
      <c r="Q19" s="13"/>
      <c r="R19" s="46">
        <f t="shared" si="3"/>
        <v>-0.3</v>
      </c>
      <c r="S19" s="46">
        <f t="shared" si="2"/>
        <v>-0.83</v>
      </c>
      <c r="T19" s="46" t="str">
        <f t="shared" si="2"/>
        <v/>
      </c>
      <c r="U19" s="46">
        <f t="shared" si="2"/>
        <v>-0.3</v>
      </c>
      <c r="V19" s="46" t="str">
        <f t="shared" si="2"/>
        <v/>
      </c>
    </row>
    <row r="20" spans="1:22" x14ac:dyDescent="0.2">
      <c r="A20" s="21"/>
      <c r="B20" s="21" t="s">
        <v>92</v>
      </c>
      <c r="C20" s="22"/>
      <c r="D20" s="23">
        <f>SUM(E20:H20)</f>
        <v>533682</v>
      </c>
      <c r="E20" s="23">
        <f>SUM(E5:E19)</f>
        <v>29</v>
      </c>
      <c r="F20" s="23">
        <f t="shared" ref="F20:H20" si="6">SUM(F5:F19)</f>
        <v>0</v>
      </c>
      <c r="G20" s="23">
        <f t="shared" si="6"/>
        <v>533653</v>
      </c>
      <c r="H20" s="23">
        <f t="shared" si="6"/>
        <v>0</v>
      </c>
      <c r="I20" s="21"/>
      <c r="J20" s="22"/>
      <c r="K20" s="21"/>
      <c r="L20" s="43">
        <f>SUM(M20:P20)</f>
        <v>627053</v>
      </c>
      <c r="M20" s="43">
        <f>SUM(M5:M19)</f>
        <v>36</v>
      </c>
      <c r="N20" s="43">
        <f t="shared" ref="N20:P20" si="7">SUM(N5:N19)</f>
        <v>0</v>
      </c>
      <c r="O20" s="43">
        <f t="shared" si="7"/>
        <v>627017</v>
      </c>
      <c r="P20" s="43">
        <f t="shared" si="7"/>
        <v>0</v>
      </c>
      <c r="Q20" s="21"/>
      <c r="R20" s="21"/>
      <c r="S20" s="21"/>
      <c r="T20" s="21"/>
      <c r="U20" s="21"/>
      <c r="V20" s="21"/>
    </row>
    <row r="21" spans="1:22" x14ac:dyDescent="0.2">
      <c r="A21" s="35" t="s">
        <v>100</v>
      </c>
      <c r="B21" s="14" t="s">
        <v>88</v>
      </c>
      <c r="C21" s="8" t="s">
        <v>88</v>
      </c>
      <c r="D21" s="36">
        <f t="shared" si="0"/>
        <v>461202</v>
      </c>
      <c r="E21" s="9">
        <f>SUMIFS('2013Figures'!$J:$J,'2013Figures'!$B:$B,"BrokerToCy",'2013Figures'!$G:$G,"E1",'2013Figures'!$K:$K,1,'2013Figures'!$E:$E,$B$1)</f>
        <v>0</v>
      </c>
      <c r="F21" s="9">
        <f>SUMIFS('2013Figures'!$J:$J,'2013Figures'!$B:$B,"BrokerToCy",'2013Figures'!$G:$G,"P1",'2013Figures'!$K:$K,1,'2013Figures'!$E:$E,$B$1)</f>
        <v>0</v>
      </c>
      <c r="G21" s="9">
        <f>SUMIFS('2013Figures'!$J:$J,'2013Figures'!$B:$B,"CyToBroker",'2013Figures'!$G:$G,"E1",'2013Figures'!$K:$K,1,'2013Figures'!$E:$E,$B$1)</f>
        <v>461202</v>
      </c>
      <c r="H21" s="9">
        <f>SUMIFS('2013Figures'!$J:$J,'2013Figures'!$B:$B,"CyToBroker",'2013Figures'!$G:$G,"P1",'2013Figures'!$K:$K,1,'2013Figures'!$E:$E,$B$1)</f>
        <v>0</v>
      </c>
      <c r="I21" s="11"/>
      <c r="K21" s="11"/>
      <c r="L21" s="41">
        <f t="shared" ref="L21:L30" si="8">SUM(M21:P21)</f>
        <v>613516</v>
      </c>
      <c r="M21" s="52">
        <f>SUMIFS('2012Figures'!$J:$J,'2012Figures'!$B:$B,"BrokerToCy",'2012Figures'!$G:$G,"E1",'2012Figures'!$K:$K,1,'2012Figures'!$E:$E,$B$1)</f>
        <v>6</v>
      </c>
      <c r="N21" s="52">
        <f>SUMIFS('2012Figures'!$J:$J,'2012Figures'!$B:$B,"BrokerToCy",'2012Figures'!$G:$G,"P1",'2012Figures'!$K:$K,1,'2012Figures'!$E:$E,$B$1)</f>
        <v>0</v>
      </c>
      <c r="O21" s="52">
        <f>SUMIFS('2012Figures'!$J:$J,'2012Figures'!$B:$B,"CyToBroker",'2012Figures'!$G:$G,"E1",'2012Figures'!$K:$K,1,'2012Figures'!$E:$E,$B$1)</f>
        <v>613510</v>
      </c>
      <c r="P21" s="52">
        <f>SUMIFS('2012Figures'!$J:$J,'2012Figures'!$B:$B,"CyToBroker",'2012Figures'!$G:$G,"P1",'2012Figures'!$K:$K,1,'2012Figures'!$E:$E,$B$1)</f>
        <v>0</v>
      </c>
      <c r="Q21" s="11"/>
      <c r="R21" s="46">
        <f t="shared" ref="R21:V45" si="9">IF(L21=0,"",ROUND(D21/L21-1,2))</f>
        <v>-0.25</v>
      </c>
      <c r="S21" s="46">
        <f t="shared" si="9"/>
        <v>-1</v>
      </c>
      <c r="T21" s="46" t="str">
        <f t="shared" si="9"/>
        <v/>
      </c>
      <c r="U21" s="46">
        <f t="shared" si="9"/>
        <v>-0.25</v>
      </c>
      <c r="V21" s="46" t="str">
        <f t="shared" si="9"/>
        <v/>
      </c>
    </row>
    <row r="22" spans="1:22" x14ac:dyDescent="0.2">
      <c r="A22" s="35" t="s">
        <v>101</v>
      </c>
      <c r="B22" s="14" t="s">
        <v>88</v>
      </c>
      <c r="C22" s="8" t="s">
        <v>88</v>
      </c>
      <c r="D22" s="36">
        <f t="shared" si="0"/>
        <v>69287</v>
      </c>
      <c r="E22" s="9">
        <f>SUMIFS('2013Figures'!$J:$J,'2013Figures'!$B:$B,"BrokerToCy",'2013Figures'!$G:$G,"E1",'2013Figures'!$K:$K,2,'2013Figures'!$E:$E,$B$1)</f>
        <v>28</v>
      </c>
      <c r="F22" s="9">
        <f>SUMIFS('2013Figures'!$J:$J,'2013Figures'!$B:$B,"BrokerToCy",'2013Figures'!$G:$G,"P1",'2013Figures'!$K:$K,2,'2013Figures'!$E:$E,$B$1)</f>
        <v>0</v>
      </c>
      <c r="G22" s="9">
        <f>SUMIFS('2013Figures'!$J:$J,'2013Figures'!$B:$B,"CyToBroker",'2013Figures'!$G:$G,"E1",'2013Figures'!$K:$K,2,'2013Figures'!$E:$E,$B$1)</f>
        <v>69259</v>
      </c>
      <c r="H22" s="9">
        <f>SUMIFS('2013Figures'!$J:$J,'2013Figures'!$B:$B,"CyToBroker",'2013Figures'!$G:$G,"P1",'2013Figures'!$K:$K,2,'2013Figures'!$E:$E,$B$1)</f>
        <v>0</v>
      </c>
      <c r="I22" s="11"/>
      <c r="K22" s="11"/>
      <c r="L22" s="41">
        <f t="shared" si="8"/>
        <v>5634</v>
      </c>
      <c r="M22" s="52">
        <f>SUMIFS('2012Figures'!$J:$J,'2012Figures'!$B:$B,"BrokerToCy",'2012Figures'!$G:$G,"E1",'2012Figures'!$K:$K,2,'2012Figures'!$E:$E,$B$1)</f>
        <v>30</v>
      </c>
      <c r="N22" s="52">
        <f>SUMIFS('2012Figures'!$J:$J,'2012Figures'!$B:$B,"BrokerToCy",'2012Figures'!$G:$G,"P1",'2012Figures'!$K:$K,2,'2012Figures'!$E:$E,$B$1)</f>
        <v>0</v>
      </c>
      <c r="O22" s="52">
        <f>SUMIFS('2012Figures'!$J:$J,'2012Figures'!$B:$B,"CyToBroker",'2012Figures'!$G:$G,"E1",'2012Figures'!$K:$K,2,'2012Figures'!$E:$E,$B$1)</f>
        <v>5604</v>
      </c>
      <c r="P22" s="52">
        <f>SUMIFS('2012Figures'!$J:$J,'2012Figures'!$B:$B,"CyToBroker",'2012Figures'!$G:$G,"P1",'2012Figures'!$K:$K,2,'2012Figures'!$E:$E,$B$1)</f>
        <v>0</v>
      </c>
      <c r="Q22" s="11"/>
      <c r="R22" s="46">
        <f t="shared" si="9"/>
        <v>11.3</v>
      </c>
      <c r="S22" s="46">
        <f t="shared" si="9"/>
        <v>-7.0000000000000007E-2</v>
      </c>
      <c r="T22" s="46" t="str">
        <f t="shared" si="9"/>
        <v/>
      </c>
      <c r="U22" s="46">
        <f t="shared" si="9"/>
        <v>11.36</v>
      </c>
      <c r="V22" s="46" t="str">
        <f t="shared" si="9"/>
        <v/>
      </c>
    </row>
    <row r="23" spans="1:22" x14ac:dyDescent="0.2">
      <c r="A23" s="35" t="s">
        <v>102</v>
      </c>
      <c r="B23" s="14" t="s">
        <v>88</v>
      </c>
      <c r="C23" s="8" t="s">
        <v>88</v>
      </c>
      <c r="D23" s="36">
        <f t="shared" si="0"/>
        <v>3193</v>
      </c>
      <c r="E23" s="9">
        <f>SUMIFS('2013Figures'!$J:$J,'2013Figures'!$B:$B,"BrokerToCy",'2013Figures'!$G:$G,"E1",'2013Figures'!$K:$K,3,'2013Figures'!$E:$E,$B$1)</f>
        <v>1</v>
      </c>
      <c r="F23" s="9">
        <f>SUMIFS('2013Figures'!$J:$J,'2013Figures'!$B:$B,"BrokerToCy",'2013Figures'!$G:$G,"P1",'2013Figures'!$K:$K,3,'2013Figures'!$E:$E,$B$1)</f>
        <v>0</v>
      </c>
      <c r="G23" s="9">
        <f>SUMIFS('2013Figures'!$J:$J,'2013Figures'!$B:$B,"CyToBroker",'2013Figures'!$G:$G,"E1",'2013Figures'!$K:$K,3,'2013Figures'!$E:$E,$B$1)</f>
        <v>3192</v>
      </c>
      <c r="H23" s="9">
        <f>SUMIFS('2013Figures'!$J:$J,'2013Figures'!$B:$B,"CyToBroker",'2013Figures'!$G:$G,"P1",'2013Figures'!$K:$K,3,'2013Figures'!$E:$E,$B$1)</f>
        <v>0</v>
      </c>
      <c r="I23" s="11"/>
      <c r="K23" s="11"/>
      <c r="L23" s="41">
        <f t="shared" si="8"/>
        <v>7903</v>
      </c>
      <c r="M23" s="52">
        <f>SUMIFS('2012Figures'!$J:$J,'2012Figures'!$B:$B,"BrokerToCy",'2012Figures'!$G:$G,"E1",'2012Figures'!$K:$K,3,'2012Figures'!$E:$E,$B$1)</f>
        <v>0</v>
      </c>
      <c r="N23" s="52">
        <f>SUMIFS('2012Figures'!$J:$J,'2012Figures'!$B:$B,"BrokerToCy",'2012Figures'!$G:$G,"P1",'2012Figures'!$K:$K,3,'2012Figures'!$E:$E,$B$1)</f>
        <v>0</v>
      </c>
      <c r="O23" s="52">
        <f>SUMIFS('2012Figures'!$J:$J,'2012Figures'!$B:$B,"CyToBroker",'2012Figures'!$G:$G,"E1",'2012Figures'!$K:$K,3,'2012Figures'!$E:$E,$B$1)</f>
        <v>7903</v>
      </c>
      <c r="P23" s="52">
        <f>SUMIFS('2012Figures'!$J:$J,'2012Figures'!$B:$B,"CyToBroker",'2012Figures'!$G:$G,"P1",'2012Figures'!$K:$K,3,'2012Figures'!$E:$E,$B$1)</f>
        <v>0</v>
      </c>
      <c r="Q23" s="11"/>
      <c r="R23" s="46">
        <f t="shared" si="9"/>
        <v>-0.6</v>
      </c>
      <c r="S23" s="46" t="str">
        <f t="shared" si="9"/>
        <v/>
      </c>
      <c r="T23" s="46" t="str">
        <f t="shared" si="9"/>
        <v/>
      </c>
      <c r="U23" s="46">
        <f t="shared" si="9"/>
        <v>-0.6</v>
      </c>
      <c r="V23" s="46" t="str">
        <f t="shared" si="9"/>
        <v/>
      </c>
    </row>
    <row r="24" spans="1:22" x14ac:dyDescent="0.2">
      <c r="A24" s="35" t="s">
        <v>103</v>
      </c>
      <c r="B24" s="14" t="s">
        <v>88</v>
      </c>
      <c r="C24" s="8" t="s">
        <v>88</v>
      </c>
      <c r="D24" s="36">
        <f t="shared" si="0"/>
        <v>0</v>
      </c>
      <c r="E24" s="9">
        <f>SUMIFS('2013Figures'!$J:$J,'2013Figures'!$B:$B,"BrokerToCy",'2013Figures'!$G:$G,"E1",'2013Figures'!$K:$K,4,'2013Figures'!$E:$E,$B$1)</f>
        <v>0</v>
      </c>
      <c r="F24" s="9">
        <f>SUMIFS('2013Figures'!$J:$J,'2013Figures'!$B:$B,"BrokerToCy",'2013Figures'!$G:$G,"P1",'2013Figures'!$K:$K,4,'2013Figures'!$E:$E,$B$1)</f>
        <v>0</v>
      </c>
      <c r="G24" s="9">
        <f>SUMIFS('2013Figures'!$J:$J,'2013Figures'!$B:$B,"CyToBroker",'2013Figures'!$G:$G,"E1",'2013Figures'!$K:$K,4,'2013Figures'!$E:$E,$B$1)</f>
        <v>0</v>
      </c>
      <c r="H24" s="9">
        <f>SUMIFS('2013Figures'!$J:$J,'2013Figures'!$B:$B,"CyToBroker",'2013Figures'!$G:$G,"P1",'2013Figures'!$K:$K,4,'2013Figures'!$E:$E,$B$1)</f>
        <v>0</v>
      </c>
      <c r="I24" s="11"/>
      <c r="K24" s="11"/>
      <c r="L24" s="41">
        <f t="shared" si="8"/>
        <v>0</v>
      </c>
      <c r="M24" s="52">
        <f>SUMIFS('2012Figures'!$J:$J,'2012Figures'!$B:$B,"BrokerToCy",'2012Figures'!$G:$G,"E1",'2012Figures'!$K:$K,4,'2012Figures'!$E:$E,$B$1)</f>
        <v>0</v>
      </c>
      <c r="N24" s="52">
        <f>SUMIFS('2012Figures'!$J:$J,'2012Figures'!$B:$B,"BrokerToCy",'2012Figures'!$G:$G,"P1",'2012Figures'!$K:$K,4,'2012Figures'!$E:$E,$B$1)</f>
        <v>0</v>
      </c>
      <c r="O24" s="52">
        <f>SUMIFS('2012Figures'!$J:$J,'2012Figures'!$B:$B,"CyToBroker",'2012Figures'!$G:$G,"E1",'2012Figures'!$K:$K,4,'2012Figures'!$E:$E,$B$1)</f>
        <v>0</v>
      </c>
      <c r="P24" s="52">
        <f>SUMIFS('2012Figures'!$J:$J,'2012Figures'!$B:$B,"CyToBroker",'2012Figures'!$G:$G,"P1",'2012Figures'!$K:$K,4,'2012Figures'!$E:$E,$B$1)</f>
        <v>0</v>
      </c>
      <c r="Q24" s="11"/>
      <c r="R24" s="46" t="str">
        <f t="shared" si="9"/>
        <v/>
      </c>
      <c r="S24" s="46" t="str">
        <f t="shared" si="9"/>
        <v/>
      </c>
      <c r="T24" s="46" t="str">
        <f t="shared" si="9"/>
        <v/>
      </c>
      <c r="U24" s="46" t="str">
        <f t="shared" si="9"/>
        <v/>
      </c>
      <c r="V24" s="46" t="str">
        <f t="shared" si="9"/>
        <v/>
      </c>
    </row>
    <row r="25" spans="1:22" x14ac:dyDescent="0.2">
      <c r="A25" s="35" t="s">
        <v>104</v>
      </c>
      <c r="B25" s="14" t="s">
        <v>88</v>
      </c>
      <c r="C25" s="8" t="s">
        <v>88</v>
      </c>
      <c r="D25" s="36">
        <f t="shared" si="0"/>
        <v>0</v>
      </c>
      <c r="E25" s="9">
        <f>SUMIFS('2013Figures'!$J:$J,'2013Figures'!$B:$B,"BrokerToCy",'2013Figures'!$G:$G,"E1",'2013Figures'!$K:$K,5,'2013Figures'!$E:$E,$B$1)</f>
        <v>0</v>
      </c>
      <c r="F25" s="9">
        <f>SUMIFS('2013Figures'!$J:$J,'2013Figures'!$B:$B,"BrokerToCy",'2013Figures'!$G:$G,"P1",'2013Figures'!$K:$K,5,'2013Figures'!$E:$E,$B$1)</f>
        <v>0</v>
      </c>
      <c r="G25" s="9">
        <f>SUMIFS('2013Figures'!$J:$J,'2013Figures'!$B:$B,"CyToBroker",'2013Figures'!$G:$G,"E1",'2013Figures'!$K:$K,5,'2013Figures'!$E:$E,$B$1)</f>
        <v>0</v>
      </c>
      <c r="H25" s="9">
        <f>SUMIFS('2013Figures'!$J:$J,'2013Figures'!$B:$B,"CyToBroker",'2013Figures'!$G:$G,"P1",'2013Figures'!$K:$K,5,'2013Figures'!$E:$E,$B$1)</f>
        <v>0</v>
      </c>
      <c r="I25" s="11"/>
      <c r="K25" s="11"/>
      <c r="L25" s="41">
        <f t="shared" si="8"/>
        <v>0</v>
      </c>
      <c r="M25" s="52">
        <f>SUMIFS('2012Figures'!$J:$J,'2012Figures'!$B:$B,"BrokerToCy",'2012Figures'!$G:$G,"E1",'2012Figures'!$K:$K,5,'2012Figures'!$E:$E,$B$1)</f>
        <v>0</v>
      </c>
      <c r="N25" s="52">
        <f>SUMIFS('2012Figures'!$J:$J,'2012Figures'!$B:$B,"BrokerToCy",'2012Figures'!$G:$G,"P1",'2012Figures'!$K:$K,5,'2012Figures'!$E:$E,$B$1)</f>
        <v>0</v>
      </c>
      <c r="O25" s="52">
        <f>SUMIFS('2012Figures'!$J:$J,'2012Figures'!$B:$B,"CyToBroker",'2012Figures'!$G:$G,"E1",'2012Figures'!$K:$K,5,'2012Figures'!$E:$E,$B$1)</f>
        <v>0</v>
      </c>
      <c r="P25" s="52">
        <f>SUMIFS('2012Figures'!$J:$J,'2012Figures'!$B:$B,"CyToBroker",'2012Figures'!$G:$G,"P1",'2012Figures'!$K:$K,5,'2012Figures'!$E:$E,$B$1)</f>
        <v>0</v>
      </c>
      <c r="Q25" s="11"/>
      <c r="R25" s="46" t="str">
        <f t="shared" si="9"/>
        <v/>
      </c>
      <c r="S25" s="46" t="str">
        <f t="shared" si="9"/>
        <v/>
      </c>
      <c r="T25" s="46" t="str">
        <f t="shared" si="9"/>
        <v/>
      </c>
      <c r="U25" s="46" t="str">
        <f t="shared" si="9"/>
        <v/>
      </c>
      <c r="V25" s="46" t="str">
        <f t="shared" si="9"/>
        <v/>
      </c>
    </row>
    <row r="26" spans="1:22" x14ac:dyDescent="0.2">
      <c r="A26" s="35" t="s">
        <v>105</v>
      </c>
      <c r="B26" s="14" t="s">
        <v>88</v>
      </c>
      <c r="C26" s="8" t="s">
        <v>88</v>
      </c>
      <c r="D26" s="36">
        <f t="shared" si="0"/>
        <v>0</v>
      </c>
      <c r="E26" s="9">
        <f>SUMIFS('2013Figures'!$J:$J,'2013Figures'!$B:$B,"BrokerToCy",'2013Figures'!$G:$G,"E1",'2013Figures'!$K:$K,6,'2013Figures'!$E:$E,$B$1)</f>
        <v>0</v>
      </c>
      <c r="F26" s="9">
        <f>SUMIFS('2013Figures'!$J:$J,'2013Figures'!$B:$B,"BrokerToCy",'2013Figures'!$G:$G,"P1",'2013Figures'!$K:$K,6,'2013Figures'!$E:$E,$B$1)</f>
        <v>0</v>
      </c>
      <c r="G26" s="9">
        <f>SUMIFS('2013Figures'!$J:$J,'2013Figures'!$B:$B,"CyToBroker",'2013Figures'!$G:$G,"E1",'2013Figures'!$K:$K,6,'2013Figures'!$E:$E,$B$1)</f>
        <v>0</v>
      </c>
      <c r="H26" s="9">
        <f>SUMIFS('2013Figures'!$J:$J,'2013Figures'!$B:$B,"CyToBroker",'2013Figures'!$G:$G,"P1",'2013Figures'!$K:$K,6,'2013Figures'!$E:$E,$B$1)</f>
        <v>0</v>
      </c>
      <c r="I26" s="11"/>
      <c r="K26" s="11"/>
      <c r="L26" s="41">
        <f t="shared" si="8"/>
        <v>0</v>
      </c>
      <c r="M26" s="52">
        <f>SUMIFS('2012Figures'!$J:$J,'2012Figures'!$B:$B,"BrokerToCy",'2012Figures'!$G:$G,"E1",'2012Figures'!$K:$K,6,'2012Figures'!$E:$E,$B$1)</f>
        <v>0</v>
      </c>
      <c r="N26" s="52">
        <f>SUMIFS('2012Figures'!$J:$J,'2012Figures'!$B:$B,"BrokerToCy",'2012Figures'!$G:$G,"P1",'2012Figures'!$K:$K,6,'2012Figures'!$E:$E,$B$1)</f>
        <v>0</v>
      </c>
      <c r="O26" s="52">
        <f>SUMIFS('2012Figures'!$J:$J,'2012Figures'!$B:$B,"CyToBroker",'2012Figures'!$G:$G,"E1",'2012Figures'!$K:$K,6,'2012Figures'!$E:$E,$B$1)</f>
        <v>0</v>
      </c>
      <c r="P26" s="52">
        <f>SUMIFS('2012Figures'!$J:$J,'2012Figures'!$B:$B,"CyToBroker",'2012Figures'!$G:$G,"P1",'2012Figures'!$K:$K,6,'2012Figures'!$E:$E,$B$1)</f>
        <v>0</v>
      </c>
      <c r="Q26" s="11"/>
      <c r="R26" s="46" t="str">
        <f t="shared" si="9"/>
        <v/>
      </c>
      <c r="S26" s="46" t="str">
        <f t="shared" si="9"/>
        <v/>
      </c>
      <c r="T26" s="46" t="str">
        <f t="shared" si="9"/>
        <v/>
      </c>
      <c r="U26" s="46" t="str">
        <f t="shared" si="9"/>
        <v/>
      </c>
      <c r="V26" s="46" t="str">
        <f t="shared" si="9"/>
        <v/>
      </c>
    </row>
    <row r="27" spans="1:22" x14ac:dyDescent="0.2">
      <c r="A27" s="35" t="s">
        <v>106</v>
      </c>
      <c r="B27" s="14" t="s">
        <v>88</v>
      </c>
      <c r="C27" s="8" t="s">
        <v>88</v>
      </c>
      <c r="D27" s="36">
        <f t="shared" si="0"/>
        <v>0</v>
      </c>
      <c r="E27" s="9">
        <f>SUMIFS('2013Figures'!$J:$J,'2013Figures'!$B:$B,"BrokerToCy",'2013Figures'!$G:$G,"E1",'2013Figures'!$K:$K,7,'2013Figures'!$E:$E,$B$1)</f>
        <v>0</v>
      </c>
      <c r="F27" s="9">
        <f>SUMIFS('2013Figures'!$J:$J,'2013Figures'!$B:$B,"BrokerToCy",'2013Figures'!$G:$G,"P1",'2013Figures'!$K:$K,7,'2013Figures'!$E:$E,$B$1)</f>
        <v>0</v>
      </c>
      <c r="G27" s="9">
        <f>SUMIFS('2013Figures'!$J:$J,'2013Figures'!$B:$B,"CyToBroker",'2013Figures'!$G:$G,"E1",'2013Figures'!$K:$K,7,'2013Figures'!$E:$E,$B$1)</f>
        <v>0</v>
      </c>
      <c r="H27" s="9">
        <f>SUMIFS('2013Figures'!$J:$J,'2013Figures'!$B:$B,"CyToBroker",'2013Figures'!$G:$G,"P1",'2013Figures'!$K:$K,7,'2013Figures'!$E:$E,$B$1)</f>
        <v>0</v>
      </c>
      <c r="I27" s="11"/>
      <c r="K27" s="11"/>
      <c r="L27" s="41">
        <f t="shared" si="8"/>
        <v>0</v>
      </c>
      <c r="M27" s="52">
        <f>SUMIFS('2012Figures'!$J:$J,'2012Figures'!$B:$B,"BrokerToCy",'2012Figures'!$G:$G,"E1",'2012Figures'!$K:$K,7,'2012Figures'!$E:$E,$B$1)</f>
        <v>0</v>
      </c>
      <c r="N27" s="52">
        <f>SUMIFS('2012Figures'!$J:$J,'2012Figures'!$B:$B,"BrokerToCy",'2012Figures'!$G:$G,"P1",'2012Figures'!$K:$K,7,'2012Figures'!$E:$E,$B$1)</f>
        <v>0</v>
      </c>
      <c r="O27" s="52">
        <f>SUMIFS('2012Figures'!$J:$J,'2012Figures'!$B:$B,"CyToBroker",'2012Figures'!$G:$G,"E1",'2012Figures'!$K:$K,7,'2012Figures'!$E:$E,$B$1)</f>
        <v>0</v>
      </c>
      <c r="P27" s="52">
        <f>SUMIFS('2012Figures'!$J:$J,'2012Figures'!$B:$B,"CyToBroker",'2012Figures'!$G:$G,"P1",'2012Figures'!$K:$K,7,'2012Figures'!$E:$E,$B$1)</f>
        <v>0</v>
      </c>
      <c r="Q27" s="11"/>
      <c r="R27" s="46" t="str">
        <f t="shared" si="9"/>
        <v/>
      </c>
      <c r="S27" s="46" t="str">
        <f t="shared" si="9"/>
        <v/>
      </c>
      <c r="T27" s="46" t="str">
        <f t="shared" si="9"/>
        <v/>
      </c>
      <c r="U27" s="46" t="str">
        <f t="shared" si="9"/>
        <v/>
      </c>
      <c r="V27" s="46" t="str">
        <f t="shared" si="9"/>
        <v/>
      </c>
    </row>
    <row r="28" spans="1:22" x14ac:dyDescent="0.2">
      <c r="A28" s="35" t="s">
        <v>107</v>
      </c>
      <c r="B28" s="14" t="s">
        <v>88</v>
      </c>
      <c r="C28" s="8" t="s">
        <v>88</v>
      </c>
      <c r="D28" s="36">
        <f t="shared" si="0"/>
        <v>0</v>
      </c>
      <c r="E28" s="9">
        <f>SUMIFS('2013Figures'!$J:$J,'2013Figures'!$B:$B,"BrokerToCy",'2013Figures'!$G:$G,"E1",'2013Figures'!$K:$K,91,'2013Figures'!$E:$E,$B$1)</f>
        <v>0</v>
      </c>
      <c r="F28" s="9">
        <f>SUMIFS('2013Figures'!$J:$J,'2013Figures'!$B:$B,"BrokerToCy",'2013Figures'!$G:$G,"P1",'2013Figures'!$K:$K,91,'2013Figures'!$E:$E,$B$1)</f>
        <v>0</v>
      </c>
      <c r="G28" s="9">
        <f>SUMIFS('2013Figures'!$J:$J,'2013Figures'!$B:$B,"CyToBroker",'2013Figures'!$G:$G,"E1",'2013Figures'!$K:$K,91,'2013Figures'!$E:$E,$B$1)</f>
        <v>0</v>
      </c>
      <c r="H28" s="9">
        <f>SUMIFS('2013Figures'!$J:$J,'2013Figures'!$B:$B,"CyToBroker",'2013Figures'!$G:$G,"P1",'2013Figures'!$K:$K,91,'2013Figures'!$E:$E,$B$1)</f>
        <v>0</v>
      </c>
      <c r="I28" s="11"/>
      <c r="K28" s="11"/>
      <c r="L28" s="41">
        <f t="shared" si="8"/>
        <v>0</v>
      </c>
      <c r="M28" s="52">
        <f>SUMIFS('2012Figures'!$J:$J,'2012Figures'!$B:$B,"BrokerToCy",'2012Figures'!$G:$G,"E1",'2012Figures'!$K:$K,91,'2012Figures'!$E:$E,$B$1)</f>
        <v>0</v>
      </c>
      <c r="N28" s="52">
        <f>SUMIFS('2012Figures'!$J:$J,'2012Figures'!$B:$B,"BrokerToCy",'2012Figures'!$G:$G,"P1",'2012Figures'!$K:$K,91,'2012Figures'!$E:$E,$B$1)</f>
        <v>0</v>
      </c>
      <c r="O28" s="52">
        <f>SUMIFS('2012Figures'!$J:$J,'2012Figures'!$B:$B,"CyToBroker",'2012Figures'!$G:$G,"E1",'2012Figures'!$K:$K,91,'2012Figures'!$E:$E,$B$1)</f>
        <v>0</v>
      </c>
      <c r="P28" s="52">
        <f>SUMIFS('2012Figures'!$J:$J,'2012Figures'!$B:$B,"CyToBroker",'2012Figures'!$G:$G,"P1",'2012Figures'!$K:$K,91,'2012Figures'!$E:$E,$B$1)</f>
        <v>0</v>
      </c>
      <c r="Q28" s="11"/>
      <c r="R28" s="46" t="str">
        <f t="shared" si="9"/>
        <v/>
      </c>
      <c r="S28" s="46" t="str">
        <f t="shared" si="9"/>
        <v/>
      </c>
      <c r="T28" s="46" t="str">
        <f t="shared" si="9"/>
        <v/>
      </c>
      <c r="U28" s="46" t="str">
        <f t="shared" si="9"/>
        <v/>
      </c>
      <c r="V28" s="46" t="str">
        <f t="shared" si="9"/>
        <v/>
      </c>
    </row>
    <row r="29" spans="1:22" x14ac:dyDescent="0.2">
      <c r="A29" s="35" t="s">
        <v>108</v>
      </c>
      <c r="B29" s="14" t="s">
        <v>88</v>
      </c>
      <c r="C29" s="8" t="s">
        <v>88</v>
      </c>
      <c r="D29" s="36">
        <f t="shared" si="0"/>
        <v>0</v>
      </c>
      <c r="E29" s="9">
        <f>SUMIFS('2013Figures'!$J:$J,'2013Figures'!$B:$B,"BrokerToCy",'2013Figures'!$G:$G,"E1",'2013Figures'!$K:$K,97,'2013Figures'!$E:$E,$B$1)</f>
        <v>0</v>
      </c>
      <c r="F29" s="9">
        <f>SUMIFS('2013Figures'!$J:$J,'2013Figures'!$B:$B,"BrokerToCy",'2013Figures'!$G:$G,"P1",'2013Figures'!$K:$K,97,'2013Figures'!$E:$E,$B$1)</f>
        <v>0</v>
      </c>
      <c r="G29" s="9">
        <f>SUMIFS('2013Figures'!$J:$J,'2013Figures'!$B:$B,"CyToBroker",'2013Figures'!$G:$G,"E1",'2013Figures'!$K:$K,97,'2013Figures'!$E:$E,$B$1)</f>
        <v>0</v>
      </c>
      <c r="H29" s="9">
        <f>SUMIFS('2013Figures'!$J:$J,'2013Figures'!$B:$B,"CyToBroker",'2013Figures'!$G:$G,"P1",'2013Figures'!$K:$K,97,'2013Figures'!$E:$E,$B$1)</f>
        <v>0</v>
      </c>
      <c r="I29" s="11"/>
      <c r="K29" s="11"/>
      <c r="L29" s="41">
        <f t="shared" si="8"/>
        <v>0</v>
      </c>
      <c r="M29" s="52">
        <f>SUMIFS('2012Figures'!$J:$J,'2012Figures'!$B:$B,"BrokerToCy",'2012Figures'!$G:$G,"E1",'2012Figures'!$K:$K,97,'2012Figures'!$E:$E,$B$1)</f>
        <v>0</v>
      </c>
      <c r="N29" s="52">
        <f>SUMIFS('2012Figures'!$J:$J,'2012Figures'!$B:$B,"BrokerToCy",'2012Figures'!$G:$G,"P1",'2012Figures'!$K:$K,97,'2012Figures'!$E:$E,$B$1)</f>
        <v>0</v>
      </c>
      <c r="O29" s="52">
        <f>SUMIFS('2012Figures'!$J:$J,'2012Figures'!$B:$B,"CyToBroker",'2012Figures'!$G:$G,"E1",'2012Figures'!$K:$K,97,'2012Figures'!$E:$E,$B$1)</f>
        <v>0</v>
      </c>
      <c r="P29" s="52">
        <f>SUMIFS('2012Figures'!$J:$J,'2012Figures'!$B:$B,"CyToBroker",'2012Figures'!$G:$G,"P1",'2012Figures'!$K:$K,97,'2012Figures'!$E:$E,$B$1)</f>
        <v>0</v>
      </c>
      <c r="Q29" s="11"/>
      <c r="R29" s="46" t="str">
        <f t="shared" si="9"/>
        <v/>
      </c>
      <c r="S29" s="46" t="str">
        <f t="shared" si="9"/>
        <v/>
      </c>
      <c r="T29" s="46" t="str">
        <f t="shared" si="9"/>
        <v/>
      </c>
      <c r="U29" s="46" t="str">
        <f t="shared" si="9"/>
        <v/>
      </c>
      <c r="V29" s="46" t="str">
        <f t="shared" si="9"/>
        <v/>
      </c>
    </row>
    <row r="30" spans="1:22" x14ac:dyDescent="0.2">
      <c r="A30" s="21"/>
      <c r="B30" s="21" t="s">
        <v>92</v>
      </c>
      <c r="C30" s="22"/>
      <c r="D30" s="23">
        <f t="shared" si="0"/>
        <v>533682</v>
      </c>
      <c r="E30" s="23">
        <f>SUM(E21:E29)</f>
        <v>29</v>
      </c>
      <c r="F30" s="23">
        <f t="shared" ref="F30:H30" si="10">SUM(F21:F29)</f>
        <v>0</v>
      </c>
      <c r="G30" s="23">
        <f t="shared" si="10"/>
        <v>533653</v>
      </c>
      <c r="H30" s="23">
        <f t="shared" si="10"/>
        <v>0</v>
      </c>
      <c r="I30" s="21"/>
      <c r="J30" s="22"/>
      <c r="K30" s="21"/>
      <c r="L30" s="43">
        <f t="shared" si="8"/>
        <v>627053</v>
      </c>
      <c r="M30" s="43">
        <f>SUM(M21:M29)</f>
        <v>36</v>
      </c>
      <c r="N30" s="43">
        <f t="shared" ref="N30:P30" si="11">SUM(N21:N29)</f>
        <v>0</v>
      </c>
      <c r="O30" s="43">
        <f t="shared" si="11"/>
        <v>627017</v>
      </c>
      <c r="P30" s="43">
        <f t="shared" si="11"/>
        <v>0</v>
      </c>
      <c r="Q30" s="21"/>
      <c r="R30" s="21"/>
      <c r="S30" s="21"/>
      <c r="T30" s="21"/>
      <c r="U30" s="21"/>
      <c r="V30" s="21"/>
    </row>
    <row r="31" spans="1:22" x14ac:dyDescent="0.2">
      <c r="A31" s="28">
        <v>101</v>
      </c>
      <c r="B31" s="28" t="s">
        <v>52</v>
      </c>
      <c r="C31" s="17" t="s">
        <v>88</v>
      </c>
      <c r="D31" s="18">
        <f>SUMIFS('2013Figures'!$J:$J,'2013Figures'!$C:$C,$A31,'2013Figures'!$E:$E,$B$1)</f>
        <v>9546</v>
      </c>
      <c r="E31" s="18">
        <f>SUMIFS('2013Figures'!$J:$J,'2013Figures'!$C:$C,$A31,'2013Figures'!$B:$B,"BrokerToCy",'2013Figures'!$G:$G,"E1",'2013Figures'!$E:$E,$B$1)</f>
        <v>0</v>
      </c>
      <c r="F31" s="18">
        <f>SUMIFS('2013Figures'!$J:$J,'2013Figures'!$C:$C,$A31,'2013Figures'!$B:$B,"BrokerToCy",'2013Figures'!$G:$G,"P1",'2013Figures'!$E:$E,$B$1)</f>
        <v>0</v>
      </c>
      <c r="G31" s="18">
        <f>SUMIFS('2013Figures'!$J:$J,'2013Figures'!$C:$C,$A31,'2013Figures'!$B:$B,"CyToBroker",'2013Figures'!$G:$G,"E1",'2013Figures'!$E:$E,$B$1)</f>
        <v>9546</v>
      </c>
      <c r="H31" s="18">
        <f>SUMIFS('2013Figures'!$J:$J,'2013Figures'!$C:$C,$A31,'2013Figures'!$B:$B,"CyToBroker",'2013Figures'!$G:$G,"P1",'2013Figures'!$E:$E,$B$1)</f>
        <v>0</v>
      </c>
      <c r="I31" s="28"/>
      <c r="J31" s="17"/>
      <c r="K31" s="28"/>
      <c r="L31" s="50">
        <f>SUMIFS('2012Figures'!$J:$J,'2012Figures'!$C:$C,$A31,'2012Figures'!$E:$E,$B$1)</f>
        <v>8645</v>
      </c>
      <c r="M31" s="50">
        <f>SUMIFS('2012Figures'!$J:$J,'2012Figures'!$C:$C,$A31,'2012Figures'!$B:$B,"BrokerToCy",'2012Figures'!$G:$G,"E1",'2012Figures'!$E:$E,$B$1)</f>
        <v>0</v>
      </c>
      <c r="N31" s="50">
        <f>SUMIFS('2012Figures'!$J:$J,'2012Figures'!$C:$C,$A31,'2012Figures'!$B:$B,"BrokerToCy",'2012Figures'!$G:$G,"P1",'2012Figures'!$E:$E,$B$1)</f>
        <v>0</v>
      </c>
      <c r="O31" s="50">
        <f>SUMIFS('2012Figures'!$J:$J,'2012Figures'!$C:$C,$A31,'2012Figures'!$B:$B,"CyToBroker",'2012Figures'!$G:$G,"E1",'2012Figures'!$E:$E,$B$1)</f>
        <v>8645</v>
      </c>
      <c r="P31" s="50">
        <f>SUMIFS('2012Figures'!$J:$J,'2012Figures'!$C:$C,$A31,'2012Figures'!$B:$B,"CyToBroker",'2012Figures'!$G:$G,"P1",'2012Figures'!$E:$E,$B$1)</f>
        <v>0</v>
      </c>
      <c r="Q31" s="28"/>
      <c r="R31" s="46">
        <f t="shared" ref="R31:V94" si="12">IF(L31=0,"",ROUND(D31/L31-1,2))</f>
        <v>0.1</v>
      </c>
      <c r="S31" s="46" t="str">
        <f t="shared" si="12"/>
        <v/>
      </c>
      <c r="T31" s="46" t="str">
        <f t="shared" si="12"/>
        <v/>
      </c>
      <c r="U31" s="46">
        <f t="shared" si="12"/>
        <v>0.1</v>
      </c>
      <c r="V31" s="46" t="str">
        <f t="shared" si="12"/>
        <v/>
      </c>
    </row>
    <row r="32" spans="1:22" x14ac:dyDescent="0.2">
      <c r="A32" s="1">
        <v>101</v>
      </c>
      <c r="B32" s="1" t="s">
        <v>52</v>
      </c>
      <c r="C32" s="8">
        <v>11</v>
      </c>
      <c r="D32" s="29">
        <f>SUMIFS('2013Figures'!$J:$J,'2013Figures'!$C:$C,$A32,'2013Figures'!$H:$H,$B32,'2013Figures'!$I:$I,$C32,'2013Figures'!$E:$E,$B$1)</f>
        <v>0</v>
      </c>
      <c r="E32" s="9">
        <f>SUMIFS('2013Figures'!$J:$J,'2013Figures'!$C:$C,$A32,'2013Figures'!$H:$H,$B32,'2013Figures'!$I:$I,$C32,'2013Figures'!$B:$B,"BrokerToCy",'2013Figures'!$G:$G,"E1",'2013Figures'!$E:$E,$B$1)</f>
        <v>0</v>
      </c>
      <c r="F32" s="9">
        <f>SUMIFS('2013Figures'!$J:$J,'2013Figures'!$C:$C,$A32,'2013Figures'!$H:$H,$B32,'2013Figures'!$I:$I,$C32,'2013Figures'!$B:$B,"BrokerToCy",'2013Figures'!$G:$G,"P1",'2013Figures'!$E:$E,$B$1)</f>
        <v>0</v>
      </c>
      <c r="G32" s="9">
        <f>SUMIFS('2013Figures'!$J:$J,'2013Figures'!$C:$C,$A32,'2013Figures'!$H:$H,$B32,'2013Figures'!$I:$I,$C32,'2013Figures'!$B:$B,"CyToBroker",'2013Figures'!$G:$G,"E1",'2013Figures'!$E:$E,$B$1)</f>
        <v>0</v>
      </c>
      <c r="H32" s="9">
        <f>SUMIFS('2013Figures'!$J:$J,'2013Figures'!$C:$C,$A32,'2013Figures'!$H:$H,$B32,'2013Figures'!$I:$I,$C32,'2013Figures'!$B:$B,"CyToBroker",'2013Figures'!$G:$G,"P1",'2013Figures'!$E:$E,$B$1)</f>
        <v>0</v>
      </c>
      <c r="L32" s="42">
        <f>SUMIFS('2012Figures'!$J:$J,'2012Figures'!$C:$C,$A32,'2012Figures'!$H:$H,$B32,'2012Figures'!$I:$I,$C32,'2012Figures'!$E:$E,$B$1)</f>
        <v>0</v>
      </c>
      <c r="M32" s="52">
        <f>SUMIFS('2012Figures'!$J:$J,'2012Figures'!$C:$C,$A32,'2012Figures'!$H:$H,$B32,'2012Figures'!$I:$I,$C32,'2012Figures'!$B:$B,"BrokerToCy",'2012Figures'!$G:$G,"E1",'2012Figures'!$E:$E,$B$1)</f>
        <v>0</v>
      </c>
      <c r="N32" s="52">
        <f>SUMIFS('2012Figures'!$J:$J,'2012Figures'!$C:$C,$A32,'2012Figures'!$H:$H,$B32,'2012Figures'!$I:$I,$C32,'2012Figures'!$B:$B,"BrokerToCy",'2012Figures'!$G:$G,"P1",'2012Figures'!$E:$E,$B$1)</f>
        <v>0</v>
      </c>
      <c r="O32" s="52">
        <f>SUMIFS('2012Figures'!$J:$J,'2012Figures'!$C:$C,$A32,'2012Figures'!$H:$H,$B32,'2012Figures'!$I:$I,$C32,'2012Figures'!$B:$B,"CyToBroker",'2012Figures'!$G:$G,"E1",'2012Figures'!$E:$E,$B$1)</f>
        <v>0</v>
      </c>
      <c r="P32" s="52">
        <f>SUMIFS('2012Figures'!$J:$J,'2012Figures'!$C:$C,$A32,'2012Figures'!$H:$H,$B32,'2012Figures'!$I:$I,$C32,'2012Figures'!$B:$B,"CyToBroker",'2012Figures'!$G:$G,"P1",'2012Figures'!$E:$E,$B$1)</f>
        <v>0</v>
      </c>
      <c r="R32" s="46" t="str">
        <f t="shared" si="12"/>
        <v/>
      </c>
      <c r="S32" s="46" t="str">
        <f t="shared" si="12"/>
        <v/>
      </c>
      <c r="T32" s="46" t="str">
        <f t="shared" si="12"/>
        <v/>
      </c>
      <c r="U32" s="46" t="str">
        <f t="shared" si="12"/>
        <v/>
      </c>
      <c r="V32" s="46" t="str">
        <f t="shared" si="12"/>
        <v/>
      </c>
    </row>
    <row r="33" spans="1:22" x14ac:dyDescent="0.2">
      <c r="A33" s="1">
        <v>101</v>
      </c>
      <c r="B33" s="1" t="s">
        <v>52</v>
      </c>
      <c r="C33" s="8">
        <v>10</v>
      </c>
      <c r="D33" s="29">
        <f>SUMIFS('2013Figures'!$J:$J,'2013Figures'!$C:$C,$A33,'2013Figures'!$H:$H,$B33,'2013Figures'!$I:$I,$C33,'2013Figures'!$E:$E,$B$1)</f>
        <v>0</v>
      </c>
      <c r="E33" s="9">
        <f>SUMIFS('2013Figures'!$J:$J,'2013Figures'!$C:$C,$A33,'2013Figures'!$H:$H,$B33,'2013Figures'!$I:$I,$C33,'2013Figures'!$B:$B,"BrokerToCy",'2013Figures'!$G:$G,"E1",'2013Figures'!$E:$E,$B$1)</f>
        <v>0</v>
      </c>
      <c r="F33" s="9">
        <f>SUMIFS('2013Figures'!$J:$J,'2013Figures'!$C:$C,$A33,'2013Figures'!$H:$H,$B33,'2013Figures'!$I:$I,$C33,'2013Figures'!$B:$B,"BrokerToCy",'2013Figures'!$G:$G,"P1",'2013Figures'!$E:$E,$B$1)</f>
        <v>0</v>
      </c>
      <c r="G33" s="9">
        <f>SUMIFS('2013Figures'!$J:$J,'2013Figures'!$C:$C,$A33,'2013Figures'!$H:$H,$B33,'2013Figures'!$I:$I,$C33,'2013Figures'!$B:$B,"CyToBroker",'2013Figures'!$G:$G,"E1",'2013Figures'!$E:$E,$B$1)</f>
        <v>0</v>
      </c>
      <c r="H33" s="9">
        <f>SUMIFS('2013Figures'!$J:$J,'2013Figures'!$C:$C,$A33,'2013Figures'!$H:$H,$B33,'2013Figures'!$I:$I,$C33,'2013Figures'!$B:$B,"CyToBroker",'2013Figures'!$G:$G,"P1",'2013Figures'!$E:$E,$B$1)</f>
        <v>0</v>
      </c>
      <c r="J33" s="8">
        <v>201501</v>
      </c>
      <c r="L33" s="42">
        <f>SUMIFS('2012Figures'!$J:$J,'2012Figures'!$C:$C,$A33,'2012Figures'!$H:$H,$B33,'2012Figures'!$I:$I,$C33,'2012Figures'!$E:$E,$B$1)</f>
        <v>0</v>
      </c>
      <c r="M33" s="52">
        <f>SUMIFS('2012Figures'!$J:$J,'2012Figures'!$C:$C,$A33,'2012Figures'!$H:$H,$B33,'2012Figures'!$I:$I,$C33,'2012Figures'!$B:$B,"BrokerToCy",'2012Figures'!$G:$G,"E1",'2012Figures'!$E:$E,$B$1)</f>
        <v>0</v>
      </c>
      <c r="N33" s="52">
        <f>SUMIFS('2012Figures'!$J:$J,'2012Figures'!$C:$C,$A33,'2012Figures'!$H:$H,$B33,'2012Figures'!$I:$I,$C33,'2012Figures'!$B:$B,"BrokerToCy",'2012Figures'!$G:$G,"P1",'2012Figures'!$E:$E,$B$1)</f>
        <v>0</v>
      </c>
      <c r="O33" s="52">
        <f>SUMIFS('2012Figures'!$J:$J,'2012Figures'!$C:$C,$A33,'2012Figures'!$H:$H,$B33,'2012Figures'!$I:$I,$C33,'2012Figures'!$B:$B,"CyToBroker",'2012Figures'!$G:$G,"E1",'2012Figures'!$E:$E,$B$1)</f>
        <v>0</v>
      </c>
      <c r="P33" s="52">
        <f>SUMIFS('2012Figures'!$J:$J,'2012Figures'!$C:$C,$A33,'2012Figures'!$H:$H,$B33,'2012Figures'!$I:$I,$C33,'2012Figures'!$B:$B,"CyToBroker",'2012Figures'!$G:$G,"P1",'2012Figures'!$E:$E,$B$1)</f>
        <v>0</v>
      </c>
      <c r="R33" s="46" t="str">
        <f t="shared" si="12"/>
        <v/>
      </c>
      <c r="S33" s="46" t="str">
        <f t="shared" si="12"/>
        <v/>
      </c>
      <c r="T33" s="46" t="str">
        <f t="shared" si="12"/>
        <v/>
      </c>
      <c r="U33" s="46" t="str">
        <f t="shared" si="12"/>
        <v/>
      </c>
      <c r="V33" s="46" t="str">
        <f t="shared" si="12"/>
        <v/>
      </c>
    </row>
    <row r="34" spans="1:22" x14ac:dyDescent="0.2">
      <c r="A34" s="1">
        <v>101</v>
      </c>
      <c r="B34" s="1" t="s">
        <v>52</v>
      </c>
      <c r="C34" s="8">
        <v>9</v>
      </c>
      <c r="D34" s="29">
        <f>SUMIFS('2013Figures'!$J:$J,'2013Figures'!$C:$C,$A34,'2013Figures'!$H:$H,$B34,'2013Figures'!$I:$I,$C34,'2013Figures'!$E:$E,$B$1)</f>
        <v>0</v>
      </c>
      <c r="E34" s="9">
        <f>SUMIFS('2013Figures'!$J:$J,'2013Figures'!$C:$C,$A34,'2013Figures'!$H:$H,$B34,'2013Figures'!$I:$I,$C34,'2013Figures'!$B:$B,"BrokerToCy",'2013Figures'!$G:$G,"E1",'2013Figures'!$E:$E,$B$1)</f>
        <v>0</v>
      </c>
      <c r="F34" s="9">
        <f>SUMIFS('2013Figures'!$J:$J,'2013Figures'!$C:$C,$A34,'2013Figures'!$H:$H,$B34,'2013Figures'!$I:$I,$C34,'2013Figures'!$B:$B,"BrokerToCy",'2013Figures'!$G:$G,"P1",'2013Figures'!$E:$E,$B$1)</f>
        <v>0</v>
      </c>
      <c r="G34" s="9">
        <f>SUMIFS('2013Figures'!$J:$J,'2013Figures'!$C:$C,$A34,'2013Figures'!$H:$H,$B34,'2013Figures'!$I:$I,$C34,'2013Figures'!$B:$B,"CyToBroker",'2013Figures'!$G:$G,"E1",'2013Figures'!$E:$E,$B$1)</f>
        <v>0</v>
      </c>
      <c r="H34" s="9">
        <f>SUMIFS('2013Figures'!$J:$J,'2013Figures'!$C:$C,$A34,'2013Figures'!$H:$H,$B34,'2013Figures'!$I:$I,$C34,'2013Figures'!$B:$B,"CyToBroker",'2013Figures'!$G:$G,"P1",'2013Figures'!$E:$E,$B$1)</f>
        <v>0</v>
      </c>
      <c r="J34" s="8">
        <v>201401</v>
      </c>
      <c r="L34" s="42">
        <f>SUMIFS('2012Figures'!$J:$J,'2012Figures'!$C:$C,$A34,'2012Figures'!$H:$H,$B34,'2012Figures'!$I:$I,$C34,'2012Figures'!$E:$E,$B$1)</f>
        <v>0</v>
      </c>
      <c r="M34" s="52">
        <f>SUMIFS('2012Figures'!$J:$J,'2012Figures'!$C:$C,$A34,'2012Figures'!$H:$H,$B34,'2012Figures'!$I:$I,$C34,'2012Figures'!$B:$B,"BrokerToCy",'2012Figures'!$G:$G,"E1",'2012Figures'!$E:$E,$B$1)</f>
        <v>0</v>
      </c>
      <c r="N34" s="52">
        <f>SUMIFS('2012Figures'!$J:$J,'2012Figures'!$C:$C,$A34,'2012Figures'!$H:$H,$B34,'2012Figures'!$I:$I,$C34,'2012Figures'!$B:$B,"BrokerToCy",'2012Figures'!$G:$G,"P1",'2012Figures'!$E:$E,$B$1)</f>
        <v>0</v>
      </c>
      <c r="O34" s="52">
        <f>SUMIFS('2012Figures'!$J:$J,'2012Figures'!$C:$C,$A34,'2012Figures'!$H:$H,$B34,'2012Figures'!$I:$I,$C34,'2012Figures'!$B:$B,"CyToBroker",'2012Figures'!$G:$G,"E1",'2012Figures'!$E:$E,$B$1)</f>
        <v>0</v>
      </c>
      <c r="P34" s="52">
        <f>SUMIFS('2012Figures'!$J:$J,'2012Figures'!$C:$C,$A34,'2012Figures'!$H:$H,$B34,'2012Figures'!$I:$I,$C34,'2012Figures'!$B:$B,"CyToBroker",'2012Figures'!$G:$G,"P1",'2012Figures'!$E:$E,$B$1)</f>
        <v>0</v>
      </c>
      <c r="R34" s="46" t="str">
        <f t="shared" si="12"/>
        <v/>
      </c>
      <c r="S34" s="46" t="str">
        <f t="shared" si="12"/>
        <v/>
      </c>
      <c r="T34" s="46" t="str">
        <f t="shared" si="12"/>
        <v/>
      </c>
      <c r="U34" s="46" t="str">
        <f t="shared" si="12"/>
        <v/>
      </c>
      <c r="V34" s="46" t="str">
        <f t="shared" si="12"/>
        <v/>
      </c>
    </row>
    <row r="35" spans="1:22" x14ac:dyDescent="0.2">
      <c r="A35" s="1">
        <v>101</v>
      </c>
      <c r="B35" s="1" t="s">
        <v>52</v>
      </c>
      <c r="C35" s="8">
        <v>8</v>
      </c>
      <c r="D35" s="29">
        <f>SUMIFS('2013Figures'!$J:$J,'2013Figures'!$C:$C,$A35,'2013Figures'!$H:$H,$B35,'2013Figures'!$I:$I,$C35,'2013Figures'!$E:$E,$B$1)</f>
        <v>0</v>
      </c>
      <c r="E35" s="9">
        <f>SUMIFS('2013Figures'!$J:$J,'2013Figures'!$C:$C,$A35,'2013Figures'!$H:$H,$B35,'2013Figures'!$I:$I,$C35,'2013Figures'!$B:$B,"BrokerToCy",'2013Figures'!$G:$G,"E1",'2013Figures'!$E:$E,$B$1)</f>
        <v>0</v>
      </c>
      <c r="F35" s="9">
        <f>SUMIFS('2013Figures'!$J:$J,'2013Figures'!$C:$C,$A35,'2013Figures'!$H:$H,$B35,'2013Figures'!$I:$I,$C35,'2013Figures'!$B:$B,"BrokerToCy",'2013Figures'!$G:$G,"P1",'2013Figures'!$E:$E,$B$1)</f>
        <v>0</v>
      </c>
      <c r="G35" s="9">
        <f>SUMIFS('2013Figures'!$J:$J,'2013Figures'!$C:$C,$A35,'2013Figures'!$H:$H,$B35,'2013Figures'!$I:$I,$C35,'2013Figures'!$B:$B,"CyToBroker",'2013Figures'!$G:$G,"E1",'2013Figures'!$E:$E,$B$1)</f>
        <v>0</v>
      </c>
      <c r="H35" s="9">
        <f>SUMIFS('2013Figures'!$J:$J,'2013Figures'!$C:$C,$A35,'2013Figures'!$H:$H,$B35,'2013Figures'!$I:$I,$C35,'2013Figures'!$B:$B,"CyToBroker",'2013Figures'!$G:$G,"P1",'2013Figures'!$E:$E,$B$1)</f>
        <v>0</v>
      </c>
      <c r="I35" s="30"/>
      <c r="J35" s="31">
        <v>201301</v>
      </c>
      <c r="K35" s="30"/>
      <c r="L35" s="42">
        <f>SUMIFS('2012Figures'!$J:$J,'2012Figures'!$C:$C,$A35,'2012Figures'!$H:$H,$B35,'2012Figures'!$I:$I,$C35,'2012Figures'!$E:$E,$B$1)</f>
        <v>0</v>
      </c>
      <c r="M35" s="52">
        <f>SUMIFS('2012Figures'!$J:$J,'2012Figures'!$C:$C,$A35,'2012Figures'!$H:$H,$B35,'2012Figures'!$I:$I,$C35,'2012Figures'!$B:$B,"BrokerToCy",'2012Figures'!$G:$G,"E1",'2012Figures'!$E:$E,$B$1)</f>
        <v>0</v>
      </c>
      <c r="N35" s="52">
        <f>SUMIFS('2012Figures'!$J:$J,'2012Figures'!$C:$C,$A35,'2012Figures'!$H:$H,$B35,'2012Figures'!$I:$I,$C35,'2012Figures'!$B:$B,"BrokerToCy",'2012Figures'!$G:$G,"P1",'2012Figures'!$E:$E,$B$1)</f>
        <v>0</v>
      </c>
      <c r="O35" s="52">
        <f>SUMIFS('2012Figures'!$J:$J,'2012Figures'!$C:$C,$A35,'2012Figures'!$H:$H,$B35,'2012Figures'!$I:$I,$C35,'2012Figures'!$B:$B,"CyToBroker",'2012Figures'!$G:$G,"E1",'2012Figures'!$E:$E,$B$1)</f>
        <v>0</v>
      </c>
      <c r="P35" s="52">
        <f>SUMIFS('2012Figures'!$J:$J,'2012Figures'!$C:$C,$A35,'2012Figures'!$H:$H,$B35,'2012Figures'!$I:$I,$C35,'2012Figures'!$B:$B,"CyToBroker",'2012Figures'!$G:$G,"P1",'2012Figures'!$E:$E,$B$1)</f>
        <v>0</v>
      </c>
      <c r="Q35" s="30"/>
      <c r="R35" s="46" t="str">
        <f t="shared" si="12"/>
        <v/>
      </c>
      <c r="S35" s="46" t="str">
        <f t="shared" si="12"/>
        <v/>
      </c>
      <c r="T35" s="46" t="str">
        <f t="shared" si="12"/>
        <v/>
      </c>
      <c r="U35" s="46" t="str">
        <f t="shared" si="12"/>
        <v/>
      </c>
      <c r="V35" s="46" t="str">
        <f t="shared" si="12"/>
        <v/>
      </c>
    </row>
    <row r="36" spans="1:22" x14ac:dyDescent="0.2">
      <c r="A36" s="1">
        <v>101</v>
      </c>
      <c r="B36" s="1" t="s">
        <v>52</v>
      </c>
      <c r="C36" s="8">
        <v>7</v>
      </c>
      <c r="D36" s="29">
        <f>SUMIFS('2013Figures'!$J:$J,'2013Figures'!$C:$C,$A36,'2013Figures'!$H:$H,$B36,'2013Figures'!$I:$I,$C36,'2013Figures'!$E:$E,$B$1)</f>
        <v>0</v>
      </c>
      <c r="E36" s="9">
        <f>SUMIFS('2013Figures'!$J:$J,'2013Figures'!$C:$C,$A36,'2013Figures'!$H:$H,$B36,'2013Figures'!$I:$I,$C36,'2013Figures'!$B:$B,"BrokerToCy",'2013Figures'!$G:$G,"E1",'2013Figures'!$E:$E,$B$1)</f>
        <v>0</v>
      </c>
      <c r="F36" s="9">
        <f>SUMIFS('2013Figures'!$J:$J,'2013Figures'!$C:$C,$A36,'2013Figures'!$H:$H,$B36,'2013Figures'!$I:$I,$C36,'2013Figures'!$B:$B,"BrokerToCy",'2013Figures'!$G:$G,"P1",'2013Figures'!$E:$E,$B$1)</f>
        <v>0</v>
      </c>
      <c r="G36" s="9">
        <f>SUMIFS('2013Figures'!$J:$J,'2013Figures'!$C:$C,$A36,'2013Figures'!$H:$H,$B36,'2013Figures'!$I:$I,$C36,'2013Figures'!$B:$B,"CyToBroker",'2013Figures'!$G:$G,"E1",'2013Figures'!$E:$E,$B$1)</f>
        <v>0</v>
      </c>
      <c r="H36" s="9">
        <f>SUMIFS('2013Figures'!$J:$J,'2013Figures'!$C:$C,$A36,'2013Figures'!$H:$H,$B36,'2013Figures'!$I:$I,$C36,'2013Figures'!$B:$B,"CyToBroker",'2013Figures'!$G:$G,"P1",'2013Figures'!$E:$E,$B$1)</f>
        <v>0</v>
      </c>
      <c r="J36" s="8">
        <v>201201</v>
      </c>
      <c r="L36" s="42">
        <f>SUMIFS('2012Figures'!$J:$J,'2012Figures'!$C:$C,$A36,'2012Figures'!$H:$H,$B36,'2012Figures'!$I:$I,$C36,'2012Figures'!$E:$E,$B$1)</f>
        <v>0</v>
      </c>
      <c r="M36" s="52">
        <f>SUMIFS('2012Figures'!$J:$J,'2012Figures'!$C:$C,$A36,'2012Figures'!$H:$H,$B36,'2012Figures'!$I:$I,$C36,'2012Figures'!$B:$B,"BrokerToCy",'2012Figures'!$G:$G,"E1",'2012Figures'!$E:$E,$B$1)</f>
        <v>0</v>
      </c>
      <c r="N36" s="52">
        <f>SUMIFS('2012Figures'!$J:$J,'2012Figures'!$C:$C,$A36,'2012Figures'!$H:$H,$B36,'2012Figures'!$I:$I,$C36,'2012Figures'!$B:$B,"BrokerToCy",'2012Figures'!$G:$G,"P1",'2012Figures'!$E:$E,$B$1)</f>
        <v>0</v>
      </c>
      <c r="O36" s="52">
        <f>SUMIFS('2012Figures'!$J:$J,'2012Figures'!$C:$C,$A36,'2012Figures'!$H:$H,$B36,'2012Figures'!$I:$I,$C36,'2012Figures'!$B:$B,"CyToBroker",'2012Figures'!$G:$G,"E1",'2012Figures'!$E:$E,$B$1)</f>
        <v>0</v>
      </c>
      <c r="P36" s="52">
        <f>SUMIFS('2012Figures'!$J:$J,'2012Figures'!$C:$C,$A36,'2012Figures'!$H:$H,$B36,'2012Figures'!$I:$I,$C36,'2012Figures'!$B:$B,"CyToBroker",'2012Figures'!$G:$G,"P1",'2012Figures'!$E:$E,$B$1)</f>
        <v>0</v>
      </c>
      <c r="R36" s="46" t="str">
        <f t="shared" si="12"/>
        <v/>
      </c>
      <c r="S36" s="46" t="str">
        <f t="shared" si="12"/>
        <v/>
      </c>
      <c r="T36" s="46" t="str">
        <f t="shared" si="12"/>
        <v/>
      </c>
      <c r="U36" s="46" t="str">
        <f t="shared" si="12"/>
        <v/>
      </c>
      <c r="V36" s="46" t="str">
        <f t="shared" si="12"/>
        <v/>
      </c>
    </row>
    <row r="37" spans="1:22" x14ac:dyDescent="0.2">
      <c r="A37" s="1">
        <v>101</v>
      </c>
      <c r="B37" s="1" t="s">
        <v>52</v>
      </c>
      <c r="C37" s="8">
        <v>6</v>
      </c>
      <c r="D37" s="29">
        <f>SUMIFS('2013Figures'!$J:$J,'2013Figures'!$C:$C,$A37,'2013Figures'!$H:$H,$B37,'2013Figures'!$I:$I,$C37,'2013Figures'!$E:$E,$B$1)</f>
        <v>0</v>
      </c>
      <c r="E37" s="9">
        <f>SUMIFS('2013Figures'!$J:$J,'2013Figures'!$C:$C,$A37,'2013Figures'!$H:$H,$B37,'2013Figures'!$I:$I,$C37,'2013Figures'!$B:$B,"BrokerToCy",'2013Figures'!$G:$G,"E1",'2013Figures'!$E:$E,$B$1)</f>
        <v>0</v>
      </c>
      <c r="F37" s="9">
        <f>SUMIFS('2013Figures'!$J:$J,'2013Figures'!$C:$C,$A37,'2013Figures'!$H:$H,$B37,'2013Figures'!$I:$I,$C37,'2013Figures'!$B:$B,"BrokerToCy",'2013Figures'!$G:$G,"P1",'2013Figures'!$E:$E,$B$1)</f>
        <v>0</v>
      </c>
      <c r="G37" s="9">
        <f>SUMIFS('2013Figures'!$J:$J,'2013Figures'!$C:$C,$A37,'2013Figures'!$H:$H,$B37,'2013Figures'!$I:$I,$C37,'2013Figures'!$B:$B,"CyToBroker",'2013Figures'!$G:$G,"E1",'2013Figures'!$E:$E,$B$1)</f>
        <v>0</v>
      </c>
      <c r="H37" s="9">
        <f>SUMIFS('2013Figures'!$J:$J,'2013Figures'!$C:$C,$A37,'2013Figures'!$H:$H,$B37,'2013Figures'!$I:$I,$C37,'2013Figures'!$B:$B,"CyToBroker",'2013Figures'!$G:$G,"P1",'2013Figures'!$E:$E,$B$1)</f>
        <v>0</v>
      </c>
      <c r="J37" s="8">
        <v>201101</v>
      </c>
      <c r="L37" s="42">
        <f>SUMIFS('2012Figures'!$J:$J,'2012Figures'!$C:$C,$A37,'2012Figures'!$H:$H,$B37,'2012Figures'!$I:$I,$C37,'2012Figures'!$E:$E,$B$1)</f>
        <v>0</v>
      </c>
      <c r="M37" s="52">
        <f>SUMIFS('2012Figures'!$J:$J,'2012Figures'!$C:$C,$A37,'2012Figures'!$H:$H,$B37,'2012Figures'!$I:$I,$C37,'2012Figures'!$B:$B,"BrokerToCy",'2012Figures'!$G:$G,"E1",'2012Figures'!$E:$E,$B$1)</f>
        <v>0</v>
      </c>
      <c r="N37" s="52">
        <f>SUMIFS('2012Figures'!$J:$J,'2012Figures'!$C:$C,$A37,'2012Figures'!$H:$H,$B37,'2012Figures'!$I:$I,$C37,'2012Figures'!$B:$B,"BrokerToCy",'2012Figures'!$G:$G,"P1",'2012Figures'!$E:$E,$B$1)</f>
        <v>0</v>
      </c>
      <c r="O37" s="52">
        <f>SUMIFS('2012Figures'!$J:$J,'2012Figures'!$C:$C,$A37,'2012Figures'!$H:$H,$B37,'2012Figures'!$I:$I,$C37,'2012Figures'!$B:$B,"CyToBroker",'2012Figures'!$G:$G,"E1",'2012Figures'!$E:$E,$B$1)</f>
        <v>0</v>
      </c>
      <c r="P37" s="52">
        <f>SUMIFS('2012Figures'!$J:$J,'2012Figures'!$C:$C,$A37,'2012Figures'!$H:$H,$B37,'2012Figures'!$I:$I,$C37,'2012Figures'!$B:$B,"CyToBroker",'2012Figures'!$G:$G,"P1",'2012Figures'!$E:$E,$B$1)</f>
        <v>0</v>
      </c>
      <c r="R37" s="46" t="str">
        <f t="shared" si="12"/>
        <v/>
      </c>
      <c r="S37" s="46" t="str">
        <f t="shared" si="12"/>
        <v/>
      </c>
      <c r="T37" s="46" t="str">
        <f t="shared" si="12"/>
        <v/>
      </c>
      <c r="U37" s="46" t="str">
        <f t="shared" si="12"/>
        <v/>
      </c>
      <c r="V37" s="46" t="str">
        <f t="shared" si="12"/>
        <v/>
      </c>
    </row>
    <row r="38" spans="1:22" x14ac:dyDescent="0.2">
      <c r="A38" s="1">
        <v>101</v>
      </c>
      <c r="B38" s="1" t="s">
        <v>52</v>
      </c>
      <c r="C38" s="8">
        <v>5</v>
      </c>
      <c r="D38" s="29">
        <f>SUMIFS('2013Figures'!$J:$J,'2013Figures'!$C:$C,$A38,'2013Figures'!$H:$H,$B38,'2013Figures'!$I:$I,$C38,'2013Figures'!$E:$E,$B$1)</f>
        <v>0</v>
      </c>
      <c r="E38" s="9">
        <f>SUMIFS('2013Figures'!$J:$J,'2013Figures'!$C:$C,$A38,'2013Figures'!$H:$H,$B38,'2013Figures'!$I:$I,$C38,'2013Figures'!$B:$B,"BrokerToCy",'2013Figures'!$G:$G,"E1",'2013Figures'!$E:$E,$B$1)</f>
        <v>0</v>
      </c>
      <c r="F38" s="9">
        <f>SUMIFS('2013Figures'!$J:$J,'2013Figures'!$C:$C,$A38,'2013Figures'!$H:$H,$B38,'2013Figures'!$I:$I,$C38,'2013Figures'!$B:$B,"BrokerToCy",'2013Figures'!$G:$G,"P1",'2013Figures'!$E:$E,$B$1)</f>
        <v>0</v>
      </c>
      <c r="G38" s="9">
        <f>SUMIFS('2013Figures'!$J:$J,'2013Figures'!$C:$C,$A38,'2013Figures'!$H:$H,$B38,'2013Figures'!$I:$I,$C38,'2013Figures'!$B:$B,"CyToBroker",'2013Figures'!$G:$G,"E1",'2013Figures'!$E:$E,$B$1)</f>
        <v>0</v>
      </c>
      <c r="H38" s="9">
        <f>SUMIFS('2013Figures'!$J:$J,'2013Figures'!$C:$C,$A38,'2013Figures'!$H:$H,$B38,'2013Figures'!$I:$I,$C38,'2013Figures'!$B:$B,"CyToBroker",'2013Figures'!$G:$G,"P1",'2013Figures'!$E:$E,$B$1)</f>
        <v>0</v>
      </c>
      <c r="J38" s="8">
        <v>201001</v>
      </c>
      <c r="L38" s="42">
        <f>SUMIFS('2012Figures'!$J:$J,'2012Figures'!$C:$C,$A38,'2012Figures'!$H:$H,$B38,'2012Figures'!$I:$I,$C38,'2012Figures'!$E:$E,$B$1)</f>
        <v>0</v>
      </c>
      <c r="M38" s="52">
        <f>SUMIFS('2012Figures'!$J:$J,'2012Figures'!$C:$C,$A38,'2012Figures'!$H:$H,$B38,'2012Figures'!$I:$I,$C38,'2012Figures'!$B:$B,"BrokerToCy",'2012Figures'!$G:$G,"E1",'2012Figures'!$E:$E,$B$1)</f>
        <v>0</v>
      </c>
      <c r="N38" s="52">
        <f>SUMIFS('2012Figures'!$J:$J,'2012Figures'!$C:$C,$A38,'2012Figures'!$H:$H,$B38,'2012Figures'!$I:$I,$C38,'2012Figures'!$B:$B,"BrokerToCy",'2012Figures'!$G:$G,"P1",'2012Figures'!$E:$E,$B$1)</f>
        <v>0</v>
      </c>
      <c r="O38" s="52">
        <f>SUMIFS('2012Figures'!$J:$J,'2012Figures'!$C:$C,$A38,'2012Figures'!$H:$H,$B38,'2012Figures'!$I:$I,$C38,'2012Figures'!$B:$B,"CyToBroker",'2012Figures'!$G:$G,"E1",'2012Figures'!$E:$E,$B$1)</f>
        <v>0</v>
      </c>
      <c r="P38" s="52">
        <f>SUMIFS('2012Figures'!$J:$J,'2012Figures'!$C:$C,$A38,'2012Figures'!$H:$H,$B38,'2012Figures'!$I:$I,$C38,'2012Figures'!$B:$B,"CyToBroker",'2012Figures'!$G:$G,"P1",'2012Figures'!$E:$E,$B$1)</f>
        <v>0</v>
      </c>
      <c r="R38" s="46" t="str">
        <f t="shared" si="12"/>
        <v/>
      </c>
      <c r="S38" s="46" t="str">
        <f t="shared" si="12"/>
        <v/>
      </c>
      <c r="T38" s="46" t="str">
        <f t="shared" si="12"/>
        <v/>
      </c>
      <c r="U38" s="46" t="str">
        <f t="shared" si="12"/>
        <v/>
      </c>
      <c r="V38" s="46" t="str">
        <f t="shared" si="12"/>
        <v/>
      </c>
    </row>
    <row r="39" spans="1:22" x14ac:dyDescent="0.2">
      <c r="A39" s="1">
        <v>101</v>
      </c>
      <c r="B39" s="1" t="s">
        <v>52</v>
      </c>
      <c r="C39" s="8">
        <v>4</v>
      </c>
      <c r="D39" s="29">
        <f>SUMIFS('2013Figures'!$J:$J,'2013Figures'!$C:$C,$A39,'2013Figures'!$H:$H,$B39,'2013Figures'!$I:$I,$C39,'2013Figures'!$E:$E,$B$1)</f>
        <v>8</v>
      </c>
      <c r="E39" s="9">
        <f>SUMIFS('2013Figures'!$J:$J,'2013Figures'!$C:$C,$A39,'2013Figures'!$H:$H,$B39,'2013Figures'!$I:$I,$C39,'2013Figures'!$B:$B,"BrokerToCy",'2013Figures'!$G:$G,"E1",'2013Figures'!$E:$E,$B$1)</f>
        <v>0</v>
      </c>
      <c r="F39" s="9">
        <f>SUMIFS('2013Figures'!$J:$J,'2013Figures'!$C:$C,$A39,'2013Figures'!$H:$H,$B39,'2013Figures'!$I:$I,$C39,'2013Figures'!$B:$B,"BrokerToCy",'2013Figures'!$G:$G,"P1",'2013Figures'!$E:$E,$B$1)</f>
        <v>0</v>
      </c>
      <c r="G39" s="9">
        <f>SUMIFS('2013Figures'!$J:$J,'2013Figures'!$C:$C,$A39,'2013Figures'!$H:$H,$B39,'2013Figures'!$I:$I,$C39,'2013Figures'!$B:$B,"CyToBroker",'2013Figures'!$G:$G,"E1",'2013Figures'!$E:$E,$B$1)</f>
        <v>8</v>
      </c>
      <c r="H39" s="9">
        <f>SUMIFS('2013Figures'!$J:$J,'2013Figures'!$C:$C,$A39,'2013Figures'!$H:$H,$B39,'2013Figures'!$I:$I,$C39,'2013Figures'!$B:$B,"CyToBroker",'2013Figures'!$G:$G,"P1",'2013Figures'!$E:$E,$B$1)</f>
        <v>0</v>
      </c>
      <c r="J39" s="8">
        <v>200901</v>
      </c>
      <c r="L39" s="42">
        <f>SUMIFS('2012Figures'!$J:$J,'2012Figures'!$C:$C,$A39,'2012Figures'!$H:$H,$B39,'2012Figures'!$I:$I,$C39,'2012Figures'!$E:$E,$B$1)</f>
        <v>25</v>
      </c>
      <c r="M39" s="52">
        <f>SUMIFS('2012Figures'!$J:$J,'2012Figures'!$C:$C,$A39,'2012Figures'!$H:$H,$B39,'2012Figures'!$I:$I,$C39,'2012Figures'!$B:$B,"BrokerToCy",'2012Figures'!$G:$G,"E1",'2012Figures'!$E:$E,$B$1)</f>
        <v>0</v>
      </c>
      <c r="N39" s="52">
        <f>SUMIFS('2012Figures'!$J:$J,'2012Figures'!$C:$C,$A39,'2012Figures'!$H:$H,$B39,'2012Figures'!$I:$I,$C39,'2012Figures'!$B:$B,"BrokerToCy",'2012Figures'!$G:$G,"P1",'2012Figures'!$E:$E,$B$1)</f>
        <v>0</v>
      </c>
      <c r="O39" s="52">
        <f>SUMIFS('2012Figures'!$J:$J,'2012Figures'!$C:$C,$A39,'2012Figures'!$H:$H,$B39,'2012Figures'!$I:$I,$C39,'2012Figures'!$B:$B,"CyToBroker",'2012Figures'!$G:$G,"E1",'2012Figures'!$E:$E,$B$1)</f>
        <v>25</v>
      </c>
      <c r="P39" s="52">
        <f>SUMIFS('2012Figures'!$J:$J,'2012Figures'!$C:$C,$A39,'2012Figures'!$H:$H,$B39,'2012Figures'!$I:$I,$C39,'2012Figures'!$B:$B,"CyToBroker",'2012Figures'!$G:$G,"P1",'2012Figures'!$E:$E,$B$1)</f>
        <v>0</v>
      </c>
      <c r="R39" s="46">
        <f t="shared" si="12"/>
        <v>-0.68</v>
      </c>
      <c r="S39" s="46" t="str">
        <f t="shared" si="12"/>
        <v/>
      </c>
      <c r="T39" s="46" t="str">
        <f t="shared" si="12"/>
        <v/>
      </c>
      <c r="U39" s="46">
        <f t="shared" si="12"/>
        <v>-0.68</v>
      </c>
      <c r="V39" s="46" t="str">
        <f t="shared" si="12"/>
        <v/>
      </c>
    </row>
    <row r="40" spans="1:22" x14ac:dyDescent="0.2">
      <c r="A40" s="1">
        <v>101</v>
      </c>
      <c r="B40" s="1" t="s">
        <v>52</v>
      </c>
      <c r="C40" s="8">
        <v>3</v>
      </c>
      <c r="D40" s="29">
        <f>SUMIFS('2013Figures'!$J:$J,'2013Figures'!$C:$C,$A40,'2013Figures'!$H:$H,$B40,'2013Figures'!$I:$I,$C40,'2013Figures'!$E:$E,$B$1)</f>
        <v>0</v>
      </c>
      <c r="E40" s="9">
        <f>SUMIFS('2013Figures'!$J:$J,'2013Figures'!$C:$C,$A40,'2013Figures'!$H:$H,$B40,'2013Figures'!$I:$I,$C40,'2013Figures'!$B:$B,"BrokerToCy",'2013Figures'!$G:$G,"E1",'2013Figures'!$E:$E,$B$1)</f>
        <v>0</v>
      </c>
      <c r="F40" s="9">
        <f>SUMIFS('2013Figures'!$J:$J,'2013Figures'!$C:$C,$A40,'2013Figures'!$H:$H,$B40,'2013Figures'!$I:$I,$C40,'2013Figures'!$B:$B,"BrokerToCy",'2013Figures'!$G:$G,"P1",'2013Figures'!$E:$E,$B$1)</f>
        <v>0</v>
      </c>
      <c r="G40" s="9">
        <f>SUMIFS('2013Figures'!$J:$J,'2013Figures'!$C:$C,$A40,'2013Figures'!$H:$H,$B40,'2013Figures'!$I:$I,$C40,'2013Figures'!$B:$B,"CyToBroker",'2013Figures'!$G:$G,"E1",'2013Figures'!$E:$E,$B$1)</f>
        <v>0</v>
      </c>
      <c r="H40" s="9">
        <f>SUMIFS('2013Figures'!$J:$J,'2013Figures'!$C:$C,$A40,'2013Figures'!$H:$H,$B40,'2013Figures'!$I:$I,$C40,'2013Figures'!$B:$B,"CyToBroker",'2013Figures'!$G:$G,"P1",'2013Figures'!$E:$E,$B$1)</f>
        <v>0</v>
      </c>
      <c r="J40" s="8">
        <v>200801</v>
      </c>
      <c r="L40" s="42">
        <f>SUMIFS('2012Figures'!$J:$J,'2012Figures'!$C:$C,$A40,'2012Figures'!$H:$H,$B40,'2012Figures'!$I:$I,$C40,'2012Figures'!$E:$E,$B$1)</f>
        <v>0</v>
      </c>
      <c r="M40" s="52">
        <f>SUMIFS('2012Figures'!$J:$J,'2012Figures'!$C:$C,$A40,'2012Figures'!$H:$H,$B40,'2012Figures'!$I:$I,$C40,'2012Figures'!$B:$B,"BrokerToCy",'2012Figures'!$G:$G,"E1",'2012Figures'!$E:$E,$B$1)</f>
        <v>0</v>
      </c>
      <c r="N40" s="52">
        <f>SUMIFS('2012Figures'!$J:$J,'2012Figures'!$C:$C,$A40,'2012Figures'!$H:$H,$B40,'2012Figures'!$I:$I,$C40,'2012Figures'!$B:$B,"BrokerToCy",'2012Figures'!$G:$G,"P1",'2012Figures'!$E:$E,$B$1)</f>
        <v>0</v>
      </c>
      <c r="O40" s="52">
        <f>SUMIFS('2012Figures'!$J:$J,'2012Figures'!$C:$C,$A40,'2012Figures'!$H:$H,$B40,'2012Figures'!$I:$I,$C40,'2012Figures'!$B:$B,"CyToBroker",'2012Figures'!$G:$G,"E1",'2012Figures'!$E:$E,$B$1)</f>
        <v>0</v>
      </c>
      <c r="P40" s="52">
        <f>SUMIFS('2012Figures'!$J:$J,'2012Figures'!$C:$C,$A40,'2012Figures'!$H:$H,$B40,'2012Figures'!$I:$I,$C40,'2012Figures'!$B:$B,"CyToBroker",'2012Figures'!$G:$G,"P1",'2012Figures'!$E:$E,$B$1)</f>
        <v>0</v>
      </c>
      <c r="R40" s="46" t="str">
        <f t="shared" si="12"/>
        <v/>
      </c>
      <c r="S40" s="46" t="str">
        <f t="shared" si="12"/>
        <v/>
      </c>
      <c r="T40" s="46" t="str">
        <f t="shared" si="12"/>
        <v/>
      </c>
      <c r="U40" s="46" t="str">
        <f t="shared" si="12"/>
        <v/>
      </c>
      <c r="V40" s="46" t="str">
        <f t="shared" si="12"/>
        <v/>
      </c>
    </row>
    <row r="41" spans="1:22" x14ac:dyDescent="0.2">
      <c r="A41" s="1">
        <v>101</v>
      </c>
      <c r="B41" s="1" t="s">
        <v>52</v>
      </c>
      <c r="C41" s="8">
        <v>2</v>
      </c>
      <c r="D41" s="29">
        <f>SUMIFS('2013Figures'!$J:$J,'2013Figures'!$C:$C,$A41,'2013Figures'!$H:$H,$B41,'2013Figures'!$I:$I,$C41,'2013Figures'!$E:$E,$B$1)</f>
        <v>0</v>
      </c>
      <c r="E41" s="9">
        <f>SUMIFS('2013Figures'!$J:$J,'2013Figures'!$C:$C,$A41,'2013Figures'!$H:$H,$B41,'2013Figures'!$I:$I,$C41,'2013Figures'!$B:$B,"BrokerToCy",'2013Figures'!$G:$G,"E1",'2013Figures'!$E:$E,$B$1)</f>
        <v>0</v>
      </c>
      <c r="F41" s="9">
        <f>SUMIFS('2013Figures'!$J:$J,'2013Figures'!$C:$C,$A41,'2013Figures'!$H:$H,$B41,'2013Figures'!$I:$I,$C41,'2013Figures'!$B:$B,"BrokerToCy",'2013Figures'!$G:$G,"P1",'2013Figures'!$E:$E,$B$1)</f>
        <v>0</v>
      </c>
      <c r="G41" s="9">
        <f>SUMIFS('2013Figures'!$J:$J,'2013Figures'!$C:$C,$A41,'2013Figures'!$H:$H,$B41,'2013Figures'!$I:$I,$C41,'2013Figures'!$B:$B,"CyToBroker",'2013Figures'!$G:$G,"E1",'2013Figures'!$E:$E,$B$1)</f>
        <v>0</v>
      </c>
      <c r="H41" s="9">
        <f>SUMIFS('2013Figures'!$J:$J,'2013Figures'!$C:$C,$A41,'2013Figures'!$H:$H,$B41,'2013Figures'!$I:$I,$C41,'2013Figures'!$B:$B,"CyToBroker",'2013Figures'!$G:$G,"P1",'2013Figures'!$E:$E,$B$1)</f>
        <v>0</v>
      </c>
      <c r="J41" s="8">
        <v>200701</v>
      </c>
      <c r="L41" s="42">
        <f>SUMIFS('2012Figures'!$J:$J,'2012Figures'!$C:$C,$A41,'2012Figures'!$H:$H,$B41,'2012Figures'!$I:$I,$C41,'2012Figures'!$E:$E,$B$1)</f>
        <v>0</v>
      </c>
      <c r="M41" s="52">
        <f>SUMIFS('2012Figures'!$J:$J,'2012Figures'!$C:$C,$A41,'2012Figures'!$H:$H,$B41,'2012Figures'!$I:$I,$C41,'2012Figures'!$B:$B,"BrokerToCy",'2012Figures'!$G:$G,"E1",'2012Figures'!$E:$E,$B$1)</f>
        <v>0</v>
      </c>
      <c r="N41" s="52">
        <f>SUMIFS('2012Figures'!$J:$J,'2012Figures'!$C:$C,$A41,'2012Figures'!$H:$H,$B41,'2012Figures'!$I:$I,$C41,'2012Figures'!$B:$B,"BrokerToCy",'2012Figures'!$G:$G,"P1",'2012Figures'!$E:$E,$B$1)</f>
        <v>0</v>
      </c>
      <c r="O41" s="52">
        <f>SUMIFS('2012Figures'!$J:$J,'2012Figures'!$C:$C,$A41,'2012Figures'!$H:$H,$B41,'2012Figures'!$I:$I,$C41,'2012Figures'!$B:$B,"CyToBroker",'2012Figures'!$G:$G,"E1",'2012Figures'!$E:$E,$B$1)</f>
        <v>0</v>
      </c>
      <c r="P41" s="52">
        <f>SUMIFS('2012Figures'!$J:$J,'2012Figures'!$C:$C,$A41,'2012Figures'!$H:$H,$B41,'2012Figures'!$I:$I,$C41,'2012Figures'!$B:$B,"CyToBroker",'2012Figures'!$G:$G,"P1",'2012Figures'!$E:$E,$B$1)</f>
        <v>0</v>
      </c>
      <c r="R41" s="46" t="str">
        <f t="shared" si="12"/>
        <v/>
      </c>
      <c r="S41" s="46" t="str">
        <f t="shared" si="12"/>
        <v/>
      </c>
      <c r="T41" s="46" t="str">
        <f t="shared" si="12"/>
        <v/>
      </c>
      <c r="U41" s="46" t="str">
        <f t="shared" si="12"/>
        <v/>
      </c>
      <c r="V41" s="46" t="str">
        <f t="shared" si="12"/>
        <v/>
      </c>
    </row>
    <row r="42" spans="1:22" x14ac:dyDescent="0.2">
      <c r="A42" s="1">
        <v>101</v>
      </c>
      <c r="B42" s="1" t="s">
        <v>52</v>
      </c>
      <c r="C42" s="8">
        <v>1</v>
      </c>
      <c r="D42" s="29">
        <f>SUMIFS('2013Figures'!$J:$J,'2013Figures'!$C:$C,$A42,'2013Figures'!$H:$H,$B42,'2013Figures'!$I:$I,$C42,'2013Figures'!$E:$E,$B$1)</f>
        <v>0</v>
      </c>
      <c r="E42" s="9">
        <f>SUMIFS('2013Figures'!$J:$J,'2013Figures'!$C:$C,$A42,'2013Figures'!$H:$H,$B42,'2013Figures'!$I:$I,$C42,'2013Figures'!$B:$B,"BrokerToCy",'2013Figures'!$G:$G,"E1",'2013Figures'!$E:$E,$B$1)</f>
        <v>0</v>
      </c>
      <c r="F42" s="9">
        <f>SUMIFS('2013Figures'!$J:$J,'2013Figures'!$C:$C,$A42,'2013Figures'!$H:$H,$B42,'2013Figures'!$I:$I,$C42,'2013Figures'!$B:$B,"BrokerToCy",'2013Figures'!$G:$G,"P1",'2013Figures'!$E:$E,$B$1)</f>
        <v>0</v>
      </c>
      <c r="G42" s="9">
        <f>SUMIFS('2013Figures'!$J:$J,'2013Figures'!$C:$C,$A42,'2013Figures'!$H:$H,$B42,'2013Figures'!$I:$I,$C42,'2013Figures'!$B:$B,"CyToBroker",'2013Figures'!$G:$G,"E1",'2013Figures'!$E:$E,$B$1)</f>
        <v>0</v>
      </c>
      <c r="H42" s="9">
        <f>SUMIFS('2013Figures'!$J:$J,'2013Figures'!$C:$C,$A42,'2013Figures'!$H:$H,$B42,'2013Figures'!$I:$I,$C42,'2013Figures'!$B:$B,"CyToBroker",'2013Figures'!$G:$G,"P1",'2013Figures'!$E:$E,$B$1)</f>
        <v>0</v>
      </c>
      <c r="J42" s="8">
        <v>200601</v>
      </c>
      <c r="L42" s="42">
        <f>SUMIFS('2012Figures'!$J:$J,'2012Figures'!$C:$C,$A42,'2012Figures'!$H:$H,$B42,'2012Figures'!$I:$I,$C42,'2012Figures'!$E:$E,$B$1)</f>
        <v>0</v>
      </c>
      <c r="M42" s="52">
        <f>SUMIFS('2012Figures'!$J:$J,'2012Figures'!$C:$C,$A42,'2012Figures'!$H:$H,$B42,'2012Figures'!$I:$I,$C42,'2012Figures'!$B:$B,"BrokerToCy",'2012Figures'!$G:$G,"E1",'2012Figures'!$E:$E,$B$1)</f>
        <v>0</v>
      </c>
      <c r="N42" s="52">
        <f>SUMIFS('2012Figures'!$J:$J,'2012Figures'!$C:$C,$A42,'2012Figures'!$H:$H,$B42,'2012Figures'!$I:$I,$C42,'2012Figures'!$B:$B,"BrokerToCy",'2012Figures'!$G:$G,"P1",'2012Figures'!$E:$E,$B$1)</f>
        <v>0</v>
      </c>
      <c r="O42" s="52">
        <f>SUMIFS('2012Figures'!$J:$J,'2012Figures'!$C:$C,$A42,'2012Figures'!$H:$H,$B42,'2012Figures'!$I:$I,$C42,'2012Figures'!$B:$B,"CyToBroker",'2012Figures'!$G:$G,"E1",'2012Figures'!$E:$E,$B$1)</f>
        <v>0</v>
      </c>
      <c r="P42" s="52">
        <f>SUMIFS('2012Figures'!$J:$J,'2012Figures'!$C:$C,$A42,'2012Figures'!$H:$H,$B42,'2012Figures'!$I:$I,$C42,'2012Figures'!$B:$B,"CyToBroker",'2012Figures'!$G:$G,"P1",'2012Figures'!$E:$E,$B$1)</f>
        <v>0</v>
      </c>
      <c r="R42" s="46" t="str">
        <f t="shared" si="12"/>
        <v/>
      </c>
      <c r="S42" s="46" t="str">
        <f t="shared" si="12"/>
        <v/>
      </c>
      <c r="T42" s="46" t="str">
        <f t="shared" si="12"/>
        <v/>
      </c>
      <c r="U42" s="46" t="str">
        <f t="shared" si="12"/>
        <v/>
      </c>
      <c r="V42" s="46" t="str">
        <f t="shared" si="12"/>
        <v/>
      </c>
    </row>
    <row r="43" spans="1:22" x14ac:dyDescent="0.2">
      <c r="A43" s="1">
        <v>101</v>
      </c>
      <c r="B43" s="1" t="s">
        <v>52</v>
      </c>
      <c r="D43" s="29">
        <f>SUMIFS('2013Figures'!$J:$J,'2013Figures'!$C:$C,$A43,'2013Figures'!$I:$I,"",'2013Figures'!$E:$E,$B$1)</f>
        <v>9538</v>
      </c>
      <c r="E43" s="9">
        <f>SUMIFS('2013Figures'!$J:$J,'2013Figures'!$C:$C,$A43,'2013Figures'!$I:$I,"",'2013Figures'!$B:$B,"BrokerToCy",'2013Figures'!$G:$G,"E1",'2013Figures'!$E:$E,$B$1)</f>
        <v>0</v>
      </c>
      <c r="F43" s="9">
        <f>SUMIFS('2013Figures'!$J:$J,'2013Figures'!$C:$C,$A43,'2013Figures'!$I:$I,"",'2013Figures'!$B:$B,"BrokerToCy",'2013Figures'!$G:$G,"P1",'2013Figures'!$E:$E,$B$1)</f>
        <v>0</v>
      </c>
      <c r="G43" s="9">
        <f>SUMIFS('2013Figures'!$J:$J,'2013Figures'!$C:$C,$A43,'2013Figures'!$I:$I,"",'2013Figures'!$B:$B,"CyToBroker",'2013Figures'!$G:$G,"E1",'2013Figures'!$E:$E,$B$1)</f>
        <v>9538</v>
      </c>
      <c r="H43" s="9">
        <f>SUMIFS('2013Figures'!$J:$J,'2013Figures'!$C:$C,$A43,'2013Figures'!$I:$I,"",'2013Figures'!$B:$B,"CyToBroker",'2013Figures'!$G:$G,"P1",'2013Figures'!$E:$E,$B$1)</f>
        <v>0</v>
      </c>
      <c r="J43" s="8" t="s">
        <v>131</v>
      </c>
      <c r="L43" s="42">
        <f>SUMIFS('2012Figures'!$J:$J,'2012Figures'!$C:$C,$A43,'2012Figures'!$I:$I,"",'2012Figures'!$E:$E,$B$1)</f>
        <v>8620</v>
      </c>
      <c r="M43" s="52">
        <f>SUMIFS('2012Figures'!$J:$J,'2012Figures'!$C:$C,$A43,'2012Figures'!$I:$I,"",'2012Figures'!$B:$B,"BrokerToCy",'2012Figures'!$G:$G,"E1",'2012Figures'!$E:$E,$B$1)</f>
        <v>0</v>
      </c>
      <c r="N43" s="52">
        <f>SUMIFS('2012Figures'!$J:$J,'2012Figures'!$C:$C,$A43,'2012Figures'!$I:$I,"",'2012Figures'!$B:$B,"BrokerToCy",'2012Figures'!$G:$G,"P1",'2012Figures'!$E:$E,$B$1)</f>
        <v>0</v>
      </c>
      <c r="O43" s="52">
        <f>SUMIFS('2012Figures'!$J:$J,'2012Figures'!$C:$C,$A43,'2012Figures'!$I:$I,"",'2012Figures'!$B:$B,"CyToBroker",'2012Figures'!$G:$G,"E1",'2012Figures'!$E:$E,$B$1)</f>
        <v>8620</v>
      </c>
      <c r="P43" s="52">
        <f>SUMIFS('2012Figures'!$J:$J,'2012Figures'!$C:$C,$A43,'2012Figures'!$I:$I,"",'2012Figures'!$B:$B,"CyToBroker",'2012Figures'!$G:$G,"P1",'2012Figures'!$E:$E,$B$1)</f>
        <v>0</v>
      </c>
      <c r="R43" s="46">
        <f t="shared" si="12"/>
        <v>0.11</v>
      </c>
      <c r="S43" s="46" t="str">
        <f t="shared" si="12"/>
        <v/>
      </c>
      <c r="T43" s="46" t="str">
        <f t="shared" si="12"/>
        <v/>
      </c>
      <c r="U43" s="46">
        <f t="shared" si="12"/>
        <v>0.11</v>
      </c>
      <c r="V43" s="46" t="str">
        <f t="shared" si="12"/>
        <v/>
      </c>
    </row>
    <row r="44" spans="1:22" x14ac:dyDescent="0.2">
      <c r="A44" s="21"/>
      <c r="B44" s="21" t="s">
        <v>92</v>
      </c>
      <c r="C44" s="22"/>
      <c r="D44" s="23">
        <f>SUM(E44:H44)</f>
        <v>9546</v>
      </c>
      <c r="E44" s="23">
        <f t="shared" ref="E44:H44" si="13">SUM(E32:E43)</f>
        <v>0</v>
      </c>
      <c r="F44" s="23">
        <f t="shared" si="13"/>
        <v>0</v>
      </c>
      <c r="G44" s="23">
        <f t="shared" si="13"/>
        <v>9546</v>
      </c>
      <c r="H44" s="23">
        <f t="shared" si="13"/>
        <v>0</v>
      </c>
      <c r="I44" s="21"/>
      <c r="J44" s="22"/>
      <c r="K44" s="21"/>
      <c r="L44" s="43">
        <f>SUM(M44:P44)</f>
        <v>8645</v>
      </c>
      <c r="M44" s="43">
        <f t="shared" ref="M44:P44" si="14">SUM(M32:M43)</f>
        <v>0</v>
      </c>
      <c r="N44" s="43">
        <f t="shared" si="14"/>
        <v>0</v>
      </c>
      <c r="O44" s="43">
        <f t="shared" si="14"/>
        <v>8645</v>
      </c>
      <c r="P44" s="43">
        <f t="shared" si="14"/>
        <v>0</v>
      </c>
      <c r="Q44" s="21"/>
      <c r="R44" s="21"/>
      <c r="S44" s="21"/>
      <c r="T44" s="21"/>
      <c r="U44" s="21"/>
      <c r="V44" s="21"/>
    </row>
    <row r="45" spans="1:22" x14ac:dyDescent="0.2">
      <c r="A45" s="28">
        <v>103</v>
      </c>
      <c r="B45" s="28" t="s">
        <v>55</v>
      </c>
      <c r="C45" s="17" t="s">
        <v>88</v>
      </c>
      <c r="D45" s="18">
        <f>SUMIFS('2013Figures'!$J:$J,'2013Figures'!$C:$C,$A45,'2013Figures'!$E:$E,$B$1)</f>
        <v>92624</v>
      </c>
      <c r="E45" s="18">
        <f>SUMIFS('2013Figures'!$J:$J,'2013Figures'!$C:$C,$A45,'2013Figures'!$B:$B,"BrokerToCy",'2013Figures'!$G:$G,"E1",'2013Figures'!$E:$E,$B$1)</f>
        <v>0</v>
      </c>
      <c r="F45" s="18">
        <f>SUMIFS('2013Figures'!$J:$J,'2013Figures'!$C:$C,$A45,'2013Figures'!$B:$B,"BrokerToCy",'2013Figures'!$G:$G,"P1",'2013Figures'!$E:$E,$B$1)</f>
        <v>0</v>
      </c>
      <c r="G45" s="18">
        <f>SUMIFS('2013Figures'!$J:$J,'2013Figures'!$C:$C,$A45,'2013Figures'!$B:$B,"CyToBroker",'2013Figures'!$G:$G,"E1",'2013Figures'!$E:$E,$B$1)</f>
        <v>92624</v>
      </c>
      <c r="H45" s="18">
        <f>SUMIFS('2013Figures'!$J:$J,'2013Figures'!$C:$C,$A45,'2013Figures'!$B:$B,"CyToBroker",'2013Figures'!$G:$G,"P1",'2013Figures'!$E:$E,$B$1)</f>
        <v>0</v>
      </c>
      <c r="I45" s="28"/>
      <c r="J45" s="17"/>
      <c r="K45" s="28"/>
      <c r="L45" s="50">
        <f>SUMIFS('2012Figures'!$J:$J,'2012Figures'!$C:$C,$A45,'2012Figures'!$E:$E,$B$1)</f>
        <v>158910</v>
      </c>
      <c r="M45" s="50">
        <f>SUMIFS('2012Figures'!$J:$J,'2012Figures'!$C:$C,$A45,'2012Figures'!$B:$B,"BrokerToCy",'2012Figures'!$G:$G,"E1",'2012Figures'!$E:$E,$B$1)</f>
        <v>2</v>
      </c>
      <c r="N45" s="50">
        <f>SUMIFS('2012Figures'!$J:$J,'2012Figures'!$C:$C,$A45,'2012Figures'!$B:$B,"BrokerToCy",'2012Figures'!$G:$G,"P1",'2012Figures'!$E:$E,$B$1)</f>
        <v>0</v>
      </c>
      <c r="O45" s="50">
        <f>SUMIFS('2012Figures'!$J:$J,'2012Figures'!$C:$C,$A45,'2012Figures'!$B:$B,"CyToBroker",'2012Figures'!$G:$G,"E1",'2012Figures'!$E:$E,$B$1)</f>
        <v>158908</v>
      </c>
      <c r="P45" s="50">
        <f>SUMIFS('2012Figures'!$J:$J,'2012Figures'!$C:$C,$A45,'2012Figures'!$B:$B,"CyToBroker",'2012Figures'!$G:$G,"P1",'2012Figures'!$E:$E,$B$1)</f>
        <v>0</v>
      </c>
      <c r="Q45" s="28"/>
      <c r="R45" s="46">
        <f t="shared" ref="R45:V108" si="15">IF(L45=0,"",ROUND(D45/L45-1,2))</f>
        <v>-0.42</v>
      </c>
      <c r="S45" s="46">
        <f t="shared" si="15"/>
        <v>-1</v>
      </c>
      <c r="T45" s="46" t="str">
        <f t="shared" si="15"/>
        <v/>
      </c>
      <c r="U45" s="46">
        <f t="shared" si="15"/>
        <v>-0.42</v>
      </c>
      <c r="V45" s="46" t="str">
        <f t="shared" si="15"/>
        <v/>
      </c>
    </row>
    <row r="46" spans="1:22" x14ac:dyDescent="0.2">
      <c r="A46" s="1">
        <v>103</v>
      </c>
      <c r="B46" s="1">
        <v>1</v>
      </c>
      <c r="C46" s="8">
        <v>6</v>
      </c>
      <c r="D46" s="29">
        <f>SUMIFS('2013Figures'!$J:$J,'2013Figures'!$C:$C,$A46,'2013Figures'!$H:$H,$B46,'2013Figures'!$I:$I,$C46,'2013Figures'!$E:$E,$B$1)</f>
        <v>2656</v>
      </c>
      <c r="E46" s="9">
        <f>SUMIFS('2013Figures'!$J:$J,'2013Figures'!$C:$C,$A46,'2013Figures'!$H:$H,$B46,'2013Figures'!$I:$I,$C46,'2013Figures'!$B:$B,"BrokerToCy",'2013Figures'!$G:$G,"E1",'2013Figures'!$E:$E,$B$1)</f>
        <v>0</v>
      </c>
      <c r="F46" s="9">
        <f>SUMIFS('2013Figures'!$J:$J,'2013Figures'!$C:$C,$A46,'2013Figures'!$H:$H,$B46,'2013Figures'!$I:$I,$C46,'2013Figures'!$B:$B,"BrokerToCy",'2013Figures'!$G:$G,"P1",'2013Figures'!$E:$E,$B$1)</f>
        <v>0</v>
      </c>
      <c r="G46" s="9">
        <f>SUMIFS('2013Figures'!$J:$J,'2013Figures'!$C:$C,$A46,'2013Figures'!$H:$H,$B46,'2013Figures'!$I:$I,$C46,'2013Figures'!$B:$B,"CyToBroker",'2013Figures'!$G:$G,"E1",'2013Figures'!$E:$E,$B$1)</f>
        <v>2656</v>
      </c>
      <c r="H46" s="9">
        <f>SUMIFS('2013Figures'!$J:$J,'2013Figures'!$C:$C,$A46,'2013Figures'!$H:$H,$B46,'2013Figures'!$I:$I,$C46,'2013Figures'!$B:$B,"CyToBroker",'2013Figures'!$G:$G,"P1",'2013Figures'!$E:$E,$B$1)</f>
        <v>0</v>
      </c>
      <c r="J46" s="8" t="s">
        <v>146</v>
      </c>
      <c r="L46" s="42">
        <f>SUMIFS('2012Figures'!$J:$J,'2012Figures'!$C:$C,$A46,'2012Figures'!$H:$H,$B46,'2012Figures'!$I:$I,$C46,'2012Figures'!$E:$E,$B$1)</f>
        <v>1600</v>
      </c>
      <c r="M46" s="52">
        <f>SUMIFS('2012Figures'!$J:$J,'2012Figures'!$C:$C,$A46,'2012Figures'!$H:$H,$B46,'2012Figures'!$I:$I,$C46,'2012Figures'!$B:$B,"BrokerToCy",'2012Figures'!$G:$G,"E1",'2012Figures'!$E:$E,$B$1)</f>
        <v>0</v>
      </c>
      <c r="N46" s="52">
        <f>SUMIFS('2012Figures'!$J:$J,'2012Figures'!$C:$C,$A46,'2012Figures'!$H:$H,$B46,'2012Figures'!$I:$I,$C46,'2012Figures'!$B:$B,"BrokerToCy",'2012Figures'!$G:$G,"P1",'2012Figures'!$E:$E,$B$1)</f>
        <v>0</v>
      </c>
      <c r="O46" s="52">
        <f>SUMIFS('2012Figures'!$J:$J,'2012Figures'!$C:$C,$A46,'2012Figures'!$H:$H,$B46,'2012Figures'!$I:$I,$C46,'2012Figures'!$B:$B,"CyToBroker",'2012Figures'!$G:$G,"E1",'2012Figures'!$E:$E,$B$1)</f>
        <v>1600</v>
      </c>
      <c r="P46" s="52">
        <f>SUMIFS('2012Figures'!$J:$J,'2012Figures'!$C:$C,$A46,'2012Figures'!$H:$H,$B46,'2012Figures'!$I:$I,$C46,'2012Figures'!$B:$B,"CyToBroker",'2012Figures'!$G:$G,"P1",'2012Figures'!$E:$E,$B$1)</f>
        <v>0</v>
      </c>
      <c r="R46" s="46">
        <f t="shared" si="15"/>
        <v>0.66</v>
      </c>
      <c r="S46" s="46" t="str">
        <f t="shared" si="15"/>
        <v/>
      </c>
      <c r="T46" s="46" t="str">
        <f t="shared" si="15"/>
        <v/>
      </c>
      <c r="U46" s="46">
        <f t="shared" si="15"/>
        <v>0.66</v>
      </c>
      <c r="V46" s="46" t="str">
        <f t="shared" si="15"/>
        <v/>
      </c>
    </row>
    <row r="47" spans="1:22" x14ac:dyDescent="0.2">
      <c r="A47" s="1">
        <v>103</v>
      </c>
      <c r="B47" s="1" t="s">
        <v>55</v>
      </c>
      <c r="C47" s="8">
        <v>11</v>
      </c>
      <c r="D47" s="29">
        <f>SUMIFS('2013Figures'!$J:$J,'2013Figures'!$C:$C,$A47,'2013Figures'!$H:$H,$B47,'2013Figures'!$I:$I,$C47,'2013Figures'!$E:$E,$B$1)</f>
        <v>0</v>
      </c>
      <c r="E47" s="9">
        <f>SUMIFS('2013Figures'!$J:$J,'2013Figures'!$C:$C,$A47,'2013Figures'!$H:$H,$B47,'2013Figures'!$I:$I,$C47,'2013Figures'!$B:$B,"BrokerToCy",'2013Figures'!$G:$G,"E1",'2013Figures'!$E:$E,$B$1)</f>
        <v>0</v>
      </c>
      <c r="F47" s="9">
        <f>SUMIFS('2013Figures'!$J:$J,'2013Figures'!$C:$C,$A47,'2013Figures'!$H:$H,$B47,'2013Figures'!$I:$I,$C47,'2013Figures'!$B:$B,"BrokerToCy",'2013Figures'!$G:$G,"P1",'2013Figures'!$E:$E,$B$1)</f>
        <v>0</v>
      </c>
      <c r="G47" s="9">
        <f>SUMIFS('2013Figures'!$J:$J,'2013Figures'!$C:$C,$A47,'2013Figures'!$H:$H,$B47,'2013Figures'!$I:$I,$C47,'2013Figures'!$B:$B,"CyToBroker",'2013Figures'!$G:$G,"E1",'2013Figures'!$E:$E,$B$1)</f>
        <v>0</v>
      </c>
      <c r="H47" s="9">
        <f>SUMIFS('2013Figures'!$J:$J,'2013Figures'!$C:$C,$A47,'2013Figures'!$H:$H,$B47,'2013Figures'!$I:$I,$C47,'2013Figures'!$B:$B,"CyToBroker",'2013Figures'!$G:$G,"P1",'2013Figures'!$E:$E,$B$1)</f>
        <v>0</v>
      </c>
      <c r="L47" s="42">
        <f>SUMIFS('2012Figures'!$J:$J,'2012Figures'!$C:$C,$A47,'2012Figures'!$H:$H,$B47,'2012Figures'!$I:$I,$C47,'2012Figures'!$E:$E,$B$1)</f>
        <v>0</v>
      </c>
      <c r="M47" s="52">
        <f>SUMIFS('2012Figures'!$J:$J,'2012Figures'!$C:$C,$A47,'2012Figures'!$H:$H,$B47,'2012Figures'!$I:$I,$C47,'2012Figures'!$B:$B,"BrokerToCy",'2012Figures'!$G:$G,"E1",'2012Figures'!$E:$E,$B$1)</f>
        <v>0</v>
      </c>
      <c r="N47" s="52">
        <f>SUMIFS('2012Figures'!$J:$J,'2012Figures'!$C:$C,$A47,'2012Figures'!$H:$H,$B47,'2012Figures'!$I:$I,$C47,'2012Figures'!$B:$B,"BrokerToCy",'2012Figures'!$G:$G,"P1",'2012Figures'!$E:$E,$B$1)</f>
        <v>0</v>
      </c>
      <c r="O47" s="52">
        <f>SUMIFS('2012Figures'!$J:$J,'2012Figures'!$C:$C,$A47,'2012Figures'!$H:$H,$B47,'2012Figures'!$I:$I,$C47,'2012Figures'!$B:$B,"CyToBroker",'2012Figures'!$G:$G,"E1",'2012Figures'!$E:$E,$B$1)</f>
        <v>0</v>
      </c>
      <c r="P47" s="52">
        <f>SUMIFS('2012Figures'!$J:$J,'2012Figures'!$C:$C,$A47,'2012Figures'!$H:$H,$B47,'2012Figures'!$I:$I,$C47,'2012Figures'!$B:$B,"CyToBroker",'2012Figures'!$G:$G,"P1",'2012Figures'!$E:$E,$B$1)</f>
        <v>0</v>
      </c>
      <c r="R47" s="46" t="str">
        <f t="shared" si="15"/>
        <v/>
      </c>
      <c r="S47" s="46" t="str">
        <f t="shared" si="15"/>
        <v/>
      </c>
      <c r="T47" s="46" t="str">
        <f t="shared" si="15"/>
        <v/>
      </c>
      <c r="U47" s="46" t="str">
        <f t="shared" si="15"/>
        <v/>
      </c>
      <c r="V47" s="46" t="str">
        <f t="shared" si="15"/>
        <v/>
      </c>
    </row>
    <row r="48" spans="1:22" x14ac:dyDescent="0.2">
      <c r="A48" s="1">
        <v>103</v>
      </c>
      <c r="B48" s="1" t="s">
        <v>55</v>
      </c>
      <c r="C48" s="8">
        <v>10</v>
      </c>
      <c r="D48" s="29">
        <f>SUMIFS('2013Figures'!$J:$J,'2013Figures'!$C:$C,$A48,'2013Figures'!$H:$H,$B48,'2013Figures'!$I:$I,$C48,'2013Figures'!$E:$E,$B$1)</f>
        <v>0</v>
      </c>
      <c r="E48" s="9">
        <f>SUMIFS('2013Figures'!$J:$J,'2013Figures'!$C:$C,$A48,'2013Figures'!$H:$H,$B48,'2013Figures'!$I:$I,$C48,'2013Figures'!$B:$B,"BrokerToCy",'2013Figures'!$G:$G,"E1",'2013Figures'!$E:$E,$B$1)</f>
        <v>0</v>
      </c>
      <c r="F48" s="9">
        <f>SUMIFS('2013Figures'!$J:$J,'2013Figures'!$C:$C,$A48,'2013Figures'!$H:$H,$B48,'2013Figures'!$I:$I,$C48,'2013Figures'!$B:$B,"BrokerToCy",'2013Figures'!$G:$G,"P1",'2013Figures'!$E:$E,$B$1)</f>
        <v>0</v>
      </c>
      <c r="G48" s="9">
        <f>SUMIFS('2013Figures'!$J:$J,'2013Figures'!$C:$C,$A48,'2013Figures'!$H:$H,$B48,'2013Figures'!$I:$I,$C48,'2013Figures'!$B:$B,"CyToBroker",'2013Figures'!$G:$G,"E1",'2013Figures'!$E:$E,$B$1)</f>
        <v>0</v>
      </c>
      <c r="H48" s="9">
        <f>SUMIFS('2013Figures'!$J:$J,'2013Figures'!$C:$C,$A48,'2013Figures'!$H:$H,$B48,'2013Figures'!$I:$I,$C48,'2013Figures'!$B:$B,"CyToBroker",'2013Figures'!$G:$G,"P1",'2013Figures'!$E:$E,$B$1)</f>
        <v>0</v>
      </c>
      <c r="J48" s="8">
        <v>201501</v>
      </c>
      <c r="L48" s="42">
        <f>SUMIFS('2012Figures'!$J:$J,'2012Figures'!$C:$C,$A48,'2012Figures'!$H:$H,$B48,'2012Figures'!$I:$I,$C48,'2012Figures'!$E:$E,$B$1)</f>
        <v>0</v>
      </c>
      <c r="M48" s="52">
        <f>SUMIFS('2012Figures'!$J:$J,'2012Figures'!$C:$C,$A48,'2012Figures'!$H:$H,$B48,'2012Figures'!$I:$I,$C48,'2012Figures'!$B:$B,"BrokerToCy",'2012Figures'!$G:$G,"E1",'2012Figures'!$E:$E,$B$1)</f>
        <v>0</v>
      </c>
      <c r="N48" s="52">
        <f>SUMIFS('2012Figures'!$J:$J,'2012Figures'!$C:$C,$A48,'2012Figures'!$H:$H,$B48,'2012Figures'!$I:$I,$C48,'2012Figures'!$B:$B,"BrokerToCy",'2012Figures'!$G:$G,"P1",'2012Figures'!$E:$E,$B$1)</f>
        <v>0</v>
      </c>
      <c r="O48" s="52">
        <f>SUMIFS('2012Figures'!$J:$J,'2012Figures'!$C:$C,$A48,'2012Figures'!$H:$H,$B48,'2012Figures'!$I:$I,$C48,'2012Figures'!$B:$B,"CyToBroker",'2012Figures'!$G:$G,"E1",'2012Figures'!$E:$E,$B$1)</f>
        <v>0</v>
      </c>
      <c r="P48" s="52">
        <f>SUMIFS('2012Figures'!$J:$J,'2012Figures'!$C:$C,$A48,'2012Figures'!$H:$H,$B48,'2012Figures'!$I:$I,$C48,'2012Figures'!$B:$B,"CyToBroker",'2012Figures'!$G:$G,"P1",'2012Figures'!$E:$E,$B$1)</f>
        <v>0</v>
      </c>
      <c r="R48" s="46" t="str">
        <f t="shared" si="15"/>
        <v/>
      </c>
      <c r="S48" s="46" t="str">
        <f t="shared" si="15"/>
        <v/>
      </c>
      <c r="T48" s="46" t="str">
        <f t="shared" si="15"/>
        <v/>
      </c>
      <c r="U48" s="46" t="str">
        <f t="shared" si="15"/>
        <v/>
      </c>
      <c r="V48" s="46" t="str">
        <f t="shared" si="15"/>
        <v/>
      </c>
    </row>
    <row r="49" spans="1:22" x14ac:dyDescent="0.2">
      <c r="A49" s="1">
        <v>103</v>
      </c>
      <c r="B49" s="1" t="s">
        <v>55</v>
      </c>
      <c r="C49" s="8">
        <v>9</v>
      </c>
      <c r="D49" s="29">
        <f>SUMIFS('2013Figures'!$J:$J,'2013Figures'!$C:$C,$A49,'2013Figures'!$H:$H,$B49,'2013Figures'!$I:$I,$C49,'2013Figures'!$E:$E,$B$1)</f>
        <v>0</v>
      </c>
      <c r="E49" s="9">
        <f>SUMIFS('2013Figures'!$J:$J,'2013Figures'!$C:$C,$A49,'2013Figures'!$H:$H,$B49,'2013Figures'!$I:$I,$C49,'2013Figures'!$B:$B,"BrokerToCy",'2013Figures'!$G:$G,"E1",'2013Figures'!$E:$E,$B$1)</f>
        <v>0</v>
      </c>
      <c r="F49" s="9">
        <f>SUMIFS('2013Figures'!$J:$J,'2013Figures'!$C:$C,$A49,'2013Figures'!$H:$H,$B49,'2013Figures'!$I:$I,$C49,'2013Figures'!$B:$B,"BrokerToCy",'2013Figures'!$G:$G,"P1",'2013Figures'!$E:$E,$B$1)</f>
        <v>0</v>
      </c>
      <c r="G49" s="9">
        <f>SUMIFS('2013Figures'!$J:$J,'2013Figures'!$C:$C,$A49,'2013Figures'!$H:$H,$B49,'2013Figures'!$I:$I,$C49,'2013Figures'!$B:$B,"CyToBroker",'2013Figures'!$G:$G,"E1",'2013Figures'!$E:$E,$B$1)</f>
        <v>0</v>
      </c>
      <c r="H49" s="9">
        <f>SUMIFS('2013Figures'!$J:$J,'2013Figures'!$C:$C,$A49,'2013Figures'!$H:$H,$B49,'2013Figures'!$I:$I,$C49,'2013Figures'!$B:$B,"CyToBroker",'2013Figures'!$G:$G,"P1",'2013Figures'!$E:$E,$B$1)</f>
        <v>0</v>
      </c>
      <c r="J49" s="8">
        <v>201401</v>
      </c>
      <c r="L49" s="42">
        <f>SUMIFS('2012Figures'!$J:$J,'2012Figures'!$C:$C,$A49,'2012Figures'!$H:$H,$B49,'2012Figures'!$I:$I,$C49,'2012Figures'!$E:$E,$B$1)</f>
        <v>0</v>
      </c>
      <c r="M49" s="52">
        <f>SUMIFS('2012Figures'!$J:$J,'2012Figures'!$C:$C,$A49,'2012Figures'!$H:$H,$B49,'2012Figures'!$I:$I,$C49,'2012Figures'!$B:$B,"BrokerToCy",'2012Figures'!$G:$G,"E1",'2012Figures'!$E:$E,$B$1)</f>
        <v>0</v>
      </c>
      <c r="N49" s="52">
        <f>SUMIFS('2012Figures'!$J:$J,'2012Figures'!$C:$C,$A49,'2012Figures'!$H:$H,$B49,'2012Figures'!$I:$I,$C49,'2012Figures'!$B:$B,"BrokerToCy",'2012Figures'!$G:$G,"P1",'2012Figures'!$E:$E,$B$1)</f>
        <v>0</v>
      </c>
      <c r="O49" s="52">
        <f>SUMIFS('2012Figures'!$J:$J,'2012Figures'!$C:$C,$A49,'2012Figures'!$H:$H,$B49,'2012Figures'!$I:$I,$C49,'2012Figures'!$B:$B,"CyToBroker",'2012Figures'!$G:$G,"E1",'2012Figures'!$E:$E,$B$1)</f>
        <v>0</v>
      </c>
      <c r="P49" s="52">
        <f>SUMIFS('2012Figures'!$J:$J,'2012Figures'!$C:$C,$A49,'2012Figures'!$H:$H,$B49,'2012Figures'!$I:$I,$C49,'2012Figures'!$B:$B,"CyToBroker",'2012Figures'!$G:$G,"P1",'2012Figures'!$E:$E,$B$1)</f>
        <v>0</v>
      </c>
      <c r="R49" s="46" t="str">
        <f t="shared" si="15"/>
        <v/>
      </c>
      <c r="S49" s="46" t="str">
        <f t="shared" si="15"/>
        <v/>
      </c>
      <c r="T49" s="46" t="str">
        <f t="shared" si="15"/>
        <v/>
      </c>
      <c r="U49" s="46" t="str">
        <f t="shared" si="15"/>
        <v/>
      </c>
      <c r="V49" s="46" t="str">
        <f t="shared" si="15"/>
        <v/>
      </c>
    </row>
    <row r="50" spans="1:22" x14ac:dyDescent="0.2">
      <c r="A50" s="1">
        <v>103</v>
      </c>
      <c r="B50" s="1" t="s">
        <v>55</v>
      </c>
      <c r="C50" s="8">
        <v>8</v>
      </c>
      <c r="D50" s="29">
        <f>SUMIFS('2013Figures'!$J:$J,'2013Figures'!$C:$C,$A50,'2013Figures'!$H:$H,$B50,'2013Figures'!$I:$I,$C50,'2013Figures'!$E:$E,$B$1)</f>
        <v>0</v>
      </c>
      <c r="E50" s="9">
        <f>SUMIFS('2013Figures'!$J:$J,'2013Figures'!$C:$C,$A50,'2013Figures'!$H:$H,$B50,'2013Figures'!$I:$I,$C50,'2013Figures'!$B:$B,"BrokerToCy",'2013Figures'!$G:$G,"E1",'2013Figures'!$E:$E,$B$1)</f>
        <v>0</v>
      </c>
      <c r="F50" s="9">
        <f>SUMIFS('2013Figures'!$J:$J,'2013Figures'!$C:$C,$A50,'2013Figures'!$H:$H,$B50,'2013Figures'!$I:$I,$C50,'2013Figures'!$B:$B,"BrokerToCy",'2013Figures'!$G:$G,"P1",'2013Figures'!$E:$E,$B$1)</f>
        <v>0</v>
      </c>
      <c r="G50" s="9">
        <f>SUMIFS('2013Figures'!$J:$J,'2013Figures'!$C:$C,$A50,'2013Figures'!$H:$H,$B50,'2013Figures'!$I:$I,$C50,'2013Figures'!$B:$B,"CyToBroker",'2013Figures'!$G:$G,"E1",'2013Figures'!$E:$E,$B$1)</f>
        <v>0</v>
      </c>
      <c r="H50" s="9">
        <f>SUMIFS('2013Figures'!$J:$J,'2013Figures'!$C:$C,$A50,'2013Figures'!$H:$H,$B50,'2013Figures'!$I:$I,$C50,'2013Figures'!$B:$B,"CyToBroker",'2013Figures'!$G:$G,"P1",'2013Figures'!$E:$E,$B$1)</f>
        <v>0</v>
      </c>
      <c r="I50" s="30"/>
      <c r="J50" s="31">
        <v>201301</v>
      </c>
      <c r="K50" s="30"/>
      <c r="L50" s="42">
        <f>SUMIFS('2012Figures'!$J:$J,'2012Figures'!$C:$C,$A50,'2012Figures'!$H:$H,$B50,'2012Figures'!$I:$I,$C50,'2012Figures'!$E:$E,$B$1)</f>
        <v>0</v>
      </c>
      <c r="M50" s="52">
        <f>SUMIFS('2012Figures'!$J:$J,'2012Figures'!$C:$C,$A50,'2012Figures'!$H:$H,$B50,'2012Figures'!$I:$I,$C50,'2012Figures'!$B:$B,"BrokerToCy",'2012Figures'!$G:$G,"E1",'2012Figures'!$E:$E,$B$1)</f>
        <v>0</v>
      </c>
      <c r="N50" s="52">
        <f>SUMIFS('2012Figures'!$J:$J,'2012Figures'!$C:$C,$A50,'2012Figures'!$H:$H,$B50,'2012Figures'!$I:$I,$C50,'2012Figures'!$B:$B,"BrokerToCy",'2012Figures'!$G:$G,"P1",'2012Figures'!$E:$E,$B$1)</f>
        <v>0</v>
      </c>
      <c r="O50" s="52">
        <f>SUMIFS('2012Figures'!$J:$J,'2012Figures'!$C:$C,$A50,'2012Figures'!$H:$H,$B50,'2012Figures'!$I:$I,$C50,'2012Figures'!$B:$B,"CyToBroker",'2012Figures'!$G:$G,"E1",'2012Figures'!$E:$E,$B$1)</f>
        <v>0</v>
      </c>
      <c r="P50" s="52">
        <f>SUMIFS('2012Figures'!$J:$J,'2012Figures'!$C:$C,$A50,'2012Figures'!$H:$H,$B50,'2012Figures'!$I:$I,$C50,'2012Figures'!$B:$B,"CyToBroker",'2012Figures'!$G:$G,"P1",'2012Figures'!$E:$E,$B$1)</f>
        <v>0</v>
      </c>
      <c r="Q50" s="30"/>
      <c r="R50" s="46" t="str">
        <f t="shared" si="15"/>
        <v/>
      </c>
      <c r="S50" s="46" t="str">
        <f t="shared" si="15"/>
        <v/>
      </c>
      <c r="T50" s="46" t="str">
        <f t="shared" si="15"/>
        <v/>
      </c>
      <c r="U50" s="46" t="str">
        <f t="shared" si="15"/>
        <v/>
      </c>
      <c r="V50" s="46" t="str">
        <f t="shared" si="15"/>
        <v/>
      </c>
    </row>
    <row r="51" spans="1:22" x14ac:dyDescent="0.2">
      <c r="A51" s="1">
        <v>103</v>
      </c>
      <c r="B51" s="1" t="s">
        <v>55</v>
      </c>
      <c r="C51" s="8">
        <v>7</v>
      </c>
      <c r="D51" s="29">
        <f>SUMIFS('2013Figures'!$J:$J,'2013Figures'!$C:$C,$A51,'2013Figures'!$H:$H,$B51,'2013Figures'!$I:$I,$C51,'2013Figures'!$E:$E,$B$1)</f>
        <v>0</v>
      </c>
      <c r="E51" s="9">
        <f>SUMIFS('2013Figures'!$J:$J,'2013Figures'!$C:$C,$A51,'2013Figures'!$H:$H,$B51,'2013Figures'!$I:$I,$C51,'2013Figures'!$B:$B,"BrokerToCy",'2013Figures'!$G:$G,"E1",'2013Figures'!$E:$E,$B$1)</f>
        <v>0</v>
      </c>
      <c r="F51" s="9">
        <f>SUMIFS('2013Figures'!$J:$J,'2013Figures'!$C:$C,$A51,'2013Figures'!$H:$H,$B51,'2013Figures'!$I:$I,$C51,'2013Figures'!$B:$B,"BrokerToCy",'2013Figures'!$G:$G,"P1",'2013Figures'!$E:$E,$B$1)</f>
        <v>0</v>
      </c>
      <c r="G51" s="9">
        <f>SUMIFS('2013Figures'!$J:$J,'2013Figures'!$C:$C,$A51,'2013Figures'!$H:$H,$B51,'2013Figures'!$I:$I,$C51,'2013Figures'!$B:$B,"CyToBroker",'2013Figures'!$G:$G,"E1",'2013Figures'!$E:$E,$B$1)</f>
        <v>0</v>
      </c>
      <c r="H51" s="9">
        <f>SUMIFS('2013Figures'!$J:$J,'2013Figures'!$C:$C,$A51,'2013Figures'!$H:$H,$B51,'2013Figures'!$I:$I,$C51,'2013Figures'!$B:$B,"CyToBroker",'2013Figures'!$G:$G,"P1",'2013Figures'!$E:$E,$B$1)</f>
        <v>0</v>
      </c>
      <c r="J51" s="8">
        <v>201201</v>
      </c>
      <c r="L51" s="42">
        <f>SUMIFS('2012Figures'!$J:$J,'2012Figures'!$C:$C,$A51,'2012Figures'!$H:$H,$B51,'2012Figures'!$I:$I,$C51,'2012Figures'!$E:$E,$B$1)</f>
        <v>0</v>
      </c>
      <c r="M51" s="52">
        <f>SUMIFS('2012Figures'!$J:$J,'2012Figures'!$C:$C,$A51,'2012Figures'!$H:$H,$B51,'2012Figures'!$I:$I,$C51,'2012Figures'!$B:$B,"BrokerToCy",'2012Figures'!$G:$G,"E1",'2012Figures'!$E:$E,$B$1)</f>
        <v>0</v>
      </c>
      <c r="N51" s="52">
        <f>SUMIFS('2012Figures'!$J:$J,'2012Figures'!$C:$C,$A51,'2012Figures'!$H:$H,$B51,'2012Figures'!$I:$I,$C51,'2012Figures'!$B:$B,"BrokerToCy",'2012Figures'!$G:$G,"P1",'2012Figures'!$E:$E,$B$1)</f>
        <v>0</v>
      </c>
      <c r="O51" s="52">
        <f>SUMIFS('2012Figures'!$J:$J,'2012Figures'!$C:$C,$A51,'2012Figures'!$H:$H,$B51,'2012Figures'!$I:$I,$C51,'2012Figures'!$B:$B,"CyToBroker",'2012Figures'!$G:$G,"E1",'2012Figures'!$E:$E,$B$1)</f>
        <v>0</v>
      </c>
      <c r="P51" s="52">
        <f>SUMIFS('2012Figures'!$J:$J,'2012Figures'!$C:$C,$A51,'2012Figures'!$H:$H,$B51,'2012Figures'!$I:$I,$C51,'2012Figures'!$B:$B,"CyToBroker",'2012Figures'!$G:$G,"P1",'2012Figures'!$E:$E,$B$1)</f>
        <v>0</v>
      </c>
      <c r="R51" s="46" t="str">
        <f t="shared" si="15"/>
        <v/>
      </c>
      <c r="S51" s="46" t="str">
        <f t="shared" si="15"/>
        <v/>
      </c>
      <c r="T51" s="46" t="str">
        <f t="shared" si="15"/>
        <v/>
      </c>
      <c r="U51" s="46" t="str">
        <f t="shared" si="15"/>
        <v/>
      </c>
      <c r="V51" s="46" t="str">
        <f t="shared" si="15"/>
        <v/>
      </c>
    </row>
    <row r="52" spans="1:22" x14ac:dyDescent="0.2">
      <c r="A52" s="1">
        <v>103</v>
      </c>
      <c r="B52" s="1" t="s">
        <v>55</v>
      </c>
      <c r="C52" s="8">
        <v>6</v>
      </c>
      <c r="D52" s="29">
        <f>SUMIFS('2013Figures'!$J:$J,'2013Figures'!$C:$C,$A52,'2013Figures'!$H:$H,$B52,'2013Figures'!$I:$I,$C52,'2013Figures'!$E:$E,$B$1)</f>
        <v>0</v>
      </c>
      <c r="E52" s="9">
        <f>SUMIFS('2013Figures'!$J:$J,'2013Figures'!$C:$C,$A52,'2013Figures'!$H:$H,$B52,'2013Figures'!$I:$I,$C52,'2013Figures'!$B:$B,"BrokerToCy",'2013Figures'!$G:$G,"E1",'2013Figures'!$E:$E,$B$1)</f>
        <v>0</v>
      </c>
      <c r="F52" s="9">
        <f>SUMIFS('2013Figures'!$J:$J,'2013Figures'!$C:$C,$A52,'2013Figures'!$H:$H,$B52,'2013Figures'!$I:$I,$C52,'2013Figures'!$B:$B,"BrokerToCy",'2013Figures'!$G:$G,"P1",'2013Figures'!$E:$E,$B$1)</f>
        <v>0</v>
      </c>
      <c r="G52" s="9">
        <f>SUMIFS('2013Figures'!$J:$J,'2013Figures'!$C:$C,$A52,'2013Figures'!$H:$H,$B52,'2013Figures'!$I:$I,$C52,'2013Figures'!$B:$B,"CyToBroker",'2013Figures'!$G:$G,"E1",'2013Figures'!$E:$E,$B$1)</f>
        <v>0</v>
      </c>
      <c r="H52" s="9">
        <f>SUMIFS('2013Figures'!$J:$J,'2013Figures'!$C:$C,$A52,'2013Figures'!$H:$H,$B52,'2013Figures'!$I:$I,$C52,'2013Figures'!$B:$B,"CyToBroker",'2013Figures'!$G:$G,"P1",'2013Figures'!$E:$E,$B$1)</f>
        <v>0</v>
      </c>
      <c r="J52" s="8">
        <v>201101</v>
      </c>
      <c r="L52" s="42">
        <f>SUMIFS('2012Figures'!$J:$J,'2012Figures'!$C:$C,$A52,'2012Figures'!$H:$H,$B52,'2012Figures'!$I:$I,$C52,'2012Figures'!$E:$E,$B$1)</f>
        <v>0</v>
      </c>
      <c r="M52" s="52">
        <f>SUMIFS('2012Figures'!$J:$J,'2012Figures'!$C:$C,$A52,'2012Figures'!$H:$H,$B52,'2012Figures'!$I:$I,$C52,'2012Figures'!$B:$B,"BrokerToCy",'2012Figures'!$G:$G,"E1",'2012Figures'!$E:$E,$B$1)</f>
        <v>0</v>
      </c>
      <c r="N52" s="52">
        <f>SUMIFS('2012Figures'!$J:$J,'2012Figures'!$C:$C,$A52,'2012Figures'!$H:$H,$B52,'2012Figures'!$I:$I,$C52,'2012Figures'!$B:$B,"BrokerToCy",'2012Figures'!$G:$G,"P1",'2012Figures'!$E:$E,$B$1)</f>
        <v>0</v>
      </c>
      <c r="O52" s="52">
        <f>SUMIFS('2012Figures'!$J:$J,'2012Figures'!$C:$C,$A52,'2012Figures'!$H:$H,$B52,'2012Figures'!$I:$I,$C52,'2012Figures'!$B:$B,"CyToBroker",'2012Figures'!$G:$G,"E1",'2012Figures'!$E:$E,$B$1)</f>
        <v>0</v>
      </c>
      <c r="P52" s="52">
        <f>SUMIFS('2012Figures'!$J:$J,'2012Figures'!$C:$C,$A52,'2012Figures'!$H:$H,$B52,'2012Figures'!$I:$I,$C52,'2012Figures'!$B:$B,"CyToBroker",'2012Figures'!$G:$G,"P1",'2012Figures'!$E:$E,$B$1)</f>
        <v>0</v>
      </c>
      <c r="R52" s="46" t="str">
        <f t="shared" si="15"/>
        <v/>
      </c>
      <c r="S52" s="46" t="str">
        <f t="shared" si="15"/>
        <v/>
      </c>
      <c r="T52" s="46" t="str">
        <f t="shared" si="15"/>
        <v/>
      </c>
      <c r="U52" s="46" t="str">
        <f t="shared" si="15"/>
        <v/>
      </c>
      <c r="V52" s="46" t="str">
        <f t="shared" si="15"/>
        <v/>
      </c>
    </row>
    <row r="53" spans="1:22" x14ac:dyDescent="0.2">
      <c r="A53" s="1">
        <v>103</v>
      </c>
      <c r="B53" s="1" t="s">
        <v>55</v>
      </c>
      <c r="C53" s="8">
        <v>5</v>
      </c>
      <c r="D53" s="29">
        <f>SUMIFS('2013Figures'!$J:$J,'2013Figures'!$C:$C,$A53,'2013Figures'!$H:$H,$B53,'2013Figures'!$I:$I,$C53,'2013Figures'!$E:$E,$B$1)</f>
        <v>0</v>
      </c>
      <c r="E53" s="9">
        <f>SUMIFS('2013Figures'!$J:$J,'2013Figures'!$C:$C,$A53,'2013Figures'!$H:$H,$B53,'2013Figures'!$I:$I,$C53,'2013Figures'!$B:$B,"BrokerToCy",'2013Figures'!$G:$G,"E1",'2013Figures'!$E:$E,$B$1)</f>
        <v>0</v>
      </c>
      <c r="F53" s="9">
        <f>SUMIFS('2013Figures'!$J:$J,'2013Figures'!$C:$C,$A53,'2013Figures'!$H:$H,$B53,'2013Figures'!$I:$I,$C53,'2013Figures'!$B:$B,"BrokerToCy",'2013Figures'!$G:$G,"P1",'2013Figures'!$E:$E,$B$1)</f>
        <v>0</v>
      </c>
      <c r="G53" s="9">
        <f>SUMIFS('2013Figures'!$J:$J,'2013Figures'!$C:$C,$A53,'2013Figures'!$H:$H,$B53,'2013Figures'!$I:$I,$C53,'2013Figures'!$B:$B,"CyToBroker",'2013Figures'!$G:$G,"E1",'2013Figures'!$E:$E,$B$1)</f>
        <v>0</v>
      </c>
      <c r="H53" s="9">
        <f>SUMIFS('2013Figures'!$J:$J,'2013Figures'!$C:$C,$A53,'2013Figures'!$H:$H,$B53,'2013Figures'!$I:$I,$C53,'2013Figures'!$B:$B,"CyToBroker",'2013Figures'!$G:$G,"P1",'2013Figures'!$E:$E,$B$1)</f>
        <v>0</v>
      </c>
      <c r="J53" s="8">
        <v>201001</v>
      </c>
      <c r="L53" s="42">
        <f>SUMIFS('2012Figures'!$J:$J,'2012Figures'!$C:$C,$A53,'2012Figures'!$H:$H,$B53,'2012Figures'!$I:$I,$C53,'2012Figures'!$E:$E,$B$1)</f>
        <v>0</v>
      </c>
      <c r="M53" s="52">
        <f>SUMIFS('2012Figures'!$J:$J,'2012Figures'!$C:$C,$A53,'2012Figures'!$H:$H,$B53,'2012Figures'!$I:$I,$C53,'2012Figures'!$B:$B,"BrokerToCy",'2012Figures'!$G:$G,"E1",'2012Figures'!$E:$E,$B$1)</f>
        <v>0</v>
      </c>
      <c r="N53" s="52">
        <f>SUMIFS('2012Figures'!$J:$J,'2012Figures'!$C:$C,$A53,'2012Figures'!$H:$H,$B53,'2012Figures'!$I:$I,$C53,'2012Figures'!$B:$B,"BrokerToCy",'2012Figures'!$G:$G,"P1",'2012Figures'!$E:$E,$B$1)</f>
        <v>0</v>
      </c>
      <c r="O53" s="52">
        <f>SUMIFS('2012Figures'!$J:$J,'2012Figures'!$C:$C,$A53,'2012Figures'!$H:$H,$B53,'2012Figures'!$I:$I,$C53,'2012Figures'!$B:$B,"CyToBroker",'2012Figures'!$G:$G,"E1",'2012Figures'!$E:$E,$B$1)</f>
        <v>0</v>
      </c>
      <c r="P53" s="52">
        <f>SUMIFS('2012Figures'!$J:$J,'2012Figures'!$C:$C,$A53,'2012Figures'!$H:$H,$B53,'2012Figures'!$I:$I,$C53,'2012Figures'!$B:$B,"CyToBroker",'2012Figures'!$G:$G,"P1",'2012Figures'!$E:$E,$B$1)</f>
        <v>0</v>
      </c>
      <c r="R53" s="46" t="str">
        <f t="shared" si="15"/>
        <v/>
      </c>
      <c r="S53" s="46" t="str">
        <f t="shared" si="15"/>
        <v/>
      </c>
      <c r="T53" s="46" t="str">
        <f t="shared" si="15"/>
        <v/>
      </c>
      <c r="U53" s="46" t="str">
        <f t="shared" si="15"/>
        <v/>
      </c>
      <c r="V53" s="46" t="str">
        <f t="shared" si="15"/>
        <v/>
      </c>
    </row>
    <row r="54" spans="1:22" x14ac:dyDescent="0.2">
      <c r="A54" s="1">
        <v>103</v>
      </c>
      <c r="B54" s="1" t="s">
        <v>55</v>
      </c>
      <c r="C54" s="8">
        <v>4</v>
      </c>
      <c r="D54" s="29">
        <f>SUMIFS('2013Figures'!$J:$J,'2013Figures'!$C:$C,$A54,'2013Figures'!$H:$H,$B54,'2013Figures'!$I:$I,$C54,'2013Figures'!$E:$E,$B$1)</f>
        <v>0</v>
      </c>
      <c r="E54" s="9">
        <f>SUMIFS('2013Figures'!$J:$J,'2013Figures'!$C:$C,$A54,'2013Figures'!$H:$H,$B54,'2013Figures'!$I:$I,$C54,'2013Figures'!$B:$B,"BrokerToCy",'2013Figures'!$G:$G,"E1",'2013Figures'!$E:$E,$B$1)</f>
        <v>0</v>
      </c>
      <c r="F54" s="9">
        <f>SUMIFS('2013Figures'!$J:$J,'2013Figures'!$C:$C,$A54,'2013Figures'!$H:$H,$B54,'2013Figures'!$I:$I,$C54,'2013Figures'!$B:$B,"BrokerToCy",'2013Figures'!$G:$G,"P1",'2013Figures'!$E:$E,$B$1)</f>
        <v>0</v>
      </c>
      <c r="G54" s="9">
        <f>SUMIFS('2013Figures'!$J:$J,'2013Figures'!$C:$C,$A54,'2013Figures'!$H:$H,$B54,'2013Figures'!$I:$I,$C54,'2013Figures'!$B:$B,"CyToBroker",'2013Figures'!$G:$G,"E1",'2013Figures'!$E:$E,$B$1)</f>
        <v>0</v>
      </c>
      <c r="H54" s="9">
        <f>SUMIFS('2013Figures'!$J:$J,'2013Figures'!$C:$C,$A54,'2013Figures'!$H:$H,$B54,'2013Figures'!$I:$I,$C54,'2013Figures'!$B:$B,"CyToBroker",'2013Figures'!$G:$G,"P1",'2013Figures'!$E:$E,$B$1)</f>
        <v>0</v>
      </c>
      <c r="J54" s="8">
        <v>200901</v>
      </c>
      <c r="L54" s="42">
        <f>SUMIFS('2012Figures'!$J:$J,'2012Figures'!$C:$C,$A54,'2012Figures'!$H:$H,$B54,'2012Figures'!$I:$I,$C54,'2012Figures'!$E:$E,$B$1)</f>
        <v>0</v>
      </c>
      <c r="M54" s="52">
        <f>SUMIFS('2012Figures'!$J:$J,'2012Figures'!$C:$C,$A54,'2012Figures'!$H:$H,$B54,'2012Figures'!$I:$I,$C54,'2012Figures'!$B:$B,"BrokerToCy",'2012Figures'!$G:$G,"E1",'2012Figures'!$E:$E,$B$1)</f>
        <v>0</v>
      </c>
      <c r="N54" s="52">
        <f>SUMIFS('2012Figures'!$J:$J,'2012Figures'!$C:$C,$A54,'2012Figures'!$H:$H,$B54,'2012Figures'!$I:$I,$C54,'2012Figures'!$B:$B,"BrokerToCy",'2012Figures'!$G:$G,"P1",'2012Figures'!$E:$E,$B$1)</f>
        <v>0</v>
      </c>
      <c r="O54" s="52">
        <f>SUMIFS('2012Figures'!$J:$J,'2012Figures'!$C:$C,$A54,'2012Figures'!$H:$H,$B54,'2012Figures'!$I:$I,$C54,'2012Figures'!$B:$B,"CyToBroker",'2012Figures'!$G:$G,"E1",'2012Figures'!$E:$E,$B$1)</f>
        <v>0</v>
      </c>
      <c r="P54" s="52">
        <f>SUMIFS('2012Figures'!$J:$J,'2012Figures'!$C:$C,$A54,'2012Figures'!$H:$H,$B54,'2012Figures'!$I:$I,$C54,'2012Figures'!$B:$B,"CyToBroker",'2012Figures'!$G:$G,"P1",'2012Figures'!$E:$E,$B$1)</f>
        <v>0</v>
      </c>
      <c r="R54" s="46" t="str">
        <f t="shared" si="15"/>
        <v/>
      </c>
      <c r="S54" s="46" t="str">
        <f t="shared" si="15"/>
        <v/>
      </c>
      <c r="T54" s="46" t="str">
        <f t="shared" si="15"/>
        <v/>
      </c>
      <c r="U54" s="46" t="str">
        <f t="shared" si="15"/>
        <v/>
      </c>
      <c r="V54" s="46" t="str">
        <f t="shared" si="15"/>
        <v/>
      </c>
    </row>
    <row r="55" spans="1:22" x14ac:dyDescent="0.2">
      <c r="A55" s="1">
        <v>103</v>
      </c>
      <c r="B55" s="1" t="s">
        <v>55</v>
      </c>
      <c r="C55" s="8">
        <v>3</v>
      </c>
      <c r="D55" s="29">
        <f>SUMIFS('2013Figures'!$J:$J,'2013Figures'!$C:$C,$A55,'2013Figures'!$H:$H,$B55,'2013Figures'!$I:$I,$C55,'2013Figures'!$E:$E,$B$1)</f>
        <v>0</v>
      </c>
      <c r="E55" s="9">
        <f>SUMIFS('2013Figures'!$J:$J,'2013Figures'!$C:$C,$A55,'2013Figures'!$H:$H,$B55,'2013Figures'!$I:$I,$C55,'2013Figures'!$B:$B,"BrokerToCy",'2013Figures'!$G:$G,"E1",'2013Figures'!$E:$E,$B$1)</f>
        <v>0</v>
      </c>
      <c r="F55" s="9">
        <f>SUMIFS('2013Figures'!$J:$J,'2013Figures'!$C:$C,$A55,'2013Figures'!$H:$H,$B55,'2013Figures'!$I:$I,$C55,'2013Figures'!$B:$B,"BrokerToCy",'2013Figures'!$G:$G,"P1",'2013Figures'!$E:$E,$B$1)</f>
        <v>0</v>
      </c>
      <c r="G55" s="9">
        <f>SUMIFS('2013Figures'!$J:$J,'2013Figures'!$C:$C,$A55,'2013Figures'!$H:$H,$B55,'2013Figures'!$I:$I,$C55,'2013Figures'!$B:$B,"CyToBroker",'2013Figures'!$G:$G,"E1",'2013Figures'!$E:$E,$B$1)</f>
        <v>0</v>
      </c>
      <c r="H55" s="9">
        <f>SUMIFS('2013Figures'!$J:$J,'2013Figures'!$C:$C,$A55,'2013Figures'!$H:$H,$B55,'2013Figures'!$I:$I,$C55,'2013Figures'!$B:$B,"CyToBroker",'2013Figures'!$G:$G,"P1",'2013Figures'!$E:$E,$B$1)</f>
        <v>0</v>
      </c>
      <c r="J55" s="8">
        <v>200801</v>
      </c>
      <c r="L55" s="42">
        <f>SUMIFS('2012Figures'!$J:$J,'2012Figures'!$C:$C,$A55,'2012Figures'!$H:$H,$B55,'2012Figures'!$I:$I,$C55,'2012Figures'!$E:$E,$B$1)</f>
        <v>0</v>
      </c>
      <c r="M55" s="52">
        <f>SUMIFS('2012Figures'!$J:$J,'2012Figures'!$C:$C,$A55,'2012Figures'!$H:$H,$B55,'2012Figures'!$I:$I,$C55,'2012Figures'!$B:$B,"BrokerToCy",'2012Figures'!$G:$G,"E1",'2012Figures'!$E:$E,$B$1)</f>
        <v>0</v>
      </c>
      <c r="N55" s="52">
        <f>SUMIFS('2012Figures'!$J:$J,'2012Figures'!$C:$C,$A55,'2012Figures'!$H:$H,$B55,'2012Figures'!$I:$I,$C55,'2012Figures'!$B:$B,"BrokerToCy",'2012Figures'!$G:$G,"P1",'2012Figures'!$E:$E,$B$1)</f>
        <v>0</v>
      </c>
      <c r="O55" s="52">
        <f>SUMIFS('2012Figures'!$J:$J,'2012Figures'!$C:$C,$A55,'2012Figures'!$H:$H,$B55,'2012Figures'!$I:$I,$C55,'2012Figures'!$B:$B,"CyToBroker",'2012Figures'!$G:$G,"E1",'2012Figures'!$E:$E,$B$1)</f>
        <v>0</v>
      </c>
      <c r="P55" s="52">
        <f>SUMIFS('2012Figures'!$J:$J,'2012Figures'!$C:$C,$A55,'2012Figures'!$H:$H,$B55,'2012Figures'!$I:$I,$C55,'2012Figures'!$B:$B,"CyToBroker",'2012Figures'!$G:$G,"P1",'2012Figures'!$E:$E,$B$1)</f>
        <v>0</v>
      </c>
      <c r="R55" s="46" t="str">
        <f t="shared" si="15"/>
        <v/>
      </c>
      <c r="S55" s="46" t="str">
        <f t="shared" si="15"/>
        <v/>
      </c>
      <c r="T55" s="46" t="str">
        <f t="shared" si="15"/>
        <v/>
      </c>
      <c r="U55" s="46" t="str">
        <f t="shared" si="15"/>
        <v/>
      </c>
      <c r="V55" s="46" t="str">
        <f t="shared" si="15"/>
        <v/>
      </c>
    </row>
    <row r="56" spans="1:22" x14ac:dyDescent="0.2">
      <c r="A56" s="1">
        <v>103</v>
      </c>
      <c r="B56" s="1" t="s">
        <v>55</v>
      </c>
      <c r="C56" s="8">
        <v>2</v>
      </c>
      <c r="D56" s="29">
        <f>SUMIFS('2013Figures'!$J:$J,'2013Figures'!$C:$C,$A56,'2013Figures'!$H:$H,$B56,'2013Figures'!$I:$I,$C56,'2013Figures'!$E:$E,$B$1)</f>
        <v>0</v>
      </c>
      <c r="E56" s="9">
        <f>SUMIFS('2013Figures'!$J:$J,'2013Figures'!$C:$C,$A56,'2013Figures'!$H:$H,$B56,'2013Figures'!$I:$I,$C56,'2013Figures'!$B:$B,"BrokerToCy",'2013Figures'!$G:$G,"E1",'2013Figures'!$E:$E,$B$1)</f>
        <v>0</v>
      </c>
      <c r="F56" s="9">
        <f>SUMIFS('2013Figures'!$J:$J,'2013Figures'!$C:$C,$A56,'2013Figures'!$H:$H,$B56,'2013Figures'!$I:$I,$C56,'2013Figures'!$B:$B,"BrokerToCy",'2013Figures'!$G:$G,"P1",'2013Figures'!$E:$E,$B$1)</f>
        <v>0</v>
      </c>
      <c r="G56" s="9">
        <f>SUMIFS('2013Figures'!$J:$J,'2013Figures'!$C:$C,$A56,'2013Figures'!$H:$H,$B56,'2013Figures'!$I:$I,$C56,'2013Figures'!$B:$B,"CyToBroker",'2013Figures'!$G:$G,"E1",'2013Figures'!$E:$E,$B$1)</f>
        <v>0</v>
      </c>
      <c r="H56" s="9">
        <f>SUMIFS('2013Figures'!$J:$J,'2013Figures'!$C:$C,$A56,'2013Figures'!$H:$H,$B56,'2013Figures'!$I:$I,$C56,'2013Figures'!$B:$B,"CyToBroker",'2013Figures'!$G:$G,"P1",'2013Figures'!$E:$E,$B$1)</f>
        <v>0</v>
      </c>
      <c r="J56" s="8">
        <v>200701</v>
      </c>
      <c r="L56" s="42">
        <f>SUMIFS('2012Figures'!$J:$J,'2012Figures'!$C:$C,$A56,'2012Figures'!$H:$H,$B56,'2012Figures'!$I:$I,$C56,'2012Figures'!$E:$E,$B$1)</f>
        <v>0</v>
      </c>
      <c r="M56" s="52">
        <f>SUMIFS('2012Figures'!$J:$J,'2012Figures'!$C:$C,$A56,'2012Figures'!$H:$H,$B56,'2012Figures'!$I:$I,$C56,'2012Figures'!$B:$B,"BrokerToCy",'2012Figures'!$G:$G,"E1",'2012Figures'!$E:$E,$B$1)</f>
        <v>0</v>
      </c>
      <c r="N56" s="52">
        <f>SUMIFS('2012Figures'!$J:$J,'2012Figures'!$C:$C,$A56,'2012Figures'!$H:$H,$B56,'2012Figures'!$I:$I,$C56,'2012Figures'!$B:$B,"BrokerToCy",'2012Figures'!$G:$G,"P1",'2012Figures'!$E:$E,$B$1)</f>
        <v>0</v>
      </c>
      <c r="O56" s="52">
        <f>SUMIFS('2012Figures'!$J:$J,'2012Figures'!$C:$C,$A56,'2012Figures'!$H:$H,$B56,'2012Figures'!$I:$I,$C56,'2012Figures'!$B:$B,"CyToBroker",'2012Figures'!$G:$G,"E1",'2012Figures'!$E:$E,$B$1)</f>
        <v>0</v>
      </c>
      <c r="P56" s="52">
        <f>SUMIFS('2012Figures'!$J:$J,'2012Figures'!$C:$C,$A56,'2012Figures'!$H:$H,$B56,'2012Figures'!$I:$I,$C56,'2012Figures'!$B:$B,"CyToBroker",'2012Figures'!$G:$G,"P1",'2012Figures'!$E:$E,$B$1)</f>
        <v>0</v>
      </c>
      <c r="R56" s="46" t="str">
        <f t="shared" si="15"/>
        <v/>
      </c>
      <c r="S56" s="46" t="str">
        <f t="shared" si="15"/>
        <v/>
      </c>
      <c r="T56" s="46" t="str">
        <f t="shared" si="15"/>
        <v/>
      </c>
      <c r="U56" s="46" t="str">
        <f t="shared" si="15"/>
        <v/>
      </c>
      <c r="V56" s="46" t="str">
        <f t="shared" si="15"/>
        <v/>
      </c>
    </row>
    <row r="57" spans="1:22" x14ac:dyDescent="0.2">
      <c r="A57" s="1">
        <v>103</v>
      </c>
      <c r="B57" s="1" t="s">
        <v>55</v>
      </c>
      <c r="C57" s="8">
        <v>1</v>
      </c>
      <c r="D57" s="29">
        <f>SUMIFS('2013Figures'!$J:$J,'2013Figures'!$C:$C,$A57,'2013Figures'!$H:$H,$B57,'2013Figures'!$I:$I,$C57,'2013Figures'!$E:$E,$B$1)</f>
        <v>0</v>
      </c>
      <c r="E57" s="9">
        <f>SUMIFS('2013Figures'!$J:$J,'2013Figures'!$C:$C,$A57,'2013Figures'!$H:$H,$B57,'2013Figures'!$I:$I,$C57,'2013Figures'!$B:$B,"BrokerToCy",'2013Figures'!$G:$G,"E1",'2013Figures'!$E:$E,$B$1)</f>
        <v>0</v>
      </c>
      <c r="F57" s="9">
        <f>SUMIFS('2013Figures'!$J:$J,'2013Figures'!$C:$C,$A57,'2013Figures'!$H:$H,$B57,'2013Figures'!$I:$I,$C57,'2013Figures'!$B:$B,"BrokerToCy",'2013Figures'!$G:$G,"P1",'2013Figures'!$E:$E,$B$1)</f>
        <v>0</v>
      </c>
      <c r="G57" s="9">
        <f>SUMIFS('2013Figures'!$J:$J,'2013Figures'!$C:$C,$A57,'2013Figures'!$H:$H,$B57,'2013Figures'!$I:$I,$C57,'2013Figures'!$B:$B,"CyToBroker",'2013Figures'!$G:$G,"E1",'2013Figures'!$E:$E,$B$1)</f>
        <v>0</v>
      </c>
      <c r="H57" s="9">
        <f>SUMIFS('2013Figures'!$J:$J,'2013Figures'!$C:$C,$A57,'2013Figures'!$H:$H,$B57,'2013Figures'!$I:$I,$C57,'2013Figures'!$B:$B,"CyToBroker",'2013Figures'!$G:$G,"P1",'2013Figures'!$E:$E,$B$1)</f>
        <v>0</v>
      </c>
      <c r="J57" s="8">
        <v>200601</v>
      </c>
      <c r="L57" s="42">
        <f>SUMIFS('2012Figures'!$J:$J,'2012Figures'!$C:$C,$A57,'2012Figures'!$H:$H,$B57,'2012Figures'!$I:$I,$C57,'2012Figures'!$E:$E,$B$1)</f>
        <v>0</v>
      </c>
      <c r="M57" s="52">
        <f>SUMIFS('2012Figures'!$J:$J,'2012Figures'!$C:$C,$A57,'2012Figures'!$H:$H,$B57,'2012Figures'!$I:$I,$C57,'2012Figures'!$B:$B,"BrokerToCy",'2012Figures'!$G:$G,"E1",'2012Figures'!$E:$E,$B$1)</f>
        <v>0</v>
      </c>
      <c r="N57" s="52">
        <f>SUMIFS('2012Figures'!$J:$J,'2012Figures'!$C:$C,$A57,'2012Figures'!$H:$H,$B57,'2012Figures'!$I:$I,$C57,'2012Figures'!$B:$B,"BrokerToCy",'2012Figures'!$G:$G,"P1",'2012Figures'!$E:$E,$B$1)</f>
        <v>0</v>
      </c>
      <c r="O57" s="52">
        <f>SUMIFS('2012Figures'!$J:$J,'2012Figures'!$C:$C,$A57,'2012Figures'!$H:$H,$B57,'2012Figures'!$I:$I,$C57,'2012Figures'!$B:$B,"CyToBroker",'2012Figures'!$G:$G,"E1",'2012Figures'!$E:$E,$B$1)</f>
        <v>0</v>
      </c>
      <c r="P57" s="52">
        <f>SUMIFS('2012Figures'!$J:$J,'2012Figures'!$C:$C,$A57,'2012Figures'!$H:$H,$B57,'2012Figures'!$I:$I,$C57,'2012Figures'!$B:$B,"CyToBroker",'2012Figures'!$G:$G,"P1",'2012Figures'!$E:$E,$B$1)</f>
        <v>0</v>
      </c>
      <c r="R57" s="46" t="str">
        <f t="shared" si="15"/>
        <v/>
      </c>
      <c r="S57" s="46" t="str">
        <f t="shared" si="15"/>
        <v/>
      </c>
      <c r="T57" s="46" t="str">
        <f t="shared" si="15"/>
        <v/>
      </c>
      <c r="U57" s="46" t="str">
        <f t="shared" si="15"/>
        <v/>
      </c>
      <c r="V57" s="46" t="str">
        <f t="shared" si="15"/>
        <v/>
      </c>
    </row>
    <row r="58" spans="1:22" x14ac:dyDescent="0.2">
      <c r="A58" s="1">
        <v>103</v>
      </c>
      <c r="B58" s="1" t="s">
        <v>55</v>
      </c>
      <c r="D58" s="29">
        <f>SUMIFS('2013Figures'!$J:$J,'2013Figures'!$C:$C,$A58,'2013Figures'!$I:$I,"",'2013Figures'!$E:$E,$B$1)</f>
        <v>89968</v>
      </c>
      <c r="E58" s="9">
        <f>SUMIFS('2013Figures'!$J:$J,'2013Figures'!$C:$C,$A58,'2013Figures'!$I:$I,"",'2013Figures'!$B:$B,"BrokerToCy",'2013Figures'!$G:$G,"E1",'2013Figures'!$E:$E,$B$1)</f>
        <v>0</v>
      </c>
      <c r="F58" s="9">
        <f>SUMIFS('2013Figures'!$J:$J,'2013Figures'!$C:$C,$A58,'2013Figures'!$I:$I,"",'2013Figures'!$B:$B,"BrokerToCy",'2013Figures'!$G:$G,"P1",'2013Figures'!$E:$E,$B$1)</f>
        <v>0</v>
      </c>
      <c r="G58" s="9">
        <f>SUMIFS('2013Figures'!$J:$J,'2013Figures'!$C:$C,$A58,'2013Figures'!$I:$I,"",'2013Figures'!$B:$B,"CyToBroker",'2013Figures'!$G:$G,"E1",'2013Figures'!$E:$E,$B$1)</f>
        <v>89968</v>
      </c>
      <c r="H58" s="9">
        <f>SUMIFS('2013Figures'!$J:$J,'2013Figures'!$C:$C,$A58,'2013Figures'!$I:$I,"",'2013Figures'!$B:$B,"CyToBroker",'2013Figures'!$G:$G,"P1",'2013Figures'!$E:$E,$B$1)</f>
        <v>0</v>
      </c>
      <c r="J58" s="8" t="s">
        <v>131</v>
      </c>
      <c r="L58" s="42">
        <f>SUMIFS('2012Figures'!$J:$J,'2012Figures'!$C:$C,$A58,'2012Figures'!$I:$I,"",'2012Figures'!$E:$E,$B$1)</f>
        <v>157310</v>
      </c>
      <c r="M58" s="52">
        <f>SUMIFS('2012Figures'!$J:$J,'2012Figures'!$C:$C,$A58,'2012Figures'!$I:$I,"",'2012Figures'!$B:$B,"BrokerToCy",'2012Figures'!$G:$G,"E1",'2012Figures'!$E:$E,$B$1)</f>
        <v>2</v>
      </c>
      <c r="N58" s="52">
        <f>SUMIFS('2012Figures'!$J:$J,'2012Figures'!$C:$C,$A58,'2012Figures'!$I:$I,"",'2012Figures'!$B:$B,"BrokerToCy",'2012Figures'!$G:$G,"P1",'2012Figures'!$E:$E,$B$1)</f>
        <v>0</v>
      </c>
      <c r="O58" s="52">
        <f>SUMIFS('2012Figures'!$J:$J,'2012Figures'!$C:$C,$A58,'2012Figures'!$I:$I,"",'2012Figures'!$B:$B,"CyToBroker",'2012Figures'!$G:$G,"E1",'2012Figures'!$E:$E,$B$1)</f>
        <v>157308</v>
      </c>
      <c r="P58" s="52">
        <f>SUMIFS('2012Figures'!$J:$J,'2012Figures'!$C:$C,$A58,'2012Figures'!$I:$I,"",'2012Figures'!$B:$B,"CyToBroker",'2012Figures'!$G:$G,"P1",'2012Figures'!$E:$E,$B$1)</f>
        <v>0</v>
      </c>
      <c r="R58" s="46">
        <f t="shared" si="15"/>
        <v>-0.43</v>
      </c>
      <c r="S58" s="46">
        <f t="shared" si="15"/>
        <v>-1</v>
      </c>
      <c r="T58" s="46" t="str">
        <f t="shared" si="15"/>
        <v/>
      </c>
      <c r="U58" s="46">
        <f t="shared" si="15"/>
        <v>-0.43</v>
      </c>
      <c r="V58" s="46" t="str">
        <f t="shared" si="15"/>
        <v/>
      </c>
    </row>
    <row r="59" spans="1:22" x14ac:dyDescent="0.2">
      <c r="A59" s="21"/>
      <c r="B59" s="21" t="s">
        <v>92</v>
      </c>
      <c r="C59" s="22"/>
      <c r="D59" s="23">
        <f>SUM(E59:H59)</f>
        <v>92624</v>
      </c>
      <c r="E59" s="23">
        <f t="shared" ref="E59:H59" si="16">SUM(E46:E58)</f>
        <v>0</v>
      </c>
      <c r="F59" s="23">
        <f t="shared" si="16"/>
        <v>0</v>
      </c>
      <c r="G59" s="23">
        <f t="shared" si="16"/>
        <v>92624</v>
      </c>
      <c r="H59" s="23">
        <f t="shared" si="16"/>
        <v>0</v>
      </c>
      <c r="I59" s="21"/>
      <c r="J59" s="22"/>
      <c r="K59" s="21"/>
      <c r="L59" s="43">
        <f>SUM(M59:P59)</f>
        <v>158910</v>
      </c>
      <c r="M59" s="43">
        <f t="shared" ref="M59:P59" si="17">SUM(M46:M58)</f>
        <v>2</v>
      </c>
      <c r="N59" s="43">
        <f t="shared" si="17"/>
        <v>0</v>
      </c>
      <c r="O59" s="43">
        <f t="shared" si="17"/>
        <v>158908</v>
      </c>
      <c r="P59" s="43">
        <f t="shared" si="17"/>
        <v>0</v>
      </c>
      <c r="Q59" s="21"/>
      <c r="R59" s="21"/>
      <c r="S59" s="21"/>
      <c r="T59" s="21"/>
      <c r="U59" s="21"/>
      <c r="V59" s="21"/>
    </row>
    <row r="60" spans="1:22" x14ac:dyDescent="0.2">
      <c r="A60" s="28">
        <v>104</v>
      </c>
      <c r="B60" s="28" t="s">
        <v>93</v>
      </c>
      <c r="C60" s="17" t="s">
        <v>88</v>
      </c>
      <c r="D60" s="18">
        <f>SUMIFS('2013Figures'!$J:$J,'2013Figures'!$C:$C,$A60,'2013Figures'!$E:$E,$B$1)</f>
        <v>292262</v>
      </c>
      <c r="E60" s="18">
        <f>SUMIFS('2013Figures'!$J:$J,'2013Figures'!$C:$C,$A60,'2013Figures'!$B:$B,"BrokerToCy",'2013Figures'!$G:$G,"E1",'2013Figures'!$E:$E,$B$1)</f>
        <v>0</v>
      </c>
      <c r="F60" s="18">
        <f>SUMIFS('2013Figures'!$J:$J,'2013Figures'!$C:$C,$A60,'2013Figures'!$B:$B,"BrokerToCy",'2013Figures'!$G:$G,"P1",'2013Figures'!$E:$E,$B$1)</f>
        <v>0</v>
      </c>
      <c r="G60" s="18">
        <f>SUMIFS('2013Figures'!$J:$J,'2013Figures'!$C:$C,$A60,'2013Figures'!$B:$B,"CyToBroker",'2013Figures'!$G:$G,"E1",'2013Figures'!$E:$E,$B$1)</f>
        <v>292262</v>
      </c>
      <c r="H60" s="18">
        <f>SUMIFS('2013Figures'!$J:$J,'2013Figures'!$C:$C,$A60,'2013Figures'!$B:$B,"CyToBroker",'2013Figures'!$G:$G,"P1",'2013Figures'!$E:$E,$B$1)</f>
        <v>0</v>
      </c>
      <c r="I60" s="28"/>
      <c r="J60" s="17"/>
      <c r="K60" s="28"/>
      <c r="L60" s="50">
        <f>SUMIFS('2012Figures'!$J:$J,'2012Figures'!$C:$C,$A60,'2012Figures'!$E:$E,$B$1)</f>
        <v>392961</v>
      </c>
      <c r="M60" s="50">
        <f>SUMIFS('2012Figures'!$J:$J,'2012Figures'!$C:$C,$A60,'2012Figures'!$B:$B,"BrokerToCy",'2012Figures'!$G:$G,"E1",'2012Figures'!$E:$E,$B$1)</f>
        <v>4</v>
      </c>
      <c r="N60" s="50">
        <f>SUMIFS('2012Figures'!$J:$J,'2012Figures'!$C:$C,$A60,'2012Figures'!$B:$B,"BrokerToCy",'2012Figures'!$G:$G,"P1",'2012Figures'!$E:$E,$B$1)</f>
        <v>0</v>
      </c>
      <c r="O60" s="50">
        <f>SUMIFS('2012Figures'!$J:$J,'2012Figures'!$C:$C,$A60,'2012Figures'!$B:$B,"CyToBroker",'2012Figures'!$G:$G,"E1",'2012Figures'!$E:$E,$B$1)</f>
        <v>392957</v>
      </c>
      <c r="P60" s="50">
        <f>SUMIFS('2012Figures'!$J:$J,'2012Figures'!$C:$C,$A60,'2012Figures'!$B:$B,"CyToBroker",'2012Figures'!$G:$G,"P1",'2012Figures'!$E:$E,$B$1)</f>
        <v>0</v>
      </c>
      <c r="Q60" s="28"/>
      <c r="R60" s="46">
        <f t="shared" si="15"/>
        <v>-0.26</v>
      </c>
      <c r="S60" s="46">
        <f t="shared" si="15"/>
        <v>-1</v>
      </c>
      <c r="T60" s="46" t="str">
        <f t="shared" si="15"/>
        <v/>
      </c>
      <c r="U60" s="46">
        <f t="shared" si="15"/>
        <v>-0.26</v>
      </c>
      <c r="V60" s="46" t="str">
        <f t="shared" si="15"/>
        <v/>
      </c>
    </row>
    <row r="61" spans="1:22" x14ac:dyDescent="0.2">
      <c r="A61" s="1">
        <v>104</v>
      </c>
      <c r="D61" s="29">
        <f>SUMIFS('2013Figures'!$J:$J,'2013Figures'!$C:$C,$A61,'2013Figures'!$H:$H,"",'2013Figures'!$I:$I,"",'2013Figures'!$E:$E,$B$1)</f>
        <v>285200</v>
      </c>
      <c r="E61" s="9">
        <f>SUMIFS('2013Figures'!$J:$J,'2013Figures'!$C:$C,$A61,'2013Figures'!$H:$H,"",'2013Figures'!$I:$I,"",'2013Figures'!$B:$B,"BrokerToCy",'2013Figures'!$G:$G,"E1",'2013Figures'!$E:$E,$B$1)</f>
        <v>0</v>
      </c>
      <c r="F61" s="9">
        <f>SUMIFS('2013Figures'!$J:$J,'2013Figures'!$C:$C,$A61,'2013Figures'!$H:$H,"",'2013Figures'!$I:$I,"",'2013Figures'!$B:$B,"BrokerToCy",'2013Figures'!$G:$G,"P1",'2013Figures'!$E:$E,$B$1)</f>
        <v>0</v>
      </c>
      <c r="G61" s="9">
        <f>SUMIFS('2013Figures'!$J:$J,'2013Figures'!$C:$C,$A61,'2013Figures'!$H:$H,"",'2013Figures'!$I:$I,"",'2013Figures'!$B:$B,"CyToBroker",'2013Figures'!$G:$G,"E1",'2013Figures'!$E:$E,$B$1)</f>
        <v>285200</v>
      </c>
      <c r="H61" s="9">
        <f>SUMIFS('2013Figures'!$J:$J,'2013Figures'!$C:$C,$A61,'2013Figures'!$H:$H,"",'2013Figures'!$I:$I,"",'2013Figures'!$B:$B,"CyToBroker",'2013Figures'!$G:$G,"P1",'2013Figures'!$E:$E,$B$1)</f>
        <v>0</v>
      </c>
      <c r="J61" s="8" t="s">
        <v>131</v>
      </c>
      <c r="L61" s="42">
        <f>SUMIFS('2012Figures'!$J:$J,'2012Figures'!$C:$C,$A61,'2012Figures'!$H:$H,"",'2012Figures'!$I:$I,"",'2012Figures'!$E:$E,$B$1)</f>
        <v>382440</v>
      </c>
      <c r="M61" s="52">
        <f>SUMIFS('2012Figures'!$J:$J,'2012Figures'!$C:$C,$A61,'2012Figures'!$H:$H,"",'2012Figures'!$I:$I,"",'2012Figures'!$B:$B,"BrokerToCy",'2012Figures'!$G:$G,"E1",'2012Figures'!$E:$E,$B$1)</f>
        <v>4</v>
      </c>
      <c r="N61" s="52">
        <f>SUMIFS('2012Figures'!$J:$J,'2012Figures'!$C:$C,$A61,'2012Figures'!$H:$H,"",'2012Figures'!$I:$I,"",'2012Figures'!$B:$B,"BrokerToCy",'2012Figures'!$G:$G,"P1",'2012Figures'!$E:$E,$B$1)</f>
        <v>0</v>
      </c>
      <c r="O61" s="52">
        <f>SUMIFS('2012Figures'!$J:$J,'2012Figures'!$C:$C,$A61,'2012Figures'!$H:$H,"",'2012Figures'!$I:$I,"",'2012Figures'!$B:$B,"CyToBroker",'2012Figures'!$G:$G,"E1",'2012Figures'!$E:$E,$B$1)</f>
        <v>382436</v>
      </c>
      <c r="P61" s="52">
        <f>SUMIFS('2012Figures'!$J:$J,'2012Figures'!$C:$C,$A61,'2012Figures'!$H:$H,"",'2012Figures'!$I:$I,"",'2012Figures'!$B:$B,"CyToBroker",'2012Figures'!$G:$G,"P1",'2012Figures'!$E:$E,$B$1)</f>
        <v>0</v>
      </c>
      <c r="R61" s="46">
        <f t="shared" si="15"/>
        <v>-0.25</v>
      </c>
      <c r="S61" s="46">
        <f t="shared" si="15"/>
        <v>-1</v>
      </c>
      <c r="T61" s="46" t="str">
        <f t="shared" si="15"/>
        <v/>
      </c>
      <c r="U61" s="46">
        <f t="shared" si="15"/>
        <v>-0.25</v>
      </c>
      <c r="V61" s="46" t="str">
        <f t="shared" si="15"/>
        <v/>
      </c>
    </row>
    <row r="62" spans="1:22" x14ac:dyDescent="0.2">
      <c r="A62" s="1">
        <v>104</v>
      </c>
      <c r="B62" s="1" t="s">
        <v>55</v>
      </c>
      <c r="D62" s="29">
        <f>SUMIFS('2013Figures'!$J:$J,'2013Figures'!$C:$C,$A62,'2013Figures'!$H:$H,$B62,'2013Figures'!$E:$E,$B$1)</f>
        <v>0</v>
      </c>
      <c r="E62" s="9">
        <f>SUMIFS('2013Figures'!$J:$J,'2013Figures'!$C:$C,$A62,'2013Figures'!$H:$H,$B62,'2013Figures'!$B:$B,"BrokerToCy",'2013Figures'!$G:$G,"E1",'2013Figures'!$E:$E,$B$1)</f>
        <v>0</v>
      </c>
      <c r="F62" s="9">
        <f>SUMIFS('2013Figures'!$J:$J,'2013Figures'!$C:$C,$A62,'2013Figures'!$H:$H,$B62,'2013Figures'!$B:$B,"BrokerToCy",'2013Figures'!$G:$G,"P1",'2013Figures'!$E:$E,$B$1)</f>
        <v>0</v>
      </c>
      <c r="G62" s="9">
        <f>SUMIFS('2013Figures'!$J:$J,'2013Figures'!$C:$C,$A62,'2013Figures'!$H:$H,$B62,'2013Figures'!$B:$B,"CyToBroker",'2013Figures'!$G:$G,"E1",'2013Figures'!$E:$E,$B$1)</f>
        <v>0</v>
      </c>
      <c r="H62" s="9">
        <f>SUMIFS('2013Figures'!$J:$J,'2013Figures'!$C:$C,$A62,'2013Figures'!$H:$H,$B62,'2013Figures'!$B:$B,"CyToBroker",'2013Figures'!$G:$G,"P1",'2013Figures'!$E:$E,$B$1)</f>
        <v>0</v>
      </c>
      <c r="J62" s="8" t="s">
        <v>146</v>
      </c>
      <c r="L62" s="42">
        <f>SUMIFS('2012Figures'!$J:$J,'2012Figures'!$C:$C,$A62,'2012Figures'!$H:$H,$B62,'2012Figures'!$E:$E,$B$1)</f>
        <v>0</v>
      </c>
      <c r="M62" s="52">
        <f>SUMIFS('2012Figures'!$J:$J,'2012Figures'!$C:$C,$A62,'2012Figures'!$H:$H,$B62,'2012Figures'!$B:$B,"BrokerToCy",'2012Figures'!$G:$G,"E1",'2012Figures'!$E:$E,$B$1)</f>
        <v>0</v>
      </c>
      <c r="N62" s="52">
        <f>SUMIFS('2012Figures'!$J:$J,'2012Figures'!$C:$C,$A62,'2012Figures'!$H:$H,$B62,'2012Figures'!$B:$B,"BrokerToCy",'2012Figures'!$G:$G,"P1",'2012Figures'!$E:$E,$B$1)</f>
        <v>0</v>
      </c>
      <c r="O62" s="52">
        <f>SUMIFS('2012Figures'!$J:$J,'2012Figures'!$C:$C,$A62,'2012Figures'!$H:$H,$B62,'2012Figures'!$B:$B,"CyToBroker",'2012Figures'!$G:$G,"E1",'2012Figures'!$E:$E,$B$1)</f>
        <v>0</v>
      </c>
      <c r="P62" s="52">
        <f>SUMIFS('2012Figures'!$J:$J,'2012Figures'!$C:$C,$A62,'2012Figures'!$H:$H,$B62,'2012Figures'!$B:$B,"CyToBroker",'2012Figures'!$G:$G,"P1",'2012Figures'!$E:$E,$B$1)</f>
        <v>0</v>
      </c>
      <c r="R62" s="46" t="str">
        <f t="shared" si="15"/>
        <v/>
      </c>
      <c r="S62" s="46" t="str">
        <f t="shared" si="15"/>
        <v/>
      </c>
      <c r="T62" s="46" t="str">
        <f t="shared" si="15"/>
        <v/>
      </c>
      <c r="U62" s="46" t="str">
        <f t="shared" si="15"/>
        <v/>
      </c>
      <c r="V62" s="46" t="str">
        <f t="shared" si="15"/>
        <v/>
      </c>
    </row>
    <row r="63" spans="1:22" x14ac:dyDescent="0.2">
      <c r="A63" s="1">
        <v>104</v>
      </c>
      <c r="B63" s="1" t="s">
        <v>56</v>
      </c>
      <c r="D63" s="29">
        <f>SUMIFS('2013Figures'!$J:$J,'2013Figures'!$C:$C,$A63,'2013Figures'!$H:$H,$B63,'2013Figures'!$E:$E,$B$1)</f>
        <v>3919</v>
      </c>
      <c r="E63" s="9">
        <f>SUMIFS('2013Figures'!$J:$J,'2013Figures'!$C:$C,$A63,'2013Figures'!$H:$H,$B63,'2013Figures'!$B:$B,"BrokerToCy",'2013Figures'!$G:$G,"E1",'2013Figures'!$E:$E,$B$1)</f>
        <v>0</v>
      </c>
      <c r="F63" s="9">
        <f>SUMIFS('2013Figures'!$J:$J,'2013Figures'!$C:$C,$A63,'2013Figures'!$H:$H,$B63,'2013Figures'!$B:$B,"BrokerToCy",'2013Figures'!$G:$G,"P1",'2013Figures'!$E:$E,$B$1)</f>
        <v>0</v>
      </c>
      <c r="G63" s="9">
        <f>SUMIFS('2013Figures'!$J:$J,'2013Figures'!$C:$C,$A63,'2013Figures'!$H:$H,$B63,'2013Figures'!$B:$B,"CyToBroker",'2013Figures'!$G:$G,"E1",'2013Figures'!$E:$E,$B$1)</f>
        <v>3919</v>
      </c>
      <c r="H63" s="9">
        <f>SUMIFS('2013Figures'!$J:$J,'2013Figures'!$C:$C,$A63,'2013Figures'!$H:$H,$B63,'2013Figures'!$B:$B,"CyToBroker",'2013Figures'!$G:$G,"P1",'2013Figures'!$E:$E,$B$1)</f>
        <v>0</v>
      </c>
      <c r="J63" s="8" t="s">
        <v>146</v>
      </c>
      <c r="L63" s="42">
        <f>SUMIFS('2012Figures'!$J:$J,'2012Figures'!$C:$C,$A63,'2012Figures'!$H:$H,$B63,'2012Figures'!$E:$E,$B$1)</f>
        <v>6145</v>
      </c>
      <c r="M63" s="52">
        <f>SUMIFS('2012Figures'!$J:$J,'2012Figures'!$C:$C,$A63,'2012Figures'!$H:$H,$B63,'2012Figures'!$B:$B,"BrokerToCy",'2012Figures'!$G:$G,"E1",'2012Figures'!$E:$E,$B$1)</f>
        <v>0</v>
      </c>
      <c r="N63" s="52">
        <f>SUMIFS('2012Figures'!$J:$J,'2012Figures'!$C:$C,$A63,'2012Figures'!$H:$H,$B63,'2012Figures'!$B:$B,"BrokerToCy",'2012Figures'!$G:$G,"P1",'2012Figures'!$E:$E,$B$1)</f>
        <v>0</v>
      </c>
      <c r="O63" s="52">
        <f>SUMIFS('2012Figures'!$J:$J,'2012Figures'!$C:$C,$A63,'2012Figures'!$H:$H,$B63,'2012Figures'!$B:$B,"CyToBroker",'2012Figures'!$G:$G,"E1",'2012Figures'!$E:$E,$B$1)</f>
        <v>6145</v>
      </c>
      <c r="P63" s="52">
        <f>SUMIFS('2012Figures'!$J:$J,'2012Figures'!$C:$C,$A63,'2012Figures'!$H:$H,$B63,'2012Figures'!$B:$B,"CyToBroker",'2012Figures'!$G:$G,"P1",'2012Figures'!$E:$E,$B$1)</f>
        <v>0</v>
      </c>
      <c r="R63" s="46">
        <f t="shared" si="15"/>
        <v>-0.36</v>
      </c>
      <c r="S63" s="46" t="str">
        <f t="shared" si="15"/>
        <v/>
      </c>
      <c r="T63" s="46" t="str">
        <f t="shared" si="15"/>
        <v/>
      </c>
      <c r="U63" s="46">
        <f t="shared" si="15"/>
        <v>-0.36</v>
      </c>
      <c r="V63" s="46" t="str">
        <f t="shared" si="15"/>
        <v/>
      </c>
    </row>
    <row r="64" spans="1:22" x14ac:dyDescent="0.2">
      <c r="A64" s="1">
        <v>104</v>
      </c>
      <c r="B64" s="1">
        <v>2</v>
      </c>
      <c r="D64" s="29">
        <f>SUMIFS('2013Figures'!$J:$J,'2013Figures'!$C:$C,$A64,'2013Figures'!$H:$H,$B64,'2013Figures'!$E:$E,$B$1)</f>
        <v>1228</v>
      </c>
      <c r="E64" s="9">
        <f>SUMIFS('2013Figures'!$J:$J,'2013Figures'!$C:$C,$A64,'2013Figures'!$H:$H,$B64,'2013Figures'!$B:$B,"BrokerToCy",'2013Figures'!$G:$G,"E1",'2013Figures'!$E:$E,$B$1)</f>
        <v>0</v>
      </c>
      <c r="F64" s="9">
        <f>SUMIFS('2013Figures'!$J:$J,'2013Figures'!$C:$C,$A64,'2013Figures'!$H:$H,$B64,'2013Figures'!$B:$B,"BrokerToCy",'2013Figures'!$G:$G,"P1",'2013Figures'!$E:$E,$B$1)</f>
        <v>0</v>
      </c>
      <c r="G64" s="9">
        <f>SUMIFS('2013Figures'!$J:$J,'2013Figures'!$C:$C,$A64,'2013Figures'!$H:$H,$B64,'2013Figures'!$B:$B,"CyToBroker",'2013Figures'!$G:$G,"E1",'2013Figures'!$E:$E,$B$1)</f>
        <v>1228</v>
      </c>
      <c r="H64" s="9">
        <f>SUMIFS('2013Figures'!$J:$J,'2013Figures'!$C:$C,$A64,'2013Figures'!$H:$H,$B64,'2013Figures'!$B:$B,"CyToBroker",'2013Figures'!$G:$G,"P1",'2013Figures'!$E:$E,$B$1)</f>
        <v>0</v>
      </c>
      <c r="J64" s="8" t="s">
        <v>146</v>
      </c>
      <c r="L64" s="42">
        <f>SUMIFS('2012Figures'!$J:$J,'2012Figures'!$C:$C,$A64,'2012Figures'!$H:$H,$B64,'2012Figures'!$E:$E,$B$1)</f>
        <v>3195</v>
      </c>
      <c r="M64" s="52">
        <f>SUMIFS('2012Figures'!$J:$J,'2012Figures'!$C:$C,$A64,'2012Figures'!$H:$H,$B64,'2012Figures'!$B:$B,"BrokerToCy",'2012Figures'!$G:$G,"E1",'2012Figures'!$E:$E,$B$1)</f>
        <v>0</v>
      </c>
      <c r="N64" s="52">
        <f>SUMIFS('2012Figures'!$J:$J,'2012Figures'!$C:$C,$A64,'2012Figures'!$H:$H,$B64,'2012Figures'!$B:$B,"BrokerToCy",'2012Figures'!$G:$G,"P1",'2012Figures'!$E:$E,$B$1)</f>
        <v>0</v>
      </c>
      <c r="O64" s="52">
        <f>SUMIFS('2012Figures'!$J:$J,'2012Figures'!$C:$C,$A64,'2012Figures'!$H:$H,$B64,'2012Figures'!$B:$B,"CyToBroker",'2012Figures'!$G:$G,"E1",'2012Figures'!$E:$E,$B$1)</f>
        <v>3195</v>
      </c>
      <c r="P64" s="52">
        <f>SUMIFS('2012Figures'!$J:$J,'2012Figures'!$C:$C,$A64,'2012Figures'!$H:$H,$B64,'2012Figures'!$B:$B,"CyToBroker",'2012Figures'!$G:$G,"P1",'2012Figures'!$E:$E,$B$1)</f>
        <v>0</v>
      </c>
      <c r="R64" s="46">
        <f t="shared" si="15"/>
        <v>-0.62</v>
      </c>
      <c r="S64" s="46" t="str">
        <f t="shared" si="15"/>
        <v/>
      </c>
      <c r="T64" s="46" t="str">
        <f t="shared" si="15"/>
        <v/>
      </c>
      <c r="U64" s="46">
        <f t="shared" si="15"/>
        <v>-0.62</v>
      </c>
      <c r="V64" s="46" t="str">
        <f t="shared" si="15"/>
        <v/>
      </c>
    </row>
    <row r="65" spans="1:22" x14ac:dyDescent="0.2">
      <c r="A65" s="1">
        <v>104</v>
      </c>
      <c r="B65" s="1">
        <v>3</v>
      </c>
      <c r="D65" s="29">
        <f>SUMIFS('2013Figures'!$J:$J,'2013Figures'!$C:$C,$A65,'2013Figures'!$H:$H,$B65,'2013Figures'!$E:$E,$B$1)</f>
        <v>205</v>
      </c>
      <c r="E65" s="9">
        <f>SUMIFS('2013Figures'!$J:$J,'2013Figures'!$C:$C,$A65,'2013Figures'!$H:$H,$B65,'2013Figures'!$B:$B,"BrokerToCy",'2013Figures'!$G:$G,"E1",'2013Figures'!$E:$E,$B$1)</f>
        <v>0</v>
      </c>
      <c r="F65" s="9">
        <f>SUMIFS('2013Figures'!$J:$J,'2013Figures'!$C:$C,$A65,'2013Figures'!$H:$H,$B65,'2013Figures'!$B:$B,"BrokerToCy",'2013Figures'!$G:$G,"P1",'2013Figures'!$E:$E,$B$1)</f>
        <v>0</v>
      </c>
      <c r="G65" s="9">
        <f>SUMIFS('2013Figures'!$J:$J,'2013Figures'!$C:$C,$A65,'2013Figures'!$H:$H,$B65,'2013Figures'!$B:$B,"CyToBroker",'2013Figures'!$G:$G,"E1",'2013Figures'!$E:$E,$B$1)</f>
        <v>205</v>
      </c>
      <c r="H65" s="9">
        <f>SUMIFS('2013Figures'!$J:$J,'2013Figures'!$C:$C,$A65,'2013Figures'!$H:$H,$B65,'2013Figures'!$B:$B,"CyToBroker",'2013Figures'!$G:$G,"P1",'2013Figures'!$E:$E,$B$1)</f>
        <v>0</v>
      </c>
      <c r="J65" s="8" t="s">
        <v>146</v>
      </c>
      <c r="L65" s="42">
        <f>SUMIFS('2012Figures'!$J:$J,'2012Figures'!$C:$C,$A65,'2012Figures'!$H:$H,$B65,'2012Figures'!$E:$E,$B$1)</f>
        <v>120</v>
      </c>
      <c r="M65" s="52">
        <f>SUMIFS('2012Figures'!$J:$J,'2012Figures'!$C:$C,$A65,'2012Figures'!$H:$H,$B65,'2012Figures'!$B:$B,"BrokerToCy",'2012Figures'!$G:$G,"E1",'2012Figures'!$E:$E,$B$1)</f>
        <v>0</v>
      </c>
      <c r="N65" s="52">
        <f>SUMIFS('2012Figures'!$J:$J,'2012Figures'!$C:$C,$A65,'2012Figures'!$H:$H,$B65,'2012Figures'!$B:$B,"BrokerToCy",'2012Figures'!$G:$G,"P1",'2012Figures'!$E:$E,$B$1)</f>
        <v>0</v>
      </c>
      <c r="O65" s="52">
        <f>SUMIFS('2012Figures'!$J:$J,'2012Figures'!$C:$C,$A65,'2012Figures'!$H:$H,$B65,'2012Figures'!$B:$B,"CyToBroker",'2012Figures'!$G:$G,"E1",'2012Figures'!$E:$E,$B$1)</f>
        <v>120</v>
      </c>
      <c r="P65" s="52">
        <f>SUMIFS('2012Figures'!$J:$J,'2012Figures'!$C:$C,$A65,'2012Figures'!$H:$H,$B65,'2012Figures'!$B:$B,"CyToBroker",'2012Figures'!$G:$G,"P1",'2012Figures'!$E:$E,$B$1)</f>
        <v>0</v>
      </c>
      <c r="R65" s="46">
        <f t="shared" si="15"/>
        <v>0.71</v>
      </c>
      <c r="S65" s="46" t="str">
        <f t="shared" si="15"/>
        <v/>
      </c>
      <c r="T65" s="46" t="str">
        <f t="shared" si="15"/>
        <v/>
      </c>
      <c r="U65" s="46">
        <f t="shared" si="15"/>
        <v>0.71</v>
      </c>
      <c r="V65" s="46" t="str">
        <f t="shared" si="15"/>
        <v/>
      </c>
    </row>
    <row r="66" spans="1:22" x14ac:dyDescent="0.2">
      <c r="A66" s="1">
        <v>104</v>
      </c>
      <c r="B66" s="1">
        <v>4</v>
      </c>
      <c r="D66" s="29">
        <f>SUMIFS('2013Figures'!$J:$J,'2013Figures'!$C:$C,$A66,'2013Figures'!$H:$H,$B66,'2013Figures'!$E:$E,$B$1)</f>
        <v>1099</v>
      </c>
      <c r="E66" s="9">
        <f>SUMIFS('2013Figures'!$J:$J,'2013Figures'!$C:$C,$A66,'2013Figures'!$H:$H,$B66,'2013Figures'!$B:$B,"BrokerToCy",'2013Figures'!$G:$G,"E1",'2013Figures'!$E:$E,$B$1)</f>
        <v>0</v>
      </c>
      <c r="F66" s="9">
        <f>SUMIFS('2013Figures'!$J:$J,'2013Figures'!$C:$C,$A66,'2013Figures'!$H:$H,$B66,'2013Figures'!$B:$B,"BrokerToCy",'2013Figures'!$G:$G,"P1",'2013Figures'!$E:$E,$B$1)</f>
        <v>0</v>
      </c>
      <c r="G66" s="9">
        <f>SUMIFS('2013Figures'!$J:$J,'2013Figures'!$C:$C,$A66,'2013Figures'!$H:$H,$B66,'2013Figures'!$B:$B,"CyToBroker",'2013Figures'!$G:$G,"E1",'2013Figures'!$E:$E,$B$1)</f>
        <v>1099</v>
      </c>
      <c r="H66" s="9">
        <f>SUMIFS('2013Figures'!$J:$J,'2013Figures'!$C:$C,$A66,'2013Figures'!$H:$H,$B66,'2013Figures'!$B:$B,"CyToBroker",'2013Figures'!$G:$G,"P1",'2013Figures'!$E:$E,$B$1)</f>
        <v>0</v>
      </c>
      <c r="J66" s="8" t="s">
        <v>146</v>
      </c>
      <c r="L66" s="42">
        <f>SUMIFS('2012Figures'!$J:$J,'2012Figures'!$C:$C,$A66,'2012Figures'!$H:$H,$B66,'2012Figures'!$E:$E,$B$1)</f>
        <v>748</v>
      </c>
      <c r="M66" s="52">
        <f>SUMIFS('2012Figures'!$J:$J,'2012Figures'!$C:$C,$A66,'2012Figures'!$H:$H,$B66,'2012Figures'!$B:$B,"BrokerToCy",'2012Figures'!$G:$G,"E1",'2012Figures'!$E:$E,$B$1)</f>
        <v>0</v>
      </c>
      <c r="N66" s="52">
        <f>SUMIFS('2012Figures'!$J:$J,'2012Figures'!$C:$C,$A66,'2012Figures'!$H:$H,$B66,'2012Figures'!$B:$B,"BrokerToCy",'2012Figures'!$G:$G,"P1",'2012Figures'!$E:$E,$B$1)</f>
        <v>0</v>
      </c>
      <c r="O66" s="52">
        <f>SUMIFS('2012Figures'!$J:$J,'2012Figures'!$C:$C,$A66,'2012Figures'!$H:$H,$B66,'2012Figures'!$B:$B,"CyToBroker",'2012Figures'!$G:$G,"E1",'2012Figures'!$E:$E,$B$1)</f>
        <v>748</v>
      </c>
      <c r="P66" s="52">
        <f>SUMIFS('2012Figures'!$J:$J,'2012Figures'!$C:$C,$A66,'2012Figures'!$H:$H,$B66,'2012Figures'!$B:$B,"CyToBroker",'2012Figures'!$G:$G,"P1",'2012Figures'!$E:$E,$B$1)</f>
        <v>0</v>
      </c>
      <c r="R66" s="46">
        <f t="shared" si="15"/>
        <v>0.47</v>
      </c>
      <c r="S66" s="46" t="str">
        <f t="shared" si="15"/>
        <v/>
      </c>
      <c r="T66" s="46" t="str">
        <f t="shared" si="15"/>
        <v/>
      </c>
      <c r="U66" s="46">
        <f t="shared" si="15"/>
        <v>0.47</v>
      </c>
      <c r="V66" s="46" t="str">
        <f t="shared" si="15"/>
        <v/>
      </c>
    </row>
    <row r="67" spans="1:22" x14ac:dyDescent="0.2">
      <c r="A67" s="1">
        <v>104</v>
      </c>
      <c r="B67" s="1">
        <v>5</v>
      </c>
      <c r="D67" s="29">
        <f>SUMIFS('2013Figures'!$J:$J,'2013Figures'!$C:$C,$A67,'2013Figures'!$H:$H,$B67,'2013Figures'!$E:$E,$B$1)</f>
        <v>611</v>
      </c>
      <c r="E67" s="9">
        <f>SUMIFS('2013Figures'!$J:$J,'2013Figures'!$C:$C,$A67,'2013Figures'!$H:$H,$B67,'2013Figures'!$B:$B,"BrokerToCy",'2013Figures'!$G:$G,"E1",'2013Figures'!$E:$E,$B$1)</f>
        <v>0</v>
      </c>
      <c r="F67" s="9">
        <f>SUMIFS('2013Figures'!$J:$J,'2013Figures'!$C:$C,$A67,'2013Figures'!$H:$H,$B67,'2013Figures'!$B:$B,"BrokerToCy",'2013Figures'!$G:$G,"P1",'2013Figures'!$E:$E,$B$1)</f>
        <v>0</v>
      </c>
      <c r="G67" s="9">
        <f>SUMIFS('2013Figures'!$J:$J,'2013Figures'!$C:$C,$A67,'2013Figures'!$H:$H,$B67,'2013Figures'!$B:$B,"CyToBroker",'2013Figures'!$G:$G,"E1",'2013Figures'!$E:$E,$B$1)</f>
        <v>611</v>
      </c>
      <c r="H67" s="9">
        <f>SUMIFS('2013Figures'!$J:$J,'2013Figures'!$C:$C,$A67,'2013Figures'!$H:$H,$B67,'2013Figures'!$B:$B,"CyToBroker",'2013Figures'!$G:$G,"P1",'2013Figures'!$E:$E,$B$1)</f>
        <v>0</v>
      </c>
      <c r="J67" s="8" t="s">
        <v>146</v>
      </c>
      <c r="L67" s="42">
        <f>SUMIFS('2012Figures'!$J:$J,'2012Figures'!$C:$C,$A67,'2012Figures'!$H:$H,$B67,'2012Figures'!$E:$E,$B$1)</f>
        <v>313</v>
      </c>
      <c r="M67" s="52">
        <f>SUMIFS('2012Figures'!$J:$J,'2012Figures'!$C:$C,$A67,'2012Figures'!$H:$H,$B67,'2012Figures'!$B:$B,"BrokerToCy",'2012Figures'!$G:$G,"E1",'2012Figures'!$E:$E,$B$1)</f>
        <v>0</v>
      </c>
      <c r="N67" s="52">
        <f>SUMIFS('2012Figures'!$J:$J,'2012Figures'!$C:$C,$A67,'2012Figures'!$H:$H,$B67,'2012Figures'!$B:$B,"BrokerToCy",'2012Figures'!$G:$G,"P1",'2012Figures'!$E:$E,$B$1)</f>
        <v>0</v>
      </c>
      <c r="O67" s="52">
        <f>SUMIFS('2012Figures'!$J:$J,'2012Figures'!$C:$C,$A67,'2012Figures'!$H:$H,$B67,'2012Figures'!$B:$B,"CyToBroker",'2012Figures'!$G:$G,"E1",'2012Figures'!$E:$E,$B$1)</f>
        <v>313</v>
      </c>
      <c r="P67" s="52">
        <f>SUMIFS('2012Figures'!$J:$J,'2012Figures'!$C:$C,$A67,'2012Figures'!$H:$H,$B67,'2012Figures'!$B:$B,"CyToBroker",'2012Figures'!$G:$G,"P1",'2012Figures'!$E:$E,$B$1)</f>
        <v>0</v>
      </c>
      <c r="R67" s="46">
        <f t="shared" si="15"/>
        <v>0.95</v>
      </c>
      <c r="S67" s="46" t="str">
        <f t="shared" si="15"/>
        <v/>
      </c>
      <c r="T67" s="46" t="str">
        <f t="shared" si="15"/>
        <v/>
      </c>
      <c r="U67" s="46">
        <f t="shared" si="15"/>
        <v>0.95</v>
      </c>
      <c r="V67" s="46" t="str">
        <f t="shared" si="15"/>
        <v/>
      </c>
    </row>
    <row r="68" spans="1:22" x14ac:dyDescent="0.2">
      <c r="A68" s="1">
        <v>104</v>
      </c>
      <c r="B68" s="1" t="s">
        <v>57</v>
      </c>
      <c r="C68" s="8">
        <v>4</v>
      </c>
      <c r="D68" s="29">
        <f>SUMIFS('2013Figures'!$J:$J,'2013Figures'!$C:$C,$A68,'2013Figures'!$H:$H,$B68,'2013Figures'!$I:$I,$C68,'2013Figures'!$E:$E,$B$1)</f>
        <v>0</v>
      </c>
      <c r="E68" s="9">
        <f>SUMIFS('2013Figures'!$J:$J,'2013Figures'!$C:$C,$A68,'2013Figures'!$H:$H,$B68,'2013Figures'!$I:$I,$C68,'2013Figures'!$B:$B,"BrokerToCy",'2013Figures'!$G:$G,"E1",'2013Figures'!$E:$E,$B$1)</f>
        <v>0</v>
      </c>
      <c r="F68" s="9">
        <f>SUMIFS('2013Figures'!$J:$J,'2013Figures'!$C:$C,$A68,'2013Figures'!$H:$H,$B68,'2013Figures'!$I:$I,$C68,'2013Figures'!$B:$B,"BrokerToCy",'2013Figures'!$G:$G,"P1",'2013Figures'!$E:$E,$B$1)</f>
        <v>0</v>
      </c>
      <c r="G68" s="9">
        <f>SUMIFS('2013Figures'!$J:$J,'2013Figures'!$C:$C,$A68,'2013Figures'!$H:$H,$B68,'2013Figures'!$I:$I,$C68,'2013Figures'!$B:$B,"CyToBroker",'2013Figures'!$G:$G,"E1",'2013Figures'!$E:$E,$B$1)</f>
        <v>0</v>
      </c>
      <c r="H68" s="9">
        <f>SUMIFS('2013Figures'!$J:$J,'2013Figures'!$C:$C,$A68,'2013Figures'!$H:$H,$B68,'2013Figures'!$I:$I,$C68,'2013Figures'!$B:$B,"CyToBroker",'2013Figures'!$G:$G,"P1",'2013Figures'!$E:$E,$B$1)</f>
        <v>0</v>
      </c>
      <c r="I68" s="30"/>
      <c r="J68" s="8" t="s">
        <v>146</v>
      </c>
      <c r="K68" s="30"/>
      <c r="L68" s="42">
        <f>SUMIFS('2012Figures'!$J:$J,'2012Figures'!$C:$C,$A68,'2012Figures'!$H:$H,$B68,'2012Figures'!$I:$I,$C68,'2012Figures'!$E:$E,$B$1)</f>
        <v>0</v>
      </c>
      <c r="M68" s="52">
        <f>SUMIFS('2012Figures'!$J:$J,'2012Figures'!$C:$C,$A68,'2012Figures'!$H:$H,$B68,'2012Figures'!$I:$I,$C68,'2012Figures'!$B:$B,"BrokerToCy",'2012Figures'!$G:$G,"E1",'2012Figures'!$E:$E,$B$1)</f>
        <v>0</v>
      </c>
      <c r="N68" s="52">
        <f>SUMIFS('2012Figures'!$J:$J,'2012Figures'!$C:$C,$A68,'2012Figures'!$H:$H,$B68,'2012Figures'!$I:$I,$C68,'2012Figures'!$B:$B,"BrokerToCy",'2012Figures'!$G:$G,"P1",'2012Figures'!$E:$E,$B$1)</f>
        <v>0</v>
      </c>
      <c r="O68" s="52">
        <f>SUMIFS('2012Figures'!$J:$J,'2012Figures'!$C:$C,$A68,'2012Figures'!$H:$H,$B68,'2012Figures'!$I:$I,$C68,'2012Figures'!$B:$B,"CyToBroker",'2012Figures'!$G:$G,"E1",'2012Figures'!$E:$E,$B$1)</f>
        <v>0</v>
      </c>
      <c r="P68" s="52">
        <f>SUMIFS('2012Figures'!$J:$J,'2012Figures'!$C:$C,$A68,'2012Figures'!$H:$H,$B68,'2012Figures'!$I:$I,$C68,'2012Figures'!$B:$B,"CyToBroker",'2012Figures'!$G:$G,"P1",'2012Figures'!$E:$E,$B$1)</f>
        <v>0</v>
      </c>
      <c r="Q68" s="30"/>
      <c r="R68" s="46" t="str">
        <f t="shared" si="15"/>
        <v/>
      </c>
      <c r="S68" s="46" t="str">
        <f t="shared" si="15"/>
        <v/>
      </c>
      <c r="T68" s="46" t="str">
        <f t="shared" si="15"/>
        <v/>
      </c>
      <c r="U68" s="46" t="str">
        <f t="shared" si="15"/>
        <v/>
      </c>
      <c r="V68" s="46" t="str">
        <f t="shared" si="15"/>
        <v/>
      </c>
    </row>
    <row r="69" spans="1:22" x14ac:dyDescent="0.2">
      <c r="A69" s="1">
        <v>104</v>
      </c>
      <c r="B69" s="1" t="s">
        <v>57</v>
      </c>
      <c r="C69" s="8">
        <v>2</v>
      </c>
      <c r="D69" s="29">
        <f>SUMIFS('2013Figures'!$J:$J,'2013Figures'!$C:$C,$A69,'2013Figures'!$H:$H,$B69,'2013Figures'!$I:$I,$C69,'2013Figures'!$E:$E,$B$1)</f>
        <v>0</v>
      </c>
      <c r="E69" s="9">
        <f>SUMIFS('2013Figures'!$J:$J,'2013Figures'!$C:$C,$A69,'2013Figures'!$H:$H,$B69,'2013Figures'!$I:$I,$C69,'2013Figures'!$B:$B,"BrokerToCy",'2013Figures'!$G:$G,"E1",'2013Figures'!$E:$E,$B$1)</f>
        <v>0</v>
      </c>
      <c r="F69" s="9">
        <f>SUMIFS('2013Figures'!$J:$J,'2013Figures'!$C:$C,$A69,'2013Figures'!$H:$H,$B69,'2013Figures'!$I:$I,$C69,'2013Figures'!$B:$B,"BrokerToCy",'2013Figures'!$G:$G,"P1",'2013Figures'!$E:$E,$B$1)</f>
        <v>0</v>
      </c>
      <c r="G69" s="9">
        <f>SUMIFS('2013Figures'!$J:$J,'2013Figures'!$C:$C,$A69,'2013Figures'!$H:$H,$B69,'2013Figures'!$I:$I,$C69,'2013Figures'!$B:$B,"CyToBroker",'2013Figures'!$G:$G,"E1",'2013Figures'!$E:$E,$B$1)</f>
        <v>0</v>
      </c>
      <c r="H69" s="9">
        <f>SUMIFS('2013Figures'!$J:$J,'2013Figures'!$C:$C,$A69,'2013Figures'!$H:$H,$B69,'2013Figures'!$I:$I,$C69,'2013Figures'!$B:$B,"CyToBroker",'2013Figures'!$G:$G,"P1",'2013Figures'!$E:$E,$B$1)</f>
        <v>0</v>
      </c>
      <c r="I69" s="30"/>
      <c r="J69" s="31">
        <v>201001</v>
      </c>
      <c r="K69" s="30"/>
      <c r="L69" s="42">
        <f>SUMIFS('2012Figures'!$J:$J,'2012Figures'!$C:$C,$A69,'2012Figures'!$H:$H,$B69,'2012Figures'!$I:$I,$C69,'2012Figures'!$E:$E,$B$1)</f>
        <v>0</v>
      </c>
      <c r="M69" s="52">
        <f>SUMIFS('2012Figures'!$J:$J,'2012Figures'!$C:$C,$A69,'2012Figures'!$H:$H,$B69,'2012Figures'!$I:$I,$C69,'2012Figures'!$B:$B,"BrokerToCy",'2012Figures'!$G:$G,"E1",'2012Figures'!$E:$E,$B$1)</f>
        <v>0</v>
      </c>
      <c r="N69" s="52">
        <f>SUMIFS('2012Figures'!$J:$J,'2012Figures'!$C:$C,$A69,'2012Figures'!$H:$H,$B69,'2012Figures'!$I:$I,$C69,'2012Figures'!$B:$B,"BrokerToCy",'2012Figures'!$G:$G,"P1",'2012Figures'!$E:$E,$B$1)</f>
        <v>0</v>
      </c>
      <c r="O69" s="52">
        <f>SUMIFS('2012Figures'!$J:$J,'2012Figures'!$C:$C,$A69,'2012Figures'!$H:$H,$B69,'2012Figures'!$I:$I,$C69,'2012Figures'!$B:$B,"CyToBroker",'2012Figures'!$G:$G,"E1",'2012Figures'!$E:$E,$B$1)</f>
        <v>0</v>
      </c>
      <c r="P69" s="52">
        <f>SUMIFS('2012Figures'!$J:$J,'2012Figures'!$C:$C,$A69,'2012Figures'!$H:$H,$B69,'2012Figures'!$I:$I,$C69,'2012Figures'!$B:$B,"CyToBroker",'2012Figures'!$G:$G,"P1",'2012Figures'!$E:$E,$B$1)</f>
        <v>0</v>
      </c>
      <c r="Q69" s="30"/>
      <c r="R69" s="46" t="str">
        <f t="shared" si="15"/>
        <v/>
      </c>
      <c r="S69" s="46" t="str">
        <f t="shared" si="15"/>
        <v/>
      </c>
      <c r="T69" s="46" t="str">
        <f t="shared" si="15"/>
        <v/>
      </c>
      <c r="U69" s="46" t="str">
        <f t="shared" si="15"/>
        <v/>
      </c>
      <c r="V69" s="46" t="str">
        <f t="shared" si="15"/>
        <v/>
      </c>
    </row>
    <row r="70" spans="1:22" x14ac:dyDescent="0.2">
      <c r="A70" s="1">
        <v>104</v>
      </c>
      <c r="B70" s="1" t="s">
        <v>57</v>
      </c>
      <c r="C70" s="8">
        <v>1</v>
      </c>
      <c r="D70" s="29">
        <f>SUMIFS('2013Figures'!$J:$J,'2013Figures'!$C:$C,$A70,'2013Figures'!$H:$H,$B70,'2013Figures'!$I:$I,$C70,'2013Figures'!$E:$E,$B$1)</f>
        <v>0</v>
      </c>
      <c r="E70" s="9">
        <f>SUMIFS('2013Figures'!$J:$J,'2013Figures'!$C:$C,$A70,'2013Figures'!$H:$H,$B70,'2013Figures'!$I:$I,$C70,'2013Figures'!$B:$B,"BrokerToCy",'2013Figures'!$G:$G,"E1",'2013Figures'!$E:$E,$B$1)</f>
        <v>0</v>
      </c>
      <c r="F70" s="9">
        <f>SUMIFS('2013Figures'!$J:$J,'2013Figures'!$C:$C,$A70,'2013Figures'!$H:$H,$B70,'2013Figures'!$I:$I,$C70,'2013Figures'!$B:$B,"BrokerToCy",'2013Figures'!$G:$G,"P1",'2013Figures'!$E:$E,$B$1)</f>
        <v>0</v>
      </c>
      <c r="G70" s="9">
        <f>SUMIFS('2013Figures'!$J:$J,'2013Figures'!$C:$C,$A70,'2013Figures'!$H:$H,$B70,'2013Figures'!$I:$I,$C70,'2013Figures'!$B:$B,"CyToBroker",'2013Figures'!$G:$G,"E1",'2013Figures'!$E:$E,$B$1)</f>
        <v>0</v>
      </c>
      <c r="H70" s="9">
        <f>SUMIFS('2013Figures'!$J:$J,'2013Figures'!$C:$C,$A70,'2013Figures'!$H:$H,$B70,'2013Figures'!$I:$I,$C70,'2013Figures'!$B:$B,"CyToBroker",'2013Figures'!$G:$G,"P1",'2013Figures'!$E:$E,$B$1)</f>
        <v>0</v>
      </c>
      <c r="J70" s="8">
        <v>200601</v>
      </c>
      <c r="L70" s="42">
        <f>SUMIFS('2012Figures'!$J:$J,'2012Figures'!$C:$C,$A70,'2012Figures'!$H:$H,$B70,'2012Figures'!$I:$I,$C70,'2012Figures'!$E:$E,$B$1)</f>
        <v>0</v>
      </c>
      <c r="M70" s="52">
        <f>SUMIFS('2012Figures'!$J:$J,'2012Figures'!$C:$C,$A70,'2012Figures'!$H:$H,$B70,'2012Figures'!$I:$I,$C70,'2012Figures'!$B:$B,"BrokerToCy",'2012Figures'!$G:$G,"E1",'2012Figures'!$E:$E,$B$1)</f>
        <v>0</v>
      </c>
      <c r="N70" s="52">
        <f>SUMIFS('2012Figures'!$J:$J,'2012Figures'!$C:$C,$A70,'2012Figures'!$H:$H,$B70,'2012Figures'!$I:$I,$C70,'2012Figures'!$B:$B,"BrokerToCy",'2012Figures'!$G:$G,"P1",'2012Figures'!$E:$E,$B$1)</f>
        <v>0</v>
      </c>
      <c r="O70" s="52">
        <f>SUMIFS('2012Figures'!$J:$J,'2012Figures'!$C:$C,$A70,'2012Figures'!$H:$H,$B70,'2012Figures'!$I:$I,$C70,'2012Figures'!$B:$B,"CyToBroker",'2012Figures'!$G:$G,"E1",'2012Figures'!$E:$E,$B$1)</f>
        <v>0</v>
      </c>
      <c r="P70" s="52">
        <f>SUMIFS('2012Figures'!$J:$J,'2012Figures'!$C:$C,$A70,'2012Figures'!$H:$H,$B70,'2012Figures'!$I:$I,$C70,'2012Figures'!$B:$B,"CyToBroker",'2012Figures'!$G:$G,"P1",'2012Figures'!$E:$E,$B$1)</f>
        <v>0</v>
      </c>
      <c r="R70" s="46" t="str">
        <f t="shared" si="15"/>
        <v/>
      </c>
      <c r="S70" s="46" t="str">
        <f t="shared" si="15"/>
        <v/>
      </c>
      <c r="T70" s="46" t="str">
        <f t="shared" si="15"/>
        <v/>
      </c>
      <c r="U70" s="46" t="str">
        <f t="shared" si="15"/>
        <v/>
      </c>
      <c r="V70" s="46" t="str">
        <f t="shared" si="15"/>
        <v/>
      </c>
    </row>
    <row r="71" spans="1:22" x14ac:dyDescent="0.2">
      <c r="A71" s="1">
        <v>104</v>
      </c>
      <c r="B71" s="1" t="s">
        <v>57</v>
      </c>
      <c r="D71" s="29">
        <f>SUMIFS('2013Figures'!$J:$J,'2013Figures'!$C:$C,$A71,'2013Figures'!$H:$H,$B71,'2013Figures'!$I:$I,"",'2013Figures'!$E:$E,$B$1)</f>
        <v>0</v>
      </c>
      <c r="E71" s="9">
        <f>SUMIFS('2013Figures'!$J:$J,'2013Figures'!$C:$C,$A71,'2013Figures'!$H:$H,$B71,'2013Figures'!$I:$I,"",'2013Figures'!$B:$B,"BrokerToCy",'2013Figures'!$G:$G,"E1",'2013Figures'!$E:$E,$B$1)</f>
        <v>0</v>
      </c>
      <c r="F71" s="9">
        <f>SUMIFS('2013Figures'!$J:$J,'2013Figures'!$C:$C,$A71,'2013Figures'!$H:$H,$B71,'2013Figures'!$I:$I,"",'2013Figures'!$B:$B,"BrokerToCy",'2013Figures'!$G:$G,"P1",'2013Figures'!$E:$E,$B$1)</f>
        <v>0</v>
      </c>
      <c r="G71" s="9">
        <f>SUMIFS('2013Figures'!$J:$J,'2013Figures'!$C:$C,$A71,'2013Figures'!$H:$H,$B71,'2013Figures'!$I:$I,"",'2013Figures'!$B:$B,"CyToBroker",'2013Figures'!$G:$G,"E1",'2013Figures'!$E:$E,$B$1)</f>
        <v>0</v>
      </c>
      <c r="H71" s="9">
        <f>SUMIFS('2013Figures'!$J:$J,'2013Figures'!$C:$C,$A71,'2013Figures'!$H:$H,$B71,'2013Figures'!$I:$I,"",'2013Figures'!$B:$B,"CyToBroker",'2013Figures'!$G:$G,"P1",'2013Figures'!$E:$E,$B$1)</f>
        <v>0</v>
      </c>
      <c r="J71" s="8" t="s">
        <v>131</v>
      </c>
      <c r="L71" s="42">
        <f>SUMIFS('2012Figures'!$J:$J,'2012Figures'!$C:$C,$A71,'2012Figures'!$H:$H,$B71,'2012Figures'!$I:$I,"",'2012Figures'!$E:$E,$B$1)</f>
        <v>0</v>
      </c>
      <c r="M71" s="52">
        <f>SUMIFS('2012Figures'!$J:$J,'2012Figures'!$C:$C,$A71,'2012Figures'!$H:$H,$B71,'2012Figures'!$I:$I,"",'2012Figures'!$B:$B,"BrokerToCy",'2012Figures'!$G:$G,"E1",'2012Figures'!$E:$E,$B$1)</f>
        <v>0</v>
      </c>
      <c r="N71" s="52">
        <f>SUMIFS('2012Figures'!$J:$J,'2012Figures'!$C:$C,$A71,'2012Figures'!$H:$H,$B71,'2012Figures'!$I:$I,"",'2012Figures'!$B:$B,"BrokerToCy",'2012Figures'!$G:$G,"P1",'2012Figures'!$E:$E,$B$1)</f>
        <v>0</v>
      </c>
      <c r="O71" s="52">
        <f>SUMIFS('2012Figures'!$J:$J,'2012Figures'!$C:$C,$A71,'2012Figures'!$H:$H,$B71,'2012Figures'!$I:$I,"",'2012Figures'!$B:$B,"CyToBroker",'2012Figures'!$G:$G,"E1",'2012Figures'!$E:$E,$B$1)</f>
        <v>0</v>
      </c>
      <c r="P71" s="52">
        <f>SUMIFS('2012Figures'!$J:$J,'2012Figures'!$C:$C,$A71,'2012Figures'!$H:$H,$B71,'2012Figures'!$I:$I,"",'2012Figures'!$B:$B,"CyToBroker",'2012Figures'!$G:$G,"P1",'2012Figures'!$E:$E,$B$1)</f>
        <v>0</v>
      </c>
      <c r="R71" s="46" t="str">
        <f t="shared" si="15"/>
        <v/>
      </c>
      <c r="S71" s="46" t="str">
        <f t="shared" si="15"/>
        <v/>
      </c>
      <c r="T71" s="46" t="str">
        <f t="shared" si="15"/>
        <v/>
      </c>
      <c r="U71" s="46" t="str">
        <f t="shared" si="15"/>
        <v/>
      </c>
      <c r="V71" s="46" t="str">
        <f t="shared" si="15"/>
        <v/>
      </c>
    </row>
    <row r="72" spans="1:22" x14ac:dyDescent="0.2">
      <c r="A72" s="1">
        <v>104</v>
      </c>
      <c r="B72" s="1" t="s">
        <v>21</v>
      </c>
      <c r="C72" s="8">
        <v>11</v>
      </c>
      <c r="D72" s="29">
        <f>SUMIFS('2013Figures'!$J:$J,'2013Figures'!$C:$C,$A72,'2013Figures'!$H:$H,$B72,'2013Figures'!$I:$I,$C72,'2013Figures'!$E:$E,$B$1)</f>
        <v>0</v>
      </c>
      <c r="E72" s="9">
        <f>SUMIFS('2013Figures'!$J:$J,'2013Figures'!$C:$C,$A72,'2013Figures'!$H:$H,$B72,'2013Figures'!$I:$I,$C72,'2013Figures'!$B:$B,"BrokerToCy",'2013Figures'!$G:$G,"E1",'2013Figures'!$E:$E,$B$1)</f>
        <v>0</v>
      </c>
      <c r="F72" s="9">
        <f>SUMIFS('2013Figures'!$J:$J,'2013Figures'!$C:$C,$A72,'2013Figures'!$H:$H,$B72,'2013Figures'!$I:$I,$C72,'2013Figures'!$B:$B,"BrokerToCy",'2013Figures'!$G:$G,"P1",'2013Figures'!$E:$E,$B$1)</f>
        <v>0</v>
      </c>
      <c r="G72" s="9">
        <f>SUMIFS('2013Figures'!$J:$J,'2013Figures'!$C:$C,$A72,'2013Figures'!$H:$H,$B72,'2013Figures'!$I:$I,$C72,'2013Figures'!$B:$B,"CyToBroker",'2013Figures'!$G:$G,"E1",'2013Figures'!$E:$E,$B$1)</f>
        <v>0</v>
      </c>
      <c r="H72" s="9">
        <f>SUMIFS('2013Figures'!$J:$J,'2013Figures'!$C:$C,$A72,'2013Figures'!$H:$H,$B72,'2013Figures'!$I:$I,$C72,'2013Figures'!$B:$B,"CyToBroker",'2013Figures'!$G:$G,"P1",'2013Figures'!$E:$E,$B$1)</f>
        <v>0</v>
      </c>
      <c r="L72" s="42">
        <f>SUMIFS('2012Figures'!$J:$J,'2012Figures'!$C:$C,$A72,'2012Figures'!$H:$H,$B72,'2012Figures'!$I:$I,$C72,'2012Figures'!$E:$E,$B$1)</f>
        <v>0</v>
      </c>
      <c r="M72" s="52">
        <f>SUMIFS('2012Figures'!$J:$J,'2012Figures'!$C:$C,$A72,'2012Figures'!$H:$H,$B72,'2012Figures'!$I:$I,$C72,'2012Figures'!$B:$B,"BrokerToCy",'2012Figures'!$G:$G,"E1",'2012Figures'!$E:$E,$B$1)</f>
        <v>0</v>
      </c>
      <c r="N72" s="52">
        <f>SUMIFS('2012Figures'!$J:$J,'2012Figures'!$C:$C,$A72,'2012Figures'!$H:$H,$B72,'2012Figures'!$I:$I,$C72,'2012Figures'!$B:$B,"BrokerToCy",'2012Figures'!$G:$G,"P1",'2012Figures'!$E:$E,$B$1)</f>
        <v>0</v>
      </c>
      <c r="O72" s="52">
        <f>SUMIFS('2012Figures'!$J:$J,'2012Figures'!$C:$C,$A72,'2012Figures'!$H:$H,$B72,'2012Figures'!$I:$I,$C72,'2012Figures'!$B:$B,"CyToBroker",'2012Figures'!$G:$G,"E1",'2012Figures'!$E:$E,$B$1)</f>
        <v>0</v>
      </c>
      <c r="P72" s="52">
        <f>SUMIFS('2012Figures'!$J:$J,'2012Figures'!$C:$C,$A72,'2012Figures'!$H:$H,$B72,'2012Figures'!$I:$I,$C72,'2012Figures'!$B:$B,"CyToBroker",'2012Figures'!$G:$G,"P1",'2012Figures'!$E:$E,$B$1)</f>
        <v>0</v>
      </c>
      <c r="R72" s="46" t="str">
        <f t="shared" si="15"/>
        <v/>
      </c>
      <c r="S72" s="46" t="str">
        <f t="shared" si="15"/>
        <v/>
      </c>
      <c r="T72" s="46" t="str">
        <f t="shared" si="15"/>
        <v/>
      </c>
      <c r="U72" s="46" t="str">
        <f t="shared" si="15"/>
        <v/>
      </c>
      <c r="V72" s="46" t="str">
        <f t="shared" si="15"/>
        <v/>
      </c>
    </row>
    <row r="73" spans="1:22" x14ac:dyDescent="0.2">
      <c r="A73" s="1">
        <v>104</v>
      </c>
      <c r="B73" s="1" t="s">
        <v>21</v>
      </c>
      <c r="C73" s="8">
        <v>10</v>
      </c>
      <c r="D73" s="29">
        <f>SUMIFS('2013Figures'!$J:$J,'2013Figures'!$C:$C,$A73,'2013Figures'!$H:$H,$B73,'2013Figures'!$I:$I,$C73,'2013Figures'!$E:$E,$B$1)</f>
        <v>0</v>
      </c>
      <c r="E73" s="9">
        <f>SUMIFS('2013Figures'!$J:$J,'2013Figures'!$C:$C,$A73,'2013Figures'!$H:$H,$B73,'2013Figures'!$I:$I,$C73,'2013Figures'!$B:$B,"BrokerToCy",'2013Figures'!$G:$G,"E1",'2013Figures'!$E:$E,$B$1)</f>
        <v>0</v>
      </c>
      <c r="F73" s="9">
        <f>SUMIFS('2013Figures'!$J:$J,'2013Figures'!$C:$C,$A73,'2013Figures'!$H:$H,$B73,'2013Figures'!$I:$I,$C73,'2013Figures'!$B:$B,"BrokerToCy",'2013Figures'!$G:$G,"P1",'2013Figures'!$E:$E,$B$1)</f>
        <v>0</v>
      </c>
      <c r="G73" s="9">
        <f>SUMIFS('2013Figures'!$J:$J,'2013Figures'!$C:$C,$A73,'2013Figures'!$H:$H,$B73,'2013Figures'!$I:$I,$C73,'2013Figures'!$B:$B,"CyToBroker",'2013Figures'!$G:$G,"E1",'2013Figures'!$E:$E,$B$1)</f>
        <v>0</v>
      </c>
      <c r="H73" s="9">
        <f>SUMIFS('2013Figures'!$J:$J,'2013Figures'!$C:$C,$A73,'2013Figures'!$H:$H,$B73,'2013Figures'!$I:$I,$C73,'2013Figures'!$B:$B,"CyToBroker",'2013Figures'!$G:$G,"P1",'2013Figures'!$E:$E,$B$1)</f>
        <v>0</v>
      </c>
      <c r="J73" s="8">
        <v>201501</v>
      </c>
      <c r="L73" s="42">
        <f>SUMIFS('2012Figures'!$J:$J,'2012Figures'!$C:$C,$A73,'2012Figures'!$H:$H,$B73,'2012Figures'!$I:$I,$C73,'2012Figures'!$E:$E,$B$1)</f>
        <v>0</v>
      </c>
      <c r="M73" s="52">
        <f>SUMIFS('2012Figures'!$J:$J,'2012Figures'!$C:$C,$A73,'2012Figures'!$H:$H,$B73,'2012Figures'!$I:$I,$C73,'2012Figures'!$B:$B,"BrokerToCy",'2012Figures'!$G:$G,"E1",'2012Figures'!$E:$E,$B$1)</f>
        <v>0</v>
      </c>
      <c r="N73" s="52">
        <f>SUMIFS('2012Figures'!$J:$J,'2012Figures'!$C:$C,$A73,'2012Figures'!$H:$H,$B73,'2012Figures'!$I:$I,$C73,'2012Figures'!$B:$B,"BrokerToCy",'2012Figures'!$G:$G,"P1",'2012Figures'!$E:$E,$B$1)</f>
        <v>0</v>
      </c>
      <c r="O73" s="52">
        <f>SUMIFS('2012Figures'!$J:$J,'2012Figures'!$C:$C,$A73,'2012Figures'!$H:$H,$B73,'2012Figures'!$I:$I,$C73,'2012Figures'!$B:$B,"CyToBroker",'2012Figures'!$G:$G,"E1",'2012Figures'!$E:$E,$B$1)</f>
        <v>0</v>
      </c>
      <c r="P73" s="52">
        <f>SUMIFS('2012Figures'!$J:$J,'2012Figures'!$C:$C,$A73,'2012Figures'!$H:$H,$B73,'2012Figures'!$I:$I,$C73,'2012Figures'!$B:$B,"CyToBroker",'2012Figures'!$G:$G,"P1",'2012Figures'!$E:$E,$B$1)</f>
        <v>0</v>
      </c>
      <c r="R73" s="46" t="str">
        <f t="shared" si="15"/>
        <v/>
      </c>
      <c r="S73" s="46" t="str">
        <f t="shared" si="15"/>
        <v/>
      </c>
      <c r="T73" s="46" t="str">
        <f t="shared" si="15"/>
        <v/>
      </c>
      <c r="U73" s="46" t="str">
        <f t="shared" si="15"/>
        <v/>
      </c>
      <c r="V73" s="46" t="str">
        <f t="shared" si="15"/>
        <v/>
      </c>
    </row>
    <row r="74" spans="1:22" x14ac:dyDescent="0.2">
      <c r="A74" s="1">
        <v>104</v>
      </c>
      <c r="B74" s="1" t="s">
        <v>21</v>
      </c>
      <c r="C74" s="8">
        <v>9</v>
      </c>
      <c r="D74" s="29">
        <f>SUMIFS('2013Figures'!$J:$J,'2013Figures'!$C:$C,$A74,'2013Figures'!$H:$H,$B74,'2013Figures'!$I:$I,$C74,'2013Figures'!$E:$E,$B$1)</f>
        <v>0</v>
      </c>
      <c r="E74" s="9">
        <f>SUMIFS('2013Figures'!$J:$J,'2013Figures'!$C:$C,$A74,'2013Figures'!$H:$H,$B74,'2013Figures'!$I:$I,$C74,'2013Figures'!$B:$B,"BrokerToCy",'2013Figures'!$G:$G,"E1",'2013Figures'!$E:$E,$B$1)</f>
        <v>0</v>
      </c>
      <c r="F74" s="9">
        <f>SUMIFS('2013Figures'!$J:$J,'2013Figures'!$C:$C,$A74,'2013Figures'!$H:$H,$B74,'2013Figures'!$I:$I,$C74,'2013Figures'!$B:$B,"BrokerToCy",'2013Figures'!$G:$G,"P1",'2013Figures'!$E:$E,$B$1)</f>
        <v>0</v>
      </c>
      <c r="G74" s="9">
        <f>SUMIFS('2013Figures'!$J:$J,'2013Figures'!$C:$C,$A74,'2013Figures'!$H:$H,$B74,'2013Figures'!$I:$I,$C74,'2013Figures'!$B:$B,"CyToBroker",'2013Figures'!$G:$G,"E1",'2013Figures'!$E:$E,$B$1)</f>
        <v>0</v>
      </c>
      <c r="H74" s="9">
        <f>SUMIFS('2013Figures'!$J:$J,'2013Figures'!$C:$C,$A74,'2013Figures'!$H:$H,$B74,'2013Figures'!$I:$I,$C74,'2013Figures'!$B:$B,"CyToBroker",'2013Figures'!$G:$G,"P1",'2013Figures'!$E:$E,$B$1)</f>
        <v>0</v>
      </c>
      <c r="J74" s="8">
        <v>201401</v>
      </c>
      <c r="L74" s="42">
        <f>SUMIFS('2012Figures'!$J:$J,'2012Figures'!$C:$C,$A74,'2012Figures'!$H:$H,$B74,'2012Figures'!$I:$I,$C74,'2012Figures'!$E:$E,$B$1)</f>
        <v>0</v>
      </c>
      <c r="M74" s="52">
        <f>SUMIFS('2012Figures'!$J:$J,'2012Figures'!$C:$C,$A74,'2012Figures'!$H:$H,$B74,'2012Figures'!$I:$I,$C74,'2012Figures'!$B:$B,"BrokerToCy",'2012Figures'!$G:$G,"E1",'2012Figures'!$E:$E,$B$1)</f>
        <v>0</v>
      </c>
      <c r="N74" s="52">
        <f>SUMIFS('2012Figures'!$J:$J,'2012Figures'!$C:$C,$A74,'2012Figures'!$H:$H,$B74,'2012Figures'!$I:$I,$C74,'2012Figures'!$B:$B,"BrokerToCy",'2012Figures'!$G:$G,"P1",'2012Figures'!$E:$E,$B$1)</f>
        <v>0</v>
      </c>
      <c r="O74" s="52">
        <f>SUMIFS('2012Figures'!$J:$J,'2012Figures'!$C:$C,$A74,'2012Figures'!$H:$H,$B74,'2012Figures'!$I:$I,$C74,'2012Figures'!$B:$B,"CyToBroker",'2012Figures'!$G:$G,"E1",'2012Figures'!$E:$E,$B$1)</f>
        <v>0</v>
      </c>
      <c r="P74" s="52">
        <f>SUMIFS('2012Figures'!$J:$J,'2012Figures'!$C:$C,$A74,'2012Figures'!$H:$H,$B74,'2012Figures'!$I:$I,$C74,'2012Figures'!$B:$B,"CyToBroker",'2012Figures'!$G:$G,"P1",'2012Figures'!$E:$E,$B$1)</f>
        <v>0</v>
      </c>
      <c r="R74" s="46" t="str">
        <f t="shared" si="15"/>
        <v/>
      </c>
      <c r="S74" s="46" t="str">
        <f t="shared" si="15"/>
        <v/>
      </c>
      <c r="T74" s="46" t="str">
        <f t="shared" si="15"/>
        <v/>
      </c>
      <c r="U74" s="46" t="str">
        <f t="shared" si="15"/>
        <v/>
      </c>
      <c r="V74" s="46" t="str">
        <f t="shared" si="15"/>
        <v/>
      </c>
    </row>
    <row r="75" spans="1:22" x14ac:dyDescent="0.2">
      <c r="A75" s="1">
        <v>104</v>
      </c>
      <c r="B75" s="1" t="s">
        <v>21</v>
      </c>
      <c r="C75" s="8">
        <v>8</v>
      </c>
      <c r="D75" s="29">
        <f>SUMIFS('2013Figures'!$J:$J,'2013Figures'!$C:$C,$A75,'2013Figures'!$H:$H,$B75,'2013Figures'!$I:$I,$C75,'2013Figures'!$E:$E,$B$1)</f>
        <v>0</v>
      </c>
      <c r="E75" s="9">
        <f>SUMIFS('2013Figures'!$J:$J,'2013Figures'!$C:$C,$A75,'2013Figures'!$H:$H,$B75,'2013Figures'!$I:$I,$C75,'2013Figures'!$B:$B,"BrokerToCy",'2013Figures'!$G:$G,"E1",'2013Figures'!$E:$E,$B$1)</f>
        <v>0</v>
      </c>
      <c r="F75" s="9">
        <f>SUMIFS('2013Figures'!$J:$J,'2013Figures'!$C:$C,$A75,'2013Figures'!$H:$H,$B75,'2013Figures'!$I:$I,$C75,'2013Figures'!$B:$B,"BrokerToCy",'2013Figures'!$G:$G,"P1",'2013Figures'!$E:$E,$B$1)</f>
        <v>0</v>
      </c>
      <c r="G75" s="9">
        <f>SUMIFS('2013Figures'!$J:$J,'2013Figures'!$C:$C,$A75,'2013Figures'!$H:$H,$B75,'2013Figures'!$I:$I,$C75,'2013Figures'!$B:$B,"CyToBroker",'2013Figures'!$G:$G,"E1",'2013Figures'!$E:$E,$B$1)</f>
        <v>0</v>
      </c>
      <c r="H75" s="9">
        <f>SUMIFS('2013Figures'!$J:$J,'2013Figures'!$C:$C,$A75,'2013Figures'!$H:$H,$B75,'2013Figures'!$I:$I,$C75,'2013Figures'!$B:$B,"CyToBroker",'2013Figures'!$G:$G,"P1",'2013Figures'!$E:$E,$B$1)</f>
        <v>0</v>
      </c>
      <c r="I75" s="30"/>
      <c r="J75" s="31">
        <v>201301</v>
      </c>
      <c r="K75" s="30"/>
      <c r="L75" s="42">
        <f>SUMIFS('2012Figures'!$J:$J,'2012Figures'!$C:$C,$A75,'2012Figures'!$H:$H,$B75,'2012Figures'!$I:$I,$C75,'2012Figures'!$E:$E,$B$1)</f>
        <v>0</v>
      </c>
      <c r="M75" s="52">
        <f>SUMIFS('2012Figures'!$J:$J,'2012Figures'!$C:$C,$A75,'2012Figures'!$H:$H,$B75,'2012Figures'!$I:$I,$C75,'2012Figures'!$B:$B,"BrokerToCy",'2012Figures'!$G:$G,"E1",'2012Figures'!$E:$E,$B$1)</f>
        <v>0</v>
      </c>
      <c r="N75" s="52">
        <f>SUMIFS('2012Figures'!$J:$J,'2012Figures'!$C:$C,$A75,'2012Figures'!$H:$H,$B75,'2012Figures'!$I:$I,$C75,'2012Figures'!$B:$B,"BrokerToCy",'2012Figures'!$G:$G,"P1",'2012Figures'!$E:$E,$B$1)</f>
        <v>0</v>
      </c>
      <c r="O75" s="52">
        <f>SUMIFS('2012Figures'!$J:$J,'2012Figures'!$C:$C,$A75,'2012Figures'!$H:$H,$B75,'2012Figures'!$I:$I,$C75,'2012Figures'!$B:$B,"CyToBroker",'2012Figures'!$G:$G,"E1",'2012Figures'!$E:$E,$B$1)</f>
        <v>0</v>
      </c>
      <c r="P75" s="52">
        <f>SUMIFS('2012Figures'!$J:$J,'2012Figures'!$C:$C,$A75,'2012Figures'!$H:$H,$B75,'2012Figures'!$I:$I,$C75,'2012Figures'!$B:$B,"CyToBroker",'2012Figures'!$G:$G,"P1",'2012Figures'!$E:$E,$B$1)</f>
        <v>0</v>
      </c>
      <c r="Q75" s="30"/>
      <c r="R75" s="46" t="str">
        <f t="shared" si="15"/>
        <v/>
      </c>
      <c r="S75" s="46" t="str">
        <f t="shared" si="15"/>
        <v/>
      </c>
      <c r="T75" s="46" t="str">
        <f t="shared" si="15"/>
        <v/>
      </c>
      <c r="U75" s="46" t="str">
        <f t="shared" si="15"/>
        <v/>
      </c>
      <c r="V75" s="46" t="str">
        <f t="shared" si="15"/>
        <v/>
      </c>
    </row>
    <row r="76" spans="1:22" x14ac:dyDescent="0.2">
      <c r="A76" s="1">
        <v>104</v>
      </c>
      <c r="B76" s="1" t="s">
        <v>21</v>
      </c>
      <c r="C76" s="8">
        <v>7</v>
      </c>
      <c r="D76" s="29">
        <f>SUMIFS('2013Figures'!$J:$J,'2013Figures'!$C:$C,$A76,'2013Figures'!$H:$H,$B76,'2013Figures'!$I:$I,$C76,'2013Figures'!$E:$E,$B$1)</f>
        <v>0</v>
      </c>
      <c r="E76" s="9">
        <f>SUMIFS('2013Figures'!$J:$J,'2013Figures'!$C:$C,$A76,'2013Figures'!$H:$H,$B76,'2013Figures'!$I:$I,$C76,'2013Figures'!$B:$B,"BrokerToCy",'2013Figures'!$G:$G,"E1",'2013Figures'!$E:$E,$B$1)</f>
        <v>0</v>
      </c>
      <c r="F76" s="9">
        <f>SUMIFS('2013Figures'!$J:$J,'2013Figures'!$C:$C,$A76,'2013Figures'!$H:$H,$B76,'2013Figures'!$I:$I,$C76,'2013Figures'!$B:$B,"BrokerToCy",'2013Figures'!$G:$G,"P1",'2013Figures'!$E:$E,$B$1)</f>
        <v>0</v>
      </c>
      <c r="G76" s="9">
        <f>SUMIFS('2013Figures'!$J:$J,'2013Figures'!$C:$C,$A76,'2013Figures'!$H:$H,$B76,'2013Figures'!$I:$I,$C76,'2013Figures'!$B:$B,"CyToBroker",'2013Figures'!$G:$G,"E1",'2013Figures'!$E:$E,$B$1)</f>
        <v>0</v>
      </c>
      <c r="H76" s="9">
        <f>SUMIFS('2013Figures'!$J:$J,'2013Figures'!$C:$C,$A76,'2013Figures'!$H:$H,$B76,'2013Figures'!$I:$I,$C76,'2013Figures'!$B:$B,"CyToBroker",'2013Figures'!$G:$G,"P1",'2013Figures'!$E:$E,$B$1)</f>
        <v>0</v>
      </c>
      <c r="J76" s="8">
        <v>201201</v>
      </c>
      <c r="L76" s="42">
        <f>SUMIFS('2012Figures'!$J:$J,'2012Figures'!$C:$C,$A76,'2012Figures'!$H:$H,$B76,'2012Figures'!$I:$I,$C76,'2012Figures'!$E:$E,$B$1)</f>
        <v>0</v>
      </c>
      <c r="M76" s="52">
        <f>SUMIFS('2012Figures'!$J:$J,'2012Figures'!$C:$C,$A76,'2012Figures'!$H:$H,$B76,'2012Figures'!$I:$I,$C76,'2012Figures'!$B:$B,"BrokerToCy",'2012Figures'!$G:$G,"E1",'2012Figures'!$E:$E,$B$1)</f>
        <v>0</v>
      </c>
      <c r="N76" s="52">
        <f>SUMIFS('2012Figures'!$J:$J,'2012Figures'!$C:$C,$A76,'2012Figures'!$H:$H,$B76,'2012Figures'!$I:$I,$C76,'2012Figures'!$B:$B,"BrokerToCy",'2012Figures'!$G:$G,"P1",'2012Figures'!$E:$E,$B$1)</f>
        <v>0</v>
      </c>
      <c r="O76" s="52">
        <f>SUMIFS('2012Figures'!$J:$J,'2012Figures'!$C:$C,$A76,'2012Figures'!$H:$H,$B76,'2012Figures'!$I:$I,$C76,'2012Figures'!$B:$B,"CyToBroker",'2012Figures'!$G:$G,"E1",'2012Figures'!$E:$E,$B$1)</f>
        <v>0</v>
      </c>
      <c r="P76" s="52">
        <f>SUMIFS('2012Figures'!$J:$J,'2012Figures'!$C:$C,$A76,'2012Figures'!$H:$H,$B76,'2012Figures'!$I:$I,$C76,'2012Figures'!$B:$B,"CyToBroker",'2012Figures'!$G:$G,"P1",'2012Figures'!$E:$E,$B$1)</f>
        <v>0</v>
      </c>
      <c r="R76" s="46" t="str">
        <f t="shared" si="15"/>
        <v/>
      </c>
      <c r="S76" s="46" t="str">
        <f t="shared" si="15"/>
        <v/>
      </c>
      <c r="T76" s="46" t="str">
        <f t="shared" si="15"/>
        <v/>
      </c>
      <c r="U76" s="46" t="str">
        <f t="shared" si="15"/>
        <v/>
      </c>
      <c r="V76" s="46" t="str">
        <f t="shared" si="15"/>
        <v/>
      </c>
    </row>
    <row r="77" spans="1:22" x14ac:dyDescent="0.2">
      <c r="A77" s="1">
        <v>104</v>
      </c>
      <c r="B77" s="1" t="s">
        <v>21</v>
      </c>
      <c r="C77" s="8">
        <v>6</v>
      </c>
      <c r="D77" s="29">
        <f>SUMIFS('2013Figures'!$J:$J,'2013Figures'!$C:$C,$A77,'2013Figures'!$H:$H,$B77,'2013Figures'!$I:$I,$C77,'2013Figures'!$E:$E,$B$1)</f>
        <v>0</v>
      </c>
      <c r="E77" s="9">
        <f>SUMIFS('2013Figures'!$J:$J,'2013Figures'!$C:$C,$A77,'2013Figures'!$H:$H,$B77,'2013Figures'!$I:$I,$C77,'2013Figures'!$B:$B,"BrokerToCy",'2013Figures'!$G:$G,"E1",'2013Figures'!$E:$E,$B$1)</f>
        <v>0</v>
      </c>
      <c r="F77" s="9">
        <f>SUMIFS('2013Figures'!$J:$J,'2013Figures'!$C:$C,$A77,'2013Figures'!$H:$H,$B77,'2013Figures'!$I:$I,$C77,'2013Figures'!$B:$B,"BrokerToCy",'2013Figures'!$G:$G,"P1",'2013Figures'!$E:$E,$B$1)</f>
        <v>0</v>
      </c>
      <c r="G77" s="9">
        <f>SUMIFS('2013Figures'!$J:$J,'2013Figures'!$C:$C,$A77,'2013Figures'!$H:$H,$B77,'2013Figures'!$I:$I,$C77,'2013Figures'!$B:$B,"CyToBroker",'2013Figures'!$G:$G,"E1",'2013Figures'!$E:$E,$B$1)</f>
        <v>0</v>
      </c>
      <c r="H77" s="9">
        <f>SUMIFS('2013Figures'!$J:$J,'2013Figures'!$C:$C,$A77,'2013Figures'!$H:$H,$B77,'2013Figures'!$I:$I,$C77,'2013Figures'!$B:$B,"CyToBroker",'2013Figures'!$G:$G,"P1",'2013Figures'!$E:$E,$B$1)</f>
        <v>0</v>
      </c>
      <c r="J77" s="8">
        <v>201101</v>
      </c>
      <c r="L77" s="42">
        <f>SUMIFS('2012Figures'!$J:$J,'2012Figures'!$C:$C,$A77,'2012Figures'!$H:$H,$B77,'2012Figures'!$I:$I,$C77,'2012Figures'!$E:$E,$B$1)</f>
        <v>0</v>
      </c>
      <c r="M77" s="52">
        <f>SUMIFS('2012Figures'!$J:$J,'2012Figures'!$C:$C,$A77,'2012Figures'!$H:$H,$B77,'2012Figures'!$I:$I,$C77,'2012Figures'!$B:$B,"BrokerToCy",'2012Figures'!$G:$G,"E1",'2012Figures'!$E:$E,$B$1)</f>
        <v>0</v>
      </c>
      <c r="N77" s="52">
        <f>SUMIFS('2012Figures'!$J:$J,'2012Figures'!$C:$C,$A77,'2012Figures'!$H:$H,$B77,'2012Figures'!$I:$I,$C77,'2012Figures'!$B:$B,"BrokerToCy",'2012Figures'!$G:$G,"P1",'2012Figures'!$E:$E,$B$1)</f>
        <v>0</v>
      </c>
      <c r="O77" s="52">
        <f>SUMIFS('2012Figures'!$J:$J,'2012Figures'!$C:$C,$A77,'2012Figures'!$H:$H,$B77,'2012Figures'!$I:$I,$C77,'2012Figures'!$B:$B,"CyToBroker",'2012Figures'!$G:$G,"E1",'2012Figures'!$E:$E,$B$1)</f>
        <v>0</v>
      </c>
      <c r="P77" s="52">
        <f>SUMIFS('2012Figures'!$J:$J,'2012Figures'!$C:$C,$A77,'2012Figures'!$H:$H,$B77,'2012Figures'!$I:$I,$C77,'2012Figures'!$B:$B,"CyToBroker",'2012Figures'!$G:$G,"P1",'2012Figures'!$E:$E,$B$1)</f>
        <v>0</v>
      </c>
      <c r="R77" s="46" t="str">
        <f t="shared" si="15"/>
        <v/>
      </c>
      <c r="S77" s="46" t="str">
        <f t="shared" si="15"/>
        <v/>
      </c>
      <c r="T77" s="46" t="str">
        <f t="shared" si="15"/>
        <v/>
      </c>
      <c r="U77" s="46" t="str">
        <f t="shared" si="15"/>
        <v/>
      </c>
      <c r="V77" s="46" t="str">
        <f t="shared" si="15"/>
        <v/>
      </c>
    </row>
    <row r="78" spans="1:22" x14ac:dyDescent="0.2">
      <c r="A78" s="1">
        <v>104</v>
      </c>
      <c r="B78" s="1" t="s">
        <v>21</v>
      </c>
      <c r="C78" s="8">
        <v>5</v>
      </c>
      <c r="D78" s="29">
        <f>SUMIFS('2013Figures'!$J:$J,'2013Figures'!$C:$C,$A78,'2013Figures'!$H:$H,$B78,'2013Figures'!$I:$I,$C78,'2013Figures'!$E:$E,$B$1)</f>
        <v>0</v>
      </c>
      <c r="E78" s="9">
        <f>SUMIFS('2013Figures'!$J:$J,'2013Figures'!$C:$C,$A78,'2013Figures'!$H:$H,$B78,'2013Figures'!$I:$I,$C78,'2013Figures'!$B:$B,"BrokerToCy",'2013Figures'!$G:$G,"E1",'2013Figures'!$E:$E,$B$1)</f>
        <v>0</v>
      </c>
      <c r="F78" s="9">
        <f>SUMIFS('2013Figures'!$J:$J,'2013Figures'!$C:$C,$A78,'2013Figures'!$H:$H,$B78,'2013Figures'!$I:$I,$C78,'2013Figures'!$B:$B,"BrokerToCy",'2013Figures'!$G:$G,"P1",'2013Figures'!$E:$E,$B$1)</f>
        <v>0</v>
      </c>
      <c r="G78" s="9">
        <f>SUMIFS('2013Figures'!$J:$J,'2013Figures'!$C:$C,$A78,'2013Figures'!$H:$H,$B78,'2013Figures'!$I:$I,$C78,'2013Figures'!$B:$B,"CyToBroker",'2013Figures'!$G:$G,"E1",'2013Figures'!$E:$E,$B$1)</f>
        <v>0</v>
      </c>
      <c r="H78" s="9">
        <f>SUMIFS('2013Figures'!$J:$J,'2013Figures'!$C:$C,$A78,'2013Figures'!$H:$H,$B78,'2013Figures'!$I:$I,$C78,'2013Figures'!$B:$B,"CyToBroker",'2013Figures'!$G:$G,"P1",'2013Figures'!$E:$E,$B$1)</f>
        <v>0</v>
      </c>
      <c r="J78" s="8">
        <v>201001</v>
      </c>
      <c r="L78" s="42">
        <f>SUMIFS('2012Figures'!$J:$J,'2012Figures'!$C:$C,$A78,'2012Figures'!$H:$H,$B78,'2012Figures'!$I:$I,$C78,'2012Figures'!$E:$E,$B$1)</f>
        <v>0</v>
      </c>
      <c r="M78" s="52">
        <f>SUMIFS('2012Figures'!$J:$J,'2012Figures'!$C:$C,$A78,'2012Figures'!$H:$H,$B78,'2012Figures'!$I:$I,$C78,'2012Figures'!$B:$B,"BrokerToCy",'2012Figures'!$G:$G,"E1",'2012Figures'!$E:$E,$B$1)</f>
        <v>0</v>
      </c>
      <c r="N78" s="52">
        <f>SUMIFS('2012Figures'!$J:$J,'2012Figures'!$C:$C,$A78,'2012Figures'!$H:$H,$B78,'2012Figures'!$I:$I,$C78,'2012Figures'!$B:$B,"BrokerToCy",'2012Figures'!$G:$G,"P1",'2012Figures'!$E:$E,$B$1)</f>
        <v>0</v>
      </c>
      <c r="O78" s="52">
        <f>SUMIFS('2012Figures'!$J:$J,'2012Figures'!$C:$C,$A78,'2012Figures'!$H:$H,$B78,'2012Figures'!$I:$I,$C78,'2012Figures'!$B:$B,"CyToBroker",'2012Figures'!$G:$G,"E1",'2012Figures'!$E:$E,$B$1)</f>
        <v>0</v>
      </c>
      <c r="P78" s="52">
        <f>SUMIFS('2012Figures'!$J:$J,'2012Figures'!$C:$C,$A78,'2012Figures'!$H:$H,$B78,'2012Figures'!$I:$I,$C78,'2012Figures'!$B:$B,"CyToBroker",'2012Figures'!$G:$G,"P1",'2012Figures'!$E:$E,$B$1)</f>
        <v>0</v>
      </c>
      <c r="R78" s="46" t="str">
        <f t="shared" si="15"/>
        <v/>
      </c>
      <c r="S78" s="46" t="str">
        <f t="shared" si="15"/>
        <v/>
      </c>
      <c r="T78" s="46" t="str">
        <f t="shared" si="15"/>
        <v/>
      </c>
      <c r="U78" s="46" t="str">
        <f t="shared" si="15"/>
        <v/>
      </c>
      <c r="V78" s="46" t="str">
        <f t="shared" si="15"/>
        <v/>
      </c>
    </row>
    <row r="79" spans="1:22" x14ac:dyDescent="0.2">
      <c r="A79" s="1">
        <v>104</v>
      </c>
      <c r="B79" s="1" t="s">
        <v>21</v>
      </c>
      <c r="C79" s="8">
        <v>4</v>
      </c>
      <c r="D79" s="29">
        <f>SUMIFS('2013Figures'!$J:$J,'2013Figures'!$C:$C,$A79,'2013Figures'!$H:$H,$B79,'2013Figures'!$I:$I,$C79,'2013Figures'!$E:$E,$B$1)</f>
        <v>0</v>
      </c>
      <c r="E79" s="9">
        <f>SUMIFS('2013Figures'!$J:$J,'2013Figures'!$C:$C,$A79,'2013Figures'!$H:$H,$B79,'2013Figures'!$I:$I,$C79,'2013Figures'!$B:$B,"BrokerToCy",'2013Figures'!$G:$G,"E1",'2013Figures'!$E:$E,$B$1)</f>
        <v>0</v>
      </c>
      <c r="F79" s="9">
        <f>SUMIFS('2013Figures'!$J:$J,'2013Figures'!$C:$C,$A79,'2013Figures'!$H:$H,$B79,'2013Figures'!$I:$I,$C79,'2013Figures'!$B:$B,"BrokerToCy",'2013Figures'!$G:$G,"P1",'2013Figures'!$E:$E,$B$1)</f>
        <v>0</v>
      </c>
      <c r="G79" s="9">
        <f>SUMIFS('2013Figures'!$J:$J,'2013Figures'!$C:$C,$A79,'2013Figures'!$H:$H,$B79,'2013Figures'!$I:$I,$C79,'2013Figures'!$B:$B,"CyToBroker",'2013Figures'!$G:$G,"E1",'2013Figures'!$E:$E,$B$1)</f>
        <v>0</v>
      </c>
      <c r="H79" s="9">
        <f>SUMIFS('2013Figures'!$J:$J,'2013Figures'!$C:$C,$A79,'2013Figures'!$H:$H,$B79,'2013Figures'!$I:$I,$C79,'2013Figures'!$B:$B,"CyToBroker",'2013Figures'!$G:$G,"P1",'2013Figures'!$E:$E,$B$1)</f>
        <v>0</v>
      </c>
      <c r="J79" s="8">
        <v>200901</v>
      </c>
      <c r="L79" s="42">
        <f>SUMIFS('2012Figures'!$J:$J,'2012Figures'!$C:$C,$A79,'2012Figures'!$H:$H,$B79,'2012Figures'!$I:$I,$C79,'2012Figures'!$E:$E,$B$1)</f>
        <v>0</v>
      </c>
      <c r="M79" s="52">
        <f>SUMIFS('2012Figures'!$J:$J,'2012Figures'!$C:$C,$A79,'2012Figures'!$H:$H,$B79,'2012Figures'!$I:$I,$C79,'2012Figures'!$B:$B,"BrokerToCy",'2012Figures'!$G:$G,"E1",'2012Figures'!$E:$E,$B$1)</f>
        <v>0</v>
      </c>
      <c r="N79" s="52">
        <f>SUMIFS('2012Figures'!$J:$J,'2012Figures'!$C:$C,$A79,'2012Figures'!$H:$H,$B79,'2012Figures'!$I:$I,$C79,'2012Figures'!$B:$B,"BrokerToCy",'2012Figures'!$G:$G,"P1",'2012Figures'!$E:$E,$B$1)</f>
        <v>0</v>
      </c>
      <c r="O79" s="52">
        <f>SUMIFS('2012Figures'!$J:$J,'2012Figures'!$C:$C,$A79,'2012Figures'!$H:$H,$B79,'2012Figures'!$I:$I,$C79,'2012Figures'!$B:$B,"CyToBroker",'2012Figures'!$G:$G,"E1",'2012Figures'!$E:$E,$B$1)</f>
        <v>0</v>
      </c>
      <c r="P79" s="52">
        <f>SUMIFS('2012Figures'!$J:$J,'2012Figures'!$C:$C,$A79,'2012Figures'!$H:$H,$B79,'2012Figures'!$I:$I,$C79,'2012Figures'!$B:$B,"CyToBroker",'2012Figures'!$G:$G,"P1",'2012Figures'!$E:$E,$B$1)</f>
        <v>0</v>
      </c>
      <c r="R79" s="46" t="str">
        <f t="shared" si="15"/>
        <v/>
      </c>
      <c r="S79" s="46" t="str">
        <f t="shared" si="15"/>
        <v/>
      </c>
      <c r="T79" s="46" t="str">
        <f t="shared" si="15"/>
        <v/>
      </c>
      <c r="U79" s="46" t="str">
        <f t="shared" si="15"/>
        <v/>
      </c>
      <c r="V79" s="46" t="str">
        <f t="shared" si="15"/>
        <v/>
      </c>
    </row>
    <row r="80" spans="1:22" x14ac:dyDescent="0.2">
      <c r="A80" s="1">
        <v>104</v>
      </c>
      <c r="B80" s="1" t="s">
        <v>21</v>
      </c>
      <c r="C80" s="8">
        <v>3</v>
      </c>
      <c r="D80" s="29">
        <f>SUMIFS('2013Figures'!$J:$J,'2013Figures'!$C:$C,$A80,'2013Figures'!$H:$H,$B80,'2013Figures'!$I:$I,$C80,'2013Figures'!$E:$E,$B$1)</f>
        <v>0</v>
      </c>
      <c r="E80" s="9">
        <f>SUMIFS('2013Figures'!$J:$J,'2013Figures'!$C:$C,$A80,'2013Figures'!$H:$H,$B80,'2013Figures'!$I:$I,$C80,'2013Figures'!$B:$B,"BrokerToCy",'2013Figures'!$G:$G,"E1",'2013Figures'!$E:$E,$B$1)</f>
        <v>0</v>
      </c>
      <c r="F80" s="9">
        <f>SUMIFS('2013Figures'!$J:$J,'2013Figures'!$C:$C,$A80,'2013Figures'!$H:$H,$B80,'2013Figures'!$I:$I,$C80,'2013Figures'!$B:$B,"BrokerToCy",'2013Figures'!$G:$G,"P1",'2013Figures'!$E:$E,$B$1)</f>
        <v>0</v>
      </c>
      <c r="G80" s="9">
        <f>SUMIFS('2013Figures'!$J:$J,'2013Figures'!$C:$C,$A80,'2013Figures'!$H:$H,$B80,'2013Figures'!$I:$I,$C80,'2013Figures'!$B:$B,"CyToBroker",'2013Figures'!$G:$G,"E1",'2013Figures'!$E:$E,$B$1)</f>
        <v>0</v>
      </c>
      <c r="H80" s="9">
        <f>SUMIFS('2013Figures'!$J:$J,'2013Figures'!$C:$C,$A80,'2013Figures'!$H:$H,$B80,'2013Figures'!$I:$I,$C80,'2013Figures'!$B:$B,"CyToBroker",'2013Figures'!$G:$G,"P1",'2013Figures'!$E:$E,$B$1)</f>
        <v>0</v>
      </c>
      <c r="J80" s="8">
        <v>200801</v>
      </c>
      <c r="L80" s="42">
        <f>SUMIFS('2012Figures'!$J:$J,'2012Figures'!$C:$C,$A80,'2012Figures'!$H:$H,$B80,'2012Figures'!$I:$I,$C80,'2012Figures'!$E:$E,$B$1)</f>
        <v>0</v>
      </c>
      <c r="M80" s="52">
        <f>SUMIFS('2012Figures'!$J:$J,'2012Figures'!$C:$C,$A80,'2012Figures'!$H:$H,$B80,'2012Figures'!$I:$I,$C80,'2012Figures'!$B:$B,"BrokerToCy",'2012Figures'!$G:$G,"E1",'2012Figures'!$E:$E,$B$1)</f>
        <v>0</v>
      </c>
      <c r="N80" s="52">
        <f>SUMIFS('2012Figures'!$J:$J,'2012Figures'!$C:$C,$A80,'2012Figures'!$H:$H,$B80,'2012Figures'!$I:$I,$C80,'2012Figures'!$B:$B,"BrokerToCy",'2012Figures'!$G:$G,"P1",'2012Figures'!$E:$E,$B$1)</f>
        <v>0</v>
      </c>
      <c r="O80" s="52">
        <f>SUMIFS('2012Figures'!$J:$J,'2012Figures'!$C:$C,$A80,'2012Figures'!$H:$H,$B80,'2012Figures'!$I:$I,$C80,'2012Figures'!$B:$B,"CyToBroker",'2012Figures'!$G:$G,"E1",'2012Figures'!$E:$E,$B$1)</f>
        <v>0</v>
      </c>
      <c r="P80" s="52">
        <f>SUMIFS('2012Figures'!$J:$J,'2012Figures'!$C:$C,$A80,'2012Figures'!$H:$H,$B80,'2012Figures'!$I:$I,$C80,'2012Figures'!$B:$B,"CyToBroker",'2012Figures'!$G:$G,"P1",'2012Figures'!$E:$E,$B$1)</f>
        <v>0</v>
      </c>
      <c r="R80" s="46" t="str">
        <f t="shared" si="15"/>
        <v/>
      </c>
      <c r="S80" s="46" t="str">
        <f t="shared" si="15"/>
        <v/>
      </c>
      <c r="T80" s="46" t="str">
        <f t="shared" si="15"/>
        <v/>
      </c>
      <c r="U80" s="46" t="str">
        <f t="shared" si="15"/>
        <v/>
      </c>
      <c r="V80" s="46" t="str">
        <f t="shared" si="15"/>
        <v/>
      </c>
    </row>
    <row r="81" spans="1:22" x14ac:dyDescent="0.2">
      <c r="A81" s="1">
        <v>104</v>
      </c>
      <c r="B81" s="1" t="s">
        <v>21</v>
      </c>
      <c r="C81" s="8">
        <v>2</v>
      </c>
      <c r="D81" s="29">
        <f>SUMIFS('2013Figures'!$J:$J,'2013Figures'!$C:$C,$A81,'2013Figures'!$H:$H,$B81,'2013Figures'!$I:$I,$C81,'2013Figures'!$E:$E,$B$1)</f>
        <v>0</v>
      </c>
      <c r="E81" s="9">
        <f>SUMIFS('2013Figures'!$J:$J,'2013Figures'!$C:$C,$A81,'2013Figures'!$H:$H,$B81,'2013Figures'!$I:$I,$C81,'2013Figures'!$B:$B,"BrokerToCy",'2013Figures'!$G:$G,"E1",'2013Figures'!$E:$E,$B$1)</f>
        <v>0</v>
      </c>
      <c r="F81" s="9">
        <f>SUMIFS('2013Figures'!$J:$J,'2013Figures'!$C:$C,$A81,'2013Figures'!$H:$H,$B81,'2013Figures'!$I:$I,$C81,'2013Figures'!$B:$B,"BrokerToCy",'2013Figures'!$G:$G,"P1",'2013Figures'!$E:$E,$B$1)</f>
        <v>0</v>
      </c>
      <c r="G81" s="9">
        <f>SUMIFS('2013Figures'!$J:$J,'2013Figures'!$C:$C,$A81,'2013Figures'!$H:$H,$B81,'2013Figures'!$I:$I,$C81,'2013Figures'!$B:$B,"CyToBroker",'2013Figures'!$G:$G,"E1",'2013Figures'!$E:$E,$B$1)</f>
        <v>0</v>
      </c>
      <c r="H81" s="9">
        <f>SUMIFS('2013Figures'!$J:$J,'2013Figures'!$C:$C,$A81,'2013Figures'!$H:$H,$B81,'2013Figures'!$I:$I,$C81,'2013Figures'!$B:$B,"CyToBroker",'2013Figures'!$G:$G,"P1",'2013Figures'!$E:$E,$B$1)</f>
        <v>0</v>
      </c>
      <c r="J81" s="8">
        <v>200701</v>
      </c>
      <c r="L81" s="42">
        <f>SUMIFS('2012Figures'!$J:$J,'2012Figures'!$C:$C,$A81,'2012Figures'!$H:$H,$B81,'2012Figures'!$I:$I,$C81,'2012Figures'!$E:$E,$B$1)</f>
        <v>0</v>
      </c>
      <c r="M81" s="52">
        <f>SUMIFS('2012Figures'!$J:$J,'2012Figures'!$C:$C,$A81,'2012Figures'!$H:$H,$B81,'2012Figures'!$I:$I,$C81,'2012Figures'!$B:$B,"BrokerToCy",'2012Figures'!$G:$G,"E1",'2012Figures'!$E:$E,$B$1)</f>
        <v>0</v>
      </c>
      <c r="N81" s="52">
        <f>SUMIFS('2012Figures'!$J:$J,'2012Figures'!$C:$C,$A81,'2012Figures'!$H:$H,$B81,'2012Figures'!$I:$I,$C81,'2012Figures'!$B:$B,"BrokerToCy",'2012Figures'!$G:$G,"P1",'2012Figures'!$E:$E,$B$1)</f>
        <v>0</v>
      </c>
      <c r="O81" s="52">
        <f>SUMIFS('2012Figures'!$J:$J,'2012Figures'!$C:$C,$A81,'2012Figures'!$H:$H,$B81,'2012Figures'!$I:$I,$C81,'2012Figures'!$B:$B,"CyToBroker",'2012Figures'!$G:$G,"E1",'2012Figures'!$E:$E,$B$1)</f>
        <v>0</v>
      </c>
      <c r="P81" s="52">
        <f>SUMIFS('2012Figures'!$J:$J,'2012Figures'!$C:$C,$A81,'2012Figures'!$H:$H,$B81,'2012Figures'!$I:$I,$C81,'2012Figures'!$B:$B,"CyToBroker",'2012Figures'!$G:$G,"P1",'2012Figures'!$E:$E,$B$1)</f>
        <v>0</v>
      </c>
      <c r="R81" s="46" t="str">
        <f t="shared" si="15"/>
        <v/>
      </c>
      <c r="S81" s="46" t="str">
        <f t="shared" si="15"/>
        <v/>
      </c>
      <c r="T81" s="46" t="str">
        <f t="shared" si="15"/>
        <v/>
      </c>
      <c r="U81" s="46" t="str">
        <f t="shared" si="15"/>
        <v/>
      </c>
      <c r="V81" s="46" t="str">
        <f t="shared" si="15"/>
        <v/>
      </c>
    </row>
    <row r="82" spans="1:22" x14ac:dyDescent="0.2">
      <c r="A82" s="1">
        <v>104</v>
      </c>
      <c r="B82" s="1" t="s">
        <v>21</v>
      </c>
      <c r="C82" s="8">
        <v>1</v>
      </c>
      <c r="D82" s="29">
        <f>SUMIFS('2013Figures'!$J:$J,'2013Figures'!$C:$C,$A82,'2013Figures'!$H:$H,$B82,'2013Figures'!$I:$I,$C82,'2013Figures'!$E:$E,$B$1)</f>
        <v>0</v>
      </c>
      <c r="E82" s="9">
        <f>SUMIFS('2013Figures'!$J:$J,'2013Figures'!$C:$C,$A82,'2013Figures'!$H:$H,$B82,'2013Figures'!$I:$I,$C82,'2013Figures'!$B:$B,"BrokerToCy",'2013Figures'!$G:$G,"E1",'2013Figures'!$E:$E,$B$1)</f>
        <v>0</v>
      </c>
      <c r="F82" s="9">
        <f>SUMIFS('2013Figures'!$J:$J,'2013Figures'!$C:$C,$A82,'2013Figures'!$H:$H,$B82,'2013Figures'!$I:$I,$C82,'2013Figures'!$B:$B,"BrokerToCy",'2013Figures'!$G:$G,"P1",'2013Figures'!$E:$E,$B$1)</f>
        <v>0</v>
      </c>
      <c r="G82" s="9">
        <f>SUMIFS('2013Figures'!$J:$J,'2013Figures'!$C:$C,$A82,'2013Figures'!$H:$H,$B82,'2013Figures'!$I:$I,$C82,'2013Figures'!$B:$B,"CyToBroker",'2013Figures'!$G:$G,"E1",'2013Figures'!$E:$E,$B$1)</f>
        <v>0</v>
      </c>
      <c r="H82" s="9">
        <f>SUMIFS('2013Figures'!$J:$J,'2013Figures'!$C:$C,$A82,'2013Figures'!$H:$H,$B82,'2013Figures'!$I:$I,$C82,'2013Figures'!$B:$B,"CyToBroker",'2013Figures'!$G:$G,"P1",'2013Figures'!$E:$E,$B$1)</f>
        <v>0</v>
      </c>
      <c r="J82" s="8">
        <v>200601</v>
      </c>
      <c r="L82" s="42">
        <f>SUMIFS('2012Figures'!$J:$J,'2012Figures'!$C:$C,$A82,'2012Figures'!$H:$H,$B82,'2012Figures'!$I:$I,$C82,'2012Figures'!$E:$E,$B$1)</f>
        <v>0</v>
      </c>
      <c r="M82" s="52">
        <f>SUMIFS('2012Figures'!$J:$J,'2012Figures'!$C:$C,$A82,'2012Figures'!$H:$H,$B82,'2012Figures'!$I:$I,$C82,'2012Figures'!$B:$B,"BrokerToCy",'2012Figures'!$G:$G,"E1",'2012Figures'!$E:$E,$B$1)</f>
        <v>0</v>
      </c>
      <c r="N82" s="52">
        <f>SUMIFS('2012Figures'!$J:$J,'2012Figures'!$C:$C,$A82,'2012Figures'!$H:$H,$B82,'2012Figures'!$I:$I,$C82,'2012Figures'!$B:$B,"BrokerToCy",'2012Figures'!$G:$G,"P1",'2012Figures'!$E:$E,$B$1)</f>
        <v>0</v>
      </c>
      <c r="O82" s="52">
        <f>SUMIFS('2012Figures'!$J:$J,'2012Figures'!$C:$C,$A82,'2012Figures'!$H:$H,$B82,'2012Figures'!$I:$I,$C82,'2012Figures'!$B:$B,"CyToBroker",'2012Figures'!$G:$G,"E1",'2012Figures'!$E:$E,$B$1)</f>
        <v>0</v>
      </c>
      <c r="P82" s="52">
        <f>SUMIFS('2012Figures'!$J:$J,'2012Figures'!$C:$C,$A82,'2012Figures'!$H:$H,$B82,'2012Figures'!$I:$I,$C82,'2012Figures'!$B:$B,"CyToBroker",'2012Figures'!$G:$G,"P1",'2012Figures'!$E:$E,$B$1)</f>
        <v>0</v>
      </c>
      <c r="R82" s="46" t="str">
        <f t="shared" si="15"/>
        <v/>
      </c>
      <c r="S82" s="46" t="str">
        <f t="shared" si="15"/>
        <v/>
      </c>
      <c r="T82" s="46" t="str">
        <f t="shared" si="15"/>
        <v/>
      </c>
      <c r="U82" s="46" t="str">
        <f t="shared" si="15"/>
        <v/>
      </c>
      <c r="V82" s="46" t="str">
        <f t="shared" si="15"/>
        <v/>
      </c>
    </row>
    <row r="83" spans="1:22" x14ac:dyDescent="0.2">
      <c r="A83" s="1">
        <v>104</v>
      </c>
      <c r="B83" s="1" t="s">
        <v>21</v>
      </c>
      <c r="D83" s="29">
        <f>SUMIFS('2013Figures'!$J:$J,'2013Figures'!$C:$C,$A83,'2013Figures'!$H:$H,$B83,'2013Figures'!$I:$I,"",'2013Figures'!$E:$E,$B$1)</f>
        <v>0</v>
      </c>
      <c r="E83" s="9">
        <f>SUMIFS('2013Figures'!$J:$J,'2013Figures'!$C:$C,$A83,'2013Figures'!$H:$H,$B83,'2013Figures'!$I:$I,"",'2013Figures'!$B:$B,"BrokerToCy",'2013Figures'!$G:$G,"E1",'2013Figures'!$E:$E,$B$1)</f>
        <v>0</v>
      </c>
      <c r="F83" s="9">
        <f>SUMIFS('2013Figures'!$J:$J,'2013Figures'!$C:$C,$A83,'2013Figures'!$H:$H,$B83,'2013Figures'!$I:$I,"",'2013Figures'!$B:$B,"BrokerToCy",'2013Figures'!$G:$G,"P1",'2013Figures'!$E:$E,$B$1)</f>
        <v>0</v>
      </c>
      <c r="G83" s="9">
        <f>SUMIFS('2013Figures'!$J:$J,'2013Figures'!$C:$C,$A83,'2013Figures'!$H:$H,$B83,'2013Figures'!$I:$I,"",'2013Figures'!$B:$B,"CyToBroker",'2013Figures'!$G:$G,"E1",'2013Figures'!$E:$E,$B$1)</f>
        <v>0</v>
      </c>
      <c r="H83" s="9">
        <f>SUMIFS('2013Figures'!$J:$J,'2013Figures'!$C:$C,$A83,'2013Figures'!$H:$H,$B83,'2013Figures'!$I:$I,"",'2013Figures'!$B:$B,"CyToBroker",'2013Figures'!$G:$G,"P1",'2013Figures'!$E:$E,$B$1)</f>
        <v>0</v>
      </c>
      <c r="J83" s="8" t="s">
        <v>131</v>
      </c>
      <c r="L83" s="42">
        <f>SUMIFS('2012Figures'!$J:$J,'2012Figures'!$C:$C,$A83,'2012Figures'!$H:$H,$B83,'2012Figures'!$I:$I,"",'2012Figures'!$E:$E,$B$1)</f>
        <v>0</v>
      </c>
      <c r="M83" s="52">
        <f>SUMIFS('2012Figures'!$J:$J,'2012Figures'!$C:$C,$A83,'2012Figures'!$H:$H,$B83,'2012Figures'!$I:$I,"",'2012Figures'!$B:$B,"BrokerToCy",'2012Figures'!$G:$G,"E1",'2012Figures'!$E:$E,$B$1)</f>
        <v>0</v>
      </c>
      <c r="N83" s="52">
        <f>SUMIFS('2012Figures'!$J:$J,'2012Figures'!$C:$C,$A83,'2012Figures'!$H:$H,$B83,'2012Figures'!$I:$I,"",'2012Figures'!$B:$B,"BrokerToCy",'2012Figures'!$G:$G,"P1",'2012Figures'!$E:$E,$B$1)</f>
        <v>0</v>
      </c>
      <c r="O83" s="52">
        <f>SUMIFS('2012Figures'!$J:$J,'2012Figures'!$C:$C,$A83,'2012Figures'!$H:$H,$B83,'2012Figures'!$I:$I,"",'2012Figures'!$B:$B,"CyToBroker",'2012Figures'!$G:$G,"E1",'2012Figures'!$E:$E,$B$1)</f>
        <v>0</v>
      </c>
      <c r="P83" s="52">
        <f>SUMIFS('2012Figures'!$J:$J,'2012Figures'!$C:$C,$A83,'2012Figures'!$H:$H,$B83,'2012Figures'!$I:$I,"",'2012Figures'!$B:$B,"CyToBroker",'2012Figures'!$G:$G,"P1",'2012Figures'!$E:$E,$B$1)</f>
        <v>0</v>
      </c>
      <c r="R83" s="46" t="str">
        <f t="shared" si="15"/>
        <v/>
      </c>
      <c r="S83" s="46" t="str">
        <f t="shared" si="15"/>
        <v/>
      </c>
      <c r="T83" s="46" t="str">
        <f t="shared" si="15"/>
        <v/>
      </c>
      <c r="U83" s="46" t="str">
        <f t="shared" si="15"/>
        <v/>
      </c>
      <c r="V83" s="46" t="str">
        <f t="shared" si="15"/>
        <v/>
      </c>
    </row>
    <row r="84" spans="1:22" x14ac:dyDescent="0.2">
      <c r="A84" s="1">
        <v>104</v>
      </c>
      <c r="B84" s="1" t="s">
        <v>94</v>
      </c>
      <c r="C84" s="8">
        <v>11</v>
      </c>
      <c r="D84" s="29">
        <f>SUMIFS('2013Figures'!$J:$J,'2013Figures'!$C:$C,$A84,'2013Figures'!$H:$H,$B84,'2013Figures'!$I:$I,$C84,'2013Figures'!$E:$E,$B$1)</f>
        <v>0</v>
      </c>
      <c r="E84" s="9">
        <f>SUMIFS('2013Figures'!$J:$J,'2013Figures'!$C:$C,$A84,'2013Figures'!$H:$H,$B84,'2013Figures'!$I:$I,$C84,'2013Figures'!$B:$B,"BrokerToCy",'2013Figures'!$G:$G,"E1",'2013Figures'!$E:$E,$B$1)</f>
        <v>0</v>
      </c>
      <c r="F84" s="9">
        <f>SUMIFS('2013Figures'!$J:$J,'2013Figures'!$C:$C,$A84,'2013Figures'!$H:$H,$B84,'2013Figures'!$I:$I,$C84,'2013Figures'!$B:$B,"BrokerToCy",'2013Figures'!$G:$G,"P1",'2013Figures'!$E:$E,$B$1)</f>
        <v>0</v>
      </c>
      <c r="G84" s="9">
        <f>SUMIFS('2013Figures'!$J:$J,'2013Figures'!$C:$C,$A84,'2013Figures'!$H:$H,$B84,'2013Figures'!$I:$I,$C84,'2013Figures'!$B:$B,"CyToBroker",'2013Figures'!$G:$G,"E1",'2013Figures'!$E:$E,$B$1)</f>
        <v>0</v>
      </c>
      <c r="H84" s="9">
        <f>SUMIFS('2013Figures'!$J:$J,'2013Figures'!$C:$C,$A84,'2013Figures'!$H:$H,$B84,'2013Figures'!$I:$I,$C84,'2013Figures'!$B:$B,"CyToBroker",'2013Figures'!$G:$G,"P1",'2013Figures'!$E:$E,$B$1)</f>
        <v>0</v>
      </c>
      <c r="L84" s="42">
        <f>SUMIFS('2012Figures'!$J:$J,'2012Figures'!$C:$C,$A84,'2012Figures'!$H:$H,$B84,'2012Figures'!$I:$I,$C84,'2012Figures'!$E:$E,$B$1)</f>
        <v>0</v>
      </c>
      <c r="M84" s="52">
        <f>SUMIFS('2012Figures'!$J:$J,'2012Figures'!$C:$C,$A84,'2012Figures'!$H:$H,$B84,'2012Figures'!$I:$I,$C84,'2012Figures'!$B:$B,"BrokerToCy",'2012Figures'!$G:$G,"E1",'2012Figures'!$E:$E,$B$1)</f>
        <v>0</v>
      </c>
      <c r="N84" s="52">
        <f>SUMIFS('2012Figures'!$J:$J,'2012Figures'!$C:$C,$A84,'2012Figures'!$H:$H,$B84,'2012Figures'!$I:$I,$C84,'2012Figures'!$B:$B,"BrokerToCy",'2012Figures'!$G:$G,"P1",'2012Figures'!$E:$E,$B$1)</f>
        <v>0</v>
      </c>
      <c r="O84" s="52">
        <f>SUMIFS('2012Figures'!$J:$J,'2012Figures'!$C:$C,$A84,'2012Figures'!$H:$H,$B84,'2012Figures'!$I:$I,$C84,'2012Figures'!$B:$B,"CyToBroker",'2012Figures'!$G:$G,"E1",'2012Figures'!$E:$E,$B$1)</f>
        <v>0</v>
      </c>
      <c r="P84" s="52">
        <f>SUMIFS('2012Figures'!$J:$J,'2012Figures'!$C:$C,$A84,'2012Figures'!$H:$H,$B84,'2012Figures'!$I:$I,$C84,'2012Figures'!$B:$B,"CyToBroker",'2012Figures'!$G:$G,"P1",'2012Figures'!$E:$E,$B$1)</f>
        <v>0</v>
      </c>
      <c r="R84" s="46" t="str">
        <f t="shared" si="15"/>
        <v/>
      </c>
      <c r="S84" s="46" t="str">
        <f t="shared" si="15"/>
        <v/>
      </c>
      <c r="T84" s="46" t="str">
        <f t="shared" si="15"/>
        <v/>
      </c>
      <c r="U84" s="46" t="str">
        <f t="shared" si="15"/>
        <v/>
      </c>
      <c r="V84" s="46" t="str">
        <f t="shared" si="15"/>
        <v/>
      </c>
    </row>
    <row r="85" spans="1:22" x14ac:dyDescent="0.2">
      <c r="A85" s="1">
        <v>104</v>
      </c>
      <c r="B85" s="1" t="s">
        <v>94</v>
      </c>
      <c r="C85" s="8">
        <v>10</v>
      </c>
      <c r="D85" s="29">
        <f>SUMIFS('2013Figures'!$J:$J,'2013Figures'!$C:$C,$A85,'2013Figures'!$H:$H,$B85,'2013Figures'!$I:$I,$C85,'2013Figures'!$E:$E,$B$1)</f>
        <v>0</v>
      </c>
      <c r="E85" s="9">
        <f>SUMIFS('2013Figures'!$J:$J,'2013Figures'!$C:$C,$A85,'2013Figures'!$H:$H,$B85,'2013Figures'!$I:$I,$C85,'2013Figures'!$B:$B,"BrokerToCy",'2013Figures'!$G:$G,"E1",'2013Figures'!$E:$E,$B$1)</f>
        <v>0</v>
      </c>
      <c r="F85" s="9">
        <f>SUMIFS('2013Figures'!$J:$J,'2013Figures'!$C:$C,$A85,'2013Figures'!$H:$H,$B85,'2013Figures'!$I:$I,$C85,'2013Figures'!$B:$B,"BrokerToCy",'2013Figures'!$G:$G,"P1",'2013Figures'!$E:$E,$B$1)</f>
        <v>0</v>
      </c>
      <c r="G85" s="9">
        <f>SUMIFS('2013Figures'!$J:$J,'2013Figures'!$C:$C,$A85,'2013Figures'!$H:$H,$B85,'2013Figures'!$I:$I,$C85,'2013Figures'!$B:$B,"CyToBroker",'2013Figures'!$G:$G,"E1",'2013Figures'!$E:$E,$B$1)</f>
        <v>0</v>
      </c>
      <c r="H85" s="9">
        <f>SUMIFS('2013Figures'!$J:$J,'2013Figures'!$C:$C,$A85,'2013Figures'!$H:$H,$B85,'2013Figures'!$I:$I,$C85,'2013Figures'!$B:$B,"CyToBroker",'2013Figures'!$G:$G,"P1",'2013Figures'!$E:$E,$B$1)</f>
        <v>0</v>
      </c>
      <c r="J85" s="8">
        <v>201501</v>
      </c>
      <c r="L85" s="42">
        <f>SUMIFS('2012Figures'!$J:$J,'2012Figures'!$C:$C,$A85,'2012Figures'!$H:$H,$B85,'2012Figures'!$I:$I,$C85,'2012Figures'!$E:$E,$B$1)</f>
        <v>0</v>
      </c>
      <c r="M85" s="52">
        <f>SUMIFS('2012Figures'!$J:$J,'2012Figures'!$C:$C,$A85,'2012Figures'!$H:$H,$B85,'2012Figures'!$I:$I,$C85,'2012Figures'!$B:$B,"BrokerToCy",'2012Figures'!$G:$G,"E1",'2012Figures'!$E:$E,$B$1)</f>
        <v>0</v>
      </c>
      <c r="N85" s="52">
        <f>SUMIFS('2012Figures'!$J:$J,'2012Figures'!$C:$C,$A85,'2012Figures'!$H:$H,$B85,'2012Figures'!$I:$I,$C85,'2012Figures'!$B:$B,"BrokerToCy",'2012Figures'!$G:$G,"P1",'2012Figures'!$E:$E,$B$1)</f>
        <v>0</v>
      </c>
      <c r="O85" s="52">
        <f>SUMIFS('2012Figures'!$J:$J,'2012Figures'!$C:$C,$A85,'2012Figures'!$H:$H,$B85,'2012Figures'!$I:$I,$C85,'2012Figures'!$B:$B,"CyToBroker",'2012Figures'!$G:$G,"E1",'2012Figures'!$E:$E,$B$1)</f>
        <v>0</v>
      </c>
      <c r="P85" s="52">
        <f>SUMIFS('2012Figures'!$J:$J,'2012Figures'!$C:$C,$A85,'2012Figures'!$H:$H,$B85,'2012Figures'!$I:$I,$C85,'2012Figures'!$B:$B,"CyToBroker",'2012Figures'!$G:$G,"P1",'2012Figures'!$E:$E,$B$1)</f>
        <v>0</v>
      </c>
      <c r="R85" s="46" t="str">
        <f t="shared" si="15"/>
        <v/>
      </c>
      <c r="S85" s="46" t="str">
        <f t="shared" si="15"/>
        <v/>
      </c>
      <c r="T85" s="46" t="str">
        <f t="shared" si="15"/>
        <v/>
      </c>
      <c r="U85" s="46" t="str">
        <f t="shared" si="15"/>
        <v/>
      </c>
      <c r="V85" s="46" t="str">
        <f t="shared" si="15"/>
        <v/>
      </c>
    </row>
    <row r="86" spans="1:22" x14ac:dyDescent="0.2">
      <c r="A86" s="1">
        <v>104</v>
      </c>
      <c r="B86" s="1" t="s">
        <v>94</v>
      </c>
      <c r="C86" s="8">
        <v>9</v>
      </c>
      <c r="D86" s="29">
        <f>SUMIFS('2013Figures'!$J:$J,'2013Figures'!$C:$C,$A86,'2013Figures'!$H:$H,$B86,'2013Figures'!$I:$I,$C86,'2013Figures'!$E:$E,$B$1)</f>
        <v>0</v>
      </c>
      <c r="E86" s="9">
        <f>SUMIFS('2013Figures'!$J:$J,'2013Figures'!$C:$C,$A86,'2013Figures'!$H:$H,$B86,'2013Figures'!$I:$I,$C86,'2013Figures'!$B:$B,"BrokerToCy",'2013Figures'!$G:$G,"E1",'2013Figures'!$E:$E,$B$1)</f>
        <v>0</v>
      </c>
      <c r="F86" s="9">
        <f>SUMIFS('2013Figures'!$J:$J,'2013Figures'!$C:$C,$A86,'2013Figures'!$H:$H,$B86,'2013Figures'!$I:$I,$C86,'2013Figures'!$B:$B,"BrokerToCy",'2013Figures'!$G:$G,"P1",'2013Figures'!$E:$E,$B$1)</f>
        <v>0</v>
      </c>
      <c r="G86" s="9">
        <f>SUMIFS('2013Figures'!$J:$J,'2013Figures'!$C:$C,$A86,'2013Figures'!$H:$H,$B86,'2013Figures'!$I:$I,$C86,'2013Figures'!$B:$B,"CyToBroker",'2013Figures'!$G:$G,"E1",'2013Figures'!$E:$E,$B$1)</f>
        <v>0</v>
      </c>
      <c r="H86" s="9">
        <f>SUMIFS('2013Figures'!$J:$J,'2013Figures'!$C:$C,$A86,'2013Figures'!$H:$H,$B86,'2013Figures'!$I:$I,$C86,'2013Figures'!$B:$B,"CyToBroker",'2013Figures'!$G:$G,"P1",'2013Figures'!$E:$E,$B$1)</f>
        <v>0</v>
      </c>
      <c r="J86" s="8">
        <v>201401</v>
      </c>
      <c r="L86" s="42">
        <f>SUMIFS('2012Figures'!$J:$J,'2012Figures'!$C:$C,$A86,'2012Figures'!$H:$H,$B86,'2012Figures'!$I:$I,$C86,'2012Figures'!$E:$E,$B$1)</f>
        <v>0</v>
      </c>
      <c r="M86" s="52">
        <f>SUMIFS('2012Figures'!$J:$J,'2012Figures'!$C:$C,$A86,'2012Figures'!$H:$H,$B86,'2012Figures'!$I:$I,$C86,'2012Figures'!$B:$B,"BrokerToCy",'2012Figures'!$G:$G,"E1",'2012Figures'!$E:$E,$B$1)</f>
        <v>0</v>
      </c>
      <c r="N86" s="52">
        <f>SUMIFS('2012Figures'!$J:$J,'2012Figures'!$C:$C,$A86,'2012Figures'!$H:$H,$B86,'2012Figures'!$I:$I,$C86,'2012Figures'!$B:$B,"BrokerToCy",'2012Figures'!$G:$G,"P1",'2012Figures'!$E:$E,$B$1)</f>
        <v>0</v>
      </c>
      <c r="O86" s="52">
        <f>SUMIFS('2012Figures'!$J:$J,'2012Figures'!$C:$C,$A86,'2012Figures'!$H:$H,$B86,'2012Figures'!$I:$I,$C86,'2012Figures'!$B:$B,"CyToBroker",'2012Figures'!$G:$G,"E1",'2012Figures'!$E:$E,$B$1)</f>
        <v>0</v>
      </c>
      <c r="P86" s="52">
        <f>SUMIFS('2012Figures'!$J:$J,'2012Figures'!$C:$C,$A86,'2012Figures'!$H:$H,$B86,'2012Figures'!$I:$I,$C86,'2012Figures'!$B:$B,"CyToBroker",'2012Figures'!$G:$G,"P1",'2012Figures'!$E:$E,$B$1)</f>
        <v>0</v>
      </c>
      <c r="R86" s="46" t="str">
        <f t="shared" si="15"/>
        <v/>
      </c>
      <c r="S86" s="46" t="str">
        <f t="shared" si="15"/>
        <v/>
      </c>
      <c r="T86" s="46" t="str">
        <f t="shared" si="15"/>
        <v/>
      </c>
      <c r="U86" s="46" t="str">
        <f t="shared" si="15"/>
        <v/>
      </c>
      <c r="V86" s="46" t="str">
        <f t="shared" si="15"/>
        <v/>
      </c>
    </row>
    <row r="87" spans="1:22" x14ac:dyDescent="0.2">
      <c r="A87" s="1">
        <v>104</v>
      </c>
      <c r="B87" s="1" t="s">
        <v>94</v>
      </c>
      <c r="C87" s="8">
        <v>8</v>
      </c>
      <c r="D87" s="29">
        <f>SUMIFS('2013Figures'!$J:$J,'2013Figures'!$C:$C,$A87,'2013Figures'!$H:$H,$B87,'2013Figures'!$I:$I,$C87,'2013Figures'!$E:$E,$B$1)</f>
        <v>0</v>
      </c>
      <c r="E87" s="9">
        <f>SUMIFS('2013Figures'!$J:$J,'2013Figures'!$C:$C,$A87,'2013Figures'!$H:$H,$B87,'2013Figures'!$I:$I,$C87,'2013Figures'!$B:$B,"BrokerToCy",'2013Figures'!$G:$G,"E1",'2013Figures'!$E:$E,$B$1)</f>
        <v>0</v>
      </c>
      <c r="F87" s="9">
        <f>SUMIFS('2013Figures'!$J:$J,'2013Figures'!$C:$C,$A87,'2013Figures'!$H:$H,$B87,'2013Figures'!$I:$I,$C87,'2013Figures'!$B:$B,"BrokerToCy",'2013Figures'!$G:$G,"P1",'2013Figures'!$E:$E,$B$1)</f>
        <v>0</v>
      </c>
      <c r="G87" s="9">
        <f>SUMIFS('2013Figures'!$J:$J,'2013Figures'!$C:$C,$A87,'2013Figures'!$H:$H,$B87,'2013Figures'!$I:$I,$C87,'2013Figures'!$B:$B,"CyToBroker",'2013Figures'!$G:$G,"E1",'2013Figures'!$E:$E,$B$1)</f>
        <v>0</v>
      </c>
      <c r="H87" s="9">
        <f>SUMIFS('2013Figures'!$J:$J,'2013Figures'!$C:$C,$A87,'2013Figures'!$H:$H,$B87,'2013Figures'!$I:$I,$C87,'2013Figures'!$B:$B,"CyToBroker",'2013Figures'!$G:$G,"P1",'2013Figures'!$E:$E,$B$1)</f>
        <v>0</v>
      </c>
      <c r="I87" s="30"/>
      <c r="J87" s="31">
        <v>201301</v>
      </c>
      <c r="K87" s="30"/>
      <c r="L87" s="42">
        <f>SUMIFS('2012Figures'!$J:$J,'2012Figures'!$C:$C,$A87,'2012Figures'!$H:$H,$B87,'2012Figures'!$I:$I,$C87,'2012Figures'!$E:$E,$B$1)</f>
        <v>0</v>
      </c>
      <c r="M87" s="52">
        <f>SUMIFS('2012Figures'!$J:$J,'2012Figures'!$C:$C,$A87,'2012Figures'!$H:$H,$B87,'2012Figures'!$I:$I,$C87,'2012Figures'!$B:$B,"BrokerToCy",'2012Figures'!$G:$G,"E1",'2012Figures'!$E:$E,$B$1)</f>
        <v>0</v>
      </c>
      <c r="N87" s="52">
        <f>SUMIFS('2012Figures'!$J:$J,'2012Figures'!$C:$C,$A87,'2012Figures'!$H:$H,$B87,'2012Figures'!$I:$I,$C87,'2012Figures'!$B:$B,"BrokerToCy",'2012Figures'!$G:$G,"P1",'2012Figures'!$E:$E,$B$1)</f>
        <v>0</v>
      </c>
      <c r="O87" s="52">
        <f>SUMIFS('2012Figures'!$J:$J,'2012Figures'!$C:$C,$A87,'2012Figures'!$H:$H,$B87,'2012Figures'!$I:$I,$C87,'2012Figures'!$B:$B,"CyToBroker",'2012Figures'!$G:$G,"E1",'2012Figures'!$E:$E,$B$1)</f>
        <v>0</v>
      </c>
      <c r="P87" s="52">
        <f>SUMIFS('2012Figures'!$J:$J,'2012Figures'!$C:$C,$A87,'2012Figures'!$H:$H,$B87,'2012Figures'!$I:$I,$C87,'2012Figures'!$B:$B,"CyToBroker",'2012Figures'!$G:$G,"P1",'2012Figures'!$E:$E,$B$1)</f>
        <v>0</v>
      </c>
      <c r="Q87" s="30"/>
      <c r="R87" s="46" t="str">
        <f t="shared" si="15"/>
        <v/>
      </c>
      <c r="S87" s="46" t="str">
        <f t="shared" si="15"/>
        <v/>
      </c>
      <c r="T87" s="46" t="str">
        <f t="shared" si="15"/>
        <v/>
      </c>
      <c r="U87" s="46" t="str">
        <f t="shared" si="15"/>
        <v/>
      </c>
      <c r="V87" s="46" t="str">
        <f t="shared" si="15"/>
        <v/>
      </c>
    </row>
    <row r="88" spans="1:22" x14ac:dyDescent="0.2">
      <c r="A88" s="1">
        <v>104</v>
      </c>
      <c r="B88" s="1" t="s">
        <v>94</v>
      </c>
      <c r="C88" s="8">
        <v>7</v>
      </c>
      <c r="D88" s="29">
        <f>SUMIFS('2013Figures'!$J:$J,'2013Figures'!$C:$C,$A88,'2013Figures'!$H:$H,$B88,'2013Figures'!$I:$I,$C88,'2013Figures'!$E:$E,$B$1)</f>
        <v>0</v>
      </c>
      <c r="E88" s="9">
        <f>SUMIFS('2013Figures'!$J:$J,'2013Figures'!$C:$C,$A88,'2013Figures'!$H:$H,$B88,'2013Figures'!$I:$I,$C88,'2013Figures'!$B:$B,"BrokerToCy",'2013Figures'!$G:$G,"E1",'2013Figures'!$E:$E,$B$1)</f>
        <v>0</v>
      </c>
      <c r="F88" s="9">
        <f>SUMIFS('2013Figures'!$J:$J,'2013Figures'!$C:$C,$A88,'2013Figures'!$H:$H,$B88,'2013Figures'!$I:$I,$C88,'2013Figures'!$B:$B,"BrokerToCy",'2013Figures'!$G:$G,"P1",'2013Figures'!$E:$E,$B$1)</f>
        <v>0</v>
      </c>
      <c r="G88" s="9">
        <f>SUMIFS('2013Figures'!$J:$J,'2013Figures'!$C:$C,$A88,'2013Figures'!$H:$H,$B88,'2013Figures'!$I:$I,$C88,'2013Figures'!$B:$B,"CyToBroker",'2013Figures'!$G:$G,"E1",'2013Figures'!$E:$E,$B$1)</f>
        <v>0</v>
      </c>
      <c r="H88" s="9">
        <f>SUMIFS('2013Figures'!$J:$J,'2013Figures'!$C:$C,$A88,'2013Figures'!$H:$H,$B88,'2013Figures'!$I:$I,$C88,'2013Figures'!$B:$B,"CyToBroker",'2013Figures'!$G:$G,"P1",'2013Figures'!$E:$E,$B$1)</f>
        <v>0</v>
      </c>
      <c r="J88" s="8">
        <v>201201</v>
      </c>
      <c r="L88" s="42">
        <f>SUMIFS('2012Figures'!$J:$J,'2012Figures'!$C:$C,$A88,'2012Figures'!$H:$H,$B88,'2012Figures'!$I:$I,$C88,'2012Figures'!$E:$E,$B$1)</f>
        <v>0</v>
      </c>
      <c r="M88" s="52">
        <f>SUMIFS('2012Figures'!$J:$J,'2012Figures'!$C:$C,$A88,'2012Figures'!$H:$H,$B88,'2012Figures'!$I:$I,$C88,'2012Figures'!$B:$B,"BrokerToCy",'2012Figures'!$G:$G,"E1",'2012Figures'!$E:$E,$B$1)</f>
        <v>0</v>
      </c>
      <c r="N88" s="52">
        <f>SUMIFS('2012Figures'!$J:$J,'2012Figures'!$C:$C,$A88,'2012Figures'!$H:$H,$B88,'2012Figures'!$I:$I,$C88,'2012Figures'!$B:$B,"BrokerToCy",'2012Figures'!$G:$G,"P1",'2012Figures'!$E:$E,$B$1)</f>
        <v>0</v>
      </c>
      <c r="O88" s="52">
        <f>SUMIFS('2012Figures'!$J:$J,'2012Figures'!$C:$C,$A88,'2012Figures'!$H:$H,$B88,'2012Figures'!$I:$I,$C88,'2012Figures'!$B:$B,"CyToBroker",'2012Figures'!$G:$G,"E1",'2012Figures'!$E:$E,$B$1)</f>
        <v>0</v>
      </c>
      <c r="P88" s="52">
        <f>SUMIFS('2012Figures'!$J:$J,'2012Figures'!$C:$C,$A88,'2012Figures'!$H:$H,$B88,'2012Figures'!$I:$I,$C88,'2012Figures'!$B:$B,"CyToBroker",'2012Figures'!$G:$G,"P1",'2012Figures'!$E:$E,$B$1)</f>
        <v>0</v>
      </c>
      <c r="R88" s="46" t="str">
        <f t="shared" si="15"/>
        <v/>
      </c>
      <c r="S88" s="46" t="str">
        <f t="shared" si="15"/>
        <v/>
      </c>
      <c r="T88" s="46" t="str">
        <f t="shared" si="15"/>
        <v/>
      </c>
      <c r="U88" s="46" t="str">
        <f t="shared" si="15"/>
        <v/>
      </c>
      <c r="V88" s="46" t="str">
        <f t="shared" si="15"/>
        <v/>
      </c>
    </row>
    <row r="89" spans="1:22" x14ac:dyDescent="0.2">
      <c r="A89" s="1">
        <v>104</v>
      </c>
      <c r="B89" s="1" t="s">
        <v>94</v>
      </c>
      <c r="C89" s="8">
        <v>6</v>
      </c>
      <c r="D89" s="29">
        <f>SUMIFS('2013Figures'!$J:$J,'2013Figures'!$C:$C,$A89,'2013Figures'!$H:$H,$B89,'2013Figures'!$I:$I,$C89,'2013Figures'!$E:$E,$B$1)</f>
        <v>0</v>
      </c>
      <c r="E89" s="9">
        <f>SUMIFS('2013Figures'!$J:$J,'2013Figures'!$C:$C,$A89,'2013Figures'!$H:$H,$B89,'2013Figures'!$I:$I,$C89,'2013Figures'!$B:$B,"BrokerToCy",'2013Figures'!$G:$G,"E1",'2013Figures'!$E:$E,$B$1)</f>
        <v>0</v>
      </c>
      <c r="F89" s="9">
        <f>SUMIFS('2013Figures'!$J:$J,'2013Figures'!$C:$C,$A89,'2013Figures'!$H:$H,$B89,'2013Figures'!$I:$I,$C89,'2013Figures'!$B:$B,"BrokerToCy",'2013Figures'!$G:$G,"P1",'2013Figures'!$E:$E,$B$1)</f>
        <v>0</v>
      </c>
      <c r="G89" s="9">
        <f>SUMIFS('2013Figures'!$J:$J,'2013Figures'!$C:$C,$A89,'2013Figures'!$H:$H,$B89,'2013Figures'!$I:$I,$C89,'2013Figures'!$B:$B,"CyToBroker",'2013Figures'!$G:$G,"E1",'2013Figures'!$E:$E,$B$1)</f>
        <v>0</v>
      </c>
      <c r="H89" s="9">
        <f>SUMIFS('2013Figures'!$J:$J,'2013Figures'!$C:$C,$A89,'2013Figures'!$H:$H,$B89,'2013Figures'!$I:$I,$C89,'2013Figures'!$B:$B,"CyToBroker",'2013Figures'!$G:$G,"P1",'2013Figures'!$E:$E,$B$1)</f>
        <v>0</v>
      </c>
      <c r="J89" s="8">
        <v>201101</v>
      </c>
      <c r="L89" s="42">
        <f>SUMIFS('2012Figures'!$J:$J,'2012Figures'!$C:$C,$A89,'2012Figures'!$H:$H,$B89,'2012Figures'!$I:$I,$C89,'2012Figures'!$E:$E,$B$1)</f>
        <v>0</v>
      </c>
      <c r="M89" s="52">
        <f>SUMIFS('2012Figures'!$J:$J,'2012Figures'!$C:$C,$A89,'2012Figures'!$H:$H,$B89,'2012Figures'!$I:$I,$C89,'2012Figures'!$B:$B,"BrokerToCy",'2012Figures'!$G:$G,"E1",'2012Figures'!$E:$E,$B$1)</f>
        <v>0</v>
      </c>
      <c r="N89" s="52">
        <f>SUMIFS('2012Figures'!$J:$J,'2012Figures'!$C:$C,$A89,'2012Figures'!$H:$H,$B89,'2012Figures'!$I:$I,$C89,'2012Figures'!$B:$B,"BrokerToCy",'2012Figures'!$G:$G,"P1",'2012Figures'!$E:$E,$B$1)</f>
        <v>0</v>
      </c>
      <c r="O89" s="52">
        <f>SUMIFS('2012Figures'!$J:$J,'2012Figures'!$C:$C,$A89,'2012Figures'!$H:$H,$B89,'2012Figures'!$I:$I,$C89,'2012Figures'!$B:$B,"CyToBroker",'2012Figures'!$G:$G,"E1",'2012Figures'!$E:$E,$B$1)</f>
        <v>0</v>
      </c>
      <c r="P89" s="52">
        <f>SUMIFS('2012Figures'!$J:$J,'2012Figures'!$C:$C,$A89,'2012Figures'!$H:$H,$B89,'2012Figures'!$I:$I,$C89,'2012Figures'!$B:$B,"CyToBroker",'2012Figures'!$G:$G,"P1",'2012Figures'!$E:$E,$B$1)</f>
        <v>0</v>
      </c>
      <c r="R89" s="46" t="str">
        <f t="shared" si="15"/>
        <v/>
      </c>
      <c r="S89" s="46" t="str">
        <f t="shared" si="15"/>
        <v/>
      </c>
      <c r="T89" s="46" t="str">
        <f t="shared" si="15"/>
        <v/>
      </c>
      <c r="U89" s="46" t="str">
        <f t="shared" si="15"/>
        <v/>
      </c>
      <c r="V89" s="46" t="str">
        <f t="shared" si="15"/>
        <v/>
      </c>
    </row>
    <row r="90" spans="1:22" x14ac:dyDescent="0.2">
      <c r="A90" s="1">
        <v>104</v>
      </c>
      <c r="B90" s="1" t="s">
        <v>94</v>
      </c>
      <c r="C90" s="8">
        <v>5</v>
      </c>
      <c r="D90" s="29">
        <f>SUMIFS('2013Figures'!$J:$J,'2013Figures'!$C:$C,$A90,'2013Figures'!$H:$H,$B90,'2013Figures'!$I:$I,$C90,'2013Figures'!$E:$E,$B$1)</f>
        <v>0</v>
      </c>
      <c r="E90" s="9">
        <f>SUMIFS('2013Figures'!$J:$J,'2013Figures'!$C:$C,$A90,'2013Figures'!$H:$H,$B90,'2013Figures'!$I:$I,$C90,'2013Figures'!$B:$B,"BrokerToCy",'2013Figures'!$G:$G,"E1",'2013Figures'!$E:$E,$B$1)</f>
        <v>0</v>
      </c>
      <c r="F90" s="9">
        <f>SUMIFS('2013Figures'!$J:$J,'2013Figures'!$C:$C,$A90,'2013Figures'!$H:$H,$B90,'2013Figures'!$I:$I,$C90,'2013Figures'!$B:$B,"BrokerToCy",'2013Figures'!$G:$G,"P1",'2013Figures'!$E:$E,$B$1)</f>
        <v>0</v>
      </c>
      <c r="G90" s="9">
        <f>SUMIFS('2013Figures'!$J:$J,'2013Figures'!$C:$C,$A90,'2013Figures'!$H:$H,$B90,'2013Figures'!$I:$I,$C90,'2013Figures'!$B:$B,"CyToBroker",'2013Figures'!$G:$G,"E1",'2013Figures'!$E:$E,$B$1)</f>
        <v>0</v>
      </c>
      <c r="H90" s="9">
        <f>SUMIFS('2013Figures'!$J:$J,'2013Figures'!$C:$C,$A90,'2013Figures'!$H:$H,$B90,'2013Figures'!$I:$I,$C90,'2013Figures'!$B:$B,"CyToBroker",'2013Figures'!$G:$G,"P1",'2013Figures'!$E:$E,$B$1)</f>
        <v>0</v>
      </c>
      <c r="J90" s="8">
        <v>201001</v>
      </c>
      <c r="L90" s="42">
        <f>SUMIFS('2012Figures'!$J:$J,'2012Figures'!$C:$C,$A90,'2012Figures'!$H:$H,$B90,'2012Figures'!$I:$I,$C90,'2012Figures'!$E:$E,$B$1)</f>
        <v>0</v>
      </c>
      <c r="M90" s="52">
        <f>SUMIFS('2012Figures'!$J:$J,'2012Figures'!$C:$C,$A90,'2012Figures'!$H:$H,$B90,'2012Figures'!$I:$I,$C90,'2012Figures'!$B:$B,"BrokerToCy",'2012Figures'!$G:$G,"E1",'2012Figures'!$E:$E,$B$1)</f>
        <v>0</v>
      </c>
      <c r="N90" s="52">
        <f>SUMIFS('2012Figures'!$J:$J,'2012Figures'!$C:$C,$A90,'2012Figures'!$H:$H,$B90,'2012Figures'!$I:$I,$C90,'2012Figures'!$B:$B,"BrokerToCy",'2012Figures'!$G:$G,"P1",'2012Figures'!$E:$E,$B$1)</f>
        <v>0</v>
      </c>
      <c r="O90" s="52">
        <f>SUMIFS('2012Figures'!$J:$J,'2012Figures'!$C:$C,$A90,'2012Figures'!$H:$H,$B90,'2012Figures'!$I:$I,$C90,'2012Figures'!$B:$B,"CyToBroker",'2012Figures'!$G:$G,"E1",'2012Figures'!$E:$E,$B$1)</f>
        <v>0</v>
      </c>
      <c r="P90" s="52">
        <f>SUMIFS('2012Figures'!$J:$J,'2012Figures'!$C:$C,$A90,'2012Figures'!$H:$H,$B90,'2012Figures'!$I:$I,$C90,'2012Figures'!$B:$B,"CyToBroker",'2012Figures'!$G:$G,"P1",'2012Figures'!$E:$E,$B$1)</f>
        <v>0</v>
      </c>
      <c r="R90" s="46" t="str">
        <f t="shared" si="15"/>
        <v/>
      </c>
      <c r="S90" s="46" t="str">
        <f t="shared" si="15"/>
        <v/>
      </c>
      <c r="T90" s="46" t="str">
        <f t="shared" si="15"/>
        <v/>
      </c>
      <c r="U90" s="46" t="str">
        <f t="shared" si="15"/>
        <v/>
      </c>
      <c r="V90" s="46" t="str">
        <f t="shared" si="15"/>
        <v/>
      </c>
    </row>
    <row r="91" spans="1:22" x14ac:dyDescent="0.2">
      <c r="A91" s="1">
        <v>104</v>
      </c>
      <c r="B91" s="1" t="s">
        <v>94</v>
      </c>
      <c r="C91" s="8">
        <v>4</v>
      </c>
      <c r="D91" s="29">
        <f>SUMIFS('2013Figures'!$J:$J,'2013Figures'!$C:$C,$A91,'2013Figures'!$H:$H,$B91,'2013Figures'!$I:$I,$C91,'2013Figures'!$E:$E,$B$1)</f>
        <v>0</v>
      </c>
      <c r="E91" s="9">
        <f>SUMIFS('2013Figures'!$J:$J,'2013Figures'!$C:$C,$A91,'2013Figures'!$H:$H,$B91,'2013Figures'!$I:$I,$C91,'2013Figures'!$B:$B,"BrokerToCy",'2013Figures'!$G:$G,"E1",'2013Figures'!$E:$E,$B$1)</f>
        <v>0</v>
      </c>
      <c r="F91" s="9">
        <f>SUMIFS('2013Figures'!$J:$J,'2013Figures'!$C:$C,$A91,'2013Figures'!$H:$H,$B91,'2013Figures'!$I:$I,$C91,'2013Figures'!$B:$B,"BrokerToCy",'2013Figures'!$G:$G,"P1",'2013Figures'!$E:$E,$B$1)</f>
        <v>0</v>
      </c>
      <c r="G91" s="9">
        <f>SUMIFS('2013Figures'!$J:$J,'2013Figures'!$C:$C,$A91,'2013Figures'!$H:$H,$B91,'2013Figures'!$I:$I,$C91,'2013Figures'!$B:$B,"CyToBroker",'2013Figures'!$G:$G,"E1",'2013Figures'!$E:$E,$B$1)</f>
        <v>0</v>
      </c>
      <c r="H91" s="9">
        <f>SUMIFS('2013Figures'!$J:$J,'2013Figures'!$C:$C,$A91,'2013Figures'!$H:$H,$B91,'2013Figures'!$I:$I,$C91,'2013Figures'!$B:$B,"CyToBroker",'2013Figures'!$G:$G,"P1",'2013Figures'!$E:$E,$B$1)</f>
        <v>0</v>
      </c>
      <c r="J91" s="8">
        <v>200901</v>
      </c>
      <c r="L91" s="42">
        <f>SUMIFS('2012Figures'!$J:$J,'2012Figures'!$C:$C,$A91,'2012Figures'!$H:$H,$B91,'2012Figures'!$I:$I,$C91,'2012Figures'!$E:$E,$B$1)</f>
        <v>0</v>
      </c>
      <c r="M91" s="52">
        <f>SUMIFS('2012Figures'!$J:$J,'2012Figures'!$C:$C,$A91,'2012Figures'!$H:$H,$B91,'2012Figures'!$I:$I,$C91,'2012Figures'!$B:$B,"BrokerToCy",'2012Figures'!$G:$G,"E1",'2012Figures'!$E:$E,$B$1)</f>
        <v>0</v>
      </c>
      <c r="N91" s="52">
        <f>SUMIFS('2012Figures'!$J:$J,'2012Figures'!$C:$C,$A91,'2012Figures'!$H:$H,$B91,'2012Figures'!$I:$I,$C91,'2012Figures'!$B:$B,"BrokerToCy",'2012Figures'!$G:$G,"P1",'2012Figures'!$E:$E,$B$1)</f>
        <v>0</v>
      </c>
      <c r="O91" s="52">
        <f>SUMIFS('2012Figures'!$J:$J,'2012Figures'!$C:$C,$A91,'2012Figures'!$H:$H,$B91,'2012Figures'!$I:$I,$C91,'2012Figures'!$B:$B,"CyToBroker",'2012Figures'!$G:$G,"E1",'2012Figures'!$E:$E,$B$1)</f>
        <v>0</v>
      </c>
      <c r="P91" s="52">
        <f>SUMIFS('2012Figures'!$J:$J,'2012Figures'!$C:$C,$A91,'2012Figures'!$H:$H,$B91,'2012Figures'!$I:$I,$C91,'2012Figures'!$B:$B,"CyToBroker",'2012Figures'!$G:$G,"P1",'2012Figures'!$E:$E,$B$1)</f>
        <v>0</v>
      </c>
      <c r="R91" s="46" t="str">
        <f t="shared" si="15"/>
        <v/>
      </c>
      <c r="S91" s="46" t="str">
        <f t="shared" si="15"/>
        <v/>
      </c>
      <c r="T91" s="46" t="str">
        <f t="shared" si="15"/>
        <v/>
      </c>
      <c r="U91" s="46" t="str">
        <f t="shared" si="15"/>
        <v/>
      </c>
      <c r="V91" s="46" t="str">
        <f t="shared" si="15"/>
        <v/>
      </c>
    </row>
    <row r="92" spans="1:22" x14ac:dyDescent="0.2">
      <c r="A92" s="1">
        <v>104</v>
      </c>
      <c r="B92" s="1" t="s">
        <v>94</v>
      </c>
      <c r="C92" s="8">
        <v>3</v>
      </c>
      <c r="D92" s="29">
        <f>SUMIFS('2013Figures'!$J:$J,'2013Figures'!$C:$C,$A92,'2013Figures'!$H:$H,$B92,'2013Figures'!$I:$I,$C92,'2013Figures'!$E:$E,$B$1)</f>
        <v>0</v>
      </c>
      <c r="E92" s="9">
        <f>SUMIFS('2013Figures'!$J:$J,'2013Figures'!$C:$C,$A92,'2013Figures'!$H:$H,$B92,'2013Figures'!$I:$I,$C92,'2013Figures'!$B:$B,"BrokerToCy",'2013Figures'!$G:$G,"E1",'2013Figures'!$E:$E,$B$1)</f>
        <v>0</v>
      </c>
      <c r="F92" s="9">
        <f>SUMIFS('2013Figures'!$J:$J,'2013Figures'!$C:$C,$A92,'2013Figures'!$H:$H,$B92,'2013Figures'!$I:$I,$C92,'2013Figures'!$B:$B,"BrokerToCy",'2013Figures'!$G:$G,"P1",'2013Figures'!$E:$E,$B$1)</f>
        <v>0</v>
      </c>
      <c r="G92" s="9">
        <f>SUMIFS('2013Figures'!$J:$J,'2013Figures'!$C:$C,$A92,'2013Figures'!$H:$H,$B92,'2013Figures'!$I:$I,$C92,'2013Figures'!$B:$B,"CyToBroker",'2013Figures'!$G:$G,"E1",'2013Figures'!$E:$E,$B$1)</f>
        <v>0</v>
      </c>
      <c r="H92" s="9">
        <f>SUMIFS('2013Figures'!$J:$J,'2013Figures'!$C:$C,$A92,'2013Figures'!$H:$H,$B92,'2013Figures'!$I:$I,$C92,'2013Figures'!$B:$B,"CyToBroker",'2013Figures'!$G:$G,"P1",'2013Figures'!$E:$E,$B$1)</f>
        <v>0</v>
      </c>
      <c r="J92" s="8">
        <v>200801</v>
      </c>
      <c r="L92" s="42">
        <f>SUMIFS('2012Figures'!$J:$J,'2012Figures'!$C:$C,$A92,'2012Figures'!$H:$H,$B92,'2012Figures'!$I:$I,$C92,'2012Figures'!$E:$E,$B$1)</f>
        <v>0</v>
      </c>
      <c r="M92" s="52">
        <f>SUMIFS('2012Figures'!$J:$J,'2012Figures'!$C:$C,$A92,'2012Figures'!$H:$H,$B92,'2012Figures'!$I:$I,$C92,'2012Figures'!$B:$B,"BrokerToCy",'2012Figures'!$G:$G,"E1",'2012Figures'!$E:$E,$B$1)</f>
        <v>0</v>
      </c>
      <c r="N92" s="52">
        <f>SUMIFS('2012Figures'!$J:$J,'2012Figures'!$C:$C,$A92,'2012Figures'!$H:$H,$B92,'2012Figures'!$I:$I,$C92,'2012Figures'!$B:$B,"BrokerToCy",'2012Figures'!$G:$G,"P1",'2012Figures'!$E:$E,$B$1)</f>
        <v>0</v>
      </c>
      <c r="O92" s="52">
        <f>SUMIFS('2012Figures'!$J:$J,'2012Figures'!$C:$C,$A92,'2012Figures'!$H:$H,$B92,'2012Figures'!$I:$I,$C92,'2012Figures'!$B:$B,"CyToBroker",'2012Figures'!$G:$G,"E1",'2012Figures'!$E:$E,$B$1)</f>
        <v>0</v>
      </c>
      <c r="P92" s="52">
        <f>SUMIFS('2012Figures'!$J:$J,'2012Figures'!$C:$C,$A92,'2012Figures'!$H:$H,$B92,'2012Figures'!$I:$I,$C92,'2012Figures'!$B:$B,"CyToBroker",'2012Figures'!$G:$G,"P1",'2012Figures'!$E:$E,$B$1)</f>
        <v>0</v>
      </c>
      <c r="R92" s="46" t="str">
        <f t="shared" si="15"/>
        <v/>
      </c>
      <c r="S92" s="46" t="str">
        <f t="shared" si="15"/>
        <v/>
      </c>
      <c r="T92" s="46" t="str">
        <f t="shared" si="15"/>
        <v/>
      </c>
      <c r="U92" s="46" t="str">
        <f t="shared" si="15"/>
        <v/>
      </c>
      <c r="V92" s="46" t="str">
        <f t="shared" si="15"/>
        <v/>
      </c>
    </row>
    <row r="93" spans="1:22" x14ac:dyDescent="0.2">
      <c r="A93" s="1">
        <v>104</v>
      </c>
      <c r="B93" s="1" t="s">
        <v>94</v>
      </c>
      <c r="C93" s="8">
        <v>2</v>
      </c>
      <c r="D93" s="29">
        <f>SUMIFS('2013Figures'!$J:$J,'2013Figures'!$C:$C,$A93,'2013Figures'!$H:$H,$B93,'2013Figures'!$I:$I,$C93,'2013Figures'!$E:$E,$B$1)</f>
        <v>0</v>
      </c>
      <c r="E93" s="9">
        <f>SUMIFS('2013Figures'!$J:$J,'2013Figures'!$C:$C,$A93,'2013Figures'!$H:$H,$B93,'2013Figures'!$I:$I,$C93,'2013Figures'!$B:$B,"BrokerToCy",'2013Figures'!$G:$G,"E1",'2013Figures'!$E:$E,$B$1)</f>
        <v>0</v>
      </c>
      <c r="F93" s="9">
        <f>SUMIFS('2013Figures'!$J:$J,'2013Figures'!$C:$C,$A93,'2013Figures'!$H:$H,$B93,'2013Figures'!$I:$I,$C93,'2013Figures'!$B:$B,"BrokerToCy",'2013Figures'!$G:$G,"P1",'2013Figures'!$E:$E,$B$1)</f>
        <v>0</v>
      </c>
      <c r="G93" s="9">
        <f>SUMIFS('2013Figures'!$J:$J,'2013Figures'!$C:$C,$A93,'2013Figures'!$H:$H,$B93,'2013Figures'!$I:$I,$C93,'2013Figures'!$B:$B,"CyToBroker",'2013Figures'!$G:$G,"E1",'2013Figures'!$E:$E,$B$1)</f>
        <v>0</v>
      </c>
      <c r="H93" s="9">
        <f>SUMIFS('2013Figures'!$J:$J,'2013Figures'!$C:$C,$A93,'2013Figures'!$H:$H,$B93,'2013Figures'!$I:$I,$C93,'2013Figures'!$B:$B,"CyToBroker",'2013Figures'!$G:$G,"P1",'2013Figures'!$E:$E,$B$1)</f>
        <v>0</v>
      </c>
      <c r="J93" s="8">
        <v>200701</v>
      </c>
      <c r="L93" s="42">
        <f>SUMIFS('2012Figures'!$J:$J,'2012Figures'!$C:$C,$A93,'2012Figures'!$H:$H,$B93,'2012Figures'!$I:$I,$C93,'2012Figures'!$E:$E,$B$1)</f>
        <v>0</v>
      </c>
      <c r="M93" s="52">
        <f>SUMIFS('2012Figures'!$J:$J,'2012Figures'!$C:$C,$A93,'2012Figures'!$H:$H,$B93,'2012Figures'!$I:$I,$C93,'2012Figures'!$B:$B,"BrokerToCy",'2012Figures'!$G:$G,"E1",'2012Figures'!$E:$E,$B$1)</f>
        <v>0</v>
      </c>
      <c r="N93" s="52">
        <f>SUMIFS('2012Figures'!$J:$J,'2012Figures'!$C:$C,$A93,'2012Figures'!$H:$H,$B93,'2012Figures'!$I:$I,$C93,'2012Figures'!$B:$B,"BrokerToCy",'2012Figures'!$G:$G,"P1",'2012Figures'!$E:$E,$B$1)</f>
        <v>0</v>
      </c>
      <c r="O93" s="52">
        <f>SUMIFS('2012Figures'!$J:$J,'2012Figures'!$C:$C,$A93,'2012Figures'!$H:$H,$B93,'2012Figures'!$I:$I,$C93,'2012Figures'!$B:$B,"CyToBroker",'2012Figures'!$G:$G,"E1",'2012Figures'!$E:$E,$B$1)</f>
        <v>0</v>
      </c>
      <c r="P93" s="52">
        <f>SUMIFS('2012Figures'!$J:$J,'2012Figures'!$C:$C,$A93,'2012Figures'!$H:$H,$B93,'2012Figures'!$I:$I,$C93,'2012Figures'!$B:$B,"CyToBroker",'2012Figures'!$G:$G,"P1",'2012Figures'!$E:$E,$B$1)</f>
        <v>0</v>
      </c>
      <c r="R93" s="46" t="str">
        <f t="shared" si="15"/>
        <v/>
      </c>
      <c r="S93" s="46" t="str">
        <f t="shared" si="15"/>
        <v/>
      </c>
      <c r="T93" s="46" t="str">
        <f t="shared" si="15"/>
        <v/>
      </c>
      <c r="U93" s="46" t="str">
        <f t="shared" si="15"/>
        <v/>
      </c>
      <c r="V93" s="46" t="str">
        <f t="shared" si="15"/>
        <v/>
      </c>
    </row>
    <row r="94" spans="1:22" x14ac:dyDescent="0.2">
      <c r="A94" s="1">
        <v>104</v>
      </c>
      <c r="B94" s="1" t="s">
        <v>94</v>
      </c>
      <c r="C94" s="8">
        <v>1</v>
      </c>
      <c r="D94" s="29">
        <f>SUMIFS('2013Figures'!$J:$J,'2013Figures'!$C:$C,$A94,'2013Figures'!$H:$H,$B94,'2013Figures'!$I:$I,$C94,'2013Figures'!$E:$E,$B$1)</f>
        <v>0</v>
      </c>
      <c r="E94" s="9">
        <f>SUMIFS('2013Figures'!$J:$J,'2013Figures'!$C:$C,$A94,'2013Figures'!$H:$H,$B94,'2013Figures'!$I:$I,$C94,'2013Figures'!$B:$B,"BrokerToCy",'2013Figures'!$G:$G,"E1",'2013Figures'!$E:$E,$B$1)</f>
        <v>0</v>
      </c>
      <c r="F94" s="9">
        <f>SUMIFS('2013Figures'!$J:$J,'2013Figures'!$C:$C,$A94,'2013Figures'!$H:$H,$B94,'2013Figures'!$I:$I,$C94,'2013Figures'!$B:$B,"BrokerToCy",'2013Figures'!$G:$G,"P1",'2013Figures'!$E:$E,$B$1)</f>
        <v>0</v>
      </c>
      <c r="G94" s="9">
        <f>SUMIFS('2013Figures'!$J:$J,'2013Figures'!$C:$C,$A94,'2013Figures'!$H:$H,$B94,'2013Figures'!$I:$I,$C94,'2013Figures'!$B:$B,"CyToBroker",'2013Figures'!$G:$G,"E1",'2013Figures'!$E:$E,$B$1)</f>
        <v>0</v>
      </c>
      <c r="H94" s="9">
        <f>SUMIFS('2013Figures'!$J:$J,'2013Figures'!$C:$C,$A94,'2013Figures'!$H:$H,$B94,'2013Figures'!$I:$I,$C94,'2013Figures'!$B:$B,"CyToBroker",'2013Figures'!$G:$G,"P1",'2013Figures'!$E:$E,$B$1)</f>
        <v>0</v>
      </c>
      <c r="J94" s="8">
        <v>200601</v>
      </c>
      <c r="L94" s="42">
        <f>SUMIFS('2012Figures'!$J:$J,'2012Figures'!$C:$C,$A94,'2012Figures'!$H:$H,$B94,'2012Figures'!$I:$I,$C94,'2012Figures'!$E:$E,$B$1)</f>
        <v>0</v>
      </c>
      <c r="M94" s="52">
        <f>SUMIFS('2012Figures'!$J:$J,'2012Figures'!$C:$C,$A94,'2012Figures'!$H:$H,$B94,'2012Figures'!$I:$I,$C94,'2012Figures'!$B:$B,"BrokerToCy",'2012Figures'!$G:$G,"E1",'2012Figures'!$E:$E,$B$1)</f>
        <v>0</v>
      </c>
      <c r="N94" s="52">
        <f>SUMIFS('2012Figures'!$J:$J,'2012Figures'!$C:$C,$A94,'2012Figures'!$H:$H,$B94,'2012Figures'!$I:$I,$C94,'2012Figures'!$B:$B,"BrokerToCy",'2012Figures'!$G:$G,"P1",'2012Figures'!$E:$E,$B$1)</f>
        <v>0</v>
      </c>
      <c r="O94" s="52">
        <f>SUMIFS('2012Figures'!$J:$J,'2012Figures'!$C:$C,$A94,'2012Figures'!$H:$H,$B94,'2012Figures'!$I:$I,$C94,'2012Figures'!$B:$B,"CyToBroker",'2012Figures'!$G:$G,"E1",'2012Figures'!$E:$E,$B$1)</f>
        <v>0</v>
      </c>
      <c r="P94" s="52">
        <f>SUMIFS('2012Figures'!$J:$J,'2012Figures'!$C:$C,$A94,'2012Figures'!$H:$H,$B94,'2012Figures'!$I:$I,$C94,'2012Figures'!$B:$B,"CyToBroker",'2012Figures'!$G:$G,"P1",'2012Figures'!$E:$E,$B$1)</f>
        <v>0</v>
      </c>
      <c r="R94" s="46" t="str">
        <f t="shared" si="15"/>
        <v/>
      </c>
      <c r="S94" s="46" t="str">
        <f t="shared" si="15"/>
        <v/>
      </c>
      <c r="T94" s="46" t="str">
        <f t="shared" si="15"/>
        <v/>
      </c>
      <c r="U94" s="46" t="str">
        <f t="shared" si="15"/>
        <v/>
      </c>
      <c r="V94" s="46" t="str">
        <f t="shared" si="15"/>
        <v/>
      </c>
    </row>
    <row r="95" spans="1:22" x14ac:dyDescent="0.2">
      <c r="A95" s="1">
        <v>104</v>
      </c>
      <c r="B95" s="1" t="s">
        <v>94</v>
      </c>
      <c r="D95" s="29">
        <f>SUMIFS('2013Figures'!$J:$J,'2013Figures'!$C:$C,$A95,'2013Figures'!$H:$H,$B95,'2013Figures'!$I:$I,"",'2013Figures'!$E:$E,$B$1)</f>
        <v>0</v>
      </c>
      <c r="E95" s="9">
        <f>SUMIFS('2013Figures'!$J:$J,'2013Figures'!$C:$C,$A95,'2013Figures'!$H:$H,$B95,'2013Figures'!$I:$I,"",'2013Figures'!$B:$B,"BrokerToCy",'2013Figures'!$G:$G,"E1",'2013Figures'!$E:$E,$B$1)</f>
        <v>0</v>
      </c>
      <c r="F95" s="9">
        <f>SUMIFS('2013Figures'!$J:$J,'2013Figures'!$C:$C,$A95,'2013Figures'!$H:$H,$B95,'2013Figures'!$I:$I,"",'2013Figures'!$B:$B,"BrokerToCy",'2013Figures'!$G:$G,"P1",'2013Figures'!$E:$E,$B$1)</f>
        <v>0</v>
      </c>
      <c r="G95" s="9">
        <f>SUMIFS('2013Figures'!$J:$J,'2013Figures'!$C:$C,$A95,'2013Figures'!$H:$H,$B95,'2013Figures'!$I:$I,"",'2013Figures'!$B:$B,"CyToBroker",'2013Figures'!$G:$G,"E1",'2013Figures'!$E:$E,$B$1)</f>
        <v>0</v>
      </c>
      <c r="H95" s="9">
        <f>SUMIFS('2013Figures'!$J:$J,'2013Figures'!$C:$C,$A95,'2013Figures'!$H:$H,$B95,'2013Figures'!$I:$I,"",'2013Figures'!$B:$B,"CyToBroker",'2013Figures'!$G:$G,"P1",'2013Figures'!$E:$E,$B$1)</f>
        <v>0</v>
      </c>
      <c r="J95" s="8" t="s">
        <v>131</v>
      </c>
      <c r="L95" s="42">
        <f>SUMIFS('2012Figures'!$J:$J,'2012Figures'!$C:$C,$A95,'2012Figures'!$H:$H,$B95,'2012Figures'!$I:$I,"",'2012Figures'!$E:$E,$B$1)</f>
        <v>0</v>
      </c>
      <c r="M95" s="52">
        <f>SUMIFS('2012Figures'!$J:$J,'2012Figures'!$C:$C,$A95,'2012Figures'!$H:$H,$B95,'2012Figures'!$I:$I,"",'2012Figures'!$B:$B,"BrokerToCy",'2012Figures'!$G:$G,"E1",'2012Figures'!$E:$E,$B$1)</f>
        <v>0</v>
      </c>
      <c r="N95" s="52">
        <f>SUMIFS('2012Figures'!$J:$J,'2012Figures'!$C:$C,$A95,'2012Figures'!$H:$H,$B95,'2012Figures'!$I:$I,"",'2012Figures'!$B:$B,"BrokerToCy",'2012Figures'!$G:$G,"P1",'2012Figures'!$E:$E,$B$1)</f>
        <v>0</v>
      </c>
      <c r="O95" s="52">
        <f>SUMIFS('2012Figures'!$J:$J,'2012Figures'!$C:$C,$A95,'2012Figures'!$H:$H,$B95,'2012Figures'!$I:$I,"",'2012Figures'!$B:$B,"CyToBroker",'2012Figures'!$G:$G,"E1",'2012Figures'!$E:$E,$B$1)</f>
        <v>0</v>
      </c>
      <c r="P95" s="52">
        <f>SUMIFS('2012Figures'!$J:$J,'2012Figures'!$C:$C,$A95,'2012Figures'!$H:$H,$B95,'2012Figures'!$I:$I,"",'2012Figures'!$B:$B,"CyToBroker",'2012Figures'!$G:$G,"P1",'2012Figures'!$E:$E,$B$1)</f>
        <v>0</v>
      </c>
      <c r="R95" s="46" t="str">
        <f t="shared" si="15"/>
        <v/>
      </c>
      <c r="S95" s="46" t="str">
        <f t="shared" si="15"/>
        <v/>
      </c>
      <c r="T95" s="46" t="str">
        <f t="shared" si="15"/>
        <v/>
      </c>
      <c r="U95" s="46" t="str">
        <f t="shared" si="15"/>
        <v/>
      </c>
      <c r="V95" s="46" t="str">
        <f t="shared" si="15"/>
        <v/>
      </c>
    </row>
    <row r="96" spans="1:22" x14ac:dyDescent="0.2">
      <c r="A96" s="1">
        <v>104</v>
      </c>
      <c r="B96" s="1" t="s">
        <v>58</v>
      </c>
      <c r="C96" s="8">
        <v>3</v>
      </c>
      <c r="D96" s="29">
        <f>SUMIFS('2013Figures'!$J:$J,'2013Figures'!$C:$C,$A96,'2013Figures'!$H:$H,$B96,'2013Figures'!$I:$I,$C96,'2013Figures'!$E:$E,$B$1)</f>
        <v>0</v>
      </c>
      <c r="E96" s="9">
        <f>SUMIFS('2013Figures'!$J:$J,'2013Figures'!$C:$C,$A96,'2013Figures'!$H:$H,$B96,'2013Figures'!$I:$I,$C96,'2013Figures'!$B:$B,"BrokerToCy",'2013Figures'!$G:$G,"E1",'2013Figures'!$E:$E,$B$1)</f>
        <v>0</v>
      </c>
      <c r="F96" s="9">
        <f>SUMIFS('2013Figures'!$J:$J,'2013Figures'!$C:$C,$A96,'2013Figures'!$H:$H,$B96,'2013Figures'!$I:$I,$C96,'2013Figures'!$B:$B,"BrokerToCy",'2013Figures'!$G:$G,"P1",'2013Figures'!$E:$E,$B$1)</f>
        <v>0</v>
      </c>
      <c r="G96" s="9">
        <f>SUMIFS('2013Figures'!$J:$J,'2013Figures'!$C:$C,$A96,'2013Figures'!$H:$H,$B96,'2013Figures'!$I:$I,$C96,'2013Figures'!$B:$B,"CyToBroker",'2013Figures'!$G:$G,"E1",'2013Figures'!$E:$E,$B$1)</f>
        <v>0</v>
      </c>
      <c r="H96" s="9">
        <f>SUMIFS('2013Figures'!$J:$J,'2013Figures'!$C:$C,$A96,'2013Figures'!$H:$H,$B96,'2013Figures'!$I:$I,$C96,'2013Figures'!$B:$B,"CyToBroker",'2013Figures'!$G:$G,"P1",'2013Figures'!$E:$E,$B$1)</f>
        <v>0</v>
      </c>
      <c r="I96" s="30"/>
      <c r="J96" s="31">
        <v>201001</v>
      </c>
      <c r="K96" s="30"/>
      <c r="L96" s="42">
        <f>SUMIFS('2012Figures'!$J:$J,'2012Figures'!$C:$C,$A96,'2012Figures'!$H:$H,$B96,'2012Figures'!$I:$I,$C96,'2012Figures'!$E:$E,$B$1)</f>
        <v>0</v>
      </c>
      <c r="M96" s="52">
        <f>SUMIFS('2012Figures'!$J:$J,'2012Figures'!$C:$C,$A96,'2012Figures'!$H:$H,$B96,'2012Figures'!$I:$I,$C96,'2012Figures'!$B:$B,"BrokerToCy",'2012Figures'!$G:$G,"E1",'2012Figures'!$E:$E,$B$1)</f>
        <v>0</v>
      </c>
      <c r="N96" s="52">
        <f>SUMIFS('2012Figures'!$J:$J,'2012Figures'!$C:$C,$A96,'2012Figures'!$H:$H,$B96,'2012Figures'!$I:$I,$C96,'2012Figures'!$B:$B,"BrokerToCy",'2012Figures'!$G:$G,"P1",'2012Figures'!$E:$E,$B$1)</f>
        <v>0</v>
      </c>
      <c r="O96" s="52">
        <f>SUMIFS('2012Figures'!$J:$J,'2012Figures'!$C:$C,$A96,'2012Figures'!$H:$H,$B96,'2012Figures'!$I:$I,$C96,'2012Figures'!$B:$B,"CyToBroker",'2012Figures'!$G:$G,"E1",'2012Figures'!$E:$E,$B$1)</f>
        <v>0</v>
      </c>
      <c r="P96" s="52">
        <f>SUMIFS('2012Figures'!$J:$J,'2012Figures'!$C:$C,$A96,'2012Figures'!$H:$H,$B96,'2012Figures'!$I:$I,$C96,'2012Figures'!$B:$B,"CyToBroker",'2012Figures'!$G:$G,"P1",'2012Figures'!$E:$E,$B$1)</f>
        <v>0</v>
      </c>
      <c r="Q96" s="30"/>
      <c r="R96" s="46" t="str">
        <f t="shared" si="15"/>
        <v/>
      </c>
      <c r="S96" s="46" t="str">
        <f t="shared" si="15"/>
        <v/>
      </c>
      <c r="T96" s="46" t="str">
        <f t="shared" si="15"/>
        <v/>
      </c>
      <c r="U96" s="46" t="str">
        <f t="shared" si="15"/>
        <v/>
      </c>
      <c r="V96" s="46" t="str">
        <f t="shared" si="15"/>
        <v/>
      </c>
    </row>
    <row r="97" spans="1:22" x14ac:dyDescent="0.2">
      <c r="A97" s="1">
        <v>104</v>
      </c>
      <c r="B97" s="1" t="s">
        <v>58</v>
      </c>
      <c r="C97" s="8">
        <v>2</v>
      </c>
      <c r="D97" s="29">
        <f>SUMIFS('2013Figures'!$J:$J,'2013Figures'!$C:$C,$A97,'2013Figures'!$H:$H,$B97,'2013Figures'!$I:$I,$C97,'2013Figures'!$E:$E,$B$1)</f>
        <v>0</v>
      </c>
      <c r="E97" s="9">
        <f>SUMIFS('2013Figures'!$J:$J,'2013Figures'!$C:$C,$A97,'2013Figures'!$H:$H,$B97,'2013Figures'!$I:$I,$C97,'2013Figures'!$B:$B,"BrokerToCy",'2013Figures'!$G:$G,"E1",'2013Figures'!$E:$E,$B$1)</f>
        <v>0</v>
      </c>
      <c r="F97" s="9">
        <f>SUMIFS('2013Figures'!$J:$J,'2013Figures'!$C:$C,$A97,'2013Figures'!$H:$H,$B97,'2013Figures'!$I:$I,$C97,'2013Figures'!$B:$B,"BrokerToCy",'2013Figures'!$G:$G,"P1",'2013Figures'!$E:$E,$B$1)</f>
        <v>0</v>
      </c>
      <c r="G97" s="9">
        <f>SUMIFS('2013Figures'!$J:$J,'2013Figures'!$C:$C,$A97,'2013Figures'!$H:$H,$B97,'2013Figures'!$I:$I,$C97,'2013Figures'!$B:$B,"CyToBroker",'2013Figures'!$G:$G,"E1",'2013Figures'!$E:$E,$B$1)</f>
        <v>0</v>
      </c>
      <c r="H97" s="9">
        <f>SUMIFS('2013Figures'!$J:$J,'2013Figures'!$C:$C,$A97,'2013Figures'!$H:$H,$B97,'2013Figures'!$I:$I,$C97,'2013Figures'!$B:$B,"CyToBroker",'2013Figures'!$G:$G,"P1",'2013Figures'!$E:$E,$B$1)</f>
        <v>0</v>
      </c>
      <c r="J97" s="8">
        <v>200701</v>
      </c>
      <c r="L97" s="42">
        <f>SUMIFS('2012Figures'!$J:$J,'2012Figures'!$C:$C,$A97,'2012Figures'!$H:$H,$B97,'2012Figures'!$I:$I,$C97,'2012Figures'!$E:$E,$B$1)</f>
        <v>0</v>
      </c>
      <c r="M97" s="52">
        <f>SUMIFS('2012Figures'!$J:$J,'2012Figures'!$C:$C,$A97,'2012Figures'!$H:$H,$B97,'2012Figures'!$I:$I,$C97,'2012Figures'!$B:$B,"BrokerToCy",'2012Figures'!$G:$G,"E1",'2012Figures'!$E:$E,$B$1)</f>
        <v>0</v>
      </c>
      <c r="N97" s="52">
        <f>SUMIFS('2012Figures'!$J:$J,'2012Figures'!$C:$C,$A97,'2012Figures'!$H:$H,$B97,'2012Figures'!$I:$I,$C97,'2012Figures'!$B:$B,"BrokerToCy",'2012Figures'!$G:$G,"P1",'2012Figures'!$E:$E,$B$1)</f>
        <v>0</v>
      </c>
      <c r="O97" s="52">
        <f>SUMIFS('2012Figures'!$J:$J,'2012Figures'!$C:$C,$A97,'2012Figures'!$H:$H,$B97,'2012Figures'!$I:$I,$C97,'2012Figures'!$B:$B,"CyToBroker",'2012Figures'!$G:$G,"E1",'2012Figures'!$E:$E,$B$1)</f>
        <v>0</v>
      </c>
      <c r="P97" s="52">
        <f>SUMIFS('2012Figures'!$J:$J,'2012Figures'!$C:$C,$A97,'2012Figures'!$H:$H,$B97,'2012Figures'!$I:$I,$C97,'2012Figures'!$B:$B,"CyToBroker",'2012Figures'!$G:$G,"P1",'2012Figures'!$E:$E,$B$1)</f>
        <v>0</v>
      </c>
      <c r="R97" s="46" t="str">
        <f t="shared" ref="R97:V160" si="18">IF(L97=0,"",ROUND(D97/L97-1,2))</f>
        <v/>
      </c>
      <c r="S97" s="46" t="str">
        <f t="shared" si="18"/>
        <v/>
      </c>
      <c r="T97" s="46" t="str">
        <f t="shared" si="18"/>
        <v/>
      </c>
      <c r="U97" s="46" t="str">
        <f t="shared" si="18"/>
        <v/>
      </c>
      <c r="V97" s="46" t="str">
        <f t="shared" si="18"/>
        <v/>
      </c>
    </row>
    <row r="98" spans="1:22" x14ac:dyDescent="0.2">
      <c r="A98" s="1">
        <v>104</v>
      </c>
      <c r="B98" s="1" t="s">
        <v>58</v>
      </c>
      <c r="C98" s="8">
        <v>1</v>
      </c>
      <c r="D98" s="29">
        <f>SUMIFS('2013Figures'!$J:$J,'2013Figures'!$C:$C,$A98,'2013Figures'!$H:$H,$B98,'2013Figures'!$I:$I,$C98,'2013Figures'!$E:$E,$B$1)</f>
        <v>0</v>
      </c>
      <c r="E98" s="9">
        <f>SUMIFS('2013Figures'!$J:$J,'2013Figures'!$C:$C,$A98,'2013Figures'!$H:$H,$B98,'2013Figures'!$I:$I,$C98,'2013Figures'!$B:$B,"BrokerToCy",'2013Figures'!$G:$G,"E1",'2013Figures'!$E:$E,$B$1)</f>
        <v>0</v>
      </c>
      <c r="F98" s="9">
        <f>SUMIFS('2013Figures'!$J:$J,'2013Figures'!$C:$C,$A98,'2013Figures'!$H:$H,$B98,'2013Figures'!$I:$I,$C98,'2013Figures'!$B:$B,"BrokerToCy",'2013Figures'!$G:$G,"P1",'2013Figures'!$E:$E,$B$1)</f>
        <v>0</v>
      </c>
      <c r="G98" s="9">
        <f>SUMIFS('2013Figures'!$J:$J,'2013Figures'!$C:$C,$A98,'2013Figures'!$H:$H,$B98,'2013Figures'!$I:$I,$C98,'2013Figures'!$B:$B,"CyToBroker",'2013Figures'!$G:$G,"E1",'2013Figures'!$E:$E,$B$1)</f>
        <v>0</v>
      </c>
      <c r="H98" s="9">
        <f>SUMIFS('2013Figures'!$J:$J,'2013Figures'!$C:$C,$A98,'2013Figures'!$H:$H,$B98,'2013Figures'!$I:$I,$C98,'2013Figures'!$B:$B,"CyToBroker",'2013Figures'!$G:$G,"P1",'2013Figures'!$E:$E,$B$1)</f>
        <v>0</v>
      </c>
      <c r="J98" s="8">
        <v>200601</v>
      </c>
      <c r="L98" s="42">
        <f>SUMIFS('2012Figures'!$J:$J,'2012Figures'!$C:$C,$A98,'2012Figures'!$H:$H,$B98,'2012Figures'!$I:$I,$C98,'2012Figures'!$E:$E,$B$1)</f>
        <v>0</v>
      </c>
      <c r="M98" s="52">
        <f>SUMIFS('2012Figures'!$J:$J,'2012Figures'!$C:$C,$A98,'2012Figures'!$H:$H,$B98,'2012Figures'!$I:$I,$C98,'2012Figures'!$B:$B,"BrokerToCy",'2012Figures'!$G:$G,"E1",'2012Figures'!$E:$E,$B$1)</f>
        <v>0</v>
      </c>
      <c r="N98" s="52">
        <f>SUMIFS('2012Figures'!$J:$J,'2012Figures'!$C:$C,$A98,'2012Figures'!$H:$H,$B98,'2012Figures'!$I:$I,$C98,'2012Figures'!$B:$B,"BrokerToCy",'2012Figures'!$G:$G,"P1",'2012Figures'!$E:$E,$B$1)</f>
        <v>0</v>
      </c>
      <c r="O98" s="52">
        <f>SUMIFS('2012Figures'!$J:$J,'2012Figures'!$C:$C,$A98,'2012Figures'!$H:$H,$B98,'2012Figures'!$I:$I,$C98,'2012Figures'!$B:$B,"CyToBroker",'2012Figures'!$G:$G,"E1",'2012Figures'!$E:$E,$B$1)</f>
        <v>0</v>
      </c>
      <c r="P98" s="52">
        <f>SUMIFS('2012Figures'!$J:$J,'2012Figures'!$C:$C,$A98,'2012Figures'!$H:$H,$B98,'2012Figures'!$I:$I,$C98,'2012Figures'!$B:$B,"CyToBroker",'2012Figures'!$G:$G,"P1",'2012Figures'!$E:$E,$B$1)</f>
        <v>0</v>
      </c>
      <c r="R98" s="46" t="str">
        <f t="shared" si="18"/>
        <v/>
      </c>
      <c r="S98" s="46" t="str">
        <f t="shared" si="18"/>
        <v/>
      </c>
      <c r="T98" s="46" t="str">
        <f t="shared" si="18"/>
        <v/>
      </c>
      <c r="U98" s="46" t="str">
        <f t="shared" si="18"/>
        <v/>
      </c>
      <c r="V98" s="46" t="str">
        <f t="shared" si="18"/>
        <v/>
      </c>
    </row>
    <row r="99" spans="1:22" x14ac:dyDescent="0.2">
      <c r="A99" s="1">
        <v>104</v>
      </c>
      <c r="B99" s="1" t="s">
        <v>58</v>
      </c>
      <c r="D99" s="29">
        <f>SUMIFS('2013Figures'!$J:$J,'2013Figures'!$C:$C,$A99,'2013Figures'!$H:$H,$B99,'2013Figures'!$I:$I,"",'2013Figures'!$E:$E,$B$1)</f>
        <v>0</v>
      </c>
      <c r="E99" s="9">
        <f>SUMIFS('2013Figures'!$J:$J,'2013Figures'!$C:$C,$A99,'2013Figures'!$H:$H,$B99,'2013Figures'!$I:$I,"",'2013Figures'!$B:$B,"BrokerToCy",'2013Figures'!$G:$G,"E1",'2013Figures'!$E:$E,$B$1)</f>
        <v>0</v>
      </c>
      <c r="F99" s="9">
        <f>SUMIFS('2013Figures'!$J:$J,'2013Figures'!$C:$C,$A99,'2013Figures'!$H:$H,$B99,'2013Figures'!$I:$I,"",'2013Figures'!$B:$B,"BrokerToCy",'2013Figures'!$G:$G,"P1",'2013Figures'!$E:$E,$B$1)</f>
        <v>0</v>
      </c>
      <c r="G99" s="9">
        <f>SUMIFS('2013Figures'!$J:$J,'2013Figures'!$C:$C,$A99,'2013Figures'!$H:$H,$B99,'2013Figures'!$I:$I,"",'2013Figures'!$B:$B,"CyToBroker",'2013Figures'!$G:$G,"E1",'2013Figures'!$E:$E,$B$1)</f>
        <v>0</v>
      </c>
      <c r="H99" s="9">
        <f>SUMIFS('2013Figures'!$J:$J,'2013Figures'!$C:$C,$A99,'2013Figures'!$H:$H,$B99,'2013Figures'!$I:$I,"",'2013Figures'!$B:$B,"CyToBroker",'2013Figures'!$G:$G,"P1",'2013Figures'!$E:$E,$B$1)</f>
        <v>0</v>
      </c>
      <c r="J99" s="8" t="s">
        <v>131</v>
      </c>
      <c r="L99" s="42">
        <f>SUMIFS('2012Figures'!$J:$J,'2012Figures'!$C:$C,$A99,'2012Figures'!$H:$H,$B99,'2012Figures'!$I:$I,"",'2012Figures'!$E:$E,$B$1)</f>
        <v>0</v>
      </c>
      <c r="M99" s="52">
        <f>SUMIFS('2012Figures'!$J:$J,'2012Figures'!$C:$C,$A99,'2012Figures'!$H:$H,$B99,'2012Figures'!$I:$I,"",'2012Figures'!$B:$B,"BrokerToCy",'2012Figures'!$G:$G,"E1",'2012Figures'!$E:$E,$B$1)</f>
        <v>0</v>
      </c>
      <c r="N99" s="52">
        <f>SUMIFS('2012Figures'!$J:$J,'2012Figures'!$C:$C,$A99,'2012Figures'!$H:$H,$B99,'2012Figures'!$I:$I,"",'2012Figures'!$B:$B,"BrokerToCy",'2012Figures'!$G:$G,"P1",'2012Figures'!$E:$E,$B$1)</f>
        <v>0</v>
      </c>
      <c r="O99" s="52">
        <f>SUMIFS('2012Figures'!$J:$J,'2012Figures'!$C:$C,$A99,'2012Figures'!$H:$H,$B99,'2012Figures'!$I:$I,"",'2012Figures'!$B:$B,"CyToBroker",'2012Figures'!$G:$G,"E1",'2012Figures'!$E:$E,$B$1)</f>
        <v>0</v>
      </c>
      <c r="P99" s="52">
        <f>SUMIFS('2012Figures'!$J:$J,'2012Figures'!$C:$C,$A99,'2012Figures'!$H:$H,$B99,'2012Figures'!$I:$I,"",'2012Figures'!$B:$B,"CyToBroker",'2012Figures'!$G:$G,"P1",'2012Figures'!$E:$E,$B$1)</f>
        <v>0</v>
      </c>
      <c r="R99" s="46" t="str">
        <f t="shared" si="18"/>
        <v/>
      </c>
      <c r="S99" s="46" t="str">
        <f t="shared" si="18"/>
        <v/>
      </c>
      <c r="T99" s="46" t="str">
        <f t="shared" si="18"/>
        <v/>
      </c>
      <c r="U99" s="46" t="str">
        <f t="shared" si="18"/>
        <v/>
      </c>
      <c r="V99" s="46" t="str">
        <f t="shared" si="18"/>
        <v/>
      </c>
    </row>
    <row r="100" spans="1:22" x14ac:dyDescent="0.2">
      <c r="A100" s="1">
        <v>104</v>
      </c>
      <c r="B100" s="1" t="s">
        <v>95</v>
      </c>
      <c r="C100" s="8">
        <v>11</v>
      </c>
      <c r="D100" s="29">
        <f>SUMIFS('2013Figures'!$J:$J,'2013Figures'!$C:$C,$A100,'2013Figures'!$H:$H,$B100,'2013Figures'!$I:$I,$C100,'2013Figures'!$E:$E,$B$1)</f>
        <v>0</v>
      </c>
      <c r="E100" s="9">
        <f>SUMIFS('2013Figures'!$J:$J,'2013Figures'!$C:$C,$A100,'2013Figures'!$H:$H,$B100,'2013Figures'!$I:$I,$C100,'2013Figures'!$B:$B,"BrokerToCy",'2013Figures'!$G:$G,"E1",'2013Figures'!$E:$E,$B$1)</f>
        <v>0</v>
      </c>
      <c r="F100" s="9">
        <f>SUMIFS('2013Figures'!$J:$J,'2013Figures'!$C:$C,$A100,'2013Figures'!$H:$H,$B100,'2013Figures'!$I:$I,$C100,'2013Figures'!$B:$B,"BrokerToCy",'2013Figures'!$G:$G,"P1",'2013Figures'!$E:$E,$B$1)</f>
        <v>0</v>
      </c>
      <c r="G100" s="9">
        <f>SUMIFS('2013Figures'!$J:$J,'2013Figures'!$C:$C,$A100,'2013Figures'!$H:$H,$B100,'2013Figures'!$I:$I,$C100,'2013Figures'!$B:$B,"CyToBroker",'2013Figures'!$G:$G,"E1",'2013Figures'!$E:$E,$B$1)</f>
        <v>0</v>
      </c>
      <c r="H100" s="9">
        <f>SUMIFS('2013Figures'!$J:$J,'2013Figures'!$C:$C,$A100,'2013Figures'!$H:$H,$B100,'2013Figures'!$I:$I,$C100,'2013Figures'!$B:$B,"CyToBroker",'2013Figures'!$G:$G,"P1",'2013Figures'!$E:$E,$B$1)</f>
        <v>0</v>
      </c>
      <c r="L100" s="42">
        <f>SUMIFS('2012Figures'!$J:$J,'2012Figures'!$C:$C,$A100,'2012Figures'!$H:$H,$B100,'2012Figures'!$I:$I,$C100,'2012Figures'!$E:$E,$B$1)</f>
        <v>0</v>
      </c>
      <c r="M100" s="52">
        <f>SUMIFS('2012Figures'!$J:$J,'2012Figures'!$C:$C,$A100,'2012Figures'!$H:$H,$B100,'2012Figures'!$I:$I,$C100,'2012Figures'!$B:$B,"BrokerToCy",'2012Figures'!$G:$G,"E1",'2012Figures'!$E:$E,$B$1)</f>
        <v>0</v>
      </c>
      <c r="N100" s="52">
        <f>SUMIFS('2012Figures'!$J:$J,'2012Figures'!$C:$C,$A100,'2012Figures'!$H:$H,$B100,'2012Figures'!$I:$I,$C100,'2012Figures'!$B:$B,"BrokerToCy",'2012Figures'!$G:$G,"P1",'2012Figures'!$E:$E,$B$1)</f>
        <v>0</v>
      </c>
      <c r="O100" s="52">
        <f>SUMIFS('2012Figures'!$J:$J,'2012Figures'!$C:$C,$A100,'2012Figures'!$H:$H,$B100,'2012Figures'!$I:$I,$C100,'2012Figures'!$B:$B,"CyToBroker",'2012Figures'!$G:$G,"E1",'2012Figures'!$E:$E,$B$1)</f>
        <v>0</v>
      </c>
      <c r="P100" s="52">
        <f>SUMIFS('2012Figures'!$J:$J,'2012Figures'!$C:$C,$A100,'2012Figures'!$H:$H,$B100,'2012Figures'!$I:$I,$C100,'2012Figures'!$B:$B,"CyToBroker",'2012Figures'!$G:$G,"P1",'2012Figures'!$E:$E,$B$1)</f>
        <v>0</v>
      </c>
      <c r="R100" s="46" t="str">
        <f t="shared" si="18"/>
        <v/>
      </c>
      <c r="S100" s="46" t="str">
        <f t="shared" si="18"/>
        <v/>
      </c>
      <c r="T100" s="46" t="str">
        <f t="shared" si="18"/>
        <v/>
      </c>
      <c r="U100" s="46" t="str">
        <f t="shared" si="18"/>
        <v/>
      </c>
      <c r="V100" s="46" t="str">
        <f t="shared" si="18"/>
        <v/>
      </c>
    </row>
    <row r="101" spans="1:22" x14ac:dyDescent="0.2">
      <c r="A101" s="1">
        <v>104</v>
      </c>
      <c r="B101" s="1" t="s">
        <v>95</v>
      </c>
      <c r="C101" s="8">
        <v>10</v>
      </c>
      <c r="D101" s="29">
        <f>SUMIFS('2013Figures'!$J:$J,'2013Figures'!$C:$C,$A101,'2013Figures'!$H:$H,$B101,'2013Figures'!$I:$I,$C101,'2013Figures'!$E:$E,$B$1)</f>
        <v>0</v>
      </c>
      <c r="E101" s="9">
        <f>SUMIFS('2013Figures'!$J:$J,'2013Figures'!$C:$C,$A101,'2013Figures'!$H:$H,$B101,'2013Figures'!$I:$I,$C101,'2013Figures'!$B:$B,"BrokerToCy",'2013Figures'!$G:$G,"E1",'2013Figures'!$E:$E,$B$1)</f>
        <v>0</v>
      </c>
      <c r="F101" s="9">
        <f>SUMIFS('2013Figures'!$J:$J,'2013Figures'!$C:$C,$A101,'2013Figures'!$H:$H,$B101,'2013Figures'!$I:$I,$C101,'2013Figures'!$B:$B,"BrokerToCy",'2013Figures'!$G:$G,"P1",'2013Figures'!$E:$E,$B$1)</f>
        <v>0</v>
      </c>
      <c r="G101" s="9">
        <f>SUMIFS('2013Figures'!$J:$J,'2013Figures'!$C:$C,$A101,'2013Figures'!$H:$H,$B101,'2013Figures'!$I:$I,$C101,'2013Figures'!$B:$B,"CyToBroker",'2013Figures'!$G:$G,"E1",'2013Figures'!$E:$E,$B$1)</f>
        <v>0</v>
      </c>
      <c r="H101" s="9">
        <f>SUMIFS('2013Figures'!$J:$J,'2013Figures'!$C:$C,$A101,'2013Figures'!$H:$H,$B101,'2013Figures'!$I:$I,$C101,'2013Figures'!$B:$B,"CyToBroker",'2013Figures'!$G:$G,"P1",'2013Figures'!$E:$E,$B$1)</f>
        <v>0</v>
      </c>
      <c r="J101" s="8">
        <v>201501</v>
      </c>
      <c r="L101" s="42">
        <f>SUMIFS('2012Figures'!$J:$J,'2012Figures'!$C:$C,$A101,'2012Figures'!$H:$H,$B101,'2012Figures'!$I:$I,$C101,'2012Figures'!$E:$E,$B$1)</f>
        <v>0</v>
      </c>
      <c r="M101" s="52">
        <f>SUMIFS('2012Figures'!$J:$J,'2012Figures'!$C:$C,$A101,'2012Figures'!$H:$H,$B101,'2012Figures'!$I:$I,$C101,'2012Figures'!$B:$B,"BrokerToCy",'2012Figures'!$G:$G,"E1",'2012Figures'!$E:$E,$B$1)</f>
        <v>0</v>
      </c>
      <c r="N101" s="52">
        <f>SUMIFS('2012Figures'!$J:$J,'2012Figures'!$C:$C,$A101,'2012Figures'!$H:$H,$B101,'2012Figures'!$I:$I,$C101,'2012Figures'!$B:$B,"BrokerToCy",'2012Figures'!$G:$G,"P1",'2012Figures'!$E:$E,$B$1)</f>
        <v>0</v>
      </c>
      <c r="O101" s="52">
        <f>SUMIFS('2012Figures'!$J:$J,'2012Figures'!$C:$C,$A101,'2012Figures'!$H:$H,$B101,'2012Figures'!$I:$I,$C101,'2012Figures'!$B:$B,"CyToBroker",'2012Figures'!$G:$G,"E1",'2012Figures'!$E:$E,$B$1)</f>
        <v>0</v>
      </c>
      <c r="P101" s="52">
        <f>SUMIFS('2012Figures'!$J:$J,'2012Figures'!$C:$C,$A101,'2012Figures'!$H:$H,$B101,'2012Figures'!$I:$I,$C101,'2012Figures'!$B:$B,"CyToBroker",'2012Figures'!$G:$G,"P1",'2012Figures'!$E:$E,$B$1)</f>
        <v>0</v>
      </c>
      <c r="R101" s="46" t="str">
        <f t="shared" si="18"/>
        <v/>
      </c>
      <c r="S101" s="46" t="str">
        <f t="shared" si="18"/>
        <v/>
      </c>
      <c r="T101" s="46" t="str">
        <f t="shared" si="18"/>
        <v/>
      </c>
      <c r="U101" s="46" t="str">
        <f t="shared" si="18"/>
        <v/>
      </c>
      <c r="V101" s="46" t="str">
        <f t="shared" si="18"/>
        <v/>
      </c>
    </row>
    <row r="102" spans="1:22" x14ac:dyDescent="0.2">
      <c r="A102" s="1">
        <v>104</v>
      </c>
      <c r="B102" s="1" t="s">
        <v>95</v>
      </c>
      <c r="C102" s="8">
        <v>9</v>
      </c>
      <c r="D102" s="29">
        <f>SUMIFS('2013Figures'!$J:$J,'2013Figures'!$C:$C,$A102,'2013Figures'!$H:$H,$B102,'2013Figures'!$I:$I,$C102,'2013Figures'!$E:$E,$B$1)</f>
        <v>0</v>
      </c>
      <c r="E102" s="9">
        <f>SUMIFS('2013Figures'!$J:$J,'2013Figures'!$C:$C,$A102,'2013Figures'!$H:$H,$B102,'2013Figures'!$I:$I,$C102,'2013Figures'!$B:$B,"BrokerToCy",'2013Figures'!$G:$G,"E1",'2013Figures'!$E:$E,$B$1)</f>
        <v>0</v>
      </c>
      <c r="F102" s="9">
        <f>SUMIFS('2013Figures'!$J:$J,'2013Figures'!$C:$C,$A102,'2013Figures'!$H:$H,$B102,'2013Figures'!$I:$I,$C102,'2013Figures'!$B:$B,"BrokerToCy",'2013Figures'!$G:$G,"P1",'2013Figures'!$E:$E,$B$1)</f>
        <v>0</v>
      </c>
      <c r="G102" s="9">
        <f>SUMIFS('2013Figures'!$J:$J,'2013Figures'!$C:$C,$A102,'2013Figures'!$H:$H,$B102,'2013Figures'!$I:$I,$C102,'2013Figures'!$B:$B,"CyToBroker",'2013Figures'!$G:$G,"E1",'2013Figures'!$E:$E,$B$1)</f>
        <v>0</v>
      </c>
      <c r="H102" s="9">
        <f>SUMIFS('2013Figures'!$J:$J,'2013Figures'!$C:$C,$A102,'2013Figures'!$H:$H,$B102,'2013Figures'!$I:$I,$C102,'2013Figures'!$B:$B,"CyToBroker",'2013Figures'!$G:$G,"P1",'2013Figures'!$E:$E,$B$1)</f>
        <v>0</v>
      </c>
      <c r="J102" s="8">
        <v>201401</v>
      </c>
      <c r="L102" s="42">
        <f>SUMIFS('2012Figures'!$J:$J,'2012Figures'!$C:$C,$A102,'2012Figures'!$H:$H,$B102,'2012Figures'!$I:$I,$C102,'2012Figures'!$E:$E,$B$1)</f>
        <v>0</v>
      </c>
      <c r="M102" s="52">
        <f>SUMIFS('2012Figures'!$J:$J,'2012Figures'!$C:$C,$A102,'2012Figures'!$H:$H,$B102,'2012Figures'!$I:$I,$C102,'2012Figures'!$B:$B,"BrokerToCy",'2012Figures'!$G:$G,"E1",'2012Figures'!$E:$E,$B$1)</f>
        <v>0</v>
      </c>
      <c r="N102" s="52">
        <f>SUMIFS('2012Figures'!$J:$J,'2012Figures'!$C:$C,$A102,'2012Figures'!$H:$H,$B102,'2012Figures'!$I:$I,$C102,'2012Figures'!$B:$B,"BrokerToCy",'2012Figures'!$G:$G,"P1",'2012Figures'!$E:$E,$B$1)</f>
        <v>0</v>
      </c>
      <c r="O102" s="52">
        <f>SUMIFS('2012Figures'!$J:$J,'2012Figures'!$C:$C,$A102,'2012Figures'!$H:$H,$B102,'2012Figures'!$I:$I,$C102,'2012Figures'!$B:$B,"CyToBroker",'2012Figures'!$G:$G,"E1",'2012Figures'!$E:$E,$B$1)</f>
        <v>0</v>
      </c>
      <c r="P102" s="52">
        <f>SUMIFS('2012Figures'!$J:$J,'2012Figures'!$C:$C,$A102,'2012Figures'!$H:$H,$B102,'2012Figures'!$I:$I,$C102,'2012Figures'!$B:$B,"CyToBroker",'2012Figures'!$G:$G,"P1",'2012Figures'!$E:$E,$B$1)</f>
        <v>0</v>
      </c>
      <c r="R102" s="46" t="str">
        <f t="shared" si="18"/>
        <v/>
      </c>
      <c r="S102" s="46" t="str">
        <f t="shared" si="18"/>
        <v/>
      </c>
      <c r="T102" s="46" t="str">
        <f t="shared" si="18"/>
        <v/>
      </c>
      <c r="U102" s="46" t="str">
        <f t="shared" si="18"/>
        <v/>
      </c>
      <c r="V102" s="46" t="str">
        <f t="shared" si="18"/>
        <v/>
      </c>
    </row>
    <row r="103" spans="1:22" x14ac:dyDescent="0.2">
      <c r="A103" s="1">
        <v>104</v>
      </c>
      <c r="B103" s="1" t="s">
        <v>95</v>
      </c>
      <c r="C103" s="8">
        <v>8</v>
      </c>
      <c r="D103" s="29">
        <f>SUMIFS('2013Figures'!$J:$J,'2013Figures'!$C:$C,$A103,'2013Figures'!$H:$H,$B103,'2013Figures'!$I:$I,$C103,'2013Figures'!$E:$E,$B$1)</f>
        <v>0</v>
      </c>
      <c r="E103" s="9">
        <f>SUMIFS('2013Figures'!$J:$J,'2013Figures'!$C:$C,$A103,'2013Figures'!$H:$H,$B103,'2013Figures'!$I:$I,$C103,'2013Figures'!$B:$B,"BrokerToCy",'2013Figures'!$G:$G,"E1",'2013Figures'!$E:$E,$B$1)</f>
        <v>0</v>
      </c>
      <c r="F103" s="9">
        <f>SUMIFS('2013Figures'!$J:$J,'2013Figures'!$C:$C,$A103,'2013Figures'!$H:$H,$B103,'2013Figures'!$I:$I,$C103,'2013Figures'!$B:$B,"BrokerToCy",'2013Figures'!$G:$G,"P1",'2013Figures'!$E:$E,$B$1)</f>
        <v>0</v>
      </c>
      <c r="G103" s="9">
        <f>SUMIFS('2013Figures'!$J:$J,'2013Figures'!$C:$C,$A103,'2013Figures'!$H:$H,$B103,'2013Figures'!$I:$I,$C103,'2013Figures'!$B:$B,"CyToBroker",'2013Figures'!$G:$G,"E1",'2013Figures'!$E:$E,$B$1)</f>
        <v>0</v>
      </c>
      <c r="H103" s="9">
        <f>SUMIFS('2013Figures'!$J:$J,'2013Figures'!$C:$C,$A103,'2013Figures'!$H:$H,$B103,'2013Figures'!$I:$I,$C103,'2013Figures'!$B:$B,"CyToBroker",'2013Figures'!$G:$G,"P1",'2013Figures'!$E:$E,$B$1)</f>
        <v>0</v>
      </c>
      <c r="I103" s="30"/>
      <c r="J103" s="31">
        <v>201301</v>
      </c>
      <c r="K103" s="30"/>
      <c r="L103" s="42">
        <f>SUMIFS('2012Figures'!$J:$J,'2012Figures'!$C:$C,$A103,'2012Figures'!$H:$H,$B103,'2012Figures'!$I:$I,$C103,'2012Figures'!$E:$E,$B$1)</f>
        <v>0</v>
      </c>
      <c r="M103" s="52">
        <f>SUMIFS('2012Figures'!$J:$J,'2012Figures'!$C:$C,$A103,'2012Figures'!$H:$H,$B103,'2012Figures'!$I:$I,$C103,'2012Figures'!$B:$B,"BrokerToCy",'2012Figures'!$G:$G,"E1",'2012Figures'!$E:$E,$B$1)</f>
        <v>0</v>
      </c>
      <c r="N103" s="52">
        <f>SUMIFS('2012Figures'!$J:$J,'2012Figures'!$C:$C,$A103,'2012Figures'!$H:$H,$B103,'2012Figures'!$I:$I,$C103,'2012Figures'!$B:$B,"BrokerToCy",'2012Figures'!$G:$G,"P1",'2012Figures'!$E:$E,$B$1)</f>
        <v>0</v>
      </c>
      <c r="O103" s="52">
        <f>SUMIFS('2012Figures'!$J:$J,'2012Figures'!$C:$C,$A103,'2012Figures'!$H:$H,$B103,'2012Figures'!$I:$I,$C103,'2012Figures'!$B:$B,"CyToBroker",'2012Figures'!$G:$G,"E1",'2012Figures'!$E:$E,$B$1)</f>
        <v>0</v>
      </c>
      <c r="P103" s="52">
        <f>SUMIFS('2012Figures'!$J:$J,'2012Figures'!$C:$C,$A103,'2012Figures'!$H:$H,$B103,'2012Figures'!$I:$I,$C103,'2012Figures'!$B:$B,"CyToBroker",'2012Figures'!$G:$G,"P1",'2012Figures'!$E:$E,$B$1)</f>
        <v>0</v>
      </c>
      <c r="Q103" s="30"/>
      <c r="R103" s="46" t="str">
        <f t="shared" si="18"/>
        <v/>
      </c>
      <c r="S103" s="46" t="str">
        <f t="shared" si="18"/>
        <v/>
      </c>
      <c r="T103" s="46" t="str">
        <f t="shared" si="18"/>
        <v/>
      </c>
      <c r="U103" s="46" t="str">
        <f t="shared" si="18"/>
        <v/>
      </c>
      <c r="V103" s="46" t="str">
        <f t="shared" si="18"/>
        <v/>
      </c>
    </row>
    <row r="104" spans="1:22" x14ac:dyDescent="0.2">
      <c r="A104" s="1">
        <v>104</v>
      </c>
      <c r="B104" s="1" t="s">
        <v>95</v>
      </c>
      <c r="C104" s="8">
        <v>7</v>
      </c>
      <c r="D104" s="29">
        <f>SUMIFS('2013Figures'!$J:$J,'2013Figures'!$C:$C,$A104,'2013Figures'!$H:$H,$B104,'2013Figures'!$I:$I,$C104,'2013Figures'!$E:$E,$B$1)</f>
        <v>0</v>
      </c>
      <c r="E104" s="9">
        <f>SUMIFS('2013Figures'!$J:$J,'2013Figures'!$C:$C,$A104,'2013Figures'!$H:$H,$B104,'2013Figures'!$I:$I,$C104,'2013Figures'!$B:$B,"BrokerToCy",'2013Figures'!$G:$G,"E1",'2013Figures'!$E:$E,$B$1)</f>
        <v>0</v>
      </c>
      <c r="F104" s="9">
        <f>SUMIFS('2013Figures'!$J:$J,'2013Figures'!$C:$C,$A104,'2013Figures'!$H:$H,$B104,'2013Figures'!$I:$I,$C104,'2013Figures'!$B:$B,"BrokerToCy",'2013Figures'!$G:$G,"P1",'2013Figures'!$E:$E,$B$1)</f>
        <v>0</v>
      </c>
      <c r="G104" s="9">
        <f>SUMIFS('2013Figures'!$J:$J,'2013Figures'!$C:$C,$A104,'2013Figures'!$H:$H,$B104,'2013Figures'!$I:$I,$C104,'2013Figures'!$B:$B,"CyToBroker",'2013Figures'!$G:$G,"E1",'2013Figures'!$E:$E,$B$1)</f>
        <v>0</v>
      </c>
      <c r="H104" s="9">
        <f>SUMIFS('2013Figures'!$J:$J,'2013Figures'!$C:$C,$A104,'2013Figures'!$H:$H,$B104,'2013Figures'!$I:$I,$C104,'2013Figures'!$B:$B,"CyToBroker",'2013Figures'!$G:$G,"P1",'2013Figures'!$E:$E,$B$1)</f>
        <v>0</v>
      </c>
      <c r="J104" s="8">
        <v>201201</v>
      </c>
      <c r="L104" s="42">
        <f>SUMIFS('2012Figures'!$J:$J,'2012Figures'!$C:$C,$A104,'2012Figures'!$H:$H,$B104,'2012Figures'!$I:$I,$C104,'2012Figures'!$E:$E,$B$1)</f>
        <v>0</v>
      </c>
      <c r="M104" s="52">
        <f>SUMIFS('2012Figures'!$J:$J,'2012Figures'!$C:$C,$A104,'2012Figures'!$H:$H,$B104,'2012Figures'!$I:$I,$C104,'2012Figures'!$B:$B,"BrokerToCy",'2012Figures'!$G:$G,"E1",'2012Figures'!$E:$E,$B$1)</f>
        <v>0</v>
      </c>
      <c r="N104" s="52">
        <f>SUMIFS('2012Figures'!$J:$J,'2012Figures'!$C:$C,$A104,'2012Figures'!$H:$H,$B104,'2012Figures'!$I:$I,$C104,'2012Figures'!$B:$B,"BrokerToCy",'2012Figures'!$G:$G,"P1",'2012Figures'!$E:$E,$B$1)</f>
        <v>0</v>
      </c>
      <c r="O104" s="52">
        <f>SUMIFS('2012Figures'!$J:$J,'2012Figures'!$C:$C,$A104,'2012Figures'!$H:$H,$B104,'2012Figures'!$I:$I,$C104,'2012Figures'!$B:$B,"CyToBroker",'2012Figures'!$G:$G,"E1",'2012Figures'!$E:$E,$B$1)</f>
        <v>0</v>
      </c>
      <c r="P104" s="52">
        <f>SUMIFS('2012Figures'!$J:$J,'2012Figures'!$C:$C,$A104,'2012Figures'!$H:$H,$B104,'2012Figures'!$I:$I,$C104,'2012Figures'!$B:$B,"CyToBroker",'2012Figures'!$G:$G,"P1",'2012Figures'!$E:$E,$B$1)</f>
        <v>0</v>
      </c>
      <c r="R104" s="46" t="str">
        <f t="shared" si="18"/>
        <v/>
      </c>
      <c r="S104" s="46" t="str">
        <f t="shared" si="18"/>
        <v/>
      </c>
      <c r="T104" s="46" t="str">
        <f t="shared" si="18"/>
        <v/>
      </c>
      <c r="U104" s="46" t="str">
        <f t="shared" si="18"/>
        <v/>
      </c>
      <c r="V104" s="46" t="str">
        <f t="shared" si="18"/>
        <v/>
      </c>
    </row>
    <row r="105" spans="1:22" x14ac:dyDescent="0.2">
      <c r="A105" s="1">
        <v>104</v>
      </c>
      <c r="B105" s="1" t="s">
        <v>95</v>
      </c>
      <c r="C105" s="8">
        <v>6</v>
      </c>
      <c r="D105" s="29">
        <f>SUMIFS('2013Figures'!$J:$J,'2013Figures'!$C:$C,$A105,'2013Figures'!$H:$H,$B105,'2013Figures'!$I:$I,$C105,'2013Figures'!$E:$E,$B$1)</f>
        <v>0</v>
      </c>
      <c r="E105" s="9">
        <f>SUMIFS('2013Figures'!$J:$J,'2013Figures'!$C:$C,$A105,'2013Figures'!$H:$H,$B105,'2013Figures'!$I:$I,$C105,'2013Figures'!$B:$B,"BrokerToCy",'2013Figures'!$G:$G,"E1",'2013Figures'!$E:$E,$B$1)</f>
        <v>0</v>
      </c>
      <c r="F105" s="9">
        <f>SUMIFS('2013Figures'!$J:$J,'2013Figures'!$C:$C,$A105,'2013Figures'!$H:$H,$B105,'2013Figures'!$I:$I,$C105,'2013Figures'!$B:$B,"BrokerToCy",'2013Figures'!$G:$G,"P1",'2013Figures'!$E:$E,$B$1)</f>
        <v>0</v>
      </c>
      <c r="G105" s="9">
        <f>SUMIFS('2013Figures'!$J:$J,'2013Figures'!$C:$C,$A105,'2013Figures'!$H:$H,$B105,'2013Figures'!$I:$I,$C105,'2013Figures'!$B:$B,"CyToBroker",'2013Figures'!$G:$G,"E1",'2013Figures'!$E:$E,$B$1)</f>
        <v>0</v>
      </c>
      <c r="H105" s="9">
        <f>SUMIFS('2013Figures'!$J:$J,'2013Figures'!$C:$C,$A105,'2013Figures'!$H:$H,$B105,'2013Figures'!$I:$I,$C105,'2013Figures'!$B:$B,"CyToBroker",'2013Figures'!$G:$G,"P1",'2013Figures'!$E:$E,$B$1)</f>
        <v>0</v>
      </c>
      <c r="J105" s="8">
        <v>201101</v>
      </c>
      <c r="L105" s="42">
        <f>SUMIFS('2012Figures'!$J:$J,'2012Figures'!$C:$C,$A105,'2012Figures'!$H:$H,$B105,'2012Figures'!$I:$I,$C105,'2012Figures'!$E:$E,$B$1)</f>
        <v>0</v>
      </c>
      <c r="M105" s="52">
        <f>SUMIFS('2012Figures'!$J:$J,'2012Figures'!$C:$C,$A105,'2012Figures'!$H:$H,$B105,'2012Figures'!$I:$I,$C105,'2012Figures'!$B:$B,"BrokerToCy",'2012Figures'!$G:$G,"E1",'2012Figures'!$E:$E,$B$1)</f>
        <v>0</v>
      </c>
      <c r="N105" s="52">
        <f>SUMIFS('2012Figures'!$J:$J,'2012Figures'!$C:$C,$A105,'2012Figures'!$H:$H,$B105,'2012Figures'!$I:$I,$C105,'2012Figures'!$B:$B,"BrokerToCy",'2012Figures'!$G:$G,"P1",'2012Figures'!$E:$E,$B$1)</f>
        <v>0</v>
      </c>
      <c r="O105" s="52">
        <f>SUMIFS('2012Figures'!$J:$J,'2012Figures'!$C:$C,$A105,'2012Figures'!$H:$H,$B105,'2012Figures'!$I:$I,$C105,'2012Figures'!$B:$B,"CyToBroker",'2012Figures'!$G:$G,"E1",'2012Figures'!$E:$E,$B$1)</f>
        <v>0</v>
      </c>
      <c r="P105" s="52">
        <f>SUMIFS('2012Figures'!$J:$J,'2012Figures'!$C:$C,$A105,'2012Figures'!$H:$H,$B105,'2012Figures'!$I:$I,$C105,'2012Figures'!$B:$B,"CyToBroker",'2012Figures'!$G:$G,"P1",'2012Figures'!$E:$E,$B$1)</f>
        <v>0</v>
      </c>
      <c r="R105" s="46" t="str">
        <f t="shared" si="18"/>
        <v/>
      </c>
      <c r="S105" s="46" t="str">
        <f t="shared" si="18"/>
        <v/>
      </c>
      <c r="T105" s="46" t="str">
        <f t="shared" si="18"/>
        <v/>
      </c>
      <c r="U105" s="46" t="str">
        <f t="shared" si="18"/>
        <v/>
      </c>
      <c r="V105" s="46" t="str">
        <f t="shared" si="18"/>
        <v/>
      </c>
    </row>
    <row r="106" spans="1:22" x14ac:dyDescent="0.2">
      <c r="A106" s="1">
        <v>104</v>
      </c>
      <c r="B106" s="1" t="s">
        <v>95</v>
      </c>
      <c r="C106" s="8">
        <v>5</v>
      </c>
      <c r="D106" s="29">
        <f>SUMIFS('2013Figures'!$J:$J,'2013Figures'!$C:$C,$A106,'2013Figures'!$H:$H,$B106,'2013Figures'!$I:$I,$C106,'2013Figures'!$E:$E,$B$1)</f>
        <v>0</v>
      </c>
      <c r="E106" s="9">
        <f>SUMIFS('2013Figures'!$J:$J,'2013Figures'!$C:$C,$A106,'2013Figures'!$H:$H,$B106,'2013Figures'!$I:$I,$C106,'2013Figures'!$B:$B,"BrokerToCy",'2013Figures'!$G:$G,"E1",'2013Figures'!$E:$E,$B$1)</f>
        <v>0</v>
      </c>
      <c r="F106" s="9">
        <f>SUMIFS('2013Figures'!$J:$J,'2013Figures'!$C:$C,$A106,'2013Figures'!$H:$H,$B106,'2013Figures'!$I:$I,$C106,'2013Figures'!$B:$B,"BrokerToCy",'2013Figures'!$G:$G,"P1",'2013Figures'!$E:$E,$B$1)</f>
        <v>0</v>
      </c>
      <c r="G106" s="9">
        <f>SUMIFS('2013Figures'!$J:$J,'2013Figures'!$C:$C,$A106,'2013Figures'!$H:$H,$B106,'2013Figures'!$I:$I,$C106,'2013Figures'!$B:$B,"CyToBroker",'2013Figures'!$G:$G,"E1",'2013Figures'!$E:$E,$B$1)</f>
        <v>0</v>
      </c>
      <c r="H106" s="9">
        <f>SUMIFS('2013Figures'!$J:$J,'2013Figures'!$C:$C,$A106,'2013Figures'!$H:$H,$B106,'2013Figures'!$I:$I,$C106,'2013Figures'!$B:$B,"CyToBroker",'2013Figures'!$G:$G,"P1",'2013Figures'!$E:$E,$B$1)</f>
        <v>0</v>
      </c>
      <c r="J106" s="8">
        <v>201001</v>
      </c>
      <c r="L106" s="42">
        <f>SUMIFS('2012Figures'!$J:$J,'2012Figures'!$C:$C,$A106,'2012Figures'!$H:$H,$B106,'2012Figures'!$I:$I,$C106,'2012Figures'!$E:$E,$B$1)</f>
        <v>0</v>
      </c>
      <c r="M106" s="52">
        <f>SUMIFS('2012Figures'!$J:$J,'2012Figures'!$C:$C,$A106,'2012Figures'!$H:$H,$B106,'2012Figures'!$I:$I,$C106,'2012Figures'!$B:$B,"BrokerToCy",'2012Figures'!$G:$G,"E1",'2012Figures'!$E:$E,$B$1)</f>
        <v>0</v>
      </c>
      <c r="N106" s="52">
        <f>SUMIFS('2012Figures'!$J:$J,'2012Figures'!$C:$C,$A106,'2012Figures'!$H:$H,$B106,'2012Figures'!$I:$I,$C106,'2012Figures'!$B:$B,"BrokerToCy",'2012Figures'!$G:$G,"P1",'2012Figures'!$E:$E,$B$1)</f>
        <v>0</v>
      </c>
      <c r="O106" s="52">
        <f>SUMIFS('2012Figures'!$J:$J,'2012Figures'!$C:$C,$A106,'2012Figures'!$H:$H,$B106,'2012Figures'!$I:$I,$C106,'2012Figures'!$B:$B,"CyToBroker",'2012Figures'!$G:$G,"E1",'2012Figures'!$E:$E,$B$1)</f>
        <v>0</v>
      </c>
      <c r="P106" s="52">
        <f>SUMIFS('2012Figures'!$J:$J,'2012Figures'!$C:$C,$A106,'2012Figures'!$H:$H,$B106,'2012Figures'!$I:$I,$C106,'2012Figures'!$B:$B,"CyToBroker",'2012Figures'!$G:$G,"P1",'2012Figures'!$E:$E,$B$1)</f>
        <v>0</v>
      </c>
      <c r="R106" s="46" t="str">
        <f t="shared" si="18"/>
        <v/>
      </c>
      <c r="S106" s="46" t="str">
        <f t="shared" si="18"/>
        <v/>
      </c>
      <c r="T106" s="46" t="str">
        <f t="shared" si="18"/>
        <v/>
      </c>
      <c r="U106" s="46" t="str">
        <f t="shared" si="18"/>
        <v/>
      </c>
      <c r="V106" s="46" t="str">
        <f t="shared" si="18"/>
        <v/>
      </c>
    </row>
    <row r="107" spans="1:22" x14ac:dyDescent="0.2">
      <c r="A107" s="1">
        <v>104</v>
      </c>
      <c r="B107" s="1" t="s">
        <v>95</v>
      </c>
      <c r="C107" s="8">
        <v>4</v>
      </c>
      <c r="D107" s="29">
        <f>SUMIFS('2013Figures'!$J:$J,'2013Figures'!$C:$C,$A107,'2013Figures'!$H:$H,$B107,'2013Figures'!$I:$I,$C107,'2013Figures'!$E:$E,$B$1)</f>
        <v>0</v>
      </c>
      <c r="E107" s="9">
        <f>SUMIFS('2013Figures'!$J:$J,'2013Figures'!$C:$C,$A107,'2013Figures'!$H:$H,$B107,'2013Figures'!$I:$I,$C107,'2013Figures'!$B:$B,"BrokerToCy",'2013Figures'!$G:$G,"E1",'2013Figures'!$E:$E,$B$1)</f>
        <v>0</v>
      </c>
      <c r="F107" s="9">
        <f>SUMIFS('2013Figures'!$J:$J,'2013Figures'!$C:$C,$A107,'2013Figures'!$H:$H,$B107,'2013Figures'!$I:$I,$C107,'2013Figures'!$B:$B,"BrokerToCy",'2013Figures'!$G:$G,"P1",'2013Figures'!$E:$E,$B$1)</f>
        <v>0</v>
      </c>
      <c r="G107" s="9">
        <f>SUMIFS('2013Figures'!$J:$J,'2013Figures'!$C:$C,$A107,'2013Figures'!$H:$H,$B107,'2013Figures'!$I:$I,$C107,'2013Figures'!$B:$B,"CyToBroker",'2013Figures'!$G:$G,"E1",'2013Figures'!$E:$E,$B$1)</f>
        <v>0</v>
      </c>
      <c r="H107" s="9">
        <f>SUMIFS('2013Figures'!$J:$J,'2013Figures'!$C:$C,$A107,'2013Figures'!$H:$H,$B107,'2013Figures'!$I:$I,$C107,'2013Figures'!$B:$B,"CyToBroker",'2013Figures'!$G:$G,"P1",'2013Figures'!$E:$E,$B$1)</f>
        <v>0</v>
      </c>
      <c r="J107" s="8">
        <v>200901</v>
      </c>
      <c r="L107" s="42">
        <f>SUMIFS('2012Figures'!$J:$J,'2012Figures'!$C:$C,$A107,'2012Figures'!$H:$H,$B107,'2012Figures'!$I:$I,$C107,'2012Figures'!$E:$E,$B$1)</f>
        <v>0</v>
      </c>
      <c r="M107" s="52">
        <f>SUMIFS('2012Figures'!$J:$J,'2012Figures'!$C:$C,$A107,'2012Figures'!$H:$H,$B107,'2012Figures'!$I:$I,$C107,'2012Figures'!$B:$B,"BrokerToCy",'2012Figures'!$G:$G,"E1",'2012Figures'!$E:$E,$B$1)</f>
        <v>0</v>
      </c>
      <c r="N107" s="52">
        <f>SUMIFS('2012Figures'!$J:$J,'2012Figures'!$C:$C,$A107,'2012Figures'!$H:$H,$B107,'2012Figures'!$I:$I,$C107,'2012Figures'!$B:$B,"BrokerToCy",'2012Figures'!$G:$G,"P1",'2012Figures'!$E:$E,$B$1)</f>
        <v>0</v>
      </c>
      <c r="O107" s="52">
        <f>SUMIFS('2012Figures'!$J:$J,'2012Figures'!$C:$C,$A107,'2012Figures'!$H:$H,$B107,'2012Figures'!$I:$I,$C107,'2012Figures'!$B:$B,"CyToBroker",'2012Figures'!$G:$G,"E1",'2012Figures'!$E:$E,$B$1)</f>
        <v>0</v>
      </c>
      <c r="P107" s="52">
        <f>SUMIFS('2012Figures'!$J:$J,'2012Figures'!$C:$C,$A107,'2012Figures'!$H:$H,$B107,'2012Figures'!$I:$I,$C107,'2012Figures'!$B:$B,"CyToBroker",'2012Figures'!$G:$G,"P1",'2012Figures'!$E:$E,$B$1)</f>
        <v>0</v>
      </c>
      <c r="R107" s="46" t="str">
        <f t="shared" si="18"/>
        <v/>
      </c>
      <c r="S107" s="46" t="str">
        <f t="shared" si="18"/>
        <v/>
      </c>
      <c r="T107" s="46" t="str">
        <f t="shared" si="18"/>
        <v/>
      </c>
      <c r="U107" s="46" t="str">
        <f t="shared" si="18"/>
        <v/>
      </c>
      <c r="V107" s="46" t="str">
        <f t="shared" si="18"/>
        <v/>
      </c>
    </row>
    <row r="108" spans="1:22" x14ac:dyDescent="0.2">
      <c r="A108" s="1">
        <v>104</v>
      </c>
      <c r="B108" s="1" t="s">
        <v>95</v>
      </c>
      <c r="C108" s="8">
        <v>3</v>
      </c>
      <c r="D108" s="29">
        <f>SUMIFS('2013Figures'!$J:$J,'2013Figures'!$C:$C,$A108,'2013Figures'!$H:$H,$B108,'2013Figures'!$I:$I,$C108,'2013Figures'!$E:$E,$B$1)</f>
        <v>0</v>
      </c>
      <c r="E108" s="9">
        <f>SUMIFS('2013Figures'!$J:$J,'2013Figures'!$C:$C,$A108,'2013Figures'!$H:$H,$B108,'2013Figures'!$I:$I,$C108,'2013Figures'!$B:$B,"BrokerToCy",'2013Figures'!$G:$G,"E1",'2013Figures'!$E:$E,$B$1)</f>
        <v>0</v>
      </c>
      <c r="F108" s="9">
        <f>SUMIFS('2013Figures'!$J:$J,'2013Figures'!$C:$C,$A108,'2013Figures'!$H:$H,$B108,'2013Figures'!$I:$I,$C108,'2013Figures'!$B:$B,"BrokerToCy",'2013Figures'!$G:$G,"P1",'2013Figures'!$E:$E,$B$1)</f>
        <v>0</v>
      </c>
      <c r="G108" s="9">
        <f>SUMIFS('2013Figures'!$J:$J,'2013Figures'!$C:$C,$A108,'2013Figures'!$H:$H,$B108,'2013Figures'!$I:$I,$C108,'2013Figures'!$B:$B,"CyToBroker",'2013Figures'!$G:$G,"E1",'2013Figures'!$E:$E,$B$1)</f>
        <v>0</v>
      </c>
      <c r="H108" s="9">
        <f>SUMIFS('2013Figures'!$J:$J,'2013Figures'!$C:$C,$A108,'2013Figures'!$H:$H,$B108,'2013Figures'!$I:$I,$C108,'2013Figures'!$B:$B,"CyToBroker",'2013Figures'!$G:$G,"P1",'2013Figures'!$E:$E,$B$1)</f>
        <v>0</v>
      </c>
      <c r="J108" s="8">
        <v>200801</v>
      </c>
      <c r="L108" s="42">
        <f>SUMIFS('2012Figures'!$J:$J,'2012Figures'!$C:$C,$A108,'2012Figures'!$H:$H,$B108,'2012Figures'!$I:$I,$C108,'2012Figures'!$E:$E,$B$1)</f>
        <v>0</v>
      </c>
      <c r="M108" s="52">
        <f>SUMIFS('2012Figures'!$J:$J,'2012Figures'!$C:$C,$A108,'2012Figures'!$H:$H,$B108,'2012Figures'!$I:$I,$C108,'2012Figures'!$B:$B,"BrokerToCy",'2012Figures'!$G:$G,"E1",'2012Figures'!$E:$E,$B$1)</f>
        <v>0</v>
      </c>
      <c r="N108" s="52">
        <f>SUMIFS('2012Figures'!$J:$J,'2012Figures'!$C:$C,$A108,'2012Figures'!$H:$H,$B108,'2012Figures'!$I:$I,$C108,'2012Figures'!$B:$B,"BrokerToCy",'2012Figures'!$G:$G,"P1",'2012Figures'!$E:$E,$B$1)</f>
        <v>0</v>
      </c>
      <c r="O108" s="52">
        <f>SUMIFS('2012Figures'!$J:$J,'2012Figures'!$C:$C,$A108,'2012Figures'!$H:$H,$B108,'2012Figures'!$I:$I,$C108,'2012Figures'!$B:$B,"CyToBroker",'2012Figures'!$G:$G,"E1",'2012Figures'!$E:$E,$B$1)</f>
        <v>0</v>
      </c>
      <c r="P108" s="52">
        <f>SUMIFS('2012Figures'!$J:$J,'2012Figures'!$C:$C,$A108,'2012Figures'!$H:$H,$B108,'2012Figures'!$I:$I,$C108,'2012Figures'!$B:$B,"CyToBroker",'2012Figures'!$G:$G,"P1",'2012Figures'!$E:$E,$B$1)</f>
        <v>0</v>
      </c>
      <c r="R108" s="46" t="str">
        <f t="shared" si="18"/>
        <v/>
      </c>
      <c r="S108" s="46" t="str">
        <f t="shared" si="18"/>
        <v/>
      </c>
      <c r="T108" s="46" t="str">
        <f t="shared" si="18"/>
        <v/>
      </c>
      <c r="U108" s="46" t="str">
        <f t="shared" si="18"/>
        <v/>
      </c>
      <c r="V108" s="46" t="str">
        <f t="shared" si="18"/>
        <v/>
      </c>
    </row>
    <row r="109" spans="1:22" x14ac:dyDescent="0.2">
      <c r="A109" s="1">
        <v>104</v>
      </c>
      <c r="B109" s="1" t="s">
        <v>95</v>
      </c>
      <c r="C109" s="8">
        <v>2</v>
      </c>
      <c r="D109" s="29">
        <f>SUMIFS('2013Figures'!$J:$J,'2013Figures'!$C:$C,$A109,'2013Figures'!$H:$H,$B109,'2013Figures'!$I:$I,$C109,'2013Figures'!$E:$E,$B$1)</f>
        <v>0</v>
      </c>
      <c r="E109" s="9">
        <f>SUMIFS('2013Figures'!$J:$J,'2013Figures'!$C:$C,$A109,'2013Figures'!$H:$H,$B109,'2013Figures'!$I:$I,$C109,'2013Figures'!$B:$B,"BrokerToCy",'2013Figures'!$G:$G,"E1",'2013Figures'!$E:$E,$B$1)</f>
        <v>0</v>
      </c>
      <c r="F109" s="9">
        <f>SUMIFS('2013Figures'!$J:$J,'2013Figures'!$C:$C,$A109,'2013Figures'!$H:$H,$B109,'2013Figures'!$I:$I,$C109,'2013Figures'!$B:$B,"BrokerToCy",'2013Figures'!$G:$G,"P1",'2013Figures'!$E:$E,$B$1)</f>
        <v>0</v>
      </c>
      <c r="G109" s="9">
        <f>SUMIFS('2013Figures'!$J:$J,'2013Figures'!$C:$C,$A109,'2013Figures'!$H:$H,$B109,'2013Figures'!$I:$I,$C109,'2013Figures'!$B:$B,"CyToBroker",'2013Figures'!$G:$G,"E1",'2013Figures'!$E:$E,$B$1)</f>
        <v>0</v>
      </c>
      <c r="H109" s="9">
        <f>SUMIFS('2013Figures'!$J:$J,'2013Figures'!$C:$C,$A109,'2013Figures'!$H:$H,$B109,'2013Figures'!$I:$I,$C109,'2013Figures'!$B:$B,"CyToBroker",'2013Figures'!$G:$G,"P1",'2013Figures'!$E:$E,$B$1)</f>
        <v>0</v>
      </c>
      <c r="J109" s="8">
        <v>200701</v>
      </c>
      <c r="L109" s="42">
        <f>SUMIFS('2012Figures'!$J:$J,'2012Figures'!$C:$C,$A109,'2012Figures'!$H:$H,$B109,'2012Figures'!$I:$I,$C109,'2012Figures'!$E:$E,$B$1)</f>
        <v>0</v>
      </c>
      <c r="M109" s="52">
        <f>SUMIFS('2012Figures'!$J:$J,'2012Figures'!$C:$C,$A109,'2012Figures'!$H:$H,$B109,'2012Figures'!$I:$I,$C109,'2012Figures'!$B:$B,"BrokerToCy",'2012Figures'!$G:$G,"E1",'2012Figures'!$E:$E,$B$1)</f>
        <v>0</v>
      </c>
      <c r="N109" s="52">
        <f>SUMIFS('2012Figures'!$J:$J,'2012Figures'!$C:$C,$A109,'2012Figures'!$H:$H,$B109,'2012Figures'!$I:$I,$C109,'2012Figures'!$B:$B,"BrokerToCy",'2012Figures'!$G:$G,"P1",'2012Figures'!$E:$E,$B$1)</f>
        <v>0</v>
      </c>
      <c r="O109" s="52">
        <f>SUMIFS('2012Figures'!$J:$J,'2012Figures'!$C:$C,$A109,'2012Figures'!$H:$H,$B109,'2012Figures'!$I:$I,$C109,'2012Figures'!$B:$B,"CyToBroker",'2012Figures'!$G:$G,"E1",'2012Figures'!$E:$E,$B$1)</f>
        <v>0</v>
      </c>
      <c r="P109" s="52">
        <f>SUMIFS('2012Figures'!$J:$J,'2012Figures'!$C:$C,$A109,'2012Figures'!$H:$H,$B109,'2012Figures'!$I:$I,$C109,'2012Figures'!$B:$B,"CyToBroker",'2012Figures'!$G:$G,"P1",'2012Figures'!$E:$E,$B$1)</f>
        <v>0</v>
      </c>
      <c r="R109" s="46" t="str">
        <f t="shared" si="18"/>
        <v/>
      </c>
      <c r="S109" s="46" t="str">
        <f t="shared" si="18"/>
        <v/>
      </c>
      <c r="T109" s="46" t="str">
        <f t="shared" si="18"/>
        <v/>
      </c>
      <c r="U109" s="46" t="str">
        <f t="shared" si="18"/>
        <v/>
      </c>
      <c r="V109" s="46" t="str">
        <f t="shared" si="18"/>
        <v/>
      </c>
    </row>
    <row r="110" spans="1:22" x14ac:dyDescent="0.2">
      <c r="A110" s="1">
        <v>104</v>
      </c>
      <c r="B110" s="1" t="s">
        <v>95</v>
      </c>
      <c r="C110" s="8">
        <v>1</v>
      </c>
      <c r="D110" s="29">
        <f>SUMIFS('2013Figures'!$J:$J,'2013Figures'!$C:$C,$A110,'2013Figures'!$H:$H,$B110,'2013Figures'!$I:$I,$C110,'2013Figures'!$E:$E,$B$1)</f>
        <v>0</v>
      </c>
      <c r="E110" s="9">
        <f>SUMIFS('2013Figures'!$J:$J,'2013Figures'!$C:$C,$A110,'2013Figures'!$H:$H,$B110,'2013Figures'!$I:$I,$C110,'2013Figures'!$B:$B,"BrokerToCy",'2013Figures'!$G:$G,"E1",'2013Figures'!$E:$E,$B$1)</f>
        <v>0</v>
      </c>
      <c r="F110" s="9">
        <f>SUMIFS('2013Figures'!$J:$J,'2013Figures'!$C:$C,$A110,'2013Figures'!$H:$H,$B110,'2013Figures'!$I:$I,$C110,'2013Figures'!$B:$B,"BrokerToCy",'2013Figures'!$G:$G,"P1",'2013Figures'!$E:$E,$B$1)</f>
        <v>0</v>
      </c>
      <c r="G110" s="9">
        <f>SUMIFS('2013Figures'!$J:$J,'2013Figures'!$C:$C,$A110,'2013Figures'!$H:$H,$B110,'2013Figures'!$I:$I,$C110,'2013Figures'!$B:$B,"CyToBroker",'2013Figures'!$G:$G,"E1",'2013Figures'!$E:$E,$B$1)</f>
        <v>0</v>
      </c>
      <c r="H110" s="9">
        <f>SUMIFS('2013Figures'!$J:$J,'2013Figures'!$C:$C,$A110,'2013Figures'!$H:$H,$B110,'2013Figures'!$I:$I,$C110,'2013Figures'!$B:$B,"CyToBroker",'2013Figures'!$G:$G,"P1",'2013Figures'!$E:$E,$B$1)</f>
        <v>0</v>
      </c>
      <c r="J110" s="8">
        <v>200601</v>
      </c>
      <c r="L110" s="42">
        <f>SUMIFS('2012Figures'!$J:$J,'2012Figures'!$C:$C,$A110,'2012Figures'!$H:$H,$B110,'2012Figures'!$I:$I,$C110,'2012Figures'!$E:$E,$B$1)</f>
        <v>0</v>
      </c>
      <c r="M110" s="52">
        <f>SUMIFS('2012Figures'!$J:$J,'2012Figures'!$C:$C,$A110,'2012Figures'!$H:$H,$B110,'2012Figures'!$I:$I,$C110,'2012Figures'!$B:$B,"BrokerToCy",'2012Figures'!$G:$G,"E1",'2012Figures'!$E:$E,$B$1)</f>
        <v>0</v>
      </c>
      <c r="N110" s="52">
        <f>SUMIFS('2012Figures'!$J:$J,'2012Figures'!$C:$C,$A110,'2012Figures'!$H:$H,$B110,'2012Figures'!$I:$I,$C110,'2012Figures'!$B:$B,"BrokerToCy",'2012Figures'!$G:$G,"P1",'2012Figures'!$E:$E,$B$1)</f>
        <v>0</v>
      </c>
      <c r="O110" s="52">
        <f>SUMIFS('2012Figures'!$J:$J,'2012Figures'!$C:$C,$A110,'2012Figures'!$H:$H,$B110,'2012Figures'!$I:$I,$C110,'2012Figures'!$B:$B,"CyToBroker",'2012Figures'!$G:$G,"E1",'2012Figures'!$E:$E,$B$1)</f>
        <v>0</v>
      </c>
      <c r="P110" s="52">
        <f>SUMIFS('2012Figures'!$J:$J,'2012Figures'!$C:$C,$A110,'2012Figures'!$H:$H,$B110,'2012Figures'!$I:$I,$C110,'2012Figures'!$B:$B,"CyToBroker",'2012Figures'!$G:$G,"P1",'2012Figures'!$E:$E,$B$1)</f>
        <v>0</v>
      </c>
      <c r="R110" s="46" t="str">
        <f t="shared" si="18"/>
        <v/>
      </c>
      <c r="S110" s="46" t="str">
        <f t="shared" si="18"/>
        <v/>
      </c>
      <c r="T110" s="46" t="str">
        <f t="shared" si="18"/>
        <v/>
      </c>
      <c r="U110" s="46" t="str">
        <f t="shared" si="18"/>
        <v/>
      </c>
      <c r="V110" s="46" t="str">
        <f t="shared" si="18"/>
        <v/>
      </c>
    </row>
    <row r="111" spans="1:22" x14ac:dyDescent="0.2">
      <c r="A111" s="1">
        <v>104</v>
      </c>
      <c r="B111" s="1" t="s">
        <v>95</v>
      </c>
      <c r="D111" s="29">
        <f>SUMIFS('2013Figures'!$J:$J,'2013Figures'!$C:$C,$A111,'2013Figures'!$H:$H,$B111,'2013Figures'!$I:$I,"",'2013Figures'!$E:$E,$B$1)</f>
        <v>0</v>
      </c>
      <c r="E111" s="9">
        <f>SUMIFS('2013Figures'!$J:$J,'2013Figures'!$C:$C,$A111,'2013Figures'!$H:$H,$B111,'2013Figures'!$I:$I,"",'2013Figures'!$B:$B,"BrokerToCy",'2013Figures'!$G:$G,"E1",'2013Figures'!$E:$E,$B$1)</f>
        <v>0</v>
      </c>
      <c r="F111" s="9">
        <f>SUMIFS('2013Figures'!$J:$J,'2013Figures'!$C:$C,$A111,'2013Figures'!$H:$H,$B111,'2013Figures'!$I:$I,"",'2013Figures'!$B:$B,"BrokerToCy",'2013Figures'!$G:$G,"P1",'2013Figures'!$E:$E,$B$1)</f>
        <v>0</v>
      </c>
      <c r="G111" s="9">
        <f>SUMIFS('2013Figures'!$J:$J,'2013Figures'!$C:$C,$A111,'2013Figures'!$H:$H,$B111,'2013Figures'!$I:$I,"",'2013Figures'!$B:$B,"CyToBroker",'2013Figures'!$G:$G,"E1",'2013Figures'!$E:$E,$B$1)</f>
        <v>0</v>
      </c>
      <c r="H111" s="9">
        <f>SUMIFS('2013Figures'!$J:$J,'2013Figures'!$C:$C,$A111,'2013Figures'!$H:$H,$B111,'2013Figures'!$I:$I,"",'2013Figures'!$B:$B,"CyToBroker",'2013Figures'!$G:$G,"P1",'2013Figures'!$E:$E,$B$1)</f>
        <v>0</v>
      </c>
      <c r="J111" s="8" t="s">
        <v>131</v>
      </c>
      <c r="L111" s="42">
        <f>SUMIFS('2012Figures'!$J:$J,'2012Figures'!$C:$C,$A111,'2012Figures'!$H:$H,$B111,'2012Figures'!$I:$I,"",'2012Figures'!$E:$E,$B$1)</f>
        <v>0</v>
      </c>
      <c r="M111" s="52">
        <f>SUMIFS('2012Figures'!$J:$J,'2012Figures'!$C:$C,$A111,'2012Figures'!$H:$H,$B111,'2012Figures'!$I:$I,"",'2012Figures'!$B:$B,"BrokerToCy",'2012Figures'!$G:$G,"E1",'2012Figures'!$E:$E,$B$1)</f>
        <v>0</v>
      </c>
      <c r="N111" s="52">
        <f>SUMIFS('2012Figures'!$J:$J,'2012Figures'!$C:$C,$A111,'2012Figures'!$H:$H,$B111,'2012Figures'!$I:$I,"",'2012Figures'!$B:$B,"BrokerToCy",'2012Figures'!$G:$G,"P1",'2012Figures'!$E:$E,$B$1)</f>
        <v>0</v>
      </c>
      <c r="O111" s="52">
        <f>SUMIFS('2012Figures'!$J:$J,'2012Figures'!$C:$C,$A111,'2012Figures'!$H:$H,$B111,'2012Figures'!$I:$I,"",'2012Figures'!$B:$B,"CyToBroker",'2012Figures'!$G:$G,"E1",'2012Figures'!$E:$E,$B$1)</f>
        <v>0</v>
      </c>
      <c r="P111" s="52">
        <f>SUMIFS('2012Figures'!$J:$J,'2012Figures'!$C:$C,$A111,'2012Figures'!$H:$H,$B111,'2012Figures'!$I:$I,"",'2012Figures'!$B:$B,"CyToBroker",'2012Figures'!$G:$G,"P1",'2012Figures'!$E:$E,$B$1)</f>
        <v>0</v>
      </c>
      <c r="R111" s="46" t="str">
        <f t="shared" si="18"/>
        <v/>
      </c>
      <c r="S111" s="46" t="str">
        <f t="shared" si="18"/>
        <v/>
      </c>
      <c r="T111" s="46" t="str">
        <f t="shared" si="18"/>
        <v/>
      </c>
      <c r="U111" s="46" t="str">
        <f t="shared" si="18"/>
        <v/>
      </c>
      <c r="V111" s="46" t="str">
        <f t="shared" si="18"/>
        <v/>
      </c>
    </row>
    <row r="112" spans="1:22" x14ac:dyDescent="0.2">
      <c r="A112" s="1">
        <v>104</v>
      </c>
      <c r="B112" s="1" t="s">
        <v>96</v>
      </c>
      <c r="C112" s="8">
        <v>2</v>
      </c>
      <c r="D112" s="29">
        <f>SUMIFS('2013Figures'!$J:$J,'2013Figures'!$C:$C,$A112,'2013Figures'!$H:$H,$B112,'2013Figures'!$I:$I,$C112,'2013Figures'!$E:$E,$B$1)</f>
        <v>0</v>
      </c>
      <c r="E112" s="9">
        <f>SUMIFS('2013Figures'!$J:$J,'2013Figures'!$C:$C,$A112,'2013Figures'!$H:$H,$B112,'2013Figures'!$I:$I,$C112,'2013Figures'!$B:$B,"BrokerToCy",'2013Figures'!$G:$G,"E1",'2013Figures'!$E:$E,$B$1)</f>
        <v>0</v>
      </c>
      <c r="F112" s="9">
        <f>SUMIFS('2013Figures'!$J:$J,'2013Figures'!$C:$C,$A112,'2013Figures'!$H:$H,$B112,'2013Figures'!$I:$I,$C112,'2013Figures'!$B:$B,"BrokerToCy",'2013Figures'!$G:$G,"P1",'2013Figures'!$E:$E,$B$1)</f>
        <v>0</v>
      </c>
      <c r="G112" s="9">
        <f>SUMIFS('2013Figures'!$J:$J,'2013Figures'!$C:$C,$A112,'2013Figures'!$H:$H,$B112,'2013Figures'!$I:$I,$C112,'2013Figures'!$B:$B,"CyToBroker",'2013Figures'!$G:$G,"E1",'2013Figures'!$E:$E,$B$1)</f>
        <v>0</v>
      </c>
      <c r="H112" s="9">
        <f>SUMIFS('2013Figures'!$J:$J,'2013Figures'!$C:$C,$A112,'2013Figures'!$H:$H,$B112,'2013Figures'!$I:$I,$C112,'2013Figures'!$B:$B,"CyToBroker",'2013Figures'!$G:$G,"P1",'2013Figures'!$E:$E,$B$1)</f>
        <v>0</v>
      </c>
      <c r="I112" s="30"/>
      <c r="J112" s="31">
        <v>201001</v>
      </c>
      <c r="K112" s="30"/>
      <c r="L112" s="42">
        <f>SUMIFS('2012Figures'!$J:$J,'2012Figures'!$C:$C,$A112,'2012Figures'!$H:$H,$B112,'2012Figures'!$I:$I,$C112,'2012Figures'!$E:$E,$B$1)</f>
        <v>0</v>
      </c>
      <c r="M112" s="52">
        <f>SUMIFS('2012Figures'!$J:$J,'2012Figures'!$C:$C,$A112,'2012Figures'!$H:$H,$B112,'2012Figures'!$I:$I,$C112,'2012Figures'!$B:$B,"BrokerToCy",'2012Figures'!$G:$G,"E1",'2012Figures'!$E:$E,$B$1)</f>
        <v>0</v>
      </c>
      <c r="N112" s="52">
        <f>SUMIFS('2012Figures'!$J:$J,'2012Figures'!$C:$C,$A112,'2012Figures'!$H:$H,$B112,'2012Figures'!$I:$I,$C112,'2012Figures'!$B:$B,"BrokerToCy",'2012Figures'!$G:$G,"P1",'2012Figures'!$E:$E,$B$1)</f>
        <v>0</v>
      </c>
      <c r="O112" s="52">
        <f>SUMIFS('2012Figures'!$J:$J,'2012Figures'!$C:$C,$A112,'2012Figures'!$H:$H,$B112,'2012Figures'!$I:$I,$C112,'2012Figures'!$B:$B,"CyToBroker",'2012Figures'!$G:$G,"E1",'2012Figures'!$E:$E,$B$1)</f>
        <v>0</v>
      </c>
      <c r="P112" s="52">
        <f>SUMIFS('2012Figures'!$J:$J,'2012Figures'!$C:$C,$A112,'2012Figures'!$H:$H,$B112,'2012Figures'!$I:$I,$C112,'2012Figures'!$B:$B,"CyToBroker",'2012Figures'!$G:$G,"P1",'2012Figures'!$E:$E,$B$1)</f>
        <v>0</v>
      </c>
      <c r="Q112" s="30"/>
      <c r="R112" s="46" t="str">
        <f t="shared" si="18"/>
        <v/>
      </c>
      <c r="S112" s="46" t="str">
        <f t="shared" si="18"/>
        <v/>
      </c>
      <c r="T112" s="46" t="str">
        <f t="shared" si="18"/>
        <v/>
      </c>
      <c r="U112" s="46" t="str">
        <f t="shared" si="18"/>
        <v/>
      </c>
      <c r="V112" s="46" t="str">
        <f t="shared" si="18"/>
        <v/>
      </c>
    </row>
    <row r="113" spans="1:22" x14ac:dyDescent="0.2">
      <c r="A113" s="1">
        <v>104</v>
      </c>
      <c r="B113" s="1" t="s">
        <v>96</v>
      </c>
      <c r="C113" s="8">
        <v>1</v>
      </c>
      <c r="D113" s="29">
        <f>SUMIFS('2013Figures'!$J:$J,'2013Figures'!$C:$C,$A113,'2013Figures'!$H:$H,$B113,'2013Figures'!$I:$I,$C113,'2013Figures'!$E:$E,$B$1)</f>
        <v>0</v>
      </c>
      <c r="E113" s="9">
        <f>SUMIFS('2013Figures'!$J:$J,'2013Figures'!$C:$C,$A113,'2013Figures'!$H:$H,$B113,'2013Figures'!$I:$I,$C113,'2013Figures'!$B:$B,"BrokerToCy",'2013Figures'!$G:$G,"E1",'2013Figures'!$E:$E,$B$1)</f>
        <v>0</v>
      </c>
      <c r="F113" s="9">
        <f>SUMIFS('2013Figures'!$J:$J,'2013Figures'!$C:$C,$A113,'2013Figures'!$H:$H,$B113,'2013Figures'!$I:$I,$C113,'2013Figures'!$B:$B,"BrokerToCy",'2013Figures'!$G:$G,"P1",'2013Figures'!$E:$E,$B$1)</f>
        <v>0</v>
      </c>
      <c r="G113" s="9">
        <f>SUMIFS('2013Figures'!$J:$J,'2013Figures'!$C:$C,$A113,'2013Figures'!$H:$H,$B113,'2013Figures'!$I:$I,$C113,'2013Figures'!$B:$B,"CyToBroker",'2013Figures'!$G:$G,"E1",'2013Figures'!$E:$E,$B$1)</f>
        <v>0</v>
      </c>
      <c r="H113" s="9">
        <f>SUMIFS('2013Figures'!$J:$J,'2013Figures'!$C:$C,$A113,'2013Figures'!$H:$H,$B113,'2013Figures'!$I:$I,$C113,'2013Figures'!$B:$B,"CyToBroker",'2013Figures'!$G:$G,"P1",'2013Figures'!$E:$E,$B$1)</f>
        <v>0</v>
      </c>
      <c r="J113" s="8">
        <v>200601</v>
      </c>
      <c r="L113" s="42">
        <f>SUMIFS('2012Figures'!$J:$J,'2012Figures'!$C:$C,$A113,'2012Figures'!$H:$H,$B113,'2012Figures'!$I:$I,$C113,'2012Figures'!$E:$E,$B$1)</f>
        <v>0</v>
      </c>
      <c r="M113" s="52">
        <f>SUMIFS('2012Figures'!$J:$J,'2012Figures'!$C:$C,$A113,'2012Figures'!$H:$H,$B113,'2012Figures'!$I:$I,$C113,'2012Figures'!$B:$B,"BrokerToCy",'2012Figures'!$G:$G,"E1",'2012Figures'!$E:$E,$B$1)</f>
        <v>0</v>
      </c>
      <c r="N113" s="52">
        <f>SUMIFS('2012Figures'!$J:$J,'2012Figures'!$C:$C,$A113,'2012Figures'!$H:$H,$B113,'2012Figures'!$I:$I,$C113,'2012Figures'!$B:$B,"BrokerToCy",'2012Figures'!$G:$G,"P1",'2012Figures'!$E:$E,$B$1)</f>
        <v>0</v>
      </c>
      <c r="O113" s="52">
        <f>SUMIFS('2012Figures'!$J:$J,'2012Figures'!$C:$C,$A113,'2012Figures'!$H:$H,$B113,'2012Figures'!$I:$I,$C113,'2012Figures'!$B:$B,"CyToBroker",'2012Figures'!$G:$G,"E1",'2012Figures'!$E:$E,$B$1)</f>
        <v>0</v>
      </c>
      <c r="P113" s="52">
        <f>SUMIFS('2012Figures'!$J:$J,'2012Figures'!$C:$C,$A113,'2012Figures'!$H:$H,$B113,'2012Figures'!$I:$I,$C113,'2012Figures'!$B:$B,"CyToBroker",'2012Figures'!$G:$G,"P1",'2012Figures'!$E:$E,$B$1)</f>
        <v>0</v>
      </c>
      <c r="R113" s="46" t="str">
        <f t="shared" si="18"/>
        <v/>
      </c>
      <c r="S113" s="46" t="str">
        <f t="shared" si="18"/>
        <v/>
      </c>
      <c r="T113" s="46" t="str">
        <f t="shared" si="18"/>
        <v/>
      </c>
      <c r="U113" s="46" t="str">
        <f t="shared" si="18"/>
        <v/>
      </c>
      <c r="V113" s="46" t="str">
        <f t="shared" si="18"/>
        <v/>
      </c>
    </row>
    <row r="114" spans="1:22" x14ac:dyDescent="0.2">
      <c r="A114" s="1">
        <v>104</v>
      </c>
      <c r="B114" s="1" t="s">
        <v>96</v>
      </c>
      <c r="D114" s="29">
        <f>SUMIFS('2013Figures'!$J:$J,'2013Figures'!$C:$C,$A114,'2013Figures'!$H:$H,$B114,'2013Figures'!$I:$I,"",'2013Figures'!$E:$E,$B$1)</f>
        <v>0</v>
      </c>
      <c r="E114" s="9">
        <f>SUMIFS('2013Figures'!$J:$J,'2013Figures'!$C:$C,$A114,'2013Figures'!$H:$H,$B114,'2013Figures'!$I:$I,"",'2013Figures'!$B:$B,"BrokerToCy",'2013Figures'!$G:$G,"E1",'2013Figures'!$E:$E,$B$1)</f>
        <v>0</v>
      </c>
      <c r="F114" s="9">
        <f>SUMIFS('2013Figures'!$J:$J,'2013Figures'!$C:$C,$A114,'2013Figures'!$H:$H,$B114,'2013Figures'!$I:$I,"",'2013Figures'!$B:$B,"BrokerToCy",'2013Figures'!$G:$G,"P1",'2013Figures'!$E:$E,$B$1)</f>
        <v>0</v>
      </c>
      <c r="G114" s="9">
        <f>SUMIFS('2013Figures'!$J:$J,'2013Figures'!$C:$C,$A114,'2013Figures'!$H:$H,$B114,'2013Figures'!$I:$I,"",'2013Figures'!$B:$B,"CyToBroker",'2013Figures'!$G:$G,"E1",'2013Figures'!$E:$E,$B$1)</f>
        <v>0</v>
      </c>
      <c r="H114" s="9">
        <f>SUMIFS('2013Figures'!$J:$J,'2013Figures'!$C:$C,$A114,'2013Figures'!$H:$H,$B114,'2013Figures'!$I:$I,"",'2013Figures'!$B:$B,"CyToBroker",'2013Figures'!$G:$G,"P1",'2013Figures'!$E:$E,$B$1)</f>
        <v>0</v>
      </c>
      <c r="J114" s="8" t="s">
        <v>131</v>
      </c>
      <c r="L114" s="42">
        <f>SUMIFS('2012Figures'!$J:$J,'2012Figures'!$C:$C,$A114,'2012Figures'!$H:$H,$B114,'2012Figures'!$I:$I,"",'2012Figures'!$E:$E,$B$1)</f>
        <v>0</v>
      </c>
      <c r="M114" s="52">
        <f>SUMIFS('2012Figures'!$J:$J,'2012Figures'!$C:$C,$A114,'2012Figures'!$H:$H,$B114,'2012Figures'!$I:$I,"",'2012Figures'!$B:$B,"BrokerToCy",'2012Figures'!$G:$G,"E1",'2012Figures'!$E:$E,$B$1)</f>
        <v>0</v>
      </c>
      <c r="N114" s="52">
        <f>SUMIFS('2012Figures'!$J:$J,'2012Figures'!$C:$C,$A114,'2012Figures'!$H:$H,$B114,'2012Figures'!$I:$I,"",'2012Figures'!$B:$B,"BrokerToCy",'2012Figures'!$G:$G,"P1",'2012Figures'!$E:$E,$B$1)</f>
        <v>0</v>
      </c>
      <c r="O114" s="52">
        <f>SUMIFS('2012Figures'!$J:$J,'2012Figures'!$C:$C,$A114,'2012Figures'!$H:$H,$B114,'2012Figures'!$I:$I,"",'2012Figures'!$B:$B,"CyToBroker",'2012Figures'!$G:$G,"E1",'2012Figures'!$E:$E,$B$1)</f>
        <v>0</v>
      </c>
      <c r="P114" s="52">
        <f>SUMIFS('2012Figures'!$J:$J,'2012Figures'!$C:$C,$A114,'2012Figures'!$H:$H,$B114,'2012Figures'!$I:$I,"",'2012Figures'!$B:$B,"CyToBroker",'2012Figures'!$G:$G,"P1",'2012Figures'!$E:$E,$B$1)</f>
        <v>0</v>
      </c>
      <c r="R114" s="46" t="str">
        <f t="shared" si="18"/>
        <v/>
      </c>
      <c r="S114" s="46" t="str">
        <f t="shared" si="18"/>
        <v/>
      </c>
      <c r="T114" s="46" t="str">
        <f t="shared" si="18"/>
        <v/>
      </c>
      <c r="U114" s="46" t="str">
        <f t="shared" si="18"/>
        <v/>
      </c>
      <c r="V114" s="46" t="str">
        <f t="shared" si="18"/>
        <v/>
      </c>
    </row>
    <row r="115" spans="1:22" x14ac:dyDescent="0.2">
      <c r="A115" s="1">
        <v>104</v>
      </c>
      <c r="B115" s="1" t="s">
        <v>97</v>
      </c>
      <c r="C115" s="8">
        <v>11</v>
      </c>
      <c r="D115" s="29">
        <f>SUMIFS('2013Figures'!$J:$J,'2013Figures'!$C:$C,$A115,'2013Figures'!$H:$H,$B115,'2013Figures'!$I:$I,$C115,'2013Figures'!$E:$E,$B$1)</f>
        <v>0</v>
      </c>
      <c r="E115" s="9">
        <f>SUMIFS('2013Figures'!$J:$J,'2013Figures'!$C:$C,$A115,'2013Figures'!$H:$H,$B115,'2013Figures'!$I:$I,$C115,'2013Figures'!$B:$B,"BrokerToCy",'2013Figures'!$G:$G,"E1",'2013Figures'!$E:$E,$B$1)</f>
        <v>0</v>
      </c>
      <c r="F115" s="9">
        <f>SUMIFS('2013Figures'!$J:$J,'2013Figures'!$C:$C,$A115,'2013Figures'!$H:$H,$B115,'2013Figures'!$I:$I,$C115,'2013Figures'!$B:$B,"BrokerToCy",'2013Figures'!$G:$G,"P1",'2013Figures'!$E:$E,$B$1)</f>
        <v>0</v>
      </c>
      <c r="G115" s="9">
        <f>SUMIFS('2013Figures'!$J:$J,'2013Figures'!$C:$C,$A115,'2013Figures'!$H:$H,$B115,'2013Figures'!$I:$I,$C115,'2013Figures'!$B:$B,"CyToBroker",'2013Figures'!$G:$G,"E1",'2013Figures'!$E:$E,$B$1)</f>
        <v>0</v>
      </c>
      <c r="H115" s="9">
        <f>SUMIFS('2013Figures'!$J:$J,'2013Figures'!$C:$C,$A115,'2013Figures'!$H:$H,$B115,'2013Figures'!$I:$I,$C115,'2013Figures'!$B:$B,"CyToBroker",'2013Figures'!$G:$G,"P1",'2013Figures'!$E:$E,$B$1)</f>
        <v>0</v>
      </c>
      <c r="L115" s="42">
        <f>SUMIFS('2012Figures'!$J:$J,'2012Figures'!$C:$C,$A115,'2012Figures'!$H:$H,$B115,'2012Figures'!$I:$I,$C115,'2012Figures'!$E:$E,$B$1)</f>
        <v>0</v>
      </c>
      <c r="M115" s="52">
        <f>SUMIFS('2012Figures'!$J:$J,'2012Figures'!$C:$C,$A115,'2012Figures'!$H:$H,$B115,'2012Figures'!$I:$I,$C115,'2012Figures'!$B:$B,"BrokerToCy",'2012Figures'!$G:$G,"E1",'2012Figures'!$E:$E,$B$1)</f>
        <v>0</v>
      </c>
      <c r="N115" s="52">
        <f>SUMIFS('2012Figures'!$J:$J,'2012Figures'!$C:$C,$A115,'2012Figures'!$H:$H,$B115,'2012Figures'!$I:$I,$C115,'2012Figures'!$B:$B,"BrokerToCy",'2012Figures'!$G:$G,"P1",'2012Figures'!$E:$E,$B$1)</f>
        <v>0</v>
      </c>
      <c r="O115" s="52">
        <f>SUMIFS('2012Figures'!$J:$J,'2012Figures'!$C:$C,$A115,'2012Figures'!$H:$H,$B115,'2012Figures'!$I:$I,$C115,'2012Figures'!$B:$B,"CyToBroker",'2012Figures'!$G:$G,"E1",'2012Figures'!$E:$E,$B$1)</f>
        <v>0</v>
      </c>
      <c r="P115" s="52">
        <f>SUMIFS('2012Figures'!$J:$J,'2012Figures'!$C:$C,$A115,'2012Figures'!$H:$H,$B115,'2012Figures'!$I:$I,$C115,'2012Figures'!$B:$B,"CyToBroker",'2012Figures'!$G:$G,"P1",'2012Figures'!$E:$E,$B$1)</f>
        <v>0</v>
      </c>
      <c r="R115" s="46" t="str">
        <f t="shared" si="18"/>
        <v/>
      </c>
      <c r="S115" s="46" t="str">
        <f t="shared" si="18"/>
        <v/>
      </c>
      <c r="T115" s="46" t="str">
        <f t="shared" si="18"/>
        <v/>
      </c>
      <c r="U115" s="46" t="str">
        <f t="shared" si="18"/>
        <v/>
      </c>
      <c r="V115" s="46" t="str">
        <f t="shared" si="18"/>
        <v/>
      </c>
    </row>
    <row r="116" spans="1:22" x14ac:dyDescent="0.2">
      <c r="A116" s="1">
        <v>104</v>
      </c>
      <c r="B116" s="1" t="s">
        <v>97</v>
      </c>
      <c r="C116" s="8">
        <v>10</v>
      </c>
      <c r="D116" s="29">
        <f>SUMIFS('2013Figures'!$J:$J,'2013Figures'!$C:$C,$A116,'2013Figures'!$H:$H,$B116,'2013Figures'!$I:$I,$C116,'2013Figures'!$E:$E,$B$1)</f>
        <v>0</v>
      </c>
      <c r="E116" s="9">
        <f>SUMIFS('2013Figures'!$J:$J,'2013Figures'!$C:$C,$A116,'2013Figures'!$H:$H,$B116,'2013Figures'!$I:$I,$C116,'2013Figures'!$B:$B,"BrokerToCy",'2013Figures'!$G:$G,"E1",'2013Figures'!$E:$E,$B$1)</f>
        <v>0</v>
      </c>
      <c r="F116" s="9">
        <f>SUMIFS('2013Figures'!$J:$J,'2013Figures'!$C:$C,$A116,'2013Figures'!$H:$H,$B116,'2013Figures'!$I:$I,$C116,'2013Figures'!$B:$B,"BrokerToCy",'2013Figures'!$G:$G,"P1",'2013Figures'!$E:$E,$B$1)</f>
        <v>0</v>
      </c>
      <c r="G116" s="9">
        <f>SUMIFS('2013Figures'!$J:$J,'2013Figures'!$C:$C,$A116,'2013Figures'!$H:$H,$B116,'2013Figures'!$I:$I,$C116,'2013Figures'!$B:$B,"CyToBroker",'2013Figures'!$G:$G,"E1",'2013Figures'!$E:$E,$B$1)</f>
        <v>0</v>
      </c>
      <c r="H116" s="9">
        <f>SUMIFS('2013Figures'!$J:$J,'2013Figures'!$C:$C,$A116,'2013Figures'!$H:$H,$B116,'2013Figures'!$I:$I,$C116,'2013Figures'!$B:$B,"CyToBroker",'2013Figures'!$G:$G,"P1",'2013Figures'!$E:$E,$B$1)</f>
        <v>0</v>
      </c>
      <c r="J116" s="8">
        <v>201501</v>
      </c>
      <c r="L116" s="42">
        <f>SUMIFS('2012Figures'!$J:$J,'2012Figures'!$C:$C,$A116,'2012Figures'!$H:$H,$B116,'2012Figures'!$I:$I,$C116,'2012Figures'!$E:$E,$B$1)</f>
        <v>0</v>
      </c>
      <c r="M116" s="52">
        <f>SUMIFS('2012Figures'!$J:$J,'2012Figures'!$C:$C,$A116,'2012Figures'!$H:$H,$B116,'2012Figures'!$I:$I,$C116,'2012Figures'!$B:$B,"BrokerToCy",'2012Figures'!$G:$G,"E1",'2012Figures'!$E:$E,$B$1)</f>
        <v>0</v>
      </c>
      <c r="N116" s="52">
        <f>SUMIFS('2012Figures'!$J:$J,'2012Figures'!$C:$C,$A116,'2012Figures'!$H:$H,$B116,'2012Figures'!$I:$I,$C116,'2012Figures'!$B:$B,"BrokerToCy",'2012Figures'!$G:$G,"P1",'2012Figures'!$E:$E,$B$1)</f>
        <v>0</v>
      </c>
      <c r="O116" s="52">
        <f>SUMIFS('2012Figures'!$J:$J,'2012Figures'!$C:$C,$A116,'2012Figures'!$H:$H,$B116,'2012Figures'!$I:$I,$C116,'2012Figures'!$B:$B,"CyToBroker",'2012Figures'!$G:$G,"E1",'2012Figures'!$E:$E,$B$1)</f>
        <v>0</v>
      </c>
      <c r="P116" s="52">
        <f>SUMIFS('2012Figures'!$J:$J,'2012Figures'!$C:$C,$A116,'2012Figures'!$H:$H,$B116,'2012Figures'!$I:$I,$C116,'2012Figures'!$B:$B,"CyToBroker",'2012Figures'!$G:$G,"P1",'2012Figures'!$E:$E,$B$1)</f>
        <v>0</v>
      </c>
      <c r="R116" s="46" t="str">
        <f t="shared" si="18"/>
        <v/>
      </c>
      <c r="S116" s="46" t="str">
        <f t="shared" si="18"/>
        <v/>
      </c>
      <c r="T116" s="46" t="str">
        <f t="shared" si="18"/>
        <v/>
      </c>
      <c r="U116" s="46" t="str">
        <f t="shared" si="18"/>
        <v/>
      </c>
      <c r="V116" s="46" t="str">
        <f t="shared" si="18"/>
        <v/>
      </c>
    </row>
    <row r="117" spans="1:22" x14ac:dyDescent="0.2">
      <c r="A117" s="1">
        <v>104</v>
      </c>
      <c r="B117" s="1" t="s">
        <v>97</v>
      </c>
      <c r="C117" s="8">
        <v>9</v>
      </c>
      <c r="D117" s="29">
        <f>SUMIFS('2013Figures'!$J:$J,'2013Figures'!$C:$C,$A117,'2013Figures'!$H:$H,$B117,'2013Figures'!$I:$I,$C117,'2013Figures'!$E:$E,$B$1)</f>
        <v>0</v>
      </c>
      <c r="E117" s="9">
        <f>SUMIFS('2013Figures'!$J:$J,'2013Figures'!$C:$C,$A117,'2013Figures'!$H:$H,$B117,'2013Figures'!$I:$I,$C117,'2013Figures'!$B:$B,"BrokerToCy",'2013Figures'!$G:$G,"E1",'2013Figures'!$E:$E,$B$1)</f>
        <v>0</v>
      </c>
      <c r="F117" s="9">
        <f>SUMIFS('2013Figures'!$J:$J,'2013Figures'!$C:$C,$A117,'2013Figures'!$H:$H,$B117,'2013Figures'!$I:$I,$C117,'2013Figures'!$B:$B,"BrokerToCy",'2013Figures'!$G:$G,"P1",'2013Figures'!$E:$E,$B$1)</f>
        <v>0</v>
      </c>
      <c r="G117" s="9">
        <f>SUMIFS('2013Figures'!$J:$J,'2013Figures'!$C:$C,$A117,'2013Figures'!$H:$H,$B117,'2013Figures'!$I:$I,$C117,'2013Figures'!$B:$B,"CyToBroker",'2013Figures'!$G:$G,"E1",'2013Figures'!$E:$E,$B$1)</f>
        <v>0</v>
      </c>
      <c r="H117" s="9">
        <f>SUMIFS('2013Figures'!$J:$J,'2013Figures'!$C:$C,$A117,'2013Figures'!$H:$H,$B117,'2013Figures'!$I:$I,$C117,'2013Figures'!$B:$B,"CyToBroker",'2013Figures'!$G:$G,"P1",'2013Figures'!$E:$E,$B$1)</f>
        <v>0</v>
      </c>
      <c r="J117" s="8">
        <v>201401</v>
      </c>
      <c r="L117" s="42">
        <f>SUMIFS('2012Figures'!$J:$J,'2012Figures'!$C:$C,$A117,'2012Figures'!$H:$H,$B117,'2012Figures'!$I:$I,$C117,'2012Figures'!$E:$E,$B$1)</f>
        <v>0</v>
      </c>
      <c r="M117" s="52">
        <f>SUMIFS('2012Figures'!$J:$J,'2012Figures'!$C:$C,$A117,'2012Figures'!$H:$H,$B117,'2012Figures'!$I:$I,$C117,'2012Figures'!$B:$B,"BrokerToCy",'2012Figures'!$G:$G,"E1",'2012Figures'!$E:$E,$B$1)</f>
        <v>0</v>
      </c>
      <c r="N117" s="52">
        <f>SUMIFS('2012Figures'!$J:$J,'2012Figures'!$C:$C,$A117,'2012Figures'!$H:$H,$B117,'2012Figures'!$I:$I,$C117,'2012Figures'!$B:$B,"BrokerToCy",'2012Figures'!$G:$G,"P1",'2012Figures'!$E:$E,$B$1)</f>
        <v>0</v>
      </c>
      <c r="O117" s="52">
        <f>SUMIFS('2012Figures'!$J:$J,'2012Figures'!$C:$C,$A117,'2012Figures'!$H:$H,$B117,'2012Figures'!$I:$I,$C117,'2012Figures'!$B:$B,"CyToBroker",'2012Figures'!$G:$G,"E1",'2012Figures'!$E:$E,$B$1)</f>
        <v>0</v>
      </c>
      <c r="P117" s="52">
        <f>SUMIFS('2012Figures'!$J:$J,'2012Figures'!$C:$C,$A117,'2012Figures'!$H:$H,$B117,'2012Figures'!$I:$I,$C117,'2012Figures'!$B:$B,"CyToBroker",'2012Figures'!$G:$G,"P1",'2012Figures'!$E:$E,$B$1)</f>
        <v>0</v>
      </c>
      <c r="R117" s="46" t="str">
        <f t="shared" si="18"/>
        <v/>
      </c>
      <c r="S117" s="46" t="str">
        <f t="shared" si="18"/>
        <v/>
      </c>
      <c r="T117" s="46" t="str">
        <f t="shared" si="18"/>
        <v/>
      </c>
      <c r="U117" s="46" t="str">
        <f t="shared" si="18"/>
        <v/>
      </c>
      <c r="V117" s="46" t="str">
        <f t="shared" si="18"/>
        <v/>
      </c>
    </row>
    <row r="118" spans="1:22" x14ac:dyDescent="0.2">
      <c r="A118" s="1">
        <v>104</v>
      </c>
      <c r="B118" s="1" t="s">
        <v>97</v>
      </c>
      <c r="C118" s="8">
        <v>8</v>
      </c>
      <c r="D118" s="29">
        <f>SUMIFS('2013Figures'!$J:$J,'2013Figures'!$C:$C,$A118,'2013Figures'!$H:$H,$B118,'2013Figures'!$I:$I,$C118,'2013Figures'!$E:$E,$B$1)</f>
        <v>0</v>
      </c>
      <c r="E118" s="9">
        <f>SUMIFS('2013Figures'!$J:$J,'2013Figures'!$C:$C,$A118,'2013Figures'!$H:$H,$B118,'2013Figures'!$I:$I,$C118,'2013Figures'!$B:$B,"BrokerToCy",'2013Figures'!$G:$G,"E1",'2013Figures'!$E:$E,$B$1)</f>
        <v>0</v>
      </c>
      <c r="F118" s="9">
        <f>SUMIFS('2013Figures'!$J:$J,'2013Figures'!$C:$C,$A118,'2013Figures'!$H:$H,$B118,'2013Figures'!$I:$I,$C118,'2013Figures'!$B:$B,"BrokerToCy",'2013Figures'!$G:$G,"P1",'2013Figures'!$E:$E,$B$1)</f>
        <v>0</v>
      </c>
      <c r="G118" s="9">
        <f>SUMIFS('2013Figures'!$J:$J,'2013Figures'!$C:$C,$A118,'2013Figures'!$H:$H,$B118,'2013Figures'!$I:$I,$C118,'2013Figures'!$B:$B,"CyToBroker",'2013Figures'!$G:$G,"E1",'2013Figures'!$E:$E,$B$1)</f>
        <v>0</v>
      </c>
      <c r="H118" s="9">
        <f>SUMIFS('2013Figures'!$J:$J,'2013Figures'!$C:$C,$A118,'2013Figures'!$H:$H,$B118,'2013Figures'!$I:$I,$C118,'2013Figures'!$B:$B,"CyToBroker",'2013Figures'!$G:$G,"P1",'2013Figures'!$E:$E,$B$1)</f>
        <v>0</v>
      </c>
      <c r="I118" s="30"/>
      <c r="J118" s="31">
        <v>201301</v>
      </c>
      <c r="K118" s="30"/>
      <c r="L118" s="42">
        <f>SUMIFS('2012Figures'!$J:$J,'2012Figures'!$C:$C,$A118,'2012Figures'!$H:$H,$B118,'2012Figures'!$I:$I,$C118,'2012Figures'!$E:$E,$B$1)</f>
        <v>0</v>
      </c>
      <c r="M118" s="52">
        <f>SUMIFS('2012Figures'!$J:$J,'2012Figures'!$C:$C,$A118,'2012Figures'!$H:$H,$B118,'2012Figures'!$I:$I,$C118,'2012Figures'!$B:$B,"BrokerToCy",'2012Figures'!$G:$G,"E1",'2012Figures'!$E:$E,$B$1)</f>
        <v>0</v>
      </c>
      <c r="N118" s="52">
        <f>SUMIFS('2012Figures'!$J:$J,'2012Figures'!$C:$C,$A118,'2012Figures'!$H:$H,$B118,'2012Figures'!$I:$I,$C118,'2012Figures'!$B:$B,"BrokerToCy",'2012Figures'!$G:$G,"P1",'2012Figures'!$E:$E,$B$1)</f>
        <v>0</v>
      </c>
      <c r="O118" s="52">
        <f>SUMIFS('2012Figures'!$J:$J,'2012Figures'!$C:$C,$A118,'2012Figures'!$H:$H,$B118,'2012Figures'!$I:$I,$C118,'2012Figures'!$B:$B,"CyToBroker",'2012Figures'!$G:$G,"E1",'2012Figures'!$E:$E,$B$1)</f>
        <v>0</v>
      </c>
      <c r="P118" s="52">
        <f>SUMIFS('2012Figures'!$J:$J,'2012Figures'!$C:$C,$A118,'2012Figures'!$H:$H,$B118,'2012Figures'!$I:$I,$C118,'2012Figures'!$B:$B,"CyToBroker",'2012Figures'!$G:$G,"P1",'2012Figures'!$E:$E,$B$1)</f>
        <v>0</v>
      </c>
      <c r="Q118" s="30"/>
      <c r="R118" s="46" t="str">
        <f t="shared" si="18"/>
        <v/>
      </c>
      <c r="S118" s="46" t="str">
        <f t="shared" si="18"/>
        <v/>
      </c>
      <c r="T118" s="46" t="str">
        <f t="shared" si="18"/>
        <v/>
      </c>
      <c r="U118" s="46" t="str">
        <f t="shared" si="18"/>
        <v/>
      </c>
      <c r="V118" s="46" t="str">
        <f t="shared" si="18"/>
        <v/>
      </c>
    </row>
    <row r="119" spans="1:22" x14ac:dyDescent="0.2">
      <c r="A119" s="1">
        <v>104</v>
      </c>
      <c r="B119" s="1" t="s">
        <v>97</v>
      </c>
      <c r="C119" s="8">
        <v>7</v>
      </c>
      <c r="D119" s="29">
        <f>SUMIFS('2013Figures'!$J:$J,'2013Figures'!$C:$C,$A119,'2013Figures'!$H:$H,$B119,'2013Figures'!$I:$I,$C119,'2013Figures'!$E:$E,$B$1)</f>
        <v>0</v>
      </c>
      <c r="E119" s="9">
        <f>SUMIFS('2013Figures'!$J:$J,'2013Figures'!$C:$C,$A119,'2013Figures'!$H:$H,$B119,'2013Figures'!$I:$I,$C119,'2013Figures'!$B:$B,"BrokerToCy",'2013Figures'!$G:$G,"E1",'2013Figures'!$E:$E,$B$1)</f>
        <v>0</v>
      </c>
      <c r="F119" s="9">
        <f>SUMIFS('2013Figures'!$J:$J,'2013Figures'!$C:$C,$A119,'2013Figures'!$H:$H,$B119,'2013Figures'!$I:$I,$C119,'2013Figures'!$B:$B,"BrokerToCy",'2013Figures'!$G:$G,"P1",'2013Figures'!$E:$E,$B$1)</f>
        <v>0</v>
      </c>
      <c r="G119" s="9">
        <f>SUMIFS('2013Figures'!$J:$J,'2013Figures'!$C:$C,$A119,'2013Figures'!$H:$H,$B119,'2013Figures'!$I:$I,$C119,'2013Figures'!$B:$B,"CyToBroker",'2013Figures'!$G:$G,"E1",'2013Figures'!$E:$E,$B$1)</f>
        <v>0</v>
      </c>
      <c r="H119" s="9">
        <f>SUMIFS('2013Figures'!$J:$J,'2013Figures'!$C:$C,$A119,'2013Figures'!$H:$H,$B119,'2013Figures'!$I:$I,$C119,'2013Figures'!$B:$B,"CyToBroker",'2013Figures'!$G:$G,"P1",'2013Figures'!$E:$E,$B$1)</f>
        <v>0</v>
      </c>
      <c r="J119" s="8">
        <v>201201</v>
      </c>
      <c r="L119" s="42">
        <f>SUMIFS('2012Figures'!$J:$J,'2012Figures'!$C:$C,$A119,'2012Figures'!$H:$H,$B119,'2012Figures'!$I:$I,$C119,'2012Figures'!$E:$E,$B$1)</f>
        <v>0</v>
      </c>
      <c r="M119" s="52">
        <f>SUMIFS('2012Figures'!$J:$J,'2012Figures'!$C:$C,$A119,'2012Figures'!$H:$H,$B119,'2012Figures'!$I:$I,$C119,'2012Figures'!$B:$B,"BrokerToCy",'2012Figures'!$G:$G,"E1",'2012Figures'!$E:$E,$B$1)</f>
        <v>0</v>
      </c>
      <c r="N119" s="52">
        <f>SUMIFS('2012Figures'!$J:$J,'2012Figures'!$C:$C,$A119,'2012Figures'!$H:$H,$B119,'2012Figures'!$I:$I,$C119,'2012Figures'!$B:$B,"BrokerToCy",'2012Figures'!$G:$G,"P1",'2012Figures'!$E:$E,$B$1)</f>
        <v>0</v>
      </c>
      <c r="O119" s="52">
        <f>SUMIFS('2012Figures'!$J:$J,'2012Figures'!$C:$C,$A119,'2012Figures'!$H:$H,$B119,'2012Figures'!$I:$I,$C119,'2012Figures'!$B:$B,"CyToBroker",'2012Figures'!$G:$G,"E1",'2012Figures'!$E:$E,$B$1)</f>
        <v>0</v>
      </c>
      <c r="P119" s="52">
        <f>SUMIFS('2012Figures'!$J:$J,'2012Figures'!$C:$C,$A119,'2012Figures'!$H:$H,$B119,'2012Figures'!$I:$I,$C119,'2012Figures'!$B:$B,"CyToBroker",'2012Figures'!$G:$G,"P1",'2012Figures'!$E:$E,$B$1)</f>
        <v>0</v>
      </c>
      <c r="R119" s="46" t="str">
        <f t="shared" si="18"/>
        <v/>
      </c>
      <c r="S119" s="46" t="str">
        <f t="shared" si="18"/>
        <v/>
      </c>
      <c r="T119" s="46" t="str">
        <f t="shared" si="18"/>
        <v/>
      </c>
      <c r="U119" s="46" t="str">
        <f t="shared" si="18"/>
        <v/>
      </c>
      <c r="V119" s="46" t="str">
        <f t="shared" si="18"/>
        <v/>
      </c>
    </row>
    <row r="120" spans="1:22" x14ac:dyDescent="0.2">
      <c r="A120" s="1">
        <v>104</v>
      </c>
      <c r="B120" s="1" t="s">
        <v>97</v>
      </c>
      <c r="C120" s="8">
        <v>6</v>
      </c>
      <c r="D120" s="29">
        <f>SUMIFS('2013Figures'!$J:$J,'2013Figures'!$C:$C,$A120,'2013Figures'!$H:$H,$B120,'2013Figures'!$I:$I,$C120,'2013Figures'!$E:$E,$B$1)</f>
        <v>0</v>
      </c>
      <c r="E120" s="9">
        <f>SUMIFS('2013Figures'!$J:$J,'2013Figures'!$C:$C,$A120,'2013Figures'!$H:$H,$B120,'2013Figures'!$I:$I,$C120,'2013Figures'!$B:$B,"BrokerToCy",'2013Figures'!$G:$G,"E1",'2013Figures'!$E:$E,$B$1)</f>
        <v>0</v>
      </c>
      <c r="F120" s="9">
        <f>SUMIFS('2013Figures'!$J:$J,'2013Figures'!$C:$C,$A120,'2013Figures'!$H:$H,$B120,'2013Figures'!$I:$I,$C120,'2013Figures'!$B:$B,"BrokerToCy",'2013Figures'!$G:$G,"P1",'2013Figures'!$E:$E,$B$1)</f>
        <v>0</v>
      </c>
      <c r="G120" s="9">
        <f>SUMIFS('2013Figures'!$J:$J,'2013Figures'!$C:$C,$A120,'2013Figures'!$H:$H,$B120,'2013Figures'!$I:$I,$C120,'2013Figures'!$B:$B,"CyToBroker",'2013Figures'!$G:$G,"E1",'2013Figures'!$E:$E,$B$1)</f>
        <v>0</v>
      </c>
      <c r="H120" s="9">
        <f>SUMIFS('2013Figures'!$J:$J,'2013Figures'!$C:$C,$A120,'2013Figures'!$H:$H,$B120,'2013Figures'!$I:$I,$C120,'2013Figures'!$B:$B,"CyToBroker",'2013Figures'!$G:$G,"P1",'2013Figures'!$E:$E,$B$1)</f>
        <v>0</v>
      </c>
      <c r="J120" s="8">
        <v>201101</v>
      </c>
      <c r="L120" s="42">
        <f>SUMIFS('2012Figures'!$J:$J,'2012Figures'!$C:$C,$A120,'2012Figures'!$H:$H,$B120,'2012Figures'!$I:$I,$C120,'2012Figures'!$E:$E,$B$1)</f>
        <v>0</v>
      </c>
      <c r="M120" s="52">
        <f>SUMIFS('2012Figures'!$J:$J,'2012Figures'!$C:$C,$A120,'2012Figures'!$H:$H,$B120,'2012Figures'!$I:$I,$C120,'2012Figures'!$B:$B,"BrokerToCy",'2012Figures'!$G:$G,"E1",'2012Figures'!$E:$E,$B$1)</f>
        <v>0</v>
      </c>
      <c r="N120" s="52">
        <f>SUMIFS('2012Figures'!$J:$J,'2012Figures'!$C:$C,$A120,'2012Figures'!$H:$H,$B120,'2012Figures'!$I:$I,$C120,'2012Figures'!$B:$B,"BrokerToCy",'2012Figures'!$G:$G,"P1",'2012Figures'!$E:$E,$B$1)</f>
        <v>0</v>
      </c>
      <c r="O120" s="52">
        <f>SUMIFS('2012Figures'!$J:$J,'2012Figures'!$C:$C,$A120,'2012Figures'!$H:$H,$B120,'2012Figures'!$I:$I,$C120,'2012Figures'!$B:$B,"CyToBroker",'2012Figures'!$G:$G,"E1",'2012Figures'!$E:$E,$B$1)</f>
        <v>0</v>
      </c>
      <c r="P120" s="52">
        <f>SUMIFS('2012Figures'!$J:$J,'2012Figures'!$C:$C,$A120,'2012Figures'!$H:$H,$B120,'2012Figures'!$I:$I,$C120,'2012Figures'!$B:$B,"CyToBroker",'2012Figures'!$G:$G,"P1",'2012Figures'!$E:$E,$B$1)</f>
        <v>0</v>
      </c>
      <c r="R120" s="46" t="str">
        <f t="shared" si="18"/>
        <v/>
      </c>
      <c r="S120" s="46" t="str">
        <f t="shared" si="18"/>
        <v/>
      </c>
      <c r="T120" s="46" t="str">
        <f t="shared" si="18"/>
        <v/>
      </c>
      <c r="U120" s="46" t="str">
        <f t="shared" si="18"/>
        <v/>
      </c>
      <c r="V120" s="46" t="str">
        <f t="shared" si="18"/>
        <v/>
      </c>
    </row>
    <row r="121" spans="1:22" x14ac:dyDescent="0.2">
      <c r="A121" s="1">
        <v>104</v>
      </c>
      <c r="B121" s="1" t="s">
        <v>97</v>
      </c>
      <c r="C121" s="8">
        <v>5</v>
      </c>
      <c r="D121" s="29">
        <f>SUMIFS('2013Figures'!$J:$J,'2013Figures'!$C:$C,$A121,'2013Figures'!$H:$H,$B121,'2013Figures'!$I:$I,$C121,'2013Figures'!$E:$E,$B$1)</f>
        <v>0</v>
      </c>
      <c r="E121" s="9">
        <f>SUMIFS('2013Figures'!$J:$J,'2013Figures'!$C:$C,$A121,'2013Figures'!$H:$H,$B121,'2013Figures'!$I:$I,$C121,'2013Figures'!$B:$B,"BrokerToCy",'2013Figures'!$G:$G,"E1",'2013Figures'!$E:$E,$B$1)</f>
        <v>0</v>
      </c>
      <c r="F121" s="9">
        <f>SUMIFS('2013Figures'!$J:$J,'2013Figures'!$C:$C,$A121,'2013Figures'!$H:$H,$B121,'2013Figures'!$I:$I,$C121,'2013Figures'!$B:$B,"BrokerToCy",'2013Figures'!$G:$G,"P1",'2013Figures'!$E:$E,$B$1)</f>
        <v>0</v>
      </c>
      <c r="G121" s="9">
        <f>SUMIFS('2013Figures'!$J:$J,'2013Figures'!$C:$C,$A121,'2013Figures'!$H:$H,$B121,'2013Figures'!$I:$I,$C121,'2013Figures'!$B:$B,"CyToBroker",'2013Figures'!$G:$G,"E1",'2013Figures'!$E:$E,$B$1)</f>
        <v>0</v>
      </c>
      <c r="H121" s="9">
        <f>SUMIFS('2013Figures'!$J:$J,'2013Figures'!$C:$C,$A121,'2013Figures'!$H:$H,$B121,'2013Figures'!$I:$I,$C121,'2013Figures'!$B:$B,"CyToBroker",'2013Figures'!$G:$G,"P1",'2013Figures'!$E:$E,$B$1)</f>
        <v>0</v>
      </c>
      <c r="J121" s="8">
        <v>201001</v>
      </c>
      <c r="L121" s="42">
        <f>SUMIFS('2012Figures'!$J:$J,'2012Figures'!$C:$C,$A121,'2012Figures'!$H:$H,$B121,'2012Figures'!$I:$I,$C121,'2012Figures'!$E:$E,$B$1)</f>
        <v>0</v>
      </c>
      <c r="M121" s="52">
        <f>SUMIFS('2012Figures'!$J:$J,'2012Figures'!$C:$C,$A121,'2012Figures'!$H:$H,$B121,'2012Figures'!$I:$I,$C121,'2012Figures'!$B:$B,"BrokerToCy",'2012Figures'!$G:$G,"E1",'2012Figures'!$E:$E,$B$1)</f>
        <v>0</v>
      </c>
      <c r="N121" s="52">
        <f>SUMIFS('2012Figures'!$J:$J,'2012Figures'!$C:$C,$A121,'2012Figures'!$H:$H,$B121,'2012Figures'!$I:$I,$C121,'2012Figures'!$B:$B,"BrokerToCy",'2012Figures'!$G:$G,"P1",'2012Figures'!$E:$E,$B$1)</f>
        <v>0</v>
      </c>
      <c r="O121" s="52">
        <f>SUMIFS('2012Figures'!$J:$J,'2012Figures'!$C:$C,$A121,'2012Figures'!$H:$H,$B121,'2012Figures'!$I:$I,$C121,'2012Figures'!$B:$B,"CyToBroker",'2012Figures'!$G:$G,"E1",'2012Figures'!$E:$E,$B$1)</f>
        <v>0</v>
      </c>
      <c r="P121" s="52">
        <f>SUMIFS('2012Figures'!$J:$J,'2012Figures'!$C:$C,$A121,'2012Figures'!$H:$H,$B121,'2012Figures'!$I:$I,$C121,'2012Figures'!$B:$B,"CyToBroker",'2012Figures'!$G:$G,"P1",'2012Figures'!$E:$E,$B$1)</f>
        <v>0</v>
      </c>
      <c r="R121" s="46" t="str">
        <f t="shared" si="18"/>
        <v/>
      </c>
      <c r="S121" s="46" t="str">
        <f t="shared" si="18"/>
        <v/>
      </c>
      <c r="T121" s="46" t="str">
        <f t="shared" si="18"/>
        <v/>
      </c>
      <c r="U121" s="46" t="str">
        <f t="shared" si="18"/>
        <v/>
      </c>
      <c r="V121" s="46" t="str">
        <f t="shared" si="18"/>
        <v/>
      </c>
    </row>
    <row r="122" spans="1:22" x14ac:dyDescent="0.2">
      <c r="A122" s="1">
        <v>104</v>
      </c>
      <c r="B122" s="1" t="s">
        <v>97</v>
      </c>
      <c r="C122" s="8">
        <v>4</v>
      </c>
      <c r="D122" s="29">
        <f>SUMIFS('2013Figures'!$J:$J,'2013Figures'!$C:$C,$A122,'2013Figures'!$H:$H,$B122,'2013Figures'!$I:$I,$C122,'2013Figures'!$E:$E,$B$1)</f>
        <v>0</v>
      </c>
      <c r="E122" s="9">
        <f>SUMIFS('2013Figures'!$J:$J,'2013Figures'!$C:$C,$A122,'2013Figures'!$H:$H,$B122,'2013Figures'!$I:$I,$C122,'2013Figures'!$B:$B,"BrokerToCy",'2013Figures'!$G:$G,"E1",'2013Figures'!$E:$E,$B$1)</f>
        <v>0</v>
      </c>
      <c r="F122" s="9">
        <f>SUMIFS('2013Figures'!$J:$J,'2013Figures'!$C:$C,$A122,'2013Figures'!$H:$H,$B122,'2013Figures'!$I:$I,$C122,'2013Figures'!$B:$B,"BrokerToCy",'2013Figures'!$G:$G,"P1",'2013Figures'!$E:$E,$B$1)</f>
        <v>0</v>
      </c>
      <c r="G122" s="9">
        <f>SUMIFS('2013Figures'!$J:$J,'2013Figures'!$C:$C,$A122,'2013Figures'!$H:$H,$B122,'2013Figures'!$I:$I,$C122,'2013Figures'!$B:$B,"CyToBroker",'2013Figures'!$G:$G,"E1",'2013Figures'!$E:$E,$B$1)</f>
        <v>0</v>
      </c>
      <c r="H122" s="9">
        <f>SUMIFS('2013Figures'!$J:$J,'2013Figures'!$C:$C,$A122,'2013Figures'!$H:$H,$B122,'2013Figures'!$I:$I,$C122,'2013Figures'!$B:$B,"CyToBroker",'2013Figures'!$G:$G,"P1",'2013Figures'!$E:$E,$B$1)</f>
        <v>0</v>
      </c>
      <c r="J122" s="8">
        <v>200901</v>
      </c>
      <c r="L122" s="42">
        <f>SUMIFS('2012Figures'!$J:$J,'2012Figures'!$C:$C,$A122,'2012Figures'!$H:$H,$B122,'2012Figures'!$I:$I,$C122,'2012Figures'!$E:$E,$B$1)</f>
        <v>0</v>
      </c>
      <c r="M122" s="52">
        <f>SUMIFS('2012Figures'!$J:$J,'2012Figures'!$C:$C,$A122,'2012Figures'!$H:$H,$B122,'2012Figures'!$I:$I,$C122,'2012Figures'!$B:$B,"BrokerToCy",'2012Figures'!$G:$G,"E1",'2012Figures'!$E:$E,$B$1)</f>
        <v>0</v>
      </c>
      <c r="N122" s="52">
        <f>SUMIFS('2012Figures'!$J:$J,'2012Figures'!$C:$C,$A122,'2012Figures'!$H:$H,$B122,'2012Figures'!$I:$I,$C122,'2012Figures'!$B:$B,"BrokerToCy",'2012Figures'!$G:$G,"P1",'2012Figures'!$E:$E,$B$1)</f>
        <v>0</v>
      </c>
      <c r="O122" s="52">
        <f>SUMIFS('2012Figures'!$J:$J,'2012Figures'!$C:$C,$A122,'2012Figures'!$H:$H,$B122,'2012Figures'!$I:$I,$C122,'2012Figures'!$B:$B,"CyToBroker",'2012Figures'!$G:$G,"E1",'2012Figures'!$E:$E,$B$1)</f>
        <v>0</v>
      </c>
      <c r="P122" s="52">
        <f>SUMIFS('2012Figures'!$J:$J,'2012Figures'!$C:$C,$A122,'2012Figures'!$H:$H,$B122,'2012Figures'!$I:$I,$C122,'2012Figures'!$B:$B,"CyToBroker",'2012Figures'!$G:$G,"P1",'2012Figures'!$E:$E,$B$1)</f>
        <v>0</v>
      </c>
      <c r="R122" s="46" t="str">
        <f t="shared" si="18"/>
        <v/>
      </c>
      <c r="S122" s="46" t="str">
        <f t="shared" si="18"/>
        <v/>
      </c>
      <c r="T122" s="46" t="str">
        <f t="shared" si="18"/>
        <v/>
      </c>
      <c r="U122" s="46" t="str">
        <f t="shared" si="18"/>
        <v/>
      </c>
      <c r="V122" s="46" t="str">
        <f t="shared" si="18"/>
        <v/>
      </c>
    </row>
    <row r="123" spans="1:22" x14ac:dyDescent="0.2">
      <c r="A123" s="1">
        <v>104</v>
      </c>
      <c r="B123" s="1" t="s">
        <v>97</v>
      </c>
      <c r="C123" s="8">
        <v>3</v>
      </c>
      <c r="D123" s="29">
        <f>SUMIFS('2013Figures'!$J:$J,'2013Figures'!$C:$C,$A123,'2013Figures'!$H:$H,$B123,'2013Figures'!$I:$I,$C123,'2013Figures'!$E:$E,$B$1)</f>
        <v>0</v>
      </c>
      <c r="E123" s="9">
        <f>SUMIFS('2013Figures'!$J:$J,'2013Figures'!$C:$C,$A123,'2013Figures'!$H:$H,$B123,'2013Figures'!$I:$I,$C123,'2013Figures'!$B:$B,"BrokerToCy",'2013Figures'!$G:$G,"E1",'2013Figures'!$E:$E,$B$1)</f>
        <v>0</v>
      </c>
      <c r="F123" s="9">
        <f>SUMIFS('2013Figures'!$J:$J,'2013Figures'!$C:$C,$A123,'2013Figures'!$H:$H,$B123,'2013Figures'!$I:$I,$C123,'2013Figures'!$B:$B,"BrokerToCy",'2013Figures'!$G:$G,"P1",'2013Figures'!$E:$E,$B$1)</f>
        <v>0</v>
      </c>
      <c r="G123" s="9">
        <f>SUMIFS('2013Figures'!$J:$J,'2013Figures'!$C:$C,$A123,'2013Figures'!$H:$H,$B123,'2013Figures'!$I:$I,$C123,'2013Figures'!$B:$B,"CyToBroker",'2013Figures'!$G:$G,"E1",'2013Figures'!$E:$E,$B$1)</f>
        <v>0</v>
      </c>
      <c r="H123" s="9">
        <f>SUMIFS('2013Figures'!$J:$J,'2013Figures'!$C:$C,$A123,'2013Figures'!$H:$H,$B123,'2013Figures'!$I:$I,$C123,'2013Figures'!$B:$B,"CyToBroker",'2013Figures'!$G:$G,"P1",'2013Figures'!$E:$E,$B$1)</f>
        <v>0</v>
      </c>
      <c r="J123" s="8">
        <v>200801</v>
      </c>
      <c r="L123" s="42">
        <f>SUMIFS('2012Figures'!$J:$J,'2012Figures'!$C:$C,$A123,'2012Figures'!$H:$H,$B123,'2012Figures'!$I:$I,$C123,'2012Figures'!$E:$E,$B$1)</f>
        <v>0</v>
      </c>
      <c r="M123" s="52">
        <f>SUMIFS('2012Figures'!$J:$J,'2012Figures'!$C:$C,$A123,'2012Figures'!$H:$H,$B123,'2012Figures'!$I:$I,$C123,'2012Figures'!$B:$B,"BrokerToCy",'2012Figures'!$G:$G,"E1",'2012Figures'!$E:$E,$B$1)</f>
        <v>0</v>
      </c>
      <c r="N123" s="52">
        <f>SUMIFS('2012Figures'!$J:$J,'2012Figures'!$C:$C,$A123,'2012Figures'!$H:$H,$B123,'2012Figures'!$I:$I,$C123,'2012Figures'!$B:$B,"BrokerToCy",'2012Figures'!$G:$G,"P1",'2012Figures'!$E:$E,$B$1)</f>
        <v>0</v>
      </c>
      <c r="O123" s="52">
        <f>SUMIFS('2012Figures'!$J:$J,'2012Figures'!$C:$C,$A123,'2012Figures'!$H:$H,$B123,'2012Figures'!$I:$I,$C123,'2012Figures'!$B:$B,"CyToBroker",'2012Figures'!$G:$G,"E1",'2012Figures'!$E:$E,$B$1)</f>
        <v>0</v>
      </c>
      <c r="P123" s="52">
        <f>SUMIFS('2012Figures'!$J:$J,'2012Figures'!$C:$C,$A123,'2012Figures'!$H:$H,$B123,'2012Figures'!$I:$I,$C123,'2012Figures'!$B:$B,"CyToBroker",'2012Figures'!$G:$G,"P1",'2012Figures'!$E:$E,$B$1)</f>
        <v>0</v>
      </c>
      <c r="R123" s="46" t="str">
        <f t="shared" si="18"/>
        <v/>
      </c>
      <c r="S123" s="46" t="str">
        <f t="shared" si="18"/>
        <v/>
      </c>
      <c r="T123" s="46" t="str">
        <f t="shared" si="18"/>
        <v/>
      </c>
      <c r="U123" s="46" t="str">
        <f t="shared" si="18"/>
        <v/>
      </c>
      <c r="V123" s="46" t="str">
        <f t="shared" si="18"/>
        <v/>
      </c>
    </row>
    <row r="124" spans="1:22" x14ac:dyDescent="0.2">
      <c r="A124" s="1">
        <v>104</v>
      </c>
      <c r="B124" s="1" t="s">
        <v>97</v>
      </c>
      <c r="C124" s="8">
        <v>2</v>
      </c>
      <c r="D124" s="29">
        <f>SUMIFS('2013Figures'!$J:$J,'2013Figures'!$C:$C,$A124,'2013Figures'!$H:$H,$B124,'2013Figures'!$I:$I,$C124,'2013Figures'!$E:$E,$B$1)</f>
        <v>0</v>
      </c>
      <c r="E124" s="9">
        <f>SUMIFS('2013Figures'!$J:$J,'2013Figures'!$C:$C,$A124,'2013Figures'!$H:$H,$B124,'2013Figures'!$I:$I,$C124,'2013Figures'!$B:$B,"BrokerToCy",'2013Figures'!$G:$G,"E1",'2013Figures'!$E:$E,$B$1)</f>
        <v>0</v>
      </c>
      <c r="F124" s="9">
        <f>SUMIFS('2013Figures'!$J:$J,'2013Figures'!$C:$C,$A124,'2013Figures'!$H:$H,$B124,'2013Figures'!$I:$I,$C124,'2013Figures'!$B:$B,"BrokerToCy",'2013Figures'!$G:$G,"P1",'2013Figures'!$E:$E,$B$1)</f>
        <v>0</v>
      </c>
      <c r="G124" s="9">
        <f>SUMIFS('2013Figures'!$J:$J,'2013Figures'!$C:$C,$A124,'2013Figures'!$H:$H,$B124,'2013Figures'!$I:$I,$C124,'2013Figures'!$B:$B,"CyToBroker",'2013Figures'!$G:$G,"E1",'2013Figures'!$E:$E,$B$1)</f>
        <v>0</v>
      </c>
      <c r="H124" s="9">
        <f>SUMIFS('2013Figures'!$J:$J,'2013Figures'!$C:$C,$A124,'2013Figures'!$H:$H,$B124,'2013Figures'!$I:$I,$C124,'2013Figures'!$B:$B,"CyToBroker",'2013Figures'!$G:$G,"P1",'2013Figures'!$E:$E,$B$1)</f>
        <v>0</v>
      </c>
      <c r="J124" s="8">
        <v>200701</v>
      </c>
      <c r="L124" s="42">
        <f>SUMIFS('2012Figures'!$J:$J,'2012Figures'!$C:$C,$A124,'2012Figures'!$H:$H,$B124,'2012Figures'!$I:$I,$C124,'2012Figures'!$E:$E,$B$1)</f>
        <v>0</v>
      </c>
      <c r="M124" s="52">
        <f>SUMIFS('2012Figures'!$J:$J,'2012Figures'!$C:$C,$A124,'2012Figures'!$H:$H,$B124,'2012Figures'!$I:$I,$C124,'2012Figures'!$B:$B,"BrokerToCy",'2012Figures'!$G:$G,"E1",'2012Figures'!$E:$E,$B$1)</f>
        <v>0</v>
      </c>
      <c r="N124" s="52">
        <f>SUMIFS('2012Figures'!$J:$J,'2012Figures'!$C:$C,$A124,'2012Figures'!$H:$H,$B124,'2012Figures'!$I:$I,$C124,'2012Figures'!$B:$B,"BrokerToCy",'2012Figures'!$G:$G,"P1",'2012Figures'!$E:$E,$B$1)</f>
        <v>0</v>
      </c>
      <c r="O124" s="52">
        <f>SUMIFS('2012Figures'!$J:$J,'2012Figures'!$C:$C,$A124,'2012Figures'!$H:$H,$B124,'2012Figures'!$I:$I,$C124,'2012Figures'!$B:$B,"CyToBroker",'2012Figures'!$G:$G,"E1",'2012Figures'!$E:$E,$B$1)</f>
        <v>0</v>
      </c>
      <c r="P124" s="52">
        <f>SUMIFS('2012Figures'!$J:$J,'2012Figures'!$C:$C,$A124,'2012Figures'!$H:$H,$B124,'2012Figures'!$I:$I,$C124,'2012Figures'!$B:$B,"CyToBroker",'2012Figures'!$G:$G,"P1",'2012Figures'!$E:$E,$B$1)</f>
        <v>0</v>
      </c>
      <c r="R124" s="46" t="str">
        <f t="shared" si="18"/>
        <v/>
      </c>
      <c r="S124" s="46" t="str">
        <f t="shared" si="18"/>
        <v/>
      </c>
      <c r="T124" s="46" t="str">
        <f t="shared" si="18"/>
        <v/>
      </c>
      <c r="U124" s="46" t="str">
        <f t="shared" si="18"/>
        <v/>
      </c>
      <c r="V124" s="46" t="str">
        <f t="shared" si="18"/>
        <v/>
      </c>
    </row>
    <row r="125" spans="1:22" x14ac:dyDescent="0.2">
      <c r="A125" s="1">
        <v>104</v>
      </c>
      <c r="B125" s="1" t="s">
        <v>97</v>
      </c>
      <c r="C125" s="8">
        <v>1</v>
      </c>
      <c r="D125" s="29">
        <f>SUMIFS('2013Figures'!$J:$J,'2013Figures'!$C:$C,$A125,'2013Figures'!$H:$H,$B125,'2013Figures'!$I:$I,$C125,'2013Figures'!$E:$E,$B$1)</f>
        <v>0</v>
      </c>
      <c r="E125" s="9">
        <f>SUMIFS('2013Figures'!$J:$J,'2013Figures'!$C:$C,$A125,'2013Figures'!$H:$H,$B125,'2013Figures'!$I:$I,$C125,'2013Figures'!$B:$B,"BrokerToCy",'2013Figures'!$G:$G,"E1",'2013Figures'!$E:$E,$B$1)</f>
        <v>0</v>
      </c>
      <c r="F125" s="9">
        <f>SUMIFS('2013Figures'!$J:$J,'2013Figures'!$C:$C,$A125,'2013Figures'!$H:$H,$B125,'2013Figures'!$I:$I,$C125,'2013Figures'!$B:$B,"BrokerToCy",'2013Figures'!$G:$G,"P1",'2013Figures'!$E:$E,$B$1)</f>
        <v>0</v>
      </c>
      <c r="G125" s="9">
        <f>SUMIFS('2013Figures'!$J:$J,'2013Figures'!$C:$C,$A125,'2013Figures'!$H:$H,$B125,'2013Figures'!$I:$I,$C125,'2013Figures'!$B:$B,"CyToBroker",'2013Figures'!$G:$G,"E1",'2013Figures'!$E:$E,$B$1)</f>
        <v>0</v>
      </c>
      <c r="H125" s="9">
        <f>SUMIFS('2013Figures'!$J:$J,'2013Figures'!$C:$C,$A125,'2013Figures'!$H:$H,$B125,'2013Figures'!$I:$I,$C125,'2013Figures'!$B:$B,"CyToBroker",'2013Figures'!$G:$G,"P1",'2013Figures'!$E:$E,$B$1)</f>
        <v>0</v>
      </c>
      <c r="J125" s="8">
        <v>200601</v>
      </c>
      <c r="L125" s="42">
        <f>SUMIFS('2012Figures'!$J:$J,'2012Figures'!$C:$C,$A125,'2012Figures'!$H:$H,$B125,'2012Figures'!$I:$I,$C125,'2012Figures'!$E:$E,$B$1)</f>
        <v>0</v>
      </c>
      <c r="M125" s="52">
        <f>SUMIFS('2012Figures'!$J:$J,'2012Figures'!$C:$C,$A125,'2012Figures'!$H:$H,$B125,'2012Figures'!$I:$I,$C125,'2012Figures'!$B:$B,"BrokerToCy",'2012Figures'!$G:$G,"E1",'2012Figures'!$E:$E,$B$1)</f>
        <v>0</v>
      </c>
      <c r="N125" s="52">
        <f>SUMIFS('2012Figures'!$J:$J,'2012Figures'!$C:$C,$A125,'2012Figures'!$H:$H,$B125,'2012Figures'!$I:$I,$C125,'2012Figures'!$B:$B,"BrokerToCy",'2012Figures'!$G:$G,"P1",'2012Figures'!$E:$E,$B$1)</f>
        <v>0</v>
      </c>
      <c r="O125" s="52">
        <f>SUMIFS('2012Figures'!$J:$J,'2012Figures'!$C:$C,$A125,'2012Figures'!$H:$H,$B125,'2012Figures'!$I:$I,$C125,'2012Figures'!$B:$B,"CyToBroker",'2012Figures'!$G:$G,"E1",'2012Figures'!$E:$E,$B$1)</f>
        <v>0</v>
      </c>
      <c r="P125" s="52">
        <f>SUMIFS('2012Figures'!$J:$J,'2012Figures'!$C:$C,$A125,'2012Figures'!$H:$H,$B125,'2012Figures'!$I:$I,$C125,'2012Figures'!$B:$B,"CyToBroker",'2012Figures'!$G:$G,"P1",'2012Figures'!$E:$E,$B$1)</f>
        <v>0</v>
      </c>
      <c r="R125" s="46" t="str">
        <f t="shared" si="18"/>
        <v/>
      </c>
      <c r="S125" s="46" t="str">
        <f t="shared" si="18"/>
        <v/>
      </c>
      <c r="T125" s="46" t="str">
        <f t="shared" si="18"/>
        <v/>
      </c>
      <c r="U125" s="46" t="str">
        <f t="shared" si="18"/>
        <v/>
      </c>
      <c r="V125" s="46" t="str">
        <f t="shared" si="18"/>
        <v/>
      </c>
    </row>
    <row r="126" spans="1:22" x14ac:dyDescent="0.2">
      <c r="A126" s="1">
        <v>104</v>
      </c>
      <c r="B126" s="1" t="s">
        <v>97</v>
      </c>
      <c r="D126" s="29">
        <f>SUMIFS('2013Figures'!$J:$J,'2013Figures'!$C:$C,$A126,'2013Figures'!$H:$H,$B126,'2013Figures'!$I:$I,"",'2013Figures'!$E:$E,$B$1)</f>
        <v>0</v>
      </c>
      <c r="E126" s="9">
        <f>SUMIFS('2013Figures'!$J:$J,'2013Figures'!$C:$C,$A126,'2013Figures'!$H:$H,$B126,'2013Figures'!$I:$I,"",'2013Figures'!$B:$B,"BrokerToCy",'2013Figures'!$G:$G,"E1",'2013Figures'!$E:$E,$B$1)</f>
        <v>0</v>
      </c>
      <c r="F126" s="9">
        <f>SUMIFS('2013Figures'!$J:$J,'2013Figures'!$C:$C,$A126,'2013Figures'!$H:$H,$B126,'2013Figures'!$I:$I,"",'2013Figures'!$B:$B,"BrokerToCy",'2013Figures'!$G:$G,"P1",'2013Figures'!$E:$E,$B$1)</f>
        <v>0</v>
      </c>
      <c r="G126" s="9">
        <f>SUMIFS('2013Figures'!$J:$J,'2013Figures'!$C:$C,$A126,'2013Figures'!$H:$H,$B126,'2013Figures'!$I:$I,"",'2013Figures'!$B:$B,"CyToBroker",'2013Figures'!$G:$G,"E1",'2013Figures'!$E:$E,$B$1)</f>
        <v>0</v>
      </c>
      <c r="H126" s="9">
        <f>SUMIFS('2013Figures'!$J:$J,'2013Figures'!$C:$C,$A126,'2013Figures'!$H:$H,$B126,'2013Figures'!$I:$I,"",'2013Figures'!$B:$B,"CyToBroker",'2013Figures'!$G:$G,"P1",'2013Figures'!$E:$E,$B$1)</f>
        <v>0</v>
      </c>
      <c r="J126" s="8" t="s">
        <v>131</v>
      </c>
      <c r="L126" s="42">
        <f>SUMIFS('2012Figures'!$J:$J,'2012Figures'!$C:$C,$A126,'2012Figures'!$H:$H,$B126,'2012Figures'!$I:$I,"",'2012Figures'!$E:$E,$B$1)</f>
        <v>0</v>
      </c>
      <c r="M126" s="52">
        <f>SUMIFS('2012Figures'!$J:$J,'2012Figures'!$C:$C,$A126,'2012Figures'!$H:$H,$B126,'2012Figures'!$I:$I,"",'2012Figures'!$B:$B,"BrokerToCy",'2012Figures'!$G:$G,"E1",'2012Figures'!$E:$E,$B$1)</f>
        <v>0</v>
      </c>
      <c r="N126" s="52">
        <f>SUMIFS('2012Figures'!$J:$J,'2012Figures'!$C:$C,$A126,'2012Figures'!$H:$H,$B126,'2012Figures'!$I:$I,"",'2012Figures'!$B:$B,"BrokerToCy",'2012Figures'!$G:$G,"P1",'2012Figures'!$E:$E,$B$1)</f>
        <v>0</v>
      </c>
      <c r="O126" s="52">
        <f>SUMIFS('2012Figures'!$J:$J,'2012Figures'!$C:$C,$A126,'2012Figures'!$H:$H,$B126,'2012Figures'!$I:$I,"",'2012Figures'!$B:$B,"CyToBroker",'2012Figures'!$G:$G,"E1",'2012Figures'!$E:$E,$B$1)</f>
        <v>0</v>
      </c>
      <c r="P126" s="52">
        <f>SUMIFS('2012Figures'!$J:$J,'2012Figures'!$C:$C,$A126,'2012Figures'!$H:$H,$B126,'2012Figures'!$I:$I,"",'2012Figures'!$B:$B,"CyToBroker",'2012Figures'!$G:$G,"P1",'2012Figures'!$E:$E,$B$1)</f>
        <v>0</v>
      </c>
      <c r="R126" s="46" t="str">
        <f t="shared" si="18"/>
        <v/>
      </c>
      <c r="S126" s="46" t="str">
        <f t="shared" si="18"/>
        <v/>
      </c>
      <c r="T126" s="46" t="str">
        <f t="shared" si="18"/>
        <v/>
      </c>
      <c r="U126" s="46" t="str">
        <f t="shared" si="18"/>
        <v/>
      </c>
      <c r="V126" s="46" t="str">
        <f t="shared" si="18"/>
        <v/>
      </c>
    </row>
    <row r="127" spans="1:22" x14ac:dyDescent="0.2">
      <c r="A127" s="1">
        <v>104</v>
      </c>
      <c r="B127" s="1" t="s">
        <v>98</v>
      </c>
      <c r="C127" s="8">
        <v>7</v>
      </c>
      <c r="D127" s="29">
        <f>SUMIFS('2013Figures'!$J:$J,'2013Figures'!$C:$C,$A127,'2013Figures'!$H:$H,$B127,'2013Figures'!$I:$I,$C127,'2013Figures'!$E:$E,$B$1)</f>
        <v>0</v>
      </c>
      <c r="E127" s="9">
        <f>SUMIFS('2013Figures'!$J:$J,'2013Figures'!$C:$C,$A127,'2013Figures'!$H:$H,$B127,'2013Figures'!$I:$I,$C127,'2013Figures'!$B:$B,"BrokerToCy",'2013Figures'!$G:$G,"E1",'2013Figures'!$E:$E,$B$1)</f>
        <v>0</v>
      </c>
      <c r="F127" s="9">
        <f>SUMIFS('2013Figures'!$J:$J,'2013Figures'!$C:$C,$A127,'2013Figures'!$H:$H,$B127,'2013Figures'!$I:$I,$C127,'2013Figures'!$B:$B,"BrokerToCy",'2013Figures'!$G:$G,"P1",'2013Figures'!$E:$E,$B$1)</f>
        <v>0</v>
      </c>
      <c r="G127" s="9">
        <f>SUMIFS('2013Figures'!$J:$J,'2013Figures'!$C:$C,$A127,'2013Figures'!$H:$H,$B127,'2013Figures'!$I:$I,$C127,'2013Figures'!$B:$B,"CyToBroker",'2013Figures'!$G:$G,"E1",'2013Figures'!$E:$E,$B$1)</f>
        <v>0</v>
      </c>
      <c r="H127" s="9">
        <f>SUMIFS('2013Figures'!$J:$J,'2013Figures'!$C:$C,$A127,'2013Figures'!$H:$H,$B127,'2013Figures'!$I:$I,$C127,'2013Figures'!$B:$B,"CyToBroker",'2013Figures'!$G:$G,"P1",'2013Figures'!$E:$E,$B$1)</f>
        <v>0</v>
      </c>
      <c r="L127" s="42">
        <f>SUMIFS('2012Figures'!$J:$J,'2012Figures'!$C:$C,$A127,'2012Figures'!$H:$H,$B127,'2012Figures'!$I:$I,$C127,'2012Figures'!$E:$E,$B$1)</f>
        <v>0</v>
      </c>
      <c r="M127" s="52">
        <f>SUMIFS('2012Figures'!$J:$J,'2012Figures'!$C:$C,$A127,'2012Figures'!$H:$H,$B127,'2012Figures'!$I:$I,$C127,'2012Figures'!$B:$B,"BrokerToCy",'2012Figures'!$G:$G,"E1",'2012Figures'!$E:$E,$B$1)</f>
        <v>0</v>
      </c>
      <c r="N127" s="52">
        <f>SUMIFS('2012Figures'!$J:$J,'2012Figures'!$C:$C,$A127,'2012Figures'!$H:$H,$B127,'2012Figures'!$I:$I,$C127,'2012Figures'!$B:$B,"BrokerToCy",'2012Figures'!$G:$G,"P1",'2012Figures'!$E:$E,$B$1)</f>
        <v>0</v>
      </c>
      <c r="O127" s="52">
        <f>SUMIFS('2012Figures'!$J:$J,'2012Figures'!$C:$C,$A127,'2012Figures'!$H:$H,$B127,'2012Figures'!$I:$I,$C127,'2012Figures'!$B:$B,"CyToBroker",'2012Figures'!$G:$G,"E1",'2012Figures'!$E:$E,$B$1)</f>
        <v>0</v>
      </c>
      <c r="P127" s="52">
        <f>SUMIFS('2012Figures'!$J:$J,'2012Figures'!$C:$C,$A127,'2012Figures'!$H:$H,$B127,'2012Figures'!$I:$I,$C127,'2012Figures'!$B:$B,"CyToBroker",'2012Figures'!$G:$G,"P1",'2012Figures'!$E:$E,$B$1)</f>
        <v>0</v>
      </c>
      <c r="R127" s="46" t="str">
        <f t="shared" si="18"/>
        <v/>
      </c>
      <c r="S127" s="46" t="str">
        <f t="shared" si="18"/>
        <v/>
      </c>
      <c r="T127" s="46" t="str">
        <f t="shared" si="18"/>
        <v/>
      </c>
      <c r="U127" s="46" t="str">
        <f t="shared" si="18"/>
        <v/>
      </c>
      <c r="V127" s="46" t="str">
        <f t="shared" si="18"/>
        <v/>
      </c>
    </row>
    <row r="128" spans="1:22" x14ac:dyDescent="0.2">
      <c r="A128" s="1">
        <v>104</v>
      </c>
      <c r="B128" s="1" t="s">
        <v>98</v>
      </c>
      <c r="C128" s="8">
        <v>6</v>
      </c>
      <c r="D128" s="29">
        <f>SUMIFS('2013Figures'!$J:$J,'2013Figures'!$C:$C,$A128,'2013Figures'!$H:$H,$B128,'2013Figures'!$I:$I,$C128,'2013Figures'!$E:$E,$B$1)</f>
        <v>0</v>
      </c>
      <c r="E128" s="9">
        <f>SUMIFS('2013Figures'!$J:$J,'2013Figures'!$C:$C,$A128,'2013Figures'!$H:$H,$B128,'2013Figures'!$I:$I,$C128,'2013Figures'!$B:$B,"BrokerToCy",'2013Figures'!$G:$G,"E1",'2013Figures'!$E:$E,$B$1)</f>
        <v>0</v>
      </c>
      <c r="F128" s="9">
        <f>SUMIFS('2013Figures'!$J:$J,'2013Figures'!$C:$C,$A128,'2013Figures'!$H:$H,$B128,'2013Figures'!$I:$I,$C128,'2013Figures'!$B:$B,"BrokerToCy",'2013Figures'!$G:$G,"P1",'2013Figures'!$E:$E,$B$1)</f>
        <v>0</v>
      </c>
      <c r="G128" s="9">
        <f>SUMIFS('2013Figures'!$J:$J,'2013Figures'!$C:$C,$A128,'2013Figures'!$H:$H,$B128,'2013Figures'!$I:$I,$C128,'2013Figures'!$B:$B,"CyToBroker",'2013Figures'!$G:$G,"E1",'2013Figures'!$E:$E,$B$1)</f>
        <v>0</v>
      </c>
      <c r="H128" s="9">
        <f>SUMIFS('2013Figures'!$J:$J,'2013Figures'!$C:$C,$A128,'2013Figures'!$H:$H,$B128,'2013Figures'!$I:$I,$C128,'2013Figures'!$B:$B,"CyToBroker",'2013Figures'!$G:$G,"P1",'2013Figures'!$E:$E,$B$1)</f>
        <v>0</v>
      </c>
      <c r="J128" s="8">
        <v>201501</v>
      </c>
      <c r="L128" s="42">
        <f>SUMIFS('2012Figures'!$J:$J,'2012Figures'!$C:$C,$A128,'2012Figures'!$H:$H,$B128,'2012Figures'!$I:$I,$C128,'2012Figures'!$E:$E,$B$1)</f>
        <v>0</v>
      </c>
      <c r="M128" s="52">
        <f>SUMIFS('2012Figures'!$J:$J,'2012Figures'!$C:$C,$A128,'2012Figures'!$H:$H,$B128,'2012Figures'!$I:$I,$C128,'2012Figures'!$B:$B,"BrokerToCy",'2012Figures'!$G:$G,"E1",'2012Figures'!$E:$E,$B$1)</f>
        <v>0</v>
      </c>
      <c r="N128" s="52">
        <f>SUMIFS('2012Figures'!$J:$J,'2012Figures'!$C:$C,$A128,'2012Figures'!$H:$H,$B128,'2012Figures'!$I:$I,$C128,'2012Figures'!$B:$B,"BrokerToCy",'2012Figures'!$G:$G,"P1",'2012Figures'!$E:$E,$B$1)</f>
        <v>0</v>
      </c>
      <c r="O128" s="52">
        <f>SUMIFS('2012Figures'!$J:$J,'2012Figures'!$C:$C,$A128,'2012Figures'!$H:$H,$B128,'2012Figures'!$I:$I,$C128,'2012Figures'!$B:$B,"CyToBroker",'2012Figures'!$G:$G,"E1",'2012Figures'!$E:$E,$B$1)</f>
        <v>0</v>
      </c>
      <c r="P128" s="52">
        <f>SUMIFS('2012Figures'!$J:$J,'2012Figures'!$C:$C,$A128,'2012Figures'!$H:$H,$B128,'2012Figures'!$I:$I,$C128,'2012Figures'!$B:$B,"CyToBroker",'2012Figures'!$G:$G,"P1",'2012Figures'!$E:$E,$B$1)</f>
        <v>0</v>
      </c>
      <c r="R128" s="46" t="str">
        <f t="shared" si="18"/>
        <v/>
      </c>
      <c r="S128" s="46" t="str">
        <f t="shared" si="18"/>
        <v/>
      </c>
      <c r="T128" s="46" t="str">
        <f t="shared" si="18"/>
        <v/>
      </c>
      <c r="U128" s="46" t="str">
        <f t="shared" si="18"/>
        <v/>
      </c>
      <c r="V128" s="46" t="str">
        <f t="shared" si="18"/>
        <v/>
      </c>
    </row>
    <row r="129" spans="1:22" x14ac:dyDescent="0.2">
      <c r="A129" s="1">
        <v>104</v>
      </c>
      <c r="B129" s="1" t="s">
        <v>98</v>
      </c>
      <c r="C129" s="8">
        <v>5</v>
      </c>
      <c r="D129" s="29">
        <f>SUMIFS('2013Figures'!$J:$J,'2013Figures'!$C:$C,$A129,'2013Figures'!$H:$H,$B129,'2013Figures'!$I:$I,$C129,'2013Figures'!$E:$E,$B$1)</f>
        <v>0</v>
      </c>
      <c r="E129" s="9">
        <f>SUMIFS('2013Figures'!$J:$J,'2013Figures'!$C:$C,$A129,'2013Figures'!$H:$H,$B129,'2013Figures'!$I:$I,$C129,'2013Figures'!$B:$B,"BrokerToCy",'2013Figures'!$G:$G,"E1",'2013Figures'!$E:$E,$B$1)</f>
        <v>0</v>
      </c>
      <c r="F129" s="9">
        <f>SUMIFS('2013Figures'!$J:$J,'2013Figures'!$C:$C,$A129,'2013Figures'!$H:$H,$B129,'2013Figures'!$I:$I,$C129,'2013Figures'!$B:$B,"BrokerToCy",'2013Figures'!$G:$G,"P1",'2013Figures'!$E:$E,$B$1)</f>
        <v>0</v>
      </c>
      <c r="G129" s="9">
        <f>SUMIFS('2013Figures'!$J:$J,'2013Figures'!$C:$C,$A129,'2013Figures'!$H:$H,$B129,'2013Figures'!$I:$I,$C129,'2013Figures'!$B:$B,"CyToBroker",'2013Figures'!$G:$G,"E1",'2013Figures'!$E:$E,$B$1)</f>
        <v>0</v>
      </c>
      <c r="H129" s="9">
        <f>SUMIFS('2013Figures'!$J:$J,'2013Figures'!$C:$C,$A129,'2013Figures'!$H:$H,$B129,'2013Figures'!$I:$I,$C129,'2013Figures'!$B:$B,"CyToBroker",'2013Figures'!$G:$G,"P1",'2013Figures'!$E:$E,$B$1)</f>
        <v>0</v>
      </c>
      <c r="J129" s="8">
        <v>201401</v>
      </c>
      <c r="L129" s="42">
        <f>SUMIFS('2012Figures'!$J:$J,'2012Figures'!$C:$C,$A129,'2012Figures'!$H:$H,$B129,'2012Figures'!$I:$I,$C129,'2012Figures'!$E:$E,$B$1)</f>
        <v>0</v>
      </c>
      <c r="M129" s="52">
        <f>SUMIFS('2012Figures'!$J:$J,'2012Figures'!$C:$C,$A129,'2012Figures'!$H:$H,$B129,'2012Figures'!$I:$I,$C129,'2012Figures'!$B:$B,"BrokerToCy",'2012Figures'!$G:$G,"E1",'2012Figures'!$E:$E,$B$1)</f>
        <v>0</v>
      </c>
      <c r="N129" s="52">
        <f>SUMIFS('2012Figures'!$J:$J,'2012Figures'!$C:$C,$A129,'2012Figures'!$H:$H,$B129,'2012Figures'!$I:$I,$C129,'2012Figures'!$B:$B,"BrokerToCy",'2012Figures'!$G:$G,"P1",'2012Figures'!$E:$E,$B$1)</f>
        <v>0</v>
      </c>
      <c r="O129" s="52">
        <f>SUMIFS('2012Figures'!$J:$J,'2012Figures'!$C:$C,$A129,'2012Figures'!$H:$H,$B129,'2012Figures'!$I:$I,$C129,'2012Figures'!$B:$B,"CyToBroker",'2012Figures'!$G:$G,"E1",'2012Figures'!$E:$E,$B$1)</f>
        <v>0</v>
      </c>
      <c r="P129" s="52">
        <f>SUMIFS('2012Figures'!$J:$J,'2012Figures'!$C:$C,$A129,'2012Figures'!$H:$H,$B129,'2012Figures'!$I:$I,$C129,'2012Figures'!$B:$B,"CyToBroker",'2012Figures'!$G:$G,"P1",'2012Figures'!$E:$E,$B$1)</f>
        <v>0</v>
      </c>
      <c r="R129" s="46" t="str">
        <f t="shared" si="18"/>
        <v/>
      </c>
      <c r="S129" s="46" t="str">
        <f t="shared" si="18"/>
        <v/>
      </c>
      <c r="T129" s="46" t="str">
        <f t="shared" si="18"/>
        <v/>
      </c>
      <c r="U129" s="46" t="str">
        <f t="shared" si="18"/>
        <v/>
      </c>
      <c r="V129" s="46" t="str">
        <f t="shared" si="18"/>
        <v/>
      </c>
    </row>
    <row r="130" spans="1:22" x14ac:dyDescent="0.2">
      <c r="A130" s="1">
        <v>104</v>
      </c>
      <c r="B130" s="1" t="s">
        <v>98</v>
      </c>
      <c r="C130" s="8">
        <v>4</v>
      </c>
      <c r="D130" s="29">
        <f>SUMIFS('2013Figures'!$J:$J,'2013Figures'!$C:$C,$A130,'2013Figures'!$H:$H,$B130,'2013Figures'!$I:$I,$C130,'2013Figures'!$E:$E,$B$1)</f>
        <v>0</v>
      </c>
      <c r="E130" s="9">
        <f>SUMIFS('2013Figures'!$J:$J,'2013Figures'!$C:$C,$A130,'2013Figures'!$H:$H,$B130,'2013Figures'!$I:$I,$C130,'2013Figures'!$B:$B,"BrokerToCy",'2013Figures'!$G:$G,"E1",'2013Figures'!$E:$E,$B$1)</f>
        <v>0</v>
      </c>
      <c r="F130" s="9">
        <f>SUMIFS('2013Figures'!$J:$J,'2013Figures'!$C:$C,$A130,'2013Figures'!$H:$H,$B130,'2013Figures'!$I:$I,$C130,'2013Figures'!$B:$B,"BrokerToCy",'2013Figures'!$G:$G,"P1",'2013Figures'!$E:$E,$B$1)</f>
        <v>0</v>
      </c>
      <c r="G130" s="9">
        <f>SUMIFS('2013Figures'!$J:$J,'2013Figures'!$C:$C,$A130,'2013Figures'!$H:$H,$B130,'2013Figures'!$I:$I,$C130,'2013Figures'!$B:$B,"CyToBroker",'2013Figures'!$G:$G,"E1",'2013Figures'!$E:$E,$B$1)</f>
        <v>0</v>
      </c>
      <c r="H130" s="9">
        <f>SUMIFS('2013Figures'!$J:$J,'2013Figures'!$C:$C,$A130,'2013Figures'!$H:$H,$B130,'2013Figures'!$I:$I,$C130,'2013Figures'!$B:$B,"CyToBroker",'2013Figures'!$G:$G,"P1",'2013Figures'!$E:$E,$B$1)</f>
        <v>0</v>
      </c>
      <c r="I130" s="30"/>
      <c r="J130" s="31">
        <v>201301</v>
      </c>
      <c r="K130" s="30"/>
      <c r="L130" s="42">
        <f>SUMIFS('2012Figures'!$J:$J,'2012Figures'!$C:$C,$A130,'2012Figures'!$H:$H,$B130,'2012Figures'!$I:$I,$C130,'2012Figures'!$E:$E,$B$1)</f>
        <v>0</v>
      </c>
      <c r="M130" s="52">
        <f>SUMIFS('2012Figures'!$J:$J,'2012Figures'!$C:$C,$A130,'2012Figures'!$H:$H,$B130,'2012Figures'!$I:$I,$C130,'2012Figures'!$B:$B,"BrokerToCy",'2012Figures'!$G:$G,"E1",'2012Figures'!$E:$E,$B$1)</f>
        <v>0</v>
      </c>
      <c r="N130" s="52">
        <f>SUMIFS('2012Figures'!$J:$J,'2012Figures'!$C:$C,$A130,'2012Figures'!$H:$H,$B130,'2012Figures'!$I:$I,$C130,'2012Figures'!$B:$B,"BrokerToCy",'2012Figures'!$G:$G,"P1",'2012Figures'!$E:$E,$B$1)</f>
        <v>0</v>
      </c>
      <c r="O130" s="52">
        <f>SUMIFS('2012Figures'!$J:$J,'2012Figures'!$C:$C,$A130,'2012Figures'!$H:$H,$B130,'2012Figures'!$I:$I,$C130,'2012Figures'!$B:$B,"CyToBroker",'2012Figures'!$G:$G,"E1",'2012Figures'!$E:$E,$B$1)</f>
        <v>0</v>
      </c>
      <c r="P130" s="52">
        <f>SUMIFS('2012Figures'!$J:$J,'2012Figures'!$C:$C,$A130,'2012Figures'!$H:$H,$B130,'2012Figures'!$I:$I,$C130,'2012Figures'!$B:$B,"CyToBroker",'2012Figures'!$G:$G,"P1",'2012Figures'!$E:$E,$B$1)</f>
        <v>0</v>
      </c>
      <c r="Q130" s="30"/>
      <c r="R130" s="46" t="str">
        <f t="shared" si="18"/>
        <v/>
      </c>
      <c r="S130" s="46" t="str">
        <f t="shared" si="18"/>
        <v/>
      </c>
      <c r="T130" s="46" t="str">
        <f t="shared" si="18"/>
        <v/>
      </c>
      <c r="U130" s="46" t="str">
        <f t="shared" si="18"/>
        <v/>
      </c>
      <c r="V130" s="46" t="str">
        <f t="shared" si="18"/>
        <v/>
      </c>
    </row>
    <row r="131" spans="1:22" x14ac:dyDescent="0.2">
      <c r="A131" s="1">
        <v>104</v>
      </c>
      <c r="B131" s="1" t="s">
        <v>98</v>
      </c>
      <c r="C131" s="8">
        <v>3</v>
      </c>
      <c r="D131" s="29">
        <f>SUMIFS('2013Figures'!$J:$J,'2013Figures'!$C:$C,$A131,'2013Figures'!$H:$H,$B131,'2013Figures'!$I:$I,$C131,'2013Figures'!$E:$E,$B$1)</f>
        <v>0</v>
      </c>
      <c r="E131" s="9">
        <f>SUMIFS('2013Figures'!$J:$J,'2013Figures'!$C:$C,$A131,'2013Figures'!$H:$H,$B131,'2013Figures'!$I:$I,$C131,'2013Figures'!$B:$B,"BrokerToCy",'2013Figures'!$G:$G,"E1",'2013Figures'!$E:$E,$B$1)</f>
        <v>0</v>
      </c>
      <c r="F131" s="9">
        <f>SUMIFS('2013Figures'!$J:$J,'2013Figures'!$C:$C,$A131,'2013Figures'!$H:$H,$B131,'2013Figures'!$I:$I,$C131,'2013Figures'!$B:$B,"BrokerToCy",'2013Figures'!$G:$G,"P1",'2013Figures'!$E:$E,$B$1)</f>
        <v>0</v>
      </c>
      <c r="G131" s="9">
        <f>SUMIFS('2013Figures'!$J:$J,'2013Figures'!$C:$C,$A131,'2013Figures'!$H:$H,$B131,'2013Figures'!$I:$I,$C131,'2013Figures'!$B:$B,"CyToBroker",'2013Figures'!$G:$G,"E1",'2013Figures'!$E:$E,$B$1)</f>
        <v>0</v>
      </c>
      <c r="H131" s="9">
        <f>SUMIFS('2013Figures'!$J:$J,'2013Figures'!$C:$C,$A131,'2013Figures'!$H:$H,$B131,'2013Figures'!$I:$I,$C131,'2013Figures'!$B:$B,"CyToBroker",'2013Figures'!$G:$G,"P1",'2013Figures'!$E:$E,$B$1)</f>
        <v>0</v>
      </c>
      <c r="J131" s="8">
        <v>201201</v>
      </c>
      <c r="L131" s="42">
        <f>SUMIFS('2012Figures'!$J:$J,'2012Figures'!$C:$C,$A131,'2012Figures'!$H:$H,$B131,'2012Figures'!$I:$I,$C131,'2012Figures'!$E:$E,$B$1)</f>
        <v>0</v>
      </c>
      <c r="M131" s="52">
        <f>SUMIFS('2012Figures'!$J:$J,'2012Figures'!$C:$C,$A131,'2012Figures'!$H:$H,$B131,'2012Figures'!$I:$I,$C131,'2012Figures'!$B:$B,"BrokerToCy",'2012Figures'!$G:$G,"E1",'2012Figures'!$E:$E,$B$1)</f>
        <v>0</v>
      </c>
      <c r="N131" s="52">
        <f>SUMIFS('2012Figures'!$J:$J,'2012Figures'!$C:$C,$A131,'2012Figures'!$H:$H,$B131,'2012Figures'!$I:$I,$C131,'2012Figures'!$B:$B,"BrokerToCy",'2012Figures'!$G:$G,"P1",'2012Figures'!$E:$E,$B$1)</f>
        <v>0</v>
      </c>
      <c r="O131" s="52">
        <f>SUMIFS('2012Figures'!$J:$J,'2012Figures'!$C:$C,$A131,'2012Figures'!$H:$H,$B131,'2012Figures'!$I:$I,$C131,'2012Figures'!$B:$B,"CyToBroker",'2012Figures'!$G:$G,"E1",'2012Figures'!$E:$E,$B$1)</f>
        <v>0</v>
      </c>
      <c r="P131" s="52">
        <f>SUMIFS('2012Figures'!$J:$J,'2012Figures'!$C:$C,$A131,'2012Figures'!$H:$H,$B131,'2012Figures'!$I:$I,$C131,'2012Figures'!$B:$B,"CyToBroker",'2012Figures'!$G:$G,"P1",'2012Figures'!$E:$E,$B$1)</f>
        <v>0</v>
      </c>
      <c r="R131" s="46" t="str">
        <f t="shared" si="18"/>
        <v/>
      </c>
      <c r="S131" s="46" t="str">
        <f t="shared" si="18"/>
        <v/>
      </c>
      <c r="T131" s="46" t="str">
        <f t="shared" si="18"/>
        <v/>
      </c>
      <c r="U131" s="46" t="str">
        <f t="shared" si="18"/>
        <v/>
      </c>
      <c r="V131" s="46" t="str">
        <f t="shared" si="18"/>
        <v/>
      </c>
    </row>
    <row r="132" spans="1:22" x14ac:dyDescent="0.2">
      <c r="A132" s="1">
        <v>104</v>
      </c>
      <c r="B132" s="1" t="s">
        <v>98</v>
      </c>
      <c r="C132" s="8">
        <v>2</v>
      </c>
      <c r="D132" s="29">
        <f>SUMIFS('2013Figures'!$J:$J,'2013Figures'!$C:$C,$A132,'2013Figures'!$H:$H,$B132,'2013Figures'!$I:$I,$C132,'2013Figures'!$E:$E,$B$1)</f>
        <v>0</v>
      </c>
      <c r="E132" s="9">
        <f>SUMIFS('2013Figures'!$J:$J,'2013Figures'!$C:$C,$A132,'2013Figures'!$H:$H,$B132,'2013Figures'!$I:$I,$C132,'2013Figures'!$B:$B,"BrokerToCy",'2013Figures'!$G:$G,"E1",'2013Figures'!$E:$E,$B$1)</f>
        <v>0</v>
      </c>
      <c r="F132" s="9">
        <f>SUMIFS('2013Figures'!$J:$J,'2013Figures'!$C:$C,$A132,'2013Figures'!$H:$H,$B132,'2013Figures'!$I:$I,$C132,'2013Figures'!$B:$B,"BrokerToCy",'2013Figures'!$G:$G,"P1",'2013Figures'!$E:$E,$B$1)</f>
        <v>0</v>
      </c>
      <c r="G132" s="9">
        <f>SUMIFS('2013Figures'!$J:$J,'2013Figures'!$C:$C,$A132,'2013Figures'!$H:$H,$B132,'2013Figures'!$I:$I,$C132,'2013Figures'!$B:$B,"CyToBroker",'2013Figures'!$G:$G,"E1",'2013Figures'!$E:$E,$B$1)</f>
        <v>0</v>
      </c>
      <c r="H132" s="9">
        <f>SUMIFS('2013Figures'!$J:$J,'2013Figures'!$C:$C,$A132,'2013Figures'!$H:$H,$B132,'2013Figures'!$I:$I,$C132,'2013Figures'!$B:$B,"CyToBroker",'2013Figures'!$G:$G,"P1",'2013Figures'!$E:$E,$B$1)</f>
        <v>0</v>
      </c>
      <c r="J132" s="8">
        <v>201101</v>
      </c>
      <c r="L132" s="42">
        <f>SUMIFS('2012Figures'!$J:$J,'2012Figures'!$C:$C,$A132,'2012Figures'!$H:$H,$B132,'2012Figures'!$I:$I,$C132,'2012Figures'!$E:$E,$B$1)</f>
        <v>0</v>
      </c>
      <c r="M132" s="52">
        <f>SUMIFS('2012Figures'!$J:$J,'2012Figures'!$C:$C,$A132,'2012Figures'!$H:$H,$B132,'2012Figures'!$I:$I,$C132,'2012Figures'!$B:$B,"BrokerToCy",'2012Figures'!$G:$G,"E1",'2012Figures'!$E:$E,$B$1)</f>
        <v>0</v>
      </c>
      <c r="N132" s="52">
        <f>SUMIFS('2012Figures'!$J:$J,'2012Figures'!$C:$C,$A132,'2012Figures'!$H:$H,$B132,'2012Figures'!$I:$I,$C132,'2012Figures'!$B:$B,"BrokerToCy",'2012Figures'!$G:$G,"P1",'2012Figures'!$E:$E,$B$1)</f>
        <v>0</v>
      </c>
      <c r="O132" s="52">
        <f>SUMIFS('2012Figures'!$J:$J,'2012Figures'!$C:$C,$A132,'2012Figures'!$H:$H,$B132,'2012Figures'!$I:$I,$C132,'2012Figures'!$B:$B,"CyToBroker",'2012Figures'!$G:$G,"E1",'2012Figures'!$E:$E,$B$1)</f>
        <v>0</v>
      </c>
      <c r="P132" s="52">
        <f>SUMIFS('2012Figures'!$J:$J,'2012Figures'!$C:$C,$A132,'2012Figures'!$H:$H,$B132,'2012Figures'!$I:$I,$C132,'2012Figures'!$B:$B,"CyToBroker",'2012Figures'!$G:$G,"P1",'2012Figures'!$E:$E,$B$1)</f>
        <v>0</v>
      </c>
      <c r="R132" s="46" t="str">
        <f t="shared" si="18"/>
        <v/>
      </c>
      <c r="S132" s="46" t="str">
        <f t="shared" si="18"/>
        <v/>
      </c>
      <c r="T132" s="46" t="str">
        <f t="shared" si="18"/>
        <v/>
      </c>
      <c r="U132" s="46" t="str">
        <f t="shared" si="18"/>
        <v/>
      </c>
      <c r="V132" s="46" t="str">
        <f t="shared" si="18"/>
        <v/>
      </c>
    </row>
    <row r="133" spans="1:22" x14ac:dyDescent="0.2">
      <c r="A133" s="1">
        <v>104</v>
      </c>
      <c r="B133" s="1" t="s">
        <v>98</v>
      </c>
      <c r="C133" s="8">
        <v>1</v>
      </c>
      <c r="D133" s="29">
        <f>SUMIFS('2013Figures'!$J:$J,'2013Figures'!$C:$C,$A133,'2013Figures'!$H:$H,$B133,'2013Figures'!$I:$I,$C133,'2013Figures'!$E:$E,$B$1)</f>
        <v>0</v>
      </c>
      <c r="E133" s="9">
        <f>SUMIFS('2013Figures'!$J:$J,'2013Figures'!$C:$C,$A133,'2013Figures'!$H:$H,$B133,'2013Figures'!$I:$I,$C133,'2013Figures'!$B:$B,"BrokerToCy",'2013Figures'!$G:$G,"E1",'2013Figures'!$E:$E,$B$1)</f>
        <v>0</v>
      </c>
      <c r="F133" s="9">
        <f>SUMIFS('2013Figures'!$J:$J,'2013Figures'!$C:$C,$A133,'2013Figures'!$H:$H,$B133,'2013Figures'!$I:$I,$C133,'2013Figures'!$B:$B,"BrokerToCy",'2013Figures'!$G:$G,"P1",'2013Figures'!$E:$E,$B$1)</f>
        <v>0</v>
      </c>
      <c r="G133" s="9">
        <f>SUMIFS('2013Figures'!$J:$J,'2013Figures'!$C:$C,$A133,'2013Figures'!$H:$H,$B133,'2013Figures'!$I:$I,$C133,'2013Figures'!$B:$B,"CyToBroker",'2013Figures'!$G:$G,"E1",'2013Figures'!$E:$E,$B$1)</f>
        <v>0</v>
      </c>
      <c r="H133" s="9">
        <f>SUMIFS('2013Figures'!$J:$J,'2013Figures'!$C:$C,$A133,'2013Figures'!$H:$H,$B133,'2013Figures'!$I:$I,$C133,'2013Figures'!$B:$B,"CyToBroker",'2013Figures'!$G:$G,"P1",'2013Figures'!$E:$E,$B$1)</f>
        <v>0</v>
      </c>
      <c r="J133" s="8">
        <v>201001</v>
      </c>
      <c r="L133" s="42">
        <f>SUMIFS('2012Figures'!$J:$J,'2012Figures'!$C:$C,$A133,'2012Figures'!$H:$H,$B133,'2012Figures'!$I:$I,$C133,'2012Figures'!$E:$E,$B$1)</f>
        <v>0</v>
      </c>
      <c r="M133" s="52">
        <f>SUMIFS('2012Figures'!$J:$J,'2012Figures'!$C:$C,$A133,'2012Figures'!$H:$H,$B133,'2012Figures'!$I:$I,$C133,'2012Figures'!$B:$B,"BrokerToCy",'2012Figures'!$G:$G,"E1",'2012Figures'!$E:$E,$B$1)</f>
        <v>0</v>
      </c>
      <c r="N133" s="52">
        <f>SUMIFS('2012Figures'!$J:$J,'2012Figures'!$C:$C,$A133,'2012Figures'!$H:$H,$B133,'2012Figures'!$I:$I,$C133,'2012Figures'!$B:$B,"BrokerToCy",'2012Figures'!$G:$G,"P1",'2012Figures'!$E:$E,$B$1)</f>
        <v>0</v>
      </c>
      <c r="O133" s="52">
        <f>SUMIFS('2012Figures'!$J:$J,'2012Figures'!$C:$C,$A133,'2012Figures'!$H:$H,$B133,'2012Figures'!$I:$I,$C133,'2012Figures'!$B:$B,"CyToBroker",'2012Figures'!$G:$G,"E1",'2012Figures'!$E:$E,$B$1)</f>
        <v>0</v>
      </c>
      <c r="P133" s="52">
        <f>SUMIFS('2012Figures'!$J:$J,'2012Figures'!$C:$C,$A133,'2012Figures'!$H:$H,$B133,'2012Figures'!$I:$I,$C133,'2012Figures'!$B:$B,"CyToBroker",'2012Figures'!$G:$G,"P1",'2012Figures'!$E:$E,$B$1)</f>
        <v>0</v>
      </c>
      <c r="R133" s="46" t="str">
        <f t="shared" si="18"/>
        <v/>
      </c>
      <c r="S133" s="46" t="str">
        <f t="shared" si="18"/>
        <v/>
      </c>
      <c r="T133" s="46" t="str">
        <f t="shared" si="18"/>
        <v/>
      </c>
      <c r="U133" s="46" t="str">
        <f t="shared" si="18"/>
        <v/>
      </c>
      <c r="V133" s="46" t="str">
        <f t="shared" si="18"/>
        <v/>
      </c>
    </row>
    <row r="134" spans="1:22" x14ac:dyDescent="0.2">
      <c r="A134" s="1">
        <v>104</v>
      </c>
      <c r="B134" s="1" t="s">
        <v>98</v>
      </c>
      <c r="D134" s="29">
        <f>SUMIFS('2013Figures'!$J:$J,'2013Figures'!$C:$C,$A134,'2013Figures'!$H:$H,$B134,'2013Figures'!$I:$I,"",'2013Figures'!$E:$E,$B$1)</f>
        <v>0</v>
      </c>
      <c r="E134" s="9">
        <f>SUMIFS('2013Figures'!$J:$J,'2013Figures'!$C:$C,$A134,'2013Figures'!$H:$H,$B134,'2013Figures'!$I:$I,"",'2013Figures'!$B:$B,"BrokerToCy",'2013Figures'!$G:$G,"E1",'2013Figures'!$E:$E,$B$1)</f>
        <v>0</v>
      </c>
      <c r="F134" s="9">
        <f>SUMIFS('2013Figures'!$J:$J,'2013Figures'!$C:$C,$A134,'2013Figures'!$H:$H,$B134,'2013Figures'!$I:$I,"",'2013Figures'!$B:$B,"BrokerToCy",'2013Figures'!$G:$G,"P1",'2013Figures'!$E:$E,$B$1)</f>
        <v>0</v>
      </c>
      <c r="G134" s="9">
        <f>SUMIFS('2013Figures'!$J:$J,'2013Figures'!$C:$C,$A134,'2013Figures'!$H:$H,$B134,'2013Figures'!$I:$I,"",'2013Figures'!$B:$B,"CyToBroker",'2013Figures'!$G:$G,"E1",'2013Figures'!$E:$E,$B$1)</f>
        <v>0</v>
      </c>
      <c r="H134" s="9">
        <f>SUMIFS('2013Figures'!$J:$J,'2013Figures'!$C:$C,$A134,'2013Figures'!$H:$H,$B134,'2013Figures'!$I:$I,"",'2013Figures'!$B:$B,"CyToBroker",'2013Figures'!$G:$G,"P1",'2013Figures'!$E:$E,$B$1)</f>
        <v>0</v>
      </c>
      <c r="J134" s="8" t="s">
        <v>131</v>
      </c>
      <c r="L134" s="42">
        <f>SUMIFS('2012Figures'!$J:$J,'2012Figures'!$C:$C,$A134,'2012Figures'!$H:$H,$B134,'2012Figures'!$I:$I,"",'2012Figures'!$E:$E,$B$1)</f>
        <v>0</v>
      </c>
      <c r="M134" s="52">
        <f>SUMIFS('2012Figures'!$J:$J,'2012Figures'!$C:$C,$A134,'2012Figures'!$H:$H,$B134,'2012Figures'!$I:$I,"",'2012Figures'!$B:$B,"BrokerToCy",'2012Figures'!$G:$G,"E1",'2012Figures'!$E:$E,$B$1)</f>
        <v>0</v>
      </c>
      <c r="N134" s="52">
        <f>SUMIFS('2012Figures'!$J:$J,'2012Figures'!$C:$C,$A134,'2012Figures'!$H:$H,$B134,'2012Figures'!$I:$I,"",'2012Figures'!$B:$B,"BrokerToCy",'2012Figures'!$G:$G,"P1",'2012Figures'!$E:$E,$B$1)</f>
        <v>0</v>
      </c>
      <c r="O134" s="52">
        <f>SUMIFS('2012Figures'!$J:$J,'2012Figures'!$C:$C,$A134,'2012Figures'!$H:$H,$B134,'2012Figures'!$I:$I,"",'2012Figures'!$B:$B,"CyToBroker",'2012Figures'!$G:$G,"E1",'2012Figures'!$E:$E,$B$1)</f>
        <v>0</v>
      </c>
      <c r="P134" s="52">
        <f>SUMIFS('2012Figures'!$J:$J,'2012Figures'!$C:$C,$A134,'2012Figures'!$H:$H,$B134,'2012Figures'!$I:$I,"",'2012Figures'!$B:$B,"CyToBroker",'2012Figures'!$G:$G,"P1",'2012Figures'!$E:$E,$B$1)</f>
        <v>0</v>
      </c>
      <c r="R134" s="46" t="str">
        <f t="shared" si="18"/>
        <v/>
      </c>
      <c r="S134" s="46" t="str">
        <f t="shared" si="18"/>
        <v/>
      </c>
      <c r="T134" s="46" t="str">
        <f t="shared" si="18"/>
        <v/>
      </c>
      <c r="U134" s="46" t="str">
        <f t="shared" si="18"/>
        <v/>
      </c>
      <c r="V134" s="46" t="str">
        <f t="shared" si="18"/>
        <v/>
      </c>
    </row>
    <row r="135" spans="1:22" x14ac:dyDescent="0.2">
      <c r="A135" s="21"/>
      <c r="B135" s="21" t="s">
        <v>92</v>
      </c>
      <c r="C135" s="22"/>
      <c r="D135" s="23">
        <f>SUM(E135:H135)</f>
        <v>292262</v>
      </c>
      <c r="E135" s="23">
        <f>SUM(E61:E134)</f>
        <v>0</v>
      </c>
      <c r="F135" s="23">
        <f t="shared" ref="F135:H135" si="19">SUM(F61:F134)</f>
        <v>0</v>
      </c>
      <c r="G135" s="23">
        <f t="shared" si="19"/>
        <v>292262</v>
      </c>
      <c r="H135" s="23">
        <f t="shared" si="19"/>
        <v>0</v>
      </c>
      <c r="I135" s="21"/>
      <c r="J135" s="22"/>
      <c r="K135" s="21"/>
      <c r="L135" s="43">
        <f>SUM(M135:P135)</f>
        <v>392961</v>
      </c>
      <c r="M135" s="43">
        <f>SUM(M61:M134)</f>
        <v>4</v>
      </c>
      <c r="N135" s="43">
        <f t="shared" ref="N135:P135" si="20">SUM(N61:N134)</f>
        <v>0</v>
      </c>
      <c r="O135" s="43">
        <f t="shared" si="20"/>
        <v>392957</v>
      </c>
      <c r="P135" s="43">
        <f t="shared" si="20"/>
        <v>0</v>
      </c>
      <c r="Q135" s="21"/>
      <c r="R135" s="21"/>
      <c r="S135" s="21"/>
      <c r="T135" s="21"/>
      <c r="U135" s="21"/>
      <c r="V135" s="21"/>
    </row>
    <row r="136" spans="1:22" x14ac:dyDescent="0.2">
      <c r="A136" s="28">
        <v>105</v>
      </c>
      <c r="B136" s="28" t="s">
        <v>60</v>
      </c>
      <c r="C136" s="17" t="s">
        <v>88</v>
      </c>
      <c r="D136" s="18">
        <f>SUMIFS('2013Figures'!$J:$J,'2013Figures'!$C:$C,$A136,'2013Figures'!$E:$E,$B$1)</f>
        <v>3659</v>
      </c>
      <c r="E136" s="18">
        <f>SUMIFS('2013Figures'!$J:$J,'2013Figures'!$C:$C,$A136,'2013Figures'!$B:$B,"BrokerToCy",'2013Figures'!$G:$G,"E1",'2013Figures'!$E:$E,$B$1)</f>
        <v>0</v>
      </c>
      <c r="F136" s="18">
        <f>SUMIFS('2013Figures'!$J:$J,'2013Figures'!$C:$C,$A136,'2013Figures'!$B:$B,"BrokerToCy",'2013Figures'!$G:$G,"P1",'2013Figures'!$E:$E,$B$1)</f>
        <v>0</v>
      </c>
      <c r="G136" s="18">
        <f>SUMIFS('2013Figures'!$J:$J,'2013Figures'!$C:$C,$A136,'2013Figures'!$B:$B,"CyToBroker",'2013Figures'!$G:$G,"E1",'2013Figures'!$E:$E,$B$1)</f>
        <v>3659</v>
      </c>
      <c r="H136" s="18">
        <f>SUMIFS('2013Figures'!$J:$J,'2013Figures'!$C:$C,$A136,'2013Figures'!$B:$B,"CyToBroker",'2013Figures'!$G:$G,"P1",'2013Figures'!$E:$E,$B$1)</f>
        <v>0</v>
      </c>
      <c r="I136" s="28"/>
      <c r="J136" s="17"/>
      <c r="K136" s="28"/>
      <c r="L136" s="50">
        <f>SUMIFS('2012Figures'!$J:$J,'2012Figures'!$C:$C,$A136,'2012Figures'!$E:$E,$B$1)</f>
        <v>5413</v>
      </c>
      <c r="M136" s="50">
        <f>SUMIFS('2012Figures'!$J:$J,'2012Figures'!$C:$C,$A136,'2012Figures'!$B:$B,"BrokerToCy",'2012Figures'!$G:$G,"E1",'2012Figures'!$E:$E,$B$1)</f>
        <v>0</v>
      </c>
      <c r="N136" s="50">
        <f>SUMIFS('2012Figures'!$J:$J,'2012Figures'!$C:$C,$A136,'2012Figures'!$B:$B,"BrokerToCy",'2012Figures'!$G:$G,"P1",'2012Figures'!$E:$E,$B$1)</f>
        <v>0</v>
      </c>
      <c r="O136" s="50">
        <f>SUMIFS('2012Figures'!$J:$J,'2012Figures'!$C:$C,$A136,'2012Figures'!$B:$B,"CyToBroker",'2012Figures'!$G:$G,"E1",'2012Figures'!$E:$E,$B$1)</f>
        <v>5413</v>
      </c>
      <c r="P136" s="50">
        <f>SUMIFS('2012Figures'!$J:$J,'2012Figures'!$C:$C,$A136,'2012Figures'!$B:$B,"CyToBroker",'2012Figures'!$G:$G,"P1",'2012Figures'!$E:$E,$B$1)</f>
        <v>0</v>
      </c>
      <c r="Q136" s="28"/>
      <c r="R136" s="46">
        <f t="shared" si="18"/>
        <v>-0.32</v>
      </c>
      <c r="S136" s="46" t="str">
        <f t="shared" si="18"/>
        <v/>
      </c>
      <c r="T136" s="46" t="str">
        <f t="shared" si="18"/>
        <v/>
      </c>
      <c r="U136" s="46">
        <f t="shared" si="18"/>
        <v>-0.32</v>
      </c>
      <c r="V136" s="46" t="str">
        <f t="shared" si="18"/>
        <v/>
      </c>
    </row>
    <row r="137" spans="1:22" x14ac:dyDescent="0.2">
      <c r="A137" s="1">
        <v>105</v>
      </c>
      <c r="B137" s="1" t="s">
        <v>60</v>
      </c>
      <c r="C137" s="8">
        <v>4</v>
      </c>
      <c r="D137" s="29">
        <f>SUMIFS('2013Figures'!$J:$J,'2013Figures'!$C:$C,$A137,'2013Figures'!$H:$H,$B137,'2013Figures'!$I:$I,$C137,'2013Figures'!$E:$E,$B$1)</f>
        <v>649</v>
      </c>
      <c r="E137" s="9">
        <f>SUMIFS('2013Figures'!$J:$J,'2013Figures'!$C:$C,$A137,'2013Figures'!$H:$H,$B137,'2013Figures'!$I:$I,$C137,'2013Figures'!$B:$B,"BrokerToCy",'2013Figures'!$G:$G,"E1",'2013Figures'!$E:$E,$B$1)</f>
        <v>0</v>
      </c>
      <c r="F137" s="9">
        <f>SUMIFS('2013Figures'!$J:$J,'2013Figures'!$C:$C,$A137,'2013Figures'!$H:$H,$B137,'2013Figures'!$I:$I,$C137,'2013Figures'!$B:$B,"BrokerToCy",'2013Figures'!$G:$G,"P1",'2013Figures'!$E:$E,$B$1)</f>
        <v>0</v>
      </c>
      <c r="G137" s="9">
        <f>SUMIFS('2013Figures'!$J:$J,'2013Figures'!$C:$C,$A137,'2013Figures'!$H:$H,$B137,'2013Figures'!$I:$I,$C137,'2013Figures'!$B:$B,"CyToBroker",'2013Figures'!$G:$G,"E1",'2013Figures'!$E:$E,$B$1)</f>
        <v>649</v>
      </c>
      <c r="H137" s="9">
        <f>SUMIFS('2013Figures'!$J:$J,'2013Figures'!$C:$C,$A137,'2013Figures'!$H:$H,$B137,'2013Figures'!$I:$I,$C137,'2013Figures'!$B:$B,"CyToBroker",'2013Figures'!$G:$G,"P1",'2013Figures'!$E:$E,$B$1)</f>
        <v>0</v>
      </c>
      <c r="J137" s="8" t="s">
        <v>146</v>
      </c>
      <c r="L137" s="42">
        <f>SUMIFS('2012Figures'!$J:$J,'2012Figures'!$C:$C,$A137,'2012Figures'!$H:$H,$B137,'2012Figures'!$I:$I,$C137,'2012Figures'!$E:$E,$B$1)</f>
        <v>1434</v>
      </c>
      <c r="M137" s="52">
        <f>SUMIFS('2012Figures'!$J:$J,'2012Figures'!$C:$C,$A137,'2012Figures'!$H:$H,$B137,'2012Figures'!$I:$I,$C137,'2012Figures'!$B:$B,"BrokerToCy",'2012Figures'!$G:$G,"E1",'2012Figures'!$E:$E,$B$1)</f>
        <v>0</v>
      </c>
      <c r="N137" s="52">
        <f>SUMIFS('2012Figures'!$J:$J,'2012Figures'!$C:$C,$A137,'2012Figures'!$H:$H,$B137,'2012Figures'!$I:$I,$C137,'2012Figures'!$B:$B,"BrokerToCy",'2012Figures'!$G:$G,"P1",'2012Figures'!$E:$E,$B$1)</f>
        <v>0</v>
      </c>
      <c r="O137" s="52">
        <f>SUMIFS('2012Figures'!$J:$J,'2012Figures'!$C:$C,$A137,'2012Figures'!$H:$H,$B137,'2012Figures'!$I:$I,$C137,'2012Figures'!$B:$B,"CyToBroker",'2012Figures'!$G:$G,"E1",'2012Figures'!$E:$E,$B$1)</f>
        <v>1434</v>
      </c>
      <c r="P137" s="52">
        <f>SUMIFS('2012Figures'!$J:$J,'2012Figures'!$C:$C,$A137,'2012Figures'!$H:$H,$B137,'2012Figures'!$I:$I,$C137,'2012Figures'!$B:$B,"CyToBroker",'2012Figures'!$G:$G,"P1",'2012Figures'!$E:$E,$B$1)</f>
        <v>0</v>
      </c>
      <c r="R137" s="46">
        <f t="shared" si="18"/>
        <v>-0.55000000000000004</v>
      </c>
      <c r="S137" s="46" t="str">
        <f t="shared" si="18"/>
        <v/>
      </c>
      <c r="T137" s="46" t="str">
        <f t="shared" si="18"/>
        <v/>
      </c>
      <c r="U137" s="46">
        <f t="shared" si="18"/>
        <v>-0.55000000000000004</v>
      </c>
      <c r="V137" s="46" t="str">
        <f t="shared" si="18"/>
        <v/>
      </c>
    </row>
    <row r="138" spans="1:22" x14ac:dyDescent="0.2">
      <c r="A138" s="1">
        <v>105</v>
      </c>
      <c r="B138" s="1" t="s">
        <v>60</v>
      </c>
      <c r="C138" s="8">
        <v>2</v>
      </c>
      <c r="D138" s="29">
        <f>SUMIFS('2013Figures'!$J:$J,'2013Figures'!$C:$C,$A138,'2013Figures'!$H:$H,$B138,'2013Figures'!$I:$I,$C138,'2013Figures'!$E:$E,$B$1)</f>
        <v>0</v>
      </c>
      <c r="E138" s="9">
        <f>SUMIFS('2013Figures'!$J:$J,'2013Figures'!$C:$C,$A138,'2013Figures'!$H:$H,$B138,'2013Figures'!$I:$I,$C138,'2013Figures'!$B:$B,"BrokerToCy",'2013Figures'!$G:$G,"E1",'2013Figures'!$E:$E,$B$1)</f>
        <v>0</v>
      </c>
      <c r="F138" s="9">
        <f>SUMIFS('2013Figures'!$J:$J,'2013Figures'!$C:$C,$A138,'2013Figures'!$H:$H,$B138,'2013Figures'!$I:$I,$C138,'2013Figures'!$B:$B,"BrokerToCy",'2013Figures'!$G:$G,"P1",'2013Figures'!$E:$E,$B$1)</f>
        <v>0</v>
      </c>
      <c r="G138" s="9">
        <f>SUMIFS('2013Figures'!$J:$J,'2013Figures'!$C:$C,$A138,'2013Figures'!$H:$H,$B138,'2013Figures'!$I:$I,$C138,'2013Figures'!$B:$B,"CyToBroker",'2013Figures'!$G:$G,"E1",'2013Figures'!$E:$E,$B$1)</f>
        <v>0</v>
      </c>
      <c r="H138" s="9">
        <f>SUMIFS('2013Figures'!$J:$J,'2013Figures'!$C:$C,$A138,'2013Figures'!$H:$H,$B138,'2013Figures'!$I:$I,$C138,'2013Figures'!$B:$B,"CyToBroker",'2013Figures'!$G:$G,"P1",'2013Figures'!$E:$E,$B$1)</f>
        <v>0</v>
      </c>
      <c r="J138" s="8">
        <v>201001</v>
      </c>
      <c r="L138" s="42">
        <f>SUMIFS('2012Figures'!$J:$J,'2012Figures'!$C:$C,$A138,'2012Figures'!$H:$H,$B138,'2012Figures'!$I:$I,$C138,'2012Figures'!$E:$E,$B$1)</f>
        <v>0</v>
      </c>
      <c r="M138" s="52">
        <f>SUMIFS('2012Figures'!$J:$J,'2012Figures'!$C:$C,$A138,'2012Figures'!$H:$H,$B138,'2012Figures'!$I:$I,$C138,'2012Figures'!$B:$B,"BrokerToCy",'2012Figures'!$G:$G,"E1",'2012Figures'!$E:$E,$B$1)</f>
        <v>0</v>
      </c>
      <c r="N138" s="52">
        <f>SUMIFS('2012Figures'!$J:$J,'2012Figures'!$C:$C,$A138,'2012Figures'!$H:$H,$B138,'2012Figures'!$I:$I,$C138,'2012Figures'!$B:$B,"BrokerToCy",'2012Figures'!$G:$G,"P1",'2012Figures'!$E:$E,$B$1)</f>
        <v>0</v>
      </c>
      <c r="O138" s="52">
        <f>SUMIFS('2012Figures'!$J:$J,'2012Figures'!$C:$C,$A138,'2012Figures'!$H:$H,$B138,'2012Figures'!$I:$I,$C138,'2012Figures'!$B:$B,"CyToBroker",'2012Figures'!$G:$G,"E1",'2012Figures'!$E:$E,$B$1)</f>
        <v>0</v>
      </c>
      <c r="P138" s="52">
        <f>SUMIFS('2012Figures'!$J:$J,'2012Figures'!$C:$C,$A138,'2012Figures'!$H:$H,$B138,'2012Figures'!$I:$I,$C138,'2012Figures'!$B:$B,"CyToBroker",'2012Figures'!$G:$G,"P1",'2012Figures'!$E:$E,$B$1)</f>
        <v>0</v>
      </c>
      <c r="R138" s="46" t="str">
        <f t="shared" si="18"/>
        <v/>
      </c>
      <c r="S138" s="46" t="str">
        <f t="shared" si="18"/>
        <v/>
      </c>
      <c r="T138" s="46" t="str">
        <f t="shared" si="18"/>
        <v/>
      </c>
      <c r="U138" s="46" t="str">
        <f t="shared" si="18"/>
        <v/>
      </c>
      <c r="V138" s="46" t="str">
        <f t="shared" si="18"/>
        <v/>
      </c>
    </row>
    <row r="139" spans="1:22" x14ac:dyDescent="0.2">
      <c r="A139" s="1">
        <v>105</v>
      </c>
      <c r="B139" s="1" t="s">
        <v>60</v>
      </c>
      <c r="C139" s="8">
        <v>1</v>
      </c>
      <c r="D139" s="29">
        <f>SUMIFS('2013Figures'!$J:$J,'2013Figures'!$C:$C,$A139,'2013Figures'!$H:$H,$B139,'2013Figures'!$I:$I,$C139,'2013Figures'!$E:$E,$B$1)</f>
        <v>0</v>
      </c>
      <c r="E139" s="9">
        <f>SUMIFS('2013Figures'!$J:$J,'2013Figures'!$C:$C,$A139,'2013Figures'!$H:$H,$B139,'2013Figures'!$I:$I,$C139,'2013Figures'!$B:$B,"BrokerToCy",'2013Figures'!$G:$G,"E1",'2013Figures'!$E:$E,$B$1)</f>
        <v>0</v>
      </c>
      <c r="F139" s="9">
        <f>SUMIFS('2013Figures'!$J:$J,'2013Figures'!$C:$C,$A139,'2013Figures'!$H:$H,$B139,'2013Figures'!$I:$I,$C139,'2013Figures'!$B:$B,"BrokerToCy",'2013Figures'!$G:$G,"P1",'2013Figures'!$E:$E,$B$1)</f>
        <v>0</v>
      </c>
      <c r="G139" s="9">
        <f>SUMIFS('2013Figures'!$J:$J,'2013Figures'!$C:$C,$A139,'2013Figures'!$H:$H,$B139,'2013Figures'!$I:$I,$C139,'2013Figures'!$B:$B,"CyToBroker",'2013Figures'!$G:$G,"E1",'2013Figures'!$E:$E,$B$1)</f>
        <v>0</v>
      </c>
      <c r="H139" s="9">
        <f>SUMIFS('2013Figures'!$J:$J,'2013Figures'!$C:$C,$A139,'2013Figures'!$H:$H,$B139,'2013Figures'!$I:$I,$C139,'2013Figures'!$B:$B,"CyToBroker",'2013Figures'!$G:$G,"P1",'2013Figures'!$E:$E,$B$1)</f>
        <v>0</v>
      </c>
      <c r="J139" s="8">
        <v>200901</v>
      </c>
      <c r="L139" s="42">
        <f>SUMIFS('2012Figures'!$J:$J,'2012Figures'!$C:$C,$A139,'2012Figures'!$H:$H,$B139,'2012Figures'!$I:$I,$C139,'2012Figures'!$E:$E,$B$1)</f>
        <v>0</v>
      </c>
      <c r="M139" s="52">
        <f>SUMIFS('2012Figures'!$J:$J,'2012Figures'!$C:$C,$A139,'2012Figures'!$H:$H,$B139,'2012Figures'!$I:$I,$C139,'2012Figures'!$B:$B,"BrokerToCy",'2012Figures'!$G:$G,"E1",'2012Figures'!$E:$E,$B$1)</f>
        <v>0</v>
      </c>
      <c r="N139" s="52">
        <f>SUMIFS('2012Figures'!$J:$J,'2012Figures'!$C:$C,$A139,'2012Figures'!$H:$H,$B139,'2012Figures'!$I:$I,$C139,'2012Figures'!$B:$B,"BrokerToCy",'2012Figures'!$G:$G,"P1",'2012Figures'!$E:$E,$B$1)</f>
        <v>0</v>
      </c>
      <c r="O139" s="52">
        <f>SUMIFS('2012Figures'!$J:$J,'2012Figures'!$C:$C,$A139,'2012Figures'!$H:$H,$B139,'2012Figures'!$I:$I,$C139,'2012Figures'!$B:$B,"CyToBroker",'2012Figures'!$G:$G,"E1",'2012Figures'!$E:$E,$B$1)</f>
        <v>0</v>
      </c>
      <c r="P139" s="52">
        <f>SUMIFS('2012Figures'!$J:$J,'2012Figures'!$C:$C,$A139,'2012Figures'!$H:$H,$B139,'2012Figures'!$I:$I,$C139,'2012Figures'!$B:$B,"CyToBroker",'2012Figures'!$G:$G,"P1",'2012Figures'!$E:$E,$B$1)</f>
        <v>0</v>
      </c>
      <c r="R139" s="46" t="str">
        <f t="shared" si="18"/>
        <v/>
      </c>
      <c r="S139" s="46" t="str">
        <f t="shared" si="18"/>
        <v/>
      </c>
      <c r="T139" s="46" t="str">
        <f t="shared" si="18"/>
        <v/>
      </c>
      <c r="U139" s="46" t="str">
        <f t="shared" si="18"/>
        <v/>
      </c>
      <c r="V139" s="46" t="str">
        <f t="shared" si="18"/>
        <v/>
      </c>
    </row>
    <row r="140" spans="1:22" x14ac:dyDescent="0.2">
      <c r="A140" s="1">
        <v>105</v>
      </c>
      <c r="B140" s="1" t="s">
        <v>60</v>
      </c>
      <c r="D140" s="29">
        <f>SUMIFS('2013Figures'!$J:$J,'2013Figures'!$C:$C,$A140,'2013Figures'!$I:$I,"",'2013Figures'!$E:$E,$B$1)</f>
        <v>3010</v>
      </c>
      <c r="E140" s="9">
        <f>SUMIFS('2013Figures'!$J:$J,'2013Figures'!$C:$C,$A140,'2013Figures'!$I:$I,"",'2013Figures'!$B:$B,"BrokerToCy",'2013Figures'!$G:$G,"E1",'2013Figures'!$E:$E,$B$1)</f>
        <v>0</v>
      </c>
      <c r="F140" s="9">
        <f>SUMIFS('2013Figures'!$J:$J,'2013Figures'!$C:$C,$A140,'2013Figures'!$I:$I,"",'2013Figures'!$B:$B,"BrokerToCy",'2013Figures'!$G:$G,"P1",'2013Figures'!$E:$E,$B$1)</f>
        <v>0</v>
      </c>
      <c r="G140" s="9">
        <f>SUMIFS('2013Figures'!$J:$J,'2013Figures'!$C:$C,$A140,'2013Figures'!$I:$I,"",'2013Figures'!$B:$B,"CyToBroker",'2013Figures'!$G:$G,"E1",'2013Figures'!$E:$E,$B$1)</f>
        <v>3010</v>
      </c>
      <c r="H140" s="9">
        <f>SUMIFS('2013Figures'!$J:$J,'2013Figures'!$C:$C,$A140,'2013Figures'!$I:$I,"",'2013Figures'!$B:$B,"CyToBroker",'2013Figures'!$G:$G,"P1",'2013Figures'!$E:$E,$B$1)</f>
        <v>0</v>
      </c>
      <c r="J140" s="8" t="s">
        <v>131</v>
      </c>
      <c r="L140" s="42">
        <f>SUMIFS('2012Figures'!$J:$J,'2012Figures'!$C:$C,$A140,'2012Figures'!$I:$I,"",'2012Figures'!$E:$E,$B$1)</f>
        <v>3979</v>
      </c>
      <c r="M140" s="52">
        <f>SUMIFS('2012Figures'!$J:$J,'2012Figures'!$C:$C,$A140,'2012Figures'!$I:$I,"",'2012Figures'!$B:$B,"BrokerToCy",'2012Figures'!$G:$G,"E1",'2012Figures'!$E:$E,$B$1)</f>
        <v>0</v>
      </c>
      <c r="N140" s="52">
        <f>SUMIFS('2012Figures'!$J:$J,'2012Figures'!$C:$C,$A140,'2012Figures'!$I:$I,"",'2012Figures'!$B:$B,"BrokerToCy",'2012Figures'!$G:$G,"P1",'2012Figures'!$E:$E,$B$1)</f>
        <v>0</v>
      </c>
      <c r="O140" s="52">
        <f>SUMIFS('2012Figures'!$J:$J,'2012Figures'!$C:$C,$A140,'2012Figures'!$I:$I,"",'2012Figures'!$B:$B,"CyToBroker",'2012Figures'!$G:$G,"E1",'2012Figures'!$E:$E,$B$1)</f>
        <v>3979</v>
      </c>
      <c r="P140" s="52">
        <f>SUMIFS('2012Figures'!$J:$J,'2012Figures'!$C:$C,$A140,'2012Figures'!$I:$I,"",'2012Figures'!$B:$B,"CyToBroker",'2012Figures'!$G:$G,"P1",'2012Figures'!$E:$E,$B$1)</f>
        <v>0</v>
      </c>
      <c r="R140" s="46">
        <f t="shared" si="18"/>
        <v>-0.24</v>
      </c>
      <c r="S140" s="46" t="str">
        <f t="shared" si="18"/>
        <v/>
      </c>
      <c r="T140" s="46" t="str">
        <f t="shared" si="18"/>
        <v/>
      </c>
      <c r="U140" s="46">
        <f t="shared" si="18"/>
        <v>-0.24</v>
      </c>
      <c r="V140" s="46" t="str">
        <f t="shared" si="18"/>
        <v/>
      </c>
    </row>
    <row r="141" spans="1:22" x14ac:dyDescent="0.2">
      <c r="A141" s="21"/>
      <c r="B141" s="21" t="s">
        <v>92</v>
      </c>
      <c r="C141" s="22"/>
      <c r="D141" s="23">
        <f>SUM(E141:H141)</f>
        <v>3659</v>
      </c>
      <c r="E141" s="23">
        <f>SUM(E137:E140)</f>
        <v>0</v>
      </c>
      <c r="F141" s="23">
        <f>SUM(F137:F140)</f>
        <v>0</v>
      </c>
      <c r="G141" s="23">
        <f>SUM(G137:G140)</f>
        <v>3659</v>
      </c>
      <c r="H141" s="23">
        <f>SUM(H137:H140)</f>
        <v>0</v>
      </c>
      <c r="I141" s="21"/>
      <c r="J141" s="22"/>
      <c r="K141" s="21"/>
      <c r="L141" s="43">
        <f>SUM(M141:P141)</f>
        <v>5413</v>
      </c>
      <c r="M141" s="43">
        <f>SUM(M137:M140)</f>
        <v>0</v>
      </c>
      <c r="N141" s="43">
        <f>SUM(N137:N140)</f>
        <v>0</v>
      </c>
      <c r="O141" s="43">
        <f>SUM(O137:O140)</f>
        <v>5413</v>
      </c>
      <c r="P141" s="43">
        <f>SUM(P137:P140)</f>
        <v>0</v>
      </c>
      <c r="Q141" s="21"/>
      <c r="R141" s="21"/>
      <c r="S141" s="21"/>
      <c r="T141" s="21"/>
      <c r="U141" s="21"/>
      <c r="V141" s="21"/>
    </row>
    <row r="142" spans="1:22" x14ac:dyDescent="0.2">
      <c r="A142" s="28">
        <v>108</v>
      </c>
      <c r="B142" s="28" t="s">
        <v>166</v>
      </c>
      <c r="C142" s="17" t="s">
        <v>88</v>
      </c>
      <c r="D142" s="18">
        <f>SUMIFS('2013Figures'!$J:$J,'2013Figures'!$C:$C,$A142,'2013Figures'!$E:$E,$B$1)</f>
        <v>0</v>
      </c>
      <c r="E142" s="18">
        <f>SUMIFS('2013Figures'!$J:$J,'2013Figures'!$C:$C,$A142,'2013Figures'!$B:$B,"BrokerToCy",'2013Figures'!$G:$G,"E1",'2013Figures'!$E:$E,$B$1)</f>
        <v>0</v>
      </c>
      <c r="F142" s="18">
        <f>SUMIFS('2013Figures'!$J:$J,'2013Figures'!$C:$C,$A142,'2013Figures'!$B:$B,"BrokerToCy",'2013Figures'!$G:$G,"P1",'2013Figures'!$E:$E,$B$1)</f>
        <v>0</v>
      </c>
      <c r="G142" s="18">
        <f>SUMIFS('2013Figures'!$J:$J,'2013Figures'!$C:$C,$A142,'2013Figures'!$B:$B,"CyToBroker",'2013Figures'!$G:$G,"E1",'2013Figures'!$E:$E,$B$1)</f>
        <v>0</v>
      </c>
      <c r="H142" s="18">
        <f>SUMIFS('2013Figures'!$J:$J,'2013Figures'!$C:$C,$A142,'2013Figures'!$B:$B,"CyToBroker",'2013Figures'!$G:$G,"P1",'2013Figures'!$E:$E,$B$1)</f>
        <v>0</v>
      </c>
      <c r="I142" s="28"/>
      <c r="J142" s="17"/>
      <c r="K142" s="28"/>
      <c r="L142" s="50">
        <f>SUMIFS('2012Figures'!$J:$J,'2012Figures'!$C:$C,$A142,'2012Figures'!$E:$E,$B$1)</f>
        <v>0</v>
      </c>
      <c r="M142" s="50">
        <f>SUMIFS('2012Figures'!$J:$J,'2012Figures'!$C:$C,$A142,'2012Figures'!$B:$B,"BrokerToCy",'2012Figures'!$G:$G,"E1",'2012Figures'!$E:$E,$B$1)</f>
        <v>0</v>
      </c>
      <c r="N142" s="50">
        <f>SUMIFS('2012Figures'!$J:$J,'2012Figures'!$C:$C,$A142,'2012Figures'!$B:$B,"BrokerToCy",'2012Figures'!$G:$G,"P1",'2012Figures'!$E:$E,$B$1)</f>
        <v>0</v>
      </c>
      <c r="O142" s="50">
        <f>SUMIFS('2012Figures'!$J:$J,'2012Figures'!$C:$C,$A142,'2012Figures'!$B:$B,"CyToBroker",'2012Figures'!$G:$G,"E1",'2012Figures'!$E:$E,$B$1)</f>
        <v>0</v>
      </c>
      <c r="P142" s="50">
        <f>SUMIFS('2012Figures'!$J:$J,'2012Figures'!$C:$C,$A142,'2012Figures'!$B:$B,"CyToBroker",'2012Figures'!$G:$G,"P1",'2012Figures'!$E:$E,$B$1)</f>
        <v>0</v>
      </c>
      <c r="Q142" s="28"/>
      <c r="R142" s="46" t="str">
        <f t="shared" si="18"/>
        <v/>
      </c>
      <c r="S142" s="46" t="str">
        <f t="shared" si="18"/>
        <v/>
      </c>
      <c r="T142" s="46" t="str">
        <f t="shared" si="18"/>
        <v/>
      </c>
      <c r="U142" s="46" t="str">
        <f t="shared" si="18"/>
        <v/>
      </c>
      <c r="V142" s="46" t="str">
        <f t="shared" si="18"/>
        <v/>
      </c>
    </row>
    <row r="143" spans="1:22" x14ac:dyDescent="0.2">
      <c r="A143" s="1">
        <v>108</v>
      </c>
      <c r="B143" s="1" t="s">
        <v>166</v>
      </c>
      <c r="C143" s="8">
        <v>1</v>
      </c>
      <c r="D143" s="29">
        <f>SUMIFS('2013Figures'!$J:$J,'2013Figures'!$C:$C,$A143,'2013Figures'!$H:$H,$B143,'2013Figures'!$I:$I,$C143,'2013Figures'!$E:$E,$B$1)</f>
        <v>0</v>
      </c>
      <c r="E143" s="9">
        <f>SUMIFS('2013Figures'!$J:$J,'2013Figures'!$C:$C,$A143,'2013Figures'!$H:$H,$B143,'2013Figures'!$I:$I,$C143,'2013Figures'!$B:$B,"BrokerToCy",'2013Figures'!$G:$G,"E1",'2013Figures'!$E:$E,$B$1)</f>
        <v>0</v>
      </c>
      <c r="F143" s="9">
        <f>SUMIFS('2013Figures'!$J:$J,'2013Figures'!$C:$C,$A143,'2013Figures'!$H:$H,$B143,'2013Figures'!$I:$I,$C143,'2013Figures'!$B:$B,"BrokerToCy",'2013Figures'!$G:$G,"P1",'2013Figures'!$E:$E,$B$1)</f>
        <v>0</v>
      </c>
      <c r="G143" s="9">
        <f>SUMIFS('2013Figures'!$J:$J,'2013Figures'!$C:$C,$A143,'2013Figures'!$H:$H,$B143,'2013Figures'!$I:$I,$C143,'2013Figures'!$B:$B,"CyToBroker",'2013Figures'!$G:$G,"E1",'2013Figures'!$E:$E,$B$1)</f>
        <v>0</v>
      </c>
      <c r="H143" s="9">
        <f>SUMIFS('2013Figures'!$J:$J,'2013Figures'!$C:$C,$A143,'2013Figures'!$H:$H,$B143,'2013Figures'!$I:$I,$C143,'2013Figures'!$B:$B,"CyToBroker",'2013Figures'!$G:$G,"P1",'2013Figures'!$E:$E,$B$1)</f>
        <v>0</v>
      </c>
      <c r="J143" s="8">
        <v>201501</v>
      </c>
      <c r="L143" s="42">
        <f>SUMIFS('2012Figures'!$J:$J,'2012Figures'!$C:$C,$A143,'2012Figures'!$H:$H,$B143,'2012Figures'!$I:$I,$C143,'2012Figures'!$E:$E,$B$1)</f>
        <v>0</v>
      </c>
      <c r="M143" s="52">
        <f>SUMIFS('2012Figures'!$J:$J,'2012Figures'!$C:$C,$A143,'2012Figures'!$H:$H,$B143,'2012Figures'!$I:$I,$C143,'2012Figures'!$B:$B,"BrokerToCy",'2012Figures'!$G:$G,"E1",'2012Figures'!$E:$E,$B$1)</f>
        <v>0</v>
      </c>
      <c r="N143" s="52">
        <f>SUMIFS('2012Figures'!$J:$J,'2012Figures'!$C:$C,$A143,'2012Figures'!$H:$H,$B143,'2012Figures'!$I:$I,$C143,'2012Figures'!$B:$B,"BrokerToCy",'2012Figures'!$G:$G,"P1",'2012Figures'!$E:$E,$B$1)</f>
        <v>0</v>
      </c>
      <c r="O143" s="52">
        <f>SUMIFS('2012Figures'!$J:$J,'2012Figures'!$C:$C,$A143,'2012Figures'!$H:$H,$B143,'2012Figures'!$I:$I,$C143,'2012Figures'!$B:$B,"CyToBroker",'2012Figures'!$G:$G,"E1",'2012Figures'!$E:$E,$B$1)</f>
        <v>0</v>
      </c>
      <c r="P143" s="52">
        <f>SUMIFS('2012Figures'!$J:$J,'2012Figures'!$C:$C,$A143,'2012Figures'!$H:$H,$B143,'2012Figures'!$I:$I,$C143,'2012Figures'!$B:$B,"CyToBroker",'2012Figures'!$G:$G,"P1",'2012Figures'!$E:$E,$B$1)</f>
        <v>0</v>
      </c>
      <c r="R143" s="46" t="str">
        <f t="shared" si="18"/>
        <v/>
      </c>
      <c r="S143" s="46" t="str">
        <f t="shared" si="18"/>
        <v/>
      </c>
      <c r="T143" s="46" t="str">
        <f t="shared" si="18"/>
        <v/>
      </c>
      <c r="U143" s="46" t="str">
        <f t="shared" si="18"/>
        <v/>
      </c>
      <c r="V143" s="46" t="str">
        <f t="shared" si="18"/>
        <v/>
      </c>
    </row>
    <row r="144" spans="1:22" x14ac:dyDescent="0.2">
      <c r="A144" s="1">
        <v>108</v>
      </c>
      <c r="B144" s="1" t="s">
        <v>166</v>
      </c>
      <c r="D144" s="29">
        <f>SUMIFS('2013Figures'!$J:$J,'2013Figures'!$C:$C,$A144,'2013Figures'!$I:$I,"",'2013Figures'!$E:$E,$B$1)</f>
        <v>0</v>
      </c>
      <c r="E144" s="9">
        <f>SUMIFS('2013Figures'!$J:$J,'2013Figures'!$C:$C,$A144,'2013Figures'!$I:$I,"",'2013Figures'!$B:$B,"BrokerToCy",'2013Figures'!$G:$G,"E1",'2013Figures'!$E:$E,$B$1)</f>
        <v>0</v>
      </c>
      <c r="F144" s="9">
        <f>SUMIFS('2013Figures'!$J:$J,'2013Figures'!$C:$C,$A144,'2013Figures'!$I:$I,"",'2013Figures'!$B:$B,"BrokerToCy",'2013Figures'!$G:$G,"P1",'2013Figures'!$E:$E,$B$1)</f>
        <v>0</v>
      </c>
      <c r="G144" s="9">
        <f>SUMIFS('2013Figures'!$J:$J,'2013Figures'!$C:$C,$A144,'2013Figures'!$I:$I,"",'2013Figures'!$B:$B,"CyToBroker",'2013Figures'!$G:$G,"E1",'2013Figures'!$E:$E,$B$1)</f>
        <v>0</v>
      </c>
      <c r="H144" s="9">
        <f>SUMIFS('2013Figures'!$J:$J,'2013Figures'!$C:$C,$A144,'2013Figures'!$I:$I,"",'2013Figures'!$B:$B,"CyToBroker",'2013Figures'!$G:$G,"P1",'2013Figures'!$E:$E,$B$1)</f>
        <v>0</v>
      </c>
      <c r="J144" s="8" t="s">
        <v>131</v>
      </c>
      <c r="L144" s="42">
        <f>SUMIFS('2012Figures'!$J:$J,'2012Figures'!$C:$C,$A144,'2012Figures'!$I:$I,"",'2012Figures'!$E:$E,$B$1)</f>
        <v>0</v>
      </c>
      <c r="M144" s="52">
        <f>SUMIFS('2012Figures'!$J:$J,'2012Figures'!$C:$C,$A144,'2012Figures'!$I:$I,"",'2012Figures'!$B:$B,"BrokerToCy",'2012Figures'!$G:$G,"E1",'2012Figures'!$E:$E,$B$1)</f>
        <v>0</v>
      </c>
      <c r="N144" s="52">
        <f>SUMIFS('2012Figures'!$J:$J,'2012Figures'!$C:$C,$A144,'2012Figures'!$I:$I,"",'2012Figures'!$B:$B,"BrokerToCy",'2012Figures'!$G:$G,"P1",'2012Figures'!$E:$E,$B$1)</f>
        <v>0</v>
      </c>
      <c r="O144" s="52">
        <f>SUMIFS('2012Figures'!$J:$J,'2012Figures'!$C:$C,$A144,'2012Figures'!$I:$I,"",'2012Figures'!$B:$B,"CyToBroker",'2012Figures'!$G:$G,"E1",'2012Figures'!$E:$E,$B$1)</f>
        <v>0</v>
      </c>
      <c r="P144" s="52">
        <f>SUMIFS('2012Figures'!$J:$J,'2012Figures'!$C:$C,$A144,'2012Figures'!$I:$I,"",'2012Figures'!$B:$B,"CyToBroker",'2012Figures'!$G:$G,"P1",'2012Figures'!$E:$E,$B$1)</f>
        <v>0</v>
      </c>
      <c r="R144" s="46" t="str">
        <f t="shared" si="18"/>
        <v/>
      </c>
      <c r="S144" s="46" t="str">
        <f t="shared" si="18"/>
        <v/>
      </c>
      <c r="T144" s="46" t="str">
        <f t="shared" si="18"/>
        <v/>
      </c>
      <c r="U144" s="46" t="str">
        <f t="shared" si="18"/>
        <v/>
      </c>
      <c r="V144" s="46" t="str">
        <f t="shared" si="18"/>
        <v/>
      </c>
    </row>
    <row r="145" spans="1:22" x14ac:dyDescent="0.2">
      <c r="A145" s="21"/>
      <c r="B145" s="21" t="s">
        <v>92</v>
      </c>
      <c r="C145" s="22"/>
      <c r="D145" s="23">
        <f>SUM(E145:H145)</f>
        <v>0</v>
      </c>
      <c r="E145" s="23">
        <f>SUM(E143:E144)</f>
        <v>0</v>
      </c>
      <c r="F145" s="23">
        <f t="shared" ref="F145:H145" si="21">SUM(F143:F144)</f>
        <v>0</v>
      </c>
      <c r="G145" s="23">
        <f t="shared" si="21"/>
        <v>0</v>
      </c>
      <c r="H145" s="23">
        <f t="shared" si="21"/>
        <v>0</v>
      </c>
      <c r="I145" s="21"/>
      <c r="J145" s="22"/>
      <c r="K145" s="21"/>
      <c r="L145" s="43">
        <f>SUM(M145:P145)</f>
        <v>0</v>
      </c>
      <c r="M145" s="43">
        <f>SUM(M143:M144)</f>
        <v>0</v>
      </c>
      <c r="N145" s="43">
        <f t="shared" ref="N145:P145" si="22">SUM(N143:N144)</f>
        <v>0</v>
      </c>
      <c r="O145" s="43">
        <f t="shared" si="22"/>
        <v>0</v>
      </c>
      <c r="P145" s="43">
        <f t="shared" si="22"/>
        <v>0</v>
      </c>
      <c r="Q145" s="21"/>
      <c r="R145" s="21"/>
      <c r="S145" s="21"/>
      <c r="T145" s="21"/>
      <c r="U145" s="21"/>
      <c r="V145" s="21"/>
    </row>
    <row r="146" spans="1:22" x14ac:dyDescent="0.2">
      <c r="A146" s="28">
        <v>109</v>
      </c>
      <c r="B146" s="28" t="s">
        <v>99</v>
      </c>
      <c r="C146" s="17" t="s">
        <v>88</v>
      </c>
      <c r="D146" s="18">
        <f>SUMIFS('2013Figures'!$J:$J,'2013Figures'!$C:$C,$A146,'2013Figures'!$E:$E,$B$1)</f>
        <v>0</v>
      </c>
      <c r="E146" s="18">
        <f>SUMIFS('2013Figures'!$J:$J,'2013Figures'!$C:$C,$A146,'2013Figures'!$B:$B,"BrokerToCy",'2013Figures'!$G:$G,"E1",'2013Figures'!$E:$E,$B$1)</f>
        <v>0</v>
      </c>
      <c r="F146" s="18">
        <f>SUMIFS('2013Figures'!$J:$J,'2013Figures'!$C:$C,$A146,'2013Figures'!$B:$B,"BrokerToCy",'2013Figures'!$G:$G,"P1",'2013Figures'!$E:$E,$B$1)</f>
        <v>0</v>
      </c>
      <c r="G146" s="18">
        <f>SUMIFS('2013Figures'!$J:$J,'2013Figures'!$C:$C,$A146,'2013Figures'!$B:$B,"CyToBroker",'2013Figures'!$G:$G,"E1",'2013Figures'!$E:$E,$B$1)</f>
        <v>0</v>
      </c>
      <c r="H146" s="18">
        <f>SUMIFS('2013Figures'!$J:$J,'2013Figures'!$C:$C,$A146,'2013Figures'!$B:$B,"CyToBroker",'2013Figures'!$G:$G,"P1",'2013Figures'!$E:$E,$B$1)</f>
        <v>0</v>
      </c>
      <c r="I146" s="28"/>
      <c r="J146" s="17"/>
      <c r="K146" s="28"/>
      <c r="L146" s="50">
        <f>SUMIFS('2012Figures'!$J:$J,'2012Figures'!$C:$C,$A146,'2012Figures'!$E:$E,$B$1)</f>
        <v>0</v>
      </c>
      <c r="M146" s="50">
        <f>SUMIFS('2012Figures'!$J:$J,'2012Figures'!$C:$C,$A146,'2012Figures'!$B:$B,"BrokerToCy",'2012Figures'!$G:$G,"E1",'2012Figures'!$E:$E,$B$1)</f>
        <v>0</v>
      </c>
      <c r="N146" s="50">
        <f>SUMIFS('2012Figures'!$J:$J,'2012Figures'!$C:$C,$A146,'2012Figures'!$B:$B,"BrokerToCy",'2012Figures'!$G:$G,"P1",'2012Figures'!$E:$E,$B$1)</f>
        <v>0</v>
      </c>
      <c r="O146" s="50">
        <f>SUMIFS('2012Figures'!$J:$J,'2012Figures'!$C:$C,$A146,'2012Figures'!$B:$B,"CyToBroker",'2012Figures'!$G:$G,"E1",'2012Figures'!$E:$E,$B$1)</f>
        <v>0</v>
      </c>
      <c r="P146" s="50">
        <f>SUMIFS('2012Figures'!$J:$J,'2012Figures'!$C:$C,$A146,'2012Figures'!$B:$B,"CyToBroker",'2012Figures'!$G:$G,"P1",'2012Figures'!$E:$E,$B$1)</f>
        <v>0</v>
      </c>
      <c r="Q146" s="28"/>
      <c r="R146" s="46" t="str">
        <f t="shared" si="18"/>
        <v/>
      </c>
      <c r="S146" s="46" t="str">
        <f t="shared" si="18"/>
        <v/>
      </c>
      <c r="T146" s="46" t="str">
        <f t="shared" si="18"/>
        <v/>
      </c>
      <c r="U146" s="46" t="str">
        <f t="shared" si="18"/>
        <v/>
      </c>
      <c r="V146" s="46" t="str">
        <f t="shared" si="18"/>
        <v/>
      </c>
    </row>
    <row r="147" spans="1:22" x14ac:dyDescent="0.2">
      <c r="A147" s="1">
        <v>109</v>
      </c>
      <c r="B147" s="1" t="s">
        <v>99</v>
      </c>
      <c r="C147" s="8">
        <v>5</v>
      </c>
      <c r="D147" s="29">
        <f>SUMIFS('2013Figures'!$J:$J,'2013Figures'!$C:$C,$A147,'2013Figures'!$H:$H,$B147,'2013Figures'!$I:$I,$C147,'2013Figures'!$E:$E,$B$1)</f>
        <v>0</v>
      </c>
      <c r="E147" s="9">
        <f>SUMIFS('2013Figures'!$J:$J,'2013Figures'!$C:$C,$A147,'2013Figures'!$H:$H,$B147,'2013Figures'!$I:$I,$C147,'2013Figures'!$B:$B,"BrokerToCy",'2013Figures'!$G:$G,"E1",'2013Figures'!$E:$E,$B$1)</f>
        <v>0</v>
      </c>
      <c r="F147" s="9">
        <f>SUMIFS('2013Figures'!$J:$J,'2013Figures'!$C:$C,$A147,'2013Figures'!$H:$H,$B147,'2013Figures'!$I:$I,$C147,'2013Figures'!$B:$B,"BrokerToCy",'2013Figures'!$G:$G,"P1",'2013Figures'!$E:$E,$B$1)</f>
        <v>0</v>
      </c>
      <c r="G147" s="9">
        <f>SUMIFS('2013Figures'!$J:$J,'2013Figures'!$C:$C,$A147,'2013Figures'!$H:$H,$B147,'2013Figures'!$I:$I,$C147,'2013Figures'!$B:$B,"CyToBroker",'2013Figures'!$G:$G,"E1",'2013Figures'!$E:$E,$B$1)</f>
        <v>0</v>
      </c>
      <c r="H147" s="9">
        <f>SUMIFS('2013Figures'!$J:$J,'2013Figures'!$C:$C,$A147,'2013Figures'!$H:$H,$B147,'2013Figures'!$I:$I,$C147,'2013Figures'!$B:$B,"CyToBroker",'2013Figures'!$G:$G,"P1",'2013Figures'!$E:$E,$B$1)</f>
        <v>0</v>
      </c>
      <c r="L147" s="42">
        <f>SUMIFS('2012Figures'!$J:$J,'2012Figures'!$C:$C,$A147,'2012Figures'!$H:$H,$B147,'2012Figures'!$I:$I,$C147,'2012Figures'!$E:$E,$B$1)</f>
        <v>0</v>
      </c>
      <c r="M147" s="52">
        <f>SUMIFS('2012Figures'!$J:$J,'2012Figures'!$C:$C,$A147,'2012Figures'!$H:$H,$B147,'2012Figures'!$I:$I,$C147,'2012Figures'!$B:$B,"BrokerToCy",'2012Figures'!$G:$G,"E1",'2012Figures'!$E:$E,$B$1)</f>
        <v>0</v>
      </c>
      <c r="N147" s="52">
        <f>SUMIFS('2012Figures'!$J:$J,'2012Figures'!$C:$C,$A147,'2012Figures'!$H:$H,$B147,'2012Figures'!$I:$I,$C147,'2012Figures'!$B:$B,"BrokerToCy",'2012Figures'!$G:$G,"P1",'2012Figures'!$E:$E,$B$1)</f>
        <v>0</v>
      </c>
      <c r="O147" s="52">
        <f>SUMIFS('2012Figures'!$J:$J,'2012Figures'!$C:$C,$A147,'2012Figures'!$H:$H,$B147,'2012Figures'!$I:$I,$C147,'2012Figures'!$B:$B,"CyToBroker",'2012Figures'!$G:$G,"E1",'2012Figures'!$E:$E,$B$1)</f>
        <v>0</v>
      </c>
      <c r="P147" s="52">
        <f>SUMIFS('2012Figures'!$J:$J,'2012Figures'!$C:$C,$A147,'2012Figures'!$H:$H,$B147,'2012Figures'!$I:$I,$C147,'2012Figures'!$B:$B,"CyToBroker",'2012Figures'!$G:$G,"P1",'2012Figures'!$E:$E,$B$1)</f>
        <v>0</v>
      </c>
      <c r="R147" s="46" t="str">
        <f t="shared" si="18"/>
        <v/>
      </c>
      <c r="S147" s="46" t="str">
        <f t="shared" si="18"/>
        <v/>
      </c>
      <c r="T147" s="46" t="str">
        <f t="shared" si="18"/>
        <v/>
      </c>
      <c r="U147" s="46" t="str">
        <f t="shared" si="18"/>
        <v/>
      </c>
      <c r="V147" s="46" t="str">
        <f t="shared" si="18"/>
        <v/>
      </c>
    </row>
    <row r="148" spans="1:22" x14ac:dyDescent="0.2">
      <c r="A148" s="1">
        <v>109</v>
      </c>
      <c r="B148" s="1" t="s">
        <v>99</v>
      </c>
      <c r="C148" s="8">
        <v>4</v>
      </c>
      <c r="D148" s="29">
        <f>SUMIFS('2013Figures'!$J:$J,'2013Figures'!$C:$C,$A148,'2013Figures'!$H:$H,$B148,'2013Figures'!$I:$I,$C148,'2013Figures'!$E:$E,$B$1)</f>
        <v>0</v>
      </c>
      <c r="E148" s="9">
        <f>SUMIFS('2013Figures'!$J:$J,'2013Figures'!$C:$C,$A148,'2013Figures'!$H:$H,$B148,'2013Figures'!$I:$I,$C148,'2013Figures'!$B:$B,"BrokerToCy",'2013Figures'!$G:$G,"E1",'2013Figures'!$E:$E,$B$1)</f>
        <v>0</v>
      </c>
      <c r="F148" s="9">
        <f>SUMIFS('2013Figures'!$J:$J,'2013Figures'!$C:$C,$A148,'2013Figures'!$H:$H,$B148,'2013Figures'!$I:$I,$C148,'2013Figures'!$B:$B,"BrokerToCy",'2013Figures'!$G:$G,"P1",'2013Figures'!$E:$E,$B$1)</f>
        <v>0</v>
      </c>
      <c r="G148" s="9">
        <f>SUMIFS('2013Figures'!$J:$J,'2013Figures'!$C:$C,$A148,'2013Figures'!$H:$H,$B148,'2013Figures'!$I:$I,$C148,'2013Figures'!$B:$B,"CyToBroker",'2013Figures'!$G:$G,"E1",'2013Figures'!$E:$E,$B$1)</f>
        <v>0</v>
      </c>
      <c r="H148" s="9">
        <f>SUMIFS('2013Figures'!$J:$J,'2013Figures'!$C:$C,$A148,'2013Figures'!$H:$H,$B148,'2013Figures'!$I:$I,$C148,'2013Figures'!$B:$B,"CyToBroker",'2013Figures'!$G:$G,"P1",'2013Figures'!$E:$E,$B$1)</f>
        <v>0</v>
      </c>
      <c r="J148" s="8">
        <v>201501</v>
      </c>
      <c r="L148" s="42">
        <f>SUMIFS('2012Figures'!$J:$J,'2012Figures'!$C:$C,$A148,'2012Figures'!$H:$H,$B148,'2012Figures'!$I:$I,$C148,'2012Figures'!$E:$E,$B$1)</f>
        <v>0</v>
      </c>
      <c r="M148" s="52">
        <f>SUMIFS('2012Figures'!$J:$J,'2012Figures'!$C:$C,$A148,'2012Figures'!$H:$H,$B148,'2012Figures'!$I:$I,$C148,'2012Figures'!$B:$B,"BrokerToCy",'2012Figures'!$G:$G,"E1",'2012Figures'!$E:$E,$B$1)</f>
        <v>0</v>
      </c>
      <c r="N148" s="52">
        <f>SUMIFS('2012Figures'!$J:$J,'2012Figures'!$C:$C,$A148,'2012Figures'!$H:$H,$B148,'2012Figures'!$I:$I,$C148,'2012Figures'!$B:$B,"BrokerToCy",'2012Figures'!$G:$G,"P1",'2012Figures'!$E:$E,$B$1)</f>
        <v>0</v>
      </c>
      <c r="O148" s="52">
        <f>SUMIFS('2012Figures'!$J:$J,'2012Figures'!$C:$C,$A148,'2012Figures'!$H:$H,$B148,'2012Figures'!$I:$I,$C148,'2012Figures'!$B:$B,"CyToBroker",'2012Figures'!$G:$G,"E1",'2012Figures'!$E:$E,$B$1)</f>
        <v>0</v>
      </c>
      <c r="P148" s="52">
        <f>SUMIFS('2012Figures'!$J:$J,'2012Figures'!$C:$C,$A148,'2012Figures'!$H:$H,$B148,'2012Figures'!$I:$I,$C148,'2012Figures'!$B:$B,"CyToBroker",'2012Figures'!$G:$G,"P1",'2012Figures'!$E:$E,$B$1)</f>
        <v>0</v>
      </c>
      <c r="R148" s="46" t="str">
        <f t="shared" si="18"/>
        <v/>
      </c>
      <c r="S148" s="46" t="str">
        <f t="shared" si="18"/>
        <v/>
      </c>
      <c r="T148" s="46" t="str">
        <f t="shared" si="18"/>
        <v/>
      </c>
      <c r="U148" s="46" t="str">
        <f t="shared" si="18"/>
        <v/>
      </c>
      <c r="V148" s="46" t="str">
        <f t="shared" si="18"/>
        <v/>
      </c>
    </row>
    <row r="149" spans="1:22" x14ac:dyDescent="0.2">
      <c r="A149" s="1">
        <v>109</v>
      </c>
      <c r="B149" s="1" t="s">
        <v>99</v>
      </c>
      <c r="C149" s="8">
        <v>3</v>
      </c>
      <c r="D149" s="29">
        <f>SUMIFS('2013Figures'!$J:$J,'2013Figures'!$C:$C,$A149,'2013Figures'!$H:$H,$B149,'2013Figures'!$I:$I,$C149,'2013Figures'!$E:$E,$B$1)</f>
        <v>0</v>
      </c>
      <c r="E149" s="9">
        <f>SUMIFS('2013Figures'!$J:$J,'2013Figures'!$C:$C,$A149,'2013Figures'!$H:$H,$B149,'2013Figures'!$I:$I,$C149,'2013Figures'!$B:$B,"BrokerToCy",'2013Figures'!$G:$G,"E1",'2013Figures'!$E:$E,$B$1)</f>
        <v>0</v>
      </c>
      <c r="F149" s="9">
        <f>SUMIFS('2013Figures'!$J:$J,'2013Figures'!$C:$C,$A149,'2013Figures'!$H:$H,$B149,'2013Figures'!$I:$I,$C149,'2013Figures'!$B:$B,"BrokerToCy",'2013Figures'!$G:$G,"P1",'2013Figures'!$E:$E,$B$1)</f>
        <v>0</v>
      </c>
      <c r="G149" s="9">
        <f>SUMIFS('2013Figures'!$J:$J,'2013Figures'!$C:$C,$A149,'2013Figures'!$H:$H,$B149,'2013Figures'!$I:$I,$C149,'2013Figures'!$B:$B,"CyToBroker",'2013Figures'!$G:$G,"E1",'2013Figures'!$E:$E,$B$1)</f>
        <v>0</v>
      </c>
      <c r="H149" s="9">
        <f>SUMIFS('2013Figures'!$J:$J,'2013Figures'!$C:$C,$A149,'2013Figures'!$H:$H,$B149,'2013Figures'!$I:$I,$C149,'2013Figures'!$B:$B,"CyToBroker",'2013Figures'!$G:$G,"P1",'2013Figures'!$E:$E,$B$1)</f>
        <v>0</v>
      </c>
      <c r="J149" s="8">
        <v>201401</v>
      </c>
      <c r="L149" s="42">
        <f>SUMIFS('2012Figures'!$J:$J,'2012Figures'!$C:$C,$A149,'2012Figures'!$H:$H,$B149,'2012Figures'!$I:$I,$C149,'2012Figures'!$E:$E,$B$1)</f>
        <v>0</v>
      </c>
      <c r="M149" s="52">
        <f>SUMIFS('2012Figures'!$J:$J,'2012Figures'!$C:$C,$A149,'2012Figures'!$H:$H,$B149,'2012Figures'!$I:$I,$C149,'2012Figures'!$B:$B,"BrokerToCy",'2012Figures'!$G:$G,"E1",'2012Figures'!$E:$E,$B$1)</f>
        <v>0</v>
      </c>
      <c r="N149" s="52">
        <f>SUMIFS('2012Figures'!$J:$J,'2012Figures'!$C:$C,$A149,'2012Figures'!$H:$H,$B149,'2012Figures'!$I:$I,$C149,'2012Figures'!$B:$B,"BrokerToCy",'2012Figures'!$G:$G,"P1",'2012Figures'!$E:$E,$B$1)</f>
        <v>0</v>
      </c>
      <c r="O149" s="52">
        <f>SUMIFS('2012Figures'!$J:$J,'2012Figures'!$C:$C,$A149,'2012Figures'!$H:$H,$B149,'2012Figures'!$I:$I,$C149,'2012Figures'!$B:$B,"CyToBroker",'2012Figures'!$G:$G,"E1",'2012Figures'!$E:$E,$B$1)</f>
        <v>0</v>
      </c>
      <c r="P149" s="52">
        <f>SUMIFS('2012Figures'!$J:$J,'2012Figures'!$C:$C,$A149,'2012Figures'!$H:$H,$B149,'2012Figures'!$I:$I,$C149,'2012Figures'!$B:$B,"CyToBroker",'2012Figures'!$G:$G,"P1",'2012Figures'!$E:$E,$B$1)</f>
        <v>0</v>
      </c>
      <c r="R149" s="46" t="str">
        <f t="shared" si="18"/>
        <v/>
      </c>
      <c r="S149" s="46" t="str">
        <f t="shared" si="18"/>
        <v/>
      </c>
      <c r="T149" s="46" t="str">
        <f t="shared" si="18"/>
        <v/>
      </c>
      <c r="U149" s="46" t="str">
        <f t="shared" si="18"/>
        <v/>
      </c>
      <c r="V149" s="46" t="str">
        <f t="shared" si="18"/>
        <v/>
      </c>
    </row>
    <row r="150" spans="1:22" x14ac:dyDescent="0.2">
      <c r="A150" s="1">
        <v>109</v>
      </c>
      <c r="B150" s="1" t="s">
        <v>99</v>
      </c>
      <c r="C150" s="8">
        <v>2</v>
      </c>
      <c r="D150" s="29">
        <f>SUMIFS('2013Figures'!$J:$J,'2013Figures'!$C:$C,$A150,'2013Figures'!$H:$H,$B150,'2013Figures'!$I:$I,$C150,'2013Figures'!$E:$E,$B$1)</f>
        <v>0</v>
      </c>
      <c r="E150" s="9">
        <f>SUMIFS('2013Figures'!$J:$J,'2013Figures'!$C:$C,$A150,'2013Figures'!$H:$H,$B150,'2013Figures'!$I:$I,$C150,'2013Figures'!$B:$B,"BrokerToCy",'2013Figures'!$G:$G,"E1",'2013Figures'!$E:$E,$B$1)</f>
        <v>0</v>
      </c>
      <c r="F150" s="9">
        <f>SUMIFS('2013Figures'!$J:$J,'2013Figures'!$C:$C,$A150,'2013Figures'!$H:$H,$B150,'2013Figures'!$I:$I,$C150,'2013Figures'!$B:$B,"BrokerToCy",'2013Figures'!$G:$G,"P1",'2013Figures'!$E:$E,$B$1)</f>
        <v>0</v>
      </c>
      <c r="G150" s="9">
        <f>SUMIFS('2013Figures'!$J:$J,'2013Figures'!$C:$C,$A150,'2013Figures'!$H:$H,$B150,'2013Figures'!$I:$I,$C150,'2013Figures'!$B:$B,"CyToBroker",'2013Figures'!$G:$G,"E1",'2013Figures'!$E:$E,$B$1)</f>
        <v>0</v>
      </c>
      <c r="H150" s="9">
        <f>SUMIFS('2013Figures'!$J:$J,'2013Figures'!$C:$C,$A150,'2013Figures'!$H:$H,$B150,'2013Figures'!$I:$I,$C150,'2013Figures'!$B:$B,"CyToBroker",'2013Figures'!$G:$G,"P1",'2013Figures'!$E:$E,$B$1)</f>
        <v>0</v>
      </c>
      <c r="I150" s="30"/>
      <c r="J150" s="31">
        <v>201301</v>
      </c>
      <c r="K150" s="30"/>
      <c r="L150" s="42">
        <f>SUMIFS('2012Figures'!$J:$J,'2012Figures'!$C:$C,$A150,'2012Figures'!$H:$H,$B150,'2012Figures'!$I:$I,$C150,'2012Figures'!$E:$E,$B$1)</f>
        <v>0</v>
      </c>
      <c r="M150" s="52">
        <f>SUMIFS('2012Figures'!$J:$J,'2012Figures'!$C:$C,$A150,'2012Figures'!$H:$H,$B150,'2012Figures'!$I:$I,$C150,'2012Figures'!$B:$B,"BrokerToCy",'2012Figures'!$G:$G,"E1",'2012Figures'!$E:$E,$B$1)</f>
        <v>0</v>
      </c>
      <c r="N150" s="52">
        <f>SUMIFS('2012Figures'!$J:$J,'2012Figures'!$C:$C,$A150,'2012Figures'!$H:$H,$B150,'2012Figures'!$I:$I,$C150,'2012Figures'!$B:$B,"BrokerToCy",'2012Figures'!$G:$G,"P1",'2012Figures'!$E:$E,$B$1)</f>
        <v>0</v>
      </c>
      <c r="O150" s="52">
        <f>SUMIFS('2012Figures'!$J:$J,'2012Figures'!$C:$C,$A150,'2012Figures'!$H:$H,$B150,'2012Figures'!$I:$I,$C150,'2012Figures'!$B:$B,"CyToBroker",'2012Figures'!$G:$G,"E1",'2012Figures'!$E:$E,$B$1)</f>
        <v>0</v>
      </c>
      <c r="P150" s="52">
        <f>SUMIFS('2012Figures'!$J:$J,'2012Figures'!$C:$C,$A150,'2012Figures'!$H:$H,$B150,'2012Figures'!$I:$I,$C150,'2012Figures'!$B:$B,"CyToBroker",'2012Figures'!$G:$G,"P1",'2012Figures'!$E:$E,$B$1)</f>
        <v>0</v>
      </c>
      <c r="Q150" s="30"/>
      <c r="R150" s="46" t="str">
        <f t="shared" si="18"/>
        <v/>
      </c>
      <c r="S150" s="46" t="str">
        <f t="shared" si="18"/>
        <v/>
      </c>
      <c r="T150" s="46" t="str">
        <f t="shared" si="18"/>
        <v/>
      </c>
      <c r="U150" s="46" t="str">
        <f t="shared" si="18"/>
        <v/>
      </c>
      <c r="V150" s="46" t="str">
        <f t="shared" si="18"/>
        <v/>
      </c>
    </row>
    <row r="151" spans="1:22" x14ac:dyDescent="0.2">
      <c r="A151" s="1">
        <v>109</v>
      </c>
      <c r="B151" s="1" t="s">
        <v>99</v>
      </c>
      <c r="C151" s="8">
        <v>1</v>
      </c>
      <c r="D151" s="29">
        <f>SUMIFS('2013Figures'!$J:$J,'2013Figures'!$C:$C,$A151,'2013Figures'!$H:$H,$B151,'2013Figures'!$I:$I,$C151,'2013Figures'!$E:$E,$B$1)</f>
        <v>0</v>
      </c>
      <c r="E151" s="9">
        <f>SUMIFS('2013Figures'!$J:$J,'2013Figures'!$C:$C,$A151,'2013Figures'!$H:$H,$B151,'2013Figures'!$I:$I,$C151,'2013Figures'!$B:$B,"BrokerToCy",'2013Figures'!$G:$G,"E1",'2013Figures'!$E:$E,$B$1)</f>
        <v>0</v>
      </c>
      <c r="F151" s="9">
        <f>SUMIFS('2013Figures'!$J:$J,'2013Figures'!$C:$C,$A151,'2013Figures'!$H:$H,$B151,'2013Figures'!$I:$I,$C151,'2013Figures'!$B:$B,"BrokerToCy",'2013Figures'!$G:$G,"P1",'2013Figures'!$E:$E,$B$1)</f>
        <v>0</v>
      </c>
      <c r="G151" s="9">
        <f>SUMIFS('2013Figures'!$J:$J,'2013Figures'!$C:$C,$A151,'2013Figures'!$H:$H,$B151,'2013Figures'!$I:$I,$C151,'2013Figures'!$B:$B,"CyToBroker",'2013Figures'!$G:$G,"E1",'2013Figures'!$E:$E,$B$1)</f>
        <v>0</v>
      </c>
      <c r="H151" s="9">
        <f>SUMIFS('2013Figures'!$J:$J,'2013Figures'!$C:$C,$A151,'2013Figures'!$H:$H,$B151,'2013Figures'!$I:$I,$C151,'2013Figures'!$B:$B,"CyToBroker",'2013Figures'!$G:$G,"P1",'2013Figures'!$E:$E,$B$1)</f>
        <v>0</v>
      </c>
      <c r="J151" s="8">
        <v>201201</v>
      </c>
      <c r="L151" s="42">
        <f>SUMIFS('2012Figures'!$J:$J,'2012Figures'!$C:$C,$A151,'2012Figures'!$H:$H,$B151,'2012Figures'!$I:$I,$C151,'2012Figures'!$E:$E,$B$1)</f>
        <v>0</v>
      </c>
      <c r="M151" s="52">
        <f>SUMIFS('2012Figures'!$J:$J,'2012Figures'!$C:$C,$A151,'2012Figures'!$H:$H,$B151,'2012Figures'!$I:$I,$C151,'2012Figures'!$B:$B,"BrokerToCy",'2012Figures'!$G:$G,"E1",'2012Figures'!$E:$E,$B$1)</f>
        <v>0</v>
      </c>
      <c r="N151" s="52">
        <f>SUMIFS('2012Figures'!$J:$J,'2012Figures'!$C:$C,$A151,'2012Figures'!$H:$H,$B151,'2012Figures'!$I:$I,$C151,'2012Figures'!$B:$B,"BrokerToCy",'2012Figures'!$G:$G,"P1",'2012Figures'!$E:$E,$B$1)</f>
        <v>0</v>
      </c>
      <c r="O151" s="52">
        <f>SUMIFS('2012Figures'!$J:$J,'2012Figures'!$C:$C,$A151,'2012Figures'!$H:$H,$B151,'2012Figures'!$I:$I,$C151,'2012Figures'!$B:$B,"CyToBroker",'2012Figures'!$G:$G,"E1",'2012Figures'!$E:$E,$B$1)</f>
        <v>0</v>
      </c>
      <c r="P151" s="52">
        <f>SUMIFS('2012Figures'!$J:$J,'2012Figures'!$C:$C,$A151,'2012Figures'!$H:$H,$B151,'2012Figures'!$I:$I,$C151,'2012Figures'!$B:$B,"CyToBroker",'2012Figures'!$G:$G,"P1",'2012Figures'!$E:$E,$B$1)</f>
        <v>0</v>
      </c>
      <c r="R151" s="46" t="str">
        <f t="shared" ref="R151:V214" si="23">IF(L151=0,"",ROUND(D151/L151-1,2))</f>
        <v/>
      </c>
      <c r="S151" s="46" t="str">
        <f t="shared" si="23"/>
        <v/>
      </c>
      <c r="T151" s="46" t="str">
        <f t="shared" si="23"/>
        <v/>
      </c>
      <c r="U151" s="46" t="str">
        <f t="shared" si="23"/>
        <v/>
      </c>
      <c r="V151" s="46" t="str">
        <f t="shared" si="23"/>
        <v/>
      </c>
    </row>
    <row r="152" spans="1:22" x14ac:dyDescent="0.2">
      <c r="A152" s="1">
        <v>109</v>
      </c>
      <c r="B152" s="1" t="s">
        <v>99</v>
      </c>
      <c r="D152" s="29">
        <f>SUMIFS('2013Figures'!$J:$J,'2013Figures'!$C:$C,$A152,'2013Figures'!$I:$I,"",'2013Figures'!$E:$E,$B$1)</f>
        <v>0</v>
      </c>
      <c r="E152" s="9">
        <f>SUMIFS('2013Figures'!$J:$J,'2013Figures'!$C:$C,$A152,'2013Figures'!$I:$I,"",'2013Figures'!$B:$B,"BrokerToCy",'2013Figures'!$G:$G,"E1",'2013Figures'!$E:$E,$B$1)</f>
        <v>0</v>
      </c>
      <c r="F152" s="9">
        <f>SUMIFS('2013Figures'!$J:$J,'2013Figures'!$C:$C,$A152,'2013Figures'!$I:$I,"",'2013Figures'!$B:$B,"BrokerToCy",'2013Figures'!$G:$G,"P1",'2013Figures'!$E:$E,$B$1)</f>
        <v>0</v>
      </c>
      <c r="G152" s="9">
        <f>SUMIFS('2013Figures'!$J:$J,'2013Figures'!$C:$C,$A152,'2013Figures'!$I:$I,"",'2013Figures'!$B:$B,"CyToBroker",'2013Figures'!$G:$G,"E1",'2013Figures'!$E:$E,$B$1)</f>
        <v>0</v>
      </c>
      <c r="H152" s="9">
        <f>SUMIFS('2013Figures'!$J:$J,'2013Figures'!$C:$C,$A152,'2013Figures'!$I:$I,"",'2013Figures'!$B:$B,"CyToBroker",'2013Figures'!$G:$G,"P1",'2013Figures'!$E:$E,$B$1)</f>
        <v>0</v>
      </c>
      <c r="J152" s="8" t="s">
        <v>131</v>
      </c>
      <c r="L152" s="42">
        <f>SUMIFS('2012Figures'!$J:$J,'2012Figures'!$C:$C,$A152,'2012Figures'!$I:$I,"",'2012Figures'!$E:$E,$B$1)</f>
        <v>0</v>
      </c>
      <c r="M152" s="52">
        <f>SUMIFS('2012Figures'!$J:$J,'2012Figures'!$C:$C,$A152,'2012Figures'!$I:$I,"",'2012Figures'!$B:$B,"BrokerToCy",'2012Figures'!$G:$G,"E1",'2012Figures'!$E:$E,$B$1)</f>
        <v>0</v>
      </c>
      <c r="N152" s="52">
        <f>SUMIFS('2012Figures'!$J:$J,'2012Figures'!$C:$C,$A152,'2012Figures'!$I:$I,"",'2012Figures'!$B:$B,"BrokerToCy",'2012Figures'!$G:$G,"P1",'2012Figures'!$E:$E,$B$1)</f>
        <v>0</v>
      </c>
      <c r="O152" s="52">
        <f>SUMIFS('2012Figures'!$J:$J,'2012Figures'!$C:$C,$A152,'2012Figures'!$I:$I,"",'2012Figures'!$B:$B,"CyToBroker",'2012Figures'!$G:$G,"E1",'2012Figures'!$E:$E,$B$1)</f>
        <v>0</v>
      </c>
      <c r="P152" s="52">
        <f>SUMIFS('2012Figures'!$J:$J,'2012Figures'!$C:$C,$A152,'2012Figures'!$I:$I,"",'2012Figures'!$B:$B,"CyToBroker",'2012Figures'!$G:$G,"P1",'2012Figures'!$E:$E,$B$1)</f>
        <v>0</v>
      </c>
      <c r="R152" s="46" t="str">
        <f t="shared" si="23"/>
        <v/>
      </c>
      <c r="S152" s="46" t="str">
        <f t="shared" si="23"/>
        <v/>
      </c>
      <c r="T152" s="46" t="str">
        <f t="shared" si="23"/>
        <v/>
      </c>
      <c r="U152" s="46" t="str">
        <f t="shared" si="23"/>
        <v/>
      </c>
      <c r="V152" s="46" t="str">
        <f t="shared" si="23"/>
        <v/>
      </c>
    </row>
    <row r="153" spans="1:22" x14ac:dyDescent="0.2">
      <c r="A153" s="21"/>
      <c r="B153" s="21" t="s">
        <v>92</v>
      </c>
      <c r="C153" s="22"/>
      <c r="D153" s="23">
        <f>SUM(E153:H153)</f>
        <v>0</v>
      </c>
      <c r="E153" s="23">
        <f>SUM(E147:E152)</f>
        <v>0</v>
      </c>
      <c r="F153" s="23">
        <f>SUM(F147:F152)</f>
        <v>0</v>
      </c>
      <c r="G153" s="23">
        <f>SUM(G147:G152)</f>
        <v>0</v>
      </c>
      <c r="H153" s="23">
        <f>SUM(H147:H152)</f>
        <v>0</v>
      </c>
      <c r="I153" s="21"/>
      <c r="J153" s="22"/>
      <c r="K153" s="21"/>
      <c r="L153" s="43">
        <f>SUM(M153:P153)</f>
        <v>0</v>
      </c>
      <c r="M153" s="43">
        <f>SUM(M147:M152)</f>
        <v>0</v>
      </c>
      <c r="N153" s="43">
        <f>SUM(N147:N152)</f>
        <v>0</v>
      </c>
      <c r="O153" s="43">
        <f>SUM(O147:O152)</f>
        <v>0</v>
      </c>
      <c r="P153" s="43">
        <f>SUM(P147:P152)</f>
        <v>0</v>
      </c>
      <c r="Q153" s="21"/>
      <c r="R153" s="21"/>
      <c r="S153" s="21"/>
      <c r="T153" s="21"/>
      <c r="U153" s="21"/>
      <c r="V153" s="21"/>
    </row>
    <row r="154" spans="1:22" x14ac:dyDescent="0.2">
      <c r="A154" s="28">
        <v>114</v>
      </c>
      <c r="B154" s="28" t="s">
        <v>62</v>
      </c>
      <c r="C154" s="17" t="s">
        <v>88</v>
      </c>
      <c r="D154" s="18">
        <f>SUMIFS('2013Figures'!$J:$J,'2013Figures'!$C:$C,$A154,'2013Figures'!$E:$E,$B$1)</f>
        <v>63111</v>
      </c>
      <c r="E154" s="18">
        <f>SUMIFS('2013Figures'!$J:$J,'2013Figures'!$C:$C,$A154,'2013Figures'!$B:$B,"BrokerToCy",'2013Figures'!$G:$G,"E1",'2013Figures'!$E:$E,$B$1)</f>
        <v>0</v>
      </c>
      <c r="F154" s="18">
        <f>SUMIFS('2013Figures'!$J:$J,'2013Figures'!$C:$C,$A154,'2013Figures'!$B:$B,"BrokerToCy",'2013Figures'!$G:$G,"P1",'2013Figures'!$E:$E,$B$1)</f>
        <v>0</v>
      </c>
      <c r="G154" s="18">
        <f>SUMIFS('2013Figures'!$J:$J,'2013Figures'!$C:$C,$A154,'2013Figures'!$B:$B,"CyToBroker",'2013Figures'!$G:$G,"E1",'2013Figures'!$E:$E,$B$1)</f>
        <v>63111</v>
      </c>
      <c r="H154" s="18">
        <f>SUMIFS('2013Figures'!$J:$J,'2013Figures'!$C:$C,$A154,'2013Figures'!$B:$B,"CyToBroker",'2013Figures'!$G:$G,"P1",'2013Figures'!$E:$E,$B$1)</f>
        <v>0</v>
      </c>
      <c r="I154" s="28"/>
      <c r="J154" s="17"/>
      <c r="K154" s="28"/>
      <c r="L154" s="50">
        <f>SUMIFS('2012Figures'!$J:$J,'2012Figures'!$C:$C,$A154,'2012Figures'!$E:$E,$B$1)</f>
        <v>47587</v>
      </c>
      <c r="M154" s="50">
        <f>SUMIFS('2012Figures'!$J:$J,'2012Figures'!$C:$C,$A154,'2012Figures'!$B:$B,"BrokerToCy",'2012Figures'!$G:$G,"E1",'2012Figures'!$E:$E,$B$1)</f>
        <v>0</v>
      </c>
      <c r="N154" s="50">
        <f>SUMIFS('2012Figures'!$J:$J,'2012Figures'!$C:$C,$A154,'2012Figures'!$B:$B,"BrokerToCy",'2012Figures'!$G:$G,"P1",'2012Figures'!$E:$E,$B$1)</f>
        <v>0</v>
      </c>
      <c r="O154" s="50">
        <f>SUMIFS('2012Figures'!$J:$J,'2012Figures'!$C:$C,$A154,'2012Figures'!$B:$B,"CyToBroker",'2012Figures'!$G:$G,"E1",'2012Figures'!$E:$E,$B$1)</f>
        <v>47587</v>
      </c>
      <c r="P154" s="50">
        <f>SUMIFS('2012Figures'!$J:$J,'2012Figures'!$C:$C,$A154,'2012Figures'!$B:$B,"CyToBroker",'2012Figures'!$G:$G,"P1",'2012Figures'!$E:$E,$B$1)</f>
        <v>0</v>
      </c>
      <c r="Q154" s="28"/>
      <c r="R154" s="46">
        <f t="shared" si="23"/>
        <v>0.33</v>
      </c>
      <c r="S154" s="46" t="str">
        <f t="shared" si="23"/>
        <v/>
      </c>
      <c r="T154" s="46" t="str">
        <f t="shared" si="23"/>
        <v/>
      </c>
      <c r="U154" s="46">
        <f t="shared" si="23"/>
        <v>0.33</v>
      </c>
      <c r="V154" s="46" t="str">
        <f t="shared" si="23"/>
        <v/>
      </c>
    </row>
    <row r="155" spans="1:22" x14ac:dyDescent="0.2">
      <c r="A155" s="1">
        <v>114</v>
      </c>
      <c r="B155" s="1">
        <v>6</v>
      </c>
      <c r="C155" s="8">
        <v>6</v>
      </c>
      <c r="D155" s="29">
        <f>SUMIFS('2013Figures'!$J:$J,'2013Figures'!$C:$C,$A155,'2013Figures'!$H:$H,$B155,'2013Figures'!$I:$I,$C155,'2013Figures'!$E:$E,$B$1)</f>
        <v>27298</v>
      </c>
      <c r="E155" s="9">
        <f>SUMIFS('2013Figures'!$J:$J,'2013Figures'!$C:$C,$A155,'2013Figures'!$H:$H,$B155,'2013Figures'!$I:$I,$C155,'2013Figures'!$B:$B,"BrokerToCy",'2013Figures'!$G:$G,"E1",'2013Figures'!$E:$E,$B$1)</f>
        <v>0</v>
      </c>
      <c r="F155" s="9">
        <f>SUMIFS('2013Figures'!$J:$J,'2013Figures'!$C:$C,$A155,'2013Figures'!$H:$H,$B155,'2013Figures'!$I:$I,$C155,'2013Figures'!$B:$B,"BrokerToCy",'2013Figures'!$G:$G,"P1",'2013Figures'!$E:$E,$B$1)</f>
        <v>0</v>
      </c>
      <c r="G155" s="9">
        <f>SUMIFS('2013Figures'!$J:$J,'2013Figures'!$C:$C,$A155,'2013Figures'!$H:$H,$B155,'2013Figures'!$I:$I,$C155,'2013Figures'!$B:$B,"CyToBroker",'2013Figures'!$G:$G,"E1",'2013Figures'!$E:$E,$B$1)</f>
        <v>27298</v>
      </c>
      <c r="H155" s="9">
        <f>SUMIFS('2013Figures'!$J:$J,'2013Figures'!$C:$C,$A155,'2013Figures'!$H:$H,$B155,'2013Figures'!$I:$I,$C155,'2013Figures'!$B:$B,"CyToBroker",'2013Figures'!$G:$G,"P1",'2013Figures'!$E:$E,$B$1)</f>
        <v>0</v>
      </c>
      <c r="J155" s="8" t="s">
        <v>146</v>
      </c>
      <c r="L155" s="42">
        <f>SUMIFS('2012Figures'!$J:$J,'2012Figures'!$C:$C,$A155,'2012Figures'!$H:$H,$B155,'2012Figures'!$I:$I,$C155,'2012Figures'!$E:$E,$B$1)</f>
        <v>2264</v>
      </c>
      <c r="M155" s="52">
        <f>SUMIFS('2012Figures'!$J:$J,'2012Figures'!$C:$C,$A155,'2012Figures'!$H:$H,$B155,'2012Figures'!$I:$I,$C155,'2012Figures'!$B:$B,"BrokerToCy",'2012Figures'!$G:$G,"E1",'2012Figures'!$E:$E,$B$1)</f>
        <v>0</v>
      </c>
      <c r="N155" s="52">
        <f>SUMIFS('2012Figures'!$J:$J,'2012Figures'!$C:$C,$A155,'2012Figures'!$H:$H,$B155,'2012Figures'!$I:$I,$C155,'2012Figures'!$B:$B,"BrokerToCy",'2012Figures'!$G:$G,"P1",'2012Figures'!$E:$E,$B$1)</f>
        <v>0</v>
      </c>
      <c r="O155" s="52">
        <f>SUMIFS('2012Figures'!$J:$J,'2012Figures'!$C:$C,$A155,'2012Figures'!$H:$H,$B155,'2012Figures'!$I:$I,$C155,'2012Figures'!$B:$B,"CyToBroker",'2012Figures'!$G:$G,"E1",'2012Figures'!$E:$E,$B$1)</f>
        <v>2264</v>
      </c>
      <c r="P155" s="52">
        <f>SUMIFS('2012Figures'!$J:$J,'2012Figures'!$C:$C,$A155,'2012Figures'!$H:$H,$B155,'2012Figures'!$I:$I,$C155,'2012Figures'!$B:$B,"CyToBroker",'2012Figures'!$G:$G,"P1",'2012Figures'!$E:$E,$B$1)</f>
        <v>0</v>
      </c>
      <c r="R155" s="46">
        <f t="shared" si="23"/>
        <v>11.06</v>
      </c>
      <c r="S155" s="46" t="str">
        <f t="shared" si="23"/>
        <v/>
      </c>
      <c r="T155" s="46" t="str">
        <f t="shared" si="23"/>
        <v/>
      </c>
      <c r="U155" s="46">
        <f t="shared" si="23"/>
        <v>11.06</v>
      </c>
      <c r="V155" s="46" t="str">
        <f t="shared" si="23"/>
        <v/>
      </c>
    </row>
    <row r="156" spans="1:22" x14ac:dyDescent="0.2">
      <c r="A156" s="1">
        <v>114</v>
      </c>
      <c r="B156" s="1" t="s">
        <v>62</v>
      </c>
      <c r="C156" s="8">
        <v>11</v>
      </c>
      <c r="D156" s="29">
        <f>SUMIFS('2013Figures'!$J:$J,'2013Figures'!$C:$C,$A156,'2013Figures'!$H:$H,$B156,'2013Figures'!$I:$I,$C156,'2013Figures'!$E:$E,$B$1)</f>
        <v>0</v>
      </c>
      <c r="E156" s="9">
        <f>SUMIFS('2013Figures'!$J:$J,'2013Figures'!$C:$C,$A156,'2013Figures'!$H:$H,$B156,'2013Figures'!$I:$I,$C156,'2013Figures'!$B:$B,"BrokerToCy",'2013Figures'!$G:$G,"E1",'2013Figures'!$E:$E,$B$1)</f>
        <v>0</v>
      </c>
      <c r="F156" s="9">
        <f>SUMIFS('2013Figures'!$J:$J,'2013Figures'!$C:$C,$A156,'2013Figures'!$H:$H,$B156,'2013Figures'!$I:$I,$C156,'2013Figures'!$B:$B,"BrokerToCy",'2013Figures'!$G:$G,"P1",'2013Figures'!$E:$E,$B$1)</f>
        <v>0</v>
      </c>
      <c r="G156" s="9">
        <f>SUMIFS('2013Figures'!$J:$J,'2013Figures'!$C:$C,$A156,'2013Figures'!$H:$H,$B156,'2013Figures'!$I:$I,$C156,'2013Figures'!$B:$B,"CyToBroker",'2013Figures'!$G:$G,"E1",'2013Figures'!$E:$E,$B$1)</f>
        <v>0</v>
      </c>
      <c r="H156" s="9">
        <f>SUMIFS('2013Figures'!$J:$J,'2013Figures'!$C:$C,$A156,'2013Figures'!$H:$H,$B156,'2013Figures'!$I:$I,$C156,'2013Figures'!$B:$B,"CyToBroker",'2013Figures'!$G:$G,"P1",'2013Figures'!$E:$E,$B$1)</f>
        <v>0</v>
      </c>
      <c r="L156" s="42">
        <f>SUMIFS('2012Figures'!$J:$J,'2012Figures'!$C:$C,$A156,'2012Figures'!$H:$H,$B156,'2012Figures'!$I:$I,$C156,'2012Figures'!$E:$E,$B$1)</f>
        <v>0</v>
      </c>
      <c r="M156" s="52">
        <f>SUMIFS('2012Figures'!$J:$J,'2012Figures'!$C:$C,$A156,'2012Figures'!$H:$H,$B156,'2012Figures'!$I:$I,$C156,'2012Figures'!$B:$B,"BrokerToCy",'2012Figures'!$G:$G,"E1",'2012Figures'!$E:$E,$B$1)</f>
        <v>0</v>
      </c>
      <c r="N156" s="52">
        <f>SUMIFS('2012Figures'!$J:$J,'2012Figures'!$C:$C,$A156,'2012Figures'!$H:$H,$B156,'2012Figures'!$I:$I,$C156,'2012Figures'!$B:$B,"BrokerToCy",'2012Figures'!$G:$G,"P1",'2012Figures'!$E:$E,$B$1)</f>
        <v>0</v>
      </c>
      <c r="O156" s="52">
        <f>SUMIFS('2012Figures'!$J:$J,'2012Figures'!$C:$C,$A156,'2012Figures'!$H:$H,$B156,'2012Figures'!$I:$I,$C156,'2012Figures'!$B:$B,"CyToBroker",'2012Figures'!$G:$G,"E1",'2012Figures'!$E:$E,$B$1)</f>
        <v>0</v>
      </c>
      <c r="P156" s="52">
        <f>SUMIFS('2012Figures'!$J:$J,'2012Figures'!$C:$C,$A156,'2012Figures'!$H:$H,$B156,'2012Figures'!$I:$I,$C156,'2012Figures'!$B:$B,"CyToBroker",'2012Figures'!$G:$G,"P1",'2012Figures'!$E:$E,$B$1)</f>
        <v>0</v>
      </c>
      <c r="R156" s="46" t="str">
        <f t="shared" si="23"/>
        <v/>
      </c>
      <c r="S156" s="46" t="str">
        <f t="shared" si="23"/>
        <v/>
      </c>
      <c r="T156" s="46" t="str">
        <f t="shared" si="23"/>
        <v/>
      </c>
      <c r="U156" s="46" t="str">
        <f t="shared" si="23"/>
        <v/>
      </c>
      <c r="V156" s="46" t="str">
        <f t="shared" si="23"/>
        <v/>
      </c>
    </row>
    <row r="157" spans="1:22" x14ac:dyDescent="0.2">
      <c r="A157" s="1">
        <v>114</v>
      </c>
      <c r="B157" s="1" t="s">
        <v>62</v>
      </c>
      <c r="C157" s="8">
        <v>10</v>
      </c>
      <c r="D157" s="29">
        <f>SUMIFS('2013Figures'!$J:$J,'2013Figures'!$C:$C,$A157,'2013Figures'!$H:$H,$B157,'2013Figures'!$I:$I,$C157,'2013Figures'!$E:$E,$B$1)</f>
        <v>0</v>
      </c>
      <c r="E157" s="9">
        <f>SUMIFS('2013Figures'!$J:$J,'2013Figures'!$C:$C,$A157,'2013Figures'!$H:$H,$B157,'2013Figures'!$I:$I,$C157,'2013Figures'!$B:$B,"BrokerToCy",'2013Figures'!$G:$G,"E1",'2013Figures'!$E:$E,$B$1)</f>
        <v>0</v>
      </c>
      <c r="F157" s="9">
        <f>SUMIFS('2013Figures'!$J:$J,'2013Figures'!$C:$C,$A157,'2013Figures'!$H:$H,$B157,'2013Figures'!$I:$I,$C157,'2013Figures'!$B:$B,"BrokerToCy",'2013Figures'!$G:$G,"P1",'2013Figures'!$E:$E,$B$1)</f>
        <v>0</v>
      </c>
      <c r="G157" s="9">
        <f>SUMIFS('2013Figures'!$J:$J,'2013Figures'!$C:$C,$A157,'2013Figures'!$H:$H,$B157,'2013Figures'!$I:$I,$C157,'2013Figures'!$B:$B,"CyToBroker",'2013Figures'!$G:$G,"E1",'2013Figures'!$E:$E,$B$1)</f>
        <v>0</v>
      </c>
      <c r="H157" s="9">
        <f>SUMIFS('2013Figures'!$J:$J,'2013Figures'!$C:$C,$A157,'2013Figures'!$H:$H,$B157,'2013Figures'!$I:$I,$C157,'2013Figures'!$B:$B,"CyToBroker",'2013Figures'!$G:$G,"P1",'2013Figures'!$E:$E,$B$1)</f>
        <v>0</v>
      </c>
      <c r="J157" s="8">
        <v>201501</v>
      </c>
      <c r="L157" s="42">
        <f>SUMIFS('2012Figures'!$J:$J,'2012Figures'!$C:$C,$A157,'2012Figures'!$H:$H,$B157,'2012Figures'!$I:$I,$C157,'2012Figures'!$E:$E,$B$1)</f>
        <v>0</v>
      </c>
      <c r="M157" s="52">
        <f>SUMIFS('2012Figures'!$J:$J,'2012Figures'!$C:$C,$A157,'2012Figures'!$H:$H,$B157,'2012Figures'!$I:$I,$C157,'2012Figures'!$B:$B,"BrokerToCy",'2012Figures'!$G:$G,"E1",'2012Figures'!$E:$E,$B$1)</f>
        <v>0</v>
      </c>
      <c r="N157" s="52">
        <f>SUMIFS('2012Figures'!$J:$J,'2012Figures'!$C:$C,$A157,'2012Figures'!$H:$H,$B157,'2012Figures'!$I:$I,$C157,'2012Figures'!$B:$B,"BrokerToCy",'2012Figures'!$G:$G,"P1",'2012Figures'!$E:$E,$B$1)</f>
        <v>0</v>
      </c>
      <c r="O157" s="52">
        <f>SUMIFS('2012Figures'!$J:$J,'2012Figures'!$C:$C,$A157,'2012Figures'!$H:$H,$B157,'2012Figures'!$I:$I,$C157,'2012Figures'!$B:$B,"CyToBroker",'2012Figures'!$G:$G,"E1",'2012Figures'!$E:$E,$B$1)</f>
        <v>0</v>
      </c>
      <c r="P157" s="52">
        <f>SUMIFS('2012Figures'!$J:$J,'2012Figures'!$C:$C,$A157,'2012Figures'!$H:$H,$B157,'2012Figures'!$I:$I,$C157,'2012Figures'!$B:$B,"CyToBroker",'2012Figures'!$G:$G,"P1",'2012Figures'!$E:$E,$B$1)</f>
        <v>0</v>
      </c>
      <c r="R157" s="46" t="str">
        <f t="shared" si="23"/>
        <v/>
      </c>
      <c r="S157" s="46" t="str">
        <f t="shared" si="23"/>
        <v/>
      </c>
      <c r="T157" s="46" t="str">
        <f t="shared" si="23"/>
        <v/>
      </c>
      <c r="U157" s="46" t="str">
        <f t="shared" si="23"/>
        <v/>
      </c>
      <c r="V157" s="46" t="str">
        <f t="shared" si="23"/>
        <v/>
      </c>
    </row>
    <row r="158" spans="1:22" x14ac:dyDescent="0.2">
      <c r="A158" s="1">
        <v>114</v>
      </c>
      <c r="B158" s="1" t="s">
        <v>62</v>
      </c>
      <c r="C158" s="8">
        <v>9</v>
      </c>
      <c r="D158" s="29">
        <f>SUMIFS('2013Figures'!$J:$J,'2013Figures'!$C:$C,$A158,'2013Figures'!$H:$H,$B158,'2013Figures'!$I:$I,$C158,'2013Figures'!$E:$E,$B$1)</f>
        <v>0</v>
      </c>
      <c r="E158" s="9">
        <f>SUMIFS('2013Figures'!$J:$J,'2013Figures'!$C:$C,$A158,'2013Figures'!$H:$H,$B158,'2013Figures'!$I:$I,$C158,'2013Figures'!$B:$B,"BrokerToCy",'2013Figures'!$G:$G,"E1",'2013Figures'!$E:$E,$B$1)</f>
        <v>0</v>
      </c>
      <c r="F158" s="9">
        <f>SUMIFS('2013Figures'!$J:$J,'2013Figures'!$C:$C,$A158,'2013Figures'!$H:$H,$B158,'2013Figures'!$I:$I,$C158,'2013Figures'!$B:$B,"BrokerToCy",'2013Figures'!$G:$G,"P1",'2013Figures'!$E:$E,$B$1)</f>
        <v>0</v>
      </c>
      <c r="G158" s="9">
        <f>SUMIFS('2013Figures'!$J:$J,'2013Figures'!$C:$C,$A158,'2013Figures'!$H:$H,$B158,'2013Figures'!$I:$I,$C158,'2013Figures'!$B:$B,"CyToBroker",'2013Figures'!$G:$G,"E1",'2013Figures'!$E:$E,$B$1)</f>
        <v>0</v>
      </c>
      <c r="H158" s="9">
        <f>SUMIFS('2013Figures'!$J:$J,'2013Figures'!$C:$C,$A158,'2013Figures'!$H:$H,$B158,'2013Figures'!$I:$I,$C158,'2013Figures'!$B:$B,"CyToBroker",'2013Figures'!$G:$G,"P1",'2013Figures'!$E:$E,$B$1)</f>
        <v>0</v>
      </c>
      <c r="J158" s="8">
        <v>201401</v>
      </c>
      <c r="L158" s="42">
        <f>SUMIFS('2012Figures'!$J:$J,'2012Figures'!$C:$C,$A158,'2012Figures'!$H:$H,$B158,'2012Figures'!$I:$I,$C158,'2012Figures'!$E:$E,$B$1)</f>
        <v>0</v>
      </c>
      <c r="M158" s="52">
        <f>SUMIFS('2012Figures'!$J:$J,'2012Figures'!$C:$C,$A158,'2012Figures'!$H:$H,$B158,'2012Figures'!$I:$I,$C158,'2012Figures'!$B:$B,"BrokerToCy",'2012Figures'!$G:$G,"E1",'2012Figures'!$E:$E,$B$1)</f>
        <v>0</v>
      </c>
      <c r="N158" s="52">
        <f>SUMIFS('2012Figures'!$J:$J,'2012Figures'!$C:$C,$A158,'2012Figures'!$H:$H,$B158,'2012Figures'!$I:$I,$C158,'2012Figures'!$B:$B,"BrokerToCy",'2012Figures'!$G:$G,"P1",'2012Figures'!$E:$E,$B$1)</f>
        <v>0</v>
      </c>
      <c r="O158" s="52">
        <f>SUMIFS('2012Figures'!$J:$J,'2012Figures'!$C:$C,$A158,'2012Figures'!$H:$H,$B158,'2012Figures'!$I:$I,$C158,'2012Figures'!$B:$B,"CyToBroker",'2012Figures'!$G:$G,"E1",'2012Figures'!$E:$E,$B$1)</f>
        <v>0</v>
      </c>
      <c r="P158" s="52">
        <f>SUMIFS('2012Figures'!$J:$J,'2012Figures'!$C:$C,$A158,'2012Figures'!$H:$H,$B158,'2012Figures'!$I:$I,$C158,'2012Figures'!$B:$B,"CyToBroker",'2012Figures'!$G:$G,"P1",'2012Figures'!$E:$E,$B$1)</f>
        <v>0</v>
      </c>
      <c r="R158" s="46" t="str">
        <f t="shared" si="23"/>
        <v/>
      </c>
      <c r="S158" s="46" t="str">
        <f t="shared" si="23"/>
        <v/>
      </c>
      <c r="T158" s="46" t="str">
        <f t="shared" si="23"/>
        <v/>
      </c>
      <c r="U158" s="46" t="str">
        <f t="shared" si="23"/>
        <v/>
      </c>
      <c r="V158" s="46" t="str">
        <f t="shared" si="23"/>
        <v/>
      </c>
    </row>
    <row r="159" spans="1:22" x14ac:dyDescent="0.2">
      <c r="A159" s="1">
        <v>114</v>
      </c>
      <c r="B159" s="1" t="s">
        <v>62</v>
      </c>
      <c r="C159" s="8">
        <v>8</v>
      </c>
      <c r="D159" s="29">
        <f>SUMIFS('2013Figures'!$J:$J,'2013Figures'!$C:$C,$A159,'2013Figures'!$H:$H,$B159,'2013Figures'!$I:$I,$C159,'2013Figures'!$E:$E,$B$1)</f>
        <v>0</v>
      </c>
      <c r="E159" s="9">
        <f>SUMIFS('2013Figures'!$J:$J,'2013Figures'!$C:$C,$A159,'2013Figures'!$H:$H,$B159,'2013Figures'!$I:$I,$C159,'2013Figures'!$B:$B,"BrokerToCy",'2013Figures'!$G:$G,"E1",'2013Figures'!$E:$E,$B$1)</f>
        <v>0</v>
      </c>
      <c r="F159" s="9">
        <f>SUMIFS('2013Figures'!$J:$J,'2013Figures'!$C:$C,$A159,'2013Figures'!$H:$H,$B159,'2013Figures'!$I:$I,$C159,'2013Figures'!$B:$B,"BrokerToCy",'2013Figures'!$G:$G,"P1",'2013Figures'!$E:$E,$B$1)</f>
        <v>0</v>
      </c>
      <c r="G159" s="9">
        <f>SUMIFS('2013Figures'!$J:$J,'2013Figures'!$C:$C,$A159,'2013Figures'!$H:$H,$B159,'2013Figures'!$I:$I,$C159,'2013Figures'!$B:$B,"CyToBroker",'2013Figures'!$G:$G,"E1",'2013Figures'!$E:$E,$B$1)</f>
        <v>0</v>
      </c>
      <c r="H159" s="9">
        <f>SUMIFS('2013Figures'!$J:$J,'2013Figures'!$C:$C,$A159,'2013Figures'!$H:$H,$B159,'2013Figures'!$I:$I,$C159,'2013Figures'!$B:$B,"CyToBroker",'2013Figures'!$G:$G,"P1",'2013Figures'!$E:$E,$B$1)</f>
        <v>0</v>
      </c>
      <c r="I159" s="30"/>
      <c r="J159" s="31">
        <v>201301</v>
      </c>
      <c r="K159" s="30"/>
      <c r="L159" s="42">
        <f>SUMIFS('2012Figures'!$J:$J,'2012Figures'!$C:$C,$A159,'2012Figures'!$H:$H,$B159,'2012Figures'!$I:$I,$C159,'2012Figures'!$E:$E,$B$1)</f>
        <v>0</v>
      </c>
      <c r="M159" s="52">
        <f>SUMIFS('2012Figures'!$J:$J,'2012Figures'!$C:$C,$A159,'2012Figures'!$H:$H,$B159,'2012Figures'!$I:$I,$C159,'2012Figures'!$B:$B,"BrokerToCy",'2012Figures'!$G:$G,"E1",'2012Figures'!$E:$E,$B$1)</f>
        <v>0</v>
      </c>
      <c r="N159" s="52">
        <f>SUMIFS('2012Figures'!$J:$J,'2012Figures'!$C:$C,$A159,'2012Figures'!$H:$H,$B159,'2012Figures'!$I:$I,$C159,'2012Figures'!$B:$B,"BrokerToCy",'2012Figures'!$G:$G,"P1",'2012Figures'!$E:$E,$B$1)</f>
        <v>0</v>
      </c>
      <c r="O159" s="52">
        <f>SUMIFS('2012Figures'!$J:$J,'2012Figures'!$C:$C,$A159,'2012Figures'!$H:$H,$B159,'2012Figures'!$I:$I,$C159,'2012Figures'!$B:$B,"CyToBroker",'2012Figures'!$G:$G,"E1",'2012Figures'!$E:$E,$B$1)</f>
        <v>0</v>
      </c>
      <c r="P159" s="52">
        <f>SUMIFS('2012Figures'!$J:$J,'2012Figures'!$C:$C,$A159,'2012Figures'!$H:$H,$B159,'2012Figures'!$I:$I,$C159,'2012Figures'!$B:$B,"CyToBroker",'2012Figures'!$G:$G,"P1",'2012Figures'!$E:$E,$B$1)</f>
        <v>0</v>
      </c>
      <c r="Q159" s="30"/>
      <c r="R159" s="46" t="str">
        <f t="shared" si="23"/>
        <v/>
      </c>
      <c r="S159" s="46" t="str">
        <f t="shared" si="23"/>
        <v/>
      </c>
      <c r="T159" s="46" t="str">
        <f t="shared" si="23"/>
        <v/>
      </c>
      <c r="U159" s="46" t="str">
        <f t="shared" si="23"/>
        <v/>
      </c>
      <c r="V159" s="46" t="str">
        <f t="shared" si="23"/>
        <v/>
      </c>
    </row>
    <row r="160" spans="1:22" x14ac:dyDescent="0.2">
      <c r="A160" s="1">
        <v>114</v>
      </c>
      <c r="B160" s="1" t="s">
        <v>62</v>
      </c>
      <c r="C160" s="8">
        <v>7</v>
      </c>
      <c r="D160" s="29">
        <f>SUMIFS('2013Figures'!$J:$J,'2013Figures'!$C:$C,$A160,'2013Figures'!$H:$H,$B160,'2013Figures'!$I:$I,$C160,'2013Figures'!$E:$E,$B$1)</f>
        <v>0</v>
      </c>
      <c r="E160" s="9">
        <f>SUMIFS('2013Figures'!$J:$J,'2013Figures'!$C:$C,$A160,'2013Figures'!$H:$H,$B160,'2013Figures'!$I:$I,$C160,'2013Figures'!$B:$B,"BrokerToCy",'2013Figures'!$G:$G,"E1",'2013Figures'!$E:$E,$B$1)</f>
        <v>0</v>
      </c>
      <c r="F160" s="9">
        <f>SUMIFS('2013Figures'!$J:$J,'2013Figures'!$C:$C,$A160,'2013Figures'!$H:$H,$B160,'2013Figures'!$I:$I,$C160,'2013Figures'!$B:$B,"BrokerToCy",'2013Figures'!$G:$G,"P1",'2013Figures'!$E:$E,$B$1)</f>
        <v>0</v>
      </c>
      <c r="G160" s="9">
        <f>SUMIFS('2013Figures'!$J:$J,'2013Figures'!$C:$C,$A160,'2013Figures'!$H:$H,$B160,'2013Figures'!$I:$I,$C160,'2013Figures'!$B:$B,"CyToBroker",'2013Figures'!$G:$G,"E1",'2013Figures'!$E:$E,$B$1)</f>
        <v>0</v>
      </c>
      <c r="H160" s="9">
        <f>SUMIFS('2013Figures'!$J:$J,'2013Figures'!$C:$C,$A160,'2013Figures'!$H:$H,$B160,'2013Figures'!$I:$I,$C160,'2013Figures'!$B:$B,"CyToBroker",'2013Figures'!$G:$G,"P1",'2013Figures'!$E:$E,$B$1)</f>
        <v>0</v>
      </c>
      <c r="J160" s="8">
        <v>201201</v>
      </c>
      <c r="L160" s="42">
        <f>SUMIFS('2012Figures'!$J:$J,'2012Figures'!$C:$C,$A160,'2012Figures'!$H:$H,$B160,'2012Figures'!$I:$I,$C160,'2012Figures'!$E:$E,$B$1)</f>
        <v>0</v>
      </c>
      <c r="M160" s="52">
        <f>SUMIFS('2012Figures'!$J:$J,'2012Figures'!$C:$C,$A160,'2012Figures'!$H:$H,$B160,'2012Figures'!$I:$I,$C160,'2012Figures'!$B:$B,"BrokerToCy",'2012Figures'!$G:$G,"E1",'2012Figures'!$E:$E,$B$1)</f>
        <v>0</v>
      </c>
      <c r="N160" s="52">
        <f>SUMIFS('2012Figures'!$J:$J,'2012Figures'!$C:$C,$A160,'2012Figures'!$H:$H,$B160,'2012Figures'!$I:$I,$C160,'2012Figures'!$B:$B,"BrokerToCy",'2012Figures'!$G:$G,"P1",'2012Figures'!$E:$E,$B$1)</f>
        <v>0</v>
      </c>
      <c r="O160" s="52">
        <f>SUMIFS('2012Figures'!$J:$J,'2012Figures'!$C:$C,$A160,'2012Figures'!$H:$H,$B160,'2012Figures'!$I:$I,$C160,'2012Figures'!$B:$B,"CyToBroker",'2012Figures'!$G:$G,"E1",'2012Figures'!$E:$E,$B$1)</f>
        <v>0</v>
      </c>
      <c r="P160" s="52">
        <f>SUMIFS('2012Figures'!$J:$J,'2012Figures'!$C:$C,$A160,'2012Figures'!$H:$H,$B160,'2012Figures'!$I:$I,$C160,'2012Figures'!$B:$B,"CyToBroker",'2012Figures'!$G:$G,"P1",'2012Figures'!$E:$E,$B$1)</f>
        <v>0</v>
      </c>
      <c r="R160" s="46" t="str">
        <f t="shared" si="23"/>
        <v/>
      </c>
      <c r="S160" s="46" t="str">
        <f t="shared" si="23"/>
        <v/>
      </c>
      <c r="T160" s="46" t="str">
        <f t="shared" si="23"/>
        <v/>
      </c>
      <c r="U160" s="46" t="str">
        <f t="shared" si="23"/>
        <v/>
      </c>
      <c r="V160" s="46" t="str">
        <f t="shared" si="23"/>
        <v/>
      </c>
    </row>
    <row r="161" spans="1:22" x14ac:dyDescent="0.2">
      <c r="A161" s="1">
        <v>114</v>
      </c>
      <c r="B161" s="1" t="s">
        <v>62</v>
      </c>
      <c r="C161" s="8">
        <v>6</v>
      </c>
      <c r="D161" s="29">
        <f>SUMIFS('2013Figures'!$J:$J,'2013Figures'!$C:$C,$A161,'2013Figures'!$H:$H,$B161,'2013Figures'!$I:$I,$C161,'2013Figures'!$E:$E,$B$1)</f>
        <v>0</v>
      </c>
      <c r="E161" s="9">
        <f>SUMIFS('2013Figures'!$J:$J,'2013Figures'!$C:$C,$A161,'2013Figures'!$H:$H,$B161,'2013Figures'!$I:$I,$C161,'2013Figures'!$B:$B,"BrokerToCy",'2013Figures'!$G:$G,"E1",'2013Figures'!$E:$E,$B$1)</f>
        <v>0</v>
      </c>
      <c r="F161" s="9">
        <f>SUMIFS('2013Figures'!$J:$J,'2013Figures'!$C:$C,$A161,'2013Figures'!$H:$H,$B161,'2013Figures'!$I:$I,$C161,'2013Figures'!$B:$B,"BrokerToCy",'2013Figures'!$G:$G,"P1",'2013Figures'!$E:$E,$B$1)</f>
        <v>0</v>
      </c>
      <c r="G161" s="9">
        <f>SUMIFS('2013Figures'!$J:$J,'2013Figures'!$C:$C,$A161,'2013Figures'!$H:$H,$B161,'2013Figures'!$I:$I,$C161,'2013Figures'!$B:$B,"CyToBroker",'2013Figures'!$G:$G,"E1",'2013Figures'!$E:$E,$B$1)</f>
        <v>0</v>
      </c>
      <c r="H161" s="9">
        <f>SUMIFS('2013Figures'!$J:$J,'2013Figures'!$C:$C,$A161,'2013Figures'!$H:$H,$B161,'2013Figures'!$I:$I,$C161,'2013Figures'!$B:$B,"CyToBroker",'2013Figures'!$G:$G,"P1",'2013Figures'!$E:$E,$B$1)</f>
        <v>0</v>
      </c>
      <c r="J161" s="8">
        <v>201101</v>
      </c>
      <c r="L161" s="42">
        <f>SUMIFS('2012Figures'!$J:$J,'2012Figures'!$C:$C,$A161,'2012Figures'!$H:$H,$B161,'2012Figures'!$I:$I,$C161,'2012Figures'!$E:$E,$B$1)</f>
        <v>0</v>
      </c>
      <c r="M161" s="52">
        <f>SUMIFS('2012Figures'!$J:$J,'2012Figures'!$C:$C,$A161,'2012Figures'!$H:$H,$B161,'2012Figures'!$I:$I,$C161,'2012Figures'!$B:$B,"BrokerToCy",'2012Figures'!$G:$G,"E1",'2012Figures'!$E:$E,$B$1)</f>
        <v>0</v>
      </c>
      <c r="N161" s="52">
        <f>SUMIFS('2012Figures'!$J:$J,'2012Figures'!$C:$C,$A161,'2012Figures'!$H:$H,$B161,'2012Figures'!$I:$I,$C161,'2012Figures'!$B:$B,"BrokerToCy",'2012Figures'!$G:$G,"P1",'2012Figures'!$E:$E,$B$1)</f>
        <v>0</v>
      </c>
      <c r="O161" s="52">
        <f>SUMIFS('2012Figures'!$J:$J,'2012Figures'!$C:$C,$A161,'2012Figures'!$H:$H,$B161,'2012Figures'!$I:$I,$C161,'2012Figures'!$B:$B,"CyToBroker",'2012Figures'!$G:$G,"E1",'2012Figures'!$E:$E,$B$1)</f>
        <v>0</v>
      </c>
      <c r="P161" s="52">
        <f>SUMIFS('2012Figures'!$J:$J,'2012Figures'!$C:$C,$A161,'2012Figures'!$H:$H,$B161,'2012Figures'!$I:$I,$C161,'2012Figures'!$B:$B,"CyToBroker",'2012Figures'!$G:$G,"P1",'2012Figures'!$E:$E,$B$1)</f>
        <v>0</v>
      </c>
      <c r="R161" s="46" t="str">
        <f t="shared" si="23"/>
        <v/>
      </c>
      <c r="S161" s="46" t="str">
        <f t="shared" si="23"/>
        <v/>
      </c>
      <c r="T161" s="46" t="str">
        <f t="shared" si="23"/>
        <v/>
      </c>
      <c r="U161" s="46" t="str">
        <f t="shared" si="23"/>
        <v/>
      </c>
      <c r="V161" s="46" t="str">
        <f t="shared" si="23"/>
        <v/>
      </c>
    </row>
    <row r="162" spans="1:22" x14ac:dyDescent="0.2">
      <c r="A162" s="1">
        <v>114</v>
      </c>
      <c r="B162" s="1" t="s">
        <v>62</v>
      </c>
      <c r="C162" s="8">
        <v>5</v>
      </c>
      <c r="D162" s="29">
        <f>SUMIFS('2013Figures'!$J:$J,'2013Figures'!$C:$C,$A162,'2013Figures'!$H:$H,$B162,'2013Figures'!$I:$I,$C162,'2013Figures'!$E:$E,$B$1)</f>
        <v>0</v>
      </c>
      <c r="E162" s="9">
        <f>SUMIFS('2013Figures'!$J:$J,'2013Figures'!$C:$C,$A162,'2013Figures'!$H:$H,$B162,'2013Figures'!$I:$I,$C162,'2013Figures'!$B:$B,"BrokerToCy",'2013Figures'!$G:$G,"E1",'2013Figures'!$E:$E,$B$1)</f>
        <v>0</v>
      </c>
      <c r="F162" s="9">
        <f>SUMIFS('2013Figures'!$J:$J,'2013Figures'!$C:$C,$A162,'2013Figures'!$H:$H,$B162,'2013Figures'!$I:$I,$C162,'2013Figures'!$B:$B,"BrokerToCy",'2013Figures'!$G:$G,"P1",'2013Figures'!$E:$E,$B$1)</f>
        <v>0</v>
      </c>
      <c r="G162" s="9">
        <f>SUMIFS('2013Figures'!$J:$J,'2013Figures'!$C:$C,$A162,'2013Figures'!$H:$H,$B162,'2013Figures'!$I:$I,$C162,'2013Figures'!$B:$B,"CyToBroker",'2013Figures'!$G:$G,"E1",'2013Figures'!$E:$E,$B$1)</f>
        <v>0</v>
      </c>
      <c r="H162" s="9">
        <f>SUMIFS('2013Figures'!$J:$J,'2013Figures'!$C:$C,$A162,'2013Figures'!$H:$H,$B162,'2013Figures'!$I:$I,$C162,'2013Figures'!$B:$B,"CyToBroker",'2013Figures'!$G:$G,"P1",'2013Figures'!$E:$E,$B$1)</f>
        <v>0</v>
      </c>
      <c r="J162" s="8">
        <v>201001</v>
      </c>
      <c r="L162" s="42">
        <f>SUMIFS('2012Figures'!$J:$J,'2012Figures'!$C:$C,$A162,'2012Figures'!$H:$H,$B162,'2012Figures'!$I:$I,$C162,'2012Figures'!$E:$E,$B$1)</f>
        <v>0</v>
      </c>
      <c r="M162" s="52">
        <f>SUMIFS('2012Figures'!$J:$J,'2012Figures'!$C:$C,$A162,'2012Figures'!$H:$H,$B162,'2012Figures'!$I:$I,$C162,'2012Figures'!$B:$B,"BrokerToCy",'2012Figures'!$G:$G,"E1",'2012Figures'!$E:$E,$B$1)</f>
        <v>0</v>
      </c>
      <c r="N162" s="52">
        <f>SUMIFS('2012Figures'!$J:$J,'2012Figures'!$C:$C,$A162,'2012Figures'!$H:$H,$B162,'2012Figures'!$I:$I,$C162,'2012Figures'!$B:$B,"BrokerToCy",'2012Figures'!$G:$G,"P1",'2012Figures'!$E:$E,$B$1)</f>
        <v>0</v>
      </c>
      <c r="O162" s="52">
        <f>SUMIFS('2012Figures'!$J:$J,'2012Figures'!$C:$C,$A162,'2012Figures'!$H:$H,$B162,'2012Figures'!$I:$I,$C162,'2012Figures'!$B:$B,"CyToBroker",'2012Figures'!$G:$G,"E1",'2012Figures'!$E:$E,$B$1)</f>
        <v>0</v>
      </c>
      <c r="P162" s="52">
        <f>SUMIFS('2012Figures'!$J:$J,'2012Figures'!$C:$C,$A162,'2012Figures'!$H:$H,$B162,'2012Figures'!$I:$I,$C162,'2012Figures'!$B:$B,"CyToBroker",'2012Figures'!$G:$G,"P1",'2012Figures'!$E:$E,$B$1)</f>
        <v>0</v>
      </c>
      <c r="R162" s="46" t="str">
        <f t="shared" si="23"/>
        <v/>
      </c>
      <c r="S162" s="46" t="str">
        <f t="shared" si="23"/>
        <v/>
      </c>
      <c r="T162" s="46" t="str">
        <f t="shared" si="23"/>
        <v/>
      </c>
      <c r="U162" s="46" t="str">
        <f t="shared" si="23"/>
        <v/>
      </c>
      <c r="V162" s="46" t="str">
        <f t="shared" si="23"/>
        <v/>
      </c>
    </row>
    <row r="163" spans="1:22" x14ac:dyDescent="0.2">
      <c r="A163" s="1">
        <v>114</v>
      </c>
      <c r="B163" s="1" t="s">
        <v>62</v>
      </c>
      <c r="C163" s="8">
        <v>4</v>
      </c>
      <c r="D163" s="29">
        <f>SUMIFS('2013Figures'!$J:$J,'2013Figures'!$C:$C,$A163,'2013Figures'!$H:$H,$B163,'2013Figures'!$I:$I,$C163,'2013Figures'!$E:$E,$B$1)</f>
        <v>901</v>
      </c>
      <c r="E163" s="9">
        <f>SUMIFS('2013Figures'!$J:$J,'2013Figures'!$C:$C,$A163,'2013Figures'!$H:$H,$B163,'2013Figures'!$I:$I,$C163,'2013Figures'!$B:$B,"BrokerToCy",'2013Figures'!$G:$G,"E1",'2013Figures'!$E:$E,$B$1)</f>
        <v>0</v>
      </c>
      <c r="F163" s="9">
        <f>SUMIFS('2013Figures'!$J:$J,'2013Figures'!$C:$C,$A163,'2013Figures'!$H:$H,$B163,'2013Figures'!$I:$I,$C163,'2013Figures'!$B:$B,"BrokerToCy",'2013Figures'!$G:$G,"P1",'2013Figures'!$E:$E,$B$1)</f>
        <v>0</v>
      </c>
      <c r="G163" s="9">
        <f>SUMIFS('2013Figures'!$J:$J,'2013Figures'!$C:$C,$A163,'2013Figures'!$H:$H,$B163,'2013Figures'!$I:$I,$C163,'2013Figures'!$B:$B,"CyToBroker",'2013Figures'!$G:$G,"E1",'2013Figures'!$E:$E,$B$1)</f>
        <v>901</v>
      </c>
      <c r="H163" s="9">
        <f>SUMIFS('2013Figures'!$J:$J,'2013Figures'!$C:$C,$A163,'2013Figures'!$H:$H,$B163,'2013Figures'!$I:$I,$C163,'2013Figures'!$B:$B,"CyToBroker",'2013Figures'!$G:$G,"P1",'2013Figures'!$E:$E,$B$1)</f>
        <v>0</v>
      </c>
      <c r="J163" s="8">
        <v>200901</v>
      </c>
      <c r="L163" s="42">
        <f>SUMIFS('2012Figures'!$J:$J,'2012Figures'!$C:$C,$A163,'2012Figures'!$H:$H,$B163,'2012Figures'!$I:$I,$C163,'2012Figures'!$E:$E,$B$1)</f>
        <v>1360</v>
      </c>
      <c r="M163" s="52">
        <f>SUMIFS('2012Figures'!$J:$J,'2012Figures'!$C:$C,$A163,'2012Figures'!$H:$H,$B163,'2012Figures'!$I:$I,$C163,'2012Figures'!$B:$B,"BrokerToCy",'2012Figures'!$G:$G,"E1",'2012Figures'!$E:$E,$B$1)</f>
        <v>0</v>
      </c>
      <c r="N163" s="52">
        <f>SUMIFS('2012Figures'!$J:$J,'2012Figures'!$C:$C,$A163,'2012Figures'!$H:$H,$B163,'2012Figures'!$I:$I,$C163,'2012Figures'!$B:$B,"BrokerToCy",'2012Figures'!$G:$G,"P1",'2012Figures'!$E:$E,$B$1)</f>
        <v>0</v>
      </c>
      <c r="O163" s="52">
        <f>SUMIFS('2012Figures'!$J:$J,'2012Figures'!$C:$C,$A163,'2012Figures'!$H:$H,$B163,'2012Figures'!$I:$I,$C163,'2012Figures'!$B:$B,"CyToBroker",'2012Figures'!$G:$G,"E1",'2012Figures'!$E:$E,$B$1)</f>
        <v>1360</v>
      </c>
      <c r="P163" s="52">
        <f>SUMIFS('2012Figures'!$J:$J,'2012Figures'!$C:$C,$A163,'2012Figures'!$H:$H,$B163,'2012Figures'!$I:$I,$C163,'2012Figures'!$B:$B,"CyToBroker",'2012Figures'!$G:$G,"P1",'2012Figures'!$E:$E,$B$1)</f>
        <v>0</v>
      </c>
      <c r="R163" s="46">
        <f t="shared" si="23"/>
        <v>-0.34</v>
      </c>
      <c r="S163" s="46" t="str">
        <f t="shared" si="23"/>
        <v/>
      </c>
      <c r="T163" s="46" t="str">
        <f t="shared" si="23"/>
        <v/>
      </c>
      <c r="U163" s="46">
        <f t="shared" si="23"/>
        <v>-0.34</v>
      </c>
      <c r="V163" s="46" t="str">
        <f t="shared" si="23"/>
        <v/>
      </c>
    </row>
    <row r="164" spans="1:22" x14ac:dyDescent="0.2">
      <c r="A164" s="1">
        <v>114</v>
      </c>
      <c r="B164" s="1" t="s">
        <v>62</v>
      </c>
      <c r="C164" s="8">
        <v>3</v>
      </c>
      <c r="D164" s="29">
        <f>SUMIFS('2013Figures'!$J:$J,'2013Figures'!$C:$C,$A164,'2013Figures'!$H:$H,$B164,'2013Figures'!$I:$I,$C164,'2013Figures'!$E:$E,$B$1)</f>
        <v>0</v>
      </c>
      <c r="E164" s="9">
        <f>SUMIFS('2013Figures'!$J:$J,'2013Figures'!$C:$C,$A164,'2013Figures'!$H:$H,$B164,'2013Figures'!$I:$I,$C164,'2013Figures'!$B:$B,"BrokerToCy",'2013Figures'!$G:$G,"E1",'2013Figures'!$E:$E,$B$1)</f>
        <v>0</v>
      </c>
      <c r="F164" s="9">
        <f>SUMIFS('2013Figures'!$J:$J,'2013Figures'!$C:$C,$A164,'2013Figures'!$H:$H,$B164,'2013Figures'!$I:$I,$C164,'2013Figures'!$B:$B,"BrokerToCy",'2013Figures'!$G:$G,"P1",'2013Figures'!$E:$E,$B$1)</f>
        <v>0</v>
      </c>
      <c r="G164" s="9">
        <f>SUMIFS('2013Figures'!$J:$J,'2013Figures'!$C:$C,$A164,'2013Figures'!$H:$H,$B164,'2013Figures'!$I:$I,$C164,'2013Figures'!$B:$B,"CyToBroker",'2013Figures'!$G:$G,"E1",'2013Figures'!$E:$E,$B$1)</f>
        <v>0</v>
      </c>
      <c r="H164" s="9">
        <f>SUMIFS('2013Figures'!$J:$J,'2013Figures'!$C:$C,$A164,'2013Figures'!$H:$H,$B164,'2013Figures'!$I:$I,$C164,'2013Figures'!$B:$B,"CyToBroker",'2013Figures'!$G:$G,"P1",'2013Figures'!$E:$E,$B$1)</f>
        <v>0</v>
      </c>
      <c r="J164" s="8">
        <v>200801</v>
      </c>
      <c r="L164" s="42">
        <f>SUMIFS('2012Figures'!$J:$J,'2012Figures'!$C:$C,$A164,'2012Figures'!$H:$H,$B164,'2012Figures'!$I:$I,$C164,'2012Figures'!$E:$E,$B$1)</f>
        <v>0</v>
      </c>
      <c r="M164" s="52">
        <f>SUMIFS('2012Figures'!$J:$J,'2012Figures'!$C:$C,$A164,'2012Figures'!$H:$H,$B164,'2012Figures'!$I:$I,$C164,'2012Figures'!$B:$B,"BrokerToCy",'2012Figures'!$G:$G,"E1",'2012Figures'!$E:$E,$B$1)</f>
        <v>0</v>
      </c>
      <c r="N164" s="52">
        <f>SUMIFS('2012Figures'!$J:$J,'2012Figures'!$C:$C,$A164,'2012Figures'!$H:$H,$B164,'2012Figures'!$I:$I,$C164,'2012Figures'!$B:$B,"BrokerToCy",'2012Figures'!$G:$G,"P1",'2012Figures'!$E:$E,$B$1)</f>
        <v>0</v>
      </c>
      <c r="O164" s="52">
        <f>SUMIFS('2012Figures'!$J:$J,'2012Figures'!$C:$C,$A164,'2012Figures'!$H:$H,$B164,'2012Figures'!$I:$I,$C164,'2012Figures'!$B:$B,"CyToBroker",'2012Figures'!$G:$G,"E1",'2012Figures'!$E:$E,$B$1)</f>
        <v>0</v>
      </c>
      <c r="P164" s="52">
        <f>SUMIFS('2012Figures'!$J:$J,'2012Figures'!$C:$C,$A164,'2012Figures'!$H:$H,$B164,'2012Figures'!$I:$I,$C164,'2012Figures'!$B:$B,"CyToBroker",'2012Figures'!$G:$G,"P1",'2012Figures'!$E:$E,$B$1)</f>
        <v>0</v>
      </c>
      <c r="R164" s="46" t="str">
        <f t="shared" si="23"/>
        <v/>
      </c>
      <c r="S164" s="46" t="str">
        <f t="shared" si="23"/>
        <v/>
      </c>
      <c r="T164" s="46" t="str">
        <f t="shared" si="23"/>
        <v/>
      </c>
      <c r="U164" s="46" t="str">
        <f t="shared" si="23"/>
        <v/>
      </c>
      <c r="V164" s="46" t="str">
        <f t="shared" si="23"/>
        <v/>
      </c>
    </row>
    <row r="165" spans="1:22" x14ac:dyDescent="0.2">
      <c r="A165" s="1">
        <v>114</v>
      </c>
      <c r="B165" s="1" t="s">
        <v>62</v>
      </c>
      <c r="C165" s="8">
        <v>2</v>
      </c>
      <c r="D165" s="29">
        <f>SUMIFS('2013Figures'!$J:$J,'2013Figures'!$C:$C,$A165,'2013Figures'!$H:$H,$B165,'2013Figures'!$I:$I,$C165,'2013Figures'!$E:$E,$B$1)</f>
        <v>0</v>
      </c>
      <c r="E165" s="9">
        <f>SUMIFS('2013Figures'!$J:$J,'2013Figures'!$C:$C,$A165,'2013Figures'!$H:$H,$B165,'2013Figures'!$I:$I,$C165,'2013Figures'!$B:$B,"BrokerToCy",'2013Figures'!$G:$G,"E1",'2013Figures'!$E:$E,$B$1)</f>
        <v>0</v>
      </c>
      <c r="F165" s="9">
        <f>SUMIFS('2013Figures'!$J:$J,'2013Figures'!$C:$C,$A165,'2013Figures'!$H:$H,$B165,'2013Figures'!$I:$I,$C165,'2013Figures'!$B:$B,"BrokerToCy",'2013Figures'!$G:$G,"P1",'2013Figures'!$E:$E,$B$1)</f>
        <v>0</v>
      </c>
      <c r="G165" s="9">
        <f>SUMIFS('2013Figures'!$J:$J,'2013Figures'!$C:$C,$A165,'2013Figures'!$H:$H,$B165,'2013Figures'!$I:$I,$C165,'2013Figures'!$B:$B,"CyToBroker",'2013Figures'!$G:$G,"E1",'2013Figures'!$E:$E,$B$1)</f>
        <v>0</v>
      </c>
      <c r="H165" s="9">
        <f>SUMIFS('2013Figures'!$J:$J,'2013Figures'!$C:$C,$A165,'2013Figures'!$H:$H,$B165,'2013Figures'!$I:$I,$C165,'2013Figures'!$B:$B,"CyToBroker",'2013Figures'!$G:$G,"P1",'2013Figures'!$E:$E,$B$1)</f>
        <v>0</v>
      </c>
      <c r="J165" s="8">
        <v>200701</v>
      </c>
      <c r="L165" s="42">
        <f>SUMIFS('2012Figures'!$J:$J,'2012Figures'!$C:$C,$A165,'2012Figures'!$H:$H,$B165,'2012Figures'!$I:$I,$C165,'2012Figures'!$E:$E,$B$1)</f>
        <v>0</v>
      </c>
      <c r="M165" s="52">
        <f>SUMIFS('2012Figures'!$J:$J,'2012Figures'!$C:$C,$A165,'2012Figures'!$H:$H,$B165,'2012Figures'!$I:$I,$C165,'2012Figures'!$B:$B,"BrokerToCy",'2012Figures'!$G:$G,"E1",'2012Figures'!$E:$E,$B$1)</f>
        <v>0</v>
      </c>
      <c r="N165" s="52">
        <f>SUMIFS('2012Figures'!$J:$J,'2012Figures'!$C:$C,$A165,'2012Figures'!$H:$H,$B165,'2012Figures'!$I:$I,$C165,'2012Figures'!$B:$B,"BrokerToCy",'2012Figures'!$G:$G,"P1",'2012Figures'!$E:$E,$B$1)</f>
        <v>0</v>
      </c>
      <c r="O165" s="52">
        <f>SUMIFS('2012Figures'!$J:$J,'2012Figures'!$C:$C,$A165,'2012Figures'!$H:$H,$B165,'2012Figures'!$I:$I,$C165,'2012Figures'!$B:$B,"CyToBroker",'2012Figures'!$G:$G,"E1",'2012Figures'!$E:$E,$B$1)</f>
        <v>0</v>
      </c>
      <c r="P165" s="52">
        <f>SUMIFS('2012Figures'!$J:$J,'2012Figures'!$C:$C,$A165,'2012Figures'!$H:$H,$B165,'2012Figures'!$I:$I,$C165,'2012Figures'!$B:$B,"CyToBroker",'2012Figures'!$G:$G,"P1",'2012Figures'!$E:$E,$B$1)</f>
        <v>0</v>
      </c>
      <c r="R165" s="46" t="str">
        <f t="shared" si="23"/>
        <v/>
      </c>
      <c r="S165" s="46" t="str">
        <f t="shared" si="23"/>
        <v/>
      </c>
      <c r="T165" s="46" t="str">
        <f t="shared" si="23"/>
        <v/>
      </c>
      <c r="U165" s="46" t="str">
        <f t="shared" si="23"/>
        <v/>
      </c>
      <c r="V165" s="46" t="str">
        <f t="shared" si="23"/>
        <v/>
      </c>
    </row>
    <row r="166" spans="1:22" x14ac:dyDescent="0.2">
      <c r="A166" s="1">
        <v>114</v>
      </c>
      <c r="B166" s="1" t="s">
        <v>62</v>
      </c>
      <c r="C166" s="8">
        <v>1</v>
      </c>
      <c r="D166" s="29">
        <f>SUMIFS('2013Figures'!$J:$J,'2013Figures'!$C:$C,$A166,'2013Figures'!$H:$H,$B166,'2013Figures'!$I:$I,$C166,'2013Figures'!$E:$E,$B$1)</f>
        <v>0</v>
      </c>
      <c r="E166" s="9">
        <f>SUMIFS('2013Figures'!$J:$J,'2013Figures'!$C:$C,$A166,'2013Figures'!$H:$H,$B166,'2013Figures'!$I:$I,$C166,'2013Figures'!$B:$B,"BrokerToCy",'2013Figures'!$G:$G,"E1",'2013Figures'!$E:$E,$B$1)</f>
        <v>0</v>
      </c>
      <c r="F166" s="9">
        <f>SUMIFS('2013Figures'!$J:$J,'2013Figures'!$C:$C,$A166,'2013Figures'!$H:$H,$B166,'2013Figures'!$I:$I,$C166,'2013Figures'!$B:$B,"BrokerToCy",'2013Figures'!$G:$G,"P1",'2013Figures'!$E:$E,$B$1)</f>
        <v>0</v>
      </c>
      <c r="G166" s="9">
        <f>SUMIFS('2013Figures'!$J:$J,'2013Figures'!$C:$C,$A166,'2013Figures'!$H:$H,$B166,'2013Figures'!$I:$I,$C166,'2013Figures'!$B:$B,"CyToBroker",'2013Figures'!$G:$G,"E1",'2013Figures'!$E:$E,$B$1)</f>
        <v>0</v>
      </c>
      <c r="H166" s="9">
        <f>SUMIFS('2013Figures'!$J:$J,'2013Figures'!$C:$C,$A166,'2013Figures'!$H:$H,$B166,'2013Figures'!$I:$I,$C166,'2013Figures'!$B:$B,"CyToBroker",'2013Figures'!$G:$G,"P1",'2013Figures'!$E:$E,$B$1)</f>
        <v>0</v>
      </c>
      <c r="J166" s="8">
        <v>200601</v>
      </c>
      <c r="L166" s="42">
        <f>SUMIFS('2012Figures'!$J:$J,'2012Figures'!$C:$C,$A166,'2012Figures'!$H:$H,$B166,'2012Figures'!$I:$I,$C166,'2012Figures'!$E:$E,$B$1)</f>
        <v>0</v>
      </c>
      <c r="M166" s="52">
        <f>SUMIFS('2012Figures'!$J:$J,'2012Figures'!$C:$C,$A166,'2012Figures'!$H:$H,$B166,'2012Figures'!$I:$I,$C166,'2012Figures'!$B:$B,"BrokerToCy",'2012Figures'!$G:$G,"E1",'2012Figures'!$E:$E,$B$1)</f>
        <v>0</v>
      </c>
      <c r="N166" s="52">
        <f>SUMIFS('2012Figures'!$J:$J,'2012Figures'!$C:$C,$A166,'2012Figures'!$H:$H,$B166,'2012Figures'!$I:$I,$C166,'2012Figures'!$B:$B,"BrokerToCy",'2012Figures'!$G:$G,"P1",'2012Figures'!$E:$E,$B$1)</f>
        <v>0</v>
      </c>
      <c r="O166" s="52">
        <f>SUMIFS('2012Figures'!$J:$J,'2012Figures'!$C:$C,$A166,'2012Figures'!$H:$H,$B166,'2012Figures'!$I:$I,$C166,'2012Figures'!$B:$B,"CyToBroker",'2012Figures'!$G:$G,"E1",'2012Figures'!$E:$E,$B$1)</f>
        <v>0</v>
      </c>
      <c r="P166" s="52">
        <f>SUMIFS('2012Figures'!$J:$J,'2012Figures'!$C:$C,$A166,'2012Figures'!$H:$H,$B166,'2012Figures'!$I:$I,$C166,'2012Figures'!$B:$B,"CyToBroker",'2012Figures'!$G:$G,"P1",'2012Figures'!$E:$E,$B$1)</f>
        <v>0</v>
      </c>
      <c r="R166" s="46" t="str">
        <f t="shared" si="23"/>
        <v/>
      </c>
      <c r="S166" s="46" t="str">
        <f t="shared" si="23"/>
        <v/>
      </c>
      <c r="T166" s="46" t="str">
        <f t="shared" si="23"/>
        <v/>
      </c>
      <c r="U166" s="46" t="str">
        <f t="shared" si="23"/>
        <v/>
      </c>
      <c r="V166" s="46" t="str">
        <f t="shared" si="23"/>
        <v/>
      </c>
    </row>
    <row r="167" spans="1:22" x14ac:dyDescent="0.2">
      <c r="A167" s="1">
        <v>114</v>
      </c>
      <c r="B167" s="1" t="s">
        <v>62</v>
      </c>
      <c r="D167" s="29">
        <f>SUMIFS('2013Figures'!$J:$J,'2013Figures'!$C:$C,$A167,'2013Figures'!$I:$I,"",'2013Figures'!$E:$E,$B$1)</f>
        <v>34912</v>
      </c>
      <c r="E167" s="9">
        <f>SUMIFS('2013Figures'!$J:$J,'2013Figures'!$C:$C,$A167,'2013Figures'!$I:$I,"",'2013Figures'!$B:$B,"BrokerToCy",'2013Figures'!$G:$G,"E1",'2013Figures'!$E:$E,$B$1)</f>
        <v>0</v>
      </c>
      <c r="F167" s="9">
        <f>SUMIFS('2013Figures'!$J:$J,'2013Figures'!$C:$C,$A167,'2013Figures'!$I:$I,"",'2013Figures'!$B:$B,"BrokerToCy",'2013Figures'!$G:$G,"P1",'2013Figures'!$E:$E,$B$1)</f>
        <v>0</v>
      </c>
      <c r="G167" s="9">
        <f>SUMIFS('2013Figures'!$J:$J,'2013Figures'!$C:$C,$A167,'2013Figures'!$I:$I,"",'2013Figures'!$B:$B,"CyToBroker",'2013Figures'!$G:$G,"E1",'2013Figures'!$E:$E,$B$1)</f>
        <v>34912</v>
      </c>
      <c r="H167" s="9">
        <f>SUMIFS('2013Figures'!$J:$J,'2013Figures'!$C:$C,$A167,'2013Figures'!$I:$I,"",'2013Figures'!$B:$B,"CyToBroker",'2013Figures'!$G:$G,"P1",'2013Figures'!$E:$E,$B$1)</f>
        <v>0</v>
      </c>
      <c r="J167" s="8" t="s">
        <v>131</v>
      </c>
      <c r="L167" s="42">
        <f>SUMIFS('2012Figures'!$J:$J,'2012Figures'!$C:$C,$A167,'2012Figures'!$I:$I,"",'2012Figures'!$E:$E,$B$1)</f>
        <v>43963</v>
      </c>
      <c r="M167" s="52">
        <f>SUMIFS('2012Figures'!$J:$J,'2012Figures'!$C:$C,$A167,'2012Figures'!$I:$I,"",'2012Figures'!$B:$B,"BrokerToCy",'2012Figures'!$G:$G,"E1",'2012Figures'!$E:$E,$B$1)</f>
        <v>0</v>
      </c>
      <c r="N167" s="52">
        <f>SUMIFS('2012Figures'!$J:$J,'2012Figures'!$C:$C,$A167,'2012Figures'!$I:$I,"",'2012Figures'!$B:$B,"BrokerToCy",'2012Figures'!$G:$G,"P1",'2012Figures'!$E:$E,$B$1)</f>
        <v>0</v>
      </c>
      <c r="O167" s="52">
        <f>SUMIFS('2012Figures'!$J:$J,'2012Figures'!$C:$C,$A167,'2012Figures'!$I:$I,"",'2012Figures'!$B:$B,"CyToBroker",'2012Figures'!$G:$G,"E1",'2012Figures'!$E:$E,$B$1)</f>
        <v>43963</v>
      </c>
      <c r="P167" s="52">
        <f>SUMIFS('2012Figures'!$J:$J,'2012Figures'!$C:$C,$A167,'2012Figures'!$I:$I,"",'2012Figures'!$B:$B,"CyToBroker",'2012Figures'!$G:$G,"P1",'2012Figures'!$E:$E,$B$1)</f>
        <v>0</v>
      </c>
      <c r="R167" s="46">
        <f t="shared" si="23"/>
        <v>-0.21</v>
      </c>
      <c r="S167" s="46" t="str">
        <f t="shared" si="23"/>
        <v/>
      </c>
      <c r="T167" s="46" t="str">
        <f t="shared" si="23"/>
        <v/>
      </c>
      <c r="U167" s="46">
        <f t="shared" si="23"/>
        <v>-0.21</v>
      </c>
      <c r="V167" s="46" t="str">
        <f t="shared" si="23"/>
        <v/>
      </c>
    </row>
    <row r="168" spans="1:22" x14ac:dyDescent="0.2">
      <c r="A168" s="21"/>
      <c r="B168" s="21" t="s">
        <v>92</v>
      </c>
      <c r="C168" s="22"/>
      <c r="D168" s="23">
        <f>SUM(E168:H168)</f>
        <v>63111</v>
      </c>
      <c r="E168" s="23">
        <f t="shared" ref="E168:H168" si="24">SUM(E155:E167)</f>
        <v>0</v>
      </c>
      <c r="F168" s="23">
        <f t="shared" si="24"/>
        <v>0</v>
      </c>
      <c r="G168" s="23">
        <f t="shared" si="24"/>
        <v>63111</v>
      </c>
      <c r="H168" s="23">
        <f t="shared" si="24"/>
        <v>0</v>
      </c>
      <c r="I168" s="21"/>
      <c r="J168" s="22"/>
      <c r="K168" s="21"/>
      <c r="L168" s="43">
        <f>SUM(M168:P168)</f>
        <v>47587</v>
      </c>
      <c r="M168" s="43">
        <f t="shared" ref="M168:P168" si="25">SUM(M155:M167)</f>
        <v>0</v>
      </c>
      <c r="N168" s="43">
        <f t="shared" si="25"/>
        <v>0</v>
      </c>
      <c r="O168" s="43">
        <f t="shared" si="25"/>
        <v>47587</v>
      </c>
      <c r="P168" s="43">
        <f t="shared" si="25"/>
        <v>0</v>
      </c>
      <c r="Q168" s="21"/>
      <c r="R168" s="21"/>
      <c r="S168" s="21"/>
      <c r="T168" s="21"/>
      <c r="U168" s="21"/>
      <c r="V168" s="21"/>
    </row>
    <row r="169" spans="1:22" x14ac:dyDescent="0.2">
      <c r="A169" s="28">
        <v>115</v>
      </c>
      <c r="B169" s="28" t="s">
        <v>23</v>
      </c>
      <c r="C169" s="17" t="s">
        <v>88</v>
      </c>
      <c r="D169" s="18">
        <f>SUMIFS('2013Figures'!$J:$J,'2013Figures'!$C:$C,$A169,'2013Figures'!$E:$E,$B$1)</f>
        <v>0</v>
      </c>
      <c r="E169" s="18">
        <f>SUMIFS('2013Figures'!$J:$J,'2013Figures'!$C:$C,$A169,'2013Figures'!$B:$B,"BrokerToCy",'2013Figures'!$G:$G,"E1",'2013Figures'!$E:$E,$B$1)</f>
        <v>0</v>
      </c>
      <c r="F169" s="18">
        <f>SUMIFS('2013Figures'!$J:$J,'2013Figures'!$C:$C,$A169,'2013Figures'!$B:$B,"BrokerToCy",'2013Figures'!$G:$G,"P1",'2013Figures'!$E:$E,$B$1)</f>
        <v>0</v>
      </c>
      <c r="G169" s="18">
        <f>SUMIFS('2013Figures'!$J:$J,'2013Figures'!$C:$C,$A169,'2013Figures'!$B:$B,"CyToBroker",'2013Figures'!$G:$G,"E1",'2013Figures'!$E:$E,$B$1)</f>
        <v>0</v>
      </c>
      <c r="H169" s="18">
        <f>SUMIFS('2013Figures'!$J:$J,'2013Figures'!$C:$C,$A169,'2013Figures'!$B:$B,"CyToBroker",'2013Figures'!$G:$G,"P1",'2013Figures'!$E:$E,$B$1)</f>
        <v>0</v>
      </c>
      <c r="I169" s="28"/>
      <c r="J169" s="17"/>
      <c r="K169" s="28"/>
      <c r="L169" s="50">
        <f>SUMIFS('2012Figures'!$J:$J,'2012Figures'!$C:$C,$A169,'2012Figures'!$E:$E,$B$1)</f>
        <v>0</v>
      </c>
      <c r="M169" s="50">
        <f>SUMIFS('2012Figures'!$J:$J,'2012Figures'!$C:$C,$A169,'2012Figures'!$B:$B,"BrokerToCy",'2012Figures'!$G:$G,"E1",'2012Figures'!$E:$E,$B$1)</f>
        <v>0</v>
      </c>
      <c r="N169" s="50">
        <f>SUMIFS('2012Figures'!$J:$J,'2012Figures'!$C:$C,$A169,'2012Figures'!$B:$B,"BrokerToCy",'2012Figures'!$G:$G,"P1",'2012Figures'!$E:$E,$B$1)</f>
        <v>0</v>
      </c>
      <c r="O169" s="50">
        <f>SUMIFS('2012Figures'!$J:$J,'2012Figures'!$C:$C,$A169,'2012Figures'!$B:$B,"CyToBroker",'2012Figures'!$G:$G,"E1",'2012Figures'!$E:$E,$B$1)</f>
        <v>0</v>
      </c>
      <c r="P169" s="50">
        <f>SUMIFS('2012Figures'!$J:$J,'2012Figures'!$C:$C,$A169,'2012Figures'!$B:$B,"CyToBroker",'2012Figures'!$G:$G,"P1",'2012Figures'!$E:$E,$B$1)</f>
        <v>0</v>
      </c>
      <c r="Q169" s="28"/>
      <c r="R169" s="46" t="str">
        <f t="shared" si="23"/>
        <v/>
      </c>
      <c r="S169" s="46" t="str">
        <f t="shared" si="23"/>
        <v/>
      </c>
      <c r="T169" s="46" t="str">
        <f t="shared" si="23"/>
        <v/>
      </c>
      <c r="U169" s="46" t="str">
        <f t="shared" si="23"/>
        <v/>
      </c>
      <c r="V169" s="46" t="str">
        <f t="shared" si="23"/>
        <v/>
      </c>
    </row>
    <row r="170" spans="1:22" x14ac:dyDescent="0.2">
      <c r="A170" s="1">
        <v>115</v>
      </c>
      <c r="B170" s="1" t="s">
        <v>23</v>
      </c>
      <c r="C170" s="8">
        <v>2</v>
      </c>
      <c r="D170" s="29">
        <f>SUMIFS('2013Figures'!$J:$J,'2013Figures'!$C:$C,$A170,'2013Figures'!$H:$H,$B170,'2013Figures'!$I:$I,$C170,'2013Figures'!$E:$E,$B$1)</f>
        <v>0</v>
      </c>
      <c r="E170" s="9">
        <f>SUMIFS('2013Figures'!$J:$J,'2013Figures'!$C:$C,$A170,'2013Figures'!$H:$H,$B170,'2013Figures'!$I:$I,$C170,'2013Figures'!$B:$B,"BrokerToCy",'2013Figures'!$G:$G,"E1",'2013Figures'!$E:$E,$B$1)</f>
        <v>0</v>
      </c>
      <c r="F170" s="9">
        <f>SUMIFS('2013Figures'!$J:$J,'2013Figures'!$C:$C,$A170,'2013Figures'!$H:$H,$B170,'2013Figures'!$I:$I,$C170,'2013Figures'!$B:$B,"BrokerToCy",'2013Figures'!$G:$G,"P1",'2013Figures'!$E:$E,$B$1)</f>
        <v>0</v>
      </c>
      <c r="G170" s="9">
        <f>SUMIFS('2013Figures'!$J:$J,'2013Figures'!$C:$C,$A170,'2013Figures'!$H:$H,$B170,'2013Figures'!$I:$I,$C170,'2013Figures'!$B:$B,"CyToBroker",'2013Figures'!$G:$G,"E1",'2013Figures'!$E:$E,$B$1)</f>
        <v>0</v>
      </c>
      <c r="H170" s="9">
        <f>SUMIFS('2013Figures'!$J:$J,'2013Figures'!$C:$C,$A170,'2013Figures'!$H:$H,$B170,'2013Figures'!$I:$I,$C170,'2013Figures'!$B:$B,"CyToBroker",'2013Figures'!$G:$G,"P1",'2013Figures'!$E:$E,$B$1)</f>
        <v>0</v>
      </c>
      <c r="J170" s="8" t="s">
        <v>146</v>
      </c>
      <c r="L170" s="42">
        <f>SUMIFS('2012Figures'!$J:$J,'2012Figures'!$C:$C,$A170,'2012Figures'!$H:$H,$B170,'2012Figures'!$I:$I,$C170,'2012Figures'!$E:$E,$B$1)</f>
        <v>0</v>
      </c>
      <c r="M170" s="52">
        <f>SUMIFS('2012Figures'!$J:$J,'2012Figures'!$C:$C,$A170,'2012Figures'!$H:$H,$B170,'2012Figures'!$I:$I,$C170,'2012Figures'!$B:$B,"BrokerToCy",'2012Figures'!$G:$G,"E1",'2012Figures'!$E:$E,$B$1)</f>
        <v>0</v>
      </c>
      <c r="N170" s="52">
        <f>SUMIFS('2012Figures'!$J:$J,'2012Figures'!$C:$C,$A170,'2012Figures'!$H:$H,$B170,'2012Figures'!$I:$I,$C170,'2012Figures'!$B:$B,"BrokerToCy",'2012Figures'!$G:$G,"P1",'2012Figures'!$E:$E,$B$1)</f>
        <v>0</v>
      </c>
      <c r="O170" s="52">
        <f>SUMIFS('2012Figures'!$J:$J,'2012Figures'!$C:$C,$A170,'2012Figures'!$H:$H,$B170,'2012Figures'!$I:$I,$C170,'2012Figures'!$B:$B,"CyToBroker",'2012Figures'!$G:$G,"E1",'2012Figures'!$E:$E,$B$1)</f>
        <v>0</v>
      </c>
      <c r="P170" s="52">
        <f>SUMIFS('2012Figures'!$J:$J,'2012Figures'!$C:$C,$A170,'2012Figures'!$H:$H,$B170,'2012Figures'!$I:$I,$C170,'2012Figures'!$B:$B,"CyToBroker",'2012Figures'!$G:$G,"P1",'2012Figures'!$E:$E,$B$1)</f>
        <v>0</v>
      </c>
      <c r="R170" s="46" t="str">
        <f t="shared" si="23"/>
        <v/>
      </c>
      <c r="S170" s="46" t="str">
        <f t="shared" si="23"/>
        <v/>
      </c>
      <c r="T170" s="46" t="str">
        <f t="shared" si="23"/>
        <v/>
      </c>
      <c r="U170" s="46" t="str">
        <f t="shared" si="23"/>
        <v/>
      </c>
      <c r="V170" s="46" t="str">
        <f t="shared" si="23"/>
        <v/>
      </c>
    </row>
    <row r="171" spans="1:22" x14ac:dyDescent="0.2">
      <c r="A171" s="1">
        <v>115</v>
      </c>
      <c r="B171" s="1" t="s">
        <v>23</v>
      </c>
      <c r="C171" s="8">
        <v>1</v>
      </c>
      <c r="D171" s="29">
        <f>SUMIFS('2013Figures'!$J:$J,'2013Figures'!$C:$C,$A171,'2013Figures'!$H:$H,$B171,'2013Figures'!$I:$I,$C171,'2013Figures'!$E:$E,$B$1)</f>
        <v>0</v>
      </c>
      <c r="E171" s="9">
        <f>SUMIFS('2013Figures'!$J:$J,'2013Figures'!$C:$C,$A171,'2013Figures'!$H:$H,$B171,'2013Figures'!$I:$I,$C171,'2013Figures'!$B:$B,"BrokerToCy",'2013Figures'!$G:$G,"E1",'2013Figures'!$E:$E,$B$1)</f>
        <v>0</v>
      </c>
      <c r="F171" s="9">
        <f>SUMIFS('2013Figures'!$J:$J,'2013Figures'!$C:$C,$A171,'2013Figures'!$H:$H,$B171,'2013Figures'!$I:$I,$C171,'2013Figures'!$B:$B,"BrokerToCy",'2013Figures'!$G:$G,"P1",'2013Figures'!$E:$E,$B$1)</f>
        <v>0</v>
      </c>
      <c r="G171" s="9">
        <f>SUMIFS('2013Figures'!$J:$J,'2013Figures'!$C:$C,$A171,'2013Figures'!$H:$H,$B171,'2013Figures'!$I:$I,$C171,'2013Figures'!$B:$B,"CyToBroker",'2013Figures'!$G:$G,"E1",'2013Figures'!$E:$E,$B$1)</f>
        <v>0</v>
      </c>
      <c r="H171" s="9">
        <f>SUMIFS('2013Figures'!$J:$J,'2013Figures'!$C:$C,$A171,'2013Figures'!$H:$H,$B171,'2013Figures'!$I:$I,$C171,'2013Figures'!$B:$B,"CyToBroker",'2013Figures'!$G:$G,"P1",'2013Figures'!$E:$E,$B$1)</f>
        <v>0</v>
      </c>
      <c r="I171" s="30"/>
      <c r="J171" s="31">
        <v>200901</v>
      </c>
      <c r="K171" s="30"/>
      <c r="L171" s="42">
        <f>SUMIFS('2012Figures'!$J:$J,'2012Figures'!$C:$C,$A171,'2012Figures'!$H:$H,$B171,'2012Figures'!$I:$I,$C171,'2012Figures'!$E:$E,$B$1)</f>
        <v>0</v>
      </c>
      <c r="M171" s="52">
        <f>SUMIFS('2012Figures'!$J:$J,'2012Figures'!$C:$C,$A171,'2012Figures'!$H:$H,$B171,'2012Figures'!$I:$I,$C171,'2012Figures'!$B:$B,"BrokerToCy",'2012Figures'!$G:$G,"E1",'2012Figures'!$E:$E,$B$1)</f>
        <v>0</v>
      </c>
      <c r="N171" s="52">
        <f>SUMIFS('2012Figures'!$J:$J,'2012Figures'!$C:$C,$A171,'2012Figures'!$H:$H,$B171,'2012Figures'!$I:$I,$C171,'2012Figures'!$B:$B,"BrokerToCy",'2012Figures'!$G:$G,"P1",'2012Figures'!$E:$E,$B$1)</f>
        <v>0</v>
      </c>
      <c r="O171" s="52">
        <f>SUMIFS('2012Figures'!$J:$J,'2012Figures'!$C:$C,$A171,'2012Figures'!$H:$H,$B171,'2012Figures'!$I:$I,$C171,'2012Figures'!$B:$B,"CyToBroker",'2012Figures'!$G:$G,"E1",'2012Figures'!$E:$E,$B$1)</f>
        <v>0</v>
      </c>
      <c r="P171" s="52">
        <f>SUMIFS('2012Figures'!$J:$J,'2012Figures'!$C:$C,$A171,'2012Figures'!$H:$H,$B171,'2012Figures'!$I:$I,$C171,'2012Figures'!$B:$B,"CyToBroker",'2012Figures'!$G:$G,"P1",'2012Figures'!$E:$E,$B$1)</f>
        <v>0</v>
      </c>
      <c r="Q171" s="30"/>
      <c r="R171" s="46" t="str">
        <f t="shared" si="23"/>
        <v/>
      </c>
      <c r="S171" s="46" t="str">
        <f t="shared" si="23"/>
        <v/>
      </c>
      <c r="T171" s="46" t="str">
        <f t="shared" si="23"/>
        <v/>
      </c>
      <c r="U171" s="46" t="str">
        <f t="shared" si="23"/>
        <v/>
      </c>
      <c r="V171" s="46" t="str">
        <f t="shared" si="23"/>
        <v/>
      </c>
    </row>
    <row r="172" spans="1:22" x14ac:dyDescent="0.2">
      <c r="A172" s="1">
        <v>115</v>
      </c>
      <c r="B172" s="1" t="s">
        <v>23</v>
      </c>
      <c r="D172" s="29">
        <f>SUMIFS('2013Figures'!$J:$J,'2013Figures'!$C:$C,$A172,'2013Figures'!$I:$I,"",'2013Figures'!$E:$E,$B$1)</f>
        <v>0</v>
      </c>
      <c r="E172" s="9">
        <f>SUMIFS('2013Figures'!$J:$J,'2013Figures'!$C:$C,$A172,'2013Figures'!$I:$I,"",'2013Figures'!$B:$B,"BrokerToCy",'2013Figures'!$G:$G,"E1",'2013Figures'!$E:$E,$B$1)</f>
        <v>0</v>
      </c>
      <c r="F172" s="9">
        <f>SUMIFS('2013Figures'!$J:$J,'2013Figures'!$C:$C,$A172,'2013Figures'!$I:$I,"",'2013Figures'!$B:$B,"BrokerToCy",'2013Figures'!$G:$G,"P1",'2013Figures'!$E:$E,$B$1)</f>
        <v>0</v>
      </c>
      <c r="G172" s="9">
        <f>SUMIFS('2013Figures'!$J:$J,'2013Figures'!$C:$C,$A172,'2013Figures'!$I:$I,"",'2013Figures'!$B:$B,"CyToBroker",'2013Figures'!$G:$G,"E1",'2013Figures'!$E:$E,$B$1)</f>
        <v>0</v>
      </c>
      <c r="H172" s="9">
        <f>SUMIFS('2013Figures'!$J:$J,'2013Figures'!$C:$C,$A172,'2013Figures'!$I:$I,"",'2013Figures'!$B:$B,"CyToBroker",'2013Figures'!$G:$G,"P1",'2013Figures'!$E:$E,$B$1)</f>
        <v>0</v>
      </c>
      <c r="J172" s="8" t="s">
        <v>131</v>
      </c>
      <c r="L172" s="42">
        <f>SUMIFS('2012Figures'!$J:$J,'2012Figures'!$C:$C,$A172,'2012Figures'!$I:$I,"",'2012Figures'!$E:$E,$B$1)</f>
        <v>0</v>
      </c>
      <c r="M172" s="52">
        <f>SUMIFS('2012Figures'!$J:$J,'2012Figures'!$C:$C,$A172,'2012Figures'!$I:$I,"",'2012Figures'!$B:$B,"BrokerToCy",'2012Figures'!$G:$G,"E1",'2012Figures'!$E:$E,$B$1)</f>
        <v>0</v>
      </c>
      <c r="N172" s="52">
        <f>SUMIFS('2012Figures'!$J:$J,'2012Figures'!$C:$C,$A172,'2012Figures'!$I:$I,"",'2012Figures'!$B:$B,"BrokerToCy",'2012Figures'!$G:$G,"P1",'2012Figures'!$E:$E,$B$1)</f>
        <v>0</v>
      </c>
      <c r="O172" s="52">
        <f>SUMIFS('2012Figures'!$J:$J,'2012Figures'!$C:$C,$A172,'2012Figures'!$I:$I,"",'2012Figures'!$B:$B,"CyToBroker",'2012Figures'!$G:$G,"E1",'2012Figures'!$E:$E,$B$1)</f>
        <v>0</v>
      </c>
      <c r="P172" s="52">
        <f>SUMIFS('2012Figures'!$J:$J,'2012Figures'!$C:$C,$A172,'2012Figures'!$I:$I,"",'2012Figures'!$B:$B,"CyToBroker",'2012Figures'!$G:$G,"P1",'2012Figures'!$E:$E,$B$1)</f>
        <v>0</v>
      </c>
      <c r="R172" s="46" t="str">
        <f t="shared" si="23"/>
        <v/>
      </c>
      <c r="S172" s="46" t="str">
        <f t="shared" si="23"/>
        <v/>
      </c>
      <c r="T172" s="46" t="str">
        <f t="shared" si="23"/>
        <v/>
      </c>
      <c r="U172" s="46" t="str">
        <f t="shared" si="23"/>
        <v/>
      </c>
      <c r="V172" s="46" t="str">
        <f t="shared" si="23"/>
        <v/>
      </c>
    </row>
    <row r="173" spans="1:22" x14ac:dyDescent="0.2">
      <c r="A173" s="21"/>
      <c r="B173" s="21" t="s">
        <v>92</v>
      </c>
      <c r="C173" s="22"/>
      <c r="D173" s="23">
        <f>SUM(E173:H173)</f>
        <v>0</v>
      </c>
      <c r="E173" s="23">
        <f>SUM(E170:E172)</f>
        <v>0</v>
      </c>
      <c r="F173" s="23">
        <f>SUM(F170:F172)</f>
        <v>0</v>
      </c>
      <c r="G173" s="23">
        <f>SUM(G170:G172)</f>
        <v>0</v>
      </c>
      <c r="H173" s="23">
        <f>SUM(H170:H172)</f>
        <v>0</v>
      </c>
      <c r="I173" s="21"/>
      <c r="J173" s="22"/>
      <c r="K173" s="21"/>
      <c r="L173" s="43">
        <f>SUM(M173:P173)</f>
        <v>0</v>
      </c>
      <c r="M173" s="43">
        <f>SUM(M170:M172)</f>
        <v>0</v>
      </c>
      <c r="N173" s="43">
        <f>SUM(N170:N172)</f>
        <v>0</v>
      </c>
      <c r="O173" s="43">
        <f>SUM(O170:O172)</f>
        <v>0</v>
      </c>
      <c r="P173" s="43">
        <f>SUM(P170:P172)</f>
        <v>0</v>
      </c>
      <c r="Q173" s="21"/>
      <c r="R173" s="21"/>
      <c r="S173" s="21"/>
      <c r="T173" s="21"/>
      <c r="U173" s="21"/>
      <c r="V173" s="21"/>
    </row>
    <row r="174" spans="1:22" x14ac:dyDescent="0.2">
      <c r="A174" s="28">
        <v>116</v>
      </c>
      <c r="B174" s="28" t="s">
        <v>64</v>
      </c>
      <c r="C174" s="17" t="s">
        <v>88</v>
      </c>
      <c r="D174" s="18">
        <f>SUMIFS('2013Figures'!$J:$J,'2013Figures'!$C:$C,$A174,'2013Figures'!$E:$E,$B$1)</f>
        <v>0</v>
      </c>
      <c r="E174" s="18">
        <f>SUMIFS('2013Figures'!$J:$J,'2013Figures'!$C:$C,$A174,'2013Figures'!$B:$B,"BrokerToCy",'2013Figures'!$G:$G,"E1",'2013Figures'!$E:$E,$B$1)</f>
        <v>0</v>
      </c>
      <c r="F174" s="18">
        <f>SUMIFS('2013Figures'!$J:$J,'2013Figures'!$C:$C,$A174,'2013Figures'!$B:$B,"BrokerToCy",'2013Figures'!$G:$G,"P1",'2013Figures'!$E:$E,$B$1)</f>
        <v>0</v>
      </c>
      <c r="G174" s="18">
        <f>SUMIFS('2013Figures'!$J:$J,'2013Figures'!$C:$C,$A174,'2013Figures'!$B:$B,"CyToBroker",'2013Figures'!$G:$G,"E1",'2013Figures'!$E:$E,$B$1)</f>
        <v>0</v>
      </c>
      <c r="H174" s="18">
        <f>SUMIFS('2013Figures'!$J:$J,'2013Figures'!$C:$C,$A174,'2013Figures'!$B:$B,"CyToBroker",'2013Figures'!$G:$G,"P1",'2013Figures'!$E:$E,$B$1)</f>
        <v>0</v>
      </c>
      <c r="I174" s="28"/>
      <c r="J174" s="17"/>
      <c r="K174" s="28"/>
      <c r="L174" s="50">
        <f>SUMIFS('2012Figures'!$J:$J,'2012Figures'!$C:$C,$A174,'2012Figures'!$E:$E,$B$1)</f>
        <v>0</v>
      </c>
      <c r="M174" s="50">
        <f>SUMIFS('2012Figures'!$J:$J,'2012Figures'!$C:$C,$A174,'2012Figures'!$B:$B,"BrokerToCy",'2012Figures'!$G:$G,"E1",'2012Figures'!$E:$E,$B$1)</f>
        <v>0</v>
      </c>
      <c r="N174" s="50">
        <f>SUMIFS('2012Figures'!$J:$J,'2012Figures'!$C:$C,$A174,'2012Figures'!$B:$B,"BrokerToCy",'2012Figures'!$G:$G,"P1",'2012Figures'!$E:$E,$B$1)</f>
        <v>0</v>
      </c>
      <c r="O174" s="50">
        <f>SUMIFS('2012Figures'!$J:$J,'2012Figures'!$C:$C,$A174,'2012Figures'!$B:$B,"CyToBroker",'2012Figures'!$G:$G,"E1",'2012Figures'!$E:$E,$B$1)</f>
        <v>0</v>
      </c>
      <c r="P174" s="50">
        <f>SUMIFS('2012Figures'!$J:$J,'2012Figures'!$C:$C,$A174,'2012Figures'!$B:$B,"CyToBroker",'2012Figures'!$G:$G,"P1",'2012Figures'!$E:$E,$B$1)</f>
        <v>0</v>
      </c>
      <c r="Q174" s="28"/>
      <c r="R174" s="46" t="str">
        <f t="shared" si="23"/>
        <v/>
      </c>
      <c r="S174" s="46" t="str">
        <f t="shared" si="23"/>
        <v/>
      </c>
      <c r="T174" s="46" t="str">
        <f t="shared" si="23"/>
        <v/>
      </c>
      <c r="U174" s="46" t="str">
        <f t="shared" si="23"/>
        <v/>
      </c>
      <c r="V174" s="46" t="str">
        <f t="shared" si="23"/>
        <v/>
      </c>
    </row>
    <row r="175" spans="1:22" x14ac:dyDescent="0.2">
      <c r="A175" s="1">
        <v>116</v>
      </c>
      <c r="B175" s="1" t="s">
        <v>64</v>
      </c>
      <c r="C175" s="8">
        <v>3</v>
      </c>
      <c r="D175" s="29">
        <f>SUMIFS('2013Figures'!$J:$J,'2013Figures'!$C:$C,$A175,'2013Figures'!$H:$H,$B175,'2013Figures'!$I:$I,$C175,'2013Figures'!$E:$E,$B$1)</f>
        <v>0</v>
      </c>
      <c r="E175" s="9">
        <f>SUMIFS('2013Figures'!$J:$J,'2013Figures'!$C:$C,$A175,'2013Figures'!$H:$H,$B175,'2013Figures'!$I:$I,$C175,'2013Figures'!$B:$B,"BrokerToCy",'2013Figures'!$G:$G,"E1",'2013Figures'!$E:$E,$B$1)</f>
        <v>0</v>
      </c>
      <c r="F175" s="9">
        <f>SUMIFS('2013Figures'!$J:$J,'2013Figures'!$C:$C,$A175,'2013Figures'!$H:$H,$B175,'2013Figures'!$I:$I,$C175,'2013Figures'!$B:$B,"BrokerToCy",'2013Figures'!$G:$G,"P1",'2013Figures'!$E:$E,$B$1)</f>
        <v>0</v>
      </c>
      <c r="G175" s="9">
        <f>SUMIFS('2013Figures'!$J:$J,'2013Figures'!$C:$C,$A175,'2013Figures'!$H:$H,$B175,'2013Figures'!$I:$I,$C175,'2013Figures'!$B:$B,"CyToBroker",'2013Figures'!$G:$G,"E1",'2013Figures'!$E:$E,$B$1)</f>
        <v>0</v>
      </c>
      <c r="H175" s="9">
        <f>SUMIFS('2013Figures'!$J:$J,'2013Figures'!$C:$C,$A175,'2013Figures'!$H:$H,$B175,'2013Figures'!$I:$I,$C175,'2013Figures'!$B:$B,"CyToBroker",'2013Figures'!$G:$G,"P1",'2013Figures'!$E:$E,$B$1)</f>
        <v>0</v>
      </c>
      <c r="J175" s="8" t="s">
        <v>146</v>
      </c>
      <c r="L175" s="42">
        <f>SUMIFS('2012Figures'!$J:$J,'2012Figures'!$C:$C,$A175,'2012Figures'!$H:$H,$B175,'2012Figures'!$I:$I,$C175,'2012Figures'!$E:$E,$B$1)</f>
        <v>0</v>
      </c>
      <c r="M175" s="52">
        <f>SUMIFS('2012Figures'!$J:$J,'2012Figures'!$C:$C,$A175,'2012Figures'!$H:$H,$B175,'2012Figures'!$I:$I,$C175,'2012Figures'!$B:$B,"BrokerToCy",'2012Figures'!$G:$G,"E1",'2012Figures'!$E:$E,$B$1)</f>
        <v>0</v>
      </c>
      <c r="N175" s="52">
        <f>SUMIFS('2012Figures'!$J:$J,'2012Figures'!$C:$C,$A175,'2012Figures'!$H:$H,$B175,'2012Figures'!$I:$I,$C175,'2012Figures'!$B:$B,"BrokerToCy",'2012Figures'!$G:$G,"P1",'2012Figures'!$E:$E,$B$1)</f>
        <v>0</v>
      </c>
      <c r="O175" s="52">
        <f>SUMIFS('2012Figures'!$J:$J,'2012Figures'!$C:$C,$A175,'2012Figures'!$H:$H,$B175,'2012Figures'!$I:$I,$C175,'2012Figures'!$B:$B,"CyToBroker",'2012Figures'!$G:$G,"E1",'2012Figures'!$E:$E,$B$1)</f>
        <v>0</v>
      </c>
      <c r="P175" s="52">
        <f>SUMIFS('2012Figures'!$J:$J,'2012Figures'!$C:$C,$A175,'2012Figures'!$H:$H,$B175,'2012Figures'!$I:$I,$C175,'2012Figures'!$B:$B,"CyToBroker",'2012Figures'!$G:$G,"P1",'2012Figures'!$E:$E,$B$1)</f>
        <v>0</v>
      </c>
      <c r="R175" s="46" t="str">
        <f t="shared" si="23"/>
        <v/>
      </c>
      <c r="S175" s="46" t="str">
        <f t="shared" si="23"/>
        <v/>
      </c>
      <c r="T175" s="46" t="str">
        <f t="shared" si="23"/>
        <v/>
      </c>
      <c r="U175" s="46" t="str">
        <f t="shared" si="23"/>
        <v/>
      </c>
      <c r="V175" s="46" t="str">
        <f t="shared" si="23"/>
        <v/>
      </c>
    </row>
    <row r="176" spans="1:22" x14ac:dyDescent="0.2">
      <c r="A176" s="1">
        <v>116</v>
      </c>
      <c r="B176" s="1" t="s">
        <v>64</v>
      </c>
      <c r="C176" s="8">
        <v>2</v>
      </c>
      <c r="D176" s="29">
        <f>SUMIFS('2013Figures'!$J:$J,'2013Figures'!$C:$C,$A176,'2013Figures'!$H:$H,$B176,'2013Figures'!$I:$I,$C176,'2013Figures'!$E:$E,$B$1)</f>
        <v>0</v>
      </c>
      <c r="E176" s="9">
        <f>SUMIFS('2013Figures'!$J:$J,'2013Figures'!$C:$C,$A176,'2013Figures'!$H:$H,$B176,'2013Figures'!$I:$I,$C176,'2013Figures'!$B:$B,"BrokerToCy",'2013Figures'!$G:$G,"E1",'2013Figures'!$E:$E,$B$1)</f>
        <v>0</v>
      </c>
      <c r="F176" s="9">
        <f>SUMIFS('2013Figures'!$J:$J,'2013Figures'!$C:$C,$A176,'2013Figures'!$H:$H,$B176,'2013Figures'!$I:$I,$C176,'2013Figures'!$B:$B,"BrokerToCy",'2013Figures'!$G:$G,"P1",'2013Figures'!$E:$E,$B$1)</f>
        <v>0</v>
      </c>
      <c r="G176" s="9">
        <f>SUMIFS('2013Figures'!$J:$J,'2013Figures'!$C:$C,$A176,'2013Figures'!$H:$H,$B176,'2013Figures'!$I:$I,$C176,'2013Figures'!$B:$B,"CyToBroker",'2013Figures'!$G:$G,"E1",'2013Figures'!$E:$E,$B$1)</f>
        <v>0</v>
      </c>
      <c r="H176" s="9">
        <f>SUMIFS('2013Figures'!$J:$J,'2013Figures'!$C:$C,$A176,'2013Figures'!$H:$H,$B176,'2013Figures'!$I:$I,$C176,'2013Figures'!$B:$B,"CyToBroker",'2013Figures'!$G:$G,"P1",'2013Figures'!$E:$E,$B$1)</f>
        <v>0</v>
      </c>
      <c r="I176" s="30"/>
      <c r="J176" s="31">
        <v>201101</v>
      </c>
      <c r="K176" s="30"/>
      <c r="L176" s="42">
        <f>SUMIFS('2012Figures'!$J:$J,'2012Figures'!$C:$C,$A176,'2012Figures'!$H:$H,$B176,'2012Figures'!$I:$I,$C176,'2012Figures'!$E:$E,$B$1)</f>
        <v>0</v>
      </c>
      <c r="M176" s="52">
        <f>SUMIFS('2012Figures'!$J:$J,'2012Figures'!$C:$C,$A176,'2012Figures'!$H:$H,$B176,'2012Figures'!$I:$I,$C176,'2012Figures'!$B:$B,"BrokerToCy",'2012Figures'!$G:$G,"E1",'2012Figures'!$E:$E,$B$1)</f>
        <v>0</v>
      </c>
      <c r="N176" s="52">
        <f>SUMIFS('2012Figures'!$J:$J,'2012Figures'!$C:$C,$A176,'2012Figures'!$H:$H,$B176,'2012Figures'!$I:$I,$C176,'2012Figures'!$B:$B,"BrokerToCy",'2012Figures'!$G:$G,"P1",'2012Figures'!$E:$E,$B$1)</f>
        <v>0</v>
      </c>
      <c r="O176" s="52">
        <f>SUMIFS('2012Figures'!$J:$J,'2012Figures'!$C:$C,$A176,'2012Figures'!$H:$H,$B176,'2012Figures'!$I:$I,$C176,'2012Figures'!$B:$B,"CyToBroker",'2012Figures'!$G:$G,"E1",'2012Figures'!$E:$E,$B$1)</f>
        <v>0</v>
      </c>
      <c r="P176" s="52">
        <f>SUMIFS('2012Figures'!$J:$J,'2012Figures'!$C:$C,$A176,'2012Figures'!$H:$H,$B176,'2012Figures'!$I:$I,$C176,'2012Figures'!$B:$B,"CyToBroker",'2012Figures'!$G:$G,"P1",'2012Figures'!$E:$E,$B$1)</f>
        <v>0</v>
      </c>
      <c r="Q176" s="30"/>
      <c r="R176" s="46" t="str">
        <f t="shared" si="23"/>
        <v/>
      </c>
      <c r="S176" s="46" t="str">
        <f t="shared" si="23"/>
        <v/>
      </c>
      <c r="T176" s="46" t="str">
        <f t="shared" si="23"/>
        <v/>
      </c>
      <c r="U176" s="46" t="str">
        <f t="shared" si="23"/>
        <v/>
      </c>
      <c r="V176" s="46" t="str">
        <f t="shared" si="23"/>
        <v/>
      </c>
    </row>
    <row r="177" spans="1:22" x14ac:dyDescent="0.2">
      <c r="A177" s="1">
        <v>116</v>
      </c>
      <c r="B177" s="1" t="s">
        <v>64</v>
      </c>
      <c r="C177" s="8">
        <v>1</v>
      </c>
      <c r="D177" s="29">
        <f>SUMIFS('2013Figures'!$J:$J,'2013Figures'!$C:$C,$A177,'2013Figures'!$H:$H,$B177,'2013Figures'!$I:$I,$C177,'2013Figures'!$E:$E,$B$1)</f>
        <v>0</v>
      </c>
      <c r="E177" s="9">
        <f>SUMIFS('2013Figures'!$J:$J,'2013Figures'!$C:$C,$A177,'2013Figures'!$H:$H,$B177,'2013Figures'!$I:$I,$C177,'2013Figures'!$B:$B,"BrokerToCy",'2013Figures'!$G:$G,"E1",'2013Figures'!$E:$E,$B$1)</f>
        <v>0</v>
      </c>
      <c r="F177" s="9">
        <f>SUMIFS('2013Figures'!$J:$J,'2013Figures'!$C:$C,$A177,'2013Figures'!$H:$H,$B177,'2013Figures'!$I:$I,$C177,'2013Figures'!$B:$B,"BrokerToCy",'2013Figures'!$G:$G,"P1",'2013Figures'!$E:$E,$B$1)</f>
        <v>0</v>
      </c>
      <c r="G177" s="9">
        <f>SUMIFS('2013Figures'!$J:$J,'2013Figures'!$C:$C,$A177,'2013Figures'!$H:$H,$B177,'2013Figures'!$I:$I,$C177,'2013Figures'!$B:$B,"CyToBroker",'2013Figures'!$G:$G,"E1",'2013Figures'!$E:$E,$B$1)</f>
        <v>0</v>
      </c>
      <c r="H177" s="9">
        <f>SUMIFS('2013Figures'!$J:$J,'2013Figures'!$C:$C,$A177,'2013Figures'!$H:$H,$B177,'2013Figures'!$I:$I,$C177,'2013Figures'!$B:$B,"CyToBroker",'2013Figures'!$G:$G,"P1",'2013Figures'!$E:$E,$B$1)</f>
        <v>0</v>
      </c>
      <c r="J177" s="8">
        <v>200901</v>
      </c>
      <c r="L177" s="42">
        <f>SUMIFS('2012Figures'!$J:$J,'2012Figures'!$C:$C,$A177,'2012Figures'!$H:$H,$B177,'2012Figures'!$I:$I,$C177,'2012Figures'!$E:$E,$B$1)</f>
        <v>0</v>
      </c>
      <c r="M177" s="52">
        <f>SUMIFS('2012Figures'!$J:$J,'2012Figures'!$C:$C,$A177,'2012Figures'!$H:$H,$B177,'2012Figures'!$I:$I,$C177,'2012Figures'!$B:$B,"BrokerToCy",'2012Figures'!$G:$G,"E1",'2012Figures'!$E:$E,$B$1)</f>
        <v>0</v>
      </c>
      <c r="N177" s="52">
        <f>SUMIFS('2012Figures'!$J:$J,'2012Figures'!$C:$C,$A177,'2012Figures'!$H:$H,$B177,'2012Figures'!$I:$I,$C177,'2012Figures'!$B:$B,"BrokerToCy",'2012Figures'!$G:$G,"P1",'2012Figures'!$E:$E,$B$1)</f>
        <v>0</v>
      </c>
      <c r="O177" s="52">
        <f>SUMIFS('2012Figures'!$J:$J,'2012Figures'!$C:$C,$A177,'2012Figures'!$H:$H,$B177,'2012Figures'!$I:$I,$C177,'2012Figures'!$B:$B,"CyToBroker",'2012Figures'!$G:$G,"E1",'2012Figures'!$E:$E,$B$1)</f>
        <v>0</v>
      </c>
      <c r="P177" s="52">
        <f>SUMIFS('2012Figures'!$J:$J,'2012Figures'!$C:$C,$A177,'2012Figures'!$H:$H,$B177,'2012Figures'!$I:$I,$C177,'2012Figures'!$B:$B,"CyToBroker",'2012Figures'!$G:$G,"P1",'2012Figures'!$E:$E,$B$1)</f>
        <v>0</v>
      </c>
      <c r="R177" s="46" t="str">
        <f t="shared" si="23"/>
        <v/>
      </c>
      <c r="S177" s="46" t="str">
        <f t="shared" si="23"/>
        <v/>
      </c>
      <c r="T177" s="46" t="str">
        <f t="shared" si="23"/>
        <v/>
      </c>
      <c r="U177" s="46" t="str">
        <f t="shared" si="23"/>
        <v/>
      </c>
      <c r="V177" s="46" t="str">
        <f t="shared" si="23"/>
        <v/>
      </c>
    </row>
    <row r="178" spans="1:22" x14ac:dyDescent="0.2">
      <c r="A178" s="1">
        <v>116</v>
      </c>
      <c r="B178" s="1" t="s">
        <v>64</v>
      </c>
      <c r="D178" s="29">
        <f>SUMIFS('2013Figures'!$J:$J,'2013Figures'!$C:$C,$A178,'2013Figures'!$I:$I,"",'2013Figures'!$E:$E,$B$1)</f>
        <v>0</v>
      </c>
      <c r="E178" s="9">
        <f>SUMIFS('2013Figures'!$J:$J,'2013Figures'!$C:$C,$A178,'2013Figures'!$I:$I,"",'2013Figures'!$B:$B,"BrokerToCy",'2013Figures'!$G:$G,"E1",'2013Figures'!$E:$E,$B$1)</f>
        <v>0</v>
      </c>
      <c r="F178" s="9">
        <f>SUMIFS('2013Figures'!$J:$J,'2013Figures'!$C:$C,$A178,'2013Figures'!$I:$I,"",'2013Figures'!$B:$B,"BrokerToCy",'2013Figures'!$G:$G,"P1",'2013Figures'!$E:$E,$B$1)</f>
        <v>0</v>
      </c>
      <c r="G178" s="9">
        <f>SUMIFS('2013Figures'!$J:$J,'2013Figures'!$C:$C,$A178,'2013Figures'!$I:$I,"",'2013Figures'!$B:$B,"CyToBroker",'2013Figures'!$G:$G,"E1",'2013Figures'!$E:$E,$B$1)</f>
        <v>0</v>
      </c>
      <c r="H178" s="9">
        <f>SUMIFS('2013Figures'!$J:$J,'2013Figures'!$C:$C,$A178,'2013Figures'!$I:$I,"",'2013Figures'!$B:$B,"CyToBroker",'2013Figures'!$G:$G,"P1",'2013Figures'!$E:$E,$B$1)</f>
        <v>0</v>
      </c>
      <c r="J178" s="8" t="s">
        <v>131</v>
      </c>
      <c r="L178" s="42">
        <f>SUMIFS('2012Figures'!$J:$J,'2012Figures'!$C:$C,$A178,'2012Figures'!$I:$I,"",'2012Figures'!$E:$E,$B$1)</f>
        <v>0</v>
      </c>
      <c r="M178" s="52">
        <f>SUMIFS('2012Figures'!$J:$J,'2012Figures'!$C:$C,$A178,'2012Figures'!$I:$I,"",'2012Figures'!$B:$B,"BrokerToCy",'2012Figures'!$G:$G,"E1",'2012Figures'!$E:$E,$B$1)</f>
        <v>0</v>
      </c>
      <c r="N178" s="52">
        <f>SUMIFS('2012Figures'!$J:$J,'2012Figures'!$C:$C,$A178,'2012Figures'!$I:$I,"",'2012Figures'!$B:$B,"BrokerToCy",'2012Figures'!$G:$G,"P1",'2012Figures'!$E:$E,$B$1)</f>
        <v>0</v>
      </c>
      <c r="O178" s="52">
        <f>SUMIFS('2012Figures'!$J:$J,'2012Figures'!$C:$C,$A178,'2012Figures'!$I:$I,"",'2012Figures'!$B:$B,"CyToBroker",'2012Figures'!$G:$G,"E1",'2012Figures'!$E:$E,$B$1)</f>
        <v>0</v>
      </c>
      <c r="P178" s="52">
        <f>SUMIFS('2012Figures'!$J:$J,'2012Figures'!$C:$C,$A178,'2012Figures'!$I:$I,"",'2012Figures'!$B:$B,"CyToBroker",'2012Figures'!$G:$G,"P1",'2012Figures'!$E:$E,$B$1)</f>
        <v>0</v>
      </c>
      <c r="R178" s="46" t="str">
        <f t="shared" si="23"/>
        <v/>
      </c>
      <c r="S178" s="46" t="str">
        <f t="shared" si="23"/>
        <v/>
      </c>
      <c r="T178" s="46" t="str">
        <f t="shared" si="23"/>
        <v/>
      </c>
      <c r="U178" s="46" t="str">
        <f t="shared" si="23"/>
        <v/>
      </c>
      <c r="V178" s="46" t="str">
        <f t="shared" si="23"/>
        <v/>
      </c>
    </row>
    <row r="179" spans="1:22" x14ac:dyDescent="0.2">
      <c r="A179" s="21"/>
      <c r="B179" s="21" t="s">
        <v>92</v>
      </c>
      <c r="C179" s="22"/>
      <c r="D179" s="23">
        <f>SUM(E179:H179)</f>
        <v>0</v>
      </c>
      <c r="E179" s="23">
        <f>SUM(E175:E178)</f>
        <v>0</v>
      </c>
      <c r="F179" s="23">
        <f>SUM(F175:F178)</f>
        <v>0</v>
      </c>
      <c r="G179" s="23">
        <f>SUM(G175:G178)</f>
        <v>0</v>
      </c>
      <c r="H179" s="23">
        <f>SUM(H175:H178)</f>
        <v>0</v>
      </c>
      <c r="I179" s="21"/>
      <c r="J179" s="22"/>
      <c r="K179" s="21"/>
      <c r="L179" s="43">
        <f>SUM(M179:P179)</f>
        <v>0</v>
      </c>
      <c r="M179" s="43">
        <f>SUM(M175:M178)</f>
        <v>0</v>
      </c>
      <c r="N179" s="43">
        <f>SUM(N175:N178)</f>
        <v>0</v>
      </c>
      <c r="O179" s="43">
        <f>SUM(O175:O178)</f>
        <v>0</v>
      </c>
      <c r="P179" s="43">
        <f>SUM(P175:P178)</f>
        <v>0</v>
      </c>
      <c r="Q179" s="21"/>
      <c r="R179" s="21"/>
      <c r="S179" s="21"/>
      <c r="T179" s="21"/>
      <c r="U179" s="21"/>
      <c r="V179" s="21"/>
    </row>
    <row r="180" spans="1:22" x14ac:dyDescent="0.2">
      <c r="A180" s="28">
        <v>118</v>
      </c>
      <c r="B180" s="28" t="s">
        <v>109</v>
      </c>
      <c r="C180" s="17" t="s">
        <v>88</v>
      </c>
      <c r="D180" s="18">
        <f>SUMIFS('2013Figures'!$J:$J,'2013Figures'!$C:$C,$A180,'2013Figures'!$E:$E,$B$1)</f>
        <v>0</v>
      </c>
      <c r="E180" s="18">
        <f>SUMIFS('2013Figures'!$J:$J,'2013Figures'!$C:$C,$A180,'2013Figures'!$B:$B,"BrokerToCy",'2013Figures'!$G:$G,"E1",'2013Figures'!$E:$E,$B$1)</f>
        <v>0</v>
      </c>
      <c r="F180" s="18">
        <f>SUMIFS('2013Figures'!$J:$J,'2013Figures'!$C:$C,$A180,'2013Figures'!$B:$B,"BrokerToCy",'2013Figures'!$G:$G,"P1",'2013Figures'!$E:$E,$B$1)</f>
        <v>0</v>
      </c>
      <c r="G180" s="18">
        <f>SUMIFS('2013Figures'!$J:$J,'2013Figures'!$C:$C,$A180,'2013Figures'!$B:$B,"CyToBroker",'2013Figures'!$G:$G,"E1",'2013Figures'!$E:$E,$B$1)</f>
        <v>0</v>
      </c>
      <c r="H180" s="18">
        <f>SUMIFS('2013Figures'!$J:$J,'2013Figures'!$C:$C,$A180,'2013Figures'!$B:$B,"CyToBroker",'2013Figures'!$G:$G,"P1",'2013Figures'!$E:$E,$B$1)</f>
        <v>0</v>
      </c>
      <c r="I180" s="28"/>
      <c r="J180" s="17"/>
      <c r="K180" s="28"/>
      <c r="L180" s="50">
        <f>SUMIFS('2012Figures'!$J:$J,'2012Figures'!$C:$C,$A180,'2012Figures'!$E:$E,$B$1)</f>
        <v>0</v>
      </c>
      <c r="M180" s="50">
        <f>SUMIFS('2012Figures'!$J:$J,'2012Figures'!$C:$C,$A180,'2012Figures'!$B:$B,"BrokerToCy",'2012Figures'!$G:$G,"E1",'2012Figures'!$E:$E,$B$1)</f>
        <v>0</v>
      </c>
      <c r="N180" s="50">
        <f>SUMIFS('2012Figures'!$J:$J,'2012Figures'!$C:$C,$A180,'2012Figures'!$B:$B,"BrokerToCy",'2012Figures'!$G:$G,"P1",'2012Figures'!$E:$E,$B$1)</f>
        <v>0</v>
      </c>
      <c r="O180" s="50">
        <f>SUMIFS('2012Figures'!$J:$J,'2012Figures'!$C:$C,$A180,'2012Figures'!$B:$B,"CyToBroker",'2012Figures'!$G:$G,"E1",'2012Figures'!$E:$E,$B$1)</f>
        <v>0</v>
      </c>
      <c r="P180" s="50">
        <f>SUMIFS('2012Figures'!$J:$J,'2012Figures'!$C:$C,$A180,'2012Figures'!$B:$B,"CyToBroker",'2012Figures'!$G:$G,"P1",'2012Figures'!$E:$E,$B$1)</f>
        <v>0</v>
      </c>
      <c r="Q180" s="28"/>
      <c r="R180" s="46" t="str">
        <f t="shared" si="23"/>
        <v/>
      </c>
      <c r="S180" s="46" t="str">
        <f t="shared" si="23"/>
        <v/>
      </c>
      <c r="T180" s="46" t="str">
        <f t="shared" si="23"/>
        <v/>
      </c>
      <c r="U180" s="46" t="str">
        <f t="shared" si="23"/>
        <v/>
      </c>
      <c r="V180" s="46" t="str">
        <f t="shared" si="23"/>
        <v/>
      </c>
    </row>
    <row r="181" spans="1:22" x14ac:dyDescent="0.2">
      <c r="A181" s="1">
        <v>118</v>
      </c>
      <c r="B181" s="1" t="s">
        <v>109</v>
      </c>
      <c r="C181" s="8">
        <v>11</v>
      </c>
      <c r="D181" s="29">
        <f>SUMIFS('2013Figures'!$J:$J,'2013Figures'!$C:$C,$A181,'2013Figures'!$H:$H,$B181,'2013Figures'!$I:$I,$C181,'2013Figures'!$E:$E,$B$1)</f>
        <v>0</v>
      </c>
      <c r="E181" s="9">
        <f>SUMIFS('2013Figures'!$J:$J,'2013Figures'!$C:$C,$A181,'2013Figures'!$H:$H,$B181,'2013Figures'!$I:$I,$C181,'2013Figures'!$B:$B,"BrokerToCy",'2013Figures'!$G:$G,"E1",'2013Figures'!$E:$E,$B$1)</f>
        <v>0</v>
      </c>
      <c r="F181" s="9">
        <f>SUMIFS('2013Figures'!$J:$J,'2013Figures'!$C:$C,$A181,'2013Figures'!$H:$H,$B181,'2013Figures'!$I:$I,$C181,'2013Figures'!$B:$B,"BrokerToCy",'2013Figures'!$G:$G,"P1",'2013Figures'!$E:$E,$B$1)</f>
        <v>0</v>
      </c>
      <c r="G181" s="9">
        <f>SUMIFS('2013Figures'!$J:$J,'2013Figures'!$C:$C,$A181,'2013Figures'!$H:$H,$B181,'2013Figures'!$I:$I,$C181,'2013Figures'!$B:$B,"CyToBroker",'2013Figures'!$G:$G,"E1",'2013Figures'!$E:$E,$B$1)</f>
        <v>0</v>
      </c>
      <c r="H181" s="9">
        <f>SUMIFS('2013Figures'!$J:$J,'2013Figures'!$C:$C,$A181,'2013Figures'!$H:$H,$B181,'2013Figures'!$I:$I,$C181,'2013Figures'!$B:$B,"CyToBroker",'2013Figures'!$G:$G,"P1",'2013Figures'!$E:$E,$B$1)</f>
        <v>0</v>
      </c>
      <c r="L181" s="42">
        <f>SUMIFS('2012Figures'!$J:$J,'2012Figures'!$C:$C,$A181,'2012Figures'!$H:$H,$B181,'2012Figures'!$I:$I,$C181,'2012Figures'!$E:$E,$B$1)</f>
        <v>0</v>
      </c>
      <c r="M181" s="52">
        <f>SUMIFS('2012Figures'!$J:$J,'2012Figures'!$C:$C,$A181,'2012Figures'!$H:$H,$B181,'2012Figures'!$I:$I,$C181,'2012Figures'!$B:$B,"BrokerToCy",'2012Figures'!$G:$G,"E1",'2012Figures'!$E:$E,$B$1)</f>
        <v>0</v>
      </c>
      <c r="N181" s="52">
        <f>SUMIFS('2012Figures'!$J:$J,'2012Figures'!$C:$C,$A181,'2012Figures'!$H:$H,$B181,'2012Figures'!$I:$I,$C181,'2012Figures'!$B:$B,"BrokerToCy",'2012Figures'!$G:$G,"P1",'2012Figures'!$E:$E,$B$1)</f>
        <v>0</v>
      </c>
      <c r="O181" s="52">
        <f>SUMIFS('2012Figures'!$J:$J,'2012Figures'!$C:$C,$A181,'2012Figures'!$H:$H,$B181,'2012Figures'!$I:$I,$C181,'2012Figures'!$B:$B,"CyToBroker",'2012Figures'!$G:$G,"E1",'2012Figures'!$E:$E,$B$1)</f>
        <v>0</v>
      </c>
      <c r="P181" s="52">
        <f>SUMIFS('2012Figures'!$J:$J,'2012Figures'!$C:$C,$A181,'2012Figures'!$H:$H,$B181,'2012Figures'!$I:$I,$C181,'2012Figures'!$B:$B,"CyToBroker",'2012Figures'!$G:$G,"P1",'2012Figures'!$E:$E,$B$1)</f>
        <v>0</v>
      </c>
      <c r="R181" s="46" t="str">
        <f t="shared" si="23"/>
        <v/>
      </c>
      <c r="S181" s="46" t="str">
        <f t="shared" si="23"/>
        <v/>
      </c>
      <c r="T181" s="46" t="str">
        <f t="shared" si="23"/>
        <v/>
      </c>
      <c r="U181" s="46" t="str">
        <f t="shared" si="23"/>
        <v/>
      </c>
      <c r="V181" s="46" t="str">
        <f t="shared" si="23"/>
        <v/>
      </c>
    </row>
    <row r="182" spans="1:22" x14ac:dyDescent="0.2">
      <c r="A182" s="1">
        <v>118</v>
      </c>
      <c r="B182" s="1" t="s">
        <v>109</v>
      </c>
      <c r="C182" s="8">
        <v>10</v>
      </c>
      <c r="D182" s="29">
        <f>SUMIFS('2013Figures'!$J:$J,'2013Figures'!$C:$C,$A182,'2013Figures'!$H:$H,$B182,'2013Figures'!$I:$I,$C182,'2013Figures'!$E:$E,$B$1)</f>
        <v>0</v>
      </c>
      <c r="E182" s="9">
        <f>SUMIFS('2013Figures'!$J:$J,'2013Figures'!$C:$C,$A182,'2013Figures'!$H:$H,$B182,'2013Figures'!$I:$I,$C182,'2013Figures'!$B:$B,"BrokerToCy",'2013Figures'!$G:$G,"E1",'2013Figures'!$E:$E,$B$1)</f>
        <v>0</v>
      </c>
      <c r="F182" s="9">
        <f>SUMIFS('2013Figures'!$J:$J,'2013Figures'!$C:$C,$A182,'2013Figures'!$H:$H,$B182,'2013Figures'!$I:$I,$C182,'2013Figures'!$B:$B,"BrokerToCy",'2013Figures'!$G:$G,"P1",'2013Figures'!$E:$E,$B$1)</f>
        <v>0</v>
      </c>
      <c r="G182" s="9">
        <f>SUMIFS('2013Figures'!$J:$J,'2013Figures'!$C:$C,$A182,'2013Figures'!$H:$H,$B182,'2013Figures'!$I:$I,$C182,'2013Figures'!$B:$B,"CyToBroker",'2013Figures'!$G:$G,"E1",'2013Figures'!$E:$E,$B$1)</f>
        <v>0</v>
      </c>
      <c r="H182" s="9">
        <f>SUMIFS('2013Figures'!$J:$J,'2013Figures'!$C:$C,$A182,'2013Figures'!$H:$H,$B182,'2013Figures'!$I:$I,$C182,'2013Figures'!$B:$B,"CyToBroker",'2013Figures'!$G:$G,"P1",'2013Figures'!$E:$E,$B$1)</f>
        <v>0</v>
      </c>
      <c r="J182" s="8">
        <v>201501</v>
      </c>
      <c r="L182" s="42">
        <f>SUMIFS('2012Figures'!$J:$J,'2012Figures'!$C:$C,$A182,'2012Figures'!$H:$H,$B182,'2012Figures'!$I:$I,$C182,'2012Figures'!$E:$E,$B$1)</f>
        <v>0</v>
      </c>
      <c r="M182" s="52">
        <f>SUMIFS('2012Figures'!$J:$J,'2012Figures'!$C:$C,$A182,'2012Figures'!$H:$H,$B182,'2012Figures'!$I:$I,$C182,'2012Figures'!$B:$B,"BrokerToCy",'2012Figures'!$G:$G,"E1",'2012Figures'!$E:$E,$B$1)</f>
        <v>0</v>
      </c>
      <c r="N182" s="52">
        <f>SUMIFS('2012Figures'!$J:$J,'2012Figures'!$C:$C,$A182,'2012Figures'!$H:$H,$B182,'2012Figures'!$I:$I,$C182,'2012Figures'!$B:$B,"BrokerToCy",'2012Figures'!$G:$G,"P1",'2012Figures'!$E:$E,$B$1)</f>
        <v>0</v>
      </c>
      <c r="O182" s="52">
        <f>SUMIFS('2012Figures'!$J:$J,'2012Figures'!$C:$C,$A182,'2012Figures'!$H:$H,$B182,'2012Figures'!$I:$I,$C182,'2012Figures'!$B:$B,"CyToBroker",'2012Figures'!$G:$G,"E1",'2012Figures'!$E:$E,$B$1)</f>
        <v>0</v>
      </c>
      <c r="P182" s="52">
        <f>SUMIFS('2012Figures'!$J:$J,'2012Figures'!$C:$C,$A182,'2012Figures'!$H:$H,$B182,'2012Figures'!$I:$I,$C182,'2012Figures'!$B:$B,"CyToBroker",'2012Figures'!$G:$G,"P1",'2012Figures'!$E:$E,$B$1)</f>
        <v>0</v>
      </c>
      <c r="R182" s="46" t="str">
        <f t="shared" si="23"/>
        <v/>
      </c>
      <c r="S182" s="46" t="str">
        <f t="shared" si="23"/>
        <v/>
      </c>
      <c r="T182" s="46" t="str">
        <f t="shared" si="23"/>
        <v/>
      </c>
      <c r="U182" s="46" t="str">
        <f t="shared" si="23"/>
        <v/>
      </c>
      <c r="V182" s="46" t="str">
        <f t="shared" si="23"/>
        <v/>
      </c>
    </row>
    <row r="183" spans="1:22" x14ac:dyDescent="0.2">
      <c r="A183" s="1">
        <v>118</v>
      </c>
      <c r="B183" s="1" t="s">
        <v>109</v>
      </c>
      <c r="C183" s="8">
        <v>9</v>
      </c>
      <c r="D183" s="29">
        <f>SUMIFS('2013Figures'!$J:$J,'2013Figures'!$C:$C,$A183,'2013Figures'!$H:$H,$B183,'2013Figures'!$I:$I,$C183,'2013Figures'!$E:$E,$B$1)</f>
        <v>0</v>
      </c>
      <c r="E183" s="9">
        <f>SUMIFS('2013Figures'!$J:$J,'2013Figures'!$C:$C,$A183,'2013Figures'!$H:$H,$B183,'2013Figures'!$I:$I,$C183,'2013Figures'!$B:$B,"BrokerToCy",'2013Figures'!$G:$G,"E1",'2013Figures'!$E:$E,$B$1)</f>
        <v>0</v>
      </c>
      <c r="F183" s="9">
        <f>SUMIFS('2013Figures'!$J:$J,'2013Figures'!$C:$C,$A183,'2013Figures'!$H:$H,$B183,'2013Figures'!$I:$I,$C183,'2013Figures'!$B:$B,"BrokerToCy",'2013Figures'!$G:$G,"P1",'2013Figures'!$E:$E,$B$1)</f>
        <v>0</v>
      </c>
      <c r="G183" s="9">
        <f>SUMIFS('2013Figures'!$J:$J,'2013Figures'!$C:$C,$A183,'2013Figures'!$H:$H,$B183,'2013Figures'!$I:$I,$C183,'2013Figures'!$B:$B,"CyToBroker",'2013Figures'!$G:$G,"E1",'2013Figures'!$E:$E,$B$1)</f>
        <v>0</v>
      </c>
      <c r="H183" s="9">
        <f>SUMIFS('2013Figures'!$J:$J,'2013Figures'!$C:$C,$A183,'2013Figures'!$H:$H,$B183,'2013Figures'!$I:$I,$C183,'2013Figures'!$B:$B,"CyToBroker",'2013Figures'!$G:$G,"P1",'2013Figures'!$E:$E,$B$1)</f>
        <v>0</v>
      </c>
      <c r="J183" s="8">
        <v>201401</v>
      </c>
      <c r="L183" s="42">
        <f>SUMIFS('2012Figures'!$J:$J,'2012Figures'!$C:$C,$A183,'2012Figures'!$H:$H,$B183,'2012Figures'!$I:$I,$C183,'2012Figures'!$E:$E,$B$1)</f>
        <v>0</v>
      </c>
      <c r="M183" s="52">
        <f>SUMIFS('2012Figures'!$J:$J,'2012Figures'!$C:$C,$A183,'2012Figures'!$H:$H,$B183,'2012Figures'!$I:$I,$C183,'2012Figures'!$B:$B,"BrokerToCy",'2012Figures'!$G:$G,"E1",'2012Figures'!$E:$E,$B$1)</f>
        <v>0</v>
      </c>
      <c r="N183" s="52">
        <f>SUMIFS('2012Figures'!$J:$J,'2012Figures'!$C:$C,$A183,'2012Figures'!$H:$H,$B183,'2012Figures'!$I:$I,$C183,'2012Figures'!$B:$B,"BrokerToCy",'2012Figures'!$G:$G,"P1",'2012Figures'!$E:$E,$B$1)</f>
        <v>0</v>
      </c>
      <c r="O183" s="52">
        <f>SUMIFS('2012Figures'!$J:$J,'2012Figures'!$C:$C,$A183,'2012Figures'!$H:$H,$B183,'2012Figures'!$I:$I,$C183,'2012Figures'!$B:$B,"CyToBroker",'2012Figures'!$G:$G,"E1",'2012Figures'!$E:$E,$B$1)</f>
        <v>0</v>
      </c>
      <c r="P183" s="52">
        <f>SUMIFS('2012Figures'!$J:$J,'2012Figures'!$C:$C,$A183,'2012Figures'!$H:$H,$B183,'2012Figures'!$I:$I,$C183,'2012Figures'!$B:$B,"CyToBroker",'2012Figures'!$G:$G,"P1",'2012Figures'!$E:$E,$B$1)</f>
        <v>0</v>
      </c>
      <c r="R183" s="46" t="str">
        <f t="shared" si="23"/>
        <v/>
      </c>
      <c r="S183" s="46" t="str">
        <f t="shared" si="23"/>
        <v/>
      </c>
      <c r="T183" s="46" t="str">
        <f t="shared" si="23"/>
        <v/>
      </c>
      <c r="U183" s="46" t="str">
        <f t="shared" si="23"/>
        <v/>
      </c>
      <c r="V183" s="46" t="str">
        <f t="shared" si="23"/>
        <v/>
      </c>
    </row>
    <row r="184" spans="1:22" x14ac:dyDescent="0.2">
      <c r="A184" s="1">
        <v>118</v>
      </c>
      <c r="B184" s="1" t="s">
        <v>109</v>
      </c>
      <c r="C184" s="8">
        <v>8</v>
      </c>
      <c r="D184" s="29">
        <f>SUMIFS('2013Figures'!$J:$J,'2013Figures'!$C:$C,$A184,'2013Figures'!$H:$H,$B184,'2013Figures'!$I:$I,$C184,'2013Figures'!$E:$E,$B$1)</f>
        <v>0</v>
      </c>
      <c r="E184" s="9">
        <f>SUMIFS('2013Figures'!$J:$J,'2013Figures'!$C:$C,$A184,'2013Figures'!$H:$H,$B184,'2013Figures'!$I:$I,$C184,'2013Figures'!$B:$B,"BrokerToCy",'2013Figures'!$G:$G,"E1",'2013Figures'!$E:$E,$B$1)</f>
        <v>0</v>
      </c>
      <c r="F184" s="9">
        <f>SUMIFS('2013Figures'!$J:$J,'2013Figures'!$C:$C,$A184,'2013Figures'!$H:$H,$B184,'2013Figures'!$I:$I,$C184,'2013Figures'!$B:$B,"BrokerToCy",'2013Figures'!$G:$G,"P1",'2013Figures'!$E:$E,$B$1)</f>
        <v>0</v>
      </c>
      <c r="G184" s="9">
        <f>SUMIFS('2013Figures'!$J:$J,'2013Figures'!$C:$C,$A184,'2013Figures'!$H:$H,$B184,'2013Figures'!$I:$I,$C184,'2013Figures'!$B:$B,"CyToBroker",'2013Figures'!$G:$G,"E1",'2013Figures'!$E:$E,$B$1)</f>
        <v>0</v>
      </c>
      <c r="H184" s="9">
        <f>SUMIFS('2013Figures'!$J:$J,'2013Figures'!$C:$C,$A184,'2013Figures'!$H:$H,$B184,'2013Figures'!$I:$I,$C184,'2013Figures'!$B:$B,"CyToBroker",'2013Figures'!$G:$G,"P1",'2013Figures'!$E:$E,$B$1)</f>
        <v>0</v>
      </c>
      <c r="I184" s="30"/>
      <c r="J184" s="31">
        <v>201301</v>
      </c>
      <c r="K184" s="30"/>
      <c r="L184" s="42">
        <f>SUMIFS('2012Figures'!$J:$J,'2012Figures'!$C:$C,$A184,'2012Figures'!$H:$H,$B184,'2012Figures'!$I:$I,$C184,'2012Figures'!$E:$E,$B$1)</f>
        <v>0</v>
      </c>
      <c r="M184" s="52">
        <f>SUMIFS('2012Figures'!$J:$J,'2012Figures'!$C:$C,$A184,'2012Figures'!$H:$H,$B184,'2012Figures'!$I:$I,$C184,'2012Figures'!$B:$B,"BrokerToCy",'2012Figures'!$G:$G,"E1",'2012Figures'!$E:$E,$B$1)</f>
        <v>0</v>
      </c>
      <c r="N184" s="52">
        <f>SUMIFS('2012Figures'!$J:$J,'2012Figures'!$C:$C,$A184,'2012Figures'!$H:$H,$B184,'2012Figures'!$I:$I,$C184,'2012Figures'!$B:$B,"BrokerToCy",'2012Figures'!$G:$G,"P1",'2012Figures'!$E:$E,$B$1)</f>
        <v>0</v>
      </c>
      <c r="O184" s="52">
        <f>SUMIFS('2012Figures'!$J:$J,'2012Figures'!$C:$C,$A184,'2012Figures'!$H:$H,$B184,'2012Figures'!$I:$I,$C184,'2012Figures'!$B:$B,"CyToBroker",'2012Figures'!$G:$G,"E1",'2012Figures'!$E:$E,$B$1)</f>
        <v>0</v>
      </c>
      <c r="P184" s="52">
        <f>SUMIFS('2012Figures'!$J:$J,'2012Figures'!$C:$C,$A184,'2012Figures'!$H:$H,$B184,'2012Figures'!$I:$I,$C184,'2012Figures'!$B:$B,"CyToBroker",'2012Figures'!$G:$G,"P1",'2012Figures'!$E:$E,$B$1)</f>
        <v>0</v>
      </c>
      <c r="Q184" s="30"/>
      <c r="R184" s="46" t="str">
        <f t="shared" si="23"/>
        <v/>
      </c>
      <c r="S184" s="46" t="str">
        <f t="shared" si="23"/>
        <v/>
      </c>
      <c r="T184" s="46" t="str">
        <f t="shared" si="23"/>
        <v/>
      </c>
      <c r="U184" s="46" t="str">
        <f t="shared" si="23"/>
        <v/>
      </c>
      <c r="V184" s="46" t="str">
        <f t="shared" si="23"/>
        <v/>
      </c>
    </row>
    <row r="185" spans="1:22" x14ac:dyDescent="0.2">
      <c r="A185" s="1">
        <v>118</v>
      </c>
      <c r="B185" s="1" t="s">
        <v>109</v>
      </c>
      <c r="C185" s="8">
        <v>7</v>
      </c>
      <c r="D185" s="29">
        <f>SUMIFS('2013Figures'!$J:$J,'2013Figures'!$C:$C,$A185,'2013Figures'!$H:$H,$B185,'2013Figures'!$I:$I,$C185,'2013Figures'!$E:$E,$B$1)</f>
        <v>0</v>
      </c>
      <c r="E185" s="9">
        <f>SUMIFS('2013Figures'!$J:$J,'2013Figures'!$C:$C,$A185,'2013Figures'!$H:$H,$B185,'2013Figures'!$I:$I,$C185,'2013Figures'!$B:$B,"BrokerToCy",'2013Figures'!$G:$G,"E1",'2013Figures'!$E:$E,$B$1)</f>
        <v>0</v>
      </c>
      <c r="F185" s="9">
        <f>SUMIFS('2013Figures'!$J:$J,'2013Figures'!$C:$C,$A185,'2013Figures'!$H:$H,$B185,'2013Figures'!$I:$I,$C185,'2013Figures'!$B:$B,"BrokerToCy",'2013Figures'!$G:$G,"P1",'2013Figures'!$E:$E,$B$1)</f>
        <v>0</v>
      </c>
      <c r="G185" s="9">
        <f>SUMIFS('2013Figures'!$J:$J,'2013Figures'!$C:$C,$A185,'2013Figures'!$H:$H,$B185,'2013Figures'!$I:$I,$C185,'2013Figures'!$B:$B,"CyToBroker",'2013Figures'!$G:$G,"E1",'2013Figures'!$E:$E,$B$1)</f>
        <v>0</v>
      </c>
      <c r="H185" s="9">
        <f>SUMIFS('2013Figures'!$J:$J,'2013Figures'!$C:$C,$A185,'2013Figures'!$H:$H,$B185,'2013Figures'!$I:$I,$C185,'2013Figures'!$B:$B,"CyToBroker",'2013Figures'!$G:$G,"P1",'2013Figures'!$E:$E,$B$1)</f>
        <v>0</v>
      </c>
      <c r="J185" s="8">
        <v>201201</v>
      </c>
      <c r="L185" s="42">
        <f>SUMIFS('2012Figures'!$J:$J,'2012Figures'!$C:$C,$A185,'2012Figures'!$H:$H,$B185,'2012Figures'!$I:$I,$C185,'2012Figures'!$E:$E,$B$1)</f>
        <v>0</v>
      </c>
      <c r="M185" s="52">
        <f>SUMIFS('2012Figures'!$J:$J,'2012Figures'!$C:$C,$A185,'2012Figures'!$H:$H,$B185,'2012Figures'!$I:$I,$C185,'2012Figures'!$B:$B,"BrokerToCy",'2012Figures'!$G:$G,"E1",'2012Figures'!$E:$E,$B$1)</f>
        <v>0</v>
      </c>
      <c r="N185" s="52">
        <f>SUMIFS('2012Figures'!$J:$J,'2012Figures'!$C:$C,$A185,'2012Figures'!$H:$H,$B185,'2012Figures'!$I:$I,$C185,'2012Figures'!$B:$B,"BrokerToCy",'2012Figures'!$G:$G,"P1",'2012Figures'!$E:$E,$B$1)</f>
        <v>0</v>
      </c>
      <c r="O185" s="52">
        <f>SUMIFS('2012Figures'!$J:$J,'2012Figures'!$C:$C,$A185,'2012Figures'!$H:$H,$B185,'2012Figures'!$I:$I,$C185,'2012Figures'!$B:$B,"CyToBroker",'2012Figures'!$G:$G,"E1",'2012Figures'!$E:$E,$B$1)</f>
        <v>0</v>
      </c>
      <c r="P185" s="52">
        <f>SUMIFS('2012Figures'!$J:$J,'2012Figures'!$C:$C,$A185,'2012Figures'!$H:$H,$B185,'2012Figures'!$I:$I,$C185,'2012Figures'!$B:$B,"CyToBroker",'2012Figures'!$G:$G,"P1",'2012Figures'!$E:$E,$B$1)</f>
        <v>0</v>
      </c>
      <c r="R185" s="46" t="str">
        <f t="shared" si="23"/>
        <v/>
      </c>
      <c r="S185" s="46" t="str">
        <f t="shared" si="23"/>
        <v/>
      </c>
      <c r="T185" s="46" t="str">
        <f t="shared" si="23"/>
        <v/>
      </c>
      <c r="U185" s="46" t="str">
        <f t="shared" si="23"/>
        <v/>
      </c>
      <c r="V185" s="46" t="str">
        <f t="shared" si="23"/>
        <v/>
      </c>
    </row>
    <row r="186" spans="1:22" x14ac:dyDescent="0.2">
      <c r="A186" s="1">
        <v>118</v>
      </c>
      <c r="B186" s="1" t="s">
        <v>109</v>
      </c>
      <c r="C186" s="8">
        <v>6</v>
      </c>
      <c r="D186" s="29">
        <f>SUMIFS('2013Figures'!$J:$J,'2013Figures'!$C:$C,$A186,'2013Figures'!$H:$H,$B186,'2013Figures'!$I:$I,$C186,'2013Figures'!$E:$E,$B$1)</f>
        <v>0</v>
      </c>
      <c r="E186" s="9">
        <f>SUMIFS('2013Figures'!$J:$J,'2013Figures'!$C:$C,$A186,'2013Figures'!$H:$H,$B186,'2013Figures'!$I:$I,$C186,'2013Figures'!$B:$B,"BrokerToCy",'2013Figures'!$G:$G,"E1",'2013Figures'!$E:$E,$B$1)</f>
        <v>0</v>
      </c>
      <c r="F186" s="9">
        <f>SUMIFS('2013Figures'!$J:$J,'2013Figures'!$C:$C,$A186,'2013Figures'!$H:$H,$B186,'2013Figures'!$I:$I,$C186,'2013Figures'!$B:$B,"BrokerToCy",'2013Figures'!$G:$G,"P1",'2013Figures'!$E:$E,$B$1)</f>
        <v>0</v>
      </c>
      <c r="G186" s="9">
        <f>SUMIFS('2013Figures'!$J:$J,'2013Figures'!$C:$C,$A186,'2013Figures'!$H:$H,$B186,'2013Figures'!$I:$I,$C186,'2013Figures'!$B:$B,"CyToBroker",'2013Figures'!$G:$G,"E1",'2013Figures'!$E:$E,$B$1)</f>
        <v>0</v>
      </c>
      <c r="H186" s="9">
        <f>SUMIFS('2013Figures'!$J:$J,'2013Figures'!$C:$C,$A186,'2013Figures'!$H:$H,$B186,'2013Figures'!$I:$I,$C186,'2013Figures'!$B:$B,"CyToBroker",'2013Figures'!$G:$G,"P1",'2013Figures'!$E:$E,$B$1)</f>
        <v>0</v>
      </c>
      <c r="J186" s="8">
        <v>201101</v>
      </c>
      <c r="L186" s="42">
        <f>SUMIFS('2012Figures'!$J:$J,'2012Figures'!$C:$C,$A186,'2012Figures'!$H:$H,$B186,'2012Figures'!$I:$I,$C186,'2012Figures'!$E:$E,$B$1)</f>
        <v>0</v>
      </c>
      <c r="M186" s="52">
        <f>SUMIFS('2012Figures'!$J:$J,'2012Figures'!$C:$C,$A186,'2012Figures'!$H:$H,$B186,'2012Figures'!$I:$I,$C186,'2012Figures'!$B:$B,"BrokerToCy",'2012Figures'!$G:$G,"E1",'2012Figures'!$E:$E,$B$1)</f>
        <v>0</v>
      </c>
      <c r="N186" s="52">
        <f>SUMIFS('2012Figures'!$J:$J,'2012Figures'!$C:$C,$A186,'2012Figures'!$H:$H,$B186,'2012Figures'!$I:$I,$C186,'2012Figures'!$B:$B,"BrokerToCy",'2012Figures'!$G:$G,"P1",'2012Figures'!$E:$E,$B$1)</f>
        <v>0</v>
      </c>
      <c r="O186" s="52">
        <f>SUMIFS('2012Figures'!$J:$J,'2012Figures'!$C:$C,$A186,'2012Figures'!$H:$H,$B186,'2012Figures'!$I:$I,$C186,'2012Figures'!$B:$B,"CyToBroker",'2012Figures'!$G:$G,"E1",'2012Figures'!$E:$E,$B$1)</f>
        <v>0</v>
      </c>
      <c r="P186" s="52">
        <f>SUMIFS('2012Figures'!$J:$J,'2012Figures'!$C:$C,$A186,'2012Figures'!$H:$H,$B186,'2012Figures'!$I:$I,$C186,'2012Figures'!$B:$B,"CyToBroker",'2012Figures'!$G:$G,"P1",'2012Figures'!$E:$E,$B$1)</f>
        <v>0</v>
      </c>
      <c r="R186" s="46" t="str">
        <f t="shared" si="23"/>
        <v/>
      </c>
      <c r="S186" s="46" t="str">
        <f t="shared" si="23"/>
        <v/>
      </c>
      <c r="T186" s="46" t="str">
        <f t="shared" si="23"/>
        <v/>
      </c>
      <c r="U186" s="46" t="str">
        <f t="shared" si="23"/>
        <v/>
      </c>
      <c r="V186" s="46" t="str">
        <f t="shared" si="23"/>
        <v/>
      </c>
    </row>
    <row r="187" spans="1:22" x14ac:dyDescent="0.2">
      <c r="A187" s="1">
        <v>118</v>
      </c>
      <c r="B187" s="1" t="s">
        <v>109</v>
      </c>
      <c r="C187" s="8">
        <v>5</v>
      </c>
      <c r="D187" s="29">
        <f>SUMIFS('2013Figures'!$J:$J,'2013Figures'!$C:$C,$A187,'2013Figures'!$H:$H,$B187,'2013Figures'!$I:$I,$C187,'2013Figures'!$E:$E,$B$1)</f>
        <v>0</v>
      </c>
      <c r="E187" s="9">
        <f>SUMIFS('2013Figures'!$J:$J,'2013Figures'!$C:$C,$A187,'2013Figures'!$H:$H,$B187,'2013Figures'!$I:$I,$C187,'2013Figures'!$B:$B,"BrokerToCy",'2013Figures'!$G:$G,"E1",'2013Figures'!$E:$E,$B$1)</f>
        <v>0</v>
      </c>
      <c r="F187" s="9">
        <f>SUMIFS('2013Figures'!$J:$J,'2013Figures'!$C:$C,$A187,'2013Figures'!$H:$H,$B187,'2013Figures'!$I:$I,$C187,'2013Figures'!$B:$B,"BrokerToCy",'2013Figures'!$G:$G,"P1",'2013Figures'!$E:$E,$B$1)</f>
        <v>0</v>
      </c>
      <c r="G187" s="9">
        <f>SUMIFS('2013Figures'!$J:$J,'2013Figures'!$C:$C,$A187,'2013Figures'!$H:$H,$B187,'2013Figures'!$I:$I,$C187,'2013Figures'!$B:$B,"CyToBroker",'2013Figures'!$G:$G,"E1",'2013Figures'!$E:$E,$B$1)</f>
        <v>0</v>
      </c>
      <c r="H187" s="9">
        <f>SUMIFS('2013Figures'!$J:$J,'2013Figures'!$C:$C,$A187,'2013Figures'!$H:$H,$B187,'2013Figures'!$I:$I,$C187,'2013Figures'!$B:$B,"CyToBroker",'2013Figures'!$G:$G,"P1",'2013Figures'!$E:$E,$B$1)</f>
        <v>0</v>
      </c>
      <c r="J187" s="8">
        <v>201001</v>
      </c>
      <c r="L187" s="42">
        <f>SUMIFS('2012Figures'!$J:$J,'2012Figures'!$C:$C,$A187,'2012Figures'!$H:$H,$B187,'2012Figures'!$I:$I,$C187,'2012Figures'!$E:$E,$B$1)</f>
        <v>0</v>
      </c>
      <c r="M187" s="52">
        <f>SUMIFS('2012Figures'!$J:$J,'2012Figures'!$C:$C,$A187,'2012Figures'!$H:$H,$B187,'2012Figures'!$I:$I,$C187,'2012Figures'!$B:$B,"BrokerToCy",'2012Figures'!$G:$G,"E1",'2012Figures'!$E:$E,$B$1)</f>
        <v>0</v>
      </c>
      <c r="N187" s="52">
        <f>SUMIFS('2012Figures'!$J:$J,'2012Figures'!$C:$C,$A187,'2012Figures'!$H:$H,$B187,'2012Figures'!$I:$I,$C187,'2012Figures'!$B:$B,"BrokerToCy",'2012Figures'!$G:$G,"P1",'2012Figures'!$E:$E,$B$1)</f>
        <v>0</v>
      </c>
      <c r="O187" s="52">
        <f>SUMIFS('2012Figures'!$J:$J,'2012Figures'!$C:$C,$A187,'2012Figures'!$H:$H,$B187,'2012Figures'!$I:$I,$C187,'2012Figures'!$B:$B,"CyToBroker",'2012Figures'!$G:$G,"E1",'2012Figures'!$E:$E,$B$1)</f>
        <v>0</v>
      </c>
      <c r="P187" s="52">
        <f>SUMIFS('2012Figures'!$J:$J,'2012Figures'!$C:$C,$A187,'2012Figures'!$H:$H,$B187,'2012Figures'!$I:$I,$C187,'2012Figures'!$B:$B,"CyToBroker",'2012Figures'!$G:$G,"P1",'2012Figures'!$E:$E,$B$1)</f>
        <v>0</v>
      </c>
      <c r="R187" s="46" t="str">
        <f t="shared" si="23"/>
        <v/>
      </c>
      <c r="S187" s="46" t="str">
        <f t="shared" si="23"/>
        <v/>
      </c>
      <c r="T187" s="46" t="str">
        <f t="shared" si="23"/>
        <v/>
      </c>
      <c r="U187" s="46" t="str">
        <f t="shared" si="23"/>
        <v/>
      </c>
      <c r="V187" s="46" t="str">
        <f t="shared" si="23"/>
        <v/>
      </c>
    </row>
    <row r="188" spans="1:22" x14ac:dyDescent="0.2">
      <c r="A188" s="1">
        <v>118</v>
      </c>
      <c r="B188" s="1" t="s">
        <v>109</v>
      </c>
      <c r="C188" s="8">
        <v>4</v>
      </c>
      <c r="D188" s="29">
        <f>SUMIFS('2013Figures'!$J:$J,'2013Figures'!$C:$C,$A188,'2013Figures'!$H:$H,$B188,'2013Figures'!$I:$I,$C188,'2013Figures'!$E:$E,$B$1)</f>
        <v>0</v>
      </c>
      <c r="E188" s="9">
        <f>SUMIFS('2013Figures'!$J:$J,'2013Figures'!$C:$C,$A188,'2013Figures'!$H:$H,$B188,'2013Figures'!$I:$I,$C188,'2013Figures'!$B:$B,"BrokerToCy",'2013Figures'!$G:$G,"E1",'2013Figures'!$E:$E,$B$1)</f>
        <v>0</v>
      </c>
      <c r="F188" s="9">
        <f>SUMIFS('2013Figures'!$J:$J,'2013Figures'!$C:$C,$A188,'2013Figures'!$H:$H,$B188,'2013Figures'!$I:$I,$C188,'2013Figures'!$B:$B,"BrokerToCy",'2013Figures'!$G:$G,"P1",'2013Figures'!$E:$E,$B$1)</f>
        <v>0</v>
      </c>
      <c r="G188" s="9">
        <f>SUMIFS('2013Figures'!$J:$J,'2013Figures'!$C:$C,$A188,'2013Figures'!$H:$H,$B188,'2013Figures'!$I:$I,$C188,'2013Figures'!$B:$B,"CyToBroker",'2013Figures'!$G:$G,"E1",'2013Figures'!$E:$E,$B$1)</f>
        <v>0</v>
      </c>
      <c r="H188" s="9">
        <f>SUMIFS('2013Figures'!$J:$J,'2013Figures'!$C:$C,$A188,'2013Figures'!$H:$H,$B188,'2013Figures'!$I:$I,$C188,'2013Figures'!$B:$B,"CyToBroker",'2013Figures'!$G:$G,"P1",'2013Figures'!$E:$E,$B$1)</f>
        <v>0</v>
      </c>
      <c r="J188" s="8">
        <v>200901</v>
      </c>
      <c r="L188" s="42">
        <f>SUMIFS('2012Figures'!$J:$J,'2012Figures'!$C:$C,$A188,'2012Figures'!$H:$H,$B188,'2012Figures'!$I:$I,$C188,'2012Figures'!$E:$E,$B$1)</f>
        <v>0</v>
      </c>
      <c r="M188" s="52">
        <f>SUMIFS('2012Figures'!$J:$J,'2012Figures'!$C:$C,$A188,'2012Figures'!$H:$H,$B188,'2012Figures'!$I:$I,$C188,'2012Figures'!$B:$B,"BrokerToCy",'2012Figures'!$G:$G,"E1",'2012Figures'!$E:$E,$B$1)</f>
        <v>0</v>
      </c>
      <c r="N188" s="52">
        <f>SUMIFS('2012Figures'!$J:$J,'2012Figures'!$C:$C,$A188,'2012Figures'!$H:$H,$B188,'2012Figures'!$I:$I,$C188,'2012Figures'!$B:$B,"BrokerToCy",'2012Figures'!$G:$G,"P1",'2012Figures'!$E:$E,$B$1)</f>
        <v>0</v>
      </c>
      <c r="O188" s="52">
        <f>SUMIFS('2012Figures'!$J:$J,'2012Figures'!$C:$C,$A188,'2012Figures'!$H:$H,$B188,'2012Figures'!$I:$I,$C188,'2012Figures'!$B:$B,"CyToBroker",'2012Figures'!$G:$G,"E1",'2012Figures'!$E:$E,$B$1)</f>
        <v>0</v>
      </c>
      <c r="P188" s="52">
        <f>SUMIFS('2012Figures'!$J:$J,'2012Figures'!$C:$C,$A188,'2012Figures'!$H:$H,$B188,'2012Figures'!$I:$I,$C188,'2012Figures'!$B:$B,"CyToBroker",'2012Figures'!$G:$G,"P1",'2012Figures'!$E:$E,$B$1)</f>
        <v>0</v>
      </c>
      <c r="R188" s="46" t="str">
        <f t="shared" si="23"/>
        <v/>
      </c>
      <c r="S188" s="46" t="str">
        <f t="shared" si="23"/>
        <v/>
      </c>
      <c r="T188" s="46" t="str">
        <f t="shared" si="23"/>
        <v/>
      </c>
      <c r="U188" s="46" t="str">
        <f t="shared" si="23"/>
        <v/>
      </c>
      <c r="V188" s="46" t="str">
        <f t="shared" si="23"/>
        <v/>
      </c>
    </row>
    <row r="189" spans="1:22" x14ac:dyDescent="0.2">
      <c r="A189" s="1">
        <v>118</v>
      </c>
      <c r="B189" s="1" t="s">
        <v>109</v>
      </c>
      <c r="C189" s="8">
        <v>3</v>
      </c>
      <c r="D189" s="29">
        <f>SUMIFS('2013Figures'!$J:$J,'2013Figures'!$C:$C,$A189,'2013Figures'!$H:$H,$B189,'2013Figures'!$I:$I,$C189,'2013Figures'!$E:$E,$B$1)</f>
        <v>0</v>
      </c>
      <c r="E189" s="9">
        <f>SUMIFS('2013Figures'!$J:$J,'2013Figures'!$C:$C,$A189,'2013Figures'!$H:$H,$B189,'2013Figures'!$I:$I,$C189,'2013Figures'!$B:$B,"BrokerToCy",'2013Figures'!$G:$G,"E1",'2013Figures'!$E:$E,$B$1)</f>
        <v>0</v>
      </c>
      <c r="F189" s="9">
        <f>SUMIFS('2013Figures'!$J:$J,'2013Figures'!$C:$C,$A189,'2013Figures'!$H:$H,$B189,'2013Figures'!$I:$I,$C189,'2013Figures'!$B:$B,"BrokerToCy",'2013Figures'!$G:$G,"P1",'2013Figures'!$E:$E,$B$1)</f>
        <v>0</v>
      </c>
      <c r="G189" s="9">
        <f>SUMIFS('2013Figures'!$J:$J,'2013Figures'!$C:$C,$A189,'2013Figures'!$H:$H,$B189,'2013Figures'!$I:$I,$C189,'2013Figures'!$B:$B,"CyToBroker",'2013Figures'!$G:$G,"E1",'2013Figures'!$E:$E,$B$1)</f>
        <v>0</v>
      </c>
      <c r="H189" s="9">
        <f>SUMIFS('2013Figures'!$J:$J,'2013Figures'!$C:$C,$A189,'2013Figures'!$H:$H,$B189,'2013Figures'!$I:$I,$C189,'2013Figures'!$B:$B,"CyToBroker",'2013Figures'!$G:$G,"P1",'2013Figures'!$E:$E,$B$1)</f>
        <v>0</v>
      </c>
      <c r="J189" s="8">
        <v>200801</v>
      </c>
      <c r="L189" s="42">
        <f>SUMIFS('2012Figures'!$J:$J,'2012Figures'!$C:$C,$A189,'2012Figures'!$H:$H,$B189,'2012Figures'!$I:$I,$C189,'2012Figures'!$E:$E,$B$1)</f>
        <v>0</v>
      </c>
      <c r="M189" s="52">
        <f>SUMIFS('2012Figures'!$J:$J,'2012Figures'!$C:$C,$A189,'2012Figures'!$H:$H,$B189,'2012Figures'!$I:$I,$C189,'2012Figures'!$B:$B,"BrokerToCy",'2012Figures'!$G:$G,"E1",'2012Figures'!$E:$E,$B$1)</f>
        <v>0</v>
      </c>
      <c r="N189" s="52">
        <f>SUMIFS('2012Figures'!$J:$J,'2012Figures'!$C:$C,$A189,'2012Figures'!$H:$H,$B189,'2012Figures'!$I:$I,$C189,'2012Figures'!$B:$B,"BrokerToCy",'2012Figures'!$G:$G,"P1",'2012Figures'!$E:$E,$B$1)</f>
        <v>0</v>
      </c>
      <c r="O189" s="52">
        <f>SUMIFS('2012Figures'!$J:$J,'2012Figures'!$C:$C,$A189,'2012Figures'!$H:$H,$B189,'2012Figures'!$I:$I,$C189,'2012Figures'!$B:$B,"CyToBroker",'2012Figures'!$G:$G,"E1",'2012Figures'!$E:$E,$B$1)</f>
        <v>0</v>
      </c>
      <c r="P189" s="52">
        <f>SUMIFS('2012Figures'!$J:$J,'2012Figures'!$C:$C,$A189,'2012Figures'!$H:$H,$B189,'2012Figures'!$I:$I,$C189,'2012Figures'!$B:$B,"CyToBroker",'2012Figures'!$G:$G,"P1",'2012Figures'!$E:$E,$B$1)</f>
        <v>0</v>
      </c>
      <c r="R189" s="46" t="str">
        <f t="shared" si="23"/>
        <v/>
      </c>
      <c r="S189" s="46" t="str">
        <f t="shared" si="23"/>
        <v/>
      </c>
      <c r="T189" s="46" t="str">
        <f t="shared" si="23"/>
        <v/>
      </c>
      <c r="U189" s="46" t="str">
        <f t="shared" si="23"/>
        <v/>
      </c>
      <c r="V189" s="46" t="str">
        <f t="shared" si="23"/>
        <v/>
      </c>
    </row>
    <row r="190" spans="1:22" x14ac:dyDescent="0.2">
      <c r="A190" s="1">
        <v>118</v>
      </c>
      <c r="B190" s="1" t="s">
        <v>109</v>
      </c>
      <c r="C190" s="8">
        <v>2</v>
      </c>
      <c r="D190" s="29">
        <f>SUMIFS('2013Figures'!$J:$J,'2013Figures'!$C:$C,$A190,'2013Figures'!$H:$H,$B190,'2013Figures'!$I:$I,$C190,'2013Figures'!$E:$E,$B$1)</f>
        <v>0</v>
      </c>
      <c r="E190" s="9">
        <f>SUMIFS('2013Figures'!$J:$J,'2013Figures'!$C:$C,$A190,'2013Figures'!$H:$H,$B190,'2013Figures'!$I:$I,$C190,'2013Figures'!$B:$B,"BrokerToCy",'2013Figures'!$G:$G,"E1",'2013Figures'!$E:$E,$B$1)</f>
        <v>0</v>
      </c>
      <c r="F190" s="9">
        <f>SUMIFS('2013Figures'!$J:$J,'2013Figures'!$C:$C,$A190,'2013Figures'!$H:$H,$B190,'2013Figures'!$I:$I,$C190,'2013Figures'!$B:$B,"BrokerToCy",'2013Figures'!$G:$G,"P1",'2013Figures'!$E:$E,$B$1)</f>
        <v>0</v>
      </c>
      <c r="G190" s="9">
        <f>SUMIFS('2013Figures'!$J:$J,'2013Figures'!$C:$C,$A190,'2013Figures'!$H:$H,$B190,'2013Figures'!$I:$I,$C190,'2013Figures'!$B:$B,"CyToBroker",'2013Figures'!$G:$G,"E1",'2013Figures'!$E:$E,$B$1)</f>
        <v>0</v>
      </c>
      <c r="H190" s="9">
        <f>SUMIFS('2013Figures'!$J:$J,'2013Figures'!$C:$C,$A190,'2013Figures'!$H:$H,$B190,'2013Figures'!$I:$I,$C190,'2013Figures'!$B:$B,"CyToBroker",'2013Figures'!$G:$G,"P1",'2013Figures'!$E:$E,$B$1)</f>
        <v>0</v>
      </c>
      <c r="J190" s="8">
        <v>200701</v>
      </c>
      <c r="L190" s="42">
        <f>SUMIFS('2012Figures'!$J:$J,'2012Figures'!$C:$C,$A190,'2012Figures'!$H:$H,$B190,'2012Figures'!$I:$I,$C190,'2012Figures'!$E:$E,$B$1)</f>
        <v>0</v>
      </c>
      <c r="M190" s="52">
        <f>SUMIFS('2012Figures'!$J:$J,'2012Figures'!$C:$C,$A190,'2012Figures'!$H:$H,$B190,'2012Figures'!$I:$I,$C190,'2012Figures'!$B:$B,"BrokerToCy",'2012Figures'!$G:$G,"E1",'2012Figures'!$E:$E,$B$1)</f>
        <v>0</v>
      </c>
      <c r="N190" s="52">
        <f>SUMIFS('2012Figures'!$J:$J,'2012Figures'!$C:$C,$A190,'2012Figures'!$H:$H,$B190,'2012Figures'!$I:$I,$C190,'2012Figures'!$B:$B,"BrokerToCy",'2012Figures'!$G:$G,"P1",'2012Figures'!$E:$E,$B$1)</f>
        <v>0</v>
      </c>
      <c r="O190" s="52">
        <f>SUMIFS('2012Figures'!$J:$J,'2012Figures'!$C:$C,$A190,'2012Figures'!$H:$H,$B190,'2012Figures'!$I:$I,$C190,'2012Figures'!$B:$B,"CyToBroker",'2012Figures'!$G:$G,"E1",'2012Figures'!$E:$E,$B$1)</f>
        <v>0</v>
      </c>
      <c r="P190" s="52">
        <f>SUMIFS('2012Figures'!$J:$J,'2012Figures'!$C:$C,$A190,'2012Figures'!$H:$H,$B190,'2012Figures'!$I:$I,$C190,'2012Figures'!$B:$B,"CyToBroker",'2012Figures'!$G:$G,"P1",'2012Figures'!$E:$E,$B$1)</f>
        <v>0</v>
      </c>
      <c r="R190" s="46" t="str">
        <f t="shared" si="23"/>
        <v/>
      </c>
      <c r="S190" s="46" t="str">
        <f t="shared" si="23"/>
        <v/>
      </c>
      <c r="T190" s="46" t="str">
        <f t="shared" si="23"/>
        <v/>
      </c>
      <c r="U190" s="46" t="str">
        <f t="shared" si="23"/>
        <v/>
      </c>
      <c r="V190" s="46" t="str">
        <f t="shared" si="23"/>
        <v/>
      </c>
    </row>
    <row r="191" spans="1:22" x14ac:dyDescent="0.2">
      <c r="A191" s="1">
        <v>118</v>
      </c>
      <c r="B191" s="1" t="s">
        <v>109</v>
      </c>
      <c r="C191" s="8">
        <v>1</v>
      </c>
      <c r="D191" s="29">
        <f>SUMIFS('2013Figures'!$J:$J,'2013Figures'!$C:$C,$A191,'2013Figures'!$H:$H,$B191,'2013Figures'!$I:$I,$C191,'2013Figures'!$E:$E,$B$1)</f>
        <v>0</v>
      </c>
      <c r="E191" s="9">
        <f>SUMIFS('2013Figures'!$J:$J,'2013Figures'!$C:$C,$A191,'2013Figures'!$H:$H,$B191,'2013Figures'!$I:$I,$C191,'2013Figures'!$B:$B,"BrokerToCy",'2013Figures'!$G:$G,"E1",'2013Figures'!$E:$E,$B$1)</f>
        <v>0</v>
      </c>
      <c r="F191" s="9">
        <f>SUMIFS('2013Figures'!$J:$J,'2013Figures'!$C:$C,$A191,'2013Figures'!$H:$H,$B191,'2013Figures'!$I:$I,$C191,'2013Figures'!$B:$B,"BrokerToCy",'2013Figures'!$G:$G,"P1",'2013Figures'!$E:$E,$B$1)</f>
        <v>0</v>
      </c>
      <c r="G191" s="9">
        <f>SUMIFS('2013Figures'!$J:$J,'2013Figures'!$C:$C,$A191,'2013Figures'!$H:$H,$B191,'2013Figures'!$I:$I,$C191,'2013Figures'!$B:$B,"CyToBroker",'2013Figures'!$G:$G,"E1",'2013Figures'!$E:$E,$B$1)</f>
        <v>0</v>
      </c>
      <c r="H191" s="9">
        <f>SUMIFS('2013Figures'!$J:$J,'2013Figures'!$C:$C,$A191,'2013Figures'!$H:$H,$B191,'2013Figures'!$I:$I,$C191,'2013Figures'!$B:$B,"CyToBroker",'2013Figures'!$G:$G,"P1",'2013Figures'!$E:$E,$B$1)</f>
        <v>0</v>
      </c>
      <c r="J191" s="8">
        <v>200601</v>
      </c>
      <c r="L191" s="42">
        <f>SUMIFS('2012Figures'!$J:$J,'2012Figures'!$C:$C,$A191,'2012Figures'!$H:$H,$B191,'2012Figures'!$I:$I,$C191,'2012Figures'!$E:$E,$B$1)</f>
        <v>0</v>
      </c>
      <c r="M191" s="52">
        <f>SUMIFS('2012Figures'!$J:$J,'2012Figures'!$C:$C,$A191,'2012Figures'!$H:$H,$B191,'2012Figures'!$I:$I,$C191,'2012Figures'!$B:$B,"BrokerToCy",'2012Figures'!$G:$G,"E1",'2012Figures'!$E:$E,$B$1)</f>
        <v>0</v>
      </c>
      <c r="N191" s="52">
        <f>SUMIFS('2012Figures'!$J:$J,'2012Figures'!$C:$C,$A191,'2012Figures'!$H:$H,$B191,'2012Figures'!$I:$I,$C191,'2012Figures'!$B:$B,"BrokerToCy",'2012Figures'!$G:$G,"P1",'2012Figures'!$E:$E,$B$1)</f>
        <v>0</v>
      </c>
      <c r="O191" s="52">
        <f>SUMIFS('2012Figures'!$J:$J,'2012Figures'!$C:$C,$A191,'2012Figures'!$H:$H,$B191,'2012Figures'!$I:$I,$C191,'2012Figures'!$B:$B,"CyToBroker",'2012Figures'!$G:$G,"E1",'2012Figures'!$E:$E,$B$1)</f>
        <v>0</v>
      </c>
      <c r="P191" s="52">
        <f>SUMIFS('2012Figures'!$J:$J,'2012Figures'!$C:$C,$A191,'2012Figures'!$H:$H,$B191,'2012Figures'!$I:$I,$C191,'2012Figures'!$B:$B,"CyToBroker",'2012Figures'!$G:$G,"P1",'2012Figures'!$E:$E,$B$1)</f>
        <v>0</v>
      </c>
      <c r="R191" s="46" t="str">
        <f t="shared" si="23"/>
        <v/>
      </c>
      <c r="S191" s="46" t="str">
        <f t="shared" si="23"/>
        <v/>
      </c>
      <c r="T191" s="46" t="str">
        <f t="shared" si="23"/>
        <v/>
      </c>
      <c r="U191" s="46" t="str">
        <f t="shared" si="23"/>
        <v/>
      </c>
      <c r="V191" s="46" t="str">
        <f t="shared" si="23"/>
        <v/>
      </c>
    </row>
    <row r="192" spans="1:22" x14ac:dyDescent="0.2">
      <c r="A192" s="1">
        <v>118</v>
      </c>
      <c r="B192" s="1" t="s">
        <v>109</v>
      </c>
      <c r="D192" s="29">
        <f>SUMIFS('2013Figures'!$J:$J,'2013Figures'!$C:$C,$A192,'2013Figures'!$I:$I,"",'2013Figures'!$E:$E,$B$1)</f>
        <v>0</v>
      </c>
      <c r="E192" s="9">
        <f>SUMIFS('2013Figures'!$J:$J,'2013Figures'!$C:$C,$A192,'2013Figures'!$I:$I,"",'2013Figures'!$B:$B,"BrokerToCy",'2013Figures'!$G:$G,"E1",'2013Figures'!$E:$E,$B$1)</f>
        <v>0</v>
      </c>
      <c r="F192" s="9">
        <f>SUMIFS('2013Figures'!$J:$J,'2013Figures'!$C:$C,$A192,'2013Figures'!$I:$I,"",'2013Figures'!$B:$B,"BrokerToCy",'2013Figures'!$G:$G,"P1",'2013Figures'!$E:$E,$B$1)</f>
        <v>0</v>
      </c>
      <c r="G192" s="9">
        <f>SUMIFS('2013Figures'!$J:$J,'2013Figures'!$C:$C,$A192,'2013Figures'!$I:$I,"",'2013Figures'!$B:$B,"CyToBroker",'2013Figures'!$G:$G,"E1",'2013Figures'!$E:$E,$B$1)</f>
        <v>0</v>
      </c>
      <c r="H192" s="9">
        <f>SUMIFS('2013Figures'!$J:$J,'2013Figures'!$C:$C,$A192,'2013Figures'!$I:$I,"",'2013Figures'!$B:$B,"CyToBroker",'2013Figures'!$G:$G,"P1",'2013Figures'!$E:$E,$B$1)</f>
        <v>0</v>
      </c>
      <c r="J192" s="8" t="s">
        <v>131</v>
      </c>
      <c r="L192" s="42">
        <f>SUMIFS('2012Figures'!$J:$J,'2012Figures'!$C:$C,$A192,'2012Figures'!$I:$I,"",'2012Figures'!$E:$E,$B$1)</f>
        <v>0</v>
      </c>
      <c r="M192" s="52">
        <f>SUMIFS('2012Figures'!$J:$J,'2012Figures'!$C:$C,$A192,'2012Figures'!$I:$I,"",'2012Figures'!$B:$B,"BrokerToCy",'2012Figures'!$G:$G,"E1",'2012Figures'!$E:$E,$B$1)</f>
        <v>0</v>
      </c>
      <c r="N192" s="52">
        <f>SUMIFS('2012Figures'!$J:$J,'2012Figures'!$C:$C,$A192,'2012Figures'!$I:$I,"",'2012Figures'!$B:$B,"BrokerToCy",'2012Figures'!$G:$G,"P1",'2012Figures'!$E:$E,$B$1)</f>
        <v>0</v>
      </c>
      <c r="O192" s="52">
        <f>SUMIFS('2012Figures'!$J:$J,'2012Figures'!$C:$C,$A192,'2012Figures'!$I:$I,"",'2012Figures'!$B:$B,"CyToBroker",'2012Figures'!$G:$G,"E1",'2012Figures'!$E:$E,$B$1)</f>
        <v>0</v>
      </c>
      <c r="P192" s="52">
        <f>SUMIFS('2012Figures'!$J:$J,'2012Figures'!$C:$C,$A192,'2012Figures'!$I:$I,"",'2012Figures'!$B:$B,"CyToBroker",'2012Figures'!$G:$G,"P1",'2012Figures'!$E:$E,$B$1)</f>
        <v>0</v>
      </c>
      <c r="R192" s="46" t="str">
        <f t="shared" si="23"/>
        <v/>
      </c>
      <c r="S192" s="46" t="str">
        <f t="shared" si="23"/>
        <v/>
      </c>
      <c r="T192" s="46" t="str">
        <f t="shared" si="23"/>
        <v/>
      </c>
      <c r="U192" s="46" t="str">
        <f t="shared" si="23"/>
        <v/>
      </c>
      <c r="V192" s="46" t="str">
        <f t="shared" si="23"/>
        <v/>
      </c>
    </row>
    <row r="193" spans="1:22" x14ac:dyDescent="0.2">
      <c r="A193" s="21"/>
      <c r="B193" s="21" t="s">
        <v>92</v>
      </c>
      <c r="C193" s="22"/>
      <c r="D193" s="23">
        <f>SUM(E193:H193)</f>
        <v>0</v>
      </c>
      <c r="E193" s="23">
        <f t="shared" ref="E193:H193" si="26">SUM(E181:E192)</f>
        <v>0</v>
      </c>
      <c r="F193" s="23">
        <f t="shared" si="26"/>
        <v>0</v>
      </c>
      <c r="G193" s="23">
        <f t="shared" si="26"/>
        <v>0</v>
      </c>
      <c r="H193" s="23">
        <f t="shared" si="26"/>
        <v>0</v>
      </c>
      <c r="I193" s="21"/>
      <c r="J193" s="22"/>
      <c r="K193" s="21"/>
      <c r="L193" s="43">
        <f>SUM(M193:P193)</f>
        <v>0</v>
      </c>
      <c r="M193" s="43">
        <f t="shared" ref="M193:P193" si="27">SUM(M181:M192)</f>
        <v>0</v>
      </c>
      <c r="N193" s="43">
        <f t="shared" si="27"/>
        <v>0</v>
      </c>
      <c r="O193" s="43">
        <f t="shared" si="27"/>
        <v>0</v>
      </c>
      <c r="P193" s="43">
        <f t="shared" si="27"/>
        <v>0</v>
      </c>
      <c r="Q193" s="21"/>
      <c r="R193" s="21"/>
      <c r="S193" s="21"/>
      <c r="T193" s="21"/>
      <c r="U193" s="21"/>
      <c r="V193" s="21"/>
    </row>
    <row r="194" spans="1:22" x14ac:dyDescent="0.2">
      <c r="A194" s="28">
        <v>119</v>
      </c>
      <c r="B194" s="28" t="s">
        <v>110</v>
      </c>
      <c r="C194" s="17" t="s">
        <v>88</v>
      </c>
      <c r="D194" s="18">
        <f>SUMIFS('2013Figures'!$J:$J,'2013Figures'!$C:$C,$A194,'2013Figures'!$E:$E,$B$1)</f>
        <v>0</v>
      </c>
      <c r="E194" s="18">
        <f>SUMIFS('2013Figures'!$J:$J,'2013Figures'!$C:$C,$A194,'2013Figures'!$B:$B,"BrokerToCy",'2013Figures'!$G:$G,"E1",'2013Figures'!$E:$E,$B$1)</f>
        <v>0</v>
      </c>
      <c r="F194" s="18">
        <f>SUMIFS('2013Figures'!$J:$J,'2013Figures'!$C:$C,$A194,'2013Figures'!$B:$B,"BrokerToCy",'2013Figures'!$G:$G,"P1",'2013Figures'!$E:$E,$B$1)</f>
        <v>0</v>
      </c>
      <c r="G194" s="18">
        <f>SUMIFS('2013Figures'!$J:$J,'2013Figures'!$C:$C,$A194,'2013Figures'!$B:$B,"CyToBroker",'2013Figures'!$G:$G,"E1",'2013Figures'!$E:$E,$B$1)</f>
        <v>0</v>
      </c>
      <c r="H194" s="18">
        <f>SUMIFS('2013Figures'!$J:$J,'2013Figures'!$C:$C,$A194,'2013Figures'!$B:$B,"CyToBroker",'2013Figures'!$G:$G,"P1",'2013Figures'!$E:$E,$B$1)</f>
        <v>0</v>
      </c>
      <c r="I194" s="28"/>
      <c r="J194" s="17"/>
      <c r="K194" s="28"/>
      <c r="L194" s="50">
        <f>SUMIFS('2012Figures'!$J:$J,'2012Figures'!$C:$C,$A194,'2012Figures'!$E:$E,$B$1)</f>
        <v>0</v>
      </c>
      <c r="M194" s="50">
        <f>SUMIFS('2012Figures'!$J:$J,'2012Figures'!$C:$C,$A194,'2012Figures'!$B:$B,"BrokerToCy",'2012Figures'!$G:$G,"E1",'2012Figures'!$E:$E,$B$1)</f>
        <v>0</v>
      </c>
      <c r="N194" s="50">
        <f>SUMIFS('2012Figures'!$J:$J,'2012Figures'!$C:$C,$A194,'2012Figures'!$B:$B,"BrokerToCy",'2012Figures'!$G:$G,"P1",'2012Figures'!$E:$E,$B$1)</f>
        <v>0</v>
      </c>
      <c r="O194" s="50">
        <f>SUMIFS('2012Figures'!$J:$J,'2012Figures'!$C:$C,$A194,'2012Figures'!$B:$B,"CyToBroker",'2012Figures'!$G:$G,"E1",'2012Figures'!$E:$E,$B$1)</f>
        <v>0</v>
      </c>
      <c r="P194" s="50">
        <f>SUMIFS('2012Figures'!$J:$J,'2012Figures'!$C:$C,$A194,'2012Figures'!$B:$B,"CyToBroker",'2012Figures'!$G:$G,"P1",'2012Figures'!$E:$E,$B$1)</f>
        <v>0</v>
      </c>
      <c r="Q194" s="28"/>
      <c r="R194" s="46" t="str">
        <f t="shared" si="23"/>
        <v/>
      </c>
      <c r="S194" s="46" t="str">
        <f t="shared" si="23"/>
        <v/>
      </c>
      <c r="T194" s="46" t="str">
        <f t="shared" si="23"/>
        <v/>
      </c>
      <c r="U194" s="46" t="str">
        <f t="shared" si="23"/>
        <v/>
      </c>
      <c r="V194" s="46" t="str">
        <f t="shared" si="23"/>
        <v/>
      </c>
    </row>
    <row r="195" spans="1:22" x14ac:dyDescent="0.2">
      <c r="A195" s="1">
        <v>119</v>
      </c>
      <c r="B195" s="1" t="s">
        <v>110</v>
      </c>
      <c r="C195" s="8">
        <v>9</v>
      </c>
      <c r="D195" s="29">
        <f>SUMIFS('2013Figures'!$J:$J,'2013Figures'!$C:$C,$A195,'2013Figures'!$H:$H,$B195,'2013Figures'!$I:$I,$C195,'2013Figures'!$E:$E,$B$1)</f>
        <v>0</v>
      </c>
      <c r="E195" s="9">
        <f>SUMIFS('2013Figures'!$J:$J,'2013Figures'!$C:$C,$A195,'2013Figures'!$H:$H,$B195,'2013Figures'!$I:$I,$C195,'2013Figures'!$B:$B,"BrokerToCy",'2013Figures'!$G:$G,"E1",'2013Figures'!$E:$E,$B$1)</f>
        <v>0</v>
      </c>
      <c r="F195" s="9">
        <f>SUMIFS('2013Figures'!$J:$J,'2013Figures'!$C:$C,$A195,'2013Figures'!$H:$H,$B195,'2013Figures'!$I:$I,$C195,'2013Figures'!$B:$B,"BrokerToCy",'2013Figures'!$G:$G,"P1",'2013Figures'!$E:$E,$B$1)</f>
        <v>0</v>
      </c>
      <c r="G195" s="9">
        <f>SUMIFS('2013Figures'!$J:$J,'2013Figures'!$C:$C,$A195,'2013Figures'!$H:$H,$B195,'2013Figures'!$I:$I,$C195,'2013Figures'!$B:$B,"CyToBroker",'2013Figures'!$G:$G,"E1",'2013Figures'!$E:$E,$B$1)</f>
        <v>0</v>
      </c>
      <c r="H195" s="9">
        <f>SUMIFS('2013Figures'!$J:$J,'2013Figures'!$C:$C,$A195,'2013Figures'!$H:$H,$B195,'2013Figures'!$I:$I,$C195,'2013Figures'!$B:$B,"CyToBroker",'2013Figures'!$G:$G,"P1",'2013Figures'!$E:$E,$B$1)</f>
        <v>0</v>
      </c>
      <c r="I195" s="33"/>
      <c r="J195" s="34"/>
      <c r="K195" s="33"/>
      <c r="L195" s="42">
        <f>SUMIFS('2012Figures'!$J:$J,'2012Figures'!$C:$C,$A195,'2012Figures'!$H:$H,$B195,'2012Figures'!$I:$I,$C195,'2012Figures'!$E:$E,$B$1)</f>
        <v>0</v>
      </c>
      <c r="M195" s="52">
        <f>SUMIFS('2012Figures'!$J:$J,'2012Figures'!$C:$C,$A195,'2012Figures'!$H:$H,$B195,'2012Figures'!$I:$I,$C195,'2012Figures'!$B:$B,"BrokerToCy",'2012Figures'!$G:$G,"E1",'2012Figures'!$E:$E,$B$1)</f>
        <v>0</v>
      </c>
      <c r="N195" s="52">
        <f>SUMIFS('2012Figures'!$J:$J,'2012Figures'!$C:$C,$A195,'2012Figures'!$H:$H,$B195,'2012Figures'!$I:$I,$C195,'2012Figures'!$B:$B,"BrokerToCy",'2012Figures'!$G:$G,"P1",'2012Figures'!$E:$E,$B$1)</f>
        <v>0</v>
      </c>
      <c r="O195" s="52">
        <f>SUMIFS('2012Figures'!$J:$J,'2012Figures'!$C:$C,$A195,'2012Figures'!$H:$H,$B195,'2012Figures'!$I:$I,$C195,'2012Figures'!$B:$B,"CyToBroker",'2012Figures'!$G:$G,"E1",'2012Figures'!$E:$E,$B$1)</f>
        <v>0</v>
      </c>
      <c r="P195" s="52">
        <f>SUMIFS('2012Figures'!$J:$J,'2012Figures'!$C:$C,$A195,'2012Figures'!$H:$H,$B195,'2012Figures'!$I:$I,$C195,'2012Figures'!$B:$B,"CyToBroker",'2012Figures'!$G:$G,"P1",'2012Figures'!$E:$E,$B$1)</f>
        <v>0</v>
      </c>
      <c r="Q195" s="33"/>
      <c r="R195" s="46" t="str">
        <f t="shared" si="23"/>
        <v/>
      </c>
      <c r="S195" s="46" t="str">
        <f t="shared" si="23"/>
        <v/>
      </c>
      <c r="T195" s="46" t="str">
        <f t="shared" si="23"/>
        <v/>
      </c>
      <c r="U195" s="46" t="str">
        <f t="shared" si="23"/>
        <v/>
      </c>
      <c r="V195" s="46" t="str">
        <f t="shared" si="23"/>
        <v/>
      </c>
    </row>
    <row r="196" spans="1:22" x14ac:dyDescent="0.2">
      <c r="A196" s="1">
        <v>119</v>
      </c>
      <c r="B196" s="1" t="s">
        <v>110</v>
      </c>
      <c r="C196" s="8">
        <v>8</v>
      </c>
      <c r="D196" s="29">
        <f>SUMIFS('2013Figures'!$J:$J,'2013Figures'!$C:$C,$A196,'2013Figures'!$H:$H,$B196,'2013Figures'!$I:$I,$C196,'2013Figures'!$E:$E,$B$1)</f>
        <v>0</v>
      </c>
      <c r="E196" s="9">
        <f>SUMIFS('2013Figures'!$J:$J,'2013Figures'!$C:$C,$A196,'2013Figures'!$H:$H,$B196,'2013Figures'!$I:$I,$C196,'2013Figures'!$B:$B,"BrokerToCy",'2013Figures'!$G:$G,"E1",'2013Figures'!$E:$E,$B$1)</f>
        <v>0</v>
      </c>
      <c r="F196" s="9">
        <f>SUMIFS('2013Figures'!$J:$J,'2013Figures'!$C:$C,$A196,'2013Figures'!$H:$H,$B196,'2013Figures'!$I:$I,$C196,'2013Figures'!$B:$B,"BrokerToCy",'2013Figures'!$G:$G,"P1",'2013Figures'!$E:$E,$B$1)</f>
        <v>0</v>
      </c>
      <c r="G196" s="9">
        <f>SUMIFS('2013Figures'!$J:$J,'2013Figures'!$C:$C,$A196,'2013Figures'!$H:$H,$B196,'2013Figures'!$I:$I,$C196,'2013Figures'!$B:$B,"CyToBroker",'2013Figures'!$G:$G,"E1",'2013Figures'!$E:$E,$B$1)</f>
        <v>0</v>
      </c>
      <c r="H196" s="9">
        <f>SUMIFS('2013Figures'!$J:$J,'2013Figures'!$C:$C,$A196,'2013Figures'!$H:$H,$B196,'2013Figures'!$I:$I,$C196,'2013Figures'!$B:$B,"CyToBroker",'2013Figures'!$G:$G,"P1",'2013Figures'!$E:$E,$B$1)</f>
        <v>0</v>
      </c>
      <c r="I196" s="33"/>
      <c r="J196" s="34">
        <v>201501</v>
      </c>
      <c r="K196" s="33"/>
      <c r="L196" s="42">
        <f>SUMIFS('2012Figures'!$J:$J,'2012Figures'!$C:$C,$A196,'2012Figures'!$H:$H,$B196,'2012Figures'!$I:$I,$C196,'2012Figures'!$E:$E,$B$1)</f>
        <v>0</v>
      </c>
      <c r="M196" s="52">
        <f>SUMIFS('2012Figures'!$J:$J,'2012Figures'!$C:$C,$A196,'2012Figures'!$H:$H,$B196,'2012Figures'!$I:$I,$C196,'2012Figures'!$B:$B,"BrokerToCy",'2012Figures'!$G:$G,"E1",'2012Figures'!$E:$E,$B$1)</f>
        <v>0</v>
      </c>
      <c r="N196" s="52">
        <f>SUMIFS('2012Figures'!$J:$J,'2012Figures'!$C:$C,$A196,'2012Figures'!$H:$H,$B196,'2012Figures'!$I:$I,$C196,'2012Figures'!$B:$B,"BrokerToCy",'2012Figures'!$G:$G,"P1",'2012Figures'!$E:$E,$B$1)</f>
        <v>0</v>
      </c>
      <c r="O196" s="52">
        <f>SUMIFS('2012Figures'!$J:$J,'2012Figures'!$C:$C,$A196,'2012Figures'!$H:$H,$B196,'2012Figures'!$I:$I,$C196,'2012Figures'!$B:$B,"CyToBroker",'2012Figures'!$G:$G,"E1",'2012Figures'!$E:$E,$B$1)</f>
        <v>0</v>
      </c>
      <c r="P196" s="52">
        <f>SUMIFS('2012Figures'!$J:$J,'2012Figures'!$C:$C,$A196,'2012Figures'!$H:$H,$B196,'2012Figures'!$I:$I,$C196,'2012Figures'!$B:$B,"CyToBroker",'2012Figures'!$G:$G,"P1",'2012Figures'!$E:$E,$B$1)</f>
        <v>0</v>
      </c>
      <c r="Q196" s="33"/>
      <c r="R196" s="46" t="str">
        <f t="shared" si="23"/>
        <v/>
      </c>
      <c r="S196" s="46" t="str">
        <f t="shared" si="23"/>
        <v/>
      </c>
      <c r="T196" s="46" t="str">
        <f t="shared" si="23"/>
        <v/>
      </c>
      <c r="U196" s="46" t="str">
        <f t="shared" si="23"/>
        <v/>
      </c>
      <c r="V196" s="46" t="str">
        <f t="shared" si="23"/>
        <v/>
      </c>
    </row>
    <row r="197" spans="1:22" x14ac:dyDescent="0.2">
      <c r="A197" s="1">
        <v>119</v>
      </c>
      <c r="B197" s="1" t="s">
        <v>110</v>
      </c>
      <c r="C197" s="8">
        <v>7</v>
      </c>
      <c r="D197" s="29">
        <f>SUMIFS('2013Figures'!$J:$J,'2013Figures'!$C:$C,$A197,'2013Figures'!$H:$H,$B197,'2013Figures'!$I:$I,$C197,'2013Figures'!$E:$E,$B$1)</f>
        <v>0</v>
      </c>
      <c r="E197" s="9">
        <f>SUMIFS('2013Figures'!$J:$J,'2013Figures'!$C:$C,$A197,'2013Figures'!$H:$H,$B197,'2013Figures'!$I:$I,$C197,'2013Figures'!$B:$B,"BrokerToCy",'2013Figures'!$G:$G,"E1",'2013Figures'!$E:$E,$B$1)</f>
        <v>0</v>
      </c>
      <c r="F197" s="9">
        <f>SUMIFS('2013Figures'!$J:$J,'2013Figures'!$C:$C,$A197,'2013Figures'!$H:$H,$B197,'2013Figures'!$I:$I,$C197,'2013Figures'!$B:$B,"BrokerToCy",'2013Figures'!$G:$G,"P1",'2013Figures'!$E:$E,$B$1)</f>
        <v>0</v>
      </c>
      <c r="G197" s="9">
        <f>SUMIFS('2013Figures'!$J:$J,'2013Figures'!$C:$C,$A197,'2013Figures'!$H:$H,$B197,'2013Figures'!$I:$I,$C197,'2013Figures'!$B:$B,"CyToBroker",'2013Figures'!$G:$G,"E1",'2013Figures'!$E:$E,$B$1)</f>
        <v>0</v>
      </c>
      <c r="H197" s="9">
        <f>SUMIFS('2013Figures'!$J:$J,'2013Figures'!$C:$C,$A197,'2013Figures'!$H:$H,$B197,'2013Figures'!$I:$I,$C197,'2013Figures'!$B:$B,"CyToBroker",'2013Figures'!$G:$G,"P1",'2013Figures'!$E:$E,$B$1)</f>
        <v>0</v>
      </c>
      <c r="J197" s="8">
        <v>201401</v>
      </c>
      <c r="L197" s="42">
        <f>SUMIFS('2012Figures'!$J:$J,'2012Figures'!$C:$C,$A197,'2012Figures'!$H:$H,$B197,'2012Figures'!$I:$I,$C197,'2012Figures'!$E:$E,$B$1)</f>
        <v>0</v>
      </c>
      <c r="M197" s="52">
        <f>SUMIFS('2012Figures'!$J:$J,'2012Figures'!$C:$C,$A197,'2012Figures'!$H:$H,$B197,'2012Figures'!$I:$I,$C197,'2012Figures'!$B:$B,"BrokerToCy",'2012Figures'!$G:$G,"E1",'2012Figures'!$E:$E,$B$1)</f>
        <v>0</v>
      </c>
      <c r="N197" s="52">
        <f>SUMIFS('2012Figures'!$J:$J,'2012Figures'!$C:$C,$A197,'2012Figures'!$H:$H,$B197,'2012Figures'!$I:$I,$C197,'2012Figures'!$B:$B,"BrokerToCy",'2012Figures'!$G:$G,"P1",'2012Figures'!$E:$E,$B$1)</f>
        <v>0</v>
      </c>
      <c r="O197" s="52">
        <f>SUMIFS('2012Figures'!$J:$J,'2012Figures'!$C:$C,$A197,'2012Figures'!$H:$H,$B197,'2012Figures'!$I:$I,$C197,'2012Figures'!$B:$B,"CyToBroker",'2012Figures'!$G:$G,"E1",'2012Figures'!$E:$E,$B$1)</f>
        <v>0</v>
      </c>
      <c r="P197" s="52">
        <f>SUMIFS('2012Figures'!$J:$J,'2012Figures'!$C:$C,$A197,'2012Figures'!$H:$H,$B197,'2012Figures'!$I:$I,$C197,'2012Figures'!$B:$B,"CyToBroker",'2012Figures'!$G:$G,"P1",'2012Figures'!$E:$E,$B$1)</f>
        <v>0</v>
      </c>
      <c r="R197" s="46" t="str">
        <f t="shared" si="23"/>
        <v/>
      </c>
      <c r="S197" s="46" t="str">
        <f t="shared" si="23"/>
        <v/>
      </c>
      <c r="T197" s="46" t="str">
        <f t="shared" si="23"/>
        <v/>
      </c>
      <c r="U197" s="46" t="str">
        <f t="shared" si="23"/>
        <v/>
      </c>
      <c r="V197" s="46" t="str">
        <f t="shared" si="23"/>
        <v/>
      </c>
    </row>
    <row r="198" spans="1:22" x14ac:dyDescent="0.2">
      <c r="A198" s="1">
        <v>119</v>
      </c>
      <c r="B198" s="1" t="s">
        <v>110</v>
      </c>
      <c r="C198" s="8">
        <v>6</v>
      </c>
      <c r="D198" s="29">
        <f>SUMIFS('2013Figures'!$J:$J,'2013Figures'!$C:$C,$A198,'2013Figures'!$H:$H,$B198,'2013Figures'!$I:$I,$C198,'2013Figures'!$E:$E,$B$1)</f>
        <v>0</v>
      </c>
      <c r="E198" s="9">
        <f>SUMIFS('2013Figures'!$J:$J,'2013Figures'!$C:$C,$A198,'2013Figures'!$H:$H,$B198,'2013Figures'!$I:$I,$C198,'2013Figures'!$B:$B,"BrokerToCy",'2013Figures'!$G:$G,"E1",'2013Figures'!$E:$E,$B$1)</f>
        <v>0</v>
      </c>
      <c r="F198" s="9">
        <f>SUMIFS('2013Figures'!$J:$J,'2013Figures'!$C:$C,$A198,'2013Figures'!$H:$H,$B198,'2013Figures'!$I:$I,$C198,'2013Figures'!$B:$B,"BrokerToCy",'2013Figures'!$G:$G,"P1",'2013Figures'!$E:$E,$B$1)</f>
        <v>0</v>
      </c>
      <c r="G198" s="9">
        <f>SUMIFS('2013Figures'!$J:$J,'2013Figures'!$C:$C,$A198,'2013Figures'!$H:$H,$B198,'2013Figures'!$I:$I,$C198,'2013Figures'!$B:$B,"CyToBroker",'2013Figures'!$G:$G,"E1",'2013Figures'!$E:$E,$B$1)</f>
        <v>0</v>
      </c>
      <c r="H198" s="9">
        <f>SUMIFS('2013Figures'!$J:$J,'2013Figures'!$C:$C,$A198,'2013Figures'!$H:$H,$B198,'2013Figures'!$I:$I,$C198,'2013Figures'!$B:$B,"CyToBroker",'2013Figures'!$G:$G,"P1",'2013Figures'!$E:$E,$B$1)</f>
        <v>0</v>
      </c>
      <c r="I198" s="30"/>
      <c r="J198" s="31">
        <v>201301</v>
      </c>
      <c r="K198" s="30"/>
      <c r="L198" s="42">
        <f>SUMIFS('2012Figures'!$J:$J,'2012Figures'!$C:$C,$A198,'2012Figures'!$H:$H,$B198,'2012Figures'!$I:$I,$C198,'2012Figures'!$E:$E,$B$1)</f>
        <v>0</v>
      </c>
      <c r="M198" s="52">
        <f>SUMIFS('2012Figures'!$J:$J,'2012Figures'!$C:$C,$A198,'2012Figures'!$H:$H,$B198,'2012Figures'!$I:$I,$C198,'2012Figures'!$B:$B,"BrokerToCy",'2012Figures'!$G:$G,"E1",'2012Figures'!$E:$E,$B$1)</f>
        <v>0</v>
      </c>
      <c r="N198" s="52">
        <f>SUMIFS('2012Figures'!$J:$J,'2012Figures'!$C:$C,$A198,'2012Figures'!$H:$H,$B198,'2012Figures'!$I:$I,$C198,'2012Figures'!$B:$B,"BrokerToCy",'2012Figures'!$G:$G,"P1",'2012Figures'!$E:$E,$B$1)</f>
        <v>0</v>
      </c>
      <c r="O198" s="52">
        <f>SUMIFS('2012Figures'!$J:$J,'2012Figures'!$C:$C,$A198,'2012Figures'!$H:$H,$B198,'2012Figures'!$I:$I,$C198,'2012Figures'!$B:$B,"CyToBroker",'2012Figures'!$G:$G,"E1",'2012Figures'!$E:$E,$B$1)</f>
        <v>0</v>
      </c>
      <c r="P198" s="52">
        <f>SUMIFS('2012Figures'!$J:$J,'2012Figures'!$C:$C,$A198,'2012Figures'!$H:$H,$B198,'2012Figures'!$I:$I,$C198,'2012Figures'!$B:$B,"CyToBroker",'2012Figures'!$G:$G,"P1",'2012Figures'!$E:$E,$B$1)</f>
        <v>0</v>
      </c>
      <c r="Q198" s="30"/>
      <c r="R198" s="46" t="str">
        <f t="shared" si="23"/>
        <v/>
      </c>
      <c r="S198" s="46" t="str">
        <f t="shared" si="23"/>
        <v/>
      </c>
      <c r="T198" s="46" t="str">
        <f t="shared" si="23"/>
        <v/>
      </c>
      <c r="U198" s="46" t="str">
        <f t="shared" si="23"/>
        <v/>
      </c>
      <c r="V198" s="46" t="str">
        <f t="shared" si="23"/>
        <v/>
      </c>
    </row>
    <row r="199" spans="1:22" x14ac:dyDescent="0.2">
      <c r="A199" s="1">
        <v>119</v>
      </c>
      <c r="B199" s="1" t="s">
        <v>110</v>
      </c>
      <c r="C199" s="8">
        <v>5</v>
      </c>
      <c r="D199" s="29">
        <f>SUMIFS('2013Figures'!$J:$J,'2013Figures'!$C:$C,$A199,'2013Figures'!$H:$H,$B199,'2013Figures'!$I:$I,$C199,'2013Figures'!$E:$E,$B$1)</f>
        <v>0</v>
      </c>
      <c r="E199" s="9">
        <f>SUMIFS('2013Figures'!$J:$J,'2013Figures'!$C:$C,$A199,'2013Figures'!$H:$H,$B199,'2013Figures'!$I:$I,$C199,'2013Figures'!$B:$B,"BrokerToCy",'2013Figures'!$G:$G,"E1",'2013Figures'!$E:$E,$B$1)</f>
        <v>0</v>
      </c>
      <c r="F199" s="9">
        <f>SUMIFS('2013Figures'!$J:$J,'2013Figures'!$C:$C,$A199,'2013Figures'!$H:$H,$B199,'2013Figures'!$I:$I,$C199,'2013Figures'!$B:$B,"BrokerToCy",'2013Figures'!$G:$G,"P1",'2013Figures'!$E:$E,$B$1)</f>
        <v>0</v>
      </c>
      <c r="G199" s="9">
        <f>SUMIFS('2013Figures'!$J:$J,'2013Figures'!$C:$C,$A199,'2013Figures'!$H:$H,$B199,'2013Figures'!$I:$I,$C199,'2013Figures'!$B:$B,"CyToBroker",'2013Figures'!$G:$G,"E1",'2013Figures'!$E:$E,$B$1)</f>
        <v>0</v>
      </c>
      <c r="H199" s="9">
        <f>SUMIFS('2013Figures'!$J:$J,'2013Figures'!$C:$C,$A199,'2013Figures'!$H:$H,$B199,'2013Figures'!$I:$I,$C199,'2013Figures'!$B:$B,"CyToBroker",'2013Figures'!$G:$G,"P1",'2013Figures'!$E:$E,$B$1)</f>
        <v>0</v>
      </c>
      <c r="J199" s="8">
        <v>201201</v>
      </c>
      <c r="L199" s="42">
        <f>SUMIFS('2012Figures'!$J:$J,'2012Figures'!$C:$C,$A199,'2012Figures'!$H:$H,$B199,'2012Figures'!$I:$I,$C199,'2012Figures'!$E:$E,$B$1)</f>
        <v>0</v>
      </c>
      <c r="M199" s="52">
        <f>SUMIFS('2012Figures'!$J:$J,'2012Figures'!$C:$C,$A199,'2012Figures'!$H:$H,$B199,'2012Figures'!$I:$I,$C199,'2012Figures'!$B:$B,"BrokerToCy",'2012Figures'!$G:$G,"E1",'2012Figures'!$E:$E,$B$1)</f>
        <v>0</v>
      </c>
      <c r="N199" s="52">
        <f>SUMIFS('2012Figures'!$J:$J,'2012Figures'!$C:$C,$A199,'2012Figures'!$H:$H,$B199,'2012Figures'!$I:$I,$C199,'2012Figures'!$B:$B,"BrokerToCy",'2012Figures'!$G:$G,"P1",'2012Figures'!$E:$E,$B$1)</f>
        <v>0</v>
      </c>
      <c r="O199" s="52">
        <f>SUMIFS('2012Figures'!$J:$J,'2012Figures'!$C:$C,$A199,'2012Figures'!$H:$H,$B199,'2012Figures'!$I:$I,$C199,'2012Figures'!$B:$B,"CyToBroker",'2012Figures'!$G:$G,"E1",'2012Figures'!$E:$E,$B$1)</f>
        <v>0</v>
      </c>
      <c r="P199" s="52">
        <f>SUMIFS('2012Figures'!$J:$J,'2012Figures'!$C:$C,$A199,'2012Figures'!$H:$H,$B199,'2012Figures'!$I:$I,$C199,'2012Figures'!$B:$B,"CyToBroker",'2012Figures'!$G:$G,"P1",'2012Figures'!$E:$E,$B$1)</f>
        <v>0</v>
      </c>
      <c r="R199" s="46" t="str">
        <f t="shared" si="23"/>
        <v/>
      </c>
      <c r="S199" s="46" t="str">
        <f t="shared" si="23"/>
        <v/>
      </c>
      <c r="T199" s="46" t="str">
        <f t="shared" si="23"/>
        <v/>
      </c>
      <c r="U199" s="46" t="str">
        <f t="shared" si="23"/>
        <v/>
      </c>
      <c r="V199" s="46" t="str">
        <f t="shared" si="23"/>
        <v/>
      </c>
    </row>
    <row r="200" spans="1:22" x14ac:dyDescent="0.2">
      <c r="A200" s="1">
        <v>119</v>
      </c>
      <c r="B200" s="1" t="s">
        <v>110</v>
      </c>
      <c r="C200" s="8">
        <v>4</v>
      </c>
      <c r="D200" s="29">
        <f>SUMIFS('2013Figures'!$J:$J,'2013Figures'!$C:$C,$A200,'2013Figures'!$H:$H,$B200,'2013Figures'!$I:$I,$C200,'2013Figures'!$E:$E,$B$1)</f>
        <v>0</v>
      </c>
      <c r="E200" s="9">
        <f>SUMIFS('2013Figures'!$J:$J,'2013Figures'!$C:$C,$A200,'2013Figures'!$H:$H,$B200,'2013Figures'!$I:$I,$C200,'2013Figures'!$B:$B,"BrokerToCy",'2013Figures'!$G:$G,"E1",'2013Figures'!$E:$E,$B$1)</f>
        <v>0</v>
      </c>
      <c r="F200" s="9">
        <f>SUMIFS('2013Figures'!$J:$J,'2013Figures'!$C:$C,$A200,'2013Figures'!$H:$H,$B200,'2013Figures'!$I:$I,$C200,'2013Figures'!$B:$B,"BrokerToCy",'2013Figures'!$G:$G,"P1",'2013Figures'!$E:$E,$B$1)</f>
        <v>0</v>
      </c>
      <c r="G200" s="9">
        <f>SUMIFS('2013Figures'!$J:$J,'2013Figures'!$C:$C,$A200,'2013Figures'!$H:$H,$B200,'2013Figures'!$I:$I,$C200,'2013Figures'!$B:$B,"CyToBroker",'2013Figures'!$G:$G,"E1",'2013Figures'!$E:$E,$B$1)</f>
        <v>0</v>
      </c>
      <c r="H200" s="9">
        <f>SUMIFS('2013Figures'!$J:$J,'2013Figures'!$C:$C,$A200,'2013Figures'!$H:$H,$B200,'2013Figures'!$I:$I,$C200,'2013Figures'!$B:$B,"CyToBroker",'2013Figures'!$G:$G,"P1",'2013Figures'!$E:$E,$B$1)</f>
        <v>0</v>
      </c>
      <c r="J200" s="8">
        <v>201101</v>
      </c>
      <c r="L200" s="42">
        <f>SUMIFS('2012Figures'!$J:$J,'2012Figures'!$C:$C,$A200,'2012Figures'!$H:$H,$B200,'2012Figures'!$I:$I,$C200,'2012Figures'!$E:$E,$B$1)</f>
        <v>0</v>
      </c>
      <c r="M200" s="52">
        <f>SUMIFS('2012Figures'!$J:$J,'2012Figures'!$C:$C,$A200,'2012Figures'!$H:$H,$B200,'2012Figures'!$I:$I,$C200,'2012Figures'!$B:$B,"BrokerToCy",'2012Figures'!$G:$G,"E1",'2012Figures'!$E:$E,$B$1)</f>
        <v>0</v>
      </c>
      <c r="N200" s="52">
        <f>SUMIFS('2012Figures'!$J:$J,'2012Figures'!$C:$C,$A200,'2012Figures'!$H:$H,$B200,'2012Figures'!$I:$I,$C200,'2012Figures'!$B:$B,"BrokerToCy",'2012Figures'!$G:$G,"P1",'2012Figures'!$E:$E,$B$1)</f>
        <v>0</v>
      </c>
      <c r="O200" s="52">
        <f>SUMIFS('2012Figures'!$J:$J,'2012Figures'!$C:$C,$A200,'2012Figures'!$H:$H,$B200,'2012Figures'!$I:$I,$C200,'2012Figures'!$B:$B,"CyToBroker",'2012Figures'!$G:$G,"E1",'2012Figures'!$E:$E,$B$1)</f>
        <v>0</v>
      </c>
      <c r="P200" s="52">
        <f>SUMIFS('2012Figures'!$J:$J,'2012Figures'!$C:$C,$A200,'2012Figures'!$H:$H,$B200,'2012Figures'!$I:$I,$C200,'2012Figures'!$B:$B,"CyToBroker",'2012Figures'!$G:$G,"P1",'2012Figures'!$E:$E,$B$1)</f>
        <v>0</v>
      </c>
      <c r="R200" s="46" t="str">
        <f t="shared" si="23"/>
        <v/>
      </c>
      <c r="S200" s="46" t="str">
        <f t="shared" si="23"/>
        <v/>
      </c>
      <c r="T200" s="46" t="str">
        <f t="shared" si="23"/>
        <v/>
      </c>
      <c r="U200" s="46" t="str">
        <f t="shared" si="23"/>
        <v/>
      </c>
      <c r="V200" s="46" t="str">
        <f t="shared" si="23"/>
        <v/>
      </c>
    </row>
    <row r="201" spans="1:22" x14ac:dyDescent="0.2">
      <c r="A201" s="1">
        <v>119</v>
      </c>
      <c r="B201" s="1" t="s">
        <v>110</v>
      </c>
      <c r="C201" s="8">
        <v>3</v>
      </c>
      <c r="D201" s="29">
        <f>SUMIFS('2013Figures'!$J:$J,'2013Figures'!$C:$C,$A201,'2013Figures'!$H:$H,$B201,'2013Figures'!$I:$I,$C201,'2013Figures'!$E:$E,$B$1)</f>
        <v>0</v>
      </c>
      <c r="E201" s="9">
        <f>SUMIFS('2013Figures'!$J:$J,'2013Figures'!$C:$C,$A201,'2013Figures'!$H:$H,$B201,'2013Figures'!$I:$I,$C201,'2013Figures'!$B:$B,"BrokerToCy",'2013Figures'!$G:$G,"E1",'2013Figures'!$E:$E,$B$1)</f>
        <v>0</v>
      </c>
      <c r="F201" s="9">
        <f>SUMIFS('2013Figures'!$J:$J,'2013Figures'!$C:$C,$A201,'2013Figures'!$H:$H,$B201,'2013Figures'!$I:$I,$C201,'2013Figures'!$B:$B,"BrokerToCy",'2013Figures'!$G:$G,"P1",'2013Figures'!$E:$E,$B$1)</f>
        <v>0</v>
      </c>
      <c r="G201" s="9">
        <f>SUMIFS('2013Figures'!$J:$J,'2013Figures'!$C:$C,$A201,'2013Figures'!$H:$H,$B201,'2013Figures'!$I:$I,$C201,'2013Figures'!$B:$B,"CyToBroker",'2013Figures'!$G:$G,"E1",'2013Figures'!$E:$E,$B$1)</f>
        <v>0</v>
      </c>
      <c r="H201" s="9">
        <f>SUMIFS('2013Figures'!$J:$J,'2013Figures'!$C:$C,$A201,'2013Figures'!$H:$H,$B201,'2013Figures'!$I:$I,$C201,'2013Figures'!$B:$B,"CyToBroker",'2013Figures'!$G:$G,"P1",'2013Figures'!$E:$E,$B$1)</f>
        <v>0</v>
      </c>
      <c r="J201" s="8">
        <v>201001</v>
      </c>
      <c r="L201" s="42">
        <f>SUMIFS('2012Figures'!$J:$J,'2012Figures'!$C:$C,$A201,'2012Figures'!$H:$H,$B201,'2012Figures'!$I:$I,$C201,'2012Figures'!$E:$E,$B$1)</f>
        <v>0</v>
      </c>
      <c r="M201" s="52">
        <f>SUMIFS('2012Figures'!$J:$J,'2012Figures'!$C:$C,$A201,'2012Figures'!$H:$H,$B201,'2012Figures'!$I:$I,$C201,'2012Figures'!$B:$B,"BrokerToCy",'2012Figures'!$G:$G,"E1",'2012Figures'!$E:$E,$B$1)</f>
        <v>0</v>
      </c>
      <c r="N201" s="52">
        <f>SUMIFS('2012Figures'!$J:$J,'2012Figures'!$C:$C,$A201,'2012Figures'!$H:$H,$B201,'2012Figures'!$I:$I,$C201,'2012Figures'!$B:$B,"BrokerToCy",'2012Figures'!$G:$G,"P1",'2012Figures'!$E:$E,$B$1)</f>
        <v>0</v>
      </c>
      <c r="O201" s="52">
        <f>SUMIFS('2012Figures'!$J:$J,'2012Figures'!$C:$C,$A201,'2012Figures'!$H:$H,$B201,'2012Figures'!$I:$I,$C201,'2012Figures'!$B:$B,"CyToBroker",'2012Figures'!$G:$G,"E1",'2012Figures'!$E:$E,$B$1)</f>
        <v>0</v>
      </c>
      <c r="P201" s="52">
        <f>SUMIFS('2012Figures'!$J:$J,'2012Figures'!$C:$C,$A201,'2012Figures'!$H:$H,$B201,'2012Figures'!$I:$I,$C201,'2012Figures'!$B:$B,"CyToBroker",'2012Figures'!$G:$G,"P1",'2012Figures'!$E:$E,$B$1)</f>
        <v>0</v>
      </c>
      <c r="R201" s="46" t="str">
        <f t="shared" si="23"/>
        <v/>
      </c>
      <c r="S201" s="46" t="str">
        <f t="shared" si="23"/>
        <v/>
      </c>
      <c r="T201" s="46" t="str">
        <f t="shared" si="23"/>
        <v/>
      </c>
      <c r="U201" s="46" t="str">
        <f t="shared" si="23"/>
        <v/>
      </c>
      <c r="V201" s="46" t="str">
        <f t="shared" si="23"/>
        <v/>
      </c>
    </row>
    <row r="202" spans="1:22" x14ac:dyDescent="0.2">
      <c r="A202" s="1">
        <v>119</v>
      </c>
      <c r="B202" s="1" t="s">
        <v>110</v>
      </c>
      <c r="C202" s="8">
        <v>2</v>
      </c>
      <c r="D202" s="29">
        <f>SUMIFS('2013Figures'!$J:$J,'2013Figures'!$C:$C,$A202,'2013Figures'!$H:$H,$B202,'2013Figures'!$I:$I,$C202,'2013Figures'!$E:$E,$B$1)</f>
        <v>0</v>
      </c>
      <c r="E202" s="9">
        <f>SUMIFS('2013Figures'!$J:$J,'2013Figures'!$C:$C,$A202,'2013Figures'!$H:$H,$B202,'2013Figures'!$I:$I,$C202,'2013Figures'!$B:$B,"BrokerToCy",'2013Figures'!$G:$G,"E1",'2013Figures'!$E:$E,$B$1)</f>
        <v>0</v>
      </c>
      <c r="F202" s="9">
        <f>SUMIFS('2013Figures'!$J:$J,'2013Figures'!$C:$C,$A202,'2013Figures'!$H:$H,$B202,'2013Figures'!$I:$I,$C202,'2013Figures'!$B:$B,"BrokerToCy",'2013Figures'!$G:$G,"P1",'2013Figures'!$E:$E,$B$1)</f>
        <v>0</v>
      </c>
      <c r="G202" s="9">
        <f>SUMIFS('2013Figures'!$J:$J,'2013Figures'!$C:$C,$A202,'2013Figures'!$H:$H,$B202,'2013Figures'!$I:$I,$C202,'2013Figures'!$B:$B,"CyToBroker",'2013Figures'!$G:$G,"E1",'2013Figures'!$E:$E,$B$1)</f>
        <v>0</v>
      </c>
      <c r="H202" s="9">
        <f>SUMIFS('2013Figures'!$J:$J,'2013Figures'!$C:$C,$A202,'2013Figures'!$H:$H,$B202,'2013Figures'!$I:$I,$C202,'2013Figures'!$B:$B,"CyToBroker",'2013Figures'!$G:$G,"P1",'2013Figures'!$E:$E,$B$1)</f>
        <v>0</v>
      </c>
      <c r="J202" s="8">
        <v>200901</v>
      </c>
      <c r="L202" s="42">
        <f>SUMIFS('2012Figures'!$J:$J,'2012Figures'!$C:$C,$A202,'2012Figures'!$H:$H,$B202,'2012Figures'!$I:$I,$C202,'2012Figures'!$E:$E,$B$1)</f>
        <v>0</v>
      </c>
      <c r="M202" s="52">
        <f>SUMIFS('2012Figures'!$J:$J,'2012Figures'!$C:$C,$A202,'2012Figures'!$H:$H,$B202,'2012Figures'!$I:$I,$C202,'2012Figures'!$B:$B,"BrokerToCy",'2012Figures'!$G:$G,"E1",'2012Figures'!$E:$E,$B$1)</f>
        <v>0</v>
      </c>
      <c r="N202" s="52">
        <f>SUMIFS('2012Figures'!$J:$J,'2012Figures'!$C:$C,$A202,'2012Figures'!$H:$H,$B202,'2012Figures'!$I:$I,$C202,'2012Figures'!$B:$B,"BrokerToCy",'2012Figures'!$G:$G,"P1",'2012Figures'!$E:$E,$B$1)</f>
        <v>0</v>
      </c>
      <c r="O202" s="52">
        <f>SUMIFS('2012Figures'!$J:$J,'2012Figures'!$C:$C,$A202,'2012Figures'!$H:$H,$B202,'2012Figures'!$I:$I,$C202,'2012Figures'!$B:$B,"CyToBroker",'2012Figures'!$G:$G,"E1",'2012Figures'!$E:$E,$B$1)</f>
        <v>0</v>
      </c>
      <c r="P202" s="52">
        <f>SUMIFS('2012Figures'!$J:$J,'2012Figures'!$C:$C,$A202,'2012Figures'!$H:$H,$B202,'2012Figures'!$I:$I,$C202,'2012Figures'!$B:$B,"CyToBroker",'2012Figures'!$G:$G,"P1",'2012Figures'!$E:$E,$B$1)</f>
        <v>0</v>
      </c>
      <c r="R202" s="46" t="str">
        <f t="shared" si="23"/>
        <v/>
      </c>
      <c r="S202" s="46" t="str">
        <f t="shared" si="23"/>
        <v/>
      </c>
      <c r="T202" s="46" t="str">
        <f t="shared" si="23"/>
        <v/>
      </c>
      <c r="U202" s="46" t="str">
        <f t="shared" si="23"/>
        <v/>
      </c>
      <c r="V202" s="46" t="str">
        <f t="shared" si="23"/>
        <v/>
      </c>
    </row>
    <row r="203" spans="1:22" x14ac:dyDescent="0.2">
      <c r="A203" s="1">
        <v>119</v>
      </c>
      <c r="B203" s="1" t="s">
        <v>110</v>
      </c>
      <c r="C203" s="8">
        <v>1</v>
      </c>
      <c r="D203" s="29">
        <f>SUMIFS('2013Figures'!$J:$J,'2013Figures'!$C:$C,$A203,'2013Figures'!$H:$H,$B203,'2013Figures'!$I:$I,$C203,'2013Figures'!$E:$E,$B$1)</f>
        <v>0</v>
      </c>
      <c r="E203" s="9">
        <f>SUMIFS('2013Figures'!$J:$J,'2013Figures'!$C:$C,$A203,'2013Figures'!$H:$H,$B203,'2013Figures'!$I:$I,$C203,'2013Figures'!$B:$B,"BrokerToCy",'2013Figures'!$G:$G,"E1",'2013Figures'!$E:$E,$B$1)</f>
        <v>0</v>
      </c>
      <c r="F203" s="9">
        <f>SUMIFS('2013Figures'!$J:$J,'2013Figures'!$C:$C,$A203,'2013Figures'!$H:$H,$B203,'2013Figures'!$I:$I,$C203,'2013Figures'!$B:$B,"BrokerToCy",'2013Figures'!$G:$G,"P1",'2013Figures'!$E:$E,$B$1)</f>
        <v>0</v>
      </c>
      <c r="G203" s="9">
        <f>SUMIFS('2013Figures'!$J:$J,'2013Figures'!$C:$C,$A203,'2013Figures'!$H:$H,$B203,'2013Figures'!$I:$I,$C203,'2013Figures'!$B:$B,"CyToBroker",'2013Figures'!$G:$G,"E1",'2013Figures'!$E:$E,$B$1)</f>
        <v>0</v>
      </c>
      <c r="H203" s="9">
        <f>SUMIFS('2013Figures'!$J:$J,'2013Figures'!$C:$C,$A203,'2013Figures'!$H:$H,$B203,'2013Figures'!$I:$I,$C203,'2013Figures'!$B:$B,"CyToBroker",'2013Figures'!$G:$G,"P1",'2013Figures'!$E:$E,$B$1)</f>
        <v>0</v>
      </c>
      <c r="J203" s="8">
        <v>200801</v>
      </c>
      <c r="L203" s="42">
        <f>SUMIFS('2012Figures'!$J:$J,'2012Figures'!$C:$C,$A203,'2012Figures'!$H:$H,$B203,'2012Figures'!$I:$I,$C203,'2012Figures'!$E:$E,$B$1)</f>
        <v>0</v>
      </c>
      <c r="M203" s="52">
        <f>SUMIFS('2012Figures'!$J:$J,'2012Figures'!$C:$C,$A203,'2012Figures'!$H:$H,$B203,'2012Figures'!$I:$I,$C203,'2012Figures'!$B:$B,"BrokerToCy",'2012Figures'!$G:$G,"E1",'2012Figures'!$E:$E,$B$1)</f>
        <v>0</v>
      </c>
      <c r="N203" s="52">
        <f>SUMIFS('2012Figures'!$J:$J,'2012Figures'!$C:$C,$A203,'2012Figures'!$H:$H,$B203,'2012Figures'!$I:$I,$C203,'2012Figures'!$B:$B,"BrokerToCy",'2012Figures'!$G:$G,"P1",'2012Figures'!$E:$E,$B$1)</f>
        <v>0</v>
      </c>
      <c r="O203" s="52">
        <f>SUMIFS('2012Figures'!$J:$J,'2012Figures'!$C:$C,$A203,'2012Figures'!$H:$H,$B203,'2012Figures'!$I:$I,$C203,'2012Figures'!$B:$B,"CyToBroker",'2012Figures'!$G:$G,"E1",'2012Figures'!$E:$E,$B$1)</f>
        <v>0</v>
      </c>
      <c r="P203" s="52">
        <f>SUMIFS('2012Figures'!$J:$J,'2012Figures'!$C:$C,$A203,'2012Figures'!$H:$H,$B203,'2012Figures'!$I:$I,$C203,'2012Figures'!$B:$B,"CyToBroker",'2012Figures'!$G:$G,"P1",'2012Figures'!$E:$E,$B$1)</f>
        <v>0</v>
      </c>
      <c r="R203" s="46" t="str">
        <f t="shared" si="23"/>
        <v/>
      </c>
      <c r="S203" s="46" t="str">
        <f t="shared" si="23"/>
        <v/>
      </c>
      <c r="T203" s="46" t="str">
        <f t="shared" si="23"/>
        <v/>
      </c>
      <c r="U203" s="46" t="str">
        <f t="shared" si="23"/>
        <v/>
      </c>
      <c r="V203" s="46" t="str">
        <f t="shared" si="23"/>
        <v/>
      </c>
    </row>
    <row r="204" spans="1:22" x14ac:dyDescent="0.2">
      <c r="A204" s="1">
        <v>119</v>
      </c>
      <c r="B204" s="1" t="s">
        <v>110</v>
      </c>
      <c r="D204" s="29">
        <f>SUMIFS('2013Figures'!$J:$J,'2013Figures'!$C:$C,$A204,'2013Figures'!$I:$I,"",'2013Figures'!$E:$E,$B$1)</f>
        <v>0</v>
      </c>
      <c r="E204" s="9">
        <f>SUMIFS('2013Figures'!$J:$J,'2013Figures'!$C:$C,$A204,'2013Figures'!$I:$I,"",'2013Figures'!$B:$B,"BrokerToCy",'2013Figures'!$G:$G,"E1",'2013Figures'!$E:$E,$B$1)</f>
        <v>0</v>
      </c>
      <c r="F204" s="9">
        <f>SUMIFS('2013Figures'!$J:$J,'2013Figures'!$C:$C,$A204,'2013Figures'!$I:$I,"",'2013Figures'!$B:$B,"BrokerToCy",'2013Figures'!$G:$G,"P1",'2013Figures'!$E:$E,$B$1)</f>
        <v>0</v>
      </c>
      <c r="G204" s="9">
        <f>SUMIFS('2013Figures'!$J:$J,'2013Figures'!$C:$C,$A204,'2013Figures'!$I:$I,"",'2013Figures'!$B:$B,"CyToBroker",'2013Figures'!$G:$G,"E1",'2013Figures'!$E:$E,$B$1)</f>
        <v>0</v>
      </c>
      <c r="H204" s="9">
        <f>SUMIFS('2013Figures'!$J:$J,'2013Figures'!$C:$C,$A204,'2013Figures'!$I:$I,"",'2013Figures'!$B:$B,"CyToBroker",'2013Figures'!$G:$G,"P1",'2013Figures'!$E:$E,$B$1)</f>
        <v>0</v>
      </c>
      <c r="J204" s="8" t="s">
        <v>131</v>
      </c>
      <c r="L204" s="42">
        <f>SUMIFS('2012Figures'!$J:$J,'2012Figures'!$C:$C,$A204,'2012Figures'!$I:$I,"",'2012Figures'!$E:$E,$B$1)</f>
        <v>0</v>
      </c>
      <c r="M204" s="52">
        <f>SUMIFS('2012Figures'!$J:$J,'2012Figures'!$C:$C,$A204,'2012Figures'!$I:$I,"",'2012Figures'!$B:$B,"BrokerToCy",'2012Figures'!$G:$G,"E1",'2012Figures'!$E:$E,$B$1)</f>
        <v>0</v>
      </c>
      <c r="N204" s="52">
        <f>SUMIFS('2012Figures'!$J:$J,'2012Figures'!$C:$C,$A204,'2012Figures'!$I:$I,"",'2012Figures'!$B:$B,"BrokerToCy",'2012Figures'!$G:$G,"P1",'2012Figures'!$E:$E,$B$1)</f>
        <v>0</v>
      </c>
      <c r="O204" s="52">
        <f>SUMIFS('2012Figures'!$J:$J,'2012Figures'!$C:$C,$A204,'2012Figures'!$I:$I,"",'2012Figures'!$B:$B,"CyToBroker",'2012Figures'!$G:$G,"E1",'2012Figures'!$E:$E,$B$1)</f>
        <v>0</v>
      </c>
      <c r="P204" s="52">
        <f>SUMIFS('2012Figures'!$J:$J,'2012Figures'!$C:$C,$A204,'2012Figures'!$I:$I,"",'2012Figures'!$B:$B,"CyToBroker",'2012Figures'!$G:$G,"P1",'2012Figures'!$E:$E,$B$1)</f>
        <v>0</v>
      </c>
      <c r="R204" s="46" t="str">
        <f t="shared" si="23"/>
        <v/>
      </c>
      <c r="S204" s="46" t="str">
        <f t="shared" si="23"/>
        <v/>
      </c>
      <c r="T204" s="46" t="str">
        <f t="shared" si="23"/>
        <v/>
      </c>
      <c r="U204" s="46" t="str">
        <f t="shared" si="23"/>
        <v/>
      </c>
      <c r="V204" s="46" t="str">
        <f t="shared" si="23"/>
        <v/>
      </c>
    </row>
    <row r="205" spans="1:22" x14ac:dyDescent="0.2">
      <c r="A205" s="21"/>
      <c r="B205" s="21" t="s">
        <v>92</v>
      </c>
      <c r="C205" s="22"/>
      <c r="D205" s="23">
        <f>SUM(E205:H205)</f>
        <v>0</v>
      </c>
      <c r="E205" s="23">
        <f>SUM(E195:E204)</f>
        <v>0</v>
      </c>
      <c r="F205" s="23">
        <f>SUM(F195:F204)</f>
        <v>0</v>
      </c>
      <c r="G205" s="23">
        <f>SUM(G195:G204)</f>
        <v>0</v>
      </c>
      <c r="H205" s="23">
        <f>SUM(H195:H204)</f>
        <v>0</v>
      </c>
      <c r="I205" s="21"/>
      <c r="J205" s="22"/>
      <c r="K205" s="21"/>
      <c r="L205" s="43">
        <f>SUM(M205:P205)</f>
        <v>0</v>
      </c>
      <c r="M205" s="43">
        <f>SUM(M195:M204)</f>
        <v>0</v>
      </c>
      <c r="N205" s="43">
        <f>SUM(N195:N204)</f>
        <v>0</v>
      </c>
      <c r="O205" s="43">
        <f>SUM(O195:O204)</f>
        <v>0</v>
      </c>
      <c r="P205" s="43">
        <f>SUM(P195:P204)</f>
        <v>0</v>
      </c>
      <c r="Q205" s="21"/>
      <c r="R205" s="21"/>
      <c r="S205" s="21"/>
      <c r="T205" s="21"/>
      <c r="U205" s="21"/>
      <c r="V205" s="21"/>
    </row>
    <row r="206" spans="1:22" x14ac:dyDescent="0.2">
      <c r="A206" s="28">
        <v>121</v>
      </c>
      <c r="B206" s="28" t="s">
        <v>111</v>
      </c>
      <c r="C206" s="17" t="s">
        <v>88</v>
      </c>
      <c r="D206" s="18">
        <f>SUMIFS('2013Figures'!$J:$J,'2013Figures'!$C:$C,$A206,'2013Figures'!$E:$E,$B$1)</f>
        <v>0</v>
      </c>
      <c r="E206" s="18">
        <f>SUMIFS('2013Figures'!$J:$J,'2013Figures'!$C:$C,$A206,'2013Figures'!$B:$B,"BrokerToCy",'2013Figures'!$G:$G,"E1",'2013Figures'!$E:$E,$B$1)</f>
        <v>0</v>
      </c>
      <c r="F206" s="18">
        <f>SUMIFS('2013Figures'!$J:$J,'2013Figures'!$C:$C,$A206,'2013Figures'!$B:$B,"BrokerToCy",'2013Figures'!$G:$G,"P1",'2013Figures'!$E:$E,$B$1)</f>
        <v>0</v>
      </c>
      <c r="G206" s="18">
        <f>SUMIFS('2013Figures'!$J:$J,'2013Figures'!$C:$C,$A206,'2013Figures'!$B:$B,"CyToBroker",'2013Figures'!$G:$G,"E1",'2013Figures'!$E:$E,$B$1)</f>
        <v>0</v>
      </c>
      <c r="H206" s="18">
        <f>SUMIFS('2013Figures'!$J:$J,'2013Figures'!$C:$C,$A206,'2013Figures'!$B:$B,"CyToBroker",'2013Figures'!$G:$G,"P1",'2013Figures'!$E:$E,$B$1)</f>
        <v>0</v>
      </c>
      <c r="I206" s="28"/>
      <c r="J206" s="17"/>
      <c r="K206" s="28"/>
      <c r="L206" s="50">
        <f>SUMIFS('2012Figures'!$J:$J,'2012Figures'!$C:$C,$A206,'2012Figures'!$E:$E,$B$1)</f>
        <v>0</v>
      </c>
      <c r="M206" s="50">
        <f>SUMIFS('2012Figures'!$J:$J,'2012Figures'!$C:$C,$A206,'2012Figures'!$B:$B,"BrokerToCy",'2012Figures'!$G:$G,"E1",'2012Figures'!$E:$E,$B$1)</f>
        <v>0</v>
      </c>
      <c r="N206" s="50">
        <f>SUMIFS('2012Figures'!$J:$J,'2012Figures'!$C:$C,$A206,'2012Figures'!$B:$B,"BrokerToCy",'2012Figures'!$G:$G,"P1",'2012Figures'!$E:$E,$B$1)</f>
        <v>0</v>
      </c>
      <c r="O206" s="50">
        <f>SUMIFS('2012Figures'!$J:$J,'2012Figures'!$C:$C,$A206,'2012Figures'!$B:$B,"CyToBroker",'2012Figures'!$G:$G,"E1",'2012Figures'!$E:$E,$B$1)</f>
        <v>0</v>
      </c>
      <c r="P206" s="50">
        <f>SUMIFS('2012Figures'!$J:$J,'2012Figures'!$C:$C,$A206,'2012Figures'!$B:$B,"CyToBroker",'2012Figures'!$G:$G,"P1",'2012Figures'!$E:$E,$B$1)</f>
        <v>0</v>
      </c>
      <c r="Q206" s="28"/>
      <c r="R206" s="46" t="str">
        <f t="shared" si="23"/>
        <v/>
      </c>
      <c r="S206" s="46" t="str">
        <f t="shared" si="23"/>
        <v/>
      </c>
      <c r="T206" s="46" t="str">
        <f t="shared" si="23"/>
        <v/>
      </c>
      <c r="U206" s="46" t="str">
        <f t="shared" si="23"/>
        <v/>
      </c>
      <c r="V206" s="46" t="str">
        <f t="shared" si="23"/>
        <v/>
      </c>
    </row>
    <row r="207" spans="1:22" x14ac:dyDescent="0.2">
      <c r="A207" s="1">
        <v>121</v>
      </c>
      <c r="B207" s="1" t="s">
        <v>111</v>
      </c>
      <c r="C207" s="8">
        <v>7</v>
      </c>
      <c r="D207" s="29">
        <f>SUMIFS('2013Figures'!$J:$J,'2013Figures'!$C:$C,$A207,'2013Figures'!$H:$H,$B207,'2013Figures'!$I:$I,$C207,'2013Figures'!$E:$E,$B$1)</f>
        <v>0</v>
      </c>
      <c r="E207" s="9">
        <f>SUMIFS('2013Figures'!$J:$J,'2013Figures'!$C:$C,$A207,'2013Figures'!$H:$H,$B207,'2013Figures'!$I:$I,$C207,'2013Figures'!$B:$B,"BrokerToCy",'2013Figures'!$G:$G,"E1",'2013Figures'!$E:$E,$B$1)</f>
        <v>0</v>
      </c>
      <c r="F207" s="9">
        <f>SUMIFS('2013Figures'!$J:$J,'2013Figures'!$C:$C,$A207,'2013Figures'!$H:$H,$B207,'2013Figures'!$I:$I,$C207,'2013Figures'!$B:$B,"BrokerToCy",'2013Figures'!$G:$G,"P1",'2013Figures'!$E:$E,$B$1)</f>
        <v>0</v>
      </c>
      <c r="G207" s="9">
        <f>SUMIFS('2013Figures'!$J:$J,'2013Figures'!$C:$C,$A207,'2013Figures'!$H:$H,$B207,'2013Figures'!$I:$I,$C207,'2013Figures'!$B:$B,"CyToBroker",'2013Figures'!$G:$G,"E1",'2013Figures'!$E:$E,$B$1)</f>
        <v>0</v>
      </c>
      <c r="H207" s="9">
        <f>SUMIFS('2013Figures'!$J:$J,'2013Figures'!$C:$C,$A207,'2013Figures'!$H:$H,$B207,'2013Figures'!$I:$I,$C207,'2013Figures'!$B:$B,"CyToBroker",'2013Figures'!$G:$G,"P1",'2013Figures'!$E:$E,$B$1)</f>
        <v>0</v>
      </c>
      <c r="I207" s="33"/>
      <c r="J207" s="34"/>
      <c r="K207" s="33"/>
      <c r="L207" s="42">
        <f>SUMIFS('2012Figures'!$J:$J,'2012Figures'!$C:$C,$A207,'2012Figures'!$H:$H,$B207,'2012Figures'!$I:$I,$C207,'2012Figures'!$E:$E,$B$1)</f>
        <v>0</v>
      </c>
      <c r="M207" s="52">
        <f>SUMIFS('2012Figures'!$J:$J,'2012Figures'!$C:$C,$A207,'2012Figures'!$H:$H,$B207,'2012Figures'!$I:$I,$C207,'2012Figures'!$B:$B,"BrokerToCy",'2012Figures'!$G:$G,"E1",'2012Figures'!$E:$E,$B$1)</f>
        <v>0</v>
      </c>
      <c r="N207" s="52">
        <f>SUMIFS('2012Figures'!$J:$J,'2012Figures'!$C:$C,$A207,'2012Figures'!$H:$H,$B207,'2012Figures'!$I:$I,$C207,'2012Figures'!$B:$B,"BrokerToCy",'2012Figures'!$G:$G,"P1",'2012Figures'!$E:$E,$B$1)</f>
        <v>0</v>
      </c>
      <c r="O207" s="52">
        <f>SUMIFS('2012Figures'!$J:$J,'2012Figures'!$C:$C,$A207,'2012Figures'!$H:$H,$B207,'2012Figures'!$I:$I,$C207,'2012Figures'!$B:$B,"CyToBroker",'2012Figures'!$G:$G,"E1",'2012Figures'!$E:$E,$B$1)</f>
        <v>0</v>
      </c>
      <c r="P207" s="52">
        <f>SUMIFS('2012Figures'!$J:$J,'2012Figures'!$C:$C,$A207,'2012Figures'!$H:$H,$B207,'2012Figures'!$I:$I,$C207,'2012Figures'!$B:$B,"CyToBroker",'2012Figures'!$G:$G,"P1",'2012Figures'!$E:$E,$B$1)</f>
        <v>0</v>
      </c>
      <c r="Q207" s="33"/>
      <c r="R207" s="46" t="str">
        <f t="shared" si="23"/>
        <v/>
      </c>
      <c r="S207" s="46" t="str">
        <f t="shared" si="23"/>
        <v/>
      </c>
      <c r="T207" s="46" t="str">
        <f t="shared" si="23"/>
        <v/>
      </c>
      <c r="U207" s="46" t="str">
        <f t="shared" si="23"/>
        <v/>
      </c>
      <c r="V207" s="46" t="str">
        <f t="shared" si="23"/>
        <v/>
      </c>
    </row>
    <row r="208" spans="1:22" x14ac:dyDescent="0.2">
      <c r="A208" s="1">
        <v>121</v>
      </c>
      <c r="B208" s="1" t="s">
        <v>111</v>
      </c>
      <c r="C208" s="8">
        <v>6</v>
      </c>
      <c r="D208" s="29">
        <f>SUMIFS('2013Figures'!$J:$J,'2013Figures'!$C:$C,$A208,'2013Figures'!$H:$H,$B208,'2013Figures'!$I:$I,$C208,'2013Figures'!$E:$E,$B$1)</f>
        <v>0</v>
      </c>
      <c r="E208" s="9">
        <f>SUMIFS('2013Figures'!$J:$J,'2013Figures'!$C:$C,$A208,'2013Figures'!$H:$H,$B208,'2013Figures'!$I:$I,$C208,'2013Figures'!$B:$B,"BrokerToCy",'2013Figures'!$G:$G,"E1",'2013Figures'!$E:$E,$B$1)</f>
        <v>0</v>
      </c>
      <c r="F208" s="9">
        <f>SUMIFS('2013Figures'!$J:$J,'2013Figures'!$C:$C,$A208,'2013Figures'!$H:$H,$B208,'2013Figures'!$I:$I,$C208,'2013Figures'!$B:$B,"BrokerToCy",'2013Figures'!$G:$G,"P1",'2013Figures'!$E:$E,$B$1)</f>
        <v>0</v>
      </c>
      <c r="G208" s="9">
        <f>SUMIFS('2013Figures'!$J:$J,'2013Figures'!$C:$C,$A208,'2013Figures'!$H:$H,$B208,'2013Figures'!$I:$I,$C208,'2013Figures'!$B:$B,"CyToBroker",'2013Figures'!$G:$G,"E1",'2013Figures'!$E:$E,$B$1)</f>
        <v>0</v>
      </c>
      <c r="H208" s="9">
        <f>SUMIFS('2013Figures'!$J:$J,'2013Figures'!$C:$C,$A208,'2013Figures'!$H:$H,$B208,'2013Figures'!$I:$I,$C208,'2013Figures'!$B:$B,"CyToBroker",'2013Figures'!$G:$G,"P1",'2013Figures'!$E:$E,$B$1)</f>
        <v>0</v>
      </c>
      <c r="I208" s="33"/>
      <c r="J208" s="34">
        <v>201501</v>
      </c>
      <c r="K208" s="33"/>
      <c r="L208" s="42">
        <f>SUMIFS('2012Figures'!$J:$J,'2012Figures'!$C:$C,$A208,'2012Figures'!$H:$H,$B208,'2012Figures'!$I:$I,$C208,'2012Figures'!$E:$E,$B$1)</f>
        <v>0</v>
      </c>
      <c r="M208" s="52">
        <f>SUMIFS('2012Figures'!$J:$J,'2012Figures'!$C:$C,$A208,'2012Figures'!$H:$H,$B208,'2012Figures'!$I:$I,$C208,'2012Figures'!$B:$B,"BrokerToCy",'2012Figures'!$G:$G,"E1",'2012Figures'!$E:$E,$B$1)</f>
        <v>0</v>
      </c>
      <c r="N208" s="52">
        <f>SUMIFS('2012Figures'!$J:$J,'2012Figures'!$C:$C,$A208,'2012Figures'!$H:$H,$B208,'2012Figures'!$I:$I,$C208,'2012Figures'!$B:$B,"BrokerToCy",'2012Figures'!$G:$G,"P1",'2012Figures'!$E:$E,$B$1)</f>
        <v>0</v>
      </c>
      <c r="O208" s="52">
        <f>SUMIFS('2012Figures'!$J:$J,'2012Figures'!$C:$C,$A208,'2012Figures'!$H:$H,$B208,'2012Figures'!$I:$I,$C208,'2012Figures'!$B:$B,"CyToBroker",'2012Figures'!$G:$G,"E1",'2012Figures'!$E:$E,$B$1)</f>
        <v>0</v>
      </c>
      <c r="P208" s="52">
        <f>SUMIFS('2012Figures'!$J:$J,'2012Figures'!$C:$C,$A208,'2012Figures'!$H:$H,$B208,'2012Figures'!$I:$I,$C208,'2012Figures'!$B:$B,"CyToBroker",'2012Figures'!$G:$G,"P1",'2012Figures'!$E:$E,$B$1)</f>
        <v>0</v>
      </c>
      <c r="Q208" s="33"/>
      <c r="R208" s="46" t="str">
        <f t="shared" ref="R208:V271" si="28">IF(L208=0,"",ROUND(D208/L208-1,2))</f>
        <v/>
      </c>
      <c r="S208" s="46" t="str">
        <f t="shared" si="28"/>
        <v/>
      </c>
      <c r="T208" s="46" t="str">
        <f t="shared" si="28"/>
        <v/>
      </c>
      <c r="U208" s="46" t="str">
        <f t="shared" si="28"/>
        <v/>
      </c>
      <c r="V208" s="46" t="str">
        <f t="shared" si="28"/>
        <v/>
      </c>
    </row>
    <row r="209" spans="1:22" x14ac:dyDescent="0.2">
      <c r="A209" s="1">
        <v>121</v>
      </c>
      <c r="B209" s="1" t="s">
        <v>111</v>
      </c>
      <c r="C209" s="8">
        <v>5</v>
      </c>
      <c r="D209" s="29">
        <f>SUMIFS('2013Figures'!$J:$J,'2013Figures'!$C:$C,$A209,'2013Figures'!$H:$H,$B209,'2013Figures'!$I:$I,$C209,'2013Figures'!$E:$E,$B$1)</f>
        <v>0</v>
      </c>
      <c r="E209" s="9">
        <f>SUMIFS('2013Figures'!$J:$J,'2013Figures'!$C:$C,$A209,'2013Figures'!$H:$H,$B209,'2013Figures'!$I:$I,$C209,'2013Figures'!$B:$B,"BrokerToCy",'2013Figures'!$G:$G,"E1",'2013Figures'!$E:$E,$B$1)</f>
        <v>0</v>
      </c>
      <c r="F209" s="9">
        <f>SUMIFS('2013Figures'!$J:$J,'2013Figures'!$C:$C,$A209,'2013Figures'!$H:$H,$B209,'2013Figures'!$I:$I,$C209,'2013Figures'!$B:$B,"BrokerToCy",'2013Figures'!$G:$G,"P1",'2013Figures'!$E:$E,$B$1)</f>
        <v>0</v>
      </c>
      <c r="G209" s="9">
        <f>SUMIFS('2013Figures'!$J:$J,'2013Figures'!$C:$C,$A209,'2013Figures'!$H:$H,$B209,'2013Figures'!$I:$I,$C209,'2013Figures'!$B:$B,"CyToBroker",'2013Figures'!$G:$G,"E1",'2013Figures'!$E:$E,$B$1)</f>
        <v>0</v>
      </c>
      <c r="H209" s="9">
        <f>SUMIFS('2013Figures'!$J:$J,'2013Figures'!$C:$C,$A209,'2013Figures'!$H:$H,$B209,'2013Figures'!$I:$I,$C209,'2013Figures'!$B:$B,"CyToBroker",'2013Figures'!$G:$G,"P1",'2013Figures'!$E:$E,$B$1)</f>
        <v>0</v>
      </c>
      <c r="J209" s="8">
        <v>201401</v>
      </c>
      <c r="L209" s="42">
        <f>SUMIFS('2012Figures'!$J:$J,'2012Figures'!$C:$C,$A209,'2012Figures'!$H:$H,$B209,'2012Figures'!$I:$I,$C209,'2012Figures'!$E:$E,$B$1)</f>
        <v>0</v>
      </c>
      <c r="M209" s="52">
        <f>SUMIFS('2012Figures'!$J:$J,'2012Figures'!$C:$C,$A209,'2012Figures'!$H:$H,$B209,'2012Figures'!$I:$I,$C209,'2012Figures'!$B:$B,"BrokerToCy",'2012Figures'!$G:$G,"E1",'2012Figures'!$E:$E,$B$1)</f>
        <v>0</v>
      </c>
      <c r="N209" s="52">
        <f>SUMIFS('2012Figures'!$J:$J,'2012Figures'!$C:$C,$A209,'2012Figures'!$H:$H,$B209,'2012Figures'!$I:$I,$C209,'2012Figures'!$B:$B,"BrokerToCy",'2012Figures'!$G:$G,"P1",'2012Figures'!$E:$E,$B$1)</f>
        <v>0</v>
      </c>
      <c r="O209" s="52">
        <f>SUMIFS('2012Figures'!$J:$J,'2012Figures'!$C:$C,$A209,'2012Figures'!$H:$H,$B209,'2012Figures'!$I:$I,$C209,'2012Figures'!$B:$B,"CyToBroker",'2012Figures'!$G:$G,"E1",'2012Figures'!$E:$E,$B$1)</f>
        <v>0</v>
      </c>
      <c r="P209" s="52">
        <f>SUMIFS('2012Figures'!$J:$J,'2012Figures'!$C:$C,$A209,'2012Figures'!$H:$H,$B209,'2012Figures'!$I:$I,$C209,'2012Figures'!$B:$B,"CyToBroker",'2012Figures'!$G:$G,"P1",'2012Figures'!$E:$E,$B$1)</f>
        <v>0</v>
      </c>
      <c r="R209" s="46" t="str">
        <f t="shared" si="28"/>
        <v/>
      </c>
      <c r="S209" s="46" t="str">
        <f t="shared" si="28"/>
        <v/>
      </c>
      <c r="T209" s="46" t="str">
        <f t="shared" si="28"/>
        <v/>
      </c>
      <c r="U209" s="46" t="str">
        <f t="shared" si="28"/>
        <v/>
      </c>
      <c r="V209" s="46" t="str">
        <f t="shared" si="28"/>
        <v/>
      </c>
    </row>
    <row r="210" spans="1:22" x14ac:dyDescent="0.2">
      <c r="A210" s="1">
        <v>121</v>
      </c>
      <c r="B210" s="1" t="s">
        <v>111</v>
      </c>
      <c r="C210" s="8">
        <v>4</v>
      </c>
      <c r="D210" s="29">
        <f>SUMIFS('2013Figures'!$J:$J,'2013Figures'!$C:$C,$A210,'2013Figures'!$H:$H,$B210,'2013Figures'!$I:$I,$C210,'2013Figures'!$E:$E,$B$1)</f>
        <v>0</v>
      </c>
      <c r="E210" s="9">
        <f>SUMIFS('2013Figures'!$J:$J,'2013Figures'!$C:$C,$A210,'2013Figures'!$H:$H,$B210,'2013Figures'!$I:$I,$C210,'2013Figures'!$B:$B,"BrokerToCy",'2013Figures'!$G:$G,"E1",'2013Figures'!$E:$E,$B$1)</f>
        <v>0</v>
      </c>
      <c r="F210" s="9">
        <f>SUMIFS('2013Figures'!$J:$J,'2013Figures'!$C:$C,$A210,'2013Figures'!$H:$H,$B210,'2013Figures'!$I:$I,$C210,'2013Figures'!$B:$B,"BrokerToCy",'2013Figures'!$G:$G,"P1",'2013Figures'!$E:$E,$B$1)</f>
        <v>0</v>
      </c>
      <c r="G210" s="9">
        <f>SUMIFS('2013Figures'!$J:$J,'2013Figures'!$C:$C,$A210,'2013Figures'!$H:$H,$B210,'2013Figures'!$I:$I,$C210,'2013Figures'!$B:$B,"CyToBroker",'2013Figures'!$G:$G,"E1",'2013Figures'!$E:$E,$B$1)</f>
        <v>0</v>
      </c>
      <c r="H210" s="9">
        <f>SUMIFS('2013Figures'!$J:$J,'2013Figures'!$C:$C,$A210,'2013Figures'!$H:$H,$B210,'2013Figures'!$I:$I,$C210,'2013Figures'!$B:$B,"CyToBroker",'2013Figures'!$G:$G,"P1",'2013Figures'!$E:$E,$B$1)</f>
        <v>0</v>
      </c>
      <c r="I210" s="30"/>
      <c r="J210" s="31">
        <v>201301</v>
      </c>
      <c r="K210" s="30"/>
      <c r="L210" s="42">
        <f>SUMIFS('2012Figures'!$J:$J,'2012Figures'!$C:$C,$A210,'2012Figures'!$H:$H,$B210,'2012Figures'!$I:$I,$C210,'2012Figures'!$E:$E,$B$1)</f>
        <v>0</v>
      </c>
      <c r="M210" s="52">
        <f>SUMIFS('2012Figures'!$J:$J,'2012Figures'!$C:$C,$A210,'2012Figures'!$H:$H,$B210,'2012Figures'!$I:$I,$C210,'2012Figures'!$B:$B,"BrokerToCy",'2012Figures'!$G:$G,"E1",'2012Figures'!$E:$E,$B$1)</f>
        <v>0</v>
      </c>
      <c r="N210" s="52">
        <f>SUMIFS('2012Figures'!$J:$J,'2012Figures'!$C:$C,$A210,'2012Figures'!$H:$H,$B210,'2012Figures'!$I:$I,$C210,'2012Figures'!$B:$B,"BrokerToCy",'2012Figures'!$G:$G,"P1",'2012Figures'!$E:$E,$B$1)</f>
        <v>0</v>
      </c>
      <c r="O210" s="52">
        <f>SUMIFS('2012Figures'!$J:$J,'2012Figures'!$C:$C,$A210,'2012Figures'!$H:$H,$B210,'2012Figures'!$I:$I,$C210,'2012Figures'!$B:$B,"CyToBroker",'2012Figures'!$G:$G,"E1",'2012Figures'!$E:$E,$B$1)</f>
        <v>0</v>
      </c>
      <c r="P210" s="52">
        <f>SUMIFS('2012Figures'!$J:$J,'2012Figures'!$C:$C,$A210,'2012Figures'!$H:$H,$B210,'2012Figures'!$I:$I,$C210,'2012Figures'!$B:$B,"CyToBroker",'2012Figures'!$G:$G,"P1",'2012Figures'!$E:$E,$B$1)</f>
        <v>0</v>
      </c>
      <c r="Q210" s="30"/>
      <c r="R210" s="46" t="str">
        <f t="shared" si="28"/>
        <v/>
      </c>
      <c r="S210" s="46" t="str">
        <f t="shared" si="28"/>
        <v/>
      </c>
      <c r="T210" s="46" t="str">
        <f t="shared" si="28"/>
        <v/>
      </c>
      <c r="U210" s="46" t="str">
        <f t="shared" si="28"/>
        <v/>
      </c>
      <c r="V210" s="46" t="str">
        <f t="shared" si="28"/>
        <v/>
      </c>
    </row>
    <row r="211" spans="1:22" x14ac:dyDescent="0.2">
      <c r="A211" s="1">
        <v>121</v>
      </c>
      <c r="B211" s="1" t="s">
        <v>111</v>
      </c>
      <c r="C211" s="8">
        <v>3</v>
      </c>
      <c r="D211" s="29">
        <f>SUMIFS('2013Figures'!$J:$J,'2013Figures'!$C:$C,$A211,'2013Figures'!$H:$H,$B211,'2013Figures'!$I:$I,$C211,'2013Figures'!$E:$E,$B$1)</f>
        <v>0</v>
      </c>
      <c r="E211" s="9">
        <f>SUMIFS('2013Figures'!$J:$J,'2013Figures'!$C:$C,$A211,'2013Figures'!$H:$H,$B211,'2013Figures'!$I:$I,$C211,'2013Figures'!$B:$B,"BrokerToCy",'2013Figures'!$G:$G,"E1",'2013Figures'!$E:$E,$B$1)</f>
        <v>0</v>
      </c>
      <c r="F211" s="9">
        <f>SUMIFS('2013Figures'!$J:$J,'2013Figures'!$C:$C,$A211,'2013Figures'!$H:$H,$B211,'2013Figures'!$I:$I,$C211,'2013Figures'!$B:$B,"BrokerToCy",'2013Figures'!$G:$G,"P1",'2013Figures'!$E:$E,$B$1)</f>
        <v>0</v>
      </c>
      <c r="G211" s="9">
        <f>SUMIFS('2013Figures'!$J:$J,'2013Figures'!$C:$C,$A211,'2013Figures'!$H:$H,$B211,'2013Figures'!$I:$I,$C211,'2013Figures'!$B:$B,"CyToBroker",'2013Figures'!$G:$G,"E1",'2013Figures'!$E:$E,$B$1)</f>
        <v>0</v>
      </c>
      <c r="H211" s="9">
        <f>SUMIFS('2013Figures'!$J:$J,'2013Figures'!$C:$C,$A211,'2013Figures'!$H:$H,$B211,'2013Figures'!$I:$I,$C211,'2013Figures'!$B:$B,"CyToBroker",'2013Figures'!$G:$G,"P1",'2013Figures'!$E:$E,$B$1)</f>
        <v>0</v>
      </c>
      <c r="J211" s="8">
        <v>201201</v>
      </c>
      <c r="L211" s="42">
        <f>SUMIFS('2012Figures'!$J:$J,'2012Figures'!$C:$C,$A211,'2012Figures'!$H:$H,$B211,'2012Figures'!$I:$I,$C211,'2012Figures'!$E:$E,$B$1)</f>
        <v>0</v>
      </c>
      <c r="M211" s="52">
        <f>SUMIFS('2012Figures'!$J:$J,'2012Figures'!$C:$C,$A211,'2012Figures'!$H:$H,$B211,'2012Figures'!$I:$I,$C211,'2012Figures'!$B:$B,"BrokerToCy",'2012Figures'!$G:$G,"E1",'2012Figures'!$E:$E,$B$1)</f>
        <v>0</v>
      </c>
      <c r="N211" s="52">
        <f>SUMIFS('2012Figures'!$J:$J,'2012Figures'!$C:$C,$A211,'2012Figures'!$H:$H,$B211,'2012Figures'!$I:$I,$C211,'2012Figures'!$B:$B,"BrokerToCy",'2012Figures'!$G:$G,"P1",'2012Figures'!$E:$E,$B$1)</f>
        <v>0</v>
      </c>
      <c r="O211" s="52">
        <f>SUMIFS('2012Figures'!$J:$J,'2012Figures'!$C:$C,$A211,'2012Figures'!$H:$H,$B211,'2012Figures'!$I:$I,$C211,'2012Figures'!$B:$B,"CyToBroker",'2012Figures'!$G:$G,"E1",'2012Figures'!$E:$E,$B$1)</f>
        <v>0</v>
      </c>
      <c r="P211" s="52">
        <f>SUMIFS('2012Figures'!$J:$J,'2012Figures'!$C:$C,$A211,'2012Figures'!$H:$H,$B211,'2012Figures'!$I:$I,$C211,'2012Figures'!$B:$B,"CyToBroker",'2012Figures'!$G:$G,"P1",'2012Figures'!$E:$E,$B$1)</f>
        <v>0</v>
      </c>
      <c r="R211" s="46" t="str">
        <f t="shared" si="28"/>
        <v/>
      </c>
      <c r="S211" s="46" t="str">
        <f t="shared" si="28"/>
        <v/>
      </c>
      <c r="T211" s="46" t="str">
        <f t="shared" si="28"/>
        <v/>
      </c>
      <c r="U211" s="46" t="str">
        <f t="shared" si="28"/>
        <v/>
      </c>
      <c r="V211" s="46" t="str">
        <f t="shared" si="28"/>
        <v/>
      </c>
    </row>
    <row r="212" spans="1:22" x14ac:dyDescent="0.2">
      <c r="A212" s="1">
        <v>121</v>
      </c>
      <c r="B212" s="1" t="s">
        <v>111</v>
      </c>
      <c r="C212" s="8">
        <v>2</v>
      </c>
      <c r="D212" s="29">
        <f>SUMIFS('2013Figures'!$J:$J,'2013Figures'!$C:$C,$A212,'2013Figures'!$H:$H,$B212,'2013Figures'!$I:$I,$C212,'2013Figures'!$E:$E,$B$1)</f>
        <v>0</v>
      </c>
      <c r="E212" s="9">
        <f>SUMIFS('2013Figures'!$J:$J,'2013Figures'!$C:$C,$A212,'2013Figures'!$H:$H,$B212,'2013Figures'!$I:$I,$C212,'2013Figures'!$B:$B,"BrokerToCy",'2013Figures'!$G:$G,"E1",'2013Figures'!$E:$E,$B$1)</f>
        <v>0</v>
      </c>
      <c r="F212" s="9">
        <f>SUMIFS('2013Figures'!$J:$J,'2013Figures'!$C:$C,$A212,'2013Figures'!$H:$H,$B212,'2013Figures'!$I:$I,$C212,'2013Figures'!$B:$B,"BrokerToCy",'2013Figures'!$G:$G,"P1",'2013Figures'!$E:$E,$B$1)</f>
        <v>0</v>
      </c>
      <c r="G212" s="9">
        <f>SUMIFS('2013Figures'!$J:$J,'2013Figures'!$C:$C,$A212,'2013Figures'!$H:$H,$B212,'2013Figures'!$I:$I,$C212,'2013Figures'!$B:$B,"CyToBroker",'2013Figures'!$G:$G,"E1",'2013Figures'!$E:$E,$B$1)</f>
        <v>0</v>
      </c>
      <c r="H212" s="9">
        <f>SUMIFS('2013Figures'!$J:$J,'2013Figures'!$C:$C,$A212,'2013Figures'!$H:$H,$B212,'2013Figures'!$I:$I,$C212,'2013Figures'!$B:$B,"CyToBroker",'2013Figures'!$G:$G,"P1",'2013Figures'!$E:$E,$B$1)</f>
        <v>0</v>
      </c>
      <c r="J212" s="8">
        <v>201101</v>
      </c>
      <c r="L212" s="42">
        <f>SUMIFS('2012Figures'!$J:$J,'2012Figures'!$C:$C,$A212,'2012Figures'!$H:$H,$B212,'2012Figures'!$I:$I,$C212,'2012Figures'!$E:$E,$B$1)</f>
        <v>0</v>
      </c>
      <c r="M212" s="52">
        <f>SUMIFS('2012Figures'!$J:$J,'2012Figures'!$C:$C,$A212,'2012Figures'!$H:$H,$B212,'2012Figures'!$I:$I,$C212,'2012Figures'!$B:$B,"BrokerToCy",'2012Figures'!$G:$G,"E1",'2012Figures'!$E:$E,$B$1)</f>
        <v>0</v>
      </c>
      <c r="N212" s="52">
        <f>SUMIFS('2012Figures'!$J:$J,'2012Figures'!$C:$C,$A212,'2012Figures'!$H:$H,$B212,'2012Figures'!$I:$I,$C212,'2012Figures'!$B:$B,"BrokerToCy",'2012Figures'!$G:$G,"P1",'2012Figures'!$E:$E,$B$1)</f>
        <v>0</v>
      </c>
      <c r="O212" s="52">
        <f>SUMIFS('2012Figures'!$J:$J,'2012Figures'!$C:$C,$A212,'2012Figures'!$H:$H,$B212,'2012Figures'!$I:$I,$C212,'2012Figures'!$B:$B,"CyToBroker",'2012Figures'!$G:$G,"E1",'2012Figures'!$E:$E,$B$1)</f>
        <v>0</v>
      </c>
      <c r="P212" s="52">
        <f>SUMIFS('2012Figures'!$J:$J,'2012Figures'!$C:$C,$A212,'2012Figures'!$H:$H,$B212,'2012Figures'!$I:$I,$C212,'2012Figures'!$B:$B,"CyToBroker",'2012Figures'!$G:$G,"P1",'2012Figures'!$E:$E,$B$1)</f>
        <v>0</v>
      </c>
      <c r="R212" s="46" t="str">
        <f t="shared" si="28"/>
        <v/>
      </c>
      <c r="S212" s="46" t="str">
        <f t="shared" si="28"/>
        <v/>
      </c>
      <c r="T212" s="46" t="str">
        <f t="shared" si="28"/>
        <v/>
      </c>
      <c r="U212" s="46" t="str">
        <f t="shared" si="28"/>
        <v/>
      </c>
      <c r="V212" s="46" t="str">
        <f t="shared" si="28"/>
        <v/>
      </c>
    </row>
    <row r="213" spans="1:22" x14ac:dyDescent="0.2">
      <c r="A213" s="1">
        <v>121</v>
      </c>
      <c r="B213" s="1" t="s">
        <v>111</v>
      </c>
      <c r="C213" s="8">
        <v>1</v>
      </c>
      <c r="D213" s="29">
        <f>SUMIFS('2013Figures'!$J:$J,'2013Figures'!$C:$C,$A213,'2013Figures'!$H:$H,$B213,'2013Figures'!$I:$I,$C213,'2013Figures'!$E:$E,$B$1)</f>
        <v>0</v>
      </c>
      <c r="E213" s="9">
        <f>SUMIFS('2013Figures'!$J:$J,'2013Figures'!$C:$C,$A213,'2013Figures'!$H:$H,$B213,'2013Figures'!$I:$I,$C213,'2013Figures'!$B:$B,"BrokerToCy",'2013Figures'!$G:$G,"E1",'2013Figures'!$E:$E,$B$1)</f>
        <v>0</v>
      </c>
      <c r="F213" s="9">
        <f>SUMIFS('2013Figures'!$J:$J,'2013Figures'!$C:$C,$A213,'2013Figures'!$H:$H,$B213,'2013Figures'!$I:$I,$C213,'2013Figures'!$B:$B,"BrokerToCy",'2013Figures'!$G:$G,"P1",'2013Figures'!$E:$E,$B$1)</f>
        <v>0</v>
      </c>
      <c r="G213" s="9">
        <f>SUMIFS('2013Figures'!$J:$J,'2013Figures'!$C:$C,$A213,'2013Figures'!$H:$H,$B213,'2013Figures'!$I:$I,$C213,'2013Figures'!$B:$B,"CyToBroker",'2013Figures'!$G:$G,"E1",'2013Figures'!$E:$E,$B$1)</f>
        <v>0</v>
      </c>
      <c r="H213" s="9">
        <f>SUMIFS('2013Figures'!$J:$J,'2013Figures'!$C:$C,$A213,'2013Figures'!$H:$H,$B213,'2013Figures'!$I:$I,$C213,'2013Figures'!$B:$B,"CyToBroker",'2013Figures'!$G:$G,"P1",'2013Figures'!$E:$E,$B$1)</f>
        <v>0</v>
      </c>
      <c r="J213" s="8">
        <v>201001</v>
      </c>
      <c r="L213" s="42">
        <f>SUMIFS('2012Figures'!$J:$J,'2012Figures'!$C:$C,$A213,'2012Figures'!$H:$H,$B213,'2012Figures'!$I:$I,$C213,'2012Figures'!$E:$E,$B$1)</f>
        <v>0</v>
      </c>
      <c r="M213" s="52">
        <f>SUMIFS('2012Figures'!$J:$J,'2012Figures'!$C:$C,$A213,'2012Figures'!$H:$H,$B213,'2012Figures'!$I:$I,$C213,'2012Figures'!$B:$B,"BrokerToCy",'2012Figures'!$G:$G,"E1",'2012Figures'!$E:$E,$B$1)</f>
        <v>0</v>
      </c>
      <c r="N213" s="52">
        <f>SUMIFS('2012Figures'!$J:$J,'2012Figures'!$C:$C,$A213,'2012Figures'!$H:$H,$B213,'2012Figures'!$I:$I,$C213,'2012Figures'!$B:$B,"BrokerToCy",'2012Figures'!$G:$G,"P1",'2012Figures'!$E:$E,$B$1)</f>
        <v>0</v>
      </c>
      <c r="O213" s="52">
        <f>SUMIFS('2012Figures'!$J:$J,'2012Figures'!$C:$C,$A213,'2012Figures'!$H:$H,$B213,'2012Figures'!$I:$I,$C213,'2012Figures'!$B:$B,"CyToBroker",'2012Figures'!$G:$G,"E1",'2012Figures'!$E:$E,$B$1)</f>
        <v>0</v>
      </c>
      <c r="P213" s="52">
        <f>SUMIFS('2012Figures'!$J:$J,'2012Figures'!$C:$C,$A213,'2012Figures'!$H:$H,$B213,'2012Figures'!$I:$I,$C213,'2012Figures'!$B:$B,"CyToBroker",'2012Figures'!$G:$G,"P1",'2012Figures'!$E:$E,$B$1)</f>
        <v>0</v>
      </c>
      <c r="R213" s="46" t="str">
        <f t="shared" si="28"/>
        <v/>
      </c>
      <c r="S213" s="46" t="str">
        <f t="shared" si="28"/>
        <v/>
      </c>
      <c r="T213" s="46" t="str">
        <f t="shared" si="28"/>
        <v/>
      </c>
      <c r="U213" s="46" t="str">
        <f t="shared" si="28"/>
        <v/>
      </c>
      <c r="V213" s="46" t="str">
        <f t="shared" si="28"/>
        <v/>
      </c>
    </row>
    <row r="214" spans="1:22" x14ac:dyDescent="0.2">
      <c r="A214" s="1">
        <v>121</v>
      </c>
      <c r="B214" s="1" t="s">
        <v>111</v>
      </c>
      <c r="D214" s="29">
        <f>SUMIFS('2013Figures'!$J:$J,'2013Figures'!$C:$C,$A214,'2013Figures'!$I:$I,"",'2013Figures'!$E:$E,$B$1)</f>
        <v>0</v>
      </c>
      <c r="E214" s="9">
        <f>SUMIFS('2013Figures'!$J:$J,'2013Figures'!$C:$C,$A214,'2013Figures'!$I:$I,"",'2013Figures'!$B:$B,"BrokerToCy",'2013Figures'!$G:$G,"E1",'2013Figures'!$E:$E,$B$1)</f>
        <v>0</v>
      </c>
      <c r="F214" s="9">
        <f>SUMIFS('2013Figures'!$J:$J,'2013Figures'!$C:$C,$A214,'2013Figures'!$I:$I,"",'2013Figures'!$B:$B,"BrokerToCy",'2013Figures'!$G:$G,"P1",'2013Figures'!$E:$E,$B$1)</f>
        <v>0</v>
      </c>
      <c r="G214" s="9">
        <f>SUMIFS('2013Figures'!$J:$J,'2013Figures'!$C:$C,$A214,'2013Figures'!$I:$I,"",'2013Figures'!$B:$B,"CyToBroker",'2013Figures'!$G:$G,"E1",'2013Figures'!$E:$E,$B$1)</f>
        <v>0</v>
      </c>
      <c r="H214" s="9">
        <f>SUMIFS('2013Figures'!$J:$J,'2013Figures'!$C:$C,$A214,'2013Figures'!$I:$I,"",'2013Figures'!$B:$B,"CyToBroker",'2013Figures'!$G:$G,"P1",'2013Figures'!$E:$E,$B$1)</f>
        <v>0</v>
      </c>
      <c r="J214" s="8" t="s">
        <v>131</v>
      </c>
      <c r="L214" s="42">
        <f>SUMIFS('2012Figures'!$J:$J,'2012Figures'!$C:$C,$A214,'2012Figures'!$I:$I,"",'2012Figures'!$E:$E,$B$1)</f>
        <v>0</v>
      </c>
      <c r="M214" s="52">
        <f>SUMIFS('2012Figures'!$J:$J,'2012Figures'!$C:$C,$A214,'2012Figures'!$I:$I,"",'2012Figures'!$B:$B,"BrokerToCy",'2012Figures'!$G:$G,"E1",'2012Figures'!$E:$E,$B$1)</f>
        <v>0</v>
      </c>
      <c r="N214" s="52">
        <f>SUMIFS('2012Figures'!$J:$J,'2012Figures'!$C:$C,$A214,'2012Figures'!$I:$I,"",'2012Figures'!$B:$B,"BrokerToCy",'2012Figures'!$G:$G,"P1",'2012Figures'!$E:$E,$B$1)</f>
        <v>0</v>
      </c>
      <c r="O214" s="52">
        <f>SUMIFS('2012Figures'!$J:$J,'2012Figures'!$C:$C,$A214,'2012Figures'!$I:$I,"",'2012Figures'!$B:$B,"CyToBroker",'2012Figures'!$G:$G,"E1",'2012Figures'!$E:$E,$B$1)</f>
        <v>0</v>
      </c>
      <c r="P214" s="52">
        <f>SUMIFS('2012Figures'!$J:$J,'2012Figures'!$C:$C,$A214,'2012Figures'!$I:$I,"",'2012Figures'!$B:$B,"CyToBroker",'2012Figures'!$G:$G,"P1",'2012Figures'!$E:$E,$B$1)</f>
        <v>0</v>
      </c>
      <c r="R214" s="46" t="str">
        <f t="shared" si="28"/>
        <v/>
      </c>
      <c r="S214" s="46" t="str">
        <f t="shared" si="28"/>
        <v/>
      </c>
      <c r="T214" s="46" t="str">
        <f t="shared" si="28"/>
        <v/>
      </c>
      <c r="U214" s="46" t="str">
        <f t="shared" si="28"/>
        <v/>
      </c>
      <c r="V214" s="46" t="str">
        <f t="shared" si="28"/>
        <v/>
      </c>
    </row>
    <row r="215" spans="1:22" x14ac:dyDescent="0.2">
      <c r="A215" s="21"/>
      <c r="B215" s="21" t="s">
        <v>92</v>
      </c>
      <c r="C215" s="22"/>
      <c r="D215" s="23">
        <f>SUM(E215:H215)</f>
        <v>0</v>
      </c>
      <c r="E215" s="23">
        <f>SUM(E207:E214)</f>
        <v>0</v>
      </c>
      <c r="F215" s="23">
        <f>SUM(F207:F214)</f>
        <v>0</v>
      </c>
      <c r="G215" s="23">
        <f>SUM(G207:G214)</f>
        <v>0</v>
      </c>
      <c r="H215" s="23">
        <f>SUM(H207:H214)</f>
        <v>0</v>
      </c>
      <c r="I215" s="21"/>
      <c r="J215" s="22"/>
      <c r="K215" s="21"/>
      <c r="L215" s="43">
        <f>SUM(M215:P215)</f>
        <v>0</v>
      </c>
      <c r="M215" s="43">
        <f>SUM(M207:M214)</f>
        <v>0</v>
      </c>
      <c r="N215" s="43">
        <f>SUM(N207:N214)</f>
        <v>0</v>
      </c>
      <c r="O215" s="43">
        <f>SUM(O207:O214)</f>
        <v>0</v>
      </c>
      <c r="P215" s="43">
        <f>SUM(P207:P214)</f>
        <v>0</v>
      </c>
      <c r="Q215" s="21"/>
      <c r="R215" s="21"/>
      <c r="S215" s="21"/>
      <c r="T215" s="21"/>
      <c r="U215" s="21"/>
      <c r="V215" s="21"/>
    </row>
    <row r="216" spans="1:22" x14ac:dyDescent="0.2">
      <c r="A216" s="28">
        <v>122</v>
      </c>
      <c r="B216" s="28" t="s">
        <v>67</v>
      </c>
      <c r="C216" s="17" t="s">
        <v>88</v>
      </c>
      <c r="D216" s="18">
        <f>SUMIFS('2013Figures'!$J:$J,'2013Figures'!$C:$C,$A216,'2013Figures'!$E:$E,$B$1)</f>
        <v>0</v>
      </c>
      <c r="E216" s="18">
        <f>SUMIFS('2013Figures'!$J:$J,'2013Figures'!$C:$C,$A216,'2013Figures'!$B:$B,"BrokerToCy",'2013Figures'!$G:$G,"E1",'2013Figures'!$E:$E,$B$1)</f>
        <v>0</v>
      </c>
      <c r="F216" s="18">
        <f>SUMIFS('2013Figures'!$J:$J,'2013Figures'!$C:$C,$A216,'2013Figures'!$B:$B,"BrokerToCy",'2013Figures'!$G:$G,"P1",'2013Figures'!$E:$E,$B$1)</f>
        <v>0</v>
      </c>
      <c r="G216" s="18">
        <f>SUMIFS('2013Figures'!$J:$J,'2013Figures'!$C:$C,$A216,'2013Figures'!$B:$B,"CyToBroker",'2013Figures'!$G:$G,"E1",'2013Figures'!$E:$E,$B$1)</f>
        <v>0</v>
      </c>
      <c r="H216" s="18">
        <f>SUMIFS('2013Figures'!$J:$J,'2013Figures'!$C:$C,$A216,'2013Figures'!$B:$B,"CyToBroker",'2013Figures'!$G:$G,"P1",'2013Figures'!$E:$E,$B$1)</f>
        <v>0</v>
      </c>
      <c r="I216" s="28"/>
      <c r="J216" s="17"/>
      <c r="K216" s="28"/>
      <c r="L216" s="50">
        <f>SUMIFS('2012Figures'!$J:$J,'2012Figures'!$C:$C,$A216,'2012Figures'!$E:$E,$B$1)</f>
        <v>0</v>
      </c>
      <c r="M216" s="50">
        <f>SUMIFS('2012Figures'!$J:$J,'2012Figures'!$C:$C,$A216,'2012Figures'!$B:$B,"BrokerToCy",'2012Figures'!$G:$G,"E1",'2012Figures'!$E:$E,$B$1)</f>
        <v>0</v>
      </c>
      <c r="N216" s="50">
        <f>SUMIFS('2012Figures'!$J:$J,'2012Figures'!$C:$C,$A216,'2012Figures'!$B:$B,"BrokerToCy",'2012Figures'!$G:$G,"P1",'2012Figures'!$E:$E,$B$1)</f>
        <v>0</v>
      </c>
      <c r="O216" s="50">
        <f>SUMIFS('2012Figures'!$J:$J,'2012Figures'!$C:$C,$A216,'2012Figures'!$B:$B,"CyToBroker",'2012Figures'!$G:$G,"E1",'2012Figures'!$E:$E,$B$1)</f>
        <v>0</v>
      </c>
      <c r="P216" s="50">
        <f>SUMIFS('2012Figures'!$J:$J,'2012Figures'!$C:$C,$A216,'2012Figures'!$B:$B,"CyToBroker",'2012Figures'!$G:$G,"P1",'2012Figures'!$E:$E,$B$1)</f>
        <v>0</v>
      </c>
      <c r="Q216" s="28"/>
      <c r="R216" s="46" t="str">
        <f t="shared" si="28"/>
        <v/>
      </c>
      <c r="S216" s="46" t="str">
        <f t="shared" si="28"/>
        <v/>
      </c>
      <c r="T216" s="46" t="str">
        <f t="shared" si="28"/>
        <v/>
      </c>
      <c r="U216" s="46" t="str">
        <f t="shared" si="28"/>
        <v/>
      </c>
      <c r="V216" s="46" t="str">
        <f t="shared" si="28"/>
        <v/>
      </c>
    </row>
    <row r="217" spans="1:22" x14ac:dyDescent="0.2">
      <c r="A217" s="1">
        <v>122</v>
      </c>
      <c r="B217" s="1" t="s">
        <v>67</v>
      </c>
      <c r="C217" s="8">
        <v>7</v>
      </c>
      <c r="D217" s="29">
        <f>SUMIFS('2013Figures'!$J:$J,'2013Figures'!$C:$C,$A217,'2013Figures'!$H:$H,$B217,'2013Figures'!$I:$I,$C217,'2013Figures'!$E:$E,$B$1)</f>
        <v>0</v>
      </c>
      <c r="E217" s="9">
        <f>SUMIFS('2013Figures'!$J:$J,'2013Figures'!$C:$C,$A217,'2013Figures'!$H:$H,$B217,'2013Figures'!$I:$I,$C217,'2013Figures'!$B:$B,"BrokerToCy",'2013Figures'!$G:$G,"E1",'2013Figures'!$E:$E,$B$1)</f>
        <v>0</v>
      </c>
      <c r="F217" s="9">
        <f>SUMIFS('2013Figures'!$J:$J,'2013Figures'!$C:$C,$A217,'2013Figures'!$H:$H,$B217,'2013Figures'!$I:$I,$C217,'2013Figures'!$B:$B,"BrokerToCy",'2013Figures'!$G:$G,"P1",'2013Figures'!$E:$E,$B$1)</f>
        <v>0</v>
      </c>
      <c r="G217" s="9">
        <f>SUMIFS('2013Figures'!$J:$J,'2013Figures'!$C:$C,$A217,'2013Figures'!$H:$H,$B217,'2013Figures'!$I:$I,$C217,'2013Figures'!$B:$B,"CyToBroker",'2013Figures'!$G:$G,"E1",'2013Figures'!$E:$E,$B$1)</f>
        <v>0</v>
      </c>
      <c r="H217" s="9">
        <f>SUMIFS('2013Figures'!$J:$J,'2013Figures'!$C:$C,$A217,'2013Figures'!$H:$H,$B217,'2013Figures'!$I:$I,$C217,'2013Figures'!$B:$B,"CyToBroker",'2013Figures'!$G:$G,"P1",'2013Figures'!$E:$E,$B$1)</f>
        <v>0</v>
      </c>
      <c r="I217" s="33"/>
      <c r="J217" s="34"/>
      <c r="K217" s="33"/>
      <c r="L217" s="42">
        <f>SUMIFS('2012Figures'!$J:$J,'2012Figures'!$C:$C,$A217,'2012Figures'!$H:$H,$B217,'2012Figures'!$I:$I,$C217,'2012Figures'!$E:$E,$B$1)</f>
        <v>0</v>
      </c>
      <c r="M217" s="52">
        <f>SUMIFS('2012Figures'!$J:$J,'2012Figures'!$C:$C,$A217,'2012Figures'!$H:$H,$B217,'2012Figures'!$I:$I,$C217,'2012Figures'!$B:$B,"BrokerToCy",'2012Figures'!$G:$G,"E1",'2012Figures'!$E:$E,$B$1)</f>
        <v>0</v>
      </c>
      <c r="N217" s="52">
        <f>SUMIFS('2012Figures'!$J:$J,'2012Figures'!$C:$C,$A217,'2012Figures'!$H:$H,$B217,'2012Figures'!$I:$I,$C217,'2012Figures'!$B:$B,"BrokerToCy",'2012Figures'!$G:$G,"P1",'2012Figures'!$E:$E,$B$1)</f>
        <v>0</v>
      </c>
      <c r="O217" s="52">
        <f>SUMIFS('2012Figures'!$J:$J,'2012Figures'!$C:$C,$A217,'2012Figures'!$H:$H,$B217,'2012Figures'!$I:$I,$C217,'2012Figures'!$B:$B,"CyToBroker",'2012Figures'!$G:$G,"E1",'2012Figures'!$E:$E,$B$1)</f>
        <v>0</v>
      </c>
      <c r="P217" s="52">
        <f>SUMIFS('2012Figures'!$J:$J,'2012Figures'!$C:$C,$A217,'2012Figures'!$H:$H,$B217,'2012Figures'!$I:$I,$C217,'2012Figures'!$B:$B,"CyToBroker",'2012Figures'!$G:$G,"P1",'2012Figures'!$E:$E,$B$1)</f>
        <v>0</v>
      </c>
      <c r="Q217" s="33"/>
      <c r="R217" s="46" t="str">
        <f t="shared" si="28"/>
        <v/>
      </c>
      <c r="S217" s="46" t="str">
        <f t="shared" si="28"/>
        <v/>
      </c>
      <c r="T217" s="46" t="str">
        <f t="shared" si="28"/>
        <v/>
      </c>
      <c r="U217" s="46" t="str">
        <f t="shared" si="28"/>
        <v/>
      </c>
      <c r="V217" s="46" t="str">
        <f t="shared" si="28"/>
        <v/>
      </c>
    </row>
    <row r="218" spans="1:22" x14ac:dyDescent="0.2">
      <c r="A218" s="1">
        <v>122</v>
      </c>
      <c r="B218" s="1" t="s">
        <v>67</v>
      </c>
      <c r="C218" s="8">
        <v>6</v>
      </c>
      <c r="D218" s="29">
        <f>SUMIFS('2013Figures'!$J:$J,'2013Figures'!$C:$C,$A218,'2013Figures'!$H:$H,$B218,'2013Figures'!$I:$I,$C218,'2013Figures'!$E:$E,$B$1)</f>
        <v>0</v>
      </c>
      <c r="E218" s="9">
        <f>SUMIFS('2013Figures'!$J:$J,'2013Figures'!$C:$C,$A218,'2013Figures'!$H:$H,$B218,'2013Figures'!$I:$I,$C218,'2013Figures'!$B:$B,"BrokerToCy",'2013Figures'!$G:$G,"E1",'2013Figures'!$E:$E,$B$1)</f>
        <v>0</v>
      </c>
      <c r="F218" s="9">
        <f>SUMIFS('2013Figures'!$J:$J,'2013Figures'!$C:$C,$A218,'2013Figures'!$H:$H,$B218,'2013Figures'!$I:$I,$C218,'2013Figures'!$B:$B,"BrokerToCy",'2013Figures'!$G:$G,"P1",'2013Figures'!$E:$E,$B$1)</f>
        <v>0</v>
      </c>
      <c r="G218" s="9">
        <f>SUMIFS('2013Figures'!$J:$J,'2013Figures'!$C:$C,$A218,'2013Figures'!$H:$H,$B218,'2013Figures'!$I:$I,$C218,'2013Figures'!$B:$B,"CyToBroker",'2013Figures'!$G:$G,"E1",'2013Figures'!$E:$E,$B$1)</f>
        <v>0</v>
      </c>
      <c r="H218" s="9">
        <f>SUMIFS('2013Figures'!$J:$J,'2013Figures'!$C:$C,$A218,'2013Figures'!$H:$H,$B218,'2013Figures'!$I:$I,$C218,'2013Figures'!$B:$B,"CyToBroker",'2013Figures'!$G:$G,"P1",'2013Figures'!$E:$E,$B$1)</f>
        <v>0</v>
      </c>
      <c r="I218" s="33"/>
      <c r="J218" s="34">
        <v>201501</v>
      </c>
      <c r="K218" s="33"/>
      <c r="L218" s="42">
        <f>SUMIFS('2012Figures'!$J:$J,'2012Figures'!$C:$C,$A218,'2012Figures'!$H:$H,$B218,'2012Figures'!$I:$I,$C218,'2012Figures'!$E:$E,$B$1)</f>
        <v>0</v>
      </c>
      <c r="M218" s="52">
        <f>SUMIFS('2012Figures'!$J:$J,'2012Figures'!$C:$C,$A218,'2012Figures'!$H:$H,$B218,'2012Figures'!$I:$I,$C218,'2012Figures'!$B:$B,"BrokerToCy",'2012Figures'!$G:$G,"E1",'2012Figures'!$E:$E,$B$1)</f>
        <v>0</v>
      </c>
      <c r="N218" s="52">
        <f>SUMIFS('2012Figures'!$J:$J,'2012Figures'!$C:$C,$A218,'2012Figures'!$H:$H,$B218,'2012Figures'!$I:$I,$C218,'2012Figures'!$B:$B,"BrokerToCy",'2012Figures'!$G:$G,"P1",'2012Figures'!$E:$E,$B$1)</f>
        <v>0</v>
      </c>
      <c r="O218" s="52">
        <f>SUMIFS('2012Figures'!$J:$J,'2012Figures'!$C:$C,$A218,'2012Figures'!$H:$H,$B218,'2012Figures'!$I:$I,$C218,'2012Figures'!$B:$B,"CyToBroker",'2012Figures'!$G:$G,"E1",'2012Figures'!$E:$E,$B$1)</f>
        <v>0</v>
      </c>
      <c r="P218" s="52">
        <f>SUMIFS('2012Figures'!$J:$J,'2012Figures'!$C:$C,$A218,'2012Figures'!$H:$H,$B218,'2012Figures'!$I:$I,$C218,'2012Figures'!$B:$B,"CyToBroker",'2012Figures'!$G:$G,"P1",'2012Figures'!$E:$E,$B$1)</f>
        <v>0</v>
      </c>
      <c r="Q218" s="33"/>
      <c r="R218" s="46" t="str">
        <f t="shared" si="28"/>
        <v/>
      </c>
      <c r="S218" s="46" t="str">
        <f t="shared" si="28"/>
        <v/>
      </c>
      <c r="T218" s="46" t="str">
        <f t="shared" si="28"/>
        <v/>
      </c>
      <c r="U218" s="46" t="str">
        <f t="shared" si="28"/>
        <v/>
      </c>
      <c r="V218" s="46" t="str">
        <f t="shared" si="28"/>
        <v/>
      </c>
    </row>
    <row r="219" spans="1:22" x14ac:dyDescent="0.2">
      <c r="A219" s="1">
        <v>122</v>
      </c>
      <c r="B219" s="1" t="s">
        <v>67</v>
      </c>
      <c r="C219" s="8">
        <v>5</v>
      </c>
      <c r="D219" s="29">
        <f>SUMIFS('2013Figures'!$J:$J,'2013Figures'!$C:$C,$A219,'2013Figures'!$H:$H,$B219,'2013Figures'!$I:$I,$C219,'2013Figures'!$E:$E,$B$1)</f>
        <v>0</v>
      </c>
      <c r="E219" s="9">
        <f>SUMIFS('2013Figures'!$J:$J,'2013Figures'!$C:$C,$A219,'2013Figures'!$H:$H,$B219,'2013Figures'!$I:$I,$C219,'2013Figures'!$B:$B,"BrokerToCy",'2013Figures'!$G:$G,"E1",'2013Figures'!$E:$E,$B$1)</f>
        <v>0</v>
      </c>
      <c r="F219" s="9">
        <f>SUMIFS('2013Figures'!$J:$J,'2013Figures'!$C:$C,$A219,'2013Figures'!$H:$H,$B219,'2013Figures'!$I:$I,$C219,'2013Figures'!$B:$B,"BrokerToCy",'2013Figures'!$G:$G,"P1",'2013Figures'!$E:$E,$B$1)</f>
        <v>0</v>
      </c>
      <c r="G219" s="9">
        <f>SUMIFS('2013Figures'!$J:$J,'2013Figures'!$C:$C,$A219,'2013Figures'!$H:$H,$B219,'2013Figures'!$I:$I,$C219,'2013Figures'!$B:$B,"CyToBroker",'2013Figures'!$G:$G,"E1",'2013Figures'!$E:$E,$B$1)</f>
        <v>0</v>
      </c>
      <c r="H219" s="9">
        <f>SUMIFS('2013Figures'!$J:$J,'2013Figures'!$C:$C,$A219,'2013Figures'!$H:$H,$B219,'2013Figures'!$I:$I,$C219,'2013Figures'!$B:$B,"CyToBroker",'2013Figures'!$G:$G,"P1",'2013Figures'!$E:$E,$B$1)</f>
        <v>0</v>
      </c>
      <c r="J219" s="8">
        <v>201401</v>
      </c>
      <c r="L219" s="42">
        <f>SUMIFS('2012Figures'!$J:$J,'2012Figures'!$C:$C,$A219,'2012Figures'!$H:$H,$B219,'2012Figures'!$I:$I,$C219,'2012Figures'!$E:$E,$B$1)</f>
        <v>0</v>
      </c>
      <c r="M219" s="52">
        <f>SUMIFS('2012Figures'!$J:$J,'2012Figures'!$C:$C,$A219,'2012Figures'!$H:$H,$B219,'2012Figures'!$I:$I,$C219,'2012Figures'!$B:$B,"BrokerToCy",'2012Figures'!$G:$G,"E1",'2012Figures'!$E:$E,$B$1)</f>
        <v>0</v>
      </c>
      <c r="N219" s="52">
        <f>SUMIFS('2012Figures'!$J:$J,'2012Figures'!$C:$C,$A219,'2012Figures'!$H:$H,$B219,'2012Figures'!$I:$I,$C219,'2012Figures'!$B:$B,"BrokerToCy",'2012Figures'!$G:$G,"P1",'2012Figures'!$E:$E,$B$1)</f>
        <v>0</v>
      </c>
      <c r="O219" s="52">
        <f>SUMIFS('2012Figures'!$J:$J,'2012Figures'!$C:$C,$A219,'2012Figures'!$H:$H,$B219,'2012Figures'!$I:$I,$C219,'2012Figures'!$B:$B,"CyToBroker",'2012Figures'!$G:$G,"E1",'2012Figures'!$E:$E,$B$1)</f>
        <v>0</v>
      </c>
      <c r="P219" s="52">
        <f>SUMIFS('2012Figures'!$J:$J,'2012Figures'!$C:$C,$A219,'2012Figures'!$H:$H,$B219,'2012Figures'!$I:$I,$C219,'2012Figures'!$B:$B,"CyToBroker",'2012Figures'!$G:$G,"P1",'2012Figures'!$E:$E,$B$1)</f>
        <v>0</v>
      </c>
      <c r="R219" s="46" t="str">
        <f t="shared" si="28"/>
        <v/>
      </c>
      <c r="S219" s="46" t="str">
        <f t="shared" si="28"/>
        <v/>
      </c>
      <c r="T219" s="46" t="str">
        <f t="shared" si="28"/>
        <v/>
      </c>
      <c r="U219" s="46" t="str">
        <f t="shared" si="28"/>
        <v/>
      </c>
      <c r="V219" s="46" t="str">
        <f t="shared" si="28"/>
        <v/>
      </c>
    </row>
    <row r="220" spans="1:22" x14ac:dyDescent="0.2">
      <c r="A220" s="1">
        <v>122</v>
      </c>
      <c r="B220" s="1" t="s">
        <v>67</v>
      </c>
      <c r="C220" s="8">
        <v>4</v>
      </c>
      <c r="D220" s="29">
        <f>SUMIFS('2013Figures'!$J:$J,'2013Figures'!$C:$C,$A220,'2013Figures'!$H:$H,$B220,'2013Figures'!$I:$I,$C220,'2013Figures'!$E:$E,$B$1)</f>
        <v>0</v>
      </c>
      <c r="E220" s="9">
        <f>SUMIFS('2013Figures'!$J:$J,'2013Figures'!$C:$C,$A220,'2013Figures'!$H:$H,$B220,'2013Figures'!$I:$I,$C220,'2013Figures'!$B:$B,"BrokerToCy",'2013Figures'!$G:$G,"E1",'2013Figures'!$E:$E,$B$1)</f>
        <v>0</v>
      </c>
      <c r="F220" s="9">
        <f>SUMIFS('2013Figures'!$J:$J,'2013Figures'!$C:$C,$A220,'2013Figures'!$H:$H,$B220,'2013Figures'!$I:$I,$C220,'2013Figures'!$B:$B,"BrokerToCy",'2013Figures'!$G:$G,"P1",'2013Figures'!$E:$E,$B$1)</f>
        <v>0</v>
      </c>
      <c r="G220" s="9">
        <f>SUMIFS('2013Figures'!$J:$J,'2013Figures'!$C:$C,$A220,'2013Figures'!$H:$H,$B220,'2013Figures'!$I:$I,$C220,'2013Figures'!$B:$B,"CyToBroker",'2013Figures'!$G:$G,"E1",'2013Figures'!$E:$E,$B$1)</f>
        <v>0</v>
      </c>
      <c r="H220" s="9">
        <f>SUMIFS('2013Figures'!$J:$J,'2013Figures'!$C:$C,$A220,'2013Figures'!$H:$H,$B220,'2013Figures'!$I:$I,$C220,'2013Figures'!$B:$B,"CyToBroker",'2013Figures'!$G:$G,"P1",'2013Figures'!$E:$E,$B$1)</f>
        <v>0</v>
      </c>
      <c r="I220" s="30"/>
      <c r="J220" s="31">
        <v>201301</v>
      </c>
      <c r="K220" s="30"/>
      <c r="L220" s="42">
        <f>SUMIFS('2012Figures'!$J:$J,'2012Figures'!$C:$C,$A220,'2012Figures'!$H:$H,$B220,'2012Figures'!$I:$I,$C220,'2012Figures'!$E:$E,$B$1)</f>
        <v>0</v>
      </c>
      <c r="M220" s="52">
        <f>SUMIFS('2012Figures'!$J:$J,'2012Figures'!$C:$C,$A220,'2012Figures'!$H:$H,$B220,'2012Figures'!$I:$I,$C220,'2012Figures'!$B:$B,"BrokerToCy",'2012Figures'!$G:$G,"E1",'2012Figures'!$E:$E,$B$1)</f>
        <v>0</v>
      </c>
      <c r="N220" s="52">
        <f>SUMIFS('2012Figures'!$J:$J,'2012Figures'!$C:$C,$A220,'2012Figures'!$H:$H,$B220,'2012Figures'!$I:$I,$C220,'2012Figures'!$B:$B,"BrokerToCy",'2012Figures'!$G:$G,"P1",'2012Figures'!$E:$E,$B$1)</f>
        <v>0</v>
      </c>
      <c r="O220" s="52">
        <f>SUMIFS('2012Figures'!$J:$J,'2012Figures'!$C:$C,$A220,'2012Figures'!$H:$H,$B220,'2012Figures'!$I:$I,$C220,'2012Figures'!$B:$B,"CyToBroker",'2012Figures'!$G:$G,"E1",'2012Figures'!$E:$E,$B$1)</f>
        <v>0</v>
      </c>
      <c r="P220" s="52">
        <f>SUMIFS('2012Figures'!$J:$J,'2012Figures'!$C:$C,$A220,'2012Figures'!$H:$H,$B220,'2012Figures'!$I:$I,$C220,'2012Figures'!$B:$B,"CyToBroker",'2012Figures'!$G:$G,"P1",'2012Figures'!$E:$E,$B$1)</f>
        <v>0</v>
      </c>
      <c r="Q220" s="30"/>
      <c r="R220" s="46" t="str">
        <f t="shared" si="28"/>
        <v/>
      </c>
      <c r="S220" s="46" t="str">
        <f t="shared" si="28"/>
        <v/>
      </c>
      <c r="T220" s="46" t="str">
        <f t="shared" si="28"/>
        <v/>
      </c>
      <c r="U220" s="46" t="str">
        <f t="shared" si="28"/>
        <v/>
      </c>
      <c r="V220" s="46" t="str">
        <f t="shared" si="28"/>
        <v/>
      </c>
    </row>
    <row r="221" spans="1:22" x14ac:dyDescent="0.2">
      <c r="A221" s="1">
        <v>122</v>
      </c>
      <c r="B221" s="1" t="s">
        <v>67</v>
      </c>
      <c r="C221" s="8">
        <v>3</v>
      </c>
      <c r="D221" s="29">
        <f>SUMIFS('2013Figures'!$J:$J,'2013Figures'!$C:$C,$A221,'2013Figures'!$H:$H,$B221,'2013Figures'!$I:$I,$C221,'2013Figures'!$E:$E,$B$1)</f>
        <v>0</v>
      </c>
      <c r="E221" s="9">
        <f>SUMIFS('2013Figures'!$J:$J,'2013Figures'!$C:$C,$A221,'2013Figures'!$H:$H,$B221,'2013Figures'!$I:$I,$C221,'2013Figures'!$B:$B,"BrokerToCy",'2013Figures'!$G:$G,"E1",'2013Figures'!$E:$E,$B$1)</f>
        <v>0</v>
      </c>
      <c r="F221" s="9">
        <f>SUMIFS('2013Figures'!$J:$J,'2013Figures'!$C:$C,$A221,'2013Figures'!$H:$H,$B221,'2013Figures'!$I:$I,$C221,'2013Figures'!$B:$B,"BrokerToCy",'2013Figures'!$G:$G,"P1",'2013Figures'!$E:$E,$B$1)</f>
        <v>0</v>
      </c>
      <c r="G221" s="9">
        <f>SUMIFS('2013Figures'!$J:$J,'2013Figures'!$C:$C,$A221,'2013Figures'!$H:$H,$B221,'2013Figures'!$I:$I,$C221,'2013Figures'!$B:$B,"CyToBroker",'2013Figures'!$G:$G,"E1",'2013Figures'!$E:$E,$B$1)</f>
        <v>0</v>
      </c>
      <c r="H221" s="9">
        <f>SUMIFS('2013Figures'!$J:$J,'2013Figures'!$C:$C,$A221,'2013Figures'!$H:$H,$B221,'2013Figures'!$I:$I,$C221,'2013Figures'!$B:$B,"CyToBroker",'2013Figures'!$G:$G,"P1",'2013Figures'!$E:$E,$B$1)</f>
        <v>0</v>
      </c>
      <c r="J221" s="8">
        <v>201201</v>
      </c>
      <c r="L221" s="42">
        <f>SUMIFS('2012Figures'!$J:$J,'2012Figures'!$C:$C,$A221,'2012Figures'!$H:$H,$B221,'2012Figures'!$I:$I,$C221,'2012Figures'!$E:$E,$B$1)</f>
        <v>0</v>
      </c>
      <c r="M221" s="52">
        <f>SUMIFS('2012Figures'!$J:$J,'2012Figures'!$C:$C,$A221,'2012Figures'!$H:$H,$B221,'2012Figures'!$I:$I,$C221,'2012Figures'!$B:$B,"BrokerToCy",'2012Figures'!$G:$G,"E1",'2012Figures'!$E:$E,$B$1)</f>
        <v>0</v>
      </c>
      <c r="N221" s="52">
        <f>SUMIFS('2012Figures'!$J:$J,'2012Figures'!$C:$C,$A221,'2012Figures'!$H:$H,$B221,'2012Figures'!$I:$I,$C221,'2012Figures'!$B:$B,"BrokerToCy",'2012Figures'!$G:$G,"P1",'2012Figures'!$E:$E,$B$1)</f>
        <v>0</v>
      </c>
      <c r="O221" s="52">
        <f>SUMIFS('2012Figures'!$J:$J,'2012Figures'!$C:$C,$A221,'2012Figures'!$H:$H,$B221,'2012Figures'!$I:$I,$C221,'2012Figures'!$B:$B,"CyToBroker",'2012Figures'!$G:$G,"E1",'2012Figures'!$E:$E,$B$1)</f>
        <v>0</v>
      </c>
      <c r="P221" s="52">
        <f>SUMIFS('2012Figures'!$J:$J,'2012Figures'!$C:$C,$A221,'2012Figures'!$H:$H,$B221,'2012Figures'!$I:$I,$C221,'2012Figures'!$B:$B,"CyToBroker",'2012Figures'!$G:$G,"P1",'2012Figures'!$E:$E,$B$1)</f>
        <v>0</v>
      </c>
      <c r="R221" s="46" t="str">
        <f t="shared" si="28"/>
        <v/>
      </c>
      <c r="S221" s="46" t="str">
        <f t="shared" si="28"/>
        <v/>
      </c>
      <c r="T221" s="46" t="str">
        <f t="shared" si="28"/>
        <v/>
      </c>
      <c r="U221" s="46" t="str">
        <f t="shared" si="28"/>
        <v/>
      </c>
      <c r="V221" s="46" t="str">
        <f t="shared" si="28"/>
        <v/>
      </c>
    </row>
    <row r="222" spans="1:22" x14ac:dyDescent="0.2">
      <c r="A222" s="1">
        <v>122</v>
      </c>
      <c r="B222" s="1" t="s">
        <v>67</v>
      </c>
      <c r="C222" s="8">
        <v>2</v>
      </c>
      <c r="D222" s="29">
        <f>SUMIFS('2013Figures'!$J:$J,'2013Figures'!$C:$C,$A222,'2013Figures'!$H:$H,$B222,'2013Figures'!$I:$I,$C222,'2013Figures'!$E:$E,$B$1)</f>
        <v>0</v>
      </c>
      <c r="E222" s="9">
        <f>SUMIFS('2013Figures'!$J:$J,'2013Figures'!$C:$C,$A222,'2013Figures'!$H:$H,$B222,'2013Figures'!$I:$I,$C222,'2013Figures'!$B:$B,"BrokerToCy",'2013Figures'!$G:$G,"E1",'2013Figures'!$E:$E,$B$1)</f>
        <v>0</v>
      </c>
      <c r="F222" s="9">
        <f>SUMIFS('2013Figures'!$J:$J,'2013Figures'!$C:$C,$A222,'2013Figures'!$H:$H,$B222,'2013Figures'!$I:$I,$C222,'2013Figures'!$B:$B,"BrokerToCy",'2013Figures'!$G:$G,"P1",'2013Figures'!$E:$E,$B$1)</f>
        <v>0</v>
      </c>
      <c r="G222" s="9">
        <f>SUMIFS('2013Figures'!$J:$J,'2013Figures'!$C:$C,$A222,'2013Figures'!$H:$H,$B222,'2013Figures'!$I:$I,$C222,'2013Figures'!$B:$B,"CyToBroker",'2013Figures'!$G:$G,"E1",'2013Figures'!$E:$E,$B$1)</f>
        <v>0</v>
      </c>
      <c r="H222" s="9">
        <f>SUMIFS('2013Figures'!$J:$J,'2013Figures'!$C:$C,$A222,'2013Figures'!$H:$H,$B222,'2013Figures'!$I:$I,$C222,'2013Figures'!$B:$B,"CyToBroker",'2013Figures'!$G:$G,"P1",'2013Figures'!$E:$E,$B$1)</f>
        <v>0</v>
      </c>
      <c r="J222" s="8">
        <v>201101</v>
      </c>
      <c r="L222" s="42">
        <f>SUMIFS('2012Figures'!$J:$J,'2012Figures'!$C:$C,$A222,'2012Figures'!$H:$H,$B222,'2012Figures'!$I:$I,$C222,'2012Figures'!$E:$E,$B$1)</f>
        <v>0</v>
      </c>
      <c r="M222" s="52">
        <f>SUMIFS('2012Figures'!$J:$J,'2012Figures'!$C:$C,$A222,'2012Figures'!$H:$H,$B222,'2012Figures'!$I:$I,$C222,'2012Figures'!$B:$B,"BrokerToCy",'2012Figures'!$G:$G,"E1",'2012Figures'!$E:$E,$B$1)</f>
        <v>0</v>
      </c>
      <c r="N222" s="52">
        <f>SUMIFS('2012Figures'!$J:$J,'2012Figures'!$C:$C,$A222,'2012Figures'!$H:$H,$B222,'2012Figures'!$I:$I,$C222,'2012Figures'!$B:$B,"BrokerToCy",'2012Figures'!$G:$G,"P1",'2012Figures'!$E:$E,$B$1)</f>
        <v>0</v>
      </c>
      <c r="O222" s="52">
        <f>SUMIFS('2012Figures'!$J:$J,'2012Figures'!$C:$C,$A222,'2012Figures'!$H:$H,$B222,'2012Figures'!$I:$I,$C222,'2012Figures'!$B:$B,"CyToBroker",'2012Figures'!$G:$G,"E1",'2012Figures'!$E:$E,$B$1)</f>
        <v>0</v>
      </c>
      <c r="P222" s="52">
        <f>SUMIFS('2012Figures'!$J:$J,'2012Figures'!$C:$C,$A222,'2012Figures'!$H:$H,$B222,'2012Figures'!$I:$I,$C222,'2012Figures'!$B:$B,"CyToBroker",'2012Figures'!$G:$G,"P1",'2012Figures'!$E:$E,$B$1)</f>
        <v>0</v>
      </c>
      <c r="R222" s="46" t="str">
        <f t="shared" si="28"/>
        <v/>
      </c>
      <c r="S222" s="46" t="str">
        <f t="shared" si="28"/>
        <v/>
      </c>
      <c r="T222" s="46" t="str">
        <f t="shared" si="28"/>
        <v/>
      </c>
      <c r="U222" s="46" t="str">
        <f t="shared" si="28"/>
        <v/>
      </c>
      <c r="V222" s="46" t="str">
        <f t="shared" si="28"/>
        <v/>
      </c>
    </row>
    <row r="223" spans="1:22" x14ac:dyDescent="0.2">
      <c r="A223" s="1">
        <v>122</v>
      </c>
      <c r="B223" s="1" t="s">
        <v>67</v>
      </c>
      <c r="C223" s="8">
        <v>1</v>
      </c>
      <c r="D223" s="29">
        <f>SUMIFS('2013Figures'!$J:$J,'2013Figures'!$C:$C,$A223,'2013Figures'!$H:$H,$B223,'2013Figures'!$I:$I,$C223,'2013Figures'!$E:$E,$B$1)</f>
        <v>0</v>
      </c>
      <c r="E223" s="9">
        <f>SUMIFS('2013Figures'!$J:$J,'2013Figures'!$C:$C,$A223,'2013Figures'!$H:$H,$B223,'2013Figures'!$I:$I,$C223,'2013Figures'!$B:$B,"BrokerToCy",'2013Figures'!$G:$G,"E1",'2013Figures'!$E:$E,$B$1)</f>
        <v>0</v>
      </c>
      <c r="F223" s="9">
        <f>SUMIFS('2013Figures'!$J:$J,'2013Figures'!$C:$C,$A223,'2013Figures'!$H:$H,$B223,'2013Figures'!$I:$I,$C223,'2013Figures'!$B:$B,"BrokerToCy",'2013Figures'!$G:$G,"P1",'2013Figures'!$E:$E,$B$1)</f>
        <v>0</v>
      </c>
      <c r="G223" s="9">
        <f>SUMIFS('2013Figures'!$J:$J,'2013Figures'!$C:$C,$A223,'2013Figures'!$H:$H,$B223,'2013Figures'!$I:$I,$C223,'2013Figures'!$B:$B,"CyToBroker",'2013Figures'!$G:$G,"E1",'2013Figures'!$E:$E,$B$1)</f>
        <v>0</v>
      </c>
      <c r="H223" s="9">
        <f>SUMIFS('2013Figures'!$J:$J,'2013Figures'!$C:$C,$A223,'2013Figures'!$H:$H,$B223,'2013Figures'!$I:$I,$C223,'2013Figures'!$B:$B,"CyToBroker",'2013Figures'!$G:$G,"P1",'2013Figures'!$E:$E,$B$1)</f>
        <v>0</v>
      </c>
      <c r="J223" s="8">
        <v>201001</v>
      </c>
      <c r="L223" s="42">
        <f>SUMIFS('2012Figures'!$J:$J,'2012Figures'!$C:$C,$A223,'2012Figures'!$H:$H,$B223,'2012Figures'!$I:$I,$C223,'2012Figures'!$E:$E,$B$1)</f>
        <v>0</v>
      </c>
      <c r="M223" s="52">
        <f>SUMIFS('2012Figures'!$J:$J,'2012Figures'!$C:$C,$A223,'2012Figures'!$H:$H,$B223,'2012Figures'!$I:$I,$C223,'2012Figures'!$B:$B,"BrokerToCy",'2012Figures'!$G:$G,"E1",'2012Figures'!$E:$E,$B$1)</f>
        <v>0</v>
      </c>
      <c r="N223" s="52">
        <f>SUMIFS('2012Figures'!$J:$J,'2012Figures'!$C:$C,$A223,'2012Figures'!$H:$H,$B223,'2012Figures'!$I:$I,$C223,'2012Figures'!$B:$B,"BrokerToCy",'2012Figures'!$G:$G,"P1",'2012Figures'!$E:$E,$B$1)</f>
        <v>0</v>
      </c>
      <c r="O223" s="52">
        <f>SUMIFS('2012Figures'!$J:$J,'2012Figures'!$C:$C,$A223,'2012Figures'!$H:$H,$B223,'2012Figures'!$I:$I,$C223,'2012Figures'!$B:$B,"CyToBroker",'2012Figures'!$G:$G,"E1",'2012Figures'!$E:$E,$B$1)</f>
        <v>0</v>
      </c>
      <c r="P223" s="52">
        <f>SUMIFS('2012Figures'!$J:$J,'2012Figures'!$C:$C,$A223,'2012Figures'!$H:$H,$B223,'2012Figures'!$I:$I,$C223,'2012Figures'!$B:$B,"CyToBroker",'2012Figures'!$G:$G,"P1",'2012Figures'!$E:$E,$B$1)</f>
        <v>0</v>
      </c>
      <c r="R223" s="46" t="str">
        <f t="shared" si="28"/>
        <v/>
      </c>
      <c r="S223" s="46" t="str">
        <f t="shared" si="28"/>
        <v/>
      </c>
      <c r="T223" s="46" t="str">
        <f t="shared" si="28"/>
        <v/>
      </c>
      <c r="U223" s="46" t="str">
        <f t="shared" si="28"/>
        <v/>
      </c>
      <c r="V223" s="46" t="str">
        <f t="shared" si="28"/>
        <v/>
      </c>
    </row>
    <row r="224" spans="1:22" x14ac:dyDescent="0.2">
      <c r="A224" s="1">
        <v>122</v>
      </c>
      <c r="B224" s="1" t="s">
        <v>67</v>
      </c>
      <c r="D224" s="29">
        <f>SUMIFS('2013Figures'!$J:$J,'2013Figures'!$C:$C,$A224,'2013Figures'!$I:$I,"",'2013Figures'!$E:$E,$B$1)</f>
        <v>0</v>
      </c>
      <c r="E224" s="9">
        <f>SUMIFS('2013Figures'!$J:$J,'2013Figures'!$C:$C,$A224,'2013Figures'!$I:$I,"",'2013Figures'!$B:$B,"BrokerToCy",'2013Figures'!$G:$G,"E1",'2013Figures'!$E:$E,$B$1)</f>
        <v>0</v>
      </c>
      <c r="F224" s="9">
        <f>SUMIFS('2013Figures'!$J:$J,'2013Figures'!$C:$C,$A224,'2013Figures'!$I:$I,"",'2013Figures'!$B:$B,"BrokerToCy",'2013Figures'!$G:$G,"P1",'2013Figures'!$E:$E,$B$1)</f>
        <v>0</v>
      </c>
      <c r="G224" s="9">
        <f>SUMIFS('2013Figures'!$J:$J,'2013Figures'!$C:$C,$A224,'2013Figures'!$I:$I,"",'2013Figures'!$B:$B,"CyToBroker",'2013Figures'!$G:$G,"E1",'2013Figures'!$E:$E,$B$1)</f>
        <v>0</v>
      </c>
      <c r="H224" s="9">
        <f>SUMIFS('2013Figures'!$J:$J,'2013Figures'!$C:$C,$A224,'2013Figures'!$I:$I,"",'2013Figures'!$B:$B,"CyToBroker",'2013Figures'!$G:$G,"P1",'2013Figures'!$E:$E,$B$1)</f>
        <v>0</v>
      </c>
      <c r="J224" s="8" t="s">
        <v>131</v>
      </c>
      <c r="L224" s="42">
        <f>SUMIFS('2012Figures'!$J:$J,'2012Figures'!$C:$C,$A224,'2012Figures'!$I:$I,"",'2012Figures'!$E:$E,$B$1)</f>
        <v>0</v>
      </c>
      <c r="M224" s="52">
        <f>SUMIFS('2012Figures'!$J:$J,'2012Figures'!$C:$C,$A224,'2012Figures'!$I:$I,"",'2012Figures'!$B:$B,"BrokerToCy",'2012Figures'!$G:$G,"E1",'2012Figures'!$E:$E,$B$1)</f>
        <v>0</v>
      </c>
      <c r="N224" s="52">
        <f>SUMIFS('2012Figures'!$J:$J,'2012Figures'!$C:$C,$A224,'2012Figures'!$I:$I,"",'2012Figures'!$B:$B,"BrokerToCy",'2012Figures'!$G:$G,"P1",'2012Figures'!$E:$E,$B$1)</f>
        <v>0</v>
      </c>
      <c r="O224" s="52">
        <f>SUMIFS('2012Figures'!$J:$J,'2012Figures'!$C:$C,$A224,'2012Figures'!$I:$I,"",'2012Figures'!$B:$B,"CyToBroker",'2012Figures'!$G:$G,"E1",'2012Figures'!$E:$E,$B$1)</f>
        <v>0</v>
      </c>
      <c r="P224" s="52">
        <f>SUMIFS('2012Figures'!$J:$J,'2012Figures'!$C:$C,$A224,'2012Figures'!$I:$I,"",'2012Figures'!$B:$B,"CyToBroker",'2012Figures'!$G:$G,"P1",'2012Figures'!$E:$E,$B$1)</f>
        <v>0</v>
      </c>
      <c r="R224" s="46" t="str">
        <f t="shared" si="28"/>
        <v/>
      </c>
      <c r="S224" s="46" t="str">
        <f t="shared" si="28"/>
        <v/>
      </c>
      <c r="T224" s="46" t="str">
        <f t="shared" si="28"/>
        <v/>
      </c>
      <c r="U224" s="46" t="str">
        <f t="shared" si="28"/>
        <v/>
      </c>
      <c r="V224" s="46" t="str">
        <f t="shared" si="28"/>
        <v/>
      </c>
    </row>
    <row r="225" spans="1:22" x14ac:dyDescent="0.2">
      <c r="A225" s="21"/>
      <c r="B225" s="21" t="s">
        <v>92</v>
      </c>
      <c r="C225" s="22"/>
      <c r="D225" s="23">
        <f>SUM(E225:H225)</f>
        <v>0</v>
      </c>
      <c r="E225" s="23">
        <f>SUM(E217:E224)</f>
        <v>0</v>
      </c>
      <c r="F225" s="23">
        <f>SUM(F217:F224)</f>
        <v>0</v>
      </c>
      <c r="G225" s="23">
        <f>SUM(G217:G224)</f>
        <v>0</v>
      </c>
      <c r="H225" s="23">
        <f>SUM(H217:H224)</f>
        <v>0</v>
      </c>
      <c r="I225" s="21"/>
      <c r="J225" s="22"/>
      <c r="K225" s="21"/>
      <c r="L225" s="43">
        <f>SUM(M225:P225)</f>
        <v>0</v>
      </c>
      <c r="M225" s="43">
        <f>SUM(M217:M224)</f>
        <v>0</v>
      </c>
      <c r="N225" s="43">
        <f>SUM(N217:N224)</f>
        <v>0</v>
      </c>
      <c r="O225" s="43">
        <f>SUM(O217:O224)</f>
        <v>0</v>
      </c>
      <c r="P225" s="43">
        <f>SUM(P217:P224)</f>
        <v>0</v>
      </c>
      <c r="Q225" s="21"/>
      <c r="R225" s="21"/>
      <c r="S225" s="21"/>
      <c r="T225" s="21"/>
      <c r="U225" s="21"/>
      <c r="V225" s="21"/>
    </row>
    <row r="226" spans="1:22" x14ac:dyDescent="0.2">
      <c r="A226" s="28">
        <v>123</v>
      </c>
      <c r="B226" s="28" t="s">
        <v>39</v>
      </c>
      <c r="C226" s="17" t="s">
        <v>88</v>
      </c>
      <c r="D226" s="18">
        <f>SUMIFS('2013Figures'!$J:$J,'2013Figures'!$C:$C,$A226,'2013Figures'!$E:$E,$B$1)</f>
        <v>0</v>
      </c>
      <c r="E226" s="18">
        <f>SUMIFS('2013Figures'!$J:$J,'2013Figures'!$C:$C,$A226,'2013Figures'!$B:$B,"BrokerToCy",'2013Figures'!$G:$G,"E1",'2013Figures'!$E:$E,$B$1)</f>
        <v>0</v>
      </c>
      <c r="F226" s="18">
        <f>SUMIFS('2013Figures'!$J:$J,'2013Figures'!$C:$C,$A226,'2013Figures'!$B:$B,"BrokerToCy",'2013Figures'!$G:$G,"P1",'2013Figures'!$E:$E,$B$1)</f>
        <v>0</v>
      </c>
      <c r="G226" s="18">
        <f>SUMIFS('2013Figures'!$J:$J,'2013Figures'!$C:$C,$A226,'2013Figures'!$B:$B,"CyToBroker",'2013Figures'!$G:$G,"E1",'2013Figures'!$E:$E,$B$1)</f>
        <v>0</v>
      </c>
      <c r="H226" s="18">
        <f>SUMIFS('2013Figures'!$J:$J,'2013Figures'!$C:$C,$A226,'2013Figures'!$B:$B,"CyToBroker",'2013Figures'!$G:$G,"P1",'2013Figures'!$E:$E,$B$1)</f>
        <v>0</v>
      </c>
      <c r="I226" s="28"/>
      <c r="J226" s="17"/>
      <c r="K226" s="28"/>
      <c r="L226" s="50">
        <f>SUMIFS('2012Figures'!$J:$J,'2012Figures'!$C:$C,$A226,'2012Figures'!$E:$E,$B$1)</f>
        <v>0</v>
      </c>
      <c r="M226" s="50">
        <f>SUMIFS('2012Figures'!$J:$J,'2012Figures'!$C:$C,$A226,'2012Figures'!$B:$B,"BrokerToCy",'2012Figures'!$G:$G,"E1",'2012Figures'!$E:$E,$B$1)</f>
        <v>0</v>
      </c>
      <c r="N226" s="50">
        <f>SUMIFS('2012Figures'!$J:$J,'2012Figures'!$C:$C,$A226,'2012Figures'!$B:$B,"BrokerToCy",'2012Figures'!$G:$G,"P1",'2012Figures'!$E:$E,$B$1)</f>
        <v>0</v>
      </c>
      <c r="O226" s="50">
        <f>SUMIFS('2012Figures'!$J:$J,'2012Figures'!$C:$C,$A226,'2012Figures'!$B:$B,"CyToBroker",'2012Figures'!$G:$G,"E1",'2012Figures'!$E:$E,$B$1)</f>
        <v>0</v>
      </c>
      <c r="P226" s="50">
        <f>SUMIFS('2012Figures'!$J:$J,'2012Figures'!$C:$C,$A226,'2012Figures'!$B:$B,"CyToBroker",'2012Figures'!$G:$G,"P1",'2012Figures'!$E:$E,$B$1)</f>
        <v>0</v>
      </c>
      <c r="Q226" s="28"/>
      <c r="R226" s="46" t="str">
        <f t="shared" si="28"/>
        <v/>
      </c>
      <c r="S226" s="46" t="str">
        <f t="shared" si="28"/>
        <v/>
      </c>
      <c r="T226" s="46" t="str">
        <f t="shared" si="28"/>
        <v/>
      </c>
      <c r="U226" s="46" t="str">
        <f t="shared" si="28"/>
        <v/>
      </c>
      <c r="V226" s="46" t="str">
        <f t="shared" si="28"/>
        <v/>
      </c>
    </row>
    <row r="227" spans="1:22" x14ac:dyDescent="0.2">
      <c r="A227" s="1">
        <v>123</v>
      </c>
      <c r="B227" s="1" t="s">
        <v>39</v>
      </c>
      <c r="C227" s="8">
        <v>6</v>
      </c>
      <c r="D227" s="29">
        <f>SUMIFS('2013Figures'!$J:$J,'2013Figures'!$C:$C,$A227,'2013Figures'!$H:$H,$B227,'2013Figures'!$I:$I,$C227,'2013Figures'!$E:$E,$B$1)</f>
        <v>0</v>
      </c>
      <c r="E227" s="9">
        <f>SUMIFS('2013Figures'!$J:$J,'2013Figures'!$C:$C,$A227,'2013Figures'!$H:$H,$B227,'2013Figures'!$I:$I,$C227,'2013Figures'!$B:$B,"BrokerToCy",'2013Figures'!$G:$G,"E1",'2013Figures'!$E:$E,$B$1)</f>
        <v>0</v>
      </c>
      <c r="F227" s="9">
        <f>SUMIFS('2013Figures'!$J:$J,'2013Figures'!$C:$C,$A227,'2013Figures'!$H:$H,$B227,'2013Figures'!$I:$I,$C227,'2013Figures'!$B:$B,"BrokerToCy",'2013Figures'!$G:$G,"P1",'2013Figures'!$E:$E,$B$1)</f>
        <v>0</v>
      </c>
      <c r="G227" s="9">
        <f>SUMIFS('2013Figures'!$J:$J,'2013Figures'!$C:$C,$A227,'2013Figures'!$H:$H,$B227,'2013Figures'!$I:$I,$C227,'2013Figures'!$B:$B,"CyToBroker",'2013Figures'!$G:$G,"E1",'2013Figures'!$E:$E,$B$1)</f>
        <v>0</v>
      </c>
      <c r="H227" s="9">
        <f>SUMIFS('2013Figures'!$J:$J,'2013Figures'!$C:$C,$A227,'2013Figures'!$H:$H,$B227,'2013Figures'!$I:$I,$C227,'2013Figures'!$B:$B,"CyToBroker",'2013Figures'!$G:$G,"P1",'2013Figures'!$E:$E,$B$1)</f>
        <v>0</v>
      </c>
      <c r="J227" s="8">
        <v>201501</v>
      </c>
      <c r="L227" s="42">
        <f>SUMIFS('2012Figures'!$J:$J,'2012Figures'!$C:$C,$A227,'2012Figures'!$H:$H,$B227,'2012Figures'!$I:$I,$C227,'2012Figures'!$E:$E,$B$1)</f>
        <v>0</v>
      </c>
      <c r="M227" s="52">
        <f>SUMIFS('2012Figures'!$J:$J,'2012Figures'!$C:$C,$A227,'2012Figures'!$H:$H,$B227,'2012Figures'!$I:$I,$C227,'2012Figures'!$B:$B,"BrokerToCy",'2012Figures'!$G:$G,"E1",'2012Figures'!$E:$E,$B$1)</f>
        <v>0</v>
      </c>
      <c r="N227" s="52">
        <f>SUMIFS('2012Figures'!$J:$J,'2012Figures'!$C:$C,$A227,'2012Figures'!$H:$H,$B227,'2012Figures'!$I:$I,$C227,'2012Figures'!$B:$B,"BrokerToCy",'2012Figures'!$G:$G,"P1",'2012Figures'!$E:$E,$B$1)</f>
        <v>0</v>
      </c>
      <c r="O227" s="52">
        <f>SUMIFS('2012Figures'!$J:$J,'2012Figures'!$C:$C,$A227,'2012Figures'!$H:$H,$B227,'2012Figures'!$I:$I,$C227,'2012Figures'!$B:$B,"CyToBroker",'2012Figures'!$G:$G,"E1",'2012Figures'!$E:$E,$B$1)</f>
        <v>0</v>
      </c>
      <c r="P227" s="52">
        <f>SUMIFS('2012Figures'!$J:$J,'2012Figures'!$C:$C,$A227,'2012Figures'!$H:$H,$B227,'2012Figures'!$I:$I,$C227,'2012Figures'!$B:$B,"CyToBroker",'2012Figures'!$G:$G,"P1",'2012Figures'!$E:$E,$B$1)</f>
        <v>0</v>
      </c>
      <c r="R227" s="46" t="str">
        <f t="shared" si="28"/>
        <v/>
      </c>
      <c r="S227" s="46" t="str">
        <f t="shared" si="28"/>
        <v/>
      </c>
      <c r="T227" s="46" t="str">
        <f t="shared" si="28"/>
        <v/>
      </c>
      <c r="U227" s="46" t="str">
        <f t="shared" si="28"/>
        <v/>
      </c>
      <c r="V227" s="46" t="str">
        <f t="shared" si="28"/>
        <v/>
      </c>
    </row>
    <row r="228" spans="1:22" x14ac:dyDescent="0.2">
      <c r="A228" s="1">
        <v>123</v>
      </c>
      <c r="B228" s="1" t="s">
        <v>39</v>
      </c>
      <c r="C228" s="8">
        <v>5</v>
      </c>
      <c r="D228" s="29">
        <f>SUMIFS('2013Figures'!$J:$J,'2013Figures'!$C:$C,$A228,'2013Figures'!$H:$H,$B228,'2013Figures'!$I:$I,$C228,'2013Figures'!$E:$E,$B$1)</f>
        <v>0</v>
      </c>
      <c r="E228" s="9">
        <f>SUMIFS('2013Figures'!$J:$J,'2013Figures'!$C:$C,$A228,'2013Figures'!$H:$H,$B228,'2013Figures'!$I:$I,$C228,'2013Figures'!$B:$B,"BrokerToCy",'2013Figures'!$G:$G,"E1",'2013Figures'!$E:$E,$B$1)</f>
        <v>0</v>
      </c>
      <c r="F228" s="9">
        <f>SUMIFS('2013Figures'!$J:$J,'2013Figures'!$C:$C,$A228,'2013Figures'!$H:$H,$B228,'2013Figures'!$I:$I,$C228,'2013Figures'!$B:$B,"BrokerToCy",'2013Figures'!$G:$G,"P1",'2013Figures'!$E:$E,$B$1)</f>
        <v>0</v>
      </c>
      <c r="G228" s="9">
        <f>SUMIFS('2013Figures'!$J:$J,'2013Figures'!$C:$C,$A228,'2013Figures'!$H:$H,$B228,'2013Figures'!$I:$I,$C228,'2013Figures'!$B:$B,"CyToBroker",'2013Figures'!$G:$G,"E1",'2013Figures'!$E:$E,$B$1)</f>
        <v>0</v>
      </c>
      <c r="H228" s="9">
        <f>SUMIFS('2013Figures'!$J:$J,'2013Figures'!$C:$C,$A228,'2013Figures'!$H:$H,$B228,'2013Figures'!$I:$I,$C228,'2013Figures'!$B:$B,"CyToBroker",'2013Figures'!$G:$G,"P1",'2013Figures'!$E:$E,$B$1)</f>
        <v>0</v>
      </c>
      <c r="J228" s="8">
        <v>201401</v>
      </c>
      <c r="L228" s="42">
        <f>SUMIFS('2012Figures'!$J:$J,'2012Figures'!$C:$C,$A228,'2012Figures'!$H:$H,$B228,'2012Figures'!$I:$I,$C228,'2012Figures'!$E:$E,$B$1)</f>
        <v>0</v>
      </c>
      <c r="M228" s="52">
        <f>SUMIFS('2012Figures'!$J:$J,'2012Figures'!$C:$C,$A228,'2012Figures'!$H:$H,$B228,'2012Figures'!$I:$I,$C228,'2012Figures'!$B:$B,"BrokerToCy",'2012Figures'!$G:$G,"E1",'2012Figures'!$E:$E,$B$1)</f>
        <v>0</v>
      </c>
      <c r="N228" s="52">
        <f>SUMIFS('2012Figures'!$J:$J,'2012Figures'!$C:$C,$A228,'2012Figures'!$H:$H,$B228,'2012Figures'!$I:$I,$C228,'2012Figures'!$B:$B,"BrokerToCy",'2012Figures'!$G:$G,"P1",'2012Figures'!$E:$E,$B$1)</f>
        <v>0</v>
      </c>
      <c r="O228" s="52">
        <f>SUMIFS('2012Figures'!$J:$J,'2012Figures'!$C:$C,$A228,'2012Figures'!$H:$H,$B228,'2012Figures'!$I:$I,$C228,'2012Figures'!$B:$B,"CyToBroker",'2012Figures'!$G:$G,"E1",'2012Figures'!$E:$E,$B$1)</f>
        <v>0</v>
      </c>
      <c r="P228" s="52">
        <f>SUMIFS('2012Figures'!$J:$J,'2012Figures'!$C:$C,$A228,'2012Figures'!$H:$H,$B228,'2012Figures'!$I:$I,$C228,'2012Figures'!$B:$B,"CyToBroker",'2012Figures'!$G:$G,"P1",'2012Figures'!$E:$E,$B$1)</f>
        <v>0</v>
      </c>
      <c r="R228" s="46" t="str">
        <f t="shared" si="28"/>
        <v/>
      </c>
      <c r="S228" s="46" t="str">
        <f t="shared" si="28"/>
        <v/>
      </c>
      <c r="T228" s="46" t="str">
        <f t="shared" si="28"/>
        <v/>
      </c>
      <c r="U228" s="46" t="str">
        <f t="shared" si="28"/>
        <v/>
      </c>
      <c r="V228" s="46" t="str">
        <f t="shared" si="28"/>
        <v/>
      </c>
    </row>
    <row r="229" spans="1:22" x14ac:dyDescent="0.2">
      <c r="A229" s="1">
        <v>123</v>
      </c>
      <c r="B229" s="1" t="s">
        <v>39</v>
      </c>
      <c r="C229" s="8">
        <v>4</v>
      </c>
      <c r="D229" s="29">
        <f>SUMIFS('2013Figures'!$J:$J,'2013Figures'!$C:$C,$A229,'2013Figures'!$H:$H,$B229,'2013Figures'!$I:$I,$C229,'2013Figures'!$E:$E,$B$1)</f>
        <v>0</v>
      </c>
      <c r="E229" s="9">
        <f>SUMIFS('2013Figures'!$J:$J,'2013Figures'!$C:$C,$A229,'2013Figures'!$H:$H,$B229,'2013Figures'!$I:$I,$C229,'2013Figures'!$B:$B,"BrokerToCy",'2013Figures'!$G:$G,"E1",'2013Figures'!$E:$E,$B$1)</f>
        <v>0</v>
      </c>
      <c r="F229" s="9">
        <f>SUMIFS('2013Figures'!$J:$J,'2013Figures'!$C:$C,$A229,'2013Figures'!$H:$H,$B229,'2013Figures'!$I:$I,$C229,'2013Figures'!$B:$B,"BrokerToCy",'2013Figures'!$G:$G,"P1",'2013Figures'!$E:$E,$B$1)</f>
        <v>0</v>
      </c>
      <c r="G229" s="9">
        <f>SUMIFS('2013Figures'!$J:$J,'2013Figures'!$C:$C,$A229,'2013Figures'!$H:$H,$B229,'2013Figures'!$I:$I,$C229,'2013Figures'!$B:$B,"CyToBroker",'2013Figures'!$G:$G,"E1",'2013Figures'!$E:$E,$B$1)</f>
        <v>0</v>
      </c>
      <c r="H229" s="9">
        <f>SUMIFS('2013Figures'!$J:$J,'2013Figures'!$C:$C,$A229,'2013Figures'!$H:$H,$B229,'2013Figures'!$I:$I,$C229,'2013Figures'!$B:$B,"CyToBroker",'2013Figures'!$G:$G,"P1",'2013Figures'!$E:$E,$B$1)</f>
        <v>0</v>
      </c>
      <c r="I229" s="30"/>
      <c r="J229" s="31">
        <v>201301</v>
      </c>
      <c r="K229" s="30"/>
      <c r="L229" s="42">
        <f>SUMIFS('2012Figures'!$J:$J,'2012Figures'!$C:$C,$A229,'2012Figures'!$H:$H,$B229,'2012Figures'!$I:$I,$C229,'2012Figures'!$E:$E,$B$1)</f>
        <v>0</v>
      </c>
      <c r="M229" s="52">
        <f>SUMIFS('2012Figures'!$J:$J,'2012Figures'!$C:$C,$A229,'2012Figures'!$H:$H,$B229,'2012Figures'!$I:$I,$C229,'2012Figures'!$B:$B,"BrokerToCy",'2012Figures'!$G:$G,"E1",'2012Figures'!$E:$E,$B$1)</f>
        <v>0</v>
      </c>
      <c r="N229" s="52">
        <f>SUMIFS('2012Figures'!$J:$J,'2012Figures'!$C:$C,$A229,'2012Figures'!$H:$H,$B229,'2012Figures'!$I:$I,$C229,'2012Figures'!$B:$B,"BrokerToCy",'2012Figures'!$G:$G,"P1",'2012Figures'!$E:$E,$B$1)</f>
        <v>0</v>
      </c>
      <c r="O229" s="52">
        <f>SUMIFS('2012Figures'!$J:$J,'2012Figures'!$C:$C,$A229,'2012Figures'!$H:$H,$B229,'2012Figures'!$I:$I,$C229,'2012Figures'!$B:$B,"CyToBroker",'2012Figures'!$G:$G,"E1",'2012Figures'!$E:$E,$B$1)</f>
        <v>0</v>
      </c>
      <c r="P229" s="52">
        <f>SUMIFS('2012Figures'!$J:$J,'2012Figures'!$C:$C,$A229,'2012Figures'!$H:$H,$B229,'2012Figures'!$I:$I,$C229,'2012Figures'!$B:$B,"CyToBroker",'2012Figures'!$G:$G,"P1",'2012Figures'!$E:$E,$B$1)</f>
        <v>0</v>
      </c>
      <c r="Q229" s="30"/>
      <c r="R229" s="46" t="str">
        <f t="shared" si="28"/>
        <v/>
      </c>
      <c r="S229" s="46" t="str">
        <f t="shared" si="28"/>
        <v/>
      </c>
      <c r="T229" s="46" t="str">
        <f t="shared" si="28"/>
        <v/>
      </c>
      <c r="U229" s="46" t="str">
        <f t="shared" si="28"/>
        <v/>
      </c>
      <c r="V229" s="46" t="str">
        <f t="shared" si="28"/>
        <v/>
      </c>
    </row>
    <row r="230" spans="1:22" x14ac:dyDescent="0.2">
      <c r="A230" s="1">
        <v>123</v>
      </c>
      <c r="B230" s="1" t="s">
        <v>39</v>
      </c>
      <c r="C230" s="8">
        <v>3</v>
      </c>
      <c r="D230" s="29">
        <f>SUMIFS('2013Figures'!$J:$J,'2013Figures'!$C:$C,$A230,'2013Figures'!$H:$H,$B230,'2013Figures'!$I:$I,$C230,'2013Figures'!$E:$E,$B$1)</f>
        <v>0</v>
      </c>
      <c r="E230" s="9">
        <f>SUMIFS('2013Figures'!$J:$J,'2013Figures'!$C:$C,$A230,'2013Figures'!$H:$H,$B230,'2013Figures'!$I:$I,$C230,'2013Figures'!$B:$B,"BrokerToCy",'2013Figures'!$G:$G,"E1",'2013Figures'!$E:$E,$B$1)</f>
        <v>0</v>
      </c>
      <c r="F230" s="9">
        <f>SUMIFS('2013Figures'!$J:$J,'2013Figures'!$C:$C,$A230,'2013Figures'!$H:$H,$B230,'2013Figures'!$I:$I,$C230,'2013Figures'!$B:$B,"BrokerToCy",'2013Figures'!$G:$G,"P1",'2013Figures'!$E:$E,$B$1)</f>
        <v>0</v>
      </c>
      <c r="G230" s="9">
        <f>SUMIFS('2013Figures'!$J:$J,'2013Figures'!$C:$C,$A230,'2013Figures'!$H:$H,$B230,'2013Figures'!$I:$I,$C230,'2013Figures'!$B:$B,"CyToBroker",'2013Figures'!$G:$G,"E1",'2013Figures'!$E:$E,$B$1)</f>
        <v>0</v>
      </c>
      <c r="H230" s="9">
        <f>SUMIFS('2013Figures'!$J:$J,'2013Figures'!$C:$C,$A230,'2013Figures'!$H:$H,$B230,'2013Figures'!$I:$I,$C230,'2013Figures'!$B:$B,"CyToBroker",'2013Figures'!$G:$G,"P1",'2013Figures'!$E:$E,$B$1)</f>
        <v>0</v>
      </c>
      <c r="J230" s="8">
        <v>201201</v>
      </c>
      <c r="L230" s="42">
        <f>SUMIFS('2012Figures'!$J:$J,'2012Figures'!$C:$C,$A230,'2012Figures'!$H:$H,$B230,'2012Figures'!$I:$I,$C230,'2012Figures'!$E:$E,$B$1)</f>
        <v>0</v>
      </c>
      <c r="M230" s="52">
        <f>SUMIFS('2012Figures'!$J:$J,'2012Figures'!$C:$C,$A230,'2012Figures'!$H:$H,$B230,'2012Figures'!$I:$I,$C230,'2012Figures'!$B:$B,"BrokerToCy",'2012Figures'!$G:$G,"E1",'2012Figures'!$E:$E,$B$1)</f>
        <v>0</v>
      </c>
      <c r="N230" s="52">
        <f>SUMIFS('2012Figures'!$J:$J,'2012Figures'!$C:$C,$A230,'2012Figures'!$H:$H,$B230,'2012Figures'!$I:$I,$C230,'2012Figures'!$B:$B,"BrokerToCy",'2012Figures'!$G:$G,"P1",'2012Figures'!$E:$E,$B$1)</f>
        <v>0</v>
      </c>
      <c r="O230" s="52">
        <f>SUMIFS('2012Figures'!$J:$J,'2012Figures'!$C:$C,$A230,'2012Figures'!$H:$H,$B230,'2012Figures'!$I:$I,$C230,'2012Figures'!$B:$B,"CyToBroker",'2012Figures'!$G:$G,"E1",'2012Figures'!$E:$E,$B$1)</f>
        <v>0</v>
      </c>
      <c r="P230" s="52">
        <f>SUMIFS('2012Figures'!$J:$J,'2012Figures'!$C:$C,$A230,'2012Figures'!$H:$H,$B230,'2012Figures'!$I:$I,$C230,'2012Figures'!$B:$B,"CyToBroker",'2012Figures'!$G:$G,"P1",'2012Figures'!$E:$E,$B$1)</f>
        <v>0</v>
      </c>
      <c r="R230" s="46" t="str">
        <f t="shared" si="28"/>
        <v/>
      </c>
      <c r="S230" s="46" t="str">
        <f t="shared" si="28"/>
        <v/>
      </c>
      <c r="T230" s="46" t="str">
        <f t="shared" si="28"/>
        <v/>
      </c>
      <c r="U230" s="46" t="str">
        <f t="shared" si="28"/>
        <v/>
      </c>
      <c r="V230" s="46" t="str">
        <f t="shared" si="28"/>
        <v/>
      </c>
    </row>
    <row r="231" spans="1:22" x14ac:dyDescent="0.2">
      <c r="A231" s="1">
        <v>123</v>
      </c>
      <c r="B231" s="1" t="s">
        <v>39</v>
      </c>
      <c r="C231" s="8">
        <v>2</v>
      </c>
      <c r="D231" s="29">
        <f>SUMIFS('2013Figures'!$J:$J,'2013Figures'!$C:$C,$A231,'2013Figures'!$H:$H,$B231,'2013Figures'!$I:$I,$C231,'2013Figures'!$E:$E,$B$1)</f>
        <v>0</v>
      </c>
      <c r="E231" s="9">
        <f>SUMIFS('2013Figures'!$J:$J,'2013Figures'!$C:$C,$A231,'2013Figures'!$H:$H,$B231,'2013Figures'!$I:$I,$C231,'2013Figures'!$B:$B,"BrokerToCy",'2013Figures'!$G:$G,"E1",'2013Figures'!$E:$E,$B$1)</f>
        <v>0</v>
      </c>
      <c r="F231" s="9">
        <f>SUMIFS('2013Figures'!$J:$J,'2013Figures'!$C:$C,$A231,'2013Figures'!$H:$H,$B231,'2013Figures'!$I:$I,$C231,'2013Figures'!$B:$B,"BrokerToCy",'2013Figures'!$G:$G,"P1",'2013Figures'!$E:$E,$B$1)</f>
        <v>0</v>
      </c>
      <c r="G231" s="9">
        <f>SUMIFS('2013Figures'!$J:$J,'2013Figures'!$C:$C,$A231,'2013Figures'!$H:$H,$B231,'2013Figures'!$I:$I,$C231,'2013Figures'!$B:$B,"CyToBroker",'2013Figures'!$G:$G,"E1",'2013Figures'!$E:$E,$B$1)</f>
        <v>0</v>
      </c>
      <c r="H231" s="9">
        <f>SUMIFS('2013Figures'!$J:$J,'2013Figures'!$C:$C,$A231,'2013Figures'!$H:$H,$B231,'2013Figures'!$I:$I,$C231,'2013Figures'!$B:$B,"CyToBroker",'2013Figures'!$G:$G,"P1",'2013Figures'!$E:$E,$B$1)</f>
        <v>0</v>
      </c>
      <c r="J231" s="8">
        <v>201101</v>
      </c>
      <c r="L231" s="42">
        <f>SUMIFS('2012Figures'!$J:$J,'2012Figures'!$C:$C,$A231,'2012Figures'!$H:$H,$B231,'2012Figures'!$I:$I,$C231,'2012Figures'!$E:$E,$B$1)</f>
        <v>0</v>
      </c>
      <c r="M231" s="52">
        <f>SUMIFS('2012Figures'!$J:$J,'2012Figures'!$C:$C,$A231,'2012Figures'!$H:$H,$B231,'2012Figures'!$I:$I,$C231,'2012Figures'!$B:$B,"BrokerToCy",'2012Figures'!$G:$G,"E1",'2012Figures'!$E:$E,$B$1)</f>
        <v>0</v>
      </c>
      <c r="N231" s="52">
        <f>SUMIFS('2012Figures'!$J:$J,'2012Figures'!$C:$C,$A231,'2012Figures'!$H:$H,$B231,'2012Figures'!$I:$I,$C231,'2012Figures'!$B:$B,"BrokerToCy",'2012Figures'!$G:$G,"P1",'2012Figures'!$E:$E,$B$1)</f>
        <v>0</v>
      </c>
      <c r="O231" s="52">
        <f>SUMIFS('2012Figures'!$J:$J,'2012Figures'!$C:$C,$A231,'2012Figures'!$H:$H,$B231,'2012Figures'!$I:$I,$C231,'2012Figures'!$B:$B,"CyToBroker",'2012Figures'!$G:$G,"E1",'2012Figures'!$E:$E,$B$1)</f>
        <v>0</v>
      </c>
      <c r="P231" s="52">
        <f>SUMIFS('2012Figures'!$J:$J,'2012Figures'!$C:$C,$A231,'2012Figures'!$H:$H,$B231,'2012Figures'!$I:$I,$C231,'2012Figures'!$B:$B,"CyToBroker",'2012Figures'!$G:$G,"P1",'2012Figures'!$E:$E,$B$1)</f>
        <v>0</v>
      </c>
      <c r="R231" s="46" t="str">
        <f t="shared" si="28"/>
        <v/>
      </c>
      <c r="S231" s="46" t="str">
        <f t="shared" si="28"/>
        <v/>
      </c>
      <c r="T231" s="46" t="str">
        <f t="shared" si="28"/>
        <v/>
      </c>
      <c r="U231" s="46" t="str">
        <f t="shared" si="28"/>
        <v/>
      </c>
      <c r="V231" s="46" t="str">
        <f t="shared" si="28"/>
        <v/>
      </c>
    </row>
    <row r="232" spans="1:22" x14ac:dyDescent="0.2">
      <c r="A232" s="1">
        <v>123</v>
      </c>
      <c r="B232" s="1" t="s">
        <v>39</v>
      </c>
      <c r="C232" s="8">
        <v>1</v>
      </c>
      <c r="D232" s="29">
        <f>SUMIFS('2013Figures'!$J:$J,'2013Figures'!$C:$C,$A232,'2013Figures'!$H:$H,$B232,'2013Figures'!$I:$I,$C232,'2013Figures'!$E:$E,$B$1)</f>
        <v>0</v>
      </c>
      <c r="E232" s="9">
        <f>SUMIFS('2013Figures'!$J:$J,'2013Figures'!$C:$C,$A232,'2013Figures'!$H:$H,$B232,'2013Figures'!$I:$I,$C232,'2013Figures'!$B:$B,"BrokerToCy",'2013Figures'!$G:$G,"E1",'2013Figures'!$E:$E,$B$1)</f>
        <v>0</v>
      </c>
      <c r="F232" s="9">
        <f>SUMIFS('2013Figures'!$J:$J,'2013Figures'!$C:$C,$A232,'2013Figures'!$H:$H,$B232,'2013Figures'!$I:$I,$C232,'2013Figures'!$B:$B,"BrokerToCy",'2013Figures'!$G:$G,"P1",'2013Figures'!$E:$E,$B$1)</f>
        <v>0</v>
      </c>
      <c r="G232" s="9">
        <f>SUMIFS('2013Figures'!$J:$J,'2013Figures'!$C:$C,$A232,'2013Figures'!$H:$H,$B232,'2013Figures'!$I:$I,$C232,'2013Figures'!$B:$B,"CyToBroker",'2013Figures'!$G:$G,"E1",'2013Figures'!$E:$E,$B$1)</f>
        <v>0</v>
      </c>
      <c r="H232" s="9">
        <f>SUMIFS('2013Figures'!$J:$J,'2013Figures'!$C:$C,$A232,'2013Figures'!$H:$H,$B232,'2013Figures'!$I:$I,$C232,'2013Figures'!$B:$B,"CyToBroker",'2013Figures'!$G:$G,"P1",'2013Figures'!$E:$E,$B$1)</f>
        <v>0</v>
      </c>
      <c r="J232" s="8">
        <v>201001</v>
      </c>
      <c r="L232" s="42">
        <f>SUMIFS('2012Figures'!$J:$J,'2012Figures'!$C:$C,$A232,'2012Figures'!$H:$H,$B232,'2012Figures'!$I:$I,$C232,'2012Figures'!$E:$E,$B$1)</f>
        <v>0</v>
      </c>
      <c r="M232" s="52">
        <f>SUMIFS('2012Figures'!$J:$J,'2012Figures'!$C:$C,$A232,'2012Figures'!$H:$H,$B232,'2012Figures'!$I:$I,$C232,'2012Figures'!$B:$B,"BrokerToCy",'2012Figures'!$G:$G,"E1",'2012Figures'!$E:$E,$B$1)</f>
        <v>0</v>
      </c>
      <c r="N232" s="52">
        <f>SUMIFS('2012Figures'!$J:$J,'2012Figures'!$C:$C,$A232,'2012Figures'!$H:$H,$B232,'2012Figures'!$I:$I,$C232,'2012Figures'!$B:$B,"BrokerToCy",'2012Figures'!$G:$G,"P1",'2012Figures'!$E:$E,$B$1)</f>
        <v>0</v>
      </c>
      <c r="O232" s="52">
        <f>SUMIFS('2012Figures'!$J:$J,'2012Figures'!$C:$C,$A232,'2012Figures'!$H:$H,$B232,'2012Figures'!$I:$I,$C232,'2012Figures'!$B:$B,"CyToBroker",'2012Figures'!$G:$G,"E1",'2012Figures'!$E:$E,$B$1)</f>
        <v>0</v>
      </c>
      <c r="P232" s="52">
        <f>SUMIFS('2012Figures'!$J:$J,'2012Figures'!$C:$C,$A232,'2012Figures'!$H:$H,$B232,'2012Figures'!$I:$I,$C232,'2012Figures'!$B:$B,"CyToBroker",'2012Figures'!$G:$G,"P1",'2012Figures'!$E:$E,$B$1)</f>
        <v>0</v>
      </c>
      <c r="R232" s="46" t="str">
        <f t="shared" si="28"/>
        <v/>
      </c>
      <c r="S232" s="46" t="str">
        <f t="shared" si="28"/>
        <v/>
      </c>
      <c r="T232" s="46" t="str">
        <f t="shared" si="28"/>
        <v/>
      </c>
      <c r="U232" s="46" t="str">
        <f t="shared" si="28"/>
        <v/>
      </c>
      <c r="V232" s="46" t="str">
        <f t="shared" si="28"/>
        <v/>
      </c>
    </row>
    <row r="233" spans="1:22" x14ac:dyDescent="0.2">
      <c r="A233" s="1">
        <v>123</v>
      </c>
      <c r="B233" s="1" t="s">
        <v>39</v>
      </c>
      <c r="D233" s="29">
        <f>SUMIFS('2013Figures'!$J:$J,'2013Figures'!$C:$C,$A233,'2013Figures'!$I:$I,"",'2013Figures'!$E:$E,$B$1)</f>
        <v>0</v>
      </c>
      <c r="E233" s="9">
        <f>SUMIFS('2013Figures'!$J:$J,'2013Figures'!$C:$C,$A233,'2013Figures'!$I:$I,"",'2013Figures'!$B:$B,"BrokerToCy",'2013Figures'!$G:$G,"E1",'2013Figures'!$E:$E,$B$1)</f>
        <v>0</v>
      </c>
      <c r="F233" s="9">
        <f>SUMIFS('2013Figures'!$J:$J,'2013Figures'!$C:$C,$A233,'2013Figures'!$I:$I,"",'2013Figures'!$B:$B,"BrokerToCy",'2013Figures'!$G:$G,"P1",'2013Figures'!$E:$E,$B$1)</f>
        <v>0</v>
      </c>
      <c r="G233" s="9">
        <f>SUMIFS('2013Figures'!$J:$J,'2013Figures'!$C:$C,$A233,'2013Figures'!$I:$I,"",'2013Figures'!$B:$B,"CyToBroker",'2013Figures'!$G:$G,"E1",'2013Figures'!$E:$E,$B$1)</f>
        <v>0</v>
      </c>
      <c r="H233" s="9">
        <f>SUMIFS('2013Figures'!$J:$J,'2013Figures'!$C:$C,$A233,'2013Figures'!$I:$I,"",'2013Figures'!$B:$B,"CyToBroker",'2013Figures'!$G:$G,"P1",'2013Figures'!$E:$E,$B$1)</f>
        <v>0</v>
      </c>
      <c r="J233" s="8" t="s">
        <v>131</v>
      </c>
      <c r="L233" s="42">
        <f>SUMIFS('2012Figures'!$J:$J,'2012Figures'!$C:$C,$A233,'2012Figures'!$I:$I,"",'2012Figures'!$E:$E,$B$1)</f>
        <v>0</v>
      </c>
      <c r="M233" s="52">
        <f>SUMIFS('2012Figures'!$J:$J,'2012Figures'!$C:$C,$A233,'2012Figures'!$I:$I,"",'2012Figures'!$B:$B,"BrokerToCy",'2012Figures'!$G:$G,"E1",'2012Figures'!$E:$E,$B$1)</f>
        <v>0</v>
      </c>
      <c r="N233" s="52">
        <f>SUMIFS('2012Figures'!$J:$J,'2012Figures'!$C:$C,$A233,'2012Figures'!$I:$I,"",'2012Figures'!$B:$B,"BrokerToCy",'2012Figures'!$G:$G,"P1",'2012Figures'!$E:$E,$B$1)</f>
        <v>0</v>
      </c>
      <c r="O233" s="52">
        <f>SUMIFS('2012Figures'!$J:$J,'2012Figures'!$C:$C,$A233,'2012Figures'!$I:$I,"",'2012Figures'!$B:$B,"CyToBroker",'2012Figures'!$G:$G,"E1",'2012Figures'!$E:$E,$B$1)</f>
        <v>0</v>
      </c>
      <c r="P233" s="52">
        <f>SUMIFS('2012Figures'!$J:$J,'2012Figures'!$C:$C,$A233,'2012Figures'!$I:$I,"",'2012Figures'!$B:$B,"CyToBroker",'2012Figures'!$G:$G,"P1",'2012Figures'!$E:$E,$B$1)</f>
        <v>0</v>
      </c>
      <c r="R233" s="46" t="str">
        <f t="shared" si="28"/>
        <v/>
      </c>
      <c r="S233" s="46" t="str">
        <f t="shared" si="28"/>
        <v/>
      </c>
      <c r="T233" s="46" t="str">
        <f t="shared" si="28"/>
        <v/>
      </c>
      <c r="U233" s="46" t="str">
        <f t="shared" si="28"/>
        <v/>
      </c>
      <c r="V233" s="46" t="str">
        <f t="shared" si="28"/>
        <v/>
      </c>
    </row>
    <row r="234" spans="1:22" x14ac:dyDescent="0.2">
      <c r="A234" s="21"/>
      <c r="B234" s="21" t="s">
        <v>92</v>
      </c>
      <c r="C234" s="22"/>
      <c r="D234" s="23">
        <f>SUM(E234:H234)</f>
        <v>0</v>
      </c>
      <c r="E234" s="23">
        <f>SUM(E227:E233)</f>
        <v>0</v>
      </c>
      <c r="F234" s="23">
        <f>SUM(F227:F233)</f>
        <v>0</v>
      </c>
      <c r="G234" s="23">
        <f>SUM(G227:G233)</f>
        <v>0</v>
      </c>
      <c r="H234" s="23">
        <f>SUM(H227:H233)</f>
        <v>0</v>
      </c>
      <c r="I234" s="21"/>
      <c r="J234" s="22"/>
      <c r="K234" s="21"/>
      <c r="L234" s="43">
        <f>SUM(M234:P234)</f>
        <v>0</v>
      </c>
      <c r="M234" s="43">
        <f>SUM(M227:M233)</f>
        <v>0</v>
      </c>
      <c r="N234" s="43">
        <f>SUM(N227:N233)</f>
        <v>0</v>
      </c>
      <c r="O234" s="43">
        <f>SUM(O227:O233)</f>
        <v>0</v>
      </c>
      <c r="P234" s="43">
        <f>SUM(P227:P233)</f>
        <v>0</v>
      </c>
      <c r="Q234" s="21"/>
      <c r="R234" s="21"/>
      <c r="S234" s="21"/>
      <c r="T234" s="21"/>
      <c r="U234" s="21"/>
      <c r="V234" s="21"/>
    </row>
    <row r="235" spans="1:22" x14ac:dyDescent="0.2">
      <c r="A235" s="28">
        <v>124</v>
      </c>
      <c r="B235" s="28" t="s">
        <v>112</v>
      </c>
      <c r="C235" s="17" t="s">
        <v>88</v>
      </c>
      <c r="D235" s="18">
        <f>SUMIFS('2013Figures'!$J:$J,'2013Figures'!$C:$C,$A235,'2013Figures'!$E:$E,$B$1)</f>
        <v>0</v>
      </c>
      <c r="E235" s="18">
        <f>SUMIFS('2013Figures'!$J:$J,'2013Figures'!$C:$C,$A235,'2013Figures'!$B:$B,"BrokerToCy",'2013Figures'!$G:$G,"E1",'2013Figures'!$E:$E,$B$1)</f>
        <v>0</v>
      </c>
      <c r="F235" s="18">
        <f>SUMIFS('2013Figures'!$J:$J,'2013Figures'!$C:$C,$A235,'2013Figures'!$B:$B,"BrokerToCy",'2013Figures'!$G:$G,"P1",'2013Figures'!$E:$E,$B$1)</f>
        <v>0</v>
      </c>
      <c r="G235" s="18">
        <f>SUMIFS('2013Figures'!$J:$J,'2013Figures'!$C:$C,$A235,'2013Figures'!$B:$B,"CyToBroker",'2013Figures'!$G:$G,"E1",'2013Figures'!$E:$E,$B$1)</f>
        <v>0</v>
      </c>
      <c r="H235" s="18">
        <f>SUMIFS('2013Figures'!$J:$J,'2013Figures'!$C:$C,$A235,'2013Figures'!$B:$B,"CyToBroker",'2013Figures'!$G:$G,"P1",'2013Figures'!$E:$E,$B$1)</f>
        <v>0</v>
      </c>
      <c r="I235" s="28"/>
      <c r="J235" s="17"/>
      <c r="K235" s="28"/>
      <c r="L235" s="50">
        <f>SUMIFS('2012Figures'!$J:$J,'2012Figures'!$C:$C,$A235,'2012Figures'!$E:$E,$B$1)</f>
        <v>0</v>
      </c>
      <c r="M235" s="50">
        <f>SUMIFS('2012Figures'!$J:$J,'2012Figures'!$C:$C,$A235,'2012Figures'!$B:$B,"BrokerToCy",'2012Figures'!$G:$G,"E1",'2012Figures'!$E:$E,$B$1)</f>
        <v>0</v>
      </c>
      <c r="N235" s="50">
        <f>SUMIFS('2012Figures'!$J:$J,'2012Figures'!$C:$C,$A235,'2012Figures'!$B:$B,"BrokerToCy",'2012Figures'!$G:$G,"P1",'2012Figures'!$E:$E,$B$1)</f>
        <v>0</v>
      </c>
      <c r="O235" s="50">
        <f>SUMIFS('2012Figures'!$J:$J,'2012Figures'!$C:$C,$A235,'2012Figures'!$B:$B,"CyToBroker",'2012Figures'!$G:$G,"E1",'2012Figures'!$E:$E,$B$1)</f>
        <v>0</v>
      </c>
      <c r="P235" s="50">
        <f>SUMIFS('2012Figures'!$J:$J,'2012Figures'!$C:$C,$A235,'2012Figures'!$B:$B,"CyToBroker",'2012Figures'!$G:$G,"P1",'2012Figures'!$E:$E,$B$1)</f>
        <v>0</v>
      </c>
      <c r="Q235" s="28"/>
      <c r="R235" s="46" t="str">
        <f t="shared" si="28"/>
        <v/>
      </c>
      <c r="S235" s="46" t="str">
        <f t="shared" si="28"/>
        <v/>
      </c>
      <c r="T235" s="46" t="str">
        <f t="shared" si="28"/>
        <v/>
      </c>
      <c r="U235" s="46" t="str">
        <f t="shared" si="28"/>
        <v/>
      </c>
      <c r="V235" s="46" t="str">
        <f t="shared" si="28"/>
        <v/>
      </c>
    </row>
    <row r="236" spans="1:22" x14ac:dyDescent="0.2">
      <c r="A236" s="1">
        <v>124</v>
      </c>
      <c r="B236" s="1" t="s">
        <v>112</v>
      </c>
      <c r="C236" s="8">
        <v>5</v>
      </c>
      <c r="D236" s="29">
        <f>SUMIFS('2013Figures'!$J:$J,'2013Figures'!$C:$C,$A236,'2013Figures'!$H:$H,$B236,'2013Figures'!$I:$I,$C236,'2013Figures'!$E:$E,$B$1)</f>
        <v>0</v>
      </c>
      <c r="E236" s="9">
        <f>SUMIFS('2013Figures'!$J:$J,'2013Figures'!$C:$C,$A236,'2013Figures'!$H:$H,$B236,'2013Figures'!$I:$I,$C236,'2013Figures'!$B:$B,"BrokerToCy",'2013Figures'!$G:$G,"E1",'2013Figures'!$E:$E,$B$1)</f>
        <v>0</v>
      </c>
      <c r="F236" s="9">
        <f>SUMIFS('2013Figures'!$J:$J,'2013Figures'!$C:$C,$A236,'2013Figures'!$H:$H,$B236,'2013Figures'!$I:$I,$C236,'2013Figures'!$B:$B,"BrokerToCy",'2013Figures'!$G:$G,"P1",'2013Figures'!$E:$E,$B$1)</f>
        <v>0</v>
      </c>
      <c r="G236" s="9">
        <f>SUMIFS('2013Figures'!$J:$J,'2013Figures'!$C:$C,$A236,'2013Figures'!$H:$H,$B236,'2013Figures'!$I:$I,$C236,'2013Figures'!$B:$B,"CyToBroker",'2013Figures'!$G:$G,"E1",'2013Figures'!$E:$E,$B$1)</f>
        <v>0</v>
      </c>
      <c r="H236" s="9">
        <f>SUMIFS('2013Figures'!$J:$J,'2013Figures'!$C:$C,$A236,'2013Figures'!$H:$H,$B236,'2013Figures'!$I:$I,$C236,'2013Figures'!$B:$B,"CyToBroker",'2013Figures'!$G:$G,"P1",'2013Figures'!$E:$E,$B$1)</f>
        <v>0</v>
      </c>
      <c r="J236" s="8">
        <v>201401</v>
      </c>
      <c r="L236" s="42">
        <f>SUMIFS('2012Figures'!$J:$J,'2012Figures'!$C:$C,$A236,'2012Figures'!$H:$H,$B236,'2012Figures'!$I:$I,$C236,'2012Figures'!$E:$E,$B$1)</f>
        <v>0</v>
      </c>
      <c r="M236" s="52">
        <f>SUMIFS('2012Figures'!$J:$J,'2012Figures'!$C:$C,$A236,'2012Figures'!$H:$H,$B236,'2012Figures'!$I:$I,$C236,'2012Figures'!$B:$B,"BrokerToCy",'2012Figures'!$G:$G,"E1",'2012Figures'!$E:$E,$B$1)</f>
        <v>0</v>
      </c>
      <c r="N236" s="52">
        <f>SUMIFS('2012Figures'!$J:$J,'2012Figures'!$C:$C,$A236,'2012Figures'!$H:$H,$B236,'2012Figures'!$I:$I,$C236,'2012Figures'!$B:$B,"BrokerToCy",'2012Figures'!$G:$G,"P1",'2012Figures'!$E:$E,$B$1)</f>
        <v>0</v>
      </c>
      <c r="O236" s="52">
        <f>SUMIFS('2012Figures'!$J:$J,'2012Figures'!$C:$C,$A236,'2012Figures'!$H:$H,$B236,'2012Figures'!$I:$I,$C236,'2012Figures'!$B:$B,"CyToBroker",'2012Figures'!$G:$G,"E1",'2012Figures'!$E:$E,$B$1)</f>
        <v>0</v>
      </c>
      <c r="P236" s="52">
        <f>SUMIFS('2012Figures'!$J:$J,'2012Figures'!$C:$C,$A236,'2012Figures'!$H:$H,$B236,'2012Figures'!$I:$I,$C236,'2012Figures'!$B:$B,"CyToBroker",'2012Figures'!$G:$G,"P1",'2012Figures'!$E:$E,$B$1)</f>
        <v>0</v>
      </c>
      <c r="R236" s="46" t="str">
        <f t="shared" si="28"/>
        <v/>
      </c>
      <c r="S236" s="46" t="str">
        <f t="shared" si="28"/>
        <v/>
      </c>
      <c r="T236" s="46" t="str">
        <f t="shared" si="28"/>
        <v/>
      </c>
      <c r="U236" s="46" t="str">
        <f t="shared" si="28"/>
        <v/>
      </c>
      <c r="V236" s="46" t="str">
        <f t="shared" si="28"/>
        <v/>
      </c>
    </row>
    <row r="237" spans="1:22" x14ac:dyDescent="0.2">
      <c r="A237" s="1">
        <v>124</v>
      </c>
      <c r="B237" s="1" t="s">
        <v>112</v>
      </c>
      <c r="C237" s="8">
        <v>4</v>
      </c>
      <c r="D237" s="29">
        <f>SUMIFS('2013Figures'!$J:$J,'2013Figures'!$C:$C,$A237,'2013Figures'!$H:$H,$B237,'2013Figures'!$I:$I,$C237,'2013Figures'!$E:$E,$B$1)</f>
        <v>0</v>
      </c>
      <c r="E237" s="9">
        <f>SUMIFS('2013Figures'!$J:$J,'2013Figures'!$C:$C,$A237,'2013Figures'!$H:$H,$B237,'2013Figures'!$I:$I,$C237,'2013Figures'!$B:$B,"BrokerToCy",'2013Figures'!$G:$G,"E1",'2013Figures'!$E:$E,$B$1)</f>
        <v>0</v>
      </c>
      <c r="F237" s="9">
        <f>SUMIFS('2013Figures'!$J:$J,'2013Figures'!$C:$C,$A237,'2013Figures'!$H:$H,$B237,'2013Figures'!$I:$I,$C237,'2013Figures'!$B:$B,"BrokerToCy",'2013Figures'!$G:$G,"P1",'2013Figures'!$E:$E,$B$1)</f>
        <v>0</v>
      </c>
      <c r="G237" s="9">
        <f>SUMIFS('2013Figures'!$J:$J,'2013Figures'!$C:$C,$A237,'2013Figures'!$H:$H,$B237,'2013Figures'!$I:$I,$C237,'2013Figures'!$B:$B,"CyToBroker",'2013Figures'!$G:$G,"E1",'2013Figures'!$E:$E,$B$1)</f>
        <v>0</v>
      </c>
      <c r="H237" s="9">
        <f>SUMIFS('2013Figures'!$J:$J,'2013Figures'!$C:$C,$A237,'2013Figures'!$H:$H,$B237,'2013Figures'!$I:$I,$C237,'2013Figures'!$B:$B,"CyToBroker",'2013Figures'!$G:$G,"P1",'2013Figures'!$E:$E,$B$1)</f>
        <v>0</v>
      </c>
      <c r="I237" s="30"/>
      <c r="J237" s="31">
        <v>201301</v>
      </c>
      <c r="K237" s="30"/>
      <c r="L237" s="42">
        <f>SUMIFS('2012Figures'!$J:$J,'2012Figures'!$C:$C,$A237,'2012Figures'!$H:$H,$B237,'2012Figures'!$I:$I,$C237,'2012Figures'!$E:$E,$B$1)</f>
        <v>0</v>
      </c>
      <c r="M237" s="52">
        <f>SUMIFS('2012Figures'!$J:$J,'2012Figures'!$C:$C,$A237,'2012Figures'!$H:$H,$B237,'2012Figures'!$I:$I,$C237,'2012Figures'!$B:$B,"BrokerToCy",'2012Figures'!$G:$G,"E1",'2012Figures'!$E:$E,$B$1)</f>
        <v>0</v>
      </c>
      <c r="N237" s="52">
        <f>SUMIFS('2012Figures'!$J:$J,'2012Figures'!$C:$C,$A237,'2012Figures'!$H:$H,$B237,'2012Figures'!$I:$I,$C237,'2012Figures'!$B:$B,"BrokerToCy",'2012Figures'!$G:$G,"P1",'2012Figures'!$E:$E,$B$1)</f>
        <v>0</v>
      </c>
      <c r="O237" s="52">
        <f>SUMIFS('2012Figures'!$J:$J,'2012Figures'!$C:$C,$A237,'2012Figures'!$H:$H,$B237,'2012Figures'!$I:$I,$C237,'2012Figures'!$B:$B,"CyToBroker",'2012Figures'!$G:$G,"E1",'2012Figures'!$E:$E,$B$1)</f>
        <v>0</v>
      </c>
      <c r="P237" s="52">
        <f>SUMIFS('2012Figures'!$J:$J,'2012Figures'!$C:$C,$A237,'2012Figures'!$H:$H,$B237,'2012Figures'!$I:$I,$C237,'2012Figures'!$B:$B,"CyToBroker",'2012Figures'!$G:$G,"P1",'2012Figures'!$E:$E,$B$1)</f>
        <v>0</v>
      </c>
      <c r="Q237" s="30"/>
      <c r="R237" s="46" t="str">
        <f t="shared" si="28"/>
        <v/>
      </c>
      <c r="S237" s="46" t="str">
        <f t="shared" si="28"/>
        <v/>
      </c>
      <c r="T237" s="46" t="str">
        <f t="shared" si="28"/>
        <v/>
      </c>
      <c r="U237" s="46" t="str">
        <f t="shared" si="28"/>
        <v/>
      </c>
      <c r="V237" s="46" t="str">
        <f t="shared" si="28"/>
        <v/>
      </c>
    </row>
    <row r="238" spans="1:22" x14ac:dyDescent="0.2">
      <c r="A238" s="1">
        <v>124</v>
      </c>
      <c r="B238" s="1" t="s">
        <v>112</v>
      </c>
      <c r="C238" s="8">
        <v>3</v>
      </c>
      <c r="D238" s="29">
        <f>SUMIFS('2013Figures'!$J:$J,'2013Figures'!$C:$C,$A238,'2013Figures'!$H:$H,$B238,'2013Figures'!$I:$I,$C238,'2013Figures'!$E:$E,$B$1)</f>
        <v>0</v>
      </c>
      <c r="E238" s="9">
        <f>SUMIFS('2013Figures'!$J:$J,'2013Figures'!$C:$C,$A238,'2013Figures'!$H:$H,$B238,'2013Figures'!$I:$I,$C238,'2013Figures'!$B:$B,"BrokerToCy",'2013Figures'!$G:$G,"E1",'2013Figures'!$E:$E,$B$1)</f>
        <v>0</v>
      </c>
      <c r="F238" s="9">
        <f>SUMIFS('2013Figures'!$J:$J,'2013Figures'!$C:$C,$A238,'2013Figures'!$H:$H,$B238,'2013Figures'!$I:$I,$C238,'2013Figures'!$B:$B,"BrokerToCy",'2013Figures'!$G:$G,"P1",'2013Figures'!$E:$E,$B$1)</f>
        <v>0</v>
      </c>
      <c r="G238" s="9">
        <f>SUMIFS('2013Figures'!$J:$J,'2013Figures'!$C:$C,$A238,'2013Figures'!$H:$H,$B238,'2013Figures'!$I:$I,$C238,'2013Figures'!$B:$B,"CyToBroker",'2013Figures'!$G:$G,"E1",'2013Figures'!$E:$E,$B$1)</f>
        <v>0</v>
      </c>
      <c r="H238" s="9">
        <f>SUMIFS('2013Figures'!$J:$J,'2013Figures'!$C:$C,$A238,'2013Figures'!$H:$H,$B238,'2013Figures'!$I:$I,$C238,'2013Figures'!$B:$B,"CyToBroker",'2013Figures'!$G:$G,"P1",'2013Figures'!$E:$E,$B$1)</f>
        <v>0</v>
      </c>
      <c r="J238" s="8">
        <v>201201</v>
      </c>
      <c r="L238" s="42">
        <f>SUMIFS('2012Figures'!$J:$J,'2012Figures'!$C:$C,$A238,'2012Figures'!$H:$H,$B238,'2012Figures'!$I:$I,$C238,'2012Figures'!$E:$E,$B$1)</f>
        <v>0</v>
      </c>
      <c r="M238" s="52">
        <f>SUMIFS('2012Figures'!$J:$J,'2012Figures'!$C:$C,$A238,'2012Figures'!$H:$H,$B238,'2012Figures'!$I:$I,$C238,'2012Figures'!$B:$B,"BrokerToCy",'2012Figures'!$G:$G,"E1",'2012Figures'!$E:$E,$B$1)</f>
        <v>0</v>
      </c>
      <c r="N238" s="52">
        <f>SUMIFS('2012Figures'!$J:$J,'2012Figures'!$C:$C,$A238,'2012Figures'!$H:$H,$B238,'2012Figures'!$I:$I,$C238,'2012Figures'!$B:$B,"BrokerToCy",'2012Figures'!$G:$G,"P1",'2012Figures'!$E:$E,$B$1)</f>
        <v>0</v>
      </c>
      <c r="O238" s="52">
        <f>SUMIFS('2012Figures'!$J:$J,'2012Figures'!$C:$C,$A238,'2012Figures'!$H:$H,$B238,'2012Figures'!$I:$I,$C238,'2012Figures'!$B:$B,"CyToBroker",'2012Figures'!$G:$G,"E1",'2012Figures'!$E:$E,$B$1)</f>
        <v>0</v>
      </c>
      <c r="P238" s="52">
        <f>SUMIFS('2012Figures'!$J:$J,'2012Figures'!$C:$C,$A238,'2012Figures'!$H:$H,$B238,'2012Figures'!$I:$I,$C238,'2012Figures'!$B:$B,"CyToBroker",'2012Figures'!$G:$G,"P1",'2012Figures'!$E:$E,$B$1)</f>
        <v>0</v>
      </c>
      <c r="R238" s="46" t="str">
        <f t="shared" si="28"/>
        <v/>
      </c>
      <c r="S238" s="46" t="str">
        <f t="shared" si="28"/>
        <v/>
      </c>
      <c r="T238" s="46" t="str">
        <f t="shared" si="28"/>
        <v/>
      </c>
      <c r="U238" s="46" t="str">
        <f t="shared" si="28"/>
        <v/>
      </c>
      <c r="V238" s="46" t="str">
        <f t="shared" si="28"/>
        <v/>
      </c>
    </row>
    <row r="239" spans="1:22" x14ac:dyDescent="0.2">
      <c r="A239" s="1">
        <v>124</v>
      </c>
      <c r="B239" s="1" t="s">
        <v>112</v>
      </c>
      <c r="C239" s="8">
        <v>2</v>
      </c>
      <c r="D239" s="29">
        <f>SUMIFS('2013Figures'!$J:$J,'2013Figures'!$C:$C,$A239,'2013Figures'!$H:$H,$B239,'2013Figures'!$I:$I,$C239,'2013Figures'!$E:$E,$B$1)</f>
        <v>0</v>
      </c>
      <c r="E239" s="9">
        <f>SUMIFS('2013Figures'!$J:$J,'2013Figures'!$C:$C,$A239,'2013Figures'!$H:$H,$B239,'2013Figures'!$I:$I,$C239,'2013Figures'!$B:$B,"BrokerToCy",'2013Figures'!$G:$G,"E1",'2013Figures'!$E:$E,$B$1)</f>
        <v>0</v>
      </c>
      <c r="F239" s="9">
        <f>SUMIFS('2013Figures'!$J:$J,'2013Figures'!$C:$C,$A239,'2013Figures'!$H:$H,$B239,'2013Figures'!$I:$I,$C239,'2013Figures'!$B:$B,"BrokerToCy",'2013Figures'!$G:$G,"P1",'2013Figures'!$E:$E,$B$1)</f>
        <v>0</v>
      </c>
      <c r="G239" s="9">
        <f>SUMIFS('2013Figures'!$J:$J,'2013Figures'!$C:$C,$A239,'2013Figures'!$H:$H,$B239,'2013Figures'!$I:$I,$C239,'2013Figures'!$B:$B,"CyToBroker",'2013Figures'!$G:$G,"E1",'2013Figures'!$E:$E,$B$1)</f>
        <v>0</v>
      </c>
      <c r="H239" s="9">
        <f>SUMIFS('2013Figures'!$J:$J,'2013Figures'!$C:$C,$A239,'2013Figures'!$H:$H,$B239,'2013Figures'!$I:$I,$C239,'2013Figures'!$B:$B,"CyToBroker",'2013Figures'!$G:$G,"P1",'2013Figures'!$E:$E,$B$1)</f>
        <v>0</v>
      </c>
      <c r="J239" s="8">
        <v>201101</v>
      </c>
      <c r="L239" s="42">
        <f>SUMIFS('2012Figures'!$J:$J,'2012Figures'!$C:$C,$A239,'2012Figures'!$H:$H,$B239,'2012Figures'!$I:$I,$C239,'2012Figures'!$E:$E,$B$1)</f>
        <v>0</v>
      </c>
      <c r="M239" s="52">
        <f>SUMIFS('2012Figures'!$J:$J,'2012Figures'!$C:$C,$A239,'2012Figures'!$H:$H,$B239,'2012Figures'!$I:$I,$C239,'2012Figures'!$B:$B,"BrokerToCy",'2012Figures'!$G:$G,"E1",'2012Figures'!$E:$E,$B$1)</f>
        <v>0</v>
      </c>
      <c r="N239" s="52">
        <f>SUMIFS('2012Figures'!$J:$J,'2012Figures'!$C:$C,$A239,'2012Figures'!$H:$H,$B239,'2012Figures'!$I:$I,$C239,'2012Figures'!$B:$B,"BrokerToCy",'2012Figures'!$G:$G,"P1",'2012Figures'!$E:$E,$B$1)</f>
        <v>0</v>
      </c>
      <c r="O239" s="52">
        <f>SUMIFS('2012Figures'!$J:$J,'2012Figures'!$C:$C,$A239,'2012Figures'!$H:$H,$B239,'2012Figures'!$I:$I,$C239,'2012Figures'!$B:$B,"CyToBroker",'2012Figures'!$G:$G,"E1",'2012Figures'!$E:$E,$B$1)</f>
        <v>0</v>
      </c>
      <c r="P239" s="52">
        <f>SUMIFS('2012Figures'!$J:$J,'2012Figures'!$C:$C,$A239,'2012Figures'!$H:$H,$B239,'2012Figures'!$I:$I,$C239,'2012Figures'!$B:$B,"CyToBroker",'2012Figures'!$G:$G,"P1",'2012Figures'!$E:$E,$B$1)</f>
        <v>0</v>
      </c>
      <c r="R239" s="46" t="str">
        <f t="shared" si="28"/>
        <v/>
      </c>
      <c r="S239" s="46" t="str">
        <f t="shared" si="28"/>
        <v/>
      </c>
      <c r="T239" s="46" t="str">
        <f t="shared" si="28"/>
        <v/>
      </c>
      <c r="U239" s="46" t="str">
        <f t="shared" si="28"/>
        <v/>
      </c>
      <c r="V239" s="46" t="str">
        <f t="shared" si="28"/>
        <v/>
      </c>
    </row>
    <row r="240" spans="1:22" x14ac:dyDescent="0.2">
      <c r="A240" s="1">
        <v>124</v>
      </c>
      <c r="B240" s="1" t="s">
        <v>112</v>
      </c>
      <c r="C240" s="8">
        <v>1</v>
      </c>
      <c r="D240" s="29">
        <f>SUMIFS('2013Figures'!$J:$J,'2013Figures'!$C:$C,$A240,'2013Figures'!$H:$H,$B240,'2013Figures'!$I:$I,$C240,'2013Figures'!$E:$E,$B$1)</f>
        <v>0</v>
      </c>
      <c r="E240" s="9">
        <f>SUMIFS('2013Figures'!$J:$J,'2013Figures'!$C:$C,$A240,'2013Figures'!$H:$H,$B240,'2013Figures'!$I:$I,$C240,'2013Figures'!$B:$B,"BrokerToCy",'2013Figures'!$G:$G,"E1",'2013Figures'!$E:$E,$B$1)</f>
        <v>0</v>
      </c>
      <c r="F240" s="9">
        <f>SUMIFS('2013Figures'!$J:$J,'2013Figures'!$C:$C,$A240,'2013Figures'!$H:$H,$B240,'2013Figures'!$I:$I,$C240,'2013Figures'!$B:$B,"BrokerToCy",'2013Figures'!$G:$G,"P1",'2013Figures'!$E:$E,$B$1)</f>
        <v>0</v>
      </c>
      <c r="G240" s="9">
        <f>SUMIFS('2013Figures'!$J:$J,'2013Figures'!$C:$C,$A240,'2013Figures'!$H:$H,$B240,'2013Figures'!$I:$I,$C240,'2013Figures'!$B:$B,"CyToBroker",'2013Figures'!$G:$G,"E1",'2013Figures'!$E:$E,$B$1)</f>
        <v>0</v>
      </c>
      <c r="H240" s="9">
        <f>SUMIFS('2013Figures'!$J:$J,'2013Figures'!$C:$C,$A240,'2013Figures'!$H:$H,$B240,'2013Figures'!$I:$I,$C240,'2013Figures'!$B:$B,"CyToBroker",'2013Figures'!$G:$G,"P1",'2013Figures'!$E:$E,$B$1)</f>
        <v>0</v>
      </c>
      <c r="J240" s="8">
        <v>201001</v>
      </c>
      <c r="L240" s="42">
        <f>SUMIFS('2012Figures'!$J:$J,'2012Figures'!$C:$C,$A240,'2012Figures'!$H:$H,$B240,'2012Figures'!$I:$I,$C240,'2012Figures'!$E:$E,$B$1)</f>
        <v>0</v>
      </c>
      <c r="M240" s="52">
        <f>SUMIFS('2012Figures'!$J:$J,'2012Figures'!$C:$C,$A240,'2012Figures'!$H:$H,$B240,'2012Figures'!$I:$I,$C240,'2012Figures'!$B:$B,"BrokerToCy",'2012Figures'!$G:$G,"E1",'2012Figures'!$E:$E,$B$1)</f>
        <v>0</v>
      </c>
      <c r="N240" s="52">
        <f>SUMIFS('2012Figures'!$J:$J,'2012Figures'!$C:$C,$A240,'2012Figures'!$H:$H,$B240,'2012Figures'!$I:$I,$C240,'2012Figures'!$B:$B,"BrokerToCy",'2012Figures'!$G:$G,"P1",'2012Figures'!$E:$E,$B$1)</f>
        <v>0</v>
      </c>
      <c r="O240" s="52">
        <f>SUMIFS('2012Figures'!$J:$J,'2012Figures'!$C:$C,$A240,'2012Figures'!$H:$H,$B240,'2012Figures'!$I:$I,$C240,'2012Figures'!$B:$B,"CyToBroker",'2012Figures'!$G:$G,"E1",'2012Figures'!$E:$E,$B$1)</f>
        <v>0</v>
      </c>
      <c r="P240" s="52">
        <f>SUMIFS('2012Figures'!$J:$J,'2012Figures'!$C:$C,$A240,'2012Figures'!$H:$H,$B240,'2012Figures'!$I:$I,$C240,'2012Figures'!$B:$B,"CyToBroker",'2012Figures'!$G:$G,"P1",'2012Figures'!$E:$E,$B$1)</f>
        <v>0</v>
      </c>
      <c r="R240" s="46" t="str">
        <f t="shared" si="28"/>
        <v/>
      </c>
      <c r="S240" s="46" t="str">
        <f t="shared" si="28"/>
        <v/>
      </c>
      <c r="T240" s="46" t="str">
        <f t="shared" si="28"/>
        <v/>
      </c>
      <c r="U240" s="46" t="str">
        <f t="shared" si="28"/>
        <v/>
      </c>
      <c r="V240" s="46" t="str">
        <f t="shared" si="28"/>
        <v/>
      </c>
    </row>
    <row r="241" spans="1:22" x14ac:dyDescent="0.2">
      <c r="A241" s="1">
        <v>124</v>
      </c>
      <c r="B241" s="1" t="s">
        <v>112</v>
      </c>
      <c r="D241" s="29">
        <f>SUMIFS('2013Figures'!$J:$J,'2013Figures'!$C:$C,$A241,'2013Figures'!$I:$I,"",'2013Figures'!$E:$E,$B$1)</f>
        <v>0</v>
      </c>
      <c r="E241" s="9">
        <f>SUMIFS('2013Figures'!$J:$J,'2013Figures'!$C:$C,$A241,'2013Figures'!$I:$I,"",'2013Figures'!$B:$B,"BrokerToCy",'2013Figures'!$G:$G,"E1",'2013Figures'!$E:$E,$B$1)</f>
        <v>0</v>
      </c>
      <c r="F241" s="9">
        <f>SUMIFS('2013Figures'!$J:$J,'2013Figures'!$C:$C,$A241,'2013Figures'!$I:$I,"",'2013Figures'!$B:$B,"BrokerToCy",'2013Figures'!$G:$G,"P1",'2013Figures'!$E:$E,$B$1)</f>
        <v>0</v>
      </c>
      <c r="G241" s="9">
        <f>SUMIFS('2013Figures'!$J:$J,'2013Figures'!$C:$C,$A241,'2013Figures'!$I:$I,"",'2013Figures'!$B:$B,"CyToBroker",'2013Figures'!$G:$G,"E1",'2013Figures'!$E:$E,$B$1)</f>
        <v>0</v>
      </c>
      <c r="H241" s="9">
        <f>SUMIFS('2013Figures'!$J:$J,'2013Figures'!$C:$C,$A241,'2013Figures'!$I:$I,"",'2013Figures'!$B:$B,"CyToBroker",'2013Figures'!$G:$G,"P1",'2013Figures'!$E:$E,$B$1)</f>
        <v>0</v>
      </c>
      <c r="J241" s="8" t="s">
        <v>131</v>
      </c>
      <c r="L241" s="42">
        <f>SUMIFS('2012Figures'!$J:$J,'2012Figures'!$C:$C,$A241,'2012Figures'!$I:$I,"",'2012Figures'!$E:$E,$B$1)</f>
        <v>0</v>
      </c>
      <c r="M241" s="52">
        <f>SUMIFS('2012Figures'!$J:$J,'2012Figures'!$C:$C,$A241,'2012Figures'!$I:$I,"",'2012Figures'!$B:$B,"BrokerToCy",'2012Figures'!$G:$G,"E1",'2012Figures'!$E:$E,$B$1)</f>
        <v>0</v>
      </c>
      <c r="N241" s="52">
        <f>SUMIFS('2012Figures'!$J:$J,'2012Figures'!$C:$C,$A241,'2012Figures'!$I:$I,"",'2012Figures'!$B:$B,"BrokerToCy",'2012Figures'!$G:$G,"P1",'2012Figures'!$E:$E,$B$1)</f>
        <v>0</v>
      </c>
      <c r="O241" s="52">
        <f>SUMIFS('2012Figures'!$J:$J,'2012Figures'!$C:$C,$A241,'2012Figures'!$I:$I,"",'2012Figures'!$B:$B,"CyToBroker",'2012Figures'!$G:$G,"E1",'2012Figures'!$E:$E,$B$1)</f>
        <v>0</v>
      </c>
      <c r="P241" s="52">
        <f>SUMIFS('2012Figures'!$J:$J,'2012Figures'!$C:$C,$A241,'2012Figures'!$I:$I,"",'2012Figures'!$B:$B,"CyToBroker",'2012Figures'!$G:$G,"P1",'2012Figures'!$E:$E,$B$1)</f>
        <v>0</v>
      </c>
      <c r="R241" s="46" t="str">
        <f t="shared" si="28"/>
        <v/>
      </c>
      <c r="S241" s="46" t="str">
        <f t="shared" si="28"/>
        <v/>
      </c>
      <c r="T241" s="46" t="str">
        <f t="shared" si="28"/>
        <v/>
      </c>
      <c r="U241" s="46" t="str">
        <f t="shared" si="28"/>
        <v/>
      </c>
      <c r="V241" s="46" t="str">
        <f t="shared" si="28"/>
        <v/>
      </c>
    </row>
    <row r="242" spans="1:22" x14ac:dyDescent="0.2">
      <c r="A242" s="21"/>
      <c r="B242" s="21" t="s">
        <v>92</v>
      </c>
      <c r="C242" s="22"/>
      <c r="D242" s="23">
        <f>SUM(E242:H242)</f>
        <v>0</v>
      </c>
      <c r="E242" s="23">
        <f>SUM(E236:E241)</f>
        <v>0</v>
      </c>
      <c r="F242" s="23">
        <f>SUM(F236:F241)</f>
        <v>0</v>
      </c>
      <c r="G242" s="23">
        <f>SUM(G236:G241)</f>
        <v>0</v>
      </c>
      <c r="H242" s="23">
        <f>SUM(H236:H241)</f>
        <v>0</v>
      </c>
      <c r="I242" s="21"/>
      <c r="J242" s="22"/>
      <c r="K242" s="21"/>
      <c r="L242" s="43">
        <f>SUM(M242:P242)</f>
        <v>0</v>
      </c>
      <c r="M242" s="43">
        <f>SUM(M236:M241)</f>
        <v>0</v>
      </c>
      <c r="N242" s="43">
        <f>SUM(N236:N241)</f>
        <v>0</v>
      </c>
      <c r="O242" s="43">
        <f>SUM(O236:O241)</f>
        <v>0</v>
      </c>
      <c r="P242" s="43">
        <f>SUM(P236:P241)</f>
        <v>0</v>
      </c>
      <c r="Q242" s="21"/>
      <c r="R242" s="21"/>
      <c r="S242" s="21"/>
      <c r="T242" s="21"/>
      <c r="U242" s="21"/>
      <c r="V242" s="21"/>
    </row>
    <row r="243" spans="1:22" x14ac:dyDescent="0.2">
      <c r="A243" s="28">
        <v>126</v>
      </c>
      <c r="B243" s="28" t="s">
        <v>113</v>
      </c>
      <c r="C243" s="17" t="s">
        <v>88</v>
      </c>
      <c r="D243" s="18">
        <f>SUMIFS('2013Figures'!$J:$J,'2013Figures'!$C:$C,$A243,'2013Figures'!$E:$E,$B$1)</f>
        <v>0</v>
      </c>
      <c r="E243" s="18">
        <f>SUMIFS('2013Figures'!$J:$J,'2013Figures'!$C:$C,$A243,'2013Figures'!$B:$B,"BrokerToCy",'2013Figures'!$G:$G,"E1",'2013Figures'!$E:$E,$B$1)</f>
        <v>0</v>
      </c>
      <c r="F243" s="18">
        <f>SUMIFS('2013Figures'!$J:$J,'2013Figures'!$C:$C,$A243,'2013Figures'!$B:$B,"BrokerToCy",'2013Figures'!$G:$G,"P1",'2013Figures'!$E:$E,$B$1)</f>
        <v>0</v>
      </c>
      <c r="G243" s="18">
        <f>SUMIFS('2013Figures'!$J:$J,'2013Figures'!$C:$C,$A243,'2013Figures'!$B:$B,"CyToBroker",'2013Figures'!$G:$G,"E1",'2013Figures'!$E:$E,$B$1)</f>
        <v>0</v>
      </c>
      <c r="H243" s="18">
        <f>SUMIFS('2013Figures'!$J:$J,'2013Figures'!$C:$C,$A243,'2013Figures'!$B:$B,"CyToBroker",'2013Figures'!$G:$G,"P1",'2013Figures'!$E:$E,$B$1)</f>
        <v>0</v>
      </c>
      <c r="I243" s="28"/>
      <c r="J243" s="17"/>
      <c r="K243" s="28"/>
      <c r="L243" s="50">
        <f>SUMIFS('2012Figures'!$J:$J,'2012Figures'!$C:$C,$A243,'2012Figures'!$E:$E,$B$1)</f>
        <v>0</v>
      </c>
      <c r="M243" s="50">
        <f>SUMIFS('2012Figures'!$J:$J,'2012Figures'!$C:$C,$A243,'2012Figures'!$B:$B,"BrokerToCy",'2012Figures'!$G:$G,"E1",'2012Figures'!$E:$E,$B$1)</f>
        <v>0</v>
      </c>
      <c r="N243" s="50">
        <f>SUMIFS('2012Figures'!$J:$J,'2012Figures'!$C:$C,$A243,'2012Figures'!$B:$B,"BrokerToCy",'2012Figures'!$G:$G,"P1",'2012Figures'!$E:$E,$B$1)</f>
        <v>0</v>
      </c>
      <c r="O243" s="50">
        <f>SUMIFS('2012Figures'!$J:$J,'2012Figures'!$C:$C,$A243,'2012Figures'!$B:$B,"CyToBroker",'2012Figures'!$G:$G,"E1",'2012Figures'!$E:$E,$B$1)</f>
        <v>0</v>
      </c>
      <c r="P243" s="50">
        <f>SUMIFS('2012Figures'!$J:$J,'2012Figures'!$C:$C,$A243,'2012Figures'!$B:$B,"CyToBroker",'2012Figures'!$G:$G,"P1",'2012Figures'!$E:$E,$B$1)</f>
        <v>0</v>
      </c>
      <c r="Q243" s="28"/>
      <c r="R243" s="46" t="str">
        <f t="shared" si="28"/>
        <v/>
      </c>
      <c r="S243" s="46" t="str">
        <f t="shared" si="28"/>
        <v/>
      </c>
      <c r="T243" s="46" t="str">
        <f t="shared" si="28"/>
        <v/>
      </c>
      <c r="U243" s="46" t="str">
        <f t="shared" si="28"/>
        <v/>
      </c>
      <c r="V243" s="46" t="str">
        <f t="shared" si="28"/>
        <v/>
      </c>
    </row>
    <row r="244" spans="1:22" x14ac:dyDescent="0.2">
      <c r="A244" s="1">
        <v>126</v>
      </c>
      <c r="B244" s="1" t="s">
        <v>113</v>
      </c>
      <c r="C244" s="8">
        <v>3</v>
      </c>
      <c r="D244" s="29">
        <f>SUMIFS('2013Figures'!$J:$J,'2013Figures'!$C:$C,$A244,'2013Figures'!$H:$H,$B244,'2013Figures'!$I:$I,$C244,'2013Figures'!$E:$E,$B$1)</f>
        <v>0</v>
      </c>
      <c r="E244" s="9">
        <f>SUMIFS('2013Figures'!$J:$J,'2013Figures'!$C:$C,$A244,'2013Figures'!$H:$H,$B244,'2013Figures'!$I:$I,$C244,'2013Figures'!$B:$B,"BrokerToCy",'2013Figures'!$G:$G,"E1",'2013Figures'!$E:$E,$B$1)</f>
        <v>0</v>
      </c>
      <c r="F244" s="9">
        <f>SUMIFS('2013Figures'!$J:$J,'2013Figures'!$C:$C,$A244,'2013Figures'!$H:$H,$B244,'2013Figures'!$I:$I,$C244,'2013Figures'!$B:$B,"BrokerToCy",'2013Figures'!$G:$G,"P1",'2013Figures'!$E:$E,$B$1)</f>
        <v>0</v>
      </c>
      <c r="G244" s="9">
        <f>SUMIFS('2013Figures'!$J:$J,'2013Figures'!$C:$C,$A244,'2013Figures'!$H:$H,$B244,'2013Figures'!$I:$I,$C244,'2013Figures'!$B:$B,"CyToBroker",'2013Figures'!$G:$G,"E1",'2013Figures'!$E:$E,$B$1)</f>
        <v>0</v>
      </c>
      <c r="H244" s="9">
        <f>SUMIFS('2013Figures'!$J:$J,'2013Figures'!$C:$C,$A244,'2013Figures'!$H:$H,$B244,'2013Figures'!$I:$I,$C244,'2013Figures'!$B:$B,"CyToBroker",'2013Figures'!$G:$G,"P1",'2013Figures'!$E:$E,$B$1)</f>
        <v>0</v>
      </c>
      <c r="J244" s="8">
        <v>201401</v>
      </c>
      <c r="L244" s="42">
        <f>SUMIFS('2012Figures'!$J:$J,'2012Figures'!$C:$C,$A244,'2012Figures'!$H:$H,$B244,'2012Figures'!$I:$I,$C244,'2012Figures'!$E:$E,$B$1)</f>
        <v>0</v>
      </c>
      <c r="M244" s="52">
        <f>SUMIFS('2012Figures'!$J:$J,'2012Figures'!$C:$C,$A244,'2012Figures'!$H:$H,$B244,'2012Figures'!$I:$I,$C244,'2012Figures'!$B:$B,"BrokerToCy",'2012Figures'!$G:$G,"E1",'2012Figures'!$E:$E,$B$1)</f>
        <v>0</v>
      </c>
      <c r="N244" s="52">
        <f>SUMIFS('2012Figures'!$J:$J,'2012Figures'!$C:$C,$A244,'2012Figures'!$H:$H,$B244,'2012Figures'!$I:$I,$C244,'2012Figures'!$B:$B,"BrokerToCy",'2012Figures'!$G:$G,"P1",'2012Figures'!$E:$E,$B$1)</f>
        <v>0</v>
      </c>
      <c r="O244" s="52">
        <f>SUMIFS('2012Figures'!$J:$J,'2012Figures'!$C:$C,$A244,'2012Figures'!$H:$H,$B244,'2012Figures'!$I:$I,$C244,'2012Figures'!$B:$B,"CyToBroker",'2012Figures'!$G:$G,"E1",'2012Figures'!$E:$E,$B$1)</f>
        <v>0</v>
      </c>
      <c r="P244" s="52">
        <f>SUMIFS('2012Figures'!$J:$J,'2012Figures'!$C:$C,$A244,'2012Figures'!$H:$H,$B244,'2012Figures'!$I:$I,$C244,'2012Figures'!$B:$B,"CyToBroker",'2012Figures'!$G:$G,"P1",'2012Figures'!$E:$E,$B$1)</f>
        <v>0</v>
      </c>
      <c r="R244" s="46" t="str">
        <f t="shared" si="28"/>
        <v/>
      </c>
      <c r="S244" s="46" t="str">
        <f t="shared" si="28"/>
        <v/>
      </c>
      <c r="T244" s="46" t="str">
        <f t="shared" si="28"/>
        <v/>
      </c>
      <c r="U244" s="46" t="str">
        <f t="shared" si="28"/>
        <v/>
      </c>
      <c r="V244" s="46" t="str">
        <f t="shared" si="28"/>
        <v/>
      </c>
    </row>
    <row r="245" spans="1:22" x14ac:dyDescent="0.2">
      <c r="A245" s="1">
        <v>126</v>
      </c>
      <c r="B245" s="1" t="s">
        <v>113</v>
      </c>
      <c r="C245" s="8">
        <v>2</v>
      </c>
      <c r="D245" s="29">
        <f>SUMIFS('2013Figures'!$J:$J,'2013Figures'!$C:$C,$A245,'2013Figures'!$H:$H,$B245,'2013Figures'!$I:$I,$C245,'2013Figures'!$E:$E,$B$1)</f>
        <v>0</v>
      </c>
      <c r="E245" s="9">
        <f>SUMIFS('2013Figures'!$J:$J,'2013Figures'!$C:$C,$A245,'2013Figures'!$H:$H,$B245,'2013Figures'!$I:$I,$C245,'2013Figures'!$B:$B,"BrokerToCy",'2013Figures'!$G:$G,"E1",'2013Figures'!$E:$E,$B$1)</f>
        <v>0</v>
      </c>
      <c r="F245" s="9">
        <f>SUMIFS('2013Figures'!$J:$J,'2013Figures'!$C:$C,$A245,'2013Figures'!$H:$H,$B245,'2013Figures'!$I:$I,$C245,'2013Figures'!$B:$B,"BrokerToCy",'2013Figures'!$G:$G,"P1",'2013Figures'!$E:$E,$B$1)</f>
        <v>0</v>
      </c>
      <c r="G245" s="9">
        <f>SUMIFS('2013Figures'!$J:$J,'2013Figures'!$C:$C,$A245,'2013Figures'!$H:$H,$B245,'2013Figures'!$I:$I,$C245,'2013Figures'!$B:$B,"CyToBroker",'2013Figures'!$G:$G,"E1",'2013Figures'!$E:$E,$B$1)</f>
        <v>0</v>
      </c>
      <c r="H245" s="9">
        <f>SUMIFS('2013Figures'!$J:$J,'2013Figures'!$C:$C,$A245,'2013Figures'!$H:$H,$B245,'2013Figures'!$I:$I,$C245,'2013Figures'!$B:$B,"CyToBroker",'2013Figures'!$G:$G,"P1",'2013Figures'!$E:$E,$B$1)</f>
        <v>0</v>
      </c>
      <c r="I245" s="30"/>
      <c r="J245" s="31">
        <v>201301</v>
      </c>
      <c r="K245" s="30"/>
      <c r="L245" s="42">
        <f>SUMIFS('2012Figures'!$J:$J,'2012Figures'!$C:$C,$A245,'2012Figures'!$H:$H,$B245,'2012Figures'!$I:$I,$C245,'2012Figures'!$E:$E,$B$1)</f>
        <v>0</v>
      </c>
      <c r="M245" s="52">
        <f>SUMIFS('2012Figures'!$J:$J,'2012Figures'!$C:$C,$A245,'2012Figures'!$H:$H,$B245,'2012Figures'!$I:$I,$C245,'2012Figures'!$B:$B,"BrokerToCy",'2012Figures'!$G:$G,"E1",'2012Figures'!$E:$E,$B$1)</f>
        <v>0</v>
      </c>
      <c r="N245" s="52">
        <f>SUMIFS('2012Figures'!$J:$J,'2012Figures'!$C:$C,$A245,'2012Figures'!$H:$H,$B245,'2012Figures'!$I:$I,$C245,'2012Figures'!$B:$B,"BrokerToCy",'2012Figures'!$G:$G,"P1",'2012Figures'!$E:$E,$B$1)</f>
        <v>0</v>
      </c>
      <c r="O245" s="52">
        <f>SUMIFS('2012Figures'!$J:$J,'2012Figures'!$C:$C,$A245,'2012Figures'!$H:$H,$B245,'2012Figures'!$I:$I,$C245,'2012Figures'!$B:$B,"CyToBroker",'2012Figures'!$G:$G,"E1",'2012Figures'!$E:$E,$B$1)</f>
        <v>0</v>
      </c>
      <c r="P245" s="52">
        <f>SUMIFS('2012Figures'!$J:$J,'2012Figures'!$C:$C,$A245,'2012Figures'!$H:$H,$B245,'2012Figures'!$I:$I,$C245,'2012Figures'!$B:$B,"CyToBroker",'2012Figures'!$G:$G,"P1",'2012Figures'!$E:$E,$B$1)</f>
        <v>0</v>
      </c>
      <c r="Q245" s="30"/>
      <c r="R245" s="46" t="str">
        <f t="shared" si="28"/>
        <v/>
      </c>
      <c r="S245" s="46" t="str">
        <f t="shared" si="28"/>
        <v/>
      </c>
      <c r="T245" s="46" t="str">
        <f t="shared" si="28"/>
        <v/>
      </c>
      <c r="U245" s="46" t="str">
        <f t="shared" si="28"/>
        <v/>
      </c>
      <c r="V245" s="46" t="str">
        <f t="shared" si="28"/>
        <v/>
      </c>
    </row>
    <row r="246" spans="1:22" x14ac:dyDescent="0.2">
      <c r="A246" s="1">
        <v>126</v>
      </c>
      <c r="B246" s="1" t="s">
        <v>113</v>
      </c>
      <c r="C246" s="8">
        <v>1</v>
      </c>
      <c r="D246" s="29">
        <f>SUMIFS('2013Figures'!$J:$J,'2013Figures'!$C:$C,$A246,'2013Figures'!$H:$H,$B246,'2013Figures'!$I:$I,$C246,'2013Figures'!$E:$E,$B$1)</f>
        <v>0</v>
      </c>
      <c r="E246" s="9">
        <f>SUMIFS('2013Figures'!$J:$J,'2013Figures'!$C:$C,$A246,'2013Figures'!$H:$H,$B246,'2013Figures'!$I:$I,$C246,'2013Figures'!$B:$B,"BrokerToCy",'2013Figures'!$G:$G,"E1",'2013Figures'!$E:$E,$B$1)</f>
        <v>0</v>
      </c>
      <c r="F246" s="9">
        <f>SUMIFS('2013Figures'!$J:$J,'2013Figures'!$C:$C,$A246,'2013Figures'!$H:$H,$B246,'2013Figures'!$I:$I,$C246,'2013Figures'!$B:$B,"BrokerToCy",'2013Figures'!$G:$G,"P1",'2013Figures'!$E:$E,$B$1)</f>
        <v>0</v>
      </c>
      <c r="G246" s="9">
        <f>SUMIFS('2013Figures'!$J:$J,'2013Figures'!$C:$C,$A246,'2013Figures'!$H:$H,$B246,'2013Figures'!$I:$I,$C246,'2013Figures'!$B:$B,"CyToBroker",'2013Figures'!$G:$G,"E1",'2013Figures'!$E:$E,$B$1)</f>
        <v>0</v>
      </c>
      <c r="H246" s="9">
        <f>SUMIFS('2013Figures'!$J:$J,'2013Figures'!$C:$C,$A246,'2013Figures'!$H:$H,$B246,'2013Figures'!$I:$I,$C246,'2013Figures'!$B:$B,"CyToBroker",'2013Figures'!$G:$G,"P1",'2013Figures'!$E:$E,$B$1)</f>
        <v>0</v>
      </c>
      <c r="J246" s="8">
        <v>201201</v>
      </c>
      <c r="L246" s="42">
        <f>SUMIFS('2012Figures'!$J:$J,'2012Figures'!$C:$C,$A246,'2012Figures'!$H:$H,$B246,'2012Figures'!$I:$I,$C246,'2012Figures'!$E:$E,$B$1)</f>
        <v>0</v>
      </c>
      <c r="M246" s="52">
        <f>SUMIFS('2012Figures'!$J:$J,'2012Figures'!$C:$C,$A246,'2012Figures'!$H:$H,$B246,'2012Figures'!$I:$I,$C246,'2012Figures'!$B:$B,"BrokerToCy",'2012Figures'!$G:$G,"E1",'2012Figures'!$E:$E,$B$1)</f>
        <v>0</v>
      </c>
      <c r="N246" s="52">
        <f>SUMIFS('2012Figures'!$J:$J,'2012Figures'!$C:$C,$A246,'2012Figures'!$H:$H,$B246,'2012Figures'!$I:$I,$C246,'2012Figures'!$B:$B,"BrokerToCy",'2012Figures'!$G:$G,"P1",'2012Figures'!$E:$E,$B$1)</f>
        <v>0</v>
      </c>
      <c r="O246" s="52">
        <f>SUMIFS('2012Figures'!$J:$J,'2012Figures'!$C:$C,$A246,'2012Figures'!$H:$H,$B246,'2012Figures'!$I:$I,$C246,'2012Figures'!$B:$B,"CyToBroker",'2012Figures'!$G:$G,"E1",'2012Figures'!$E:$E,$B$1)</f>
        <v>0</v>
      </c>
      <c r="P246" s="52">
        <f>SUMIFS('2012Figures'!$J:$J,'2012Figures'!$C:$C,$A246,'2012Figures'!$H:$H,$B246,'2012Figures'!$I:$I,$C246,'2012Figures'!$B:$B,"CyToBroker",'2012Figures'!$G:$G,"P1",'2012Figures'!$E:$E,$B$1)</f>
        <v>0</v>
      </c>
      <c r="R246" s="46" t="str">
        <f t="shared" si="28"/>
        <v/>
      </c>
      <c r="S246" s="46" t="str">
        <f t="shared" si="28"/>
        <v/>
      </c>
      <c r="T246" s="46" t="str">
        <f t="shared" si="28"/>
        <v/>
      </c>
      <c r="U246" s="46" t="str">
        <f t="shared" si="28"/>
        <v/>
      </c>
      <c r="V246" s="46" t="str">
        <f t="shared" si="28"/>
        <v/>
      </c>
    </row>
    <row r="247" spans="1:22" x14ac:dyDescent="0.2">
      <c r="A247" s="1">
        <v>126</v>
      </c>
      <c r="B247" s="1" t="s">
        <v>113</v>
      </c>
      <c r="D247" s="29">
        <f>SUMIFS('2013Figures'!$J:$J,'2013Figures'!$C:$C,$A247,'2013Figures'!$I:$I,"",'2013Figures'!$E:$E,$B$1)</f>
        <v>0</v>
      </c>
      <c r="E247" s="9">
        <f>SUMIFS('2013Figures'!$J:$J,'2013Figures'!$C:$C,$A247,'2013Figures'!$I:$I,"",'2013Figures'!$B:$B,"BrokerToCy",'2013Figures'!$G:$G,"E1",'2013Figures'!$E:$E,$B$1)</f>
        <v>0</v>
      </c>
      <c r="F247" s="9">
        <f>SUMIFS('2013Figures'!$J:$J,'2013Figures'!$C:$C,$A247,'2013Figures'!$I:$I,"",'2013Figures'!$B:$B,"BrokerToCy",'2013Figures'!$G:$G,"P1",'2013Figures'!$E:$E,$B$1)</f>
        <v>0</v>
      </c>
      <c r="G247" s="9">
        <f>SUMIFS('2013Figures'!$J:$J,'2013Figures'!$C:$C,$A247,'2013Figures'!$I:$I,"",'2013Figures'!$B:$B,"CyToBroker",'2013Figures'!$G:$G,"E1",'2013Figures'!$E:$E,$B$1)</f>
        <v>0</v>
      </c>
      <c r="H247" s="9">
        <f>SUMIFS('2013Figures'!$J:$J,'2013Figures'!$C:$C,$A247,'2013Figures'!$I:$I,"",'2013Figures'!$B:$B,"CyToBroker",'2013Figures'!$G:$G,"P1",'2013Figures'!$E:$E,$B$1)</f>
        <v>0</v>
      </c>
      <c r="J247" s="8" t="s">
        <v>131</v>
      </c>
      <c r="L247" s="42">
        <f>SUMIFS('2012Figures'!$J:$J,'2012Figures'!$C:$C,$A247,'2012Figures'!$I:$I,"",'2012Figures'!$E:$E,$B$1)</f>
        <v>0</v>
      </c>
      <c r="M247" s="52">
        <f>SUMIFS('2012Figures'!$J:$J,'2012Figures'!$C:$C,$A247,'2012Figures'!$I:$I,"",'2012Figures'!$B:$B,"BrokerToCy",'2012Figures'!$G:$G,"E1",'2012Figures'!$E:$E,$B$1)</f>
        <v>0</v>
      </c>
      <c r="N247" s="52">
        <f>SUMIFS('2012Figures'!$J:$J,'2012Figures'!$C:$C,$A247,'2012Figures'!$I:$I,"",'2012Figures'!$B:$B,"BrokerToCy",'2012Figures'!$G:$G,"P1",'2012Figures'!$E:$E,$B$1)</f>
        <v>0</v>
      </c>
      <c r="O247" s="52">
        <f>SUMIFS('2012Figures'!$J:$J,'2012Figures'!$C:$C,$A247,'2012Figures'!$I:$I,"",'2012Figures'!$B:$B,"CyToBroker",'2012Figures'!$G:$G,"E1",'2012Figures'!$E:$E,$B$1)</f>
        <v>0</v>
      </c>
      <c r="P247" s="52">
        <f>SUMIFS('2012Figures'!$J:$J,'2012Figures'!$C:$C,$A247,'2012Figures'!$I:$I,"",'2012Figures'!$B:$B,"CyToBroker",'2012Figures'!$G:$G,"P1",'2012Figures'!$E:$E,$B$1)</f>
        <v>0</v>
      </c>
      <c r="R247" s="46" t="str">
        <f t="shared" si="28"/>
        <v/>
      </c>
      <c r="S247" s="46" t="str">
        <f t="shared" si="28"/>
        <v/>
      </c>
      <c r="T247" s="46" t="str">
        <f t="shared" si="28"/>
        <v/>
      </c>
      <c r="U247" s="46" t="str">
        <f t="shared" si="28"/>
        <v/>
      </c>
      <c r="V247" s="46" t="str">
        <f t="shared" si="28"/>
        <v/>
      </c>
    </row>
    <row r="248" spans="1:22" x14ac:dyDescent="0.2">
      <c r="A248" s="21"/>
      <c r="B248" s="21" t="s">
        <v>92</v>
      </c>
      <c r="C248" s="22"/>
      <c r="D248" s="23">
        <f>SUM(E248:H248)</f>
        <v>0</v>
      </c>
      <c r="E248" s="23">
        <f>SUM(E244:E247)</f>
        <v>0</v>
      </c>
      <c r="F248" s="23">
        <f>SUM(F244:F247)</f>
        <v>0</v>
      </c>
      <c r="G248" s="23">
        <f>SUM(G244:G247)</f>
        <v>0</v>
      </c>
      <c r="H248" s="23">
        <f>SUM(H244:H247)</f>
        <v>0</v>
      </c>
      <c r="I248" s="21"/>
      <c r="J248" s="22"/>
      <c r="K248" s="21"/>
      <c r="L248" s="43">
        <f>SUM(M248:P248)</f>
        <v>0</v>
      </c>
      <c r="M248" s="43">
        <f>SUM(M244:M247)</f>
        <v>0</v>
      </c>
      <c r="N248" s="43">
        <f>SUM(N244:N247)</f>
        <v>0</v>
      </c>
      <c r="O248" s="43">
        <f>SUM(O244:O247)</f>
        <v>0</v>
      </c>
      <c r="P248" s="43">
        <f>SUM(P244:P247)</f>
        <v>0</v>
      </c>
      <c r="Q248" s="21"/>
      <c r="R248" s="21"/>
      <c r="S248" s="21"/>
      <c r="T248" s="21"/>
      <c r="U248" s="21"/>
      <c r="V248" s="21"/>
    </row>
    <row r="249" spans="1:22" x14ac:dyDescent="0.2">
      <c r="A249" s="28">
        <v>139</v>
      </c>
      <c r="B249" s="28" t="s">
        <v>167</v>
      </c>
      <c r="C249" s="17" t="s">
        <v>88</v>
      </c>
      <c r="D249" s="18">
        <f>SUMIFS('2013Figures'!$J:$J,'2013Figures'!$C:$C,$A249,'2013Figures'!$E:$E,$B$1)</f>
        <v>0</v>
      </c>
      <c r="E249" s="18">
        <f>SUMIFS('2013Figures'!$J:$J,'2013Figures'!$C:$C,$A249,'2013Figures'!$B:$B,"BrokerToCy",'2013Figures'!$G:$G,"E1",'2013Figures'!$E:$E,$B$1)</f>
        <v>0</v>
      </c>
      <c r="F249" s="18">
        <f>SUMIFS('2013Figures'!$J:$J,'2013Figures'!$C:$C,$A249,'2013Figures'!$B:$B,"BrokerToCy",'2013Figures'!$G:$G,"P1",'2013Figures'!$E:$E,$B$1)</f>
        <v>0</v>
      </c>
      <c r="G249" s="18">
        <f>SUMIFS('2013Figures'!$J:$J,'2013Figures'!$C:$C,$A249,'2013Figures'!$B:$B,"CyToBroker",'2013Figures'!$G:$G,"E1",'2013Figures'!$E:$E,$B$1)</f>
        <v>0</v>
      </c>
      <c r="H249" s="18">
        <f>SUMIFS('2013Figures'!$J:$J,'2013Figures'!$C:$C,$A249,'2013Figures'!$B:$B,"CyToBroker",'2013Figures'!$G:$G,"P1",'2013Figures'!$E:$E,$B$1)</f>
        <v>0</v>
      </c>
      <c r="I249" s="28"/>
      <c r="J249" s="17"/>
      <c r="K249" s="28"/>
      <c r="L249" s="50">
        <f>SUMIFS('2012Figures'!$J:$J,'2012Figures'!$C:$C,$A249,'2012Figures'!$E:$E,$B$1)</f>
        <v>0</v>
      </c>
      <c r="M249" s="50">
        <f>SUMIFS('2012Figures'!$J:$J,'2012Figures'!$C:$C,$A249,'2012Figures'!$B:$B,"BrokerToCy",'2012Figures'!$G:$G,"E1",'2012Figures'!$E:$E,$B$1)</f>
        <v>0</v>
      </c>
      <c r="N249" s="50">
        <f>SUMIFS('2012Figures'!$J:$J,'2012Figures'!$C:$C,$A249,'2012Figures'!$B:$B,"BrokerToCy",'2012Figures'!$G:$G,"P1",'2012Figures'!$E:$E,$B$1)</f>
        <v>0</v>
      </c>
      <c r="O249" s="50">
        <f>SUMIFS('2012Figures'!$J:$J,'2012Figures'!$C:$C,$A249,'2012Figures'!$B:$B,"CyToBroker",'2012Figures'!$G:$G,"E1",'2012Figures'!$E:$E,$B$1)</f>
        <v>0</v>
      </c>
      <c r="P249" s="50">
        <f>SUMIFS('2012Figures'!$J:$J,'2012Figures'!$C:$C,$A249,'2012Figures'!$B:$B,"CyToBroker",'2012Figures'!$G:$G,"P1",'2012Figures'!$E:$E,$B$1)</f>
        <v>0</v>
      </c>
      <c r="Q249" s="28"/>
      <c r="R249" s="46" t="str">
        <f t="shared" si="28"/>
        <v/>
      </c>
      <c r="S249" s="46" t="str">
        <f t="shared" si="28"/>
        <v/>
      </c>
      <c r="T249" s="46" t="str">
        <f t="shared" si="28"/>
        <v/>
      </c>
      <c r="U249" s="46" t="str">
        <f t="shared" si="28"/>
        <v/>
      </c>
      <c r="V249" s="46" t="str">
        <f t="shared" si="28"/>
        <v/>
      </c>
    </row>
    <row r="250" spans="1:22" x14ac:dyDescent="0.2">
      <c r="A250" s="1">
        <v>139</v>
      </c>
      <c r="B250" s="1" t="s">
        <v>167</v>
      </c>
      <c r="C250" s="8">
        <v>2</v>
      </c>
      <c r="D250" s="29">
        <f>SUMIFS('2013Figures'!$J:$J,'2013Figures'!$C:$C,$A250,'2013Figures'!$H:$H,$B250,'2013Figures'!$I:$I,$C250,'2013Figures'!$E:$E,$B$1)</f>
        <v>0</v>
      </c>
      <c r="E250" s="9">
        <f>SUMIFS('2013Figures'!$J:$J,'2013Figures'!$C:$C,$A250,'2013Figures'!$H:$H,$B250,'2013Figures'!$I:$I,$C250,'2013Figures'!$B:$B,"BrokerToCy",'2013Figures'!$G:$G,"E1",'2013Figures'!$E:$E,$B$1)</f>
        <v>0</v>
      </c>
      <c r="F250" s="9">
        <f>SUMIFS('2013Figures'!$J:$J,'2013Figures'!$C:$C,$A250,'2013Figures'!$H:$H,$B250,'2013Figures'!$I:$I,$C250,'2013Figures'!$B:$B,"BrokerToCy",'2013Figures'!$G:$G,"P1",'2013Figures'!$E:$E,$B$1)</f>
        <v>0</v>
      </c>
      <c r="G250" s="9">
        <f>SUMIFS('2013Figures'!$J:$J,'2013Figures'!$C:$C,$A250,'2013Figures'!$H:$H,$B250,'2013Figures'!$I:$I,$C250,'2013Figures'!$B:$B,"CyToBroker",'2013Figures'!$G:$G,"E1",'2013Figures'!$E:$E,$B$1)</f>
        <v>0</v>
      </c>
      <c r="H250" s="9">
        <f>SUMIFS('2013Figures'!$J:$J,'2013Figures'!$C:$C,$A250,'2013Figures'!$H:$H,$B250,'2013Figures'!$I:$I,$C250,'2013Figures'!$B:$B,"CyToBroker",'2013Figures'!$G:$G,"P1",'2013Figures'!$E:$E,$B$1)</f>
        <v>0</v>
      </c>
      <c r="I250" s="30"/>
      <c r="J250" s="31">
        <v>201502</v>
      </c>
      <c r="K250" s="30"/>
      <c r="L250" s="42">
        <f>SUMIFS('2012Figures'!$J:$J,'2012Figures'!$C:$C,$A250,'2012Figures'!$H:$H,$B250,'2012Figures'!$I:$I,$C250,'2012Figures'!$E:$E,$B$1)</f>
        <v>0</v>
      </c>
      <c r="M250" s="52">
        <f>SUMIFS('2012Figures'!$J:$J,'2012Figures'!$C:$C,$A250,'2012Figures'!$H:$H,$B250,'2012Figures'!$I:$I,$C250,'2012Figures'!$B:$B,"BrokerToCy",'2012Figures'!$G:$G,"E1",'2012Figures'!$E:$E,$B$1)</f>
        <v>0</v>
      </c>
      <c r="N250" s="52">
        <f>SUMIFS('2012Figures'!$J:$J,'2012Figures'!$C:$C,$A250,'2012Figures'!$H:$H,$B250,'2012Figures'!$I:$I,$C250,'2012Figures'!$B:$B,"BrokerToCy",'2012Figures'!$G:$G,"P1",'2012Figures'!$E:$E,$B$1)</f>
        <v>0</v>
      </c>
      <c r="O250" s="52">
        <f>SUMIFS('2012Figures'!$J:$J,'2012Figures'!$C:$C,$A250,'2012Figures'!$H:$H,$B250,'2012Figures'!$I:$I,$C250,'2012Figures'!$B:$B,"CyToBroker",'2012Figures'!$G:$G,"E1",'2012Figures'!$E:$E,$B$1)</f>
        <v>0</v>
      </c>
      <c r="P250" s="52">
        <f>SUMIFS('2012Figures'!$J:$J,'2012Figures'!$C:$C,$A250,'2012Figures'!$H:$H,$B250,'2012Figures'!$I:$I,$C250,'2012Figures'!$B:$B,"CyToBroker",'2012Figures'!$G:$G,"P1",'2012Figures'!$E:$E,$B$1)</f>
        <v>0</v>
      </c>
      <c r="Q250" s="30"/>
      <c r="R250" s="46" t="str">
        <f t="shared" si="28"/>
        <v/>
      </c>
      <c r="S250" s="46" t="str">
        <f t="shared" si="28"/>
        <v/>
      </c>
      <c r="T250" s="46" t="str">
        <f t="shared" si="28"/>
        <v/>
      </c>
      <c r="U250" s="46" t="str">
        <f t="shared" si="28"/>
        <v/>
      </c>
      <c r="V250" s="46" t="str">
        <f t="shared" si="28"/>
        <v/>
      </c>
    </row>
    <row r="251" spans="1:22" x14ac:dyDescent="0.2">
      <c r="A251" s="1">
        <v>139</v>
      </c>
      <c r="B251" s="1" t="s">
        <v>167</v>
      </c>
      <c r="C251" s="8">
        <v>1</v>
      </c>
      <c r="D251" s="29">
        <f>SUMIFS('2013Figures'!$J:$J,'2013Figures'!$C:$C,$A251,'2013Figures'!$H:$H,$B251,'2013Figures'!$I:$I,$C251,'2013Figures'!$E:$E,$B$1)</f>
        <v>0</v>
      </c>
      <c r="E251" s="9">
        <f>SUMIFS('2013Figures'!$J:$J,'2013Figures'!$C:$C,$A251,'2013Figures'!$H:$H,$B251,'2013Figures'!$I:$I,$C251,'2013Figures'!$B:$B,"BrokerToCy",'2013Figures'!$G:$G,"E1",'2013Figures'!$E:$E,$B$1)</f>
        <v>0</v>
      </c>
      <c r="F251" s="9">
        <f>SUMIFS('2013Figures'!$J:$J,'2013Figures'!$C:$C,$A251,'2013Figures'!$H:$H,$B251,'2013Figures'!$I:$I,$C251,'2013Figures'!$B:$B,"BrokerToCy",'2013Figures'!$G:$G,"P1",'2013Figures'!$E:$E,$B$1)</f>
        <v>0</v>
      </c>
      <c r="G251" s="9">
        <f>SUMIFS('2013Figures'!$J:$J,'2013Figures'!$C:$C,$A251,'2013Figures'!$H:$H,$B251,'2013Figures'!$I:$I,$C251,'2013Figures'!$B:$B,"CyToBroker",'2013Figures'!$G:$G,"E1",'2013Figures'!$E:$E,$B$1)</f>
        <v>0</v>
      </c>
      <c r="H251" s="9">
        <f>SUMIFS('2013Figures'!$J:$J,'2013Figures'!$C:$C,$A251,'2013Figures'!$H:$H,$B251,'2013Figures'!$I:$I,$C251,'2013Figures'!$B:$B,"CyToBroker",'2013Figures'!$G:$G,"P1",'2013Figures'!$E:$E,$B$1)</f>
        <v>0</v>
      </c>
      <c r="J251" s="31">
        <v>201501</v>
      </c>
      <c r="L251" s="42">
        <f>SUMIFS('2012Figures'!$J:$J,'2012Figures'!$C:$C,$A251,'2012Figures'!$H:$H,$B251,'2012Figures'!$I:$I,$C251,'2012Figures'!$E:$E,$B$1)</f>
        <v>0</v>
      </c>
      <c r="M251" s="52">
        <f>SUMIFS('2012Figures'!$J:$J,'2012Figures'!$C:$C,$A251,'2012Figures'!$H:$H,$B251,'2012Figures'!$I:$I,$C251,'2012Figures'!$B:$B,"BrokerToCy",'2012Figures'!$G:$G,"E1",'2012Figures'!$E:$E,$B$1)</f>
        <v>0</v>
      </c>
      <c r="N251" s="52">
        <f>SUMIFS('2012Figures'!$J:$J,'2012Figures'!$C:$C,$A251,'2012Figures'!$H:$H,$B251,'2012Figures'!$I:$I,$C251,'2012Figures'!$B:$B,"BrokerToCy",'2012Figures'!$G:$G,"P1",'2012Figures'!$E:$E,$B$1)</f>
        <v>0</v>
      </c>
      <c r="O251" s="52">
        <f>SUMIFS('2012Figures'!$J:$J,'2012Figures'!$C:$C,$A251,'2012Figures'!$H:$H,$B251,'2012Figures'!$I:$I,$C251,'2012Figures'!$B:$B,"CyToBroker",'2012Figures'!$G:$G,"E1",'2012Figures'!$E:$E,$B$1)</f>
        <v>0</v>
      </c>
      <c r="P251" s="52">
        <f>SUMIFS('2012Figures'!$J:$J,'2012Figures'!$C:$C,$A251,'2012Figures'!$H:$H,$B251,'2012Figures'!$I:$I,$C251,'2012Figures'!$B:$B,"CyToBroker",'2012Figures'!$G:$G,"P1",'2012Figures'!$E:$E,$B$1)</f>
        <v>0</v>
      </c>
      <c r="R251" s="46" t="str">
        <f t="shared" si="28"/>
        <v/>
      </c>
      <c r="S251" s="46" t="str">
        <f t="shared" si="28"/>
        <v/>
      </c>
      <c r="T251" s="46" t="str">
        <f t="shared" si="28"/>
        <v/>
      </c>
      <c r="U251" s="46" t="str">
        <f t="shared" si="28"/>
        <v/>
      </c>
      <c r="V251" s="46" t="str">
        <f t="shared" si="28"/>
        <v/>
      </c>
    </row>
    <row r="252" spans="1:22" x14ac:dyDescent="0.2">
      <c r="A252" s="1">
        <v>139</v>
      </c>
      <c r="B252" s="1" t="s">
        <v>167</v>
      </c>
      <c r="D252" s="29">
        <f>SUMIFS('2013Figures'!$J:$J,'2013Figures'!$C:$C,$A252,'2013Figures'!$I:$I,"",'2013Figures'!$E:$E,$B$1)</f>
        <v>0</v>
      </c>
      <c r="E252" s="9">
        <f>SUMIFS('2013Figures'!$J:$J,'2013Figures'!$C:$C,$A252,'2013Figures'!$I:$I,"",'2013Figures'!$B:$B,"BrokerToCy",'2013Figures'!$G:$G,"E1",'2013Figures'!$E:$E,$B$1)</f>
        <v>0</v>
      </c>
      <c r="F252" s="9">
        <f>SUMIFS('2013Figures'!$J:$J,'2013Figures'!$C:$C,$A252,'2013Figures'!$I:$I,"",'2013Figures'!$B:$B,"BrokerToCy",'2013Figures'!$G:$G,"P1",'2013Figures'!$E:$E,$B$1)</f>
        <v>0</v>
      </c>
      <c r="G252" s="9">
        <f>SUMIFS('2013Figures'!$J:$J,'2013Figures'!$C:$C,$A252,'2013Figures'!$I:$I,"",'2013Figures'!$B:$B,"CyToBroker",'2013Figures'!$G:$G,"E1",'2013Figures'!$E:$E,$B$1)</f>
        <v>0</v>
      </c>
      <c r="H252" s="9">
        <f>SUMIFS('2013Figures'!$J:$J,'2013Figures'!$C:$C,$A252,'2013Figures'!$I:$I,"",'2013Figures'!$B:$B,"CyToBroker",'2013Figures'!$G:$G,"P1",'2013Figures'!$E:$E,$B$1)</f>
        <v>0</v>
      </c>
      <c r="J252" s="8" t="s">
        <v>131</v>
      </c>
      <c r="L252" s="42">
        <f>SUMIFS('2012Figures'!$J:$J,'2012Figures'!$C:$C,$A252,'2012Figures'!$I:$I,"",'2012Figures'!$E:$E,$B$1)</f>
        <v>0</v>
      </c>
      <c r="M252" s="52">
        <f>SUMIFS('2012Figures'!$J:$J,'2012Figures'!$C:$C,$A252,'2012Figures'!$I:$I,"",'2012Figures'!$B:$B,"BrokerToCy",'2012Figures'!$G:$G,"E1",'2012Figures'!$E:$E,$B$1)</f>
        <v>0</v>
      </c>
      <c r="N252" s="52">
        <f>SUMIFS('2012Figures'!$J:$J,'2012Figures'!$C:$C,$A252,'2012Figures'!$I:$I,"",'2012Figures'!$B:$B,"BrokerToCy",'2012Figures'!$G:$G,"P1",'2012Figures'!$E:$E,$B$1)</f>
        <v>0</v>
      </c>
      <c r="O252" s="52">
        <f>SUMIFS('2012Figures'!$J:$J,'2012Figures'!$C:$C,$A252,'2012Figures'!$I:$I,"",'2012Figures'!$B:$B,"CyToBroker",'2012Figures'!$G:$G,"E1",'2012Figures'!$E:$E,$B$1)</f>
        <v>0</v>
      </c>
      <c r="P252" s="52">
        <f>SUMIFS('2012Figures'!$J:$J,'2012Figures'!$C:$C,$A252,'2012Figures'!$I:$I,"",'2012Figures'!$B:$B,"CyToBroker",'2012Figures'!$G:$G,"P1",'2012Figures'!$E:$E,$B$1)</f>
        <v>0</v>
      </c>
      <c r="R252" s="46" t="str">
        <f t="shared" si="28"/>
        <v/>
      </c>
      <c r="S252" s="46" t="str">
        <f t="shared" si="28"/>
        <v/>
      </c>
      <c r="T252" s="46" t="str">
        <f t="shared" si="28"/>
        <v/>
      </c>
      <c r="U252" s="46" t="str">
        <f t="shared" si="28"/>
        <v/>
      </c>
      <c r="V252" s="46" t="str">
        <f t="shared" si="28"/>
        <v/>
      </c>
    </row>
    <row r="253" spans="1:22" x14ac:dyDescent="0.2">
      <c r="A253" s="21"/>
      <c r="B253" s="21" t="s">
        <v>92</v>
      </c>
      <c r="C253" s="22"/>
      <c r="D253" s="23">
        <f>SUM(E253:H253)</f>
        <v>0</v>
      </c>
      <c r="E253" s="23">
        <f>SUM(E250:E252)</f>
        <v>0</v>
      </c>
      <c r="F253" s="23">
        <f>SUM(F250:F252)</f>
        <v>0</v>
      </c>
      <c r="G253" s="23">
        <f>SUM(G250:G252)</f>
        <v>0</v>
      </c>
      <c r="H253" s="23">
        <f>SUM(H250:H252)</f>
        <v>0</v>
      </c>
      <c r="I253" s="21"/>
      <c r="J253" s="22"/>
      <c r="K253" s="21"/>
      <c r="L253" s="43">
        <f>SUM(M253:P253)</f>
        <v>0</v>
      </c>
      <c r="M253" s="43">
        <f>SUM(M250:M252)</f>
        <v>0</v>
      </c>
      <c r="N253" s="43">
        <f>SUM(N250:N252)</f>
        <v>0</v>
      </c>
      <c r="O253" s="43">
        <f>SUM(O250:O252)</f>
        <v>0</v>
      </c>
      <c r="P253" s="43">
        <f>SUM(P250:P252)</f>
        <v>0</v>
      </c>
      <c r="Q253" s="21"/>
      <c r="R253" s="21"/>
      <c r="S253" s="21"/>
      <c r="T253" s="21"/>
      <c r="U253" s="21"/>
      <c r="V253" s="21"/>
    </row>
    <row r="254" spans="1:22" x14ac:dyDescent="0.2">
      <c r="A254" s="28">
        <v>140</v>
      </c>
      <c r="B254" s="28" t="s">
        <v>114</v>
      </c>
      <c r="C254" s="17" t="s">
        <v>88</v>
      </c>
      <c r="D254" s="18">
        <f>SUMIFS('2013Figures'!$J:$J,'2013Figures'!$C:$C,$A254,'2013Figures'!$E:$E,$B$1)</f>
        <v>0</v>
      </c>
      <c r="E254" s="18">
        <f>SUMIFS('2013Figures'!$J:$J,'2013Figures'!$C:$C,$A254,'2013Figures'!$B:$B,"BrokerToCy",'2013Figures'!$G:$G,"E1",'2013Figures'!$E:$E,$B$1)</f>
        <v>0</v>
      </c>
      <c r="F254" s="18">
        <f>SUMIFS('2013Figures'!$J:$J,'2013Figures'!$C:$C,$A254,'2013Figures'!$B:$B,"BrokerToCy",'2013Figures'!$G:$G,"P1",'2013Figures'!$E:$E,$B$1)</f>
        <v>0</v>
      </c>
      <c r="G254" s="18">
        <f>SUMIFS('2013Figures'!$J:$J,'2013Figures'!$C:$C,$A254,'2013Figures'!$B:$B,"CyToBroker",'2013Figures'!$G:$G,"E1",'2013Figures'!$E:$E,$B$1)</f>
        <v>0</v>
      </c>
      <c r="H254" s="18">
        <f>SUMIFS('2013Figures'!$J:$J,'2013Figures'!$C:$C,$A254,'2013Figures'!$B:$B,"CyToBroker",'2013Figures'!$G:$G,"P1",'2013Figures'!$E:$E,$B$1)</f>
        <v>0</v>
      </c>
      <c r="I254" s="28"/>
      <c r="J254" s="17"/>
      <c r="K254" s="28"/>
      <c r="L254" s="50">
        <f>SUMIFS('2012Figures'!$J:$J,'2012Figures'!$C:$C,$A254,'2012Figures'!$E:$E,$B$1)</f>
        <v>0</v>
      </c>
      <c r="M254" s="50">
        <f>SUMIFS('2012Figures'!$J:$J,'2012Figures'!$C:$C,$A254,'2012Figures'!$B:$B,"BrokerToCy",'2012Figures'!$G:$G,"E1",'2012Figures'!$E:$E,$B$1)</f>
        <v>0</v>
      </c>
      <c r="N254" s="50">
        <f>SUMIFS('2012Figures'!$J:$J,'2012Figures'!$C:$C,$A254,'2012Figures'!$B:$B,"BrokerToCy",'2012Figures'!$G:$G,"P1",'2012Figures'!$E:$E,$B$1)</f>
        <v>0</v>
      </c>
      <c r="O254" s="50">
        <f>SUMIFS('2012Figures'!$J:$J,'2012Figures'!$C:$C,$A254,'2012Figures'!$B:$B,"CyToBroker",'2012Figures'!$G:$G,"E1",'2012Figures'!$E:$E,$B$1)</f>
        <v>0</v>
      </c>
      <c r="P254" s="50">
        <f>SUMIFS('2012Figures'!$J:$J,'2012Figures'!$C:$C,$A254,'2012Figures'!$B:$B,"CyToBroker",'2012Figures'!$G:$G,"P1",'2012Figures'!$E:$E,$B$1)</f>
        <v>0</v>
      </c>
      <c r="Q254" s="28"/>
      <c r="R254" s="46" t="str">
        <f t="shared" si="28"/>
        <v/>
      </c>
      <c r="S254" s="46" t="str">
        <f t="shared" si="28"/>
        <v/>
      </c>
      <c r="T254" s="46" t="str">
        <f t="shared" si="28"/>
        <v/>
      </c>
      <c r="U254" s="46" t="str">
        <f t="shared" si="28"/>
        <v/>
      </c>
      <c r="V254" s="46" t="str">
        <f t="shared" si="28"/>
        <v/>
      </c>
    </row>
    <row r="255" spans="1:22" x14ac:dyDescent="0.2">
      <c r="A255" s="1">
        <v>140</v>
      </c>
      <c r="B255" s="1" t="s">
        <v>114</v>
      </c>
      <c r="C255" s="8">
        <v>2</v>
      </c>
      <c r="D255" s="29">
        <f>SUMIFS('2013Figures'!$J:$J,'2013Figures'!$C:$C,$A255,'2013Figures'!$H:$H,$B255,'2013Figures'!$I:$I,$C255,'2013Figures'!$E:$E,$B$1)</f>
        <v>0</v>
      </c>
      <c r="E255" s="9">
        <f>SUMIFS('2013Figures'!$J:$J,'2013Figures'!$C:$C,$A255,'2013Figures'!$H:$H,$B255,'2013Figures'!$I:$I,$C255,'2013Figures'!$B:$B,"BrokerToCy",'2013Figures'!$G:$G,"E1",'2013Figures'!$E:$E,$B$1)</f>
        <v>0</v>
      </c>
      <c r="F255" s="9">
        <f>SUMIFS('2013Figures'!$J:$J,'2013Figures'!$C:$C,$A255,'2013Figures'!$H:$H,$B255,'2013Figures'!$I:$I,$C255,'2013Figures'!$B:$B,"BrokerToCy",'2013Figures'!$G:$G,"P1",'2013Figures'!$E:$E,$B$1)</f>
        <v>0</v>
      </c>
      <c r="G255" s="9">
        <f>SUMIFS('2013Figures'!$J:$J,'2013Figures'!$C:$C,$A255,'2013Figures'!$H:$H,$B255,'2013Figures'!$I:$I,$C255,'2013Figures'!$B:$B,"CyToBroker",'2013Figures'!$G:$G,"E1",'2013Figures'!$E:$E,$B$1)</f>
        <v>0</v>
      </c>
      <c r="H255" s="9">
        <f>SUMIFS('2013Figures'!$J:$J,'2013Figures'!$C:$C,$A255,'2013Figures'!$H:$H,$B255,'2013Figures'!$I:$I,$C255,'2013Figures'!$B:$B,"CyToBroker",'2013Figures'!$G:$G,"P1",'2013Figures'!$E:$E,$B$1)</f>
        <v>0</v>
      </c>
      <c r="I255" s="30"/>
      <c r="J255" s="31">
        <v>201010</v>
      </c>
      <c r="K255" s="30"/>
      <c r="L255" s="42">
        <f>SUMIFS('2012Figures'!$J:$J,'2012Figures'!$C:$C,$A255,'2012Figures'!$H:$H,$B255,'2012Figures'!$I:$I,$C255,'2012Figures'!$E:$E,$B$1)</f>
        <v>0</v>
      </c>
      <c r="M255" s="52">
        <f>SUMIFS('2012Figures'!$J:$J,'2012Figures'!$C:$C,$A255,'2012Figures'!$H:$H,$B255,'2012Figures'!$I:$I,$C255,'2012Figures'!$B:$B,"BrokerToCy",'2012Figures'!$G:$G,"E1",'2012Figures'!$E:$E,$B$1)</f>
        <v>0</v>
      </c>
      <c r="N255" s="52">
        <f>SUMIFS('2012Figures'!$J:$J,'2012Figures'!$C:$C,$A255,'2012Figures'!$H:$H,$B255,'2012Figures'!$I:$I,$C255,'2012Figures'!$B:$B,"BrokerToCy",'2012Figures'!$G:$G,"P1",'2012Figures'!$E:$E,$B$1)</f>
        <v>0</v>
      </c>
      <c r="O255" s="52">
        <f>SUMIFS('2012Figures'!$J:$J,'2012Figures'!$C:$C,$A255,'2012Figures'!$H:$H,$B255,'2012Figures'!$I:$I,$C255,'2012Figures'!$B:$B,"CyToBroker",'2012Figures'!$G:$G,"E1",'2012Figures'!$E:$E,$B$1)</f>
        <v>0</v>
      </c>
      <c r="P255" s="52">
        <f>SUMIFS('2012Figures'!$J:$J,'2012Figures'!$C:$C,$A255,'2012Figures'!$H:$H,$B255,'2012Figures'!$I:$I,$C255,'2012Figures'!$B:$B,"CyToBroker",'2012Figures'!$G:$G,"P1",'2012Figures'!$E:$E,$B$1)</f>
        <v>0</v>
      </c>
      <c r="Q255" s="30"/>
      <c r="R255" s="46" t="str">
        <f t="shared" si="28"/>
        <v/>
      </c>
      <c r="S255" s="46" t="str">
        <f t="shared" si="28"/>
        <v/>
      </c>
      <c r="T255" s="46" t="str">
        <f t="shared" si="28"/>
        <v/>
      </c>
      <c r="U255" s="46" t="str">
        <f t="shared" si="28"/>
        <v/>
      </c>
      <c r="V255" s="46" t="str">
        <f t="shared" si="28"/>
        <v/>
      </c>
    </row>
    <row r="256" spans="1:22" x14ac:dyDescent="0.2">
      <c r="A256" s="1">
        <v>140</v>
      </c>
      <c r="B256" s="1" t="s">
        <v>114</v>
      </c>
      <c r="C256" s="8">
        <v>1</v>
      </c>
      <c r="D256" s="29">
        <f>SUMIFS('2013Figures'!$J:$J,'2013Figures'!$C:$C,$A256,'2013Figures'!$H:$H,$B256,'2013Figures'!$I:$I,$C256,'2013Figures'!$E:$E,$B$1)</f>
        <v>0</v>
      </c>
      <c r="E256" s="9">
        <f>SUMIFS('2013Figures'!$J:$J,'2013Figures'!$C:$C,$A256,'2013Figures'!$H:$H,$B256,'2013Figures'!$I:$I,$C256,'2013Figures'!$B:$B,"BrokerToCy",'2013Figures'!$G:$G,"E1",'2013Figures'!$E:$E,$B$1)</f>
        <v>0</v>
      </c>
      <c r="F256" s="9">
        <f>SUMIFS('2013Figures'!$J:$J,'2013Figures'!$C:$C,$A256,'2013Figures'!$H:$H,$B256,'2013Figures'!$I:$I,$C256,'2013Figures'!$B:$B,"BrokerToCy",'2013Figures'!$G:$G,"P1",'2013Figures'!$E:$E,$B$1)</f>
        <v>0</v>
      </c>
      <c r="G256" s="9">
        <f>SUMIFS('2013Figures'!$J:$J,'2013Figures'!$C:$C,$A256,'2013Figures'!$H:$H,$B256,'2013Figures'!$I:$I,$C256,'2013Figures'!$B:$B,"CyToBroker",'2013Figures'!$G:$G,"E1",'2013Figures'!$E:$E,$B$1)</f>
        <v>0</v>
      </c>
      <c r="H256" s="9">
        <f>SUMIFS('2013Figures'!$J:$J,'2013Figures'!$C:$C,$A256,'2013Figures'!$H:$H,$B256,'2013Figures'!$I:$I,$C256,'2013Figures'!$B:$B,"CyToBroker",'2013Figures'!$G:$G,"P1",'2013Figures'!$E:$E,$B$1)</f>
        <v>0</v>
      </c>
      <c r="J256" s="8" t="s">
        <v>131</v>
      </c>
      <c r="L256" s="42">
        <f>SUMIFS('2012Figures'!$J:$J,'2012Figures'!$C:$C,$A256,'2012Figures'!$H:$H,$B256,'2012Figures'!$I:$I,$C256,'2012Figures'!$E:$E,$B$1)</f>
        <v>0</v>
      </c>
      <c r="M256" s="52">
        <f>SUMIFS('2012Figures'!$J:$J,'2012Figures'!$C:$C,$A256,'2012Figures'!$H:$H,$B256,'2012Figures'!$I:$I,$C256,'2012Figures'!$B:$B,"BrokerToCy",'2012Figures'!$G:$G,"E1",'2012Figures'!$E:$E,$B$1)</f>
        <v>0</v>
      </c>
      <c r="N256" s="52">
        <f>SUMIFS('2012Figures'!$J:$J,'2012Figures'!$C:$C,$A256,'2012Figures'!$H:$H,$B256,'2012Figures'!$I:$I,$C256,'2012Figures'!$B:$B,"BrokerToCy",'2012Figures'!$G:$G,"P1",'2012Figures'!$E:$E,$B$1)</f>
        <v>0</v>
      </c>
      <c r="O256" s="52">
        <f>SUMIFS('2012Figures'!$J:$J,'2012Figures'!$C:$C,$A256,'2012Figures'!$H:$H,$B256,'2012Figures'!$I:$I,$C256,'2012Figures'!$B:$B,"CyToBroker",'2012Figures'!$G:$G,"E1",'2012Figures'!$E:$E,$B$1)</f>
        <v>0</v>
      </c>
      <c r="P256" s="52">
        <f>SUMIFS('2012Figures'!$J:$J,'2012Figures'!$C:$C,$A256,'2012Figures'!$H:$H,$B256,'2012Figures'!$I:$I,$C256,'2012Figures'!$B:$B,"CyToBroker",'2012Figures'!$G:$G,"P1",'2012Figures'!$E:$E,$B$1)</f>
        <v>0</v>
      </c>
      <c r="R256" s="46" t="str">
        <f t="shared" si="28"/>
        <v/>
      </c>
      <c r="S256" s="46" t="str">
        <f t="shared" si="28"/>
        <v/>
      </c>
      <c r="T256" s="46" t="str">
        <f t="shared" si="28"/>
        <v/>
      </c>
      <c r="U256" s="46" t="str">
        <f t="shared" si="28"/>
        <v/>
      </c>
      <c r="V256" s="46" t="str">
        <f t="shared" si="28"/>
        <v/>
      </c>
    </row>
    <row r="257" spans="1:22" x14ac:dyDescent="0.2">
      <c r="A257" s="1">
        <v>140</v>
      </c>
      <c r="B257" s="1" t="s">
        <v>114</v>
      </c>
      <c r="D257" s="29">
        <f>SUMIFS('2013Figures'!$J:$J,'2013Figures'!$C:$C,$A257,'2013Figures'!$I:$I,"",'2013Figures'!$E:$E,$B$1)</f>
        <v>0</v>
      </c>
      <c r="E257" s="9">
        <f>SUMIFS('2013Figures'!$J:$J,'2013Figures'!$C:$C,$A257,'2013Figures'!$I:$I,"",'2013Figures'!$B:$B,"BrokerToCy",'2013Figures'!$G:$G,"E1",'2013Figures'!$E:$E,$B$1)</f>
        <v>0</v>
      </c>
      <c r="F257" s="9">
        <f>SUMIFS('2013Figures'!$J:$J,'2013Figures'!$C:$C,$A257,'2013Figures'!$I:$I,"",'2013Figures'!$B:$B,"BrokerToCy",'2013Figures'!$G:$G,"P1",'2013Figures'!$E:$E,$B$1)</f>
        <v>0</v>
      </c>
      <c r="G257" s="9">
        <f>SUMIFS('2013Figures'!$J:$J,'2013Figures'!$C:$C,$A257,'2013Figures'!$I:$I,"",'2013Figures'!$B:$B,"CyToBroker",'2013Figures'!$G:$G,"E1",'2013Figures'!$E:$E,$B$1)</f>
        <v>0</v>
      </c>
      <c r="H257" s="9">
        <f>SUMIFS('2013Figures'!$J:$J,'2013Figures'!$C:$C,$A257,'2013Figures'!$I:$I,"",'2013Figures'!$B:$B,"CyToBroker",'2013Figures'!$G:$G,"P1",'2013Figures'!$E:$E,$B$1)</f>
        <v>0</v>
      </c>
      <c r="J257" s="8" t="s">
        <v>131</v>
      </c>
      <c r="L257" s="42">
        <f>SUMIFS('2012Figures'!$J:$J,'2012Figures'!$C:$C,$A257,'2012Figures'!$I:$I,"",'2012Figures'!$E:$E,$B$1)</f>
        <v>0</v>
      </c>
      <c r="M257" s="52">
        <f>SUMIFS('2012Figures'!$J:$J,'2012Figures'!$C:$C,$A257,'2012Figures'!$I:$I,"",'2012Figures'!$B:$B,"BrokerToCy",'2012Figures'!$G:$G,"E1",'2012Figures'!$E:$E,$B$1)</f>
        <v>0</v>
      </c>
      <c r="N257" s="52">
        <f>SUMIFS('2012Figures'!$J:$J,'2012Figures'!$C:$C,$A257,'2012Figures'!$I:$I,"",'2012Figures'!$B:$B,"BrokerToCy",'2012Figures'!$G:$G,"P1",'2012Figures'!$E:$E,$B$1)</f>
        <v>0</v>
      </c>
      <c r="O257" s="52">
        <f>SUMIFS('2012Figures'!$J:$J,'2012Figures'!$C:$C,$A257,'2012Figures'!$I:$I,"",'2012Figures'!$B:$B,"CyToBroker",'2012Figures'!$G:$G,"E1",'2012Figures'!$E:$E,$B$1)</f>
        <v>0</v>
      </c>
      <c r="P257" s="52">
        <f>SUMIFS('2012Figures'!$J:$J,'2012Figures'!$C:$C,$A257,'2012Figures'!$I:$I,"",'2012Figures'!$B:$B,"CyToBroker",'2012Figures'!$G:$G,"P1",'2012Figures'!$E:$E,$B$1)</f>
        <v>0</v>
      </c>
      <c r="R257" s="46" t="str">
        <f t="shared" si="28"/>
        <v/>
      </c>
      <c r="S257" s="46" t="str">
        <f t="shared" si="28"/>
        <v/>
      </c>
      <c r="T257" s="46" t="str">
        <f t="shared" si="28"/>
        <v/>
      </c>
      <c r="U257" s="46" t="str">
        <f t="shared" si="28"/>
        <v/>
      </c>
      <c r="V257" s="46" t="str">
        <f t="shared" si="28"/>
        <v/>
      </c>
    </row>
    <row r="258" spans="1:22" x14ac:dyDescent="0.2">
      <c r="A258" s="21"/>
      <c r="B258" s="21" t="s">
        <v>92</v>
      </c>
      <c r="C258" s="22"/>
      <c r="D258" s="23">
        <f>SUM(E258:H258)</f>
        <v>0</v>
      </c>
      <c r="E258" s="23">
        <f>SUM(E255:E257)</f>
        <v>0</v>
      </c>
      <c r="F258" s="23">
        <f>SUM(F255:F257)</f>
        <v>0</v>
      </c>
      <c r="G258" s="23">
        <f>SUM(G255:G257)</f>
        <v>0</v>
      </c>
      <c r="H258" s="23">
        <f>SUM(H255:H257)</f>
        <v>0</v>
      </c>
      <c r="I258" s="21"/>
      <c r="J258" s="22"/>
      <c r="K258" s="21"/>
      <c r="L258" s="43">
        <f>SUM(M258:P258)</f>
        <v>0</v>
      </c>
      <c r="M258" s="43">
        <f>SUM(M255:M257)</f>
        <v>0</v>
      </c>
      <c r="N258" s="43">
        <f>SUM(N255:N257)</f>
        <v>0</v>
      </c>
      <c r="O258" s="43">
        <f>SUM(O255:O257)</f>
        <v>0</v>
      </c>
      <c r="P258" s="43">
        <f>SUM(P255:P257)</f>
        <v>0</v>
      </c>
      <c r="Q258" s="21"/>
      <c r="R258" s="21"/>
      <c r="S258" s="21"/>
      <c r="T258" s="21"/>
      <c r="U258" s="21"/>
      <c r="V258" s="21"/>
    </row>
    <row r="259" spans="1:22" x14ac:dyDescent="0.2">
      <c r="A259" s="28">
        <v>202</v>
      </c>
      <c r="B259" s="28" t="s">
        <v>40</v>
      </c>
      <c r="C259" s="17" t="s">
        <v>88</v>
      </c>
      <c r="D259" s="18">
        <f>SUMIFS('2013Figures'!$J:$J,'2013Figures'!$C:$C,$A259,'2013Figures'!$E:$E,$B$1)</f>
        <v>6</v>
      </c>
      <c r="E259" s="18">
        <f>SUMIFS('2013Figures'!$J:$J,'2013Figures'!$C:$C,$A259,'2013Figures'!$B:$B,"BrokerToCy",'2013Figures'!$G:$G,"E1",'2013Figures'!$E:$E,$B$1)</f>
        <v>6</v>
      </c>
      <c r="F259" s="18">
        <f>SUMIFS('2013Figures'!$J:$J,'2013Figures'!$C:$C,$A259,'2013Figures'!$B:$B,"BrokerToCy",'2013Figures'!$G:$G,"P1",'2013Figures'!$E:$E,$B$1)</f>
        <v>0</v>
      </c>
      <c r="G259" s="18">
        <f>SUMIFS('2013Figures'!$J:$J,'2013Figures'!$C:$C,$A259,'2013Figures'!$B:$B,"CyToBroker",'2013Figures'!$G:$G,"E1",'2013Figures'!$E:$E,$B$1)</f>
        <v>0</v>
      </c>
      <c r="H259" s="18">
        <f>SUMIFS('2013Figures'!$J:$J,'2013Figures'!$C:$C,$A259,'2013Figures'!$B:$B,"CyToBroker",'2013Figures'!$G:$G,"P1",'2013Figures'!$E:$E,$B$1)</f>
        <v>0</v>
      </c>
      <c r="I259" s="28"/>
      <c r="J259" s="17"/>
      <c r="K259" s="28"/>
      <c r="L259" s="50">
        <f>SUMIFS('2012Figures'!$J:$J,'2012Figures'!$C:$C,$A259,'2012Figures'!$E:$E,$B$1)</f>
        <v>6</v>
      </c>
      <c r="M259" s="50">
        <f>SUMIFS('2012Figures'!$J:$J,'2012Figures'!$C:$C,$A259,'2012Figures'!$B:$B,"BrokerToCy",'2012Figures'!$G:$G,"E1",'2012Figures'!$E:$E,$B$1)</f>
        <v>6</v>
      </c>
      <c r="N259" s="50">
        <f>SUMIFS('2012Figures'!$J:$J,'2012Figures'!$C:$C,$A259,'2012Figures'!$B:$B,"BrokerToCy",'2012Figures'!$G:$G,"P1",'2012Figures'!$E:$E,$B$1)</f>
        <v>0</v>
      </c>
      <c r="O259" s="50">
        <f>SUMIFS('2012Figures'!$J:$J,'2012Figures'!$C:$C,$A259,'2012Figures'!$B:$B,"CyToBroker",'2012Figures'!$G:$G,"E1",'2012Figures'!$E:$E,$B$1)</f>
        <v>0</v>
      </c>
      <c r="P259" s="50">
        <f>SUMIFS('2012Figures'!$J:$J,'2012Figures'!$C:$C,$A259,'2012Figures'!$B:$B,"CyToBroker",'2012Figures'!$G:$G,"P1",'2012Figures'!$E:$E,$B$1)</f>
        <v>0</v>
      </c>
      <c r="Q259" s="28"/>
      <c r="R259" s="46">
        <f t="shared" si="28"/>
        <v>0</v>
      </c>
      <c r="S259" s="46">
        <f t="shared" si="28"/>
        <v>0</v>
      </c>
      <c r="T259" s="46" t="str">
        <f t="shared" si="28"/>
        <v/>
      </c>
      <c r="U259" s="46" t="str">
        <f t="shared" si="28"/>
        <v/>
      </c>
      <c r="V259" s="46" t="str">
        <f t="shared" si="28"/>
        <v/>
      </c>
    </row>
    <row r="260" spans="1:22" x14ac:dyDescent="0.2">
      <c r="A260" s="1">
        <v>202</v>
      </c>
      <c r="B260" s="1" t="s">
        <v>40</v>
      </c>
      <c r="C260" s="8">
        <v>5</v>
      </c>
      <c r="D260" s="29">
        <f>SUMIFS('2013Figures'!$J:$J,'2013Figures'!$C:$C,$A260,'2013Figures'!$H:$H,$B260,'2013Figures'!$I:$I,$C260,'2013Figures'!$E:$E,$B$1)</f>
        <v>0</v>
      </c>
      <c r="E260" s="9">
        <f>SUMIFS('2013Figures'!$J:$J,'2013Figures'!$C:$C,$A260,'2013Figures'!$H:$H,$B260,'2013Figures'!$I:$I,$C260,'2013Figures'!$B:$B,"BrokerToCy",'2013Figures'!$G:$G,"E1",'2013Figures'!$E:$E,$B$1)</f>
        <v>0</v>
      </c>
      <c r="F260" s="9">
        <f>SUMIFS('2013Figures'!$J:$J,'2013Figures'!$C:$C,$A260,'2013Figures'!$H:$H,$B260,'2013Figures'!$I:$I,$C260,'2013Figures'!$B:$B,"BrokerToCy",'2013Figures'!$G:$G,"P1",'2013Figures'!$E:$E,$B$1)</f>
        <v>0</v>
      </c>
      <c r="G260" s="9">
        <f>SUMIFS('2013Figures'!$J:$J,'2013Figures'!$C:$C,$A260,'2013Figures'!$H:$H,$B260,'2013Figures'!$I:$I,$C260,'2013Figures'!$B:$B,"CyToBroker",'2013Figures'!$G:$G,"E1",'2013Figures'!$E:$E,$B$1)</f>
        <v>0</v>
      </c>
      <c r="H260" s="9">
        <f>SUMIFS('2013Figures'!$J:$J,'2013Figures'!$C:$C,$A260,'2013Figures'!$H:$H,$B260,'2013Figures'!$I:$I,$C260,'2013Figures'!$B:$B,"CyToBroker",'2013Figures'!$G:$G,"P1",'2013Figures'!$E:$E,$B$1)</f>
        <v>0</v>
      </c>
      <c r="J260" s="8">
        <v>201501</v>
      </c>
      <c r="L260" s="42">
        <f>SUMIFS('2012Figures'!$J:$J,'2012Figures'!$C:$C,$A260,'2012Figures'!$H:$H,$B260,'2012Figures'!$I:$I,$C260,'2012Figures'!$E:$E,$B$1)</f>
        <v>0</v>
      </c>
      <c r="M260" s="52">
        <f>SUMIFS('2012Figures'!$J:$J,'2012Figures'!$C:$C,$A260,'2012Figures'!$H:$H,$B260,'2012Figures'!$I:$I,$C260,'2012Figures'!$B:$B,"BrokerToCy",'2012Figures'!$G:$G,"E1",'2012Figures'!$E:$E,$B$1)</f>
        <v>0</v>
      </c>
      <c r="N260" s="52">
        <f>SUMIFS('2012Figures'!$J:$J,'2012Figures'!$C:$C,$A260,'2012Figures'!$H:$H,$B260,'2012Figures'!$I:$I,$C260,'2012Figures'!$B:$B,"BrokerToCy",'2012Figures'!$G:$G,"P1",'2012Figures'!$E:$E,$B$1)</f>
        <v>0</v>
      </c>
      <c r="O260" s="52">
        <f>SUMIFS('2012Figures'!$J:$J,'2012Figures'!$C:$C,$A260,'2012Figures'!$H:$H,$B260,'2012Figures'!$I:$I,$C260,'2012Figures'!$B:$B,"CyToBroker",'2012Figures'!$G:$G,"E1",'2012Figures'!$E:$E,$B$1)</f>
        <v>0</v>
      </c>
      <c r="P260" s="52">
        <f>SUMIFS('2012Figures'!$J:$J,'2012Figures'!$C:$C,$A260,'2012Figures'!$H:$H,$B260,'2012Figures'!$I:$I,$C260,'2012Figures'!$B:$B,"CyToBroker",'2012Figures'!$G:$G,"P1",'2012Figures'!$E:$E,$B$1)</f>
        <v>0</v>
      </c>
      <c r="R260" s="46" t="str">
        <f t="shared" si="28"/>
        <v/>
      </c>
      <c r="S260" s="46" t="str">
        <f t="shared" si="28"/>
        <v/>
      </c>
      <c r="T260" s="46" t="str">
        <f t="shared" si="28"/>
        <v/>
      </c>
      <c r="U260" s="46" t="str">
        <f t="shared" si="28"/>
        <v/>
      </c>
      <c r="V260" s="46" t="str">
        <f t="shared" si="28"/>
        <v/>
      </c>
    </row>
    <row r="261" spans="1:22" x14ac:dyDescent="0.2">
      <c r="A261" s="1">
        <v>202</v>
      </c>
      <c r="B261" s="1" t="s">
        <v>40</v>
      </c>
      <c r="C261" s="8">
        <v>4</v>
      </c>
      <c r="D261" s="29">
        <f>SUMIFS('2013Figures'!$J:$J,'2013Figures'!$C:$C,$A261,'2013Figures'!$H:$H,$B261,'2013Figures'!$I:$I,$C261,'2013Figures'!$E:$E,$B$1)</f>
        <v>0</v>
      </c>
      <c r="E261" s="9">
        <f>SUMIFS('2013Figures'!$J:$J,'2013Figures'!$C:$C,$A261,'2013Figures'!$H:$H,$B261,'2013Figures'!$I:$I,$C261,'2013Figures'!$B:$B,"BrokerToCy",'2013Figures'!$G:$G,"E1",'2013Figures'!$E:$E,$B$1)</f>
        <v>0</v>
      </c>
      <c r="F261" s="9">
        <f>SUMIFS('2013Figures'!$J:$J,'2013Figures'!$C:$C,$A261,'2013Figures'!$H:$H,$B261,'2013Figures'!$I:$I,$C261,'2013Figures'!$B:$B,"BrokerToCy",'2013Figures'!$G:$G,"P1",'2013Figures'!$E:$E,$B$1)</f>
        <v>0</v>
      </c>
      <c r="G261" s="9">
        <f>SUMIFS('2013Figures'!$J:$J,'2013Figures'!$C:$C,$A261,'2013Figures'!$H:$H,$B261,'2013Figures'!$I:$I,$C261,'2013Figures'!$B:$B,"CyToBroker",'2013Figures'!$G:$G,"E1",'2013Figures'!$E:$E,$B$1)</f>
        <v>0</v>
      </c>
      <c r="H261" s="9">
        <f>SUMIFS('2013Figures'!$J:$J,'2013Figures'!$C:$C,$A261,'2013Figures'!$H:$H,$B261,'2013Figures'!$I:$I,$C261,'2013Figures'!$B:$B,"CyToBroker",'2013Figures'!$G:$G,"P1",'2013Figures'!$E:$E,$B$1)</f>
        <v>0</v>
      </c>
      <c r="I261" s="30"/>
      <c r="J261" s="31">
        <v>201301</v>
      </c>
      <c r="K261" s="30"/>
      <c r="L261" s="42">
        <f>SUMIFS('2012Figures'!$J:$J,'2012Figures'!$C:$C,$A261,'2012Figures'!$H:$H,$B261,'2012Figures'!$I:$I,$C261,'2012Figures'!$E:$E,$B$1)</f>
        <v>0</v>
      </c>
      <c r="M261" s="52">
        <f>SUMIFS('2012Figures'!$J:$J,'2012Figures'!$C:$C,$A261,'2012Figures'!$H:$H,$B261,'2012Figures'!$I:$I,$C261,'2012Figures'!$B:$B,"BrokerToCy",'2012Figures'!$G:$G,"E1",'2012Figures'!$E:$E,$B$1)</f>
        <v>0</v>
      </c>
      <c r="N261" s="52">
        <f>SUMIFS('2012Figures'!$J:$J,'2012Figures'!$C:$C,$A261,'2012Figures'!$H:$H,$B261,'2012Figures'!$I:$I,$C261,'2012Figures'!$B:$B,"BrokerToCy",'2012Figures'!$G:$G,"P1",'2012Figures'!$E:$E,$B$1)</f>
        <v>0</v>
      </c>
      <c r="O261" s="52">
        <f>SUMIFS('2012Figures'!$J:$J,'2012Figures'!$C:$C,$A261,'2012Figures'!$H:$H,$B261,'2012Figures'!$I:$I,$C261,'2012Figures'!$B:$B,"CyToBroker",'2012Figures'!$G:$G,"E1",'2012Figures'!$E:$E,$B$1)</f>
        <v>0</v>
      </c>
      <c r="P261" s="52">
        <f>SUMIFS('2012Figures'!$J:$J,'2012Figures'!$C:$C,$A261,'2012Figures'!$H:$H,$B261,'2012Figures'!$I:$I,$C261,'2012Figures'!$B:$B,"CyToBroker",'2012Figures'!$G:$G,"P1",'2012Figures'!$E:$E,$B$1)</f>
        <v>0</v>
      </c>
      <c r="Q261" s="30"/>
      <c r="R261" s="46" t="str">
        <f t="shared" si="28"/>
        <v/>
      </c>
      <c r="S261" s="46" t="str">
        <f t="shared" si="28"/>
        <v/>
      </c>
      <c r="T261" s="46" t="str">
        <f t="shared" si="28"/>
        <v/>
      </c>
      <c r="U261" s="46" t="str">
        <f t="shared" si="28"/>
        <v/>
      </c>
      <c r="V261" s="46" t="str">
        <f t="shared" si="28"/>
        <v/>
      </c>
    </row>
    <row r="262" spans="1:22" x14ac:dyDescent="0.2">
      <c r="A262" s="1">
        <v>202</v>
      </c>
      <c r="B262" s="1" t="s">
        <v>40</v>
      </c>
      <c r="C262" s="8">
        <v>3</v>
      </c>
      <c r="D262" s="29">
        <f>SUMIFS('2013Figures'!$J:$J,'2013Figures'!$C:$C,$A262,'2013Figures'!$H:$H,$B262,'2013Figures'!$I:$I,$C262,'2013Figures'!$E:$E,$B$1)</f>
        <v>0</v>
      </c>
      <c r="E262" s="9">
        <f>SUMIFS('2013Figures'!$J:$J,'2013Figures'!$C:$C,$A262,'2013Figures'!$H:$H,$B262,'2013Figures'!$I:$I,$C262,'2013Figures'!$B:$B,"BrokerToCy",'2013Figures'!$G:$G,"E1",'2013Figures'!$E:$E,$B$1)</f>
        <v>0</v>
      </c>
      <c r="F262" s="9">
        <f>SUMIFS('2013Figures'!$J:$J,'2013Figures'!$C:$C,$A262,'2013Figures'!$H:$H,$B262,'2013Figures'!$I:$I,$C262,'2013Figures'!$B:$B,"BrokerToCy",'2013Figures'!$G:$G,"P1",'2013Figures'!$E:$E,$B$1)</f>
        <v>0</v>
      </c>
      <c r="G262" s="9">
        <f>SUMIFS('2013Figures'!$J:$J,'2013Figures'!$C:$C,$A262,'2013Figures'!$H:$H,$B262,'2013Figures'!$I:$I,$C262,'2013Figures'!$B:$B,"CyToBroker",'2013Figures'!$G:$G,"E1",'2013Figures'!$E:$E,$B$1)</f>
        <v>0</v>
      </c>
      <c r="H262" s="9">
        <f>SUMIFS('2013Figures'!$J:$J,'2013Figures'!$C:$C,$A262,'2013Figures'!$H:$H,$B262,'2013Figures'!$I:$I,$C262,'2013Figures'!$B:$B,"CyToBroker",'2013Figures'!$G:$G,"P1",'2013Figures'!$E:$E,$B$1)</f>
        <v>0</v>
      </c>
      <c r="J262" s="8">
        <v>201201</v>
      </c>
      <c r="L262" s="42">
        <f>SUMIFS('2012Figures'!$J:$J,'2012Figures'!$C:$C,$A262,'2012Figures'!$H:$H,$B262,'2012Figures'!$I:$I,$C262,'2012Figures'!$E:$E,$B$1)</f>
        <v>0</v>
      </c>
      <c r="M262" s="52">
        <f>SUMIFS('2012Figures'!$J:$J,'2012Figures'!$C:$C,$A262,'2012Figures'!$H:$H,$B262,'2012Figures'!$I:$I,$C262,'2012Figures'!$B:$B,"BrokerToCy",'2012Figures'!$G:$G,"E1",'2012Figures'!$E:$E,$B$1)</f>
        <v>0</v>
      </c>
      <c r="N262" s="52">
        <f>SUMIFS('2012Figures'!$J:$J,'2012Figures'!$C:$C,$A262,'2012Figures'!$H:$H,$B262,'2012Figures'!$I:$I,$C262,'2012Figures'!$B:$B,"BrokerToCy",'2012Figures'!$G:$G,"P1",'2012Figures'!$E:$E,$B$1)</f>
        <v>0</v>
      </c>
      <c r="O262" s="52">
        <f>SUMIFS('2012Figures'!$J:$J,'2012Figures'!$C:$C,$A262,'2012Figures'!$H:$H,$B262,'2012Figures'!$I:$I,$C262,'2012Figures'!$B:$B,"CyToBroker",'2012Figures'!$G:$G,"E1",'2012Figures'!$E:$E,$B$1)</f>
        <v>0</v>
      </c>
      <c r="P262" s="52">
        <f>SUMIFS('2012Figures'!$J:$J,'2012Figures'!$C:$C,$A262,'2012Figures'!$H:$H,$B262,'2012Figures'!$I:$I,$C262,'2012Figures'!$B:$B,"CyToBroker",'2012Figures'!$G:$G,"P1",'2012Figures'!$E:$E,$B$1)</f>
        <v>0</v>
      </c>
      <c r="R262" s="46" t="str">
        <f t="shared" si="28"/>
        <v/>
      </c>
      <c r="S262" s="46" t="str">
        <f t="shared" si="28"/>
        <v/>
      </c>
      <c r="T262" s="46" t="str">
        <f t="shared" si="28"/>
        <v/>
      </c>
      <c r="U262" s="46" t="str">
        <f t="shared" si="28"/>
        <v/>
      </c>
      <c r="V262" s="46" t="str">
        <f t="shared" si="28"/>
        <v/>
      </c>
    </row>
    <row r="263" spans="1:22" x14ac:dyDescent="0.2">
      <c r="A263" s="1">
        <v>202</v>
      </c>
      <c r="B263" s="1" t="s">
        <v>40</v>
      </c>
      <c r="C263" s="8">
        <v>2</v>
      </c>
      <c r="D263" s="29">
        <f>SUMIFS('2013Figures'!$J:$J,'2013Figures'!$C:$C,$A263,'2013Figures'!$H:$H,$B263,'2013Figures'!$I:$I,$C263,'2013Figures'!$E:$E,$B$1)</f>
        <v>0</v>
      </c>
      <c r="E263" s="9">
        <f>SUMIFS('2013Figures'!$J:$J,'2013Figures'!$C:$C,$A263,'2013Figures'!$H:$H,$B263,'2013Figures'!$I:$I,$C263,'2013Figures'!$B:$B,"BrokerToCy",'2013Figures'!$G:$G,"E1",'2013Figures'!$E:$E,$B$1)</f>
        <v>0</v>
      </c>
      <c r="F263" s="9">
        <f>SUMIFS('2013Figures'!$J:$J,'2013Figures'!$C:$C,$A263,'2013Figures'!$H:$H,$B263,'2013Figures'!$I:$I,$C263,'2013Figures'!$B:$B,"BrokerToCy",'2013Figures'!$G:$G,"P1",'2013Figures'!$E:$E,$B$1)</f>
        <v>0</v>
      </c>
      <c r="G263" s="9">
        <f>SUMIFS('2013Figures'!$J:$J,'2013Figures'!$C:$C,$A263,'2013Figures'!$H:$H,$B263,'2013Figures'!$I:$I,$C263,'2013Figures'!$B:$B,"CyToBroker",'2013Figures'!$G:$G,"E1",'2013Figures'!$E:$E,$B$1)</f>
        <v>0</v>
      </c>
      <c r="H263" s="9">
        <f>SUMIFS('2013Figures'!$J:$J,'2013Figures'!$C:$C,$A263,'2013Figures'!$H:$H,$B263,'2013Figures'!$I:$I,$C263,'2013Figures'!$B:$B,"CyToBroker",'2013Figures'!$G:$G,"P1",'2013Figures'!$E:$E,$B$1)</f>
        <v>0</v>
      </c>
      <c r="J263" s="8">
        <v>201101</v>
      </c>
      <c r="L263" s="42">
        <f>SUMIFS('2012Figures'!$J:$J,'2012Figures'!$C:$C,$A263,'2012Figures'!$H:$H,$B263,'2012Figures'!$I:$I,$C263,'2012Figures'!$E:$E,$B$1)</f>
        <v>0</v>
      </c>
      <c r="M263" s="52">
        <f>SUMIFS('2012Figures'!$J:$J,'2012Figures'!$C:$C,$A263,'2012Figures'!$H:$H,$B263,'2012Figures'!$I:$I,$C263,'2012Figures'!$B:$B,"BrokerToCy",'2012Figures'!$G:$G,"E1",'2012Figures'!$E:$E,$B$1)</f>
        <v>0</v>
      </c>
      <c r="N263" s="52">
        <f>SUMIFS('2012Figures'!$J:$J,'2012Figures'!$C:$C,$A263,'2012Figures'!$H:$H,$B263,'2012Figures'!$I:$I,$C263,'2012Figures'!$B:$B,"BrokerToCy",'2012Figures'!$G:$G,"P1",'2012Figures'!$E:$E,$B$1)</f>
        <v>0</v>
      </c>
      <c r="O263" s="52">
        <f>SUMIFS('2012Figures'!$J:$J,'2012Figures'!$C:$C,$A263,'2012Figures'!$H:$H,$B263,'2012Figures'!$I:$I,$C263,'2012Figures'!$B:$B,"CyToBroker",'2012Figures'!$G:$G,"E1",'2012Figures'!$E:$E,$B$1)</f>
        <v>0</v>
      </c>
      <c r="P263" s="52">
        <f>SUMIFS('2012Figures'!$J:$J,'2012Figures'!$C:$C,$A263,'2012Figures'!$H:$H,$B263,'2012Figures'!$I:$I,$C263,'2012Figures'!$B:$B,"CyToBroker",'2012Figures'!$G:$G,"P1",'2012Figures'!$E:$E,$B$1)</f>
        <v>0</v>
      </c>
      <c r="R263" s="46" t="str">
        <f t="shared" si="28"/>
        <v/>
      </c>
      <c r="S263" s="46" t="str">
        <f t="shared" si="28"/>
        <v/>
      </c>
      <c r="T263" s="46" t="str">
        <f t="shared" si="28"/>
        <v/>
      </c>
      <c r="U263" s="46" t="str">
        <f t="shared" si="28"/>
        <v/>
      </c>
      <c r="V263" s="46" t="str">
        <f t="shared" si="28"/>
        <v/>
      </c>
    </row>
    <row r="264" spans="1:22" x14ac:dyDescent="0.2">
      <c r="A264" s="1">
        <v>202</v>
      </c>
      <c r="B264" s="1" t="s">
        <v>40</v>
      </c>
      <c r="C264" s="8">
        <v>1</v>
      </c>
      <c r="D264" s="29">
        <f>SUMIFS('2013Figures'!$J:$J,'2013Figures'!$C:$C,$A264,'2013Figures'!$H:$H,$B264,'2013Figures'!$I:$I,$C264,'2013Figures'!$E:$E,$B$1)</f>
        <v>6</v>
      </c>
      <c r="E264" s="9">
        <f>SUMIFS('2013Figures'!$J:$J,'2013Figures'!$C:$C,$A264,'2013Figures'!$H:$H,$B264,'2013Figures'!$I:$I,$C264,'2013Figures'!$B:$B,"BrokerToCy",'2013Figures'!$G:$G,"E1",'2013Figures'!$E:$E,$B$1)</f>
        <v>6</v>
      </c>
      <c r="F264" s="9">
        <f>SUMIFS('2013Figures'!$J:$J,'2013Figures'!$C:$C,$A264,'2013Figures'!$H:$H,$B264,'2013Figures'!$I:$I,$C264,'2013Figures'!$B:$B,"BrokerToCy",'2013Figures'!$G:$G,"P1",'2013Figures'!$E:$E,$B$1)</f>
        <v>0</v>
      </c>
      <c r="G264" s="9">
        <f>SUMIFS('2013Figures'!$J:$J,'2013Figures'!$C:$C,$A264,'2013Figures'!$H:$H,$B264,'2013Figures'!$I:$I,$C264,'2013Figures'!$B:$B,"CyToBroker",'2013Figures'!$G:$G,"E1",'2013Figures'!$E:$E,$B$1)</f>
        <v>0</v>
      </c>
      <c r="H264" s="9">
        <f>SUMIFS('2013Figures'!$J:$J,'2013Figures'!$C:$C,$A264,'2013Figures'!$H:$H,$B264,'2013Figures'!$I:$I,$C264,'2013Figures'!$B:$B,"CyToBroker",'2013Figures'!$G:$G,"P1",'2013Figures'!$E:$E,$B$1)</f>
        <v>0</v>
      </c>
      <c r="J264" s="8">
        <v>200901</v>
      </c>
      <c r="L264" s="42">
        <f>SUMIFS('2012Figures'!$J:$J,'2012Figures'!$C:$C,$A264,'2012Figures'!$H:$H,$B264,'2012Figures'!$I:$I,$C264,'2012Figures'!$E:$E,$B$1)</f>
        <v>6</v>
      </c>
      <c r="M264" s="52">
        <f>SUMIFS('2012Figures'!$J:$J,'2012Figures'!$C:$C,$A264,'2012Figures'!$H:$H,$B264,'2012Figures'!$I:$I,$C264,'2012Figures'!$B:$B,"BrokerToCy",'2012Figures'!$G:$G,"E1",'2012Figures'!$E:$E,$B$1)</f>
        <v>6</v>
      </c>
      <c r="N264" s="52">
        <f>SUMIFS('2012Figures'!$J:$J,'2012Figures'!$C:$C,$A264,'2012Figures'!$H:$H,$B264,'2012Figures'!$I:$I,$C264,'2012Figures'!$B:$B,"BrokerToCy",'2012Figures'!$G:$G,"P1",'2012Figures'!$E:$E,$B$1)</f>
        <v>0</v>
      </c>
      <c r="O264" s="52">
        <f>SUMIFS('2012Figures'!$J:$J,'2012Figures'!$C:$C,$A264,'2012Figures'!$H:$H,$B264,'2012Figures'!$I:$I,$C264,'2012Figures'!$B:$B,"CyToBroker",'2012Figures'!$G:$G,"E1",'2012Figures'!$E:$E,$B$1)</f>
        <v>0</v>
      </c>
      <c r="P264" s="52">
        <f>SUMIFS('2012Figures'!$J:$J,'2012Figures'!$C:$C,$A264,'2012Figures'!$H:$H,$B264,'2012Figures'!$I:$I,$C264,'2012Figures'!$B:$B,"CyToBroker",'2012Figures'!$G:$G,"P1",'2012Figures'!$E:$E,$B$1)</f>
        <v>0</v>
      </c>
      <c r="R264" s="46">
        <f t="shared" si="28"/>
        <v>0</v>
      </c>
      <c r="S264" s="46">
        <f t="shared" si="28"/>
        <v>0</v>
      </c>
      <c r="T264" s="46" t="str">
        <f t="shared" si="28"/>
        <v/>
      </c>
      <c r="U264" s="46" t="str">
        <f t="shared" si="28"/>
        <v/>
      </c>
      <c r="V264" s="46" t="str">
        <f t="shared" si="28"/>
        <v/>
      </c>
    </row>
    <row r="265" spans="1:22" x14ac:dyDescent="0.2">
      <c r="A265" s="1">
        <v>202</v>
      </c>
      <c r="B265" s="1" t="s">
        <v>40</v>
      </c>
      <c r="D265" s="29">
        <f>SUMIFS('2013Figures'!$J:$J,'2013Figures'!$C:$C,$A265,'2013Figures'!$I:$I,"",'2013Figures'!$E:$E,$B$1)</f>
        <v>0</v>
      </c>
      <c r="E265" s="9">
        <f>SUMIFS('2013Figures'!$J:$J,'2013Figures'!$C:$C,$A265,'2013Figures'!$I:$I,"",'2013Figures'!$B:$B,"BrokerToCy",'2013Figures'!$G:$G,"E1",'2013Figures'!$E:$E,$B$1)</f>
        <v>0</v>
      </c>
      <c r="F265" s="9">
        <f>SUMIFS('2013Figures'!$J:$J,'2013Figures'!$C:$C,$A265,'2013Figures'!$I:$I,"",'2013Figures'!$B:$B,"BrokerToCy",'2013Figures'!$G:$G,"P1",'2013Figures'!$E:$E,$B$1)</f>
        <v>0</v>
      </c>
      <c r="G265" s="9">
        <f>SUMIFS('2013Figures'!$J:$J,'2013Figures'!$C:$C,$A265,'2013Figures'!$I:$I,"",'2013Figures'!$B:$B,"CyToBroker",'2013Figures'!$G:$G,"E1",'2013Figures'!$E:$E,$B$1)</f>
        <v>0</v>
      </c>
      <c r="H265" s="9">
        <f>SUMIFS('2013Figures'!$J:$J,'2013Figures'!$C:$C,$A265,'2013Figures'!$I:$I,"",'2013Figures'!$B:$B,"CyToBroker",'2013Figures'!$G:$G,"P1",'2013Figures'!$E:$E,$B$1)</f>
        <v>0</v>
      </c>
      <c r="J265" s="8" t="s">
        <v>131</v>
      </c>
      <c r="L265" s="42">
        <f>SUMIFS('2012Figures'!$J:$J,'2012Figures'!$C:$C,$A265,'2012Figures'!$I:$I,"",'2012Figures'!$E:$E,$B$1)</f>
        <v>0</v>
      </c>
      <c r="M265" s="52">
        <f>SUMIFS('2012Figures'!$J:$J,'2012Figures'!$C:$C,$A265,'2012Figures'!$I:$I,"",'2012Figures'!$B:$B,"BrokerToCy",'2012Figures'!$G:$G,"E1",'2012Figures'!$E:$E,$B$1)</f>
        <v>0</v>
      </c>
      <c r="N265" s="52">
        <f>SUMIFS('2012Figures'!$J:$J,'2012Figures'!$C:$C,$A265,'2012Figures'!$I:$I,"",'2012Figures'!$B:$B,"BrokerToCy",'2012Figures'!$G:$G,"P1",'2012Figures'!$E:$E,$B$1)</f>
        <v>0</v>
      </c>
      <c r="O265" s="52">
        <f>SUMIFS('2012Figures'!$J:$J,'2012Figures'!$C:$C,$A265,'2012Figures'!$I:$I,"",'2012Figures'!$B:$B,"CyToBroker",'2012Figures'!$G:$G,"E1",'2012Figures'!$E:$E,$B$1)</f>
        <v>0</v>
      </c>
      <c r="P265" s="52">
        <f>SUMIFS('2012Figures'!$J:$J,'2012Figures'!$C:$C,$A265,'2012Figures'!$I:$I,"",'2012Figures'!$B:$B,"CyToBroker",'2012Figures'!$G:$G,"P1",'2012Figures'!$E:$E,$B$1)</f>
        <v>0</v>
      </c>
      <c r="R265" s="46" t="str">
        <f t="shared" si="28"/>
        <v/>
      </c>
      <c r="S265" s="46" t="str">
        <f t="shared" si="28"/>
        <v/>
      </c>
      <c r="T265" s="46" t="str">
        <f t="shared" si="28"/>
        <v/>
      </c>
      <c r="U265" s="46" t="str">
        <f t="shared" si="28"/>
        <v/>
      </c>
      <c r="V265" s="46" t="str">
        <f t="shared" si="28"/>
        <v/>
      </c>
    </row>
    <row r="266" spans="1:22" x14ac:dyDescent="0.2">
      <c r="A266" s="21"/>
      <c r="B266" s="21" t="s">
        <v>92</v>
      </c>
      <c r="C266" s="22"/>
      <c r="D266" s="23">
        <f>SUM(E266:H266)</f>
        <v>6</v>
      </c>
      <c r="E266" s="23">
        <f>SUM(E260:E265)</f>
        <v>6</v>
      </c>
      <c r="F266" s="23">
        <f>SUM(F260:F265)</f>
        <v>0</v>
      </c>
      <c r="G266" s="23">
        <f>SUM(G260:G265)</f>
        <v>0</v>
      </c>
      <c r="H266" s="23">
        <f>SUM(H260:H265)</f>
        <v>0</v>
      </c>
      <c r="I266" s="21"/>
      <c r="J266" s="22"/>
      <c r="K266" s="21"/>
      <c r="L266" s="43">
        <f>SUM(M266:P266)</f>
        <v>6</v>
      </c>
      <c r="M266" s="43">
        <f>SUM(M260:M265)</f>
        <v>6</v>
      </c>
      <c r="N266" s="43">
        <f>SUM(N260:N265)</f>
        <v>0</v>
      </c>
      <c r="O266" s="43">
        <f>SUM(O260:O265)</f>
        <v>0</v>
      </c>
      <c r="P266" s="43">
        <f>SUM(P260:P265)</f>
        <v>0</v>
      </c>
      <c r="Q266" s="21"/>
      <c r="R266" s="21"/>
      <c r="S266" s="21"/>
      <c r="T266" s="21"/>
      <c r="U266" s="21"/>
      <c r="V266" s="21"/>
    </row>
    <row r="267" spans="1:22" x14ac:dyDescent="0.2">
      <c r="A267" s="28">
        <v>203</v>
      </c>
      <c r="B267" s="28" t="s">
        <v>45</v>
      </c>
      <c r="C267" s="17" t="s">
        <v>88</v>
      </c>
      <c r="D267" s="18">
        <f>SUMIFS('2013Figures'!$J:$J,'2013Figures'!$C:$C,$A267,'2013Figures'!$E:$E,$B$1)</f>
        <v>22</v>
      </c>
      <c r="E267" s="18">
        <f>SUMIFS('2013Figures'!$J:$J,'2013Figures'!$C:$C,$A267,'2013Figures'!$B:$B,"BrokerToCy",'2013Figures'!$G:$G,"E1",'2013Figures'!$E:$E,$B$1)</f>
        <v>22</v>
      </c>
      <c r="F267" s="18">
        <f>SUMIFS('2013Figures'!$J:$J,'2013Figures'!$C:$C,$A267,'2013Figures'!$B:$B,"BrokerToCy",'2013Figures'!$G:$G,"P1",'2013Figures'!$E:$E,$B$1)</f>
        <v>0</v>
      </c>
      <c r="G267" s="18">
        <f>SUMIFS('2013Figures'!$J:$J,'2013Figures'!$C:$C,$A267,'2013Figures'!$B:$B,"CyToBroker",'2013Figures'!$G:$G,"E1",'2013Figures'!$E:$E,$B$1)</f>
        <v>0</v>
      </c>
      <c r="H267" s="18">
        <f>SUMIFS('2013Figures'!$J:$J,'2013Figures'!$C:$C,$A267,'2013Figures'!$B:$B,"CyToBroker",'2013Figures'!$G:$G,"P1",'2013Figures'!$E:$E,$B$1)</f>
        <v>0</v>
      </c>
      <c r="I267" s="28"/>
      <c r="J267" s="17"/>
      <c r="K267" s="28"/>
      <c r="L267" s="50">
        <f>SUMIFS('2012Figures'!$J:$J,'2012Figures'!$C:$C,$A267,'2012Figures'!$E:$E,$B$1)</f>
        <v>24</v>
      </c>
      <c r="M267" s="50">
        <f>SUMIFS('2012Figures'!$J:$J,'2012Figures'!$C:$C,$A267,'2012Figures'!$B:$B,"BrokerToCy",'2012Figures'!$G:$G,"E1",'2012Figures'!$E:$E,$B$1)</f>
        <v>24</v>
      </c>
      <c r="N267" s="50">
        <f>SUMIFS('2012Figures'!$J:$J,'2012Figures'!$C:$C,$A267,'2012Figures'!$B:$B,"BrokerToCy",'2012Figures'!$G:$G,"P1",'2012Figures'!$E:$E,$B$1)</f>
        <v>0</v>
      </c>
      <c r="O267" s="50">
        <f>SUMIFS('2012Figures'!$J:$J,'2012Figures'!$C:$C,$A267,'2012Figures'!$B:$B,"CyToBroker",'2012Figures'!$G:$G,"E1",'2012Figures'!$E:$E,$B$1)</f>
        <v>0</v>
      </c>
      <c r="P267" s="50">
        <f>SUMIFS('2012Figures'!$J:$J,'2012Figures'!$C:$C,$A267,'2012Figures'!$B:$B,"CyToBroker",'2012Figures'!$G:$G,"P1",'2012Figures'!$E:$E,$B$1)</f>
        <v>0</v>
      </c>
      <c r="Q267" s="28"/>
      <c r="R267" s="46">
        <f t="shared" ref="R267:V330" si="29">IF(L267=0,"",ROUND(D267/L267-1,2))</f>
        <v>-0.08</v>
      </c>
      <c r="S267" s="46">
        <f t="shared" si="29"/>
        <v>-0.08</v>
      </c>
      <c r="T267" s="46" t="str">
        <f t="shared" si="29"/>
        <v/>
      </c>
      <c r="U267" s="46" t="str">
        <f t="shared" si="29"/>
        <v/>
      </c>
      <c r="V267" s="46" t="str">
        <f t="shared" si="29"/>
        <v/>
      </c>
    </row>
    <row r="268" spans="1:22" x14ac:dyDescent="0.2">
      <c r="A268" s="1">
        <v>203</v>
      </c>
      <c r="B268" s="1" t="s">
        <v>45</v>
      </c>
      <c r="C268" s="8">
        <v>4</v>
      </c>
      <c r="D268" s="29">
        <f>SUMIFS('2013Figures'!$J:$J,'2013Figures'!$C:$C,$A268,'2013Figures'!$H:$H,$B268,'2013Figures'!$I:$I,$C268,'2013Figures'!$E:$E,$B$1)</f>
        <v>0</v>
      </c>
      <c r="E268" s="9">
        <f>SUMIFS('2013Figures'!$J:$J,'2013Figures'!$C:$C,$A268,'2013Figures'!$H:$H,$B268,'2013Figures'!$I:$I,$C268,'2013Figures'!$B:$B,"BrokerToCy",'2013Figures'!$G:$G,"E1",'2013Figures'!$E:$E,$B$1)</f>
        <v>0</v>
      </c>
      <c r="F268" s="9">
        <f>SUMIFS('2013Figures'!$J:$J,'2013Figures'!$C:$C,$A268,'2013Figures'!$H:$H,$B268,'2013Figures'!$I:$I,$C268,'2013Figures'!$B:$B,"BrokerToCy",'2013Figures'!$G:$G,"P1",'2013Figures'!$E:$E,$B$1)</f>
        <v>0</v>
      </c>
      <c r="G268" s="9">
        <f>SUMIFS('2013Figures'!$J:$J,'2013Figures'!$C:$C,$A268,'2013Figures'!$H:$H,$B268,'2013Figures'!$I:$I,$C268,'2013Figures'!$B:$B,"CyToBroker",'2013Figures'!$G:$G,"E1",'2013Figures'!$E:$E,$B$1)</f>
        <v>0</v>
      </c>
      <c r="H268" s="9">
        <f>SUMIFS('2013Figures'!$J:$J,'2013Figures'!$C:$C,$A268,'2013Figures'!$H:$H,$B268,'2013Figures'!$I:$I,$C268,'2013Figures'!$B:$B,"CyToBroker",'2013Figures'!$G:$G,"P1",'2013Figures'!$E:$E,$B$1)</f>
        <v>0</v>
      </c>
      <c r="J268" s="8" t="s">
        <v>146</v>
      </c>
      <c r="L268" s="42">
        <f>SUMIFS('2012Figures'!$J:$J,'2012Figures'!$C:$C,$A268,'2012Figures'!$H:$H,$B268,'2012Figures'!$I:$I,$C268,'2012Figures'!$E:$E,$B$1)</f>
        <v>0</v>
      </c>
      <c r="M268" s="52">
        <f>SUMIFS('2012Figures'!$J:$J,'2012Figures'!$C:$C,$A268,'2012Figures'!$H:$H,$B268,'2012Figures'!$I:$I,$C268,'2012Figures'!$B:$B,"BrokerToCy",'2012Figures'!$G:$G,"E1",'2012Figures'!$E:$E,$B$1)</f>
        <v>0</v>
      </c>
      <c r="N268" s="52">
        <f>SUMIFS('2012Figures'!$J:$J,'2012Figures'!$C:$C,$A268,'2012Figures'!$H:$H,$B268,'2012Figures'!$I:$I,$C268,'2012Figures'!$B:$B,"BrokerToCy",'2012Figures'!$G:$G,"P1",'2012Figures'!$E:$E,$B$1)</f>
        <v>0</v>
      </c>
      <c r="O268" s="52">
        <f>SUMIFS('2012Figures'!$J:$J,'2012Figures'!$C:$C,$A268,'2012Figures'!$H:$H,$B268,'2012Figures'!$I:$I,$C268,'2012Figures'!$B:$B,"CyToBroker",'2012Figures'!$G:$G,"E1",'2012Figures'!$E:$E,$B$1)</f>
        <v>0</v>
      </c>
      <c r="P268" s="52">
        <f>SUMIFS('2012Figures'!$J:$J,'2012Figures'!$C:$C,$A268,'2012Figures'!$H:$H,$B268,'2012Figures'!$I:$I,$C268,'2012Figures'!$B:$B,"CyToBroker",'2012Figures'!$G:$G,"P1",'2012Figures'!$E:$E,$B$1)</f>
        <v>0</v>
      </c>
      <c r="R268" s="46" t="str">
        <f t="shared" si="29"/>
        <v/>
      </c>
      <c r="S268" s="46" t="str">
        <f t="shared" si="29"/>
        <v/>
      </c>
      <c r="T268" s="46" t="str">
        <f t="shared" si="29"/>
        <v/>
      </c>
      <c r="U268" s="46" t="str">
        <f t="shared" si="29"/>
        <v/>
      </c>
      <c r="V268" s="46" t="str">
        <f t="shared" si="29"/>
        <v/>
      </c>
    </row>
    <row r="269" spans="1:22" x14ac:dyDescent="0.2">
      <c r="A269" s="1">
        <v>203</v>
      </c>
      <c r="B269" s="1" t="s">
        <v>45</v>
      </c>
      <c r="C269" s="8">
        <v>3</v>
      </c>
      <c r="D269" s="29">
        <f>SUMIFS('2013Figures'!$J:$J,'2013Figures'!$C:$C,$A269,'2013Figures'!$H:$H,$B269,'2013Figures'!$I:$I,$C269,'2013Figures'!$E:$E,$B$1)</f>
        <v>0</v>
      </c>
      <c r="E269" s="9">
        <f>SUMIFS('2013Figures'!$J:$J,'2013Figures'!$C:$C,$A269,'2013Figures'!$H:$H,$B269,'2013Figures'!$I:$I,$C269,'2013Figures'!$B:$B,"BrokerToCy",'2013Figures'!$G:$G,"E1",'2013Figures'!$E:$E,$B$1)</f>
        <v>0</v>
      </c>
      <c r="F269" s="9">
        <f>SUMIFS('2013Figures'!$J:$J,'2013Figures'!$C:$C,$A269,'2013Figures'!$H:$H,$B269,'2013Figures'!$I:$I,$C269,'2013Figures'!$B:$B,"BrokerToCy",'2013Figures'!$G:$G,"P1",'2013Figures'!$E:$E,$B$1)</f>
        <v>0</v>
      </c>
      <c r="G269" s="9">
        <f>SUMIFS('2013Figures'!$J:$J,'2013Figures'!$C:$C,$A269,'2013Figures'!$H:$H,$B269,'2013Figures'!$I:$I,$C269,'2013Figures'!$B:$B,"CyToBroker",'2013Figures'!$G:$G,"E1",'2013Figures'!$E:$E,$B$1)</f>
        <v>0</v>
      </c>
      <c r="H269" s="9">
        <f>SUMIFS('2013Figures'!$J:$J,'2013Figures'!$C:$C,$A269,'2013Figures'!$H:$H,$B269,'2013Figures'!$I:$I,$C269,'2013Figures'!$B:$B,"CyToBroker",'2013Figures'!$G:$G,"P1",'2013Figures'!$E:$E,$B$1)</f>
        <v>0</v>
      </c>
      <c r="J269" s="8">
        <v>201501</v>
      </c>
      <c r="L269" s="42">
        <f>SUMIFS('2012Figures'!$J:$J,'2012Figures'!$C:$C,$A269,'2012Figures'!$H:$H,$B269,'2012Figures'!$I:$I,$C269,'2012Figures'!$E:$E,$B$1)</f>
        <v>0</v>
      </c>
      <c r="M269" s="52">
        <f>SUMIFS('2012Figures'!$J:$J,'2012Figures'!$C:$C,$A269,'2012Figures'!$H:$H,$B269,'2012Figures'!$I:$I,$C269,'2012Figures'!$B:$B,"BrokerToCy",'2012Figures'!$G:$G,"E1",'2012Figures'!$E:$E,$B$1)</f>
        <v>0</v>
      </c>
      <c r="N269" s="52">
        <f>SUMIFS('2012Figures'!$J:$J,'2012Figures'!$C:$C,$A269,'2012Figures'!$H:$H,$B269,'2012Figures'!$I:$I,$C269,'2012Figures'!$B:$B,"BrokerToCy",'2012Figures'!$G:$G,"P1",'2012Figures'!$E:$E,$B$1)</f>
        <v>0</v>
      </c>
      <c r="O269" s="52">
        <f>SUMIFS('2012Figures'!$J:$J,'2012Figures'!$C:$C,$A269,'2012Figures'!$H:$H,$B269,'2012Figures'!$I:$I,$C269,'2012Figures'!$B:$B,"CyToBroker",'2012Figures'!$G:$G,"E1",'2012Figures'!$E:$E,$B$1)</f>
        <v>0</v>
      </c>
      <c r="P269" s="52">
        <f>SUMIFS('2012Figures'!$J:$J,'2012Figures'!$C:$C,$A269,'2012Figures'!$H:$H,$B269,'2012Figures'!$I:$I,$C269,'2012Figures'!$B:$B,"CyToBroker",'2012Figures'!$G:$G,"P1",'2012Figures'!$E:$E,$B$1)</f>
        <v>0</v>
      </c>
      <c r="R269" s="46" t="str">
        <f t="shared" si="29"/>
        <v/>
      </c>
      <c r="S269" s="46" t="str">
        <f t="shared" si="29"/>
        <v/>
      </c>
      <c r="T269" s="46" t="str">
        <f t="shared" si="29"/>
        <v/>
      </c>
      <c r="U269" s="46" t="str">
        <f t="shared" si="29"/>
        <v/>
      </c>
      <c r="V269" s="46" t="str">
        <f t="shared" si="29"/>
        <v/>
      </c>
    </row>
    <row r="270" spans="1:22" x14ac:dyDescent="0.2">
      <c r="A270" s="1">
        <v>203</v>
      </c>
      <c r="B270" s="1" t="s">
        <v>45</v>
      </c>
      <c r="C270" s="8">
        <v>2</v>
      </c>
      <c r="D270" s="29">
        <f>SUMIFS('2013Figures'!$J:$J,'2013Figures'!$C:$C,$A270,'2013Figures'!$H:$H,$B270,'2013Figures'!$I:$I,$C270,'2013Figures'!$E:$E,$B$1)</f>
        <v>0</v>
      </c>
      <c r="E270" s="9">
        <f>SUMIFS('2013Figures'!$J:$J,'2013Figures'!$C:$C,$A270,'2013Figures'!$H:$H,$B270,'2013Figures'!$I:$I,$C270,'2013Figures'!$B:$B,"BrokerToCy",'2013Figures'!$G:$G,"E1",'2013Figures'!$E:$E,$B$1)</f>
        <v>0</v>
      </c>
      <c r="F270" s="9">
        <f>SUMIFS('2013Figures'!$J:$J,'2013Figures'!$C:$C,$A270,'2013Figures'!$H:$H,$B270,'2013Figures'!$I:$I,$C270,'2013Figures'!$B:$B,"BrokerToCy",'2013Figures'!$G:$G,"P1",'2013Figures'!$E:$E,$B$1)</f>
        <v>0</v>
      </c>
      <c r="G270" s="9">
        <f>SUMIFS('2013Figures'!$J:$J,'2013Figures'!$C:$C,$A270,'2013Figures'!$H:$H,$B270,'2013Figures'!$I:$I,$C270,'2013Figures'!$B:$B,"CyToBroker",'2013Figures'!$G:$G,"E1",'2013Figures'!$E:$E,$B$1)</f>
        <v>0</v>
      </c>
      <c r="H270" s="9">
        <f>SUMIFS('2013Figures'!$J:$J,'2013Figures'!$C:$C,$A270,'2013Figures'!$H:$H,$B270,'2013Figures'!$I:$I,$C270,'2013Figures'!$B:$B,"CyToBroker",'2013Figures'!$G:$G,"P1",'2013Figures'!$E:$E,$B$1)</f>
        <v>0</v>
      </c>
      <c r="J270" s="8">
        <v>201401</v>
      </c>
      <c r="L270" s="42">
        <f>SUMIFS('2012Figures'!$J:$J,'2012Figures'!$C:$C,$A270,'2012Figures'!$H:$H,$B270,'2012Figures'!$I:$I,$C270,'2012Figures'!$E:$E,$B$1)</f>
        <v>0</v>
      </c>
      <c r="M270" s="52">
        <f>SUMIFS('2012Figures'!$J:$J,'2012Figures'!$C:$C,$A270,'2012Figures'!$H:$H,$B270,'2012Figures'!$I:$I,$C270,'2012Figures'!$B:$B,"BrokerToCy",'2012Figures'!$G:$G,"E1",'2012Figures'!$E:$E,$B$1)</f>
        <v>0</v>
      </c>
      <c r="N270" s="52">
        <f>SUMIFS('2012Figures'!$J:$J,'2012Figures'!$C:$C,$A270,'2012Figures'!$H:$H,$B270,'2012Figures'!$I:$I,$C270,'2012Figures'!$B:$B,"BrokerToCy",'2012Figures'!$G:$G,"P1",'2012Figures'!$E:$E,$B$1)</f>
        <v>0</v>
      </c>
      <c r="O270" s="52">
        <f>SUMIFS('2012Figures'!$J:$J,'2012Figures'!$C:$C,$A270,'2012Figures'!$H:$H,$B270,'2012Figures'!$I:$I,$C270,'2012Figures'!$B:$B,"CyToBroker",'2012Figures'!$G:$G,"E1",'2012Figures'!$E:$E,$B$1)</f>
        <v>0</v>
      </c>
      <c r="P270" s="52">
        <f>SUMIFS('2012Figures'!$J:$J,'2012Figures'!$C:$C,$A270,'2012Figures'!$H:$H,$B270,'2012Figures'!$I:$I,$C270,'2012Figures'!$B:$B,"CyToBroker",'2012Figures'!$G:$G,"P1",'2012Figures'!$E:$E,$B$1)</f>
        <v>0</v>
      </c>
      <c r="R270" s="46" t="str">
        <f t="shared" si="29"/>
        <v/>
      </c>
      <c r="S270" s="46" t="str">
        <f t="shared" si="29"/>
        <v/>
      </c>
      <c r="T270" s="46" t="str">
        <f t="shared" si="29"/>
        <v/>
      </c>
      <c r="U270" s="46" t="str">
        <f t="shared" si="29"/>
        <v/>
      </c>
      <c r="V270" s="46" t="str">
        <f t="shared" si="29"/>
        <v/>
      </c>
    </row>
    <row r="271" spans="1:22" x14ac:dyDescent="0.2">
      <c r="A271" s="1">
        <v>203</v>
      </c>
      <c r="B271" s="1" t="s">
        <v>45</v>
      </c>
      <c r="C271" s="8">
        <v>1</v>
      </c>
      <c r="D271" s="29">
        <f>SUMIFS('2013Figures'!$J:$J,'2013Figures'!$C:$C,$A271,'2013Figures'!$H:$H,$B271,'2013Figures'!$I:$I,$C271,'2013Figures'!$E:$E,$B$1)</f>
        <v>22</v>
      </c>
      <c r="E271" s="9">
        <f>SUMIFS('2013Figures'!$J:$J,'2013Figures'!$C:$C,$A271,'2013Figures'!$H:$H,$B271,'2013Figures'!$I:$I,$C271,'2013Figures'!$B:$B,"BrokerToCy",'2013Figures'!$G:$G,"E1",'2013Figures'!$E:$E,$B$1)</f>
        <v>22</v>
      </c>
      <c r="F271" s="9">
        <f>SUMIFS('2013Figures'!$J:$J,'2013Figures'!$C:$C,$A271,'2013Figures'!$H:$H,$B271,'2013Figures'!$I:$I,$C271,'2013Figures'!$B:$B,"BrokerToCy",'2013Figures'!$G:$G,"P1",'2013Figures'!$E:$E,$B$1)</f>
        <v>0</v>
      </c>
      <c r="G271" s="9">
        <f>SUMIFS('2013Figures'!$J:$J,'2013Figures'!$C:$C,$A271,'2013Figures'!$H:$H,$B271,'2013Figures'!$I:$I,$C271,'2013Figures'!$B:$B,"CyToBroker",'2013Figures'!$G:$G,"E1",'2013Figures'!$E:$E,$B$1)</f>
        <v>0</v>
      </c>
      <c r="H271" s="9">
        <f>SUMIFS('2013Figures'!$J:$J,'2013Figures'!$C:$C,$A271,'2013Figures'!$H:$H,$B271,'2013Figures'!$I:$I,$C271,'2013Figures'!$B:$B,"CyToBroker",'2013Figures'!$G:$G,"P1",'2013Figures'!$E:$E,$B$1)</f>
        <v>0</v>
      </c>
      <c r="I271" s="30"/>
      <c r="J271" s="31">
        <v>200901</v>
      </c>
      <c r="K271" s="30"/>
      <c r="L271" s="42">
        <f>SUMIFS('2012Figures'!$J:$J,'2012Figures'!$C:$C,$A271,'2012Figures'!$H:$H,$B271,'2012Figures'!$I:$I,$C271,'2012Figures'!$E:$E,$B$1)</f>
        <v>24</v>
      </c>
      <c r="M271" s="52">
        <f>SUMIFS('2012Figures'!$J:$J,'2012Figures'!$C:$C,$A271,'2012Figures'!$H:$H,$B271,'2012Figures'!$I:$I,$C271,'2012Figures'!$B:$B,"BrokerToCy",'2012Figures'!$G:$G,"E1",'2012Figures'!$E:$E,$B$1)</f>
        <v>24</v>
      </c>
      <c r="N271" s="52">
        <f>SUMIFS('2012Figures'!$J:$J,'2012Figures'!$C:$C,$A271,'2012Figures'!$H:$H,$B271,'2012Figures'!$I:$I,$C271,'2012Figures'!$B:$B,"BrokerToCy",'2012Figures'!$G:$G,"P1",'2012Figures'!$E:$E,$B$1)</f>
        <v>0</v>
      </c>
      <c r="O271" s="52">
        <f>SUMIFS('2012Figures'!$J:$J,'2012Figures'!$C:$C,$A271,'2012Figures'!$H:$H,$B271,'2012Figures'!$I:$I,$C271,'2012Figures'!$B:$B,"CyToBroker",'2012Figures'!$G:$G,"E1",'2012Figures'!$E:$E,$B$1)</f>
        <v>0</v>
      </c>
      <c r="P271" s="52">
        <f>SUMIFS('2012Figures'!$J:$J,'2012Figures'!$C:$C,$A271,'2012Figures'!$H:$H,$B271,'2012Figures'!$I:$I,$C271,'2012Figures'!$B:$B,"CyToBroker",'2012Figures'!$G:$G,"P1",'2012Figures'!$E:$E,$B$1)</f>
        <v>0</v>
      </c>
      <c r="Q271" s="30"/>
      <c r="R271" s="46">
        <f t="shared" si="29"/>
        <v>-0.08</v>
      </c>
      <c r="S271" s="46">
        <f t="shared" si="29"/>
        <v>-0.08</v>
      </c>
      <c r="T271" s="46" t="str">
        <f t="shared" si="29"/>
        <v/>
      </c>
      <c r="U271" s="46" t="str">
        <f t="shared" si="29"/>
        <v/>
      </c>
      <c r="V271" s="46" t="str">
        <f t="shared" si="29"/>
        <v/>
      </c>
    </row>
    <row r="272" spans="1:22" x14ac:dyDescent="0.2">
      <c r="A272" s="1">
        <v>203</v>
      </c>
      <c r="B272" s="1" t="s">
        <v>45</v>
      </c>
      <c r="D272" s="29">
        <f>SUMIFS('2013Figures'!$J:$J,'2013Figures'!$C:$C,$A272,'2013Figures'!$I:$I,"",'2013Figures'!$E:$E,$B$1)</f>
        <v>0</v>
      </c>
      <c r="E272" s="9">
        <f>SUMIFS('2013Figures'!$J:$J,'2013Figures'!$C:$C,$A272,'2013Figures'!$I:$I,"",'2013Figures'!$B:$B,"BrokerToCy",'2013Figures'!$G:$G,"E1",'2013Figures'!$E:$E,$B$1)</f>
        <v>0</v>
      </c>
      <c r="F272" s="9">
        <f>SUMIFS('2013Figures'!$J:$J,'2013Figures'!$C:$C,$A272,'2013Figures'!$I:$I,"",'2013Figures'!$B:$B,"BrokerToCy",'2013Figures'!$G:$G,"P1",'2013Figures'!$E:$E,$B$1)</f>
        <v>0</v>
      </c>
      <c r="G272" s="9">
        <f>SUMIFS('2013Figures'!$J:$J,'2013Figures'!$C:$C,$A272,'2013Figures'!$I:$I,"",'2013Figures'!$B:$B,"CyToBroker",'2013Figures'!$G:$G,"E1",'2013Figures'!$E:$E,$B$1)</f>
        <v>0</v>
      </c>
      <c r="H272" s="9">
        <f>SUMIFS('2013Figures'!$J:$J,'2013Figures'!$C:$C,$A272,'2013Figures'!$I:$I,"",'2013Figures'!$B:$B,"CyToBroker",'2013Figures'!$G:$G,"P1",'2013Figures'!$E:$E,$B$1)</f>
        <v>0</v>
      </c>
      <c r="J272" s="8" t="s">
        <v>131</v>
      </c>
      <c r="L272" s="42">
        <f>SUMIFS('2012Figures'!$J:$J,'2012Figures'!$C:$C,$A272,'2012Figures'!$I:$I,"",'2012Figures'!$E:$E,$B$1)</f>
        <v>0</v>
      </c>
      <c r="M272" s="52">
        <f>SUMIFS('2012Figures'!$J:$J,'2012Figures'!$C:$C,$A272,'2012Figures'!$I:$I,"",'2012Figures'!$B:$B,"BrokerToCy",'2012Figures'!$G:$G,"E1",'2012Figures'!$E:$E,$B$1)</f>
        <v>0</v>
      </c>
      <c r="N272" s="52">
        <f>SUMIFS('2012Figures'!$J:$J,'2012Figures'!$C:$C,$A272,'2012Figures'!$I:$I,"",'2012Figures'!$B:$B,"BrokerToCy",'2012Figures'!$G:$G,"P1",'2012Figures'!$E:$E,$B$1)</f>
        <v>0</v>
      </c>
      <c r="O272" s="52">
        <f>SUMIFS('2012Figures'!$J:$J,'2012Figures'!$C:$C,$A272,'2012Figures'!$I:$I,"",'2012Figures'!$B:$B,"CyToBroker",'2012Figures'!$G:$G,"E1",'2012Figures'!$E:$E,$B$1)</f>
        <v>0</v>
      </c>
      <c r="P272" s="52">
        <f>SUMIFS('2012Figures'!$J:$J,'2012Figures'!$C:$C,$A272,'2012Figures'!$I:$I,"",'2012Figures'!$B:$B,"CyToBroker",'2012Figures'!$G:$G,"P1",'2012Figures'!$E:$E,$B$1)</f>
        <v>0</v>
      </c>
      <c r="R272" s="46" t="str">
        <f t="shared" si="29"/>
        <v/>
      </c>
      <c r="S272" s="46" t="str">
        <f t="shared" si="29"/>
        <v/>
      </c>
      <c r="T272" s="46" t="str">
        <f t="shared" si="29"/>
        <v/>
      </c>
      <c r="U272" s="46" t="str">
        <f t="shared" si="29"/>
        <v/>
      </c>
      <c r="V272" s="46" t="str">
        <f t="shared" si="29"/>
        <v/>
      </c>
    </row>
    <row r="273" spans="1:22" x14ac:dyDescent="0.2">
      <c r="A273" s="21"/>
      <c r="B273" s="21" t="s">
        <v>92</v>
      </c>
      <c r="C273" s="22"/>
      <c r="D273" s="23">
        <f>SUM(E273:H273)</f>
        <v>22</v>
      </c>
      <c r="E273" s="23">
        <f>SUM(E268:E272)</f>
        <v>22</v>
      </c>
      <c r="F273" s="23">
        <f>SUM(F268:F272)</f>
        <v>0</v>
      </c>
      <c r="G273" s="23">
        <f>SUM(G268:G272)</f>
        <v>0</v>
      </c>
      <c r="H273" s="23">
        <f>SUM(H268:H272)</f>
        <v>0</v>
      </c>
      <c r="I273" s="21"/>
      <c r="J273" s="22"/>
      <c r="K273" s="21"/>
      <c r="L273" s="43">
        <f>SUM(M273:P273)</f>
        <v>24</v>
      </c>
      <c r="M273" s="43">
        <f>SUM(M268:M272)</f>
        <v>24</v>
      </c>
      <c r="N273" s="43">
        <f>SUM(N268:N272)</f>
        <v>0</v>
      </c>
      <c r="O273" s="43">
        <f>SUM(O268:O272)</f>
        <v>0</v>
      </c>
      <c r="P273" s="43">
        <f>SUM(P268:P272)</f>
        <v>0</v>
      </c>
      <c r="Q273" s="21"/>
      <c r="R273" s="21"/>
      <c r="S273" s="21"/>
      <c r="T273" s="21"/>
      <c r="U273" s="21"/>
      <c r="V273" s="21"/>
    </row>
    <row r="274" spans="1:22" x14ac:dyDescent="0.2">
      <c r="A274" s="28">
        <v>204</v>
      </c>
      <c r="B274" s="28" t="s">
        <v>69</v>
      </c>
      <c r="C274" s="17" t="s">
        <v>88</v>
      </c>
      <c r="D274" s="18">
        <f>SUMIFS('2013Figures'!$J:$J,'2013Figures'!$C:$C,$A274,'2013Figures'!$E:$E,$B$1)</f>
        <v>206</v>
      </c>
      <c r="E274" s="18">
        <f>SUMIFS('2013Figures'!$J:$J,'2013Figures'!$C:$C,$A274,'2013Figures'!$B:$B,"BrokerToCy",'2013Figures'!$G:$G,"E1",'2013Figures'!$E:$E,$B$1)</f>
        <v>0</v>
      </c>
      <c r="F274" s="18">
        <f>SUMIFS('2013Figures'!$J:$J,'2013Figures'!$C:$C,$A274,'2013Figures'!$B:$B,"BrokerToCy",'2013Figures'!$G:$G,"P1",'2013Figures'!$E:$E,$B$1)</f>
        <v>0</v>
      </c>
      <c r="G274" s="18">
        <f>SUMIFS('2013Figures'!$J:$J,'2013Figures'!$C:$C,$A274,'2013Figures'!$B:$B,"CyToBroker",'2013Figures'!$G:$G,"E1",'2013Figures'!$E:$E,$B$1)</f>
        <v>206</v>
      </c>
      <c r="H274" s="18">
        <f>SUMIFS('2013Figures'!$J:$J,'2013Figures'!$C:$C,$A274,'2013Figures'!$B:$B,"CyToBroker",'2013Figures'!$G:$G,"P1",'2013Figures'!$E:$E,$B$1)</f>
        <v>0</v>
      </c>
      <c r="I274" s="28"/>
      <c r="J274" s="17"/>
      <c r="K274" s="28"/>
      <c r="L274" s="50">
        <f>SUMIFS('2012Figures'!$J:$J,'2012Figures'!$C:$C,$A274,'2012Figures'!$E:$E,$B$1)</f>
        <v>309</v>
      </c>
      <c r="M274" s="50">
        <f>SUMIFS('2012Figures'!$J:$J,'2012Figures'!$C:$C,$A274,'2012Figures'!$B:$B,"BrokerToCy",'2012Figures'!$G:$G,"E1",'2012Figures'!$E:$E,$B$1)</f>
        <v>0</v>
      </c>
      <c r="N274" s="50">
        <f>SUMIFS('2012Figures'!$J:$J,'2012Figures'!$C:$C,$A274,'2012Figures'!$B:$B,"BrokerToCy",'2012Figures'!$G:$G,"P1",'2012Figures'!$E:$E,$B$1)</f>
        <v>0</v>
      </c>
      <c r="O274" s="50">
        <f>SUMIFS('2012Figures'!$J:$J,'2012Figures'!$C:$C,$A274,'2012Figures'!$B:$B,"CyToBroker",'2012Figures'!$G:$G,"E1",'2012Figures'!$E:$E,$B$1)</f>
        <v>309</v>
      </c>
      <c r="P274" s="50">
        <f>SUMIFS('2012Figures'!$J:$J,'2012Figures'!$C:$C,$A274,'2012Figures'!$B:$B,"CyToBroker",'2012Figures'!$G:$G,"P1",'2012Figures'!$E:$E,$B$1)</f>
        <v>0</v>
      </c>
      <c r="Q274" s="28"/>
      <c r="R274" s="46">
        <f t="shared" si="29"/>
        <v>-0.33</v>
      </c>
      <c r="S274" s="46" t="str">
        <f t="shared" si="29"/>
        <v/>
      </c>
      <c r="T274" s="46" t="str">
        <f t="shared" si="29"/>
        <v/>
      </c>
      <c r="U274" s="46">
        <f t="shared" si="29"/>
        <v>-0.33</v>
      </c>
      <c r="V274" s="46" t="str">
        <f t="shared" si="29"/>
        <v/>
      </c>
    </row>
    <row r="275" spans="1:22" x14ac:dyDescent="0.2">
      <c r="A275" s="1">
        <v>204</v>
      </c>
      <c r="B275" s="1" t="s">
        <v>69</v>
      </c>
      <c r="C275" s="8">
        <v>5</v>
      </c>
      <c r="D275" s="29">
        <f>SUMIFS('2013Figures'!$J:$J,'2013Figures'!$C:$C,$A275,'2013Figures'!$H:$H,$B275,'2013Figures'!$I:$I,$C275,'2013Figures'!$E:$E,$B$1)</f>
        <v>0</v>
      </c>
      <c r="E275" s="9">
        <f>SUMIFS('2013Figures'!$J:$J,'2013Figures'!$C:$C,$A275,'2013Figures'!$H:$H,$B275,'2013Figures'!$I:$I,$C275,'2013Figures'!$B:$B,"BrokerToCy",'2013Figures'!$G:$G,"E1",'2013Figures'!$E:$E,$B$1)</f>
        <v>0</v>
      </c>
      <c r="F275" s="9">
        <f>SUMIFS('2013Figures'!$J:$J,'2013Figures'!$C:$C,$A275,'2013Figures'!$H:$H,$B275,'2013Figures'!$I:$I,$C275,'2013Figures'!$B:$B,"BrokerToCy",'2013Figures'!$G:$G,"P1",'2013Figures'!$E:$E,$B$1)</f>
        <v>0</v>
      </c>
      <c r="G275" s="9">
        <f>SUMIFS('2013Figures'!$J:$J,'2013Figures'!$C:$C,$A275,'2013Figures'!$H:$H,$B275,'2013Figures'!$I:$I,$C275,'2013Figures'!$B:$B,"CyToBroker",'2013Figures'!$G:$G,"E1",'2013Figures'!$E:$E,$B$1)</f>
        <v>0</v>
      </c>
      <c r="H275" s="9">
        <f>SUMIFS('2013Figures'!$J:$J,'2013Figures'!$C:$C,$A275,'2013Figures'!$H:$H,$B275,'2013Figures'!$I:$I,$C275,'2013Figures'!$B:$B,"CyToBroker",'2013Figures'!$G:$G,"P1",'2013Figures'!$E:$E,$B$1)</f>
        <v>0</v>
      </c>
      <c r="J275" s="8">
        <v>201501</v>
      </c>
      <c r="L275" s="42">
        <f>SUMIFS('2012Figures'!$J:$J,'2012Figures'!$C:$C,$A275,'2012Figures'!$H:$H,$B275,'2012Figures'!$I:$I,$C275,'2012Figures'!$E:$E,$B$1)</f>
        <v>0</v>
      </c>
      <c r="M275" s="52">
        <f>SUMIFS('2012Figures'!$J:$J,'2012Figures'!$C:$C,$A275,'2012Figures'!$H:$H,$B275,'2012Figures'!$I:$I,$C275,'2012Figures'!$B:$B,"BrokerToCy",'2012Figures'!$G:$G,"E1",'2012Figures'!$E:$E,$B$1)</f>
        <v>0</v>
      </c>
      <c r="N275" s="52">
        <f>SUMIFS('2012Figures'!$J:$J,'2012Figures'!$C:$C,$A275,'2012Figures'!$H:$H,$B275,'2012Figures'!$I:$I,$C275,'2012Figures'!$B:$B,"BrokerToCy",'2012Figures'!$G:$G,"P1",'2012Figures'!$E:$E,$B$1)</f>
        <v>0</v>
      </c>
      <c r="O275" s="52">
        <f>SUMIFS('2012Figures'!$J:$J,'2012Figures'!$C:$C,$A275,'2012Figures'!$H:$H,$B275,'2012Figures'!$I:$I,$C275,'2012Figures'!$B:$B,"CyToBroker",'2012Figures'!$G:$G,"E1",'2012Figures'!$E:$E,$B$1)</f>
        <v>0</v>
      </c>
      <c r="P275" s="52">
        <f>SUMIFS('2012Figures'!$J:$J,'2012Figures'!$C:$C,$A275,'2012Figures'!$H:$H,$B275,'2012Figures'!$I:$I,$C275,'2012Figures'!$B:$B,"CyToBroker",'2012Figures'!$G:$G,"P1",'2012Figures'!$E:$E,$B$1)</f>
        <v>0</v>
      </c>
      <c r="R275" s="46" t="str">
        <f t="shared" si="29"/>
        <v/>
      </c>
      <c r="S275" s="46" t="str">
        <f t="shared" si="29"/>
        <v/>
      </c>
      <c r="T275" s="46" t="str">
        <f t="shared" si="29"/>
        <v/>
      </c>
      <c r="U275" s="46" t="str">
        <f t="shared" si="29"/>
        <v/>
      </c>
      <c r="V275" s="46" t="str">
        <f t="shared" si="29"/>
        <v/>
      </c>
    </row>
    <row r="276" spans="1:22" x14ac:dyDescent="0.2">
      <c r="A276" s="1">
        <v>204</v>
      </c>
      <c r="B276" s="1" t="s">
        <v>69</v>
      </c>
      <c r="C276" s="8">
        <v>4</v>
      </c>
      <c r="D276" s="29">
        <f>SUMIFS('2013Figures'!$J:$J,'2013Figures'!$C:$C,$A276,'2013Figures'!$H:$H,$B276,'2013Figures'!$I:$I,$C276,'2013Figures'!$E:$E,$B$1)</f>
        <v>206</v>
      </c>
      <c r="E276" s="9">
        <f>SUMIFS('2013Figures'!$J:$J,'2013Figures'!$C:$C,$A276,'2013Figures'!$H:$H,$B276,'2013Figures'!$I:$I,$C276,'2013Figures'!$B:$B,"BrokerToCy",'2013Figures'!$G:$G,"E1",'2013Figures'!$E:$E,$B$1)</f>
        <v>0</v>
      </c>
      <c r="F276" s="9">
        <f>SUMIFS('2013Figures'!$J:$J,'2013Figures'!$C:$C,$A276,'2013Figures'!$H:$H,$B276,'2013Figures'!$I:$I,$C276,'2013Figures'!$B:$B,"BrokerToCy",'2013Figures'!$G:$G,"P1",'2013Figures'!$E:$E,$B$1)</f>
        <v>0</v>
      </c>
      <c r="G276" s="9">
        <f>SUMIFS('2013Figures'!$J:$J,'2013Figures'!$C:$C,$A276,'2013Figures'!$H:$H,$B276,'2013Figures'!$I:$I,$C276,'2013Figures'!$B:$B,"CyToBroker",'2013Figures'!$G:$G,"E1",'2013Figures'!$E:$E,$B$1)</f>
        <v>206</v>
      </c>
      <c r="H276" s="9">
        <f>SUMIFS('2013Figures'!$J:$J,'2013Figures'!$C:$C,$A276,'2013Figures'!$H:$H,$B276,'2013Figures'!$I:$I,$C276,'2013Figures'!$B:$B,"CyToBroker",'2013Figures'!$G:$G,"P1",'2013Figures'!$E:$E,$B$1)</f>
        <v>0</v>
      </c>
      <c r="I276" s="30"/>
      <c r="J276" s="31">
        <v>201301</v>
      </c>
      <c r="K276" s="30"/>
      <c r="L276" s="42">
        <f>SUMIFS('2012Figures'!$J:$J,'2012Figures'!$C:$C,$A276,'2012Figures'!$H:$H,$B276,'2012Figures'!$I:$I,$C276,'2012Figures'!$E:$E,$B$1)</f>
        <v>6</v>
      </c>
      <c r="M276" s="52">
        <f>SUMIFS('2012Figures'!$J:$J,'2012Figures'!$C:$C,$A276,'2012Figures'!$H:$H,$B276,'2012Figures'!$I:$I,$C276,'2012Figures'!$B:$B,"BrokerToCy",'2012Figures'!$G:$G,"E1",'2012Figures'!$E:$E,$B$1)</f>
        <v>0</v>
      </c>
      <c r="N276" s="52">
        <f>SUMIFS('2012Figures'!$J:$J,'2012Figures'!$C:$C,$A276,'2012Figures'!$H:$H,$B276,'2012Figures'!$I:$I,$C276,'2012Figures'!$B:$B,"BrokerToCy",'2012Figures'!$G:$G,"P1",'2012Figures'!$E:$E,$B$1)</f>
        <v>0</v>
      </c>
      <c r="O276" s="52">
        <f>SUMIFS('2012Figures'!$J:$J,'2012Figures'!$C:$C,$A276,'2012Figures'!$H:$H,$B276,'2012Figures'!$I:$I,$C276,'2012Figures'!$B:$B,"CyToBroker",'2012Figures'!$G:$G,"E1",'2012Figures'!$E:$E,$B$1)</f>
        <v>6</v>
      </c>
      <c r="P276" s="52">
        <f>SUMIFS('2012Figures'!$J:$J,'2012Figures'!$C:$C,$A276,'2012Figures'!$H:$H,$B276,'2012Figures'!$I:$I,$C276,'2012Figures'!$B:$B,"CyToBroker",'2012Figures'!$G:$G,"P1",'2012Figures'!$E:$E,$B$1)</f>
        <v>0</v>
      </c>
      <c r="Q276" s="30"/>
      <c r="R276" s="46">
        <f t="shared" si="29"/>
        <v>33.33</v>
      </c>
      <c r="S276" s="46" t="str">
        <f t="shared" si="29"/>
        <v/>
      </c>
      <c r="T276" s="46" t="str">
        <f t="shared" si="29"/>
        <v/>
      </c>
      <c r="U276" s="46">
        <f t="shared" si="29"/>
        <v>33.33</v>
      </c>
      <c r="V276" s="46" t="str">
        <f t="shared" si="29"/>
        <v/>
      </c>
    </row>
    <row r="277" spans="1:22" x14ac:dyDescent="0.2">
      <c r="A277" s="1">
        <v>204</v>
      </c>
      <c r="B277" s="1" t="s">
        <v>69</v>
      </c>
      <c r="C277" s="8">
        <v>3</v>
      </c>
      <c r="D277" s="29">
        <f>SUMIFS('2013Figures'!$J:$J,'2013Figures'!$C:$C,$A277,'2013Figures'!$H:$H,$B277,'2013Figures'!$I:$I,$C277,'2013Figures'!$E:$E,$B$1)</f>
        <v>0</v>
      </c>
      <c r="E277" s="9">
        <f>SUMIFS('2013Figures'!$J:$J,'2013Figures'!$C:$C,$A277,'2013Figures'!$H:$H,$B277,'2013Figures'!$I:$I,$C277,'2013Figures'!$B:$B,"BrokerToCy",'2013Figures'!$G:$G,"E1",'2013Figures'!$E:$E,$B$1)</f>
        <v>0</v>
      </c>
      <c r="F277" s="9">
        <f>SUMIFS('2013Figures'!$J:$J,'2013Figures'!$C:$C,$A277,'2013Figures'!$H:$H,$B277,'2013Figures'!$I:$I,$C277,'2013Figures'!$B:$B,"BrokerToCy",'2013Figures'!$G:$G,"P1",'2013Figures'!$E:$E,$B$1)</f>
        <v>0</v>
      </c>
      <c r="G277" s="9">
        <f>SUMIFS('2013Figures'!$J:$J,'2013Figures'!$C:$C,$A277,'2013Figures'!$H:$H,$B277,'2013Figures'!$I:$I,$C277,'2013Figures'!$B:$B,"CyToBroker",'2013Figures'!$G:$G,"E1",'2013Figures'!$E:$E,$B$1)</f>
        <v>0</v>
      </c>
      <c r="H277" s="9">
        <f>SUMIFS('2013Figures'!$J:$J,'2013Figures'!$C:$C,$A277,'2013Figures'!$H:$H,$B277,'2013Figures'!$I:$I,$C277,'2013Figures'!$B:$B,"CyToBroker",'2013Figures'!$G:$G,"P1",'2013Figures'!$E:$E,$B$1)</f>
        <v>0</v>
      </c>
      <c r="J277" s="8">
        <v>201201</v>
      </c>
      <c r="L277" s="42">
        <f>SUMIFS('2012Figures'!$J:$J,'2012Figures'!$C:$C,$A277,'2012Figures'!$H:$H,$B277,'2012Figures'!$I:$I,$C277,'2012Figures'!$E:$E,$B$1)</f>
        <v>0</v>
      </c>
      <c r="M277" s="52">
        <f>SUMIFS('2012Figures'!$J:$J,'2012Figures'!$C:$C,$A277,'2012Figures'!$H:$H,$B277,'2012Figures'!$I:$I,$C277,'2012Figures'!$B:$B,"BrokerToCy",'2012Figures'!$G:$G,"E1",'2012Figures'!$E:$E,$B$1)</f>
        <v>0</v>
      </c>
      <c r="N277" s="52">
        <f>SUMIFS('2012Figures'!$J:$J,'2012Figures'!$C:$C,$A277,'2012Figures'!$H:$H,$B277,'2012Figures'!$I:$I,$C277,'2012Figures'!$B:$B,"BrokerToCy",'2012Figures'!$G:$G,"P1",'2012Figures'!$E:$E,$B$1)</f>
        <v>0</v>
      </c>
      <c r="O277" s="52">
        <f>SUMIFS('2012Figures'!$J:$J,'2012Figures'!$C:$C,$A277,'2012Figures'!$H:$H,$B277,'2012Figures'!$I:$I,$C277,'2012Figures'!$B:$B,"CyToBroker",'2012Figures'!$G:$G,"E1",'2012Figures'!$E:$E,$B$1)</f>
        <v>0</v>
      </c>
      <c r="P277" s="52">
        <f>SUMIFS('2012Figures'!$J:$J,'2012Figures'!$C:$C,$A277,'2012Figures'!$H:$H,$B277,'2012Figures'!$I:$I,$C277,'2012Figures'!$B:$B,"CyToBroker",'2012Figures'!$G:$G,"P1",'2012Figures'!$E:$E,$B$1)</f>
        <v>0</v>
      </c>
      <c r="R277" s="46" t="str">
        <f t="shared" si="29"/>
        <v/>
      </c>
      <c r="S277" s="46" t="str">
        <f t="shared" si="29"/>
        <v/>
      </c>
      <c r="T277" s="46" t="str">
        <f t="shared" si="29"/>
        <v/>
      </c>
      <c r="U277" s="46" t="str">
        <f t="shared" si="29"/>
        <v/>
      </c>
      <c r="V277" s="46" t="str">
        <f t="shared" si="29"/>
        <v/>
      </c>
    </row>
    <row r="278" spans="1:22" x14ac:dyDescent="0.2">
      <c r="A278" s="1">
        <v>204</v>
      </c>
      <c r="B278" s="1" t="s">
        <v>69</v>
      </c>
      <c r="C278" s="8">
        <v>2</v>
      </c>
      <c r="D278" s="29">
        <f>SUMIFS('2013Figures'!$J:$J,'2013Figures'!$C:$C,$A278,'2013Figures'!$H:$H,$B278,'2013Figures'!$I:$I,$C278,'2013Figures'!$E:$E,$B$1)</f>
        <v>0</v>
      </c>
      <c r="E278" s="9">
        <f>SUMIFS('2013Figures'!$J:$J,'2013Figures'!$C:$C,$A278,'2013Figures'!$H:$H,$B278,'2013Figures'!$I:$I,$C278,'2013Figures'!$B:$B,"BrokerToCy",'2013Figures'!$G:$G,"E1",'2013Figures'!$E:$E,$B$1)</f>
        <v>0</v>
      </c>
      <c r="F278" s="9">
        <f>SUMIFS('2013Figures'!$J:$J,'2013Figures'!$C:$C,$A278,'2013Figures'!$H:$H,$B278,'2013Figures'!$I:$I,$C278,'2013Figures'!$B:$B,"BrokerToCy",'2013Figures'!$G:$G,"P1",'2013Figures'!$E:$E,$B$1)</f>
        <v>0</v>
      </c>
      <c r="G278" s="9">
        <f>SUMIFS('2013Figures'!$J:$J,'2013Figures'!$C:$C,$A278,'2013Figures'!$H:$H,$B278,'2013Figures'!$I:$I,$C278,'2013Figures'!$B:$B,"CyToBroker",'2013Figures'!$G:$G,"E1",'2013Figures'!$E:$E,$B$1)</f>
        <v>0</v>
      </c>
      <c r="H278" s="9">
        <f>SUMIFS('2013Figures'!$J:$J,'2013Figures'!$C:$C,$A278,'2013Figures'!$H:$H,$B278,'2013Figures'!$I:$I,$C278,'2013Figures'!$B:$B,"CyToBroker",'2013Figures'!$G:$G,"P1",'2013Figures'!$E:$E,$B$1)</f>
        <v>0</v>
      </c>
      <c r="J278" s="8">
        <v>201101</v>
      </c>
      <c r="L278" s="42">
        <f>SUMIFS('2012Figures'!$J:$J,'2012Figures'!$C:$C,$A278,'2012Figures'!$H:$H,$B278,'2012Figures'!$I:$I,$C278,'2012Figures'!$E:$E,$B$1)</f>
        <v>0</v>
      </c>
      <c r="M278" s="52">
        <f>SUMIFS('2012Figures'!$J:$J,'2012Figures'!$C:$C,$A278,'2012Figures'!$H:$H,$B278,'2012Figures'!$I:$I,$C278,'2012Figures'!$B:$B,"BrokerToCy",'2012Figures'!$G:$G,"E1",'2012Figures'!$E:$E,$B$1)</f>
        <v>0</v>
      </c>
      <c r="N278" s="52">
        <f>SUMIFS('2012Figures'!$J:$J,'2012Figures'!$C:$C,$A278,'2012Figures'!$H:$H,$B278,'2012Figures'!$I:$I,$C278,'2012Figures'!$B:$B,"BrokerToCy",'2012Figures'!$G:$G,"P1",'2012Figures'!$E:$E,$B$1)</f>
        <v>0</v>
      </c>
      <c r="O278" s="52">
        <f>SUMIFS('2012Figures'!$J:$J,'2012Figures'!$C:$C,$A278,'2012Figures'!$H:$H,$B278,'2012Figures'!$I:$I,$C278,'2012Figures'!$B:$B,"CyToBroker",'2012Figures'!$G:$G,"E1",'2012Figures'!$E:$E,$B$1)</f>
        <v>0</v>
      </c>
      <c r="P278" s="52">
        <f>SUMIFS('2012Figures'!$J:$J,'2012Figures'!$C:$C,$A278,'2012Figures'!$H:$H,$B278,'2012Figures'!$I:$I,$C278,'2012Figures'!$B:$B,"CyToBroker",'2012Figures'!$G:$G,"P1",'2012Figures'!$E:$E,$B$1)</f>
        <v>0</v>
      </c>
      <c r="R278" s="46" t="str">
        <f t="shared" si="29"/>
        <v/>
      </c>
      <c r="S278" s="46" t="str">
        <f t="shared" si="29"/>
        <v/>
      </c>
      <c r="T278" s="46" t="str">
        <f t="shared" si="29"/>
        <v/>
      </c>
      <c r="U278" s="46" t="str">
        <f t="shared" si="29"/>
        <v/>
      </c>
      <c r="V278" s="46" t="str">
        <f t="shared" si="29"/>
        <v/>
      </c>
    </row>
    <row r="279" spans="1:22" x14ac:dyDescent="0.2">
      <c r="A279" s="1">
        <v>204</v>
      </c>
      <c r="B279" s="1" t="s">
        <v>69</v>
      </c>
      <c r="C279" s="8">
        <v>1</v>
      </c>
      <c r="D279" s="29">
        <f>SUMIFS('2013Figures'!$J:$J,'2013Figures'!$C:$C,$A279,'2013Figures'!$H:$H,$B279,'2013Figures'!$I:$I,$C279,'2013Figures'!$E:$E,$B$1)</f>
        <v>0</v>
      </c>
      <c r="E279" s="9">
        <f>SUMIFS('2013Figures'!$J:$J,'2013Figures'!$C:$C,$A279,'2013Figures'!$H:$H,$B279,'2013Figures'!$I:$I,$C279,'2013Figures'!$B:$B,"BrokerToCy",'2013Figures'!$G:$G,"E1",'2013Figures'!$E:$E,$B$1)</f>
        <v>0</v>
      </c>
      <c r="F279" s="9">
        <f>SUMIFS('2013Figures'!$J:$J,'2013Figures'!$C:$C,$A279,'2013Figures'!$H:$H,$B279,'2013Figures'!$I:$I,$C279,'2013Figures'!$B:$B,"BrokerToCy",'2013Figures'!$G:$G,"P1",'2013Figures'!$E:$E,$B$1)</f>
        <v>0</v>
      </c>
      <c r="G279" s="9">
        <f>SUMIFS('2013Figures'!$J:$J,'2013Figures'!$C:$C,$A279,'2013Figures'!$H:$H,$B279,'2013Figures'!$I:$I,$C279,'2013Figures'!$B:$B,"CyToBroker",'2013Figures'!$G:$G,"E1",'2013Figures'!$E:$E,$B$1)</f>
        <v>0</v>
      </c>
      <c r="H279" s="9">
        <f>SUMIFS('2013Figures'!$J:$J,'2013Figures'!$C:$C,$A279,'2013Figures'!$H:$H,$B279,'2013Figures'!$I:$I,$C279,'2013Figures'!$B:$B,"CyToBroker",'2013Figures'!$G:$G,"P1",'2013Figures'!$E:$E,$B$1)</f>
        <v>0</v>
      </c>
      <c r="J279" s="8">
        <v>200901</v>
      </c>
      <c r="L279" s="42">
        <f>SUMIFS('2012Figures'!$J:$J,'2012Figures'!$C:$C,$A279,'2012Figures'!$H:$H,$B279,'2012Figures'!$I:$I,$C279,'2012Figures'!$E:$E,$B$1)</f>
        <v>303</v>
      </c>
      <c r="M279" s="52">
        <f>SUMIFS('2012Figures'!$J:$J,'2012Figures'!$C:$C,$A279,'2012Figures'!$H:$H,$B279,'2012Figures'!$I:$I,$C279,'2012Figures'!$B:$B,"BrokerToCy",'2012Figures'!$G:$G,"E1",'2012Figures'!$E:$E,$B$1)</f>
        <v>0</v>
      </c>
      <c r="N279" s="52">
        <f>SUMIFS('2012Figures'!$J:$J,'2012Figures'!$C:$C,$A279,'2012Figures'!$H:$H,$B279,'2012Figures'!$I:$I,$C279,'2012Figures'!$B:$B,"BrokerToCy",'2012Figures'!$G:$G,"P1",'2012Figures'!$E:$E,$B$1)</f>
        <v>0</v>
      </c>
      <c r="O279" s="52">
        <f>SUMIFS('2012Figures'!$J:$J,'2012Figures'!$C:$C,$A279,'2012Figures'!$H:$H,$B279,'2012Figures'!$I:$I,$C279,'2012Figures'!$B:$B,"CyToBroker",'2012Figures'!$G:$G,"E1",'2012Figures'!$E:$E,$B$1)</f>
        <v>303</v>
      </c>
      <c r="P279" s="52">
        <f>SUMIFS('2012Figures'!$J:$J,'2012Figures'!$C:$C,$A279,'2012Figures'!$H:$H,$B279,'2012Figures'!$I:$I,$C279,'2012Figures'!$B:$B,"CyToBroker",'2012Figures'!$G:$G,"P1",'2012Figures'!$E:$E,$B$1)</f>
        <v>0</v>
      </c>
      <c r="R279" s="46">
        <f t="shared" si="29"/>
        <v>-1</v>
      </c>
      <c r="S279" s="46" t="str">
        <f t="shared" si="29"/>
        <v/>
      </c>
      <c r="T279" s="46" t="str">
        <f t="shared" si="29"/>
        <v/>
      </c>
      <c r="U279" s="46">
        <f t="shared" si="29"/>
        <v>-1</v>
      </c>
      <c r="V279" s="46" t="str">
        <f t="shared" si="29"/>
        <v/>
      </c>
    </row>
    <row r="280" spans="1:22" x14ac:dyDescent="0.2">
      <c r="A280" s="1">
        <v>204</v>
      </c>
      <c r="B280" s="1" t="s">
        <v>69</v>
      </c>
      <c r="D280" s="29">
        <f>SUMIFS('2013Figures'!$J:$J,'2013Figures'!$C:$C,$A280,'2013Figures'!$I:$I,"",'2013Figures'!$E:$E,$B$1)</f>
        <v>0</v>
      </c>
      <c r="E280" s="9">
        <f>SUMIFS('2013Figures'!$J:$J,'2013Figures'!$C:$C,$A280,'2013Figures'!$I:$I,"",'2013Figures'!$B:$B,"BrokerToCy",'2013Figures'!$G:$G,"E1",'2013Figures'!$E:$E,$B$1)</f>
        <v>0</v>
      </c>
      <c r="F280" s="9">
        <f>SUMIFS('2013Figures'!$J:$J,'2013Figures'!$C:$C,$A280,'2013Figures'!$I:$I,"",'2013Figures'!$B:$B,"BrokerToCy",'2013Figures'!$G:$G,"P1",'2013Figures'!$E:$E,$B$1)</f>
        <v>0</v>
      </c>
      <c r="G280" s="9">
        <f>SUMIFS('2013Figures'!$J:$J,'2013Figures'!$C:$C,$A280,'2013Figures'!$I:$I,"",'2013Figures'!$B:$B,"CyToBroker",'2013Figures'!$G:$G,"E1",'2013Figures'!$E:$E,$B$1)</f>
        <v>0</v>
      </c>
      <c r="H280" s="9">
        <f>SUMIFS('2013Figures'!$J:$J,'2013Figures'!$C:$C,$A280,'2013Figures'!$I:$I,"",'2013Figures'!$B:$B,"CyToBroker",'2013Figures'!$G:$G,"P1",'2013Figures'!$E:$E,$B$1)</f>
        <v>0</v>
      </c>
      <c r="J280" s="8" t="s">
        <v>131</v>
      </c>
      <c r="L280" s="42">
        <f>SUMIFS('2012Figures'!$J:$J,'2012Figures'!$C:$C,$A280,'2012Figures'!$I:$I,"",'2012Figures'!$E:$E,$B$1)</f>
        <v>0</v>
      </c>
      <c r="M280" s="52">
        <f>SUMIFS('2012Figures'!$J:$J,'2012Figures'!$C:$C,$A280,'2012Figures'!$I:$I,"",'2012Figures'!$B:$B,"BrokerToCy",'2012Figures'!$G:$G,"E1",'2012Figures'!$E:$E,$B$1)</f>
        <v>0</v>
      </c>
      <c r="N280" s="52">
        <f>SUMIFS('2012Figures'!$J:$J,'2012Figures'!$C:$C,$A280,'2012Figures'!$I:$I,"",'2012Figures'!$B:$B,"BrokerToCy",'2012Figures'!$G:$G,"P1",'2012Figures'!$E:$E,$B$1)</f>
        <v>0</v>
      </c>
      <c r="O280" s="52">
        <f>SUMIFS('2012Figures'!$J:$J,'2012Figures'!$C:$C,$A280,'2012Figures'!$I:$I,"",'2012Figures'!$B:$B,"CyToBroker",'2012Figures'!$G:$G,"E1",'2012Figures'!$E:$E,$B$1)</f>
        <v>0</v>
      </c>
      <c r="P280" s="52">
        <f>SUMIFS('2012Figures'!$J:$J,'2012Figures'!$C:$C,$A280,'2012Figures'!$I:$I,"",'2012Figures'!$B:$B,"CyToBroker",'2012Figures'!$G:$G,"P1",'2012Figures'!$E:$E,$B$1)</f>
        <v>0</v>
      </c>
      <c r="R280" s="46" t="str">
        <f t="shared" si="29"/>
        <v/>
      </c>
      <c r="S280" s="46" t="str">
        <f t="shared" si="29"/>
        <v/>
      </c>
      <c r="T280" s="46" t="str">
        <f t="shared" si="29"/>
        <v/>
      </c>
      <c r="U280" s="46" t="str">
        <f t="shared" si="29"/>
        <v/>
      </c>
      <c r="V280" s="46" t="str">
        <f t="shared" si="29"/>
        <v/>
      </c>
    </row>
    <row r="281" spans="1:22" x14ac:dyDescent="0.2">
      <c r="A281" s="21"/>
      <c r="B281" s="21" t="s">
        <v>92</v>
      </c>
      <c r="C281" s="22"/>
      <c r="D281" s="23">
        <f>SUM(E281:H281)</f>
        <v>206</v>
      </c>
      <c r="E281" s="23">
        <f>SUM(E275:E280)</f>
        <v>0</v>
      </c>
      <c r="F281" s="23">
        <f>SUM(F275:F280)</f>
        <v>0</v>
      </c>
      <c r="G281" s="23">
        <f>SUM(G275:G280)</f>
        <v>206</v>
      </c>
      <c r="H281" s="23">
        <f>SUM(H275:H280)</f>
        <v>0</v>
      </c>
      <c r="I281" s="21"/>
      <c r="J281" s="22"/>
      <c r="K281" s="21"/>
      <c r="L281" s="43">
        <f>SUM(M281:P281)</f>
        <v>309</v>
      </c>
      <c r="M281" s="43">
        <f>SUM(M275:M280)</f>
        <v>0</v>
      </c>
      <c r="N281" s="43">
        <f>SUM(N275:N280)</f>
        <v>0</v>
      </c>
      <c r="O281" s="43">
        <f>SUM(O275:O280)</f>
        <v>309</v>
      </c>
      <c r="P281" s="43">
        <f>SUM(P275:P280)</f>
        <v>0</v>
      </c>
      <c r="Q281" s="21"/>
      <c r="R281" s="21"/>
      <c r="S281" s="21"/>
      <c r="T281" s="21"/>
      <c r="U281" s="21"/>
      <c r="V281" s="21"/>
    </row>
    <row r="282" spans="1:22" x14ac:dyDescent="0.2">
      <c r="A282" s="28">
        <v>205</v>
      </c>
      <c r="B282" s="28" t="s">
        <v>27</v>
      </c>
      <c r="C282" s="17" t="s">
        <v>88</v>
      </c>
      <c r="D282" s="18">
        <f>SUMIFS('2013Figures'!$J:$J,'2013Figures'!$C:$C,$A282,'2013Figures'!$E:$E,$B$1)</f>
        <v>1054</v>
      </c>
      <c r="E282" s="18">
        <f>SUMIFS('2013Figures'!$J:$J,'2013Figures'!$C:$C,$A282,'2013Figures'!$B:$B,"BrokerToCy",'2013Figures'!$G:$G,"E1",'2013Figures'!$E:$E,$B$1)</f>
        <v>0</v>
      </c>
      <c r="F282" s="18">
        <f>SUMIFS('2013Figures'!$J:$J,'2013Figures'!$C:$C,$A282,'2013Figures'!$B:$B,"BrokerToCy",'2013Figures'!$G:$G,"P1",'2013Figures'!$E:$E,$B$1)</f>
        <v>0</v>
      </c>
      <c r="G282" s="18">
        <f>SUMIFS('2013Figures'!$J:$J,'2013Figures'!$C:$C,$A282,'2013Figures'!$B:$B,"CyToBroker",'2013Figures'!$G:$G,"E1",'2013Figures'!$E:$E,$B$1)</f>
        <v>1054</v>
      </c>
      <c r="H282" s="18">
        <f>SUMIFS('2013Figures'!$J:$J,'2013Figures'!$C:$C,$A282,'2013Figures'!$B:$B,"CyToBroker",'2013Figures'!$G:$G,"P1",'2013Figures'!$E:$E,$B$1)</f>
        <v>0</v>
      </c>
      <c r="I282" s="28"/>
      <c r="J282" s="17"/>
      <c r="K282" s="28"/>
      <c r="L282" s="50">
        <f>SUMIFS('2012Figures'!$J:$J,'2012Figures'!$C:$C,$A282,'2012Figures'!$E:$E,$B$1)</f>
        <v>2010</v>
      </c>
      <c r="M282" s="50">
        <f>SUMIFS('2012Figures'!$J:$J,'2012Figures'!$C:$C,$A282,'2012Figures'!$B:$B,"BrokerToCy",'2012Figures'!$G:$G,"E1",'2012Figures'!$E:$E,$B$1)</f>
        <v>0</v>
      </c>
      <c r="N282" s="50">
        <f>SUMIFS('2012Figures'!$J:$J,'2012Figures'!$C:$C,$A282,'2012Figures'!$B:$B,"BrokerToCy",'2012Figures'!$G:$G,"P1",'2012Figures'!$E:$E,$B$1)</f>
        <v>0</v>
      </c>
      <c r="O282" s="50">
        <f>SUMIFS('2012Figures'!$J:$J,'2012Figures'!$C:$C,$A282,'2012Figures'!$B:$B,"CyToBroker",'2012Figures'!$G:$G,"E1",'2012Figures'!$E:$E,$B$1)</f>
        <v>2010</v>
      </c>
      <c r="P282" s="50">
        <f>SUMIFS('2012Figures'!$J:$J,'2012Figures'!$C:$C,$A282,'2012Figures'!$B:$B,"CyToBroker",'2012Figures'!$G:$G,"P1",'2012Figures'!$E:$E,$B$1)</f>
        <v>0</v>
      </c>
      <c r="Q282" s="28"/>
      <c r="R282" s="46">
        <f t="shared" si="29"/>
        <v>-0.48</v>
      </c>
      <c r="S282" s="46" t="str">
        <f t="shared" si="29"/>
        <v/>
      </c>
      <c r="T282" s="46" t="str">
        <f t="shared" si="29"/>
        <v/>
      </c>
      <c r="U282" s="46">
        <f t="shared" si="29"/>
        <v>-0.48</v>
      </c>
      <c r="V282" s="46" t="str">
        <f t="shared" si="29"/>
        <v/>
      </c>
    </row>
    <row r="283" spans="1:22" x14ac:dyDescent="0.2">
      <c r="A283" s="1">
        <v>205</v>
      </c>
      <c r="B283" s="1" t="s">
        <v>27</v>
      </c>
      <c r="C283" s="8">
        <v>5</v>
      </c>
      <c r="D283" s="29">
        <f>SUMIFS('2013Figures'!$J:$J,'2013Figures'!$C:$C,$A283,'2013Figures'!$H:$H,$B283,'2013Figures'!$I:$I,$C283,'2013Figures'!$E:$E,$B$1)</f>
        <v>0</v>
      </c>
      <c r="E283" s="9">
        <f>SUMIFS('2013Figures'!$J:$J,'2013Figures'!$C:$C,$A283,'2013Figures'!$H:$H,$B283,'2013Figures'!$I:$I,$C283,'2013Figures'!$B:$B,"BrokerToCy",'2013Figures'!$G:$G,"E1",'2013Figures'!$E:$E,$B$1)</f>
        <v>0</v>
      </c>
      <c r="F283" s="9">
        <f>SUMIFS('2013Figures'!$J:$J,'2013Figures'!$C:$C,$A283,'2013Figures'!$H:$H,$B283,'2013Figures'!$I:$I,$C283,'2013Figures'!$B:$B,"BrokerToCy",'2013Figures'!$G:$G,"P1",'2013Figures'!$E:$E,$B$1)</f>
        <v>0</v>
      </c>
      <c r="G283" s="9">
        <f>SUMIFS('2013Figures'!$J:$J,'2013Figures'!$C:$C,$A283,'2013Figures'!$H:$H,$B283,'2013Figures'!$I:$I,$C283,'2013Figures'!$B:$B,"CyToBroker",'2013Figures'!$G:$G,"E1",'2013Figures'!$E:$E,$B$1)</f>
        <v>0</v>
      </c>
      <c r="H283" s="9">
        <f>SUMIFS('2013Figures'!$J:$J,'2013Figures'!$C:$C,$A283,'2013Figures'!$H:$H,$B283,'2013Figures'!$I:$I,$C283,'2013Figures'!$B:$B,"CyToBroker",'2013Figures'!$G:$G,"P1",'2013Figures'!$E:$E,$B$1)</f>
        <v>0</v>
      </c>
      <c r="J283" s="8">
        <v>201501</v>
      </c>
      <c r="L283" s="42">
        <f>SUMIFS('2012Figures'!$J:$J,'2012Figures'!$C:$C,$A283,'2012Figures'!$H:$H,$B283,'2012Figures'!$I:$I,$C283,'2012Figures'!$E:$E,$B$1)</f>
        <v>0</v>
      </c>
      <c r="M283" s="52">
        <f>SUMIFS('2012Figures'!$J:$J,'2012Figures'!$C:$C,$A283,'2012Figures'!$H:$H,$B283,'2012Figures'!$I:$I,$C283,'2012Figures'!$B:$B,"BrokerToCy",'2012Figures'!$G:$G,"E1",'2012Figures'!$E:$E,$B$1)</f>
        <v>0</v>
      </c>
      <c r="N283" s="52">
        <f>SUMIFS('2012Figures'!$J:$J,'2012Figures'!$C:$C,$A283,'2012Figures'!$H:$H,$B283,'2012Figures'!$I:$I,$C283,'2012Figures'!$B:$B,"BrokerToCy",'2012Figures'!$G:$G,"P1",'2012Figures'!$E:$E,$B$1)</f>
        <v>0</v>
      </c>
      <c r="O283" s="52">
        <f>SUMIFS('2012Figures'!$J:$J,'2012Figures'!$C:$C,$A283,'2012Figures'!$H:$H,$B283,'2012Figures'!$I:$I,$C283,'2012Figures'!$B:$B,"CyToBroker",'2012Figures'!$G:$G,"E1",'2012Figures'!$E:$E,$B$1)</f>
        <v>0</v>
      </c>
      <c r="P283" s="52">
        <f>SUMIFS('2012Figures'!$J:$J,'2012Figures'!$C:$C,$A283,'2012Figures'!$H:$H,$B283,'2012Figures'!$I:$I,$C283,'2012Figures'!$B:$B,"CyToBroker",'2012Figures'!$G:$G,"P1",'2012Figures'!$E:$E,$B$1)</f>
        <v>0</v>
      </c>
      <c r="R283" s="46" t="str">
        <f t="shared" si="29"/>
        <v/>
      </c>
      <c r="S283" s="46" t="str">
        <f t="shared" si="29"/>
        <v/>
      </c>
      <c r="T283" s="46" t="str">
        <f t="shared" si="29"/>
        <v/>
      </c>
      <c r="U283" s="46" t="str">
        <f t="shared" si="29"/>
        <v/>
      </c>
      <c r="V283" s="46" t="str">
        <f t="shared" si="29"/>
        <v/>
      </c>
    </row>
    <row r="284" spans="1:22" x14ac:dyDescent="0.2">
      <c r="A284" s="1">
        <v>205</v>
      </c>
      <c r="B284" s="1" t="s">
        <v>27</v>
      </c>
      <c r="C284" s="8">
        <v>4</v>
      </c>
      <c r="D284" s="29">
        <f>SUMIFS('2013Figures'!$J:$J,'2013Figures'!$C:$C,$A284,'2013Figures'!$H:$H,$B284,'2013Figures'!$I:$I,$C284,'2013Figures'!$E:$E,$B$1)</f>
        <v>1042</v>
      </c>
      <c r="E284" s="9">
        <f>SUMIFS('2013Figures'!$J:$J,'2013Figures'!$C:$C,$A284,'2013Figures'!$H:$H,$B284,'2013Figures'!$I:$I,$C284,'2013Figures'!$B:$B,"BrokerToCy",'2013Figures'!$G:$G,"E1",'2013Figures'!$E:$E,$B$1)</f>
        <v>0</v>
      </c>
      <c r="F284" s="9">
        <f>SUMIFS('2013Figures'!$J:$J,'2013Figures'!$C:$C,$A284,'2013Figures'!$H:$H,$B284,'2013Figures'!$I:$I,$C284,'2013Figures'!$B:$B,"BrokerToCy",'2013Figures'!$G:$G,"P1",'2013Figures'!$E:$E,$B$1)</f>
        <v>0</v>
      </c>
      <c r="G284" s="9">
        <f>SUMIFS('2013Figures'!$J:$J,'2013Figures'!$C:$C,$A284,'2013Figures'!$H:$H,$B284,'2013Figures'!$I:$I,$C284,'2013Figures'!$B:$B,"CyToBroker",'2013Figures'!$G:$G,"E1",'2013Figures'!$E:$E,$B$1)</f>
        <v>1042</v>
      </c>
      <c r="H284" s="9">
        <f>SUMIFS('2013Figures'!$J:$J,'2013Figures'!$C:$C,$A284,'2013Figures'!$H:$H,$B284,'2013Figures'!$I:$I,$C284,'2013Figures'!$B:$B,"CyToBroker",'2013Figures'!$G:$G,"P1",'2013Figures'!$E:$E,$B$1)</f>
        <v>0</v>
      </c>
      <c r="I284" s="30"/>
      <c r="J284" s="31">
        <v>201301</v>
      </c>
      <c r="K284" s="30"/>
      <c r="L284" s="42">
        <f>SUMIFS('2012Figures'!$J:$J,'2012Figures'!$C:$C,$A284,'2012Figures'!$H:$H,$B284,'2012Figures'!$I:$I,$C284,'2012Figures'!$E:$E,$B$1)</f>
        <v>58</v>
      </c>
      <c r="M284" s="52">
        <f>SUMIFS('2012Figures'!$J:$J,'2012Figures'!$C:$C,$A284,'2012Figures'!$H:$H,$B284,'2012Figures'!$I:$I,$C284,'2012Figures'!$B:$B,"BrokerToCy",'2012Figures'!$G:$G,"E1",'2012Figures'!$E:$E,$B$1)</f>
        <v>0</v>
      </c>
      <c r="N284" s="52">
        <f>SUMIFS('2012Figures'!$J:$J,'2012Figures'!$C:$C,$A284,'2012Figures'!$H:$H,$B284,'2012Figures'!$I:$I,$C284,'2012Figures'!$B:$B,"BrokerToCy",'2012Figures'!$G:$G,"P1",'2012Figures'!$E:$E,$B$1)</f>
        <v>0</v>
      </c>
      <c r="O284" s="52">
        <f>SUMIFS('2012Figures'!$J:$J,'2012Figures'!$C:$C,$A284,'2012Figures'!$H:$H,$B284,'2012Figures'!$I:$I,$C284,'2012Figures'!$B:$B,"CyToBroker",'2012Figures'!$G:$G,"E1",'2012Figures'!$E:$E,$B$1)</f>
        <v>58</v>
      </c>
      <c r="P284" s="52">
        <f>SUMIFS('2012Figures'!$J:$J,'2012Figures'!$C:$C,$A284,'2012Figures'!$H:$H,$B284,'2012Figures'!$I:$I,$C284,'2012Figures'!$B:$B,"CyToBroker",'2012Figures'!$G:$G,"P1",'2012Figures'!$E:$E,$B$1)</f>
        <v>0</v>
      </c>
      <c r="Q284" s="30"/>
      <c r="R284" s="46">
        <f t="shared" si="29"/>
        <v>16.97</v>
      </c>
      <c r="S284" s="46" t="str">
        <f t="shared" si="29"/>
        <v/>
      </c>
      <c r="T284" s="46" t="str">
        <f t="shared" si="29"/>
        <v/>
      </c>
      <c r="U284" s="46">
        <f t="shared" si="29"/>
        <v>16.97</v>
      </c>
      <c r="V284" s="46" t="str">
        <f t="shared" si="29"/>
        <v/>
      </c>
    </row>
    <row r="285" spans="1:22" x14ac:dyDescent="0.2">
      <c r="A285" s="1">
        <v>205</v>
      </c>
      <c r="B285" s="1" t="s">
        <v>27</v>
      </c>
      <c r="C285" s="8">
        <v>3</v>
      </c>
      <c r="D285" s="29">
        <f>SUMIFS('2013Figures'!$J:$J,'2013Figures'!$C:$C,$A285,'2013Figures'!$H:$H,$B285,'2013Figures'!$I:$I,$C285,'2013Figures'!$E:$E,$B$1)</f>
        <v>0</v>
      </c>
      <c r="E285" s="9">
        <f>SUMIFS('2013Figures'!$J:$J,'2013Figures'!$C:$C,$A285,'2013Figures'!$H:$H,$B285,'2013Figures'!$I:$I,$C285,'2013Figures'!$B:$B,"BrokerToCy",'2013Figures'!$G:$G,"E1",'2013Figures'!$E:$E,$B$1)</f>
        <v>0</v>
      </c>
      <c r="F285" s="9">
        <f>SUMIFS('2013Figures'!$J:$J,'2013Figures'!$C:$C,$A285,'2013Figures'!$H:$H,$B285,'2013Figures'!$I:$I,$C285,'2013Figures'!$B:$B,"BrokerToCy",'2013Figures'!$G:$G,"P1",'2013Figures'!$E:$E,$B$1)</f>
        <v>0</v>
      </c>
      <c r="G285" s="9">
        <f>SUMIFS('2013Figures'!$J:$J,'2013Figures'!$C:$C,$A285,'2013Figures'!$H:$H,$B285,'2013Figures'!$I:$I,$C285,'2013Figures'!$B:$B,"CyToBroker",'2013Figures'!$G:$G,"E1",'2013Figures'!$E:$E,$B$1)</f>
        <v>0</v>
      </c>
      <c r="H285" s="9">
        <f>SUMIFS('2013Figures'!$J:$J,'2013Figures'!$C:$C,$A285,'2013Figures'!$H:$H,$B285,'2013Figures'!$I:$I,$C285,'2013Figures'!$B:$B,"CyToBroker",'2013Figures'!$G:$G,"P1",'2013Figures'!$E:$E,$B$1)</f>
        <v>0</v>
      </c>
      <c r="J285" s="8">
        <v>201201</v>
      </c>
      <c r="L285" s="42">
        <f>SUMIFS('2012Figures'!$J:$J,'2012Figures'!$C:$C,$A285,'2012Figures'!$H:$H,$B285,'2012Figures'!$I:$I,$C285,'2012Figures'!$E:$E,$B$1)</f>
        <v>0</v>
      </c>
      <c r="M285" s="52">
        <f>SUMIFS('2012Figures'!$J:$J,'2012Figures'!$C:$C,$A285,'2012Figures'!$H:$H,$B285,'2012Figures'!$I:$I,$C285,'2012Figures'!$B:$B,"BrokerToCy",'2012Figures'!$G:$G,"E1",'2012Figures'!$E:$E,$B$1)</f>
        <v>0</v>
      </c>
      <c r="N285" s="52">
        <f>SUMIFS('2012Figures'!$J:$J,'2012Figures'!$C:$C,$A285,'2012Figures'!$H:$H,$B285,'2012Figures'!$I:$I,$C285,'2012Figures'!$B:$B,"BrokerToCy",'2012Figures'!$G:$G,"P1",'2012Figures'!$E:$E,$B$1)</f>
        <v>0</v>
      </c>
      <c r="O285" s="52">
        <f>SUMIFS('2012Figures'!$J:$J,'2012Figures'!$C:$C,$A285,'2012Figures'!$H:$H,$B285,'2012Figures'!$I:$I,$C285,'2012Figures'!$B:$B,"CyToBroker",'2012Figures'!$G:$G,"E1",'2012Figures'!$E:$E,$B$1)</f>
        <v>0</v>
      </c>
      <c r="P285" s="52">
        <f>SUMIFS('2012Figures'!$J:$J,'2012Figures'!$C:$C,$A285,'2012Figures'!$H:$H,$B285,'2012Figures'!$I:$I,$C285,'2012Figures'!$B:$B,"CyToBroker",'2012Figures'!$G:$G,"P1",'2012Figures'!$E:$E,$B$1)</f>
        <v>0</v>
      </c>
      <c r="R285" s="46" t="str">
        <f t="shared" si="29"/>
        <v/>
      </c>
      <c r="S285" s="46" t="str">
        <f t="shared" si="29"/>
        <v/>
      </c>
      <c r="T285" s="46" t="str">
        <f t="shared" si="29"/>
        <v/>
      </c>
      <c r="U285" s="46" t="str">
        <f t="shared" si="29"/>
        <v/>
      </c>
      <c r="V285" s="46" t="str">
        <f t="shared" si="29"/>
        <v/>
      </c>
    </row>
    <row r="286" spans="1:22" x14ac:dyDescent="0.2">
      <c r="A286" s="1">
        <v>205</v>
      </c>
      <c r="B286" s="1" t="s">
        <v>27</v>
      </c>
      <c r="C286" s="8">
        <v>2</v>
      </c>
      <c r="D286" s="29">
        <f>SUMIFS('2013Figures'!$J:$J,'2013Figures'!$C:$C,$A286,'2013Figures'!$H:$H,$B286,'2013Figures'!$I:$I,$C286,'2013Figures'!$E:$E,$B$1)</f>
        <v>0</v>
      </c>
      <c r="E286" s="9">
        <f>SUMIFS('2013Figures'!$J:$J,'2013Figures'!$C:$C,$A286,'2013Figures'!$H:$H,$B286,'2013Figures'!$I:$I,$C286,'2013Figures'!$B:$B,"BrokerToCy",'2013Figures'!$G:$G,"E1",'2013Figures'!$E:$E,$B$1)</f>
        <v>0</v>
      </c>
      <c r="F286" s="9">
        <f>SUMIFS('2013Figures'!$J:$J,'2013Figures'!$C:$C,$A286,'2013Figures'!$H:$H,$B286,'2013Figures'!$I:$I,$C286,'2013Figures'!$B:$B,"BrokerToCy",'2013Figures'!$G:$G,"P1",'2013Figures'!$E:$E,$B$1)</f>
        <v>0</v>
      </c>
      <c r="G286" s="9">
        <f>SUMIFS('2013Figures'!$J:$J,'2013Figures'!$C:$C,$A286,'2013Figures'!$H:$H,$B286,'2013Figures'!$I:$I,$C286,'2013Figures'!$B:$B,"CyToBroker",'2013Figures'!$G:$G,"E1",'2013Figures'!$E:$E,$B$1)</f>
        <v>0</v>
      </c>
      <c r="H286" s="9">
        <f>SUMIFS('2013Figures'!$J:$J,'2013Figures'!$C:$C,$A286,'2013Figures'!$H:$H,$B286,'2013Figures'!$I:$I,$C286,'2013Figures'!$B:$B,"CyToBroker",'2013Figures'!$G:$G,"P1",'2013Figures'!$E:$E,$B$1)</f>
        <v>0</v>
      </c>
      <c r="J286" s="8">
        <v>201101</v>
      </c>
      <c r="L286" s="42">
        <f>SUMIFS('2012Figures'!$J:$J,'2012Figures'!$C:$C,$A286,'2012Figures'!$H:$H,$B286,'2012Figures'!$I:$I,$C286,'2012Figures'!$E:$E,$B$1)</f>
        <v>0</v>
      </c>
      <c r="M286" s="52">
        <f>SUMIFS('2012Figures'!$J:$J,'2012Figures'!$C:$C,$A286,'2012Figures'!$H:$H,$B286,'2012Figures'!$I:$I,$C286,'2012Figures'!$B:$B,"BrokerToCy",'2012Figures'!$G:$G,"E1",'2012Figures'!$E:$E,$B$1)</f>
        <v>0</v>
      </c>
      <c r="N286" s="52">
        <f>SUMIFS('2012Figures'!$J:$J,'2012Figures'!$C:$C,$A286,'2012Figures'!$H:$H,$B286,'2012Figures'!$I:$I,$C286,'2012Figures'!$B:$B,"BrokerToCy",'2012Figures'!$G:$G,"P1",'2012Figures'!$E:$E,$B$1)</f>
        <v>0</v>
      </c>
      <c r="O286" s="52">
        <f>SUMIFS('2012Figures'!$J:$J,'2012Figures'!$C:$C,$A286,'2012Figures'!$H:$H,$B286,'2012Figures'!$I:$I,$C286,'2012Figures'!$B:$B,"CyToBroker",'2012Figures'!$G:$G,"E1",'2012Figures'!$E:$E,$B$1)</f>
        <v>0</v>
      </c>
      <c r="P286" s="52">
        <f>SUMIFS('2012Figures'!$J:$J,'2012Figures'!$C:$C,$A286,'2012Figures'!$H:$H,$B286,'2012Figures'!$I:$I,$C286,'2012Figures'!$B:$B,"CyToBroker",'2012Figures'!$G:$G,"P1",'2012Figures'!$E:$E,$B$1)</f>
        <v>0</v>
      </c>
      <c r="R286" s="46" t="str">
        <f t="shared" si="29"/>
        <v/>
      </c>
      <c r="S286" s="46" t="str">
        <f t="shared" si="29"/>
        <v/>
      </c>
      <c r="T286" s="46" t="str">
        <f t="shared" si="29"/>
        <v/>
      </c>
      <c r="U286" s="46" t="str">
        <f t="shared" si="29"/>
        <v/>
      </c>
      <c r="V286" s="46" t="str">
        <f t="shared" si="29"/>
        <v/>
      </c>
    </row>
    <row r="287" spans="1:22" x14ac:dyDescent="0.2">
      <c r="A287" s="1">
        <v>205</v>
      </c>
      <c r="B287" s="1" t="s">
        <v>27</v>
      </c>
      <c r="C287" s="8">
        <v>1</v>
      </c>
      <c r="D287" s="29">
        <f>SUMIFS('2013Figures'!$J:$J,'2013Figures'!$C:$C,$A287,'2013Figures'!$H:$H,$B287,'2013Figures'!$I:$I,$C287,'2013Figures'!$E:$E,$B$1)</f>
        <v>12</v>
      </c>
      <c r="E287" s="9">
        <f>SUMIFS('2013Figures'!$J:$J,'2013Figures'!$C:$C,$A287,'2013Figures'!$H:$H,$B287,'2013Figures'!$I:$I,$C287,'2013Figures'!$B:$B,"BrokerToCy",'2013Figures'!$G:$G,"E1",'2013Figures'!$E:$E,$B$1)</f>
        <v>0</v>
      </c>
      <c r="F287" s="9">
        <f>SUMIFS('2013Figures'!$J:$J,'2013Figures'!$C:$C,$A287,'2013Figures'!$H:$H,$B287,'2013Figures'!$I:$I,$C287,'2013Figures'!$B:$B,"BrokerToCy",'2013Figures'!$G:$G,"P1",'2013Figures'!$E:$E,$B$1)</f>
        <v>0</v>
      </c>
      <c r="G287" s="9">
        <f>SUMIFS('2013Figures'!$J:$J,'2013Figures'!$C:$C,$A287,'2013Figures'!$H:$H,$B287,'2013Figures'!$I:$I,$C287,'2013Figures'!$B:$B,"CyToBroker",'2013Figures'!$G:$G,"E1",'2013Figures'!$E:$E,$B$1)</f>
        <v>12</v>
      </c>
      <c r="H287" s="9">
        <f>SUMIFS('2013Figures'!$J:$J,'2013Figures'!$C:$C,$A287,'2013Figures'!$H:$H,$B287,'2013Figures'!$I:$I,$C287,'2013Figures'!$B:$B,"CyToBroker",'2013Figures'!$G:$G,"P1",'2013Figures'!$E:$E,$B$1)</f>
        <v>0</v>
      </c>
      <c r="J287" s="8">
        <v>200901</v>
      </c>
      <c r="L287" s="42">
        <f>SUMIFS('2012Figures'!$J:$J,'2012Figures'!$C:$C,$A287,'2012Figures'!$H:$H,$B287,'2012Figures'!$I:$I,$C287,'2012Figures'!$E:$E,$B$1)</f>
        <v>1950</v>
      </c>
      <c r="M287" s="52">
        <f>SUMIFS('2012Figures'!$J:$J,'2012Figures'!$C:$C,$A287,'2012Figures'!$H:$H,$B287,'2012Figures'!$I:$I,$C287,'2012Figures'!$B:$B,"BrokerToCy",'2012Figures'!$G:$G,"E1",'2012Figures'!$E:$E,$B$1)</f>
        <v>0</v>
      </c>
      <c r="N287" s="52">
        <f>SUMIFS('2012Figures'!$J:$J,'2012Figures'!$C:$C,$A287,'2012Figures'!$H:$H,$B287,'2012Figures'!$I:$I,$C287,'2012Figures'!$B:$B,"BrokerToCy",'2012Figures'!$G:$G,"P1",'2012Figures'!$E:$E,$B$1)</f>
        <v>0</v>
      </c>
      <c r="O287" s="52">
        <f>SUMIFS('2012Figures'!$J:$J,'2012Figures'!$C:$C,$A287,'2012Figures'!$H:$H,$B287,'2012Figures'!$I:$I,$C287,'2012Figures'!$B:$B,"CyToBroker",'2012Figures'!$G:$G,"E1",'2012Figures'!$E:$E,$B$1)</f>
        <v>1950</v>
      </c>
      <c r="P287" s="52">
        <f>SUMIFS('2012Figures'!$J:$J,'2012Figures'!$C:$C,$A287,'2012Figures'!$H:$H,$B287,'2012Figures'!$I:$I,$C287,'2012Figures'!$B:$B,"CyToBroker",'2012Figures'!$G:$G,"P1",'2012Figures'!$E:$E,$B$1)</f>
        <v>0</v>
      </c>
      <c r="R287" s="46">
        <f t="shared" si="29"/>
        <v>-0.99</v>
      </c>
      <c r="S287" s="46" t="str">
        <f t="shared" si="29"/>
        <v/>
      </c>
      <c r="T287" s="46" t="str">
        <f t="shared" si="29"/>
        <v/>
      </c>
      <c r="U287" s="46">
        <f t="shared" si="29"/>
        <v>-0.99</v>
      </c>
      <c r="V287" s="46" t="str">
        <f t="shared" si="29"/>
        <v/>
      </c>
    </row>
    <row r="288" spans="1:22" x14ac:dyDescent="0.2">
      <c r="A288" s="1">
        <v>205</v>
      </c>
      <c r="B288" s="1" t="s">
        <v>27</v>
      </c>
      <c r="D288" s="29">
        <f>SUMIFS('2013Figures'!$J:$J,'2013Figures'!$C:$C,$A288,'2013Figures'!$I:$I,"",'2013Figures'!$E:$E,$B$1)</f>
        <v>0</v>
      </c>
      <c r="E288" s="9">
        <f>SUMIFS('2013Figures'!$J:$J,'2013Figures'!$C:$C,$A288,'2013Figures'!$I:$I,"",'2013Figures'!$B:$B,"BrokerToCy",'2013Figures'!$G:$G,"E1",'2013Figures'!$E:$E,$B$1)</f>
        <v>0</v>
      </c>
      <c r="F288" s="9">
        <f>SUMIFS('2013Figures'!$J:$J,'2013Figures'!$C:$C,$A288,'2013Figures'!$I:$I,"",'2013Figures'!$B:$B,"BrokerToCy",'2013Figures'!$G:$G,"P1",'2013Figures'!$E:$E,$B$1)</f>
        <v>0</v>
      </c>
      <c r="G288" s="9">
        <f>SUMIFS('2013Figures'!$J:$J,'2013Figures'!$C:$C,$A288,'2013Figures'!$I:$I,"",'2013Figures'!$B:$B,"CyToBroker",'2013Figures'!$G:$G,"E1",'2013Figures'!$E:$E,$B$1)</f>
        <v>0</v>
      </c>
      <c r="H288" s="9">
        <f>SUMIFS('2013Figures'!$J:$J,'2013Figures'!$C:$C,$A288,'2013Figures'!$I:$I,"",'2013Figures'!$B:$B,"CyToBroker",'2013Figures'!$G:$G,"P1",'2013Figures'!$E:$E,$B$1)</f>
        <v>0</v>
      </c>
      <c r="J288" s="8" t="s">
        <v>131</v>
      </c>
      <c r="L288" s="42">
        <f>SUMIFS('2012Figures'!$J:$J,'2012Figures'!$C:$C,$A288,'2012Figures'!$I:$I,"",'2012Figures'!$E:$E,$B$1)</f>
        <v>2</v>
      </c>
      <c r="M288" s="52">
        <f>SUMIFS('2012Figures'!$J:$J,'2012Figures'!$C:$C,$A288,'2012Figures'!$I:$I,"",'2012Figures'!$B:$B,"BrokerToCy",'2012Figures'!$G:$G,"E1",'2012Figures'!$E:$E,$B$1)</f>
        <v>0</v>
      </c>
      <c r="N288" s="52">
        <f>SUMIFS('2012Figures'!$J:$J,'2012Figures'!$C:$C,$A288,'2012Figures'!$I:$I,"",'2012Figures'!$B:$B,"BrokerToCy",'2012Figures'!$G:$G,"P1",'2012Figures'!$E:$E,$B$1)</f>
        <v>0</v>
      </c>
      <c r="O288" s="52">
        <f>SUMIFS('2012Figures'!$J:$J,'2012Figures'!$C:$C,$A288,'2012Figures'!$I:$I,"",'2012Figures'!$B:$B,"CyToBroker",'2012Figures'!$G:$G,"E1",'2012Figures'!$E:$E,$B$1)</f>
        <v>2</v>
      </c>
      <c r="P288" s="52">
        <f>SUMIFS('2012Figures'!$J:$J,'2012Figures'!$C:$C,$A288,'2012Figures'!$I:$I,"",'2012Figures'!$B:$B,"CyToBroker",'2012Figures'!$G:$G,"P1",'2012Figures'!$E:$E,$B$1)</f>
        <v>0</v>
      </c>
      <c r="R288" s="46">
        <f t="shared" si="29"/>
        <v>-1</v>
      </c>
      <c r="S288" s="46" t="str">
        <f t="shared" si="29"/>
        <v/>
      </c>
      <c r="T288" s="46" t="str">
        <f t="shared" si="29"/>
        <v/>
      </c>
      <c r="U288" s="46">
        <f t="shared" si="29"/>
        <v>-1</v>
      </c>
      <c r="V288" s="46" t="str">
        <f t="shared" si="29"/>
        <v/>
      </c>
    </row>
    <row r="289" spans="1:22" x14ac:dyDescent="0.2">
      <c r="A289" s="21"/>
      <c r="B289" s="21" t="s">
        <v>92</v>
      </c>
      <c r="C289" s="22"/>
      <c r="D289" s="23">
        <f>SUM(E289:H289)</f>
        <v>1054</v>
      </c>
      <c r="E289" s="23">
        <f>SUM(E283:E288)</f>
        <v>0</v>
      </c>
      <c r="F289" s="23">
        <f>SUM(F283:F288)</f>
        <v>0</v>
      </c>
      <c r="G289" s="23">
        <f>SUM(G283:G288)</f>
        <v>1054</v>
      </c>
      <c r="H289" s="23">
        <f>SUM(H283:H288)</f>
        <v>0</v>
      </c>
      <c r="I289" s="21"/>
      <c r="J289" s="22"/>
      <c r="K289" s="21"/>
      <c r="L289" s="43">
        <f>SUM(M289:P289)</f>
        <v>2010</v>
      </c>
      <c r="M289" s="43">
        <f>SUM(M283:M288)</f>
        <v>0</v>
      </c>
      <c r="N289" s="43">
        <f>SUM(N283:N288)</f>
        <v>0</v>
      </c>
      <c r="O289" s="43">
        <f>SUM(O283:O288)</f>
        <v>2010</v>
      </c>
      <c r="P289" s="43">
        <f>SUM(P283:P288)</f>
        <v>0</v>
      </c>
      <c r="Q289" s="21"/>
      <c r="R289" s="21"/>
      <c r="S289" s="21"/>
      <c r="T289" s="21"/>
      <c r="U289" s="21"/>
      <c r="V289" s="21"/>
    </row>
    <row r="290" spans="1:22" x14ac:dyDescent="0.2">
      <c r="A290" s="28">
        <v>206</v>
      </c>
      <c r="B290" s="28" t="s">
        <v>29</v>
      </c>
      <c r="C290" s="17" t="s">
        <v>88</v>
      </c>
      <c r="D290" s="18">
        <f>SUMIFS('2013Figures'!$J:$J,'2013Figures'!$C:$C,$A290,'2013Figures'!$E:$E,$B$1)</f>
        <v>29</v>
      </c>
      <c r="E290" s="18">
        <f>SUMIFS('2013Figures'!$J:$J,'2013Figures'!$C:$C,$A290,'2013Figures'!$B:$B,"BrokerToCy",'2013Figures'!$G:$G,"E1",'2013Figures'!$E:$E,$B$1)</f>
        <v>0</v>
      </c>
      <c r="F290" s="18">
        <f>SUMIFS('2013Figures'!$J:$J,'2013Figures'!$C:$C,$A290,'2013Figures'!$B:$B,"BrokerToCy",'2013Figures'!$G:$G,"P1",'2013Figures'!$E:$E,$B$1)</f>
        <v>0</v>
      </c>
      <c r="G290" s="18">
        <f>SUMIFS('2013Figures'!$J:$J,'2013Figures'!$C:$C,$A290,'2013Figures'!$B:$B,"CyToBroker",'2013Figures'!$G:$G,"E1",'2013Figures'!$E:$E,$B$1)</f>
        <v>29</v>
      </c>
      <c r="H290" s="18">
        <f>SUMIFS('2013Figures'!$J:$J,'2013Figures'!$C:$C,$A290,'2013Figures'!$B:$B,"CyToBroker",'2013Figures'!$G:$G,"P1",'2013Figures'!$E:$E,$B$1)</f>
        <v>0</v>
      </c>
      <c r="I290" s="28"/>
      <c r="J290" s="17"/>
      <c r="K290" s="28"/>
      <c r="L290" s="50">
        <f>SUMIFS('2012Figures'!$J:$J,'2012Figures'!$C:$C,$A290,'2012Figures'!$E:$E,$B$1)</f>
        <v>83</v>
      </c>
      <c r="M290" s="50">
        <f>SUMIFS('2012Figures'!$J:$J,'2012Figures'!$C:$C,$A290,'2012Figures'!$B:$B,"BrokerToCy",'2012Figures'!$G:$G,"E1",'2012Figures'!$E:$E,$B$1)</f>
        <v>0</v>
      </c>
      <c r="N290" s="50">
        <f>SUMIFS('2012Figures'!$J:$J,'2012Figures'!$C:$C,$A290,'2012Figures'!$B:$B,"BrokerToCy",'2012Figures'!$G:$G,"P1",'2012Figures'!$E:$E,$B$1)</f>
        <v>0</v>
      </c>
      <c r="O290" s="50">
        <f>SUMIFS('2012Figures'!$J:$J,'2012Figures'!$C:$C,$A290,'2012Figures'!$B:$B,"CyToBroker",'2012Figures'!$G:$G,"E1",'2012Figures'!$E:$E,$B$1)</f>
        <v>83</v>
      </c>
      <c r="P290" s="50">
        <f>SUMIFS('2012Figures'!$J:$J,'2012Figures'!$C:$C,$A290,'2012Figures'!$B:$B,"CyToBroker",'2012Figures'!$G:$G,"P1",'2012Figures'!$E:$E,$B$1)</f>
        <v>0</v>
      </c>
      <c r="Q290" s="28"/>
      <c r="R290" s="46">
        <f t="shared" si="29"/>
        <v>-0.65</v>
      </c>
      <c r="S290" s="46" t="str">
        <f t="shared" si="29"/>
        <v/>
      </c>
      <c r="T290" s="46" t="str">
        <f t="shared" si="29"/>
        <v/>
      </c>
      <c r="U290" s="46">
        <f t="shared" si="29"/>
        <v>-0.65</v>
      </c>
      <c r="V290" s="46" t="str">
        <f t="shared" si="29"/>
        <v/>
      </c>
    </row>
    <row r="291" spans="1:22" x14ac:dyDescent="0.2">
      <c r="A291" s="1">
        <v>206</v>
      </c>
      <c r="B291" s="1" t="s">
        <v>29</v>
      </c>
      <c r="C291" s="8">
        <v>5</v>
      </c>
      <c r="D291" s="29">
        <f>SUMIFS('2013Figures'!$J:$J,'2013Figures'!$C:$C,$A291,'2013Figures'!$H:$H,$B291,'2013Figures'!$I:$I,$C291,'2013Figures'!$E:$E,$B$1)</f>
        <v>0</v>
      </c>
      <c r="E291" s="9">
        <f>SUMIFS('2013Figures'!$J:$J,'2013Figures'!$C:$C,$A291,'2013Figures'!$H:$H,$B291,'2013Figures'!$I:$I,$C291,'2013Figures'!$B:$B,"BrokerToCy",'2013Figures'!$G:$G,"E1",'2013Figures'!$E:$E,$B$1)</f>
        <v>0</v>
      </c>
      <c r="F291" s="9">
        <f>SUMIFS('2013Figures'!$J:$J,'2013Figures'!$C:$C,$A291,'2013Figures'!$H:$H,$B291,'2013Figures'!$I:$I,$C291,'2013Figures'!$B:$B,"BrokerToCy",'2013Figures'!$G:$G,"P1",'2013Figures'!$E:$E,$B$1)</f>
        <v>0</v>
      </c>
      <c r="G291" s="9">
        <f>SUMIFS('2013Figures'!$J:$J,'2013Figures'!$C:$C,$A291,'2013Figures'!$H:$H,$B291,'2013Figures'!$I:$I,$C291,'2013Figures'!$B:$B,"CyToBroker",'2013Figures'!$G:$G,"E1",'2013Figures'!$E:$E,$B$1)</f>
        <v>0</v>
      </c>
      <c r="H291" s="9">
        <f>SUMIFS('2013Figures'!$J:$J,'2013Figures'!$C:$C,$A291,'2013Figures'!$H:$H,$B291,'2013Figures'!$I:$I,$C291,'2013Figures'!$B:$B,"CyToBroker",'2013Figures'!$G:$G,"P1",'2013Figures'!$E:$E,$B$1)</f>
        <v>0</v>
      </c>
      <c r="J291" s="8">
        <v>201501</v>
      </c>
      <c r="L291" s="42">
        <f>SUMIFS('2012Figures'!$J:$J,'2012Figures'!$C:$C,$A291,'2012Figures'!$H:$H,$B291,'2012Figures'!$I:$I,$C291,'2012Figures'!$E:$E,$B$1)</f>
        <v>0</v>
      </c>
      <c r="M291" s="52">
        <f>SUMIFS('2012Figures'!$J:$J,'2012Figures'!$C:$C,$A291,'2012Figures'!$H:$H,$B291,'2012Figures'!$I:$I,$C291,'2012Figures'!$B:$B,"BrokerToCy",'2012Figures'!$G:$G,"E1",'2012Figures'!$E:$E,$B$1)</f>
        <v>0</v>
      </c>
      <c r="N291" s="52">
        <f>SUMIFS('2012Figures'!$J:$J,'2012Figures'!$C:$C,$A291,'2012Figures'!$H:$H,$B291,'2012Figures'!$I:$I,$C291,'2012Figures'!$B:$B,"BrokerToCy",'2012Figures'!$G:$G,"P1",'2012Figures'!$E:$E,$B$1)</f>
        <v>0</v>
      </c>
      <c r="O291" s="52">
        <f>SUMIFS('2012Figures'!$J:$J,'2012Figures'!$C:$C,$A291,'2012Figures'!$H:$H,$B291,'2012Figures'!$I:$I,$C291,'2012Figures'!$B:$B,"CyToBroker",'2012Figures'!$G:$G,"E1",'2012Figures'!$E:$E,$B$1)</f>
        <v>0</v>
      </c>
      <c r="P291" s="52">
        <f>SUMIFS('2012Figures'!$J:$J,'2012Figures'!$C:$C,$A291,'2012Figures'!$H:$H,$B291,'2012Figures'!$I:$I,$C291,'2012Figures'!$B:$B,"CyToBroker",'2012Figures'!$G:$G,"P1",'2012Figures'!$E:$E,$B$1)</f>
        <v>0</v>
      </c>
      <c r="R291" s="46" t="str">
        <f t="shared" si="29"/>
        <v/>
      </c>
      <c r="S291" s="46" t="str">
        <f t="shared" si="29"/>
        <v/>
      </c>
      <c r="T291" s="46" t="str">
        <f t="shared" si="29"/>
        <v/>
      </c>
      <c r="U291" s="46" t="str">
        <f t="shared" si="29"/>
        <v/>
      </c>
      <c r="V291" s="46" t="str">
        <f t="shared" si="29"/>
        <v/>
      </c>
    </row>
    <row r="292" spans="1:22" x14ac:dyDescent="0.2">
      <c r="A292" s="1">
        <v>206</v>
      </c>
      <c r="B292" s="1" t="s">
        <v>29</v>
      </c>
      <c r="C292" s="8">
        <v>4</v>
      </c>
      <c r="D292" s="29">
        <f>SUMIFS('2013Figures'!$J:$J,'2013Figures'!$C:$C,$A292,'2013Figures'!$H:$H,$B292,'2013Figures'!$I:$I,$C292,'2013Figures'!$E:$E,$B$1)</f>
        <v>29</v>
      </c>
      <c r="E292" s="9">
        <f>SUMIFS('2013Figures'!$J:$J,'2013Figures'!$C:$C,$A292,'2013Figures'!$H:$H,$B292,'2013Figures'!$I:$I,$C292,'2013Figures'!$B:$B,"BrokerToCy",'2013Figures'!$G:$G,"E1",'2013Figures'!$E:$E,$B$1)</f>
        <v>0</v>
      </c>
      <c r="F292" s="9">
        <f>SUMIFS('2013Figures'!$J:$J,'2013Figures'!$C:$C,$A292,'2013Figures'!$H:$H,$B292,'2013Figures'!$I:$I,$C292,'2013Figures'!$B:$B,"BrokerToCy",'2013Figures'!$G:$G,"P1",'2013Figures'!$E:$E,$B$1)</f>
        <v>0</v>
      </c>
      <c r="G292" s="9">
        <f>SUMIFS('2013Figures'!$J:$J,'2013Figures'!$C:$C,$A292,'2013Figures'!$H:$H,$B292,'2013Figures'!$I:$I,$C292,'2013Figures'!$B:$B,"CyToBroker",'2013Figures'!$G:$G,"E1",'2013Figures'!$E:$E,$B$1)</f>
        <v>29</v>
      </c>
      <c r="H292" s="9">
        <f>SUMIFS('2013Figures'!$J:$J,'2013Figures'!$C:$C,$A292,'2013Figures'!$H:$H,$B292,'2013Figures'!$I:$I,$C292,'2013Figures'!$B:$B,"CyToBroker",'2013Figures'!$G:$G,"P1",'2013Figures'!$E:$E,$B$1)</f>
        <v>0</v>
      </c>
      <c r="I292" s="30"/>
      <c r="J292" s="31">
        <v>201301</v>
      </c>
      <c r="K292" s="30"/>
      <c r="L292" s="42">
        <f>SUMIFS('2012Figures'!$J:$J,'2012Figures'!$C:$C,$A292,'2012Figures'!$H:$H,$B292,'2012Figures'!$I:$I,$C292,'2012Figures'!$E:$E,$B$1)</f>
        <v>1</v>
      </c>
      <c r="M292" s="52">
        <f>SUMIFS('2012Figures'!$J:$J,'2012Figures'!$C:$C,$A292,'2012Figures'!$H:$H,$B292,'2012Figures'!$I:$I,$C292,'2012Figures'!$B:$B,"BrokerToCy",'2012Figures'!$G:$G,"E1",'2012Figures'!$E:$E,$B$1)</f>
        <v>0</v>
      </c>
      <c r="N292" s="52">
        <f>SUMIFS('2012Figures'!$J:$J,'2012Figures'!$C:$C,$A292,'2012Figures'!$H:$H,$B292,'2012Figures'!$I:$I,$C292,'2012Figures'!$B:$B,"BrokerToCy",'2012Figures'!$G:$G,"P1",'2012Figures'!$E:$E,$B$1)</f>
        <v>0</v>
      </c>
      <c r="O292" s="52">
        <f>SUMIFS('2012Figures'!$J:$J,'2012Figures'!$C:$C,$A292,'2012Figures'!$H:$H,$B292,'2012Figures'!$I:$I,$C292,'2012Figures'!$B:$B,"CyToBroker",'2012Figures'!$G:$G,"E1",'2012Figures'!$E:$E,$B$1)</f>
        <v>1</v>
      </c>
      <c r="P292" s="52">
        <f>SUMIFS('2012Figures'!$J:$J,'2012Figures'!$C:$C,$A292,'2012Figures'!$H:$H,$B292,'2012Figures'!$I:$I,$C292,'2012Figures'!$B:$B,"CyToBroker",'2012Figures'!$G:$G,"P1",'2012Figures'!$E:$E,$B$1)</f>
        <v>0</v>
      </c>
      <c r="Q292" s="30"/>
      <c r="R292" s="46">
        <f t="shared" si="29"/>
        <v>28</v>
      </c>
      <c r="S292" s="46" t="str">
        <f t="shared" si="29"/>
        <v/>
      </c>
      <c r="T292" s="46" t="str">
        <f t="shared" si="29"/>
        <v/>
      </c>
      <c r="U292" s="46">
        <f t="shared" si="29"/>
        <v>28</v>
      </c>
      <c r="V292" s="46" t="str">
        <f t="shared" si="29"/>
        <v/>
      </c>
    </row>
    <row r="293" spans="1:22" x14ac:dyDescent="0.2">
      <c r="A293" s="1">
        <v>206</v>
      </c>
      <c r="B293" s="1" t="s">
        <v>29</v>
      </c>
      <c r="C293" s="8">
        <v>3</v>
      </c>
      <c r="D293" s="29">
        <f>SUMIFS('2013Figures'!$J:$J,'2013Figures'!$C:$C,$A293,'2013Figures'!$H:$H,$B293,'2013Figures'!$I:$I,$C293,'2013Figures'!$E:$E,$B$1)</f>
        <v>0</v>
      </c>
      <c r="E293" s="9">
        <f>SUMIFS('2013Figures'!$J:$J,'2013Figures'!$C:$C,$A293,'2013Figures'!$H:$H,$B293,'2013Figures'!$I:$I,$C293,'2013Figures'!$B:$B,"BrokerToCy",'2013Figures'!$G:$G,"E1",'2013Figures'!$E:$E,$B$1)</f>
        <v>0</v>
      </c>
      <c r="F293" s="9">
        <f>SUMIFS('2013Figures'!$J:$J,'2013Figures'!$C:$C,$A293,'2013Figures'!$H:$H,$B293,'2013Figures'!$I:$I,$C293,'2013Figures'!$B:$B,"BrokerToCy",'2013Figures'!$G:$G,"P1",'2013Figures'!$E:$E,$B$1)</f>
        <v>0</v>
      </c>
      <c r="G293" s="9">
        <f>SUMIFS('2013Figures'!$J:$J,'2013Figures'!$C:$C,$A293,'2013Figures'!$H:$H,$B293,'2013Figures'!$I:$I,$C293,'2013Figures'!$B:$B,"CyToBroker",'2013Figures'!$G:$G,"E1",'2013Figures'!$E:$E,$B$1)</f>
        <v>0</v>
      </c>
      <c r="H293" s="9">
        <f>SUMIFS('2013Figures'!$J:$J,'2013Figures'!$C:$C,$A293,'2013Figures'!$H:$H,$B293,'2013Figures'!$I:$I,$C293,'2013Figures'!$B:$B,"CyToBroker",'2013Figures'!$G:$G,"P1",'2013Figures'!$E:$E,$B$1)</f>
        <v>0</v>
      </c>
      <c r="J293" s="8">
        <v>201201</v>
      </c>
      <c r="L293" s="42">
        <f>SUMIFS('2012Figures'!$J:$J,'2012Figures'!$C:$C,$A293,'2012Figures'!$H:$H,$B293,'2012Figures'!$I:$I,$C293,'2012Figures'!$E:$E,$B$1)</f>
        <v>0</v>
      </c>
      <c r="M293" s="52">
        <f>SUMIFS('2012Figures'!$J:$J,'2012Figures'!$C:$C,$A293,'2012Figures'!$H:$H,$B293,'2012Figures'!$I:$I,$C293,'2012Figures'!$B:$B,"BrokerToCy",'2012Figures'!$G:$G,"E1",'2012Figures'!$E:$E,$B$1)</f>
        <v>0</v>
      </c>
      <c r="N293" s="52">
        <f>SUMIFS('2012Figures'!$J:$J,'2012Figures'!$C:$C,$A293,'2012Figures'!$H:$H,$B293,'2012Figures'!$I:$I,$C293,'2012Figures'!$B:$B,"BrokerToCy",'2012Figures'!$G:$G,"P1",'2012Figures'!$E:$E,$B$1)</f>
        <v>0</v>
      </c>
      <c r="O293" s="52">
        <f>SUMIFS('2012Figures'!$J:$J,'2012Figures'!$C:$C,$A293,'2012Figures'!$H:$H,$B293,'2012Figures'!$I:$I,$C293,'2012Figures'!$B:$B,"CyToBroker",'2012Figures'!$G:$G,"E1",'2012Figures'!$E:$E,$B$1)</f>
        <v>0</v>
      </c>
      <c r="P293" s="52">
        <f>SUMIFS('2012Figures'!$J:$J,'2012Figures'!$C:$C,$A293,'2012Figures'!$H:$H,$B293,'2012Figures'!$I:$I,$C293,'2012Figures'!$B:$B,"CyToBroker",'2012Figures'!$G:$G,"P1",'2012Figures'!$E:$E,$B$1)</f>
        <v>0</v>
      </c>
      <c r="R293" s="46" t="str">
        <f t="shared" si="29"/>
        <v/>
      </c>
      <c r="S293" s="46" t="str">
        <f t="shared" si="29"/>
        <v/>
      </c>
      <c r="T293" s="46" t="str">
        <f t="shared" si="29"/>
        <v/>
      </c>
      <c r="U293" s="46" t="str">
        <f t="shared" si="29"/>
        <v/>
      </c>
      <c r="V293" s="46" t="str">
        <f t="shared" si="29"/>
        <v/>
      </c>
    </row>
    <row r="294" spans="1:22" x14ac:dyDescent="0.2">
      <c r="A294" s="1">
        <v>206</v>
      </c>
      <c r="B294" s="1" t="s">
        <v>29</v>
      </c>
      <c r="C294" s="8">
        <v>2</v>
      </c>
      <c r="D294" s="29">
        <f>SUMIFS('2013Figures'!$J:$J,'2013Figures'!$C:$C,$A294,'2013Figures'!$H:$H,$B294,'2013Figures'!$I:$I,$C294,'2013Figures'!$E:$E,$B$1)</f>
        <v>0</v>
      </c>
      <c r="E294" s="9">
        <f>SUMIFS('2013Figures'!$J:$J,'2013Figures'!$C:$C,$A294,'2013Figures'!$H:$H,$B294,'2013Figures'!$I:$I,$C294,'2013Figures'!$B:$B,"BrokerToCy",'2013Figures'!$G:$G,"E1",'2013Figures'!$E:$E,$B$1)</f>
        <v>0</v>
      </c>
      <c r="F294" s="9">
        <f>SUMIFS('2013Figures'!$J:$J,'2013Figures'!$C:$C,$A294,'2013Figures'!$H:$H,$B294,'2013Figures'!$I:$I,$C294,'2013Figures'!$B:$B,"BrokerToCy",'2013Figures'!$G:$G,"P1",'2013Figures'!$E:$E,$B$1)</f>
        <v>0</v>
      </c>
      <c r="G294" s="9">
        <f>SUMIFS('2013Figures'!$J:$J,'2013Figures'!$C:$C,$A294,'2013Figures'!$H:$H,$B294,'2013Figures'!$I:$I,$C294,'2013Figures'!$B:$B,"CyToBroker",'2013Figures'!$G:$G,"E1",'2013Figures'!$E:$E,$B$1)</f>
        <v>0</v>
      </c>
      <c r="H294" s="9">
        <f>SUMIFS('2013Figures'!$J:$J,'2013Figures'!$C:$C,$A294,'2013Figures'!$H:$H,$B294,'2013Figures'!$I:$I,$C294,'2013Figures'!$B:$B,"CyToBroker",'2013Figures'!$G:$G,"P1",'2013Figures'!$E:$E,$B$1)</f>
        <v>0</v>
      </c>
      <c r="J294" s="8">
        <v>201101</v>
      </c>
      <c r="L294" s="42">
        <f>SUMIFS('2012Figures'!$J:$J,'2012Figures'!$C:$C,$A294,'2012Figures'!$H:$H,$B294,'2012Figures'!$I:$I,$C294,'2012Figures'!$E:$E,$B$1)</f>
        <v>0</v>
      </c>
      <c r="M294" s="52">
        <f>SUMIFS('2012Figures'!$J:$J,'2012Figures'!$C:$C,$A294,'2012Figures'!$H:$H,$B294,'2012Figures'!$I:$I,$C294,'2012Figures'!$B:$B,"BrokerToCy",'2012Figures'!$G:$G,"E1",'2012Figures'!$E:$E,$B$1)</f>
        <v>0</v>
      </c>
      <c r="N294" s="52">
        <f>SUMIFS('2012Figures'!$J:$J,'2012Figures'!$C:$C,$A294,'2012Figures'!$H:$H,$B294,'2012Figures'!$I:$I,$C294,'2012Figures'!$B:$B,"BrokerToCy",'2012Figures'!$G:$G,"P1",'2012Figures'!$E:$E,$B$1)</f>
        <v>0</v>
      </c>
      <c r="O294" s="52">
        <f>SUMIFS('2012Figures'!$J:$J,'2012Figures'!$C:$C,$A294,'2012Figures'!$H:$H,$B294,'2012Figures'!$I:$I,$C294,'2012Figures'!$B:$B,"CyToBroker",'2012Figures'!$G:$G,"E1",'2012Figures'!$E:$E,$B$1)</f>
        <v>0</v>
      </c>
      <c r="P294" s="52">
        <f>SUMIFS('2012Figures'!$J:$J,'2012Figures'!$C:$C,$A294,'2012Figures'!$H:$H,$B294,'2012Figures'!$I:$I,$C294,'2012Figures'!$B:$B,"CyToBroker",'2012Figures'!$G:$G,"P1",'2012Figures'!$E:$E,$B$1)</f>
        <v>0</v>
      </c>
      <c r="R294" s="46" t="str">
        <f t="shared" si="29"/>
        <v/>
      </c>
      <c r="S294" s="46" t="str">
        <f t="shared" si="29"/>
        <v/>
      </c>
      <c r="T294" s="46" t="str">
        <f t="shared" si="29"/>
        <v/>
      </c>
      <c r="U294" s="46" t="str">
        <f t="shared" si="29"/>
        <v/>
      </c>
      <c r="V294" s="46" t="str">
        <f t="shared" si="29"/>
        <v/>
      </c>
    </row>
    <row r="295" spans="1:22" x14ac:dyDescent="0.2">
      <c r="A295" s="1">
        <v>206</v>
      </c>
      <c r="B295" s="1" t="s">
        <v>29</v>
      </c>
      <c r="C295" s="8">
        <v>1</v>
      </c>
      <c r="D295" s="29">
        <f>SUMIFS('2013Figures'!$J:$J,'2013Figures'!$C:$C,$A295,'2013Figures'!$H:$H,$B295,'2013Figures'!$I:$I,$C295,'2013Figures'!$E:$E,$B$1)</f>
        <v>0</v>
      </c>
      <c r="E295" s="9">
        <f>SUMIFS('2013Figures'!$J:$J,'2013Figures'!$C:$C,$A295,'2013Figures'!$H:$H,$B295,'2013Figures'!$I:$I,$C295,'2013Figures'!$B:$B,"BrokerToCy",'2013Figures'!$G:$G,"E1",'2013Figures'!$E:$E,$B$1)</f>
        <v>0</v>
      </c>
      <c r="F295" s="9">
        <f>SUMIFS('2013Figures'!$J:$J,'2013Figures'!$C:$C,$A295,'2013Figures'!$H:$H,$B295,'2013Figures'!$I:$I,$C295,'2013Figures'!$B:$B,"BrokerToCy",'2013Figures'!$G:$G,"P1",'2013Figures'!$E:$E,$B$1)</f>
        <v>0</v>
      </c>
      <c r="G295" s="9">
        <f>SUMIFS('2013Figures'!$J:$J,'2013Figures'!$C:$C,$A295,'2013Figures'!$H:$H,$B295,'2013Figures'!$I:$I,$C295,'2013Figures'!$B:$B,"CyToBroker",'2013Figures'!$G:$G,"E1",'2013Figures'!$E:$E,$B$1)</f>
        <v>0</v>
      </c>
      <c r="H295" s="9">
        <f>SUMIFS('2013Figures'!$J:$J,'2013Figures'!$C:$C,$A295,'2013Figures'!$H:$H,$B295,'2013Figures'!$I:$I,$C295,'2013Figures'!$B:$B,"CyToBroker",'2013Figures'!$G:$G,"P1",'2013Figures'!$E:$E,$B$1)</f>
        <v>0</v>
      </c>
      <c r="J295" s="8">
        <v>200901</v>
      </c>
      <c r="L295" s="42">
        <f>SUMIFS('2012Figures'!$J:$J,'2012Figures'!$C:$C,$A295,'2012Figures'!$H:$H,$B295,'2012Figures'!$I:$I,$C295,'2012Figures'!$E:$E,$B$1)</f>
        <v>82</v>
      </c>
      <c r="M295" s="52">
        <f>SUMIFS('2012Figures'!$J:$J,'2012Figures'!$C:$C,$A295,'2012Figures'!$H:$H,$B295,'2012Figures'!$I:$I,$C295,'2012Figures'!$B:$B,"BrokerToCy",'2012Figures'!$G:$G,"E1",'2012Figures'!$E:$E,$B$1)</f>
        <v>0</v>
      </c>
      <c r="N295" s="52">
        <f>SUMIFS('2012Figures'!$J:$J,'2012Figures'!$C:$C,$A295,'2012Figures'!$H:$H,$B295,'2012Figures'!$I:$I,$C295,'2012Figures'!$B:$B,"BrokerToCy",'2012Figures'!$G:$G,"P1",'2012Figures'!$E:$E,$B$1)</f>
        <v>0</v>
      </c>
      <c r="O295" s="52">
        <f>SUMIFS('2012Figures'!$J:$J,'2012Figures'!$C:$C,$A295,'2012Figures'!$H:$H,$B295,'2012Figures'!$I:$I,$C295,'2012Figures'!$B:$B,"CyToBroker",'2012Figures'!$G:$G,"E1",'2012Figures'!$E:$E,$B$1)</f>
        <v>82</v>
      </c>
      <c r="P295" s="52">
        <f>SUMIFS('2012Figures'!$J:$J,'2012Figures'!$C:$C,$A295,'2012Figures'!$H:$H,$B295,'2012Figures'!$I:$I,$C295,'2012Figures'!$B:$B,"CyToBroker",'2012Figures'!$G:$G,"P1",'2012Figures'!$E:$E,$B$1)</f>
        <v>0</v>
      </c>
      <c r="R295" s="46">
        <f t="shared" si="29"/>
        <v>-1</v>
      </c>
      <c r="S295" s="46" t="str">
        <f t="shared" si="29"/>
        <v/>
      </c>
      <c r="T295" s="46" t="str">
        <f t="shared" si="29"/>
        <v/>
      </c>
      <c r="U295" s="46">
        <f t="shared" si="29"/>
        <v>-1</v>
      </c>
      <c r="V295" s="46" t="str">
        <f t="shared" si="29"/>
        <v/>
      </c>
    </row>
    <row r="296" spans="1:22" x14ac:dyDescent="0.2">
      <c r="A296" s="1">
        <v>206</v>
      </c>
      <c r="B296" s="1" t="s">
        <v>29</v>
      </c>
      <c r="D296" s="29">
        <f>SUMIFS('2013Figures'!$J:$J,'2013Figures'!$C:$C,$A296,'2013Figures'!$I:$I,"",'2013Figures'!$E:$E,$B$1)</f>
        <v>0</v>
      </c>
      <c r="E296" s="9">
        <f>SUMIFS('2013Figures'!$J:$J,'2013Figures'!$C:$C,$A296,'2013Figures'!$I:$I,"",'2013Figures'!$B:$B,"BrokerToCy",'2013Figures'!$G:$G,"E1",'2013Figures'!$E:$E,$B$1)</f>
        <v>0</v>
      </c>
      <c r="F296" s="9">
        <f>SUMIFS('2013Figures'!$J:$J,'2013Figures'!$C:$C,$A296,'2013Figures'!$I:$I,"",'2013Figures'!$B:$B,"BrokerToCy",'2013Figures'!$G:$G,"P1",'2013Figures'!$E:$E,$B$1)</f>
        <v>0</v>
      </c>
      <c r="G296" s="9">
        <f>SUMIFS('2013Figures'!$J:$J,'2013Figures'!$C:$C,$A296,'2013Figures'!$I:$I,"",'2013Figures'!$B:$B,"CyToBroker",'2013Figures'!$G:$G,"E1",'2013Figures'!$E:$E,$B$1)</f>
        <v>0</v>
      </c>
      <c r="H296" s="9">
        <f>SUMIFS('2013Figures'!$J:$J,'2013Figures'!$C:$C,$A296,'2013Figures'!$I:$I,"",'2013Figures'!$B:$B,"CyToBroker",'2013Figures'!$G:$G,"P1",'2013Figures'!$E:$E,$B$1)</f>
        <v>0</v>
      </c>
      <c r="J296" s="8" t="s">
        <v>131</v>
      </c>
      <c r="L296" s="42">
        <f>SUMIFS('2012Figures'!$J:$J,'2012Figures'!$C:$C,$A296,'2012Figures'!$I:$I,"",'2012Figures'!$E:$E,$B$1)</f>
        <v>0</v>
      </c>
      <c r="M296" s="52">
        <f>SUMIFS('2012Figures'!$J:$J,'2012Figures'!$C:$C,$A296,'2012Figures'!$I:$I,"",'2012Figures'!$B:$B,"BrokerToCy",'2012Figures'!$G:$G,"E1",'2012Figures'!$E:$E,$B$1)</f>
        <v>0</v>
      </c>
      <c r="N296" s="52">
        <f>SUMIFS('2012Figures'!$J:$J,'2012Figures'!$C:$C,$A296,'2012Figures'!$I:$I,"",'2012Figures'!$B:$B,"BrokerToCy",'2012Figures'!$G:$G,"P1",'2012Figures'!$E:$E,$B$1)</f>
        <v>0</v>
      </c>
      <c r="O296" s="52">
        <f>SUMIFS('2012Figures'!$J:$J,'2012Figures'!$C:$C,$A296,'2012Figures'!$I:$I,"",'2012Figures'!$B:$B,"CyToBroker",'2012Figures'!$G:$G,"E1",'2012Figures'!$E:$E,$B$1)</f>
        <v>0</v>
      </c>
      <c r="P296" s="52">
        <f>SUMIFS('2012Figures'!$J:$J,'2012Figures'!$C:$C,$A296,'2012Figures'!$I:$I,"",'2012Figures'!$B:$B,"CyToBroker",'2012Figures'!$G:$G,"P1",'2012Figures'!$E:$E,$B$1)</f>
        <v>0</v>
      </c>
      <c r="R296" s="46" t="str">
        <f t="shared" si="29"/>
        <v/>
      </c>
      <c r="S296" s="46" t="str">
        <f t="shared" si="29"/>
        <v/>
      </c>
      <c r="T296" s="46" t="str">
        <f t="shared" si="29"/>
        <v/>
      </c>
      <c r="U296" s="46" t="str">
        <f t="shared" si="29"/>
        <v/>
      </c>
      <c r="V296" s="46" t="str">
        <f t="shared" si="29"/>
        <v/>
      </c>
    </row>
    <row r="297" spans="1:22" x14ac:dyDescent="0.2">
      <c r="A297" s="21"/>
      <c r="B297" s="21" t="s">
        <v>92</v>
      </c>
      <c r="C297" s="22"/>
      <c r="D297" s="23">
        <f>SUM(E297:H297)</f>
        <v>29</v>
      </c>
      <c r="E297" s="23">
        <f>SUM(E291:E296)</f>
        <v>0</v>
      </c>
      <c r="F297" s="23">
        <f>SUM(F291:F296)</f>
        <v>0</v>
      </c>
      <c r="G297" s="23">
        <f>SUM(G291:G296)</f>
        <v>29</v>
      </c>
      <c r="H297" s="23">
        <f>SUM(H291:H296)</f>
        <v>0</v>
      </c>
      <c r="I297" s="21"/>
      <c r="J297" s="22"/>
      <c r="K297" s="21"/>
      <c r="L297" s="43">
        <f>SUM(M297:P297)</f>
        <v>83</v>
      </c>
      <c r="M297" s="43">
        <f>SUM(M291:M296)</f>
        <v>0</v>
      </c>
      <c r="N297" s="43">
        <f>SUM(N291:N296)</f>
        <v>0</v>
      </c>
      <c r="O297" s="43">
        <f>SUM(O291:O296)</f>
        <v>83</v>
      </c>
      <c r="P297" s="43">
        <f>SUM(P291:P296)</f>
        <v>0</v>
      </c>
      <c r="Q297" s="21"/>
      <c r="R297" s="21"/>
      <c r="S297" s="21"/>
      <c r="T297" s="21"/>
      <c r="U297" s="21"/>
      <c r="V297" s="21"/>
    </row>
    <row r="298" spans="1:22" x14ac:dyDescent="0.2">
      <c r="A298" s="28">
        <v>207</v>
      </c>
      <c r="B298" s="28" t="s">
        <v>31</v>
      </c>
      <c r="C298" s="17" t="s">
        <v>88</v>
      </c>
      <c r="D298" s="18">
        <f>SUMIFS('2013Figures'!$J:$J,'2013Figures'!$C:$C,$A298,'2013Figures'!$E:$E,$B$1)</f>
        <v>67801</v>
      </c>
      <c r="E298" s="18">
        <f>SUMIFS('2013Figures'!$J:$J,'2013Figures'!$C:$C,$A298,'2013Figures'!$B:$B,"BrokerToCy",'2013Figures'!$G:$G,"E1",'2013Figures'!$E:$E,$B$1)</f>
        <v>0</v>
      </c>
      <c r="F298" s="18">
        <f>SUMIFS('2013Figures'!$J:$J,'2013Figures'!$C:$C,$A298,'2013Figures'!$B:$B,"BrokerToCy",'2013Figures'!$G:$G,"P1",'2013Figures'!$E:$E,$B$1)</f>
        <v>0</v>
      </c>
      <c r="G298" s="18">
        <f>SUMIFS('2013Figures'!$J:$J,'2013Figures'!$C:$C,$A298,'2013Figures'!$B:$B,"CyToBroker",'2013Figures'!$G:$G,"E1",'2013Figures'!$E:$E,$B$1)</f>
        <v>67801</v>
      </c>
      <c r="H298" s="18">
        <f>SUMIFS('2013Figures'!$J:$J,'2013Figures'!$C:$C,$A298,'2013Figures'!$B:$B,"CyToBroker",'2013Figures'!$G:$G,"P1",'2013Figures'!$E:$E,$B$1)</f>
        <v>0</v>
      </c>
      <c r="I298" s="28"/>
      <c r="J298" s="17"/>
      <c r="K298" s="28"/>
      <c r="L298" s="50">
        <f>SUMIFS('2012Figures'!$J:$J,'2012Figures'!$C:$C,$A298,'2012Figures'!$E:$E,$B$1)</f>
        <v>2874</v>
      </c>
      <c r="M298" s="50">
        <f>SUMIFS('2012Figures'!$J:$J,'2012Figures'!$C:$C,$A298,'2012Figures'!$B:$B,"BrokerToCy",'2012Figures'!$G:$G,"E1",'2012Figures'!$E:$E,$B$1)</f>
        <v>0</v>
      </c>
      <c r="N298" s="50">
        <f>SUMIFS('2012Figures'!$J:$J,'2012Figures'!$C:$C,$A298,'2012Figures'!$B:$B,"BrokerToCy",'2012Figures'!$G:$G,"P1",'2012Figures'!$E:$E,$B$1)</f>
        <v>0</v>
      </c>
      <c r="O298" s="50">
        <f>SUMIFS('2012Figures'!$J:$J,'2012Figures'!$C:$C,$A298,'2012Figures'!$B:$B,"CyToBroker",'2012Figures'!$G:$G,"E1",'2012Figures'!$E:$E,$B$1)</f>
        <v>2874</v>
      </c>
      <c r="P298" s="50">
        <f>SUMIFS('2012Figures'!$J:$J,'2012Figures'!$C:$C,$A298,'2012Figures'!$B:$B,"CyToBroker",'2012Figures'!$G:$G,"P1",'2012Figures'!$E:$E,$B$1)</f>
        <v>0</v>
      </c>
      <c r="Q298" s="28"/>
      <c r="R298" s="46">
        <f t="shared" si="29"/>
        <v>22.59</v>
      </c>
      <c r="S298" s="46" t="str">
        <f t="shared" si="29"/>
        <v/>
      </c>
      <c r="T298" s="46" t="str">
        <f t="shared" si="29"/>
        <v/>
      </c>
      <c r="U298" s="46">
        <f t="shared" si="29"/>
        <v>22.59</v>
      </c>
      <c r="V298" s="46" t="str">
        <f t="shared" si="29"/>
        <v/>
      </c>
    </row>
    <row r="299" spans="1:22" x14ac:dyDescent="0.2">
      <c r="A299" s="1">
        <v>207</v>
      </c>
      <c r="B299" s="1" t="s">
        <v>31</v>
      </c>
      <c r="C299" s="8">
        <v>4</v>
      </c>
      <c r="D299" s="29">
        <f>SUMIFS('2013Figures'!$J:$J,'2013Figures'!$C:$C,$A299,'2013Figures'!$H:$H,$B299,'2013Figures'!$I:$I,$C299,'2013Figures'!$E:$E,$B$1)</f>
        <v>0</v>
      </c>
      <c r="E299" s="9">
        <f>SUMIFS('2013Figures'!$J:$J,'2013Figures'!$C:$C,$A299,'2013Figures'!$H:$H,$B299,'2013Figures'!$I:$I,$C299,'2013Figures'!$B:$B,"BrokerToCy",'2013Figures'!$G:$G,"E1",'2013Figures'!$E:$E,$B$1)</f>
        <v>0</v>
      </c>
      <c r="F299" s="9">
        <f>SUMIFS('2013Figures'!$J:$J,'2013Figures'!$C:$C,$A299,'2013Figures'!$H:$H,$B299,'2013Figures'!$I:$I,$C299,'2013Figures'!$B:$B,"BrokerToCy",'2013Figures'!$G:$G,"P1",'2013Figures'!$E:$E,$B$1)</f>
        <v>0</v>
      </c>
      <c r="G299" s="9">
        <f>SUMIFS('2013Figures'!$J:$J,'2013Figures'!$C:$C,$A299,'2013Figures'!$H:$H,$B299,'2013Figures'!$I:$I,$C299,'2013Figures'!$B:$B,"CyToBroker",'2013Figures'!$G:$G,"E1",'2013Figures'!$E:$E,$B$1)</f>
        <v>0</v>
      </c>
      <c r="H299" s="9">
        <f>SUMIFS('2013Figures'!$J:$J,'2013Figures'!$C:$C,$A299,'2013Figures'!$H:$H,$B299,'2013Figures'!$I:$I,$C299,'2013Figures'!$B:$B,"CyToBroker",'2013Figures'!$G:$G,"P1",'2013Figures'!$E:$E,$B$1)</f>
        <v>0</v>
      </c>
      <c r="J299" s="8" t="s">
        <v>146</v>
      </c>
      <c r="L299" s="42">
        <f>SUMIFS('2012Figures'!$J:$J,'2012Figures'!$C:$C,$A299,'2012Figures'!$H:$H,$B299,'2012Figures'!$I:$I,$C299,'2012Figures'!$E:$E,$B$1)</f>
        <v>0</v>
      </c>
      <c r="M299" s="52">
        <f>SUMIFS('2012Figures'!$J:$J,'2012Figures'!$C:$C,$A299,'2012Figures'!$H:$H,$B299,'2012Figures'!$I:$I,$C299,'2012Figures'!$B:$B,"BrokerToCy",'2012Figures'!$G:$G,"E1",'2012Figures'!$E:$E,$B$1)</f>
        <v>0</v>
      </c>
      <c r="N299" s="52">
        <f>SUMIFS('2012Figures'!$J:$J,'2012Figures'!$C:$C,$A299,'2012Figures'!$H:$H,$B299,'2012Figures'!$I:$I,$C299,'2012Figures'!$B:$B,"BrokerToCy",'2012Figures'!$G:$G,"P1",'2012Figures'!$E:$E,$B$1)</f>
        <v>0</v>
      </c>
      <c r="O299" s="52">
        <f>SUMIFS('2012Figures'!$J:$J,'2012Figures'!$C:$C,$A299,'2012Figures'!$H:$H,$B299,'2012Figures'!$I:$I,$C299,'2012Figures'!$B:$B,"CyToBroker",'2012Figures'!$G:$G,"E1",'2012Figures'!$E:$E,$B$1)</f>
        <v>0</v>
      </c>
      <c r="P299" s="52">
        <f>SUMIFS('2012Figures'!$J:$J,'2012Figures'!$C:$C,$A299,'2012Figures'!$H:$H,$B299,'2012Figures'!$I:$I,$C299,'2012Figures'!$B:$B,"CyToBroker",'2012Figures'!$G:$G,"P1",'2012Figures'!$E:$E,$B$1)</f>
        <v>0</v>
      </c>
      <c r="R299" s="46" t="str">
        <f t="shared" si="29"/>
        <v/>
      </c>
      <c r="S299" s="46" t="str">
        <f t="shared" si="29"/>
        <v/>
      </c>
      <c r="T299" s="46" t="str">
        <f t="shared" si="29"/>
        <v/>
      </c>
      <c r="U299" s="46" t="str">
        <f t="shared" si="29"/>
        <v/>
      </c>
      <c r="V299" s="46" t="str">
        <f t="shared" si="29"/>
        <v/>
      </c>
    </row>
    <row r="300" spans="1:22" x14ac:dyDescent="0.2">
      <c r="A300" s="1">
        <v>207</v>
      </c>
      <c r="B300" s="1" t="s">
        <v>31</v>
      </c>
      <c r="C300" s="8">
        <v>2</v>
      </c>
      <c r="D300" s="29">
        <f>SUMIFS('2013Figures'!$J:$J,'2013Figures'!$C:$C,$A300,'2013Figures'!$H:$H,$B300,'2013Figures'!$I:$I,$C300,'2013Figures'!$E:$E,$B$1)</f>
        <v>0</v>
      </c>
      <c r="E300" s="9">
        <f>SUMIFS('2013Figures'!$J:$J,'2013Figures'!$C:$C,$A300,'2013Figures'!$H:$H,$B300,'2013Figures'!$I:$I,$C300,'2013Figures'!$B:$B,"BrokerToCy",'2013Figures'!$G:$G,"E1",'2013Figures'!$E:$E,$B$1)</f>
        <v>0</v>
      </c>
      <c r="F300" s="9">
        <f>SUMIFS('2013Figures'!$J:$J,'2013Figures'!$C:$C,$A300,'2013Figures'!$H:$H,$B300,'2013Figures'!$I:$I,$C300,'2013Figures'!$B:$B,"BrokerToCy",'2013Figures'!$G:$G,"P1",'2013Figures'!$E:$E,$B$1)</f>
        <v>0</v>
      </c>
      <c r="G300" s="9">
        <f>SUMIFS('2013Figures'!$J:$J,'2013Figures'!$C:$C,$A300,'2013Figures'!$H:$H,$B300,'2013Figures'!$I:$I,$C300,'2013Figures'!$B:$B,"CyToBroker",'2013Figures'!$G:$G,"E1",'2013Figures'!$E:$E,$B$1)</f>
        <v>0</v>
      </c>
      <c r="H300" s="9">
        <f>SUMIFS('2013Figures'!$J:$J,'2013Figures'!$C:$C,$A300,'2013Figures'!$H:$H,$B300,'2013Figures'!$I:$I,$C300,'2013Figures'!$B:$B,"CyToBroker",'2013Figures'!$G:$G,"P1",'2013Figures'!$E:$E,$B$1)</f>
        <v>0</v>
      </c>
      <c r="J300" s="8">
        <v>201401</v>
      </c>
      <c r="L300" s="42">
        <f>SUMIFS('2012Figures'!$J:$J,'2012Figures'!$C:$C,$A300,'2012Figures'!$H:$H,$B300,'2012Figures'!$I:$I,$C300,'2012Figures'!$E:$E,$B$1)</f>
        <v>0</v>
      </c>
      <c r="M300" s="52">
        <f>SUMIFS('2012Figures'!$J:$J,'2012Figures'!$C:$C,$A300,'2012Figures'!$H:$H,$B300,'2012Figures'!$I:$I,$C300,'2012Figures'!$B:$B,"BrokerToCy",'2012Figures'!$G:$G,"E1",'2012Figures'!$E:$E,$B$1)</f>
        <v>0</v>
      </c>
      <c r="N300" s="52">
        <f>SUMIFS('2012Figures'!$J:$J,'2012Figures'!$C:$C,$A300,'2012Figures'!$H:$H,$B300,'2012Figures'!$I:$I,$C300,'2012Figures'!$B:$B,"BrokerToCy",'2012Figures'!$G:$G,"P1",'2012Figures'!$E:$E,$B$1)</f>
        <v>0</v>
      </c>
      <c r="O300" s="52">
        <f>SUMIFS('2012Figures'!$J:$J,'2012Figures'!$C:$C,$A300,'2012Figures'!$H:$H,$B300,'2012Figures'!$I:$I,$C300,'2012Figures'!$B:$B,"CyToBroker",'2012Figures'!$G:$G,"E1",'2012Figures'!$E:$E,$B$1)</f>
        <v>0</v>
      </c>
      <c r="P300" s="52">
        <f>SUMIFS('2012Figures'!$J:$J,'2012Figures'!$C:$C,$A300,'2012Figures'!$H:$H,$B300,'2012Figures'!$I:$I,$C300,'2012Figures'!$B:$B,"CyToBroker",'2012Figures'!$G:$G,"P1",'2012Figures'!$E:$E,$B$1)</f>
        <v>0</v>
      </c>
      <c r="R300" s="46" t="str">
        <f t="shared" si="29"/>
        <v/>
      </c>
      <c r="S300" s="46" t="str">
        <f t="shared" si="29"/>
        <v/>
      </c>
      <c r="T300" s="46" t="str">
        <f t="shared" si="29"/>
        <v/>
      </c>
      <c r="U300" s="46" t="str">
        <f t="shared" si="29"/>
        <v/>
      </c>
      <c r="V300" s="46" t="str">
        <f t="shared" si="29"/>
        <v/>
      </c>
    </row>
    <row r="301" spans="1:22" x14ac:dyDescent="0.2">
      <c r="A301" s="1">
        <v>207</v>
      </c>
      <c r="B301" s="1" t="s">
        <v>31</v>
      </c>
      <c r="C301" s="8">
        <v>1</v>
      </c>
      <c r="D301" s="29">
        <f>SUMIFS('2013Figures'!$J:$J,'2013Figures'!$C:$C,$A301,'2013Figures'!$H:$H,$B301,'2013Figures'!$I:$I,$C301,'2013Figures'!$E:$E,$B$1)</f>
        <v>67801</v>
      </c>
      <c r="E301" s="9">
        <f>SUMIFS('2013Figures'!$J:$J,'2013Figures'!$C:$C,$A301,'2013Figures'!$H:$H,$B301,'2013Figures'!$I:$I,$C301,'2013Figures'!$B:$B,"BrokerToCy",'2013Figures'!$G:$G,"E1",'2013Figures'!$E:$E,$B$1)</f>
        <v>0</v>
      </c>
      <c r="F301" s="9">
        <f>SUMIFS('2013Figures'!$J:$J,'2013Figures'!$C:$C,$A301,'2013Figures'!$H:$H,$B301,'2013Figures'!$I:$I,$C301,'2013Figures'!$B:$B,"BrokerToCy",'2013Figures'!$G:$G,"P1",'2013Figures'!$E:$E,$B$1)</f>
        <v>0</v>
      </c>
      <c r="G301" s="9">
        <f>SUMIFS('2013Figures'!$J:$J,'2013Figures'!$C:$C,$A301,'2013Figures'!$H:$H,$B301,'2013Figures'!$I:$I,$C301,'2013Figures'!$B:$B,"CyToBroker",'2013Figures'!$G:$G,"E1",'2013Figures'!$E:$E,$B$1)</f>
        <v>67801</v>
      </c>
      <c r="H301" s="9">
        <f>SUMIFS('2013Figures'!$J:$J,'2013Figures'!$C:$C,$A301,'2013Figures'!$H:$H,$B301,'2013Figures'!$I:$I,$C301,'2013Figures'!$B:$B,"CyToBroker",'2013Figures'!$G:$G,"P1",'2013Figures'!$E:$E,$B$1)</f>
        <v>0</v>
      </c>
      <c r="I301" s="30"/>
      <c r="J301" s="31">
        <v>200901</v>
      </c>
      <c r="K301" s="30"/>
      <c r="L301" s="42">
        <f>SUMIFS('2012Figures'!$J:$J,'2012Figures'!$C:$C,$A301,'2012Figures'!$H:$H,$B301,'2012Figures'!$I:$I,$C301,'2012Figures'!$E:$E,$B$1)</f>
        <v>2874</v>
      </c>
      <c r="M301" s="52">
        <f>SUMIFS('2012Figures'!$J:$J,'2012Figures'!$C:$C,$A301,'2012Figures'!$H:$H,$B301,'2012Figures'!$I:$I,$C301,'2012Figures'!$B:$B,"BrokerToCy",'2012Figures'!$G:$G,"E1",'2012Figures'!$E:$E,$B$1)</f>
        <v>0</v>
      </c>
      <c r="N301" s="52">
        <f>SUMIFS('2012Figures'!$J:$J,'2012Figures'!$C:$C,$A301,'2012Figures'!$H:$H,$B301,'2012Figures'!$I:$I,$C301,'2012Figures'!$B:$B,"BrokerToCy",'2012Figures'!$G:$G,"P1",'2012Figures'!$E:$E,$B$1)</f>
        <v>0</v>
      </c>
      <c r="O301" s="52">
        <f>SUMIFS('2012Figures'!$J:$J,'2012Figures'!$C:$C,$A301,'2012Figures'!$H:$H,$B301,'2012Figures'!$I:$I,$C301,'2012Figures'!$B:$B,"CyToBroker",'2012Figures'!$G:$G,"E1",'2012Figures'!$E:$E,$B$1)</f>
        <v>2874</v>
      </c>
      <c r="P301" s="52">
        <f>SUMIFS('2012Figures'!$J:$J,'2012Figures'!$C:$C,$A301,'2012Figures'!$H:$H,$B301,'2012Figures'!$I:$I,$C301,'2012Figures'!$B:$B,"CyToBroker",'2012Figures'!$G:$G,"P1",'2012Figures'!$E:$E,$B$1)</f>
        <v>0</v>
      </c>
      <c r="Q301" s="30"/>
      <c r="R301" s="46">
        <f t="shared" si="29"/>
        <v>22.59</v>
      </c>
      <c r="S301" s="46" t="str">
        <f t="shared" si="29"/>
        <v/>
      </c>
      <c r="T301" s="46" t="str">
        <f t="shared" si="29"/>
        <v/>
      </c>
      <c r="U301" s="46">
        <f t="shared" si="29"/>
        <v>22.59</v>
      </c>
      <c r="V301" s="46" t="str">
        <f t="shared" si="29"/>
        <v/>
      </c>
    </row>
    <row r="302" spans="1:22" x14ac:dyDescent="0.2">
      <c r="A302" s="1">
        <v>207</v>
      </c>
      <c r="B302" s="1" t="s">
        <v>31</v>
      </c>
      <c r="D302" s="29">
        <f>SUMIFS('2013Figures'!$J:$J,'2013Figures'!$C:$C,$A302,'2013Figures'!$I:$I,"",'2013Figures'!$E:$E,$B$1)</f>
        <v>0</v>
      </c>
      <c r="E302" s="9">
        <f>SUMIFS('2013Figures'!$J:$J,'2013Figures'!$C:$C,$A302,'2013Figures'!$I:$I,"",'2013Figures'!$B:$B,"BrokerToCy",'2013Figures'!$G:$G,"E1",'2013Figures'!$E:$E,$B$1)</f>
        <v>0</v>
      </c>
      <c r="F302" s="9">
        <f>SUMIFS('2013Figures'!$J:$J,'2013Figures'!$C:$C,$A302,'2013Figures'!$I:$I,"",'2013Figures'!$B:$B,"BrokerToCy",'2013Figures'!$G:$G,"P1",'2013Figures'!$E:$E,$B$1)</f>
        <v>0</v>
      </c>
      <c r="G302" s="9">
        <f>SUMIFS('2013Figures'!$J:$J,'2013Figures'!$C:$C,$A302,'2013Figures'!$I:$I,"",'2013Figures'!$B:$B,"CyToBroker",'2013Figures'!$G:$G,"E1",'2013Figures'!$E:$E,$B$1)</f>
        <v>0</v>
      </c>
      <c r="H302" s="9">
        <f>SUMIFS('2013Figures'!$J:$J,'2013Figures'!$C:$C,$A302,'2013Figures'!$I:$I,"",'2013Figures'!$B:$B,"CyToBroker",'2013Figures'!$G:$G,"P1",'2013Figures'!$E:$E,$B$1)</f>
        <v>0</v>
      </c>
      <c r="J302" s="8" t="s">
        <v>131</v>
      </c>
      <c r="L302" s="42">
        <f>SUMIFS('2012Figures'!$J:$J,'2012Figures'!$C:$C,$A302,'2012Figures'!$I:$I,"",'2012Figures'!$E:$E,$B$1)</f>
        <v>0</v>
      </c>
      <c r="M302" s="52">
        <f>SUMIFS('2012Figures'!$J:$J,'2012Figures'!$C:$C,$A302,'2012Figures'!$I:$I,"",'2012Figures'!$B:$B,"BrokerToCy",'2012Figures'!$G:$G,"E1",'2012Figures'!$E:$E,$B$1)</f>
        <v>0</v>
      </c>
      <c r="N302" s="52">
        <f>SUMIFS('2012Figures'!$J:$J,'2012Figures'!$C:$C,$A302,'2012Figures'!$I:$I,"",'2012Figures'!$B:$B,"BrokerToCy",'2012Figures'!$G:$G,"P1",'2012Figures'!$E:$E,$B$1)</f>
        <v>0</v>
      </c>
      <c r="O302" s="52">
        <f>SUMIFS('2012Figures'!$J:$J,'2012Figures'!$C:$C,$A302,'2012Figures'!$I:$I,"",'2012Figures'!$B:$B,"CyToBroker",'2012Figures'!$G:$G,"E1",'2012Figures'!$E:$E,$B$1)</f>
        <v>0</v>
      </c>
      <c r="P302" s="52">
        <f>SUMIFS('2012Figures'!$J:$J,'2012Figures'!$C:$C,$A302,'2012Figures'!$I:$I,"",'2012Figures'!$B:$B,"CyToBroker",'2012Figures'!$G:$G,"P1",'2012Figures'!$E:$E,$B$1)</f>
        <v>0</v>
      </c>
      <c r="R302" s="46" t="str">
        <f t="shared" si="29"/>
        <v/>
      </c>
      <c r="S302" s="46" t="str">
        <f t="shared" si="29"/>
        <v/>
      </c>
      <c r="T302" s="46" t="str">
        <f t="shared" si="29"/>
        <v/>
      </c>
      <c r="U302" s="46" t="str">
        <f t="shared" si="29"/>
        <v/>
      </c>
      <c r="V302" s="46" t="str">
        <f t="shared" si="29"/>
        <v/>
      </c>
    </row>
    <row r="303" spans="1:22" x14ac:dyDescent="0.2">
      <c r="A303" s="21"/>
      <c r="B303" s="21" t="s">
        <v>92</v>
      </c>
      <c r="C303" s="22"/>
      <c r="D303" s="23">
        <f>SUM(E303:H303)</f>
        <v>67801</v>
      </c>
      <c r="E303" s="23">
        <f>SUM(E299:E302)</f>
        <v>0</v>
      </c>
      <c r="F303" s="23">
        <f>SUM(F299:F302)</f>
        <v>0</v>
      </c>
      <c r="G303" s="23">
        <f>SUM(G299:G302)</f>
        <v>67801</v>
      </c>
      <c r="H303" s="23">
        <f>SUM(H299:H302)</f>
        <v>0</v>
      </c>
      <c r="I303" s="21"/>
      <c r="J303" s="22"/>
      <c r="K303" s="21"/>
      <c r="L303" s="43">
        <f>SUM(M303:P303)</f>
        <v>2874</v>
      </c>
      <c r="M303" s="43">
        <f>SUM(M299:M302)</f>
        <v>0</v>
      </c>
      <c r="N303" s="43">
        <f>SUM(N299:N302)</f>
        <v>0</v>
      </c>
      <c r="O303" s="43">
        <f>SUM(O299:O302)</f>
        <v>2874</v>
      </c>
      <c r="P303" s="43">
        <f>SUM(P299:P302)</f>
        <v>0</v>
      </c>
      <c r="Q303" s="21"/>
      <c r="R303" s="21"/>
      <c r="S303" s="21"/>
      <c r="T303" s="21"/>
      <c r="U303" s="21"/>
      <c r="V303" s="21"/>
    </row>
    <row r="304" spans="1:22" x14ac:dyDescent="0.2">
      <c r="A304" s="28">
        <v>210</v>
      </c>
      <c r="B304" s="28" t="s">
        <v>71</v>
      </c>
      <c r="C304" s="17" t="s">
        <v>88</v>
      </c>
      <c r="D304" s="18">
        <f>SUMIFS('2013Figures'!$J:$J,'2013Figures'!$C:$C,$A304,'2013Figures'!$E:$E,$B$1)</f>
        <v>107</v>
      </c>
      <c r="E304" s="18">
        <f>SUMIFS('2013Figures'!$J:$J,'2013Figures'!$C:$C,$A304,'2013Figures'!$B:$B,"BrokerToCy",'2013Figures'!$G:$G,"E1",'2013Figures'!$E:$E,$B$1)</f>
        <v>0</v>
      </c>
      <c r="F304" s="18">
        <f>SUMIFS('2013Figures'!$J:$J,'2013Figures'!$C:$C,$A304,'2013Figures'!$B:$B,"BrokerToCy",'2013Figures'!$G:$G,"P1",'2013Figures'!$E:$E,$B$1)</f>
        <v>0</v>
      </c>
      <c r="G304" s="18">
        <f>SUMIFS('2013Figures'!$J:$J,'2013Figures'!$C:$C,$A304,'2013Figures'!$B:$B,"CyToBroker",'2013Figures'!$G:$G,"E1",'2013Figures'!$E:$E,$B$1)</f>
        <v>107</v>
      </c>
      <c r="H304" s="18">
        <f>SUMIFS('2013Figures'!$J:$J,'2013Figures'!$C:$C,$A304,'2013Figures'!$B:$B,"CyToBroker",'2013Figures'!$G:$G,"P1",'2013Figures'!$E:$E,$B$1)</f>
        <v>0</v>
      </c>
      <c r="I304" s="28"/>
      <c r="J304" s="17"/>
      <c r="K304" s="28"/>
      <c r="L304" s="50">
        <f>SUMIFS('2012Figures'!$J:$J,'2012Figures'!$C:$C,$A304,'2012Figures'!$E:$E,$B$1)</f>
        <v>213</v>
      </c>
      <c r="M304" s="50">
        <f>SUMIFS('2012Figures'!$J:$J,'2012Figures'!$C:$C,$A304,'2012Figures'!$B:$B,"BrokerToCy",'2012Figures'!$G:$G,"E1",'2012Figures'!$E:$E,$B$1)</f>
        <v>0</v>
      </c>
      <c r="N304" s="50">
        <f>SUMIFS('2012Figures'!$J:$J,'2012Figures'!$C:$C,$A304,'2012Figures'!$B:$B,"BrokerToCy",'2012Figures'!$G:$G,"P1",'2012Figures'!$E:$E,$B$1)</f>
        <v>0</v>
      </c>
      <c r="O304" s="50">
        <f>SUMIFS('2012Figures'!$J:$J,'2012Figures'!$C:$C,$A304,'2012Figures'!$B:$B,"CyToBroker",'2012Figures'!$G:$G,"E1",'2012Figures'!$E:$E,$B$1)</f>
        <v>213</v>
      </c>
      <c r="P304" s="50">
        <f>SUMIFS('2012Figures'!$J:$J,'2012Figures'!$C:$C,$A304,'2012Figures'!$B:$B,"CyToBroker",'2012Figures'!$G:$G,"P1",'2012Figures'!$E:$E,$B$1)</f>
        <v>0</v>
      </c>
      <c r="Q304" s="28"/>
      <c r="R304" s="46">
        <f t="shared" si="29"/>
        <v>-0.5</v>
      </c>
      <c r="S304" s="46" t="str">
        <f t="shared" si="29"/>
        <v/>
      </c>
      <c r="T304" s="46" t="str">
        <f t="shared" si="29"/>
        <v/>
      </c>
      <c r="U304" s="46">
        <f t="shared" si="29"/>
        <v>-0.5</v>
      </c>
      <c r="V304" s="46" t="str">
        <f t="shared" si="29"/>
        <v/>
      </c>
    </row>
    <row r="305" spans="1:22" x14ac:dyDescent="0.2">
      <c r="A305" s="1">
        <v>210</v>
      </c>
      <c r="B305" s="1" t="s">
        <v>71</v>
      </c>
      <c r="C305" s="8">
        <v>5</v>
      </c>
      <c r="D305" s="29">
        <f>SUMIFS('2013Figures'!$J:$J,'2013Figures'!$C:$C,$A305,'2013Figures'!$H:$H,$B305,'2013Figures'!$I:$I,$C305,'2013Figures'!$E:$E,$B$1)</f>
        <v>0</v>
      </c>
      <c r="E305" s="9">
        <f>SUMIFS('2013Figures'!$J:$J,'2013Figures'!$C:$C,$A305,'2013Figures'!$H:$H,$B305,'2013Figures'!$I:$I,$C305,'2013Figures'!$B:$B,"BrokerToCy",'2013Figures'!$G:$G,"E1",'2013Figures'!$E:$E,$B$1)</f>
        <v>0</v>
      </c>
      <c r="F305" s="9">
        <f>SUMIFS('2013Figures'!$J:$J,'2013Figures'!$C:$C,$A305,'2013Figures'!$H:$H,$B305,'2013Figures'!$I:$I,$C305,'2013Figures'!$B:$B,"BrokerToCy",'2013Figures'!$G:$G,"P1",'2013Figures'!$E:$E,$B$1)</f>
        <v>0</v>
      </c>
      <c r="G305" s="9">
        <f>SUMIFS('2013Figures'!$J:$J,'2013Figures'!$C:$C,$A305,'2013Figures'!$H:$H,$B305,'2013Figures'!$I:$I,$C305,'2013Figures'!$B:$B,"CyToBroker",'2013Figures'!$G:$G,"E1",'2013Figures'!$E:$E,$B$1)</f>
        <v>0</v>
      </c>
      <c r="H305" s="9">
        <f>SUMIFS('2013Figures'!$J:$J,'2013Figures'!$C:$C,$A305,'2013Figures'!$H:$H,$B305,'2013Figures'!$I:$I,$C305,'2013Figures'!$B:$B,"CyToBroker",'2013Figures'!$G:$G,"P1",'2013Figures'!$E:$E,$B$1)</f>
        <v>0</v>
      </c>
      <c r="J305" s="8">
        <v>201501</v>
      </c>
      <c r="L305" s="42">
        <f>SUMIFS('2012Figures'!$J:$J,'2012Figures'!$C:$C,$A305,'2012Figures'!$H:$H,$B305,'2012Figures'!$I:$I,$C305,'2012Figures'!$E:$E,$B$1)</f>
        <v>0</v>
      </c>
      <c r="M305" s="52">
        <f>SUMIFS('2012Figures'!$J:$J,'2012Figures'!$C:$C,$A305,'2012Figures'!$H:$H,$B305,'2012Figures'!$I:$I,$C305,'2012Figures'!$B:$B,"BrokerToCy",'2012Figures'!$G:$G,"E1",'2012Figures'!$E:$E,$B$1)</f>
        <v>0</v>
      </c>
      <c r="N305" s="52">
        <f>SUMIFS('2012Figures'!$J:$J,'2012Figures'!$C:$C,$A305,'2012Figures'!$H:$H,$B305,'2012Figures'!$I:$I,$C305,'2012Figures'!$B:$B,"BrokerToCy",'2012Figures'!$G:$G,"P1",'2012Figures'!$E:$E,$B$1)</f>
        <v>0</v>
      </c>
      <c r="O305" s="52">
        <f>SUMIFS('2012Figures'!$J:$J,'2012Figures'!$C:$C,$A305,'2012Figures'!$H:$H,$B305,'2012Figures'!$I:$I,$C305,'2012Figures'!$B:$B,"CyToBroker",'2012Figures'!$G:$G,"E1",'2012Figures'!$E:$E,$B$1)</f>
        <v>0</v>
      </c>
      <c r="P305" s="52">
        <f>SUMIFS('2012Figures'!$J:$J,'2012Figures'!$C:$C,$A305,'2012Figures'!$H:$H,$B305,'2012Figures'!$I:$I,$C305,'2012Figures'!$B:$B,"CyToBroker",'2012Figures'!$G:$G,"P1",'2012Figures'!$E:$E,$B$1)</f>
        <v>0</v>
      </c>
      <c r="R305" s="46" t="str">
        <f t="shared" si="29"/>
        <v/>
      </c>
      <c r="S305" s="46" t="str">
        <f t="shared" si="29"/>
        <v/>
      </c>
      <c r="T305" s="46" t="str">
        <f t="shared" si="29"/>
        <v/>
      </c>
      <c r="U305" s="46" t="str">
        <f t="shared" si="29"/>
        <v/>
      </c>
      <c r="V305" s="46" t="str">
        <f t="shared" si="29"/>
        <v/>
      </c>
    </row>
    <row r="306" spans="1:22" x14ac:dyDescent="0.2">
      <c r="A306" s="1">
        <v>210</v>
      </c>
      <c r="B306" s="1" t="s">
        <v>71</v>
      </c>
      <c r="C306" s="8">
        <v>4</v>
      </c>
      <c r="D306" s="29">
        <f>SUMIFS('2013Figures'!$J:$J,'2013Figures'!$C:$C,$A306,'2013Figures'!$H:$H,$B306,'2013Figures'!$I:$I,$C306,'2013Figures'!$E:$E,$B$1)</f>
        <v>107</v>
      </c>
      <c r="E306" s="9">
        <f>SUMIFS('2013Figures'!$J:$J,'2013Figures'!$C:$C,$A306,'2013Figures'!$H:$H,$B306,'2013Figures'!$I:$I,$C306,'2013Figures'!$B:$B,"BrokerToCy",'2013Figures'!$G:$G,"E1",'2013Figures'!$E:$E,$B$1)</f>
        <v>0</v>
      </c>
      <c r="F306" s="9">
        <f>SUMIFS('2013Figures'!$J:$J,'2013Figures'!$C:$C,$A306,'2013Figures'!$H:$H,$B306,'2013Figures'!$I:$I,$C306,'2013Figures'!$B:$B,"BrokerToCy",'2013Figures'!$G:$G,"P1",'2013Figures'!$E:$E,$B$1)</f>
        <v>0</v>
      </c>
      <c r="G306" s="9">
        <f>SUMIFS('2013Figures'!$J:$J,'2013Figures'!$C:$C,$A306,'2013Figures'!$H:$H,$B306,'2013Figures'!$I:$I,$C306,'2013Figures'!$B:$B,"CyToBroker",'2013Figures'!$G:$G,"E1",'2013Figures'!$E:$E,$B$1)</f>
        <v>107</v>
      </c>
      <c r="H306" s="9">
        <f>SUMIFS('2013Figures'!$J:$J,'2013Figures'!$C:$C,$A306,'2013Figures'!$H:$H,$B306,'2013Figures'!$I:$I,$C306,'2013Figures'!$B:$B,"CyToBroker",'2013Figures'!$G:$G,"P1",'2013Figures'!$E:$E,$B$1)</f>
        <v>0</v>
      </c>
      <c r="I306" s="30"/>
      <c r="J306" s="31">
        <v>201301</v>
      </c>
      <c r="K306" s="30"/>
      <c r="L306" s="42">
        <f>SUMIFS('2012Figures'!$J:$J,'2012Figures'!$C:$C,$A306,'2012Figures'!$H:$H,$B306,'2012Figures'!$I:$I,$C306,'2012Figures'!$E:$E,$B$1)</f>
        <v>7</v>
      </c>
      <c r="M306" s="52">
        <f>SUMIFS('2012Figures'!$J:$J,'2012Figures'!$C:$C,$A306,'2012Figures'!$H:$H,$B306,'2012Figures'!$I:$I,$C306,'2012Figures'!$B:$B,"BrokerToCy",'2012Figures'!$G:$G,"E1",'2012Figures'!$E:$E,$B$1)</f>
        <v>0</v>
      </c>
      <c r="N306" s="52">
        <f>SUMIFS('2012Figures'!$J:$J,'2012Figures'!$C:$C,$A306,'2012Figures'!$H:$H,$B306,'2012Figures'!$I:$I,$C306,'2012Figures'!$B:$B,"BrokerToCy",'2012Figures'!$G:$G,"P1",'2012Figures'!$E:$E,$B$1)</f>
        <v>0</v>
      </c>
      <c r="O306" s="52">
        <f>SUMIFS('2012Figures'!$J:$J,'2012Figures'!$C:$C,$A306,'2012Figures'!$H:$H,$B306,'2012Figures'!$I:$I,$C306,'2012Figures'!$B:$B,"CyToBroker",'2012Figures'!$G:$G,"E1",'2012Figures'!$E:$E,$B$1)</f>
        <v>7</v>
      </c>
      <c r="P306" s="52">
        <f>SUMIFS('2012Figures'!$J:$J,'2012Figures'!$C:$C,$A306,'2012Figures'!$H:$H,$B306,'2012Figures'!$I:$I,$C306,'2012Figures'!$B:$B,"CyToBroker",'2012Figures'!$G:$G,"P1",'2012Figures'!$E:$E,$B$1)</f>
        <v>0</v>
      </c>
      <c r="Q306" s="30"/>
      <c r="R306" s="46">
        <f t="shared" si="29"/>
        <v>14.29</v>
      </c>
      <c r="S306" s="46" t="str">
        <f t="shared" si="29"/>
        <v/>
      </c>
      <c r="T306" s="46" t="str">
        <f t="shared" si="29"/>
        <v/>
      </c>
      <c r="U306" s="46">
        <f t="shared" si="29"/>
        <v>14.29</v>
      </c>
      <c r="V306" s="46" t="str">
        <f t="shared" si="29"/>
        <v/>
      </c>
    </row>
    <row r="307" spans="1:22" x14ac:dyDescent="0.2">
      <c r="A307" s="1">
        <v>210</v>
      </c>
      <c r="B307" s="1" t="s">
        <v>71</v>
      </c>
      <c r="C307" s="8">
        <v>3</v>
      </c>
      <c r="D307" s="29">
        <f>SUMIFS('2013Figures'!$J:$J,'2013Figures'!$C:$C,$A307,'2013Figures'!$H:$H,$B307,'2013Figures'!$I:$I,$C307,'2013Figures'!$E:$E,$B$1)</f>
        <v>0</v>
      </c>
      <c r="E307" s="9">
        <f>SUMIFS('2013Figures'!$J:$J,'2013Figures'!$C:$C,$A307,'2013Figures'!$H:$H,$B307,'2013Figures'!$I:$I,$C307,'2013Figures'!$B:$B,"BrokerToCy",'2013Figures'!$G:$G,"E1",'2013Figures'!$E:$E,$B$1)</f>
        <v>0</v>
      </c>
      <c r="F307" s="9">
        <f>SUMIFS('2013Figures'!$J:$J,'2013Figures'!$C:$C,$A307,'2013Figures'!$H:$H,$B307,'2013Figures'!$I:$I,$C307,'2013Figures'!$B:$B,"BrokerToCy",'2013Figures'!$G:$G,"P1",'2013Figures'!$E:$E,$B$1)</f>
        <v>0</v>
      </c>
      <c r="G307" s="9">
        <f>SUMIFS('2013Figures'!$J:$J,'2013Figures'!$C:$C,$A307,'2013Figures'!$H:$H,$B307,'2013Figures'!$I:$I,$C307,'2013Figures'!$B:$B,"CyToBroker",'2013Figures'!$G:$G,"E1",'2013Figures'!$E:$E,$B$1)</f>
        <v>0</v>
      </c>
      <c r="H307" s="9">
        <f>SUMIFS('2013Figures'!$J:$J,'2013Figures'!$C:$C,$A307,'2013Figures'!$H:$H,$B307,'2013Figures'!$I:$I,$C307,'2013Figures'!$B:$B,"CyToBroker",'2013Figures'!$G:$G,"P1",'2013Figures'!$E:$E,$B$1)</f>
        <v>0</v>
      </c>
      <c r="J307" s="8">
        <v>201201</v>
      </c>
      <c r="L307" s="42">
        <f>SUMIFS('2012Figures'!$J:$J,'2012Figures'!$C:$C,$A307,'2012Figures'!$H:$H,$B307,'2012Figures'!$I:$I,$C307,'2012Figures'!$E:$E,$B$1)</f>
        <v>0</v>
      </c>
      <c r="M307" s="52">
        <f>SUMIFS('2012Figures'!$J:$J,'2012Figures'!$C:$C,$A307,'2012Figures'!$H:$H,$B307,'2012Figures'!$I:$I,$C307,'2012Figures'!$B:$B,"BrokerToCy",'2012Figures'!$G:$G,"E1",'2012Figures'!$E:$E,$B$1)</f>
        <v>0</v>
      </c>
      <c r="N307" s="52">
        <f>SUMIFS('2012Figures'!$J:$J,'2012Figures'!$C:$C,$A307,'2012Figures'!$H:$H,$B307,'2012Figures'!$I:$I,$C307,'2012Figures'!$B:$B,"BrokerToCy",'2012Figures'!$G:$G,"P1",'2012Figures'!$E:$E,$B$1)</f>
        <v>0</v>
      </c>
      <c r="O307" s="52">
        <f>SUMIFS('2012Figures'!$J:$J,'2012Figures'!$C:$C,$A307,'2012Figures'!$H:$H,$B307,'2012Figures'!$I:$I,$C307,'2012Figures'!$B:$B,"CyToBroker",'2012Figures'!$G:$G,"E1",'2012Figures'!$E:$E,$B$1)</f>
        <v>0</v>
      </c>
      <c r="P307" s="52">
        <f>SUMIFS('2012Figures'!$J:$J,'2012Figures'!$C:$C,$A307,'2012Figures'!$H:$H,$B307,'2012Figures'!$I:$I,$C307,'2012Figures'!$B:$B,"CyToBroker",'2012Figures'!$G:$G,"P1",'2012Figures'!$E:$E,$B$1)</f>
        <v>0</v>
      </c>
      <c r="R307" s="46" t="str">
        <f t="shared" si="29"/>
        <v/>
      </c>
      <c r="S307" s="46" t="str">
        <f t="shared" si="29"/>
        <v/>
      </c>
      <c r="T307" s="46" t="str">
        <f t="shared" si="29"/>
        <v/>
      </c>
      <c r="U307" s="46" t="str">
        <f t="shared" si="29"/>
        <v/>
      </c>
      <c r="V307" s="46" t="str">
        <f t="shared" si="29"/>
        <v/>
      </c>
    </row>
    <row r="308" spans="1:22" x14ac:dyDescent="0.2">
      <c r="A308" s="1">
        <v>210</v>
      </c>
      <c r="B308" s="1" t="s">
        <v>71</v>
      </c>
      <c r="C308" s="8">
        <v>2</v>
      </c>
      <c r="D308" s="29">
        <f>SUMIFS('2013Figures'!$J:$J,'2013Figures'!$C:$C,$A308,'2013Figures'!$H:$H,$B308,'2013Figures'!$I:$I,$C308,'2013Figures'!$E:$E,$B$1)</f>
        <v>0</v>
      </c>
      <c r="E308" s="9">
        <f>SUMIFS('2013Figures'!$J:$J,'2013Figures'!$C:$C,$A308,'2013Figures'!$H:$H,$B308,'2013Figures'!$I:$I,$C308,'2013Figures'!$B:$B,"BrokerToCy",'2013Figures'!$G:$G,"E1",'2013Figures'!$E:$E,$B$1)</f>
        <v>0</v>
      </c>
      <c r="F308" s="9">
        <f>SUMIFS('2013Figures'!$J:$J,'2013Figures'!$C:$C,$A308,'2013Figures'!$H:$H,$B308,'2013Figures'!$I:$I,$C308,'2013Figures'!$B:$B,"BrokerToCy",'2013Figures'!$G:$G,"P1",'2013Figures'!$E:$E,$B$1)</f>
        <v>0</v>
      </c>
      <c r="G308" s="9">
        <f>SUMIFS('2013Figures'!$J:$J,'2013Figures'!$C:$C,$A308,'2013Figures'!$H:$H,$B308,'2013Figures'!$I:$I,$C308,'2013Figures'!$B:$B,"CyToBroker",'2013Figures'!$G:$G,"E1",'2013Figures'!$E:$E,$B$1)</f>
        <v>0</v>
      </c>
      <c r="H308" s="9">
        <f>SUMIFS('2013Figures'!$J:$J,'2013Figures'!$C:$C,$A308,'2013Figures'!$H:$H,$B308,'2013Figures'!$I:$I,$C308,'2013Figures'!$B:$B,"CyToBroker",'2013Figures'!$G:$G,"P1",'2013Figures'!$E:$E,$B$1)</f>
        <v>0</v>
      </c>
      <c r="J308" s="8">
        <v>201101</v>
      </c>
      <c r="L308" s="42">
        <f>SUMIFS('2012Figures'!$J:$J,'2012Figures'!$C:$C,$A308,'2012Figures'!$H:$H,$B308,'2012Figures'!$I:$I,$C308,'2012Figures'!$E:$E,$B$1)</f>
        <v>0</v>
      </c>
      <c r="M308" s="52">
        <f>SUMIFS('2012Figures'!$J:$J,'2012Figures'!$C:$C,$A308,'2012Figures'!$H:$H,$B308,'2012Figures'!$I:$I,$C308,'2012Figures'!$B:$B,"BrokerToCy",'2012Figures'!$G:$G,"E1",'2012Figures'!$E:$E,$B$1)</f>
        <v>0</v>
      </c>
      <c r="N308" s="52">
        <f>SUMIFS('2012Figures'!$J:$J,'2012Figures'!$C:$C,$A308,'2012Figures'!$H:$H,$B308,'2012Figures'!$I:$I,$C308,'2012Figures'!$B:$B,"BrokerToCy",'2012Figures'!$G:$G,"P1",'2012Figures'!$E:$E,$B$1)</f>
        <v>0</v>
      </c>
      <c r="O308" s="52">
        <f>SUMIFS('2012Figures'!$J:$J,'2012Figures'!$C:$C,$A308,'2012Figures'!$H:$H,$B308,'2012Figures'!$I:$I,$C308,'2012Figures'!$B:$B,"CyToBroker",'2012Figures'!$G:$G,"E1",'2012Figures'!$E:$E,$B$1)</f>
        <v>0</v>
      </c>
      <c r="P308" s="52">
        <f>SUMIFS('2012Figures'!$J:$J,'2012Figures'!$C:$C,$A308,'2012Figures'!$H:$H,$B308,'2012Figures'!$I:$I,$C308,'2012Figures'!$B:$B,"CyToBroker",'2012Figures'!$G:$G,"P1",'2012Figures'!$E:$E,$B$1)</f>
        <v>0</v>
      </c>
      <c r="R308" s="46" t="str">
        <f t="shared" si="29"/>
        <v/>
      </c>
      <c r="S308" s="46" t="str">
        <f t="shared" si="29"/>
        <v/>
      </c>
      <c r="T308" s="46" t="str">
        <f t="shared" si="29"/>
        <v/>
      </c>
      <c r="U308" s="46" t="str">
        <f t="shared" si="29"/>
        <v/>
      </c>
      <c r="V308" s="46" t="str">
        <f t="shared" si="29"/>
        <v/>
      </c>
    </row>
    <row r="309" spans="1:22" x14ac:dyDescent="0.2">
      <c r="A309" s="1">
        <v>210</v>
      </c>
      <c r="B309" s="1" t="s">
        <v>71</v>
      </c>
      <c r="C309" s="8">
        <v>1</v>
      </c>
      <c r="D309" s="29">
        <f>SUMIFS('2013Figures'!$J:$J,'2013Figures'!$C:$C,$A309,'2013Figures'!$H:$H,$B309,'2013Figures'!$I:$I,$C309,'2013Figures'!$E:$E,$B$1)</f>
        <v>0</v>
      </c>
      <c r="E309" s="9">
        <f>SUMIFS('2013Figures'!$J:$J,'2013Figures'!$C:$C,$A309,'2013Figures'!$H:$H,$B309,'2013Figures'!$I:$I,$C309,'2013Figures'!$B:$B,"BrokerToCy",'2013Figures'!$G:$G,"E1",'2013Figures'!$E:$E,$B$1)</f>
        <v>0</v>
      </c>
      <c r="F309" s="9">
        <f>SUMIFS('2013Figures'!$J:$J,'2013Figures'!$C:$C,$A309,'2013Figures'!$H:$H,$B309,'2013Figures'!$I:$I,$C309,'2013Figures'!$B:$B,"BrokerToCy",'2013Figures'!$G:$G,"P1",'2013Figures'!$E:$E,$B$1)</f>
        <v>0</v>
      </c>
      <c r="G309" s="9">
        <f>SUMIFS('2013Figures'!$J:$J,'2013Figures'!$C:$C,$A309,'2013Figures'!$H:$H,$B309,'2013Figures'!$I:$I,$C309,'2013Figures'!$B:$B,"CyToBroker",'2013Figures'!$G:$G,"E1",'2013Figures'!$E:$E,$B$1)</f>
        <v>0</v>
      </c>
      <c r="H309" s="9">
        <f>SUMIFS('2013Figures'!$J:$J,'2013Figures'!$C:$C,$A309,'2013Figures'!$H:$H,$B309,'2013Figures'!$I:$I,$C309,'2013Figures'!$B:$B,"CyToBroker",'2013Figures'!$G:$G,"P1",'2013Figures'!$E:$E,$B$1)</f>
        <v>0</v>
      </c>
      <c r="J309" s="8">
        <v>200901</v>
      </c>
      <c r="L309" s="42">
        <f>SUMIFS('2012Figures'!$J:$J,'2012Figures'!$C:$C,$A309,'2012Figures'!$H:$H,$B309,'2012Figures'!$I:$I,$C309,'2012Figures'!$E:$E,$B$1)</f>
        <v>206</v>
      </c>
      <c r="M309" s="52">
        <f>SUMIFS('2012Figures'!$J:$J,'2012Figures'!$C:$C,$A309,'2012Figures'!$H:$H,$B309,'2012Figures'!$I:$I,$C309,'2012Figures'!$B:$B,"BrokerToCy",'2012Figures'!$G:$G,"E1",'2012Figures'!$E:$E,$B$1)</f>
        <v>0</v>
      </c>
      <c r="N309" s="52">
        <f>SUMIFS('2012Figures'!$J:$J,'2012Figures'!$C:$C,$A309,'2012Figures'!$H:$H,$B309,'2012Figures'!$I:$I,$C309,'2012Figures'!$B:$B,"BrokerToCy",'2012Figures'!$G:$G,"P1",'2012Figures'!$E:$E,$B$1)</f>
        <v>0</v>
      </c>
      <c r="O309" s="52">
        <f>SUMIFS('2012Figures'!$J:$J,'2012Figures'!$C:$C,$A309,'2012Figures'!$H:$H,$B309,'2012Figures'!$I:$I,$C309,'2012Figures'!$B:$B,"CyToBroker",'2012Figures'!$G:$G,"E1",'2012Figures'!$E:$E,$B$1)</f>
        <v>206</v>
      </c>
      <c r="P309" s="52">
        <f>SUMIFS('2012Figures'!$J:$J,'2012Figures'!$C:$C,$A309,'2012Figures'!$H:$H,$B309,'2012Figures'!$I:$I,$C309,'2012Figures'!$B:$B,"CyToBroker",'2012Figures'!$G:$G,"P1",'2012Figures'!$E:$E,$B$1)</f>
        <v>0</v>
      </c>
      <c r="R309" s="46">
        <f t="shared" si="29"/>
        <v>-1</v>
      </c>
      <c r="S309" s="46" t="str">
        <f t="shared" si="29"/>
        <v/>
      </c>
      <c r="T309" s="46" t="str">
        <f t="shared" si="29"/>
        <v/>
      </c>
      <c r="U309" s="46">
        <f t="shared" si="29"/>
        <v>-1</v>
      </c>
      <c r="V309" s="46" t="str">
        <f t="shared" si="29"/>
        <v/>
      </c>
    </row>
    <row r="310" spans="1:22" x14ac:dyDescent="0.2">
      <c r="A310" s="1">
        <v>210</v>
      </c>
      <c r="B310" s="1" t="s">
        <v>71</v>
      </c>
      <c r="D310" s="29">
        <f>SUMIFS('2013Figures'!$J:$J,'2013Figures'!$C:$C,$A310,'2013Figures'!$I:$I,"",'2013Figures'!$E:$E,$B$1)</f>
        <v>0</v>
      </c>
      <c r="E310" s="9">
        <f>SUMIFS('2013Figures'!$J:$J,'2013Figures'!$C:$C,$A310,'2013Figures'!$I:$I,"",'2013Figures'!$B:$B,"BrokerToCy",'2013Figures'!$G:$G,"E1",'2013Figures'!$E:$E,$B$1)</f>
        <v>0</v>
      </c>
      <c r="F310" s="9">
        <f>SUMIFS('2013Figures'!$J:$J,'2013Figures'!$C:$C,$A310,'2013Figures'!$I:$I,"",'2013Figures'!$B:$B,"BrokerToCy",'2013Figures'!$G:$G,"P1",'2013Figures'!$E:$E,$B$1)</f>
        <v>0</v>
      </c>
      <c r="G310" s="9">
        <f>SUMIFS('2013Figures'!$J:$J,'2013Figures'!$C:$C,$A310,'2013Figures'!$I:$I,"",'2013Figures'!$B:$B,"CyToBroker",'2013Figures'!$G:$G,"E1",'2013Figures'!$E:$E,$B$1)</f>
        <v>0</v>
      </c>
      <c r="H310" s="9">
        <f>SUMIFS('2013Figures'!$J:$J,'2013Figures'!$C:$C,$A310,'2013Figures'!$I:$I,"",'2013Figures'!$B:$B,"CyToBroker",'2013Figures'!$G:$G,"P1",'2013Figures'!$E:$E,$B$1)</f>
        <v>0</v>
      </c>
      <c r="J310" s="8" t="s">
        <v>131</v>
      </c>
      <c r="L310" s="42">
        <f>SUMIFS('2012Figures'!$J:$J,'2012Figures'!$C:$C,$A310,'2012Figures'!$I:$I,"",'2012Figures'!$E:$E,$B$1)</f>
        <v>0</v>
      </c>
      <c r="M310" s="52">
        <f>SUMIFS('2012Figures'!$J:$J,'2012Figures'!$C:$C,$A310,'2012Figures'!$I:$I,"",'2012Figures'!$B:$B,"BrokerToCy",'2012Figures'!$G:$G,"E1",'2012Figures'!$E:$E,$B$1)</f>
        <v>0</v>
      </c>
      <c r="N310" s="52">
        <f>SUMIFS('2012Figures'!$J:$J,'2012Figures'!$C:$C,$A310,'2012Figures'!$I:$I,"",'2012Figures'!$B:$B,"BrokerToCy",'2012Figures'!$G:$G,"P1",'2012Figures'!$E:$E,$B$1)</f>
        <v>0</v>
      </c>
      <c r="O310" s="52">
        <f>SUMIFS('2012Figures'!$J:$J,'2012Figures'!$C:$C,$A310,'2012Figures'!$I:$I,"",'2012Figures'!$B:$B,"CyToBroker",'2012Figures'!$G:$G,"E1",'2012Figures'!$E:$E,$B$1)</f>
        <v>0</v>
      </c>
      <c r="P310" s="52">
        <f>SUMIFS('2012Figures'!$J:$J,'2012Figures'!$C:$C,$A310,'2012Figures'!$I:$I,"",'2012Figures'!$B:$B,"CyToBroker",'2012Figures'!$G:$G,"P1",'2012Figures'!$E:$E,$B$1)</f>
        <v>0</v>
      </c>
      <c r="R310" s="46" t="str">
        <f t="shared" si="29"/>
        <v/>
      </c>
      <c r="S310" s="46" t="str">
        <f t="shared" si="29"/>
        <v/>
      </c>
      <c r="T310" s="46" t="str">
        <f t="shared" si="29"/>
        <v/>
      </c>
      <c r="U310" s="46" t="str">
        <f t="shared" si="29"/>
        <v/>
      </c>
      <c r="V310" s="46" t="str">
        <f t="shared" si="29"/>
        <v/>
      </c>
    </row>
    <row r="311" spans="1:22" x14ac:dyDescent="0.2">
      <c r="A311" s="21"/>
      <c r="B311" s="21" t="s">
        <v>92</v>
      </c>
      <c r="C311" s="22"/>
      <c r="D311" s="23">
        <f>SUM(E311:H311)</f>
        <v>107</v>
      </c>
      <c r="E311" s="23">
        <f>SUM(E305:E310)</f>
        <v>0</v>
      </c>
      <c r="F311" s="23">
        <f>SUM(F305:F310)</f>
        <v>0</v>
      </c>
      <c r="G311" s="23">
        <f>SUM(G305:G310)</f>
        <v>107</v>
      </c>
      <c r="H311" s="23">
        <f>SUM(H305:H310)</f>
        <v>0</v>
      </c>
      <c r="I311" s="21"/>
      <c r="J311" s="22"/>
      <c r="K311" s="21"/>
      <c r="L311" s="43">
        <f>SUM(M311:P311)</f>
        <v>213</v>
      </c>
      <c r="M311" s="43">
        <f>SUM(M305:M310)</f>
        <v>0</v>
      </c>
      <c r="N311" s="43">
        <f>SUM(N305:N310)</f>
        <v>0</v>
      </c>
      <c r="O311" s="43">
        <f>SUM(O305:O310)</f>
        <v>213</v>
      </c>
      <c r="P311" s="43">
        <f>SUM(P305:P310)</f>
        <v>0</v>
      </c>
      <c r="Q311" s="21"/>
      <c r="R311" s="21"/>
      <c r="S311" s="21"/>
      <c r="T311" s="21"/>
      <c r="U311" s="21"/>
      <c r="V311" s="21"/>
    </row>
    <row r="312" spans="1:22" x14ac:dyDescent="0.2">
      <c r="A312" s="28">
        <v>211</v>
      </c>
      <c r="B312" s="28" t="s">
        <v>73</v>
      </c>
      <c r="C312" s="17" t="s">
        <v>88</v>
      </c>
      <c r="D312" s="18">
        <f>SUMIFS('2013Figures'!$J:$J,'2013Figures'!$C:$C,$A312,'2013Figures'!$E:$E,$B$1)</f>
        <v>62</v>
      </c>
      <c r="E312" s="18">
        <f>SUMIFS('2013Figures'!$J:$J,'2013Figures'!$C:$C,$A312,'2013Figures'!$B:$B,"BrokerToCy",'2013Figures'!$G:$G,"E1",'2013Figures'!$E:$E,$B$1)</f>
        <v>0</v>
      </c>
      <c r="F312" s="18">
        <f>SUMIFS('2013Figures'!$J:$J,'2013Figures'!$C:$C,$A312,'2013Figures'!$B:$B,"BrokerToCy",'2013Figures'!$G:$G,"P1",'2013Figures'!$E:$E,$B$1)</f>
        <v>0</v>
      </c>
      <c r="G312" s="18">
        <f>SUMIFS('2013Figures'!$J:$J,'2013Figures'!$C:$C,$A312,'2013Figures'!$B:$B,"CyToBroker",'2013Figures'!$G:$G,"E1",'2013Figures'!$E:$E,$B$1)</f>
        <v>62</v>
      </c>
      <c r="H312" s="18">
        <f>SUMIFS('2013Figures'!$J:$J,'2013Figures'!$C:$C,$A312,'2013Figures'!$B:$B,"CyToBroker",'2013Figures'!$G:$G,"P1",'2013Figures'!$E:$E,$B$1)</f>
        <v>0</v>
      </c>
      <c r="I312" s="28"/>
      <c r="J312" s="17"/>
      <c r="K312" s="28"/>
      <c r="L312" s="50">
        <f>SUMIFS('2012Figures'!$J:$J,'2012Figures'!$C:$C,$A312,'2012Figures'!$E:$E,$B$1)</f>
        <v>115</v>
      </c>
      <c r="M312" s="50">
        <f>SUMIFS('2012Figures'!$J:$J,'2012Figures'!$C:$C,$A312,'2012Figures'!$B:$B,"BrokerToCy",'2012Figures'!$G:$G,"E1",'2012Figures'!$E:$E,$B$1)</f>
        <v>0</v>
      </c>
      <c r="N312" s="50">
        <f>SUMIFS('2012Figures'!$J:$J,'2012Figures'!$C:$C,$A312,'2012Figures'!$B:$B,"BrokerToCy",'2012Figures'!$G:$G,"P1",'2012Figures'!$E:$E,$B$1)</f>
        <v>0</v>
      </c>
      <c r="O312" s="50">
        <f>SUMIFS('2012Figures'!$J:$J,'2012Figures'!$C:$C,$A312,'2012Figures'!$B:$B,"CyToBroker",'2012Figures'!$G:$G,"E1",'2012Figures'!$E:$E,$B$1)</f>
        <v>115</v>
      </c>
      <c r="P312" s="50">
        <f>SUMIFS('2012Figures'!$J:$J,'2012Figures'!$C:$C,$A312,'2012Figures'!$B:$B,"CyToBroker",'2012Figures'!$G:$G,"P1",'2012Figures'!$E:$E,$B$1)</f>
        <v>0</v>
      </c>
      <c r="Q312" s="28"/>
      <c r="R312" s="46">
        <f t="shared" si="29"/>
        <v>-0.46</v>
      </c>
      <c r="S312" s="46" t="str">
        <f t="shared" si="29"/>
        <v/>
      </c>
      <c r="T312" s="46" t="str">
        <f t="shared" si="29"/>
        <v/>
      </c>
      <c r="U312" s="46">
        <f t="shared" si="29"/>
        <v>-0.46</v>
      </c>
      <c r="V312" s="46" t="str">
        <f t="shared" si="29"/>
        <v/>
      </c>
    </row>
    <row r="313" spans="1:22" x14ac:dyDescent="0.2">
      <c r="A313" s="1">
        <v>211</v>
      </c>
      <c r="B313" s="1" t="s">
        <v>73</v>
      </c>
      <c r="C313" s="8">
        <v>5</v>
      </c>
      <c r="D313" s="29">
        <f>SUMIFS('2013Figures'!$J:$J,'2013Figures'!$C:$C,$A313,'2013Figures'!$H:$H,$B313,'2013Figures'!$I:$I,$C313,'2013Figures'!$E:$E,$B$1)</f>
        <v>0</v>
      </c>
      <c r="E313" s="9">
        <f>SUMIFS('2013Figures'!$J:$J,'2013Figures'!$C:$C,$A313,'2013Figures'!$H:$H,$B313,'2013Figures'!$I:$I,$C313,'2013Figures'!$B:$B,"BrokerToCy",'2013Figures'!$G:$G,"E1",'2013Figures'!$E:$E,$B$1)</f>
        <v>0</v>
      </c>
      <c r="F313" s="9">
        <f>SUMIFS('2013Figures'!$J:$J,'2013Figures'!$C:$C,$A313,'2013Figures'!$H:$H,$B313,'2013Figures'!$I:$I,$C313,'2013Figures'!$B:$B,"BrokerToCy",'2013Figures'!$G:$G,"P1",'2013Figures'!$E:$E,$B$1)</f>
        <v>0</v>
      </c>
      <c r="G313" s="9">
        <f>SUMIFS('2013Figures'!$J:$J,'2013Figures'!$C:$C,$A313,'2013Figures'!$H:$H,$B313,'2013Figures'!$I:$I,$C313,'2013Figures'!$B:$B,"CyToBroker",'2013Figures'!$G:$G,"E1",'2013Figures'!$E:$E,$B$1)</f>
        <v>0</v>
      </c>
      <c r="H313" s="9">
        <f>SUMIFS('2013Figures'!$J:$J,'2013Figures'!$C:$C,$A313,'2013Figures'!$H:$H,$B313,'2013Figures'!$I:$I,$C313,'2013Figures'!$B:$B,"CyToBroker",'2013Figures'!$G:$G,"P1",'2013Figures'!$E:$E,$B$1)</f>
        <v>0</v>
      </c>
      <c r="J313" s="8">
        <v>201501</v>
      </c>
      <c r="L313" s="42">
        <f>SUMIFS('2012Figures'!$J:$J,'2012Figures'!$C:$C,$A313,'2012Figures'!$H:$H,$B313,'2012Figures'!$I:$I,$C313,'2012Figures'!$E:$E,$B$1)</f>
        <v>0</v>
      </c>
      <c r="M313" s="52">
        <f>SUMIFS('2012Figures'!$J:$J,'2012Figures'!$C:$C,$A313,'2012Figures'!$H:$H,$B313,'2012Figures'!$I:$I,$C313,'2012Figures'!$B:$B,"BrokerToCy",'2012Figures'!$G:$G,"E1",'2012Figures'!$E:$E,$B$1)</f>
        <v>0</v>
      </c>
      <c r="N313" s="52">
        <f>SUMIFS('2012Figures'!$J:$J,'2012Figures'!$C:$C,$A313,'2012Figures'!$H:$H,$B313,'2012Figures'!$I:$I,$C313,'2012Figures'!$B:$B,"BrokerToCy",'2012Figures'!$G:$G,"P1",'2012Figures'!$E:$E,$B$1)</f>
        <v>0</v>
      </c>
      <c r="O313" s="52">
        <f>SUMIFS('2012Figures'!$J:$J,'2012Figures'!$C:$C,$A313,'2012Figures'!$H:$H,$B313,'2012Figures'!$I:$I,$C313,'2012Figures'!$B:$B,"CyToBroker",'2012Figures'!$G:$G,"E1",'2012Figures'!$E:$E,$B$1)</f>
        <v>0</v>
      </c>
      <c r="P313" s="52">
        <f>SUMIFS('2012Figures'!$J:$J,'2012Figures'!$C:$C,$A313,'2012Figures'!$H:$H,$B313,'2012Figures'!$I:$I,$C313,'2012Figures'!$B:$B,"CyToBroker",'2012Figures'!$G:$G,"P1",'2012Figures'!$E:$E,$B$1)</f>
        <v>0</v>
      </c>
      <c r="R313" s="46" t="str">
        <f t="shared" si="29"/>
        <v/>
      </c>
      <c r="S313" s="46" t="str">
        <f t="shared" si="29"/>
        <v/>
      </c>
      <c r="T313" s="46" t="str">
        <f t="shared" si="29"/>
        <v/>
      </c>
      <c r="U313" s="46" t="str">
        <f t="shared" si="29"/>
        <v/>
      </c>
      <c r="V313" s="46" t="str">
        <f t="shared" si="29"/>
        <v/>
      </c>
    </row>
    <row r="314" spans="1:22" x14ac:dyDescent="0.2">
      <c r="A314" s="1">
        <v>211</v>
      </c>
      <c r="B314" s="1" t="s">
        <v>73</v>
      </c>
      <c r="C314" s="8">
        <v>4</v>
      </c>
      <c r="D314" s="29">
        <f>SUMIFS('2013Figures'!$J:$J,'2013Figures'!$C:$C,$A314,'2013Figures'!$H:$H,$B314,'2013Figures'!$I:$I,$C314,'2013Figures'!$E:$E,$B$1)</f>
        <v>62</v>
      </c>
      <c r="E314" s="9">
        <f>SUMIFS('2013Figures'!$J:$J,'2013Figures'!$C:$C,$A314,'2013Figures'!$H:$H,$B314,'2013Figures'!$I:$I,$C314,'2013Figures'!$B:$B,"BrokerToCy",'2013Figures'!$G:$G,"E1",'2013Figures'!$E:$E,$B$1)</f>
        <v>0</v>
      </c>
      <c r="F314" s="9">
        <f>SUMIFS('2013Figures'!$J:$J,'2013Figures'!$C:$C,$A314,'2013Figures'!$H:$H,$B314,'2013Figures'!$I:$I,$C314,'2013Figures'!$B:$B,"BrokerToCy",'2013Figures'!$G:$G,"P1",'2013Figures'!$E:$E,$B$1)</f>
        <v>0</v>
      </c>
      <c r="G314" s="9">
        <f>SUMIFS('2013Figures'!$J:$J,'2013Figures'!$C:$C,$A314,'2013Figures'!$H:$H,$B314,'2013Figures'!$I:$I,$C314,'2013Figures'!$B:$B,"CyToBroker",'2013Figures'!$G:$G,"E1",'2013Figures'!$E:$E,$B$1)</f>
        <v>62</v>
      </c>
      <c r="H314" s="9">
        <f>SUMIFS('2013Figures'!$J:$J,'2013Figures'!$C:$C,$A314,'2013Figures'!$H:$H,$B314,'2013Figures'!$I:$I,$C314,'2013Figures'!$B:$B,"CyToBroker",'2013Figures'!$G:$G,"P1",'2013Figures'!$E:$E,$B$1)</f>
        <v>0</v>
      </c>
      <c r="I314" s="30"/>
      <c r="J314" s="31">
        <v>201301</v>
      </c>
      <c r="K314" s="30"/>
      <c r="L314" s="42">
        <f>SUMIFS('2012Figures'!$J:$J,'2012Figures'!$C:$C,$A314,'2012Figures'!$H:$H,$B314,'2012Figures'!$I:$I,$C314,'2012Figures'!$E:$E,$B$1)</f>
        <v>2</v>
      </c>
      <c r="M314" s="52">
        <f>SUMIFS('2012Figures'!$J:$J,'2012Figures'!$C:$C,$A314,'2012Figures'!$H:$H,$B314,'2012Figures'!$I:$I,$C314,'2012Figures'!$B:$B,"BrokerToCy",'2012Figures'!$G:$G,"E1",'2012Figures'!$E:$E,$B$1)</f>
        <v>0</v>
      </c>
      <c r="N314" s="52">
        <f>SUMIFS('2012Figures'!$J:$J,'2012Figures'!$C:$C,$A314,'2012Figures'!$H:$H,$B314,'2012Figures'!$I:$I,$C314,'2012Figures'!$B:$B,"BrokerToCy",'2012Figures'!$G:$G,"P1",'2012Figures'!$E:$E,$B$1)</f>
        <v>0</v>
      </c>
      <c r="O314" s="52">
        <f>SUMIFS('2012Figures'!$J:$J,'2012Figures'!$C:$C,$A314,'2012Figures'!$H:$H,$B314,'2012Figures'!$I:$I,$C314,'2012Figures'!$B:$B,"CyToBroker",'2012Figures'!$G:$G,"E1",'2012Figures'!$E:$E,$B$1)</f>
        <v>2</v>
      </c>
      <c r="P314" s="52">
        <f>SUMIFS('2012Figures'!$J:$J,'2012Figures'!$C:$C,$A314,'2012Figures'!$H:$H,$B314,'2012Figures'!$I:$I,$C314,'2012Figures'!$B:$B,"CyToBroker",'2012Figures'!$G:$G,"P1",'2012Figures'!$E:$E,$B$1)</f>
        <v>0</v>
      </c>
      <c r="Q314" s="30"/>
      <c r="R314" s="46">
        <f t="shared" si="29"/>
        <v>30</v>
      </c>
      <c r="S314" s="46" t="str">
        <f t="shared" si="29"/>
        <v/>
      </c>
      <c r="T314" s="46" t="str">
        <f t="shared" si="29"/>
        <v/>
      </c>
      <c r="U314" s="46">
        <f t="shared" si="29"/>
        <v>30</v>
      </c>
      <c r="V314" s="46" t="str">
        <f t="shared" si="29"/>
        <v/>
      </c>
    </row>
    <row r="315" spans="1:22" x14ac:dyDescent="0.2">
      <c r="A315" s="1">
        <v>211</v>
      </c>
      <c r="B315" s="1" t="s">
        <v>73</v>
      </c>
      <c r="C315" s="8">
        <v>3</v>
      </c>
      <c r="D315" s="29">
        <f>SUMIFS('2013Figures'!$J:$J,'2013Figures'!$C:$C,$A315,'2013Figures'!$H:$H,$B315,'2013Figures'!$I:$I,$C315,'2013Figures'!$E:$E,$B$1)</f>
        <v>0</v>
      </c>
      <c r="E315" s="9">
        <f>SUMIFS('2013Figures'!$J:$J,'2013Figures'!$C:$C,$A315,'2013Figures'!$H:$H,$B315,'2013Figures'!$I:$I,$C315,'2013Figures'!$B:$B,"BrokerToCy",'2013Figures'!$G:$G,"E1",'2013Figures'!$E:$E,$B$1)</f>
        <v>0</v>
      </c>
      <c r="F315" s="9">
        <f>SUMIFS('2013Figures'!$J:$J,'2013Figures'!$C:$C,$A315,'2013Figures'!$H:$H,$B315,'2013Figures'!$I:$I,$C315,'2013Figures'!$B:$B,"BrokerToCy",'2013Figures'!$G:$G,"P1",'2013Figures'!$E:$E,$B$1)</f>
        <v>0</v>
      </c>
      <c r="G315" s="9">
        <f>SUMIFS('2013Figures'!$J:$J,'2013Figures'!$C:$C,$A315,'2013Figures'!$H:$H,$B315,'2013Figures'!$I:$I,$C315,'2013Figures'!$B:$B,"CyToBroker",'2013Figures'!$G:$G,"E1",'2013Figures'!$E:$E,$B$1)</f>
        <v>0</v>
      </c>
      <c r="H315" s="9">
        <f>SUMIFS('2013Figures'!$J:$J,'2013Figures'!$C:$C,$A315,'2013Figures'!$H:$H,$B315,'2013Figures'!$I:$I,$C315,'2013Figures'!$B:$B,"CyToBroker",'2013Figures'!$G:$G,"P1",'2013Figures'!$E:$E,$B$1)</f>
        <v>0</v>
      </c>
      <c r="J315" s="8">
        <v>201201</v>
      </c>
      <c r="L315" s="42">
        <f>SUMIFS('2012Figures'!$J:$J,'2012Figures'!$C:$C,$A315,'2012Figures'!$H:$H,$B315,'2012Figures'!$I:$I,$C315,'2012Figures'!$E:$E,$B$1)</f>
        <v>0</v>
      </c>
      <c r="M315" s="52">
        <f>SUMIFS('2012Figures'!$J:$J,'2012Figures'!$C:$C,$A315,'2012Figures'!$H:$H,$B315,'2012Figures'!$I:$I,$C315,'2012Figures'!$B:$B,"BrokerToCy",'2012Figures'!$G:$G,"E1",'2012Figures'!$E:$E,$B$1)</f>
        <v>0</v>
      </c>
      <c r="N315" s="52">
        <f>SUMIFS('2012Figures'!$J:$J,'2012Figures'!$C:$C,$A315,'2012Figures'!$H:$H,$B315,'2012Figures'!$I:$I,$C315,'2012Figures'!$B:$B,"BrokerToCy",'2012Figures'!$G:$G,"P1",'2012Figures'!$E:$E,$B$1)</f>
        <v>0</v>
      </c>
      <c r="O315" s="52">
        <f>SUMIFS('2012Figures'!$J:$J,'2012Figures'!$C:$C,$A315,'2012Figures'!$H:$H,$B315,'2012Figures'!$I:$I,$C315,'2012Figures'!$B:$B,"CyToBroker",'2012Figures'!$G:$G,"E1",'2012Figures'!$E:$E,$B$1)</f>
        <v>0</v>
      </c>
      <c r="P315" s="52">
        <f>SUMIFS('2012Figures'!$J:$J,'2012Figures'!$C:$C,$A315,'2012Figures'!$H:$H,$B315,'2012Figures'!$I:$I,$C315,'2012Figures'!$B:$B,"CyToBroker",'2012Figures'!$G:$G,"P1",'2012Figures'!$E:$E,$B$1)</f>
        <v>0</v>
      </c>
      <c r="R315" s="46" t="str">
        <f t="shared" si="29"/>
        <v/>
      </c>
      <c r="S315" s="46" t="str">
        <f t="shared" si="29"/>
        <v/>
      </c>
      <c r="T315" s="46" t="str">
        <f t="shared" si="29"/>
        <v/>
      </c>
      <c r="U315" s="46" t="str">
        <f t="shared" si="29"/>
        <v/>
      </c>
      <c r="V315" s="46" t="str">
        <f t="shared" si="29"/>
        <v/>
      </c>
    </row>
    <row r="316" spans="1:22" x14ac:dyDescent="0.2">
      <c r="A316" s="1">
        <v>211</v>
      </c>
      <c r="B316" s="1" t="s">
        <v>73</v>
      </c>
      <c r="C316" s="8">
        <v>2</v>
      </c>
      <c r="D316" s="29">
        <f>SUMIFS('2013Figures'!$J:$J,'2013Figures'!$C:$C,$A316,'2013Figures'!$H:$H,$B316,'2013Figures'!$I:$I,$C316,'2013Figures'!$E:$E,$B$1)</f>
        <v>0</v>
      </c>
      <c r="E316" s="9">
        <f>SUMIFS('2013Figures'!$J:$J,'2013Figures'!$C:$C,$A316,'2013Figures'!$H:$H,$B316,'2013Figures'!$I:$I,$C316,'2013Figures'!$B:$B,"BrokerToCy",'2013Figures'!$G:$G,"E1",'2013Figures'!$E:$E,$B$1)</f>
        <v>0</v>
      </c>
      <c r="F316" s="9">
        <f>SUMIFS('2013Figures'!$J:$J,'2013Figures'!$C:$C,$A316,'2013Figures'!$H:$H,$B316,'2013Figures'!$I:$I,$C316,'2013Figures'!$B:$B,"BrokerToCy",'2013Figures'!$G:$G,"P1",'2013Figures'!$E:$E,$B$1)</f>
        <v>0</v>
      </c>
      <c r="G316" s="9">
        <f>SUMIFS('2013Figures'!$J:$J,'2013Figures'!$C:$C,$A316,'2013Figures'!$H:$H,$B316,'2013Figures'!$I:$I,$C316,'2013Figures'!$B:$B,"CyToBroker",'2013Figures'!$G:$G,"E1",'2013Figures'!$E:$E,$B$1)</f>
        <v>0</v>
      </c>
      <c r="H316" s="9">
        <f>SUMIFS('2013Figures'!$J:$J,'2013Figures'!$C:$C,$A316,'2013Figures'!$H:$H,$B316,'2013Figures'!$I:$I,$C316,'2013Figures'!$B:$B,"CyToBroker",'2013Figures'!$G:$G,"P1",'2013Figures'!$E:$E,$B$1)</f>
        <v>0</v>
      </c>
      <c r="J316" s="8">
        <v>201101</v>
      </c>
      <c r="L316" s="42">
        <f>SUMIFS('2012Figures'!$J:$J,'2012Figures'!$C:$C,$A316,'2012Figures'!$H:$H,$B316,'2012Figures'!$I:$I,$C316,'2012Figures'!$E:$E,$B$1)</f>
        <v>0</v>
      </c>
      <c r="M316" s="52">
        <f>SUMIFS('2012Figures'!$J:$J,'2012Figures'!$C:$C,$A316,'2012Figures'!$H:$H,$B316,'2012Figures'!$I:$I,$C316,'2012Figures'!$B:$B,"BrokerToCy",'2012Figures'!$G:$G,"E1",'2012Figures'!$E:$E,$B$1)</f>
        <v>0</v>
      </c>
      <c r="N316" s="52">
        <f>SUMIFS('2012Figures'!$J:$J,'2012Figures'!$C:$C,$A316,'2012Figures'!$H:$H,$B316,'2012Figures'!$I:$I,$C316,'2012Figures'!$B:$B,"BrokerToCy",'2012Figures'!$G:$G,"P1",'2012Figures'!$E:$E,$B$1)</f>
        <v>0</v>
      </c>
      <c r="O316" s="52">
        <f>SUMIFS('2012Figures'!$J:$J,'2012Figures'!$C:$C,$A316,'2012Figures'!$H:$H,$B316,'2012Figures'!$I:$I,$C316,'2012Figures'!$B:$B,"CyToBroker",'2012Figures'!$G:$G,"E1",'2012Figures'!$E:$E,$B$1)</f>
        <v>0</v>
      </c>
      <c r="P316" s="52">
        <f>SUMIFS('2012Figures'!$J:$J,'2012Figures'!$C:$C,$A316,'2012Figures'!$H:$H,$B316,'2012Figures'!$I:$I,$C316,'2012Figures'!$B:$B,"CyToBroker",'2012Figures'!$G:$G,"P1",'2012Figures'!$E:$E,$B$1)</f>
        <v>0</v>
      </c>
      <c r="R316" s="46" t="str">
        <f t="shared" si="29"/>
        <v/>
      </c>
      <c r="S316" s="46" t="str">
        <f t="shared" si="29"/>
        <v/>
      </c>
      <c r="T316" s="46" t="str">
        <f t="shared" si="29"/>
        <v/>
      </c>
      <c r="U316" s="46" t="str">
        <f t="shared" si="29"/>
        <v/>
      </c>
      <c r="V316" s="46" t="str">
        <f t="shared" si="29"/>
        <v/>
      </c>
    </row>
    <row r="317" spans="1:22" x14ac:dyDescent="0.2">
      <c r="A317" s="1">
        <v>211</v>
      </c>
      <c r="B317" s="1" t="s">
        <v>73</v>
      </c>
      <c r="C317" s="8">
        <v>1</v>
      </c>
      <c r="D317" s="29">
        <f>SUMIFS('2013Figures'!$J:$J,'2013Figures'!$C:$C,$A317,'2013Figures'!$H:$H,$B317,'2013Figures'!$I:$I,$C317,'2013Figures'!$E:$E,$B$1)</f>
        <v>0</v>
      </c>
      <c r="E317" s="9">
        <f>SUMIFS('2013Figures'!$J:$J,'2013Figures'!$C:$C,$A317,'2013Figures'!$H:$H,$B317,'2013Figures'!$I:$I,$C317,'2013Figures'!$B:$B,"BrokerToCy",'2013Figures'!$G:$G,"E1",'2013Figures'!$E:$E,$B$1)</f>
        <v>0</v>
      </c>
      <c r="F317" s="9">
        <f>SUMIFS('2013Figures'!$J:$J,'2013Figures'!$C:$C,$A317,'2013Figures'!$H:$H,$B317,'2013Figures'!$I:$I,$C317,'2013Figures'!$B:$B,"BrokerToCy",'2013Figures'!$G:$G,"P1",'2013Figures'!$E:$E,$B$1)</f>
        <v>0</v>
      </c>
      <c r="G317" s="9">
        <f>SUMIFS('2013Figures'!$J:$J,'2013Figures'!$C:$C,$A317,'2013Figures'!$H:$H,$B317,'2013Figures'!$I:$I,$C317,'2013Figures'!$B:$B,"CyToBroker",'2013Figures'!$G:$G,"E1",'2013Figures'!$E:$E,$B$1)</f>
        <v>0</v>
      </c>
      <c r="H317" s="9">
        <f>SUMIFS('2013Figures'!$J:$J,'2013Figures'!$C:$C,$A317,'2013Figures'!$H:$H,$B317,'2013Figures'!$I:$I,$C317,'2013Figures'!$B:$B,"CyToBroker",'2013Figures'!$G:$G,"P1",'2013Figures'!$E:$E,$B$1)</f>
        <v>0</v>
      </c>
      <c r="J317" s="8">
        <v>200901</v>
      </c>
      <c r="L317" s="42">
        <f>SUMIFS('2012Figures'!$J:$J,'2012Figures'!$C:$C,$A317,'2012Figures'!$H:$H,$B317,'2012Figures'!$I:$I,$C317,'2012Figures'!$E:$E,$B$1)</f>
        <v>113</v>
      </c>
      <c r="M317" s="52">
        <f>SUMIFS('2012Figures'!$J:$J,'2012Figures'!$C:$C,$A317,'2012Figures'!$H:$H,$B317,'2012Figures'!$I:$I,$C317,'2012Figures'!$B:$B,"BrokerToCy",'2012Figures'!$G:$G,"E1",'2012Figures'!$E:$E,$B$1)</f>
        <v>0</v>
      </c>
      <c r="N317" s="52">
        <f>SUMIFS('2012Figures'!$J:$J,'2012Figures'!$C:$C,$A317,'2012Figures'!$H:$H,$B317,'2012Figures'!$I:$I,$C317,'2012Figures'!$B:$B,"BrokerToCy",'2012Figures'!$G:$G,"P1",'2012Figures'!$E:$E,$B$1)</f>
        <v>0</v>
      </c>
      <c r="O317" s="52">
        <f>SUMIFS('2012Figures'!$J:$J,'2012Figures'!$C:$C,$A317,'2012Figures'!$H:$H,$B317,'2012Figures'!$I:$I,$C317,'2012Figures'!$B:$B,"CyToBroker",'2012Figures'!$G:$G,"E1",'2012Figures'!$E:$E,$B$1)</f>
        <v>113</v>
      </c>
      <c r="P317" s="52">
        <f>SUMIFS('2012Figures'!$J:$J,'2012Figures'!$C:$C,$A317,'2012Figures'!$H:$H,$B317,'2012Figures'!$I:$I,$C317,'2012Figures'!$B:$B,"CyToBroker",'2012Figures'!$G:$G,"P1",'2012Figures'!$E:$E,$B$1)</f>
        <v>0</v>
      </c>
      <c r="R317" s="46">
        <f t="shared" si="29"/>
        <v>-1</v>
      </c>
      <c r="S317" s="46" t="str">
        <f t="shared" si="29"/>
        <v/>
      </c>
      <c r="T317" s="46" t="str">
        <f t="shared" si="29"/>
        <v/>
      </c>
      <c r="U317" s="46">
        <f t="shared" si="29"/>
        <v>-1</v>
      </c>
      <c r="V317" s="46" t="str">
        <f t="shared" si="29"/>
        <v/>
      </c>
    </row>
    <row r="318" spans="1:22" x14ac:dyDescent="0.2">
      <c r="A318" s="1">
        <v>211</v>
      </c>
      <c r="B318" s="1" t="s">
        <v>73</v>
      </c>
      <c r="D318" s="29">
        <f>SUMIFS('2013Figures'!$J:$J,'2013Figures'!$C:$C,$A318,'2013Figures'!$I:$I,"",'2013Figures'!$E:$E,$B$1)</f>
        <v>0</v>
      </c>
      <c r="E318" s="9">
        <f>SUMIFS('2013Figures'!$J:$J,'2013Figures'!$C:$C,$A318,'2013Figures'!$I:$I,"",'2013Figures'!$B:$B,"BrokerToCy",'2013Figures'!$G:$G,"E1",'2013Figures'!$E:$E,$B$1)</f>
        <v>0</v>
      </c>
      <c r="F318" s="9">
        <f>SUMIFS('2013Figures'!$J:$J,'2013Figures'!$C:$C,$A318,'2013Figures'!$I:$I,"",'2013Figures'!$B:$B,"BrokerToCy",'2013Figures'!$G:$G,"P1",'2013Figures'!$E:$E,$B$1)</f>
        <v>0</v>
      </c>
      <c r="G318" s="9">
        <f>SUMIFS('2013Figures'!$J:$J,'2013Figures'!$C:$C,$A318,'2013Figures'!$I:$I,"",'2013Figures'!$B:$B,"CyToBroker",'2013Figures'!$G:$G,"E1",'2013Figures'!$E:$E,$B$1)</f>
        <v>0</v>
      </c>
      <c r="H318" s="9">
        <f>SUMIFS('2013Figures'!$J:$J,'2013Figures'!$C:$C,$A318,'2013Figures'!$I:$I,"",'2013Figures'!$B:$B,"CyToBroker",'2013Figures'!$G:$G,"P1",'2013Figures'!$E:$E,$B$1)</f>
        <v>0</v>
      </c>
      <c r="J318" s="8" t="s">
        <v>131</v>
      </c>
      <c r="L318" s="42">
        <f>SUMIFS('2012Figures'!$J:$J,'2012Figures'!$C:$C,$A318,'2012Figures'!$I:$I,"",'2012Figures'!$E:$E,$B$1)</f>
        <v>0</v>
      </c>
      <c r="M318" s="52">
        <f>SUMIFS('2012Figures'!$J:$J,'2012Figures'!$C:$C,$A318,'2012Figures'!$I:$I,"",'2012Figures'!$B:$B,"BrokerToCy",'2012Figures'!$G:$G,"E1",'2012Figures'!$E:$E,$B$1)</f>
        <v>0</v>
      </c>
      <c r="N318" s="52">
        <f>SUMIFS('2012Figures'!$J:$J,'2012Figures'!$C:$C,$A318,'2012Figures'!$I:$I,"",'2012Figures'!$B:$B,"BrokerToCy",'2012Figures'!$G:$G,"P1",'2012Figures'!$E:$E,$B$1)</f>
        <v>0</v>
      </c>
      <c r="O318" s="52">
        <f>SUMIFS('2012Figures'!$J:$J,'2012Figures'!$C:$C,$A318,'2012Figures'!$I:$I,"",'2012Figures'!$B:$B,"CyToBroker",'2012Figures'!$G:$G,"E1",'2012Figures'!$E:$E,$B$1)</f>
        <v>0</v>
      </c>
      <c r="P318" s="52">
        <f>SUMIFS('2012Figures'!$J:$J,'2012Figures'!$C:$C,$A318,'2012Figures'!$I:$I,"",'2012Figures'!$B:$B,"CyToBroker",'2012Figures'!$G:$G,"P1",'2012Figures'!$E:$E,$B$1)</f>
        <v>0</v>
      </c>
      <c r="R318" s="46" t="str">
        <f t="shared" si="29"/>
        <v/>
      </c>
      <c r="S318" s="46" t="str">
        <f t="shared" si="29"/>
        <v/>
      </c>
      <c r="T318" s="46" t="str">
        <f t="shared" si="29"/>
        <v/>
      </c>
      <c r="U318" s="46" t="str">
        <f t="shared" si="29"/>
        <v/>
      </c>
      <c r="V318" s="46" t="str">
        <f t="shared" si="29"/>
        <v/>
      </c>
    </row>
    <row r="319" spans="1:22" x14ac:dyDescent="0.2">
      <c r="A319" s="21"/>
      <c r="B319" s="21" t="s">
        <v>92</v>
      </c>
      <c r="C319" s="22"/>
      <c r="D319" s="23">
        <f>SUM(E319:H319)</f>
        <v>62</v>
      </c>
      <c r="E319" s="23">
        <f>SUM(E313:E318)</f>
        <v>0</v>
      </c>
      <c r="F319" s="23">
        <f>SUM(F313:F318)</f>
        <v>0</v>
      </c>
      <c r="G319" s="23">
        <f>SUM(G313:G318)</f>
        <v>62</v>
      </c>
      <c r="H319" s="23">
        <f>SUM(H313:H318)</f>
        <v>0</v>
      </c>
      <c r="I319" s="21"/>
      <c r="J319" s="22"/>
      <c r="K319" s="21"/>
      <c r="L319" s="43">
        <f>SUM(M319:P319)</f>
        <v>115</v>
      </c>
      <c r="M319" s="43">
        <f>SUM(M313:M318)</f>
        <v>0</v>
      </c>
      <c r="N319" s="43">
        <f>SUM(N313:N318)</f>
        <v>0</v>
      </c>
      <c r="O319" s="43">
        <f>SUM(O313:O318)</f>
        <v>115</v>
      </c>
      <c r="P319" s="43">
        <f>SUM(P313:P318)</f>
        <v>0</v>
      </c>
      <c r="Q319" s="21"/>
      <c r="R319" s="21"/>
      <c r="S319" s="21"/>
      <c r="T319" s="21"/>
      <c r="U319" s="21"/>
      <c r="V319" s="21"/>
    </row>
    <row r="320" spans="1:22" x14ac:dyDescent="0.2">
      <c r="A320" s="28">
        <v>214</v>
      </c>
      <c r="B320" s="28" t="s">
        <v>115</v>
      </c>
      <c r="C320" s="17" t="s">
        <v>88</v>
      </c>
      <c r="D320" s="18">
        <f>SUMIFS('2013Figures'!$J:$J,'2013Figures'!$C:$C,$A320,'2013Figures'!$E:$E,$B$1)</f>
        <v>0</v>
      </c>
      <c r="E320" s="18">
        <f>SUMIFS('2013Figures'!$J:$J,'2013Figures'!$C:$C,$A320,'2013Figures'!$B:$B,"BrokerToCy",'2013Figures'!$G:$G,"E1",'2013Figures'!$E:$E,$B$1)</f>
        <v>0</v>
      </c>
      <c r="F320" s="18">
        <f>SUMIFS('2013Figures'!$J:$J,'2013Figures'!$C:$C,$A320,'2013Figures'!$B:$B,"BrokerToCy",'2013Figures'!$G:$G,"P1",'2013Figures'!$E:$E,$B$1)</f>
        <v>0</v>
      </c>
      <c r="G320" s="18">
        <f>SUMIFS('2013Figures'!$J:$J,'2013Figures'!$C:$C,$A320,'2013Figures'!$B:$B,"CyToBroker",'2013Figures'!$G:$G,"E1",'2013Figures'!$E:$E,$B$1)</f>
        <v>0</v>
      </c>
      <c r="H320" s="18">
        <f>SUMIFS('2013Figures'!$J:$J,'2013Figures'!$C:$C,$A320,'2013Figures'!$B:$B,"CyToBroker",'2013Figures'!$G:$G,"P1",'2013Figures'!$E:$E,$B$1)</f>
        <v>0</v>
      </c>
      <c r="I320" s="28"/>
      <c r="J320" s="17"/>
      <c r="K320" s="28"/>
      <c r="L320" s="50">
        <f>SUMIFS('2012Figures'!$J:$J,'2012Figures'!$C:$C,$A320,'2012Figures'!$E:$E,$B$1)</f>
        <v>0</v>
      </c>
      <c r="M320" s="50">
        <f>SUMIFS('2012Figures'!$J:$J,'2012Figures'!$C:$C,$A320,'2012Figures'!$B:$B,"BrokerToCy",'2012Figures'!$G:$G,"E1",'2012Figures'!$E:$E,$B$1)</f>
        <v>0</v>
      </c>
      <c r="N320" s="50">
        <f>SUMIFS('2012Figures'!$J:$J,'2012Figures'!$C:$C,$A320,'2012Figures'!$B:$B,"BrokerToCy",'2012Figures'!$G:$G,"P1",'2012Figures'!$E:$E,$B$1)</f>
        <v>0</v>
      </c>
      <c r="O320" s="50">
        <f>SUMIFS('2012Figures'!$J:$J,'2012Figures'!$C:$C,$A320,'2012Figures'!$B:$B,"CyToBroker",'2012Figures'!$G:$G,"E1",'2012Figures'!$E:$E,$B$1)</f>
        <v>0</v>
      </c>
      <c r="P320" s="50">
        <f>SUMIFS('2012Figures'!$J:$J,'2012Figures'!$C:$C,$A320,'2012Figures'!$B:$B,"CyToBroker",'2012Figures'!$G:$G,"P1",'2012Figures'!$E:$E,$B$1)</f>
        <v>0</v>
      </c>
      <c r="Q320" s="28"/>
      <c r="R320" s="46" t="str">
        <f t="shared" si="29"/>
        <v/>
      </c>
      <c r="S320" s="46" t="str">
        <f t="shared" si="29"/>
        <v/>
      </c>
      <c r="T320" s="46" t="str">
        <f t="shared" si="29"/>
        <v/>
      </c>
      <c r="U320" s="46" t="str">
        <f t="shared" si="29"/>
        <v/>
      </c>
      <c r="V320" s="46" t="str">
        <f t="shared" si="29"/>
        <v/>
      </c>
    </row>
    <row r="321" spans="1:22" x14ac:dyDescent="0.2">
      <c r="A321" s="1">
        <v>214</v>
      </c>
      <c r="B321" s="1" t="s">
        <v>115</v>
      </c>
      <c r="C321" s="8">
        <v>1</v>
      </c>
      <c r="D321" s="29">
        <f>SUMIFS('2013Figures'!$J:$J,'2013Figures'!$C:$C,$A321,'2013Figures'!$H:$H,$B321,'2013Figures'!$I:$I,$C321,'2013Figures'!$E:$E,$B$1)</f>
        <v>0</v>
      </c>
      <c r="E321" s="9">
        <f>SUMIFS('2013Figures'!$J:$J,'2013Figures'!$C:$C,$A321,'2013Figures'!$H:$H,$B321,'2013Figures'!$I:$I,$C321,'2013Figures'!$B:$B,"BrokerToCy",'2013Figures'!$G:$G,"E1",'2013Figures'!$E:$E,$B$1)</f>
        <v>0</v>
      </c>
      <c r="F321" s="9">
        <f>SUMIFS('2013Figures'!$J:$J,'2013Figures'!$C:$C,$A321,'2013Figures'!$H:$H,$B321,'2013Figures'!$I:$I,$C321,'2013Figures'!$B:$B,"BrokerToCy",'2013Figures'!$G:$G,"P1",'2013Figures'!$E:$E,$B$1)</f>
        <v>0</v>
      </c>
      <c r="G321" s="9">
        <f>SUMIFS('2013Figures'!$J:$J,'2013Figures'!$C:$C,$A321,'2013Figures'!$H:$H,$B321,'2013Figures'!$I:$I,$C321,'2013Figures'!$B:$B,"CyToBroker",'2013Figures'!$G:$G,"E1",'2013Figures'!$E:$E,$B$1)</f>
        <v>0</v>
      </c>
      <c r="H321" s="9">
        <f>SUMIFS('2013Figures'!$J:$J,'2013Figures'!$C:$C,$A321,'2013Figures'!$H:$H,$B321,'2013Figures'!$I:$I,$C321,'2013Figures'!$B:$B,"CyToBroker",'2013Figures'!$G:$G,"P1",'2013Figures'!$E:$E,$B$1)</f>
        <v>0</v>
      </c>
      <c r="I321" s="30"/>
      <c r="J321" s="31">
        <v>200901</v>
      </c>
      <c r="K321" s="30"/>
      <c r="L321" s="42">
        <f>SUMIFS('2012Figures'!$J:$J,'2012Figures'!$C:$C,$A321,'2012Figures'!$H:$H,$B321,'2012Figures'!$I:$I,$C321,'2012Figures'!$E:$E,$B$1)</f>
        <v>0</v>
      </c>
      <c r="M321" s="52">
        <f>SUMIFS('2012Figures'!$J:$J,'2012Figures'!$C:$C,$A321,'2012Figures'!$H:$H,$B321,'2012Figures'!$I:$I,$C321,'2012Figures'!$B:$B,"BrokerToCy",'2012Figures'!$G:$G,"E1",'2012Figures'!$E:$E,$B$1)</f>
        <v>0</v>
      </c>
      <c r="N321" s="52">
        <f>SUMIFS('2012Figures'!$J:$J,'2012Figures'!$C:$C,$A321,'2012Figures'!$H:$H,$B321,'2012Figures'!$I:$I,$C321,'2012Figures'!$B:$B,"BrokerToCy",'2012Figures'!$G:$G,"P1",'2012Figures'!$E:$E,$B$1)</f>
        <v>0</v>
      </c>
      <c r="O321" s="52">
        <f>SUMIFS('2012Figures'!$J:$J,'2012Figures'!$C:$C,$A321,'2012Figures'!$H:$H,$B321,'2012Figures'!$I:$I,$C321,'2012Figures'!$B:$B,"CyToBroker",'2012Figures'!$G:$G,"E1",'2012Figures'!$E:$E,$B$1)</f>
        <v>0</v>
      </c>
      <c r="P321" s="52">
        <f>SUMIFS('2012Figures'!$J:$J,'2012Figures'!$C:$C,$A321,'2012Figures'!$H:$H,$B321,'2012Figures'!$I:$I,$C321,'2012Figures'!$B:$B,"CyToBroker",'2012Figures'!$G:$G,"P1",'2012Figures'!$E:$E,$B$1)</f>
        <v>0</v>
      </c>
      <c r="Q321" s="30"/>
      <c r="R321" s="46" t="str">
        <f t="shared" si="29"/>
        <v/>
      </c>
      <c r="S321" s="46" t="str">
        <f t="shared" si="29"/>
        <v/>
      </c>
      <c r="T321" s="46" t="str">
        <f t="shared" si="29"/>
        <v/>
      </c>
      <c r="U321" s="46" t="str">
        <f t="shared" si="29"/>
        <v/>
      </c>
      <c r="V321" s="46" t="str">
        <f t="shared" si="29"/>
        <v/>
      </c>
    </row>
    <row r="322" spans="1:22" x14ac:dyDescent="0.2">
      <c r="A322" s="1">
        <v>214</v>
      </c>
      <c r="B322" s="1" t="s">
        <v>115</v>
      </c>
      <c r="D322" s="29">
        <f>SUMIFS('2013Figures'!$J:$J,'2013Figures'!$C:$C,$A322,'2013Figures'!$I:$I,"",'2013Figures'!$E:$E,$B$1)</f>
        <v>0</v>
      </c>
      <c r="E322" s="9">
        <f>SUMIFS('2013Figures'!$J:$J,'2013Figures'!$C:$C,$A322,'2013Figures'!$I:$I,"",'2013Figures'!$B:$B,"BrokerToCy",'2013Figures'!$G:$G,"E1",'2013Figures'!$E:$E,$B$1)</f>
        <v>0</v>
      </c>
      <c r="F322" s="9">
        <f>SUMIFS('2013Figures'!$J:$J,'2013Figures'!$C:$C,$A322,'2013Figures'!$I:$I,"",'2013Figures'!$B:$B,"BrokerToCy",'2013Figures'!$G:$G,"P1",'2013Figures'!$E:$E,$B$1)</f>
        <v>0</v>
      </c>
      <c r="G322" s="9">
        <f>SUMIFS('2013Figures'!$J:$J,'2013Figures'!$C:$C,$A322,'2013Figures'!$I:$I,"",'2013Figures'!$B:$B,"CyToBroker",'2013Figures'!$G:$G,"E1",'2013Figures'!$E:$E,$B$1)</f>
        <v>0</v>
      </c>
      <c r="H322" s="9">
        <f>SUMIFS('2013Figures'!$J:$J,'2013Figures'!$C:$C,$A322,'2013Figures'!$I:$I,"",'2013Figures'!$B:$B,"CyToBroker",'2013Figures'!$G:$G,"P1",'2013Figures'!$E:$E,$B$1)</f>
        <v>0</v>
      </c>
      <c r="J322" s="8" t="s">
        <v>131</v>
      </c>
      <c r="L322" s="42">
        <f>SUMIFS('2012Figures'!$J:$J,'2012Figures'!$C:$C,$A322,'2012Figures'!$I:$I,"",'2012Figures'!$E:$E,$B$1)</f>
        <v>0</v>
      </c>
      <c r="M322" s="52">
        <f>SUMIFS('2012Figures'!$J:$J,'2012Figures'!$C:$C,$A322,'2012Figures'!$I:$I,"",'2012Figures'!$B:$B,"BrokerToCy",'2012Figures'!$G:$G,"E1",'2012Figures'!$E:$E,$B$1)</f>
        <v>0</v>
      </c>
      <c r="N322" s="52">
        <f>SUMIFS('2012Figures'!$J:$J,'2012Figures'!$C:$C,$A322,'2012Figures'!$I:$I,"",'2012Figures'!$B:$B,"BrokerToCy",'2012Figures'!$G:$G,"P1",'2012Figures'!$E:$E,$B$1)</f>
        <v>0</v>
      </c>
      <c r="O322" s="52">
        <f>SUMIFS('2012Figures'!$J:$J,'2012Figures'!$C:$C,$A322,'2012Figures'!$I:$I,"",'2012Figures'!$B:$B,"CyToBroker",'2012Figures'!$G:$G,"E1",'2012Figures'!$E:$E,$B$1)</f>
        <v>0</v>
      </c>
      <c r="P322" s="52">
        <f>SUMIFS('2012Figures'!$J:$J,'2012Figures'!$C:$C,$A322,'2012Figures'!$I:$I,"",'2012Figures'!$B:$B,"CyToBroker",'2012Figures'!$G:$G,"P1",'2012Figures'!$E:$E,$B$1)</f>
        <v>0</v>
      </c>
      <c r="R322" s="46" t="str">
        <f t="shared" si="29"/>
        <v/>
      </c>
      <c r="S322" s="46" t="str">
        <f t="shared" si="29"/>
        <v/>
      </c>
      <c r="T322" s="46" t="str">
        <f t="shared" si="29"/>
        <v/>
      </c>
      <c r="U322" s="46" t="str">
        <f t="shared" si="29"/>
        <v/>
      </c>
      <c r="V322" s="46" t="str">
        <f t="shared" si="29"/>
        <v/>
      </c>
    </row>
    <row r="323" spans="1:22" x14ac:dyDescent="0.2">
      <c r="A323" s="21"/>
      <c r="B323" s="21" t="s">
        <v>92</v>
      </c>
      <c r="C323" s="22"/>
      <c r="D323" s="23">
        <f>SUM(E323:H323)</f>
        <v>0</v>
      </c>
      <c r="E323" s="23">
        <f>SUM(E321:E322)</f>
        <v>0</v>
      </c>
      <c r="F323" s="23">
        <f>SUM(F321:F322)</f>
        <v>0</v>
      </c>
      <c r="G323" s="23">
        <f>SUM(G321:G322)</f>
        <v>0</v>
      </c>
      <c r="H323" s="23">
        <f>SUM(H321:H322)</f>
        <v>0</v>
      </c>
      <c r="I323" s="21"/>
      <c r="J323" s="22"/>
      <c r="K323" s="21"/>
      <c r="L323" s="43">
        <f>SUM(M323:P323)</f>
        <v>0</v>
      </c>
      <c r="M323" s="43">
        <f>SUM(M321:M322)</f>
        <v>0</v>
      </c>
      <c r="N323" s="43">
        <f>SUM(N321:N322)</f>
        <v>0</v>
      </c>
      <c r="O323" s="43">
        <f>SUM(O321:O322)</f>
        <v>0</v>
      </c>
      <c r="P323" s="43">
        <f>SUM(P321:P322)</f>
        <v>0</v>
      </c>
      <c r="Q323" s="21"/>
      <c r="R323" s="21"/>
      <c r="S323" s="21"/>
      <c r="T323" s="21"/>
      <c r="U323" s="21"/>
      <c r="V323" s="21"/>
    </row>
    <row r="324" spans="1:22" x14ac:dyDescent="0.2">
      <c r="A324" s="28">
        <v>215</v>
      </c>
      <c r="B324" s="28" t="s">
        <v>168</v>
      </c>
      <c r="C324" s="17" t="s">
        <v>88</v>
      </c>
      <c r="D324" s="18">
        <f>SUMIFS('2013Figures'!$J:$J,'2013Figures'!$C:$C,$A324,'2013Figures'!$E:$E,$B$1)</f>
        <v>0</v>
      </c>
      <c r="E324" s="18">
        <f>SUMIFS('2013Figures'!$J:$J,'2013Figures'!$C:$C,$A324,'2013Figures'!$B:$B,"BrokerToCy",'2013Figures'!$G:$G,"E1",'2013Figures'!$E:$E,$B$1)</f>
        <v>0</v>
      </c>
      <c r="F324" s="18">
        <f>SUMIFS('2013Figures'!$J:$J,'2013Figures'!$C:$C,$A324,'2013Figures'!$B:$B,"BrokerToCy",'2013Figures'!$G:$G,"P1",'2013Figures'!$E:$E,$B$1)</f>
        <v>0</v>
      </c>
      <c r="G324" s="18">
        <f>SUMIFS('2013Figures'!$J:$J,'2013Figures'!$C:$C,$A324,'2013Figures'!$B:$B,"CyToBroker",'2013Figures'!$G:$G,"E1",'2013Figures'!$E:$E,$B$1)</f>
        <v>0</v>
      </c>
      <c r="H324" s="18">
        <f>SUMIFS('2013Figures'!$J:$J,'2013Figures'!$C:$C,$A324,'2013Figures'!$B:$B,"CyToBroker",'2013Figures'!$G:$G,"P1",'2013Figures'!$E:$E,$B$1)</f>
        <v>0</v>
      </c>
      <c r="I324" s="28"/>
      <c r="J324" s="17"/>
      <c r="K324" s="28"/>
      <c r="L324" s="50">
        <f>SUMIFS('2012Figures'!$J:$J,'2012Figures'!$C:$C,$A324,'2012Figures'!$E:$E,$B$1)</f>
        <v>0</v>
      </c>
      <c r="M324" s="50">
        <f>SUMIFS('2012Figures'!$J:$J,'2012Figures'!$C:$C,$A324,'2012Figures'!$B:$B,"BrokerToCy",'2012Figures'!$G:$G,"E1",'2012Figures'!$E:$E,$B$1)</f>
        <v>0</v>
      </c>
      <c r="N324" s="50">
        <f>SUMIFS('2012Figures'!$J:$J,'2012Figures'!$C:$C,$A324,'2012Figures'!$B:$B,"BrokerToCy",'2012Figures'!$G:$G,"P1",'2012Figures'!$E:$E,$B$1)</f>
        <v>0</v>
      </c>
      <c r="O324" s="50">
        <f>SUMIFS('2012Figures'!$J:$J,'2012Figures'!$C:$C,$A324,'2012Figures'!$B:$B,"CyToBroker",'2012Figures'!$G:$G,"E1",'2012Figures'!$E:$E,$B$1)</f>
        <v>0</v>
      </c>
      <c r="P324" s="50">
        <f>SUMIFS('2012Figures'!$J:$J,'2012Figures'!$C:$C,$A324,'2012Figures'!$B:$B,"CyToBroker",'2012Figures'!$G:$G,"P1",'2012Figures'!$E:$E,$B$1)</f>
        <v>0</v>
      </c>
      <c r="Q324" s="28"/>
      <c r="R324" s="46" t="str">
        <f t="shared" si="29"/>
        <v/>
      </c>
      <c r="S324" s="46" t="str">
        <f t="shared" si="29"/>
        <v/>
      </c>
      <c r="T324" s="46" t="str">
        <f t="shared" si="29"/>
        <v/>
      </c>
      <c r="U324" s="46" t="str">
        <f t="shared" si="29"/>
        <v/>
      </c>
      <c r="V324" s="46" t="str">
        <f t="shared" si="29"/>
        <v/>
      </c>
    </row>
    <row r="325" spans="1:22" x14ac:dyDescent="0.2">
      <c r="A325" s="1">
        <v>215</v>
      </c>
      <c r="B325" s="1" t="s">
        <v>168</v>
      </c>
      <c r="C325" s="8">
        <v>1</v>
      </c>
      <c r="D325" s="29">
        <f>SUMIFS('2013Figures'!$J:$J,'2013Figures'!$C:$C,$A325,'2013Figures'!$H:$H,$B325,'2013Figures'!$I:$I,$C325,'2013Figures'!$E:$E,$B$1)</f>
        <v>0</v>
      </c>
      <c r="E325" s="9">
        <f>SUMIFS('2013Figures'!$J:$J,'2013Figures'!$C:$C,$A325,'2013Figures'!$H:$H,$B325,'2013Figures'!$I:$I,$C325,'2013Figures'!$B:$B,"BrokerToCy",'2013Figures'!$G:$G,"E1",'2013Figures'!$E:$E,$B$1)</f>
        <v>0</v>
      </c>
      <c r="F325" s="9">
        <f>SUMIFS('2013Figures'!$J:$J,'2013Figures'!$C:$C,$A325,'2013Figures'!$H:$H,$B325,'2013Figures'!$I:$I,$C325,'2013Figures'!$B:$B,"BrokerToCy",'2013Figures'!$G:$G,"P1",'2013Figures'!$E:$E,$B$1)</f>
        <v>0</v>
      </c>
      <c r="G325" s="9">
        <f>SUMIFS('2013Figures'!$J:$J,'2013Figures'!$C:$C,$A325,'2013Figures'!$H:$H,$B325,'2013Figures'!$I:$I,$C325,'2013Figures'!$B:$B,"CyToBroker",'2013Figures'!$G:$G,"E1",'2013Figures'!$E:$E,$B$1)</f>
        <v>0</v>
      </c>
      <c r="H325" s="9">
        <f>SUMIFS('2013Figures'!$J:$J,'2013Figures'!$C:$C,$A325,'2013Figures'!$H:$H,$B325,'2013Figures'!$I:$I,$C325,'2013Figures'!$B:$B,"CyToBroker",'2013Figures'!$G:$G,"P1",'2013Figures'!$E:$E,$B$1)</f>
        <v>0</v>
      </c>
      <c r="I325" s="30"/>
      <c r="J325" s="31">
        <v>201501</v>
      </c>
      <c r="K325" s="30"/>
      <c r="L325" s="42">
        <f>SUMIFS('2012Figures'!$J:$J,'2012Figures'!$C:$C,$A325,'2012Figures'!$H:$H,$B325,'2012Figures'!$I:$I,$C325,'2012Figures'!$E:$E,$B$1)</f>
        <v>0</v>
      </c>
      <c r="M325" s="52">
        <f>SUMIFS('2012Figures'!$J:$J,'2012Figures'!$C:$C,$A325,'2012Figures'!$H:$H,$B325,'2012Figures'!$I:$I,$C325,'2012Figures'!$B:$B,"BrokerToCy",'2012Figures'!$G:$G,"E1",'2012Figures'!$E:$E,$B$1)</f>
        <v>0</v>
      </c>
      <c r="N325" s="52">
        <f>SUMIFS('2012Figures'!$J:$J,'2012Figures'!$C:$C,$A325,'2012Figures'!$H:$H,$B325,'2012Figures'!$I:$I,$C325,'2012Figures'!$B:$B,"BrokerToCy",'2012Figures'!$G:$G,"P1",'2012Figures'!$E:$E,$B$1)</f>
        <v>0</v>
      </c>
      <c r="O325" s="52">
        <f>SUMIFS('2012Figures'!$J:$J,'2012Figures'!$C:$C,$A325,'2012Figures'!$H:$H,$B325,'2012Figures'!$I:$I,$C325,'2012Figures'!$B:$B,"CyToBroker",'2012Figures'!$G:$G,"E1",'2012Figures'!$E:$E,$B$1)</f>
        <v>0</v>
      </c>
      <c r="P325" s="52">
        <f>SUMIFS('2012Figures'!$J:$J,'2012Figures'!$C:$C,$A325,'2012Figures'!$H:$H,$B325,'2012Figures'!$I:$I,$C325,'2012Figures'!$B:$B,"CyToBroker",'2012Figures'!$G:$G,"P1",'2012Figures'!$E:$E,$B$1)</f>
        <v>0</v>
      </c>
      <c r="Q325" s="30"/>
      <c r="R325" s="46" t="str">
        <f t="shared" si="29"/>
        <v/>
      </c>
      <c r="S325" s="46" t="str">
        <f t="shared" si="29"/>
        <v/>
      </c>
      <c r="T325" s="46" t="str">
        <f t="shared" si="29"/>
        <v/>
      </c>
      <c r="U325" s="46" t="str">
        <f t="shared" si="29"/>
        <v/>
      </c>
      <c r="V325" s="46" t="str">
        <f t="shared" si="29"/>
        <v/>
      </c>
    </row>
    <row r="326" spans="1:22" x14ac:dyDescent="0.2">
      <c r="A326" s="1">
        <v>215</v>
      </c>
      <c r="B326" s="1" t="s">
        <v>168</v>
      </c>
      <c r="D326" s="29">
        <f>SUMIFS('2013Figures'!$J:$J,'2013Figures'!$C:$C,$A326,'2013Figures'!$I:$I,"",'2013Figures'!$E:$E,$B$1)</f>
        <v>0</v>
      </c>
      <c r="E326" s="9">
        <f>SUMIFS('2013Figures'!$J:$J,'2013Figures'!$C:$C,$A326,'2013Figures'!$I:$I,"",'2013Figures'!$B:$B,"BrokerToCy",'2013Figures'!$G:$G,"E1",'2013Figures'!$E:$E,$B$1)</f>
        <v>0</v>
      </c>
      <c r="F326" s="9">
        <f>SUMIFS('2013Figures'!$J:$J,'2013Figures'!$C:$C,$A326,'2013Figures'!$I:$I,"",'2013Figures'!$B:$B,"BrokerToCy",'2013Figures'!$G:$G,"P1",'2013Figures'!$E:$E,$B$1)</f>
        <v>0</v>
      </c>
      <c r="G326" s="9">
        <f>SUMIFS('2013Figures'!$J:$J,'2013Figures'!$C:$C,$A326,'2013Figures'!$I:$I,"",'2013Figures'!$B:$B,"CyToBroker",'2013Figures'!$G:$G,"E1",'2013Figures'!$E:$E,$B$1)</f>
        <v>0</v>
      </c>
      <c r="H326" s="9">
        <f>SUMIFS('2013Figures'!$J:$J,'2013Figures'!$C:$C,$A326,'2013Figures'!$I:$I,"",'2013Figures'!$B:$B,"CyToBroker",'2013Figures'!$G:$G,"P1",'2013Figures'!$E:$E,$B$1)</f>
        <v>0</v>
      </c>
      <c r="J326" s="8" t="s">
        <v>131</v>
      </c>
      <c r="L326" s="42">
        <f>SUMIFS('2012Figures'!$J:$J,'2012Figures'!$C:$C,$A326,'2012Figures'!$I:$I,"",'2012Figures'!$E:$E,$B$1)</f>
        <v>0</v>
      </c>
      <c r="M326" s="52">
        <f>SUMIFS('2012Figures'!$J:$J,'2012Figures'!$C:$C,$A326,'2012Figures'!$I:$I,"",'2012Figures'!$B:$B,"BrokerToCy",'2012Figures'!$G:$G,"E1",'2012Figures'!$E:$E,$B$1)</f>
        <v>0</v>
      </c>
      <c r="N326" s="52">
        <f>SUMIFS('2012Figures'!$J:$J,'2012Figures'!$C:$C,$A326,'2012Figures'!$I:$I,"",'2012Figures'!$B:$B,"BrokerToCy",'2012Figures'!$G:$G,"P1",'2012Figures'!$E:$E,$B$1)</f>
        <v>0</v>
      </c>
      <c r="O326" s="52">
        <f>SUMIFS('2012Figures'!$J:$J,'2012Figures'!$C:$C,$A326,'2012Figures'!$I:$I,"",'2012Figures'!$B:$B,"CyToBroker",'2012Figures'!$G:$G,"E1",'2012Figures'!$E:$E,$B$1)</f>
        <v>0</v>
      </c>
      <c r="P326" s="52">
        <f>SUMIFS('2012Figures'!$J:$J,'2012Figures'!$C:$C,$A326,'2012Figures'!$I:$I,"",'2012Figures'!$B:$B,"CyToBroker",'2012Figures'!$G:$G,"P1",'2012Figures'!$E:$E,$B$1)</f>
        <v>0</v>
      </c>
      <c r="R326" s="46" t="str">
        <f t="shared" ref="R326:V389" si="30">IF(L326=0,"",ROUND(D326/L326-1,2))</f>
        <v/>
      </c>
      <c r="S326" s="46" t="str">
        <f t="shared" si="30"/>
        <v/>
      </c>
      <c r="T326" s="46" t="str">
        <f t="shared" si="30"/>
        <v/>
      </c>
      <c r="U326" s="46" t="str">
        <f t="shared" si="30"/>
        <v/>
      </c>
      <c r="V326" s="46" t="str">
        <f t="shared" si="30"/>
        <v/>
      </c>
    </row>
    <row r="327" spans="1:22" x14ac:dyDescent="0.2">
      <c r="A327" s="21"/>
      <c r="B327" s="21" t="s">
        <v>92</v>
      </c>
      <c r="C327" s="22"/>
      <c r="D327" s="23">
        <f>SUM(E327:H327)</f>
        <v>0</v>
      </c>
      <c r="E327" s="23">
        <f>SUM(E325:E326)</f>
        <v>0</v>
      </c>
      <c r="F327" s="23">
        <f>SUM(F325:F326)</f>
        <v>0</v>
      </c>
      <c r="G327" s="23">
        <f>SUM(G325:G326)</f>
        <v>0</v>
      </c>
      <c r="H327" s="23">
        <f>SUM(H325:H326)</f>
        <v>0</v>
      </c>
      <c r="I327" s="21"/>
      <c r="J327" s="22"/>
      <c r="K327" s="21"/>
      <c r="L327" s="43">
        <f>SUM(M327:P327)</f>
        <v>0</v>
      </c>
      <c r="M327" s="43">
        <f>SUM(M325:M326)</f>
        <v>0</v>
      </c>
      <c r="N327" s="43">
        <f>SUM(N325:N326)</f>
        <v>0</v>
      </c>
      <c r="O327" s="43">
        <f>SUM(O325:O326)</f>
        <v>0</v>
      </c>
      <c r="P327" s="43">
        <f>SUM(P325:P326)</f>
        <v>0</v>
      </c>
      <c r="Q327" s="21"/>
      <c r="R327" s="21"/>
      <c r="S327" s="21"/>
      <c r="T327" s="21"/>
      <c r="U327" s="21"/>
      <c r="V327" s="21"/>
    </row>
    <row r="328" spans="1:22" x14ac:dyDescent="0.2">
      <c r="A328" s="28">
        <v>302</v>
      </c>
      <c r="B328" s="28" t="s">
        <v>116</v>
      </c>
      <c r="C328" s="17" t="s">
        <v>88</v>
      </c>
      <c r="D328" s="18">
        <f>SUMIFS('2013Figures'!$J:$J,'2013Figures'!$C:$C,$A328,'2013Figures'!$E:$E,$B$1)</f>
        <v>0</v>
      </c>
      <c r="E328" s="18">
        <f>SUMIFS('2013Figures'!$J:$J,'2013Figures'!$C:$C,$A328,'2013Figures'!$B:$B,"BrokerToCy",'2013Figures'!$G:$G,"E1",'2013Figures'!$E:$E,$B$1)</f>
        <v>0</v>
      </c>
      <c r="F328" s="18">
        <f>SUMIFS('2013Figures'!$J:$J,'2013Figures'!$C:$C,$A328,'2013Figures'!$B:$B,"BrokerToCy",'2013Figures'!$G:$G,"P1",'2013Figures'!$E:$E,$B$1)</f>
        <v>0</v>
      </c>
      <c r="G328" s="18">
        <f>SUMIFS('2013Figures'!$J:$J,'2013Figures'!$C:$C,$A328,'2013Figures'!$B:$B,"CyToBroker",'2013Figures'!$G:$G,"E1",'2013Figures'!$E:$E,$B$1)</f>
        <v>0</v>
      </c>
      <c r="H328" s="18">
        <f>SUMIFS('2013Figures'!$J:$J,'2013Figures'!$C:$C,$A328,'2013Figures'!$B:$B,"CyToBroker",'2013Figures'!$G:$G,"P1",'2013Figures'!$E:$E,$B$1)</f>
        <v>0</v>
      </c>
      <c r="I328" s="28"/>
      <c r="J328" s="17"/>
      <c r="K328" s="28"/>
      <c r="L328" s="50">
        <f>SUMIFS('2012Figures'!$J:$J,'2012Figures'!$C:$C,$A328,'2012Figures'!$E:$E,$B$1)</f>
        <v>0</v>
      </c>
      <c r="M328" s="50">
        <f>SUMIFS('2012Figures'!$J:$J,'2012Figures'!$C:$C,$A328,'2012Figures'!$B:$B,"BrokerToCy",'2012Figures'!$G:$G,"E1",'2012Figures'!$E:$E,$B$1)</f>
        <v>0</v>
      </c>
      <c r="N328" s="50">
        <f>SUMIFS('2012Figures'!$J:$J,'2012Figures'!$C:$C,$A328,'2012Figures'!$B:$B,"BrokerToCy",'2012Figures'!$G:$G,"P1",'2012Figures'!$E:$E,$B$1)</f>
        <v>0</v>
      </c>
      <c r="O328" s="50">
        <f>SUMIFS('2012Figures'!$J:$J,'2012Figures'!$C:$C,$A328,'2012Figures'!$B:$B,"CyToBroker",'2012Figures'!$G:$G,"E1",'2012Figures'!$E:$E,$B$1)</f>
        <v>0</v>
      </c>
      <c r="P328" s="50">
        <f>SUMIFS('2012Figures'!$J:$J,'2012Figures'!$C:$C,$A328,'2012Figures'!$B:$B,"CyToBroker",'2012Figures'!$G:$G,"P1",'2012Figures'!$E:$E,$B$1)</f>
        <v>0</v>
      </c>
      <c r="Q328" s="28"/>
      <c r="R328" s="46" t="str">
        <f t="shared" si="30"/>
        <v/>
      </c>
      <c r="S328" s="46" t="str">
        <f t="shared" si="30"/>
        <v/>
      </c>
      <c r="T328" s="46" t="str">
        <f t="shared" si="30"/>
        <v/>
      </c>
      <c r="U328" s="46" t="str">
        <f t="shared" si="30"/>
        <v/>
      </c>
      <c r="V328" s="46" t="str">
        <f t="shared" si="30"/>
        <v/>
      </c>
    </row>
    <row r="329" spans="1:22" x14ac:dyDescent="0.2">
      <c r="A329" s="1">
        <v>302</v>
      </c>
      <c r="B329" s="1" t="s">
        <v>116</v>
      </c>
      <c r="C329" s="8">
        <v>2</v>
      </c>
      <c r="D329" s="29">
        <f>SUMIFS('2013Figures'!$J:$J,'2013Figures'!$C:$C,$A329,'2013Figures'!$H:$H,$B329,'2013Figures'!$I:$I,$C329,'2013Figures'!$E:$E,$B$1)</f>
        <v>0</v>
      </c>
      <c r="E329" s="9">
        <f>SUMIFS('2013Figures'!$J:$J,'2013Figures'!$C:$C,$A329,'2013Figures'!$H:$H,$B329,'2013Figures'!$I:$I,$C329,'2013Figures'!$B:$B,"BrokerToCy",'2013Figures'!$G:$G,"E1",'2013Figures'!$E:$E,$B$1)</f>
        <v>0</v>
      </c>
      <c r="F329" s="9">
        <f>SUMIFS('2013Figures'!$J:$J,'2013Figures'!$C:$C,$A329,'2013Figures'!$H:$H,$B329,'2013Figures'!$I:$I,$C329,'2013Figures'!$B:$B,"BrokerToCy",'2013Figures'!$G:$G,"P1",'2013Figures'!$E:$E,$B$1)</f>
        <v>0</v>
      </c>
      <c r="G329" s="9">
        <f>SUMIFS('2013Figures'!$J:$J,'2013Figures'!$C:$C,$A329,'2013Figures'!$H:$H,$B329,'2013Figures'!$I:$I,$C329,'2013Figures'!$B:$B,"CyToBroker",'2013Figures'!$G:$G,"E1",'2013Figures'!$E:$E,$B$1)</f>
        <v>0</v>
      </c>
      <c r="H329" s="9">
        <f>SUMIFS('2013Figures'!$J:$J,'2013Figures'!$C:$C,$A329,'2013Figures'!$H:$H,$B329,'2013Figures'!$I:$I,$C329,'2013Figures'!$B:$B,"CyToBroker",'2013Figures'!$G:$G,"P1",'2013Figures'!$E:$E,$B$1)</f>
        <v>0</v>
      </c>
      <c r="I329" s="30"/>
      <c r="J329" s="31">
        <v>201005</v>
      </c>
      <c r="K329" s="30"/>
      <c r="L329" s="42">
        <f>SUMIFS('2012Figures'!$J:$J,'2012Figures'!$C:$C,$A329,'2012Figures'!$H:$H,$B329,'2012Figures'!$I:$I,$C329,'2012Figures'!$E:$E,$B$1)</f>
        <v>0</v>
      </c>
      <c r="M329" s="52">
        <f>SUMIFS('2012Figures'!$J:$J,'2012Figures'!$C:$C,$A329,'2012Figures'!$H:$H,$B329,'2012Figures'!$I:$I,$C329,'2012Figures'!$B:$B,"BrokerToCy",'2012Figures'!$G:$G,"E1",'2012Figures'!$E:$E,$B$1)</f>
        <v>0</v>
      </c>
      <c r="N329" s="52">
        <f>SUMIFS('2012Figures'!$J:$J,'2012Figures'!$C:$C,$A329,'2012Figures'!$H:$H,$B329,'2012Figures'!$I:$I,$C329,'2012Figures'!$B:$B,"BrokerToCy",'2012Figures'!$G:$G,"P1",'2012Figures'!$E:$E,$B$1)</f>
        <v>0</v>
      </c>
      <c r="O329" s="52">
        <f>SUMIFS('2012Figures'!$J:$J,'2012Figures'!$C:$C,$A329,'2012Figures'!$H:$H,$B329,'2012Figures'!$I:$I,$C329,'2012Figures'!$B:$B,"CyToBroker",'2012Figures'!$G:$G,"E1",'2012Figures'!$E:$E,$B$1)</f>
        <v>0</v>
      </c>
      <c r="P329" s="52">
        <f>SUMIFS('2012Figures'!$J:$J,'2012Figures'!$C:$C,$A329,'2012Figures'!$H:$H,$B329,'2012Figures'!$I:$I,$C329,'2012Figures'!$B:$B,"CyToBroker",'2012Figures'!$G:$G,"P1",'2012Figures'!$E:$E,$B$1)</f>
        <v>0</v>
      </c>
      <c r="Q329" s="30"/>
      <c r="R329" s="46" t="str">
        <f t="shared" si="30"/>
        <v/>
      </c>
      <c r="S329" s="46" t="str">
        <f t="shared" si="30"/>
        <v/>
      </c>
      <c r="T329" s="46" t="str">
        <f t="shared" si="30"/>
        <v/>
      </c>
      <c r="U329" s="46" t="str">
        <f t="shared" si="30"/>
        <v/>
      </c>
      <c r="V329" s="46" t="str">
        <f t="shared" si="30"/>
        <v/>
      </c>
    </row>
    <row r="330" spans="1:22" x14ac:dyDescent="0.2">
      <c r="A330" s="1">
        <v>302</v>
      </c>
      <c r="B330" s="1" t="s">
        <v>116</v>
      </c>
      <c r="C330" s="8">
        <v>1</v>
      </c>
      <c r="D330" s="29">
        <f>SUMIFS('2013Figures'!$J:$J,'2013Figures'!$C:$C,$A330,'2013Figures'!$H:$H,$B330,'2013Figures'!$I:$I,$C330,'2013Figures'!$E:$E,$B$1)</f>
        <v>0</v>
      </c>
      <c r="E330" s="9">
        <f>SUMIFS('2013Figures'!$J:$J,'2013Figures'!$C:$C,$A330,'2013Figures'!$H:$H,$B330,'2013Figures'!$I:$I,$C330,'2013Figures'!$B:$B,"BrokerToCy",'2013Figures'!$G:$G,"E1",'2013Figures'!$E:$E,$B$1)</f>
        <v>0</v>
      </c>
      <c r="F330" s="9">
        <f>SUMIFS('2013Figures'!$J:$J,'2013Figures'!$C:$C,$A330,'2013Figures'!$H:$H,$B330,'2013Figures'!$I:$I,$C330,'2013Figures'!$B:$B,"BrokerToCy",'2013Figures'!$G:$G,"P1",'2013Figures'!$E:$E,$B$1)</f>
        <v>0</v>
      </c>
      <c r="G330" s="9">
        <f>SUMIFS('2013Figures'!$J:$J,'2013Figures'!$C:$C,$A330,'2013Figures'!$H:$H,$B330,'2013Figures'!$I:$I,$C330,'2013Figures'!$B:$B,"CyToBroker",'2013Figures'!$G:$G,"E1",'2013Figures'!$E:$E,$B$1)</f>
        <v>0</v>
      </c>
      <c r="H330" s="9">
        <f>SUMIFS('2013Figures'!$J:$J,'2013Figures'!$C:$C,$A330,'2013Figures'!$H:$H,$B330,'2013Figures'!$I:$I,$C330,'2013Figures'!$B:$B,"CyToBroker",'2013Figures'!$G:$G,"P1",'2013Figures'!$E:$E,$B$1)</f>
        <v>0</v>
      </c>
      <c r="J330" s="8">
        <v>200801</v>
      </c>
      <c r="L330" s="42">
        <f>SUMIFS('2012Figures'!$J:$J,'2012Figures'!$C:$C,$A330,'2012Figures'!$H:$H,$B330,'2012Figures'!$I:$I,$C330,'2012Figures'!$E:$E,$B$1)</f>
        <v>0</v>
      </c>
      <c r="M330" s="52">
        <f>SUMIFS('2012Figures'!$J:$J,'2012Figures'!$C:$C,$A330,'2012Figures'!$H:$H,$B330,'2012Figures'!$I:$I,$C330,'2012Figures'!$B:$B,"BrokerToCy",'2012Figures'!$G:$G,"E1",'2012Figures'!$E:$E,$B$1)</f>
        <v>0</v>
      </c>
      <c r="N330" s="52">
        <f>SUMIFS('2012Figures'!$J:$J,'2012Figures'!$C:$C,$A330,'2012Figures'!$H:$H,$B330,'2012Figures'!$I:$I,$C330,'2012Figures'!$B:$B,"BrokerToCy",'2012Figures'!$G:$G,"P1",'2012Figures'!$E:$E,$B$1)</f>
        <v>0</v>
      </c>
      <c r="O330" s="52">
        <f>SUMIFS('2012Figures'!$J:$J,'2012Figures'!$C:$C,$A330,'2012Figures'!$H:$H,$B330,'2012Figures'!$I:$I,$C330,'2012Figures'!$B:$B,"CyToBroker",'2012Figures'!$G:$G,"E1",'2012Figures'!$E:$E,$B$1)</f>
        <v>0</v>
      </c>
      <c r="P330" s="52">
        <f>SUMIFS('2012Figures'!$J:$J,'2012Figures'!$C:$C,$A330,'2012Figures'!$H:$H,$B330,'2012Figures'!$I:$I,$C330,'2012Figures'!$B:$B,"CyToBroker",'2012Figures'!$G:$G,"P1",'2012Figures'!$E:$E,$B$1)</f>
        <v>0</v>
      </c>
      <c r="R330" s="46" t="str">
        <f t="shared" si="30"/>
        <v/>
      </c>
      <c r="S330" s="46" t="str">
        <f t="shared" si="30"/>
        <v/>
      </c>
      <c r="T330" s="46" t="str">
        <f t="shared" si="30"/>
        <v/>
      </c>
      <c r="U330" s="46" t="str">
        <f t="shared" si="30"/>
        <v/>
      </c>
      <c r="V330" s="46" t="str">
        <f t="shared" si="30"/>
        <v/>
      </c>
    </row>
    <row r="331" spans="1:22" x14ac:dyDescent="0.2">
      <c r="A331" s="1">
        <v>302</v>
      </c>
      <c r="B331" s="1" t="s">
        <v>116</v>
      </c>
      <c r="D331" s="29">
        <f>SUMIFS('2013Figures'!$J:$J,'2013Figures'!$C:$C,$A331,'2013Figures'!$I:$I,"",'2013Figures'!$E:$E,$B$1)</f>
        <v>0</v>
      </c>
      <c r="E331" s="9">
        <f>SUMIFS('2013Figures'!$J:$J,'2013Figures'!$C:$C,$A331,'2013Figures'!$I:$I,"",'2013Figures'!$B:$B,"BrokerToCy",'2013Figures'!$G:$G,"E1",'2013Figures'!$E:$E,$B$1)</f>
        <v>0</v>
      </c>
      <c r="F331" s="9">
        <f>SUMIFS('2013Figures'!$J:$J,'2013Figures'!$C:$C,$A331,'2013Figures'!$I:$I,"",'2013Figures'!$B:$B,"BrokerToCy",'2013Figures'!$G:$G,"P1",'2013Figures'!$E:$E,$B$1)</f>
        <v>0</v>
      </c>
      <c r="G331" s="9">
        <f>SUMIFS('2013Figures'!$J:$J,'2013Figures'!$C:$C,$A331,'2013Figures'!$I:$I,"",'2013Figures'!$B:$B,"CyToBroker",'2013Figures'!$G:$G,"E1",'2013Figures'!$E:$E,$B$1)</f>
        <v>0</v>
      </c>
      <c r="H331" s="9">
        <f>SUMIFS('2013Figures'!$J:$J,'2013Figures'!$C:$C,$A331,'2013Figures'!$I:$I,"",'2013Figures'!$B:$B,"CyToBroker",'2013Figures'!$G:$G,"P1",'2013Figures'!$E:$E,$B$1)</f>
        <v>0</v>
      </c>
      <c r="J331" s="8" t="s">
        <v>131</v>
      </c>
      <c r="L331" s="42">
        <f>SUMIFS('2012Figures'!$J:$J,'2012Figures'!$C:$C,$A331,'2012Figures'!$I:$I,"",'2012Figures'!$E:$E,$B$1)</f>
        <v>0</v>
      </c>
      <c r="M331" s="52">
        <f>SUMIFS('2012Figures'!$J:$J,'2012Figures'!$C:$C,$A331,'2012Figures'!$I:$I,"",'2012Figures'!$B:$B,"BrokerToCy",'2012Figures'!$G:$G,"E1",'2012Figures'!$E:$E,$B$1)</f>
        <v>0</v>
      </c>
      <c r="N331" s="52">
        <f>SUMIFS('2012Figures'!$J:$J,'2012Figures'!$C:$C,$A331,'2012Figures'!$I:$I,"",'2012Figures'!$B:$B,"BrokerToCy",'2012Figures'!$G:$G,"P1",'2012Figures'!$E:$E,$B$1)</f>
        <v>0</v>
      </c>
      <c r="O331" s="52">
        <f>SUMIFS('2012Figures'!$J:$J,'2012Figures'!$C:$C,$A331,'2012Figures'!$I:$I,"",'2012Figures'!$B:$B,"CyToBroker",'2012Figures'!$G:$G,"E1",'2012Figures'!$E:$E,$B$1)</f>
        <v>0</v>
      </c>
      <c r="P331" s="52">
        <f>SUMIFS('2012Figures'!$J:$J,'2012Figures'!$C:$C,$A331,'2012Figures'!$I:$I,"",'2012Figures'!$B:$B,"CyToBroker",'2012Figures'!$G:$G,"P1",'2012Figures'!$E:$E,$B$1)</f>
        <v>0</v>
      </c>
      <c r="R331" s="46" t="str">
        <f t="shared" si="30"/>
        <v/>
      </c>
      <c r="S331" s="46" t="str">
        <f t="shared" si="30"/>
        <v/>
      </c>
      <c r="T331" s="46" t="str">
        <f t="shared" si="30"/>
        <v/>
      </c>
      <c r="U331" s="46" t="str">
        <f t="shared" si="30"/>
        <v/>
      </c>
      <c r="V331" s="46" t="str">
        <f t="shared" si="30"/>
        <v/>
      </c>
    </row>
    <row r="332" spans="1:22" x14ac:dyDescent="0.2">
      <c r="A332" s="21"/>
      <c r="B332" s="21" t="s">
        <v>92</v>
      </c>
      <c r="C332" s="22"/>
      <c r="D332" s="23">
        <f>SUM(E332:H332)</f>
        <v>0</v>
      </c>
      <c r="E332" s="23">
        <f>SUM(E329:E331)</f>
        <v>0</v>
      </c>
      <c r="F332" s="23">
        <f>SUM(F329:F331)</f>
        <v>0</v>
      </c>
      <c r="G332" s="23">
        <f>SUM(G329:G331)</f>
        <v>0</v>
      </c>
      <c r="H332" s="23">
        <f>SUM(H329:H331)</f>
        <v>0</v>
      </c>
      <c r="I332" s="21"/>
      <c r="J332" s="22"/>
      <c r="K332" s="21"/>
      <c r="L332" s="43">
        <f>SUM(M332:P332)</f>
        <v>0</v>
      </c>
      <c r="M332" s="43">
        <f>SUM(M329:M331)</f>
        <v>0</v>
      </c>
      <c r="N332" s="43">
        <f>SUM(N329:N331)</f>
        <v>0</v>
      </c>
      <c r="O332" s="43">
        <f>SUM(O329:O331)</f>
        <v>0</v>
      </c>
      <c r="P332" s="43">
        <f>SUM(P329:P331)</f>
        <v>0</v>
      </c>
      <c r="Q332" s="21"/>
      <c r="R332" s="21"/>
      <c r="S332" s="21"/>
      <c r="T332" s="21"/>
      <c r="U332" s="21"/>
      <c r="V332" s="21"/>
    </row>
    <row r="333" spans="1:22" x14ac:dyDescent="0.2">
      <c r="A333" s="28">
        <v>303</v>
      </c>
      <c r="B333" s="28" t="s">
        <v>117</v>
      </c>
      <c r="C333" s="17" t="s">
        <v>88</v>
      </c>
      <c r="D333" s="18">
        <f>SUMIFS('2013Figures'!$J:$J,'2013Figures'!$C:$C,$A333,'2013Figures'!$E:$E,$B$1)</f>
        <v>1</v>
      </c>
      <c r="E333" s="18">
        <f>SUMIFS('2013Figures'!$J:$J,'2013Figures'!$C:$C,$A333,'2013Figures'!$B:$B,"BrokerToCy",'2013Figures'!$G:$G,"E1",'2013Figures'!$E:$E,$B$1)</f>
        <v>1</v>
      </c>
      <c r="F333" s="18">
        <f>SUMIFS('2013Figures'!$J:$J,'2013Figures'!$C:$C,$A333,'2013Figures'!$B:$B,"BrokerToCy",'2013Figures'!$G:$G,"P1",'2013Figures'!$E:$E,$B$1)</f>
        <v>0</v>
      </c>
      <c r="G333" s="18">
        <f>SUMIFS('2013Figures'!$J:$J,'2013Figures'!$C:$C,$A333,'2013Figures'!$B:$B,"CyToBroker",'2013Figures'!$G:$G,"E1",'2013Figures'!$E:$E,$B$1)</f>
        <v>0</v>
      </c>
      <c r="H333" s="18">
        <f>SUMIFS('2013Figures'!$J:$J,'2013Figures'!$C:$C,$A333,'2013Figures'!$B:$B,"CyToBroker",'2013Figures'!$G:$G,"P1",'2013Figures'!$E:$E,$B$1)</f>
        <v>0</v>
      </c>
      <c r="I333" s="28"/>
      <c r="J333" s="17"/>
      <c r="K333" s="28"/>
      <c r="L333" s="50">
        <f>SUMIFS('2012Figures'!$J:$J,'2012Figures'!$C:$C,$A333,'2012Figures'!$E:$E,$B$1)</f>
        <v>0</v>
      </c>
      <c r="M333" s="50">
        <f>SUMIFS('2012Figures'!$J:$J,'2012Figures'!$C:$C,$A333,'2012Figures'!$B:$B,"BrokerToCy",'2012Figures'!$G:$G,"E1",'2012Figures'!$E:$E,$B$1)</f>
        <v>0</v>
      </c>
      <c r="N333" s="50">
        <f>SUMIFS('2012Figures'!$J:$J,'2012Figures'!$C:$C,$A333,'2012Figures'!$B:$B,"BrokerToCy",'2012Figures'!$G:$G,"P1",'2012Figures'!$E:$E,$B$1)</f>
        <v>0</v>
      </c>
      <c r="O333" s="50">
        <f>SUMIFS('2012Figures'!$J:$J,'2012Figures'!$C:$C,$A333,'2012Figures'!$B:$B,"CyToBroker",'2012Figures'!$G:$G,"E1",'2012Figures'!$E:$E,$B$1)</f>
        <v>0</v>
      </c>
      <c r="P333" s="50">
        <f>SUMIFS('2012Figures'!$J:$J,'2012Figures'!$C:$C,$A333,'2012Figures'!$B:$B,"CyToBroker",'2012Figures'!$G:$G,"P1",'2012Figures'!$E:$E,$B$1)</f>
        <v>0</v>
      </c>
      <c r="Q333" s="28"/>
      <c r="R333" s="46" t="str">
        <f t="shared" ref="R333:V396" si="31">IF(L333=0,"",ROUND(D333/L333-1,2))</f>
        <v/>
      </c>
      <c r="S333" s="46" t="str">
        <f t="shared" si="31"/>
        <v/>
      </c>
      <c r="T333" s="46" t="str">
        <f t="shared" si="31"/>
        <v/>
      </c>
      <c r="U333" s="46" t="str">
        <f t="shared" si="31"/>
        <v/>
      </c>
      <c r="V333" s="46" t="str">
        <f t="shared" si="31"/>
        <v/>
      </c>
    </row>
    <row r="334" spans="1:22" x14ac:dyDescent="0.2">
      <c r="A334" s="1">
        <v>303</v>
      </c>
      <c r="B334" s="1" t="s">
        <v>117</v>
      </c>
      <c r="C334" s="8">
        <v>1</v>
      </c>
      <c r="D334" s="29">
        <f>SUMIFS('2013Figures'!$J:$J,'2013Figures'!$C:$C,$A334,'2013Figures'!$H:$H,$B334,'2013Figures'!$I:$I,$C334,'2013Figures'!$E:$E,$B$1)</f>
        <v>0</v>
      </c>
      <c r="E334" s="9">
        <f>SUMIFS('2013Figures'!$J:$J,'2013Figures'!$C:$C,$A334,'2013Figures'!$H:$H,$B334,'2013Figures'!$I:$I,$C334,'2013Figures'!$B:$B,"BrokerToCy",'2013Figures'!$G:$G,"E1",'2013Figures'!$E:$E,$B$1)</f>
        <v>0</v>
      </c>
      <c r="F334" s="9">
        <f>SUMIFS('2013Figures'!$J:$J,'2013Figures'!$C:$C,$A334,'2013Figures'!$H:$H,$B334,'2013Figures'!$I:$I,$C334,'2013Figures'!$B:$B,"BrokerToCy",'2013Figures'!$G:$G,"P1",'2013Figures'!$E:$E,$B$1)</f>
        <v>0</v>
      </c>
      <c r="G334" s="9">
        <f>SUMIFS('2013Figures'!$J:$J,'2013Figures'!$C:$C,$A334,'2013Figures'!$H:$H,$B334,'2013Figures'!$I:$I,$C334,'2013Figures'!$B:$B,"CyToBroker",'2013Figures'!$G:$G,"E1",'2013Figures'!$E:$E,$B$1)</f>
        <v>0</v>
      </c>
      <c r="H334" s="9">
        <f>SUMIFS('2013Figures'!$J:$J,'2013Figures'!$C:$C,$A334,'2013Figures'!$H:$H,$B334,'2013Figures'!$I:$I,$C334,'2013Figures'!$B:$B,"CyToBroker",'2013Figures'!$G:$G,"P1",'2013Figures'!$E:$E,$B$1)</f>
        <v>0</v>
      </c>
      <c r="I334" s="30"/>
      <c r="J334" s="31">
        <v>200801</v>
      </c>
      <c r="K334" s="30"/>
      <c r="L334" s="42">
        <f>SUMIFS('2012Figures'!$J:$J,'2012Figures'!$C:$C,$A334,'2012Figures'!$H:$H,$B334,'2012Figures'!$I:$I,$C334,'2012Figures'!$E:$E,$B$1)</f>
        <v>0</v>
      </c>
      <c r="M334" s="52">
        <f>SUMIFS('2012Figures'!$J:$J,'2012Figures'!$C:$C,$A334,'2012Figures'!$H:$H,$B334,'2012Figures'!$I:$I,$C334,'2012Figures'!$B:$B,"BrokerToCy",'2012Figures'!$G:$G,"E1",'2012Figures'!$E:$E,$B$1)</f>
        <v>0</v>
      </c>
      <c r="N334" s="52">
        <f>SUMIFS('2012Figures'!$J:$J,'2012Figures'!$C:$C,$A334,'2012Figures'!$H:$H,$B334,'2012Figures'!$I:$I,$C334,'2012Figures'!$B:$B,"BrokerToCy",'2012Figures'!$G:$G,"P1",'2012Figures'!$E:$E,$B$1)</f>
        <v>0</v>
      </c>
      <c r="O334" s="52">
        <f>SUMIFS('2012Figures'!$J:$J,'2012Figures'!$C:$C,$A334,'2012Figures'!$H:$H,$B334,'2012Figures'!$I:$I,$C334,'2012Figures'!$B:$B,"CyToBroker",'2012Figures'!$G:$G,"E1",'2012Figures'!$E:$E,$B$1)</f>
        <v>0</v>
      </c>
      <c r="P334" s="52">
        <f>SUMIFS('2012Figures'!$J:$J,'2012Figures'!$C:$C,$A334,'2012Figures'!$H:$H,$B334,'2012Figures'!$I:$I,$C334,'2012Figures'!$B:$B,"CyToBroker",'2012Figures'!$G:$G,"P1",'2012Figures'!$E:$E,$B$1)</f>
        <v>0</v>
      </c>
      <c r="Q334" s="30"/>
      <c r="R334" s="46" t="str">
        <f t="shared" si="31"/>
        <v/>
      </c>
      <c r="S334" s="46" t="str">
        <f t="shared" si="31"/>
        <v/>
      </c>
      <c r="T334" s="46" t="str">
        <f t="shared" si="31"/>
        <v/>
      </c>
      <c r="U334" s="46" t="str">
        <f t="shared" si="31"/>
        <v/>
      </c>
      <c r="V334" s="46" t="str">
        <f t="shared" si="31"/>
        <v/>
      </c>
    </row>
    <row r="335" spans="1:22" x14ac:dyDescent="0.2">
      <c r="A335" s="1">
        <v>303</v>
      </c>
      <c r="B335" s="1" t="s">
        <v>117</v>
      </c>
      <c r="D335" s="29">
        <f>SUMIFS('2013Figures'!$J:$J,'2013Figures'!$C:$C,$A335,'2013Figures'!$I:$I,"",'2013Figures'!$E:$E,$B$1)</f>
        <v>1</v>
      </c>
      <c r="E335" s="9">
        <f>SUMIFS('2013Figures'!$J:$J,'2013Figures'!$C:$C,$A335,'2013Figures'!$I:$I,"",'2013Figures'!$B:$B,"BrokerToCy",'2013Figures'!$G:$G,"E1",'2013Figures'!$E:$E,$B$1)</f>
        <v>1</v>
      </c>
      <c r="F335" s="9">
        <f>SUMIFS('2013Figures'!$J:$J,'2013Figures'!$C:$C,$A335,'2013Figures'!$I:$I,"",'2013Figures'!$B:$B,"BrokerToCy",'2013Figures'!$G:$G,"P1",'2013Figures'!$E:$E,$B$1)</f>
        <v>0</v>
      </c>
      <c r="G335" s="9">
        <f>SUMIFS('2013Figures'!$J:$J,'2013Figures'!$C:$C,$A335,'2013Figures'!$I:$I,"",'2013Figures'!$B:$B,"CyToBroker",'2013Figures'!$G:$G,"E1",'2013Figures'!$E:$E,$B$1)</f>
        <v>0</v>
      </c>
      <c r="H335" s="9">
        <f>SUMIFS('2013Figures'!$J:$J,'2013Figures'!$C:$C,$A335,'2013Figures'!$I:$I,"",'2013Figures'!$B:$B,"CyToBroker",'2013Figures'!$G:$G,"P1",'2013Figures'!$E:$E,$B$1)</f>
        <v>0</v>
      </c>
      <c r="J335" s="8" t="s">
        <v>131</v>
      </c>
      <c r="L335" s="42">
        <f>SUMIFS('2012Figures'!$J:$J,'2012Figures'!$C:$C,$A335,'2012Figures'!$I:$I,"",'2012Figures'!$E:$E,$B$1)</f>
        <v>0</v>
      </c>
      <c r="M335" s="52">
        <f>SUMIFS('2012Figures'!$J:$J,'2012Figures'!$C:$C,$A335,'2012Figures'!$I:$I,"",'2012Figures'!$B:$B,"BrokerToCy",'2012Figures'!$G:$G,"E1",'2012Figures'!$E:$E,$B$1)</f>
        <v>0</v>
      </c>
      <c r="N335" s="52">
        <f>SUMIFS('2012Figures'!$J:$J,'2012Figures'!$C:$C,$A335,'2012Figures'!$I:$I,"",'2012Figures'!$B:$B,"BrokerToCy",'2012Figures'!$G:$G,"P1",'2012Figures'!$E:$E,$B$1)</f>
        <v>0</v>
      </c>
      <c r="O335" s="52">
        <f>SUMIFS('2012Figures'!$J:$J,'2012Figures'!$C:$C,$A335,'2012Figures'!$I:$I,"",'2012Figures'!$B:$B,"CyToBroker",'2012Figures'!$G:$G,"E1",'2012Figures'!$E:$E,$B$1)</f>
        <v>0</v>
      </c>
      <c r="P335" s="52">
        <f>SUMIFS('2012Figures'!$J:$J,'2012Figures'!$C:$C,$A335,'2012Figures'!$I:$I,"",'2012Figures'!$B:$B,"CyToBroker",'2012Figures'!$G:$G,"P1",'2012Figures'!$E:$E,$B$1)</f>
        <v>0</v>
      </c>
      <c r="R335" s="46" t="str">
        <f t="shared" si="31"/>
        <v/>
      </c>
      <c r="S335" s="46" t="str">
        <f t="shared" si="31"/>
        <v/>
      </c>
      <c r="T335" s="46" t="str">
        <f t="shared" si="31"/>
        <v/>
      </c>
      <c r="U335" s="46" t="str">
        <f t="shared" si="31"/>
        <v/>
      </c>
      <c r="V335" s="46" t="str">
        <f t="shared" si="31"/>
        <v/>
      </c>
    </row>
    <row r="336" spans="1:22" x14ac:dyDescent="0.2">
      <c r="A336" s="21"/>
      <c r="B336" s="21" t="s">
        <v>92</v>
      </c>
      <c r="C336" s="22"/>
      <c r="D336" s="23">
        <f>SUM(E336:H336)</f>
        <v>1</v>
      </c>
      <c r="E336" s="23">
        <f>SUM(E334:E335)</f>
        <v>1</v>
      </c>
      <c r="F336" s="23">
        <f>SUM(F334:F335)</f>
        <v>0</v>
      </c>
      <c r="G336" s="23">
        <f>SUM(G334:G335)</f>
        <v>0</v>
      </c>
      <c r="H336" s="23">
        <f>SUM(H334:H335)</f>
        <v>0</v>
      </c>
      <c r="I336" s="21"/>
      <c r="J336" s="22"/>
      <c r="K336" s="21"/>
      <c r="L336" s="43">
        <f>SUM(M336:P336)</f>
        <v>0</v>
      </c>
      <c r="M336" s="43">
        <f>SUM(M334:M335)</f>
        <v>0</v>
      </c>
      <c r="N336" s="43">
        <f>SUM(N334:N335)</f>
        <v>0</v>
      </c>
      <c r="O336" s="43">
        <f>SUM(O334:O335)</f>
        <v>0</v>
      </c>
      <c r="P336" s="43">
        <f>SUM(P334:P335)</f>
        <v>0</v>
      </c>
      <c r="Q336" s="21"/>
      <c r="R336" s="21"/>
      <c r="S336" s="21"/>
      <c r="T336" s="21"/>
      <c r="U336" s="21"/>
      <c r="V336" s="21"/>
    </row>
    <row r="337" spans="1:22" x14ac:dyDescent="0.2">
      <c r="A337" s="28">
        <v>304</v>
      </c>
      <c r="B337" s="28" t="s">
        <v>118</v>
      </c>
      <c r="C337" s="17" t="s">
        <v>88</v>
      </c>
      <c r="D337" s="18">
        <f>SUMIFS('2013Figures'!$J:$J,'2013Figures'!$C:$C,$A337,'2013Figures'!$E:$E,$B$1)</f>
        <v>3192</v>
      </c>
      <c r="E337" s="18">
        <f>SUMIFS('2013Figures'!$J:$J,'2013Figures'!$C:$C,$A337,'2013Figures'!$B:$B,"BrokerToCy",'2013Figures'!$G:$G,"E1",'2013Figures'!$E:$E,$B$1)</f>
        <v>0</v>
      </c>
      <c r="F337" s="18">
        <f>SUMIFS('2013Figures'!$J:$J,'2013Figures'!$C:$C,$A337,'2013Figures'!$B:$B,"BrokerToCy",'2013Figures'!$G:$G,"P1",'2013Figures'!$E:$E,$B$1)</f>
        <v>0</v>
      </c>
      <c r="G337" s="18">
        <f>SUMIFS('2013Figures'!$J:$J,'2013Figures'!$C:$C,$A337,'2013Figures'!$B:$B,"CyToBroker",'2013Figures'!$G:$G,"E1",'2013Figures'!$E:$E,$B$1)</f>
        <v>3192</v>
      </c>
      <c r="H337" s="18">
        <f>SUMIFS('2013Figures'!$J:$J,'2013Figures'!$C:$C,$A337,'2013Figures'!$B:$B,"CyToBroker",'2013Figures'!$G:$G,"P1",'2013Figures'!$E:$E,$B$1)</f>
        <v>0</v>
      </c>
      <c r="I337" s="28"/>
      <c r="J337" s="17"/>
      <c r="K337" s="28"/>
      <c r="L337" s="50">
        <f>SUMIFS('2012Figures'!$J:$J,'2012Figures'!$C:$C,$A337,'2012Figures'!$E:$E,$B$1)</f>
        <v>7903</v>
      </c>
      <c r="M337" s="50">
        <f>SUMIFS('2012Figures'!$J:$J,'2012Figures'!$C:$C,$A337,'2012Figures'!$B:$B,"BrokerToCy",'2012Figures'!$G:$G,"E1",'2012Figures'!$E:$E,$B$1)</f>
        <v>0</v>
      </c>
      <c r="N337" s="50">
        <f>SUMIFS('2012Figures'!$J:$J,'2012Figures'!$C:$C,$A337,'2012Figures'!$B:$B,"BrokerToCy",'2012Figures'!$G:$G,"P1",'2012Figures'!$E:$E,$B$1)</f>
        <v>0</v>
      </c>
      <c r="O337" s="50">
        <f>SUMIFS('2012Figures'!$J:$J,'2012Figures'!$C:$C,$A337,'2012Figures'!$B:$B,"CyToBroker",'2012Figures'!$G:$G,"E1",'2012Figures'!$E:$E,$B$1)</f>
        <v>7903</v>
      </c>
      <c r="P337" s="50">
        <f>SUMIFS('2012Figures'!$J:$J,'2012Figures'!$C:$C,$A337,'2012Figures'!$B:$B,"CyToBroker",'2012Figures'!$G:$G,"P1",'2012Figures'!$E:$E,$B$1)</f>
        <v>0</v>
      </c>
      <c r="Q337" s="28"/>
      <c r="R337" s="46">
        <f t="shared" ref="R337:V400" si="32">IF(L337=0,"",ROUND(D337/L337-1,2))</f>
        <v>-0.6</v>
      </c>
      <c r="S337" s="46" t="str">
        <f t="shared" si="32"/>
        <v/>
      </c>
      <c r="T337" s="46" t="str">
        <f t="shared" si="32"/>
        <v/>
      </c>
      <c r="U337" s="46">
        <f t="shared" si="32"/>
        <v>-0.6</v>
      </c>
      <c r="V337" s="46" t="str">
        <f t="shared" si="32"/>
        <v/>
      </c>
    </row>
    <row r="338" spans="1:22" x14ac:dyDescent="0.2">
      <c r="A338" s="1">
        <v>304</v>
      </c>
      <c r="B338" s="1" t="s">
        <v>118</v>
      </c>
      <c r="C338" s="8">
        <v>4</v>
      </c>
      <c r="D338" s="29">
        <f>SUMIFS('2013Figures'!$J:$J,'2013Figures'!$C:$C,$A338,'2013Figures'!$H:$H,$B338,'2013Figures'!$I:$I,$C338,'2013Figures'!$E:$E,$B$1)</f>
        <v>0</v>
      </c>
      <c r="E338" s="9">
        <f>SUMIFS('2013Figures'!$J:$J,'2013Figures'!$C:$C,$A338,'2013Figures'!$H:$H,$B338,'2013Figures'!$I:$I,$C338,'2013Figures'!$B:$B,"BrokerToCy",'2013Figures'!$G:$G,"E1",'2013Figures'!$E:$E,$B$1)</f>
        <v>0</v>
      </c>
      <c r="F338" s="9">
        <f>SUMIFS('2013Figures'!$J:$J,'2013Figures'!$C:$C,$A338,'2013Figures'!$H:$H,$B338,'2013Figures'!$I:$I,$C338,'2013Figures'!$B:$B,"BrokerToCy",'2013Figures'!$G:$G,"P1",'2013Figures'!$E:$E,$B$1)</f>
        <v>0</v>
      </c>
      <c r="G338" s="9">
        <f>SUMIFS('2013Figures'!$J:$J,'2013Figures'!$C:$C,$A338,'2013Figures'!$H:$H,$B338,'2013Figures'!$I:$I,$C338,'2013Figures'!$B:$B,"CyToBroker",'2013Figures'!$G:$G,"E1",'2013Figures'!$E:$E,$B$1)</f>
        <v>0</v>
      </c>
      <c r="H338" s="9">
        <f>SUMIFS('2013Figures'!$J:$J,'2013Figures'!$C:$C,$A338,'2013Figures'!$H:$H,$B338,'2013Figures'!$I:$I,$C338,'2013Figures'!$B:$B,"CyToBroker",'2013Figures'!$G:$G,"P1",'2013Figures'!$E:$E,$B$1)</f>
        <v>0</v>
      </c>
      <c r="I338" s="30"/>
      <c r="J338" s="31">
        <v>201501</v>
      </c>
      <c r="K338" s="30"/>
      <c r="L338" s="42">
        <f>SUMIFS('2012Figures'!$J:$J,'2012Figures'!$C:$C,$A338,'2012Figures'!$H:$H,$B338,'2012Figures'!$I:$I,$C338,'2012Figures'!$E:$E,$B$1)</f>
        <v>0</v>
      </c>
      <c r="M338" s="52">
        <f>SUMIFS('2012Figures'!$J:$J,'2012Figures'!$C:$C,$A338,'2012Figures'!$H:$H,$B338,'2012Figures'!$I:$I,$C338,'2012Figures'!$B:$B,"BrokerToCy",'2012Figures'!$G:$G,"E1",'2012Figures'!$E:$E,$B$1)</f>
        <v>0</v>
      </c>
      <c r="N338" s="52">
        <f>SUMIFS('2012Figures'!$J:$J,'2012Figures'!$C:$C,$A338,'2012Figures'!$H:$H,$B338,'2012Figures'!$I:$I,$C338,'2012Figures'!$B:$B,"BrokerToCy",'2012Figures'!$G:$G,"P1",'2012Figures'!$E:$E,$B$1)</f>
        <v>0</v>
      </c>
      <c r="O338" s="52">
        <f>SUMIFS('2012Figures'!$J:$J,'2012Figures'!$C:$C,$A338,'2012Figures'!$H:$H,$B338,'2012Figures'!$I:$I,$C338,'2012Figures'!$B:$B,"CyToBroker",'2012Figures'!$G:$G,"E1",'2012Figures'!$E:$E,$B$1)</f>
        <v>0</v>
      </c>
      <c r="P338" s="52">
        <f>SUMIFS('2012Figures'!$J:$J,'2012Figures'!$C:$C,$A338,'2012Figures'!$H:$H,$B338,'2012Figures'!$I:$I,$C338,'2012Figures'!$B:$B,"CyToBroker",'2012Figures'!$G:$G,"P1",'2012Figures'!$E:$E,$B$1)</f>
        <v>0</v>
      </c>
      <c r="Q338" s="30"/>
      <c r="R338" s="46" t="str">
        <f t="shared" si="32"/>
        <v/>
      </c>
      <c r="S338" s="46" t="str">
        <f t="shared" si="32"/>
        <v/>
      </c>
      <c r="T338" s="46" t="str">
        <f t="shared" si="32"/>
        <v/>
      </c>
      <c r="U338" s="46" t="str">
        <f t="shared" si="32"/>
        <v/>
      </c>
      <c r="V338" s="46" t="str">
        <f t="shared" si="32"/>
        <v/>
      </c>
    </row>
    <row r="339" spans="1:22" x14ac:dyDescent="0.2">
      <c r="A339" s="1">
        <v>304</v>
      </c>
      <c r="B339" s="1" t="s">
        <v>118</v>
      </c>
      <c r="C339" s="8">
        <v>3</v>
      </c>
      <c r="D339" s="29">
        <f>SUMIFS('2013Figures'!$J:$J,'2013Figures'!$C:$C,$A339,'2013Figures'!$H:$H,$B339,'2013Figures'!$I:$I,$C339,'2013Figures'!$E:$E,$B$1)</f>
        <v>0</v>
      </c>
      <c r="E339" s="9">
        <f>SUMIFS('2013Figures'!$J:$J,'2013Figures'!$C:$C,$A339,'2013Figures'!$H:$H,$B339,'2013Figures'!$I:$I,$C339,'2013Figures'!$B:$B,"BrokerToCy",'2013Figures'!$G:$G,"E1",'2013Figures'!$E:$E,$B$1)</f>
        <v>0</v>
      </c>
      <c r="F339" s="9">
        <f>SUMIFS('2013Figures'!$J:$J,'2013Figures'!$C:$C,$A339,'2013Figures'!$H:$H,$B339,'2013Figures'!$I:$I,$C339,'2013Figures'!$B:$B,"BrokerToCy",'2013Figures'!$G:$G,"P1",'2013Figures'!$E:$E,$B$1)</f>
        <v>0</v>
      </c>
      <c r="G339" s="9">
        <f>SUMIFS('2013Figures'!$J:$J,'2013Figures'!$C:$C,$A339,'2013Figures'!$H:$H,$B339,'2013Figures'!$I:$I,$C339,'2013Figures'!$B:$B,"CyToBroker",'2013Figures'!$G:$G,"E1",'2013Figures'!$E:$E,$B$1)</f>
        <v>0</v>
      </c>
      <c r="H339" s="9">
        <f>SUMIFS('2013Figures'!$J:$J,'2013Figures'!$C:$C,$A339,'2013Figures'!$H:$H,$B339,'2013Figures'!$I:$I,$C339,'2013Figures'!$B:$B,"CyToBroker",'2013Figures'!$G:$G,"P1",'2013Figures'!$E:$E,$B$1)</f>
        <v>0</v>
      </c>
      <c r="I339" s="30"/>
      <c r="J339" s="31">
        <v>201301</v>
      </c>
      <c r="K339" s="30"/>
      <c r="L339" s="42">
        <f>SUMIFS('2012Figures'!$J:$J,'2012Figures'!$C:$C,$A339,'2012Figures'!$H:$H,$B339,'2012Figures'!$I:$I,$C339,'2012Figures'!$E:$E,$B$1)</f>
        <v>0</v>
      </c>
      <c r="M339" s="52">
        <f>SUMIFS('2012Figures'!$J:$J,'2012Figures'!$C:$C,$A339,'2012Figures'!$H:$H,$B339,'2012Figures'!$I:$I,$C339,'2012Figures'!$B:$B,"BrokerToCy",'2012Figures'!$G:$G,"E1",'2012Figures'!$E:$E,$B$1)</f>
        <v>0</v>
      </c>
      <c r="N339" s="52">
        <f>SUMIFS('2012Figures'!$J:$J,'2012Figures'!$C:$C,$A339,'2012Figures'!$H:$H,$B339,'2012Figures'!$I:$I,$C339,'2012Figures'!$B:$B,"BrokerToCy",'2012Figures'!$G:$G,"P1",'2012Figures'!$E:$E,$B$1)</f>
        <v>0</v>
      </c>
      <c r="O339" s="52">
        <f>SUMIFS('2012Figures'!$J:$J,'2012Figures'!$C:$C,$A339,'2012Figures'!$H:$H,$B339,'2012Figures'!$I:$I,$C339,'2012Figures'!$B:$B,"CyToBroker",'2012Figures'!$G:$G,"E1",'2012Figures'!$E:$E,$B$1)</f>
        <v>0</v>
      </c>
      <c r="P339" s="52">
        <f>SUMIFS('2012Figures'!$J:$J,'2012Figures'!$C:$C,$A339,'2012Figures'!$H:$H,$B339,'2012Figures'!$I:$I,$C339,'2012Figures'!$B:$B,"CyToBroker",'2012Figures'!$G:$G,"P1",'2012Figures'!$E:$E,$B$1)</f>
        <v>0</v>
      </c>
      <c r="Q339" s="30"/>
      <c r="R339" s="46" t="str">
        <f t="shared" si="32"/>
        <v/>
      </c>
      <c r="S339" s="46" t="str">
        <f t="shared" si="32"/>
        <v/>
      </c>
      <c r="T339" s="46" t="str">
        <f t="shared" si="32"/>
        <v/>
      </c>
      <c r="U339" s="46" t="str">
        <f t="shared" si="32"/>
        <v/>
      </c>
      <c r="V339" s="46" t="str">
        <f t="shared" si="32"/>
        <v/>
      </c>
    </row>
    <row r="340" spans="1:22" x14ac:dyDescent="0.2">
      <c r="A340" s="1">
        <v>304</v>
      </c>
      <c r="B340" s="1" t="s">
        <v>118</v>
      </c>
      <c r="C340" s="8">
        <v>2</v>
      </c>
      <c r="D340" s="29">
        <f>SUMIFS('2013Figures'!$J:$J,'2013Figures'!$C:$C,$A340,'2013Figures'!$H:$H,$B340,'2013Figures'!$I:$I,$C340,'2013Figures'!$E:$E,$B$1)</f>
        <v>0</v>
      </c>
      <c r="E340" s="9">
        <f>SUMIFS('2013Figures'!$J:$J,'2013Figures'!$C:$C,$A340,'2013Figures'!$H:$H,$B340,'2013Figures'!$I:$I,$C340,'2013Figures'!$B:$B,"BrokerToCy",'2013Figures'!$G:$G,"E1",'2013Figures'!$E:$E,$B$1)</f>
        <v>0</v>
      </c>
      <c r="F340" s="9">
        <f>SUMIFS('2013Figures'!$J:$J,'2013Figures'!$C:$C,$A340,'2013Figures'!$H:$H,$B340,'2013Figures'!$I:$I,$C340,'2013Figures'!$B:$B,"BrokerToCy",'2013Figures'!$G:$G,"P1",'2013Figures'!$E:$E,$B$1)</f>
        <v>0</v>
      </c>
      <c r="G340" s="9">
        <f>SUMIFS('2013Figures'!$J:$J,'2013Figures'!$C:$C,$A340,'2013Figures'!$H:$H,$B340,'2013Figures'!$I:$I,$C340,'2013Figures'!$B:$B,"CyToBroker",'2013Figures'!$G:$G,"E1",'2013Figures'!$E:$E,$B$1)</f>
        <v>0</v>
      </c>
      <c r="H340" s="9">
        <f>SUMIFS('2013Figures'!$J:$J,'2013Figures'!$C:$C,$A340,'2013Figures'!$H:$H,$B340,'2013Figures'!$I:$I,$C340,'2013Figures'!$B:$B,"CyToBroker",'2013Figures'!$G:$G,"P1",'2013Figures'!$E:$E,$B$1)</f>
        <v>0</v>
      </c>
      <c r="J340" s="8">
        <v>200801</v>
      </c>
      <c r="L340" s="42">
        <f>SUMIFS('2012Figures'!$J:$J,'2012Figures'!$C:$C,$A340,'2012Figures'!$H:$H,$B340,'2012Figures'!$I:$I,$C340,'2012Figures'!$E:$E,$B$1)</f>
        <v>0</v>
      </c>
      <c r="M340" s="52">
        <f>SUMIFS('2012Figures'!$J:$J,'2012Figures'!$C:$C,$A340,'2012Figures'!$H:$H,$B340,'2012Figures'!$I:$I,$C340,'2012Figures'!$B:$B,"BrokerToCy",'2012Figures'!$G:$G,"E1",'2012Figures'!$E:$E,$B$1)</f>
        <v>0</v>
      </c>
      <c r="N340" s="52">
        <f>SUMIFS('2012Figures'!$J:$J,'2012Figures'!$C:$C,$A340,'2012Figures'!$H:$H,$B340,'2012Figures'!$I:$I,$C340,'2012Figures'!$B:$B,"BrokerToCy",'2012Figures'!$G:$G,"P1",'2012Figures'!$E:$E,$B$1)</f>
        <v>0</v>
      </c>
      <c r="O340" s="52">
        <f>SUMIFS('2012Figures'!$J:$J,'2012Figures'!$C:$C,$A340,'2012Figures'!$H:$H,$B340,'2012Figures'!$I:$I,$C340,'2012Figures'!$B:$B,"CyToBroker",'2012Figures'!$G:$G,"E1",'2012Figures'!$E:$E,$B$1)</f>
        <v>0</v>
      </c>
      <c r="P340" s="52">
        <f>SUMIFS('2012Figures'!$J:$J,'2012Figures'!$C:$C,$A340,'2012Figures'!$H:$H,$B340,'2012Figures'!$I:$I,$C340,'2012Figures'!$B:$B,"CyToBroker",'2012Figures'!$G:$G,"P1",'2012Figures'!$E:$E,$B$1)</f>
        <v>0</v>
      </c>
      <c r="R340" s="46" t="str">
        <f t="shared" si="32"/>
        <v/>
      </c>
      <c r="S340" s="46" t="str">
        <f t="shared" si="32"/>
        <v/>
      </c>
      <c r="T340" s="46" t="str">
        <f t="shared" si="32"/>
        <v/>
      </c>
      <c r="U340" s="46" t="str">
        <f t="shared" si="32"/>
        <v/>
      </c>
      <c r="V340" s="46" t="str">
        <f t="shared" si="32"/>
        <v/>
      </c>
    </row>
    <row r="341" spans="1:22" x14ac:dyDescent="0.2">
      <c r="A341" s="1">
        <v>304</v>
      </c>
      <c r="B341" s="1" t="s">
        <v>118</v>
      </c>
      <c r="C341" s="8">
        <v>1</v>
      </c>
      <c r="D341" s="29">
        <f>SUMIFS('2013Figures'!$J:$J,'2013Figures'!$C:$C,$A341,'2013Figures'!$H:$H,$B341,'2013Figures'!$I:$I,$C341,'2013Figures'!$E:$E,$B$1)</f>
        <v>0</v>
      </c>
      <c r="E341" s="9">
        <f>SUMIFS('2013Figures'!$J:$J,'2013Figures'!$C:$C,$A341,'2013Figures'!$H:$H,$B341,'2013Figures'!$I:$I,$C341,'2013Figures'!$B:$B,"BrokerToCy",'2013Figures'!$G:$G,"E1",'2013Figures'!$E:$E,$B$1)</f>
        <v>0</v>
      </c>
      <c r="F341" s="9">
        <f>SUMIFS('2013Figures'!$J:$J,'2013Figures'!$C:$C,$A341,'2013Figures'!$H:$H,$B341,'2013Figures'!$I:$I,$C341,'2013Figures'!$B:$B,"BrokerToCy",'2013Figures'!$G:$G,"P1",'2013Figures'!$E:$E,$B$1)</f>
        <v>0</v>
      </c>
      <c r="G341" s="9">
        <f>SUMIFS('2013Figures'!$J:$J,'2013Figures'!$C:$C,$A341,'2013Figures'!$H:$H,$B341,'2013Figures'!$I:$I,$C341,'2013Figures'!$B:$B,"CyToBroker",'2013Figures'!$G:$G,"E1",'2013Figures'!$E:$E,$B$1)</f>
        <v>0</v>
      </c>
      <c r="H341" s="9">
        <f>SUMIFS('2013Figures'!$J:$J,'2013Figures'!$C:$C,$A341,'2013Figures'!$H:$H,$B341,'2013Figures'!$I:$I,$C341,'2013Figures'!$B:$B,"CyToBroker",'2013Figures'!$G:$G,"P1",'2013Figures'!$E:$E,$B$1)</f>
        <v>0</v>
      </c>
      <c r="J341" s="8" t="s">
        <v>131</v>
      </c>
      <c r="L341" s="42">
        <f>SUMIFS('2012Figures'!$J:$J,'2012Figures'!$C:$C,$A341,'2012Figures'!$H:$H,$B341,'2012Figures'!$I:$I,$C341,'2012Figures'!$E:$E,$B$1)</f>
        <v>0</v>
      </c>
      <c r="M341" s="52">
        <f>SUMIFS('2012Figures'!$J:$J,'2012Figures'!$C:$C,$A341,'2012Figures'!$H:$H,$B341,'2012Figures'!$I:$I,$C341,'2012Figures'!$B:$B,"BrokerToCy",'2012Figures'!$G:$G,"E1",'2012Figures'!$E:$E,$B$1)</f>
        <v>0</v>
      </c>
      <c r="N341" s="52">
        <f>SUMIFS('2012Figures'!$J:$J,'2012Figures'!$C:$C,$A341,'2012Figures'!$H:$H,$B341,'2012Figures'!$I:$I,$C341,'2012Figures'!$B:$B,"BrokerToCy",'2012Figures'!$G:$G,"P1",'2012Figures'!$E:$E,$B$1)</f>
        <v>0</v>
      </c>
      <c r="O341" s="52">
        <f>SUMIFS('2012Figures'!$J:$J,'2012Figures'!$C:$C,$A341,'2012Figures'!$H:$H,$B341,'2012Figures'!$I:$I,$C341,'2012Figures'!$B:$B,"CyToBroker",'2012Figures'!$G:$G,"E1",'2012Figures'!$E:$E,$B$1)</f>
        <v>0</v>
      </c>
      <c r="P341" s="52">
        <f>SUMIFS('2012Figures'!$J:$J,'2012Figures'!$C:$C,$A341,'2012Figures'!$H:$H,$B341,'2012Figures'!$I:$I,$C341,'2012Figures'!$B:$B,"CyToBroker",'2012Figures'!$G:$G,"P1",'2012Figures'!$E:$E,$B$1)</f>
        <v>0</v>
      </c>
      <c r="R341" s="46" t="str">
        <f t="shared" si="32"/>
        <v/>
      </c>
      <c r="S341" s="46" t="str">
        <f t="shared" si="32"/>
        <v/>
      </c>
      <c r="T341" s="46" t="str">
        <f t="shared" si="32"/>
        <v/>
      </c>
      <c r="U341" s="46" t="str">
        <f t="shared" si="32"/>
        <v/>
      </c>
      <c r="V341" s="46" t="str">
        <f t="shared" si="32"/>
        <v/>
      </c>
    </row>
    <row r="342" spans="1:22" x14ac:dyDescent="0.2">
      <c r="A342" s="1">
        <v>304</v>
      </c>
      <c r="B342" s="1" t="s">
        <v>118</v>
      </c>
      <c r="D342" s="29">
        <f>SUMIFS('2013Figures'!$J:$J,'2013Figures'!$C:$C,$A342,'2013Figures'!$I:$I,"",'2013Figures'!$E:$E,$B$1)</f>
        <v>3192</v>
      </c>
      <c r="E342" s="9">
        <f>SUMIFS('2013Figures'!$J:$J,'2013Figures'!$C:$C,$A342,'2013Figures'!$I:$I,"",'2013Figures'!$B:$B,"BrokerToCy",'2013Figures'!$G:$G,"E1",'2013Figures'!$E:$E,$B$1)</f>
        <v>0</v>
      </c>
      <c r="F342" s="9">
        <f>SUMIFS('2013Figures'!$J:$J,'2013Figures'!$C:$C,$A342,'2013Figures'!$I:$I,"",'2013Figures'!$B:$B,"BrokerToCy",'2013Figures'!$G:$G,"P1",'2013Figures'!$E:$E,$B$1)</f>
        <v>0</v>
      </c>
      <c r="G342" s="9">
        <f>SUMIFS('2013Figures'!$J:$J,'2013Figures'!$C:$C,$A342,'2013Figures'!$I:$I,"",'2013Figures'!$B:$B,"CyToBroker",'2013Figures'!$G:$G,"E1",'2013Figures'!$E:$E,$B$1)</f>
        <v>3192</v>
      </c>
      <c r="H342" s="9">
        <f>SUMIFS('2013Figures'!$J:$J,'2013Figures'!$C:$C,$A342,'2013Figures'!$I:$I,"",'2013Figures'!$B:$B,"CyToBroker",'2013Figures'!$G:$G,"P1",'2013Figures'!$E:$E,$B$1)</f>
        <v>0</v>
      </c>
      <c r="J342" s="8" t="s">
        <v>131</v>
      </c>
      <c r="L342" s="42">
        <f>SUMIFS('2012Figures'!$J:$J,'2012Figures'!$C:$C,$A342,'2012Figures'!$I:$I,"",'2012Figures'!$E:$E,$B$1)</f>
        <v>7903</v>
      </c>
      <c r="M342" s="52">
        <f>SUMIFS('2012Figures'!$J:$J,'2012Figures'!$C:$C,$A342,'2012Figures'!$I:$I,"",'2012Figures'!$B:$B,"BrokerToCy",'2012Figures'!$G:$G,"E1",'2012Figures'!$E:$E,$B$1)</f>
        <v>0</v>
      </c>
      <c r="N342" s="52">
        <f>SUMIFS('2012Figures'!$J:$J,'2012Figures'!$C:$C,$A342,'2012Figures'!$I:$I,"",'2012Figures'!$B:$B,"BrokerToCy",'2012Figures'!$G:$G,"P1",'2012Figures'!$E:$E,$B$1)</f>
        <v>0</v>
      </c>
      <c r="O342" s="52">
        <f>SUMIFS('2012Figures'!$J:$J,'2012Figures'!$C:$C,$A342,'2012Figures'!$I:$I,"",'2012Figures'!$B:$B,"CyToBroker",'2012Figures'!$G:$G,"E1",'2012Figures'!$E:$E,$B$1)</f>
        <v>7903</v>
      </c>
      <c r="P342" s="52">
        <f>SUMIFS('2012Figures'!$J:$J,'2012Figures'!$C:$C,$A342,'2012Figures'!$I:$I,"",'2012Figures'!$B:$B,"CyToBroker",'2012Figures'!$G:$G,"P1",'2012Figures'!$E:$E,$B$1)</f>
        <v>0</v>
      </c>
      <c r="R342" s="46">
        <f t="shared" si="32"/>
        <v>-0.6</v>
      </c>
      <c r="S342" s="46" t="str">
        <f t="shared" si="32"/>
        <v/>
      </c>
      <c r="T342" s="46" t="str">
        <f t="shared" si="32"/>
        <v/>
      </c>
      <c r="U342" s="46">
        <f t="shared" si="32"/>
        <v>-0.6</v>
      </c>
      <c r="V342" s="46" t="str">
        <f t="shared" si="32"/>
        <v/>
      </c>
    </row>
    <row r="343" spans="1:22" x14ac:dyDescent="0.2">
      <c r="A343" s="21"/>
      <c r="B343" s="21" t="s">
        <v>92</v>
      </c>
      <c r="C343" s="22"/>
      <c r="D343" s="23">
        <f>SUM(E343:H343)</f>
        <v>3192</v>
      </c>
      <c r="E343" s="23">
        <f>SUM(E338:E342)</f>
        <v>0</v>
      </c>
      <c r="F343" s="23">
        <f>SUM(F338:F342)</f>
        <v>0</v>
      </c>
      <c r="G343" s="23">
        <f>SUM(G338:G342)</f>
        <v>3192</v>
      </c>
      <c r="H343" s="23">
        <f>SUM(H338:H342)</f>
        <v>0</v>
      </c>
      <c r="I343" s="21"/>
      <c r="J343" s="22"/>
      <c r="K343" s="21"/>
      <c r="L343" s="43">
        <f>SUM(M343:P343)</f>
        <v>7903</v>
      </c>
      <c r="M343" s="43">
        <f>SUM(M338:M342)</f>
        <v>0</v>
      </c>
      <c r="N343" s="43">
        <f>SUM(N338:N342)</f>
        <v>0</v>
      </c>
      <c r="O343" s="43">
        <f>SUM(O338:O342)</f>
        <v>7903</v>
      </c>
      <c r="P343" s="43">
        <f>SUM(P338:P342)</f>
        <v>0</v>
      </c>
      <c r="Q343" s="21"/>
      <c r="R343" s="21"/>
      <c r="S343" s="21"/>
      <c r="T343" s="21"/>
      <c r="U343" s="21"/>
      <c r="V343" s="21"/>
    </row>
    <row r="344" spans="1:22" x14ac:dyDescent="0.2">
      <c r="A344" s="28">
        <v>305</v>
      </c>
      <c r="B344" s="28" t="s">
        <v>119</v>
      </c>
      <c r="C344" s="17" t="s">
        <v>88</v>
      </c>
      <c r="D344" s="18">
        <f>SUMIFS('2013Figures'!$J:$J,'2013Figures'!$C:$C,$A344,'2013Figures'!$E:$E,$B$1)</f>
        <v>0</v>
      </c>
      <c r="E344" s="18">
        <f>SUMIFS('2013Figures'!$J:$J,'2013Figures'!$C:$C,$A344,'2013Figures'!$B:$B,"BrokerToCy",'2013Figures'!$G:$G,"E1",'2013Figures'!$E:$E,$B$1)</f>
        <v>0</v>
      </c>
      <c r="F344" s="18">
        <f>SUMIFS('2013Figures'!$J:$J,'2013Figures'!$C:$C,$A344,'2013Figures'!$B:$B,"BrokerToCy",'2013Figures'!$G:$G,"P1",'2013Figures'!$E:$E,$B$1)</f>
        <v>0</v>
      </c>
      <c r="G344" s="18">
        <f>SUMIFS('2013Figures'!$J:$J,'2013Figures'!$C:$C,$A344,'2013Figures'!$B:$B,"CyToBroker",'2013Figures'!$G:$G,"E1",'2013Figures'!$E:$E,$B$1)</f>
        <v>0</v>
      </c>
      <c r="H344" s="18">
        <f>SUMIFS('2013Figures'!$J:$J,'2013Figures'!$C:$C,$A344,'2013Figures'!$B:$B,"CyToBroker",'2013Figures'!$G:$G,"P1",'2013Figures'!$E:$E,$B$1)</f>
        <v>0</v>
      </c>
      <c r="I344" s="28"/>
      <c r="J344" s="17"/>
      <c r="K344" s="28"/>
      <c r="L344" s="50">
        <f>SUMIFS('2012Figures'!$J:$J,'2012Figures'!$C:$C,$A344,'2012Figures'!$E:$E,$B$1)</f>
        <v>0</v>
      </c>
      <c r="M344" s="50">
        <f>SUMIFS('2012Figures'!$J:$J,'2012Figures'!$C:$C,$A344,'2012Figures'!$B:$B,"BrokerToCy",'2012Figures'!$G:$G,"E1",'2012Figures'!$E:$E,$B$1)</f>
        <v>0</v>
      </c>
      <c r="N344" s="50">
        <f>SUMIFS('2012Figures'!$J:$J,'2012Figures'!$C:$C,$A344,'2012Figures'!$B:$B,"BrokerToCy",'2012Figures'!$G:$G,"P1",'2012Figures'!$E:$E,$B$1)</f>
        <v>0</v>
      </c>
      <c r="O344" s="50">
        <f>SUMIFS('2012Figures'!$J:$J,'2012Figures'!$C:$C,$A344,'2012Figures'!$B:$B,"CyToBroker",'2012Figures'!$G:$G,"E1",'2012Figures'!$E:$E,$B$1)</f>
        <v>0</v>
      </c>
      <c r="P344" s="50">
        <f>SUMIFS('2012Figures'!$J:$J,'2012Figures'!$C:$C,$A344,'2012Figures'!$B:$B,"CyToBroker",'2012Figures'!$G:$G,"P1",'2012Figures'!$E:$E,$B$1)</f>
        <v>0</v>
      </c>
      <c r="Q344" s="28"/>
      <c r="R344" s="46" t="str">
        <f t="shared" ref="R344:V408" si="33">IF(L344=0,"",ROUND(D344/L344-1,2))</f>
        <v/>
      </c>
      <c r="S344" s="46" t="str">
        <f t="shared" si="33"/>
        <v/>
      </c>
      <c r="T344" s="46" t="str">
        <f t="shared" si="33"/>
        <v/>
      </c>
      <c r="U344" s="46" t="str">
        <f t="shared" si="33"/>
        <v/>
      </c>
      <c r="V344" s="46" t="str">
        <f t="shared" si="33"/>
        <v/>
      </c>
    </row>
    <row r="345" spans="1:22" x14ac:dyDescent="0.2">
      <c r="A345" s="1">
        <v>305</v>
      </c>
      <c r="B345" s="1" t="s">
        <v>119</v>
      </c>
      <c r="C345" s="8">
        <v>1</v>
      </c>
      <c r="D345" s="29">
        <f>SUMIFS('2013Figures'!$J:$J,'2013Figures'!$C:$C,$A345,'2013Figures'!$H:$H,$B345,'2013Figures'!$I:$I,$C345,'2013Figures'!$E:$E,$B$1)</f>
        <v>0</v>
      </c>
      <c r="E345" s="9">
        <f>SUMIFS('2013Figures'!$J:$J,'2013Figures'!$C:$C,$A345,'2013Figures'!$H:$H,$B345,'2013Figures'!$I:$I,$C345,'2013Figures'!$B:$B,"BrokerToCy",'2013Figures'!$G:$G,"E1",'2013Figures'!$E:$E,$B$1)</f>
        <v>0</v>
      </c>
      <c r="F345" s="9">
        <f>SUMIFS('2013Figures'!$J:$J,'2013Figures'!$C:$C,$A345,'2013Figures'!$H:$H,$B345,'2013Figures'!$I:$I,$C345,'2013Figures'!$B:$B,"BrokerToCy",'2013Figures'!$G:$G,"P1",'2013Figures'!$E:$E,$B$1)</f>
        <v>0</v>
      </c>
      <c r="G345" s="9">
        <f>SUMIFS('2013Figures'!$J:$J,'2013Figures'!$C:$C,$A345,'2013Figures'!$H:$H,$B345,'2013Figures'!$I:$I,$C345,'2013Figures'!$B:$B,"CyToBroker",'2013Figures'!$G:$G,"E1",'2013Figures'!$E:$E,$B$1)</f>
        <v>0</v>
      </c>
      <c r="H345" s="9">
        <f>SUMIFS('2013Figures'!$J:$J,'2013Figures'!$C:$C,$A345,'2013Figures'!$H:$H,$B345,'2013Figures'!$I:$I,$C345,'2013Figures'!$B:$B,"CyToBroker",'2013Figures'!$G:$G,"P1",'2013Figures'!$E:$E,$B$1)</f>
        <v>0</v>
      </c>
      <c r="J345" s="8" t="s">
        <v>131</v>
      </c>
      <c r="L345" s="42">
        <f>SUMIFS('2012Figures'!$J:$J,'2012Figures'!$C:$C,$A345,'2012Figures'!$H:$H,$B345,'2012Figures'!$I:$I,$C345,'2012Figures'!$E:$E,$B$1)</f>
        <v>0</v>
      </c>
      <c r="M345" s="52">
        <f>SUMIFS('2012Figures'!$J:$J,'2012Figures'!$C:$C,$A345,'2012Figures'!$H:$H,$B345,'2012Figures'!$I:$I,$C345,'2012Figures'!$B:$B,"BrokerToCy",'2012Figures'!$G:$G,"E1",'2012Figures'!$E:$E,$B$1)</f>
        <v>0</v>
      </c>
      <c r="N345" s="52">
        <f>SUMIFS('2012Figures'!$J:$J,'2012Figures'!$C:$C,$A345,'2012Figures'!$H:$H,$B345,'2012Figures'!$I:$I,$C345,'2012Figures'!$B:$B,"BrokerToCy",'2012Figures'!$G:$G,"P1",'2012Figures'!$E:$E,$B$1)</f>
        <v>0</v>
      </c>
      <c r="O345" s="52">
        <f>SUMIFS('2012Figures'!$J:$J,'2012Figures'!$C:$C,$A345,'2012Figures'!$H:$H,$B345,'2012Figures'!$I:$I,$C345,'2012Figures'!$B:$B,"CyToBroker",'2012Figures'!$G:$G,"E1",'2012Figures'!$E:$E,$B$1)</f>
        <v>0</v>
      </c>
      <c r="P345" s="52">
        <f>SUMIFS('2012Figures'!$J:$J,'2012Figures'!$C:$C,$A345,'2012Figures'!$H:$H,$B345,'2012Figures'!$I:$I,$C345,'2012Figures'!$B:$B,"CyToBroker",'2012Figures'!$G:$G,"P1",'2012Figures'!$E:$E,$B$1)</f>
        <v>0</v>
      </c>
      <c r="R345" s="46" t="str">
        <f t="shared" si="33"/>
        <v/>
      </c>
      <c r="S345" s="46" t="str">
        <f t="shared" si="33"/>
        <v/>
      </c>
      <c r="T345" s="46" t="str">
        <f t="shared" si="33"/>
        <v/>
      </c>
      <c r="U345" s="46" t="str">
        <f t="shared" si="33"/>
        <v/>
      </c>
      <c r="V345" s="46" t="str">
        <f t="shared" si="33"/>
        <v/>
      </c>
    </row>
    <row r="346" spans="1:22" x14ac:dyDescent="0.2">
      <c r="A346" s="1">
        <v>305</v>
      </c>
      <c r="B346" s="1" t="s">
        <v>119</v>
      </c>
      <c r="D346" s="29">
        <f>SUMIFS('2013Figures'!$J:$J,'2013Figures'!$C:$C,$A346,'2013Figures'!$I:$I,"",'2013Figures'!$E:$E,$B$1)</f>
        <v>0</v>
      </c>
      <c r="E346" s="9">
        <f>SUMIFS('2013Figures'!$J:$J,'2013Figures'!$C:$C,$A346,'2013Figures'!$I:$I,"",'2013Figures'!$B:$B,"BrokerToCy",'2013Figures'!$G:$G,"E1",'2013Figures'!$E:$E,$B$1)</f>
        <v>0</v>
      </c>
      <c r="F346" s="9">
        <f>SUMIFS('2013Figures'!$J:$J,'2013Figures'!$C:$C,$A346,'2013Figures'!$I:$I,"",'2013Figures'!$B:$B,"BrokerToCy",'2013Figures'!$G:$G,"P1",'2013Figures'!$E:$E,$B$1)</f>
        <v>0</v>
      </c>
      <c r="G346" s="9">
        <f>SUMIFS('2013Figures'!$J:$J,'2013Figures'!$C:$C,$A346,'2013Figures'!$I:$I,"",'2013Figures'!$B:$B,"CyToBroker",'2013Figures'!$G:$G,"E1",'2013Figures'!$E:$E,$B$1)</f>
        <v>0</v>
      </c>
      <c r="H346" s="9">
        <f>SUMIFS('2013Figures'!$J:$J,'2013Figures'!$C:$C,$A346,'2013Figures'!$I:$I,"",'2013Figures'!$B:$B,"CyToBroker",'2013Figures'!$G:$G,"P1",'2013Figures'!$E:$E,$B$1)</f>
        <v>0</v>
      </c>
      <c r="J346" s="8" t="s">
        <v>131</v>
      </c>
      <c r="L346" s="42">
        <f>SUMIFS('2012Figures'!$J:$J,'2012Figures'!$C:$C,$A346,'2012Figures'!$I:$I,"",'2012Figures'!$E:$E,$B$1)</f>
        <v>0</v>
      </c>
      <c r="M346" s="52">
        <f>SUMIFS('2012Figures'!$J:$J,'2012Figures'!$C:$C,$A346,'2012Figures'!$I:$I,"",'2012Figures'!$B:$B,"BrokerToCy",'2012Figures'!$G:$G,"E1",'2012Figures'!$E:$E,$B$1)</f>
        <v>0</v>
      </c>
      <c r="N346" s="52">
        <f>SUMIFS('2012Figures'!$J:$J,'2012Figures'!$C:$C,$A346,'2012Figures'!$I:$I,"",'2012Figures'!$B:$B,"BrokerToCy",'2012Figures'!$G:$G,"P1",'2012Figures'!$E:$E,$B$1)</f>
        <v>0</v>
      </c>
      <c r="O346" s="52">
        <f>SUMIFS('2012Figures'!$J:$J,'2012Figures'!$C:$C,$A346,'2012Figures'!$I:$I,"",'2012Figures'!$B:$B,"CyToBroker",'2012Figures'!$G:$G,"E1",'2012Figures'!$E:$E,$B$1)</f>
        <v>0</v>
      </c>
      <c r="P346" s="52">
        <f>SUMIFS('2012Figures'!$J:$J,'2012Figures'!$C:$C,$A346,'2012Figures'!$I:$I,"",'2012Figures'!$B:$B,"CyToBroker",'2012Figures'!$G:$G,"P1",'2012Figures'!$E:$E,$B$1)</f>
        <v>0</v>
      </c>
      <c r="R346" s="46" t="str">
        <f t="shared" si="33"/>
        <v/>
      </c>
      <c r="S346" s="46" t="str">
        <f t="shared" si="33"/>
        <v/>
      </c>
      <c r="T346" s="46" t="str">
        <f t="shared" si="33"/>
        <v/>
      </c>
      <c r="U346" s="46" t="str">
        <f t="shared" si="33"/>
        <v/>
      </c>
      <c r="V346" s="46" t="str">
        <f t="shared" si="33"/>
        <v/>
      </c>
    </row>
    <row r="347" spans="1:22" x14ac:dyDescent="0.2">
      <c r="A347" s="21"/>
      <c r="B347" s="21" t="s">
        <v>92</v>
      </c>
      <c r="C347" s="22"/>
      <c r="D347" s="23">
        <f>SUM(E347:H347)</f>
        <v>0</v>
      </c>
      <c r="E347" s="23">
        <f>SUM(E345:E346)</f>
        <v>0</v>
      </c>
      <c r="F347" s="23">
        <f>SUM(F345:F346)</f>
        <v>0</v>
      </c>
      <c r="G347" s="23">
        <f>SUM(G345:G346)</f>
        <v>0</v>
      </c>
      <c r="H347" s="23">
        <f>SUM(H345:H346)</f>
        <v>0</v>
      </c>
      <c r="I347" s="21"/>
      <c r="J347" s="22"/>
      <c r="K347" s="21"/>
      <c r="L347" s="43">
        <f>SUM(M347:P347)</f>
        <v>0</v>
      </c>
      <c r="M347" s="43">
        <f>SUM(M345:M346)</f>
        <v>0</v>
      </c>
      <c r="N347" s="43">
        <f>SUM(N345:N346)</f>
        <v>0</v>
      </c>
      <c r="O347" s="43">
        <f>SUM(O345:O346)</f>
        <v>0</v>
      </c>
      <c r="P347" s="43">
        <f>SUM(P345:P346)</f>
        <v>0</v>
      </c>
      <c r="Q347" s="21"/>
      <c r="R347" s="21"/>
      <c r="S347" s="21"/>
      <c r="T347" s="21"/>
      <c r="U347" s="21"/>
      <c r="V347" s="21"/>
    </row>
    <row r="348" spans="1:22" x14ac:dyDescent="0.2">
      <c r="A348" s="28">
        <v>306</v>
      </c>
      <c r="B348" s="28" t="s">
        <v>120</v>
      </c>
      <c r="C348" s="17" t="s">
        <v>88</v>
      </c>
      <c r="D348" s="18">
        <f>SUMIFS('2013Figures'!$J:$J,'2013Figures'!$C:$C,$A348,'2013Figures'!$E:$E,$B$1)</f>
        <v>0</v>
      </c>
      <c r="E348" s="18">
        <f>SUMIFS('2013Figures'!$J:$J,'2013Figures'!$C:$C,$A348,'2013Figures'!$B:$B,"BrokerToCy",'2013Figures'!$G:$G,"E1",'2013Figures'!$E:$E,$B$1)</f>
        <v>0</v>
      </c>
      <c r="F348" s="18">
        <f>SUMIFS('2013Figures'!$J:$J,'2013Figures'!$C:$C,$A348,'2013Figures'!$B:$B,"BrokerToCy",'2013Figures'!$G:$G,"P1",'2013Figures'!$E:$E,$B$1)</f>
        <v>0</v>
      </c>
      <c r="G348" s="18">
        <f>SUMIFS('2013Figures'!$J:$J,'2013Figures'!$C:$C,$A348,'2013Figures'!$B:$B,"CyToBroker",'2013Figures'!$G:$G,"E1",'2013Figures'!$E:$E,$B$1)</f>
        <v>0</v>
      </c>
      <c r="H348" s="18">
        <f>SUMIFS('2013Figures'!$J:$J,'2013Figures'!$C:$C,$A348,'2013Figures'!$B:$B,"CyToBroker",'2013Figures'!$G:$G,"P1",'2013Figures'!$E:$E,$B$1)</f>
        <v>0</v>
      </c>
      <c r="I348" s="28"/>
      <c r="J348" s="17"/>
      <c r="K348" s="28"/>
      <c r="L348" s="50">
        <f>SUMIFS('2012Figures'!$J:$J,'2012Figures'!$C:$C,$A348,'2012Figures'!$E:$E,$B$1)</f>
        <v>0</v>
      </c>
      <c r="M348" s="50">
        <f>SUMIFS('2012Figures'!$J:$J,'2012Figures'!$C:$C,$A348,'2012Figures'!$B:$B,"BrokerToCy",'2012Figures'!$G:$G,"E1",'2012Figures'!$E:$E,$B$1)</f>
        <v>0</v>
      </c>
      <c r="N348" s="50">
        <f>SUMIFS('2012Figures'!$J:$J,'2012Figures'!$C:$C,$A348,'2012Figures'!$B:$B,"BrokerToCy",'2012Figures'!$G:$G,"P1",'2012Figures'!$E:$E,$B$1)</f>
        <v>0</v>
      </c>
      <c r="O348" s="50">
        <f>SUMIFS('2012Figures'!$J:$J,'2012Figures'!$C:$C,$A348,'2012Figures'!$B:$B,"CyToBroker",'2012Figures'!$G:$G,"E1",'2012Figures'!$E:$E,$B$1)</f>
        <v>0</v>
      </c>
      <c r="P348" s="50">
        <f>SUMIFS('2012Figures'!$J:$J,'2012Figures'!$C:$C,$A348,'2012Figures'!$B:$B,"CyToBroker",'2012Figures'!$G:$G,"P1",'2012Figures'!$E:$E,$B$1)</f>
        <v>0</v>
      </c>
      <c r="Q348" s="28"/>
      <c r="R348" s="46" t="str">
        <f t="shared" ref="R348:V412" si="34">IF(L348=0,"",ROUND(D348/L348-1,2))</f>
        <v/>
      </c>
      <c r="S348" s="46" t="str">
        <f t="shared" si="34"/>
        <v/>
      </c>
      <c r="T348" s="46" t="str">
        <f t="shared" si="34"/>
        <v/>
      </c>
      <c r="U348" s="46" t="str">
        <f t="shared" si="34"/>
        <v/>
      </c>
      <c r="V348" s="46" t="str">
        <f t="shared" si="34"/>
        <v/>
      </c>
    </row>
    <row r="349" spans="1:22" x14ac:dyDescent="0.2">
      <c r="A349" s="1">
        <v>306</v>
      </c>
      <c r="B349" s="1" t="s">
        <v>120</v>
      </c>
      <c r="C349" s="8">
        <v>3</v>
      </c>
      <c r="D349" s="29">
        <f>SUMIFS('2013Figures'!$J:$J,'2013Figures'!$C:$C,$A349,'2013Figures'!$H:$H,$B349,'2013Figures'!$I:$I,$C349,'2013Figures'!$E:$E,$B$1)</f>
        <v>0</v>
      </c>
      <c r="E349" s="9">
        <f>SUMIFS('2013Figures'!$J:$J,'2013Figures'!$C:$C,$A349,'2013Figures'!$H:$H,$B349,'2013Figures'!$I:$I,$C349,'2013Figures'!$B:$B,"BrokerToCy",'2013Figures'!$G:$G,"E1",'2013Figures'!$E:$E,$B$1)</f>
        <v>0</v>
      </c>
      <c r="F349" s="9">
        <f>SUMIFS('2013Figures'!$J:$J,'2013Figures'!$C:$C,$A349,'2013Figures'!$H:$H,$B349,'2013Figures'!$I:$I,$C349,'2013Figures'!$B:$B,"BrokerToCy",'2013Figures'!$G:$G,"P1",'2013Figures'!$E:$E,$B$1)</f>
        <v>0</v>
      </c>
      <c r="G349" s="9">
        <f>SUMIFS('2013Figures'!$J:$J,'2013Figures'!$C:$C,$A349,'2013Figures'!$H:$H,$B349,'2013Figures'!$I:$I,$C349,'2013Figures'!$B:$B,"CyToBroker",'2013Figures'!$G:$G,"E1",'2013Figures'!$E:$E,$B$1)</f>
        <v>0</v>
      </c>
      <c r="H349" s="9">
        <f>SUMIFS('2013Figures'!$J:$J,'2013Figures'!$C:$C,$A349,'2013Figures'!$H:$H,$B349,'2013Figures'!$I:$I,$C349,'2013Figures'!$B:$B,"CyToBroker",'2013Figures'!$G:$G,"P1",'2013Figures'!$E:$E,$B$1)</f>
        <v>0</v>
      </c>
      <c r="I349" s="33"/>
      <c r="J349" s="34">
        <v>201401</v>
      </c>
      <c r="K349" s="33"/>
      <c r="L349" s="42">
        <f>SUMIFS('2012Figures'!$J:$J,'2012Figures'!$C:$C,$A349,'2012Figures'!$H:$H,$B349,'2012Figures'!$I:$I,$C349,'2012Figures'!$E:$E,$B$1)</f>
        <v>0</v>
      </c>
      <c r="M349" s="52">
        <f>SUMIFS('2012Figures'!$J:$J,'2012Figures'!$C:$C,$A349,'2012Figures'!$H:$H,$B349,'2012Figures'!$I:$I,$C349,'2012Figures'!$B:$B,"BrokerToCy",'2012Figures'!$G:$G,"E1",'2012Figures'!$E:$E,$B$1)</f>
        <v>0</v>
      </c>
      <c r="N349" s="52">
        <f>SUMIFS('2012Figures'!$J:$J,'2012Figures'!$C:$C,$A349,'2012Figures'!$H:$H,$B349,'2012Figures'!$I:$I,$C349,'2012Figures'!$B:$B,"BrokerToCy",'2012Figures'!$G:$G,"P1",'2012Figures'!$E:$E,$B$1)</f>
        <v>0</v>
      </c>
      <c r="O349" s="52">
        <f>SUMIFS('2012Figures'!$J:$J,'2012Figures'!$C:$C,$A349,'2012Figures'!$H:$H,$B349,'2012Figures'!$I:$I,$C349,'2012Figures'!$B:$B,"CyToBroker",'2012Figures'!$G:$G,"E1",'2012Figures'!$E:$E,$B$1)</f>
        <v>0</v>
      </c>
      <c r="P349" s="52">
        <f>SUMIFS('2012Figures'!$J:$J,'2012Figures'!$C:$C,$A349,'2012Figures'!$H:$H,$B349,'2012Figures'!$I:$I,$C349,'2012Figures'!$B:$B,"CyToBroker",'2012Figures'!$G:$G,"P1",'2012Figures'!$E:$E,$B$1)</f>
        <v>0</v>
      </c>
      <c r="Q349" s="33"/>
      <c r="R349" s="46" t="str">
        <f t="shared" si="34"/>
        <v/>
      </c>
      <c r="S349" s="46" t="str">
        <f t="shared" si="34"/>
        <v/>
      </c>
      <c r="T349" s="46" t="str">
        <f t="shared" si="34"/>
        <v/>
      </c>
      <c r="U349" s="46" t="str">
        <f t="shared" si="34"/>
        <v/>
      </c>
      <c r="V349" s="46" t="str">
        <f t="shared" si="34"/>
        <v/>
      </c>
    </row>
    <row r="350" spans="1:22" x14ac:dyDescent="0.2">
      <c r="A350" s="1">
        <v>306</v>
      </c>
      <c r="B350" s="1" t="s">
        <v>120</v>
      </c>
      <c r="C350" s="8">
        <v>2</v>
      </c>
      <c r="D350" s="29">
        <f>SUMIFS('2013Figures'!$J:$J,'2013Figures'!$C:$C,$A350,'2013Figures'!$H:$H,$B350,'2013Figures'!$I:$I,$C350,'2013Figures'!$E:$E,$B$1)</f>
        <v>0</v>
      </c>
      <c r="E350" s="9">
        <f>SUMIFS('2013Figures'!$J:$J,'2013Figures'!$C:$C,$A350,'2013Figures'!$H:$H,$B350,'2013Figures'!$I:$I,$C350,'2013Figures'!$B:$B,"BrokerToCy",'2013Figures'!$G:$G,"E1",'2013Figures'!$E:$E,$B$1)</f>
        <v>0</v>
      </c>
      <c r="F350" s="9">
        <f>SUMIFS('2013Figures'!$J:$J,'2013Figures'!$C:$C,$A350,'2013Figures'!$H:$H,$B350,'2013Figures'!$I:$I,$C350,'2013Figures'!$B:$B,"BrokerToCy",'2013Figures'!$G:$G,"P1",'2013Figures'!$E:$E,$B$1)</f>
        <v>0</v>
      </c>
      <c r="G350" s="9">
        <f>SUMIFS('2013Figures'!$J:$J,'2013Figures'!$C:$C,$A350,'2013Figures'!$H:$H,$B350,'2013Figures'!$I:$I,$C350,'2013Figures'!$B:$B,"CyToBroker",'2013Figures'!$G:$G,"E1",'2013Figures'!$E:$E,$B$1)</f>
        <v>0</v>
      </c>
      <c r="H350" s="9">
        <f>SUMIFS('2013Figures'!$J:$J,'2013Figures'!$C:$C,$A350,'2013Figures'!$H:$H,$B350,'2013Figures'!$I:$I,$C350,'2013Figures'!$B:$B,"CyToBroker",'2013Figures'!$G:$G,"P1",'2013Figures'!$E:$E,$B$1)</f>
        <v>0</v>
      </c>
      <c r="I350" s="30"/>
      <c r="J350" s="31">
        <v>201301</v>
      </c>
      <c r="K350" s="30"/>
      <c r="L350" s="42">
        <f>SUMIFS('2012Figures'!$J:$J,'2012Figures'!$C:$C,$A350,'2012Figures'!$H:$H,$B350,'2012Figures'!$I:$I,$C350,'2012Figures'!$E:$E,$B$1)</f>
        <v>0</v>
      </c>
      <c r="M350" s="52">
        <f>SUMIFS('2012Figures'!$J:$J,'2012Figures'!$C:$C,$A350,'2012Figures'!$H:$H,$B350,'2012Figures'!$I:$I,$C350,'2012Figures'!$B:$B,"BrokerToCy",'2012Figures'!$G:$G,"E1",'2012Figures'!$E:$E,$B$1)</f>
        <v>0</v>
      </c>
      <c r="N350" s="52">
        <f>SUMIFS('2012Figures'!$J:$J,'2012Figures'!$C:$C,$A350,'2012Figures'!$H:$H,$B350,'2012Figures'!$I:$I,$C350,'2012Figures'!$B:$B,"BrokerToCy",'2012Figures'!$G:$G,"P1",'2012Figures'!$E:$E,$B$1)</f>
        <v>0</v>
      </c>
      <c r="O350" s="52">
        <f>SUMIFS('2012Figures'!$J:$J,'2012Figures'!$C:$C,$A350,'2012Figures'!$H:$H,$B350,'2012Figures'!$I:$I,$C350,'2012Figures'!$B:$B,"CyToBroker",'2012Figures'!$G:$G,"E1",'2012Figures'!$E:$E,$B$1)</f>
        <v>0</v>
      </c>
      <c r="P350" s="52">
        <f>SUMIFS('2012Figures'!$J:$J,'2012Figures'!$C:$C,$A350,'2012Figures'!$H:$H,$B350,'2012Figures'!$I:$I,$C350,'2012Figures'!$B:$B,"CyToBroker",'2012Figures'!$G:$G,"P1",'2012Figures'!$E:$E,$B$1)</f>
        <v>0</v>
      </c>
      <c r="Q350" s="30"/>
      <c r="R350" s="46" t="str">
        <f t="shared" si="34"/>
        <v/>
      </c>
      <c r="S350" s="46" t="str">
        <f t="shared" si="34"/>
        <v/>
      </c>
      <c r="T350" s="46" t="str">
        <f t="shared" si="34"/>
        <v/>
      </c>
      <c r="U350" s="46" t="str">
        <f t="shared" si="34"/>
        <v/>
      </c>
      <c r="V350" s="46" t="str">
        <f t="shared" si="34"/>
        <v/>
      </c>
    </row>
    <row r="351" spans="1:22" x14ac:dyDescent="0.2">
      <c r="A351" s="1">
        <v>306</v>
      </c>
      <c r="B351" s="1" t="s">
        <v>120</v>
      </c>
      <c r="C351" s="8">
        <v>1</v>
      </c>
      <c r="D351" s="29">
        <f>SUMIFS('2013Figures'!$J:$J,'2013Figures'!$C:$C,$A351,'2013Figures'!$H:$H,$B351,'2013Figures'!$I:$I,$C351,'2013Figures'!$E:$E,$B$1)</f>
        <v>0</v>
      </c>
      <c r="E351" s="9">
        <f>SUMIFS('2013Figures'!$J:$J,'2013Figures'!$C:$C,$A351,'2013Figures'!$H:$H,$B351,'2013Figures'!$I:$I,$C351,'2013Figures'!$B:$B,"BrokerToCy",'2013Figures'!$G:$G,"E1",'2013Figures'!$E:$E,$B$1)</f>
        <v>0</v>
      </c>
      <c r="F351" s="9">
        <f>SUMIFS('2013Figures'!$J:$J,'2013Figures'!$C:$C,$A351,'2013Figures'!$H:$H,$B351,'2013Figures'!$I:$I,$C351,'2013Figures'!$B:$B,"BrokerToCy",'2013Figures'!$G:$G,"P1",'2013Figures'!$E:$E,$B$1)</f>
        <v>0</v>
      </c>
      <c r="G351" s="9">
        <f>SUMIFS('2013Figures'!$J:$J,'2013Figures'!$C:$C,$A351,'2013Figures'!$H:$H,$B351,'2013Figures'!$I:$I,$C351,'2013Figures'!$B:$B,"CyToBroker",'2013Figures'!$G:$G,"E1",'2013Figures'!$E:$E,$B$1)</f>
        <v>0</v>
      </c>
      <c r="H351" s="9">
        <f>SUMIFS('2013Figures'!$J:$J,'2013Figures'!$C:$C,$A351,'2013Figures'!$H:$H,$B351,'2013Figures'!$I:$I,$C351,'2013Figures'!$B:$B,"CyToBroker",'2013Figures'!$G:$G,"P1",'2013Figures'!$E:$E,$B$1)</f>
        <v>0</v>
      </c>
      <c r="J351" s="8">
        <v>200801</v>
      </c>
      <c r="L351" s="42">
        <f>SUMIFS('2012Figures'!$J:$J,'2012Figures'!$C:$C,$A351,'2012Figures'!$H:$H,$B351,'2012Figures'!$I:$I,$C351,'2012Figures'!$E:$E,$B$1)</f>
        <v>0</v>
      </c>
      <c r="M351" s="52">
        <f>SUMIFS('2012Figures'!$J:$J,'2012Figures'!$C:$C,$A351,'2012Figures'!$H:$H,$B351,'2012Figures'!$I:$I,$C351,'2012Figures'!$B:$B,"BrokerToCy",'2012Figures'!$G:$G,"E1",'2012Figures'!$E:$E,$B$1)</f>
        <v>0</v>
      </c>
      <c r="N351" s="52">
        <f>SUMIFS('2012Figures'!$J:$J,'2012Figures'!$C:$C,$A351,'2012Figures'!$H:$H,$B351,'2012Figures'!$I:$I,$C351,'2012Figures'!$B:$B,"BrokerToCy",'2012Figures'!$G:$G,"P1",'2012Figures'!$E:$E,$B$1)</f>
        <v>0</v>
      </c>
      <c r="O351" s="52">
        <f>SUMIFS('2012Figures'!$J:$J,'2012Figures'!$C:$C,$A351,'2012Figures'!$H:$H,$B351,'2012Figures'!$I:$I,$C351,'2012Figures'!$B:$B,"CyToBroker",'2012Figures'!$G:$G,"E1",'2012Figures'!$E:$E,$B$1)</f>
        <v>0</v>
      </c>
      <c r="P351" s="52">
        <f>SUMIFS('2012Figures'!$J:$J,'2012Figures'!$C:$C,$A351,'2012Figures'!$H:$H,$B351,'2012Figures'!$I:$I,$C351,'2012Figures'!$B:$B,"CyToBroker",'2012Figures'!$G:$G,"P1",'2012Figures'!$E:$E,$B$1)</f>
        <v>0</v>
      </c>
      <c r="R351" s="46" t="str">
        <f t="shared" si="34"/>
        <v/>
      </c>
      <c r="S351" s="46" t="str">
        <f t="shared" si="34"/>
        <v/>
      </c>
      <c r="T351" s="46" t="str">
        <f t="shared" si="34"/>
        <v/>
      </c>
      <c r="U351" s="46" t="str">
        <f t="shared" si="34"/>
        <v/>
      </c>
      <c r="V351" s="46" t="str">
        <f t="shared" si="34"/>
        <v/>
      </c>
    </row>
    <row r="352" spans="1:22" x14ac:dyDescent="0.2">
      <c r="A352" s="1">
        <v>306</v>
      </c>
      <c r="B352" s="1" t="s">
        <v>120</v>
      </c>
      <c r="D352" s="29">
        <f>SUMIFS('2013Figures'!$J:$J,'2013Figures'!$C:$C,$A352,'2013Figures'!$I:$I,"",'2013Figures'!$E:$E,$B$1)</f>
        <v>0</v>
      </c>
      <c r="E352" s="9">
        <f>SUMIFS('2013Figures'!$J:$J,'2013Figures'!$C:$C,$A352,'2013Figures'!$I:$I,"",'2013Figures'!$B:$B,"BrokerToCy",'2013Figures'!$G:$G,"E1",'2013Figures'!$E:$E,$B$1)</f>
        <v>0</v>
      </c>
      <c r="F352" s="9">
        <f>SUMIFS('2013Figures'!$J:$J,'2013Figures'!$C:$C,$A352,'2013Figures'!$I:$I,"",'2013Figures'!$B:$B,"BrokerToCy",'2013Figures'!$G:$G,"P1",'2013Figures'!$E:$E,$B$1)</f>
        <v>0</v>
      </c>
      <c r="G352" s="9">
        <f>SUMIFS('2013Figures'!$J:$J,'2013Figures'!$C:$C,$A352,'2013Figures'!$I:$I,"",'2013Figures'!$B:$B,"CyToBroker",'2013Figures'!$G:$G,"E1",'2013Figures'!$E:$E,$B$1)</f>
        <v>0</v>
      </c>
      <c r="H352" s="9">
        <f>SUMIFS('2013Figures'!$J:$J,'2013Figures'!$C:$C,$A352,'2013Figures'!$I:$I,"",'2013Figures'!$B:$B,"CyToBroker",'2013Figures'!$G:$G,"P1",'2013Figures'!$E:$E,$B$1)</f>
        <v>0</v>
      </c>
      <c r="J352" s="8" t="s">
        <v>131</v>
      </c>
      <c r="L352" s="42">
        <f>SUMIFS('2012Figures'!$J:$J,'2012Figures'!$C:$C,$A352,'2012Figures'!$I:$I,"",'2012Figures'!$E:$E,$B$1)</f>
        <v>0</v>
      </c>
      <c r="M352" s="52">
        <f>SUMIFS('2012Figures'!$J:$J,'2012Figures'!$C:$C,$A352,'2012Figures'!$I:$I,"",'2012Figures'!$B:$B,"BrokerToCy",'2012Figures'!$G:$G,"E1",'2012Figures'!$E:$E,$B$1)</f>
        <v>0</v>
      </c>
      <c r="N352" s="52">
        <f>SUMIFS('2012Figures'!$J:$J,'2012Figures'!$C:$C,$A352,'2012Figures'!$I:$I,"",'2012Figures'!$B:$B,"BrokerToCy",'2012Figures'!$G:$G,"P1",'2012Figures'!$E:$E,$B$1)</f>
        <v>0</v>
      </c>
      <c r="O352" s="52">
        <f>SUMIFS('2012Figures'!$J:$J,'2012Figures'!$C:$C,$A352,'2012Figures'!$I:$I,"",'2012Figures'!$B:$B,"CyToBroker",'2012Figures'!$G:$G,"E1",'2012Figures'!$E:$E,$B$1)</f>
        <v>0</v>
      </c>
      <c r="P352" s="52">
        <f>SUMIFS('2012Figures'!$J:$J,'2012Figures'!$C:$C,$A352,'2012Figures'!$I:$I,"",'2012Figures'!$B:$B,"CyToBroker",'2012Figures'!$G:$G,"P1",'2012Figures'!$E:$E,$B$1)</f>
        <v>0</v>
      </c>
      <c r="R352" s="46" t="str">
        <f t="shared" si="34"/>
        <v/>
      </c>
      <c r="S352" s="46" t="str">
        <f t="shared" si="34"/>
        <v/>
      </c>
      <c r="T352" s="46" t="str">
        <f t="shared" si="34"/>
        <v/>
      </c>
      <c r="U352" s="46" t="str">
        <f t="shared" si="34"/>
        <v/>
      </c>
      <c r="V352" s="46" t="str">
        <f t="shared" si="34"/>
        <v/>
      </c>
    </row>
    <row r="353" spans="1:22" x14ac:dyDescent="0.2">
      <c r="A353" s="21"/>
      <c r="B353" s="21" t="s">
        <v>92</v>
      </c>
      <c r="C353" s="22"/>
      <c r="D353" s="23">
        <f>SUM(E353:H353)</f>
        <v>0</v>
      </c>
      <c r="E353" s="23">
        <f>SUM(E349:E352)</f>
        <v>0</v>
      </c>
      <c r="F353" s="23">
        <f>SUM(F349:F352)</f>
        <v>0</v>
      </c>
      <c r="G353" s="23">
        <f>SUM(G349:G352)</f>
        <v>0</v>
      </c>
      <c r="H353" s="23">
        <f>SUM(H349:H352)</f>
        <v>0</v>
      </c>
      <c r="I353" s="21"/>
      <c r="J353" s="22"/>
      <c r="K353" s="21"/>
      <c r="L353" s="43">
        <f>SUM(M353:P353)</f>
        <v>0</v>
      </c>
      <c r="M353" s="43">
        <f>SUM(M349:M352)</f>
        <v>0</v>
      </c>
      <c r="N353" s="43">
        <f>SUM(N349:N352)</f>
        <v>0</v>
      </c>
      <c r="O353" s="43">
        <f>SUM(O349:O352)</f>
        <v>0</v>
      </c>
      <c r="P353" s="43">
        <f>SUM(P349:P352)</f>
        <v>0</v>
      </c>
      <c r="Q353" s="21"/>
      <c r="R353" s="21"/>
      <c r="S353" s="21"/>
      <c r="T353" s="21"/>
      <c r="U353" s="21"/>
      <c r="V353" s="21"/>
    </row>
    <row r="354" spans="1:22" x14ac:dyDescent="0.2">
      <c r="A354" s="28">
        <v>307</v>
      </c>
      <c r="B354" s="28" t="s">
        <v>121</v>
      </c>
      <c r="C354" s="17" t="s">
        <v>88</v>
      </c>
      <c r="D354" s="18">
        <f>SUMIFS('2013Figures'!$J:$J,'2013Figures'!$C:$C,$A354,'2013Figures'!$E:$E,$B$1)</f>
        <v>0</v>
      </c>
      <c r="E354" s="18">
        <f>SUMIFS('2013Figures'!$J:$J,'2013Figures'!$C:$C,$A354,'2013Figures'!$B:$B,"BrokerToCy",'2013Figures'!$G:$G,"E1",'2013Figures'!$E:$E,$B$1)</f>
        <v>0</v>
      </c>
      <c r="F354" s="18">
        <f>SUMIFS('2013Figures'!$J:$J,'2013Figures'!$C:$C,$A354,'2013Figures'!$B:$B,"BrokerToCy",'2013Figures'!$G:$G,"P1",'2013Figures'!$E:$E,$B$1)</f>
        <v>0</v>
      </c>
      <c r="G354" s="18">
        <f>SUMIFS('2013Figures'!$J:$J,'2013Figures'!$C:$C,$A354,'2013Figures'!$B:$B,"CyToBroker",'2013Figures'!$G:$G,"E1",'2013Figures'!$E:$E,$B$1)</f>
        <v>0</v>
      </c>
      <c r="H354" s="18">
        <f>SUMIFS('2013Figures'!$J:$J,'2013Figures'!$C:$C,$A354,'2013Figures'!$B:$B,"CyToBroker",'2013Figures'!$G:$G,"P1",'2013Figures'!$E:$E,$B$1)</f>
        <v>0</v>
      </c>
      <c r="I354" s="28"/>
      <c r="J354" s="17"/>
      <c r="K354" s="28"/>
      <c r="L354" s="50">
        <f>SUMIFS('2012Figures'!$J:$J,'2012Figures'!$C:$C,$A354,'2012Figures'!$E:$E,$B$1)</f>
        <v>0</v>
      </c>
      <c r="M354" s="50">
        <f>SUMIFS('2012Figures'!$J:$J,'2012Figures'!$C:$C,$A354,'2012Figures'!$B:$B,"BrokerToCy",'2012Figures'!$G:$G,"E1",'2012Figures'!$E:$E,$B$1)</f>
        <v>0</v>
      </c>
      <c r="N354" s="50">
        <f>SUMIFS('2012Figures'!$J:$J,'2012Figures'!$C:$C,$A354,'2012Figures'!$B:$B,"BrokerToCy",'2012Figures'!$G:$G,"P1",'2012Figures'!$E:$E,$B$1)</f>
        <v>0</v>
      </c>
      <c r="O354" s="50">
        <f>SUMIFS('2012Figures'!$J:$J,'2012Figures'!$C:$C,$A354,'2012Figures'!$B:$B,"CyToBroker",'2012Figures'!$G:$G,"E1",'2012Figures'!$E:$E,$B$1)</f>
        <v>0</v>
      </c>
      <c r="P354" s="50">
        <f>SUMIFS('2012Figures'!$J:$J,'2012Figures'!$C:$C,$A354,'2012Figures'!$B:$B,"CyToBroker",'2012Figures'!$G:$G,"P1",'2012Figures'!$E:$E,$B$1)</f>
        <v>0</v>
      </c>
      <c r="Q354" s="28"/>
      <c r="R354" s="46" t="str">
        <f t="shared" ref="R354:V418" si="35">IF(L354=0,"",ROUND(D354/L354-1,2))</f>
        <v/>
      </c>
      <c r="S354" s="46" t="str">
        <f t="shared" si="35"/>
        <v/>
      </c>
      <c r="T354" s="46" t="str">
        <f t="shared" si="35"/>
        <v/>
      </c>
      <c r="U354" s="46" t="str">
        <f t="shared" si="35"/>
        <v/>
      </c>
      <c r="V354" s="46" t="str">
        <f t="shared" si="35"/>
        <v/>
      </c>
    </row>
    <row r="355" spans="1:22" x14ac:dyDescent="0.2">
      <c r="A355" s="1">
        <v>307</v>
      </c>
      <c r="B355" s="1" t="s">
        <v>121</v>
      </c>
      <c r="C355" s="8">
        <v>1</v>
      </c>
      <c r="D355" s="29">
        <f>SUMIFS('2013Figures'!$J:$J,'2013Figures'!$C:$C,$A355,'2013Figures'!$H:$H,$B355,'2013Figures'!$I:$I,$C355,'2013Figures'!$E:$E,$B$1)</f>
        <v>0</v>
      </c>
      <c r="E355" s="9">
        <f>SUMIFS('2013Figures'!$J:$J,'2013Figures'!$C:$C,$A355,'2013Figures'!$H:$H,$B355,'2013Figures'!$I:$I,$C355,'2013Figures'!$B:$B,"BrokerToCy",'2013Figures'!$G:$G,"E1",'2013Figures'!$E:$E,$B$1)</f>
        <v>0</v>
      </c>
      <c r="F355" s="9">
        <f>SUMIFS('2013Figures'!$J:$J,'2013Figures'!$C:$C,$A355,'2013Figures'!$H:$H,$B355,'2013Figures'!$I:$I,$C355,'2013Figures'!$B:$B,"BrokerToCy",'2013Figures'!$G:$G,"P1",'2013Figures'!$E:$E,$B$1)</f>
        <v>0</v>
      </c>
      <c r="G355" s="9">
        <f>SUMIFS('2013Figures'!$J:$J,'2013Figures'!$C:$C,$A355,'2013Figures'!$H:$H,$B355,'2013Figures'!$I:$I,$C355,'2013Figures'!$B:$B,"CyToBroker",'2013Figures'!$G:$G,"E1",'2013Figures'!$E:$E,$B$1)</f>
        <v>0</v>
      </c>
      <c r="H355" s="9">
        <f>SUMIFS('2013Figures'!$J:$J,'2013Figures'!$C:$C,$A355,'2013Figures'!$H:$H,$B355,'2013Figures'!$I:$I,$C355,'2013Figures'!$B:$B,"CyToBroker",'2013Figures'!$G:$G,"P1",'2013Figures'!$E:$E,$B$1)</f>
        <v>0</v>
      </c>
      <c r="I355" s="30"/>
      <c r="J355" s="31">
        <v>200801</v>
      </c>
      <c r="K355" s="30"/>
      <c r="L355" s="42">
        <f>SUMIFS('2012Figures'!$J:$J,'2012Figures'!$C:$C,$A355,'2012Figures'!$H:$H,$B355,'2012Figures'!$I:$I,$C355,'2012Figures'!$E:$E,$B$1)</f>
        <v>0</v>
      </c>
      <c r="M355" s="52">
        <f>SUMIFS('2012Figures'!$J:$J,'2012Figures'!$C:$C,$A355,'2012Figures'!$H:$H,$B355,'2012Figures'!$I:$I,$C355,'2012Figures'!$B:$B,"BrokerToCy",'2012Figures'!$G:$G,"E1",'2012Figures'!$E:$E,$B$1)</f>
        <v>0</v>
      </c>
      <c r="N355" s="52">
        <f>SUMIFS('2012Figures'!$J:$J,'2012Figures'!$C:$C,$A355,'2012Figures'!$H:$H,$B355,'2012Figures'!$I:$I,$C355,'2012Figures'!$B:$B,"BrokerToCy",'2012Figures'!$G:$G,"P1",'2012Figures'!$E:$E,$B$1)</f>
        <v>0</v>
      </c>
      <c r="O355" s="52">
        <f>SUMIFS('2012Figures'!$J:$J,'2012Figures'!$C:$C,$A355,'2012Figures'!$H:$H,$B355,'2012Figures'!$I:$I,$C355,'2012Figures'!$B:$B,"CyToBroker",'2012Figures'!$G:$G,"E1",'2012Figures'!$E:$E,$B$1)</f>
        <v>0</v>
      </c>
      <c r="P355" s="52">
        <f>SUMIFS('2012Figures'!$J:$J,'2012Figures'!$C:$C,$A355,'2012Figures'!$H:$H,$B355,'2012Figures'!$I:$I,$C355,'2012Figures'!$B:$B,"CyToBroker",'2012Figures'!$G:$G,"P1",'2012Figures'!$E:$E,$B$1)</f>
        <v>0</v>
      </c>
      <c r="Q355" s="30"/>
      <c r="R355" s="46" t="str">
        <f t="shared" si="35"/>
        <v/>
      </c>
      <c r="S355" s="46" t="str">
        <f t="shared" si="35"/>
        <v/>
      </c>
      <c r="T355" s="46" t="str">
        <f t="shared" si="35"/>
        <v/>
      </c>
      <c r="U355" s="46" t="str">
        <f t="shared" si="35"/>
        <v/>
      </c>
      <c r="V355" s="46" t="str">
        <f t="shared" si="35"/>
        <v/>
      </c>
    </row>
    <row r="356" spans="1:22" x14ac:dyDescent="0.2">
      <c r="A356" s="1">
        <v>307</v>
      </c>
      <c r="B356" s="1" t="s">
        <v>121</v>
      </c>
      <c r="D356" s="29">
        <f>SUMIFS('2013Figures'!$J:$J,'2013Figures'!$C:$C,$A356,'2013Figures'!$I:$I,"",'2013Figures'!$E:$E,$B$1)</f>
        <v>0</v>
      </c>
      <c r="E356" s="9">
        <f>SUMIFS('2013Figures'!$J:$J,'2013Figures'!$C:$C,$A356,'2013Figures'!$I:$I,"",'2013Figures'!$B:$B,"BrokerToCy",'2013Figures'!$G:$G,"E1",'2013Figures'!$E:$E,$B$1)</f>
        <v>0</v>
      </c>
      <c r="F356" s="9">
        <f>SUMIFS('2013Figures'!$J:$J,'2013Figures'!$C:$C,$A356,'2013Figures'!$I:$I,"",'2013Figures'!$B:$B,"BrokerToCy",'2013Figures'!$G:$G,"P1",'2013Figures'!$E:$E,$B$1)</f>
        <v>0</v>
      </c>
      <c r="G356" s="9">
        <f>SUMIFS('2013Figures'!$J:$J,'2013Figures'!$C:$C,$A356,'2013Figures'!$I:$I,"",'2013Figures'!$B:$B,"CyToBroker",'2013Figures'!$G:$G,"E1",'2013Figures'!$E:$E,$B$1)</f>
        <v>0</v>
      </c>
      <c r="H356" s="9">
        <f>SUMIFS('2013Figures'!$J:$J,'2013Figures'!$C:$C,$A356,'2013Figures'!$I:$I,"",'2013Figures'!$B:$B,"CyToBroker",'2013Figures'!$G:$G,"P1",'2013Figures'!$E:$E,$B$1)</f>
        <v>0</v>
      </c>
      <c r="J356" s="8" t="s">
        <v>131</v>
      </c>
      <c r="L356" s="42">
        <f>SUMIFS('2012Figures'!$J:$J,'2012Figures'!$C:$C,$A356,'2012Figures'!$I:$I,"",'2012Figures'!$E:$E,$B$1)</f>
        <v>0</v>
      </c>
      <c r="M356" s="52">
        <f>SUMIFS('2012Figures'!$J:$J,'2012Figures'!$C:$C,$A356,'2012Figures'!$I:$I,"",'2012Figures'!$B:$B,"BrokerToCy",'2012Figures'!$G:$G,"E1",'2012Figures'!$E:$E,$B$1)</f>
        <v>0</v>
      </c>
      <c r="N356" s="52">
        <f>SUMIFS('2012Figures'!$J:$J,'2012Figures'!$C:$C,$A356,'2012Figures'!$I:$I,"",'2012Figures'!$B:$B,"BrokerToCy",'2012Figures'!$G:$G,"P1",'2012Figures'!$E:$E,$B$1)</f>
        <v>0</v>
      </c>
      <c r="O356" s="52">
        <f>SUMIFS('2012Figures'!$J:$J,'2012Figures'!$C:$C,$A356,'2012Figures'!$I:$I,"",'2012Figures'!$B:$B,"CyToBroker",'2012Figures'!$G:$G,"E1",'2012Figures'!$E:$E,$B$1)</f>
        <v>0</v>
      </c>
      <c r="P356" s="52">
        <f>SUMIFS('2012Figures'!$J:$J,'2012Figures'!$C:$C,$A356,'2012Figures'!$I:$I,"",'2012Figures'!$B:$B,"CyToBroker",'2012Figures'!$G:$G,"P1",'2012Figures'!$E:$E,$B$1)</f>
        <v>0</v>
      </c>
      <c r="R356" s="46" t="str">
        <f t="shared" si="35"/>
        <v/>
      </c>
      <c r="S356" s="46" t="str">
        <f t="shared" si="35"/>
        <v/>
      </c>
      <c r="T356" s="46" t="str">
        <f t="shared" si="35"/>
        <v/>
      </c>
      <c r="U356" s="46" t="str">
        <f t="shared" si="35"/>
        <v/>
      </c>
      <c r="V356" s="46" t="str">
        <f t="shared" si="35"/>
        <v/>
      </c>
    </row>
    <row r="357" spans="1:22" x14ac:dyDescent="0.2">
      <c r="A357" s="21"/>
      <c r="B357" s="21" t="s">
        <v>92</v>
      </c>
      <c r="C357" s="22"/>
      <c r="D357" s="23">
        <f>SUM(E357:H357)</f>
        <v>0</v>
      </c>
      <c r="E357" s="23">
        <f>SUM(E355:E356)</f>
        <v>0</v>
      </c>
      <c r="F357" s="23">
        <f>SUM(F355:F356)</f>
        <v>0</v>
      </c>
      <c r="G357" s="23">
        <f>SUM(G355:G356)</f>
        <v>0</v>
      </c>
      <c r="H357" s="23">
        <f>SUM(H355:H356)</f>
        <v>0</v>
      </c>
      <c r="I357" s="21"/>
      <c r="J357" s="22"/>
      <c r="K357" s="21"/>
      <c r="L357" s="43">
        <f>SUM(M357:P357)</f>
        <v>0</v>
      </c>
      <c r="M357" s="43">
        <f>SUM(M355:M356)</f>
        <v>0</v>
      </c>
      <c r="N357" s="43">
        <f>SUM(N355:N356)</f>
        <v>0</v>
      </c>
      <c r="O357" s="43">
        <f>SUM(O355:O356)</f>
        <v>0</v>
      </c>
      <c r="P357" s="43">
        <f>SUM(P355:P356)</f>
        <v>0</v>
      </c>
      <c r="Q357" s="21"/>
      <c r="R357" s="21"/>
      <c r="S357" s="21"/>
      <c r="T357" s="21"/>
      <c r="U357" s="21"/>
      <c r="V357" s="21"/>
    </row>
    <row r="358" spans="1:22" x14ac:dyDescent="0.2">
      <c r="A358" s="28">
        <v>401</v>
      </c>
      <c r="B358" s="28" t="s">
        <v>122</v>
      </c>
      <c r="C358" s="17" t="s">
        <v>88</v>
      </c>
      <c r="D358" s="18">
        <f>SUMIFS('2013Figures'!$J:$J,'2013Figures'!$C:$C,$A358,'2013Figures'!$E:$E,$B$1)</f>
        <v>0</v>
      </c>
      <c r="E358" s="18">
        <f>SUMIFS('2013Figures'!$J:$J,'2013Figures'!$C:$C,$A358,'2013Figures'!$B:$B,"BrokerToCy",'2013Figures'!$G:$G,"E1",'2013Figures'!$E:$E,$B$1)</f>
        <v>0</v>
      </c>
      <c r="F358" s="18">
        <f>SUMIFS('2013Figures'!$J:$J,'2013Figures'!$C:$C,$A358,'2013Figures'!$B:$B,"BrokerToCy",'2013Figures'!$G:$G,"P1",'2013Figures'!$E:$E,$B$1)</f>
        <v>0</v>
      </c>
      <c r="G358" s="18">
        <f>SUMIFS('2013Figures'!$J:$J,'2013Figures'!$C:$C,$A358,'2013Figures'!$B:$B,"CyToBroker",'2013Figures'!$G:$G,"E1",'2013Figures'!$E:$E,$B$1)</f>
        <v>0</v>
      </c>
      <c r="H358" s="18">
        <f>SUMIFS('2013Figures'!$J:$J,'2013Figures'!$C:$C,$A358,'2013Figures'!$B:$B,"CyToBroker",'2013Figures'!$G:$G,"P1",'2013Figures'!$E:$E,$B$1)</f>
        <v>0</v>
      </c>
      <c r="I358" s="28"/>
      <c r="J358" s="17"/>
      <c r="K358" s="28"/>
      <c r="L358" s="50">
        <f>SUMIFS('2012Figures'!$J:$J,'2012Figures'!$C:$C,$A358,'2012Figures'!$E:$E,$B$1)</f>
        <v>0</v>
      </c>
      <c r="M358" s="50">
        <f>SUMIFS('2012Figures'!$J:$J,'2012Figures'!$C:$C,$A358,'2012Figures'!$B:$B,"BrokerToCy",'2012Figures'!$G:$G,"E1",'2012Figures'!$E:$E,$B$1)</f>
        <v>0</v>
      </c>
      <c r="N358" s="50">
        <f>SUMIFS('2012Figures'!$J:$J,'2012Figures'!$C:$C,$A358,'2012Figures'!$B:$B,"BrokerToCy",'2012Figures'!$G:$G,"P1",'2012Figures'!$E:$E,$B$1)</f>
        <v>0</v>
      </c>
      <c r="O358" s="50">
        <f>SUMIFS('2012Figures'!$J:$J,'2012Figures'!$C:$C,$A358,'2012Figures'!$B:$B,"CyToBroker",'2012Figures'!$G:$G,"E1",'2012Figures'!$E:$E,$B$1)</f>
        <v>0</v>
      </c>
      <c r="P358" s="50">
        <f>SUMIFS('2012Figures'!$J:$J,'2012Figures'!$C:$C,$A358,'2012Figures'!$B:$B,"CyToBroker",'2012Figures'!$G:$G,"P1",'2012Figures'!$E:$E,$B$1)</f>
        <v>0</v>
      </c>
      <c r="Q358" s="28"/>
      <c r="R358" s="46" t="str">
        <f t="shared" ref="R358:V422" si="36">IF(L358=0,"",ROUND(D358/L358-1,2))</f>
        <v/>
      </c>
      <c r="S358" s="46" t="str">
        <f t="shared" si="36"/>
        <v/>
      </c>
      <c r="T358" s="46" t="str">
        <f t="shared" si="36"/>
        <v/>
      </c>
      <c r="U358" s="46" t="str">
        <f t="shared" si="36"/>
        <v/>
      </c>
      <c r="V358" s="46" t="str">
        <f t="shared" si="36"/>
        <v/>
      </c>
    </row>
    <row r="359" spans="1:22" x14ac:dyDescent="0.2">
      <c r="A359" s="1">
        <v>401</v>
      </c>
      <c r="B359" s="1" t="s">
        <v>122</v>
      </c>
      <c r="C359" s="8">
        <v>1</v>
      </c>
      <c r="D359" s="29">
        <f>SUMIFS('2013Figures'!$J:$J,'2013Figures'!$C:$C,$A359,'2013Figures'!$H:$H,$B359,'2013Figures'!$I:$I,$C359,'2013Figures'!$E:$E,$B$1)</f>
        <v>0</v>
      </c>
      <c r="E359" s="9">
        <f>SUMIFS('2013Figures'!$J:$J,'2013Figures'!$C:$C,$A359,'2013Figures'!$H:$H,$B359,'2013Figures'!$I:$I,$C359,'2013Figures'!$B:$B,"BrokerToCy",'2013Figures'!$G:$G,"E1",'2013Figures'!$E:$E,$B$1)</f>
        <v>0</v>
      </c>
      <c r="F359" s="9">
        <f>SUMIFS('2013Figures'!$J:$J,'2013Figures'!$C:$C,$A359,'2013Figures'!$H:$H,$B359,'2013Figures'!$I:$I,$C359,'2013Figures'!$B:$B,"BrokerToCy",'2013Figures'!$G:$G,"P1",'2013Figures'!$E:$E,$B$1)</f>
        <v>0</v>
      </c>
      <c r="G359" s="9">
        <f>SUMIFS('2013Figures'!$J:$J,'2013Figures'!$C:$C,$A359,'2013Figures'!$H:$H,$B359,'2013Figures'!$I:$I,$C359,'2013Figures'!$B:$B,"CyToBroker",'2013Figures'!$G:$G,"E1",'2013Figures'!$E:$E,$B$1)</f>
        <v>0</v>
      </c>
      <c r="H359" s="9">
        <f>SUMIFS('2013Figures'!$J:$J,'2013Figures'!$C:$C,$A359,'2013Figures'!$H:$H,$B359,'2013Figures'!$I:$I,$C359,'2013Figures'!$B:$B,"CyToBroker",'2013Figures'!$G:$G,"P1",'2013Figures'!$E:$E,$B$1)</f>
        <v>0</v>
      </c>
      <c r="I359" s="30"/>
      <c r="J359" s="31">
        <v>200601</v>
      </c>
      <c r="K359" s="30"/>
      <c r="L359" s="42">
        <f>SUMIFS('2012Figures'!$J:$J,'2012Figures'!$C:$C,$A359,'2012Figures'!$H:$H,$B359,'2012Figures'!$I:$I,$C359,'2012Figures'!$E:$E,$B$1)</f>
        <v>0</v>
      </c>
      <c r="M359" s="52">
        <f>SUMIFS('2012Figures'!$J:$J,'2012Figures'!$C:$C,$A359,'2012Figures'!$H:$H,$B359,'2012Figures'!$I:$I,$C359,'2012Figures'!$B:$B,"BrokerToCy",'2012Figures'!$G:$G,"E1",'2012Figures'!$E:$E,$B$1)</f>
        <v>0</v>
      </c>
      <c r="N359" s="52">
        <f>SUMIFS('2012Figures'!$J:$J,'2012Figures'!$C:$C,$A359,'2012Figures'!$H:$H,$B359,'2012Figures'!$I:$I,$C359,'2012Figures'!$B:$B,"BrokerToCy",'2012Figures'!$G:$G,"P1",'2012Figures'!$E:$E,$B$1)</f>
        <v>0</v>
      </c>
      <c r="O359" s="52">
        <f>SUMIFS('2012Figures'!$J:$J,'2012Figures'!$C:$C,$A359,'2012Figures'!$H:$H,$B359,'2012Figures'!$I:$I,$C359,'2012Figures'!$B:$B,"CyToBroker",'2012Figures'!$G:$G,"E1",'2012Figures'!$E:$E,$B$1)</f>
        <v>0</v>
      </c>
      <c r="P359" s="52">
        <f>SUMIFS('2012Figures'!$J:$J,'2012Figures'!$C:$C,$A359,'2012Figures'!$H:$H,$B359,'2012Figures'!$I:$I,$C359,'2012Figures'!$B:$B,"CyToBroker",'2012Figures'!$G:$G,"P1",'2012Figures'!$E:$E,$B$1)</f>
        <v>0</v>
      </c>
      <c r="Q359" s="30"/>
      <c r="R359" s="46" t="str">
        <f t="shared" si="36"/>
        <v/>
      </c>
      <c r="S359" s="46" t="str">
        <f t="shared" si="36"/>
        <v/>
      </c>
      <c r="T359" s="46" t="str">
        <f t="shared" si="36"/>
        <v/>
      </c>
      <c r="U359" s="46" t="str">
        <f t="shared" si="36"/>
        <v/>
      </c>
      <c r="V359" s="46" t="str">
        <f t="shared" si="36"/>
        <v/>
      </c>
    </row>
    <row r="360" spans="1:22" x14ac:dyDescent="0.2">
      <c r="A360" s="1">
        <v>401</v>
      </c>
      <c r="B360" s="1" t="s">
        <v>122</v>
      </c>
      <c r="D360" s="29">
        <f>SUMIFS('2013Figures'!$J:$J,'2013Figures'!$C:$C,$A360,'2013Figures'!$I:$I,"",'2013Figures'!$E:$E,$B$1)</f>
        <v>0</v>
      </c>
      <c r="E360" s="9">
        <f>SUMIFS('2013Figures'!$J:$J,'2013Figures'!$C:$C,$A360,'2013Figures'!$I:$I,"",'2013Figures'!$B:$B,"BrokerToCy",'2013Figures'!$G:$G,"E1",'2013Figures'!$E:$E,$B$1)</f>
        <v>0</v>
      </c>
      <c r="F360" s="9">
        <f>SUMIFS('2013Figures'!$J:$J,'2013Figures'!$C:$C,$A360,'2013Figures'!$I:$I,"",'2013Figures'!$B:$B,"BrokerToCy",'2013Figures'!$G:$G,"P1",'2013Figures'!$E:$E,$B$1)</f>
        <v>0</v>
      </c>
      <c r="G360" s="9">
        <f>SUMIFS('2013Figures'!$J:$J,'2013Figures'!$C:$C,$A360,'2013Figures'!$I:$I,"",'2013Figures'!$B:$B,"CyToBroker",'2013Figures'!$G:$G,"E1",'2013Figures'!$E:$E,$B$1)</f>
        <v>0</v>
      </c>
      <c r="H360" s="9">
        <f>SUMIFS('2013Figures'!$J:$J,'2013Figures'!$C:$C,$A360,'2013Figures'!$I:$I,"",'2013Figures'!$B:$B,"CyToBroker",'2013Figures'!$G:$G,"P1",'2013Figures'!$E:$E,$B$1)</f>
        <v>0</v>
      </c>
      <c r="J360" s="8" t="s">
        <v>131</v>
      </c>
      <c r="L360" s="42">
        <f>SUMIFS('2012Figures'!$J:$J,'2012Figures'!$C:$C,$A360,'2012Figures'!$I:$I,"",'2012Figures'!$E:$E,$B$1)</f>
        <v>0</v>
      </c>
      <c r="M360" s="52">
        <f>SUMIFS('2012Figures'!$J:$J,'2012Figures'!$C:$C,$A360,'2012Figures'!$I:$I,"",'2012Figures'!$B:$B,"BrokerToCy",'2012Figures'!$G:$G,"E1",'2012Figures'!$E:$E,$B$1)</f>
        <v>0</v>
      </c>
      <c r="N360" s="52">
        <f>SUMIFS('2012Figures'!$J:$J,'2012Figures'!$C:$C,$A360,'2012Figures'!$I:$I,"",'2012Figures'!$B:$B,"BrokerToCy",'2012Figures'!$G:$G,"P1",'2012Figures'!$E:$E,$B$1)</f>
        <v>0</v>
      </c>
      <c r="O360" s="52">
        <f>SUMIFS('2012Figures'!$J:$J,'2012Figures'!$C:$C,$A360,'2012Figures'!$I:$I,"",'2012Figures'!$B:$B,"CyToBroker",'2012Figures'!$G:$G,"E1",'2012Figures'!$E:$E,$B$1)</f>
        <v>0</v>
      </c>
      <c r="P360" s="52">
        <f>SUMIFS('2012Figures'!$J:$J,'2012Figures'!$C:$C,$A360,'2012Figures'!$I:$I,"",'2012Figures'!$B:$B,"CyToBroker",'2012Figures'!$G:$G,"P1",'2012Figures'!$E:$E,$B$1)</f>
        <v>0</v>
      </c>
      <c r="R360" s="46" t="str">
        <f t="shared" si="36"/>
        <v/>
      </c>
      <c r="S360" s="46" t="str">
        <f t="shared" si="36"/>
        <v/>
      </c>
      <c r="T360" s="46" t="str">
        <f t="shared" si="36"/>
        <v/>
      </c>
      <c r="U360" s="46" t="str">
        <f t="shared" si="36"/>
        <v/>
      </c>
      <c r="V360" s="46" t="str">
        <f t="shared" si="36"/>
        <v/>
      </c>
    </row>
    <row r="361" spans="1:22" x14ac:dyDescent="0.2">
      <c r="A361" s="21"/>
      <c r="B361" s="21" t="s">
        <v>92</v>
      </c>
      <c r="C361" s="22"/>
      <c r="D361" s="23">
        <f>SUM(E361:H361)</f>
        <v>0</v>
      </c>
      <c r="E361" s="23">
        <f>SUM(E359:E360)</f>
        <v>0</v>
      </c>
      <c r="F361" s="23">
        <f>SUM(F359:F360)</f>
        <v>0</v>
      </c>
      <c r="G361" s="23">
        <f>SUM(G359:G360)</f>
        <v>0</v>
      </c>
      <c r="H361" s="23">
        <f>SUM(H359:H360)</f>
        <v>0</v>
      </c>
      <c r="I361" s="21"/>
      <c r="J361" s="22"/>
      <c r="K361" s="21"/>
      <c r="L361" s="43">
        <f>SUM(M361:P361)</f>
        <v>0</v>
      </c>
      <c r="M361" s="43">
        <f>SUM(M359:M360)</f>
        <v>0</v>
      </c>
      <c r="N361" s="43">
        <f>SUM(N359:N360)</f>
        <v>0</v>
      </c>
      <c r="O361" s="43">
        <f>SUM(O359:O360)</f>
        <v>0</v>
      </c>
      <c r="P361" s="43">
        <f>SUM(P359:P360)</f>
        <v>0</v>
      </c>
      <c r="Q361" s="21"/>
      <c r="R361" s="21"/>
      <c r="S361" s="21"/>
      <c r="T361" s="21"/>
      <c r="U361" s="21"/>
      <c r="V361" s="21"/>
    </row>
    <row r="362" spans="1:22" x14ac:dyDescent="0.2">
      <c r="A362" s="28">
        <v>403</v>
      </c>
      <c r="B362" s="28" t="s">
        <v>169</v>
      </c>
      <c r="C362" s="17" t="s">
        <v>88</v>
      </c>
      <c r="D362" s="18">
        <f>SUMIFS('2013Figures'!$J:$J,'2013Figures'!$C:$C,$A362,'2013Figures'!$E:$E,$B$1)</f>
        <v>0</v>
      </c>
      <c r="E362" s="18">
        <f>SUMIFS('2013Figures'!$J:$J,'2013Figures'!$C:$C,$A362,'2013Figures'!$B:$B,"BrokerToCy",'2013Figures'!$G:$G,"E1",'2013Figures'!$E:$E,$B$1)</f>
        <v>0</v>
      </c>
      <c r="F362" s="18">
        <f>SUMIFS('2013Figures'!$J:$J,'2013Figures'!$C:$C,$A362,'2013Figures'!$B:$B,"BrokerToCy",'2013Figures'!$G:$G,"P1",'2013Figures'!$E:$E,$B$1)</f>
        <v>0</v>
      </c>
      <c r="G362" s="18">
        <f>SUMIFS('2013Figures'!$J:$J,'2013Figures'!$C:$C,$A362,'2013Figures'!$B:$B,"CyToBroker",'2013Figures'!$G:$G,"E1",'2013Figures'!$E:$E,$B$1)</f>
        <v>0</v>
      </c>
      <c r="H362" s="18">
        <f>SUMIFS('2013Figures'!$J:$J,'2013Figures'!$C:$C,$A362,'2013Figures'!$B:$B,"CyToBroker",'2013Figures'!$G:$G,"P1",'2013Figures'!$E:$E,$B$1)</f>
        <v>0</v>
      </c>
      <c r="I362" s="28"/>
      <c r="J362" s="17"/>
      <c r="K362" s="28"/>
      <c r="L362" s="50">
        <f>SUMIFS('2012Figures'!$J:$J,'2012Figures'!$C:$C,$A362,'2012Figures'!$E:$E,$B$1)</f>
        <v>0</v>
      </c>
      <c r="M362" s="50">
        <f>SUMIFS('2012Figures'!$J:$J,'2012Figures'!$C:$C,$A362,'2012Figures'!$B:$B,"BrokerToCy",'2012Figures'!$G:$G,"E1",'2012Figures'!$E:$E,$B$1)</f>
        <v>0</v>
      </c>
      <c r="N362" s="50">
        <f>SUMIFS('2012Figures'!$J:$J,'2012Figures'!$C:$C,$A362,'2012Figures'!$B:$B,"BrokerToCy",'2012Figures'!$G:$G,"P1",'2012Figures'!$E:$E,$B$1)</f>
        <v>0</v>
      </c>
      <c r="O362" s="50">
        <f>SUMIFS('2012Figures'!$J:$J,'2012Figures'!$C:$C,$A362,'2012Figures'!$B:$B,"CyToBroker",'2012Figures'!$G:$G,"E1",'2012Figures'!$E:$E,$B$1)</f>
        <v>0</v>
      </c>
      <c r="P362" s="50">
        <f>SUMIFS('2012Figures'!$J:$J,'2012Figures'!$C:$C,$A362,'2012Figures'!$B:$B,"CyToBroker",'2012Figures'!$G:$G,"P1",'2012Figures'!$E:$E,$B$1)</f>
        <v>0</v>
      </c>
      <c r="Q362" s="28"/>
      <c r="R362" s="46" t="str">
        <f t="shared" ref="R362:V426" si="37">IF(L362=0,"",ROUND(D362/L362-1,2))</f>
        <v/>
      </c>
      <c r="S362" s="46" t="str">
        <f t="shared" si="37"/>
        <v/>
      </c>
      <c r="T362" s="46" t="str">
        <f t="shared" si="37"/>
        <v/>
      </c>
      <c r="U362" s="46" t="str">
        <f t="shared" si="37"/>
        <v/>
      </c>
      <c r="V362" s="46" t="str">
        <f t="shared" si="37"/>
        <v/>
      </c>
    </row>
    <row r="363" spans="1:22" x14ac:dyDescent="0.2">
      <c r="A363" s="1">
        <v>403</v>
      </c>
      <c r="B363" s="1" t="s">
        <v>169</v>
      </c>
      <c r="C363" s="8">
        <v>1</v>
      </c>
      <c r="D363" s="29">
        <f>SUMIFS('2013Figures'!$J:$J,'2013Figures'!$C:$C,$A363,'2013Figures'!$H:$H,$B363,'2013Figures'!$I:$I,$C363,'2013Figures'!$E:$E,$B$1)</f>
        <v>0</v>
      </c>
      <c r="E363" s="9">
        <f>SUMIFS('2013Figures'!$J:$J,'2013Figures'!$C:$C,$A363,'2013Figures'!$H:$H,$B363,'2013Figures'!$I:$I,$C363,'2013Figures'!$B:$B,"BrokerToCy",'2013Figures'!$G:$G,"E1",'2013Figures'!$E:$E,$B$1)</f>
        <v>0</v>
      </c>
      <c r="F363" s="9">
        <f>SUMIFS('2013Figures'!$J:$J,'2013Figures'!$C:$C,$A363,'2013Figures'!$H:$H,$B363,'2013Figures'!$I:$I,$C363,'2013Figures'!$B:$B,"BrokerToCy",'2013Figures'!$G:$G,"P1",'2013Figures'!$E:$E,$B$1)</f>
        <v>0</v>
      </c>
      <c r="G363" s="9">
        <f>SUMIFS('2013Figures'!$J:$J,'2013Figures'!$C:$C,$A363,'2013Figures'!$H:$H,$B363,'2013Figures'!$I:$I,$C363,'2013Figures'!$B:$B,"CyToBroker",'2013Figures'!$G:$G,"E1",'2013Figures'!$E:$E,$B$1)</f>
        <v>0</v>
      </c>
      <c r="H363" s="9">
        <f>SUMIFS('2013Figures'!$J:$J,'2013Figures'!$C:$C,$A363,'2013Figures'!$H:$H,$B363,'2013Figures'!$I:$I,$C363,'2013Figures'!$B:$B,"CyToBroker",'2013Figures'!$G:$G,"P1",'2013Figures'!$E:$E,$B$1)</f>
        <v>0</v>
      </c>
      <c r="I363" s="30"/>
      <c r="J363" s="31">
        <v>200801</v>
      </c>
      <c r="K363" s="30"/>
      <c r="L363" s="42">
        <f>SUMIFS('2012Figures'!$J:$J,'2012Figures'!$C:$C,$A363,'2012Figures'!$H:$H,$B363,'2012Figures'!$I:$I,$C363,'2012Figures'!$E:$E,$B$1)</f>
        <v>0</v>
      </c>
      <c r="M363" s="52">
        <f>SUMIFS('2012Figures'!$J:$J,'2012Figures'!$C:$C,$A363,'2012Figures'!$H:$H,$B363,'2012Figures'!$I:$I,$C363,'2012Figures'!$B:$B,"BrokerToCy",'2012Figures'!$G:$G,"E1",'2012Figures'!$E:$E,$B$1)</f>
        <v>0</v>
      </c>
      <c r="N363" s="52">
        <f>SUMIFS('2012Figures'!$J:$J,'2012Figures'!$C:$C,$A363,'2012Figures'!$H:$H,$B363,'2012Figures'!$I:$I,$C363,'2012Figures'!$B:$B,"BrokerToCy",'2012Figures'!$G:$G,"P1",'2012Figures'!$E:$E,$B$1)</f>
        <v>0</v>
      </c>
      <c r="O363" s="52">
        <f>SUMIFS('2012Figures'!$J:$J,'2012Figures'!$C:$C,$A363,'2012Figures'!$H:$H,$B363,'2012Figures'!$I:$I,$C363,'2012Figures'!$B:$B,"CyToBroker",'2012Figures'!$G:$G,"E1",'2012Figures'!$E:$E,$B$1)</f>
        <v>0</v>
      </c>
      <c r="P363" s="52">
        <f>SUMIFS('2012Figures'!$J:$J,'2012Figures'!$C:$C,$A363,'2012Figures'!$H:$H,$B363,'2012Figures'!$I:$I,$C363,'2012Figures'!$B:$B,"CyToBroker",'2012Figures'!$G:$G,"P1",'2012Figures'!$E:$E,$B$1)</f>
        <v>0</v>
      </c>
      <c r="Q363" s="30"/>
      <c r="R363" s="46" t="str">
        <f t="shared" si="37"/>
        <v/>
      </c>
      <c r="S363" s="46" t="str">
        <f t="shared" si="37"/>
        <v/>
      </c>
      <c r="T363" s="46" t="str">
        <f t="shared" si="37"/>
        <v/>
      </c>
      <c r="U363" s="46" t="str">
        <f t="shared" si="37"/>
        <v/>
      </c>
      <c r="V363" s="46" t="str">
        <f t="shared" si="37"/>
        <v/>
      </c>
    </row>
    <row r="364" spans="1:22" x14ac:dyDescent="0.2">
      <c r="A364" s="1">
        <v>403</v>
      </c>
      <c r="B364" s="1" t="s">
        <v>169</v>
      </c>
      <c r="D364" s="29">
        <f>SUMIFS('2013Figures'!$J:$J,'2013Figures'!$C:$C,$A364,'2013Figures'!$I:$I,"",'2013Figures'!$E:$E,$B$1)</f>
        <v>0</v>
      </c>
      <c r="E364" s="9">
        <f>SUMIFS('2013Figures'!$J:$J,'2013Figures'!$C:$C,$A364,'2013Figures'!$I:$I,"",'2013Figures'!$B:$B,"BrokerToCy",'2013Figures'!$G:$G,"E1",'2013Figures'!$E:$E,$B$1)</f>
        <v>0</v>
      </c>
      <c r="F364" s="9">
        <f>SUMIFS('2013Figures'!$J:$J,'2013Figures'!$C:$C,$A364,'2013Figures'!$I:$I,"",'2013Figures'!$B:$B,"BrokerToCy",'2013Figures'!$G:$G,"P1",'2013Figures'!$E:$E,$B$1)</f>
        <v>0</v>
      </c>
      <c r="G364" s="9">
        <f>SUMIFS('2013Figures'!$J:$J,'2013Figures'!$C:$C,$A364,'2013Figures'!$I:$I,"",'2013Figures'!$B:$B,"CyToBroker",'2013Figures'!$G:$G,"E1",'2013Figures'!$E:$E,$B$1)</f>
        <v>0</v>
      </c>
      <c r="H364" s="9">
        <f>SUMIFS('2013Figures'!$J:$J,'2013Figures'!$C:$C,$A364,'2013Figures'!$I:$I,"",'2013Figures'!$B:$B,"CyToBroker",'2013Figures'!$G:$G,"P1",'2013Figures'!$E:$E,$B$1)</f>
        <v>0</v>
      </c>
      <c r="J364" s="8" t="s">
        <v>131</v>
      </c>
      <c r="L364" s="42">
        <f>SUMIFS('2012Figures'!$J:$J,'2012Figures'!$C:$C,$A364,'2012Figures'!$I:$I,"",'2012Figures'!$E:$E,$B$1)</f>
        <v>0</v>
      </c>
      <c r="M364" s="52">
        <f>SUMIFS('2012Figures'!$J:$J,'2012Figures'!$C:$C,$A364,'2012Figures'!$I:$I,"",'2012Figures'!$B:$B,"BrokerToCy",'2012Figures'!$G:$G,"E1",'2012Figures'!$E:$E,$B$1)</f>
        <v>0</v>
      </c>
      <c r="N364" s="52">
        <f>SUMIFS('2012Figures'!$J:$J,'2012Figures'!$C:$C,$A364,'2012Figures'!$I:$I,"",'2012Figures'!$B:$B,"BrokerToCy",'2012Figures'!$G:$G,"P1",'2012Figures'!$E:$E,$B$1)</f>
        <v>0</v>
      </c>
      <c r="O364" s="52">
        <f>SUMIFS('2012Figures'!$J:$J,'2012Figures'!$C:$C,$A364,'2012Figures'!$I:$I,"",'2012Figures'!$B:$B,"CyToBroker",'2012Figures'!$G:$G,"E1",'2012Figures'!$E:$E,$B$1)</f>
        <v>0</v>
      </c>
      <c r="P364" s="52">
        <f>SUMIFS('2012Figures'!$J:$J,'2012Figures'!$C:$C,$A364,'2012Figures'!$I:$I,"",'2012Figures'!$B:$B,"CyToBroker",'2012Figures'!$G:$G,"P1",'2012Figures'!$E:$E,$B$1)</f>
        <v>0</v>
      </c>
      <c r="R364" s="46" t="str">
        <f t="shared" si="37"/>
        <v/>
      </c>
      <c r="S364" s="46" t="str">
        <f t="shared" si="37"/>
        <v/>
      </c>
      <c r="T364" s="46" t="str">
        <f t="shared" si="37"/>
        <v/>
      </c>
      <c r="U364" s="46" t="str">
        <f t="shared" si="37"/>
        <v/>
      </c>
      <c r="V364" s="46" t="str">
        <f t="shared" si="37"/>
        <v/>
      </c>
    </row>
    <row r="365" spans="1:22" x14ac:dyDescent="0.2">
      <c r="A365" s="21"/>
      <c r="B365" s="21" t="s">
        <v>92</v>
      </c>
      <c r="C365" s="22"/>
      <c r="D365" s="23">
        <f>SUM(E365:H365)</f>
        <v>0</v>
      </c>
      <c r="E365" s="23">
        <f>SUM(E363:E364)</f>
        <v>0</v>
      </c>
      <c r="F365" s="23">
        <f>SUM(F363:F364)</f>
        <v>0</v>
      </c>
      <c r="G365" s="23">
        <f>SUM(G363:G364)</f>
        <v>0</v>
      </c>
      <c r="H365" s="23">
        <f>SUM(H363:H364)</f>
        <v>0</v>
      </c>
      <c r="I365" s="21"/>
      <c r="J365" s="22"/>
      <c r="K365" s="21"/>
      <c r="L365" s="43">
        <f>SUM(M365:P365)</f>
        <v>0</v>
      </c>
      <c r="M365" s="43">
        <f>SUM(M363:M364)</f>
        <v>0</v>
      </c>
      <c r="N365" s="43">
        <f>SUM(N363:N364)</f>
        <v>0</v>
      </c>
      <c r="O365" s="43">
        <f>SUM(O363:O364)</f>
        <v>0</v>
      </c>
      <c r="P365" s="43">
        <f>SUM(P363:P364)</f>
        <v>0</v>
      </c>
      <c r="Q365" s="21"/>
      <c r="R365" s="21"/>
      <c r="S365" s="21"/>
      <c r="T365" s="21"/>
      <c r="U365" s="21"/>
      <c r="V365" s="21"/>
    </row>
    <row r="366" spans="1:22" x14ac:dyDescent="0.2">
      <c r="A366" s="28">
        <v>405</v>
      </c>
      <c r="B366" s="28" t="s">
        <v>170</v>
      </c>
      <c r="C366" s="17" t="s">
        <v>88</v>
      </c>
      <c r="D366" s="18">
        <f>SUMIFS('2013Figures'!$J:$J,'2013Figures'!$C:$C,$A366,'2013Figures'!$E:$E,$B$1)</f>
        <v>0</v>
      </c>
      <c r="E366" s="18">
        <f>SUMIFS('2013Figures'!$J:$J,'2013Figures'!$C:$C,$A366,'2013Figures'!$B:$B,"BrokerToCy",'2013Figures'!$G:$G,"E1",'2013Figures'!$E:$E,$B$1)</f>
        <v>0</v>
      </c>
      <c r="F366" s="18">
        <f>SUMIFS('2013Figures'!$J:$J,'2013Figures'!$C:$C,$A366,'2013Figures'!$B:$B,"BrokerToCy",'2013Figures'!$G:$G,"P1",'2013Figures'!$E:$E,$B$1)</f>
        <v>0</v>
      </c>
      <c r="G366" s="18">
        <f>SUMIFS('2013Figures'!$J:$J,'2013Figures'!$C:$C,$A366,'2013Figures'!$B:$B,"CyToBroker",'2013Figures'!$G:$G,"E1",'2013Figures'!$E:$E,$B$1)</f>
        <v>0</v>
      </c>
      <c r="H366" s="18">
        <f>SUMIFS('2013Figures'!$J:$J,'2013Figures'!$C:$C,$A366,'2013Figures'!$B:$B,"CyToBroker",'2013Figures'!$G:$G,"P1",'2013Figures'!$E:$E,$B$1)</f>
        <v>0</v>
      </c>
      <c r="I366" s="28"/>
      <c r="J366" s="17"/>
      <c r="K366" s="28"/>
      <c r="L366" s="50">
        <f>SUMIFS('2012Figures'!$J:$J,'2012Figures'!$C:$C,$A366,'2012Figures'!$E:$E,$B$1)</f>
        <v>0</v>
      </c>
      <c r="M366" s="50">
        <f>SUMIFS('2012Figures'!$J:$J,'2012Figures'!$C:$C,$A366,'2012Figures'!$B:$B,"BrokerToCy",'2012Figures'!$G:$G,"E1",'2012Figures'!$E:$E,$B$1)</f>
        <v>0</v>
      </c>
      <c r="N366" s="50">
        <f>SUMIFS('2012Figures'!$J:$J,'2012Figures'!$C:$C,$A366,'2012Figures'!$B:$B,"BrokerToCy",'2012Figures'!$G:$G,"P1",'2012Figures'!$E:$E,$B$1)</f>
        <v>0</v>
      </c>
      <c r="O366" s="50">
        <f>SUMIFS('2012Figures'!$J:$J,'2012Figures'!$C:$C,$A366,'2012Figures'!$B:$B,"CyToBroker",'2012Figures'!$G:$G,"E1",'2012Figures'!$E:$E,$B$1)</f>
        <v>0</v>
      </c>
      <c r="P366" s="50">
        <f>SUMIFS('2012Figures'!$J:$J,'2012Figures'!$C:$C,$A366,'2012Figures'!$B:$B,"CyToBroker",'2012Figures'!$G:$G,"P1",'2012Figures'!$E:$E,$B$1)</f>
        <v>0</v>
      </c>
      <c r="Q366" s="28"/>
      <c r="R366" s="46" t="str">
        <f t="shared" ref="R366:V430" si="38">IF(L366=0,"",ROUND(D366/L366-1,2))</f>
        <v/>
      </c>
      <c r="S366" s="46" t="str">
        <f t="shared" si="38"/>
        <v/>
      </c>
      <c r="T366" s="46" t="str">
        <f t="shared" si="38"/>
        <v/>
      </c>
      <c r="U366" s="46" t="str">
        <f t="shared" si="38"/>
        <v/>
      </c>
      <c r="V366" s="46" t="str">
        <f t="shared" si="38"/>
        <v/>
      </c>
    </row>
    <row r="367" spans="1:22" x14ac:dyDescent="0.2">
      <c r="A367" s="1">
        <v>405</v>
      </c>
      <c r="B367" s="1" t="s">
        <v>170</v>
      </c>
      <c r="C367" s="8">
        <v>1</v>
      </c>
      <c r="D367" s="29">
        <f>SUMIFS('2013Figures'!$J:$J,'2013Figures'!$C:$C,$A367,'2013Figures'!$H:$H,$B367,'2013Figures'!$I:$I,$C367,'2013Figures'!$E:$E,$B$1)</f>
        <v>0</v>
      </c>
      <c r="E367" s="9">
        <f>SUMIFS('2013Figures'!$J:$J,'2013Figures'!$C:$C,$A367,'2013Figures'!$H:$H,$B367,'2013Figures'!$I:$I,$C367,'2013Figures'!$B:$B,"BrokerToCy",'2013Figures'!$G:$G,"E1",'2013Figures'!$E:$E,$B$1)</f>
        <v>0</v>
      </c>
      <c r="F367" s="9">
        <f>SUMIFS('2013Figures'!$J:$J,'2013Figures'!$C:$C,$A367,'2013Figures'!$H:$H,$B367,'2013Figures'!$I:$I,$C367,'2013Figures'!$B:$B,"BrokerToCy",'2013Figures'!$G:$G,"P1",'2013Figures'!$E:$E,$B$1)</f>
        <v>0</v>
      </c>
      <c r="G367" s="9">
        <f>SUMIFS('2013Figures'!$J:$J,'2013Figures'!$C:$C,$A367,'2013Figures'!$H:$H,$B367,'2013Figures'!$I:$I,$C367,'2013Figures'!$B:$B,"CyToBroker",'2013Figures'!$G:$G,"E1",'2013Figures'!$E:$E,$B$1)</f>
        <v>0</v>
      </c>
      <c r="H367" s="9">
        <f>SUMIFS('2013Figures'!$J:$J,'2013Figures'!$C:$C,$A367,'2013Figures'!$H:$H,$B367,'2013Figures'!$I:$I,$C367,'2013Figures'!$B:$B,"CyToBroker",'2013Figures'!$G:$G,"P1",'2013Figures'!$E:$E,$B$1)</f>
        <v>0</v>
      </c>
      <c r="I367" s="30"/>
      <c r="J367" s="31">
        <v>200601</v>
      </c>
      <c r="K367" s="30"/>
      <c r="L367" s="42">
        <f>SUMIFS('2012Figures'!$J:$J,'2012Figures'!$C:$C,$A367,'2012Figures'!$H:$H,$B367,'2012Figures'!$I:$I,$C367,'2012Figures'!$E:$E,$B$1)</f>
        <v>0</v>
      </c>
      <c r="M367" s="52">
        <f>SUMIFS('2012Figures'!$J:$J,'2012Figures'!$C:$C,$A367,'2012Figures'!$H:$H,$B367,'2012Figures'!$I:$I,$C367,'2012Figures'!$B:$B,"BrokerToCy",'2012Figures'!$G:$G,"E1",'2012Figures'!$E:$E,$B$1)</f>
        <v>0</v>
      </c>
      <c r="N367" s="52">
        <f>SUMIFS('2012Figures'!$J:$J,'2012Figures'!$C:$C,$A367,'2012Figures'!$H:$H,$B367,'2012Figures'!$I:$I,$C367,'2012Figures'!$B:$B,"BrokerToCy",'2012Figures'!$G:$G,"P1",'2012Figures'!$E:$E,$B$1)</f>
        <v>0</v>
      </c>
      <c r="O367" s="52">
        <f>SUMIFS('2012Figures'!$J:$J,'2012Figures'!$C:$C,$A367,'2012Figures'!$H:$H,$B367,'2012Figures'!$I:$I,$C367,'2012Figures'!$B:$B,"CyToBroker",'2012Figures'!$G:$G,"E1",'2012Figures'!$E:$E,$B$1)</f>
        <v>0</v>
      </c>
      <c r="P367" s="52">
        <f>SUMIFS('2012Figures'!$J:$J,'2012Figures'!$C:$C,$A367,'2012Figures'!$H:$H,$B367,'2012Figures'!$I:$I,$C367,'2012Figures'!$B:$B,"CyToBroker",'2012Figures'!$G:$G,"P1",'2012Figures'!$E:$E,$B$1)</f>
        <v>0</v>
      </c>
      <c r="Q367" s="30"/>
      <c r="R367" s="46" t="str">
        <f t="shared" si="38"/>
        <v/>
      </c>
      <c r="S367" s="46" t="str">
        <f t="shared" si="38"/>
        <v/>
      </c>
      <c r="T367" s="46" t="str">
        <f t="shared" si="38"/>
        <v/>
      </c>
      <c r="U367" s="46" t="str">
        <f t="shared" si="38"/>
        <v/>
      </c>
      <c r="V367" s="46" t="str">
        <f t="shared" si="38"/>
        <v/>
      </c>
    </row>
    <row r="368" spans="1:22" x14ac:dyDescent="0.2">
      <c r="A368" s="1">
        <v>405</v>
      </c>
      <c r="B368" s="1" t="s">
        <v>170</v>
      </c>
      <c r="D368" s="29">
        <f>SUMIFS('2013Figures'!$J:$J,'2013Figures'!$C:$C,$A368,'2013Figures'!$I:$I,"",'2013Figures'!$E:$E,$B$1)</f>
        <v>0</v>
      </c>
      <c r="E368" s="9">
        <f>SUMIFS('2013Figures'!$J:$J,'2013Figures'!$C:$C,$A368,'2013Figures'!$I:$I,"",'2013Figures'!$B:$B,"BrokerToCy",'2013Figures'!$G:$G,"E1",'2013Figures'!$E:$E,$B$1)</f>
        <v>0</v>
      </c>
      <c r="F368" s="9">
        <f>SUMIFS('2013Figures'!$J:$J,'2013Figures'!$C:$C,$A368,'2013Figures'!$I:$I,"",'2013Figures'!$B:$B,"BrokerToCy",'2013Figures'!$G:$G,"P1",'2013Figures'!$E:$E,$B$1)</f>
        <v>0</v>
      </c>
      <c r="G368" s="9">
        <f>SUMIFS('2013Figures'!$J:$J,'2013Figures'!$C:$C,$A368,'2013Figures'!$I:$I,"",'2013Figures'!$B:$B,"CyToBroker",'2013Figures'!$G:$G,"E1",'2013Figures'!$E:$E,$B$1)</f>
        <v>0</v>
      </c>
      <c r="H368" s="9">
        <f>SUMIFS('2013Figures'!$J:$J,'2013Figures'!$C:$C,$A368,'2013Figures'!$I:$I,"",'2013Figures'!$B:$B,"CyToBroker",'2013Figures'!$G:$G,"P1",'2013Figures'!$E:$E,$B$1)</f>
        <v>0</v>
      </c>
      <c r="J368" s="8" t="s">
        <v>131</v>
      </c>
      <c r="L368" s="42">
        <f>SUMIFS('2012Figures'!$J:$J,'2012Figures'!$C:$C,$A368,'2012Figures'!$I:$I,"",'2012Figures'!$E:$E,$B$1)</f>
        <v>0</v>
      </c>
      <c r="M368" s="52">
        <f>SUMIFS('2012Figures'!$J:$J,'2012Figures'!$C:$C,$A368,'2012Figures'!$I:$I,"",'2012Figures'!$B:$B,"BrokerToCy",'2012Figures'!$G:$G,"E1",'2012Figures'!$E:$E,$B$1)</f>
        <v>0</v>
      </c>
      <c r="N368" s="52">
        <f>SUMIFS('2012Figures'!$J:$J,'2012Figures'!$C:$C,$A368,'2012Figures'!$I:$I,"",'2012Figures'!$B:$B,"BrokerToCy",'2012Figures'!$G:$G,"P1",'2012Figures'!$E:$E,$B$1)</f>
        <v>0</v>
      </c>
      <c r="O368" s="52">
        <f>SUMIFS('2012Figures'!$J:$J,'2012Figures'!$C:$C,$A368,'2012Figures'!$I:$I,"",'2012Figures'!$B:$B,"CyToBroker",'2012Figures'!$G:$G,"E1",'2012Figures'!$E:$E,$B$1)</f>
        <v>0</v>
      </c>
      <c r="P368" s="52">
        <f>SUMIFS('2012Figures'!$J:$J,'2012Figures'!$C:$C,$A368,'2012Figures'!$I:$I,"",'2012Figures'!$B:$B,"CyToBroker",'2012Figures'!$G:$G,"P1",'2012Figures'!$E:$E,$B$1)</f>
        <v>0</v>
      </c>
      <c r="R368" s="46" t="str">
        <f t="shared" si="38"/>
        <v/>
      </c>
      <c r="S368" s="46" t="str">
        <f t="shared" si="38"/>
        <v/>
      </c>
      <c r="T368" s="46" t="str">
        <f t="shared" si="38"/>
        <v/>
      </c>
      <c r="U368" s="46" t="str">
        <f t="shared" si="38"/>
        <v/>
      </c>
      <c r="V368" s="46" t="str">
        <f t="shared" si="38"/>
        <v/>
      </c>
    </row>
    <row r="369" spans="1:22" x14ac:dyDescent="0.2">
      <c r="A369" s="21"/>
      <c r="B369" s="21" t="s">
        <v>92</v>
      </c>
      <c r="C369" s="22"/>
      <c r="D369" s="23">
        <f>SUM(E369:H369)</f>
        <v>0</v>
      </c>
      <c r="E369" s="23">
        <f>SUM(E367:E368)</f>
        <v>0</v>
      </c>
      <c r="F369" s="23">
        <f>SUM(F367:F368)</f>
        <v>0</v>
      </c>
      <c r="G369" s="23">
        <f>SUM(G367:G368)</f>
        <v>0</v>
      </c>
      <c r="H369" s="23">
        <f>SUM(H367:H368)</f>
        <v>0</v>
      </c>
      <c r="I369" s="21"/>
      <c r="J369" s="22"/>
      <c r="K369" s="21"/>
      <c r="L369" s="43">
        <f>SUM(M369:P369)</f>
        <v>0</v>
      </c>
      <c r="M369" s="43">
        <f>SUM(M367:M368)</f>
        <v>0</v>
      </c>
      <c r="N369" s="43">
        <f>SUM(N367:N368)</f>
        <v>0</v>
      </c>
      <c r="O369" s="43">
        <f>SUM(O367:O368)</f>
        <v>0</v>
      </c>
      <c r="P369" s="43">
        <f>SUM(P367:P368)</f>
        <v>0</v>
      </c>
      <c r="Q369" s="21"/>
      <c r="R369" s="21"/>
      <c r="S369" s="21"/>
      <c r="T369" s="21"/>
      <c r="U369" s="21"/>
      <c r="V369" s="21"/>
    </row>
    <row r="370" spans="1:22" x14ac:dyDescent="0.2">
      <c r="A370" s="28">
        <v>410</v>
      </c>
      <c r="B370" s="28" t="s">
        <v>123</v>
      </c>
      <c r="C370" s="17" t="s">
        <v>88</v>
      </c>
      <c r="D370" s="18">
        <f>SUMIFS('2013Figures'!$J:$J,'2013Figures'!$C:$C,$A370,'2013Figures'!$E:$E,$B$1)</f>
        <v>0</v>
      </c>
      <c r="E370" s="18">
        <f>SUMIFS('2013Figures'!$J:$J,'2013Figures'!$C:$C,$A370,'2013Figures'!$B:$B,"BrokerToCy",'2013Figures'!$G:$G,"E1",'2013Figures'!$E:$E,$B$1)</f>
        <v>0</v>
      </c>
      <c r="F370" s="18">
        <f>SUMIFS('2013Figures'!$J:$J,'2013Figures'!$C:$C,$A370,'2013Figures'!$B:$B,"BrokerToCy",'2013Figures'!$G:$G,"P1",'2013Figures'!$E:$E,$B$1)</f>
        <v>0</v>
      </c>
      <c r="G370" s="18">
        <f>SUMIFS('2013Figures'!$J:$J,'2013Figures'!$C:$C,$A370,'2013Figures'!$B:$B,"CyToBroker",'2013Figures'!$G:$G,"E1",'2013Figures'!$E:$E,$B$1)</f>
        <v>0</v>
      </c>
      <c r="H370" s="18">
        <f>SUMIFS('2013Figures'!$J:$J,'2013Figures'!$C:$C,$A370,'2013Figures'!$B:$B,"CyToBroker",'2013Figures'!$G:$G,"P1",'2013Figures'!$E:$E,$B$1)</f>
        <v>0</v>
      </c>
      <c r="I370" s="28"/>
      <c r="J370" s="17"/>
      <c r="K370" s="28"/>
      <c r="L370" s="50">
        <f>SUMIFS('2012Figures'!$J:$J,'2012Figures'!$C:$C,$A370,'2012Figures'!$E:$E,$B$1)</f>
        <v>0</v>
      </c>
      <c r="M370" s="50">
        <f>SUMIFS('2012Figures'!$J:$J,'2012Figures'!$C:$C,$A370,'2012Figures'!$B:$B,"BrokerToCy",'2012Figures'!$G:$G,"E1",'2012Figures'!$E:$E,$B$1)</f>
        <v>0</v>
      </c>
      <c r="N370" s="50">
        <f>SUMIFS('2012Figures'!$J:$J,'2012Figures'!$C:$C,$A370,'2012Figures'!$B:$B,"BrokerToCy",'2012Figures'!$G:$G,"P1",'2012Figures'!$E:$E,$B$1)</f>
        <v>0</v>
      </c>
      <c r="O370" s="50">
        <f>SUMIFS('2012Figures'!$J:$J,'2012Figures'!$C:$C,$A370,'2012Figures'!$B:$B,"CyToBroker",'2012Figures'!$G:$G,"E1",'2012Figures'!$E:$E,$B$1)</f>
        <v>0</v>
      </c>
      <c r="P370" s="50">
        <f>SUMIFS('2012Figures'!$J:$J,'2012Figures'!$C:$C,$A370,'2012Figures'!$B:$B,"CyToBroker",'2012Figures'!$G:$G,"P1",'2012Figures'!$E:$E,$B$1)</f>
        <v>0</v>
      </c>
      <c r="Q370" s="28"/>
      <c r="R370" s="46" t="str">
        <f t="shared" ref="R370:V413" si="39">IF(L370=0,"",ROUND(D370/L370-1,2))</f>
        <v/>
      </c>
      <c r="S370" s="46" t="str">
        <f t="shared" si="39"/>
        <v/>
      </c>
      <c r="T370" s="46" t="str">
        <f t="shared" si="39"/>
        <v/>
      </c>
      <c r="U370" s="46" t="str">
        <f t="shared" si="39"/>
        <v/>
      </c>
      <c r="V370" s="46" t="str">
        <f t="shared" si="39"/>
        <v/>
      </c>
    </row>
    <row r="371" spans="1:22" x14ac:dyDescent="0.2">
      <c r="A371" s="1">
        <v>410</v>
      </c>
      <c r="B371" s="1" t="s">
        <v>123</v>
      </c>
      <c r="C371" s="8">
        <v>5</v>
      </c>
      <c r="D371" s="29">
        <f>SUMIFS('2013Figures'!$J:$J,'2013Figures'!$C:$C,$A371,'2013Figures'!$H:$H,$B371,'2013Figures'!$I:$I,$C371,'2013Figures'!$E:$E,$B$1)</f>
        <v>0</v>
      </c>
      <c r="E371" s="9">
        <f>SUMIFS('2013Figures'!$J:$J,'2013Figures'!$C:$C,$A371,'2013Figures'!$H:$H,$B371,'2013Figures'!$I:$I,$C371,'2013Figures'!$B:$B,"BrokerToCy",'2013Figures'!$G:$G,"E1",'2013Figures'!$E:$E,$B$1)</f>
        <v>0</v>
      </c>
      <c r="F371" s="9">
        <f>SUMIFS('2013Figures'!$J:$J,'2013Figures'!$C:$C,$A371,'2013Figures'!$H:$H,$B371,'2013Figures'!$I:$I,$C371,'2013Figures'!$B:$B,"BrokerToCy",'2013Figures'!$G:$G,"P1",'2013Figures'!$E:$E,$B$1)</f>
        <v>0</v>
      </c>
      <c r="G371" s="9">
        <f>SUMIFS('2013Figures'!$J:$J,'2013Figures'!$C:$C,$A371,'2013Figures'!$H:$H,$B371,'2013Figures'!$I:$I,$C371,'2013Figures'!$B:$B,"CyToBroker",'2013Figures'!$G:$G,"E1",'2013Figures'!$E:$E,$B$1)</f>
        <v>0</v>
      </c>
      <c r="H371" s="9">
        <f>SUMIFS('2013Figures'!$J:$J,'2013Figures'!$C:$C,$A371,'2013Figures'!$H:$H,$B371,'2013Figures'!$I:$I,$C371,'2013Figures'!$B:$B,"CyToBroker",'2013Figures'!$G:$G,"P1",'2013Figures'!$E:$E,$B$1)</f>
        <v>0</v>
      </c>
      <c r="I371" s="30"/>
      <c r="J371" s="31">
        <v>201501</v>
      </c>
      <c r="K371" s="30"/>
      <c r="L371" s="42">
        <f>SUMIFS('2012Figures'!$J:$J,'2012Figures'!$C:$C,$A371,'2012Figures'!$H:$H,$B371,'2012Figures'!$I:$I,$C371,'2012Figures'!$E:$E,$B$1)</f>
        <v>0</v>
      </c>
      <c r="M371" s="52">
        <f>SUMIFS('2012Figures'!$J:$J,'2012Figures'!$C:$C,$A371,'2012Figures'!$H:$H,$B371,'2012Figures'!$I:$I,$C371,'2012Figures'!$B:$B,"BrokerToCy",'2012Figures'!$G:$G,"E1",'2012Figures'!$E:$E,$B$1)</f>
        <v>0</v>
      </c>
      <c r="N371" s="52">
        <f>SUMIFS('2012Figures'!$J:$J,'2012Figures'!$C:$C,$A371,'2012Figures'!$H:$H,$B371,'2012Figures'!$I:$I,$C371,'2012Figures'!$B:$B,"BrokerToCy",'2012Figures'!$G:$G,"P1",'2012Figures'!$E:$E,$B$1)</f>
        <v>0</v>
      </c>
      <c r="O371" s="52">
        <f>SUMIFS('2012Figures'!$J:$J,'2012Figures'!$C:$C,$A371,'2012Figures'!$H:$H,$B371,'2012Figures'!$I:$I,$C371,'2012Figures'!$B:$B,"CyToBroker",'2012Figures'!$G:$G,"E1",'2012Figures'!$E:$E,$B$1)</f>
        <v>0</v>
      </c>
      <c r="P371" s="52">
        <f>SUMIFS('2012Figures'!$J:$J,'2012Figures'!$C:$C,$A371,'2012Figures'!$H:$H,$B371,'2012Figures'!$I:$I,$C371,'2012Figures'!$B:$B,"CyToBroker",'2012Figures'!$G:$G,"P1",'2012Figures'!$E:$E,$B$1)</f>
        <v>0</v>
      </c>
      <c r="Q371" s="30"/>
      <c r="R371" s="46" t="str">
        <f t="shared" si="39"/>
        <v/>
      </c>
      <c r="S371" s="46" t="str">
        <f t="shared" si="39"/>
        <v/>
      </c>
      <c r="T371" s="46" t="str">
        <f t="shared" si="39"/>
        <v/>
      </c>
      <c r="U371" s="46" t="str">
        <f t="shared" si="39"/>
        <v/>
      </c>
      <c r="V371" s="46" t="str">
        <f t="shared" si="39"/>
        <v/>
      </c>
    </row>
    <row r="372" spans="1:22" x14ac:dyDescent="0.2">
      <c r="A372" s="1">
        <v>410</v>
      </c>
      <c r="B372" s="1" t="s">
        <v>123</v>
      </c>
      <c r="C372" s="8">
        <v>4</v>
      </c>
      <c r="D372" s="29">
        <f>SUMIFS('2013Figures'!$J:$J,'2013Figures'!$C:$C,$A372,'2013Figures'!$H:$H,$B372,'2013Figures'!$I:$I,$C372,'2013Figures'!$E:$E,$B$1)</f>
        <v>0</v>
      </c>
      <c r="E372" s="9">
        <f>SUMIFS('2013Figures'!$J:$J,'2013Figures'!$C:$C,$A372,'2013Figures'!$H:$H,$B372,'2013Figures'!$I:$I,$C372,'2013Figures'!$B:$B,"BrokerToCy",'2013Figures'!$G:$G,"E1",'2013Figures'!$E:$E,$B$1)</f>
        <v>0</v>
      </c>
      <c r="F372" s="9">
        <f>SUMIFS('2013Figures'!$J:$J,'2013Figures'!$C:$C,$A372,'2013Figures'!$H:$H,$B372,'2013Figures'!$I:$I,$C372,'2013Figures'!$B:$B,"BrokerToCy",'2013Figures'!$G:$G,"P1",'2013Figures'!$E:$E,$B$1)</f>
        <v>0</v>
      </c>
      <c r="G372" s="9">
        <f>SUMIFS('2013Figures'!$J:$J,'2013Figures'!$C:$C,$A372,'2013Figures'!$H:$H,$B372,'2013Figures'!$I:$I,$C372,'2013Figures'!$B:$B,"CyToBroker",'2013Figures'!$G:$G,"E1",'2013Figures'!$E:$E,$B$1)</f>
        <v>0</v>
      </c>
      <c r="H372" s="9">
        <f>SUMIFS('2013Figures'!$J:$J,'2013Figures'!$C:$C,$A372,'2013Figures'!$H:$H,$B372,'2013Figures'!$I:$I,$C372,'2013Figures'!$B:$B,"CyToBroker",'2013Figures'!$G:$G,"P1",'2013Figures'!$E:$E,$B$1)</f>
        <v>0</v>
      </c>
      <c r="I372" s="30"/>
      <c r="J372" s="31">
        <v>201301</v>
      </c>
      <c r="K372" s="30"/>
      <c r="L372" s="42">
        <f>SUMIFS('2012Figures'!$J:$J,'2012Figures'!$C:$C,$A372,'2012Figures'!$H:$H,$B372,'2012Figures'!$I:$I,$C372,'2012Figures'!$E:$E,$B$1)</f>
        <v>0</v>
      </c>
      <c r="M372" s="52">
        <f>SUMIFS('2012Figures'!$J:$J,'2012Figures'!$C:$C,$A372,'2012Figures'!$H:$H,$B372,'2012Figures'!$I:$I,$C372,'2012Figures'!$B:$B,"BrokerToCy",'2012Figures'!$G:$G,"E1",'2012Figures'!$E:$E,$B$1)</f>
        <v>0</v>
      </c>
      <c r="N372" s="52">
        <f>SUMIFS('2012Figures'!$J:$J,'2012Figures'!$C:$C,$A372,'2012Figures'!$H:$H,$B372,'2012Figures'!$I:$I,$C372,'2012Figures'!$B:$B,"BrokerToCy",'2012Figures'!$G:$G,"P1",'2012Figures'!$E:$E,$B$1)</f>
        <v>0</v>
      </c>
      <c r="O372" s="52">
        <f>SUMIFS('2012Figures'!$J:$J,'2012Figures'!$C:$C,$A372,'2012Figures'!$H:$H,$B372,'2012Figures'!$I:$I,$C372,'2012Figures'!$B:$B,"CyToBroker",'2012Figures'!$G:$G,"E1",'2012Figures'!$E:$E,$B$1)</f>
        <v>0</v>
      </c>
      <c r="P372" s="52">
        <f>SUMIFS('2012Figures'!$J:$J,'2012Figures'!$C:$C,$A372,'2012Figures'!$H:$H,$B372,'2012Figures'!$I:$I,$C372,'2012Figures'!$B:$B,"CyToBroker",'2012Figures'!$G:$G,"P1",'2012Figures'!$E:$E,$B$1)</f>
        <v>0</v>
      </c>
      <c r="Q372" s="30"/>
      <c r="R372" s="46" t="str">
        <f t="shared" si="39"/>
        <v/>
      </c>
      <c r="S372" s="46" t="str">
        <f t="shared" si="39"/>
        <v/>
      </c>
      <c r="T372" s="46" t="str">
        <f t="shared" si="39"/>
        <v/>
      </c>
      <c r="U372" s="46" t="str">
        <f t="shared" si="39"/>
        <v/>
      </c>
      <c r="V372" s="46" t="str">
        <f t="shared" si="39"/>
        <v/>
      </c>
    </row>
    <row r="373" spans="1:22" x14ac:dyDescent="0.2">
      <c r="A373" s="1">
        <v>410</v>
      </c>
      <c r="B373" s="1" t="s">
        <v>123</v>
      </c>
      <c r="C373" s="8">
        <v>3</v>
      </c>
      <c r="D373" s="29">
        <f>SUMIFS('2013Figures'!$J:$J,'2013Figures'!$C:$C,$A373,'2013Figures'!$H:$H,$B373,'2013Figures'!$I:$I,$C373,'2013Figures'!$E:$E,$B$1)</f>
        <v>0</v>
      </c>
      <c r="E373" s="9">
        <f>SUMIFS('2013Figures'!$J:$J,'2013Figures'!$C:$C,$A373,'2013Figures'!$H:$H,$B373,'2013Figures'!$I:$I,$C373,'2013Figures'!$B:$B,"BrokerToCy",'2013Figures'!$G:$G,"E1",'2013Figures'!$E:$E,$B$1)</f>
        <v>0</v>
      </c>
      <c r="F373" s="9">
        <f>SUMIFS('2013Figures'!$J:$J,'2013Figures'!$C:$C,$A373,'2013Figures'!$H:$H,$B373,'2013Figures'!$I:$I,$C373,'2013Figures'!$B:$B,"BrokerToCy",'2013Figures'!$G:$G,"P1",'2013Figures'!$E:$E,$B$1)</f>
        <v>0</v>
      </c>
      <c r="G373" s="9">
        <f>SUMIFS('2013Figures'!$J:$J,'2013Figures'!$C:$C,$A373,'2013Figures'!$H:$H,$B373,'2013Figures'!$I:$I,$C373,'2013Figures'!$B:$B,"CyToBroker",'2013Figures'!$G:$G,"E1",'2013Figures'!$E:$E,$B$1)</f>
        <v>0</v>
      </c>
      <c r="H373" s="9">
        <f>SUMIFS('2013Figures'!$J:$J,'2013Figures'!$C:$C,$A373,'2013Figures'!$H:$H,$B373,'2013Figures'!$I:$I,$C373,'2013Figures'!$B:$B,"CyToBroker",'2013Figures'!$G:$G,"P1",'2013Figures'!$E:$E,$B$1)</f>
        <v>0</v>
      </c>
      <c r="J373" s="8">
        <v>201201</v>
      </c>
      <c r="L373" s="42">
        <f>SUMIFS('2012Figures'!$J:$J,'2012Figures'!$C:$C,$A373,'2012Figures'!$H:$H,$B373,'2012Figures'!$I:$I,$C373,'2012Figures'!$E:$E,$B$1)</f>
        <v>0</v>
      </c>
      <c r="M373" s="52">
        <f>SUMIFS('2012Figures'!$J:$J,'2012Figures'!$C:$C,$A373,'2012Figures'!$H:$H,$B373,'2012Figures'!$I:$I,$C373,'2012Figures'!$B:$B,"BrokerToCy",'2012Figures'!$G:$G,"E1",'2012Figures'!$E:$E,$B$1)</f>
        <v>0</v>
      </c>
      <c r="N373" s="52">
        <f>SUMIFS('2012Figures'!$J:$J,'2012Figures'!$C:$C,$A373,'2012Figures'!$H:$H,$B373,'2012Figures'!$I:$I,$C373,'2012Figures'!$B:$B,"BrokerToCy",'2012Figures'!$G:$G,"P1",'2012Figures'!$E:$E,$B$1)</f>
        <v>0</v>
      </c>
      <c r="O373" s="52">
        <f>SUMIFS('2012Figures'!$J:$J,'2012Figures'!$C:$C,$A373,'2012Figures'!$H:$H,$B373,'2012Figures'!$I:$I,$C373,'2012Figures'!$B:$B,"CyToBroker",'2012Figures'!$G:$G,"E1",'2012Figures'!$E:$E,$B$1)</f>
        <v>0</v>
      </c>
      <c r="P373" s="52">
        <f>SUMIFS('2012Figures'!$J:$J,'2012Figures'!$C:$C,$A373,'2012Figures'!$H:$H,$B373,'2012Figures'!$I:$I,$C373,'2012Figures'!$B:$B,"CyToBroker",'2012Figures'!$G:$G,"P1",'2012Figures'!$E:$E,$B$1)</f>
        <v>0</v>
      </c>
      <c r="R373" s="46" t="str">
        <f t="shared" si="39"/>
        <v/>
      </c>
      <c r="S373" s="46" t="str">
        <f t="shared" si="39"/>
        <v/>
      </c>
      <c r="T373" s="46" t="str">
        <f t="shared" si="39"/>
        <v/>
      </c>
      <c r="U373" s="46" t="str">
        <f t="shared" si="39"/>
        <v/>
      </c>
      <c r="V373" s="46" t="str">
        <f t="shared" si="39"/>
        <v/>
      </c>
    </row>
    <row r="374" spans="1:22" x14ac:dyDescent="0.2">
      <c r="A374" s="1">
        <v>410</v>
      </c>
      <c r="B374" s="1" t="s">
        <v>123</v>
      </c>
      <c r="C374" s="8">
        <v>2</v>
      </c>
      <c r="D374" s="29">
        <f>SUMIFS('2013Figures'!$J:$J,'2013Figures'!$C:$C,$A374,'2013Figures'!$H:$H,$B374,'2013Figures'!$I:$I,$C374,'2013Figures'!$E:$E,$B$1)</f>
        <v>0</v>
      </c>
      <c r="E374" s="9">
        <f>SUMIFS('2013Figures'!$J:$J,'2013Figures'!$C:$C,$A374,'2013Figures'!$H:$H,$B374,'2013Figures'!$I:$I,$C374,'2013Figures'!$B:$B,"BrokerToCy",'2013Figures'!$G:$G,"E1",'2013Figures'!$E:$E,$B$1)</f>
        <v>0</v>
      </c>
      <c r="F374" s="9">
        <f>SUMIFS('2013Figures'!$J:$J,'2013Figures'!$C:$C,$A374,'2013Figures'!$H:$H,$B374,'2013Figures'!$I:$I,$C374,'2013Figures'!$B:$B,"BrokerToCy",'2013Figures'!$G:$G,"P1",'2013Figures'!$E:$E,$B$1)</f>
        <v>0</v>
      </c>
      <c r="G374" s="9">
        <f>SUMIFS('2013Figures'!$J:$J,'2013Figures'!$C:$C,$A374,'2013Figures'!$H:$H,$B374,'2013Figures'!$I:$I,$C374,'2013Figures'!$B:$B,"CyToBroker",'2013Figures'!$G:$G,"E1",'2013Figures'!$E:$E,$B$1)</f>
        <v>0</v>
      </c>
      <c r="H374" s="9">
        <f>SUMIFS('2013Figures'!$J:$J,'2013Figures'!$C:$C,$A374,'2013Figures'!$H:$H,$B374,'2013Figures'!$I:$I,$C374,'2013Figures'!$B:$B,"CyToBroker",'2013Figures'!$G:$G,"P1",'2013Figures'!$E:$E,$B$1)</f>
        <v>0</v>
      </c>
      <c r="J374" s="8">
        <v>201101</v>
      </c>
      <c r="L374" s="42">
        <f>SUMIFS('2012Figures'!$J:$J,'2012Figures'!$C:$C,$A374,'2012Figures'!$H:$H,$B374,'2012Figures'!$I:$I,$C374,'2012Figures'!$E:$E,$B$1)</f>
        <v>0</v>
      </c>
      <c r="M374" s="52">
        <f>SUMIFS('2012Figures'!$J:$J,'2012Figures'!$C:$C,$A374,'2012Figures'!$H:$H,$B374,'2012Figures'!$I:$I,$C374,'2012Figures'!$B:$B,"BrokerToCy",'2012Figures'!$G:$G,"E1",'2012Figures'!$E:$E,$B$1)</f>
        <v>0</v>
      </c>
      <c r="N374" s="52">
        <f>SUMIFS('2012Figures'!$J:$J,'2012Figures'!$C:$C,$A374,'2012Figures'!$H:$H,$B374,'2012Figures'!$I:$I,$C374,'2012Figures'!$B:$B,"BrokerToCy",'2012Figures'!$G:$G,"P1",'2012Figures'!$E:$E,$B$1)</f>
        <v>0</v>
      </c>
      <c r="O374" s="52">
        <f>SUMIFS('2012Figures'!$J:$J,'2012Figures'!$C:$C,$A374,'2012Figures'!$H:$H,$B374,'2012Figures'!$I:$I,$C374,'2012Figures'!$B:$B,"CyToBroker",'2012Figures'!$G:$G,"E1",'2012Figures'!$E:$E,$B$1)</f>
        <v>0</v>
      </c>
      <c r="P374" s="52">
        <f>SUMIFS('2012Figures'!$J:$J,'2012Figures'!$C:$C,$A374,'2012Figures'!$H:$H,$B374,'2012Figures'!$I:$I,$C374,'2012Figures'!$B:$B,"CyToBroker",'2012Figures'!$G:$G,"P1",'2012Figures'!$E:$E,$B$1)</f>
        <v>0</v>
      </c>
      <c r="R374" s="46" t="str">
        <f t="shared" si="39"/>
        <v/>
      </c>
      <c r="S374" s="46" t="str">
        <f t="shared" si="39"/>
        <v/>
      </c>
      <c r="T374" s="46" t="str">
        <f t="shared" si="39"/>
        <v/>
      </c>
      <c r="U374" s="46" t="str">
        <f t="shared" si="39"/>
        <v/>
      </c>
      <c r="V374" s="46" t="str">
        <f t="shared" si="39"/>
        <v/>
      </c>
    </row>
    <row r="375" spans="1:22" x14ac:dyDescent="0.2">
      <c r="A375" s="1">
        <v>410</v>
      </c>
      <c r="B375" s="1" t="s">
        <v>123</v>
      </c>
      <c r="C375" s="8">
        <v>1</v>
      </c>
      <c r="D375" s="29">
        <f>SUMIFS('2013Figures'!$J:$J,'2013Figures'!$C:$C,$A375,'2013Figures'!$H:$H,$B375,'2013Figures'!$I:$I,$C375,'2013Figures'!$E:$E,$B$1)</f>
        <v>0</v>
      </c>
      <c r="E375" s="9">
        <f>SUMIFS('2013Figures'!$J:$J,'2013Figures'!$C:$C,$A375,'2013Figures'!$H:$H,$B375,'2013Figures'!$I:$I,$C375,'2013Figures'!$B:$B,"BrokerToCy",'2013Figures'!$G:$G,"E1",'2013Figures'!$E:$E,$B$1)</f>
        <v>0</v>
      </c>
      <c r="F375" s="9">
        <f>SUMIFS('2013Figures'!$J:$J,'2013Figures'!$C:$C,$A375,'2013Figures'!$H:$H,$B375,'2013Figures'!$I:$I,$C375,'2013Figures'!$B:$B,"BrokerToCy",'2013Figures'!$G:$G,"P1",'2013Figures'!$E:$E,$B$1)</f>
        <v>0</v>
      </c>
      <c r="G375" s="9">
        <f>SUMIFS('2013Figures'!$J:$J,'2013Figures'!$C:$C,$A375,'2013Figures'!$H:$H,$B375,'2013Figures'!$I:$I,$C375,'2013Figures'!$B:$B,"CyToBroker",'2013Figures'!$G:$G,"E1",'2013Figures'!$E:$E,$B$1)</f>
        <v>0</v>
      </c>
      <c r="H375" s="9">
        <f>SUMIFS('2013Figures'!$J:$J,'2013Figures'!$C:$C,$A375,'2013Figures'!$H:$H,$B375,'2013Figures'!$I:$I,$C375,'2013Figures'!$B:$B,"CyToBroker",'2013Figures'!$G:$G,"P1",'2013Figures'!$E:$E,$B$1)</f>
        <v>0</v>
      </c>
      <c r="J375" s="8">
        <v>200901</v>
      </c>
      <c r="L375" s="42">
        <f>SUMIFS('2012Figures'!$J:$J,'2012Figures'!$C:$C,$A375,'2012Figures'!$H:$H,$B375,'2012Figures'!$I:$I,$C375,'2012Figures'!$E:$E,$B$1)</f>
        <v>0</v>
      </c>
      <c r="M375" s="52">
        <f>SUMIFS('2012Figures'!$J:$J,'2012Figures'!$C:$C,$A375,'2012Figures'!$H:$H,$B375,'2012Figures'!$I:$I,$C375,'2012Figures'!$B:$B,"BrokerToCy",'2012Figures'!$G:$G,"E1",'2012Figures'!$E:$E,$B$1)</f>
        <v>0</v>
      </c>
      <c r="N375" s="52">
        <f>SUMIFS('2012Figures'!$J:$J,'2012Figures'!$C:$C,$A375,'2012Figures'!$H:$H,$B375,'2012Figures'!$I:$I,$C375,'2012Figures'!$B:$B,"BrokerToCy",'2012Figures'!$G:$G,"P1",'2012Figures'!$E:$E,$B$1)</f>
        <v>0</v>
      </c>
      <c r="O375" s="52">
        <f>SUMIFS('2012Figures'!$J:$J,'2012Figures'!$C:$C,$A375,'2012Figures'!$H:$H,$B375,'2012Figures'!$I:$I,$C375,'2012Figures'!$B:$B,"CyToBroker",'2012Figures'!$G:$G,"E1",'2012Figures'!$E:$E,$B$1)</f>
        <v>0</v>
      </c>
      <c r="P375" s="52">
        <f>SUMIFS('2012Figures'!$J:$J,'2012Figures'!$C:$C,$A375,'2012Figures'!$H:$H,$B375,'2012Figures'!$I:$I,$C375,'2012Figures'!$B:$B,"CyToBroker",'2012Figures'!$G:$G,"P1",'2012Figures'!$E:$E,$B$1)</f>
        <v>0</v>
      </c>
      <c r="R375" s="46" t="str">
        <f t="shared" si="39"/>
        <v/>
      </c>
      <c r="S375" s="46" t="str">
        <f t="shared" si="39"/>
        <v/>
      </c>
      <c r="T375" s="46" t="str">
        <f t="shared" si="39"/>
        <v/>
      </c>
      <c r="U375" s="46" t="str">
        <f t="shared" si="39"/>
        <v/>
      </c>
      <c r="V375" s="46" t="str">
        <f t="shared" si="39"/>
        <v/>
      </c>
    </row>
    <row r="376" spans="1:22" x14ac:dyDescent="0.2">
      <c r="A376" s="1">
        <v>410</v>
      </c>
      <c r="B376" s="1" t="s">
        <v>123</v>
      </c>
      <c r="D376" s="29">
        <f>SUMIFS('2013Figures'!$J:$J,'2013Figures'!$C:$C,$A376,'2013Figures'!$I:$I,"",'2013Figures'!$E:$E,$B$1)</f>
        <v>0</v>
      </c>
      <c r="E376" s="9">
        <f>SUMIFS('2013Figures'!$J:$J,'2013Figures'!$C:$C,$A376,'2013Figures'!$I:$I,"",'2013Figures'!$B:$B,"BrokerToCy",'2013Figures'!$G:$G,"E1",'2013Figures'!$E:$E,$B$1)</f>
        <v>0</v>
      </c>
      <c r="F376" s="9">
        <f>SUMIFS('2013Figures'!$J:$J,'2013Figures'!$C:$C,$A376,'2013Figures'!$I:$I,"",'2013Figures'!$B:$B,"BrokerToCy",'2013Figures'!$G:$G,"P1",'2013Figures'!$E:$E,$B$1)</f>
        <v>0</v>
      </c>
      <c r="G376" s="9">
        <f>SUMIFS('2013Figures'!$J:$J,'2013Figures'!$C:$C,$A376,'2013Figures'!$I:$I,"",'2013Figures'!$B:$B,"CyToBroker",'2013Figures'!$G:$G,"E1",'2013Figures'!$E:$E,$B$1)</f>
        <v>0</v>
      </c>
      <c r="H376" s="9">
        <f>SUMIFS('2013Figures'!$J:$J,'2013Figures'!$C:$C,$A376,'2013Figures'!$I:$I,"",'2013Figures'!$B:$B,"CyToBroker",'2013Figures'!$G:$G,"P1",'2013Figures'!$E:$E,$B$1)</f>
        <v>0</v>
      </c>
      <c r="J376" s="8" t="s">
        <v>131</v>
      </c>
      <c r="L376" s="42">
        <f>SUMIFS('2012Figures'!$J:$J,'2012Figures'!$C:$C,$A376,'2012Figures'!$I:$I,"",'2012Figures'!$E:$E,$B$1)</f>
        <v>0</v>
      </c>
      <c r="M376" s="52">
        <f>SUMIFS('2012Figures'!$J:$J,'2012Figures'!$C:$C,$A376,'2012Figures'!$I:$I,"",'2012Figures'!$B:$B,"BrokerToCy",'2012Figures'!$G:$G,"E1",'2012Figures'!$E:$E,$B$1)</f>
        <v>0</v>
      </c>
      <c r="N376" s="52">
        <f>SUMIFS('2012Figures'!$J:$J,'2012Figures'!$C:$C,$A376,'2012Figures'!$I:$I,"",'2012Figures'!$B:$B,"BrokerToCy",'2012Figures'!$G:$G,"P1",'2012Figures'!$E:$E,$B$1)</f>
        <v>0</v>
      </c>
      <c r="O376" s="52">
        <f>SUMIFS('2012Figures'!$J:$J,'2012Figures'!$C:$C,$A376,'2012Figures'!$I:$I,"",'2012Figures'!$B:$B,"CyToBroker",'2012Figures'!$G:$G,"E1",'2012Figures'!$E:$E,$B$1)</f>
        <v>0</v>
      </c>
      <c r="P376" s="52">
        <f>SUMIFS('2012Figures'!$J:$J,'2012Figures'!$C:$C,$A376,'2012Figures'!$I:$I,"",'2012Figures'!$B:$B,"CyToBroker",'2012Figures'!$G:$G,"P1",'2012Figures'!$E:$E,$B$1)</f>
        <v>0</v>
      </c>
      <c r="R376" s="46" t="str">
        <f t="shared" si="39"/>
        <v/>
      </c>
      <c r="S376" s="46" t="str">
        <f t="shared" si="39"/>
        <v/>
      </c>
      <c r="T376" s="46" t="str">
        <f t="shared" si="39"/>
        <v/>
      </c>
      <c r="U376" s="46" t="str">
        <f t="shared" si="39"/>
        <v/>
      </c>
      <c r="V376" s="46" t="str">
        <f t="shared" si="39"/>
        <v/>
      </c>
    </row>
    <row r="377" spans="1:22" x14ac:dyDescent="0.2">
      <c r="A377" s="21"/>
      <c r="B377" s="21" t="s">
        <v>92</v>
      </c>
      <c r="C377" s="22"/>
      <c r="D377" s="23">
        <f>SUM(E377:H377)</f>
        <v>0</v>
      </c>
      <c r="E377" s="23">
        <f>SUM(E371:E376)</f>
        <v>0</v>
      </c>
      <c r="F377" s="23">
        <f>SUM(F371:F376)</f>
        <v>0</v>
      </c>
      <c r="G377" s="23">
        <f>SUM(G371:G376)</f>
        <v>0</v>
      </c>
      <c r="H377" s="23">
        <f>SUM(H371:H376)</f>
        <v>0</v>
      </c>
      <c r="I377" s="21"/>
      <c r="J377" s="22"/>
      <c r="K377" s="21"/>
      <c r="L377" s="43">
        <f>SUM(M377:P377)</f>
        <v>0</v>
      </c>
      <c r="M377" s="43">
        <f>SUM(M371:M376)</f>
        <v>0</v>
      </c>
      <c r="N377" s="43">
        <f>SUM(N371:N376)</f>
        <v>0</v>
      </c>
      <c r="O377" s="43">
        <f>SUM(O371:O376)</f>
        <v>0</v>
      </c>
      <c r="P377" s="43">
        <f>SUM(P371:P376)</f>
        <v>0</v>
      </c>
      <c r="Q377" s="21"/>
      <c r="R377" s="21"/>
      <c r="S377" s="21"/>
      <c r="T377" s="21"/>
      <c r="U377" s="21"/>
      <c r="V377" s="21"/>
    </row>
    <row r="378" spans="1:22" x14ac:dyDescent="0.2">
      <c r="A378" s="28">
        <v>601</v>
      </c>
      <c r="B378" s="28" t="s">
        <v>124</v>
      </c>
      <c r="C378" s="17" t="s">
        <v>88</v>
      </c>
      <c r="D378" s="18">
        <f>SUMIFS('2013Figures'!$J:$J,'2013Figures'!$C:$C,$A378,'2013Figures'!$E:$E,$B$1)</f>
        <v>0</v>
      </c>
      <c r="E378" s="18">
        <f>SUMIFS('2013Figures'!$J:$J,'2013Figures'!$C:$C,$A378,'2013Figures'!$B:$B,"BrokerToCy",'2013Figures'!$G:$G,"E1",'2013Figures'!$E:$E,$B$1)</f>
        <v>0</v>
      </c>
      <c r="F378" s="18">
        <f>SUMIFS('2013Figures'!$J:$J,'2013Figures'!$C:$C,$A378,'2013Figures'!$B:$B,"BrokerToCy",'2013Figures'!$G:$G,"P1",'2013Figures'!$E:$E,$B$1)</f>
        <v>0</v>
      </c>
      <c r="G378" s="18">
        <f>SUMIFS('2013Figures'!$J:$J,'2013Figures'!$C:$C,$A378,'2013Figures'!$B:$B,"CyToBroker",'2013Figures'!$G:$G,"E1",'2013Figures'!$E:$E,$B$1)</f>
        <v>0</v>
      </c>
      <c r="H378" s="18">
        <f>SUMIFS('2013Figures'!$J:$J,'2013Figures'!$C:$C,$A378,'2013Figures'!$B:$B,"CyToBroker",'2013Figures'!$G:$G,"P1",'2013Figures'!$E:$E,$B$1)</f>
        <v>0</v>
      </c>
      <c r="I378" s="28"/>
      <c r="J378" s="17"/>
      <c r="K378" s="28"/>
      <c r="L378" s="50">
        <f>SUMIFS('2012Figures'!$J:$J,'2012Figures'!$C:$C,$A378,'2012Figures'!$E:$E,$B$1)</f>
        <v>0</v>
      </c>
      <c r="M378" s="50">
        <f>SUMIFS('2012Figures'!$J:$J,'2012Figures'!$C:$C,$A378,'2012Figures'!$B:$B,"BrokerToCy",'2012Figures'!$G:$G,"E1",'2012Figures'!$E:$E,$B$1)</f>
        <v>0</v>
      </c>
      <c r="N378" s="50">
        <f>SUMIFS('2012Figures'!$J:$J,'2012Figures'!$C:$C,$A378,'2012Figures'!$B:$B,"BrokerToCy",'2012Figures'!$G:$G,"P1",'2012Figures'!$E:$E,$B$1)</f>
        <v>0</v>
      </c>
      <c r="O378" s="50">
        <f>SUMIFS('2012Figures'!$J:$J,'2012Figures'!$C:$C,$A378,'2012Figures'!$B:$B,"CyToBroker",'2012Figures'!$G:$G,"E1",'2012Figures'!$E:$E,$B$1)</f>
        <v>0</v>
      </c>
      <c r="P378" s="50">
        <f>SUMIFS('2012Figures'!$J:$J,'2012Figures'!$C:$C,$A378,'2012Figures'!$B:$B,"CyToBroker",'2012Figures'!$G:$G,"P1",'2012Figures'!$E:$E,$B$1)</f>
        <v>0</v>
      </c>
      <c r="Q378" s="28"/>
      <c r="R378" s="46" t="str">
        <f t="shared" ref="R378:V421" si="40">IF(L378=0,"",ROUND(D378/L378-1,2))</f>
        <v/>
      </c>
      <c r="S378" s="46" t="str">
        <f t="shared" si="40"/>
        <v/>
      </c>
      <c r="T378" s="46" t="str">
        <f t="shared" si="40"/>
        <v/>
      </c>
      <c r="U378" s="46" t="str">
        <f t="shared" si="40"/>
        <v/>
      </c>
      <c r="V378" s="46" t="str">
        <f t="shared" si="40"/>
        <v/>
      </c>
    </row>
    <row r="379" spans="1:22" x14ac:dyDescent="0.2">
      <c r="A379" s="1">
        <v>601</v>
      </c>
      <c r="B379" s="1" t="s">
        <v>124</v>
      </c>
      <c r="C379" s="8">
        <v>1</v>
      </c>
      <c r="D379" s="29">
        <f>SUMIFS('2013Figures'!$J:$J,'2013Figures'!$C:$C,$A379,'2013Figures'!$H:$H,$B379,'2013Figures'!$I:$I,$C379,'2013Figures'!$E:$E,$B$1)</f>
        <v>0</v>
      </c>
      <c r="E379" s="9">
        <f>SUMIFS('2013Figures'!$J:$J,'2013Figures'!$C:$C,$A379,'2013Figures'!$H:$H,$B379,'2013Figures'!$I:$I,$C379,'2013Figures'!$B:$B,"BrokerToCy",'2013Figures'!$G:$G,"E1",'2013Figures'!$E:$E,$B$1)</f>
        <v>0</v>
      </c>
      <c r="F379" s="9">
        <f>SUMIFS('2013Figures'!$J:$J,'2013Figures'!$C:$C,$A379,'2013Figures'!$H:$H,$B379,'2013Figures'!$I:$I,$C379,'2013Figures'!$B:$B,"BrokerToCy",'2013Figures'!$G:$G,"P1",'2013Figures'!$E:$E,$B$1)</f>
        <v>0</v>
      </c>
      <c r="G379" s="9">
        <f>SUMIFS('2013Figures'!$J:$J,'2013Figures'!$C:$C,$A379,'2013Figures'!$H:$H,$B379,'2013Figures'!$I:$I,$C379,'2013Figures'!$B:$B,"CyToBroker",'2013Figures'!$G:$G,"E1",'2013Figures'!$E:$E,$B$1)</f>
        <v>0</v>
      </c>
      <c r="H379" s="9">
        <f>SUMIFS('2013Figures'!$J:$J,'2013Figures'!$C:$C,$A379,'2013Figures'!$H:$H,$B379,'2013Figures'!$I:$I,$C379,'2013Figures'!$B:$B,"CyToBroker",'2013Figures'!$G:$G,"P1",'2013Figures'!$E:$E,$B$1)</f>
        <v>0</v>
      </c>
      <c r="I379" s="30"/>
      <c r="J379" s="8" t="s">
        <v>131</v>
      </c>
      <c r="K379" s="30"/>
      <c r="L379" s="42">
        <f>SUMIFS('2012Figures'!$J:$J,'2012Figures'!$C:$C,$A379,'2012Figures'!$H:$H,$B379,'2012Figures'!$I:$I,$C379,'2012Figures'!$E:$E,$B$1)</f>
        <v>0</v>
      </c>
      <c r="M379" s="52">
        <f>SUMIFS('2012Figures'!$J:$J,'2012Figures'!$C:$C,$A379,'2012Figures'!$H:$H,$B379,'2012Figures'!$I:$I,$C379,'2012Figures'!$B:$B,"BrokerToCy",'2012Figures'!$G:$G,"E1",'2012Figures'!$E:$E,$B$1)</f>
        <v>0</v>
      </c>
      <c r="N379" s="52">
        <f>SUMIFS('2012Figures'!$J:$J,'2012Figures'!$C:$C,$A379,'2012Figures'!$H:$H,$B379,'2012Figures'!$I:$I,$C379,'2012Figures'!$B:$B,"BrokerToCy",'2012Figures'!$G:$G,"P1",'2012Figures'!$E:$E,$B$1)</f>
        <v>0</v>
      </c>
      <c r="O379" s="52">
        <f>SUMIFS('2012Figures'!$J:$J,'2012Figures'!$C:$C,$A379,'2012Figures'!$H:$H,$B379,'2012Figures'!$I:$I,$C379,'2012Figures'!$B:$B,"CyToBroker",'2012Figures'!$G:$G,"E1",'2012Figures'!$E:$E,$B$1)</f>
        <v>0</v>
      </c>
      <c r="P379" s="52">
        <f>SUMIFS('2012Figures'!$J:$J,'2012Figures'!$C:$C,$A379,'2012Figures'!$H:$H,$B379,'2012Figures'!$I:$I,$C379,'2012Figures'!$B:$B,"CyToBroker",'2012Figures'!$G:$G,"P1",'2012Figures'!$E:$E,$B$1)</f>
        <v>0</v>
      </c>
      <c r="Q379" s="30"/>
      <c r="R379" s="46" t="str">
        <f t="shared" si="40"/>
        <v/>
      </c>
      <c r="S379" s="46" t="str">
        <f t="shared" si="40"/>
        <v/>
      </c>
      <c r="T379" s="46" t="str">
        <f t="shared" si="40"/>
        <v/>
      </c>
      <c r="U379" s="46" t="str">
        <f t="shared" si="40"/>
        <v/>
      </c>
      <c r="V379" s="46" t="str">
        <f t="shared" si="40"/>
        <v/>
      </c>
    </row>
    <row r="380" spans="1:22" x14ac:dyDescent="0.2">
      <c r="A380" s="1">
        <v>601</v>
      </c>
      <c r="B380" s="1" t="s">
        <v>124</v>
      </c>
      <c r="D380" s="29">
        <f>SUMIFS('2013Figures'!$J:$J,'2013Figures'!$C:$C,$A380,'2013Figures'!$I:$I,"",'2013Figures'!$E:$E,$B$1)</f>
        <v>0</v>
      </c>
      <c r="E380" s="9">
        <f>SUMIFS('2013Figures'!$J:$J,'2013Figures'!$C:$C,$A380,'2013Figures'!$I:$I,"",'2013Figures'!$B:$B,"BrokerToCy",'2013Figures'!$G:$G,"E1",'2013Figures'!$E:$E,$B$1)</f>
        <v>0</v>
      </c>
      <c r="F380" s="9">
        <f>SUMIFS('2013Figures'!$J:$J,'2013Figures'!$C:$C,$A380,'2013Figures'!$I:$I,"",'2013Figures'!$B:$B,"BrokerToCy",'2013Figures'!$G:$G,"P1",'2013Figures'!$E:$E,$B$1)</f>
        <v>0</v>
      </c>
      <c r="G380" s="9">
        <f>SUMIFS('2013Figures'!$J:$J,'2013Figures'!$C:$C,$A380,'2013Figures'!$I:$I,"",'2013Figures'!$B:$B,"CyToBroker",'2013Figures'!$G:$G,"E1",'2013Figures'!$E:$E,$B$1)</f>
        <v>0</v>
      </c>
      <c r="H380" s="9">
        <f>SUMIFS('2013Figures'!$J:$J,'2013Figures'!$C:$C,$A380,'2013Figures'!$I:$I,"",'2013Figures'!$B:$B,"CyToBroker",'2013Figures'!$G:$G,"P1",'2013Figures'!$E:$E,$B$1)</f>
        <v>0</v>
      </c>
      <c r="J380" s="8" t="s">
        <v>131</v>
      </c>
      <c r="L380" s="42">
        <f>SUMIFS('2012Figures'!$J:$J,'2012Figures'!$C:$C,$A380,'2012Figures'!$I:$I,"",'2012Figures'!$E:$E,$B$1)</f>
        <v>0</v>
      </c>
      <c r="M380" s="52">
        <f>SUMIFS('2012Figures'!$J:$J,'2012Figures'!$C:$C,$A380,'2012Figures'!$I:$I,"",'2012Figures'!$B:$B,"BrokerToCy",'2012Figures'!$G:$G,"E1",'2012Figures'!$E:$E,$B$1)</f>
        <v>0</v>
      </c>
      <c r="N380" s="52">
        <f>SUMIFS('2012Figures'!$J:$J,'2012Figures'!$C:$C,$A380,'2012Figures'!$I:$I,"",'2012Figures'!$B:$B,"BrokerToCy",'2012Figures'!$G:$G,"P1",'2012Figures'!$E:$E,$B$1)</f>
        <v>0</v>
      </c>
      <c r="O380" s="52">
        <f>SUMIFS('2012Figures'!$J:$J,'2012Figures'!$C:$C,$A380,'2012Figures'!$I:$I,"",'2012Figures'!$B:$B,"CyToBroker",'2012Figures'!$G:$G,"E1",'2012Figures'!$E:$E,$B$1)</f>
        <v>0</v>
      </c>
      <c r="P380" s="52">
        <f>SUMIFS('2012Figures'!$J:$J,'2012Figures'!$C:$C,$A380,'2012Figures'!$I:$I,"",'2012Figures'!$B:$B,"CyToBroker",'2012Figures'!$G:$G,"P1",'2012Figures'!$E:$E,$B$1)</f>
        <v>0</v>
      </c>
      <c r="R380" s="46" t="str">
        <f t="shared" si="40"/>
        <v/>
      </c>
      <c r="S380" s="46" t="str">
        <f t="shared" si="40"/>
        <v/>
      </c>
      <c r="T380" s="46" t="str">
        <f t="shared" si="40"/>
        <v/>
      </c>
      <c r="U380" s="46" t="str">
        <f t="shared" si="40"/>
        <v/>
      </c>
      <c r="V380" s="46" t="str">
        <f t="shared" si="40"/>
        <v/>
      </c>
    </row>
    <row r="381" spans="1:22" x14ac:dyDescent="0.2">
      <c r="A381" s="21"/>
      <c r="B381" s="21" t="s">
        <v>92</v>
      </c>
      <c r="C381" s="22"/>
      <c r="D381" s="23">
        <f>SUM(E381:H381)</f>
        <v>0</v>
      </c>
      <c r="E381" s="23">
        <f>SUM(E379:E380)</f>
        <v>0</v>
      </c>
      <c r="F381" s="23">
        <f>SUM(F379:F380)</f>
        <v>0</v>
      </c>
      <c r="G381" s="23">
        <f>SUM(G379:G380)</f>
        <v>0</v>
      </c>
      <c r="H381" s="23">
        <f>SUM(H379:H380)</f>
        <v>0</v>
      </c>
      <c r="I381" s="21"/>
      <c r="J381" s="22"/>
      <c r="K381" s="21"/>
      <c r="L381" s="43">
        <f>SUM(M381:P381)</f>
        <v>0</v>
      </c>
      <c r="M381" s="43">
        <f>SUM(M379:M380)</f>
        <v>0</v>
      </c>
      <c r="N381" s="43">
        <f>SUM(N379:N380)</f>
        <v>0</v>
      </c>
      <c r="O381" s="43">
        <f>SUM(O379:O380)</f>
        <v>0</v>
      </c>
      <c r="P381" s="43">
        <f>SUM(P379:P380)</f>
        <v>0</v>
      </c>
      <c r="Q381" s="21"/>
      <c r="R381" s="21"/>
      <c r="S381" s="21"/>
      <c r="T381" s="21"/>
      <c r="U381" s="21"/>
      <c r="V381" s="21"/>
    </row>
    <row r="382" spans="1:22" x14ac:dyDescent="0.2">
      <c r="A382" s="28">
        <v>602</v>
      </c>
      <c r="B382" s="28" t="s">
        <v>125</v>
      </c>
      <c r="C382" s="17" t="s">
        <v>88</v>
      </c>
      <c r="D382" s="18">
        <f>SUMIFS('2013Figures'!$J:$J,'2013Figures'!$C:$C,$A382,'2013Figures'!$E:$E,$B$1)</f>
        <v>0</v>
      </c>
      <c r="E382" s="18">
        <f>SUMIFS('2013Figures'!$J:$J,'2013Figures'!$C:$C,$A382,'2013Figures'!$B:$B,"BrokerToCy",'2013Figures'!$G:$G,"E1",'2013Figures'!$E:$E,$B$1)</f>
        <v>0</v>
      </c>
      <c r="F382" s="18">
        <f>SUMIFS('2013Figures'!$J:$J,'2013Figures'!$C:$C,$A382,'2013Figures'!$B:$B,"BrokerToCy",'2013Figures'!$G:$G,"P1",'2013Figures'!$E:$E,$B$1)</f>
        <v>0</v>
      </c>
      <c r="G382" s="18">
        <f>SUMIFS('2013Figures'!$J:$J,'2013Figures'!$C:$C,$A382,'2013Figures'!$B:$B,"CyToBroker",'2013Figures'!$G:$G,"E1",'2013Figures'!$E:$E,$B$1)</f>
        <v>0</v>
      </c>
      <c r="H382" s="18">
        <f>SUMIFS('2013Figures'!$J:$J,'2013Figures'!$C:$C,$A382,'2013Figures'!$B:$B,"CyToBroker",'2013Figures'!$G:$G,"P1",'2013Figures'!$E:$E,$B$1)</f>
        <v>0</v>
      </c>
      <c r="I382" s="28"/>
      <c r="J382" s="17"/>
      <c r="K382" s="28"/>
      <c r="L382" s="50">
        <f>SUMIFS('2012Figures'!$J:$J,'2012Figures'!$C:$C,$A382,'2012Figures'!$E:$E,$B$1)</f>
        <v>0</v>
      </c>
      <c r="M382" s="50">
        <f>SUMIFS('2012Figures'!$J:$J,'2012Figures'!$C:$C,$A382,'2012Figures'!$B:$B,"BrokerToCy",'2012Figures'!$G:$G,"E1",'2012Figures'!$E:$E,$B$1)</f>
        <v>0</v>
      </c>
      <c r="N382" s="50">
        <f>SUMIFS('2012Figures'!$J:$J,'2012Figures'!$C:$C,$A382,'2012Figures'!$B:$B,"BrokerToCy",'2012Figures'!$G:$G,"P1",'2012Figures'!$E:$E,$B$1)</f>
        <v>0</v>
      </c>
      <c r="O382" s="50">
        <f>SUMIFS('2012Figures'!$J:$J,'2012Figures'!$C:$C,$A382,'2012Figures'!$B:$B,"CyToBroker",'2012Figures'!$G:$G,"E1",'2012Figures'!$E:$E,$B$1)</f>
        <v>0</v>
      </c>
      <c r="P382" s="50">
        <f>SUMIFS('2012Figures'!$J:$J,'2012Figures'!$C:$C,$A382,'2012Figures'!$B:$B,"CyToBroker",'2012Figures'!$G:$G,"P1",'2012Figures'!$E:$E,$B$1)</f>
        <v>0</v>
      </c>
      <c r="Q382" s="28"/>
      <c r="R382" s="46" t="str">
        <f t="shared" ref="R382:V425" si="41">IF(L382=0,"",ROUND(D382/L382-1,2))</f>
        <v/>
      </c>
      <c r="S382" s="46" t="str">
        <f t="shared" si="41"/>
        <v/>
      </c>
      <c r="T382" s="46" t="str">
        <f t="shared" si="41"/>
        <v/>
      </c>
      <c r="U382" s="46" t="str">
        <f t="shared" si="41"/>
        <v/>
      </c>
      <c r="V382" s="46" t="str">
        <f t="shared" si="41"/>
        <v/>
      </c>
    </row>
    <row r="383" spans="1:22" x14ac:dyDescent="0.2">
      <c r="A383" s="1">
        <v>602</v>
      </c>
      <c r="B383" s="1" t="s">
        <v>125</v>
      </c>
      <c r="C383" s="8">
        <v>1</v>
      </c>
      <c r="D383" s="29">
        <f>SUMIFS('2013Figures'!$J:$J,'2013Figures'!$C:$C,$A383,'2013Figures'!$H:$H,$B383,'2013Figures'!$I:$I,$C383,'2013Figures'!$E:$E,$B$1)</f>
        <v>0</v>
      </c>
      <c r="E383" s="9">
        <f>SUMIFS('2013Figures'!$J:$J,'2013Figures'!$C:$C,$A383,'2013Figures'!$H:$H,$B383,'2013Figures'!$I:$I,$C383,'2013Figures'!$B:$B,"BrokerToCy",'2013Figures'!$G:$G,"E1",'2013Figures'!$E:$E,$B$1)</f>
        <v>0</v>
      </c>
      <c r="F383" s="9">
        <f>SUMIFS('2013Figures'!$J:$J,'2013Figures'!$C:$C,$A383,'2013Figures'!$H:$H,$B383,'2013Figures'!$I:$I,$C383,'2013Figures'!$B:$B,"BrokerToCy",'2013Figures'!$G:$G,"P1",'2013Figures'!$E:$E,$B$1)</f>
        <v>0</v>
      </c>
      <c r="G383" s="9">
        <f>SUMIFS('2013Figures'!$J:$J,'2013Figures'!$C:$C,$A383,'2013Figures'!$H:$H,$B383,'2013Figures'!$I:$I,$C383,'2013Figures'!$B:$B,"CyToBroker",'2013Figures'!$G:$G,"E1",'2013Figures'!$E:$E,$B$1)</f>
        <v>0</v>
      </c>
      <c r="H383" s="9">
        <f>SUMIFS('2013Figures'!$J:$J,'2013Figures'!$C:$C,$A383,'2013Figures'!$H:$H,$B383,'2013Figures'!$I:$I,$C383,'2013Figures'!$B:$B,"CyToBroker",'2013Figures'!$G:$G,"P1",'2013Figures'!$E:$E,$B$1)</f>
        <v>0</v>
      </c>
      <c r="I383" s="30"/>
      <c r="J383" s="8" t="s">
        <v>131</v>
      </c>
      <c r="K383" s="30"/>
      <c r="L383" s="42">
        <f>SUMIFS('2012Figures'!$J:$J,'2012Figures'!$C:$C,$A383,'2012Figures'!$H:$H,$B383,'2012Figures'!$I:$I,$C383,'2012Figures'!$E:$E,$B$1)</f>
        <v>0</v>
      </c>
      <c r="M383" s="52">
        <f>SUMIFS('2012Figures'!$J:$J,'2012Figures'!$C:$C,$A383,'2012Figures'!$H:$H,$B383,'2012Figures'!$I:$I,$C383,'2012Figures'!$B:$B,"BrokerToCy",'2012Figures'!$G:$G,"E1",'2012Figures'!$E:$E,$B$1)</f>
        <v>0</v>
      </c>
      <c r="N383" s="52">
        <f>SUMIFS('2012Figures'!$J:$J,'2012Figures'!$C:$C,$A383,'2012Figures'!$H:$H,$B383,'2012Figures'!$I:$I,$C383,'2012Figures'!$B:$B,"BrokerToCy",'2012Figures'!$G:$G,"P1",'2012Figures'!$E:$E,$B$1)</f>
        <v>0</v>
      </c>
      <c r="O383" s="52">
        <f>SUMIFS('2012Figures'!$J:$J,'2012Figures'!$C:$C,$A383,'2012Figures'!$H:$H,$B383,'2012Figures'!$I:$I,$C383,'2012Figures'!$B:$B,"CyToBroker",'2012Figures'!$G:$G,"E1",'2012Figures'!$E:$E,$B$1)</f>
        <v>0</v>
      </c>
      <c r="P383" s="52">
        <f>SUMIFS('2012Figures'!$J:$J,'2012Figures'!$C:$C,$A383,'2012Figures'!$H:$H,$B383,'2012Figures'!$I:$I,$C383,'2012Figures'!$B:$B,"CyToBroker",'2012Figures'!$G:$G,"P1",'2012Figures'!$E:$E,$B$1)</f>
        <v>0</v>
      </c>
      <c r="Q383" s="30"/>
      <c r="R383" s="46" t="str">
        <f t="shared" si="41"/>
        <v/>
      </c>
      <c r="S383" s="46" t="str">
        <f t="shared" si="41"/>
        <v/>
      </c>
      <c r="T383" s="46" t="str">
        <f t="shared" si="41"/>
        <v/>
      </c>
      <c r="U383" s="46" t="str">
        <f t="shared" si="41"/>
        <v/>
      </c>
      <c r="V383" s="46" t="str">
        <f t="shared" si="41"/>
        <v/>
      </c>
    </row>
    <row r="384" spans="1:22" x14ac:dyDescent="0.2">
      <c r="A384" s="1">
        <v>602</v>
      </c>
      <c r="B384" s="1" t="s">
        <v>125</v>
      </c>
      <c r="D384" s="29">
        <f>SUMIFS('2013Figures'!$J:$J,'2013Figures'!$C:$C,$A384,'2013Figures'!$I:$I,"",'2013Figures'!$E:$E,$B$1)</f>
        <v>0</v>
      </c>
      <c r="E384" s="9">
        <f>SUMIFS('2013Figures'!$J:$J,'2013Figures'!$C:$C,$A384,'2013Figures'!$I:$I,"",'2013Figures'!$B:$B,"BrokerToCy",'2013Figures'!$G:$G,"E1",'2013Figures'!$E:$E,$B$1)</f>
        <v>0</v>
      </c>
      <c r="F384" s="9">
        <f>SUMIFS('2013Figures'!$J:$J,'2013Figures'!$C:$C,$A384,'2013Figures'!$I:$I,"",'2013Figures'!$B:$B,"BrokerToCy",'2013Figures'!$G:$G,"P1",'2013Figures'!$E:$E,$B$1)</f>
        <v>0</v>
      </c>
      <c r="G384" s="9">
        <f>SUMIFS('2013Figures'!$J:$J,'2013Figures'!$C:$C,$A384,'2013Figures'!$I:$I,"",'2013Figures'!$B:$B,"CyToBroker",'2013Figures'!$G:$G,"E1",'2013Figures'!$E:$E,$B$1)</f>
        <v>0</v>
      </c>
      <c r="H384" s="9">
        <f>SUMIFS('2013Figures'!$J:$J,'2013Figures'!$C:$C,$A384,'2013Figures'!$I:$I,"",'2013Figures'!$B:$B,"CyToBroker",'2013Figures'!$G:$G,"P1",'2013Figures'!$E:$E,$B$1)</f>
        <v>0</v>
      </c>
      <c r="J384" s="8" t="s">
        <v>131</v>
      </c>
      <c r="L384" s="42">
        <f>SUMIFS('2012Figures'!$J:$J,'2012Figures'!$C:$C,$A384,'2012Figures'!$I:$I,"",'2012Figures'!$E:$E,$B$1)</f>
        <v>0</v>
      </c>
      <c r="M384" s="52">
        <f>SUMIFS('2012Figures'!$J:$J,'2012Figures'!$C:$C,$A384,'2012Figures'!$I:$I,"",'2012Figures'!$B:$B,"BrokerToCy",'2012Figures'!$G:$G,"E1",'2012Figures'!$E:$E,$B$1)</f>
        <v>0</v>
      </c>
      <c r="N384" s="52">
        <f>SUMIFS('2012Figures'!$J:$J,'2012Figures'!$C:$C,$A384,'2012Figures'!$I:$I,"",'2012Figures'!$B:$B,"BrokerToCy",'2012Figures'!$G:$G,"P1",'2012Figures'!$E:$E,$B$1)</f>
        <v>0</v>
      </c>
      <c r="O384" s="52">
        <f>SUMIFS('2012Figures'!$J:$J,'2012Figures'!$C:$C,$A384,'2012Figures'!$I:$I,"",'2012Figures'!$B:$B,"CyToBroker",'2012Figures'!$G:$G,"E1",'2012Figures'!$E:$E,$B$1)</f>
        <v>0</v>
      </c>
      <c r="P384" s="52">
        <f>SUMIFS('2012Figures'!$J:$J,'2012Figures'!$C:$C,$A384,'2012Figures'!$I:$I,"",'2012Figures'!$B:$B,"CyToBroker",'2012Figures'!$G:$G,"P1",'2012Figures'!$E:$E,$B$1)</f>
        <v>0</v>
      </c>
      <c r="R384" s="46" t="str">
        <f t="shared" si="41"/>
        <v/>
      </c>
      <c r="S384" s="46" t="str">
        <f t="shared" si="41"/>
        <v/>
      </c>
      <c r="T384" s="46" t="str">
        <f t="shared" si="41"/>
        <v/>
      </c>
      <c r="U384" s="46" t="str">
        <f t="shared" si="41"/>
        <v/>
      </c>
      <c r="V384" s="46" t="str">
        <f t="shared" si="41"/>
        <v/>
      </c>
    </row>
    <row r="385" spans="1:22" x14ac:dyDescent="0.2">
      <c r="A385" s="21"/>
      <c r="B385" s="21" t="s">
        <v>92</v>
      </c>
      <c r="C385" s="22"/>
      <c r="D385" s="23">
        <f>SUM(E385:H385)</f>
        <v>0</v>
      </c>
      <c r="E385" s="23">
        <f>SUM(E383:E384)</f>
        <v>0</v>
      </c>
      <c r="F385" s="23">
        <f>SUM(F383:F384)</f>
        <v>0</v>
      </c>
      <c r="G385" s="23">
        <f>SUM(G383:G384)</f>
        <v>0</v>
      </c>
      <c r="H385" s="23">
        <f>SUM(H383:H384)</f>
        <v>0</v>
      </c>
      <c r="I385" s="21"/>
      <c r="J385" s="22"/>
      <c r="K385" s="21"/>
      <c r="L385" s="43">
        <f>SUM(M385:P385)</f>
        <v>0</v>
      </c>
      <c r="M385" s="43">
        <f>SUM(M383:M384)</f>
        <v>0</v>
      </c>
      <c r="N385" s="43">
        <f>SUM(N383:N384)</f>
        <v>0</v>
      </c>
      <c r="O385" s="43">
        <f>SUM(O383:O384)</f>
        <v>0</v>
      </c>
      <c r="P385" s="43">
        <f>SUM(P383:P384)</f>
        <v>0</v>
      </c>
      <c r="Q385" s="21"/>
      <c r="R385" s="21"/>
      <c r="S385" s="21"/>
      <c r="T385" s="21"/>
      <c r="U385" s="21"/>
      <c r="V385" s="21"/>
    </row>
    <row r="386" spans="1:22" x14ac:dyDescent="0.2">
      <c r="A386" s="28">
        <v>603</v>
      </c>
      <c r="B386" s="28" t="s">
        <v>126</v>
      </c>
      <c r="C386" s="17" t="s">
        <v>88</v>
      </c>
      <c r="D386" s="18">
        <f>SUMIFS('2013Figures'!$J:$J,'2013Figures'!$C:$C,$A386,'2013Figures'!$E:$E,$B$1)</f>
        <v>0</v>
      </c>
      <c r="E386" s="18">
        <f>SUMIFS('2013Figures'!$J:$J,'2013Figures'!$C:$C,$A386,'2013Figures'!$B:$B,"BrokerToCy",'2013Figures'!$G:$G,"E1",'2013Figures'!$E:$E,$B$1)</f>
        <v>0</v>
      </c>
      <c r="F386" s="18">
        <f>SUMIFS('2013Figures'!$J:$J,'2013Figures'!$C:$C,$A386,'2013Figures'!$B:$B,"BrokerToCy",'2013Figures'!$G:$G,"P1",'2013Figures'!$E:$E,$B$1)</f>
        <v>0</v>
      </c>
      <c r="G386" s="18">
        <f>SUMIFS('2013Figures'!$J:$J,'2013Figures'!$C:$C,$A386,'2013Figures'!$B:$B,"CyToBroker",'2013Figures'!$G:$G,"E1",'2013Figures'!$E:$E,$B$1)</f>
        <v>0</v>
      </c>
      <c r="H386" s="18">
        <f>SUMIFS('2013Figures'!$J:$J,'2013Figures'!$C:$C,$A386,'2013Figures'!$B:$B,"CyToBroker",'2013Figures'!$G:$G,"P1",'2013Figures'!$E:$E,$B$1)</f>
        <v>0</v>
      </c>
      <c r="I386" s="28"/>
      <c r="J386" s="17"/>
      <c r="K386" s="28"/>
      <c r="L386" s="50">
        <f>SUMIFS('2012Figures'!$J:$J,'2012Figures'!$C:$C,$A386,'2012Figures'!$E:$E,$B$1)</f>
        <v>0</v>
      </c>
      <c r="M386" s="50">
        <f>SUMIFS('2012Figures'!$J:$J,'2012Figures'!$C:$C,$A386,'2012Figures'!$B:$B,"BrokerToCy",'2012Figures'!$G:$G,"E1",'2012Figures'!$E:$E,$B$1)</f>
        <v>0</v>
      </c>
      <c r="N386" s="50">
        <f>SUMIFS('2012Figures'!$J:$J,'2012Figures'!$C:$C,$A386,'2012Figures'!$B:$B,"BrokerToCy",'2012Figures'!$G:$G,"P1",'2012Figures'!$E:$E,$B$1)</f>
        <v>0</v>
      </c>
      <c r="O386" s="50">
        <f>SUMIFS('2012Figures'!$J:$J,'2012Figures'!$C:$C,$A386,'2012Figures'!$B:$B,"CyToBroker",'2012Figures'!$G:$G,"E1",'2012Figures'!$E:$E,$B$1)</f>
        <v>0</v>
      </c>
      <c r="P386" s="50">
        <f>SUMIFS('2012Figures'!$J:$J,'2012Figures'!$C:$C,$A386,'2012Figures'!$B:$B,"CyToBroker",'2012Figures'!$G:$G,"P1",'2012Figures'!$E:$E,$B$1)</f>
        <v>0</v>
      </c>
      <c r="Q386" s="28"/>
      <c r="R386" s="46" t="str">
        <f t="shared" ref="R386:V429" si="42">IF(L386=0,"",ROUND(D386/L386-1,2))</f>
        <v/>
      </c>
      <c r="S386" s="46" t="str">
        <f t="shared" si="42"/>
        <v/>
      </c>
      <c r="T386" s="46" t="str">
        <f t="shared" si="42"/>
        <v/>
      </c>
      <c r="U386" s="46" t="str">
        <f t="shared" si="42"/>
        <v/>
      </c>
      <c r="V386" s="46" t="str">
        <f t="shared" si="42"/>
        <v/>
      </c>
    </row>
    <row r="387" spans="1:22" x14ac:dyDescent="0.2">
      <c r="A387" s="1">
        <v>603</v>
      </c>
      <c r="B387" s="1" t="s">
        <v>126</v>
      </c>
      <c r="C387" s="8">
        <v>2</v>
      </c>
      <c r="D387" s="29">
        <f>SUMIFS('2013Figures'!$J:$J,'2013Figures'!$C:$C,$A387,'2013Figures'!$H:$H,$B387,'2013Figures'!$I:$I,$C387,'2013Figures'!$E:$E,$B$1)</f>
        <v>0</v>
      </c>
      <c r="E387" s="9">
        <f>SUMIFS('2013Figures'!$J:$J,'2013Figures'!$C:$C,$A387,'2013Figures'!$H:$H,$B387,'2013Figures'!$I:$I,$C387,'2013Figures'!$B:$B,"BrokerToCy",'2013Figures'!$G:$G,"E1",'2013Figures'!$E:$E,$B$1)</f>
        <v>0</v>
      </c>
      <c r="F387" s="9">
        <f>SUMIFS('2013Figures'!$J:$J,'2013Figures'!$C:$C,$A387,'2013Figures'!$H:$H,$B387,'2013Figures'!$I:$I,$C387,'2013Figures'!$B:$B,"BrokerToCy",'2013Figures'!$G:$G,"P1",'2013Figures'!$E:$E,$B$1)</f>
        <v>0</v>
      </c>
      <c r="G387" s="9">
        <f>SUMIFS('2013Figures'!$J:$J,'2013Figures'!$C:$C,$A387,'2013Figures'!$H:$H,$B387,'2013Figures'!$I:$I,$C387,'2013Figures'!$B:$B,"CyToBroker",'2013Figures'!$G:$G,"E1",'2013Figures'!$E:$E,$B$1)</f>
        <v>0</v>
      </c>
      <c r="H387" s="9">
        <f>SUMIFS('2013Figures'!$J:$J,'2013Figures'!$C:$C,$A387,'2013Figures'!$H:$H,$B387,'2013Figures'!$I:$I,$C387,'2013Figures'!$B:$B,"CyToBroker",'2013Figures'!$G:$G,"P1",'2013Figures'!$E:$E,$B$1)</f>
        <v>0</v>
      </c>
      <c r="I387" s="30"/>
      <c r="J387" s="31">
        <v>201501</v>
      </c>
      <c r="K387" s="30"/>
      <c r="L387" s="42">
        <f>SUMIFS('2012Figures'!$J:$J,'2012Figures'!$C:$C,$A387,'2012Figures'!$H:$H,$B387,'2012Figures'!$I:$I,$C387,'2012Figures'!$E:$E,$B$1)</f>
        <v>0</v>
      </c>
      <c r="M387" s="52">
        <f>SUMIFS('2012Figures'!$J:$J,'2012Figures'!$C:$C,$A387,'2012Figures'!$H:$H,$B387,'2012Figures'!$I:$I,$C387,'2012Figures'!$B:$B,"BrokerToCy",'2012Figures'!$G:$G,"E1",'2012Figures'!$E:$E,$B$1)</f>
        <v>0</v>
      </c>
      <c r="N387" s="52">
        <f>SUMIFS('2012Figures'!$J:$J,'2012Figures'!$C:$C,$A387,'2012Figures'!$H:$H,$B387,'2012Figures'!$I:$I,$C387,'2012Figures'!$B:$B,"BrokerToCy",'2012Figures'!$G:$G,"P1",'2012Figures'!$E:$E,$B$1)</f>
        <v>0</v>
      </c>
      <c r="O387" s="52">
        <f>SUMIFS('2012Figures'!$J:$J,'2012Figures'!$C:$C,$A387,'2012Figures'!$H:$H,$B387,'2012Figures'!$I:$I,$C387,'2012Figures'!$B:$B,"CyToBroker",'2012Figures'!$G:$G,"E1",'2012Figures'!$E:$E,$B$1)</f>
        <v>0</v>
      </c>
      <c r="P387" s="52">
        <f>SUMIFS('2012Figures'!$J:$J,'2012Figures'!$C:$C,$A387,'2012Figures'!$H:$H,$B387,'2012Figures'!$I:$I,$C387,'2012Figures'!$B:$B,"CyToBroker",'2012Figures'!$G:$G,"P1",'2012Figures'!$E:$E,$B$1)</f>
        <v>0</v>
      </c>
      <c r="Q387" s="30"/>
      <c r="R387" s="46" t="str">
        <f t="shared" si="42"/>
        <v/>
      </c>
      <c r="S387" s="46" t="str">
        <f t="shared" si="42"/>
        <v/>
      </c>
      <c r="T387" s="46" t="str">
        <f t="shared" si="42"/>
        <v/>
      </c>
      <c r="U387" s="46" t="str">
        <f t="shared" si="42"/>
        <v/>
      </c>
      <c r="V387" s="46" t="str">
        <f t="shared" si="42"/>
        <v/>
      </c>
    </row>
    <row r="388" spans="1:22" x14ac:dyDescent="0.2">
      <c r="A388" s="1">
        <v>603</v>
      </c>
      <c r="B388" s="1" t="s">
        <v>126</v>
      </c>
      <c r="C388" s="8">
        <v>1</v>
      </c>
      <c r="D388" s="29">
        <f>SUMIFS('2013Figures'!$J:$J,'2013Figures'!$C:$C,$A388,'2013Figures'!$H:$H,$B388,'2013Figures'!$I:$I,$C388,'2013Figures'!$E:$E,$B$1)</f>
        <v>0</v>
      </c>
      <c r="E388" s="9">
        <f>SUMIFS('2013Figures'!$J:$J,'2013Figures'!$C:$C,$A388,'2013Figures'!$H:$H,$B388,'2013Figures'!$I:$I,$C388,'2013Figures'!$B:$B,"BrokerToCy",'2013Figures'!$G:$G,"E1",'2013Figures'!$E:$E,$B$1)</f>
        <v>0</v>
      </c>
      <c r="F388" s="9">
        <f>SUMIFS('2013Figures'!$J:$J,'2013Figures'!$C:$C,$A388,'2013Figures'!$H:$H,$B388,'2013Figures'!$I:$I,$C388,'2013Figures'!$B:$B,"BrokerToCy",'2013Figures'!$G:$G,"P1",'2013Figures'!$E:$E,$B$1)</f>
        <v>0</v>
      </c>
      <c r="G388" s="9">
        <f>SUMIFS('2013Figures'!$J:$J,'2013Figures'!$C:$C,$A388,'2013Figures'!$H:$H,$B388,'2013Figures'!$I:$I,$C388,'2013Figures'!$B:$B,"CyToBroker",'2013Figures'!$G:$G,"E1",'2013Figures'!$E:$E,$B$1)</f>
        <v>0</v>
      </c>
      <c r="H388" s="9">
        <f>SUMIFS('2013Figures'!$J:$J,'2013Figures'!$C:$C,$A388,'2013Figures'!$H:$H,$B388,'2013Figures'!$I:$I,$C388,'2013Figures'!$B:$B,"CyToBroker",'2013Figures'!$G:$G,"P1",'2013Figures'!$E:$E,$B$1)</f>
        <v>0</v>
      </c>
      <c r="I388" s="30"/>
      <c r="J388" s="31">
        <v>200801</v>
      </c>
      <c r="K388" s="30"/>
      <c r="L388" s="42">
        <f>SUMIFS('2012Figures'!$J:$J,'2012Figures'!$C:$C,$A388,'2012Figures'!$H:$H,$B388,'2012Figures'!$I:$I,$C388,'2012Figures'!$E:$E,$B$1)</f>
        <v>0</v>
      </c>
      <c r="M388" s="52">
        <f>SUMIFS('2012Figures'!$J:$J,'2012Figures'!$C:$C,$A388,'2012Figures'!$H:$H,$B388,'2012Figures'!$I:$I,$C388,'2012Figures'!$B:$B,"BrokerToCy",'2012Figures'!$G:$G,"E1",'2012Figures'!$E:$E,$B$1)</f>
        <v>0</v>
      </c>
      <c r="N388" s="52">
        <f>SUMIFS('2012Figures'!$J:$J,'2012Figures'!$C:$C,$A388,'2012Figures'!$H:$H,$B388,'2012Figures'!$I:$I,$C388,'2012Figures'!$B:$B,"BrokerToCy",'2012Figures'!$G:$G,"P1",'2012Figures'!$E:$E,$B$1)</f>
        <v>0</v>
      </c>
      <c r="O388" s="52">
        <f>SUMIFS('2012Figures'!$J:$J,'2012Figures'!$C:$C,$A388,'2012Figures'!$H:$H,$B388,'2012Figures'!$I:$I,$C388,'2012Figures'!$B:$B,"CyToBroker",'2012Figures'!$G:$G,"E1",'2012Figures'!$E:$E,$B$1)</f>
        <v>0</v>
      </c>
      <c r="P388" s="52">
        <f>SUMIFS('2012Figures'!$J:$J,'2012Figures'!$C:$C,$A388,'2012Figures'!$H:$H,$B388,'2012Figures'!$I:$I,$C388,'2012Figures'!$B:$B,"CyToBroker",'2012Figures'!$G:$G,"P1",'2012Figures'!$E:$E,$B$1)</f>
        <v>0</v>
      </c>
      <c r="Q388" s="30"/>
      <c r="R388" s="46" t="str">
        <f t="shared" si="42"/>
        <v/>
      </c>
      <c r="S388" s="46" t="str">
        <f t="shared" si="42"/>
        <v/>
      </c>
      <c r="T388" s="46" t="str">
        <f t="shared" si="42"/>
        <v/>
      </c>
      <c r="U388" s="46" t="str">
        <f t="shared" si="42"/>
        <v/>
      </c>
      <c r="V388" s="46" t="str">
        <f t="shared" si="42"/>
        <v/>
      </c>
    </row>
    <row r="389" spans="1:22" x14ac:dyDescent="0.2">
      <c r="A389" s="1">
        <v>603</v>
      </c>
      <c r="B389" s="1" t="s">
        <v>126</v>
      </c>
      <c r="D389" s="29">
        <f>SUMIFS('2013Figures'!$J:$J,'2013Figures'!$C:$C,$A389,'2013Figures'!$I:$I,"",'2013Figures'!$E:$E,$B$1)</f>
        <v>0</v>
      </c>
      <c r="E389" s="9">
        <f>SUMIFS('2013Figures'!$J:$J,'2013Figures'!$C:$C,$A389,'2013Figures'!$I:$I,"",'2013Figures'!$B:$B,"BrokerToCy",'2013Figures'!$G:$G,"E1",'2013Figures'!$E:$E,$B$1)</f>
        <v>0</v>
      </c>
      <c r="F389" s="9">
        <f>SUMIFS('2013Figures'!$J:$J,'2013Figures'!$C:$C,$A389,'2013Figures'!$I:$I,"",'2013Figures'!$B:$B,"BrokerToCy",'2013Figures'!$G:$G,"P1",'2013Figures'!$E:$E,$B$1)</f>
        <v>0</v>
      </c>
      <c r="G389" s="9">
        <f>SUMIFS('2013Figures'!$J:$J,'2013Figures'!$C:$C,$A389,'2013Figures'!$I:$I,"",'2013Figures'!$B:$B,"CyToBroker",'2013Figures'!$G:$G,"E1",'2013Figures'!$E:$E,$B$1)</f>
        <v>0</v>
      </c>
      <c r="H389" s="9">
        <f>SUMIFS('2013Figures'!$J:$J,'2013Figures'!$C:$C,$A389,'2013Figures'!$I:$I,"",'2013Figures'!$B:$B,"CyToBroker",'2013Figures'!$G:$G,"P1",'2013Figures'!$E:$E,$B$1)</f>
        <v>0</v>
      </c>
      <c r="J389" s="8" t="s">
        <v>131</v>
      </c>
      <c r="L389" s="42">
        <f>SUMIFS('2012Figures'!$J:$J,'2012Figures'!$C:$C,$A389,'2012Figures'!$I:$I,"",'2012Figures'!$E:$E,$B$1)</f>
        <v>0</v>
      </c>
      <c r="M389" s="52">
        <f>SUMIFS('2012Figures'!$J:$J,'2012Figures'!$C:$C,$A389,'2012Figures'!$I:$I,"",'2012Figures'!$B:$B,"BrokerToCy",'2012Figures'!$G:$G,"E1",'2012Figures'!$E:$E,$B$1)</f>
        <v>0</v>
      </c>
      <c r="N389" s="52">
        <f>SUMIFS('2012Figures'!$J:$J,'2012Figures'!$C:$C,$A389,'2012Figures'!$I:$I,"",'2012Figures'!$B:$B,"BrokerToCy",'2012Figures'!$G:$G,"P1",'2012Figures'!$E:$E,$B$1)</f>
        <v>0</v>
      </c>
      <c r="O389" s="52">
        <f>SUMIFS('2012Figures'!$J:$J,'2012Figures'!$C:$C,$A389,'2012Figures'!$I:$I,"",'2012Figures'!$B:$B,"CyToBroker",'2012Figures'!$G:$G,"E1",'2012Figures'!$E:$E,$B$1)</f>
        <v>0</v>
      </c>
      <c r="P389" s="52">
        <f>SUMIFS('2012Figures'!$J:$J,'2012Figures'!$C:$C,$A389,'2012Figures'!$I:$I,"",'2012Figures'!$B:$B,"CyToBroker",'2012Figures'!$G:$G,"P1",'2012Figures'!$E:$E,$B$1)</f>
        <v>0</v>
      </c>
      <c r="R389" s="46" t="str">
        <f t="shared" si="42"/>
        <v/>
      </c>
      <c r="S389" s="46" t="str">
        <f t="shared" si="42"/>
        <v/>
      </c>
      <c r="T389" s="46" t="str">
        <f t="shared" si="42"/>
        <v/>
      </c>
      <c r="U389" s="46" t="str">
        <f t="shared" si="42"/>
        <v/>
      </c>
      <c r="V389" s="46" t="str">
        <f t="shared" si="42"/>
        <v/>
      </c>
    </row>
    <row r="390" spans="1:22" x14ac:dyDescent="0.2">
      <c r="A390" s="21"/>
      <c r="B390" s="21" t="s">
        <v>92</v>
      </c>
      <c r="C390" s="22"/>
      <c r="D390" s="23">
        <f>SUM(E390:H390)</f>
        <v>0</v>
      </c>
      <c r="E390" s="23">
        <f>SUM(E387:E389)</f>
        <v>0</v>
      </c>
      <c r="F390" s="23">
        <f>SUM(F387:F389)</f>
        <v>0</v>
      </c>
      <c r="G390" s="23">
        <f>SUM(G387:G389)</f>
        <v>0</v>
      </c>
      <c r="H390" s="23">
        <f>SUM(H387:H389)</f>
        <v>0</v>
      </c>
      <c r="I390" s="21"/>
      <c r="J390" s="22"/>
      <c r="K390" s="21"/>
      <c r="L390" s="43">
        <f>SUM(M390:P390)</f>
        <v>0</v>
      </c>
      <c r="M390" s="43">
        <f>SUM(M387:M389)</f>
        <v>0</v>
      </c>
      <c r="N390" s="43">
        <f>SUM(N387:N389)</f>
        <v>0</v>
      </c>
      <c r="O390" s="43">
        <f>SUM(O387:O389)</f>
        <v>0</v>
      </c>
      <c r="P390" s="43">
        <f>SUM(P387:P389)</f>
        <v>0</v>
      </c>
      <c r="Q390" s="21"/>
      <c r="R390" s="21"/>
      <c r="S390" s="21"/>
      <c r="T390" s="21"/>
      <c r="U390" s="21"/>
      <c r="V390" s="21"/>
    </row>
    <row r="391" spans="1:22" x14ac:dyDescent="0.2">
      <c r="A391" s="28">
        <v>604</v>
      </c>
      <c r="B391" s="28" t="s">
        <v>127</v>
      </c>
      <c r="C391" s="17" t="s">
        <v>88</v>
      </c>
      <c r="D391" s="18">
        <f>SUMIFS('2013Figures'!$J:$J,'2013Figures'!$C:$C,$A391,'2013Figures'!$E:$E,$B$1)</f>
        <v>0</v>
      </c>
      <c r="E391" s="18">
        <f>SUMIFS('2013Figures'!$J:$J,'2013Figures'!$C:$C,$A391,'2013Figures'!$B:$B,"BrokerToCy",'2013Figures'!$G:$G,"E1",'2013Figures'!$E:$E,$B$1)</f>
        <v>0</v>
      </c>
      <c r="F391" s="18">
        <f>SUMIFS('2013Figures'!$J:$J,'2013Figures'!$C:$C,$A391,'2013Figures'!$B:$B,"BrokerToCy",'2013Figures'!$G:$G,"P1",'2013Figures'!$E:$E,$B$1)</f>
        <v>0</v>
      </c>
      <c r="G391" s="18">
        <f>SUMIFS('2013Figures'!$J:$J,'2013Figures'!$C:$C,$A391,'2013Figures'!$B:$B,"CyToBroker",'2013Figures'!$G:$G,"E1",'2013Figures'!$E:$E,$B$1)</f>
        <v>0</v>
      </c>
      <c r="H391" s="18">
        <f>SUMIFS('2013Figures'!$J:$J,'2013Figures'!$C:$C,$A391,'2013Figures'!$B:$B,"CyToBroker",'2013Figures'!$G:$G,"P1",'2013Figures'!$E:$E,$B$1)</f>
        <v>0</v>
      </c>
      <c r="I391" s="28"/>
      <c r="J391" s="17"/>
      <c r="K391" s="28"/>
      <c r="L391" s="50">
        <f>SUMIFS('2012Figures'!$J:$J,'2012Figures'!$C:$C,$A391,'2012Figures'!$E:$E,$B$1)</f>
        <v>0</v>
      </c>
      <c r="M391" s="50">
        <f>SUMIFS('2012Figures'!$J:$J,'2012Figures'!$C:$C,$A391,'2012Figures'!$B:$B,"BrokerToCy",'2012Figures'!$G:$G,"E1",'2012Figures'!$E:$E,$B$1)</f>
        <v>0</v>
      </c>
      <c r="N391" s="50">
        <f>SUMIFS('2012Figures'!$J:$J,'2012Figures'!$C:$C,$A391,'2012Figures'!$B:$B,"BrokerToCy",'2012Figures'!$G:$G,"P1",'2012Figures'!$E:$E,$B$1)</f>
        <v>0</v>
      </c>
      <c r="O391" s="50">
        <f>SUMIFS('2012Figures'!$J:$J,'2012Figures'!$C:$C,$A391,'2012Figures'!$B:$B,"CyToBroker",'2012Figures'!$G:$G,"E1",'2012Figures'!$E:$E,$B$1)</f>
        <v>0</v>
      </c>
      <c r="P391" s="50">
        <f>SUMIFS('2012Figures'!$J:$J,'2012Figures'!$C:$C,$A391,'2012Figures'!$B:$B,"CyToBroker",'2012Figures'!$G:$G,"P1",'2012Figures'!$E:$E,$B$1)</f>
        <v>0</v>
      </c>
      <c r="Q391" s="28"/>
      <c r="R391" s="46" t="str">
        <f t="shared" ref="R391:V434" si="43">IF(L391=0,"",ROUND(D391/L391-1,2))</f>
        <v/>
      </c>
      <c r="S391" s="46" t="str">
        <f t="shared" si="43"/>
        <v/>
      </c>
      <c r="T391" s="46" t="str">
        <f t="shared" si="43"/>
        <v/>
      </c>
      <c r="U391" s="46" t="str">
        <f t="shared" si="43"/>
        <v/>
      </c>
      <c r="V391" s="46" t="str">
        <f t="shared" si="43"/>
        <v/>
      </c>
    </row>
    <row r="392" spans="1:22" x14ac:dyDescent="0.2">
      <c r="A392" s="1">
        <v>604</v>
      </c>
      <c r="B392" s="1" t="s">
        <v>127</v>
      </c>
      <c r="D392" s="29">
        <f>SUMIFS('2013Figures'!$J:$J,'2013Figures'!$C:$C,$A392,'2013Figures'!$I:$I,"",'2013Figures'!$E:$E,$B$1)</f>
        <v>0</v>
      </c>
      <c r="E392" s="9">
        <f>SUMIFS('2013Figures'!$J:$J,'2013Figures'!$C:$C,$A392,'2013Figures'!$I:$I,"",'2013Figures'!$B:$B,"BrokerToCy",'2013Figures'!$G:$G,"E1",'2013Figures'!$E:$E,$B$1)</f>
        <v>0</v>
      </c>
      <c r="F392" s="9">
        <f>SUMIFS('2013Figures'!$J:$J,'2013Figures'!$C:$C,$A392,'2013Figures'!$I:$I,"",'2013Figures'!$B:$B,"BrokerToCy",'2013Figures'!$G:$G,"P1",'2013Figures'!$E:$E,$B$1)</f>
        <v>0</v>
      </c>
      <c r="G392" s="9">
        <f>SUMIFS('2013Figures'!$J:$J,'2013Figures'!$C:$C,$A392,'2013Figures'!$I:$I,"",'2013Figures'!$B:$B,"CyToBroker",'2013Figures'!$G:$G,"E1",'2013Figures'!$E:$E,$B$1)</f>
        <v>0</v>
      </c>
      <c r="H392" s="9">
        <f>SUMIFS('2013Figures'!$J:$J,'2013Figures'!$C:$C,$A392,'2013Figures'!$I:$I,"",'2013Figures'!$B:$B,"CyToBroker",'2013Figures'!$G:$G,"P1",'2013Figures'!$E:$E,$B$1)</f>
        <v>0</v>
      </c>
      <c r="J392" s="8" t="s">
        <v>131</v>
      </c>
      <c r="L392" s="42">
        <f>SUMIFS('2012Figures'!$J:$J,'2012Figures'!$C:$C,$A392,'2012Figures'!$I:$I,"",'2012Figures'!$E:$E,$B$1)</f>
        <v>0</v>
      </c>
      <c r="M392" s="52">
        <f>SUMIFS('2012Figures'!$J:$J,'2012Figures'!$C:$C,$A392,'2012Figures'!$I:$I,"",'2012Figures'!$B:$B,"BrokerToCy",'2012Figures'!$G:$G,"E1",'2012Figures'!$E:$E,$B$1)</f>
        <v>0</v>
      </c>
      <c r="N392" s="52">
        <f>SUMIFS('2012Figures'!$J:$J,'2012Figures'!$C:$C,$A392,'2012Figures'!$I:$I,"",'2012Figures'!$B:$B,"BrokerToCy",'2012Figures'!$G:$G,"P1",'2012Figures'!$E:$E,$B$1)</f>
        <v>0</v>
      </c>
      <c r="O392" s="52">
        <f>SUMIFS('2012Figures'!$J:$J,'2012Figures'!$C:$C,$A392,'2012Figures'!$I:$I,"",'2012Figures'!$B:$B,"CyToBroker",'2012Figures'!$G:$G,"E1",'2012Figures'!$E:$E,$B$1)</f>
        <v>0</v>
      </c>
      <c r="P392" s="52">
        <f>SUMIFS('2012Figures'!$J:$J,'2012Figures'!$C:$C,$A392,'2012Figures'!$I:$I,"",'2012Figures'!$B:$B,"CyToBroker",'2012Figures'!$G:$G,"P1",'2012Figures'!$E:$E,$B$1)</f>
        <v>0</v>
      </c>
      <c r="R392" s="46" t="str">
        <f t="shared" si="43"/>
        <v/>
      </c>
      <c r="S392" s="46" t="str">
        <f t="shared" si="43"/>
        <v/>
      </c>
      <c r="T392" s="46" t="str">
        <f t="shared" si="43"/>
        <v/>
      </c>
      <c r="U392" s="46" t="str">
        <f t="shared" si="43"/>
        <v/>
      </c>
      <c r="V392" s="46" t="str">
        <f t="shared" si="43"/>
        <v/>
      </c>
    </row>
    <row r="393" spans="1:22" x14ac:dyDescent="0.2">
      <c r="A393" s="21"/>
      <c r="B393" s="21" t="s">
        <v>92</v>
      </c>
      <c r="C393" s="22"/>
      <c r="D393" s="23">
        <f>SUM(E393:H393)</f>
        <v>0</v>
      </c>
      <c r="E393" s="23">
        <f>SUM(E392:E392)</f>
        <v>0</v>
      </c>
      <c r="F393" s="23">
        <f>SUM(F392:F392)</f>
        <v>0</v>
      </c>
      <c r="G393" s="23">
        <f>SUM(G392:G392)</f>
        <v>0</v>
      </c>
      <c r="H393" s="23">
        <f>SUM(H392:H392)</f>
        <v>0</v>
      </c>
      <c r="I393" s="21"/>
      <c r="J393" s="22"/>
      <c r="K393" s="21"/>
      <c r="L393" s="43">
        <f>SUM(M393:P393)</f>
        <v>0</v>
      </c>
      <c r="M393" s="43">
        <f>SUM(M392:M392)</f>
        <v>0</v>
      </c>
      <c r="N393" s="43">
        <f>SUM(N392:N392)</f>
        <v>0</v>
      </c>
      <c r="O393" s="43">
        <f>SUM(O392:O392)</f>
        <v>0</v>
      </c>
      <c r="P393" s="43">
        <f>SUM(P392:P392)</f>
        <v>0</v>
      </c>
      <c r="Q393" s="21"/>
      <c r="R393" s="21"/>
      <c r="S393" s="21"/>
      <c r="T393" s="21"/>
      <c r="U393" s="21"/>
      <c r="V393" s="21"/>
    </row>
    <row r="394" spans="1:22" x14ac:dyDescent="0.2">
      <c r="A394" s="28">
        <v>701</v>
      </c>
      <c r="B394" s="28" t="s">
        <v>128</v>
      </c>
      <c r="C394" s="17" t="s">
        <v>88</v>
      </c>
      <c r="D394" s="18">
        <f>SUMIFS('2013Figures'!$J:$J,'2013Figures'!$C:$C,$A394,'2013Figures'!$E:$E,$B$1)</f>
        <v>0</v>
      </c>
      <c r="E394" s="18">
        <f>SUMIFS('2013Figures'!$J:$J,'2013Figures'!$C:$C,$A394,'2013Figures'!$B:$B,"BrokerToCy",'2013Figures'!$G:$G,"E1",'2013Figures'!$E:$E,$B$1)</f>
        <v>0</v>
      </c>
      <c r="F394" s="18">
        <f>SUMIFS('2013Figures'!$J:$J,'2013Figures'!$C:$C,$A394,'2013Figures'!$B:$B,"BrokerToCy",'2013Figures'!$G:$G,"P1",'2013Figures'!$E:$E,$B$1)</f>
        <v>0</v>
      </c>
      <c r="G394" s="18">
        <f>SUMIFS('2013Figures'!$J:$J,'2013Figures'!$C:$C,$A394,'2013Figures'!$B:$B,"CyToBroker",'2013Figures'!$G:$G,"E1",'2013Figures'!$E:$E,$B$1)</f>
        <v>0</v>
      </c>
      <c r="H394" s="18">
        <f>SUMIFS('2013Figures'!$J:$J,'2013Figures'!$C:$C,$A394,'2013Figures'!$B:$B,"CyToBroker",'2013Figures'!$G:$G,"P1",'2013Figures'!$E:$E,$B$1)</f>
        <v>0</v>
      </c>
      <c r="I394" s="28"/>
      <c r="J394" s="17"/>
      <c r="K394" s="28"/>
      <c r="L394" s="50">
        <f>SUMIFS('2012Figures'!$J:$J,'2012Figures'!$C:$C,$A394,'2012Figures'!$E:$E,$B$1)</f>
        <v>0</v>
      </c>
      <c r="M394" s="50">
        <f>SUMIFS('2012Figures'!$J:$J,'2012Figures'!$C:$C,$A394,'2012Figures'!$B:$B,"BrokerToCy",'2012Figures'!$G:$G,"E1",'2012Figures'!$E:$E,$B$1)</f>
        <v>0</v>
      </c>
      <c r="N394" s="50">
        <f>SUMIFS('2012Figures'!$J:$J,'2012Figures'!$C:$C,$A394,'2012Figures'!$B:$B,"BrokerToCy",'2012Figures'!$G:$G,"P1",'2012Figures'!$E:$E,$B$1)</f>
        <v>0</v>
      </c>
      <c r="O394" s="50">
        <f>SUMIFS('2012Figures'!$J:$J,'2012Figures'!$C:$C,$A394,'2012Figures'!$B:$B,"CyToBroker",'2012Figures'!$G:$G,"E1",'2012Figures'!$E:$E,$B$1)</f>
        <v>0</v>
      </c>
      <c r="P394" s="50">
        <f>SUMIFS('2012Figures'!$J:$J,'2012Figures'!$C:$C,$A394,'2012Figures'!$B:$B,"CyToBroker",'2012Figures'!$G:$G,"P1",'2012Figures'!$E:$E,$B$1)</f>
        <v>0</v>
      </c>
      <c r="Q394" s="28"/>
      <c r="R394" s="46" t="str">
        <f t="shared" ref="R394:V437" si="44">IF(L394=0,"",ROUND(D394/L394-1,2))</f>
        <v/>
      </c>
      <c r="S394" s="46" t="str">
        <f t="shared" si="44"/>
        <v/>
      </c>
      <c r="T394" s="46" t="str">
        <f t="shared" si="44"/>
        <v/>
      </c>
      <c r="U394" s="46" t="str">
        <f t="shared" si="44"/>
        <v/>
      </c>
      <c r="V394" s="46" t="str">
        <f t="shared" si="44"/>
        <v/>
      </c>
    </row>
    <row r="395" spans="1:22" x14ac:dyDescent="0.2">
      <c r="A395" s="1">
        <v>701</v>
      </c>
      <c r="B395" s="1" t="s">
        <v>128</v>
      </c>
      <c r="C395" s="8">
        <v>2</v>
      </c>
      <c r="D395" s="29">
        <f>SUMIFS('2013Figures'!$J:$J,'2013Figures'!$C:$C,$A395,'2013Figures'!$H:$H,$B395,'2013Figures'!$I:$I,$C395,'2013Figures'!$E:$E,$B$1)</f>
        <v>0</v>
      </c>
      <c r="E395" s="9">
        <f>SUMIFS('2013Figures'!$J:$J,'2013Figures'!$C:$C,$A395,'2013Figures'!$H:$H,$B395,'2013Figures'!$I:$I,$C395,'2013Figures'!$B:$B,"BrokerToCy",'2013Figures'!$G:$G,"E1",'2013Figures'!$E:$E,$B$1)</f>
        <v>0</v>
      </c>
      <c r="F395" s="9">
        <f>SUMIFS('2013Figures'!$J:$J,'2013Figures'!$C:$C,$A395,'2013Figures'!$H:$H,$B395,'2013Figures'!$I:$I,$C395,'2013Figures'!$B:$B,"BrokerToCy",'2013Figures'!$G:$G,"P1",'2013Figures'!$E:$E,$B$1)</f>
        <v>0</v>
      </c>
      <c r="G395" s="9">
        <f>SUMIFS('2013Figures'!$J:$J,'2013Figures'!$C:$C,$A395,'2013Figures'!$H:$H,$B395,'2013Figures'!$I:$I,$C395,'2013Figures'!$B:$B,"CyToBroker",'2013Figures'!$G:$G,"E1",'2013Figures'!$E:$E,$B$1)</f>
        <v>0</v>
      </c>
      <c r="H395" s="9">
        <f>SUMIFS('2013Figures'!$J:$J,'2013Figures'!$C:$C,$A395,'2013Figures'!$H:$H,$B395,'2013Figures'!$I:$I,$C395,'2013Figures'!$B:$B,"CyToBroker",'2013Figures'!$G:$G,"P1",'2013Figures'!$E:$E,$B$1)</f>
        <v>0</v>
      </c>
      <c r="I395" s="30"/>
      <c r="J395" s="31">
        <v>201501</v>
      </c>
      <c r="K395" s="30"/>
      <c r="L395" s="42">
        <f>SUMIFS('2012Figures'!$J:$J,'2012Figures'!$C:$C,$A395,'2012Figures'!$H:$H,$B395,'2012Figures'!$I:$I,$C395,'2012Figures'!$E:$E,$B$1)</f>
        <v>0</v>
      </c>
      <c r="M395" s="52">
        <f>SUMIFS('2012Figures'!$J:$J,'2012Figures'!$C:$C,$A395,'2012Figures'!$H:$H,$B395,'2012Figures'!$I:$I,$C395,'2012Figures'!$B:$B,"BrokerToCy",'2012Figures'!$G:$G,"E1",'2012Figures'!$E:$E,$B$1)</f>
        <v>0</v>
      </c>
      <c r="N395" s="52">
        <f>SUMIFS('2012Figures'!$J:$J,'2012Figures'!$C:$C,$A395,'2012Figures'!$H:$H,$B395,'2012Figures'!$I:$I,$C395,'2012Figures'!$B:$B,"BrokerToCy",'2012Figures'!$G:$G,"P1",'2012Figures'!$E:$E,$B$1)</f>
        <v>0</v>
      </c>
      <c r="O395" s="52">
        <f>SUMIFS('2012Figures'!$J:$J,'2012Figures'!$C:$C,$A395,'2012Figures'!$H:$H,$B395,'2012Figures'!$I:$I,$C395,'2012Figures'!$B:$B,"CyToBroker",'2012Figures'!$G:$G,"E1",'2012Figures'!$E:$E,$B$1)</f>
        <v>0</v>
      </c>
      <c r="P395" s="52">
        <f>SUMIFS('2012Figures'!$J:$J,'2012Figures'!$C:$C,$A395,'2012Figures'!$H:$H,$B395,'2012Figures'!$I:$I,$C395,'2012Figures'!$B:$B,"CyToBroker",'2012Figures'!$G:$G,"P1",'2012Figures'!$E:$E,$B$1)</f>
        <v>0</v>
      </c>
      <c r="Q395" s="30"/>
      <c r="R395" s="46" t="str">
        <f t="shared" si="44"/>
        <v/>
      </c>
      <c r="S395" s="46" t="str">
        <f t="shared" si="44"/>
        <v/>
      </c>
      <c r="T395" s="46" t="str">
        <f t="shared" si="44"/>
        <v/>
      </c>
      <c r="U395" s="46" t="str">
        <f t="shared" si="44"/>
        <v/>
      </c>
      <c r="V395" s="46" t="str">
        <f t="shared" si="44"/>
        <v/>
      </c>
    </row>
    <row r="396" spans="1:22" x14ac:dyDescent="0.2">
      <c r="A396" s="1">
        <v>701</v>
      </c>
      <c r="B396" s="1" t="s">
        <v>128</v>
      </c>
      <c r="C396" s="8">
        <v>1</v>
      </c>
      <c r="D396" s="29">
        <f>SUMIFS('2013Figures'!$J:$J,'2013Figures'!$C:$C,$A396,'2013Figures'!$H:$H,$B396,'2013Figures'!$I:$I,$C396,'2013Figures'!$E:$E,$B$1)</f>
        <v>0</v>
      </c>
      <c r="E396" s="9">
        <f>SUMIFS('2013Figures'!$J:$J,'2013Figures'!$C:$C,$A396,'2013Figures'!$H:$H,$B396,'2013Figures'!$I:$I,$C396,'2013Figures'!$B:$B,"BrokerToCy",'2013Figures'!$G:$G,"E1",'2013Figures'!$E:$E,$B$1)</f>
        <v>0</v>
      </c>
      <c r="F396" s="9">
        <f>SUMIFS('2013Figures'!$J:$J,'2013Figures'!$C:$C,$A396,'2013Figures'!$H:$H,$B396,'2013Figures'!$I:$I,$C396,'2013Figures'!$B:$B,"BrokerToCy",'2013Figures'!$G:$G,"P1",'2013Figures'!$E:$E,$B$1)</f>
        <v>0</v>
      </c>
      <c r="G396" s="9">
        <f>SUMIFS('2013Figures'!$J:$J,'2013Figures'!$C:$C,$A396,'2013Figures'!$H:$H,$B396,'2013Figures'!$I:$I,$C396,'2013Figures'!$B:$B,"CyToBroker",'2013Figures'!$G:$G,"E1",'2013Figures'!$E:$E,$B$1)</f>
        <v>0</v>
      </c>
      <c r="H396" s="9">
        <f>SUMIFS('2013Figures'!$J:$J,'2013Figures'!$C:$C,$A396,'2013Figures'!$H:$H,$B396,'2013Figures'!$I:$I,$C396,'2013Figures'!$B:$B,"CyToBroker",'2013Figures'!$G:$G,"P1",'2013Figures'!$E:$E,$B$1)</f>
        <v>0</v>
      </c>
      <c r="I396" s="30"/>
      <c r="J396" s="31">
        <v>200801</v>
      </c>
      <c r="K396" s="30"/>
      <c r="L396" s="42">
        <f>SUMIFS('2012Figures'!$J:$J,'2012Figures'!$C:$C,$A396,'2012Figures'!$H:$H,$B396,'2012Figures'!$I:$I,$C396,'2012Figures'!$E:$E,$B$1)</f>
        <v>0</v>
      </c>
      <c r="M396" s="52">
        <f>SUMIFS('2012Figures'!$J:$J,'2012Figures'!$C:$C,$A396,'2012Figures'!$H:$H,$B396,'2012Figures'!$I:$I,$C396,'2012Figures'!$B:$B,"BrokerToCy",'2012Figures'!$G:$G,"E1",'2012Figures'!$E:$E,$B$1)</f>
        <v>0</v>
      </c>
      <c r="N396" s="52">
        <f>SUMIFS('2012Figures'!$J:$J,'2012Figures'!$C:$C,$A396,'2012Figures'!$H:$H,$B396,'2012Figures'!$I:$I,$C396,'2012Figures'!$B:$B,"BrokerToCy",'2012Figures'!$G:$G,"P1",'2012Figures'!$E:$E,$B$1)</f>
        <v>0</v>
      </c>
      <c r="O396" s="52">
        <f>SUMIFS('2012Figures'!$J:$J,'2012Figures'!$C:$C,$A396,'2012Figures'!$H:$H,$B396,'2012Figures'!$I:$I,$C396,'2012Figures'!$B:$B,"CyToBroker",'2012Figures'!$G:$G,"E1",'2012Figures'!$E:$E,$B$1)</f>
        <v>0</v>
      </c>
      <c r="P396" s="52">
        <f>SUMIFS('2012Figures'!$J:$J,'2012Figures'!$C:$C,$A396,'2012Figures'!$H:$H,$B396,'2012Figures'!$I:$I,$C396,'2012Figures'!$B:$B,"CyToBroker",'2012Figures'!$G:$G,"P1",'2012Figures'!$E:$E,$B$1)</f>
        <v>0</v>
      </c>
      <c r="Q396" s="30"/>
      <c r="R396" s="46" t="str">
        <f t="shared" si="44"/>
        <v/>
      </c>
      <c r="S396" s="46" t="str">
        <f t="shared" si="44"/>
        <v/>
      </c>
      <c r="T396" s="46" t="str">
        <f t="shared" si="44"/>
        <v/>
      </c>
      <c r="U396" s="46" t="str">
        <f t="shared" si="44"/>
        <v/>
      </c>
      <c r="V396" s="46" t="str">
        <f t="shared" si="44"/>
        <v/>
      </c>
    </row>
    <row r="397" spans="1:22" x14ac:dyDescent="0.2">
      <c r="A397" s="1">
        <v>701</v>
      </c>
      <c r="B397" s="1" t="s">
        <v>128</v>
      </c>
      <c r="D397" s="29">
        <f>SUMIFS('2013Figures'!$J:$J,'2013Figures'!$C:$C,$A397,'2013Figures'!$I:$I,"",'2013Figures'!$E:$E,$B$1)</f>
        <v>0</v>
      </c>
      <c r="E397" s="9">
        <f>SUMIFS('2013Figures'!$J:$J,'2013Figures'!$C:$C,$A397,'2013Figures'!$I:$I,"",'2013Figures'!$B:$B,"BrokerToCy",'2013Figures'!$G:$G,"E1",'2013Figures'!$E:$E,$B$1)</f>
        <v>0</v>
      </c>
      <c r="F397" s="9">
        <f>SUMIFS('2013Figures'!$J:$J,'2013Figures'!$C:$C,$A397,'2013Figures'!$I:$I,"",'2013Figures'!$B:$B,"BrokerToCy",'2013Figures'!$G:$G,"P1",'2013Figures'!$E:$E,$B$1)</f>
        <v>0</v>
      </c>
      <c r="G397" s="9">
        <f>SUMIFS('2013Figures'!$J:$J,'2013Figures'!$C:$C,$A397,'2013Figures'!$I:$I,"",'2013Figures'!$B:$B,"CyToBroker",'2013Figures'!$G:$G,"E1",'2013Figures'!$E:$E,$B$1)</f>
        <v>0</v>
      </c>
      <c r="H397" s="9">
        <f>SUMIFS('2013Figures'!$J:$J,'2013Figures'!$C:$C,$A397,'2013Figures'!$I:$I,"",'2013Figures'!$B:$B,"CyToBroker",'2013Figures'!$G:$G,"P1",'2013Figures'!$E:$E,$B$1)</f>
        <v>0</v>
      </c>
      <c r="J397" s="8" t="s">
        <v>131</v>
      </c>
      <c r="L397" s="42">
        <f>SUMIFS('2012Figures'!$J:$J,'2012Figures'!$C:$C,$A397,'2012Figures'!$I:$I,"",'2012Figures'!$E:$E,$B$1)</f>
        <v>0</v>
      </c>
      <c r="M397" s="52">
        <f>SUMIFS('2012Figures'!$J:$J,'2012Figures'!$C:$C,$A397,'2012Figures'!$I:$I,"",'2012Figures'!$B:$B,"BrokerToCy",'2012Figures'!$G:$G,"E1",'2012Figures'!$E:$E,$B$1)</f>
        <v>0</v>
      </c>
      <c r="N397" s="52">
        <f>SUMIFS('2012Figures'!$J:$J,'2012Figures'!$C:$C,$A397,'2012Figures'!$I:$I,"",'2012Figures'!$B:$B,"BrokerToCy",'2012Figures'!$G:$G,"P1",'2012Figures'!$E:$E,$B$1)</f>
        <v>0</v>
      </c>
      <c r="O397" s="52">
        <f>SUMIFS('2012Figures'!$J:$J,'2012Figures'!$C:$C,$A397,'2012Figures'!$I:$I,"",'2012Figures'!$B:$B,"CyToBroker",'2012Figures'!$G:$G,"E1",'2012Figures'!$E:$E,$B$1)</f>
        <v>0</v>
      </c>
      <c r="P397" s="52">
        <f>SUMIFS('2012Figures'!$J:$J,'2012Figures'!$C:$C,$A397,'2012Figures'!$I:$I,"",'2012Figures'!$B:$B,"CyToBroker",'2012Figures'!$G:$G,"P1",'2012Figures'!$E:$E,$B$1)</f>
        <v>0</v>
      </c>
      <c r="R397" s="46" t="str">
        <f t="shared" si="44"/>
        <v/>
      </c>
      <c r="S397" s="46" t="str">
        <f t="shared" si="44"/>
        <v/>
      </c>
      <c r="T397" s="46" t="str">
        <f t="shared" si="44"/>
        <v/>
      </c>
      <c r="U397" s="46" t="str">
        <f t="shared" si="44"/>
        <v/>
      </c>
      <c r="V397" s="46" t="str">
        <f t="shared" si="44"/>
        <v/>
      </c>
    </row>
    <row r="398" spans="1:22" x14ac:dyDescent="0.2">
      <c r="A398" s="21"/>
      <c r="B398" s="21" t="s">
        <v>92</v>
      </c>
      <c r="C398" s="22"/>
      <c r="D398" s="23">
        <f>SUM(E398:H398)</f>
        <v>0</v>
      </c>
      <c r="E398" s="23">
        <f>SUM(E395:E397)</f>
        <v>0</v>
      </c>
      <c r="F398" s="23">
        <f>SUM(F395:F397)</f>
        <v>0</v>
      </c>
      <c r="G398" s="23">
        <f>SUM(G395:G397)</f>
        <v>0</v>
      </c>
      <c r="H398" s="23">
        <f>SUM(H395:H397)</f>
        <v>0</v>
      </c>
      <c r="I398" s="21"/>
      <c r="J398" s="22"/>
      <c r="K398" s="21"/>
      <c r="L398" s="43">
        <f>SUM(M398:P398)</f>
        <v>0</v>
      </c>
      <c r="M398" s="43">
        <f>SUM(M395:M397)</f>
        <v>0</v>
      </c>
      <c r="N398" s="43">
        <f>SUM(N395:N397)</f>
        <v>0</v>
      </c>
      <c r="O398" s="43">
        <f>SUM(O395:O397)</f>
        <v>0</v>
      </c>
      <c r="P398" s="43">
        <f>SUM(P395:P397)</f>
        <v>0</v>
      </c>
      <c r="Q398" s="21"/>
      <c r="R398" s="21"/>
      <c r="S398" s="21"/>
      <c r="T398" s="21"/>
      <c r="U398" s="21"/>
      <c r="V398" s="21"/>
    </row>
    <row r="399" spans="1:22" x14ac:dyDescent="0.2">
      <c r="A399" s="28">
        <v>9103</v>
      </c>
      <c r="B399" s="28" t="s">
        <v>129</v>
      </c>
      <c r="C399" s="17" t="s">
        <v>88</v>
      </c>
      <c r="D399" s="18">
        <f>SUMIFS('2013Figures'!$J:$J,'2013Figures'!$C:$C,$A399,'2013Figures'!$E:$E,$B$1)</f>
        <v>0</v>
      </c>
      <c r="E399" s="18">
        <f>SUMIFS('2013Figures'!$J:$J,'2013Figures'!$C:$C,$A399,'2013Figures'!$B:$B,"BrokerToCy",'2013Figures'!$G:$G,"E1",'2013Figures'!$E:$E,$B$1)</f>
        <v>0</v>
      </c>
      <c r="F399" s="18">
        <f>SUMIFS('2013Figures'!$J:$J,'2013Figures'!$C:$C,$A399,'2013Figures'!$B:$B,"BrokerToCy",'2013Figures'!$G:$G,"P1",'2013Figures'!$E:$E,$B$1)</f>
        <v>0</v>
      </c>
      <c r="G399" s="18">
        <f>SUMIFS('2013Figures'!$J:$J,'2013Figures'!$C:$C,$A399,'2013Figures'!$B:$B,"CyToBroker",'2013Figures'!$G:$G,"E1",'2013Figures'!$E:$E,$B$1)</f>
        <v>0</v>
      </c>
      <c r="H399" s="18">
        <f>SUMIFS('2013Figures'!$J:$J,'2013Figures'!$C:$C,$A399,'2013Figures'!$B:$B,"CyToBroker",'2013Figures'!$G:$G,"P1",'2013Figures'!$E:$E,$B$1)</f>
        <v>0</v>
      </c>
      <c r="I399" s="28"/>
      <c r="J399" s="17"/>
      <c r="K399" s="28"/>
      <c r="L399" s="50">
        <f>SUMIFS('2012Figures'!$J:$J,'2012Figures'!$C:$C,$A399,'2012Figures'!$E:$E,$B$1)</f>
        <v>0</v>
      </c>
      <c r="M399" s="50">
        <f>SUMIFS('2012Figures'!$J:$J,'2012Figures'!$C:$C,$A399,'2012Figures'!$B:$B,"BrokerToCy",'2012Figures'!$G:$G,"E1",'2012Figures'!$E:$E,$B$1)</f>
        <v>0</v>
      </c>
      <c r="N399" s="50">
        <f>SUMIFS('2012Figures'!$J:$J,'2012Figures'!$C:$C,$A399,'2012Figures'!$B:$B,"BrokerToCy",'2012Figures'!$G:$G,"P1",'2012Figures'!$E:$E,$B$1)</f>
        <v>0</v>
      </c>
      <c r="O399" s="50">
        <f>SUMIFS('2012Figures'!$J:$J,'2012Figures'!$C:$C,$A399,'2012Figures'!$B:$B,"CyToBroker",'2012Figures'!$G:$G,"E1",'2012Figures'!$E:$E,$B$1)</f>
        <v>0</v>
      </c>
      <c r="P399" s="50">
        <f>SUMIFS('2012Figures'!$J:$J,'2012Figures'!$C:$C,$A399,'2012Figures'!$B:$B,"CyToBroker",'2012Figures'!$G:$G,"P1",'2012Figures'!$E:$E,$B$1)</f>
        <v>0</v>
      </c>
      <c r="Q399" s="28"/>
      <c r="R399" s="46" t="str">
        <f t="shared" ref="R399:V405" si="45">IF(L399=0,"",ROUND(D399/L399-1,2))</f>
        <v/>
      </c>
      <c r="S399" s="46" t="str">
        <f t="shared" si="45"/>
        <v/>
      </c>
      <c r="T399" s="46" t="str">
        <f t="shared" si="45"/>
        <v/>
      </c>
      <c r="U399" s="46" t="str">
        <f t="shared" si="45"/>
        <v/>
      </c>
      <c r="V399" s="46" t="str">
        <f t="shared" si="45"/>
        <v/>
      </c>
    </row>
    <row r="400" spans="1:22" x14ac:dyDescent="0.2">
      <c r="A400" s="1">
        <v>9103</v>
      </c>
      <c r="B400" s="1" t="s">
        <v>129</v>
      </c>
      <c r="C400" s="8">
        <v>1</v>
      </c>
      <c r="D400" s="29">
        <f>SUMIFS('2013Figures'!$J:$J,'2013Figures'!$C:$C,$A400,'2013Figures'!$H:$H,$B400,'2013Figures'!$I:$I,$C400,'2013Figures'!$E:$E,$B$1)</f>
        <v>0</v>
      </c>
      <c r="E400" s="9">
        <f>SUMIFS('2013Figures'!$J:$J,'2013Figures'!$C:$C,$A400,'2013Figures'!$H:$H,$B400,'2013Figures'!$I:$I,$C400,'2013Figures'!$B:$B,"BrokerToCy",'2013Figures'!$G:$G,"E1",'2013Figures'!$E:$E,$B$1)</f>
        <v>0</v>
      </c>
      <c r="F400" s="9">
        <f>SUMIFS('2013Figures'!$J:$J,'2013Figures'!$C:$C,$A400,'2013Figures'!$H:$H,$B400,'2013Figures'!$I:$I,$C400,'2013Figures'!$B:$B,"BrokerToCy",'2013Figures'!$G:$G,"P1",'2013Figures'!$E:$E,$B$1)</f>
        <v>0</v>
      </c>
      <c r="G400" s="9">
        <f>SUMIFS('2013Figures'!$J:$J,'2013Figures'!$C:$C,$A400,'2013Figures'!$H:$H,$B400,'2013Figures'!$I:$I,$C400,'2013Figures'!$B:$B,"CyToBroker",'2013Figures'!$G:$G,"E1",'2013Figures'!$E:$E,$B$1)</f>
        <v>0</v>
      </c>
      <c r="H400" s="9">
        <f>SUMIFS('2013Figures'!$J:$J,'2013Figures'!$C:$C,$A400,'2013Figures'!$H:$H,$B400,'2013Figures'!$I:$I,$C400,'2013Figures'!$B:$B,"CyToBroker",'2013Figures'!$G:$G,"P1",'2013Figures'!$E:$E,$B$1)</f>
        <v>0</v>
      </c>
      <c r="I400" s="30"/>
      <c r="J400" s="31"/>
      <c r="K400" s="30"/>
      <c r="L400" s="42">
        <f>SUMIFS('2012Figures'!$J:$J,'2012Figures'!$C:$C,$A400,'2012Figures'!$H:$H,$B400,'2012Figures'!$I:$I,$C400,'2012Figures'!$E:$E,$B$1)</f>
        <v>0</v>
      </c>
      <c r="M400" s="52">
        <f>SUMIFS('2012Figures'!$J:$J,'2012Figures'!$C:$C,$A400,'2012Figures'!$H:$H,$B400,'2012Figures'!$I:$I,$C400,'2012Figures'!$B:$B,"BrokerToCy",'2012Figures'!$G:$G,"E1",'2012Figures'!$E:$E,$B$1)</f>
        <v>0</v>
      </c>
      <c r="N400" s="52">
        <f>SUMIFS('2012Figures'!$J:$J,'2012Figures'!$C:$C,$A400,'2012Figures'!$H:$H,$B400,'2012Figures'!$I:$I,$C400,'2012Figures'!$B:$B,"BrokerToCy",'2012Figures'!$G:$G,"P1",'2012Figures'!$E:$E,$B$1)</f>
        <v>0</v>
      </c>
      <c r="O400" s="52">
        <f>SUMIFS('2012Figures'!$J:$J,'2012Figures'!$C:$C,$A400,'2012Figures'!$H:$H,$B400,'2012Figures'!$I:$I,$C400,'2012Figures'!$B:$B,"CyToBroker",'2012Figures'!$G:$G,"E1",'2012Figures'!$E:$E,$B$1)</f>
        <v>0</v>
      </c>
      <c r="P400" s="52">
        <f>SUMIFS('2012Figures'!$J:$J,'2012Figures'!$C:$C,$A400,'2012Figures'!$H:$H,$B400,'2012Figures'!$I:$I,$C400,'2012Figures'!$B:$B,"CyToBroker",'2012Figures'!$G:$G,"P1",'2012Figures'!$E:$E,$B$1)</f>
        <v>0</v>
      </c>
      <c r="Q400" s="30"/>
      <c r="R400" s="46" t="str">
        <f t="shared" si="45"/>
        <v/>
      </c>
      <c r="S400" s="46" t="str">
        <f t="shared" si="45"/>
        <v/>
      </c>
      <c r="T400" s="46" t="str">
        <f t="shared" si="45"/>
        <v/>
      </c>
      <c r="U400" s="46" t="str">
        <f t="shared" si="45"/>
        <v/>
      </c>
      <c r="V400" s="46" t="str">
        <f t="shared" si="45"/>
        <v/>
      </c>
    </row>
    <row r="401" spans="1:22" x14ac:dyDescent="0.2">
      <c r="A401" s="1">
        <v>9103</v>
      </c>
      <c r="B401" s="1" t="s">
        <v>129</v>
      </c>
      <c r="D401" s="29">
        <f>SUMIFS('2013Figures'!$J:$J,'2013Figures'!$C:$C,$A401,'2013Figures'!$I:$I,"",'2013Figures'!$E:$E,$B$1)</f>
        <v>0</v>
      </c>
      <c r="E401" s="9">
        <f>SUMIFS('2013Figures'!$J:$J,'2013Figures'!$C:$C,$A401,'2013Figures'!$I:$I,"",'2013Figures'!$B:$B,"BrokerToCy",'2013Figures'!$G:$G,"E1",'2013Figures'!$E:$E,$B$1)</f>
        <v>0</v>
      </c>
      <c r="F401" s="9">
        <f>SUMIFS('2013Figures'!$J:$J,'2013Figures'!$C:$C,$A401,'2013Figures'!$I:$I,"",'2013Figures'!$B:$B,"BrokerToCy",'2013Figures'!$G:$G,"P1",'2013Figures'!$E:$E,$B$1)</f>
        <v>0</v>
      </c>
      <c r="G401" s="9">
        <f>SUMIFS('2013Figures'!$J:$J,'2013Figures'!$C:$C,$A401,'2013Figures'!$I:$I,"",'2013Figures'!$B:$B,"CyToBroker",'2013Figures'!$G:$G,"E1",'2013Figures'!$E:$E,$B$1)</f>
        <v>0</v>
      </c>
      <c r="H401" s="9">
        <f>SUMIFS('2013Figures'!$J:$J,'2013Figures'!$C:$C,$A401,'2013Figures'!$I:$I,"",'2013Figures'!$B:$B,"CyToBroker",'2013Figures'!$G:$G,"P1",'2013Figures'!$E:$E,$B$1)</f>
        <v>0</v>
      </c>
      <c r="J401" s="8" t="s">
        <v>131</v>
      </c>
      <c r="L401" s="42">
        <f>SUMIFS('2012Figures'!$J:$J,'2012Figures'!$C:$C,$A401,'2012Figures'!$I:$I,"",'2012Figures'!$E:$E,$B$1)</f>
        <v>0</v>
      </c>
      <c r="M401" s="52">
        <f>SUMIFS('2012Figures'!$J:$J,'2012Figures'!$C:$C,$A401,'2012Figures'!$I:$I,"",'2012Figures'!$B:$B,"BrokerToCy",'2012Figures'!$G:$G,"E1",'2012Figures'!$E:$E,$B$1)</f>
        <v>0</v>
      </c>
      <c r="N401" s="52">
        <f>SUMIFS('2012Figures'!$J:$J,'2012Figures'!$C:$C,$A401,'2012Figures'!$I:$I,"",'2012Figures'!$B:$B,"BrokerToCy",'2012Figures'!$G:$G,"P1",'2012Figures'!$E:$E,$B$1)</f>
        <v>0</v>
      </c>
      <c r="O401" s="52">
        <f>SUMIFS('2012Figures'!$J:$J,'2012Figures'!$C:$C,$A401,'2012Figures'!$I:$I,"",'2012Figures'!$B:$B,"CyToBroker",'2012Figures'!$G:$G,"E1",'2012Figures'!$E:$E,$B$1)</f>
        <v>0</v>
      </c>
      <c r="P401" s="52">
        <f>SUMIFS('2012Figures'!$J:$J,'2012Figures'!$C:$C,$A401,'2012Figures'!$I:$I,"",'2012Figures'!$B:$B,"CyToBroker",'2012Figures'!$G:$G,"P1",'2012Figures'!$E:$E,$B$1)</f>
        <v>0</v>
      </c>
      <c r="R401" s="46" t="str">
        <f t="shared" si="45"/>
        <v/>
      </c>
      <c r="S401" s="46" t="str">
        <f t="shared" si="45"/>
        <v/>
      </c>
      <c r="T401" s="46" t="str">
        <f t="shared" si="45"/>
        <v/>
      </c>
      <c r="U401" s="46" t="str">
        <f t="shared" si="45"/>
        <v/>
      </c>
      <c r="V401" s="46" t="str">
        <f t="shared" si="45"/>
        <v/>
      </c>
    </row>
    <row r="402" spans="1:22" x14ac:dyDescent="0.2">
      <c r="A402" s="21"/>
      <c r="B402" s="21" t="s">
        <v>92</v>
      </c>
      <c r="C402" s="22"/>
      <c r="D402" s="23">
        <f>SUM(E402:H402)</f>
        <v>0</v>
      </c>
      <c r="E402" s="23">
        <f>SUM(E400:E401)</f>
        <v>0</v>
      </c>
      <c r="F402" s="23">
        <f t="shared" ref="F402:H402" si="46">SUM(F400:F401)</f>
        <v>0</v>
      </c>
      <c r="G402" s="23">
        <f t="shared" si="46"/>
        <v>0</v>
      </c>
      <c r="H402" s="23">
        <f t="shared" si="46"/>
        <v>0</v>
      </c>
      <c r="I402" s="21"/>
      <c r="J402" s="22"/>
      <c r="K402" s="21"/>
      <c r="L402" s="43">
        <f>SUM(M402:P402)</f>
        <v>0</v>
      </c>
      <c r="M402" s="43">
        <f>SUM(M400:M401)</f>
        <v>0</v>
      </c>
      <c r="N402" s="43">
        <f t="shared" ref="N402:P402" si="47">SUM(N400:N401)</f>
        <v>0</v>
      </c>
      <c r="O402" s="43">
        <f t="shared" si="47"/>
        <v>0</v>
      </c>
      <c r="P402" s="43">
        <f t="shared" si="47"/>
        <v>0</v>
      </c>
      <c r="Q402" s="21"/>
      <c r="R402" s="21"/>
      <c r="S402" s="21"/>
      <c r="T402" s="21"/>
      <c r="U402" s="21"/>
      <c r="V402" s="21"/>
    </row>
    <row r="403" spans="1:22" x14ac:dyDescent="0.2">
      <c r="A403" s="28">
        <v>9120</v>
      </c>
      <c r="B403" s="28" t="s">
        <v>130</v>
      </c>
      <c r="C403" s="17" t="s">
        <v>88</v>
      </c>
      <c r="D403" s="18">
        <f>SUMIFS('2013Figures'!$J:$J,'2013Figures'!$C:$C,$A403,'2013Figures'!$E:$E,$B$1)</f>
        <v>0</v>
      </c>
      <c r="E403" s="18">
        <f>SUMIFS('2013Figures'!$J:$J,'2013Figures'!$C:$C,$A403,'2013Figures'!$B:$B,"BrokerToCy",'2013Figures'!$G:$G,"E1",'2013Figures'!$E:$E,$B$1)</f>
        <v>0</v>
      </c>
      <c r="F403" s="18">
        <f>SUMIFS('2013Figures'!$J:$J,'2013Figures'!$C:$C,$A403,'2013Figures'!$B:$B,"BrokerToCy",'2013Figures'!$G:$G,"P1",'2013Figures'!$E:$E,$B$1)</f>
        <v>0</v>
      </c>
      <c r="G403" s="18">
        <f>SUMIFS('2013Figures'!$J:$J,'2013Figures'!$C:$C,$A403,'2013Figures'!$B:$B,"CyToBroker",'2013Figures'!$G:$G,"E1",'2013Figures'!$E:$E,$B$1)</f>
        <v>0</v>
      </c>
      <c r="H403" s="18">
        <f>SUMIFS('2013Figures'!$J:$J,'2013Figures'!$C:$C,$A403,'2013Figures'!$B:$B,"CyToBroker",'2013Figures'!$G:$G,"P1",'2013Figures'!$E:$E,$B$1)</f>
        <v>0</v>
      </c>
      <c r="I403" s="28"/>
      <c r="J403" s="17"/>
      <c r="K403" s="28"/>
      <c r="L403" s="50">
        <f>SUMIFS('2012Figures'!$J:$J,'2012Figures'!$C:$C,$A403,'2012Figures'!$E:$E,$B$1)</f>
        <v>0</v>
      </c>
      <c r="M403" s="50">
        <f>SUMIFS('2012Figures'!$J:$J,'2012Figures'!$C:$C,$A403,'2012Figures'!$B:$B,"BrokerToCy",'2012Figures'!$G:$G,"E1",'2012Figures'!$E:$E,$B$1)</f>
        <v>0</v>
      </c>
      <c r="N403" s="50">
        <f>SUMIFS('2012Figures'!$J:$J,'2012Figures'!$C:$C,$A403,'2012Figures'!$B:$B,"BrokerToCy",'2012Figures'!$G:$G,"P1",'2012Figures'!$E:$E,$B$1)</f>
        <v>0</v>
      </c>
      <c r="O403" s="50">
        <f>SUMIFS('2012Figures'!$J:$J,'2012Figures'!$C:$C,$A403,'2012Figures'!$B:$B,"CyToBroker",'2012Figures'!$G:$G,"E1",'2012Figures'!$E:$E,$B$1)</f>
        <v>0</v>
      </c>
      <c r="P403" s="50">
        <f>SUMIFS('2012Figures'!$J:$J,'2012Figures'!$C:$C,$A403,'2012Figures'!$B:$B,"CyToBroker",'2012Figures'!$G:$G,"P1",'2012Figures'!$E:$E,$B$1)</f>
        <v>0</v>
      </c>
      <c r="Q403" s="28"/>
      <c r="R403" s="46" t="str">
        <f t="shared" ref="R403:V409" si="48">IF(L403=0,"",ROUND(D403/L403-1,2))</f>
        <v/>
      </c>
      <c r="S403" s="46" t="str">
        <f t="shared" si="48"/>
        <v/>
      </c>
      <c r="T403" s="46" t="str">
        <f t="shared" si="48"/>
        <v/>
      </c>
      <c r="U403" s="46" t="str">
        <f t="shared" si="48"/>
        <v/>
      </c>
      <c r="V403" s="46" t="str">
        <f t="shared" si="48"/>
        <v/>
      </c>
    </row>
    <row r="404" spans="1:22" x14ac:dyDescent="0.2">
      <c r="A404" s="1">
        <v>9120</v>
      </c>
      <c r="B404" s="1" t="s">
        <v>130</v>
      </c>
      <c r="C404" s="8">
        <v>1</v>
      </c>
      <c r="D404" s="29">
        <f>SUMIFS('2013Figures'!$J:$J,'2013Figures'!$C:$C,$A404,'2013Figures'!$H:$H,$B404,'2013Figures'!$I:$I,$C404,'2013Figures'!$E:$E,$B$1)</f>
        <v>0</v>
      </c>
      <c r="E404" s="9">
        <f>SUMIFS('2013Figures'!$J:$J,'2013Figures'!$C:$C,$A404,'2013Figures'!$H:$H,$B404,'2013Figures'!$I:$I,$C404,'2013Figures'!$B:$B,"BrokerToCy",'2013Figures'!$G:$G,"E1",'2013Figures'!$E:$E,$B$1)</f>
        <v>0</v>
      </c>
      <c r="F404" s="9">
        <f>SUMIFS('2013Figures'!$J:$J,'2013Figures'!$C:$C,$A404,'2013Figures'!$H:$H,$B404,'2013Figures'!$I:$I,$C404,'2013Figures'!$B:$B,"BrokerToCy",'2013Figures'!$G:$G,"P1",'2013Figures'!$E:$E,$B$1)</f>
        <v>0</v>
      </c>
      <c r="G404" s="9">
        <f>SUMIFS('2013Figures'!$J:$J,'2013Figures'!$C:$C,$A404,'2013Figures'!$H:$H,$B404,'2013Figures'!$I:$I,$C404,'2013Figures'!$B:$B,"CyToBroker",'2013Figures'!$G:$G,"E1",'2013Figures'!$E:$E,$B$1)</f>
        <v>0</v>
      </c>
      <c r="H404" s="9">
        <f>SUMIFS('2013Figures'!$J:$J,'2013Figures'!$C:$C,$A404,'2013Figures'!$H:$H,$B404,'2013Figures'!$I:$I,$C404,'2013Figures'!$B:$B,"CyToBroker",'2013Figures'!$G:$G,"P1",'2013Figures'!$E:$E,$B$1)</f>
        <v>0</v>
      </c>
      <c r="I404" s="30"/>
      <c r="J404" s="31">
        <v>201401</v>
      </c>
      <c r="K404" s="30"/>
      <c r="L404" s="42">
        <f>SUMIFS('2012Figures'!$J:$J,'2012Figures'!$C:$C,$A404,'2012Figures'!$H:$H,$B404,'2012Figures'!$I:$I,$C404,'2012Figures'!$E:$E,$B$1)</f>
        <v>0</v>
      </c>
      <c r="M404" s="52">
        <f>SUMIFS('2012Figures'!$J:$J,'2012Figures'!$C:$C,$A404,'2012Figures'!$H:$H,$B404,'2012Figures'!$I:$I,$C404,'2012Figures'!$B:$B,"BrokerToCy",'2012Figures'!$G:$G,"E1",'2012Figures'!$E:$E,$B$1)</f>
        <v>0</v>
      </c>
      <c r="N404" s="52">
        <f>SUMIFS('2012Figures'!$J:$J,'2012Figures'!$C:$C,$A404,'2012Figures'!$H:$H,$B404,'2012Figures'!$I:$I,$C404,'2012Figures'!$B:$B,"BrokerToCy",'2012Figures'!$G:$G,"P1",'2012Figures'!$E:$E,$B$1)</f>
        <v>0</v>
      </c>
      <c r="O404" s="52">
        <f>SUMIFS('2012Figures'!$J:$J,'2012Figures'!$C:$C,$A404,'2012Figures'!$H:$H,$B404,'2012Figures'!$I:$I,$C404,'2012Figures'!$B:$B,"CyToBroker",'2012Figures'!$G:$G,"E1",'2012Figures'!$E:$E,$B$1)</f>
        <v>0</v>
      </c>
      <c r="P404" s="52">
        <f>SUMIFS('2012Figures'!$J:$J,'2012Figures'!$C:$C,$A404,'2012Figures'!$H:$H,$B404,'2012Figures'!$I:$I,$C404,'2012Figures'!$B:$B,"CyToBroker",'2012Figures'!$G:$G,"P1",'2012Figures'!$E:$E,$B$1)</f>
        <v>0</v>
      </c>
      <c r="Q404" s="30"/>
      <c r="R404" s="46" t="str">
        <f t="shared" si="48"/>
        <v/>
      </c>
      <c r="S404" s="46" t="str">
        <f t="shared" si="48"/>
        <v/>
      </c>
      <c r="T404" s="46" t="str">
        <f t="shared" si="48"/>
        <v/>
      </c>
      <c r="U404" s="46" t="str">
        <f t="shared" si="48"/>
        <v/>
      </c>
      <c r="V404" s="46" t="str">
        <f t="shared" si="48"/>
        <v/>
      </c>
    </row>
    <row r="405" spans="1:22" x14ac:dyDescent="0.2">
      <c r="A405" s="1">
        <v>9120</v>
      </c>
      <c r="B405" s="1" t="s">
        <v>130</v>
      </c>
      <c r="D405" s="29">
        <f>SUMIFS('2013Figures'!$J:$J,'2013Figures'!$C:$C,$A405,'2013Figures'!$I:$I,"",'2013Figures'!$E:$E,$B$1)</f>
        <v>0</v>
      </c>
      <c r="E405" s="9">
        <f>SUMIFS('2013Figures'!$J:$J,'2013Figures'!$C:$C,$A405,'2013Figures'!$I:$I,"",'2013Figures'!$B:$B,"BrokerToCy",'2013Figures'!$G:$G,"E1",'2013Figures'!$E:$E,$B$1)</f>
        <v>0</v>
      </c>
      <c r="F405" s="9">
        <f>SUMIFS('2013Figures'!$J:$J,'2013Figures'!$C:$C,$A405,'2013Figures'!$I:$I,"",'2013Figures'!$B:$B,"BrokerToCy",'2013Figures'!$G:$G,"P1",'2013Figures'!$E:$E,$B$1)</f>
        <v>0</v>
      </c>
      <c r="G405" s="9">
        <f>SUMIFS('2013Figures'!$J:$J,'2013Figures'!$C:$C,$A405,'2013Figures'!$I:$I,"",'2013Figures'!$B:$B,"CyToBroker",'2013Figures'!$G:$G,"E1",'2013Figures'!$E:$E,$B$1)</f>
        <v>0</v>
      </c>
      <c r="H405" s="9">
        <f>SUMIFS('2013Figures'!$J:$J,'2013Figures'!$C:$C,$A405,'2013Figures'!$I:$I,"",'2013Figures'!$B:$B,"CyToBroker",'2013Figures'!$G:$G,"P1",'2013Figures'!$E:$E,$B$1)</f>
        <v>0</v>
      </c>
      <c r="J405" s="8" t="s">
        <v>131</v>
      </c>
      <c r="L405" s="42">
        <f>SUMIFS('2012Figures'!$J:$J,'2012Figures'!$C:$C,$A405,'2012Figures'!$I:$I,"",'2012Figures'!$E:$E,$B$1)</f>
        <v>0</v>
      </c>
      <c r="M405" s="52">
        <f>SUMIFS('2012Figures'!$J:$J,'2012Figures'!$C:$C,$A405,'2012Figures'!$I:$I,"",'2012Figures'!$B:$B,"BrokerToCy",'2012Figures'!$G:$G,"E1",'2012Figures'!$E:$E,$B$1)</f>
        <v>0</v>
      </c>
      <c r="N405" s="52">
        <f>SUMIFS('2012Figures'!$J:$J,'2012Figures'!$C:$C,$A405,'2012Figures'!$I:$I,"",'2012Figures'!$B:$B,"BrokerToCy",'2012Figures'!$G:$G,"P1",'2012Figures'!$E:$E,$B$1)</f>
        <v>0</v>
      </c>
      <c r="O405" s="52">
        <f>SUMIFS('2012Figures'!$J:$J,'2012Figures'!$C:$C,$A405,'2012Figures'!$I:$I,"",'2012Figures'!$B:$B,"CyToBroker",'2012Figures'!$G:$G,"E1",'2012Figures'!$E:$E,$B$1)</f>
        <v>0</v>
      </c>
      <c r="P405" s="52">
        <f>SUMIFS('2012Figures'!$J:$J,'2012Figures'!$C:$C,$A405,'2012Figures'!$I:$I,"",'2012Figures'!$B:$B,"CyToBroker",'2012Figures'!$G:$G,"P1",'2012Figures'!$E:$E,$B$1)</f>
        <v>0</v>
      </c>
      <c r="R405" s="46" t="str">
        <f t="shared" si="48"/>
        <v/>
      </c>
      <c r="S405" s="46" t="str">
        <f t="shared" si="48"/>
        <v/>
      </c>
      <c r="T405" s="46" t="str">
        <f t="shared" si="48"/>
        <v/>
      </c>
      <c r="U405" s="46" t="str">
        <f t="shared" si="48"/>
        <v/>
      </c>
      <c r="V405" s="46" t="str">
        <f t="shared" si="48"/>
        <v/>
      </c>
    </row>
    <row r="406" spans="1:22" x14ac:dyDescent="0.2">
      <c r="A406" s="21"/>
      <c r="B406" s="21" t="s">
        <v>92</v>
      </c>
      <c r="C406" s="22"/>
      <c r="D406" s="23">
        <f>SUM(E406:H406)</f>
        <v>0</v>
      </c>
      <c r="E406" s="23">
        <f>SUM(E404:E405)</f>
        <v>0</v>
      </c>
      <c r="F406" s="23">
        <f>SUM(F404:F405)</f>
        <v>0</v>
      </c>
      <c r="G406" s="23">
        <f>SUM(G404:G405)</f>
        <v>0</v>
      </c>
      <c r="H406" s="23">
        <f>SUM(H404:H405)</f>
        <v>0</v>
      </c>
      <c r="I406" s="21"/>
      <c r="J406" s="22"/>
      <c r="K406" s="21"/>
      <c r="L406" s="43">
        <f>SUM(M406:P406)</f>
        <v>0</v>
      </c>
      <c r="M406" s="43">
        <f>SUM(M404:M405)</f>
        <v>0</v>
      </c>
      <c r="N406" s="43">
        <f>SUM(N404:N405)</f>
        <v>0</v>
      </c>
      <c r="O406" s="43">
        <f>SUM(O404:O405)</f>
        <v>0</v>
      </c>
      <c r="P406" s="43">
        <f>SUM(P404:P405)</f>
        <v>0</v>
      </c>
      <c r="Q406" s="21"/>
      <c r="R406" s="21"/>
      <c r="S406" s="21"/>
      <c r="T406" s="21"/>
      <c r="U406" s="21"/>
      <c r="V406" s="21"/>
    </row>
    <row r="407" spans="1:22" x14ac:dyDescent="0.2">
      <c r="A407" s="28">
        <v>9730</v>
      </c>
      <c r="B407" s="28" t="s">
        <v>50</v>
      </c>
      <c r="C407" s="17" t="s">
        <v>88</v>
      </c>
      <c r="D407" s="18">
        <f>SUMIFS('2013Figures'!$J:$J,'2013Figures'!$C:$C,$A407,'2013Figures'!$E:$E,$B$1)</f>
        <v>0</v>
      </c>
      <c r="E407" s="18">
        <f>SUMIFS('2013Figures'!$J:$J,'2013Figures'!$C:$C,$A407,'2013Figures'!$B:$B,"BrokerToCy",'2013Figures'!$G:$G,"E1",'2013Figures'!$E:$E,$B$1)</f>
        <v>0</v>
      </c>
      <c r="F407" s="18">
        <f>SUMIFS('2013Figures'!$J:$J,'2013Figures'!$C:$C,$A407,'2013Figures'!$B:$B,"BrokerToCy",'2013Figures'!$G:$G,"P1",'2013Figures'!$E:$E,$B$1)</f>
        <v>0</v>
      </c>
      <c r="G407" s="18">
        <f>SUMIFS('2013Figures'!$J:$J,'2013Figures'!$C:$C,$A407,'2013Figures'!$B:$B,"CyToBroker",'2013Figures'!$G:$G,"E1",'2013Figures'!$E:$E,$B$1)</f>
        <v>0</v>
      </c>
      <c r="H407" s="18">
        <f>SUMIFS('2013Figures'!$J:$J,'2013Figures'!$C:$C,$A407,'2013Figures'!$B:$B,"CyToBroker",'2013Figures'!$G:$G,"P1",'2013Figures'!$E:$E,$B$1)</f>
        <v>0</v>
      </c>
      <c r="I407" s="28"/>
      <c r="J407" s="17"/>
      <c r="K407" s="28"/>
      <c r="L407" s="50">
        <f>SUMIFS('2012Figures'!$J:$J,'2012Figures'!$C:$C,$A407,'2012Figures'!$E:$E,$B$1)</f>
        <v>0</v>
      </c>
      <c r="M407" s="50">
        <f>SUMIFS('2012Figures'!$J:$J,'2012Figures'!$C:$C,$A407,'2012Figures'!$B:$B,"BrokerToCy",'2012Figures'!$G:$G,"E1",'2012Figures'!$E:$E,$B$1)</f>
        <v>0</v>
      </c>
      <c r="N407" s="50">
        <f>SUMIFS('2012Figures'!$J:$J,'2012Figures'!$C:$C,$A407,'2012Figures'!$B:$B,"BrokerToCy",'2012Figures'!$G:$G,"P1",'2012Figures'!$E:$E,$B$1)</f>
        <v>0</v>
      </c>
      <c r="O407" s="50">
        <f>SUMIFS('2012Figures'!$J:$J,'2012Figures'!$C:$C,$A407,'2012Figures'!$B:$B,"CyToBroker",'2012Figures'!$G:$G,"E1",'2012Figures'!$E:$E,$B$1)</f>
        <v>0</v>
      </c>
      <c r="P407" s="50">
        <f>SUMIFS('2012Figures'!$J:$J,'2012Figures'!$C:$C,$A407,'2012Figures'!$B:$B,"CyToBroker",'2012Figures'!$G:$G,"P1",'2012Figures'!$E:$E,$B$1)</f>
        <v>0</v>
      </c>
      <c r="Q407" s="28"/>
      <c r="R407" s="46" t="str">
        <f t="shared" ref="R407:V414" si="49">IF(L407=0,"",ROUND(D407/L407-1,2))</f>
        <v/>
      </c>
      <c r="S407" s="46" t="str">
        <f t="shared" si="49"/>
        <v/>
      </c>
      <c r="T407" s="46" t="str">
        <f t="shared" si="49"/>
        <v/>
      </c>
      <c r="U407" s="46" t="str">
        <f t="shared" si="49"/>
        <v/>
      </c>
      <c r="V407" s="46" t="str">
        <f t="shared" si="49"/>
        <v/>
      </c>
    </row>
    <row r="408" spans="1:22" x14ac:dyDescent="0.2">
      <c r="A408" s="1">
        <v>9730</v>
      </c>
      <c r="B408" s="1" t="s">
        <v>50</v>
      </c>
      <c r="C408" s="8">
        <v>3</v>
      </c>
      <c r="D408" s="29">
        <f>SUMIFS('2013Figures'!$J:$J,'2013Figures'!$C:$C,$A408,'2013Figures'!$H:$H,$B408,'2013Figures'!$I:$I,$C408,'2013Figures'!$E:$E,$B$1)</f>
        <v>0</v>
      </c>
      <c r="E408" s="9">
        <f>SUMIFS('2013Figures'!$J:$J,'2013Figures'!$C:$C,$A408,'2013Figures'!$H:$H,$B408,'2013Figures'!$I:$I,$C408,'2013Figures'!$B:$B,"BrokerToCy",'2013Figures'!$G:$G,"E1",'2013Figures'!$E:$E,$B$1)</f>
        <v>0</v>
      </c>
      <c r="F408" s="9">
        <f>SUMIFS('2013Figures'!$J:$J,'2013Figures'!$C:$C,$A408,'2013Figures'!$H:$H,$B408,'2013Figures'!$I:$I,$C408,'2013Figures'!$B:$B,"BrokerToCy",'2013Figures'!$G:$G,"P1",'2013Figures'!$E:$E,$B$1)</f>
        <v>0</v>
      </c>
      <c r="G408" s="9">
        <f>SUMIFS('2013Figures'!$J:$J,'2013Figures'!$C:$C,$A408,'2013Figures'!$H:$H,$B408,'2013Figures'!$I:$I,$C408,'2013Figures'!$B:$B,"CyToBroker",'2013Figures'!$G:$G,"E1",'2013Figures'!$E:$E,$B$1)</f>
        <v>0</v>
      </c>
      <c r="H408" s="9">
        <f>SUMIFS('2013Figures'!$J:$J,'2013Figures'!$C:$C,$A408,'2013Figures'!$H:$H,$B408,'2013Figures'!$I:$I,$C408,'2013Figures'!$B:$B,"CyToBroker",'2013Figures'!$G:$G,"P1",'2013Figures'!$E:$E,$B$1)</f>
        <v>0</v>
      </c>
      <c r="J408" s="8">
        <v>201501</v>
      </c>
      <c r="L408" s="42">
        <f>SUMIFS('2012Figures'!$J:$J,'2012Figures'!$C:$C,$A408,'2012Figures'!$H:$H,$B408,'2012Figures'!$I:$I,$C408,'2012Figures'!$E:$E,$B$1)</f>
        <v>0</v>
      </c>
      <c r="M408" s="52">
        <f>SUMIFS('2012Figures'!$J:$J,'2012Figures'!$C:$C,$A408,'2012Figures'!$H:$H,$B408,'2012Figures'!$I:$I,$C408,'2012Figures'!$B:$B,"BrokerToCy",'2012Figures'!$G:$G,"E1",'2012Figures'!$E:$E,$B$1)</f>
        <v>0</v>
      </c>
      <c r="N408" s="52">
        <f>SUMIFS('2012Figures'!$J:$J,'2012Figures'!$C:$C,$A408,'2012Figures'!$H:$H,$B408,'2012Figures'!$I:$I,$C408,'2012Figures'!$B:$B,"BrokerToCy",'2012Figures'!$G:$G,"P1",'2012Figures'!$E:$E,$B$1)</f>
        <v>0</v>
      </c>
      <c r="O408" s="52">
        <f>SUMIFS('2012Figures'!$J:$J,'2012Figures'!$C:$C,$A408,'2012Figures'!$H:$H,$B408,'2012Figures'!$I:$I,$C408,'2012Figures'!$B:$B,"CyToBroker",'2012Figures'!$G:$G,"E1",'2012Figures'!$E:$E,$B$1)</f>
        <v>0</v>
      </c>
      <c r="P408" s="52">
        <f>SUMIFS('2012Figures'!$J:$J,'2012Figures'!$C:$C,$A408,'2012Figures'!$H:$H,$B408,'2012Figures'!$I:$I,$C408,'2012Figures'!$B:$B,"CyToBroker",'2012Figures'!$G:$G,"P1",'2012Figures'!$E:$E,$B$1)</f>
        <v>0</v>
      </c>
      <c r="R408" s="46" t="str">
        <f t="shared" si="49"/>
        <v/>
      </c>
      <c r="S408" s="46" t="str">
        <f t="shared" si="49"/>
        <v/>
      </c>
      <c r="T408" s="46" t="str">
        <f t="shared" si="49"/>
        <v/>
      </c>
      <c r="U408" s="46" t="str">
        <f t="shared" si="49"/>
        <v/>
      </c>
      <c r="V408" s="46" t="str">
        <f t="shared" si="49"/>
        <v/>
      </c>
    </row>
    <row r="409" spans="1:22" x14ac:dyDescent="0.2">
      <c r="A409" s="1">
        <v>9730</v>
      </c>
      <c r="B409" s="1" t="s">
        <v>50</v>
      </c>
      <c r="C409" s="8">
        <v>2</v>
      </c>
      <c r="D409" s="29">
        <f>SUMIFS('2013Figures'!$J:$J,'2013Figures'!$C:$C,$A409,'2013Figures'!$H:$H,$B409,'2013Figures'!$I:$I,$C409,'2013Figures'!$E:$E,$B$1)</f>
        <v>0</v>
      </c>
      <c r="E409" s="9">
        <f>SUMIFS('2013Figures'!$J:$J,'2013Figures'!$C:$C,$A409,'2013Figures'!$H:$H,$B409,'2013Figures'!$I:$I,$C409,'2013Figures'!$B:$B,"BrokerToCy",'2013Figures'!$G:$G,"E1",'2013Figures'!$E:$E,$B$1)</f>
        <v>0</v>
      </c>
      <c r="F409" s="9">
        <f>SUMIFS('2013Figures'!$J:$J,'2013Figures'!$C:$C,$A409,'2013Figures'!$H:$H,$B409,'2013Figures'!$I:$I,$C409,'2013Figures'!$B:$B,"BrokerToCy",'2013Figures'!$G:$G,"P1",'2013Figures'!$E:$E,$B$1)</f>
        <v>0</v>
      </c>
      <c r="G409" s="9">
        <f>SUMIFS('2013Figures'!$J:$J,'2013Figures'!$C:$C,$A409,'2013Figures'!$H:$H,$B409,'2013Figures'!$I:$I,$C409,'2013Figures'!$B:$B,"CyToBroker",'2013Figures'!$G:$G,"E1",'2013Figures'!$E:$E,$B$1)</f>
        <v>0</v>
      </c>
      <c r="H409" s="9">
        <f>SUMIFS('2013Figures'!$J:$J,'2013Figures'!$C:$C,$A409,'2013Figures'!$H:$H,$B409,'2013Figures'!$I:$I,$C409,'2013Figures'!$B:$B,"CyToBroker",'2013Figures'!$G:$G,"P1",'2013Figures'!$E:$E,$B$1)</f>
        <v>0</v>
      </c>
      <c r="J409" s="8">
        <v>201401</v>
      </c>
      <c r="L409" s="42">
        <f>SUMIFS('2012Figures'!$J:$J,'2012Figures'!$C:$C,$A409,'2012Figures'!$H:$H,$B409,'2012Figures'!$I:$I,$C409,'2012Figures'!$E:$E,$B$1)</f>
        <v>0</v>
      </c>
      <c r="M409" s="52">
        <f>SUMIFS('2012Figures'!$J:$J,'2012Figures'!$C:$C,$A409,'2012Figures'!$H:$H,$B409,'2012Figures'!$I:$I,$C409,'2012Figures'!$B:$B,"BrokerToCy",'2012Figures'!$G:$G,"E1",'2012Figures'!$E:$E,$B$1)</f>
        <v>0</v>
      </c>
      <c r="N409" s="52">
        <f>SUMIFS('2012Figures'!$J:$J,'2012Figures'!$C:$C,$A409,'2012Figures'!$H:$H,$B409,'2012Figures'!$I:$I,$C409,'2012Figures'!$B:$B,"BrokerToCy",'2012Figures'!$G:$G,"P1",'2012Figures'!$E:$E,$B$1)</f>
        <v>0</v>
      </c>
      <c r="O409" s="52">
        <f>SUMIFS('2012Figures'!$J:$J,'2012Figures'!$C:$C,$A409,'2012Figures'!$H:$H,$B409,'2012Figures'!$I:$I,$C409,'2012Figures'!$B:$B,"CyToBroker",'2012Figures'!$G:$G,"E1",'2012Figures'!$E:$E,$B$1)</f>
        <v>0</v>
      </c>
      <c r="P409" s="52">
        <f>SUMIFS('2012Figures'!$J:$J,'2012Figures'!$C:$C,$A409,'2012Figures'!$H:$H,$B409,'2012Figures'!$I:$I,$C409,'2012Figures'!$B:$B,"CyToBroker",'2012Figures'!$G:$G,"P1",'2012Figures'!$E:$E,$B$1)</f>
        <v>0</v>
      </c>
      <c r="R409" s="46" t="str">
        <f t="shared" si="49"/>
        <v/>
      </c>
      <c r="S409" s="46" t="str">
        <f t="shared" si="49"/>
        <v/>
      </c>
      <c r="T409" s="46" t="str">
        <f t="shared" si="49"/>
        <v/>
      </c>
      <c r="U409" s="46" t="str">
        <f t="shared" si="49"/>
        <v/>
      </c>
      <c r="V409" s="46" t="str">
        <f t="shared" si="49"/>
        <v/>
      </c>
    </row>
    <row r="410" spans="1:22" x14ac:dyDescent="0.2">
      <c r="A410" s="1">
        <v>9730</v>
      </c>
      <c r="B410" s="1" t="s">
        <v>50</v>
      </c>
      <c r="C410" s="8">
        <v>1</v>
      </c>
      <c r="D410" s="29">
        <f>SUMIFS('2013Figures'!$J:$J,'2013Figures'!$C:$C,$A410,'2013Figures'!$H:$H,$B410,'2013Figures'!$I:$I,$C410,'2013Figures'!$E:$E,$B$1)</f>
        <v>0</v>
      </c>
      <c r="E410" s="9">
        <f>SUMIFS('2013Figures'!$J:$J,'2013Figures'!$C:$C,$A410,'2013Figures'!$H:$H,$B410,'2013Figures'!$I:$I,$C410,'2013Figures'!$B:$B,"BrokerToCy",'2013Figures'!$G:$G,"E1",'2013Figures'!$E:$E,$B$1)</f>
        <v>0</v>
      </c>
      <c r="F410" s="9">
        <f>SUMIFS('2013Figures'!$J:$J,'2013Figures'!$C:$C,$A410,'2013Figures'!$H:$H,$B410,'2013Figures'!$I:$I,$C410,'2013Figures'!$B:$B,"BrokerToCy",'2013Figures'!$G:$G,"P1",'2013Figures'!$E:$E,$B$1)</f>
        <v>0</v>
      </c>
      <c r="G410" s="9">
        <f>SUMIFS('2013Figures'!$J:$J,'2013Figures'!$C:$C,$A410,'2013Figures'!$H:$H,$B410,'2013Figures'!$I:$I,$C410,'2013Figures'!$B:$B,"CyToBroker",'2013Figures'!$G:$G,"E1",'2013Figures'!$E:$E,$B$1)</f>
        <v>0</v>
      </c>
      <c r="H410" s="9">
        <f>SUMIFS('2013Figures'!$J:$J,'2013Figures'!$C:$C,$A410,'2013Figures'!$H:$H,$B410,'2013Figures'!$I:$I,$C410,'2013Figures'!$B:$B,"CyToBroker",'2013Figures'!$G:$G,"P1",'2013Figures'!$E:$E,$B$1)</f>
        <v>0</v>
      </c>
      <c r="I410" s="30"/>
      <c r="J410" s="31">
        <v>200901</v>
      </c>
      <c r="K410" s="30"/>
      <c r="L410" s="42">
        <f>SUMIFS('2012Figures'!$J:$J,'2012Figures'!$C:$C,$A410,'2012Figures'!$H:$H,$B410,'2012Figures'!$I:$I,$C410,'2012Figures'!$E:$E,$B$1)</f>
        <v>0</v>
      </c>
      <c r="M410" s="52">
        <f>SUMIFS('2012Figures'!$J:$J,'2012Figures'!$C:$C,$A410,'2012Figures'!$H:$H,$B410,'2012Figures'!$I:$I,$C410,'2012Figures'!$B:$B,"BrokerToCy",'2012Figures'!$G:$G,"E1",'2012Figures'!$E:$E,$B$1)</f>
        <v>0</v>
      </c>
      <c r="N410" s="52">
        <f>SUMIFS('2012Figures'!$J:$J,'2012Figures'!$C:$C,$A410,'2012Figures'!$H:$H,$B410,'2012Figures'!$I:$I,$C410,'2012Figures'!$B:$B,"BrokerToCy",'2012Figures'!$G:$G,"P1",'2012Figures'!$E:$E,$B$1)</f>
        <v>0</v>
      </c>
      <c r="O410" s="52">
        <f>SUMIFS('2012Figures'!$J:$J,'2012Figures'!$C:$C,$A410,'2012Figures'!$H:$H,$B410,'2012Figures'!$I:$I,$C410,'2012Figures'!$B:$B,"CyToBroker",'2012Figures'!$G:$G,"E1",'2012Figures'!$E:$E,$B$1)</f>
        <v>0</v>
      </c>
      <c r="P410" s="52">
        <f>SUMIFS('2012Figures'!$J:$J,'2012Figures'!$C:$C,$A410,'2012Figures'!$H:$H,$B410,'2012Figures'!$I:$I,$C410,'2012Figures'!$B:$B,"CyToBroker",'2012Figures'!$G:$G,"P1",'2012Figures'!$E:$E,$B$1)</f>
        <v>0</v>
      </c>
      <c r="Q410" s="30"/>
      <c r="R410" s="46" t="str">
        <f>IF(L410=0,"",ROUND(D410/L410-1,2))</f>
        <v/>
      </c>
      <c r="S410" s="46" t="str">
        <f t="shared" si="49"/>
        <v/>
      </c>
      <c r="T410" s="46" t="str">
        <f t="shared" si="49"/>
        <v/>
      </c>
      <c r="U410" s="46" t="str">
        <f t="shared" si="49"/>
        <v/>
      </c>
      <c r="V410" s="46" t="str">
        <f t="shared" si="49"/>
        <v/>
      </c>
    </row>
    <row r="411" spans="1:22" x14ac:dyDescent="0.2">
      <c r="A411" s="1">
        <v>9730</v>
      </c>
      <c r="B411" s="1" t="s">
        <v>50</v>
      </c>
      <c r="D411" s="29">
        <f>SUMIFS('2013Figures'!$J:$J,'2013Figures'!$C:$C,$A411,'2013Figures'!$I:$I,"",'2013Figures'!$E:$E,$B$1)</f>
        <v>0</v>
      </c>
      <c r="E411" s="9">
        <f>SUMIFS('2013Figures'!$J:$J,'2013Figures'!$C:$C,$A411,'2013Figures'!$I:$I,"",'2013Figures'!$B:$B,"BrokerToCy",'2013Figures'!$G:$G,"E1",'2013Figures'!$E:$E,$B$1)</f>
        <v>0</v>
      </c>
      <c r="F411" s="9">
        <f>SUMIFS('2013Figures'!$J:$J,'2013Figures'!$C:$C,$A411,'2013Figures'!$I:$I,"",'2013Figures'!$B:$B,"BrokerToCy",'2013Figures'!$G:$G,"P1",'2013Figures'!$E:$E,$B$1)</f>
        <v>0</v>
      </c>
      <c r="G411" s="9">
        <f>SUMIFS('2013Figures'!$J:$J,'2013Figures'!$C:$C,$A411,'2013Figures'!$I:$I,"",'2013Figures'!$B:$B,"CyToBroker",'2013Figures'!$G:$G,"E1",'2013Figures'!$E:$E,$B$1)</f>
        <v>0</v>
      </c>
      <c r="H411" s="9">
        <f>SUMIFS('2013Figures'!$J:$J,'2013Figures'!$C:$C,$A411,'2013Figures'!$I:$I,"",'2013Figures'!$B:$B,"CyToBroker",'2013Figures'!$G:$G,"P1",'2013Figures'!$E:$E,$B$1)</f>
        <v>0</v>
      </c>
      <c r="J411" s="8" t="s">
        <v>131</v>
      </c>
      <c r="L411" s="42">
        <f>SUMIFS('2012Figures'!$J:$J,'2012Figures'!$C:$C,$A411,'2012Figures'!$I:$I,"",'2012Figures'!$E:$E,$B$1)</f>
        <v>0</v>
      </c>
      <c r="M411" s="52">
        <f>SUMIFS('2012Figures'!$J:$J,'2012Figures'!$C:$C,$A411,'2012Figures'!$I:$I,"",'2012Figures'!$B:$B,"BrokerToCy",'2012Figures'!$G:$G,"E1",'2012Figures'!$E:$E,$B$1)</f>
        <v>0</v>
      </c>
      <c r="N411" s="52">
        <f>SUMIFS('2012Figures'!$J:$J,'2012Figures'!$C:$C,$A411,'2012Figures'!$I:$I,"",'2012Figures'!$B:$B,"BrokerToCy",'2012Figures'!$G:$G,"P1",'2012Figures'!$E:$E,$B$1)</f>
        <v>0</v>
      </c>
      <c r="O411" s="52">
        <f>SUMIFS('2012Figures'!$J:$J,'2012Figures'!$C:$C,$A411,'2012Figures'!$I:$I,"",'2012Figures'!$B:$B,"CyToBroker",'2012Figures'!$G:$G,"E1",'2012Figures'!$E:$E,$B$1)</f>
        <v>0</v>
      </c>
      <c r="P411" s="52">
        <f>SUMIFS('2012Figures'!$J:$J,'2012Figures'!$C:$C,$A411,'2012Figures'!$I:$I,"",'2012Figures'!$B:$B,"CyToBroker",'2012Figures'!$G:$G,"P1",'2012Figures'!$E:$E,$B$1)</f>
        <v>0</v>
      </c>
      <c r="R411" s="46" t="str">
        <f t="shared" ref="R411:R418" si="50">IF(L411=0,"",ROUND(D411/L411-1,2))</f>
        <v/>
      </c>
      <c r="S411" s="46" t="str">
        <f t="shared" si="49"/>
        <v/>
      </c>
      <c r="T411" s="46" t="str">
        <f t="shared" si="49"/>
        <v/>
      </c>
      <c r="U411" s="46" t="str">
        <f t="shared" si="49"/>
        <v/>
      </c>
      <c r="V411" s="46" t="str">
        <f t="shared" si="49"/>
        <v/>
      </c>
    </row>
    <row r="412" spans="1:22" x14ac:dyDescent="0.2">
      <c r="A412" s="21"/>
      <c r="B412" s="21" t="s">
        <v>92</v>
      </c>
      <c r="C412" s="22"/>
      <c r="D412" s="23">
        <f>SUM(E412:H412)</f>
        <v>0</v>
      </c>
      <c r="E412" s="23">
        <f>SUM(E408:E411)</f>
        <v>0</v>
      </c>
      <c r="F412" s="23">
        <f>SUM(F408:F411)</f>
        <v>0</v>
      </c>
      <c r="G412" s="23">
        <f>SUM(G408:G411)</f>
        <v>0</v>
      </c>
      <c r="H412" s="23">
        <f>SUM(H408:H411)</f>
        <v>0</v>
      </c>
      <c r="I412" s="21"/>
      <c r="J412" s="22"/>
      <c r="K412" s="21"/>
      <c r="L412" s="43">
        <f>SUM(M412:P412)</f>
        <v>0</v>
      </c>
      <c r="M412" s="43">
        <f>SUM(M408:M411)</f>
        <v>0</v>
      </c>
      <c r="N412" s="43">
        <f>SUM(N408:N411)</f>
        <v>0</v>
      </c>
      <c r="O412" s="43">
        <f>SUM(O408:O411)</f>
        <v>0</v>
      </c>
      <c r="P412" s="43">
        <f>SUM(P408:P411)</f>
        <v>0</v>
      </c>
      <c r="Q412" s="21"/>
      <c r="R412" s="21"/>
      <c r="S412" s="21"/>
      <c r="T412" s="21"/>
      <c r="U412" s="21"/>
      <c r="V412" s="21"/>
    </row>
    <row r="413" spans="1:22" x14ac:dyDescent="0.2">
      <c r="L413" s="53"/>
      <c r="M413" s="53"/>
      <c r="N413" s="53"/>
      <c r="O413" s="53"/>
      <c r="P413" s="53"/>
    </row>
    <row r="414" spans="1:22" x14ac:dyDescent="0.2">
      <c r="L414" s="53"/>
      <c r="M414" s="53"/>
      <c r="N414" s="53"/>
      <c r="O414" s="53"/>
      <c r="P414" s="53"/>
    </row>
    <row r="415" spans="1:22" x14ac:dyDescent="0.2">
      <c r="L415" s="53"/>
      <c r="M415" s="53"/>
      <c r="N415" s="53"/>
      <c r="O415" s="53"/>
      <c r="P415" s="53"/>
    </row>
    <row r="416" spans="1:22" x14ac:dyDescent="0.2">
      <c r="L416" s="53"/>
      <c r="M416" s="53"/>
      <c r="N416" s="53"/>
      <c r="O416" s="53"/>
      <c r="P416" s="53"/>
    </row>
    <row r="417" spans="12:16" x14ac:dyDescent="0.2">
      <c r="L417" s="53"/>
      <c r="M417" s="53"/>
      <c r="N417" s="53"/>
      <c r="O417" s="53"/>
      <c r="P417" s="53"/>
    </row>
    <row r="418" spans="12:16" x14ac:dyDescent="0.2">
      <c r="L418" s="53"/>
      <c r="M418" s="53"/>
      <c r="N418" s="53"/>
      <c r="O418" s="53"/>
      <c r="P418" s="53"/>
    </row>
    <row r="419" spans="12:16" x14ac:dyDescent="0.2">
      <c r="L419" s="53"/>
      <c r="M419" s="53"/>
      <c r="N419" s="53"/>
      <c r="O419" s="53"/>
      <c r="P419" s="53"/>
    </row>
    <row r="420" spans="12:16" x14ac:dyDescent="0.2">
      <c r="L420" s="53"/>
      <c r="M420" s="53"/>
      <c r="N420" s="53"/>
      <c r="O420" s="53"/>
      <c r="P420" s="53"/>
    </row>
    <row r="421" spans="12:16" x14ac:dyDescent="0.2">
      <c r="L421" s="53"/>
      <c r="M421" s="53"/>
      <c r="N421" s="53"/>
      <c r="O421" s="53"/>
      <c r="P421" s="53"/>
    </row>
    <row r="422" spans="12:16" x14ac:dyDescent="0.2">
      <c r="L422" s="53"/>
      <c r="M422" s="53"/>
      <c r="N422" s="53"/>
      <c r="O422" s="53"/>
      <c r="P422" s="53"/>
    </row>
    <row r="423" spans="12:16" x14ac:dyDescent="0.2">
      <c r="L423" s="53"/>
      <c r="M423" s="53"/>
      <c r="N423" s="53"/>
      <c r="O423" s="53"/>
      <c r="P423" s="53"/>
    </row>
    <row r="424" spans="12:16" x14ac:dyDescent="0.2">
      <c r="L424" s="53"/>
      <c r="M424" s="53"/>
      <c r="N424" s="53"/>
      <c r="O424" s="53"/>
      <c r="P424" s="53"/>
    </row>
    <row r="425" spans="12:16" x14ac:dyDescent="0.2">
      <c r="L425" s="53"/>
      <c r="M425" s="53"/>
      <c r="N425" s="53"/>
      <c r="O425" s="53"/>
      <c r="P425" s="53"/>
    </row>
    <row r="426" spans="12:16" x14ac:dyDescent="0.2">
      <c r="L426" s="53"/>
      <c r="M426" s="53"/>
      <c r="N426" s="53"/>
      <c r="O426" s="53"/>
      <c r="P426" s="53"/>
    </row>
    <row r="427" spans="12:16" x14ac:dyDescent="0.2">
      <c r="L427" s="53"/>
      <c r="M427" s="53"/>
      <c r="N427" s="53"/>
      <c r="O427" s="53"/>
      <c r="P427" s="53"/>
    </row>
    <row r="428" spans="12:16" x14ac:dyDescent="0.2">
      <c r="L428" s="53"/>
      <c r="M428" s="53"/>
      <c r="N428" s="53"/>
      <c r="O428" s="53"/>
      <c r="P428" s="53"/>
    </row>
    <row r="429" spans="12:16" x14ac:dyDescent="0.2">
      <c r="L429" s="53"/>
      <c r="M429" s="53"/>
      <c r="N429" s="53"/>
      <c r="O429" s="53"/>
      <c r="P429" s="53"/>
    </row>
    <row r="430" spans="12:16" x14ac:dyDescent="0.2">
      <c r="L430" s="53"/>
      <c r="M430" s="53"/>
      <c r="N430" s="53"/>
      <c r="O430" s="53"/>
      <c r="P430" s="53"/>
    </row>
    <row r="431" spans="12:16" x14ac:dyDescent="0.2">
      <c r="L431" s="53"/>
      <c r="M431" s="53"/>
      <c r="N431" s="53"/>
      <c r="O431" s="53"/>
      <c r="P431" s="53"/>
    </row>
    <row r="432" spans="12:16" x14ac:dyDescent="0.2">
      <c r="L432" s="53"/>
      <c r="M432" s="53"/>
      <c r="N432" s="53"/>
      <c r="O432" s="53"/>
      <c r="P432" s="53"/>
    </row>
    <row r="433" spans="12:16" x14ac:dyDescent="0.2">
      <c r="L433" s="53"/>
      <c r="M433" s="53"/>
      <c r="N433" s="53"/>
      <c r="O433" s="53"/>
      <c r="P433" s="53"/>
    </row>
    <row r="434" spans="12:16" x14ac:dyDescent="0.2">
      <c r="L434" s="53"/>
      <c r="M434" s="53"/>
      <c r="N434" s="53"/>
      <c r="O434" s="53"/>
      <c r="P434" s="53"/>
    </row>
    <row r="435" spans="12:16" x14ac:dyDescent="0.2">
      <c r="L435" s="53"/>
      <c r="M435" s="53"/>
      <c r="N435" s="53"/>
      <c r="O435" s="53"/>
      <c r="P435" s="53"/>
    </row>
    <row r="436" spans="12:16" x14ac:dyDescent="0.2">
      <c r="L436" s="53"/>
      <c r="M436" s="53"/>
      <c r="N436" s="53"/>
      <c r="O436" s="53"/>
      <c r="P436" s="53"/>
    </row>
    <row r="437" spans="12:16" x14ac:dyDescent="0.2">
      <c r="L437" s="53"/>
      <c r="M437" s="53"/>
      <c r="N437" s="53"/>
      <c r="O437" s="53"/>
      <c r="P437" s="53"/>
    </row>
    <row r="438" spans="12:16" x14ac:dyDescent="0.2">
      <c r="L438" s="53"/>
      <c r="M438" s="53"/>
      <c r="N438" s="53"/>
      <c r="O438" s="53"/>
      <c r="P438" s="53"/>
    </row>
    <row r="439" spans="12:16" x14ac:dyDescent="0.2">
      <c r="L439" s="53"/>
      <c r="M439" s="53"/>
      <c r="N439" s="53"/>
      <c r="O439" s="53"/>
      <c r="P439" s="53"/>
    </row>
    <row r="440" spans="12:16" x14ac:dyDescent="0.2">
      <c r="L440" s="53"/>
      <c r="M440" s="53"/>
      <c r="N440" s="53"/>
      <c r="O440" s="53"/>
      <c r="P440" s="53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0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9.140625" style="1"/>
    <col min="2" max="2" width="12.42578125" style="1" customWidth="1"/>
    <col min="3" max="3" width="9.140625" style="8"/>
    <col min="4" max="8" width="12.140625" style="1" customWidth="1"/>
    <col min="9" max="9" width="9.140625" style="1"/>
    <col min="10" max="10" width="9.140625" style="8"/>
    <col min="11" max="16384" width="9.140625" style="1"/>
  </cols>
  <sheetData>
    <row r="1" spans="1:22" x14ac:dyDescent="0.2">
      <c r="A1" s="28" t="s">
        <v>144</v>
      </c>
      <c r="B1" s="28">
        <v>10</v>
      </c>
      <c r="C1" s="16" t="s">
        <v>154</v>
      </c>
      <c r="D1" s="10"/>
      <c r="E1" s="10"/>
      <c r="F1" s="10"/>
      <c r="G1" s="10"/>
      <c r="H1" s="10"/>
      <c r="I1" s="10"/>
      <c r="J1" s="12"/>
    </row>
    <row r="2" spans="1:22" x14ac:dyDescent="0.2">
      <c r="A2" s="28" t="s">
        <v>89</v>
      </c>
      <c r="D2" s="38">
        <v>2013</v>
      </c>
      <c r="E2" s="11" t="s">
        <v>86</v>
      </c>
      <c r="F2" s="11" t="s">
        <v>86</v>
      </c>
      <c r="G2" s="11" t="s">
        <v>87</v>
      </c>
      <c r="H2" s="11" t="s">
        <v>87</v>
      </c>
      <c r="J2" s="17" t="s">
        <v>91</v>
      </c>
      <c r="L2" s="48">
        <v>2012</v>
      </c>
      <c r="M2" s="49" t="s">
        <v>86</v>
      </c>
      <c r="N2" s="49" t="s">
        <v>86</v>
      </c>
      <c r="O2" s="49" t="s">
        <v>87</v>
      </c>
      <c r="P2" s="49" t="s">
        <v>87</v>
      </c>
      <c r="R2" s="38" t="str">
        <f>"Delta % "&amp;D2&amp;"/"&amp;L2</f>
        <v>Delta % 2013/2012</v>
      </c>
    </row>
    <row r="3" spans="1:22" x14ac:dyDescent="0.2">
      <c r="A3" s="13" t="s">
        <v>90</v>
      </c>
      <c r="B3" s="14" t="s">
        <v>83</v>
      </c>
      <c r="C3" s="8" t="s">
        <v>84</v>
      </c>
      <c r="D3" s="11" t="s">
        <v>85</v>
      </c>
      <c r="E3" s="11" t="s">
        <v>9</v>
      </c>
      <c r="F3" s="11" t="s">
        <v>6</v>
      </c>
      <c r="G3" s="11" t="s">
        <v>9</v>
      </c>
      <c r="H3" s="11" t="s">
        <v>6</v>
      </c>
      <c r="I3" s="11"/>
      <c r="J3" s="12"/>
      <c r="K3" s="11"/>
      <c r="L3" s="49" t="s">
        <v>85</v>
      </c>
      <c r="M3" s="49" t="s">
        <v>9</v>
      </c>
      <c r="N3" s="49" t="s">
        <v>6</v>
      </c>
      <c r="O3" s="49" t="s">
        <v>9</v>
      </c>
      <c r="P3" s="49" t="s">
        <v>6</v>
      </c>
      <c r="Q3" s="11"/>
      <c r="R3" s="11" t="s">
        <v>85</v>
      </c>
      <c r="S3" s="11" t="s">
        <v>171</v>
      </c>
      <c r="T3" s="11" t="s">
        <v>172</v>
      </c>
      <c r="U3" s="11" t="s">
        <v>173</v>
      </c>
      <c r="V3" s="11" t="s">
        <v>174</v>
      </c>
    </row>
    <row r="4" spans="1:22" x14ac:dyDescent="0.2">
      <c r="A4" s="15" t="s">
        <v>88</v>
      </c>
      <c r="B4" s="16" t="s">
        <v>88</v>
      </c>
      <c r="C4" s="17" t="s">
        <v>88</v>
      </c>
      <c r="D4" s="18">
        <f t="shared" ref="D4:D30" si="0">SUM(E4:H4)</f>
        <v>10338</v>
      </c>
      <c r="E4" s="18">
        <f>SUMIFS('2013Figures'!$J:$J,'2013Figures'!$B:$B,"BrokerToCy",'2013Figures'!$G:$G,"E1",'2013Figures'!$E:$E,$B$1)</f>
        <v>9</v>
      </c>
      <c r="F4" s="18">
        <f>SUMIFS('2013Figures'!$J:$J,'2013Figures'!$B:$B,"BrokerToCy",'2013Figures'!$G:$G,"P1",'2013Figures'!$E:$E,$B$1)</f>
        <v>0</v>
      </c>
      <c r="G4" s="18">
        <f>SUMIFS('2013Figures'!$J:$J,'2013Figures'!$B:$B,"CyToBroker",'2013Figures'!$G:$G,"E1",'2013Figures'!$E:$E,$B$1)</f>
        <v>10329</v>
      </c>
      <c r="H4" s="18">
        <f>SUMIFS('2013Figures'!$J:$J,'2013Figures'!$B:$B,"CyToBroker",'2013Figures'!$G:$G,"P1",'2013Figures'!$E:$E,$B$1)</f>
        <v>0</v>
      </c>
      <c r="I4" s="15"/>
      <c r="J4" s="17" t="s">
        <v>88</v>
      </c>
      <c r="K4" s="15"/>
      <c r="L4" s="50">
        <f t="shared" ref="L4" si="1">SUM(M4:P4)</f>
        <v>9461</v>
      </c>
      <c r="M4" s="50">
        <f>SUMIFS('2012Figures'!$J:$J,'2012Figures'!$B:$B,"BrokerToCy",'2012Figures'!$G:$G,"E1",'2012Figures'!$E:$E,$B$1)</f>
        <v>6</v>
      </c>
      <c r="N4" s="50">
        <f>SUMIFS('2012Figures'!$J:$J,'2012Figures'!$B:$B,"BrokerToCy",'2012Figures'!$G:$G,"P1",'2012Figures'!$E:$E,$B$1)</f>
        <v>0</v>
      </c>
      <c r="O4" s="50">
        <f>SUMIFS('2012Figures'!$J:$J,'2012Figures'!$B:$B,"CyToBroker",'2012Figures'!$G:$G,"E1",'2012Figures'!$E:$E,$B$1)</f>
        <v>9455</v>
      </c>
      <c r="P4" s="50">
        <f>SUMIFS('2012Figures'!$J:$J,'2012Figures'!$B:$B,"CyToBroker",'2012Figures'!$G:$G,"P1",'2012Figures'!$E:$E,$B$1)</f>
        <v>0</v>
      </c>
      <c r="Q4" s="15"/>
      <c r="R4" s="46">
        <f>IF(L4=0,"",ROUND(D4/L4-1,2))</f>
        <v>0.09</v>
      </c>
      <c r="S4" s="46">
        <f t="shared" ref="S4:V29" si="2">IF(M4=0,"",ROUND(E4/M4-1,2))</f>
        <v>0.5</v>
      </c>
      <c r="T4" s="46" t="str">
        <f t="shared" si="2"/>
        <v/>
      </c>
      <c r="U4" s="46">
        <f t="shared" si="2"/>
        <v>0.09</v>
      </c>
      <c r="V4" s="46" t="str">
        <f t="shared" si="2"/>
        <v/>
      </c>
    </row>
    <row r="5" spans="1:22" x14ac:dyDescent="0.2">
      <c r="A5" s="13" t="s">
        <v>88</v>
      </c>
      <c r="B5" s="19" t="s">
        <v>88</v>
      </c>
      <c r="C5" s="12" t="s">
        <v>88</v>
      </c>
      <c r="D5" s="18">
        <f>SUM(E5:H5)</f>
        <v>3447</v>
      </c>
      <c r="E5" s="20">
        <f>SUMIFS(E$32:E$412,$J$32:$J$412,$J5)</f>
        <v>0</v>
      </c>
      <c r="F5" s="20">
        <f>SUMIFS(F$32:F$412,$J$32:$J$412,$J5)</f>
        <v>0</v>
      </c>
      <c r="G5" s="20">
        <f>SUMIFS(G$32:G$412,$J$32:$J$412,$J5)</f>
        <v>3447</v>
      </c>
      <c r="H5" s="20">
        <f>SUMIFS(H$32:H$412,$J$32:$J$412,$J5)</f>
        <v>0</v>
      </c>
      <c r="I5" s="13"/>
      <c r="J5" s="17" t="s">
        <v>146</v>
      </c>
      <c r="K5" s="13"/>
      <c r="L5" s="50">
        <f>SUM(M5:P5)</f>
        <v>46</v>
      </c>
      <c r="M5" s="51">
        <f>SUMIFS(M$32:M$412,$J$32:$J$412,$J5)</f>
        <v>0</v>
      </c>
      <c r="N5" s="51">
        <f>SUMIFS(N$32:N$412,$J$32:$J$412,$J5)</f>
        <v>0</v>
      </c>
      <c r="O5" s="51">
        <f>SUMIFS(O$32:O$412,$J$32:$J$412,$J5)</f>
        <v>46</v>
      </c>
      <c r="P5" s="51">
        <f>SUMIFS(P$32:P$412,$J$32:$J$412,$J5)</f>
        <v>0</v>
      </c>
      <c r="Q5" s="13"/>
      <c r="R5" s="46">
        <f t="shared" ref="R5:R29" si="3">IF(L5=0,"",ROUND(D5/L5-1,2))</f>
        <v>73.930000000000007</v>
      </c>
      <c r="S5" s="46" t="str">
        <f t="shared" si="2"/>
        <v/>
      </c>
      <c r="T5" s="46" t="str">
        <f t="shared" si="2"/>
        <v/>
      </c>
      <c r="U5" s="46">
        <f t="shared" si="2"/>
        <v>73.930000000000007</v>
      </c>
      <c r="V5" s="46" t="str">
        <f t="shared" si="2"/>
        <v/>
      </c>
    </row>
    <row r="6" spans="1:22" x14ac:dyDescent="0.2">
      <c r="A6" s="13" t="s">
        <v>88</v>
      </c>
      <c r="B6" s="19" t="s">
        <v>88</v>
      </c>
      <c r="C6" s="12" t="s">
        <v>88</v>
      </c>
      <c r="D6" s="18">
        <f>SUM(E6:H6)</f>
        <v>0</v>
      </c>
      <c r="E6" s="20">
        <f>SUMIFS(E$32:E$412,$J$32:$J$412,$J6)</f>
        <v>0</v>
      </c>
      <c r="F6" s="20">
        <f>SUMIFS(F$32:F$412,$J$32:$J$412,$J6)</f>
        <v>0</v>
      </c>
      <c r="G6" s="20">
        <f>SUMIFS(G$32:G$412,$J$32:$J$412,$J6)</f>
        <v>0</v>
      </c>
      <c r="H6" s="20">
        <f>SUMIFS(H$32:H$412,$J$32:$J$412,$J6)</f>
        <v>0</v>
      </c>
      <c r="I6" s="13"/>
      <c r="J6" s="17">
        <v>201502</v>
      </c>
      <c r="K6" s="13"/>
      <c r="L6" s="50">
        <f>SUM(M6:P6)</f>
        <v>0</v>
      </c>
      <c r="M6" s="51">
        <f>SUMIFS(M$32:M$412,$J$32:$J$412,$J6)</f>
        <v>0</v>
      </c>
      <c r="N6" s="51">
        <f>SUMIFS(N$32:N$412,$J$32:$J$412,$J6)</f>
        <v>0</v>
      </c>
      <c r="O6" s="51">
        <f>SUMIFS(O$32:O$412,$J$32:$J$412,$J6)</f>
        <v>0</v>
      </c>
      <c r="P6" s="51">
        <f>SUMIFS(P$32:P$412,$J$32:$J$412,$J6)</f>
        <v>0</v>
      </c>
      <c r="Q6" s="13"/>
      <c r="R6" s="46" t="str">
        <f t="shared" si="3"/>
        <v/>
      </c>
      <c r="S6" s="46" t="str">
        <f t="shared" si="2"/>
        <v/>
      </c>
      <c r="T6" s="46" t="str">
        <f t="shared" si="2"/>
        <v/>
      </c>
      <c r="U6" s="46" t="str">
        <f t="shared" si="2"/>
        <v/>
      </c>
      <c r="V6" s="46" t="str">
        <f t="shared" si="2"/>
        <v/>
      </c>
    </row>
    <row r="7" spans="1:22" x14ac:dyDescent="0.2">
      <c r="A7" s="13" t="s">
        <v>88</v>
      </c>
      <c r="B7" s="19" t="s">
        <v>88</v>
      </c>
      <c r="C7" s="12" t="s">
        <v>88</v>
      </c>
      <c r="D7" s="18">
        <f>SUM(E7:H7)</f>
        <v>0</v>
      </c>
      <c r="E7" s="20">
        <f>SUMIFS(E$32:E$412,$J$32:$J$412,$J7)</f>
        <v>0</v>
      </c>
      <c r="F7" s="20">
        <f>SUMIFS(F$32:F$412,$J$32:$J$412,$J7)</f>
        <v>0</v>
      </c>
      <c r="G7" s="20">
        <f>SUMIFS(G$32:G$412,$J$32:$J$412,$J7)</f>
        <v>0</v>
      </c>
      <c r="H7" s="20">
        <f>SUMIFS(H$32:H$412,$J$32:$J$412,$J7)</f>
        <v>0</v>
      </c>
      <c r="I7" s="13"/>
      <c r="J7" s="17">
        <v>201501</v>
      </c>
      <c r="K7" s="13"/>
      <c r="L7" s="50">
        <f>SUM(M7:P7)</f>
        <v>0</v>
      </c>
      <c r="M7" s="51">
        <f>SUMIFS(M$32:M$412,$J$32:$J$412,$J7)</f>
        <v>0</v>
      </c>
      <c r="N7" s="51">
        <f>SUMIFS(N$32:N$412,$J$32:$J$412,$J7)</f>
        <v>0</v>
      </c>
      <c r="O7" s="51">
        <f>SUMIFS(O$32:O$412,$J$32:$J$412,$J7)</f>
        <v>0</v>
      </c>
      <c r="P7" s="51">
        <f>SUMIFS(P$32:P$412,$J$32:$J$412,$J7)</f>
        <v>0</v>
      </c>
      <c r="Q7" s="13"/>
      <c r="R7" s="46" t="str">
        <f t="shared" si="3"/>
        <v/>
      </c>
      <c r="S7" s="46" t="str">
        <f t="shared" si="2"/>
        <v/>
      </c>
      <c r="T7" s="46" t="str">
        <f t="shared" si="2"/>
        <v/>
      </c>
      <c r="U7" s="46" t="str">
        <f t="shared" si="2"/>
        <v/>
      </c>
      <c r="V7" s="46" t="str">
        <f t="shared" si="2"/>
        <v/>
      </c>
    </row>
    <row r="8" spans="1:22" x14ac:dyDescent="0.2">
      <c r="A8" s="13" t="s">
        <v>88</v>
      </c>
      <c r="B8" s="19" t="s">
        <v>88</v>
      </c>
      <c r="C8" s="12" t="s">
        <v>88</v>
      </c>
      <c r="D8" s="18">
        <f>SUM(E8:H8)</f>
        <v>0</v>
      </c>
      <c r="E8" s="20">
        <f>SUMIFS(E$32:E$412,$J$32:$J$412,$J8)</f>
        <v>0</v>
      </c>
      <c r="F8" s="20">
        <f>SUMIFS(F$32:F$412,$J$32:$J$412,$J8)</f>
        <v>0</v>
      </c>
      <c r="G8" s="20">
        <f>SUMIFS(G$32:G$412,$J$32:$J$412,$J8)</f>
        <v>0</v>
      </c>
      <c r="H8" s="20">
        <f>SUMIFS(H$32:H$412,$J$32:$J$412,$J8)</f>
        <v>0</v>
      </c>
      <c r="I8" s="13"/>
      <c r="J8" s="17">
        <v>201401</v>
      </c>
      <c r="K8" s="13"/>
      <c r="L8" s="50">
        <f>SUM(M8:P8)</f>
        <v>0</v>
      </c>
      <c r="M8" s="51">
        <f>SUMIFS(M$32:M$412,$J$32:$J$412,$J8)</f>
        <v>0</v>
      </c>
      <c r="N8" s="51">
        <f>SUMIFS(N$32:N$412,$J$32:$J$412,$J8)</f>
        <v>0</v>
      </c>
      <c r="O8" s="51">
        <f>SUMIFS(O$32:O$412,$J$32:$J$412,$J8)</f>
        <v>0</v>
      </c>
      <c r="P8" s="51">
        <f>SUMIFS(P$32:P$412,$J$32:$J$412,$J8)</f>
        <v>0</v>
      </c>
      <c r="Q8" s="13"/>
      <c r="R8" s="46" t="str">
        <f t="shared" si="3"/>
        <v/>
      </c>
      <c r="S8" s="46" t="str">
        <f t="shared" si="2"/>
        <v/>
      </c>
      <c r="T8" s="46" t="str">
        <f t="shared" si="2"/>
        <v/>
      </c>
      <c r="U8" s="46" t="str">
        <f t="shared" si="2"/>
        <v/>
      </c>
      <c r="V8" s="46" t="str">
        <f t="shared" si="2"/>
        <v/>
      </c>
    </row>
    <row r="9" spans="1:22" x14ac:dyDescent="0.2">
      <c r="A9" s="13" t="s">
        <v>88</v>
      </c>
      <c r="B9" s="19" t="s">
        <v>88</v>
      </c>
      <c r="C9" s="12" t="s">
        <v>88</v>
      </c>
      <c r="D9" s="18">
        <f t="shared" ref="D9:D19" si="4">SUM(E9:H9)</f>
        <v>0</v>
      </c>
      <c r="E9" s="20">
        <f>SUMIFS(E$32:E$412,$J$32:$J$412,$J9)</f>
        <v>0</v>
      </c>
      <c r="F9" s="20">
        <f>SUMIFS(F$32:F$412,$J$32:$J$412,$J9)</f>
        <v>0</v>
      </c>
      <c r="G9" s="20">
        <f>SUMIFS(G$32:G$412,$J$32:$J$412,$J9)</f>
        <v>0</v>
      </c>
      <c r="H9" s="20">
        <f>SUMIFS(H$32:H$412,$J$32:$J$412,$J9)</f>
        <v>0</v>
      </c>
      <c r="I9" s="13"/>
      <c r="J9" s="17">
        <v>201301</v>
      </c>
      <c r="K9" s="13"/>
      <c r="L9" s="50">
        <f t="shared" ref="L9:L19" si="5">SUM(M9:P9)</f>
        <v>0</v>
      </c>
      <c r="M9" s="51">
        <f>SUMIFS(M$32:M$412,$J$32:$J$412,$J9)</f>
        <v>0</v>
      </c>
      <c r="N9" s="51">
        <f>SUMIFS(N$32:N$412,$J$32:$J$412,$J9)</f>
        <v>0</v>
      </c>
      <c r="O9" s="51">
        <f>SUMIFS(O$32:O$412,$J$32:$J$412,$J9)</f>
        <v>0</v>
      </c>
      <c r="P9" s="51">
        <f>SUMIFS(P$32:P$412,$J$32:$J$412,$J9)</f>
        <v>0</v>
      </c>
      <c r="Q9" s="13"/>
      <c r="R9" s="46" t="str">
        <f t="shared" si="3"/>
        <v/>
      </c>
      <c r="S9" s="46" t="str">
        <f t="shared" si="2"/>
        <v/>
      </c>
      <c r="T9" s="46" t="str">
        <f t="shared" si="2"/>
        <v/>
      </c>
      <c r="U9" s="46" t="str">
        <f t="shared" si="2"/>
        <v/>
      </c>
      <c r="V9" s="46" t="str">
        <f t="shared" si="2"/>
        <v/>
      </c>
    </row>
    <row r="10" spans="1:22" x14ac:dyDescent="0.2">
      <c r="A10" s="13" t="s">
        <v>88</v>
      </c>
      <c r="B10" s="19" t="s">
        <v>88</v>
      </c>
      <c r="C10" s="12" t="s">
        <v>88</v>
      </c>
      <c r="D10" s="18">
        <f t="shared" si="4"/>
        <v>0</v>
      </c>
      <c r="E10" s="20">
        <f>SUMIFS(E$32:E$412,$J$32:$J$412,$J10)</f>
        <v>0</v>
      </c>
      <c r="F10" s="20">
        <f>SUMIFS(F$32:F$412,$J$32:$J$412,$J10)</f>
        <v>0</v>
      </c>
      <c r="G10" s="20">
        <f>SUMIFS(G$32:G$412,$J$32:$J$412,$J10)</f>
        <v>0</v>
      </c>
      <c r="H10" s="20">
        <f>SUMIFS(H$32:H$412,$J$32:$J$412,$J10)</f>
        <v>0</v>
      </c>
      <c r="I10" s="13"/>
      <c r="J10" s="17">
        <v>201201</v>
      </c>
      <c r="K10" s="13"/>
      <c r="L10" s="50">
        <f t="shared" si="5"/>
        <v>0</v>
      </c>
      <c r="M10" s="51">
        <f>SUMIFS(M$32:M$412,$J$32:$J$412,$J10)</f>
        <v>0</v>
      </c>
      <c r="N10" s="51">
        <f>SUMIFS(N$32:N$412,$J$32:$J$412,$J10)</f>
        <v>0</v>
      </c>
      <c r="O10" s="51">
        <f>SUMIFS(O$32:O$412,$J$32:$J$412,$J10)</f>
        <v>0</v>
      </c>
      <c r="P10" s="51">
        <f>SUMIFS(P$32:P$412,$J$32:$J$412,$J10)</f>
        <v>0</v>
      </c>
      <c r="Q10" s="13"/>
      <c r="R10" s="46" t="str">
        <f t="shared" si="3"/>
        <v/>
      </c>
      <c r="S10" s="46" t="str">
        <f t="shared" si="2"/>
        <v/>
      </c>
      <c r="T10" s="46" t="str">
        <f t="shared" si="2"/>
        <v/>
      </c>
      <c r="U10" s="46" t="str">
        <f t="shared" si="2"/>
        <v/>
      </c>
      <c r="V10" s="46" t="str">
        <f t="shared" si="2"/>
        <v/>
      </c>
    </row>
    <row r="11" spans="1:22" x14ac:dyDescent="0.2">
      <c r="A11" s="13" t="s">
        <v>88</v>
      </c>
      <c r="B11" s="19" t="s">
        <v>88</v>
      </c>
      <c r="C11" s="12" t="s">
        <v>88</v>
      </c>
      <c r="D11" s="18">
        <f t="shared" si="4"/>
        <v>0</v>
      </c>
      <c r="E11" s="20">
        <f>SUMIFS(E$32:E$412,$J$32:$J$412,$J11)</f>
        <v>0</v>
      </c>
      <c r="F11" s="20">
        <f>SUMIFS(F$32:F$412,$J$32:$J$412,$J11)</f>
        <v>0</v>
      </c>
      <c r="G11" s="20">
        <f>SUMIFS(G$32:G$412,$J$32:$J$412,$J11)</f>
        <v>0</v>
      </c>
      <c r="H11" s="20">
        <f>SUMIFS(H$32:H$412,$J$32:$J$412,$J11)</f>
        <v>0</v>
      </c>
      <c r="I11" s="13"/>
      <c r="J11" s="17">
        <v>201101</v>
      </c>
      <c r="K11" s="13"/>
      <c r="L11" s="50">
        <f t="shared" si="5"/>
        <v>0</v>
      </c>
      <c r="M11" s="51">
        <f>SUMIFS(M$32:M$412,$J$32:$J$412,$J11)</f>
        <v>0</v>
      </c>
      <c r="N11" s="51">
        <f>SUMIFS(N$32:N$412,$J$32:$J$412,$J11)</f>
        <v>0</v>
      </c>
      <c r="O11" s="51">
        <f>SUMIFS(O$32:O$412,$J$32:$J$412,$J11)</f>
        <v>0</v>
      </c>
      <c r="P11" s="51">
        <f>SUMIFS(P$32:P$412,$J$32:$J$412,$J11)</f>
        <v>0</v>
      </c>
      <c r="Q11" s="13"/>
      <c r="R11" s="46" t="str">
        <f t="shared" si="3"/>
        <v/>
      </c>
      <c r="S11" s="46" t="str">
        <f t="shared" si="2"/>
        <v/>
      </c>
      <c r="T11" s="46" t="str">
        <f t="shared" si="2"/>
        <v/>
      </c>
      <c r="U11" s="46" t="str">
        <f t="shared" si="2"/>
        <v/>
      </c>
      <c r="V11" s="46" t="str">
        <f t="shared" si="2"/>
        <v/>
      </c>
    </row>
    <row r="12" spans="1:22" x14ac:dyDescent="0.2">
      <c r="A12" s="13" t="s">
        <v>88</v>
      </c>
      <c r="B12" s="19" t="s">
        <v>88</v>
      </c>
      <c r="C12" s="12" t="s">
        <v>88</v>
      </c>
      <c r="D12" s="18">
        <f t="shared" si="4"/>
        <v>0</v>
      </c>
      <c r="E12" s="20">
        <f>SUMIFS(E$32:E$412,$J$32:$J$412,$J12)</f>
        <v>0</v>
      </c>
      <c r="F12" s="20">
        <f>SUMIFS(F$32:F$412,$J$32:$J$412,$J12)</f>
        <v>0</v>
      </c>
      <c r="G12" s="20">
        <f>SUMIFS(G$32:G$412,$J$32:$J$412,$J12)</f>
        <v>0</v>
      </c>
      <c r="H12" s="20">
        <f>SUMIFS(H$32:H$412,$J$32:$J$412,$J12)</f>
        <v>0</v>
      </c>
      <c r="I12" s="13"/>
      <c r="J12" s="17">
        <v>201010</v>
      </c>
      <c r="K12" s="13"/>
      <c r="L12" s="50">
        <f t="shared" si="5"/>
        <v>0</v>
      </c>
      <c r="M12" s="51">
        <f>SUMIFS(M$32:M$412,$J$32:$J$412,$J12)</f>
        <v>0</v>
      </c>
      <c r="N12" s="51">
        <f>SUMIFS(N$32:N$412,$J$32:$J$412,$J12)</f>
        <v>0</v>
      </c>
      <c r="O12" s="51">
        <f>SUMIFS(O$32:O$412,$J$32:$J$412,$J12)</f>
        <v>0</v>
      </c>
      <c r="P12" s="51">
        <f>SUMIFS(P$32:P$412,$J$32:$J$412,$J12)</f>
        <v>0</v>
      </c>
      <c r="Q12" s="13"/>
      <c r="R12" s="46" t="str">
        <f t="shared" si="3"/>
        <v/>
      </c>
      <c r="S12" s="46" t="str">
        <f t="shared" si="2"/>
        <v/>
      </c>
      <c r="T12" s="46" t="str">
        <f t="shared" si="2"/>
        <v/>
      </c>
      <c r="U12" s="46" t="str">
        <f t="shared" si="2"/>
        <v/>
      </c>
      <c r="V12" s="46" t="str">
        <f t="shared" si="2"/>
        <v/>
      </c>
    </row>
    <row r="13" spans="1:22" x14ac:dyDescent="0.2">
      <c r="A13" s="13" t="s">
        <v>88</v>
      </c>
      <c r="B13" s="19" t="s">
        <v>88</v>
      </c>
      <c r="C13" s="12" t="s">
        <v>88</v>
      </c>
      <c r="D13" s="18">
        <f t="shared" si="4"/>
        <v>0</v>
      </c>
      <c r="E13" s="20">
        <f>SUMIFS(E$32:E$412,$J$32:$J$412,$J13)</f>
        <v>0</v>
      </c>
      <c r="F13" s="20">
        <f>SUMIFS(F$32:F$412,$J$32:$J$412,$J13)</f>
        <v>0</v>
      </c>
      <c r="G13" s="20">
        <f>SUMIFS(G$32:G$412,$J$32:$J$412,$J13)</f>
        <v>0</v>
      </c>
      <c r="H13" s="20">
        <f>SUMIFS(H$32:H$412,$J$32:$J$412,$J13)</f>
        <v>0</v>
      </c>
      <c r="I13" s="13"/>
      <c r="J13" s="17">
        <v>201005</v>
      </c>
      <c r="K13" s="13"/>
      <c r="L13" s="50">
        <f t="shared" si="5"/>
        <v>0</v>
      </c>
      <c r="M13" s="51">
        <f>SUMIFS(M$32:M$412,$J$32:$J$412,$J13)</f>
        <v>0</v>
      </c>
      <c r="N13" s="51">
        <f>SUMIFS(N$32:N$412,$J$32:$J$412,$J13)</f>
        <v>0</v>
      </c>
      <c r="O13" s="51">
        <f>SUMIFS(O$32:O$412,$J$32:$J$412,$J13)</f>
        <v>0</v>
      </c>
      <c r="P13" s="51">
        <f>SUMIFS(P$32:P$412,$J$32:$J$412,$J13)</f>
        <v>0</v>
      </c>
      <c r="Q13" s="13"/>
      <c r="R13" s="46" t="str">
        <f t="shared" si="3"/>
        <v/>
      </c>
      <c r="S13" s="46" t="str">
        <f t="shared" si="2"/>
        <v/>
      </c>
      <c r="T13" s="46" t="str">
        <f t="shared" si="2"/>
        <v/>
      </c>
      <c r="U13" s="46" t="str">
        <f t="shared" si="2"/>
        <v/>
      </c>
      <c r="V13" s="46" t="str">
        <f t="shared" si="2"/>
        <v/>
      </c>
    </row>
    <row r="14" spans="1:22" x14ac:dyDescent="0.2">
      <c r="A14" s="13" t="s">
        <v>88</v>
      </c>
      <c r="B14" s="19" t="s">
        <v>88</v>
      </c>
      <c r="C14" s="12" t="s">
        <v>88</v>
      </c>
      <c r="D14" s="18">
        <f t="shared" si="4"/>
        <v>0</v>
      </c>
      <c r="E14" s="20">
        <f>SUMIFS(E$32:E$412,$J$32:$J$412,$J14)</f>
        <v>0</v>
      </c>
      <c r="F14" s="20">
        <f>SUMIFS(F$32:F$412,$J$32:$J$412,$J14)</f>
        <v>0</v>
      </c>
      <c r="G14" s="20">
        <f>SUMIFS(G$32:G$412,$J$32:$J$412,$J14)</f>
        <v>0</v>
      </c>
      <c r="H14" s="20">
        <f>SUMIFS(H$32:H$412,$J$32:$J$412,$J14)</f>
        <v>0</v>
      </c>
      <c r="I14" s="13"/>
      <c r="J14" s="17">
        <v>201001</v>
      </c>
      <c r="K14" s="13"/>
      <c r="L14" s="50">
        <f t="shared" si="5"/>
        <v>0</v>
      </c>
      <c r="M14" s="51">
        <f>SUMIFS(M$32:M$412,$J$32:$J$412,$J14)</f>
        <v>0</v>
      </c>
      <c r="N14" s="51">
        <f>SUMIFS(N$32:N$412,$J$32:$J$412,$J14)</f>
        <v>0</v>
      </c>
      <c r="O14" s="51">
        <f>SUMIFS(O$32:O$412,$J$32:$J$412,$J14)</f>
        <v>0</v>
      </c>
      <c r="P14" s="51">
        <f>SUMIFS(P$32:P$412,$J$32:$J$412,$J14)</f>
        <v>0</v>
      </c>
      <c r="Q14" s="13"/>
      <c r="R14" s="46" t="str">
        <f t="shared" si="3"/>
        <v/>
      </c>
      <c r="S14" s="46" t="str">
        <f t="shared" si="2"/>
        <v/>
      </c>
      <c r="T14" s="46" t="str">
        <f t="shared" si="2"/>
        <v/>
      </c>
      <c r="U14" s="46" t="str">
        <f t="shared" si="2"/>
        <v/>
      </c>
      <c r="V14" s="46" t="str">
        <f t="shared" si="2"/>
        <v/>
      </c>
    </row>
    <row r="15" spans="1:22" x14ac:dyDescent="0.2">
      <c r="A15" s="13" t="s">
        <v>88</v>
      </c>
      <c r="B15" s="19" t="s">
        <v>88</v>
      </c>
      <c r="C15" s="12" t="s">
        <v>88</v>
      </c>
      <c r="D15" s="18">
        <f t="shared" si="4"/>
        <v>451</v>
      </c>
      <c r="E15" s="20">
        <f>SUMIFS(E$32:E$412,$J$32:$J$412,$J15)</f>
        <v>5</v>
      </c>
      <c r="F15" s="20">
        <f>SUMIFS(F$32:F$412,$J$32:$J$412,$J15)</f>
        <v>0</v>
      </c>
      <c r="G15" s="20">
        <f>SUMIFS(G$32:G$412,$J$32:$J$412,$J15)</f>
        <v>446</v>
      </c>
      <c r="H15" s="20">
        <f>SUMIFS(H$32:H$412,$J$32:$J$412,$J15)</f>
        <v>0</v>
      </c>
      <c r="I15" s="13"/>
      <c r="J15" s="17">
        <v>200901</v>
      </c>
      <c r="K15" s="13"/>
      <c r="L15" s="50">
        <f t="shared" si="5"/>
        <v>616</v>
      </c>
      <c r="M15" s="51">
        <f>SUMIFS(M$32:M$412,$J$32:$J$412,$J15)</f>
        <v>6</v>
      </c>
      <c r="N15" s="51">
        <f>SUMIFS(N$32:N$412,$J$32:$J$412,$J15)</f>
        <v>0</v>
      </c>
      <c r="O15" s="51">
        <f>SUMIFS(O$32:O$412,$J$32:$J$412,$J15)</f>
        <v>610</v>
      </c>
      <c r="P15" s="51">
        <f>SUMIFS(P$32:P$412,$J$32:$J$412,$J15)</f>
        <v>0</v>
      </c>
      <c r="Q15" s="13"/>
      <c r="R15" s="46">
        <f t="shared" si="3"/>
        <v>-0.27</v>
      </c>
      <c r="S15" s="46">
        <f t="shared" si="2"/>
        <v>-0.17</v>
      </c>
      <c r="T15" s="46" t="str">
        <f t="shared" si="2"/>
        <v/>
      </c>
      <c r="U15" s="46">
        <f t="shared" si="2"/>
        <v>-0.27</v>
      </c>
      <c r="V15" s="46" t="str">
        <f t="shared" si="2"/>
        <v/>
      </c>
    </row>
    <row r="16" spans="1:22" x14ac:dyDescent="0.2">
      <c r="A16" s="13" t="s">
        <v>88</v>
      </c>
      <c r="B16" s="19" t="s">
        <v>88</v>
      </c>
      <c r="C16" s="12" t="s">
        <v>88</v>
      </c>
      <c r="D16" s="18">
        <f t="shared" si="4"/>
        <v>0</v>
      </c>
      <c r="E16" s="20">
        <f>SUMIFS(E$32:E$412,$J$32:$J$412,$J16)</f>
        <v>0</v>
      </c>
      <c r="F16" s="20">
        <f>SUMIFS(F$32:F$412,$J$32:$J$412,$J16)</f>
        <v>0</v>
      </c>
      <c r="G16" s="20">
        <f>SUMIFS(G$32:G$412,$J$32:$J$412,$J16)</f>
        <v>0</v>
      </c>
      <c r="H16" s="20">
        <f>SUMIFS(H$32:H$412,$J$32:$J$412,$J16)</f>
        <v>0</v>
      </c>
      <c r="I16" s="13"/>
      <c r="J16" s="17">
        <v>200801</v>
      </c>
      <c r="K16" s="13"/>
      <c r="L16" s="50">
        <f t="shared" si="5"/>
        <v>0</v>
      </c>
      <c r="M16" s="51">
        <f>SUMIFS(M$32:M$412,$J$32:$J$412,$J16)</f>
        <v>0</v>
      </c>
      <c r="N16" s="51">
        <f>SUMIFS(N$32:N$412,$J$32:$J$412,$J16)</f>
        <v>0</v>
      </c>
      <c r="O16" s="51">
        <f>SUMIFS(O$32:O$412,$J$32:$J$412,$J16)</f>
        <v>0</v>
      </c>
      <c r="P16" s="51">
        <f>SUMIFS(P$32:P$412,$J$32:$J$412,$J16)</f>
        <v>0</v>
      </c>
      <c r="Q16" s="13"/>
      <c r="R16" s="46" t="str">
        <f t="shared" si="3"/>
        <v/>
      </c>
      <c r="S16" s="46" t="str">
        <f t="shared" si="2"/>
        <v/>
      </c>
      <c r="T16" s="46" t="str">
        <f t="shared" si="2"/>
        <v/>
      </c>
      <c r="U16" s="46" t="str">
        <f t="shared" si="2"/>
        <v/>
      </c>
      <c r="V16" s="46" t="str">
        <f t="shared" si="2"/>
        <v/>
      </c>
    </row>
    <row r="17" spans="1:22" x14ac:dyDescent="0.2">
      <c r="A17" s="13" t="s">
        <v>88</v>
      </c>
      <c r="B17" s="19" t="s">
        <v>88</v>
      </c>
      <c r="C17" s="12" t="s">
        <v>88</v>
      </c>
      <c r="D17" s="18">
        <f t="shared" si="4"/>
        <v>0</v>
      </c>
      <c r="E17" s="20">
        <f>SUMIFS(E$32:E$412,$J$32:$J$412,$J17)</f>
        <v>0</v>
      </c>
      <c r="F17" s="20">
        <f>SUMIFS(F$32:F$412,$J$32:$J$412,$J17)</f>
        <v>0</v>
      </c>
      <c r="G17" s="20">
        <f>SUMIFS(G$32:G$412,$J$32:$J$412,$J17)</f>
        <v>0</v>
      </c>
      <c r="H17" s="20">
        <f>SUMIFS(H$32:H$412,$J$32:$J$412,$J17)</f>
        <v>0</v>
      </c>
      <c r="I17" s="13"/>
      <c r="J17" s="17">
        <v>200701</v>
      </c>
      <c r="K17" s="13"/>
      <c r="L17" s="50">
        <f t="shared" si="5"/>
        <v>0</v>
      </c>
      <c r="M17" s="51">
        <f>SUMIFS(M$32:M$412,$J$32:$J$412,$J17)</f>
        <v>0</v>
      </c>
      <c r="N17" s="51">
        <f>SUMIFS(N$32:N$412,$J$32:$J$412,$J17)</f>
        <v>0</v>
      </c>
      <c r="O17" s="51">
        <f>SUMIFS(O$32:O$412,$J$32:$J$412,$J17)</f>
        <v>0</v>
      </c>
      <c r="P17" s="51">
        <f>SUMIFS(P$32:P$412,$J$32:$J$412,$J17)</f>
        <v>0</v>
      </c>
      <c r="Q17" s="13"/>
      <c r="R17" s="46" t="str">
        <f t="shared" si="3"/>
        <v/>
      </c>
      <c r="S17" s="46" t="str">
        <f t="shared" si="2"/>
        <v/>
      </c>
      <c r="T17" s="46" t="str">
        <f t="shared" si="2"/>
        <v/>
      </c>
      <c r="U17" s="46" t="str">
        <f t="shared" si="2"/>
        <v/>
      </c>
      <c r="V17" s="46" t="str">
        <f t="shared" si="2"/>
        <v/>
      </c>
    </row>
    <row r="18" spans="1:22" x14ac:dyDescent="0.2">
      <c r="A18" s="13" t="s">
        <v>88</v>
      </c>
      <c r="B18" s="19" t="s">
        <v>88</v>
      </c>
      <c r="C18" s="12" t="s">
        <v>88</v>
      </c>
      <c r="D18" s="18">
        <f t="shared" si="4"/>
        <v>0</v>
      </c>
      <c r="E18" s="20">
        <f>SUMIFS(E$32:E$412,$J$32:$J$412,$J18)</f>
        <v>0</v>
      </c>
      <c r="F18" s="20">
        <f>SUMIFS(F$32:F$412,$J$32:$J$412,$J18)</f>
        <v>0</v>
      </c>
      <c r="G18" s="20">
        <f>SUMIFS(G$32:G$412,$J$32:$J$412,$J18)</f>
        <v>0</v>
      </c>
      <c r="H18" s="20">
        <f>SUMIFS(H$32:H$412,$J$32:$J$412,$J18)</f>
        <v>0</v>
      </c>
      <c r="I18" s="13"/>
      <c r="J18" s="17">
        <v>200601</v>
      </c>
      <c r="K18" s="13"/>
      <c r="L18" s="50">
        <f t="shared" si="5"/>
        <v>0</v>
      </c>
      <c r="M18" s="51">
        <f>SUMIFS(M$32:M$412,$J$32:$J$412,$J18)</f>
        <v>0</v>
      </c>
      <c r="N18" s="51">
        <f>SUMIFS(N$32:N$412,$J$32:$J$412,$J18)</f>
        <v>0</v>
      </c>
      <c r="O18" s="51">
        <f>SUMIFS(O$32:O$412,$J$32:$J$412,$J18)</f>
        <v>0</v>
      </c>
      <c r="P18" s="51">
        <f>SUMIFS(P$32:P$412,$J$32:$J$412,$J18)</f>
        <v>0</v>
      </c>
      <c r="Q18" s="13"/>
      <c r="R18" s="46" t="str">
        <f t="shared" si="3"/>
        <v/>
      </c>
      <c r="S18" s="46" t="str">
        <f t="shared" si="2"/>
        <v/>
      </c>
      <c r="T18" s="46" t="str">
        <f t="shared" si="2"/>
        <v/>
      </c>
      <c r="U18" s="46" t="str">
        <f t="shared" si="2"/>
        <v/>
      </c>
      <c r="V18" s="46" t="str">
        <f t="shared" si="2"/>
        <v/>
      </c>
    </row>
    <row r="19" spans="1:22" x14ac:dyDescent="0.2">
      <c r="A19" s="13" t="s">
        <v>88</v>
      </c>
      <c r="B19" s="19" t="s">
        <v>88</v>
      </c>
      <c r="C19" s="12" t="s">
        <v>88</v>
      </c>
      <c r="D19" s="18">
        <f t="shared" si="4"/>
        <v>6440</v>
      </c>
      <c r="E19" s="20">
        <f>SUMIFS(E$32:E$412,$J$32:$J$412,$J19)</f>
        <v>4</v>
      </c>
      <c r="F19" s="20">
        <f>SUMIFS(F$32:F$412,$J$32:$J$412,$J19)</f>
        <v>0</v>
      </c>
      <c r="G19" s="20">
        <f>SUMIFS(G$32:G$412,$J$32:$J$412,$J19)</f>
        <v>6436</v>
      </c>
      <c r="H19" s="20">
        <f>SUMIFS(H$32:H$412,$J$32:$J$412,$J19)</f>
        <v>0</v>
      </c>
      <c r="I19" s="13"/>
      <c r="J19" s="17" t="s">
        <v>131</v>
      </c>
      <c r="K19" s="13"/>
      <c r="L19" s="50">
        <f t="shared" si="5"/>
        <v>8799</v>
      </c>
      <c r="M19" s="51">
        <f>SUMIFS(M$32:M$412,$J$32:$J$412,$J19)</f>
        <v>0</v>
      </c>
      <c r="N19" s="51">
        <f>SUMIFS(N$32:N$412,$J$32:$J$412,$J19)</f>
        <v>0</v>
      </c>
      <c r="O19" s="51">
        <f>SUMIFS(O$32:O$412,$J$32:$J$412,$J19)</f>
        <v>8799</v>
      </c>
      <c r="P19" s="51">
        <f>SUMIFS(P$32:P$412,$J$32:$J$412,$J19)</f>
        <v>0</v>
      </c>
      <c r="Q19" s="13"/>
      <c r="R19" s="46">
        <f t="shared" si="3"/>
        <v>-0.27</v>
      </c>
      <c r="S19" s="46" t="str">
        <f t="shared" si="2"/>
        <v/>
      </c>
      <c r="T19" s="46" t="str">
        <f t="shared" si="2"/>
        <v/>
      </c>
      <c r="U19" s="46">
        <f t="shared" si="2"/>
        <v>-0.27</v>
      </c>
      <c r="V19" s="46" t="str">
        <f t="shared" si="2"/>
        <v/>
      </c>
    </row>
    <row r="20" spans="1:22" x14ac:dyDescent="0.2">
      <c r="A20" s="21"/>
      <c r="B20" s="21" t="s">
        <v>92</v>
      </c>
      <c r="C20" s="22"/>
      <c r="D20" s="23">
        <f>SUM(E20:H20)</f>
        <v>10338</v>
      </c>
      <c r="E20" s="23">
        <f>SUM(E5:E19)</f>
        <v>9</v>
      </c>
      <c r="F20" s="23">
        <f t="shared" ref="F20:H20" si="6">SUM(F5:F19)</f>
        <v>0</v>
      </c>
      <c r="G20" s="23">
        <f t="shared" si="6"/>
        <v>10329</v>
      </c>
      <c r="H20" s="23">
        <f t="shared" si="6"/>
        <v>0</v>
      </c>
      <c r="I20" s="21"/>
      <c r="J20" s="22"/>
      <c r="K20" s="21"/>
      <c r="L20" s="43">
        <f>SUM(M20:P20)</f>
        <v>9461</v>
      </c>
      <c r="M20" s="43">
        <f>SUM(M5:M19)</f>
        <v>6</v>
      </c>
      <c r="N20" s="43">
        <f t="shared" ref="N20:P20" si="7">SUM(N5:N19)</f>
        <v>0</v>
      </c>
      <c r="O20" s="43">
        <f t="shared" si="7"/>
        <v>9455</v>
      </c>
      <c r="P20" s="43">
        <f t="shared" si="7"/>
        <v>0</v>
      </c>
      <c r="Q20" s="21"/>
      <c r="R20" s="21"/>
      <c r="S20" s="21"/>
      <c r="T20" s="21"/>
      <c r="U20" s="21"/>
      <c r="V20" s="21"/>
    </row>
    <row r="21" spans="1:22" x14ac:dyDescent="0.2">
      <c r="A21" s="35" t="s">
        <v>100</v>
      </c>
      <c r="B21" s="14" t="s">
        <v>88</v>
      </c>
      <c r="C21" s="8" t="s">
        <v>88</v>
      </c>
      <c r="D21" s="36">
        <f t="shared" si="0"/>
        <v>10128</v>
      </c>
      <c r="E21" s="9">
        <f>SUMIFS('2013Figures'!$J:$J,'2013Figures'!$B:$B,"BrokerToCy",'2013Figures'!$G:$G,"E1",'2013Figures'!$K:$K,1,'2013Figures'!$E:$E,$B$1)</f>
        <v>0</v>
      </c>
      <c r="F21" s="9">
        <f>SUMIFS('2013Figures'!$J:$J,'2013Figures'!$B:$B,"BrokerToCy",'2013Figures'!$G:$G,"P1",'2013Figures'!$K:$K,1,'2013Figures'!$E:$E,$B$1)</f>
        <v>0</v>
      </c>
      <c r="G21" s="9">
        <f>SUMIFS('2013Figures'!$J:$J,'2013Figures'!$B:$B,"CyToBroker",'2013Figures'!$G:$G,"E1",'2013Figures'!$K:$K,1,'2013Figures'!$E:$E,$B$1)</f>
        <v>10128</v>
      </c>
      <c r="H21" s="9">
        <f>SUMIFS('2013Figures'!$J:$J,'2013Figures'!$B:$B,"CyToBroker",'2013Figures'!$G:$G,"P1",'2013Figures'!$K:$K,1,'2013Figures'!$E:$E,$B$1)</f>
        <v>0</v>
      </c>
      <c r="I21" s="11"/>
      <c r="K21" s="11"/>
      <c r="L21" s="41">
        <f t="shared" ref="L21:L30" si="8">SUM(M21:P21)</f>
        <v>9192</v>
      </c>
      <c r="M21" s="52">
        <f>SUMIFS('2012Figures'!$J:$J,'2012Figures'!$B:$B,"BrokerToCy",'2012Figures'!$G:$G,"E1",'2012Figures'!$K:$K,1,'2012Figures'!$E:$E,$B$1)</f>
        <v>0</v>
      </c>
      <c r="N21" s="52">
        <f>SUMIFS('2012Figures'!$J:$J,'2012Figures'!$B:$B,"BrokerToCy",'2012Figures'!$G:$G,"P1",'2012Figures'!$K:$K,1,'2012Figures'!$E:$E,$B$1)</f>
        <v>0</v>
      </c>
      <c r="O21" s="52">
        <f>SUMIFS('2012Figures'!$J:$J,'2012Figures'!$B:$B,"CyToBroker",'2012Figures'!$G:$G,"E1",'2012Figures'!$K:$K,1,'2012Figures'!$E:$E,$B$1)</f>
        <v>9192</v>
      </c>
      <c r="P21" s="52">
        <f>SUMIFS('2012Figures'!$J:$J,'2012Figures'!$B:$B,"CyToBroker",'2012Figures'!$G:$G,"P1",'2012Figures'!$K:$K,1,'2012Figures'!$E:$E,$B$1)</f>
        <v>0</v>
      </c>
      <c r="Q21" s="11"/>
      <c r="R21" s="46">
        <f t="shared" ref="R21:V45" si="9">IF(L21=0,"",ROUND(D21/L21-1,2))</f>
        <v>0.1</v>
      </c>
      <c r="S21" s="46" t="str">
        <f t="shared" si="9"/>
        <v/>
      </c>
      <c r="T21" s="46" t="str">
        <f t="shared" si="9"/>
        <v/>
      </c>
      <c r="U21" s="46">
        <f t="shared" si="9"/>
        <v>0.1</v>
      </c>
      <c r="V21" s="46" t="str">
        <f t="shared" si="9"/>
        <v/>
      </c>
    </row>
    <row r="22" spans="1:22" x14ac:dyDescent="0.2">
      <c r="A22" s="35" t="s">
        <v>101</v>
      </c>
      <c r="B22" s="14" t="s">
        <v>88</v>
      </c>
      <c r="C22" s="8" t="s">
        <v>88</v>
      </c>
      <c r="D22" s="36">
        <f t="shared" si="0"/>
        <v>18</v>
      </c>
      <c r="E22" s="9">
        <f>SUMIFS('2013Figures'!$J:$J,'2013Figures'!$B:$B,"BrokerToCy",'2013Figures'!$G:$G,"E1",'2013Figures'!$K:$K,2,'2013Figures'!$E:$E,$B$1)</f>
        <v>5</v>
      </c>
      <c r="F22" s="9">
        <f>SUMIFS('2013Figures'!$J:$J,'2013Figures'!$B:$B,"BrokerToCy",'2013Figures'!$G:$G,"P1",'2013Figures'!$K:$K,2,'2013Figures'!$E:$E,$B$1)</f>
        <v>0</v>
      </c>
      <c r="G22" s="9">
        <f>SUMIFS('2013Figures'!$J:$J,'2013Figures'!$B:$B,"CyToBroker",'2013Figures'!$G:$G,"E1",'2013Figures'!$K:$K,2,'2013Figures'!$E:$E,$B$1)</f>
        <v>13</v>
      </c>
      <c r="H22" s="9">
        <f>SUMIFS('2013Figures'!$J:$J,'2013Figures'!$B:$B,"CyToBroker",'2013Figures'!$G:$G,"P1",'2013Figures'!$K:$K,2,'2013Figures'!$E:$E,$B$1)</f>
        <v>0</v>
      </c>
      <c r="I22" s="11"/>
      <c r="K22" s="11"/>
      <c r="L22" s="41">
        <f t="shared" si="8"/>
        <v>22</v>
      </c>
      <c r="M22" s="52">
        <f>SUMIFS('2012Figures'!$J:$J,'2012Figures'!$B:$B,"BrokerToCy",'2012Figures'!$G:$G,"E1",'2012Figures'!$K:$K,2,'2012Figures'!$E:$E,$B$1)</f>
        <v>6</v>
      </c>
      <c r="N22" s="52">
        <f>SUMIFS('2012Figures'!$J:$J,'2012Figures'!$B:$B,"BrokerToCy",'2012Figures'!$G:$G,"P1",'2012Figures'!$K:$K,2,'2012Figures'!$E:$E,$B$1)</f>
        <v>0</v>
      </c>
      <c r="O22" s="52">
        <f>SUMIFS('2012Figures'!$J:$J,'2012Figures'!$B:$B,"CyToBroker",'2012Figures'!$G:$G,"E1",'2012Figures'!$K:$K,2,'2012Figures'!$E:$E,$B$1)</f>
        <v>16</v>
      </c>
      <c r="P22" s="52">
        <f>SUMIFS('2012Figures'!$J:$J,'2012Figures'!$B:$B,"CyToBroker",'2012Figures'!$G:$G,"P1",'2012Figures'!$K:$K,2,'2012Figures'!$E:$E,$B$1)</f>
        <v>0</v>
      </c>
      <c r="Q22" s="11"/>
      <c r="R22" s="46">
        <f t="shared" si="9"/>
        <v>-0.18</v>
      </c>
      <c r="S22" s="46">
        <f t="shared" si="9"/>
        <v>-0.17</v>
      </c>
      <c r="T22" s="46" t="str">
        <f t="shared" si="9"/>
        <v/>
      </c>
      <c r="U22" s="46">
        <f t="shared" si="9"/>
        <v>-0.19</v>
      </c>
      <c r="V22" s="46" t="str">
        <f t="shared" si="9"/>
        <v/>
      </c>
    </row>
    <row r="23" spans="1:22" x14ac:dyDescent="0.2">
      <c r="A23" s="35" t="s">
        <v>102</v>
      </c>
      <c r="B23" s="14" t="s">
        <v>88</v>
      </c>
      <c r="C23" s="8" t="s">
        <v>88</v>
      </c>
      <c r="D23" s="36">
        <f t="shared" si="0"/>
        <v>192</v>
      </c>
      <c r="E23" s="9">
        <f>SUMIFS('2013Figures'!$J:$J,'2013Figures'!$B:$B,"BrokerToCy",'2013Figures'!$G:$G,"E1",'2013Figures'!$K:$K,3,'2013Figures'!$E:$E,$B$1)</f>
        <v>4</v>
      </c>
      <c r="F23" s="9">
        <f>SUMIFS('2013Figures'!$J:$J,'2013Figures'!$B:$B,"BrokerToCy",'2013Figures'!$G:$G,"P1",'2013Figures'!$K:$K,3,'2013Figures'!$E:$E,$B$1)</f>
        <v>0</v>
      </c>
      <c r="G23" s="9">
        <f>SUMIFS('2013Figures'!$J:$J,'2013Figures'!$B:$B,"CyToBroker",'2013Figures'!$G:$G,"E1",'2013Figures'!$K:$K,3,'2013Figures'!$E:$E,$B$1)</f>
        <v>188</v>
      </c>
      <c r="H23" s="9">
        <f>SUMIFS('2013Figures'!$J:$J,'2013Figures'!$B:$B,"CyToBroker",'2013Figures'!$G:$G,"P1",'2013Figures'!$K:$K,3,'2013Figures'!$E:$E,$B$1)</f>
        <v>0</v>
      </c>
      <c r="I23" s="11"/>
      <c r="K23" s="11"/>
      <c r="L23" s="41">
        <f t="shared" si="8"/>
        <v>247</v>
      </c>
      <c r="M23" s="52">
        <f>SUMIFS('2012Figures'!$J:$J,'2012Figures'!$B:$B,"BrokerToCy",'2012Figures'!$G:$G,"E1",'2012Figures'!$K:$K,3,'2012Figures'!$E:$E,$B$1)</f>
        <v>0</v>
      </c>
      <c r="N23" s="52">
        <f>SUMIFS('2012Figures'!$J:$J,'2012Figures'!$B:$B,"BrokerToCy",'2012Figures'!$G:$G,"P1",'2012Figures'!$K:$K,3,'2012Figures'!$E:$E,$B$1)</f>
        <v>0</v>
      </c>
      <c r="O23" s="52">
        <f>SUMIFS('2012Figures'!$J:$J,'2012Figures'!$B:$B,"CyToBroker",'2012Figures'!$G:$G,"E1",'2012Figures'!$K:$K,3,'2012Figures'!$E:$E,$B$1)</f>
        <v>247</v>
      </c>
      <c r="P23" s="52">
        <f>SUMIFS('2012Figures'!$J:$J,'2012Figures'!$B:$B,"CyToBroker",'2012Figures'!$G:$G,"P1",'2012Figures'!$K:$K,3,'2012Figures'!$E:$E,$B$1)</f>
        <v>0</v>
      </c>
      <c r="Q23" s="11"/>
      <c r="R23" s="46">
        <f t="shared" si="9"/>
        <v>-0.22</v>
      </c>
      <c r="S23" s="46" t="str">
        <f t="shared" si="9"/>
        <v/>
      </c>
      <c r="T23" s="46" t="str">
        <f t="shared" si="9"/>
        <v/>
      </c>
      <c r="U23" s="46">
        <f t="shared" si="9"/>
        <v>-0.24</v>
      </c>
      <c r="V23" s="46" t="str">
        <f t="shared" si="9"/>
        <v/>
      </c>
    </row>
    <row r="24" spans="1:22" x14ac:dyDescent="0.2">
      <c r="A24" s="35" t="s">
        <v>103</v>
      </c>
      <c r="B24" s="14" t="s">
        <v>88</v>
      </c>
      <c r="C24" s="8" t="s">
        <v>88</v>
      </c>
      <c r="D24" s="36">
        <f t="shared" si="0"/>
        <v>0</v>
      </c>
      <c r="E24" s="9">
        <f>SUMIFS('2013Figures'!$J:$J,'2013Figures'!$B:$B,"BrokerToCy",'2013Figures'!$G:$G,"E1",'2013Figures'!$K:$K,4,'2013Figures'!$E:$E,$B$1)</f>
        <v>0</v>
      </c>
      <c r="F24" s="9">
        <f>SUMIFS('2013Figures'!$J:$J,'2013Figures'!$B:$B,"BrokerToCy",'2013Figures'!$G:$G,"P1",'2013Figures'!$K:$K,4,'2013Figures'!$E:$E,$B$1)</f>
        <v>0</v>
      </c>
      <c r="G24" s="9">
        <f>SUMIFS('2013Figures'!$J:$J,'2013Figures'!$B:$B,"CyToBroker",'2013Figures'!$G:$G,"E1",'2013Figures'!$K:$K,4,'2013Figures'!$E:$E,$B$1)</f>
        <v>0</v>
      </c>
      <c r="H24" s="9">
        <f>SUMIFS('2013Figures'!$J:$J,'2013Figures'!$B:$B,"CyToBroker",'2013Figures'!$G:$G,"P1",'2013Figures'!$K:$K,4,'2013Figures'!$E:$E,$B$1)</f>
        <v>0</v>
      </c>
      <c r="I24" s="11"/>
      <c r="K24" s="11"/>
      <c r="L24" s="41">
        <f t="shared" si="8"/>
        <v>0</v>
      </c>
      <c r="M24" s="52">
        <f>SUMIFS('2012Figures'!$J:$J,'2012Figures'!$B:$B,"BrokerToCy",'2012Figures'!$G:$G,"E1",'2012Figures'!$K:$K,4,'2012Figures'!$E:$E,$B$1)</f>
        <v>0</v>
      </c>
      <c r="N24" s="52">
        <f>SUMIFS('2012Figures'!$J:$J,'2012Figures'!$B:$B,"BrokerToCy",'2012Figures'!$G:$G,"P1",'2012Figures'!$K:$K,4,'2012Figures'!$E:$E,$B$1)</f>
        <v>0</v>
      </c>
      <c r="O24" s="52">
        <f>SUMIFS('2012Figures'!$J:$J,'2012Figures'!$B:$B,"CyToBroker",'2012Figures'!$G:$G,"E1",'2012Figures'!$K:$K,4,'2012Figures'!$E:$E,$B$1)</f>
        <v>0</v>
      </c>
      <c r="P24" s="52">
        <f>SUMIFS('2012Figures'!$J:$J,'2012Figures'!$B:$B,"CyToBroker",'2012Figures'!$G:$G,"P1",'2012Figures'!$K:$K,4,'2012Figures'!$E:$E,$B$1)</f>
        <v>0</v>
      </c>
      <c r="Q24" s="11"/>
      <c r="R24" s="46" t="str">
        <f t="shared" si="9"/>
        <v/>
      </c>
      <c r="S24" s="46" t="str">
        <f t="shared" si="9"/>
        <v/>
      </c>
      <c r="T24" s="46" t="str">
        <f t="shared" si="9"/>
        <v/>
      </c>
      <c r="U24" s="46" t="str">
        <f t="shared" si="9"/>
        <v/>
      </c>
      <c r="V24" s="46" t="str">
        <f t="shared" si="9"/>
        <v/>
      </c>
    </row>
    <row r="25" spans="1:22" x14ac:dyDescent="0.2">
      <c r="A25" s="35" t="s">
        <v>104</v>
      </c>
      <c r="B25" s="14" t="s">
        <v>88</v>
      </c>
      <c r="C25" s="8" t="s">
        <v>88</v>
      </c>
      <c r="D25" s="36">
        <f t="shared" si="0"/>
        <v>0</v>
      </c>
      <c r="E25" s="9">
        <f>SUMIFS('2013Figures'!$J:$J,'2013Figures'!$B:$B,"BrokerToCy",'2013Figures'!$G:$G,"E1",'2013Figures'!$K:$K,5,'2013Figures'!$E:$E,$B$1)</f>
        <v>0</v>
      </c>
      <c r="F25" s="9">
        <f>SUMIFS('2013Figures'!$J:$J,'2013Figures'!$B:$B,"BrokerToCy",'2013Figures'!$G:$G,"P1",'2013Figures'!$K:$K,5,'2013Figures'!$E:$E,$B$1)</f>
        <v>0</v>
      </c>
      <c r="G25" s="9">
        <f>SUMIFS('2013Figures'!$J:$J,'2013Figures'!$B:$B,"CyToBroker",'2013Figures'!$G:$G,"E1",'2013Figures'!$K:$K,5,'2013Figures'!$E:$E,$B$1)</f>
        <v>0</v>
      </c>
      <c r="H25" s="9">
        <f>SUMIFS('2013Figures'!$J:$J,'2013Figures'!$B:$B,"CyToBroker",'2013Figures'!$G:$G,"P1",'2013Figures'!$K:$K,5,'2013Figures'!$E:$E,$B$1)</f>
        <v>0</v>
      </c>
      <c r="I25" s="11"/>
      <c r="K25" s="11"/>
      <c r="L25" s="41">
        <f t="shared" si="8"/>
        <v>0</v>
      </c>
      <c r="M25" s="52">
        <f>SUMIFS('2012Figures'!$J:$J,'2012Figures'!$B:$B,"BrokerToCy",'2012Figures'!$G:$G,"E1",'2012Figures'!$K:$K,5,'2012Figures'!$E:$E,$B$1)</f>
        <v>0</v>
      </c>
      <c r="N25" s="52">
        <f>SUMIFS('2012Figures'!$J:$J,'2012Figures'!$B:$B,"BrokerToCy",'2012Figures'!$G:$G,"P1",'2012Figures'!$K:$K,5,'2012Figures'!$E:$E,$B$1)</f>
        <v>0</v>
      </c>
      <c r="O25" s="52">
        <f>SUMIFS('2012Figures'!$J:$J,'2012Figures'!$B:$B,"CyToBroker",'2012Figures'!$G:$G,"E1",'2012Figures'!$K:$K,5,'2012Figures'!$E:$E,$B$1)</f>
        <v>0</v>
      </c>
      <c r="P25" s="52">
        <f>SUMIFS('2012Figures'!$J:$J,'2012Figures'!$B:$B,"CyToBroker",'2012Figures'!$G:$G,"P1",'2012Figures'!$K:$K,5,'2012Figures'!$E:$E,$B$1)</f>
        <v>0</v>
      </c>
      <c r="Q25" s="11"/>
      <c r="R25" s="46" t="str">
        <f t="shared" si="9"/>
        <v/>
      </c>
      <c r="S25" s="46" t="str">
        <f t="shared" si="9"/>
        <v/>
      </c>
      <c r="T25" s="46" t="str">
        <f t="shared" si="9"/>
        <v/>
      </c>
      <c r="U25" s="46" t="str">
        <f t="shared" si="9"/>
        <v/>
      </c>
      <c r="V25" s="46" t="str">
        <f t="shared" si="9"/>
        <v/>
      </c>
    </row>
    <row r="26" spans="1:22" x14ac:dyDescent="0.2">
      <c r="A26" s="35" t="s">
        <v>105</v>
      </c>
      <c r="B26" s="14" t="s">
        <v>88</v>
      </c>
      <c r="C26" s="8" t="s">
        <v>88</v>
      </c>
      <c r="D26" s="36">
        <f t="shared" si="0"/>
        <v>0</v>
      </c>
      <c r="E26" s="9">
        <f>SUMIFS('2013Figures'!$J:$J,'2013Figures'!$B:$B,"BrokerToCy",'2013Figures'!$G:$G,"E1",'2013Figures'!$K:$K,6,'2013Figures'!$E:$E,$B$1)</f>
        <v>0</v>
      </c>
      <c r="F26" s="9">
        <f>SUMIFS('2013Figures'!$J:$J,'2013Figures'!$B:$B,"BrokerToCy",'2013Figures'!$G:$G,"P1",'2013Figures'!$K:$K,6,'2013Figures'!$E:$E,$B$1)</f>
        <v>0</v>
      </c>
      <c r="G26" s="9">
        <f>SUMIFS('2013Figures'!$J:$J,'2013Figures'!$B:$B,"CyToBroker",'2013Figures'!$G:$G,"E1",'2013Figures'!$K:$K,6,'2013Figures'!$E:$E,$B$1)</f>
        <v>0</v>
      </c>
      <c r="H26" s="9">
        <f>SUMIFS('2013Figures'!$J:$J,'2013Figures'!$B:$B,"CyToBroker",'2013Figures'!$G:$G,"P1",'2013Figures'!$K:$K,6,'2013Figures'!$E:$E,$B$1)</f>
        <v>0</v>
      </c>
      <c r="I26" s="11"/>
      <c r="K26" s="11"/>
      <c r="L26" s="41">
        <f t="shared" si="8"/>
        <v>0</v>
      </c>
      <c r="M26" s="52">
        <f>SUMIFS('2012Figures'!$J:$J,'2012Figures'!$B:$B,"BrokerToCy",'2012Figures'!$G:$G,"E1",'2012Figures'!$K:$K,6,'2012Figures'!$E:$E,$B$1)</f>
        <v>0</v>
      </c>
      <c r="N26" s="52">
        <f>SUMIFS('2012Figures'!$J:$J,'2012Figures'!$B:$B,"BrokerToCy",'2012Figures'!$G:$G,"P1",'2012Figures'!$K:$K,6,'2012Figures'!$E:$E,$B$1)</f>
        <v>0</v>
      </c>
      <c r="O26" s="52">
        <f>SUMIFS('2012Figures'!$J:$J,'2012Figures'!$B:$B,"CyToBroker",'2012Figures'!$G:$G,"E1",'2012Figures'!$K:$K,6,'2012Figures'!$E:$E,$B$1)</f>
        <v>0</v>
      </c>
      <c r="P26" s="52">
        <f>SUMIFS('2012Figures'!$J:$J,'2012Figures'!$B:$B,"CyToBroker",'2012Figures'!$G:$G,"P1",'2012Figures'!$K:$K,6,'2012Figures'!$E:$E,$B$1)</f>
        <v>0</v>
      </c>
      <c r="Q26" s="11"/>
      <c r="R26" s="46" t="str">
        <f t="shared" si="9"/>
        <v/>
      </c>
      <c r="S26" s="46" t="str">
        <f t="shared" si="9"/>
        <v/>
      </c>
      <c r="T26" s="46" t="str">
        <f t="shared" si="9"/>
        <v/>
      </c>
      <c r="U26" s="46" t="str">
        <f t="shared" si="9"/>
        <v/>
      </c>
      <c r="V26" s="46" t="str">
        <f t="shared" si="9"/>
        <v/>
      </c>
    </row>
    <row r="27" spans="1:22" x14ac:dyDescent="0.2">
      <c r="A27" s="35" t="s">
        <v>106</v>
      </c>
      <c r="B27" s="14" t="s">
        <v>88</v>
      </c>
      <c r="C27" s="8" t="s">
        <v>88</v>
      </c>
      <c r="D27" s="36">
        <f t="shared" si="0"/>
        <v>0</v>
      </c>
      <c r="E27" s="9">
        <f>SUMIFS('2013Figures'!$J:$J,'2013Figures'!$B:$B,"BrokerToCy",'2013Figures'!$G:$G,"E1",'2013Figures'!$K:$K,7,'2013Figures'!$E:$E,$B$1)</f>
        <v>0</v>
      </c>
      <c r="F27" s="9">
        <f>SUMIFS('2013Figures'!$J:$J,'2013Figures'!$B:$B,"BrokerToCy",'2013Figures'!$G:$G,"P1",'2013Figures'!$K:$K,7,'2013Figures'!$E:$E,$B$1)</f>
        <v>0</v>
      </c>
      <c r="G27" s="9">
        <f>SUMIFS('2013Figures'!$J:$J,'2013Figures'!$B:$B,"CyToBroker",'2013Figures'!$G:$G,"E1",'2013Figures'!$K:$K,7,'2013Figures'!$E:$E,$B$1)</f>
        <v>0</v>
      </c>
      <c r="H27" s="9">
        <f>SUMIFS('2013Figures'!$J:$J,'2013Figures'!$B:$B,"CyToBroker",'2013Figures'!$G:$G,"P1",'2013Figures'!$K:$K,7,'2013Figures'!$E:$E,$B$1)</f>
        <v>0</v>
      </c>
      <c r="I27" s="11"/>
      <c r="K27" s="11"/>
      <c r="L27" s="41">
        <f t="shared" si="8"/>
        <v>0</v>
      </c>
      <c r="M27" s="52">
        <f>SUMIFS('2012Figures'!$J:$J,'2012Figures'!$B:$B,"BrokerToCy",'2012Figures'!$G:$G,"E1",'2012Figures'!$K:$K,7,'2012Figures'!$E:$E,$B$1)</f>
        <v>0</v>
      </c>
      <c r="N27" s="52">
        <f>SUMIFS('2012Figures'!$J:$J,'2012Figures'!$B:$B,"BrokerToCy",'2012Figures'!$G:$G,"P1",'2012Figures'!$K:$K,7,'2012Figures'!$E:$E,$B$1)</f>
        <v>0</v>
      </c>
      <c r="O27" s="52">
        <f>SUMIFS('2012Figures'!$J:$J,'2012Figures'!$B:$B,"CyToBroker",'2012Figures'!$G:$G,"E1",'2012Figures'!$K:$K,7,'2012Figures'!$E:$E,$B$1)</f>
        <v>0</v>
      </c>
      <c r="P27" s="52">
        <f>SUMIFS('2012Figures'!$J:$J,'2012Figures'!$B:$B,"CyToBroker",'2012Figures'!$G:$G,"P1",'2012Figures'!$K:$K,7,'2012Figures'!$E:$E,$B$1)</f>
        <v>0</v>
      </c>
      <c r="Q27" s="11"/>
      <c r="R27" s="46" t="str">
        <f t="shared" si="9"/>
        <v/>
      </c>
      <c r="S27" s="46" t="str">
        <f t="shared" si="9"/>
        <v/>
      </c>
      <c r="T27" s="46" t="str">
        <f t="shared" si="9"/>
        <v/>
      </c>
      <c r="U27" s="46" t="str">
        <f t="shared" si="9"/>
        <v/>
      </c>
      <c r="V27" s="46" t="str">
        <f t="shared" si="9"/>
        <v/>
      </c>
    </row>
    <row r="28" spans="1:22" x14ac:dyDescent="0.2">
      <c r="A28" s="35" t="s">
        <v>107</v>
      </c>
      <c r="B28" s="14" t="s">
        <v>88</v>
      </c>
      <c r="C28" s="8" t="s">
        <v>88</v>
      </c>
      <c r="D28" s="36">
        <f t="shared" si="0"/>
        <v>0</v>
      </c>
      <c r="E28" s="9">
        <f>SUMIFS('2013Figures'!$J:$J,'2013Figures'!$B:$B,"BrokerToCy",'2013Figures'!$G:$G,"E1",'2013Figures'!$K:$K,91,'2013Figures'!$E:$E,$B$1)</f>
        <v>0</v>
      </c>
      <c r="F28" s="9">
        <f>SUMIFS('2013Figures'!$J:$J,'2013Figures'!$B:$B,"BrokerToCy",'2013Figures'!$G:$G,"P1",'2013Figures'!$K:$K,91,'2013Figures'!$E:$E,$B$1)</f>
        <v>0</v>
      </c>
      <c r="G28" s="9">
        <f>SUMIFS('2013Figures'!$J:$J,'2013Figures'!$B:$B,"CyToBroker",'2013Figures'!$G:$G,"E1",'2013Figures'!$K:$K,91,'2013Figures'!$E:$E,$B$1)</f>
        <v>0</v>
      </c>
      <c r="H28" s="9">
        <f>SUMIFS('2013Figures'!$J:$J,'2013Figures'!$B:$B,"CyToBroker",'2013Figures'!$G:$G,"P1",'2013Figures'!$K:$K,91,'2013Figures'!$E:$E,$B$1)</f>
        <v>0</v>
      </c>
      <c r="I28" s="11"/>
      <c r="K28" s="11"/>
      <c r="L28" s="41">
        <f t="shared" si="8"/>
        <v>0</v>
      </c>
      <c r="M28" s="52">
        <f>SUMIFS('2012Figures'!$J:$J,'2012Figures'!$B:$B,"BrokerToCy",'2012Figures'!$G:$G,"E1",'2012Figures'!$K:$K,91,'2012Figures'!$E:$E,$B$1)</f>
        <v>0</v>
      </c>
      <c r="N28" s="52">
        <f>SUMIFS('2012Figures'!$J:$J,'2012Figures'!$B:$B,"BrokerToCy",'2012Figures'!$G:$G,"P1",'2012Figures'!$K:$K,91,'2012Figures'!$E:$E,$B$1)</f>
        <v>0</v>
      </c>
      <c r="O28" s="52">
        <f>SUMIFS('2012Figures'!$J:$J,'2012Figures'!$B:$B,"CyToBroker",'2012Figures'!$G:$G,"E1",'2012Figures'!$K:$K,91,'2012Figures'!$E:$E,$B$1)</f>
        <v>0</v>
      </c>
      <c r="P28" s="52">
        <f>SUMIFS('2012Figures'!$J:$J,'2012Figures'!$B:$B,"CyToBroker",'2012Figures'!$G:$G,"P1",'2012Figures'!$K:$K,91,'2012Figures'!$E:$E,$B$1)</f>
        <v>0</v>
      </c>
      <c r="Q28" s="11"/>
      <c r="R28" s="46" t="str">
        <f t="shared" si="9"/>
        <v/>
      </c>
      <c r="S28" s="46" t="str">
        <f t="shared" si="9"/>
        <v/>
      </c>
      <c r="T28" s="46" t="str">
        <f t="shared" si="9"/>
        <v/>
      </c>
      <c r="U28" s="46" t="str">
        <f t="shared" si="9"/>
        <v/>
      </c>
      <c r="V28" s="46" t="str">
        <f t="shared" si="9"/>
        <v/>
      </c>
    </row>
    <row r="29" spans="1:22" x14ac:dyDescent="0.2">
      <c r="A29" s="35" t="s">
        <v>108</v>
      </c>
      <c r="B29" s="14" t="s">
        <v>88</v>
      </c>
      <c r="C29" s="8" t="s">
        <v>88</v>
      </c>
      <c r="D29" s="36">
        <f t="shared" si="0"/>
        <v>0</v>
      </c>
      <c r="E29" s="9">
        <f>SUMIFS('2013Figures'!$J:$J,'2013Figures'!$B:$B,"BrokerToCy",'2013Figures'!$G:$G,"E1",'2013Figures'!$K:$K,97,'2013Figures'!$E:$E,$B$1)</f>
        <v>0</v>
      </c>
      <c r="F29" s="9">
        <f>SUMIFS('2013Figures'!$J:$J,'2013Figures'!$B:$B,"BrokerToCy",'2013Figures'!$G:$G,"P1",'2013Figures'!$K:$K,97,'2013Figures'!$E:$E,$B$1)</f>
        <v>0</v>
      </c>
      <c r="G29" s="9">
        <f>SUMIFS('2013Figures'!$J:$J,'2013Figures'!$B:$B,"CyToBroker",'2013Figures'!$G:$G,"E1",'2013Figures'!$K:$K,97,'2013Figures'!$E:$E,$B$1)</f>
        <v>0</v>
      </c>
      <c r="H29" s="9">
        <f>SUMIFS('2013Figures'!$J:$J,'2013Figures'!$B:$B,"CyToBroker",'2013Figures'!$G:$G,"P1",'2013Figures'!$K:$K,97,'2013Figures'!$E:$E,$B$1)</f>
        <v>0</v>
      </c>
      <c r="I29" s="11"/>
      <c r="K29" s="11"/>
      <c r="L29" s="41">
        <f t="shared" si="8"/>
        <v>0</v>
      </c>
      <c r="M29" s="52">
        <f>SUMIFS('2012Figures'!$J:$J,'2012Figures'!$B:$B,"BrokerToCy",'2012Figures'!$G:$G,"E1",'2012Figures'!$K:$K,97,'2012Figures'!$E:$E,$B$1)</f>
        <v>0</v>
      </c>
      <c r="N29" s="52">
        <f>SUMIFS('2012Figures'!$J:$J,'2012Figures'!$B:$B,"BrokerToCy",'2012Figures'!$G:$G,"P1",'2012Figures'!$K:$K,97,'2012Figures'!$E:$E,$B$1)</f>
        <v>0</v>
      </c>
      <c r="O29" s="52">
        <f>SUMIFS('2012Figures'!$J:$J,'2012Figures'!$B:$B,"CyToBroker",'2012Figures'!$G:$G,"E1",'2012Figures'!$K:$K,97,'2012Figures'!$E:$E,$B$1)</f>
        <v>0</v>
      </c>
      <c r="P29" s="52">
        <f>SUMIFS('2012Figures'!$J:$J,'2012Figures'!$B:$B,"CyToBroker",'2012Figures'!$G:$G,"P1",'2012Figures'!$K:$K,97,'2012Figures'!$E:$E,$B$1)</f>
        <v>0</v>
      </c>
      <c r="Q29" s="11"/>
      <c r="R29" s="46" t="str">
        <f t="shared" si="9"/>
        <v/>
      </c>
      <c r="S29" s="46" t="str">
        <f t="shared" si="9"/>
        <v/>
      </c>
      <c r="T29" s="46" t="str">
        <f t="shared" si="9"/>
        <v/>
      </c>
      <c r="U29" s="46" t="str">
        <f t="shared" si="9"/>
        <v/>
      </c>
      <c r="V29" s="46" t="str">
        <f t="shared" si="9"/>
        <v/>
      </c>
    </row>
    <row r="30" spans="1:22" x14ac:dyDescent="0.2">
      <c r="A30" s="21"/>
      <c r="B30" s="21" t="s">
        <v>92</v>
      </c>
      <c r="C30" s="22"/>
      <c r="D30" s="23">
        <f t="shared" si="0"/>
        <v>10338</v>
      </c>
      <c r="E30" s="23">
        <f>SUM(E21:E29)</f>
        <v>9</v>
      </c>
      <c r="F30" s="23">
        <f t="shared" ref="F30:H30" si="10">SUM(F21:F29)</f>
        <v>0</v>
      </c>
      <c r="G30" s="23">
        <f t="shared" si="10"/>
        <v>10329</v>
      </c>
      <c r="H30" s="23">
        <f t="shared" si="10"/>
        <v>0</v>
      </c>
      <c r="I30" s="21"/>
      <c r="J30" s="22"/>
      <c r="K30" s="21"/>
      <c r="L30" s="43">
        <f t="shared" si="8"/>
        <v>9461</v>
      </c>
      <c r="M30" s="43">
        <f>SUM(M21:M29)</f>
        <v>6</v>
      </c>
      <c r="N30" s="43">
        <f t="shared" ref="N30:P30" si="11">SUM(N21:N29)</f>
        <v>0</v>
      </c>
      <c r="O30" s="43">
        <f t="shared" si="11"/>
        <v>9455</v>
      </c>
      <c r="P30" s="43">
        <f t="shared" si="11"/>
        <v>0</v>
      </c>
      <c r="Q30" s="21"/>
      <c r="R30" s="21"/>
      <c r="S30" s="21"/>
      <c r="T30" s="21"/>
      <c r="U30" s="21"/>
      <c r="V30" s="21"/>
    </row>
    <row r="31" spans="1:22" x14ac:dyDescent="0.2">
      <c r="A31" s="28">
        <v>101</v>
      </c>
      <c r="B31" s="28" t="s">
        <v>52</v>
      </c>
      <c r="C31" s="17" t="s">
        <v>88</v>
      </c>
      <c r="D31" s="18">
        <f>SUMIFS('2013Figures'!$J:$J,'2013Figures'!$C:$C,$A31,'2013Figures'!$E:$E,$B$1)</f>
        <v>2144</v>
      </c>
      <c r="E31" s="18">
        <f>SUMIFS('2013Figures'!$J:$J,'2013Figures'!$C:$C,$A31,'2013Figures'!$B:$B,"BrokerToCy",'2013Figures'!$G:$G,"E1",'2013Figures'!$E:$E,$B$1)</f>
        <v>0</v>
      </c>
      <c r="F31" s="18">
        <f>SUMIFS('2013Figures'!$J:$J,'2013Figures'!$C:$C,$A31,'2013Figures'!$B:$B,"BrokerToCy",'2013Figures'!$G:$G,"P1",'2013Figures'!$E:$E,$B$1)</f>
        <v>0</v>
      </c>
      <c r="G31" s="18">
        <f>SUMIFS('2013Figures'!$J:$J,'2013Figures'!$C:$C,$A31,'2013Figures'!$B:$B,"CyToBroker",'2013Figures'!$G:$G,"E1",'2013Figures'!$E:$E,$B$1)</f>
        <v>2144</v>
      </c>
      <c r="H31" s="18">
        <f>SUMIFS('2013Figures'!$J:$J,'2013Figures'!$C:$C,$A31,'2013Figures'!$B:$B,"CyToBroker",'2013Figures'!$G:$G,"P1",'2013Figures'!$E:$E,$B$1)</f>
        <v>0</v>
      </c>
      <c r="I31" s="28"/>
      <c r="J31" s="17"/>
      <c r="K31" s="28"/>
      <c r="L31" s="50">
        <f>SUMIFS('2012Figures'!$J:$J,'2012Figures'!$C:$C,$A31,'2012Figures'!$E:$E,$B$1)</f>
        <v>2259</v>
      </c>
      <c r="M31" s="50">
        <f>SUMIFS('2012Figures'!$J:$J,'2012Figures'!$C:$C,$A31,'2012Figures'!$B:$B,"BrokerToCy",'2012Figures'!$G:$G,"E1",'2012Figures'!$E:$E,$B$1)</f>
        <v>0</v>
      </c>
      <c r="N31" s="50">
        <f>SUMIFS('2012Figures'!$J:$J,'2012Figures'!$C:$C,$A31,'2012Figures'!$B:$B,"BrokerToCy",'2012Figures'!$G:$G,"P1",'2012Figures'!$E:$E,$B$1)</f>
        <v>0</v>
      </c>
      <c r="O31" s="50">
        <f>SUMIFS('2012Figures'!$J:$J,'2012Figures'!$C:$C,$A31,'2012Figures'!$B:$B,"CyToBroker",'2012Figures'!$G:$G,"E1",'2012Figures'!$E:$E,$B$1)</f>
        <v>2259</v>
      </c>
      <c r="P31" s="50">
        <f>SUMIFS('2012Figures'!$J:$J,'2012Figures'!$C:$C,$A31,'2012Figures'!$B:$B,"CyToBroker",'2012Figures'!$G:$G,"P1",'2012Figures'!$E:$E,$B$1)</f>
        <v>0</v>
      </c>
      <c r="Q31" s="28"/>
      <c r="R31" s="46">
        <f t="shared" ref="R31:V94" si="12">IF(L31=0,"",ROUND(D31/L31-1,2))</f>
        <v>-0.05</v>
      </c>
      <c r="S31" s="46" t="str">
        <f t="shared" si="12"/>
        <v/>
      </c>
      <c r="T31" s="46" t="str">
        <f t="shared" si="12"/>
        <v/>
      </c>
      <c r="U31" s="46">
        <f t="shared" si="12"/>
        <v>-0.05</v>
      </c>
      <c r="V31" s="46" t="str">
        <f t="shared" si="12"/>
        <v/>
      </c>
    </row>
    <row r="32" spans="1:22" x14ac:dyDescent="0.2">
      <c r="A32" s="1">
        <v>101</v>
      </c>
      <c r="B32" s="1" t="s">
        <v>52</v>
      </c>
      <c r="C32" s="8">
        <v>11</v>
      </c>
      <c r="D32" s="29">
        <f>SUMIFS('2013Figures'!$J:$J,'2013Figures'!$C:$C,$A32,'2013Figures'!$H:$H,$B32,'2013Figures'!$I:$I,$C32,'2013Figures'!$E:$E,$B$1)</f>
        <v>0</v>
      </c>
      <c r="E32" s="9">
        <f>SUMIFS('2013Figures'!$J:$J,'2013Figures'!$C:$C,$A32,'2013Figures'!$H:$H,$B32,'2013Figures'!$I:$I,$C32,'2013Figures'!$B:$B,"BrokerToCy",'2013Figures'!$G:$G,"E1",'2013Figures'!$E:$E,$B$1)</f>
        <v>0</v>
      </c>
      <c r="F32" s="9">
        <f>SUMIFS('2013Figures'!$J:$J,'2013Figures'!$C:$C,$A32,'2013Figures'!$H:$H,$B32,'2013Figures'!$I:$I,$C32,'2013Figures'!$B:$B,"BrokerToCy",'2013Figures'!$G:$G,"P1",'2013Figures'!$E:$E,$B$1)</f>
        <v>0</v>
      </c>
      <c r="G32" s="9">
        <f>SUMIFS('2013Figures'!$J:$J,'2013Figures'!$C:$C,$A32,'2013Figures'!$H:$H,$B32,'2013Figures'!$I:$I,$C32,'2013Figures'!$B:$B,"CyToBroker",'2013Figures'!$G:$G,"E1",'2013Figures'!$E:$E,$B$1)</f>
        <v>0</v>
      </c>
      <c r="H32" s="9">
        <f>SUMIFS('2013Figures'!$J:$J,'2013Figures'!$C:$C,$A32,'2013Figures'!$H:$H,$B32,'2013Figures'!$I:$I,$C32,'2013Figures'!$B:$B,"CyToBroker",'2013Figures'!$G:$G,"P1",'2013Figures'!$E:$E,$B$1)</f>
        <v>0</v>
      </c>
      <c r="L32" s="42">
        <f>SUMIFS('2012Figures'!$J:$J,'2012Figures'!$C:$C,$A32,'2012Figures'!$H:$H,$B32,'2012Figures'!$I:$I,$C32,'2012Figures'!$E:$E,$B$1)</f>
        <v>0</v>
      </c>
      <c r="M32" s="52">
        <f>SUMIFS('2012Figures'!$J:$J,'2012Figures'!$C:$C,$A32,'2012Figures'!$H:$H,$B32,'2012Figures'!$I:$I,$C32,'2012Figures'!$B:$B,"BrokerToCy",'2012Figures'!$G:$G,"E1",'2012Figures'!$E:$E,$B$1)</f>
        <v>0</v>
      </c>
      <c r="N32" s="52">
        <f>SUMIFS('2012Figures'!$J:$J,'2012Figures'!$C:$C,$A32,'2012Figures'!$H:$H,$B32,'2012Figures'!$I:$I,$C32,'2012Figures'!$B:$B,"BrokerToCy",'2012Figures'!$G:$G,"P1",'2012Figures'!$E:$E,$B$1)</f>
        <v>0</v>
      </c>
      <c r="O32" s="52">
        <f>SUMIFS('2012Figures'!$J:$J,'2012Figures'!$C:$C,$A32,'2012Figures'!$H:$H,$B32,'2012Figures'!$I:$I,$C32,'2012Figures'!$B:$B,"CyToBroker",'2012Figures'!$G:$G,"E1",'2012Figures'!$E:$E,$B$1)</f>
        <v>0</v>
      </c>
      <c r="P32" s="52">
        <f>SUMIFS('2012Figures'!$J:$J,'2012Figures'!$C:$C,$A32,'2012Figures'!$H:$H,$B32,'2012Figures'!$I:$I,$C32,'2012Figures'!$B:$B,"CyToBroker",'2012Figures'!$G:$G,"P1",'2012Figures'!$E:$E,$B$1)</f>
        <v>0</v>
      </c>
      <c r="R32" s="46" t="str">
        <f t="shared" si="12"/>
        <v/>
      </c>
      <c r="S32" s="46" t="str">
        <f t="shared" si="12"/>
        <v/>
      </c>
      <c r="T32" s="46" t="str">
        <f t="shared" si="12"/>
        <v/>
      </c>
      <c r="U32" s="46" t="str">
        <f t="shared" si="12"/>
        <v/>
      </c>
      <c r="V32" s="46" t="str">
        <f t="shared" si="12"/>
        <v/>
      </c>
    </row>
    <row r="33" spans="1:22" x14ac:dyDescent="0.2">
      <c r="A33" s="1">
        <v>101</v>
      </c>
      <c r="B33" s="1" t="s">
        <v>52</v>
      </c>
      <c r="C33" s="8">
        <v>10</v>
      </c>
      <c r="D33" s="29">
        <f>SUMIFS('2013Figures'!$J:$J,'2013Figures'!$C:$C,$A33,'2013Figures'!$H:$H,$B33,'2013Figures'!$I:$I,$C33,'2013Figures'!$E:$E,$B$1)</f>
        <v>0</v>
      </c>
      <c r="E33" s="9">
        <f>SUMIFS('2013Figures'!$J:$J,'2013Figures'!$C:$C,$A33,'2013Figures'!$H:$H,$B33,'2013Figures'!$I:$I,$C33,'2013Figures'!$B:$B,"BrokerToCy",'2013Figures'!$G:$G,"E1",'2013Figures'!$E:$E,$B$1)</f>
        <v>0</v>
      </c>
      <c r="F33" s="9">
        <f>SUMIFS('2013Figures'!$J:$J,'2013Figures'!$C:$C,$A33,'2013Figures'!$H:$H,$B33,'2013Figures'!$I:$I,$C33,'2013Figures'!$B:$B,"BrokerToCy",'2013Figures'!$G:$G,"P1",'2013Figures'!$E:$E,$B$1)</f>
        <v>0</v>
      </c>
      <c r="G33" s="9">
        <f>SUMIFS('2013Figures'!$J:$J,'2013Figures'!$C:$C,$A33,'2013Figures'!$H:$H,$B33,'2013Figures'!$I:$I,$C33,'2013Figures'!$B:$B,"CyToBroker",'2013Figures'!$G:$G,"E1",'2013Figures'!$E:$E,$B$1)</f>
        <v>0</v>
      </c>
      <c r="H33" s="9">
        <f>SUMIFS('2013Figures'!$J:$J,'2013Figures'!$C:$C,$A33,'2013Figures'!$H:$H,$B33,'2013Figures'!$I:$I,$C33,'2013Figures'!$B:$B,"CyToBroker",'2013Figures'!$G:$G,"P1",'2013Figures'!$E:$E,$B$1)</f>
        <v>0</v>
      </c>
      <c r="J33" s="8">
        <v>201501</v>
      </c>
      <c r="L33" s="42">
        <f>SUMIFS('2012Figures'!$J:$J,'2012Figures'!$C:$C,$A33,'2012Figures'!$H:$H,$B33,'2012Figures'!$I:$I,$C33,'2012Figures'!$E:$E,$B$1)</f>
        <v>0</v>
      </c>
      <c r="M33" s="52">
        <f>SUMIFS('2012Figures'!$J:$J,'2012Figures'!$C:$C,$A33,'2012Figures'!$H:$H,$B33,'2012Figures'!$I:$I,$C33,'2012Figures'!$B:$B,"BrokerToCy",'2012Figures'!$G:$G,"E1",'2012Figures'!$E:$E,$B$1)</f>
        <v>0</v>
      </c>
      <c r="N33" s="52">
        <f>SUMIFS('2012Figures'!$J:$J,'2012Figures'!$C:$C,$A33,'2012Figures'!$H:$H,$B33,'2012Figures'!$I:$I,$C33,'2012Figures'!$B:$B,"BrokerToCy",'2012Figures'!$G:$G,"P1",'2012Figures'!$E:$E,$B$1)</f>
        <v>0</v>
      </c>
      <c r="O33" s="52">
        <f>SUMIFS('2012Figures'!$J:$J,'2012Figures'!$C:$C,$A33,'2012Figures'!$H:$H,$B33,'2012Figures'!$I:$I,$C33,'2012Figures'!$B:$B,"CyToBroker",'2012Figures'!$G:$G,"E1",'2012Figures'!$E:$E,$B$1)</f>
        <v>0</v>
      </c>
      <c r="P33" s="52">
        <f>SUMIFS('2012Figures'!$J:$J,'2012Figures'!$C:$C,$A33,'2012Figures'!$H:$H,$B33,'2012Figures'!$I:$I,$C33,'2012Figures'!$B:$B,"CyToBroker",'2012Figures'!$G:$G,"P1",'2012Figures'!$E:$E,$B$1)</f>
        <v>0</v>
      </c>
      <c r="R33" s="46" t="str">
        <f t="shared" si="12"/>
        <v/>
      </c>
      <c r="S33" s="46" t="str">
        <f t="shared" si="12"/>
        <v/>
      </c>
      <c r="T33" s="46" t="str">
        <f t="shared" si="12"/>
        <v/>
      </c>
      <c r="U33" s="46" t="str">
        <f t="shared" si="12"/>
        <v/>
      </c>
      <c r="V33" s="46" t="str">
        <f t="shared" si="12"/>
        <v/>
      </c>
    </row>
    <row r="34" spans="1:22" x14ac:dyDescent="0.2">
      <c r="A34" s="1">
        <v>101</v>
      </c>
      <c r="B34" s="1" t="s">
        <v>52</v>
      </c>
      <c r="C34" s="8">
        <v>9</v>
      </c>
      <c r="D34" s="29">
        <f>SUMIFS('2013Figures'!$J:$J,'2013Figures'!$C:$C,$A34,'2013Figures'!$H:$H,$B34,'2013Figures'!$I:$I,$C34,'2013Figures'!$E:$E,$B$1)</f>
        <v>0</v>
      </c>
      <c r="E34" s="9">
        <f>SUMIFS('2013Figures'!$J:$J,'2013Figures'!$C:$C,$A34,'2013Figures'!$H:$H,$B34,'2013Figures'!$I:$I,$C34,'2013Figures'!$B:$B,"BrokerToCy",'2013Figures'!$G:$G,"E1",'2013Figures'!$E:$E,$B$1)</f>
        <v>0</v>
      </c>
      <c r="F34" s="9">
        <f>SUMIFS('2013Figures'!$J:$J,'2013Figures'!$C:$C,$A34,'2013Figures'!$H:$H,$B34,'2013Figures'!$I:$I,$C34,'2013Figures'!$B:$B,"BrokerToCy",'2013Figures'!$G:$G,"P1",'2013Figures'!$E:$E,$B$1)</f>
        <v>0</v>
      </c>
      <c r="G34" s="9">
        <f>SUMIFS('2013Figures'!$J:$J,'2013Figures'!$C:$C,$A34,'2013Figures'!$H:$H,$B34,'2013Figures'!$I:$I,$C34,'2013Figures'!$B:$B,"CyToBroker",'2013Figures'!$G:$G,"E1",'2013Figures'!$E:$E,$B$1)</f>
        <v>0</v>
      </c>
      <c r="H34" s="9">
        <f>SUMIFS('2013Figures'!$J:$J,'2013Figures'!$C:$C,$A34,'2013Figures'!$H:$H,$B34,'2013Figures'!$I:$I,$C34,'2013Figures'!$B:$B,"CyToBroker",'2013Figures'!$G:$G,"P1",'2013Figures'!$E:$E,$B$1)</f>
        <v>0</v>
      </c>
      <c r="J34" s="8">
        <v>201401</v>
      </c>
      <c r="L34" s="42">
        <f>SUMIFS('2012Figures'!$J:$J,'2012Figures'!$C:$C,$A34,'2012Figures'!$H:$H,$B34,'2012Figures'!$I:$I,$C34,'2012Figures'!$E:$E,$B$1)</f>
        <v>0</v>
      </c>
      <c r="M34" s="52">
        <f>SUMIFS('2012Figures'!$J:$J,'2012Figures'!$C:$C,$A34,'2012Figures'!$H:$H,$B34,'2012Figures'!$I:$I,$C34,'2012Figures'!$B:$B,"BrokerToCy",'2012Figures'!$G:$G,"E1",'2012Figures'!$E:$E,$B$1)</f>
        <v>0</v>
      </c>
      <c r="N34" s="52">
        <f>SUMIFS('2012Figures'!$J:$J,'2012Figures'!$C:$C,$A34,'2012Figures'!$H:$H,$B34,'2012Figures'!$I:$I,$C34,'2012Figures'!$B:$B,"BrokerToCy",'2012Figures'!$G:$G,"P1",'2012Figures'!$E:$E,$B$1)</f>
        <v>0</v>
      </c>
      <c r="O34" s="52">
        <f>SUMIFS('2012Figures'!$J:$J,'2012Figures'!$C:$C,$A34,'2012Figures'!$H:$H,$B34,'2012Figures'!$I:$I,$C34,'2012Figures'!$B:$B,"CyToBroker",'2012Figures'!$G:$G,"E1",'2012Figures'!$E:$E,$B$1)</f>
        <v>0</v>
      </c>
      <c r="P34" s="52">
        <f>SUMIFS('2012Figures'!$J:$J,'2012Figures'!$C:$C,$A34,'2012Figures'!$H:$H,$B34,'2012Figures'!$I:$I,$C34,'2012Figures'!$B:$B,"CyToBroker",'2012Figures'!$G:$G,"P1",'2012Figures'!$E:$E,$B$1)</f>
        <v>0</v>
      </c>
      <c r="R34" s="46" t="str">
        <f t="shared" si="12"/>
        <v/>
      </c>
      <c r="S34" s="46" t="str">
        <f t="shared" si="12"/>
        <v/>
      </c>
      <c r="T34" s="46" t="str">
        <f t="shared" si="12"/>
        <v/>
      </c>
      <c r="U34" s="46" t="str">
        <f t="shared" si="12"/>
        <v/>
      </c>
      <c r="V34" s="46" t="str">
        <f t="shared" si="12"/>
        <v/>
      </c>
    </row>
    <row r="35" spans="1:22" x14ac:dyDescent="0.2">
      <c r="A35" s="1">
        <v>101</v>
      </c>
      <c r="B35" s="1" t="s">
        <v>52</v>
      </c>
      <c r="C35" s="8">
        <v>8</v>
      </c>
      <c r="D35" s="29">
        <f>SUMIFS('2013Figures'!$J:$J,'2013Figures'!$C:$C,$A35,'2013Figures'!$H:$H,$B35,'2013Figures'!$I:$I,$C35,'2013Figures'!$E:$E,$B$1)</f>
        <v>0</v>
      </c>
      <c r="E35" s="9">
        <f>SUMIFS('2013Figures'!$J:$J,'2013Figures'!$C:$C,$A35,'2013Figures'!$H:$H,$B35,'2013Figures'!$I:$I,$C35,'2013Figures'!$B:$B,"BrokerToCy",'2013Figures'!$G:$G,"E1",'2013Figures'!$E:$E,$B$1)</f>
        <v>0</v>
      </c>
      <c r="F35" s="9">
        <f>SUMIFS('2013Figures'!$J:$J,'2013Figures'!$C:$C,$A35,'2013Figures'!$H:$H,$B35,'2013Figures'!$I:$I,$C35,'2013Figures'!$B:$B,"BrokerToCy",'2013Figures'!$G:$G,"P1",'2013Figures'!$E:$E,$B$1)</f>
        <v>0</v>
      </c>
      <c r="G35" s="9">
        <f>SUMIFS('2013Figures'!$J:$J,'2013Figures'!$C:$C,$A35,'2013Figures'!$H:$H,$B35,'2013Figures'!$I:$I,$C35,'2013Figures'!$B:$B,"CyToBroker",'2013Figures'!$G:$G,"E1",'2013Figures'!$E:$E,$B$1)</f>
        <v>0</v>
      </c>
      <c r="H35" s="9">
        <f>SUMIFS('2013Figures'!$J:$J,'2013Figures'!$C:$C,$A35,'2013Figures'!$H:$H,$B35,'2013Figures'!$I:$I,$C35,'2013Figures'!$B:$B,"CyToBroker",'2013Figures'!$G:$G,"P1",'2013Figures'!$E:$E,$B$1)</f>
        <v>0</v>
      </c>
      <c r="I35" s="30"/>
      <c r="J35" s="31">
        <v>201301</v>
      </c>
      <c r="K35" s="30"/>
      <c r="L35" s="42">
        <f>SUMIFS('2012Figures'!$J:$J,'2012Figures'!$C:$C,$A35,'2012Figures'!$H:$H,$B35,'2012Figures'!$I:$I,$C35,'2012Figures'!$E:$E,$B$1)</f>
        <v>0</v>
      </c>
      <c r="M35" s="52">
        <f>SUMIFS('2012Figures'!$J:$J,'2012Figures'!$C:$C,$A35,'2012Figures'!$H:$H,$B35,'2012Figures'!$I:$I,$C35,'2012Figures'!$B:$B,"BrokerToCy",'2012Figures'!$G:$G,"E1",'2012Figures'!$E:$E,$B$1)</f>
        <v>0</v>
      </c>
      <c r="N35" s="52">
        <f>SUMIFS('2012Figures'!$J:$J,'2012Figures'!$C:$C,$A35,'2012Figures'!$H:$H,$B35,'2012Figures'!$I:$I,$C35,'2012Figures'!$B:$B,"BrokerToCy",'2012Figures'!$G:$G,"P1",'2012Figures'!$E:$E,$B$1)</f>
        <v>0</v>
      </c>
      <c r="O35" s="52">
        <f>SUMIFS('2012Figures'!$J:$J,'2012Figures'!$C:$C,$A35,'2012Figures'!$H:$H,$B35,'2012Figures'!$I:$I,$C35,'2012Figures'!$B:$B,"CyToBroker",'2012Figures'!$G:$G,"E1",'2012Figures'!$E:$E,$B$1)</f>
        <v>0</v>
      </c>
      <c r="P35" s="52">
        <f>SUMIFS('2012Figures'!$J:$J,'2012Figures'!$C:$C,$A35,'2012Figures'!$H:$H,$B35,'2012Figures'!$I:$I,$C35,'2012Figures'!$B:$B,"CyToBroker",'2012Figures'!$G:$G,"P1",'2012Figures'!$E:$E,$B$1)</f>
        <v>0</v>
      </c>
      <c r="Q35" s="30"/>
      <c r="R35" s="46" t="str">
        <f t="shared" si="12"/>
        <v/>
      </c>
      <c r="S35" s="46" t="str">
        <f t="shared" si="12"/>
        <v/>
      </c>
      <c r="T35" s="46" t="str">
        <f t="shared" si="12"/>
        <v/>
      </c>
      <c r="U35" s="46" t="str">
        <f t="shared" si="12"/>
        <v/>
      </c>
      <c r="V35" s="46" t="str">
        <f t="shared" si="12"/>
        <v/>
      </c>
    </row>
    <row r="36" spans="1:22" x14ac:dyDescent="0.2">
      <c r="A36" s="1">
        <v>101</v>
      </c>
      <c r="B36" s="1" t="s">
        <v>52</v>
      </c>
      <c r="C36" s="8">
        <v>7</v>
      </c>
      <c r="D36" s="29">
        <f>SUMIFS('2013Figures'!$J:$J,'2013Figures'!$C:$C,$A36,'2013Figures'!$H:$H,$B36,'2013Figures'!$I:$I,$C36,'2013Figures'!$E:$E,$B$1)</f>
        <v>0</v>
      </c>
      <c r="E36" s="9">
        <f>SUMIFS('2013Figures'!$J:$J,'2013Figures'!$C:$C,$A36,'2013Figures'!$H:$H,$B36,'2013Figures'!$I:$I,$C36,'2013Figures'!$B:$B,"BrokerToCy",'2013Figures'!$G:$G,"E1",'2013Figures'!$E:$E,$B$1)</f>
        <v>0</v>
      </c>
      <c r="F36" s="9">
        <f>SUMIFS('2013Figures'!$J:$J,'2013Figures'!$C:$C,$A36,'2013Figures'!$H:$H,$B36,'2013Figures'!$I:$I,$C36,'2013Figures'!$B:$B,"BrokerToCy",'2013Figures'!$G:$G,"P1",'2013Figures'!$E:$E,$B$1)</f>
        <v>0</v>
      </c>
      <c r="G36" s="9">
        <f>SUMIFS('2013Figures'!$J:$J,'2013Figures'!$C:$C,$A36,'2013Figures'!$H:$H,$B36,'2013Figures'!$I:$I,$C36,'2013Figures'!$B:$B,"CyToBroker",'2013Figures'!$G:$G,"E1",'2013Figures'!$E:$E,$B$1)</f>
        <v>0</v>
      </c>
      <c r="H36" s="9">
        <f>SUMIFS('2013Figures'!$J:$J,'2013Figures'!$C:$C,$A36,'2013Figures'!$H:$H,$B36,'2013Figures'!$I:$I,$C36,'2013Figures'!$B:$B,"CyToBroker",'2013Figures'!$G:$G,"P1",'2013Figures'!$E:$E,$B$1)</f>
        <v>0</v>
      </c>
      <c r="J36" s="8">
        <v>201201</v>
      </c>
      <c r="L36" s="42">
        <f>SUMIFS('2012Figures'!$J:$J,'2012Figures'!$C:$C,$A36,'2012Figures'!$H:$H,$B36,'2012Figures'!$I:$I,$C36,'2012Figures'!$E:$E,$B$1)</f>
        <v>0</v>
      </c>
      <c r="M36" s="52">
        <f>SUMIFS('2012Figures'!$J:$J,'2012Figures'!$C:$C,$A36,'2012Figures'!$H:$H,$B36,'2012Figures'!$I:$I,$C36,'2012Figures'!$B:$B,"BrokerToCy",'2012Figures'!$G:$G,"E1",'2012Figures'!$E:$E,$B$1)</f>
        <v>0</v>
      </c>
      <c r="N36" s="52">
        <f>SUMIFS('2012Figures'!$J:$J,'2012Figures'!$C:$C,$A36,'2012Figures'!$H:$H,$B36,'2012Figures'!$I:$I,$C36,'2012Figures'!$B:$B,"BrokerToCy",'2012Figures'!$G:$G,"P1",'2012Figures'!$E:$E,$B$1)</f>
        <v>0</v>
      </c>
      <c r="O36" s="52">
        <f>SUMIFS('2012Figures'!$J:$J,'2012Figures'!$C:$C,$A36,'2012Figures'!$H:$H,$B36,'2012Figures'!$I:$I,$C36,'2012Figures'!$B:$B,"CyToBroker",'2012Figures'!$G:$G,"E1",'2012Figures'!$E:$E,$B$1)</f>
        <v>0</v>
      </c>
      <c r="P36" s="52">
        <f>SUMIFS('2012Figures'!$J:$J,'2012Figures'!$C:$C,$A36,'2012Figures'!$H:$H,$B36,'2012Figures'!$I:$I,$C36,'2012Figures'!$B:$B,"CyToBroker",'2012Figures'!$G:$G,"P1",'2012Figures'!$E:$E,$B$1)</f>
        <v>0</v>
      </c>
      <c r="R36" s="46" t="str">
        <f t="shared" si="12"/>
        <v/>
      </c>
      <c r="S36" s="46" t="str">
        <f t="shared" si="12"/>
        <v/>
      </c>
      <c r="T36" s="46" t="str">
        <f t="shared" si="12"/>
        <v/>
      </c>
      <c r="U36" s="46" t="str">
        <f t="shared" si="12"/>
        <v/>
      </c>
      <c r="V36" s="46" t="str">
        <f t="shared" si="12"/>
        <v/>
      </c>
    </row>
    <row r="37" spans="1:22" x14ac:dyDescent="0.2">
      <c r="A37" s="1">
        <v>101</v>
      </c>
      <c r="B37" s="1" t="s">
        <v>52</v>
      </c>
      <c r="C37" s="8">
        <v>6</v>
      </c>
      <c r="D37" s="29">
        <f>SUMIFS('2013Figures'!$J:$J,'2013Figures'!$C:$C,$A37,'2013Figures'!$H:$H,$B37,'2013Figures'!$I:$I,$C37,'2013Figures'!$E:$E,$B$1)</f>
        <v>0</v>
      </c>
      <c r="E37" s="9">
        <f>SUMIFS('2013Figures'!$J:$J,'2013Figures'!$C:$C,$A37,'2013Figures'!$H:$H,$B37,'2013Figures'!$I:$I,$C37,'2013Figures'!$B:$B,"BrokerToCy",'2013Figures'!$G:$G,"E1",'2013Figures'!$E:$E,$B$1)</f>
        <v>0</v>
      </c>
      <c r="F37" s="9">
        <f>SUMIFS('2013Figures'!$J:$J,'2013Figures'!$C:$C,$A37,'2013Figures'!$H:$H,$B37,'2013Figures'!$I:$I,$C37,'2013Figures'!$B:$B,"BrokerToCy",'2013Figures'!$G:$G,"P1",'2013Figures'!$E:$E,$B$1)</f>
        <v>0</v>
      </c>
      <c r="G37" s="9">
        <f>SUMIFS('2013Figures'!$J:$J,'2013Figures'!$C:$C,$A37,'2013Figures'!$H:$H,$B37,'2013Figures'!$I:$I,$C37,'2013Figures'!$B:$B,"CyToBroker",'2013Figures'!$G:$G,"E1",'2013Figures'!$E:$E,$B$1)</f>
        <v>0</v>
      </c>
      <c r="H37" s="9">
        <f>SUMIFS('2013Figures'!$J:$J,'2013Figures'!$C:$C,$A37,'2013Figures'!$H:$H,$B37,'2013Figures'!$I:$I,$C37,'2013Figures'!$B:$B,"CyToBroker",'2013Figures'!$G:$G,"P1",'2013Figures'!$E:$E,$B$1)</f>
        <v>0</v>
      </c>
      <c r="J37" s="8">
        <v>201101</v>
      </c>
      <c r="L37" s="42">
        <f>SUMIFS('2012Figures'!$J:$J,'2012Figures'!$C:$C,$A37,'2012Figures'!$H:$H,$B37,'2012Figures'!$I:$I,$C37,'2012Figures'!$E:$E,$B$1)</f>
        <v>0</v>
      </c>
      <c r="M37" s="52">
        <f>SUMIFS('2012Figures'!$J:$J,'2012Figures'!$C:$C,$A37,'2012Figures'!$H:$H,$B37,'2012Figures'!$I:$I,$C37,'2012Figures'!$B:$B,"BrokerToCy",'2012Figures'!$G:$G,"E1",'2012Figures'!$E:$E,$B$1)</f>
        <v>0</v>
      </c>
      <c r="N37" s="52">
        <f>SUMIFS('2012Figures'!$J:$J,'2012Figures'!$C:$C,$A37,'2012Figures'!$H:$H,$B37,'2012Figures'!$I:$I,$C37,'2012Figures'!$B:$B,"BrokerToCy",'2012Figures'!$G:$G,"P1",'2012Figures'!$E:$E,$B$1)</f>
        <v>0</v>
      </c>
      <c r="O37" s="52">
        <f>SUMIFS('2012Figures'!$J:$J,'2012Figures'!$C:$C,$A37,'2012Figures'!$H:$H,$B37,'2012Figures'!$I:$I,$C37,'2012Figures'!$B:$B,"CyToBroker",'2012Figures'!$G:$G,"E1",'2012Figures'!$E:$E,$B$1)</f>
        <v>0</v>
      </c>
      <c r="P37" s="52">
        <f>SUMIFS('2012Figures'!$J:$J,'2012Figures'!$C:$C,$A37,'2012Figures'!$H:$H,$B37,'2012Figures'!$I:$I,$C37,'2012Figures'!$B:$B,"CyToBroker",'2012Figures'!$G:$G,"P1",'2012Figures'!$E:$E,$B$1)</f>
        <v>0</v>
      </c>
      <c r="R37" s="46" t="str">
        <f t="shared" si="12"/>
        <v/>
      </c>
      <c r="S37" s="46" t="str">
        <f t="shared" si="12"/>
        <v/>
      </c>
      <c r="T37" s="46" t="str">
        <f t="shared" si="12"/>
        <v/>
      </c>
      <c r="U37" s="46" t="str">
        <f t="shared" si="12"/>
        <v/>
      </c>
      <c r="V37" s="46" t="str">
        <f t="shared" si="12"/>
        <v/>
      </c>
    </row>
    <row r="38" spans="1:22" x14ac:dyDescent="0.2">
      <c r="A38" s="1">
        <v>101</v>
      </c>
      <c r="B38" s="1" t="s">
        <v>52</v>
      </c>
      <c r="C38" s="8">
        <v>5</v>
      </c>
      <c r="D38" s="29">
        <f>SUMIFS('2013Figures'!$J:$J,'2013Figures'!$C:$C,$A38,'2013Figures'!$H:$H,$B38,'2013Figures'!$I:$I,$C38,'2013Figures'!$E:$E,$B$1)</f>
        <v>0</v>
      </c>
      <c r="E38" s="9">
        <f>SUMIFS('2013Figures'!$J:$J,'2013Figures'!$C:$C,$A38,'2013Figures'!$H:$H,$B38,'2013Figures'!$I:$I,$C38,'2013Figures'!$B:$B,"BrokerToCy",'2013Figures'!$G:$G,"E1",'2013Figures'!$E:$E,$B$1)</f>
        <v>0</v>
      </c>
      <c r="F38" s="9">
        <f>SUMIFS('2013Figures'!$J:$J,'2013Figures'!$C:$C,$A38,'2013Figures'!$H:$H,$B38,'2013Figures'!$I:$I,$C38,'2013Figures'!$B:$B,"BrokerToCy",'2013Figures'!$G:$G,"P1",'2013Figures'!$E:$E,$B$1)</f>
        <v>0</v>
      </c>
      <c r="G38" s="9">
        <f>SUMIFS('2013Figures'!$J:$J,'2013Figures'!$C:$C,$A38,'2013Figures'!$H:$H,$B38,'2013Figures'!$I:$I,$C38,'2013Figures'!$B:$B,"CyToBroker",'2013Figures'!$G:$G,"E1",'2013Figures'!$E:$E,$B$1)</f>
        <v>0</v>
      </c>
      <c r="H38" s="9">
        <f>SUMIFS('2013Figures'!$J:$J,'2013Figures'!$C:$C,$A38,'2013Figures'!$H:$H,$B38,'2013Figures'!$I:$I,$C38,'2013Figures'!$B:$B,"CyToBroker",'2013Figures'!$G:$G,"P1",'2013Figures'!$E:$E,$B$1)</f>
        <v>0</v>
      </c>
      <c r="J38" s="8">
        <v>201001</v>
      </c>
      <c r="L38" s="42">
        <f>SUMIFS('2012Figures'!$J:$J,'2012Figures'!$C:$C,$A38,'2012Figures'!$H:$H,$B38,'2012Figures'!$I:$I,$C38,'2012Figures'!$E:$E,$B$1)</f>
        <v>0</v>
      </c>
      <c r="M38" s="52">
        <f>SUMIFS('2012Figures'!$J:$J,'2012Figures'!$C:$C,$A38,'2012Figures'!$H:$H,$B38,'2012Figures'!$I:$I,$C38,'2012Figures'!$B:$B,"BrokerToCy",'2012Figures'!$G:$G,"E1",'2012Figures'!$E:$E,$B$1)</f>
        <v>0</v>
      </c>
      <c r="N38" s="52">
        <f>SUMIFS('2012Figures'!$J:$J,'2012Figures'!$C:$C,$A38,'2012Figures'!$H:$H,$B38,'2012Figures'!$I:$I,$C38,'2012Figures'!$B:$B,"BrokerToCy",'2012Figures'!$G:$G,"P1",'2012Figures'!$E:$E,$B$1)</f>
        <v>0</v>
      </c>
      <c r="O38" s="52">
        <f>SUMIFS('2012Figures'!$J:$J,'2012Figures'!$C:$C,$A38,'2012Figures'!$H:$H,$B38,'2012Figures'!$I:$I,$C38,'2012Figures'!$B:$B,"CyToBroker",'2012Figures'!$G:$G,"E1",'2012Figures'!$E:$E,$B$1)</f>
        <v>0</v>
      </c>
      <c r="P38" s="52">
        <f>SUMIFS('2012Figures'!$J:$J,'2012Figures'!$C:$C,$A38,'2012Figures'!$H:$H,$B38,'2012Figures'!$I:$I,$C38,'2012Figures'!$B:$B,"CyToBroker",'2012Figures'!$G:$G,"P1",'2012Figures'!$E:$E,$B$1)</f>
        <v>0</v>
      </c>
      <c r="R38" s="46" t="str">
        <f t="shared" si="12"/>
        <v/>
      </c>
      <c r="S38" s="46" t="str">
        <f t="shared" si="12"/>
        <v/>
      </c>
      <c r="T38" s="46" t="str">
        <f t="shared" si="12"/>
        <v/>
      </c>
      <c r="U38" s="46" t="str">
        <f t="shared" si="12"/>
        <v/>
      </c>
      <c r="V38" s="46" t="str">
        <f t="shared" si="12"/>
        <v/>
      </c>
    </row>
    <row r="39" spans="1:22" x14ac:dyDescent="0.2">
      <c r="A39" s="1">
        <v>101</v>
      </c>
      <c r="B39" s="1" t="s">
        <v>52</v>
      </c>
      <c r="C39" s="8">
        <v>4</v>
      </c>
      <c r="D39" s="29">
        <f>SUMIFS('2013Figures'!$J:$J,'2013Figures'!$C:$C,$A39,'2013Figures'!$H:$H,$B39,'2013Figures'!$I:$I,$C39,'2013Figures'!$E:$E,$B$1)</f>
        <v>6</v>
      </c>
      <c r="E39" s="9">
        <f>SUMIFS('2013Figures'!$J:$J,'2013Figures'!$C:$C,$A39,'2013Figures'!$H:$H,$B39,'2013Figures'!$I:$I,$C39,'2013Figures'!$B:$B,"BrokerToCy",'2013Figures'!$G:$G,"E1",'2013Figures'!$E:$E,$B$1)</f>
        <v>0</v>
      </c>
      <c r="F39" s="9">
        <f>SUMIFS('2013Figures'!$J:$J,'2013Figures'!$C:$C,$A39,'2013Figures'!$H:$H,$B39,'2013Figures'!$I:$I,$C39,'2013Figures'!$B:$B,"BrokerToCy",'2013Figures'!$G:$G,"P1",'2013Figures'!$E:$E,$B$1)</f>
        <v>0</v>
      </c>
      <c r="G39" s="9">
        <f>SUMIFS('2013Figures'!$J:$J,'2013Figures'!$C:$C,$A39,'2013Figures'!$H:$H,$B39,'2013Figures'!$I:$I,$C39,'2013Figures'!$B:$B,"CyToBroker",'2013Figures'!$G:$G,"E1",'2013Figures'!$E:$E,$B$1)</f>
        <v>6</v>
      </c>
      <c r="H39" s="9">
        <f>SUMIFS('2013Figures'!$J:$J,'2013Figures'!$C:$C,$A39,'2013Figures'!$H:$H,$B39,'2013Figures'!$I:$I,$C39,'2013Figures'!$B:$B,"CyToBroker",'2013Figures'!$G:$G,"P1",'2013Figures'!$E:$E,$B$1)</f>
        <v>0</v>
      </c>
      <c r="J39" s="8">
        <v>200901</v>
      </c>
      <c r="L39" s="42">
        <f>SUMIFS('2012Figures'!$J:$J,'2012Figures'!$C:$C,$A39,'2012Figures'!$H:$H,$B39,'2012Figures'!$I:$I,$C39,'2012Figures'!$E:$E,$B$1)</f>
        <v>0</v>
      </c>
      <c r="M39" s="52">
        <f>SUMIFS('2012Figures'!$J:$J,'2012Figures'!$C:$C,$A39,'2012Figures'!$H:$H,$B39,'2012Figures'!$I:$I,$C39,'2012Figures'!$B:$B,"BrokerToCy",'2012Figures'!$G:$G,"E1",'2012Figures'!$E:$E,$B$1)</f>
        <v>0</v>
      </c>
      <c r="N39" s="52">
        <f>SUMIFS('2012Figures'!$J:$J,'2012Figures'!$C:$C,$A39,'2012Figures'!$H:$H,$B39,'2012Figures'!$I:$I,$C39,'2012Figures'!$B:$B,"BrokerToCy",'2012Figures'!$G:$G,"P1",'2012Figures'!$E:$E,$B$1)</f>
        <v>0</v>
      </c>
      <c r="O39" s="52">
        <f>SUMIFS('2012Figures'!$J:$J,'2012Figures'!$C:$C,$A39,'2012Figures'!$H:$H,$B39,'2012Figures'!$I:$I,$C39,'2012Figures'!$B:$B,"CyToBroker",'2012Figures'!$G:$G,"E1",'2012Figures'!$E:$E,$B$1)</f>
        <v>0</v>
      </c>
      <c r="P39" s="52">
        <f>SUMIFS('2012Figures'!$J:$J,'2012Figures'!$C:$C,$A39,'2012Figures'!$H:$H,$B39,'2012Figures'!$I:$I,$C39,'2012Figures'!$B:$B,"CyToBroker",'2012Figures'!$G:$G,"P1",'2012Figures'!$E:$E,$B$1)</f>
        <v>0</v>
      </c>
      <c r="R39" s="46" t="str">
        <f t="shared" si="12"/>
        <v/>
      </c>
      <c r="S39" s="46" t="str">
        <f t="shared" si="12"/>
        <v/>
      </c>
      <c r="T39" s="46" t="str">
        <f t="shared" si="12"/>
        <v/>
      </c>
      <c r="U39" s="46" t="str">
        <f t="shared" si="12"/>
        <v/>
      </c>
      <c r="V39" s="46" t="str">
        <f t="shared" si="12"/>
        <v/>
      </c>
    </row>
    <row r="40" spans="1:22" x14ac:dyDescent="0.2">
      <c r="A40" s="1">
        <v>101</v>
      </c>
      <c r="B40" s="1" t="s">
        <v>52</v>
      </c>
      <c r="C40" s="8">
        <v>3</v>
      </c>
      <c r="D40" s="29">
        <f>SUMIFS('2013Figures'!$J:$J,'2013Figures'!$C:$C,$A40,'2013Figures'!$H:$H,$B40,'2013Figures'!$I:$I,$C40,'2013Figures'!$E:$E,$B$1)</f>
        <v>0</v>
      </c>
      <c r="E40" s="9">
        <f>SUMIFS('2013Figures'!$J:$J,'2013Figures'!$C:$C,$A40,'2013Figures'!$H:$H,$B40,'2013Figures'!$I:$I,$C40,'2013Figures'!$B:$B,"BrokerToCy",'2013Figures'!$G:$G,"E1",'2013Figures'!$E:$E,$B$1)</f>
        <v>0</v>
      </c>
      <c r="F40" s="9">
        <f>SUMIFS('2013Figures'!$J:$J,'2013Figures'!$C:$C,$A40,'2013Figures'!$H:$H,$B40,'2013Figures'!$I:$I,$C40,'2013Figures'!$B:$B,"BrokerToCy",'2013Figures'!$G:$G,"P1",'2013Figures'!$E:$E,$B$1)</f>
        <v>0</v>
      </c>
      <c r="G40" s="9">
        <f>SUMIFS('2013Figures'!$J:$J,'2013Figures'!$C:$C,$A40,'2013Figures'!$H:$H,$B40,'2013Figures'!$I:$I,$C40,'2013Figures'!$B:$B,"CyToBroker",'2013Figures'!$G:$G,"E1",'2013Figures'!$E:$E,$B$1)</f>
        <v>0</v>
      </c>
      <c r="H40" s="9">
        <f>SUMIFS('2013Figures'!$J:$J,'2013Figures'!$C:$C,$A40,'2013Figures'!$H:$H,$B40,'2013Figures'!$I:$I,$C40,'2013Figures'!$B:$B,"CyToBroker",'2013Figures'!$G:$G,"P1",'2013Figures'!$E:$E,$B$1)</f>
        <v>0</v>
      </c>
      <c r="J40" s="8">
        <v>200801</v>
      </c>
      <c r="L40" s="42">
        <f>SUMIFS('2012Figures'!$J:$J,'2012Figures'!$C:$C,$A40,'2012Figures'!$H:$H,$B40,'2012Figures'!$I:$I,$C40,'2012Figures'!$E:$E,$B$1)</f>
        <v>0</v>
      </c>
      <c r="M40" s="52">
        <f>SUMIFS('2012Figures'!$J:$J,'2012Figures'!$C:$C,$A40,'2012Figures'!$H:$H,$B40,'2012Figures'!$I:$I,$C40,'2012Figures'!$B:$B,"BrokerToCy",'2012Figures'!$G:$G,"E1",'2012Figures'!$E:$E,$B$1)</f>
        <v>0</v>
      </c>
      <c r="N40" s="52">
        <f>SUMIFS('2012Figures'!$J:$J,'2012Figures'!$C:$C,$A40,'2012Figures'!$H:$H,$B40,'2012Figures'!$I:$I,$C40,'2012Figures'!$B:$B,"BrokerToCy",'2012Figures'!$G:$G,"P1",'2012Figures'!$E:$E,$B$1)</f>
        <v>0</v>
      </c>
      <c r="O40" s="52">
        <f>SUMIFS('2012Figures'!$J:$J,'2012Figures'!$C:$C,$A40,'2012Figures'!$H:$H,$B40,'2012Figures'!$I:$I,$C40,'2012Figures'!$B:$B,"CyToBroker",'2012Figures'!$G:$G,"E1",'2012Figures'!$E:$E,$B$1)</f>
        <v>0</v>
      </c>
      <c r="P40" s="52">
        <f>SUMIFS('2012Figures'!$J:$J,'2012Figures'!$C:$C,$A40,'2012Figures'!$H:$H,$B40,'2012Figures'!$I:$I,$C40,'2012Figures'!$B:$B,"CyToBroker",'2012Figures'!$G:$G,"P1",'2012Figures'!$E:$E,$B$1)</f>
        <v>0</v>
      </c>
      <c r="R40" s="46" t="str">
        <f t="shared" si="12"/>
        <v/>
      </c>
      <c r="S40" s="46" t="str">
        <f t="shared" si="12"/>
        <v/>
      </c>
      <c r="T40" s="46" t="str">
        <f t="shared" si="12"/>
        <v/>
      </c>
      <c r="U40" s="46" t="str">
        <f t="shared" si="12"/>
        <v/>
      </c>
      <c r="V40" s="46" t="str">
        <f t="shared" si="12"/>
        <v/>
      </c>
    </row>
    <row r="41" spans="1:22" x14ac:dyDescent="0.2">
      <c r="A41" s="1">
        <v>101</v>
      </c>
      <c r="B41" s="1" t="s">
        <v>52</v>
      </c>
      <c r="C41" s="8">
        <v>2</v>
      </c>
      <c r="D41" s="29">
        <f>SUMIFS('2013Figures'!$J:$J,'2013Figures'!$C:$C,$A41,'2013Figures'!$H:$H,$B41,'2013Figures'!$I:$I,$C41,'2013Figures'!$E:$E,$B$1)</f>
        <v>0</v>
      </c>
      <c r="E41" s="9">
        <f>SUMIFS('2013Figures'!$J:$J,'2013Figures'!$C:$C,$A41,'2013Figures'!$H:$H,$B41,'2013Figures'!$I:$I,$C41,'2013Figures'!$B:$B,"BrokerToCy",'2013Figures'!$G:$G,"E1",'2013Figures'!$E:$E,$B$1)</f>
        <v>0</v>
      </c>
      <c r="F41" s="9">
        <f>SUMIFS('2013Figures'!$J:$J,'2013Figures'!$C:$C,$A41,'2013Figures'!$H:$H,$B41,'2013Figures'!$I:$I,$C41,'2013Figures'!$B:$B,"BrokerToCy",'2013Figures'!$G:$G,"P1",'2013Figures'!$E:$E,$B$1)</f>
        <v>0</v>
      </c>
      <c r="G41" s="9">
        <f>SUMIFS('2013Figures'!$J:$J,'2013Figures'!$C:$C,$A41,'2013Figures'!$H:$H,$B41,'2013Figures'!$I:$I,$C41,'2013Figures'!$B:$B,"CyToBroker",'2013Figures'!$G:$G,"E1",'2013Figures'!$E:$E,$B$1)</f>
        <v>0</v>
      </c>
      <c r="H41" s="9">
        <f>SUMIFS('2013Figures'!$J:$J,'2013Figures'!$C:$C,$A41,'2013Figures'!$H:$H,$B41,'2013Figures'!$I:$I,$C41,'2013Figures'!$B:$B,"CyToBroker",'2013Figures'!$G:$G,"P1",'2013Figures'!$E:$E,$B$1)</f>
        <v>0</v>
      </c>
      <c r="J41" s="8">
        <v>200701</v>
      </c>
      <c r="L41" s="42">
        <f>SUMIFS('2012Figures'!$J:$J,'2012Figures'!$C:$C,$A41,'2012Figures'!$H:$H,$B41,'2012Figures'!$I:$I,$C41,'2012Figures'!$E:$E,$B$1)</f>
        <v>0</v>
      </c>
      <c r="M41" s="52">
        <f>SUMIFS('2012Figures'!$J:$J,'2012Figures'!$C:$C,$A41,'2012Figures'!$H:$H,$B41,'2012Figures'!$I:$I,$C41,'2012Figures'!$B:$B,"BrokerToCy",'2012Figures'!$G:$G,"E1",'2012Figures'!$E:$E,$B$1)</f>
        <v>0</v>
      </c>
      <c r="N41" s="52">
        <f>SUMIFS('2012Figures'!$J:$J,'2012Figures'!$C:$C,$A41,'2012Figures'!$H:$H,$B41,'2012Figures'!$I:$I,$C41,'2012Figures'!$B:$B,"BrokerToCy",'2012Figures'!$G:$G,"P1",'2012Figures'!$E:$E,$B$1)</f>
        <v>0</v>
      </c>
      <c r="O41" s="52">
        <f>SUMIFS('2012Figures'!$J:$J,'2012Figures'!$C:$C,$A41,'2012Figures'!$H:$H,$B41,'2012Figures'!$I:$I,$C41,'2012Figures'!$B:$B,"CyToBroker",'2012Figures'!$G:$G,"E1",'2012Figures'!$E:$E,$B$1)</f>
        <v>0</v>
      </c>
      <c r="P41" s="52">
        <f>SUMIFS('2012Figures'!$J:$J,'2012Figures'!$C:$C,$A41,'2012Figures'!$H:$H,$B41,'2012Figures'!$I:$I,$C41,'2012Figures'!$B:$B,"CyToBroker",'2012Figures'!$G:$G,"P1",'2012Figures'!$E:$E,$B$1)</f>
        <v>0</v>
      </c>
      <c r="R41" s="46" t="str">
        <f t="shared" si="12"/>
        <v/>
      </c>
      <c r="S41" s="46" t="str">
        <f t="shared" si="12"/>
        <v/>
      </c>
      <c r="T41" s="46" t="str">
        <f t="shared" si="12"/>
        <v/>
      </c>
      <c r="U41" s="46" t="str">
        <f t="shared" si="12"/>
        <v/>
      </c>
      <c r="V41" s="46" t="str">
        <f t="shared" si="12"/>
        <v/>
      </c>
    </row>
    <row r="42" spans="1:22" x14ac:dyDescent="0.2">
      <c r="A42" s="1">
        <v>101</v>
      </c>
      <c r="B42" s="1" t="s">
        <v>52</v>
      </c>
      <c r="C42" s="8">
        <v>1</v>
      </c>
      <c r="D42" s="29">
        <f>SUMIFS('2013Figures'!$J:$J,'2013Figures'!$C:$C,$A42,'2013Figures'!$H:$H,$B42,'2013Figures'!$I:$I,$C42,'2013Figures'!$E:$E,$B$1)</f>
        <v>0</v>
      </c>
      <c r="E42" s="9">
        <f>SUMIFS('2013Figures'!$J:$J,'2013Figures'!$C:$C,$A42,'2013Figures'!$H:$H,$B42,'2013Figures'!$I:$I,$C42,'2013Figures'!$B:$B,"BrokerToCy",'2013Figures'!$G:$G,"E1",'2013Figures'!$E:$E,$B$1)</f>
        <v>0</v>
      </c>
      <c r="F42" s="9">
        <f>SUMIFS('2013Figures'!$J:$J,'2013Figures'!$C:$C,$A42,'2013Figures'!$H:$H,$B42,'2013Figures'!$I:$I,$C42,'2013Figures'!$B:$B,"BrokerToCy",'2013Figures'!$G:$G,"P1",'2013Figures'!$E:$E,$B$1)</f>
        <v>0</v>
      </c>
      <c r="G42" s="9">
        <f>SUMIFS('2013Figures'!$J:$J,'2013Figures'!$C:$C,$A42,'2013Figures'!$H:$H,$B42,'2013Figures'!$I:$I,$C42,'2013Figures'!$B:$B,"CyToBroker",'2013Figures'!$G:$G,"E1",'2013Figures'!$E:$E,$B$1)</f>
        <v>0</v>
      </c>
      <c r="H42" s="9">
        <f>SUMIFS('2013Figures'!$J:$J,'2013Figures'!$C:$C,$A42,'2013Figures'!$H:$H,$B42,'2013Figures'!$I:$I,$C42,'2013Figures'!$B:$B,"CyToBroker",'2013Figures'!$G:$G,"P1",'2013Figures'!$E:$E,$B$1)</f>
        <v>0</v>
      </c>
      <c r="J42" s="8">
        <v>200601</v>
      </c>
      <c r="L42" s="42">
        <f>SUMIFS('2012Figures'!$J:$J,'2012Figures'!$C:$C,$A42,'2012Figures'!$H:$H,$B42,'2012Figures'!$I:$I,$C42,'2012Figures'!$E:$E,$B$1)</f>
        <v>0</v>
      </c>
      <c r="M42" s="52">
        <f>SUMIFS('2012Figures'!$J:$J,'2012Figures'!$C:$C,$A42,'2012Figures'!$H:$H,$B42,'2012Figures'!$I:$I,$C42,'2012Figures'!$B:$B,"BrokerToCy",'2012Figures'!$G:$G,"E1",'2012Figures'!$E:$E,$B$1)</f>
        <v>0</v>
      </c>
      <c r="N42" s="52">
        <f>SUMIFS('2012Figures'!$J:$J,'2012Figures'!$C:$C,$A42,'2012Figures'!$H:$H,$B42,'2012Figures'!$I:$I,$C42,'2012Figures'!$B:$B,"BrokerToCy",'2012Figures'!$G:$G,"P1",'2012Figures'!$E:$E,$B$1)</f>
        <v>0</v>
      </c>
      <c r="O42" s="52">
        <f>SUMIFS('2012Figures'!$J:$J,'2012Figures'!$C:$C,$A42,'2012Figures'!$H:$H,$B42,'2012Figures'!$I:$I,$C42,'2012Figures'!$B:$B,"CyToBroker",'2012Figures'!$G:$G,"E1",'2012Figures'!$E:$E,$B$1)</f>
        <v>0</v>
      </c>
      <c r="P42" s="52">
        <f>SUMIFS('2012Figures'!$J:$J,'2012Figures'!$C:$C,$A42,'2012Figures'!$H:$H,$B42,'2012Figures'!$I:$I,$C42,'2012Figures'!$B:$B,"CyToBroker",'2012Figures'!$G:$G,"P1",'2012Figures'!$E:$E,$B$1)</f>
        <v>0</v>
      </c>
      <c r="R42" s="46" t="str">
        <f t="shared" si="12"/>
        <v/>
      </c>
      <c r="S42" s="46" t="str">
        <f t="shared" si="12"/>
        <v/>
      </c>
      <c r="T42" s="46" t="str">
        <f t="shared" si="12"/>
        <v/>
      </c>
      <c r="U42" s="46" t="str">
        <f t="shared" si="12"/>
        <v/>
      </c>
      <c r="V42" s="46" t="str">
        <f t="shared" si="12"/>
        <v/>
      </c>
    </row>
    <row r="43" spans="1:22" x14ac:dyDescent="0.2">
      <c r="A43" s="1">
        <v>101</v>
      </c>
      <c r="B43" s="1" t="s">
        <v>52</v>
      </c>
      <c r="D43" s="29">
        <f>SUMIFS('2013Figures'!$J:$J,'2013Figures'!$C:$C,$A43,'2013Figures'!$I:$I,"",'2013Figures'!$E:$E,$B$1)</f>
        <v>2138</v>
      </c>
      <c r="E43" s="9">
        <f>SUMIFS('2013Figures'!$J:$J,'2013Figures'!$C:$C,$A43,'2013Figures'!$I:$I,"",'2013Figures'!$B:$B,"BrokerToCy",'2013Figures'!$G:$G,"E1",'2013Figures'!$E:$E,$B$1)</f>
        <v>0</v>
      </c>
      <c r="F43" s="9">
        <f>SUMIFS('2013Figures'!$J:$J,'2013Figures'!$C:$C,$A43,'2013Figures'!$I:$I,"",'2013Figures'!$B:$B,"BrokerToCy",'2013Figures'!$G:$G,"P1",'2013Figures'!$E:$E,$B$1)</f>
        <v>0</v>
      </c>
      <c r="G43" s="9">
        <f>SUMIFS('2013Figures'!$J:$J,'2013Figures'!$C:$C,$A43,'2013Figures'!$I:$I,"",'2013Figures'!$B:$B,"CyToBroker",'2013Figures'!$G:$G,"E1",'2013Figures'!$E:$E,$B$1)</f>
        <v>2138</v>
      </c>
      <c r="H43" s="9">
        <f>SUMIFS('2013Figures'!$J:$J,'2013Figures'!$C:$C,$A43,'2013Figures'!$I:$I,"",'2013Figures'!$B:$B,"CyToBroker",'2013Figures'!$G:$G,"P1",'2013Figures'!$E:$E,$B$1)</f>
        <v>0</v>
      </c>
      <c r="J43" s="8" t="s">
        <v>131</v>
      </c>
      <c r="L43" s="42">
        <f>SUMIFS('2012Figures'!$J:$J,'2012Figures'!$C:$C,$A43,'2012Figures'!$I:$I,"",'2012Figures'!$E:$E,$B$1)</f>
        <v>2259</v>
      </c>
      <c r="M43" s="52">
        <f>SUMIFS('2012Figures'!$J:$J,'2012Figures'!$C:$C,$A43,'2012Figures'!$I:$I,"",'2012Figures'!$B:$B,"BrokerToCy",'2012Figures'!$G:$G,"E1",'2012Figures'!$E:$E,$B$1)</f>
        <v>0</v>
      </c>
      <c r="N43" s="52">
        <f>SUMIFS('2012Figures'!$J:$J,'2012Figures'!$C:$C,$A43,'2012Figures'!$I:$I,"",'2012Figures'!$B:$B,"BrokerToCy",'2012Figures'!$G:$G,"P1",'2012Figures'!$E:$E,$B$1)</f>
        <v>0</v>
      </c>
      <c r="O43" s="52">
        <f>SUMIFS('2012Figures'!$J:$J,'2012Figures'!$C:$C,$A43,'2012Figures'!$I:$I,"",'2012Figures'!$B:$B,"CyToBroker",'2012Figures'!$G:$G,"E1",'2012Figures'!$E:$E,$B$1)</f>
        <v>2259</v>
      </c>
      <c r="P43" s="52">
        <f>SUMIFS('2012Figures'!$J:$J,'2012Figures'!$C:$C,$A43,'2012Figures'!$I:$I,"",'2012Figures'!$B:$B,"CyToBroker",'2012Figures'!$G:$G,"P1",'2012Figures'!$E:$E,$B$1)</f>
        <v>0</v>
      </c>
      <c r="R43" s="46">
        <f t="shared" si="12"/>
        <v>-0.05</v>
      </c>
      <c r="S43" s="46" t="str">
        <f t="shared" si="12"/>
        <v/>
      </c>
      <c r="T43" s="46" t="str">
        <f t="shared" si="12"/>
        <v/>
      </c>
      <c r="U43" s="46">
        <f t="shared" si="12"/>
        <v>-0.05</v>
      </c>
      <c r="V43" s="46" t="str">
        <f t="shared" si="12"/>
        <v/>
      </c>
    </row>
    <row r="44" spans="1:22" x14ac:dyDescent="0.2">
      <c r="A44" s="21"/>
      <c r="B44" s="21" t="s">
        <v>92</v>
      </c>
      <c r="C44" s="22"/>
      <c r="D44" s="23">
        <f>SUM(E44:H44)</f>
        <v>2144</v>
      </c>
      <c r="E44" s="23">
        <f t="shared" ref="E44:H44" si="13">SUM(E32:E43)</f>
        <v>0</v>
      </c>
      <c r="F44" s="23">
        <f t="shared" si="13"/>
        <v>0</v>
      </c>
      <c r="G44" s="23">
        <f t="shared" si="13"/>
        <v>2144</v>
      </c>
      <c r="H44" s="23">
        <f t="shared" si="13"/>
        <v>0</v>
      </c>
      <c r="I44" s="21"/>
      <c r="J44" s="22"/>
      <c r="K44" s="21"/>
      <c r="L44" s="43">
        <f>SUM(M44:P44)</f>
        <v>2259</v>
      </c>
      <c r="M44" s="43">
        <f t="shared" ref="M44:P44" si="14">SUM(M32:M43)</f>
        <v>0</v>
      </c>
      <c r="N44" s="43">
        <f t="shared" si="14"/>
        <v>0</v>
      </c>
      <c r="O44" s="43">
        <f t="shared" si="14"/>
        <v>2259</v>
      </c>
      <c r="P44" s="43">
        <f t="shared" si="14"/>
        <v>0</v>
      </c>
      <c r="Q44" s="21"/>
      <c r="R44" s="21"/>
      <c r="S44" s="21"/>
      <c r="T44" s="21"/>
      <c r="U44" s="21"/>
      <c r="V44" s="21"/>
    </row>
    <row r="45" spans="1:22" x14ac:dyDescent="0.2">
      <c r="A45" s="28">
        <v>103</v>
      </c>
      <c r="B45" s="28" t="s">
        <v>55</v>
      </c>
      <c r="C45" s="17" t="s">
        <v>88</v>
      </c>
      <c r="D45" s="18">
        <f>SUMIFS('2013Figures'!$J:$J,'2013Figures'!$C:$C,$A45,'2013Figures'!$E:$E,$B$1)</f>
        <v>47</v>
      </c>
      <c r="E45" s="18">
        <f>SUMIFS('2013Figures'!$J:$J,'2013Figures'!$C:$C,$A45,'2013Figures'!$B:$B,"BrokerToCy",'2013Figures'!$G:$G,"E1",'2013Figures'!$E:$E,$B$1)</f>
        <v>0</v>
      </c>
      <c r="F45" s="18">
        <f>SUMIFS('2013Figures'!$J:$J,'2013Figures'!$C:$C,$A45,'2013Figures'!$B:$B,"BrokerToCy",'2013Figures'!$G:$G,"P1",'2013Figures'!$E:$E,$B$1)</f>
        <v>0</v>
      </c>
      <c r="G45" s="18">
        <f>SUMIFS('2013Figures'!$J:$J,'2013Figures'!$C:$C,$A45,'2013Figures'!$B:$B,"CyToBroker",'2013Figures'!$G:$G,"E1",'2013Figures'!$E:$E,$B$1)</f>
        <v>47</v>
      </c>
      <c r="H45" s="18">
        <f>SUMIFS('2013Figures'!$J:$J,'2013Figures'!$C:$C,$A45,'2013Figures'!$B:$B,"CyToBroker",'2013Figures'!$G:$G,"P1",'2013Figures'!$E:$E,$B$1)</f>
        <v>0</v>
      </c>
      <c r="I45" s="28"/>
      <c r="J45" s="17"/>
      <c r="K45" s="28"/>
      <c r="L45" s="50">
        <f>SUMIFS('2012Figures'!$J:$J,'2012Figures'!$C:$C,$A45,'2012Figures'!$E:$E,$B$1)</f>
        <v>48</v>
      </c>
      <c r="M45" s="50">
        <f>SUMIFS('2012Figures'!$J:$J,'2012Figures'!$C:$C,$A45,'2012Figures'!$B:$B,"BrokerToCy",'2012Figures'!$G:$G,"E1",'2012Figures'!$E:$E,$B$1)</f>
        <v>0</v>
      </c>
      <c r="N45" s="50">
        <f>SUMIFS('2012Figures'!$J:$J,'2012Figures'!$C:$C,$A45,'2012Figures'!$B:$B,"BrokerToCy",'2012Figures'!$G:$G,"P1",'2012Figures'!$E:$E,$B$1)</f>
        <v>0</v>
      </c>
      <c r="O45" s="50">
        <f>SUMIFS('2012Figures'!$J:$J,'2012Figures'!$C:$C,$A45,'2012Figures'!$B:$B,"CyToBroker",'2012Figures'!$G:$G,"E1",'2012Figures'!$E:$E,$B$1)</f>
        <v>48</v>
      </c>
      <c r="P45" s="50">
        <f>SUMIFS('2012Figures'!$J:$J,'2012Figures'!$C:$C,$A45,'2012Figures'!$B:$B,"CyToBroker",'2012Figures'!$G:$G,"P1",'2012Figures'!$E:$E,$B$1)</f>
        <v>0</v>
      </c>
      <c r="Q45" s="28"/>
      <c r="R45" s="46">
        <f t="shared" ref="R45:V108" si="15">IF(L45=0,"",ROUND(D45/L45-1,2))</f>
        <v>-0.02</v>
      </c>
      <c r="S45" s="46" t="str">
        <f t="shared" si="15"/>
        <v/>
      </c>
      <c r="T45" s="46" t="str">
        <f t="shared" si="15"/>
        <v/>
      </c>
      <c r="U45" s="46">
        <f t="shared" si="15"/>
        <v>-0.02</v>
      </c>
      <c r="V45" s="46" t="str">
        <f t="shared" si="15"/>
        <v/>
      </c>
    </row>
    <row r="46" spans="1:22" x14ac:dyDescent="0.2">
      <c r="A46" s="1">
        <v>103</v>
      </c>
      <c r="B46" s="1">
        <v>1</v>
      </c>
      <c r="C46" s="8">
        <v>6</v>
      </c>
      <c r="D46" s="29">
        <f>SUMIFS('2013Figures'!$J:$J,'2013Figures'!$C:$C,$A46,'2013Figures'!$H:$H,$B46,'2013Figures'!$I:$I,$C46,'2013Figures'!$E:$E,$B$1)</f>
        <v>0</v>
      </c>
      <c r="E46" s="9">
        <f>SUMIFS('2013Figures'!$J:$J,'2013Figures'!$C:$C,$A46,'2013Figures'!$H:$H,$B46,'2013Figures'!$I:$I,$C46,'2013Figures'!$B:$B,"BrokerToCy",'2013Figures'!$G:$G,"E1",'2013Figures'!$E:$E,$B$1)</f>
        <v>0</v>
      </c>
      <c r="F46" s="9">
        <f>SUMIFS('2013Figures'!$J:$J,'2013Figures'!$C:$C,$A46,'2013Figures'!$H:$H,$B46,'2013Figures'!$I:$I,$C46,'2013Figures'!$B:$B,"BrokerToCy",'2013Figures'!$G:$G,"P1",'2013Figures'!$E:$E,$B$1)</f>
        <v>0</v>
      </c>
      <c r="G46" s="9">
        <f>SUMIFS('2013Figures'!$J:$J,'2013Figures'!$C:$C,$A46,'2013Figures'!$H:$H,$B46,'2013Figures'!$I:$I,$C46,'2013Figures'!$B:$B,"CyToBroker",'2013Figures'!$G:$G,"E1",'2013Figures'!$E:$E,$B$1)</f>
        <v>0</v>
      </c>
      <c r="H46" s="9">
        <f>SUMIFS('2013Figures'!$J:$J,'2013Figures'!$C:$C,$A46,'2013Figures'!$H:$H,$B46,'2013Figures'!$I:$I,$C46,'2013Figures'!$B:$B,"CyToBroker",'2013Figures'!$G:$G,"P1",'2013Figures'!$E:$E,$B$1)</f>
        <v>0</v>
      </c>
      <c r="J46" s="8" t="s">
        <v>146</v>
      </c>
      <c r="L46" s="42">
        <f>SUMIFS('2012Figures'!$J:$J,'2012Figures'!$C:$C,$A46,'2012Figures'!$H:$H,$B46,'2012Figures'!$I:$I,$C46,'2012Figures'!$E:$E,$B$1)</f>
        <v>0</v>
      </c>
      <c r="M46" s="52">
        <f>SUMIFS('2012Figures'!$J:$J,'2012Figures'!$C:$C,$A46,'2012Figures'!$H:$H,$B46,'2012Figures'!$I:$I,$C46,'2012Figures'!$B:$B,"BrokerToCy",'2012Figures'!$G:$G,"E1",'2012Figures'!$E:$E,$B$1)</f>
        <v>0</v>
      </c>
      <c r="N46" s="52">
        <f>SUMIFS('2012Figures'!$J:$J,'2012Figures'!$C:$C,$A46,'2012Figures'!$H:$H,$B46,'2012Figures'!$I:$I,$C46,'2012Figures'!$B:$B,"BrokerToCy",'2012Figures'!$G:$G,"P1",'2012Figures'!$E:$E,$B$1)</f>
        <v>0</v>
      </c>
      <c r="O46" s="52">
        <f>SUMIFS('2012Figures'!$J:$J,'2012Figures'!$C:$C,$A46,'2012Figures'!$H:$H,$B46,'2012Figures'!$I:$I,$C46,'2012Figures'!$B:$B,"CyToBroker",'2012Figures'!$G:$G,"E1",'2012Figures'!$E:$E,$B$1)</f>
        <v>0</v>
      </c>
      <c r="P46" s="52">
        <f>SUMIFS('2012Figures'!$J:$J,'2012Figures'!$C:$C,$A46,'2012Figures'!$H:$H,$B46,'2012Figures'!$I:$I,$C46,'2012Figures'!$B:$B,"CyToBroker",'2012Figures'!$G:$G,"P1",'2012Figures'!$E:$E,$B$1)</f>
        <v>0</v>
      </c>
      <c r="R46" s="46" t="str">
        <f t="shared" si="15"/>
        <v/>
      </c>
      <c r="S46" s="46" t="str">
        <f t="shared" si="15"/>
        <v/>
      </c>
      <c r="T46" s="46" t="str">
        <f t="shared" si="15"/>
        <v/>
      </c>
      <c r="U46" s="46" t="str">
        <f t="shared" si="15"/>
        <v/>
      </c>
      <c r="V46" s="46" t="str">
        <f t="shared" si="15"/>
        <v/>
      </c>
    </row>
    <row r="47" spans="1:22" x14ac:dyDescent="0.2">
      <c r="A47" s="1">
        <v>103</v>
      </c>
      <c r="B47" s="1" t="s">
        <v>55</v>
      </c>
      <c r="C47" s="8">
        <v>11</v>
      </c>
      <c r="D47" s="29">
        <f>SUMIFS('2013Figures'!$J:$J,'2013Figures'!$C:$C,$A47,'2013Figures'!$H:$H,$B47,'2013Figures'!$I:$I,$C47,'2013Figures'!$E:$E,$B$1)</f>
        <v>0</v>
      </c>
      <c r="E47" s="9">
        <f>SUMIFS('2013Figures'!$J:$J,'2013Figures'!$C:$C,$A47,'2013Figures'!$H:$H,$B47,'2013Figures'!$I:$I,$C47,'2013Figures'!$B:$B,"BrokerToCy",'2013Figures'!$G:$G,"E1",'2013Figures'!$E:$E,$B$1)</f>
        <v>0</v>
      </c>
      <c r="F47" s="9">
        <f>SUMIFS('2013Figures'!$J:$J,'2013Figures'!$C:$C,$A47,'2013Figures'!$H:$H,$B47,'2013Figures'!$I:$I,$C47,'2013Figures'!$B:$B,"BrokerToCy",'2013Figures'!$G:$G,"P1",'2013Figures'!$E:$E,$B$1)</f>
        <v>0</v>
      </c>
      <c r="G47" s="9">
        <f>SUMIFS('2013Figures'!$J:$J,'2013Figures'!$C:$C,$A47,'2013Figures'!$H:$H,$B47,'2013Figures'!$I:$I,$C47,'2013Figures'!$B:$B,"CyToBroker",'2013Figures'!$G:$G,"E1",'2013Figures'!$E:$E,$B$1)</f>
        <v>0</v>
      </c>
      <c r="H47" s="9">
        <f>SUMIFS('2013Figures'!$J:$J,'2013Figures'!$C:$C,$A47,'2013Figures'!$H:$H,$B47,'2013Figures'!$I:$I,$C47,'2013Figures'!$B:$B,"CyToBroker",'2013Figures'!$G:$G,"P1",'2013Figures'!$E:$E,$B$1)</f>
        <v>0</v>
      </c>
      <c r="L47" s="42">
        <f>SUMIFS('2012Figures'!$J:$J,'2012Figures'!$C:$C,$A47,'2012Figures'!$H:$H,$B47,'2012Figures'!$I:$I,$C47,'2012Figures'!$E:$E,$B$1)</f>
        <v>0</v>
      </c>
      <c r="M47" s="52">
        <f>SUMIFS('2012Figures'!$J:$J,'2012Figures'!$C:$C,$A47,'2012Figures'!$H:$H,$B47,'2012Figures'!$I:$I,$C47,'2012Figures'!$B:$B,"BrokerToCy",'2012Figures'!$G:$G,"E1",'2012Figures'!$E:$E,$B$1)</f>
        <v>0</v>
      </c>
      <c r="N47" s="52">
        <f>SUMIFS('2012Figures'!$J:$J,'2012Figures'!$C:$C,$A47,'2012Figures'!$H:$H,$B47,'2012Figures'!$I:$I,$C47,'2012Figures'!$B:$B,"BrokerToCy",'2012Figures'!$G:$G,"P1",'2012Figures'!$E:$E,$B$1)</f>
        <v>0</v>
      </c>
      <c r="O47" s="52">
        <f>SUMIFS('2012Figures'!$J:$J,'2012Figures'!$C:$C,$A47,'2012Figures'!$H:$H,$B47,'2012Figures'!$I:$I,$C47,'2012Figures'!$B:$B,"CyToBroker",'2012Figures'!$G:$G,"E1",'2012Figures'!$E:$E,$B$1)</f>
        <v>0</v>
      </c>
      <c r="P47" s="52">
        <f>SUMIFS('2012Figures'!$J:$J,'2012Figures'!$C:$C,$A47,'2012Figures'!$H:$H,$B47,'2012Figures'!$I:$I,$C47,'2012Figures'!$B:$B,"CyToBroker",'2012Figures'!$G:$G,"P1",'2012Figures'!$E:$E,$B$1)</f>
        <v>0</v>
      </c>
      <c r="R47" s="46" t="str">
        <f t="shared" si="15"/>
        <v/>
      </c>
      <c r="S47" s="46" t="str">
        <f t="shared" si="15"/>
        <v/>
      </c>
      <c r="T47" s="46" t="str">
        <f t="shared" si="15"/>
        <v/>
      </c>
      <c r="U47" s="46" t="str">
        <f t="shared" si="15"/>
        <v/>
      </c>
      <c r="V47" s="46" t="str">
        <f t="shared" si="15"/>
        <v/>
      </c>
    </row>
    <row r="48" spans="1:22" x14ac:dyDescent="0.2">
      <c r="A48" s="1">
        <v>103</v>
      </c>
      <c r="B48" s="1" t="s">
        <v>55</v>
      </c>
      <c r="C48" s="8">
        <v>10</v>
      </c>
      <c r="D48" s="29">
        <f>SUMIFS('2013Figures'!$J:$J,'2013Figures'!$C:$C,$A48,'2013Figures'!$H:$H,$B48,'2013Figures'!$I:$I,$C48,'2013Figures'!$E:$E,$B$1)</f>
        <v>0</v>
      </c>
      <c r="E48" s="9">
        <f>SUMIFS('2013Figures'!$J:$J,'2013Figures'!$C:$C,$A48,'2013Figures'!$H:$H,$B48,'2013Figures'!$I:$I,$C48,'2013Figures'!$B:$B,"BrokerToCy",'2013Figures'!$G:$G,"E1",'2013Figures'!$E:$E,$B$1)</f>
        <v>0</v>
      </c>
      <c r="F48" s="9">
        <f>SUMIFS('2013Figures'!$J:$J,'2013Figures'!$C:$C,$A48,'2013Figures'!$H:$H,$B48,'2013Figures'!$I:$I,$C48,'2013Figures'!$B:$B,"BrokerToCy",'2013Figures'!$G:$G,"P1",'2013Figures'!$E:$E,$B$1)</f>
        <v>0</v>
      </c>
      <c r="G48" s="9">
        <f>SUMIFS('2013Figures'!$J:$J,'2013Figures'!$C:$C,$A48,'2013Figures'!$H:$H,$B48,'2013Figures'!$I:$I,$C48,'2013Figures'!$B:$B,"CyToBroker",'2013Figures'!$G:$G,"E1",'2013Figures'!$E:$E,$B$1)</f>
        <v>0</v>
      </c>
      <c r="H48" s="9">
        <f>SUMIFS('2013Figures'!$J:$J,'2013Figures'!$C:$C,$A48,'2013Figures'!$H:$H,$B48,'2013Figures'!$I:$I,$C48,'2013Figures'!$B:$B,"CyToBroker",'2013Figures'!$G:$G,"P1",'2013Figures'!$E:$E,$B$1)</f>
        <v>0</v>
      </c>
      <c r="J48" s="8">
        <v>201501</v>
      </c>
      <c r="L48" s="42">
        <f>SUMIFS('2012Figures'!$J:$J,'2012Figures'!$C:$C,$A48,'2012Figures'!$H:$H,$B48,'2012Figures'!$I:$I,$C48,'2012Figures'!$E:$E,$B$1)</f>
        <v>0</v>
      </c>
      <c r="M48" s="52">
        <f>SUMIFS('2012Figures'!$J:$J,'2012Figures'!$C:$C,$A48,'2012Figures'!$H:$H,$B48,'2012Figures'!$I:$I,$C48,'2012Figures'!$B:$B,"BrokerToCy",'2012Figures'!$G:$G,"E1",'2012Figures'!$E:$E,$B$1)</f>
        <v>0</v>
      </c>
      <c r="N48" s="52">
        <f>SUMIFS('2012Figures'!$J:$J,'2012Figures'!$C:$C,$A48,'2012Figures'!$H:$H,$B48,'2012Figures'!$I:$I,$C48,'2012Figures'!$B:$B,"BrokerToCy",'2012Figures'!$G:$G,"P1",'2012Figures'!$E:$E,$B$1)</f>
        <v>0</v>
      </c>
      <c r="O48" s="52">
        <f>SUMIFS('2012Figures'!$J:$J,'2012Figures'!$C:$C,$A48,'2012Figures'!$H:$H,$B48,'2012Figures'!$I:$I,$C48,'2012Figures'!$B:$B,"CyToBroker",'2012Figures'!$G:$G,"E1",'2012Figures'!$E:$E,$B$1)</f>
        <v>0</v>
      </c>
      <c r="P48" s="52">
        <f>SUMIFS('2012Figures'!$J:$J,'2012Figures'!$C:$C,$A48,'2012Figures'!$H:$H,$B48,'2012Figures'!$I:$I,$C48,'2012Figures'!$B:$B,"CyToBroker",'2012Figures'!$G:$G,"P1",'2012Figures'!$E:$E,$B$1)</f>
        <v>0</v>
      </c>
      <c r="R48" s="46" t="str">
        <f t="shared" si="15"/>
        <v/>
      </c>
      <c r="S48" s="46" t="str">
        <f t="shared" si="15"/>
        <v/>
      </c>
      <c r="T48" s="46" t="str">
        <f t="shared" si="15"/>
        <v/>
      </c>
      <c r="U48" s="46" t="str">
        <f t="shared" si="15"/>
        <v/>
      </c>
      <c r="V48" s="46" t="str">
        <f t="shared" si="15"/>
        <v/>
      </c>
    </row>
    <row r="49" spans="1:22" x14ac:dyDescent="0.2">
      <c r="A49" s="1">
        <v>103</v>
      </c>
      <c r="B49" s="1" t="s">
        <v>55</v>
      </c>
      <c r="C49" s="8">
        <v>9</v>
      </c>
      <c r="D49" s="29">
        <f>SUMIFS('2013Figures'!$J:$J,'2013Figures'!$C:$C,$A49,'2013Figures'!$H:$H,$B49,'2013Figures'!$I:$I,$C49,'2013Figures'!$E:$E,$B$1)</f>
        <v>0</v>
      </c>
      <c r="E49" s="9">
        <f>SUMIFS('2013Figures'!$J:$J,'2013Figures'!$C:$C,$A49,'2013Figures'!$H:$H,$B49,'2013Figures'!$I:$I,$C49,'2013Figures'!$B:$B,"BrokerToCy",'2013Figures'!$G:$G,"E1",'2013Figures'!$E:$E,$B$1)</f>
        <v>0</v>
      </c>
      <c r="F49" s="9">
        <f>SUMIFS('2013Figures'!$J:$J,'2013Figures'!$C:$C,$A49,'2013Figures'!$H:$H,$B49,'2013Figures'!$I:$I,$C49,'2013Figures'!$B:$B,"BrokerToCy",'2013Figures'!$G:$G,"P1",'2013Figures'!$E:$E,$B$1)</f>
        <v>0</v>
      </c>
      <c r="G49" s="9">
        <f>SUMIFS('2013Figures'!$J:$J,'2013Figures'!$C:$C,$A49,'2013Figures'!$H:$H,$B49,'2013Figures'!$I:$I,$C49,'2013Figures'!$B:$B,"CyToBroker",'2013Figures'!$G:$G,"E1",'2013Figures'!$E:$E,$B$1)</f>
        <v>0</v>
      </c>
      <c r="H49" s="9">
        <f>SUMIFS('2013Figures'!$J:$J,'2013Figures'!$C:$C,$A49,'2013Figures'!$H:$H,$B49,'2013Figures'!$I:$I,$C49,'2013Figures'!$B:$B,"CyToBroker",'2013Figures'!$G:$G,"P1",'2013Figures'!$E:$E,$B$1)</f>
        <v>0</v>
      </c>
      <c r="J49" s="8">
        <v>201401</v>
      </c>
      <c r="L49" s="42">
        <f>SUMIFS('2012Figures'!$J:$J,'2012Figures'!$C:$C,$A49,'2012Figures'!$H:$H,$B49,'2012Figures'!$I:$I,$C49,'2012Figures'!$E:$E,$B$1)</f>
        <v>0</v>
      </c>
      <c r="M49" s="52">
        <f>SUMIFS('2012Figures'!$J:$J,'2012Figures'!$C:$C,$A49,'2012Figures'!$H:$H,$B49,'2012Figures'!$I:$I,$C49,'2012Figures'!$B:$B,"BrokerToCy",'2012Figures'!$G:$G,"E1",'2012Figures'!$E:$E,$B$1)</f>
        <v>0</v>
      </c>
      <c r="N49" s="52">
        <f>SUMIFS('2012Figures'!$J:$J,'2012Figures'!$C:$C,$A49,'2012Figures'!$H:$H,$B49,'2012Figures'!$I:$I,$C49,'2012Figures'!$B:$B,"BrokerToCy",'2012Figures'!$G:$G,"P1",'2012Figures'!$E:$E,$B$1)</f>
        <v>0</v>
      </c>
      <c r="O49" s="52">
        <f>SUMIFS('2012Figures'!$J:$J,'2012Figures'!$C:$C,$A49,'2012Figures'!$H:$H,$B49,'2012Figures'!$I:$I,$C49,'2012Figures'!$B:$B,"CyToBroker",'2012Figures'!$G:$G,"E1",'2012Figures'!$E:$E,$B$1)</f>
        <v>0</v>
      </c>
      <c r="P49" s="52">
        <f>SUMIFS('2012Figures'!$J:$J,'2012Figures'!$C:$C,$A49,'2012Figures'!$H:$H,$B49,'2012Figures'!$I:$I,$C49,'2012Figures'!$B:$B,"CyToBroker",'2012Figures'!$G:$G,"P1",'2012Figures'!$E:$E,$B$1)</f>
        <v>0</v>
      </c>
      <c r="R49" s="46" t="str">
        <f t="shared" si="15"/>
        <v/>
      </c>
      <c r="S49" s="46" t="str">
        <f t="shared" si="15"/>
        <v/>
      </c>
      <c r="T49" s="46" t="str">
        <f t="shared" si="15"/>
        <v/>
      </c>
      <c r="U49" s="46" t="str">
        <f t="shared" si="15"/>
        <v/>
      </c>
      <c r="V49" s="46" t="str">
        <f t="shared" si="15"/>
        <v/>
      </c>
    </row>
    <row r="50" spans="1:22" x14ac:dyDescent="0.2">
      <c r="A50" s="1">
        <v>103</v>
      </c>
      <c r="B50" s="1" t="s">
        <v>55</v>
      </c>
      <c r="C50" s="8">
        <v>8</v>
      </c>
      <c r="D50" s="29">
        <f>SUMIFS('2013Figures'!$J:$J,'2013Figures'!$C:$C,$A50,'2013Figures'!$H:$H,$B50,'2013Figures'!$I:$I,$C50,'2013Figures'!$E:$E,$B$1)</f>
        <v>0</v>
      </c>
      <c r="E50" s="9">
        <f>SUMIFS('2013Figures'!$J:$J,'2013Figures'!$C:$C,$A50,'2013Figures'!$H:$H,$B50,'2013Figures'!$I:$I,$C50,'2013Figures'!$B:$B,"BrokerToCy",'2013Figures'!$G:$G,"E1",'2013Figures'!$E:$E,$B$1)</f>
        <v>0</v>
      </c>
      <c r="F50" s="9">
        <f>SUMIFS('2013Figures'!$J:$J,'2013Figures'!$C:$C,$A50,'2013Figures'!$H:$H,$B50,'2013Figures'!$I:$I,$C50,'2013Figures'!$B:$B,"BrokerToCy",'2013Figures'!$G:$G,"P1",'2013Figures'!$E:$E,$B$1)</f>
        <v>0</v>
      </c>
      <c r="G50" s="9">
        <f>SUMIFS('2013Figures'!$J:$J,'2013Figures'!$C:$C,$A50,'2013Figures'!$H:$H,$B50,'2013Figures'!$I:$I,$C50,'2013Figures'!$B:$B,"CyToBroker",'2013Figures'!$G:$G,"E1",'2013Figures'!$E:$E,$B$1)</f>
        <v>0</v>
      </c>
      <c r="H50" s="9">
        <f>SUMIFS('2013Figures'!$J:$J,'2013Figures'!$C:$C,$A50,'2013Figures'!$H:$H,$B50,'2013Figures'!$I:$I,$C50,'2013Figures'!$B:$B,"CyToBroker",'2013Figures'!$G:$G,"P1",'2013Figures'!$E:$E,$B$1)</f>
        <v>0</v>
      </c>
      <c r="I50" s="30"/>
      <c r="J50" s="31">
        <v>201301</v>
      </c>
      <c r="K50" s="30"/>
      <c r="L50" s="42">
        <f>SUMIFS('2012Figures'!$J:$J,'2012Figures'!$C:$C,$A50,'2012Figures'!$H:$H,$B50,'2012Figures'!$I:$I,$C50,'2012Figures'!$E:$E,$B$1)</f>
        <v>0</v>
      </c>
      <c r="M50" s="52">
        <f>SUMIFS('2012Figures'!$J:$J,'2012Figures'!$C:$C,$A50,'2012Figures'!$H:$H,$B50,'2012Figures'!$I:$I,$C50,'2012Figures'!$B:$B,"BrokerToCy",'2012Figures'!$G:$G,"E1",'2012Figures'!$E:$E,$B$1)</f>
        <v>0</v>
      </c>
      <c r="N50" s="52">
        <f>SUMIFS('2012Figures'!$J:$J,'2012Figures'!$C:$C,$A50,'2012Figures'!$H:$H,$B50,'2012Figures'!$I:$I,$C50,'2012Figures'!$B:$B,"BrokerToCy",'2012Figures'!$G:$G,"P1",'2012Figures'!$E:$E,$B$1)</f>
        <v>0</v>
      </c>
      <c r="O50" s="52">
        <f>SUMIFS('2012Figures'!$J:$J,'2012Figures'!$C:$C,$A50,'2012Figures'!$H:$H,$B50,'2012Figures'!$I:$I,$C50,'2012Figures'!$B:$B,"CyToBroker",'2012Figures'!$G:$G,"E1",'2012Figures'!$E:$E,$B$1)</f>
        <v>0</v>
      </c>
      <c r="P50" s="52">
        <f>SUMIFS('2012Figures'!$J:$J,'2012Figures'!$C:$C,$A50,'2012Figures'!$H:$H,$B50,'2012Figures'!$I:$I,$C50,'2012Figures'!$B:$B,"CyToBroker",'2012Figures'!$G:$G,"P1",'2012Figures'!$E:$E,$B$1)</f>
        <v>0</v>
      </c>
      <c r="Q50" s="30"/>
      <c r="R50" s="46" t="str">
        <f t="shared" si="15"/>
        <v/>
      </c>
      <c r="S50" s="46" t="str">
        <f t="shared" si="15"/>
        <v/>
      </c>
      <c r="T50" s="46" t="str">
        <f t="shared" si="15"/>
        <v/>
      </c>
      <c r="U50" s="46" t="str">
        <f t="shared" si="15"/>
        <v/>
      </c>
      <c r="V50" s="46" t="str">
        <f t="shared" si="15"/>
        <v/>
      </c>
    </row>
    <row r="51" spans="1:22" x14ac:dyDescent="0.2">
      <c r="A51" s="1">
        <v>103</v>
      </c>
      <c r="B51" s="1" t="s">
        <v>55</v>
      </c>
      <c r="C51" s="8">
        <v>7</v>
      </c>
      <c r="D51" s="29">
        <f>SUMIFS('2013Figures'!$J:$J,'2013Figures'!$C:$C,$A51,'2013Figures'!$H:$H,$B51,'2013Figures'!$I:$I,$C51,'2013Figures'!$E:$E,$B$1)</f>
        <v>0</v>
      </c>
      <c r="E51" s="9">
        <f>SUMIFS('2013Figures'!$J:$J,'2013Figures'!$C:$C,$A51,'2013Figures'!$H:$H,$B51,'2013Figures'!$I:$I,$C51,'2013Figures'!$B:$B,"BrokerToCy",'2013Figures'!$G:$G,"E1",'2013Figures'!$E:$E,$B$1)</f>
        <v>0</v>
      </c>
      <c r="F51" s="9">
        <f>SUMIFS('2013Figures'!$J:$J,'2013Figures'!$C:$C,$A51,'2013Figures'!$H:$H,$B51,'2013Figures'!$I:$I,$C51,'2013Figures'!$B:$B,"BrokerToCy",'2013Figures'!$G:$G,"P1",'2013Figures'!$E:$E,$B$1)</f>
        <v>0</v>
      </c>
      <c r="G51" s="9">
        <f>SUMIFS('2013Figures'!$J:$J,'2013Figures'!$C:$C,$A51,'2013Figures'!$H:$H,$B51,'2013Figures'!$I:$I,$C51,'2013Figures'!$B:$B,"CyToBroker",'2013Figures'!$G:$G,"E1",'2013Figures'!$E:$E,$B$1)</f>
        <v>0</v>
      </c>
      <c r="H51" s="9">
        <f>SUMIFS('2013Figures'!$J:$J,'2013Figures'!$C:$C,$A51,'2013Figures'!$H:$H,$B51,'2013Figures'!$I:$I,$C51,'2013Figures'!$B:$B,"CyToBroker",'2013Figures'!$G:$G,"P1",'2013Figures'!$E:$E,$B$1)</f>
        <v>0</v>
      </c>
      <c r="J51" s="8">
        <v>201201</v>
      </c>
      <c r="L51" s="42">
        <f>SUMIFS('2012Figures'!$J:$J,'2012Figures'!$C:$C,$A51,'2012Figures'!$H:$H,$B51,'2012Figures'!$I:$I,$C51,'2012Figures'!$E:$E,$B$1)</f>
        <v>0</v>
      </c>
      <c r="M51" s="52">
        <f>SUMIFS('2012Figures'!$J:$J,'2012Figures'!$C:$C,$A51,'2012Figures'!$H:$H,$B51,'2012Figures'!$I:$I,$C51,'2012Figures'!$B:$B,"BrokerToCy",'2012Figures'!$G:$G,"E1",'2012Figures'!$E:$E,$B$1)</f>
        <v>0</v>
      </c>
      <c r="N51" s="52">
        <f>SUMIFS('2012Figures'!$J:$J,'2012Figures'!$C:$C,$A51,'2012Figures'!$H:$H,$B51,'2012Figures'!$I:$I,$C51,'2012Figures'!$B:$B,"BrokerToCy",'2012Figures'!$G:$G,"P1",'2012Figures'!$E:$E,$B$1)</f>
        <v>0</v>
      </c>
      <c r="O51" s="52">
        <f>SUMIFS('2012Figures'!$J:$J,'2012Figures'!$C:$C,$A51,'2012Figures'!$H:$H,$B51,'2012Figures'!$I:$I,$C51,'2012Figures'!$B:$B,"CyToBroker",'2012Figures'!$G:$G,"E1",'2012Figures'!$E:$E,$B$1)</f>
        <v>0</v>
      </c>
      <c r="P51" s="52">
        <f>SUMIFS('2012Figures'!$J:$J,'2012Figures'!$C:$C,$A51,'2012Figures'!$H:$H,$B51,'2012Figures'!$I:$I,$C51,'2012Figures'!$B:$B,"CyToBroker",'2012Figures'!$G:$G,"P1",'2012Figures'!$E:$E,$B$1)</f>
        <v>0</v>
      </c>
      <c r="R51" s="46" t="str">
        <f t="shared" si="15"/>
        <v/>
      </c>
      <c r="S51" s="46" t="str">
        <f t="shared" si="15"/>
        <v/>
      </c>
      <c r="T51" s="46" t="str">
        <f t="shared" si="15"/>
        <v/>
      </c>
      <c r="U51" s="46" t="str">
        <f t="shared" si="15"/>
        <v/>
      </c>
      <c r="V51" s="46" t="str">
        <f t="shared" si="15"/>
        <v/>
      </c>
    </row>
    <row r="52" spans="1:22" x14ac:dyDescent="0.2">
      <c r="A52" s="1">
        <v>103</v>
      </c>
      <c r="B52" s="1" t="s">
        <v>55</v>
      </c>
      <c r="C52" s="8">
        <v>6</v>
      </c>
      <c r="D52" s="29">
        <f>SUMIFS('2013Figures'!$J:$J,'2013Figures'!$C:$C,$A52,'2013Figures'!$H:$H,$B52,'2013Figures'!$I:$I,$C52,'2013Figures'!$E:$E,$B$1)</f>
        <v>0</v>
      </c>
      <c r="E52" s="9">
        <f>SUMIFS('2013Figures'!$J:$J,'2013Figures'!$C:$C,$A52,'2013Figures'!$H:$H,$B52,'2013Figures'!$I:$I,$C52,'2013Figures'!$B:$B,"BrokerToCy",'2013Figures'!$G:$G,"E1",'2013Figures'!$E:$E,$B$1)</f>
        <v>0</v>
      </c>
      <c r="F52" s="9">
        <f>SUMIFS('2013Figures'!$J:$J,'2013Figures'!$C:$C,$A52,'2013Figures'!$H:$H,$B52,'2013Figures'!$I:$I,$C52,'2013Figures'!$B:$B,"BrokerToCy",'2013Figures'!$G:$G,"P1",'2013Figures'!$E:$E,$B$1)</f>
        <v>0</v>
      </c>
      <c r="G52" s="9">
        <f>SUMIFS('2013Figures'!$J:$J,'2013Figures'!$C:$C,$A52,'2013Figures'!$H:$H,$B52,'2013Figures'!$I:$I,$C52,'2013Figures'!$B:$B,"CyToBroker",'2013Figures'!$G:$G,"E1",'2013Figures'!$E:$E,$B$1)</f>
        <v>0</v>
      </c>
      <c r="H52" s="9">
        <f>SUMIFS('2013Figures'!$J:$J,'2013Figures'!$C:$C,$A52,'2013Figures'!$H:$H,$B52,'2013Figures'!$I:$I,$C52,'2013Figures'!$B:$B,"CyToBroker",'2013Figures'!$G:$G,"P1",'2013Figures'!$E:$E,$B$1)</f>
        <v>0</v>
      </c>
      <c r="J52" s="8">
        <v>201101</v>
      </c>
      <c r="L52" s="42">
        <f>SUMIFS('2012Figures'!$J:$J,'2012Figures'!$C:$C,$A52,'2012Figures'!$H:$H,$B52,'2012Figures'!$I:$I,$C52,'2012Figures'!$E:$E,$B$1)</f>
        <v>0</v>
      </c>
      <c r="M52" s="52">
        <f>SUMIFS('2012Figures'!$J:$J,'2012Figures'!$C:$C,$A52,'2012Figures'!$H:$H,$B52,'2012Figures'!$I:$I,$C52,'2012Figures'!$B:$B,"BrokerToCy",'2012Figures'!$G:$G,"E1",'2012Figures'!$E:$E,$B$1)</f>
        <v>0</v>
      </c>
      <c r="N52" s="52">
        <f>SUMIFS('2012Figures'!$J:$J,'2012Figures'!$C:$C,$A52,'2012Figures'!$H:$H,$B52,'2012Figures'!$I:$I,$C52,'2012Figures'!$B:$B,"BrokerToCy",'2012Figures'!$G:$G,"P1",'2012Figures'!$E:$E,$B$1)</f>
        <v>0</v>
      </c>
      <c r="O52" s="52">
        <f>SUMIFS('2012Figures'!$J:$J,'2012Figures'!$C:$C,$A52,'2012Figures'!$H:$H,$B52,'2012Figures'!$I:$I,$C52,'2012Figures'!$B:$B,"CyToBroker",'2012Figures'!$G:$G,"E1",'2012Figures'!$E:$E,$B$1)</f>
        <v>0</v>
      </c>
      <c r="P52" s="52">
        <f>SUMIFS('2012Figures'!$J:$J,'2012Figures'!$C:$C,$A52,'2012Figures'!$H:$H,$B52,'2012Figures'!$I:$I,$C52,'2012Figures'!$B:$B,"CyToBroker",'2012Figures'!$G:$G,"P1",'2012Figures'!$E:$E,$B$1)</f>
        <v>0</v>
      </c>
      <c r="R52" s="46" t="str">
        <f t="shared" si="15"/>
        <v/>
      </c>
      <c r="S52" s="46" t="str">
        <f t="shared" si="15"/>
        <v/>
      </c>
      <c r="T52" s="46" t="str">
        <f t="shared" si="15"/>
        <v/>
      </c>
      <c r="U52" s="46" t="str">
        <f t="shared" si="15"/>
        <v/>
      </c>
      <c r="V52" s="46" t="str">
        <f t="shared" si="15"/>
        <v/>
      </c>
    </row>
    <row r="53" spans="1:22" x14ac:dyDescent="0.2">
      <c r="A53" s="1">
        <v>103</v>
      </c>
      <c r="B53" s="1" t="s">
        <v>55</v>
      </c>
      <c r="C53" s="8">
        <v>5</v>
      </c>
      <c r="D53" s="29">
        <f>SUMIFS('2013Figures'!$J:$J,'2013Figures'!$C:$C,$A53,'2013Figures'!$H:$H,$B53,'2013Figures'!$I:$I,$C53,'2013Figures'!$E:$E,$B$1)</f>
        <v>0</v>
      </c>
      <c r="E53" s="9">
        <f>SUMIFS('2013Figures'!$J:$J,'2013Figures'!$C:$C,$A53,'2013Figures'!$H:$H,$B53,'2013Figures'!$I:$I,$C53,'2013Figures'!$B:$B,"BrokerToCy",'2013Figures'!$G:$G,"E1",'2013Figures'!$E:$E,$B$1)</f>
        <v>0</v>
      </c>
      <c r="F53" s="9">
        <f>SUMIFS('2013Figures'!$J:$J,'2013Figures'!$C:$C,$A53,'2013Figures'!$H:$H,$B53,'2013Figures'!$I:$I,$C53,'2013Figures'!$B:$B,"BrokerToCy",'2013Figures'!$G:$G,"P1",'2013Figures'!$E:$E,$B$1)</f>
        <v>0</v>
      </c>
      <c r="G53" s="9">
        <f>SUMIFS('2013Figures'!$J:$J,'2013Figures'!$C:$C,$A53,'2013Figures'!$H:$H,$B53,'2013Figures'!$I:$I,$C53,'2013Figures'!$B:$B,"CyToBroker",'2013Figures'!$G:$G,"E1",'2013Figures'!$E:$E,$B$1)</f>
        <v>0</v>
      </c>
      <c r="H53" s="9">
        <f>SUMIFS('2013Figures'!$J:$J,'2013Figures'!$C:$C,$A53,'2013Figures'!$H:$H,$B53,'2013Figures'!$I:$I,$C53,'2013Figures'!$B:$B,"CyToBroker",'2013Figures'!$G:$G,"P1",'2013Figures'!$E:$E,$B$1)</f>
        <v>0</v>
      </c>
      <c r="J53" s="8">
        <v>201001</v>
      </c>
      <c r="L53" s="42">
        <f>SUMIFS('2012Figures'!$J:$J,'2012Figures'!$C:$C,$A53,'2012Figures'!$H:$H,$B53,'2012Figures'!$I:$I,$C53,'2012Figures'!$E:$E,$B$1)</f>
        <v>0</v>
      </c>
      <c r="M53" s="52">
        <f>SUMIFS('2012Figures'!$J:$J,'2012Figures'!$C:$C,$A53,'2012Figures'!$H:$H,$B53,'2012Figures'!$I:$I,$C53,'2012Figures'!$B:$B,"BrokerToCy",'2012Figures'!$G:$G,"E1",'2012Figures'!$E:$E,$B$1)</f>
        <v>0</v>
      </c>
      <c r="N53" s="52">
        <f>SUMIFS('2012Figures'!$J:$J,'2012Figures'!$C:$C,$A53,'2012Figures'!$H:$H,$B53,'2012Figures'!$I:$I,$C53,'2012Figures'!$B:$B,"BrokerToCy",'2012Figures'!$G:$G,"P1",'2012Figures'!$E:$E,$B$1)</f>
        <v>0</v>
      </c>
      <c r="O53" s="52">
        <f>SUMIFS('2012Figures'!$J:$J,'2012Figures'!$C:$C,$A53,'2012Figures'!$H:$H,$B53,'2012Figures'!$I:$I,$C53,'2012Figures'!$B:$B,"CyToBroker",'2012Figures'!$G:$G,"E1",'2012Figures'!$E:$E,$B$1)</f>
        <v>0</v>
      </c>
      <c r="P53" s="52">
        <f>SUMIFS('2012Figures'!$J:$J,'2012Figures'!$C:$C,$A53,'2012Figures'!$H:$H,$B53,'2012Figures'!$I:$I,$C53,'2012Figures'!$B:$B,"CyToBroker",'2012Figures'!$G:$G,"P1",'2012Figures'!$E:$E,$B$1)</f>
        <v>0</v>
      </c>
      <c r="R53" s="46" t="str">
        <f t="shared" si="15"/>
        <v/>
      </c>
      <c r="S53" s="46" t="str">
        <f t="shared" si="15"/>
        <v/>
      </c>
      <c r="T53" s="46" t="str">
        <f t="shared" si="15"/>
        <v/>
      </c>
      <c r="U53" s="46" t="str">
        <f t="shared" si="15"/>
        <v/>
      </c>
      <c r="V53" s="46" t="str">
        <f t="shared" si="15"/>
        <v/>
      </c>
    </row>
    <row r="54" spans="1:22" x14ac:dyDescent="0.2">
      <c r="A54" s="1">
        <v>103</v>
      </c>
      <c r="B54" s="1" t="s">
        <v>55</v>
      </c>
      <c r="C54" s="8">
        <v>4</v>
      </c>
      <c r="D54" s="29">
        <f>SUMIFS('2013Figures'!$J:$J,'2013Figures'!$C:$C,$A54,'2013Figures'!$H:$H,$B54,'2013Figures'!$I:$I,$C54,'2013Figures'!$E:$E,$B$1)</f>
        <v>47</v>
      </c>
      <c r="E54" s="9">
        <f>SUMIFS('2013Figures'!$J:$J,'2013Figures'!$C:$C,$A54,'2013Figures'!$H:$H,$B54,'2013Figures'!$I:$I,$C54,'2013Figures'!$B:$B,"BrokerToCy",'2013Figures'!$G:$G,"E1",'2013Figures'!$E:$E,$B$1)</f>
        <v>0</v>
      </c>
      <c r="F54" s="9">
        <f>SUMIFS('2013Figures'!$J:$J,'2013Figures'!$C:$C,$A54,'2013Figures'!$H:$H,$B54,'2013Figures'!$I:$I,$C54,'2013Figures'!$B:$B,"BrokerToCy",'2013Figures'!$G:$G,"P1",'2013Figures'!$E:$E,$B$1)</f>
        <v>0</v>
      </c>
      <c r="G54" s="9">
        <f>SUMIFS('2013Figures'!$J:$J,'2013Figures'!$C:$C,$A54,'2013Figures'!$H:$H,$B54,'2013Figures'!$I:$I,$C54,'2013Figures'!$B:$B,"CyToBroker",'2013Figures'!$G:$G,"E1",'2013Figures'!$E:$E,$B$1)</f>
        <v>47</v>
      </c>
      <c r="H54" s="9">
        <f>SUMIFS('2013Figures'!$J:$J,'2013Figures'!$C:$C,$A54,'2013Figures'!$H:$H,$B54,'2013Figures'!$I:$I,$C54,'2013Figures'!$B:$B,"CyToBroker",'2013Figures'!$G:$G,"P1",'2013Figures'!$E:$E,$B$1)</f>
        <v>0</v>
      </c>
      <c r="J54" s="8">
        <v>200901</v>
      </c>
      <c r="L54" s="42">
        <f>SUMIFS('2012Figures'!$J:$J,'2012Figures'!$C:$C,$A54,'2012Figures'!$H:$H,$B54,'2012Figures'!$I:$I,$C54,'2012Figures'!$E:$E,$B$1)</f>
        <v>48</v>
      </c>
      <c r="M54" s="52">
        <f>SUMIFS('2012Figures'!$J:$J,'2012Figures'!$C:$C,$A54,'2012Figures'!$H:$H,$B54,'2012Figures'!$I:$I,$C54,'2012Figures'!$B:$B,"BrokerToCy",'2012Figures'!$G:$G,"E1",'2012Figures'!$E:$E,$B$1)</f>
        <v>0</v>
      </c>
      <c r="N54" s="52">
        <f>SUMIFS('2012Figures'!$J:$J,'2012Figures'!$C:$C,$A54,'2012Figures'!$H:$H,$B54,'2012Figures'!$I:$I,$C54,'2012Figures'!$B:$B,"BrokerToCy",'2012Figures'!$G:$G,"P1",'2012Figures'!$E:$E,$B$1)</f>
        <v>0</v>
      </c>
      <c r="O54" s="52">
        <f>SUMIFS('2012Figures'!$J:$J,'2012Figures'!$C:$C,$A54,'2012Figures'!$H:$H,$B54,'2012Figures'!$I:$I,$C54,'2012Figures'!$B:$B,"CyToBroker",'2012Figures'!$G:$G,"E1",'2012Figures'!$E:$E,$B$1)</f>
        <v>48</v>
      </c>
      <c r="P54" s="52">
        <f>SUMIFS('2012Figures'!$J:$J,'2012Figures'!$C:$C,$A54,'2012Figures'!$H:$H,$B54,'2012Figures'!$I:$I,$C54,'2012Figures'!$B:$B,"CyToBroker",'2012Figures'!$G:$G,"P1",'2012Figures'!$E:$E,$B$1)</f>
        <v>0</v>
      </c>
      <c r="R54" s="46">
        <f t="shared" si="15"/>
        <v>-0.02</v>
      </c>
      <c r="S54" s="46" t="str">
        <f t="shared" si="15"/>
        <v/>
      </c>
      <c r="T54" s="46" t="str">
        <f t="shared" si="15"/>
        <v/>
      </c>
      <c r="U54" s="46">
        <f t="shared" si="15"/>
        <v>-0.02</v>
      </c>
      <c r="V54" s="46" t="str">
        <f t="shared" si="15"/>
        <v/>
      </c>
    </row>
    <row r="55" spans="1:22" x14ac:dyDescent="0.2">
      <c r="A55" s="1">
        <v>103</v>
      </c>
      <c r="B55" s="1" t="s">
        <v>55</v>
      </c>
      <c r="C55" s="8">
        <v>3</v>
      </c>
      <c r="D55" s="29">
        <f>SUMIFS('2013Figures'!$J:$J,'2013Figures'!$C:$C,$A55,'2013Figures'!$H:$H,$B55,'2013Figures'!$I:$I,$C55,'2013Figures'!$E:$E,$B$1)</f>
        <v>0</v>
      </c>
      <c r="E55" s="9">
        <f>SUMIFS('2013Figures'!$J:$J,'2013Figures'!$C:$C,$A55,'2013Figures'!$H:$H,$B55,'2013Figures'!$I:$I,$C55,'2013Figures'!$B:$B,"BrokerToCy",'2013Figures'!$G:$G,"E1",'2013Figures'!$E:$E,$B$1)</f>
        <v>0</v>
      </c>
      <c r="F55" s="9">
        <f>SUMIFS('2013Figures'!$J:$J,'2013Figures'!$C:$C,$A55,'2013Figures'!$H:$H,$B55,'2013Figures'!$I:$I,$C55,'2013Figures'!$B:$B,"BrokerToCy",'2013Figures'!$G:$G,"P1",'2013Figures'!$E:$E,$B$1)</f>
        <v>0</v>
      </c>
      <c r="G55" s="9">
        <f>SUMIFS('2013Figures'!$J:$J,'2013Figures'!$C:$C,$A55,'2013Figures'!$H:$H,$B55,'2013Figures'!$I:$I,$C55,'2013Figures'!$B:$B,"CyToBroker",'2013Figures'!$G:$G,"E1",'2013Figures'!$E:$E,$B$1)</f>
        <v>0</v>
      </c>
      <c r="H55" s="9">
        <f>SUMIFS('2013Figures'!$J:$J,'2013Figures'!$C:$C,$A55,'2013Figures'!$H:$H,$B55,'2013Figures'!$I:$I,$C55,'2013Figures'!$B:$B,"CyToBroker",'2013Figures'!$G:$G,"P1",'2013Figures'!$E:$E,$B$1)</f>
        <v>0</v>
      </c>
      <c r="J55" s="8">
        <v>200801</v>
      </c>
      <c r="L55" s="42">
        <f>SUMIFS('2012Figures'!$J:$J,'2012Figures'!$C:$C,$A55,'2012Figures'!$H:$H,$B55,'2012Figures'!$I:$I,$C55,'2012Figures'!$E:$E,$B$1)</f>
        <v>0</v>
      </c>
      <c r="M55" s="52">
        <f>SUMIFS('2012Figures'!$J:$J,'2012Figures'!$C:$C,$A55,'2012Figures'!$H:$H,$B55,'2012Figures'!$I:$I,$C55,'2012Figures'!$B:$B,"BrokerToCy",'2012Figures'!$G:$G,"E1",'2012Figures'!$E:$E,$B$1)</f>
        <v>0</v>
      </c>
      <c r="N55" s="52">
        <f>SUMIFS('2012Figures'!$J:$J,'2012Figures'!$C:$C,$A55,'2012Figures'!$H:$H,$B55,'2012Figures'!$I:$I,$C55,'2012Figures'!$B:$B,"BrokerToCy",'2012Figures'!$G:$G,"P1",'2012Figures'!$E:$E,$B$1)</f>
        <v>0</v>
      </c>
      <c r="O55" s="52">
        <f>SUMIFS('2012Figures'!$J:$J,'2012Figures'!$C:$C,$A55,'2012Figures'!$H:$H,$B55,'2012Figures'!$I:$I,$C55,'2012Figures'!$B:$B,"CyToBroker",'2012Figures'!$G:$G,"E1",'2012Figures'!$E:$E,$B$1)</f>
        <v>0</v>
      </c>
      <c r="P55" s="52">
        <f>SUMIFS('2012Figures'!$J:$J,'2012Figures'!$C:$C,$A55,'2012Figures'!$H:$H,$B55,'2012Figures'!$I:$I,$C55,'2012Figures'!$B:$B,"CyToBroker",'2012Figures'!$G:$G,"P1",'2012Figures'!$E:$E,$B$1)</f>
        <v>0</v>
      </c>
      <c r="R55" s="46" t="str">
        <f t="shared" si="15"/>
        <v/>
      </c>
      <c r="S55" s="46" t="str">
        <f t="shared" si="15"/>
        <v/>
      </c>
      <c r="T55" s="46" t="str">
        <f t="shared" si="15"/>
        <v/>
      </c>
      <c r="U55" s="46" t="str">
        <f t="shared" si="15"/>
        <v/>
      </c>
      <c r="V55" s="46" t="str">
        <f t="shared" si="15"/>
        <v/>
      </c>
    </row>
    <row r="56" spans="1:22" x14ac:dyDescent="0.2">
      <c r="A56" s="1">
        <v>103</v>
      </c>
      <c r="B56" s="1" t="s">
        <v>55</v>
      </c>
      <c r="C56" s="8">
        <v>2</v>
      </c>
      <c r="D56" s="29">
        <f>SUMIFS('2013Figures'!$J:$J,'2013Figures'!$C:$C,$A56,'2013Figures'!$H:$H,$B56,'2013Figures'!$I:$I,$C56,'2013Figures'!$E:$E,$B$1)</f>
        <v>0</v>
      </c>
      <c r="E56" s="9">
        <f>SUMIFS('2013Figures'!$J:$J,'2013Figures'!$C:$C,$A56,'2013Figures'!$H:$H,$B56,'2013Figures'!$I:$I,$C56,'2013Figures'!$B:$B,"BrokerToCy",'2013Figures'!$G:$G,"E1",'2013Figures'!$E:$E,$B$1)</f>
        <v>0</v>
      </c>
      <c r="F56" s="9">
        <f>SUMIFS('2013Figures'!$J:$J,'2013Figures'!$C:$C,$A56,'2013Figures'!$H:$H,$B56,'2013Figures'!$I:$I,$C56,'2013Figures'!$B:$B,"BrokerToCy",'2013Figures'!$G:$G,"P1",'2013Figures'!$E:$E,$B$1)</f>
        <v>0</v>
      </c>
      <c r="G56" s="9">
        <f>SUMIFS('2013Figures'!$J:$J,'2013Figures'!$C:$C,$A56,'2013Figures'!$H:$H,$B56,'2013Figures'!$I:$I,$C56,'2013Figures'!$B:$B,"CyToBroker",'2013Figures'!$G:$G,"E1",'2013Figures'!$E:$E,$B$1)</f>
        <v>0</v>
      </c>
      <c r="H56" s="9">
        <f>SUMIFS('2013Figures'!$J:$J,'2013Figures'!$C:$C,$A56,'2013Figures'!$H:$H,$B56,'2013Figures'!$I:$I,$C56,'2013Figures'!$B:$B,"CyToBroker",'2013Figures'!$G:$G,"P1",'2013Figures'!$E:$E,$B$1)</f>
        <v>0</v>
      </c>
      <c r="J56" s="8">
        <v>200701</v>
      </c>
      <c r="L56" s="42">
        <f>SUMIFS('2012Figures'!$J:$J,'2012Figures'!$C:$C,$A56,'2012Figures'!$H:$H,$B56,'2012Figures'!$I:$I,$C56,'2012Figures'!$E:$E,$B$1)</f>
        <v>0</v>
      </c>
      <c r="M56" s="52">
        <f>SUMIFS('2012Figures'!$J:$J,'2012Figures'!$C:$C,$A56,'2012Figures'!$H:$H,$B56,'2012Figures'!$I:$I,$C56,'2012Figures'!$B:$B,"BrokerToCy",'2012Figures'!$G:$G,"E1",'2012Figures'!$E:$E,$B$1)</f>
        <v>0</v>
      </c>
      <c r="N56" s="52">
        <f>SUMIFS('2012Figures'!$J:$J,'2012Figures'!$C:$C,$A56,'2012Figures'!$H:$H,$B56,'2012Figures'!$I:$I,$C56,'2012Figures'!$B:$B,"BrokerToCy",'2012Figures'!$G:$G,"P1",'2012Figures'!$E:$E,$B$1)</f>
        <v>0</v>
      </c>
      <c r="O56" s="52">
        <f>SUMIFS('2012Figures'!$J:$J,'2012Figures'!$C:$C,$A56,'2012Figures'!$H:$H,$B56,'2012Figures'!$I:$I,$C56,'2012Figures'!$B:$B,"CyToBroker",'2012Figures'!$G:$G,"E1",'2012Figures'!$E:$E,$B$1)</f>
        <v>0</v>
      </c>
      <c r="P56" s="52">
        <f>SUMIFS('2012Figures'!$J:$J,'2012Figures'!$C:$C,$A56,'2012Figures'!$H:$H,$B56,'2012Figures'!$I:$I,$C56,'2012Figures'!$B:$B,"CyToBroker",'2012Figures'!$G:$G,"P1",'2012Figures'!$E:$E,$B$1)</f>
        <v>0</v>
      </c>
      <c r="R56" s="46" t="str">
        <f t="shared" si="15"/>
        <v/>
      </c>
      <c r="S56" s="46" t="str">
        <f t="shared" si="15"/>
        <v/>
      </c>
      <c r="T56" s="46" t="str">
        <f t="shared" si="15"/>
        <v/>
      </c>
      <c r="U56" s="46" t="str">
        <f t="shared" si="15"/>
        <v/>
      </c>
      <c r="V56" s="46" t="str">
        <f t="shared" si="15"/>
        <v/>
      </c>
    </row>
    <row r="57" spans="1:22" x14ac:dyDescent="0.2">
      <c r="A57" s="1">
        <v>103</v>
      </c>
      <c r="B57" s="1" t="s">
        <v>55</v>
      </c>
      <c r="C57" s="8">
        <v>1</v>
      </c>
      <c r="D57" s="29">
        <f>SUMIFS('2013Figures'!$J:$J,'2013Figures'!$C:$C,$A57,'2013Figures'!$H:$H,$B57,'2013Figures'!$I:$I,$C57,'2013Figures'!$E:$E,$B$1)</f>
        <v>0</v>
      </c>
      <c r="E57" s="9">
        <f>SUMIFS('2013Figures'!$J:$J,'2013Figures'!$C:$C,$A57,'2013Figures'!$H:$H,$B57,'2013Figures'!$I:$I,$C57,'2013Figures'!$B:$B,"BrokerToCy",'2013Figures'!$G:$G,"E1",'2013Figures'!$E:$E,$B$1)</f>
        <v>0</v>
      </c>
      <c r="F57" s="9">
        <f>SUMIFS('2013Figures'!$J:$J,'2013Figures'!$C:$C,$A57,'2013Figures'!$H:$H,$B57,'2013Figures'!$I:$I,$C57,'2013Figures'!$B:$B,"BrokerToCy",'2013Figures'!$G:$G,"P1",'2013Figures'!$E:$E,$B$1)</f>
        <v>0</v>
      </c>
      <c r="G57" s="9">
        <f>SUMIFS('2013Figures'!$J:$J,'2013Figures'!$C:$C,$A57,'2013Figures'!$H:$H,$B57,'2013Figures'!$I:$I,$C57,'2013Figures'!$B:$B,"CyToBroker",'2013Figures'!$G:$G,"E1",'2013Figures'!$E:$E,$B$1)</f>
        <v>0</v>
      </c>
      <c r="H57" s="9">
        <f>SUMIFS('2013Figures'!$J:$J,'2013Figures'!$C:$C,$A57,'2013Figures'!$H:$H,$B57,'2013Figures'!$I:$I,$C57,'2013Figures'!$B:$B,"CyToBroker",'2013Figures'!$G:$G,"P1",'2013Figures'!$E:$E,$B$1)</f>
        <v>0</v>
      </c>
      <c r="J57" s="8">
        <v>200601</v>
      </c>
      <c r="L57" s="42">
        <f>SUMIFS('2012Figures'!$J:$J,'2012Figures'!$C:$C,$A57,'2012Figures'!$H:$H,$B57,'2012Figures'!$I:$I,$C57,'2012Figures'!$E:$E,$B$1)</f>
        <v>0</v>
      </c>
      <c r="M57" s="52">
        <f>SUMIFS('2012Figures'!$J:$J,'2012Figures'!$C:$C,$A57,'2012Figures'!$H:$H,$B57,'2012Figures'!$I:$I,$C57,'2012Figures'!$B:$B,"BrokerToCy",'2012Figures'!$G:$G,"E1",'2012Figures'!$E:$E,$B$1)</f>
        <v>0</v>
      </c>
      <c r="N57" s="52">
        <f>SUMIFS('2012Figures'!$J:$J,'2012Figures'!$C:$C,$A57,'2012Figures'!$H:$H,$B57,'2012Figures'!$I:$I,$C57,'2012Figures'!$B:$B,"BrokerToCy",'2012Figures'!$G:$G,"P1",'2012Figures'!$E:$E,$B$1)</f>
        <v>0</v>
      </c>
      <c r="O57" s="52">
        <f>SUMIFS('2012Figures'!$J:$J,'2012Figures'!$C:$C,$A57,'2012Figures'!$H:$H,$B57,'2012Figures'!$I:$I,$C57,'2012Figures'!$B:$B,"CyToBroker",'2012Figures'!$G:$G,"E1",'2012Figures'!$E:$E,$B$1)</f>
        <v>0</v>
      </c>
      <c r="P57" s="52">
        <f>SUMIFS('2012Figures'!$J:$J,'2012Figures'!$C:$C,$A57,'2012Figures'!$H:$H,$B57,'2012Figures'!$I:$I,$C57,'2012Figures'!$B:$B,"CyToBroker",'2012Figures'!$G:$G,"P1",'2012Figures'!$E:$E,$B$1)</f>
        <v>0</v>
      </c>
      <c r="R57" s="46" t="str">
        <f t="shared" si="15"/>
        <v/>
      </c>
      <c r="S57" s="46" t="str">
        <f t="shared" si="15"/>
        <v/>
      </c>
      <c r="T57" s="46" t="str">
        <f t="shared" si="15"/>
        <v/>
      </c>
      <c r="U57" s="46" t="str">
        <f t="shared" si="15"/>
        <v/>
      </c>
      <c r="V57" s="46" t="str">
        <f t="shared" si="15"/>
        <v/>
      </c>
    </row>
    <row r="58" spans="1:22" x14ac:dyDescent="0.2">
      <c r="A58" s="1">
        <v>103</v>
      </c>
      <c r="B58" s="1" t="s">
        <v>55</v>
      </c>
      <c r="D58" s="29">
        <f>SUMIFS('2013Figures'!$J:$J,'2013Figures'!$C:$C,$A58,'2013Figures'!$I:$I,"",'2013Figures'!$E:$E,$B$1)</f>
        <v>0</v>
      </c>
      <c r="E58" s="9">
        <f>SUMIFS('2013Figures'!$J:$J,'2013Figures'!$C:$C,$A58,'2013Figures'!$I:$I,"",'2013Figures'!$B:$B,"BrokerToCy",'2013Figures'!$G:$G,"E1",'2013Figures'!$E:$E,$B$1)</f>
        <v>0</v>
      </c>
      <c r="F58" s="9">
        <f>SUMIFS('2013Figures'!$J:$J,'2013Figures'!$C:$C,$A58,'2013Figures'!$I:$I,"",'2013Figures'!$B:$B,"BrokerToCy",'2013Figures'!$G:$G,"P1",'2013Figures'!$E:$E,$B$1)</f>
        <v>0</v>
      </c>
      <c r="G58" s="9">
        <f>SUMIFS('2013Figures'!$J:$J,'2013Figures'!$C:$C,$A58,'2013Figures'!$I:$I,"",'2013Figures'!$B:$B,"CyToBroker",'2013Figures'!$G:$G,"E1",'2013Figures'!$E:$E,$B$1)</f>
        <v>0</v>
      </c>
      <c r="H58" s="9">
        <f>SUMIFS('2013Figures'!$J:$J,'2013Figures'!$C:$C,$A58,'2013Figures'!$I:$I,"",'2013Figures'!$B:$B,"CyToBroker",'2013Figures'!$G:$G,"P1",'2013Figures'!$E:$E,$B$1)</f>
        <v>0</v>
      </c>
      <c r="J58" s="8" t="s">
        <v>131</v>
      </c>
      <c r="L58" s="42">
        <f>SUMIFS('2012Figures'!$J:$J,'2012Figures'!$C:$C,$A58,'2012Figures'!$I:$I,"",'2012Figures'!$E:$E,$B$1)</f>
        <v>0</v>
      </c>
      <c r="M58" s="52">
        <f>SUMIFS('2012Figures'!$J:$J,'2012Figures'!$C:$C,$A58,'2012Figures'!$I:$I,"",'2012Figures'!$B:$B,"BrokerToCy",'2012Figures'!$G:$G,"E1",'2012Figures'!$E:$E,$B$1)</f>
        <v>0</v>
      </c>
      <c r="N58" s="52">
        <f>SUMIFS('2012Figures'!$J:$J,'2012Figures'!$C:$C,$A58,'2012Figures'!$I:$I,"",'2012Figures'!$B:$B,"BrokerToCy",'2012Figures'!$G:$G,"P1",'2012Figures'!$E:$E,$B$1)</f>
        <v>0</v>
      </c>
      <c r="O58" s="52">
        <f>SUMIFS('2012Figures'!$J:$J,'2012Figures'!$C:$C,$A58,'2012Figures'!$I:$I,"",'2012Figures'!$B:$B,"CyToBroker",'2012Figures'!$G:$G,"E1",'2012Figures'!$E:$E,$B$1)</f>
        <v>0</v>
      </c>
      <c r="P58" s="52">
        <f>SUMIFS('2012Figures'!$J:$J,'2012Figures'!$C:$C,$A58,'2012Figures'!$I:$I,"",'2012Figures'!$B:$B,"CyToBroker",'2012Figures'!$G:$G,"P1",'2012Figures'!$E:$E,$B$1)</f>
        <v>0</v>
      </c>
      <c r="R58" s="46" t="str">
        <f t="shared" si="15"/>
        <v/>
      </c>
      <c r="S58" s="46" t="str">
        <f t="shared" si="15"/>
        <v/>
      </c>
      <c r="T58" s="46" t="str">
        <f t="shared" si="15"/>
        <v/>
      </c>
      <c r="U58" s="46" t="str">
        <f t="shared" si="15"/>
        <v/>
      </c>
      <c r="V58" s="46" t="str">
        <f t="shared" si="15"/>
        <v/>
      </c>
    </row>
    <row r="59" spans="1:22" x14ac:dyDescent="0.2">
      <c r="A59" s="21"/>
      <c r="B59" s="21" t="s">
        <v>92</v>
      </c>
      <c r="C59" s="22"/>
      <c r="D59" s="23">
        <f>SUM(E59:H59)</f>
        <v>47</v>
      </c>
      <c r="E59" s="23">
        <f t="shared" ref="E59:H59" si="16">SUM(E46:E58)</f>
        <v>0</v>
      </c>
      <c r="F59" s="23">
        <f t="shared" si="16"/>
        <v>0</v>
      </c>
      <c r="G59" s="23">
        <f t="shared" si="16"/>
        <v>47</v>
      </c>
      <c r="H59" s="23">
        <f t="shared" si="16"/>
        <v>0</v>
      </c>
      <c r="I59" s="21"/>
      <c r="J59" s="22"/>
      <c r="K59" s="21"/>
      <c r="L59" s="43">
        <f>SUM(M59:P59)</f>
        <v>48</v>
      </c>
      <c r="M59" s="43">
        <f t="shared" ref="M59:P59" si="17">SUM(M46:M58)</f>
        <v>0</v>
      </c>
      <c r="N59" s="43">
        <f t="shared" si="17"/>
        <v>0</v>
      </c>
      <c r="O59" s="43">
        <f t="shared" si="17"/>
        <v>48</v>
      </c>
      <c r="P59" s="43">
        <f t="shared" si="17"/>
        <v>0</v>
      </c>
      <c r="Q59" s="21"/>
      <c r="R59" s="21"/>
      <c r="S59" s="21"/>
      <c r="T59" s="21"/>
      <c r="U59" s="21"/>
      <c r="V59" s="21"/>
    </row>
    <row r="60" spans="1:22" x14ac:dyDescent="0.2">
      <c r="A60" s="28">
        <v>104</v>
      </c>
      <c r="B60" s="28" t="s">
        <v>93</v>
      </c>
      <c r="C60" s="17" t="s">
        <v>88</v>
      </c>
      <c r="D60" s="18">
        <f>SUMIFS('2013Figures'!$J:$J,'2013Figures'!$C:$C,$A60,'2013Figures'!$E:$E,$B$1)</f>
        <v>3448</v>
      </c>
      <c r="E60" s="18">
        <f>SUMIFS('2013Figures'!$J:$J,'2013Figures'!$C:$C,$A60,'2013Figures'!$B:$B,"BrokerToCy",'2013Figures'!$G:$G,"E1",'2013Figures'!$E:$E,$B$1)</f>
        <v>0</v>
      </c>
      <c r="F60" s="18">
        <f>SUMIFS('2013Figures'!$J:$J,'2013Figures'!$C:$C,$A60,'2013Figures'!$B:$B,"BrokerToCy",'2013Figures'!$G:$G,"P1",'2013Figures'!$E:$E,$B$1)</f>
        <v>0</v>
      </c>
      <c r="G60" s="18">
        <f>SUMIFS('2013Figures'!$J:$J,'2013Figures'!$C:$C,$A60,'2013Figures'!$B:$B,"CyToBroker",'2013Figures'!$G:$G,"E1",'2013Figures'!$E:$E,$B$1)</f>
        <v>3448</v>
      </c>
      <c r="H60" s="18">
        <f>SUMIFS('2013Figures'!$J:$J,'2013Figures'!$C:$C,$A60,'2013Figures'!$B:$B,"CyToBroker",'2013Figures'!$G:$G,"P1",'2013Figures'!$E:$E,$B$1)</f>
        <v>0</v>
      </c>
      <c r="I60" s="28"/>
      <c r="J60" s="17"/>
      <c r="K60" s="28"/>
      <c r="L60" s="50">
        <f>SUMIFS('2012Figures'!$J:$J,'2012Figures'!$C:$C,$A60,'2012Figures'!$E:$E,$B$1)</f>
        <v>46</v>
      </c>
      <c r="M60" s="50">
        <f>SUMIFS('2012Figures'!$J:$J,'2012Figures'!$C:$C,$A60,'2012Figures'!$B:$B,"BrokerToCy",'2012Figures'!$G:$G,"E1",'2012Figures'!$E:$E,$B$1)</f>
        <v>0</v>
      </c>
      <c r="N60" s="50">
        <f>SUMIFS('2012Figures'!$J:$J,'2012Figures'!$C:$C,$A60,'2012Figures'!$B:$B,"BrokerToCy",'2012Figures'!$G:$G,"P1",'2012Figures'!$E:$E,$B$1)</f>
        <v>0</v>
      </c>
      <c r="O60" s="50">
        <f>SUMIFS('2012Figures'!$J:$J,'2012Figures'!$C:$C,$A60,'2012Figures'!$B:$B,"CyToBroker",'2012Figures'!$G:$G,"E1",'2012Figures'!$E:$E,$B$1)</f>
        <v>46</v>
      </c>
      <c r="P60" s="50">
        <f>SUMIFS('2012Figures'!$J:$J,'2012Figures'!$C:$C,$A60,'2012Figures'!$B:$B,"CyToBroker",'2012Figures'!$G:$G,"P1",'2012Figures'!$E:$E,$B$1)</f>
        <v>0</v>
      </c>
      <c r="Q60" s="28"/>
      <c r="R60" s="46">
        <f t="shared" si="15"/>
        <v>73.959999999999994</v>
      </c>
      <c r="S60" s="46" t="str">
        <f t="shared" si="15"/>
        <v/>
      </c>
      <c r="T60" s="46" t="str">
        <f t="shared" si="15"/>
        <v/>
      </c>
      <c r="U60" s="46">
        <f t="shared" si="15"/>
        <v>73.959999999999994</v>
      </c>
      <c r="V60" s="46" t="str">
        <f t="shared" si="15"/>
        <v/>
      </c>
    </row>
    <row r="61" spans="1:22" x14ac:dyDescent="0.2">
      <c r="A61" s="1">
        <v>104</v>
      </c>
      <c r="D61" s="29">
        <f>SUMIFS('2013Figures'!$J:$J,'2013Figures'!$C:$C,$A61,'2013Figures'!$H:$H,"",'2013Figures'!$I:$I,"",'2013Figures'!$E:$E,$B$1)</f>
        <v>1</v>
      </c>
      <c r="E61" s="9">
        <f>SUMIFS('2013Figures'!$J:$J,'2013Figures'!$C:$C,$A61,'2013Figures'!$H:$H,"",'2013Figures'!$I:$I,"",'2013Figures'!$B:$B,"BrokerToCy",'2013Figures'!$G:$G,"E1",'2013Figures'!$E:$E,$B$1)</f>
        <v>0</v>
      </c>
      <c r="F61" s="9">
        <f>SUMIFS('2013Figures'!$J:$J,'2013Figures'!$C:$C,$A61,'2013Figures'!$H:$H,"",'2013Figures'!$I:$I,"",'2013Figures'!$B:$B,"BrokerToCy",'2013Figures'!$G:$G,"P1",'2013Figures'!$E:$E,$B$1)</f>
        <v>0</v>
      </c>
      <c r="G61" s="9">
        <f>SUMIFS('2013Figures'!$J:$J,'2013Figures'!$C:$C,$A61,'2013Figures'!$H:$H,"",'2013Figures'!$I:$I,"",'2013Figures'!$B:$B,"CyToBroker",'2013Figures'!$G:$G,"E1",'2013Figures'!$E:$E,$B$1)</f>
        <v>1</v>
      </c>
      <c r="H61" s="9">
        <f>SUMIFS('2013Figures'!$J:$J,'2013Figures'!$C:$C,$A61,'2013Figures'!$H:$H,"",'2013Figures'!$I:$I,"",'2013Figures'!$B:$B,"CyToBroker",'2013Figures'!$G:$G,"P1",'2013Figures'!$E:$E,$B$1)</f>
        <v>0</v>
      </c>
      <c r="J61" s="8" t="s">
        <v>131</v>
      </c>
      <c r="L61" s="42">
        <f>SUMIFS('2012Figures'!$J:$J,'2012Figures'!$C:$C,$A61,'2012Figures'!$H:$H,"",'2012Figures'!$I:$I,"",'2012Figures'!$E:$E,$B$1)</f>
        <v>0</v>
      </c>
      <c r="M61" s="52">
        <f>SUMIFS('2012Figures'!$J:$J,'2012Figures'!$C:$C,$A61,'2012Figures'!$H:$H,"",'2012Figures'!$I:$I,"",'2012Figures'!$B:$B,"BrokerToCy",'2012Figures'!$G:$G,"E1",'2012Figures'!$E:$E,$B$1)</f>
        <v>0</v>
      </c>
      <c r="N61" s="52">
        <f>SUMIFS('2012Figures'!$J:$J,'2012Figures'!$C:$C,$A61,'2012Figures'!$H:$H,"",'2012Figures'!$I:$I,"",'2012Figures'!$B:$B,"BrokerToCy",'2012Figures'!$G:$G,"P1",'2012Figures'!$E:$E,$B$1)</f>
        <v>0</v>
      </c>
      <c r="O61" s="52">
        <f>SUMIFS('2012Figures'!$J:$J,'2012Figures'!$C:$C,$A61,'2012Figures'!$H:$H,"",'2012Figures'!$I:$I,"",'2012Figures'!$B:$B,"CyToBroker",'2012Figures'!$G:$G,"E1",'2012Figures'!$E:$E,$B$1)</f>
        <v>0</v>
      </c>
      <c r="P61" s="52">
        <f>SUMIFS('2012Figures'!$J:$J,'2012Figures'!$C:$C,$A61,'2012Figures'!$H:$H,"",'2012Figures'!$I:$I,"",'2012Figures'!$B:$B,"CyToBroker",'2012Figures'!$G:$G,"P1",'2012Figures'!$E:$E,$B$1)</f>
        <v>0</v>
      </c>
      <c r="R61" s="46" t="str">
        <f t="shared" si="15"/>
        <v/>
      </c>
      <c r="S61" s="46" t="str">
        <f t="shared" si="15"/>
        <v/>
      </c>
      <c r="T61" s="46" t="str">
        <f t="shared" si="15"/>
        <v/>
      </c>
      <c r="U61" s="46" t="str">
        <f t="shared" si="15"/>
        <v/>
      </c>
      <c r="V61" s="46" t="str">
        <f t="shared" si="15"/>
        <v/>
      </c>
    </row>
    <row r="62" spans="1:22" x14ac:dyDescent="0.2">
      <c r="A62" s="1">
        <v>104</v>
      </c>
      <c r="B62" s="1" t="s">
        <v>55</v>
      </c>
      <c r="D62" s="29">
        <f>SUMIFS('2013Figures'!$J:$J,'2013Figures'!$C:$C,$A62,'2013Figures'!$H:$H,$B62,'2013Figures'!$E:$E,$B$1)</f>
        <v>0</v>
      </c>
      <c r="E62" s="9">
        <f>SUMIFS('2013Figures'!$J:$J,'2013Figures'!$C:$C,$A62,'2013Figures'!$H:$H,$B62,'2013Figures'!$B:$B,"BrokerToCy",'2013Figures'!$G:$G,"E1",'2013Figures'!$E:$E,$B$1)</f>
        <v>0</v>
      </c>
      <c r="F62" s="9">
        <f>SUMIFS('2013Figures'!$J:$J,'2013Figures'!$C:$C,$A62,'2013Figures'!$H:$H,$B62,'2013Figures'!$B:$B,"BrokerToCy",'2013Figures'!$G:$G,"P1",'2013Figures'!$E:$E,$B$1)</f>
        <v>0</v>
      </c>
      <c r="G62" s="9">
        <f>SUMIFS('2013Figures'!$J:$J,'2013Figures'!$C:$C,$A62,'2013Figures'!$H:$H,$B62,'2013Figures'!$B:$B,"CyToBroker",'2013Figures'!$G:$G,"E1",'2013Figures'!$E:$E,$B$1)</f>
        <v>0</v>
      </c>
      <c r="H62" s="9">
        <f>SUMIFS('2013Figures'!$J:$J,'2013Figures'!$C:$C,$A62,'2013Figures'!$H:$H,$B62,'2013Figures'!$B:$B,"CyToBroker",'2013Figures'!$G:$G,"P1",'2013Figures'!$E:$E,$B$1)</f>
        <v>0</v>
      </c>
      <c r="J62" s="8" t="s">
        <v>146</v>
      </c>
      <c r="L62" s="42">
        <f>SUMIFS('2012Figures'!$J:$J,'2012Figures'!$C:$C,$A62,'2012Figures'!$H:$H,$B62,'2012Figures'!$E:$E,$B$1)</f>
        <v>0</v>
      </c>
      <c r="M62" s="52">
        <f>SUMIFS('2012Figures'!$J:$J,'2012Figures'!$C:$C,$A62,'2012Figures'!$H:$H,$B62,'2012Figures'!$B:$B,"BrokerToCy",'2012Figures'!$G:$G,"E1",'2012Figures'!$E:$E,$B$1)</f>
        <v>0</v>
      </c>
      <c r="N62" s="52">
        <f>SUMIFS('2012Figures'!$J:$J,'2012Figures'!$C:$C,$A62,'2012Figures'!$H:$H,$B62,'2012Figures'!$B:$B,"BrokerToCy",'2012Figures'!$G:$G,"P1",'2012Figures'!$E:$E,$B$1)</f>
        <v>0</v>
      </c>
      <c r="O62" s="52">
        <f>SUMIFS('2012Figures'!$J:$J,'2012Figures'!$C:$C,$A62,'2012Figures'!$H:$H,$B62,'2012Figures'!$B:$B,"CyToBroker",'2012Figures'!$G:$G,"E1",'2012Figures'!$E:$E,$B$1)</f>
        <v>0</v>
      </c>
      <c r="P62" s="52">
        <f>SUMIFS('2012Figures'!$J:$J,'2012Figures'!$C:$C,$A62,'2012Figures'!$H:$H,$B62,'2012Figures'!$B:$B,"CyToBroker",'2012Figures'!$G:$G,"P1",'2012Figures'!$E:$E,$B$1)</f>
        <v>0</v>
      </c>
      <c r="R62" s="46" t="str">
        <f t="shared" si="15"/>
        <v/>
      </c>
      <c r="S62" s="46" t="str">
        <f t="shared" si="15"/>
        <v/>
      </c>
      <c r="T62" s="46" t="str">
        <f t="shared" si="15"/>
        <v/>
      </c>
      <c r="U62" s="46" t="str">
        <f t="shared" si="15"/>
        <v/>
      </c>
      <c r="V62" s="46" t="str">
        <f t="shared" si="15"/>
        <v/>
      </c>
    </row>
    <row r="63" spans="1:22" x14ac:dyDescent="0.2">
      <c r="A63" s="1">
        <v>104</v>
      </c>
      <c r="B63" s="1" t="s">
        <v>56</v>
      </c>
      <c r="D63" s="29">
        <f>SUMIFS('2013Figures'!$J:$J,'2013Figures'!$C:$C,$A63,'2013Figures'!$H:$H,$B63,'2013Figures'!$E:$E,$B$1)</f>
        <v>3447</v>
      </c>
      <c r="E63" s="9">
        <f>SUMIFS('2013Figures'!$J:$J,'2013Figures'!$C:$C,$A63,'2013Figures'!$H:$H,$B63,'2013Figures'!$B:$B,"BrokerToCy",'2013Figures'!$G:$G,"E1",'2013Figures'!$E:$E,$B$1)</f>
        <v>0</v>
      </c>
      <c r="F63" s="9">
        <f>SUMIFS('2013Figures'!$J:$J,'2013Figures'!$C:$C,$A63,'2013Figures'!$H:$H,$B63,'2013Figures'!$B:$B,"BrokerToCy",'2013Figures'!$G:$G,"P1",'2013Figures'!$E:$E,$B$1)</f>
        <v>0</v>
      </c>
      <c r="G63" s="9">
        <f>SUMIFS('2013Figures'!$J:$J,'2013Figures'!$C:$C,$A63,'2013Figures'!$H:$H,$B63,'2013Figures'!$B:$B,"CyToBroker",'2013Figures'!$G:$G,"E1",'2013Figures'!$E:$E,$B$1)</f>
        <v>3447</v>
      </c>
      <c r="H63" s="9">
        <f>SUMIFS('2013Figures'!$J:$J,'2013Figures'!$C:$C,$A63,'2013Figures'!$H:$H,$B63,'2013Figures'!$B:$B,"CyToBroker",'2013Figures'!$G:$G,"P1",'2013Figures'!$E:$E,$B$1)</f>
        <v>0</v>
      </c>
      <c r="J63" s="8" t="s">
        <v>146</v>
      </c>
      <c r="L63" s="42">
        <f>SUMIFS('2012Figures'!$J:$J,'2012Figures'!$C:$C,$A63,'2012Figures'!$H:$H,$B63,'2012Figures'!$E:$E,$B$1)</f>
        <v>46</v>
      </c>
      <c r="M63" s="52">
        <f>SUMIFS('2012Figures'!$J:$J,'2012Figures'!$C:$C,$A63,'2012Figures'!$H:$H,$B63,'2012Figures'!$B:$B,"BrokerToCy",'2012Figures'!$G:$G,"E1",'2012Figures'!$E:$E,$B$1)</f>
        <v>0</v>
      </c>
      <c r="N63" s="52">
        <f>SUMIFS('2012Figures'!$J:$J,'2012Figures'!$C:$C,$A63,'2012Figures'!$H:$H,$B63,'2012Figures'!$B:$B,"BrokerToCy",'2012Figures'!$G:$G,"P1",'2012Figures'!$E:$E,$B$1)</f>
        <v>0</v>
      </c>
      <c r="O63" s="52">
        <f>SUMIFS('2012Figures'!$J:$J,'2012Figures'!$C:$C,$A63,'2012Figures'!$H:$H,$B63,'2012Figures'!$B:$B,"CyToBroker",'2012Figures'!$G:$G,"E1",'2012Figures'!$E:$E,$B$1)</f>
        <v>46</v>
      </c>
      <c r="P63" s="52">
        <f>SUMIFS('2012Figures'!$J:$J,'2012Figures'!$C:$C,$A63,'2012Figures'!$H:$H,$B63,'2012Figures'!$B:$B,"CyToBroker",'2012Figures'!$G:$G,"P1",'2012Figures'!$E:$E,$B$1)</f>
        <v>0</v>
      </c>
      <c r="R63" s="46">
        <f t="shared" si="15"/>
        <v>73.930000000000007</v>
      </c>
      <c r="S63" s="46" t="str">
        <f t="shared" si="15"/>
        <v/>
      </c>
      <c r="T63" s="46" t="str">
        <f t="shared" si="15"/>
        <v/>
      </c>
      <c r="U63" s="46">
        <f t="shared" si="15"/>
        <v>73.930000000000007</v>
      </c>
      <c r="V63" s="46" t="str">
        <f t="shared" si="15"/>
        <v/>
      </c>
    </row>
    <row r="64" spans="1:22" x14ac:dyDescent="0.2">
      <c r="A64" s="1">
        <v>104</v>
      </c>
      <c r="B64" s="1">
        <v>2</v>
      </c>
      <c r="D64" s="29">
        <f>SUMIFS('2013Figures'!$J:$J,'2013Figures'!$C:$C,$A64,'2013Figures'!$H:$H,$B64,'2013Figures'!$E:$E,$B$1)</f>
        <v>0</v>
      </c>
      <c r="E64" s="9">
        <f>SUMIFS('2013Figures'!$J:$J,'2013Figures'!$C:$C,$A64,'2013Figures'!$H:$H,$B64,'2013Figures'!$B:$B,"BrokerToCy",'2013Figures'!$G:$G,"E1",'2013Figures'!$E:$E,$B$1)</f>
        <v>0</v>
      </c>
      <c r="F64" s="9">
        <f>SUMIFS('2013Figures'!$J:$J,'2013Figures'!$C:$C,$A64,'2013Figures'!$H:$H,$B64,'2013Figures'!$B:$B,"BrokerToCy",'2013Figures'!$G:$G,"P1",'2013Figures'!$E:$E,$B$1)</f>
        <v>0</v>
      </c>
      <c r="G64" s="9">
        <f>SUMIFS('2013Figures'!$J:$J,'2013Figures'!$C:$C,$A64,'2013Figures'!$H:$H,$B64,'2013Figures'!$B:$B,"CyToBroker",'2013Figures'!$G:$G,"E1",'2013Figures'!$E:$E,$B$1)</f>
        <v>0</v>
      </c>
      <c r="H64" s="9">
        <f>SUMIFS('2013Figures'!$J:$J,'2013Figures'!$C:$C,$A64,'2013Figures'!$H:$H,$B64,'2013Figures'!$B:$B,"CyToBroker",'2013Figures'!$G:$G,"P1",'2013Figures'!$E:$E,$B$1)</f>
        <v>0</v>
      </c>
      <c r="J64" s="8" t="s">
        <v>146</v>
      </c>
      <c r="L64" s="42">
        <f>SUMIFS('2012Figures'!$J:$J,'2012Figures'!$C:$C,$A64,'2012Figures'!$H:$H,$B64,'2012Figures'!$E:$E,$B$1)</f>
        <v>0</v>
      </c>
      <c r="M64" s="52">
        <f>SUMIFS('2012Figures'!$J:$J,'2012Figures'!$C:$C,$A64,'2012Figures'!$H:$H,$B64,'2012Figures'!$B:$B,"BrokerToCy",'2012Figures'!$G:$G,"E1",'2012Figures'!$E:$E,$B$1)</f>
        <v>0</v>
      </c>
      <c r="N64" s="52">
        <f>SUMIFS('2012Figures'!$J:$J,'2012Figures'!$C:$C,$A64,'2012Figures'!$H:$H,$B64,'2012Figures'!$B:$B,"BrokerToCy",'2012Figures'!$G:$G,"P1",'2012Figures'!$E:$E,$B$1)</f>
        <v>0</v>
      </c>
      <c r="O64" s="52">
        <f>SUMIFS('2012Figures'!$J:$J,'2012Figures'!$C:$C,$A64,'2012Figures'!$H:$H,$B64,'2012Figures'!$B:$B,"CyToBroker",'2012Figures'!$G:$G,"E1",'2012Figures'!$E:$E,$B$1)</f>
        <v>0</v>
      </c>
      <c r="P64" s="52">
        <f>SUMIFS('2012Figures'!$J:$J,'2012Figures'!$C:$C,$A64,'2012Figures'!$H:$H,$B64,'2012Figures'!$B:$B,"CyToBroker",'2012Figures'!$G:$G,"P1",'2012Figures'!$E:$E,$B$1)</f>
        <v>0</v>
      </c>
      <c r="R64" s="46" t="str">
        <f t="shared" si="15"/>
        <v/>
      </c>
      <c r="S64" s="46" t="str">
        <f t="shared" si="15"/>
        <v/>
      </c>
      <c r="T64" s="46" t="str">
        <f t="shared" si="15"/>
        <v/>
      </c>
      <c r="U64" s="46" t="str">
        <f t="shared" si="15"/>
        <v/>
      </c>
      <c r="V64" s="46" t="str">
        <f t="shared" si="15"/>
        <v/>
      </c>
    </row>
    <row r="65" spans="1:22" x14ac:dyDescent="0.2">
      <c r="A65" s="1">
        <v>104</v>
      </c>
      <c r="B65" s="1">
        <v>3</v>
      </c>
      <c r="D65" s="29">
        <f>SUMIFS('2013Figures'!$J:$J,'2013Figures'!$C:$C,$A65,'2013Figures'!$H:$H,$B65,'2013Figures'!$E:$E,$B$1)</f>
        <v>0</v>
      </c>
      <c r="E65" s="9">
        <f>SUMIFS('2013Figures'!$J:$J,'2013Figures'!$C:$C,$A65,'2013Figures'!$H:$H,$B65,'2013Figures'!$B:$B,"BrokerToCy",'2013Figures'!$G:$G,"E1",'2013Figures'!$E:$E,$B$1)</f>
        <v>0</v>
      </c>
      <c r="F65" s="9">
        <f>SUMIFS('2013Figures'!$J:$J,'2013Figures'!$C:$C,$A65,'2013Figures'!$H:$H,$B65,'2013Figures'!$B:$B,"BrokerToCy",'2013Figures'!$G:$G,"P1",'2013Figures'!$E:$E,$B$1)</f>
        <v>0</v>
      </c>
      <c r="G65" s="9">
        <f>SUMIFS('2013Figures'!$J:$J,'2013Figures'!$C:$C,$A65,'2013Figures'!$H:$H,$B65,'2013Figures'!$B:$B,"CyToBroker",'2013Figures'!$G:$G,"E1",'2013Figures'!$E:$E,$B$1)</f>
        <v>0</v>
      </c>
      <c r="H65" s="9">
        <f>SUMIFS('2013Figures'!$J:$J,'2013Figures'!$C:$C,$A65,'2013Figures'!$H:$H,$B65,'2013Figures'!$B:$B,"CyToBroker",'2013Figures'!$G:$G,"P1",'2013Figures'!$E:$E,$B$1)</f>
        <v>0</v>
      </c>
      <c r="J65" s="8" t="s">
        <v>146</v>
      </c>
      <c r="L65" s="42">
        <f>SUMIFS('2012Figures'!$J:$J,'2012Figures'!$C:$C,$A65,'2012Figures'!$H:$H,$B65,'2012Figures'!$E:$E,$B$1)</f>
        <v>0</v>
      </c>
      <c r="M65" s="52">
        <f>SUMIFS('2012Figures'!$J:$J,'2012Figures'!$C:$C,$A65,'2012Figures'!$H:$H,$B65,'2012Figures'!$B:$B,"BrokerToCy",'2012Figures'!$G:$G,"E1",'2012Figures'!$E:$E,$B$1)</f>
        <v>0</v>
      </c>
      <c r="N65" s="52">
        <f>SUMIFS('2012Figures'!$J:$J,'2012Figures'!$C:$C,$A65,'2012Figures'!$H:$H,$B65,'2012Figures'!$B:$B,"BrokerToCy",'2012Figures'!$G:$G,"P1",'2012Figures'!$E:$E,$B$1)</f>
        <v>0</v>
      </c>
      <c r="O65" s="52">
        <f>SUMIFS('2012Figures'!$J:$J,'2012Figures'!$C:$C,$A65,'2012Figures'!$H:$H,$B65,'2012Figures'!$B:$B,"CyToBroker",'2012Figures'!$G:$G,"E1",'2012Figures'!$E:$E,$B$1)</f>
        <v>0</v>
      </c>
      <c r="P65" s="52">
        <f>SUMIFS('2012Figures'!$J:$J,'2012Figures'!$C:$C,$A65,'2012Figures'!$H:$H,$B65,'2012Figures'!$B:$B,"CyToBroker",'2012Figures'!$G:$G,"P1",'2012Figures'!$E:$E,$B$1)</f>
        <v>0</v>
      </c>
      <c r="R65" s="46" t="str">
        <f t="shared" si="15"/>
        <v/>
      </c>
      <c r="S65" s="46" t="str">
        <f t="shared" si="15"/>
        <v/>
      </c>
      <c r="T65" s="46" t="str">
        <f t="shared" si="15"/>
        <v/>
      </c>
      <c r="U65" s="46" t="str">
        <f t="shared" si="15"/>
        <v/>
      </c>
      <c r="V65" s="46" t="str">
        <f t="shared" si="15"/>
        <v/>
      </c>
    </row>
    <row r="66" spans="1:22" x14ac:dyDescent="0.2">
      <c r="A66" s="1">
        <v>104</v>
      </c>
      <c r="B66" s="1">
        <v>4</v>
      </c>
      <c r="D66" s="29">
        <f>SUMIFS('2013Figures'!$J:$J,'2013Figures'!$C:$C,$A66,'2013Figures'!$H:$H,$B66,'2013Figures'!$E:$E,$B$1)</f>
        <v>0</v>
      </c>
      <c r="E66" s="9">
        <f>SUMIFS('2013Figures'!$J:$J,'2013Figures'!$C:$C,$A66,'2013Figures'!$H:$H,$B66,'2013Figures'!$B:$B,"BrokerToCy",'2013Figures'!$G:$G,"E1",'2013Figures'!$E:$E,$B$1)</f>
        <v>0</v>
      </c>
      <c r="F66" s="9">
        <f>SUMIFS('2013Figures'!$J:$J,'2013Figures'!$C:$C,$A66,'2013Figures'!$H:$H,$B66,'2013Figures'!$B:$B,"BrokerToCy",'2013Figures'!$G:$G,"P1",'2013Figures'!$E:$E,$B$1)</f>
        <v>0</v>
      </c>
      <c r="G66" s="9">
        <f>SUMIFS('2013Figures'!$J:$J,'2013Figures'!$C:$C,$A66,'2013Figures'!$H:$H,$B66,'2013Figures'!$B:$B,"CyToBroker",'2013Figures'!$G:$G,"E1",'2013Figures'!$E:$E,$B$1)</f>
        <v>0</v>
      </c>
      <c r="H66" s="9">
        <f>SUMIFS('2013Figures'!$J:$J,'2013Figures'!$C:$C,$A66,'2013Figures'!$H:$H,$B66,'2013Figures'!$B:$B,"CyToBroker",'2013Figures'!$G:$G,"P1",'2013Figures'!$E:$E,$B$1)</f>
        <v>0</v>
      </c>
      <c r="J66" s="8" t="s">
        <v>146</v>
      </c>
      <c r="L66" s="42">
        <f>SUMIFS('2012Figures'!$J:$J,'2012Figures'!$C:$C,$A66,'2012Figures'!$H:$H,$B66,'2012Figures'!$E:$E,$B$1)</f>
        <v>0</v>
      </c>
      <c r="M66" s="52">
        <f>SUMIFS('2012Figures'!$J:$J,'2012Figures'!$C:$C,$A66,'2012Figures'!$H:$H,$B66,'2012Figures'!$B:$B,"BrokerToCy",'2012Figures'!$G:$G,"E1",'2012Figures'!$E:$E,$B$1)</f>
        <v>0</v>
      </c>
      <c r="N66" s="52">
        <f>SUMIFS('2012Figures'!$J:$J,'2012Figures'!$C:$C,$A66,'2012Figures'!$H:$H,$B66,'2012Figures'!$B:$B,"BrokerToCy",'2012Figures'!$G:$G,"P1",'2012Figures'!$E:$E,$B$1)</f>
        <v>0</v>
      </c>
      <c r="O66" s="52">
        <f>SUMIFS('2012Figures'!$J:$J,'2012Figures'!$C:$C,$A66,'2012Figures'!$H:$H,$B66,'2012Figures'!$B:$B,"CyToBroker",'2012Figures'!$G:$G,"E1",'2012Figures'!$E:$E,$B$1)</f>
        <v>0</v>
      </c>
      <c r="P66" s="52">
        <f>SUMIFS('2012Figures'!$J:$J,'2012Figures'!$C:$C,$A66,'2012Figures'!$H:$H,$B66,'2012Figures'!$B:$B,"CyToBroker",'2012Figures'!$G:$G,"P1",'2012Figures'!$E:$E,$B$1)</f>
        <v>0</v>
      </c>
      <c r="R66" s="46" t="str">
        <f t="shared" si="15"/>
        <v/>
      </c>
      <c r="S66" s="46" t="str">
        <f t="shared" si="15"/>
        <v/>
      </c>
      <c r="T66" s="46" t="str">
        <f t="shared" si="15"/>
        <v/>
      </c>
      <c r="U66" s="46" t="str">
        <f t="shared" si="15"/>
        <v/>
      </c>
      <c r="V66" s="46" t="str">
        <f t="shared" si="15"/>
        <v/>
      </c>
    </row>
    <row r="67" spans="1:22" x14ac:dyDescent="0.2">
      <c r="A67" s="1">
        <v>104</v>
      </c>
      <c r="B67" s="1">
        <v>5</v>
      </c>
      <c r="D67" s="29">
        <f>SUMIFS('2013Figures'!$J:$J,'2013Figures'!$C:$C,$A67,'2013Figures'!$H:$H,$B67,'2013Figures'!$E:$E,$B$1)</f>
        <v>0</v>
      </c>
      <c r="E67" s="9">
        <f>SUMIFS('2013Figures'!$J:$J,'2013Figures'!$C:$C,$A67,'2013Figures'!$H:$H,$B67,'2013Figures'!$B:$B,"BrokerToCy",'2013Figures'!$G:$G,"E1",'2013Figures'!$E:$E,$B$1)</f>
        <v>0</v>
      </c>
      <c r="F67" s="9">
        <f>SUMIFS('2013Figures'!$J:$J,'2013Figures'!$C:$C,$A67,'2013Figures'!$H:$H,$B67,'2013Figures'!$B:$B,"BrokerToCy",'2013Figures'!$G:$G,"P1",'2013Figures'!$E:$E,$B$1)</f>
        <v>0</v>
      </c>
      <c r="G67" s="9">
        <f>SUMIFS('2013Figures'!$J:$J,'2013Figures'!$C:$C,$A67,'2013Figures'!$H:$H,$B67,'2013Figures'!$B:$B,"CyToBroker",'2013Figures'!$G:$G,"E1",'2013Figures'!$E:$E,$B$1)</f>
        <v>0</v>
      </c>
      <c r="H67" s="9">
        <f>SUMIFS('2013Figures'!$J:$J,'2013Figures'!$C:$C,$A67,'2013Figures'!$H:$H,$B67,'2013Figures'!$B:$B,"CyToBroker",'2013Figures'!$G:$G,"P1",'2013Figures'!$E:$E,$B$1)</f>
        <v>0</v>
      </c>
      <c r="J67" s="8" t="s">
        <v>146</v>
      </c>
      <c r="L67" s="42">
        <f>SUMIFS('2012Figures'!$J:$J,'2012Figures'!$C:$C,$A67,'2012Figures'!$H:$H,$B67,'2012Figures'!$E:$E,$B$1)</f>
        <v>0</v>
      </c>
      <c r="M67" s="52">
        <f>SUMIFS('2012Figures'!$J:$J,'2012Figures'!$C:$C,$A67,'2012Figures'!$H:$H,$B67,'2012Figures'!$B:$B,"BrokerToCy",'2012Figures'!$G:$G,"E1",'2012Figures'!$E:$E,$B$1)</f>
        <v>0</v>
      </c>
      <c r="N67" s="52">
        <f>SUMIFS('2012Figures'!$J:$J,'2012Figures'!$C:$C,$A67,'2012Figures'!$H:$H,$B67,'2012Figures'!$B:$B,"BrokerToCy",'2012Figures'!$G:$G,"P1",'2012Figures'!$E:$E,$B$1)</f>
        <v>0</v>
      </c>
      <c r="O67" s="52">
        <f>SUMIFS('2012Figures'!$J:$J,'2012Figures'!$C:$C,$A67,'2012Figures'!$H:$H,$B67,'2012Figures'!$B:$B,"CyToBroker",'2012Figures'!$G:$G,"E1",'2012Figures'!$E:$E,$B$1)</f>
        <v>0</v>
      </c>
      <c r="P67" s="52">
        <f>SUMIFS('2012Figures'!$J:$J,'2012Figures'!$C:$C,$A67,'2012Figures'!$H:$H,$B67,'2012Figures'!$B:$B,"CyToBroker",'2012Figures'!$G:$G,"P1",'2012Figures'!$E:$E,$B$1)</f>
        <v>0</v>
      </c>
      <c r="R67" s="46" t="str">
        <f t="shared" si="15"/>
        <v/>
      </c>
      <c r="S67" s="46" t="str">
        <f t="shared" si="15"/>
        <v/>
      </c>
      <c r="T67" s="46" t="str">
        <f t="shared" si="15"/>
        <v/>
      </c>
      <c r="U67" s="46" t="str">
        <f t="shared" si="15"/>
        <v/>
      </c>
      <c r="V67" s="46" t="str">
        <f t="shared" si="15"/>
        <v/>
      </c>
    </row>
    <row r="68" spans="1:22" x14ac:dyDescent="0.2">
      <c r="A68" s="1">
        <v>104</v>
      </c>
      <c r="B68" s="1" t="s">
        <v>57</v>
      </c>
      <c r="C68" s="8">
        <v>4</v>
      </c>
      <c r="D68" s="29">
        <f>SUMIFS('2013Figures'!$J:$J,'2013Figures'!$C:$C,$A68,'2013Figures'!$H:$H,$B68,'2013Figures'!$I:$I,$C68,'2013Figures'!$E:$E,$B$1)</f>
        <v>0</v>
      </c>
      <c r="E68" s="9">
        <f>SUMIFS('2013Figures'!$J:$J,'2013Figures'!$C:$C,$A68,'2013Figures'!$H:$H,$B68,'2013Figures'!$I:$I,$C68,'2013Figures'!$B:$B,"BrokerToCy",'2013Figures'!$G:$G,"E1",'2013Figures'!$E:$E,$B$1)</f>
        <v>0</v>
      </c>
      <c r="F68" s="9">
        <f>SUMIFS('2013Figures'!$J:$J,'2013Figures'!$C:$C,$A68,'2013Figures'!$H:$H,$B68,'2013Figures'!$I:$I,$C68,'2013Figures'!$B:$B,"BrokerToCy",'2013Figures'!$G:$G,"P1",'2013Figures'!$E:$E,$B$1)</f>
        <v>0</v>
      </c>
      <c r="G68" s="9">
        <f>SUMIFS('2013Figures'!$J:$J,'2013Figures'!$C:$C,$A68,'2013Figures'!$H:$H,$B68,'2013Figures'!$I:$I,$C68,'2013Figures'!$B:$B,"CyToBroker",'2013Figures'!$G:$G,"E1",'2013Figures'!$E:$E,$B$1)</f>
        <v>0</v>
      </c>
      <c r="H68" s="9">
        <f>SUMIFS('2013Figures'!$J:$J,'2013Figures'!$C:$C,$A68,'2013Figures'!$H:$H,$B68,'2013Figures'!$I:$I,$C68,'2013Figures'!$B:$B,"CyToBroker",'2013Figures'!$G:$G,"P1",'2013Figures'!$E:$E,$B$1)</f>
        <v>0</v>
      </c>
      <c r="I68" s="30"/>
      <c r="J68" s="8" t="s">
        <v>146</v>
      </c>
      <c r="K68" s="30"/>
      <c r="L68" s="42">
        <f>SUMIFS('2012Figures'!$J:$J,'2012Figures'!$C:$C,$A68,'2012Figures'!$H:$H,$B68,'2012Figures'!$I:$I,$C68,'2012Figures'!$E:$E,$B$1)</f>
        <v>0</v>
      </c>
      <c r="M68" s="52">
        <f>SUMIFS('2012Figures'!$J:$J,'2012Figures'!$C:$C,$A68,'2012Figures'!$H:$H,$B68,'2012Figures'!$I:$I,$C68,'2012Figures'!$B:$B,"BrokerToCy",'2012Figures'!$G:$G,"E1",'2012Figures'!$E:$E,$B$1)</f>
        <v>0</v>
      </c>
      <c r="N68" s="52">
        <f>SUMIFS('2012Figures'!$J:$J,'2012Figures'!$C:$C,$A68,'2012Figures'!$H:$H,$B68,'2012Figures'!$I:$I,$C68,'2012Figures'!$B:$B,"BrokerToCy",'2012Figures'!$G:$G,"P1",'2012Figures'!$E:$E,$B$1)</f>
        <v>0</v>
      </c>
      <c r="O68" s="52">
        <f>SUMIFS('2012Figures'!$J:$J,'2012Figures'!$C:$C,$A68,'2012Figures'!$H:$H,$B68,'2012Figures'!$I:$I,$C68,'2012Figures'!$B:$B,"CyToBroker",'2012Figures'!$G:$G,"E1",'2012Figures'!$E:$E,$B$1)</f>
        <v>0</v>
      </c>
      <c r="P68" s="52">
        <f>SUMIFS('2012Figures'!$J:$J,'2012Figures'!$C:$C,$A68,'2012Figures'!$H:$H,$B68,'2012Figures'!$I:$I,$C68,'2012Figures'!$B:$B,"CyToBroker",'2012Figures'!$G:$G,"P1",'2012Figures'!$E:$E,$B$1)</f>
        <v>0</v>
      </c>
      <c r="Q68" s="30"/>
      <c r="R68" s="46" t="str">
        <f t="shared" si="15"/>
        <v/>
      </c>
      <c r="S68" s="46" t="str">
        <f t="shared" si="15"/>
        <v/>
      </c>
      <c r="T68" s="46" t="str">
        <f t="shared" si="15"/>
        <v/>
      </c>
      <c r="U68" s="46" t="str">
        <f t="shared" si="15"/>
        <v/>
      </c>
      <c r="V68" s="46" t="str">
        <f t="shared" si="15"/>
        <v/>
      </c>
    </row>
    <row r="69" spans="1:22" x14ac:dyDescent="0.2">
      <c r="A69" s="1">
        <v>104</v>
      </c>
      <c r="B69" s="1" t="s">
        <v>57</v>
      </c>
      <c r="C69" s="8">
        <v>2</v>
      </c>
      <c r="D69" s="29">
        <f>SUMIFS('2013Figures'!$J:$J,'2013Figures'!$C:$C,$A69,'2013Figures'!$H:$H,$B69,'2013Figures'!$I:$I,$C69,'2013Figures'!$E:$E,$B$1)</f>
        <v>0</v>
      </c>
      <c r="E69" s="9">
        <f>SUMIFS('2013Figures'!$J:$J,'2013Figures'!$C:$C,$A69,'2013Figures'!$H:$H,$B69,'2013Figures'!$I:$I,$C69,'2013Figures'!$B:$B,"BrokerToCy",'2013Figures'!$G:$G,"E1",'2013Figures'!$E:$E,$B$1)</f>
        <v>0</v>
      </c>
      <c r="F69" s="9">
        <f>SUMIFS('2013Figures'!$J:$J,'2013Figures'!$C:$C,$A69,'2013Figures'!$H:$H,$B69,'2013Figures'!$I:$I,$C69,'2013Figures'!$B:$B,"BrokerToCy",'2013Figures'!$G:$G,"P1",'2013Figures'!$E:$E,$B$1)</f>
        <v>0</v>
      </c>
      <c r="G69" s="9">
        <f>SUMIFS('2013Figures'!$J:$J,'2013Figures'!$C:$C,$A69,'2013Figures'!$H:$H,$B69,'2013Figures'!$I:$I,$C69,'2013Figures'!$B:$B,"CyToBroker",'2013Figures'!$G:$G,"E1",'2013Figures'!$E:$E,$B$1)</f>
        <v>0</v>
      </c>
      <c r="H69" s="9">
        <f>SUMIFS('2013Figures'!$J:$J,'2013Figures'!$C:$C,$A69,'2013Figures'!$H:$H,$B69,'2013Figures'!$I:$I,$C69,'2013Figures'!$B:$B,"CyToBroker",'2013Figures'!$G:$G,"P1",'2013Figures'!$E:$E,$B$1)</f>
        <v>0</v>
      </c>
      <c r="I69" s="30"/>
      <c r="J69" s="31">
        <v>201001</v>
      </c>
      <c r="K69" s="30"/>
      <c r="L69" s="42">
        <f>SUMIFS('2012Figures'!$J:$J,'2012Figures'!$C:$C,$A69,'2012Figures'!$H:$H,$B69,'2012Figures'!$I:$I,$C69,'2012Figures'!$E:$E,$B$1)</f>
        <v>0</v>
      </c>
      <c r="M69" s="52">
        <f>SUMIFS('2012Figures'!$J:$J,'2012Figures'!$C:$C,$A69,'2012Figures'!$H:$H,$B69,'2012Figures'!$I:$I,$C69,'2012Figures'!$B:$B,"BrokerToCy",'2012Figures'!$G:$G,"E1",'2012Figures'!$E:$E,$B$1)</f>
        <v>0</v>
      </c>
      <c r="N69" s="52">
        <f>SUMIFS('2012Figures'!$J:$J,'2012Figures'!$C:$C,$A69,'2012Figures'!$H:$H,$B69,'2012Figures'!$I:$I,$C69,'2012Figures'!$B:$B,"BrokerToCy",'2012Figures'!$G:$G,"P1",'2012Figures'!$E:$E,$B$1)</f>
        <v>0</v>
      </c>
      <c r="O69" s="52">
        <f>SUMIFS('2012Figures'!$J:$J,'2012Figures'!$C:$C,$A69,'2012Figures'!$H:$H,$B69,'2012Figures'!$I:$I,$C69,'2012Figures'!$B:$B,"CyToBroker",'2012Figures'!$G:$G,"E1",'2012Figures'!$E:$E,$B$1)</f>
        <v>0</v>
      </c>
      <c r="P69" s="52">
        <f>SUMIFS('2012Figures'!$J:$J,'2012Figures'!$C:$C,$A69,'2012Figures'!$H:$H,$B69,'2012Figures'!$I:$I,$C69,'2012Figures'!$B:$B,"CyToBroker",'2012Figures'!$G:$G,"P1",'2012Figures'!$E:$E,$B$1)</f>
        <v>0</v>
      </c>
      <c r="Q69" s="30"/>
      <c r="R69" s="46" t="str">
        <f t="shared" si="15"/>
        <v/>
      </c>
      <c r="S69" s="46" t="str">
        <f t="shared" si="15"/>
        <v/>
      </c>
      <c r="T69" s="46" t="str">
        <f t="shared" si="15"/>
        <v/>
      </c>
      <c r="U69" s="46" t="str">
        <f t="shared" si="15"/>
        <v/>
      </c>
      <c r="V69" s="46" t="str">
        <f t="shared" si="15"/>
        <v/>
      </c>
    </row>
    <row r="70" spans="1:22" x14ac:dyDescent="0.2">
      <c r="A70" s="1">
        <v>104</v>
      </c>
      <c r="B70" s="1" t="s">
        <v>57</v>
      </c>
      <c r="C70" s="8">
        <v>1</v>
      </c>
      <c r="D70" s="29">
        <f>SUMIFS('2013Figures'!$J:$J,'2013Figures'!$C:$C,$A70,'2013Figures'!$H:$H,$B70,'2013Figures'!$I:$I,$C70,'2013Figures'!$E:$E,$B$1)</f>
        <v>0</v>
      </c>
      <c r="E70" s="9">
        <f>SUMIFS('2013Figures'!$J:$J,'2013Figures'!$C:$C,$A70,'2013Figures'!$H:$H,$B70,'2013Figures'!$I:$I,$C70,'2013Figures'!$B:$B,"BrokerToCy",'2013Figures'!$G:$G,"E1",'2013Figures'!$E:$E,$B$1)</f>
        <v>0</v>
      </c>
      <c r="F70" s="9">
        <f>SUMIFS('2013Figures'!$J:$J,'2013Figures'!$C:$C,$A70,'2013Figures'!$H:$H,$B70,'2013Figures'!$I:$I,$C70,'2013Figures'!$B:$B,"BrokerToCy",'2013Figures'!$G:$G,"P1",'2013Figures'!$E:$E,$B$1)</f>
        <v>0</v>
      </c>
      <c r="G70" s="9">
        <f>SUMIFS('2013Figures'!$J:$J,'2013Figures'!$C:$C,$A70,'2013Figures'!$H:$H,$B70,'2013Figures'!$I:$I,$C70,'2013Figures'!$B:$B,"CyToBroker",'2013Figures'!$G:$G,"E1",'2013Figures'!$E:$E,$B$1)</f>
        <v>0</v>
      </c>
      <c r="H70" s="9">
        <f>SUMIFS('2013Figures'!$J:$J,'2013Figures'!$C:$C,$A70,'2013Figures'!$H:$H,$B70,'2013Figures'!$I:$I,$C70,'2013Figures'!$B:$B,"CyToBroker",'2013Figures'!$G:$G,"P1",'2013Figures'!$E:$E,$B$1)</f>
        <v>0</v>
      </c>
      <c r="J70" s="8">
        <v>200601</v>
      </c>
      <c r="L70" s="42">
        <f>SUMIFS('2012Figures'!$J:$J,'2012Figures'!$C:$C,$A70,'2012Figures'!$H:$H,$B70,'2012Figures'!$I:$I,$C70,'2012Figures'!$E:$E,$B$1)</f>
        <v>0</v>
      </c>
      <c r="M70" s="52">
        <f>SUMIFS('2012Figures'!$J:$J,'2012Figures'!$C:$C,$A70,'2012Figures'!$H:$H,$B70,'2012Figures'!$I:$I,$C70,'2012Figures'!$B:$B,"BrokerToCy",'2012Figures'!$G:$G,"E1",'2012Figures'!$E:$E,$B$1)</f>
        <v>0</v>
      </c>
      <c r="N70" s="52">
        <f>SUMIFS('2012Figures'!$J:$J,'2012Figures'!$C:$C,$A70,'2012Figures'!$H:$H,$B70,'2012Figures'!$I:$I,$C70,'2012Figures'!$B:$B,"BrokerToCy",'2012Figures'!$G:$G,"P1",'2012Figures'!$E:$E,$B$1)</f>
        <v>0</v>
      </c>
      <c r="O70" s="52">
        <f>SUMIFS('2012Figures'!$J:$J,'2012Figures'!$C:$C,$A70,'2012Figures'!$H:$H,$B70,'2012Figures'!$I:$I,$C70,'2012Figures'!$B:$B,"CyToBroker",'2012Figures'!$G:$G,"E1",'2012Figures'!$E:$E,$B$1)</f>
        <v>0</v>
      </c>
      <c r="P70" s="52">
        <f>SUMIFS('2012Figures'!$J:$J,'2012Figures'!$C:$C,$A70,'2012Figures'!$H:$H,$B70,'2012Figures'!$I:$I,$C70,'2012Figures'!$B:$B,"CyToBroker",'2012Figures'!$G:$G,"P1",'2012Figures'!$E:$E,$B$1)</f>
        <v>0</v>
      </c>
      <c r="R70" s="46" t="str">
        <f t="shared" si="15"/>
        <v/>
      </c>
      <c r="S70" s="46" t="str">
        <f t="shared" si="15"/>
        <v/>
      </c>
      <c r="T70" s="46" t="str">
        <f t="shared" si="15"/>
        <v/>
      </c>
      <c r="U70" s="46" t="str">
        <f t="shared" si="15"/>
        <v/>
      </c>
      <c r="V70" s="46" t="str">
        <f t="shared" si="15"/>
        <v/>
      </c>
    </row>
    <row r="71" spans="1:22" x14ac:dyDescent="0.2">
      <c r="A71" s="1">
        <v>104</v>
      </c>
      <c r="B71" s="1" t="s">
        <v>57</v>
      </c>
      <c r="D71" s="29">
        <f>SUMIFS('2013Figures'!$J:$J,'2013Figures'!$C:$C,$A71,'2013Figures'!$H:$H,$B71,'2013Figures'!$I:$I,"",'2013Figures'!$E:$E,$B$1)</f>
        <v>0</v>
      </c>
      <c r="E71" s="9">
        <f>SUMIFS('2013Figures'!$J:$J,'2013Figures'!$C:$C,$A71,'2013Figures'!$H:$H,$B71,'2013Figures'!$I:$I,"",'2013Figures'!$B:$B,"BrokerToCy",'2013Figures'!$G:$G,"E1",'2013Figures'!$E:$E,$B$1)</f>
        <v>0</v>
      </c>
      <c r="F71" s="9">
        <f>SUMIFS('2013Figures'!$J:$J,'2013Figures'!$C:$C,$A71,'2013Figures'!$H:$H,$B71,'2013Figures'!$I:$I,"",'2013Figures'!$B:$B,"BrokerToCy",'2013Figures'!$G:$G,"P1",'2013Figures'!$E:$E,$B$1)</f>
        <v>0</v>
      </c>
      <c r="G71" s="9">
        <f>SUMIFS('2013Figures'!$J:$J,'2013Figures'!$C:$C,$A71,'2013Figures'!$H:$H,$B71,'2013Figures'!$I:$I,"",'2013Figures'!$B:$B,"CyToBroker",'2013Figures'!$G:$G,"E1",'2013Figures'!$E:$E,$B$1)</f>
        <v>0</v>
      </c>
      <c r="H71" s="9">
        <f>SUMIFS('2013Figures'!$J:$J,'2013Figures'!$C:$C,$A71,'2013Figures'!$H:$H,$B71,'2013Figures'!$I:$I,"",'2013Figures'!$B:$B,"CyToBroker",'2013Figures'!$G:$G,"P1",'2013Figures'!$E:$E,$B$1)</f>
        <v>0</v>
      </c>
      <c r="J71" s="8" t="s">
        <v>131</v>
      </c>
      <c r="L71" s="42">
        <f>SUMIFS('2012Figures'!$J:$J,'2012Figures'!$C:$C,$A71,'2012Figures'!$H:$H,$B71,'2012Figures'!$I:$I,"",'2012Figures'!$E:$E,$B$1)</f>
        <v>0</v>
      </c>
      <c r="M71" s="52">
        <f>SUMIFS('2012Figures'!$J:$J,'2012Figures'!$C:$C,$A71,'2012Figures'!$H:$H,$B71,'2012Figures'!$I:$I,"",'2012Figures'!$B:$B,"BrokerToCy",'2012Figures'!$G:$G,"E1",'2012Figures'!$E:$E,$B$1)</f>
        <v>0</v>
      </c>
      <c r="N71" s="52">
        <f>SUMIFS('2012Figures'!$J:$J,'2012Figures'!$C:$C,$A71,'2012Figures'!$H:$H,$B71,'2012Figures'!$I:$I,"",'2012Figures'!$B:$B,"BrokerToCy",'2012Figures'!$G:$G,"P1",'2012Figures'!$E:$E,$B$1)</f>
        <v>0</v>
      </c>
      <c r="O71" s="52">
        <f>SUMIFS('2012Figures'!$J:$J,'2012Figures'!$C:$C,$A71,'2012Figures'!$H:$H,$B71,'2012Figures'!$I:$I,"",'2012Figures'!$B:$B,"CyToBroker",'2012Figures'!$G:$G,"E1",'2012Figures'!$E:$E,$B$1)</f>
        <v>0</v>
      </c>
      <c r="P71" s="52">
        <f>SUMIFS('2012Figures'!$J:$J,'2012Figures'!$C:$C,$A71,'2012Figures'!$H:$H,$B71,'2012Figures'!$I:$I,"",'2012Figures'!$B:$B,"CyToBroker",'2012Figures'!$G:$G,"P1",'2012Figures'!$E:$E,$B$1)</f>
        <v>0</v>
      </c>
      <c r="R71" s="46" t="str">
        <f t="shared" si="15"/>
        <v/>
      </c>
      <c r="S71" s="46" t="str">
        <f t="shared" si="15"/>
        <v/>
      </c>
      <c r="T71" s="46" t="str">
        <f t="shared" si="15"/>
        <v/>
      </c>
      <c r="U71" s="46" t="str">
        <f t="shared" si="15"/>
        <v/>
      </c>
      <c r="V71" s="46" t="str">
        <f t="shared" si="15"/>
        <v/>
      </c>
    </row>
    <row r="72" spans="1:22" x14ac:dyDescent="0.2">
      <c r="A72" s="1">
        <v>104</v>
      </c>
      <c r="B72" s="1" t="s">
        <v>21</v>
      </c>
      <c r="C72" s="8">
        <v>11</v>
      </c>
      <c r="D72" s="29">
        <f>SUMIFS('2013Figures'!$J:$J,'2013Figures'!$C:$C,$A72,'2013Figures'!$H:$H,$B72,'2013Figures'!$I:$I,$C72,'2013Figures'!$E:$E,$B$1)</f>
        <v>0</v>
      </c>
      <c r="E72" s="9">
        <f>SUMIFS('2013Figures'!$J:$J,'2013Figures'!$C:$C,$A72,'2013Figures'!$H:$H,$B72,'2013Figures'!$I:$I,$C72,'2013Figures'!$B:$B,"BrokerToCy",'2013Figures'!$G:$G,"E1",'2013Figures'!$E:$E,$B$1)</f>
        <v>0</v>
      </c>
      <c r="F72" s="9">
        <f>SUMIFS('2013Figures'!$J:$J,'2013Figures'!$C:$C,$A72,'2013Figures'!$H:$H,$B72,'2013Figures'!$I:$I,$C72,'2013Figures'!$B:$B,"BrokerToCy",'2013Figures'!$G:$G,"P1",'2013Figures'!$E:$E,$B$1)</f>
        <v>0</v>
      </c>
      <c r="G72" s="9">
        <f>SUMIFS('2013Figures'!$J:$J,'2013Figures'!$C:$C,$A72,'2013Figures'!$H:$H,$B72,'2013Figures'!$I:$I,$C72,'2013Figures'!$B:$B,"CyToBroker",'2013Figures'!$G:$G,"E1",'2013Figures'!$E:$E,$B$1)</f>
        <v>0</v>
      </c>
      <c r="H72" s="9">
        <f>SUMIFS('2013Figures'!$J:$J,'2013Figures'!$C:$C,$A72,'2013Figures'!$H:$H,$B72,'2013Figures'!$I:$I,$C72,'2013Figures'!$B:$B,"CyToBroker",'2013Figures'!$G:$G,"P1",'2013Figures'!$E:$E,$B$1)</f>
        <v>0</v>
      </c>
      <c r="L72" s="42">
        <f>SUMIFS('2012Figures'!$J:$J,'2012Figures'!$C:$C,$A72,'2012Figures'!$H:$H,$B72,'2012Figures'!$I:$I,$C72,'2012Figures'!$E:$E,$B$1)</f>
        <v>0</v>
      </c>
      <c r="M72" s="52">
        <f>SUMIFS('2012Figures'!$J:$J,'2012Figures'!$C:$C,$A72,'2012Figures'!$H:$H,$B72,'2012Figures'!$I:$I,$C72,'2012Figures'!$B:$B,"BrokerToCy",'2012Figures'!$G:$G,"E1",'2012Figures'!$E:$E,$B$1)</f>
        <v>0</v>
      </c>
      <c r="N72" s="52">
        <f>SUMIFS('2012Figures'!$J:$J,'2012Figures'!$C:$C,$A72,'2012Figures'!$H:$H,$B72,'2012Figures'!$I:$I,$C72,'2012Figures'!$B:$B,"BrokerToCy",'2012Figures'!$G:$G,"P1",'2012Figures'!$E:$E,$B$1)</f>
        <v>0</v>
      </c>
      <c r="O72" s="52">
        <f>SUMIFS('2012Figures'!$J:$J,'2012Figures'!$C:$C,$A72,'2012Figures'!$H:$H,$B72,'2012Figures'!$I:$I,$C72,'2012Figures'!$B:$B,"CyToBroker",'2012Figures'!$G:$G,"E1",'2012Figures'!$E:$E,$B$1)</f>
        <v>0</v>
      </c>
      <c r="P72" s="52">
        <f>SUMIFS('2012Figures'!$J:$J,'2012Figures'!$C:$C,$A72,'2012Figures'!$H:$H,$B72,'2012Figures'!$I:$I,$C72,'2012Figures'!$B:$B,"CyToBroker",'2012Figures'!$G:$G,"P1",'2012Figures'!$E:$E,$B$1)</f>
        <v>0</v>
      </c>
      <c r="R72" s="46" t="str">
        <f t="shared" si="15"/>
        <v/>
      </c>
      <c r="S72" s="46" t="str">
        <f t="shared" si="15"/>
        <v/>
      </c>
      <c r="T72" s="46" t="str">
        <f t="shared" si="15"/>
        <v/>
      </c>
      <c r="U72" s="46" t="str">
        <f t="shared" si="15"/>
        <v/>
      </c>
      <c r="V72" s="46" t="str">
        <f t="shared" si="15"/>
        <v/>
      </c>
    </row>
    <row r="73" spans="1:22" x14ac:dyDescent="0.2">
      <c r="A73" s="1">
        <v>104</v>
      </c>
      <c r="B73" s="1" t="s">
        <v>21</v>
      </c>
      <c r="C73" s="8">
        <v>10</v>
      </c>
      <c r="D73" s="29">
        <f>SUMIFS('2013Figures'!$J:$J,'2013Figures'!$C:$C,$A73,'2013Figures'!$H:$H,$B73,'2013Figures'!$I:$I,$C73,'2013Figures'!$E:$E,$B$1)</f>
        <v>0</v>
      </c>
      <c r="E73" s="9">
        <f>SUMIFS('2013Figures'!$J:$J,'2013Figures'!$C:$C,$A73,'2013Figures'!$H:$H,$B73,'2013Figures'!$I:$I,$C73,'2013Figures'!$B:$B,"BrokerToCy",'2013Figures'!$G:$G,"E1",'2013Figures'!$E:$E,$B$1)</f>
        <v>0</v>
      </c>
      <c r="F73" s="9">
        <f>SUMIFS('2013Figures'!$J:$J,'2013Figures'!$C:$C,$A73,'2013Figures'!$H:$H,$B73,'2013Figures'!$I:$I,$C73,'2013Figures'!$B:$B,"BrokerToCy",'2013Figures'!$G:$G,"P1",'2013Figures'!$E:$E,$B$1)</f>
        <v>0</v>
      </c>
      <c r="G73" s="9">
        <f>SUMIFS('2013Figures'!$J:$J,'2013Figures'!$C:$C,$A73,'2013Figures'!$H:$H,$B73,'2013Figures'!$I:$I,$C73,'2013Figures'!$B:$B,"CyToBroker",'2013Figures'!$G:$G,"E1",'2013Figures'!$E:$E,$B$1)</f>
        <v>0</v>
      </c>
      <c r="H73" s="9">
        <f>SUMIFS('2013Figures'!$J:$J,'2013Figures'!$C:$C,$A73,'2013Figures'!$H:$H,$B73,'2013Figures'!$I:$I,$C73,'2013Figures'!$B:$B,"CyToBroker",'2013Figures'!$G:$G,"P1",'2013Figures'!$E:$E,$B$1)</f>
        <v>0</v>
      </c>
      <c r="J73" s="8">
        <v>201501</v>
      </c>
      <c r="L73" s="42">
        <f>SUMIFS('2012Figures'!$J:$J,'2012Figures'!$C:$C,$A73,'2012Figures'!$H:$H,$B73,'2012Figures'!$I:$I,$C73,'2012Figures'!$E:$E,$B$1)</f>
        <v>0</v>
      </c>
      <c r="M73" s="52">
        <f>SUMIFS('2012Figures'!$J:$J,'2012Figures'!$C:$C,$A73,'2012Figures'!$H:$H,$B73,'2012Figures'!$I:$I,$C73,'2012Figures'!$B:$B,"BrokerToCy",'2012Figures'!$G:$G,"E1",'2012Figures'!$E:$E,$B$1)</f>
        <v>0</v>
      </c>
      <c r="N73" s="52">
        <f>SUMIFS('2012Figures'!$J:$J,'2012Figures'!$C:$C,$A73,'2012Figures'!$H:$H,$B73,'2012Figures'!$I:$I,$C73,'2012Figures'!$B:$B,"BrokerToCy",'2012Figures'!$G:$G,"P1",'2012Figures'!$E:$E,$B$1)</f>
        <v>0</v>
      </c>
      <c r="O73" s="52">
        <f>SUMIFS('2012Figures'!$J:$J,'2012Figures'!$C:$C,$A73,'2012Figures'!$H:$H,$B73,'2012Figures'!$I:$I,$C73,'2012Figures'!$B:$B,"CyToBroker",'2012Figures'!$G:$G,"E1",'2012Figures'!$E:$E,$B$1)</f>
        <v>0</v>
      </c>
      <c r="P73" s="52">
        <f>SUMIFS('2012Figures'!$J:$J,'2012Figures'!$C:$C,$A73,'2012Figures'!$H:$H,$B73,'2012Figures'!$I:$I,$C73,'2012Figures'!$B:$B,"CyToBroker",'2012Figures'!$G:$G,"P1",'2012Figures'!$E:$E,$B$1)</f>
        <v>0</v>
      </c>
      <c r="R73" s="46" t="str">
        <f t="shared" si="15"/>
        <v/>
      </c>
      <c r="S73" s="46" t="str">
        <f t="shared" si="15"/>
        <v/>
      </c>
      <c r="T73" s="46" t="str">
        <f t="shared" si="15"/>
        <v/>
      </c>
      <c r="U73" s="46" t="str">
        <f t="shared" si="15"/>
        <v/>
      </c>
      <c r="V73" s="46" t="str">
        <f t="shared" si="15"/>
        <v/>
      </c>
    </row>
    <row r="74" spans="1:22" x14ac:dyDescent="0.2">
      <c r="A74" s="1">
        <v>104</v>
      </c>
      <c r="B74" s="1" t="s">
        <v>21</v>
      </c>
      <c r="C74" s="8">
        <v>9</v>
      </c>
      <c r="D74" s="29">
        <f>SUMIFS('2013Figures'!$J:$J,'2013Figures'!$C:$C,$A74,'2013Figures'!$H:$H,$B74,'2013Figures'!$I:$I,$C74,'2013Figures'!$E:$E,$B$1)</f>
        <v>0</v>
      </c>
      <c r="E74" s="9">
        <f>SUMIFS('2013Figures'!$J:$J,'2013Figures'!$C:$C,$A74,'2013Figures'!$H:$H,$B74,'2013Figures'!$I:$I,$C74,'2013Figures'!$B:$B,"BrokerToCy",'2013Figures'!$G:$G,"E1",'2013Figures'!$E:$E,$B$1)</f>
        <v>0</v>
      </c>
      <c r="F74" s="9">
        <f>SUMIFS('2013Figures'!$J:$J,'2013Figures'!$C:$C,$A74,'2013Figures'!$H:$H,$B74,'2013Figures'!$I:$I,$C74,'2013Figures'!$B:$B,"BrokerToCy",'2013Figures'!$G:$G,"P1",'2013Figures'!$E:$E,$B$1)</f>
        <v>0</v>
      </c>
      <c r="G74" s="9">
        <f>SUMIFS('2013Figures'!$J:$J,'2013Figures'!$C:$C,$A74,'2013Figures'!$H:$H,$B74,'2013Figures'!$I:$I,$C74,'2013Figures'!$B:$B,"CyToBroker",'2013Figures'!$G:$G,"E1",'2013Figures'!$E:$E,$B$1)</f>
        <v>0</v>
      </c>
      <c r="H74" s="9">
        <f>SUMIFS('2013Figures'!$J:$J,'2013Figures'!$C:$C,$A74,'2013Figures'!$H:$H,$B74,'2013Figures'!$I:$I,$C74,'2013Figures'!$B:$B,"CyToBroker",'2013Figures'!$G:$G,"P1",'2013Figures'!$E:$E,$B$1)</f>
        <v>0</v>
      </c>
      <c r="J74" s="8">
        <v>201401</v>
      </c>
      <c r="L74" s="42">
        <f>SUMIFS('2012Figures'!$J:$J,'2012Figures'!$C:$C,$A74,'2012Figures'!$H:$H,$B74,'2012Figures'!$I:$I,$C74,'2012Figures'!$E:$E,$B$1)</f>
        <v>0</v>
      </c>
      <c r="M74" s="52">
        <f>SUMIFS('2012Figures'!$J:$J,'2012Figures'!$C:$C,$A74,'2012Figures'!$H:$H,$B74,'2012Figures'!$I:$I,$C74,'2012Figures'!$B:$B,"BrokerToCy",'2012Figures'!$G:$G,"E1",'2012Figures'!$E:$E,$B$1)</f>
        <v>0</v>
      </c>
      <c r="N74" s="52">
        <f>SUMIFS('2012Figures'!$J:$J,'2012Figures'!$C:$C,$A74,'2012Figures'!$H:$H,$B74,'2012Figures'!$I:$I,$C74,'2012Figures'!$B:$B,"BrokerToCy",'2012Figures'!$G:$G,"P1",'2012Figures'!$E:$E,$B$1)</f>
        <v>0</v>
      </c>
      <c r="O74" s="52">
        <f>SUMIFS('2012Figures'!$J:$J,'2012Figures'!$C:$C,$A74,'2012Figures'!$H:$H,$B74,'2012Figures'!$I:$I,$C74,'2012Figures'!$B:$B,"CyToBroker",'2012Figures'!$G:$G,"E1",'2012Figures'!$E:$E,$B$1)</f>
        <v>0</v>
      </c>
      <c r="P74" s="52">
        <f>SUMIFS('2012Figures'!$J:$J,'2012Figures'!$C:$C,$A74,'2012Figures'!$H:$H,$B74,'2012Figures'!$I:$I,$C74,'2012Figures'!$B:$B,"CyToBroker",'2012Figures'!$G:$G,"P1",'2012Figures'!$E:$E,$B$1)</f>
        <v>0</v>
      </c>
      <c r="R74" s="46" t="str">
        <f t="shared" si="15"/>
        <v/>
      </c>
      <c r="S74" s="46" t="str">
        <f t="shared" si="15"/>
        <v/>
      </c>
      <c r="T74" s="46" t="str">
        <f t="shared" si="15"/>
        <v/>
      </c>
      <c r="U74" s="46" t="str">
        <f t="shared" si="15"/>
        <v/>
      </c>
      <c r="V74" s="46" t="str">
        <f t="shared" si="15"/>
        <v/>
      </c>
    </row>
    <row r="75" spans="1:22" x14ac:dyDescent="0.2">
      <c r="A75" s="1">
        <v>104</v>
      </c>
      <c r="B75" s="1" t="s">
        <v>21</v>
      </c>
      <c r="C75" s="8">
        <v>8</v>
      </c>
      <c r="D75" s="29">
        <f>SUMIFS('2013Figures'!$J:$J,'2013Figures'!$C:$C,$A75,'2013Figures'!$H:$H,$B75,'2013Figures'!$I:$I,$C75,'2013Figures'!$E:$E,$B$1)</f>
        <v>0</v>
      </c>
      <c r="E75" s="9">
        <f>SUMIFS('2013Figures'!$J:$J,'2013Figures'!$C:$C,$A75,'2013Figures'!$H:$H,$B75,'2013Figures'!$I:$I,$C75,'2013Figures'!$B:$B,"BrokerToCy",'2013Figures'!$G:$G,"E1",'2013Figures'!$E:$E,$B$1)</f>
        <v>0</v>
      </c>
      <c r="F75" s="9">
        <f>SUMIFS('2013Figures'!$J:$J,'2013Figures'!$C:$C,$A75,'2013Figures'!$H:$H,$B75,'2013Figures'!$I:$I,$C75,'2013Figures'!$B:$B,"BrokerToCy",'2013Figures'!$G:$G,"P1",'2013Figures'!$E:$E,$B$1)</f>
        <v>0</v>
      </c>
      <c r="G75" s="9">
        <f>SUMIFS('2013Figures'!$J:$J,'2013Figures'!$C:$C,$A75,'2013Figures'!$H:$H,$B75,'2013Figures'!$I:$I,$C75,'2013Figures'!$B:$B,"CyToBroker",'2013Figures'!$G:$G,"E1",'2013Figures'!$E:$E,$B$1)</f>
        <v>0</v>
      </c>
      <c r="H75" s="9">
        <f>SUMIFS('2013Figures'!$J:$J,'2013Figures'!$C:$C,$A75,'2013Figures'!$H:$H,$B75,'2013Figures'!$I:$I,$C75,'2013Figures'!$B:$B,"CyToBroker",'2013Figures'!$G:$G,"P1",'2013Figures'!$E:$E,$B$1)</f>
        <v>0</v>
      </c>
      <c r="I75" s="30"/>
      <c r="J75" s="31">
        <v>201301</v>
      </c>
      <c r="K75" s="30"/>
      <c r="L75" s="42">
        <f>SUMIFS('2012Figures'!$J:$J,'2012Figures'!$C:$C,$A75,'2012Figures'!$H:$H,$B75,'2012Figures'!$I:$I,$C75,'2012Figures'!$E:$E,$B$1)</f>
        <v>0</v>
      </c>
      <c r="M75" s="52">
        <f>SUMIFS('2012Figures'!$J:$J,'2012Figures'!$C:$C,$A75,'2012Figures'!$H:$H,$B75,'2012Figures'!$I:$I,$C75,'2012Figures'!$B:$B,"BrokerToCy",'2012Figures'!$G:$G,"E1",'2012Figures'!$E:$E,$B$1)</f>
        <v>0</v>
      </c>
      <c r="N75" s="52">
        <f>SUMIFS('2012Figures'!$J:$J,'2012Figures'!$C:$C,$A75,'2012Figures'!$H:$H,$B75,'2012Figures'!$I:$I,$C75,'2012Figures'!$B:$B,"BrokerToCy",'2012Figures'!$G:$G,"P1",'2012Figures'!$E:$E,$B$1)</f>
        <v>0</v>
      </c>
      <c r="O75" s="52">
        <f>SUMIFS('2012Figures'!$J:$J,'2012Figures'!$C:$C,$A75,'2012Figures'!$H:$H,$B75,'2012Figures'!$I:$I,$C75,'2012Figures'!$B:$B,"CyToBroker",'2012Figures'!$G:$G,"E1",'2012Figures'!$E:$E,$B$1)</f>
        <v>0</v>
      </c>
      <c r="P75" s="52">
        <f>SUMIFS('2012Figures'!$J:$J,'2012Figures'!$C:$C,$A75,'2012Figures'!$H:$H,$B75,'2012Figures'!$I:$I,$C75,'2012Figures'!$B:$B,"CyToBroker",'2012Figures'!$G:$G,"P1",'2012Figures'!$E:$E,$B$1)</f>
        <v>0</v>
      </c>
      <c r="Q75" s="30"/>
      <c r="R75" s="46" t="str">
        <f t="shared" si="15"/>
        <v/>
      </c>
      <c r="S75" s="46" t="str">
        <f t="shared" si="15"/>
        <v/>
      </c>
      <c r="T75" s="46" t="str">
        <f t="shared" si="15"/>
        <v/>
      </c>
      <c r="U75" s="46" t="str">
        <f t="shared" si="15"/>
        <v/>
      </c>
      <c r="V75" s="46" t="str">
        <f t="shared" si="15"/>
        <v/>
      </c>
    </row>
    <row r="76" spans="1:22" x14ac:dyDescent="0.2">
      <c r="A76" s="1">
        <v>104</v>
      </c>
      <c r="B76" s="1" t="s">
        <v>21</v>
      </c>
      <c r="C76" s="8">
        <v>7</v>
      </c>
      <c r="D76" s="29">
        <f>SUMIFS('2013Figures'!$J:$J,'2013Figures'!$C:$C,$A76,'2013Figures'!$H:$H,$B76,'2013Figures'!$I:$I,$C76,'2013Figures'!$E:$E,$B$1)</f>
        <v>0</v>
      </c>
      <c r="E76" s="9">
        <f>SUMIFS('2013Figures'!$J:$J,'2013Figures'!$C:$C,$A76,'2013Figures'!$H:$H,$B76,'2013Figures'!$I:$I,$C76,'2013Figures'!$B:$B,"BrokerToCy",'2013Figures'!$G:$G,"E1",'2013Figures'!$E:$E,$B$1)</f>
        <v>0</v>
      </c>
      <c r="F76" s="9">
        <f>SUMIFS('2013Figures'!$J:$J,'2013Figures'!$C:$C,$A76,'2013Figures'!$H:$H,$B76,'2013Figures'!$I:$I,$C76,'2013Figures'!$B:$B,"BrokerToCy",'2013Figures'!$G:$G,"P1",'2013Figures'!$E:$E,$B$1)</f>
        <v>0</v>
      </c>
      <c r="G76" s="9">
        <f>SUMIFS('2013Figures'!$J:$J,'2013Figures'!$C:$C,$A76,'2013Figures'!$H:$H,$B76,'2013Figures'!$I:$I,$C76,'2013Figures'!$B:$B,"CyToBroker",'2013Figures'!$G:$G,"E1",'2013Figures'!$E:$E,$B$1)</f>
        <v>0</v>
      </c>
      <c r="H76" s="9">
        <f>SUMIFS('2013Figures'!$J:$J,'2013Figures'!$C:$C,$A76,'2013Figures'!$H:$H,$B76,'2013Figures'!$I:$I,$C76,'2013Figures'!$B:$B,"CyToBroker",'2013Figures'!$G:$G,"P1",'2013Figures'!$E:$E,$B$1)</f>
        <v>0</v>
      </c>
      <c r="J76" s="8">
        <v>201201</v>
      </c>
      <c r="L76" s="42">
        <f>SUMIFS('2012Figures'!$J:$J,'2012Figures'!$C:$C,$A76,'2012Figures'!$H:$H,$B76,'2012Figures'!$I:$I,$C76,'2012Figures'!$E:$E,$B$1)</f>
        <v>0</v>
      </c>
      <c r="M76" s="52">
        <f>SUMIFS('2012Figures'!$J:$J,'2012Figures'!$C:$C,$A76,'2012Figures'!$H:$H,$B76,'2012Figures'!$I:$I,$C76,'2012Figures'!$B:$B,"BrokerToCy",'2012Figures'!$G:$G,"E1",'2012Figures'!$E:$E,$B$1)</f>
        <v>0</v>
      </c>
      <c r="N76" s="52">
        <f>SUMIFS('2012Figures'!$J:$J,'2012Figures'!$C:$C,$A76,'2012Figures'!$H:$H,$B76,'2012Figures'!$I:$I,$C76,'2012Figures'!$B:$B,"BrokerToCy",'2012Figures'!$G:$G,"P1",'2012Figures'!$E:$E,$B$1)</f>
        <v>0</v>
      </c>
      <c r="O76" s="52">
        <f>SUMIFS('2012Figures'!$J:$J,'2012Figures'!$C:$C,$A76,'2012Figures'!$H:$H,$B76,'2012Figures'!$I:$I,$C76,'2012Figures'!$B:$B,"CyToBroker",'2012Figures'!$G:$G,"E1",'2012Figures'!$E:$E,$B$1)</f>
        <v>0</v>
      </c>
      <c r="P76" s="52">
        <f>SUMIFS('2012Figures'!$J:$J,'2012Figures'!$C:$C,$A76,'2012Figures'!$H:$H,$B76,'2012Figures'!$I:$I,$C76,'2012Figures'!$B:$B,"CyToBroker",'2012Figures'!$G:$G,"P1",'2012Figures'!$E:$E,$B$1)</f>
        <v>0</v>
      </c>
      <c r="R76" s="46" t="str">
        <f t="shared" si="15"/>
        <v/>
      </c>
      <c r="S76" s="46" t="str">
        <f t="shared" si="15"/>
        <v/>
      </c>
      <c r="T76" s="46" t="str">
        <f t="shared" si="15"/>
        <v/>
      </c>
      <c r="U76" s="46" t="str">
        <f t="shared" si="15"/>
        <v/>
      </c>
      <c r="V76" s="46" t="str">
        <f t="shared" si="15"/>
        <v/>
      </c>
    </row>
    <row r="77" spans="1:22" x14ac:dyDescent="0.2">
      <c r="A77" s="1">
        <v>104</v>
      </c>
      <c r="B77" s="1" t="s">
        <v>21</v>
      </c>
      <c r="C77" s="8">
        <v>6</v>
      </c>
      <c r="D77" s="29">
        <f>SUMIFS('2013Figures'!$J:$J,'2013Figures'!$C:$C,$A77,'2013Figures'!$H:$H,$B77,'2013Figures'!$I:$I,$C77,'2013Figures'!$E:$E,$B$1)</f>
        <v>0</v>
      </c>
      <c r="E77" s="9">
        <f>SUMIFS('2013Figures'!$J:$J,'2013Figures'!$C:$C,$A77,'2013Figures'!$H:$H,$B77,'2013Figures'!$I:$I,$C77,'2013Figures'!$B:$B,"BrokerToCy",'2013Figures'!$G:$G,"E1",'2013Figures'!$E:$E,$B$1)</f>
        <v>0</v>
      </c>
      <c r="F77" s="9">
        <f>SUMIFS('2013Figures'!$J:$J,'2013Figures'!$C:$C,$A77,'2013Figures'!$H:$H,$B77,'2013Figures'!$I:$I,$C77,'2013Figures'!$B:$B,"BrokerToCy",'2013Figures'!$G:$G,"P1",'2013Figures'!$E:$E,$B$1)</f>
        <v>0</v>
      </c>
      <c r="G77" s="9">
        <f>SUMIFS('2013Figures'!$J:$J,'2013Figures'!$C:$C,$A77,'2013Figures'!$H:$H,$B77,'2013Figures'!$I:$I,$C77,'2013Figures'!$B:$B,"CyToBroker",'2013Figures'!$G:$G,"E1",'2013Figures'!$E:$E,$B$1)</f>
        <v>0</v>
      </c>
      <c r="H77" s="9">
        <f>SUMIFS('2013Figures'!$J:$J,'2013Figures'!$C:$C,$A77,'2013Figures'!$H:$H,$B77,'2013Figures'!$I:$I,$C77,'2013Figures'!$B:$B,"CyToBroker",'2013Figures'!$G:$G,"P1",'2013Figures'!$E:$E,$B$1)</f>
        <v>0</v>
      </c>
      <c r="J77" s="8">
        <v>201101</v>
      </c>
      <c r="L77" s="42">
        <f>SUMIFS('2012Figures'!$J:$J,'2012Figures'!$C:$C,$A77,'2012Figures'!$H:$H,$B77,'2012Figures'!$I:$I,$C77,'2012Figures'!$E:$E,$B$1)</f>
        <v>0</v>
      </c>
      <c r="M77" s="52">
        <f>SUMIFS('2012Figures'!$J:$J,'2012Figures'!$C:$C,$A77,'2012Figures'!$H:$H,$B77,'2012Figures'!$I:$I,$C77,'2012Figures'!$B:$B,"BrokerToCy",'2012Figures'!$G:$G,"E1",'2012Figures'!$E:$E,$B$1)</f>
        <v>0</v>
      </c>
      <c r="N77" s="52">
        <f>SUMIFS('2012Figures'!$J:$J,'2012Figures'!$C:$C,$A77,'2012Figures'!$H:$H,$B77,'2012Figures'!$I:$I,$C77,'2012Figures'!$B:$B,"BrokerToCy",'2012Figures'!$G:$G,"P1",'2012Figures'!$E:$E,$B$1)</f>
        <v>0</v>
      </c>
      <c r="O77" s="52">
        <f>SUMIFS('2012Figures'!$J:$J,'2012Figures'!$C:$C,$A77,'2012Figures'!$H:$H,$B77,'2012Figures'!$I:$I,$C77,'2012Figures'!$B:$B,"CyToBroker",'2012Figures'!$G:$G,"E1",'2012Figures'!$E:$E,$B$1)</f>
        <v>0</v>
      </c>
      <c r="P77" s="52">
        <f>SUMIFS('2012Figures'!$J:$J,'2012Figures'!$C:$C,$A77,'2012Figures'!$H:$H,$B77,'2012Figures'!$I:$I,$C77,'2012Figures'!$B:$B,"CyToBroker",'2012Figures'!$G:$G,"P1",'2012Figures'!$E:$E,$B$1)</f>
        <v>0</v>
      </c>
      <c r="R77" s="46" t="str">
        <f t="shared" si="15"/>
        <v/>
      </c>
      <c r="S77" s="46" t="str">
        <f t="shared" si="15"/>
        <v/>
      </c>
      <c r="T77" s="46" t="str">
        <f t="shared" si="15"/>
        <v/>
      </c>
      <c r="U77" s="46" t="str">
        <f t="shared" si="15"/>
        <v/>
      </c>
      <c r="V77" s="46" t="str">
        <f t="shared" si="15"/>
        <v/>
      </c>
    </row>
    <row r="78" spans="1:22" x14ac:dyDescent="0.2">
      <c r="A78" s="1">
        <v>104</v>
      </c>
      <c r="B78" s="1" t="s">
        <v>21</v>
      </c>
      <c r="C78" s="8">
        <v>5</v>
      </c>
      <c r="D78" s="29">
        <f>SUMIFS('2013Figures'!$J:$J,'2013Figures'!$C:$C,$A78,'2013Figures'!$H:$H,$B78,'2013Figures'!$I:$I,$C78,'2013Figures'!$E:$E,$B$1)</f>
        <v>0</v>
      </c>
      <c r="E78" s="9">
        <f>SUMIFS('2013Figures'!$J:$J,'2013Figures'!$C:$C,$A78,'2013Figures'!$H:$H,$B78,'2013Figures'!$I:$I,$C78,'2013Figures'!$B:$B,"BrokerToCy",'2013Figures'!$G:$G,"E1",'2013Figures'!$E:$E,$B$1)</f>
        <v>0</v>
      </c>
      <c r="F78" s="9">
        <f>SUMIFS('2013Figures'!$J:$J,'2013Figures'!$C:$C,$A78,'2013Figures'!$H:$H,$B78,'2013Figures'!$I:$I,$C78,'2013Figures'!$B:$B,"BrokerToCy",'2013Figures'!$G:$G,"P1",'2013Figures'!$E:$E,$B$1)</f>
        <v>0</v>
      </c>
      <c r="G78" s="9">
        <f>SUMIFS('2013Figures'!$J:$J,'2013Figures'!$C:$C,$A78,'2013Figures'!$H:$H,$B78,'2013Figures'!$I:$I,$C78,'2013Figures'!$B:$B,"CyToBroker",'2013Figures'!$G:$G,"E1",'2013Figures'!$E:$E,$B$1)</f>
        <v>0</v>
      </c>
      <c r="H78" s="9">
        <f>SUMIFS('2013Figures'!$J:$J,'2013Figures'!$C:$C,$A78,'2013Figures'!$H:$H,$B78,'2013Figures'!$I:$I,$C78,'2013Figures'!$B:$B,"CyToBroker",'2013Figures'!$G:$G,"P1",'2013Figures'!$E:$E,$B$1)</f>
        <v>0</v>
      </c>
      <c r="J78" s="8">
        <v>201001</v>
      </c>
      <c r="L78" s="42">
        <f>SUMIFS('2012Figures'!$J:$J,'2012Figures'!$C:$C,$A78,'2012Figures'!$H:$H,$B78,'2012Figures'!$I:$I,$C78,'2012Figures'!$E:$E,$B$1)</f>
        <v>0</v>
      </c>
      <c r="M78" s="52">
        <f>SUMIFS('2012Figures'!$J:$J,'2012Figures'!$C:$C,$A78,'2012Figures'!$H:$H,$B78,'2012Figures'!$I:$I,$C78,'2012Figures'!$B:$B,"BrokerToCy",'2012Figures'!$G:$G,"E1",'2012Figures'!$E:$E,$B$1)</f>
        <v>0</v>
      </c>
      <c r="N78" s="52">
        <f>SUMIFS('2012Figures'!$J:$J,'2012Figures'!$C:$C,$A78,'2012Figures'!$H:$H,$B78,'2012Figures'!$I:$I,$C78,'2012Figures'!$B:$B,"BrokerToCy",'2012Figures'!$G:$G,"P1",'2012Figures'!$E:$E,$B$1)</f>
        <v>0</v>
      </c>
      <c r="O78" s="52">
        <f>SUMIFS('2012Figures'!$J:$J,'2012Figures'!$C:$C,$A78,'2012Figures'!$H:$H,$B78,'2012Figures'!$I:$I,$C78,'2012Figures'!$B:$B,"CyToBroker",'2012Figures'!$G:$G,"E1",'2012Figures'!$E:$E,$B$1)</f>
        <v>0</v>
      </c>
      <c r="P78" s="52">
        <f>SUMIFS('2012Figures'!$J:$J,'2012Figures'!$C:$C,$A78,'2012Figures'!$H:$H,$B78,'2012Figures'!$I:$I,$C78,'2012Figures'!$B:$B,"CyToBroker",'2012Figures'!$G:$G,"P1",'2012Figures'!$E:$E,$B$1)</f>
        <v>0</v>
      </c>
      <c r="R78" s="46" t="str">
        <f t="shared" si="15"/>
        <v/>
      </c>
      <c r="S78" s="46" t="str">
        <f t="shared" si="15"/>
        <v/>
      </c>
      <c r="T78" s="46" t="str">
        <f t="shared" si="15"/>
        <v/>
      </c>
      <c r="U78" s="46" t="str">
        <f t="shared" si="15"/>
        <v/>
      </c>
      <c r="V78" s="46" t="str">
        <f t="shared" si="15"/>
        <v/>
      </c>
    </row>
    <row r="79" spans="1:22" x14ac:dyDescent="0.2">
      <c r="A79" s="1">
        <v>104</v>
      </c>
      <c r="B79" s="1" t="s">
        <v>21</v>
      </c>
      <c r="C79" s="8">
        <v>4</v>
      </c>
      <c r="D79" s="29">
        <f>SUMIFS('2013Figures'!$J:$J,'2013Figures'!$C:$C,$A79,'2013Figures'!$H:$H,$B79,'2013Figures'!$I:$I,$C79,'2013Figures'!$E:$E,$B$1)</f>
        <v>0</v>
      </c>
      <c r="E79" s="9">
        <f>SUMIFS('2013Figures'!$J:$J,'2013Figures'!$C:$C,$A79,'2013Figures'!$H:$H,$B79,'2013Figures'!$I:$I,$C79,'2013Figures'!$B:$B,"BrokerToCy",'2013Figures'!$G:$G,"E1",'2013Figures'!$E:$E,$B$1)</f>
        <v>0</v>
      </c>
      <c r="F79" s="9">
        <f>SUMIFS('2013Figures'!$J:$J,'2013Figures'!$C:$C,$A79,'2013Figures'!$H:$H,$B79,'2013Figures'!$I:$I,$C79,'2013Figures'!$B:$B,"BrokerToCy",'2013Figures'!$G:$G,"P1",'2013Figures'!$E:$E,$B$1)</f>
        <v>0</v>
      </c>
      <c r="G79" s="9">
        <f>SUMIFS('2013Figures'!$J:$J,'2013Figures'!$C:$C,$A79,'2013Figures'!$H:$H,$B79,'2013Figures'!$I:$I,$C79,'2013Figures'!$B:$B,"CyToBroker",'2013Figures'!$G:$G,"E1",'2013Figures'!$E:$E,$B$1)</f>
        <v>0</v>
      </c>
      <c r="H79" s="9">
        <f>SUMIFS('2013Figures'!$J:$J,'2013Figures'!$C:$C,$A79,'2013Figures'!$H:$H,$B79,'2013Figures'!$I:$I,$C79,'2013Figures'!$B:$B,"CyToBroker",'2013Figures'!$G:$G,"P1",'2013Figures'!$E:$E,$B$1)</f>
        <v>0</v>
      </c>
      <c r="J79" s="8">
        <v>200901</v>
      </c>
      <c r="L79" s="42">
        <f>SUMIFS('2012Figures'!$J:$J,'2012Figures'!$C:$C,$A79,'2012Figures'!$H:$H,$B79,'2012Figures'!$I:$I,$C79,'2012Figures'!$E:$E,$B$1)</f>
        <v>0</v>
      </c>
      <c r="M79" s="52">
        <f>SUMIFS('2012Figures'!$J:$J,'2012Figures'!$C:$C,$A79,'2012Figures'!$H:$H,$B79,'2012Figures'!$I:$I,$C79,'2012Figures'!$B:$B,"BrokerToCy",'2012Figures'!$G:$G,"E1",'2012Figures'!$E:$E,$B$1)</f>
        <v>0</v>
      </c>
      <c r="N79" s="52">
        <f>SUMIFS('2012Figures'!$J:$J,'2012Figures'!$C:$C,$A79,'2012Figures'!$H:$H,$B79,'2012Figures'!$I:$I,$C79,'2012Figures'!$B:$B,"BrokerToCy",'2012Figures'!$G:$G,"P1",'2012Figures'!$E:$E,$B$1)</f>
        <v>0</v>
      </c>
      <c r="O79" s="52">
        <f>SUMIFS('2012Figures'!$J:$J,'2012Figures'!$C:$C,$A79,'2012Figures'!$H:$H,$B79,'2012Figures'!$I:$I,$C79,'2012Figures'!$B:$B,"CyToBroker",'2012Figures'!$G:$G,"E1",'2012Figures'!$E:$E,$B$1)</f>
        <v>0</v>
      </c>
      <c r="P79" s="52">
        <f>SUMIFS('2012Figures'!$J:$J,'2012Figures'!$C:$C,$A79,'2012Figures'!$H:$H,$B79,'2012Figures'!$I:$I,$C79,'2012Figures'!$B:$B,"CyToBroker",'2012Figures'!$G:$G,"P1",'2012Figures'!$E:$E,$B$1)</f>
        <v>0</v>
      </c>
      <c r="R79" s="46" t="str">
        <f t="shared" si="15"/>
        <v/>
      </c>
      <c r="S79" s="46" t="str">
        <f t="shared" si="15"/>
        <v/>
      </c>
      <c r="T79" s="46" t="str">
        <f t="shared" si="15"/>
        <v/>
      </c>
      <c r="U79" s="46" t="str">
        <f t="shared" si="15"/>
        <v/>
      </c>
      <c r="V79" s="46" t="str">
        <f t="shared" si="15"/>
        <v/>
      </c>
    </row>
    <row r="80" spans="1:22" x14ac:dyDescent="0.2">
      <c r="A80" s="1">
        <v>104</v>
      </c>
      <c r="B80" s="1" t="s">
        <v>21</v>
      </c>
      <c r="C80" s="8">
        <v>3</v>
      </c>
      <c r="D80" s="29">
        <f>SUMIFS('2013Figures'!$J:$J,'2013Figures'!$C:$C,$A80,'2013Figures'!$H:$H,$B80,'2013Figures'!$I:$I,$C80,'2013Figures'!$E:$E,$B$1)</f>
        <v>0</v>
      </c>
      <c r="E80" s="9">
        <f>SUMIFS('2013Figures'!$J:$J,'2013Figures'!$C:$C,$A80,'2013Figures'!$H:$H,$B80,'2013Figures'!$I:$I,$C80,'2013Figures'!$B:$B,"BrokerToCy",'2013Figures'!$G:$G,"E1",'2013Figures'!$E:$E,$B$1)</f>
        <v>0</v>
      </c>
      <c r="F80" s="9">
        <f>SUMIFS('2013Figures'!$J:$J,'2013Figures'!$C:$C,$A80,'2013Figures'!$H:$H,$B80,'2013Figures'!$I:$I,$C80,'2013Figures'!$B:$B,"BrokerToCy",'2013Figures'!$G:$G,"P1",'2013Figures'!$E:$E,$B$1)</f>
        <v>0</v>
      </c>
      <c r="G80" s="9">
        <f>SUMIFS('2013Figures'!$J:$J,'2013Figures'!$C:$C,$A80,'2013Figures'!$H:$H,$B80,'2013Figures'!$I:$I,$C80,'2013Figures'!$B:$B,"CyToBroker",'2013Figures'!$G:$G,"E1",'2013Figures'!$E:$E,$B$1)</f>
        <v>0</v>
      </c>
      <c r="H80" s="9">
        <f>SUMIFS('2013Figures'!$J:$J,'2013Figures'!$C:$C,$A80,'2013Figures'!$H:$H,$B80,'2013Figures'!$I:$I,$C80,'2013Figures'!$B:$B,"CyToBroker",'2013Figures'!$G:$G,"P1",'2013Figures'!$E:$E,$B$1)</f>
        <v>0</v>
      </c>
      <c r="J80" s="8">
        <v>200801</v>
      </c>
      <c r="L80" s="42">
        <f>SUMIFS('2012Figures'!$J:$J,'2012Figures'!$C:$C,$A80,'2012Figures'!$H:$H,$B80,'2012Figures'!$I:$I,$C80,'2012Figures'!$E:$E,$B$1)</f>
        <v>0</v>
      </c>
      <c r="M80" s="52">
        <f>SUMIFS('2012Figures'!$J:$J,'2012Figures'!$C:$C,$A80,'2012Figures'!$H:$H,$B80,'2012Figures'!$I:$I,$C80,'2012Figures'!$B:$B,"BrokerToCy",'2012Figures'!$G:$G,"E1",'2012Figures'!$E:$E,$B$1)</f>
        <v>0</v>
      </c>
      <c r="N80" s="52">
        <f>SUMIFS('2012Figures'!$J:$J,'2012Figures'!$C:$C,$A80,'2012Figures'!$H:$H,$B80,'2012Figures'!$I:$I,$C80,'2012Figures'!$B:$B,"BrokerToCy",'2012Figures'!$G:$G,"P1",'2012Figures'!$E:$E,$B$1)</f>
        <v>0</v>
      </c>
      <c r="O80" s="52">
        <f>SUMIFS('2012Figures'!$J:$J,'2012Figures'!$C:$C,$A80,'2012Figures'!$H:$H,$B80,'2012Figures'!$I:$I,$C80,'2012Figures'!$B:$B,"CyToBroker",'2012Figures'!$G:$G,"E1",'2012Figures'!$E:$E,$B$1)</f>
        <v>0</v>
      </c>
      <c r="P80" s="52">
        <f>SUMIFS('2012Figures'!$J:$J,'2012Figures'!$C:$C,$A80,'2012Figures'!$H:$H,$B80,'2012Figures'!$I:$I,$C80,'2012Figures'!$B:$B,"CyToBroker",'2012Figures'!$G:$G,"P1",'2012Figures'!$E:$E,$B$1)</f>
        <v>0</v>
      </c>
      <c r="R80" s="46" t="str">
        <f t="shared" si="15"/>
        <v/>
      </c>
      <c r="S80" s="46" t="str">
        <f t="shared" si="15"/>
        <v/>
      </c>
      <c r="T80" s="46" t="str">
        <f t="shared" si="15"/>
        <v/>
      </c>
      <c r="U80" s="46" t="str">
        <f t="shared" si="15"/>
        <v/>
      </c>
      <c r="V80" s="46" t="str">
        <f t="shared" si="15"/>
        <v/>
      </c>
    </row>
    <row r="81" spans="1:22" x14ac:dyDescent="0.2">
      <c r="A81" s="1">
        <v>104</v>
      </c>
      <c r="B81" s="1" t="s">
        <v>21</v>
      </c>
      <c r="C81" s="8">
        <v>2</v>
      </c>
      <c r="D81" s="29">
        <f>SUMIFS('2013Figures'!$J:$J,'2013Figures'!$C:$C,$A81,'2013Figures'!$H:$H,$B81,'2013Figures'!$I:$I,$C81,'2013Figures'!$E:$E,$B$1)</f>
        <v>0</v>
      </c>
      <c r="E81" s="9">
        <f>SUMIFS('2013Figures'!$J:$J,'2013Figures'!$C:$C,$A81,'2013Figures'!$H:$H,$B81,'2013Figures'!$I:$I,$C81,'2013Figures'!$B:$B,"BrokerToCy",'2013Figures'!$G:$G,"E1",'2013Figures'!$E:$E,$B$1)</f>
        <v>0</v>
      </c>
      <c r="F81" s="9">
        <f>SUMIFS('2013Figures'!$J:$J,'2013Figures'!$C:$C,$A81,'2013Figures'!$H:$H,$B81,'2013Figures'!$I:$I,$C81,'2013Figures'!$B:$B,"BrokerToCy",'2013Figures'!$G:$G,"P1",'2013Figures'!$E:$E,$B$1)</f>
        <v>0</v>
      </c>
      <c r="G81" s="9">
        <f>SUMIFS('2013Figures'!$J:$J,'2013Figures'!$C:$C,$A81,'2013Figures'!$H:$H,$B81,'2013Figures'!$I:$I,$C81,'2013Figures'!$B:$B,"CyToBroker",'2013Figures'!$G:$G,"E1",'2013Figures'!$E:$E,$B$1)</f>
        <v>0</v>
      </c>
      <c r="H81" s="9">
        <f>SUMIFS('2013Figures'!$J:$J,'2013Figures'!$C:$C,$A81,'2013Figures'!$H:$H,$B81,'2013Figures'!$I:$I,$C81,'2013Figures'!$B:$B,"CyToBroker",'2013Figures'!$G:$G,"P1",'2013Figures'!$E:$E,$B$1)</f>
        <v>0</v>
      </c>
      <c r="J81" s="8">
        <v>200701</v>
      </c>
      <c r="L81" s="42">
        <f>SUMIFS('2012Figures'!$J:$J,'2012Figures'!$C:$C,$A81,'2012Figures'!$H:$H,$B81,'2012Figures'!$I:$I,$C81,'2012Figures'!$E:$E,$B$1)</f>
        <v>0</v>
      </c>
      <c r="M81" s="52">
        <f>SUMIFS('2012Figures'!$J:$J,'2012Figures'!$C:$C,$A81,'2012Figures'!$H:$H,$B81,'2012Figures'!$I:$I,$C81,'2012Figures'!$B:$B,"BrokerToCy",'2012Figures'!$G:$G,"E1",'2012Figures'!$E:$E,$B$1)</f>
        <v>0</v>
      </c>
      <c r="N81" s="52">
        <f>SUMIFS('2012Figures'!$J:$J,'2012Figures'!$C:$C,$A81,'2012Figures'!$H:$H,$B81,'2012Figures'!$I:$I,$C81,'2012Figures'!$B:$B,"BrokerToCy",'2012Figures'!$G:$G,"P1",'2012Figures'!$E:$E,$B$1)</f>
        <v>0</v>
      </c>
      <c r="O81" s="52">
        <f>SUMIFS('2012Figures'!$J:$J,'2012Figures'!$C:$C,$A81,'2012Figures'!$H:$H,$B81,'2012Figures'!$I:$I,$C81,'2012Figures'!$B:$B,"CyToBroker",'2012Figures'!$G:$G,"E1",'2012Figures'!$E:$E,$B$1)</f>
        <v>0</v>
      </c>
      <c r="P81" s="52">
        <f>SUMIFS('2012Figures'!$J:$J,'2012Figures'!$C:$C,$A81,'2012Figures'!$H:$H,$B81,'2012Figures'!$I:$I,$C81,'2012Figures'!$B:$B,"CyToBroker",'2012Figures'!$G:$G,"P1",'2012Figures'!$E:$E,$B$1)</f>
        <v>0</v>
      </c>
      <c r="R81" s="46" t="str">
        <f t="shared" si="15"/>
        <v/>
      </c>
      <c r="S81" s="46" t="str">
        <f t="shared" si="15"/>
        <v/>
      </c>
      <c r="T81" s="46" t="str">
        <f t="shared" si="15"/>
        <v/>
      </c>
      <c r="U81" s="46" t="str">
        <f t="shared" si="15"/>
        <v/>
      </c>
      <c r="V81" s="46" t="str">
        <f t="shared" si="15"/>
        <v/>
      </c>
    </row>
    <row r="82" spans="1:22" x14ac:dyDescent="0.2">
      <c r="A82" s="1">
        <v>104</v>
      </c>
      <c r="B82" s="1" t="s">
        <v>21</v>
      </c>
      <c r="C82" s="8">
        <v>1</v>
      </c>
      <c r="D82" s="29">
        <f>SUMIFS('2013Figures'!$J:$J,'2013Figures'!$C:$C,$A82,'2013Figures'!$H:$H,$B82,'2013Figures'!$I:$I,$C82,'2013Figures'!$E:$E,$B$1)</f>
        <v>0</v>
      </c>
      <c r="E82" s="9">
        <f>SUMIFS('2013Figures'!$J:$J,'2013Figures'!$C:$C,$A82,'2013Figures'!$H:$H,$B82,'2013Figures'!$I:$I,$C82,'2013Figures'!$B:$B,"BrokerToCy",'2013Figures'!$G:$G,"E1",'2013Figures'!$E:$E,$B$1)</f>
        <v>0</v>
      </c>
      <c r="F82" s="9">
        <f>SUMIFS('2013Figures'!$J:$J,'2013Figures'!$C:$C,$A82,'2013Figures'!$H:$H,$B82,'2013Figures'!$I:$I,$C82,'2013Figures'!$B:$B,"BrokerToCy",'2013Figures'!$G:$G,"P1",'2013Figures'!$E:$E,$B$1)</f>
        <v>0</v>
      </c>
      <c r="G82" s="9">
        <f>SUMIFS('2013Figures'!$J:$J,'2013Figures'!$C:$C,$A82,'2013Figures'!$H:$H,$B82,'2013Figures'!$I:$I,$C82,'2013Figures'!$B:$B,"CyToBroker",'2013Figures'!$G:$G,"E1",'2013Figures'!$E:$E,$B$1)</f>
        <v>0</v>
      </c>
      <c r="H82" s="9">
        <f>SUMIFS('2013Figures'!$J:$J,'2013Figures'!$C:$C,$A82,'2013Figures'!$H:$H,$B82,'2013Figures'!$I:$I,$C82,'2013Figures'!$B:$B,"CyToBroker",'2013Figures'!$G:$G,"P1",'2013Figures'!$E:$E,$B$1)</f>
        <v>0</v>
      </c>
      <c r="J82" s="8">
        <v>200601</v>
      </c>
      <c r="L82" s="42">
        <f>SUMIFS('2012Figures'!$J:$J,'2012Figures'!$C:$C,$A82,'2012Figures'!$H:$H,$B82,'2012Figures'!$I:$I,$C82,'2012Figures'!$E:$E,$B$1)</f>
        <v>0</v>
      </c>
      <c r="M82" s="52">
        <f>SUMIFS('2012Figures'!$J:$J,'2012Figures'!$C:$C,$A82,'2012Figures'!$H:$H,$B82,'2012Figures'!$I:$I,$C82,'2012Figures'!$B:$B,"BrokerToCy",'2012Figures'!$G:$G,"E1",'2012Figures'!$E:$E,$B$1)</f>
        <v>0</v>
      </c>
      <c r="N82" s="52">
        <f>SUMIFS('2012Figures'!$J:$J,'2012Figures'!$C:$C,$A82,'2012Figures'!$H:$H,$B82,'2012Figures'!$I:$I,$C82,'2012Figures'!$B:$B,"BrokerToCy",'2012Figures'!$G:$G,"P1",'2012Figures'!$E:$E,$B$1)</f>
        <v>0</v>
      </c>
      <c r="O82" s="52">
        <f>SUMIFS('2012Figures'!$J:$J,'2012Figures'!$C:$C,$A82,'2012Figures'!$H:$H,$B82,'2012Figures'!$I:$I,$C82,'2012Figures'!$B:$B,"CyToBroker",'2012Figures'!$G:$G,"E1",'2012Figures'!$E:$E,$B$1)</f>
        <v>0</v>
      </c>
      <c r="P82" s="52">
        <f>SUMIFS('2012Figures'!$J:$J,'2012Figures'!$C:$C,$A82,'2012Figures'!$H:$H,$B82,'2012Figures'!$I:$I,$C82,'2012Figures'!$B:$B,"CyToBroker",'2012Figures'!$G:$G,"P1",'2012Figures'!$E:$E,$B$1)</f>
        <v>0</v>
      </c>
      <c r="R82" s="46" t="str">
        <f t="shared" si="15"/>
        <v/>
      </c>
      <c r="S82" s="46" t="str">
        <f t="shared" si="15"/>
        <v/>
      </c>
      <c r="T82" s="46" t="str">
        <f t="shared" si="15"/>
        <v/>
      </c>
      <c r="U82" s="46" t="str">
        <f t="shared" si="15"/>
        <v/>
      </c>
      <c r="V82" s="46" t="str">
        <f t="shared" si="15"/>
        <v/>
      </c>
    </row>
    <row r="83" spans="1:22" x14ac:dyDescent="0.2">
      <c r="A83" s="1">
        <v>104</v>
      </c>
      <c r="B83" s="1" t="s">
        <v>21</v>
      </c>
      <c r="D83" s="29">
        <f>SUMIFS('2013Figures'!$J:$J,'2013Figures'!$C:$C,$A83,'2013Figures'!$H:$H,$B83,'2013Figures'!$I:$I,"",'2013Figures'!$E:$E,$B$1)</f>
        <v>0</v>
      </c>
      <c r="E83" s="9">
        <f>SUMIFS('2013Figures'!$J:$J,'2013Figures'!$C:$C,$A83,'2013Figures'!$H:$H,$B83,'2013Figures'!$I:$I,"",'2013Figures'!$B:$B,"BrokerToCy",'2013Figures'!$G:$G,"E1",'2013Figures'!$E:$E,$B$1)</f>
        <v>0</v>
      </c>
      <c r="F83" s="9">
        <f>SUMIFS('2013Figures'!$J:$J,'2013Figures'!$C:$C,$A83,'2013Figures'!$H:$H,$B83,'2013Figures'!$I:$I,"",'2013Figures'!$B:$B,"BrokerToCy",'2013Figures'!$G:$G,"P1",'2013Figures'!$E:$E,$B$1)</f>
        <v>0</v>
      </c>
      <c r="G83" s="9">
        <f>SUMIFS('2013Figures'!$J:$J,'2013Figures'!$C:$C,$A83,'2013Figures'!$H:$H,$B83,'2013Figures'!$I:$I,"",'2013Figures'!$B:$B,"CyToBroker",'2013Figures'!$G:$G,"E1",'2013Figures'!$E:$E,$B$1)</f>
        <v>0</v>
      </c>
      <c r="H83" s="9">
        <f>SUMIFS('2013Figures'!$J:$J,'2013Figures'!$C:$C,$A83,'2013Figures'!$H:$H,$B83,'2013Figures'!$I:$I,"",'2013Figures'!$B:$B,"CyToBroker",'2013Figures'!$G:$G,"P1",'2013Figures'!$E:$E,$B$1)</f>
        <v>0</v>
      </c>
      <c r="J83" s="8" t="s">
        <v>131</v>
      </c>
      <c r="L83" s="42">
        <f>SUMIFS('2012Figures'!$J:$J,'2012Figures'!$C:$C,$A83,'2012Figures'!$H:$H,$B83,'2012Figures'!$I:$I,"",'2012Figures'!$E:$E,$B$1)</f>
        <v>0</v>
      </c>
      <c r="M83" s="52">
        <f>SUMIFS('2012Figures'!$J:$J,'2012Figures'!$C:$C,$A83,'2012Figures'!$H:$H,$B83,'2012Figures'!$I:$I,"",'2012Figures'!$B:$B,"BrokerToCy",'2012Figures'!$G:$G,"E1",'2012Figures'!$E:$E,$B$1)</f>
        <v>0</v>
      </c>
      <c r="N83" s="52">
        <f>SUMIFS('2012Figures'!$J:$J,'2012Figures'!$C:$C,$A83,'2012Figures'!$H:$H,$B83,'2012Figures'!$I:$I,"",'2012Figures'!$B:$B,"BrokerToCy",'2012Figures'!$G:$G,"P1",'2012Figures'!$E:$E,$B$1)</f>
        <v>0</v>
      </c>
      <c r="O83" s="52">
        <f>SUMIFS('2012Figures'!$J:$J,'2012Figures'!$C:$C,$A83,'2012Figures'!$H:$H,$B83,'2012Figures'!$I:$I,"",'2012Figures'!$B:$B,"CyToBroker",'2012Figures'!$G:$G,"E1",'2012Figures'!$E:$E,$B$1)</f>
        <v>0</v>
      </c>
      <c r="P83" s="52">
        <f>SUMIFS('2012Figures'!$J:$J,'2012Figures'!$C:$C,$A83,'2012Figures'!$H:$H,$B83,'2012Figures'!$I:$I,"",'2012Figures'!$B:$B,"CyToBroker",'2012Figures'!$G:$G,"P1",'2012Figures'!$E:$E,$B$1)</f>
        <v>0</v>
      </c>
      <c r="R83" s="46" t="str">
        <f t="shared" si="15"/>
        <v/>
      </c>
      <c r="S83" s="46" t="str">
        <f t="shared" si="15"/>
        <v/>
      </c>
      <c r="T83" s="46" t="str">
        <f t="shared" si="15"/>
        <v/>
      </c>
      <c r="U83" s="46" t="str">
        <f t="shared" si="15"/>
        <v/>
      </c>
      <c r="V83" s="46" t="str">
        <f t="shared" si="15"/>
        <v/>
      </c>
    </row>
    <row r="84" spans="1:22" x14ac:dyDescent="0.2">
      <c r="A84" s="1">
        <v>104</v>
      </c>
      <c r="B84" s="1" t="s">
        <v>94</v>
      </c>
      <c r="C84" s="8">
        <v>11</v>
      </c>
      <c r="D84" s="29">
        <f>SUMIFS('2013Figures'!$J:$J,'2013Figures'!$C:$C,$A84,'2013Figures'!$H:$H,$B84,'2013Figures'!$I:$I,$C84,'2013Figures'!$E:$E,$B$1)</f>
        <v>0</v>
      </c>
      <c r="E84" s="9">
        <f>SUMIFS('2013Figures'!$J:$J,'2013Figures'!$C:$C,$A84,'2013Figures'!$H:$H,$B84,'2013Figures'!$I:$I,$C84,'2013Figures'!$B:$B,"BrokerToCy",'2013Figures'!$G:$G,"E1",'2013Figures'!$E:$E,$B$1)</f>
        <v>0</v>
      </c>
      <c r="F84" s="9">
        <f>SUMIFS('2013Figures'!$J:$J,'2013Figures'!$C:$C,$A84,'2013Figures'!$H:$H,$B84,'2013Figures'!$I:$I,$C84,'2013Figures'!$B:$B,"BrokerToCy",'2013Figures'!$G:$G,"P1",'2013Figures'!$E:$E,$B$1)</f>
        <v>0</v>
      </c>
      <c r="G84" s="9">
        <f>SUMIFS('2013Figures'!$J:$J,'2013Figures'!$C:$C,$A84,'2013Figures'!$H:$H,$B84,'2013Figures'!$I:$I,$C84,'2013Figures'!$B:$B,"CyToBroker",'2013Figures'!$G:$G,"E1",'2013Figures'!$E:$E,$B$1)</f>
        <v>0</v>
      </c>
      <c r="H84" s="9">
        <f>SUMIFS('2013Figures'!$J:$J,'2013Figures'!$C:$C,$A84,'2013Figures'!$H:$H,$B84,'2013Figures'!$I:$I,$C84,'2013Figures'!$B:$B,"CyToBroker",'2013Figures'!$G:$G,"P1",'2013Figures'!$E:$E,$B$1)</f>
        <v>0</v>
      </c>
      <c r="L84" s="42">
        <f>SUMIFS('2012Figures'!$J:$J,'2012Figures'!$C:$C,$A84,'2012Figures'!$H:$H,$B84,'2012Figures'!$I:$I,$C84,'2012Figures'!$E:$E,$B$1)</f>
        <v>0</v>
      </c>
      <c r="M84" s="52">
        <f>SUMIFS('2012Figures'!$J:$J,'2012Figures'!$C:$C,$A84,'2012Figures'!$H:$H,$B84,'2012Figures'!$I:$I,$C84,'2012Figures'!$B:$B,"BrokerToCy",'2012Figures'!$G:$G,"E1",'2012Figures'!$E:$E,$B$1)</f>
        <v>0</v>
      </c>
      <c r="N84" s="52">
        <f>SUMIFS('2012Figures'!$J:$J,'2012Figures'!$C:$C,$A84,'2012Figures'!$H:$H,$B84,'2012Figures'!$I:$I,$C84,'2012Figures'!$B:$B,"BrokerToCy",'2012Figures'!$G:$G,"P1",'2012Figures'!$E:$E,$B$1)</f>
        <v>0</v>
      </c>
      <c r="O84" s="52">
        <f>SUMIFS('2012Figures'!$J:$J,'2012Figures'!$C:$C,$A84,'2012Figures'!$H:$H,$B84,'2012Figures'!$I:$I,$C84,'2012Figures'!$B:$B,"CyToBroker",'2012Figures'!$G:$G,"E1",'2012Figures'!$E:$E,$B$1)</f>
        <v>0</v>
      </c>
      <c r="P84" s="52">
        <f>SUMIFS('2012Figures'!$J:$J,'2012Figures'!$C:$C,$A84,'2012Figures'!$H:$H,$B84,'2012Figures'!$I:$I,$C84,'2012Figures'!$B:$B,"CyToBroker",'2012Figures'!$G:$G,"P1",'2012Figures'!$E:$E,$B$1)</f>
        <v>0</v>
      </c>
      <c r="R84" s="46" t="str">
        <f t="shared" si="15"/>
        <v/>
      </c>
      <c r="S84" s="46" t="str">
        <f t="shared" si="15"/>
        <v/>
      </c>
      <c r="T84" s="46" t="str">
        <f t="shared" si="15"/>
        <v/>
      </c>
      <c r="U84" s="46" t="str">
        <f t="shared" si="15"/>
        <v/>
      </c>
      <c r="V84" s="46" t="str">
        <f t="shared" si="15"/>
        <v/>
      </c>
    </row>
    <row r="85" spans="1:22" x14ac:dyDescent="0.2">
      <c r="A85" s="1">
        <v>104</v>
      </c>
      <c r="B85" s="1" t="s">
        <v>94</v>
      </c>
      <c r="C85" s="8">
        <v>10</v>
      </c>
      <c r="D85" s="29">
        <f>SUMIFS('2013Figures'!$J:$J,'2013Figures'!$C:$C,$A85,'2013Figures'!$H:$H,$B85,'2013Figures'!$I:$I,$C85,'2013Figures'!$E:$E,$B$1)</f>
        <v>0</v>
      </c>
      <c r="E85" s="9">
        <f>SUMIFS('2013Figures'!$J:$J,'2013Figures'!$C:$C,$A85,'2013Figures'!$H:$H,$B85,'2013Figures'!$I:$I,$C85,'2013Figures'!$B:$B,"BrokerToCy",'2013Figures'!$G:$G,"E1",'2013Figures'!$E:$E,$B$1)</f>
        <v>0</v>
      </c>
      <c r="F85" s="9">
        <f>SUMIFS('2013Figures'!$J:$J,'2013Figures'!$C:$C,$A85,'2013Figures'!$H:$H,$B85,'2013Figures'!$I:$I,$C85,'2013Figures'!$B:$B,"BrokerToCy",'2013Figures'!$G:$G,"P1",'2013Figures'!$E:$E,$B$1)</f>
        <v>0</v>
      </c>
      <c r="G85" s="9">
        <f>SUMIFS('2013Figures'!$J:$J,'2013Figures'!$C:$C,$A85,'2013Figures'!$H:$H,$B85,'2013Figures'!$I:$I,$C85,'2013Figures'!$B:$B,"CyToBroker",'2013Figures'!$G:$G,"E1",'2013Figures'!$E:$E,$B$1)</f>
        <v>0</v>
      </c>
      <c r="H85" s="9">
        <f>SUMIFS('2013Figures'!$J:$J,'2013Figures'!$C:$C,$A85,'2013Figures'!$H:$H,$B85,'2013Figures'!$I:$I,$C85,'2013Figures'!$B:$B,"CyToBroker",'2013Figures'!$G:$G,"P1",'2013Figures'!$E:$E,$B$1)</f>
        <v>0</v>
      </c>
      <c r="J85" s="8">
        <v>201501</v>
      </c>
      <c r="L85" s="42">
        <f>SUMIFS('2012Figures'!$J:$J,'2012Figures'!$C:$C,$A85,'2012Figures'!$H:$H,$B85,'2012Figures'!$I:$I,$C85,'2012Figures'!$E:$E,$B$1)</f>
        <v>0</v>
      </c>
      <c r="M85" s="52">
        <f>SUMIFS('2012Figures'!$J:$J,'2012Figures'!$C:$C,$A85,'2012Figures'!$H:$H,$B85,'2012Figures'!$I:$I,$C85,'2012Figures'!$B:$B,"BrokerToCy",'2012Figures'!$G:$G,"E1",'2012Figures'!$E:$E,$B$1)</f>
        <v>0</v>
      </c>
      <c r="N85" s="52">
        <f>SUMIFS('2012Figures'!$J:$J,'2012Figures'!$C:$C,$A85,'2012Figures'!$H:$H,$B85,'2012Figures'!$I:$I,$C85,'2012Figures'!$B:$B,"BrokerToCy",'2012Figures'!$G:$G,"P1",'2012Figures'!$E:$E,$B$1)</f>
        <v>0</v>
      </c>
      <c r="O85" s="52">
        <f>SUMIFS('2012Figures'!$J:$J,'2012Figures'!$C:$C,$A85,'2012Figures'!$H:$H,$B85,'2012Figures'!$I:$I,$C85,'2012Figures'!$B:$B,"CyToBroker",'2012Figures'!$G:$G,"E1",'2012Figures'!$E:$E,$B$1)</f>
        <v>0</v>
      </c>
      <c r="P85" s="52">
        <f>SUMIFS('2012Figures'!$J:$J,'2012Figures'!$C:$C,$A85,'2012Figures'!$H:$H,$B85,'2012Figures'!$I:$I,$C85,'2012Figures'!$B:$B,"CyToBroker",'2012Figures'!$G:$G,"P1",'2012Figures'!$E:$E,$B$1)</f>
        <v>0</v>
      </c>
      <c r="R85" s="46" t="str">
        <f t="shared" si="15"/>
        <v/>
      </c>
      <c r="S85" s="46" t="str">
        <f t="shared" si="15"/>
        <v/>
      </c>
      <c r="T85" s="46" t="str">
        <f t="shared" si="15"/>
        <v/>
      </c>
      <c r="U85" s="46" t="str">
        <f t="shared" si="15"/>
        <v/>
      </c>
      <c r="V85" s="46" t="str">
        <f t="shared" si="15"/>
        <v/>
      </c>
    </row>
    <row r="86" spans="1:22" x14ac:dyDescent="0.2">
      <c r="A86" s="1">
        <v>104</v>
      </c>
      <c r="B86" s="1" t="s">
        <v>94</v>
      </c>
      <c r="C86" s="8">
        <v>9</v>
      </c>
      <c r="D86" s="29">
        <f>SUMIFS('2013Figures'!$J:$J,'2013Figures'!$C:$C,$A86,'2013Figures'!$H:$H,$B86,'2013Figures'!$I:$I,$C86,'2013Figures'!$E:$E,$B$1)</f>
        <v>0</v>
      </c>
      <c r="E86" s="9">
        <f>SUMIFS('2013Figures'!$J:$J,'2013Figures'!$C:$C,$A86,'2013Figures'!$H:$H,$B86,'2013Figures'!$I:$I,$C86,'2013Figures'!$B:$B,"BrokerToCy",'2013Figures'!$G:$G,"E1",'2013Figures'!$E:$E,$B$1)</f>
        <v>0</v>
      </c>
      <c r="F86" s="9">
        <f>SUMIFS('2013Figures'!$J:$J,'2013Figures'!$C:$C,$A86,'2013Figures'!$H:$H,$B86,'2013Figures'!$I:$I,$C86,'2013Figures'!$B:$B,"BrokerToCy",'2013Figures'!$G:$G,"P1",'2013Figures'!$E:$E,$B$1)</f>
        <v>0</v>
      </c>
      <c r="G86" s="9">
        <f>SUMIFS('2013Figures'!$J:$J,'2013Figures'!$C:$C,$A86,'2013Figures'!$H:$H,$B86,'2013Figures'!$I:$I,$C86,'2013Figures'!$B:$B,"CyToBroker",'2013Figures'!$G:$G,"E1",'2013Figures'!$E:$E,$B$1)</f>
        <v>0</v>
      </c>
      <c r="H86" s="9">
        <f>SUMIFS('2013Figures'!$J:$J,'2013Figures'!$C:$C,$A86,'2013Figures'!$H:$H,$B86,'2013Figures'!$I:$I,$C86,'2013Figures'!$B:$B,"CyToBroker",'2013Figures'!$G:$G,"P1",'2013Figures'!$E:$E,$B$1)</f>
        <v>0</v>
      </c>
      <c r="J86" s="8">
        <v>201401</v>
      </c>
      <c r="L86" s="42">
        <f>SUMIFS('2012Figures'!$J:$J,'2012Figures'!$C:$C,$A86,'2012Figures'!$H:$H,$B86,'2012Figures'!$I:$I,$C86,'2012Figures'!$E:$E,$B$1)</f>
        <v>0</v>
      </c>
      <c r="M86" s="52">
        <f>SUMIFS('2012Figures'!$J:$J,'2012Figures'!$C:$C,$A86,'2012Figures'!$H:$H,$B86,'2012Figures'!$I:$I,$C86,'2012Figures'!$B:$B,"BrokerToCy",'2012Figures'!$G:$G,"E1",'2012Figures'!$E:$E,$B$1)</f>
        <v>0</v>
      </c>
      <c r="N86" s="52">
        <f>SUMIFS('2012Figures'!$J:$J,'2012Figures'!$C:$C,$A86,'2012Figures'!$H:$H,$B86,'2012Figures'!$I:$I,$C86,'2012Figures'!$B:$B,"BrokerToCy",'2012Figures'!$G:$G,"P1",'2012Figures'!$E:$E,$B$1)</f>
        <v>0</v>
      </c>
      <c r="O86" s="52">
        <f>SUMIFS('2012Figures'!$J:$J,'2012Figures'!$C:$C,$A86,'2012Figures'!$H:$H,$B86,'2012Figures'!$I:$I,$C86,'2012Figures'!$B:$B,"CyToBroker",'2012Figures'!$G:$G,"E1",'2012Figures'!$E:$E,$B$1)</f>
        <v>0</v>
      </c>
      <c r="P86" s="52">
        <f>SUMIFS('2012Figures'!$J:$J,'2012Figures'!$C:$C,$A86,'2012Figures'!$H:$H,$B86,'2012Figures'!$I:$I,$C86,'2012Figures'!$B:$B,"CyToBroker",'2012Figures'!$G:$G,"P1",'2012Figures'!$E:$E,$B$1)</f>
        <v>0</v>
      </c>
      <c r="R86" s="46" t="str">
        <f t="shared" si="15"/>
        <v/>
      </c>
      <c r="S86" s="46" t="str">
        <f t="shared" si="15"/>
        <v/>
      </c>
      <c r="T86" s="46" t="str">
        <f t="shared" si="15"/>
        <v/>
      </c>
      <c r="U86" s="46" t="str">
        <f t="shared" si="15"/>
        <v/>
      </c>
      <c r="V86" s="46" t="str">
        <f t="shared" si="15"/>
        <v/>
      </c>
    </row>
    <row r="87" spans="1:22" x14ac:dyDescent="0.2">
      <c r="A87" s="1">
        <v>104</v>
      </c>
      <c r="B87" s="1" t="s">
        <v>94</v>
      </c>
      <c r="C87" s="8">
        <v>8</v>
      </c>
      <c r="D87" s="29">
        <f>SUMIFS('2013Figures'!$J:$J,'2013Figures'!$C:$C,$A87,'2013Figures'!$H:$H,$B87,'2013Figures'!$I:$I,$C87,'2013Figures'!$E:$E,$B$1)</f>
        <v>0</v>
      </c>
      <c r="E87" s="9">
        <f>SUMIFS('2013Figures'!$J:$J,'2013Figures'!$C:$C,$A87,'2013Figures'!$H:$H,$B87,'2013Figures'!$I:$I,$C87,'2013Figures'!$B:$B,"BrokerToCy",'2013Figures'!$G:$G,"E1",'2013Figures'!$E:$E,$B$1)</f>
        <v>0</v>
      </c>
      <c r="F87" s="9">
        <f>SUMIFS('2013Figures'!$J:$J,'2013Figures'!$C:$C,$A87,'2013Figures'!$H:$H,$B87,'2013Figures'!$I:$I,$C87,'2013Figures'!$B:$B,"BrokerToCy",'2013Figures'!$G:$G,"P1",'2013Figures'!$E:$E,$B$1)</f>
        <v>0</v>
      </c>
      <c r="G87" s="9">
        <f>SUMIFS('2013Figures'!$J:$J,'2013Figures'!$C:$C,$A87,'2013Figures'!$H:$H,$B87,'2013Figures'!$I:$I,$C87,'2013Figures'!$B:$B,"CyToBroker",'2013Figures'!$G:$G,"E1",'2013Figures'!$E:$E,$B$1)</f>
        <v>0</v>
      </c>
      <c r="H87" s="9">
        <f>SUMIFS('2013Figures'!$J:$J,'2013Figures'!$C:$C,$A87,'2013Figures'!$H:$H,$B87,'2013Figures'!$I:$I,$C87,'2013Figures'!$B:$B,"CyToBroker",'2013Figures'!$G:$G,"P1",'2013Figures'!$E:$E,$B$1)</f>
        <v>0</v>
      </c>
      <c r="I87" s="30"/>
      <c r="J87" s="31">
        <v>201301</v>
      </c>
      <c r="K87" s="30"/>
      <c r="L87" s="42">
        <f>SUMIFS('2012Figures'!$J:$J,'2012Figures'!$C:$C,$A87,'2012Figures'!$H:$H,$B87,'2012Figures'!$I:$I,$C87,'2012Figures'!$E:$E,$B$1)</f>
        <v>0</v>
      </c>
      <c r="M87" s="52">
        <f>SUMIFS('2012Figures'!$J:$J,'2012Figures'!$C:$C,$A87,'2012Figures'!$H:$H,$B87,'2012Figures'!$I:$I,$C87,'2012Figures'!$B:$B,"BrokerToCy",'2012Figures'!$G:$G,"E1",'2012Figures'!$E:$E,$B$1)</f>
        <v>0</v>
      </c>
      <c r="N87" s="52">
        <f>SUMIFS('2012Figures'!$J:$J,'2012Figures'!$C:$C,$A87,'2012Figures'!$H:$H,$B87,'2012Figures'!$I:$I,$C87,'2012Figures'!$B:$B,"BrokerToCy",'2012Figures'!$G:$G,"P1",'2012Figures'!$E:$E,$B$1)</f>
        <v>0</v>
      </c>
      <c r="O87" s="52">
        <f>SUMIFS('2012Figures'!$J:$J,'2012Figures'!$C:$C,$A87,'2012Figures'!$H:$H,$B87,'2012Figures'!$I:$I,$C87,'2012Figures'!$B:$B,"CyToBroker",'2012Figures'!$G:$G,"E1",'2012Figures'!$E:$E,$B$1)</f>
        <v>0</v>
      </c>
      <c r="P87" s="52">
        <f>SUMIFS('2012Figures'!$J:$J,'2012Figures'!$C:$C,$A87,'2012Figures'!$H:$H,$B87,'2012Figures'!$I:$I,$C87,'2012Figures'!$B:$B,"CyToBroker",'2012Figures'!$G:$G,"P1",'2012Figures'!$E:$E,$B$1)</f>
        <v>0</v>
      </c>
      <c r="Q87" s="30"/>
      <c r="R87" s="46" t="str">
        <f t="shared" si="15"/>
        <v/>
      </c>
      <c r="S87" s="46" t="str">
        <f t="shared" si="15"/>
        <v/>
      </c>
      <c r="T87" s="46" t="str">
        <f t="shared" si="15"/>
        <v/>
      </c>
      <c r="U87" s="46" t="str">
        <f t="shared" si="15"/>
        <v/>
      </c>
      <c r="V87" s="46" t="str">
        <f t="shared" si="15"/>
        <v/>
      </c>
    </row>
    <row r="88" spans="1:22" x14ac:dyDescent="0.2">
      <c r="A88" s="1">
        <v>104</v>
      </c>
      <c r="B88" s="1" t="s">
        <v>94</v>
      </c>
      <c r="C88" s="8">
        <v>7</v>
      </c>
      <c r="D88" s="29">
        <f>SUMIFS('2013Figures'!$J:$J,'2013Figures'!$C:$C,$A88,'2013Figures'!$H:$H,$B88,'2013Figures'!$I:$I,$C88,'2013Figures'!$E:$E,$B$1)</f>
        <v>0</v>
      </c>
      <c r="E88" s="9">
        <f>SUMIFS('2013Figures'!$J:$J,'2013Figures'!$C:$C,$A88,'2013Figures'!$H:$H,$B88,'2013Figures'!$I:$I,$C88,'2013Figures'!$B:$B,"BrokerToCy",'2013Figures'!$G:$G,"E1",'2013Figures'!$E:$E,$B$1)</f>
        <v>0</v>
      </c>
      <c r="F88" s="9">
        <f>SUMIFS('2013Figures'!$J:$J,'2013Figures'!$C:$C,$A88,'2013Figures'!$H:$H,$B88,'2013Figures'!$I:$I,$C88,'2013Figures'!$B:$B,"BrokerToCy",'2013Figures'!$G:$G,"P1",'2013Figures'!$E:$E,$B$1)</f>
        <v>0</v>
      </c>
      <c r="G88" s="9">
        <f>SUMIFS('2013Figures'!$J:$J,'2013Figures'!$C:$C,$A88,'2013Figures'!$H:$H,$B88,'2013Figures'!$I:$I,$C88,'2013Figures'!$B:$B,"CyToBroker",'2013Figures'!$G:$G,"E1",'2013Figures'!$E:$E,$B$1)</f>
        <v>0</v>
      </c>
      <c r="H88" s="9">
        <f>SUMIFS('2013Figures'!$J:$J,'2013Figures'!$C:$C,$A88,'2013Figures'!$H:$H,$B88,'2013Figures'!$I:$I,$C88,'2013Figures'!$B:$B,"CyToBroker",'2013Figures'!$G:$G,"P1",'2013Figures'!$E:$E,$B$1)</f>
        <v>0</v>
      </c>
      <c r="J88" s="8">
        <v>201201</v>
      </c>
      <c r="L88" s="42">
        <f>SUMIFS('2012Figures'!$J:$J,'2012Figures'!$C:$C,$A88,'2012Figures'!$H:$H,$B88,'2012Figures'!$I:$I,$C88,'2012Figures'!$E:$E,$B$1)</f>
        <v>0</v>
      </c>
      <c r="M88" s="52">
        <f>SUMIFS('2012Figures'!$J:$J,'2012Figures'!$C:$C,$A88,'2012Figures'!$H:$H,$B88,'2012Figures'!$I:$I,$C88,'2012Figures'!$B:$B,"BrokerToCy",'2012Figures'!$G:$G,"E1",'2012Figures'!$E:$E,$B$1)</f>
        <v>0</v>
      </c>
      <c r="N88" s="52">
        <f>SUMIFS('2012Figures'!$J:$J,'2012Figures'!$C:$C,$A88,'2012Figures'!$H:$H,$B88,'2012Figures'!$I:$I,$C88,'2012Figures'!$B:$B,"BrokerToCy",'2012Figures'!$G:$G,"P1",'2012Figures'!$E:$E,$B$1)</f>
        <v>0</v>
      </c>
      <c r="O88" s="52">
        <f>SUMIFS('2012Figures'!$J:$J,'2012Figures'!$C:$C,$A88,'2012Figures'!$H:$H,$B88,'2012Figures'!$I:$I,$C88,'2012Figures'!$B:$B,"CyToBroker",'2012Figures'!$G:$G,"E1",'2012Figures'!$E:$E,$B$1)</f>
        <v>0</v>
      </c>
      <c r="P88" s="52">
        <f>SUMIFS('2012Figures'!$J:$J,'2012Figures'!$C:$C,$A88,'2012Figures'!$H:$H,$B88,'2012Figures'!$I:$I,$C88,'2012Figures'!$B:$B,"CyToBroker",'2012Figures'!$G:$G,"P1",'2012Figures'!$E:$E,$B$1)</f>
        <v>0</v>
      </c>
      <c r="R88" s="46" t="str">
        <f t="shared" si="15"/>
        <v/>
      </c>
      <c r="S88" s="46" t="str">
        <f t="shared" si="15"/>
        <v/>
      </c>
      <c r="T88" s="46" t="str">
        <f t="shared" si="15"/>
        <v/>
      </c>
      <c r="U88" s="46" t="str">
        <f t="shared" si="15"/>
        <v/>
      </c>
      <c r="V88" s="46" t="str">
        <f t="shared" si="15"/>
        <v/>
      </c>
    </row>
    <row r="89" spans="1:22" x14ac:dyDescent="0.2">
      <c r="A89" s="1">
        <v>104</v>
      </c>
      <c r="B89" s="1" t="s">
        <v>94</v>
      </c>
      <c r="C89" s="8">
        <v>6</v>
      </c>
      <c r="D89" s="29">
        <f>SUMIFS('2013Figures'!$J:$J,'2013Figures'!$C:$C,$A89,'2013Figures'!$H:$H,$B89,'2013Figures'!$I:$I,$C89,'2013Figures'!$E:$E,$B$1)</f>
        <v>0</v>
      </c>
      <c r="E89" s="9">
        <f>SUMIFS('2013Figures'!$J:$J,'2013Figures'!$C:$C,$A89,'2013Figures'!$H:$H,$B89,'2013Figures'!$I:$I,$C89,'2013Figures'!$B:$B,"BrokerToCy",'2013Figures'!$G:$G,"E1",'2013Figures'!$E:$E,$B$1)</f>
        <v>0</v>
      </c>
      <c r="F89" s="9">
        <f>SUMIFS('2013Figures'!$J:$J,'2013Figures'!$C:$C,$A89,'2013Figures'!$H:$H,$B89,'2013Figures'!$I:$I,$C89,'2013Figures'!$B:$B,"BrokerToCy",'2013Figures'!$G:$G,"P1",'2013Figures'!$E:$E,$B$1)</f>
        <v>0</v>
      </c>
      <c r="G89" s="9">
        <f>SUMIFS('2013Figures'!$J:$J,'2013Figures'!$C:$C,$A89,'2013Figures'!$H:$H,$B89,'2013Figures'!$I:$I,$C89,'2013Figures'!$B:$B,"CyToBroker",'2013Figures'!$G:$G,"E1",'2013Figures'!$E:$E,$B$1)</f>
        <v>0</v>
      </c>
      <c r="H89" s="9">
        <f>SUMIFS('2013Figures'!$J:$J,'2013Figures'!$C:$C,$A89,'2013Figures'!$H:$H,$B89,'2013Figures'!$I:$I,$C89,'2013Figures'!$B:$B,"CyToBroker",'2013Figures'!$G:$G,"P1",'2013Figures'!$E:$E,$B$1)</f>
        <v>0</v>
      </c>
      <c r="J89" s="8">
        <v>201101</v>
      </c>
      <c r="L89" s="42">
        <f>SUMIFS('2012Figures'!$J:$J,'2012Figures'!$C:$C,$A89,'2012Figures'!$H:$H,$B89,'2012Figures'!$I:$I,$C89,'2012Figures'!$E:$E,$B$1)</f>
        <v>0</v>
      </c>
      <c r="M89" s="52">
        <f>SUMIFS('2012Figures'!$J:$J,'2012Figures'!$C:$C,$A89,'2012Figures'!$H:$H,$B89,'2012Figures'!$I:$I,$C89,'2012Figures'!$B:$B,"BrokerToCy",'2012Figures'!$G:$G,"E1",'2012Figures'!$E:$E,$B$1)</f>
        <v>0</v>
      </c>
      <c r="N89" s="52">
        <f>SUMIFS('2012Figures'!$J:$J,'2012Figures'!$C:$C,$A89,'2012Figures'!$H:$H,$B89,'2012Figures'!$I:$I,$C89,'2012Figures'!$B:$B,"BrokerToCy",'2012Figures'!$G:$G,"P1",'2012Figures'!$E:$E,$B$1)</f>
        <v>0</v>
      </c>
      <c r="O89" s="52">
        <f>SUMIFS('2012Figures'!$J:$J,'2012Figures'!$C:$C,$A89,'2012Figures'!$H:$H,$B89,'2012Figures'!$I:$I,$C89,'2012Figures'!$B:$B,"CyToBroker",'2012Figures'!$G:$G,"E1",'2012Figures'!$E:$E,$B$1)</f>
        <v>0</v>
      </c>
      <c r="P89" s="52">
        <f>SUMIFS('2012Figures'!$J:$J,'2012Figures'!$C:$C,$A89,'2012Figures'!$H:$H,$B89,'2012Figures'!$I:$I,$C89,'2012Figures'!$B:$B,"CyToBroker",'2012Figures'!$G:$G,"P1",'2012Figures'!$E:$E,$B$1)</f>
        <v>0</v>
      </c>
      <c r="R89" s="46" t="str">
        <f t="shared" si="15"/>
        <v/>
      </c>
      <c r="S89" s="46" t="str">
        <f t="shared" si="15"/>
        <v/>
      </c>
      <c r="T89" s="46" t="str">
        <f t="shared" si="15"/>
        <v/>
      </c>
      <c r="U89" s="46" t="str">
        <f t="shared" si="15"/>
        <v/>
      </c>
      <c r="V89" s="46" t="str">
        <f t="shared" si="15"/>
        <v/>
      </c>
    </row>
    <row r="90" spans="1:22" x14ac:dyDescent="0.2">
      <c r="A90" s="1">
        <v>104</v>
      </c>
      <c r="B90" s="1" t="s">
        <v>94</v>
      </c>
      <c r="C90" s="8">
        <v>5</v>
      </c>
      <c r="D90" s="29">
        <f>SUMIFS('2013Figures'!$J:$J,'2013Figures'!$C:$C,$A90,'2013Figures'!$H:$H,$B90,'2013Figures'!$I:$I,$C90,'2013Figures'!$E:$E,$B$1)</f>
        <v>0</v>
      </c>
      <c r="E90" s="9">
        <f>SUMIFS('2013Figures'!$J:$J,'2013Figures'!$C:$C,$A90,'2013Figures'!$H:$H,$B90,'2013Figures'!$I:$I,$C90,'2013Figures'!$B:$B,"BrokerToCy",'2013Figures'!$G:$G,"E1",'2013Figures'!$E:$E,$B$1)</f>
        <v>0</v>
      </c>
      <c r="F90" s="9">
        <f>SUMIFS('2013Figures'!$J:$J,'2013Figures'!$C:$C,$A90,'2013Figures'!$H:$H,$B90,'2013Figures'!$I:$I,$C90,'2013Figures'!$B:$B,"BrokerToCy",'2013Figures'!$G:$G,"P1",'2013Figures'!$E:$E,$B$1)</f>
        <v>0</v>
      </c>
      <c r="G90" s="9">
        <f>SUMIFS('2013Figures'!$J:$J,'2013Figures'!$C:$C,$A90,'2013Figures'!$H:$H,$B90,'2013Figures'!$I:$I,$C90,'2013Figures'!$B:$B,"CyToBroker",'2013Figures'!$G:$G,"E1",'2013Figures'!$E:$E,$B$1)</f>
        <v>0</v>
      </c>
      <c r="H90" s="9">
        <f>SUMIFS('2013Figures'!$J:$J,'2013Figures'!$C:$C,$A90,'2013Figures'!$H:$H,$B90,'2013Figures'!$I:$I,$C90,'2013Figures'!$B:$B,"CyToBroker",'2013Figures'!$G:$G,"P1",'2013Figures'!$E:$E,$B$1)</f>
        <v>0</v>
      </c>
      <c r="J90" s="8">
        <v>201001</v>
      </c>
      <c r="L90" s="42">
        <f>SUMIFS('2012Figures'!$J:$J,'2012Figures'!$C:$C,$A90,'2012Figures'!$H:$H,$B90,'2012Figures'!$I:$I,$C90,'2012Figures'!$E:$E,$B$1)</f>
        <v>0</v>
      </c>
      <c r="M90" s="52">
        <f>SUMIFS('2012Figures'!$J:$J,'2012Figures'!$C:$C,$A90,'2012Figures'!$H:$H,$B90,'2012Figures'!$I:$I,$C90,'2012Figures'!$B:$B,"BrokerToCy",'2012Figures'!$G:$G,"E1",'2012Figures'!$E:$E,$B$1)</f>
        <v>0</v>
      </c>
      <c r="N90" s="52">
        <f>SUMIFS('2012Figures'!$J:$J,'2012Figures'!$C:$C,$A90,'2012Figures'!$H:$H,$B90,'2012Figures'!$I:$I,$C90,'2012Figures'!$B:$B,"BrokerToCy",'2012Figures'!$G:$G,"P1",'2012Figures'!$E:$E,$B$1)</f>
        <v>0</v>
      </c>
      <c r="O90" s="52">
        <f>SUMIFS('2012Figures'!$J:$J,'2012Figures'!$C:$C,$A90,'2012Figures'!$H:$H,$B90,'2012Figures'!$I:$I,$C90,'2012Figures'!$B:$B,"CyToBroker",'2012Figures'!$G:$G,"E1",'2012Figures'!$E:$E,$B$1)</f>
        <v>0</v>
      </c>
      <c r="P90" s="52">
        <f>SUMIFS('2012Figures'!$J:$J,'2012Figures'!$C:$C,$A90,'2012Figures'!$H:$H,$B90,'2012Figures'!$I:$I,$C90,'2012Figures'!$B:$B,"CyToBroker",'2012Figures'!$G:$G,"P1",'2012Figures'!$E:$E,$B$1)</f>
        <v>0</v>
      </c>
      <c r="R90" s="46" t="str">
        <f t="shared" si="15"/>
        <v/>
      </c>
      <c r="S90" s="46" t="str">
        <f t="shared" si="15"/>
        <v/>
      </c>
      <c r="T90" s="46" t="str">
        <f t="shared" si="15"/>
        <v/>
      </c>
      <c r="U90" s="46" t="str">
        <f t="shared" si="15"/>
        <v/>
      </c>
      <c r="V90" s="46" t="str">
        <f t="shared" si="15"/>
        <v/>
      </c>
    </row>
    <row r="91" spans="1:22" x14ac:dyDescent="0.2">
      <c r="A91" s="1">
        <v>104</v>
      </c>
      <c r="B91" s="1" t="s">
        <v>94</v>
      </c>
      <c r="C91" s="8">
        <v>4</v>
      </c>
      <c r="D91" s="29">
        <f>SUMIFS('2013Figures'!$J:$J,'2013Figures'!$C:$C,$A91,'2013Figures'!$H:$H,$B91,'2013Figures'!$I:$I,$C91,'2013Figures'!$E:$E,$B$1)</f>
        <v>0</v>
      </c>
      <c r="E91" s="9">
        <f>SUMIFS('2013Figures'!$J:$J,'2013Figures'!$C:$C,$A91,'2013Figures'!$H:$H,$B91,'2013Figures'!$I:$I,$C91,'2013Figures'!$B:$B,"BrokerToCy",'2013Figures'!$G:$G,"E1",'2013Figures'!$E:$E,$B$1)</f>
        <v>0</v>
      </c>
      <c r="F91" s="9">
        <f>SUMIFS('2013Figures'!$J:$J,'2013Figures'!$C:$C,$A91,'2013Figures'!$H:$H,$B91,'2013Figures'!$I:$I,$C91,'2013Figures'!$B:$B,"BrokerToCy",'2013Figures'!$G:$G,"P1",'2013Figures'!$E:$E,$B$1)</f>
        <v>0</v>
      </c>
      <c r="G91" s="9">
        <f>SUMIFS('2013Figures'!$J:$J,'2013Figures'!$C:$C,$A91,'2013Figures'!$H:$H,$B91,'2013Figures'!$I:$I,$C91,'2013Figures'!$B:$B,"CyToBroker",'2013Figures'!$G:$G,"E1",'2013Figures'!$E:$E,$B$1)</f>
        <v>0</v>
      </c>
      <c r="H91" s="9">
        <f>SUMIFS('2013Figures'!$J:$J,'2013Figures'!$C:$C,$A91,'2013Figures'!$H:$H,$B91,'2013Figures'!$I:$I,$C91,'2013Figures'!$B:$B,"CyToBroker",'2013Figures'!$G:$G,"P1",'2013Figures'!$E:$E,$B$1)</f>
        <v>0</v>
      </c>
      <c r="J91" s="8">
        <v>200901</v>
      </c>
      <c r="L91" s="42">
        <f>SUMIFS('2012Figures'!$J:$J,'2012Figures'!$C:$C,$A91,'2012Figures'!$H:$H,$B91,'2012Figures'!$I:$I,$C91,'2012Figures'!$E:$E,$B$1)</f>
        <v>0</v>
      </c>
      <c r="M91" s="52">
        <f>SUMIFS('2012Figures'!$J:$J,'2012Figures'!$C:$C,$A91,'2012Figures'!$H:$H,$B91,'2012Figures'!$I:$I,$C91,'2012Figures'!$B:$B,"BrokerToCy",'2012Figures'!$G:$G,"E1",'2012Figures'!$E:$E,$B$1)</f>
        <v>0</v>
      </c>
      <c r="N91" s="52">
        <f>SUMIFS('2012Figures'!$J:$J,'2012Figures'!$C:$C,$A91,'2012Figures'!$H:$H,$B91,'2012Figures'!$I:$I,$C91,'2012Figures'!$B:$B,"BrokerToCy",'2012Figures'!$G:$G,"P1",'2012Figures'!$E:$E,$B$1)</f>
        <v>0</v>
      </c>
      <c r="O91" s="52">
        <f>SUMIFS('2012Figures'!$J:$J,'2012Figures'!$C:$C,$A91,'2012Figures'!$H:$H,$B91,'2012Figures'!$I:$I,$C91,'2012Figures'!$B:$B,"CyToBroker",'2012Figures'!$G:$G,"E1",'2012Figures'!$E:$E,$B$1)</f>
        <v>0</v>
      </c>
      <c r="P91" s="52">
        <f>SUMIFS('2012Figures'!$J:$J,'2012Figures'!$C:$C,$A91,'2012Figures'!$H:$H,$B91,'2012Figures'!$I:$I,$C91,'2012Figures'!$B:$B,"CyToBroker",'2012Figures'!$G:$G,"P1",'2012Figures'!$E:$E,$B$1)</f>
        <v>0</v>
      </c>
      <c r="R91" s="46" t="str">
        <f t="shared" si="15"/>
        <v/>
      </c>
      <c r="S91" s="46" t="str">
        <f t="shared" si="15"/>
        <v/>
      </c>
      <c r="T91" s="46" t="str">
        <f t="shared" si="15"/>
        <v/>
      </c>
      <c r="U91" s="46" t="str">
        <f t="shared" si="15"/>
        <v/>
      </c>
      <c r="V91" s="46" t="str">
        <f t="shared" si="15"/>
        <v/>
      </c>
    </row>
    <row r="92" spans="1:22" x14ac:dyDescent="0.2">
      <c r="A92" s="1">
        <v>104</v>
      </c>
      <c r="B92" s="1" t="s">
        <v>94</v>
      </c>
      <c r="C92" s="8">
        <v>3</v>
      </c>
      <c r="D92" s="29">
        <f>SUMIFS('2013Figures'!$J:$J,'2013Figures'!$C:$C,$A92,'2013Figures'!$H:$H,$B92,'2013Figures'!$I:$I,$C92,'2013Figures'!$E:$E,$B$1)</f>
        <v>0</v>
      </c>
      <c r="E92" s="9">
        <f>SUMIFS('2013Figures'!$J:$J,'2013Figures'!$C:$C,$A92,'2013Figures'!$H:$H,$B92,'2013Figures'!$I:$I,$C92,'2013Figures'!$B:$B,"BrokerToCy",'2013Figures'!$G:$G,"E1",'2013Figures'!$E:$E,$B$1)</f>
        <v>0</v>
      </c>
      <c r="F92" s="9">
        <f>SUMIFS('2013Figures'!$J:$J,'2013Figures'!$C:$C,$A92,'2013Figures'!$H:$H,$B92,'2013Figures'!$I:$I,$C92,'2013Figures'!$B:$B,"BrokerToCy",'2013Figures'!$G:$G,"P1",'2013Figures'!$E:$E,$B$1)</f>
        <v>0</v>
      </c>
      <c r="G92" s="9">
        <f>SUMIFS('2013Figures'!$J:$J,'2013Figures'!$C:$C,$A92,'2013Figures'!$H:$H,$B92,'2013Figures'!$I:$I,$C92,'2013Figures'!$B:$B,"CyToBroker",'2013Figures'!$G:$G,"E1",'2013Figures'!$E:$E,$B$1)</f>
        <v>0</v>
      </c>
      <c r="H92" s="9">
        <f>SUMIFS('2013Figures'!$J:$J,'2013Figures'!$C:$C,$A92,'2013Figures'!$H:$H,$B92,'2013Figures'!$I:$I,$C92,'2013Figures'!$B:$B,"CyToBroker",'2013Figures'!$G:$G,"P1",'2013Figures'!$E:$E,$B$1)</f>
        <v>0</v>
      </c>
      <c r="J92" s="8">
        <v>200801</v>
      </c>
      <c r="L92" s="42">
        <f>SUMIFS('2012Figures'!$J:$J,'2012Figures'!$C:$C,$A92,'2012Figures'!$H:$H,$B92,'2012Figures'!$I:$I,$C92,'2012Figures'!$E:$E,$B$1)</f>
        <v>0</v>
      </c>
      <c r="M92" s="52">
        <f>SUMIFS('2012Figures'!$J:$J,'2012Figures'!$C:$C,$A92,'2012Figures'!$H:$H,$B92,'2012Figures'!$I:$I,$C92,'2012Figures'!$B:$B,"BrokerToCy",'2012Figures'!$G:$G,"E1",'2012Figures'!$E:$E,$B$1)</f>
        <v>0</v>
      </c>
      <c r="N92" s="52">
        <f>SUMIFS('2012Figures'!$J:$J,'2012Figures'!$C:$C,$A92,'2012Figures'!$H:$H,$B92,'2012Figures'!$I:$I,$C92,'2012Figures'!$B:$B,"BrokerToCy",'2012Figures'!$G:$G,"P1",'2012Figures'!$E:$E,$B$1)</f>
        <v>0</v>
      </c>
      <c r="O92" s="52">
        <f>SUMIFS('2012Figures'!$J:$J,'2012Figures'!$C:$C,$A92,'2012Figures'!$H:$H,$B92,'2012Figures'!$I:$I,$C92,'2012Figures'!$B:$B,"CyToBroker",'2012Figures'!$G:$G,"E1",'2012Figures'!$E:$E,$B$1)</f>
        <v>0</v>
      </c>
      <c r="P92" s="52">
        <f>SUMIFS('2012Figures'!$J:$J,'2012Figures'!$C:$C,$A92,'2012Figures'!$H:$H,$B92,'2012Figures'!$I:$I,$C92,'2012Figures'!$B:$B,"CyToBroker",'2012Figures'!$G:$G,"P1",'2012Figures'!$E:$E,$B$1)</f>
        <v>0</v>
      </c>
      <c r="R92" s="46" t="str">
        <f t="shared" si="15"/>
        <v/>
      </c>
      <c r="S92" s="46" t="str">
        <f t="shared" si="15"/>
        <v/>
      </c>
      <c r="T92" s="46" t="str">
        <f t="shared" si="15"/>
        <v/>
      </c>
      <c r="U92" s="46" t="str">
        <f t="shared" si="15"/>
        <v/>
      </c>
      <c r="V92" s="46" t="str">
        <f t="shared" si="15"/>
        <v/>
      </c>
    </row>
    <row r="93" spans="1:22" x14ac:dyDescent="0.2">
      <c r="A93" s="1">
        <v>104</v>
      </c>
      <c r="B93" s="1" t="s">
        <v>94</v>
      </c>
      <c r="C93" s="8">
        <v>2</v>
      </c>
      <c r="D93" s="29">
        <f>SUMIFS('2013Figures'!$J:$J,'2013Figures'!$C:$C,$A93,'2013Figures'!$H:$H,$B93,'2013Figures'!$I:$I,$C93,'2013Figures'!$E:$E,$B$1)</f>
        <v>0</v>
      </c>
      <c r="E93" s="9">
        <f>SUMIFS('2013Figures'!$J:$J,'2013Figures'!$C:$C,$A93,'2013Figures'!$H:$H,$B93,'2013Figures'!$I:$I,$C93,'2013Figures'!$B:$B,"BrokerToCy",'2013Figures'!$G:$G,"E1",'2013Figures'!$E:$E,$B$1)</f>
        <v>0</v>
      </c>
      <c r="F93" s="9">
        <f>SUMIFS('2013Figures'!$J:$J,'2013Figures'!$C:$C,$A93,'2013Figures'!$H:$H,$B93,'2013Figures'!$I:$I,$C93,'2013Figures'!$B:$B,"BrokerToCy",'2013Figures'!$G:$G,"P1",'2013Figures'!$E:$E,$B$1)</f>
        <v>0</v>
      </c>
      <c r="G93" s="9">
        <f>SUMIFS('2013Figures'!$J:$J,'2013Figures'!$C:$C,$A93,'2013Figures'!$H:$H,$B93,'2013Figures'!$I:$I,$C93,'2013Figures'!$B:$B,"CyToBroker",'2013Figures'!$G:$G,"E1",'2013Figures'!$E:$E,$B$1)</f>
        <v>0</v>
      </c>
      <c r="H93" s="9">
        <f>SUMIFS('2013Figures'!$J:$J,'2013Figures'!$C:$C,$A93,'2013Figures'!$H:$H,$B93,'2013Figures'!$I:$I,$C93,'2013Figures'!$B:$B,"CyToBroker",'2013Figures'!$G:$G,"P1",'2013Figures'!$E:$E,$B$1)</f>
        <v>0</v>
      </c>
      <c r="J93" s="8">
        <v>200701</v>
      </c>
      <c r="L93" s="42">
        <f>SUMIFS('2012Figures'!$J:$J,'2012Figures'!$C:$C,$A93,'2012Figures'!$H:$H,$B93,'2012Figures'!$I:$I,$C93,'2012Figures'!$E:$E,$B$1)</f>
        <v>0</v>
      </c>
      <c r="M93" s="52">
        <f>SUMIFS('2012Figures'!$J:$J,'2012Figures'!$C:$C,$A93,'2012Figures'!$H:$H,$B93,'2012Figures'!$I:$I,$C93,'2012Figures'!$B:$B,"BrokerToCy",'2012Figures'!$G:$G,"E1",'2012Figures'!$E:$E,$B$1)</f>
        <v>0</v>
      </c>
      <c r="N93" s="52">
        <f>SUMIFS('2012Figures'!$J:$J,'2012Figures'!$C:$C,$A93,'2012Figures'!$H:$H,$B93,'2012Figures'!$I:$I,$C93,'2012Figures'!$B:$B,"BrokerToCy",'2012Figures'!$G:$G,"P1",'2012Figures'!$E:$E,$B$1)</f>
        <v>0</v>
      </c>
      <c r="O93" s="52">
        <f>SUMIFS('2012Figures'!$J:$J,'2012Figures'!$C:$C,$A93,'2012Figures'!$H:$H,$B93,'2012Figures'!$I:$I,$C93,'2012Figures'!$B:$B,"CyToBroker",'2012Figures'!$G:$G,"E1",'2012Figures'!$E:$E,$B$1)</f>
        <v>0</v>
      </c>
      <c r="P93" s="52">
        <f>SUMIFS('2012Figures'!$J:$J,'2012Figures'!$C:$C,$A93,'2012Figures'!$H:$H,$B93,'2012Figures'!$I:$I,$C93,'2012Figures'!$B:$B,"CyToBroker",'2012Figures'!$G:$G,"P1",'2012Figures'!$E:$E,$B$1)</f>
        <v>0</v>
      </c>
      <c r="R93" s="46" t="str">
        <f t="shared" si="15"/>
        <v/>
      </c>
      <c r="S93" s="46" t="str">
        <f t="shared" si="15"/>
        <v/>
      </c>
      <c r="T93" s="46" t="str">
        <f t="shared" si="15"/>
        <v/>
      </c>
      <c r="U93" s="46" t="str">
        <f t="shared" si="15"/>
        <v/>
      </c>
      <c r="V93" s="46" t="str">
        <f t="shared" si="15"/>
        <v/>
      </c>
    </row>
    <row r="94" spans="1:22" x14ac:dyDescent="0.2">
      <c r="A94" s="1">
        <v>104</v>
      </c>
      <c r="B94" s="1" t="s">
        <v>94</v>
      </c>
      <c r="C94" s="8">
        <v>1</v>
      </c>
      <c r="D94" s="29">
        <f>SUMIFS('2013Figures'!$J:$J,'2013Figures'!$C:$C,$A94,'2013Figures'!$H:$H,$B94,'2013Figures'!$I:$I,$C94,'2013Figures'!$E:$E,$B$1)</f>
        <v>0</v>
      </c>
      <c r="E94" s="9">
        <f>SUMIFS('2013Figures'!$J:$J,'2013Figures'!$C:$C,$A94,'2013Figures'!$H:$H,$B94,'2013Figures'!$I:$I,$C94,'2013Figures'!$B:$B,"BrokerToCy",'2013Figures'!$G:$G,"E1",'2013Figures'!$E:$E,$B$1)</f>
        <v>0</v>
      </c>
      <c r="F94" s="9">
        <f>SUMIFS('2013Figures'!$J:$J,'2013Figures'!$C:$C,$A94,'2013Figures'!$H:$H,$B94,'2013Figures'!$I:$I,$C94,'2013Figures'!$B:$B,"BrokerToCy",'2013Figures'!$G:$G,"P1",'2013Figures'!$E:$E,$B$1)</f>
        <v>0</v>
      </c>
      <c r="G94" s="9">
        <f>SUMIFS('2013Figures'!$J:$J,'2013Figures'!$C:$C,$A94,'2013Figures'!$H:$H,$B94,'2013Figures'!$I:$I,$C94,'2013Figures'!$B:$B,"CyToBroker",'2013Figures'!$G:$G,"E1",'2013Figures'!$E:$E,$B$1)</f>
        <v>0</v>
      </c>
      <c r="H94" s="9">
        <f>SUMIFS('2013Figures'!$J:$J,'2013Figures'!$C:$C,$A94,'2013Figures'!$H:$H,$B94,'2013Figures'!$I:$I,$C94,'2013Figures'!$B:$B,"CyToBroker",'2013Figures'!$G:$G,"P1",'2013Figures'!$E:$E,$B$1)</f>
        <v>0</v>
      </c>
      <c r="J94" s="8">
        <v>200601</v>
      </c>
      <c r="L94" s="42">
        <f>SUMIFS('2012Figures'!$J:$J,'2012Figures'!$C:$C,$A94,'2012Figures'!$H:$H,$B94,'2012Figures'!$I:$I,$C94,'2012Figures'!$E:$E,$B$1)</f>
        <v>0</v>
      </c>
      <c r="M94" s="52">
        <f>SUMIFS('2012Figures'!$J:$J,'2012Figures'!$C:$C,$A94,'2012Figures'!$H:$H,$B94,'2012Figures'!$I:$I,$C94,'2012Figures'!$B:$B,"BrokerToCy",'2012Figures'!$G:$G,"E1",'2012Figures'!$E:$E,$B$1)</f>
        <v>0</v>
      </c>
      <c r="N94" s="52">
        <f>SUMIFS('2012Figures'!$J:$J,'2012Figures'!$C:$C,$A94,'2012Figures'!$H:$H,$B94,'2012Figures'!$I:$I,$C94,'2012Figures'!$B:$B,"BrokerToCy",'2012Figures'!$G:$G,"P1",'2012Figures'!$E:$E,$B$1)</f>
        <v>0</v>
      </c>
      <c r="O94" s="52">
        <f>SUMIFS('2012Figures'!$J:$J,'2012Figures'!$C:$C,$A94,'2012Figures'!$H:$H,$B94,'2012Figures'!$I:$I,$C94,'2012Figures'!$B:$B,"CyToBroker",'2012Figures'!$G:$G,"E1",'2012Figures'!$E:$E,$B$1)</f>
        <v>0</v>
      </c>
      <c r="P94" s="52">
        <f>SUMIFS('2012Figures'!$J:$J,'2012Figures'!$C:$C,$A94,'2012Figures'!$H:$H,$B94,'2012Figures'!$I:$I,$C94,'2012Figures'!$B:$B,"CyToBroker",'2012Figures'!$G:$G,"P1",'2012Figures'!$E:$E,$B$1)</f>
        <v>0</v>
      </c>
      <c r="R94" s="46" t="str">
        <f t="shared" si="15"/>
        <v/>
      </c>
      <c r="S94" s="46" t="str">
        <f t="shared" si="15"/>
        <v/>
      </c>
      <c r="T94" s="46" t="str">
        <f t="shared" si="15"/>
        <v/>
      </c>
      <c r="U94" s="46" t="str">
        <f t="shared" si="15"/>
        <v/>
      </c>
      <c r="V94" s="46" t="str">
        <f t="shared" si="15"/>
        <v/>
      </c>
    </row>
    <row r="95" spans="1:22" x14ac:dyDescent="0.2">
      <c r="A95" s="1">
        <v>104</v>
      </c>
      <c r="B95" s="1" t="s">
        <v>94</v>
      </c>
      <c r="D95" s="29">
        <f>SUMIFS('2013Figures'!$J:$J,'2013Figures'!$C:$C,$A95,'2013Figures'!$H:$H,$B95,'2013Figures'!$I:$I,"",'2013Figures'!$E:$E,$B$1)</f>
        <v>0</v>
      </c>
      <c r="E95" s="9">
        <f>SUMIFS('2013Figures'!$J:$J,'2013Figures'!$C:$C,$A95,'2013Figures'!$H:$H,$B95,'2013Figures'!$I:$I,"",'2013Figures'!$B:$B,"BrokerToCy",'2013Figures'!$G:$G,"E1",'2013Figures'!$E:$E,$B$1)</f>
        <v>0</v>
      </c>
      <c r="F95" s="9">
        <f>SUMIFS('2013Figures'!$J:$J,'2013Figures'!$C:$C,$A95,'2013Figures'!$H:$H,$B95,'2013Figures'!$I:$I,"",'2013Figures'!$B:$B,"BrokerToCy",'2013Figures'!$G:$G,"P1",'2013Figures'!$E:$E,$B$1)</f>
        <v>0</v>
      </c>
      <c r="G95" s="9">
        <f>SUMIFS('2013Figures'!$J:$J,'2013Figures'!$C:$C,$A95,'2013Figures'!$H:$H,$B95,'2013Figures'!$I:$I,"",'2013Figures'!$B:$B,"CyToBroker",'2013Figures'!$G:$G,"E1",'2013Figures'!$E:$E,$B$1)</f>
        <v>0</v>
      </c>
      <c r="H95" s="9">
        <f>SUMIFS('2013Figures'!$J:$J,'2013Figures'!$C:$C,$A95,'2013Figures'!$H:$H,$B95,'2013Figures'!$I:$I,"",'2013Figures'!$B:$B,"CyToBroker",'2013Figures'!$G:$G,"P1",'2013Figures'!$E:$E,$B$1)</f>
        <v>0</v>
      </c>
      <c r="J95" s="8" t="s">
        <v>131</v>
      </c>
      <c r="L95" s="42">
        <f>SUMIFS('2012Figures'!$J:$J,'2012Figures'!$C:$C,$A95,'2012Figures'!$H:$H,$B95,'2012Figures'!$I:$I,"",'2012Figures'!$E:$E,$B$1)</f>
        <v>0</v>
      </c>
      <c r="M95" s="52">
        <f>SUMIFS('2012Figures'!$J:$J,'2012Figures'!$C:$C,$A95,'2012Figures'!$H:$H,$B95,'2012Figures'!$I:$I,"",'2012Figures'!$B:$B,"BrokerToCy",'2012Figures'!$G:$G,"E1",'2012Figures'!$E:$E,$B$1)</f>
        <v>0</v>
      </c>
      <c r="N95" s="52">
        <f>SUMIFS('2012Figures'!$J:$J,'2012Figures'!$C:$C,$A95,'2012Figures'!$H:$H,$B95,'2012Figures'!$I:$I,"",'2012Figures'!$B:$B,"BrokerToCy",'2012Figures'!$G:$G,"P1",'2012Figures'!$E:$E,$B$1)</f>
        <v>0</v>
      </c>
      <c r="O95" s="52">
        <f>SUMIFS('2012Figures'!$J:$J,'2012Figures'!$C:$C,$A95,'2012Figures'!$H:$H,$B95,'2012Figures'!$I:$I,"",'2012Figures'!$B:$B,"CyToBroker",'2012Figures'!$G:$G,"E1",'2012Figures'!$E:$E,$B$1)</f>
        <v>0</v>
      </c>
      <c r="P95" s="52">
        <f>SUMIFS('2012Figures'!$J:$J,'2012Figures'!$C:$C,$A95,'2012Figures'!$H:$H,$B95,'2012Figures'!$I:$I,"",'2012Figures'!$B:$B,"CyToBroker",'2012Figures'!$G:$G,"P1",'2012Figures'!$E:$E,$B$1)</f>
        <v>0</v>
      </c>
      <c r="R95" s="46" t="str">
        <f t="shared" si="15"/>
        <v/>
      </c>
      <c r="S95" s="46" t="str">
        <f t="shared" si="15"/>
        <v/>
      </c>
      <c r="T95" s="46" t="str">
        <f t="shared" si="15"/>
        <v/>
      </c>
      <c r="U95" s="46" t="str">
        <f t="shared" si="15"/>
        <v/>
      </c>
      <c r="V95" s="46" t="str">
        <f t="shared" si="15"/>
        <v/>
      </c>
    </row>
    <row r="96" spans="1:22" x14ac:dyDescent="0.2">
      <c r="A96" s="1">
        <v>104</v>
      </c>
      <c r="B96" s="1" t="s">
        <v>58</v>
      </c>
      <c r="C96" s="8">
        <v>3</v>
      </c>
      <c r="D96" s="29">
        <f>SUMIFS('2013Figures'!$J:$J,'2013Figures'!$C:$C,$A96,'2013Figures'!$H:$H,$B96,'2013Figures'!$I:$I,$C96,'2013Figures'!$E:$E,$B$1)</f>
        <v>0</v>
      </c>
      <c r="E96" s="9">
        <f>SUMIFS('2013Figures'!$J:$J,'2013Figures'!$C:$C,$A96,'2013Figures'!$H:$H,$B96,'2013Figures'!$I:$I,$C96,'2013Figures'!$B:$B,"BrokerToCy",'2013Figures'!$G:$G,"E1",'2013Figures'!$E:$E,$B$1)</f>
        <v>0</v>
      </c>
      <c r="F96" s="9">
        <f>SUMIFS('2013Figures'!$J:$J,'2013Figures'!$C:$C,$A96,'2013Figures'!$H:$H,$B96,'2013Figures'!$I:$I,$C96,'2013Figures'!$B:$B,"BrokerToCy",'2013Figures'!$G:$G,"P1",'2013Figures'!$E:$E,$B$1)</f>
        <v>0</v>
      </c>
      <c r="G96" s="9">
        <f>SUMIFS('2013Figures'!$J:$J,'2013Figures'!$C:$C,$A96,'2013Figures'!$H:$H,$B96,'2013Figures'!$I:$I,$C96,'2013Figures'!$B:$B,"CyToBroker",'2013Figures'!$G:$G,"E1",'2013Figures'!$E:$E,$B$1)</f>
        <v>0</v>
      </c>
      <c r="H96" s="9">
        <f>SUMIFS('2013Figures'!$J:$J,'2013Figures'!$C:$C,$A96,'2013Figures'!$H:$H,$B96,'2013Figures'!$I:$I,$C96,'2013Figures'!$B:$B,"CyToBroker",'2013Figures'!$G:$G,"P1",'2013Figures'!$E:$E,$B$1)</f>
        <v>0</v>
      </c>
      <c r="I96" s="30"/>
      <c r="J96" s="31">
        <v>201001</v>
      </c>
      <c r="K96" s="30"/>
      <c r="L96" s="42">
        <f>SUMIFS('2012Figures'!$J:$J,'2012Figures'!$C:$C,$A96,'2012Figures'!$H:$H,$B96,'2012Figures'!$I:$I,$C96,'2012Figures'!$E:$E,$B$1)</f>
        <v>0</v>
      </c>
      <c r="M96" s="52">
        <f>SUMIFS('2012Figures'!$J:$J,'2012Figures'!$C:$C,$A96,'2012Figures'!$H:$H,$B96,'2012Figures'!$I:$I,$C96,'2012Figures'!$B:$B,"BrokerToCy",'2012Figures'!$G:$G,"E1",'2012Figures'!$E:$E,$B$1)</f>
        <v>0</v>
      </c>
      <c r="N96" s="52">
        <f>SUMIFS('2012Figures'!$J:$J,'2012Figures'!$C:$C,$A96,'2012Figures'!$H:$H,$B96,'2012Figures'!$I:$I,$C96,'2012Figures'!$B:$B,"BrokerToCy",'2012Figures'!$G:$G,"P1",'2012Figures'!$E:$E,$B$1)</f>
        <v>0</v>
      </c>
      <c r="O96" s="52">
        <f>SUMIFS('2012Figures'!$J:$J,'2012Figures'!$C:$C,$A96,'2012Figures'!$H:$H,$B96,'2012Figures'!$I:$I,$C96,'2012Figures'!$B:$B,"CyToBroker",'2012Figures'!$G:$G,"E1",'2012Figures'!$E:$E,$B$1)</f>
        <v>0</v>
      </c>
      <c r="P96" s="52">
        <f>SUMIFS('2012Figures'!$J:$J,'2012Figures'!$C:$C,$A96,'2012Figures'!$H:$H,$B96,'2012Figures'!$I:$I,$C96,'2012Figures'!$B:$B,"CyToBroker",'2012Figures'!$G:$G,"P1",'2012Figures'!$E:$E,$B$1)</f>
        <v>0</v>
      </c>
      <c r="Q96" s="30"/>
      <c r="R96" s="46" t="str">
        <f t="shared" si="15"/>
        <v/>
      </c>
      <c r="S96" s="46" t="str">
        <f t="shared" si="15"/>
        <v/>
      </c>
      <c r="T96" s="46" t="str">
        <f t="shared" si="15"/>
        <v/>
      </c>
      <c r="U96" s="46" t="str">
        <f t="shared" si="15"/>
        <v/>
      </c>
      <c r="V96" s="46" t="str">
        <f t="shared" si="15"/>
        <v/>
      </c>
    </row>
    <row r="97" spans="1:22" x14ac:dyDescent="0.2">
      <c r="A97" s="1">
        <v>104</v>
      </c>
      <c r="B97" s="1" t="s">
        <v>58</v>
      </c>
      <c r="C97" s="8">
        <v>2</v>
      </c>
      <c r="D97" s="29">
        <f>SUMIFS('2013Figures'!$J:$J,'2013Figures'!$C:$C,$A97,'2013Figures'!$H:$H,$B97,'2013Figures'!$I:$I,$C97,'2013Figures'!$E:$E,$B$1)</f>
        <v>0</v>
      </c>
      <c r="E97" s="9">
        <f>SUMIFS('2013Figures'!$J:$J,'2013Figures'!$C:$C,$A97,'2013Figures'!$H:$H,$B97,'2013Figures'!$I:$I,$C97,'2013Figures'!$B:$B,"BrokerToCy",'2013Figures'!$G:$G,"E1",'2013Figures'!$E:$E,$B$1)</f>
        <v>0</v>
      </c>
      <c r="F97" s="9">
        <f>SUMIFS('2013Figures'!$J:$J,'2013Figures'!$C:$C,$A97,'2013Figures'!$H:$H,$B97,'2013Figures'!$I:$I,$C97,'2013Figures'!$B:$B,"BrokerToCy",'2013Figures'!$G:$G,"P1",'2013Figures'!$E:$E,$B$1)</f>
        <v>0</v>
      </c>
      <c r="G97" s="9">
        <f>SUMIFS('2013Figures'!$J:$J,'2013Figures'!$C:$C,$A97,'2013Figures'!$H:$H,$B97,'2013Figures'!$I:$I,$C97,'2013Figures'!$B:$B,"CyToBroker",'2013Figures'!$G:$G,"E1",'2013Figures'!$E:$E,$B$1)</f>
        <v>0</v>
      </c>
      <c r="H97" s="9">
        <f>SUMIFS('2013Figures'!$J:$J,'2013Figures'!$C:$C,$A97,'2013Figures'!$H:$H,$B97,'2013Figures'!$I:$I,$C97,'2013Figures'!$B:$B,"CyToBroker",'2013Figures'!$G:$G,"P1",'2013Figures'!$E:$E,$B$1)</f>
        <v>0</v>
      </c>
      <c r="J97" s="8">
        <v>200701</v>
      </c>
      <c r="L97" s="42">
        <f>SUMIFS('2012Figures'!$J:$J,'2012Figures'!$C:$C,$A97,'2012Figures'!$H:$H,$B97,'2012Figures'!$I:$I,$C97,'2012Figures'!$E:$E,$B$1)</f>
        <v>0</v>
      </c>
      <c r="M97" s="52">
        <f>SUMIFS('2012Figures'!$J:$J,'2012Figures'!$C:$C,$A97,'2012Figures'!$H:$H,$B97,'2012Figures'!$I:$I,$C97,'2012Figures'!$B:$B,"BrokerToCy",'2012Figures'!$G:$G,"E1",'2012Figures'!$E:$E,$B$1)</f>
        <v>0</v>
      </c>
      <c r="N97" s="52">
        <f>SUMIFS('2012Figures'!$J:$J,'2012Figures'!$C:$C,$A97,'2012Figures'!$H:$H,$B97,'2012Figures'!$I:$I,$C97,'2012Figures'!$B:$B,"BrokerToCy",'2012Figures'!$G:$G,"P1",'2012Figures'!$E:$E,$B$1)</f>
        <v>0</v>
      </c>
      <c r="O97" s="52">
        <f>SUMIFS('2012Figures'!$J:$J,'2012Figures'!$C:$C,$A97,'2012Figures'!$H:$H,$B97,'2012Figures'!$I:$I,$C97,'2012Figures'!$B:$B,"CyToBroker",'2012Figures'!$G:$G,"E1",'2012Figures'!$E:$E,$B$1)</f>
        <v>0</v>
      </c>
      <c r="P97" s="52">
        <f>SUMIFS('2012Figures'!$J:$J,'2012Figures'!$C:$C,$A97,'2012Figures'!$H:$H,$B97,'2012Figures'!$I:$I,$C97,'2012Figures'!$B:$B,"CyToBroker",'2012Figures'!$G:$G,"P1",'2012Figures'!$E:$E,$B$1)</f>
        <v>0</v>
      </c>
      <c r="R97" s="46" t="str">
        <f t="shared" ref="R97:V160" si="18">IF(L97=0,"",ROUND(D97/L97-1,2))</f>
        <v/>
      </c>
      <c r="S97" s="46" t="str">
        <f t="shared" si="18"/>
        <v/>
      </c>
      <c r="T97" s="46" t="str">
        <f t="shared" si="18"/>
        <v/>
      </c>
      <c r="U97" s="46" t="str">
        <f t="shared" si="18"/>
        <v/>
      </c>
      <c r="V97" s="46" t="str">
        <f t="shared" si="18"/>
        <v/>
      </c>
    </row>
    <row r="98" spans="1:22" x14ac:dyDescent="0.2">
      <c r="A98" s="1">
        <v>104</v>
      </c>
      <c r="B98" s="1" t="s">
        <v>58</v>
      </c>
      <c r="C98" s="8">
        <v>1</v>
      </c>
      <c r="D98" s="29">
        <f>SUMIFS('2013Figures'!$J:$J,'2013Figures'!$C:$C,$A98,'2013Figures'!$H:$H,$B98,'2013Figures'!$I:$I,$C98,'2013Figures'!$E:$E,$B$1)</f>
        <v>0</v>
      </c>
      <c r="E98" s="9">
        <f>SUMIFS('2013Figures'!$J:$J,'2013Figures'!$C:$C,$A98,'2013Figures'!$H:$H,$B98,'2013Figures'!$I:$I,$C98,'2013Figures'!$B:$B,"BrokerToCy",'2013Figures'!$G:$G,"E1",'2013Figures'!$E:$E,$B$1)</f>
        <v>0</v>
      </c>
      <c r="F98" s="9">
        <f>SUMIFS('2013Figures'!$J:$J,'2013Figures'!$C:$C,$A98,'2013Figures'!$H:$H,$B98,'2013Figures'!$I:$I,$C98,'2013Figures'!$B:$B,"BrokerToCy",'2013Figures'!$G:$G,"P1",'2013Figures'!$E:$E,$B$1)</f>
        <v>0</v>
      </c>
      <c r="G98" s="9">
        <f>SUMIFS('2013Figures'!$J:$J,'2013Figures'!$C:$C,$A98,'2013Figures'!$H:$H,$B98,'2013Figures'!$I:$I,$C98,'2013Figures'!$B:$B,"CyToBroker",'2013Figures'!$G:$G,"E1",'2013Figures'!$E:$E,$B$1)</f>
        <v>0</v>
      </c>
      <c r="H98" s="9">
        <f>SUMIFS('2013Figures'!$J:$J,'2013Figures'!$C:$C,$A98,'2013Figures'!$H:$H,$B98,'2013Figures'!$I:$I,$C98,'2013Figures'!$B:$B,"CyToBroker",'2013Figures'!$G:$G,"P1",'2013Figures'!$E:$E,$B$1)</f>
        <v>0</v>
      </c>
      <c r="J98" s="8">
        <v>200601</v>
      </c>
      <c r="L98" s="42">
        <f>SUMIFS('2012Figures'!$J:$J,'2012Figures'!$C:$C,$A98,'2012Figures'!$H:$H,$B98,'2012Figures'!$I:$I,$C98,'2012Figures'!$E:$E,$B$1)</f>
        <v>0</v>
      </c>
      <c r="M98" s="52">
        <f>SUMIFS('2012Figures'!$J:$J,'2012Figures'!$C:$C,$A98,'2012Figures'!$H:$H,$B98,'2012Figures'!$I:$I,$C98,'2012Figures'!$B:$B,"BrokerToCy",'2012Figures'!$G:$G,"E1",'2012Figures'!$E:$E,$B$1)</f>
        <v>0</v>
      </c>
      <c r="N98" s="52">
        <f>SUMIFS('2012Figures'!$J:$J,'2012Figures'!$C:$C,$A98,'2012Figures'!$H:$H,$B98,'2012Figures'!$I:$I,$C98,'2012Figures'!$B:$B,"BrokerToCy",'2012Figures'!$G:$G,"P1",'2012Figures'!$E:$E,$B$1)</f>
        <v>0</v>
      </c>
      <c r="O98" s="52">
        <f>SUMIFS('2012Figures'!$J:$J,'2012Figures'!$C:$C,$A98,'2012Figures'!$H:$H,$B98,'2012Figures'!$I:$I,$C98,'2012Figures'!$B:$B,"CyToBroker",'2012Figures'!$G:$G,"E1",'2012Figures'!$E:$E,$B$1)</f>
        <v>0</v>
      </c>
      <c r="P98" s="52">
        <f>SUMIFS('2012Figures'!$J:$J,'2012Figures'!$C:$C,$A98,'2012Figures'!$H:$H,$B98,'2012Figures'!$I:$I,$C98,'2012Figures'!$B:$B,"CyToBroker",'2012Figures'!$G:$G,"P1",'2012Figures'!$E:$E,$B$1)</f>
        <v>0</v>
      </c>
      <c r="R98" s="46" t="str">
        <f t="shared" si="18"/>
        <v/>
      </c>
      <c r="S98" s="46" t="str">
        <f t="shared" si="18"/>
        <v/>
      </c>
      <c r="T98" s="46" t="str">
        <f t="shared" si="18"/>
        <v/>
      </c>
      <c r="U98" s="46" t="str">
        <f t="shared" si="18"/>
        <v/>
      </c>
      <c r="V98" s="46" t="str">
        <f t="shared" si="18"/>
        <v/>
      </c>
    </row>
    <row r="99" spans="1:22" x14ac:dyDescent="0.2">
      <c r="A99" s="1">
        <v>104</v>
      </c>
      <c r="B99" s="1" t="s">
        <v>58</v>
      </c>
      <c r="D99" s="29">
        <f>SUMIFS('2013Figures'!$J:$J,'2013Figures'!$C:$C,$A99,'2013Figures'!$H:$H,$B99,'2013Figures'!$I:$I,"",'2013Figures'!$E:$E,$B$1)</f>
        <v>0</v>
      </c>
      <c r="E99" s="9">
        <f>SUMIFS('2013Figures'!$J:$J,'2013Figures'!$C:$C,$A99,'2013Figures'!$H:$H,$B99,'2013Figures'!$I:$I,"",'2013Figures'!$B:$B,"BrokerToCy",'2013Figures'!$G:$G,"E1",'2013Figures'!$E:$E,$B$1)</f>
        <v>0</v>
      </c>
      <c r="F99" s="9">
        <f>SUMIFS('2013Figures'!$J:$J,'2013Figures'!$C:$C,$A99,'2013Figures'!$H:$H,$B99,'2013Figures'!$I:$I,"",'2013Figures'!$B:$B,"BrokerToCy",'2013Figures'!$G:$G,"P1",'2013Figures'!$E:$E,$B$1)</f>
        <v>0</v>
      </c>
      <c r="G99" s="9">
        <f>SUMIFS('2013Figures'!$J:$J,'2013Figures'!$C:$C,$A99,'2013Figures'!$H:$H,$B99,'2013Figures'!$I:$I,"",'2013Figures'!$B:$B,"CyToBroker",'2013Figures'!$G:$G,"E1",'2013Figures'!$E:$E,$B$1)</f>
        <v>0</v>
      </c>
      <c r="H99" s="9">
        <f>SUMIFS('2013Figures'!$J:$J,'2013Figures'!$C:$C,$A99,'2013Figures'!$H:$H,$B99,'2013Figures'!$I:$I,"",'2013Figures'!$B:$B,"CyToBroker",'2013Figures'!$G:$G,"P1",'2013Figures'!$E:$E,$B$1)</f>
        <v>0</v>
      </c>
      <c r="J99" s="8" t="s">
        <v>131</v>
      </c>
      <c r="L99" s="42">
        <f>SUMIFS('2012Figures'!$J:$J,'2012Figures'!$C:$C,$A99,'2012Figures'!$H:$H,$B99,'2012Figures'!$I:$I,"",'2012Figures'!$E:$E,$B$1)</f>
        <v>0</v>
      </c>
      <c r="M99" s="52">
        <f>SUMIFS('2012Figures'!$J:$J,'2012Figures'!$C:$C,$A99,'2012Figures'!$H:$H,$B99,'2012Figures'!$I:$I,"",'2012Figures'!$B:$B,"BrokerToCy",'2012Figures'!$G:$G,"E1",'2012Figures'!$E:$E,$B$1)</f>
        <v>0</v>
      </c>
      <c r="N99" s="52">
        <f>SUMIFS('2012Figures'!$J:$J,'2012Figures'!$C:$C,$A99,'2012Figures'!$H:$H,$B99,'2012Figures'!$I:$I,"",'2012Figures'!$B:$B,"BrokerToCy",'2012Figures'!$G:$G,"P1",'2012Figures'!$E:$E,$B$1)</f>
        <v>0</v>
      </c>
      <c r="O99" s="52">
        <f>SUMIFS('2012Figures'!$J:$J,'2012Figures'!$C:$C,$A99,'2012Figures'!$H:$H,$B99,'2012Figures'!$I:$I,"",'2012Figures'!$B:$B,"CyToBroker",'2012Figures'!$G:$G,"E1",'2012Figures'!$E:$E,$B$1)</f>
        <v>0</v>
      </c>
      <c r="P99" s="52">
        <f>SUMIFS('2012Figures'!$J:$J,'2012Figures'!$C:$C,$A99,'2012Figures'!$H:$H,$B99,'2012Figures'!$I:$I,"",'2012Figures'!$B:$B,"CyToBroker",'2012Figures'!$G:$G,"P1",'2012Figures'!$E:$E,$B$1)</f>
        <v>0</v>
      </c>
      <c r="R99" s="46" t="str">
        <f t="shared" si="18"/>
        <v/>
      </c>
      <c r="S99" s="46" t="str">
        <f t="shared" si="18"/>
        <v/>
      </c>
      <c r="T99" s="46" t="str">
        <f t="shared" si="18"/>
        <v/>
      </c>
      <c r="U99" s="46" t="str">
        <f t="shared" si="18"/>
        <v/>
      </c>
      <c r="V99" s="46" t="str">
        <f t="shared" si="18"/>
        <v/>
      </c>
    </row>
    <row r="100" spans="1:22" x14ac:dyDescent="0.2">
      <c r="A100" s="1">
        <v>104</v>
      </c>
      <c r="B100" s="1" t="s">
        <v>95</v>
      </c>
      <c r="C100" s="8">
        <v>11</v>
      </c>
      <c r="D100" s="29">
        <f>SUMIFS('2013Figures'!$J:$J,'2013Figures'!$C:$C,$A100,'2013Figures'!$H:$H,$B100,'2013Figures'!$I:$I,$C100,'2013Figures'!$E:$E,$B$1)</f>
        <v>0</v>
      </c>
      <c r="E100" s="9">
        <f>SUMIFS('2013Figures'!$J:$J,'2013Figures'!$C:$C,$A100,'2013Figures'!$H:$H,$B100,'2013Figures'!$I:$I,$C100,'2013Figures'!$B:$B,"BrokerToCy",'2013Figures'!$G:$G,"E1",'2013Figures'!$E:$E,$B$1)</f>
        <v>0</v>
      </c>
      <c r="F100" s="9">
        <f>SUMIFS('2013Figures'!$J:$J,'2013Figures'!$C:$C,$A100,'2013Figures'!$H:$H,$B100,'2013Figures'!$I:$I,$C100,'2013Figures'!$B:$B,"BrokerToCy",'2013Figures'!$G:$G,"P1",'2013Figures'!$E:$E,$B$1)</f>
        <v>0</v>
      </c>
      <c r="G100" s="9">
        <f>SUMIFS('2013Figures'!$J:$J,'2013Figures'!$C:$C,$A100,'2013Figures'!$H:$H,$B100,'2013Figures'!$I:$I,$C100,'2013Figures'!$B:$B,"CyToBroker",'2013Figures'!$G:$G,"E1",'2013Figures'!$E:$E,$B$1)</f>
        <v>0</v>
      </c>
      <c r="H100" s="9">
        <f>SUMIFS('2013Figures'!$J:$J,'2013Figures'!$C:$C,$A100,'2013Figures'!$H:$H,$B100,'2013Figures'!$I:$I,$C100,'2013Figures'!$B:$B,"CyToBroker",'2013Figures'!$G:$G,"P1",'2013Figures'!$E:$E,$B$1)</f>
        <v>0</v>
      </c>
      <c r="L100" s="42">
        <f>SUMIFS('2012Figures'!$J:$J,'2012Figures'!$C:$C,$A100,'2012Figures'!$H:$H,$B100,'2012Figures'!$I:$I,$C100,'2012Figures'!$E:$E,$B$1)</f>
        <v>0</v>
      </c>
      <c r="M100" s="52">
        <f>SUMIFS('2012Figures'!$J:$J,'2012Figures'!$C:$C,$A100,'2012Figures'!$H:$H,$B100,'2012Figures'!$I:$I,$C100,'2012Figures'!$B:$B,"BrokerToCy",'2012Figures'!$G:$G,"E1",'2012Figures'!$E:$E,$B$1)</f>
        <v>0</v>
      </c>
      <c r="N100" s="52">
        <f>SUMIFS('2012Figures'!$J:$J,'2012Figures'!$C:$C,$A100,'2012Figures'!$H:$H,$B100,'2012Figures'!$I:$I,$C100,'2012Figures'!$B:$B,"BrokerToCy",'2012Figures'!$G:$G,"P1",'2012Figures'!$E:$E,$B$1)</f>
        <v>0</v>
      </c>
      <c r="O100" s="52">
        <f>SUMIFS('2012Figures'!$J:$J,'2012Figures'!$C:$C,$A100,'2012Figures'!$H:$H,$B100,'2012Figures'!$I:$I,$C100,'2012Figures'!$B:$B,"CyToBroker",'2012Figures'!$G:$G,"E1",'2012Figures'!$E:$E,$B$1)</f>
        <v>0</v>
      </c>
      <c r="P100" s="52">
        <f>SUMIFS('2012Figures'!$J:$J,'2012Figures'!$C:$C,$A100,'2012Figures'!$H:$H,$B100,'2012Figures'!$I:$I,$C100,'2012Figures'!$B:$B,"CyToBroker",'2012Figures'!$G:$G,"P1",'2012Figures'!$E:$E,$B$1)</f>
        <v>0</v>
      </c>
      <c r="R100" s="46" t="str">
        <f t="shared" si="18"/>
        <v/>
      </c>
      <c r="S100" s="46" t="str">
        <f t="shared" si="18"/>
        <v/>
      </c>
      <c r="T100" s="46" t="str">
        <f t="shared" si="18"/>
        <v/>
      </c>
      <c r="U100" s="46" t="str">
        <f t="shared" si="18"/>
        <v/>
      </c>
      <c r="V100" s="46" t="str">
        <f t="shared" si="18"/>
        <v/>
      </c>
    </row>
    <row r="101" spans="1:22" x14ac:dyDescent="0.2">
      <c r="A101" s="1">
        <v>104</v>
      </c>
      <c r="B101" s="1" t="s">
        <v>95</v>
      </c>
      <c r="C101" s="8">
        <v>10</v>
      </c>
      <c r="D101" s="29">
        <f>SUMIFS('2013Figures'!$J:$J,'2013Figures'!$C:$C,$A101,'2013Figures'!$H:$H,$B101,'2013Figures'!$I:$I,$C101,'2013Figures'!$E:$E,$B$1)</f>
        <v>0</v>
      </c>
      <c r="E101" s="9">
        <f>SUMIFS('2013Figures'!$J:$J,'2013Figures'!$C:$C,$A101,'2013Figures'!$H:$H,$B101,'2013Figures'!$I:$I,$C101,'2013Figures'!$B:$B,"BrokerToCy",'2013Figures'!$G:$G,"E1",'2013Figures'!$E:$E,$B$1)</f>
        <v>0</v>
      </c>
      <c r="F101" s="9">
        <f>SUMIFS('2013Figures'!$J:$J,'2013Figures'!$C:$C,$A101,'2013Figures'!$H:$H,$B101,'2013Figures'!$I:$I,$C101,'2013Figures'!$B:$B,"BrokerToCy",'2013Figures'!$G:$G,"P1",'2013Figures'!$E:$E,$B$1)</f>
        <v>0</v>
      </c>
      <c r="G101" s="9">
        <f>SUMIFS('2013Figures'!$J:$J,'2013Figures'!$C:$C,$A101,'2013Figures'!$H:$H,$B101,'2013Figures'!$I:$I,$C101,'2013Figures'!$B:$B,"CyToBroker",'2013Figures'!$G:$G,"E1",'2013Figures'!$E:$E,$B$1)</f>
        <v>0</v>
      </c>
      <c r="H101" s="9">
        <f>SUMIFS('2013Figures'!$J:$J,'2013Figures'!$C:$C,$A101,'2013Figures'!$H:$H,$B101,'2013Figures'!$I:$I,$C101,'2013Figures'!$B:$B,"CyToBroker",'2013Figures'!$G:$G,"P1",'2013Figures'!$E:$E,$B$1)</f>
        <v>0</v>
      </c>
      <c r="J101" s="8">
        <v>201501</v>
      </c>
      <c r="L101" s="42">
        <f>SUMIFS('2012Figures'!$J:$J,'2012Figures'!$C:$C,$A101,'2012Figures'!$H:$H,$B101,'2012Figures'!$I:$I,$C101,'2012Figures'!$E:$E,$B$1)</f>
        <v>0</v>
      </c>
      <c r="M101" s="52">
        <f>SUMIFS('2012Figures'!$J:$J,'2012Figures'!$C:$C,$A101,'2012Figures'!$H:$H,$B101,'2012Figures'!$I:$I,$C101,'2012Figures'!$B:$B,"BrokerToCy",'2012Figures'!$G:$G,"E1",'2012Figures'!$E:$E,$B$1)</f>
        <v>0</v>
      </c>
      <c r="N101" s="52">
        <f>SUMIFS('2012Figures'!$J:$J,'2012Figures'!$C:$C,$A101,'2012Figures'!$H:$H,$B101,'2012Figures'!$I:$I,$C101,'2012Figures'!$B:$B,"BrokerToCy",'2012Figures'!$G:$G,"P1",'2012Figures'!$E:$E,$B$1)</f>
        <v>0</v>
      </c>
      <c r="O101" s="52">
        <f>SUMIFS('2012Figures'!$J:$J,'2012Figures'!$C:$C,$A101,'2012Figures'!$H:$H,$B101,'2012Figures'!$I:$I,$C101,'2012Figures'!$B:$B,"CyToBroker",'2012Figures'!$G:$G,"E1",'2012Figures'!$E:$E,$B$1)</f>
        <v>0</v>
      </c>
      <c r="P101" s="52">
        <f>SUMIFS('2012Figures'!$J:$J,'2012Figures'!$C:$C,$A101,'2012Figures'!$H:$H,$B101,'2012Figures'!$I:$I,$C101,'2012Figures'!$B:$B,"CyToBroker",'2012Figures'!$G:$G,"P1",'2012Figures'!$E:$E,$B$1)</f>
        <v>0</v>
      </c>
      <c r="R101" s="46" t="str">
        <f t="shared" si="18"/>
        <v/>
      </c>
      <c r="S101" s="46" t="str">
        <f t="shared" si="18"/>
        <v/>
      </c>
      <c r="T101" s="46" t="str">
        <f t="shared" si="18"/>
        <v/>
      </c>
      <c r="U101" s="46" t="str">
        <f t="shared" si="18"/>
        <v/>
      </c>
      <c r="V101" s="46" t="str">
        <f t="shared" si="18"/>
        <v/>
      </c>
    </row>
    <row r="102" spans="1:22" x14ac:dyDescent="0.2">
      <c r="A102" s="1">
        <v>104</v>
      </c>
      <c r="B102" s="1" t="s">
        <v>95</v>
      </c>
      <c r="C102" s="8">
        <v>9</v>
      </c>
      <c r="D102" s="29">
        <f>SUMIFS('2013Figures'!$J:$J,'2013Figures'!$C:$C,$A102,'2013Figures'!$H:$H,$B102,'2013Figures'!$I:$I,$C102,'2013Figures'!$E:$E,$B$1)</f>
        <v>0</v>
      </c>
      <c r="E102" s="9">
        <f>SUMIFS('2013Figures'!$J:$J,'2013Figures'!$C:$C,$A102,'2013Figures'!$H:$H,$B102,'2013Figures'!$I:$I,$C102,'2013Figures'!$B:$B,"BrokerToCy",'2013Figures'!$G:$G,"E1",'2013Figures'!$E:$E,$B$1)</f>
        <v>0</v>
      </c>
      <c r="F102" s="9">
        <f>SUMIFS('2013Figures'!$J:$J,'2013Figures'!$C:$C,$A102,'2013Figures'!$H:$H,$B102,'2013Figures'!$I:$I,$C102,'2013Figures'!$B:$B,"BrokerToCy",'2013Figures'!$G:$G,"P1",'2013Figures'!$E:$E,$B$1)</f>
        <v>0</v>
      </c>
      <c r="G102" s="9">
        <f>SUMIFS('2013Figures'!$J:$J,'2013Figures'!$C:$C,$A102,'2013Figures'!$H:$H,$B102,'2013Figures'!$I:$I,$C102,'2013Figures'!$B:$B,"CyToBroker",'2013Figures'!$G:$G,"E1",'2013Figures'!$E:$E,$B$1)</f>
        <v>0</v>
      </c>
      <c r="H102" s="9">
        <f>SUMIFS('2013Figures'!$J:$J,'2013Figures'!$C:$C,$A102,'2013Figures'!$H:$H,$B102,'2013Figures'!$I:$I,$C102,'2013Figures'!$B:$B,"CyToBroker",'2013Figures'!$G:$G,"P1",'2013Figures'!$E:$E,$B$1)</f>
        <v>0</v>
      </c>
      <c r="J102" s="8">
        <v>201401</v>
      </c>
      <c r="L102" s="42">
        <f>SUMIFS('2012Figures'!$J:$J,'2012Figures'!$C:$C,$A102,'2012Figures'!$H:$H,$B102,'2012Figures'!$I:$I,$C102,'2012Figures'!$E:$E,$B$1)</f>
        <v>0</v>
      </c>
      <c r="M102" s="52">
        <f>SUMIFS('2012Figures'!$J:$J,'2012Figures'!$C:$C,$A102,'2012Figures'!$H:$H,$B102,'2012Figures'!$I:$I,$C102,'2012Figures'!$B:$B,"BrokerToCy",'2012Figures'!$G:$G,"E1",'2012Figures'!$E:$E,$B$1)</f>
        <v>0</v>
      </c>
      <c r="N102" s="52">
        <f>SUMIFS('2012Figures'!$J:$J,'2012Figures'!$C:$C,$A102,'2012Figures'!$H:$H,$B102,'2012Figures'!$I:$I,$C102,'2012Figures'!$B:$B,"BrokerToCy",'2012Figures'!$G:$G,"P1",'2012Figures'!$E:$E,$B$1)</f>
        <v>0</v>
      </c>
      <c r="O102" s="52">
        <f>SUMIFS('2012Figures'!$J:$J,'2012Figures'!$C:$C,$A102,'2012Figures'!$H:$H,$B102,'2012Figures'!$I:$I,$C102,'2012Figures'!$B:$B,"CyToBroker",'2012Figures'!$G:$G,"E1",'2012Figures'!$E:$E,$B$1)</f>
        <v>0</v>
      </c>
      <c r="P102" s="52">
        <f>SUMIFS('2012Figures'!$J:$J,'2012Figures'!$C:$C,$A102,'2012Figures'!$H:$H,$B102,'2012Figures'!$I:$I,$C102,'2012Figures'!$B:$B,"CyToBroker",'2012Figures'!$G:$G,"P1",'2012Figures'!$E:$E,$B$1)</f>
        <v>0</v>
      </c>
      <c r="R102" s="46" t="str">
        <f t="shared" si="18"/>
        <v/>
      </c>
      <c r="S102" s="46" t="str">
        <f t="shared" si="18"/>
        <v/>
      </c>
      <c r="T102" s="46" t="str">
        <f t="shared" si="18"/>
        <v/>
      </c>
      <c r="U102" s="46" t="str">
        <f t="shared" si="18"/>
        <v/>
      </c>
      <c r="V102" s="46" t="str">
        <f t="shared" si="18"/>
        <v/>
      </c>
    </row>
    <row r="103" spans="1:22" x14ac:dyDescent="0.2">
      <c r="A103" s="1">
        <v>104</v>
      </c>
      <c r="B103" s="1" t="s">
        <v>95</v>
      </c>
      <c r="C103" s="8">
        <v>8</v>
      </c>
      <c r="D103" s="29">
        <f>SUMIFS('2013Figures'!$J:$J,'2013Figures'!$C:$C,$A103,'2013Figures'!$H:$H,$B103,'2013Figures'!$I:$I,$C103,'2013Figures'!$E:$E,$B$1)</f>
        <v>0</v>
      </c>
      <c r="E103" s="9">
        <f>SUMIFS('2013Figures'!$J:$J,'2013Figures'!$C:$C,$A103,'2013Figures'!$H:$H,$B103,'2013Figures'!$I:$I,$C103,'2013Figures'!$B:$B,"BrokerToCy",'2013Figures'!$G:$G,"E1",'2013Figures'!$E:$E,$B$1)</f>
        <v>0</v>
      </c>
      <c r="F103" s="9">
        <f>SUMIFS('2013Figures'!$J:$J,'2013Figures'!$C:$C,$A103,'2013Figures'!$H:$H,$B103,'2013Figures'!$I:$I,$C103,'2013Figures'!$B:$B,"BrokerToCy",'2013Figures'!$G:$G,"P1",'2013Figures'!$E:$E,$B$1)</f>
        <v>0</v>
      </c>
      <c r="G103" s="9">
        <f>SUMIFS('2013Figures'!$J:$J,'2013Figures'!$C:$C,$A103,'2013Figures'!$H:$H,$B103,'2013Figures'!$I:$I,$C103,'2013Figures'!$B:$B,"CyToBroker",'2013Figures'!$G:$G,"E1",'2013Figures'!$E:$E,$B$1)</f>
        <v>0</v>
      </c>
      <c r="H103" s="9">
        <f>SUMIFS('2013Figures'!$J:$J,'2013Figures'!$C:$C,$A103,'2013Figures'!$H:$H,$B103,'2013Figures'!$I:$I,$C103,'2013Figures'!$B:$B,"CyToBroker",'2013Figures'!$G:$G,"P1",'2013Figures'!$E:$E,$B$1)</f>
        <v>0</v>
      </c>
      <c r="I103" s="30"/>
      <c r="J103" s="31">
        <v>201301</v>
      </c>
      <c r="K103" s="30"/>
      <c r="L103" s="42">
        <f>SUMIFS('2012Figures'!$J:$J,'2012Figures'!$C:$C,$A103,'2012Figures'!$H:$H,$B103,'2012Figures'!$I:$I,$C103,'2012Figures'!$E:$E,$B$1)</f>
        <v>0</v>
      </c>
      <c r="M103" s="52">
        <f>SUMIFS('2012Figures'!$J:$J,'2012Figures'!$C:$C,$A103,'2012Figures'!$H:$H,$B103,'2012Figures'!$I:$I,$C103,'2012Figures'!$B:$B,"BrokerToCy",'2012Figures'!$G:$G,"E1",'2012Figures'!$E:$E,$B$1)</f>
        <v>0</v>
      </c>
      <c r="N103" s="52">
        <f>SUMIFS('2012Figures'!$J:$J,'2012Figures'!$C:$C,$A103,'2012Figures'!$H:$H,$B103,'2012Figures'!$I:$I,$C103,'2012Figures'!$B:$B,"BrokerToCy",'2012Figures'!$G:$G,"P1",'2012Figures'!$E:$E,$B$1)</f>
        <v>0</v>
      </c>
      <c r="O103" s="52">
        <f>SUMIFS('2012Figures'!$J:$J,'2012Figures'!$C:$C,$A103,'2012Figures'!$H:$H,$B103,'2012Figures'!$I:$I,$C103,'2012Figures'!$B:$B,"CyToBroker",'2012Figures'!$G:$G,"E1",'2012Figures'!$E:$E,$B$1)</f>
        <v>0</v>
      </c>
      <c r="P103" s="52">
        <f>SUMIFS('2012Figures'!$J:$J,'2012Figures'!$C:$C,$A103,'2012Figures'!$H:$H,$B103,'2012Figures'!$I:$I,$C103,'2012Figures'!$B:$B,"CyToBroker",'2012Figures'!$G:$G,"P1",'2012Figures'!$E:$E,$B$1)</f>
        <v>0</v>
      </c>
      <c r="Q103" s="30"/>
      <c r="R103" s="46" t="str">
        <f t="shared" si="18"/>
        <v/>
      </c>
      <c r="S103" s="46" t="str">
        <f t="shared" si="18"/>
        <v/>
      </c>
      <c r="T103" s="46" t="str">
        <f t="shared" si="18"/>
        <v/>
      </c>
      <c r="U103" s="46" t="str">
        <f t="shared" si="18"/>
        <v/>
      </c>
      <c r="V103" s="46" t="str">
        <f t="shared" si="18"/>
        <v/>
      </c>
    </row>
    <row r="104" spans="1:22" x14ac:dyDescent="0.2">
      <c r="A104" s="1">
        <v>104</v>
      </c>
      <c r="B104" s="1" t="s">
        <v>95</v>
      </c>
      <c r="C104" s="8">
        <v>7</v>
      </c>
      <c r="D104" s="29">
        <f>SUMIFS('2013Figures'!$J:$J,'2013Figures'!$C:$C,$A104,'2013Figures'!$H:$H,$B104,'2013Figures'!$I:$I,$C104,'2013Figures'!$E:$E,$B$1)</f>
        <v>0</v>
      </c>
      <c r="E104" s="9">
        <f>SUMIFS('2013Figures'!$J:$J,'2013Figures'!$C:$C,$A104,'2013Figures'!$H:$H,$B104,'2013Figures'!$I:$I,$C104,'2013Figures'!$B:$B,"BrokerToCy",'2013Figures'!$G:$G,"E1",'2013Figures'!$E:$E,$B$1)</f>
        <v>0</v>
      </c>
      <c r="F104" s="9">
        <f>SUMIFS('2013Figures'!$J:$J,'2013Figures'!$C:$C,$A104,'2013Figures'!$H:$H,$B104,'2013Figures'!$I:$I,$C104,'2013Figures'!$B:$B,"BrokerToCy",'2013Figures'!$G:$G,"P1",'2013Figures'!$E:$E,$B$1)</f>
        <v>0</v>
      </c>
      <c r="G104" s="9">
        <f>SUMIFS('2013Figures'!$J:$J,'2013Figures'!$C:$C,$A104,'2013Figures'!$H:$H,$B104,'2013Figures'!$I:$I,$C104,'2013Figures'!$B:$B,"CyToBroker",'2013Figures'!$G:$G,"E1",'2013Figures'!$E:$E,$B$1)</f>
        <v>0</v>
      </c>
      <c r="H104" s="9">
        <f>SUMIFS('2013Figures'!$J:$J,'2013Figures'!$C:$C,$A104,'2013Figures'!$H:$H,$B104,'2013Figures'!$I:$I,$C104,'2013Figures'!$B:$B,"CyToBroker",'2013Figures'!$G:$G,"P1",'2013Figures'!$E:$E,$B$1)</f>
        <v>0</v>
      </c>
      <c r="J104" s="8">
        <v>201201</v>
      </c>
      <c r="L104" s="42">
        <f>SUMIFS('2012Figures'!$J:$J,'2012Figures'!$C:$C,$A104,'2012Figures'!$H:$H,$B104,'2012Figures'!$I:$I,$C104,'2012Figures'!$E:$E,$B$1)</f>
        <v>0</v>
      </c>
      <c r="M104" s="52">
        <f>SUMIFS('2012Figures'!$J:$J,'2012Figures'!$C:$C,$A104,'2012Figures'!$H:$H,$B104,'2012Figures'!$I:$I,$C104,'2012Figures'!$B:$B,"BrokerToCy",'2012Figures'!$G:$G,"E1",'2012Figures'!$E:$E,$B$1)</f>
        <v>0</v>
      </c>
      <c r="N104" s="52">
        <f>SUMIFS('2012Figures'!$J:$J,'2012Figures'!$C:$C,$A104,'2012Figures'!$H:$H,$B104,'2012Figures'!$I:$I,$C104,'2012Figures'!$B:$B,"BrokerToCy",'2012Figures'!$G:$G,"P1",'2012Figures'!$E:$E,$B$1)</f>
        <v>0</v>
      </c>
      <c r="O104" s="52">
        <f>SUMIFS('2012Figures'!$J:$J,'2012Figures'!$C:$C,$A104,'2012Figures'!$H:$H,$B104,'2012Figures'!$I:$I,$C104,'2012Figures'!$B:$B,"CyToBroker",'2012Figures'!$G:$G,"E1",'2012Figures'!$E:$E,$B$1)</f>
        <v>0</v>
      </c>
      <c r="P104" s="52">
        <f>SUMIFS('2012Figures'!$J:$J,'2012Figures'!$C:$C,$A104,'2012Figures'!$H:$H,$B104,'2012Figures'!$I:$I,$C104,'2012Figures'!$B:$B,"CyToBroker",'2012Figures'!$G:$G,"P1",'2012Figures'!$E:$E,$B$1)</f>
        <v>0</v>
      </c>
      <c r="R104" s="46" t="str">
        <f t="shared" si="18"/>
        <v/>
      </c>
      <c r="S104" s="46" t="str">
        <f t="shared" si="18"/>
        <v/>
      </c>
      <c r="T104" s="46" t="str">
        <f t="shared" si="18"/>
        <v/>
      </c>
      <c r="U104" s="46" t="str">
        <f t="shared" si="18"/>
        <v/>
      </c>
      <c r="V104" s="46" t="str">
        <f t="shared" si="18"/>
        <v/>
      </c>
    </row>
    <row r="105" spans="1:22" x14ac:dyDescent="0.2">
      <c r="A105" s="1">
        <v>104</v>
      </c>
      <c r="B105" s="1" t="s">
        <v>95</v>
      </c>
      <c r="C105" s="8">
        <v>6</v>
      </c>
      <c r="D105" s="29">
        <f>SUMIFS('2013Figures'!$J:$J,'2013Figures'!$C:$C,$A105,'2013Figures'!$H:$H,$B105,'2013Figures'!$I:$I,$C105,'2013Figures'!$E:$E,$B$1)</f>
        <v>0</v>
      </c>
      <c r="E105" s="9">
        <f>SUMIFS('2013Figures'!$J:$J,'2013Figures'!$C:$C,$A105,'2013Figures'!$H:$H,$B105,'2013Figures'!$I:$I,$C105,'2013Figures'!$B:$B,"BrokerToCy",'2013Figures'!$G:$G,"E1",'2013Figures'!$E:$E,$B$1)</f>
        <v>0</v>
      </c>
      <c r="F105" s="9">
        <f>SUMIFS('2013Figures'!$J:$J,'2013Figures'!$C:$C,$A105,'2013Figures'!$H:$H,$B105,'2013Figures'!$I:$I,$C105,'2013Figures'!$B:$B,"BrokerToCy",'2013Figures'!$G:$G,"P1",'2013Figures'!$E:$E,$B$1)</f>
        <v>0</v>
      </c>
      <c r="G105" s="9">
        <f>SUMIFS('2013Figures'!$J:$J,'2013Figures'!$C:$C,$A105,'2013Figures'!$H:$H,$B105,'2013Figures'!$I:$I,$C105,'2013Figures'!$B:$B,"CyToBroker",'2013Figures'!$G:$G,"E1",'2013Figures'!$E:$E,$B$1)</f>
        <v>0</v>
      </c>
      <c r="H105" s="9">
        <f>SUMIFS('2013Figures'!$J:$J,'2013Figures'!$C:$C,$A105,'2013Figures'!$H:$H,$B105,'2013Figures'!$I:$I,$C105,'2013Figures'!$B:$B,"CyToBroker",'2013Figures'!$G:$G,"P1",'2013Figures'!$E:$E,$B$1)</f>
        <v>0</v>
      </c>
      <c r="J105" s="8">
        <v>201101</v>
      </c>
      <c r="L105" s="42">
        <f>SUMIFS('2012Figures'!$J:$J,'2012Figures'!$C:$C,$A105,'2012Figures'!$H:$H,$B105,'2012Figures'!$I:$I,$C105,'2012Figures'!$E:$E,$B$1)</f>
        <v>0</v>
      </c>
      <c r="M105" s="52">
        <f>SUMIFS('2012Figures'!$J:$J,'2012Figures'!$C:$C,$A105,'2012Figures'!$H:$H,$B105,'2012Figures'!$I:$I,$C105,'2012Figures'!$B:$B,"BrokerToCy",'2012Figures'!$G:$G,"E1",'2012Figures'!$E:$E,$B$1)</f>
        <v>0</v>
      </c>
      <c r="N105" s="52">
        <f>SUMIFS('2012Figures'!$J:$J,'2012Figures'!$C:$C,$A105,'2012Figures'!$H:$H,$B105,'2012Figures'!$I:$I,$C105,'2012Figures'!$B:$B,"BrokerToCy",'2012Figures'!$G:$G,"P1",'2012Figures'!$E:$E,$B$1)</f>
        <v>0</v>
      </c>
      <c r="O105" s="52">
        <f>SUMIFS('2012Figures'!$J:$J,'2012Figures'!$C:$C,$A105,'2012Figures'!$H:$H,$B105,'2012Figures'!$I:$I,$C105,'2012Figures'!$B:$B,"CyToBroker",'2012Figures'!$G:$G,"E1",'2012Figures'!$E:$E,$B$1)</f>
        <v>0</v>
      </c>
      <c r="P105" s="52">
        <f>SUMIFS('2012Figures'!$J:$J,'2012Figures'!$C:$C,$A105,'2012Figures'!$H:$H,$B105,'2012Figures'!$I:$I,$C105,'2012Figures'!$B:$B,"CyToBroker",'2012Figures'!$G:$G,"P1",'2012Figures'!$E:$E,$B$1)</f>
        <v>0</v>
      </c>
      <c r="R105" s="46" t="str">
        <f t="shared" si="18"/>
        <v/>
      </c>
      <c r="S105" s="46" t="str">
        <f t="shared" si="18"/>
        <v/>
      </c>
      <c r="T105" s="46" t="str">
        <f t="shared" si="18"/>
        <v/>
      </c>
      <c r="U105" s="46" t="str">
        <f t="shared" si="18"/>
        <v/>
      </c>
      <c r="V105" s="46" t="str">
        <f t="shared" si="18"/>
        <v/>
      </c>
    </row>
    <row r="106" spans="1:22" x14ac:dyDescent="0.2">
      <c r="A106" s="1">
        <v>104</v>
      </c>
      <c r="B106" s="1" t="s">
        <v>95</v>
      </c>
      <c r="C106" s="8">
        <v>5</v>
      </c>
      <c r="D106" s="29">
        <f>SUMIFS('2013Figures'!$J:$J,'2013Figures'!$C:$C,$A106,'2013Figures'!$H:$H,$B106,'2013Figures'!$I:$I,$C106,'2013Figures'!$E:$E,$B$1)</f>
        <v>0</v>
      </c>
      <c r="E106" s="9">
        <f>SUMIFS('2013Figures'!$J:$J,'2013Figures'!$C:$C,$A106,'2013Figures'!$H:$H,$B106,'2013Figures'!$I:$I,$C106,'2013Figures'!$B:$B,"BrokerToCy",'2013Figures'!$G:$G,"E1",'2013Figures'!$E:$E,$B$1)</f>
        <v>0</v>
      </c>
      <c r="F106" s="9">
        <f>SUMIFS('2013Figures'!$J:$J,'2013Figures'!$C:$C,$A106,'2013Figures'!$H:$H,$B106,'2013Figures'!$I:$I,$C106,'2013Figures'!$B:$B,"BrokerToCy",'2013Figures'!$G:$G,"P1",'2013Figures'!$E:$E,$B$1)</f>
        <v>0</v>
      </c>
      <c r="G106" s="9">
        <f>SUMIFS('2013Figures'!$J:$J,'2013Figures'!$C:$C,$A106,'2013Figures'!$H:$H,$B106,'2013Figures'!$I:$I,$C106,'2013Figures'!$B:$B,"CyToBroker",'2013Figures'!$G:$G,"E1",'2013Figures'!$E:$E,$B$1)</f>
        <v>0</v>
      </c>
      <c r="H106" s="9">
        <f>SUMIFS('2013Figures'!$J:$J,'2013Figures'!$C:$C,$A106,'2013Figures'!$H:$H,$B106,'2013Figures'!$I:$I,$C106,'2013Figures'!$B:$B,"CyToBroker",'2013Figures'!$G:$G,"P1",'2013Figures'!$E:$E,$B$1)</f>
        <v>0</v>
      </c>
      <c r="J106" s="8">
        <v>201001</v>
      </c>
      <c r="L106" s="42">
        <f>SUMIFS('2012Figures'!$J:$J,'2012Figures'!$C:$C,$A106,'2012Figures'!$H:$H,$B106,'2012Figures'!$I:$I,$C106,'2012Figures'!$E:$E,$B$1)</f>
        <v>0</v>
      </c>
      <c r="M106" s="52">
        <f>SUMIFS('2012Figures'!$J:$J,'2012Figures'!$C:$C,$A106,'2012Figures'!$H:$H,$B106,'2012Figures'!$I:$I,$C106,'2012Figures'!$B:$B,"BrokerToCy",'2012Figures'!$G:$G,"E1",'2012Figures'!$E:$E,$B$1)</f>
        <v>0</v>
      </c>
      <c r="N106" s="52">
        <f>SUMIFS('2012Figures'!$J:$J,'2012Figures'!$C:$C,$A106,'2012Figures'!$H:$H,$B106,'2012Figures'!$I:$I,$C106,'2012Figures'!$B:$B,"BrokerToCy",'2012Figures'!$G:$G,"P1",'2012Figures'!$E:$E,$B$1)</f>
        <v>0</v>
      </c>
      <c r="O106" s="52">
        <f>SUMIFS('2012Figures'!$J:$J,'2012Figures'!$C:$C,$A106,'2012Figures'!$H:$H,$B106,'2012Figures'!$I:$I,$C106,'2012Figures'!$B:$B,"CyToBroker",'2012Figures'!$G:$G,"E1",'2012Figures'!$E:$E,$B$1)</f>
        <v>0</v>
      </c>
      <c r="P106" s="52">
        <f>SUMIFS('2012Figures'!$J:$J,'2012Figures'!$C:$C,$A106,'2012Figures'!$H:$H,$B106,'2012Figures'!$I:$I,$C106,'2012Figures'!$B:$B,"CyToBroker",'2012Figures'!$G:$G,"P1",'2012Figures'!$E:$E,$B$1)</f>
        <v>0</v>
      </c>
      <c r="R106" s="46" t="str">
        <f t="shared" si="18"/>
        <v/>
      </c>
      <c r="S106" s="46" t="str">
        <f t="shared" si="18"/>
        <v/>
      </c>
      <c r="T106" s="46" t="str">
        <f t="shared" si="18"/>
        <v/>
      </c>
      <c r="U106" s="46" t="str">
        <f t="shared" si="18"/>
        <v/>
      </c>
      <c r="V106" s="46" t="str">
        <f t="shared" si="18"/>
        <v/>
      </c>
    </row>
    <row r="107" spans="1:22" x14ac:dyDescent="0.2">
      <c r="A107" s="1">
        <v>104</v>
      </c>
      <c r="B107" s="1" t="s">
        <v>95</v>
      </c>
      <c r="C107" s="8">
        <v>4</v>
      </c>
      <c r="D107" s="29">
        <f>SUMIFS('2013Figures'!$J:$J,'2013Figures'!$C:$C,$A107,'2013Figures'!$H:$H,$B107,'2013Figures'!$I:$I,$C107,'2013Figures'!$E:$E,$B$1)</f>
        <v>0</v>
      </c>
      <c r="E107" s="9">
        <f>SUMIFS('2013Figures'!$J:$J,'2013Figures'!$C:$C,$A107,'2013Figures'!$H:$H,$B107,'2013Figures'!$I:$I,$C107,'2013Figures'!$B:$B,"BrokerToCy",'2013Figures'!$G:$G,"E1",'2013Figures'!$E:$E,$B$1)</f>
        <v>0</v>
      </c>
      <c r="F107" s="9">
        <f>SUMIFS('2013Figures'!$J:$J,'2013Figures'!$C:$C,$A107,'2013Figures'!$H:$H,$B107,'2013Figures'!$I:$I,$C107,'2013Figures'!$B:$B,"BrokerToCy",'2013Figures'!$G:$G,"P1",'2013Figures'!$E:$E,$B$1)</f>
        <v>0</v>
      </c>
      <c r="G107" s="9">
        <f>SUMIFS('2013Figures'!$J:$J,'2013Figures'!$C:$C,$A107,'2013Figures'!$H:$H,$B107,'2013Figures'!$I:$I,$C107,'2013Figures'!$B:$B,"CyToBroker",'2013Figures'!$G:$G,"E1",'2013Figures'!$E:$E,$B$1)</f>
        <v>0</v>
      </c>
      <c r="H107" s="9">
        <f>SUMIFS('2013Figures'!$J:$J,'2013Figures'!$C:$C,$A107,'2013Figures'!$H:$H,$B107,'2013Figures'!$I:$I,$C107,'2013Figures'!$B:$B,"CyToBroker",'2013Figures'!$G:$G,"P1",'2013Figures'!$E:$E,$B$1)</f>
        <v>0</v>
      </c>
      <c r="J107" s="8">
        <v>200901</v>
      </c>
      <c r="L107" s="42">
        <f>SUMIFS('2012Figures'!$J:$J,'2012Figures'!$C:$C,$A107,'2012Figures'!$H:$H,$B107,'2012Figures'!$I:$I,$C107,'2012Figures'!$E:$E,$B$1)</f>
        <v>0</v>
      </c>
      <c r="M107" s="52">
        <f>SUMIFS('2012Figures'!$J:$J,'2012Figures'!$C:$C,$A107,'2012Figures'!$H:$H,$B107,'2012Figures'!$I:$I,$C107,'2012Figures'!$B:$B,"BrokerToCy",'2012Figures'!$G:$G,"E1",'2012Figures'!$E:$E,$B$1)</f>
        <v>0</v>
      </c>
      <c r="N107" s="52">
        <f>SUMIFS('2012Figures'!$J:$J,'2012Figures'!$C:$C,$A107,'2012Figures'!$H:$H,$B107,'2012Figures'!$I:$I,$C107,'2012Figures'!$B:$B,"BrokerToCy",'2012Figures'!$G:$G,"P1",'2012Figures'!$E:$E,$B$1)</f>
        <v>0</v>
      </c>
      <c r="O107" s="52">
        <f>SUMIFS('2012Figures'!$J:$J,'2012Figures'!$C:$C,$A107,'2012Figures'!$H:$H,$B107,'2012Figures'!$I:$I,$C107,'2012Figures'!$B:$B,"CyToBroker",'2012Figures'!$G:$G,"E1",'2012Figures'!$E:$E,$B$1)</f>
        <v>0</v>
      </c>
      <c r="P107" s="52">
        <f>SUMIFS('2012Figures'!$J:$J,'2012Figures'!$C:$C,$A107,'2012Figures'!$H:$H,$B107,'2012Figures'!$I:$I,$C107,'2012Figures'!$B:$B,"CyToBroker",'2012Figures'!$G:$G,"P1",'2012Figures'!$E:$E,$B$1)</f>
        <v>0</v>
      </c>
      <c r="R107" s="46" t="str">
        <f t="shared" si="18"/>
        <v/>
      </c>
      <c r="S107" s="46" t="str">
        <f t="shared" si="18"/>
        <v/>
      </c>
      <c r="T107" s="46" t="str">
        <f t="shared" si="18"/>
        <v/>
      </c>
      <c r="U107" s="46" t="str">
        <f t="shared" si="18"/>
        <v/>
      </c>
      <c r="V107" s="46" t="str">
        <f t="shared" si="18"/>
        <v/>
      </c>
    </row>
    <row r="108" spans="1:22" x14ac:dyDescent="0.2">
      <c r="A108" s="1">
        <v>104</v>
      </c>
      <c r="B108" s="1" t="s">
        <v>95</v>
      </c>
      <c r="C108" s="8">
        <v>3</v>
      </c>
      <c r="D108" s="29">
        <f>SUMIFS('2013Figures'!$J:$J,'2013Figures'!$C:$C,$A108,'2013Figures'!$H:$H,$B108,'2013Figures'!$I:$I,$C108,'2013Figures'!$E:$E,$B$1)</f>
        <v>0</v>
      </c>
      <c r="E108" s="9">
        <f>SUMIFS('2013Figures'!$J:$J,'2013Figures'!$C:$C,$A108,'2013Figures'!$H:$H,$B108,'2013Figures'!$I:$I,$C108,'2013Figures'!$B:$B,"BrokerToCy",'2013Figures'!$G:$G,"E1",'2013Figures'!$E:$E,$B$1)</f>
        <v>0</v>
      </c>
      <c r="F108" s="9">
        <f>SUMIFS('2013Figures'!$J:$J,'2013Figures'!$C:$C,$A108,'2013Figures'!$H:$H,$B108,'2013Figures'!$I:$I,$C108,'2013Figures'!$B:$B,"BrokerToCy",'2013Figures'!$G:$G,"P1",'2013Figures'!$E:$E,$B$1)</f>
        <v>0</v>
      </c>
      <c r="G108" s="9">
        <f>SUMIFS('2013Figures'!$J:$J,'2013Figures'!$C:$C,$A108,'2013Figures'!$H:$H,$B108,'2013Figures'!$I:$I,$C108,'2013Figures'!$B:$B,"CyToBroker",'2013Figures'!$G:$G,"E1",'2013Figures'!$E:$E,$B$1)</f>
        <v>0</v>
      </c>
      <c r="H108" s="9">
        <f>SUMIFS('2013Figures'!$J:$J,'2013Figures'!$C:$C,$A108,'2013Figures'!$H:$H,$B108,'2013Figures'!$I:$I,$C108,'2013Figures'!$B:$B,"CyToBroker",'2013Figures'!$G:$G,"P1",'2013Figures'!$E:$E,$B$1)</f>
        <v>0</v>
      </c>
      <c r="J108" s="8">
        <v>200801</v>
      </c>
      <c r="L108" s="42">
        <f>SUMIFS('2012Figures'!$J:$J,'2012Figures'!$C:$C,$A108,'2012Figures'!$H:$H,$B108,'2012Figures'!$I:$I,$C108,'2012Figures'!$E:$E,$B$1)</f>
        <v>0</v>
      </c>
      <c r="M108" s="52">
        <f>SUMIFS('2012Figures'!$J:$J,'2012Figures'!$C:$C,$A108,'2012Figures'!$H:$H,$B108,'2012Figures'!$I:$I,$C108,'2012Figures'!$B:$B,"BrokerToCy",'2012Figures'!$G:$G,"E1",'2012Figures'!$E:$E,$B$1)</f>
        <v>0</v>
      </c>
      <c r="N108" s="52">
        <f>SUMIFS('2012Figures'!$J:$J,'2012Figures'!$C:$C,$A108,'2012Figures'!$H:$H,$B108,'2012Figures'!$I:$I,$C108,'2012Figures'!$B:$B,"BrokerToCy",'2012Figures'!$G:$G,"P1",'2012Figures'!$E:$E,$B$1)</f>
        <v>0</v>
      </c>
      <c r="O108" s="52">
        <f>SUMIFS('2012Figures'!$J:$J,'2012Figures'!$C:$C,$A108,'2012Figures'!$H:$H,$B108,'2012Figures'!$I:$I,$C108,'2012Figures'!$B:$B,"CyToBroker",'2012Figures'!$G:$G,"E1",'2012Figures'!$E:$E,$B$1)</f>
        <v>0</v>
      </c>
      <c r="P108" s="52">
        <f>SUMIFS('2012Figures'!$J:$J,'2012Figures'!$C:$C,$A108,'2012Figures'!$H:$H,$B108,'2012Figures'!$I:$I,$C108,'2012Figures'!$B:$B,"CyToBroker",'2012Figures'!$G:$G,"P1",'2012Figures'!$E:$E,$B$1)</f>
        <v>0</v>
      </c>
      <c r="R108" s="46" t="str">
        <f t="shared" si="18"/>
        <v/>
      </c>
      <c r="S108" s="46" t="str">
        <f t="shared" si="18"/>
        <v/>
      </c>
      <c r="T108" s="46" t="str">
        <f t="shared" si="18"/>
        <v/>
      </c>
      <c r="U108" s="46" t="str">
        <f t="shared" si="18"/>
        <v/>
      </c>
      <c r="V108" s="46" t="str">
        <f t="shared" si="18"/>
        <v/>
      </c>
    </row>
    <row r="109" spans="1:22" x14ac:dyDescent="0.2">
      <c r="A109" s="1">
        <v>104</v>
      </c>
      <c r="B109" s="1" t="s">
        <v>95</v>
      </c>
      <c r="C109" s="8">
        <v>2</v>
      </c>
      <c r="D109" s="29">
        <f>SUMIFS('2013Figures'!$J:$J,'2013Figures'!$C:$C,$A109,'2013Figures'!$H:$H,$B109,'2013Figures'!$I:$I,$C109,'2013Figures'!$E:$E,$B$1)</f>
        <v>0</v>
      </c>
      <c r="E109" s="9">
        <f>SUMIFS('2013Figures'!$J:$J,'2013Figures'!$C:$C,$A109,'2013Figures'!$H:$H,$B109,'2013Figures'!$I:$I,$C109,'2013Figures'!$B:$B,"BrokerToCy",'2013Figures'!$G:$G,"E1",'2013Figures'!$E:$E,$B$1)</f>
        <v>0</v>
      </c>
      <c r="F109" s="9">
        <f>SUMIFS('2013Figures'!$J:$J,'2013Figures'!$C:$C,$A109,'2013Figures'!$H:$H,$B109,'2013Figures'!$I:$I,$C109,'2013Figures'!$B:$B,"BrokerToCy",'2013Figures'!$G:$G,"P1",'2013Figures'!$E:$E,$B$1)</f>
        <v>0</v>
      </c>
      <c r="G109" s="9">
        <f>SUMIFS('2013Figures'!$J:$J,'2013Figures'!$C:$C,$A109,'2013Figures'!$H:$H,$B109,'2013Figures'!$I:$I,$C109,'2013Figures'!$B:$B,"CyToBroker",'2013Figures'!$G:$G,"E1",'2013Figures'!$E:$E,$B$1)</f>
        <v>0</v>
      </c>
      <c r="H109" s="9">
        <f>SUMIFS('2013Figures'!$J:$J,'2013Figures'!$C:$C,$A109,'2013Figures'!$H:$H,$B109,'2013Figures'!$I:$I,$C109,'2013Figures'!$B:$B,"CyToBroker",'2013Figures'!$G:$G,"P1",'2013Figures'!$E:$E,$B$1)</f>
        <v>0</v>
      </c>
      <c r="J109" s="8">
        <v>200701</v>
      </c>
      <c r="L109" s="42">
        <f>SUMIFS('2012Figures'!$J:$J,'2012Figures'!$C:$C,$A109,'2012Figures'!$H:$H,$B109,'2012Figures'!$I:$I,$C109,'2012Figures'!$E:$E,$B$1)</f>
        <v>0</v>
      </c>
      <c r="M109" s="52">
        <f>SUMIFS('2012Figures'!$J:$J,'2012Figures'!$C:$C,$A109,'2012Figures'!$H:$H,$B109,'2012Figures'!$I:$I,$C109,'2012Figures'!$B:$B,"BrokerToCy",'2012Figures'!$G:$G,"E1",'2012Figures'!$E:$E,$B$1)</f>
        <v>0</v>
      </c>
      <c r="N109" s="52">
        <f>SUMIFS('2012Figures'!$J:$J,'2012Figures'!$C:$C,$A109,'2012Figures'!$H:$H,$B109,'2012Figures'!$I:$I,$C109,'2012Figures'!$B:$B,"BrokerToCy",'2012Figures'!$G:$G,"P1",'2012Figures'!$E:$E,$B$1)</f>
        <v>0</v>
      </c>
      <c r="O109" s="52">
        <f>SUMIFS('2012Figures'!$J:$J,'2012Figures'!$C:$C,$A109,'2012Figures'!$H:$H,$B109,'2012Figures'!$I:$I,$C109,'2012Figures'!$B:$B,"CyToBroker",'2012Figures'!$G:$G,"E1",'2012Figures'!$E:$E,$B$1)</f>
        <v>0</v>
      </c>
      <c r="P109" s="52">
        <f>SUMIFS('2012Figures'!$J:$J,'2012Figures'!$C:$C,$A109,'2012Figures'!$H:$H,$B109,'2012Figures'!$I:$I,$C109,'2012Figures'!$B:$B,"CyToBroker",'2012Figures'!$G:$G,"P1",'2012Figures'!$E:$E,$B$1)</f>
        <v>0</v>
      </c>
      <c r="R109" s="46" t="str">
        <f t="shared" si="18"/>
        <v/>
      </c>
      <c r="S109" s="46" t="str">
        <f t="shared" si="18"/>
        <v/>
      </c>
      <c r="T109" s="46" t="str">
        <f t="shared" si="18"/>
        <v/>
      </c>
      <c r="U109" s="46" t="str">
        <f t="shared" si="18"/>
        <v/>
      </c>
      <c r="V109" s="46" t="str">
        <f t="shared" si="18"/>
        <v/>
      </c>
    </row>
    <row r="110" spans="1:22" x14ac:dyDescent="0.2">
      <c r="A110" s="1">
        <v>104</v>
      </c>
      <c r="B110" s="1" t="s">
        <v>95</v>
      </c>
      <c r="C110" s="8">
        <v>1</v>
      </c>
      <c r="D110" s="29">
        <f>SUMIFS('2013Figures'!$J:$J,'2013Figures'!$C:$C,$A110,'2013Figures'!$H:$H,$B110,'2013Figures'!$I:$I,$C110,'2013Figures'!$E:$E,$B$1)</f>
        <v>0</v>
      </c>
      <c r="E110" s="9">
        <f>SUMIFS('2013Figures'!$J:$J,'2013Figures'!$C:$C,$A110,'2013Figures'!$H:$H,$B110,'2013Figures'!$I:$I,$C110,'2013Figures'!$B:$B,"BrokerToCy",'2013Figures'!$G:$G,"E1",'2013Figures'!$E:$E,$B$1)</f>
        <v>0</v>
      </c>
      <c r="F110" s="9">
        <f>SUMIFS('2013Figures'!$J:$J,'2013Figures'!$C:$C,$A110,'2013Figures'!$H:$H,$B110,'2013Figures'!$I:$I,$C110,'2013Figures'!$B:$B,"BrokerToCy",'2013Figures'!$G:$G,"P1",'2013Figures'!$E:$E,$B$1)</f>
        <v>0</v>
      </c>
      <c r="G110" s="9">
        <f>SUMIFS('2013Figures'!$J:$J,'2013Figures'!$C:$C,$A110,'2013Figures'!$H:$H,$B110,'2013Figures'!$I:$I,$C110,'2013Figures'!$B:$B,"CyToBroker",'2013Figures'!$G:$G,"E1",'2013Figures'!$E:$E,$B$1)</f>
        <v>0</v>
      </c>
      <c r="H110" s="9">
        <f>SUMIFS('2013Figures'!$J:$J,'2013Figures'!$C:$C,$A110,'2013Figures'!$H:$H,$B110,'2013Figures'!$I:$I,$C110,'2013Figures'!$B:$B,"CyToBroker",'2013Figures'!$G:$G,"P1",'2013Figures'!$E:$E,$B$1)</f>
        <v>0</v>
      </c>
      <c r="J110" s="8">
        <v>200601</v>
      </c>
      <c r="L110" s="42">
        <f>SUMIFS('2012Figures'!$J:$J,'2012Figures'!$C:$C,$A110,'2012Figures'!$H:$H,$B110,'2012Figures'!$I:$I,$C110,'2012Figures'!$E:$E,$B$1)</f>
        <v>0</v>
      </c>
      <c r="M110" s="52">
        <f>SUMIFS('2012Figures'!$J:$J,'2012Figures'!$C:$C,$A110,'2012Figures'!$H:$H,$B110,'2012Figures'!$I:$I,$C110,'2012Figures'!$B:$B,"BrokerToCy",'2012Figures'!$G:$G,"E1",'2012Figures'!$E:$E,$B$1)</f>
        <v>0</v>
      </c>
      <c r="N110" s="52">
        <f>SUMIFS('2012Figures'!$J:$J,'2012Figures'!$C:$C,$A110,'2012Figures'!$H:$H,$B110,'2012Figures'!$I:$I,$C110,'2012Figures'!$B:$B,"BrokerToCy",'2012Figures'!$G:$G,"P1",'2012Figures'!$E:$E,$B$1)</f>
        <v>0</v>
      </c>
      <c r="O110" s="52">
        <f>SUMIFS('2012Figures'!$J:$J,'2012Figures'!$C:$C,$A110,'2012Figures'!$H:$H,$B110,'2012Figures'!$I:$I,$C110,'2012Figures'!$B:$B,"CyToBroker",'2012Figures'!$G:$G,"E1",'2012Figures'!$E:$E,$B$1)</f>
        <v>0</v>
      </c>
      <c r="P110" s="52">
        <f>SUMIFS('2012Figures'!$J:$J,'2012Figures'!$C:$C,$A110,'2012Figures'!$H:$H,$B110,'2012Figures'!$I:$I,$C110,'2012Figures'!$B:$B,"CyToBroker",'2012Figures'!$G:$G,"P1",'2012Figures'!$E:$E,$B$1)</f>
        <v>0</v>
      </c>
      <c r="R110" s="46" t="str">
        <f t="shared" si="18"/>
        <v/>
      </c>
      <c r="S110" s="46" t="str">
        <f t="shared" si="18"/>
        <v/>
      </c>
      <c r="T110" s="46" t="str">
        <f t="shared" si="18"/>
        <v/>
      </c>
      <c r="U110" s="46" t="str">
        <f t="shared" si="18"/>
        <v/>
      </c>
      <c r="V110" s="46" t="str">
        <f t="shared" si="18"/>
        <v/>
      </c>
    </row>
    <row r="111" spans="1:22" x14ac:dyDescent="0.2">
      <c r="A111" s="1">
        <v>104</v>
      </c>
      <c r="B111" s="1" t="s">
        <v>95</v>
      </c>
      <c r="D111" s="29">
        <f>SUMIFS('2013Figures'!$J:$J,'2013Figures'!$C:$C,$A111,'2013Figures'!$H:$H,$B111,'2013Figures'!$I:$I,"",'2013Figures'!$E:$E,$B$1)</f>
        <v>0</v>
      </c>
      <c r="E111" s="9">
        <f>SUMIFS('2013Figures'!$J:$J,'2013Figures'!$C:$C,$A111,'2013Figures'!$H:$H,$B111,'2013Figures'!$I:$I,"",'2013Figures'!$B:$B,"BrokerToCy",'2013Figures'!$G:$G,"E1",'2013Figures'!$E:$E,$B$1)</f>
        <v>0</v>
      </c>
      <c r="F111" s="9">
        <f>SUMIFS('2013Figures'!$J:$J,'2013Figures'!$C:$C,$A111,'2013Figures'!$H:$H,$B111,'2013Figures'!$I:$I,"",'2013Figures'!$B:$B,"BrokerToCy",'2013Figures'!$G:$G,"P1",'2013Figures'!$E:$E,$B$1)</f>
        <v>0</v>
      </c>
      <c r="G111" s="9">
        <f>SUMIFS('2013Figures'!$J:$J,'2013Figures'!$C:$C,$A111,'2013Figures'!$H:$H,$B111,'2013Figures'!$I:$I,"",'2013Figures'!$B:$B,"CyToBroker",'2013Figures'!$G:$G,"E1",'2013Figures'!$E:$E,$B$1)</f>
        <v>0</v>
      </c>
      <c r="H111" s="9">
        <f>SUMIFS('2013Figures'!$J:$J,'2013Figures'!$C:$C,$A111,'2013Figures'!$H:$H,$B111,'2013Figures'!$I:$I,"",'2013Figures'!$B:$B,"CyToBroker",'2013Figures'!$G:$G,"P1",'2013Figures'!$E:$E,$B$1)</f>
        <v>0</v>
      </c>
      <c r="J111" s="8" t="s">
        <v>131</v>
      </c>
      <c r="L111" s="42">
        <f>SUMIFS('2012Figures'!$J:$J,'2012Figures'!$C:$C,$A111,'2012Figures'!$H:$H,$B111,'2012Figures'!$I:$I,"",'2012Figures'!$E:$E,$B$1)</f>
        <v>0</v>
      </c>
      <c r="M111" s="52">
        <f>SUMIFS('2012Figures'!$J:$J,'2012Figures'!$C:$C,$A111,'2012Figures'!$H:$H,$B111,'2012Figures'!$I:$I,"",'2012Figures'!$B:$B,"BrokerToCy",'2012Figures'!$G:$G,"E1",'2012Figures'!$E:$E,$B$1)</f>
        <v>0</v>
      </c>
      <c r="N111" s="52">
        <f>SUMIFS('2012Figures'!$J:$J,'2012Figures'!$C:$C,$A111,'2012Figures'!$H:$H,$B111,'2012Figures'!$I:$I,"",'2012Figures'!$B:$B,"BrokerToCy",'2012Figures'!$G:$G,"P1",'2012Figures'!$E:$E,$B$1)</f>
        <v>0</v>
      </c>
      <c r="O111" s="52">
        <f>SUMIFS('2012Figures'!$J:$J,'2012Figures'!$C:$C,$A111,'2012Figures'!$H:$H,$B111,'2012Figures'!$I:$I,"",'2012Figures'!$B:$B,"CyToBroker",'2012Figures'!$G:$G,"E1",'2012Figures'!$E:$E,$B$1)</f>
        <v>0</v>
      </c>
      <c r="P111" s="52">
        <f>SUMIFS('2012Figures'!$J:$J,'2012Figures'!$C:$C,$A111,'2012Figures'!$H:$H,$B111,'2012Figures'!$I:$I,"",'2012Figures'!$B:$B,"CyToBroker",'2012Figures'!$G:$G,"P1",'2012Figures'!$E:$E,$B$1)</f>
        <v>0</v>
      </c>
      <c r="R111" s="46" t="str">
        <f t="shared" si="18"/>
        <v/>
      </c>
      <c r="S111" s="46" t="str">
        <f t="shared" si="18"/>
        <v/>
      </c>
      <c r="T111" s="46" t="str">
        <f t="shared" si="18"/>
        <v/>
      </c>
      <c r="U111" s="46" t="str">
        <f t="shared" si="18"/>
        <v/>
      </c>
      <c r="V111" s="46" t="str">
        <f t="shared" si="18"/>
        <v/>
      </c>
    </row>
    <row r="112" spans="1:22" x14ac:dyDescent="0.2">
      <c r="A112" s="1">
        <v>104</v>
      </c>
      <c r="B112" s="1" t="s">
        <v>96</v>
      </c>
      <c r="C112" s="8">
        <v>2</v>
      </c>
      <c r="D112" s="29">
        <f>SUMIFS('2013Figures'!$J:$J,'2013Figures'!$C:$C,$A112,'2013Figures'!$H:$H,$B112,'2013Figures'!$I:$I,$C112,'2013Figures'!$E:$E,$B$1)</f>
        <v>0</v>
      </c>
      <c r="E112" s="9">
        <f>SUMIFS('2013Figures'!$J:$J,'2013Figures'!$C:$C,$A112,'2013Figures'!$H:$H,$B112,'2013Figures'!$I:$I,$C112,'2013Figures'!$B:$B,"BrokerToCy",'2013Figures'!$G:$G,"E1",'2013Figures'!$E:$E,$B$1)</f>
        <v>0</v>
      </c>
      <c r="F112" s="9">
        <f>SUMIFS('2013Figures'!$J:$J,'2013Figures'!$C:$C,$A112,'2013Figures'!$H:$H,$B112,'2013Figures'!$I:$I,$C112,'2013Figures'!$B:$B,"BrokerToCy",'2013Figures'!$G:$G,"P1",'2013Figures'!$E:$E,$B$1)</f>
        <v>0</v>
      </c>
      <c r="G112" s="9">
        <f>SUMIFS('2013Figures'!$J:$J,'2013Figures'!$C:$C,$A112,'2013Figures'!$H:$H,$B112,'2013Figures'!$I:$I,$C112,'2013Figures'!$B:$B,"CyToBroker",'2013Figures'!$G:$G,"E1",'2013Figures'!$E:$E,$B$1)</f>
        <v>0</v>
      </c>
      <c r="H112" s="9">
        <f>SUMIFS('2013Figures'!$J:$J,'2013Figures'!$C:$C,$A112,'2013Figures'!$H:$H,$B112,'2013Figures'!$I:$I,$C112,'2013Figures'!$B:$B,"CyToBroker",'2013Figures'!$G:$G,"P1",'2013Figures'!$E:$E,$B$1)</f>
        <v>0</v>
      </c>
      <c r="I112" s="30"/>
      <c r="J112" s="31">
        <v>201001</v>
      </c>
      <c r="K112" s="30"/>
      <c r="L112" s="42">
        <f>SUMIFS('2012Figures'!$J:$J,'2012Figures'!$C:$C,$A112,'2012Figures'!$H:$H,$B112,'2012Figures'!$I:$I,$C112,'2012Figures'!$E:$E,$B$1)</f>
        <v>0</v>
      </c>
      <c r="M112" s="52">
        <f>SUMIFS('2012Figures'!$J:$J,'2012Figures'!$C:$C,$A112,'2012Figures'!$H:$H,$B112,'2012Figures'!$I:$I,$C112,'2012Figures'!$B:$B,"BrokerToCy",'2012Figures'!$G:$G,"E1",'2012Figures'!$E:$E,$B$1)</f>
        <v>0</v>
      </c>
      <c r="N112" s="52">
        <f>SUMIFS('2012Figures'!$J:$J,'2012Figures'!$C:$C,$A112,'2012Figures'!$H:$H,$B112,'2012Figures'!$I:$I,$C112,'2012Figures'!$B:$B,"BrokerToCy",'2012Figures'!$G:$G,"P1",'2012Figures'!$E:$E,$B$1)</f>
        <v>0</v>
      </c>
      <c r="O112" s="52">
        <f>SUMIFS('2012Figures'!$J:$J,'2012Figures'!$C:$C,$A112,'2012Figures'!$H:$H,$B112,'2012Figures'!$I:$I,$C112,'2012Figures'!$B:$B,"CyToBroker",'2012Figures'!$G:$G,"E1",'2012Figures'!$E:$E,$B$1)</f>
        <v>0</v>
      </c>
      <c r="P112" s="52">
        <f>SUMIFS('2012Figures'!$J:$J,'2012Figures'!$C:$C,$A112,'2012Figures'!$H:$H,$B112,'2012Figures'!$I:$I,$C112,'2012Figures'!$B:$B,"CyToBroker",'2012Figures'!$G:$G,"P1",'2012Figures'!$E:$E,$B$1)</f>
        <v>0</v>
      </c>
      <c r="Q112" s="30"/>
      <c r="R112" s="46" t="str">
        <f t="shared" si="18"/>
        <v/>
      </c>
      <c r="S112" s="46" t="str">
        <f t="shared" si="18"/>
        <v/>
      </c>
      <c r="T112" s="46" t="str">
        <f t="shared" si="18"/>
        <v/>
      </c>
      <c r="U112" s="46" t="str">
        <f t="shared" si="18"/>
        <v/>
      </c>
      <c r="V112" s="46" t="str">
        <f t="shared" si="18"/>
        <v/>
      </c>
    </row>
    <row r="113" spans="1:22" x14ac:dyDescent="0.2">
      <c r="A113" s="1">
        <v>104</v>
      </c>
      <c r="B113" s="1" t="s">
        <v>96</v>
      </c>
      <c r="C113" s="8">
        <v>1</v>
      </c>
      <c r="D113" s="29">
        <f>SUMIFS('2013Figures'!$J:$J,'2013Figures'!$C:$C,$A113,'2013Figures'!$H:$H,$B113,'2013Figures'!$I:$I,$C113,'2013Figures'!$E:$E,$B$1)</f>
        <v>0</v>
      </c>
      <c r="E113" s="9">
        <f>SUMIFS('2013Figures'!$J:$J,'2013Figures'!$C:$C,$A113,'2013Figures'!$H:$H,$B113,'2013Figures'!$I:$I,$C113,'2013Figures'!$B:$B,"BrokerToCy",'2013Figures'!$G:$G,"E1",'2013Figures'!$E:$E,$B$1)</f>
        <v>0</v>
      </c>
      <c r="F113" s="9">
        <f>SUMIFS('2013Figures'!$J:$J,'2013Figures'!$C:$C,$A113,'2013Figures'!$H:$H,$B113,'2013Figures'!$I:$I,$C113,'2013Figures'!$B:$B,"BrokerToCy",'2013Figures'!$G:$G,"P1",'2013Figures'!$E:$E,$B$1)</f>
        <v>0</v>
      </c>
      <c r="G113" s="9">
        <f>SUMIFS('2013Figures'!$J:$J,'2013Figures'!$C:$C,$A113,'2013Figures'!$H:$H,$B113,'2013Figures'!$I:$I,$C113,'2013Figures'!$B:$B,"CyToBroker",'2013Figures'!$G:$G,"E1",'2013Figures'!$E:$E,$B$1)</f>
        <v>0</v>
      </c>
      <c r="H113" s="9">
        <f>SUMIFS('2013Figures'!$J:$J,'2013Figures'!$C:$C,$A113,'2013Figures'!$H:$H,$B113,'2013Figures'!$I:$I,$C113,'2013Figures'!$B:$B,"CyToBroker",'2013Figures'!$G:$G,"P1",'2013Figures'!$E:$E,$B$1)</f>
        <v>0</v>
      </c>
      <c r="J113" s="8">
        <v>200601</v>
      </c>
      <c r="L113" s="42">
        <f>SUMIFS('2012Figures'!$J:$J,'2012Figures'!$C:$C,$A113,'2012Figures'!$H:$H,$B113,'2012Figures'!$I:$I,$C113,'2012Figures'!$E:$E,$B$1)</f>
        <v>0</v>
      </c>
      <c r="M113" s="52">
        <f>SUMIFS('2012Figures'!$J:$J,'2012Figures'!$C:$C,$A113,'2012Figures'!$H:$H,$B113,'2012Figures'!$I:$I,$C113,'2012Figures'!$B:$B,"BrokerToCy",'2012Figures'!$G:$G,"E1",'2012Figures'!$E:$E,$B$1)</f>
        <v>0</v>
      </c>
      <c r="N113" s="52">
        <f>SUMIFS('2012Figures'!$J:$J,'2012Figures'!$C:$C,$A113,'2012Figures'!$H:$H,$B113,'2012Figures'!$I:$I,$C113,'2012Figures'!$B:$B,"BrokerToCy",'2012Figures'!$G:$G,"P1",'2012Figures'!$E:$E,$B$1)</f>
        <v>0</v>
      </c>
      <c r="O113" s="52">
        <f>SUMIFS('2012Figures'!$J:$J,'2012Figures'!$C:$C,$A113,'2012Figures'!$H:$H,$B113,'2012Figures'!$I:$I,$C113,'2012Figures'!$B:$B,"CyToBroker",'2012Figures'!$G:$G,"E1",'2012Figures'!$E:$E,$B$1)</f>
        <v>0</v>
      </c>
      <c r="P113" s="52">
        <f>SUMIFS('2012Figures'!$J:$J,'2012Figures'!$C:$C,$A113,'2012Figures'!$H:$H,$B113,'2012Figures'!$I:$I,$C113,'2012Figures'!$B:$B,"CyToBroker",'2012Figures'!$G:$G,"P1",'2012Figures'!$E:$E,$B$1)</f>
        <v>0</v>
      </c>
      <c r="R113" s="46" t="str">
        <f t="shared" si="18"/>
        <v/>
      </c>
      <c r="S113" s="46" t="str">
        <f t="shared" si="18"/>
        <v/>
      </c>
      <c r="T113" s="46" t="str">
        <f t="shared" si="18"/>
        <v/>
      </c>
      <c r="U113" s="46" t="str">
        <f t="shared" si="18"/>
        <v/>
      </c>
      <c r="V113" s="46" t="str">
        <f t="shared" si="18"/>
        <v/>
      </c>
    </row>
    <row r="114" spans="1:22" x14ac:dyDescent="0.2">
      <c r="A114" s="1">
        <v>104</v>
      </c>
      <c r="B114" s="1" t="s">
        <v>96</v>
      </c>
      <c r="D114" s="29">
        <f>SUMIFS('2013Figures'!$J:$J,'2013Figures'!$C:$C,$A114,'2013Figures'!$H:$H,$B114,'2013Figures'!$I:$I,"",'2013Figures'!$E:$E,$B$1)</f>
        <v>0</v>
      </c>
      <c r="E114" s="9">
        <f>SUMIFS('2013Figures'!$J:$J,'2013Figures'!$C:$C,$A114,'2013Figures'!$H:$H,$B114,'2013Figures'!$I:$I,"",'2013Figures'!$B:$B,"BrokerToCy",'2013Figures'!$G:$G,"E1",'2013Figures'!$E:$E,$B$1)</f>
        <v>0</v>
      </c>
      <c r="F114" s="9">
        <f>SUMIFS('2013Figures'!$J:$J,'2013Figures'!$C:$C,$A114,'2013Figures'!$H:$H,$B114,'2013Figures'!$I:$I,"",'2013Figures'!$B:$B,"BrokerToCy",'2013Figures'!$G:$G,"P1",'2013Figures'!$E:$E,$B$1)</f>
        <v>0</v>
      </c>
      <c r="G114" s="9">
        <f>SUMIFS('2013Figures'!$J:$J,'2013Figures'!$C:$C,$A114,'2013Figures'!$H:$H,$B114,'2013Figures'!$I:$I,"",'2013Figures'!$B:$B,"CyToBroker",'2013Figures'!$G:$G,"E1",'2013Figures'!$E:$E,$B$1)</f>
        <v>0</v>
      </c>
      <c r="H114" s="9">
        <f>SUMIFS('2013Figures'!$J:$J,'2013Figures'!$C:$C,$A114,'2013Figures'!$H:$H,$B114,'2013Figures'!$I:$I,"",'2013Figures'!$B:$B,"CyToBroker",'2013Figures'!$G:$G,"P1",'2013Figures'!$E:$E,$B$1)</f>
        <v>0</v>
      </c>
      <c r="J114" s="8" t="s">
        <v>131</v>
      </c>
      <c r="L114" s="42">
        <f>SUMIFS('2012Figures'!$J:$J,'2012Figures'!$C:$C,$A114,'2012Figures'!$H:$H,$B114,'2012Figures'!$I:$I,"",'2012Figures'!$E:$E,$B$1)</f>
        <v>0</v>
      </c>
      <c r="M114" s="52">
        <f>SUMIFS('2012Figures'!$J:$J,'2012Figures'!$C:$C,$A114,'2012Figures'!$H:$H,$B114,'2012Figures'!$I:$I,"",'2012Figures'!$B:$B,"BrokerToCy",'2012Figures'!$G:$G,"E1",'2012Figures'!$E:$E,$B$1)</f>
        <v>0</v>
      </c>
      <c r="N114" s="52">
        <f>SUMIFS('2012Figures'!$J:$J,'2012Figures'!$C:$C,$A114,'2012Figures'!$H:$H,$B114,'2012Figures'!$I:$I,"",'2012Figures'!$B:$B,"BrokerToCy",'2012Figures'!$G:$G,"P1",'2012Figures'!$E:$E,$B$1)</f>
        <v>0</v>
      </c>
      <c r="O114" s="52">
        <f>SUMIFS('2012Figures'!$J:$J,'2012Figures'!$C:$C,$A114,'2012Figures'!$H:$H,$B114,'2012Figures'!$I:$I,"",'2012Figures'!$B:$B,"CyToBroker",'2012Figures'!$G:$G,"E1",'2012Figures'!$E:$E,$B$1)</f>
        <v>0</v>
      </c>
      <c r="P114" s="52">
        <f>SUMIFS('2012Figures'!$J:$J,'2012Figures'!$C:$C,$A114,'2012Figures'!$H:$H,$B114,'2012Figures'!$I:$I,"",'2012Figures'!$B:$B,"CyToBroker",'2012Figures'!$G:$G,"P1",'2012Figures'!$E:$E,$B$1)</f>
        <v>0</v>
      </c>
      <c r="R114" s="46" t="str">
        <f t="shared" si="18"/>
        <v/>
      </c>
      <c r="S114" s="46" t="str">
        <f t="shared" si="18"/>
        <v/>
      </c>
      <c r="T114" s="46" t="str">
        <f t="shared" si="18"/>
        <v/>
      </c>
      <c r="U114" s="46" t="str">
        <f t="shared" si="18"/>
        <v/>
      </c>
      <c r="V114" s="46" t="str">
        <f t="shared" si="18"/>
        <v/>
      </c>
    </row>
    <row r="115" spans="1:22" x14ac:dyDescent="0.2">
      <c r="A115" s="1">
        <v>104</v>
      </c>
      <c r="B115" s="1" t="s">
        <v>97</v>
      </c>
      <c r="C115" s="8">
        <v>11</v>
      </c>
      <c r="D115" s="29">
        <f>SUMIFS('2013Figures'!$J:$J,'2013Figures'!$C:$C,$A115,'2013Figures'!$H:$H,$B115,'2013Figures'!$I:$I,$C115,'2013Figures'!$E:$E,$B$1)</f>
        <v>0</v>
      </c>
      <c r="E115" s="9">
        <f>SUMIFS('2013Figures'!$J:$J,'2013Figures'!$C:$C,$A115,'2013Figures'!$H:$H,$B115,'2013Figures'!$I:$I,$C115,'2013Figures'!$B:$B,"BrokerToCy",'2013Figures'!$G:$G,"E1",'2013Figures'!$E:$E,$B$1)</f>
        <v>0</v>
      </c>
      <c r="F115" s="9">
        <f>SUMIFS('2013Figures'!$J:$J,'2013Figures'!$C:$C,$A115,'2013Figures'!$H:$H,$B115,'2013Figures'!$I:$I,$C115,'2013Figures'!$B:$B,"BrokerToCy",'2013Figures'!$G:$G,"P1",'2013Figures'!$E:$E,$B$1)</f>
        <v>0</v>
      </c>
      <c r="G115" s="9">
        <f>SUMIFS('2013Figures'!$J:$J,'2013Figures'!$C:$C,$A115,'2013Figures'!$H:$H,$B115,'2013Figures'!$I:$I,$C115,'2013Figures'!$B:$B,"CyToBroker",'2013Figures'!$G:$G,"E1",'2013Figures'!$E:$E,$B$1)</f>
        <v>0</v>
      </c>
      <c r="H115" s="9">
        <f>SUMIFS('2013Figures'!$J:$J,'2013Figures'!$C:$C,$A115,'2013Figures'!$H:$H,$B115,'2013Figures'!$I:$I,$C115,'2013Figures'!$B:$B,"CyToBroker",'2013Figures'!$G:$G,"P1",'2013Figures'!$E:$E,$B$1)</f>
        <v>0</v>
      </c>
      <c r="L115" s="42">
        <f>SUMIFS('2012Figures'!$J:$J,'2012Figures'!$C:$C,$A115,'2012Figures'!$H:$H,$B115,'2012Figures'!$I:$I,$C115,'2012Figures'!$E:$E,$B$1)</f>
        <v>0</v>
      </c>
      <c r="M115" s="52">
        <f>SUMIFS('2012Figures'!$J:$J,'2012Figures'!$C:$C,$A115,'2012Figures'!$H:$H,$B115,'2012Figures'!$I:$I,$C115,'2012Figures'!$B:$B,"BrokerToCy",'2012Figures'!$G:$G,"E1",'2012Figures'!$E:$E,$B$1)</f>
        <v>0</v>
      </c>
      <c r="N115" s="52">
        <f>SUMIFS('2012Figures'!$J:$J,'2012Figures'!$C:$C,$A115,'2012Figures'!$H:$H,$B115,'2012Figures'!$I:$I,$C115,'2012Figures'!$B:$B,"BrokerToCy",'2012Figures'!$G:$G,"P1",'2012Figures'!$E:$E,$B$1)</f>
        <v>0</v>
      </c>
      <c r="O115" s="52">
        <f>SUMIFS('2012Figures'!$J:$J,'2012Figures'!$C:$C,$A115,'2012Figures'!$H:$H,$B115,'2012Figures'!$I:$I,$C115,'2012Figures'!$B:$B,"CyToBroker",'2012Figures'!$G:$G,"E1",'2012Figures'!$E:$E,$B$1)</f>
        <v>0</v>
      </c>
      <c r="P115" s="52">
        <f>SUMIFS('2012Figures'!$J:$J,'2012Figures'!$C:$C,$A115,'2012Figures'!$H:$H,$B115,'2012Figures'!$I:$I,$C115,'2012Figures'!$B:$B,"CyToBroker",'2012Figures'!$G:$G,"P1",'2012Figures'!$E:$E,$B$1)</f>
        <v>0</v>
      </c>
      <c r="R115" s="46" t="str">
        <f t="shared" si="18"/>
        <v/>
      </c>
      <c r="S115" s="46" t="str">
        <f t="shared" si="18"/>
        <v/>
      </c>
      <c r="T115" s="46" t="str">
        <f t="shared" si="18"/>
        <v/>
      </c>
      <c r="U115" s="46" t="str">
        <f t="shared" si="18"/>
        <v/>
      </c>
      <c r="V115" s="46" t="str">
        <f t="shared" si="18"/>
        <v/>
      </c>
    </row>
    <row r="116" spans="1:22" x14ac:dyDescent="0.2">
      <c r="A116" s="1">
        <v>104</v>
      </c>
      <c r="B116" s="1" t="s">
        <v>97</v>
      </c>
      <c r="C116" s="8">
        <v>10</v>
      </c>
      <c r="D116" s="29">
        <f>SUMIFS('2013Figures'!$J:$J,'2013Figures'!$C:$C,$A116,'2013Figures'!$H:$H,$B116,'2013Figures'!$I:$I,$C116,'2013Figures'!$E:$E,$B$1)</f>
        <v>0</v>
      </c>
      <c r="E116" s="9">
        <f>SUMIFS('2013Figures'!$J:$J,'2013Figures'!$C:$C,$A116,'2013Figures'!$H:$H,$B116,'2013Figures'!$I:$I,$C116,'2013Figures'!$B:$B,"BrokerToCy",'2013Figures'!$G:$G,"E1",'2013Figures'!$E:$E,$B$1)</f>
        <v>0</v>
      </c>
      <c r="F116" s="9">
        <f>SUMIFS('2013Figures'!$J:$J,'2013Figures'!$C:$C,$A116,'2013Figures'!$H:$H,$B116,'2013Figures'!$I:$I,$C116,'2013Figures'!$B:$B,"BrokerToCy",'2013Figures'!$G:$G,"P1",'2013Figures'!$E:$E,$B$1)</f>
        <v>0</v>
      </c>
      <c r="G116" s="9">
        <f>SUMIFS('2013Figures'!$J:$J,'2013Figures'!$C:$C,$A116,'2013Figures'!$H:$H,$B116,'2013Figures'!$I:$I,$C116,'2013Figures'!$B:$B,"CyToBroker",'2013Figures'!$G:$G,"E1",'2013Figures'!$E:$E,$B$1)</f>
        <v>0</v>
      </c>
      <c r="H116" s="9">
        <f>SUMIFS('2013Figures'!$J:$J,'2013Figures'!$C:$C,$A116,'2013Figures'!$H:$H,$B116,'2013Figures'!$I:$I,$C116,'2013Figures'!$B:$B,"CyToBroker",'2013Figures'!$G:$G,"P1",'2013Figures'!$E:$E,$B$1)</f>
        <v>0</v>
      </c>
      <c r="J116" s="8">
        <v>201501</v>
      </c>
      <c r="L116" s="42">
        <f>SUMIFS('2012Figures'!$J:$J,'2012Figures'!$C:$C,$A116,'2012Figures'!$H:$H,$B116,'2012Figures'!$I:$I,$C116,'2012Figures'!$E:$E,$B$1)</f>
        <v>0</v>
      </c>
      <c r="M116" s="52">
        <f>SUMIFS('2012Figures'!$J:$J,'2012Figures'!$C:$C,$A116,'2012Figures'!$H:$H,$B116,'2012Figures'!$I:$I,$C116,'2012Figures'!$B:$B,"BrokerToCy",'2012Figures'!$G:$G,"E1",'2012Figures'!$E:$E,$B$1)</f>
        <v>0</v>
      </c>
      <c r="N116" s="52">
        <f>SUMIFS('2012Figures'!$J:$J,'2012Figures'!$C:$C,$A116,'2012Figures'!$H:$H,$B116,'2012Figures'!$I:$I,$C116,'2012Figures'!$B:$B,"BrokerToCy",'2012Figures'!$G:$G,"P1",'2012Figures'!$E:$E,$B$1)</f>
        <v>0</v>
      </c>
      <c r="O116" s="52">
        <f>SUMIFS('2012Figures'!$J:$J,'2012Figures'!$C:$C,$A116,'2012Figures'!$H:$H,$B116,'2012Figures'!$I:$I,$C116,'2012Figures'!$B:$B,"CyToBroker",'2012Figures'!$G:$G,"E1",'2012Figures'!$E:$E,$B$1)</f>
        <v>0</v>
      </c>
      <c r="P116" s="52">
        <f>SUMIFS('2012Figures'!$J:$J,'2012Figures'!$C:$C,$A116,'2012Figures'!$H:$H,$B116,'2012Figures'!$I:$I,$C116,'2012Figures'!$B:$B,"CyToBroker",'2012Figures'!$G:$G,"P1",'2012Figures'!$E:$E,$B$1)</f>
        <v>0</v>
      </c>
      <c r="R116" s="46" t="str">
        <f t="shared" si="18"/>
        <v/>
      </c>
      <c r="S116" s="46" t="str">
        <f t="shared" si="18"/>
        <v/>
      </c>
      <c r="T116" s="46" t="str">
        <f t="shared" si="18"/>
        <v/>
      </c>
      <c r="U116" s="46" t="str">
        <f t="shared" si="18"/>
        <v/>
      </c>
      <c r="V116" s="46" t="str">
        <f t="shared" si="18"/>
        <v/>
      </c>
    </row>
    <row r="117" spans="1:22" x14ac:dyDescent="0.2">
      <c r="A117" s="1">
        <v>104</v>
      </c>
      <c r="B117" s="1" t="s">
        <v>97</v>
      </c>
      <c r="C117" s="8">
        <v>9</v>
      </c>
      <c r="D117" s="29">
        <f>SUMIFS('2013Figures'!$J:$J,'2013Figures'!$C:$C,$A117,'2013Figures'!$H:$H,$B117,'2013Figures'!$I:$I,$C117,'2013Figures'!$E:$E,$B$1)</f>
        <v>0</v>
      </c>
      <c r="E117" s="9">
        <f>SUMIFS('2013Figures'!$J:$J,'2013Figures'!$C:$C,$A117,'2013Figures'!$H:$H,$B117,'2013Figures'!$I:$I,$C117,'2013Figures'!$B:$B,"BrokerToCy",'2013Figures'!$G:$G,"E1",'2013Figures'!$E:$E,$B$1)</f>
        <v>0</v>
      </c>
      <c r="F117" s="9">
        <f>SUMIFS('2013Figures'!$J:$J,'2013Figures'!$C:$C,$A117,'2013Figures'!$H:$H,$B117,'2013Figures'!$I:$I,$C117,'2013Figures'!$B:$B,"BrokerToCy",'2013Figures'!$G:$G,"P1",'2013Figures'!$E:$E,$B$1)</f>
        <v>0</v>
      </c>
      <c r="G117" s="9">
        <f>SUMIFS('2013Figures'!$J:$J,'2013Figures'!$C:$C,$A117,'2013Figures'!$H:$H,$B117,'2013Figures'!$I:$I,$C117,'2013Figures'!$B:$B,"CyToBroker",'2013Figures'!$G:$G,"E1",'2013Figures'!$E:$E,$B$1)</f>
        <v>0</v>
      </c>
      <c r="H117" s="9">
        <f>SUMIFS('2013Figures'!$J:$J,'2013Figures'!$C:$C,$A117,'2013Figures'!$H:$H,$B117,'2013Figures'!$I:$I,$C117,'2013Figures'!$B:$B,"CyToBroker",'2013Figures'!$G:$G,"P1",'2013Figures'!$E:$E,$B$1)</f>
        <v>0</v>
      </c>
      <c r="J117" s="8">
        <v>201401</v>
      </c>
      <c r="L117" s="42">
        <f>SUMIFS('2012Figures'!$J:$J,'2012Figures'!$C:$C,$A117,'2012Figures'!$H:$H,$B117,'2012Figures'!$I:$I,$C117,'2012Figures'!$E:$E,$B$1)</f>
        <v>0</v>
      </c>
      <c r="M117" s="52">
        <f>SUMIFS('2012Figures'!$J:$J,'2012Figures'!$C:$C,$A117,'2012Figures'!$H:$H,$B117,'2012Figures'!$I:$I,$C117,'2012Figures'!$B:$B,"BrokerToCy",'2012Figures'!$G:$G,"E1",'2012Figures'!$E:$E,$B$1)</f>
        <v>0</v>
      </c>
      <c r="N117" s="52">
        <f>SUMIFS('2012Figures'!$J:$J,'2012Figures'!$C:$C,$A117,'2012Figures'!$H:$H,$B117,'2012Figures'!$I:$I,$C117,'2012Figures'!$B:$B,"BrokerToCy",'2012Figures'!$G:$G,"P1",'2012Figures'!$E:$E,$B$1)</f>
        <v>0</v>
      </c>
      <c r="O117" s="52">
        <f>SUMIFS('2012Figures'!$J:$J,'2012Figures'!$C:$C,$A117,'2012Figures'!$H:$H,$B117,'2012Figures'!$I:$I,$C117,'2012Figures'!$B:$B,"CyToBroker",'2012Figures'!$G:$G,"E1",'2012Figures'!$E:$E,$B$1)</f>
        <v>0</v>
      </c>
      <c r="P117" s="52">
        <f>SUMIFS('2012Figures'!$J:$J,'2012Figures'!$C:$C,$A117,'2012Figures'!$H:$H,$B117,'2012Figures'!$I:$I,$C117,'2012Figures'!$B:$B,"CyToBroker",'2012Figures'!$G:$G,"P1",'2012Figures'!$E:$E,$B$1)</f>
        <v>0</v>
      </c>
      <c r="R117" s="46" t="str">
        <f t="shared" si="18"/>
        <v/>
      </c>
      <c r="S117" s="46" t="str">
        <f t="shared" si="18"/>
        <v/>
      </c>
      <c r="T117" s="46" t="str">
        <f t="shared" si="18"/>
        <v/>
      </c>
      <c r="U117" s="46" t="str">
        <f t="shared" si="18"/>
        <v/>
      </c>
      <c r="V117" s="46" t="str">
        <f t="shared" si="18"/>
        <v/>
      </c>
    </row>
    <row r="118" spans="1:22" x14ac:dyDescent="0.2">
      <c r="A118" s="1">
        <v>104</v>
      </c>
      <c r="B118" s="1" t="s">
        <v>97</v>
      </c>
      <c r="C118" s="8">
        <v>8</v>
      </c>
      <c r="D118" s="29">
        <f>SUMIFS('2013Figures'!$J:$J,'2013Figures'!$C:$C,$A118,'2013Figures'!$H:$H,$B118,'2013Figures'!$I:$I,$C118,'2013Figures'!$E:$E,$B$1)</f>
        <v>0</v>
      </c>
      <c r="E118" s="9">
        <f>SUMIFS('2013Figures'!$J:$J,'2013Figures'!$C:$C,$A118,'2013Figures'!$H:$H,$B118,'2013Figures'!$I:$I,$C118,'2013Figures'!$B:$B,"BrokerToCy",'2013Figures'!$G:$G,"E1",'2013Figures'!$E:$E,$B$1)</f>
        <v>0</v>
      </c>
      <c r="F118" s="9">
        <f>SUMIFS('2013Figures'!$J:$J,'2013Figures'!$C:$C,$A118,'2013Figures'!$H:$H,$B118,'2013Figures'!$I:$I,$C118,'2013Figures'!$B:$B,"BrokerToCy",'2013Figures'!$G:$G,"P1",'2013Figures'!$E:$E,$B$1)</f>
        <v>0</v>
      </c>
      <c r="G118" s="9">
        <f>SUMIFS('2013Figures'!$J:$J,'2013Figures'!$C:$C,$A118,'2013Figures'!$H:$H,$B118,'2013Figures'!$I:$I,$C118,'2013Figures'!$B:$B,"CyToBroker",'2013Figures'!$G:$G,"E1",'2013Figures'!$E:$E,$B$1)</f>
        <v>0</v>
      </c>
      <c r="H118" s="9">
        <f>SUMIFS('2013Figures'!$J:$J,'2013Figures'!$C:$C,$A118,'2013Figures'!$H:$H,$B118,'2013Figures'!$I:$I,$C118,'2013Figures'!$B:$B,"CyToBroker",'2013Figures'!$G:$G,"P1",'2013Figures'!$E:$E,$B$1)</f>
        <v>0</v>
      </c>
      <c r="I118" s="30"/>
      <c r="J118" s="31">
        <v>201301</v>
      </c>
      <c r="K118" s="30"/>
      <c r="L118" s="42">
        <f>SUMIFS('2012Figures'!$J:$J,'2012Figures'!$C:$C,$A118,'2012Figures'!$H:$H,$B118,'2012Figures'!$I:$I,$C118,'2012Figures'!$E:$E,$B$1)</f>
        <v>0</v>
      </c>
      <c r="M118" s="52">
        <f>SUMIFS('2012Figures'!$J:$J,'2012Figures'!$C:$C,$A118,'2012Figures'!$H:$H,$B118,'2012Figures'!$I:$I,$C118,'2012Figures'!$B:$B,"BrokerToCy",'2012Figures'!$G:$G,"E1",'2012Figures'!$E:$E,$B$1)</f>
        <v>0</v>
      </c>
      <c r="N118" s="52">
        <f>SUMIFS('2012Figures'!$J:$J,'2012Figures'!$C:$C,$A118,'2012Figures'!$H:$H,$B118,'2012Figures'!$I:$I,$C118,'2012Figures'!$B:$B,"BrokerToCy",'2012Figures'!$G:$G,"P1",'2012Figures'!$E:$E,$B$1)</f>
        <v>0</v>
      </c>
      <c r="O118" s="52">
        <f>SUMIFS('2012Figures'!$J:$J,'2012Figures'!$C:$C,$A118,'2012Figures'!$H:$H,$B118,'2012Figures'!$I:$I,$C118,'2012Figures'!$B:$B,"CyToBroker",'2012Figures'!$G:$G,"E1",'2012Figures'!$E:$E,$B$1)</f>
        <v>0</v>
      </c>
      <c r="P118" s="52">
        <f>SUMIFS('2012Figures'!$J:$J,'2012Figures'!$C:$C,$A118,'2012Figures'!$H:$H,$B118,'2012Figures'!$I:$I,$C118,'2012Figures'!$B:$B,"CyToBroker",'2012Figures'!$G:$G,"P1",'2012Figures'!$E:$E,$B$1)</f>
        <v>0</v>
      </c>
      <c r="Q118" s="30"/>
      <c r="R118" s="46" t="str">
        <f t="shared" si="18"/>
        <v/>
      </c>
      <c r="S118" s="46" t="str">
        <f t="shared" si="18"/>
        <v/>
      </c>
      <c r="T118" s="46" t="str">
        <f t="shared" si="18"/>
        <v/>
      </c>
      <c r="U118" s="46" t="str">
        <f t="shared" si="18"/>
        <v/>
      </c>
      <c r="V118" s="46" t="str">
        <f t="shared" si="18"/>
        <v/>
      </c>
    </row>
    <row r="119" spans="1:22" x14ac:dyDescent="0.2">
      <c r="A119" s="1">
        <v>104</v>
      </c>
      <c r="B119" s="1" t="s">
        <v>97</v>
      </c>
      <c r="C119" s="8">
        <v>7</v>
      </c>
      <c r="D119" s="29">
        <f>SUMIFS('2013Figures'!$J:$J,'2013Figures'!$C:$C,$A119,'2013Figures'!$H:$H,$B119,'2013Figures'!$I:$I,$C119,'2013Figures'!$E:$E,$B$1)</f>
        <v>0</v>
      </c>
      <c r="E119" s="9">
        <f>SUMIFS('2013Figures'!$J:$J,'2013Figures'!$C:$C,$A119,'2013Figures'!$H:$H,$B119,'2013Figures'!$I:$I,$C119,'2013Figures'!$B:$B,"BrokerToCy",'2013Figures'!$G:$G,"E1",'2013Figures'!$E:$E,$B$1)</f>
        <v>0</v>
      </c>
      <c r="F119" s="9">
        <f>SUMIFS('2013Figures'!$J:$J,'2013Figures'!$C:$C,$A119,'2013Figures'!$H:$H,$B119,'2013Figures'!$I:$I,$C119,'2013Figures'!$B:$B,"BrokerToCy",'2013Figures'!$G:$G,"P1",'2013Figures'!$E:$E,$B$1)</f>
        <v>0</v>
      </c>
      <c r="G119" s="9">
        <f>SUMIFS('2013Figures'!$J:$J,'2013Figures'!$C:$C,$A119,'2013Figures'!$H:$H,$B119,'2013Figures'!$I:$I,$C119,'2013Figures'!$B:$B,"CyToBroker",'2013Figures'!$G:$G,"E1",'2013Figures'!$E:$E,$B$1)</f>
        <v>0</v>
      </c>
      <c r="H119" s="9">
        <f>SUMIFS('2013Figures'!$J:$J,'2013Figures'!$C:$C,$A119,'2013Figures'!$H:$H,$B119,'2013Figures'!$I:$I,$C119,'2013Figures'!$B:$B,"CyToBroker",'2013Figures'!$G:$G,"P1",'2013Figures'!$E:$E,$B$1)</f>
        <v>0</v>
      </c>
      <c r="J119" s="8">
        <v>201201</v>
      </c>
      <c r="L119" s="42">
        <f>SUMIFS('2012Figures'!$J:$J,'2012Figures'!$C:$C,$A119,'2012Figures'!$H:$H,$B119,'2012Figures'!$I:$I,$C119,'2012Figures'!$E:$E,$B$1)</f>
        <v>0</v>
      </c>
      <c r="M119" s="52">
        <f>SUMIFS('2012Figures'!$J:$J,'2012Figures'!$C:$C,$A119,'2012Figures'!$H:$H,$B119,'2012Figures'!$I:$I,$C119,'2012Figures'!$B:$B,"BrokerToCy",'2012Figures'!$G:$G,"E1",'2012Figures'!$E:$E,$B$1)</f>
        <v>0</v>
      </c>
      <c r="N119" s="52">
        <f>SUMIFS('2012Figures'!$J:$J,'2012Figures'!$C:$C,$A119,'2012Figures'!$H:$H,$B119,'2012Figures'!$I:$I,$C119,'2012Figures'!$B:$B,"BrokerToCy",'2012Figures'!$G:$G,"P1",'2012Figures'!$E:$E,$B$1)</f>
        <v>0</v>
      </c>
      <c r="O119" s="52">
        <f>SUMIFS('2012Figures'!$J:$J,'2012Figures'!$C:$C,$A119,'2012Figures'!$H:$H,$B119,'2012Figures'!$I:$I,$C119,'2012Figures'!$B:$B,"CyToBroker",'2012Figures'!$G:$G,"E1",'2012Figures'!$E:$E,$B$1)</f>
        <v>0</v>
      </c>
      <c r="P119" s="52">
        <f>SUMIFS('2012Figures'!$J:$J,'2012Figures'!$C:$C,$A119,'2012Figures'!$H:$H,$B119,'2012Figures'!$I:$I,$C119,'2012Figures'!$B:$B,"CyToBroker",'2012Figures'!$G:$G,"P1",'2012Figures'!$E:$E,$B$1)</f>
        <v>0</v>
      </c>
      <c r="R119" s="46" t="str">
        <f t="shared" si="18"/>
        <v/>
      </c>
      <c r="S119" s="46" t="str">
        <f t="shared" si="18"/>
        <v/>
      </c>
      <c r="T119" s="46" t="str">
        <f t="shared" si="18"/>
        <v/>
      </c>
      <c r="U119" s="46" t="str">
        <f t="shared" si="18"/>
        <v/>
      </c>
      <c r="V119" s="46" t="str">
        <f t="shared" si="18"/>
        <v/>
      </c>
    </row>
    <row r="120" spans="1:22" x14ac:dyDescent="0.2">
      <c r="A120" s="1">
        <v>104</v>
      </c>
      <c r="B120" s="1" t="s">
        <v>97</v>
      </c>
      <c r="C120" s="8">
        <v>6</v>
      </c>
      <c r="D120" s="29">
        <f>SUMIFS('2013Figures'!$J:$J,'2013Figures'!$C:$C,$A120,'2013Figures'!$H:$H,$B120,'2013Figures'!$I:$I,$C120,'2013Figures'!$E:$E,$B$1)</f>
        <v>0</v>
      </c>
      <c r="E120" s="9">
        <f>SUMIFS('2013Figures'!$J:$J,'2013Figures'!$C:$C,$A120,'2013Figures'!$H:$H,$B120,'2013Figures'!$I:$I,$C120,'2013Figures'!$B:$B,"BrokerToCy",'2013Figures'!$G:$G,"E1",'2013Figures'!$E:$E,$B$1)</f>
        <v>0</v>
      </c>
      <c r="F120" s="9">
        <f>SUMIFS('2013Figures'!$J:$J,'2013Figures'!$C:$C,$A120,'2013Figures'!$H:$H,$B120,'2013Figures'!$I:$I,$C120,'2013Figures'!$B:$B,"BrokerToCy",'2013Figures'!$G:$G,"P1",'2013Figures'!$E:$E,$B$1)</f>
        <v>0</v>
      </c>
      <c r="G120" s="9">
        <f>SUMIFS('2013Figures'!$J:$J,'2013Figures'!$C:$C,$A120,'2013Figures'!$H:$H,$B120,'2013Figures'!$I:$I,$C120,'2013Figures'!$B:$B,"CyToBroker",'2013Figures'!$G:$G,"E1",'2013Figures'!$E:$E,$B$1)</f>
        <v>0</v>
      </c>
      <c r="H120" s="9">
        <f>SUMIFS('2013Figures'!$J:$J,'2013Figures'!$C:$C,$A120,'2013Figures'!$H:$H,$B120,'2013Figures'!$I:$I,$C120,'2013Figures'!$B:$B,"CyToBroker",'2013Figures'!$G:$G,"P1",'2013Figures'!$E:$E,$B$1)</f>
        <v>0</v>
      </c>
      <c r="J120" s="8">
        <v>201101</v>
      </c>
      <c r="L120" s="42">
        <f>SUMIFS('2012Figures'!$J:$J,'2012Figures'!$C:$C,$A120,'2012Figures'!$H:$H,$B120,'2012Figures'!$I:$I,$C120,'2012Figures'!$E:$E,$B$1)</f>
        <v>0</v>
      </c>
      <c r="M120" s="52">
        <f>SUMIFS('2012Figures'!$J:$J,'2012Figures'!$C:$C,$A120,'2012Figures'!$H:$H,$B120,'2012Figures'!$I:$I,$C120,'2012Figures'!$B:$B,"BrokerToCy",'2012Figures'!$G:$G,"E1",'2012Figures'!$E:$E,$B$1)</f>
        <v>0</v>
      </c>
      <c r="N120" s="52">
        <f>SUMIFS('2012Figures'!$J:$J,'2012Figures'!$C:$C,$A120,'2012Figures'!$H:$H,$B120,'2012Figures'!$I:$I,$C120,'2012Figures'!$B:$B,"BrokerToCy",'2012Figures'!$G:$G,"P1",'2012Figures'!$E:$E,$B$1)</f>
        <v>0</v>
      </c>
      <c r="O120" s="52">
        <f>SUMIFS('2012Figures'!$J:$J,'2012Figures'!$C:$C,$A120,'2012Figures'!$H:$H,$B120,'2012Figures'!$I:$I,$C120,'2012Figures'!$B:$B,"CyToBroker",'2012Figures'!$G:$G,"E1",'2012Figures'!$E:$E,$B$1)</f>
        <v>0</v>
      </c>
      <c r="P120" s="52">
        <f>SUMIFS('2012Figures'!$J:$J,'2012Figures'!$C:$C,$A120,'2012Figures'!$H:$H,$B120,'2012Figures'!$I:$I,$C120,'2012Figures'!$B:$B,"CyToBroker",'2012Figures'!$G:$G,"P1",'2012Figures'!$E:$E,$B$1)</f>
        <v>0</v>
      </c>
      <c r="R120" s="46" t="str">
        <f t="shared" si="18"/>
        <v/>
      </c>
      <c r="S120" s="46" t="str">
        <f t="shared" si="18"/>
        <v/>
      </c>
      <c r="T120" s="46" t="str">
        <f t="shared" si="18"/>
        <v/>
      </c>
      <c r="U120" s="46" t="str">
        <f t="shared" si="18"/>
        <v/>
      </c>
      <c r="V120" s="46" t="str">
        <f t="shared" si="18"/>
        <v/>
      </c>
    </row>
    <row r="121" spans="1:22" x14ac:dyDescent="0.2">
      <c r="A121" s="1">
        <v>104</v>
      </c>
      <c r="B121" s="1" t="s">
        <v>97</v>
      </c>
      <c r="C121" s="8">
        <v>5</v>
      </c>
      <c r="D121" s="29">
        <f>SUMIFS('2013Figures'!$J:$J,'2013Figures'!$C:$C,$A121,'2013Figures'!$H:$H,$B121,'2013Figures'!$I:$I,$C121,'2013Figures'!$E:$E,$B$1)</f>
        <v>0</v>
      </c>
      <c r="E121" s="9">
        <f>SUMIFS('2013Figures'!$J:$J,'2013Figures'!$C:$C,$A121,'2013Figures'!$H:$H,$B121,'2013Figures'!$I:$I,$C121,'2013Figures'!$B:$B,"BrokerToCy",'2013Figures'!$G:$G,"E1",'2013Figures'!$E:$E,$B$1)</f>
        <v>0</v>
      </c>
      <c r="F121" s="9">
        <f>SUMIFS('2013Figures'!$J:$J,'2013Figures'!$C:$C,$A121,'2013Figures'!$H:$H,$B121,'2013Figures'!$I:$I,$C121,'2013Figures'!$B:$B,"BrokerToCy",'2013Figures'!$G:$G,"P1",'2013Figures'!$E:$E,$B$1)</f>
        <v>0</v>
      </c>
      <c r="G121" s="9">
        <f>SUMIFS('2013Figures'!$J:$J,'2013Figures'!$C:$C,$A121,'2013Figures'!$H:$H,$B121,'2013Figures'!$I:$I,$C121,'2013Figures'!$B:$B,"CyToBroker",'2013Figures'!$G:$G,"E1",'2013Figures'!$E:$E,$B$1)</f>
        <v>0</v>
      </c>
      <c r="H121" s="9">
        <f>SUMIFS('2013Figures'!$J:$J,'2013Figures'!$C:$C,$A121,'2013Figures'!$H:$H,$B121,'2013Figures'!$I:$I,$C121,'2013Figures'!$B:$B,"CyToBroker",'2013Figures'!$G:$G,"P1",'2013Figures'!$E:$E,$B$1)</f>
        <v>0</v>
      </c>
      <c r="J121" s="8">
        <v>201001</v>
      </c>
      <c r="L121" s="42">
        <f>SUMIFS('2012Figures'!$J:$J,'2012Figures'!$C:$C,$A121,'2012Figures'!$H:$H,$B121,'2012Figures'!$I:$I,$C121,'2012Figures'!$E:$E,$B$1)</f>
        <v>0</v>
      </c>
      <c r="M121" s="52">
        <f>SUMIFS('2012Figures'!$J:$J,'2012Figures'!$C:$C,$A121,'2012Figures'!$H:$H,$B121,'2012Figures'!$I:$I,$C121,'2012Figures'!$B:$B,"BrokerToCy",'2012Figures'!$G:$G,"E1",'2012Figures'!$E:$E,$B$1)</f>
        <v>0</v>
      </c>
      <c r="N121" s="52">
        <f>SUMIFS('2012Figures'!$J:$J,'2012Figures'!$C:$C,$A121,'2012Figures'!$H:$H,$B121,'2012Figures'!$I:$I,$C121,'2012Figures'!$B:$B,"BrokerToCy",'2012Figures'!$G:$G,"P1",'2012Figures'!$E:$E,$B$1)</f>
        <v>0</v>
      </c>
      <c r="O121" s="52">
        <f>SUMIFS('2012Figures'!$J:$J,'2012Figures'!$C:$C,$A121,'2012Figures'!$H:$H,$B121,'2012Figures'!$I:$I,$C121,'2012Figures'!$B:$B,"CyToBroker",'2012Figures'!$G:$G,"E1",'2012Figures'!$E:$E,$B$1)</f>
        <v>0</v>
      </c>
      <c r="P121" s="52">
        <f>SUMIFS('2012Figures'!$J:$J,'2012Figures'!$C:$C,$A121,'2012Figures'!$H:$H,$B121,'2012Figures'!$I:$I,$C121,'2012Figures'!$B:$B,"CyToBroker",'2012Figures'!$G:$G,"P1",'2012Figures'!$E:$E,$B$1)</f>
        <v>0</v>
      </c>
      <c r="R121" s="46" t="str">
        <f t="shared" si="18"/>
        <v/>
      </c>
      <c r="S121" s="46" t="str">
        <f t="shared" si="18"/>
        <v/>
      </c>
      <c r="T121" s="46" t="str">
        <f t="shared" si="18"/>
        <v/>
      </c>
      <c r="U121" s="46" t="str">
        <f t="shared" si="18"/>
        <v/>
      </c>
      <c r="V121" s="46" t="str">
        <f t="shared" si="18"/>
        <v/>
      </c>
    </row>
    <row r="122" spans="1:22" x14ac:dyDescent="0.2">
      <c r="A122" s="1">
        <v>104</v>
      </c>
      <c r="B122" s="1" t="s">
        <v>97</v>
      </c>
      <c r="C122" s="8">
        <v>4</v>
      </c>
      <c r="D122" s="29">
        <f>SUMIFS('2013Figures'!$J:$J,'2013Figures'!$C:$C,$A122,'2013Figures'!$H:$H,$B122,'2013Figures'!$I:$I,$C122,'2013Figures'!$E:$E,$B$1)</f>
        <v>0</v>
      </c>
      <c r="E122" s="9">
        <f>SUMIFS('2013Figures'!$J:$J,'2013Figures'!$C:$C,$A122,'2013Figures'!$H:$H,$B122,'2013Figures'!$I:$I,$C122,'2013Figures'!$B:$B,"BrokerToCy",'2013Figures'!$G:$G,"E1",'2013Figures'!$E:$E,$B$1)</f>
        <v>0</v>
      </c>
      <c r="F122" s="9">
        <f>SUMIFS('2013Figures'!$J:$J,'2013Figures'!$C:$C,$A122,'2013Figures'!$H:$H,$B122,'2013Figures'!$I:$I,$C122,'2013Figures'!$B:$B,"BrokerToCy",'2013Figures'!$G:$G,"P1",'2013Figures'!$E:$E,$B$1)</f>
        <v>0</v>
      </c>
      <c r="G122" s="9">
        <f>SUMIFS('2013Figures'!$J:$J,'2013Figures'!$C:$C,$A122,'2013Figures'!$H:$H,$B122,'2013Figures'!$I:$I,$C122,'2013Figures'!$B:$B,"CyToBroker",'2013Figures'!$G:$G,"E1",'2013Figures'!$E:$E,$B$1)</f>
        <v>0</v>
      </c>
      <c r="H122" s="9">
        <f>SUMIFS('2013Figures'!$J:$J,'2013Figures'!$C:$C,$A122,'2013Figures'!$H:$H,$B122,'2013Figures'!$I:$I,$C122,'2013Figures'!$B:$B,"CyToBroker",'2013Figures'!$G:$G,"P1",'2013Figures'!$E:$E,$B$1)</f>
        <v>0</v>
      </c>
      <c r="J122" s="8">
        <v>200901</v>
      </c>
      <c r="L122" s="42">
        <f>SUMIFS('2012Figures'!$J:$J,'2012Figures'!$C:$C,$A122,'2012Figures'!$H:$H,$B122,'2012Figures'!$I:$I,$C122,'2012Figures'!$E:$E,$B$1)</f>
        <v>0</v>
      </c>
      <c r="M122" s="52">
        <f>SUMIFS('2012Figures'!$J:$J,'2012Figures'!$C:$C,$A122,'2012Figures'!$H:$H,$B122,'2012Figures'!$I:$I,$C122,'2012Figures'!$B:$B,"BrokerToCy",'2012Figures'!$G:$G,"E1",'2012Figures'!$E:$E,$B$1)</f>
        <v>0</v>
      </c>
      <c r="N122" s="52">
        <f>SUMIFS('2012Figures'!$J:$J,'2012Figures'!$C:$C,$A122,'2012Figures'!$H:$H,$B122,'2012Figures'!$I:$I,$C122,'2012Figures'!$B:$B,"BrokerToCy",'2012Figures'!$G:$G,"P1",'2012Figures'!$E:$E,$B$1)</f>
        <v>0</v>
      </c>
      <c r="O122" s="52">
        <f>SUMIFS('2012Figures'!$J:$J,'2012Figures'!$C:$C,$A122,'2012Figures'!$H:$H,$B122,'2012Figures'!$I:$I,$C122,'2012Figures'!$B:$B,"CyToBroker",'2012Figures'!$G:$G,"E1",'2012Figures'!$E:$E,$B$1)</f>
        <v>0</v>
      </c>
      <c r="P122" s="52">
        <f>SUMIFS('2012Figures'!$J:$J,'2012Figures'!$C:$C,$A122,'2012Figures'!$H:$H,$B122,'2012Figures'!$I:$I,$C122,'2012Figures'!$B:$B,"CyToBroker",'2012Figures'!$G:$G,"P1",'2012Figures'!$E:$E,$B$1)</f>
        <v>0</v>
      </c>
      <c r="R122" s="46" t="str">
        <f t="shared" si="18"/>
        <v/>
      </c>
      <c r="S122" s="46" t="str">
        <f t="shared" si="18"/>
        <v/>
      </c>
      <c r="T122" s="46" t="str">
        <f t="shared" si="18"/>
        <v/>
      </c>
      <c r="U122" s="46" t="str">
        <f t="shared" si="18"/>
        <v/>
      </c>
      <c r="V122" s="46" t="str">
        <f t="shared" si="18"/>
        <v/>
      </c>
    </row>
    <row r="123" spans="1:22" x14ac:dyDescent="0.2">
      <c r="A123" s="1">
        <v>104</v>
      </c>
      <c r="B123" s="1" t="s">
        <v>97</v>
      </c>
      <c r="C123" s="8">
        <v>3</v>
      </c>
      <c r="D123" s="29">
        <f>SUMIFS('2013Figures'!$J:$J,'2013Figures'!$C:$C,$A123,'2013Figures'!$H:$H,$B123,'2013Figures'!$I:$I,$C123,'2013Figures'!$E:$E,$B$1)</f>
        <v>0</v>
      </c>
      <c r="E123" s="9">
        <f>SUMIFS('2013Figures'!$J:$J,'2013Figures'!$C:$C,$A123,'2013Figures'!$H:$H,$B123,'2013Figures'!$I:$I,$C123,'2013Figures'!$B:$B,"BrokerToCy",'2013Figures'!$G:$G,"E1",'2013Figures'!$E:$E,$B$1)</f>
        <v>0</v>
      </c>
      <c r="F123" s="9">
        <f>SUMIFS('2013Figures'!$J:$J,'2013Figures'!$C:$C,$A123,'2013Figures'!$H:$H,$B123,'2013Figures'!$I:$I,$C123,'2013Figures'!$B:$B,"BrokerToCy",'2013Figures'!$G:$G,"P1",'2013Figures'!$E:$E,$B$1)</f>
        <v>0</v>
      </c>
      <c r="G123" s="9">
        <f>SUMIFS('2013Figures'!$J:$J,'2013Figures'!$C:$C,$A123,'2013Figures'!$H:$H,$B123,'2013Figures'!$I:$I,$C123,'2013Figures'!$B:$B,"CyToBroker",'2013Figures'!$G:$G,"E1",'2013Figures'!$E:$E,$B$1)</f>
        <v>0</v>
      </c>
      <c r="H123" s="9">
        <f>SUMIFS('2013Figures'!$J:$J,'2013Figures'!$C:$C,$A123,'2013Figures'!$H:$H,$B123,'2013Figures'!$I:$I,$C123,'2013Figures'!$B:$B,"CyToBroker",'2013Figures'!$G:$G,"P1",'2013Figures'!$E:$E,$B$1)</f>
        <v>0</v>
      </c>
      <c r="J123" s="8">
        <v>200801</v>
      </c>
      <c r="L123" s="42">
        <f>SUMIFS('2012Figures'!$J:$J,'2012Figures'!$C:$C,$A123,'2012Figures'!$H:$H,$B123,'2012Figures'!$I:$I,$C123,'2012Figures'!$E:$E,$B$1)</f>
        <v>0</v>
      </c>
      <c r="M123" s="52">
        <f>SUMIFS('2012Figures'!$J:$J,'2012Figures'!$C:$C,$A123,'2012Figures'!$H:$H,$B123,'2012Figures'!$I:$I,$C123,'2012Figures'!$B:$B,"BrokerToCy",'2012Figures'!$G:$G,"E1",'2012Figures'!$E:$E,$B$1)</f>
        <v>0</v>
      </c>
      <c r="N123" s="52">
        <f>SUMIFS('2012Figures'!$J:$J,'2012Figures'!$C:$C,$A123,'2012Figures'!$H:$H,$B123,'2012Figures'!$I:$I,$C123,'2012Figures'!$B:$B,"BrokerToCy",'2012Figures'!$G:$G,"P1",'2012Figures'!$E:$E,$B$1)</f>
        <v>0</v>
      </c>
      <c r="O123" s="52">
        <f>SUMIFS('2012Figures'!$J:$J,'2012Figures'!$C:$C,$A123,'2012Figures'!$H:$H,$B123,'2012Figures'!$I:$I,$C123,'2012Figures'!$B:$B,"CyToBroker",'2012Figures'!$G:$G,"E1",'2012Figures'!$E:$E,$B$1)</f>
        <v>0</v>
      </c>
      <c r="P123" s="52">
        <f>SUMIFS('2012Figures'!$J:$J,'2012Figures'!$C:$C,$A123,'2012Figures'!$H:$H,$B123,'2012Figures'!$I:$I,$C123,'2012Figures'!$B:$B,"CyToBroker",'2012Figures'!$G:$G,"P1",'2012Figures'!$E:$E,$B$1)</f>
        <v>0</v>
      </c>
      <c r="R123" s="46" t="str">
        <f t="shared" si="18"/>
        <v/>
      </c>
      <c r="S123" s="46" t="str">
        <f t="shared" si="18"/>
        <v/>
      </c>
      <c r="T123" s="46" t="str">
        <f t="shared" si="18"/>
        <v/>
      </c>
      <c r="U123" s="46" t="str">
        <f t="shared" si="18"/>
        <v/>
      </c>
      <c r="V123" s="46" t="str">
        <f t="shared" si="18"/>
        <v/>
      </c>
    </row>
    <row r="124" spans="1:22" x14ac:dyDescent="0.2">
      <c r="A124" s="1">
        <v>104</v>
      </c>
      <c r="B124" s="1" t="s">
        <v>97</v>
      </c>
      <c r="C124" s="8">
        <v>2</v>
      </c>
      <c r="D124" s="29">
        <f>SUMIFS('2013Figures'!$J:$J,'2013Figures'!$C:$C,$A124,'2013Figures'!$H:$H,$B124,'2013Figures'!$I:$I,$C124,'2013Figures'!$E:$E,$B$1)</f>
        <v>0</v>
      </c>
      <c r="E124" s="9">
        <f>SUMIFS('2013Figures'!$J:$J,'2013Figures'!$C:$C,$A124,'2013Figures'!$H:$H,$B124,'2013Figures'!$I:$I,$C124,'2013Figures'!$B:$B,"BrokerToCy",'2013Figures'!$G:$G,"E1",'2013Figures'!$E:$E,$B$1)</f>
        <v>0</v>
      </c>
      <c r="F124" s="9">
        <f>SUMIFS('2013Figures'!$J:$J,'2013Figures'!$C:$C,$A124,'2013Figures'!$H:$H,$B124,'2013Figures'!$I:$I,$C124,'2013Figures'!$B:$B,"BrokerToCy",'2013Figures'!$G:$G,"P1",'2013Figures'!$E:$E,$B$1)</f>
        <v>0</v>
      </c>
      <c r="G124" s="9">
        <f>SUMIFS('2013Figures'!$J:$J,'2013Figures'!$C:$C,$A124,'2013Figures'!$H:$H,$B124,'2013Figures'!$I:$I,$C124,'2013Figures'!$B:$B,"CyToBroker",'2013Figures'!$G:$G,"E1",'2013Figures'!$E:$E,$B$1)</f>
        <v>0</v>
      </c>
      <c r="H124" s="9">
        <f>SUMIFS('2013Figures'!$J:$J,'2013Figures'!$C:$C,$A124,'2013Figures'!$H:$H,$B124,'2013Figures'!$I:$I,$C124,'2013Figures'!$B:$B,"CyToBroker",'2013Figures'!$G:$G,"P1",'2013Figures'!$E:$E,$B$1)</f>
        <v>0</v>
      </c>
      <c r="J124" s="8">
        <v>200701</v>
      </c>
      <c r="L124" s="42">
        <f>SUMIFS('2012Figures'!$J:$J,'2012Figures'!$C:$C,$A124,'2012Figures'!$H:$H,$B124,'2012Figures'!$I:$I,$C124,'2012Figures'!$E:$E,$B$1)</f>
        <v>0</v>
      </c>
      <c r="M124" s="52">
        <f>SUMIFS('2012Figures'!$J:$J,'2012Figures'!$C:$C,$A124,'2012Figures'!$H:$H,$B124,'2012Figures'!$I:$I,$C124,'2012Figures'!$B:$B,"BrokerToCy",'2012Figures'!$G:$G,"E1",'2012Figures'!$E:$E,$B$1)</f>
        <v>0</v>
      </c>
      <c r="N124" s="52">
        <f>SUMIFS('2012Figures'!$J:$J,'2012Figures'!$C:$C,$A124,'2012Figures'!$H:$H,$B124,'2012Figures'!$I:$I,$C124,'2012Figures'!$B:$B,"BrokerToCy",'2012Figures'!$G:$G,"P1",'2012Figures'!$E:$E,$B$1)</f>
        <v>0</v>
      </c>
      <c r="O124" s="52">
        <f>SUMIFS('2012Figures'!$J:$J,'2012Figures'!$C:$C,$A124,'2012Figures'!$H:$H,$B124,'2012Figures'!$I:$I,$C124,'2012Figures'!$B:$B,"CyToBroker",'2012Figures'!$G:$G,"E1",'2012Figures'!$E:$E,$B$1)</f>
        <v>0</v>
      </c>
      <c r="P124" s="52">
        <f>SUMIFS('2012Figures'!$J:$J,'2012Figures'!$C:$C,$A124,'2012Figures'!$H:$H,$B124,'2012Figures'!$I:$I,$C124,'2012Figures'!$B:$B,"CyToBroker",'2012Figures'!$G:$G,"P1",'2012Figures'!$E:$E,$B$1)</f>
        <v>0</v>
      </c>
      <c r="R124" s="46" t="str">
        <f t="shared" si="18"/>
        <v/>
      </c>
      <c r="S124" s="46" t="str">
        <f t="shared" si="18"/>
        <v/>
      </c>
      <c r="T124" s="46" t="str">
        <f t="shared" si="18"/>
        <v/>
      </c>
      <c r="U124" s="46" t="str">
        <f t="shared" si="18"/>
        <v/>
      </c>
      <c r="V124" s="46" t="str">
        <f t="shared" si="18"/>
        <v/>
      </c>
    </row>
    <row r="125" spans="1:22" x14ac:dyDescent="0.2">
      <c r="A125" s="1">
        <v>104</v>
      </c>
      <c r="B125" s="1" t="s">
        <v>97</v>
      </c>
      <c r="C125" s="8">
        <v>1</v>
      </c>
      <c r="D125" s="29">
        <f>SUMIFS('2013Figures'!$J:$J,'2013Figures'!$C:$C,$A125,'2013Figures'!$H:$H,$B125,'2013Figures'!$I:$I,$C125,'2013Figures'!$E:$E,$B$1)</f>
        <v>0</v>
      </c>
      <c r="E125" s="9">
        <f>SUMIFS('2013Figures'!$J:$J,'2013Figures'!$C:$C,$A125,'2013Figures'!$H:$H,$B125,'2013Figures'!$I:$I,$C125,'2013Figures'!$B:$B,"BrokerToCy",'2013Figures'!$G:$G,"E1",'2013Figures'!$E:$E,$B$1)</f>
        <v>0</v>
      </c>
      <c r="F125" s="9">
        <f>SUMIFS('2013Figures'!$J:$J,'2013Figures'!$C:$C,$A125,'2013Figures'!$H:$H,$B125,'2013Figures'!$I:$I,$C125,'2013Figures'!$B:$B,"BrokerToCy",'2013Figures'!$G:$G,"P1",'2013Figures'!$E:$E,$B$1)</f>
        <v>0</v>
      </c>
      <c r="G125" s="9">
        <f>SUMIFS('2013Figures'!$J:$J,'2013Figures'!$C:$C,$A125,'2013Figures'!$H:$H,$B125,'2013Figures'!$I:$I,$C125,'2013Figures'!$B:$B,"CyToBroker",'2013Figures'!$G:$G,"E1",'2013Figures'!$E:$E,$B$1)</f>
        <v>0</v>
      </c>
      <c r="H125" s="9">
        <f>SUMIFS('2013Figures'!$J:$J,'2013Figures'!$C:$C,$A125,'2013Figures'!$H:$H,$B125,'2013Figures'!$I:$I,$C125,'2013Figures'!$B:$B,"CyToBroker",'2013Figures'!$G:$G,"P1",'2013Figures'!$E:$E,$B$1)</f>
        <v>0</v>
      </c>
      <c r="J125" s="8">
        <v>200601</v>
      </c>
      <c r="L125" s="42">
        <f>SUMIFS('2012Figures'!$J:$J,'2012Figures'!$C:$C,$A125,'2012Figures'!$H:$H,$B125,'2012Figures'!$I:$I,$C125,'2012Figures'!$E:$E,$B$1)</f>
        <v>0</v>
      </c>
      <c r="M125" s="52">
        <f>SUMIFS('2012Figures'!$J:$J,'2012Figures'!$C:$C,$A125,'2012Figures'!$H:$H,$B125,'2012Figures'!$I:$I,$C125,'2012Figures'!$B:$B,"BrokerToCy",'2012Figures'!$G:$G,"E1",'2012Figures'!$E:$E,$B$1)</f>
        <v>0</v>
      </c>
      <c r="N125" s="52">
        <f>SUMIFS('2012Figures'!$J:$J,'2012Figures'!$C:$C,$A125,'2012Figures'!$H:$H,$B125,'2012Figures'!$I:$I,$C125,'2012Figures'!$B:$B,"BrokerToCy",'2012Figures'!$G:$G,"P1",'2012Figures'!$E:$E,$B$1)</f>
        <v>0</v>
      </c>
      <c r="O125" s="52">
        <f>SUMIFS('2012Figures'!$J:$J,'2012Figures'!$C:$C,$A125,'2012Figures'!$H:$H,$B125,'2012Figures'!$I:$I,$C125,'2012Figures'!$B:$B,"CyToBroker",'2012Figures'!$G:$G,"E1",'2012Figures'!$E:$E,$B$1)</f>
        <v>0</v>
      </c>
      <c r="P125" s="52">
        <f>SUMIFS('2012Figures'!$J:$J,'2012Figures'!$C:$C,$A125,'2012Figures'!$H:$H,$B125,'2012Figures'!$I:$I,$C125,'2012Figures'!$B:$B,"CyToBroker",'2012Figures'!$G:$G,"P1",'2012Figures'!$E:$E,$B$1)</f>
        <v>0</v>
      </c>
      <c r="R125" s="46" t="str">
        <f t="shared" si="18"/>
        <v/>
      </c>
      <c r="S125" s="46" t="str">
        <f t="shared" si="18"/>
        <v/>
      </c>
      <c r="T125" s="46" t="str">
        <f t="shared" si="18"/>
        <v/>
      </c>
      <c r="U125" s="46" t="str">
        <f t="shared" si="18"/>
        <v/>
      </c>
      <c r="V125" s="46" t="str">
        <f t="shared" si="18"/>
        <v/>
      </c>
    </row>
    <row r="126" spans="1:22" x14ac:dyDescent="0.2">
      <c r="A126" s="1">
        <v>104</v>
      </c>
      <c r="B126" s="1" t="s">
        <v>97</v>
      </c>
      <c r="D126" s="29">
        <f>SUMIFS('2013Figures'!$J:$J,'2013Figures'!$C:$C,$A126,'2013Figures'!$H:$H,$B126,'2013Figures'!$I:$I,"",'2013Figures'!$E:$E,$B$1)</f>
        <v>0</v>
      </c>
      <c r="E126" s="9">
        <f>SUMIFS('2013Figures'!$J:$J,'2013Figures'!$C:$C,$A126,'2013Figures'!$H:$H,$B126,'2013Figures'!$I:$I,"",'2013Figures'!$B:$B,"BrokerToCy",'2013Figures'!$G:$G,"E1",'2013Figures'!$E:$E,$B$1)</f>
        <v>0</v>
      </c>
      <c r="F126" s="9">
        <f>SUMIFS('2013Figures'!$J:$J,'2013Figures'!$C:$C,$A126,'2013Figures'!$H:$H,$B126,'2013Figures'!$I:$I,"",'2013Figures'!$B:$B,"BrokerToCy",'2013Figures'!$G:$G,"P1",'2013Figures'!$E:$E,$B$1)</f>
        <v>0</v>
      </c>
      <c r="G126" s="9">
        <f>SUMIFS('2013Figures'!$J:$J,'2013Figures'!$C:$C,$A126,'2013Figures'!$H:$H,$B126,'2013Figures'!$I:$I,"",'2013Figures'!$B:$B,"CyToBroker",'2013Figures'!$G:$G,"E1",'2013Figures'!$E:$E,$B$1)</f>
        <v>0</v>
      </c>
      <c r="H126" s="9">
        <f>SUMIFS('2013Figures'!$J:$J,'2013Figures'!$C:$C,$A126,'2013Figures'!$H:$H,$B126,'2013Figures'!$I:$I,"",'2013Figures'!$B:$B,"CyToBroker",'2013Figures'!$G:$G,"P1",'2013Figures'!$E:$E,$B$1)</f>
        <v>0</v>
      </c>
      <c r="J126" s="8" t="s">
        <v>131</v>
      </c>
      <c r="L126" s="42">
        <f>SUMIFS('2012Figures'!$J:$J,'2012Figures'!$C:$C,$A126,'2012Figures'!$H:$H,$B126,'2012Figures'!$I:$I,"",'2012Figures'!$E:$E,$B$1)</f>
        <v>0</v>
      </c>
      <c r="M126" s="52">
        <f>SUMIFS('2012Figures'!$J:$J,'2012Figures'!$C:$C,$A126,'2012Figures'!$H:$H,$B126,'2012Figures'!$I:$I,"",'2012Figures'!$B:$B,"BrokerToCy",'2012Figures'!$G:$G,"E1",'2012Figures'!$E:$E,$B$1)</f>
        <v>0</v>
      </c>
      <c r="N126" s="52">
        <f>SUMIFS('2012Figures'!$J:$J,'2012Figures'!$C:$C,$A126,'2012Figures'!$H:$H,$B126,'2012Figures'!$I:$I,"",'2012Figures'!$B:$B,"BrokerToCy",'2012Figures'!$G:$G,"P1",'2012Figures'!$E:$E,$B$1)</f>
        <v>0</v>
      </c>
      <c r="O126" s="52">
        <f>SUMIFS('2012Figures'!$J:$J,'2012Figures'!$C:$C,$A126,'2012Figures'!$H:$H,$B126,'2012Figures'!$I:$I,"",'2012Figures'!$B:$B,"CyToBroker",'2012Figures'!$G:$G,"E1",'2012Figures'!$E:$E,$B$1)</f>
        <v>0</v>
      </c>
      <c r="P126" s="52">
        <f>SUMIFS('2012Figures'!$J:$J,'2012Figures'!$C:$C,$A126,'2012Figures'!$H:$H,$B126,'2012Figures'!$I:$I,"",'2012Figures'!$B:$B,"CyToBroker",'2012Figures'!$G:$G,"P1",'2012Figures'!$E:$E,$B$1)</f>
        <v>0</v>
      </c>
      <c r="R126" s="46" t="str">
        <f t="shared" si="18"/>
        <v/>
      </c>
      <c r="S126" s="46" t="str">
        <f t="shared" si="18"/>
        <v/>
      </c>
      <c r="T126" s="46" t="str">
        <f t="shared" si="18"/>
        <v/>
      </c>
      <c r="U126" s="46" t="str">
        <f t="shared" si="18"/>
        <v/>
      </c>
      <c r="V126" s="46" t="str">
        <f t="shared" si="18"/>
        <v/>
      </c>
    </row>
    <row r="127" spans="1:22" x14ac:dyDescent="0.2">
      <c r="A127" s="1">
        <v>104</v>
      </c>
      <c r="B127" s="1" t="s">
        <v>98</v>
      </c>
      <c r="C127" s="8">
        <v>7</v>
      </c>
      <c r="D127" s="29">
        <f>SUMIFS('2013Figures'!$J:$J,'2013Figures'!$C:$C,$A127,'2013Figures'!$H:$H,$B127,'2013Figures'!$I:$I,$C127,'2013Figures'!$E:$E,$B$1)</f>
        <v>0</v>
      </c>
      <c r="E127" s="9">
        <f>SUMIFS('2013Figures'!$J:$J,'2013Figures'!$C:$C,$A127,'2013Figures'!$H:$H,$B127,'2013Figures'!$I:$I,$C127,'2013Figures'!$B:$B,"BrokerToCy",'2013Figures'!$G:$G,"E1",'2013Figures'!$E:$E,$B$1)</f>
        <v>0</v>
      </c>
      <c r="F127" s="9">
        <f>SUMIFS('2013Figures'!$J:$J,'2013Figures'!$C:$C,$A127,'2013Figures'!$H:$H,$B127,'2013Figures'!$I:$I,$C127,'2013Figures'!$B:$B,"BrokerToCy",'2013Figures'!$G:$G,"P1",'2013Figures'!$E:$E,$B$1)</f>
        <v>0</v>
      </c>
      <c r="G127" s="9">
        <f>SUMIFS('2013Figures'!$J:$J,'2013Figures'!$C:$C,$A127,'2013Figures'!$H:$H,$B127,'2013Figures'!$I:$I,$C127,'2013Figures'!$B:$B,"CyToBroker",'2013Figures'!$G:$G,"E1",'2013Figures'!$E:$E,$B$1)</f>
        <v>0</v>
      </c>
      <c r="H127" s="9">
        <f>SUMIFS('2013Figures'!$J:$J,'2013Figures'!$C:$C,$A127,'2013Figures'!$H:$H,$B127,'2013Figures'!$I:$I,$C127,'2013Figures'!$B:$B,"CyToBroker",'2013Figures'!$G:$G,"P1",'2013Figures'!$E:$E,$B$1)</f>
        <v>0</v>
      </c>
      <c r="L127" s="42">
        <f>SUMIFS('2012Figures'!$J:$J,'2012Figures'!$C:$C,$A127,'2012Figures'!$H:$H,$B127,'2012Figures'!$I:$I,$C127,'2012Figures'!$E:$E,$B$1)</f>
        <v>0</v>
      </c>
      <c r="M127" s="52">
        <f>SUMIFS('2012Figures'!$J:$J,'2012Figures'!$C:$C,$A127,'2012Figures'!$H:$H,$B127,'2012Figures'!$I:$I,$C127,'2012Figures'!$B:$B,"BrokerToCy",'2012Figures'!$G:$G,"E1",'2012Figures'!$E:$E,$B$1)</f>
        <v>0</v>
      </c>
      <c r="N127" s="52">
        <f>SUMIFS('2012Figures'!$J:$J,'2012Figures'!$C:$C,$A127,'2012Figures'!$H:$H,$B127,'2012Figures'!$I:$I,$C127,'2012Figures'!$B:$B,"BrokerToCy",'2012Figures'!$G:$G,"P1",'2012Figures'!$E:$E,$B$1)</f>
        <v>0</v>
      </c>
      <c r="O127" s="52">
        <f>SUMIFS('2012Figures'!$J:$J,'2012Figures'!$C:$C,$A127,'2012Figures'!$H:$H,$B127,'2012Figures'!$I:$I,$C127,'2012Figures'!$B:$B,"CyToBroker",'2012Figures'!$G:$G,"E1",'2012Figures'!$E:$E,$B$1)</f>
        <v>0</v>
      </c>
      <c r="P127" s="52">
        <f>SUMIFS('2012Figures'!$J:$J,'2012Figures'!$C:$C,$A127,'2012Figures'!$H:$H,$B127,'2012Figures'!$I:$I,$C127,'2012Figures'!$B:$B,"CyToBroker",'2012Figures'!$G:$G,"P1",'2012Figures'!$E:$E,$B$1)</f>
        <v>0</v>
      </c>
      <c r="R127" s="46" t="str">
        <f t="shared" si="18"/>
        <v/>
      </c>
      <c r="S127" s="46" t="str">
        <f t="shared" si="18"/>
        <v/>
      </c>
      <c r="T127" s="46" t="str">
        <f t="shared" si="18"/>
        <v/>
      </c>
      <c r="U127" s="46" t="str">
        <f t="shared" si="18"/>
        <v/>
      </c>
      <c r="V127" s="46" t="str">
        <f t="shared" si="18"/>
        <v/>
      </c>
    </row>
    <row r="128" spans="1:22" x14ac:dyDescent="0.2">
      <c r="A128" s="1">
        <v>104</v>
      </c>
      <c r="B128" s="1" t="s">
        <v>98</v>
      </c>
      <c r="C128" s="8">
        <v>6</v>
      </c>
      <c r="D128" s="29">
        <f>SUMIFS('2013Figures'!$J:$J,'2013Figures'!$C:$C,$A128,'2013Figures'!$H:$H,$B128,'2013Figures'!$I:$I,$C128,'2013Figures'!$E:$E,$B$1)</f>
        <v>0</v>
      </c>
      <c r="E128" s="9">
        <f>SUMIFS('2013Figures'!$J:$J,'2013Figures'!$C:$C,$A128,'2013Figures'!$H:$H,$B128,'2013Figures'!$I:$I,$C128,'2013Figures'!$B:$B,"BrokerToCy",'2013Figures'!$G:$G,"E1",'2013Figures'!$E:$E,$B$1)</f>
        <v>0</v>
      </c>
      <c r="F128" s="9">
        <f>SUMIFS('2013Figures'!$J:$J,'2013Figures'!$C:$C,$A128,'2013Figures'!$H:$H,$B128,'2013Figures'!$I:$I,$C128,'2013Figures'!$B:$B,"BrokerToCy",'2013Figures'!$G:$G,"P1",'2013Figures'!$E:$E,$B$1)</f>
        <v>0</v>
      </c>
      <c r="G128" s="9">
        <f>SUMIFS('2013Figures'!$J:$J,'2013Figures'!$C:$C,$A128,'2013Figures'!$H:$H,$B128,'2013Figures'!$I:$I,$C128,'2013Figures'!$B:$B,"CyToBroker",'2013Figures'!$G:$G,"E1",'2013Figures'!$E:$E,$B$1)</f>
        <v>0</v>
      </c>
      <c r="H128" s="9">
        <f>SUMIFS('2013Figures'!$J:$J,'2013Figures'!$C:$C,$A128,'2013Figures'!$H:$H,$B128,'2013Figures'!$I:$I,$C128,'2013Figures'!$B:$B,"CyToBroker",'2013Figures'!$G:$G,"P1",'2013Figures'!$E:$E,$B$1)</f>
        <v>0</v>
      </c>
      <c r="J128" s="8">
        <v>201501</v>
      </c>
      <c r="L128" s="42">
        <f>SUMIFS('2012Figures'!$J:$J,'2012Figures'!$C:$C,$A128,'2012Figures'!$H:$H,$B128,'2012Figures'!$I:$I,$C128,'2012Figures'!$E:$E,$B$1)</f>
        <v>0</v>
      </c>
      <c r="M128" s="52">
        <f>SUMIFS('2012Figures'!$J:$J,'2012Figures'!$C:$C,$A128,'2012Figures'!$H:$H,$B128,'2012Figures'!$I:$I,$C128,'2012Figures'!$B:$B,"BrokerToCy",'2012Figures'!$G:$G,"E1",'2012Figures'!$E:$E,$B$1)</f>
        <v>0</v>
      </c>
      <c r="N128" s="52">
        <f>SUMIFS('2012Figures'!$J:$J,'2012Figures'!$C:$C,$A128,'2012Figures'!$H:$H,$B128,'2012Figures'!$I:$I,$C128,'2012Figures'!$B:$B,"BrokerToCy",'2012Figures'!$G:$G,"P1",'2012Figures'!$E:$E,$B$1)</f>
        <v>0</v>
      </c>
      <c r="O128" s="52">
        <f>SUMIFS('2012Figures'!$J:$J,'2012Figures'!$C:$C,$A128,'2012Figures'!$H:$H,$B128,'2012Figures'!$I:$I,$C128,'2012Figures'!$B:$B,"CyToBroker",'2012Figures'!$G:$G,"E1",'2012Figures'!$E:$E,$B$1)</f>
        <v>0</v>
      </c>
      <c r="P128" s="52">
        <f>SUMIFS('2012Figures'!$J:$J,'2012Figures'!$C:$C,$A128,'2012Figures'!$H:$H,$B128,'2012Figures'!$I:$I,$C128,'2012Figures'!$B:$B,"CyToBroker",'2012Figures'!$G:$G,"P1",'2012Figures'!$E:$E,$B$1)</f>
        <v>0</v>
      </c>
      <c r="R128" s="46" t="str">
        <f t="shared" si="18"/>
        <v/>
      </c>
      <c r="S128" s="46" t="str">
        <f t="shared" si="18"/>
        <v/>
      </c>
      <c r="T128" s="46" t="str">
        <f t="shared" si="18"/>
        <v/>
      </c>
      <c r="U128" s="46" t="str">
        <f t="shared" si="18"/>
        <v/>
      </c>
      <c r="V128" s="46" t="str">
        <f t="shared" si="18"/>
        <v/>
      </c>
    </row>
    <row r="129" spans="1:22" x14ac:dyDescent="0.2">
      <c r="A129" s="1">
        <v>104</v>
      </c>
      <c r="B129" s="1" t="s">
        <v>98</v>
      </c>
      <c r="C129" s="8">
        <v>5</v>
      </c>
      <c r="D129" s="29">
        <f>SUMIFS('2013Figures'!$J:$J,'2013Figures'!$C:$C,$A129,'2013Figures'!$H:$H,$B129,'2013Figures'!$I:$I,$C129,'2013Figures'!$E:$E,$B$1)</f>
        <v>0</v>
      </c>
      <c r="E129" s="9">
        <f>SUMIFS('2013Figures'!$J:$J,'2013Figures'!$C:$C,$A129,'2013Figures'!$H:$H,$B129,'2013Figures'!$I:$I,$C129,'2013Figures'!$B:$B,"BrokerToCy",'2013Figures'!$G:$G,"E1",'2013Figures'!$E:$E,$B$1)</f>
        <v>0</v>
      </c>
      <c r="F129" s="9">
        <f>SUMIFS('2013Figures'!$J:$J,'2013Figures'!$C:$C,$A129,'2013Figures'!$H:$H,$B129,'2013Figures'!$I:$I,$C129,'2013Figures'!$B:$B,"BrokerToCy",'2013Figures'!$G:$G,"P1",'2013Figures'!$E:$E,$B$1)</f>
        <v>0</v>
      </c>
      <c r="G129" s="9">
        <f>SUMIFS('2013Figures'!$J:$J,'2013Figures'!$C:$C,$A129,'2013Figures'!$H:$H,$B129,'2013Figures'!$I:$I,$C129,'2013Figures'!$B:$B,"CyToBroker",'2013Figures'!$G:$G,"E1",'2013Figures'!$E:$E,$B$1)</f>
        <v>0</v>
      </c>
      <c r="H129" s="9">
        <f>SUMIFS('2013Figures'!$J:$J,'2013Figures'!$C:$C,$A129,'2013Figures'!$H:$H,$B129,'2013Figures'!$I:$I,$C129,'2013Figures'!$B:$B,"CyToBroker",'2013Figures'!$G:$G,"P1",'2013Figures'!$E:$E,$B$1)</f>
        <v>0</v>
      </c>
      <c r="J129" s="8">
        <v>201401</v>
      </c>
      <c r="L129" s="42">
        <f>SUMIFS('2012Figures'!$J:$J,'2012Figures'!$C:$C,$A129,'2012Figures'!$H:$H,$B129,'2012Figures'!$I:$I,$C129,'2012Figures'!$E:$E,$B$1)</f>
        <v>0</v>
      </c>
      <c r="M129" s="52">
        <f>SUMIFS('2012Figures'!$J:$J,'2012Figures'!$C:$C,$A129,'2012Figures'!$H:$H,$B129,'2012Figures'!$I:$I,$C129,'2012Figures'!$B:$B,"BrokerToCy",'2012Figures'!$G:$G,"E1",'2012Figures'!$E:$E,$B$1)</f>
        <v>0</v>
      </c>
      <c r="N129" s="52">
        <f>SUMIFS('2012Figures'!$J:$J,'2012Figures'!$C:$C,$A129,'2012Figures'!$H:$H,$B129,'2012Figures'!$I:$I,$C129,'2012Figures'!$B:$B,"BrokerToCy",'2012Figures'!$G:$G,"P1",'2012Figures'!$E:$E,$B$1)</f>
        <v>0</v>
      </c>
      <c r="O129" s="52">
        <f>SUMIFS('2012Figures'!$J:$J,'2012Figures'!$C:$C,$A129,'2012Figures'!$H:$H,$B129,'2012Figures'!$I:$I,$C129,'2012Figures'!$B:$B,"CyToBroker",'2012Figures'!$G:$G,"E1",'2012Figures'!$E:$E,$B$1)</f>
        <v>0</v>
      </c>
      <c r="P129" s="52">
        <f>SUMIFS('2012Figures'!$J:$J,'2012Figures'!$C:$C,$A129,'2012Figures'!$H:$H,$B129,'2012Figures'!$I:$I,$C129,'2012Figures'!$B:$B,"CyToBroker",'2012Figures'!$G:$G,"P1",'2012Figures'!$E:$E,$B$1)</f>
        <v>0</v>
      </c>
      <c r="R129" s="46" t="str">
        <f t="shared" si="18"/>
        <v/>
      </c>
      <c r="S129" s="46" t="str">
        <f t="shared" si="18"/>
        <v/>
      </c>
      <c r="T129" s="46" t="str">
        <f t="shared" si="18"/>
        <v/>
      </c>
      <c r="U129" s="46" t="str">
        <f t="shared" si="18"/>
        <v/>
      </c>
      <c r="V129" s="46" t="str">
        <f t="shared" si="18"/>
        <v/>
      </c>
    </row>
    <row r="130" spans="1:22" x14ac:dyDescent="0.2">
      <c r="A130" s="1">
        <v>104</v>
      </c>
      <c r="B130" s="1" t="s">
        <v>98</v>
      </c>
      <c r="C130" s="8">
        <v>4</v>
      </c>
      <c r="D130" s="29">
        <f>SUMIFS('2013Figures'!$J:$J,'2013Figures'!$C:$C,$A130,'2013Figures'!$H:$H,$B130,'2013Figures'!$I:$I,$C130,'2013Figures'!$E:$E,$B$1)</f>
        <v>0</v>
      </c>
      <c r="E130" s="9">
        <f>SUMIFS('2013Figures'!$J:$J,'2013Figures'!$C:$C,$A130,'2013Figures'!$H:$H,$B130,'2013Figures'!$I:$I,$C130,'2013Figures'!$B:$B,"BrokerToCy",'2013Figures'!$G:$G,"E1",'2013Figures'!$E:$E,$B$1)</f>
        <v>0</v>
      </c>
      <c r="F130" s="9">
        <f>SUMIFS('2013Figures'!$J:$J,'2013Figures'!$C:$C,$A130,'2013Figures'!$H:$H,$B130,'2013Figures'!$I:$I,$C130,'2013Figures'!$B:$B,"BrokerToCy",'2013Figures'!$G:$G,"P1",'2013Figures'!$E:$E,$B$1)</f>
        <v>0</v>
      </c>
      <c r="G130" s="9">
        <f>SUMIFS('2013Figures'!$J:$J,'2013Figures'!$C:$C,$A130,'2013Figures'!$H:$H,$B130,'2013Figures'!$I:$I,$C130,'2013Figures'!$B:$B,"CyToBroker",'2013Figures'!$G:$G,"E1",'2013Figures'!$E:$E,$B$1)</f>
        <v>0</v>
      </c>
      <c r="H130" s="9">
        <f>SUMIFS('2013Figures'!$J:$J,'2013Figures'!$C:$C,$A130,'2013Figures'!$H:$H,$B130,'2013Figures'!$I:$I,$C130,'2013Figures'!$B:$B,"CyToBroker",'2013Figures'!$G:$G,"P1",'2013Figures'!$E:$E,$B$1)</f>
        <v>0</v>
      </c>
      <c r="I130" s="30"/>
      <c r="J130" s="31">
        <v>201301</v>
      </c>
      <c r="K130" s="30"/>
      <c r="L130" s="42">
        <f>SUMIFS('2012Figures'!$J:$J,'2012Figures'!$C:$C,$A130,'2012Figures'!$H:$H,$B130,'2012Figures'!$I:$I,$C130,'2012Figures'!$E:$E,$B$1)</f>
        <v>0</v>
      </c>
      <c r="M130" s="52">
        <f>SUMIFS('2012Figures'!$J:$J,'2012Figures'!$C:$C,$A130,'2012Figures'!$H:$H,$B130,'2012Figures'!$I:$I,$C130,'2012Figures'!$B:$B,"BrokerToCy",'2012Figures'!$G:$G,"E1",'2012Figures'!$E:$E,$B$1)</f>
        <v>0</v>
      </c>
      <c r="N130" s="52">
        <f>SUMIFS('2012Figures'!$J:$J,'2012Figures'!$C:$C,$A130,'2012Figures'!$H:$H,$B130,'2012Figures'!$I:$I,$C130,'2012Figures'!$B:$B,"BrokerToCy",'2012Figures'!$G:$G,"P1",'2012Figures'!$E:$E,$B$1)</f>
        <v>0</v>
      </c>
      <c r="O130" s="52">
        <f>SUMIFS('2012Figures'!$J:$J,'2012Figures'!$C:$C,$A130,'2012Figures'!$H:$H,$B130,'2012Figures'!$I:$I,$C130,'2012Figures'!$B:$B,"CyToBroker",'2012Figures'!$G:$G,"E1",'2012Figures'!$E:$E,$B$1)</f>
        <v>0</v>
      </c>
      <c r="P130" s="52">
        <f>SUMIFS('2012Figures'!$J:$J,'2012Figures'!$C:$C,$A130,'2012Figures'!$H:$H,$B130,'2012Figures'!$I:$I,$C130,'2012Figures'!$B:$B,"CyToBroker",'2012Figures'!$G:$G,"P1",'2012Figures'!$E:$E,$B$1)</f>
        <v>0</v>
      </c>
      <c r="Q130" s="30"/>
      <c r="R130" s="46" t="str">
        <f t="shared" si="18"/>
        <v/>
      </c>
      <c r="S130" s="46" t="str">
        <f t="shared" si="18"/>
        <v/>
      </c>
      <c r="T130" s="46" t="str">
        <f t="shared" si="18"/>
        <v/>
      </c>
      <c r="U130" s="46" t="str">
        <f t="shared" si="18"/>
        <v/>
      </c>
      <c r="V130" s="46" t="str">
        <f t="shared" si="18"/>
        <v/>
      </c>
    </row>
    <row r="131" spans="1:22" x14ac:dyDescent="0.2">
      <c r="A131" s="1">
        <v>104</v>
      </c>
      <c r="B131" s="1" t="s">
        <v>98</v>
      </c>
      <c r="C131" s="8">
        <v>3</v>
      </c>
      <c r="D131" s="29">
        <f>SUMIFS('2013Figures'!$J:$J,'2013Figures'!$C:$C,$A131,'2013Figures'!$H:$H,$B131,'2013Figures'!$I:$I,$C131,'2013Figures'!$E:$E,$B$1)</f>
        <v>0</v>
      </c>
      <c r="E131" s="9">
        <f>SUMIFS('2013Figures'!$J:$J,'2013Figures'!$C:$C,$A131,'2013Figures'!$H:$H,$B131,'2013Figures'!$I:$I,$C131,'2013Figures'!$B:$B,"BrokerToCy",'2013Figures'!$G:$G,"E1",'2013Figures'!$E:$E,$B$1)</f>
        <v>0</v>
      </c>
      <c r="F131" s="9">
        <f>SUMIFS('2013Figures'!$J:$J,'2013Figures'!$C:$C,$A131,'2013Figures'!$H:$H,$B131,'2013Figures'!$I:$I,$C131,'2013Figures'!$B:$B,"BrokerToCy",'2013Figures'!$G:$G,"P1",'2013Figures'!$E:$E,$B$1)</f>
        <v>0</v>
      </c>
      <c r="G131" s="9">
        <f>SUMIFS('2013Figures'!$J:$J,'2013Figures'!$C:$C,$A131,'2013Figures'!$H:$H,$B131,'2013Figures'!$I:$I,$C131,'2013Figures'!$B:$B,"CyToBroker",'2013Figures'!$G:$G,"E1",'2013Figures'!$E:$E,$B$1)</f>
        <v>0</v>
      </c>
      <c r="H131" s="9">
        <f>SUMIFS('2013Figures'!$J:$J,'2013Figures'!$C:$C,$A131,'2013Figures'!$H:$H,$B131,'2013Figures'!$I:$I,$C131,'2013Figures'!$B:$B,"CyToBroker",'2013Figures'!$G:$G,"P1",'2013Figures'!$E:$E,$B$1)</f>
        <v>0</v>
      </c>
      <c r="J131" s="8">
        <v>201201</v>
      </c>
      <c r="L131" s="42">
        <f>SUMIFS('2012Figures'!$J:$J,'2012Figures'!$C:$C,$A131,'2012Figures'!$H:$H,$B131,'2012Figures'!$I:$I,$C131,'2012Figures'!$E:$E,$B$1)</f>
        <v>0</v>
      </c>
      <c r="M131" s="52">
        <f>SUMIFS('2012Figures'!$J:$J,'2012Figures'!$C:$C,$A131,'2012Figures'!$H:$H,$B131,'2012Figures'!$I:$I,$C131,'2012Figures'!$B:$B,"BrokerToCy",'2012Figures'!$G:$G,"E1",'2012Figures'!$E:$E,$B$1)</f>
        <v>0</v>
      </c>
      <c r="N131" s="52">
        <f>SUMIFS('2012Figures'!$J:$J,'2012Figures'!$C:$C,$A131,'2012Figures'!$H:$H,$B131,'2012Figures'!$I:$I,$C131,'2012Figures'!$B:$B,"BrokerToCy",'2012Figures'!$G:$G,"P1",'2012Figures'!$E:$E,$B$1)</f>
        <v>0</v>
      </c>
      <c r="O131" s="52">
        <f>SUMIFS('2012Figures'!$J:$J,'2012Figures'!$C:$C,$A131,'2012Figures'!$H:$H,$B131,'2012Figures'!$I:$I,$C131,'2012Figures'!$B:$B,"CyToBroker",'2012Figures'!$G:$G,"E1",'2012Figures'!$E:$E,$B$1)</f>
        <v>0</v>
      </c>
      <c r="P131" s="52">
        <f>SUMIFS('2012Figures'!$J:$J,'2012Figures'!$C:$C,$A131,'2012Figures'!$H:$H,$B131,'2012Figures'!$I:$I,$C131,'2012Figures'!$B:$B,"CyToBroker",'2012Figures'!$G:$G,"P1",'2012Figures'!$E:$E,$B$1)</f>
        <v>0</v>
      </c>
      <c r="R131" s="46" t="str">
        <f t="shared" si="18"/>
        <v/>
      </c>
      <c r="S131" s="46" t="str">
        <f t="shared" si="18"/>
        <v/>
      </c>
      <c r="T131" s="46" t="str">
        <f t="shared" si="18"/>
        <v/>
      </c>
      <c r="U131" s="46" t="str">
        <f t="shared" si="18"/>
        <v/>
      </c>
      <c r="V131" s="46" t="str">
        <f t="shared" si="18"/>
        <v/>
      </c>
    </row>
    <row r="132" spans="1:22" x14ac:dyDescent="0.2">
      <c r="A132" s="1">
        <v>104</v>
      </c>
      <c r="B132" s="1" t="s">
        <v>98</v>
      </c>
      <c r="C132" s="8">
        <v>2</v>
      </c>
      <c r="D132" s="29">
        <f>SUMIFS('2013Figures'!$J:$J,'2013Figures'!$C:$C,$A132,'2013Figures'!$H:$H,$B132,'2013Figures'!$I:$I,$C132,'2013Figures'!$E:$E,$B$1)</f>
        <v>0</v>
      </c>
      <c r="E132" s="9">
        <f>SUMIFS('2013Figures'!$J:$J,'2013Figures'!$C:$C,$A132,'2013Figures'!$H:$H,$B132,'2013Figures'!$I:$I,$C132,'2013Figures'!$B:$B,"BrokerToCy",'2013Figures'!$G:$G,"E1",'2013Figures'!$E:$E,$B$1)</f>
        <v>0</v>
      </c>
      <c r="F132" s="9">
        <f>SUMIFS('2013Figures'!$J:$J,'2013Figures'!$C:$C,$A132,'2013Figures'!$H:$H,$B132,'2013Figures'!$I:$I,$C132,'2013Figures'!$B:$B,"BrokerToCy",'2013Figures'!$G:$G,"P1",'2013Figures'!$E:$E,$B$1)</f>
        <v>0</v>
      </c>
      <c r="G132" s="9">
        <f>SUMIFS('2013Figures'!$J:$J,'2013Figures'!$C:$C,$A132,'2013Figures'!$H:$H,$B132,'2013Figures'!$I:$I,$C132,'2013Figures'!$B:$B,"CyToBroker",'2013Figures'!$G:$G,"E1",'2013Figures'!$E:$E,$B$1)</f>
        <v>0</v>
      </c>
      <c r="H132" s="9">
        <f>SUMIFS('2013Figures'!$J:$J,'2013Figures'!$C:$C,$A132,'2013Figures'!$H:$H,$B132,'2013Figures'!$I:$I,$C132,'2013Figures'!$B:$B,"CyToBroker",'2013Figures'!$G:$G,"P1",'2013Figures'!$E:$E,$B$1)</f>
        <v>0</v>
      </c>
      <c r="J132" s="8">
        <v>201101</v>
      </c>
      <c r="L132" s="42">
        <f>SUMIFS('2012Figures'!$J:$J,'2012Figures'!$C:$C,$A132,'2012Figures'!$H:$H,$B132,'2012Figures'!$I:$I,$C132,'2012Figures'!$E:$E,$B$1)</f>
        <v>0</v>
      </c>
      <c r="M132" s="52">
        <f>SUMIFS('2012Figures'!$J:$J,'2012Figures'!$C:$C,$A132,'2012Figures'!$H:$H,$B132,'2012Figures'!$I:$I,$C132,'2012Figures'!$B:$B,"BrokerToCy",'2012Figures'!$G:$G,"E1",'2012Figures'!$E:$E,$B$1)</f>
        <v>0</v>
      </c>
      <c r="N132" s="52">
        <f>SUMIFS('2012Figures'!$J:$J,'2012Figures'!$C:$C,$A132,'2012Figures'!$H:$H,$B132,'2012Figures'!$I:$I,$C132,'2012Figures'!$B:$B,"BrokerToCy",'2012Figures'!$G:$G,"P1",'2012Figures'!$E:$E,$B$1)</f>
        <v>0</v>
      </c>
      <c r="O132" s="52">
        <f>SUMIFS('2012Figures'!$J:$J,'2012Figures'!$C:$C,$A132,'2012Figures'!$H:$H,$B132,'2012Figures'!$I:$I,$C132,'2012Figures'!$B:$B,"CyToBroker",'2012Figures'!$G:$G,"E1",'2012Figures'!$E:$E,$B$1)</f>
        <v>0</v>
      </c>
      <c r="P132" s="52">
        <f>SUMIFS('2012Figures'!$J:$J,'2012Figures'!$C:$C,$A132,'2012Figures'!$H:$H,$B132,'2012Figures'!$I:$I,$C132,'2012Figures'!$B:$B,"CyToBroker",'2012Figures'!$G:$G,"P1",'2012Figures'!$E:$E,$B$1)</f>
        <v>0</v>
      </c>
      <c r="R132" s="46" t="str">
        <f t="shared" si="18"/>
        <v/>
      </c>
      <c r="S132" s="46" t="str">
        <f t="shared" si="18"/>
        <v/>
      </c>
      <c r="T132" s="46" t="str">
        <f t="shared" si="18"/>
        <v/>
      </c>
      <c r="U132" s="46" t="str">
        <f t="shared" si="18"/>
        <v/>
      </c>
      <c r="V132" s="46" t="str">
        <f t="shared" si="18"/>
        <v/>
      </c>
    </row>
    <row r="133" spans="1:22" x14ac:dyDescent="0.2">
      <c r="A133" s="1">
        <v>104</v>
      </c>
      <c r="B133" s="1" t="s">
        <v>98</v>
      </c>
      <c r="C133" s="8">
        <v>1</v>
      </c>
      <c r="D133" s="29">
        <f>SUMIFS('2013Figures'!$J:$J,'2013Figures'!$C:$C,$A133,'2013Figures'!$H:$H,$B133,'2013Figures'!$I:$I,$C133,'2013Figures'!$E:$E,$B$1)</f>
        <v>0</v>
      </c>
      <c r="E133" s="9">
        <f>SUMIFS('2013Figures'!$J:$J,'2013Figures'!$C:$C,$A133,'2013Figures'!$H:$H,$B133,'2013Figures'!$I:$I,$C133,'2013Figures'!$B:$B,"BrokerToCy",'2013Figures'!$G:$G,"E1",'2013Figures'!$E:$E,$B$1)</f>
        <v>0</v>
      </c>
      <c r="F133" s="9">
        <f>SUMIFS('2013Figures'!$J:$J,'2013Figures'!$C:$C,$A133,'2013Figures'!$H:$H,$B133,'2013Figures'!$I:$I,$C133,'2013Figures'!$B:$B,"BrokerToCy",'2013Figures'!$G:$G,"P1",'2013Figures'!$E:$E,$B$1)</f>
        <v>0</v>
      </c>
      <c r="G133" s="9">
        <f>SUMIFS('2013Figures'!$J:$J,'2013Figures'!$C:$C,$A133,'2013Figures'!$H:$H,$B133,'2013Figures'!$I:$I,$C133,'2013Figures'!$B:$B,"CyToBroker",'2013Figures'!$G:$G,"E1",'2013Figures'!$E:$E,$B$1)</f>
        <v>0</v>
      </c>
      <c r="H133" s="9">
        <f>SUMIFS('2013Figures'!$J:$J,'2013Figures'!$C:$C,$A133,'2013Figures'!$H:$H,$B133,'2013Figures'!$I:$I,$C133,'2013Figures'!$B:$B,"CyToBroker",'2013Figures'!$G:$G,"P1",'2013Figures'!$E:$E,$B$1)</f>
        <v>0</v>
      </c>
      <c r="J133" s="8">
        <v>201001</v>
      </c>
      <c r="L133" s="42">
        <f>SUMIFS('2012Figures'!$J:$J,'2012Figures'!$C:$C,$A133,'2012Figures'!$H:$H,$B133,'2012Figures'!$I:$I,$C133,'2012Figures'!$E:$E,$B$1)</f>
        <v>0</v>
      </c>
      <c r="M133" s="52">
        <f>SUMIFS('2012Figures'!$J:$J,'2012Figures'!$C:$C,$A133,'2012Figures'!$H:$H,$B133,'2012Figures'!$I:$I,$C133,'2012Figures'!$B:$B,"BrokerToCy",'2012Figures'!$G:$G,"E1",'2012Figures'!$E:$E,$B$1)</f>
        <v>0</v>
      </c>
      <c r="N133" s="52">
        <f>SUMIFS('2012Figures'!$J:$J,'2012Figures'!$C:$C,$A133,'2012Figures'!$H:$H,$B133,'2012Figures'!$I:$I,$C133,'2012Figures'!$B:$B,"BrokerToCy",'2012Figures'!$G:$G,"P1",'2012Figures'!$E:$E,$B$1)</f>
        <v>0</v>
      </c>
      <c r="O133" s="52">
        <f>SUMIFS('2012Figures'!$J:$J,'2012Figures'!$C:$C,$A133,'2012Figures'!$H:$H,$B133,'2012Figures'!$I:$I,$C133,'2012Figures'!$B:$B,"CyToBroker",'2012Figures'!$G:$G,"E1",'2012Figures'!$E:$E,$B$1)</f>
        <v>0</v>
      </c>
      <c r="P133" s="52">
        <f>SUMIFS('2012Figures'!$J:$J,'2012Figures'!$C:$C,$A133,'2012Figures'!$H:$H,$B133,'2012Figures'!$I:$I,$C133,'2012Figures'!$B:$B,"CyToBroker",'2012Figures'!$G:$G,"P1",'2012Figures'!$E:$E,$B$1)</f>
        <v>0</v>
      </c>
      <c r="R133" s="46" t="str">
        <f t="shared" si="18"/>
        <v/>
      </c>
      <c r="S133" s="46" t="str">
        <f t="shared" si="18"/>
        <v/>
      </c>
      <c r="T133" s="46" t="str">
        <f t="shared" si="18"/>
        <v/>
      </c>
      <c r="U133" s="46" t="str">
        <f t="shared" si="18"/>
        <v/>
      </c>
      <c r="V133" s="46" t="str">
        <f t="shared" si="18"/>
        <v/>
      </c>
    </row>
    <row r="134" spans="1:22" x14ac:dyDescent="0.2">
      <c r="A134" s="1">
        <v>104</v>
      </c>
      <c r="B134" s="1" t="s">
        <v>98</v>
      </c>
      <c r="D134" s="29">
        <f>SUMIFS('2013Figures'!$J:$J,'2013Figures'!$C:$C,$A134,'2013Figures'!$H:$H,$B134,'2013Figures'!$I:$I,"",'2013Figures'!$E:$E,$B$1)</f>
        <v>0</v>
      </c>
      <c r="E134" s="9">
        <f>SUMIFS('2013Figures'!$J:$J,'2013Figures'!$C:$C,$A134,'2013Figures'!$H:$H,$B134,'2013Figures'!$I:$I,"",'2013Figures'!$B:$B,"BrokerToCy",'2013Figures'!$G:$G,"E1",'2013Figures'!$E:$E,$B$1)</f>
        <v>0</v>
      </c>
      <c r="F134" s="9">
        <f>SUMIFS('2013Figures'!$J:$J,'2013Figures'!$C:$C,$A134,'2013Figures'!$H:$H,$B134,'2013Figures'!$I:$I,"",'2013Figures'!$B:$B,"BrokerToCy",'2013Figures'!$G:$G,"P1",'2013Figures'!$E:$E,$B$1)</f>
        <v>0</v>
      </c>
      <c r="G134" s="9">
        <f>SUMIFS('2013Figures'!$J:$J,'2013Figures'!$C:$C,$A134,'2013Figures'!$H:$H,$B134,'2013Figures'!$I:$I,"",'2013Figures'!$B:$B,"CyToBroker",'2013Figures'!$G:$G,"E1",'2013Figures'!$E:$E,$B$1)</f>
        <v>0</v>
      </c>
      <c r="H134" s="9">
        <f>SUMIFS('2013Figures'!$J:$J,'2013Figures'!$C:$C,$A134,'2013Figures'!$H:$H,$B134,'2013Figures'!$I:$I,"",'2013Figures'!$B:$B,"CyToBroker",'2013Figures'!$G:$G,"P1",'2013Figures'!$E:$E,$B$1)</f>
        <v>0</v>
      </c>
      <c r="J134" s="8" t="s">
        <v>131</v>
      </c>
      <c r="L134" s="42">
        <f>SUMIFS('2012Figures'!$J:$J,'2012Figures'!$C:$C,$A134,'2012Figures'!$H:$H,$B134,'2012Figures'!$I:$I,"",'2012Figures'!$E:$E,$B$1)</f>
        <v>0</v>
      </c>
      <c r="M134" s="52">
        <f>SUMIFS('2012Figures'!$J:$J,'2012Figures'!$C:$C,$A134,'2012Figures'!$H:$H,$B134,'2012Figures'!$I:$I,"",'2012Figures'!$B:$B,"BrokerToCy",'2012Figures'!$G:$G,"E1",'2012Figures'!$E:$E,$B$1)</f>
        <v>0</v>
      </c>
      <c r="N134" s="52">
        <f>SUMIFS('2012Figures'!$J:$J,'2012Figures'!$C:$C,$A134,'2012Figures'!$H:$H,$B134,'2012Figures'!$I:$I,"",'2012Figures'!$B:$B,"BrokerToCy",'2012Figures'!$G:$G,"P1",'2012Figures'!$E:$E,$B$1)</f>
        <v>0</v>
      </c>
      <c r="O134" s="52">
        <f>SUMIFS('2012Figures'!$J:$J,'2012Figures'!$C:$C,$A134,'2012Figures'!$H:$H,$B134,'2012Figures'!$I:$I,"",'2012Figures'!$B:$B,"CyToBroker",'2012Figures'!$G:$G,"E1",'2012Figures'!$E:$E,$B$1)</f>
        <v>0</v>
      </c>
      <c r="P134" s="52">
        <f>SUMIFS('2012Figures'!$J:$J,'2012Figures'!$C:$C,$A134,'2012Figures'!$H:$H,$B134,'2012Figures'!$I:$I,"",'2012Figures'!$B:$B,"CyToBroker",'2012Figures'!$G:$G,"P1",'2012Figures'!$E:$E,$B$1)</f>
        <v>0</v>
      </c>
      <c r="R134" s="46" t="str">
        <f t="shared" si="18"/>
        <v/>
      </c>
      <c r="S134" s="46" t="str">
        <f t="shared" si="18"/>
        <v/>
      </c>
      <c r="T134" s="46" t="str">
        <f t="shared" si="18"/>
        <v/>
      </c>
      <c r="U134" s="46" t="str">
        <f t="shared" si="18"/>
        <v/>
      </c>
      <c r="V134" s="46" t="str">
        <f t="shared" si="18"/>
        <v/>
      </c>
    </row>
    <row r="135" spans="1:22" x14ac:dyDescent="0.2">
      <c r="A135" s="21"/>
      <c r="B135" s="21" t="s">
        <v>92</v>
      </c>
      <c r="C135" s="22"/>
      <c r="D135" s="23">
        <f>SUM(E135:H135)</f>
        <v>3448</v>
      </c>
      <c r="E135" s="23">
        <f>SUM(E61:E134)</f>
        <v>0</v>
      </c>
      <c r="F135" s="23">
        <f t="shared" ref="F135:H135" si="19">SUM(F61:F134)</f>
        <v>0</v>
      </c>
      <c r="G135" s="23">
        <f t="shared" si="19"/>
        <v>3448</v>
      </c>
      <c r="H135" s="23">
        <f t="shared" si="19"/>
        <v>0</v>
      </c>
      <c r="I135" s="21"/>
      <c r="J135" s="22"/>
      <c r="K135" s="21"/>
      <c r="L135" s="43">
        <f>SUM(M135:P135)</f>
        <v>46</v>
      </c>
      <c r="M135" s="43">
        <f>SUM(M61:M134)</f>
        <v>0</v>
      </c>
      <c r="N135" s="43">
        <f t="shared" ref="N135:P135" si="20">SUM(N61:N134)</f>
        <v>0</v>
      </c>
      <c r="O135" s="43">
        <f t="shared" si="20"/>
        <v>46</v>
      </c>
      <c r="P135" s="43">
        <f t="shared" si="20"/>
        <v>0</v>
      </c>
      <c r="Q135" s="21"/>
      <c r="R135" s="21"/>
      <c r="S135" s="21"/>
      <c r="T135" s="21"/>
      <c r="U135" s="21"/>
      <c r="V135" s="21"/>
    </row>
    <row r="136" spans="1:22" x14ac:dyDescent="0.2">
      <c r="A136" s="28">
        <v>105</v>
      </c>
      <c r="B136" s="28" t="s">
        <v>60</v>
      </c>
      <c r="C136" s="17" t="s">
        <v>88</v>
      </c>
      <c r="D136" s="18">
        <f>SUMIFS('2013Figures'!$J:$J,'2013Figures'!$C:$C,$A136,'2013Figures'!$E:$E,$B$1)</f>
        <v>0</v>
      </c>
      <c r="E136" s="18">
        <f>SUMIFS('2013Figures'!$J:$J,'2013Figures'!$C:$C,$A136,'2013Figures'!$B:$B,"BrokerToCy",'2013Figures'!$G:$G,"E1",'2013Figures'!$E:$E,$B$1)</f>
        <v>0</v>
      </c>
      <c r="F136" s="18">
        <f>SUMIFS('2013Figures'!$J:$J,'2013Figures'!$C:$C,$A136,'2013Figures'!$B:$B,"BrokerToCy",'2013Figures'!$G:$G,"P1",'2013Figures'!$E:$E,$B$1)</f>
        <v>0</v>
      </c>
      <c r="G136" s="18">
        <f>SUMIFS('2013Figures'!$J:$J,'2013Figures'!$C:$C,$A136,'2013Figures'!$B:$B,"CyToBroker",'2013Figures'!$G:$G,"E1",'2013Figures'!$E:$E,$B$1)</f>
        <v>0</v>
      </c>
      <c r="H136" s="18">
        <f>SUMIFS('2013Figures'!$J:$J,'2013Figures'!$C:$C,$A136,'2013Figures'!$B:$B,"CyToBroker",'2013Figures'!$G:$G,"P1",'2013Figures'!$E:$E,$B$1)</f>
        <v>0</v>
      </c>
      <c r="I136" s="28"/>
      <c r="J136" s="17"/>
      <c r="K136" s="28"/>
      <c r="L136" s="50">
        <f>SUMIFS('2012Figures'!$J:$J,'2012Figures'!$C:$C,$A136,'2012Figures'!$E:$E,$B$1)</f>
        <v>0</v>
      </c>
      <c r="M136" s="50">
        <f>SUMIFS('2012Figures'!$J:$J,'2012Figures'!$C:$C,$A136,'2012Figures'!$B:$B,"BrokerToCy",'2012Figures'!$G:$G,"E1",'2012Figures'!$E:$E,$B$1)</f>
        <v>0</v>
      </c>
      <c r="N136" s="50">
        <f>SUMIFS('2012Figures'!$J:$J,'2012Figures'!$C:$C,$A136,'2012Figures'!$B:$B,"BrokerToCy",'2012Figures'!$G:$G,"P1",'2012Figures'!$E:$E,$B$1)</f>
        <v>0</v>
      </c>
      <c r="O136" s="50">
        <f>SUMIFS('2012Figures'!$J:$J,'2012Figures'!$C:$C,$A136,'2012Figures'!$B:$B,"CyToBroker",'2012Figures'!$G:$G,"E1",'2012Figures'!$E:$E,$B$1)</f>
        <v>0</v>
      </c>
      <c r="P136" s="50">
        <f>SUMIFS('2012Figures'!$J:$J,'2012Figures'!$C:$C,$A136,'2012Figures'!$B:$B,"CyToBroker",'2012Figures'!$G:$G,"P1",'2012Figures'!$E:$E,$B$1)</f>
        <v>0</v>
      </c>
      <c r="Q136" s="28"/>
      <c r="R136" s="46" t="str">
        <f t="shared" si="18"/>
        <v/>
      </c>
      <c r="S136" s="46" t="str">
        <f t="shared" si="18"/>
        <v/>
      </c>
      <c r="T136" s="46" t="str">
        <f t="shared" si="18"/>
        <v/>
      </c>
      <c r="U136" s="46" t="str">
        <f t="shared" si="18"/>
        <v/>
      </c>
      <c r="V136" s="46" t="str">
        <f t="shared" si="18"/>
        <v/>
      </c>
    </row>
    <row r="137" spans="1:22" x14ac:dyDescent="0.2">
      <c r="A137" s="1">
        <v>105</v>
      </c>
      <c r="B137" s="1" t="s">
        <v>60</v>
      </c>
      <c r="C137" s="8">
        <v>4</v>
      </c>
      <c r="D137" s="29">
        <f>SUMIFS('2013Figures'!$J:$J,'2013Figures'!$C:$C,$A137,'2013Figures'!$H:$H,$B137,'2013Figures'!$I:$I,$C137,'2013Figures'!$E:$E,$B$1)</f>
        <v>0</v>
      </c>
      <c r="E137" s="9">
        <f>SUMIFS('2013Figures'!$J:$J,'2013Figures'!$C:$C,$A137,'2013Figures'!$H:$H,$B137,'2013Figures'!$I:$I,$C137,'2013Figures'!$B:$B,"BrokerToCy",'2013Figures'!$G:$G,"E1",'2013Figures'!$E:$E,$B$1)</f>
        <v>0</v>
      </c>
      <c r="F137" s="9">
        <f>SUMIFS('2013Figures'!$J:$J,'2013Figures'!$C:$C,$A137,'2013Figures'!$H:$H,$B137,'2013Figures'!$I:$I,$C137,'2013Figures'!$B:$B,"BrokerToCy",'2013Figures'!$G:$G,"P1",'2013Figures'!$E:$E,$B$1)</f>
        <v>0</v>
      </c>
      <c r="G137" s="9">
        <f>SUMIFS('2013Figures'!$J:$J,'2013Figures'!$C:$C,$A137,'2013Figures'!$H:$H,$B137,'2013Figures'!$I:$I,$C137,'2013Figures'!$B:$B,"CyToBroker",'2013Figures'!$G:$G,"E1",'2013Figures'!$E:$E,$B$1)</f>
        <v>0</v>
      </c>
      <c r="H137" s="9">
        <f>SUMIFS('2013Figures'!$J:$J,'2013Figures'!$C:$C,$A137,'2013Figures'!$H:$H,$B137,'2013Figures'!$I:$I,$C137,'2013Figures'!$B:$B,"CyToBroker",'2013Figures'!$G:$G,"P1",'2013Figures'!$E:$E,$B$1)</f>
        <v>0</v>
      </c>
      <c r="J137" s="8" t="s">
        <v>146</v>
      </c>
      <c r="L137" s="42">
        <f>SUMIFS('2012Figures'!$J:$J,'2012Figures'!$C:$C,$A137,'2012Figures'!$H:$H,$B137,'2012Figures'!$I:$I,$C137,'2012Figures'!$E:$E,$B$1)</f>
        <v>0</v>
      </c>
      <c r="M137" s="52">
        <f>SUMIFS('2012Figures'!$J:$J,'2012Figures'!$C:$C,$A137,'2012Figures'!$H:$H,$B137,'2012Figures'!$I:$I,$C137,'2012Figures'!$B:$B,"BrokerToCy",'2012Figures'!$G:$G,"E1",'2012Figures'!$E:$E,$B$1)</f>
        <v>0</v>
      </c>
      <c r="N137" s="52">
        <f>SUMIFS('2012Figures'!$J:$J,'2012Figures'!$C:$C,$A137,'2012Figures'!$H:$H,$B137,'2012Figures'!$I:$I,$C137,'2012Figures'!$B:$B,"BrokerToCy",'2012Figures'!$G:$G,"P1",'2012Figures'!$E:$E,$B$1)</f>
        <v>0</v>
      </c>
      <c r="O137" s="52">
        <f>SUMIFS('2012Figures'!$J:$J,'2012Figures'!$C:$C,$A137,'2012Figures'!$H:$H,$B137,'2012Figures'!$I:$I,$C137,'2012Figures'!$B:$B,"CyToBroker",'2012Figures'!$G:$G,"E1",'2012Figures'!$E:$E,$B$1)</f>
        <v>0</v>
      </c>
      <c r="P137" s="52">
        <f>SUMIFS('2012Figures'!$J:$J,'2012Figures'!$C:$C,$A137,'2012Figures'!$H:$H,$B137,'2012Figures'!$I:$I,$C137,'2012Figures'!$B:$B,"CyToBroker",'2012Figures'!$G:$G,"P1",'2012Figures'!$E:$E,$B$1)</f>
        <v>0</v>
      </c>
      <c r="R137" s="46" t="str">
        <f t="shared" si="18"/>
        <v/>
      </c>
      <c r="S137" s="46" t="str">
        <f t="shared" si="18"/>
        <v/>
      </c>
      <c r="T137" s="46" t="str">
        <f t="shared" si="18"/>
        <v/>
      </c>
      <c r="U137" s="46" t="str">
        <f t="shared" si="18"/>
        <v/>
      </c>
      <c r="V137" s="46" t="str">
        <f t="shared" si="18"/>
        <v/>
      </c>
    </row>
    <row r="138" spans="1:22" x14ac:dyDescent="0.2">
      <c r="A138" s="1">
        <v>105</v>
      </c>
      <c r="B138" s="1" t="s">
        <v>60</v>
      </c>
      <c r="C138" s="8">
        <v>2</v>
      </c>
      <c r="D138" s="29">
        <f>SUMIFS('2013Figures'!$J:$J,'2013Figures'!$C:$C,$A138,'2013Figures'!$H:$H,$B138,'2013Figures'!$I:$I,$C138,'2013Figures'!$E:$E,$B$1)</f>
        <v>0</v>
      </c>
      <c r="E138" s="9">
        <f>SUMIFS('2013Figures'!$J:$J,'2013Figures'!$C:$C,$A138,'2013Figures'!$H:$H,$B138,'2013Figures'!$I:$I,$C138,'2013Figures'!$B:$B,"BrokerToCy",'2013Figures'!$G:$G,"E1",'2013Figures'!$E:$E,$B$1)</f>
        <v>0</v>
      </c>
      <c r="F138" s="9">
        <f>SUMIFS('2013Figures'!$J:$J,'2013Figures'!$C:$C,$A138,'2013Figures'!$H:$H,$B138,'2013Figures'!$I:$I,$C138,'2013Figures'!$B:$B,"BrokerToCy",'2013Figures'!$G:$G,"P1",'2013Figures'!$E:$E,$B$1)</f>
        <v>0</v>
      </c>
      <c r="G138" s="9">
        <f>SUMIFS('2013Figures'!$J:$J,'2013Figures'!$C:$C,$A138,'2013Figures'!$H:$H,$B138,'2013Figures'!$I:$I,$C138,'2013Figures'!$B:$B,"CyToBroker",'2013Figures'!$G:$G,"E1",'2013Figures'!$E:$E,$B$1)</f>
        <v>0</v>
      </c>
      <c r="H138" s="9">
        <f>SUMIFS('2013Figures'!$J:$J,'2013Figures'!$C:$C,$A138,'2013Figures'!$H:$H,$B138,'2013Figures'!$I:$I,$C138,'2013Figures'!$B:$B,"CyToBroker",'2013Figures'!$G:$G,"P1",'2013Figures'!$E:$E,$B$1)</f>
        <v>0</v>
      </c>
      <c r="J138" s="8">
        <v>201001</v>
      </c>
      <c r="L138" s="42">
        <f>SUMIFS('2012Figures'!$J:$J,'2012Figures'!$C:$C,$A138,'2012Figures'!$H:$H,$B138,'2012Figures'!$I:$I,$C138,'2012Figures'!$E:$E,$B$1)</f>
        <v>0</v>
      </c>
      <c r="M138" s="52">
        <f>SUMIFS('2012Figures'!$J:$J,'2012Figures'!$C:$C,$A138,'2012Figures'!$H:$H,$B138,'2012Figures'!$I:$I,$C138,'2012Figures'!$B:$B,"BrokerToCy",'2012Figures'!$G:$G,"E1",'2012Figures'!$E:$E,$B$1)</f>
        <v>0</v>
      </c>
      <c r="N138" s="52">
        <f>SUMIFS('2012Figures'!$J:$J,'2012Figures'!$C:$C,$A138,'2012Figures'!$H:$H,$B138,'2012Figures'!$I:$I,$C138,'2012Figures'!$B:$B,"BrokerToCy",'2012Figures'!$G:$G,"P1",'2012Figures'!$E:$E,$B$1)</f>
        <v>0</v>
      </c>
      <c r="O138" s="52">
        <f>SUMIFS('2012Figures'!$J:$J,'2012Figures'!$C:$C,$A138,'2012Figures'!$H:$H,$B138,'2012Figures'!$I:$I,$C138,'2012Figures'!$B:$B,"CyToBroker",'2012Figures'!$G:$G,"E1",'2012Figures'!$E:$E,$B$1)</f>
        <v>0</v>
      </c>
      <c r="P138" s="52">
        <f>SUMIFS('2012Figures'!$J:$J,'2012Figures'!$C:$C,$A138,'2012Figures'!$H:$H,$B138,'2012Figures'!$I:$I,$C138,'2012Figures'!$B:$B,"CyToBroker",'2012Figures'!$G:$G,"P1",'2012Figures'!$E:$E,$B$1)</f>
        <v>0</v>
      </c>
      <c r="R138" s="46" t="str">
        <f t="shared" si="18"/>
        <v/>
      </c>
      <c r="S138" s="46" t="str">
        <f t="shared" si="18"/>
        <v/>
      </c>
      <c r="T138" s="46" t="str">
        <f t="shared" si="18"/>
        <v/>
      </c>
      <c r="U138" s="46" t="str">
        <f t="shared" si="18"/>
        <v/>
      </c>
      <c r="V138" s="46" t="str">
        <f t="shared" si="18"/>
        <v/>
      </c>
    </row>
    <row r="139" spans="1:22" x14ac:dyDescent="0.2">
      <c r="A139" s="1">
        <v>105</v>
      </c>
      <c r="B139" s="1" t="s">
        <v>60</v>
      </c>
      <c r="C139" s="8">
        <v>1</v>
      </c>
      <c r="D139" s="29">
        <f>SUMIFS('2013Figures'!$J:$J,'2013Figures'!$C:$C,$A139,'2013Figures'!$H:$H,$B139,'2013Figures'!$I:$I,$C139,'2013Figures'!$E:$E,$B$1)</f>
        <v>0</v>
      </c>
      <c r="E139" s="9">
        <f>SUMIFS('2013Figures'!$J:$J,'2013Figures'!$C:$C,$A139,'2013Figures'!$H:$H,$B139,'2013Figures'!$I:$I,$C139,'2013Figures'!$B:$B,"BrokerToCy",'2013Figures'!$G:$G,"E1",'2013Figures'!$E:$E,$B$1)</f>
        <v>0</v>
      </c>
      <c r="F139" s="9">
        <f>SUMIFS('2013Figures'!$J:$J,'2013Figures'!$C:$C,$A139,'2013Figures'!$H:$H,$B139,'2013Figures'!$I:$I,$C139,'2013Figures'!$B:$B,"BrokerToCy",'2013Figures'!$G:$G,"P1",'2013Figures'!$E:$E,$B$1)</f>
        <v>0</v>
      </c>
      <c r="G139" s="9">
        <f>SUMIFS('2013Figures'!$J:$J,'2013Figures'!$C:$C,$A139,'2013Figures'!$H:$H,$B139,'2013Figures'!$I:$I,$C139,'2013Figures'!$B:$B,"CyToBroker",'2013Figures'!$G:$G,"E1",'2013Figures'!$E:$E,$B$1)</f>
        <v>0</v>
      </c>
      <c r="H139" s="9">
        <f>SUMIFS('2013Figures'!$J:$J,'2013Figures'!$C:$C,$A139,'2013Figures'!$H:$H,$B139,'2013Figures'!$I:$I,$C139,'2013Figures'!$B:$B,"CyToBroker",'2013Figures'!$G:$G,"P1",'2013Figures'!$E:$E,$B$1)</f>
        <v>0</v>
      </c>
      <c r="J139" s="8">
        <v>200901</v>
      </c>
      <c r="L139" s="42">
        <f>SUMIFS('2012Figures'!$J:$J,'2012Figures'!$C:$C,$A139,'2012Figures'!$H:$H,$B139,'2012Figures'!$I:$I,$C139,'2012Figures'!$E:$E,$B$1)</f>
        <v>0</v>
      </c>
      <c r="M139" s="52">
        <f>SUMIFS('2012Figures'!$J:$J,'2012Figures'!$C:$C,$A139,'2012Figures'!$H:$H,$B139,'2012Figures'!$I:$I,$C139,'2012Figures'!$B:$B,"BrokerToCy",'2012Figures'!$G:$G,"E1",'2012Figures'!$E:$E,$B$1)</f>
        <v>0</v>
      </c>
      <c r="N139" s="52">
        <f>SUMIFS('2012Figures'!$J:$J,'2012Figures'!$C:$C,$A139,'2012Figures'!$H:$H,$B139,'2012Figures'!$I:$I,$C139,'2012Figures'!$B:$B,"BrokerToCy",'2012Figures'!$G:$G,"P1",'2012Figures'!$E:$E,$B$1)</f>
        <v>0</v>
      </c>
      <c r="O139" s="52">
        <f>SUMIFS('2012Figures'!$J:$J,'2012Figures'!$C:$C,$A139,'2012Figures'!$H:$H,$B139,'2012Figures'!$I:$I,$C139,'2012Figures'!$B:$B,"CyToBroker",'2012Figures'!$G:$G,"E1",'2012Figures'!$E:$E,$B$1)</f>
        <v>0</v>
      </c>
      <c r="P139" s="52">
        <f>SUMIFS('2012Figures'!$J:$J,'2012Figures'!$C:$C,$A139,'2012Figures'!$H:$H,$B139,'2012Figures'!$I:$I,$C139,'2012Figures'!$B:$B,"CyToBroker",'2012Figures'!$G:$G,"P1",'2012Figures'!$E:$E,$B$1)</f>
        <v>0</v>
      </c>
      <c r="R139" s="46" t="str">
        <f t="shared" si="18"/>
        <v/>
      </c>
      <c r="S139" s="46" t="str">
        <f t="shared" si="18"/>
        <v/>
      </c>
      <c r="T139" s="46" t="str">
        <f t="shared" si="18"/>
        <v/>
      </c>
      <c r="U139" s="46" t="str">
        <f t="shared" si="18"/>
        <v/>
      </c>
      <c r="V139" s="46" t="str">
        <f t="shared" si="18"/>
        <v/>
      </c>
    </row>
    <row r="140" spans="1:22" x14ac:dyDescent="0.2">
      <c r="A140" s="1">
        <v>105</v>
      </c>
      <c r="B140" s="1" t="s">
        <v>60</v>
      </c>
      <c r="D140" s="29">
        <f>SUMIFS('2013Figures'!$J:$J,'2013Figures'!$C:$C,$A140,'2013Figures'!$I:$I,"",'2013Figures'!$E:$E,$B$1)</f>
        <v>0</v>
      </c>
      <c r="E140" s="9">
        <f>SUMIFS('2013Figures'!$J:$J,'2013Figures'!$C:$C,$A140,'2013Figures'!$I:$I,"",'2013Figures'!$B:$B,"BrokerToCy",'2013Figures'!$G:$G,"E1",'2013Figures'!$E:$E,$B$1)</f>
        <v>0</v>
      </c>
      <c r="F140" s="9">
        <f>SUMIFS('2013Figures'!$J:$J,'2013Figures'!$C:$C,$A140,'2013Figures'!$I:$I,"",'2013Figures'!$B:$B,"BrokerToCy",'2013Figures'!$G:$G,"P1",'2013Figures'!$E:$E,$B$1)</f>
        <v>0</v>
      </c>
      <c r="G140" s="9">
        <f>SUMIFS('2013Figures'!$J:$J,'2013Figures'!$C:$C,$A140,'2013Figures'!$I:$I,"",'2013Figures'!$B:$B,"CyToBroker",'2013Figures'!$G:$G,"E1",'2013Figures'!$E:$E,$B$1)</f>
        <v>0</v>
      </c>
      <c r="H140" s="9">
        <f>SUMIFS('2013Figures'!$J:$J,'2013Figures'!$C:$C,$A140,'2013Figures'!$I:$I,"",'2013Figures'!$B:$B,"CyToBroker",'2013Figures'!$G:$G,"P1",'2013Figures'!$E:$E,$B$1)</f>
        <v>0</v>
      </c>
      <c r="J140" s="8" t="s">
        <v>131</v>
      </c>
      <c r="L140" s="42">
        <f>SUMIFS('2012Figures'!$J:$J,'2012Figures'!$C:$C,$A140,'2012Figures'!$I:$I,"",'2012Figures'!$E:$E,$B$1)</f>
        <v>0</v>
      </c>
      <c r="M140" s="52">
        <f>SUMIFS('2012Figures'!$J:$J,'2012Figures'!$C:$C,$A140,'2012Figures'!$I:$I,"",'2012Figures'!$B:$B,"BrokerToCy",'2012Figures'!$G:$G,"E1",'2012Figures'!$E:$E,$B$1)</f>
        <v>0</v>
      </c>
      <c r="N140" s="52">
        <f>SUMIFS('2012Figures'!$J:$J,'2012Figures'!$C:$C,$A140,'2012Figures'!$I:$I,"",'2012Figures'!$B:$B,"BrokerToCy",'2012Figures'!$G:$G,"P1",'2012Figures'!$E:$E,$B$1)</f>
        <v>0</v>
      </c>
      <c r="O140" s="52">
        <f>SUMIFS('2012Figures'!$J:$J,'2012Figures'!$C:$C,$A140,'2012Figures'!$I:$I,"",'2012Figures'!$B:$B,"CyToBroker",'2012Figures'!$G:$G,"E1",'2012Figures'!$E:$E,$B$1)</f>
        <v>0</v>
      </c>
      <c r="P140" s="52">
        <f>SUMIFS('2012Figures'!$J:$J,'2012Figures'!$C:$C,$A140,'2012Figures'!$I:$I,"",'2012Figures'!$B:$B,"CyToBroker",'2012Figures'!$G:$G,"P1",'2012Figures'!$E:$E,$B$1)</f>
        <v>0</v>
      </c>
      <c r="R140" s="46" t="str">
        <f t="shared" si="18"/>
        <v/>
      </c>
      <c r="S140" s="46" t="str">
        <f t="shared" si="18"/>
        <v/>
      </c>
      <c r="T140" s="46" t="str">
        <f t="shared" si="18"/>
        <v/>
      </c>
      <c r="U140" s="46" t="str">
        <f t="shared" si="18"/>
        <v/>
      </c>
      <c r="V140" s="46" t="str">
        <f t="shared" si="18"/>
        <v/>
      </c>
    </row>
    <row r="141" spans="1:22" x14ac:dyDescent="0.2">
      <c r="A141" s="21"/>
      <c r="B141" s="21" t="s">
        <v>92</v>
      </c>
      <c r="C141" s="22"/>
      <c r="D141" s="23">
        <f>SUM(E141:H141)</f>
        <v>0</v>
      </c>
      <c r="E141" s="23">
        <f>SUM(E137:E140)</f>
        <v>0</v>
      </c>
      <c r="F141" s="23">
        <f>SUM(F137:F140)</f>
        <v>0</v>
      </c>
      <c r="G141" s="23">
        <f>SUM(G137:G140)</f>
        <v>0</v>
      </c>
      <c r="H141" s="23">
        <f>SUM(H137:H140)</f>
        <v>0</v>
      </c>
      <c r="I141" s="21"/>
      <c r="J141" s="22"/>
      <c r="K141" s="21"/>
      <c r="L141" s="43">
        <f>SUM(M141:P141)</f>
        <v>0</v>
      </c>
      <c r="M141" s="43">
        <f>SUM(M137:M140)</f>
        <v>0</v>
      </c>
      <c r="N141" s="43">
        <f>SUM(N137:N140)</f>
        <v>0</v>
      </c>
      <c r="O141" s="43">
        <f>SUM(O137:O140)</f>
        <v>0</v>
      </c>
      <c r="P141" s="43">
        <f>SUM(P137:P140)</f>
        <v>0</v>
      </c>
      <c r="Q141" s="21"/>
      <c r="R141" s="21"/>
      <c r="S141" s="21"/>
      <c r="T141" s="21"/>
      <c r="U141" s="21"/>
      <c r="V141" s="21"/>
    </row>
    <row r="142" spans="1:22" x14ac:dyDescent="0.2">
      <c r="A142" s="28">
        <v>108</v>
      </c>
      <c r="B142" s="28" t="s">
        <v>166</v>
      </c>
      <c r="C142" s="17" t="s">
        <v>88</v>
      </c>
      <c r="D142" s="18">
        <f>SUMIFS('2013Figures'!$J:$J,'2013Figures'!$C:$C,$A142,'2013Figures'!$E:$E,$B$1)</f>
        <v>0</v>
      </c>
      <c r="E142" s="18">
        <f>SUMIFS('2013Figures'!$J:$J,'2013Figures'!$C:$C,$A142,'2013Figures'!$B:$B,"BrokerToCy",'2013Figures'!$G:$G,"E1",'2013Figures'!$E:$E,$B$1)</f>
        <v>0</v>
      </c>
      <c r="F142" s="18">
        <f>SUMIFS('2013Figures'!$J:$J,'2013Figures'!$C:$C,$A142,'2013Figures'!$B:$B,"BrokerToCy",'2013Figures'!$G:$G,"P1",'2013Figures'!$E:$E,$B$1)</f>
        <v>0</v>
      </c>
      <c r="G142" s="18">
        <f>SUMIFS('2013Figures'!$J:$J,'2013Figures'!$C:$C,$A142,'2013Figures'!$B:$B,"CyToBroker",'2013Figures'!$G:$G,"E1",'2013Figures'!$E:$E,$B$1)</f>
        <v>0</v>
      </c>
      <c r="H142" s="18">
        <f>SUMIFS('2013Figures'!$J:$J,'2013Figures'!$C:$C,$A142,'2013Figures'!$B:$B,"CyToBroker",'2013Figures'!$G:$G,"P1",'2013Figures'!$E:$E,$B$1)</f>
        <v>0</v>
      </c>
      <c r="I142" s="28"/>
      <c r="J142" s="17"/>
      <c r="K142" s="28"/>
      <c r="L142" s="50">
        <f>SUMIFS('2012Figures'!$J:$J,'2012Figures'!$C:$C,$A142,'2012Figures'!$E:$E,$B$1)</f>
        <v>0</v>
      </c>
      <c r="M142" s="50">
        <f>SUMIFS('2012Figures'!$J:$J,'2012Figures'!$C:$C,$A142,'2012Figures'!$B:$B,"BrokerToCy",'2012Figures'!$G:$G,"E1",'2012Figures'!$E:$E,$B$1)</f>
        <v>0</v>
      </c>
      <c r="N142" s="50">
        <f>SUMIFS('2012Figures'!$J:$J,'2012Figures'!$C:$C,$A142,'2012Figures'!$B:$B,"BrokerToCy",'2012Figures'!$G:$G,"P1",'2012Figures'!$E:$E,$B$1)</f>
        <v>0</v>
      </c>
      <c r="O142" s="50">
        <f>SUMIFS('2012Figures'!$J:$J,'2012Figures'!$C:$C,$A142,'2012Figures'!$B:$B,"CyToBroker",'2012Figures'!$G:$G,"E1",'2012Figures'!$E:$E,$B$1)</f>
        <v>0</v>
      </c>
      <c r="P142" s="50">
        <f>SUMIFS('2012Figures'!$J:$J,'2012Figures'!$C:$C,$A142,'2012Figures'!$B:$B,"CyToBroker",'2012Figures'!$G:$G,"P1",'2012Figures'!$E:$E,$B$1)</f>
        <v>0</v>
      </c>
      <c r="Q142" s="28"/>
      <c r="R142" s="46" t="str">
        <f t="shared" si="18"/>
        <v/>
      </c>
      <c r="S142" s="46" t="str">
        <f t="shared" si="18"/>
        <v/>
      </c>
      <c r="T142" s="46" t="str">
        <f t="shared" si="18"/>
        <v/>
      </c>
      <c r="U142" s="46" t="str">
        <f t="shared" si="18"/>
        <v/>
      </c>
      <c r="V142" s="46" t="str">
        <f t="shared" si="18"/>
        <v/>
      </c>
    </row>
    <row r="143" spans="1:22" x14ac:dyDescent="0.2">
      <c r="A143" s="1">
        <v>108</v>
      </c>
      <c r="B143" s="1" t="s">
        <v>166</v>
      </c>
      <c r="C143" s="8">
        <v>1</v>
      </c>
      <c r="D143" s="29">
        <f>SUMIFS('2013Figures'!$J:$J,'2013Figures'!$C:$C,$A143,'2013Figures'!$H:$H,$B143,'2013Figures'!$I:$I,$C143,'2013Figures'!$E:$E,$B$1)</f>
        <v>0</v>
      </c>
      <c r="E143" s="9">
        <f>SUMIFS('2013Figures'!$J:$J,'2013Figures'!$C:$C,$A143,'2013Figures'!$H:$H,$B143,'2013Figures'!$I:$I,$C143,'2013Figures'!$B:$B,"BrokerToCy",'2013Figures'!$G:$G,"E1",'2013Figures'!$E:$E,$B$1)</f>
        <v>0</v>
      </c>
      <c r="F143" s="9">
        <f>SUMIFS('2013Figures'!$J:$J,'2013Figures'!$C:$C,$A143,'2013Figures'!$H:$H,$B143,'2013Figures'!$I:$I,$C143,'2013Figures'!$B:$B,"BrokerToCy",'2013Figures'!$G:$G,"P1",'2013Figures'!$E:$E,$B$1)</f>
        <v>0</v>
      </c>
      <c r="G143" s="9">
        <f>SUMIFS('2013Figures'!$J:$J,'2013Figures'!$C:$C,$A143,'2013Figures'!$H:$H,$B143,'2013Figures'!$I:$I,$C143,'2013Figures'!$B:$B,"CyToBroker",'2013Figures'!$G:$G,"E1",'2013Figures'!$E:$E,$B$1)</f>
        <v>0</v>
      </c>
      <c r="H143" s="9">
        <f>SUMIFS('2013Figures'!$J:$J,'2013Figures'!$C:$C,$A143,'2013Figures'!$H:$H,$B143,'2013Figures'!$I:$I,$C143,'2013Figures'!$B:$B,"CyToBroker",'2013Figures'!$G:$G,"P1",'2013Figures'!$E:$E,$B$1)</f>
        <v>0</v>
      </c>
      <c r="J143" s="8">
        <v>201501</v>
      </c>
      <c r="L143" s="42">
        <f>SUMIFS('2012Figures'!$J:$J,'2012Figures'!$C:$C,$A143,'2012Figures'!$H:$H,$B143,'2012Figures'!$I:$I,$C143,'2012Figures'!$E:$E,$B$1)</f>
        <v>0</v>
      </c>
      <c r="M143" s="52">
        <f>SUMIFS('2012Figures'!$J:$J,'2012Figures'!$C:$C,$A143,'2012Figures'!$H:$H,$B143,'2012Figures'!$I:$I,$C143,'2012Figures'!$B:$B,"BrokerToCy",'2012Figures'!$G:$G,"E1",'2012Figures'!$E:$E,$B$1)</f>
        <v>0</v>
      </c>
      <c r="N143" s="52">
        <f>SUMIFS('2012Figures'!$J:$J,'2012Figures'!$C:$C,$A143,'2012Figures'!$H:$H,$B143,'2012Figures'!$I:$I,$C143,'2012Figures'!$B:$B,"BrokerToCy",'2012Figures'!$G:$G,"P1",'2012Figures'!$E:$E,$B$1)</f>
        <v>0</v>
      </c>
      <c r="O143" s="52">
        <f>SUMIFS('2012Figures'!$J:$J,'2012Figures'!$C:$C,$A143,'2012Figures'!$H:$H,$B143,'2012Figures'!$I:$I,$C143,'2012Figures'!$B:$B,"CyToBroker",'2012Figures'!$G:$G,"E1",'2012Figures'!$E:$E,$B$1)</f>
        <v>0</v>
      </c>
      <c r="P143" s="52">
        <f>SUMIFS('2012Figures'!$J:$J,'2012Figures'!$C:$C,$A143,'2012Figures'!$H:$H,$B143,'2012Figures'!$I:$I,$C143,'2012Figures'!$B:$B,"CyToBroker",'2012Figures'!$G:$G,"P1",'2012Figures'!$E:$E,$B$1)</f>
        <v>0</v>
      </c>
      <c r="R143" s="46" t="str">
        <f t="shared" si="18"/>
        <v/>
      </c>
      <c r="S143" s="46" t="str">
        <f t="shared" si="18"/>
        <v/>
      </c>
      <c r="T143" s="46" t="str">
        <f t="shared" si="18"/>
        <v/>
      </c>
      <c r="U143" s="46" t="str">
        <f t="shared" si="18"/>
        <v/>
      </c>
      <c r="V143" s="46" t="str">
        <f t="shared" si="18"/>
        <v/>
      </c>
    </row>
    <row r="144" spans="1:22" x14ac:dyDescent="0.2">
      <c r="A144" s="1">
        <v>108</v>
      </c>
      <c r="B144" s="1" t="s">
        <v>166</v>
      </c>
      <c r="D144" s="29">
        <f>SUMIFS('2013Figures'!$J:$J,'2013Figures'!$C:$C,$A144,'2013Figures'!$I:$I,"",'2013Figures'!$E:$E,$B$1)</f>
        <v>0</v>
      </c>
      <c r="E144" s="9">
        <f>SUMIFS('2013Figures'!$J:$J,'2013Figures'!$C:$C,$A144,'2013Figures'!$I:$I,"",'2013Figures'!$B:$B,"BrokerToCy",'2013Figures'!$G:$G,"E1",'2013Figures'!$E:$E,$B$1)</f>
        <v>0</v>
      </c>
      <c r="F144" s="9">
        <f>SUMIFS('2013Figures'!$J:$J,'2013Figures'!$C:$C,$A144,'2013Figures'!$I:$I,"",'2013Figures'!$B:$B,"BrokerToCy",'2013Figures'!$G:$G,"P1",'2013Figures'!$E:$E,$B$1)</f>
        <v>0</v>
      </c>
      <c r="G144" s="9">
        <f>SUMIFS('2013Figures'!$J:$J,'2013Figures'!$C:$C,$A144,'2013Figures'!$I:$I,"",'2013Figures'!$B:$B,"CyToBroker",'2013Figures'!$G:$G,"E1",'2013Figures'!$E:$E,$B$1)</f>
        <v>0</v>
      </c>
      <c r="H144" s="9">
        <f>SUMIFS('2013Figures'!$J:$J,'2013Figures'!$C:$C,$A144,'2013Figures'!$I:$I,"",'2013Figures'!$B:$B,"CyToBroker",'2013Figures'!$G:$G,"P1",'2013Figures'!$E:$E,$B$1)</f>
        <v>0</v>
      </c>
      <c r="J144" s="8" t="s">
        <v>131</v>
      </c>
      <c r="L144" s="42">
        <f>SUMIFS('2012Figures'!$J:$J,'2012Figures'!$C:$C,$A144,'2012Figures'!$I:$I,"",'2012Figures'!$E:$E,$B$1)</f>
        <v>0</v>
      </c>
      <c r="M144" s="52">
        <f>SUMIFS('2012Figures'!$J:$J,'2012Figures'!$C:$C,$A144,'2012Figures'!$I:$I,"",'2012Figures'!$B:$B,"BrokerToCy",'2012Figures'!$G:$G,"E1",'2012Figures'!$E:$E,$B$1)</f>
        <v>0</v>
      </c>
      <c r="N144" s="52">
        <f>SUMIFS('2012Figures'!$J:$J,'2012Figures'!$C:$C,$A144,'2012Figures'!$I:$I,"",'2012Figures'!$B:$B,"BrokerToCy",'2012Figures'!$G:$G,"P1",'2012Figures'!$E:$E,$B$1)</f>
        <v>0</v>
      </c>
      <c r="O144" s="52">
        <f>SUMIFS('2012Figures'!$J:$J,'2012Figures'!$C:$C,$A144,'2012Figures'!$I:$I,"",'2012Figures'!$B:$B,"CyToBroker",'2012Figures'!$G:$G,"E1",'2012Figures'!$E:$E,$B$1)</f>
        <v>0</v>
      </c>
      <c r="P144" s="52">
        <f>SUMIFS('2012Figures'!$J:$J,'2012Figures'!$C:$C,$A144,'2012Figures'!$I:$I,"",'2012Figures'!$B:$B,"CyToBroker",'2012Figures'!$G:$G,"P1",'2012Figures'!$E:$E,$B$1)</f>
        <v>0</v>
      </c>
      <c r="R144" s="46" t="str">
        <f t="shared" si="18"/>
        <v/>
      </c>
      <c r="S144" s="46" t="str">
        <f t="shared" si="18"/>
        <v/>
      </c>
      <c r="T144" s="46" t="str">
        <f t="shared" si="18"/>
        <v/>
      </c>
      <c r="U144" s="46" t="str">
        <f t="shared" si="18"/>
        <v/>
      </c>
      <c r="V144" s="46" t="str">
        <f t="shared" si="18"/>
        <v/>
      </c>
    </row>
    <row r="145" spans="1:22" x14ac:dyDescent="0.2">
      <c r="A145" s="21"/>
      <c r="B145" s="21" t="s">
        <v>92</v>
      </c>
      <c r="C145" s="22"/>
      <c r="D145" s="23">
        <f>SUM(E145:H145)</f>
        <v>0</v>
      </c>
      <c r="E145" s="23">
        <f>SUM(E143:E144)</f>
        <v>0</v>
      </c>
      <c r="F145" s="23">
        <f t="shared" ref="F145:H145" si="21">SUM(F143:F144)</f>
        <v>0</v>
      </c>
      <c r="G145" s="23">
        <f t="shared" si="21"/>
        <v>0</v>
      </c>
      <c r="H145" s="23">
        <f t="shared" si="21"/>
        <v>0</v>
      </c>
      <c r="I145" s="21"/>
      <c r="J145" s="22"/>
      <c r="K145" s="21"/>
      <c r="L145" s="43">
        <f>SUM(M145:P145)</f>
        <v>0</v>
      </c>
      <c r="M145" s="43">
        <f>SUM(M143:M144)</f>
        <v>0</v>
      </c>
      <c r="N145" s="43">
        <f t="shared" ref="N145:P145" si="22">SUM(N143:N144)</f>
        <v>0</v>
      </c>
      <c r="O145" s="43">
        <f t="shared" si="22"/>
        <v>0</v>
      </c>
      <c r="P145" s="43">
        <f t="shared" si="22"/>
        <v>0</v>
      </c>
      <c r="Q145" s="21"/>
      <c r="R145" s="21"/>
      <c r="S145" s="21"/>
      <c r="T145" s="21"/>
      <c r="U145" s="21"/>
      <c r="V145" s="21"/>
    </row>
    <row r="146" spans="1:22" x14ac:dyDescent="0.2">
      <c r="A146" s="28">
        <v>109</v>
      </c>
      <c r="B146" s="28" t="s">
        <v>99</v>
      </c>
      <c r="C146" s="17" t="s">
        <v>88</v>
      </c>
      <c r="D146" s="18">
        <f>SUMIFS('2013Figures'!$J:$J,'2013Figures'!$C:$C,$A146,'2013Figures'!$E:$E,$B$1)</f>
        <v>0</v>
      </c>
      <c r="E146" s="18">
        <f>SUMIFS('2013Figures'!$J:$J,'2013Figures'!$C:$C,$A146,'2013Figures'!$B:$B,"BrokerToCy",'2013Figures'!$G:$G,"E1",'2013Figures'!$E:$E,$B$1)</f>
        <v>0</v>
      </c>
      <c r="F146" s="18">
        <f>SUMIFS('2013Figures'!$J:$J,'2013Figures'!$C:$C,$A146,'2013Figures'!$B:$B,"BrokerToCy",'2013Figures'!$G:$G,"P1",'2013Figures'!$E:$E,$B$1)</f>
        <v>0</v>
      </c>
      <c r="G146" s="18">
        <f>SUMIFS('2013Figures'!$J:$J,'2013Figures'!$C:$C,$A146,'2013Figures'!$B:$B,"CyToBroker",'2013Figures'!$G:$G,"E1",'2013Figures'!$E:$E,$B$1)</f>
        <v>0</v>
      </c>
      <c r="H146" s="18">
        <f>SUMIFS('2013Figures'!$J:$J,'2013Figures'!$C:$C,$A146,'2013Figures'!$B:$B,"CyToBroker",'2013Figures'!$G:$G,"P1",'2013Figures'!$E:$E,$B$1)</f>
        <v>0</v>
      </c>
      <c r="I146" s="28"/>
      <c r="J146" s="17"/>
      <c r="K146" s="28"/>
      <c r="L146" s="50">
        <f>SUMIFS('2012Figures'!$J:$J,'2012Figures'!$C:$C,$A146,'2012Figures'!$E:$E,$B$1)</f>
        <v>0</v>
      </c>
      <c r="M146" s="50">
        <f>SUMIFS('2012Figures'!$J:$J,'2012Figures'!$C:$C,$A146,'2012Figures'!$B:$B,"BrokerToCy",'2012Figures'!$G:$G,"E1",'2012Figures'!$E:$E,$B$1)</f>
        <v>0</v>
      </c>
      <c r="N146" s="50">
        <f>SUMIFS('2012Figures'!$J:$J,'2012Figures'!$C:$C,$A146,'2012Figures'!$B:$B,"BrokerToCy",'2012Figures'!$G:$G,"P1",'2012Figures'!$E:$E,$B$1)</f>
        <v>0</v>
      </c>
      <c r="O146" s="50">
        <f>SUMIFS('2012Figures'!$J:$J,'2012Figures'!$C:$C,$A146,'2012Figures'!$B:$B,"CyToBroker",'2012Figures'!$G:$G,"E1",'2012Figures'!$E:$E,$B$1)</f>
        <v>0</v>
      </c>
      <c r="P146" s="50">
        <f>SUMIFS('2012Figures'!$J:$J,'2012Figures'!$C:$C,$A146,'2012Figures'!$B:$B,"CyToBroker",'2012Figures'!$G:$G,"P1",'2012Figures'!$E:$E,$B$1)</f>
        <v>0</v>
      </c>
      <c r="Q146" s="28"/>
      <c r="R146" s="46" t="str">
        <f t="shared" si="18"/>
        <v/>
      </c>
      <c r="S146" s="46" t="str">
        <f t="shared" si="18"/>
        <v/>
      </c>
      <c r="T146" s="46" t="str">
        <f t="shared" si="18"/>
        <v/>
      </c>
      <c r="U146" s="46" t="str">
        <f t="shared" si="18"/>
        <v/>
      </c>
      <c r="V146" s="46" t="str">
        <f t="shared" si="18"/>
        <v/>
      </c>
    </row>
    <row r="147" spans="1:22" x14ac:dyDescent="0.2">
      <c r="A147" s="1">
        <v>109</v>
      </c>
      <c r="B147" s="1" t="s">
        <v>99</v>
      </c>
      <c r="C147" s="8">
        <v>5</v>
      </c>
      <c r="D147" s="29">
        <f>SUMIFS('2013Figures'!$J:$J,'2013Figures'!$C:$C,$A147,'2013Figures'!$H:$H,$B147,'2013Figures'!$I:$I,$C147,'2013Figures'!$E:$E,$B$1)</f>
        <v>0</v>
      </c>
      <c r="E147" s="9">
        <f>SUMIFS('2013Figures'!$J:$J,'2013Figures'!$C:$C,$A147,'2013Figures'!$H:$H,$B147,'2013Figures'!$I:$I,$C147,'2013Figures'!$B:$B,"BrokerToCy",'2013Figures'!$G:$G,"E1",'2013Figures'!$E:$E,$B$1)</f>
        <v>0</v>
      </c>
      <c r="F147" s="9">
        <f>SUMIFS('2013Figures'!$J:$J,'2013Figures'!$C:$C,$A147,'2013Figures'!$H:$H,$B147,'2013Figures'!$I:$I,$C147,'2013Figures'!$B:$B,"BrokerToCy",'2013Figures'!$G:$G,"P1",'2013Figures'!$E:$E,$B$1)</f>
        <v>0</v>
      </c>
      <c r="G147" s="9">
        <f>SUMIFS('2013Figures'!$J:$J,'2013Figures'!$C:$C,$A147,'2013Figures'!$H:$H,$B147,'2013Figures'!$I:$I,$C147,'2013Figures'!$B:$B,"CyToBroker",'2013Figures'!$G:$G,"E1",'2013Figures'!$E:$E,$B$1)</f>
        <v>0</v>
      </c>
      <c r="H147" s="9">
        <f>SUMIFS('2013Figures'!$J:$J,'2013Figures'!$C:$C,$A147,'2013Figures'!$H:$H,$B147,'2013Figures'!$I:$I,$C147,'2013Figures'!$B:$B,"CyToBroker",'2013Figures'!$G:$G,"P1",'2013Figures'!$E:$E,$B$1)</f>
        <v>0</v>
      </c>
      <c r="L147" s="42">
        <f>SUMIFS('2012Figures'!$J:$J,'2012Figures'!$C:$C,$A147,'2012Figures'!$H:$H,$B147,'2012Figures'!$I:$I,$C147,'2012Figures'!$E:$E,$B$1)</f>
        <v>0</v>
      </c>
      <c r="M147" s="52">
        <f>SUMIFS('2012Figures'!$J:$J,'2012Figures'!$C:$C,$A147,'2012Figures'!$H:$H,$B147,'2012Figures'!$I:$I,$C147,'2012Figures'!$B:$B,"BrokerToCy",'2012Figures'!$G:$G,"E1",'2012Figures'!$E:$E,$B$1)</f>
        <v>0</v>
      </c>
      <c r="N147" s="52">
        <f>SUMIFS('2012Figures'!$J:$J,'2012Figures'!$C:$C,$A147,'2012Figures'!$H:$H,$B147,'2012Figures'!$I:$I,$C147,'2012Figures'!$B:$B,"BrokerToCy",'2012Figures'!$G:$G,"P1",'2012Figures'!$E:$E,$B$1)</f>
        <v>0</v>
      </c>
      <c r="O147" s="52">
        <f>SUMIFS('2012Figures'!$J:$J,'2012Figures'!$C:$C,$A147,'2012Figures'!$H:$H,$B147,'2012Figures'!$I:$I,$C147,'2012Figures'!$B:$B,"CyToBroker",'2012Figures'!$G:$G,"E1",'2012Figures'!$E:$E,$B$1)</f>
        <v>0</v>
      </c>
      <c r="P147" s="52">
        <f>SUMIFS('2012Figures'!$J:$J,'2012Figures'!$C:$C,$A147,'2012Figures'!$H:$H,$B147,'2012Figures'!$I:$I,$C147,'2012Figures'!$B:$B,"CyToBroker",'2012Figures'!$G:$G,"P1",'2012Figures'!$E:$E,$B$1)</f>
        <v>0</v>
      </c>
      <c r="R147" s="46" t="str">
        <f t="shared" si="18"/>
        <v/>
      </c>
      <c r="S147" s="46" t="str">
        <f t="shared" si="18"/>
        <v/>
      </c>
      <c r="T147" s="46" t="str">
        <f t="shared" si="18"/>
        <v/>
      </c>
      <c r="U147" s="46" t="str">
        <f t="shared" si="18"/>
        <v/>
      </c>
      <c r="V147" s="46" t="str">
        <f t="shared" si="18"/>
        <v/>
      </c>
    </row>
    <row r="148" spans="1:22" x14ac:dyDescent="0.2">
      <c r="A148" s="1">
        <v>109</v>
      </c>
      <c r="B148" s="1" t="s">
        <v>99</v>
      </c>
      <c r="C148" s="8">
        <v>4</v>
      </c>
      <c r="D148" s="29">
        <f>SUMIFS('2013Figures'!$J:$J,'2013Figures'!$C:$C,$A148,'2013Figures'!$H:$H,$B148,'2013Figures'!$I:$I,$C148,'2013Figures'!$E:$E,$B$1)</f>
        <v>0</v>
      </c>
      <c r="E148" s="9">
        <f>SUMIFS('2013Figures'!$J:$J,'2013Figures'!$C:$C,$A148,'2013Figures'!$H:$H,$B148,'2013Figures'!$I:$I,$C148,'2013Figures'!$B:$B,"BrokerToCy",'2013Figures'!$G:$G,"E1",'2013Figures'!$E:$E,$B$1)</f>
        <v>0</v>
      </c>
      <c r="F148" s="9">
        <f>SUMIFS('2013Figures'!$J:$J,'2013Figures'!$C:$C,$A148,'2013Figures'!$H:$H,$B148,'2013Figures'!$I:$I,$C148,'2013Figures'!$B:$B,"BrokerToCy",'2013Figures'!$G:$G,"P1",'2013Figures'!$E:$E,$B$1)</f>
        <v>0</v>
      </c>
      <c r="G148" s="9">
        <f>SUMIFS('2013Figures'!$J:$J,'2013Figures'!$C:$C,$A148,'2013Figures'!$H:$H,$B148,'2013Figures'!$I:$I,$C148,'2013Figures'!$B:$B,"CyToBroker",'2013Figures'!$G:$G,"E1",'2013Figures'!$E:$E,$B$1)</f>
        <v>0</v>
      </c>
      <c r="H148" s="9">
        <f>SUMIFS('2013Figures'!$J:$J,'2013Figures'!$C:$C,$A148,'2013Figures'!$H:$H,$B148,'2013Figures'!$I:$I,$C148,'2013Figures'!$B:$B,"CyToBroker",'2013Figures'!$G:$G,"P1",'2013Figures'!$E:$E,$B$1)</f>
        <v>0</v>
      </c>
      <c r="J148" s="8">
        <v>201501</v>
      </c>
      <c r="L148" s="42">
        <f>SUMIFS('2012Figures'!$J:$J,'2012Figures'!$C:$C,$A148,'2012Figures'!$H:$H,$B148,'2012Figures'!$I:$I,$C148,'2012Figures'!$E:$E,$B$1)</f>
        <v>0</v>
      </c>
      <c r="M148" s="52">
        <f>SUMIFS('2012Figures'!$J:$J,'2012Figures'!$C:$C,$A148,'2012Figures'!$H:$H,$B148,'2012Figures'!$I:$I,$C148,'2012Figures'!$B:$B,"BrokerToCy",'2012Figures'!$G:$G,"E1",'2012Figures'!$E:$E,$B$1)</f>
        <v>0</v>
      </c>
      <c r="N148" s="52">
        <f>SUMIFS('2012Figures'!$J:$J,'2012Figures'!$C:$C,$A148,'2012Figures'!$H:$H,$B148,'2012Figures'!$I:$I,$C148,'2012Figures'!$B:$B,"BrokerToCy",'2012Figures'!$G:$G,"P1",'2012Figures'!$E:$E,$B$1)</f>
        <v>0</v>
      </c>
      <c r="O148" s="52">
        <f>SUMIFS('2012Figures'!$J:$J,'2012Figures'!$C:$C,$A148,'2012Figures'!$H:$H,$B148,'2012Figures'!$I:$I,$C148,'2012Figures'!$B:$B,"CyToBroker",'2012Figures'!$G:$G,"E1",'2012Figures'!$E:$E,$B$1)</f>
        <v>0</v>
      </c>
      <c r="P148" s="52">
        <f>SUMIFS('2012Figures'!$J:$J,'2012Figures'!$C:$C,$A148,'2012Figures'!$H:$H,$B148,'2012Figures'!$I:$I,$C148,'2012Figures'!$B:$B,"CyToBroker",'2012Figures'!$G:$G,"P1",'2012Figures'!$E:$E,$B$1)</f>
        <v>0</v>
      </c>
      <c r="R148" s="46" t="str">
        <f t="shared" si="18"/>
        <v/>
      </c>
      <c r="S148" s="46" t="str">
        <f t="shared" si="18"/>
        <v/>
      </c>
      <c r="T148" s="46" t="str">
        <f t="shared" si="18"/>
        <v/>
      </c>
      <c r="U148" s="46" t="str">
        <f t="shared" si="18"/>
        <v/>
      </c>
      <c r="V148" s="46" t="str">
        <f t="shared" si="18"/>
        <v/>
      </c>
    </row>
    <row r="149" spans="1:22" x14ac:dyDescent="0.2">
      <c r="A149" s="1">
        <v>109</v>
      </c>
      <c r="B149" s="1" t="s">
        <v>99</v>
      </c>
      <c r="C149" s="8">
        <v>3</v>
      </c>
      <c r="D149" s="29">
        <f>SUMIFS('2013Figures'!$J:$J,'2013Figures'!$C:$C,$A149,'2013Figures'!$H:$H,$B149,'2013Figures'!$I:$I,$C149,'2013Figures'!$E:$E,$B$1)</f>
        <v>0</v>
      </c>
      <c r="E149" s="9">
        <f>SUMIFS('2013Figures'!$J:$J,'2013Figures'!$C:$C,$A149,'2013Figures'!$H:$H,$B149,'2013Figures'!$I:$I,$C149,'2013Figures'!$B:$B,"BrokerToCy",'2013Figures'!$G:$G,"E1",'2013Figures'!$E:$E,$B$1)</f>
        <v>0</v>
      </c>
      <c r="F149" s="9">
        <f>SUMIFS('2013Figures'!$J:$J,'2013Figures'!$C:$C,$A149,'2013Figures'!$H:$H,$B149,'2013Figures'!$I:$I,$C149,'2013Figures'!$B:$B,"BrokerToCy",'2013Figures'!$G:$G,"P1",'2013Figures'!$E:$E,$B$1)</f>
        <v>0</v>
      </c>
      <c r="G149" s="9">
        <f>SUMIFS('2013Figures'!$J:$J,'2013Figures'!$C:$C,$A149,'2013Figures'!$H:$H,$B149,'2013Figures'!$I:$I,$C149,'2013Figures'!$B:$B,"CyToBroker",'2013Figures'!$G:$G,"E1",'2013Figures'!$E:$E,$B$1)</f>
        <v>0</v>
      </c>
      <c r="H149" s="9">
        <f>SUMIFS('2013Figures'!$J:$J,'2013Figures'!$C:$C,$A149,'2013Figures'!$H:$H,$B149,'2013Figures'!$I:$I,$C149,'2013Figures'!$B:$B,"CyToBroker",'2013Figures'!$G:$G,"P1",'2013Figures'!$E:$E,$B$1)</f>
        <v>0</v>
      </c>
      <c r="J149" s="8">
        <v>201401</v>
      </c>
      <c r="L149" s="42">
        <f>SUMIFS('2012Figures'!$J:$J,'2012Figures'!$C:$C,$A149,'2012Figures'!$H:$H,$B149,'2012Figures'!$I:$I,$C149,'2012Figures'!$E:$E,$B$1)</f>
        <v>0</v>
      </c>
      <c r="M149" s="52">
        <f>SUMIFS('2012Figures'!$J:$J,'2012Figures'!$C:$C,$A149,'2012Figures'!$H:$H,$B149,'2012Figures'!$I:$I,$C149,'2012Figures'!$B:$B,"BrokerToCy",'2012Figures'!$G:$G,"E1",'2012Figures'!$E:$E,$B$1)</f>
        <v>0</v>
      </c>
      <c r="N149" s="52">
        <f>SUMIFS('2012Figures'!$J:$J,'2012Figures'!$C:$C,$A149,'2012Figures'!$H:$H,$B149,'2012Figures'!$I:$I,$C149,'2012Figures'!$B:$B,"BrokerToCy",'2012Figures'!$G:$G,"P1",'2012Figures'!$E:$E,$B$1)</f>
        <v>0</v>
      </c>
      <c r="O149" s="52">
        <f>SUMIFS('2012Figures'!$J:$J,'2012Figures'!$C:$C,$A149,'2012Figures'!$H:$H,$B149,'2012Figures'!$I:$I,$C149,'2012Figures'!$B:$B,"CyToBroker",'2012Figures'!$G:$G,"E1",'2012Figures'!$E:$E,$B$1)</f>
        <v>0</v>
      </c>
      <c r="P149" s="52">
        <f>SUMIFS('2012Figures'!$J:$J,'2012Figures'!$C:$C,$A149,'2012Figures'!$H:$H,$B149,'2012Figures'!$I:$I,$C149,'2012Figures'!$B:$B,"CyToBroker",'2012Figures'!$G:$G,"P1",'2012Figures'!$E:$E,$B$1)</f>
        <v>0</v>
      </c>
      <c r="R149" s="46" t="str">
        <f t="shared" si="18"/>
        <v/>
      </c>
      <c r="S149" s="46" t="str">
        <f t="shared" si="18"/>
        <v/>
      </c>
      <c r="T149" s="46" t="str">
        <f t="shared" si="18"/>
        <v/>
      </c>
      <c r="U149" s="46" t="str">
        <f t="shared" si="18"/>
        <v/>
      </c>
      <c r="V149" s="46" t="str">
        <f t="shared" si="18"/>
        <v/>
      </c>
    </row>
    <row r="150" spans="1:22" x14ac:dyDescent="0.2">
      <c r="A150" s="1">
        <v>109</v>
      </c>
      <c r="B150" s="1" t="s">
        <v>99</v>
      </c>
      <c r="C150" s="8">
        <v>2</v>
      </c>
      <c r="D150" s="29">
        <f>SUMIFS('2013Figures'!$J:$J,'2013Figures'!$C:$C,$A150,'2013Figures'!$H:$H,$B150,'2013Figures'!$I:$I,$C150,'2013Figures'!$E:$E,$B$1)</f>
        <v>0</v>
      </c>
      <c r="E150" s="9">
        <f>SUMIFS('2013Figures'!$J:$J,'2013Figures'!$C:$C,$A150,'2013Figures'!$H:$H,$B150,'2013Figures'!$I:$I,$C150,'2013Figures'!$B:$B,"BrokerToCy",'2013Figures'!$G:$G,"E1",'2013Figures'!$E:$E,$B$1)</f>
        <v>0</v>
      </c>
      <c r="F150" s="9">
        <f>SUMIFS('2013Figures'!$J:$J,'2013Figures'!$C:$C,$A150,'2013Figures'!$H:$H,$B150,'2013Figures'!$I:$I,$C150,'2013Figures'!$B:$B,"BrokerToCy",'2013Figures'!$G:$G,"P1",'2013Figures'!$E:$E,$B$1)</f>
        <v>0</v>
      </c>
      <c r="G150" s="9">
        <f>SUMIFS('2013Figures'!$J:$J,'2013Figures'!$C:$C,$A150,'2013Figures'!$H:$H,$B150,'2013Figures'!$I:$I,$C150,'2013Figures'!$B:$B,"CyToBroker",'2013Figures'!$G:$G,"E1",'2013Figures'!$E:$E,$B$1)</f>
        <v>0</v>
      </c>
      <c r="H150" s="9">
        <f>SUMIFS('2013Figures'!$J:$J,'2013Figures'!$C:$C,$A150,'2013Figures'!$H:$H,$B150,'2013Figures'!$I:$I,$C150,'2013Figures'!$B:$B,"CyToBroker",'2013Figures'!$G:$G,"P1",'2013Figures'!$E:$E,$B$1)</f>
        <v>0</v>
      </c>
      <c r="I150" s="30"/>
      <c r="J150" s="31">
        <v>201301</v>
      </c>
      <c r="K150" s="30"/>
      <c r="L150" s="42">
        <f>SUMIFS('2012Figures'!$J:$J,'2012Figures'!$C:$C,$A150,'2012Figures'!$H:$H,$B150,'2012Figures'!$I:$I,$C150,'2012Figures'!$E:$E,$B$1)</f>
        <v>0</v>
      </c>
      <c r="M150" s="52">
        <f>SUMIFS('2012Figures'!$J:$J,'2012Figures'!$C:$C,$A150,'2012Figures'!$H:$H,$B150,'2012Figures'!$I:$I,$C150,'2012Figures'!$B:$B,"BrokerToCy",'2012Figures'!$G:$G,"E1",'2012Figures'!$E:$E,$B$1)</f>
        <v>0</v>
      </c>
      <c r="N150" s="52">
        <f>SUMIFS('2012Figures'!$J:$J,'2012Figures'!$C:$C,$A150,'2012Figures'!$H:$H,$B150,'2012Figures'!$I:$I,$C150,'2012Figures'!$B:$B,"BrokerToCy",'2012Figures'!$G:$G,"P1",'2012Figures'!$E:$E,$B$1)</f>
        <v>0</v>
      </c>
      <c r="O150" s="52">
        <f>SUMIFS('2012Figures'!$J:$J,'2012Figures'!$C:$C,$A150,'2012Figures'!$H:$H,$B150,'2012Figures'!$I:$I,$C150,'2012Figures'!$B:$B,"CyToBroker",'2012Figures'!$G:$G,"E1",'2012Figures'!$E:$E,$B$1)</f>
        <v>0</v>
      </c>
      <c r="P150" s="52">
        <f>SUMIFS('2012Figures'!$J:$J,'2012Figures'!$C:$C,$A150,'2012Figures'!$H:$H,$B150,'2012Figures'!$I:$I,$C150,'2012Figures'!$B:$B,"CyToBroker",'2012Figures'!$G:$G,"P1",'2012Figures'!$E:$E,$B$1)</f>
        <v>0</v>
      </c>
      <c r="Q150" s="30"/>
      <c r="R150" s="46" t="str">
        <f t="shared" si="18"/>
        <v/>
      </c>
      <c r="S150" s="46" t="str">
        <f t="shared" si="18"/>
        <v/>
      </c>
      <c r="T150" s="46" t="str">
        <f t="shared" si="18"/>
        <v/>
      </c>
      <c r="U150" s="46" t="str">
        <f t="shared" si="18"/>
        <v/>
      </c>
      <c r="V150" s="46" t="str">
        <f t="shared" si="18"/>
        <v/>
      </c>
    </row>
    <row r="151" spans="1:22" x14ac:dyDescent="0.2">
      <c r="A151" s="1">
        <v>109</v>
      </c>
      <c r="B151" s="1" t="s">
        <v>99</v>
      </c>
      <c r="C151" s="8">
        <v>1</v>
      </c>
      <c r="D151" s="29">
        <f>SUMIFS('2013Figures'!$J:$J,'2013Figures'!$C:$C,$A151,'2013Figures'!$H:$H,$B151,'2013Figures'!$I:$I,$C151,'2013Figures'!$E:$E,$B$1)</f>
        <v>0</v>
      </c>
      <c r="E151" s="9">
        <f>SUMIFS('2013Figures'!$J:$J,'2013Figures'!$C:$C,$A151,'2013Figures'!$H:$H,$B151,'2013Figures'!$I:$I,$C151,'2013Figures'!$B:$B,"BrokerToCy",'2013Figures'!$G:$G,"E1",'2013Figures'!$E:$E,$B$1)</f>
        <v>0</v>
      </c>
      <c r="F151" s="9">
        <f>SUMIFS('2013Figures'!$J:$J,'2013Figures'!$C:$C,$A151,'2013Figures'!$H:$H,$B151,'2013Figures'!$I:$I,$C151,'2013Figures'!$B:$B,"BrokerToCy",'2013Figures'!$G:$G,"P1",'2013Figures'!$E:$E,$B$1)</f>
        <v>0</v>
      </c>
      <c r="G151" s="9">
        <f>SUMIFS('2013Figures'!$J:$J,'2013Figures'!$C:$C,$A151,'2013Figures'!$H:$H,$B151,'2013Figures'!$I:$I,$C151,'2013Figures'!$B:$B,"CyToBroker",'2013Figures'!$G:$G,"E1",'2013Figures'!$E:$E,$B$1)</f>
        <v>0</v>
      </c>
      <c r="H151" s="9">
        <f>SUMIFS('2013Figures'!$J:$J,'2013Figures'!$C:$C,$A151,'2013Figures'!$H:$H,$B151,'2013Figures'!$I:$I,$C151,'2013Figures'!$B:$B,"CyToBroker",'2013Figures'!$G:$G,"P1",'2013Figures'!$E:$E,$B$1)</f>
        <v>0</v>
      </c>
      <c r="J151" s="8">
        <v>201201</v>
      </c>
      <c r="L151" s="42">
        <f>SUMIFS('2012Figures'!$J:$J,'2012Figures'!$C:$C,$A151,'2012Figures'!$H:$H,$B151,'2012Figures'!$I:$I,$C151,'2012Figures'!$E:$E,$B$1)</f>
        <v>0</v>
      </c>
      <c r="M151" s="52">
        <f>SUMIFS('2012Figures'!$J:$J,'2012Figures'!$C:$C,$A151,'2012Figures'!$H:$H,$B151,'2012Figures'!$I:$I,$C151,'2012Figures'!$B:$B,"BrokerToCy",'2012Figures'!$G:$G,"E1",'2012Figures'!$E:$E,$B$1)</f>
        <v>0</v>
      </c>
      <c r="N151" s="52">
        <f>SUMIFS('2012Figures'!$J:$J,'2012Figures'!$C:$C,$A151,'2012Figures'!$H:$H,$B151,'2012Figures'!$I:$I,$C151,'2012Figures'!$B:$B,"BrokerToCy",'2012Figures'!$G:$G,"P1",'2012Figures'!$E:$E,$B$1)</f>
        <v>0</v>
      </c>
      <c r="O151" s="52">
        <f>SUMIFS('2012Figures'!$J:$J,'2012Figures'!$C:$C,$A151,'2012Figures'!$H:$H,$B151,'2012Figures'!$I:$I,$C151,'2012Figures'!$B:$B,"CyToBroker",'2012Figures'!$G:$G,"E1",'2012Figures'!$E:$E,$B$1)</f>
        <v>0</v>
      </c>
      <c r="P151" s="52">
        <f>SUMIFS('2012Figures'!$J:$J,'2012Figures'!$C:$C,$A151,'2012Figures'!$H:$H,$B151,'2012Figures'!$I:$I,$C151,'2012Figures'!$B:$B,"CyToBroker",'2012Figures'!$G:$G,"P1",'2012Figures'!$E:$E,$B$1)</f>
        <v>0</v>
      </c>
      <c r="R151" s="46" t="str">
        <f t="shared" ref="R151:V214" si="23">IF(L151=0,"",ROUND(D151/L151-1,2))</f>
        <v/>
      </c>
      <c r="S151" s="46" t="str">
        <f t="shared" si="23"/>
        <v/>
      </c>
      <c r="T151" s="46" t="str">
        <f t="shared" si="23"/>
        <v/>
      </c>
      <c r="U151" s="46" t="str">
        <f t="shared" si="23"/>
        <v/>
      </c>
      <c r="V151" s="46" t="str">
        <f t="shared" si="23"/>
        <v/>
      </c>
    </row>
    <row r="152" spans="1:22" x14ac:dyDescent="0.2">
      <c r="A152" s="1">
        <v>109</v>
      </c>
      <c r="B152" s="1" t="s">
        <v>99</v>
      </c>
      <c r="D152" s="29">
        <f>SUMIFS('2013Figures'!$J:$J,'2013Figures'!$C:$C,$A152,'2013Figures'!$I:$I,"",'2013Figures'!$E:$E,$B$1)</f>
        <v>0</v>
      </c>
      <c r="E152" s="9">
        <f>SUMIFS('2013Figures'!$J:$J,'2013Figures'!$C:$C,$A152,'2013Figures'!$I:$I,"",'2013Figures'!$B:$B,"BrokerToCy",'2013Figures'!$G:$G,"E1",'2013Figures'!$E:$E,$B$1)</f>
        <v>0</v>
      </c>
      <c r="F152" s="9">
        <f>SUMIFS('2013Figures'!$J:$J,'2013Figures'!$C:$C,$A152,'2013Figures'!$I:$I,"",'2013Figures'!$B:$B,"BrokerToCy",'2013Figures'!$G:$G,"P1",'2013Figures'!$E:$E,$B$1)</f>
        <v>0</v>
      </c>
      <c r="G152" s="9">
        <f>SUMIFS('2013Figures'!$J:$J,'2013Figures'!$C:$C,$A152,'2013Figures'!$I:$I,"",'2013Figures'!$B:$B,"CyToBroker",'2013Figures'!$G:$G,"E1",'2013Figures'!$E:$E,$B$1)</f>
        <v>0</v>
      </c>
      <c r="H152" s="9">
        <f>SUMIFS('2013Figures'!$J:$J,'2013Figures'!$C:$C,$A152,'2013Figures'!$I:$I,"",'2013Figures'!$B:$B,"CyToBroker",'2013Figures'!$G:$G,"P1",'2013Figures'!$E:$E,$B$1)</f>
        <v>0</v>
      </c>
      <c r="J152" s="8" t="s">
        <v>131</v>
      </c>
      <c r="L152" s="42">
        <f>SUMIFS('2012Figures'!$J:$J,'2012Figures'!$C:$C,$A152,'2012Figures'!$I:$I,"",'2012Figures'!$E:$E,$B$1)</f>
        <v>0</v>
      </c>
      <c r="M152" s="52">
        <f>SUMIFS('2012Figures'!$J:$J,'2012Figures'!$C:$C,$A152,'2012Figures'!$I:$I,"",'2012Figures'!$B:$B,"BrokerToCy",'2012Figures'!$G:$G,"E1",'2012Figures'!$E:$E,$B$1)</f>
        <v>0</v>
      </c>
      <c r="N152" s="52">
        <f>SUMIFS('2012Figures'!$J:$J,'2012Figures'!$C:$C,$A152,'2012Figures'!$I:$I,"",'2012Figures'!$B:$B,"BrokerToCy",'2012Figures'!$G:$G,"P1",'2012Figures'!$E:$E,$B$1)</f>
        <v>0</v>
      </c>
      <c r="O152" s="52">
        <f>SUMIFS('2012Figures'!$J:$J,'2012Figures'!$C:$C,$A152,'2012Figures'!$I:$I,"",'2012Figures'!$B:$B,"CyToBroker",'2012Figures'!$G:$G,"E1",'2012Figures'!$E:$E,$B$1)</f>
        <v>0</v>
      </c>
      <c r="P152" s="52">
        <f>SUMIFS('2012Figures'!$J:$J,'2012Figures'!$C:$C,$A152,'2012Figures'!$I:$I,"",'2012Figures'!$B:$B,"CyToBroker",'2012Figures'!$G:$G,"P1",'2012Figures'!$E:$E,$B$1)</f>
        <v>0</v>
      </c>
      <c r="R152" s="46" t="str">
        <f t="shared" si="23"/>
        <v/>
      </c>
      <c r="S152" s="46" t="str">
        <f t="shared" si="23"/>
        <v/>
      </c>
      <c r="T152" s="46" t="str">
        <f t="shared" si="23"/>
        <v/>
      </c>
      <c r="U152" s="46" t="str">
        <f t="shared" si="23"/>
        <v/>
      </c>
      <c r="V152" s="46" t="str">
        <f t="shared" si="23"/>
        <v/>
      </c>
    </row>
    <row r="153" spans="1:22" x14ac:dyDescent="0.2">
      <c r="A153" s="21"/>
      <c r="B153" s="21" t="s">
        <v>92</v>
      </c>
      <c r="C153" s="22"/>
      <c r="D153" s="23">
        <f>SUM(E153:H153)</f>
        <v>0</v>
      </c>
      <c r="E153" s="23">
        <f>SUM(E147:E152)</f>
        <v>0</v>
      </c>
      <c r="F153" s="23">
        <f>SUM(F147:F152)</f>
        <v>0</v>
      </c>
      <c r="G153" s="23">
        <f>SUM(G147:G152)</f>
        <v>0</v>
      </c>
      <c r="H153" s="23">
        <f>SUM(H147:H152)</f>
        <v>0</v>
      </c>
      <c r="I153" s="21"/>
      <c r="J153" s="22"/>
      <c r="K153" s="21"/>
      <c r="L153" s="43">
        <f>SUM(M153:P153)</f>
        <v>0</v>
      </c>
      <c r="M153" s="43">
        <f>SUM(M147:M152)</f>
        <v>0</v>
      </c>
      <c r="N153" s="43">
        <f>SUM(N147:N152)</f>
        <v>0</v>
      </c>
      <c r="O153" s="43">
        <f>SUM(O147:O152)</f>
        <v>0</v>
      </c>
      <c r="P153" s="43">
        <f>SUM(P147:P152)</f>
        <v>0</v>
      </c>
      <c r="Q153" s="21"/>
      <c r="R153" s="21"/>
      <c r="S153" s="21"/>
      <c r="T153" s="21"/>
      <c r="U153" s="21"/>
      <c r="V153" s="21"/>
    </row>
    <row r="154" spans="1:22" x14ac:dyDescent="0.2">
      <c r="A154" s="28">
        <v>114</v>
      </c>
      <c r="B154" s="28" t="s">
        <v>62</v>
      </c>
      <c r="C154" s="17" t="s">
        <v>88</v>
      </c>
      <c r="D154" s="18">
        <f>SUMIFS('2013Figures'!$J:$J,'2013Figures'!$C:$C,$A154,'2013Figures'!$E:$E,$B$1)</f>
        <v>4407</v>
      </c>
      <c r="E154" s="18">
        <f>SUMIFS('2013Figures'!$J:$J,'2013Figures'!$C:$C,$A154,'2013Figures'!$B:$B,"BrokerToCy",'2013Figures'!$G:$G,"E1",'2013Figures'!$E:$E,$B$1)</f>
        <v>0</v>
      </c>
      <c r="F154" s="18">
        <f>SUMIFS('2013Figures'!$J:$J,'2013Figures'!$C:$C,$A154,'2013Figures'!$B:$B,"BrokerToCy",'2013Figures'!$G:$G,"P1",'2013Figures'!$E:$E,$B$1)</f>
        <v>0</v>
      </c>
      <c r="G154" s="18">
        <f>SUMIFS('2013Figures'!$J:$J,'2013Figures'!$C:$C,$A154,'2013Figures'!$B:$B,"CyToBroker",'2013Figures'!$G:$G,"E1",'2013Figures'!$E:$E,$B$1)</f>
        <v>4407</v>
      </c>
      <c r="H154" s="18">
        <f>SUMIFS('2013Figures'!$J:$J,'2013Figures'!$C:$C,$A154,'2013Figures'!$B:$B,"CyToBroker",'2013Figures'!$G:$G,"P1",'2013Figures'!$E:$E,$B$1)</f>
        <v>0</v>
      </c>
      <c r="I154" s="28"/>
      <c r="J154" s="17"/>
      <c r="K154" s="28"/>
      <c r="L154" s="50">
        <f>SUMIFS('2012Figures'!$J:$J,'2012Figures'!$C:$C,$A154,'2012Figures'!$E:$E,$B$1)</f>
        <v>6682</v>
      </c>
      <c r="M154" s="50">
        <f>SUMIFS('2012Figures'!$J:$J,'2012Figures'!$C:$C,$A154,'2012Figures'!$B:$B,"BrokerToCy",'2012Figures'!$G:$G,"E1",'2012Figures'!$E:$E,$B$1)</f>
        <v>0</v>
      </c>
      <c r="N154" s="50">
        <f>SUMIFS('2012Figures'!$J:$J,'2012Figures'!$C:$C,$A154,'2012Figures'!$B:$B,"BrokerToCy",'2012Figures'!$G:$G,"P1",'2012Figures'!$E:$E,$B$1)</f>
        <v>0</v>
      </c>
      <c r="O154" s="50">
        <f>SUMIFS('2012Figures'!$J:$J,'2012Figures'!$C:$C,$A154,'2012Figures'!$B:$B,"CyToBroker",'2012Figures'!$G:$G,"E1",'2012Figures'!$E:$E,$B$1)</f>
        <v>6682</v>
      </c>
      <c r="P154" s="50">
        <f>SUMIFS('2012Figures'!$J:$J,'2012Figures'!$C:$C,$A154,'2012Figures'!$B:$B,"CyToBroker",'2012Figures'!$G:$G,"P1",'2012Figures'!$E:$E,$B$1)</f>
        <v>0</v>
      </c>
      <c r="Q154" s="28"/>
      <c r="R154" s="46">
        <f t="shared" si="23"/>
        <v>-0.34</v>
      </c>
      <c r="S154" s="46" t="str">
        <f t="shared" si="23"/>
        <v/>
      </c>
      <c r="T154" s="46" t="str">
        <f t="shared" si="23"/>
        <v/>
      </c>
      <c r="U154" s="46">
        <f t="shared" si="23"/>
        <v>-0.34</v>
      </c>
      <c r="V154" s="46" t="str">
        <f t="shared" si="23"/>
        <v/>
      </c>
    </row>
    <row r="155" spans="1:22" x14ac:dyDescent="0.2">
      <c r="A155" s="1">
        <v>114</v>
      </c>
      <c r="B155" s="1">
        <v>6</v>
      </c>
      <c r="C155" s="8">
        <v>6</v>
      </c>
      <c r="D155" s="29">
        <f>SUMIFS('2013Figures'!$J:$J,'2013Figures'!$C:$C,$A155,'2013Figures'!$H:$H,$B155,'2013Figures'!$I:$I,$C155,'2013Figures'!$E:$E,$B$1)</f>
        <v>0</v>
      </c>
      <c r="E155" s="9">
        <f>SUMIFS('2013Figures'!$J:$J,'2013Figures'!$C:$C,$A155,'2013Figures'!$H:$H,$B155,'2013Figures'!$I:$I,$C155,'2013Figures'!$B:$B,"BrokerToCy",'2013Figures'!$G:$G,"E1",'2013Figures'!$E:$E,$B$1)</f>
        <v>0</v>
      </c>
      <c r="F155" s="9">
        <f>SUMIFS('2013Figures'!$J:$J,'2013Figures'!$C:$C,$A155,'2013Figures'!$H:$H,$B155,'2013Figures'!$I:$I,$C155,'2013Figures'!$B:$B,"BrokerToCy",'2013Figures'!$G:$G,"P1",'2013Figures'!$E:$E,$B$1)</f>
        <v>0</v>
      </c>
      <c r="G155" s="9">
        <f>SUMIFS('2013Figures'!$J:$J,'2013Figures'!$C:$C,$A155,'2013Figures'!$H:$H,$B155,'2013Figures'!$I:$I,$C155,'2013Figures'!$B:$B,"CyToBroker",'2013Figures'!$G:$G,"E1",'2013Figures'!$E:$E,$B$1)</f>
        <v>0</v>
      </c>
      <c r="H155" s="9">
        <f>SUMIFS('2013Figures'!$J:$J,'2013Figures'!$C:$C,$A155,'2013Figures'!$H:$H,$B155,'2013Figures'!$I:$I,$C155,'2013Figures'!$B:$B,"CyToBroker",'2013Figures'!$G:$G,"P1",'2013Figures'!$E:$E,$B$1)</f>
        <v>0</v>
      </c>
      <c r="J155" s="8" t="s">
        <v>146</v>
      </c>
      <c r="L155" s="42">
        <f>SUMIFS('2012Figures'!$J:$J,'2012Figures'!$C:$C,$A155,'2012Figures'!$H:$H,$B155,'2012Figures'!$I:$I,$C155,'2012Figures'!$E:$E,$B$1)</f>
        <v>0</v>
      </c>
      <c r="M155" s="52">
        <f>SUMIFS('2012Figures'!$J:$J,'2012Figures'!$C:$C,$A155,'2012Figures'!$H:$H,$B155,'2012Figures'!$I:$I,$C155,'2012Figures'!$B:$B,"BrokerToCy",'2012Figures'!$G:$G,"E1",'2012Figures'!$E:$E,$B$1)</f>
        <v>0</v>
      </c>
      <c r="N155" s="52">
        <f>SUMIFS('2012Figures'!$J:$J,'2012Figures'!$C:$C,$A155,'2012Figures'!$H:$H,$B155,'2012Figures'!$I:$I,$C155,'2012Figures'!$B:$B,"BrokerToCy",'2012Figures'!$G:$G,"P1",'2012Figures'!$E:$E,$B$1)</f>
        <v>0</v>
      </c>
      <c r="O155" s="52">
        <f>SUMIFS('2012Figures'!$J:$J,'2012Figures'!$C:$C,$A155,'2012Figures'!$H:$H,$B155,'2012Figures'!$I:$I,$C155,'2012Figures'!$B:$B,"CyToBroker",'2012Figures'!$G:$G,"E1",'2012Figures'!$E:$E,$B$1)</f>
        <v>0</v>
      </c>
      <c r="P155" s="52">
        <f>SUMIFS('2012Figures'!$J:$J,'2012Figures'!$C:$C,$A155,'2012Figures'!$H:$H,$B155,'2012Figures'!$I:$I,$C155,'2012Figures'!$B:$B,"CyToBroker",'2012Figures'!$G:$G,"P1",'2012Figures'!$E:$E,$B$1)</f>
        <v>0</v>
      </c>
      <c r="R155" s="46" t="str">
        <f t="shared" si="23"/>
        <v/>
      </c>
      <c r="S155" s="46" t="str">
        <f t="shared" si="23"/>
        <v/>
      </c>
      <c r="T155" s="46" t="str">
        <f t="shared" si="23"/>
        <v/>
      </c>
      <c r="U155" s="46" t="str">
        <f t="shared" si="23"/>
        <v/>
      </c>
      <c r="V155" s="46" t="str">
        <f t="shared" si="23"/>
        <v/>
      </c>
    </row>
    <row r="156" spans="1:22" x14ac:dyDescent="0.2">
      <c r="A156" s="1">
        <v>114</v>
      </c>
      <c r="B156" s="1" t="s">
        <v>62</v>
      </c>
      <c r="C156" s="8">
        <v>11</v>
      </c>
      <c r="D156" s="29">
        <f>SUMIFS('2013Figures'!$J:$J,'2013Figures'!$C:$C,$A156,'2013Figures'!$H:$H,$B156,'2013Figures'!$I:$I,$C156,'2013Figures'!$E:$E,$B$1)</f>
        <v>0</v>
      </c>
      <c r="E156" s="9">
        <f>SUMIFS('2013Figures'!$J:$J,'2013Figures'!$C:$C,$A156,'2013Figures'!$H:$H,$B156,'2013Figures'!$I:$I,$C156,'2013Figures'!$B:$B,"BrokerToCy",'2013Figures'!$G:$G,"E1",'2013Figures'!$E:$E,$B$1)</f>
        <v>0</v>
      </c>
      <c r="F156" s="9">
        <f>SUMIFS('2013Figures'!$J:$J,'2013Figures'!$C:$C,$A156,'2013Figures'!$H:$H,$B156,'2013Figures'!$I:$I,$C156,'2013Figures'!$B:$B,"BrokerToCy",'2013Figures'!$G:$G,"P1",'2013Figures'!$E:$E,$B$1)</f>
        <v>0</v>
      </c>
      <c r="G156" s="9">
        <f>SUMIFS('2013Figures'!$J:$J,'2013Figures'!$C:$C,$A156,'2013Figures'!$H:$H,$B156,'2013Figures'!$I:$I,$C156,'2013Figures'!$B:$B,"CyToBroker",'2013Figures'!$G:$G,"E1",'2013Figures'!$E:$E,$B$1)</f>
        <v>0</v>
      </c>
      <c r="H156" s="9">
        <f>SUMIFS('2013Figures'!$J:$J,'2013Figures'!$C:$C,$A156,'2013Figures'!$H:$H,$B156,'2013Figures'!$I:$I,$C156,'2013Figures'!$B:$B,"CyToBroker",'2013Figures'!$G:$G,"P1",'2013Figures'!$E:$E,$B$1)</f>
        <v>0</v>
      </c>
      <c r="L156" s="42">
        <f>SUMIFS('2012Figures'!$J:$J,'2012Figures'!$C:$C,$A156,'2012Figures'!$H:$H,$B156,'2012Figures'!$I:$I,$C156,'2012Figures'!$E:$E,$B$1)</f>
        <v>0</v>
      </c>
      <c r="M156" s="52">
        <f>SUMIFS('2012Figures'!$J:$J,'2012Figures'!$C:$C,$A156,'2012Figures'!$H:$H,$B156,'2012Figures'!$I:$I,$C156,'2012Figures'!$B:$B,"BrokerToCy",'2012Figures'!$G:$G,"E1",'2012Figures'!$E:$E,$B$1)</f>
        <v>0</v>
      </c>
      <c r="N156" s="52">
        <f>SUMIFS('2012Figures'!$J:$J,'2012Figures'!$C:$C,$A156,'2012Figures'!$H:$H,$B156,'2012Figures'!$I:$I,$C156,'2012Figures'!$B:$B,"BrokerToCy",'2012Figures'!$G:$G,"P1",'2012Figures'!$E:$E,$B$1)</f>
        <v>0</v>
      </c>
      <c r="O156" s="52">
        <f>SUMIFS('2012Figures'!$J:$J,'2012Figures'!$C:$C,$A156,'2012Figures'!$H:$H,$B156,'2012Figures'!$I:$I,$C156,'2012Figures'!$B:$B,"CyToBroker",'2012Figures'!$G:$G,"E1",'2012Figures'!$E:$E,$B$1)</f>
        <v>0</v>
      </c>
      <c r="P156" s="52">
        <f>SUMIFS('2012Figures'!$J:$J,'2012Figures'!$C:$C,$A156,'2012Figures'!$H:$H,$B156,'2012Figures'!$I:$I,$C156,'2012Figures'!$B:$B,"CyToBroker",'2012Figures'!$G:$G,"P1",'2012Figures'!$E:$E,$B$1)</f>
        <v>0</v>
      </c>
      <c r="R156" s="46" t="str">
        <f t="shared" si="23"/>
        <v/>
      </c>
      <c r="S156" s="46" t="str">
        <f t="shared" si="23"/>
        <v/>
      </c>
      <c r="T156" s="46" t="str">
        <f t="shared" si="23"/>
        <v/>
      </c>
      <c r="U156" s="46" t="str">
        <f t="shared" si="23"/>
        <v/>
      </c>
      <c r="V156" s="46" t="str">
        <f t="shared" si="23"/>
        <v/>
      </c>
    </row>
    <row r="157" spans="1:22" x14ac:dyDescent="0.2">
      <c r="A157" s="1">
        <v>114</v>
      </c>
      <c r="B157" s="1" t="s">
        <v>62</v>
      </c>
      <c r="C157" s="8">
        <v>10</v>
      </c>
      <c r="D157" s="29">
        <f>SUMIFS('2013Figures'!$J:$J,'2013Figures'!$C:$C,$A157,'2013Figures'!$H:$H,$B157,'2013Figures'!$I:$I,$C157,'2013Figures'!$E:$E,$B$1)</f>
        <v>0</v>
      </c>
      <c r="E157" s="9">
        <f>SUMIFS('2013Figures'!$J:$J,'2013Figures'!$C:$C,$A157,'2013Figures'!$H:$H,$B157,'2013Figures'!$I:$I,$C157,'2013Figures'!$B:$B,"BrokerToCy",'2013Figures'!$G:$G,"E1",'2013Figures'!$E:$E,$B$1)</f>
        <v>0</v>
      </c>
      <c r="F157" s="9">
        <f>SUMIFS('2013Figures'!$J:$J,'2013Figures'!$C:$C,$A157,'2013Figures'!$H:$H,$B157,'2013Figures'!$I:$I,$C157,'2013Figures'!$B:$B,"BrokerToCy",'2013Figures'!$G:$G,"P1",'2013Figures'!$E:$E,$B$1)</f>
        <v>0</v>
      </c>
      <c r="G157" s="9">
        <f>SUMIFS('2013Figures'!$J:$J,'2013Figures'!$C:$C,$A157,'2013Figures'!$H:$H,$B157,'2013Figures'!$I:$I,$C157,'2013Figures'!$B:$B,"CyToBroker",'2013Figures'!$G:$G,"E1",'2013Figures'!$E:$E,$B$1)</f>
        <v>0</v>
      </c>
      <c r="H157" s="9">
        <f>SUMIFS('2013Figures'!$J:$J,'2013Figures'!$C:$C,$A157,'2013Figures'!$H:$H,$B157,'2013Figures'!$I:$I,$C157,'2013Figures'!$B:$B,"CyToBroker",'2013Figures'!$G:$G,"P1",'2013Figures'!$E:$E,$B$1)</f>
        <v>0</v>
      </c>
      <c r="J157" s="8">
        <v>201501</v>
      </c>
      <c r="L157" s="42">
        <f>SUMIFS('2012Figures'!$J:$J,'2012Figures'!$C:$C,$A157,'2012Figures'!$H:$H,$B157,'2012Figures'!$I:$I,$C157,'2012Figures'!$E:$E,$B$1)</f>
        <v>0</v>
      </c>
      <c r="M157" s="52">
        <f>SUMIFS('2012Figures'!$J:$J,'2012Figures'!$C:$C,$A157,'2012Figures'!$H:$H,$B157,'2012Figures'!$I:$I,$C157,'2012Figures'!$B:$B,"BrokerToCy",'2012Figures'!$G:$G,"E1",'2012Figures'!$E:$E,$B$1)</f>
        <v>0</v>
      </c>
      <c r="N157" s="52">
        <f>SUMIFS('2012Figures'!$J:$J,'2012Figures'!$C:$C,$A157,'2012Figures'!$H:$H,$B157,'2012Figures'!$I:$I,$C157,'2012Figures'!$B:$B,"BrokerToCy",'2012Figures'!$G:$G,"P1",'2012Figures'!$E:$E,$B$1)</f>
        <v>0</v>
      </c>
      <c r="O157" s="52">
        <f>SUMIFS('2012Figures'!$J:$J,'2012Figures'!$C:$C,$A157,'2012Figures'!$H:$H,$B157,'2012Figures'!$I:$I,$C157,'2012Figures'!$B:$B,"CyToBroker",'2012Figures'!$G:$G,"E1",'2012Figures'!$E:$E,$B$1)</f>
        <v>0</v>
      </c>
      <c r="P157" s="52">
        <f>SUMIFS('2012Figures'!$J:$J,'2012Figures'!$C:$C,$A157,'2012Figures'!$H:$H,$B157,'2012Figures'!$I:$I,$C157,'2012Figures'!$B:$B,"CyToBroker",'2012Figures'!$G:$G,"P1",'2012Figures'!$E:$E,$B$1)</f>
        <v>0</v>
      </c>
      <c r="R157" s="46" t="str">
        <f t="shared" si="23"/>
        <v/>
      </c>
      <c r="S157" s="46" t="str">
        <f t="shared" si="23"/>
        <v/>
      </c>
      <c r="T157" s="46" t="str">
        <f t="shared" si="23"/>
        <v/>
      </c>
      <c r="U157" s="46" t="str">
        <f t="shared" si="23"/>
        <v/>
      </c>
      <c r="V157" s="46" t="str">
        <f t="shared" si="23"/>
        <v/>
      </c>
    </row>
    <row r="158" spans="1:22" x14ac:dyDescent="0.2">
      <c r="A158" s="1">
        <v>114</v>
      </c>
      <c r="B158" s="1" t="s">
        <v>62</v>
      </c>
      <c r="C158" s="8">
        <v>9</v>
      </c>
      <c r="D158" s="29">
        <f>SUMIFS('2013Figures'!$J:$J,'2013Figures'!$C:$C,$A158,'2013Figures'!$H:$H,$B158,'2013Figures'!$I:$I,$C158,'2013Figures'!$E:$E,$B$1)</f>
        <v>0</v>
      </c>
      <c r="E158" s="9">
        <f>SUMIFS('2013Figures'!$J:$J,'2013Figures'!$C:$C,$A158,'2013Figures'!$H:$H,$B158,'2013Figures'!$I:$I,$C158,'2013Figures'!$B:$B,"BrokerToCy",'2013Figures'!$G:$G,"E1",'2013Figures'!$E:$E,$B$1)</f>
        <v>0</v>
      </c>
      <c r="F158" s="9">
        <f>SUMIFS('2013Figures'!$J:$J,'2013Figures'!$C:$C,$A158,'2013Figures'!$H:$H,$B158,'2013Figures'!$I:$I,$C158,'2013Figures'!$B:$B,"BrokerToCy",'2013Figures'!$G:$G,"P1",'2013Figures'!$E:$E,$B$1)</f>
        <v>0</v>
      </c>
      <c r="G158" s="9">
        <f>SUMIFS('2013Figures'!$J:$J,'2013Figures'!$C:$C,$A158,'2013Figures'!$H:$H,$B158,'2013Figures'!$I:$I,$C158,'2013Figures'!$B:$B,"CyToBroker",'2013Figures'!$G:$G,"E1",'2013Figures'!$E:$E,$B$1)</f>
        <v>0</v>
      </c>
      <c r="H158" s="9">
        <f>SUMIFS('2013Figures'!$J:$J,'2013Figures'!$C:$C,$A158,'2013Figures'!$H:$H,$B158,'2013Figures'!$I:$I,$C158,'2013Figures'!$B:$B,"CyToBroker",'2013Figures'!$G:$G,"P1",'2013Figures'!$E:$E,$B$1)</f>
        <v>0</v>
      </c>
      <c r="J158" s="8">
        <v>201401</v>
      </c>
      <c r="L158" s="42">
        <f>SUMIFS('2012Figures'!$J:$J,'2012Figures'!$C:$C,$A158,'2012Figures'!$H:$H,$B158,'2012Figures'!$I:$I,$C158,'2012Figures'!$E:$E,$B$1)</f>
        <v>0</v>
      </c>
      <c r="M158" s="52">
        <f>SUMIFS('2012Figures'!$J:$J,'2012Figures'!$C:$C,$A158,'2012Figures'!$H:$H,$B158,'2012Figures'!$I:$I,$C158,'2012Figures'!$B:$B,"BrokerToCy",'2012Figures'!$G:$G,"E1",'2012Figures'!$E:$E,$B$1)</f>
        <v>0</v>
      </c>
      <c r="N158" s="52">
        <f>SUMIFS('2012Figures'!$J:$J,'2012Figures'!$C:$C,$A158,'2012Figures'!$H:$H,$B158,'2012Figures'!$I:$I,$C158,'2012Figures'!$B:$B,"BrokerToCy",'2012Figures'!$G:$G,"P1",'2012Figures'!$E:$E,$B$1)</f>
        <v>0</v>
      </c>
      <c r="O158" s="52">
        <f>SUMIFS('2012Figures'!$J:$J,'2012Figures'!$C:$C,$A158,'2012Figures'!$H:$H,$B158,'2012Figures'!$I:$I,$C158,'2012Figures'!$B:$B,"CyToBroker",'2012Figures'!$G:$G,"E1",'2012Figures'!$E:$E,$B$1)</f>
        <v>0</v>
      </c>
      <c r="P158" s="52">
        <f>SUMIFS('2012Figures'!$J:$J,'2012Figures'!$C:$C,$A158,'2012Figures'!$H:$H,$B158,'2012Figures'!$I:$I,$C158,'2012Figures'!$B:$B,"CyToBroker",'2012Figures'!$G:$G,"P1",'2012Figures'!$E:$E,$B$1)</f>
        <v>0</v>
      </c>
      <c r="R158" s="46" t="str">
        <f t="shared" si="23"/>
        <v/>
      </c>
      <c r="S158" s="46" t="str">
        <f t="shared" si="23"/>
        <v/>
      </c>
      <c r="T158" s="46" t="str">
        <f t="shared" si="23"/>
        <v/>
      </c>
      <c r="U158" s="46" t="str">
        <f t="shared" si="23"/>
        <v/>
      </c>
      <c r="V158" s="46" t="str">
        <f t="shared" si="23"/>
        <v/>
      </c>
    </row>
    <row r="159" spans="1:22" x14ac:dyDescent="0.2">
      <c r="A159" s="1">
        <v>114</v>
      </c>
      <c r="B159" s="1" t="s">
        <v>62</v>
      </c>
      <c r="C159" s="8">
        <v>8</v>
      </c>
      <c r="D159" s="29">
        <f>SUMIFS('2013Figures'!$J:$J,'2013Figures'!$C:$C,$A159,'2013Figures'!$H:$H,$B159,'2013Figures'!$I:$I,$C159,'2013Figures'!$E:$E,$B$1)</f>
        <v>0</v>
      </c>
      <c r="E159" s="9">
        <f>SUMIFS('2013Figures'!$J:$J,'2013Figures'!$C:$C,$A159,'2013Figures'!$H:$H,$B159,'2013Figures'!$I:$I,$C159,'2013Figures'!$B:$B,"BrokerToCy",'2013Figures'!$G:$G,"E1",'2013Figures'!$E:$E,$B$1)</f>
        <v>0</v>
      </c>
      <c r="F159" s="9">
        <f>SUMIFS('2013Figures'!$J:$J,'2013Figures'!$C:$C,$A159,'2013Figures'!$H:$H,$B159,'2013Figures'!$I:$I,$C159,'2013Figures'!$B:$B,"BrokerToCy",'2013Figures'!$G:$G,"P1",'2013Figures'!$E:$E,$B$1)</f>
        <v>0</v>
      </c>
      <c r="G159" s="9">
        <f>SUMIFS('2013Figures'!$J:$J,'2013Figures'!$C:$C,$A159,'2013Figures'!$H:$H,$B159,'2013Figures'!$I:$I,$C159,'2013Figures'!$B:$B,"CyToBroker",'2013Figures'!$G:$G,"E1",'2013Figures'!$E:$E,$B$1)</f>
        <v>0</v>
      </c>
      <c r="H159" s="9">
        <f>SUMIFS('2013Figures'!$J:$J,'2013Figures'!$C:$C,$A159,'2013Figures'!$H:$H,$B159,'2013Figures'!$I:$I,$C159,'2013Figures'!$B:$B,"CyToBroker",'2013Figures'!$G:$G,"P1",'2013Figures'!$E:$E,$B$1)</f>
        <v>0</v>
      </c>
      <c r="I159" s="30"/>
      <c r="J159" s="31">
        <v>201301</v>
      </c>
      <c r="K159" s="30"/>
      <c r="L159" s="42">
        <f>SUMIFS('2012Figures'!$J:$J,'2012Figures'!$C:$C,$A159,'2012Figures'!$H:$H,$B159,'2012Figures'!$I:$I,$C159,'2012Figures'!$E:$E,$B$1)</f>
        <v>0</v>
      </c>
      <c r="M159" s="52">
        <f>SUMIFS('2012Figures'!$J:$J,'2012Figures'!$C:$C,$A159,'2012Figures'!$H:$H,$B159,'2012Figures'!$I:$I,$C159,'2012Figures'!$B:$B,"BrokerToCy",'2012Figures'!$G:$G,"E1",'2012Figures'!$E:$E,$B$1)</f>
        <v>0</v>
      </c>
      <c r="N159" s="52">
        <f>SUMIFS('2012Figures'!$J:$J,'2012Figures'!$C:$C,$A159,'2012Figures'!$H:$H,$B159,'2012Figures'!$I:$I,$C159,'2012Figures'!$B:$B,"BrokerToCy",'2012Figures'!$G:$G,"P1",'2012Figures'!$E:$E,$B$1)</f>
        <v>0</v>
      </c>
      <c r="O159" s="52">
        <f>SUMIFS('2012Figures'!$J:$J,'2012Figures'!$C:$C,$A159,'2012Figures'!$H:$H,$B159,'2012Figures'!$I:$I,$C159,'2012Figures'!$B:$B,"CyToBroker",'2012Figures'!$G:$G,"E1",'2012Figures'!$E:$E,$B$1)</f>
        <v>0</v>
      </c>
      <c r="P159" s="52">
        <f>SUMIFS('2012Figures'!$J:$J,'2012Figures'!$C:$C,$A159,'2012Figures'!$H:$H,$B159,'2012Figures'!$I:$I,$C159,'2012Figures'!$B:$B,"CyToBroker",'2012Figures'!$G:$G,"P1",'2012Figures'!$E:$E,$B$1)</f>
        <v>0</v>
      </c>
      <c r="Q159" s="30"/>
      <c r="R159" s="46" t="str">
        <f t="shared" si="23"/>
        <v/>
      </c>
      <c r="S159" s="46" t="str">
        <f t="shared" si="23"/>
        <v/>
      </c>
      <c r="T159" s="46" t="str">
        <f t="shared" si="23"/>
        <v/>
      </c>
      <c r="U159" s="46" t="str">
        <f t="shared" si="23"/>
        <v/>
      </c>
      <c r="V159" s="46" t="str">
        <f t="shared" si="23"/>
        <v/>
      </c>
    </row>
    <row r="160" spans="1:22" x14ac:dyDescent="0.2">
      <c r="A160" s="1">
        <v>114</v>
      </c>
      <c r="B160" s="1" t="s">
        <v>62</v>
      </c>
      <c r="C160" s="8">
        <v>7</v>
      </c>
      <c r="D160" s="29">
        <f>SUMIFS('2013Figures'!$J:$J,'2013Figures'!$C:$C,$A160,'2013Figures'!$H:$H,$B160,'2013Figures'!$I:$I,$C160,'2013Figures'!$E:$E,$B$1)</f>
        <v>0</v>
      </c>
      <c r="E160" s="9">
        <f>SUMIFS('2013Figures'!$J:$J,'2013Figures'!$C:$C,$A160,'2013Figures'!$H:$H,$B160,'2013Figures'!$I:$I,$C160,'2013Figures'!$B:$B,"BrokerToCy",'2013Figures'!$G:$G,"E1",'2013Figures'!$E:$E,$B$1)</f>
        <v>0</v>
      </c>
      <c r="F160" s="9">
        <f>SUMIFS('2013Figures'!$J:$J,'2013Figures'!$C:$C,$A160,'2013Figures'!$H:$H,$B160,'2013Figures'!$I:$I,$C160,'2013Figures'!$B:$B,"BrokerToCy",'2013Figures'!$G:$G,"P1",'2013Figures'!$E:$E,$B$1)</f>
        <v>0</v>
      </c>
      <c r="G160" s="9">
        <f>SUMIFS('2013Figures'!$J:$J,'2013Figures'!$C:$C,$A160,'2013Figures'!$H:$H,$B160,'2013Figures'!$I:$I,$C160,'2013Figures'!$B:$B,"CyToBroker",'2013Figures'!$G:$G,"E1",'2013Figures'!$E:$E,$B$1)</f>
        <v>0</v>
      </c>
      <c r="H160" s="9">
        <f>SUMIFS('2013Figures'!$J:$J,'2013Figures'!$C:$C,$A160,'2013Figures'!$H:$H,$B160,'2013Figures'!$I:$I,$C160,'2013Figures'!$B:$B,"CyToBroker",'2013Figures'!$G:$G,"P1",'2013Figures'!$E:$E,$B$1)</f>
        <v>0</v>
      </c>
      <c r="J160" s="8">
        <v>201201</v>
      </c>
      <c r="L160" s="42">
        <f>SUMIFS('2012Figures'!$J:$J,'2012Figures'!$C:$C,$A160,'2012Figures'!$H:$H,$B160,'2012Figures'!$I:$I,$C160,'2012Figures'!$E:$E,$B$1)</f>
        <v>0</v>
      </c>
      <c r="M160" s="52">
        <f>SUMIFS('2012Figures'!$J:$J,'2012Figures'!$C:$C,$A160,'2012Figures'!$H:$H,$B160,'2012Figures'!$I:$I,$C160,'2012Figures'!$B:$B,"BrokerToCy",'2012Figures'!$G:$G,"E1",'2012Figures'!$E:$E,$B$1)</f>
        <v>0</v>
      </c>
      <c r="N160" s="52">
        <f>SUMIFS('2012Figures'!$J:$J,'2012Figures'!$C:$C,$A160,'2012Figures'!$H:$H,$B160,'2012Figures'!$I:$I,$C160,'2012Figures'!$B:$B,"BrokerToCy",'2012Figures'!$G:$G,"P1",'2012Figures'!$E:$E,$B$1)</f>
        <v>0</v>
      </c>
      <c r="O160" s="52">
        <f>SUMIFS('2012Figures'!$J:$J,'2012Figures'!$C:$C,$A160,'2012Figures'!$H:$H,$B160,'2012Figures'!$I:$I,$C160,'2012Figures'!$B:$B,"CyToBroker",'2012Figures'!$G:$G,"E1",'2012Figures'!$E:$E,$B$1)</f>
        <v>0</v>
      </c>
      <c r="P160" s="52">
        <f>SUMIFS('2012Figures'!$J:$J,'2012Figures'!$C:$C,$A160,'2012Figures'!$H:$H,$B160,'2012Figures'!$I:$I,$C160,'2012Figures'!$B:$B,"CyToBroker",'2012Figures'!$G:$G,"P1",'2012Figures'!$E:$E,$B$1)</f>
        <v>0</v>
      </c>
      <c r="R160" s="46" t="str">
        <f t="shared" si="23"/>
        <v/>
      </c>
      <c r="S160" s="46" t="str">
        <f t="shared" si="23"/>
        <v/>
      </c>
      <c r="T160" s="46" t="str">
        <f t="shared" si="23"/>
        <v/>
      </c>
      <c r="U160" s="46" t="str">
        <f t="shared" si="23"/>
        <v/>
      </c>
      <c r="V160" s="46" t="str">
        <f t="shared" si="23"/>
        <v/>
      </c>
    </row>
    <row r="161" spans="1:22" x14ac:dyDescent="0.2">
      <c r="A161" s="1">
        <v>114</v>
      </c>
      <c r="B161" s="1" t="s">
        <v>62</v>
      </c>
      <c r="C161" s="8">
        <v>6</v>
      </c>
      <c r="D161" s="29">
        <f>SUMIFS('2013Figures'!$J:$J,'2013Figures'!$C:$C,$A161,'2013Figures'!$H:$H,$B161,'2013Figures'!$I:$I,$C161,'2013Figures'!$E:$E,$B$1)</f>
        <v>0</v>
      </c>
      <c r="E161" s="9">
        <f>SUMIFS('2013Figures'!$J:$J,'2013Figures'!$C:$C,$A161,'2013Figures'!$H:$H,$B161,'2013Figures'!$I:$I,$C161,'2013Figures'!$B:$B,"BrokerToCy",'2013Figures'!$G:$G,"E1",'2013Figures'!$E:$E,$B$1)</f>
        <v>0</v>
      </c>
      <c r="F161" s="9">
        <f>SUMIFS('2013Figures'!$J:$J,'2013Figures'!$C:$C,$A161,'2013Figures'!$H:$H,$B161,'2013Figures'!$I:$I,$C161,'2013Figures'!$B:$B,"BrokerToCy",'2013Figures'!$G:$G,"P1",'2013Figures'!$E:$E,$B$1)</f>
        <v>0</v>
      </c>
      <c r="G161" s="9">
        <f>SUMIFS('2013Figures'!$J:$J,'2013Figures'!$C:$C,$A161,'2013Figures'!$H:$H,$B161,'2013Figures'!$I:$I,$C161,'2013Figures'!$B:$B,"CyToBroker",'2013Figures'!$G:$G,"E1",'2013Figures'!$E:$E,$B$1)</f>
        <v>0</v>
      </c>
      <c r="H161" s="9">
        <f>SUMIFS('2013Figures'!$J:$J,'2013Figures'!$C:$C,$A161,'2013Figures'!$H:$H,$B161,'2013Figures'!$I:$I,$C161,'2013Figures'!$B:$B,"CyToBroker",'2013Figures'!$G:$G,"P1",'2013Figures'!$E:$E,$B$1)</f>
        <v>0</v>
      </c>
      <c r="J161" s="8">
        <v>201101</v>
      </c>
      <c r="L161" s="42">
        <f>SUMIFS('2012Figures'!$J:$J,'2012Figures'!$C:$C,$A161,'2012Figures'!$H:$H,$B161,'2012Figures'!$I:$I,$C161,'2012Figures'!$E:$E,$B$1)</f>
        <v>0</v>
      </c>
      <c r="M161" s="52">
        <f>SUMIFS('2012Figures'!$J:$J,'2012Figures'!$C:$C,$A161,'2012Figures'!$H:$H,$B161,'2012Figures'!$I:$I,$C161,'2012Figures'!$B:$B,"BrokerToCy",'2012Figures'!$G:$G,"E1",'2012Figures'!$E:$E,$B$1)</f>
        <v>0</v>
      </c>
      <c r="N161" s="52">
        <f>SUMIFS('2012Figures'!$J:$J,'2012Figures'!$C:$C,$A161,'2012Figures'!$H:$H,$B161,'2012Figures'!$I:$I,$C161,'2012Figures'!$B:$B,"BrokerToCy",'2012Figures'!$G:$G,"P1",'2012Figures'!$E:$E,$B$1)</f>
        <v>0</v>
      </c>
      <c r="O161" s="52">
        <f>SUMIFS('2012Figures'!$J:$J,'2012Figures'!$C:$C,$A161,'2012Figures'!$H:$H,$B161,'2012Figures'!$I:$I,$C161,'2012Figures'!$B:$B,"CyToBroker",'2012Figures'!$G:$G,"E1",'2012Figures'!$E:$E,$B$1)</f>
        <v>0</v>
      </c>
      <c r="P161" s="52">
        <f>SUMIFS('2012Figures'!$J:$J,'2012Figures'!$C:$C,$A161,'2012Figures'!$H:$H,$B161,'2012Figures'!$I:$I,$C161,'2012Figures'!$B:$B,"CyToBroker",'2012Figures'!$G:$G,"P1",'2012Figures'!$E:$E,$B$1)</f>
        <v>0</v>
      </c>
      <c r="R161" s="46" t="str">
        <f t="shared" si="23"/>
        <v/>
      </c>
      <c r="S161" s="46" t="str">
        <f t="shared" si="23"/>
        <v/>
      </c>
      <c r="T161" s="46" t="str">
        <f t="shared" si="23"/>
        <v/>
      </c>
      <c r="U161" s="46" t="str">
        <f t="shared" si="23"/>
        <v/>
      </c>
      <c r="V161" s="46" t="str">
        <f t="shared" si="23"/>
        <v/>
      </c>
    </row>
    <row r="162" spans="1:22" x14ac:dyDescent="0.2">
      <c r="A162" s="1">
        <v>114</v>
      </c>
      <c r="B162" s="1" t="s">
        <v>62</v>
      </c>
      <c r="C162" s="8">
        <v>5</v>
      </c>
      <c r="D162" s="29">
        <f>SUMIFS('2013Figures'!$J:$J,'2013Figures'!$C:$C,$A162,'2013Figures'!$H:$H,$B162,'2013Figures'!$I:$I,$C162,'2013Figures'!$E:$E,$B$1)</f>
        <v>0</v>
      </c>
      <c r="E162" s="9">
        <f>SUMIFS('2013Figures'!$J:$J,'2013Figures'!$C:$C,$A162,'2013Figures'!$H:$H,$B162,'2013Figures'!$I:$I,$C162,'2013Figures'!$B:$B,"BrokerToCy",'2013Figures'!$G:$G,"E1",'2013Figures'!$E:$E,$B$1)</f>
        <v>0</v>
      </c>
      <c r="F162" s="9">
        <f>SUMIFS('2013Figures'!$J:$J,'2013Figures'!$C:$C,$A162,'2013Figures'!$H:$H,$B162,'2013Figures'!$I:$I,$C162,'2013Figures'!$B:$B,"BrokerToCy",'2013Figures'!$G:$G,"P1",'2013Figures'!$E:$E,$B$1)</f>
        <v>0</v>
      </c>
      <c r="G162" s="9">
        <f>SUMIFS('2013Figures'!$J:$J,'2013Figures'!$C:$C,$A162,'2013Figures'!$H:$H,$B162,'2013Figures'!$I:$I,$C162,'2013Figures'!$B:$B,"CyToBroker",'2013Figures'!$G:$G,"E1",'2013Figures'!$E:$E,$B$1)</f>
        <v>0</v>
      </c>
      <c r="H162" s="9">
        <f>SUMIFS('2013Figures'!$J:$J,'2013Figures'!$C:$C,$A162,'2013Figures'!$H:$H,$B162,'2013Figures'!$I:$I,$C162,'2013Figures'!$B:$B,"CyToBroker",'2013Figures'!$G:$G,"P1",'2013Figures'!$E:$E,$B$1)</f>
        <v>0</v>
      </c>
      <c r="J162" s="8">
        <v>201001</v>
      </c>
      <c r="L162" s="42">
        <f>SUMIFS('2012Figures'!$J:$J,'2012Figures'!$C:$C,$A162,'2012Figures'!$H:$H,$B162,'2012Figures'!$I:$I,$C162,'2012Figures'!$E:$E,$B$1)</f>
        <v>0</v>
      </c>
      <c r="M162" s="52">
        <f>SUMIFS('2012Figures'!$J:$J,'2012Figures'!$C:$C,$A162,'2012Figures'!$H:$H,$B162,'2012Figures'!$I:$I,$C162,'2012Figures'!$B:$B,"BrokerToCy",'2012Figures'!$G:$G,"E1",'2012Figures'!$E:$E,$B$1)</f>
        <v>0</v>
      </c>
      <c r="N162" s="52">
        <f>SUMIFS('2012Figures'!$J:$J,'2012Figures'!$C:$C,$A162,'2012Figures'!$H:$H,$B162,'2012Figures'!$I:$I,$C162,'2012Figures'!$B:$B,"BrokerToCy",'2012Figures'!$G:$G,"P1",'2012Figures'!$E:$E,$B$1)</f>
        <v>0</v>
      </c>
      <c r="O162" s="52">
        <f>SUMIFS('2012Figures'!$J:$J,'2012Figures'!$C:$C,$A162,'2012Figures'!$H:$H,$B162,'2012Figures'!$I:$I,$C162,'2012Figures'!$B:$B,"CyToBroker",'2012Figures'!$G:$G,"E1",'2012Figures'!$E:$E,$B$1)</f>
        <v>0</v>
      </c>
      <c r="P162" s="52">
        <f>SUMIFS('2012Figures'!$J:$J,'2012Figures'!$C:$C,$A162,'2012Figures'!$H:$H,$B162,'2012Figures'!$I:$I,$C162,'2012Figures'!$B:$B,"CyToBroker",'2012Figures'!$G:$G,"P1",'2012Figures'!$E:$E,$B$1)</f>
        <v>0</v>
      </c>
      <c r="R162" s="46" t="str">
        <f t="shared" si="23"/>
        <v/>
      </c>
      <c r="S162" s="46" t="str">
        <f t="shared" si="23"/>
        <v/>
      </c>
      <c r="T162" s="46" t="str">
        <f t="shared" si="23"/>
        <v/>
      </c>
      <c r="U162" s="46" t="str">
        <f t="shared" si="23"/>
        <v/>
      </c>
      <c r="V162" s="46" t="str">
        <f t="shared" si="23"/>
        <v/>
      </c>
    </row>
    <row r="163" spans="1:22" x14ac:dyDescent="0.2">
      <c r="A163" s="1">
        <v>114</v>
      </c>
      <c r="B163" s="1" t="s">
        <v>62</v>
      </c>
      <c r="C163" s="8">
        <v>4</v>
      </c>
      <c r="D163" s="29">
        <f>SUMIFS('2013Figures'!$J:$J,'2013Figures'!$C:$C,$A163,'2013Figures'!$H:$H,$B163,'2013Figures'!$I:$I,$C163,'2013Figures'!$E:$E,$B$1)</f>
        <v>380</v>
      </c>
      <c r="E163" s="9">
        <f>SUMIFS('2013Figures'!$J:$J,'2013Figures'!$C:$C,$A163,'2013Figures'!$H:$H,$B163,'2013Figures'!$I:$I,$C163,'2013Figures'!$B:$B,"BrokerToCy",'2013Figures'!$G:$G,"E1",'2013Figures'!$E:$E,$B$1)</f>
        <v>0</v>
      </c>
      <c r="F163" s="9">
        <f>SUMIFS('2013Figures'!$J:$J,'2013Figures'!$C:$C,$A163,'2013Figures'!$H:$H,$B163,'2013Figures'!$I:$I,$C163,'2013Figures'!$B:$B,"BrokerToCy",'2013Figures'!$G:$G,"P1",'2013Figures'!$E:$E,$B$1)</f>
        <v>0</v>
      </c>
      <c r="G163" s="9">
        <f>SUMIFS('2013Figures'!$J:$J,'2013Figures'!$C:$C,$A163,'2013Figures'!$H:$H,$B163,'2013Figures'!$I:$I,$C163,'2013Figures'!$B:$B,"CyToBroker",'2013Figures'!$G:$G,"E1",'2013Figures'!$E:$E,$B$1)</f>
        <v>380</v>
      </c>
      <c r="H163" s="9">
        <f>SUMIFS('2013Figures'!$J:$J,'2013Figures'!$C:$C,$A163,'2013Figures'!$H:$H,$B163,'2013Figures'!$I:$I,$C163,'2013Figures'!$B:$B,"CyToBroker",'2013Figures'!$G:$G,"P1",'2013Figures'!$E:$E,$B$1)</f>
        <v>0</v>
      </c>
      <c r="J163" s="8">
        <v>200901</v>
      </c>
      <c r="L163" s="42">
        <f>SUMIFS('2012Figures'!$J:$J,'2012Figures'!$C:$C,$A163,'2012Figures'!$H:$H,$B163,'2012Figures'!$I:$I,$C163,'2012Figures'!$E:$E,$B$1)</f>
        <v>546</v>
      </c>
      <c r="M163" s="52">
        <f>SUMIFS('2012Figures'!$J:$J,'2012Figures'!$C:$C,$A163,'2012Figures'!$H:$H,$B163,'2012Figures'!$I:$I,$C163,'2012Figures'!$B:$B,"BrokerToCy",'2012Figures'!$G:$G,"E1",'2012Figures'!$E:$E,$B$1)</f>
        <v>0</v>
      </c>
      <c r="N163" s="52">
        <f>SUMIFS('2012Figures'!$J:$J,'2012Figures'!$C:$C,$A163,'2012Figures'!$H:$H,$B163,'2012Figures'!$I:$I,$C163,'2012Figures'!$B:$B,"BrokerToCy",'2012Figures'!$G:$G,"P1",'2012Figures'!$E:$E,$B$1)</f>
        <v>0</v>
      </c>
      <c r="O163" s="52">
        <f>SUMIFS('2012Figures'!$J:$J,'2012Figures'!$C:$C,$A163,'2012Figures'!$H:$H,$B163,'2012Figures'!$I:$I,$C163,'2012Figures'!$B:$B,"CyToBroker",'2012Figures'!$G:$G,"E1",'2012Figures'!$E:$E,$B$1)</f>
        <v>546</v>
      </c>
      <c r="P163" s="52">
        <f>SUMIFS('2012Figures'!$J:$J,'2012Figures'!$C:$C,$A163,'2012Figures'!$H:$H,$B163,'2012Figures'!$I:$I,$C163,'2012Figures'!$B:$B,"CyToBroker",'2012Figures'!$G:$G,"P1",'2012Figures'!$E:$E,$B$1)</f>
        <v>0</v>
      </c>
      <c r="R163" s="46">
        <f t="shared" si="23"/>
        <v>-0.3</v>
      </c>
      <c r="S163" s="46" t="str">
        <f t="shared" si="23"/>
        <v/>
      </c>
      <c r="T163" s="46" t="str">
        <f t="shared" si="23"/>
        <v/>
      </c>
      <c r="U163" s="46">
        <f t="shared" si="23"/>
        <v>-0.3</v>
      </c>
      <c r="V163" s="46" t="str">
        <f t="shared" si="23"/>
        <v/>
      </c>
    </row>
    <row r="164" spans="1:22" x14ac:dyDescent="0.2">
      <c r="A164" s="1">
        <v>114</v>
      </c>
      <c r="B164" s="1" t="s">
        <v>62</v>
      </c>
      <c r="C164" s="8">
        <v>3</v>
      </c>
      <c r="D164" s="29">
        <f>SUMIFS('2013Figures'!$J:$J,'2013Figures'!$C:$C,$A164,'2013Figures'!$H:$H,$B164,'2013Figures'!$I:$I,$C164,'2013Figures'!$E:$E,$B$1)</f>
        <v>0</v>
      </c>
      <c r="E164" s="9">
        <f>SUMIFS('2013Figures'!$J:$J,'2013Figures'!$C:$C,$A164,'2013Figures'!$H:$H,$B164,'2013Figures'!$I:$I,$C164,'2013Figures'!$B:$B,"BrokerToCy",'2013Figures'!$G:$G,"E1",'2013Figures'!$E:$E,$B$1)</f>
        <v>0</v>
      </c>
      <c r="F164" s="9">
        <f>SUMIFS('2013Figures'!$J:$J,'2013Figures'!$C:$C,$A164,'2013Figures'!$H:$H,$B164,'2013Figures'!$I:$I,$C164,'2013Figures'!$B:$B,"BrokerToCy",'2013Figures'!$G:$G,"P1",'2013Figures'!$E:$E,$B$1)</f>
        <v>0</v>
      </c>
      <c r="G164" s="9">
        <f>SUMIFS('2013Figures'!$J:$J,'2013Figures'!$C:$C,$A164,'2013Figures'!$H:$H,$B164,'2013Figures'!$I:$I,$C164,'2013Figures'!$B:$B,"CyToBroker",'2013Figures'!$G:$G,"E1",'2013Figures'!$E:$E,$B$1)</f>
        <v>0</v>
      </c>
      <c r="H164" s="9">
        <f>SUMIFS('2013Figures'!$J:$J,'2013Figures'!$C:$C,$A164,'2013Figures'!$H:$H,$B164,'2013Figures'!$I:$I,$C164,'2013Figures'!$B:$B,"CyToBroker",'2013Figures'!$G:$G,"P1",'2013Figures'!$E:$E,$B$1)</f>
        <v>0</v>
      </c>
      <c r="J164" s="8">
        <v>200801</v>
      </c>
      <c r="L164" s="42">
        <f>SUMIFS('2012Figures'!$J:$J,'2012Figures'!$C:$C,$A164,'2012Figures'!$H:$H,$B164,'2012Figures'!$I:$I,$C164,'2012Figures'!$E:$E,$B$1)</f>
        <v>0</v>
      </c>
      <c r="M164" s="52">
        <f>SUMIFS('2012Figures'!$J:$J,'2012Figures'!$C:$C,$A164,'2012Figures'!$H:$H,$B164,'2012Figures'!$I:$I,$C164,'2012Figures'!$B:$B,"BrokerToCy",'2012Figures'!$G:$G,"E1",'2012Figures'!$E:$E,$B$1)</f>
        <v>0</v>
      </c>
      <c r="N164" s="52">
        <f>SUMIFS('2012Figures'!$J:$J,'2012Figures'!$C:$C,$A164,'2012Figures'!$H:$H,$B164,'2012Figures'!$I:$I,$C164,'2012Figures'!$B:$B,"BrokerToCy",'2012Figures'!$G:$G,"P1",'2012Figures'!$E:$E,$B$1)</f>
        <v>0</v>
      </c>
      <c r="O164" s="52">
        <f>SUMIFS('2012Figures'!$J:$J,'2012Figures'!$C:$C,$A164,'2012Figures'!$H:$H,$B164,'2012Figures'!$I:$I,$C164,'2012Figures'!$B:$B,"CyToBroker",'2012Figures'!$G:$G,"E1",'2012Figures'!$E:$E,$B$1)</f>
        <v>0</v>
      </c>
      <c r="P164" s="52">
        <f>SUMIFS('2012Figures'!$J:$J,'2012Figures'!$C:$C,$A164,'2012Figures'!$H:$H,$B164,'2012Figures'!$I:$I,$C164,'2012Figures'!$B:$B,"CyToBroker",'2012Figures'!$G:$G,"P1",'2012Figures'!$E:$E,$B$1)</f>
        <v>0</v>
      </c>
      <c r="R164" s="46" t="str">
        <f t="shared" si="23"/>
        <v/>
      </c>
      <c r="S164" s="46" t="str">
        <f t="shared" si="23"/>
        <v/>
      </c>
      <c r="T164" s="46" t="str">
        <f t="shared" si="23"/>
        <v/>
      </c>
      <c r="U164" s="46" t="str">
        <f t="shared" si="23"/>
        <v/>
      </c>
      <c r="V164" s="46" t="str">
        <f t="shared" si="23"/>
        <v/>
      </c>
    </row>
    <row r="165" spans="1:22" x14ac:dyDescent="0.2">
      <c r="A165" s="1">
        <v>114</v>
      </c>
      <c r="B165" s="1" t="s">
        <v>62</v>
      </c>
      <c r="C165" s="8">
        <v>2</v>
      </c>
      <c r="D165" s="29">
        <f>SUMIFS('2013Figures'!$J:$J,'2013Figures'!$C:$C,$A165,'2013Figures'!$H:$H,$B165,'2013Figures'!$I:$I,$C165,'2013Figures'!$E:$E,$B$1)</f>
        <v>0</v>
      </c>
      <c r="E165" s="9">
        <f>SUMIFS('2013Figures'!$J:$J,'2013Figures'!$C:$C,$A165,'2013Figures'!$H:$H,$B165,'2013Figures'!$I:$I,$C165,'2013Figures'!$B:$B,"BrokerToCy",'2013Figures'!$G:$G,"E1",'2013Figures'!$E:$E,$B$1)</f>
        <v>0</v>
      </c>
      <c r="F165" s="9">
        <f>SUMIFS('2013Figures'!$J:$J,'2013Figures'!$C:$C,$A165,'2013Figures'!$H:$H,$B165,'2013Figures'!$I:$I,$C165,'2013Figures'!$B:$B,"BrokerToCy",'2013Figures'!$G:$G,"P1",'2013Figures'!$E:$E,$B$1)</f>
        <v>0</v>
      </c>
      <c r="G165" s="9">
        <f>SUMIFS('2013Figures'!$J:$J,'2013Figures'!$C:$C,$A165,'2013Figures'!$H:$H,$B165,'2013Figures'!$I:$I,$C165,'2013Figures'!$B:$B,"CyToBroker",'2013Figures'!$G:$G,"E1",'2013Figures'!$E:$E,$B$1)</f>
        <v>0</v>
      </c>
      <c r="H165" s="9">
        <f>SUMIFS('2013Figures'!$J:$J,'2013Figures'!$C:$C,$A165,'2013Figures'!$H:$H,$B165,'2013Figures'!$I:$I,$C165,'2013Figures'!$B:$B,"CyToBroker",'2013Figures'!$G:$G,"P1",'2013Figures'!$E:$E,$B$1)</f>
        <v>0</v>
      </c>
      <c r="J165" s="8">
        <v>200701</v>
      </c>
      <c r="L165" s="42">
        <f>SUMIFS('2012Figures'!$J:$J,'2012Figures'!$C:$C,$A165,'2012Figures'!$H:$H,$B165,'2012Figures'!$I:$I,$C165,'2012Figures'!$E:$E,$B$1)</f>
        <v>0</v>
      </c>
      <c r="M165" s="52">
        <f>SUMIFS('2012Figures'!$J:$J,'2012Figures'!$C:$C,$A165,'2012Figures'!$H:$H,$B165,'2012Figures'!$I:$I,$C165,'2012Figures'!$B:$B,"BrokerToCy",'2012Figures'!$G:$G,"E1",'2012Figures'!$E:$E,$B$1)</f>
        <v>0</v>
      </c>
      <c r="N165" s="52">
        <f>SUMIFS('2012Figures'!$J:$J,'2012Figures'!$C:$C,$A165,'2012Figures'!$H:$H,$B165,'2012Figures'!$I:$I,$C165,'2012Figures'!$B:$B,"BrokerToCy",'2012Figures'!$G:$G,"P1",'2012Figures'!$E:$E,$B$1)</f>
        <v>0</v>
      </c>
      <c r="O165" s="52">
        <f>SUMIFS('2012Figures'!$J:$J,'2012Figures'!$C:$C,$A165,'2012Figures'!$H:$H,$B165,'2012Figures'!$I:$I,$C165,'2012Figures'!$B:$B,"CyToBroker",'2012Figures'!$G:$G,"E1",'2012Figures'!$E:$E,$B$1)</f>
        <v>0</v>
      </c>
      <c r="P165" s="52">
        <f>SUMIFS('2012Figures'!$J:$J,'2012Figures'!$C:$C,$A165,'2012Figures'!$H:$H,$B165,'2012Figures'!$I:$I,$C165,'2012Figures'!$B:$B,"CyToBroker",'2012Figures'!$G:$G,"P1",'2012Figures'!$E:$E,$B$1)</f>
        <v>0</v>
      </c>
      <c r="R165" s="46" t="str">
        <f t="shared" si="23"/>
        <v/>
      </c>
      <c r="S165" s="46" t="str">
        <f t="shared" si="23"/>
        <v/>
      </c>
      <c r="T165" s="46" t="str">
        <f t="shared" si="23"/>
        <v/>
      </c>
      <c r="U165" s="46" t="str">
        <f t="shared" si="23"/>
        <v/>
      </c>
      <c r="V165" s="46" t="str">
        <f t="shared" si="23"/>
        <v/>
      </c>
    </row>
    <row r="166" spans="1:22" x14ac:dyDescent="0.2">
      <c r="A166" s="1">
        <v>114</v>
      </c>
      <c r="B166" s="1" t="s">
        <v>62</v>
      </c>
      <c r="C166" s="8">
        <v>1</v>
      </c>
      <c r="D166" s="29">
        <f>SUMIFS('2013Figures'!$J:$J,'2013Figures'!$C:$C,$A166,'2013Figures'!$H:$H,$B166,'2013Figures'!$I:$I,$C166,'2013Figures'!$E:$E,$B$1)</f>
        <v>0</v>
      </c>
      <c r="E166" s="9">
        <f>SUMIFS('2013Figures'!$J:$J,'2013Figures'!$C:$C,$A166,'2013Figures'!$H:$H,$B166,'2013Figures'!$I:$I,$C166,'2013Figures'!$B:$B,"BrokerToCy",'2013Figures'!$G:$G,"E1",'2013Figures'!$E:$E,$B$1)</f>
        <v>0</v>
      </c>
      <c r="F166" s="9">
        <f>SUMIFS('2013Figures'!$J:$J,'2013Figures'!$C:$C,$A166,'2013Figures'!$H:$H,$B166,'2013Figures'!$I:$I,$C166,'2013Figures'!$B:$B,"BrokerToCy",'2013Figures'!$G:$G,"P1",'2013Figures'!$E:$E,$B$1)</f>
        <v>0</v>
      </c>
      <c r="G166" s="9">
        <f>SUMIFS('2013Figures'!$J:$J,'2013Figures'!$C:$C,$A166,'2013Figures'!$H:$H,$B166,'2013Figures'!$I:$I,$C166,'2013Figures'!$B:$B,"CyToBroker",'2013Figures'!$G:$G,"E1",'2013Figures'!$E:$E,$B$1)</f>
        <v>0</v>
      </c>
      <c r="H166" s="9">
        <f>SUMIFS('2013Figures'!$J:$J,'2013Figures'!$C:$C,$A166,'2013Figures'!$H:$H,$B166,'2013Figures'!$I:$I,$C166,'2013Figures'!$B:$B,"CyToBroker",'2013Figures'!$G:$G,"P1",'2013Figures'!$E:$E,$B$1)</f>
        <v>0</v>
      </c>
      <c r="J166" s="8">
        <v>200601</v>
      </c>
      <c r="L166" s="42">
        <f>SUMIFS('2012Figures'!$J:$J,'2012Figures'!$C:$C,$A166,'2012Figures'!$H:$H,$B166,'2012Figures'!$I:$I,$C166,'2012Figures'!$E:$E,$B$1)</f>
        <v>0</v>
      </c>
      <c r="M166" s="52">
        <f>SUMIFS('2012Figures'!$J:$J,'2012Figures'!$C:$C,$A166,'2012Figures'!$H:$H,$B166,'2012Figures'!$I:$I,$C166,'2012Figures'!$B:$B,"BrokerToCy",'2012Figures'!$G:$G,"E1",'2012Figures'!$E:$E,$B$1)</f>
        <v>0</v>
      </c>
      <c r="N166" s="52">
        <f>SUMIFS('2012Figures'!$J:$J,'2012Figures'!$C:$C,$A166,'2012Figures'!$H:$H,$B166,'2012Figures'!$I:$I,$C166,'2012Figures'!$B:$B,"BrokerToCy",'2012Figures'!$G:$G,"P1",'2012Figures'!$E:$E,$B$1)</f>
        <v>0</v>
      </c>
      <c r="O166" s="52">
        <f>SUMIFS('2012Figures'!$J:$J,'2012Figures'!$C:$C,$A166,'2012Figures'!$H:$H,$B166,'2012Figures'!$I:$I,$C166,'2012Figures'!$B:$B,"CyToBroker",'2012Figures'!$G:$G,"E1",'2012Figures'!$E:$E,$B$1)</f>
        <v>0</v>
      </c>
      <c r="P166" s="52">
        <f>SUMIFS('2012Figures'!$J:$J,'2012Figures'!$C:$C,$A166,'2012Figures'!$H:$H,$B166,'2012Figures'!$I:$I,$C166,'2012Figures'!$B:$B,"CyToBroker",'2012Figures'!$G:$G,"P1",'2012Figures'!$E:$E,$B$1)</f>
        <v>0</v>
      </c>
      <c r="R166" s="46" t="str">
        <f t="shared" si="23"/>
        <v/>
      </c>
      <c r="S166" s="46" t="str">
        <f t="shared" si="23"/>
        <v/>
      </c>
      <c r="T166" s="46" t="str">
        <f t="shared" si="23"/>
        <v/>
      </c>
      <c r="U166" s="46" t="str">
        <f t="shared" si="23"/>
        <v/>
      </c>
      <c r="V166" s="46" t="str">
        <f t="shared" si="23"/>
        <v/>
      </c>
    </row>
    <row r="167" spans="1:22" x14ac:dyDescent="0.2">
      <c r="A167" s="1">
        <v>114</v>
      </c>
      <c r="B167" s="1" t="s">
        <v>62</v>
      </c>
      <c r="D167" s="29">
        <f>SUMIFS('2013Figures'!$J:$J,'2013Figures'!$C:$C,$A167,'2013Figures'!$I:$I,"",'2013Figures'!$E:$E,$B$1)</f>
        <v>4027</v>
      </c>
      <c r="E167" s="9">
        <f>SUMIFS('2013Figures'!$J:$J,'2013Figures'!$C:$C,$A167,'2013Figures'!$I:$I,"",'2013Figures'!$B:$B,"BrokerToCy",'2013Figures'!$G:$G,"E1",'2013Figures'!$E:$E,$B$1)</f>
        <v>0</v>
      </c>
      <c r="F167" s="9">
        <f>SUMIFS('2013Figures'!$J:$J,'2013Figures'!$C:$C,$A167,'2013Figures'!$I:$I,"",'2013Figures'!$B:$B,"BrokerToCy",'2013Figures'!$G:$G,"P1",'2013Figures'!$E:$E,$B$1)</f>
        <v>0</v>
      </c>
      <c r="G167" s="9">
        <f>SUMIFS('2013Figures'!$J:$J,'2013Figures'!$C:$C,$A167,'2013Figures'!$I:$I,"",'2013Figures'!$B:$B,"CyToBroker",'2013Figures'!$G:$G,"E1",'2013Figures'!$E:$E,$B$1)</f>
        <v>4027</v>
      </c>
      <c r="H167" s="9">
        <f>SUMIFS('2013Figures'!$J:$J,'2013Figures'!$C:$C,$A167,'2013Figures'!$I:$I,"",'2013Figures'!$B:$B,"CyToBroker",'2013Figures'!$G:$G,"P1",'2013Figures'!$E:$E,$B$1)</f>
        <v>0</v>
      </c>
      <c r="J167" s="8" t="s">
        <v>131</v>
      </c>
      <c r="L167" s="42">
        <f>SUMIFS('2012Figures'!$J:$J,'2012Figures'!$C:$C,$A167,'2012Figures'!$I:$I,"",'2012Figures'!$E:$E,$B$1)</f>
        <v>6136</v>
      </c>
      <c r="M167" s="52">
        <f>SUMIFS('2012Figures'!$J:$J,'2012Figures'!$C:$C,$A167,'2012Figures'!$I:$I,"",'2012Figures'!$B:$B,"BrokerToCy",'2012Figures'!$G:$G,"E1",'2012Figures'!$E:$E,$B$1)</f>
        <v>0</v>
      </c>
      <c r="N167" s="52">
        <f>SUMIFS('2012Figures'!$J:$J,'2012Figures'!$C:$C,$A167,'2012Figures'!$I:$I,"",'2012Figures'!$B:$B,"BrokerToCy",'2012Figures'!$G:$G,"P1",'2012Figures'!$E:$E,$B$1)</f>
        <v>0</v>
      </c>
      <c r="O167" s="52">
        <f>SUMIFS('2012Figures'!$J:$J,'2012Figures'!$C:$C,$A167,'2012Figures'!$I:$I,"",'2012Figures'!$B:$B,"CyToBroker",'2012Figures'!$G:$G,"E1",'2012Figures'!$E:$E,$B$1)</f>
        <v>6136</v>
      </c>
      <c r="P167" s="52">
        <f>SUMIFS('2012Figures'!$J:$J,'2012Figures'!$C:$C,$A167,'2012Figures'!$I:$I,"",'2012Figures'!$B:$B,"CyToBroker",'2012Figures'!$G:$G,"P1",'2012Figures'!$E:$E,$B$1)</f>
        <v>0</v>
      </c>
      <c r="R167" s="46">
        <f t="shared" si="23"/>
        <v>-0.34</v>
      </c>
      <c r="S167" s="46" t="str">
        <f t="shared" si="23"/>
        <v/>
      </c>
      <c r="T167" s="46" t="str">
        <f t="shared" si="23"/>
        <v/>
      </c>
      <c r="U167" s="46">
        <f t="shared" si="23"/>
        <v>-0.34</v>
      </c>
      <c r="V167" s="46" t="str">
        <f t="shared" si="23"/>
        <v/>
      </c>
    </row>
    <row r="168" spans="1:22" x14ac:dyDescent="0.2">
      <c r="A168" s="21"/>
      <c r="B168" s="21" t="s">
        <v>92</v>
      </c>
      <c r="C168" s="22"/>
      <c r="D168" s="23">
        <f>SUM(E168:H168)</f>
        <v>4407</v>
      </c>
      <c r="E168" s="23">
        <f t="shared" ref="E168:H168" si="24">SUM(E155:E167)</f>
        <v>0</v>
      </c>
      <c r="F168" s="23">
        <f t="shared" si="24"/>
        <v>0</v>
      </c>
      <c r="G168" s="23">
        <f t="shared" si="24"/>
        <v>4407</v>
      </c>
      <c r="H168" s="23">
        <f t="shared" si="24"/>
        <v>0</v>
      </c>
      <c r="I168" s="21"/>
      <c r="J168" s="22"/>
      <c r="K168" s="21"/>
      <c r="L168" s="43">
        <f>SUM(M168:P168)</f>
        <v>6682</v>
      </c>
      <c r="M168" s="43">
        <f t="shared" ref="M168:P168" si="25">SUM(M155:M167)</f>
        <v>0</v>
      </c>
      <c r="N168" s="43">
        <f t="shared" si="25"/>
        <v>0</v>
      </c>
      <c r="O168" s="43">
        <f t="shared" si="25"/>
        <v>6682</v>
      </c>
      <c r="P168" s="43">
        <f t="shared" si="25"/>
        <v>0</v>
      </c>
      <c r="Q168" s="21"/>
      <c r="R168" s="21"/>
      <c r="S168" s="21"/>
      <c r="T168" s="21"/>
      <c r="U168" s="21"/>
      <c r="V168" s="21"/>
    </row>
    <row r="169" spans="1:22" x14ac:dyDescent="0.2">
      <c r="A169" s="28">
        <v>115</v>
      </c>
      <c r="B169" s="28" t="s">
        <v>23</v>
      </c>
      <c r="C169" s="17" t="s">
        <v>88</v>
      </c>
      <c r="D169" s="18">
        <f>SUMIFS('2013Figures'!$J:$J,'2013Figures'!$C:$C,$A169,'2013Figures'!$E:$E,$B$1)</f>
        <v>0</v>
      </c>
      <c r="E169" s="18">
        <f>SUMIFS('2013Figures'!$J:$J,'2013Figures'!$C:$C,$A169,'2013Figures'!$B:$B,"BrokerToCy",'2013Figures'!$G:$G,"E1",'2013Figures'!$E:$E,$B$1)</f>
        <v>0</v>
      </c>
      <c r="F169" s="18">
        <f>SUMIFS('2013Figures'!$J:$J,'2013Figures'!$C:$C,$A169,'2013Figures'!$B:$B,"BrokerToCy",'2013Figures'!$G:$G,"P1",'2013Figures'!$E:$E,$B$1)</f>
        <v>0</v>
      </c>
      <c r="G169" s="18">
        <f>SUMIFS('2013Figures'!$J:$J,'2013Figures'!$C:$C,$A169,'2013Figures'!$B:$B,"CyToBroker",'2013Figures'!$G:$G,"E1",'2013Figures'!$E:$E,$B$1)</f>
        <v>0</v>
      </c>
      <c r="H169" s="18">
        <f>SUMIFS('2013Figures'!$J:$J,'2013Figures'!$C:$C,$A169,'2013Figures'!$B:$B,"CyToBroker",'2013Figures'!$G:$G,"P1",'2013Figures'!$E:$E,$B$1)</f>
        <v>0</v>
      </c>
      <c r="I169" s="28"/>
      <c r="J169" s="17"/>
      <c r="K169" s="28"/>
      <c r="L169" s="50">
        <f>SUMIFS('2012Figures'!$J:$J,'2012Figures'!$C:$C,$A169,'2012Figures'!$E:$E,$B$1)</f>
        <v>0</v>
      </c>
      <c r="M169" s="50">
        <f>SUMIFS('2012Figures'!$J:$J,'2012Figures'!$C:$C,$A169,'2012Figures'!$B:$B,"BrokerToCy",'2012Figures'!$G:$G,"E1",'2012Figures'!$E:$E,$B$1)</f>
        <v>0</v>
      </c>
      <c r="N169" s="50">
        <f>SUMIFS('2012Figures'!$J:$J,'2012Figures'!$C:$C,$A169,'2012Figures'!$B:$B,"BrokerToCy",'2012Figures'!$G:$G,"P1",'2012Figures'!$E:$E,$B$1)</f>
        <v>0</v>
      </c>
      <c r="O169" s="50">
        <f>SUMIFS('2012Figures'!$J:$J,'2012Figures'!$C:$C,$A169,'2012Figures'!$B:$B,"CyToBroker",'2012Figures'!$G:$G,"E1",'2012Figures'!$E:$E,$B$1)</f>
        <v>0</v>
      </c>
      <c r="P169" s="50">
        <f>SUMIFS('2012Figures'!$J:$J,'2012Figures'!$C:$C,$A169,'2012Figures'!$B:$B,"CyToBroker",'2012Figures'!$G:$G,"P1",'2012Figures'!$E:$E,$B$1)</f>
        <v>0</v>
      </c>
      <c r="Q169" s="28"/>
      <c r="R169" s="46" t="str">
        <f t="shared" si="23"/>
        <v/>
      </c>
      <c r="S169" s="46" t="str">
        <f t="shared" si="23"/>
        <v/>
      </c>
      <c r="T169" s="46" t="str">
        <f t="shared" si="23"/>
        <v/>
      </c>
      <c r="U169" s="46" t="str">
        <f t="shared" si="23"/>
        <v/>
      </c>
      <c r="V169" s="46" t="str">
        <f t="shared" si="23"/>
        <v/>
      </c>
    </row>
    <row r="170" spans="1:22" x14ac:dyDescent="0.2">
      <c r="A170" s="1">
        <v>115</v>
      </c>
      <c r="B170" s="1" t="s">
        <v>23</v>
      </c>
      <c r="C170" s="8">
        <v>2</v>
      </c>
      <c r="D170" s="29">
        <f>SUMIFS('2013Figures'!$J:$J,'2013Figures'!$C:$C,$A170,'2013Figures'!$H:$H,$B170,'2013Figures'!$I:$I,$C170,'2013Figures'!$E:$E,$B$1)</f>
        <v>0</v>
      </c>
      <c r="E170" s="9">
        <f>SUMIFS('2013Figures'!$J:$J,'2013Figures'!$C:$C,$A170,'2013Figures'!$H:$H,$B170,'2013Figures'!$I:$I,$C170,'2013Figures'!$B:$B,"BrokerToCy",'2013Figures'!$G:$G,"E1",'2013Figures'!$E:$E,$B$1)</f>
        <v>0</v>
      </c>
      <c r="F170" s="9">
        <f>SUMIFS('2013Figures'!$J:$J,'2013Figures'!$C:$C,$A170,'2013Figures'!$H:$H,$B170,'2013Figures'!$I:$I,$C170,'2013Figures'!$B:$B,"BrokerToCy",'2013Figures'!$G:$G,"P1",'2013Figures'!$E:$E,$B$1)</f>
        <v>0</v>
      </c>
      <c r="G170" s="9">
        <f>SUMIFS('2013Figures'!$J:$J,'2013Figures'!$C:$C,$A170,'2013Figures'!$H:$H,$B170,'2013Figures'!$I:$I,$C170,'2013Figures'!$B:$B,"CyToBroker",'2013Figures'!$G:$G,"E1",'2013Figures'!$E:$E,$B$1)</f>
        <v>0</v>
      </c>
      <c r="H170" s="9">
        <f>SUMIFS('2013Figures'!$J:$J,'2013Figures'!$C:$C,$A170,'2013Figures'!$H:$H,$B170,'2013Figures'!$I:$I,$C170,'2013Figures'!$B:$B,"CyToBroker",'2013Figures'!$G:$G,"P1",'2013Figures'!$E:$E,$B$1)</f>
        <v>0</v>
      </c>
      <c r="J170" s="8" t="s">
        <v>146</v>
      </c>
      <c r="L170" s="42">
        <f>SUMIFS('2012Figures'!$J:$J,'2012Figures'!$C:$C,$A170,'2012Figures'!$H:$H,$B170,'2012Figures'!$I:$I,$C170,'2012Figures'!$E:$E,$B$1)</f>
        <v>0</v>
      </c>
      <c r="M170" s="52">
        <f>SUMIFS('2012Figures'!$J:$J,'2012Figures'!$C:$C,$A170,'2012Figures'!$H:$H,$B170,'2012Figures'!$I:$I,$C170,'2012Figures'!$B:$B,"BrokerToCy",'2012Figures'!$G:$G,"E1",'2012Figures'!$E:$E,$B$1)</f>
        <v>0</v>
      </c>
      <c r="N170" s="52">
        <f>SUMIFS('2012Figures'!$J:$J,'2012Figures'!$C:$C,$A170,'2012Figures'!$H:$H,$B170,'2012Figures'!$I:$I,$C170,'2012Figures'!$B:$B,"BrokerToCy",'2012Figures'!$G:$G,"P1",'2012Figures'!$E:$E,$B$1)</f>
        <v>0</v>
      </c>
      <c r="O170" s="52">
        <f>SUMIFS('2012Figures'!$J:$J,'2012Figures'!$C:$C,$A170,'2012Figures'!$H:$H,$B170,'2012Figures'!$I:$I,$C170,'2012Figures'!$B:$B,"CyToBroker",'2012Figures'!$G:$G,"E1",'2012Figures'!$E:$E,$B$1)</f>
        <v>0</v>
      </c>
      <c r="P170" s="52">
        <f>SUMIFS('2012Figures'!$J:$J,'2012Figures'!$C:$C,$A170,'2012Figures'!$H:$H,$B170,'2012Figures'!$I:$I,$C170,'2012Figures'!$B:$B,"CyToBroker",'2012Figures'!$G:$G,"P1",'2012Figures'!$E:$E,$B$1)</f>
        <v>0</v>
      </c>
      <c r="R170" s="46" t="str">
        <f t="shared" si="23"/>
        <v/>
      </c>
      <c r="S170" s="46" t="str">
        <f t="shared" si="23"/>
        <v/>
      </c>
      <c r="T170" s="46" t="str">
        <f t="shared" si="23"/>
        <v/>
      </c>
      <c r="U170" s="46" t="str">
        <f t="shared" si="23"/>
        <v/>
      </c>
      <c r="V170" s="46" t="str">
        <f t="shared" si="23"/>
        <v/>
      </c>
    </row>
    <row r="171" spans="1:22" x14ac:dyDescent="0.2">
      <c r="A171" s="1">
        <v>115</v>
      </c>
      <c r="B171" s="1" t="s">
        <v>23</v>
      </c>
      <c r="C171" s="8">
        <v>1</v>
      </c>
      <c r="D171" s="29">
        <f>SUMIFS('2013Figures'!$J:$J,'2013Figures'!$C:$C,$A171,'2013Figures'!$H:$H,$B171,'2013Figures'!$I:$I,$C171,'2013Figures'!$E:$E,$B$1)</f>
        <v>0</v>
      </c>
      <c r="E171" s="9">
        <f>SUMIFS('2013Figures'!$J:$J,'2013Figures'!$C:$C,$A171,'2013Figures'!$H:$H,$B171,'2013Figures'!$I:$I,$C171,'2013Figures'!$B:$B,"BrokerToCy",'2013Figures'!$G:$G,"E1",'2013Figures'!$E:$E,$B$1)</f>
        <v>0</v>
      </c>
      <c r="F171" s="9">
        <f>SUMIFS('2013Figures'!$J:$J,'2013Figures'!$C:$C,$A171,'2013Figures'!$H:$H,$B171,'2013Figures'!$I:$I,$C171,'2013Figures'!$B:$B,"BrokerToCy",'2013Figures'!$G:$G,"P1",'2013Figures'!$E:$E,$B$1)</f>
        <v>0</v>
      </c>
      <c r="G171" s="9">
        <f>SUMIFS('2013Figures'!$J:$J,'2013Figures'!$C:$C,$A171,'2013Figures'!$H:$H,$B171,'2013Figures'!$I:$I,$C171,'2013Figures'!$B:$B,"CyToBroker",'2013Figures'!$G:$G,"E1",'2013Figures'!$E:$E,$B$1)</f>
        <v>0</v>
      </c>
      <c r="H171" s="9">
        <f>SUMIFS('2013Figures'!$J:$J,'2013Figures'!$C:$C,$A171,'2013Figures'!$H:$H,$B171,'2013Figures'!$I:$I,$C171,'2013Figures'!$B:$B,"CyToBroker",'2013Figures'!$G:$G,"P1",'2013Figures'!$E:$E,$B$1)</f>
        <v>0</v>
      </c>
      <c r="I171" s="30"/>
      <c r="J171" s="31">
        <v>200901</v>
      </c>
      <c r="K171" s="30"/>
      <c r="L171" s="42">
        <f>SUMIFS('2012Figures'!$J:$J,'2012Figures'!$C:$C,$A171,'2012Figures'!$H:$H,$B171,'2012Figures'!$I:$I,$C171,'2012Figures'!$E:$E,$B$1)</f>
        <v>0</v>
      </c>
      <c r="M171" s="52">
        <f>SUMIFS('2012Figures'!$J:$J,'2012Figures'!$C:$C,$A171,'2012Figures'!$H:$H,$B171,'2012Figures'!$I:$I,$C171,'2012Figures'!$B:$B,"BrokerToCy",'2012Figures'!$G:$G,"E1",'2012Figures'!$E:$E,$B$1)</f>
        <v>0</v>
      </c>
      <c r="N171" s="52">
        <f>SUMIFS('2012Figures'!$J:$J,'2012Figures'!$C:$C,$A171,'2012Figures'!$H:$H,$B171,'2012Figures'!$I:$I,$C171,'2012Figures'!$B:$B,"BrokerToCy",'2012Figures'!$G:$G,"P1",'2012Figures'!$E:$E,$B$1)</f>
        <v>0</v>
      </c>
      <c r="O171" s="52">
        <f>SUMIFS('2012Figures'!$J:$J,'2012Figures'!$C:$C,$A171,'2012Figures'!$H:$H,$B171,'2012Figures'!$I:$I,$C171,'2012Figures'!$B:$B,"CyToBroker",'2012Figures'!$G:$G,"E1",'2012Figures'!$E:$E,$B$1)</f>
        <v>0</v>
      </c>
      <c r="P171" s="52">
        <f>SUMIFS('2012Figures'!$J:$J,'2012Figures'!$C:$C,$A171,'2012Figures'!$H:$H,$B171,'2012Figures'!$I:$I,$C171,'2012Figures'!$B:$B,"CyToBroker",'2012Figures'!$G:$G,"P1",'2012Figures'!$E:$E,$B$1)</f>
        <v>0</v>
      </c>
      <c r="Q171" s="30"/>
      <c r="R171" s="46" t="str">
        <f t="shared" si="23"/>
        <v/>
      </c>
      <c r="S171" s="46" t="str">
        <f t="shared" si="23"/>
        <v/>
      </c>
      <c r="T171" s="46" t="str">
        <f t="shared" si="23"/>
        <v/>
      </c>
      <c r="U171" s="46" t="str">
        <f t="shared" si="23"/>
        <v/>
      </c>
      <c r="V171" s="46" t="str">
        <f t="shared" si="23"/>
        <v/>
      </c>
    </row>
    <row r="172" spans="1:22" x14ac:dyDescent="0.2">
      <c r="A172" s="1">
        <v>115</v>
      </c>
      <c r="B172" s="1" t="s">
        <v>23</v>
      </c>
      <c r="D172" s="29">
        <f>SUMIFS('2013Figures'!$J:$J,'2013Figures'!$C:$C,$A172,'2013Figures'!$I:$I,"",'2013Figures'!$E:$E,$B$1)</f>
        <v>0</v>
      </c>
      <c r="E172" s="9">
        <f>SUMIFS('2013Figures'!$J:$J,'2013Figures'!$C:$C,$A172,'2013Figures'!$I:$I,"",'2013Figures'!$B:$B,"BrokerToCy",'2013Figures'!$G:$G,"E1",'2013Figures'!$E:$E,$B$1)</f>
        <v>0</v>
      </c>
      <c r="F172" s="9">
        <f>SUMIFS('2013Figures'!$J:$J,'2013Figures'!$C:$C,$A172,'2013Figures'!$I:$I,"",'2013Figures'!$B:$B,"BrokerToCy",'2013Figures'!$G:$G,"P1",'2013Figures'!$E:$E,$B$1)</f>
        <v>0</v>
      </c>
      <c r="G172" s="9">
        <f>SUMIFS('2013Figures'!$J:$J,'2013Figures'!$C:$C,$A172,'2013Figures'!$I:$I,"",'2013Figures'!$B:$B,"CyToBroker",'2013Figures'!$G:$G,"E1",'2013Figures'!$E:$E,$B$1)</f>
        <v>0</v>
      </c>
      <c r="H172" s="9">
        <f>SUMIFS('2013Figures'!$J:$J,'2013Figures'!$C:$C,$A172,'2013Figures'!$I:$I,"",'2013Figures'!$B:$B,"CyToBroker",'2013Figures'!$G:$G,"P1",'2013Figures'!$E:$E,$B$1)</f>
        <v>0</v>
      </c>
      <c r="J172" s="8" t="s">
        <v>131</v>
      </c>
      <c r="L172" s="42">
        <f>SUMIFS('2012Figures'!$J:$J,'2012Figures'!$C:$C,$A172,'2012Figures'!$I:$I,"",'2012Figures'!$E:$E,$B$1)</f>
        <v>0</v>
      </c>
      <c r="M172" s="52">
        <f>SUMIFS('2012Figures'!$J:$J,'2012Figures'!$C:$C,$A172,'2012Figures'!$I:$I,"",'2012Figures'!$B:$B,"BrokerToCy",'2012Figures'!$G:$G,"E1",'2012Figures'!$E:$E,$B$1)</f>
        <v>0</v>
      </c>
      <c r="N172" s="52">
        <f>SUMIFS('2012Figures'!$J:$J,'2012Figures'!$C:$C,$A172,'2012Figures'!$I:$I,"",'2012Figures'!$B:$B,"BrokerToCy",'2012Figures'!$G:$G,"P1",'2012Figures'!$E:$E,$B$1)</f>
        <v>0</v>
      </c>
      <c r="O172" s="52">
        <f>SUMIFS('2012Figures'!$J:$J,'2012Figures'!$C:$C,$A172,'2012Figures'!$I:$I,"",'2012Figures'!$B:$B,"CyToBroker",'2012Figures'!$G:$G,"E1",'2012Figures'!$E:$E,$B$1)</f>
        <v>0</v>
      </c>
      <c r="P172" s="52">
        <f>SUMIFS('2012Figures'!$J:$J,'2012Figures'!$C:$C,$A172,'2012Figures'!$I:$I,"",'2012Figures'!$B:$B,"CyToBroker",'2012Figures'!$G:$G,"P1",'2012Figures'!$E:$E,$B$1)</f>
        <v>0</v>
      </c>
      <c r="R172" s="46" t="str">
        <f t="shared" si="23"/>
        <v/>
      </c>
      <c r="S172" s="46" t="str">
        <f t="shared" si="23"/>
        <v/>
      </c>
      <c r="T172" s="46" t="str">
        <f t="shared" si="23"/>
        <v/>
      </c>
      <c r="U172" s="46" t="str">
        <f t="shared" si="23"/>
        <v/>
      </c>
      <c r="V172" s="46" t="str">
        <f t="shared" si="23"/>
        <v/>
      </c>
    </row>
    <row r="173" spans="1:22" x14ac:dyDescent="0.2">
      <c r="A173" s="21"/>
      <c r="B173" s="21" t="s">
        <v>92</v>
      </c>
      <c r="C173" s="22"/>
      <c r="D173" s="23">
        <f>SUM(E173:H173)</f>
        <v>0</v>
      </c>
      <c r="E173" s="23">
        <f>SUM(E170:E172)</f>
        <v>0</v>
      </c>
      <c r="F173" s="23">
        <f>SUM(F170:F172)</f>
        <v>0</v>
      </c>
      <c r="G173" s="23">
        <f>SUM(G170:G172)</f>
        <v>0</v>
      </c>
      <c r="H173" s="23">
        <f>SUM(H170:H172)</f>
        <v>0</v>
      </c>
      <c r="I173" s="21"/>
      <c r="J173" s="22"/>
      <c r="K173" s="21"/>
      <c r="L173" s="43">
        <f>SUM(M173:P173)</f>
        <v>0</v>
      </c>
      <c r="M173" s="43">
        <f>SUM(M170:M172)</f>
        <v>0</v>
      </c>
      <c r="N173" s="43">
        <f>SUM(N170:N172)</f>
        <v>0</v>
      </c>
      <c r="O173" s="43">
        <f>SUM(O170:O172)</f>
        <v>0</v>
      </c>
      <c r="P173" s="43">
        <f>SUM(P170:P172)</f>
        <v>0</v>
      </c>
      <c r="Q173" s="21"/>
      <c r="R173" s="21"/>
      <c r="S173" s="21"/>
      <c r="T173" s="21"/>
      <c r="U173" s="21"/>
      <c r="V173" s="21"/>
    </row>
    <row r="174" spans="1:22" x14ac:dyDescent="0.2">
      <c r="A174" s="28">
        <v>116</v>
      </c>
      <c r="B174" s="28" t="s">
        <v>64</v>
      </c>
      <c r="C174" s="17" t="s">
        <v>88</v>
      </c>
      <c r="D174" s="18">
        <f>SUMIFS('2013Figures'!$J:$J,'2013Figures'!$C:$C,$A174,'2013Figures'!$E:$E,$B$1)</f>
        <v>0</v>
      </c>
      <c r="E174" s="18">
        <f>SUMIFS('2013Figures'!$J:$J,'2013Figures'!$C:$C,$A174,'2013Figures'!$B:$B,"BrokerToCy",'2013Figures'!$G:$G,"E1",'2013Figures'!$E:$E,$B$1)</f>
        <v>0</v>
      </c>
      <c r="F174" s="18">
        <f>SUMIFS('2013Figures'!$J:$J,'2013Figures'!$C:$C,$A174,'2013Figures'!$B:$B,"BrokerToCy",'2013Figures'!$G:$G,"P1",'2013Figures'!$E:$E,$B$1)</f>
        <v>0</v>
      </c>
      <c r="G174" s="18">
        <f>SUMIFS('2013Figures'!$J:$J,'2013Figures'!$C:$C,$A174,'2013Figures'!$B:$B,"CyToBroker",'2013Figures'!$G:$G,"E1",'2013Figures'!$E:$E,$B$1)</f>
        <v>0</v>
      </c>
      <c r="H174" s="18">
        <f>SUMIFS('2013Figures'!$J:$J,'2013Figures'!$C:$C,$A174,'2013Figures'!$B:$B,"CyToBroker",'2013Figures'!$G:$G,"P1",'2013Figures'!$E:$E,$B$1)</f>
        <v>0</v>
      </c>
      <c r="I174" s="28"/>
      <c r="J174" s="17"/>
      <c r="K174" s="28"/>
      <c r="L174" s="50">
        <f>SUMIFS('2012Figures'!$J:$J,'2012Figures'!$C:$C,$A174,'2012Figures'!$E:$E,$B$1)</f>
        <v>0</v>
      </c>
      <c r="M174" s="50">
        <f>SUMIFS('2012Figures'!$J:$J,'2012Figures'!$C:$C,$A174,'2012Figures'!$B:$B,"BrokerToCy",'2012Figures'!$G:$G,"E1",'2012Figures'!$E:$E,$B$1)</f>
        <v>0</v>
      </c>
      <c r="N174" s="50">
        <f>SUMIFS('2012Figures'!$J:$J,'2012Figures'!$C:$C,$A174,'2012Figures'!$B:$B,"BrokerToCy",'2012Figures'!$G:$G,"P1",'2012Figures'!$E:$E,$B$1)</f>
        <v>0</v>
      </c>
      <c r="O174" s="50">
        <f>SUMIFS('2012Figures'!$J:$J,'2012Figures'!$C:$C,$A174,'2012Figures'!$B:$B,"CyToBroker",'2012Figures'!$G:$G,"E1",'2012Figures'!$E:$E,$B$1)</f>
        <v>0</v>
      </c>
      <c r="P174" s="50">
        <f>SUMIFS('2012Figures'!$J:$J,'2012Figures'!$C:$C,$A174,'2012Figures'!$B:$B,"CyToBroker",'2012Figures'!$G:$G,"P1",'2012Figures'!$E:$E,$B$1)</f>
        <v>0</v>
      </c>
      <c r="Q174" s="28"/>
      <c r="R174" s="46" t="str">
        <f t="shared" si="23"/>
        <v/>
      </c>
      <c r="S174" s="46" t="str">
        <f t="shared" si="23"/>
        <v/>
      </c>
      <c r="T174" s="46" t="str">
        <f t="shared" si="23"/>
        <v/>
      </c>
      <c r="U174" s="46" t="str">
        <f t="shared" si="23"/>
        <v/>
      </c>
      <c r="V174" s="46" t="str">
        <f t="shared" si="23"/>
        <v/>
      </c>
    </row>
    <row r="175" spans="1:22" x14ac:dyDescent="0.2">
      <c r="A175" s="1">
        <v>116</v>
      </c>
      <c r="B175" s="1" t="s">
        <v>64</v>
      </c>
      <c r="C175" s="8">
        <v>3</v>
      </c>
      <c r="D175" s="29">
        <f>SUMIFS('2013Figures'!$J:$J,'2013Figures'!$C:$C,$A175,'2013Figures'!$H:$H,$B175,'2013Figures'!$I:$I,$C175,'2013Figures'!$E:$E,$B$1)</f>
        <v>0</v>
      </c>
      <c r="E175" s="9">
        <f>SUMIFS('2013Figures'!$J:$J,'2013Figures'!$C:$C,$A175,'2013Figures'!$H:$H,$B175,'2013Figures'!$I:$I,$C175,'2013Figures'!$B:$B,"BrokerToCy",'2013Figures'!$G:$G,"E1",'2013Figures'!$E:$E,$B$1)</f>
        <v>0</v>
      </c>
      <c r="F175" s="9">
        <f>SUMIFS('2013Figures'!$J:$J,'2013Figures'!$C:$C,$A175,'2013Figures'!$H:$H,$B175,'2013Figures'!$I:$I,$C175,'2013Figures'!$B:$B,"BrokerToCy",'2013Figures'!$G:$G,"P1",'2013Figures'!$E:$E,$B$1)</f>
        <v>0</v>
      </c>
      <c r="G175" s="9">
        <f>SUMIFS('2013Figures'!$J:$J,'2013Figures'!$C:$C,$A175,'2013Figures'!$H:$H,$B175,'2013Figures'!$I:$I,$C175,'2013Figures'!$B:$B,"CyToBroker",'2013Figures'!$G:$G,"E1",'2013Figures'!$E:$E,$B$1)</f>
        <v>0</v>
      </c>
      <c r="H175" s="9">
        <f>SUMIFS('2013Figures'!$J:$J,'2013Figures'!$C:$C,$A175,'2013Figures'!$H:$H,$B175,'2013Figures'!$I:$I,$C175,'2013Figures'!$B:$B,"CyToBroker",'2013Figures'!$G:$G,"P1",'2013Figures'!$E:$E,$B$1)</f>
        <v>0</v>
      </c>
      <c r="J175" s="8" t="s">
        <v>146</v>
      </c>
      <c r="L175" s="42">
        <f>SUMIFS('2012Figures'!$J:$J,'2012Figures'!$C:$C,$A175,'2012Figures'!$H:$H,$B175,'2012Figures'!$I:$I,$C175,'2012Figures'!$E:$E,$B$1)</f>
        <v>0</v>
      </c>
      <c r="M175" s="52">
        <f>SUMIFS('2012Figures'!$J:$J,'2012Figures'!$C:$C,$A175,'2012Figures'!$H:$H,$B175,'2012Figures'!$I:$I,$C175,'2012Figures'!$B:$B,"BrokerToCy",'2012Figures'!$G:$G,"E1",'2012Figures'!$E:$E,$B$1)</f>
        <v>0</v>
      </c>
      <c r="N175" s="52">
        <f>SUMIFS('2012Figures'!$J:$J,'2012Figures'!$C:$C,$A175,'2012Figures'!$H:$H,$B175,'2012Figures'!$I:$I,$C175,'2012Figures'!$B:$B,"BrokerToCy",'2012Figures'!$G:$G,"P1",'2012Figures'!$E:$E,$B$1)</f>
        <v>0</v>
      </c>
      <c r="O175" s="52">
        <f>SUMIFS('2012Figures'!$J:$J,'2012Figures'!$C:$C,$A175,'2012Figures'!$H:$H,$B175,'2012Figures'!$I:$I,$C175,'2012Figures'!$B:$B,"CyToBroker",'2012Figures'!$G:$G,"E1",'2012Figures'!$E:$E,$B$1)</f>
        <v>0</v>
      </c>
      <c r="P175" s="52">
        <f>SUMIFS('2012Figures'!$J:$J,'2012Figures'!$C:$C,$A175,'2012Figures'!$H:$H,$B175,'2012Figures'!$I:$I,$C175,'2012Figures'!$B:$B,"CyToBroker",'2012Figures'!$G:$G,"P1",'2012Figures'!$E:$E,$B$1)</f>
        <v>0</v>
      </c>
      <c r="R175" s="46" t="str">
        <f t="shared" si="23"/>
        <v/>
      </c>
      <c r="S175" s="46" t="str">
        <f t="shared" si="23"/>
        <v/>
      </c>
      <c r="T175" s="46" t="str">
        <f t="shared" si="23"/>
        <v/>
      </c>
      <c r="U175" s="46" t="str">
        <f t="shared" si="23"/>
        <v/>
      </c>
      <c r="V175" s="46" t="str">
        <f t="shared" si="23"/>
        <v/>
      </c>
    </row>
    <row r="176" spans="1:22" x14ac:dyDescent="0.2">
      <c r="A176" s="1">
        <v>116</v>
      </c>
      <c r="B176" s="1" t="s">
        <v>64</v>
      </c>
      <c r="C176" s="8">
        <v>2</v>
      </c>
      <c r="D176" s="29">
        <f>SUMIFS('2013Figures'!$J:$J,'2013Figures'!$C:$C,$A176,'2013Figures'!$H:$H,$B176,'2013Figures'!$I:$I,$C176,'2013Figures'!$E:$E,$B$1)</f>
        <v>0</v>
      </c>
      <c r="E176" s="9">
        <f>SUMIFS('2013Figures'!$J:$J,'2013Figures'!$C:$C,$A176,'2013Figures'!$H:$H,$B176,'2013Figures'!$I:$I,$C176,'2013Figures'!$B:$B,"BrokerToCy",'2013Figures'!$G:$G,"E1",'2013Figures'!$E:$E,$B$1)</f>
        <v>0</v>
      </c>
      <c r="F176" s="9">
        <f>SUMIFS('2013Figures'!$J:$J,'2013Figures'!$C:$C,$A176,'2013Figures'!$H:$H,$B176,'2013Figures'!$I:$I,$C176,'2013Figures'!$B:$B,"BrokerToCy",'2013Figures'!$G:$G,"P1",'2013Figures'!$E:$E,$B$1)</f>
        <v>0</v>
      </c>
      <c r="G176" s="9">
        <f>SUMIFS('2013Figures'!$J:$J,'2013Figures'!$C:$C,$A176,'2013Figures'!$H:$H,$B176,'2013Figures'!$I:$I,$C176,'2013Figures'!$B:$B,"CyToBroker",'2013Figures'!$G:$G,"E1",'2013Figures'!$E:$E,$B$1)</f>
        <v>0</v>
      </c>
      <c r="H176" s="9">
        <f>SUMIFS('2013Figures'!$J:$J,'2013Figures'!$C:$C,$A176,'2013Figures'!$H:$H,$B176,'2013Figures'!$I:$I,$C176,'2013Figures'!$B:$B,"CyToBroker",'2013Figures'!$G:$G,"P1",'2013Figures'!$E:$E,$B$1)</f>
        <v>0</v>
      </c>
      <c r="I176" s="30"/>
      <c r="J176" s="31">
        <v>201101</v>
      </c>
      <c r="K176" s="30"/>
      <c r="L176" s="42">
        <f>SUMIFS('2012Figures'!$J:$J,'2012Figures'!$C:$C,$A176,'2012Figures'!$H:$H,$B176,'2012Figures'!$I:$I,$C176,'2012Figures'!$E:$E,$B$1)</f>
        <v>0</v>
      </c>
      <c r="M176" s="52">
        <f>SUMIFS('2012Figures'!$J:$J,'2012Figures'!$C:$C,$A176,'2012Figures'!$H:$H,$B176,'2012Figures'!$I:$I,$C176,'2012Figures'!$B:$B,"BrokerToCy",'2012Figures'!$G:$G,"E1",'2012Figures'!$E:$E,$B$1)</f>
        <v>0</v>
      </c>
      <c r="N176" s="52">
        <f>SUMIFS('2012Figures'!$J:$J,'2012Figures'!$C:$C,$A176,'2012Figures'!$H:$H,$B176,'2012Figures'!$I:$I,$C176,'2012Figures'!$B:$B,"BrokerToCy",'2012Figures'!$G:$G,"P1",'2012Figures'!$E:$E,$B$1)</f>
        <v>0</v>
      </c>
      <c r="O176" s="52">
        <f>SUMIFS('2012Figures'!$J:$J,'2012Figures'!$C:$C,$A176,'2012Figures'!$H:$H,$B176,'2012Figures'!$I:$I,$C176,'2012Figures'!$B:$B,"CyToBroker",'2012Figures'!$G:$G,"E1",'2012Figures'!$E:$E,$B$1)</f>
        <v>0</v>
      </c>
      <c r="P176" s="52">
        <f>SUMIFS('2012Figures'!$J:$J,'2012Figures'!$C:$C,$A176,'2012Figures'!$H:$H,$B176,'2012Figures'!$I:$I,$C176,'2012Figures'!$B:$B,"CyToBroker",'2012Figures'!$G:$G,"P1",'2012Figures'!$E:$E,$B$1)</f>
        <v>0</v>
      </c>
      <c r="Q176" s="30"/>
      <c r="R176" s="46" t="str">
        <f t="shared" si="23"/>
        <v/>
      </c>
      <c r="S176" s="46" t="str">
        <f t="shared" si="23"/>
        <v/>
      </c>
      <c r="T176" s="46" t="str">
        <f t="shared" si="23"/>
        <v/>
      </c>
      <c r="U176" s="46" t="str">
        <f t="shared" si="23"/>
        <v/>
      </c>
      <c r="V176" s="46" t="str">
        <f t="shared" si="23"/>
        <v/>
      </c>
    </row>
    <row r="177" spans="1:22" x14ac:dyDescent="0.2">
      <c r="A177" s="1">
        <v>116</v>
      </c>
      <c r="B177" s="1" t="s">
        <v>64</v>
      </c>
      <c r="C177" s="8">
        <v>1</v>
      </c>
      <c r="D177" s="29">
        <f>SUMIFS('2013Figures'!$J:$J,'2013Figures'!$C:$C,$A177,'2013Figures'!$H:$H,$B177,'2013Figures'!$I:$I,$C177,'2013Figures'!$E:$E,$B$1)</f>
        <v>0</v>
      </c>
      <c r="E177" s="9">
        <f>SUMIFS('2013Figures'!$J:$J,'2013Figures'!$C:$C,$A177,'2013Figures'!$H:$H,$B177,'2013Figures'!$I:$I,$C177,'2013Figures'!$B:$B,"BrokerToCy",'2013Figures'!$G:$G,"E1",'2013Figures'!$E:$E,$B$1)</f>
        <v>0</v>
      </c>
      <c r="F177" s="9">
        <f>SUMIFS('2013Figures'!$J:$J,'2013Figures'!$C:$C,$A177,'2013Figures'!$H:$H,$B177,'2013Figures'!$I:$I,$C177,'2013Figures'!$B:$B,"BrokerToCy",'2013Figures'!$G:$G,"P1",'2013Figures'!$E:$E,$B$1)</f>
        <v>0</v>
      </c>
      <c r="G177" s="9">
        <f>SUMIFS('2013Figures'!$J:$J,'2013Figures'!$C:$C,$A177,'2013Figures'!$H:$H,$B177,'2013Figures'!$I:$I,$C177,'2013Figures'!$B:$B,"CyToBroker",'2013Figures'!$G:$G,"E1",'2013Figures'!$E:$E,$B$1)</f>
        <v>0</v>
      </c>
      <c r="H177" s="9">
        <f>SUMIFS('2013Figures'!$J:$J,'2013Figures'!$C:$C,$A177,'2013Figures'!$H:$H,$B177,'2013Figures'!$I:$I,$C177,'2013Figures'!$B:$B,"CyToBroker",'2013Figures'!$G:$G,"P1",'2013Figures'!$E:$E,$B$1)</f>
        <v>0</v>
      </c>
      <c r="J177" s="8">
        <v>200901</v>
      </c>
      <c r="L177" s="42">
        <f>SUMIFS('2012Figures'!$J:$J,'2012Figures'!$C:$C,$A177,'2012Figures'!$H:$H,$B177,'2012Figures'!$I:$I,$C177,'2012Figures'!$E:$E,$B$1)</f>
        <v>0</v>
      </c>
      <c r="M177" s="52">
        <f>SUMIFS('2012Figures'!$J:$J,'2012Figures'!$C:$C,$A177,'2012Figures'!$H:$H,$B177,'2012Figures'!$I:$I,$C177,'2012Figures'!$B:$B,"BrokerToCy",'2012Figures'!$G:$G,"E1",'2012Figures'!$E:$E,$B$1)</f>
        <v>0</v>
      </c>
      <c r="N177" s="52">
        <f>SUMIFS('2012Figures'!$J:$J,'2012Figures'!$C:$C,$A177,'2012Figures'!$H:$H,$B177,'2012Figures'!$I:$I,$C177,'2012Figures'!$B:$B,"BrokerToCy",'2012Figures'!$G:$G,"P1",'2012Figures'!$E:$E,$B$1)</f>
        <v>0</v>
      </c>
      <c r="O177" s="52">
        <f>SUMIFS('2012Figures'!$J:$J,'2012Figures'!$C:$C,$A177,'2012Figures'!$H:$H,$B177,'2012Figures'!$I:$I,$C177,'2012Figures'!$B:$B,"CyToBroker",'2012Figures'!$G:$G,"E1",'2012Figures'!$E:$E,$B$1)</f>
        <v>0</v>
      </c>
      <c r="P177" s="52">
        <f>SUMIFS('2012Figures'!$J:$J,'2012Figures'!$C:$C,$A177,'2012Figures'!$H:$H,$B177,'2012Figures'!$I:$I,$C177,'2012Figures'!$B:$B,"CyToBroker",'2012Figures'!$G:$G,"P1",'2012Figures'!$E:$E,$B$1)</f>
        <v>0</v>
      </c>
      <c r="R177" s="46" t="str">
        <f t="shared" si="23"/>
        <v/>
      </c>
      <c r="S177" s="46" t="str">
        <f t="shared" si="23"/>
        <v/>
      </c>
      <c r="T177" s="46" t="str">
        <f t="shared" si="23"/>
        <v/>
      </c>
      <c r="U177" s="46" t="str">
        <f t="shared" si="23"/>
        <v/>
      </c>
      <c r="V177" s="46" t="str">
        <f t="shared" si="23"/>
        <v/>
      </c>
    </row>
    <row r="178" spans="1:22" x14ac:dyDescent="0.2">
      <c r="A178" s="1">
        <v>116</v>
      </c>
      <c r="B178" s="1" t="s">
        <v>64</v>
      </c>
      <c r="D178" s="29">
        <f>SUMIFS('2013Figures'!$J:$J,'2013Figures'!$C:$C,$A178,'2013Figures'!$I:$I,"",'2013Figures'!$E:$E,$B$1)</f>
        <v>0</v>
      </c>
      <c r="E178" s="9">
        <f>SUMIFS('2013Figures'!$J:$J,'2013Figures'!$C:$C,$A178,'2013Figures'!$I:$I,"",'2013Figures'!$B:$B,"BrokerToCy",'2013Figures'!$G:$G,"E1",'2013Figures'!$E:$E,$B$1)</f>
        <v>0</v>
      </c>
      <c r="F178" s="9">
        <f>SUMIFS('2013Figures'!$J:$J,'2013Figures'!$C:$C,$A178,'2013Figures'!$I:$I,"",'2013Figures'!$B:$B,"BrokerToCy",'2013Figures'!$G:$G,"P1",'2013Figures'!$E:$E,$B$1)</f>
        <v>0</v>
      </c>
      <c r="G178" s="9">
        <f>SUMIFS('2013Figures'!$J:$J,'2013Figures'!$C:$C,$A178,'2013Figures'!$I:$I,"",'2013Figures'!$B:$B,"CyToBroker",'2013Figures'!$G:$G,"E1",'2013Figures'!$E:$E,$B$1)</f>
        <v>0</v>
      </c>
      <c r="H178" s="9">
        <f>SUMIFS('2013Figures'!$J:$J,'2013Figures'!$C:$C,$A178,'2013Figures'!$I:$I,"",'2013Figures'!$B:$B,"CyToBroker",'2013Figures'!$G:$G,"P1",'2013Figures'!$E:$E,$B$1)</f>
        <v>0</v>
      </c>
      <c r="J178" s="8" t="s">
        <v>131</v>
      </c>
      <c r="L178" s="42">
        <f>SUMIFS('2012Figures'!$J:$J,'2012Figures'!$C:$C,$A178,'2012Figures'!$I:$I,"",'2012Figures'!$E:$E,$B$1)</f>
        <v>0</v>
      </c>
      <c r="M178" s="52">
        <f>SUMIFS('2012Figures'!$J:$J,'2012Figures'!$C:$C,$A178,'2012Figures'!$I:$I,"",'2012Figures'!$B:$B,"BrokerToCy",'2012Figures'!$G:$G,"E1",'2012Figures'!$E:$E,$B$1)</f>
        <v>0</v>
      </c>
      <c r="N178" s="52">
        <f>SUMIFS('2012Figures'!$J:$J,'2012Figures'!$C:$C,$A178,'2012Figures'!$I:$I,"",'2012Figures'!$B:$B,"BrokerToCy",'2012Figures'!$G:$G,"P1",'2012Figures'!$E:$E,$B$1)</f>
        <v>0</v>
      </c>
      <c r="O178" s="52">
        <f>SUMIFS('2012Figures'!$J:$J,'2012Figures'!$C:$C,$A178,'2012Figures'!$I:$I,"",'2012Figures'!$B:$B,"CyToBroker",'2012Figures'!$G:$G,"E1",'2012Figures'!$E:$E,$B$1)</f>
        <v>0</v>
      </c>
      <c r="P178" s="52">
        <f>SUMIFS('2012Figures'!$J:$J,'2012Figures'!$C:$C,$A178,'2012Figures'!$I:$I,"",'2012Figures'!$B:$B,"CyToBroker",'2012Figures'!$G:$G,"P1",'2012Figures'!$E:$E,$B$1)</f>
        <v>0</v>
      </c>
      <c r="R178" s="46" t="str">
        <f t="shared" si="23"/>
        <v/>
      </c>
      <c r="S178" s="46" t="str">
        <f t="shared" si="23"/>
        <v/>
      </c>
      <c r="T178" s="46" t="str">
        <f t="shared" si="23"/>
        <v/>
      </c>
      <c r="U178" s="46" t="str">
        <f t="shared" si="23"/>
        <v/>
      </c>
      <c r="V178" s="46" t="str">
        <f t="shared" si="23"/>
        <v/>
      </c>
    </row>
    <row r="179" spans="1:22" x14ac:dyDescent="0.2">
      <c r="A179" s="21"/>
      <c r="B179" s="21" t="s">
        <v>92</v>
      </c>
      <c r="C179" s="22"/>
      <c r="D179" s="23">
        <f>SUM(E179:H179)</f>
        <v>0</v>
      </c>
      <c r="E179" s="23">
        <f>SUM(E175:E178)</f>
        <v>0</v>
      </c>
      <c r="F179" s="23">
        <f>SUM(F175:F178)</f>
        <v>0</v>
      </c>
      <c r="G179" s="23">
        <f>SUM(G175:G178)</f>
        <v>0</v>
      </c>
      <c r="H179" s="23">
        <f>SUM(H175:H178)</f>
        <v>0</v>
      </c>
      <c r="I179" s="21"/>
      <c r="J179" s="22"/>
      <c r="K179" s="21"/>
      <c r="L179" s="43">
        <f>SUM(M179:P179)</f>
        <v>0</v>
      </c>
      <c r="M179" s="43">
        <f>SUM(M175:M178)</f>
        <v>0</v>
      </c>
      <c r="N179" s="43">
        <f>SUM(N175:N178)</f>
        <v>0</v>
      </c>
      <c r="O179" s="43">
        <f>SUM(O175:O178)</f>
        <v>0</v>
      </c>
      <c r="P179" s="43">
        <f>SUM(P175:P178)</f>
        <v>0</v>
      </c>
      <c r="Q179" s="21"/>
      <c r="R179" s="21"/>
      <c r="S179" s="21"/>
      <c r="T179" s="21"/>
      <c r="U179" s="21"/>
      <c r="V179" s="21"/>
    </row>
    <row r="180" spans="1:22" x14ac:dyDescent="0.2">
      <c r="A180" s="28">
        <v>118</v>
      </c>
      <c r="B180" s="28" t="s">
        <v>109</v>
      </c>
      <c r="C180" s="17" t="s">
        <v>88</v>
      </c>
      <c r="D180" s="18">
        <f>SUMIFS('2013Figures'!$J:$J,'2013Figures'!$C:$C,$A180,'2013Figures'!$E:$E,$B$1)</f>
        <v>82</v>
      </c>
      <c r="E180" s="18">
        <f>SUMIFS('2013Figures'!$J:$J,'2013Figures'!$C:$C,$A180,'2013Figures'!$B:$B,"BrokerToCy",'2013Figures'!$G:$G,"E1",'2013Figures'!$E:$E,$B$1)</f>
        <v>0</v>
      </c>
      <c r="F180" s="18">
        <f>SUMIFS('2013Figures'!$J:$J,'2013Figures'!$C:$C,$A180,'2013Figures'!$B:$B,"BrokerToCy",'2013Figures'!$G:$G,"P1",'2013Figures'!$E:$E,$B$1)</f>
        <v>0</v>
      </c>
      <c r="G180" s="18">
        <f>SUMIFS('2013Figures'!$J:$J,'2013Figures'!$C:$C,$A180,'2013Figures'!$B:$B,"CyToBroker",'2013Figures'!$G:$G,"E1",'2013Figures'!$E:$E,$B$1)</f>
        <v>82</v>
      </c>
      <c r="H180" s="18">
        <f>SUMIFS('2013Figures'!$J:$J,'2013Figures'!$C:$C,$A180,'2013Figures'!$B:$B,"CyToBroker",'2013Figures'!$G:$G,"P1",'2013Figures'!$E:$E,$B$1)</f>
        <v>0</v>
      </c>
      <c r="I180" s="28"/>
      <c r="J180" s="17"/>
      <c r="K180" s="28"/>
      <c r="L180" s="50">
        <f>SUMIFS('2012Figures'!$J:$J,'2012Figures'!$C:$C,$A180,'2012Figures'!$E:$E,$B$1)</f>
        <v>157</v>
      </c>
      <c r="M180" s="50">
        <f>SUMIFS('2012Figures'!$J:$J,'2012Figures'!$C:$C,$A180,'2012Figures'!$B:$B,"BrokerToCy",'2012Figures'!$G:$G,"E1",'2012Figures'!$E:$E,$B$1)</f>
        <v>0</v>
      </c>
      <c r="N180" s="50">
        <f>SUMIFS('2012Figures'!$J:$J,'2012Figures'!$C:$C,$A180,'2012Figures'!$B:$B,"BrokerToCy",'2012Figures'!$G:$G,"P1",'2012Figures'!$E:$E,$B$1)</f>
        <v>0</v>
      </c>
      <c r="O180" s="50">
        <f>SUMIFS('2012Figures'!$J:$J,'2012Figures'!$C:$C,$A180,'2012Figures'!$B:$B,"CyToBroker",'2012Figures'!$G:$G,"E1",'2012Figures'!$E:$E,$B$1)</f>
        <v>157</v>
      </c>
      <c r="P180" s="50">
        <f>SUMIFS('2012Figures'!$J:$J,'2012Figures'!$C:$C,$A180,'2012Figures'!$B:$B,"CyToBroker",'2012Figures'!$G:$G,"P1",'2012Figures'!$E:$E,$B$1)</f>
        <v>0</v>
      </c>
      <c r="Q180" s="28"/>
      <c r="R180" s="46">
        <f t="shared" si="23"/>
        <v>-0.48</v>
      </c>
      <c r="S180" s="46" t="str">
        <f t="shared" si="23"/>
        <v/>
      </c>
      <c r="T180" s="46" t="str">
        <f t="shared" si="23"/>
        <v/>
      </c>
      <c r="U180" s="46">
        <f t="shared" si="23"/>
        <v>-0.48</v>
      </c>
      <c r="V180" s="46" t="str">
        <f t="shared" si="23"/>
        <v/>
      </c>
    </row>
    <row r="181" spans="1:22" x14ac:dyDescent="0.2">
      <c r="A181" s="1">
        <v>118</v>
      </c>
      <c r="B181" s="1" t="s">
        <v>109</v>
      </c>
      <c r="C181" s="8">
        <v>11</v>
      </c>
      <c r="D181" s="29">
        <f>SUMIFS('2013Figures'!$J:$J,'2013Figures'!$C:$C,$A181,'2013Figures'!$H:$H,$B181,'2013Figures'!$I:$I,$C181,'2013Figures'!$E:$E,$B$1)</f>
        <v>0</v>
      </c>
      <c r="E181" s="9">
        <f>SUMIFS('2013Figures'!$J:$J,'2013Figures'!$C:$C,$A181,'2013Figures'!$H:$H,$B181,'2013Figures'!$I:$I,$C181,'2013Figures'!$B:$B,"BrokerToCy",'2013Figures'!$G:$G,"E1",'2013Figures'!$E:$E,$B$1)</f>
        <v>0</v>
      </c>
      <c r="F181" s="9">
        <f>SUMIFS('2013Figures'!$J:$J,'2013Figures'!$C:$C,$A181,'2013Figures'!$H:$H,$B181,'2013Figures'!$I:$I,$C181,'2013Figures'!$B:$B,"BrokerToCy",'2013Figures'!$G:$G,"P1",'2013Figures'!$E:$E,$B$1)</f>
        <v>0</v>
      </c>
      <c r="G181" s="9">
        <f>SUMIFS('2013Figures'!$J:$J,'2013Figures'!$C:$C,$A181,'2013Figures'!$H:$H,$B181,'2013Figures'!$I:$I,$C181,'2013Figures'!$B:$B,"CyToBroker",'2013Figures'!$G:$G,"E1",'2013Figures'!$E:$E,$B$1)</f>
        <v>0</v>
      </c>
      <c r="H181" s="9">
        <f>SUMIFS('2013Figures'!$J:$J,'2013Figures'!$C:$C,$A181,'2013Figures'!$H:$H,$B181,'2013Figures'!$I:$I,$C181,'2013Figures'!$B:$B,"CyToBroker",'2013Figures'!$G:$G,"P1",'2013Figures'!$E:$E,$B$1)</f>
        <v>0</v>
      </c>
      <c r="L181" s="42">
        <f>SUMIFS('2012Figures'!$J:$J,'2012Figures'!$C:$C,$A181,'2012Figures'!$H:$H,$B181,'2012Figures'!$I:$I,$C181,'2012Figures'!$E:$E,$B$1)</f>
        <v>0</v>
      </c>
      <c r="M181" s="52">
        <f>SUMIFS('2012Figures'!$J:$J,'2012Figures'!$C:$C,$A181,'2012Figures'!$H:$H,$B181,'2012Figures'!$I:$I,$C181,'2012Figures'!$B:$B,"BrokerToCy",'2012Figures'!$G:$G,"E1",'2012Figures'!$E:$E,$B$1)</f>
        <v>0</v>
      </c>
      <c r="N181" s="52">
        <f>SUMIFS('2012Figures'!$J:$J,'2012Figures'!$C:$C,$A181,'2012Figures'!$H:$H,$B181,'2012Figures'!$I:$I,$C181,'2012Figures'!$B:$B,"BrokerToCy",'2012Figures'!$G:$G,"P1",'2012Figures'!$E:$E,$B$1)</f>
        <v>0</v>
      </c>
      <c r="O181" s="52">
        <f>SUMIFS('2012Figures'!$J:$J,'2012Figures'!$C:$C,$A181,'2012Figures'!$H:$H,$B181,'2012Figures'!$I:$I,$C181,'2012Figures'!$B:$B,"CyToBroker",'2012Figures'!$G:$G,"E1",'2012Figures'!$E:$E,$B$1)</f>
        <v>0</v>
      </c>
      <c r="P181" s="52">
        <f>SUMIFS('2012Figures'!$J:$J,'2012Figures'!$C:$C,$A181,'2012Figures'!$H:$H,$B181,'2012Figures'!$I:$I,$C181,'2012Figures'!$B:$B,"CyToBroker",'2012Figures'!$G:$G,"P1",'2012Figures'!$E:$E,$B$1)</f>
        <v>0</v>
      </c>
      <c r="R181" s="46" t="str">
        <f t="shared" si="23"/>
        <v/>
      </c>
      <c r="S181" s="46" t="str">
        <f t="shared" si="23"/>
        <v/>
      </c>
      <c r="T181" s="46" t="str">
        <f t="shared" si="23"/>
        <v/>
      </c>
      <c r="U181" s="46" t="str">
        <f t="shared" si="23"/>
        <v/>
      </c>
      <c r="V181" s="46" t="str">
        <f t="shared" si="23"/>
        <v/>
      </c>
    </row>
    <row r="182" spans="1:22" x14ac:dyDescent="0.2">
      <c r="A182" s="1">
        <v>118</v>
      </c>
      <c r="B182" s="1" t="s">
        <v>109</v>
      </c>
      <c r="C182" s="8">
        <v>10</v>
      </c>
      <c r="D182" s="29">
        <f>SUMIFS('2013Figures'!$J:$J,'2013Figures'!$C:$C,$A182,'2013Figures'!$H:$H,$B182,'2013Figures'!$I:$I,$C182,'2013Figures'!$E:$E,$B$1)</f>
        <v>0</v>
      </c>
      <c r="E182" s="9">
        <f>SUMIFS('2013Figures'!$J:$J,'2013Figures'!$C:$C,$A182,'2013Figures'!$H:$H,$B182,'2013Figures'!$I:$I,$C182,'2013Figures'!$B:$B,"BrokerToCy",'2013Figures'!$G:$G,"E1",'2013Figures'!$E:$E,$B$1)</f>
        <v>0</v>
      </c>
      <c r="F182" s="9">
        <f>SUMIFS('2013Figures'!$J:$J,'2013Figures'!$C:$C,$A182,'2013Figures'!$H:$H,$B182,'2013Figures'!$I:$I,$C182,'2013Figures'!$B:$B,"BrokerToCy",'2013Figures'!$G:$G,"P1",'2013Figures'!$E:$E,$B$1)</f>
        <v>0</v>
      </c>
      <c r="G182" s="9">
        <f>SUMIFS('2013Figures'!$J:$J,'2013Figures'!$C:$C,$A182,'2013Figures'!$H:$H,$B182,'2013Figures'!$I:$I,$C182,'2013Figures'!$B:$B,"CyToBroker",'2013Figures'!$G:$G,"E1",'2013Figures'!$E:$E,$B$1)</f>
        <v>0</v>
      </c>
      <c r="H182" s="9">
        <f>SUMIFS('2013Figures'!$J:$J,'2013Figures'!$C:$C,$A182,'2013Figures'!$H:$H,$B182,'2013Figures'!$I:$I,$C182,'2013Figures'!$B:$B,"CyToBroker",'2013Figures'!$G:$G,"P1",'2013Figures'!$E:$E,$B$1)</f>
        <v>0</v>
      </c>
      <c r="J182" s="8">
        <v>201501</v>
      </c>
      <c r="L182" s="42">
        <f>SUMIFS('2012Figures'!$J:$J,'2012Figures'!$C:$C,$A182,'2012Figures'!$H:$H,$B182,'2012Figures'!$I:$I,$C182,'2012Figures'!$E:$E,$B$1)</f>
        <v>0</v>
      </c>
      <c r="M182" s="52">
        <f>SUMIFS('2012Figures'!$J:$J,'2012Figures'!$C:$C,$A182,'2012Figures'!$H:$H,$B182,'2012Figures'!$I:$I,$C182,'2012Figures'!$B:$B,"BrokerToCy",'2012Figures'!$G:$G,"E1",'2012Figures'!$E:$E,$B$1)</f>
        <v>0</v>
      </c>
      <c r="N182" s="52">
        <f>SUMIFS('2012Figures'!$J:$J,'2012Figures'!$C:$C,$A182,'2012Figures'!$H:$H,$B182,'2012Figures'!$I:$I,$C182,'2012Figures'!$B:$B,"BrokerToCy",'2012Figures'!$G:$G,"P1",'2012Figures'!$E:$E,$B$1)</f>
        <v>0</v>
      </c>
      <c r="O182" s="52">
        <f>SUMIFS('2012Figures'!$J:$J,'2012Figures'!$C:$C,$A182,'2012Figures'!$H:$H,$B182,'2012Figures'!$I:$I,$C182,'2012Figures'!$B:$B,"CyToBroker",'2012Figures'!$G:$G,"E1",'2012Figures'!$E:$E,$B$1)</f>
        <v>0</v>
      </c>
      <c r="P182" s="52">
        <f>SUMIFS('2012Figures'!$J:$J,'2012Figures'!$C:$C,$A182,'2012Figures'!$H:$H,$B182,'2012Figures'!$I:$I,$C182,'2012Figures'!$B:$B,"CyToBroker",'2012Figures'!$G:$G,"P1",'2012Figures'!$E:$E,$B$1)</f>
        <v>0</v>
      </c>
      <c r="R182" s="46" t="str">
        <f t="shared" si="23"/>
        <v/>
      </c>
      <c r="S182" s="46" t="str">
        <f t="shared" si="23"/>
        <v/>
      </c>
      <c r="T182" s="46" t="str">
        <f t="shared" si="23"/>
        <v/>
      </c>
      <c r="U182" s="46" t="str">
        <f t="shared" si="23"/>
        <v/>
      </c>
      <c r="V182" s="46" t="str">
        <f t="shared" si="23"/>
        <v/>
      </c>
    </row>
    <row r="183" spans="1:22" x14ac:dyDescent="0.2">
      <c r="A183" s="1">
        <v>118</v>
      </c>
      <c r="B183" s="1" t="s">
        <v>109</v>
      </c>
      <c r="C183" s="8">
        <v>9</v>
      </c>
      <c r="D183" s="29">
        <f>SUMIFS('2013Figures'!$J:$J,'2013Figures'!$C:$C,$A183,'2013Figures'!$H:$H,$B183,'2013Figures'!$I:$I,$C183,'2013Figures'!$E:$E,$B$1)</f>
        <v>0</v>
      </c>
      <c r="E183" s="9">
        <f>SUMIFS('2013Figures'!$J:$J,'2013Figures'!$C:$C,$A183,'2013Figures'!$H:$H,$B183,'2013Figures'!$I:$I,$C183,'2013Figures'!$B:$B,"BrokerToCy",'2013Figures'!$G:$G,"E1",'2013Figures'!$E:$E,$B$1)</f>
        <v>0</v>
      </c>
      <c r="F183" s="9">
        <f>SUMIFS('2013Figures'!$J:$J,'2013Figures'!$C:$C,$A183,'2013Figures'!$H:$H,$B183,'2013Figures'!$I:$I,$C183,'2013Figures'!$B:$B,"BrokerToCy",'2013Figures'!$G:$G,"P1",'2013Figures'!$E:$E,$B$1)</f>
        <v>0</v>
      </c>
      <c r="G183" s="9">
        <f>SUMIFS('2013Figures'!$J:$J,'2013Figures'!$C:$C,$A183,'2013Figures'!$H:$H,$B183,'2013Figures'!$I:$I,$C183,'2013Figures'!$B:$B,"CyToBroker",'2013Figures'!$G:$G,"E1",'2013Figures'!$E:$E,$B$1)</f>
        <v>0</v>
      </c>
      <c r="H183" s="9">
        <f>SUMIFS('2013Figures'!$J:$J,'2013Figures'!$C:$C,$A183,'2013Figures'!$H:$H,$B183,'2013Figures'!$I:$I,$C183,'2013Figures'!$B:$B,"CyToBroker",'2013Figures'!$G:$G,"P1",'2013Figures'!$E:$E,$B$1)</f>
        <v>0</v>
      </c>
      <c r="J183" s="8">
        <v>201401</v>
      </c>
      <c r="L183" s="42">
        <f>SUMIFS('2012Figures'!$J:$J,'2012Figures'!$C:$C,$A183,'2012Figures'!$H:$H,$B183,'2012Figures'!$I:$I,$C183,'2012Figures'!$E:$E,$B$1)</f>
        <v>0</v>
      </c>
      <c r="M183" s="52">
        <f>SUMIFS('2012Figures'!$J:$J,'2012Figures'!$C:$C,$A183,'2012Figures'!$H:$H,$B183,'2012Figures'!$I:$I,$C183,'2012Figures'!$B:$B,"BrokerToCy",'2012Figures'!$G:$G,"E1",'2012Figures'!$E:$E,$B$1)</f>
        <v>0</v>
      </c>
      <c r="N183" s="52">
        <f>SUMIFS('2012Figures'!$J:$J,'2012Figures'!$C:$C,$A183,'2012Figures'!$H:$H,$B183,'2012Figures'!$I:$I,$C183,'2012Figures'!$B:$B,"BrokerToCy",'2012Figures'!$G:$G,"P1",'2012Figures'!$E:$E,$B$1)</f>
        <v>0</v>
      </c>
      <c r="O183" s="52">
        <f>SUMIFS('2012Figures'!$J:$J,'2012Figures'!$C:$C,$A183,'2012Figures'!$H:$H,$B183,'2012Figures'!$I:$I,$C183,'2012Figures'!$B:$B,"CyToBroker",'2012Figures'!$G:$G,"E1",'2012Figures'!$E:$E,$B$1)</f>
        <v>0</v>
      </c>
      <c r="P183" s="52">
        <f>SUMIFS('2012Figures'!$J:$J,'2012Figures'!$C:$C,$A183,'2012Figures'!$H:$H,$B183,'2012Figures'!$I:$I,$C183,'2012Figures'!$B:$B,"CyToBroker",'2012Figures'!$G:$G,"P1",'2012Figures'!$E:$E,$B$1)</f>
        <v>0</v>
      </c>
      <c r="R183" s="46" t="str">
        <f t="shared" si="23"/>
        <v/>
      </c>
      <c r="S183" s="46" t="str">
        <f t="shared" si="23"/>
        <v/>
      </c>
      <c r="T183" s="46" t="str">
        <f t="shared" si="23"/>
        <v/>
      </c>
      <c r="U183" s="46" t="str">
        <f t="shared" si="23"/>
        <v/>
      </c>
      <c r="V183" s="46" t="str">
        <f t="shared" si="23"/>
        <v/>
      </c>
    </row>
    <row r="184" spans="1:22" x14ac:dyDescent="0.2">
      <c r="A184" s="1">
        <v>118</v>
      </c>
      <c r="B184" s="1" t="s">
        <v>109</v>
      </c>
      <c r="C184" s="8">
        <v>8</v>
      </c>
      <c r="D184" s="29">
        <f>SUMIFS('2013Figures'!$J:$J,'2013Figures'!$C:$C,$A184,'2013Figures'!$H:$H,$B184,'2013Figures'!$I:$I,$C184,'2013Figures'!$E:$E,$B$1)</f>
        <v>0</v>
      </c>
      <c r="E184" s="9">
        <f>SUMIFS('2013Figures'!$J:$J,'2013Figures'!$C:$C,$A184,'2013Figures'!$H:$H,$B184,'2013Figures'!$I:$I,$C184,'2013Figures'!$B:$B,"BrokerToCy",'2013Figures'!$G:$G,"E1",'2013Figures'!$E:$E,$B$1)</f>
        <v>0</v>
      </c>
      <c r="F184" s="9">
        <f>SUMIFS('2013Figures'!$J:$J,'2013Figures'!$C:$C,$A184,'2013Figures'!$H:$H,$B184,'2013Figures'!$I:$I,$C184,'2013Figures'!$B:$B,"BrokerToCy",'2013Figures'!$G:$G,"P1",'2013Figures'!$E:$E,$B$1)</f>
        <v>0</v>
      </c>
      <c r="G184" s="9">
        <f>SUMIFS('2013Figures'!$J:$J,'2013Figures'!$C:$C,$A184,'2013Figures'!$H:$H,$B184,'2013Figures'!$I:$I,$C184,'2013Figures'!$B:$B,"CyToBroker",'2013Figures'!$G:$G,"E1",'2013Figures'!$E:$E,$B$1)</f>
        <v>0</v>
      </c>
      <c r="H184" s="9">
        <f>SUMIFS('2013Figures'!$J:$J,'2013Figures'!$C:$C,$A184,'2013Figures'!$H:$H,$B184,'2013Figures'!$I:$I,$C184,'2013Figures'!$B:$B,"CyToBroker",'2013Figures'!$G:$G,"P1",'2013Figures'!$E:$E,$B$1)</f>
        <v>0</v>
      </c>
      <c r="I184" s="30"/>
      <c r="J184" s="31">
        <v>201301</v>
      </c>
      <c r="K184" s="30"/>
      <c r="L184" s="42">
        <f>SUMIFS('2012Figures'!$J:$J,'2012Figures'!$C:$C,$A184,'2012Figures'!$H:$H,$B184,'2012Figures'!$I:$I,$C184,'2012Figures'!$E:$E,$B$1)</f>
        <v>0</v>
      </c>
      <c r="M184" s="52">
        <f>SUMIFS('2012Figures'!$J:$J,'2012Figures'!$C:$C,$A184,'2012Figures'!$H:$H,$B184,'2012Figures'!$I:$I,$C184,'2012Figures'!$B:$B,"BrokerToCy",'2012Figures'!$G:$G,"E1",'2012Figures'!$E:$E,$B$1)</f>
        <v>0</v>
      </c>
      <c r="N184" s="52">
        <f>SUMIFS('2012Figures'!$J:$J,'2012Figures'!$C:$C,$A184,'2012Figures'!$H:$H,$B184,'2012Figures'!$I:$I,$C184,'2012Figures'!$B:$B,"BrokerToCy",'2012Figures'!$G:$G,"P1",'2012Figures'!$E:$E,$B$1)</f>
        <v>0</v>
      </c>
      <c r="O184" s="52">
        <f>SUMIFS('2012Figures'!$J:$J,'2012Figures'!$C:$C,$A184,'2012Figures'!$H:$H,$B184,'2012Figures'!$I:$I,$C184,'2012Figures'!$B:$B,"CyToBroker",'2012Figures'!$G:$G,"E1",'2012Figures'!$E:$E,$B$1)</f>
        <v>0</v>
      </c>
      <c r="P184" s="52">
        <f>SUMIFS('2012Figures'!$J:$J,'2012Figures'!$C:$C,$A184,'2012Figures'!$H:$H,$B184,'2012Figures'!$I:$I,$C184,'2012Figures'!$B:$B,"CyToBroker",'2012Figures'!$G:$G,"P1",'2012Figures'!$E:$E,$B$1)</f>
        <v>0</v>
      </c>
      <c r="Q184" s="30"/>
      <c r="R184" s="46" t="str">
        <f t="shared" si="23"/>
        <v/>
      </c>
      <c r="S184" s="46" t="str">
        <f t="shared" si="23"/>
        <v/>
      </c>
      <c r="T184" s="46" t="str">
        <f t="shared" si="23"/>
        <v/>
      </c>
      <c r="U184" s="46" t="str">
        <f t="shared" si="23"/>
        <v/>
      </c>
      <c r="V184" s="46" t="str">
        <f t="shared" si="23"/>
        <v/>
      </c>
    </row>
    <row r="185" spans="1:22" x14ac:dyDescent="0.2">
      <c r="A185" s="1">
        <v>118</v>
      </c>
      <c r="B185" s="1" t="s">
        <v>109</v>
      </c>
      <c r="C185" s="8">
        <v>7</v>
      </c>
      <c r="D185" s="29">
        <f>SUMIFS('2013Figures'!$J:$J,'2013Figures'!$C:$C,$A185,'2013Figures'!$H:$H,$B185,'2013Figures'!$I:$I,$C185,'2013Figures'!$E:$E,$B$1)</f>
        <v>0</v>
      </c>
      <c r="E185" s="9">
        <f>SUMIFS('2013Figures'!$J:$J,'2013Figures'!$C:$C,$A185,'2013Figures'!$H:$H,$B185,'2013Figures'!$I:$I,$C185,'2013Figures'!$B:$B,"BrokerToCy",'2013Figures'!$G:$G,"E1",'2013Figures'!$E:$E,$B$1)</f>
        <v>0</v>
      </c>
      <c r="F185" s="9">
        <f>SUMIFS('2013Figures'!$J:$J,'2013Figures'!$C:$C,$A185,'2013Figures'!$H:$H,$B185,'2013Figures'!$I:$I,$C185,'2013Figures'!$B:$B,"BrokerToCy",'2013Figures'!$G:$G,"P1",'2013Figures'!$E:$E,$B$1)</f>
        <v>0</v>
      </c>
      <c r="G185" s="9">
        <f>SUMIFS('2013Figures'!$J:$J,'2013Figures'!$C:$C,$A185,'2013Figures'!$H:$H,$B185,'2013Figures'!$I:$I,$C185,'2013Figures'!$B:$B,"CyToBroker",'2013Figures'!$G:$G,"E1",'2013Figures'!$E:$E,$B$1)</f>
        <v>0</v>
      </c>
      <c r="H185" s="9">
        <f>SUMIFS('2013Figures'!$J:$J,'2013Figures'!$C:$C,$A185,'2013Figures'!$H:$H,$B185,'2013Figures'!$I:$I,$C185,'2013Figures'!$B:$B,"CyToBroker",'2013Figures'!$G:$G,"P1",'2013Figures'!$E:$E,$B$1)</f>
        <v>0</v>
      </c>
      <c r="J185" s="8">
        <v>201201</v>
      </c>
      <c r="L185" s="42">
        <f>SUMIFS('2012Figures'!$J:$J,'2012Figures'!$C:$C,$A185,'2012Figures'!$H:$H,$B185,'2012Figures'!$I:$I,$C185,'2012Figures'!$E:$E,$B$1)</f>
        <v>0</v>
      </c>
      <c r="M185" s="52">
        <f>SUMIFS('2012Figures'!$J:$J,'2012Figures'!$C:$C,$A185,'2012Figures'!$H:$H,$B185,'2012Figures'!$I:$I,$C185,'2012Figures'!$B:$B,"BrokerToCy",'2012Figures'!$G:$G,"E1",'2012Figures'!$E:$E,$B$1)</f>
        <v>0</v>
      </c>
      <c r="N185" s="52">
        <f>SUMIFS('2012Figures'!$J:$J,'2012Figures'!$C:$C,$A185,'2012Figures'!$H:$H,$B185,'2012Figures'!$I:$I,$C185,'2012Figures'!$B:$B,"BrokerToCy",'2012Figures'!$G:$G,"P1",'2012Figures'!$E:$E,$B$1)</f>
        <v>0</v>
      </c>
      <c r="O185" s="52">
        <f>SUMIFS('2012Figures'!$J:$J,'2012Figures'!$C:$C,$A185,'2012Figures'!$H:$H,$B185,'2012Figures'!$I:$I,$C185,'2012Figures'!$B:$B,"CyToBroker",'2012Figures'!$G:$G,"E1",'2012Figures'!$E:$E,$B$1)</f>
        <v>0</v>
      </c>
      <c r="P185" s="52">
        <f>SUMIFS('2012Figures'!$J:$J,'2012Figures'!$C:$C,$A185,'2012Figures'!$H:$H,$B185,'2012Figures'!$I:$I,$C185,'2012Figures'!$B:$B,"CyToBroker",'2012Figures'!$G:$G,"P1",'2012Figures'!$E:$E,$B$1)</f>
        <v>0</v>
      </c>
      <c r="R185" s="46" t="str">
        <f t="shared" si="23"/>
        <v/>
      </c>
      <c r="S185" s="46" t="str">
        <f t="shared" si="23"/>
        <v/>
      </c>
      <c r="T185" s="46" t="str">
        <f t="shared" si="23"/>
        <v/>
      </c>
      <c r="U185" s="46" t="str">
        <f t="shared" si="23"/>
        <v/>
      </c>
      <c r="V185" s="46" t="str">
        <f t="shared" si="23"/>
        <v/>
      </c>
    </row>
    <row r="186" spans="1:22" x14ac:dyDescent="0.2">
      <c r="A186" s="1">
        <v>118</v>
      </c>
      <c r="B186" s="1" t="s">
        <v>109</v>
      </c>
      <c r="C186" s="8">
        <v>6</v>
      </c>
      <c r="D186" s="29">
        <f>SUMIFS('2013Figures'!$J:$J,'2013Figures'!$C:$C,$A186,'2013Figures'!$H:$H,$B186,'2013Figures'!$I:$I,$C186,'2013Figures'!$E:$E,$B$1)</f>
        <v>0</v>
      </c>
      <c r="E186" s="9">
        <f>SUMIFS('2013Figures'!$J:$J,'2013Figures'!$C:$C,$A186,'2013Figures'!$H:$H,$B186,'2013Figures'!$I:$I,$C186,'2013Figures'!$B:$B,"BrokerToCy",'2013Figures'!$G:$G,"E1",'2013Figures'!$E:$E,$B$1)</f>
        <v>0</v>
      </c>
      <c r="F186" s="9">
        <f>SUMIFS('2013Figures'!$J:$J,'2013Figures'!$C:$C,$A186,'2013Figures'!$H:$H,$B186,'2013Figures'!$I:$I,$C186,'2013Figures'!$B:$B,"BrokerToCy",'2013Figures'!$G:$G,"P1",'2013Figures'!$E:$E,$B$1)</f>
        <v>0</v>
      </c>
      <c r="G186" s="9">
        <f>SUMIFS('2013Figures'!$J:$J,'2013Figures'!$C:$C,$A186,'2013Figures'!$H:$H,$B186,'2013Figures'!$I:$I,$C186,'2013Figures'!$B:$B,"CyToBroker",'2013Figures'!$G:$G,"E1",'2013Figures'!$E:$E,$B$1)</f>
        <v>0</v>
      </c>
      <c r="H186" s="9">
        <f>SUMIFS('2013Figures'!$J:$J,'2013Figures'!$C:$C,$A186,'2013Figures'!$H:$H,$B186,'2013Figures'!$I:$I,$C186,'2013Figures'!$B:$B,"CyToBroker",'2013Figures'!$G:$G,"P1",'2013Figures'!$E:$E,$B$1)</f>
        <v>0</v>
      </c>
      <c r="J186" s="8">
        <v>201101</v>
      </c>
      <c r="L186" s="42">
        <f>SUMIFS('2012Figures'!$J:$J,'2012Figures'!$C:$C,$A186,'2012Figures'!$H:$H,$B186,'2012Figures'!$I:$I,$C186,'2012Figures'!$E:$E,$B$1)</f>
        <v>0</v>
      </c>
      <c r="M186" s="52">
        <f>SUMIFS('2012Figures'!$J:$J,'2012Figures'!$C:$C,$A186,'2012Figures'!$H:$H,$B186,'2012Figures'!$I:$I,$C186,'2012Figures'!$B:$B,"BrokerToCy",'2012Figures'!$G:$G,"E1",'2012Figures'!$E:$E,$B$1)</f>
        <v>0</v>
      </c>
      <c r="N186" s="52">
        <f>SUMIFS('2012Figures'!$J:$J,'2012Figures'!$C:$C,$A186,'2012Figures'!$H:$H,$B186,'2012Figures'!$I:$I,$C186,'2012Figures'!$B:$B,"BrokerToCy",'2012Figures'!$G:$G,"P1",'2012Figures'!$E:$E,$B$1)</f>
        <v>0</v>
      </c>
      <c r="O186" s="52">
        <f>SUMIFS('2012Figures'!$J:$J,'2012Figures'!$C:$C,$A186,'2012Figures'!$H:$H,$B186,'2012Figures'!$I:$I,$C186,'2012Figures'!$B:$B,"CyToBroker",'2012Figures'!$G:$G,"E1",'2012Figures'!$E:$E,$B$1)</f>
        <v>0</v>
      </c>
      <c r="P186" s="52">
        <f>SUMIFS('2012Figures'!$J:$J,'2012Figures'!$C:$C,$A186,'2012Figures'!$H:$H,$B186,'2012Figures'!$I:$I,$C186,'2012Figures'!$B:$B,"CyToBroker",'2012Figures'!$G:$G,"P1",'2012Figures'!$E:$E,$B$1)</f>
        <v>0</v>
      </c>
      <c r="R186" s="46" t="str">
        <f t="shared" si="23"/>
        <v/>
      </c>
      <c r="S186" s="46" t="str">
        <f t="shared" si="23"/>
        <v/>
      </c>
      <c r="T186" s="46" t="str">
        <f t="shared" si="23"/>
        <v/>
      </c>
      <c r="U186" s="46" t="str">
        <f t="shared" si="23"/>
        <v/>
      </c>
      <c r="V186" s="46" t="str">
        <f t="shared" si="23"/>
        <v/>
      </c>
    </row>
    <row r="187" spans="1:22" x14ac:dyDescent="0.2">
      <c r="A187" s="1">
        <v>118</v>
      </c>
      <c r="B187" s="1" t="s">
        <v>109</v>
      </c>
      <c r="C187" s="8">
        <v>5</v>
      </c>
      <c r="D187" s="29">
        <f>SUMIFS('2013Figures'!$J:$J,'2013Figures'!$C:$C,$A187,'2013Figures'!$H:$H,$B187,'2013Figures'!$I:$I,$C187,'2013Figures'!$E:$E,$B$1)</f>
        <v>0</v>
      </c>
      <c r="E187" s="9">
        <f>SUMIFS('2013Figures'!$J:$J,'2013Figures'!$C:$C,$A187,'2013Figures'!$H:$H,$B187,'2013Figures'!$I:$I,$C187,'2013Figures'!$B:$B,"BrokerToCy",'2013Figures'!$G:$G,"E1",'2013Figures'!$E:$E,$B$1)</f>
        <v>0</v>
      </c>
      <c r="F187" s="9">
        <f>SUMIFS('2013Figures'!$J:$J,'2013Figures'!$C:$C,$A187,'2013Figures'!$H:$H,$B187,'2013Figures'!$I:$I,$C187,'2013Figures'!$B:$B,"BrokerToCy",'2013Figures'!$G:$G,"P1",'2013Figures'!$E:$E,$B$1)</f>
        <v>0</v>
      </c>
      <c r="G187" s="9">
        <f>SUMIFS('2013Figures'!$J:$J,'2013Figures'!$C:$C,$A187,'2013Figures'!$H:$H,$B187,'2013Figures'!$I:$I,$C187,'2013Figures'!$B:$B,"CyToBroker",'2013Figures'!$G:$G,"E1",'2013Figures'!$E:$E,$B$1)</f>
        <v>0</v>
      </c>
      <c r="H187" s="9">
        <f>SUMIFS('2013Figures'!$J:$J,'2013Figures'!$C:$C,$A187,'2013Figures'!$H:$H,$B187,'2013Figures'!$I:$I,$C187,'2013Figures'!$B:$B,"CyToBroker",'2013Figures'!$G:$G,"P1",'2013Figures'!$E:$E,$B$1)</f>
        <v>0</v>
      </c>
      <c r="J187" s="8">
        <v>201001</v>
      </c>
      <c r="L187" s="42">
        <f>SUMIFS('2012Figures'!$J:$J,'2012Figures'!$C:$C,$A187,'2012Figures'!$H:$H,$B187,'2012Figures'!$I:$I,$C187,'2012Figures'!$E:$E,$B$1)</f>
        <v>0</v>
      </c>
      <c r="M187" s="52">
        <f>SUMIFS('2012Figures'!$J:$J,'2012Figures'!$C:$C,$A187,'2012Figures'!$H:$H,$B187,'2012Figures'!$I:$I,$C187,'2012Figures'!$B:$B,"BrokerToCy",'2012Figures'!$G:$G,"E1",'2012Figures'!$E:$E,$B$1)</f>
        <v>0</v>
      </c>
      <c r="N187" s="52">
        <f>SUMIFS('2012Figures'!$J:$J,'2012Figures'!$C:$C,$A187,'2012Figures'!$H:$H,$B187,'2012Figures'!$I:$I,$C187,'2012Figures'!$B:$B,"BrokerToCy",'2012Figures'!$G:$G,"P1",'2012Figures'!$E:$E,$B$1)</f>
        <v>0</v>
      </c>
      <c r="O187" s="52">
        <f>SUMIFS('2012Figures'!$J:$J,'2012Figures'!$C:$C,$A187,'2012Figures'!$H:$H,$B187,'2012Figures'!$I:$I,$C187,'2012Figures'!$B:$B,"CyToBroker",'2012Figures'!$G:$G,"E1",'2012Figures'!$E:$E,$B$1)</f>
        <v>0</v>
      </c>
      <c r="P187" s="52">
        <f>SUMIFS('2012Figures'!$J:$J,'2012Figures'!$C:$C,$A187,'2012Figures'!$H:$H,$B187,'2012Figures'!$I:$I,$C187,'2012Figures'!$B:$B,"CyToBroker",'2012Figures'!$G:$G,"P1",'2012Figures'!$E:$E,$B$1)</f>
        <v>0</v>
      </c>
      <c r="R187" s="46" t="str">
        <f t="shared" si="23"/>
        <v/>
      </c>
      <c r="S187" s="46" t="str">
        <f t="shared" si="23"/>
        <v/>
      </c>
      <c r="T187" s="46" t="str">
        <f t="shared" si="23"/>
        <v/>
      </c>
      <c r="U187" s="46" t="str">
        <f t="shared" si="23"/>
        <v/>
      </c>
      <c r="V187" s="46" t="str">
        <f t="shared" si="23"/>
        <v/>
      </c>
    </row>
    <row r="188" spans="1:22" x14ac:dyDescent="0.2">
      <c r="A188" s="1">
        <v>118</v>
      </c>
      <c r="B188" s="1" t="s">
        <v>109</v>
      </c>
      <c r="C188" s="8">
        <v>4</v>
      </c>
      <c r="D188" s="29">
        <f>SUMIFS('2013Figures'!$J:$J,'2013Figures'!$C:$C,$A188,'2013Figures'!$H:$H,$B188,'2013Figures'!$I:$I,$C188,'2013Figures'!$E:$E,$B$1)</f>
        <v>0</v>
      </c>
      <c r="E188" s="9">
        <f>SUMIFS('2013Figures'!$J:$J,'2013Figures'!$C:$C,$A188,'2013Figures'!$H:$H,$B188,'2013Figures'!$I:$I,$C188,'2013Figures'!$B:$B,"BrokerToCy",'2013Figures'!$G:$G,"E1",'2013Figures'!$E:$E,$B$1)</f>
        <v>0</v>
      </c>
      <c r="F188" s="9">
        <f>SUMIFS('2013Figures'!$J:$J,'2013Figures'!$C:$C,$A188,'2013Figures'!$H:$H,$B188,'2013Figures'!$I:$I,$C188,'2013Figures'!$B:$B,"BrokerToCy",'2013Figures'!$G:$G,"P1",'2013Figures'!$E:$E,$B$1)</f>
        <v>0</v>
      </c>
      <c r="G188" s="9">
        <f>SUMIFS('2013Figures'!$J:$J,'2013Figures'!$C:$C,$A188,'2013Figures'!$H:$H,$B188,'2013Figures'!$I:$I,$C188,'2013Figures'!$B:$B,"CyToBroker",'2013Figures'!$G:$G,"E1",'2013Figures'!$E:$E,$B$1)</f>
        <v>0</v>
      </c>
      <c r="H188" s="9">
        <f>SUMIFS('2013Figures'!$J:$J,'2013Figures'!$C:$C,$A188,'2013Figures'!$H:$H,$B188,'2013Figures'!$I:$I,$C188,'2013Figures'!$B:$B,"CyToBroker",'2013Figures'!$G:$G,"P1",'2013Figures'!$E:$E,$B$1)</f>
        <v>0</v>
      </c>
      <c r="J188" s="8">
        <v>200901</v>
      </c>
      <c r="L188" s="42">
        <f>SUMIFS('2012Figures'!$J:$J,'2012Figures'!$C:$C,$A188,'2012Figures'!$H:$H,$B188,'2012Figures'!$I:$I,$C188,'2012Figures'!$E:$E,$B$1)</f>
        <v>0</v>
      </c>
      <c r="M188" s="52">
        <f>SUMIFS('2012Figures'!$J:$J,'2012Figures'!$C:$C,$A188,'2012Figures'!$H:$H,$B188,'2012Figures'!$I:$I,$C188,'2012Figures'!$B:$B,"BrokerToCy",'2012Figures'!$G:$G,"E1",'2012Figures'!$E:$E,$B$1)</f>
        <v>0</v>
      </c>
      <c r="N188" s="52">
        <f>SUMIFS('2012Figures'!$J:$J,'2012Figures'!$C:$C,$A188,'2012Figures'!$H:$H,$B188,'2012Figures'!$I:$I,$C188,'2012Figures'!$B:$B,"BrokerToCy",'2012Figures'!$G:$G,"P1",'2012Figures'!$E:$E,$B$1)</f>
        <v>0</v>
      </c>
      <c r="O188" s="52">
        <f>SUMIFS('2012Figures'!$J:$J,'2012Figures'!$C:$C,$A188,'2012Figures'!$H:$H,$B188,'2012Figures'!$I:$I,$C188,'2012Figures'!$B:$B,"CyToBroker",'2012Figures'!$G:$G,"E1",'2012Figures'!$E:$E,$B$1)</f>
        <v>0</v>
      </c>
      <c r="P188" s="52">
        <f>SUMIFS('2012Figures'!$J:$J,'2012Figures'!$C:$C,$A188,'2012Figures'!$H:$H,$B188,'2012Figures'!$I:$I,$C188,'2012Figures'!$B:$B,"CyToBroker",'2012Figures'!$G:$G,"P1",'2012Figures'!$E:$E,$B$1)</f>
        <v>0</v>
      </c>
      <c r="R188" s="46" t="str">
        <f t="shared" si="23"/>
        <v/>
      </c>
      <c r="S188" s="46" t="str">
        <f t="shared" si="23"/>
        <v/>
      </c>
      <c r="T188" s="46" t="str">
        <f t="shared" si="23"/>
        <v/>
      </c>
      <c r="U188" s="46" t="str">
        <f t="shared" si="23"/>
        <v/>
      </c>
      <c r="V188" s="46" t="str">
        <f t="shared" si="23"/>
        <v/>
      </c>
    </row>
    <row r="189" spans="1:22" x14ac:dyDescent="0.2">
      <c r="A189" s="1">
        <v>118</v>
      </c>
      <c r="B189" s="1" t="s">
        <v>109</v>
      </c>
      <c r="C189" s="8">
        <v>3</v>
      </c>
      <c r="D189" s="29">
        <f>SUMIFS('2013Figures'!$J:$J,'2013Figures'!$C:$C,$A189,'2013Figures'!$H:$H,$B189,'2013Figures'!$I:$I,$C189,'2013Figures'!$E:$E,$B$1)</f>
        <v>0</v>
      </c>
      <c r="E189" s="9">
        <f>SUMIFS('2013Figures'!$J:$J,'2013Figures'!$C:$C,$A189,'2013Figures'!$H:$H,$B189,'2013Figures'!$I:$I,$C189,'2013Figures'!$B:$B,"BrokerToCy",'2013Figures'!$G:$G,"E1",'2013Figures'!$E:$E,$B$1)</f>
        <v>0</v>
      </c>
      <c r="F189" s="9">
        <f>SUMIFS('2013Figures'!$J:$J,'2013Figures'!$C:$C,$A189,'2013Figures'!$H:$H,$B189,'2013Figures'!$I:$I,$C189,'2013Figures'!$B:$B,"BrokerToCy",'2013Figures'!$G:$G,"P1",'2013Figures'!$E:$E,$B$1)</f>
        <v>0</v>
      </c>
      <c r="G189" s="9">
        <f>SUMIFS('2013Figures'!$J:$J,'2013Figures'!$C:$C,$A189,'2013Figures'!$H:$H,$B189,'2013Figures'!$I:$I,$C189,'2013Figures'!$B:$B,"CyToBroker",'2013Figures'!$G:$G,"E1",'2013Figures'!$E:$E,$B$1)</f>
        <v>0</v>
      </c>
      <c r="H189" s="9">
        <f>SUMIFS('2013Figures'!$J:$J,'2013Figures'!$C:$C,$A189,'2013Figures'!$H:$H,$B189,'2013Figures'!$I:$I,$C189,'2013Figures'!$B:$B,"CyToBroker",'2013Figures'!$G:$G,"P1",'2013Figures'!$E:$E,$B$1)</f>
        <v>0</v>
      </c>
      <c r="J189" s="8">
        <v>200801</v>
      </c>
      <c r="L189" s="42">
        <f>SUMIFS('2012Figures'!$J:$J,'2012Figures'!$C:$C,$A189,'2012Figures'!$H:$H,$B189,'2012Figures'!$I:$I,$C189,'2012Figures'!$E:$E,$B$1)</f>
        <v>0</v>
      </c>
      <c r="M189" s="52">
        <f>SUMIFS('2012Figures'!$J:$J,'2012Figures'!$C:$C,$A189,'2012Figures'!$H:$H,$B189,'2012Figures'!$I:$I,$C189,'2012Figures'!$B:$B,"BrokerToCy",'2012Figures'!$G:$G,"E1",'2012Figures'!$E:$E,$B$1)</f>
        <v>0</v>
      </c>
      <c r="N189" s="52">
        <f>SUMIFS('2012Figures'!$J:$J,'2012Figures'!$C:$C,$A189,'2012Figures'!$H:$H,$B189,'2012Figures'!$I:$I,$C189,'2012Figures'!$B:$B,"BrokerToCy",'2012Figures'!$G:$G,"P1",'2012Figures'!$E:$E,$B$1)</f>
        <v>0</v>
      </c>
      <c r="O189" s="52">
        <f>SUMIFS('2012Figures'!$J:$J,'2012Figures'!$C:$C,$A189,'2012Figures'!$H:$H,$B189,'2012Figures'!$I:$I,$C189,'2012Figures'!$B:$B,"CyToBroker",'2012Figures'!$G:$G,"E1",'2012Figures'!$E:$E,$B$1)</f>
        <v>0</v>
      </c>
      <c r="P189" s="52">
        <f>SUMIFS('2012Figures'!$J:$J,'2012Figures'!$C:$C,$A189,'2012Figures'!$H:$H,$B189,'2012Figures'!$I:$I,$C189,'2012Figures'!$B:$B,"CyToBroker",'2012Figures'!$G:$G,"P1",'2012Figures'!$E:$E,$B$1)</f>
        <v>0</v>
      </c>
      <c r="R189" s="46" t="str">
        <f t="shared" si="23"/>
        <v/>
      </c>
      <c r="S189" s="46" t="str">
        <f t="shared" si="23"/>
        <v/>
      </c>
      <c r="T189" s="46" t="str">
        <f t="shared" si="23"/>
        <v/>
      </c>
      <c r="U189" s="46" t="str">
        <f t="shared" si="23"/>
        <v/>
      </c>
      <c r="V189" s="46" t="str">
        <f t="shared" si="23"/>
        <v/>
      </c>
    </row>
    <row r="190" spans="1:22" x14ac:dyDescent="0.2">
      <c r="A190" s="1">
        <v>118</v>
      </c>
      <c r="B190" s="1" t="s">
        <v>109</v>
      </c>
      <c r="C190" s="8">
        <v>2</v>
      </c>
      <c r="D190" s="29">
        <f>SUMIFS('2013Figures'!$J:$J,'2013Figures'!$C:$C,$A190,'2013Figures'!$H:$H,$B190,'2013Figures'!$I:$I,$C190,'2013Figures'!$E:$E,$B$1)</f>
        <v>0</v>
      </c>
      <c r="E190" s="9">
        <f>SUMIFS('2013Figures'!$J:$J,'2013Figures'!$C:$C,$A190,'2013Figures'!$H:$H,$B190,'2013Figures'!$I:$I,$C190,'2013Figures'!$B:$B,"BrokerToCy",'2013Figures'!$G:$G,"E1",'2013Figures'!$E:$E,$B$1)</f>
        <v>0</v>
      </c>
      <c r="F190" s="9">
        <f>SUMIFS('2013Figures'!$J:$J,'2013Figures'!$C:$C,$A190,'2013Figures'!$H:$H,$B190,'2013Figures'!$I:$I,$C190,'2013Figures'!$B:$B,"BrokerToCy",'2013Figures'!$G:$G,"P1",'2013Figures'!$E:$E,$B$1)</f>
        <v>0</v>
      </c>
      <c r="G190" s="9">
        <f>SUMIFS('2013Figures'!$J:$J,'2013Figures'!$C:$C,$A190,'2013Figures'!$H:$H,$B190,'2013Figures'!$I:$I,$C190,'2013Figures'!$B:$B,"CyToBroker",'2013Figures'!$G:$G,"E1",'2013Figures'!$E:$E,$B$1)</f>
        <v>0</v>
      </c>
      <c r="H190" s="9">
        <f>SUMIFS('2013Figures'!$J:$J,'2013Figures'!$C:$C,$A190,'2013Figures'!$H:$H,$B190,'2013Figures'!$I:$I,$C190,'2013Figures'!$B:$B,"CyToBroker",'2013Figures'!$G:$G,"P1",'2013Figures'!$E:$E,$B$1)</f>
        <v>0</v>
      </c>
      <c r="J190" s="8">
        <v>200701</v>
      </c>
      <c r="L190" s="42">
        <f>SUMIFS('2012Figures'!$J:$J,'2012Figures'!$C:$C,$A190,'2012Figures'!$H:$H,$B190,'2012Figures'!$I:$I,$C190,'2012Figures'!$E:$E,$B$1)</f>
        <v>0</v>
      </c>
      <c r="M190" s="52">
        <f>SUMIFS('2012Figures'!$J:$J,'2012Figures'!$C:$C,$A190,'2012Figures'!$H:$H,$B190,'2012Figures'!$I:$I,$C190,'2012Figures'!$B:$B,"BrokerToCy",'2012Figures'!$G:$G,"E1",'2012Figures'!$E:$E,$B$1)</f>
        <v>0</v>
      </c>
      <c r="N190" s="52">
        <f>SUMIFS('2012Figures'!$J:$J,'2012Figures'!$C:$C,$A190,'2012Figures'!$H:$H,$B190,'2012Figures'!$I:$I,$C190,'2012Figures'!$B:$B,"BrokerToCy",'2012Figures'!$G:$G,"P1",'2012Figures'!$E:$E,$B$1)</f>
        <v>0</v>
      </c>
      <c r="O190" s="52">
        <f>SUMIFS('2012Figures'!$J:$J,'2012Figures'!$C:$C,$A190,'2012Figures'!$H:$H,$B190,'2012Figures'!$I:$I,$C190,'2012Figures'!$B:$B,"CyToBroker",'2012Figures'!$G:$G,"E1",'2012Figures'!$E:$E,$B$1)</f>
        <v>0</v>
      </c>
      <c r="P190" s="52">
        <f>SUMIFS('2012Figures'!$J:$J,'2012Figures'!$C:$C,$A190,'2012Figures'!$H:$H,$B190,'2012Figures'!$I:$I,$C190,'2012Figures'!$B:$B,"CyToBroker",'2012Figures'!$G:$G,"P1",'2012Figures'!$E:$E,$B$1)</f>
        <v>0</v>
      </c>
      <c r="R190" s="46" t="str">
        <f t="shared" si="23"/>
        <v/>
      </c>
      <c r="S190" s="46" t="str">
        <f t="shared" si="23"/>
        <v/>
      </c>
      <c r="T190" s="46" t="str">
        <f t="shared" si="23"/>
        <v/>
      </c>
      <c r="U190" s="46" t="str">
        <f t="shared" si="23"/>
        <v/>
      </c>
      <c r="V190" s="46" t="str">
        <f t="shared" si="23"/>
        <v/>
      </c>
    </row>
    <row r="191" spans="1:22" x14ac:dyDescent="0.2">
      <c r="A191" s="1">
        <v>118</v>
      </c>
      <c r="B191" s="1" t="s">
        <v>109</v>
      </c>
      <c r="C191" s="8">
        <v>1</v>
      </c>
      <c r="D191" s="29">
        <f>SUMIFS('2013Figures'!$J:$J,'2013Figures'!$C:$C,$A191,'2013Figures'!$H:$H,$B191,'2013Figures'!$I:$I,$C191,'2013Figures'!$E:$E,$B$1)</f>
        <v>0</v>
      </c>
      <c r="E191" s="9">
        <f>SUMIFS('2013Figures'!$J:$J,'2013Figures'!$C:$C,$A191,'2013Figures'!$H:$H,$B191,'2013Figures'!$I:$I,$C191,'2013Figures'!$B:$B,"BrokerToCy",'2013Figures'!$G:$G,"E1",'2013Figures'!$E:$E,$B$1)</f>
        <v>0</v>
      </c>
      <c r="F191" s="9">
        <f>SUMIFS('2013Figures'!$J:$J,'2013Figures'!$C:$C,$A191,'2013Figures'!$H:$H,$B191,'2013Figures'!$I:$I,$C191,'2013Figures'!$B:$B,"BrokerToCy",'2013Figures'!$G:$G,"P1",'2013Figures'!$E:$E,$B$1)</f>
        <v>0</v>
      </c>
      <c r="G191" s="9">
        <f>SUMIFS('2013Figures'!$J:$J,'2013Figures'!$C:$C,$A191,'2013Figures'!$H:$H,$B191,'2013Figures'!$I:$I,$C191,'2013Figures'!$B:$B,"CyToBroker",'2013Figures'!$G:$G,"E1",'2013Figures'!$E:$E,$B$1)</f>
        <v>0</v>
      </c>
      <c r="H191" s="9">
        <f>SUMIFS('2013Figures'!$J:$J,'2013Figures'!$C:$C,$A191,'2013Figures'!$H:$H,$B191,'2013Figures'!$I:$I,$C191,'2013Figures'!$B:$B,"CyToBroker",'2013Figures'!$G:$G,"P1",'2013Figures'!$E:$E,$B$1)</f>
        <v>0</v>
      </c>
      <c r="J191" s="8">
        <v>200601</v>
      </c>
      <c r="L191" s="42">
        <f>SUMIFS('2012Figures'!$J:$J,'2012Figures'!$C:$C,$A191,'2012Figures'!$H:$H,$B191,'2012Figures'!$I:$I,$C191,'2012Figures'!$E:$E,$B$1)</f>
        <v>0</v>
      </c>
      <c r="M191" s="52">
        <f>SUMIFS('2012Figures'!$J:$J,'2012Figures'!$C:$C,$A191,'2012Figures'!$H:$H,$B191,'2012Figures'!$I:$I,$C191,'2012Figures'!$B:$B,"BrokerToCy",'2012Figures'!$G:$G,"E1",'2012Figures'!$E:$E,$B$1)</f>
        <v>0</v>
      </c>
      <c r="N191" s="52">
        <f>SUMIFS('2012Figures'!$J:$J,'2012Figures'!$C:$C,$A191,'2012Figures'!$H:$H,$B191,'2012Figures'!$I:$I,$C191,'2012Figures'!$B:$B,"BrokerToCy",'2012Figures'!$G:$G,"P1",'2012Figures'!$E:$E,$B$1)</f>
        <v>0</v>
      </c>
      <c r="O191" s="52">
        <f>SUMIFS('2012Figures'!$J:$J,'2012Figures'!$C:$C,$A191,'2012Figures'!$H:$H,$B191,'2012Figures'!$I:$I,$C191,'2012Figures'!$B:$B,"CyToBroker",'2012Figures'!$G:$G,"E1",'2012Figures'!$E:$E,$B$1)</f>
        <v>0</v>
      </c>
      <c r="P191" s="52">
        <f>SUMIFS('2012Figures'!$J:$J,'2012Figures'!$C:$C,$A191,'2012Figures'!$H:$H,$B191,'2012Figures'!$I:$I,$C191,'2012Figures'!$B:$B,"CyToBroker",'2012Figures'!$G:$G,"P1",'2012Figures'!$E:$E,$B$1)</f>
        <v>0</v>
      </c>
      <c r="R191" s="46" t="str">
        <f t="shared" si="23"/>
        <v/>
      </c>
      <c r="S191" s="46" t="str">
        <f t="shared" si="23"/>
        <v/>
      </c>
      <c r="T191" s="46" t="str">
        <f t="shared" si="23"/>
        <v/>
      </c>
      <c r="U191" s="46" t="str">
        <f t="shared" si="23"/>
        <v/>
      </c>
      <c r="V191" s="46" t="str">
        <f t="shared" si="23"/>
        <v/>
      </c>
    </row>
    <row r="192" spans="1:22" x14ac:dyDescent="0.2">
      <c r="A192" s="1">
        <v>118</v>
      </c>
      <c r="B192" s="1" t="s">
        <v>109</v>
      </c>
      <c r="D192" s="29">
        <f>SUMIFS('2013Figures'!$J:$J,'2013Figures'!$C:$C,$A192,'2013Figures'!$I:$I,"",'2013Figures'!$E:$E,$B$1)</f>
        <v>82</v>
      </c>
      <c r="E192" s="9">
        <f>SUMIFS('2013Figures'!$J:$J,'2013Figures'!$C:$C,$A192,'2013Figures'!$I:$I,"",'2013Figures'!$B:$B,"BrokerToCy",'2013Figures'!$G:$G,"E1",'2013Figures'!$E:$E,$B$1)</f>
        <v>0</v>
      </c>
      <c r="F192" s="9">
        <f>SUMIFS('2013Figures'!$J:$J,'2013Figures'!$C:$C,$A192,'2013Figures'!$I:$I,"",'2013Figures'!$B:$B,"BrokerToCy",'2013Figures'!$G:$G,"P1",'2013Figures'!$E:$E,$B$1)</f>
        <v>0</v>
      </c>
      <c r="G192" s="9">
        <f>SUMIFS('2013Figures'!$J:$J,'2013Figures'!$C:$C,$A192,'2013Figures'!$I:$I,"",'2013Figures'!$B:$B,"CyToBroker",'2013Figures'!$G:$G,"E1",'2013Figures'!$E:$E,$B$1)</f>
        <v>82</v>
      </c>
      <c r="H192" s="9">
        <f>SUMIFS('2013Figures'!$J:$J,'2013Figures'!$C:$C,$A192,'2013Figures'!$I:$I,"",'2013Figures'!$B:$B,"CyToBroker",'2013Figures'!$G:$G,"P1",'2013Figures'!$E:$E,$B$1)</f>
        <v>0</v>
      </c>
      <c r="J192" s="8" t="s">
        <v>131</v>
      </c>
      <c r="L192" s="42">
        <f>SUMIFS('2012Figures'!$J:$J,'2012Figures'!$C:$C,$A192,'2012Figures'!$I:$I,"",'2012Figures'!$E:$E,$B$1)</f>
        <v>157</v>
      </c>
      <c r="M192" s="52">
        <f>SUMIFS('2012Figures'!$J:$J,'2012Figures'!$C:$C,$A192,'2012Figures'!$I:$I,"",'2012Figures'!$B:$B,"BrokerToCy",'2012Figures'!$G:$G,"E1",'2012Figures'!$E:$E,$B$1)</f>
        <v>0</v>
      </c>
      <c r="N192" s="52">
        <f>SUMIFS('2012Figures'!$J:$J,'2012Figures'!$C:$C,$A192,'2012Figures'!$I:$I,"",'2012Figures'!$B:$B,"BrokerToCy",'2012Figures'!$G:$G,"P1",'2012Figures'!$E:$E,$B$1)</f>
        <v>0</v>
      </c>
      <c r="O192" s="52">
        <f>SUMIFS('2012Figures'!$J:$J,'2012Figures'!$C:$C,$A192,'2012Figures'!$I:$I,"",'2012Figures'!$B:$B,"CyToBroker",'2012Figures'!$G:$G,"E1",'2012Figures'!$E:$E,$B$1)</f>
        <v>157</v>
      </c>
      <c r="P192" s="52">
        <f>SUMIFS('2012Figures'!$J:$J,'2012Figures'!$C:$C,$A192,'2012Figures'!$I:$I,"",'2012Figures'!$B:$B,"CyToBroker",'2012Figures'!$G:$G,"P1",'2012Figures'!$E:$E,$B$1)</f>
        <v>0</v>
      </c>
      <c r="R192" s="46">
        <f t="shared" si="23"/>
        <v>-0.48</v>
      </c>
      <c r="S192" s="46" t="str">
        <f t="shared" si="23"/>
        <v/>
      </c>
      <c r="T192" s="46" t="str">
        <f t="shared" si="23"/>
        <v/>
      </c>
      <c r="U192" s="46">
        <f t="shared" si="23"/>
        <v>-0.48</v>
      </c>
      <c r="V192" s="46" t="str">
        <f t="shared" si="23"/>
        <v/>
      </c>
    </row>
    <row r="193" spans="1:22" x14ac:dyDescent="0.2">
      <c r="A193" s="21"/>
      <c r="B193" s="21" t="s">
        <v>92</v>
      </c>
      <c r="C193" s="22"/>
      <c r="D193" s="23">
        <f>SUM(E193:H193)</f>
        <v>82</v>
      </c>
      <c r="E193" s="23">
        <f t="shared" ref="E193:H193" si="26">SUM(E181:E192)</f>
        <v>0</v>
      </c>
      <c r="F193" s="23">
        <f t="shared" si="26"/>
        <v>0</v>
      </c>
      <c r="G193" s="23">
        <f t="shared" si="26"/>
        <v>82</v>
      </c>
      <c r="H193" s="23">
        <f t="shared" si="26"/>
        <v>0</v>
      </c>
      <c r="I193" s="21"/>
      <c r="J193" s="22"/>
      <c r="K193" s="21"/>
      <c r="L193" s="43">
        <f>SUM(M193:P193)</f>
        <v>157</v>
      </c>
      <c r="M193" s="43">
        <f t="shared" ref="M193:P193" si="27">SUM(M181:M192)</f>
        <v>0</v>
      </c>
      <c r="N193" s="43">
        <f t="shared" si="27"/>
        <v>0</v>
      </c>
      <c r="O193" s="43">
        <f t="shared" si="27"/>
        <v>157</v>
      </c>
      <c r="P193" s="43">
        <f t="shared" si="27"/>
        <v>0</v>
      </c>
      <c r="Q193" s="21"/>
      <c r="R193" s="21"/>
      <c r="S193" s="21"/>
      <c r="T193" s="21"/>
      <c r="U193" s="21"/>
      <c r="V193" s="21"/>
    </row>
    <row r="194" spans="1:22" x14ac:dyDescent="0.2">
      <c r="A194" s="28">
        <v>119</v>
      </c>
      <c r="B194" s="28" t="s">
        <v>110</v>
      </c>
      <c r="C194" s="17" t="s">
        <v>88</v>
      </c>
      <c r="D194" s="18">
        <f>SUMIFS('2013Figures'!$J:$J,'2013Figures'!$C:$C,$A194,'2013Figures'!$E:$E,$B$1)</f>
        <v>0</v>
      </c>
      <c r="E194" s="18">
        <f>SUMIFS('2013Figures'!$J:$J,'2013Figures'!$C:$C,$A194,'2013Figures'!$B:$B,"BrokerToCy",'2013Figures'!$G:$G,"E1",'2013Figures'!$E:$E,$B$1)</f>
        <v>0</v>
      </c>
      <c r="F194" s="18">
        <f>SUMIFS('2013Figures'!$J:$J,'2013Figures'!$C:$C,$A194,'2013Figures'!$B:$B,"BrokerToCy",'2013Figures'!$G:$G,"P1",'2013Figures'!$E:$E,$B$1)</f>
        <v>0</v>
      </c>
      <c r="G194" s="18">
        <f>SUMIFS('2013Figures'!$J:$J,'2013Figures'!$C:$C,$A194,'2013Figures'!$B:$B,"CyToBroker",'2013Figures'!$G:$G,"E1",'2013Figures'!$E:$E,$B$1)</f>
        <v>0</v>
      </c>
      <c r="H194" s="18">
        <f>SUMIFS('2013Figures'!$J:$J,'2013Figures'!$C:$C,$A194,'2013Figures'!$B:$B,"CyToBroker",'2013Figures'!$G:$G,"P1",'2013Figures'!$E:$E,$B$1)</f>
        <v>0</v>
      </c>
      <c r="I194" s="28"/>
      <c r="J194" s="17"/>
      <c r="K194" s="28"/>
      <c r="L194" s="50">
        <f>SUMIFS('2012Figures'!$J:$J,'2012Figures'!$C:$C,$A194,'2012Figures'!$E:$E,$B$1)</f>
        <v>0</v>
      </c>
      <c r="M194" s="50">
        <f>SUMIFS('2012Figures'!$J:$J,'2012Figures'!$C:$C,$A194,'2012Figures'!$B:$B,"BrokerToCy",'2012Figures'!$G:$G,"E1",'2012Figures'!$E:$E,$B$1)</f>
        <v>0</v>
      </c>
      <c r="N194" s="50">
        <f>SUMIFS('2012Figures'!$J:$J,'2012Figures'!$C:$C,$A194,'2012Figures'!$B:$B,"BrokerToCy",'2012Figures'!$G:$G,"P1",'2012Figures'!$E:$E,$B$1)</f>
        <v>0</v>
      </c>
      <c r="O194" s="50">
        <f>SUMIFS('2012Figures'!$J:$J,'2012Figures'!$C:$C,$A194,'2012Figures'!$B:$B,"CyToBroker",'2012Figures'!$G:$G,"E1",'2012Figures'!$E:$E,$B$1)</f>
        <v>0</v>
      </c>
      <c r="P194" s="50">
        <f>SUMIFS('2012Figures'!$J:$J,'2012Figures'!$C:$C,$A194,'2012Figures'!$B:$B,"CyToBroker",'2012Figures'!$G:$G,"P1",'2012Figures'!$E:$E,$B$1)</f>
        <v>0</v>
      </c>
      <c r="Q194" s="28"/>
      <c r="R194" s="46" t="str">
        <f t="shared" si="23"/>
        <v/>
      </c>
      <c r="S194" s="46" t="str">
        <f t="shared" si="23"/>
        <v/>
      </c>
      <c r="T194" s="46" t="str">
        <f t="shared" si="23"/>
        <v/>
      </c>
      <c r="U194" s="46" t="str">
        <f t="shared" si="23"/>
        <v/>
      </c>
      <c r="V194" s="46" t="str">
        <f t="shared" si="23"/>
        <v/>
      </c>
    </row>
    <row r="195" spans="1:22" x14ac:dyDescent="0.2">
      <c r="A195" s="1">
        <v>119</v>
      </c>
      <c r="B195" s="1" t="s">
        <v>110</v>
      </c>
      <c r="C195" s="8">
        <v>9</v>
      </c>
      <c r="D195" s="29">
        <f>SUMIFS('2013Figures'!$J:$J,'2013Figures'!$C:$C,$A195,'2013Figures'!$H:$H,$B195,'2013Figures'!$I:$I,$C195,'2013Figures'!$E:$E,$B$1)</f>
        <v>0</v>
      </c>
      <c r="E195" s="9">
        <f>SUMIFS('2013Figures'!$J:$J,'2013Figures'!$C:$C,$A195,'2013Figures'!$H:$H,$B195,'2013Figures'!$I:$I,$C195,'2013Figures'!$B:$B,"BrokerToCy",'2013Figures'!$G:$G,"E1",'2013Figures'!$E:$E,$B$1)</f>
        <v>0</v>
      </c>
      <c r="F195" s="9">
        <f>SUMIFS('2013Figures'!$J:$J,'2013Figures'!$C:$C,$A195,'2013Figures'!$H:$H,$B195,'2013Figures'!$I:$I,$C195,'2013Figures'!$B:$B,"BrokerToCy",'2013Figures'!$G:$G,"P1",'2013Figures'!$E:$E,$B$1)</f>
        <v>0</v>
      </c>
      <c r="G195" s="9">
        <f>SUMIFS('2013Figures'!$J:$J,'2013Figures'!$C:$C,$A195,'2013Figures'!$H:$H,$B195,'2013Figures'!$I:$I,$C195,'2013Figures'!$B:$B,"CyToBroker",'2013Figures'!$G:$G,"E1",'2013Figures'!$E:$E,$B$1)</f>
        <v>0</v>
      </c>
      <c r="H195" s="9">
        <f>SUMIFS('2013Figures'!$J:$J,'2013Figures'!$C:$C,$A195,'2013Figures'!$H:$H,$B195,'2013Figures'!$I:$I,$C195,'2013Figures'!$B:$B,"CyToBroker",'2013Figures'!$G:$G,"P1",'2013Figures'!$E:$E,$B$1)</f>
        <v>0</v>
      </c>
      <c r="I195" s="33"/>
      <c r="J195" s="34"/>
      <c r="K195" s="33"/>
      <c r="L195" s="42">
        <f>SUMIFS('2012Figures'!$J:$J,'2012Figures'!$C:$C,$A195,'2012Figures'!$H:$H,$B195,'2012Figures'!$I:$I,$C195,'2012Figures'!$E:$E,$B$1)</f>
        <v>0</v>
      </c>
      <c r="M195" s="52">
        <f>SUMIFS('2012Figures'!$J:$J,'2012Figures'!$C:$C,$A195,'2012Figures'!$H:$H,$B195,'2012Figures'!$I:$I,$C195,'2012Figures'!$B:$B,"BrokerToCy",'2012Figures'!$G:$G,"E1",'2012Figures'!$E:$E,$B$1)</f>
        <v>0</v>
      </c>
      <c r="N195" s="52">
        <f>SUMIFS('2012Figures'!$J:$J,'2012Figures'!$C:$C,$A195,'2012Figures'!$H:$H,$B195,'2012Figures'!$I:$I,$C195,'2012Figures'!$B:$B,"BrokerToCy",'2012Figures'!$G:$G,"P1",'2012Figures'!$E:$E,$B$1)</f>
        <v>0</v>
      </c>
      <c r="O195" s="52">
        <f>SUMIFS('2012Figures'!$J:$J,'2012Figures'!$C:$C,$A195,'2012Figures'!$H:$H,$B195,'2012Figures'!$I:$I,$C195,'2012Figures'!$B:$B,"CyToBroker",'2012Figures'!$G:$G,"E1",'2012Figures'!$E:$E,$B$1)</f>
        <v>0</v>
      </c>
      <c r="P195" s="52">
        <f>SUMIFS('2012Figures'!$J:$J,'2012Figures'!$C:$C,$A195,'2012Figures'!$H:$H,$B195,'2012Figures'!$I:$I,$C195,'2012Figures'!$B:$B,"CyToBroker",'2012Figures'!$G:$G,"P1",'2012Figures'!$E:$E,$B$1)</f>
        <v>0</v>
      </c>
      <c r="Q195" s="33"/>
      <c r="R195" s="46" t="str">
        <f t="shared" si="23"/>
        <v/>
      </c>
      <c r="S195" s="46" t="str">
        <f t="shared" si="23"/>
        <v/>
      </c>
      <c r="T195" s="46" t="str">
        <f t="shared" si="23"/>
        <v/>
      </c>
      <c r="U195" s="46" t="str">
        <f t="shared" si="23"/>
        <v/>
      </c>
      <c r="V195" s="46" t="str">
        <f t="shared" si="23"/>
        <v/>
      </c>
    </row>
    <row r="196" spans="1:22" x14ac:dyDescent="0.2">
      <c r="A196" s="1">
        <v>119</v>
      </c>
      <c r="B196" s="1" t="s">
        <v>110</v>
      </c>
      <c r="C196" s="8">
        <v>8</v>
      </c>
      <c r="D196" s="29">
        <f>SUMIFS('2013Figures'!$J:$J,'2013Figures'!$C:$C,$A196,'2013Figures'!$H:$H,$B196,'2013Figures'!$I:$I,$C196,'2013Figures'!$E:$E,$B$1)</f>
        <v>0</v>
      </c>
      <c r="E196" s="9">
        <f>SUMIFS('2013Figures'!$J:$J,'2013Figures'!$C:$C,$A196,'2013Figures'!$H:$H,$B196,'2013Figures'!$I:$I,$C196,'2013Figures'!$B:$B,"BrokerToCy",'2013Figures'!$G:$G,"E1",'2013Figures'!$E:$E,$B$1)</f>
        <v>0</v>
      </c>
      <c r="F196" s="9">
        <f>SUMIFS('2013Figures'!$J:$J,'2013Figures'!$C:$C,$A196,'2013Figures'!$H:$H,$B196,'2013Figures'!$I:$I,$C196,'2013Figures'!$B:$B,"BrokerToCy",'2013Figures'!$G:$G,"P1",'2013Figures'!$E:$E,$B$1)</f>
        <v>0</v>
      </c>
      <c r="G196" s="9">
        <f>SUMIFS('2013Figures'!$J:$J,'2013Figures'!$C:$C,$A196,'2013Figures'!$H:$H,$B196,'2013Figures'!$I:$I,$C196,'2013Figures'!$B:$B,"CyToBroker",'2013Figures'!$G:$G,"E1",'2013Figures'!$E:$E,$B$1)</f>
        <v>0</v>
      </c>
      <c r="H196" s="9">
        <f>SUMIFS('2013Figures'!$J:$J,'2013Figures'!$C:$C,$A196,'2013Figures'!$H:$H,$B196,'2013Figures'!$I:$I,$C196,'2013Figures'!$B:$B,"CyToBroker",'2013Figures'!$G:$G,"P1",'2013Figures'!$E:$E,$B$1)</f>
        <v>0</v>
      </c>
      <c r="I196" s="33"/>
      <c r="J196" s="34">
        <v>201501</v>
      </c>
      <c r="K196" s="33"/>
      <c r="L196" s="42">
        <f>SUMIFS('2012Figures'!$J:$J,'2012Figures'!$C:$C,$A196,'2012Figures'!$H:$H,$B196,'2012Figures'!$I:$I,$C196,'2012Figures'!$E:$E,$B$1)</f>
        <v>0</v>
      </c>
      <c r="M196" s="52">
        <f>SUMIFS('2012Figures'!$J:$J,'2012Figures'!$C:$C,$A196,'2012Figures'!$H:$H,$B196,'2012Figures'!$I:$I,$C196,'2012Figures'!$B:$B,"BrokerToCy",'2012Figures'!$G:$G,"E1",'2012Figures'!$E:$E,$B$1)</f>
        <v>0</v>
      </c>
      <c r="N196" s="52">
        <f>SUMIFS('2012Figures'!$J:$J,'2012Figures'!$C:$C,$A196,'2012Figures'!$H:$H,$B196,'2012Figures'!$I:$I,$C196,'2012Figures'!$B:$B,"BrokerToCy",'2012Figures'!$G:$G,"P1",'2012Figures'!$E:$E,$B$1)</f>
        <v>0</v>
      </c>
      <c r="O196" s="52">
        <f>SUMIFS('2012Figures'!$J:$J,'2012Figures'!$C:$C,$A196,'2012Figures'!$H:$H,$B196,'2012Figures'!$I:$I,$C196,'2012Figures'!$B:$B,"CyToBroker",'2012Figures'!$G:$G,"E1",'2012Figures'!$E:$E,$B$1)</f>
        <v>0</v>
      </c>
      <c r="P196" s="52">
        <f>SUMIFS('2012Figures'!$J:$J,'2012Figures'!$C:$C,$A196,'2012Figures'!$H:$H,$B196,'2012Figures'!$I:$I,$C196,'2012Figures'!$B:$B,"CyToBroker",'2012Figures'!$G:$G,"P1",'2012Figures'!$E:$E,$B$1)</f>
        <v>0</v>
      </c>
      <c r="Q196" s="33"/>
      <c r="R196" s="46" t="str">
        <f t="shared" si="23"/>
        <v/>
      </c>
      <c r="S196" s="46" t="str">
        <f t="shared" si="23"/>
        <v/>
      </c>
      <c r="T196" s="46" t="str">
        <f t="shared" si="23"/>
        <v/>
      </c>
      <c r="U196" s="46" t="str">
        <f t="shared" si="23"/>
        <v/>
      </c>
      <c r="V196" s="46" t="str">
        <f t="shared" si="23"/>
        <v/>
      </c>
    </row>
    <row r="197" spans="1:22" x14ac:dyDescent="0.2">
      <c r="A197" s="1">
        <v>119</v>
      </c>
      <c r="B197" s="1" t="s">
        <v>110</v>
      </c>
      <c r="C197" s="8">
        <v>7</v>
      </c>
      <c r="D197" s="29">
        <f>SUMIFS('2013Figures'!$J:$J,'2013Figures'!$C:$C,$A197,'2013Figures'!$H:$H,$B197,'2013Figures'!$I:$I,$C197,'2013Figures'!$E:$E,$B$1)</f>
        <v>0</v>
      </c>
      <c r="E197" s="9">
        <f>SUMIFS('2013Figures'!$J:$J,'2013Figures'!$C:$C,$A197,'2013Figures'!$H:$H,$B197,'2013Figures'!$I:$I,$C197,'2013Figures'!$B:$B,"BrokerToCy",'2013Figures'!$G:$G,"E1",'2013Figures'!$E:$E,$B$1)</f>
        <v>0</v>
      </c>
      <c r="F197" s="9">
        <f>SUMIFS('2013Figures'!$J:$J,'2013Figures'!$C:$C,$A197,'2013Figures'!$H:$H,$B197,'2013Figures'!$I:$I,$C197,'2013Figures'!$B:$B,"BrokerToCy",'2013Figures'!$G:$G,"P1",'2013Figures'!$E:$E,$B$1)</f>
        <v>0</v>
      </c>
      <c r="G197" s="9">
        <f>SUMIFS('2013Figures'!$J:$J,'2013Figures'!$C:$C,$A197,'2013Figures'!$H:$H,$B197,'2013Figures'!$I:$I,$C197,'2013Figures'!$B:$B,"CyToBroker",'2013Figures'!$G:$G,"E1",'2013Figures'!$E:$E,$B$1)</f>
        <v>0</v>
      </c>
      <c r="H197" s="9">
        <f>SUMIFS('2013Figures'!$J:$J,'2013Figures'!$C:$C,$A197,'2013Figures'!$H:$H,$B197,'2013Figures'!$I:$I,$C197,'2013Figures'!$B:$B,"CyToBroker",'2013Figures'!$G:$G,"P1",'2013Figures'!$E:$E,$B$1)</f>
        <v>0</v>
      </c>
      <c r="J197" s="8">
        <v>201401</v>
      </c>
      <c r="L197" s="42">
        <f>SUMIFS('2012Figures'!$J:$J,'2012Figures'!$C:$C,$A197,'2012Figures'!$H:$H,$B197,'2012Figures'!$I:$I,$C197,'2012Figures'!$E:$E,$B$1)</f>
        <v>0</v>
      </c>
      <c r="M197" s="52">
        <f>SUMIFS('2012Figures'!$J:$J,'2012Figures'!$C:$C,$A197,'2012Figures'!$H:$H,$B197,'2012Figures'!$I:$I,$C197,'2012Figures'!$B:$B,"BrokerToCy",'2012Figures'!$G:$G,"E1",'2012Figures'!$E:$E,$B$1)</f>
        <v>0</v>
      </c>
      <c r="N197" s="52">
        <f>SUMIFS('2012Figures'!$J:$J,'2012Figures'!$C:$C,$A197,'2012Figures'!$H:$H,$B197,'2012Figures'!$I:$I,$C197,'2012Figures'!$B:$B,"BrokerToCy",'2012Figures'!$G:$G,"P1",'2012Figures'!$E:$E,$B$1)</f>
        <v>0</v>
      </c>
      <c r="O197" s="52">
        <f>SUMIFS('2012Figures'!$J:$J,'2012Figures'!$C:$C,$A197,'2012Figures'!$H:$H,$B197,'2012Figures'!$I:$I,$C197,'2012Figures'!$B:$B,"CyToBroker",'2012Figures'!$G:$G,"E1",'2012Figures'!$E:$E,$B$1)</f>
        <v>0</v>
      </c>
      <c r="P197" s="52">
        <f>SUMIFS('2012Figures'!$J:$J,'2012Figures'!$C:$C,$A197,'2012Figures'!$H:$H,$B197,'2012Figures'!$I:$I,$C197,'2012Figures'!$B:$B,"CyToBroker",'2012Figures'!$G:$G,"P1",'2012Figures'!$E:$E,$B$1)</f>
        <v>0</v>
      </c>
      <c r="R197" s="46" t="str">
        <f t="shared" si="23"/>
        <v/>
      </c>
      <c r="S197" s="46" t="str">
        <f t="shared" si="23"/>
        <v/>
      </c>
      <c r="T197" s="46" t="str">
        <f t="shared" si="23"/>
        <v/>
      </c>
      <c r="U197" s="46" t="str">
        <f t="shared" si="23"/>
        <v/>
      </c>
      <c r="V197" s="46" t="str">
        <f t="shared" si="23"/>
        <v/>
      </c>
    </row>
    <row r="198" spans="1:22" x14ac:dyDescent="0.2">
      <c r="A198" s="1">
        <v>119</v>
      </c>
      <c r="B198" s="1" t="s">
        <v>110</v>
      </c>
      <c r="C198" s="8">
        <v>6</v>
      </c>
      <c r="D198" s="29">
        <f>SUMIFS('2013Figures'!$J:$J,'2013Figures'!$C:$C,$A198,'2013Figures'!$H:$H,$B198,'2013Figures'!$I:$I,$C198,'2013Figures'!$E:$E,$B$1)</f>
        <v>0</v>
      </c>
      <c r="E198" s="9">
        <f>SUMIFS('2013Figures'!$J:$J,'2013Figures'!$C:$C,$A198,'2013Figures'!$H:$H,$B198,'2013Figures'!$I:$I,$C198,'2013Figures'!$B:$B,"BrokerToCy",'2013Figures'!$G:$G,"E1",'2013Figures'!$E:$E,$B$1)</f>
        <v>0</v>
      </c>
      <c r="F198" s="9">
        <f>SUMIFS('2013Figures'!$J:$J,'2013Figures'!$C:$C,$A198,'2013Figures'!$H:$H,$B198,'2013Figures'!$I:$I,$C198,'2013Figures'!$B:$B,"BrokerToCy",'2013Figures'!$G:$G,"P1",'2013Figures'!$E:$E,$B$1)</f>
        <v>0</v>
      </c>
      <c r="G198" s="9">
        <f>SUMIFS('2013Figures'!$J:$J,'2013Figures'!$C:$C,$A198,'2013Figures'!$H:$H,$B198,'2013Figures'!$I:$I,$C198,'2013Figures'!$B:$B,"CyToBroker",'2013Figures'!$G:$G,"E1",'2013Figures'!$E:$E,$B$1)</f>
        <v>0</v>
      </c>
      <c r="H198" s="9">
        <f>SUMIFS('2013Figures'!$J:$J,'2013Figures'!$C:$C,$A198,'2013Figures'!$H:$H,$B198,'2013Figures'!$I:$I,$C198,'2013Figures'!$B:$B,"CyToBroker",'2013Figures'!$G:$G,"P1",'2013Figures'!$E:$E,$B$1)</f>
        <v>0</v>
      </c>
      <c r="I198" s="30"/>
      <c r="J198" s="31">
        <v>201301</v>
      </c>
      <c r="K198" s="30"/>
      <c r="L198" s="42">
        <f>SUMIFS('2012Figures'!$J:$J,'2012Figures'!$C:$C,$A198,'2012Figures'!$H:$H,$B198,'2012Figures'!$I:$I,$C198,'2012Figures'!$E:$E,$B$1)</f>
        <v>0</v>
      </c>
      <c r="M198" s="52">
        <f>SUMIFS('2012Figures'!$J:$J,'2012Figures'!$C:$C,$A198,'2012Figures'!$H:$H,$B198,'2012Figures'!$I:$I,$C198,'2012Figures'!$B:$B,"BrokerToCy",'2012Figures'!$G:$G,"E1",'2012Figures'!$E:$E,$B$1)</f>
        <v>0</v>
      </c>
      <c r="N198" s="52">
        <f>SUMIFS('2012Figures'!$J:$J,'2012Figures'!$C:$C,$A198,'2012Figures'!$H:$H,$B198,'2012Figures'!$I:$I,$C198,'2012Figures'!$B:$B,"BrokerToCy",'2012Figures'!$G:$G,"P1",'2012Figures'!$E:$E,$B$1)</f>
        <v>0</v>
      </c>
      <c r="O198" s="52">
        <f>SUMIFS('2012Figures'!$J:$J,'2012Figures'!$C:$C,$A198,'2012Figures'!$H:$H,$B198,'2012Figures'!$I:$I,$C198,'2012Figures'!$B:$B,"CyToBroker",'2012Figures'!$G:$G,"E1",'2012Figures'!$E:$E,$B$1)</f>
        <v>0</v>
      </c>
      <c r="P198" s="52">
        <f>SUMIFS('2012Figures'!$J:$J,'2012Figures'!$C:$C,$A198,'2012Figures'!$H:$H,$B198,'2012Figures'!$I:$I,$C198,'2012Figures'!$B:$B,"CyToBroker",'2012Figures'!$G:$G,"P1",'2012Figures'!$E:$E,$B$1)</f>
        <v>0</v>
      </c>
      <c r="Q198" s="30"/>
      <c r="R198" s="46" t="str">
        <f t="shared" si="23"/>
        <v/>
      </c>
      <c r="S198" s="46" t="str">
        <f t="shared" si="23"/>
        <v/>
      </c>
      <c r="T198" s="46" t="str">
        <f t="shared" si="23"/>
        <v/>
      </c>
      <c r="U198" s="46" t="str">
        <f t="shared" si="23"/>
        <v/>
      </c>
      <c r="V198" s="46" t="str">
        <f t="shared" si="23"/>
        <v/>
      </c>
    </row>
    <row r="199" spans="1:22" x14ac:dyDescent="0.2">
      <c r="A199" s="1">
        <v>119</v>
      </c>
      <c r="B199" s="1" t="s">
        <v>110</v>
      </c>
      <c r="C199" s="8">
        <v>5</v>
      </c>
      <c r="D199" s="29">
        <f>SUMIFS('2013Figures'!$J:$J,'2013Figures'!$C:$C,$A199,'2013Figures'!$H:$H,$B199,'2013Figures'!$I:$I,$C199,'2013Figures'!$E:$E,$B$1)</f>
        <v>0</v>
      </c>
      <c r="E199" s="9">
        <f>SUMIFS('2013Figures'!$J:$J,'2013Figures'!$C:$C,$A199,'2013Figures'!$H:$H,$B199,'2013Figures'!$I:$I,$C199,'2013Figures'!$B:$B,"BrokerToCy",'2013Figures'!$G:$G,"E1",'2013Figures'!$E:$E,$B$1)</f>
        <v>0</v>
      </c>
      <c r="F199" s="9">
        <f>SUMIFS('2013Figures'!$J:$J,'2013Figures'!$C:$C,$A199,'2013Figures'!$H:$H,$B199,'2013Figures'!$I:$I,$C199,'2013Figures'!$B:$B,"BrokerToCy",'2013Figures'!$G:$G,"P1",'2013Figures'!$E:$E,$B$1)</f>
        <v>0</v>
      </c>
      <c r="G199" s="9">
        <f>SUMIFS('2013Figures'!$J:$J,'2013Figures'!$C:$C,$A199,'2013Figures'!$H:$H,$B199,'2013Figures'!$I:$I,$C199,'2013Figures'!$B:$B,"CyToBroker",'2013Figures'!$G:$G,"E1",'2013Figures'!$E:$E,$B$1)</f>
        <v>0</v>
      </c>
      <c r="H199" s="9">
        <f>SUMIFS('2013Figures'!$J:$J,'2013Figures'!$C:$C,$A199,'2013Figures'!$H:$H,$B199,'2013Figures'!$I:$I,$C199,'2013Figures'!$B:$B,"CyToBroker",'2013Figures'!$G:$G,"P1",'2013Figures'!$E:$E,$B$1)</f>
        <v>0</v>
      </c>
      <c r="J199" s="8">
        <v>201201</v>
      </c>
      <c r="L199" s="42">
        <f>SUMIFS('2012Figures'!$J:$J,'2012Figures'!$C:$C,$A199,'2012Figures'!$H:$H,$B199,'2012Figures'!$I:$I,$C199,'2012Figures'!$E:$E,$B$1)</f>
        <v>0</v>
      </c>
      <c r="M199" s="52">
        <f>SUMIFS('2012Figures'!$J:$J,'2012Figures'!$C:$C,$A199,'2012Figures'!$H:$H,$B199,'2012Figures'!$I:$I,$C199,'2012Figures'!$B:$B,"BrokerToCy",'2012Figures'!$G:$G,"E1",'2012Figures'!$E:$E,$B$1)</f>
        <v>0</v>
      </c>
      <c r="N199" s="52">
        <f>SUMIFS('2012Figures'!$J:$J,'2012Figures'!$C:$C,$A199,'2012Figures'!$H:$H,$B199,'2012Figures'!$I:$I,$C199,'2012Figures'!$B:$B,"BrokerToCy",'2012Figures'!$G:$G,"P1",'2012Figures'!$E:$E,$B$1)</f>
        <v>0</v>
      </c>
      <c r="O199" s="52">
        <f>SUMIFS('2012Figures'!$J:$J,'2012Figures'!$C:$C,$A199,'2012Figures'!$H:$H,$B199,'2012Figures'!$I:$I,$C199,'2012Figures'!$B:$B,"CyToBroker",'2012Figures'!$G:$G,"E1",'2012Figures'!$E:$E,$B$1)</f>
        <v>0</v>
      </c>
      <c r="P199" s="52">
        <f>SUMIFS('2012Figures'!$J:$J,'2012Figures'!$C:$C,$A199,'2012Figures'!$H:$H,$B199,'2012Figures'!$I:$I,$C199,'2012Figures'!$B:$B,"CyToBroker",'2012Figures'!$G:$G,"P1",'2012Figures'!$E:$E,$B$1)</f>
        <v>0</v>
      </c>
      <c r="R199" s="46" t="str">
        <f t="shared" si="23"/>
        <v/>
      </c>
      <c r="S199" s="46" t="str">
        <f t="shared" si="23"/>
        <v/>
      </c>
      <c r="T199" s="46" t="str">
        <f t="shared" si="23"/>
        <v/>
      </c>
      <c r="U199" s="46" t="str">
        <f t="shared" si="23"/>
        <v/>
      </c>
      <c r="V199" s="46" t="str">
        <f t="shared" si="23"/>
        <v/>
      </c>
    </row>
    <row r="200" spans="1:22" x14ac:dyDescent="0.2">
      <c r="A200" s="1">
        <v>119</v>
      </c>
      <c r="B200" s="1" t="s">
        <v>110</v>
      </c>
      <c r="C200" s="8">
        <v>4</v>
      </c>
      <c r="D200" s="29">
        <f>SUMIFS('2013Figures'!$J:$J,'2013Figures'!$C:$C,$A200,'2013Figures'!$H:$H,$B200,'2013Figures'!$I:$I,$C200,'2013Figures'!$E:$E,$B$1)</f>
        <v>0</v>
      </c>
      <c r="E200" s="9">
        <f>SUMIFS('2013Figures'!$J:$J,'2013Figures'!$C:$C,$A200,'2013Figures'!$H:$H,$B200,'2013Figures'!$I:$I,$C200,'2013Figures'!$B:$B,"BrokerToCy",'2013Figures'!$G:$G,"E1",'2013Figures'!$E:$E,$B$1)</f>
        <v>0</v>
      </c>
      <c r="F200" s="9">
        <f>SUMIFS('2013Figures'!$J:$J,'2013Figures'!$C:$C,$A200,'2013Figures'!$H:$H,$B200,'2013Figures'!$I:$I,$C200,'2013Figures'!$B:$B,"BrokerToCy",'2013Figures'!$G:$G,"P1",'2013Figures'!$E:$E,$B$1)</f>
        <v>0</v>
      </c>
      <c r="G200" s="9">
        <f>SUMIFS('2013Figures'!$J:$J,'2013Figures'!$C:$C,$A200,'2013Figures'!$H:$H,$B200,'2013Figures'!$I:$I,$C200,'2013Figures'!$B:$B,"CyToBroker",'2013Figures'!$G:$G,"E1",'2013Figures'!$E:$E,$B$1)</f>
        <v>0</v>
      </c>
      <c r="H200" s="9">
        <f>SUMIFS('2013Figures'!$J:$J,'2013Figures'!$C:$C,$A200,'2013Figures'!$H:$H,$B200,'2013Figures'!$I:$I,$C200,'2013Figures'!$B:$B,"CyToBroker",'2013Figures'!$G:$G,"P1",'2013Figures'!$E:$E,$B$1)</f>
        <v>0</v>
      </c>
      <c r="J200" s="8">
        <v>201101</v>
      </c>
      <c r="L200" s="42">
        <f>SUMIFS('2012Figures'!$J:$J,'2012Figures'!$C:$C,$A200,'2012Figures'!$H:$H,$B200,'2012Figures'!$I:$I,$C200,'2012Figures'!$E:$E,$B$1)</f>
        <v>0</v>
      </c>
      <c r="M200" s="52">
        <f>SUMIFS('2012Figures'!$J:$J,'2012Figures'!$C:$C,$A200,'2012Figures'!$H:$H,$B200,'2012Figures'!$I:$I,$C200,'2012Figures'!$B:$B,"BrokerToCy",'2012Figures'!$G:$G,"E1",'2012Figures'!$E:$E,$B$1)</f>
        <v>0</v>
      </c>
      <c r="N200" s="52">
        <f>SUMIFS('2012Figures'!$J:$J,'2012Figures'!$C:$C,$A200,'2012Figures'!$H:$H,$B200,'2012Figures'!$I:$I,$C200,'2012Figures'!$B:$B,"BrokerToCy",'2012Figures'!$G:$G,"P1",'2012Figures'!$E:$E,$B$1)</f>
        <v>0</v>
      </c>
      <c r="O200" s="52">
        <f>SUMIFS('2012Figures'!$J:$J,'2012Figures'!$C:$C,$A200,'2012Figures'!$H:$H,$B200,'2012Figures'!$I:$I,$C200,'2012Figures'!$B:$B,"CyToBroker",'2012Figures'!$G:$G,"E1",'2012Figures'!$E:$E,$B$1)</f>
        <v>0</v>
      </c>
      <c r="P200" s="52">
        <f>SUMIFS('2012Figures'!$J:$J,'2012Figures'!$C:$C,$A200,'2012Figures'!$H:$H,$B200,'2012Figures'!$I:$I,$C200,'2012Figures'!$B:$B,"CyToBroker",'2012Figures'!$G:$G,"P1",'2012Figures'!$E:$E,$B$1)</f>
        <v>0</v>
      </c>
      <c r="R200" s="46" t="str">
        <f t="shared" si="23"/>
        <v/>
      </c>
      <c r="S200" s="46" t="str">
        <f t="shared" si="23"/>
        <v/>
      </c>
      <c r="T200" s="46" t="str">
        <f t="shared" si="23"/>
        <v/>
      </c>
      <c r="U200" s="46" t="str">
        <f t="shared" si="23"/>
        <v/>
      </c>
      <c r="V200" s="46" t="str">
        <f t="shared" si="23"/>
        <v/>
      </c>
    </row>
    <row r="201" spans="1:22" x14ac:dyDescent="0.2">
      <c r="A201" s="1">
        <v>119</v>
      </c>
      <c r="B201" s="1" t="s">
        <v>110</v>
      </c>
      <c r="C201" s="8">
        <v>3</v>
      </c>
      <c r="D201" s="29">
        <f>SUMIFS('2013Figures'!$J:$J,'2013Figures'!$C:$C,$A201,'2013Figures'!$H:$H,$B201,'2013Figures'!$I:$I,$C201,'2013Figures'!$E:$E,$B$1)</f>
        <v>0</v>
      </c>
      <c r="E201" s="9">
        <f>SUMIFS('2013Figures'!$J:$J,'2013Figures'!$C:$C,$A201,'2013Figures'!$H:$H,$B201,'2013Figures'!$I:$I,$C201,'2013Figures'!$B:$B,"BrokerToCy",'2013Figures'!$G:$G,"E1",'2013Figures'!$E:$E,$B$1)</f>
        <v>0</v>
      </c>
      <c r="F201" s="9">
        <f>SUMIFS('2013Figures'!$J:$J,'2013Figures'!$C:$C,$A201,'2013Figures'!$H:$H,$B201,'2013Figures'!$I:$I,$C201,'2013Figures'!$B:$B,"BrokerToCy",'2013Figures'!$G:$G,"P1",'2013Figures'!$E:$E,$B$1)</f>
        <v>0</v>
      </c>
      <c r="G201" s="9">
        <f>SUMIFS('2013Figures'!$J:$J,'2013Figures'!$C:$C,$A201,'2013Figures'!$H:$H,$B201,'2013Figures'!$I:$I,$C201,'2013Figures'!$B:$B,"CyToBroker",'2013Figures'!$G:$G,"E1",'2013Figures'!$E:$E,$B$1)</f>
        <v>0</v>
      </c>
      <c r="H201" s="9">
        <f>SUMIFS('2013Figures'!$J:$J,'2013Figures'!$C:$C,$A201,'2013Figures'!$H:$H,$B201,'2013Figures'!$I:$I,$C201,'2013Figures'!$B:$B,"CyToBroker",'2013Figures'!$G:$G,"P1",'2013Figures'!$E:$E,$B$1)</f>
        <v>0</v>
      </c>
      <c r="J201" s="8">
        <v>201001</v>
      </c>
      <c r="L201" s="42">
        <f>SUMIFS('2012Figures'!$J:$J,'2012Figures'!$C:$C,$A201,'2012Figures'!$H:$H,$B201,'2012Figures'!$I:$I,$C201,'2012Figures'!$E:$E,$B$1)</f>
        <v>0</v>
      </c>
      <c r="M201" s="52">
        <f>SUMIFS('2012Figures'!$J:$J,'2012Figures'!$C:$C,$A201,'2012Figures'!$H:$H,$B201,'2012Figures'!$I:$I,$C201,'2012Figures'!$B:$B,"BrokerToCy",'2012Figures'!$G:$G,"E1",'2012Figures'!$E:$E,$B$1)</f>
        <v>0</v>
      </c>
      <c r="N201" s="52">
        <f>SUMIFS('2012Figures'!$J:$J,'2012Figures'!$C:$C,$A201,'2012Figures'!$H:$H,$B201,'2012Figures'!$I:$I,$C201,'2012Figures'!$B:$B,"BrokerToCy",'2012Figures'!$G:$G,"P1",'2012Figures'!$E:$E,$B$1)</f>
        <v>0</v>
      </c>
      <c r="O201" s="52">
        <f>SUMIFS('2012Figures'!$J:$J,'2012Figures'!$C:$C,$A201,'2012Figures'!$H:$H,$B201,'2012Figures'!$I:$I,$C201,'2012Figures'!$B:$B,"CyToBroker",'2012Figures'!$G:$G,"E1",'2012Figures'!$E:$E,$B$1)</f>
        <v>0</v>
      </c>
      <c r="P201" s="52">
        <f>SUMIFS('2012Figures'!$J:$J,'2012Figures'!$C:$C,$A201,'2012Figures'!$H:$H,$B201,'2012Figures'!$I:$I,$C201,'2012Figures'!$B:$B,"CyToBroker",'2012Figures'!$G:$G,"P1",'2012Figures'!$E:$E,$B$1)</f>
        <v>0</v>
      </c>
      <c r="R201" s="46" t="str">
        <f t="shared" si="23"/>
        <v/>
      </c>
      <c r="S201" s="46" t="str">
        <f t="shared" si="23"/>
        <v/>
      </c>
      <c r="T201" s="46" t="str">
        <f t="shared" si="23"/>
        <v/>
      </c>
      <c r="U201" s="46" t="str">
        <f t="shared" si="23"/>
        <v/>
      </c>
      <c r="V201" s="46" t="str">
        <f t="shared" si="23"/>
        <v/>
      </c>
    </row>
    <row r="202" spans="1:22" x14ac:dyDescent="0.2">
      <c r="A202" s="1">
        <v>119</v>
      </c>
      <c r="B202" s="1" t="s">
        <v>110</v>
      </c>
      <c r="C202" s="8">
        <v>2</v>
      </c>
      <c r="D202" s="29">
        <f>SUMIFS('2013Figures'!$J:$J,'2013Figures'!$C:$C,$A202,'2013Figures'!$H:$H,$B202,'2013Figures'!$I:$I,$C202,'2013Figures'!$E:$E,$B$1)</f>
        <v>0</v>
      </c>
      <c r="E202" s="9">
        <f>SUMIFS('2013Figures'!$J:$J,'2013Figures'!$C:$C,$A202,'2013Figures'!$H:$H,$B202,'2013Figures'!$I:$I,$C202,'2013Figures'!$B:$B,"BrokerToCy",'2013Figures'!$G:$G,"E1",'2013Figures'!$E:$E,$B$1)</f>
        <v>0</v>
      </c>
      <c r="F202" s="9">
        <f>SUMIFS('2013Figures'!$J:$J,'2013Figures'!$C:$C,$A202,'2013Figures'!$H:$H,$B202,'2013Figures'!$I:$I,$C202,'2013Figures'!$B:$B,"BrokerToCy",'2013Figures'!$G:$G,"P1",'2013Figures'!$E:$E,$B$1)</f>
        <v>0</v>
      </c>
      <c r="G202" s="9">
        <f>SUMIFS('2013Figures'!$J:$J,'2013Figures'!$C:$C,$A202,'2013Figures'!$H:$H,$B202,'2013Figures'!$I:$I,$C202,'2013Figures'!$B:$B,"CyToBroker",'2013Figures'!$G:$G,"E1",'2013Figures'!$E:$E,$B$1)</f>
        <v>0</v>
      </c>
      <c r="H202" s="9">
        <f>SUMIFS('2013Figures'!$J:$J,'2013Figures'!$C:$C,$A202,'2013Figures'!$H:$H,$B202,'2013Figures'!$I:$I,$C202,'2013Figures'!$B:$B,"CyToBroker",'2013Figures'!$G:$G,"P1",'2013Figures'!$E:$E,$B$1)</f>
        <v>0</v>
      </c>
      <c r="J202" s="8">
        <v>200901</v>
      </c>
      <c r="L202" s="42">
        <f>SUMIFS('2012Figures'!$J:$J,'2012Figures'!$C:$C,$A202,'2012Figures'!$H:$H,$B202,'2012Figures'!$I:$I,$C202,'2012Figures'!$E:$E,$B$1)</f>
        <v>0</v>
      </c>
      <c r="M202" s="52">
        <f>SUMIFS('2012Figures'!$J:$J,'2012Figures'!$C:$C,$A202,'2012Figures'!$H:$H,$B202,'2012Figures'!$I:$I,$C202,'2012Figures'!$B:$B,"BrokerToCy",'2012Figures'!$G:$G,"E1",'2012Figures'!$E:$E,$B$1)</f>
        <v>0</v>
      </c>
      <c r="N202" s="52">
        <f>SUMIFS('2012Figures'!$J:$J,'2012Figures'!$C:$C,$A202,'2012Figures'!$H:$H,$B202,'2012Figures'!$I:$I,$C202,'2012Figures'!$B:$B,"BrokerToCy",'2012Figures'!$G:$G,"P1",'2012Figures'!$E:$E,$B$1)</f>
        <v>0</v>
      </c>
      <c r="O202" s="52">
        <f>SUMIFS('2012Figures'!$J:$J,'2012Figures'!$C:$C,$A202,'2012Figures'!$H:$H,$B202,'2012Figures'!$I:$I,$C202,'2012Figures'!$B:$B,"CyToBroker",'2012Figures'!$G:$G,"E1",'2012Figures'!$E:$E,$B$1)</f>
        <v>0</v>
      </c>
      <c r="P202" s="52">
        <f>SUMIFS('2012Figures'!$J:$J,'2012Figures'!$C:$C,$A202,'2012Figures'!$H:$H,$B202,'2012Figures'!$I:$I,$C202,'2012Figures'!$B:$B,"CyToBroker",'2012Figures'!$G:$G,"P1",'2012Figures'!$E:$E,$B$1)</f>
        <v>0</v>
      </c>
      <c r="R202" s="46" t="str">
        <f t="shared" si="23"/>
        <v/>
      </c>
      <c r="S202" s="46" t="str">
        <f t="shared" si="23"/>
        <v/>
      </c>
      <c r="T202" s="46" t="str">
        <f t="shared" si="23"/>
        <v/>
      </c>
      <c r="U202" s="46" t="str">
        <f t="shared" si="23"/>
        <v/>
      </c>
      <c r="V202" s="46" t="str">
        <f t="shared" si="23"/>
        <v/>
      </c>
    </row>
    <row r="203" spans="1:22" x14ac:dyDescent="0.2">
      <c r="A203" s="1">
        <v>119</v>
      </c>
      <c r="B203" s="1" t="s">
        <v>110</v>
      </c>
      <c r="C203" s="8">
        <v>1</v>
      </c>
      <c r="D203" s="29">
        <f>SUMIFS('2013Figures'!$J:$J,'2013Figures'!$C:$C,$A203,'2013Figures'!$H:$H,$B203,'2013Figures'!$I:$I,$C203,'2013Figures'!$E:$E,$B$1)</f>
        <v>0</v>
      </c>
      <c r="E203" s="9">
        <f>SUMIFS('2013Figures'!$J:$J,'2013Figures'!$C:$C,$A203,'2013Figures'!$H:$H,$B203,'2013Figures'!$I:$I,$C203,'2013Figures'!$B:$B,"BrokerToCy",'2013Figures'!$G:$G,"E1",'2013Figures'!$E:$E,$B$1)</f>
        <v>0</v>
      </c>
      <c r="F203" s="9">
        <f>SUMIFS('2013Figures'!$J:$J,'2013Figures'!$C:$C,$A203,'2013Figures'!$H:$H,$B203,'2013Figures'!$I:$I,$C203,'2013Figures'!$B:$B,"BrokerToCy",'2013Figures'!$G:$G,"P1",'2013Figures'!$E:$E,$B$1)</f>
        <v>0</v>
      </c>
      <c r="G203" s="9">
        <f>SUMIFS('2013Figures'!$J:$J,'2013Figures'!$C:$C,$A203,'2013Figures'!$H:$H,$B203,'2013Figures'!$I:$I,$C203,'2013Figures'!$B:$B,"CyToBroker",'2013Figures'!$G:$G,"E1",'2013Figures'!$E:$E,$B$1)</f>
        <v>0</v>
      </c>
      <c r="H203" s="9">
        <f>SUMIFS('2013Figures'!$J:$J,'2013Figures'!$C:$C,$A203,'2013Figures'!$H:$H,$B203,'2013Figures'!$I:$I,$C203,'2013Figures'!$B:$B,"CyToBroker",'2013Figures'!$G:$G,"P1",'2013Figures'!$E:$E,$B$1)</f>
        <v>0</v>
      </c>
      <c r="J203" s="8">
        <v>200801</v>
      </c>
      <c r="L203" s="42">
        <f>SUMIFS('2012Figures'!$J:$J,'2012Figures'!$C:$C,$A203,'2012Figures'!$H:$H,$B203,'2012Figures'!$I:$I,$C203,'2012Figures'!$E:$E,$B$1)</f>
        <v>0</v>
      </c>
      <c r="M203" s="52">
        <f>SUMIFS('2012Figures'!$J:$J,'2012Figures'!$C:$C,$A203,'2012Figures'!$H:$H,$B203,'2012Figures'!$I:$I,$C203,'2012Figures'!$B:$B,"BrokerToCy",'2012Figures'!$G:$G,"E1",'2012Figures'!$E:$E,$B$1)</f>
        <v>0</v>
      </c>
      <c r="N203" s="52">
        <f>SUMIFS('2012Figures'!$J:$J,'2012Figures'!$C:$C,$A203,'2012Figures'!$H:$H,$B203,'2012Figures'!$I:$I,$C203,'2012Figures'!$B:$B,"BrokerToCy",'2012Figures'!$G:$G,"P1",'2012Figures'!$E:$E,$B$1)</f>
        <v>0</v>
      </c>
      <c r="O203" s="52">
        <f>SUMIFS('2012Figures'!$J:$J,'2012Figures'!$C:$C,$A203,'2012Figures'!$H:$H,$B203,'2012Figures'!$I:$I,$C203,'2012Figures'!$B:$B,"CyToBroker",'2012Figures'!$G:$G,"E1",'2012Figures'!$E:$E,$B$1)</f>
        <v>0</v>
      </c>
      <c r="P203" s="52">
        <f>SUMIFS('2012Figures'!$J:$J,'2012Figures'!$C:$C,$A203,'2012Figures'!$H:$H,$B203,'2012Figures'!$I:$I,$C203,'2012Figures'!$B:$B,"CyToBroker",'2012Figures'!$G:$G,"P1",'2012Figures'!$E:$E,$B$1)</f>
        <v>0</v>
      </c>
      <c r="R203" s="46" t="str">
        <f t="shared" si="23"/>
        <v/>
      </c>
      <c r="S203" s="46" t="str">
        <f t="shared" si="23"/>
        <v/>
      </c>
      <c r="T203" s="46" t="str">
        <f t="shared" si="23"/>
        <v/>
      </c>
      <c r="U203" s="46" t="str">
        <f t="shared" si="23"/>
        <v/>
      </c>
      <c r="V203" s="46" t="str">
        <f t="shared" si="23"/>
        <v/>
      </c>
    </row>
    <row r="204" spans="1:22" x14ac:dyDescent="0.2">
      <c r="A204" s="1">
        <v>119</v>
      </c>
      <c r="B204" s="1" t="s">
        <v>110</v>
      </c>
      <c r="D204" s="29">
        <f>SUMIFS('2013Figures'!$J:$J,'2013Figures'!$C:$C,$A204,'2013Figures'!$I:$I,"",'2013Figures'!$E:$E,$B$1)</f>
        <v>0</v>
      </c>
      <c r="E204" s="9">
        <f>SUMIFS('2013Figures'!$J:$J,'2013Figures'!$C:$C,$A204,'2013Figures'!$I:$I,"",'2013Figures'!$B:$B,"BrokerToCy",'2013Figures'!$G:$G,"E1",'2013Figures'!$E:$E,$B$1)</f>
        <v>0</v>
      </c>
      <c r="F204" s="9">
        <f>SUMIFS('2013Figures'!$J:$J,'2013Figures'!$C:$C,$A204,'2013Figures'!$I:$I,"",'2013Figures'!$B:$B,"BrokerToCy",'2013Figures'!$G:$G,"P1",'2013Figures'!$E:$E,$B$1)</f>
        <v>0</v>
      </c>
      <c r="G204" s="9">
        <f>SUMIFS('2013Figures'!$J:$J,'2013Figures'!$C:$C,$A204,'2013Figures'!$I:$I,"",'2013Figures'!$B:$B,"CyToBroker",'2013Figures'!$G:$G,"E1",'2013Figures'!$E:$E,$B$1)</f>
        <v>0</v>
      </c>
      <c r="H204" s="9">
        <f>SUMIFS('2013Figures'!$J:$J,'2013Figures'!$C:$C,$A204,'2013Figures'!$I:$I,"",'2013Figures'!$B:$B,"CyToBroker",'2013Figures'!$G:$G,"P1",'2013Figures'!$E:$E,$B$1)</f>
        <v>0</v>
      </c>
      <c r="J204" s="8" t="s">
        <v>131</v>
      </c>
      <c r="L204" s="42">
        <f>SUMIFS('2012Figures'!$J:$J,'2012Figures'!$C:$C,$A204,'2012Figures'!$I:$I,"",'2012Figures'!$E:$E,$B$1)</f>
        <v>0</v>
      </c>
      <c r="M204" s="52">
        <f>SUMIFS('2012Figures'!$J:$J,'2012Figures'!$C:$C,$A204,'2012Figures'!$I:$I,"",'2012Figures'!$B:$B,"BrokerToCy",'2012Figures'!$G:$G,"E1",'2012Figures'!$E:$E,$B$1)</f>
        <v>0</v>
      </c>
      <c r="N204" s="52">
        <f>SUMIFS('2012Figures'!$J:$J,'2012Figures'!$C:$C,$A204,'2012Figures'!$I:$I,"",'2012Figures'!$B:$B,"BrokerToCy",'2012Figures'!$G:$G,"P1",'2012Figures'!$E:$E,$B$1)</f>
        <v>0</v>
      </c>
      <c r="O204" s="52">
        <f>SUMIFS('2012Figures'!$J:$J,'2012Figures'!$C:$C,$A204,'2012Figures'!$I:$I,"",'2012Figures'!$B:$B,"CyToBroker",'2012Figures'!$G:$G,"E1",'2012Figures'!$E:$E,$B$1)</f>
        <v>0</v>
      </c>
      <c r="P204" s="52">
        <f>SUMIFS('2012Figures'!$J:$J,'2012Figures'!$C:$C,$A204,'2012Figures'!$I:$I,"",'2012Figures'!$B:$B,"CyToBroker",'2012Figures'!$G:$G,"P1",'2012Figures'!$E:$E,$B$1)</f>
        <v>0</v>
      </c>
      <c r="R204" s="46" t="str">
        <f t="shared" si="23"/>
        <v/>
      </c>
      <c r="S204" s="46" t="str">
        <f t="shared" si="23"/>
        <v/>
      </c>
      <c r="T204" s="46" t="str">
        <f t="shared" si="23"/>
        <v/>
      </c>
      <c r="U204" s="46" t="str">
        <f t="shared" si="23"/>
        <v/>
      </c>
      <c r="V204" s="46" t="str">
        <f t="shared" si="23"/>
        <v/>
      </c>
    </row>
    <row r="205" spans="1:22" x14ac:dyDescent="0.2">
      <c r="A205" s="21"/>
      <c r="B205" s="21" t="s">
        <v>92</v>
      </c>
      <c r="C205" s="22"/>
      <c r="D205" s="23">
        <f>SUM(E205:H205)</f>
        <v>0</v>
      </c>
      <c r="E205" s="23">
        <f>SUM(E195:E204)</f>
        <v>0</v>
      </c>
      <c r="F205" s="23">
        <f>SUM(F195:F204)</f>
        <v>0</v>
      </c>
      <c r="G205" s="23">
        <f>SUM(G195:G204)</f>
        <v>0</v>
      </c>
      <c r="H205" s="23">
        <f>SUM(H195:H204)</f>
        <v>0</v>
      </c>
      <c r="I205" s="21"/>
      <c r="J205" s="22"/>
      <c r="K205" s="21"/>
      <c r="L205" s="43">
        <f>SUM(M205:P205)</f>
        <v>0</v>
      </c>
      <c r="M205" s="43">
        <f>SUM(M195:M204)</f>
        <v>0</v>
      </c>
      <c r="N205" s="43">
        <f>SUM(N195:N204)</f>
        <v>0</v>
      </c>
      <c r="O205" s="43">
        <f>SUM(O195:O204)</f>
        <v>0</v>
      </c>
      <c r="P205" s="43">
        <f>SUM(P195:P204)</f>
        <v>0</v>
      </c>
      <c r="Q205" s="21"/>
      <c r="R205" s="21"/>
      <c r="S205" s="21"/>
      <c r="T205" s="21"/>
      <c r="U205" s="21"/>
      <c r="V205" s="21"/>
    </row>
    <row r="206" spans="1:22" x14ac:dyDescent="0.2">
      <c r="A206" s="28">
        <v>121</v>
      </c>
      <c r="B206" s="28" t="s">
        <v>111</v>
      </c>
      <c r="C206" s="17" t="s">
        <v>88</v>
      </c>
      <c r="D206" s="18">
        <f>SUMIFS('2013Figures'!$J:$J,'2013Figures'!$C:$C,$A206,'2013Figures'!$E:$E,$B$1)</f>
        <v>0</v>
      </c>
      <c r="E206" s="18">
        <f>SUMIFS('2013Figures'!$J:$J,'2013Figures'!$C:$C,$A206,'2013Figures'!$B:$B,"BrokerToCy",'2013Figures'!$G:$G,"E1",'2013Figures'!$E:$E,$B$1)</f>
        <v>0</v>
      </c>
      <c r="F206" s="18">
        <f>SUMIFS('2013Figures'!$J:$J,'2013Figures'!$C:$C,$A206,'2013Figures'!$B:$B,"BrokerToCy",'2013Figures'!$G:$G,"P1",'2013Figures'!$E:$E,$B$1)</f>
        <v>0</v>
      </c>
      <c r="G206" s="18">
        <f>SUMIFS('2013Figures'!$J:$J,'2013Figures'!$C:$C,$A206,'2013Figures'!$B:$B,"CyToBroker",'2013Figures'!$G:$G,"E1",'2013Figures'!$E:$E,$B$1)</f>
        <v>0</v>
      </c>
      <c r="H206" s="18">
        <f>SUMIFS('2013Figures'!$J:$J,'2013Figures'!$C:$C,$A206,'2013Figures'!$B:$B,"CyToBroker",'2013Figures'!$G:$G,"P1",'2013Figures'!$E:$E,$B$1)</f>
        <v>0</v>
      </c>
      <c r="I206" s="28"/>
      <c r="J206" s="17"/>
      <c r="K206" s="28"/>
      <c r="L206" s="50">
        <f>SUMIFS('2012Figures'!$J:$J,'2012Figures'!$C:$C,$A206,'2012Figures'!$E:$E,$B$1)</f>
        <v>0</v>
      </c>
      <c r="M206" s="50">
        <f>SUMIFS('2012Figures'!$J:$J,'2012Figures'!$C:$C,$A206,'2012Figures'!$B:$B,"BrokerToCy",'2012Figures'!$G:$G,"E1",'2012Figures'!$E:$E,$B$1)</f>
        <v>0</v>
      </c>
      <c r="N206" s="50">
        <f>SUMIFS('2012Figures'!$J:$J,'2012Figures'!$C:$C,$A206,'2012Figures'!$B:$B,"BrokerToCy",'2012Figures'!$G:$G,"P1",'2012Figures'!$E:$E,$B$1)</f>
        <v>0</v>
      </c>
      <c r="O206" s="50">
        <f>SUMIFS('2012Figures'!$J:$J,'2012Figures'!$C:$C,$A206,'2012Figures'!$B:$B,"CyToBroker",'2012Figures'!$G:$G,"E1",'2012Figures'!$E:$E,$B$1)</f>
        <v>0</v>
      </c>
      <c r="P206" s="50">
        <f>SUMIFS('2012Figures'!$J:$J,'2012Figures'!$C:$C,$A206,'2012Figures'!$B:$B,"CyToBroker",'2012Figures'!$G:$G,"P1",'2012Figures'!$E:$E,$B$1)</f>
        <v>0</v>
      </c>
      <c r="Q206" s="28"/>
      <c r="R206" s="46" t="str">
        <f t="shared" si="23"/>
        <v/>
      </c>
      <c r="S206" s="46" t="str">
        <f t="shared" si="23"/>
        <v/>
      </c>
      <c r="T206" s="46" t="str">
        <f t="shared" si="23"/>
        <v/>
      </c>
      <c r="U206" s="46" t="str">
        <f t="shared" si="23"/>
        <v/>
      </c>
      <c r="V206" s="46" t="str">
        <f t="shared" si="23"/>
        <v/>
      </c>
    </row>
    <row r="207" spans="1:22" x14ac:dyDescent="0.2">
      <c r="A207" s="1">
        <v>121</v>
      </c>
      <c r="B207" s="1" t="s">
        <v>111</v>
      </c>
      <c r="C207" s="8">
        <v>7</v>
      </c>
      <c r="D207" s="29">
        <f>SUMIFS('2013Figures'!$J:$J,'2013Figures'!$C:$C,$A207,'2013Figures'!$H:$H,$B207,'2013Figures'!$I:$I,$C207,'2013Figures'!$E:$E,$B$1)</f>
        <v>0</v>
      </c>
      <c r="E207" s="9">
        <f>SUMIFS('2013Figures'!$J:$J,'2013Figures'!$C:$C,$A207,'2013Figures'!$H:$H,$B207,'2013Figures'!$I:$I,$C207,'2013Figures'!$B:$B,"BrokerToCy",'2013Figures'!$G:$G,"E1",'2013Figures'!$E:$E,$B$1)</f>
        <v>0</v>
      </c>
      <c r="F207" s="9">
        <f>SUMIFS('2013Figures'!$J:$J,'2013Figures'!$C:$C,$A207,'2013Figures'!$H:$H,$B207,'2013Figures'!$I:$I,$C207,'2013Figures'!$B:$B,"BrokerToCy",'2013Figures'!$G:$G,"P1",'2013Figures'!$E:$E,$B$1)</f>
        <v>0</v>
      </c>
      <c r="G207" s="9">
        <f>SUMIFS('2013Figures'!$J:$J,'2013Figures'!$C:$C,$A207,'2013Figures'!$H:$H,$B207,'2013Figures'!$I:$I,$C207,'2013Figures'!$B:$B,"CyToBroker",'2013Figures'!$G:$G,"E1",'2013Figures'!$E:$E,$B$1)</f>
        <v>0</v>
      </c>
      <c r="H207" s="9">
        <f>SUMIFS('2013Figures'!$J:$J,'2013Figures'!$C:$C,$A207,'2013Figures'!$H:$H,$B207,'2013Figures'!$I:$I,$C207,'2013Figures'!$B:$B,"CyToBroker",'2013Figures'!$G:$G,"P1",'2013Figures'!$E:$E,$B$1)</f>
        <v>0</v>
      </c>
      <c r="I207" s="33"/>
      <c r="J207" s="34"/>
      <c r="K207" s="33"/>
      <c r="L207" s="42">
        <f>SUMIFS('2012Figures'!$J:$J,'2012Figures'!$C:$C,$A207,'2012Figures'!$H:$H,$B207,'2012Figures'!$I:$I,$C207,'2012Figures'!$E:$E,$B$1)</f>
        <v>0</v>
      </c>
      <c r="M207" s="52">
        <f>SUMIFS('2012Figures'!$J:$J,'2012Figures'!$C:$C,$A207,'2012Figures'!$H:$H,$B207,'2012Figures'!$I:$I,$C207,'2012Figures'!$B:$B,"BrokerToCy",'2012Figures'!$G:$G,"E1",'2012Figures'!$E:$E,$B$1)</f>
        <v>0</v>
      </c>
      <c r="N207" s="52">
        <f>SUMIFS('2012Figures'!$J:$J,'2012Figures'!$C:$C,$A207,'2012Figures'!$H:$H,$B207,'2012Figures'!$I:$I,$C207,'2012Figures'!$B:$B,"BrokerToCy",'2012Figures'!$G:$G,"P1",'2012Figures'!$E:$E,$B$1)</f>
        <v>0</v>
      </c>
      <c r="O207" s="52">
        <f>SUMIFS('2012Figures'!$J:$J,'2012Figures'!$C:$C,$A207,'2012Figures'!$H:$H,$B207,'2012Figures'!$I:$I,$C207,'2012Figures'!$B:$B,"CyToBroker",'2012Figures'!$G:$G,"E1",'2012Figures'!$E:$E,$B$1)</f>
        <v>0</v>
      </c>
      <c r="P207" s="52">
        <f>SUMIFS('2012Figures'!$J:$J,'2012Figures'!$C:$C,$A207,'2012Figures'!$H:$H,$B207,'2012Figures'!$I:$I,$C207,'2012Figures'!$B:$B,"CyToBroker",'2012Figures'!$G:$G,"P1",'2012Figures'!$E:$E,$B$1)</f>
        <v>0</v>
      </c>
      <c r="Q207" s="33"/>
      <c r="R207" s="46" t="str">
        <f t="shared" si="23"/>
        <v/>
      </c>
      <c r="S207" s="46" t="str">
        <f t="shared" si="23"/>
        <v/>
      </c>
      <c r="T207" s="46" t="str">
        <f t="shared" si="23"/>
        <v/>
      </c>
      <c r="U207" s="46" t="str">
        <f t="shared" si="23"/>
        <v/>
      </c>
      <c r="V207" s="46" t="str">
        <f t="shared" si="23"/>
        <v/>
      </c>
    </row>
    <row r="208" spans="1:22" x14ac:dyDescent="0.2">
      <c r="A208" s="1">
        <v>121</v>
      </c>
      <c r="B208" s="1" t="s">
        <v>111</v>
      </c>
      <c r="C208" s="8">
        <v>6</v>
      </c>
      <c r="D208" s="29">
        <f>SUMIFS('2013Figures'!$J:$J,'2013Figures'!$C:$C,$A208,'2013Figures'!$H:$H,$B208,'2013Figures'!$I:$I,$C208,'2013Figures'!$E:$E,$B$1)</f>
        <v>0</v>
      </c>
      <c r="E208" s="9">
        <f>SUMIFS('2013Figures'!$J:$J,'2013Figures'!$C:$C,$A208,'2013Figures'!$H:$H,$B208,'2013Figures'!$I:$I,$C208,'2013Figures'!$B:$B,"BrokerToCy",'2013Figures'!$G:$G,"E1",'2013Figures'!$E:$E,$B$1)</f>
        <v>0</v>
      </c>
      <c r="F208" s="9">
        <f>SUMIFS('2013Figures'!$J:$J,'2013Figures'!$C:$C,$A208,'2013Figures'!$H:$H,$B208,'2013Figures'!$I:$I,$C208,'2013Figures'!$B:$B,"BrokerToCy",'2013Figures'!$G:$G,"P1",'2013Figures'!$E:$E,$B$1)</f>
        <v>0</v>
      </c>
      <c r="G208" s="9">
        <f>SUMIFS('2013Figures'!$J:$J,'2013Figures'!$C:$C,$A208,'2013Figures'!$H:$H,$B208,'2013Figures'!$I:$I,$C208,'2013Figures'!$B:$B,"CyToBroker",'2013Figures'!$G:$G,"E1",'2013Figures'!$E:$E,$B$1)</f>
        <v>0</v>
      </c>
      <c r="H208" s="9">
        <f>SUMIFS('2013Figures'!$J:$J,'2013Figures'!$C:$C,$A208,'2013Figures'!$H:$H,$B208,'2013Figures'!$I:$I,$C208,'2013Figures'!$B:$B,"CyToBroker",'2013Figures'!$G:$G,"P1",'2013Figures'!$E:$E,$B$1)</f>
        <v>0</v>
      </c>
      <c r="I208" s="33"/>
      <c r="J208" s="34">
        <v>201501</v>
      </c>
      <c r="K208" s="33"/>
      <c r="L208" s="42">
        <f>SUMIFS('2012Figures'!$J:$J,'2012Figures'!$C:$C,$A208,'2012Figures'!$H:$H,$B208,'2012Figures'!$I:$I,$C208,'2012Figures'!$E:$E,$B$1)</f>
        <v>0</v>
      </c>
      <c r="M208" s="52">
        <f>SUMIFS('2012Figures'!$J:$J,'2012Figures'!$C:$C,$A208,'2012Figures'!$H:$H,$B208,'2012Figures'!$I:$I,$C208,'2012Figures'!$B:$B,"BrokerToCy",'2012Figures'!$G:$G,"E1",'2012Figures'!$E:$E,$B$1)</f>
        <v>0</v>
      </c>
      <c r="N208" s="52">
        <f>SUMIFS('2012Figures'!$J:$J,'2012Figures'!$C:$C,$A208,'2012Figures'!$H:$H,$B208,'2012Figures'!$I:$I,$C208,'2012Figures'!$B:$B,"BrokerToCy",'2012Figures'!$G:$G,"P1",'2012Figures'!$E:$E,$B$1)</f>
        <v>0</v>
      </c>
      <c r="O208" s="52">
        <f>SUMIFS('2012Figures'!$J:$J,'2012Figures'!$C:$C,$A208,'2012Figures'!$H:$H,$B208,'2012Figures'!$I:$I,$C208,'2012Figures'!$B:$B,"CyToBroker",'2012Figures'!$G:$G,"E1",'2012Figures'!$E:$E,$B$1)</f>
        <v>0</v>
      </c>
      <c r="P208" s="52">
        <f>SUMIFS('2012Figures'!$J:$J,'2012Figures'!$C:$C,$A208,'2012Figures'!$H:$H,$B208,'2012Figures'!$I:$I,$C208,'2012Figures'!$B:$B,"CyToBroker",'2012Figures'!$G:$G,"P1",'2012Figures'!$E:$E,$B$1)</f>
        <v>0</v>
      </c>
      <c r="Q208" s="33"/>
      <c r="R208" s="46" t="str">
        <f t="shared" ref="R208:V271" si="28">IF(L208=0,"",ROUND(D208/L208-1,2))</f>
        <v/>
      </c>
      <c r="S208" s="46" t="str">
        <f t="shared" si="28"/>
        <v/>
      </c>
      <c r="T208" s="46" t="str">
        <f t="shared" si="28"/>
        <v/>
      </c>
      <c r="U208" s="46" t="str">
        <f t="shared" si="28"/>
        <v/>
      </c>
      <c r="V208" s="46" t="str">
        <f t="shared" si="28"/>
        <v/>
      </c>
    </row>
    <row r="209" spans="1:22" x14ac:dyDescent="0.2">
      <c r="A209" s="1">
        <v>121</v>
      </c>
      <c r="B209" s="1" t="s">
        <v>111</v>
      </c>
      <c r="C209" s="8">
        <v>5</v>
      </c>
      <c r="D209" s="29">
        <f>SUMIFS('2013Figures'!$J:$J,'2013Figures'!$C:$C,$A209,'2013Figures'!$H:$H,$B209,'2013Figures'!$I:$I,$C209,'2013Figures'!$E:$E,$B$1)</f>
        <v>0</v>
      </c>
      <c r="E209" s="9">
        <f>SUMIFS('2013Figures'!$J:$J,'2013Figures'!$C:$C,$A209,'2013Figures'!$H:$H,$B209,'2013Figures'!$I:$I,$C209,'2013Figures'!$B:$B,"BrokerToCy",'2013Figures'!$G:$G,"E1",'2013Figures'!$E:$E,$B$1)</f>
        <v>0</v>
      </c>
      <c r="F209" s="9">
        <f>SUMIFS('2013Figures'!$J:$J,'2013Figures'!$C:$C,$A209,'2013Figures'!$H:$H,$B209,'2013Figures'!$I:$I,$C209,'2013Figures'!$B:$B,"BrokerToCy",'2013Figures'!$G:$G,"P1",'2013Figures'!$E:$E,$B$1)</f>
        <v>0</v>
      </c>
      <c r="G209" s="9">
        <f>SUMIFS('2013Figures'!$J:$J,'2013Figures'!$C:$C,$A209,'2013Figures'!$H:$H,$B209,'2013Figures'!$I:$I,$C209,'2013Figures'!$B:$B,"CyToBroker",'2013Figures'!$G:$G,"E1",'2013Figures'!$E:$E,$B$1)</f>
        <v>0</v>
      </c>
      <c r="H209" s="9">
        <f>SUMIFS('2013Figures'!$J:$J,'2013Figures'!$C:$C,$A209,'2013Figures'!$H:$H,$B209,'2013Figures'!$I:$I,$C209,'2013Figures'!$B:$B,"CyToBroker",'2013Figures'!$G:$G,"P1",'2013Figures'!$E:$E,$B$1)</f>
        <v>0</v>
      </c>
      <c r="J209" s="8">
        <v>201401</v>
      </c>
      <c r="L209" s="42">
        <f>SUMIFS('2012Figures'!$J:$J,'2012Figures'!$C:$C,$A209,'2012Figures'!$H:$H,$B209,'2012Figures'!$I:$I,$C209,'2012Figures'!$E:$E,$B$1)</f>
        <v>0</v>
      </c>
      <c r="M209" s="52">
        <f>SUMIFS('2012Figures'!$J:$J,'2012Figures'!$C:$C,$A209,'2012Figures'!$H:$H,$B209,'2012Figures'!$I:$I,$C209,'2012Figures'!$B:$B,"BrokerToCy",'2012Figures'!$G:$G,"E1",'2012Figures'!$E:$E,$B$1)</f>
        <v>0</v>
      </c>
      <c r="N209" s="52">
        <f>SUMIFS('2012Figures'!$J:$J,'2012Figures'!$C:$C,$A209,'2012Figures'!$H:$H,$B209,'2012Figures'!$I:$I,$C209,'2012Figures'!$B:$B,"BrokerToCy",'2012Figures'!$G:$G,"P1",'2012Figures'!$E:$E,$B$1)</f>
        <v>0</v>
      </c>
      <c r="O209" s="52">
        <f>SUMIFS('2012Figures'!$J:$J,'2012Figures'!$C:$C,$A209,'2012Figures'!$H:$H,$B209,'2012Figures'!$I:$I,$C209,'2012Figures'!$B:$B,"CyToBroker",'2012Figures'!$G:$G,"E1",'2012Figures'!$E:$E,$B$1)</f>
        <v>0</v>
      </c>
      <c r="P209" s="52">
        <f>SUMIFS('2012Figures'!$J:$J,'2012Figures'!$C:$C,$A209,'2012Figures'!$H:$H,$B209,'2012Figures'!$I:$I,$C209,'2012Figures'!$B:$B,"CyToBroker",'2012Figures'!$G:$G,"P1",'2012Figures'!$E:$E,$B$1)</f>
        <v>0</v>
      </c>
      <c r="R209" s="46" t="str">
        <f t="shared" si="28"/>
        <v/>
      </c>
      <c r="S209" s="46" t="str">
        <f t="shared" si="28"/>
        <v/>
      </c>
      <c r="T209" s="46" t="str">
        <f t="shared" si="28"/>
        <v/>
      </c>
      <c r="U209" s="46" t="str">
        <f t="shared" si="28"/>
        <v/>
      </c>
      <c r="V209" s="46" t="str">
        <f t="shared" si="28"/>
        <v/>
      </c>
    </row>
    <row r="210" spans="1:22" x14ac:dyDescent="0.2">
      <c r="A210" s="1">
        <v>121</v>
      </c>
      <c r="B210" s="1" t="s">
        <v>111</v>
      </c>
      <c r="C210" s="8">
        <v>4</v>
      </c>
      <c r="D210" s="29">
        <f>SUMIFS('2013Figures'!$J:$J,'2013Figures'!$C:$C,$A210,'2013Figures'!$H:$H,$B210,'2013Figures'!$I:$I,$C210,'2013Figures'!$E:$E,$B$1)</f>
        <v>0</v>
      </c>
      <c r="E210" s="9">
        <f>SUMIFS('2013Figures'!$J:$J,'2013Figures'!$C:$C,$A210,'2013Figures'!$H:$H,$B210,'2013Figures'!$I:$I,$C210,'2013Figures'!$B:$B,"BrokerToCy",'2013Figures'!$G:$G,"E1",'2013Figures'!$E:$E,$B$1)</f>
        <v>0</v>
      </c>
      <c r="F210" s="9">
        <f>SUMIFS('2013Figures'!$J:$J,'2013Figures'!$C:$C,$A210,'2013Figures'!$H:$H,$B210,'2013Figures'!$I:$I,$C210,'2013Figures'!$B:$B,"BrokerToCy",'2013Figures'!$G:$G,"P1",'2013Figures'!$E:$E,$B$1)</f>
        <v>0</v>
      </c>
      <c r="G210" s="9">
        <f>SUMIFS('2013Figures'!$J:$J,'2013Figures'!$C:$C,$A210,'2013Figures'!$H:$H,$B210,'2013Figures'!$I:$I,$C210,'2013Figures'!$B:$B,"CyToBroker",'2013Figures'!$G:$G,"E1",'2013Figures'!$E:$E,$B$1)</f>
        <v>0</v>
      </c>
      <c r="H210" s="9">
        <f>SUMIFS('2013Figures'!$J:$J,'2013Figures'!$C:$C,$A210,'2013Figures'!$H:$H,$B210,'2013Figures'!$I:$I,$C210,'2013Figures'!$B:$B,"CyToBroker",'2013Figures'!$G:$G,"P1",'2013Figures'!$E:$E,$B$1)</f>
        <v>0</v>
      </c>
      <c r="I210" s="30"/>
      <c r="J210" s="31">
        <v>201301</v>
      </c>
      <c r="K210" s="30"/>
      <c r="L210" s="42">
        <f>SUMIFS('2012Figures'!$J:$J,'2012Figures'!$C:$C,$A210,'2012Figures'!$H:$H,$B210,'2012Figures'!$I:$I,$C210,'2012Figures'!$E:$E,$B$1)</f>
        <v>0</v>
      </c>
      <c r="M210" s="52">
        <f>SUMIFS('2012Figures'!$J:$J,'2012Figures'!$C:$C,$A210,'2012Figures'!$H:$H,$B210,'2012Figures'!$I:$I,$C210,'2012Figures'!$B:$B,"BrokerToCy",'2012Figures'!$G:$G,"E1",'2012Figures'!$E:$E,$B$1)</f>
        <v>0</v>
      </c>
      <c r="N210" s="52">
        <f>SUMIFS('2012Figures'!$J:$J,'2012Figures'!$C:$C,$A210,'2012Figures'!$H:$H,$B210,'2012Figures'!$I:$I,$C210,'2012Figures'!$B:$B,"BrokerToCy",'2012Figures'!$G:$G,"P1",'2012Figures'!$E:$E,$B$1)</f>
        <v>0</v>
      </c>
      <c r="O210" s="52">
        <f>SUMIFS('2012Figures'!$J:$J,'2012Figures'!$C:$C,$A210,'2012Figures'!$H:$H,$B210,'2012Figures'!$I:$I,$C210,'2012Figures'!$B:$B,"CyToBroker",'2012Figures'!$G:$G,"E1",'2012Figures'!$E:$E,$B$1)</f>
        <v>0</v>
      </c>
      <c r="P210" s="52">
        <f>SUMIFS('2012Figures'!$J:$J,'2012Figures'!$C:$C,$A210,'2012Figures'!$H:$H,$B210,'2012Figures'!$I:$I,$C210,'2012Figures'!$B:$B,"CyToBroker",'2012Figures'!$G:$G,"P1",'2012Figures'!$E:$E,$B$1)</f>
        <v>0</v>
      </c>
      <c r="Q210" s="30"/>
      <c r="R210" s="46" t="str">
        <f t="shared" si="28"/>
        <v/>
      </c>
      <c r="S210" s="46" t="str">
        <f t="shared" si="28"/>
        <v/>
      </c>
      <c r="T210" s="46" t="str">
        <f t="shared" si="28"/>
        <v/>
      </c>
      <c r="U210" s="46" t="str">
        <f t="shared" si="28"/>
        <v/>
      </c>
      <c r="V210" s="46" t="str">
        <f t="shared" si="28"/>
        <v/>
      </c>
    </row>
    <row r="211" spans="1:22" x14ac:dyDescent="0.2">
      <c r="A211" s="1">
        <v>121</v>
      </c>
      <c r="B211" s="1" t="s">
        <v>111</v>
      </c>
      <c r="C211" s="8">
        <v>3</v>
      </c>
      <c r="D211" s="29">
        <f>SUMIFS('2013Figures'!$J:$J,'2013Figures'!$C:$C,$A211,'2013Figures'!$H:$H,$B211,'2013Figures'!$I:$I,$C211,'2013Figures'!$E:$E,$B$1)</f>
        <v>0</v>
      </c>
      <c r="E211" s="9">
        <f>SUMIFS('2013Figures'!$J:$J,'2013Figures'!$C:$C,$A211,'2013Figures'!$H:$H,$B211,'2013Figures'!$I:$I,$C211,'2013Figures'!$B:$B,"BrokerToCy",'2013Figures'!$G:$G,"E1",'2013Figures'!$E:$E,$B$1)</f>
        <v>0</v>
      </c>
      <c r="F211" s="9">
        <f>SUMIFS('2013Figures'!$J:$J,'2013Figures'!$C:$C,$A211,'2013Figures'!$H:$H,$B211,'2013Figures'!$I:$I,$C211,'2013Figures'!$B:$B,"BrokerToCy",'2013Figures'!$G:$G,"P1",'2013Figures'!$E:$E,$B$1)</f>
        <v>0</v>
      </c>
      <c r="G211" s="9">
        <f>SUMIFS('2013Figures'!$J:$J,'2013Figures'!$C:$C,$A211,'2013Figures'!$H:$H,$B211,'2013Figures'!$I:$I,$C211,'2013Figures'!$B:$B,"CyToBroker",'2013Figures'!$G:$G,"E1",'2013Figures'!$E:$E,$B$1)</f>
        <v>0</v>
      </c>
      <c r="H211" s="9">
        <f>SUMIFS('2013Figures'!$J:$J,'2013Figures'!$C:$C,$A211,'2013Figures'!$H:$H,$B211,'2013Figures'!$I:$I,$C211,'2013Figures'!$B:$B,"CyToBroker",'2013Figures'!$G:$G,"P1",'2013Figures'!$E:$E,$B$1)</f>
        <v>0</v>
      </c>
      <c r="J211" s="8">
        <v>201201</v>
      </c>
      <c r="L211" s="42">
        <f>SUMIFS('2012Figures'!$J:$J,'2012Figures'!$C:$C,$A211,'2012Figures'!$H:$H,$B211,'2012Figures'!$I:$I,$C211,'2012Figures'!$E:$E,$B$1)</f>
        <v>0</v>
      </c>
      <c r="M211" s="52">
        <f>SUMIFS('2012Figures'!$J:$J,'2012Figures'!$C:$C,$A211,'2012Figures'!$H:$H,$B211,'2012Figures'!$I:$I,$C211,'2012Figures'!$B:$B,"BrokerToCy",'2012Figures'!$G:$G,"E1",'2012Figures'!$E:$E,$B$1)</f>
        <v>0</v>
      </c>
      <c r="N211" s="52">
        <f>SUMIFS('2012Figures'!$J:$J,'2012Figures'!$C:$C,$A211,'2012Figures'!$H:$H,$B211,'2012Figures'!$I:$I,$C211,'2012Figures'!$B:$B,"BrokerToCy",'2012Figures'!$G:$G,"P1",'2012Figures'!$E:$E,$B$1)</f>
        <v>0</v>
      </c>
      <c r="O211" s="52">
        <f>SUMIFS('2012Figures'!$J:$J,'2012Figures'!$C:$C,$A211,'2012Figures'!$H:$H,$B211,'2012Figures'!$I:$I,$C211,'2012Figures'!$B:$B,"CyToBroker",'2012Figures'!$G:$G,"E1",'2012Figures'!$E:$E,$B$1)</f>
        <v>0</v>
      </c>
      <c r="P211" s="52">
        <f>SUMIFS('2012Figures'!$J:$J,'2012Figures'!$C:$C,$A211,'2012Figures'!$H:$H,$B211,'2012Figures'!$I:$I,$C211,'2012Figures'!$B:$B,"CyToBroker",'2012Figures'!$G:$G,"P1",'2012Figures'!$E:$E,$B$1)</f>
        <v>0</v>
      </c>
      <c r="R211" s="46" t="str">
        <f t="shared" si="28"/>
        <v/>
      </c>
      <c r="S211" s="46" t="str">
        <f t="shared" si="28"/>
        <v/>
      </c>
      <c r="T211" s="46" t="str">
        <f t="shared" si="28"/>
        <v/>
      </c>
      <c r="U211" s="46" t="str">
        <f t="shared" si="28"/>
        <v/>
      </c>
      <c r="V211" s="46" t="str">
        <f t="shared" si="28"/>
        <v/>
      </c>
    </row>
    <row r="212" spans="1:22" x14ac:dyDescent="0.2">
      <c r="A212" s="1">
        <v>121</v>
      </c>
      <c r="B212" s="1" t="s">
        <v>111</v>
      </c>
      <c r="C212" s="8">
        <v>2</v>
      </c>
      <c r="D212" s="29">
        <f>SUMIFS('2013Figures'!$J:$J,'2013Figures'!$C:$C,$A212,'2013Figures'!$H:$H,$B212,'2013Figures'!$I:$I,$C212,'2013Figures'!$E:$E,$B$1)</f>
        <v>0</v>
      </c>
      <c r="E212" s="9">
        <f>SUMIFS('2013Figures'!$J:$J,'2013Figures'!$C:$C,$A212,'2013Figures'!$H:$H,$B212,'2013Figures'!$I:$I,$C212,'2013Figures'!$B:$B,"BrokerToCy",'2013Figures'!$G:$G,"E1",'2013Figures'!$E:$E,$B$1)</f>
        <v>0</v>
      </c>
      <c r="F212" s="9">
        <f>SUMIFS('2013Figures'!$J:$J,'2013Figures'!$C:$C,$A212,'2013Figures'!$H:$H,$B212,'2013Figures'!$I:$I,$C212,'2013Figures'!$B:$B,"BrokerToCy",'2013Figures'!$G:$G,"P1",'2013Figures'!$E:$E,$B$1)</f>
        <v>0</v>
      </c>
      <c r="G212" s="9">
        <f>SUMIFS('2013Figures'!$J:$J,'2013Figures'!$C:$C,$A212,'2013Figures'!$H:$H,$B212,'2013Figures'!$I:$I,$C212,'2013Figures'!$B:$B,"CyToBroker",'2013Figures'!$G:$G,"E1",'2013Figures'!$E:$E,$B$1)</f>
        <v>0</v>
      </c>
      <c r="H212" s="9">
        <f>SUMIFS('2013Figures'!$J:$J,'2013Figures'!$C:$C,$A212,'2013Figures'!$H:$H,$B212,'2013Figures'!$I:$I,$C212,'2013Figures'!$B:$B,"CyToBroker",'2013Figures'!$G:$G,"P1",'2013Figures'!$E:$E,$B$1)</f>
        <v>0</v>
      </c>
      <c r="J212" s="8">
        <v>201101</v>
      </c>
      <c r="L212" s="42">
        <f>SUMIFS('2012Figures'!$J:$J,'2012Figures'!$C:$C,$A212,'2012Figures'!$H:$H,$B212,'2012Figures'!$I:$I,$C212,'2012Figures'!$E:$E,$B$1)</f>
        <v>0</v>
      </c>
      <c r="M212" s="52">
        <f>SUMIFS('2012Figures'!$J:$J,'2012Figures'!$C:$C,$A212,'2012Figures'!$H:$H,$B212,'2012Figures'!$I:$I,$C212,'2012Figures'!$B:$B,"BrokerToCy",'2012Figures'!$G:$G,"E1",'2012Figures'!$E:$E,$B$1)</f>
        <v>0</v>
      </c>
      <c r="N212" s="52">
        <f>SUMIFS('2012Figures'!$J:$J,'2012Figures'!$C:$C,$A212,'2012Figures'!$H:$H,$B212,'2012Figures'!$I:$I,$C212,'2012Figures'!$B:$B,"BrokerToCy",'2012Figures'!$G:$G,"P1",'2012Figures'!$E:$E,$B$1)</f>
        <v>0</v>
      </c>
      <c r="O212" s="52">
        <f>SUMIFS('2012Figures'!$J:$J,'2012Figures'!$C:$C,$A212,'2012Figures'!$H:$H,$B212,'2012Figures'!$I:$I,$C212,'2012Figures'!$B:$B,"CyToBroker",'2012Figures'!$G:$G,"E1",'2012Figures'!$E:$E,$B$1)</f>
        <v>0</v>
      </c>
      <c r="P212" s="52">
        <f>SUMIFS('2012Figures'!$J:$J,'2012Figures'!$C:$C,$A212,'2012Figures'!$H:$H,$B212,'2012Figures'!$I:$I,$C212,'2012Figures'!$B:$B,"CyToBroker",'2012Figures'!$G:$G,"P1",'2012Figures'!$E:$E,$B$1)</f>
        <v>0</v>
      </c>
      <c r="R212" s="46" t="str">
        <f t="shared" si="28"/>
        <v/>
      </c>
      <c r="S212" s="46" t="str">
        <f t="shared" si="28"/>
        <v/>
      </c>
      <c r="T212" s="46" t="str">
        <f t="shared" si="28"/>
        <v/>
      </c>
      <c r="U212" s="46" t="str">
        <f t="shared" si="28"/>
        <v/>
      </c>
      <c r="V212" s="46" t="str">
        <f t="shared" si="28"/>
        <v/>
      </c>
    </row>
    <row r="213" spans="1:22" x14ac:dyDescent="0.2">
      <c r="A213" s="1">
        <v>121</v>
      </c>
      <c r="B213" s="1" t="s">
        <v>111</v>
      </c>
      <c r="C213" s="8">
        <v>1</v>
      </c>
      <c r="D213" s="29">
        <f>SUMIFS('2013Figures'!$J:$J,'2013Figures'!$C:$C,$A213,'2013Figures'!$H:$H,$B213,'2013Figures'!$I:$I,$C213,'2013Figures'!$E:$E,$B$1)</f>
        <v>0</v>
      </c>
      <c r="E213" s="9">
        <f>SUMIFS('2013Figures'!$J:$J,'2013Figures'!$C:$C,$A213,'2013Figures'!$H:$H,$B213,'2013Figures'!$I:$I,$C213,'2013Figures'!$B:$B,"BrokerToCy",'2013Figures'!$G:$G,"E1",'2013Figures'!$E:$E,$B$1)</f>
        <v>0</v>
      </c>
      <c r="F213" s="9">
        <f>SUMIFS('2013Figures'!$J:$J,'2013Figures'!$C:$C,$A213,'2013Figures'!$H:$H,$B213,'2013Figures'!$I:$I,$C213,'2013Figures'!$B:$B,"BrokerToCy",'2013Figures'!$G:$G,"P1",'2013Figures'!$E:$E,$B$1)</f>
        <v>0</v>
      </c>
      <c r="G213" s="9">
        <f>SUMIFS('2013Figures'!$J:$J,'2013Figures'!$C:$C,$A213,'2013Figures'!$H:$H,$B213,'2013Figures'!$I:$I,$C213,'2013Figures'!$B:$B,"CyToBroker",'2013Figures'!$G:$G,"E1",'2013Figures'!$E:$E,$B$1)</f>
        <v>0</v>
      </c>
      <c r="H213" s="9">
        <f>SUMIFS('2013Figures'!$J:$J,'2013Figures'!$C:$C,$A213,'2013Figures'!$H:$H,$B213,'2013Figures'!$I:$I,$C213,'2013Figures'!$B:$B,"CyToBroker",'2013Figures'!$G:$G,"P1",'2013Figures'!$E:$E,$B$1)</f>
        <v>0</v>
      </c>
      <c r="J213" s="8">
        <v>201001</v>
      </c>
      <c r="L213" s="42">
        <f>SUMIFS('2012Figures'!$J:$J,'2012Figures'!$C:$C,$A213,'2012Figures'!$H:$H,$B213,'2012Figures'!$I:$I,$C213,'2012Figures'!$E:$E,$B$1)</f>
        <v>0</v>
      </c>
      <c r="M213" s="52">
        <f>SUMIFS('2012Figures'!$J:$J,'2012Figures'!$C:$C,$A213,'2012Figures'!$H:$H,$B213,'2012Figures'!$I:$I,$C213,'2012Figures'!$B:$B,"BrokerToCy",'2012Figures'!$G:$G,"E1",'2012Figures'!$E:$E,$B$1)</f>
        <v>0</v>
      </c>
      <c r="N213" s="52">
        <f>SUMIFS('2012Figures'!$J:$J,'2012Figures'!$C:$C,$A213,'2012Figures'!$H:$H,$B213,'2012Figures'!$I:$I,$C213,'2012Figures'!$B:$B,"BrokerToCy",'2012Figures'!$G:$G,"P1",'2012Figures'!$E:$E,$B$1)</f>
        <v>0</v>
      </c>
      <c r="O213" s="52">
        <f>SUMIFS('2012Figures'!$J:$J,'2012Figures'!$C:$C,$A213,'2012Figures'!$H:$H,$B213,'2012Figures'!$I:$I,$C213,'2012Figures'!$B:$B,"CyToBroker",'2012Figures'!$G:$G,"E1",'2012Figures'!$E:$E,$B$1)</f>
        <v>0</v>
      </c>
      <c r="P213" s="52">
        <f>SUMIFS('2012Figures'!$J:$J,'2012Figures'!$C:$C,$A213,'2012Figures'!$H:$H,$B213,'2012Figures'!$I:$I,$C213,'2012Figures'!$B:$B,"CyToBroker",'2012Figures'!$G:$G,"P1",'2012Figures'!$E:$E,$B$1)</f>
        <v>0</v>
      </c>
      <c r="R213" s="46" t="str">
        <f t="shared" si="28"/>
        <v/>
      </c>
      <c r="S213" s="46" t="str">
        <f t="shared" si="28"/>
        <v/>
      </c>
      <c r="T213" s="46" t="str">
        <f t="shared" si="28"/>
        <v/>
      </c>
      <c r="U213" s="46" t="str">
        <f t="shared" si="28"/>
        <v/>
      </c>
      <c r="V213" s="46" t="str">
        <f t="shared" si="28"/>
        <v/>
      </c>
    </row>
    <row r="214" spans="1:22" x14ac:dyDescent="0.2">
      <c r="A214" s="1">
        <v>121</v>
      </c>
      <c r="B214" s="1" t="s">
        <v>111</v>
      </c>
      <c r="D214" s="29">
        <f>SUMIFS('2013Figures'!$J:$J,'2013Figures'!$C:$C,$A214,'2013Figures'!$I:$I,"",'2013Figures'!$E:$E,$B$1)</f>
        <v>0</v>
      </c>
      <c r="E214" s="9">
        <f>SUMIFS('2013Figures'!$J:$J,'2013Figures'!$C:$C,$A214,'2013Figures'!$I:$I,"",'2013Figures'!$B:$B,"BrokerToCy",'2013Figures'!$G:$G,"E1",'2013Figures'!$E:$E,$B$1)</f>
        <v>0</v>
      </c>
      <c r="F214" s="9">
        <f>SUMIFS('2013Figures'!$J:$J,'2013Figures'!$C:$C,$A214,'2013Figures'!$I:$I,"",'2013Figures'!$B:$B,"BrokerToCy",'2013Figures'!$G:$G,"P1",'2013Figures'!$E:$E,$B$1)</f>
        <v>0</v>
      </c>
      <c r="G214" s="9">
        <f>SUMIFS('2013Figures'!$J:$J,'2013Figures'!$C:$C,$A214,'2013Figures'!$I:$I,"",'2013Figures'!$B:$B,"CyToBroker",'2013Figures'!$G:$G,"E1",'2013Figures'!$E:$E,$B$1)</f>
        <v>0</v>
      </c>
      <c r="H214" s="9">
        <f>SUMIFS('2013Figures'!$J:$J,'2013Figures'!$C:$C,$A214,'2013Figures'!$I:$I,"",'2013Figures'!$B:$B,"CyToBroker",'2013Figures'!$G:$G,"P1",'2013Figures'!$E:$E,$B$1)</f>
        <v>0</v>
      </c>
      <c r="J214" s="8" t="s">
        <v>131</v>
      </c>
      <c r="L214" s="42">
        <f>SUMIFS('2012Figures'!$J:$J,'2012Figures'!$C:$C,$A214,'2012Figures'!$I:$I,"",'2012Figures'!$E:$E,$B$1)</f>
        <v>0</v>
      </c>
      <c r="M214" s="52">
        <f>SUMIFS('2012Figures'!$J:$J,'2012Figures'!$C:$C,$A214,'2012Figures'!$I:$I,"",'2012Figures'!$B:$B,"BrokerToCy",'2012Figures'!$G:$G,"E1",'2012Figures'!$E:$E,$B$1)</f>
        <v>0</v>
      </c>
      <c r="N214" s="52">
        <f>SUMIFS('2012Figures'!$J:$J,'2012Figures'!$C:$C,$A214,'2012Figures'!$I:$I,"",'2012Figures'!$B:$B,"BrokerToCy",'2012Figures'!$G:$G,"P1",'2012Figures'!$E:$E,$B$1)</f>
        <v>0</v>
      </c>
      <c r="O214" s="52">
        <f>SUMIFS('2012Figures'!$J:$J,'2012Figures'!$C:$C,$A214,'2012Figures'!$I:$I,"",'2012Figures'!$B:$B,"CyToBroker",'2012Figures'!$G:$G,"E1",'2012Figures'!$E:$E,$B$1)</f>
        <v>0</v>
      </c>
      <c r="P214" s="52">
        <f>SUMIFS('2012Figures'!$J:$J,'2012Figures'!$C:$C,$A214,'2012Figures'!$I:$I,"",'2012Figures'!$B:$B,"CyToBroker",'2012Figures'!$G:$G,"P1",'2012Figures'!$E:$E,$B$1)</f>
        <v>0</v>
      </c>
      <c r="R214" s="46" t="str">
        <f t="shared" si="28"/>
        <v/>
      </c>
      <c r="S214" s="46" t="str">
        <f t="shared" si="28"/>
        <v/>
      </c>
      <c r="T214" s="46" t="str">
        <f t="shared" si="28"/>
        <v/>
      </c>
      <c r="U214" s="46" t="str">
        <f t="shared" si="28"/>
        <v/>
      </c>
      <c r="V214" s="46" t="str">
        <f t="shared" si="28"/>
        <v/>
      </c>
    </row>
    <row r="215" spans="1:22" x14ac:dyDescent="0.2">
      <c r="A215" s="21"/>
      <c r="B215" s="21" t="s">
        <v>92</v>
      </c>
      <c r="C215" s="22"/>
      <c r="D215" s="23">
        <f>SUM(E215:H215)</f>
        <v>0</v>
      </c>
      <c r="E215" s="23">
        <f>SUM(E207:E214)</f>
        <v>0</v>
      </c>
      <c r="F215" s="23">
        <f>SUM(F207:F214)</f>
        <v>0</v>
      </c>
      <c r="G215" s="23">
        <f>SUM(G207:G214)</f>
        <v>0</v>
      </c>
      <c r="H215" s="23">
        <f>SUM(H207:H214)</f>
        <v>0</v>
      </c>
      <c r="I215" s="21"/>
      <c r="J215" s="22"/>
      <c r="K215" s="21"/>
      <c r="L215" s="43">
        <f>SUM(M215:P215)</f>
        <v>0</v>
      </c>
      <c r="M215" s="43">
        <f>SUM(M207:M214)</f>
        <v>0</v>
      </c>
      <c r="N215" s="43">
        <f>SUM(N207:N214)</f>
        <v>0</v>
      </c>
      <c r="O215" s="43">
        <f>SUM(O207:O214)</f>
        <v>0</v>
      </c>
      <c r="P215" s="43">
        <f>SUM(P207:P214)</f>
        <v>0</v>
      </c>
      <c r="Q215" s="21"/>
      <c r="R215" s="21"/>
      <c r="S215" s="21"/>
      <c r="T215" s="21"/>
      <c r="U215" s="21"/>
      <c r="V215" s="21"/>
    </row>
    <row r="216" spans="1:22" x14ac:dyDescent="0.2">
      <c r="A216" s="28">
        <v>122</v>
      </c>
      <c r="B216" s="28" t="s">
        <v>67</v>
      </c>
      <c r="C216" s="17" t="s">
        <v>88</v>
      </c>
      <c r="D216" s="18">
        <f>SUMIFS('2013Figures'!$J:$J,'2013Figures'!$C:$C,$A216,'2013Figures'!$E:$E,$B$1)</f>
        <v>0</v>
      </c>
      <c r="E216" s="18">
        <f>SUMIFS('2013Figures'!$J:$J,'2013Figures'!$C:$C,$A216,'2013Figures'!$B:$B,"BrokerToCy",'2013Figures'!$G:$G,"E1",'2013Figures'!$E:$E,$B$1)</f>
        <v>0</v>
      </c>
      <c r="F216" s="18">
        <f>SUMIFS('2013Figures'!$J:$J,'2013Figures'!$C:$C,$A216,'2013Figures'!$B:$B,"BrokerToCy",'2013Figures'!$G:$G,"P1",'2013Figures'!$E:$E,$B$1)</f>
        <v>0</v>
      </c>
      <c r="G216" s="18">
        <f>SUMIFS('2013Figures'!$J:$J,'2013Figures'!$C:$C,$A216,'2013Figures'!$B:$B,"CyToBroker",'2013Figures'!$G:$G,"E1",'2013Figures'!$E:$E,$B$1)</f>
        <v>0</v>
      </c>
      <c r="H216" s="18">
        <f>SUMIFS('2013Figures'!$J:$J,'2013Figures'!$C:$C,$A216,'2013Figures'!$B:$B,"CyToBroker",'2013Figures'!$G:$G,"P1",'2013Figures'!$E:$E,$B$1)</f>
        <v>0</v>
      </c>
      <c r="I216" s="28"/>
      <c r="J216" s="17"/>
      <c r="K216" s="28"/>
      <c r="L216" s="50">
        <f>SUMIFS('2012Figures'!$J:$J,'2012Figures'!$C:$C,$A216,'2012Figures'!$E:$E,$B$1)</f>
        <v>0</v>
      </c>
      <c r="M216" s="50">
        <f>SUMIFS('2012Figures'!$J:$J,'2012Figures'!$C:$C,$A216,'2012Figures'!$B:$B,"BrokerToCy",'2012Figures'!$G:$G,"E1",'2012Figures'!$E:$E,$B$1)</f>
        <v>0</v>
      </c>
      <c r="N216" s="50">
        <f>SUMIFS('2012Figures'!$J:$J,'2012Figures'!$C:$C,$A216,'2012Figures'!$B:$B,"BrokerToCy",'2012Figures'!$G:$G,"P1",'2012Figures'!$E:$E,$B$1)</f>
        <v>0</v>
      </c>
      <c r="O216" s="50">
        <f>SUMIFS('2012Figures'!$J:$J,'2012Figures'!$C:$C,$A216,'2012Figures'!$B:$B,"CyToBroker",'2012Figures'!$G:$G,"E1",'2012Figures'!$E:$E,$B$1)</f>
        <v>0</v>
      </c>
      <c r="P216" s="50">
        <f>SUMIFS('2012Figures'!$J:$J,'2012Figures'!$C:$C,$A216,'2012Figures'!$B:$B,"CyToBroker",'2012Figures'!$G:$G,"P1",'2012Figures'!$E:$E,$B$1)</f>
        <v>0</v>
      </c>
      <c r="Q216" s="28"/>
      <c r="R216" s="46" t="str">
        <f t="shared" si="28"/>
        <v/>
      </c>
      <c r="S216" s="46" t="str">
        <f t="shared" si="28"/>
        <v/>
      </c>
      <c r="T216" s="46" t="str">
        <f t="shared" si="28"/>
        <v/>
      </c>
      <c r="U216" s="46" t="str">
        <f t="shared" si="28"/>
        <v/>
      </c>
      <c r="V216" s="46" t="str">
        <f t="shared" si="28"/>
        <v/>
      </c>
    </row>
    <row r="217" spans="1:22" x14ac:dyDescent="0.2">
      <c r="A217" s="1">
        <v>122</v>
      </c>
      <c r="B217" s="1" t="s">
        <v>67</v>
      </c>
      <c r="C217" s="8">
        <v>7</v>
      </c>
      <c r="D217" s="29">
        <f>SUMIFS('2013Figures'!$J:$J,'2013Figures'!$C:$C,$A217,'2013Figures'!$H:$H,$B217,'2013Figures'!$I:$I,$C217,'2013Figures'!$E:$E,$B$1)</f>
        <v>0</v>
      </c>
      <c r="E217" s="9">
        <f>SUMIFS('2013Figures'!$J:$J,'2013Figures'!$C:$C,$A217,'2013Figures'!$H:$H,$B217,'2013Figures'!$I:$I,$C217,'2013Figures'!$B:$B,"BrokerToCy",'2013Figures'!$G:$G,"E1",'2013Figures'!$E:$E,$B$1)</f>
        <v>0</v>
      </c>
      <c r="F217" s="9">
        <f>SUMIFS('2013Figures'!$J:$J,'2013Figures'!$C:$C,$A217,'2013Figures'!$H:$H,$B217,'2013Figures'!$I:$I,$C217,'2013Figures'!$B:$B,"BrokerToCy",'2013Figures'!$G:$G,"P1",'2013Figures'!$E:$E,$B$1)</f>
        <v>0</v>
      </c>
      <c r="G217" s="9">
        <f>SUMIFS('2013Figures'!$J:$J,'2013Figures'!$C:$C,$A217,'2013Figures'!$H:$H,$B217,'2013Figures'!$I:$I,$C217,'2013Figures'!$B:$B,"CyToBroker",'2013Figures'!$G:$G,"E1",'2013Figures'!$E:$E,$B$1)</f>
        <v>0</v>
      </c>
      <c r="H217" s="9">
        <f>SUMIFS('2013Figures'!$J:$J,'2013Figures'!$C:$C,$A217,'2013Figures'!$H:$H,$B217,'2013Figures'!$I:$I,$C217,'2013Figures'!$B:$B,"CyToBroker",'2013Figures'!$G:$G,"P1",'2013Figures'!$E:$E,$B$1)</f>
        <v>0</v>
      </c>
      <c r="I217" s="33"/>
      <c r="J217" s="34"/>
      <c r="K217" s="33"/>
      <c r="L217" s="42">
        <f>SUMIFS('2012Figures'!$J:$J,'2012Figures'!$C:$C,$A217,'2012Figures'!$H:$H,$B217,'2012Figures'!$I:$I,$C217,'2012Figures'!$E:$E,$B$1)</f>
        <v>0</v>
      </c>
      <c r="M217" s="52">
        <f>SUMIFS('2012Figures'!$J:$J,'2012Figures'!$C:$C,$A217,'2012Figures'!$H:$H,$B217,'2012Figures'!$I:$I,$C217,'2012Figures'!$B:$B,"BrokerToCy",'2012Figures'!$G:$G,"E1",'2012Figures'!$E:$E,$B$1)</f>
        <v>0</v>
      </c>
      <c r="N217" s="52">
        <f>SUMIFS('2012Figures'!$J:$J,'2012Figures'!$C:$C,$A217,'2012Figures'!$H:$H,$B217,'2012Figures'!$I:$I,$C217,'2012Figures'!$B:$B,"BrokerToCy",'2012Figures'!$G:$G,"P1",'2012Figures'!$E:$E,$B$1)</f>
        <v>0</v>
      </c>
      <c r="O217" s="52">
        <f>SUMIFS('2012Figures'!$J:$J,'2012Figures'!$C:$C,$A217,'2012Figures'!$H:$H,$B217,'2012Figures'!$I:$I,$C217,'2012Figures'!$B:$B,"CyToBroker",'2012Figures'!$G:$G,"E1",'2012Figures'!$E:$E,$B$1)</f>
        <v>0</v>
      </c>
      <c r="P217" s="52">
        <f>SUMIFS('2012Figures'!$J:$J,'2012Figures'!$C:$C,$A217,'2012Figures'!$H:$H,$B217,'2012Figures'!$I:$I,$C217,'2012Figures'!$B:$B,"CyToBroker",'2012Figures'!$G:$G,"P1",'2012Figures'!$E:$E,$B$1)</f>
        <v>0</v>
      </c>
      <c r="Q217" s="33"/>
      <c r="R217" s="46" t="str">
        <f t="shared" si="28"/>
        <v/>
      </c>
      <c r="S217" s="46" t="str">
        <f t="shared" si="28"/>
        <v/>
      </c>
      <c r="T217" s="46" t="str">
        <f t="shared" si="28"/>
        <v/>
      </c>
      <c r="U217" s="46" t="str">
        <f t="shared" si="28"/>
        <v/>
      </c>
      <c r="V217" s="46" t="str">
        <f t="shared" si="28"/>
        <v/>
      </c>
    </row>
    <row r="218" spans="1:22" x14ac:dyDescent="0.2">
      <c r="A218" s="1">
        <v>122</v>
      </c>
      <c r="B218" s="1" t="s">
        <v>67</v>
      </c>
      <c r="C218" s="8">
        <v>6</v>
      </c>
      <c r="D218" s="29">
        <f>SUMIFS('2013Figures'!$J:$J,'2013Figures'!$C:$C,$A218,'2013Figures'!$H:$H,$B218,'2013Figures'!$I:$I,$C218,'2013Figures'!$E:$E,$B$1)</f>
        <v>0</v>
      </c>
      <c r="E218" s="9">
        <f>SUMIFS('2013Figures'!$J:$J,'2013Figures'!$C:$C,$A218,'2013Figures'!$H:$H,$B218,'2013Figures'!$I:$I,$C218,'2013Figures'!$B:$B,"BrokerToCy",'2013Figures'!$G:$G,"E1",'2013Figures'!$E:$E,$B$1)</f>
        <v>0</v>
      </c>
      <c r="F218" s="9">
        <f>SUMIFS('2013Figures'!$J:$J,'2013Figures'!$C:$C,$A218,'2013Figures'!$H:$H,$B218,'2013Figures'!$I:$I,$C218,'2013Figures'!$B:$B,"BrokerToCy",'2013Figures'!$G:$G,"P1",'2013Figures'!$E:$E,$B$1)</f>
        <v>0</v>
      </c>
      <c r="G218" s="9">
        <f>SUMIFS('2013Figures'!$J:$J,'2013Figures'!$C:$C,$A218,'2013Figures'!$H:$H,$B218,'2013Figures'!$I:$I,$C218,'2013Figures'!$B:$B,"CyToBroker",'2013Figures'!$G:$G,"E1",'2013Figures'!$E:$E,$B$1)</f>
        <v>0</v>
      </c>
      <c r="H218" s="9">
        <f>SUMIFS('2013Figures'!$J:$J,'2013Figures'!$C:$C,$A218,'2013Figures'!$H:$H,$B218,'2013Figures'!$I:$I,$C218,'2013Figures'!$B:$B,"CyToBroker",'2013Figures'!$G:$G,"P1",'2013Figures'!$E:$E,$B$1)</f>
        <v>0</v>
      </c>
      <c r="I218" s="33"/>
      <c r="J218" s="34">
        <v>201501</v>
      </c>
      <c r="K218" s="33"/>
      <c r="L218" s="42">
        <f>SUMIFS('2012Figures'!$J:$J,'2012Figures'!$C:$C,$A218,'2012Figures'!$H:$H,$B218,'2012Figures'!$I:$I,$C218,'2012Figures'!$E:$E,$B$1)</f>
        <v>0</v>
      </c>
      <c r="M218" s="52">
        <f>SUMIFS('2012Figures'!$J:$J,'2012Figures'!$C:$C,$A218,'2012Figures'!$H:$H,$B218,'2012Figures'!$I:$I,$C218,'2012Figures'!$B:$B,"BrokerToCy",'2012Figures'!$G:$G,"E1",'2012Figures'!$E:$E,$B$1)</f>
        <v>0</v>
      </c>
      <c r="N218" s="52">
        <f>SUMIFS('2012Figures'!$J:$J,'2012Figures'!$C:$C,$A218,'2012Figures'!$H:$H,$B218,'2012Figures'!$I:$I,$C218,'2012Figures'!$B:$B,"BrokerToCy",'2012Figures'!$G:$G,"P1",'2012Figures'!$E:$E,$B$1)</f>
        <v>0</v>
      </c>
      <c r="O218" s="52">
        <f>SUMIFS('2012Figures'!$J:$J,'2012Figures'!$C:$C,$A218,'2012Figures'!$H:$H,$B218,'2012Figures'!$I:$I,$C218,'2012Figures'!$B:$B,"CyToBroker",'2012Figures'!$G:$G,"E1",'2012Figures'!$E:$E,$B$1)</f>
        <v>0</v>
      </c>
      <c r="P218" s="52">
        <f>SUMIFS('2012Figures'!$J:$J,'2012Figures'!$C:$C,$A218,'2012Figures'!$H:$H,$B218,'2012Figures'!$I:$I,$C218,'2012Figures'!$B:$B,"CyToBroker",'2012Figures'!$G:$G,"P1",'2012Figures'!$E:$E,$B$1)</f>
        <v>0</v>
      </c>
      <c r="Q218" s="33"/>
      <c r="R218" s="46" t="str">
        <f t="shared" si="28"/>
        <v/>
      </c>
      <c r="S218" s="46" t="str">
        <f t="shared" si="28"/>
        <v/>
      </c>
      <c r="T218" s="46" t="str">
        <f t="shared" si="28"/>
        <v/>
      </c>
      <c r="U218" s="46" t="str">
        <f t="shared" si="28"/>
        <v/>
      </c>
      <c r="V218" s="46" t="str">
        <f t="shared" si="28"/>
        <v/>
      </c>
    </row>
    <row r="219" spans="1:22" x14ac:dyDescent="0.2">
      <c r="A219" s="1">
        <v>122</v>
      </c>
      <c r="B219" s="1" t="s">
        <v>67</v>
      </c>
      <c r="C219" s="8">
        <v>5</v>
      </c>
      <c r="D219" s="29">
        <f>SUMIFS('2013Figures'!$J:$J,'2013Figures'!$C:$C,$A219,'2013Figures'!$H:$H,$B219,'2013Figures'!$I:$I,$C219,'2013Figures'!$E:$E,$B$1)</f>
        <v>0</v>
      </c>
      <c r="E219" s="9">
        <f>SUMIFS('2013Figures'!$J:$J,'2013Figures'!$C:$C,$A219,'2013Figures'!$H:$H,$B219,'2013Figures'!$I:$I,$C219,'2013Figures'!$B:$B,"BrokerToCy",'2013Figures'!$G:$G,"E1",'2013Figures'!$E:$E,$B$1)</f>
        <v>0</v>
      </c>
      <c r="F219" s="9">
        <f>SUMIFS('2013Figures'!$J:$J,'2013Figures'!$C:$C,$A219,'2013Figures'!$H:$H,$B219,'2013Figures'!$I:$I,$C219,'2013Figures'!$B:$B,"BrokerToCy",'2013Figures'!$G:$G,"P1",'2013Figures'!$E:$E,$B$1)</f>
        <v>0</v>
      </c>
      <c r="G219" s="9">
        <f>SUMIFS('2013Figures'!$J:$J,'2013Figures'!$C:$C,$A219,'2013Figures'!$H:$H,$B219,'2013Figures'!$I:$I,$C219,'2013Figures'!$B:$B,"CyToBroker",'2013Figures'!$G:$G,"E1",'2013Figures'!$E:$E,$B$1)</f>
        <v>0</v>
      </c>
      <c r="H219" s="9">
        <f>SUMIFS('2013Figures'!$J:$J,'2013Figures'!$C:$C,$A219,'2013Figures'!$H:$H,$B219,'2013Figures'!$I:$I,$C219,'2013Figures'!$B:$B,"CyToBroker",'2013Figures'!$G:$G,"P1",'2013Figures'!$E:$E,$B$1)</f>
        <v>0</v>
      </c>
      <c r="J219" s="8">
        <v>201401</v>
      </c>
      <c r="L219" s="42">
        <f>SUMIFS('2012Figures'!$J:$J,'2012Figures'!$C:$C,$A219,'2012Figures'!$H:$H,$B219,'2012Figures'!$I:$I,$C219,'2012Figures'!$E:$E,$B$1)</f>
        <v>0</v>
      </c>
      <c r="M219" s="52">
        <f>SUMIFS('2012Figures'!$J:$J,'2012Figures'!$C:$C,$A219,'2012Figures'!$H:$H,$B219,'2012Figures'!$I:$I,$C219,'2012Figures'!$B:$B,"BrokerToCy",'2012Figures'!$G:$G,"E1",'2012Figures'!$E:$E,$B$1)</f>
        <v>0</v>
      </c>
      <c r="N219" s="52">
        <f>SUMIFS('2012Figures'!$J:$J,'2012Figures'!$C:$C,$A219,'2012Figures'!$H:$H,$B219,'2012Figures'!$I:$I,$C219,'2012Figures'!$B:$B,"BrokerToCy",'2012Figures'!$G:$G,"P1",'2012Figures'!$E:$E,$B$1)</f>
        <v>0</v>
      </c>
      <c r="O219" s="52">
        <f>SUMIFS('2012Figures'!$J:$J,'2012Figures'!$C:$C,$A219,'2012Figures'!$H:$H,$B219,'2012Figures'!$I:$I,$C219,'2012Figures'!$B:$B,"CyToBroker",'2012Figures'!$G:$G,"E1",'2012Figures'!$E:$E,$B$1)</f>
        <v>0</v>
      </c>
      <c r="P219" s="52">
        <f>SUMIFS('2012Figures'!$J:$J,'2012Figures'!$C:$C,$A219,'2012Figures'!$H:$H,$B219,'2012Figures'!$I:$I,$C219,'2012Figures'!$B:$B,"CyToBroker",'2012Figures'!$G:$G,"P1",'2012Figures'!$E:$E,$B$1)</f>
        <v>0</v>
      </c>
      <c r="R219" s="46" t="str">
        <f t="shared" si="28"/>
        <v/>
      </c>
      <c r="S219" s="46" t="str">
        <f t="shared" si="28"/>
        <v/>
      </c>
      <c r="T219" s="46" t="str">
        <f t="shared" si="28"/>
        <v/>
      </c>
      <c r="U219" s="46" t="str">
        <f t="shared" si="28"/>
        <v/>
      </c>
      <c r="V219" s="46" t="str">
        <f t="shared" si="28"/>
        <v/>
      </c>
    </row>
    <row r="220" spans="1:22" x14ac:dyDescent="0.2">
      <c r="A220" s="1">
        <v>122</v>
      </c>
      <c r="B220" s="1" t="s">
        <v>67</v>
      </c>
      <c r="C220" s="8">
        <v>4</v>
      </c>
      <c r="D220" s="29">
        <f>SUMIFS('2013Figures'!$J:$J,'2013Figures'!$C:$C,$A220,'2013Figures'!$H:$H,$B220,'2013Figures'!$I:$I,$C220,'2013Figures'!$E:$E,$B$1)</f>
        <v>0</v>
      </c>
      <c r="E220" s="9">
        <f>SUMIFS('2013Figures'!$J:$J,'2013Figures'!$C:$C,$A220,'2013Figures'!$H:$H,$B220,'2013Figures'!$I:$I,$C220,'2013Figures'!$B:$B,"BrokerToCy",'2013Figures'!$G:$G,"E1",'2013Figures'!$E:$E,$B$1)</f>
        <v>0</v>
      </c>
      <c r="F220" s="9">
        <f>SUMIFS('2013Figures'!$J:$J,'2013Figures'!$C:$C,$A220,'2013Figures'!$H:$H,$B220,'2013Figures'!$I:$I,$C220,'2013Figures'!$B:$B,"BrokerToCy",'2013Figures'!$G:$G,"P1",'2013Figures'!$E:$E,$B$1)</f>
        <v>0</v>
      </c>
      <c r="G220" s="9">
        <f>SUMIFS('2013Figures'!$J:$J,'2013Figures'!$C:$C,$A220,'2013Figures'!$H:$H,$B220,'2013Figures'!$I:$I,$C220,'2013Figures'!$B:$B,"CyToBroker",'2013Figures'!$G:$G,"E1",'2013Figures'!$E:$E,$B$1)</f>
        <v>0</v>
      </c>
      <c r="H220" s="9">
        <f>SUMIFS('2013Figures'!$J:$J,'2013Figures'!$C:$C,$A220,'2013Figures'!$H:$H,$B220,'2013Figures'!$I:$I,$C220,'2013Figures'!$B:$B,"CyToBroker",'2013Figures'!$G:$G,"P1",'2013Figures'!$E:$E,$B$1)</f>
        <v>0</v>
      </c>
      <c r="I220" s="30"/>
      <c r="J220" s="31">
        <v>201301</v>
      </c>
      <c r="K220" s="30"/>
      <c r="L220" s="42">
        <f>SUMIFS('2012Figures'!$J:$J,'2012Figures'!$C:$C,$A220,'2012Figures'!$H:$H,$B220,'2012Figures'!$I:$I,$C220,'2012Figures'!$E:$E,$B$1)</f>
        <v>0</v>
      </c>
      <c r="M220" s="52">
        <f>SUMIFS('2012Figures'!$J:$J,'2012Figures'!$C:$C,$A220,'2012Figures'!$H:$H,$B220,'2012Figures'!$I:$I,$C220,'2012Figures'!$B:$B,"BrokerToCy",'2012Figures'!$G:$G,"E1",'2012Figures'!$E:$E,$B$1)</f>
        <v>0</v>
      </c>
      <c r="N220" s="52">
        <f>SUMIFS('2012Figures'!$J:$J,'2012Figures'!$C:$C,$A220,'2012Figures'!$H:$H,$B220,'2012Figures'!$I:$I,$C220,'2012Figures'!$B:$B,"BrokerToCy",'2012Figures'!$G:$G,"P1",'2012Figures'!$E:$E,$B$1)</f>
        <v>0</v>
      </c>
      <c r="O220" s="52">
        <f>SUMIFS('2012Figures'!$J:$J,'2012Figures'!$C:$C,$A220,'2012Figures'!$H:$H,$B220,'2012Figures'!$I:$I,$C220,'2012Figures'!$B:$B,"CyToBroker",'2012Figures'!$G:$G,"E1",'2012Figures'!$E:$E,$B$1)</f>
        <v>0</v>
      </c>
      <c r="P220" s="52">
        <f>SUMIFS('2012Figures'!$J:$J,'2012Figures'!$C:$C,$A220,'2012Figures'!$H:$H,$B220,'2012Figures'!$I:$I,$C220,'2012Figures'!$B:$B,"CyToBroker",'2012Figures'!$G:$G,"P1",'2012Figures'!$E:$E,$B$1)</f>
        <v>0</v>
      </c>
      <c r="Q220" s="30"/>
      <c r="R220" s="46" t="str">
        <f t="shared" si="28"/>
        <v/>
      </c>
      <c r="S220" s="46" t="str">
        <f t="shared" si="28"/>
        <v/>
      </c>
      <c r="T220" s="46" t="str">
        <f t="shared" si="28"/>
        <v/>
      </c>
      <c r="U220" s="46" t="str">
        <f t="shared" si="28"/>
        <v/>
      </c>
      <c r="V220" s="46" t="str">
        <f t="shared" si="28"/>
        <v/>
      </c>
    </row>
    <row r="221" spans="1:22" x14ac:dyDescent="0.2">
      <c r="A221" s="1">
        <v>122</v>
      </c>
      <c r="B221" s="1" t="s">
        <v>67</v>
      </c>
      <c r="C221" s="8">
        <v>3</v>
      </c>
      <c r="D221" s="29">
        <f>SUMIFS('2013Figures'!$J:$J,'2013Figures'!$C:$C,$A221,'2013Figures'!$H:$H,$B221,'2013Figures'!$I:$I,$C221,'2013Figures'!$E:$E,$B$1)</f>
        <v>0</v>
      </c>
      <c r="E221" s="9">
        <f>SUMIFS('2013Figures'!$J:$J,'2013Figures'!$C:$C,$A221,'2013Figures'!$H:$H,$B221,'2013Figures'!$I:$I,$C221,'2013Figures'!$B:$B,"BrokerToCy",'2013Figures'!$G:$G,"E1",'2013Figures'!$E:$E,$B$1)</f>
        <v>0</v>
      </c>
      <c r="F221" s="9">
        <f>SUMIFS('2013Figures'!$J:$J,'2013Figures'!$C:$C,$A221,'2013Figures'!$H:$H,$B221,'2013Figures'!$I:$I,$C221,'2013Figures'!$B:$B,"BrokerToCy",'2013Figures'!$G:$G,"P1",'2013Figures'!$E:$E,$B$1)</f>
        <v>0</v>
      </c>
      <c r="G221" s="9">
        <f>SUMIFS('2013Figures'!$J:$J,'2013Figures'!$C:$C,$A221,'2013Figures'!$H:$H,$B221,'2013Figures'!$I:$I,$C221,'2013Figures'!$B:$B,"CyToBroker",'2013Figures'!$G:$G,"E1",'2013Figures'!$E:$E,$B$1)</f>
        <v>0</v>
      </c>
      <c r="H221" s="9">
        <f>SUMIFS('2013Figures'!$J:$J,'2013Figures'!$C:$C,$A221,'2013Figures'!$H:$H,$B221,'2013Figures'!$I:$I,$C221,'2013Figures'!$B:$B,"CyToBroker",'2013Figures'!$G:$G,"P1",'2013Figures'!$E:$E,$B$1)</f>
        <v>0</v>
      </c>
      <c r="J221" s="8">
        <v>201201</v>
      </c>
      <c r="L221" s="42">
        <f>SUMIFS('2012Figures'!$J:$J,'2012Figures'!$C:$C,$A221,'2012Figures'!$H:$H,$B221,'2012Figures'!$I:$I,$C221,'2012Figures'!$E:$E,$B$1)</f>
        <v>0</v>
      </c>
      <c r="M221" s="52">
        <f>SUMIFS('2012Figures'!$J:$J,'2012Figures'!$C:$C,$A221,'2012Figures'!$H:$H,$B221,'2012Figures'!$I:$I,$C221,'2012Figures'!$B:$B,"BrokerToCy",'2012Figures'!$G:$G,"E1",'2012Figures'!$E:$E,$B$1)</f>
        <v>0</v>
      </c>
      <c r="N221" s="52">
        <f>SUMIFS('2012Figures'!$J:$J,'2012Figures'!$C:$C,$A221,'2012Figures'!$H:$H,$B221,'2012Figures'!$I:$I,$C221,'2012Figures'!$B:$B,"BrokerToCy",'2012Figures'!$G:$G,"P1",'2012Figures'!$E:$E,$B$1)</f>
        <v>0</v>
      </c>
      <c r="O221" s="52">
        <f>SUMIFS('2012Figures'!$J:$J,'2012Figures'!$C:$C,$A221,'2012Figures'!$H:$H,$B221,'2012Figures'!$I:$I,$C221,'2012Figures'!$B:$B,"CyToBroker",'2012Figures'!$G:$G,"E1",'2012Figures'!$E:$E,$B$1)</f>
        <v>0</v>
      </c>
      <c r="P221" s="52">
        <f>SUMIFS('2012Figures'!$J:$J,'2012Figures'!$C:$C,$A221,'2012Figures'!$H:$H,$B221,'2012Figures'!$I:$I,$C221,'2012Figures'!$B:$B,"CyToBroker",'2012Figures'!$G:$G,"P1",'2012Figures'!$E:$E,$B$1)</f>
        <v>0</v>
      </c>
      <c r="R221" s="46" t="str">
        <f t="shared" si="28"/>
        <v/>
      </c>
      <c r="S221" s="46" t="str">
        <f t="shared" si="28"/>
        <v/>
      </c>
      <c r="T221" s="46" t="str">
        <f t="shared" si="28"/>
        <v/>
      </c>
      <c r="U221" s="46" t="str">
        <f t="shared" si="28"/>
        <v/>
      </c>
      <c r="V221" s="46" t="str">
        <f t="shared" si="28"/>
        <v/>
      </c>
    </row>
    <row r="222" spans="1:22" x14ac:dyDescent="0.2">
      <c r="A222" s="1">
        <v>122</v>
      </c>
      <c r="B222" s="1" t="s">
        <v>67</v>
      </c>
      <c r="C222" s="8">
        <v>2</v>
      </c>
      <c r="D222" s="29">
        <f>SUMIFS('2013Figures'!$J:$J,'2013Figures'!$C:$C,$A222,'2013Figures'!$H:$H,$B222,'2013Figures'!$I:$I,$C222,'2013Figures'!$E:$E,$B$1)</f>
        <v>0</v>
      </c>
      <c r="E222" s="9">
        <f>SUMIFS('2013Figures'!$J:$J,'2013Figures'!$C:$C,$A222,'2013Figures'!$H:$H,$B222,'2013Figures'!$I:$I,$C222,'2013Figures'!$B:$B,"BrokerToCy",'2013Figures'!$G:$G,"E1",'2013Figures'!$E:$E,$B$1)</f>
        <v>0</v>
      </c>
      <c r="F222" s="9">
        <f>SUMIFS('2013Figures'!$J:$J,'2013Figures'!$C:$C,$A222,'2013Figures'!$H:$H,$B222,'2013Figures'!$I:$I,$C222,'2013Figures'!$B:$B,"BrokerToCy",'2013Figures'!$G:$G,"P1",'2013Figures'!$E:$E,$B$1)</f>
        <v>0</v>
      </c>
      <c r="G222" s="9">
        <f>SUMIFS('2013Figures'!$J:$J,'2013Figures'!$C:$C,$A222,'2013Figures'!$H:$H,$B222,'2013Figures'!$I:$I,$C222,'2013Figures'!$B:$B,"CyToBroker",'2013Figures'!$G:$G,"E1",'2013Figures'!$E:$E,$B$1)</f>
        <v>0</v>
      </c>
      <c r="H222" s="9">
        <f>SUMIFS('2013Figures'!$J:$J,'2013Figures'!$C:$C,$A222,'2013Figures'!$H:$H,$B222,'2013Figures'!$I:$I,$C222,'2013Figures'!$B:$B,"CyToBroker",'2013Figures'!$G:$G,"P1",'2013Figures'!$E:$E,$B$1)</f>
        <v>0</v>
      </c>
      <c r="J222" s="8">
        <v>201101</v>
      </c>
      <c r="L222" s="42">
        <f>SUMIFS('2012Figures'!$J:$J,'2012Figures'!$C:$C,$A222,'2012Figures'!$H:$H,$B222,'2012Figures'!$I:$I,$C222,'2012Figures'!$E:$E,$B$1)</f>
        <v>0</v>
      </c>
      <c r="M222" s="52">
        <f>SUMIFS('2012Figures'!$J:$J,'2012Figures'!$C:$C,$A222,'2012Figures'!$H:$H,$B222,'2012Figures'!$I:$I,$C222,'2012Figures'!$B:$B,"BrokerToCy",'2012Figures'!$G:$G,"E1",'2012Figures'!$E:$E,$B$1)</f>
        <v>0</v>
      </c>
      <c r="N222" s="52">
        <f>SUMIFS('2012Figures'!$J:$J,'2012Figures'!$C:$C,$A222,'2012Figures'!$H:$H,$B222,'2012Figures'!$I:$I,$C222,'2012Figures'!$B:$B,"BrokerToCy",'2012Figures'!$G:$G,"P1",'2012Figures'!$E:$E,$B$1)</f>
        <v>0</v>
      </c>
      <c r="O222" s="52">
        <f>SUMIFS('2012Figures'!$J:$J,'2012Figures'!$C:$C,$A222,'2012Figures'!$H:$H,$B222,'2012Figures'!$I:$I,$C222,'2012Figures'!$B:$B,"CyToBroker",'2012Figures'!$G:$G,"E1",'2012Figures'!$E:$E,$B$1)</f>
        <v>0</v>
      </c>
      <c r="P222" s="52">
        <f>SUMIFS('2012Figures'!$J:$J,'2012Figures'!$C:$C,$A222,'2012Figures'!$H:$H,$B222,'2012Figures'!$I:$I,$C222,'2012Figures'!$B:$B,"CyToBroker",'2012Figures'!$G:$G,"P1",'2012Figures'!$E:$E,$B$1)</f>
        <v>0</v>
      </c>
      <c r="R222" s="46" t="str">
        <f t="shared" si="28"/>
        <v/>
      </c>
      <c r="S222" s="46" t="str">
        <f t="shared" si="28"/>
        <v/>
      </c>
      <c r="T222" s="46" t="str">
        <f t="shared" si="28"/>
        <v/>
      </c>
      <c r="U222" s="46" t="str">
        <f t="shared" si="28"/>
        <v/>
      </c>
      <c r="V222" s="46" t="str">
        <f t="shared" si="28"/>
        <v/>
      </c>
    </row>
    <row r="223" spans="1:22" x14ac:dyDescent="0.2">
      <c r="A223" s="1">
        <v>122</v>
      </c>
      <c r="B223" s="1" t="s">
        <v>67</v>
      </c>
      <c r="C223" s="8">
        <v>1</v>
      </c>
      <c r="D223" s="29">
        <f>SUMIFS('2013Figures'!$J:$J,'2013Figures'!$C:$C,$A223,'2013Figures'!$H:$H,$B223,'2013Figures'!$I:$I,$C223,'2013Figures'!$E:$E,$B$1)</f>
        <v>0</v>
      </c>
      <c r="E223" s="9">
        <f>SUMIFS('2013Figures'!$J:$J,'2013Figures'!$C:$C,$A223,'2013Figures'!$H:$H,$B223,'2013Figures'!$I:$I,$C223,'2013Figures'!$B:$B,"BrokerToCy",'2013Figures'!$G:$G,"E1",'2013Figures'!$E:$E,$B$1)</f>
        <v>0</v>
      </c>
      <c r="F223" s="9">
        <f>SUMIFS('2013Figures'!$J:$J,'2013Figures'!$C:$C,$A223,'2013Figures'!$H:$H,$B223,'2013Figures'!$I:$I,$C223,'2013Figures'!$B:$B,"BrokerToCy",'2013Figures'!$G:$G,"P1",'2013Figures'!$E:$E,$B$1)</f>
        <v>0</v>
      </c>
      <c r="G223" s="9">
        <f>SUMIFS('2013Figures'!$J:$J,'2013Figures'!$C:$C,$A223,'2013Figures'!$H:$H,$B223,'2013Figures'!$I:$I,$C223,'2013Figures'!$B:$B,"CyToBroker",'2013Figures'!$G:$G,"E1",'2013Figures'!$E:$E,$B$1)</f>
        <v>0</v>
      </c>
      <c r="H223" s="9">
        <f>SUMIFS('2013Figures'!$J:$J,'2013Figures'!$C:$C,$A223,'2013Figures'!$H:$H,$B223,'2013Figures'!$I:$I,$C223,'2013Figures'!$B:$B,"CyToBroker",'2013Figures'!$G:$G,"P1",'2013Figures'!$E:$E,$B$1)</f>
        <v>0</v>
      </c>
      <c r="J223" s="8">
        <v>201001</v>
      </c>
      <c r="L223" s="42">
        <f>SUMIFS('2012Figures'!$J:$J,'2012Figures'!$C:$C,$A223,'2012Figures'!$H:$H,$B223,'2012Figures'!$I:$I,$C223,'2012Figures'!$E:$E,$B$1)</f>
        <v>0</v>
      </c>
      <c r="M223" s="52">
        <f>SUMIFS('2012Figures'!$J:$J,'2012Figures'!$C:$C,$A223,'2012Figures'!$H:$H,$B223,'2012Figures'!$I:$I,$C223,'2012Figures'!$B:$B,"BrokerToCy",'2012Figures'!$G:$G,"E1",'2012Figures'!$E:$E,$B$1)</f>
        <v>0</v>
      </c>
      <c r="N223" s="52">
        <f>SUMIFS('2012Figures'!$J:$J,'2012Figures'!$C:$C,$A223,'2012Figures'!$H:$H,$B223,'2012Figures'!$I:$I,$C223,'2012Figures'!$B:$B,"BrokerToCy",'2012Figures'!$G:$G,"P1",'2012Figures'!$E:$E,$B$1)</f>
        <v>0</v>
      </c>
      <c r="O223" s="52">
        <f>SUMIFS('2012Figures'!$J:$J,'2012Figures'!$C:$C,$A223,'2012Figures'!$H:$H,$B223,'2012Figures'!$I:$I,$C223,'2012Figures'!$B:$B,"CyToBroker",'2012Figures'!$G:$G,"E1",'2012Figures'!$E:$E,$B$1)</f>
        <v>0</v>
      </c>
      <c r="P223" s="52">
        <f>SUMIFS('2012Figures'!$J:$J,'2012Figures'!$C:$C,$A223,'2012Figures'!$H:$H,$B223,'2012Figures'!$I:$I,$C223,'2012Figures'!$B:$B,"CyToBroker",'2012Figures'!$G:$G,"P1",'2012Figures'!$E:$E,$B$1)</f>
        <v>0</v>
      </c>
      <c r="R223" s="46" t="str">
        <f t="shared" si="28"/>
        <v/>
      </c>
      <c r="S223" s="46" t="str">
        <f t="shared" si="28"/>
        <v/>
      </c>
      <c r="T223" s="46" t="str">
        <f t="shared" si="28"/>
        <v/>
      </c>
      <c r="U223" s="46" t="str">
        <f t="shared" si="28"/>
        <v/>
      </c>
      <c r="V223" s="46" t="str">
        <f t="shared" si="28"/>
        <v/>
      </c>
    </row>
    <row r="224" spans="1:22" x14ac:dyDescent="0.2">
      <c r="A224" s="1">
        <v>122</v>
      </c>
      <c r="B224" s="1" t="s">
        <v>67</v>
      </c>
      <c r="D224" s="29">
        <f>SUMIFS('2013Figures'!$J:$J,'2013Figures'!$C:$C,$A224,'2013Figures'!$I:$I,"",'2013Figures'!$E:$E,$B$1)</f>
        <v>0</v>
      </c>
      <c r="E224" s="9">
        <f>SUMIFS('2013Figures'!$J:$J,'2013Figures'!$C:$C,$A224,'2013Figures'!$I:$I,"",'2013Figures'!$B:$B,"BrokerToCy",'2013Figures'!$G:$G,"E1",'2013Figures'!$E:$E,$B$1)</f>
        <v>0</v>
      </c>
      <c r="F224" s="9">
        <f>SUMIFS('2013Figures'!$J:$J,'2013Figures'!$C:$C,$A224,'2013Figures'!$I:$I,"",'2013Figures'!$B:$B,"BrokerToCy",'2013Figures'!$G:$G,"P1",'2013Figures'!$E:$E,$B$1)</f>
        <v>0</v>
      </c>
      <c r="G224" s="9">
        <f>SUMIFS('2013Figures'!$J:$J,'2013Figures'!$C:$C,$A224,'2013Figures'!$I:$I,"",'2013Figures'!$B:$B,"CyToBroker",'2013Figures'!$G:$G,"E1",'2013Figures'!$E:$E,$B$1)</f>
        <v>0</v>
      </c>
      <c r="H224" s="9">
        <f>SUMIFS('2013Figures'!$J:$J,'2013Figures'!$C:$C,$A224,'2013Figures'!$I:$I,"",'2013Figures'!$B:$B,"CyToBroker",'2013Figures'!$G:$G,"P1",'2013Figures'!$E:$E,$B$1)</f>
        <v>0</v>
      </c>
      <c r="J224" s="8" t="s">
        <v>131</v>
      </c>
      <c r="L224" s="42">
        <f>SUMIFS('2012Figures'!$J:$J,'2012Figures'!$C:$C,$A224,'2012Figures'!$I:$I,"",'2012Figures'!$E:$E,$B$1)</f>
        <v>0</v>
      </c>
      <c r="M224" s="52">
        <f>SUMIFS('2012Figures'!$J:$J,'2012Figures'!$C:$C,$A224,'2012Figures'!$I:$I,"",'2012Figures'!$B:$B,"BrokerToCy",'2012Figures'!$G:$G,"E1",'2012Figures'!$E:$E,$B$1)</f>
        <v>0</v>
      </c>
      <c r="N224" s="52">
        <f>SUMIFS('2012Figures'!$J:$J,'2012Figures'!$C:$C,$A224,'2012Figures'!$I:$I,"",'2012Figures'!$B:$B,"BrokerToCy",'2012Figures'!$G:$G,"P1",'2012Figures'!$E:$E,$B$1)</f>
        <v>0</v>
      </c>
      <c r="O224" s="52">
        <f>SUMIFS('2012Figures'!$J:$J,'2012Figures'!$C:$C,$A224,'2012Figures'!$I:$I,"",'2012Figures'!$B:$B,"CyToBroker",'2012Figures'!$G:$G,"E1",'2012Figures'!$E:$E,$B$1)</f>
        <v>0</v>
      </c>
      <c r="P224" s="52">
        <f>SUMIFS('2012Figures'!$J:$J,'2012Figures'!$C:$C,$A224,'2012Figures'!$I:$I,"",'2012Figures'!$B:$B,"CyToBroker",'2012Figures'!$G:$G,"P1",'2012Figures'!$E:$E,$B$1)</f>
        <v>0</v>
      </c>
      <c r="R224" s="46" t="str">
        <f t="shared" si="28"/>
        <v/>
      </c>
      <c r="S224" s="46" t="str">
        <f t="shared" si="28"/>
        <v/>
      </c>
      <c r="T224" s="46" t="str">
        <f t="shared" si="28"/>
        <v/>
      </c>
      <c r="U224" s="46" t="str">
        <f t="shared" si="28"/>
        <v/>
      </c>
      <c r="V224" s="46" t="str">
        <f t="shared" si="28"/>
        <v/>
      </c>
    </row>
    <row r="225" spans="1:22" x14ac:dyDescent="0.2">
      <c r="A225" s="21"/>
      <c r="B225" s="21" t="s">
        <v>92</v>
      </c>
      <c r="C225" s="22"/>
      <c r="D225" s="23">
        <f>SUM(E225:H225)</f>
        <v>0</v>
      </c>
      <c r="E225" s="23">
        <f>SUM(E217:E224)</f>
        <v>0</v>
      </c>
      <c r="F225" s="23">
        <f>SUM(F217:F224)</f>
        <v>0</v>
      </c>
      <c r="G225" s="23">
        <f>SUM(G217:G224)</f>
        <v>0</v>
      </c>
      <c r="H225" s="23">
        <f>SUM(H217:H224)</f>
        <v>0</v>
      </c>
      <c r="I225" s="21"/>
      <c r="J225" s="22"/>
      <c r="K225" s="21"/>
      <c r="L225" s="43">
        <f>SUM(M225:P225)</f>
        <v>0</v>
      </c>
      <c r="M225" s="43">
        <f>SUM(M217:M224)</f>
        <v>0</v>
      </c>
      <c r="N225" s="43">
        <f>SUM(N217:N224)</f>
        <v>0</v>
      </c>
      <c r="O225" s="43">
        <f>SUM(O217:O224)</f>
        <v>0</v>
      </c>
      <c r="P225" s="43">
        <f>SUM(P217:P224)</f>
        <v>0</v>
      </c>
      <c r="Q225" s="21"/>
      <c r="R225" s="21"/>
      <c r="S225" s="21"/>
      <c r="T225" s="21"/>
      <c r="U225" s="21"/>
      <c r="V225" s="21"/>
    </row>
    <row r="226" spans="1:22" x14ac:dyDescent="0.2">
      <c r="A226" s="28">
        <v>123</v>
      </c>
      <c r="B226" s="28" t="s">
        <v>39</v>
      </c>
      <c r="C226" s="17" t="s">
        <v>88</v>
      </c>
      <c r="D226" s="18">
        <f>SUMIFS('2013Figures'!$J:$J,'2013Figures'!$C:$C,$A226,'2013Figures'!$E:$E,$B$1)</f>
        <v>0</v>
      </c>
      <c r="E226" s="18">
        <f>SUMIFS('2013Figures'!$J:$J,'2013Figures'!$C:$C,$A226,'2013Figures'!$B:$B,"BrokerToCy",'2013Figures'!$G:$G,"E1",'2013Figures'!$E:$E,$B$1)</f>
        <v>0</v>
      </c>
      <c r="F226" s="18">
        <f>SUMIFS('2013Figures'!$J:$J,'2013Figures'!$C:$C,$A226,'2013Figures'!$B:$B,"BrokerToCy",'2013Figures'!$G:$G,"P1",'2013Figures'!$E:$E,$B$1)</f>
        <v>0</v>
      </c>
      <c r="G226" s="18">
        <f>SUMIFS('2013Figures'!$J:$J,'2013Figures'!$C:$C,$A226,'2013Figures'!$B:$B,"CyToBroker",'2013Figures'!$G:$G,"E1",'2013Figures'!$E:$E,$B$1)</f>
        <v>0</v>
      </c>
      <c r="H226" s="18">
        <f>SUMIFS('2013Figures'!$J:$J,'2013Figures'!$C:$C,$A226,'2013Figures'!$B:$B,"CyToBroker",'2013Figures'!$G:$G,"P1",'2013Figures'!$E:$E,$B$1)</f>
        <v>0</v>
      </c>
      <c r="I226" s="28"/>
      <c r="J226" s="17"/>
      <c r="K226" s="28"/>
      <c r="L226" s="50">
        <f>SUMIFS('2012Figures'!$J:$J,'2012Figures'!$C:$C,$A226,'2012Figures'!$E:$E,$B$1)</f>
        <v>0</v>
      </c>
      <c r="M226" s="50">
        <f>SUMIFS('2012Figures'!$J:$J,'2012Figures'!$C:$C,$A226,'2012Figures'!$B:$B,"BrokerToCy",'2012Figures'!$G:$G,"E1",'2012Figures'!$E:$E,$B$1)</f>
        <v>0</v>
      </c>
      <c r="N226" s="50">
        <f>SUMIFS('2012Figures'!$J:$J,'2012Figures'!$C:$C,$A226,'2012Figures'!$B:$B,"BrokerToCy",'2012Figures'!$G:$G,"P1",'2012Figures'!$E:$E,$B$1)</f>
        <v>0</v>
      </c>
      <c r="O226" s="50">
        <f>SUMIFS('2012Figures'!$J:$J,'2012Figures'!$C:$C,$A226,'2012Figures'!$B:$B,"CyToBroker",'2012Figures'!$G:$G,"E1",'2012Figures'!$E:$E,$B$1)</f>
        <v>0</v>
      </c>
      <c r="P226" s="50">
        <f>SUMIFS('2012Figures'!$J:$J,'2012Figures'!$C:$C,$A226,'2012Figures'!$B:$B,"CyToBroker",'2012Figures'!$G:$G,"P1",'2012Figures'!$E:$E,$B$1)</f>
        <v>0</v>
      </c>
      <c r="Q226" s="28"/>
      <c r="R226" s="46" t="str">
        <f t="shared" si="28"/>
        <v/>
      </c>
      <c r="S226" s="46" t="str">
        <f t="shared" si="28"/>
        <v/>
      </c>
      <c r="T226" s="46" t="str">
        <f t="shared" si="28"/>
        <v/>
      </c>
      <c r="U226" s="46" t="str">
        <f t="shared" si="28"/>
        <v/>
      </c>
      <c r="V226" s="46" t="str">
        <f t="shared" si="28"/>
        <v/>
      </c>
    </row>
    <row r="227" spans="1:22" x14ac:dyDescent="0.2">
      <c r="A227" s="1">
        <v>123</v>
      </c>
      <c r="B227" s="1" t="s">
        <v>39</v>
      </c>
      <c r="C227" s="8">
        <v>6</v>
      </c>
      <c r="D227" s="29">
        <f>SUMIFS('2013Figures'!$J:$J,'2013Figures'!$C:$C,$A227,'2013Figures'!$H:$H,$B227,'2013Figures'!$I:$I,$C227,'2013Figures'!$E:$E,$B$1)</f>
        <v>0</v>
      </c>
      <c r="E227" s="9">
        <f>SUMIFS('2013Figures'!$J:$J,'2013Figures'!$C:$C,$A227,'2013Figures'!$H:$H,$B227,'2013Figures'!$I:$I,$C227,'2013Figures'!$B:$B,"BrokerToCy",'2013Figures'!$G:$G,"E1",'2013Figures'!$E:$E,$B$1)</f>
        <v>0</v>
      </c>
      <c r="F227" s="9">
        <f>SUMIFS('2013Figures'!$J:$J,'2013Figures'!$C:$C,$A227,'2013Figures'!$H:$H,$B227,'2013Figures'!$I:$I,$C227,'2013Figures'!$B:$B,"BrokerToCy",'2013Figures'!$G:$G,"P1",'2013Figures'!$E:$E,$B$1)</f>
        <v>0</v>
      </c>
      <c r="G227" s="9">
        <f>SUMIFS('2013Figures'!$J:$J,'2013Figures'!$C:$C,$A227,'2013Figures'!$H:$H,$B227,'2013Figures'!$I:$I,$C227,'2013Figures'!$B:$B,"CyToBroker",'2013Figures'!$G:$G,"E1",'2013Figures'!$E:$E,$B$1)</f>
        <v>0</v>
      </c>
      <c r="H227" s="9">
        <f>SUMIFS('2013Figures'!$J:$J,'2013Figures'!$C:$C,$A227,'2013Figures'!$H:$H,$B227,'2013Figures'!$I:$I,$C227,'2013Figures'!$B:$B,"CyToBroker",'2013Figures'!$G:$G,"P1",'2013Figures'!$E:$E,$B$1)</f>
        <v>0</v>
      </c>
      <c r="J227" s="8">
        <v>201501</v>
      </c>
      <c r="L227" s="42">
        <f>SUMIFS('2012Figures'!$J:$J,'2012Figures'!$C:$C,$A227,'2012Figures'!$H:$H,$B227,'2012Figures'!$I:$I,$C227,'2012Figures'!$E:$E,$B$1)</f>
        <v>0</v>
      </c>
      <c r="M227" s="52">
        <f>SUMIFS('2012Figures'!$J:$J,'2012Figures'!$C:$C,$A227,'2012Figures'!$H:$H,$B227,'2012Figures'!$I:$I,$C227,'2012Figures'!$B:$B,"BrokerToCy",'2012Figures'!$G:$G,"E1",'2012Figures'!$E:$E,$B$1)</f>
        <v>0</v>
      </c>
      <c r="N227" s="52">
        <f>SUMIFS('2012Figures'!$J:$J,'2012Figures'!$C:$C,$A227,'2012Figures'!$H:$H,$B227,'2012Figures'!$I:$I,$C227,'2012Figures'!$B:$B,"BrokerToCy",'2012Figures'!$G:$G,"P1",'2012Figures'!$E:$E,$B$1)</f>
        <v>0</v>
      </c>
      <c r="O227" s="52">
        <f>SUMIFS('2012Figures'!$J:$J,'2012Figures'!$C:$C,$A227,'2012Figures'!$H:$H,$B227,'2012Figures'!$I:$I,$C227,'2012Figures'!$B:$B,"CyToBroker",'2012Figures'!$G:$G,"E1",'2012Figures'!$E:$E,$B$1)</f>
        <v>0</v>
      </c>
      <c r="P227" s="52">
        <f>SUMIFS('2012Figures'!$J:$J,'2012Figures'!$C:$C,$A227,'2012Figures'!$H:$H,$B227,'2012Figures'!$I:$I,$C227,'2012Figures'!$B:$B,"CyToBroker",'2012Figures'!$G:$G,"P1",'2012Figures'!$E:$E,$B$1)</f>
        <v>0</v>
      </c>
      <c r="R227" s="46" t="str">
        <f t="shared" si="28"/>
        <v/>
      </c>
      <c r="S227" s="46" t="str">
        <f t="shared" si="28"/>
        <v/>
      </c>
      <c r="T227" s="46" t="str">
        <f t="shared" si="28"/>
        <v/>
      </c>
      <c r="U227" s="46" t="str">
        <f t="shared" si="28"/>
        <v/>
      </c>
      <c r="V227" s="46" t="str">
        <f t="shared" si="28"/>
        <v/>
      </c>
    </row>
    <row r="228" spans="1:22" x14ac:dyDescent="0.2">
      <c r="A228" s="1">
        <v>123</v>
      </c>
      <c r="B228" s="1" t="s">
        <v>39</v>
      </c>
      <c r="C228" s="8">
        <v>5</v>
      </c>
      <c r="D228" s="29">
        <f>SUMIFS('2013Figures'!$J:$J,'2013Figures'!$C:$C,$A228,'2013Figures'!$H:$H,$B228,'2013Figures'!$I:$I,$C228,'2013Figures'!$E:$E,$B$1)</f>
        <v>0</v>
      </c>
      <c r="E228" s="9">
        <f>SUMIFS('2013Figures'!$J:$J,'2013Figures'!$C:$C,$A228,'2013Figures'!$H:$H,$B228,'2013Figures'!$I:$I,$C228,'2013Figures'!$B:$B,"BrokerToCy",'2013Figures'!$G:$G,"E1",'2013Figures'!$E:$E,$B$1)</f>
        <v>0</v>
      </c>
      <c r="F228" s="9">
        <f>SUMIFS('2013Figures'!$J:$J,'2013Figures'!$C:$C,$A228,'2013Figures'!$H:$H,$B228,'2013Figures'!$I:$I,$C228,'2013Figures'!$B:$B,"BrokerToCy",'2013Figures'!$G:$G,"P1",'2013Figures'!$E:$E,$B$1)</f>
        <v>0</v>
      </c>
      <c r="G228" s="9">
        <f>SUMIFS('2013Figures'!$J:$J,'2013Figures'!$C:$C,$A228,'2013Figures'!$H:$H,$B228,'2013Figures'!$I:$I,$C228,'2013Figures'!$B:$B,"CyToBroker",'2013Figures'!$G:$G,"E1",'2013Figures'!$E:$E,$B$1)</f>
        <v>0</v>
      </c>
      <c r="H228" s="9">
        <f>SUMIFS('2013Figures'!$J:$J,'2013Figures'!$C:$C,$A228,'2013Figures'!$H:$H,$B228,'2013Figures'!$I:$I,$C228,'2013Figures'!$B:$B,"CyToBroker",'2013Figures'!$G:$G,"P1",'2013Figures'!$E:$E,$B$1)</f>
        <v>0</v>
      </c>
      <c r="J228" s="8">
        <v>201401</v>
      </c>
      <c r="L228" s="42">
        <f>SUMIFS('2012Figures'!$J:$J,'2012Figures'!$C:$C,$A228,'2012Figures'!$H:$H,$B228,'2012Figures'!$I:$I,$C228,'2012Figures'!$E:$E,$B$1)</f>
        <v>0</v>
      </c>
      <c r="M228" s="52">
        <f>SUMIFS('2012Figures'!$J:$J,'2012Figures'!$C:$C,$A228,'2012Figures'!$H:$H,$B228,'2012Figures'!$I:$I,$C228,'2012Figures'!$B:$B,"BrokerToCy",'2012Figures'!$G:$G,"E1",'2012Figures'!$E:$E,$B$1)</f>
        <v>0</v>
      </c>
      <c r="N228" s="52">
        <f>SUMIFS('2012Figures'!$J:$J,'2012Figures'!$C:$C,$A228,'2012Figures'!$H:$H,$B228,'2012Figures'!$I:$I,$C228,'2012Figures'!$B:$B,"BrokerToCy",'2012Figures'!$G:$G,"P1",'2012Figures'!$E:$E,$B$1)</f>
        <v>0</v>
      </c>
      <c r="O228" s="52">
        <f>SUMIFS('2012Figures'!$J:$J,'2012Figures'!$C:$C,$A228,'2012Figures'!$H:$H,$B228,'2012Figures'!$I:$I,$C228,'2012Figures'!$B:$B,"CyToBroker",'2012Figures'!$G:$G,"E1",'2012Figures'!$E:$E,$B$1)</f>
        <v>0</v>
      </c>
      <c r="P228" s="52">
        <f>SUMIFS('2012Figures'!$J:$J,'2012Figures'!$C:$C,$A228,'2012Figures'!$H:$H,$B228,'2012Figures'!$I:$I,$C228,'2012Figures'!$B:$B,"CyToBroker",'2012Figures'!$G:$G,"P1",'2012Figures'!$E:$E,$B$1)</f>
        <v>0</v>
      </c>
      <c r="R228" s="46" t="str">
        <f t="shared" si="28"/>
        <v/>
      </c>
      <c r="S228" s="46" t="str">
        <f t="shared" si="28"/>
        <v/>
      </c>
      <c r="T228" s="46" t="str">
        <f t="shared" si="28"/>
        <v/>
      </c>
      <c r="U228" s="46" t="str">
        <f t="shared" si="28"/>
        <v/>
      </c>
      <c r="V228" s="46" t="str">
        <f t="shared" si="28"/>
        <v/>
      </c>
    </row>
    <row r="229" spans="1:22" x14ac:dyDescent="0.2">
      <c r="A229" s="1">
        <v>123</v>
      </c>
      <c r="B229" s="1" t="s">
        <v>39</v>
      </c>
      <c r="C229" s="8">
        <v>4</v>
      </c>
      <c r="D229" s="29">
        <f>SUMIFS('2013Figures'!$J:$J,'2013Figures'!$C:$C,$A229,'2013Figures'!$H:$H,$B229,'2013Figures'!$I:$I,$C229,'2013Figures'!$E:$E,$B$1)</f>
        <v>0</v>
      </c>
      <c r="E229" s="9">
        <f>SUMIFS('2013Figures'!$J:$J,'2013Figures'!$C:$C,$A229,'2013Figures'!$H:$H,$B229,'2013Figures'!$I:$I,$C229,'2013Figures'!$B:$B,"BrokerToCy",'2013Figures'!$G:$G,"E1",'2013Figures'!$E:$E,$B$1)</f>
        <v>0</v>
      </c>
      <c r="F229" s="9">
        <f>SUMIFS('2013Figures'!$J:$J,'2013Figures'!$C:$C,$A229,'2013Figures'!$H:$H,$B229,'2013Figures'!$I:$I,$C229,'2013Figures'!$B:$B,"BrokerToCy",'2013Figures'!$G:$G,"P1",'2013Figures'!$E:$E,$B$1)</f>
        <v>0</v>
      </c>
      <c r="G229" s="9">
        <f>SUMIFS('2013Figures'!$J:$J,'2013Figures'!$C:$C,$A229,'2013Figures'!$H:$H,$B229,'2013Figures'!$I:$I,$C229,'2013Figures'!$B:$B,"CyToBroker",'2013Figures'!$G:$G,"E1",'2013Figures'!$E:$E,$B$1)</f>
        <v>0</v>
      </c>
      <c r="H229" s="9">
        <f>SUMIFS('2013Figures'!$J:$J,'2013Figures'!$C:$C,$A229,'2013Figures'!$H:$H,$B229,'2013Figures'!$I:$I,$C229,'2013Figures'!$B:$B,"CyToBroker",'2013Figures'!$G:$G,"P1",'2013Figures'!$E:$E,$B$1)</f>
        <v>0</v>
      </c>
      <c r="I229" s="30"/>
      <c r="J229" s="31">
        <v>201301</v>
      </c>
      <c r="K229" s="30"/>
      <c r="L229" s="42">
        <f>SUMIFS('2012Figures'!$J:$J,'2012Figures'!$C:$C,$A229,'2012Figures'!$H:$H,$B229,'2012Figures'!$I:$I,$C229,'2012Figures'!$E:$E,$B$1)</f>
        <v>0</v>
      </c>
      <c r="M229" s="52">
        <f>SUMIFS('2012Figures'!$J:$J,'2012Figures'!$C:$C,$A229,'2012Figures'!$H:$H,$B229,'2012Figures'!$I:$I,$C229,'2012Figures'!$B:$B,"BrokerToCy",'2012Figures'!$G:$G,"E1",'2012Figures'!$E:$E,$B$1)</f>
        <v>0</v>
      </c>
      <c r="N229" s="52">
        <f>SUMIFS('2012Figures'!$J:$J,'2012Figures'!$C:$C,$A229,'2012Figures'!$H:$H,$B229,'2012Figures'!$I:$I,$C229,'2012Figures'!$B:$B,"BrokerToCy",'2012Figures'!$G:$G,"P1",'2012Figures'!$E:$E,$B$1)</f>
        <v>0</v>
      </c>
      <c r="O229" s="52">
        <f>SUMIFS('2012Figures'!$J:$J,'2012Figures'!$C:$C,$A229,'2012Figures'!$H:$H,$B229,'2012Figures'!$I:$I,$C229,'2012Figures'!$B:$B,"CyToBroker",'2012Figures'!$G:$G,"E1",'2012Figures'!$E:$E,$B$1)</f>
        <v>0</v>
      </c>
      <c r="P229" s="52">
        <f>SUMIFS('2012Figures'!$J:$J,'2012Figures'!$C:$C,$A229,'2012Figures'!$H:$H,$B229,'2012Figures'!$I:$I,$C229,'2012Figures'!$B:$B,"CyToBroker",'2012Figures'!$G:$G,"P1",'2012Figures'!$E:$E,$B$1)</f>
        <v>0</v>
      </c>
      <c r="Q229" s="30"/>
      <c r="R229" s="46" t="str">
        <f t="shared" si="28"/>
        <v/>
      </c>
      <c r="S229" s="46" t="str">
        <f t="shared" si="28"/>
        <v/>
      </c>
      <c r="T229" s="46" t="str">
        <f t="shared" si="28"/>
        <v/>
      </c>
      <c r="U229" s="46" t="str">
        <f t="shared" si="28"/>
        <v/>
      </c>
      <c r="V229" s="46" t="str">
        <f t="shared" si="28"/>
        <v/>
      </c>
    </row>
    <row r="230" spans="1:22" x14ac:dyDescent="0.2">
      <c r="A230" s="1">
        <v>123</v>
      </c>
      <c r="B230" s="1" t="s">
        <v>39</v>
      </c>
      <c r="C230" s="8">
        <v>3</v>
      </c>
      <c r="D230" s="29">
        <f>SUMIFS('2013Figures'!$J:$J,'2013Figures'!$C:$C,$A230,'2013Figures'!$H:$H,$B230,'2013Figures'!$I:$I,$C230,'2013Figures'!$E:$E,$B$1)</f>
        <v>0</v>
      </c>
      <c r="E230" s="9">
        <f>SUMIFS('2013Figures'!$J:$J,'2013Figures'!$C:$C,$A230,'2013Figures'!$H:$H,$B230,'2013Figures'!$I:$I,$C230,'2013Figures'!$B:$B,"BrokerToCy",'2013Figures'!$G:$G,"E1",'2013Figures'!$E:$E,$B$1)</f>
        <v>0</v>
      </c>
      <c r="F230" s="9">
        <f>SUMIFS('2013Figures'!$J:$J,'2013Figures'!$C:$C,$A230,'2013Figures'!$H:$H,$B230,'2013Figures'!$I:$I,$C230,'2013Figures'!$B:$B,"BrokerToCy",'2013Figures'!$G:$G,"P1",'2013Figures'!$E:$E,$B$1)</f>
        <v>0</v>
      </c>
      <c r="G230" s="9">
        <f>SUMIFS('2013Figures'!$J:$J,'2013Figures'!$C:$C,$A230,'2013Figures'!$H:$H,$B230,'2013Figures'!$I:$I,$C230,'2013Figures'!$B:$B,"CyToBroker",'2013Figures'!$G:$G,"E1",'2013Figures'!$E:$E,$B$1)</f>
        <v>0</v>
      </c>
      <c r="H230" s="9">
        <f>SUMIFS('2013Figures'!$J:$J,'2013Figures'!$C:$C,$A230,'2013Figures'!$H:$H,$B230,'2013Figures'!$I:$I,$C230,'2013Figures'!$B:$B,"CyToBroker",'2013Figures'!$G:$G,"P1",'2013Figures'!$E:$E,$B$1)</f>
        <v>0</v>
      </c>
      <c r="J230" s="8">
        <v>201201</v>
      </c>
      <c r="L230" s="42">
        <f>SUMIFS('2012Figures'!$J:$J,'2012Figures'!$C:$C,$A230,'2012Figures'!$H:$H,$B230,'2012Figures'!$I:$I,$C230,'2012Figures'!$E:$E,$B$1)</f>
        <v>0</v>
      </c>
      <c r="M230" s="52">
        <f>SUMIFS('2012Figures'!$J:$J,'2012Figures'!$C:$C,$A230,'2012Figures'!$H:$H,$B230,'2012Figures'!$I:$I,$C230,'2012Figures'!$B:$B,"BrokerToCy",'2012Figures'!$G:$G,"E1",'2012Figures'!$E:$E,$B$1)</f>
        <v>0</v>
      </c>
      <c r="N230" s="52">
        <f>SUMIFS('2012Figures'!$J:$J,'2012Figures'!$C:$C,$A230,'2012Figures'!$H:$H,$B230,'2012Figures'!$I:$I,$C230,'2012Figures'!$B:$B,"BrokerToCy",'2012Figures'!$G:$G,"P1",'2012Figures'!$E:$E,$B$1)</f>
        <v>0</v>
      </c>
      <c r="O230" s="52">
        <f>SUMIFS('2012Figures'!$J:$J,'2012Figures'!$C:$C,$A230,'2012Figures'!$H:$H,$B230,'2012Figures'!$I:$I,$C230,'2012Figures'!$B:$B,"CyToBroker",'2012Figures'!$G:$G,"E1",'2012Figures'!$E:$E,$B$1)</f>
        <v>0</v>
      </c>
      <c r="P230" s="52">
        <f>SUMIFS('2012Figures'!$J:$J,'2012Figures'!$C:$C,$A230,'2012Figures'!$H:$H,$B230,'2012Figures'!$I:$I,$C230,'2012Figures'!$B:$B,"CyToBroker",'2012Figures'!$G:$G,"P1",'2012Figures'!$E:$E,$B$1)</f>
        <v>0</v>
      </c>
      <c r="R230" s="46" t="str">
        <f t="shared" si="28"/>
        <v/>
      </c>
      <c r="S230" s="46" t="str">
        <f t="shared" si="28"/>
        <v/>
      </c>
      <c r="T230" s="46" t="str">
        <f t="shared" si="28"/>
        <v/>
      </c>
      <c r="U230" s="46" t="str">
        <f t="shared" si="28"/>
        <v/>
      </c>
      <c r="V230" s="46" t="str">
        <f t="shared" si="28"/>
        <v/>
      </c>
    </row>
    <row r="231" spans="1:22" x14ac:dyDescent="0.2">
      <c r="A231" s="1">
        <v>123</v>
      </c>
      <c r="B231" s="1" t="s">
        <v>39</v>
      </c>
      <c r="C231" s="8">
        <v>2</v>
      </c>
      <c r="D231" s="29">
        <f>SUMIFS('2013Figures'!$J:$J,'2013Figures'!$C:$C,$A231,'2013Figures'!$H:$H,$B231,'2013Figures'!$I:$I,$C231,'2013Figures'!$E:$E,$B$1)</f>
        <v>0</v>
      </c>
      <c r="E231" s="9">
        <f>SUMIFS('2013Figures'!$J:$J,'2013Figures'!$C:$C,$A231,'2013Figures'!$H:$H,$B231,'2013Figures'!$I:$I,$C231,'2013Figures'!$B:$B,"BrokerToCy",'2013Figures'!$G:$G,"E1",'2013Figures'!$E:$E,$B$1)</f>
        <v>0</v>
      </c>
      <c r="F231" s="9">
        <f>SUMIFS('2013Figures'!$J:$J,'2013Figures'!$C:$C,$A231,'2013Figures'!$H:$H,$B231,'2013Figures'!$I:$I,$C231,'2013Figures'!$B:$B,"BrokerToCy",'2013Figures'!$G:$G,"P1",'2013Figures'!$E:$E,$B$1)</f>
        <v>0</v>
      </c>
      <c r="G231" s="9">
        <f>SUMIFS('2013Figures'!$J:$J,'2013Figures'!$C:$C,$A231,'2013Figures'!$H:$H,$B231,'2013Figures'!$I:$I,$C231,'2013Figures'!$B:$B,"CyToBroker",'2013Figures'!$G:$G,"E1",'2013Figures'!$E:$E,$B$1)</f>
        <v>0</v>
      </c>
      <c r="H231" s="9">
        <f>SUMIFS('2013Figures'!$J:$J,'2013Figures'!$C:$C,$A231,'2013Figures'!$H:$H,$B231,'2013Figures'!$I:$I,$C231,'2013Figures'!$B:$B,"CyToBroker",'2013Figures'!$G:$G,"P1",'2013Figures'!$E:$E,$B$1)</f>
        <v>0</v>
      </c>
      <c r="J231" s="8">
        <v>201101</v>
      </c>
      <c r="L231" s="42">
        <f>SUMIFS('2012Figures'!$J:$J,'2012Figures'!$C:$C,$A231,'2012Figures'!$H:$H,$B231,'2012Figures'!$I:$I,$C231,'2012Figures'!$E:$E,$B$1)</f>
        <v>0</v>
      </c>
      <c r="M231" s="52">
        <f>SUMIFS('2012Figures'!$J:$J,'2012Figures'!$C:$C,$A231,'2012Figures'!$H:$H,$B231,'2012Figures'!$I:$I,$C231,'2012Figures'!$B:$B,"BrokerToCy",'2012Figures'!$G:$G,"E1",'2012Figures'!$E:$E,$B$1)</f>
        <v>0</v>
      </c>
      <c r="N231" s="52">
        <f>SUMIFS('2012Figures'!$J:$J,'2012Figures'!$C:$C,$A231,'2012Figures'!$H:$H,$B231,'2012Figures'!$I:$I,$C231,'2012Figures'!$B:$B,"BrokerToCy",'2012Figures'!$G:$G,"P1",'2012Figures'!$E:$E,$B$1)</f>
        <v>0</v>
      </c>
      <c r="O231" s="52">
        <f>SUMIFS('2012Figures'!$J:$J,'2012Figures'!$C:$C,$A231,'2012Figures'!$H:$H,$B231,'2012Figures'!$I:$I,$C231,'2012Figures'!$B:$B,"CyToBroker",'2012Figures'!$G:$G,"E1",'2012Figures'!$E:$E,$B$1)</f>
        <v>0</v>
      </c>
      <c r="P231" s="52">
        <f>SUMIFS('2012Figures'!$J:$J,'2012Figures'!$C:$C,$A231,'2012Figures'!$H:$H,$B231,'2012Figures'!$I:$I,$C231,'2012Figures'!$B:$B,"CyToBroker",'2012Figures'!$G:$G,"P1",'2012Figures'!$E:$E,$B$1)</f>
        <v>0</v>
      </c>
      <c r="R231" s="46" t="str">
        <f t="shared" si="28"/>
        <v/>
      </c>
      <c r="S231" s="46" t="str">
        <f t="shared" si="28"/>
        <v/>
      </c>
      <c r="T231" s="46" t="str">
        <f t="shared" si="28"/>
        <v/>
      </c>
      <c r="U231" s="46" t="str">
        <f t="shared" si="28"/>
        <v/>
      </c>
      <c r="V231" s="46" t="str">
        <f t="shared" si="28"/>
        <v/>
      </c>
    </row>
    <row r="232" spans="1:22" x14ac:dyDescent="0.2">
      <c r="A232" s="1">
        <v>123</v>
      </c>
      <c r="B232" s="1" t="s">
        <v>39</v>
      </c>
      <c r="C232" s="8">
        <v>1</v>
      </c>
      <c r="D232" s="29">
        <f>SUMIFS('2013Figures'!$J:$J,'2013Figures'!$C:$C,$A232,'2013Figures'!$H:$H,$B232,'2013Figures'!$I:$I,$C232,'2013Figures'!$E:$E,$B$1)</f>
        <v>0</v>
      </c>
      <c r="E232" s="9">
        <f>SUMIFS('2013Figures'!$J:$J,'2013Figures'!$C:$C,$A232,'2013Figures'!$H:$H,$B232,'2013Figures'!$I:$I,$C232,'2013Figures'!$B:$B,"BrokerToCy",'2013Figures'!$G:$G,"E1",'2013Figures'!$E:$E,$B$1)</f>
        <v>0</v>
      </c>
      <c r="F232" s="9">
        <f>SUMIFS('2013Figures'!$J:$J,'2013Figures'!$C:$C,$A232,'2013Figures'!$H:$H,$B232,'2013Figures'!$I:$I,$C232,'2013Figures'!$B:$B,"BrokerToCy",'2013Figures'!$G:$G,"P1",'2013Figures'!$E:$E,$B$1)</f>
        <v>0</v>
      </c>
      <c r="G232" s="9">
        <f>SUMIFS('2013Figures'!$J:$J,'2013Figures'!$C:$C,$A232,'2013Figures'!$H:$H,$B232,'2013Figures'!$I:$I,$C232,'2013Figures'!$B:$B,"CyToBroker",'2013Figures'!$G:$G,"E1",'2013Figures'!$E:$E,$B$1)</f>
        <v>0</v>
      </c>
      <c r="H232" s="9">
        <f>SUMIFS('2013Figures'!$J:$J,'2013Figures'!$C:$C,$A232,'2013Figures'!$H:$H,$B232,'2013Figures'!$I:$I,$C232,'2013Figures'!$B:$B,"CyToBroker",'2013Figures'!$G:$G,"P1",'2013Figures'!$E:$E,$B$1)</f>
        <v>0</v>
      </c>
      <c r="J232" s="8">
        <v>201001</v>
      </c>
      <c r="L232" s="42">
        <f>SUMIFS('2012Figures'!$J:$J,'2012Figures'!$C:$C,$A232,'2012Figures'!$H:$H,$B232,'2012Figures'!$I:$I,$C232,'2012Figures'!$E:$E,$B$1)</f>
        <v>0</v>
      </c>
      <c r="M232" s="52">
        <f>SUMIFS('2012Figures'!$J:$J,'2012Figures'!$C:$C,$A232,'2012Figures'!$H:$H,$B232,'2012Figures'!$I:$I,$C232,'2012Figures'!$B:$B,"BrokerToCy",'2012Figures'!$G:$G,"E1",'2012Figures'!$E:$E,$B$1)</f>
        <v>0</v>
      </c>
      <c r="N232" s="52">
        <f>SUMIFS('2012Figures'!$J:$J,'2012Figures'!$C:$C,$A232,'2012Figures'!$H:$H,$B232,'2012Figures'!$I:$I,$C232,'2012Figures'!$B:$B,"BrokerToCy",'2012Figures'!$G:$G,"P1",'2012Figures'!$E:$E,$B$1)</f>
        <v>0</v>
      </c>
      <c r="O232" s="52">
        <f>SUMIFS('2012Figures'!$J:$J,'2012Figures'!$C:$C,$A232,'2012Figures'!$H:$H,$B232,'2012Figures'!$I:$I,$C232,'2012Figures'!$B:$B,"CyToBroker",'2012Figures'!$G:$G,"E1",'2012Figures'!$E:$E,$B$1)</f>
        <v>0</v>
      </c>
      <c r="P232" s="52">
        <f>SUMIFS('2012Figures'!$J:$J,'2012Figures'!$C:$C,$A232,'2012Figures'!$H:$H,$B232,'2012Figures'!$I:$I,$C232,'2012Figures'!$B:$B,"CyToBroker",'2012Figures'!$G:$G,"P1",'2012Figures'!$E:$E,$B$1)</f>
        <v>0</v>
      </c>
      <c r="R232" s="46" t="str">
        <f t="shared" si="28"/>
        <v/>
      </c>
      <c r="S232" s="46" t="str">
        <f t="shared" si="28"/>
        <v/>
      </c>
      <c r="T232" s="46" t="str">
        <f t="shared" si="28"/>
        <v/>
      </c>
      <c r="U232" s="46" t="str">
        <f t="shared" si="28"/>
        <v/>
      </c>
      <c r="V232" s="46" t="str">
        <f t="shared" si="28"/>
        <v/>
      </c>
    </row>
    <row r="233" spans="1:22" x14ac:dyDescent="0.2">
      <c r="A233" s="1">
        <v>123</v>
      </c>
      <c r="B233" s="1" t="s">
        <v>39</v>
      </c>
      <c r="D233" s="29">
        <f>SUMIFS('2013Figures'!$J:$J,'2013Figures'!$C:$C,$A233,'2013Figures'!$I:$I,"",'2013Figures'!$E:$E,$B$1)</f>
        <v>0</v>
      </c>
      <c r="E233" s="9">
        <f>SUMIFS('2013Figures'!$J:$J,'2013Figures'!$C:$C,$A233,'2013Figures'!$I:$I,"",'2013Figures'!$B:$B,"BrokerToCy",'2013Figures'!$G:$G,"E1",'2013Figures'!$E:$E,$B$1)</f>
        <v>0</v>
      </c>
      <c r="F233" s="9">
        <f>SUMIFS('2013Figures'!$J:$J,'2013Figures'!$C:$C,$A233,'2013Figures'!$I:$I,"",'2013Figures'!$B:$B,"BrokerToCy",'2013Figures'!$G:$G,"P1",'2013Figures'!$E:$E,$B$1)</f>
        <v>0</v>
      </c>
      <c r="G233" s="9">
        <f>SUMIFS('2013Figures'!$J:$J,'2013Figures'!$C:$C,$A233,'2013Figures'!$I:$I,"",'2013Figures'!$B:$B,"CyToBroker",'2013Figures'!$G:$G,"E1",'2013Figures'!$E:$E,$B$1)</f>
        <v>0</v>
      </c>
      <c r="H233" s="9">
        <f>SUMIFS('2013Figures'!$J:$J,'2013Figures'!$C:$C,$A233,'2013Figures'!$I:$I,"",'2013Figures'!$B:$B,"CyToBroker",'2013Figures'!$G:$G,"P1",'2013Figures'!$E:$E,$B$1)</f>
        <v>0</v>
      </c>
      <c r="J233" s="8" t="s">
        <v>131</v>
      </c>
      <c r="L233" s="42">
        <f>SUMIFS('2012Figures'!$J:$J,'2012Figures'!$C:$C,$A233,'2012Figures'!$I:$I,"",'2012Figures'!$E:$E,$B$1)</f>
        <v>0</v>
      </c>
      <c r="M233" s="52">
        <f>SUMIFS('2012Figures'!$J:$J,'2012Figures'!$C:$C,$A233,'2012Figures'!$I:$I,"",'2012Figures'!$B:$B,"BrokerToCy",'2012Figures'!$G:$G,"E1",'2012Figures'!$E:$E,$B$1)</f>
        <v>0</v>
      </c>
      <c r="N233" s="52">
        <f>SUMIFS('2012Figures'!$J:$J,'2012Figures'!$C:$C,$A233,'2012Figures'!$I:$I,"",'2012Figures'!$B:$B,"BrokerToCy",'2012Figures'!$G:$G,"P1",'2012Figures'!$E:$E,$B$1)</f>
        <v>0</v>
      </c>
      <c r="O233" s="52">
        <f>SUMIFS('2012Figures'!$J:$J,'2012Figures'!$C:$C,$A233,'2012Figures'!$I:$I,"",'2012Figures'!$B:$B,"CyToBroker",'2012Figures'!$G:$G,"E1",'2012Figures'!$E:$E,$B$1)</f>
        <v>0</v>
      </c>
      <c r="P233" s="52">
        <f>SUMIFS('2012Figures'!$J:$J,'2012Figures'!$C:$C,$A233,'2012Figures'!$I:$I,"",'2012Figures'!$B:$B,"CyToBroker",'2012Figures'!$G:$G,"P1",'2012Figures'!$E:$E,$B$1)</f>
        <v>0</v>
      </c>
      <c r="R233" s="46" t="str">
        <f t="shared" si="28"/>
        <v/>
      </c>
      <c r="S233" s="46" t="str">
        <f t="shared" si="28"/>
        <v/>
      </c>
      <c r="T233" s="46" t="str">
        <f t="shared" si="28"/>
        <v/>
      </c>
      <c r="U233" s="46" t="str">
        <f t="shared" si="28"/>
        <v/>
      </c>
      <c r="V233" s="46" t="str">
        <f t="shared" si="28"/>
        <v/>
      </c>
    </row>
    <row r="234" spans="1:22" x14ac:dyDescent="0.2">
      <c r="A234" s="21"/>
      <c r="B234" s="21" t="s">
        <v>92</v>
      </c>
      <c r="C234" s="22"/>
      <c r="D234" s="23">
        <f>SUM(E234:H234)</f>
        <v>0</v>
      </c>
      <c r="E234" s="23">
        <f>SUM(E227:E233)</f>
        <v>0</v>
      </c>
      <c r="F234" s="23">
        <f>SUM(F227:F233)</f>
        <v>0</v>
      </c>
      <c r="G234" s="23">
        <f>SUM(G227:G233)</f>
        <v>0</v>
      </c>
      <c r="H234" s="23">
        <f>SUM(H227:H233)</f>
        <v>0</v>
      </c>
      <c r="I234" s="21"/>
      <c r="J234" s="22"/>
      <c r="K234" s="21"/>
      <c r="L234" s="43">
        <f>SUM(M234:P234)</f>
        <v>0</v>
      </c>
      <c r="M234" s="43">
        <f>SUM(M227:M233)</f>
        <v>0</v>
      </c>
      <c r="N234" s="43">
        <f>SUM(N227:N233)</f>
        <v>0</v>
      </c>
      <c r="O234" s="43">
        <f>SUM(O227:O233)</f>
        <v>0</v>
      </c>
      <c r="P234" s="43">
        <f>SUM(P227:P233)</f>
        <v>0</v>
      </c>
      <c r="Q234" s="21"/>
      <c r="R234" s="21"/>
      <c r="S234" s="21"/>
      <c r="T234" s="21"/>
      <c r="U234" s="21"/>
      <c r="V234" s="21"/>
    </row>
    <row r="235" spans="1:22" x14ac:dyDescent="0.2">
      <c r="A235" s="28">
        <v>124</v>
      </c>
      <c r="B235" s="28" t="s">
        <v>112</v>
      </c>
      <c r="C235" s="17" t="s">
        <v>88</v>
      </c>
      <c r="D235" s="18">
        <f>SUMIFS('2013Figures'!$J:$J,'2013Figures'!$C:$C,$A235,'2013Figures'!$E:$E,$B$1)</f>
        <v>0</v>
      </c>
      <c r="E235" s="18">
        <f>SUMIFS('2013Figures'!$J:$J,'2013Figures'!$C:$C,$A235,'2013Figures'!$B:$B,"BrokerToCy",'2013Figures'!$G:$G,"E1",'2013Figures'!$E:$E,$B$1)</f>
        <v>0</v>
      </c>
      <c r="F235" s="18">
        <f>SUMIFS('2013Figures'!$J:$J,'2013Figures'!$C:$C,$A235,'2013Figures'!$B:$B,"BrokerToCy",'2013Figures'!$G:$G,"P1",'2013Figures'!$E:$E,$B$1)</f>
        <v>0</v>
      </c>
      <c r="G235" s="18">
        <f>SUMIFS('2013Figures'!$J:$J,'2013Figures'!$C:$C,$A235,'2013Figures'!$B:$B,"CyToBroker",'2013Figures'!$G:$G,"E1",'2013Figures'!$E:$E,$B$1)</f>
        <v>0</v>
      </c>
      <c r="H235" s="18">
        <f>SUMIFS('2013Figures'!$J:$J,'2013Figures'!$C:$C,$A235,'2013Figures'!$B:$B,"CyToBroker",'2013Figures'!$G:$G,"P1",'2013Figures'!$E:$E,$B$1)</f>
        <v>0</v>
      </c>
      <c r="I235" s="28"/>
      <c r="J235" s="17"/>
      <c r="K235" s="28"/>
      <c r="L235" s="50">
        <f>SUMIFS('2012Figures'!$J:$J,'2012Figures'!$C:$C,$A235,'2012Figures'!$E:$E,$B$1)</f>
        <v>0</v>
      </c>
      <c r="M235" s="50">
        <f>SUMIFS('2012Figures'!$J:$J,'2012Figures'!$C:$C,$A235,'2012Figures'!$B:$B,"BrokerToCy",'2012Figures'!$G:$G,"E1",'2012Figures'!$E:$E,$B$1)</f>
        <v>0</v>
      </c>
      <c r="N235" s="50">
        <f>SUMIFS('2012Figures'!$J:$J,'2012Figures'!$C:$C,$A235,'2012Figures'!$B:$B,"BrokerToCy",'2012Figures'!$G:$G,"P1",'2012Figures'!$E:$E,$B$1)</f>
        <v>0</v>
      </c>
      <c r="O235" s="50">
        <f>SUMIFS('2012Figures'!$J:$J,'2012Figures'!$C:$C,$A235,'2012Figures'!$B:$B,"CyToBroker",'2012Figures'!$G:$G,"E1",'2012Figures'!$E:$E,$B$1)</f>
        <v>0</v>
      </c>
      <c r="P235" s="50">
        <f>SUMIFS('2012Figures'!$J:$J,'2012Figures'!$C:$C,$A235,'2012Figures'!$B:$B,"CyToBroker",'2012Figures'!$G:$G,"P1",'2012Figures'!$E:$E,$B$1)</f>
        <v>0</v>
      </c>
      <c r="Q235" s="28"/>
      <c r="R235" s="46" t="str">
        <f t="shared" si="28"/>
        <v/>
      </c>
      <c r="S235" s="46" t="str">
        <f t="shared" si="28"/>
        <v/>
      </c>
      <c r="T235" s="46" t="str">
        <f t="shared" si="28"/>
        <v/>
      </c>
      <c r="U235" s="46" t="str">
        <f t="shared" si="28"/>
        <v/>
      </c>
      <c r="V235" s="46" t="str">
        <f t="shared" si="28"/>
        <v/>
      </c>
    </row>
    <row r="236" spans="1:22" x14ac:dyDescent="0.2">
      <c r="A236" s="1">
        <v>124</v>
      </c>
      <c r="B236" s="1" t="s">
        <v>112</v>
      </c>
      <c r="C236" s="8">
        <v>5</v>
      </c>
      <c r="D236" s="29">
        <f>SUMIFS('2013Figures'!$J:$J,'2013Figures'!$C:$C,$A236,'2013Figures'!$H:$H,$B236,'2013Figures'!$I:$I,$C236,'2013Figures'!$E:$E,$B$1)</f>
        <v>0</v>
      </c>
      <c r="E236" s="9">
        <f>SUMIFS('2013Figures'!$J:$J,'2013Figures'!$C:$C,$A236,'2013Figures'!$H:$H,$B236,'2013Figures'!$I:$I,$C236,'2013Figures'!$B:$B,"BrokerToCy",'2013Figures'!$G:$G,"E1",'2013Figures'!$E:$E,$B$1)</f>
        <v>0</v>
      </c>
      <c r="F236" s="9">
        <f>SUMIFS('2013Figures'!$J:$J,'2013Figures'!$C:$C,$A236,'2013Figures'!$H:$H,$B236,'2013Figures'!$I:$I,$C236,'2013Figures'!$B:$B,"BrokerToCy",'2013Figures'!$G:$G,"P1",'2013Figures'!$E:$E,$B$1)</f>
        <v>0</v>
      </c>
      <c r="G236" s="9">
        <f>SUMIFS('2013Figures'!$J:$J,'2013Figures'!$C:$C,$A236,'2013Figures'!$H:$H,$B236,'2013Figures'!$I:$I,$C236,'2013Figures'!$B:$B,"CyToBroker",'2013Figures'!$G:$G,"E1",'2013Figures'!$E:$E,$B$1)</f>
        <v>0</v>
      </c>
      <c r="H236" s="9">
        <f>SUMIFS('2013Figures'!$J:$J,'2013Figures'!$C:$C,$A236,'2013Figures'!$H:$H,$B236,'2013Figures'!$I:$I,$C236,'2013Figures'!$B:$B,"CyToBroker",'2013Figures'!$G:$G,"P1",'2013Figures'!$E:$E,$B$1)</f>
        <v>0</v>
      </c>
      <c r="J236" s="8">
        <v>201401</v>
      </c>
      <c r="L236" s="42">
        <f>SUMIFS('2012Figures'!$J:$J,'2012Figures'!$C:$C,$A236,'2012Figures'!$H:$H,$B236,'2012Figures'!$I:$I,$C236,'2012Figures'!$E:$E,$B$1)</f>
        <v>0</v>
      </c>
      <c r="M236" s="52">
        <f>SUMIFS('2012Figures'!$J:$J,'2012Figures'!$C:$C,$A236,'2012Figures'!$H:$H,$B236,'2012Figures'!$I:$I,$C236,'2012Figures'!$B:$B,"BrokerToCy",'2012Figures'!$G:$G,"E1",'2012Figures'!$E:$E,$B$1)</f>
        <v>0</v>
      </c>
      <c r="N236" s="52">
        <f>SUMIFS('2012Figures'!$J:$J,'2012Figures'!$C:$C,$A236,'2012Figures'!$H:$H,$B236,'2012Figures'!$I:$I,$C236,'2012Figures'!$B:$B,"BrokerToCy",'2012Figures'!$G:$G,"P1",'2012Figures'!$E:$E,$B$1)</f>
        <v>0</v>
      </c>
      <c r="O236" s="52">
        <f>SUMIFS('2012Figures'!$J:$J,'2012Figures'!$C:$C,$A236,'2012Figures'!$H:$H,$B236,'2012Figures'!$I:$I,$C236,'2012Figures'!$B:$B,"CyToBroker",'2012Figures'!$G:$G,"E1",'2012Figures'!$E:$E,$B$1)</f>
        <v>0</v>
      </c>
      <c r="P236" s="52">
        <f>SUMIFS('2012Figures'!$J:$J,'2012Figures'!$C:$C,$A236,'2012Figures'!$H:$H,$B236,'2012Figures'!$I:$I,$C236,'2012Figures'!$B:$B,"CyToBroker",'2012Figures'!$G:$G,"P1",'2012Figures'!$E:$E,$B$1)</f>
        <v>0</v>
      </c>
      <c r="R236" s="46" t="str">
        <f t="shared" si="28"/>
        <v/>
      </c>
      <c r="S236" s="46" t="str">
        <f t="shared" si="28"/>
        <v/>
      </c>
      <c r="T236" s="46" t="str">
        <f t="shared" si="28"/>
        <v/>
      </c>
      <c r="U236" s="46" t="str">
        <f t="shared" si="28"/>
        <v/>
      </c>
      <c r="V236" s="46" t="str">
        <f t="shared" si="28"/>
        <v/>
      </c>
    </row>
    <row r="237" spans="1:22" x14ac:dyDescent="0.2">
      <c r="A237" s="1">
        <v>124</v>
      </c>
      <c r="B237" s="1" t="s">
        <v>112</v>
      </c>
      <c r="C237" s="8">
        <v>4</v>
      </c>
      <c r="D237" s="29">
        <f>SUMIFS('2013Figures'!$J:$J,'2013Figures'!$C:$C,$A237,'2013Figures'!$H:$H,$B237,'2013Figures'!$I:$I,$C237,'2013Figures'!$E:$E,$B$1)</f>
        <v>0</v>
      </c>
      <c r="E237" s="9">
        <f>SUMIFS('2013Figures'!$J:$J,'2013Figures'!$C:$C,$A237,'2013Figures'!$H:$H,$B237,'2013Figures'!$I:$I,$C237,'2013Figures'!$B:$B,"BrokerToCy",'2013Figures'!$G:$G,"E1",'2013Figures'!$E:$E,$B$1)</f>
        <v>0</v>
      </c>
      <c r="F237" s="9">
        <f>SUMIFS('2013Figures'!$J:$J,'2013Figures'!$C:$C,$A237,'2013Figures'!$H:$H,$B237,'2013Figures'!$I:$I,$C237,'2013Figures'!$B:$B,"BrokerToCy",'2013Figures'!$G:$G,"P1",'2013Figures'!$E:$E,$B$1)</f>
        <v>0</v>
      </c>
      <c r="G237" s="9">
        <f>SUMIFS('2013Figures'!$J:$J,'2013Figures'!$C:$C,$A237,'2013Figures'!$H:$H,$B237,'2013Figures'!$I:$I,$C237,'2013Figures'!$B:$B,"CyToBroker",'2013Figures'!$G:$G,"E1",'2013Figures'!$E:$E,$B$1)</f>
        <v>0</v>
      </c>
      <c r="H237" s="9">
        <f>SUMIFS('2013Figures'!$J:$J,'2013Figures'!$C:$C,$A237,'2013Figures'!$H:$H,$B237,'2013Figures'!$I:$I,$C237,'2013Figures'!$B:$B,"CyToBroker",'2013Figures'!$G:$G,"P1",'2013Figures'!$E:$E,$B$1)</f>
        <v>0</v>
      </c>
      <c r="I237" s="30"/>
      <c r="J237" s="31">
        <v>201301</v>
      </c>
      <c r="K237" s="30"/>
      <c r="L237" s="42">
        <f>SUMIFS('2012Figures'!$J:$J,'2012Figures'!$C:$C,$A237,'2012Figures'!$H:$H,$B237,'2012Figures'!$I:$I,$C237,'2012Figures'!$E:$E,$B$1)</f>
        <v>0</v>
      </c>
      <c r="M237" s="52">
        <f>SUMIFS('2012Figures'!$J:$J,'2012Figures'!$C:$C,$A237,'2012Figures'!$H:$H,$B237,'2012Figures'!$I:$I,$C237,'2012Figures'!$B:$B,"BrokerToCy",'2012Figures'!$G:$G,"E1",'2012Figures'!$E:$E,$B$1)</f>
        <v>0</v>
      </c>
      <c r="N237" s="52">
        <f>SUMIFS('2012Figures'!$J:$J,'2012Figures'!$C:$C,$A237,'2012Figures'!$H:$H,$B237,'2012Figures'!$I:$I,$C237,'2012Figures'!$B:$B,"BrokerToCy",'2012Figures'!$G:$G,"P1",'2012Figures'!$E:$E,$B$1)</f>
        <v>0</v>
      </c>
      <c r="O237" s="52">
        <f>SUMIFS('2012Figures'!$J:$J,'2012Figures'!$C:$C,$A237,'2012Figures'!$H:$H,$B237,'2012Figures'!$I:$I,$C237,'2012Figures'!$B:$B,"CyToBroker",'2012Figures'!$G:$G,"E1",'2012Figures'!$E:$E,$B$1)</f>
        <v>0</v>
      </c>
      <c r="P237" s="52">
        <f>SUMIFS('2012Figures'!$J:$J,'2012Figures'!$C:$C,$A237,'2012Figures'!$H:$H,$B237,'2012Figures'!$I:$I,$C237,'2012Figures'!$B:$B,"CyToBroker",'2012Figures'!$G:$G,"P1",'2012Figures'!$E:$E,$B$1)</f>
        <v>0</v>
      </c>
      <c r="Q237" s="30"/>
      <c r="R237" s="46" t="str">
        <f t="shared" si="28"/>
        <v/>
      </c>
      <c r="S237" s="46" t="str">
        <f t="shared" si="28"/>
        <v/>
      </c>
      <c r="T237" s="46" t="str">
        <f t="shared" si="28"/>
        <v/>
      </c>
      <c r="U237" s="46" t="str">
        <f t="shared" si="28"/>
        <v/>
      </c>
      <c r="V237" s="46" t="str">
        <f t="shared" si="28"/>
        <v/>
      </c>
    </row>
    <row r="238" spans="1:22" x14ac:dyDescent="0.2">
      <c r="A238" s="1">
        <v>124</v>
      </c>
      <c r="B238" s="1" t="s">
        <v>112</v>
      </c>
      <c r="C238" s="8">
        <v>3</v>
      </c>
      <c r="D238" s="29">
        <f>SUMIFS('2013Figures'!$J:$J,'2013Figures'!$C:$C,$A238,'2013Figures'!$H:$H,$B238,'2013Figures'!$I:$I,$C238,'2013Figures'!$E:$E,$B$1)</f>
        <v>0</v>
      </c>
      <c r="E238" s="9">
        <f>SUMIFS('2013Figures'!$J:$J,'2013Figures'!$C:$C,$A238,'2013Figures'!$H:$H,$B238,'2013Figures'!$I:$I,$C238,'2013Figures'!$B:$B,"BrokerToCy",'2013Figures'!$G:$G,"E1",'2013Figures'!$E:$E,$B$1)</f>
        <v>0</v>
      </c>
      <c r="F238" s="9">
        <f>SUMIFS('2013Figures'!$J:$J,'2013Figures'!$C:$C,$A238,'2013Figures'!$H:$H,$B238,'2013Figures'!$I:$I,$C238,'2013Figures'!$B:$B,"BrokerToCy",'2013Figures'!$G:$G,"P1",'2013Figures'!$E:$E,$B$1)</f>
        <v>0</v>
      </c>
      <c r="G238" s="9">
        <f>SUMIFS('2013Figures'!$J:$J,'2013Figures'!$C:$C,$A238,'2013Figures'!$H:$H,$B238,'2013Figures'!$I:$I,$C238,'2013Figures'!$B:$B,"CyToBroker",'2013Figures'!$G:$G,"E1",'2013Figures'!$E:$E,$B$1)</f>
        <v>0</v>
      </c>
      <c r="H238" s="9">
        <f>SUMIFS('2013Figures'!$J:$J,'2013Figures'!$C:$C,$A238,'2013Figures'!$H:$H,$B238,'2013Figures'!$I:$I,$C238,'2013Figures'!$B:$B,"CyToBroker",'2013Figures'!$G:$G,"P1",'2013Figures'!$E:$E,$B$1)</f>
        <v>0</v>
      </c>
      <c r="J238" s="8">
        <v>201201</v>
      </c>
      <c r="L238" s="42">
        <f>SUMIFS('2012Figures'!$J:$J,'2012Figures'!$C:$C,$A238,'2012Figures'!$H:$H,$B238,'2012Figures'!$I:$I,$C238,'2012Figures'!$E:$E,$B$1)</f>
        <v>0</v>
      </c>
      <c r="M238" s="52">
        <f>SUMIFS('2012Figures'!$J:$J,'2012Figures'!$C:$C,$A238,'2012Figures'!$H:$H,$B238,'2012Figures'!$I:$I,$C238,'2012Figures'!$B:$B,"BrokerToCy",'2012Figures'!$G:$G,"E1",'2012Figures'!$E:$E,$B$1)</f>
        <v>0</v>
      </c>
      <c r="N238" s="52">
        <f>SUMIFS('2012Figures'!$J:$J,'2012Figures'!$C:$C,$A238,'2012Figures'!$H:$H,$B238,'2012Figures'!$I:$I,$C238,'2012Figures'!$B:$B,"BrokerToCy",'2012Figures'!$G:$G,"P1",'2012Figures'!$E:$E,$B$1)</f>
        <v>0</v>
      </c>
      <c r="O238" s="52">
        <f>SUMIFS('2012Figures'!$J:$J,'2012Figures'!$C:$C,$A238,'2012Figures'!$H:$H,$B238,'2012Figures'!$I:$I,$C238,'2012Figures'!$B:$B,"CyToBroker",'2012Figures'!$G:$G,"E1",'2012Figures'!$E:$E,$B$1)</f>
        <v>0</v>
      </c>
      <c r="P238" s="52">
        <f>SUMIFS('2012Figures'!$J:$J,'2012Figures'!$C:$C,$A238,'2012Figures'!$H:$H,$B238,'2012Figures'!$I:$I,$C238,'2012Figures'!$B:$B,"CyToBroker",'2012Figures'!$G:$G,"P1",'2012Figures'!$E:$E,$B$1)</f>
        <v>0</v>
      </c>
      <c r="R238" s="46" t="str">
        <f t="shared" si="28"/>
        <v/>
      </c>
      <c r="S238" s="46" t="str">
        <f t="shared" si="28"/>
        <v/>
      </c>
      <c r="T238" s="46" t="str">
        <f t="shared" si="28"/>
        <v/>
      </c>
      <c r="U238" s="46" t="str">
        <f t="shared" si="28"/>
        <v/>
      </c>
      <c r="V238" s="46" t="str">
        <f t="shared" si="28"/>
        <v/>
      </c>
    </row>
    <row r="239" spans="1:22" x14ac:dyDescent="0.2">
      <c r="A239" s="1">
        <v>124</v>
      </c>
      <c r="B239" s="1" t="s">
        <v>112</v>
      </c>
      <c r="C239" s="8">
        <v>2</v>
      </c>
      <c r="D239" s="29">
        <f>SUMIFS('2013Figures'!$J:$J,'2013Figures'!$C:$C,$A239,'2013Figures'!$H:$H,$B239,'2013Figures'!$I:$I,$C239,'2013Figures'!$E:$E,$B$1)</f>
        <v>0</v>
      </c>
      <c r="E239" s="9">
        <f>SUMIFS('2013Figures'!$J:$J,'2013Figures'!$C:$C,$A239,'2013Figures'!$H:$H,$B239,'2013Figures'!$I:$I,$C239,'2013Figures'!$B:$B,"BrokerToCy",'2013Figures'!$G:$G,"E1",'2013Figures'!$E:$E,$B$1)</f>
        <v>0</v>
      </c>
      <c r="F239" s="9">
        <f>SUMIFS('2013Figures'!$J:$J,'2013Figures'!$C:$C,$A239,'2013Figures'!$H:$H,$B239,'2013Figures'!$I:$I,$C239,'2013Figures'!$B:$B,"BrokerToCy",'2013Figures'!$G:$G,"P1",'2013Figures'!$E:$E,$B$1)</f>
        <v>0</v>
      </c>
      <c r="G239" s="9">
        <f>SUMIFS('2013Figures'!$J:$J,'2013Figures'!$C:$C,$A239,'2013Figures'!$H:$H,$B239,'2013Figures'!$I:$I,$C239,'2013Figures'!$B:$B,"CyToBroker",'2013Figures'!$G:$G,"E1",'2013Figures'!$E:$E,$B$1)</f>
        <v>0</v>
      </c>
      <c r="H239" s="9">
        <f>SUMIFS('2013Figures'!$J:$J,'2013Figures'!$C:$C,$A239,'2013Figures'!$H:$H,$B239,'2013Figures'!$I:$I,$C239,'2013Figures'!$B:$B,"CyToBroker",'2013Figures'!$G:$G,"P1",'2013Figures'!$E:$E,$B$1)</f>
        <v>0</v>
      </c>
      <c r="J239" s="8">
        <v>201101</v>
      </c>
      <c r="L239" s="42">
        <f>SUMIFS('2012Figures'!$J:$J,'2012Figures'!$C:$C,$A239,'2012Figures'!$H:$H,$B239,'2012Figures'!$I:$I,$C239,'2012Figures'!$E:$E,$B$1)</f>
        <v>0</v>
      </c>
      <c r="M239" s="52">
        <f>SUMIFS('2012Figures'!$J:$J,'2012Figures'!$C:$C,$A239,'2012Figures'!$H:$H,$B239,'2012Figures'!$I:$I,$C239,'2012Figures'!$B:$B,"BrokerToCy",'2012Figures'!$G:$G,"E1",'2012Figures'!$E:$E,$B$1)</f>
        <v>0</v>
      </c>
      <c r="N239" s="52">
        <f>SUMIFS('2012Figures'!$J:$J,'2012Figures'!$C:$C,$A239,'2012Figures'!$H:$H,$B239,'2012Figures'!$I:$I,$C239,'2012Figures'!$B:$B,"BrokerToCy",'2012Figures'!$G:$G,"P1",'2012Figures'!$E:$E,$B$1)</f>
        <v>0</v>
      </c>
      <c r="O239" s="52">
        <f>SUMIFS('2012Figures'!$J:$J,'2012Figures'!$C:$C,$A239,'2012Figures'!$H:$H,$B239,'2012Figures'!$I:$I,$C239,'2012Figures'!$B:$B,"CyToBroker",'2012Figures'!$G:$G,"E1",'2012Figures'!$E:$E,$B$1)</f>
        <v>0</v>
      </c>
      <c r="P239" s="52">
        <f>SUMIFS('2012Figures'!$J:$J,'2012Figures'!$C:$C,$A239,'2012Figures'!$H:$H,$B239,'2012Figures'!$I:$I,$C239,'2012Figures'!$B:$B,"CyToBroker",'2012Figures'!$G:$G,"P1",'2012Figures'!$E:$E,$B$1)</f>
        <v>0</v>
      </c>
      <c r="R239" s="46" t="str">
        <f t="shared" si="28"/>
        <v/>
      </c>
      <c r="S239" s="46" t="str">
        <f t="shared" si="28"/>
        <v/>
      </c>
      <c r="T239" s="46" t="str">
        <f t="shared" si="28"/>
        <v/>
      </c>
      <c r="U239" s="46" t="str">
        <f t="shared" si="28"/>
        <v/>
      </c>
      <c r="V239" s="46" t="str">
        <f t="shared" si="28"/>
        <v/>
      </c>
    </row>
    <row r="240" spans="1:22" x14ac:dyDescent="0.2">
      <c r="A240" s="1">
        <v>124</v>
      </c>
      <c r="B240" s="1" t="s">
        <v>112</v>
      </c>
      <c r="C240" s="8">
        <v>1</v>
      </c>
      <c r="D240" s="29">
        <f>SUMIFS('2013Figures'!$J:$J,'2013Figures'!$C:$C,$A240,'2013Figures'!$H:$H,$B240,'2013Figures'!$I:$I,$C240,'2013Figures'!$E:$E,$B$1)</f>
        <v>0</v>
      </c>
      <c r="E240" s="9">
        <f>SUMIFS('2013Figures'!$J:$J,'2013Figures'!$C:$C,$A240,'2013Figures'!$H:$H,$B240,'2013Figures'!$I:$I,$C240,'2013Figures'!$B:$B,"BrokerToCy",'2013Figures'!$G:$G,"E1",'2013Figures'!$E:$E,$B$1)</f>
        <v>0</v>
      </c>
      <c r="F240" s="9">
        <f>SUMIFS('2013Figures'!$J:$J,'2013Figures'!$C:$C,$A240,'2013Figures'!$H:$H,$B240,'2013Figures'!$I:$I,$C240,'2013Figures'!$B:$B,"BrokerToCy",'2013Figures'!$G:$G,"P1",'2013Figures'!$E:$E,$B$1)</f>
        <v>0</v>
      </c>
      <c r="G240" s="9">
        <f>SUMIFS('2013Figures'!$J:$J,'2013Figures'!$C:$C,$A240,'2013Figures'!$H:$H,$B240,'2013Figures'!$I:$I,$C240,'2013Figures'!$B:$B,"CyToBroker",'2013Figures'!$G:$G,"E1",'2013Figures'!$E:$E,$B$1)</f>
        <v>0</v>
      </c>
      <c r="H240" s="9">
        <f>SUMIFS('2013Figures'!$J:$J,'2013Figures'!$C:$C,$A240,'2013Figures'!$H:$H,$B240,'2013Figures'!$I:$I,$C240,'2013Figures'!$B:$B,"CyToBroker",'2013Figures'!$G:$G,"P1",'2013Figures'!$E:$E,$B$1)</f>
        <v>0</v>
      </c>
      <c r="J240" s="8">
        <v>201001</v>
      </c>
      <c r="L240" s="42">
        <f>SUMIFS('2012Figures'!$J:$J,'2012Figures'!$C:$C,$A240,'2012Figures'!$H:$H,$B240,'2012Figures'!$I:$I,$C240,'2012Figures'!$E:$E,$B$1)</f>
        <v>0</v>
      </c>
      <c r="M240" s="52">
        <f>SUMIFS('2012Figures'!$J:$J,'2012Figures'!$C:$C,$A240,'2012Figures'!$H:$H,$B240,'2012Figures'!$I:$I,$C240,'2012Figures'!$B:$B,"BrokerToCy",'2012Figures'!$G:$G,"E1",'2012Figures'!$E:$E,$B$1)</f>
        <v>0</v>
      </c>
      <c r="N240" s="52">
        <f>SUMIFS('2012Figures'!$J:$J,'2012Figures'!$C:$C,$A240,'2012Figures'!$H:$H,$B240,'2012Figures'!$I:$I,$C240,'2012Figures'!$B:$B,"BrokerToCy",'2012Figures'!$G:$G,"P1",'2012Figures'!$E:$E,$B$1)</f>
        <v>0</v>
      </c>
      <c r="O240" s="52">
        <f>SUMIFS('2012Figures'!$J:$J,'2012Figures'!$C:$C,$A240,'2012Figures'!$H:$H,$B240,'2012Figures'!$I:$I,$C240,'2012Figures'!$B:$B,"CyToBroker",'2012Figures'!$G:$G,"E1",'2012Figures'!$E:$E,$B$1)</f>
        <v>0</v>
      </c>
      <c r="P240" s="52">
        <f>SUMIFS('2012Figures'!$J:$J,'2012Figures'!$C:$C,$A240,'2012Figures'!$H:$H,$B240,'2012Figures'!$I:$I,$C240,'2012Figures'!$B:$B,"CyToBroker",'2012Figures'!$G:$G,"P1",'2012Figures'!$E:$E,$B$1)</f>
        <v>0</v>
      </c>
      <c r="R240" s="46" t="str">
        <f t="shared" si="28"/>
        <v/>
      </c>
      <c r="S240" s="46" t="str">
        <f t="shared" si="28"/>
        <v/>
      </c>
      <c r="T240" s="46" t="str">
        <f t="shared" si="28"/>
        <v/>
      </c>
      <c r="U240" s="46" t="str">
        <f t="shared" si="28"/>
        <v/>
      </c>
      <c r="V240" s="46" t="str">
        <f t="shared" si="28"/>
        <v/>
      </c>
    </row>
    <row r="241" spans="1:22" x14ac:dyDescent="0.2">
      <c r="A241" s="1">
        <v>124</v>
      </c>
      <c r="B241" s="1" t="s">
        <v>112</v>
      </c>
      <c r="D241" s="29">
        <f>SUMIFS('2013Figures'!$J:$J,'2013Figures'!$C:$C,$A241,'2013Figures'!$I:$I,"",'2013Figures'!$E:$E,$B$1)</f>
        <v>0</v>
      </c>
      <c r="E241" s="9">
        <f>SUMIFS('2013Figures'!$J:$J,'2013Figures'!$C:$C,$A241,'2013Figures'!$I:$I,"",'2013Figures'!$B:$B,"BrokerToCy",'2013Figures'!$G:$G,"E1",'2013Figures'!$E:$E,$B$1)</f>
        <v>0</v>
      </c>
      <c r="F241" s="9">
        <f>SUMIFS('2013Figures'!$J:$J,'2013Figures'!$C:$C,$A241,'2013Figures'!$I:$I,"",'2013Figures'!$B:$B,"BrokerToCy",'2013Figures'!$G:$G,"P1",'2013Figures'!$E:$E,$B$1)</f>
        <v>0</v>
      </c>
      <c r="G241" s="9">
        <f>SUMIFS('2013Figures'!$J:$J,'2013Figures'!$C:$C,$A241,'2013Figures'!$I:$I,"",'2013Figures'!$B:$B,"CyToBroker",'2013Figures'!$G:$G,"E1",'2013Figures'!$E:$E,$B$1)</f>
        <v>0</v>
      </c>
      <c r="H241" s="9">
        <f>SUMIFS('2013Figures'!$J:$J,'2013Figures'!$C:$C,$A241,'2013Figures'!$I:$I,"",'2013Figures'!$B:$B,"CyToBroker",'2013Figures'!$G:$G,"P1",'2013Figures'!$E:$E,$B$1)</f>
        <v>0</v>
      </c>
      <c r="J241" s="8" t="s">
        <v>131</v>
      </c>
      <c r="L241" s="42">
        <f>SUMIFS('2012Figures'!$J:$J,'2012Figures'!$C:$C,$A241,'2012Figures'!$I:$I,"",'2012Figures'!$E:$E,$B$1)</f>
        <v>0</v>
      </c>
      <c r="M241" s="52">
        <f>SUMIFS('2012Figures'!$J:$J,'2012Figures'!$C:$C,$A241,'2012Figures'!$I:$I,"",'2012Figures'!$B:$B,"BrokerToCy",'2012Figures'!$G:$G,"E1",'2012Figures'!$E:$E,$B$1)</f>
        <v>0</v>
      </c>
      <c r="N241" s="52">
        <f>SUMIFS('2012Figures'!$J:$J,'2012Figures'!$C:$C,$A241,'2012Figures'!$I:$I,"",'2012Figures'!$B:$B,"BrokerToCy",'2012Figures'!$G:$G,"P1",'2012Figures'!$E:$E,$B$1)</f>
        <v>0</v>
      </c>
      <c r="O241" s="52">
        <f>SUMIFS('2012Figures'!$J:$J,'2012Figures'!$C:$C,$A241,'2012Figures'!$I:$I,"",'2012Figures'!$B:$B,"CyToBroker",'2012Figures'!$G:$G,"E1",'2012Figures'!$E:$E,$B$1)</f>
        <v>0</v>
      </c>
      <c r="P241" s="52">
        <f>SUMIFS('2012Figures'!$J:$J,'2012Figures'!$C:$C,$A241,'2012Figures'!$I:$I,"",'2012Figures'!$B:$B,"CyToBroker",'2012Figures'!$G:$G,"P1",'2012Figures'!$E:$E,$B$1)</f>
        <v>0</v>
      </c>
      <c r="R241" s="46" t="str">
        <f t="shared" si="28"/>
        <v/>
      </c>
      <c r="S241" s="46" t="str">
        <f t="shared" si="28"/>
        <v/>
      </c>
      <c r="T241" s="46" t="str">
        <f t="shared" si="28"/>
        <v/>
      </c>
      <c r="U241" s="46" t="str">
        <f t="shared" si="28"/>
        <v/>
      </c>
      <c r="V241" s="46" t="str">
        <f t="shared" si="28"/>
        <v/>
      </c>
    </row>
    <row r="242" spans="1:22" x14ac:dyDescent="0.2">
      <c r="A242" s="21"/>
      <c r="B242" s="21" t="s">
        <v>92</v>
      </c>
      <c r="C242" s="22"/>
      <c r="D242" s="23">
        <f>SUM(E242:H242)</f>
        <v>0</v>
      </c>
      <c r="E242" s="23">
        <f>SUM(E236:E241)</f>
        <v>0</v>
      </c>
      <c r="F242" s="23">
        <f>SUM(F236:F241)</f>
        <v>0</v>
      </c>
      <c r="G242" s="23">
        <f>SUM(G236:G241)</f>
        <v>0</v>
      </c>
      <c r="H242" s="23">
        <f>SUM(H236:H241)</f>
        <v>0</v>
      </c>
      <c r="I242" s="21"/>
      <c r="J242" s="22"/>
      <c r="K242" s="21"/>
      <c r="L242" s="43">
        <f>SUM(M242:P242)</f>
        <v>0</v>
      </c>
      <c r="M242" s="43">
        <f>SUM(M236:M241)</f>
        <v>0</v>
      </c>
      <c r="N242" s="43">
        <f>SUM(N236:N241)</f>
        <v>0</v>
      </c>
      <c r="O242" s="43">
        <f>SUM(O236:O241)</f>
        <v>0</v>
      </c>
      <c r="P242" s="43">
        <f>SUM(P236:P241)</f>
        <v>0</v>
      </c>
      <c r="Q242" s="21"/>
      <c r="R242" s="21"/>
      <c r="S242" s="21"/>
      <c r="T242" s="21"/>
      <c r="U242" s="21"/>
      <c r="V242" s="21"/>
    </row>
    <row r="243" spans="1:22" x14ac:dyDescent="0.2">
      <c r="A243" s="28">
        <v>126</v>
      </c>
      <c r="B243" s="28" t="s">
        <v>113</v>
      </c>
      <c r="C243" s="17" t="s">
        <v>88</v>
      </c>
      <c r="D243" s="18">
        <f>SUMIFS('2013Figures'!$J:$J,'2013Figures'!$C:$C,$A243,'2013Figures'!$E:$E,$B$1)</f>
        <v>0</v>
      </c>
      <c r="E243" s="18">
        <f>SUMIFS('2013Figures'!$J:$J,'2013Figures'!$C:$C,$A243,'2013Figures'!$B:$B,"BrokerToCy",'2013Figures'!$G:$G,"E1",'2013Figures'!$E:$E,$B$1)</f>
        <v>0</v>
      </c>
      <c r="F243" s="18">
        <f>SUMIFS('2013Figures'!$J:$J,'2013Figures'!$C:$C,$A243,'2013Figures'!$B:$B,"BrokerToCy",'2013Figures'!$G:$G,"P1",'2013Figures'!$E:$E,$B$1)</f>
        <v>0</v>
      </c>
      <c r="G243" s="18">
        <f>SUMIFS('2013Figures'!$J:$J,'2013Figures'!$C:$C,$A243,'2013Figures'!$B:$B,"CyToBroker",'2013Figures'!$G:$G,"E1",'2013Figures'!$E:$E,$B$1)</f>
        <v>0</v>
      </c>
      <c r="H243" s="18">
        <f>SUMIFS('2013Figures'!$J:$J,'2013Figures'!$C:$C,$A243,'2013Figures'!$B:$B,"CyToBroker",'2013Figures'!$G:$G,"P1",'2013Figures'!$E:$E,$B$1)</f>
        <v>0</v>
      </c>
      <c r="I243" s="28"/>
      <c r="J243" s="17"/>
      <c r="K243" s="28"/>
      <c r="L243" s="50">
        <f>SUMIFS('2012Figures'!$J:$J,'2012Figures'!$C:$C,$A243,'2012Figures'!$E:$E,$B$1)</f>
        <v>0</v>
      </c>
      <c r="M243" s="50">
        <f>SUMIFS('2012Figures'!$J:$J,'2012Figures'!$C:$C,$A243,'2012Figures'!$B:$B,"BrokerToCy",'2012Figures'!$G:$G,"E1",'2012Figures'!$E:$E,$B$1)</f>
        <v>0</v>
      </c>
      <c r="N243" s="50">
        <f>SUMIFS('2012Figures'!$J:$J,'2012Figures'!$C:$C,$A243,'2012Figures'!$B:$B,"BrokerToCy",'2012Figures'!$G:$G,"P1",'2012Figures'!$E:$E,$B$1)</f>
        <v>0</v>
      </c>
      <c r="O243" s="50">
        <f>SUMIFS('2012Figures'!$J:$J,'2012Figures'!$C:$C,$A243,'2012Figures'!$B:$B,"CyToBroker",'2012Figures'!$G:$G,"E1",'2012Figures'!$E:$E,$B$1)</f>
        <v>0</v>
      </c>
      <c r="P243" s="50">
        <f>SUMIFS('2012Figures'!$J:$J,'2012Figures'!$C:$C,$A243,'2012Figures'!$B:$B,"CyToBroker",'2012Figures'!$G:$G,"P1",'2012Figures'!$E:$E,$B$1)</f>
        <v>0</v>
      </c>
      <c r="Q243" s="28"/>
      <c r="R243" s="46" t="str">
        <f t="shared" si="28"/>
        <v/>
      </c>
      <c r="S243" s="46" t="str">
        <f t="shared" si="28"/>
        <v/>
      </c>
      <c r="T243" s="46" t="str">
        <f t="shared" si="28"/>
        <v/>
      </c>
      <c r="U243" s="46" t="str">
        <f t="shared" si="28"/>
        <v/>
      </c>
      <c r="V243" s="46" t="str">
        <f t="shared" si="28"/>
        <v/>
      </c>
    </row>
    <row r="244" spans="1:22" x14ac:dyDescent="0.2">
      <c r="A244" s="1">
        <v>126</v>
      </c>
      <c r="B244" s="1" t="s">
        <v>113</v>
      </c>
      <c r="C244" s="8">
        <v>3</v>
      </c>
      <c r="D244" s="29">
        <f>SUMIFS('2013Figures'!$J:$J,'2013Figures'!$C:$C,$A244,'2013Figures'!$H:$H,$B244,'2013Figures'!$I:$I,$C244,'2013Figures'!$E:$E,$B$1)</f>
        <v>0</v>
      </c>
      <c r="E244" s="9">
        <f>SUMIFS('2013Figures'!$J:$J,'2013Figures'!$C:$C,$A244,'2013Figures'!$H:$H,$B244,'2013Figures'!$I:$I,$C244,'2013Figures'!$B:$B,"BrokerToCy",'2013Figures'!$G:$G,"E1",'2013Figures'!$E:$E,$B$1)</f>
        <v>0</v>
      </c>
      <c r="F244" s="9">
        <f>SUMIFS('2013Figures'!$J:$J,'2013Figures'!$C:$C,$A244,'2013Figures'!$H:$H,$B244,'2013Figures'!$I:$I,$C244,'2013Figures'!$B:$B,"BrokerToCy",'2013Figures'!$G:$G,"P1",'2013Figures'!$E:$E,$B$1)</f>
        <v>0</v>
      </c>
      <c r="G244" s="9">
        <f>SUMIFS('2013Figures'!$J:$J,'2013Figures'!$C:$C,$A244,'2013Figures'!$H:$H,$B244,'2013Figures'!$I:$I,$C244,'2013Figures'!$B:$B,"CyToBroker",'2013Figures'!$G:$G,"E1",'2013Figures'!$E:$E,$B$1)</f>
        <v>0</v>
      </c>
      <c r="H244" s="9">
        <f>SUMIFS('2013Figures'!$J:$J,'2013Figures'!$C:$C,$A244,'2013Figures'!$H:$H,$B244,'2013Figures'!$I:$I,$C244,'2013Figures'!$B:$B,"CyToBroker",'2013Figures'!$G:$G,"P1",'2013Figures'!$E:$E,$B$1)</f>
        <v>0</v>
      </c>
      <c r="J244" s="8">
        <v>201401</v>
      </c>
      <c r="L244" s="42">
        <f>SUMIFS('2012Figures'!$J:$J,'2012Figures'!$C:$C,$A244,'2012Figures'!$H:$H,$B244,'2012Figures'!$I:$I,$C244,'2012Figures'!$E:$E,$B$1)</f>
        <v>0</v>
      </c>
      <c r="M244" s="52">
        <f>SUMIFS('2012Figures'!$J:$J,'2012Figures'!$C:$C,$A244,'2012Figures'!$H:$H,$B244,'2012Figures'!$I:$I,$C244,'2012Figures'!$B:$B,"BrokerToCy",'2012Figures'!$G:$G,"E1",'2012Figures'!$E:$E,$B$1)</f>
        <v>0</v>
      </c>
      <c r="N244" s="52">
        <f>SUMIFS('2012Figures'!$J:$J,'2012Figures'!$C:$C,$A244,'2012Figures'!$H:$H,$B244,'2012Figures'!$I:$I,$C244,'2012Figures'!$B:$B,"BrokerToCy",'2012Figures'!$G:$G,"P1",'2012Figures'!$E:$E,$B$1)</f>
        <v>0</v>
      </c>
      <c r="O244" s="52">
        <f>SUMIFS('2012Figures'!$J:$J,'2012Figures'!$C:$C,$A244,'2012Figures'!$H:$H,$B244,'2012Figures'!$I:$I,$C244,'2012Figures'!$B:$B,"CyToBroker",'2012Figures'!$G:$G,"E1",'2012Figures'!$E:$E,$B$1)</f>
        <v>0</v>
      </c>
      <c r="P244" s="52">
        <f>SUMIFS('2012Figures'!$J:$J,'2012Figures'!$C:$C,$A244,'2012Figures'!$H:$H,$B244,'2012Figures'!$I:$I,$C244,'2012Figures'!$B:$B,"CyToBroker",'2012Figures'!$G:$G,"P1",'2012Figures'!$E:$E,$B$1)</f>
        <v>0</v>
      </c>
      <c r="R244" s="46" t="str">
        <f t="shared" si="28"/>
        <v/>
      </c>
      <c r="S244" s="46" t="str">
        <f t="shared" si="28"/>
        <v/>
      </c>
      <c r="T244" s="46" t="str">
        <f t="shared" si="28"/>
        <v/>
      </c>
      <c r="U244" s="46" t="str">
        <f t="shared" si="28"/>
        <v/>
      </c>
      <c r="V244" s="46" t="str">
        <f t="shared" si="28"/>
        <v/>
      </c>
    </row>
    <row r="245" spans="1:22" x14ac:dyDescent="0.2">
      <c r="A245" s="1">
        <v>126</v>
      </c>
      <c r="B245" s="1" t="s">
        <v>113</v>
      </c>
      <c r="C245" s="8">
        <v>2</v>
      </c>
      <c r="D245" s="29">
        <f>SUMIFS('2013Figures'!$J:$J,'2013Figures'!$C:$C,$A245,'2013Figures'!$H:$H,$B245,'2013Figures'!$I:$I,$C245,'2013Figures'!$E:$E,$B$1)</f>
        <v>0</v>
      </c>
      <c r="E245" s="9">
        <f>SUMIFS('2013Figures'!$J:$J,'2013Figures'!$C:$C,$A245,'2013Figures'!$H:$H,$B245,'2013Figures'!$I:$I,$C245,'2013Figures'!$B:$B,"BrokerToCy",'2013Figures'!$G:$G,"E1",'2013Figures'!$E:$E,$B$1)</f>
        <v>0</v>
      </c>
      <c r="F245" s="9">
        <f>SUMIFS('2013Figures'!$J:$J,'2013Figures'!$C:$C,$A245,'2013Figures'!$H:$H,$B245,'2013Figures'!$I:$I,$C245,'2013Figures'!$B:$B,"BrokerToCy",'2013Figures'!$G:$G,"P1",'2013Figures'!$E:$E,$B$1)</f>
        <v>0</v>
      </c>
      <c r="G245" s="9">
        <f>SUMIFS('2013Figures'!$J:$J,'2013Figures'!$C:$C,$A245,'2013Figures'!$H:$H,$B245,'2013Figures'!$I:$I,$C245,'2013Figures'!$B:$B,"CyToBroker",'2013Figures'!$G:$G,"E1",'2013Figures'!$E:$E,$B$1)</f>
        <v>0</v>
      </c>
      <c r="H245" s="9">
        <f>SUMIFS('2013Figures'!$J:$J,'2013Figures'!$C:$C,$A245,'2013Figures'!$H:$H,$B245,'2013Figures'!$I:$I,$C245,'2013Figures'!$B:$B,"CyToBroker",'2013Figures'!$G:$G,"P1",'2013Figures'!$E:$E,$B$1)</f>
        <v>0</v>
      </c>
      <c r="I245" s="30"/>
      <c r="J245" s="31">
        <v>201301</v>
      </c>
      <c r="K245" s="30"/>
      <c r="L245" s="42">
        <f>SUMIFS('2012Figures'!$J:$J,'2012Figures'!$C:$C,$A245,'2012Figures'!$H:$H,$B245,'2012Figures'!$I:$I,$C245,'2012Figures'!$E:$E,$B$1)</f>
        <v>0</v>
      </c>
      <c r="M245" s="52">
        <f>SUMIFS('2012Figures'!$J:$J,'2012Figures'!$C:$C,$A245,'2012Figures'!$H:$H,$B245,'2012Figures'!$I:$I,$C245,'2012Figures'!$B:$B,"BrokerToCy",'2012Figures'!$G:$G,"E1",'2012Figures'!$E:$E,$B$1)</f>
        <v>0</v>
      </c>
      <c r="N245" s="52">
        <f>SUMIFS('2012Figures'!$J:$J,'2012Figures'!$C:$C,$A245,'2012Figures'!$H:$H,$B245,'2012Figures'!$I:$I,$C245,'2012Figures'!$B:$B,"BrokerToCy",'2012Figures'!$G:$G,"P1",'2012Figures'!$E:$E,$B$1)</f>
        <v>0</v>
      </c>
      <c r="O245" s="52">
        <f>SUMIFS('2012Figures'!$J:$J,'2012Figures'!$C:$C,$A245,'2012Figures'!$H:$H,$B245,'2012Figures'!$I:$I,$C245,'2012Figures'!$B:$B,"CyToBroker",'2012Figures'!$G:$G,"E1",'2012Figures'!$E:$E,$B$1)</f>
        <v>0</v>
      </c>
      <c r="P245" s="52">
        <f>SUMIFS('2012Figures'!$J:$J,'2012Figures'!$C:$C,$A245,'2012Figures'!$H:$H,$B245,'2012Figures'!$I:$I,$C245,'2012Figures'!$B:$B,"CyToBroker",'2012Figures'!$G:$G,"P1",'2012Figures'!$E:$E,$B$1)</f>
        <v>0</v>
      </c>
      <c r="Q245" s="30"/>
      <c r="R245" s="46" t="str">
        <f t="shared" si="28"/>
        <v/>
      </c>
      <c r="S245" s="46" t="str">
        <f t="shared" si="28"/>
        <v/>
      </c>
      <c r="T245" s="46" t="str">
        <f t="shared" si="28"/>
        <v/>
      </c>
      <c r="U245" s="46" t="str">
        <f t="shared" si="28"/>
        <v/>
      </c>
      <c r="V245" s="46" t="str">
        <f t="shared" si="28"/>
        <v/>
      </c>
    </row>
    <row r="246" spans="1:22" x14ac:dyDescent="0.2">
      <c r="A246" s="1">
        <v>126</v>
      </c>
      <c r="B246" s="1" t="s">
        <v>113</v>
      </c>
      <c r="C246" s="8">
        <v>1</v>
      </c>
      <c r="D246" s="29">
        <f>SUMIFS('2013Figures'!$J:$J,'2013Figures'!$C:$C,$A246,'2013Figures'!$H:$H,$B246,'2013Figures'!$I:$I,$C246,'2013Figures'!$E:$E,$B$1)</f>
        <v>0</v>
      </c>
      <c r="E246" s="9">
        <f>SUMIFS('2013Figures'!$J:$J,'2013Figures'!$C:$C,$A246,'2013Figures'!$H:$H,$B246,'2013Figures'!$I:$I,$C246,'2013Figures'!$B:$B,"BrokerToCy",'2013Figures'!$G:$G,"E1",'2013Figures'!$E:$E,$B$1)</f>
        <v>0</v>
      </c>
      <c r="F246" s="9">
        <f>SUMIFS('2013Figures'!$J:$J,'2013Figures'!$C:$C,$A246,'2013Figures'!$H:$H,$B246,'2013Figures'!$I:$I,$C246,'2013Figures'!$B:$B,"BrokerToCy",'2013Figures'!$G:$G,"P1",'2013Figures'!$E:$E,$B$1)</f>
        <v>0</v>
      </c>
      <c r="G246" s="9">
        <f>SUMIFS('2013Figures'!$J:$J,'2013Figures'!$C:$C,$A246,'2013Figures'!$H:$H,$B246,'2013Figures'!$I:$I,$C246,'2013Figures'!$B:$B,"CyToBroker",'2013Figures'!$G:$G,"E1",'2013Figures'!$E:$E,$B$1)</f>
        <v>0</v>
      </c>
      <c r="H246" s="9">
        <f>SUMIFS('2013Figures'!$J:$J,'2013Figures'!$C:$C,$A246,'2013Figures'!$H:$H,$B246,'2013Figures'!$I:$I,$C246,'2013Figures'!$B:$B,"CyToBroker",'2013Figures'!$G:$G,"P1",'2013Figures'!$E:$E,$B$1)</f>
        <v>0</v>
      </c>
      <c r="J246" s="8">
        <v>201201</v>
      </c>
      <c r="L246" s="42">
        <f>SUMIFS('2012Figures'!$J:$J,'2012Figures'!$C:$C,$A246,'2012Figures'!$H:$H,$B246,'2012Figures'!$I:$I,$C246,'2012Figures'!$E:$E,$B$1)</f>
        <v>0</v>
      </c>
      <c r="M246" s="52">
        <f>SUMIFS('2012Figures'!$J:$J,'2012Figures'!$C:$C,$A246,'2012Figures'!$H:$H,$B246,'2012Figures'!$I:$I,$C246,'2012Figures'!$B:$B,"BrokerToCy",'2012Figures'!$G:$G,"E1",'2012Figures'!$E:$E,$B$1)</f>
        <v>0</v>
      </c>
      <c r="N246" s="52">
        <f>SUMIFS('2012Figures'!$J:$J,'2012Figures'!$C:$C,$A246,'2012Figures'!$H:$H,$B246,'2012Figures'!$I:$I,$C246,'2012Figures'!$B:$B,"BrokerToCy",'2012Figures'!$G:$G,"P1",'2012Figures'!$E:$E,$B$1)</f>
        <v>0</v>
      </c>
      <c r="O246" s="52">
        <f>SUMIFS('2012Figures'!$J:$J,'2012Figures'!$C:$C,$A246,'2012Figures'!$H:$H,$B246,'2012Figures'!$I:$I,$C246,'2012Figures'!$B:$B,"CyToBroker",'2012Figures'!$G:$G,"E1",'2012Figures'!$E:$E,$B$1)</f>
        <v>0</v>
      </c>
      <c r="P246" s="52">
        <f>SUMIFS('2012Figures'!$J:$J,'2012Figures'!$C:$C,$A246,'2012Figures'!$H:$H,$B246,'2012Figures'!$I:$I,$C246,'2012Figures'!$B:$B,"CyToBroker",'2012Figures'!$G:$G,"P1",'2012Figures'!$E:$E,$B$1)</f>
        <v>0</v>
      </c>
      <c r="R246" s="46" t="str">
        <f t="shared" si="28"/>
        <v/>
      </c>
      <c r="S246" s="46" t="str">
        <f t="shared" si="28"/>
        <v/>
      </c>
      <c r="T246" s="46" t="str">
        <f t="shared" si="28"/>
        <v/>
      </c>
      <c r="U246" s="46" t="str">
        <f t="shared" si="28"/>
        <v/>
      </c>
      <c r="V246" s="46" t="str">
        <f t="shared" si="28"/>
        <v/>
      </c>
    </row>
    <row r="247" spans="1:22" x14ac:dyDescent="0.2">
      <c r="A247" s="1">
        <v>126</v>
      </c>
      <c r="B247" s="1" t="s">
        <v>113</v>
      </c>
      <c r="D247" s="29">
        <f>SUMIFS('2013Figures'!$J:$J,'2013Figures'!$C:$C,$A247,'2013Figures'!$I:$I,"",'2013Figures'!$E:$E,$B$1)</f>
        <v>0</v>
      </c>
      <c r="E247" s="9">
        <f>SUMIFS('2013Figures'!$J:$J,'2013Figures'!$C:$C,$A247,'2013Figures'!$I:$I,"",'2013Figures'!$B:$B,"BrokerToCy",'2013Figures'!$G:$G,"E1",'2013Figures'!$E:$E,$B$1)</f>
        <v>0</v>
      </c>
      <c r="F247" s="9">
        <f>SUMIFS('2013Figures'!$J:$J,'2013Figures'!$C:$C,$A247,'2013Figures'!$I:$I,"",'2013Figures'!$B:$B,"BrokerToCy",'2013Figures'!$G:$G,"P1",'2013Figures'!$E:$E,$B$1)</f>
        <v>0</v>
      </c>
      <c r="G247" s="9">
        <f>SUMIFS('2013Figures'!$J:$J,'2013Figures'!$C:$C,$A247,'2013Figures'!$I:$I,"",'2013Figures'!$B:$B,"CyToBroker",'2013Figures'!$G:$G,"E1",'2013Figures'!$E:$E,$B$1)</f>
        <v>0</v>
      </c>
      <c r="H247" s="9">
        <f>SUMIFS('2013Figures'!$J:$J,'2013Figures'!$C:$C,$A247,'2013Figures'!$I:$I,"",'2013Figures'!$B:$B,"CyToBroker",'2013Figures'!$G:$G,"P1",'2013Figures'!$E:$E,$B$1)</f>
        <v>0</v>
      </c>
      <c r="J247" s="8" t="s">
        <v>131</v>
      </c>
      <c r="L247" s="42">
        <f>SUMIFS('2012Figures'!$J:$J,'2012Figures'!$C:$C,$A247,'2012Figures'!$I:$I,"",'2012Figures'!$E:$E,$B$1)</f>
        <v>0</v>
      </c>
      <c r="M247" s="52">
        <f>SUMIFS('2012Figures'!$J:$J,'2012Figures'!$C:$C,$A247,'2012Figures'!$I:$I,"",'2012Figures'!$B:$B,"BrokerToCy",'2012Figures'!$G:$G,"E1",'2012Figures'!$E:$E,$B$1)</f>
        <v>0</v>
      </c>
      <c r="N247" s="52">
        <f>SUMIFS('2012Figures'!$J:$J,'2012Figures'!$C:$C,$A247,'2012Figures'!$I:$I,"",'2012Figures'!$B:$B,"BrokerToCy",'2012Figures'!$G:$G,"P1",'2012Figures'!$E:$E,$B$1)</f>
        <v>0</v>
      </c>
      <c r="O247" s="52">
        <f>SUMIFS('2012Figures'!$J:$J,'2012Figures'!$C:$C,$A247,'2012Figures'!$I:$I,"",'2012Figures'!$B:$B,"CyToBroker",'2012Figures'!$G:$G,"E1",'2012Figures'!$E:$E,$B$1)</f>
        <v>0</v>
      </c>
      <c r="P247" s="52">
        <f>SUMIFS('2012Figures'!$J:$J,'2012Figures'!$C:$C,$A247,'2012Figures'!$I:$I,"",'2012Figures'!$B:$B,"CyToBroker",'2012Figures'!$G:$G,"P1",'2012Figures'!$E:$E,$B$1)</f>
        <v>0</v>
      </c>
      <c r="R247" s="46" t="str">
        <f t="shared" si="28"/>
        <v/>
      </c>
      <c r="S247" s="46" t="str">
        <f t="shared" si="28"/>
        <v/>
      </c>
      <c r="T247" s="46" t="str">
        <f t="shared" si="28"/>
        <v/>
      </c>
      <c r="U247" s="46" t="str">
        <f t="shared" si="28"/>
        <v/>
      </c>
      <c r="V247" s="46" t="str">
        <f t="shared" si="28"/>
        <v/>
      </c>
    </row>
    <row r="248" spans="1:22" x14ac:dyDescent="0.2">
      <c r="A248" s="21"/>
      <c r="B248" s="21" t="s">
        <v>92</v>
      </c>
      <c r="C248" s="22"/>
      <c r="D248" s="23">
        <f>SUM(E248:H248)</f>
        <v>0</v>
      </c>
      <c r="E248" s="23">
        <f>SUM(E244:E247)</f>
        <v>0</v>
      </c>
      <c r="F248" s="23">
        <f>SUM(F244:F247)</f>
        <v>0</v>
      </c>
      <c r="G248" s="23">
        <f>SUM(G244:G247)</f>
        <v>0</v>
      </c>
      <c r="H248" s="23">
        <f>SUM(H244:H247)</f>
        <v>0</v>
      </c>
      <c r="I248" s="21"/>
      <c r="J248" s="22"/>
      <c r="K248" s="21"/>
      <c r="L248" s="43">
        <f>SUM(M248:P248)</f>
        <v>0</v>
      </c>
      <c r="M248" s="43">
        <f>SUM(M244:M247)</f>
        <v>0</v>
      </c>
      <c r="N248" s="43">
        <f>SUM(N244:N247)</f>
        <v>0</v>
      </c>
      <c r="O248" s="43">
        <f>SUM(O244:O247)</f>
        <v>0</v>
      </c>
      <c r="P248" s="43">
        <f>SUM(P244:P247)</f>
        <v>0</v>
      </c>
      <c r="Q248" s="21"/>
      <c r="R248" s="21"/>
      <c r="S248" s="21"/>
      <c r="T248" s="21"/>
      <c r="U248" s="21"/>
      <c r="V248" s="21"/>
    </row>
    <row r="249" spans="1:22" x14ac:dyDescent="0.2">
      <c r="A249" s="28">
        <v>139</v>
      </c>
      <c r="B249" s="28" t="s">
        <v>167</v>
      </c>
      <c r="C249" s="17" t="s">
        <v>88</v>
      </c>
      <c r="D249" s="18">
        <f>SUMIFS('2013Figures'!$J:$J,'2013Figures'!$C:$C,$A249,'2013Figures'!$E:$E,$B$1)</f>
        <v>0</v>
      </c>
      <c r="E249" s="18">
        <f>SUMIFS('2013Figures'!$J:$J,'2013Figures'!$C:$C,$A249,'2013Figures'!$B:$B,"BrokerToCy",'2013Figures'!$G:$G,"E1",'2013Figures'!$E:$E,$B$1)</f>
        <v>0</v>
      </c>
      <c r="F249" s="18">
        <f>SUMIFS('2013Figures'!$J:$J,'2013Figures'!$C:$C,$A249,'2013Figures'!$B:$B,"BrokerToCy",'2013Figures'!$G:$G,"P1",'2013Figures'!$E:$E,$B$1)</f>
        <v>0</v>
      </c>
      <c r="G249" s="18">
        <f>SUMIFS('2013Figures'!$J:$J,'2013Figures'!$C:$C,$A249,'2013Figures'!$B:$B,"CyToBroker",'2013Figures'!$G:$G,"E1",'2013Figures'!$E:$E,$B$1)</f>
        <v>0</v>
      </c>
      <c r="H249" s="18">
        <f>SUMIFS('2013Figures'!$J:$J,'2013Figures'!$C:$C,$A249,'2013Figures'!$B:$B,"CyToBroker",'2013Figures'!$G:$G,"P1",'2013Figures'!$E:$E,$B$1)</f>
        <v>0</v>
      </c>
      <c r="I249" s="28"/>
      <c r="J249" s="17"/>
      <c r="K249" s="28"/>
      <c r="L249" s="50">
        <f>SUMIFS('2012Figures'!$J:$J,'2012Figures'!$C:$C,$A249,'2012Figures'!$E:$E,$B$1)</f>
        <v>0</v>
      </c>
      <c r="M249" s="50">
        <f>SUMIFS('2012Figures'!$J:$J,'2012Figures'!$C:$C,$A249,'2012Figures'!$B:$B,"BrokerToCy",'2012Figures'!$G:$G,"E1",'2012Figures'!$E:$E,$B$1)</f>
        <v>0</v>
      </c>
      <c r="N249" s="50">
        <f>SUMIFS('2012Figures'!$J:$J,'2012Figures'!$C:$C,$A249,'2012Figures'!$B:$B,"BrokerToCy",'2012Figures'!$G:$G,"P1",'2012Figures'!$E:$E,$B$1)</f>
        <v>0</v>
      </c>
      <c r="O249" s="50">
        <f>SUMIFS('2012Figures'!$J:$J,'2012Figures'!$C:$C,$A249,'2012Figures'!$B:$B,"CyToBroker",'2012Figures'!$G:$G,"E1",'2012Figures'!$E:$E,$B$1)</f>
        <v>0</v>
      </c>
      <c r="P249" s="50">
        <f>SUMIFS('2012Figures'!$J:$J,'2012Figures'!$C:$C,$A249,'2012Figures'!$B:$B,"CyToBroker",'2012Figures'!$G:$G,"P1",'2012Figures'!$E:$E,$B$1)</f>
        <v>0</v>
      </c>
      <c r="Q249" s="28"/>
      <c r="R249" s="46" t="str">
        <f t="shared" si="28"/>
        <v/>
      </c>
      <c r="S249" s="46" t="str">
        <f t="shared" si="28"/>
        <v/>
      </c>
      <c r="T249" s="46" t="str">
        <f t="shared" si="28"/>
        <v/>
      </c>
      <c r="U249" s="46" t="str">
        <f t="shared" si="28"/>
        <v/>
      </c>
      <c r="V249" s="46" t="str">
        <f t="shared" si="28"/>
        <v/>
      </c>
    </row>
    <row r="250" spans="1:22" x14ac:dyDescent="0.2">
      <c r="A250" s="1">
        <v>139</v>
      </c>
      <c r="B250" s="1" t="s">
        <v>167</v>
      </c>
      <c r="C250" s="8">
        <v>2</v>
      </c>
      <c r="D250" s="29">
        <f>SUMIFS('2013Figures'!$J:$J,'2013Figures'!$C:$C,$A250,'2013Figures'!$H:$H,$B250,'2013Figures'!$I:$I,$C250,'2013Figures'!$E:$E,$B$1)</f>
        <v>0</v>
      </c>
      <c r="E250" s="9">
        <f>SUMIFS('2013Figures'!$J:$J,'2013Figures'!$C:$C,$A250,'2013Figures'!$H:$H,$B250,'2013Figures'!$I:$I,$C250,'2013Figures'!$B:$B,"BrokerToCy",'2013Figures'!$G:$G,"E1",'2013Figures'!$E:$E,$B$1)</f>
        <v>0</v>
      </c>
      <c r="F250" s="9">
        <f>SUMIFS('2013Figures'!$J:$J,'2013Figures'!$C:$C,$A250,'2013Figures'!$H:$H,$B250,'2013Figures'!$I:$I,$C250,'2013Figures'!$B:$B,"BrokerToCy",'2013Figures'!$G:$G,"P1",'2013Figures'!$E:$E,$B$1)</f>
        <v>0</v>
      </c>
      <c r="G250" s="9">
        <f>SUMIFS('2013Figures'!$J:$J,'2013Figures'!$C:$C,$A250,'2013Figures'!$H:$H,$B250,'2013Figures'!$I:$I,$C250,'2013Figures'!$B:$B,"CyToBroker",'2013Figures'!$G:$G,"E1",'2013Figures'!$E:$E,$B$1)</f>
        <v>0</v>
      </c>
      <c r="H250" s="9">
        <f>SUMIFS('2013Figures'!$J:$J,'2013Figures'!$C:$C,$A250,'2013Figures'!$H:$H,$B250,'2013Figures'!$I:$I,$C250,'2013Figures'!$B:$B,"CyToBroker",'2013Figures'!$G:$G,"P1",'2013Figures'!$E:$E,$B$1)</f>
        <v>0</v>
      </c>
      <c r="I250" s="30"/>
      <c r="J250" s="31">
        <v>201502</v>
      </c>
      <c r="K250" s="30"/>
      <c r="L250" s="42">
        <f>SUMIFS('2012Figures'!$J:$J,'2012Figures'!$C:$C,$A250,'2012Figures'!$H:$H,$B250,'2012Figures'!$I:$I,$C250,'2012Figures'!$E:$E,$B$1)</f>
        <v>0</v>
      </c>
      <c r="M250" s="52">
        <f>SUMIFS('2012Figures'!$J:$J,'2012Figures'!$C:$C,$A250,'2012Figures'!$H:$H,$B250,'2012Figures'!$I:$I,$C250,'2012Figures'!$B:$B,"BrokerToCy",'2012Figures'!$G:$G,"E1",'2012Figures'!$E:$E,$B$1)</f>
        <v>0</v>
      </c>
      <c r="N250" s="52">
        <f>SUMIFS('2012Figures'!$J:$J,'2012Figures'!$C:$C,$A250,'2012Figures'!$H:$H,$B250,'2012Figures'!$I:$I,$C250,'2012Figures'!$B:$B,"BrokerToCy",'2012Figures'!$G:$G,"P1",'2012Figures'!$E:$E,$B$1)</f>
        <v>0</v>
      </c>
      <c r="O250" s="52">
        <f>SUMIFS('2012Figures'!$J:$J,'2012Figures'!$C:$C,$A250,'2012Figures'!$H:$H,$B250,'2012Figures'!$I:$I,$C250,'2012Figures'!$B:$B,"CyToBroker",'2012Figures'!$G:$G,"E1",'2012Figures'!$E:$E,$B$1)</f>
        <v>0</v>
      </c>
      <c r="P250" s="52">
        <f>SUMIFS('2012Figures'!$J:$J,'2012Figures'!$C:$C,$A250,'2012Figures'!$H:$H,$B250,'2012Figures'!$I:$I,$C250,'2012Figures'!$B:$B,"CyToBroker",'2012Figures'!$G:$G,"P1",'2012Figures'!$E:$E,$B$1)</f>
        <v>0</v>
      </c>
      <c r="Q250" s="30"/>
      <c r="R250" s="46" t="str">
        <f t="shared" si="28"/>
        <v/>
      </c>
      <c r="S250" s="46" t="str">
        <f t="shared" si="28"/>
        <v/>
      </c>
      <c r="T250" s="46" t="str">
        <f t="shared" si="28"/>
        <v/>
      </c>
      <c r="U250" s="46" t="str">
        <f t="shared" si="28"/>
        <v/>
      </c>
      <c r="V250" s="46" t="str">
        <f t="shared" si="28"/>
        <v/>
      </c>
    </row>
    <row r="251" spans="1:22" x14ac:dyDescent="0.2">
      <c r="A251" s="1">
        <v>139</v>
      </c>
      <c r="B251" s="1" t="s">
        <v>167</v>
      </c>
      <c r="C251" s="8">
        <v>1</v>
      </c>
      <c r="D251" s="29">
        <f>SUMIFS('2013Figures'!$J:$J,'2013Figures'!$C:$C,$A251,'2013Figures'!$H:$H,$B251,'2013Figures'!$I:$I,$C251,'2013Figures'!$E:$E,$B$1)</f>
        <v>0</v>
      </c>
      <c r="E251" s="9">
        <f>SUMIFS('2013Figures'!$J:$J,'2013Figures'!$C:$C,$A251,'2013Figures'!$H:$H,$B251,'2013Figures'!$I:$I,$C251,'2013Figures'!$B:$B,"BrokerToCy",'2013Figures'!$G:$G,"E1",'2013Figures'!$E:$E,$B$1)</f>
        <v>0</v>
      </c>
      <c r="F251" s="9">
        <f>SUMIFS('2013Figures'!$J:$J,'2013Figures'!$C:$C,$A251,'2013Figures'!$H:$H,$B251,'2013Figures'!$I:$I,$C251,'2013Figures'!$B:$B,"BrokerToCy",'2013Figures'!$G:$G,"P1",'2013Figures'!$E:$E,$B$1)</f>
        <v>0</v>
      </c>
      <c r="G251" s="9">
        <f>SUMIFS('2013Figures'!$J:$J,'2013Figures'!$C:$C,$A251,'2013Figures'!$H:$H,$B251,'2013Figures'!$I:$I,$C251,'2013Figures'!$B:$B,"CyToBroker",'2013Figures'!$G:$G,"E1",'2013Figures'!$E:$E,$B$1)</f>
        <v>0</v>
      </c>
      <c r="H251" s="9">
        <f>SUMIFS('2013Figures'!$J:$J,'2013Figures'!$C:$C,$A251,'2013Figures'!$H:$H,$B251,'2013Figures'!$I:$I,$C251,'2013Figures'!$B:$B,"CyToBroker",'2013Figures'!$G:$G,"P1",'2013Figures'!$E:$E,$B$1)</f>
        <v>0</v>
      </c>
      <c r="J251" s="31">
        <v>201501</v>
      </c>
      <c r="L251" s="42">
        <f>SUMIFS('2012Figures'!$J:$J,'2012Figures'!$C:$C,$A251,'2012Figures'!$H:$H,$B251,'2012Figures'!$I:$I,$C251,'2012Figures'!$E:$E,$B$1)</f>
        <v>0</v>
      </c>
      <c r="M251" s="52">
        <f>SUMIFS('2012Figures'!$J:$J,'2012Figures'!$C:$C,$A251,'2012Figures'!$H:$H,$B251,'2012Figures'!$I:$I,$C251,'2012Figures'!$B:$B,"BrokerToCy",'2012Figures'!$G:$G,"E1",'2012Figures'!$E:$E,$B$1)</f>
        <v>0</v>
      </c>
      <c r="N251" s="52">
        <f>SUMIFS('2012Figures'!$J:$J,'2012Figures'!$C:$C,$A251,'2012Figures'!$H:$H,$B251,'2012Figures'!$I:$I,$C251,'2012Figures'!$B:$B,"BrokerToCy",'2012Figures'!$G:$G,"P1",'2012Figures'!$E:$E,$B$1)</f>
        <v>0</v>
      </c>
      <c r="O251" s="52">
        <f>SUMIFS('2012Figures'!$J:$J,'2012Figures'!$C:$C,$A251,'2012Figures'!$H:$H,$B251,'2012Figures'!$I:$I,$C251,'2012Figures'!$B:$B,"CyToBroker",'2012Figures'!$G:$G,"E1",'2012Figures'!$E:$E,$B$1)</f>
        <v>0</v>
      </c>
      <c r="P251" s="52">
        <f>SUMIFS('2012Figures'!$J:$J,'2012Figures'!$C:$C,$A251,'2012Figures'!$H:$H,$B251,'2012Figures'!$I:$I,$C251,'2012Figures'!$B:$B,"CyToBroker",'2012Figures'!$G:$G,"P1",'2012Figures'!$E:$E,$B$1)</f>
        <v>0</v>
      </c>
      <c r="R251" s="46" t="str">
        <f t="shared" si="28"/>
        <v/>
      </c>
      <c r="S251" s="46" t="str">
        <f t="shared" si="28"/>
        <v/>
      </c>
      <c r="T251" s="46" t="str">
        <f t="shared" si="28"/>
        <v/>
      </c>
      <c r="U251" s="46" t="str">
        <f t="shared" si="28"/>
        <v/>
      </c>
      <c r="V251" s="46" t="str">
        <f t="shared" si="28"/>
        <v/>
      </c>
    </row>
    <row r="252" spans="1:22" x14ac:dyDescent="0.2">
      <c r="A252" s="1">
        <v>139</v>
      </c>
      <c r="B252" s="1" t="s">
        <v>167</v>
      </c>
      <c r="D252" s="29">
        <f>SUMIFS('2013Figures'!$J:$J,'2013Figures'!$C:$C,$A252,'2013Figures'!$I:$I,"",'2013Figures'!$E:$E,$B$1)</f>
        <v>0</v>
      </c>
      <c r="E252" s="9">
        <f>SUMIFS('2013Figures'!$J:$J,'2013Figures'!$C:$C,$A252,'2013Figures'!$I:$I,"",'2013Figures'!$B:$B,"BrokerToCy",'2013Figures'!$G:$G,"E1",'2013Figures'!$E:$E,$B$1)</f>
        <v>0</v>
      </c>
      <c r="F252" s="9">
        <f>SUMIFS('2013Figures'!$J:$J,'2013Figures'!$C:$C,$A252,'2013Figures'!$I:$I,"",'2013Figures'!$B:$B,"BrokerToCy",'2013Figures'!$G:$G,"P1",'2013Figures'!$E:$E,$B$1)</f>
        <v>0</v>
      </c>
      <c r="G252" s="9">
        <f>SUMIFS('2013Figures'!$J:$J,'2013Figures'!$C:$C,$A252,'2013Figures'!$I:$I,"",'2013Figures'!$B:$B,"CyToBroker",'2013Figures'!$G:$G,"E1",'2013Figures'!$E:$E,$B$1)</f>
        <v>0</v>
      </c>
      <c r="H252" s="9">
        <f>SUMIFS('2013Figures'!$J:$J,'2013Figures'!$C:$C,$A252,'2013Figures'!$I:$I,"",'2013Figures'!$B:$B,"CyToBroker",'2013Figures'!$G:$G,"P1",'2013Figures'!$E:$E,$B$1)</f>
        <v>0</v>
      </c>
      <c r="J252" s="8" t="s">
        <v>131</v>
      </c>
      <c r="L252" s="42">
        <f>SUMIFS('2012Figures'!$J:$J,'2012Figures'!$C:$C,$A252,'2012Figures'!$I:$I,"",'2012Figures'!$E:$E,$B$1)</f>
        <v>0</v>
      </c>
      <c r="M252" s="52">
        <f>SUMIFS('2012Figures'!$J:$J,'2012Figures'!$C:$C,$A252,'2012Figures'!$I:$I,"",'2012Figures'!$B:$B,"BrokerToCy",'2012Figures'!$G:$G,"E1",'2012Figures'!$E:$E,$B$1)</f>
        <v>0</v>
      </c>
      <c r="N252" s="52">
        <f>SUMIFS('2012Figures'!$J:$J,'2012Figures'!$C:$C,$A252,'2012Figures'!$I:$I,"",'2012Figures'!$B:$B,"BrokerToCy",'2012Figures'!$G:$G,"P1",'2012Figures'!$E:$E,$B$1)</f>
        <v>0</v>
      </c>
      <c r="O252" s="52">
        <f>SUMIFS('2012Figures'!$J:$J,'2012Figures'!$C:$C,$A252,'2012Figures'!$I:$I,"",'2012Figures'!$B:$B,"CyToBroker",'2012Figures'!$G:$G,"E1",'2012Figures'!$E:$E,$B$1)</f>
        <v>0</v>
      </c>
      <c r="P252" s="52">
        <f>SUMIFS('2012Figures'!$J:$J,'2012Figures'!$C:$C,$A252,'2012Figures'!$I:$I,"",'2012Figures'!$B:$B,"CyToBroker",'2012Figures'!$G:$G,"P1",'2012Figures'!$E:$E,$B$1)</f>
        <v>0</v>
      </c>
      <c r="R252" s="46" t="str">
        <f t="shared" si="28"/>
        <v/>
      </c>
      <c r="S252" s="46" t="str">
        <f t="shared" si="28"/>
        <v/>
      </c>
      <c r="T252" s="46" t="str">
        <f t="shared" si="28"/>
        <v/>
      </c>
      <c r="U252" s="46" t="str">
        <f t="shared" si="28"/>
        <v/>
      </c>
      <c r="V252" s="46" t="str">
        <f t="shared" si="28"/>
        <v/>
      </c>
    </row>
    <row r="253" spans="1:22" x14ac:dyDescent="0.2">
      <c r="A253" s="21"/>
      <c r="B253" s="21" t="s">
        <v>92</v>
      </c>
      <c r="C253" s="22"/>
      <c r="D253" s="23">
        <f>SUM(E253:H253)</f>
        <v>0</v>
      </c>
      <c r="E253" s="23">
        <f>SUM(E250:E252)</f>
        <v>0</v>
      </c>
      <c r="F253" s="23">
        <f>SUM(F250:F252)</f>
        <v>0</v>
      </c>
      <c r="G253" s="23">
        <f>SUM(G250:G252)</f>
        <v>0</v>
      </c>
      <c r="H253" s="23">
        <f>SUM(H250:H252)</f>
        <v>0</v>
      </c>
      <c r="I253" s="21"/>
      <c r="J253" s="22"/>
      <c r="K253" s="21"/>
      <c r="L253" s="43">
        <f>SUM(M253:P253)</f>
        <v>0</v>
      </c>
      <c r="M253" s="43">
        <f>SUM(M250:M252)</f>
        <v>0</v>
      </c>
      <c r="N253" s="43">
        <f>SUM(N250:N252)</f>
        <v>0</v>
      </c>
      <c r="O253" s="43">
        <f>SUM(O250:O252)</f>
        <v>0</v>
      </c>
      <c r="P253" s="43">
        <f>SUM(P250:P252)</f>
        <v>0</v>
      </c>
      <c r="Q253" s="21"/>
      <c r="R253" s="21"/>
      <c r="S253" s="21"/>
      <c r="T253" s="21"/>
      <c r="U253" s="21"/>
      <c r="V253" s="21"/>
    </row>
    <row r="254" spans="1:22" x14ac:dyDescent="0.2">
      <c r="A254" s="28">
        <v>140</v>
      </c>
      <c r="B254" s="28" t="s">
        <v>114</v>
      </c>
      <c r="C254" s="17" t="s">
        <v>88</v>
      </c>
      <c r="D254" s="18">
        <f>SUMIFS('2013Figures'!$J:$J,'2013Figures'!$C:$C,$A254,'2013Figures'!$E:$E,$B$1)</f>
        <v>0</v>
      </c>
      <c r="E254" s="18">
        <f>SUMIFS('2013Figures'!$J:$J,'2013Figures'!$C:$C,$A254,'2013Figures'!$B:$B,"BrokerToCy",'2013Figures'!$G:$G,"E1",'2013Figures'!$E:$E,$B$1)</f>
        <v>0</v>
      </c>
      <c r="F254" s="18">
        <f>SUMIFS('2013Figures'!$J:$J,'2013Figures'!$C:$C,$A254,'2013Figures'!$B:$B,"BrokerToCy",'2013Figures'!$G:$G,"P1",'2013Figures'!$E:$E,$B$1)</f>
        <v>0</v>
      </c>
      <c r="G254" s="18">
        <f>SUMIFS('2013Figures'!$J:$J,'2013Figures'!$C:$C,$A254,'2013Figures'!$B:$B,"CyToBroker",'2013Figures'!$G:$G,"E1",'2013Figures'!$E:$E,$B$1)</f>
        <v>0</v>
      </c>
      <c r="H254" s="18">
        <f>SUMIFS('2013Figures'!$J:$J,'2013Figures'!$C:$C,$A254,'2013Figures'!$B:$B,"CyToBroker",'2013Figures'!$G:$G,"P1",'2013Figures'!$E:$E,$B$1)</f>
        <v>0</v>
      </c>
      <c r="I254" s="28"/>
      <c r="J254" s="17"/>
      <c r="K254" s="28"/>
      <c r="L254" s="50">
        <f>SUMIFS('2012Figures'!$J:$J,'2012Figures'!$C:$C,$A254,'2012Figures'!$E:$E,$B$1)</f>
        <v>0</v>
      </c>
      <c r="M254" s="50">
        <f>SUMIFS('2012Figures'!$J:$J,'2012Figures'!$C:$C,$A254,'2012Figures'!$B:$B,"BrokerToCy",'2012Figures'!$G:$G,"E1",'2012Figures'!$E:$E,$B$1)</f>
        <v>0</v>
      </c>
      <c r="N254" s="50">
        <f>SUMIFS('2012Figures'!$J:$J,'2012Figures'!$C:$C,$A254,'2012Figures'!$B:$B,"BrokerToCy",'2012Figures'!$G:$G,"P1",'2012Figures'!$E:$E,$B$1)</f>
        <v>0</v>
      </c>
      <c r="O254" s="50">
        <f>SUMIFS('2012Figures'!$J:$J,'2012Figures'!$C:$C,$A254,'2012Figures'!$B:$B,"CyToBroker",'2012Figures'!$G:$G,"E1",'2012Figures'!$E:$E,$B$1)</f>
        <v>0</v>
      </c>
      <c r="P254" s="50">
        <f>SUMIFS('2012Figures'!$J:$J,'2012Figures'!$C:$C,$A254,'2012Figures'!$B:$B,"CyToBroker",'2012Figures'!$G:$G,"P1",'2012Figures'!$E:$E,$B$1)</f>
        <v>0</v>
      </c>
      <c r="Q254" s="28"/>
      <c r="R254" s="46" t="str">
        <f t="shared" si="28"/>
        <v/>
      </c>
      <c r="S254" s="46" t="str">
        <f t="shared" si="28"/>
        <v/>
      </c>
      <c r="T254" s="46" t="str">
        <f t="shared" si="28"/>
        <v/>
      </c>
      <c r="U254" s="46" t="str">
        <f t="shared" si="28"/>
        <v/>
      </c>
      <c r="V254" s="46" t="str">
        <f t="shared" si="28"/>
        <v/>
      </c>
    </row>
    <row r="255" spans="1:22" x14ac:dyDescent="0.2">
      <c r="A255" s="1">
        <v>140</v>
      </c>
      <c r="B255" s="1" t="s">
        <v>114</v>
      </c>
      <c r="C255" s="8">
        <v>2</v>
      </c>
      <c r="D255" s="29">
        <f>SUMIFS('2013Figures'!$J:$J,'2013Figures'!$C:$C,$A255,'2013Figures'!$H:$H,$B255,'2013Figures'!$I:$I,$C255,'2013Figures'!$E:$E,$B$1)</f>
        <v>0</v>
      </c>
      <c r="E255" s="9">
        <f>SUMIFS('2013Figures'!$J:$J,'2013Figures'!$C:$C,$A255,'2013Figures'!$H:$H,$B255,'2013Figures'!$I:$I,$C255,'2013Figures'!$B:$B,"BrokerToCy",'2013Figures'!$G:$G,"E1",'2013Figures'!$E:$E,$B$1)</f>
        <v>0</v>
      </c>
      <c r="F255" s="9">
        <f>SUMIFS('2013Figures'!$J:$J,'2013Figures'!$C:$C,$A255,'2013Figures'!$H:$H,$B255,'2013Figures'!$I:$I,$C255,'2013Figures'!$B:$B,"BrokerToCy",'2013Figures'!$G:$G,"P1",'2013Figures'!$E:$E,$B$1)</f>
        <v>0</v>
      </c>
      <c r="G255" s="9">
        <f>SUMIFS('2013Figures'!$J:$J,'2013Figures'!$C:$C,$A255,'2013Figures'!$H:$H,$B255,'2013Figures'!$I:$I,$C255,'2013Figures'!$B:$B,"CyToBroker",'2013Figures'!$G:$G,"E1",'2013Figures'!$E:$E,$B$1)</f>
        <v>0</v>
      </c>
      <c r="H255" s="9">
        <f>SUMIFS('2013Figures'!$J:$J,'2013Figures'!$C:$C,$A255,'2013Figures'!$H:$H,$B255,'2013Figures'!$I:$I,$C255,'2013Figures'!$B:$B,"CyToBroker",'2013Figures'!$G:$G,"P1",'2013Figures'!$E:$E,$B$1)</f>
        <v>0</v>
      </c>
      <c r="I255" s="30"/>
      <c r="J255" s="31">
        <v>201010</v>
      </c>
      <c r="K255" s="30"/>
      <c r="L255" s="42">
        <f>SUMIFS('2012Figures'!$J:$J,'2012Figures'!$C:$C,$A255,'2012Figures'!$H:$H,$B255,'2012Figures'!$I:$I,$C255,'2012Figures'!$E:$E,$B$1)</f>
        <v>0</v>
      </c>
      <c r="M255" s="52">
        <f>SUMIFS('2012Figures'!$J:$J,'2012Figures'!$C:$C,$A255,'2012Figures'!$H:$H,$B255,'2012Figures'!$I:$I,$C255,'2012Figures'!$B:$B,"BrokerToCy",'2012Figures'!$G:$G,"E1",'2012Figures'!$E:$E,$B$1)</f>
        <v>0</v>
      </c>
      <c r="N255" s="52">
        <f>SUMIFS('2012Figures'!$J:$J,'2012Figures'!$C:$C,$A255,'2012Figures'!$H:$H,$B255,'2012Figures'!$I:$I,$C255,'2012Figures'!$B:$B,"BrokerToCy",'2012Figures'!$G:$G,"P1",'2012Figures'!$E:$E,$B$1)</f>
        <v>0</v>
      </c>
      <c r="O255" s="52">
        <f>SUMIFS('2012Figures'!$J:$J,'2012Figures'!$C:$C,$A255,'2012Figures'!$H:$H,$B255,'2012Figures'!$I:$I,$C255,'2012Figures'!$B:$B,"CyToBroker",'2012Figures'!$G:$G,"E1",'2012Figures'!$E:$E,$B$1)</f>
        <v>0</v>
      </c>
      <c r="P255" s="52">
        <f>SUMIFS('2012Figures'!$J:$J,'2012Figures'!$C:$C,$A255,'2012Figures'!$H:$H,$B255,'2012Figures'!$I:$I,$C255,'2012Figures'!$B:$B,"CyToBroker",'2012Figures'!$G:$G,"P1",'2012Figures'!$E:$E,$B$1)</f>
        <v>0</v>
      </c>
      <c r="Q255" s="30"/>
      <c r="R255" s="46" t="str">
        <f t="shared" si="28"/>
        <v/>
      </c>
      <c r="S255" s="46" t="str">
        <f t="shared" si="28"/>
        <v/>
      </c>
      <c r="T255" s="46" t="str">
        <f t="shared" si="28"/>
        <v/>
      </c>
      <c r="U255" s="46" t="str">
        <f t="shared" si="28"/>
        <v/>
      </c>
      <c r="V255" s="46" t="str">
        <f t="shared" si="28"/>
        <v/>
      </c>
    </row>
    <row r="256" spans="1:22" x14ac:dyDescent="0.2">
      <c r="A256" s="1">
        <v>140</v>
      </c>
      <c r="B256" s="1" t="s">
        <v>114</v>
      </c>
      <c r="C256" s="8">
        <v>1</v>
      </c>
      <c r="D256" s="29">
        <f>SUMIFS('2013Figures'!$J:$J,'2013Figures'!$C:$C,$A256,'2013Figures'!$H:$H,$B256,'2013Figures'!$I:$I,$C256,'2013Figures'!$E:$E,$B$1)</f>
        <v>0</v>
      </c>
      <c r="E256" s="9">
        <f>SUMIFS('2013Figures'!$J:$J,'2013Figures'!$C:$C,$A256,'2013Figures'!$H:$H,$B256,'2013Figures'!$I:$I,$C256,'2013Figures'!$B:$B,"BrokerToCy",'2013Figures'!$G:$G,"E1",'2013Figures'!$E:$E,$B$1)</f>
        <v>0</v>
      </c>
      <c r="F256" s="9">
        <f>SUMIFS('2013Figures'!$J:$J,'2013Figures'!$C:$C,$A256,'2013Figures'!$H:$H,$B256,'2013Figures'!$I:$I,$C256,'2013Figures'!$B:$B,"BrokerToCy",'2013Figures'!$G:$G,"P1",'2013Figures'!$E:$E,$B$1)</f>
        <v>0</v>
      </c>
      <c r="G256" s="9">
        <f>SUMIFS('2013Figures'!$J:$J,'2013Figures'!$C:$C,$A256,'2013Figures'!$H:$H,$B256,'2013Figures'!$I:$I,$C256,'2013Figures'!$B:$B,"CyToBroker",'2013Figures'!$G:$G,"E1",'2013Figures'!$E:$E,$B$1)</f>
        <v>0</v>
      </c>
      <c r="H256" s="9">
        <f>SUMIFS('2013Figures'!$J:$J,'2013Figures'!$C:$C,$A256,'2013Figures'!$H:$H,$B256,'2013Figures'!$I:$I,$C256,'2013Figures'!$B:$B,"CyToBroker",'2013Figures'!$G:$G,"P1",'2013Figures'!$E:$E,$B$1)</f>
        <v>0</v>
      </c>
      <c r="J256" s="8" t="s">
        <v>131</v>
      </c>
      <c r="L256" s="42">
        <f>SUMIFS('2012Figures'!$J:$J,'2012Figures'!$C:$C,$A256,'2012Figures'!$H:$H,$B256,'2012Figures'!$I:$I,$C256,'2012Figures'!$E:$E,$B$1)</f>
        <v>0</v>
      </c>
      <c r="M256" s="52">
        <f>SUMIFS('2012Figures'!$J:$J,'2012Figures'!$C:$C,$A256,'2012Figures'!$H:$H,$B256,'2012Figures'!$I:$I,$C256,'2012Figures'!$B:$B,"BrokerToCy",'2012Figures'!$G:$G,"E1",'2012Figures'!$E:$E,$B$1)</f>
        <v>0</v>
      </c>
      <c r="N256" s="52">
        <f>SUMIFS('2012Figures'!$J:$J,'2012Figures'!$C:$C,$A256,'2012Figures'!$H:$H,$B256,'2012Figures'!$I:$I,$C256,'2012Figures'!$B:$B,"BrokerToCy",'2012Figures'!$G:$G,"P1",'2012Figures'!$E:$E,$B$1)</f>
        <v>0</v>
      </c>
      <c r="O256" s="52">
        <f>SUMIFS('2012Figures'!$J:$J,'2012Figures'!$C:$C,$A256,'2012Figures'!$H:$H,$B256,'2012Figures'!$I:$I,$C256,'2012Figures'!$B:$B,"CyToBroker",'2012Figures'!$G:$G,"E1",'2012Figures'!$E:$E,$B$1)</f>
        <v>0</v>
      </c>
      <c r="P256" s="52">
        <f>SUMIFS('2012Figures'!$J:$J,'2012Figures'!$C:$C,$A256,'2012Figures'!$H:$H,$B256,'2012Figures'!$I:$I,$C256,'2012Figures'!$B:$B,"CyToBroker",'2012Figures'!$G:$G,"P1",'2012Figures'!$E:$E,$B$1)</f>
        <v>0</v>
      </c>
      <c r="R256" s="46" t="str">
        <f t="shared" si="28"/>
        <v/>
      </c>
      <c r="S256" s="46" t="str">
        <f t="shared" si="28"/>
        <v/>
      </c>
      <c r="T256" s="46" t="str">
        <f t="shared" si="28"/>
        <v/>
      </c>
      <c r="U256" s="46" t="str">
        <f t="shared" si="28"/>
        <v/>
      </c>
      <c r="V256" s="46" t="str">
        <f t="shared" si="28"/>
        <v/>
      </c>
    </row>
    <row r="257" spans="1:22" x14ac:dyDescent="0.2">
      <c r="A257" s="1">
        <v>140</v>
      </c>
      <c r="B257" s="1" t="s">
        <v>114</v>
      </c>
      <c r="D257" s="29">
        <f>SUMIFS('2013Figures'!$J:$J,'2013Figures'!$C:$C,$A257,'2013Figures'!$I:$I,"",'2013Figures'!$E:$E,$B$1)</f>
        <v>0</v>
      </c>
      <c r="E257" s="9">
        <f>SUMIFS('2013Figures'!$J:$J,'2013Figures'!$C:$C,$A257,'2013Figures'!$I:$I,"",'2013Figures'!$B:$B,"BrokerToCy",'2013Figures'!$G:$G,"E1",'2013Figures'!$E:$E,$B$1)</f>
        <v>0</v>
      </c>
      <c r="F257" s="9">
        <f>SUMIFS('2013Figures'!$J:$J,'2013Figures'!$C:$C,$A257,'2013Figures'!$I:$I,"",'2013Figures'!$B:$B,"BrokerToCy",'2013Figures'!$G:$G,"P1",'2013Figures'!$E:$E,$B$1)</f>
        <v>0</v>
      </c>
      <c r="G257" s="9">
        <f>SUMIFS('2013Figures'!$J:$J,'2013Figures'!$C:$C,$A257,'2013Figures'!$I:$I,"",'2013Figures'!$B:$B,"CyToBroker",'2013Figures'!$G:$G,"E1",'2013Figures'!$E:$E,$B$1)</f>
        <v>0</v>
      </c>
      <c r="H257" s="9">
        <f>SUMIFS('2013Figures'!$J:$J,'2013Figures'!$C:$C,$A257,'2013Figures'!$I:$I,"",'2013Figures'!$B:$B,"CyToBroker",'2013Figures'!$G:$G,"P1",'2013Figures'!$E:$E,$B$1)</f>
        <v>0</v>
      </c>
      <c r="J257" s="8" t="s">
        <v>131</v>
      </c>
      <c r="L257" s="42">
        <f>SUMIFS('2012Figures'!$J:$J,'2012Figures'!$C:$C,$A257,'2012Figures'!$I:$I,"",'2012Figures'!$E:$E,$B$1)</f>
        <v>0</v>
      </c>
      <c r="M257" s="52">
        <f>SUMIFS('2012Figures'!$J:$J,'2012Figures'!$C:$C,$A257,'2012Figures'!$I:$I,"",'2012Figures'!$B:$B,"BrokerToCy",'2012Figures'!$G:$G,"E1",'2012Figures'!$E:$E,$B$1)</f>
        <v>0</v>
      </c>
      <c r="N257" s="52">
        <f>SUMIFS('2012Figures'!$J:$J,'2012Figures'!$C:$C,$A257,'2012Figures'!$I:$I,"",'2012Figures'!$B:$B,"BrokerToCy",'2012Figures'!$G:$G,"P1",'2012Figures'!$E:$E,$B$1)</f>
        <v>0</v>
      </c>
      <c r="O257" s="52">
        <f>SUMIFS('2012Figures'!$J:$J,'2012Figures'!$C:$C,$A257,'2012Figures'!$I:$I,"",'2012Figures'!$B:$B,"CyToBroker",'2012Figures'!$G:$G,"E1",'2012Figures'!$E:$E,$B$1)</f>
        <v>0</v>
      </c>
      <c r="P257" s="52">
        <f>SUMIFS('2012Figures'!$J:$J,'2012Figures'!$C:$C,$A257,'2012Figures'!$I:$I,"",'2012Figures'!$B:$B,"CyToBroker",'2012Figures'!$G:$G,"P1",'2012Figures'!$E:$E,$B$1)</f>
        <v>0</v>
      </c>
      <c r="R257" s="46" t="str">
        <f t="shared" si="28"/>
        <v/>
      </c>
      <c r="S257" s="46" t="str">
        <f t="shared" si="28"/>
        <v/>
      </c>
      <c r="T257" s="46" t="str">
        <f t="shared" si="28"/>
        <v/>
      </c>
      <c r="U257" s="46" t="str">
        <f t="shared" si="28"/>
        <v/>
      </c>
      <c r="V257" s="46" t="str">
        <f t="shared" si="28"/>
        <v/>
      </c>
    </row>
    <row r="258" spans="1:22" x14ac:dyDescent="0.2">
      <c r="A258" s="21"/>
      <c r="B258" s="21" t="s">
        <v>92</v>
      </c>
      <c r="C258" s="22"/>
      <c r="D258" s="23">
        <f>SUM(E258:H258)</f>
        <v>0</v>
      </c>
      <c r="E258" s="23">
        <f>SUM(E255:E257)</f>
        <v>0</v>
      </c>
      <c r="F258" s="23">
        <f>SUM(F255:F257)</f>
        <v>0</v>
      </c>
      <c r="G258" s="23">
        <f>SUM(G255:G257)</f>
        <v>0</v>
      </c>
      <c r="H258" s="23">
        <f>SUM(H255:H257)</f>
        <v>0</v>
      </c>
      <c r="I258" s="21"/>
      <c r="J258" s="22"/>
      <c r="K258" s="21"/>
      <c r="L258" s="43">
        <f>SUM(M258:P258)</f>
        <v>0</v>
      </c>
      <c r="M258" s="43">
        <f>SUM(M255:M257)</f>
        <v>0</v>
      </c>
      <c r="N258" s="43">
        <f>SUM(N255:N257)</f>
        <v>0</v>
      </c>
      <c r="O258" s="43">
        <f>SUM(O255:O257)</f>
        <v>0</v>
      </c>
      <c r="P258" s="43">
        <f>SUM(P255:P257)</f>
        <v>0</v>
      </c>
      <c r="Q258" s="21"/>
      <c r="R258" s="21"/>
      <c r="S258" s="21"/>
      <c r="T258" s="21"/>
      <c r="U258" s="21"/>
      <c r="V258" s="21"/>
    </row>
    <row r="259" spans="1:22" x14ac:dyDescent="0.2">
      <c r="A259" s="28">
        <v>202</v>
      </c>
      <c r="B259" s="28" t="s">
        <v>40</v>
      </c>
      <c r="C259" s="17" t="s">
        <v>88</v>
      </c>
      <c r="D259" s="18">
        <f>SUMIFS('2013Figures'!$J:$J,'2013Figures'!$C:$C,$A259,'2013Figures'!$E:$E,$B$1)</f>
        <v>2</v>
      </c>
      <c r="E259" s="18">
        <f>SUMIFS('2013Figures'!$J:$J,'2013Figures'!$C:$C,$A259,'2013Figures'!$B:$B,"BrokerToCy",'2013Figures'!$G:$G,"E1",'2013Figures'!$E:$E,$B$1)</f>
        <v>2</v>
      </c>
      <c r="F259" s="18">
        <f>SUMIFS('2013Figures'!$J:$J,'2013Figures'!$C:$C,$A259,'2013Figures'!$B:$B,"BrokerToCy",'2013Figures'!$G:$G,"P1",'2013Figures'!$E:$E,$B$1)</f>
        <v>0</v>
      </c>
      <c r="G259" s="18">
        <f>SUMIFS('2013Figures'!$J:$J,'2013Figures'!$C:$C,$A259,'2013Figures'!$B:$B,"CyToBroker",'2013Figures'!$G:$G,"E1",'2013Figures'!$E:$E,$B$1)</f>
        <v>0</v>
      </c>
      <c r="H259" s="18">
        <f>SUMIFS('2013Figures'!$J:$J,'2013Figures'!$C:$C,$A259,'2013Figures'!$B:$B,"CyToBroker",'2013Figures'!$G:$G,"P1",'2013Figures'!$E:$E,$B$1)</f>
        <v>0</v>
      </c>
      <c r="I259" s="28"/>
      <c r="J259" s="17"/>
      <c r="K259" s="28"/>
      <c r="L259" s="50">
        <f>SUMIFS('2012Figures'!$J:$J,'2012Figures'!$C:$C,$A259,'2012Figures'!$E:$E,$B$1)</f>
        <v>6</v>
      </c>
      <c r="M259" s="50">
        <f>SUMIFS('2012Figures'!$J:$J,'2012Figures'!$C:$C,$A259,'2012Figures'!$B:$B,"BrokerToCy",'2012Figures'!$G:$G,"E1",'2012Figures'!$E:$E,$B$1)</f>
        <v>6</v>
      </c>
      <c r="N259" s="50">
        <f>SUMIFS('2012Figures'!$J:$J,'2012Figures'!$C:$C,$A259,'2012Figures'!$B:$B,"BrokerToCy",'2012Figures'!$G:$G,"P1",'2012Figures'!$E:$E,$B$1)</f>
        <v>0</v>
      </c>
      <c r="O259" s="50">
        <f>SUMIFS('2012Figures'!$J:$J,'2012Figures'!$C:$C,$A259,'2012Figures'!$B:$B,"CyToBroker",'2012Figures'!$G:$G,"E1",'2012Figures'!$E:$E,$B$1)</f>
        <v>0</v>
      </c>
      <c r="P259" s="50">
        <f>SUMIFS('2012Figures'!$J:$J,'2012Figures'!$C:$C,$A259,'2012Figures'!$B:$B,"CyToBroker",'2012Figures'!$G:$G,"P1",'2012Figures'!$E:$E,$B$1)</f>
        <v>0</v>
      </c>
      <c r="Q259" s="28"/>
      <c r="R259" s="46">
        <f t="shared" si="28"/>
        <v>-0.67</v>
      </c>
      <c r="S259" s="46">
        <f t="shared" si="28"/>
        <v>-0.67</v>
      </c>
      <c r="T259" s="46" t="str">
        <f t="shared" si="28"/>
        <v/>
      </c>
      <c r="U259" s="46" t="str">
        <f t="shared" si="28"/>
        <v/>
      </c>
      <c r="V259" s="46" t="str">
        <f t="shared" si="28"/>
        <v/>
      </c>
    </row>
    <row r="260" spans="1:22" x14ac:dyDescent="0.2">
      <c r="A260" s="1">
        <v>202</v>
      </c>
      <c r="B260" s="1" t="s">
        <v>40</v>
      </c>
      <c r="C260" s="8">
        <v>5</v>
      </c>
      <c r="D260" s="29">
        <f>SUMIFS('2013Figures'!$J:$J,'2013Figures'!$C:$C,$A260,'2013Figures'!$H:$H,$B260,'2013Figures'!$I:$I,$C260,'2013Figures'!$E:$E,$B$1)</f>
        <v>0</v>
      </c>
      <c r="E260" s="9">
        <f>SUMIFS('2013Figures'!$J:$J,'2013Figures'!$C:$C,$A260,'2013Figures'!$H:$H,$B260,'2013Figures'!$I:$I,$C260,'2013Figures'!$B:$B,"BrokerToCy",'2013Figures'!$G:$G,"E1",'2013Figures'!$E:$E,$B$1)</f>
        <v>0</v>
      </c>
      <c r="F260" s="9">
        <f>SUMIFS('2013Figures'!$J:$J,'2013Figures'!$C:$C,$A260,'2013Figures'!$H:$H,$B260,'2013Figures'!$I:$I,$C260,'2013Figures'!$B:$B,"BrokerToCy",'2013Figures'!$G:$G,"P1",'2013Figures'!$E:$E,$B$1)</f>
        <v>0</v>
      </c>
      <c r="G260" s="9">
        <f>SUMIFS('2013Figures'!$J:$J,'2013Figures'!$C:$C,$A260,'2013Figures'!$H:$H,$B260,'2013Figures'!$I:$I,$C260,'2013Figures'!$B:$B,"CyToBroker",'2013Figures'!$G:$G,"E1",'2013Figures'!$E:$E,$B$1)</f>
        <v>0</v>
      </c>
      <c r="H260" s="9">
        <f>SUMIFS('2013Figures'!$J:$J,'2013Figures'!$C:$C,$A260,'2013Figures'!$H:$H,$B260,'2013Figures'!$I:$I,$C260,'2013Figures'!$B:$B,"CyToBroker",'2013Figures'!$G:$G,"P1",'2013Figures'!$E:$E,$B$1)</f>
        <v>0</v>
      </c>
      <c r="J260" s="8">
        <v>201501</v>
      </c>
      <c r="L260" s="42">
        <f>SUMIFS('2012Figures'!$J:$J,'2012Figures'!$C:$C,$A260,'2012Figures'!$H:$H,$B260,'2012Figures'!$I:$I,$C260,'2012Figures'!$E:$E,$B$1)</f>
        <v>0</v>
      </c>
      <c r="M260" s="52">
        <f>SUMIFS('2012Figures'!$J:$J,'2012Figures'!$C:$C,$A260,'2012Figures'!$H:$H,$B260,'2012Figures'!$I:$I,$C260,'2012Figures'!$B:$B,"BrokerToCy",'2012Figures'!$G:$G,"E1",'2012Figures'!$E:$E,$B$1)</f>
        <v>0</v>
      </c>
      <c r="N260" s="52">
        <f>SUMIFS('2012Figures'!$J:$J,'2012Figures'!$C:$C,$A260,'2012Figures'!$H:$H,$B260,'2012Figures'!$I:$I,$C260,'2012Figures'!$B:$B,"BrokerToCy",'2012Figures'!$G:$G,"P1",'2012Figures'!$E:$E,$B$1)</f>
        <v>0</v>
      </c>
      <c r="O260" s="52">
        <f>SUMIFS('2012Figures'!$J:$J,'2012Figures'!$C:$C,$A260,'2012Figures'!$H:$H,$B260,'2012Figures'!$I:$I,$C260,'2012Figures'!$B:$B,"CyToBroker",'2012Figures'!$G:$G,"E1",'2012Figures'!$E:$E,$B$1)</f>
        <v>0</v>
      </c>
      <c r="P260" s="52">
        <f>SUMIFS('2012Figures'!$J:$J,'2012Figures'!$C:$C,$A260,'2012Figures'!$H:$H,$B260,'2012Figures'!$I:$I,$C260,'2012Figures'!$B:$B,"CyToBroker",'2012Figures'!$G:$G,"P1",'2012Figures'!$E:$E,$B$1)</f>
        <v>0</v>
      </c>
      <c r="R260" s="46" t="str">
        <f t="shared" si="28"/>
        <v/>
      </c>
      <c r="S260" s="46" t="str">
        <f t="shared" si="28"/>
        <v/>
      </c>
      <c r="T260" s="46" t="str">
        <f t="shared" si="28"/>
        <v/>
      </c>
      <c r="U260" s="46" t="str">
        <f t="shared" si="28"/>
        <v/>
      </c>
      <c r="V260" s="46" t="str">
        <f t="shared" si="28"/>
        <v/>
      </c>
    </row>
    <row r="261" spans="1:22" x14ac:dyDescent="0.2">
      <c r="A261" s="1">
        <v>202</v>
      </c>
      <c r="B261" s="1" t="s">
        <v>40</v>
      </c>
      <c r="C261" s="8">
        <v>4</v>
      </c>
      <c r="D261" s="29">
        <f>SUMIFS('2013Figures'!$J:$J,'2013Figures'!$C:$C,$A261,'2013Figures'!$H:$H,$B261,'2013Figures'!$I:$I,$C261,'2013Figures'!$E:$E,$B$1)</f>
        <v>0</v>
      </c>
      <c r="E261" s="9">
        <f>SUMIFS('2013Figures'!$J:$J,'2013Figures'!$C:$C,$A261,'2013Figures'!$H:$H,$B261,'2013Figures'!$I:$I,$C261,'2013Figures'!$B:$B,"BrokerToCy",'2013Figures'!$G:$G,"E1",'2013Figures'!$E:$E,$B$1)</f>
        <v>0</v>
      </c>
      <c r="F261" s="9">
        <f>SUMIFS('2013Figures'!$J:$J,'2013Figures'!$C:$C,$A261,'2013Figures'!$H:$H,$B261,'2013Figures'!$I:$I,$C261,'2013Figures'!$B:$B,"BrokerToCy",'2013Figures'!$G:$G,"P1",'2013Figures'!$E:$E,$B$1)</f>
        <v>0</v>
      </c>
      <c r="G261" s="9">
        <f>SUMIFS('2013Figures'!$J:$J,'2013Figures'!$C:$C,$A261,'2013Figures'!$H:$H,$B261,'2013Figures'!$I:$I,$C261,'2013Figures'!$B:$B,"CyToBroker",'2013Figures'!$G:$G,"E1",'2013Figures'!$E:$E,$B$1)</f>
        <v>0</v>
      </c>
      <c r="H261" s="9">
        <f>SUMIFS('2013Figures'!$J:$J,'2013Figures'!$C:$C,$A261,'2013Figures'!$H:$H,$B261,'2013Figures'!$I:$I,$C261,'2013Figures'!$B:$B,"CyToBroker",'2013Figures'!$G:$G,"P1",'2013Figures'!$E:$E,$B$1)</f>
        <v>0</v>
      </c>
      <c r="I261" s="30"/>
      <c r="J261" s="31">
        <v>201301</v>
      </c>
      <c r="K261" s="30"/>
      <c r="L261" s="42">
        <f>SUMIFS('2012Figures'!$J:$J,'2012Figures'!$C:$C,$A261,'2012Figures'!$H:$H,$B261,'2012Figures'!$I:$I,$C261,'2012Figures'!$E:$E,$B$1)</f>
        <v>0</v>
      </c>
      <c r="M261" s="52">
        <f>SUMIFS('2012Figures'!$J:$J,'2012Figures'!$C:$C,$A261,'2012Figures'!$H:$H,$B261,'2012Figures'!$I:$I,$C261,'2012Figures'!$B:$B,"BrokerToCy",'2012Figures'!$G:$G,"E1",'2012Figures'!$E:$E,$B$1)</f>
        <v>0</v>
      </c>
      <c r="N261" s="52">
        <f>SUMIFS('2012Figures'!$J:$J,'2012Figures'!$C:$C,$A261,'2012Figures'!$H:$H,$B261,'2012Figures'!$I:$I,$C261,'2012Figures'!$B:$B,"BrokerToCy",'2012Figures'!$G:$G,"P1",'2012Figures'!$E:$E,$B$1)</f>
        <v>0</v>
      </c>
      <c r="O261" s="52">
        <f>SUMIFS('2012Figures'!$J:$J,'2012Figures'!$C:$C,$A261,'2012Figures'!$H:$H,$B261,'2012Figures'!$I:$I,$C261,'2012Figures'!$B:$B,"CyToBroker",'2012Figures'!$G:$G,"E1",'2012Figures'!$E:$E,$B$1)</f>
        <v>0</v>
      </c>
      <c r="P261" s="52">
        <f>SUMIFS('2012Figures'!$J:$J,'2012Figures'!$C:$C,$A261,'2012Figures'!$H:$H,$B261,'2012Figures'!$I:$I,$C261,'2012Figures'!$B:$B,"CyToBroker",'2012Figures'!$G:$G,"P1",'2012Figures'!$E:$E,$B$1)</f>
        <v>0</v>
      </c>
      <c r="Q261" s="30"/>
      <c r="R261" s="46" t="str">
        <f t="shared" si="28"/>
        <v/>
      </c>
      <c r="S261" s="46" t="str">
        <f t="shared" si="28"/>
        <v/>
      </c>
      <c r="T261" s="46" t="str">
        <f t="shared" si="28"/>
        <v/>
      </c>
      <c r="U261" s="46" t="str">
        <f t="shared" si="28"/>
        <v/>
      </c>
      <c r="V261" s="46" t="str">
        <f t="shared" si="28"/>
        <v/>
      </c>
    </row>
    <row r="262" spans="1:22" x14ac:dyDescent="0.2">
      <c r="A262" s="1">
        <v>202</v>
      </c>
      <c r="B262" s="1" t="s">
        <v>40</v>
      </c>
      <c r="C262" s="8">
        <v>3</v>
      </c>
      <c r="D262" s="29">
        <f>SUMIFS('2013Figures'!$J:$J,'2013Figures'!$C:$C,$A262,'2013Figures'!$H:$H,$B262,'2013Figures'!$I:$I,$C262,'2013Figures'!$E:$E,$B$1)</f>
        <v>0</v>
      </c>
      <c r="E262" s="9">
        <f>SUMIFS('2013Figures'!$J:$J,'2013Figures'!$C:$C,$A262,'2013Figures'!$H:$H,$B262,'2013Figures'!$I:$I,$C262,'2013Figures'!$B:$B,"BrokerToCy",'2013Figures'!$G:$G,"E1",'2013Figures'!$E:$E,$B$1)</f>
        <v>0</v>
      </c>
      <c r="F262" s="9">
        <f>SUMIFS('2013Figures'!$J:$J,'2013Figures'!$C:$C,$A262,'2013Figures'!$H:$H,$B262,'2013Figures'!$I:$I,$C262,'2013Figures'!$B:$B,"BrokerToCy",'2013Figures'!$G:$G,"P1",'2013Figures'!$E:$E,$B$1)</f>
        <v>0</v>
      </c>
      <c r="G262" s="9">
        <f>SUMIFS('2013Figures'!$J:$J,'2013Figures'!$C:$C,$A262,'2013Figures'!$H:$H,$B262,'2013Figures'!$I:$I,$C262,'2013Figures'!$B:$B,"CyToBroker",'2013Figures'!$G:$G,"E1",'2013Figures'!$E:$E,$B$1)</f>
        <v>0</v>
      </c>
      <c r="H262" s="9">
        <f>SUMIFS('2013Figures'!$J:$J,'2013Figures'!$C:$C,$A262,'2013Figures'!$H:$H,$B262,'2013Figures'!$I:$I,$C262,'2013Figures'!$B:$B,"CyToBroker",'2013Figures'!$G:$G,"P1",'2013Figures'!$E:$E,$B$1)</f>
        <v>0</v>
      </c>
      <c r="J262" s="8">
        <v>201201</v>
      </c>
      <c r="L262" s="42">
        <f>SUMIFS('2012Figures'!$J:$J,'2012Figures'!$C:$C,$A262,'2012Figures'!$H:$H,$B262,'2012Figures'!$I:$I,$C262,'2012Figures'!$E:$E,$B$1)</f>
        <v>0</v>
      </c>
      <c r="M262" s="52">
        <f>SUMIFS('2012Figures'!$J:$J,'2012Figures'!$C:$C,$A262,'2012Figures'!$H:$H,$B262,'2012Figures'!$I:$I,$C262,'2012Figures'!$B:$B,"BrokerToCy",'2012Figures'!$G:$G,"E1",'2012Figures'!$E:$E,$B$1)</f>
        <v>0</v>
      </c>
      <c r="N262" s="52">
        <f>SUMIFS('2012Figures'!$J:$J,'2012Figures'!$C:$C,$A262,'2012Figures'!$H:$H,$B262,'2012Figures'!$I:$I,$C262,'2012Figures'!$B:$B,"BrokerToCy",'2012Figures'!$G:$G,"P1",'2012Figures'!$E:$E,$B$1)</f>
        <v>0</v>
      </c>
      <c r="O262" s="52">
        <f>SUMIFS('2012Figures'!$J:$J,'2012Figures'!$C:$C,$A262,'2012Figures'!$H:$H,$B262,'2012Figures'!$I:$I,$C262,'2012Figures'!$B:$B,"CyToBroker",'2012Figures'!$G:$G,"E1",'2012Figures'!$E:$E,$B$1)</f>
        <v>0</v>
      </c>
      <c r="P262" s="52">
        <f>SUMIFS('2012Figures'!$J:$J,'2012Figures'!$C:$C,$A262,'2012Figures'!$H:$H,$B262,'2012Figures'!$I:$I,$C262,'2012Figures'!$B:$B,"CyToBroker",'2012Figures'!$G:$G,"P1",'2012Figures'!$E:$E,$B$1)</f>
        <v>0</v>
      </c>
      <c r="R262" s="46" t="str">
        <f t="shared" si="28"/>
        <v/>
      </c>
      <c r="S262" s="46" t="str">
        <f t="shared" si="28"/>
        <v/>
      </c>
      <c r="T262" s="46" t="str">
        <f t="shared" si="28"/>
        <v/>
      </c>
      <c r="U262" s="46" t="str">
        <f t="shared" si="28"/>
        <v/>
      </c>
      <c r="V262" s="46" t="str">
        <f t="shared" si="28"/>
        <v/>
      </c>
    </row>
    <row r="263" spans="1:22" x14ac:dyDescent="0.2">
      <c r="A263" s="1">
        <v>202</v>
      </c>
      <c r="B263" s="1" t="s">
        <v>40</v>
      </c>
      <c r="C263" s="8">
        <v>2</v>
      </c>
      <c r="D263" s="29">
        <f>SUMIFS('2013Figures'!$J:$J,'2013Figures'!$C:$C,$A263,'2013Figures'!$H:$H,$B263,'2013Figures'!$I:$I,$C263,'2013Figures'!$E:$E,$B$1)</f>
        <v>0</v>
      </c>
      <c r="E263" s="9">
        <f>SUMIFS('2013Figures'!$J:$J,'2013Figures'!$C:$C,$A263,'2013Figures'!$H:$H,$B263,'2013Figures'!$I:$I,$C263,'2013Figures'!$B:$B,"BrokerToCy",'2013Figures'!$G:$G,"E1",'2013Figures'!$E:$E,$B$1)</f>
        <v>0</v>
      </c>
      <c r="F263" s="9">
        <f>SUMIFS('2013Figures'!$J:$J,'2013Figures'!$C:$C,$A263,'2013Figures'!$H:$H,$B263,'2013Figures'!$I:$I,$C263,'2013Figures'!$B:$B,"BrokerToCy",'2013Figures'!$G:$G,"P1",'2013Figures'!$E:$E,$B$1)</f>
        <v>0</v>
      </c>
      <c r="G263" s="9">
        <f>SUMIFS('2013Figures'!$J:$J,'2013Figures'!$C:$C,$A263,'2013Figures'!$H:$H,$B263,'2013Figures'!$I:$I,$C263,'2013Figures'!$B:$B,"CyToBroker",'2013Figures'!$G:$G,"E1",'2013Figures'!$E:$E,$B$1)</f>
        <v>0</v>
      </c>
      <c r="H263" s="9">
        <f>SUMIFS('2013Figures'!$J:$J,'2013Figures'!$C:$C,$A263,'2013Figures'!$H:$H,$B263,'2013Figures'!$I:$I,$C263,'2013Figures'!$B:$B,"CyToBroker",'2013Figures'!$G:$G,"P1",'2013Figures'!$E:$E,$B$1)</f>
        <v>0</v>
      </c>
      <c r="J263" s="8">
        <v>201101</v>
      </c>
      <c r="L263" s="42">
        <f>SUMIFS('2012Figures'!$J:$J,'2012Figures'!$C:$C,$A263,'2012Figures'!$H:$H,$B263,'2012Figures'!$I:$I,$C263,'2012Figures'!$E:$E,$B$1)</f>
        <v>0</v>
      </c>
      <c r="M263" s="52">
        <f>SUMIFS('2012Figures'!$J:$J,'2012Figures'!$C:$C,$A263,'2012Figures'!$H:$H,$B263,'2012Figures'!$I:$I,$C263,'2012Figures'!$B:$B,"BrokerToCy",'2012Figures'!$G:$G,"E1",'2012Figures'!$E:$E,$B$1)</f>
        <v>0</v>
      </c>
      <c r="N263" s="52">
        <f>SUMIFS('2012Figures'!$J:$J,'2012Figures'!$C:$C,$A263,'2012Figures'!$H:$H,$B263,'2012Figures'!$I:$I,$C263,'2012Figures'!$B:$B,"BrokerToCy",'2012Figures'!$G:$G,"P1",'2012Figures'!$E:$E,$B$1)</f>
        <v>0</v>
      </c>
      <c r="O263" s="52">
        <f>SUMIFS('2012Figures'!$J:$J,'2012Figures'!$C:$C,$A263,'2012Figures'!$H:$H,$B263,'2012Figures'!$I:$I,$C263,'2012Figures'!$B:$B,"CyToBroker",'2012Figures'!$G:$G,"E1",'2012Figures'!$E:$E,$B$1)</f>
        <v>0</v>
      </c>
      <c r="P263" s="52">
        <f>SUMIFS('2012Figures'!$J:$J,'2012Figures'!$C:$C,$A263,'2012Figures'!$H:$H,$B263,'2012Figures'!$I:$I,$C263,'2012Figures'!$B:$B,"CyToBroker",'2012Figures'!$G:$G,"P1",'2012Figures'!$E:$E,$B$1)</f>
        <v>0</v>
      </c>
      <c r="R263" s="46" t="str">
        <f t="shared" si="28"/>
        <v/>
      </c>
      <c r="S263" s="46" t="str">
        <f t="shared" si="28"/>
        <v/>
      </c>
      <c r="T263" s="46" t="str">
        <f t="shared" si="28"/>
        <v/>
      </c>
      <c r="U263" s="46" t="str">
        <f t="shared" si="28"/>
        <v/>
      </c>
      <c r="V263" s="46" t="str">
        <f t="shared" si="28"/>
        <v/>
      </c>
    </row>
    <row r="264" spans="1:22" x14ac:dyDescent="0.2">
      <c r="A264" s="1">
        <v>202</v>
      </c>
      <c r="B264" s="1" t="s">
        <v>40</v>
      </c>
      <c r="C264" s="8">
        <v>1</v>
      </c>
      <c r="D264" s="29">
        <f>SUMIFS('2013Figures'!$J:$J,'2013Figures'!$C:$C,$A264,'2013Figures'!$H:$H,$B264,'2013Figures'!$I:$I,$C264,'2013Figures'!$E:$E,$B$1)</f>
        <v>2</v>
      </c>
      <c r="E264" s="9">
        <f>SUMIFS('2013Figures'!$J:$J,'2013Figures'!$C:$C,$A264,'2013Figures'!$H:$H,$B264,'2013Figures'!$I:$I,$C264,'2013Figures'!$B:$B,"BrokerToCy",'2013Figures'!$G:$G,"E1",'2013Figures'!$E:$E,$B$1)</f>
        <v>2</v>
      </c>
      <c r="F264" s="9">
        <f>SUMIFS('2013Figures'!$J:$J,'2013Figures'!$C:$C,$A264,'2013Figures'!$H:$H,$B264,'2013Figures'!$I:$I,$C264,'2013Figures'!$B:$B,"BrokerToCy",'2013Figures'!$G:$G,"P1",'2013Figures'!$E:$E,$B$1)</f>
        <v>0</v>
      </c>
      <c r="G264" s="9">
        <f>SUMIFS('2013Figures'!$J:$J,'2013Figures'!$C:$C,$A264,'2013Figures'!$H:$H,$B264,'2013Figures'!$I:$I,$C264,'2013Figures'!$B:$B,"CyToBroker",'2013Figures'!$G:$G,"E1",'2013Figures'!$E:$E,$B$1)</f>
        <v>0</v>
      </c>
      <c r="H264" s="9">
        <f>SUMIFS('2013Figures'!$J:$J,'2013Figures'!$C:$C,$A264,'2013Figures'!$H:$H,$B264,'2013Figures'!$I:$I,$C264,'2013Figures'!$B:$B,"CyToBroker",'2013Figures'!$G:$G,"P1",'2013Figures'!$E:$E,$B$1)</f>
        <v>0</v>
      </c>
      <c r="J264" s="8">
        <v>200901</v>
      </c>
      <c r="L264" s="42">
        <f>SUMIFS('2012Figures'!$J:$J,'2012Figures'!$C:$C,$A264,'2012Figures'!$H:$H,$B264,'2012Figures'!$I:$I,$C264,'2012Figures'!$E:$E,$B$1)</f>
        <v>6</v>
      </c>
      <c r="M264" s="52">
        <f>SUMIFS('2012Figures'!$J:$J,'2012Figures'!$C:$C,$A264,'2012Figures'!$H:$H,$B264,'2012Figures'!$I:$I,$C264,'2012Figures'!$B:$B,"BrokerToCy",'2012Figures'!$G:$G,"E1",'2012Figures'!$E:$E,$B$1)</f>
        <v>6</v>
      </c>
      <c r="N264" s="52">
        <f>SUMIFS('2012Figures'!$J:$J,'2012Figures'!$C:$C,$A264,'2012Figures'!$H:$H,$B264,'2012Figures'!$I:$I,$C264,'2012Figures'!$B:$B,"BrokerToCy",'2012Figures'!$G:$G,"P1",'2012Figures'!$E:$E,$B$1)</f>
        <v>0</v>
      </c>
      <c r="O264" s="52">
        <f>SUMIFS('2012Figures'!$J:$J,'2012Figures'!$C:$C,$A264,'2012Figures'!$H:$H,$B264,'2012Figures'!$I:$I,$C264,'2012Figures'!$B:$B,"CyToBroker",'2012Figures'!$G:$G,"E1",'2012Figures'!$E:$E,$B$1)</f>
        <v>0</v>
      </c>
      <c r="P264" s="52">
        <f>SUMIFS('2012Figures'!$J:$J,'2012Figures'!$C:$C,$A264,'2012Figures'!$H:$H,$B264,'2012Figures'!$I:$I,$C264,'2012Figures'!$B:$B,"CyToBroker",'2012Figures'!$G:$G,"P1",'2012Figures'!$E:$E,$B$1)</f>
        <v>0</v>
      </c>
      <c r="R264" s="46">
        <f t="shared" si="28"/>
        <v>-0.67</v>
      </c>
      <c r="S264" s="46">
        <f t="shared" si="28"/>
        <v>-0.67</v>
      </c>
      <c r="T264" s="46" t="str">
        <f t="shared" si="28"/>
        <v/>
      </c>
      <c r="U264" s="46" t="str">
        <f t="shared" si="28"/>
        <v/>
      </c>
      <c r="V264" s="46" t="str">
        <f t="shared" si="28"/>
        <v/>
      </c>
    </row>
    <row r="265" spans="1:22" x14ac:dyDescent="0.2">
      <c r="A265" s="1">
        <v>202</v>
      </c>
      <c r="B265" s="1" t="s">
        <v>40</v>
      </c>
      <c r="D265" s="29">
        <f>SUMIFS('2013Figures'!$J:$J,'2013Figures'!$C:$C,$A265,'2013Figures'!$I:$I,"",'2013Figures'!$E:$E,$B$1)</f>
        <v>0</v>
      </c>
      <c r="E265" s="9">
        <f>SUMIFS('2013Figures'!$J:$J,'2013Figures'!$C:$C,$A265,'2013Figures'!$I:$I,"",'2013Figures'!$B:$B,"BrokerToCy",'2013Figures'!$G:$G,"E1",'2013Figures'!$E:$E,$B$1)</f>
        <v>0</v>
      </c>
      <c r="F265" s="9">
        <f>SUMIFS('2013Figures'!$J:$J,'2013Figures'!$C:$C,$A265,'2013Figures'!$I:$I,"",'2013Figures'!$B:$B,"BrokerToCy",'2013Figures'!$G:$G,"P1",'2013Figures'!$E:$E,$B$1)</f>
        <v>0</v>
      </c>
      <c r="G265" s="9">
        <f>SUMIFS('2013Figures'!$J:$J,'2013Figures'!$C:$C,$A265,'2013Figures'!$I:$I,"",'2013Figures'!$B:$B,"CyToBroker",'2013Figures'!$G:$G,"E1",'2013Figures'!$E:$E,$B$1)</f>
        <v>0</v>
      </c>
      <c r="H265" s="9">
        <f>SUMIFS('2013Figures'!$J:$J,'2013Figures'!$C:$C,$A265,'2013Figures'!$I:$I,"",'2013Figures'!$B:$B,"CyToBroker",'2013Figures'!$G:$G,"P1",'2013Figures'!$E:$E,$B$1)</f>
        <v>0</v>
      </c>
      <c r="J265" s="8" t="s">
        <v>131</v>
      </c>
      <c r="L265" s="42">
        <f>SUMIFS('2012Figures'!$J:$J,'2012Figures'!$C:$C,$A265,'2012Figures'!$I:$I,"",'2012Figures'!$E:$E,$B$1)</f>
        <v>0</v>
      </c>
      <c r="M265" s="52">
        <f>SUMIFS('2012Figures'!$J:$J,'2012Figures'!$C:$C,$A265,'2012Figures'!$I:$I,"",'2012Figures'!$B:$B,"BrokerToCy",'2012Figures'!$G:$G,"E1",'2012Figures'!$E:$E,$B$1)</f>
        <v>0</v>
      </c>
      <c r="N265" s="52">
        <f>SUMIFS('2012Figures'!$J:$J,'2012Figures'!$C:$C,$A265,'2012Figures'!$I:$I,"",'2012Figures'!$B:$B,"BrokerToCy",'2012Figures'!$G:$G,"P1",'2012Figures'!$E:$E,$B$1)</f>
        <v>0</v>
      </c>
      <c r="O265" s="52">
        <f>SUMIFS('2012Figures'!$J:$J,'2012Figures'!$C:$C,$A265,'2012Figures'!$I:$I,"",'2012Figures'!$B:$B,"CyToBroker",'2012Figures'!$G:$G,"E1",'2012Figures'!$E:$E,$B$1)</f>
        <v>0</v>
      </c>
      <c r="P265" s="52">
        <f>SUMIFS('2012Figures'!$J:$J,'2012Figures'!$C:$C,$A265,'2012Figures'!$I:$I,"",'2012Figures'!$B:$B,"CyToBroker",'2012Figures'!$G:$G,"P1",'2012Figures'!$E:$E,$B$1)</f>
        <v>0</v>
      </c>
      <c r="R265" s="46" t="str">
        <f t="shared" si="28"/>
        <v/>
      </c>
      <c r="S265" s="46" t="str">
        <f t="shared" si="28"/>
        <v/>
      </c>
      <c r="T265" s="46" t="str">
        <f t="shared" si="28"/>
        <v/>
      </c>
      <c r="U265" s="46" t="str">
        <f t="shared" si="28"/>
        <v/>
      </c>
      <c r="V265" s="46" t="str">
        <f t="shared" si="28"/>
        <v/>
      </c>
    </row>
    <row r="266" spans="1:22" x14ac:dyDescent="0.2">
      <c r="A266" s="21"/>
      <c r="B266" s="21" t="s">
        <v>92</v>
      </c>
      <c r="C266" s="22"/>
      <c r="D266" s="23">
        <f>SUM(E266:H266)</f>
        <v>2</v>
      </c>
      <c r="E266" s="23">
        <f>SUM(E260:E265)</f>
        <v>2</v>
      </c>
      <c r="F266" s="23">
        <f>SUM(F260:F265)</f>
        <v>0</v>
      </c>
      <c r="G266" s="23">
        <f>SUM(G260:G265)</f>
        <v>0</v>
      </c>
      <c r="H266" s="23">
        <f>SUM(H260:H265)</f>
        <v>0</v>
      </c>
      <c r="I266" s="21"/>
      <c r="J266" s="22"/>
      <c r="K266" s="21"/>
      <c r="L266" s="43">
        <f>SUM(M266:P266)</f>
        <v>6</v>
      </c>
      <c r="M266" s="43">
        <f>SUM(M260:M265)</f>
        <v>6</v>
      </c>
      <c r="N266" s="43">
        <f>SUM(N260:N265)</f>
        <v>0</v>
      </c>
      <c r="O266" s="43">
        <f>SUM(O260:O265)</f>
        <v>0</v>
      </c>
      <c r="P266" s="43">
        <f>SUM(P260:P265)</f>
        <v>0</v>
      </c>
      <c r="Q266" s="21"/>
      <c r="R266" s="21"/>
      <c r="S266" s="21"/>
      <c r="T266" s="21"/>
      <c r="U266" s="21"/>
      <c r="V266" s="21"/>
    </row>
    <row r="267" spans="1:22" x14ac:dyDescent="0.2">
      <c r="A267" s="28">
        <v>203</v>
      </c>
      <c r="B267" s="28" t="s">
        <v>45</v>
      </c>
      <c r="C267" s="17" t="s">
        <v>88</v>
      </c>
      <c r="D267" s="18">
        <f>SUMIFS('2013Figures'!$J:$J,'2013Figures'!$C:$C,$A267,'2013Figures'!$E:$E,$B$1)</f>
        <v>3</v>
      </c>
      <c r="E267" s="18">
        <f>SUMIFS('2013Figures'!$J:$J,'2013Figures'!$C:$C,$A267,'2013Figures'!$B:$B,"BrokerToCy",'2013Figures'!$G:$G,"E1",'2013Figures'!$E:$E,$B$1)</f>
        <v>3</v>
      </c>
      <c r="F267" s="18">
        <f>SUMIFS('2013Figures'!$J:$J,'2013Figures'!$C:$C,$A267,'2013Figures'!$B:$B,"BrokerToCy",'2013Figures'!$G:$G,"P1",'2013Figures'!$E:$E,$B$1)</f>
        <v>0</v>
      </c>
      <c r="G267" s="18">
        <f>SUMIFS('2013Figures'!$J:$J,'2013Figures'!$C:$C,$A267,'2013Figures'!$B:$B,"CyToBroker",'2013Figures'!$G:$G,"E1",'2013Figures'!$E:$E,$B$1)</f>
        <v>0</v>
      </c>
      <c r="H267" s="18">
        <f>SUMIFS('2013Figures'!$J:$J,'2013Figures'!$C:$C,$A267,'2013Figures'!$B:$B,"CyToBroker",'2013Figures'!$G:$G,"P1",'2013Figures'!$E:$E,$B$1)</f>
        <v>0</v>
      </c>
      <c r="I267" s="28"/>
      <c r="J267" s="17"/>
      <c r="K267" s="28"/>
      <c r="L267" s="50">
        <f>SUMIFS('2012Figures'!$J:$J,'2012Figures'!$C:$C,$A267,'2012Figures'!$E:$E,$B$1)</f>
        <v>0</v>
      </c>
      <c r="M267" s="50">
        <f>SUMIFS('2012Figures'!$J:$J,'2012Figures'!$C:$C,$A267,'2012Figures'!$B:$B,"BrokerToCy",'2012Figures'!$G:$G,"E1",'2012Figures'!$E:$E,$B$1)</f>
        <v>0</v>
      </c>
      <c r="N267" s="50">
        <f>SUMIFS('2012Figures'!$J:$J,'2012Figures'!$C:$C,$A267,'2012Figures'!$B:$B,"BrokerToCy",'2012Figures'!$G:$G,"P1",'2012Figures'!$E:$E,$B$1)</f>
        <v>0</v>
      </c>
      <c r="O267" s="50">
        <f>SUMIFS('2012Figures'!$J:$J,'2012Figures'!$C:$C,$A267,'2012Figures'!$B:$B,"CyToBroker",'2012Figures'!$G:$G,"E1",'2012Figures'!$E:$E,$B$1)</f>
        <v>0</v>
      </c>
      <c r="P267" s="50">
        <f>SUMIFS('2012Figures'!$J:$J,'2012Figures'!$C:$C,$A267,'2012Figures'!$B:$B,"CyToBroker",'2012Figures'!$G:$G,"P1",'2012Figures'!$E:$E,$B$1)</f>
        <v>0</v>
      </c>
      <c r="Q267" s="28"/>
      <c r="R267" s="46" t="str">
        <f t="shared" ref="R267:V330" si="29">IF(L267=0,"",ROUND(D267/L267-1,2))</f>
        <v/>
      </c>
      <c r="S267" s="46" t="str">
        <f t="shared" si="29"/>
        <v/>
      </c>
      <c r="T267" s="46" t="str">
        <f t="shared" si="29"/>
        <v/>
      </c>
      <c r="U267" s="46" t="str">
        <f t="shared" si="29"/>
        <v/>
      </c>
      <c r="V267" s="46" t="str">
        <f t="shared" si="29"/>
        <v/>
      </c>
    </row>
    <row r="268" spans="1:22" x14ac:dyDescent="0.2">
      <c r="A268" s="1">
        <v>203</v>
      </c>
      <c r="B268" s="1" t="s">
        <v>45</v>
      </c>
      <c r="C268" s="8">
        <v>4</v>
      </c>
      <c r="D268" s="29">
        <f>SUMIFS('2013Figures'!$J:$J,'2013Figures'!$C:$C,$A268,'2013Figures'!$H:$H,$B268,'2013Figures'!$I:$I,$C268,'2013Figures'!$E:$E,$B$1)</f>
        <v>0</v>
      </c>
      <c r="E268" s="9">
        <f>SUMIFS('2013Figures'!$J:$J,'2013Figures'!$C:$C,$A268,'2013Figures'!$H:$H,$B268,'2013Figures'!$I:$I,$C268,'2013Figures'!$B:$B,"BrokerToCy",'2013Figures'!$G:$G,"E1",'2013Figures'!$E:$E,$B$1)</f>
        <v>0</v>
      </c>
      <c r="F268" s="9">
        <f>SUMIFS('2013Figures'!$J:$J,'2013Figures'!$C:$C,$A268,'2013Figures'!$H:$H,$B268,'2013Figures'!$I:$I,$C268,'2013Figures'!$B:$B,"BrokerToCy",'2013Figures'!$G:$G,"P1",'2013Figures'!$E:$E,$B$1)</f>
        <v>0</v>
      </c>
      <c r="G268" s="9">
        <f>SUMIFS('2013Figures'!$J:$J,'2013Figures'!$C:$C,$A268,'2013Figures'!$H:$H,$B268,'2013Figures'!$I:$I,$C268,'2013Figures'!$B:$B,"CyToBroker",'2013Figures'!$G:$G,"E1",'2013Figures'!$E:$E,$B$1)</f>
        <v>0</v>
      </c>
      <c r="H268" s="9">
        <f>SUMIFS('2013Figures'!$J:$J,'2013Figures'!$C:$C,$A268,'2013Figures'!$H:$H,$B268,'2013Figures'!$I:$I,$C268,'2013Figures'!$B:$B,"CyToBroker",'2013Figures'!$G:$G,"P1",'2013Figures'!$E:$E,$B$1)</f>
        <v>0</v>
      </c>
      <c r="J268" s="8" t="s">
        <v>146</v>
      </c>
      <c r="L268" s="42">
        <f>SUMIFS('2012Figures'!$J:$J,'2012Figures'!$C:$C,$A268,'2012Figures'!$H:$H,$B268,'2012Figures'!$I:$I,$C268,'2012Figures'!$E:$E,$B$1)</f>
        <v>0</v>
      </c>
      <c r="M268" s="52">
        <f>SUMIFS('2012Figures'!$J:$J,'2012Figures'!$C:$C,$A268,'2012Figures'!$H:$H,$B268,'2012Figures'!$I:$I,$C268,'2012Figures'!$B:$B,"BrokerToCy",'2012Figures'!$G:$G,"E1",'2012Figures'!$E:$E,$B$1)</f>
        <v>0</v>
      </c>
      <c r="N268" s="52">
        <f>SUMIFS('2012Figures'!$J:$J,'2012Figures'!$C:$C,$A268,'2012Figures'!$H:$H,$B268,'2012Figures'!$I:$I,$C268,'2012Figures'!$B:$B,"BrokerToCy",'2012Figures'!$G:$G,"P1",'2012Figures'!$E:$E,$B$1)</f>
        <v>0</v>
      </c>
      <c r="O268" s="52">
        <f>SUMIFS('2012Figures'!$J:$J,'2012Figures'!$C:$C,$A268,'2012Figures'!$H:$H,$B268,'2012Figures'!$I:$I,$C268,'2012Figures'!$B:$B,"CyToBroker",'2012Figures'!$G:$G,"E1",'2012Figures'!$E:$E,$B$1)</f>
        <v>0</v>
      </c>
      <c r="P268" s="52">
        <f>SUMIFS('2012Figures'!$J:$J,'2012Figures'!$C:$C,$A268,'2012Figures'!$H:$H,$B268,'2012Figures'!$I:$I,$C268,'2012Figures'!$B:$B,"CyToBroker",'2012Figures'!$G:$G,"P1",'2012Figures'!$E:$E,$B$1)</f>
        <v>0</v>
      </c>
      <c r="R268" s="46" t="str">
        <f t="shared" si="29"/>
        <v/>
      </c>
      <c r="S268" s="46" t="str">
        <f t="shared" si="29"/>
        <v/>
      </c>
      <c r="T268" s="46" t="str">
        <f t="shared" si="29"/>
        <v/>
      </c>
      <c r="U268" s="46" t="str">
        <f t="shared" si="29"/>
        <v/>
      </c>
      <c r="V268" s="46" t="str">
        <f t="shared" si="29"/>
        <v/>
      </c>
    </row>
    <row r="269" spans="1:22" x14ac:dyDescent="0.2">
      <c r="A269" s="1">
        <v>203</v>
      </c>
      <c r="B269" s="1" t="s">
        <v>45</v>
      </c>
      <c r="C269" s="8">
        <v>3</v>
      </c>
      <c r="D269" s="29">
        <f>SUMIFS('2013Figures'!$J:$J,'2013Figures'!$C:$C,$A269,'2013Figures'!$H:$H,$B269,'2013Figures'!$I:$I,$C269,'2013Figures'!$E:$E,$B$1)</f>
        <v>0</v>
      </c>
      <c r="E269" s="9">
        <f>SUMIFS('2013Figures'!$J:$J,'2013Figures'!$C:$C,$A269,'2013Figures'!$H:$H,$B269,'2013Figures'!$I:$I,$C269,'2013Figures'!$B:$B,"BrokerToCy",'2013Figures'!$G:$G,"E1",'2013Figures'!$E:$E,$B$1)</f>
        <v>0</v>
      </c>
      <c r="F269" s="9">
        <f>SUMIFS('2013Figures'!$J:$J,'2013Figures'!$C:$C,$A269,'2013Figures'!$H:$H,$B269,'2013Figures'!$I:$I,$C269,'2013Figures'!$B:$B,"BrokerToCy",'2013Figures'!$G:$G,"P1",'2013Figures'!$E:$E,$B$1)</f>
        <v>0</v>
      </c>
      <c r="G269" s="9">
        <f>SUMIFS('2013Figures'!$J:$J,'2013Figures'!$C:$C,$A269,'2013Figures'!$H:$H,$B269,'2013Figures'!$I:$I,$C269,'2013Figures'!$B:$B,"CyToBroker",'2013Figures'!$G:$G,"E1",'2013Figures'!$E:$E,$B$1)</f>
        <v>0</v>
      </c>
      <c r="H269" s="9">
        <f>SUMIFS('2013Figures'!$J:$J,'2013Figures'!$C:$C,$A269,'2013Figures'!$H:$H,$B269,'2013Figures'!$I:$I,$C269,'2013Figures'!$B:$B,"CyToBroker",'2013Figures'!$G:$G,"P1",'2013Figures'!$E:$E,$B$1)</f>
        <v>0</v>
      </c>
      <c r="J269" s="8">
        <v>201501</v>
      </c>
      <c r="L269" s="42">
        <f>SUMIFS('2012Figures'!$J:$J,'2012Figures'!$C:$C,$A269,'2012Figures'!$H:$H,$B269,'2012Figures'!$I:$I,$C269,'2012Figures'!$E:$E,$B$1)</f>
        <v>0</v>
      </c>
      <c r="M269" s="52">
        <f>SUMIFS('2012Figures'!$J:$J,'2012Figures'!$C:$C,$A269,'2012Figures'!$H:$H,$B269,'2012Figures'!$I:$I,$C269,'2012Figures'!$B:$B,"BrokerToCy",'2012Figures'!$G:$G,"E1",'2012Figures'!$E:$E,$B$1)</f>
        <v>0</v>
      </c>
      <c r="N269" s="52">
        <f>SUMIFS('2012Figures'!$J:$J,'2012Figures'!$C:$C,$A269,'2012Figures'!$H:$H,$B269,'2012Figures'!$I:$I,$C269,'2012Figures'!$B:$B,"BrokerToCy",'2012Figures'!$G:$G,"P1",'2012Figures'!$E:$E,$B$1)</f>
        <v>0</v>
      </c>
      <c r="O269" s="52">
        <f>SUMIFS('2012Figures'!$J:$J,'2012Figures'!$C:$C,$A269,'2012Figures'!$H:$H,$B269,'2012Figures'!$I:$I,$C269,'2012Figures'!$B:$B,"CyToBroker",'2012Figures'!$G:$G,"E1",'2012Figures'!$E:$E,$B$1)</f>
        <v>0</v>
      </c>
      <c r="P269" s="52">
        <f>SUMIFS('2012Figures'!$J:$J,'2012Figures'!$C:$C,$A269,'2012Figures'!$H:$H,$B269,'2012Figures'!$I:$I,$C269,'2012Figures'!$B:$B,"CyToBroker",'2012Figures'!$G:$G,"P1",'2012Figures'!$E:$E,$B$1)</f>
        <v>0</v>
      </c>
      <c r="R269" s="46" t="str">
        <f t="shared" si="29"/>
        <v/>
      </c>
      <c r="S269" s="46" t="str">
        <f t="shared" si="29"/>
        <v/>
      </c>
      <c r="T269" s="46" t="str">
        <f t="shared" si="29"/>
        <v/>
      </c>
      <c r="U269" s="46" t="str">
        <f t="shared" si="29"/>
        <v/>
      </c>
      <c r="V269" s="46" t="str">
        <f t="shared" si="29"/>
        <v/>
      </c>
    </row>
    <row r="270" spans="1:22" x14ac:dyDescent="0.2">
      <c r="A270" s="1">
        <v>203</v>
      </c>
      <c r="B270" s="1" t="s">
        <v>45</v>
      </c>
      <c r="C270" s="8">
        <v>2</v>
      </c>
      <c r="D270" s="29">
        <f>SUMIFS('2013Figures'!$J:$J,'2013Figures'!$C:$C,$A270,'2013Figures'!$H:$H,$B270,'2013Figures'!$I:$I,$C270,'2013Figures'!$E:$E,$B$1)</f>
        <v>0</v>
      </c>
      <c r="E270" s="9">
        <f>SUMIFS('2013Figures'!$J:$J,'2013Figures'!$C:$C,$A270,'2013Figures'!$H:$H,$B270,'2013Figures'!$I:$I,$C270,'2013Figures'!$B:$B,"BrokerToCy",'2013Figures'!$G:$G,"E1",'2013Figures'!$E:$E,$B$1)</f>
        <v>0</v>
      </c>
      <c r="F270" s="9">
        <f>SUMIFS('2013Figures'!$J:$J,'2013Figures'!$C:$C,$A270,'2013Figures'!$H:$H,$B270,'2013Figures'!$I:$I,$C270,'2013Figures'!$B:$B,"BrokerToCy",'2013Figures'!$G:$G,"P1",'2013Figures'!$E:$E,$B$1)</f>
        <v>0</v>
      </c>
      <c r="G270" s="9">
        <f>SUMIFS('2013Figures'!$J:$J,'2013Figures'!$C:$C,$A270,'2013Figures'!$H:$H,$B270,'2013Figures'!$I:$I,$C270,'2013Figures'!$B:$B,"CyToBroker",'2013Figures'!$G:$G,"E1",'2013Figures'!$E:$E,$B$1)</f>
        <v>0</v>
      </c>
      <c r="H270" s="9">
        <f>SUMIFS('2013Figures'!$J:$J,'2013Figures'!$C:$C,$A270,'2013Figures'!$H:$H,$B270,'2013Figures'!$I:$I,$C270,'2013Figures'!$B:$B,"CyToBroker",'2013Figures'!$G:$G,"P1",'2013Figures'!$E:$E,$B$1)</f>
        <v>0</v>
      </c>
      <c r="J270" s="8">
        <v>201401</v>
      </c>
      <c r="L270" s="42">
        <f>SUMIFS('2012Figures'!$J:$J,'2012Figures'!$C:$C,$A270,'2012Figures'!$H:$H,$B270,'2012Figures'!$I:$I,$C270,'2012Figures'!$E:$E,$B$1)</f>
        <v>0</v>
      </c>
      <c r="M270" s="52">
        <f>SUMIFS('2012Figures'!$J:$J,'2012Figures'!$C:$C,$A270,'2012Figures'!$H:$H,$B270,'2012Figures'!$I:$I,$C270,'2012Figures'!$B:$B,"BrokerToCy",'2012Figures'!$G:$G,"E1",'2012Figures'!$E:$E,$B$1)</f>
        <v>0</v>
      </c>
      <c r="N270" s="52">
        <f>SUMIFS('2012Figures'!$J:$J,'2012Figures'!$C:$C,$A270,'2012Figures'!$H:$H,$B270,'2012Figures'!$I:$I,$C270,'2012Figures'!$B:$B,"BrokerToCy",'2012Figures'!$G:$G,"P1",'2012Figures'!$E:$E,$B$1)</f>
        <v>0</v>
      </c>
      <c r="O270" s="52">
        <f>SUMIFS('2012Figures'!$J:$J,'2012Figures'!$C:$C,$A270,'2012Figures'!$H:$H,$B270,'2012Figures'!$I:$I,$C270,'2012Figures'!$B:$B,"CyToBroker",'2012Figures'!$G:$G,"E1",'2012Figures'!$E:$E,$B$1)</f>
        <v>0</v>
      </c>
      <c r="P270" s="52">
        <f>SUMIFS('2012Figures'!$J:$J,'2012Figures'!$C:$C,$A270,'2012Figures'!$H:$H,$B270,'2012Figures'!$I:$I,$C270,'2012Figures'!$B:$B,"CyToBroker",'2012Figures'!$G:$G,"P1",'2012Figures'!$E:$E,$B$1)</f>
        <v>0</v>
      </c>
      <c r="R270" s="46" t="str">
        <f t="shared" si="29"/>
        <v/>
      </c>
      <c r="S270" s="46" t="str">
        <f t="shared" si="29"/>
        <v/>
      </c>
      <c r="T270" s="46" t="str">
        <f t="shared" si="29"/>
        <v/>
      </c>
      <c r="U270" s="46" t="str">
        <f t="shared" si="29"/>
        <v/>
      </c>
      <c r="V270" s="46" t="str">
        <f t="shared" si="29"/>
        <v/>
      </c>
    </row>
    <row r="271" spans="1:22" x14ac:dyDescent="0.2">
      <c r="A271" s="1">
        <v>203</v>
      </c>
      <c r="B271" s="1" t="s">
        <v>45</v>
      </c>
      <c r="C271" s="8">
        <v>1</v>
      </c>
      <c r="D271" s="29">
        <f>SUMIFS('2013Figures'!$J:$J,'2013Figures'!$C:$C,$A271,'2013Figures'!$H:$H,$B271,'2013Figures'!$I:$I,$C271,'2013Figures'!$E:$E,$B$1)</f>
        <v>3</v>
      </c>
      <c r="E271" s="9">
        <f>SUMIFS('2013Figures'!$J:$J,'2013Figures'!$C:$C,$A271,'2013Figures'!$H:$H,$B271,'2013Figures'!$I:$I,$C271,'2013Figures'!$B:$B,"BrokerToCy",'2013Figures'!$G:$G,"E1",'2013Figures'!$E:$E,$B$1)</f>
        <v>3</v>
      </c>
      <c r="F271" s="9">
        <f>SUMIFS('2013Figures'!$J:$J,'2013Figures'!$C:$C,$A271,'2013Figures'!$H:$H,$B271,'2013Figures'!$I:$I,$C271,'2013Figures'!$B:$B,"BrokerToCy",'2013Figures'!$G:$G,"P1",'2013Figures'!$E:$E,$B$1)</f>
        <v>0</v>
      </c>
      <c r="G271" s="9">
        <f>SUMIFS('2013Figures'!$J:$J,'2013Figures'!$C:$C,$A271,'2013Figures'!$H:$H,$B271,'2013Figures'!$I:$I,$C271,'2013Figures'!$B:$B,"CyToBroker",'2013Figures'!$G:$G,"E1",'2013Figures'!$E:$E,$B$1)</f>
        <v>0</v>
      </c>
      <c r="H271" s="9">
        <f>SUMIFS('2013Figures'!$J:$J,'2013Figures'!$C:$C,$A271,'2013Figures'!$H:$H,$B271,'2013Figures'!$I:$I,$C271,'2013Figures'!$B:$B,"CyToBroker",'2013Figures'!$G:$G,"P1",'2013Figures'!$E:$E,$B$1)</f>
        <v>0</v>
      </c>
      <c r="I271" s="30"/>
      <c r="J271" s="31">
        <v>200901</v>
      </c>
      <c r="K271" s="30"/>
      <c r="L271" s="42">
        <f>SUMIFS('2012Figures'!$J:$J,'2012Figures'!$C:$C,$A271,'2012Figures'!$H:$H,$B271,'2012Figures'!$I:$I,$C271,'2012Figures'!$E:$E,$B$1)</f>
        <v>0</v>
      </c>
      <c r="M271" s="52">
        <f>SUMIFS('2012Figures'!$J:$J,'2012Figures'!$C:$C,$A271,'2012Figures'!$H:$H,$B271,'2012Figures'!$I:$I,$C271,'2012Figures'!$B:$B,"BrokerToCy",'2012Figures'!$G:$G,"E1",'2012Figures'!$E:$E,$B$1)</f>
        <v>0</v>
      </c>
      <c r="N271" s="52">
        <f>SUMIFS('2012Figures'!$J:$J,'2012Figures'!$C:$C,$A271,'2012Figures'!$H:$H,$B271,'2012Figures'!$I:$I,$C271,'2012Figures'!$B:$B,"BrokerToCy",'2012Figures'!$G:$G,"P1",'2012Figures'!$E:$E,$B$1)</f>
        <v>0</v>
      </c>
      <c r="O271" s="52">
        <f>SUMIFS('2012Figures'!$J:$J,'2012Figures'!$C:$C,$A271,'2012Figures'!$H:$H,$B271,'2012Figures'!$I:$I,$C271,'2012Figures'!$B:$B,"CyToBroker",'2012Figures'!$G:$G,"E1",'2012Figures'!$E:$E,$B$1)</f>
        <v>0</v>
      </c>
      <c r="P271" s="52">
        <f>SUMIFS('2012Figures'!$J:$J,'2012Figures'!$C:$C,$A271,'2012Figures'!$H:$H,$B271,'2012Figures'!$I:$I,$C271,'2012Figures'!$B:$B,"CyToBroker",'2012Figures'!$G:$G,"P1",'2012Figures'!$E:$E,$B$1)</f>
        <v>0</v>
      </c>
      <c r="Q271" s="30"/>
      <c r="R271" s="46" t="str">
        <f t="shared" si="29"/>
        <v/>
      </c>
      <c r="S271" s="46" t="str">
        <f t="shared" si="29"/>
        <v/>
      </c>
      <c r="T271" s="46" t="str">
        <f t="shared" si="29"/>
        <v/>
      </c>
      <c r="U271" s="46" t="str">
        <f t="shared" si="29"/>
        <v/>
      </c>
      <c r="V271" s="46" t="str">
        <f t="shared" si="29"/>
        <v/>
      </c>
    </row>
    <row r="272" spans="1:22" x14ac:dyDescent="0.2">
      <c r="A272" s="1">
        <v>203</v>
      </c>
      <c r="B272" s="1" t="s">
        <v>45</v>
      </c>
      <c r="D272" s="29">
        <f>SUMIFS('2013Figures'!$J:$J,'2013Figures'!$C:$C,$A272,'2013Figures'!$I:$I,"",'2013Figures'!$E:$E,$B$1)</f>
        <v>0</v>
      </c>
      <c r="E272" s="9">
        <f>SUMIFS('2013Figures'!$J:$J,'2013Figures'!$C:$C,$A272,'2013Figures'!$I:$I,"",'2013Figures'!$B:$B,"BrokerToCy",'2013Figures'!$G:$G,"E1",'2013Figures'!$E:$E,$B$1)</f>
        <v>0</v>
      </c>
      <c r="F272" s="9">
        <f>SUMIFS('2013Figures'!$J:$J,'2013Figures'!$C:$C,$A272,'2013Figures'!$I:$I,"",'2013Figures'!$B:$B,"BrokerToCy",'2013Figures'!$G:$G,"P1",'2013Figures'!$E:$E,$B$1)</f>
        <v>0</v>
      </c>
      <c r="G272" s="9">
        <f>SUMIFS('2013Figures'!$J:$J,'2013Figures'!$C:$C,$A272,'2013Figures'!$I:$I,"",'2013Figures'!$B:$B,"CyToBroker",'2013Figures'!$G:$G,"E1",'2013Figures'!$E:$E,$B$1)</f>
        <v>0</v>
      </c>
      <c r="H272" s="9">
        <f>SUMIFS('2013Figures'!$J:$J,'2013Figures'!$C:$C,$A272,'2013Figures'!$I:$I,"",'2013Figures'!$B:$B,"CyToBroker",'2013Figures'!$G:$G,"P1",'2013Figures'!$E:$E,$B$1)</f>
        <v>0</v>
      </c>
      <c r="J272" s="8" t="s">
        <v>131</v>
      </c>
      <c r="L272" s="42">
        <f>SUMIFS('2012Figures'!$J:$J,'2012Figures'!$C:$C,$A272,'2012Figures'!$I:$I,"",'2012Figures'!$E:$E,$B$1)</f>
        <v>0</v>
      </c>
      <c r="M272" s="52">
        <f>SUMIFS('2012Figures'!$J:$J,'2012Figures'!$C:$C,$A272,'2012Figures'!$I:$I,"",'2012Figures'!$B:$B,"BrokerToCy",'2012Figures'!$G:$G,"E1",'2012Figures'!$E:$E,$B$1)</f>
        <v>0</v>
      </c>
      <c r="N272" s="52">
        <f>SUMIFS('2012Figures'!$J:$J,'2012Figures'!$C:$C,$A272,'2012Figures'!$I:$I,"",'2012Figures'!$B:$B,"BrokerToCy",'2012Figures'!$G:$G,"P1",'2012Figures'!$E:$E,$B$1)</f>
        <v>0</v>
      </c>
      <c r="O272" s="52">
        <f>SUMIFS('2012Figures'!$J:$J,'2012Figures'!$C:$C,$A272,'2012Figures'!$I:$I,"",'2012Figures'!$B:$B,"CyToBroker",'2012Figures'!$G:$G,"E1",'2012Figures'!$E:$E,$B$1)</f>
        <v>0</v>
      </c>
      <c r="P272" s="52">
        <f>SUMIFS('2012Figures'!$J:$J,'2012Figures'!$C:$C,$A272,'2012Figures'!$I:$I,"",'2012Figures'!$B:$B,"CyToBroker",'2012Figures'!$G:$G,"P1",'2012Figures'!$E:$E,$B$1)</f>
        <v>0</v>
      </c>
      <c r="R272" s="46" t="str">
        <f t="shared" si="29"/>
        <v/>
      </c>
      <c r="S272" s="46" t="str">
        <f t="shared" si="29"/>
        <v/>
      </c>
      <c r="T272" s="46" t="str">
        <f t="shared" si="29"/>
        <v/>
      </c>
      <c r="U272" s="46" t="str">
        <f t="shared" si="29"/>
        <v/>
      </c>
      <c r="V272" s="46" t="str">
        <f t="shared" si="29"/>
        <v/>
      </c>
    </row>
    <row r="273" spans="1:22" x14ac:dyDescent="0.2">
      <c r="A273" s="21"/>
      <c r="B273" s="21" t="s">
        <v>92</v>
      </c>
      <c r="C273" s="22"/>
      <c r="D273" s="23">
        <f>SUM(E273:H273)</f>
        <v>3</v>
      </c>
      <c r="E273" s="23">
        <f>SUM(E268:E272)</f>
        <v>3</v>
      </c>
      <c r="F273" s="23">
        <f>SUM(F268:F272)</f>
        <v>0</v>
      </c>
      <c r="G273" s="23">
        <f>SUM(G268:G272)</f>
        <v>0</v>
      </c>
      <c r="H273" s="23">
        <f>SUM(H268:H272)</f>
        <v>0</v>
      </c>
      <c r="I273" s="21"/>
      <c r="J273" s="22"/>
      <c r="K273" s="21"/>
      <c r="L273" s="43">
        <f>SUM(M273:P273)</f>
        <v>0</v>
      </c>
      <c r="M273" s="43">
        <f>SUM(M268:M272)</f>
        <v>0</v>
      </c>
      <c r="N273" s="43">
        <f>SUM(N268:N272)</f>
        <v>0</v>
      </c>
      <c r="O273" s="43">
        <f>SUM(O268:O272)</f>
        <v>0</v>
      </c>
      <c r="P273" s="43">
        <f>SUM(P268:P272)</f>
        <v>0</v>
      </c>
      <c r="Q273" s="21"/>
      <c r="R273" s="21"/>
      <c r="S273" s="21"/>
      <c r="T273" s="21"/>
      <c r="U273" s="21"/>
      <c r="V273" s="21"/>
    </row>
    <row r="274" spans="1:22" x14ac:dyDescent="0.2">
      <c r="A274" s="28">
        <v>204</v>
      </c>
      <c r="B274" s="28" t="s">
        <v>69</v>
      </c>
      <c r="C274" s="17" t="s">
        <v>88</v>
      </c>
      <c r="D274" s="18">
        <f>SUMIFS('2013Figures'!$J:$J,'2013Figures'!$C:$C,$A274,'2013Figures'!$E:$E,$B$1)</f>
        <v>3</v>
      </c>
      <c r="E274" s="18">
        <f>SUMIFS('2013Figures'!$J:$J,'2013Figures'!$C:$C,$A274,'2013Figures'!$B:$B,"BrokerToCy",'2013Figures'!$G:$G,"E1",'2013Figures'!$E:$E,$B$1)</f>
        <v>0</v>
      </c>
      <c r="F274" s="18">
        <f>SUMIFS('2013Figures'!$J:$J,'2013Figures'!$C:$C,$A274,'2013Figures'!$B:$B,"BrokerToCy",'2013Figures'!$G:$G,"P1",'2013Figures'!$E:$E,$B$1)</f>
        <v>0</v>
      </c>
      <c r="G274" s="18">
        <f>SUMIFS('2013Figures'!$J:$J,'2013Figures'!$C:$C,$A274,'2013Figures'!$B:$B,"CyToBroker",'2013Figures'!$G:$G,"E1",'2013Figures'!$E:$E,$B$1)</f>
        <v>3</v>
      </c>
      <c r="H274" s="18">
        <f>SUMIFS('2013Figures'!$J:$J,'2013Figures'!$C:$C,$A274,'2013Figures'!$B:$B,"CyToBroker",'2013Figures'!$G:$G,"P1",'2013Figures'!$E:$E,$B$1)</f>
        <v>0</v>
      </c>
      <c r="I274" s="28"/>
      <c r="J274" s="17"/>
      <c r="K274" s="28"/>
      <c r="L274" s="50">
        <f>SUMIFS('2012Figures'!$J:$J,'2012Figures'!$C:$C,$A274,'2012Figures'!$E:$E,$B$1)</f>
        <v>1</v>
      </c>
      <c r="M274" s="50">
        <f>SUMIFS('2012Figures'!$J:$J,'2012Figures'!$C:$C,$A274,'2012Figures'!$B:$B,"BrokerToCy",'2012Figures'!$G:$G,"E1",'2012Figures'!$E:$E,$B$1)</f>
        <v>0</v>
      </c>
      <c r="N274" s="50">
        <f>SUMIFS('2012Figures'!$J:$J,'2012Figures'!$C:$C,$A274,'2012Figures'!$B:$B,"BrokerToCy",'2012Figures'!$G:$G,"P1",'2012Figures'!$E:$E,$B$1)</f>
        <v>0</v>
      </c>
      <c r="O274" s="50">
        <f>SUMIFS('2012Figures'!$J:$J,'2012Figures'!$C:$C,$A274,'2012Figures'!$B:$B,"CyToBroker",'2012Figures'!$G:$G,"E1",'2012Figures'!$E:$E,$B$1)</f>
        <v>1</v>
      </c>
      <c r="P274" s="50">
        <f>SUMIFS('2012Figures'!$J:$J,'2012Figures'!$C:$C,$A274,'2012Figures'!$B:$B,"CyToBroker",'2012Figures'!$G:$G,"P1",'2012Figures'!$E:$E,$B$1)</f>
        <v>0</v>
      </c>
      <c r="Q274" s="28"/>
      <c r="R274" s="46">
        <f t="shared" si="29"/>
        <v>2</v>
      </c>
      <c r="S274" s="46" t="str">
        <f t="shared" si="29"/>
        <v/>
      </c>
      <c r="T274" s="46" t="str">
        <f t="shared" si="29"/>
        <v/>
      </c>
      <c r="U274" s="46">
        <f t="shared" si="29"/>
        <v>2</v>
      </c>
      <c r="V274" s="46" t="str">
        <f t="shared" si="29"/>
        <v/>
      </c>
    </row>
    <row r="275" spans="1:22" x14ac:dyDescent="0.2">
      <c r="A275" s="1">
        <v>204</v>
      </c>
      <c r="B275" s="1" t="s">
        <v>69</v>
      </c>
      <c r="C275" s="8">
        <v>5</v>
      </c>
      <c r="D275" s="29">
        <f>SUMIFS('2013Figures'!$J:$J,'2013Figures'!$C:$C,$A275,'2013Figures'!$H:$H,$B275,'2013Figures'!$I:$I,$C275,'2013Figures'!$E:$E,$B$1)</f>
        <v>0</v>
      </c>
      <c r="E275" s="9">
        <f>SUMIFS('2013Figures'!$J:$J,'2013Figures'!$C:$C,$A275,'2013Figures'!$H:$H,$B275,'2013Figures'!$I:$I,$C275,'2013Figures'!$B:$B,"BrokerToCy",'2013Figures'!$G:$G,"E1",'2013Figures'!$E:$E,$B$1)</f>
        <v>0</v>
      </c>
      <c r="F275" s="9">
        <f>SUMIFS('2013Figures'!$J:$J,'2013Figures'!$C:$C,$A275,'2013Figures'!$H:$H,$B275,'2013Figures'!$I:$I,$C275,'2013Figures'!$B:$B,"BrokerToCy",'2013Figures'!$G:$G,"P1",'2013Figures'!$E:$E,$B$1)</f>
        <v>0</v>
      </c>
      <c r="G275" s="9">
        <f>SUMIFS('2013Figures'!$J:$J,'2013Figures'!$C:$C,$A275,'2013Figures'!$H:$H,$B275,'2013Figures'!$I:$I,$C275,'2013Figures'!$B:$B,"CyToBroker",'2013Figures'!$G:$G,"E1",'2013Figures'!$E:$E,$B$1)</f>
        <v>0</v>
      </c>
      <c r="H275" s="9">
        <f>SUMIFS('2013Figures'!$J:$J,'2013Figures'!$C:$C,$A275,'2013Figures'!$H:$H,$B275,'2013Figures'!$I:$I,$C275,'2013Figures'!$B:$B,"CyToBroker",'2013Figures'!$G:$G,"P1",'2013Figures'!$E:$E,$B$1)</f>
        <v>0</v>
      </c>
      <c r="J275" s="8">
        <v>201501</v>
      </c>
      <c r="L275" s="42">
        <f>SUMIFS('2012Figures'!$J:$J,'2012Figures'!$C:$C,$A275,'2012Figures'!$H:$H,$B275,'2012Figures'!$I:$I,$C275,'2012Figures'!$E:$E,$B$1)</f>
        <v>0</v>
      </c>
      <c r="M275" s="52">
        <f>SUMIFS('2012Figures'!$J:$J,'2012Figures'!$C:$C,$A275,'2012Figures'!$H:$H,$B275,'2012Figures'!$I:$I,$C275,'2012Figures'!$B:$B,"BrokerToCy",'2012Figures'!$G:$G,"E1",'2012Figures'!$E:$E,$B$1)</f>
        <v>0</v>
      </c>
      <c r="N275" s="52">
        <f>SUMIFS('2012Figures'!$J:$J,'2012Figures'!$C:$C,$A275,'2012Figures'!$H:$H,$B275,'2012Figures'!$I:$I,$C275,'2012Figures'!$B:$B,"BrokerToCy",'2012Figures'!$G:$G,"P1",'2012Figures'!$E:$E,$B$1)</f>
        <v>0</v>
      </c>
      <c r="O275" s="52">
        <f>SUMIFS('2012Figures'!$J:$J,'2012Figures'!$C:$C,$A275,'2012Figures'!$H:$H,$B275,'2012Figures'!$I:$I,$C275,'2012Figures'!$B:$B,"CyToBroker",'2012Figures'!$G:$G,"E1",'2012Figures'!$E:$E,$B$1)</f>
        <v>0</v>
      </c>
      <c r="P275" s="52">
        <f>SUMIFS('2012Figures'!$J:$J,'2012Figures'!$C:$C,$A275,'2012Figures'!$H:$H,$B275,'2012Figures'!$I:$I,$C275,'2012Figures'!$B:$B,"CyToBroker",'2012Figures'!$G:$G,"P1",'2012Figures'!$E:$E,$B$1)</f>
        <v>0</v>
      </c>
      <c r="R275" s="46" t="str">
        <f t="shared" si="29"/>
        <v/>
      </c>
      <c r="S275" s="46" t="str">
        <f t="shared" si="29"/>
        <v/>
      </c>
      <c r="T275" s="46" t="str">
        <f t="shared" si="29"/>
        <v/>
      </c>
      <c r="U275" s="46" t="str">
        <f t="shared" si="29"/>
        <v/>
      </c>
      <c r="V275" s="46" t="str">
        <f t="shared" si="29"/>
        <v/>
      </c>
    </row>
    <row r="276" spans="1:22" x14ac:dyDescent="0.2">
      <c r="A276" s="1">
        <v>204</v>
      </c>
      <c r="B276" s="1" t="s">
        <v>69</v>
      </c>
      <c r="C276" s="8">
        <v>4</v>
      </c>
      <c r="D276" s="29">
        <f>SUMIFS('2013Figures'!$J:$J,'2013Figures'!$C:$C,$A276,'2013Figures'!$H:$H,$B276,'2013Figures'!$I:$I,$C276,'2013Figures'!$E:$E,$B$1)</f>
        <v>0</v>
      </c>
      <c r="E276" s="9">
        <f>SUMIFS('2013Figures'!$J:$J,'2013Figures'!$C:$C,$A276,'2013Figures'!$H:$H,$B276,'2013Figures'!$I:$I,$C276,'2013Figures'!$B:$B,"BrokerToCy",'2013Figures'!$G:$G,"E1",'2013Figures'!$E:$E,$B$1)</f>
        <v>0</v>
      </c>
      <c r="F276" s="9">
        <f>SUMIFS('2013Figures'!$J:$J,'2013Figures'!$C:$C,$A276,'2013Figures'!$H:$H,$B276,'2013Figures'!$I:$I,$C276,'2013Figures'!$B:$B,"BrokerToCy",'2013Figures'!$G:$G,"P1",'2013Figures'!$E:$E,$B$1)</f>
        <v>0</v>
      </c>
      <c r="G276" s="9">
        <f>SUMIFS('2013Figures'!$J:$J,'2013Figures'!$C:$C,$A276,'2013Figures'!$H:$H,$B276,'2013Figures'!$I:$I,$C276,'2013Figures'!$B:$B,"CyToBroker",'2013Figures'!$G:$G,"E1",'2013Figures'!$E:$E,$B$1)</f>
        <v>0</v>
      </c>
      <c r="H276" s="9">
        <f>SUMIFS('2013Figures'!$J:$J,'2013Figures'!$C:$C,$A276,'2013Figures'!$H:$H,$B276,'2013Figures'!$I:$I,$C276,'2013Figures'!$B:$B,"CyToBroker",'2013Figures'!$G:$G,"P1",'2013Figures'!$E:$E,$B$1)</f>
        <v>0</v>
      </c>
      <c r="I276" s="30"/>
      <c r="J276" s="31">
        <v>201301</v>
      </c>
      <c r="K276" s="30"/>
      <c r="L276" s="42">
        <f>SUMIFS('2012Figures'!$J:$J,'2012Figures'!$C:$C,$A276,'2012Figures'!$H:$H,$B276,'2012Figures'!$I:$I,$C276,'2012Figures'!$E:$E,$B$1)</f>
        <v>0</v>
      </c>
      <c r="M276" s="52">
        <f>SUMIFS('2012Figures'!$J:$J,'2012Figures'!$C:$C,$A276,'2012Figures'!$H:$H,$B276,'2012Figures'!$I:$I,$C276,'2012Figures'!$B:$B,"BrokerToCy",'2012Figures'!$G:$G,"E1",'2012Figures'!$E:$E,$B$1)</f>
        <v>0</v>
      </c>
      <c r="N276" s="52">
        <f>SUMIFS('2012Figures'!$J:$J,'2012Figures'!$C:$C,$A276,'2012Figures'!$H:$H,$B276,'2012Figures'!$I:$I,$C276,'2012Figures'!$B:$B,"BrokerToCy",'2012Figures'!$G:$G,"P1",'2012Figures'!$E:$E,$B$1)</f>
        <v>0</v>
      </c>
      <c r="O276" s="52">
        <f>SUMIFS('2012Figures'!$J:$J,'2012Figures'!$C:$C,$A276,'2012Figures'!$H:$H,$B276,'2012Figures'!$I:$I,$C276,'2012Figures'!$B:$B,"CyToBroker",'2012Figures'!$G:$G,"E1",'2012Figures'!$E:$E,$B$1)</f>
        <v>0</v>
      </c>
      <c r="P276" s="52">
        <f>SUMIFS('2012Figures'!$J:$J,'2012Figures'!$C:$C,$A276,'2012Figures'!$H:$H,$B276,'2012Figures'!$I:$I,$C276,'2012Figures'!$B:$B,"CyToBroker",'2012Figures'!$G:$G,"P1",'2012Figures'!$E:$E,$B$1)</f>
        <v>0</v>
      </c>
      <c r="Q276" s="30"/>
      <c r="R276" s="46" t="str">
        <f t="shared" si="29"/>
        <v/>
      </c>
      <c r="S276" s="46" t="str">
        <f t="shared" si="29"/>
        <v/>
      </c>
      <c r="T276" s="46" t="str">
        <f t="shared" si="29"/>
        <v/>
      </c>
      <c r="U276" s="46" t="str">
        <f t="shared" si="29"/>
        <v/>
      </c>
      <c r="V276" s="46" t="str">
        <f t="shared" si="29"/>
        <v/>
      </c>
    </row>
    <row r="277" spans="1:22" x14ac:dyDescent="0.2">
      <c r="A277" s="1">
        <v>204</v>
      </c>
      <c r="B277" s="1" t="s">
        <v>69</v>
      </c>
      <c r="C277" s="8">
        <v>3</v>
      </c>
      <c r="D277" s="29">
        <f>SUMIFS('2013Figures'!$J:$J,'2013Figures'!$C:$C,$A277,'2013Figures'!$H:$H,$B277,'2013Figures'!$I:$I,$C277,'2013Figures'!$E:$E,$B$1)</f>
        <v>0</v>
      </c>
      <c r="E277" s="9">
        <f>SUMIFS('2013Figures'!$J:$J,'2013Figures'!$C:$C,$A277,'2013Figures'!$H:$H,$B277,'2013Figures'!$I:$I,$C277,'2013Figures'!$B:$B,"BrokerToCy",'2013Figures'!$G:$G,"E1",'2013Figures'!$E:$E,$B$1)</f>
        <v>0</v>
      </c>
      <c r="F277" s="9">
        <f>SUMIFS('2013Figures'!$J:$J,'2013Figures'!$C:$C,$A277,'2013Figures'!$H:$H,$B277,'2013Figures'!$I:$I,$C277,'2013Figures'!$B:$B,"BrokerToCy",'2013Figures'!$G:$G,"P1",'2013Figures'!$E:$E,$B$1)</f>
        <v>0</v>
      </c>
      <c r="G277" s="9">
        <f>SUMIFS('2013Figures'!$J:$J,'2013Figures'!$C:$C,$A277,'2013Figures'!$H:$H,$B277,'2013Figures'!$I:$I,$C277,'2013Figures'!$B:$B,"CyToBroker",'2013Figures'!$G:$G,"E1",'2013Figures'!$E:$E,$B$1)</f>
        <v>0</v>
      </c>
      <c r="H277" s="9">
        <f>SUMIFS('2013Figures'!$J:$J,'2013Figures'!$C:$C,$A277,'2013Figures'!$H:$H,$B277,'2013Figures'!$I:$I,$C277,'2013Figures'!$B:$B,"CyToBroker",'2013Figures'!$G:$G,"P1",'2013Figures'!$E:$E,$B$1)</f>
        <v>0</v>
      </c>
      <c r="J277" s="8">
        <v>201201</v>
      </c>
      <c r="L277" s="42">
        <f>SUMIFS('2012Figures'!$J:$J,'2012Figures'!$C:$C,$A277,'2012Figures'!$H:$H,$B277,'2012Figures'!$I:$I,$C277,'2012Figures'!$E:$E,$B$1)</f>
        <v>0</v>
      </c>
      <c r="M277" s="52">
        <f>SUMIFS('2012Figures'!$J:$J,'2012Figures'!$C:$C,$A277,'2012Figures'!$H:$H,$B277,'2012Figures'!$I:$I,$C277,'2012Figures'!$B:$B,"BrokerToCy",'2012Figures'!$G:$G,"E1",'2012Figures'!$E:$E,$B$1)</f>
        <v>0</v>
      </c>
      <c r="N277" s="52">
        <f>SUMIFS('2012Figures'!$J:$J,'2012Figures'!$C:$C,$A277,'2012Figures'!$H:$H,$B277,'2012Figures'!$I:$I,$C277,'2012Figures'!$B:$B,"BrokerToCy",'2012Figures'!$G:$G,"P1",'2012Figures'!$E:$E,$B$1)</f>
        <v>0</v>
      </c>
      <c r="O277" s="52">
        <f>SUMIFS('2012Figures'!$J:$J,'2012Figures'!$C:$C,$A277,'2012Figures'!$H:$H,$B277,'2012Figures'!$I:$I,$C277,'2012Figures'!$B:$B,"CyToBroker",'2012Figures'!$G:$G,"E1",'2012Figures'!$E:$E,$B$1)</f>
        <v>0</v>
      </c>
      <c r="P277" s="52">
        <f>SUMIFS('2012Figures'!$J:$J,'2012Figures'!$C:$C,$A277,'2012Figures'!$H:$H,$B277,'2012Figures'!$I:$I,$C277,'2012Figures'!$B:$B,"CyToBroker",'2012Figures'!$G:$G,"P1",'2012Figures'!$E:$E,$B$1)</f>
        <v>0</v>
      </c>
      <c r="R277" s="46" t="str">
        <f t="shared" si="29"/>
        <v/>
      </c>
      <c r="S277" s="46" t="str">
        <f t="shared" si="29"/>
        <v/>
      </c>
      <c r="T277" s="46" t="str">
        <f t="shared" si="29"/>
        <v/>
      </c>
      <c r="U277" s="46" t="str">
        <f t="shared" si="29"/>
        <v/>
      </c>
      <c r="V277" s="46" t="str">
        <f t="shared" si="29"/>
        <v/>
      </c>
    </row>
    <row r="278" spans="1:22" x14ac:dyDescent="0.2">
      <c r="A278" s="1">
        <v>204</v>
      </c>
      <c r="B278" s="1" t="s">
        <v>69</v>
      </c>
      <c r="C278" s="8">
        <v>2</v>
      </c>
      <c r="D278" s="29">
        <f>SUMIFS('2013Figures'!$J:$J,'2013Figures'!$C:$C,$A278,'2013Figures'!$H:$H,$B278,'2013Figures'!$I:$I,$C278,'2013Figures'!$E:$E,$B$1)</f>
        <v>0</v>
      </c>
      <c r="E278" s="9">
        <f>SUMIFS('2013Figures'!$J:$J,'2013Figures'!$C:$C,$A278,'2013Figures'!$H:$H,$B278,'2013Figures'!$I:$I,$C278,'2013Figures'!$B:$B,"BrokerToCy",'2013Figures'!$G:$G,"E1",'2013Figures'!$E:$E,$B$1)</f>
        <v>0</v>
      </c>
      <c r="F278" s="9">
        <f>SUMIFS('2013Figures'!$J:$J,'2013Figures'!$C:$C,$A278,'2013Figures'!$H:$H,$B278,'2013Figures'!$I:$I,$C278,'2013Figures'!$B:$B,"BrokerToCy",'2013Figures'!$G:$G,"P1",'2013Figures'!$E:$E,$B$1)</f>
        <v>0</v>
      </c>
      <c r="G278" s="9">
        <f>SUMIFS('2013Figures'!$J:$J,'2013Figures'!$C:$C,$A278,'2013Figures'!$H:$H,$B278,'2013Figures'!$I:$I,$C278,'2013Figures'!$B:$B,"CyToBroker",'2013Figures'!$G:$G,"E1",'2013Figures'!$E:$E,$B$1)</f>
        <v>0</v>
      </c>
      <c r="H278" s="9">
        <f>SUMIFS('2013Figures'!$J:$J,'2013Figures'!$C:$C,$A278,'2013Figures'!$H:$H,$B278,'2013Figures'!$I:$I,$C278,'2013Figures'!$B:$B,"CyToBroker",'2013Figures'!$G:$G,"P1",'2013Figures'!$E:$E,$B$1)</f>
        <v>0</v>
      </c>
      <c r="J278" s="8">
        <v>201101</v>
      </c>
      <c r="L278" s="42">
        <f>SUMIFS('2012Figures'!$J:$J,'2012Figures'!$C:$C,$A278,'2012Figures'!$H:$H,$B278,'2012Figures'!$I:$I,$C278,'2012Figures'!$E:$E,$B$1)</f>
        <v>0</v>
      </c>
      <c r="M278" s="52">
        <f>SUMIFS('2012Figures'!$J:$J,'2012Figures'!$C:$C,$A278,'2012Figures'!$H:$H,$B278,'2012Figures'!$I:$I,$C278,'2012Figures'!$B:$B,"BrokerToCy",'2012Figures'!$G:$G,"E1",'2012Figures'!$E:$E,$B$1)</f>
        <v>0</v>
      </c>
      <c r="N278" s="52">
        <f>SUMIFS('2012Figures'!$J:$J,'2012Figures'!$C:$C,$A278,'2012Figures'!$H:$H,$B278,'2012Figures'!$I:$I,$C278,'2012Figures'!$B:$B,"BrokerToCy",'2012Figures'!$G:$G,"P1",'2012Figures'!$E:$E,$B$1)</f>
        <v>0</v>
      </c>
      <c r="O278" s="52">
        <f>SUMIFS('2012Figures'!$J:$J,'2012Figures'!$C:$C,$A278,'2012Figures'!$H:$H,$B278,'2012Figures'!$I:$I,$C278,'2012Figures'!$B:$B,"CyToBroker",'2012Figures'!$G:$G,"E1",'2012Figures'!$E:$E,$B$1)</f>
        <v>0</v>
      </c>
      <c r="P278" s="52">
        <f>SUMIFS('2012Figures'!$J:$J,'2012Figures'!$C:$C,$A278,'2012Figures'!$H:$H,$B278,'2012Figures'!$I:$I,$C278,'2012Figures'!$B:$B,"CyToBroker",'2012Figures'!$G:$G,"P1",'2012Figures'!$E:$E,$B$1)</f>
        <v>0</v>
      </c>
      <c r="R278" s="46" t="str">
        <f t="shared" si="29"/>
        <v/>
      </c>
      <c r="S278" s="46" t="str">
        <f t="shared" si="29"/>
        <v/>
      </c>
      <c r="T278" s="46" t="str">
        <f t="shared" si="29"/>
        <v/>
      </c>
      <c r="U278" s="46" t="str">
        <f t="shared" si="29"/>
        <v/>
      </c>
      <c r="V278" s="46" t="str">
        <f t="shared" si="29"/>
        <v/>
      </c>
    </row>
    <row r="279" spans="1:22" x14ac:dyDescent="0.2">
      <c r="A279" s="1">
        <v>204</v>
      </c>
      <c r="B279" s="1" t="s">
        <v>69</v>
      </c>
      <c r="C279" s="8">
        <v>1</v>
      </c>
      <c r="D279" s="29">
        <f>SUMIFS('2013Figures'!$J:$J,'2013Figures'!$C:$C,$A279,'2013Figures'!$H:$H,$B279,'2013Figures'!$I:$I,$C279,'2013Figures'!$E:$E,$B$1)</f>
        <v>3</v>
      </c>
      <c r="E279" s="9">
        <f>SUMIFS('2013Figures'!$J:$J,'2013Figures'!$C:$C,$A279,'2013Figures'!$H:$H,$B279,'2013Figures'!$I:$I,$C279,'2013Figures'!$B:$B,"BrokerToCy",'2013Figures'!$G:$G,"E1",'2013Figures'!$E:$E,$B$1)</f>
        <v>0</v>
      </c>
      <c r="F279" s="9">
        <f>SUMIFS('2013Figures'!$J:$J,'2013Figures'!$C:$C,$A279,'2013Figures'!$H:$H,$B279,'2013Figures'!$I:$I,$C279,'2013Figures'!$B:$B,"BrokerToCy",'2013Figures'!$G:$G,"P1",'2013Figures'!$E:$E,$B$1)</f>
        <v>0</v>
      </c>
      <c r="G279" s="9">
        <f>SUMIFS('2013Figures'!$J:$J,'2013Figures'!$C:$C,$A279,'2013Figures'!$H:$H,$B279,'2013Figures'!$I:$I,$C279,'2013Figures'!$B:$B,"CyToBroker",'2013Figures'!$G:$G,"E1",'2013Figures'!$E:$E,$B$1)</f>
        <v>3</v>
      </c>
      <c r="H279" s="9">
        <f>SUMIFS('2013Figures'!$J:$J,'2013Figures'!$C:$C,$A279,'2013Figures'!$H:$H,$B279,'2013Figures'!$I:$I,$C279,'2013Figures'!$B:$B,"CyToBroker",'2013Figures'!$G:$G,"P1",'2013Figures'!$E:$E,$B$1)</f>
        <v>0</v>
      </c>
      <c r="J279" s="8">
        <v>200901</v>
      </c>
      <c r="L279" s="42">
        <f>SUMIFS('2012Figures'!$J:$J,'2012Figures'!$C:$C,$A279,'2012Figures'!$H:$H,$B279,'2012Figures'!$I:$I,$C279,'2012Figures'!$E:$E,$B$1)</f>
        <v>1</v>
      </c>
      <c r="M279" s="52">
        <f>SUMIFS('2012Figures'!$J:$J,'2012Figures'!$C:$C,$A279,'2012Figures'!$H:$H,$B279,'2012Figures'!$I:$I,$C279,'2012Figures'!$B:$B,"BrokerToCy",'2012Figures'!$G:$G,"E1",'2012Figures'!$E:$E,$B$1)</f>
        <v>0</v>
      </c>
      <c r="N279" s="52">
        <f>SUMIFS('2012Figures'!$J:$J,'2012Figures'!$C:$C,$A279,'2012Figures'!$H:$H,$B279,'2012Figures'!$I:$I,$C279,'2012Figures'!$B:$B,"BrokerToCy",'2012Figures'!$G:$G,"P1",'2012Figures'!$E:$E,$B$1)</f>
        <v>0</v>
      </c>
      <c r="O279" s="52">
        <f>SUMIFS('2012Figures'!$J:$J,'2012Figures'!$C:$C,$A279,'2012Figures'!$H:$H,$B279,'2012Figures'!$I:$I,$C279,'2012Figures'!$B:$B,"CyToBroker",'2012Figures'!$G:$G,"E1",'2012Figures'!$E:$E,$B$1)</f>
        <v>1</v>
      </c>
      <c r="P279" s="52">
        <f>SUMIFS('2012Figures'!$J:$J,'2012Figures'!$C:$C,$A279,'2012Figures'!$H:$H,$B279,'2012Figures'!$I:$I,$C279,'2012Figures'!$B:$B,"CyToBroker",'2012Figures'!$G:$G,"P1",'2012Figures'!$E:$E,$B$1)</f>
        <v>0</v>
      </c>
      <c r="R279" s="46">
        <f t="shared" si="29"/>
        <v>2</v>
      </c>
      <c r="S279" s="46" t="str">
        <f t="shared" si="29"/>
        <v/>
      </c>
      <c r="T279" s="46" t="str">
        <f t="shared" si="29"/>
        <v/>
      </c>
      <c r="U279" s="46">
        <f t="shared" si="29"/>
        <v>2</v>
      </c>
      <c r="V279" s="46" t="str">
        <f t="shared" si="29"/>
        <v/>
      </c>
    </row>
    <row r="280" spans="1:22" x14ac:dyDescent="0.2">
      <c r="A280" s="1">
        <v>204</v>
      </c>
      <c r="B280" s="1" t="s">
        <v>69</v>
      </c>
      <c r="D280" s="29">
        <f>SUMIFS('2013Figures'!$J:$J,'2013Figures'!$C:$C,$A280,'2013Figures'!$I:$I,"",'2013Figures'!$E:$E,$B$1)</f>
        <v>0</v>
      </c>
      <c r="E280" s="9">
        <f>SUMIFS('2013Figures'!$J:$J,'2013Figures'!$C:$C,$A280,'2013Figures'!$I:$I,"",'2013Figures'!$B:$B,"BrokerToCy",'2013Figures'!$G:$G,"E1",'2013Figures'!$E:$E,$B$1)</f>
        <v>0</v>
      </c>
      <c r="F280" s="9">
        <f>SUMIFS('2013Figures'!$J:$J,'2013Figures'!$C:$C,$A280,'2013Figures'!$I:$I,"",'2013Figures'!$B:$B,"BrokerToCy",'2013Figures'!$G:$G,"P1",'2013Figures'!$E:$E,$B$1)</f>
        <v>0</v>
      </c>
      <c r="G280" s="9">
        <f>SUMIFS('2013Figures'!$J:$J,'2013Figures'!$C:$C,$A280,'2013Figures'!$I:$I,"",'2013Figures'!$B:$B,"CyToBroker",'2013Figures'!$G:$G,"E1",'2013Figures'!$E:$E,$B$1)</f>
        <v>0</v>
      </c>
      <c r="H280" s="9">
        <f>SUMIFS('2013Figures'!$J:$J,'2013Figures'!$C:$C,$A280,'2013Figures'!$I:$I,"",'2013Figures'!$B:$B,"CyToBroker",'2013Figures'!$G:$G,"P1",'2013Figures'!$E:$E,$B$1)</f>
        <v>0</v>
      </c>
      <c r="J280" s="8" t="s">
        <v>131</v>
      </c>
      <c r="L280" s="42">
        <f>SUMIFS('2012Figures'!$J:$J,'2012Figures'!$C:$C,$A280,'2012Figures'!$I:$I,"",'2012Figures'!$E:$E,$B$1)</f>
        <v>0</v>
      </c>
      <c r="M280" s="52">
        <f>SUMIFS('2012Figures'!$J:$J,'2012Figures'!$C:$C,$A280,'2012Figures'!$I:$I,"",'2012Figures'!$B:$B,"BrokerToCy",'2012Figures'!$G:$G,"E1",'2012Figures'!$E:$E,$B$1)</f>
        <v>0</v>
      </c>
      <c r="N280" s="52">
        <f>SUMIFS('2012Figures'!$J:$J,'2012Figures'!$C:$C,$A280,'2012Figures'!$I:$I,"",'2012Figures'!$B:$B,"BrokerToCy",'2012Figures'!$G:$G,"P1",'2012Figures'!$E:$E,$B$1)</f>
        <v>0</v>
      </c>
      <c r="O280" s="52">
        <f>SUMIFS('2012Figures'!$J:$J,'2012Figures'!$C:$C,$A280,'2012Figures'!$I:$I,"",'2012Figures'!$B:$B,"CyToBroker",'2012Figures'!$G:$G,"E1",'2012Figures'!$E:$E,$B$1)</f>
        <v>0</v>
      </c>
      <c r="P280" s="52">
        <f>SUMIFS('2012Figures'!$J:$J,'2012Figures'!$C:$C,$A280,'2012Figures'!$I:$I,"",'2012Figures'!$B:$B,"CyToBroker",'2012Figures'!$G:$G,"P1",'2012Figures'!$E:$E,$B$1)</f>
        <v>0</v>
      </c>
      <c r="R280" s="46" t="str">
        <f t="shared" si="29"/>
        <v/>
      </c>
      <c r="S280" s="46" t="str">
        <f t="shared" si="29"/>
        <v/>
      </c>
      <c r="T280" s="46" t="str">
        <f t="shared" si="29"/>
        <v/>
      </c>
      <c r="U280" s="46" t="str">
        <f t="shared" si="29"/>
        <v/>
      </c>
      <c r="V280" s="46" t="str">
        <f t="shared" si="29"/>
        <v/>
      </c>
    </row>
    <row r="281" spans="1:22" x14ac:dyDescent="0.2">
      <c r="A281" s="21"/>
      <c r="B281" s="21" t="s">
        <v>92</v>
      </c>
      <c r="C281" s="22"/>
      <c r="D281" s="23">
        <f>SUM(E281:H281)</f>
        <v>3</v>
      </c>
      <c r="E281" s="23">
        <f>SUM(E275:E280)</f>
        <v>0</v>
      </c>
      <c r="F281" s="23">
        <f>SUM(F275:F280)</f>
        <v>0</v>
      </c>
      <c r="G281" s="23">
        <f>SUM(G275:G280)</f>
        <v>3</v>
      </c>
      <c r="H281" s="23">
        <f>SUM(H275:H280)</f>
        <v>0</v>
      </c>
      <c r="I281" s="21"/>
      <c r="J281" s="22"/>
      <c r="K281" s="21"/>
      <c r="L281" s="43">
        <f>SUM(M281:P281)</f>
        <v>1</v>
      </c>
      <c r="M281" s="43">
        <f>SUM(M275:M280)</f>
        <v>0</v>
      </c>
      <c r="N281" s="43">
        <f>SUM(N275:N280)</f>
        <v>0</v>
      </c>
      <c r="O281" s="43">
        <f>SUM(O275:O280)</f>
        <v>1</v>
      </c>
      <c r="P281" s="43">
        <f>SUM(P275:P280)</f>
        <v>0</v>
      </c>
      <c r="Q281" s="21"/>
      <c r="R281" s="21"/>
      <c r="S281" s="21"/>
      <c r="T281" s="21"/>
      <c r="U281" s="21"/>
      <c r="V281" s="21"/>
    </row>
    <row r="282" spans="1:22" x14ac:dyDescent="0.2">
      <c r="A282" s="28">
        <v>205</v>
      </c>
      <c r="B282" s="28" t="s">
        <v>27</v>
      </c>
      <c r="C282" s="17" t="s">
        <v>88</v>
      </c>
      <c r="D282" s="18">
        <f>SUMIFS('2013Figures'!$J:$J,'2013Figures'!$C:$C,$A282,'2013Figures'!$E:$E,$B$1)</f>
        <v>5</v>
      </c>
      <c r="E282" s="18">
        <f>SUMIFS('2013Figures'!$J:$J,'2013Figures'!$C:$C,$A282,'2013Figures'!$B:$B,"BrokerToCy",'2013Figures'!$G:$G,"E1",'2013Figures'!$E:$E,$B$1)</f>
        <v>0</v>
      </c>
      <c r="F282" s="18">
        <f>SUMIFS('2013Figures'!$J:$J,'2013Figures'!$C:$C,$A282,'2013Figures'!$B:$B,"BrokerToCy",'2013Figures'!$G:$G,"P1",'2013Figures'!$E:$E,$B$1)</f>
        <v>0</v>
      </c>
      <c r="G282" s="18">
        <f>SUMIFS('2013Figures'!$J:$J,'2013Figures'!$C:$C,$A282,'2013Figures'!$B:$B,"CyToBroker",'2013Figures'!$G:$G,"E1",'2013Figures'!$E:$E,$B$1)</f>
        <v>5</v>
      </c>
      <c r="H282" s="18">
        <f>SUMIFS('2013Figures'!$J:$J,'2013Figures'!$C:$C,$A282,'2013Figures'!$B:$B,"CyToBroker",'2013Figures'!$G:$G,"P1",'2013Figures'!$E:$E,$B$1)</f>
        <v>0</v>
      </c>
      <c r="I282" s="28"/>
      <c r="J282" s="17"/>
      <c r="K282" s="28"/>
      <c r="L282" s="50">
        <f>SUMIFS('2012Figures'!$J:$J,'2012Figures'!$C:$C,$A282,'2012Figures'!$E:$E,$B$1)</f>
        <v>6</v>
      </c>
      <c r="M282" s="50">
        <f>SUMIFS('2012Figures'!$J:$J,'2012Figures'!$C:$C,$A282,'2012Figures'!$B:$B,"BrokerToCy",'2012Figures'!$G:$G,"E1",'2012Figures'!$E:$E,$B$1)</f>
        <v>0</v>
      </c>
      <c r="N282" s="50">
        <f>SUMIFS('2012Figures'!$J:$J,'2012Figures'!$C:$C,$A282,'2012Figures'!$B:$B,"BrokerToCy",'2012Figures'!$G:$G,"P1",'2012Figures'!$E:$E,$B$1)</f>
        <v>0</v>
      </c>
      <c r="O282" s="50">
        <f>SUMIFS('2012Figures'!$J:$J,'2012Figures'!$C:$C,$A282,'2012Figures'!$B:$B,"CyToBroker",'2012Figures'!$G:$G,"E1",'2012Figures'!$E:$E,$B$1)</f>
        <v>6</v>
      </c>
      <c r="P282" s="50">
        <f>SUMIFS('2012Figures'!$J:$J,'2012Figures'!$C:$C,$A282,'2012Figures'!$B:$B,"CyToBroker",'2012Figures'!$G:$G,"P1",'2012Figures'!$E:$E,$B$1)</f>
        <v>0</v>
      </c>
      <c r="Q282" s="28"/>
      <c r="R282" s="46">
        <f t="shared" si="29"/>
        <v>-0.17</v>
      </c>
      <c r="S282" s="46" t="str">
        <f t="shared" si="29"/>
        <v/>
      </c>
      <c r="T282" s="46" t="str">
        <f t="shared" si="29"/>
        <v/>
      </c>
      <c r="U282" s="46">
        <f t="shared" si="29"/>
        <v>-0.17</v>
      </c>
      <c r="V282" s="46" t="str">
        <f t="shared" si="29"/>
        <v/>
      </c>
    </row>
    <row r="283" spans="1:22" x14ac:dyDescent="0.2">
      <c r="A283" s="1">
        <v>205</v>
      </c>
      <c r="B283" s="1" t="s">
        <v>27</v>
      </c>
      <c r="C283" s="8">
        <v>5</v>
      </c>
      <c r="D283" s="29">
        <f>SUMIFS('2013Figures'!$J:$J,'2013Figures'!$C:$C,$A283,'2013Figures'!$H:$H,$B283,'2013Figures'!$I:$I,$C283,'2013Figures'!$E:$E,$B$1)</f>
        <v>0</v>
      </c>
      <c r="E283" s="9">
        <f>SUMIFS('2013Figures'!$J:$J,'2013Figures'!$C:$C,$A283,'2013Figures'!$H:$H,$B283,'2013Figures'!$I:$I,$C283,'2013Figures'!$B:$B,"BrokerToCy",'2013Figures'!$G:$G,"E1",'2013Figures'!$E:$E,$B$1)</f>
        <v>0</v>
      </c>
      <c r="F283" s="9">
        <f>SUMIFS('2013Figures'!$J:$J,'2013Figures'!$C:$C,$A283,'2013Figures'!$H:$H,$B283,'2013Figures'!$I:$I,$C283,'2013Figures'!$B:$B,"BrokerToCy",'2013Figures'!$G:$G,"P1",'2013Figures'!$E:$E,$B$1)</f>
        <v>0</v>
      </c>
      <c r="G283" s="9">
        <f>SUMIFS('2013Figures'!$J:$J,'2013Figures'!$C:$C,$A283,'2013Figures'!$H:$H,$B283,'2013Figures'!$I:$I,$C283,'2013Figures'!$B:$B,"CyToBroker",'2013Figures'!$G:$G,"E1",'2013Figures'!$E:$E,$B$1)</f>
        <v>0</v>
      </c>
      <c r="H283" s="9">
        <f>SUMIFS('2013Figures'!$J:$J,'2013Figures'!$C:$C,$A283,'2013Figures'!$H:$H,$B283,'2013Figures'!$I:$I,$C283,'2013Figures'!$B:$B,"CyToBroker",'2013Figures'!$G:$G,"P1",'2013Figures'!$E:$E,$B$1)</f>
        <v>0</v>
      </c>
      <c r="J283" s="8">
        <v>201501</v>
      </c>
      <c r="L283" s="42">
        <f>SUMIFS('2012Figures'!$J:$J,'2012Figures'!$C:$C,$A283,'2012Figures'!$H:$H,$B283,'2012Figures'!$I:$I,$C283,'2012Figures'!$E:$E,$B$1)</f>
        <v>0</v>
      </c>
      <c r="M283" s="52">
        <f>SUMIFS('2012Figures'!$J:$J,'2012Figures'!$C:$C,$A283,'2012Figures'!$H:$H,$B283,'2012Figures'!$I:$I,$C283,'2012Figures'!$B:$B,"BrokerToCy",'2012Figures'!$G:$G,"E1",'2012Figures'!$E:$E,$B$1)</f>
        <v>0</v>
      </c>
      <c r="N283" s="52">
        <f>SUMIFS('2012Figures'!$J:$J,'2012Figures'!$C:$C,$A283,'2012Figures'!$H:$H,$B283,'2012Figures'!$I:$I,$C283,'2012Figures'!$B:$B,"BrokerToCy",'2012Figures'!$G:$G,"P1",'2012Figures'!$E:$E,$B$1)</f>
        <v>0</v>
      </c>
      <c r="O283" s="52">
        <f>SUMIFS('2012Figures'!$J:$J,'2012Figures'!$C:$C,$A283,'2012Figures'!$H:$H,$B283,'2012Figures'!$I:$I,$C283,'2012Figures'!$B:$B,"CyToBroker",'2012Figures'!$G:$G,"E1",'2012Figures'!$E:$E,$B$1)</f>
        <v>0</v>
      </c>
      <c r="P283" s="52">
        <f>SUMIFS('2012Figures'!$J:$J,'2012Figures'!$C:$C,$A283,'2012Figures'!$H:$H,$B283,'2012Figures'!$I:$I,$C283,'2012Figures'!$B:$B,"CyToBroker",'2012Figures'!$G:$G,"P1",'2012Figures'!$E:$E,$B$1)</f>
        <v>0</v>
      </c>
      <c r="R283" s="46" t="str">
        <f t="shared" si="29"/>
        <v/>
      </c>
      <c r="S283" s="46" t="str">
        <f t="shared" si="29"/>
        <v/>
      </c>
      <c r="T283" s="46" t="str">
        <f t="shared" si="29"/>
        <v/>
      </c>
      <c r="U283" s="46" t="str">
        <f t="shared" si="29"/>
        <v/>
      </c>
      <c r="V283" s="46" t="str">
        <f t="shared" si="29"/>
        <v/>
      </c>
    </row>
    <row r="284" spans="1:22" x14ac:dyDescent="0.2">
      <c r="A284" s="1">
        <v>205</v>
      </c>
      <c r="B284" s="1" t="s">
        <v>27</v>
      </c>
      <c r="C284" s="8">
        <v>4</v>
      </c>
      <c r="D284" s="29">
        <f>SUMIFS('2013Figures'!$J:$J,'2013Figures'!$C:$C,$A284,'2013Figures'!$H:$H,$B284,'2013Figures'!$I:$I,$C284,'2013Figures'!$E:$E,$B$1)</f>
        <v>0</v>
      </c>
      <c r="E284" s="9">
        <f>SUMIFS('2013Figures'!$J:$J,'2013Figures'!$C:$C,$A284,'2013Figures'!$H:$H,$B284,'2013Figures'!$I:$I,$C284,'2013Figures'!$B:$B,"BrokerToCy",'2013Figures'!$G:$G,"E1",'2013Figures'!$E:$E,$B$1)</f>
        <v>0</v>
      </c>
      <c r="F284" s="9">
        <f>SUMIFS('2013Figures'!$J:$J,'2013Figures'!$C:$C,$A284,'2013Figures'!$H:$H,$B284,'2013Figures'!$I:$I,$C284,'2013Figures'!$B:$B,"BrokerToCy",'2013Figures'!$G:$G,"P1",'2013Figures'!$E:$E,$B$1)</f>
        <v>0</v>
      </c>
      <c r="G284" s="9">
        <f>SUMIFS('2013Figures'!$J:$J,'2013Figures'!$C:$C,$A284,'2013Figures'!$H:$H,$B284,'2013Figures'!$I:$I,$C284,'2013Figures'!$B:$B,"CyToBroker",'2013Figures'!$G:$G,"E1",'2013Figures'!$E:$E,$B$1)</f>
        <v>0</v>
      </c>
      <c r="H284" s="9">
        <f>SUMIFS('2013Figures'!$J:$J,'2013Figures'!$C:$C,$A284,'2013Figures'!$H:$H,$B284,'2013Figures'!$I:$I,$C284,'2013Figures'!$B:$B,"CyToBroker",'2013Figures'!$G:$G,"P1",'2013Figures'!$E:$E,$B$1)</f>
        <v>0</v>
      </c>
      <c r="I284" s="30"/>
      <c r="J284" s="31">
        <v>201301</v>
      </c>
      <c r="K284" s="30"/>
      <c r="L284" s="42">
        <f>SUMIFS('2012Figures'!$J:$J,'2012Figures'!$C:$C,$A284,'2012Figures'!$H:$H,$B284,'2012Figures'!$I:$I,$C284,'2012Figures'!$E:$E,$B$1)</f>
        <v>0</v>
      </c>
      <c r="M284" s="52">
        <f>SUMIFS('2012Figures'!$J:$J,'2012Figures'!$C:$C,$A284,'2012Figures'!$H:$H,$B284,'2012Figures'!$I:$I,$C284,'2012Figures'!$B:$B,"BrokerToCy",'2012Figures'!$G:$G,"E1",'2012Figures'!$E:$E,$B$1)</f>
        <v>0</v>
      </c>
      <c r="N284" s="52">
        <f>SUMIFS('2012Figures'!$J:$J,'2012Figures'!$C:$C,$A284,'2012Figures'!$H:$H,$B284,'2012Figures'!$I:$I,$C284,'2012Figures'!$B:$B,"BrokerToCy",'2012Figures'!$G:$G,"P1",'2012Figures'!$E:$E,$B$1)</f>
        <v>0</v>
      </c>
      <c r="O284" s="52">
        <f>SUMIFS('2012Figures'!$J:$J,'2012Figures'!$C:$C,$A284,'2012Figures'!$H:$H,$B284,'2012Figures'!$I:$I,$C284,'2012Figures'!$B:$B,"CyToBroker",'2012Figures'!$G:$G,"E1",'2012Figures'!$E:$E,$B$1)</f>
        <v>0</v>
      </c>
      <c r="P284" s="52">
        <f>SUMIFS('2012Figures'!$J:$J,'2012Figures'!$C:$C,$A284,'2012Figures'!$H:$H,$B284,'2012Figures'!$I:$I,$C284,'2012Figures'!$B:$B,"CyToBroker",'2012Figures'!$G:$G,"P1",'2012Figures'!$E:$E,$B$1)</f>
        <v>0</v>
      </c>
      <c r="Q284" s="30"/>
      <c r="R284" s="46" t="str">
        <f t="shared" si="29"/>
        <v/>
      </c>
      <c r="S284" s="46" t="str">
        <f t="shared" si="29"/>
        <v/>
      </c>
      <c r="T284" s="46" t="str">
        <f t="shared" si="29"/>
        <v/>
      </c>
      <c r="U284" s="46" t="str">
        <f t="shared" si="29"/>
        <v/>
      </c>
      <c r="V284" s="46" t="str">
        <f t="shared" si="29"/>
        <v/>
      </c>
    </row>
    <row r="285" spans="1:22" x14ac:dyDescent="0.2">
      <c r="A285" s="1">
        <v>205</v>
      </c>
      <c r="B285" s="1" t="s">
        <v>27</v>
      </c>
      <c r="C285" s="8">
        <v>3</v>
      </c>
      <c r="D285" s="29">
        <f>SUMIFS('2013Figures'!$J:$J,'2013Figures'!$C:$C,$A285,'2013Figures'!$H:$H,$B285,'2013Figures'!$I:$I,$C285,'2013Figures'!$E:$E,$B$1)</f>
        <v>0</v>
      </c>
      <c r="E285" s="9">
        <f>SUMIFS('2013Figures'!$J:$J,'2013Figures'!$C:$C,$A285,'2013Figures'!$H:$H,$B285,'2013Figures'!$I:$I,$C285,'2013Figures'!$B:$B,"BrokerToCy",'2013Figures'!$G:$G,"E1",'2013Figures'!$E:$E,$B$1)</f>
        <v>0</v>
      </c>
      <c r="F285" s="9">
        <f>SUMIFS('2013Figures'!$J:$J,'2013Figures'!$C:$C,$A285,'2013Figures'!$H:$H,$B285,'2013Figures'!$I:$I,$C285,'2013Figures'!$B:$B,"BrokerToCy",'2013Figures'!$G:$G,"P1",'2013Figures'!$E:$E,$B$1)</f>
        <v>0</v>
      </c>
      <c r="G285" s="9">
        <f>SUMIFS('2013Figures'!$J:$J,'2013Figures'!$C:$C,$A285,'2013Figures'!$H:$H,$B285,'2013Figures'!$I:$I,$C285,'2013Figures'!$B:$B,"CyToBroker",'2013Figures'!$G:$G,"E1",'2013Figures'!$E:$E,$B$1)</f>
        <v>0</v>
      </c>
      <c r="H285" s="9">
        <f>SUMIFS('2013Figures'!$J:$J,'2013Figures'!$C:$C,$A285,'2013Figures'!$H:$H,$B285,'2013Figures'!$I:$I,$C285,'2013Figures'!$B:$B,"CyToBroker",'2013Figures'!$G:$G,"P1",'2013Figures'!$E:$E,$B$1)</f>
        <v>0</v>
      </c>
      <c r="J285" s="8">
        <v>201201</v>
      </c>
      <c r="L285" s="42">
        <f>SUMIFS('2012Figures'!$J:$J,'2012Figures'!$C:$C,$A285,'2012Figures'!$H:$H,$B285,'2012Figures'!$I:$I,$C285,'2012Figures'!$E:$E,$B$1)</f>
        <v>0</v>
      </c>
      <c r="M285" s="52">
        <f>SUMIFS('2012Figures'!$J:$J,'2012Figures'!$C:$C,$A285,'2012Figures'!$H:$H,$B285,'2012Figures'!$I:$I,$C285,'2012Figures'!$B:$B,"BrokerToCy",'2012Figures'!$G:$G,"E1",'2012Figures'!$E:$E,$B$1)</f>
        <v>0</v>
      </c>
      <c r="N285" s="52">
        <f>SUMIFS('2012Figures'!$J:$J,'2012Figures'!$C:$C,$A285,'2012Figures'!$H:$H,$B285,'2012Figures'!$I:$I,$C285,'2012Figures'!$B:$B,"BrokerToCy",'2012Figures'!$G:$G,"P1",'2012Figures'!$E:$E,$B$1)</f>
        <v>0</v>
      </c>
      <c r="O285" s="52">
        <f>SUMIFS('2012Figures'!$J:$J,'2012Figures'!$C:$C,$A285,'2012Figures'!$H:$H,$B285,'2012Figures'!$I:$I,$C285,'2012Figures'!$B:$B,"CyToBroker",'2012Figures'!$G:$G,"E1",'2012Figures'!$E:$E,$B$1)</f>
        <v>0</v>
      </c>
      <c r="P285" s="52">
        <f>SUMIFS('2012Figures'!$J:$J,'2012Figures'!$C:$C,$A285,'2012Figures'!$H:$H,$B285,'2012Figures'!$I:$I,$C285,'2012Figures'!$B:$B,"CyToBroker",'2012Figures'!$G:$G,"P1",'2012Figures'!$E:$E,$B$1)</f>
        <v>0</v>
      </c>
      <c r="R285" s="46" t="str">
        <f t="shared" si="29"/>
        <v/>
      </c>
      <c r="S285" s="46" t="str">
        <f t="shared" si="29"/>
        <v/>
      </c>
      <c r="T285" s="46" t="str">
        <f t="shared" si="29"/>
        <v/>
      </c>
      <c r="U285" s="46" t="str">
        <f t="shared" si="29"/>
        <v/>
      </c>
      <c r="V285" s="46" t="str">
        <f t="shared" si="29"/>
        <v/>
      </c>
    </row>
    <row r="286" spans="1:22" x14ac:dyDescent="0.2">
      <c r="A286" s="1">
        <v>205</v>
      </c>
      <c r="B286" s="1" t="s">
        <v>27</v>
      </c>
      <c r="C286" s="8">
        <v>2</v>
      </c>
      <c r="D286" s="29">
        <f>SUMIFS('2013Figures'!$J:$J,'2013Figures'!$C:$C,$A286,'2013Figures'!$H:$H,$B286,'2013Figures'!$I:$I,$C286,'2013Figures'!$E:$E,$B$1)</f>
        <v>0</v>
      </c>
      <c r="E286" s="9">
        <f>SUMIFS('2013Figures'!$J:$J,'2013Figures'!$C:$C,$A286,'2013Figures'!$H:$H,$B286,'2013Figures'!$I:$I,$C286,'2013Figures'!$B:$B,"BrokerToCy",'2013Figures'!$G:$G,"E1",'2013Figures'!$E:$E,$B$1)</f>
        <v>0</v>
      </c>
      <c r="F286" s="9">
        <f>SUMIFS('2013Figures'!$J:$J,'2013Figures'!$C:$C,$A286,'2013Figures'!$H:$H,$B286,'2013Figures'!$I:$I,$C286,'2013Figures'!$B:$B,"BrokerToCy",'2013Figures'!$G:$G,"P1",'2013Figures'!$E:$E,$B$1)</f>
        <v>0</v>
      </c>
      <c r="G286" s="9">
        <f>SUMIFS('2013Figures'!$J:$J,'2013Figures'!$C:$C,$A286,'2013Figures'!$H:$H,$B286,'2013Figures'!$I:$I,$C286,'2013Figures'!$B:$B,"CyToBroker",'2013Figures'!$G:$G,"E1",'2013Figures'!$E:$E,$B$1)</f>
        <v>0</v>
      </c>
      <c r="H286" s="9">
        <f>SUMIFS('2013Figures'!$J:$J,'2013Figures'!$C:$C,$A286,'2013Figures'!$H:$H,$B286,'2013Figures'!$I:$I,$C286,'2013Figures'!$B:$B,"CyToBroker",'2013Figures'!$G:$G,"P1",'2013Figures'!$E:$E,$B$1)</f>
        <v>0</v>
      </c>
      <c r="J286" s="8">
        <v>201101</v>
      </c>
      <c r="L286" s="42">
        <f>SUMIFS('2012Figures'!$J:$J,'2012Figures'!$C:$C,$A286,'2012Figures'!$H:$H,$B286,'2012Figures'!$I:$I,$C286,'2012Figures'!$E:$E,$B$1)</f>
        <v>0</v>
      </c>
      <c r="M286" s="52">
        <f>SUMIFS('2012Figures'!$J:$J,'2012Figures'!$C:$C,$A286,'2012Figures'!$H:$H,$B286,'2012Figures'!$I:$I,$C286,'2012Figures'!$B:$B,"BrokerToCy",'2012Figures'!$G:$G,"E1",'2012Figures'!$E:$E,$B$1)</f>
        <v>0</v>
      </c>
      <c r="N286" s="52">
        <f>SUMIFS('2012Figures'!$J:$J,'2012Figures'!$C:$C,$A286,'2012Figures'!$H:$H,$B286,'2012Figures'!$I:$I,$C286,'2012Figures'!$B:$B,"BrokerToCy",'2012Figures'!$G:$G,"P1",'2012Figures'!$E:$E,$B$1)</f>
        <v>0</v>
      </c>
      <c r="O286" s="52">
        <f>SUMIFS('2012Figures'!$J:$J,'2012Figures'!$C:$C,$A286,'2012Figures'!$H:$H,$B286,'2012Figures'!$I:$I,$C286,'2012Figures'!$B:$B,"CyToBroker",'2012Figures'!$G:$G,"E1",'2012Figures'!$E:$E,$B$1)</f>
        <v>0</v>
      </c>
      <c r="P286" s="52">
        <f>SUMIFS('2012Figures'!$J:$J,'2012Figures'!$C:$C,$A286,'2012Figures'!$H:$H,$B286,'2012Figures'!$I:$I,$C286,'2012Figures'!$B:$B,"CyToBroker",'2012Figures'!$G:$G,"P1",'2012Figures'!$E:$E,$B$1)</f>
        <v>0</v>
      </c>
      <c r="R286" s="46" t="str">
        <f t="shared" si="29"/>
        <v/>
      </c>
      <c r="S286" s="46" t="str">
        <f t="shared" si="29"/>
        <v/>
      </c>
      <c r="T286" s="46" t="str">
        <f t="shared" si="29"/>
        <v/>
      </c>
      <c r="U286" s="46" t="str">
        <f t="shared" si="29"/>
        <v/>
      </c>
      <c r="V286" s="46" t="str">
        <f t="shared" si="29"/>
        <v/>
      </c>
    </row>
    <row r="287" spans="1:22" x14ac:dyDescent="0.2">
      <c r="A287" s="1">
        <v>205</v>
      </c>
      <c r="B287" s="1" t="s">
        <v>27</v>
      </c>
      <c r="C287" s="8">
        <v>1</v>
      </c>
      <c r="D287" s="29">
        <f>SUMIFS('2013Figures'!$J:$J,'2013Figures'!$C:$C,$A287,'2013Figures'!$H:$H,$B287,'2013Figures'!$I:$I,$C287,'2013Figures'!$E:$E,$B$1)</f>
        <v>5</v>
      </c>
      <c r="E287" s="9">
        <f>SUMIFS('2013Figures'!$J:$J,'2013Figures'!$C:$C,$A287,'2013Figures'!$H:$H,$B287,'2013Figures'!$I:$I,$C287,'2013Figures'!$B:$B,"BrokerToCy",'2013Figures'!$G:$G,"E1",'2013Figures'!$E:$E,$B$1)</f>
        <v>0</v>
      </c>
      <c r="F287" s="9">
        <f>SUMIFS('2013Figures'!$J:$J,'2013Figures'!$C:$C,$A287,'2013Figures'!$H:$H,$B287,'2013Figures'!$I:$I,$C287,'2013Figures'!$B:$B,"BrokerToCy",'2013Figures'!$G:$G,"P1",'2013Figures'!$E:$E,$B$1)</f>
        <v>0</v>
      </c>
      <c r="G287" s="9">
        <f>SUMIFS('2013Figures'!$J:$J,'2013Figures'!$C:$C,$A287,'2013Figures'!$H:$H,$B287,'2013Figures'!$I:$I,$C287,'2013Figures'!$B:$B,"CyToBroker",'2013Figures'!$G:$G,"E1",'2013Figures'!$E:$E,$B$1)</f>
        <v>5</v>
      </c>
      <c r="H287" s="9">
        <f>SUMIFS('2013Figures'!$J:$J,'2013Figures'!$C:$C,$A287,'2013Figures'!$H:$H,$B287,'2013Figures'!$I:$I,$C287,'2013Figures'!$B:$B,"CyToBroker",'2013Figures'!$G:$G,"P1",'2013Figures'!$E:$E,$B$1)</f>
        <v>0</v>
      </c>
      <c r="J287" s="8">
        <v>200901</v>
      </c>
      <c r="L287" s="42">
        <f>SUMIFS('2012Figures'!$J:$J,'2012Figures'!$C:$C,$A287,'2012Figures'!$H:$H,$B287,'2012Figures'!$I:$I,$C287,'2012Figures'!$E:$E,$B$1)</f>
        <v>6</v>
      </c>
      <c r="M287" s="52">
        <f>SUMIFS('2012Figures'!$J:$J,'2012Figures'!$C:$C,$A287,'2012Figures'!$H:$H,$B287,'2012Figures'!$I:$I,$C287,'2012Figures'!$B:$B,"BrokerToCy",'2012Figures'!$G:$G,"E1",'2012Figures'!$E:$E,$B$1)</f>
        <v>0</v>
      </c>
      <c r="N287" s="52">
        <f>SUMIFS('2012Figures'!$J:$J,'2012Figures'!$C:$C,$A287,'2012Figures'!$H:$H,$B287,'2012Figures'!$I:$I,$C287,'2012Figures'!$B:$B,"BrokerToCy",'2012Figures'!$G:$G,"P1",'2012Figures'!$E:$E,$B$1)</f>
        <v>0</v>
      </c>
      <c r="O287" s="52">
        <f>SUMIFS('2012Figures'!$J:$J,'2012Figures'!$C:$C,$A287,'2012Figures'!$H:$H,$B287,'2012Figures'!$I:$I,$C287,'2012Figures'!$B:$B,"CyToBroker",'2012Figures'!$G:$G,"E1",'2012Figures'!$E:$E,$B$1)</f>
        <v>6</v>
      </c>
      <c r="P287" s="52">
        <f>SUMIFS('2012Figures'!$J:$J,'2012Figures'!$C:$C,$A287,'2012Figures'!$H:$H,$B287,'2012Figures'!$I:$I,$C287,'2012Figures'!$B:$B,"CyToBroker",'2012Figures'!$G:$G,"P1",'2012Figures'!$E:$E,$B$1)</f>
        <v>0</v>
      </c>
      <c r="R287" s="46">
        <f t="shared" si="29"/>
        <v>-0.17</v>
      </c>
      <c r="S287" s="46" t="str">
        <f t="shared" si="29"/>
        <v/>
      </c>
      <c r="T287" s="46" t="str">
        <f t="shared" si="29"/>
        <v/>
      </c>
      <c r="U287" s="46">
        <f t="shared" si="29"/>
        <v>-0.17</v>
      </c>
      <c r="V287" s="46" t="str">
        <f t="shared" si="29"/>
        <v/>
      </c>
    </row>
    <row r="288" spans="1:22" x14ac:dyDescent="0.2">
      <c r="A288" s="1">
        <v>205</v>
      </c>
      <c r="B288" s="1" t="s">
        <v>27</v>
      </c>
      <c r="D288" s="29">
        <f>SUMIFS('2013Figures'!$J:$J,'2013Figures'!$C:$C,$A288,'2013Figures'!$I:$I,"",'2013Figures'!$E:$E,$B$1)</f>
        <v>0</v>
      </c>
      <c r="E288" s="9">
        <f>SUMIFS('2013Figures'!$J:$J,'2013Figures'!$C:$C,$A288,'2013Figures'!$I:$I,"",'2013Figures'!$B:$B,"BrokerToCy",'2013Figures'!$G:$G,"E1",'2013Figures'!$E:$E,$B$1)</f>
        <v>0</v>
      </c>
      <c r="F288" s="9">
        <f>SUMIFS('2013Figures'!$J:$J,'2013Figures'!$C:$C,$A288,'2013Figures'!$I:$I,"",'2013Figures'!$B:$B,"BrokerToCy",'2013Figures'!$G:$G,"P1",'2013Figures'!$E:$E,$B$1)</f>
        <v>0</v>
      </c>
      <c r="G288" s="9">
        <f>SUMIFS('2013Figures'!$J:$J,'2013Figures'!$C:$C,$A288,'2013Figures'!$I:$I,"",'2013Figures'!$B:$B,"CyToBroker",'2013Figures'!$G:$G,"E1",'2013Figures'!$E:$E,$B$1)</f>
        <v>0</v>
      </c>
      <c r="H288" s="9">
        <f>SUMIFS('2013Figures'!$J:$J,'2013Figures'!$C:$C,$A288,'2013Figures'!$I:$I,"",'2013Figures'!$B:$B,"CyToBroker",'2013Figures'!$G:$G,"P1",'2013Figures'!$E:$E,$B$1)</f>
        <v>0</v>
      </c>
      <c r="J288" s="8" t="s">
        <v>131</v>
      </c>
      <c r="L288" s="42">
        <f>SUMIFS('2012Figures'!$J:$J,'2012Figures'!$C:$C,$A288,'2012Figures'!$I:$I,"",'2012Figures'!$E:$E,$B$1)</f>
        <v>0</v>
      </c>
      <c r="M288" s="52">
        <f>SUMIFS('2012Figures'!$J:$J,'2012Figures'!$C:$C,$A288,'2012Figures'!$I:$I,"",'2012Figures'!$B:$B,"BrokerToCy",'2012Figures'!$G:$G,"E1",'2012Figures'!$E:$E,$B$1)</f>
        <v>0</v>
      </c>
      <c r="N288" s="52">
        <f>SUMIFS('2012Figures'!$J:$J,'2012Figures'!$C:$C,$A288,'2012Figures'!$I:$I,"",'2012Figures'!$B:$B,"BrokerToCy",'2012Figures'!$G:$G,"P1",'2012Figures'!$E:$E,$B$1)</f>
        <v>0</v>
      </c>
      <c r="O288" s="52">
        <f>SUMIFS('2012Figures'!$J:$J,'2012Figures'!$C:$C,$A288,'2012Figures'!$I:$I,"",'2012Figures'!$B:$B,"CyToBroker",'2012Figures'!$G:$G,"E1",'2012Figures'!$E:$E,$B$1)</f>
        <v>0</v>
      </c>
      <c r="P288" s="52">
        <f>SUMIFS('2012Figures'!$J:$J,'2012Figures'!$C:$C,$A288,'2012Figures'!$I:$I,"",'2012Figures'!$B:$B,"CyToBroker",'2012Figures'!$G:$G,"P1",'2012Figures'!$E:$E,$B$1)</f>
        <v>0</v>
      </c>
      <c r="R288" s="46" t="str">
        <f t="shared" si="29"/>
        <v/>
      </c>
      <c r="S288" s="46" t="str">
        <f t="shared" si="29"/>
        <v/>
      </c>
      <c r="T288" s="46" t="str">
        <f t="shared" si="29"/>
        <v/>
      </c>
      <c r="U288" s="46" t="str">
        <f t="shared" si="29"/>
        <v/>
      </c>
      <c r="V288" s="46" t="str">
        <f t="shared" si="29"/>
        <v/>
      </c>
    </row>
    <row r="289" spans="1:22" x14ac:dyDescent="0.2">
      <c r="A289" s="21"/>
      <c r="B289" s="21" t="s">
        <v>92</v>
      </c>
      <c r="C289" s="22"/>
      <c r="D289" s="23">
        <f>SUM(E289:H289)</f>
        <v>5</v>
      </c>
      <c r="E289" s="23">
        <f>SUM(E283:E288)</f>
        <v>0</v>
      </c>
      <c r="F289" s="23">
        <f>SUM(F283:F288)</f>
        <v>0</v>
      </c>
      <c r="G289" s="23">
        <f>SUM(G283:G288)</f>
        <v>5</v>
      </c>
      <c r="H289" s="23">
        <f>SUM(H283:H288)</f>
        <v>0</v>
      </c>
      <c r="I289" s="21"/>
      <c r="J289" s="22"/>
      <c r="K289" s="21"/>
      <c r="L289" s="43">
        <f>SUM(M289:P289)</f>
        <v>6</v>
      </c>
      <c r="M289" s="43">
        <f>SUM(M283:M288)</f>
        <v>0</v>
      </c>
      <c r="N289" s="43">
        <f>SUM(N283:N288)</f>
        <v>0</v>
      </c>
      <c r="O289" s="43">
        <f>SUM(O283:O288)</f>
        <v>6</v>
      </c>
      <c r="P289" s="43">
        <f>SUM(P283:P288)</f>
        <v>0</v>
      </c>
      <c r="Q289" s="21"/>
      <c r="R289" s="21"/>
      <c r="S289" s="21"/>
      <c r="T289" s="21"/>
      <c r="U289" s="21"/>
      <c r="V289" s="21"/>
    </row>
    <row r="290" spans="1:22" x14ac:dyDescent="0.2">
      <c r="A290" s="28">
        <v>206</v>
      </c>
      <c r="B290" s="28" t="s">
        <v>29</v>
      </c>
      <c r="C290" s="17" t="s">
        <v>88</v>
      </c>
      <c r="D290" s="18">
        <f>SUMIFS('2013Figures'!$J:$J,'2013Figures'!$C:$C,$A290,'2013Figures'!$E:$E,$B$1)</f>
        <v>5</v>
      </c>
      <c r="E290" s="18">
        <f>SUMIFS('2013Figures'!$J:$J,'2013Figures'!$C:$C,$A290,'2013Figures'!$B:$B,"BrokerToCy",'2013Figures'!$G:$G,"E1",'2013Figures'!$E:$E,$B$1)</f>
        <v>0</v>
      </c>
      <c r="F290" s="18">
        <f>SUMIFS('2013Figures'!$J:$J,'2013Figures'!$C:$C,$A290,'2013Figures'!$B:$B,"BrokerToCy",'2013Figures'!$G:$G,"P1",'2013Figures'!$E:$E,$B$1)</f>
        <v>0</v>
      </c>
      <c r="G290" s="18">
        <f>SUMIFS('2013Figures'!$J:$J,'2013Figures'!$C:$C,$A290,'2013Figures'!$B:$B,"CyToBroker",'2013Figures'!$G:$G,"E1",'2013Figures'!$E:$E,$B$1)</f>
        <v>5</v>
      </c>
      <c r="H290" s="18">
        <f>SUMIFS('2013Figures'!$J:$J,'2013Figures'!$C:$C,$A290,'2013Figures'!$B:$B,"CyToBroker",'2013Figures'!$G:$G,"P1",'2013Figures'!$E:$E,$B$1)</f>
        <v>0</v>
      </c>
      <c r="I290" s="28"/>
      <c r="J290" s="17"/>
      <c r="K290" s="28"/>
      <c r="L290" s="50">
        <f>SUMIFS('2012Figures'!$J:$J,'2012Figures'!$C:$C,$A290,'2012Figures'!$E:$E,$B$1)</f>
        <v>9</v>
      </c>
      <c r="M290" s="50">
        <f>SUMIFS('2012Figures'!$J:$J,'2012Figures'!$C:$C,$A290,'2012Figures'!$B:$B,"BrokerToCy",'2012Figures'!$G:$G,"E1",'2012Figures'!$E:$E,$B$1)</f>
        <v>0</v>
      </c>
      <c r="N290" s="50">
        <f>SUMIFS('2012Figures'!$J:$J,'2012Figures'!$C:$C,$A290,'2012Figures'!$B:$B,"BrokerToCy",'2012Figures'!$G:$G,"P1",'2012Figures'!$E:$E,$B$1)</f>
        <v>0</v>
      </c>
      <c r="O290" s="50">
        <f>SUMIFS('2012Figures'!$J:$J,'2012Figures'!$C:$C,$A290,'2012Figures'!$B:$B,"CyToBroker",'2012Figures'!$G:$G,"E1",'2012Figures'!$E:$E,$B$1)</f>
        <v>9</v>
      </c>
      <c r="P290" s="50">
        <f>SUMIFS('2012Figures'!$J:$J,'2012Figures'!$C:$C,$A290,'2012Figures'!$B:$B,"CyToBroker",'2012Figures'!$G:$G,"P1",'2012Figures'!$E:$E,$B$1)</f>
        <v>0</v>
      </c>
      <c r="Q290" s="28"/>
      <c r="R290" s="46">
        <f t="shared" si="29"/>
        <v>-0.44</v>
      </c>
      <c r="S290" s="46" t="str">
        <f t="shared" si="29"/>
        <v/>
      </c>
      <c r="T290" s="46" t="str">
        <f t="shared" si="29"/>
        <v/>
      </c>
      <c r="U290" s="46">
        <f t="shared" si="29"/>
        <v>-0.44</v>
      </c>
      <c r="V290" s="46" t="str">
        <f t="shared" si="29"/>
        <v/>
      </c>
    </row>
    <row r="291" spans="1:22" x14ac:dyDescent="0.2">
      <c r="A291" s="1">
        <v>206</v>
      </c>
      <c r="B291" s="1" t="s">
        <v>29</v>
      </c>
      <c r="C291" s="8">
        <v>5</v>
      </c>
      <c r="D291" s="29">
        <f>SUMIFS('2013Figures'!$J:$J,'2013Figures'!$C:$C,$A291,'2013Figures'!$H:$H,$B291,'2013Figures'!$I:$I,$C291,'2013Figures'!$E:$E,$B$1)</f>
        <v>0</v>
      </c>
      <c r="E291" s="9">
        <f>SUMIFS('2013Figures'!$J:$J,'2013Figures'!$C:$C,$A291,'2013Figures'!$H:$H,$B291,'2013Figures'!$I:$I,$C291,'2013Figures'!$B:$B,"BrokerToCy",'2013Figures'!$G:$G,"E1",'2013Figures'!$E:$E,$B$1)</f>
        <v>0</v>
      </c>
      <c r="F291" s="9">
        <f>SUMIFS('2013Figures'!$J:$J,'2013Figures'!$C:$C,$A291,'2013Figures'!$H:$H,$B291,'2013Figures'!$I:$I,$C291,'2013Figures'!$B:$B,"BrokerToCy",'2013Figures'!$G:$G,"P1",'2013Figures'!$E:$E,$B$1)</f>
        <v>0</v>
      </c>
      <c r="G291" s="9">
        <f>SUMIFS('2013Figures'!$J:$J,'2013Figures'!$C:$C,$A291,'2013Figures'!$H:$H,$B291,'2013Figures'!$I:$I,$C291,'2013Figures'!$B:$B,"CyToBroker",'2013Figures'!$G:$G,"E1",'2013Figures'!$E:$E,$B$1)</f>
        <v>0</v>
      </c>
      <c r="H291" s="9">
        <f>SUMIFS('2013Figures'!$J:$J,'2013Figures'!$C:$C,$A291,'2013Figures'!$H:$H,$B291,'2013Figures'!$I:$I,$C291,'2013Figures'!$B:$B,"CyToBroker",'2013Figures'!$G:$G,"P1",'2013Figures'!$E:$E,$B$1)</f>
        <v>0</v>
      </c>
      <c r="J291" s="8">
        <v>201501</v>
      </c>
      <c r="L291" s="42">
        <f>SUMIFS('2012Figures'!$J:$J,'2012Figures'!$C:$C,$A291,'2012Figures'!$H:$H,$B291,'2012Figures'!$I:$I,$C291,'2012Figures'!$E:$E,$B$1)</f>
        <v>0</v>
      </c>
      <c r="M291" s="52">
        <f>SUMIFS('2012Figures'!$J:$J,'2012Figures'!$C:$C,$A291,'2012Figures'!$H:$H,$B291,'2012Figures'!$I:$I,$C291,'2012Figures'!$B:$B,"BrokerToCy",'2012Figures'!$G:$G,"E1",'2012Figures'!$E:$E,$B$1)</f>
        <v>0</v>
      </c>
      <c r="N291" s="52">
        <f>SUMIFS('2012Figures'!$J:$J,'2012Figures'!$C:$C,$A291,'2012Figures'!$H:$H,$B291,'2012Figures'!$I:$I,$C291,'2012Figures'!$B:$B,"BrokerToCy",'2012Figures'!$G:$G,"P1",'2012Figures'!$E:$E,$B$1)</f>
        <v>0</v>
      </c>
      <c r="O291" s="52">
        <f>SUMIFS('2012Figures'!$J:$J,'2012Figures'!$C:$C,$A291,'2012Figures'!$H:$H,$B291,'2012Figures'!$I:$I,$C291,'2012Figures'!$B:$B,"CyToBroker",'2012Figures'!$G:$G,"E1",'2012Figures'!$E:$E,$B$1)</f>
        <v>0</v>
      </c>
      <c r="P291" s="52">
        <f>SUMIFS('2012Figures'!$J:$J,'2012Figures'!$C:$C,$A291,'2012Figures'!$H:$H,$B291,'2012Figures'!$I:$I,$C291,'2012Figures'!$B:$B,"CyToBroker",'2012Figures'!$G:$G,"P1",'2012Figures'!$E:$E,$B$1)</f>
        <v>0</v>
      </c>
      <c r="R291" s="46" t="str">
        <f t="shared" si="29"/>
        <v/>
      </c>
      <c r="S291" s="46" t="str">
        <f t="shared" si="29"/>
        <v/>
      </c>
      <c r="T291" s="46" t="str">
        <f t="shared" si="29"/>
        <v/>
      </c>
      <c r="U291" s="46" t="str">
        <f t="shared" si="29"/>
        <v/>
      </c>
      <c r="V291" s="46" t="str">
        <f t="shared" si="29"/>
        <v/>
      </c>
    </row>
    <row r="292" spans="1:22" x14ac:dyDescent="0.2">
      <c r="A292" s="1">
        <v>206</v>
      </c>
      <c r="B292" s="1" t="s">
        <v>29</v>
      </c>
      <c r="C292" s="8">
        <v>4</v>
      </c>
      <c r="D292" s="29">
        <f>SUMIFS('2013Figures'!$J:$J,'2013Figures'!$C:$C,$A292,'2013Figures'!$H:$H,$B292,'2013Figures'!$I:$I,$C292,'2013Figures'!$E:$E,$B$1)</f>
        <v>0</v>
      </c>
      <c r="E292" s="9">
        <f>SUMIFS('2013Figures'!$J:$J,'2013Figures'!$C:$C,$A292,'2013Figures'!$H:$H,$B292,'2013Figures'!$I:$I,$C292,'2013Figures'!$B:$B,"BrokerToCy",'2013Figures'!$G:$G,"E1",'2013Figures'!$E:$E,$B$1)</f>
        <v>0</v>
      </c>
      <c r="F292" s="9">
        <f>SUMIFS('2013Figures'!$J:$J,'2013Figures'!$C:$C,$A292,'2013Figures'!$H:$H,$B292,'2013Figures'!$I:$I,$C292,'2013Figures'!$B:$B,"BrokerToCy",'2013Figures'!$G:$G,"P1",'2013Figures'!$E:$E,$B$1)</f>
        <v>0</v>
      </c>
      <c r="G292" s="9">
        <f>SUMIFS('2013Figures'!$J:$J,'2013Figures'!$C:$C,$A292,'2013Figures'!$H:$H,$B292,'2013Figures'!$I:$I,$C292,'2013Figures'!$B:$B,"CyToBroker",'2013Figures'!$G:$G,"E1",'2013Figures'!$E:$E,$B$1)</f>
        <v>0</v>
      </c>
      <c r="H292" s="9">
        <f>SUMIFS('2013Figures'!$J:$J,'2013Figures'!$C:$C,$A292,'2013Figures'!$H:$H,$B292,'2013Figures'!$I:$I,$C292,'2013Figures'!$B:$B,"CyToBroker",'2013Figures'!$G:$G,"P1",'2013Figures'!$E:$E,$B$1)</f>
        <v>0</v>
      </c>
      <c r="I292" s="30"/>
      <c r="J292" s="31">
        <v>201301</v>
      </c>
      <c r="K292" s="30"/>
      <c r="L292" s="42">
        <f>SUMIFS('2012Figures'!$J:$J,'2012Figures'!$C:$C,$A292,'2012Figures'!$H:$H,$B292,'2012Figures'!$I:$I,$C292,'2012Figures'!$E:$E,$B$1)</f>
        <v>0</v>
      </c>
      <c r="M292" s="52">
        <f>SUMIFS('2012Figures'!$J:$J,'2012Figures'!$C:$C,$A292,'2012Figures'!$H:$H,$B292,'2012Figures'!$I:$I,$C292,'2012Figures'!$B:$B,"BrokerToCy",'2012Figures'!$G:$G,"E1",'2012Figures'!$E:$E,$B$1)</f>
        <v>0</v>
      </c>
      <c r="N292" s="52">
        <f>SUMIFS('2012Figures'!$J:$J,'2012Figures'!$C:$C,$A292,'2012Figures'!$H:$H,$B292,'2012Figures'!$I:$I,$C292,'2012Figures'!$B:$B,"BrokerToCy",'2012Figures'!$G:$G,"P1",'2012Figures'!$E:$E,$B$1)</f>
        <v>0</v>
      </c>
      <c r="O292" s="52">
        <f>SUMIFS('2012Figures'!$J:$J,'2012Figures'!$C:$C,$A292,'2012Figures'!$H:$H,$B292,'2012Figures'!$I:$I,$C292,'2012Figures'!$B:$B,"CyToBroker",'2012Figures'!$G:$G,"E1",'2012Figures'!$E:$E,$B$1)</f>
        <v>0</v>
      </c>
      <c r="P292" s="52">
        <f>SUMIFS('2012Figures'!$J:$J,'2012Figures'!$C:$C,$A292,'2012Figures'!$H:$H,$B292,'2012Figures'!$I:$I,$C292,'2012Figures'!$B:$B,"CyToBroker",'2012Figures'!$G:$G,"P1",'2012Figures'!$E:$E,$B$1)</f>
        <v>0</v>
      </c>
      <c r="Q292" s="30"/>
      <c r="R292" s="46" t="str">
        <f t="shared" si="29"/>
        <v/>
      </c>
      <c r="S292" s="46" t="str">
        <f t="shared" si="29"/>
        <v/>
      </c>
      <c r="T292" s="46" t="str">
        <f t="shared" si="29"/>
        <v/>
      </c>
      <c r="U292" s="46" t="str">
        <f t="shared" si="29"/>
        <v/>
      </c>
      <c r="V292" s="46" t="str">
        <f t="shared" si="29"/>
        <v/>
      </c>
    </row>
    <row r="293" spans="1:22" x14ac:dyDescent="0.2">
      <c r="A293" s="1">
        <v>206</v>
      </c>
      <c r="B293" s="1" t="s">
        <v>29</v>
      </c>
      <c r="C293" s="8">
        <v>3</v>
      </c>
      <c r="D293" s="29">
        <f>SUMIFS('2013Figures'!$J:$J,'2013Figures'!$C:$C,$A293,'2013Figures'!$H:$H,$B293,'2013Figures'!$I:$I,$C293,'2013Figures'!$E:$E,$B$1)</f>
        <v>0</v>
      </c>
      <c r="E293" s="9">
        <f>SUMIFS('2013Figures'!$J:$J,'2013Figures'!$C:$C,$A293,'2013Figures'!$H:$H,$B293,'2013Figures'!$I:$I,$C293,'2013Figures'!$B:$B,"BrokerToCy",'2013Figures'!$G:$G,"E1",'2013Figures'!$E:$E,$B$1)</f>
        <v>0</v>
      </c>
      <c r="F293" s="9">
        <f>SUMIFS('2013Figures'!$J:$J,'2013Figures'!$C:$C,$A293,'2013Figures'!$H:$H,$B293,'2013Figures'!$I:$I,$C293,'2013Figures'!$B:$B,"BrokerToCy",'2013Figures'!$G:$G,"P1",'2013Figures'!$E:$E,$B$1)</f>
        <v>0</v>
      </c>
      <c r="G293" s="9">
        <f>SUMIFS('2013Figures'!$J:$J,'2013Figures'!$C:$C,$A293,'2013Figures'!$H:$H,$B293,'2013Figures'!$I:$I,$C293,'2013Figures'!$B:$B,"CyToBroker",'2013Figures'!$G:$G,"E1",'2013Figures'!$E:$E,$B$1)</f>
        <v>0</v>
      </c>
      <c r="H293" s="9">
        <f>SUMIFS('2013Figures'!$J:$J,'2013Figures'!$C:$C,$A293,'2013Figures'!$H:$H,$B293,'2013Figures'!$I:$I,$C293,'2013Figures'!$B:$B,"CyToBroker",'2013Figures'!$G:$G,"P1",'2013Figures'!$E:$E,$B$1)</f>
        <v>0</v>
      </c>
      <c r="J293" s="8">
        <v>201201</v>
      </c>
      <c r="L293" s="42">
        <f>SUMIFS('2012Figures'!$J:$J,'2012Figures'!$C:$C,$A293,'2012Figures'!$H:$H,$B293,'2012Figures'!$I:$I,$C293,'2012Figures'!$E:$E,$B$1)</f>
        <v>0</v>
      </c>
      <c r="M293" s="52">
        <f>SUMIFS('2012Figures'!$J:$J,'2012Figures'!$C:$C,$A293,'2012Figures'!$H:$H,$B293,'2012Figures'!$I:$I,$C293,'2012Figures'!$B:$B,"BrokerToCy",'2012Figures'!$G:$G,"E1",'2012Figures'!$E:$E,$B$1)</f>
        <v>0</v>
      </c>
      <c r="N293" s="52">
        <f>SUMIFS('2012Figures'!$J:$J,'2012Figures'!$C:$C,$A293,'2012Figures'!$H:$H,$B293,'2012Figures'!$I:$I,$C293,'2012Figures'!$B:$B,"BrokerToCy",'2012Figures'!$G:$G,"P1",'2012Figures'!$E:$E,$B$1)</f>
        <v>0</v>
      </c>
      <c r="O293" s="52">
        <f>SUMIFS('2012Figures'!$J:$J,'2012Figures'!$C:$C,$A293,'2012Figures'!$H:$H,$B293,'2012Figures'!$I:$I,$C293,'2012Figures'!$B:$B,"CyToBroker",'2012Figures'!$G:$G,"E1",'2012Figures'!$E:$E,$B$1)</f>
        <v>0</v>
      </c>
      <c r="P293" s="52">
        <f>SUMIFS('2012Figures'!$J:$J,'2012Figures'!$C:$C,$A293,'2012Figures'!$H:$H,$B293,'2012Figures'!$I:$I,$C293,'2012Figures'!$B:$B,"CyToBroker",'2012Figures'!$G:$G,"P1",'2012Figures'!$E:$E,$B$1)</f>
        <v>0</v>
      </c>
      <c r="R293" s="46" t="str">
        <f t="shared" si="29"/>
        <v/>
      </c>
      <c r="S293" s="46" t="str">
        <f t="shared" si="29"/>
        <v/>
      </c>
      <c r="T293" s="46" t="str">
        <f t="shared" si="29"/>
        <v/>
      </c>
      <c r="U293" s="46" t="str">
        <f t="shared" si="29"/>
        <v/>
      </c>
      <c r="V293" s="46" t="str">
        <f t="shared" si="29"/>
        <v/>
      </c>
    </row>
    <row r="294" spans="1:22" x14ac:dyDescent="0.2">
      <c r="A294" s="1">
        <v>206</v>
      </c>
      <c r="B294" s="1" t="s">
        <v>29</v>
      </c>
      <c r="C294" s="8">
        <v>2</v>
      </c>
      <c r="D294" s="29">
        <f>SUMIFS('2013Figures'!$J:$J,'2013Figures'!$C:$C,$A294,'2013Figures'!$H:$H,$B294,'2013Figures'!$I:$I,$C294,'2013Figures'!$E:$E,$B$1)</f>
        <v>0</v>
      </c>
      <c r="E294" s="9">
        <f>SUMIFS('2013Figures'!$J:$J,'2013Figures'!$C:$C,$A294,'2013Figures'!$H:$H,$B294,'2013Figures'!$I:$I,$C294,'2013Figures'!$B:$B,"BrokerToCy",'2013Figures'!$G:$G,"E1",'2013Figures'!$E:$E,$B$1)</f>
        <v>0</v>
      </c>
      <c r="F294" s="9">
        <f>SUMIFS('2013Figures'!$J:$J,'2013Figures'!$C:$C,$A294,'2013Figures'!$H:$H,$B294,'2013Figures'!$I:$I,$C294,'2013Figures'!$B:$B,"BrokerToCy",'2013Figures'!$G:$G,"P1",'2013Figures'!$E:$E,$B$1)</f>
        <v>0</v>
      </c>
      <c r="G294" s="9">
        <f>SUMIFS('2013Figures'!$J:$J,'2013Figures'!$C:$C,$A294,'2013Figures'!$H:$H,$B294,'2013Figures'!$I:$I,$C294,'2013Figures'!$B:$B,"CyToBroker",'2013Figures'!$G:$G,"E1",'2013Figures'!$E:$E,$B$1)</f>
        <v>0</v>
      </c>
      <c r="H294" s="9">
        <f>SUMIFS('2013Figures'!$J:$J,'2013Figures'!$C:$C,$A294,'2013Figures'!$H:$H,$B294,'2013Figures'!$I:$I,$C294,'2013Figures'!$B:$B,"CyToBroker",'2013Figures'!$G:$G,"P1",'2013Figures'!$E:$E,$B$1)</f>
        <v>0</v>
      </c>
      <c r="J294" s="8">
        <v>201101</v>
      </c>
      <c r="L294" s="42">
        <f>SUMIFS('2012Figures'!$J:$J,'2012Figures'!$C:$C,$A294,'2012Figures'!$H:$H,$B294,'2012Figures'!$I:$I,$C294,'2012Figures'!$E:$E,$B$1)</f>
        <v>0</v>
      </c>
      <c r="M294" s="52">
        <f>SUMIFS('2012Figures'!$J:$J,'2012Figures'!$C:$C,$A294,'2012Figures'!$H:$H,$B294,'2012Figures'!$I:$I,$C294,'2012Figures'!$B:$B,"BrokerToCy",'2012Figures'!$G:$G,"E1",'2012Figures'!$E:$E,$B$1)</f>
        <v>0</v>
      </c>
      <c r="N294" s="52">
        <f>SUMIFS('2012Figures'!$J:$J,'2012Figures'!$C:$C,$A294,'2012Figures'!$H:$H,$B294,'2012Figures'!$I:$I,$C294,'2012Figures'!$B:$B,"BrokerToCy",'2012Figures'!$G:$G,"P1",'2012Figures'!$E:$E,$B$1)</f>
        <v>0</v>
      </c>
      <c r="O294" s="52">
        <f>SUMIFS('2012Figures'!$J:$J,'2012Figures'!$C:$C,$A294,'2012Figures'!$H:$H,$B294,'2012Figures'!$I:$I,$C294,'2012Figures'!$B:$B,"CyToBroker",'2012Figures'!$G:$G,"E1",'2012Figures'!$E:$E,$B$1)</f>
        <v>0</v>
      </c>
      <c r="P294" s="52">
        <f>SUMIFS('2012Figures'!$J:$J,'2012Figures'!$C:$C,$A294,'2012Figures'!$H:$H,$B294,'2012Figures'!$I:$I,$C294,'2012Figures'!$B:$B,"CyToBroker",'2012Figures'!$G:$G,"P1",'2012Figures'!$E:$E,$B$1)</f>
        <v>0</v>
      </c>
      <c r="R294" s="46" t="str">
        <f t="shared" si="29"/>
        <v/>
      </c>
      <c r="S294" s="46" t="str">
        <f t="shared" si="29"/>
        <v/>
      </c>
      <c r="T294" s="46" t="str">
        <f t="shared" si="29"/>
        <v/>
      </c>
      <c r="U294" s="46" t="str">
        <f t="shared" si="29"/>
        <v/>
      </c>
      <c r="V294" s="46" t="str">
        <f t="shared" si="29"/>
        <v/>
      </c>
    </row>
    <row r="295" spans="1:22" x14ac:dyDescent="0.2">
      <c r="A295" s="1">
        <v>206</v>
      </c>
      <c r="B295" s="1" t="s">
        <v>29</v>
      </c>
      <c r="C295" s="8">
        <v>1</v>
      </c>
      <c r="D295" s="29">
        <f>SUMIFS('2013Figures'!$J:$J,'2013Figures'!$C:$C,$A295,'2013Figures'!$H:$H,$B295,'2013Figures'!$I:$I,$C295,'2013Figures'!$E:$E,$B$1)</f>
        <v>5</v>
      </c>
      <c r="E295" s="9">
        <f>SUMIFS('2013Figures'!$J:$J,'2013Figures'!$C:$C,$A295,'2013Figures'!$H:$H,$B295,'2013Figures'!$I:$I,$C295,'2013Figures'!$B:$B,"BrokerToCy",'2013Figures'!$G:$G,"E1",'2013Figures'!$E:$E,$B$1)</f>
        <v>0</v>
      </c>
      <c r="F295" s="9">
        <f>SUMIFS('2013Figures'!$J:$J,'2013Figures'!$C:$C,$A295,'2013Figures'!$H:$H,$B295,'2013Figures'!$I:$I,$C295,'2013Figures'!$B:$B,"BrokerToCy",'2013Figures'!$G:$G,"P1",'2013Figures'!$E:$E,$B$1)</f>
        <v>0</v>
      </c>
      <c r="G295" s="9">
        <f>SUMIFS('2013Figures'!$J:$J,'2013Figures'!$C:$C,$A295,'2013Figures'!$H:$H,$B295,'2013Figures'!$I:$I,$C295,'2013Figures'!$B:$B,"CyToBroker",'2013Figures'!$G:$G,"E1",'2013Figures'!$E:$E,$B$1)</f>
        <v>5</v>
      </c>
      <c r="H295" s="9">
        <f>SUMIFS('2013Figures'!$J:$J,'2013Figures'!$C:$C,$A295,'2013Figures'!$H:$H,$B295,'2013Figures'!$I:$I,$C295,'2013Figures'!$B:$B,"CyToBroker",'2013Figures'!$G:$G,"P1",'2013Figures'!$E:$E,$B$1)</f>
        <v>0</v>
      </c>
      <c r="J295" s="8">
        <v>200901</v>
      </c>
      <c r="L295" s="42">
        <f>SUMIFS('2012Figures'!$J:$J,'2012Figures'!$C:$C,$A295,'2012Figures'!$H:$H,$B295,'2012Figures'!$I:$I,$C295,'2012Figures'!$E:$E,$B$1)</f>
        <v>9</v>
      </c>
      <c r="M295" s="52">
        <f>SUMIFS('2012Figures'!$J:$J,'2012Figures'!$C:$C,$A295,'2012Figures'!$H:$H,$B295,'2012Figures'!$I:$I,$C295,'2012Figures'!$B:$B,"BrokerToCy",'2012Figures'!$G:$G,"E1",'2012Figures'!$E:$E,$B$1)</f>
        <v>0</v>
      </c>
      <c r="N295" s="52">
        <f>SUMIFS('2012Figures'!$J:$J,'2012Figures'!$C:$C,$A295,'2012Figures'!$H:$H,$B295,'2012Figures'!$I:$I,$C295,'2012Figures'!$B:$B,"BrokerToCy",'2012Figures'!$G:$G,"P1",'2012Figures'!$E:$E,$B$1)</f>
        <v>0</v>
      </c>
      <c r="O295" s="52">
        <f>SUMIFS('2012Figures'!$J:$J,'2012Figures'!$C:$C,$A295,'2012Figures'!$H:$H,$B295,'2012Figures'!$I:$I,$C295,'2012Figures'!$B:$B,"CyToBroker",'2012Figures'!$G:$G,"E1",'2012Figures'!$E:$E,$B$1)</f>
        <v>9</v>
      </c>
      <c r="P295" s="52">
        <f>SUMIFS('2012Figures'!$J:$J,'2012Figures'!$C:$C,$A295,'2012Figures'!$H:$H,$B295,'2012Figures'!$I:$I,$C295,'2012Figures'!$B:$B,"CyToBroker",'2012Figures'!$G:$G,"P1",'2012Figures'!$E:$E,$B$1)</f>
        <v>0</v>
      </c>
      <c r="R295" s="46">
        <f t="shared" si="29"/>
        <v>-0.44</v>
      </c>
      <c r="S295" s="46" t="str">
        <f t="shared" si="29"/>
        <v/>
      </c>
      <c r="T295" s="46" t="str">
        <f t="shared" si="29"/>
        <v/>
      </c>
      <c r="U295" s="46">
        <f t="shared" si="29"/>
        <v>-0.44</v>
      </c>
      <c r="V295" s="46" t="str">
        <f t="shared" si="29"/>
        <v/>
      </c>
    </row>
    <row r="296" spans="1:22" x14ac:dyDescent="0.2">
      <c r="A296" s="1">
        <v>206</v>
      </c>
      <c r="B296" s="1" t="s">
        <v>29</v>
      </c>
      <c r="D296" s="29">
        <f>SUMIFS('2013Figures'!$J:$J,'2013Figures'!$C:$C,$A296,'2013Figures'!$I:$I,"",'2013Figures'!$E:$E,$B$1)</f>
        <v>0</v>
      </c>
      <c r="E296" s="9">
        <f>SUMIFS('2013Figures'!$J:$J,'2013Figures'!$C:$C,$A296,'2013Figures'!$I:$I,"",'2013Figures'!$B:$B,"BrokerToCy",'2013Figures'!$G:$G,"E1",'2013Figures'!$E:$E,$B$1)</f>
        <v>0</v>
      </c>
      <c r="F296" s="9">
        <f>SUMIFS('2013Figures'!$J:$J,'2013Figures'!$C:$C,$A296,'2013Figures'!$I:$I,"",'2013Figures'!$B:$B,"BrokerToCy",'2013Figures'!$G:$G,"P1",'2013Figures'!$E:$E,$B$1)</f>
        <v>0</v>
      </c>
      <c r="G296" s="9">
        <f>SUMIFS('2013Figures'!$J:$J,'2013Figures'!$C:$C,$A296,'2013Figures'!$I:$I,"",'2013Figures'!$B:$B,"CyToBroker",'2013Figures'!$G:$G,"E1",'2013Figures'!$E:$E,$B$1)</f>
        <v>0</v>
      </c>
      <c r="H296" s="9">
        <f>SUMIFS('2013Figures'!$J:$J,'2013Figures'!$C:$C,$A296,'2013Figures'!$I:$I,"",'2013Figures'!$B:$B,"CyToBroker",'2013Figures'!$G:$G,"P1",'2013Figures'!$E:$E,$B$1)</f>
        <v>0</v>
      </c>
      <c r="J296" s="8" t="s">
        <v>131</v>
      </c>
      <c r="L296" s="42">
        <f>SUMIFS('2012Figures'!$J:$J,'2012Figures'!$C:$C,$A296,'2012Figures'!$I:$I,"",'2012Figures'!$E:$E,$B$1)</f>
        <v>0</v>
      </c>
      <c r="M296" s="52">
        <f>SUMIFS('2012Figures'!$J:$J,'2012Figures'!$C:$C,$A296,'2012Figures'!$I:$I,"",'2012Figures'!$B:$B,"BrokerToCy",'2012Figures'!$G:$G,"E1",'2012Figures'!$E:$E,$B$1)</f>
        <v>0</v>
      </c>
      <c r="N296" s="52">
        <f>SUMIFS('2012Figures'!$J:$J,'2012Figures'!$C:$C,$A296,'2012Figures'!$I:$I,"",'2012Figures'!$B:$B,"BrokerToCy",'2012Figures'!$G:$G,"P1",'2012Figures'!$E:$E,$B$1)</f>
        <v>0</v>
      </c>
      <c r="O296" s="52">
        <f>SUMIFS('2012Figures'!$J:$J,'2012Figures'!$C:$C,$A296,'2012Figures'!$I:$I,"",'2012Figures'!$B:$B,"CyToBroker",'2012Figures'!$G:$G,"E1",'2012Figures'!$E:$E,$B$1)</f>
        <v>0</v>
      </c>
      <c r="P296" s="52">
        <f>SUMIFS('2012Figures'!$J:$J,'2012Figures'!$C:$C,$A296,'2012Figures'!$I:$I,"",'2012Figures'!$B:$B,"CyToBroker",'2012Figures'!$G:$G,"P1",'2012Figures'!$E:$E,$B$1)</f>
        <v>0</v>
      </c>
      <c r="R296" s="46" t="str">
        <f t="shared" si="29"/>
        <v/>
      </c>
      <c r="S296" s="46" t="str">
        <f t="shared" si="29"/>
        <v/>
      </c>
      <c r="T296" s="46" t="str">
        <f t="shared" si="29"/>
        <v/>
      </c>
      <c r="U296" s="46" t="str">
        <f t="shared" si="29"/>
        <v/>
      </c>
      <c r="V296" s="46" t="str">
        <f t="shared" si="29"/>
        <v/>
      </c>
    </row>
    <row r="297" spans="1:22" x14ac:dyDescent="0.2">
      <c r="A297" s="21"/>
      <c r="B297" s="21" t="s">
        <v>92</v>
      </c>
      <c r="C297" s="22"/>
      <c r="D297" s="23">
        <f>SUM(E297:H297)</f>
        <v>5</v>
      </c>
      <c r="E297" s="23">
        <f>SUM(E291:E296)</f>
        <v>0</v>
      </c>
      <c r="F297" s="23">
        <f>SUM(F291:F296)</f>
        <v>0</v>
      </c>
      <c r="G297" s="23">
        <f>SUM(G291:G296)</f>
        <v>5</v>
      </c>
      <c r="H297" s="23">
        <f>SUM(H291:H296)</f>
        <v>0</v>
      </c>
      <c r="I297" s="21"/>
      <c r="J297" s="22"/>
      <c r="K297" s="21"/>
      <c r="L297" s="43">
        <f>SUM(M297:P297)</f>
        <v>9</v>
      </c>
      <c r="M297" s="43">
        <f>SUM(M291:M296)</f>
        <v>0</v>
      </c>
      <c r="N297" s="43">
        <f>SUM(N291:N296)</f>
        <v>0</v>
      </c>
      <c r="O297" s="43">
        <f>SUM(O291:O296)</f>
        <v>9</v>
      </c>
      <c r="P297" s="43">
        <f>SUM(P291:P296)</f>
        <v>0</v>
      </c>
      <c r="Q297" s="21"/>
      <c r="R297" s="21"/>
      <c r="S297" s="21"/>
      <c r="T297" s="21"/>
      <c r="U297" s="21"/>
      <c r="V297" s="21"/>
    </row>
    <row r="298" spans="1:22" x14ac:dyDescent="0.2">
      <c r="A298" s="28">
        <v>207</v>
      </c>
      <c r="B298" s="28" t="s">
        <v>31</v>
      </c>
      <c r="C298" s="17" t="s">
        <v>88</v>
      </c>
      <c r="D298" s="18">
        <f>SUMIFS('2013Figures'!$J:$J,'2013Figures'!$C:$C,$A298,'2013Figures'!$E:$E,$B$1)</f>
        <v>0</v>
      </c>
      <c r="E298" s="18">
        <f>SUMIFS('2013Figures'!$J:$J,'2013Figures'!$C:$C,$A298,'2013Figures'!$B:$B,"BrokerToCy",'2013Figures'!$G:$G,"E1",'2013Figures'!$E:$E,$B$1)</f>
        <v>0</v>
      </c>
      <c r="F298" s="18">
        <f>SUMIFS('2013Figures'!$J:$J,'2013Figures'!$C:$C,$A298,'2013Figures'!$B:$B,"BrokerToCy",'2013Figures'!$G:$G,"P1",'2013Figures'!$E:$E,$B$1)</f>
        <v>0</v>
      </c>
      <c r="G298" s="18">
        <f>SUMIFS('2013Figures'!$J:$J,'2013Figures'!$C:$C,$A298,'2013Figures'!$B:$B,"CyToBroker",'2013Figures'!$G:$G,"E1",'2013Figures'!$E:$E,$B$1)</f>
        <v>0</v>
      </c>
      <c r="H298" s="18">
        <f>SUMIFS('2013Figures'!$J:$J,'2013Figures'!$C:$C,$A298,'2013Figures'!$B:$B,"CyToBroker",'2013Figures'!$G:$G,"P1",'2013Figures'!$E:$E,$B$1)</f>
        <v>0</v>
      </c>
      <c r="I298" s="28"/>
      <c r="J298" s="17"/>
      <c r="K298" s="28"/>
      <c r="L298" s="50">
        <f>SUMIFS('2012Figures'!$J:$J,'2012Figures'!$C:$C,$A298,'2012Figures'!$E:$E,$B$1)</f>
        <v>0</v>
      </c>
      <c r="M298" s="50">
        <f>SUMIFS('2012Figures'!$J:$J,'2012Figures'!$C:$C,$A298,'2012Figures'!$B:$B,"BrokerToCy",'2012Figures'!$G:$G,"E1",'2012Figures'!$E:$E,$B$1)</f>
        <v>0</v>
      </c>
      <c r="N298" s="50">
        <f>SUMIFS('2012Figures'!$J:$J,'2012Figures'!$C:$C,$A298,'2012Figures'!$B:$B,"BrokerToCy",'2012Figures'!$G:$G,"P1",'2012Figures'!$E:$E,$B$1)</f>
        <v>0</v>
      </c>
      <c r="O298" s="50">
        <f>SUMIFS('2012Figures'!$J:$J,'2012Figures'!$C:$C,$A298,'2012Figures'!$B:$B,"CyToBroker",'2012Figures'!$G:$G,"E1",'2012Figures'!$E:$E,$B$1)</f>
        <v>0</v>
      </c>
      <c r="P298" s="50">
        <f>SUMIFS('2012Figures'!$J:$J,'2012Figures'!$C:$C,$A298,'2012Figures'!$B:$B,"CyToBroker",'2012Figures'!$G:$G,"P1",'2012Figures'!$E:$E,$B$1)</f>
        <v>0</v>
      </c>
      <c r="Q298" s="28"/>
      <c r="R298" s="46" t="str">
        <f t="shared" si="29"/>
        <v/>
      </c>
      <c r="S298" s="46" t="str">
        <f t="shared" si="29"/>
        <v/>
      </c>
      <c r="T298" s="46" t="str">
        <f t="shared" si="29"/>
        <v/>
      </c>
      <c r="U298" s="46" t="str">
        <f t="shared" si="29"/>
        <v/>
      </c>
      <c r="V298" s="46" t="str">
        <f t="shared" si="29"/>
        <v/>
      </c>
    </row>
    <row r="299" spans="1:22" x14ac:dyDescent="0.2">
      <c r="A299" s="1">
        <v>207</v>
      </c>
      <c r="B299" s="1" t="s">
        <v>31</v>
      </c>
      <c r="C299" s="8">
        <v>4</v>
      </c>
      <c r="D299" s="29">
        <f>SUMIFS('2013Figures'!$J:$J,'2013Figures'!$C:$C,$A299,'2013Figures'!$H:$H,$B299,'2013Figures'!$I:$I,$C299,'2013Figures'!$E:$E,$B$1)</f>
        <v>0</v>
      </c>
      <c r="E299" s="9">
        <f>SUMIFS('2013Figures'!$J:$J,'2013Figures'!$C:$C,$A299,'2013Figures'!$H:$H,$B299,'2013Figures'!$I:$I,$C299,'2013Figures'!$B:$B,"BrokerToCy",'2013Figures'!$G:$G,"E1",'2013Figures'!$E:$E,$B$1)</f>
        <v>0</v>
      </c>
      <c r="F299" s="9">
        <f>SUMIFS('2013Figures'!$J:$J,'2013Figures'!$C:$C,$A299,'2013Figures'!$H:$H,$B299,'2013Figures'!$I:$I,$C299,'2013Figures'!$B:$B,"BrokerToCy",'2013Figures'!$G:$G,"P1",'2013Figures'!$E:$E,$B$1)</f>
        <v>0</v>
      </c>
      <c r="G299" s="9">
        <f>SUMIFS('2013Figures'!$J:$J,'2013Figures'!$C:$C,$A299,'2013Figures'!$H:$H,$B299,'2013Figures'!$I:$I,$C299,'2013Figures'!$B:$B,"CyToBroker",'2013Figures'!$G:$G,"E1",'2013Figures'!$E:$E,$B$1)</f>
        <v>0</v>
      </c>
      <c r="H299" s="9">
        <f>SUMIFS('2013Figures'!$J:$J,'2013Figures'!$C:$C,$A299,'2013Figures'!$H:$H,$B299,'2013Figures'!$I:$I,$C299,'2013Figures'!$B:$B,"CyToBroker",'2013Figures'!$G:$G,"P1",'2013Figures'!$E:$E,$B$1)</f>
        <v>0</v>
      </c>
      <c r="J299" s="8" t="s">
        <v>146</v>
      </c>
      <c r="L299" s="42">
        <f>SUMIFS('2012Figures'!$J:$J,'2012Figures'!$C:$C,$A299,'2012Figures'!$H:$H,$B299,'2012Figures'!$I:$I,$C299,'2012Figures'!$E:$E,$B$1)</f>
        <v>0</v>
      </c>
      <c r="M299" s="52">
        <f>SUMIFS('2012Figures'!$J:$J,'2012Figures'!$C:$C,$A299,'2012Figures'!$H:$H,$B299,'2012Figures'!$I:$I,$C299,'2012Figures'!$B:$B,"BrokerToCy",'2012Figures'!$G:$G,"E1",'2012Figures'!$E:$E,$B$1)</f>
        <v>0</v>
      </c>
      <c r="N299" s="52">
        <f>SUMIFS('2012Figures'!$J:$J,'2012Figures'!$C:$C,$A299,'2012Figures'!$H:$H,$B299,'2012Figures'!$I:$I,$C299,'2012Figures'!$B:$B,"BrokerToCy",'2012Figures'!$G:$G,"P1",'2012Figures'!$E:$E,$B$1)</f>
        <v>0</v>
      </c>
      <c r="O299" s="52">
        <f>SUMIFS('2012Figures'!$J:$J,'2012Figures'!$C:$C,$A299,'2012Figures'!$H:$H,$B299,'2012Figures'!$I:$I,$C299,'2012Figures'!$B:$B,"CyToBroker",'2012Figures'!$G:$G,"E1",'2012Figures'!$E:$E,$B$1)</f>
        <v>0</v>
      </c>
      <c r="P299" s="52">
        <f>SUMIFS('2012Figures'!$J:$J,'2012Figures'!$C:$C,$A299,'2012Figures'!$H:$H,$B299,'2012Figures'!$I:$I,$C299,'2012Figures'!$B:$B,"CyToBroker",'2012Figures'!$G:$G,"P1",'2012Figures'!$E:$E,$B$1)</f>
        <v>0</v>
      </c>
      <c r="R299" s="46" t="str">
        <f t="shared" si="29"/>
        <v/>
      </c>
      <c r="S299" s="46" t="str">
        <f t="shared" si="29"/>
        <v/>
      </c>
      <c r="T299" s="46" t="str">
        <f t="shared" si="29"/>
        <v/>
      </c>
      <c r="U299" s="46" t="str">
        <f t="shared" si="29"/>
        <v/>
      </c>
      <c r="V299" s="46" t="str">
        <f t="shared" si="29"/>
        <v/>
      </c>
    </row>
    <row r="300" spans="1:22" x14ac:dyDescent="0.2">
      <c r="A300" s="1">
        <v>207</v>
      </c>
      <c r="B300" s="1" t="s">
        <v>31</v>
      </c>
      <c r="C300" s="8">
        <v>2</v>
      </c>
      <c r="D300" s="29">
        <f>SUMIFS('2013Figures'!$J:$J,'2013Figures'!$C:$C,$A300,'2013Figures'!$H:$H,$B300,'2013Figures'!$I:$I,$C300,'2013Figures'!$E:$E,$B$1)</f>
        <v>0</v>
      </c>
      <c r="E300" s="9">
        <f>SUMIFS('2013Figures'!$J:$J,'2013Figures'!$C:$C,$A300,'2013Figures'!$H:$H,$B300,'2013Figures'!$I:$I,$C300,'2013Figures'!$B:$B,"BrokerToCy",'2013Figures'!$G:$G,"E1",'2013Figures'!$E:$E,$B$1)</f>
        <v>0</v>
      </c>
      <c r="F300" s="9">
        <f>SUMIFS('2013Figures'!$J:$J,'2013Figures'!$C:$C,$A300,'2013Figures'!$H:$H,$B300,'2013Figures'!$I:$I,$C300,'2013Figures'!$B:$B,"BrokerToCy",'2013Figures'!$G:$G,"P1",'2013Figures'!$E:$E,$B$1)</f>
        <v>0</v>
      </c>
      <c r="G300" s="9">
        <f>SUMIFS('2013Figures'!$J:$J,'2013Figures'!$C:$C,$A300,'2013Figures'!$H:$H,$B300,'2013Figures'!$I:$I,$C300,'2013Figures'!$B:$B,"CyToBroker",'2013Figures'!$G:$G,"E1",'2013Figures'!$E:$E,$B$1)</f>
        <v>0</v>
      </c>
      <c r="H300" s="9">
        <f>SUMIFS('2013Figures'!$J:$J,'2013Figures'!$C:$C,$A300,'2013Figures'!$H:$H,$B300,'2013Figures'!$I:$I,$C300,'2013Figures'!$B:$B,"CyToBroker",'2013Figures'!$G:$G,"P1",'2013Figures'!$E:$E,$B$1)</f>
        <v>0</v>
      </c>
      <c r="J300" s="8">
        <v>201401</v>
      </c>
      <c r="L300" s="42">
        <f>SUMIFS('2012Figures'!$J:$J,'2012Figures'!$C:$C,$A300,'2012Figures'!$H:$H,$B300,'2012Figures'!$I:$I,$C300,'2012Figures'!$E:$E,$B$1)</f>
        <v>0</v>
      </c>
      <c r="M300" s="52">
        <f>SUMIFS('2012Figures'!$J:$J,'2012Figures'!$C:$C,$A300,'2012Figures'!$H:$H,$B300,'2012Figures'!$I:$I,$C300,'2012Figures'!$B:$B,"BrokerToCy",'2012Figures'!$G:$G,"E1",'2012Figures'!$E:$E,$B$1)</f>
        <v>0</v>
      </c>
      <c r="N300" s="52">
        <f>SUMIFS('2012Figures'!$J:$J,'2012Figures'!$C:$C,$A300,'2012Figures'!$H:$H,$B300,'2012Figures'!$I:$I,$C300,'2012Figures'!$B:$B,"BrokerToCy",'2012Figures'!$G:$G,"P1",'2012Figures'!$E:$E,$B$1)</f>
        <v>0</v>
      </c>
      <c r="O300" s="52">
        <f>SUMIFS('2012Figures'!$J:$J,'2012Figures'!$C:$C,$A300,'2012Figures'!$H:$H,$B300,'2012Figures'!$I:$I,$C300,'2012Figures'!$B:$B,"CyToBroker",'2012Figures'!$G:$G,"E1",'2012Figures'!$E:$E,$B$1)</f>
        <v>0</v>
      </c>
      <c r="P300" s="52">
        <f>SUMIFS('2012Figures'!$J:$J,'2012Figures'!$C:$C,$A300,'2012Figures'!$H:$H,$B300,'2012Figures'!$I:$I,$C300,'2012Figures'!$B:$B,"CyToBroker",'2012Figures'!$G:$G,"P1",'2012Figures'!$E:$E,$B$1)</f>
        <v>0</v>
      </c>
      <c r="R300" s="46" t="str">
        <f t="shared" si="29"/>
        <v/>
      </c>
      <c r="S300" s="46" t="str">
        <f t="shared" si="29"/>
        <v/>
      </c>
      <c r="T300" s="46" t="str">
        <f t="shared" si="29"/>
        <v/>
      </c>
      <c r="U300" s="46" t="str">
        <f t="shared" si="29"/>
        <v/>
      </c>
      <c r="V300" s="46" t="str">
        <f t="shared" si="29"/>
        <v/>
      </c>
    </row>
    <row r="301" spans="1:22" x14ac:dyDescent="0.2">
      <c r="A301" s="1">
        <v>207</v>
      </c>
      <c r="B301" s="1" t="s">
        <v>31</v>
      </c>
      <c r="C301" s="8">
        <v>1</v>
      </c>
      <c r="D301" s="29">
        <f>SUMIFS('2013Figures'!$J:$J,'2013Figures'!$C:$C,$A301,'2013Figures'!$H:$H,$B301,'2013Figures'!$I:$I,$C301,'2013Figures'!$E:$E,$B$1)</f>
        <v>0</v>
      </c>
      <c r="E301" s="9">
        <f>SUMIFS('2013Figures'!$J:$J,'2013Figures'!$C:$C,$A301,'2013Figures'!$H:$H,$B301,'2013Figures'!$I:$I,$C301,'2013Figures'!$B:$B,"BrokerToCy",'2013Figures'!$G:$G,"E1",'2013Figures'!$E:$E,$B$1)</f>
        <v>0</v>
      </c>
      <c r="F301" s="9">
        <f>SUMIFS('2013Figures'!$J:$J,'2013Figures'!$C:$C,$A301,'2013Figures'!$H:$H,$B301,'2013Figures'!$I:$I,$C301,'2013Figures'!$B:$B,"BrokerToCy",'2013Figures'!$G:$G,"P1",'2013Figures'!$E:$E,$B$1)</f>
        <v>0</v>
      </c>
      <c r="G301" s="9">
        <f>SUMIFS('2013Figures'!$J:$J,'2013Figures'!$C:$C,$A301,'2013Figures'!$H:$H,$B301,'2013Figures'!$I:$I,$C301,'2013Figures'!$B:$B,"CyToBroker",'2013Figures'!$G:$G,"E1",'2013Figures'!$E:$E,$B$1)</f>
        <v>0</v>
      </c>
      <c r="H301" s="9">
        <f>SUMIFS('2013Figures'!$J:$J,'2013Figures'!$C:$C,$A301,'2013Figures'!$H:$H,$B301,'2013Figures'!$I:$I,$C301,'2013Figures'!$B:$B,"CyToBroker",'2013Figures'!$G:$G,"P1",'2013Figures'!$E:$E,$B$1)</f>
        <v>0</v>
      </c>
      <c r="I301" s="30"/>
      <c r="J301" s="31">
        <v>200901</v>
      </c>
      <c r="K301" s="30"/>
      <c r="L301" s="42">
        <f>SUMIFS('2012Figures'!$J:$J,'2012Figures'!$C:$C,$A301,'2012Figures'!$H:$H,$B301,'2012Figures'!$I:$I,$C301,'2012Figures'!$E:$E,$B$1)</f>
        <v>0</v>
      </c>
      <c r="M301" s="52">
        <f>SUMIFS('2012Figures'!$J:$J,'2012Figures'!$C:$C,$A301,'2012Figures'!$H:$H,$B301,'2012Figures'!$I:$I,$C301,'2012Figures'!$B:$B,"BrokerToCy",'2012Figures'!$G:$G,"E1",'2012Figures'!$E:$E,$B$1)</f>
        <v>0</v>
      </c>
      <c r="N301" s="52">
        <f>SUMIFS('2012Figures'!$J:$J,'2012Figures'!$C:$C,$A301,'2012Figures'!$H:$H,$B301,'2012Figures'!$I:$I,$C301,'2012Figures'!$B:$B,"BrokerToCy",'2012Figures'!$G:$G,"P1",'2012Figures'!$E:$E,$B$1)</f>
        <v>0</v>
      </c>
      <c r="O301" s="52">
        <f>SUMIFS('2012Figures'!$J:$J,'2012Figures'!$C:$C,$A301,'2012Figures'!$H:$H,$B301,'2012Figures'!$I:$I,$C301,'2012Figures'!$B:$B,"CyToBroker",'2012Figures'!$G:$G,"E1",'2012Figures'!$E:$E,$B$1)</f>
        <v>0</v>
      </c>
      <c r="P301" s="52">
        <f>SUMIFS('2012Figures'!$J:$J,'2012Figures'!$C:$C,$A301,'2012Figures'!$H:$H,$B301,'2012Figures'!$I:$I,$C301,'2012Figures'!$B:$B,"CyToBroker",'2012Figures'!$G:$G,"P1",'2012Figures'!$E:$E,$B$1)</f>
        <v>0</v>
      </c>
      <c r="Q301" s="30"/>
      <c r="R301" s="46" t="str">
        <f t="shared" si="29"/>
        <v/>
      </c>
      <c r="S301" s="46" t="str">
        <f t="shared" si="29"/>
        <v/>
      </c>
      <c r="T301" s="46" t="str">
        <f t="shared" si="29"/>
        <v/>
      </c>
      <c r="U301" s="46" t="str">
        <f t="shared" si="29"/>
        <v/>
      </c>
      <c r="V301" s="46" t="str">
        <f t="shared" si="29"/>
        <v/>
      </c>
    </row>
    <row r="302" spans="1:22" x14ac:dyDescent="0.2">
      <c r="A302" s="1">
        <v>207</v>
      </c>
      <c r="B302" s="1" t="s">
        <v>31</v>
      </c>
      <c r="D302" s="29">
        <f>SUMIFS('2013Figures'!$J:$J,'2013Figures'!$C:$C,$A302,'2013Figures'!$I:$I,"",'2013Figures'!$E:$E,$B$1)</f>
        <v>0</v>
      </c>
      <c r="E302" s="9">
        <f>SUMIFS('2013Figures'!$J:$J,'2013Figures'!$C:$C,$A302,'2013Figures'!$I:$I,"",'2013Figures'!$B:$B,"BrokerToCy",'2013Figures'!$G:$G,"E1",'2013Figures'!$E:$E,$B$1)</f>
        <v>0</v>
      </c>
      <c r="F302" s="9">
        <f>SUMIFS('2013Figures'!$J:$J,'2013Figures'!$C:$C,$A302,'2013Figures'!$I:$I,"",'2013Figures'!$B:$B,"BrokerToCy",'2013Figures'!$G:$G,"P1",'2013Figures'!$E:$E,$B$1)</f>
        <v>0</v>
      </c>
      <c r="G302" s="9">
        <f>SUMIFS('2013Figures'!$J:$J,'2013Figures'!$C:$C,$A302,'2013Figures'!$I:$I,"",'2013Figures'!$B:$B,"CyToBroker",'2013Figures'!$G:$G,"E1",'2013Figures'!$E:$E,$B$1)</f>
        <v>0</v>
      </c>
      <c r="H302" s="9">
        <f>SUMIFS('2013Figures'!$J:$J,'2013Figures'!$C:$C,$A302,'2013Figures'!$I:$I,"",'2013Figures'!$B:$B,"CyToBroker",'2013Figures'!$G:$G,"P1",'2013Figures'!$E:$E,$B$1)</f>
        <v>0</v>
      </c>
      <c r="J302" s="8" t="s">
        <v>131</v>
      </c>
      <c r="L302" s="42">
        <f>SUMIFS('2012Figures'!$J:$J,'2012Figures'!$C:$C,$A302,'2012Figures'!$I:$I,"",'2012Figures'!$E:$E,$B$1)</f>
        <v>0</v>
      </c>
      <c r="M302" s="52">
        <f>SUMIFS('2012Figures'!$J:$J,'2012Figures'!$C:$C,$A302,'2012Figures'!$I:$I,"",'2012Figures'!$B:$B,"BrokerToCy",'2012Figures'!$G:$G,"E1",'2012Figures'!$E:$E,$B$1)</f>
        <v>0</v>
      </c>
      <c r="N302" s="52">
        <f>SUMIFS('2012Figures'!$J:$J,'2012Figures'!$C:$C,$A302,'2012Figures'!$I:$I,"",'2012Figures'!$B:$B,"BrokerToCy",'2012Figures'!$G:$G,"P1",'2012Figures'!$E:$E,$B$1)</f>
        <v>0</v>
      </c>
      <c r="O302" s="52">
        <f>SUMIFS('2012Figures'!$J:$J,'2012Figures'!$C:$C,$A302,'2012Figures'!$I:$I,"",'2012Figures'!$B:$B,"CyToBroker",'2012Figures'!$G:$G,"E1",'2012Figures'!$E:$E,$B$1)</f>
        <v>0</v>
      </c>
      <c r="P302" s="52">
        <f>SUMIFS('2012Figures'!$J:$J,'2012Figures'!$C:$C,$A302,'2012Figures'!$I:$I,"",'2012Figures'!$B:$B,"CyToBroker",'2012Figures'!$G:$G,"P1",'2012Figures'!$E:$E,$B$1)</f>
        <v>0</v>
      </c>
      <c r="R302" s="46" t="str">
        <f t="shared" si="29"/>
        <v/>
      </c>
      <c r="S302" s="46" t="str">
        <f t="shared" si="29"/>
        <v/>
      </c>
      <c r="T302" s="46" t="str">
        <f t="shared" si="29"/>
        <v/>
      </c>
      <c r="U302" s="46" t="str">
        <f t="shared" si="29"/>
        <v/>
      </c>
      <c r="V302" s="46" t="str">
        <f t="shared" si="29"/>
        <v/>
      </c>
    </row>
    <row r="303" spans="1:22" x14ac:dyDescent="0.2">
      <c r="A303" s="21"/>
      <c r="B303" s="21" t="s">
        <v>92</v>
      </c>
      <c r="C303" s="22"/>
      <c r="D303" s="23">
        <f>SUM(E303:H303)</f>
        <v>0</v>
      </c>
      <c r="E303" s="23">
        <f>SUM(E299:E302)</f>
        <v>0</v>
      </c>
      <c r="F303" s="23">
        <f>SUM(F299:F302)</f>
        <v>0</v>
      </c>
      <c r="G303" s="23">
        <f>SUM(G299:G302)</f>
        <v>0</v>
      </c>
      <c r="H303" s="23">
        <f>SUM(H299:H302)</f>
        <v>0</v>
      </c>
      <c r="I303" s="21"/>
      <c r="J303" s="22"/>
      <c r="K303" s="21"/>
      <c r="L303" s="43">
        <f>SUM(M303:P303)</f>
        <v>0</v>
      </c>
      <c r="M303" s="43">
        <f>SUM(M299:M302)</f>
        <v>0</v>
      </c>
      <c r="N303" s="43">
        <f>SUM(N299:N302)</f>
        <v>0</v>
      </c>
      <c r="O303" s="43">
        <f>SUM(O299:O302)</f>
        <v>0</v>
      </c>
      <c r="P303" s="43">
        <f>SUM(P299:P302)</f>
        <v>0</v>
      </c>
      <c r="Q303" s="21"/>
      <c r="R303" s="21"/>
      <c r="S303" s="21"/>
      <c r="T303" s="21"/>
      <c r="U303" s="21"/>
      <c r="V303" s="21"/>
    </row>
    <row r="304" spans="1:22" x14ac:dyDescent="0.2">
      <c r="A304" s="28">
        <v>210</v>
      </c>
      <c r="B304" s="28" t="s">
        <v>71</v>
      </c>
      <c r="C304" s="17" t="s">
        <v>88</v>
      </c>
      <c r="D304" s="18">
        <f>SUMIFS('2013Figures'!$J:$J,'2013Figures'!$C:$C,$A304,'2013Figures'!$E:$E,$B$1)</f>
        <v>0</v>
      </c>
      <c r="E304" s="18">
        <f>SUMIFS('2013Figures'!$J:$J,'2013Figures'!$C:$C,$A304,'2013Figures'!$B:$B,"BrokerToCy",'2013Figures'!$G:$G,"E1",'2013Figures'!$E:$E,$B$1)</f>
        <v>0</v>
      </c>
      <c r="F304" s="18">
        <f>SUMIFS('2013Figures'!$J:$J,'2013Figures'!$C:$C,$A304,'2013Figures'!$B:$B,"BrokerToCy",'2013Figures'!$G:$G,"P1",'2013Figures'!$E:$E,$B$1)</f>
        <v>0</v>
      </c>
      <c r="G304" s="18">
        <f>SUMIFS('2013Figures'!$J:$J,'2013Figures'!$C:$C,$A304,'2013Figures'!$B:$B,"CyToBroker",'2013Figures'!$G:$G,"E1",'2013Figures'!$E:$E,$B$1)</f>
        <v>0</v>
      </c>
      <c r="H304" s="18">
        <f>SUMIFS('2013Figures'!$J:$J,'2013Figures'!$C:$C,$A304,'2013Figures'!$B:$B,"CyToBroker",'2013Figures'!$G:$G,"P1",'2013Figures'!$E:$E,$B$1)</f>
        <v>0</v>
      </c>
      <c r="I304" s="28"/>
      <c r="J304" s="17"/>
      <c r="K304" s="28"/>
      <c r="L304" s="50">
        <f>SUMIFS('2012Figures'!$J:$J,'2012Figures'!$C:$C,$A304,'2012Figures'!$E:$E,$B$1)</f>
        <v>0</v>
      </c>
      <c r="M304" s="50">
        <f>SUMIFS('2012Figures'!$J:$J,'2012Figures'!$C:$C,$A304,'2012Figures'!$B:$B,"BrokerToCy",'2012Figures'!$G:$G,"E1",'2012Figures'!$E:$E,$B$1)</f>
        <v>0</v>
      </c>
      <c r="N304" s="50">
        <f>SUMIFS('2012Figures'!$J:$J,'2012Figures'!$C:$C,$A304,'2012Figures'!$B:$B,"BrokerToCy",'2012Figures'!$G:$G,"P1",'2012Figures'!$E:$E,$B$1)</f>
        <v>0</v>
      </c>
      <c r="O304" s="50">
        <f>SUMIFS('2012Figures'!$J:$J,'2012Figures'!$C:$C,$A304,'2012Figures'!$B:$B,"CyToBroker",'2012Figures'!$G:$G,"E1",'2012Figures'!$E:$E,$B$1)</f>
        <v>0</v>
      </c>
      <c r="P304" s="50">
        <f>SUMIFS('2012Figures'!$J:$J,'2012Figures'!$C:$C,$A304,'2012Figures'!$B:$B,"CyToBroker",'2012Figures'!$G:$G,"P1",'2012Figures'!$E:$E,$B$1)</f>
        <v>0</v>
      </c>
      <c r="Q304" s="28"/>
      <c r="R304" s="46" t="str">
        <f t="shared" si="29"/>
        <v/>
      </c>
      <c r="S304" s="46" t="str">
        <f t="shared" si="29"/>
        <v/>
      </c>
      <c r="T304" s="46" t="str">
        <f t="shared" si="29"/>
        <v/>
      </c>
      <c r="U304" s="46" t="str">
        <f t="shared" si="29"/>
        <v/>
      </c>
      <c r="V304" s="46" t="str">
        <f t="shared" si="29"/>
        <v/>
      </c>
    </row>
    <row r="305" spans="1:22" x14ac:dyDescent="0.2">
      <c r="A305" s="1">
        <v>210</v>
      </c>
      <c r="B305" s="1" t="s">
        <v>71</v>
      </c>
      <c r="C305" s="8">
        <v>5</v>
      </c>
      <c r="D305" s="29">
        <f>SUMIFS('2013Figures'!$J:$J,'2013Figures'!$C:$C,$A305,'2013Figures'!$H:$H,$B305,'2013Figures'!$I:$I,$C305,'2013Figures'!$E:$E,$B$1)</f>
        <v>0</v>
      </c>
      <c r="E305" s="9">
        <f>SUMIFS('2013Figures'!$J:$J,'2013Figures'!$C:$C,$A305,'2013Figures'!$H:$H,$B305,'2013Figures'!$I:$I,$C305,'2013Figures'!$B:$B,"BrokerToCy",'2013Figures'!$G:$G,"E1",'2013Figures'!$E:$E,$B$1)</f>
        <v>0</v>
      </c>
      <c r="F305" s="9">
        <f>SUMIFS('2013Figures'!$J:$J,'2013Figures'!$C:$C,$A305,'2013Figures'!$H:$H,$B305,'2013Figures'!$I:$I,$C305,'2013Figures'!$B:$B,"BrokerToCy",'2013Figures'!$G:$G,"P1",'2013Figures'!$E:$E,$B$1)</f>
        <v>0</v>
      </c>
      <c r="G305" s="9">
        <f>SUMIFS('2013Figures'!$J:$J,'2013Figures'!$C:$C,$A305,'2013Figures'!$H:$H,$B305,'2013Figures'!$I:$I,$C305,'2013Figures'!$B:$B,"CyToBroker",'2013Figures'!$G:$G,"E1",'2013Figures'!$E:$E,$B$1)</f>
        <v>0</v>
      </c>
      <c r="H305" s="9">
        <f>SUMIFS('2013Figures'!$J:$J,'2013Figures'!$C:$C,$A305,'2013Figures'!$H:$H,$B305,'2013Figures'!$I:$I,$C305,'2013Figures'!$B:$B,"CyToBroker",'2013Figures'!$G:$G,"P1",'2013Figures'!$E:$E,$B$1)</f>
        <v>0</v>
      </c>
      <c r="J305" s="8">
        <v>201501</v>
      </c>
      <c r="L305" s="42">
        <f>SUMIFS('2012Figures'!$J:$J,'2012Figures'!$C:$C,$A305,'2012Figures'!$H:$H,$B305,'2012Figures'!$I:$I,$C305,'2012Figures'!$E:$E,$B$1)</f>
        <v>0</v>
      </c>
      <c r="M305" s="52">
        <f>SUMIFS('2012Figures'!$J:$J,'2012Figures'!$C:$C,$A305,'2012Figures'!$H:$H,$B305,'2012Figures'!$I:$I,$C305,'2012Figures'!$B:$B,"BrokerToCy",'2012Figures'!$G:$G,"E1",'2012Figures'!$E:$E,$B$1)</f>
        <v>0</v>
      </c>
      <c r="N305" s="52">
        <f>SUMIFS('2012Figures'!$J:$J,'2012Figures'!$C:$C,$A305,'2012Figures'!$H:$H,$B305,'2012Figures'!$I:$I,$C305,'2012Figures'!$B:$B,"BrokerToCy",'2012Figures'!$G:$G,"P1",'2012Figures'!$E:$E,$B$1)</f>
        <v>0</v>
      </c>
      <c r="O305" s="52">
        <f>SUMIFS('2012Figures'!$J:$J,'2012Figures'!$C:$C,$A305,'2012Figures'!$H:$H,$B305,'2012Figures'!$I:$I,$C305,'2012Figures'!$B:$B,"CyToBroker",'2012Figures'!$G:$G,"E1",'2012Figures'!$E:$E,$B$1)</f>
        <v>0</v>
      </c>
      <c r="P305" s="52">
        <f>SUMIFS('2012Figures'!$J:$J,'2012Figures'!$C:$C,$A305,'2012Figures'!$H:$H,$B305,'2012Figures'!$I:$I,$C305,'2012Figures'!$B:$B,"CyToBroker",'2012Figures'!$G:$G,"P1",'2012Figures'!$E:$E,$B$1)</f>
        <v>0</v>
      </c>
      <c r="R305" s="46" t="str">
        <f t="shared" si="29"/>
        <v/>
      </c>
      <c r="S305" s="46" t="str">
        <f t="shared" si="29"/>
        <v/>
      </c>
      <c r="T305" s="46" t="str">
        <f t="shared" si="29"/>
        <v/>
      </c>
      <c r="U305" s="46" t="str">
        <f t="shared" si="29"/>
        <v/>
      </c>
      <c r="V305" s="46" t="str">
        <f t="shared" si="29"/>
        <v/>
      </c>
    </row>
    <row r="306" spans="1:22" x14ac:dyDescent="0.2">
      <c r="A306" s="1">
        <v>210</v>
      </c>
      <c r="B306" s="1" t="s">
        <v>71</v>
      </c>
      <c r="C306" s="8">
        <v>4</v>
      </c>
      <c r="D306" s="29">
        <f>SUMIFS('2013Figures'!$J:$J,'2013Figures'!$C:$C,$A306,'2013Figures'!$H:$H,$B306,'2013Figures'!$I:$I,$C306,'2013Figures'!$E:$E,$B$1)</f>
        <v>0</v>
      </c>
      <c r="E306" s="9">
        <f>SUMIFS('2013Figures'!$J:$J,'2013Figures'!$C:$C,$A306,'2013Figures'!$H:$H,$B306,'2013Figures'!$I:$I,$C306,'2013Figures'!$B:$B,"BrokerToCy",'2013Figures'!$G:$G,"E1",'2013Figures'!$E:$E,$B$1)</f>
        <v>0</v>
      </c>
      <c r="F306" s="9">
        <f>SUMIFS('2013Figures'!$J:$J,'2013Figures'!$C:$C,$A306,'2013Figures'!$H:$H,$B306,'2013Figures'!$I:$I,$C306,'2013Figures'!$B:$B,"BrokerToCy",'2013Figures'!$G:$G,"P1",'2013Figures'!$E:$E,$B$1)</f>
        <v>0</v>
      </c>
      <c r="G306" s="9">
        <f>SUMIFS('2013Figures'!$J:$J,'2013Figures'!$C:$C,$A306,'2013Figures'!$H:$H,$B306,'2013Figures'!$I:$I,$C306,'2013Figures'!$B:$B,"CyToBroker",'2013Figures'!$G:$G,"E1",'2013Figures'!$E:$E,$B$1)</f>
        <v>0</v>
      </c>
      <c r="H306" s="9">
        <f>SUMIFS('2013Figures'!$J:$J,'2013Figures'!$C:$C,$A306,'2013Figures'!$H:$H,$B306,'2013Figures'!$I:$I,$C306,'2013Figures'!$B:$B,"CyToBroker",'2013Figures'!$G:$G,"P1",'2013Figures'!$E:$E,$B$1)</f>
        <v>0</v>
      </c>
      <c r="I306" s="30"/>
      <c r="J306" s="31">
        <v>201301</v>
      </c>
      <c r="K306" s="30"/>
      <c r="L306" s="42">
        <f>SUMIFS('2012Figures'!$J:$J,'2012Figures'!$C:$C,$A306,'2012Figures'!$H:$H,$B306,'2012Figures'!$I:$I,$C306,'2012Figures'!$E:$E,$B$1)</f>
        <v>0</v>
      </c>
      <c r="M306" s="52">
        <f>SUMIFS('2012Figures'!$J:$J,'2012Figures'!$C:$C,$A306,'2012Figures'!$H:$H,$B306,'2012Figures'!$I:$I,$C306,'2012Figures'!$B:$B,"BrokerToCy",'2012Figures'!$G:$G,"E1",'2012Figures'!$E:$E,$B$1)</f>
        <v>0</v>
      </c>
      <c r="N306" s="52">
        <f>SUMIFS('2012Figures'!$J:$J,'2012Figures'!$C:$C,$A306,'2012Figures'!$H:$H,$B306,'2012Figures'!$I:$I,$C306,'2012Figures'!$B:$B,"BrokerToCy",'2012Figures'!$G:$G,"P1",'2012Figures'!$E:$E,$B$1)</f>
        <v>0</v>
      </c>
      <c r="O306" s="52">
        <f>SUMIFS('2012Figures'!$J:$J,'2012Figures'!$C:$C,$A306,'2012Figures'!$H:$H,$B306,'2012Figures'!$I:$I,$C306,'2012Figures'!$B:$B,"CyToBroker",'2012Figures'!$G:$G,"E1",'2012Figures'!$E:$E,$B$1)</f>
        <v>0</v>
      </c>
      <c r="P306" s="52">
        <f>SUMIFS('2012Figures'!$J:$J,'2012Figures'!$C:$C,$A306,'2012Figures'!$H:$H,$B306,'2012Figures'!$I:$I,$C306,'2012Figures'!$B:$B,"CyToBroker",'2012Figures'!$G:$G,"P1",'2012Figures'!$E:$E,$B$1)</f>
        <v>0</v>
      </c>
      <c r="Q306" s="30"/>
      <c r="R306" s="46" t="str">
        <f t="shared" si="29"/>
        <v/>
      </c>
      <c r="S306" s="46" t="str">
        <f t="shared" si="29"/>
        <v/>
      </c>
      <c r="T306" s="46" t="str">
        <f t="shared" si="29"/>
        <v/>
      </c>
      <c r="U306" s="46" t="str">
        <f t="shared" si="29"/>
        <v/>
      </c>
      <c r="V306" s="46" t="str">
        <f t="shared" si="29"/>
        <v/>
      </c>
    </row>
    <row r="307" spans="1:22" x14ac:dyDescent="0.2">
      <c r="A307" s="1">
        <v>210</v>
      </c>
      <c r="B307" s="1" t="s">
        <v>71</v>
      </c>
      <c r="C307" s="8">
        <v>3</v>
      </c>
      <c r="D307" s="29">
        <f>SUMIFS('2013Figures'!$J:$J,'2013Figures'!$C:$C,$A307,'2013Figures'!$H:$H,$B307,'2013Figures'!$I:$I,$C307,'2013Figures'!$E:$E,$B$1)</f>
        <v>0</v>
      </c>
      <c r="E307" s="9">
        <f>SUMIFS('2013Figures'!$J:$J,'2013Figures'!$C:$C,$A307,'2013Figures'!$H:$H,$B307,'2013Figures'!$I:$I,$C307,'2013Figures'!$B:$B,"BrokerToCy",'2013Figures'!$G:$G,"E1",'2013Figures'!$E:$E,$B$1)</f>
        <v>0</v>
      </c>
      <c r="F307" s="9">
        <f>SUMIFS('2013Figures'!$J:$J,'2013Figures'!$C:$C,$A307,'2013Figures'!$H:$H,$B307,'2013Figures'!$I:$I,$C307,'2013Figures'!$B:$B,"BrokerToCy",'2013Figures'!$G:$G,"P1",'2013Figures'!$E:$E,$B$1)</f>
        <v>0</v>
      </c>
      <c r="G307" s="9">
        <f>SUMIFS('2013Figures'!$J:$J,'2013Figures'!$C:$C,$A307,'2013Figures'!$H:$H,$B307,'2013Figures'!$I:$I,$C307,'2013Figures'!$B:$B,"CyToBroker",'2013Figures'!$G:$G,"E1",'2013Figures'!$E:$E,$B$1)</f>
        <v>0</v>
      </c>
      <c r="H307" s="9">
        <f>SUMIFS('2013Figures'!$J:$J,'2013Figures'!$C:$C,$A307,'2013Figures'!$H:$H,$B307,'2013Figures'!$I:$I,$C307,'2013Figures'!$B:$B,"CyToBroker",'2013Figures'!$G:$G,"P1",'2013Figures'!$E:$E,$B$1)</f>
        <v>0</v>
      </c>
      <c r="J307" s="8">
        <v>201201</v>
      </c>
      <c r="L307" s="42">
        <f>SUMIFS('2012Figures'!$J:$J,'2012Figures'!$C:$C,$A307,'2012Figures'!$H:$H,$B307,'2012Figures'!$I:$I,$C307,'2012Figures'!$E:$E,$B$1)</f>
        <v>0</v>
      </c>
      <c r="M307" s="52">
        <f>SUMIFS('2012Figures'!$J:$J,'2012Figures'!$C:$C,$A307,'2012Figures'!$H:$H,$B307,'2012Figures'!$I:$I,$C307,'2012Figures'!$B:$B,"BrokerToCy",'2012Figures'!$G:$G,"E1",'2012Figures'!$E:$E,$B$1)</f>
        <v>0</v>
      </c>
      <c r="N307" s="52">
        <f>SUMIFS('2012Figures'!$J:$J,'2012Figures'!$C:$C,$A307,'2012Figures'!$H:$H,$B307,'2012Figures'!$I:$I,$C307,'2012Figures'!$B:$B,"BrokerToCy",'2012Figures'!$G:$G,"P1",'2012Figures'!$E:$E,$B$1)</f>
        <v>0</v>
      </c>
      <c r="O307" s="52">
        <f>SUMIFS('2012Figures'!$J:$J,'2012Figures'!$C:$C,$A307,'2012Figures'!$H:$H,$B307,'2012Figures'!$I:$I,$C307,'2012Figures'!$B:$B,"CyToBroker",'2012Figures'!$G:$G,"E1",'2012Figures'!$E:$E,$B$1)</f>
        <v>0</v>
      </c>
      <c r="P307" s="52">
        <f>SUMIFS('2012Figures'!$J:$J,'2012Figures'!$C:$C,$A307,'2012Figures'!$H:$H,$B307,'2012Figures'!$I:$I,$C307,'2012Figures'!$B:$B,"CyToBroker",'2012Figures'!$G:$G,"P1",'2012Figures'!$E:$E,$B$1)</f>
        <v>0</v>
      </c>
      <c r="R307" s="46" t="str">
        <f t="shared" si="29"/>
        <v/>
      </c>
      <c r="S307" s="46" t="str">
        <f t="shared" si="29"/>
        <v/>
      </c>
      <c r="T307" s="46" t="str">
        <f t="shared" si="29"/>
        <v/>
      </c>
      <c r="U307" s="46" t="str">
        <f t="shared" si="29"/>
        <v/>
      </c>
      <c r="V307" s="46" t="str">
        <f t="shared" si="29"/>
        <v/>
      </c>
    </row>
    <row r="308" spans="1:22" x14ac:dyDescent="0.2">
      <c r="A308" s="1">
        <v>210</v>
      </c>
      <c r="B308" s="1" t="s">
        <v>71</v>
      </c>
      <c r="C308" s="8">
        <v>2</v>
      </c>
      <c r="D308" s="29">
        <f>SUMIFS('2013Figures'!$J:$J,'2013Figures'!$C:$C,$A308,'2013Figures'!$H:$H,$B308,'2013Figures'!$I:$I,$C308,'2013Figures'!$E:$E,$B$1)</f>
        <v>0</v>
      </c>
      <c r="E308" s="9">
        <f>SUMIFS('2013Figures'!$J:$J,'2013Figures'!$C:$C,$A308,'2013Figures'!$H:$H,$B308,'2013Figures'!$I:$I,$C308,'2013Figures'!$B:$B,"BrokerToCy",'2013Figures'!$G:$G,"E1",'2013Figures'!$E:$E,$B$1)</f>
        <v>0</v>
      </c>
      <c r="F308" s="9">
        <f>SUMIFS('2013Figures'!$J:$J,'2013Figures'!$C:$C,$A308,'2013Figures'!$H:$H,$B308,'2013Figures'!$I:$I,$C308,'2013Figures'!$B:$B,"BrokerToCy",'2013Figures'!$G:$G,"P1",'2013Figures'!$E:$E,$B$1)</f>
        <v>0</v>
      </c>
      <c r="G308" s="9">
        <f>SUMIFS('2013Figures'!$J:$J,'2013Figures'!$C:$C,$A308,'2013Figures'!$H:$H,$B308,'2013Figures'!$I:$I,$C308,'2013Figures'!$B:$B,"CyToBroker",'2013Figures'!$G:$G,"E1",'2013Figures'!$E:$E,$B$1)</f>
        <v>0</v>
      </c>
      <c r="H308" s="9">
        <f>SUMIFS('2013Figures'!$J:$J,'2013Figures'!$C:$C,$A308,'2013Figures'!$H:$H,$B308,'2013Figures'!$I:$I,$C308,'2013Figures'!$B:$B,"CyToBroker",'2013Figures'!$G:$G,"P1",'2013Figures'!$E:$E,$B$1)</f>
        <v>0</v>
      </c>
      <c r="J308" s="8">
        <v>201101</v>
      </c>
      <c r="L308" s="42">
        <f>SUMIFS('2012Figures'!$J:$J,'2012Figures'!$C:$C,$A308,'2012Figures'!$H:$H,$B308,'2012Figures'!$I:$I,$C308,'2012Figures'!$E:$E,$B$1)</f>
        <v>0</v>
      </c>
      <c r="M308" s="52">
        <f>SUMIFS('2012Figures'!$J:$J,'2012Figures'!$C:$C,$A308,'2012Figures'!$H:$H,$B308,'2012Figures'!$I:$I,$C308,'2012Figures'!$B:$B,"BrokerToCy",'2012Figures'!$G:$G,"E1",'2012Figures'!$E:$E,$B$1)</f>
        <v>0</v>
      </c>
      <c r="N308" s="52">
        <f>SUMIFS('2012Figures'!$J:$J,'2012Figures'!$C:$C,$A308,'2012Figures'!$H:$H,$B308,'2012Figures'!$I:$I,$C308,'2012Figures'!$B:$B,"BrokerToCy",'2012Figures'!$G:$G,"P1",'2012Figures'!$E:$E,$B$1)</f>
        <v>0</v>
      </c>
      <c r="O308" s="52">
        <f>SUMIFS('2012Figures'!$J:$J,'2012Figures'!$C:$C,$A308,'2012Figures'!$H:$H,$B308,'2012Figures'!$I:$I,$C308,'2012Figures'!$B:$B,"CyToBroker",'2012Figures'!$G:$G,"E1",'2012Figures'!$E:$E,$B$1)</f>
        <v>0</v>
      </c>
      <c r="P308" s="52">
        <f>SUMIFS('2012Figures'!$J:$J,'2012Figures'!$C:$C,$A308,'2012Figures'!$H:$H,$B308,'2012Figures'!$I:$I,$C308,'2012Figures'!$B:$B,"CyToBroker",'2012Figures'!$G:$G,"P1",'2012Figures'!$E:$E,$B$1)</f>
        <v>0</v>
      </c>
      <c r="R308" s="46" t="str">
        <f t="shared" si="29"/>
        <v/>
      </c>
      <c r="S308" s="46" t="str">
        <f t="shared" si="29"/>
        <v/>
      </c>
      <c r="T308" s="46" t="str">
        <f t="shared" si="29"/>
        <v/>
      </c>
      <c r="U308" s="46" t="str">
        <f t="shared" si="29"/>
        <v/>
      </c>
      <c r="V308" s="46" t="str">
        <f t="shared" si="29"/>
        <v/>
      </c>
    </row>
    <row r="309" spans="1:22" x14ac:dyDescent="0.2">
      <c r="A309" s="1">
        <v>210</v>
      </c>
      <c r="B309" s="1" t="s">
        <v>71</v>
      </c>
      <c r="C309" s="8">
        <v>1</v>
      </c>
      <c r="D309" s="29">
        <f>SUMIFS('2013Figures'!$J:$J,'2013Figures'!$C:$C,$A309,'2013Figures'!$H:$H,$B309,'2013Figures'!$I:$I,$C309,'2013Figures'!$E:$E,$B$1)</f>
        <v>0</v>
      </c>
      <c r="E309" s="9">
        <f>SUMIFS('2013Figures'!$J:$J,'2013Figures'!$C:$C,$A309,'2013Figures'!$H:$H,$B309,'2013Figures'!$I:$I,$C309,'2013Figures'!$B:$B,"BrokerToCy",'2013Figures'!$G:$G,"E1",'2013Figures'!$E:$E,$B$1)</f>
        <v>0</v>
      </c>
      <c r="F309" s="9">
        <f>SUMIFS('2013Figures'!$J:$J,'2013Figures'!$C:$C,$A309,'2013Figures'!$H:$H,$B309,'2013Figures'!$I:$I,$C309,'2013Figures'!$B:$B,"BrokerToCy",'2013Figures'!$G:$G,"P1",'2013Figures'!$E:$E,$B$1)</f>
        <v>0</v>
      </c>
      <c r="G309" s="9">
        <f>SUMIFS('2013Figures'!$J:$J,'2013Figures'!$C:$C,$A309,'2013Figures'!$H:$H,$B309,'2013Figures'!$I:$I,$C309,'2013Figures'!$B:$B,"CyToBroker",'2013Figures'!$G:$G,"E1",'2013Figures'!$E:$E,$B$1)</f>
        <v>0</v>
      </c>
      <c r="H309" s="9">
        <f>SUMIFS('2013Figures'!$J:$J,'2013Figures'!$C:$C,$A309,'2013Figures'!$H:$H,$B309,'2013Figures'!$I:$I,$C309,'2013Figures'!$B:$B,"CyToBroker",'2013Figures'!$G:$G,"P1",'2013Figures'!$E:$E,$B$1)</f>
        <v>0</v>
      </c>
      <c r="J309" s="8">
        <v>200901</v>
      </c>
      <c r="L309" s="42">
        <f>SUMIFS('2012Figures'!$J:$J,'2012Figures'!$C:$C,$A309,'2012Figures'!$H:$H,$B309,'2012Figures'!$I:$I,$C309,'2012Figures'!$E:$E,$B$1)</f>
        <v>0</v>
      </c>
      <c r="M309" s="52">
        <f>SUMIFS('2012Figures'!$J:$J,'2012Figures'!$C:$C,$A309,'2012Figures'!$H:$H,$B309,'2012Figures'!$I:$I,$C309,'2012Figures'!$B:$B,"BrokerToCy",'2012Figures'!$G:$G,"E1",'2012Figures'!$E:$E,$B$1)</f>
        <v>0</v>
      </c>
      <c r="N309" s="52">
        <f>SUMIFS('2012Figures'!$J:$J,'2012Figures'!$C:$C,$A309,'2012Figures'!$H:$H,$B309,'2012Figures'!$I:$I,$C309,'2012Figures'!$B:$B,"BrokerToCy",'2012Figures'!$G:$G,"P1",'2012Figures'!$E:$E,$B$1)</f>
        <v>0</v>
      </c>
      <c r="O309" s="52">
        <f>SUMIFS('2012Figures'!$J:$J,'2012Figures'!$C:$C,$A309,'2012Figures'!$H:$H,$B309,'2012Figures'!$I:$I,$C309,'2012Figures'!$B:$B,"CyToBroker",'2012Figures'!$G:$G,"E1",'2012Figures'!$E:$E,$B$1)</f>
        <v>0</v>
      </c>
      <c r="P309" s="52">
        <f>SUMIFS('2012Figures'!$J:$J,'2012Figures'!$C:$C,$A309,'2012Figures'!$H:$H,$B309,'2012Figures'!$I:$I,$C309,'2012Figures'!$B:$B,"CyToBroker",'2012Figures'!$G:$G,"P1",'2012Figures'!$E:$E,$B$1)</f>
        <v>0</v>
      </c>
      <c r="R309" s="46" t="str">
        <f t="shared" si="29"/>
        <v/>
      </c>
      <c r="S309" s="46" t="str">
        <f t="shared" si="29"/>
        <v/>
      </c>
      <c r="T309" s="46" t="str">
        <f t="shared" si="29"/>
        <v/>
      </c>
      <c r="U309" s="46" t="str">
        <f t="shared" si="29"/>
        <v/>
      </c>
      <c r="V309" s="46" t="str">
        <f t="shared" si="29"/>
        <v/>
      </c>
    </row>
    <row r="310" spans="1:22" x14ac:dyDescent="0.2">
      <c r="A310" s="1">
        <v>210</v>
      </c>
      <c r="B310" s="1" t="s">
        <v>71</v>
      </c>
      <c r="D310" s="29">
        <f>SUMIFS('2013Figures'!$J:$J,'2013Figures'!$C:$C,$A310,'2013Figures'!$I:$I,"",'2013Figures'!$E:$E,$B$1)</f>
        <v>0</v>
      </c>
      <c r="E310" s="9">
        <f>SUMIFS('2013Figures'!$J:$J,'2013Figures'!$C:$C,$A310,'2013Figures'!$I:$I,"",'2013Figures'!$B:$B,"BrokerToCy",'2013Figures'!$G:$G,"E1",'2013Figures'!$E:$E,$B$1)</f>
        <v>0</v>
      </c>
      <c r="F310" s="9">
        <f>SUMIFS('2013Figures'!$J:$J,'2013Figures'!$C:$C,$A310,'2013Figures'!$I:$I,"",'2013Figures'!$B:$B,"BrokerToCy",'2013Figures'!$G:$G,"P1",'2013Figures'!$E:$E,$B$1)</f>
        <v>0</v>
      </c>
      <c r="G310" s="9">
        <f>SUMIFS('2013Figures'!$J:$J,'2013Figures'!$C:$C,$A310,'2013Figures'!$I:$I,"",'2013Figures'!$B:$B,"CyToBroker",'2013Figures'!$G:$G,"E1",'2013Figures'!$E:$E,$B$1)</f>
        <v>0</v>
      </c>
      <c r="H310" s="9">
        <f>SUMIFS('2013Figures'!$J:$J,'2013Figures'!$C:$C,$A310,'2013Figures'!$I:$I,"",'2013Figures'!$B:$B,"CyToBroker",'2013Figures'!$G:$G,"P1",'2013Figures'!$E:$E,$B$1)</f>
        <v>0</v>
      </c>
      <c r="J310" s="8" t="s">
        <v>131</v>
      </c>
      <c r="L310" s="42">
        <f>SUMIFS('2012Figures'!$J:$J,'2012Figures'!$C:$C,$A310,'2012Figures'!$I:$I,"",'2012Figures'!$E:$E,$B$1)</f>
        <v>0</v>
      </c>
      <c r="M310" s="52">
        <f>SUMIFS('2012Figures'!$J:$J,'2012Figures'!$C:$C,$A310,'2012Figures'!$I:$I,"",'2012Figures'!$B:$B,"BrokerToCy",'2012Figures'!$G:$G,"E1",'2012Figures'!$E:$E,$B$1)</f>
        <v>0</v>
      </c>
      <c r="N310" s="52">
        <f>SUMIFS('2012Figures'!$J:$J,'2012Figures'!$C:$C,$A310,'2012Figures'!$I:$I,"",'2012Figures'!$B:$B,"BrokerToCy",'2012Figures'!$G:$G,"P1",'2012Figures'!$E:$E,$B$1)</f>
        <v>0</v>
      </c>
      <c r="O310" s="52">
        <f>SUMIFS('2012Figures'!$J:$J,'2012Figures'!$C:$C,$A310,'2012Figures'!$I:$I,"",'2012Figures'!$B:$B,"CyToBroker",'2012Figures'!$G:$G,"E1",'2012Figures'!$E:$E,$B$1)</f>
        <v>0</v>
      </c>
      <c r="P310" s="52">
        <f>SUMIFS('2012Figures'!$J:$J,'2012Figures'!$C:$C,$A310,'2012Figures'!$I:$I,"",'2012Figures'!$B:$B,"CyToBroker",'2012Figures'!$G:$G,"P1",'2012Figures'!$E:$E,$B$1)</f>
        <v>0</v>
      </c>
      <c r="R310" s="46" t="str">
        <f t="shared" si="29"/>
        <v/>
      </c>
      <c r="S310" s="46" t="str">
        <f t="shared" si="29"/>
        <v/>
      </c>
      <c r="T310" s="46" t="str">
        <f t="shared" si="29"/>
        <v/>
      </c>
      <c r="U310" s="46" t="str">
        <f t="shared" si="29"/>
        <v/>
      </c>
      <c r="V310" s="46" t="str">
        <f t="shared" si="29"/>
        <v/>
      </c>
    </row>
    <row r="311" spans="1:22" x14ac:dyDescent="0.2">
      <c r="A311" s="21"/>
      <c r="B311" s="21" t="s">
        <v>92</v>
      </c>
      <c r="C311" s="22"/>
      <c r="D311" s="23">
        <f>SUM(E311:H311)</f>
        <v>0</v>
      </c>
      <c r="E311" s="23">
        <f>SUM(E305:E310)</f>
        <v>0</v>
      </c>
      <c r="F311" s="23">
        <f>SUM(F305:F310)</f>
        <v>0</v>
      </c>
      <c r="G311" s="23">
        <f>SUM(G305:G310)</f>
        <v>0</v>
      </c>
      <c r="H311" s="23">
        <f>SUM(H305:H310)</f>
        <v>0</v>
      </c>
      <c r="I311" s="21"/>
      <c r="J311" s="22"/>
      <c r="K311" s="21"/>
      <c r="L311" s="43">
        <f>SUM(M311:P311)</f>
        <v>0</v>
      </c>
      <c r="M311" s="43">
        <f>SUM(M305:M310)</f>
        <v>0</v>
      </c>
      <c r="N311" s="43">
        <f>SUM(N305:N310)</f>
        <v>0</v>
      </c>
      <c r="O311" s="43">
        <f>SUM(O305:O310)</f>
        <v>0</v>
      </c>
      <c r="P311" s="43">
        <f>SUM(P305:P310)</f>
        <v>0</v>
      </c>
      <c r="Q311" s="21"/>
      <c r="R311" s="21"/>
      <c r="S311" s="21"/>
      <c r="T311" s="21"/>
      <c r="U311" s="21"/>
      <c r="V311" s="21"/>
    </row>
    <row r="312" spans="1:22" x14ac:dyDescent="0.2">
      <c r="A312" s="28">
        <v>211</v>
      </c>
      <c r="B312" s="28" t="s">
        <v>73</v>
      </c>
      <c r="C312" s="17" t="s">
        <v>88</v>
      </c>
      <c r="D312" s="18">
        <f>SUMIFS('2013Figures'!$J:$J,'2013Figures'!$C:$C,$A312,'2013Figures'!$E:$E,$B$1)</f>
        <v>0</v>
      </c>
      <c r="E312" s="18">
        <f>SUMIFS('2013Figures'!$J:$J,'2013Figures'!$C:$C,$A312,'2013Figures'!$B:$B,"BrokerToCy",'2013Figures'!$G:$G,"E1",'2013Figures'!$E:$E,$B$1)</f>
        <v>0</v>
      </c>
      <c r="F312" s="18">
        <f>SUMIFS('2013Figures'!$J:$J,'2013Figures'!$C:$C,$A312,'2013Figures'!$B:$B,"BrokerToCy",'2013Figures'!$G:$G,"P1",'2013Figures'!$E:$E,$B$1)</f>
        <v>0</v>
      </c>
      <c r="G312" s="18">
        <f>SUMIFS('2013Figures'!$J:$J,'2013Figures'!$C:$C,$A312,'2013Figures'!$B:$B,"CyToBroker",'2013Figures'!$G:$G,"E1",'2013Figures'!$E:$E,$B$1)</f>
        <v>0</v>
      </c>
      <c r="H312" s="18">
        <f>SUMIFS('2013Figures'!$J:$J,'2013Figures'!$C:$C,$A312,'2013Figures'!$B:$B,"CyToBroker",'2013Figures'!$G:$G,"P1",'2013Figures'!$E:$E,$B$1)</f>
        <v>0</v>
      </c>
      <c r="I312" s="28"/>
      <c r="J312" s="17"/>
      <c r="K312" s="28"/>
      <c r="L312" s="50">
        <f>SUMIFS('2012Figures'!$J:$J,'2012Figures'!$C:$C,$A312,'2012Figures'!$E:$E,$B$1)</f>
        <v>0</v>
      </c>
      <c r="M312" s="50">
        <f>SUMIFS('2012Figures'!$J:$J,'2012Figures'!$C:$C,$A312,'2012Figures'!$B:$B,"BrokerToCy",'2012Figures'!$G:$G,"E1",'2012Figures'!$E:$E,$B$1)</f>
        <v>0</v>
      </c>
      <c r="N312" s="50">
        <f>SUMIFS('2012Figures'!$J:$J,'2012Figures'!$C:$C,$A312,'2012Figures'!$B:$B,"BrokerToCy",'2012Figures'!$G:$G,"P1",'2012Figures'!$E:$E,$B$1)</f>
        <v>0</v>
      </c>
      <c r="O312" s="50">
        <f>SUMIFS('2012Figures'!$J:$J,'2012Figures'!$C:$C,$A312,'2012Figures'!$B:$B,"CyToBroker",'2012Figures'!$G:$G,"E1",'2012Figures'!$E:$E,$B$1)</f>
        <v>0</v>
      </c>
      <c r="P312" s="50">
        <f>SUMIFS('2012Figures'!$J:$J,'2012Figures'!$C:$C,$A312,'2012Figures'!$B:$B,"CyToBroker",'2012Figures'!$G:$G,"P1",'2012Figures'!$E:$E,$B$1)</f>
        <v>0</v>
      </c>
      <c r="Q312" s="28"/>
      <c r="R312" s="46" t="str">
        <f t="shared" si="29"/>
        <v/>
      </c>
      <c r="S312" s="46" t="str">
        <f t="shared" si="29"/>
        <v/>
      </c>
      <c r="T312" s="46" t="str">
        <f t="shared" si="29"/>
        <v/>
      </c>
      <c r="U312" s="46" t="str">
        <f t="shared" si="29"/>
        <v/>
      </c>
      <c r="V312" s="46" t="str">
        <f t="shared" si="29"/>
        <v/>
      </c>
    </row>
    <row r="313" spans="1:22" x14ac:dyDescent="0.2">
      <c r="A313" s="1">
        <v>211</v>
      </c>
      <c r="B313" s="1" t="s">
        <v>73</v>
      </c>
      <c r="C313" s="8">
        <v>5</v>
      </c>
      <c r="D313" s="29">
        <f>SUMIFS('2013Figures'!$J:$J,'2013Figures'!$C:$C,$A313,'2013Figures'!$H:$H,$B313,'2013Figures'!$I:$I,$C313,'2013Figures'!$E:$E,$B$1)</f>
        <v>0</v>
      </c>
      <c r="E313" s="9">
        <f>SUMIFS('2013Figures'!$J:$J,'2013Figures'!$C:$C,$A313,'2013Figures'!$H:$H,$B313,'2013Figures'!$I:$I,$C313,'2013Figures'!$B:$B,"BrokerToCy",'2013Figures'!$G:$G,"E1",'2013Figures'!$E:$E,$B$1)</f>
        <v>0</v>
      </c>
      <c r="F313" s="9">
        <f>SUMIFS('2013Figures'!$J:$J,'2013Figures'!$C:$C,$A313,'2013Figures'!$H:$H,$B313,'2013Figures'!$I:$I,$C313,'2013Figures'!$B:$B,"BrokerToCy",'2013Figures'!$G:$G,"P1",'2013Figures'!$E:$E,$B$1)</f>
        <v>0</v>
      </c>
      <c r="G313" s="9">
        <f>SUMIFS('2013Figures'!$J:$J,'2013Figures'!$C:$C,$A313,'2013Figures'!$H:$H,$B313,'2013Figures'!$I:$I,$C313,'2013Figures'!$B:$B,"CyToBroker",'2013Figures'!$G:$G,"E1",'2013Figures'!$E:$E,$B$1)</f>
        <v>0</v>
      </c>
      <c r="H313" s="9">
        <f>SUMIFS('2013Figures'!$J:$J,'2013Figures'!$C:$C,$A313,'2013Figures'!$H:$H,$B313,'2013Figures'!$I:$I,$C313,'2013Figures'!$B:$B,"CyToBroker",'2013Figures'!$G:$G,"P1",'2013Figures'!$E:$E,$B$1)</f>
        <v>0</v>
      </c>
      <c r="J313" s="8">
        <v>201501</v>
      </c>
      <c r="L313" s="42">
        <f>SUMIFS('2012Figures'!$J:$J,'2012Figures'!$C:$C,$A313,'2012Figures'!$H:$H,$B313,'2012Figures'!$I:$I,$C313,'2012Figures'!$E:$E,$B$1)</f>
        <v>0</v>
      </c>
      <c r="M313" s="52">
        <f>SUMIFS('2012Figures'!$J:$J,'2012Figures'!$C:$C,$A313,'2012Figures'!$H:$H,$B313,'2012Figures'!$I:$I,$C313,'2012Figures'!$B:$B,"BrokerToCy",'2012Figures'!$G:$G,"E1",'2012Figures'!$E:$E,$B$1)</f>
        <v>0</v>
      </c>
      <c r="N313" s="52">
        <f>SUMIFS('2012Figures'!$J:$J,'2012Figures'!$C:$C,$A313,'2012Figures'!$H:$H,$B313,'2012Figures'!$I:$I,$C313,'2012Figures'!$B:$B,"BrokerToCy",'2012Figures'!$G:$G,"P1",'2012Figures'!$E:$E,$B$1)</f>
        <v>0</v>
      </c>
      <c r="O313" s="52">
        <f>SUMIFS('2012Figures'!$J:$J,'2012Figures'!$C:$C,$A313,'2012Figures'!$H:$H,$B313,'2012Figures'!$I:$I,$C313,'2012Figures'!$B:$B,"CyToBroker",'2012Figures'!$G:$G,"E1",'2012Figures'!$E:$E,$B$1)</f>
        <v>0</v>
      </c>
      <c r="P313" s="52">
        <f>SUMIFS('2012Figures'!$J:$J,'2012Figures'!$C:$C,$A313,'2012Figures'!$H:$H,$B313,'2012Figures'!$I:$I,$C313,'2012Figures'!$B:$B,"CyToBroker",'2012Figures'!$G:$G,"P1",'2012Figures'!$E:$E,$B$1)</f>
        <v>0</v>
      </c>
      <c r="R313" s="46" t="str">
        <f t="shared" si="29"/>
        <v/>
      </c>
      <c r="S313" s="46" t="str">
        <f t="shared" si="29"/>
        <v/>
      </c>
      <c r="T313" s="46" t="str">
        <f t="shared" si="29"/>
        <v/>
      </c>
      <c r="U313" s="46" t="str">
        <f t="shared" si="29"/>
        <v/>
      </c>
      <c r="V313" s="46" t="str">
        <f t="shared" si="29"/>
        <v/>
      </c>
    </row>
    <row r="314" spans="1:22" x14ac:dyDescent="0.2">
      <c r="A314" s="1">
        <v>211</v>
      </c>
      <c r="B314" s="1" t="s">
        <v>73</v>
      </c>
      <c r="C314" s="8">
        <v>4</v>
      </c>
      <c r="D314" s="29">
        <f>SUMIFS('2013Figures'!$J:$J,'2013Figures'!$C:$C,$A314,'2013Figures'!$H:$H,$B314,'2013Figures'!$I:$I,$C314,'2013Figures'!$E:$E,$B$1)</f>
        <v>0</v>
      </c>
      <c r="E314" s="9">
        <f>SUMIFS('2013Figures'!$J:$J,'2013Figures'!$C:$C,$A314,'2013Figures'!$H:$H,$B314,'2013Figures'!$I:$I,$C314,'2013Figures'!$B:$B,"BrokerToCy",'2013Figures'!$G:$G,"E1",'2013Figures'!$E:$E,$B$1)</f>
        <v>0</v>
      </c>
      <c r="F314" s="9">
        <f>SUMIFS('2013Figures'!$J:$J,'2013Figures'!$C:$C,$A314,'2013Figures'!$H:$H,$B314,'2013Figures'!$I:$I,$C314,'2013Figures'!$B:$B,"BrokerToCy",'2013Figures'!$G:$G,"P1",'2013Figures'!$E:$E,$B$1)</f>
        <v>0</v>
      </c>
      <c r="G314" s="9">
        <f>SUMIFS('2013Figures'!$J:$J,'2013Figures'!$C:$C,$A314,'2013Figures'!$H:$H,$B314,'2013Figures'!$I:$I,$C314,'2013Figures'!$B:$B,"CyToBroker",'2013Figures'!$G:$G,"E1",'2013Figures'!$E:$E,$B$1)</f>
        <v>0</v>
      </c>
      <c r="H314" s="9">
        <f>SUMIFS('2013Figures'!$J:$J,'2013Figures'!$C:$C,$A314,'2013Figures'!$H:$H,$B314,'2013Figures'!$I:$I,$C314,'2013Figures'!$B:$B,"CyToBroker",'2013Figures'!$G:$G,"P1",'2013Figures'!$E:$E,$B$1)</f>
        <v>0</v>
      </c>
      <c r="I314" s="30"/>
      <c r="J314" s="31">
        <v>201301</v>
      </c>
      <c r="K314" s="30"/>
      <c r="L314" s="42">
        <f>SUMIFS('2012Figures'!$J:$J,'2012Figures'!$C:$C,$A314,'2012Figures'!$H:$H,$B314,'2012Figures'!$I:$I,$C314,'2012Figures'!$E:$E,$B$1)</f>
        <v>0</v>
      </c>
      <c r="M314" s="52">
        <f>SUMIFS('2012Figures'!$J:$J,'2012Figures'!$C:$C,$A314,'2012Figures'!$H:$H,$B314,'2012Figures'!$I:$I,$C314,'2012Figures'!$B:$B,"BrokerToCy",'2012Figures'!$G:$G,"E1",'2012Figures'!$E:$E,$B$1)</f>
        <v>0</v>
      </c>
      <c r="N314" s="52">
        <f>SUMIFS('2012Figures'!$J:$J,'2012Figures'!$C:$C,$A314,'2012Figures'!$H:$H,$B314,'2012Figures'!$I:$I,$C314,'2012Figures'!$B:$B,"BrokerToCy",'2012Figures'!$G:$G,"P1",'2012Figures'!$E:$E,$B$1)</f>
        <v>0</v>
      </c>
      <c r="O314" s="52">
        <f>SUMIFS('2012Figures'!$J:$J,'2012Figures'!$C:$C,$A314,'2012Figures'!$H:$H,$B314,'2012Figures'!$I:$I,$C314,'2012Figures'!$B:$B,"CyToBroker",'2012Figures'!$G:$G,"E1",'2012Figures'!$E:$E,$B$1)</f>
        <v>0</v>
      </c>
      <c r="P314" s="52">
        <f>SUMIFS('2012Figures'!$J:$J,'2012Figures'!$C:$C,$A314,'2012Figures'!$H:$H,$B314,'2012Figures'!$I:$I,$C314,'2012Figures'!$B:$B,"CyToBroker",'2012Figures'!$G:$G,"P1",'2012Figures'!$E:$E,$B$1)</f>
        <v>0</v>
      </c>
      <c r="Q314" s="30"/>
      <c r="R314" s="46" t="str">
        <f t="shared" si="29"/>
        <v/>
      </c>
      <c r="S314" s="46" t="str">
        <f t="shared" si="29"/>
        <v/>
      </c>
      <c r="T314" s="46" t="str">
        <f t="shared" si="29"/>
        <v/>
      </c>
      <c r="U314" s="46" t="str">
        <f t="shared" si="29"/>
        <v/>
      </c>
      <c r="V314" s="46" t="str">
        <f t="shared" si="29"/>
        <v/>
      </c>
    </row>
    <row r="315" spans="1:22" x14ac:dyDescent="0.2">
      <c r="A315" s="1">
        <v>211</v>
      </c>
      <c r="B315" s="1" t="s">
        <v>73</v>
      </c>
      <c r="C315" s="8">
        <v>3</v>
      </c>
      <c r="D315" s="29">
        <f>SUMIFS('2013Figures'!$J:$J,'2013Figures'!$C:$C,$A315,'2013Figures'!$H:$H,$B315,'2013Figures'!$I:$I,$C315,'2013Figures'!$E:$E,$B$1)</f>
        <v>0</v>
      </c>
      <c r="E315" s="9">
        <f>SUMIFS('2013Figures'!$J:$J,'2013Figures'!$C:$C,$A315,'2013Figures'!$H:$H,$B315,'2013Figures'!$I:$I,$C315,'2013Figures'!$B:$B,"BrokerToCy",'2013Figures'!$G:$G,"E1",'2013Figures'!$E:$E,$B$1)</f>
        <v>0</v>
      </c>
      <c r="F315" s="9">
        <f>SUMIFS('2013Figures'!$J:$J,'2013Figures'!$C:$C,$A315,'2013Figures'!$H:$H,$B315,'2013Figures'!$I:$I,$C315,'2013Figures'!$B:$B,"BrokerToCy",'2013Figures'!$G:$G,"P1",'2013Figures'!$E:$E,$B$1)</f>
        <v>0</v>
      </c>
      <c r="G315" s="9">
        <f>SUMIFS('2013Figures'!$J:$J,'2013Figures'!$C:$C,$A315,'2013Figures'!$H:$H,$B315,'2013Figures'!$I:$I,$C315,'2013Figures'!$B:$B,"CyToBroker",'2013Figures'!$G:$G,"E1",'2013Figures'!$E:$E,$B$1)</f>
        <v>0</v>
      </c>
      <c r="H315" s="9">
        <f>SUMIFS('2013Figures'!$J:$J,'2013Figures'!$C:$C,$A315,'2013Figures'!$H:$H,$B315,'2013Figures'!$I:$I,$C315,'2013Figures'!$B:$B,"CyToBroker",'2013Figures'!$G:$G,"P1",'2013Figures'!$E:$E,$B$1)</f>
        <v>0</v>
      </c>
      <c r="J315" s="8">
        <v>201201</v>
      </c>
      <c r="L315" s="42">
        <f>SUMIFS('2012Figures'!$J:$J,'2012Figures'!$C:$C,$A315,'2012Figures'!$H:$H,$B315,'2012Figures'!$I:$I,$C315,'2012Figures'!$E:$E,$B$1)</f>
        <v>0</v>
      </c>
      <c r="M315" s="52">
        <f>SUMIFS('2012Figures'!$J:$J,'2012Figures'!$C:$C,$A315,'2012Figures'!$H:$H,$B315,'2012Figures'!$I:$I,$C315,'2012Figures'!$B:$B,"BrokerToCy",'2012Figures'!$G:$G,"E1",'2012Figures'!$E:$E,$B$1)</f>
        <v>0</v>
      </c>
      <c r="N315" s="52">
        <f>SUMIFS('2012Figures'!$J:$J,'2012Figures'!$C:$C,$A315,'2012Figures'!$H:$H,$B315,'2012Figures'!$I:$I,$C315,'2012Figures'!$B:$B,"BrokerToCy",'2012Figures'!$G:$G,"P1",'2012Figures'!$E:$E,$B$1)</f>
        <v>0</v>
      </c>
      <c r="O315" s="52">
        <f>SUMIFS('2012Figures'!$J:$J,'2012Figures'!$C:$C,$A315,'2012Figures'!$H:$H,$B315,'2012Figures'!$I:$I,$C315,'2012Figures'!$B:$B,"CyToBroker",'2012Figures'!$G:$G,"E1",'2012Figures'!$E:$E,$B$1)</f>
        <v>0</v>
      </c>
      <c r="P315" s="52">
        <f>SUMIFS('2012Figures'!$J:$J,'2012Figures'!$C:$C,$A315,'2012Figures'!$H:$H,$B315,'2012Figures'!$I:$I,$C315,'2012Figures'!$B:$B,"CyToBroker",'2012Figures'!$G:$G,"P1",'2012Figures'!$E:$E,$B$1)</f>
        <v>0</v>
      </c>
      <c r="R315" s="46" t="str">
        <f t="shared" si="29"/>
        <v/>
      </c>
      <c r="S315" s="46" t="str">
        <f t="shared" si="29"/>
        <v/>
      </c>
      <c r="T315" s="46" t="str">
        <f t="shared" si="29"/>
        <v/>
      </c>
      <c r="U315" s="46" t="str">
        <f t="shared" si="29"/>
        <v/>
      </c>
      <c r="V315" s="46" t="str">
        <f t="shared" si="29"/>
        <v/>
      </c>
    </row>
    <row r="316" spans="1:22" x14ac:dyDescent="0.2">
      <c r="A316" s="1">
        <v>211</v>
      </c>
      <c r="B316" s="1" t="s">
        <v>73</v>
      </c>
      <c r="C316" s="8">
        <v>2</v>
      </c>
      <c r="D316" s="29">
        <f>SUMIFS('2013Figures'!$J:$J,'2013Figures'!$C:$C,$A316,'2013Figures'!$H:$H,$B316,'2013Figures'!$I:$I,$C316,'2013Figures'!$E:$E,$B$1)</f>
        <v>0</v>
      </c>
      <c r="E316" s="9">
        <f>SUMIFS('2013Figures'!$J:$J,'2013Figures'!$C:$C,$A316,'2013Figures'!$H:$H,$B316,'2013Figures'!$I:$I,$C316,'2013Figures'!$B:$B,"BrokerToCy",'2013Figures'!$G:$G,"E1",'2013Figures'!$E:$E,$B$1)</f>
        <v>0</v>
      </c>
      <c r="F316" s="9">
        <f>SUMIFS('2013Figures'!$J:$J,'2013Figures'!$C:$C,$A316,'2013Figures'!$H:$H,$B316,'2013Figures'!$I:$I,$C316,'2013Figures'!$B:$B,"BrokerToCy",'2013Figures'!$G:$G,"P1",'2013Figures'!$E:$E,$B$1)</f>
        <v>0</v>
      </c>
      <c r="G316" s="9">
        <f>SUMIFS('2013Figures'!$J:$J,'2013Figures'!$C:$C,$A316,'2013Figures'!$H:$H,$B316,'2013Figures'!$I:$I,$C316,'2013Figures'!$B:$B,"CyToBroker",'2013Figures'!$G:$G,"E1",'2013Figures'!$E:$E,$B$1)</f>
        <v>0</v>
      </c>
      <c r="H316" s="9">
        <f>SUMIFS('2013Figures'!$J:$J,'2013Figures'!$C:$C,$A316,'2013Figures'!$H:$H,$B316,'2013Figures'!$I:$I,$C316,'2013Figures'!$B:$B,"CyToBroker",'2013Figures'!$G:$G,"P1",'2013Figures'!$E:$E,$B$1)</f>
        <v>0</v>
      </c>
      <c r="J316" s="8">
        <v>201101</v>
      </c>
      <c r="L316" s="42">
        <f>SUMIFS('2012Figures'!$J:$J,'2012Figures'!$C:$C,$A316,'2012Figures'!$H:$H,$B316,'2012Figures'!$I:$I,$C316,'2012Figures'!$E:$E,$B$1)</f>
        <v>0</v>
      </c>
      <c r="M316" s="52">
        <f>SUMIFS('2012Figures'!$J:$J,'2012Figures'!$C:$C,$A316,'2012Figures'!$H:$H,$B316,'2012Figures'!$I:$I,$C316,'2012Figures'!$B:$B,"BrokerToCy",'2012Figures'!$G:$G,"E1",'2012Figures'!$E:$E,$B$1)</f>
        <v>0</v>
      </c>
      <c r="N316" s="52">
        <f>SUMIFS('2012Figures'!$J:$J,'2012Figures'!$C:$C,$A316,'2012Figures'!$H:$H,$B316,'2012Figures'!$I:$I,$C316,'2012Figures'!$B:$B,"BrokerToCy",'2012Figures'!$G:$G,"P1",'2012Figures'!$E:$E,$B$1)</f>
        <v>0</v>
      </c>
      <c r="O316" s="52">
        <f>SUMIFS('2012Figures'!$J:$J,'2012Figures'!$C:$C,$A316,'2012Figures'!$H:$H,$B316,'2012Figures'!$I:$I,$C316,'2012Figures'!$B:$B,"CyToBroker",'2012Figures'!$G:$G,"E1",'2012Figures'!$E:$E,$B$1)</f>
        <v>0</v>
      </c>
      <c r="P316" s="52">
        <f>SUMIFS('2012Figures'!$J:$J,'2012Figures'!$C:$C,$A316,'2012Figures'!$H:$H,$B316,'2012Figures'!$I:$I,$C316,'2012Figures'!$B:$B,"CyToBroker",'2012Figures'!$G:$G,"P1",'2012Figures'!$E:$E,$B$1)</f>
        <v>0</v>
      </c>
      <c r="R316" s="46" t="str">
        <f t="shared" si="29"/>
        <v/>
      </c>
      <c r="S316" s="46" t="str">
        <f t="shared" si="29"/>
        <v/>
      </c>
      <c r="T316" s="46" t="str">
        <f t="shared" si="29"/>
        <v/>
      </c>
      <c r="U316" s="46" t="str">
        <f t="shared" si="29"/>
        <v/>
      </c>
      <c r="V316" s="46" t="str">
        <f t="shared" si="29"/>
        <v/>
      </c>
    </row>
    <row r="317" spans="1:22" x14ac:dyDescent="0.2">
      <c r="A317" s="1">
        <v>211</v>
      </c>
      <c r="B317" s="1" t="s">
        <v>73</v>
      </c>
      <c r="C317" s="8">
        <v>1</v>
      </c>
      <c r="D317" s="29">
        <f>SUMIFS('2013Figures'!$J:$J,'2013Figures'!$C:$C,$A317,'2013Figures'!$H:$H,$B317,'2013Figures'!$I:$I,$C317,'2013Figures'!$E:$E,$B$1)</f>
        <v>0</v>
      </c>
      <c r="E317" s="9">
        <f>SUMIFS('2013Figures'!$J:$J,'2013Figures'!$C:$C,$A317,'2013Figures'!$H:$H,$B317,'2013Figures'!$I:$I,$C317,'2013Figures'!$B:$B,"BrokerToCy",'2013Figures'!$G:$G,"E1",'2013Figures'!$E:$E,$B$1)</f>
        <v>0</v>
      </c>
      <c r="F317" s="9">
        <f>SUMIFS('2013Figures'!$J:$J,'2013Figures'!$C:$C,$A317,'2013Figures'!$H:$H,$B317,'2013Figures'!$I:$I,$C317,'2013Figures'!$B:$B,"BrokerToCy",'2013Figures'!$G:$G,"P1",'2013Figures'!$E:$E,$B$1)</f>
        <v>0</v>
      </c>
      <c r="G317" s="9">
        <f>SUMIFS('2013Figures'!$J:$J,'2013Figures'!$C:$C,$A317,'2013Figures'!$H:$H,$B317,'2013Figures'!$I:$I,$C317,'2013Figures'!$B:$B,"CyToBroker",'2013Figures'!$G:$G,"E1",'2013Figures'!$E:$E,$B$1)</f>
        <v>0</v>
      </c>
      <c r="H317" s="9">
        <f>SUMIFS('2013Figures'!$J:$J,'2013Figures'!$C:$C,$A317,'2013Figures'!$H:$H,$B317,'2013Figures'!$I:$I,$C317,'2013Figures'!$B:$B,"CyToBroker",'2013Figures'!$G:$G,"P1",'2013Figures'!$E:$E,$B$1)</f>
        <v>0</v>
      </c>
      <c r="J317" s="8">
        <v>200901</v>
      </c>
      <c r="L317" s="42">
        <f>SUMIFS('2012Figures'!$J:$J,'2012Figures'!$C:$C,$A317,'2012Figures'!$H:$H,$B317,'2012Figures'!$I:$I,$C317,'2012Figures'!$E:$E,$B$1)</f>
        <v>0</v>
      </c>
      <c r="M317" s="52">
        <f>SUMIFS('2012Figures'!$J:$J,'2012Figures'!$C:$C,$A317,'2012Figures'!$H:$H,$B317,'2012Figures'!$I:$I,$C317,'2012Figures'!$B:$B,"BrokerToCy",'2012Figures'!$G:$G,"E1",'2012Figures'!$E:$E,$B$1)</f>
        <v>0</v>
      </c>
      <c r="N317" s="52">
        <f>SUMIFS('2012Figures'!$J:$J,'2012Figures'!$C:$C,$A317,'2012Figures'!$H:$H,$B317,'2012Figures'!$I:$I,$C317,'2012Figures'!$B:$B,"BrokerToCy",'2012Figures'!$G:$G,"P1",'2012Figures'!$E:$E,$B$1)</f>
        <v>0</v>
      </c>
      <c r="O317" s="52">
        <f>SUMIFS('2012Figures'!$J:$J,'2012Figures'!$C:$C,$A317,'2012Figures'!$H:$H,$B317,'2012Figures'!$I:$I,$C317,'2012Figures'!$B:$B,"CyToBroker",'2012Figures'!$G:$G,"E1",'2012Figures'!$E:$E,$B$1)</f>
        <v>0</v>
      </c>
      <c r="P317" s="52">
        <f>SUMIFS('2012Figures'!$J:$J,'2012Figures'!$C:$C,$A317,'2012Figures'!$H:$H,$B317,'2012Figures'!$I:$I,$C317,'2012Figures'!$B:$B,"CyToBroker",'2012Figures'!$G:$G,"P1",'2012Figures'!$E:$E,$B$1)</f>
        <v>0</v>
      </c>
      <c r="R317" s="46" t="str">
        <f t="shared" si="29"/>
        <v/>
      </c>
      <c r="S317" s="46" t="str">
        <f t="shared" si="29"/>
        <v/>
      </c>
      <c r="T317" s="46" t="str">
        <f t="shared" si="29"/>
        <v/>
      </c>
      <c r="U317" s="46" t="str">
        <f t="shared" si="29"/>
        <v/>
      </c>
      <c r="V317" s="46" t="str">
        <f t="shared" si="29"/>
        <v/>
      </c>
    </row>
    <row r="318" spans="1:22" x14ac:dyDescent="0.2">
      <c r="A318" s="1">
        <v>211</v>
      </c>
      <c r="B318" s="1" t="s">
        <v>73</v>
      </c>
      <c r="D318" s="29">
        <f>SUMIFS('2013Figures'!$J:$J,'2013Figures'!$C:$C,$A318,'2013Figures'!$I:$I,"",'2013Figures'!$E:$E,$B$1)</f>
        <v>0</v>
      </c>
      <c r="E318" s="9">
        <f>SUMIFS('2013Figures'!$J:$J,'2013Figures'!$C:$C,$A318,'2013Figures'!$I:$I,"",'2013Figures'!$B:$B,"BrokerToCy",'2013Figures'!$G:$G,"E1",'2013Figures'!$E:$E,$B$1)</f>
        <v>0</v>
      </c>
      <c r="F318" s="9">
        <f>SUMIFS('2013Figures'!$J:$J,'2013Figures'!$C:$C,$A318,'2013Figures'!$I:$I,"",'2013Figures'!$B:$B,"BrokerToCy",'2013Figures'!$G:$G,"P1",'2013Figures'!$E:$E,$B$1)</f>
        <v>0</v>
      </c>
      <c r="G318" s="9">
        <f>SUMIFS('2013Figures'!$J:$J,'2013Figures'!$C:$C,$A318,'2013Figures'!$I:$I,"",'2013Figures'!$B:$B,"CyToBroker",'2013Figures'!$G:$G,"E1",'2013Figures'!$E:$E,$B$1)</f>
        <v>0</v>
      </c>
      <c r="H318" s="9">
        <f>SUMIFS('2013Figures'!$J:$J,'2013Figures'!$C:$C,$A318,'2013Figures'!$I:$I,"",'2013Figures'!$B:$B,"CyToBroker",'2013Figures'!$G:$G,"P1",'2013Figures'!$E:$E,$B$1)</f>
        <v>0</v>
      </c>
      <c r="J318" s="8" t="s">
        <v>131</v>
      </c>
      <c r="L318" s="42">
        <f>SUMIFS('2012Figures'!$J:$J,'2012Figures'!$C:$C,$A318,'2012Figures'!$I:$I,"",'2012Figures'!$E:$E,$B$1)</f>
        <v>0</v>
      </c>
      <c r="M318" s="52">
        <f>SUMIFS('2012Figures'!$J:$J,'2012Figures'!$C:$C,$A318,'2012Figures'!$I:$I,"",'2012Figures'!$B:$B,"BrokerToCy",'2012Figures'!$G:$G,"E1",'2012Figures'!$E:$E,$B$1)</f>
        <v>0</v>
      </c>
      <c r="N318" s="52">
        <f>SUMIFS('2012Figures'!$J:$J,'2012Figures'!$C:$C,$A318,'2012Figures'!$I:$I,"",'2012Figures'!$B:$B,"BrokerToCy",'2012Figures'!$G:$G,"P1",'2012Figures'!$E:$E,$B$1)</f>
        <v>0</v>
      </c>
      <c r="O318" s="52">
        <f>SUMIFS('2012Figures'!$J:$J,'2012Figures'!$C:$C,$A318,'2012Figures'!$I:$I,"",'2012Figures'!$B:$B,"CyToBroker",'2012Figures'!$G:$G,"E1",'2012Figures'!$E:$E,$B$1)</f>
        <v>0</v>
      </c>
      <c r="P318" s="52">
        <f>SUMIFS('2012Figures'!$J:$J,'2012Figures'!$C:$C,$A318,'2012Figures'!$I:$I,"",'2012Figures'!$B:$B,"CyToBroker",'2012Figures'!$G:$G,"P1",'2012Figures'!$E:$E,$B$1)</f>
        <v>0</v>
      </c>
      <c r="R318" s="46" t="str">
        <f t="shared" si="29"/>
        <v/>
      </c>
      <c r="S318" s="46" t="str">
        <f t="shared" si="29"/>
        <v/>
      </c>
      <c r="T318" s="46" t="str">
        <f t="shared" si="29"/>
        <v/>
      </c>
      <c r="U318" s="46" t="str">
        <f t="shared" si="29"/>
        <v/>
      </c>
      <c r="V318" s="46" t="str">
        <f t="shared" si="29"/>
        <v/>
      </c>
    </row>
    <row r="319" spans="1:22" x14ac:dyDescent="0.2">
      <c r="A319" s="21"/>
      <c r="B319" s="21" t="s">
        <v>92</v>
      </c>
      <c r="C319" s="22"/>
      <c r="D319" s="23">
        <f>SUM(E319:H319)</f>
        <v>0</v>
      </c>
      <c r="E319" s="23">
        <f>SUM(E313:E318)</f>
        <v>0</v>
      </c>
      <c r="F319" s="23">
        <f>SUM(F313:F318)</f>
        <v>0</v>
      </c>
      <c r="G319" s="23">
        <f>SUM(G313:G318)</f>
        <v>0</v>
      </c>
      <c r="H319" s="23">
        <f>SUM(H313:H318)</f>
        <v>0</v>
      </c>
      <c r="I319" s="21"/>
      <c r="J319" s="22"/>
      <c r="K319" s="21"/>
      <c r="L319" s="43">
        <f>SUM(M319:P319)</f>
        <v>0</v>
      </c>
      <c r="M319" s="43">
        <f>SUM(M313:M318)</f>
        <v>0</v>
      </c>
      <c r="N319" s="43">
        <f>SUM(N313:N318)</f>
        <v>0</v>
      </c>
      <c r="O319" s="43">
        <f>SUM(O313:O318)</f>
        <v>0</v>
      </c>
      <c r="P319" s="43">
        <f>SUM(P313:P318)</f>
        <v>0</v>
      </c>
      <c r="Q319" s="21"/>
      <c r="R319" s="21"/>
      <c r="S319" s="21"/>
      <c r="T319" s="21"/>
      <c r="U319" s="21"/>
      <c r="V319" s="21"/>
    </row>
    <row r="320" spans="1:22" x14ac:dyDescent="0.2">
      <c r="A320" s="28">
        <v>214</v>
      </c>
      <c r="B320" s="28" t="s">
        <v>115</v>
      </c>
      <c r="C320" s="17" t="s">
        <v>88</v>
      </c>
      <c r="D320" s="18">
        <f>SUMIFS('2013Figures'!$J:$J,'2013Figures'!$C:$C,$A320,'2013Figures'!$E:$E,$B$1)</f>
        <v>0</v>
      </c>
      <c r="E320" s="18">
        <f>SUMIFS('2013Figures'!$J:$J,'2013Figures'!$C:$C,$A320,'2013Figures'!$B:$B,"BrokerToCy",'2013Figures'!$G:$G,"E1",'2013Figures'!$E:$E,$B$1)</f>
        <v>0</v>
      </c>
      <c r="F320" s="18">
        <f>SUMIFS('2013Figures'!$J:$J,'2013Figures'!$C:$C,$A320,'2013Figures'!$B:$B,"BrokerToCy",'2013Figures'!$G:$G,"P1",'2013Figures'!$E:$E,$B$1)</f>
        <v>0</v>
      </c>
      <c r="G320" s="18">
        <f>SUMIFS('2013Figures'!$J:$J,'2013Figures'!$C:$C,$A320,'2013Figures'!$B:$B,"CyToBroker",'2013Figures'!$G:$G,"E1",'2013Figures'!$E:$E,$B$1)</f>
        <v>0</v>
      </c>
      <c r="H320" s="18">
        <f>SUMIFS('2013Figures'!$J:$J,'2013Figures'!$C:$C,$A320,'2013Figures'!$B:$B,"CyToBroker",'2013Figures'!$G:$G,"P1",'2013Figures'!$E:$E,$B$1)</f>
        <v>0</v>
      </c>
      <c r="I320" s="28"/>
      <c r="J320" s="17"/>
      <c r="K320" s="28"/>
      <c r="L320" s="50">
        <f>SUMIFS('2012Figures'!$J:$J,'2012Figures'!$C:$C,$A320,'2012Figures'!$E:$E,$B$1)</f>
        <v>0</v>
      </c>
      <c r="M320" s="50">
        <f>SUMIFS('2012Figures'!$J:$J,'2012Figures'!$C:$C,$A320,'2012Figures'!$B:$B,"BrokerToCy",'2012Figures'!$G:$G,"E1",'2012Figures'!$E:$E,$B$1)</f>
        <v>0</v>
      </c>
      <c r="N320" s="50">
        <f>SUMIFS('2012Figures'!$J:$J,'2012Figures'!$C:$C,$A320,'2012Figures'!$B:$B,"BrokerToCy",'2012Figures'!$G:$G,"P1",'2012Figures'!$E:$E,$B$1)</f>
        <v>0</v>
      </c>
      <c r="O320" s="50">
        <f>SUMIFS('2012Figures'!$J:$J,'2012Figures'!$C:$C,$A320,'2012Figures'!$B:$B,"CyToBroker",'2012Figures'!$G:$G,"E1",'2012Figures'!$E:$E,$B$1)</f>
        <v>0</v>
      </c>
      <c r="P320" s="50">
        <f>SUMIFS('2012Figures'!$J:$J,'2012Figures'!$C:$C,$A320,'2012Figures'!$B:$B,"CyToBroker",'2012Figures'!$G:$G,"P1",'2012Figures'!$E:$E,$B$1)</f>
        <v>0</v>
      </c>
      <c r="Q320" s="28"/>
      <c r="R320" s="46" t="str">
        <f t="shared" si="29"/>
        <v/>
      </c>
      <c r="S320" s="46" t="str">
        <f t="shared" si="29"/>
        <v/>
      </c>
      <c r="T320" s="46" t="str">
        <f t="shared" si="29"/>
        <v/>
      </c>
      <c r="U320" s="46" t="str">
        <f t="shared" si="29"/>
        <v/>
      </c>
      <c r="V320" s="46" t="str">
        <f t="shared" si="29"/>
        <v/>
      </c>
    </row>
    <row r="321" spans="1:22" x14ac:dyDescent="0.2">
      <c r="A321" s="1">
        <v>214</v>
      </c>
      <c r="B321" s="1" t="s">
        <v>115</v>
      </c>
      <c r="C321" s="8">
        <v>1</v>
      </c>
      <c r="D321" s="29">
        <f>SUMIFS('2013Figures'!$J:$J,'2013Figures'!$C:$C,$A321,'2013Figures'!$H:$H,$B321,'2013Figures'!$I:$I,$C321,'2013Figures'!$E:$E,$B$1)</f>
        <v>0</v>
      </c>
      <c r="E321" s="9">
        <f>SUMIFS('2013Figures'!$J:$J,'2013Figures'!$C:$C,$A321,'2013Figures'!$H:$H,$B321,'2013Figures'!$I:$I,$C321,'2013Figures'!$B:$B,"BrokerToCy",'2013Figures'!$G:$G,"E1",'2013Figures'!$E:$E,$B$1)</f>
        <v>0</v>
      </c>
      <c r="F321" s="9">
        <f>SUMIFS('2013Figures'!$J:$J,'2013Figures'!$C:$C,$A321,'2013Figures'!$H:$H,$B321,'2013Figures'!$I:$I,$C321,'2013Figures'!$B:$B,"BrokerToCy",'2013Figures'!$G:$G,"P1",'2013Figures'!$E:$E,$B$1)</f>
        <v>0</v>
      </c>
      <c r="G321" s="9">
        <f>SUMIFS('2013Figures'!$J:$J,'2013Figures'!$C:$C,$A321,'2013Figures'!$H:$H,$B321,'2013Figures'!$I:$I,$C321,'2013Figures'!$B:$B,"CyToBroker",'2013Figures'!$G:$G,"E1",'2013Figures'!$E:$E,$B$1)</f>
        <v>0</v>
      </c>
      <c r="H321" s="9">
        <f>SUMIFS('2013Figures'!$J:$J,'2013Figures'!$C:$C,$A321,'2013Figures'!$H:$H,$B321,'2013Figures'!$I:$I,$C321,'2013Figures'!$B:$B,"CyToBroker",'2013Figures'!$G:$G,"P1",'2013Figures'!$E:$E,$B$1)</f>
        <v>0</v>
      </c>
      <c r="I321" s="30"/>
      <c r="J321" s="31">
        <v>200901</v>
      </c>
      <c r="K321" s="30"/>
      <c r="L321" s="42">
        <f>SUMIFS('2012Figures'!$J:$J,'2012Figures'!$C:$C,$A321,'2012Figures'!$H:$H,$B321,'2012Figures'!$I:$I,$C321,'2012Figures'!$E:$E,$B$1)</f>
        <v>0</v>
      </c>
      <c r="M321" s="52">
        <f>SUMIFS('2012Figures'!$J:$J,'2012Figures'!$C:$C,$A321,'2012Figures'!$H:$H,$B321,'2012Figures'!$I:$I,$C321,'2012Figures'!$B:$B,"BrokerToCy",'2012Figures'!$G:$G,"E1",'2012Figures'!$E:$E,$B$1)</f>
        <v>0</v>
      </c>
      <c r="N321" s="52">
        <f>SUMIFS('2012Figures'!$J:$J,'2012Figures'!$C:$C,$A321,'2012Figures'!$H:$H,$B321,'2012Figures'!$I:$I,$C321,'2012Figures'!$B:$B,"BrokerToCy",'2012Figures'!$G:$G,"P1",'2012Figures'!$E:$E,$B$1)</f>
        <v>0</v>
      </c>
      <c r="O321" s="52">
        <f>SUMIFS('2012Figures'!$J:$J,'2012Figures'!$C:$C,$A321,'2012Figures'!$H:$H,$B321,'2012Figures'!$I:$I,$C321,'2012Figures'!$B:$B,"CyToBroker",'2012Figures'!$G:$G,"E1",'2012Figures'!$E:$E,$B$1)</f>
        <v>0</v>
      </c>
      <c r="P321" s="52">
        <f>SUMIFS('2012Figures'!$J:$J,'2012Figures'!$C:$C,$A321,'2012Figures'!$H:$H,$B321,'2012Figures'!$I:$I,$C321,'2012Figures'!$B:$B,"CyToBroker",'2012Figures'!$G:$G,"P1",'2012Figures'!$E:$E,$B$1)</f>
        <v>0</v>
      </c>
      <c r="Q321" s="30"/>
      <c r="R321" s="46" t="str">
        <f t="shared" si="29"/>
        <v/>
      </c>
      <c r="S321" s="46" t="str">
        <f t="shared" si="29"/>
        <v/>
      </c>
      <c r="T321" s="46" t="str">
        <f t="shared" si="29"/>
        <v/>
      </c>
      <c r="U321" s="46" t="str">
        <f t="shared" si="29"/>
        <v/>
      </c>
      <c r="V321" s="46" t="str">
        <f t="shared" si="29"/>
        <v/>
      </c>
    </row>
    <row r="322" spans="1:22" x14ac:dyDescent="0.2">
      <c r="A322" s="1">
        <v>214</v>
      </c>
      <c r="B322" s="1" t="s">
        <v>115</v>
      </c>
      <c r="D322" s="29">
        <f>SUMIFS('2013Figures'!$J:$J,'2013Figures'!$C:$C,$A322,'2013Figures'!$I:$I,"",'2013Figures'!$E:$E,$B$1)</f>
        <v>0</v>
      </c>
      <c r="E322" s="9">
        <f>SUMIFS('2013Figures'!$J:$J,'2013Figures'!$C:$C,$A322,'2013Figures'!$I:$I,"",'2013Figures'!$B:$B,"BrokerToCy",'2013Figures'!$G:$G,"E1",'2013Figures'!$E:$E,$B$1)</f>
        <v>0</v>
      </c>
      <c r="F322" s="9">
        <f>SUMIFS('2013Figures'!$J:$J,'2013Figures'!$C:$C,$A322,'2013Figures'!$I:$I,"",'2013Figures'!$B:$B,"BrokerToCy",'2013Figures'!$G:$G,"P1",'2013Figures'!$E:$E,$B$1)</f>
        <v>0</v>
      </c>
      <c r="G322" s="9">
        <f>SUMIFS('2013Figures'!$J:$J,'2013Figures'!$C:$C,$A322,'2013Figures'!$I:$I,"",'2013Figures'!$B:$B,"CyToBroker",'2013Figures'!$G:$G,"E1",'2013Figures'!$E:$E,$B$1)</f>
        <v>0</v>
      </c>
      <c r="H322" s="9">
        <f>SUMIFS('2013Figures'!$J:$J,'2013Figures'!$C:$C,$A322,'2013Figures'!$I:$I,"",'2013Figures'!$B:$B,"CyToBroker",'2013Figures'!$G:$G,"P1",'2013Figures'!$E:$E,$B$1)</f>
        <v>0</v>
      </c>
      <c r="J322" s="8" t="s">
        <v>131</v>
      </c>
      <c r="L322" s="42">
        <f>SUMIFS('2012Figures'!$J:$J,'2012Figures'!$C:$C,$A322,'2012Figures'!$I:$I,"",'2012Figures'!$E:$E,$B$1)</f>
        <v>0</v>
      </c>
      <c r="M322" s="52">
        <f>SUMIFS('2012Figures'!$J:$J,'2012Figures'!$C:$C,$A322,'2012Figures'!$I:$I,"",'2012Figures'!$B:$B,"BrokerToCy",'2012Figures'!$G:$G,"E1",'2012Figures'!$E:$E,$B$1)</f>
        <v>0</v>
      </c>
      <c r="N322" s="52">
        <f>SUMIFS('2012Figures'!$J:$J,'2012Figures'!$C:$C,$A322,'2012Figures'!$I:$I,"",'2012Figures'!$B:$B,"BrokerToCy",'2012Figures'!$G:$G,"P1",'2012Figures'!$E:$E,$B$1)</f>
        <v>0</v>
      </c>
      <c r="O322" s="52">
        <f>SUMIFS('2012Figures'!$J:$J,'2012Figures'!$C:$C,$A322,'2012Figures'!$I:$I,"",'2012Figures'!$B:$B,"CyToBroker",'2012Figures'!$G:$G,"E1",'2012Figures'!$E:$E,$B$1)</f>
        <v>0</v>
      </c>
      <c r="P322" s="52">
        <f>SUMIFS('2012Figures'!$J:$J,'2012Figures'!$C:$C,$A322,'2012Figures'!$I:$I,"",'2012Figures'!$B:$B,"CyToBroker",'2012Figures'!$G:$G,"P1",'2012Figures'!$E:$E,$B$1)</f>
        <v>0</v>
      </c>
      <c r="R322" s="46" t="str">
        <f t="shared" si="29"/>
        <v/>
      </c>
      <c r="S322" s="46" t="str">
        <f t="shared" si="29"/>
        <v/>
      </c>
      <c r="T322" s="46" t="str">
        <f t="shared" si="29"/>
        <v/>
      </c>
      <c r="U322" s="46" t="str">
        <f t="shared" si="29"/>
        <v/>
      </c>
      <c r="V322" s="46" t="str">
        <f t="shared" si="29"/>
        <v/>
      </c>
    </row>
    <row r="323" spans="1:22" x14ac:dyDescent="0.2">
      <c r="A323" s="21"/>
      <c r="B323" s="21" t="s">
        <v>92</v>
      </c>
      <c r="C323" s="22"/>
      <c r="D323" s="23">
        <f>SUM(E323:H323)</f>
        <v>0</v>
      </c>
      <c r="E323" s="23">
        <f>SUM(E321:E322)</f>
        <v>0</v>
      </c>
      <c r="F323" s="23">
        <f>SUM(F321:F322)</f>
        <v>0</v>
      </c>
      <c r="G323" s="23">
        <f>SUM(G321:G322)</f>
        <v>0</v>
      </c>
      <c r="H323" s="23">
        <f>SUM(H321:H322)</f>
        <v>0</v>
      </c>
      <c r="I323" s="21"/>
      <c r="J323" s="22"/>
      <c r="K323" s="21"/>
      <c r="L323" s="43">
        <f>SUM(M323:P323)</f>
        <v>0</v>
      </c>
      <c r="M323" s="43">
        <f>SUM(M321:M322)</f>
        <v>0</v>
      </c>
      <c r="N323" s="43">
        <f>SUM(N321:N322)</f>
        <v>0</v>
      </c>
      <c r="O323" s="43">
        <f>SUM(O321:O322)</f>
        <v>0</v>
      </c>
      <c r="P323" s="43">
        <f>SUM(P321:P322)</f>
        <v>0</v>
      </c>
      <c r="Q323" s="21"/>
      <c r="R323" s="21"/>
      <c r="S323" s="21"/>
      <c r="T323" s="21"/>
      <c r="U323" s="21"/>
      <c r="V323" s="21"/>
    </row>
    <row r="324" spans="1:22" x14ac:dyDescent="0.2">
      <c r="A324" s="28">
        <v>215</v>
      </c>
      <c r="B324" s="28" t="s">
        <v>168</v>
      </c>
      <c r="C324" s="17" t="s">
        <v>88</v>
      </c>
      <c r="D324" s="18">
        <f>SUMIFS('2013Figures'!$J:$J,'2013Figures'!$C:$C,$A324,'2013Figures'!$E:$E,$B$1)</f>
        <v>0</v>
      </c>
      <c r="E324" s="18">
        <f>SUMIFS('2013Figures'!$J:$J,'2013Figures'!$C:$C,$A324,'2013Figures'!$B:$B,"BrokerToCy",'2013Figures'!$G:$G,"E1",'2013Figures'!$E:$E,$B$1)</f>
        <v>0</v>
      </c>
      <c r="F324" s="18">
        <f>SUMIFS('2013Figures'!$J:$J,'2013Figures'!$C:$C,$A324,'2013Figures'!$B:$B,"BrokerToCy",'2013Figures'!$G:$G,"P1",'2013Figures'!$E:$E,$B$1)</f>
        <v>0</v>
      </c>
      <c r="G324" s="18">
        <f>SUMIFS('2013Figures'!$J:$J,'2013Figures'!$C:$C,$A324,'2013Figures'!$B:$B,"CyToBroker",'2013Figures'!$G:$G,"E1",'2013Figures'!$E:$E,$B$1)</f>
        <v>0</v>
      </c>
      <c r="H324" s="18">
        <f>SUMIFS('2013Figures'!$J:$J,'2013Figures'!$C:$C,$A324,'2013Figures'!$B:$B,"CyToBroker",'2013Figures'!$G:$G,"P1",'2013Figures'!$E:$E,$B$1)</f>
        <v>0</v>
      </c>
      <c r="I324" s="28"/>
      <c r="J324" s="17"/>
      <c r="K324" s="28"/>
      <c r="L324" s="50">
        <f>SUMIFS('2012Figures'!$J:$J,'2012Figures'!$C:$C,$A324,'2012Figures'!$E:$E,$B$1)</f>
        <v>0</v>
      </c>
      <c r="M324" s="50">
        <f>SUMIFS('2012Figures'!$J:$J,'2012Figures'!$C:$C,$A324,'2012Figures'!$B:$B,"BrokerToCy",'2012Figures'!$G:$G,"E1",'2012Figures'!$E:$E,$B$1)</f>
        <v>0</v>
      </c>
      <c r="N324" s="50">
        <f>SUMIFS('2012Figures'!$J:$J,'2012Figures'!$C:$C,$A324,'2012Figures'!$B:$B,"BrokerToCy",'2012Figures'!$G:$G,"P1",'2012Figures'!$E:$E,$B$1)</f>
        <v>0</v>
      </c>
      <c r="O324" s="50">
        <f>SUMIFS('2012Figures'!$J:$J,'2012Figures'!$C:$C,$A324,'2012Figures'!$B:$B,"CyToBroker",'2012Figures'!$G:$G,"E1",'2012Figures'!$E:$E,$B$1)</f>
        <v>0</v>
      </c>
      <c r="P324" s="50">
        <f>SUMIFS('2012Figures'!$J:$J,'2012Figures'!$C:$C,$A324,'2012Figures'!$B:$B,"CyToBroker",'2012Figures'!$G:$G,"P1",'2012Figures'!$E:$E,$B$1)</f>
        <v>0</v>
      </c>
      <c r="Q324" s="28"/>
      <c r="R324" s="46" t="str">
        <f t="shared" si="29"/>
        <v/>
      </c>
      <c r="S324" s="46" t="str">
        <f t="shared" si="29"/>
        <v/>
      </c>
      <c r="T324" s="46" t="str">
        <f t="shared" si="29"/>
        <v/>
      </c>
      <c r="U324" s="46" t="str">
        <f t="shared" si="29"/>
        <v/>
      </c>
      <c r="V324" s="46" t="str">
        <f t="shared" si="29"/>
        <v/>
      </c>
    </row>
    <row r="325" spans="1:22" x14ac:dyDescent="0.2">
      <c r="A325" s="1">
        <v>215</v>
      </c>
      <c r="B325" s="1" t="s">
        <v>168</v>
      </c>
      <c r="C325" s="8">
        <v>1</v>
      </c>
      <c r="D325" s="29">
        <f>SUMIFS('2013Figures'!$J:$J,'2013Figures'!$C:$C,$A325,'2013Figures'!$H:$H,$B325,'2013Figures'!$I:$I,$C325,'2013Figures'!$E:$E,$B$1)</f>
        <v>0</v>
      </c>
      <c r="E325" s="9">
        <f>SUMIFS('2013Figures'!$J:$J,'2013Figures'!$C:$C,$A325,'2013Figures'!$H:$H,$B325,'2013Figures'!$I:$I,$C325,'2013Figures'!$B:$B,"BrokerToCy",'2013Figures'!$G:$G,"E1",'2013Figures'!$E:$E,$B$1)</f>
        <v>0</v>
      </c>
      <c r="F325" s="9">
        <f>SUMIFS('2013Figures'!$J:$J,'2013Figures'!$C:$C,$A325,'2013Figures'!$H:$H,$B325,'2013Figures'!$I:$I,$C325,'2013Figures'!$B:$B,"BrokerToCy",'2013Figures'!$G:$G,"P1",'2013Figures'!$E:$E,$B$1)</f>
        <v>0</v>
      </c>
      <c r="G325" s="9">
        <f>SUMIFS('2013Figures'!$J:$J,'2013Figures'!$C:$C,$A325,'2013Figures'!$H:$H,$B325,'2013Figures'!$I:$I,$C325,'2013Figures'!$B:$B,"CyToBroker",'2013Figures'!$G:$G,"E1",'2013Figures'!$E:$E,$B$1)</f>
        <v>0</v>
      </c>
      <c r="H325" s="9">
        <f>SUMIFS('2013Figures'!$J:$J,'2013Figures'!$C:$C,$A325,'2013Figures'!$H:$H,$B325,'2013Figures'!$I:$I,$C325,'2013Figures'!$B:$B,"CyToBroker",'2013Figures'!$G:$G,"P1",'2013Figures'!$E:$E,$B$1)</f>
        <v>0</v>
      </c>
      <c r="I325" s="30"/>
      <c r="J325" s="31">
        <v>201501</v>
      </c>
      <c r="K325" s="30"/>
      <c r="L325" s="42">
        <f>SUMIFS('2012Figures'!$J:$J,'2012Figures'!$C:$C,$A325,'2012Figures'!$H:$H,$B325,'2012Figures'!$I:$I,$C325,'2012Figures'!$E:$E,$B$1)</f>
        <v>0</v>
      </c>
      <c r="M325" s="52">
        <f>SUMIFS('2012Figures'!$J:$J,'2012Figures'!$C:$C,$A325,'2012Figures'!$H:$H,$B325,'2012Figures'!$I:$I,$C325,'2012Figures'!$B:$B,"BrokerToCy",'2012Figures'!$G:$G,"E1",'2012Figures'!$E:$E,$B$1)</f>
        <v>0</v>
      </c>
      <c r="N325" s="52">
        <f>SUMIFS('2012Figures'!$J:$J,'2012Figures'!$C:$C,$A325,'2012Figures'!$H:$H,$B325,'2012Figures'!$I:$I,$C325,'2012Figures'!$B:$B,"BrokerToCy",'2012Figures'!$G:$G,"P1",'2012Figures'!$E:$E,$B$1)</f>
        <v>0</v>
      </c>
      <c r="O325" s="52">
        <f>SUMIFS('2012Figures'!$J:$J,'2012Figures'!$C:$C,$A325,'2012Figures'!$H:$H,$B325,'2012Figures'!$I:$I,$C325,'2012Figures'!$B:$B,"CyToBroker",'2012Figures'!$G:$G,"E1",'2012Figures'!$E:$E,$B$1)</f>
        <v>0</v>
      </c>
      <c r="P325" s="52">
        <f>SUMIFS('2012Figures'!$J:$J,'2012Figures'!$C:$C,$A325,'2012Figures'!$H:$H,$B325,'2012Figures'!$I:$I,$C325,'2012Figures'!$B:$B,"CyToBroker",'2012Figures'!$G:$G,"P1",'2012Figures'!$E:$E,$B$1)</f>
        <v>0</v>
      </c>
      <c r="Q325" s="30"/>
      <c r="R325" s="46" t="str">
        <f t="shared" si="29"/>
        <v/>
      </c>
      <c r="S325" s="46" t="str">
        <f t="shared" si="29"/>
        <v/>
      </c>
      <c r="T325" s="46" t="str">
        <f t="shared" si="29"/>
        <v/>
      </c>
      <c r="U325" s="46" t="str">
        <f t="shared" si="29"/>
        <v/>
      </c>
      <c r="V325" s="46" t="str">
        <f t="shared" si="29"/>
        <v/>
      </c>
    </row>
    <row r="326" spans="1:22" x14ac:dyDescent="0.2">
      <c r="A326" s="1">
        <v>215</v>
      </c>
      <c r="B326" s="1" t="s">
        <v>168</v>
      </c>
      <c r="D326" s="29">
        <f>SUMIFS('2013Figures'!$J:$J,'2013Figures'!$C:$C,$A326,'2013Figures'!$I:$I,"",'2013Figures'!$E:$E,$B$1)</f>
        <v>0</v>
      </c>
      <c r="E326" s="9">
        <f>SUMIFS('2013Figures'!$J:$J,'2013Figures'!$C:$C,$A326,'2013Figures'!$I:$I,"",'2013Figures'!$B:$B,"BrokerToCy",'2013Figures'!$G:$G,"E1",'2013Figures'!$E:$E,$B$1)</f>
        <v>0</v>
      </c>
      <c r="F326" s="9">
        <f>SUMIFS('2013Figures'!$J:$J,'2013Figures'!$C:$C,$A326,'2013Figures'!$I:$I,"",'2013Figures'!$B:$B,"BrokerToCy",'2013Figures'!$G:$G,"P1",'2013Figures'!$E:$E,$B$1)</f>
        <v>0</v>
      </c>
      <c r="G326" s="9">
        <f>SUMIFS('2013Figures'!$J:$J,'2013Figures'!$C:$C,$A326,'2013Figures'!$I:$I,"",'2013Figures'!$B:$B,"CyToBroker",'2013Figures'!$G:$G,"E1",'2013Figures'!$E:$E,$B$1)</f>
        <v>0</v>
      </c>
      <c r="H326" s="9">
        <f>SUMIFS('2013Figures'!$J:$J,'2013Figures'!$C:$C,$A326,'2013Figures'!$I:$I,"",'2013Figures'!$B:$B,"CyToBroker",'2013Figures'!$G:$G,"P1",'2013Figures'!$E:$E,$B$1)</f>
        <v>0</v>
      </c>
      <c r="J326" s="8" t="s">
        <v>131</v>
      </c>
      <c r="L326" s="42">
        <f>SUMIFS('2012Figures'!$J:$J,'2012Figures'!$C:$C,$A326,'2012Figures'!$I:$I,"",'2012Figures'!$E:$E,$B$1)</f>
        <v>0</v>
      </c>
      <c r="M326" s="52">
        <f>SUMIFS('2012Figures'!$J:$J,'2012Figures'!$C:$C,$A326,'2012Figures'!$I:$I,"",'2012Figures'!$B:$B,"BrokerToCy",'2012Figures'!$G:$G,"E1",'2012Figures'!$E:$E,$B$1)</f>
        <v>0</v>
      </c>
      <c r="N326" s="52">
        <f>SUMIFS('2012Figures'!$J:$J,'2012Figures'!$C:$C,$A326,'2012Figures'!$I:$I,"",'2012Figures'!$B:$B,"BrokerToCy",'2012Figures'!$G:$G,"P1",'2012Figures'!$E:$E,$B$1)</f>
        <v>0</v>
      </c>
      <c r="O326" s="52">
        <f>SUMIFS('2012Figures'!$J:$J,'2012Figures'!$C:$C,$A326,'2012Figures'!$I:$I,"",'2012Figures'!$B:$B,"CyToBroker",'2012Figures'!$G:$G,"E1",'2012Figures'!$E:$E,$B$1)</f>
        <v>0</v>
      </c>
      <c r="P326" s="52">
        <f>SUMIFS('2012Figures'!$J:$J,'2012Figures'!$C:$C,$A326,'2012Figures'!$I:$I,"",'2012Figures'!$B:$B,"CyToBroker",'2012Figures'!$G:$G,"P1",'2012Figures'!$E:$E,$B$1)</f>
        <v>0</v>
      </c>
      <c r="R326" s="46" t="str">
        <f t="shared" ref="R326:V389" si="30">IF(L326=0,"",ROUND(D326/L326-1,2))</f>
        <v/>
      </c>
      <c r="S326" s="46" t="str">
        <f t="shared" si="30"/>
        <v/>
      </c>
      <c r="T326" s="46" t="str">
        <f t="shared" si="30"/>
        <v/>
      </c>
      <c r="U326" s="46" t="str">
        <f t="shared" si="30"/>
        <v/>
      </c>
      <c r="V326" s="46" t="str">
        <f t="shared" si="30"/>
        <v/>
      </c>
    </row>
    <row r="327" spans="1:22" x14ac:dyDescent="0.2">
      <c r="A327" s="21"/>
      <c r="B327" s="21" t="s">
        <v>92</v>
      </c>
      <c r="C327" s="22"/>
      <c r="D327" s="23">
        <f>SUM(E327:H327)</f>
        <v>0</v>
      </c>
      <c r="E327" s="23">
        <f>SUM(E325:E326)</f>
        <v>0</v>
      </c>
      <c r="F327" s="23">
        <f>SUM(F325:F326)</f>
        <v>0</v>
      </c>
      <c r="G327" s="23">
        <f>SUM(G325:G326)</f>
        <v>0</v>
      </c>
      <c r="H327" s="23">
        <f>SUM(H325:H326)</f>
        <v>0</v>
      </c>
      <c r="I327" s="21"/>
      <c r="J327" s="22"/>
      <c r="K327" s="21"/>
      <c r="L327" s="43">
        <f>SUM(M327:P327)</f>
        <v>0</v>
      </c>
      <c r="M327" s="43">
        <f>SUM(M325:M326)</f>
        <v>0</v>
      </c>
      <c r="N327" s="43">
        <f>SUM(N325:N326)</f>
        <v>0</v>
      </c>
      <c r="O327" s="43">
        <f>SUM(O325:O326)</f>
        <v>0</v>
      </c>
      <c r="P327" s="43">
        <f>SUM(P325:P326)</f>
        <v>0</v>
      </c>
      <c r="Q327" s="21"/>
      <c r="R327" s="21"/>
      <c r="S327" s="21"/>
      <c r="T327" s="21"/>
      <c r="U327" s="21"/>
      <c r="V327" s="21"/>
    </row>
    <row r="328" spans="1:22" x14ac:dyDescent="0.2">
      <c r="A328" s="28">
        <v>302</v>
      </c>
      <c r="B328" s="28" t="s">
        <v>116</v>
      </c>
      <c r="C328" s="17" t="s">
        <v>88</v>
      </c>
      <c r="D328" s="18">
        <f>SUMIFS('2013Figures'!$J:$J,'2013Figures'!$C:$C,$A328,'2013Figures'!$E:$E,$B$1)</f>
        <v>3</v>
      </c>
      <c r="E328" s="18">
        <f>SUMIFS('2013Figures'!$J:$J,'2013Figures'!$C:$C,$A328,'2013Figures'!$B:$B,"BrokerToCy",'2013Figures'!$G:$G,"E1",'2013Figures'!$E:$E,$B$1)</f>
        <v>3</v>
      </c>
      <c r="F328" s="18">
        <f>SUMIFS('2013Figures'!$J:$J,'2013Figures'!$C:$C,$A328,'2013Figures'!$B:$B,"BrokerToCy",'2013Figures'!$G:$G,"P1",'2013Figures'!$E:$E,$B$1)</f>
        <v>0</v>
      </c>
      <c r="G328" s="18">
        <f>SUMIFS('2013Figures'!$J:$J,'2013Figures'!$C:$C,$A328,'2013Figures'!$B:$B,"CyToBroker",'2013Figures'!$G:$G,"E1",'2013Figures'!$E:$E,$B$1)</f>
        <v>0</v>
      </c>
      <c r="H328" s="18">
        <f>SUMIFS('2013Figures'!$J:$J,'2013Figures'!$C:$C,$A328,'2013Figures'!$B:$B,"CyToBroker",'2013Figures'!$G:$G,"P1",'2013Figures'!$E:$E,$B$1)</f>
        <v>0</v>
      </c>
      <c r="I328" s="28"/>
      <c r="J328" s="17"/>
      <c r="K328" s="28"/>
      <c r="L328" s="50">
        <f>SUMIFS('2012Figures'!$J:$J,'2012Figures'!$C:$C,$A328,'2012Figures'!$E:$E,$B$1)</f>
        <v>0</v>
      </c>
      <c r="M328" s="50">
        <f>SUMIFS('2012Figures'!$J:$J,'2012Figures'!$C:$C,$A328,'2012Figures'!$B:$B,"BrokerToCy",'2012Figures'!$G:$G,"E1",'2012Figures'!$E:$E,$B$1)</f>
        <v>0</v>
      </c>
      <c r="N328" s="50">
        <f>SUMIFS('2012Figures'!$J:$J,'2012Figures'!$C:$C,$A328,'2012Figures'!$B:$B,"BrokerToCy",'2012Figures'!$G:$G,"P1",'2012Figures'!$E:$E,$B$1)</f>
        <v>0</v>
      </c>
      <c r="O328" s="50">
        <f>SUMIFS('2012Figures'!$J:$J,'2012Figures'!$C:$C,$A328,'2012Figures'!$B:$B,"CyToBroker",'2012Figures'!$G:$G,"E1",'2012Figures'!$E:$E,$B$1)</f>
        <v>0</v>
      </c>
      <c r="P328" s="50">
        <f>SUMIFS('2012Figures'!$J:$J,'2012Figures'!$C:$C,$A328,'2012Figures'!$B:$B,"CyToBroker",'2012Figures'!$G:$G,"P1",'2012Figures'!$E:$E,$B$1)</f>
        <v>0</v>
      </c>
      <c r="Q328" s="28"/>
      <c r="R328" s="46" t="str">
        <f t="shared" si="30"/>
        <v/>
      </c>
      <c r="S328" s="46" t="str">
        <f t="shared" si="30"/>
        <v/>
      </c>
      <c r="T328" s="46" t="str">
        <f t="shared" si="30"/>
        <v/>
      </c>
      <c r="U328" s="46" t="str">
        <f t="shared" si="30"/>
        <v/>
      </c>
      <c r="V328" s="46" t="str">
        <f t="shared" si="30"/>
        <v/>
      </c>
    </row>
    <row r="329" spans="1:22" x14ac:dyDescent="0.2">
      <c r="A329" s="1">
        <v>302</v>
      </c>
      <c r="B329" s="1" t="s">
        <v>116</v>
      </c>
      <c r="C329" s="8">
        <v>2</v>
      </c>
      <c r="D329" s="29">
        <f>SUMIFS('2013Figures'!$J:$J,'2013Figures'!$C:$C,$A329,'2013Figures'!$H:$H,$B329,'2013Figures'!$I:$I,$C329,'2013Figures'!$E:$E,$B$1)</f>
        <v>0</v>
      </c>
      <c r="E329" s="9">
        <f>SUMIFS('2013Figures'!$J:$J,'2013Figures'!$C:$C,$A329,'2013Figures'!$H:$H,$B329,'2013Figures'!$I:$I,$C329,'2013Figures'!$B:$B,"BrokerToCy",'2013Figures'!$G:$G,"E1",'2013Figures'!$E:$E,$B$1)</f>
        <v>0</v>
      </c>
      <c r="F329" s="9">
        <f>SUMIFS('2013Figures'!$J:$J,'2013Figures'!$C:$C,$A329,'2013Figures'!$H:$H,$B329,'2013Figures'!$I:$I,$C329,'2013Figures'!$B:$B,"BrokerToCy",'2013Figures'!$G:$G,"P1",'2013Figures'!$E:$E,$B$1)</f>
        <v>0</v>
      </c>
      <c r="G329" s="9">
        <f>SUMIFS('2013Figures'!$J:$J,'2013Figures'!$C:$C,$A329,'2013Figures'!$H:$H,$B329,'2013Figures'!$I:$I,$C329,'2013Figures'!$B:$B,"CyToBroker",'2013Figures'!$G:$G,"E1",'2013Figures'!$E:$E,$B$1)</f>
        <v>0</v>
      </c>
      <c r="H329" s="9">
        <f>SUMIFS('2013Figures'!$J:$J,'2013Figures'!$C:$C,$A329,'2013Figures'!$H:$H,$B329,'2013Figures'!$I:$I,$C329,'2013Figures'!$B:$B,"CyToBroker",'2013Figures'!$G:$G,"P1",'2013Figures'!$E:$E,$B$1)</f>
        <v>0</v>
      </c>
      <c r="I329" s="30"/>
      <c r="J329" s="31">
        <v>201005</v>
      </c>
      <c r="K329" s="30"/>
      <c r="L329" s="42">
        <f>SUMIFS('2012Figures'!$J:$J,'2012Figures'!$C:$C,$A329,'2012Figures'!$H:$H,$B329,'2012Figures'!$I:$I,$C329,'2012Figures'!$E:$E,$B$1)</f>
        <v>0</v>
      </c>
      <c r="M329" s="52">
        <f>SUMIFS('2012Figures'!$J:$J,'2012Figures'!$C:$C,$A329,'2012Figures'!$H:$H,$B329,'2012Figures'!$I:$I,$C329,'2012Figures'!$B:$B,"BrokerToCy",'2012Figures'!$G:$G,"E1",'2012Figures'!$E:$E,$B$1)</f>
        <v>0</v>
      </c>
      <c r="N329" s="52">
        <f>SUMIFS('2012Figures'!$J:$J,'2012Figures'!$C:$C,$A329,'2012Figures'!$H:$H,$B329,'2012Figures'!$I:$I,$C329,'2012Figures'!$B:$B,"BrokerToCy",'2012Figures'!$G:$G,"P1",'2012Figures'!$E:$E,$B$1)</f>
        <v>0</v>
      </c>
      <c r="O329" s="52">
        <f>SUMIFS('2012Figures'!$J:$J,'2012Figures'!$C:$C,$A329,'2012Figures'!$H:$H,$B329,'2012Figures'!$I:$I,$C329,'2012Figures'!$B:$B,"CyToBroker",'2012Figures'!$G:$G,"E1",'2012Figures'!$E:$E,$B$1)</f>
        <v>0</v>
      </c>
      <c r="P329" s="52">
        <f>SUMIFS('2012Figures'!$J:$J,'2012Figures'!$C:$C,$A329,'2012Figures'!$H:$H,$B329,'2012Figures'!$I:$I,$C329,'2012Figures'!$B:$B,"CyToBroker",'2012Figures'!$G:$G,"P1",'2012Figures'!$E:$E,$B$1)</f>
        <v>0</v>
      </c>
      <c r="Q329" s="30"/>
      <c r="R329" s="46" t="str">
        <f t="shared" si="30"/>
        <v/>
      </c>
      <c r="S329" s="46" t="str">
        <f t="shared" si="30"/>
        <v/>
      </c>
      <c r="T329" s="46" t="str">
        <f t="shared" si="30"/>
        <v/>
      </c>
      <c r="U329" s="46" t="str">
        <f t="shared" si="30"/>
        <v/>
      </c>
      <c r="V329" s="46" t="str">
        <f t="shared" si="30"/>
        <v/>
      </c>
    </row>
    <row r="330" spans="1:22" x14ac:dyDescent="0.2">
      <c r="A330" s="1">
        <v>302</v>
      </c>
      <c r="B330" s="1" t="s">
        <v>116</v>
      </c>
      <c r="C330" s="8">
        <v>1</v>
      </c>
      <c r="D330" s="29">
        <f>SUMIFS('2013Figures'!$J:$J,'2013Figures'!$C:$C,$A330,'2013Figures'!$H:$H,$B330,'2013Figures'!$I:$I,$C330,'2013Figures'!$E:$E,$B$1)</f>
        <v>0</v>
      </c>
      <c r="E330" s="9">
        <f>SUMIFS('2013Figures'!$J:$J,'2013Figures'!$C:$C,$A330,'2013Figures'!$H:$H,$B330,'2013Figures'!$I:$I,$C330,'2013Figures'!$B:$B,"BrokerToCy",'2013Figures'!$G:$G,"E1",'2013Figures'!$E:$E,$B$1)</f>
        <v>0</v>
      </c>
      <c r="F330" s="9">
        <f>SUMIFS('2013Figures'!$J:$J,'2013Figures'!$C:$C,$A330,'2013Figures'!$H:$H,$B330,'2013Figures'!$I:$I,$C330,'2013Figures'!$B:$B,"BrokerToCy",'2013Figures'!$G:$G,"P1",'2013Figures'!$E:$E,$B$1)</f>
        <v>0</v>
      </c>
      <c r="G330" s="9">
        <f>SUMIFS('2013Figures'!$J:$J,'2013Figures'!$C:$C,$A330,'2013Figures'!$H:$H,$B330,'2013Figures'!$I:$I,$C330,'2013Figures'!$B:$B,"CyToBroker",'2013Figures'!$G:$G,"E1",'2013Figures'!$E:$E,$B$1)</f>
        <v>0</v>
      </c>
      <c r="H330" s="9">
        <f>SUMIFS('2013Figures'!$J:$J,'2013Figures'!$C:$C,$A330,'2013Figures'!$H:$H,$B330,'2013Figures'!$I:$I,$C330,'2013Figures'!$B:$B,"CyToBroker",'2013Figures'!$G:$G,"P1",'2013Figures'!$E:$E,$B$1)</f>
        <v>0</v>
      </c>
      <c r="J330" s="8">
        <v>200801</v>
      </c>
      <c r="L330" s="42">
        <f>SUMIFS('2012Figures'!$J:$J,'2012Figures'!$C:$C,$A330,'2012Figures'!$H:$H,$B330,'2012Figures'!$I:$I,$C330,'2012Figures'!$E:$E,$B$1)</f>
        <v>0</v>
      </c>
      <c r="M330" s="52">
        <f>SUMIFS('2012Figures'!$J:$J,'2012Figures'!$C:$C,$A330,'2012Figures'!$H:$H,$B330,'2012Figures'!$I:$I,$C330,'2012Figures'!$B:$B,"BrokerToCy",'2012Figures'!$G:$G,"E1",'2012Figures'!$E:$E,$B$1)</f>
        <v>0</v>
      </c>
      <c r="N330" s="52">
        <f>SUMIFS('2012Figures'!$J:$J,'2012Figures'!$C:$C,$A330,'2012Figures'!$H:$H,$B330,'2012Figures'!$I:$I,$C330,'2012Figures'!$B:$B,"BrokerToCy",'2012Figures'!$G:$G,"P1",'2012Figures'!$E:$E,$B$1)</f>
        <v>0</v>
      </c>
      <c r="O330" s="52">
        <f>SUMIFS('2012Figures'!$J:$J,'2012Figures'!$C:$C,$A330,'2012Figures'!$H:$H,$B330,'2012Figures'!$I:$I,$C330,'2012Figures'!$B:$B,"CyToBroker",'2012Figures'!$G:$G,"E1",'2012Figures'!$E:$E,$B$1)</f>
        <v>0</v>
      </c>
      <c r="P330" s="52">
        <f>SUMIFS('2012Figures'!$J:$J,'2012Figures'!$C:$C,$A330,'2012Figures'!$H:$H,$B330,'2012Figures'!$I:$I,$C330,'2012Figures'!$B:$B,"CyToBroker",'2012Figures'!$G:$G,"P1",'2012Figures'!$E:$E,$B$1)</f>
        <v>0</v>
      </c>
      <c r="R330" s="46" t="str">
        <f t="shared" si="30"/>
        <v/>
      </c>
      <c r="S330" s="46" t="str">
        <f t="shared" si="30"/>
        <v/>
      </c>
      <c r="T330" s="46" t="str">
        <f t="shared" si="30"/>
        <v/>
      </c>
      <c r="U330" s="46" t="str">
        <f t="shared" si="30"/>
        <v/>
      </c>
      <c r="V330" s="46" t="str">
        <f t="shared" si="30"/>
        <v/>
      </c>
    </row>
    <row r="331" spans="1:22" x14ac:dyDescent="0.2">
      <c r="A331" s="1">
        <v>302</v>
      </c>
      <c r="B331" s="1" t="s">
        <v>116</v>
      </c>
      <c r="D331" s="29">
        <f>SUMIFS('2013Figures'!$J:$J,'2013Figures'!$C:$C,$A331,'2013Figures'!$I:$I,"",'2013Figures'!$E:$E,$B$1)</f>
        <v>3</v>
      </c>
      <c r="E331" s="9">
        <f>SUMIFS('2013Figures'!$J:$J,'2013Figures'!$C:$C,$A331,'2013Figures'!$I:$I,"",'2013Figures'!$B:$B,"BrokerToCy",'2013Figures'!$G:$G,"E1",'2013Figures'!$E:$E,$B$1)</f>
        <v>3</v>
      </c>
      <c r="F331" s="9">
        <f>SUMIFS('2013Figures'!$J:$J,'2013Figures'!$C:$C,$A331,'2013Figures'!$I:$I,"",'2013Figures'!$B:$B,"BrokerToCy",'2013Figures'!$G:$G,"P1",'2013Figures'!$E:$E,$B$1)</f>
        <v>0</v>
      </c>
      <c r="G331" s="9">
        <f>SUMIFS('2013Figures'!$J:$J,'2013Figures'!$C:$C,$A331,'2013Figures'!$I:$I,"",'2013Figures'!$B:$B,"CyToBroker",'2013Figures'!$G:$G,"E1",'2013Figures'!$E:$E,$B$1)</f>
        <v>0</v>
      </c>
      <c r="H331" s="9">
        <f>SUMIFS('2013Figures'!$J:$J,'2013Figures'!$C:$C,$A331,'2013Figures'!$I:$I,"",'2013Figures'!$B:$B,"CyToBroker",'2013Figures'!$G:$G,"P1",'2013Figures'!$E:$E,$B$1)</f>
        <v>0</v>
      </c>
      <c r="J331" s="8" t="s">
        <v>131</v>
      </c>
      <c r="L331" s="42">
        <f>SUMIFS('2012Figures'!$J:$J,'2012Figures'!$C:$C,$A331,'2012Figures'!$I:$I,"",'2012Figures'!$E:$E,$B$1)</f>
        <v>0</v>
      </c>
      <c r="M331" s="52">
        <f>SUMIFS('2012Figures'!$J:$J,'2012Figures'!$C:$C,$A331,'2012Figures'!$I:$I,"",'2012Figures'!$B:$B,"BrokerToCy",'2012Figures'!$G:$G,"E1",'2012Figures'!$E:$E,$B$1)</f>
        <v>0</v>
      </c>
      <c r="N331" s="52">
        <f>SUMIFS('2012Figures'!$J:$J,'2012Figures'!$C:$C,$A331,'2012Figures'!$I:$I,"",'2012Figures'!$B:$B,"BrokerToCy",'2012Figures'!$G:$G,"P1",'2012Figures'!$E:$E,$B$1)</f>
        <v>0</v>
      </c>
      <c r="O331" s="52">
        <f>SUMIFS('2012Figures'!$J:$J,'2012Figures'!$C:$C,$A331,'2012Figures'!$I:$I,"",'2012Figures'!$B:$B,"CyToBroker",'2012Figures'!$G:$G,"E1",'2012Figures'!$E:$E,$B$1)</f>
        <v>0</v>
      </c>
      <c r="P331" s="52">
        <f>SUMIFS('2012Figures'!$J:$J,'2012Figures'!$C:$C,$A331,'2012Figures'!$I:$I,"",'2012Figures'!$B:$B,"CyToBroker",'2012Figures'!$G:$G,"P1",'2012Figures'!$E:$E,$B$1)</f>
        <v>0</v>
      </c>
      <c r="R331" s="46" t="str">
        <f t="shared" si="30"/>
        <v/>
      </c>
      <c r="S331" s="46" t="str">
        <f t="shared" si="30"/>
        <v/>
      </c>
      <c r="T331" s="46" t="str">
        <f t="shared" si="30"/>
        <v/>
      </c>
      <c r="U331" s="46" t="str">
        <f t="shared" si="30"/>
        <v/>
      </c>
      <c r="V331" s="46" t="str">
        <f t="shared" si="30"/>
        <v/>
      </c>
    </row>
    <row r="332" spans="1:22" x14ac:dyDescent="0.2">
      <c r="A332" s="21"/>
      <c r="B332" s="21" t="s">
        <v>92</v>
      </c>
      <c r="C332" s="22"/>
      <c r="D332" s="23">
        <f>SUM(E332:H332)</f>
        <v>3</v>
      </c>
      <c r="E332" s="23">
        <f>SUM(E329:E331)</f>
        <v>3</v>
      </c>
      <c r="F332" s="23">
        <f>SUM(F329:F331)</f>
        <v>0</v>
      </c>
      <c r="G332" s="23">
        <f>SUM(G329:G331)</f>
        <v>0</v>
      </c>
      <c r="H332" s="23">
        <f>SUM(H329:H331)</f>
        <v>0</v>
      </c>
      <c r="I332" s="21"/>
      <c r="J332" s="22"/>
      <c r="K332" s="21"/>
      <c r="L332" s="43">
        <f>SUM(M332:P332)</f>
        <v>0</v>
      </c>
      <c r="M332" s="43">
        <f>SUM(M329:M331)</f>
        <v>0</v>
      </c>
      <c r="N332" s="43">
        <f>SUM(N329:N331)</f>
        <v>0</v>
      </c>
      <c r="O332" s="43">
        <f>SUM(O329:O331)</f>
        <v>0</v>
      </c>
      <c r="P332" s="43">
        <f>SUM(P329:P331)</f>
        <v>0</v>
      </c>
      <c r="Q332" s="21"/>
      <c r="R332" s="21"/>
      <c r="S332" s="21"/>
      <c r="T332" s="21"/>
      <c r="U332" s="21"/>
      <c r="V332" s="21"/>
    </row>
    <row r="333" spans="1:22" x14ac:dyDescent="0.2">
      <c r="A333" s="28">
        <v>303</v>
      </c>
      <c r="B333" s="28" t="s">
        <v>117</v>
      </c>
      <c r="C333" s="17" t="s">
        <v>88</v>
      </c>
      <c r="D333" s="18">
        <f>SUMIFS('2013Figures'!$J:$J,'2013Figures'!$C:$C,$A333,'2013Figures'!$E:$E,$B$1)</f>
        <v>1</v>
      </c>
      <c r="E333" s="18">
        <f>SUMIFS('2013Figures'!$J:$J,'2013Figures'!$C:$C,$A333,'2013Figures'!$B:$B,"BrokerToCy",'2013Figures'!$G:$G,"E1",'2013Figures'!$E:$E,$B$1)</f>
        <v>1</v>
      </c>
      <c r="F333" s="18">
        <f>SUMIFS('2013Figures'!$J:$J,'2013Figures'!$C:$C,$A333,'2013Figures'!$B:$B,"BrokerToCy",'2013Figures'!$G:$G,"P1",'2013Figures'!$E:$E,$B$1)</f>
        <v>0</v>
      </c>
      <c r="G333" s="18">
        <f>SUMIFS('2013Figures'!$J:$J,'2013Figures'!$C:$C,$A333,'2013Figures'!$B:$B,"CyToBroker",'2013Figures'!$G:$G,"E1",'2013Figures'!$E:$E,$B$1)</f>
        <v>0</v>
      </c>
      <c r="H333" s="18">
        <f>SUMIFS('2013Figures'!$J:$J,'2013Figures'!$C:$C,$A333,'2013Figures'!$B:$B,"CyToBroker",'2013Figures'!$G:$G,"P1",'2013Figures'!$E:$E,$B$1)</f>
        <v>0</v>
      </c>
      <c r="I333" s="28"/>
      <c r="J333" s="17"/>
      <c r="K333" s="28"/>
      <c r="L333" s="50">
        <f>SUMIFS('2012Figures'!$J:$J,'2012Figures'!$C:$C,$A333,'2012Figures'!$E:$E,$B$1)</f>
        <v>0</v>
      </c>
      <c r="M333" s="50">
        <f>SUMIFS('2012Figures'!$J:$J,'2012Figures'!$C:$C,$A333,'2012Figures'!$B:$B,"BrokerToCy",'2012Figures'!$G:$G,"E1",'2012Figures'!$E:$E,$B$1)</f>
        <v>0</v>
      </c>
      <c r="N333" s="50">
        <f>SUMIFS('2012Figures'!$J:$J,'2012Figures'!$C:$C,$A333,'2012Figures'!$B:$B,"BrokerToCy",'2012Figures'!$G:$G,"P1",'2012Figures'!$E:$E,$B$1)</f>
        <v>0</v>
      </c>
      <c r="O333" s="50">
        <f>SUMIFS('2012Figures'!$J:$J,'2012Figures'!$C:$C,$A333,'2012Figures'!$B:$B,"CyToBroker",'2012Figures'!$G:$G,"E1",'2012Figures'!$E:$E,$B$1)</f>
        <v>0</v>
      </c>
      <c r="P333" s="50">
        <f>SUMIFS('2012Figures'!$J:$J,'2012Figures'!$C:$C,$A333,'2012Figures'!$B:$B,"CyToBroker",'2012Figures'!$G:$G,"P1",'2012Figures'!$E:$E,$B$1)</f>
        <v>0</v>
      </c>
      <c r="Q333" s="28"/>
      <c r="R333" s="46" t="str">
        <f t="shared" ref="R333:V396" si="31">IF(L333=0,"",ROUND(D333/L333-1,2))</f>
        <v/>
      </c>
      <c r="S333" s="46" t="str">
        <f t="shared" si="31"/>
        <v/>
      </c>
      <c r="T333" s="46" t="str">
        <f t="shared" si="31"/>
        <v/>
      </c>
      <c r="U333" s="46" t="str">
        <f t="shared" si="31"/>
        <v/>
      </c>
      <c r="V333" s="46" t="str">
        <f t="shared" si="31"/>
        <v/>
      </c>
    </row>
    <row r="334" spans="1:22" x14ac:dyDescent="0.2">
      <c r="A334" s="1">
        <v>303</v>
      </c>
      <c r="B334" s="1" t="s">
        <v>117</v>
      </c>
      <c r="C334" s="8">
        <v>1</v>
      </c>
      <c r="D334" s="29">
        <f>SUMIFS('2013Figures'!$J:$J,'2013Figures'!$C:$C,$A334,'2013Figures'!$H:$H,$B334,'2013Figures'!$I:$I,$C334,'2013Figures'!$E:$E,$B$1)</f>
        <v>0</v>
      </c>
      <c r="E334" s="9">
        <f>SUMIFS('2013Figures'!$J:$J,'2013Figures'!$C:$C,$A334,'2013Figures'!$H:$H,$B334,'2013Figures'!$I:$I,$C334,'2013Figures'!$B:$B,"BrokerToCy",'2013Figures'!$G:$G,"E1",'2013Figures'!$E:$E,$B$1)</f>
        <v>0</v>
      </c>
      <c r="F334" s="9">
        <f>SUMIFS('2013Figures'!$J:$J,'2013Figures'!$C:$C,$A334,'2013Figures'!$H:$H,$B334,'2013Figures'!$I:$I,$C334,'2013Figures'!$B:$B,"BrokerToCy",'2013Figures'!$G:$G,"P1",'2013Figures'!$E:$E,$B$1)</f>
        <v>0</v>
      </c>
      <c r="G334" s="9">
        <f>SUMIFS('2013Figures'!$J:$J,'2013Figures'!$C:$C,$A334,'2013Figures'!$H:$H,$B334,'2013Figures'!$I:$I,$C334,'2013Figures'!$B:$B,"CyToBroker",'2013Figures'!$G:$G,"E1",'2013Figures'!$E:$E,$B$1)</f>
        <v>0</v>
      </c>
      <c r="H334" s="9">
        <f>SUMIFS('2013Figures'!$J:$J,'2013Figures'!$C:$C,$A334,'2013Figures'!$H:$H,$B334,'2013Figures'!$I:$I,$C334,'2013Figures'!$B:$B,"CyToBroker",'2013Figures'!$G:$G,"P1",'2013Figures'!$E:$E,$B$1)</f>
        <v>0</v>
      </c>
      <c r="I334" s="30"/>
      <c r="J334" s="31">
        <v>200801</v>
      </c>
      <c r="K334" s="30"/>
      <c r="L334" s="42">
        <f>SUMIFS('2012Figures'!$J:$J,'2012Figures'!$C:$C,$A334,'2012Figures'!$H:$H,$B334,'2012Figures'!$I:$I,$C334,'2012Figures'!$E:$E,$B$1)</f>
        <v>0</v>
      </c>
      <c r="M334" s="52">
        <f>SUMIFS('2012Figures'!$J:$J,'2012Figures'!$C:$C,$A334,'2012Figures'!$H:$H,$B334,'2012Figures'!$I:$I,$C334,'2012Figures'!$B:$B,"BrokerToCy",'2012Figures'!$G:$G,"E1",'2012Figures'!$E:$E,$B$1)</f>
        <v>0</v>
      </c>
      <c r="N334" s="52">
        <f>SUMIFS('2012Figures'!$J:$J,'2012Figures'!$C:$C,$A334,'2012Figures'!$H:$H,$B334,'2012Figures'!$I:$I,$C334,'2012Figures'!$B:$B,"BrokerToCy",'2012Figures'!$G:$G,"P1",'2012Figures'!$E:$E,$B$1)</f>
        <v>0</v>
      </c>
      <c r="O334" s="52">
        <f>SUMIFS('2012Figures'!$J:$J,'2012Figures'!$C:$C,$A334,'2012Figures'!$H:$H,$B334,'2012Figures'!$I:$I,$C334,'2012Figures'!$B:$B,"CyToBroker",'2012Figures'!$G:$G,"E1",'2012Figures'!$E:$E,$B$1)</f>
        <v>0</v>
      </c>
      <c r="P334" s="52">
        <f>SUMIFS('2012Figures'!$J:$J,'2012Figures'!$C:$C,$A334,'2012Figures'!$H:$H,$B334,'2012Figures'!$I:$I,$C334,'2012Figures'!$B:$B,"CyToBroker",'2012Figures'!$G:$G,"P1",'2012Figures'!$E:$E,$B$1)</f>
        <v>0</v>
      </c>
      <c r="Q334" s="30"/>
      <c r="R334" s="46" t="str">
        <f t="shared" si="31"/>
        <v/>
      </c>
      <c r="S334" s="46" t="str">
        <f t="shared" si="31"/>
        <v/>
      </c>
      <c r="T334" s="46" t="str">
        <f t="shared" si="31"/>
        <v/>
      </c>
      <c r="U334" s="46" t="str">
        <f t="shared" si="31"/>
        <v/>
      </c>
      <c r="V334" s="46" t="str">
        <f t="shared" si="31"/>
        <v/>
      </c>
    </row>
    <row r="335" spans="1:22" x14ac:dyDescent="0.2">
      <c r="A335" s="1">
        <v>303</v>
      </c>
      <c r="B335" s="1" t="s">
        <v>117</v>
      </c>
      <c r="D335" s="29">
        <f>SUMIFS('2013Figures'!$J:$J,'2013Figures'!$C:$C,$A335,'2013Figures'!$I:$I,"",'2013Figures'!$E:$E,$B$1)</f>
        <v>1</v>
      </c>
      <c r="E335" s="9">
        <f>SUMIFS('2013Figures'!$J:$J,'2013Figures'!$C:$C,$A335,'2013Figures'!$I:$I,"",'2013Figures'!$B:$B,"BrokerToCy",'2013Figures'!$G:$G,"E1",'2013Figures'!$E:$E,$B$1)</f>
        <v>1</v>
      </c>
      <c r="F335" s="9">
        <f>SUMIFS('2013Figures'!$J:$J,'2013Figures'!$C:$C,$A335,'2013Figures'!$I:$I,"",'2013Figures'!$B:$B,"BrokerToCy",'2013Figures'!$G:$G,"P1",'2013Figures'!$E:$E,$B$1)</f>
        <v>0</v>
      </c>
      <c r="G335" s="9">
        <f>SUMIFS('2013Figures'!$J:$J,'2013Figures'!$C:$C,$A335,'2013Figures'!$I:$I,"",'2013Figures'!$B:$B,"CyToBroker",'2013Figures'!$G:$G,"E1",'2013Figures'!$E:$E,$B$1)</f>
        <v>0</v>
      </c>
      <c r="H335" s="9">
        <f>SUMIFS('2013Figures'!$J:$J,'2013Figures'!$C:$C,$A335,'2013Figures'!$I:$I,"",'2013Figures'!$B:$B,"CyToBroker",'2013Figures'!$G:$G,"P1",'2013Figures'!$E:$E,$B$1)</f>
        <v>0</v>
      </c>
      <c r="J335" s="8" t="s">
        <v>131</v>
      </c>
      <c r="L335" s="42">
        <f>SUMIFS('2012Figures'!$J:$J,'2012Figures'!$C:$C,$A335,'2012Figures'!$I:$I,"",'2012Figures'!$E:$E,$B$1)</f>
        <v>0</v>
      </c>
      <c r="M335" s="52">
        <f>SUMIFS('2012Figures'!$J:$J,'2012Figures'!$C:$C,$A335,'2012Figures'!$I:$I,"",'2012Figures'!$B:$B,"BrokerToCy",'2012Figures'!$G:$G,"E1",'2012Figures'!$E:$E,$B$1)</f>
        <v>0</v>
      </c>
      <c r="N335" s="52">
        <f>SUMIFS('2012Figures'!$J:$J,'2012Figures'!$C:$C,$A335,'2012Figures'!$I:$I,"",'2012Figures'!$B:$B,"BrokerToCy",'2012Figures'!$G:$G,"P1",'2012Figures'!$E:$E,$B$1)</f>
        <v>0</v>
      </c>
      <c r="O335" s="52">
        <f>SUMIFS('2012Figures'!$J:$J,'2012Figures'!$C:$C,$A335,'2012Figures'!$I:$I,"",'2012Figures'!$B:$B,"CyToBroker",'2012Figures'!$G:$G,"E1",'2012Figures'!$E:$E,$B$1)</f>
        <v>0</v>
      </c>
      <c r="P335" s="52">
        <f>SUMIFS('2012Figures'!$J:$J,'2012Figures'!$C:$C,$A335,'2012Figures'!$I:$I,"",'2012Figures'!$B:$B,"CyToBroker",'2012Figures'!$G:$G,"P1",'2012Figures'!$E:$E,$B$1)</f>
        <v>0</v>
      </c>
      <c r="R335" s="46" t="str">
        <f t="shared" si="31"/>
        <v/>
      </c>
      <c r="S335" s="46" t="str">
        <f t="shared" si="31"/>
        <v/>
      </c>
      <c r="T335" s="46" t="str">
        <f t="shared" si="31"/>
        <v/>
      </c>
      <c r="U335" s="46" t="str">
        <f t="shared" si="31"/>
        <v/>
      </c>
      <c r="V335" s="46" t="str">
        <f t="shared" si="31"/>
        <v/>
      </c>
    </row>
    <row r="336" spans="1:22" x14ac:dyDescent="0.2">
      <c r="A336" s="21"/>
      <c r="B336" s="21" t="s">
        <v>92</v>
      </c>
      <c r="C336" s="22"/>
      <c r="D336" s="23">
        <f>SUM(E336:H336)</f>
        <v>1</v>
      </c>
      <c r="E336" s="23">
        <f>SUM(E334:E335)</f>
        <v>1</v>
      </c>
      <c r="F336" s="23">
        <f>SUM(F334:F335)</f>
        <v>0</v>
      </c>
      <c r="G336" s="23">
        <f>SUM(G334:G335)</f>
        <v>0</v>
      </c>
      <c r="H336" s="23">
        <f>SUM(H334:H335)</f>
        <v>0</v>
      </c>
      <c r="I336" s="21"/>
      <c r="J336" s="22"/>
      <c r="K336" s="21"/>
      <c r="L336" s="43">
        <f>SUM(M336:P336)</f>
        <v>0</v>
      </c>
      <c r="M336" s="43">
        <f>SUM(M334:M335)</f>
        <v>0</v>
      </c>
      <c r="N336" s="43">
        <f>SUM(N334:N335)</f>
        <v>0</v>
      </c>
      <c r="O336" s="43">
        <f>SUM(O334:O335)</f>
        <v>0</v>
      </c>
      <c r="P336" s="43">
        <f>SUM(P334:P335)</f>
        <v>0</v>
      </c>
      <c r="Q336" s="21"/>
      <c r="R336" s="21"/>
      <c r="S336" s="21"/>
      <c r="T336" s="21"/>
      <c r="U336" s="21"/>
      <c r="V336" s="21"/>
    </row>
    <row r="337" spans="1:22" x14ac:dyDescent="0.2">
      <c r="A337" s="28">
        <v>304</v>
      </c>
      <c r="B337" s="28" t="s">
        <v>118</v>
      </c>
      <c r="C337" s="17" t="s">
        <v>88</v>
      </c>
      <c r="D337" s="18">
        <f>SUMIFS('2013Figures'!$J:$J,'2013Figures'!$C:$C,$A337,'2013Figures'!$E:$E,$B$1)</f>
        <v>188</v>
      </c>
      <c r="E337" s="18">
        <f>SUMIFS('2013Figures'!$J:$J,'2013Figures'!$C:$C,$A337,'2013Figures'!$B:$B,"BrokerToCy",'2013Figures'!$G:$G,"E1",'2013Figures'!$E:$E,$B$1)</f>
        <v>0</v>
      </c>
      <c r="F337" s="18">
        <f>SUMIFS('2013Figures'!$J:$J,'2013Figures'!$C:$C,$A337,'2013Figures'!$B:$B,"BrokerToCy",'2013Figures'!$G:$G,"P1",'2013Figures'!$E:$E,$B$1)</f>
        <v>0</v>
      </c>
      <c r="G337" s="18">
        <f>SUMIFS('2013Figures'!$J:$J,'2013Figures'!$C:$C,$A337,'2013Figures'!$B:$B,"CyToBroker",'2013Figures'!$G:$G,"E1",'2013Figures'!$E:$E,$B$1)</f>
        <v>188</v>
      </c>
      <c r="H337" s="18">
        <f>SUMIFS('2013Figures'!$J:$J,'2013Figures'!$C:$C,$A337,'2013Figures'!$B:$B,"CyToBroker",'2013Figures'!$G:$G,"P1",'2013Figures'!$E:$E,$B$1)</f>
        <v>0</v>
      </c>
      <c r="I337" s="28"/>
      <c r="J337" s="17"/>
      <c r="K337" s="28"/>
      <c r="L337" s="50">
        <f>SUMIFS('2012Figures'!$J:$J,'2012Figures'!$C:$C,$A337,'2012Figures'!$E:$E,$B$1)</f>
        <v>247</v>
      </c>
      <c r="M337" s="50">
        <f>SUMIFS('2012Figures'!$J:$J,'2012Figures'!$C:$C,$A337,'2012Figures'!$B:$B,"BrokerToCy",'2012Figures'!$G:$G,"E1",'2012Figures'!$E:$E,$B$1)</f>
        <v>0</v>
      </c>
      <c r="N337" s="50">
        <f>SUMIFS('2012Figures'!$J:$J,'2012Figures'!$C:$C,$A337,'2012Figures'!$B:$B,"BrokerToCy",'2012Figures'!$G:$G,"P1",'2012Figures'!$E:$E,$B$1)</f>
        <v>0</v>
      </c>
      <c r="O337" s="50">
        <f>SUMIFS('2012Figures'!$J:$J,'2012Figures'!$C:$C,$A337,'2012Figures'!$B:$B,"CyToBroker",'2012Figures'!$G:$G,"E1",'2012Figures'!$E:$E,$B$1)</f>
        <v>247</v>
      </c>
      <c r="P337" s="50">
        <f>SUMIFS('2012Figures'!$J:$J,'2012Figures'!$C:$C,$A337,'2012Figures'!$B:$B,"CyToBroker",'2012Figures'!$G:$G,"P1",'2012Figures'!$E:$E,$B$1)</f>
        <v>0</v>
      </c>
      <c r="Q337" s="28"/>
      <c r="R337" s="46">
        <f t="shared" ref="R337:V400" si="32">IF(L337=0,"",ROUND(D337/L337-1,2))</f>
        <v>-0.24</v>
      </c>
      <c r="S337" s="46" t="str">
        <f t="shared" si="32"/>
        <v/>
      </c>
      <c r="T337" s="46" t="str">
        <f t="shared" si="32"/>
        <v/>
      </c>
      <c r="U337" s="46">
        <f t="shared" si="32"/>
        <v>-0.24</v>
      </c>
      <c r="V337" s="46" t="str">
        <f t="shared" si="32"/>
        <v/>
      </c>
    </row>
    <row r="338" spans="1:22" x14ac:dyDescent="0.2">
      <c r="A338" s="1">
        <v>304</v>
      </c>
      <c r="B338" s="1" t="s">
        <v>118</v>
      </c>
      <c r="C338" s="8">
        <v>4</v>
      </c>
      <c r="D338" s="29">
        <f>SUMIFS('2013Figures'!$J:$J,'2013Figures'!$C:$C,$A338,'2013Figures'!$H:$H,$B338,'2013Figures'!$I:$I,$C338,'2013Figures'!$E:$E,$B$1)</f>
        <v>0</v>
      </c>
      <c r="E338" s="9">
        <f>SUMIFS('2013Figures'!$J:$J,'2013Figures'!$C:$C,$A338,'2013Figures'!$H:$H,$B338,'2013Figures'!$I:$I,$C338,'2013Figures'!$B:$B,"BrokerToCy",'2013Figures'!$G:$G,"E1",'2013Figures'!$E:$E,$B$1)</f>
        <v>0</v>
      </c>
      <c r="F338" s="9">
        <f>SUMIFS('2013Figures'!$J:$J,'2013Figures'!$C:$C,$A338,'2013Figures'!$H:$H,$B338,'2013Figures'!$I:$I,$C338,'2013Figures'!$B:$B,"BrokerToCy",'2013Figures'!$G:$G,"P1",'2013Figures'!$E:$E,$B$1)</f>
        <v>0</v>
      </c>
      <c r="G338" s="9">
        <f>SUMIFS('2013Figures'!$J:$J,'2013Figures'!$C:$C,$A338,'2013Figures'!$H:$H,$B338,'2013Figures'!$I:$I,$C338,'2013Figures'!$B:$B,"CyToBroker",'2013Figures'!$G:$G,"E1",'2013Figures'!$E:$E,$B$1)</f>
        <v>0</v>
      </c>
      <c r="H338" s="9">
        <f>SUMIFS('2013Figures'!$J:$J,'2013Figures'!$C:$C,$A338,'2013Figures'!$H:$H,$B338,'2013Figures'!$I:$I,$C338,'2013Figures'!$B:$B,"CyToBroker",'2013Figures'!$G:$G,"P1",'2013Figures'!$E:$E,$B$1)</f>
        <v>0</v>
      </c>
      <c r="I338" s="30"/>
      <c r="J338" s="31">
        <v>201501</v>
      </c>
      <c r="K338" s="30"/>
      <c r="L338" s="42">
        <f>SUMIFS('2012Figures'!$J:$J,'2012Figures'!$C:$C,$A338,'2012Figures'!$H:$H,$B338,'2012Figures'!$I:$I,$C338,'2012Figures'!$E:$E,$B$1)</f>
        <v>0</v>
      </c>
      <c r="M338" s="52">
        <f>SUMIFS('2012Figures'!$J:$J,'2012Figures'!$C:$C,$A338,'2012Figures'!$H:$H,$B338,'2012Figures'!$I:$I,$C338,'2012Figures'!$B:$B,"BrokerToCy",'2012Figures'!$G:$G,"E1",'2012Figures'!$E:$E,$B$1)</f>
        <v>0</v>
      </c>
      <c r="N338" s="52">
        <f>SUMIFS('2012Figures'!$J:$J,'2012Figures'!$C:$C,$A338,'2012Figures'!$H:$H,$B338,'2012Figures'!$I:$I,$C338,'2012Figures'!$B:$B,"BrokerToCy",'2012Figures'!$G:$G,"P1",'2012Figures'!$E:$E,$B$1)</f>
        <v>0</v>
      </c>
      <c r="O338" s="52">
        <f>SUMIFS('2012Figures'!$J:$J,'2012Figures'!$C:$C,$A338,'2012Figures'!$H:$H,$B338,'2012Figures'!$I:$I,$C338,'2012Figures'!$B:$B,"CyToBroker",'2012Figures'!$G:$G,"E1",'2012Figures'!$E:$E,$B$1)</f>
        <v>0</v>
      </c>
      <c r="P338" s="52">
        <f>SUMIFS('2012Figures'!$J:$J,'2012Figures'!$C:$C,$A338,'2012Figures'!$H:$H,$B338,'2012Figures'!$I:$I,$C338,'2012Figures'!$B:$B,"CyToBroker",'2012Figures'!$G:$G,"P1",'2012Figures'!$E:$E,$B$1)</f>
        <v>0</v>
      </c>
      <c r="Q338" s="30"/>
      <c r="R338" s="46" t="str">
        <f t="shared" si="32"/>
        <v/>
      </c>
      <c r="S338" s="46" t="str">
        <f t="shared" si="32"/>
        <v/>
      </c>
      <c r="T338" s="46" t="str">
        <f t="shared" si="32"/>
        <v/>
      </c>
      <c r="U338" s="46" t="str">
        <f t="shared" si="32"/>
        <v/>
      </c>
      <c r="V338" s="46" t="str">
        <f t="shared" si="32"/>
        <v/>
      </c>
    </row>
    <row r="339" spans="1:22" x14ac:dyDescent="0.2">
      <c r="A339" s="1">
        <v>304</v>
      </c>
      <c r="B339" s="1" t="s">
        <v>118</v>
      </c>
      <c r="C339" s="8">
        <v>3</v>
      </c>
      <c r="D339" s="29">
        <f>SUMIFS('2013Figures'!$J:$J,'2013Figures'!$C:$C,$A339,'2013Figures'!$H:$H,$B339,'2013Figures'!$I:$I,$C339,'2013Figures'!$E:$E,$B$1)</f>
        <v>0</v>
      </c>
      <c r="E339" s="9">
        <f>SUMIFS('2013Figures'!$J:$J,'2013Figures'!$C:$C,$A339,'2013Figures'!$H:$H,$B339,'2013Figures'!$I:$I,$C339,'2013Figures'!$B:$B,"BrokerToCy",'2013Figures'!$G:$G,"E1",'2013Figures'!$E:$E,$B$1)</f>
        <v>0</v>
      </c>
      <c r="F339" s="9">
        <f>SUMIFS('2013Figures'!$J:$J,'2013Figures'!$C:$C,$A339,'2013Figures'!$H:$H,$B339,'2013Figures'!$I:$I,$C339,'2013Figures'!$B:$B,"BrokerToCy",'2013Figures'!$G:$G,"P1",'2013Figures'!$E:$E,$B$1)</f>
        <v>0</v>
      </c>
      <c r="G339" s="9">
        <f>SUMIFS('2013Figures'!$J:$J,'2013Figures'!$C:$C,$A339,'2013Figures'!$H:$H,$B339,'2013Figures'!$I:$I,$C339,'2013Figures'!$B:$B,"CyToBroker",'2013Figures'!$G:$G,"E1",'2013Figures'!$E:$E,$B$1)</f>
        <v>0</v>
      </c>
      <c r="H339" s="9">
        <f>SUMIFS('2013Figures'!$J:$J,'2013Figures'!$C:$C,$A339,'2013Figures'!$H:$H,$B339,'2013Figures'!$I:$I,$C339,'2013Figures'!$B:$B,"CyToBroker",'2013Figures'!$G:$G,"P1",'2013Figures'!$E:$E,$B$1)</f>
        <v>0</v>
      </c>
      <c r="I339" s="30"/>
      <c r="J339" s="31">
        <v>201301</v>
      </c>
      <c r="K339" s="30"/>
      <c r="L339" s="42">
        <f>SUMIFS('2012Figures'!$J:$J,'2012Figures'!$C:$C,$A339,'2012Figures'!$H:$H,$B339,'2012Figures'!$I:$I,$C339,'2012Figures'!$E:$E,$B$1)</f>
        <v>0</v>
      </c>
      <c r="M339" s="52">
        <f>SUMIFS('2012Figures'!$J:$J,'2012Figures'!$C:$C,$A339,'2012Figures'!$H:$H,$B339,'2012Figures'!$I:$I,$C339,'2012Figures'!$B:$B,"BrokerToCy",'2012Figures'!$G:$G,"E1",'2012Figures'!$E:$E,$B$1)</f>
        <v>0</v>
      </c>
      <c r="N339" s="52">
        <f>SUMIFS('2012Figures'!$J:$J,'2012Figures'!$C:$C,$A339,'2012Figures'!$H:$H,$B339,'2012Figures'!$I:$I,$C339,'2012Figures'!$B:$B,"BrokerToCy",'2012Figures'!$G:$G,"P1",'2012Figures'!$E:$E,$B$1)</f>
        <v>0</v>
      </c>
      <c r="O339" s="52">
        <f>SUMIFS('2012Figures'!$J:$J,'2012Figures'!$C:$C,$A339,'2012Figures'!$H:$H,$B339,'2012Figures'!$I:$I,$C339,'2012Figures'!$B:$B,"CyToBroker",'2012Figures'!$G:$G,"E1",'2012Figures'!$E:$E,$B$1)</f>
        <v>0</v>
      </c>
      <c r="P339" s="52">
        <f>SUMIFS('2012Figures'!$J:$J,'2012Figures'!$C:$C,$A339,'2012Figures'!$H:$H,$B339,'2012Figures'!$I:$I,$C339,'2012Figures'!$B:$B,"CyToBroker",'2012Figures'!$G:$G,"P1",'2012Figures'!$E:$E,$B$1)</f>
        <v>0</v>
      </c>
      <c r="Q339" s="30"/>
      <c r="R339" s="46" t="str">
        <f t="shared" si="32"/>
        <v/>
      </c>
      <c r="S339" s="46" t="str">
        <f t="shared" si="32"/>
        <v/>
      </c>
      <c r="T339" s="46" t="str">
        <f t="shared" si="32"/>
        <v/>
      </c>
      <c r="U339" s="46" t="str">
        <f t="shared" si="32"/>
        <v/>
      </c>
      <c r="V339" s="46" t="str">
        <f t="shared" si="32"/>
        <v/>
      </c>
    </row>
    <row r="340" spans="1:22" x14ac:dyDescent="0.2">
      <c r="A340" s="1">
        <v>304</v>
      </c>
      <c r="B340" s="1" t="s">
        <v>118</v>
      </c>
      <c r="C340" s="8">
        <v>2</v>
      </c>
      <c r="D340" s="29">
        <f>SUMIFS('2013Figures'!$J:$J,'2013Figures'!$C:$C,$A340,'2013Figures'!$H:$H,$B340,'2013Figures'!$I:$I,$C340,'2013Figures'!$E:$E,$B$1)</f>
        <v>0</v>
      </c>
      <c r="E340" s="9">
        <f>SUMIFS('2013Figures'!$J:$J,'2013Figures'!$C:$C,$A340,'2013Figures'!$H:$H,$B340,'2013Figures'!$I:$I,$C340,'2013Figures'!$B:$B,"BrokerToCy",'2013Figures'!$G:$G,"E1",'2013Figures'!$E:$E,$B$1)</f>
        <v>0</v>
      </c>
      <c r="F340" s="9">
        <f>SUMIFS('2013Figures'!$J:$J,'2013Figures'!$C:$C,$A340,'2013Figures'!$H:$H,$B340,'2013Figures'!$I:$I,$C340,'2013Figures'!$B:$B,"BrokerToCy",'2013Figures'!$G:$G,"P1",'2013Figures'!$E:$E,$B$1)</f>
        <v>0</v>
      </c>
      <c r="G340" s="9">
        <f>SUMIFS('2013Figures'!$J:$J,'2013Figures'!$C:$C,$A340,'2013Figures'!$H:$H,$B340,'2013Figures'!$I:$I,$C340,'2013Figures'!$B:$B,"CyToBroker",'2013Figures'!$G:$G,"E1",'2013Figures'!$E:$E,$B$1)</f>
        <v>0</v>
      </c>
      <c r="H340" s="9">
        <f>SUMIFS('2013Figures'!$J:$J,'2013Figures'!$C:$C,$A340,'2013Figures'!$H:$H,$B340,'2013Figures'!$I:$I,$C340,'2013Figures'!$B:$B,"CyToBroker",'2013Figures'!$G:$G,"P1",'2013Figures'!$E:$E,$B$1)</f>
        <v>0</v>
      </c>
      <c r="J340" s="8">
        <v>200801</v>
      </c>
      <c r="L340" s="42">
        <f>SUMIFS('2012Figures'!$J:$J,'2012Figures'!$C:$C,$A340,'2012Figures'!$H:$H,$B340,'2012Figures'!$I:$I,$C340,'2012Figures'!$E:$E,$B$1)</f>
        <v>0</v>
      </c>
      <c r="M340" s="52">
        <f>SUMIFS('2012Figures'!$J:$J,'2012Figures'!$C:$C,$A340,'2012Figures'!$H:$H,$B340,'2012Figures'!$I:$I,$C340,'2012Figures'!$B:$B,"BrokerToCy",'2012Figures'!$G:$G,"E1",'2012Figures'!$E:$E,$B$1)</f>
        <v>0</v>
      </c>
      <c r="N340" s="52">
        <f>SUMIFS('2012Figures'!$J:$J,'2012Figures'!$C:$C,$A340,'2012Figures'!$H:$H,$B340,'2012Figures'!$I:$I,$C340,'2012Figures'!$B:$B,"BrokerToCy",'2012Figures'!$G:$G,"P1",'2012Figures'!$E:$E,$B$1)</f>
        <v>0</v>
      </c>
      <c r="O340" s="52">
        <f>SUMIFS('2012Figures'!$J:$J,'2012Figures'!$C:$C,$A340,'2012Figures'!$H:$H,$B340,'2012Figures'!$I:$I,$C340,'2012Figures'!$B:$B,"CyToBroker",'2012Figures'!$G:$G,"E1",'2012Figures'!$E:$E,$B$1)</f>
        <v>0</v>
      </c>
      <c r="P340" s="52">
        <f>SUMIFS('2012Figures'!$J:$J,'2012Figures'!$C:$C,$A340,'2012Figures'!$H:$H,$B340,'2012Figures'!$I:$I,$C340,'2012Figures'!$B:$B,"CyToBroker",'2012Figures'!$G:$G,"P1",'2012Figures'!$E:$E,$B$1)</f>
        <v>0</v>
      </c>
      <c r="R340" s="46" t="str">
        <f t="shared" si="32"/>
        <v/>
      </c>
      <c r="S340" s="46" t="str">
        <f t="shared" si="32"/>
        <v/>
      </c>
      <c r="T340" s="46" t="str">
        <f t="shared" si="32"/>
        <v/>
      </c>
      <c r="U340" s="46" t="str">
        <f t="shared" si="32"/>
        <v/>
      </c>
      <c r="V340" s="46" t="str">
        <f t="shared" si="32"/>
        <v/>
      </c>
    </row>
    <row r="341" spans="1:22" x14ac:dyDescent="0.2">
      <c r="A341" s="1">
        <v>304</v>
      </c>
      <c r="B341" s="1" t="s">
        <v>118</v>
      </c>
      <c r="C341" s="8">
        <v>1</v>
      </c>
      <c r="D341" s="29">
        <f>SUMIFS('2013Figures'!$J:$J,'2013Figures'!$C:$C,$A341,'2013Figures'!$H:$H,$B341,'2013Figures'!$I:$I,$C341,'2013Figures'!$E:$E,$B$1)</f>
        <v>0</v>
      </c>
      <c r="E341" s="9">
        <f>SUMIFS('2013Figures'!$J:$J,'2013Figures'!$C:$C,$A341,'2013Figures'!$H:$H,$B341,'2013Figures'!$I:$I,$C341,'2013Figures'!$B:$B,"BrokerToCy",'2013Figures'!$G:$G,"E1",'2013Figures'!$E:$E,$B$1)</f>
        <v>0</v>
      </c>
      <c r="F341" s="9">
        <f>SUMIFS('2013Figures'!$J:$J,'2013Figures'!$C:$C,$A341,'2013Figures'!$H:$H,$B341,'2013Figures'!$I:$I,$C341,'2013Figures'!$B:$B,"BrokerToCy",'2013Figures'!$G:$G,"P1",'2013Figures'!$E:$E,$B$1)</f>
        <v>0</v>
      </c>
      <c r="G341" s="9">
        <f>SUMIFS('2013Figures'!$J:$J,'2013Figures'!$C:$C,$A341,'2013Figures'!$H:$H,$B341,'2013Figures'!$I:$I,$C341,'2013Figures'!$B:$B,"CyToBroker",'2013Figures'!$G:$G,"E1",'2013Figures'!$E:$E,$B$1)</f>
        <v>0</v>
      </c>
      <c r="H341" s="9">
        <f>SUMIFS('2013Figures'!$J:$J,'2013Figures'!$C:$C,$A341,'2013Figures'!$H:$H,$B341,'2013Figures'!$I:$I,$C341,'2013Figures'!$B:$B,"CyToBroker",'2013Figures'!$G:$G,"P1",'2013Figures'!$E:$E,$B$1)</f>
        <v>0</v>
      </c>
      <c r="J341" s="8" t="s">
        <v>131</v>
      </c>
      <c r="L341" s="42">
        <f>SUMIFS('2012Figures'!$J:$J,'2012Figures'!$C:$C,$A341,'2012Figures'!$H:$H,$B341,'2012Figures'!$I:$I,$C341,'2012Figures'!$E:$E,$B$1)</f>
        <v>0</v>
      </c>
      <c r="M341" s="52">
        <f>SUMIFS('2012Figures'!$J:$J,'2012Figures'!$C:$C,$A341,'2012Figures'!$H:$H,$B341,'2012Figures'!$I:$I,$C341,'2012Figures'!$B:$B,"BrokerToCy",'2012Figures'!$G:$G,"E1",'2012Figures'!$E:$E,$B$1)</f>
        <v>0</v>
      </c>
      <c r="N341" s="52">
        <f>SUMIFS('2012Figures'!$J:$J,'2012Figures'!$C:$C,$A341,'2012Figures'!$H:$H,$B341,'2012Figures'!$I:$I,$C341,'2012Figures'!$B:$B,"BrokerToCy",'2012Figures'!$G:$G,"P1",'2012Figures'!$E:$E,$B$1)</f>
        <v>0</v>
      </c>
      <c r="O341" s="52">
        <f>SUMIFS('2012Figures'!$J:$J,'2012Figures'!$C:$C,$A341,'2012Figures'!$H:$H,$B341,'2012Figures'!$I:$I,$C341,'2012Figures'!$B:$B,"CyToBroker",'2012Figures'!$G:$G,"E1",'2012Figures'!$E:$E,$B$1)</f>
        <v>0</v>
      </c>
      <c r="P341" s="52">
        <f>SUMIFS('2012Figures'!$J:$J,'2012Figures'!$C:$C,$A341,'2012Figures'!$H:$H,$B341,'2012Figures'!$I:$I,$C341,'2012Figures'!$B:$B,"CyToBroker",'2012Figures'!$G:$G,"P1",'2012Figures'!$E:$E,$B$1)</f>
        <v>0</v>
      </c>
      <c r="R341" s="46" t="str">
        <f t="shared" si="32"/>
        <v/>
      </c>
      <c r="S341" s="46" t="str">
        <f t="shared" si="32"/>
        <v/>
      </c>
      <c r="T341" s="46" t="str">
        <f t="shared" si="32"/>
        <v/>
      </c>
      <c r="U341" s="46" t="str">
        <f t="shared" si="32"/>
        <v/>
      </c>
      <c r="V341" s="46" t="str">
        <f t="shared" si="32"/>
        <v/>
      </c>
    </row>
    <row r="342" spans="1:22" x14ac:dyDescent="0.2">
      <c r="A342" s="1">
        <v>304</v>
      </c>
      <c r="B342" s="1" t="s">
        <v>118</v>
      </c>
      <c r="D342" s="29">
        <f>SUMIFS('2013Figures'!$J:$J,'2013Figures'!$C:$C,$A342,'2013Figures'!$I:$I,"",'2013Figures'!$E:$E,$B$1)</f>
        <v>188</v>
      </c>
      <c r="E342" s="9">
        <f>SUMIFS('2013Figures'!$J:$J,'2013Figures'!$C:$C,$A342,'2013Figures'!$I:$I,"",'2013Figures'!$B:$B,"BrokerToCy",'2013Figures'!$G:$G,"E1",'2013Figures'!$E:$E,$B$1)</f>
        <v>0</v>
      </c>
      <c r="F342" s="9">
        <f>SUMIFS('2013Figures'!$J:$J,'2013Figures'!$C:$C,$A342,'2013Figures'!$I:$I,"",'2013Figures'!$B:$B,"BrokerToCy",'2013Figures'!$G:$G,"P1",'2013Figures'!$E:$E,$B$1)</f>
        <v>0</v>
      </c>
      <c r="G342" s="9">
        <f>SUMIFS('2013Figures'!$J:$J,'2013Figures'!$C:$C,$A342,'2013Figures'!$I:$I,"",'2013Figures'!$B:$B,"CyToBroker",'2013Figures'!$G:$G,"E1",'2013Figures'!$E:$E,$B$1)</f>
        <v>188</v>
      </c>
      <c r="H342" s="9">
        <f>SUMIFS('2013Figures'!$J:$J,'2013Figures'!$C:$C,$A342,'2013Figures'!$I:$I,"",'2013Figures'!$B:$B,"CyToBroker",'2013Figures'!$G:$G,"P1",'2013Figures'!$E:$E,$B$1)</f>
        <v>0</v>
      </c>
      <c r="J342" s="8" t="s">
        <v>131</v>
      </c>
      <c r="L342" s="42">
        <f>SUMIFS('2012Figures'!$J:$J,'2012Figures'!$C:$C,$A342,'2012Figures'!$I:$I,"",'2012Figures'!$E:$E,$B$1)</f>
        <v>247</v>
      </c>
      <c r="M342" s="52">
        <f>SUMIFS('2012Figures'!$J:$J,'2012Figures'!$C:$C,$A342,'2012Figures'!$I:$I,"",'2012Figures'!$B:$B,"BrokerToCy",'2012Figures'!$G:$G,"E1",'2012Figures'!$E:$E,$B$1)</f>
        <v>0</v>
      </c>
      <c r="N342" s="52">
        <f>SUMIFS('2012Figures'!$J:$J,'2012Figures'!$C:$C,$A342,'2012Figures'!$I:$I,"",'2012Figures'!$B:$B,"BrokerToCy",'2012Figures'!$G:$G,"P1",'2012Figures'!$E:$E,$B$1)</f>
        <v>0</v>
      </c>
      <c r="O342" s="52">
        <f>SUMIFS('2012Figures'!$J:$J,'2012Figures'!$C:$C,$A342,'2012Figures'!$I:$I,"",'2012Figures'!$B:$B,"CyToBroker",'2012Figures'!$G:$G,"E1",'2012Figures'!$E:$E,$B$1)</f>
        <v>247</v>
      </c>
      <c r="P342" s="52">
        <f>SUMIFS('2012Figures'!$J:$J,'2012Figures'!$C:$C,$A342,'2012Figures'!$I:$I,"",'2012Figures'!$B:$B,"CyToBroker",'2012Figures'!$G:$G,"P1",'2012Figures'!$E:$E,$B$1)</f>
        <v>0</v>
      </c>
      <c r="R342" s="46">
        <f t="shared" si="32"/>
        <v>-0.24</v>
      </c>
      <c r="S342" s="46" t="str">
        <f t="shared" si="32"/>
        <v/>
      </c>
      <c r="T342" s="46" t="str">
        <f t="shared" si="32"/>
        <v/>
      </c>
      <c r="U342" s="46">
        <f t="shared" si="32"/>
        <v>-0.24</v>
      </c>
      <c r="V342" s="46" t="str">
        <f t="shared" si="32"/>
        <v/>
      </c>
    </row>
    <row r="343" spans="1:22" x14ac:dyDescent="0.2">
      <c r="A343" s="21"/>
      <c r="B343" s="21" t="s">
        <v>92</v>
      </c>
      <c r="C343" s="22"/>
      <c r="D343" s="23">
        <f>SUM(E343:H343)</f>
        <v>188</v>
      </c>
      <c r="E343" s="23">
        <f>SUM(E338:E342)</f>
        <v>0</v>
      </c>
      <c r="F343" s="23">
        <f>SUM(F338:F342)</f>
        <v>0</v>
      </c>
      <c r="G343" s="23">
        <f>SUM(G338:G342)</f>
        <v>188</v>
      </c>
      <c r="H343" s="23">
        <f>SUM(H338:H342)</f>
        <v>0</v>
      </c>
      <c r="I343" s="21"/>
      <c r="J343" s="22"/>
      <c r="K343" s="21"/>
      <c r="L343" s="43">
        <f>SUM(M343:P343)</f>
        <v>247</v>
      </c>
      <c r="M343" s="43">
        <f>SUM(M338:M342)</f>
        <v>0</v>
      </c>
      <c r="N343" s="43">
        <f>SUM(N338:N342)</f>
        <v>0</v>
      </c>
      <c r="O343" s="43">
        <f>SUM(O338:O342)</f>
        <v>247</v>
      </c>
      <c r="P343" s="43">
        <f>SUM(P338:P342)</f>
        <v>0</v>
      </c>
      <c r="Q343" s="21"/>
      <c r="R343" s="21"/>
      <c r="S343" s="21"/>
      <c r="T343" s="21"/>
      <c r="U343" s="21"/>
      <c r="V343" s="21"/>
    </row>
    <row r="344" spans="1:22" x14ac:dyDescent="0.2">
      <c r="A344" s="28">
        <v>305</v>
      </c>
      <c r="B344" s="28" t="s">
        <v>119</v>
      </c>
      <c r="C344" s="17" t="s">
        <v>88</v>
      </c>
      <c r="D344" s="18">
        <f>SUMIFS('2013Figures'!$J:$J,'2013Figures'!$C:$C,$A344,'2013Figures'!$E:$E,$B$1)</f>
        <v>0</v>
      </c>
      <c r="E344" s="18">
        <f>SUMIFS('2013Figures'!$J:$J,'2013Figures'!$C:$C,$A344,'2013Figures'!$B:$B,"BrokerToCy",'2013Figures'!$G:$G,"E1",'2013Figures'!$E:$E,$B$1)</f>
        <v>0</v>
      </c>
      <c r="F344" s="18">
        <f>SUMIFS('2013Figures'!$J:$J,'2013Figures'!$C:$C,$A344,'2013Figures'!$B:$B,"BrokerToCy",'2013Figures'!$G:$G,"P1",'2013Figures'!$E:$E,$B$1)</f>
        <v>0</v>
      </c>
      <c r="G344" s="18">
        <f>SUMIFS('2013Figures'!$J:$J,'2013Figures'!$C:$C,$A344,'2013Figures'!$B:$B,"CyToBroker",'2013Figures'!$G:$G,"E1",'2013Figures'!$E:$E,$B$1)</f>
        <v>0</v>
      </c>
      <c r="H344" s="18">
        <f>SUMIFS('2013Figures'!$J:$J,'2013Figures'!$C:$C,$A344,'2013Figures'!$B:$B,"CyToBroker",'2013Figures'!$G:$G,"P1",'2013Figures'!$E:$E,$B$1)</f>
        <v>0</v>
      </c>
      <c r="I344" s="28"/>
      <c r="J344" s="17"/>
      <c r="K344" s="28"/>
      <c r="L344" s="50">
        <f>SUMIFS('2012Figures'!$J:$J,'2012Figures'!$C:$C,$A344,'2012Figures'!$E:$E,$B$1)</f>
        <v>0</v>
      </c>
      <c r="M344" s="50">
        <f>SUMIFS('2012Figures'!$J:$J,'2012Figures'!$C:$C,$A344,'2012Figures'!$B:$B,"BrokerToCy",'2012Figures'!$G:$G,"E1",'2012Figures'!$E:$E,$B$1)</f>
        <v>0</v>
      </c>
      <c r="N344" s="50">
        <f>SUMIFS('2012Figures'!$J:$J,'2012Figures'!$C:$C,$A344,'2012Figures'!$B:$B,"BrokerToCy",'2012Figures'!$G:$G,"P1",'2012Figures'!$E:$E,$B$1)</f>
        <v>0</v>
      </c>
      <c r="O344" s="50">
        <f>SUMIFS('2012Figures'!$J:$J,'2012Figures'!$C:$C,$A344,'2012Figures'!$B:$B,"CyToBroker",'2012Figures'!$G:$G,"E1",'2012Figures'!$E:$E,$B$1)</f>
        <v>0</v>
      </c>
      <c r="P344" s="50">
        <f>SUMIFS('2012Figures'!$J:$J,'2012Figures'!$C:$C,$A344,'2012Figures'!$B:$B,"CyToBroker",'2012Figures'!$G:$G,"P1",'2012Figures'!$E:$E,$B$1)</f>
        <v>0</v>
      </c>
      <c r="Q344" s="28"/>
      <c r="R344" s="46" t="str">
        <f t="shared" ref="R344:V408" si="33">IF(L344=0,"",ROUND(D344/L344-1,2))</f>
        <v/>
      </c>
      <c r="S344" s="46" t="str">
        <f t="shared" si="33"/>
        <v/>
      </c>
      <c r="T344" s="46" t="str">
        <f t="shared" si="33"/>
        <v/>
      </c>
      <c r="U344" s="46" t="str">
        <f t="shared" si="33"/>
        <v/>
      </c>
      <c r="V344" s="46" t="str">
        <f t="shared" si="33"/>
        <v/>
      </c>
    </row>
    <row r="345" spans="1:22" x14ac:dyDescent="0.2">
      <c r="A345" s="1">
        <v>305</v>
      </c>
      <c r="B345" s="1" t="s">
        <v>119</v>
      </c>
      <c r="C345" s="8">
        <v>1</v>
      </c>
      <c r="D345" s="29">
        <f>SUMIFS('2013Figures'!$J:$J,'2013Figures'!$C:$C,$A345,'2013Figures'!$H:$H,$B345,'2013Figures'!$I:$I,$C345,'2013Figures'!$E:$E,$B$1)</f>
        <v>0</v>
      </c>
      <c r="E345" s="9">
        <f>SUMIFS('2013Figures'!$J:$J,'2013Figures'!$C:$C,$A345,'2013Figures'!$H:$H,$B345,'2013Figures'!$I:$I,$C345,'2013Figures'!$B:$B,"BrokerToCy",'2013Figures'!$G:$G,"E1",'2013Figures'!$E:$E,$B$1)</f>
        <v>0</v>
      </c>
      <c r="F345" s="9">
        <f>SUMIFS('2013Figures'!$J:$J,'2013Figures'!$C:$C,$A345,'2013Figures'!$H:$H,$B345,'2013Figures'!$I:$I,$C345,'2013Figures'!$B:$B,"BrokerToCy",'2013Figures'!$G:$G,"P1",'2013Figures'!$E:$E,$B$1)</f>
        <v>0</v>
      </c>
      <c r="G345" s="9">
        <f>SUMIFS('2013Figures'!$J:$J,'2013Figures'!$C:$C,$A345,'2013Figures'!$H:$H,$B345,'2013Figures'!$I:$I,$C345,'2013Figures'!$B:$B,"CyToBroker",'2013Figures'!$G:$G,"E1",'2013Figures'!$E:$E,$B$1)</f>
        <v>0</v>
      </c>
      <c r="H345" s="9">
        <f>SUMIFS('2013Figures'!$J:$J,'2013Figures'!$C:$C,$A345,'2013Figures'!$H:$H,$B345,'2013Figures'!$I:$I,$C345,'2013Figures'!$B:$B,"CyToBroker",'2013Figures'!$G:$G,"P1",'2013Figures'!$E:$E,$B$1)</f>
        <v>0</v>
      </c>
      <c r="J345" s="8" t="s">
        <v>131</v>
      </c>
      <c r="L345" s="42">
        <f>SUMIFS('2012Figures'!$J:$J,'2012Figures'!$C:$C,$A345,'2012Figures'!$H:$H,$B345,'2012Figures'!$I:$I,$C345,'2012Figures'!$E:$E,$B$1)</f>
        <v>0</v>
      </c>
      <c r="M345" s="52">
        <f>SUMIFS('2012Figures'!$J:$J,'2012Figures'!$C:$C,$A345,'2012Figures'!$H:$H,$B345,'2012Figures'!$I:$I,$C345,'2012Figures'!$B:$B,"BrokerToCy",'2012Figures'!$G:$G,"E1",'2012Figures'!$E:$E,$B$1)</f>
        <v>0</v>
      </c>
      <c r="N345" s="52">
        <f>SUMIFS('2012Figures'!$J:$J,'2012Figures'!$C:$C,$A345,'2012Figures'!$H:$H,$B345,'2012Figures'!$I:$I,$C345,'2012Figures'!$B:$B,"BrokerToCy",'2012Figures'!$G:$G,"P1",'2012Figures'!$E:$E,$B$1)</f>
        <v>0</v>
      </c>
      <c r="O345" s="52">
        <f>SUMIFS('2012Figures'!$J:$J,'2012Figures'!$C:$C,$A345,'2012Figures'!$H:$H,$B345,'2012Figures'!$I:$I,$C345,'2012Figures'!$B:$B,"CyToBroker",'2012Figures'!$G:$G,"E1",'2012Figures'!$E:$E,$B$1)</f>
        <v>0</v>
      </c>
      <c r="P345" s="52">
        <f>SUMIFS('2012Figures'!$J:$J,'2012Figures'!$C:$C,$A345,'2012Figures'!$H:$H,$B345,'2012Figures'!$I:$I,$C345,'2012Figures'!$B:$B,"CyToBroker",'2012Figures'!$G:$G,"P1",'2012Figures'!$E:$E,$B$1)</f>
        <v>0</v>
      </c>
      <c r="R345" s="46" t="str">
        <f t="shared" si="33"/>
        <v/>
      </c>
      <c r="S345" s="46" t="str">
        <f t="shared" si="33"/>
        <v/>
      </c>
      <c r="T345" s="46" t="str">
        <f t="shared" si="33"/>
        <v/>
      </c>
      <c r="U345" s="46" t="str">
        <f t="shared" si="33"/>
        <v/>
      </c>
      <c r="V345" s="46" t="str">
        <f t="shared" si="33"/>
        <v/>
      </c>
    </row>
    <row r="346" spans="1:22" x14ac:dyDescent="0.2">
      <c r="A346" s="1">
        <v>305</v>
      </c>
      <c r="B346" s="1" t="s">
        <v>119</v>
      </c>
      <c r="D346" s="29">
        <f>SUMIFS('2013Figures'!$J:$J,'2013Figures'!$C:$C,$A346,'2013Figures'!$I:$I,"",'2013Figures'!$E:$E,$B$1)</f>
        <v>0</v>
      </c>
      <c r="E346" s="9">
        <f>SUMIFS('2013Figures'!$J:$J,'2013Figures'!$C:$C,$A346,'2013Figures'!$I:$I,"",'2013Figures'!$B:$B,"BrokerToCy",'2013Figures'!$G:$G,"E1",'2013Figures'!$E:$E,$B$1)</f>
        <v>0</v>
      </c>
      <c r="F346" s="9">
        <f>SUMIFS('2013Figures'!$J:$J,'2013Figures'!$C:$C,$A346,'2013Figures'!$I:$I,"",'2013Figures'!$B:$B,"BrokerToCy",'2013Figures'!$G:$G,"P1",'2013Figures'!$E:$E,$B$1)</f>
        <v>0</v>
      </c>
      <c r="G346" s="9">
        <f>SUMIFS('2013Figures'!$J:$J,'2013Figures'!$C:$C,$A346,'2013Figures'!$I:$I,"",'2013Figures'!$B:$B,"CyToBroker",'2013Figures'!$G:$G,"E1",'2013Figures'!$E:$E,$B$1)</f>
        <v>0</v>
      </c>
      <c r="H346" s="9">
        <f>SUMIFS('2013Figures'!$J:$J,'2013Figures'!$C:$C,$A346,'2013Figures'!$I:$I,"",'2013Figures'!$B:$B,"CyToBroker",'2013Figures'!$G:$G,"P1",'2013Figures'!$E:$E,$B$1)</f>
        <v>0</v>
      </c>
      <c r="J346" s="8" t="s">
        <v>131</v>
      </c>
      <c r="L346" s="42">
        <f>SUMIFS('2012Figures'!$J:$J,'2012Figures'!$C:$C,$A346,'2012Figures'!$I:$I,"",'2012Figures'!$E:$E,$B$1)</f>
        <v>0</v>
      </c>
      <c r="M346" s="52">
        <f>SUMIFS('2012Figures'!$J:$J,'2012Figures'!$C:$C,$A346,'2012Figures'!$I:$I,"",'2012Figures'!$B:$B,"BrokerToCy",'2012Figures'!$G:$G,"E1",'2012Figures'!$E:$E,$B$1)</f>
        <v>0</v>
      </c>
      <c r="N346" s="52">
        <f>SUMIFS('2012Figures'!$J:$J,'2012Figures'!$C:$C,$A346,'2012Figures'!$I:$I,"",'2012Figures'!$B:$B,"BrokerToCy",'2012Figures'!$G:$G,"P1",'2012Figures'!$E:$E,$B$1)</f>
        <v>0</v>
      </c>
      <c r="O346" s="52">
        <f>SUMIFS('2012Figures'!$J:$J,'2012Figures'!$C:$C,$A346,'2012Figures'!$I:$I,"",'2012Figures'!$B:$B,"CyToBroker",'2012Figures'!$G:$G,"E1",'2012Figures'!$E:$E,$B$1)</f>
        <v>0</v>
      </c>
      <c r="P346" s="52">
        <f>SUMIFS('2012Figures'!$J:$J,'2012Figures'!$C:$C,$A346,'2012Figures'!$I:$I,"",'2012Figures'!$B:$B,"CyToBroker",'2012Figures'!$G:$G,"P1",'2012Figures'!$E:$E,$B$1)</f>
        <v>0</v>
      </c>
      <c r="R346" s="46" t="str">
        <f t="shared" si="33"/>
        <v/>
      </c>
      <c r="S346" s="46" t="str">
        <f t="shared" si="33"/>
        <v/>
      </c>
      <c r="T346" s="46" t="str">
        <f t="shared" si="33"/>
        <v/>
      </c>
      <c r="U346" s="46" t="str">
        <f t="shared" si="33"/>
        <v/>
      </c>
      <c r="V346" s="46" t="str">
        <f t="shared" si="33"/>
        <v/>
      </c>
    </row>
    <row r="347" spans="1:22" x14ac:dyDescent="0.2">
      <c r="A347" s="21"/>
      <c r="B347" s="21" t="s">
        <v>92</v>
      </c>
      <c r="C347" s="22"/>
      <c r="D347" s="23">
        <f>SUM(E347:H347)</f>
        <v>0</v>
      </c>
      <c r="E347" s="23">
        <f>SUM(E345:E346)</f>
        <v>0</v>
      </c>
      <c r="F347" s="23">
        <f>SUM(F345:F346)</f>
        <v>0</v>
      </c>
      <c r="G347" s="23">
        <f>SUM(G345:G346)</f>
        <v>0</v>
      </c>
      <c r="H347" s="23">
        <f>SUM(H345:H346)</f>
        <v>0</v>
      </c>
      <c r="I347" s="21"/>
      <c r="J347" s="22"/>
      <c r="K347" s="21"/>
      <c r="L347" s="43">
        <f>SUM(M347:P347)</f>
        <v>0</v>
      </c>
      <c r="M347" s="43">
        <f>SUM(M345:M346)</f>
        <v>0</v>
      </c>
      <c r="N347" s="43">
        <f>SUM(N345:N346)</f>
        <v>0</v>
      </c>
      <c r="O347" s="43">
        <f>SUM(O345:O346)</f>
        <v>0</v>
      </c>
      <c r="P347" s="43">
        <f>SUM(P345:P346)</f>
        <v>0</v>
      </c>
      <c r="Q347" s="21"/>
      <c r="R347" s="21"/>
      <c r="S347" s="21"/>
      <c r="T347" s="21"/>
      <c r="U347" s="21"/>
      <c r="V347" s="21"/>
    </row>
    <row r="348" spans="1:22" x14ac:dyDescent="0.2">
      <c r="A348" s="28">
        <v>306</v>
      </c>
      <c r="B348" s="28" t="s">
        <v>120</v>
      </c>
      <c r="C348" s="17" t="s">
        <v>88</v>
      </c>
      <c r="D348" s="18">
        <f>SUMIFS('2013Figures'!$J:$J,'2013Figures'!$C:$C,$A348,'2013Figures'!$E:$E,$B$1)</f>
        <v>0</v>
      </c>
      <c r="E348" s="18">
        <f>SUMIFS('2013Figures'!$J:$J,'2013Figures'!$C:$C,$A348,'2013Figures'!$B:$B,"BrokerToCy",'2013Figures'!$G:$G,"E1",'2013Figures'!$E:$E,$B$1)</f>
        <v>0</v>
      </c>
      <c r="F348" s="18">
        <f>SUMIFS('2013Figures'!$J:$J,'2013Figures'!$C:$C,$A348,'2013Figures'!$B:$B,"BrokerToCy",'2013Figures'!$G:$G,"P1",'2013Figures'!$E:$E,$B$1)</f>
        <v>0</v>
      </c>
      <c r="G348" s="18">
        <f>SUMIFS('2013Figures'!$J:$J,'2013Figures'!$C:$C,$A348,'2013Figures'!$B:$B,"CyToBroker",'2013Figures'!$G:$G,"E1",'2013Figures'!$E:$E,$B$1)</f>
        <v>0</v>
      </c>
      <c r="H348" s="18">
        <f>SUMIFS('2013Figures'!$J:$J,'2013Figures'!$C:$C,$A348,'2013Figures'!$B:$B,"CyToBroker",'2013Figures'!$G:$G,"P1",'2013Figures'!$E:$E,$B$1)</f>
        <v>0</v>
      </c>
      <c r="I348" s="28"/>
      <c r="J348" s="17"/>
      <c r="K348" s="28"/>
      <c r="L348" s="50">
        <f>SUMIFS('2012Figures'!$J:$J,'2012Figures'!$C:$C,$A348,'2012Figures'!$E:$E,$B$1)</f>
        <v>0</v>
      </c>
      <c r="M348" s="50">
        <f>SUMIFS('2012Figures'!$J:$J,'2012Figures'!$C:$C,$A348,'2012Figures'!$B:$B,"BrokerToCy",'2012Figures'!$G:$G,"E1",'2012Figures'!$E:$E,$B$1)</f>
        <v>0</v>
      </c>
      <c r="N348" s="50">
        <f>SUMIFS('2012Figures'!$J:$J,'2012Figures'!$C:$C,$A348,'2012Figures'!$B:$B,"BrokerToCy",'2012Figures'!$G:$G,"P1",'2012Figures'!$E:$E,$B$1)</f>
        <v>0</v>
      </c>
      <c r="O348" s="50">
        <f>SUMIFS('2012Figures'!$J:$J,'2012Figures'!$C:$C,$A348,'2012Figures'!$B:$B,"CyToBroker",'2012Figures'!$G:$G,"E1",'2012Figures'!$E:$E,$B$1)</f>
        <v>0</v>
      </c>
      <c r="P348" s="50">
        <f>SUMIFS('2012Figures'!$J:$J,'2012Figures'!$C:$C,$A348,'2012Figures'!$B:$B,"CyToBroker",'2012Figures'!$G:$G,"P1",'2012Figures'!$E:$E,$B$1)</f>
        <v>0</v>
      </c>
      <c r="Q348" s="28"/>
      <c r="R348" s="46" t="str">
        <f t="shared" ref="R348:V412" si="34">IF(L348=0,"",ROUND(D348/L348-1,2))</f>
        <v/>
      </c>
      <c r="S348" s="46" t="str">
        <f t="shared" si="34"/>
        <v/>
      </c>
      <c r="T348" s="46" t="str">
        <f t="shared" si="34"/>
        <v/>
      </c>
      <c r="U348" s="46" t="str">
        <f t="shared" si="34"/>
        <v/>
      </c>
      <c r="V348" s="46" t="str">
        <f t="shared" si="34"/>
        <v/>
      </c>
    </row>
    <row r="349" spans="1:22" x14ac:dyDescent="0.2">
      <c r="A349" s="1">
        <v>306</v>
      </c>
      <c r="B349" s="1" t="s">
        <v>120</v>
      </c>
      <c r="C349" s="8">
        <v>3</v>
      </c>
      <c r="D349" s="29">
        <f>SUMIFS('2013Figures'!$J:$J,'2013Figures'!$C:$C,$A349,'2013Figures'!$H:$H,$B349,'2013Figures'!$I:$I,$C349,'2013Figures'!$E:$E,$B$1)</f>
        <v>0</v>
      </c>
      <c r="E349" s="9">
        <f>SUMIFS('2013Figures'!$J:$J,'2013Figures'!$C:$C,$A349,'2013Figures'!$H:$H,$B349,'2013Figures'!$I:$I,$C349,'2013Figures'!$B:$B,"BrokerToCy",'2013Figures'!$G:$G,"E1",'2013Figures'!$E:$E,$B$1)</f>
        <v>0</v>
      </c>
      <c r="F349" s="9">
        <f>SUMIFS('2013Figures'!$J:$J,'2013Figures'!$C:$C,$A349,'2013Figures'!$H:$H,$B349,'2013Figures'!$I:$I,$C349,'2013Figures'!$B:$B,"BrokerToCy",'2013Figures'!$G:$G,"P1",'2013Figures'!$E:$E,$B$1)</f>
        <v>0</v>
      </c>
      <c r="G349" s="9">
        <f>SUMIFS('2013Figures'!$J:$J,'2013Figures'!$C:$C,$A349,'2013Figures'!$H:$H,$B349,'2013Figures'!$I:$I,$C349,'2013Figures'!$B:$B,"CyToBroker",'2013Figures'!$G:$G,"E1",'2013Figures'!$E:$E,$B$1)</f>
        <v>0</v>
      </c>
      <c r="H349" s="9">
        <f>SUMIFS('2013Figures'!$J:$J,'2013Figures'!$C:$C,$A349,'2013Figures'!$H:$H,$B349,'2013Figures'!$I:$I,$C349,'2013Figures'!$B:$B,"CyToBroker",'2013Figures'!$G:$G,"P1",'2013Figures'!$E:$E,$B$1)</f>
        <v>0</v>
      </c>
      <c r="I349" s="33"/>
      <c r="J349" s="34">
        <v>201401</v>
      </c>
      <c r="K349" s="33"/>
      <c r="L349" s="42">
        <f>SUMIFS('2012Figures'!$J:$J,'2012Figures'!$C:$C,$A349,'2012Figures'!$H:$H,$B349,'2012Figures'!$I:$I,$C349,'2012Figures'!$E:$E,$B$1)</f>
        <v>0</v>
      </c>
      <c r="M349" s="52">
        <f>SUMIFS('2012Figures'!$J:$J,'2012Figures'!$C:$C,$A349,'2012Figures'!$H:$H,$B349,'2012Figures'!$I:$I,$C349,'2012Figures'!$B:$B,"BrokerToCy",'2012Figures'!$G:$G,"E1",'2012Figures'!$E:$E,$B$1)</f>
        <v>0</v>
      </c>
      <c r="N349" s="52">
        <f>SUMIFS('2012Figures'!$J:$J,'2012Figures'!$C:$C,$A349,'2012Figures'!$H:$H,$B349,'2012Figures'!$I:$I,$C349,'2012Figures'!$B:$B,"BrokerToCy",'2012Figures'!$G:$G,"P1",'2012Figures'!$E:$E,$B$1)</f>
        <v>0</v>
      </c>
      <c r="O349" s="52">
        <f>SUMIFS('2012Figures'!$J:$J,'2012Figures'!$C:$C,$A349,'2012Figures'!$H:$H,$B349,'2012Figures'!$I:$I,$C349,'2012Figures'!$B:$B,"CyToBroker",'2012Figures'!$G:$G,"E1",'2012Figures'!$E:$E,$B$1)</f>
        <v>0</v>
      </c>
      <c r="P349" s="52">
        <f>SUMIFS('2012Figures'!$J:$J,'2012Figures'!$C:$C,$A349,'2012Figures'!$H:$H,$B349,'2012Figures'!$I:$I,$C349,'2012Figures'!$B:$B,"CyToBroker",'2012Figures'!$G:$G,"P1",'2012Figures'!$E:$E,$B$1)</f>
        <v>0</v>
      </c>
      <c r="Q349" s="33"/>
      <c r="R349" s="46" t="str">
        <f t="shared" si="34"/>
        <v/>
      </c>
      <c r="S349" s="46" t="str">
        <f t="shared" si="34"/>
        <v/>
      </c>
      <c r="T349" s="46" t="str">
        <f t="shared" si="34"/>
        <v/>
      </c>
      <c r="U349" s="46" t="str">
        <f t="shared" si="34"/>
        <v/>
      </c>
      <c r="V349" s="46" t="str">
        <f t="shared" si="34"/>
        <v/>
      </c>
    </row>
    <row r="350" spans="1:22" x14ac:dyDescent="0.2">
      <c r="A350" s="1">
        <v>306</v>
      </c>
      <c r="B350" s="1" t="s">
        <v>120</v>
      </c>
      <c r="C350" s="8">
        <v>2</v>
      </c>
      <c r="D350" s="29">
        <f>SUMIFS('2013Figures'!$J:$J,'2013Figures'!$C:$C,$A350,'2013Figures'!$H:$H,$B350,'2013Figures'!$I:$I,$C350,'2013Figures'!$E:$E,$B$1)</f>
        <v>0</v>
      </c>
      <c r="E350" s="9">
        <f>SUMIFS('2013Figures'!$J:$J,'2013Figures'!$C:$C,$A350,'2013Figures'!$H:$H,$B350,'2013Figures'!$I:$I,$C350,'2013Figures'!$B:$B,"BrokerToCy",'2013Figures'!$G:$G,"E1",'2013Figures'!$E:$E,$B$1)</f>
        <v>0</v>
      </c>
      <c r="F350" s="9">
        <f>SUMIFS('2013Figures'!$J:$J,'2013Figures'!$C:$C,$A350,'2013Figures'!$H:$H,$B350,'2013Figures'!$I:$I,$C350,'2013Figures'!$B:$B,"BrokerToCy",'2013Figures'!$G:$G,"P1",'2013Figures'!$E:$E,$B$1)</f>
        <v>0</v>
      </c>
      <c r="G350" s="9">
        <f>SUMIFS('2013Figures'!$J:$J,'2013Figures'!$C:$C,$A350,'2013Figures'!$H:$H,$B350,'2013Figures'!$I:$I,$C350,'2013Figures'!$B:$B,"CyToBroker",'2013Figures'!$G:$G,"E1",'2013Figures'!$E:$E,$B$1)</f>
        <v>0</v>
      </c>
      <c r="H350" s="9">
        <f>SUMIFS('2013Figures'!$J:$J,'2013Figures'!$C:$C,$A350,'2013Figures'!$H:$H,$B350,'2013Figures'!$I:$I,$C350,'2013Figures'!$B:$B,"CyToBroker",'2013Figures'!$G:$G,"P1",'2013Figures'!$E:$E,$B$1)</f>
        <v>0</v>
      </c>
      <c r="I350" s="30"/>
      <c r="J350" s="31">
        <v>201301</v>
      </c>
      <c r="K350" s="30"/>
      <c r="L350" s="42">
        <f>SUMIFS('2012Figures'!$J:$J,'2012Figures'!$C:$C,$A350,'2012Figures'!$H:$H,$B350,'2012Figures'!$I:$I,$C350,'2012Figures'!$E:$E,$B$1)</f>
        <v>0</v>
      </c>
      <c r="M350" s="52">
        <f>SUMIFS('2012Figures'!$J:$J,'2012Figures'!$C:$C,$A350,'2012Figures'!$H:$H,$B350,'2012Figures'!$I:$I,$C350,'2012Figures'!$B:$B,"BrokerToCy",'2012Figures'!$G:$G,"E1",'2012Figures'!$E:$E,$B$1)</f>
        <v>0</v>
      </c>
      <c r="N350" s="52">
        <f>SUMIFS('2012Figures'!$J:$J,'2012Figures'!$C:$C,$A350,'2012Figures'!$H:$H,$B350,'2012Figures'!$I:$I,$C350,'2012Figures'!$B:$B,"BrokerToCy",'2012Figures'!$G:$G,"P1",'2012Figures'!$E:$E,$B$1)</f>
        <v>0</v>
      </c>
      <c r="O350" s="52">
        <f>SUMIFS('2012Figures'!$J:$J,'2012Figures'!$C:$C,$A350,'2012Figures'!$H:$H,$B350,'2012Figures'!$I:$I,$C350,'2012Figures'!$B:$B,"CyToBroker",'2012Figures'!$G:$G,"E1",'2012Figures'!$E:$E,$B$1)</f>
        <v>0</v>
      </c>
      <c r="P350" s="52">
        <f>SUMIFS('2012Figures'!$J:$J,'2012Figures'!$C:$C,$A350,'2012Figures'!$H:$H,$B350,'2012Figures'!$I:$I,$C350,'2012Figures'!$B:$B,"CyToBroker",'2012Figures'!$G:$G,"P1",'2012Figures'!$E:$E,$B$1)</f>
        <v>0</v>
      </c>
      <c r="Q350" s="30"/>
      <c r="R350" s="46" t="str">
        <f t="shared" si="34"/>
        <v/>
      </c>
      <c r="S350" s="46" t="str">
        <f t="shared" si="34"/>
        <v/>
      </c>
      <c r="T350" s="46" t="str">
        <f t="shared" si="34"/>
        <v/>
      </c>
      <c r="U350" s="46" t="str">
        <f t="shared" si="34"/>
        <v/>
      </c>
      <c r="V350" s="46" t="str">
        <f t="shared" si="34"/>
        <v/>
      </c>
    </row>
    <row r="351" spans="1:22" x14ac:dyDescent="0.2">
      <c r="A351" s="1">
        <v>306</v>
      </c>
      <c r="B351" s="1" t="s">
        <v>120</v>
      </c>
      <c r="C351" s="8">
        <v>1</v>
      </c>
      <c r="D351" s="29">
        <f>SUMIFS('2013Figures'!$J:$J,'2013Figures'!$C:$C,$A351,'2013Figures'!$H:$H,$B351,'2013Figures'!$I:$I,$C351,'2013Figures'!$E:$E,$B$1)</f>
        <v>0</v>
      </c>
      <c r="E351" s="9">
        <f>SUMIFS('2013Figures'!$J:$J,'2013Figures'!$C:$C,$A351,'2013Figures'!$H:$H,$B351,'2013Figures'!$I:$I,$C351,'2013Figures'!$B:$B,"BrokerToCy",'2013Figures'!$G:$G,"E1",'2013Figures'!$E:$E,$B$1)</f>
        <v>0</v>
      </c>
      <c r="F351" s="9">
        <f>SUMIFS('2013Figures'!$J:$J,'2013Figures'!$C:$C,$A351,'2013Figures'!$H:$H,$B351,'2013Figures'!$I:$I,$C351,'2013Figures'!$B:$B,"BrokerToCy",'2013Figures'!$G:$G,"P1",'2013Figures'!$E:$E,$B$1)</f>
        <v>0</v>
      </c>
      <c r="G351" s="9">
        <f>SUMIFS('2013Figures'!$J:$J,'2013Figures'!$C:$C,$A351,'2013Figures'!$H:$H,$B351,'2013Figures'!$I:$I,$C351,'2013Figures'!$B:$B,"CyToBroker",'2013Figures'!$G:$G,"E1",'2013Figures'!$E:$E,$B$1)</f>
        <v>0</v>
      </c>
      <c r="H351" s="9">
        <f>SUMIFS('2013Figures'!$J:$J,'2013Figures'!$C:$C,$A351,'2013Figures'!$H:$H,$B351,'2013Figures'!$I:$I,$C351,'2013Figures'!$B:$B,"CyToBroker",'2013Figures'!$G:$G,"P1",'2013Figures'!$E:$E,$B$1)</f>
        <v>0</v>
      </c>
      <c r="J351" s="8">
        <v>200801</v>
      </c>
      <c r="L351" s="42">
        <f>SUMIFS('2012Figures'!$J:$J,'2012Figures'!$C:$C,$A351,'2012Figures'!$H:$H,$B351,'2012Figures'!$I:$I,$C351,'2012Figures'!$E:$E,$B$1)</f>
        <v>0</v>
      </c>
      <c r="M351" s="52">
        <f>SUMIFS('2012Figures'!$J:$J,'2012Figures'!$C:$C,$A351,'2012Figures'!$H:$H,$B351,'2012Figures'!$I:$I,$C351,'2012Figures'!$B:$B,"BrokerToCy",'2012Figures'!$G:$G,"E1",'2012Figures'!$E:$E,$B$1)</f>
        <v>0</v>
      </c>
      <c r="N351" s="52">
        <f>SUMIFS('2012Figures'!$J:$J,'2012Figures'!$C:$C,$A351,'2012Figures'!$H:$H,$B351,'2012Figures'!$I:$I,$C351,'2012Figures'!$B:$B,"BrokerToCy",'2012Figures'!$G:$G,"P1",'2012Figures'!$E:$E,$B$1)</f>
        <v>0</v>
      </c>
      <c r="O351" s="52">
        <f>SUMIFS('2012Figures'!$J:$J,'2012Figures'!$C:$C,$A351,'2012Figures'!$H:$H,$B351,'2012Figures'!$I:$I,$C351,'2012Figures'!$B:$B,"CyToBroker",'2012Figures'!$G:$G,"E1",'2012Figures'!$E:$E,$B$1)</f>
        <v>0</v>
      </c>
      <c r="P351" s="52">
        <f>SUMIFS('2012Figures'!$J:$J,'2012Figures'!$C:$C,$A351,'2012Figures'!$H:$H,$B351,'2012Figures'!$I:$I,$C351,'2012Figures'!$B:$B,"CyToBroker",'2012Figures'!$G:$G,"P1",'2012Figures'!$E:$E,$B$1)</f>
        <v>0</v>
      </c>
      <c r="R351" s="46" t="str">
        <f t="shared" si="34"/>
        <v/>
      </c>
      <c r="S351" s="46" t="str">
        <f t="shared" si="34"/>
        <v/>
      </c>
      <c r="T351" s="46" t="str">
        <f t="shared" si="34"/>
        <v/>
      </c>
      <c r="U351" s="46" t="str">
        <f t="shared" si="34"/>
        <v/>
      </c>
      <c r="V351" s="46" t="str">
        <f t="shared" si="34"/>
        <v/>
      </c>
    </row>
    <row r="352" spans="1:22" x14ac:dyDescent="0.2">
      <c r="A352" s="1">
        <v>306</v>
      </c>
      <c r="B352" s="1" t="s">
        <v>120</v>
      </c>
      <c r="D352" s="29">
        <f>SUMIFS('2013Figures'!$J:$J,'2013Figures'!$C:$C,$A352,'2013Figures'!$I:$I,"",'2013Figures'!$E:$E,$B$1)</f>
        <v>0</v>
      </c>
      <c r="E352" s="9">
        <f>SUMIFS('2013Figures'!$J:$J,'2013Figures'!$C:$C,$A352,'2013Figures'!$I:$I,"",'2013Figures'!$B:$B,"BrokerToCy",'2013Figures'!$G:$G,"E1",'2013Figures'!$E:$E,$B$1)</f>
        <v>0</v>
      </c>
      <c r="F352" s="9">
        <f>SUMIFS('2013Figures'!$J:$J,'2013Figures'!$C:$C,$A352,'2013Figures'!$I:$I,"",'2013Figures'!$B:$B,"BrokerToCy",'2013Figures'!$G:$G,"P1",'2013Figures'!$E:$E,$B$1)</f>
        <v>0</v>
      </c>
      <c r="G352" s="9">
        <f>SUMIFS('2013Figures'!$J:$J,'2013Figures'!$C:$C,$A352,'2013Figures'!$I:$I,"",'2013Figures'!$B:$B,"CyToBroker",'2013Figures'!$G:$G,"E1",'2013Figures'!$E:$E,$B$1)</f>
        <v>0</v>
      </c>
      <c r="H352" s="9">
        <f>SUMIFS('2013Figures'!$J:$J,'2013Figures'!$C:$C,$A352,'2013Figures'!$I:$I,"",'2013Figures'!$B:$B,"CyToBroker",'2013Figures'!$G:$G,"P1",'2013Figures'!$E:$E,$B$1)</f>
        <v>0</v>
      </c>
      <c r="J352" s="8" t="s">
        <v>131</v>
      </c>
      <c r="L352" s="42">
        <f>SUMIFS('2012Figures'!$J:$J,'2012Figures'!$C:$C,$A352,'2012Figures'!$I:$I,"",'2012Figures'!$E:$E,$B$1)</f>
        <v>0</v>
      </c>
      <c r="M352" s="52">
        <f>SUMIFS('2012Figures'!$J:$J,'2012Figures'!$C:$C,$A352,'2012Figures'!$I:$I,"",'2012Figures'!$B:$B,"BrokerToCy",'2012Figures'!$G:$G,"E1",'2012Figures'!$E:$E,$B$1)</f>
        <v>0</v>
      </c>
      <c r="N352" s="52">
        <f>SUMIFS('2012Figures'!$J:$J,'2012Figures'!$C:$C,$A352,'2012Figures'!$I:$I,"",'2012Figures'!$B:$B,"BrokerToCy",'2012Figures'!$G:$G,"P1",'2012Figures'!$E:$E,$B$1)</f>
        <v>0</v>
      </c>
      <c r="O352" s="52">
        <f>SUMIFS('2012Figures'!$J:$J,'2012Figures'!$C:$C,$A352,'2012Figures'!$I:$I,"",'2012Figures'!$B:$B,"CyToBroker",'2012Figures'!$G:$G,"E1",'2012Figures'!$E:$E,$B$1)</f>
        <v>0</v>
      </c>
      <c r="P352" s="52">
        <f>SUMIFS('2012Figures'!$J:$J,'2012Figures'!$C:$C,$A352,'2012Figures'!$I:$I,"",'2012Figures'!$B:$B,"CyToBroker",'2012Figures'!$G:$G,"P1",'2012Figures'!$E:$E,$B$1)</f>
        <v>0</v>
      </c>
      <c r="R352" s="46" t="str">
        <f t="shared" si="34"/>
        <v/>
      </c>
      <c r="S352" s="46" t="str">
        <f t="shared" si="34"/>
        <v/>
      </c>
      <c r="T352" s="46" t="str">
        <f t="shared" si="34"/>
        <v/>
      </c>
      <c r="U352" s="46" t="str">
        <f t="shared" si="34"/>
        <v/>
      </c>
      <c r="V352" s="46" t="str">
        <f t="shared" si="34"/>
        <v/>
      </c>
    </row>
    <row r="353" spans="1:22" x14ac:dyDescent="0.2">
      <c r="A353" s="21"/>
      <c r="B353" s="21" t="s">
        <v>92</v>
      </c>
      <c r="C353" s="22"/>
      <c r="D353" s="23">
        <f>SUM(E353:H353)</f>
        <v>0</v>
      </c>
      <c r="E353" s="23">
        <f>SUM(E349:E352)</f>
        <v>0</v>
      </c>
      <c r="F353" s="23">
        <f>SUM(F349:F352)</f>
        <v>0</v>
      </c>
      <c r="G353" s="23">
        <f>SUM(G349:G352)</f>
        <v>0</v>
      </c>
      <c r="H353" s="23">
        <f>SUM(H349:H352)</f>
        <v>0</v>
      </c>
      <c r="I353" s="21"/>
      <c r="J353" s="22"/>
      <c r="K353" s="21"/>
      <c r="L353" s="43">
        <f>SUM(M353:P353)</f>
        <v>0</v>
      </c>
      <c r="M353" s="43">
        <f>SUM(M349:M352)</f>
        <v>0</v>
      </c>
      <c r="N353" s="43">
        <f>SUM(N349:N352)</f>
        <v>0</v>
      </c>
      <c r="O353" s="43">
        <f>SUM(O349:O352)</f>
        <v>0</v>
      </c>
      <c r="P353" s="43">
        <f>SUM(P349:P352)</f>
        <v>0</v>
      </c>
      <c r="Q353" s="21"/>
      <c r="R353" s="21"/>
      <c r="S353" s="21"/>
      <c r="T353" s="21"/>
      <c r="U353" s="21"/>
      <c r="V353" s="21"/>
    </row>
    <row r="354" spans="1:22" x14ac:dyDescent="0.2">
      <c r="A354" s="28">
        <v>307</v>
      </c>
      <c r="B354" s="28" t="s">
        <v>121</v>
      </c>
      <c r="C354" s="17" t="s">
        <v>88</v>
      </c>
      <c r="D354" s="18">
        <f>SUMIFS('2013Figures'!$J:$J,'2013Figures'!$C:$C,$A354,'2013Figures'!$E:$E,$B$1)</f>
        <v>0</v>
      </c>
      <c r="E354" s="18">
        <f>SUMIFS('2013Figures'!$J:$J,'2013Figures'!$C:$C,$A354,'2013Figures'!$B:$B,"BrokerToCy",'2013Figures'!$G:$G,"E1",'2013Figures'!$E:$E,$B$1)</f>
        <v>0</v>
      </c>
      <c r="F354" s="18">
        <f>SUMIFS('2013Figures'!$J:$J,'2013Figures'!$C:$C,$A354,'2013Figures'!$B:$B,"BrokerToCy",'2013Figures'!$G:$G,"P1",'2013Figures'!$E:$E,$B$1)</f>
        <v>0</v>
      </c>
      <c r="G354" s="18">
        <f>SUMIFS('2013Figures'!$J:$J,'2013Figures'!$C:$C,$A354,'2013Figures'!$B:$B,"CyToBroker",'2013Figures'!$G:$G,"E1",'2013Figures'!$E:$E,$B$1)</f>
        <v>0</v>
      </c>
      <c r="H354" s="18">
        <f>SUMIFS('2013Figures'!$J:$J,'2013Figures'!$C:$C,$A354,'2013Figures'!$B:$B,"CyToBroker",'2013Figures'!$G:$G,"P1",'2013Figures'!$E:$E,$B$1)</f>
        <v>0</v>
      </c>
      <c r="I354" s="28"/>
      <c r="J354" s="17"/>
      <c r="K354" s="28"/>
      <c r="L354" s="50">
        <f>SUMIFS('2012Figures'!$J:$J,'2012Figures'!$C:$C,$A354,'2012Figures'!$E:$E,$B$1)</f>
        <v>0</v>
      </c>
      <c r="M354" s="50">
        <f>SUMIFS('2012Figures'!$J:$J,'2012Figures'!$C:$C,$A354,'2012Figures'!$B:$B,"BrokerToCy",'2012Figures'!$G:$G,"E1",'2012Figures'!$E:$E,$B$1)</f>
        <v>0</v>
      </c>
      <c r="N354" s="50">
        <f>SUMIFS('2012Figures'!$J:$J,'2012Figures'!$C:$C,$A354,'2012Figures'!$B:$B,"BrokerToCy",'2012Figures'!$G:$G,"P1",'2012Figures'!$E:$E,$B$1)</f>
        <v>0</v>
      </c>
      <c r="O354" s="50">
        <f>SUMIFS('2012Figures'!$J:$J,'2012Figures'!$C:$C,$A354,'2012Figures'!$B:$B,"CyToBroker",'2012Figures'!$G:$G,"E1",'2012Figures'!$E:$E,$B$1)</f>
        <v>0</v>
      </c>
      <c r="P354" s="50">
        <f>SUMIFS('2012Figures'!$J:$J,'2012Figures'!$C:$C,$A354,'2012Figures'!$B:$B,"CyToBroker",'2012Figures'!$G:$G,"P1",'2012Figures'!$E:$E,$B$1)</f>
        <v>0</v>
      </c>
      <c r="Q354" s="28"/>
      <c r="R354" s="46" t="str">
        <f t="shared" ref="R354:V418" si="35">IF(L354=0,"",ROUND(D354/L354-1,2))</f>
        <v/>
      </c>
      <c r="S354" s="46" t="str">
        <f t="shared" si="35"/>
        <v/>
      </c>
      <c r="T354" s="46" t="str">
        <f t="shared" si="35"/>
        <v/>
      </c>
      <c r="U354" s="46" t="str">
        <f t="shared" si="35"/>
        <v/>
      </c>
      <c r="V354" s="46" t="str">
        <f t="shared" si="35"/>
        <v/>
      </c>
    </row>
    <row r="355" spans="1:22" x14ac:dyDescent="0.2">
      <c r="A355" s="1">
        <v>307</v>
      </c>
      <c r="B355" s="1" t="s">
        <v>121</v>
      </c>
      <c r="C355" s="8">
        <v>1</v>
      </c>
      <c r="D355" s="29">
        <f>SUMIFS('2013Figures'!$J:$J,'2013Figures'!$C:$C,$A355,'2013Figures'!$H:$H,$B355,'2013Figures'!$I:$I,$C355,'2013Figures'!$E:$E,$B$1)</f>
        <v>0</v>
      </c>
      <c r="E355" s="9">
        <f>SUMIFS('2013Figures'!$J:$J,'2013Figures'!$C:$C,$A355,'2013Figures'!$H:$H,$B355,'2013Figures'!$I:$I,$C355,'2013Figures'!$B:$B,"BrokerToCy",'2013Figures'!$G:$G,"E1",'2013Figures'!$E:$E,$B$1)</f>
        <v>0</v>
      </c>
      <c r="F355" s="9">
        <f>SUMIFS('2013Figures'!$J:$J,'2013Figures'!$C:$C,$A355,'2013Figures'!$H:$H,$B355,'2013Figures'!$I:$I,$C355,'2013Figures'!$B:$B,"BrokerToCy",'2013Figures'!$G:$G,"P1",'2013Figures'!$E:$E,$B$1)</f>
        <v>0</v>
      </c>
      <c r="G355" s="9">
        <f>SUMIFS('2013Figures'!$J:$J,'2013Figures'!$C:$C,$A355,'2013Figures'!$H:$H,$B355,'2013Figures'!$I:$I,$C355,'2013Figures'!$B:$B,"CyToBroker",'2013Figures'!$G:$G,"E1",'2013Figures'!$E:$E,$B$1)</f>
        <v>0</v>
      </c>
      <c r="H355" s="9">
        <f>SUMIFS('2013Figures'!$J:$J,'2013Figures'!$C:$C,$A355,'2013Figures'!$H:$H,$B355,'2013Figures'!$I:$I,$C355,'2013Figures'!$B:$B,"CyToBroker",'2013Figures'!$G:$G,"P1",'2013Figures'!$E:$E,$B$1)</f>
        <v>0</v>
      </c>
      <c r="I355" s="30"/>
      <c r="J355" s="31">
        <v>200801</v>
      </c>
      <c r="K355" s="30"/>
      <c r="L355" s="42">
        <f>SUMIFS('2012Figures'!$J:$J,'2012Figures'!$C:$C,$A355,'2012Figures'!$H:$H,$B355,'2012Figures'!$I:$I,$C355,'2012Figures'!$E:$E,$B$1)</f>
        <v>0</v>
      </c>
      <c r="M355" s="52">
        <f>SUMIFS('2012Figures'!$J:$J,'2012Figures'!$C:$C,$A355,'2012Figures'!$H:$H,$B355,'2012Figures'!$I:$I,$C355,'2012Figures'!$B:$B,"BrokerToCy",'2012Figures'!$G:$G,"E1",'2012Figures'!$E:$E,$B$1)</f>
        <v>0</v>
      </c>
      <c r="N355" s="52">
        <f>SUMIFS('2012Figures'!$J:$J,'2012Figures'!$C:$C,$A355,'2012Figures'!$H:$H,$B355,'2012Figures'!$I:$I,$C355,'2012Figures'!$B:$B,"BrokerToCy",'2012Figures'!$G:$G,"P1",'2012Figures'!$E:$E,$B$1)</f>
        <v>0</v>
      </c>
      <c r="O355" s="52">
        <f>SUMIFS('2012Figures'!$J:$J,'2012Figures'!$C:$C,$A355,'2012Figures'!$H:$H,$B355,'2012Figures'!$I:$I,$C355,'2012Figures'!$B:$B,"CyToBroker",'2012Figures'!$G:$G,"E1",'2012Figures'!$E:$E,$B$1)</f>
        <v>0</v>
      </c>
      <c r="P355" s="52">
        <f>SUMIFS('2012Figures'!$J:$J,'2012Figures'!$C:$C,$A355,'2012Figures'!$H:$H,$B355,'2012Figures'!$I:$I,$C355,'2012Figures'!$B:$B,"CyToBroker",'2012Figures'!$G:$G,"P1",'2012Figures'!$E:$E,$B$1)</f>
        <v>0</v>
      </c>
      <c r="Q355" s="30"/>
      <c r="R355" s="46" t="str">
        <f t="shared" si="35"/>
        <v/>
      </c>
      <c r="S355" s="46" t="str">
        <f t="shared" si="35"/>
        <v/>
      </c>
      <c r="T355" s="46" t="str">
        <f t="shared" si="35"/>
        <v/>
      </c>
      <c r="U355" s="46" t="str">
        <f t="shared" si="35"/>
        <v/>
      </c>
      <c r="V355" s="46" t="str">
        <f t="shared" si="35"/>
        <v/>
      </c>
    </row>
    <row r="356" spans="1:22" x14ac:dyDescent="0.2">
      <c r="A356" s="1">
        <v>307</v>
      </c>
      <c r="B356" s="1" t="s">
        <v>121</v>
      </c>
      <c r="D356" s="29">
        <f>SUMIFS('2013Figures'!$J:$J,'2013Figures'!$C:$C,$A356,'2013Figures'!$I:$I,"",'2013Figures'!$E:$E,$B$1)</f>
        <v>0</v>
      </c>
      <c r="E356" s="9">
        <f>SUMIFS('2013Figures'!$J:$J,'2013Figures'!$C:$C,$A356,'2013Figures'!$I:$I,"",'2013Figures'!$B:$B,"BrokerToCy",'2013Figures'!$G:$G,"E1",'2013Figures'!$E:$E,$B$1)</f>
        <v>0</v>
      </c>
      <c r="F356" s="9">
        <f>SUMIFS('2013Figures'!$J:$J,'2013Figures'!$C:$C,$A356,'2013Figures'!$I:$I,"",'2013Figures'!$B:$B,"BrokerToCy",'2013Figures'!$G:$G,"P1",'2013Figures'!$E:$E,$B$1)</f>
        <v>0</v>
      </c>
      <c r="G356" s="9">
        <f>SUMIFS('2013Figures'!$J:$J,'2013Figures'!$C:$C,$A356,'2013Figures'!$I:$I,"",'2013Figures'!$B:$B,"CyToBroker",'2013Figures'!$G:$G,"E1",'2013Figures'!$E:$E,$B$1)</f>
        <v>0</v>
      </c>
      <c r="H356" s="9">
        <f>SUMIFS('2013Figures'!$J:$J,'2013Figures'!$C:$C,$A356,'2013Figures'!$I:$I,"",'2013Figures'!$B:$B,"CyToBroker",'2013Figures'!$G:$G,"P1",'2013Figures'!$E:$E,$B$1)</f>
        <v>0</v>
      </c>
      <c r="J356" s="8" t="s">
        <v>131</v>
      </c>
      <c r="L356" s="42">
        <f>SUMIFS('2012Figures'!$J:$J,'2012Figures'!$C:$C,$A356,'2012Figures'!$I:$I,"",'2012Figures'!$E:$E,$B$1)</f>
        <v>0</v>
      </c>
      <c r="M356" s="52">
        <f>SUMIFS('2012Figures'!$J:$J,'2012Figures'!$C:$C,$A356,'2012Figures'!$I:$I,"",'2012Figures'!$B:$B,"BrokerToCy",'2012Figures'!$G:$G,"E1",'2012Figures'!$E:$E,$B$1)</f>
        <v>0</v>
      </c>
      <c r="N356" s="52">
        <f>SUMIFS('2012Figures'!$J:$J,'2012Figures'!$C:$C,$A356,'2012Figures'!$I:$I,"",'2012Figures'!$B:$B,"BrokerToCy",'2012Figures'!$G:$G,"P1",'2012Figures'!$E:$E,$B$1)</f>
        <v>0</v>
      </c>
      <c r="O356" s="52">
        <f>SUMIFS('2012Figures'!$J:$J,'2012Figures'!$C:$C,$A356,'2012Figures'!$I:$I,"",'2012Figures'!$B:$B,"CyToBroker",'2012Figures'!$G:$G,"E1",'2012Figures'!$E:$E,$B$1)</f>
        <v>0</v>
      </c>
      <c r="P356" s="52">
        <f>SUMIFS('2012Figures'!$J:$J,'2012Figures'!$C:$C,$A356,'2012Figures'!$I:$I,"",'2012Figures'!$B:$B,"CyToBroker",'2012Figures'!$G:$G,"P1",'2012Figures'!$E:$E,$B$1)</f>
        <v>0</v>
      </c>
      <c r="R356" s="46" t="str">
        <f t="shared" si="35"/>
        <v/>
      </c>
      <c r="S356" s="46" t="str">
        <f t="shared" si="35"/>
        <v/>
      </c>
      <c r="T356" s="46" t="str">
        <f t="shared" si="35"/>
        <v/>
      </c>
      <c r="U356" s="46" t="str">
        <f t="shared" si="35"/>
        <v/>
      </c>
      <c r="V356" s="46" t="str">
        <f t="shared" si="35"/>
        <v/>
      </c>
    </row>
    <row r="357" spans="1:22" x14ac:dyDescent="0.2">
      <c r="A357" s="21"/>
      <c r="B357" s="21" t="s">
        <v>92</v>
      </c>
      <c r="C357" s="22"/>
      <c r="D357" s="23">
        <f>SUM(E357:H357)</f>
        <v>0</v>
      </c>
      <c r="E357" s="23">
        <f>SUM(E355:E356)</f>
        <v>0</v>
      </c>
      <c r="F357" s="23">
        <f>SUM(F355:F356)</f>
        <v>0</v>
      </c>
      <c r="G357" s="23">
        <f>SUM(G355:G356)</f>
        <v>0</v>
      </c>
      <c r="H357" s="23">
        <f>SUM(H355:H356)</f>
        <v>0</v>
      </c>
      <c r="I357" s="21"/>
      <c r="J357" s="22"/>
      <c r="K357" s="21"/>
      <c r="L357" s="43">
        <f>SUM(M357:P357)</f>
        <v>0</v>
      </c>
      <c r="M357" s="43">
        <f>SUM(M355:M356)</f>
        <v>0</v>
      </c>
      <c r="N357" s="43">
        <f>SUM(N355:N356)</f>
        <v>0</v>
      </c>
      <c r="O357" s="43">
        <f>SUM(O355:O356)</f>
        <v>0</v>
      </c>
      <c r="P357" s="43">
        <f>SUM(P355:P356)</f>
        <v>0</v>
      </c>
      <c r="Q357" s="21"/>
      <c r="R357" s="21"/>
      <c r="S357" s="21"/>
      <c r="T357" s="21"/>
      <c r="U357" s="21"/>
      <c r="V357" s="21"/>
    </row>
    <row r="358" spans="1:22" x14ac:dyDescent="0.2">
      <c r="A358" s="28">
        <v>401</v>
      </c>
      <c r="B358" s="28" t="s">
        <v>122</v>
      </c>
      <c r="C358" s="17" t="s">
        <v>88</v>
      </c>
      <c r="D358" s="18">
        <f>SUMIFS('2013Figures'!$J:$J,'2013Figures'!$C:$C,$A358,'2013Figures'!$E:$E,$B$1)</f>
        <v>0</v>
      </c>
      <c r="E358" s="18">
        <f>SUMIFS('2013Figures'!$J:$J,'2013Figures'!$C:$C,$A358,'2013Figures'!$B:$B,"BrokerToCy",'2013Figures'!$G:$G,"E1",'2013Figures'!$E:$E,$B$1)</f>
        <v>0</v>
      </c>
      <c r="F358" s="18">
        <f>SUMIFS('2013Figures'!$J:$J,'2013Figures'!$C:$C,$A358,'2013Figures'!$B:$B,"BrokerToCy",'2013Figures'!$G:$G,"P1",'2013Figures'!$E:$E,$B$1)</f>
        <v>0</v>
      </c>
      <c r="G358" s="18">
        <f>SUMIFS('2013Figures'!$J:$J,'2013Figures'!$C:$C,$A358,'2013Figures'!$B:$B,"CyToBroker",'2013Figures'!$G:$G,"E1",'2013Figures'!$E:$E,$B$1)</f>
        <v>0</v>
      </c>
      <c r="H358" s="18">
        <f>SUMIFS('2013Figures'!$J:$J,'2013Figures'!$C:$C,$A358,'2013Figures'!$B:$B,"CyToBroker",'2013Figures'!$G:$G,"P1",'2013Figures'!$E:$E,$B$1)</f>
        <v>0</v>
      </c>
      <c r="I358" s="28"/>
      <c r="J358" s="17"/>
      <c r="K358" s="28"/>
      <c r="L358" s="50">
        <f>SUMIFS('2012Figures'!$J:$J,'2012Figures'!$C:$C,$A358,'2012Figures'!$E:$E,$B$1)</f>
        <v>0</v>
      </c>
      <c r="M358" s="50">
        <f>SUMIFS('2012Figures'!$J:$J,'2012Figures'!$C:$C,$A358,'2012Figures'!$B:$B,"BrokerToCy",'2012Figures'!$G:$G,"E1",'2012Figures'!$E:$E,$B$1)</f>
        <v>0</v>
      </c>
      <c r="N358" s="50">
        <f>SUMIFS('2012Figures'!$J:$J,'2012Figures'!$C:$C,$A358,'2012Figures'!$B:$B,"BrokerToCy",'2012Figures'!$G:$G,"P1",'2012Figures'!$E:$E,$B$1)</f>
        <v>0</v>
      </c>
      <c r="O358" s="50">
        <f>SUMIFS('2012Figures'!$J:$J,'2012Figures'!$C:$C,$A358,'2012Figures'!$B:$B,"CyToBroker",'2012Figures'!$G:$G,"E1",'2012Figures'!$E:$E,$B$1)</f>
        <v>0</v>
      </c>
      <c r="P358" s="50">
        <f>SUMIFS('2012Figures'!$J:$J,'2012Figures'!$C:$C,$A358,'2012Figures'!$B:$B,"CyToBroker",'2012Figures'!$G:$G,"P1",'2012Figures'!$E:$E,$B$1)</f>
        <v>0</v>
      </c>
      <c r="Q358" s="28"/>
      <c r="R358" s="46" t="str">
        <f t="shared" ref="R358:V422" si="36">IF(L358=0,"",ROUND(D358/L358-1,2))</f>
        <v/>
      </c>
      <c r="S358" s="46" t="str">
        <f t="shared" si="36"/>
        <v/>
      </c>
      <c r="T358" s="46" t="str">
        <f t="shared" si="36"/>
        <v/>
      </c>
      <c r="U358" s="46" t="str">
        <f t="shared" si="36"/>
        <v/>
      </c>
      <c r="V358" s="46" t="str">
        <f t="shared" si="36"/>
        <v/>
      </c>
    </row>
    <row r="359" spans="1:22" x14ac:dyDescent="0.2">
      <c r="A359" s="1">
        <v>401</v>
      </c>
      <c r="B359" s="1" t="s">
        <v>122</v>
      </c>
      <c r="C359" s="8">
        <v>1</v>
      </c>
      <c r="D359" s="29">
        <f>SUMIFS('2013Figures'!$J:$J,'2013Figures'!$C:$C,$A359,'2013Figures'!$H:$H,$B359,'2013Figures'!$I:$I,$C359,'2013Figures'!$E:$E,$B$1)</f>
        <v>0</v>
      </c>
      <c r="E359" s="9">
        <f>SUMIFS('2013Figures'!$J:$J,'2013Figures'!$C:$C,$A359,'2013Figures'!$H:$H,$B359,'2013Figures'!$I:$I,$C359,'2013Figures'!$B:$B,"BrokerToCy",'2013Figures'!$G:$G,"E1",'2013Figures'!$E:$E,$B$1)</f>
        <v>0</v>
      </c>
      <c r="F359" s="9">
        <f>SUMIFS('2013Figures'!$J:$J,'2013Figures'!$C:$C,$A359,'2013Figures'!$H:$H,$B359,'2013Figures'!$I:$I,$C359,'2013Figures'!$B:$B,"BrokerToCy",'2013Figures'!$G:$G,"P1",'2013Figures'!$E:$E,$B$1)</f>
        <v>0</v>
      </c>
      <c r="G359" s="9">
        <f>SUMIFS('2013Figures'!$J:$J,'2013Figures'!$C:$C,$A359,'2013Figures'!$H:$H,$B359,'2013Figures'!$I:$I,$C359,'2013Figures'!$B:$B,"CyToBroker",'2013Figures'!$G:$G,"E1",'2013Figures'!$E:$E,$B$1)</f>
        <v>0</v>
      </c>
      <c r="H359" s="9">
        <f>SUMIFS('2013Figures'!$J:$J,'2013Figures'!$C:$C,$A359,'2013Figures'!$H:$H,$B359,'2013Figures'!$I:$I,$C359,'2013Figures'!$B:$B,"CyToBroker",'2013Figures'!$G:$G,"P1",'2013Figures'!$E:$E,$B$1)</f>
        <v>0</v>
      </c>
      <c r="I359" s="30"/>
      <c r="J359" s="31">
        <v>200601</v>
      </c>
      <c r="K359" s="30"/>
      <c r="L359" s="42">
        <f>SUMIFS('2012Figures'!$J:$J,'2012Figures'!$C:$C,$A359,'2012Figures'!$H:$H,$B359,'2012Figures'!$I:$I,$C359,'2012Figures'!$E:$E,$B$1)</f>
        <v>0</v>
      </c>
      <c r="M359" s="52">
        <f>SUMIFS('2012Figures'!$J:$J,'2012Figures'!$C:$C,$A359,'2012Figures'!$H:$H,$B359,'2012Figures'!$I:$I,$C359,'2012Figures'!$B:$B,"BrokerToCy",'2012Figures'!$G:$G,"E1",'2012Figures'!$E:$E,$B$1)</f>
        <v>0</v>
      </c>
      <c r="N359" s="52">
        <f>SUMIFS('2012Figures'!$J:$J,'2012Figures'!$C:$C,$A359,'2012Figures'!$H:$H,$B359,'2012Figures'!$I:$I,$C359,'2012Figures'!$B:$B,"BrokerToCy",'2012Figures'!$G:$G,"P1",'2012Figures'!$E:$E,$B$1)</f>
        <v>0</v>
      </c>
      <c r="O359" s="52">
        <f>SUMIFS('2012Figures'!$J:$J,'2012Figures'!$C:$C,$A359,'2012Figures'!$H:$H,$B359,'2012Figures'!$I:$I,$C359,'2012Figures'!$B:$B,"CyToBroker",'2012Figures'!$G:$G,"E1",'2012Figures'!$E:$E,$B$1)</f>
        <v>0</v>
      </c>
      <c r="P359" s="52">
        <f>SUMIFS('2012Figures'!$J:$J,'2012Figures'!$C:$C,$A359,'2012Figures'!$H:$H,$B359,'2012Figures'!$I:$I,$C359,'2012Figures'!$B:$B,"CyToBroker",'2012Figures'!$G:$G,"P1",'2012Figures'!$E:$E,$B$1)</f>
        <v>0</v>
      </c>
      <c r="Q359" s="30"/>
      <c r="R359" s="46" t="str">
        <f t="shared" si="36"/>
        <v/>
      </c>
      <c r="S359" s="46" t="str">
        <f t="shared" si="36"/>
        <v/>
      </c>
      <c r="T359" s="46" t="str">
        <f t="shared" si="36"/>
        <v/>
      </c>
      <c r="U359" s="46" t="str">
        <f t="shared" si="36"/>
        <v/>
      </c>
      <c r="V359" s="46" t="str">
        <f t="shared" si="36"/>
        <v/>
      </c>
    </row>
    <row r="360" spans="1:22" x14ac:dyDescent="0.2">
      <c r="A360" s="1">
        <v>401</v>
      </c>
      <c r="B360" s="1" t="s">
        <v>122</v>
      </c>
      <c r="D360" s="29">
        <f>SUMIFS('2013Figures'!$J:$J,'2013Figures'!$C:$C,$A360,'2013Figures'!$I:$I,"",'2013Figures'!$E:$E,$B$1)</f>
        <v>0</v>
      </c>
      <c r="E360" s="9">
        <f>SUMIFS('2013Figures'!$J:$J,'2013Figures'!$C:$C,$A360,'2013Figures'!$I:$I,"",'2013Figures'!$B:$B,"BrokerToCy",'2013Figures'!$G:$G,"E1",'2013Figures'!$E:$E,$B$1)</f>
        <v>0</v>
      </c>
      <c r="F360" s="9">
        <f>SUMIFS('2013Figures'!$J:$J,'2013Figures'!$C:$C,$A360,'2013Figures'!$I:$I,"",'2013Figures'!$B:$B,"BrokerToCy",'2013Figures'!$G:$G,"P1",'2013Figures'!$E:$E,$B$1)</f>
        <v>0</v>
      </c>
      <c r="G360" s="9">
        <f>SUMIFS('2013Figures'!$J:$J,'2013Figures'!$C:$C,$A360,'2013Figures'!$I:$I,"",'2013Figures'!$B:$B,"CyToBroker",'2013Figures'!$G:$G,"E1",'2013Figures'!$E:$E,$B$1)</f>
        <v>0</v>
      </c>
      <c r="H360" s="9">
        <f>SUMIFS('2013Figures'!$J:$J,'2013Figures'!$C:$C,$A360,'2013Figures'!$I:$I,"",'2013Figures'!$B:$B,"CyToBroker",'2013Figures'!$G:$G,"P1",'2013Figures'!$E:$E,$B$1)</f>
        <v>0</v>
      </c>
      <c r="J360" s="8" t="s">
        <v>131</v>
      </c>
      <c r="L360" s="42">
        <f>SUMIFS('2012Figures'!$J:$J,'2012Figures'!$C:$C,$A360,'2012Figures'!$I:$I,"",'2012Figures'!$E:$E,$B$1)</f>
        <v>0</v>
      </c>
      <c r="M360" s="52">
        <f>SUMIFS('2012Figures'!$J:$J,'2012Figures'!$C:$C,$A360,'2012Figures'!$I:$I,"",'2012Figures'!$B:$B,"BrokerToCy",'2012Figures'!$G:$G,"E1",'2012Figures'!$E:$E,$B$1)</f>
        <v>0</v>
      </c>
      <c r="N360" s="52">
        <f>SUMIFS('2012Figures'!$J:$J,'2012Figures'!$C:$C,$A360,'2012Figures'!$I:$I,"",'2012Figures'!$B:$B,"BrokerToCy",'2012Figures'!$G:$G,"P1",'2012Figures'!$E:$E,$B$1)</f>
        <v>0</v>
      </c>
      <c r="O360" s="52">
        <f>SUMIFS('2012Figures'!$J:$J,'2012Figures'!$C:$C,$A360,'2012Figures'!$I:$I,"",'2012Figures'!$B:$B,"CyToBroker",'2012Figures'!$G:$G,"E1",'2012Figures'!$E:$E,$B$1)</f>
        <v>0</v>
      </c>
      <c r="P360" s="52">
        <f>SUMIFS('2012Figures'!$J:$J,'2012Figures'!$C:$C,$A360,'2012Figures'!$I:$I,"",'2012Figures'!$B:$B,"CyToBroker",'2012Figures'!$G:$G,"P1",'2012Figures'!$E:$E,$B$1)</f>
        <v>0</v>
      </c>
      <c r="R360" s="46" t="str">
        <f t="shared" si="36"/>
        <v/>
      </c>
      <c r="S360" s="46" t="str">
        <f t="shared" si="36"/>
        <v/>
      </c>
      <c r="T360" s="46" t="str">
        <f t="shared" si="36"/>
        <v/>
      </c>
      <c r="U360" s="46" t="str">
        <f t="shared" si="36"/>
        <v/>
      </c>
      <c r="V360" s="46" t="str">
        <f t="shared" si="36"/>
        <v/>
      </c>
    </row>
    <row r="361" spans="1:22" x14ac:dyDescent="0.2">
      <c r="A361" s="21"/>
      <c r="B361" s="21" t="s">
        <v>92</v>
      </c>
      <c r="C361" s="22"/>
      <c r="D361" s="23">
        <f>SUM(E361:H361)</f>
        <v>0</v>
      </c>
      <c r="E361" s="23">
        <f>SUM(E359:E360)</f>
        <v>0</v>
      </c>
      <c r="F361" s="23">
        <f>SUM(F359:F360)</f>
        <v>0</v>
      </c>
      <c r="G361" s="23">
        <f>SUM(G359:G360)</f>
        <v>0</v>
      </c>
      <c r="H361" s="23">
        <f>SUM(H359:H360)</f>
        <v>0</v>
      </c>
      <c r="I361" s="21"/>
      <c r="J361" s="22"/>
      <c r="K361" s="21"/>
      <c r="L361" s="43">
        <f>SUM(M361:P361)</f>
        <v>0</v>
      </c>
      <c r="M361" s="43">
        <f>SUM(M359:M360)</f>
        <v>0</v>
      </c>
      <c r="N361" s="43">
        <f>SUM(N359:N360)</f>
        <v>0</v>
      </c>
      <c r="O361" s="43">
        <f>SUM(O359:O360)</f>
        <v>0</v>
      </c>
      <c r="P361" s="43">
        <f>SUM(P359:P360)</f>
        <v>0</v>
      </c>
      <c r="Q361" s="21"/>
      <c r="R361" s="21"/>
      <c r="S361" s="21"/>
      <c r="T361" s="21"/>
      <c r="U361" s="21"/>
      <c r="V361" s="21"/>
    </row>
    <row r="362" spans="1:22" x14ac:dyDescent="0.2">
      <c r="A362" s="28">
        <v>403</v>
      </c>
      <c r="B362" s="28" t="s">
        <v>169</v>
      </c>
      <c r="C362" s="17" t="s">
        <v>88</v>
      </c>
      <c r="D362" s="18">
        <f>SUMIFS('2013Figures'!$J:$J,'2013Figures'!$C:$C,$A362,'2013Figures'!$E:$E,$B$1)</f>
        <v>0</v>
      </c>
      <c r="E362" s="18">
        <f>SUMIFS('2013Figures'!$J:$J,'2013Figures'!$C:$C,$A362,'2013Figures'!$B:$B,"BrokerToCy",'2013Figures'!$G:$G,"E1",'2013Figures'!$E:$E,$B$1)</f>
        <v>0</v>
      </c>
      <c r="F362" s="18">
        <f>SUMIFS('2013Figures'!$J:$J,'2013Figures'!$C:$C,$A362,'2013Figures'!$B:$B,"BrokerToCy",'2013Figures'!$G:$G,"P1",'2013Figures'!$E:$E,$B$1)</f>
        <v>0</v>
      </c>
      <c r="G362" s="18">
        <f>SUMIFS('2013Figures'!$J:$J,'2013Figures'!$C:$C,$A362,'2013Figures'!$B:$B,"CyToBroker",'2013Figures'!$G:$G,"E1",'2013Figures'!$E:$E,$B$1)</f>
        <v>0</v>
      </c>
      <c r="H362" s="18">
        <f>SUMIFS('2013Figures'!$J:$J,'2013Figures'!$C:$C,$A362,'2013Figures'!$B:$B,"CyToBroker",'2013Figures'!$G:$G,"P1",'2013Figures'!$E:$E,$B$1)</f>
        <v>0</v>
      </c>
      <c r="I362" s="28"/>
      <c r="J362" s="17"/>
      <c r="K362" s="28"/>
      <c r="L362" s="50">
        <f>SUMIFS('2012Figures'!$J:$J,'2012Figures'!$C:$C,$A362,'2012Figures'!$E:$E,$B$1)</f>
        <v>0</v>
      </c>
      <c r="M362" s="50">
        <f>SUMIFS('2012Figures'!$J:$J,'2012Figures'!$C:$C,$A362,'2012Figures'!$B:$B,"BrokerToCy",'2012Figures'!$G:$G,"E1",'2012Figures'!$E:$E,$B$1)</f>
        <v>0</v>
      </c>
      <c r="N362" s="50">
        <f>SUMIFS('2012Figures'!$J:$J,'2012Figures'!$C:$C,$A362,'2012Figures'!$B:$B,"BrokerToCy",'2012Figures'!$G:$G,"P1",'2012Figures'!$E:$E,$B$1)</f>
        <v>0</v>
      </c>
      <c r="O362" s="50">
        <f>SUMIFS('2012Figures'!$J:$J,'2012Figures'!$C:$C,$A362,'2012Figures'!$B:$B,"CyToBroker",'2012Figures'!$G:$G,"E1",'2012Figures'!$E:$E,$B$1)</f>
        <v>0</v>
      </c>
      <c r="P362" s="50">
        <f>SUMIFS('2012Figures'!$J:$J,'2012Figures'!$C:$C,$A362,'2012Figures'!$B:$B,"CyToBroker",'2012Figures'!$G:$G,"P1",'2012Figures'!$E:$E,$B$1)</f>
        <v>0</v>
      </c>
      <c r="Q362" s="28"/>
      <c r="R362" s="46" t="str">
        <f t="shared" ref="R362:V426" si="37">IF(L362=0,"",ROUND(D362/L362-1,2))</f>
        <v/>
      </c>
      <c r="S362" s="46" t="str">
        <f t="shared" si="37"/>
        <v/>
      </c>
      <c r="T362" s="46" t="str">
        <f t="shared" si="37"/>
        <v/>
      </c>
      <c r="U362" s="46" t="str">
        <f t="shared" si="37"/>
        <v/>
      </c>
      <c r="V362" s="46" t="str">
        <f t="shared" si="37"/>
        <v/>
      </c>
    </row>
    <row r="363" spans="1:22" x14ac:dyDescent="0.2">
      <c r="A363" s="1">
        <v>403</v>
      </c>
      <c r="B363" s="1" t="s">
        <v>169</v>
      </c>
      <c r="C363" s="8">
        <v>1</v>
      </c>
      <c r="D363" s="29">
        <f>SUMIFS('2013Figures'!$J:$J,'2013Figures'!$C:$C,$A363,'2013Figures'!$H:$H,$B363,'2013Figures'!$I:$I,$C363,'2013Figures'!$E:$E,$B$1)</f>
        <v>0</v>
      </c>
      <c r="E363" s="9">
        <f>SUMIFS('2013Figures'!$J:$J,'2013Figures'!$C:$C,$A363,'2013Figures'!$H:$H,$B363,'2013Figures'!$I:$I,$C363,'2013Figures'!$B:$B,"BrokerToCy",'2013Figures'!$G:$G,"E1",'2013Figures'!$E:$E,$B$1)</f>
        <v>0</v>
      </c>
      <c r="F363" s="9">
        <f>SUMIFS('2013Figures'!$J:$J,'2013Figures'!$C:$C,$A363,'2013Figures'!$H:$H,$B363,'2013Figures'!$I:$I,$C363,'2013Figures'!$B:$B,"BrokerToCy",'2013Figures'!$G:$G,"P1",'2013Figures'!$E:$E,$B$1)</f>
        <v>0</v>
      </c>
      <c r="G363" s="9">
        <f>SUMIFS('2013Figures'!$J:$J,'2013Figures'!$C:$C,$A363,'2013Figures'!$H:$H,$B363,'2013Figures'!$I:$I,$C363,'2013Figures'!$B:$B,"CyToBroker",'2013Figures'!$G:$G,"E1",'2013Figures'!$E:$E,$B$1)</f>
        <v>0</v>
      </c>
      <c r="H363" s="9">
        <f>SUMIFS('2013Figures'!$J:$J,'2013Figures'!$C:$C,$A363,'2013Figures'!$H:$H,$B363,'2013Figures'!$I:$I,$C363,'2013Figures'!$B:$B,"CyToBroker",'2013Figures'!$G:$G,"P1",'2013Figures'!$E:$E,$B$1)</f>
        <v>0</v>
      </c>
      <c r="I363" s="30"/>
      <c r="J363" s="31">
        <v>200801</v>
      </c>
      <c r="K363" s="30"/>
      <c r="L363" s="42">
        <f>SUMIFS('2012Figures'!$J:$J,'2012Figures'!$C:$C,$A363,'2012Figures'!$H:$H,$B363,'2012Figures'!$I:$I,$C363,'2012Figures'!$E:$E,$B$1)</f>
        <v>0</v>
      </c>
      <c r="M363" s="52">
        <f>SUMIFS('2012Figures'!$J:$J,'2012Figures'!$C:$C,$A363,'2012Figures'!$H:$H,$B363,'2012Figures'!$I:$I,$C363,'2012Figures'!$B:$B,"BrokerToCy",'2012Figures'!$G:$G,"E1",'2012Figures'!$E:$E,$B$1)</f>
        <v>0</v>
      </c>
      <c r="N363" s="52">
        <f>SUMIFS('2012Figures'!$J:$J,'2012Figures'!$C:$C,$A363,'2012Figures'!$H:$H,$B363,'2012Figures'!$I:$I,$C363,'2012Figures'!$B:$B,"BrokerToCy",'2012Figures'!$G:$G,"P1",'2012Figures'!$E:$E,$B$1)</f>
        <v>0</v>
      </c>
      <c r="O363" s="52">
        <f>SUMIFS('2012Figures'!$J:$J,'2012Figures'!$C:$C,$A363,'2012Figures'!$H:$H,$B363,'2012Figures'!$I:$I,$C363,'2012Figures'!$B:$B,"CyToBroker",'2012Figures'!$G:$G,"E1",'2012Figures'!$E:$E,$B$1)</f>
        <v>0</v>
      </c>
      <c r="P363" s="52">
        <f>SUMIFS('2012Figures'!$J:$J,'2012Figures'!$C:$C,$A363,'2012Figures'!$H:$H,$B363,'2012Figures'!$I:$I,$C363,'2012Figures'!$B:$B,"CyToBroker",'2012Figures'!$G:$G,"P1",'2012Figures'!$E:$E,$B$1)</f>
        <v>0</v>
      </c>
      <c r="Q363" s="30"/>
      <c r="R363" s="46" t="str">
        <f t="shared" si="37"/>
        <v/>
      </c>
      <c r="S363" s="46" t="str">
        <f t="shared" si="37"/>
        <v/>
      </c>
      <c r="T363" s="46" t="str">
        <f t="shared" si="37"/>
        <v/>
      </c>
      <c r="U363" s="46" t="str">
        <f t="shared" si="37"/>
        <v/>
      </c>
      <c r="V363" s="46" t="str">
        <f t="shared" si="37"/>
        <v/>
      </c>
    </row>
    <row r="364" spans="1:22" x14ac:dyDescent="0.2">
      <c r="A364" s="1">
        <v>403</v>
      </c>
      <c r="B364" s="1" t="s">
        <v>169</v>
      </c>
      <c r="D364" s="29">
        <f>SUMIFS('2013Figures'!$J:$J,'2013Figures'!$C:$C,$A364,'2013Figures'!$I:$I,"",'2013Figures'!$E:$E,$B$1)</f>
        <v>0</v>
      </c>
      <c r="E364" s="9">
        <f>SUMIFS('2013Figures'!$J:$J,'2013Figures'!$C:$C,$A364,'2013Figures'!$I:$I,"",'2013Figures'!$B:$B,"BrokerToCy",'2013Figures'!$G:$G,"E1",'2013Figures'!$E:$E,$B$1)</f>
        <v>0</v>
      </c>
      <c r="F364" s="9">
        <f>SUMIFS('2013Figures'!$J:$J,'2013Figures'!$C:$C,$A364,'2013Figures'!$I:$I,"",'2013Figures'!$B:$B,"BrokerToCy",'2013Figures'!$G:$G,"P1",'2013Figures'!$E:$E,$B$1)</f>
        <v>0</v>
      </c>
      <c r="G364" s="9">
        <f>SUMIFS('2013Figures'!$J:$J,'2013Figures'!$C:$C,$A364,'2013Figures'!$I:$I,"",'2013Figures'!$B:$B,"CyToBroker",'2013Figures'!$G:$G,"E1",'2013Figures'!$E:$E,$B$1)</f>
        <v>0</v>
      </c>
      <c r="H364" s="9">
        <f>SUMIFS('2013Figures'!$J:$J,'2013Figures'!$C:$C,$A364,'2013Figures'!$I:$I,"",'2013Figures'!$B:$B,"CyToBroker",'2013Figures'!$G:$G,"P1",'2013Figures'!$E:$E,$B$1)</f>
        <v>0</v>
      </c>
      <c r="J364" s="8" t="s">
        <v>131</v>
      </c>
      <c r="L364" s="42">
        <f>SUMIFS('2012Figures'!$J:$J,'2012Figures'!$C:$C,$A364,'2012Figures'!$I:$I,"",'2012Figures'!$E:$E,$B$1)</f>
        <v>0</v>
      </c>
      <c r="M364" s="52">
        <f>SUMIFS('2012Figures'!$J:$J,'2012Figures'!$C:$C,$A364,'2012Figures'!$I:$I,"",'2012Figures'!$B:$B,"BrokerToCy",'2012Figures'!$G:$G,"E1",'2012Figures'!$E:$E,$B$1)</f>
        <v>0</v>
      </c>
      <c r="N364" s="52">
        <f>SUMIFS('2012Figures'!$J:$J,'2012Figures'!$C:$C,$A364,'2012Figures'!$I:$I,"",'2012Figures'!$B:$B,"BrokerToCy",'2012Figures'!$G:$G,"P1",'2012Figures'!$E:$E,$B$1)</f>
        <v>0</v>
      </c>
      <c r="O364" s="52">
        <f>SUMIFS('2012Figures'!$J:$J,'2012Figures'!$C:$C,$A364,'2012Figures'!$I:$I,"",'2012Figures'!$B:$B,"CyToBroker",'2012Figures'!$G:$G,"E1",'2012Figures'!$E:$E,$B$1)</f>
        <v>0</v>
      </c>
      <c r="P364" s="52">
        <f>SUMIFS('2012Figures'!$J:$J,'2012Figures'!$C:$C,$A364,'2012Figures'!$I:$I,"",'2012Figures'!$B:$B,"CyToBroker",'2012Figures'!$G:$G,"P1",'2012Figures'!$E:$E,$B$1)</f>
        <v>0</v>
      </c>
      <c r="R364" s="46" t="str">
        <f t="shared" si="37"/>
        <v/>
      </c>
      <c r="S364" s="46" t="str">
        <f t="shared" si="37"/>
        <v/>
      </c>
      <c r="T364" s="46" t="str">
        <f t="shared" si="37"/>
        <v/>
      </c>
      <c r="U364" s="46" t="str">
        <f t="shared" si="37"/>
        <v/>
      </c>
      <c r="V364" s="46" t="str">
        <f t="shared" si="37"/>
        <v/>
      </c>
    </row>
    <row r="365" spans="1:22" x14ac:dyDescent="0.2">
      <c r="A365" s="21"/>
      <c r="B365" s="21" t="s">
        <v>92</v>
      </c>
      <c r="C365" s="22"/>
      <c r="D365" s="23">
        <f>SUM(E365:H365)</f>
        <v>0</v>
      </c>
      <c r="E365" s="23">
        <f>SUM(E363:E364)</f>
        <v>0</v>
      </c>
      <c r="F365" s="23">
        <f>SUM(F363:F364)</f>
        <v>0</v>
      </c>
      <c r="G365" s="23">
        <f>SUM(G363:G364)</f>
        <v>0</v>
      </c>
      <c r="H365" s="23">
        <f>SUM(H363:H364)</f>
        <v>0</v>
      </c>
      <c r="I365" s="21"/>
      <c r="J365" s="22"/>
      <c r="K365" s="21"/>
      <c r="L365" s="43">
        <f>SUM(M365:P365)</f>
        <v>0</v>
      </c>
      <c r="M365" s="43">
        <f>SUM(M363:M364)</f>
        <v>0</v>
      </c>
      <c r="N365" s="43">
        <f>SUM(N363:N364)</f>
        <v>0</v>
      </c>
      <c r="O365" s="43">
        <f>SUM(O363:O364)</f>
        <v>0</v>
      </c>
      <c r="P365" s="43">
        <f>SUM(P363:P364)</f>
        <v>0</v>
      </c>
      <c r="Q365" s="21"/>
      <c r="R365" s="21"/>
      <c r="S365" s="21"/>
      <c r="T365" s="21"/>
      <c r="U365" s="21"/>
      <c r="V365" s="21"/>
    </row>
    <row r="366" spans="1:22" x14ac:dyDescent="0.2">
      <c r="A366" s="28">
        <v>405</v>
      </c>
      <c r="B366" s="28" t="s">
        <v>170</v>
      </c>
      <c r="C366" s="17" t="s">
        <v>88</v>
      </c>
      <c r="D366" s="18">
        <f>SUMIFS('2013Figures'!$J:$J,'2013Figures'!$C:$C,$A366,'2013Figures'!$E:$E,$B$1)</f>
        <v>0</v>
      </c>
      <c r="E366" s="18">
        <f>SUMIFS('2013Figures'!$J:$J,'2013Figures'!$C:$C,$A366,'2013Figures'!$B:$B,"BrokerToCy",'2013Figures'!$G:$G,"E1",'2013Figures'!$E:$E,$B$1)</f>
        <v>0</v>
      </c>
      <c r="F366" s="18">
        <f>SUMIFS('2013Figures'!$J:$J,'2013Figures'!$C:$C,$A366,'2013Figures'!$B:$B,"BrokerToCy",'2013Figures'!$G:$G,"P1",'2013Figures'!$E:$E,$B$1)</f>
        <v>0</v>
      </c>
      <c r="G366" s="18">
        <f>SUMIFS('2013Figures'!$J:$J,'2013Figures'!$C:$C,$A366,'2013Figures'!$B:$B,"CyToBroker",'2013Figures'!$G:$G,"E1",'2013Figures'!$E:$E,$B$1)</f>
        <v>0</v>
      </c>
      <c r="H366" s="18">
        <f>SUMIFS('2013Figures'!$J:$J,'2013Figures'!$C:$C,$A366,'2013Figures'!$B:$B,"CyToBroker",'2013Figures'!$G:$G,"P1",'2013Figures'!$E:$E,$B$1)</f>
        <v>0</v>
      </c>
      <c r="I366" s="28"/>
      <c r="J366" s="17"/>
      <c r="K366" s="28"/>
      <c r="L366" s="50">
        <f>SUMIFS('2012Figures'!$J:$J,'2012Figures'!$C:$C,$A366,'2012Figures'!$E:$E,$B$1)</f>
        <v>0</v>
      </c>
      <c r="M366" s="50">
        <f>SUMIFS('2012Figures'!$J:$J,'2012Figures'!$C:$C,$A366,'2012Figures'!$B:$B,"BrokerToCy",'2012Figures'!$G:$G,"E1",'2012Figures'!$E:$E,$B$1)</f>
        <v>0</v>
      </c>
      <c r="N366" s="50">
        <f>SUMIFS('2012Figures'!$J:$J,'2012Figures'!$C:$C,$A366,'2012Figures'!$B:$B,"BrokerToCy",'2012Figures'!$G:$G,"P1",'2012Figures'!$E:$E,$B$1)</f>
        <v>0</v>
      </c>
      <c r="O366" s="50">
        <f>SUMIFS('2012Figures'!$J:$J,'2012Figures'!$C:$C,$A366,'2012Figures'!$B:$B,"CyToBroker",'2012Figures'!$G:$G,"E1",'2012Figures'!$E:$E,$B$1)</f>
        <v>0</v>
      </c>
      <c r="P366" s="50">
        <f>SUMIFS('2012Figures'!$J:$J,'2012Figures'!$C:$C,$A366,'2012Figures'!$B:$B,"CyToBroker",'2012Figures'!$G:$G,"P1",'2012Figures'!$E:$E,$B$1)</f>
        <v>0</v>
      </c>
      <c r="Q366" s="28"/>
      <c r="R366" s="46" t="str">
        <f t="shared" ref="R366:V430" si="38">IF(L366=0,"",ROUND(D366/L366-1,2))</f>
        <v/>
      </c>
      <c r="S366" s="46" t="str">
        <f t="shared" si="38"/>
        <v/>
      </c>
      <c r="T366" s="46" t="str">
        <f t="shared" si="38"/>
        <v/>
      </c>
      <c r="U366" s="46" t="str">
        <f t="shared" si="38"/>
        <v/>
      </c>
      <c r="V366" s="46" t="str">
        <f t="shared" si="38"/>
        <v/>
      </c>
    </row>
    <row r="367" spans="1:22" x14ac:dyDescent="0.2">
      <c r="A367" s="1">
        <v>405</v>
      </c>
      <c r="B367" s="1" t="s">
        <v>170</v>
      </c>
      <c r="C367" s="8">
        <v>1</v>
      </c>
      <c r="D367" s="29">
        <f>SUMIFS('2013Figures'!$J:$J,'2013Figures'!$C:$C,$A367,'2013Figures'!$H:$H,$B367,'2013Figures'!$I:$I,$C367,'2013Figures'!$E:$E,$B$1)</f>
        <v>0</v>
      </c>
      <c r="E367" s="9">
        <f>SUMIFS('2013Figures'!$J:$J,'2013Figures'!$C:$C,$A367,'2013Figures'!$H:$H,$B367,'2013Figures'!$I:$I,$C367,'2013Figures'!$B:$B,"BrokerToCy",'2013Figures'!$G:$G,"E1",'2013Figures'!$E:$E,$B$1)</f>
        <v>0</v>
      </c>
      <c r="F367" s="9">
        <f>SUMIFS('2013Figures'!$J:$J,'2013Figures'!$C:$C,$A367,'2013Figures'!$H:$H,$B367,'2013Figures'!$I:$I,$C367,'2013Figures'!$B:$B,"BrokerToCy",'2013Figures'!$G:$G,"P1",'2013Figures'!$E:$E,$B$1)</f>
        <v>0</v>
      </c>
      <c r="G367" s="9">
        <f>SUMIFS('2013Figures'!$J:$J,'2013Figures'!$C:$C,$A367,'2013Figures'!$H:$H,$B367,'2013Figures'!$I:$I,$C367,'2013Figures'!$B:$B,"CyToBroker",'2013Figures'!$G:$G,"E1",'2013Figures'!$E:$E,$B$1)</f>
        <v>0</v>
      </c>
      <c r="H367" s="9">
        <f>SUMIFS('2013Figures'!$J:$J,'2013Figures'!$C:$C,$A367,'2013Figures'!$H:$H,$B367,'2013Figures'!$I:$I,$C367,'2013Figures'!$B:$B,"CyToBroker",'2013Figures'!$G:$G,"P1",'2013Figures'!$E:$E,$B$1)</f>
        <v>0</v>
      </c>
      <c r="I367" s="30"/>
      <c r="J367" s="31">
        <v>200601</v>
      </c>
      <c r="K367" s="30"/>
      <c r="L367" s="42">
        <f>SUMIFS('2012Figures'!$J:$J,'2012Figures'!$C:$C,$A367,'2012Figures'!$H:$H,$B367,'2012Figures'!$I:$I,$C367,'2012Figures'!$E:$E,$B$1)</f>
        <v>0</v>
      </c>
      <c r="M367" s="52">
        <f>SUMIFS('2012Figures'!$J:$J,'2012Figures'!$C:$C,$A367,'2012Figures'!$H:$H,$B367,'2012Figures'!$I:$I,$C367,'2012Figures'!$B:$B,"BrokerToCy",'2012Figures'!$G:$G,"E1",'2012Figures'!$E:$E,$B$1)</f>
        <v>0</v>
      </c>
      <c r="N367" s="52">
        <f>SUMIFS('2012Figures'!$J:$J,'2012Figures'!$C:$C,$A367,'2012Figures'!$H:$H,$B367,'2012Figures'!$I:$I,$C367,'2012Figures'!$B:$B,"BrokerToCy",'2012Figures'!$G:$G,"P1",'2012Figures'!$E:$E,$B$1)</f>
        <v>0</v>
      </c>
      <c r="O367" s="52">
        <f>SUMIFS('2012Figures'!$J:$J,'2012Figures'!$C:$C,$A367,'2012Figures'!$H:$H,$B367,'2012Figures'!$I:$I,$C367,'2012Figures'!$B:$B,"CyToBroker",'2012Figures'!$G:$G,"E1",'2012Figures'!$E:$E,$B$1)</f>
        <v>0</v>
      </c>
      <c r="P367" s="52">
        <f>SUMIFS('2012Figures'!$J:$J,'2012Figures'!$C:$C,$A367,'2012Figures'!$H:$H,$B367,'2012Figures'!$I:$I,$C367,'2012Figures'!$B:$B,"CyToBroker",'2012Figures'!$G:$G,"P1",'2012Figures'!$E:$E,$B$1)</f>
        <v>0</v>
      </c>
      <c r="Q367" s="30"/>
      <c r="R367" s="46" t="str">
        <f t="shared" si="38"/>
        <v/>
      </c>
      <c r="S367" s="46" t="str">
        <f t="shared" si="38"/>
        <v/>
      </c>
      <c r="T367" s="46" t="str">
        <f t="shared" si="38"/>
        <v/>
      </c>
      <c r="U367" s="46" t="str">
        <f t="shared" si="38"/>
        <v/>
      </c>
      <c r="V367" s="46" t="str">
        <f t="shared" si="38"/>
        <v/>
      </c>
    </row>
    <row r="368" spans="1:22" x14ac:dyDescent="0.2">
      <c r="A368" s="1">
        <v>405</v>
      </c>
      <c r="B368" s="1" t="s">
        <v>170</v>
      </c>
      <c r="D368" s="29">
        <f>SUMIFS('2013Figures'!$J:$J,'2013Figures'!$C:$C,$A368,'2013Figures'!$I:$I,"",'2013Figures'!$E:$E,$B$1)</f>
        <v>0</v>
      </c>
      <c r="E368" s="9">
        <f>SUMIFS('2013Figures'!$J:$J,'2013Figures'!$C:$C,$A368,'2013Figures'!$I:$I,"",'2013Figures'!$B:$B,"BrokerToCy",'2013Figures'!$G:$G,"E1",'2013Figures'!$E:$E,$B$1)</f>
        <v>0</v>
      </c>
      <c r="F368" s="9">
        <f>SUMIFS('2013Figures'!$J:$J,'2013Figures'!$C:$C,$A368,'2013Figures'!$I:$I,"",'2013Figures'!$B:$B,"BrokerToCy",'2013Figures'!$G:$G,"P1",'2013Figures'!$E:$E,$B$1)</f>
        <v>0</v>
      </c>
      <c r="G368" s="9">
        <f>SUMIFS('2013Figures'!$J:$J,'2013Figures'!$C:$C,$A368,'2013Figures'!$I:$I,"",'2013Figures'!$B:$B,"CyToBroker",'2013Figures'!$G:$G,"E1",'2013Figures'!$E:$E,$B$1)</f>
        <v>0</v>
      </c>
      <c r="H368" s="9">
        <f>SUMIFS('2013Figures'!$J:$J,'2013Figures'!$C:$C,$A368,'2013Figures'!$I:$I,"",'2013Figures'!$B:$B,"CyToBroker",'2013Figures'!$G:$G,"P1",'2013Figures'!$E:$E,$B$1)</f>
        <v>0</v>
      </c>
      <c r="J368" s="8" t="s">
        <v>131</v>
      </c>
      <c r="L368" s="42">
        <f>SUMIFS('2012Figures'!$J:$J,'2012Figures'!$C:$C,$A368,'2012Figures'!$I:$I,"",'2012Figures'!$E:$E,$B$1)</f>
        <v>0</v>
      </c>
      <c r="M368" s="52">
        <f>SUMIFS('2012Figures'!$J:$J,'2012Figures'!$C:$C,$A368,'2012Figures'!$I:$I,"",'2012Figures'!$B:$B,"BrokerToCy",'2012Figures'!$G:$G,"E1",'2012Figures'!$E:$E,$B$1)</f>
        <v>0</v>
      </c>
      <c r="N368" s="52">
        <f>SUMIFS('2012Figures'!$J:$J,'2012Figures'!$C:$C,$A368,'2012Figures'!$I:$I,"",'2012Figures'!$B:$B,"BrokerToCy",'2012Figures'!$G:$G,"P1",'2012Figures'!$E:$E,$B$1)</f>
        <v>0</v>
      </c>
      <c r="O368" s="52">
        <f>SUMIFS('2012Figures'!$J:$J,'2012Figures'!$C:$C,$A368,'2012Figures'!$I:$I,"",'2012Figures'!$B:$B,"CyToBroker",'2012Figures'!$G:$G,"E1",'2012Figures'!$E:$E,$B$1)</f>
        <v>0</v>
      </c>
      <c r="P368" s="52">
        <f>SUMIFS('2012Figures'!$J:$J,'2012Figures'!$C:$C,$A368,'2012Figures'!$I:$I,"",'2012Figures'!$B:$B,"CyToBroker",'2012Figures'!$G:$G,"P1",'2012Figures'!$E:$E,$B$1)</f>
        <v>0</v>
      </c>
      <c r="R368" s="46" t="str">
        <f t="shared" si="38"/>
        <v/>
      </c>
      <c r="S368" s="46" t="str">
        <f t="shared" si="38"/>
        <v/>
      </c>
      <c r="T368" s="46" t="str">
        <f t="shared" si="38"/>
        <v/>
      </c>
      <c r="U368" s="46" t="str">
        <f t="shared" si="38"/>
        <v/>
      </c>
      <c r="V368" s="46" t="str">
        <f t="shared" si="38"/>
        <v/>
      </c>
    </row>
    <row r="369" spans="1:22" x14ac:dyDescent="0.2">
      <c r="A369" s="21"/>
      <c r="B369" s="21" t="s">
        <v>92</v>
      </c>
      <c r="C369" s="22"/>
      <c r="D369" s="23">
        <f>SUM(E369:H369)</f>
        <v>0</v>
      </c>
      <c r="E369" s="23">
        <f>SUM(E367:E368)</f>
        <v>0</v>
      </c>
      <c r="F369" s="23">
        <f>SUM(F367:F368)</f>
        <v>0</v>
      </c>
      <c r="G369" s="23">
        <f>SUM(G367:G368)</f>
        <v>0</v>
      </c>
      <c r="H369" s="23">
        <f>SUM(H367:H368)</f>
        <v>0</v>
      </c>
      <c r="I369" s="21"/>
      <c r="J369" s="22"/>
      <c r="K369" s="21"/>
      <c r="L369" s="43">
        <f>SUM(M369:P369)</f>
        <v>0</v>
      </c>
      <c r="M369" s="43">
        <f>SUM(M367:M368)</f>
        <v>0</v>
      </c>
      <c r="N369" s="43">
        <f>SUM(N367:N368)</f>
        <v>0</v>
      </c>
      <c r="O369" s="43">
        <f>SUM(O367:O368)</f>
        <v>0</v>
      </c>
      <c r="P369" s="43">
        <f>SUM(P367:P368)</f>
        <v>0</v>
      </c>
      <c r="Q369" s="21"/>
      <c r="R369" s="21"/>
      <c r="S369" s="21"/>
      <c r="T369" s="21"/>
      <c r="U369" s="21"/>
      <c r="V369" s="21"/>
    </row>
    <row r="370" spans="1:22" x14ac:dyDescent="0.2">
      <c r="A370" s="28">
        <v>410</v>
      </c>
      <c r="B370" s="28" t="s">
        <v>123</v>
      </c>
      <c r="C370" s="17" t="s">
        <v>88</v>
      </c>
      <c r="D370" s="18">
        <f>SUMIFS('2013Figures'!$J:$J,'2013Figures'!$C:$C,$A370,'2013Figures'!$E:$E,$B$1)</f>
        <v>0</v>
      </c>
      <c r="E370" s="18">
        <f>SUMIFS('2013Figures'!$J:$J,'2013Figures'!$C:$C,$A370,'2013Figures'!$B:$B,"BrokerToCy",'2013Figures'!$G:$G,"E1",'2013Figures'!$E:$E,$B$1)</f>
        <v>0</v>
      </c>
      <c r="F370" s="18">
        <f>SUMIFS('2013Figures'!$J:$J,'2013Figures'!$C:$C,$A370,'2013Figures'!$B:$B,"BrokerToCy",'2013Figures'!$G:$G,"P1",'2013Figures'!$E:$E,$B$1)</f>
        <v>0</v>
      </c>
      <c r="G370" s="18">
        <f>SUMIFS('2013Figures'!$J:$J,'2013Figures'!$C:$C,$A370,'2013Figures'!$B:$B,"CyToBroker",'2013Figures'!$G:$G,"E1",'2013Figures'!$E:$E,$B$1)</f>
        <v>0</v>
      </c>
      <c r="H370" s="18">
        <f>SUMIFS('2013Figures'!$J:$J,'2013Figures'!$C:$C,$A370,'2013Figures'!$B:$B,"CyToBroker",'2013Figures'!$G:$G,"P1",'2013Figures'!$E:$E,$B$1)</f>
        <v>0</v>
      </c>
      <c r="I370" s="28"/>
      <c r="J370" s="17"/>
      <c r="K370" s="28"/>
      <c r="L370" s="50">
        <f>SUMIFS('2012Figures'!$J:$J,'2012Figures'!$C:$C,$A370,'2012Figures'!$E:$E,$B$1)</f>
        <v>0</v>
      </c>
      <c r="M370" s="50">
        <f>SUMIFS('2012Figures'!$J:$J,'2012Figures'!$C:$C,$A370,'2012Figures'!$B:$B,"BrokerToCy",'2012Figures'!$G:$G,"E1",'2012Figures'!$E:$E,$B$1)</f>
        <v>0</v>
      </c>
      <c r="N370" s="50">
        <f>SUMIFS('2012Figures'!$J:$J,'2012Figures'!$C:$C,$A370,'2012Figures'!$B:$B,"BrokerToCy",'2012Figures'!$G:$G,"P1",'2012Figures'!$E:$E,$B$1)</f>
        <v>0</v>
      </c>
      <c r="O370" s="50">
        <f>SUMIFS('2012Figures'!$J:$J,'2012Figures'!$C:$C,$A370,'2012Figures'!$B:$B,"CyToBroker",'2012Figures'!$G:$G,"E1",'2012Figures'!$E:$E,$B$1)</f>
        <v>0</v>
      </c>
      <c r="P370" s="50">
        <f>SUMIFS('2012Figures'!$J:$J,'2012Figures'!$C:$C,$A370,'2012Figures'!$B:$B,"CyToBroker",'2012Figures'!$G:$G,"P1",'2012Figures'!$E:$E,$B$1)</f>
        <v>0</v>
      </c>
      <c r="Q370" s="28"/>
      <c r="R370" s="46" t="str">
        <f t="shared" ref="R370:V413" si="39">IF(L370=0,"",ROUND(D370/L370-1,2))</f>
        <v/>
      </c>
      <c r="S370" s="46" t="str">
        <f t="shared" si="39"/>
        <v/>
      </c>
      <c r="T370" s="46" t="str">
        <f t="shared" si="39"/>
        <v/>
      </c>
      <c r="U370" s="46" t="str">
        <f t="shared" si="39"/>
        <v/>
      </c>
      <c r="V370" s="46" t="str">
        <f t="shared" si="39"/>
        <v/>
      </c>
    </row>
    <row r="371" spans="1:22" x14ac:dyDescent="0.2">
      <c r="A371" s="1">
        <v>410</v>
      </c>
      <c r="B371" s="1" t="s">
        <v>123</v>
      </c>
      <c r="C371" s="8">
        <v>5</v>
      </c>
      <c r="D371" s="29">
        <f>SUMIFS('2013Figures'!$J:$J,'2013Figures'!$C:$C,$A371,'2013Figures'!$H:$H,$B371,'2013Figures'!$I:$I,$C371,'2013Figures'!$E:$E,$B$1)</f>
        <v>0</v>
      </c>
      <c r="E371" s="9">
        <f>SUMIFS('2013Figures'!$J:$J,'2013Figures'!$C:$C,$A371,'2013Figures'!$H:$H,$B371,'2013Figures'!$I:$I,$C371,'2013Figures'!$B:$B,"BrokerToCy",'2013Figures'!$G:$G,"E1",'2013Figures'!$E:$E,$B$1)</f>
        <v>0</v>
      </c>
      <c r="F371" s="9">
        <f>SUMIFS('2013Figures'!$J:$J,'2013Figures'!$C:$C,$A371,'2013Figures'!$H:$H,$B371,'2013Figures'!$I:$I,$C371,'2013Figures'!$B:$B,"BrokerToCy",'2013Figures'!$G:$G,"P1",'2013Figures'!$E:$E,$B$1)</f>
        <v>0</v>
      </c>
      <c r="G371" s="9">
        <f>SUMIFS('2013Figures'!$J:$J,'2013Figures'!$C:$C,$A371,'2013Figures'!$H:$H,$B371,'2013Figures'!$I:$I,$C371,'2013Figures'!$B:$B,"CyToBroker",'2013Figures'!$G:$G,"E1",'2013Figures'!$E:$E,$B$1)</f>
        <v>0</v>
      </c>
      <c r="H371" s="9">
        <f>SUMIFS('2013Figures'!$J:$J,'2013Figures'!$C:$C,$A371,'2013Figures'!$H:$H,$B371,'2013Figures'!$I:$I,$C371,'2013Figures'!$B:$B,"CyToBroker",'2013Figures'!$G:$G,"P1",'2013Figures'!$E:$E,$B$1)</f>
        <v>0</v>
      </c>
      <c r="I371" s="30"/>
      <c r="J371" s="31">
        <v>201501</v>
      </c>
      <c r="K371" s="30"/>
      <c r="L371" s="42">
        <f>SUMIFS('2012Figures'!$J:$J,'2012Figures'!$C:$C,$A371,'2012Figures'!$H:$H,$B371,'2012Figures'!$I:$I,$C371,'2012Figures'!$E:$E,$B$1)</f>
        <v>0</v>
      </c>
      <c r="M371" s="52">
        <f>SUMIFS('2012Figures'!$J:$J,'2012Figures'!$C:$C,$A371,'2012Figures'!$H:$H,$B371,'2012Figures'!$I:$I,$C371,'2012Figures'!$B:$B,"BrokerToCy",'2012Figures'!$G:$G,"E1",'2012Figures'!$E:$E,$B$1)</f>
        <v>0</v>
      </c>
      <c r="N371" s="52">
        <f>SUMIFS('2012Figures'!$J:$J,'2012Figures'!$C:$C,$A371,'2012Figures'!$H:$H,$B371,'2012Figures'!$I:$I,$C371,'2012Figures'!$B:$B,"BrokerToCy",'2012Figures'!$G:$G,"P1",'2012Figures'!$E:$E,$B$1)</f>
        <v>0</v>
      </c>
      <c r="O371" s="52">
        <f>SUMIFS('2012Figures'!$J:$J,'2012Figures'!$C:$C,$A371,'2012Figures'!$H:$H,$B371,'2012Figures'!$I:$I,$C371,'2012Figures'!$B:$B,"CyToBroker",'2012Figures'!$G:$G,"E1",'2012Figures'!$E:$E,$B$1)</f>
        <v>0</v>
      </c>
      <c r="P371" s="52">
        <f>SUMIFS('2012Figures'!$J:$J,'2012Figures'!$C:$C,$A371,'2012Figures'!$H:$H,$B371,'2012Figures'!$I:$I,$C371,'2012Figures'!$B:$B,"CyToBroker",'2012Figures'!$G:$G,"P1",'2012Figures'!$E:$E,$B$1)</f>
        <v>0</v>
      </c>
      <c r="Q371" s="30"/>
      <c r="R371" s="46" t="str">
        <f t="shared" si="39"/>
        <v/>
      </c>
      <c r="S371" s="46" t="str">
        <f t="shared" si="39"/>
        <v/>
      </c>
      <c r="T371" s="46" t="str">
        <f t="shared" si="39"/>
        <v/>
      </c>
      <c r="U371" s="46" t="str">
        <f t="shared" si="39"/>
        <v/>
      </c>
      <c r="V371" s="46" t="str">
        <f t="shared" si="39"/>
        <v/>
      </c>
    </row>
    <row r="372" spans="1:22" x14ac:dyDescent="0.2">
      <c r="A372" s="1">
        <v>410</v>
      </c>
      <c r="B372" s="1" t="s">
        <v>123</v>
      </c>
      <c r="C372" s="8">
        <v>4</v>
      </c>
      <c r="D372" s="29">
        <f>SUMIFS('2013Figures'!$J:$J,'2013Figures'!$C:$C,$A372,'2013Figures'!$H:$H,$B372,'2013Figures'!$I:$I,$C372,'2013Figures'!$E:$E,$B$1)</f>
        <v>0</v>
      </c>
      <c r="E372" s="9">
        <f>SUMIFS('2013Figures'!$J:$J,'2013Figures'!$C:$C,$A372,'2013Figures'!$H:$H,$B372,'2013Figures'!$I:$I,$C372,'2013Figures'!$B:$B,"BrokerToCy",'2013Figures'!$G:$G,"E1",'2013Figures'!$E:$E,$B$1)</f>
        <v>0</v>
      </c>
      <c r="F372" s="9">
        <f>SUMIFS('2013Figures'!$J:$J,'2013Figures'!$C:$C,$A372,'2013Figures'!$H:$H,$B372,'2013Figures'!$I:$I,$C372,'2013Figures'!$B:$B,"BrokerToCy",'2013Figures'!$G:$G,"P1",'2013Figures'!$E:$E,$B$1)</f>
        <v>0</v>
      </c>
      <c r="G372" s="9">
        <f>SUMIFS('2013Figures'!$J:$J,'2013Figures'!$C:$C,$A372,'2013Figures'!$H:$H,$B372,'2013Figures'!$I:$I,$C372,'2013Figures'!$B:$B,"CyToBroker",'2013Figures'!$G:$G,"E1",'2013Figures'!$E:$E,$B$1)</f>
        <v>0</v>
      </c>
      <c r="H372" s="9">
        <f>SUMIFS('2013Figures'!$J:$J,'2013Figures'!$C:$C,$A372,'2013Figures'!$H:$H,$B372,'2013Figures'!$I:$I,$C372,'2013Figures'!$B:$B,"CyToBroker",'2013Figures'!$G:$G,"P1",'2013Figures'!$E:$E,$B$1)</f>
        <v>0</v>
      </c>
      <c r="I372" s="30"/>
      <c r="J372" s="31">
        <v>201301</v>
      </c>
      <c r="K372" s="30"/>
      <c r="L372" s="42">
        <f>SUMIFS('2012Figures'!$J:$J,'2012Figures'!$C:$C,$A372,'2012Figures'!$H:$H,$B372,'2012Figures'!$I:$I,$C372,'2012Figures'!$E:$E,$B$1)</f>
        <v>0</v>
      </c>
      <c r="M372" s="52">
        <f>SUMIFS('2012Figures'!$J:$J,'2012Figures'!$C:$C,$A372,'2012Figures'!$H:$H,$B372,'2012Figures'!$I:$I,$C372,'2012Figures'!$B:$B,"BrokerToCy",'2012Figures'!$G:$G,"E1",'2012Figures'!$E:$E,$B$1)</f>
        <v>0</v>
      </c>
      <c r="N372" s="52">
        <f>SUMIFS('2012Figures'!$J:$J,'2012Figures'!$C:$C,$A372,'2012Figures'!$H:$H,$B372,'2012Figures'!$I:$I,$C372,'2012Figures'!$B:$B,"BrokerToCy",'2012Figures'!$G:$G,"P1",'2012Figures'!$E:$E,$B$1)</f>
        <v>0</v>
      </c>
      <c r="O372" s="52">
        <f>SUMIFS('2012Figures'!$J:$J,'2012Figures'!$C:$C,$A372,'2012Figures'!$H:$H,$B372,'2012Figures'!$I:$I,$C372,'2012Figures'!$B:$B,"CyToBroker",'2012Figures'!$G:$G,"E1",'2012Figures'!$E:$E,$B$1)</f>
        <v>0</v>
      </c>
      <c r="P372" s="52">
        <f>SUMIFS('2012Figures'!$J:$J,'2012Figures'!$C:$C,$A372,'2012Figures'!$H:$H,$B372,'2012Figures'!$I:$I,$C372,'2012Figures'!$B:$B,"CyToBroker",'2012Figures'!$G:$G,"P1",'2012Figures'!$E:$E,$B$1)</f>
        <v>0</v>
      </c>
      <c r="Q372" s="30"/>
      <c r="R372" s="46" t="str">
        <f t="shared" si="39"/>
        <v/>
      </c>
      <c r="S372" s="46" t="str">
        <f t="shared" si="39"/>
        <v/>
      </c>
      <c r="T372" s="46" t="str">
        <f t="shared" si="39"/>
        <v/>
      </c>
      <c r="U372" s="46" t="str">
        <f t="shared" si="39"/>
        <v/>
      </c>
      <c r="V372" s="46" t="str">
        <f t="shared" si="39"/>
        <v/>
      </c>
    </row>
    <row r="373" spans="1:22" x14ac:dyDescent="0.2">
      <c r="A373" s="1">
        <v>410</v>
      </c>
      <c r="B373" s="1" t="s">
        <v>123</v>
      </c>
      <c r="C373" s="8">
        <v>3</v>
      </c>
      <c r="D373" s="29">
        <f>SUMIFS('2013Figures'!$J:$J,'2013Figures'!$C:$C,$A373,'2013Figures'!$H:$H,$B373,'2013Figures'!$I:$I,$C373,'2013Figures'!$E:$E,$B$1)</f>
        <v>0</v>
      </c>
      <c r="E373" s="9">
        <f>SUMIFS('2013Figures'!$J:$J,'2013Figures'!$C:$C,$A373,'2013Figures'!$H:$H,$B373,'2013Figures'!$I:$I,$C373,'2013Figures'!$B:$B,"BrokerToCy",'2013Figures'!$G:$G,"E1",'2013Figures'!$E:$E,$B$1)</f>
        <v>0</v>
      </c>
      <c r="F373" s="9">
        <f>SUMIFS('2013Figures'!$J:$J,'2013Figures'!$C:$C,$A373,'2013Figures'!$H:$H,$B373,'2013Figures'!$I:$I,$C373,'2013Figures'!$B:$B,"BrokerToCy",'2013Figures'!$G:$G,"P1",'2013Figures'!$E:$E,$B$1)</f>
        <v>0</v>
      </c>
      <c r="G373" s="9">
        <f>SUMIFS('2013Figures'!$J:$J,'2013Figures'!$C:$C,$A373,'2013Figures'!$H:$H,$B373,'2013Figures'!$I:$I,$C373,'2013Figures'!$B:$B,"CyToBroker",'2013Figures'!$G:$G,"E1",'2013Figures'!$E:$E,$B$1)</f>
        <v>0</v>
      </c>
      <c r="H373" s="9">
        <f>SUMIFS('2013Figures'!$J:$J,'2013Figures'!$C:$C,$A373,'2013Figures'!$H:$H,$B373,'2013Figures'!$I:$I,$C373,'2013Figures'!$B:$B,"CyToBroker",'2013Figures'!$G:$G,"P1",'2013Figures'!$E:$E,$B$1)</f>
        <v>0</v>
      </c>
      <c r="J373" s="8">
        <v>201201</v>
      </c>
      <c r="L373" s="42">
        <f>SUMIFS('2012Figures'!$J:$J,'2012Figures'!$C:$C,$A373,'2012Figures'!$H:$H,$B373,'2012Figures'!$I:$I,$C373,'2012Figures'!$E:$E,$B$1)</f>
        <v>0</v>
      </c>
      <c r="M373" s="52">
        <f>SUMIFS('2012Figures'!$J:$J,'2012Figures'!$C:$C,$A373,'2012Figures'!$H:$H,$B373,'2012Figures'!$I:$I,$C373,'2012Figures'!$B:$B,"BrokerToCy",'2012Figures'!$G:$G,"E1",'2012Figures'!$E:$E,$B$1)</f>
        <v>0</v>
      </c>
      <c r="N373" s="52">
        <f>SUMIFS('2012Figures'!$J:$J,'2012Figures'!$C:$C,$A373,'2012Figures'!$H:$H,$B373,'2012Figures'!$I:$I,$C373,'2012Figures'!$B:$B,"BrokerToCy",'2012Figures'!$G:$G,"P1",'2012Figures'!$E:$E,$B$1)</f>
        <v>0</v>
      </c>
      <c r="O373" s="52">
        <f>SUMIFS('2012Figures'!$J:$J,'2012Figures'!$C:$C,$A373,'2012Figures'!$H:$H,$B373,'2012Figures'!$I:$I,$C373,'2012Figures'!$B:$B,"CyToBroker",'2012Figures'!$G:$G,"E1",'2012Figures'!$E:$E,$B$1)</f>
        <v>0</v>
      </c>
      <c r="P373" s="52">
        <f>SUMIFS('2012Figures'!$J:$J,'2012Figures'!$C:$C,$A373,'2012Figures'!$H:$H,$B373,'2012Figures'!$I:$I,$C373,'2012Figures'!$B:$B,"CyToBroker",'2012Figures'!$G:$G,"P1",'2012Figures'!$E:$E,$B$1)</f>
        <v>0</v>
      </c>
      <c r="R373" s="46" t="str">
        <f t="shared" si="39"/>
        <v/>
      </c>
      <c r="S373" s="46" t="str">
        <f t="shared" si="39"/>
        <v/>
      </c>
      <c r="T373" s="46" t="str">
        <f t="shared" si="39"/>
        <v/>
      </c>
      <c r="U373" s="46" t="str">
        <f t="shared" si="39"/>
        <v/>
      </c>
      <c r="V373" s="46" t="str">
        <f t="shared" si="39"/>
        <v/>
      </c>
    </row>
    <row r="374" spans="1:22" x14ac:dyDescent="0.2">
      <c r="A374" s="1">
        <v>410</v>
      </c>
      <c r="B374" s="1" t="s">
        <v>123</v>
      </c>
      <c r="C374" s="8">
        <v>2</v>
      </c>
      <c r="D374" s="29">
        <f>SUMIFS('2013Figures'!$J:$J,'2013Figures'!$C:$C,$A374,'2013Figures'!$H:$H,$B374,'2013Figures'!$I:$I,$C374,'2013Figures'!$E:$E,$B$1)</f>
        <v>0</v>
      </c>
      <c r="E374" s="9">
        <f>SUMIFS('2013Figures'!$J:$J,'2013Figures'!$C:$C,$A374,'2013Figures'!$H:$H,$B374,'2013Figures'!$I:$I,$C374,'2013Figures'!$B:$B,"BrokerToCy",'2013Figures'!$G:$G,"E1",'2013Figures'!$E:$E,$B$1)</f>
        <v>0</v>
      </c>
      <c r="F374" s="9">
        <f>SUMIFS('2013Figures'!$J:$J,'2013Figures'!$C:$C,$A374,'2013Figures'!$H:$H,$B374,'2013Figures'!$I:$I,$C374,'2013Figures'!$B:$B,"BrokerToCy",'2013Figures'!$G:$G,"P1",'2013Figures'!$E:$E,$B$1)</f>
        <v>0</v>
      </c>
      <c r="G374" s="9">
        <f>SUMIFS('2013Figures'!$J:$J,'2013Figures'!$C:$C,$A374,'2013Figures'!$H:$H,$B374,'2013Figures'!$I:$I,$C374,'2013Figures'!$B:$B,"CyToBroker",'2013Figures'!$G:$G,"E1",'2013Figures'!$E:$E,$B$1)</f>
        <v>0</v>
      </c>
      <c r="H374" s="9">
        <f>SUMIFS('2013Figures'!$J:$J,'2013Figures'!$C:$C,$A374,'2013Figures'!$H:$H,$B374,'2013Figures'!$I:$I,$C374,'2013Figures'!$B:$B,"CyToBroker",'2013Figures'!$G:$G,"P1",'2013Figures'!$E:$E,$B$1)</f>
        <v>0</v>
      </c>
      <c r="J374" s="8">
        <v>201101</v>
      </c>
      <c r="L374" s="42">
        <f>SUMIFS('2012Figures'!$J:$J,'2012Figures'!$C:$C,$A374,'2012Figures'!$H:$H,$B374,'2012Figures'!$I:$I,$C374,'2012Figures'!$E:$E,$B$1)</f>
        <v>0</v>
      </c>
      <c r="M374" s="52">
        <f>SUMIFS('2012Figures'!$J:$J,'2012Figures'!$C:$C,$A374,'2012Figures'!$H:$H,$B374,'2012Figures'!$I:$I,$C374,'2012Figures'!$B:$B,"BrokerToCy",'2012Figures'!$G:$G,"E1",'2012Figures'!$E:$E,$B$1)</f>
        <v>0</v>
      </c>
      <c r="N374" s="52">
        <f>SUMIFS('2012Figures'!$J:$J,'2012Figures'!$C:$C,$A374,'2012Figures'!$H:$H,$B374,'2012Figures'!$I:$I,$C374,'2012Figures'!$B:$B,"BrokerToCy",'2012Figures'!$G:$G,"P1",'2012Figures'!$E:$E,$B$1)</f>
        <v>0</v>
      </c>
      <c r="O374" s="52">
        <f>SUMIFS('2012Figures'!$J:$J,'2012Figures'!$C:$C,$A374,'2012Figures'!$H:$H,$B374,'2012Figures'!$I:$I,$C374,'2012Figures'!$B:$B,"CyToBroker",'2012Figures'!$G:$G,"E1",'2012Figures'!$E:$E,$B$1)</f>
        <v>0</v>
      </c>
      <c r="P374" s="52">
        <f>SUMIFS('2012Figures'!$J:$J,'2012Figures'!$C:$C,$A374,'2012Figures'!$H:$H,$B374,'2012Figures'!$I:$I,$C374,'2012Figures'!$B:$B,"CyToBroker",'2012Figures'!$G:$G,"P1",'2012Figures'!$E:$E,$B$1)</f>
        <v>0</v>
      </c>
      <c r="R374" s="46" t="str">
        <f t="shared" si="39"/>
        <v/>
      </c>
      <c r="S374" s="46" t="str">
        <f t="shared" si="39"/>
        <v/>
      </c>
      <c r="T374" s="46" t="str">
        <f t="shared" si="39"/>
        <v/>
      </c>
      <c r="U374" s="46" t="str">
        <f t="shared" si="39"/>
        <v/>
      </c>
      <c r="V374" s="46" t="str">
        <f t="shared" si="39"/>
        <v/>
      </c>
    </row>
    <row r="375" spans="1:22" x14ac:dyDescent="0.2">
      <c r="A375" s="1">
        <v>410</v>
      </c>
      <c r="B375" s="1" t="s">
        <v>123</v>
      </c>
      <c r="C375" s="8">
        <v>1</v>
      </c>
      <c r="D375" s="29">
        <f>SUMIFS('2013Figures'!$J:$J,'2013Figures'!$C:$C,$A375,'2013Figures'!$H:$H,$B375,'2013Figures'!$I:$I,$C375,'2013Figures'!$E:$E,$B$1)</f>
        <v>0</v>
      </c>
      <c r="E375" s="9">
        <f>SUMIFS('2013Figures'!$J:$J,'2013Figures'!$C:$C,$A375,'2013Figures'!$H:$H,$B375,'2013Figures'!$I:$I,$C375,'2013Figures'!$B:$B,"BrokerToCy",'2013Figures'!$G:$G,"E1",'2013Figures'!$E:$E,$B$1)</f>
        <v>0</v>
      </c>
      <c r="F375" s="9">
        <f>SUMIFS('2013Figures'!$J:$J,'2013Figures'!$C:$C,$A375,'2013Figures'!$H:$H,$B375,'2013Figures'!$I:$I,$C375,'2013Figures'!$B:$B,"BrokerToCy",'2013Figures'!$G:$G,"P1",'2013Figures'!$E:$E,$B$1)</f>
        <v>0</v>
      </c>
      <c r="G375" s="9">
        <f>SUMIFS('2013Figures'!$J:$J,'2013Figures'!$C:$C,$A375,'2013Figures'!$H:$H,$B375,'2013Figures'!$I:$I,$C375,'2013Figures'!$B:$B,"CyToBroker",'2013Figures'!$G:$G,"E1",'2013Figures'!$E:$E,$B$1)</f>
        <v>0</v>
      </c>
      <c r="H375" s="9">
        <f>SUMIFS('2013Figures'!$J:$J,'2013Figures'!$C:$C,$A375,'2013Figures'!$H:$H,$B375,'2013Figures'!$I:$I,$C375,'2013Figures'!$B:$B,"CyToBroker",'2013Figures'!$G:$G,"P1",'2013Figures'!$E:$E,$B$1)</f>
        <v>0</v>
      </c>
      <c r="J375" s="8">
        <v>200901</v>
      </c>
      <c r="L375" s="42">
        <f>SUMIFS('2012Figures'!$J:$J,'2012Figures'!$C:$C,$A375,'2012Figures'!$H:$H,$B375,'2012Figures'!$I:$I,$C375,'2012Figures'!$E:$E,$B$1)</f>
        <v>0</v>
      </c>
      <c r="M375" s="52">
        <f>SUMIFS('2012Figures'!$J:$J,'2012Figures'!$C:$C,$A375,'2012Figures'!$H:$H,$B375,'2012Figures'!$I:$I,$C375,'2012Figures'!$B:$B,"BrokerToCy",'2012Figures'!$G:$G,"E1",'2012Figures'!$E:$E,$B$1)</f>
        <v>0</v>
      </c>
      <c r="N375" s="52">
        <f>SUMIFS('2012Figures'!$J:$J,'2012Figures'!$C:$C,$A375,'2012Figures'!$H:$H,$B375,'2012Figures'!$I:$I,$C375,'2012Figures'!$B:$B,"BrokerToCy",'2012Figures'!$G:$G,"P1",'2012Figures'!$E:$E,$B$1)</f>
        <v>0</v>
      </c>
      <c r="O375" s="52">
        <f>SUMIFS('2012Figures'!$J:$J,'2012Figures'!$C:$C,$A375,'2012Figures'!$H:$H,$B375,'2012Figures'!$I:$I,$C375,'2012Figures'!$B:$B,"CyToBroker",'2012Figures'!$G:$G,"E1",'2012Figures'!$E:$E,$B$1)</f>
        <v>0</v>
      </c>
      <c r="P375" s="52">
        <f>SUMIFS('2012Figures'!$J:$J,'2012Figures'!$C:$C,$A375,'2012Figures'!$H:$H,$B375,'2012Figures'!$I:$I,$C375,'2012Figures'!$B:$B,"CyToBroker",'2012Figures'!$G:$G,"P1",'2012Figures'!$E:$E,$B$1)</f>
        <v>0</v>
      </c>
      <c r="R375" s="46" t="str">
        <f t="shared" si="39"/>
        <v/>
      </c>
      <c r="S375" s="46" t="str">
        <f t="shared" si="39"/>
        <v/>
      </c>
      <c r="T375" s="46" t="str">
        <f t="shared" si="39"/>
        <v/>
      </c>
      <c r="U375" s="46" t="str">
        <f t="shared" si="39"/>
        <v/>
      </c>
      <c r="V375" s="46" t="str">
        <f t="shared" si="39"/>
        <v/>
      </c>
    </row>
    <row r="376" spans="1:22" x14ac:dyDescent="0.2">
      <c r="A376" s="1">
        <v>410</v>
      </c>
      <c r="B376" s="1" t="s">
        <v>123</v>
      </c>
      <c r="D376" s="29">
        <f>SUMIFS('2013Figures'!$J:$J,'2013Figures'!$C:$C,$A376,'2013Figures'!$I:$I,"",'2013Figures'!$E:$E,$B$1)</f>
        <v>0</v>
      </c>
      <c r="E376" s="9">
        <f>SUMIFS('2013Figures'!$J:$J,'2013Figures'!$C:$C,$A376,'2013Figures'!$I:$I,"",'2013Figures'!$B:$B,"BrokerToCy",'2013Figures'!$G:$G,"E1",'2013Figures'!$E:$E,$B$1)</f>
        <v>0</v>
      </c>
      <c r="F376" s="9">
        <f>SUMIFS('2013Figures'!$J:$J,'2013Figures'!$C:$C,$A376,'2013Figures'!$I:$I,"",'2013Figures'!$B:$B,"BrokerToCy",'2013Figures'!$G:$G,"P1",'2013Figures'!$E:$E,$B$1)</f>
        <v>0</v>
      </c>
      <c r="G376" s="9">
        <f>SUMIFS('2013Figures'!$J:$J,'2013Figures'!$C:$C,$A376,'2013Figures'!$I:$I,"",'2013Figures'!$B:$B,"CyToBroker",'2013Figures'!$G:$G,"E1",'2013Figures'!$E:$E,$B$1)</f>
        <v>0</v>
      </c>
      <c r="H376" s="9">
        <f>SUMIFS('2013Figures'!$J:$J,'2013Figures'!$C:$C,$A376,'2013Figures'!$I:$I,"",'2013Figures'!$B:$B,"CyToBroker",'2013Figures'!$G:$G,"P1",'2013Figures'!$E:$E,$B$1)</f>
        <v>0</v>
      </c>
      <c r="J376" s="8" t="s">
        <v>131</v>
      </c>
      <c r="L376" s="42">
        <f>SUMIFS('2012Figures'!$J:$J,'2012Figures'!$C:$C,$A376,'2012Figures'!$I:$I,"",'2012Figures'!$E:$E,$B$1)</f>
        <v>0</v>
      </c>
      <c r="M376" s="52">
        <f>SUMIFS('2012Figures'!$J:$J,'2012Figures'!$C:$C,$A376,'2012Figures'!$I:$I,"",'2012Figures'!$B:$B,"BrokerToCy",'2012Figures'!$G:$G,"E1",'2012Figures'!$E:$E,$B$1)</f>
        <v>0</v>
      </c>
      <c r="N376" s="52">
        <f>SUMIFS('2012Figures'!$J:$J,'2012Figures'!$C:$C,$A376,'2012Figures'!$I:$I,"",'2012Figures'!$B:$B,"BrokerToCy",'2012Figures'!$G:$G,"P1",'2012Figures'!$E:$E,$B$1)</f>
        <v>0</v>
      </c>
      <c r="O376" s="52">
        <f>SUMIFS('2012Figures'!$J:$J,'2012Figures'!$C:$C,$A376,'2012Figures'!$I:$I,"",'2012Figures'!$B:$B,"CyToBroker",'2012Figures'!$G:$G,"E1",'2012Figures'!$E:$E,$B$1)</f>
        <v>0</v>
      </c>
      <c r="P376" s="52">
        <f>SUMIFS('2012Figures'!$J:$J,'2012Figures'!$C:$C,$A376,'2012Figures'!$I:$I,"",'2012Figures'!$B:$B,"CyToBroker",'2012Figures'!$G:$G,"P1",'2012Figures'!$E:$E,$B$1)</f>
        <v>0</v>
      </c>
      <c r="R376" s="46" t="str">
        <f t="shared" si="39"/>
        <v/>
      </c>
      <c r="S376" s="46" t="str">
        <f t="shared" si="39"/>
        <v/>
      </c>
      <c r="T376" s="46" t="str">
        <f t="shared" si="39"/>
        <v/>
      </c>
      <c r="U376" s="46" t="str">
        <f t="shared" si="39"/>
        <v/>
      </c>
      <c r="V376" s="46" t="str">
        <f t="shared" si="39"/>
        <v/>
      </c>
    </row>
    <row r="377" spans="1:22" x14ac:dyDescent="0.2">
      <c r="A377" s="21"/>
      <c r="B377" s="21" t="s">
        <v>92</v>
      </c>
      <c r="C377" s="22"/>
      <c r="D377" s="23">
        <f>SUM(E377:H377)</f>
        <v>0</v>
      </c>
      <c r="E377" s="23">
        <f>SUM(E371:E376)</f>
        <v>0</v>
      </c>
      <c r="F377" s="23">
        <f>SUM(F371:F376)</f>
        <v>0</v>
      </c>
      <c r="G377" s="23">
        <f>SUM(G371:G376)</f>
        <v>0</v>
      </c>
      <c r="H377" s="23">
        <f>SUM(H371:H376)</f>
        <v>0</v>
      </c>
      <c r="I377" s="21"/>
      <c r="J377" s="22"/>
      <c r="K377" s="21"/>
      <c r="L377" s="43">
        <f>SUM(M377:P377)</f>
        <v>0</v>
      </c>
      <c r="M377" s="43">
        <f>SUM(M371:M376)</f>
        <v>0</v>
      </c>
      <c r="N377" s="43">
        <f>SUM(N371:N376)</f>
        <v>0</v>
      </c>
      <c r="O377" s="43">
        <f>SUM(O371:O376)</f>
        <v>0</v>
      </c>
      <c r="P377" s="43">
        <f>SUM(P371:P376)</f>
        <v>0</v>
      </c>
      <c r="Q377" s="21"/>
      <c r="R377" s="21"/>
      <c r="S377" s="21"/>
      <c r="T377" s="21"/>
      <c r="U377" s="21"/>
      <c r="V377" s="21"/>
    </row>
    <row r="378" spans="1:22" x14ac:dyDescent="0.2">
      <c r="A378" s="28">
        <v>601</v>
      </c>
      <c r="B378" s="28" t="s">
        <v>124</v>
      </c>
      <c r="C378" s="17" t="s">
        <v>88</v>
      </c>
      <c r="D378" s="18">
        <f>SUMIFS('2013Figures'!$J:$J,'2013Figures'!$C:$C,$A378,'2013Figures'!$E:$E,$B$1)</f>
        <v>0</v>
      </c>
      <c r="E378" s="18">
        <f>SUMIFS('2013Figures'!$J:$J,'2013Figures'!$C:$C,$A378,'2013Figures'!$B:$B,"BrokerToCy",'2013Figures'!$G:$G,"E1",'2013Figures'!$E:$E,$B$1)</f>
        <v>0</v>
      </c>
      <c r="F378" s="18">
        <f>SUMIFS('2013Figures'!$J:$J,'2013Figures'!$C:$C,$A378,'2013Figures'!$B:$B,"BrokerToCy",'2013Figures'!$G:$G,"P1",'2013Figures'!$E:$E,$B$1)</f>
        <v>0</v>
      </c>
      <c r="G378" s="18">
        <f>SUMIFS('2013Figures'!$J:$J,'2013Figures'!$C:$C,$A378,'2013Figures'!$B:$B,"CyToBroker",'2013Figures'!$G:$G,"E1",'2013Figures'!$E:$E,$B$1)</f>
        <v>0</v>
      </c>
      <c r="H378" s="18">
        <f>SUMIFS('2013Figures'!$J:$J,'2013Figures'!$C:$C,$A378,'2013Figures'!$B:$B,"CyToBroker",'2013Figures'!$G:$G,"P1",'2013Figures'!$E:$E,$B$1)</f>
        <v>0</v>
      </c>
      <c r="I378" s="28"/>
      <c r="J378" s="17"/>
      <c r="K378" s="28"/>
      <c r="L378" s="50">
        <f>SUMIFS('2012Figures'!$J:$J,'2012Figures'!$C:$C,$A378,'2012Figures'!$E:$E,$B$1)</f>
        <v>0</v>
      </c>
      <c r="M378" s="50">
        <f>SUMIFS('2012Figures'!$J:$J,'2012Figures'!$C:$C,$A378,'2012Figures'!$B:$B,"BrokerToCy",'2012Figures'!$G:$G,"E1",'2012Figures'!$E:$E,$B$1)</f>
        <v>0</v>
      </c>
      <c r="N378" s="50">
        <f>SUMIFS('2012Figures'!$J:$J,'2012Figures'!$C:$C,$A378,'2012Figures'!$B:$B,"BrokerToCy",'2012Figures'!$G:$G,"P1",'2012Figures'!$E:$E,$B$1)</f>
        <v>0</v>
      </c>
      <c r="O378" s="50">
        <f>SUMIFS('2012Figures'!$J:$J,'2012Figures'!$C:$C,$A378,'2012Figures'!$B:$B,"CyToBroker",'2012Figures'!$G:$G,"E1",'2012Figures'!$E:$E,$B$1)</f>
        <v>0</v>
      </c>
      <c r="P378" s="50">
        <f>SUMIFS('2012Figures'!$J:$J,'2012Figures'!$C:$C,$A378,'2012Figures'!$B:$B,"CyToBroker",'2012Figures'!$G:$G,"P1",'2012Figures'!$E:$E,$B$1)</f>
        <v>0</v>
      </c>
      <c r="Q378" s="28"/>
      <c r="R378" s="46" t="str">
        <f t="shared" ref="R378:V421" si="40">IF(L378=0,"",ROUND(D378/L378-1,2))</f>
        <v/>
      </c>
      <c r="S378" s="46" t="str">
        <f t="shared" si="40"/>
        <v/>
      </c>
      <c r="T378" s="46" t="str">
        <f t="shared" si="40"/>
        <v/>
      </c>
      <c r="U378" s="46" t="str">
        <f t="shared" si="40"/>
        <v/>
      </c>
      <c r="V378" s="46" t="str">
        <f t="shared" si="40"/>
        <v/>
      </c>
    </row>
    <row r="379" spans="1:22" x14ac:dyDescent="0.2">
      <c r="A379" s="1">
        <v>601</v>
      </c>
      <c r="B379" s="1" t="s">
        <v>124</v>
      </c>
      <c r="C379" s="8">
        <v>1</v>
      </c>
      <c r="D379" s="29">
        <f>SUMIFS('2013Figures'!$J:$J,'2013Figures'!$C:$C,$A379,'2013Figures'!$H:$H,$B379,'2013Figures'!$I:$I,$C379,'2013Figures'!$E:$E,$B$1)</f>
        <v>0</v>
      </c>
      <c r="E379" s="9">
        <f>SUMIFS('2013Figures'!$J:$J,'2013Figures'!$C:$C,$A379,'2013Figures'!$H:$H,$B379,'2013Figures'!$I:$I,$C379,'2013Figures'!$B:$B,"BrokerToCy",'2013Figures'!$G:$G,"E1",'2013Figures'!$E:$E,$B$1)</f>
        <v>0</v>
      </c>
      <c r="F379" s="9">
        <f>SUMIFS('2013Figures'!$J:$J,'2013Figures'!$C:$C,$A379,'2013Figures'!$H:$H,$B379,'2013Figures'!$I:$I,$C379,'2013Figures'!$B:$B,"BrokerToCy",'2013Figures'!$G:$G,"P1",'2013Figures'!$E:$E,$B$1)</f>
        <v>0</v>
      </c>
      <c r="G379" s="9">
        <f>SUMIFS('2013Figures'!$J:$J,'2013Figures'!$C:$C,$A379,'2013Figures'!$H:$H,$B379,'2013Figures'!$I:$I,$C379,'2013Figures'!$B:$B,"CyToBroker",'2013Figures'!$G:$G,"E1",'2013Figures'!$E:$E,$B$1)</f>
        <v>0</v>
      </c>
      <c r="H379" s="9">
        <f>SUMIFS('2013Figures'!$J:$J,'2013Figures'!$C:$C,$A379,'2013Figures'!$H:$H,$B379,'2013Figures'!$I:$I,$C379,'2013Figures'!$B:$B,"CyToBroker",'2013Figures'!$G:$G,"P1",'2013Figures'!$E:$E,$B$1)</f>
        <v>0</v>
      </c>
      <c r="I379" s="30"/>
      <c r="J379" s="8" t="s">
        <v>131</v>
      </c>
      <c r="K379" s="30"/>
      <c r="L379" s="42">
        <f>SUMIFS('2012Figures'!$J:$J,'2012Figures'!$C:$C,$A379,'2012Figures'!$H:$H,$B379,'2012Figures'!$I:$I,$C379,'2012Figures'!$E:$E,$B$1)</f>
        <v>0</v>
      </c>
      <c r="M379" s="52">
        <f>SUMIFS('2012Figures'!$J:$J,'2012Figures'!$C:$C,$A379,'2012Figures'!$H:$H,$B379,'2012Figures'!$I:$I,$C379,'2012Figures'!$B:$B,"BrokerToCy",'2012Figures'!$G:$G,"E1",'2012Figures'!$E:$E,$B$1)</f>
        <v>0</v>
      </c>
      <c r="N379" s="52">
        <f>SUMIFS('2012Figures'!$J:$J,'2012Figures'!$C:$C,$A379,'2012Figures'!$H:$H,$B379,'2012Figures'!$I:$I,$C379,'2012Figures'!$B:$B,"BrokerToCy",'2012Figures'!$G:$G,"P1",'2012Figures'!$E:$E,$B$1)</f>
        <v>0</v>
      </c>
      <c r="O379" s="52">
        <f>SUMIFS('2012Figures'!$J:$J,'2012Figures'!$C:$C,$A379,'2012Figures'!$H:$H,$B379,'2012Figures'!$I:$I,$C379,'2012Figures'!$B:$B,"CyToBroker",'2012Figures'!$G:$G,"E1",'2012Figures'!$E:$E,$B$1)</f>
        <v>0</v>
      </c>
      <c r="P379" s="52">
        <f>SUMIFS('2012Figures'!$J:$J,'2012Figures'!$C:$C,$A379,'2012Figures'!$H:$H,$B379,'2012Figures'!$I:$I,$C379,'2012Figures'!$B:$B,"CyToBroker",'2012Figures'!$G:$G,"P1",'2012Figures'!$E:$E,$B$1)</f>
        <v>0</v>
      </c>
      <c r="Q379" s="30"/>
      <c r="R379" s="46" t="str">
        <f t="shared" si="40"/>
        <v/>
      </c>
      <c r="S379" s="46" t="str">
        <f t="shared" si="40"/>
        <v/>
      </c>
      <c r="T379" s="46" t="str">
        <f t="shared" si="40"/>
        <v/>
      </c>
      <c r="U379" s="46" t="str">
        <f t="shared" si="40"/>
        <v/>
      </c>
      <c r="V379" s="46" t="str">
        <f t="shared" si="40"/>
        <v/>
      </c>
    </row>
    <row r="380" spans="1:22" x14ac:dyDescent="0.2">
      <c r="A380" s="1">
        <v>601</v>
      </c>
      <c r="B380" s="1" t="s">
        <v>124</v>
      </c>
      <c r="D380" s="29">
        <f>SUMIFS('2013Figures'!$J:$J,'2013Figures'!$C:$C,$A380,'2013Figures'!$I:$I,"",'2013Figures'!$E:$E,$B$1)</f>
        <v>0</v>
      </c>
      <c r="E380" s="9">
        <f>SUMIFS('2013Figures'!$J:$J,'2013Figures'!$C:$C,$A380,'2013Figures'!$I:$I,"",'2013Figures'!$B:$B,"BrokerToCy",'2013Figures'!$G:$G,"E1",'2013Figures'!$E:$E,$B$1)</f>
        <v>0</v>
      </c>
      <c r="F380" s="9">
        <f>SUMIFS('2013Figures'!$J:$J,'2013Figures'!$C:$C,$A380,'2013Figures'!$I:$I,"",'2013Figures'!$B:$B,"BrokerToCy",'2013Figures'!$G:$G,"P1",'2013Figures'!$E:$E,$B$1)</f>
        <v>0</v>
      </c>
      <c r="G380" s="9">
        <f>SUMIFS('2013Figures'!$J:$J,'2013Figures'!$C:$C,$A380,'2013Figures'!$I:$I,"",'2013Figures'!$B:$B,"CyToBroker",'2013Figures'!$G:$G,"E1",'2013Figures'!$E:$E,$B$1)</f>
        <v>0</v>
      </c>
      <c r="H380" s="9">
        <f>SUMIFS('2013Figures'!$J:$J,'2013Figures'!$C:$C,$A380,'2013Figures'!$I:$I,"",'2013Figures'!$B:$B,"CyToBroker",'2013Figures'!$G:$G,"P1",'2013Figures'!$E:$E,$B$1)</f>
        <v>0</v>
      </c>
      <c r="J380" s="8" t="s">
        <v>131</v>
      </c>
      <c r="L380" s="42">
        <f>SUMIFS('2012Figures'!$J:$J,'2012Figures'!$C:$C,$A380,'2012Figures'!$I:$I,"",'2012Figures'!$E:$E,$B$1)</f>
        <v>0</v>
      </c>
      <c r="M380" s="52">
        <f>SUMIFS('2012Figures'!$J:$J,'2012Figures'!$C:$C,$A380,'2012Figures'!$I:$I,"",'2012Figures'!$B:$B,"BrokerToCy",'2012Figures'!$G:$G,"E1",'2012Figures'!$E:$E,$B$1)</f>
        <v>0</v>
      </c>
      <c r="N380" s="52">
        <f>SUMIFS('2012Figures'!$J:$J,'2012Figures'!$C:$C,$A380,'2012Figures'!$I:$I,"",'2012Figures'!$B:$B,"BrokerToCy",'2012Figures'!$G:$G,"P1",'2012Figures'!$E:$E,$B$1)</f>
        <v>0</v>
      </c>
      <c r="O380" s="52">
        <f>SUMIFS('2012Figures'!$J:$J,'2012Figures'!$C:$C,$A380,'2012Figures'!$I:$I,"",'2012Figures'!$B:$B,"CyToBroker",'2012Figures'!$G:$G,"E1",'2012Figures'!$E:$E,$B$1)</f>
        <v>0</v>
      </c>
      <c r="P380" s="52">
        <f>SUMIFS('2012Figures'!$J:$J,'2012Figures'!$C:$C,$A380,'2012Figures'!$I:$I,"",'2012Figures'!$B:$B,"CyToBroker",'2012Figures'!$G:$G,"P1",'2012Figures'!$E:$E,$B$1)</f>
        <v>0</v>
      </c>
      <c r="R380" s="46" t="str">
        <f t="shared" si="40"/>
        <v/>
      </c>
      <c r="S380" s="46" t="str">
        <f t="shared" si="40"/>
        <v/>
      </c>
      <c r="T380" s="46" t="str">
        <f t="shared" si="40"/>
        <v/>
      </c>
      <c r="U380" s="46" t="str">
        <f t="shared" si="40"/>
        <v/>
      </c>
      <c r="V380" s="46" t="str">
        <f t="shared" si="40"/>
        <v/>
      </c>
    </row>
    <row r="381" spans="1:22" x14ac:dyDescent="0.2">
      <c r="A381" s="21"/>
      <c r="B381" s="21" t="s">
        <v>92</v>
      </c>
      <c r="C381" s="22"/>
      <c r="D381" s="23">
        <f>SUM(E381:H381)</f>
        <v>0</v>
      </c>
      <c r="E381" s="23">
        <f>SUM(E379:E380)</f>
        <v>0</v>
      </c>
      <c r="F381" s="23">
        <f>SUM(F379:F380)</f>
        <v>0</v>
      </c>
      <c r="G381" s="23">
        <f>SUM(G379:G380)</f>
        <v>0</v>
      </c>
      <c r="H381" s="23">
        <f>SUM(H379:H380)</f>
        <v>0</v>
      </c>
      <c r="I381" s="21"/>
      <c r="J381" s="22"/>
      <c r="K381" s="21"/>
      <c r="L381" s="43">
        <f>SUM(M381:P381)</f>
        <v>0</v>
      </c>
      <c r="M381" s="43">
        <f>SUM(M379:M380)</f>
        <v>0</v>
      </c>
      <c r="N381" s="43">
        <f>SUM(N379:N380)</f>
        <v>0</v>
      </c>
      <c r="O381" s="43">
        <f>SUM(O379:O380)</f>
        <v>0</v>
      </c>
      <c r="P381" s="43">
        <f>SUM(P379:P380)</f>
        <v>0</v>
      </c>
      <c r="Q381" s="21"/>
      <c r="R381" s="21"/>
      <c r="S381" s="21"/>
      <c r="T381" s="21"/>
      <c r="U381" s="21"/>
      <c r="V381" s="21"/>
    </row>
    <row r="382" spans="1:22" x14ac:dyDescent="0.2">
      <c r="A382" s="28">
        <v>602</v>
      </c>
      <c r="B382" s="28" t="s">
        <v>125</v>
      </c>
      <c r="C382" s="17" t="s">
        <v>88</v>
      </c>
      <c r="D382" s="18">
        <f>SUMIFS('2013Figures'!$J:$J,'2013Figures'!$C:$C,$A382,'2013Figures'!$E:$E,$B$1)</f>
        <v>0</v>
      </c>
      <c r="E382" s="18">
        <f>SUMIFS('2013Figures'!$J:$J,'2013Figures'!$C:$C,$A382,'2013Figures'!$B:$B,"BrokerToCy",'2013Figures'!$G:$G,"E1",'2013Figures'!$E:$E,$B$1)</f>
        <v>0</v>
      </c>
      <c r="F382" s="18">
        <f>SUMIFS('2013Figures'!$J:$J,'2013Figures'!$C:$C,$A382,'2013Figures'!$B:$B,"BrokerToCy",'2013Figures'!$G:$G,"P1",'2013Figures'!$E:$E,$B$1)</f>
        <v>0</v>
      </c>
      <c r="G382" s="18">
        <f>SUMIFS('2013Figures'!$J:$J,'2013Figures'!$C:$C,$A382,'2013Figures'!$B:$B,"CyToBroker",'2013Figures'!$G:$G,"E1",'2013Figures'!$E:$E,$B$1)</f>
        <v>0</v>
      </c>
      <c r="H382" s="18">
        <f>SUMIFS('2013Figures'!$J:$J,'2013Figures'!$C:$C,$A382,'2013Figures'!$B:$B,"CyToBroker",'2013Figures'!$G:$G,"P1",'2013Figures'!$E:$E,$B$1)</f>
        <v>0</v>
      </c>
      <c r="I382" s="28"/>
      <c r="J382" s="17"/>
      <c r="K382" s="28"/>
      <c r="L382" s="50">
        <f>SUMIFS('2012Figures'!$J:$J,'2012Figures'!$C:$C,$A382,'2012Figures'!$E:$E,$B$1)</f>
        <v>0</v>
      </c>
      <c r="M382" s="50">
        <f>SUMIFS('2012Figures'!$J:$J,'2012Figures'!$C:$C,$A382,'2012Figures'!$B:$B,"BrokerToCy",'2012Figures'!$G:$G,"E1",'2012Figures'!$E:$E,$B$1)</f>
        <v>0</v>
      </c>
      <c r="N382" s="50">
        <f>SUMIFS('2012Figures'!$J:$J,'2012Figures'!$C:$C,$A382,'2012Figures'!$B:$B,"BrokerToCy",'2012Figures'!$G:$G,"P1",'2012Figures'!$E:$E,$B$1)</f>
        <v>0</v>
      </c>
      <c r="O382" s="50">
        <f>SUMIFS('2012Figures'!$J:$J,'2012Figures'!$C:$C,$A382,'2012Figures'!$B:$B,"CyToBroker",'2012Figures'!$G:$G,"E1",'2012Figures'!$E:$E,$B$1)</f>
        <v>0</v>
      </c>
      <c r="P382" s="50">
        <f>SUMIFS('2012Figures'!$J:$J,'2012Figures'!$C:$C,$A382,'2012Figures'!$B:$B,"CyToBroker",'2012Figures'!$G:$G,"P1",'2012Figures'!$E:$E,$B$1)</f>
        <v>0</v>
      </c>
      <c r="Q382" s="28"/>
      <c r="R382" s="46" t="str">
        <f t="shared" ref="R382:V425" si="41">IF(L382=0,"",ROUND(D382/L382-1,2))</f>
        <v/>
      </c>
      <c r="S382" s="46" t="str">
        <f t="shared" si="41"/>
        <v/>
      </c>
      <c r="T382" s="46" t="str">
        <f t="shared" si="41"/>
        <v/>
      </c>
      <c r="U382" s="46" t="str">
        <f t="shared" si="41"/>
        <v/>
      </c>
      <c r="V382" s="46" t="str">
        <f t="shared" si="41"/>
        <v/>
      </c>
    </row>
    <row r="383" spans="1:22" x14ac:dyDescent="0.2">
      <c r="A383" s="1">
        <v>602</v>
      </c>
      <c r="B383" s="1" t="s">
        <v>125</v>
      </c>
      <c r="C383" s="8">
        <v>1</v>
      </c>
      <c r="D383" s="29">
        <f>SUMIFS('2013Figures'!$J:$J,'2013Figures'!$C:$C,$A383,'2013Figures'!$H:$H,$B383,'2013Figures'!$I:$I,$C383,'2013Figures'!$E:$E,$B$1)</f>
        <v>0</v>
      </c>
      <c r="E383" s="9">
        <f>SUMIFS('2013Figures'!$J:$J,'2013Figures'!$C:$C,$A383,'2013Figures'!$H:$H,$B383,'2013Figures'!$I:$I,$C383,'2013Figures'!$B:$B,"BrokerToCy",'2013Figures'!$G:$G,"E1",'2013Figures'!$E:$E,$B$1)</f>
        <v>0</v>
      </c>
      <c r="F383" s="9">
        <f>SUMIFS('2013Figures'!$J:$J,'2013Figures'!$C:$C,$A383,'2013Figures'!$H:$H,$B383,'2013Figures'!$I:$I,$C383,'2013Figures'!$B:$B,"BrokerToCy",'2013Figures'!$G:$G,"P1",'2013Figures'!$E:$E,$B$1)</f>
        <v>0</v>
      </c>
      <c r="G383" s="9">
        <f>SUMIFS('2013Figures'!$J:$J,'2013Figures'!$C:$C,$A383,'2013Figures'!$H:$H,$B383,'2013Figures'!$I:$I,$C383,'2013Figures'!$B:$B,"CyToBroker",'2013Figures'!$G:$G,"E1",'2013Figures'!$E:$E,$B$1)</f>
        <v>0</v>
      </c>
      <c r="H383" s="9">
        <f>SUMIFS('2013Figures'!$J:$J,'2013Figures'!$C:$C,$A383,'2013Figures'!$H:$H,$B383,'2013Figures'!$I:$I,$C383,'2013Figures'!$B:$B,"CyToBroker",'2013Figures'!$G:$G,"P1",'2013Figures'!$E:$E,$B$1)</f>
        <v>0</v>
      </c>
      <c r="I383" s="30"/>
      <c r="J383" s="8" t="s">
        <v>131</v>
      </c>
      <c r="K383" s="30"/>
      <c r="L383" s="42">
        <f>SUMIFS('2012Figures'!$J:$J,'2012Figures'!$C:$C,$A383,'2012Figures'!$H:$H,$B383,'2012Figures'!$I:$I,$C383,'2012Figures'!$E:$E,$B$1)</f>
        <v>0</v>
      </c>
      <c r="M383" s="52">
        <f>SUMIFS('2012Figures'!$J:$J,'2012Figures'!$C:$C,$A383,'2012Figures'!$H:$H,$B383,'2012Figures'!$I:$I,$C383,'2012Figures'!$B:$B,"BrokerToCy",'2012Figures'!$G:$G,"E1",'2012Figures'!$E:$E,$B$1)</f>
        <v>0</v>
      </c>
      <c r="N383" s="52">
        <f>SUMIFS('2012Figures'!$J:$J,'2012Figures'!$C:$C,$A383,'2012Figures'!$H:$H,$B383,'2012Figures'!$I:$I,$C383,'2012Figures'!$B:$B,"BrokerToCy",'2012Figures'!$G:$G,"P1",'2012Figures'!$E:$E,$B$1)</f>
        <v>0</v>
      </c>
      <c r="O383" s="52">
        <f>SUMIFS('2012Figures'!$J:$J,'2012Figures'!$C:$C,$A383,'2012Figures'!$H:$H,$B383,'2012Figures'!$I:$I,$C383,'2012Figures'!$B:$B,"CyToBroker",'2012Figures'!$G:$G,"E1",'2012Figures'!$E:$E,$B$1)</f>
        <v>0</v>
      </c>
      <c r="P383" s="52">
        <f>SUMIFS('2012Figures'!$J:$J,'2012Figures'!$C:$C,$A383,'2012Figures'!$H:$H,$B383,'2012Figures'!$I:$I,$C383,'2012Figures'!$B:$B,"CyToBroker",'2012Figures'!$G:$G,"P1",'2012Figures'!$E:$E,$B$1)</f>
        <v>0</v>
      </c>
      <c r="Q383" s="30"/>
      <c r="R383" s="46" t="str">
        <f t="shared" si="41"/>
        <v/>
      </c>
      <c r="S383" s="46" t="str">
        <f t="shared" si="41"/>
        <v/>
      </c>
      <c r="T383" s="46" t="str">
        <f t="shared" si="41"/>
        <v/>
      </c>
      <c r="U383" s="46" t="str">
        <f t="shared" si="41"/>
        <v/>
      </c>
      <c r="V383" s="46" t="str">
        <f t="shared" si="41"/>
        <v/>
      </c>
    </row>
    <row r="384" spans="1:22" x14ac:dyDescent="0.2">
      <c r="A384" s="1">
        <v>602</v>
      </c>
      <c r="B384" s="1" t="s">
        <v>125</v>
      </c>
      <c r="D384" s="29">
        <f>SUMIFS('2013Figures'!$J:$J,'2013Figures'!$C:$C,$A384,'2013Figures'!$I:$I,"",'2013Figures'!$E:$E,$B$1)</f>
        <v>0</v>
      </c>
      <c r="E384" s="9">
        <f>SUMIFS('2013Figures'!$J:$J,'2013Figures'!$C:$C,$A384,'2013Figures'!$I:$I,"",'2013Figures'!$B:$B,"BrokerToCy",'2013Figures'!$G:$G,"E1",'2013Figures'!$E:$E,$B$1)</f>
        <v>0</v>
      </c>
      <c r="F384" s="9">
        <f>SUMIFS('2013Figures'!$J:$J,'2013Figures'!$C:$C,$A384,'2013Figures'!$I:$I,"",'2013Figures'!$B:$B,"BrokerToCy",'2013Figures'!$G:$G,"P1",'2013Figures'!$E:$E,$B$1)</f>
        <v>0</v>
      </c>
      <c r="G384" s="9">
        <f>SUMIFS('2013Figures'!$J:$J,'2013Figures'!$C:$C,$A384,'2013Figures'!$I:$I,"",'2013Figures'!$B:$B,"CyToBroker",'2013Figures'!$G:$G,"E1",'2013Figures'!$E:$E,$B$1)</f>
        <v>0</v>
      </c>
      <c r="H384" s="9">
        <f>SUMIFS('2013Figures'!$J:$J,'2013Figures'!$C:$C,$A384,'2013Figures'!$I:$I,"",'2013Figures'!$B:$B,"CyToBroker",'2013Figures'!$G:$G,"P1",'2013Figures'!$E:$E,$B$1)</f>
        <v>0</v>
      </c>
      <c r="J384" s="8" t="s">
        <v>131</v>
      </c>
      <c r="L384" s="42">
        <f>SUMIFS('2012Figures'!$J:$J,'2012Figures'!$C:$C,$A384,'2012Figures'!$I:$I,"",'2012Figures'!$E:$E,$B$1)</f>
        <v>0</v>
      </c>
      <c r="M384" s="52">
        <f>SUMIFS('2012Figures'!$J:$J,'2012Figures'!$C:$C,$A384,'2012Figures'!$I:$I,"",'2012Figures'!$B:$B,"BrokerToCy",'2012Figures'!$G:$G,"E1",'2012Figures'!$E:$E,$B$1)</f>
        <v>0</v>
      </c>
      <c r="N384" s="52">
        <f>SUMIFS('2012Figures'!$J:$J,'2012Figures'!$C:$C,$A384,'2012Figures'!$I:$I,"",'2012Figures'!$B:$B,"BrokerToCy",'2012Figures'!$G:$G,"P1",'2012Figures'!$E:$E,$B$1)</f>
        <v>0</v>
      </c>
      <c r="O384" s="52">
        <f>SUMIFS('2012Figures'!$J:$J,'2012Figures'!$C:$C,$A384,'2012Figures'!$I:$I,"",'2012Figures'!$B:$B,"CyToBroker",'2012Figures'!$G:$G,"E1",'2012Figures'!$E:$E,$B$1)</f>
        <v>0</v>
      </c>
      <c r="P384" s="52">
        <f>SUMIFS('2012Figures'!$J:$J,'2012Figures'!$C:$C,$A384,'2012Figures'!$I:$I,"",'2012Figures'!$B:$B,"CyToBroker",'2012Figures'!$G:$G,"P1",'2012Figures'!$E:$E,$B$1)</f>
        <v>0</v>
      </c>
      <c r="R384" s="46" t="str">
        <f t="shared" si="41"/>
        <v/>
      </c>
      <c r="S384" s="46" t="str">
        <f t="shared" si="41"/>
        <v/>
      </c>
      <c r="T384" s="46" t="str">
        <f t="shared" si="41"/>
        <v/>
      </c>
      <c r="U384" s="46" t="str">
        <f t="shared" si="41"/>
        <v/>
      </c>
      <c r="V384" s="46" t="str">
        <f t="shared" si="41"/>
        <v/>
      </c>
    </row>
    <row r="385" spans="1:22" x14ac:dyDescent="0.2">
      <c r="A385" s="21"/>
      <c r="B385" s="21" t="s">
        <v>92</v>
      </c>
      <c r="C385" s="22"/>
      <c r="D385" s="23">
        <f>SUM(E385:H385)</f>
        <v>0</v>
      </c>
      <c r="E385" s="23">
        <f>SUM(E383:E384)</f>
        <v>0</v>
      </c>
      <c r="F385" s="23">
        <f>SUM(F383:F384)</f>
        <v>0</v>
      </c>
      <c r="G385" s="23">
        <f>SUM(G383:G384)</f>
        <v>0</v>
      </c>
      <c r="H385" s="23">
        <f>SUM(H383:H384)</f>
        <v>0</v>
      </c>
      <c r="I385" s="21"/>
      <c r="J385" s="22"/>
      <c r="K385" s="21"/>
      <c r="L385" s="43">
        <f>SUM(M385:P385)</f>
        <v>0</v>
      </c>
      <c r="M385" s="43">
        <f>SUM(M383:M384)</f>
        <v>0</v>
      </c>
      <c r="N385" s="43">
        <f>SUM(N383:N384)</f>
        <v>0</v>
      </c>
      <c r="O385" s="43">
        <f>SUM(O383:O384)</f>
        <v>0</v>
      </c>
      <c r="P385" s="43">
        <f>SUM(P383:P384)</f>
        <v>0</v>
      </c>
      <c r="Q385" s="21"/>
      <c r="R385" s="21"/>
      <c r="S385" s="21"/>
      <c r="T385" s="21"/>
      <c r="U385" s="21"/>
      <c r="V385" s="21"/>
    </row>
    <row r="386" spans="1:22" x14ac:dyDescent="0.2">
      <c r="A386" s="28">
        <v>603</v>
      </c>
      <c r="B386" s="28" t="s">
        <v>126</v>
      </c>
      <c r="C386" s="17" t="s">
        <v>88</v>
      </c>
      <c r="D386" s="18">
        <f>SUMIFS('2013Figures'!$J:$J,'2013Figures'!$C:$C,$A386,'2013Figures'!$E:$E,$B$1)</f>
        <v>0</v>
      </c>
      <c r="E386" s="18">
        <f>SUMIFS('2013Figures'!$J:$J,'2013Figures'!$C:$C,$A386,'2013Figures'!$B:$B,"BrokerToCy",'2013Figures'!$G:$G,"E1",'2013Figures'!$E:$E,$B$1)</f>
        <v>0</v>
      </c>
      <c r="F386" s="18">
        <f>SUMIFS('2013Figures'!$J:$J,'2013Figures'!$C:$C,$A386,'2013Figures'!$B:$B,"BrokerToCy",'2013Figures'!$G:$G,"P1",'2013Figures'!$E:$E,$B$1)</f>
        <v>0</v>
      </c>
      <c r="G386" s="18">
        <f>SUMIFS('2013Figures'!$J:$J,'2013Figures'!$C:$C,$A386,'2013Figures'!$B:$B,"CyToBroker",'2013Figures'!$G:$G,"E1",'2013Figures'!$E:$E,$B$1)</f>
        <v>0</v>
      </c>
      <c r="H386" s="18">
        <f>SUMIFS('2013Figures'!$J:$J,'2013Figures'!$C:$C,$A386,'2013Figures'!$B:$B,"CyToBroker",'2013Figures'!$G:$G,"P1",'2013Figures'!$E:$E,$B$1)</f>
        <v>0</v>
      </c>
      <c r="I386" s="28"/>
      <c r="J386" s="17"/>
      <c r="K386" s="28"/>
      <c r="L386" s="50">
        <f>SUMIFS('2012Figures'!$J:$J,'2012Figures'!$C:$C,$A386,'2012Figures'!$E:$E,$B$1)</f>
        <v>0</v>
      </c>
      <c r="M386" s="50">
        <f>SUMIFS('2012Figures'!$J:$J,'2012Figures'!$C:$C,$A386,'2012Figures'!$B:$B,"BrokerToCy",'2012Figures'!$G:$G,"E1",'2012Figures'!$E:$E,$B$1)</f>
        <v>0</v>
      </c>
      <c r="N386" s="50">
        <f>SUMIFS('2012Figures'!$J:$J,'2012Figures'!$C:$C,$A386,'2012Figures'!$B:$B,"BrokerToCy",'2012Figures'!$G:$G,"P1",'2012Figures'!$E:$E,$B$1)</f>
        <v>0</v>
      </c>
      <c r="O386" s="50">
        <f>SUMIFS('2012Figures'!$J:$J,'2012Figures'!$C:$C,$A386,'2012Figures'!$B:$B,"CyToBroker",'2012Figures'!$G:$G,"E1",'2012Figures'!$E:$E,$B$1)</f>
        <v>0</v>
      </c>
      <c r="P386" s="50">
        <f>SUMIFS('2012Figures'!$J:$J,'2012Figures'!$C:$C,$A386,'2012Figures'!$B:$B,"CyToBroker",'2012Figures'!$G:$G,"P1",'2012Figures'!$E:$E,$B$1)</f>
        <v>0</v>
      </c>
      <c r="Q386" s="28"/>
      <c r="R386" s="46" t="str">
        <f t="shared" ref="R386:V429" si="42">IF(L386=0,"",ROUND(D386/L386-1,2))</f>
        <v/>
      </c>
      <c r="S386" s="46" t="str">
        <f t="shared" si="42"/>
        <v/>
      </c>
      <c r="T386" s="46" t="str">
        <f t="shared" si="42"/>
        <v/>
      </c>
      <c r="U386" s="46" t="str">
        <f t="shared" si="42"/>
        <v/>
      </c>
      <c r="V386" s="46" t="str">
        <f t="shared" si="42"/>
        <v/>
      </c>
    </row>
    <row r="387" spans="1:22" x14ac:dyDescent="0.2">
      <c r="A387" s="1">
        <v>603</v>
      </c>
      <c r="B387" s="1" t="s">
        <v>126</v>
      </c>
      <c r="C387" s="8">
        <v>2</v>
      </c>
      <c r="D387" s="29">
        <f>SUMIFS('2013Figures'!$J:$J,'2013Figures'!$C:$C,$A387,'2013Figures'!$H:$H,$B387,'2013Figures'!$I:$I,$C387,'2013Figures'!$E:$E,$B$1)</f>
        <v>0</v>
      </c>
      <c r="E387" s="9">
        <f>SUMIFS('2013Figures'!$J:$J,'2013Figures'!$C:$C,$A387,'2013Figures'!$H:$H,$B387,'2013Figures'!$I:$I,$C387,'2013Figures'!$B:$B,"BrokerToCy",'2013Figures'!$G:$G,"E1",'2013Figures'!$E:$E,$B$1)</f>
        <v>0</v>
      </c>
      <c r="F387" s="9">
        <f>SUMIFS('2013Figures'!$J:$J,'2013Figures'!$C:$C,$A387,'2013Figures'!$H:$H,$B387,'2013Figures'!$I:$I,$C387,'2013Figures'!$B:$B,"BrokerToCy",'2013Figures'!$G:$G,"P1",'2013Figures'!$E:$E,$B$1)</f>
        <v>0</v>
      </c>
      <c r="G387" s="9">
        <f>SUMIFS('2013Figures'!$J:$J,'2013Figures'!$C:$C,$A387,'2013Figures'!$H:$H,$B387,'2013Figures'!$I:$I,$C387,'2013Figures'!$B:$B,"CyToBroker",'2013Figures'!$G:$G,"E1",'2013Figures'!$E:$E,$B$1)</f>
        <v>0</v>
      </c>
      <c r="H387" s="9">
        <f>SUMIFS('2013Figures'!$J:$J,'2013Figures'!$C:$C,$A387,'2013Figures'!$H:$H,$B387,'2013Figures'!$I:$I,$C387,'2013Figures'!$B:$B,"CyToBroker",'2013Figures'!$G:$G,"P1",'2013Figures'!$E:$E,$B$1)</f>
        <v>0</v>
      </c>
      <c r="I387" s="30"/>
      <c r="J387" s="31">
        <v>201501</v>
      </c>
      <c r="K387" s="30"/>
      <c r="L387" s="42">
        <f>SUMIFS('2012Figures'!$J:$J,'2012Figures'!$C:$C,$A387,'2012Figures'!$H:$H,$B387,'2012Figures'!$I:$I,$C387,'2012Figures'!$E:$E,$B$1)</f>
        <v>0</v>
      </c>
      <c r="M387" s="52">
        <f>SUMIFS('2012Figures'!$J:$J,'2012Figures'!$C:$C,$A387,'2012Figures'!$H:$H,$B387,'2012Figures'!$I:$I,$C387,'2012Figures'!$B:$B,"BrokerToCy",'2012Figures'!$G:$G,"E1",'2012Figures'!$E:$E,$B$1)</f>
        <v>0</v>
      </c>
      <c r="N387" s="52">
        <f>SUMIFS('2012Figures'!$J:$J,'2012Figures'!$C:$C,$A387,'2012Figures'!$H:$H,$B387,'2012Figures'!$I:$I,$C387,'2012Figures'!$B:$B,"BrokerToCy",'2012Figures'!$G:$G,"P1",'2012Figures'!$E:$E,$B$1)</f>
        <v>0</v>
      </c>
      <c r="O387" s="52">
        <f>SUMIFS('2012Figures'!$J:$J,'2012Figures'!$C:$C,$A387,'2012Figures'!$H:$H,$B387,'2012Figures'!$I:$I,$C387,'2012Figures'!$B:$B,"CyToBroker",'2012Figures'!$G:$G,"E1",'2012Figures'!$E:$E,$B$1)</f>
        <v>0</v>
      </c>
      <c r="P387" s="52">
        <f>SUMIFS('2012Figures'!$J:$J,'2012Figures'!$C:$C,$A387,'2012Figures'!$H:$H,$B387,'2012Figures'!$I:$I,$C387,'2012Figures'!$B:$B,"CyToBroker",'2012Figures'!$G:$G,"P1",'2012Figures'!$E:$E,$B$1)</f>
        <v>0</v>
      </c>
      <c r="Q387" s="30"/>
      <c r="R387" s="46" t="str">
        <f t="shared" si="42"/>
        <v/>
      </c>
      <c r="S387" s="46" t="str">
        <f t="shared" si="42"/>
        <v/>
      </c>
      <c r="T387" s="46" t="str">
        <f t="shared" si="42"/>
        <v/>
      </c>
      <c r="U387" s="46" t="str">
        <f t="shared" si="42"/>
        <v/>
      </c>
      <c r="V387" s="46" t="str">
        <f t="shared" si="42"/>
        <v/>
      </c>
    </row>
    <row r="388" spans="1:22" x14ac:dyDescent="0.2">
      <c r="A388" s="1">
        <v>603</v>
      </c>
      <c r="B388" s="1" t="s">
        <v>126</v>
      </c>
      <c r="C388" s="8">
        <v>1</v>
      </c>
      <c r="D388" s="29">
        <f>SUMIFS('2013Figures'!$J:$J,'2013Figures'!$C:$C,$A388,'2013Figures'!$H:$H,$B388,'2013Figures'!$I:$I,$C388,'2013Figures'!$E:$E,$B$1)</f>
        <v>0</v>
      </c>
      <c r="E388" s="9">
        <f>SUMIFS('2013Figures'!$J:$J,'2013Figures'!$C:$C,$A388,'2013Figures'!$H:$H,$B388,'2013Figures'!$I:$I,$C388,'2013Figures'!$B:$B,"BrokerToCy",'2013Figures'!$G:$G,"E1",'2013Figures'!$E:$E,$B$1)</f>
        <v>0</v>
      </c>
      <c r="F388" s="9">
        <f>SUMIFS('2013Figures'!$J:$J,'2013Figures'!$C:$C,$A388,'2013Figures'!$H:$H,$B388,'2013Figures'!$I:$I,$C388,'2013Figures'!$B:$B,"BrokerToCy",'2013Figures'!$G:$G,"P1",'2013Figures'!$E:$E,$B$1)</f>
        <v>0</v>
      </c>
      <c r="G388" s="9">
        <f>SUMIFS('2013Figures'!$J:$J,'2013Figures'!$C:$C,$A388,'2013Figures'!$H:$H,$B388,'2013Figures'!$I:$I,$C388,'2013Figures'!$B:$B,"CyToBroker",'2013Figures'!$G:$G,"E1",'2013Figures'!$E:$E,$B$1)</f>
        <v>0</v>
      </c>
      <c r="H388" s="9">
        <f>SUMIFS('2013Figures'!$J:$J,'2013Figures'!$C:$C,$A388,'2013Figures'!$H:$H,$B388,'2013Figures'!$I:$I,$C388,'2013Figures'!$B:$B,"CyToBroker",'2013Figures'!$G:$G,"P1",'2013Figures'!$E:$E,$B$1)</f>
        <v>0</v>
      </c>
      <c r="I388" s="30"/>
      <c r="J388" s="31">
        <v>200801</v>
      </c>
      <c r="K388" s="30"/>
      <c r="L388" s="42">
        <f>SUMIFS('2012Figures'!$J:$J,'2012Figures'!$C:$C,$A388,'2012Figures'!$H:$H,$B388,'2012Figures'!$I:$I,$C388,'2012Figures'!$E:$E,$B$1)</f>
        <v>0</v>
      </c>
      <c r="M388" s="52">
        <f>SUMIFS('2012Figures'!$J:$J,'2012Figures'!$C:$C,$A388,'2012Figures'!$H:$H,$B388,'2012Figures'!$I:$I,$C388,'2012Figures'!$B:$B,"BrokerToCy",'2012Figures'!$G:$G,"E1",'2012Figures'!$E:$E,$B$1)</f>
        <v>0</v>
      </c>
      <c r="N388" s="52">
        <f>SUMIFS('2012Figures'!$J:$J,'2012Figures'!$C:$C,$A388,'2012Figures'!$H:$H,$B388,'2012Figures'!$I:$I,$C388,'2012Figures'!$B:$B,"BrokerToCy",'2012Figures'!$G:$G,"P1",'2012Figures'!$E:$E,$B$1)</f>
        <v>0</v>
      </c>
      <c r="O388" s="52">
        <f>SUMIFS('2012Figures'!$J:$J,'2012Figures'!$C:$C,$A388,'2012Figures'!$H:$H,$B388,'2012Figures'!$I:$I,$C388,'2012Figures'!$B:$B,"CyToBroker",'2012Figures'!$G:$G,"E1",'2012Figures'!$E:$E,$B$1)</f>
        <v>0</v>
      </c>
      <c r="P388" s="52">
        <f>SUMIFS('2012Figures'!$J:$J,'2012Figures'!$C:$C,$A388,'2012Figures'!$H:$H,$B388,'2012Figures'!$I:$I,$C388,'2012Figures'!$B:$B,"CyToBroker",'2012Figures'!$G:$G,"P1",'2012Figures'!$E:$E,$B$1)</f>
        <v>0</v>
      </c>
      <c r="Q388" s="30"/>
      <c r="R388" s="46" t="str">
        <f t="shared" si="42"/>
        <v/>
      </c>
      <c r="S388" s="46" t="str">
        <f t="shared" si="42"/>
        <v/>
      </c>
      <c r="T388" s="46" t="str">
        <f t="shared" si="42"/>
        <v/>
      </c>
      <c r="U388" s="46" t="str">
        <f t="shared" si="42"/>
        <v/>
      </c>
      <c r="V388" s="46" t="str">
        <f t="shared" si="42"/>
        <v/>
      </c>
    </row>
    <row r="389" spans="1:22" x14ac:dyDescent="0.2">
      <c r="A389" s="1">
        <v>603</v>
      </c>
      <c r="B389" s="1" t="s">
        <v>126</v>
      </c>
      <c r="D389" s="29">
        <f>SUMIFS('2013Figures'!$J:$J,'2013Figures'!$C:$C,$A389,'2013Figures'!$I:$I,"",'2013Figures'!$E:$E,$B$1)</f>
        <v>0</v>
      </c>
      <c r="E389" s="9">
        <f>SUMIFS('2013Figures'!$J:$J,'2013Figures'!$C:$C,$A389,'2013Figures'!$I:$I,"",'2013Figures'!$B:$B,"BrokerToCy",'2013Figures'!$G:$G,"E1",'2013Figures'!$E:$E,$B$1)</f>
        <v>0</v>
      </c>
      <c r="F389" s="9">
        <f>SUMIFS('2013Figures'!$J:$J,'2013Figures'!$C:$C,$A389,'2013Figures'!$I:$I,"",'2013Figures'!$B:$B,"BrokerToCy",'2013Figures'!$G:$G,"P1",'2013Figures'!$E:$E,$B$1)</f>
        <v>0</v>
      </c>
      <c r="G389" s="9">
        <f>SUMIFS('2013Figures'!$J:$J,'2013Figures'!$C:$C,$A389,'2013Figures'!$I:$I,"",'2013Figures'!$B:$B,"CyToBroker",'2013Figures'!$G:$G,"E1",'2013Figures'!$E:$E,$B$1)</f>
        <v>0</v>
      </c>
      <c r="H389" s="9">
        <f>SUMIFS('2013Figures'!$J:$J,'2013Figures'!$C:$C,$A389,'2013Figures'!$I:$I,"",'2013Figures'!$B:$B,"CyToBroker",'2013Figures'!$G:$G,"P1",'2013Figures'!$E:$E,$B$1)</f>
        <v>0</v>
      </c>
      <c r="J389" s="8" t="s">
        <v>131</v>
      </c>
      <c r="L389" s="42">
        <f>SUMIFS('2012Figures'!$J:$J,'2012Figures'!$C:$C,$A389,'2012Figures'!$I:$I,"",'2012Figures'!$E:$E,$B$1)</f>
        <v>0</v>
      </c>
      <c r="M389" s="52">
        <f>SUMIFS('2012Figures'!$J:$J,'2012Figures'!$C:$C,$A389,'2012Figures'!$I:$I,"",'2012Figures'!$B:$B,"BrokerToCy",'2012Figures'!$G:$G,"E1",'2012Figures'!$E:$E,$B$1)</f>
        <v>0</v>
      </c>
      <c r="N389" s="52">
        <f>SUMIFS('2012Figures'!$J:$J,'2012Figures'!$C:$C,$A389,'2012Figures'!$I:$I,"",'2012Figures'!$B:$B,"BrokerToCy",'2012Figures'!$G:$G,"P1",'2012Figures'!$E:$E,$B$1)</f>
        <v>0</v>
      </c>
      <c r="O389" s="52">
        <f>SUMIFS('2012Figures'!$J:$J,'2012Figures'!$C:$C,$A389,'2012Figures'!$I:$I,"",'2012Figures'!$B:$B,"CyToBroker",'2012Figures'!$G:$G,"E1",'2012Figures'!$E:$E,$B$1)</f>
        <v>0</v>
      </c>
      <c r="P389" s="52">
        <f>SUMIFS('2012Figures'!$J:$J,'2012Figures'!$C:$C,$A389,'2012Figures'!$I:$I,"",'2012Figures'!$B:$B,"CyToBroker",'2012Figures'!$G:$G,"P1",'2012Figures'!$E:$E,$B$1)</f>
        <v>0</v>
      </c>
      <c r="R389" s="46" t="str">
        <f t="shared" si="42"/>
        <v/>
      </c>
      <c r="S389" s="46" t="str">
        <f t="shared" si="42"/>
        <v/>
      </c>
      <c r="T389" s="46" t="str">
        <f t="shared" si="42"/>
        <v/>
      </c>
      <c r="U389" s="46" t="str">
        <f t="shared" si="42"/>
        <v/>
      </c>
      <c r="V389" s="46" t="str">
        <f t="shared" si="42"/>
        <v/>
      </c>
    </row>
    <row r="390" spans="1:22" x14ac:dyDescent="0.2">
      <c r="A390" s="21"/>
      <c r="B390" s="21" t="s">
        <v>92</v>
      </c>
      <c r="C390" s="22"/>
      <c r="D390" s="23">
        <f>SUM(E390:H390)</f>
        <v>0</v>
      </c>
      <c r="E390" s="23">
        <f>SUM(E387:E389)</f>
        <v>0</v>
      </c>
      <c r="F390" s="23">
        <f>SUM(F387:F389)</f>
        <v>0</v>
      </c>
      <c r="G390" s="23">
        <f>SUM(G387:G389)</f>
        <v>0</v>
      </c>
      <c r="H390" s="23">
        <f>SUM(H387:H389)</f>
        <v>0</v>
      </c>
      <c r="I390" s="21"/>
      <c r="J390" s="22"/>
      <c r="K390" s="21"/>
      <c r="L390" s="43">
        <f>SUM(M390:P390)</f>
        <v>0</v>
      </c>
      <c r="M390" s="43">
        <f>SUM(M387:M389)</f>
        <v>0</v>
      </c>
      <c r="N390" s="43">
        <f>SUM(N387:N389)</f>
        <v>0</v>
      </c>
      <c r="O390" s="43">
        <f>SUM(O387:O389)</f>
        <v>0</v>
      </c>
      <c r="P390" s="43">
        <f>SUM(P387:P389)</f>
        <v>0</v>
      </c>
      <c r="Q390" s="21"/>
      <c r="R390" s="21"/>
      <c r="S390" s="21"/>
      <c r="T390" s="21"/>
      <c r="U390" s="21"/>
      <c r="V390" s="21"/>
    </row>
    <row r="391" spans="1:22" x14ac:dyDescent="0.2">
      <c r="A391" s="28">
        <v>604</v>
      </c>
      <c r="B391" s="28" t="s">
        <v>127</v>
      </c>
      <c r="C391" s="17" t="s">
        <v>88</v>
      </c>
      <c r="D391" s="18">
        <f>SUMIFS('2013Figures'!$J:$J,'2013Figures'!$C:$C,$A391,'2013Figures'!$E:$E,$B$1)</f>
        <v>0</v>
      </c>
      <c r="E391" s="18">
        <f>SUMIFS('2013Figures'!$J:$J,'2013Figures'!$C:$C,$A391,'2013Figures'!$B:$B,"BrokerToCy",'2013Figures'!$G:$G,"E1",'2013Figures'!$E:$E,$B$1)</f>
        <v>0</v>
      </c>
      <c r="F391" s="18">
        <f>SUMIFS('2013Figures'!$J:$J,'2013Figures'!$C:$C,$A391,'2013Figures'!$B:$B,"BrokerToCy",'2013Figures'!$G:$G,"P1",'2013Figures'!$E:$E,$B$1)</f>
        <v>0</v>
      </c>
      <c r="G391" s="18">
        <f>SUMIFS('2013Figures'!$J:$J,'2013Figures'!$C:$C,$A391,'2013Figures'!$B:$B,"CyToBroker",'2013Figures'!$G:$G,"E1",'2013Figures'!$E:$E,$B$1)</f>
        <v>0</v>
      </c>
      <c r="H391" s="18">
        <f>SUMIFS('2013Figures'!$J:$J,'2013Figures'!$C:$C,$A391,'2013Figures'!$B:$B,"CyToBroker",'2013Figures'!$G:$G,"P1",'2013Figures'!$E:$E,$B$1)</f>
        <v>0</v>
      </c>
      <c r="I391" s="28"/>
      <c r="J391" s="17"/>
      <c r="K391" s="28"/>
      <c r="L391" s="50">
        <f>SUMIFS('2012Figures'!$J:$J,'2012Figures'!$C:$C,$A391,'2012Figures'!$E:$E,$B$1)</f>
        <v>0</v>
      </c>
      <c r="M391" s="50">
        <f>SUMIFS('2012Figures'!$J:$J,'2012Figures'!$C:$C,$A391,'2012Figures'!$B:$B,"BrokerToCy",'2012Figures'!$G:$G,"E1",'2012Figures'!$E:$E,$B$1)</f>
        <v>0</v>
      </c>
      <c r="N391" s="50">
        <f>SUMIFS('2012Figures'!$J:$J,'2012Figures'!$C:$C,$A391,'2012Figures'!$B:$B,"BrokerToCy",'2012Figures'!$G:$G,"P1",'2012Figures'!$E:$E,$B$1)</f>
        <v>0</v>
      </c>
      <c r="O391" s="50">
        <f>SUMIFS('2012Figures'!$J:$J,'2012Figures'!$C:$C,$A391,'2012Figures'!$B:$B,"CyToBroker",'2012Figures'!$G:$G,"E1",'2012Figures'!$E:$E,$B$1)</f>
        <v>0</v>
      </c>
      <c r="P391" s="50">
        <f>SUMIFS('2012Figures'!$J:$J,'2012Figures'!$C:$C,$A391,'2012Figures'!$B:$B,"CyToBroker",'2012Figures'!$G:$G,"P1",'2012Figures'!$E:$E,$B$1)</f>
        <v>0</v>
      </c>
      <c r="Q391" s="28"/>
      <c r="R391" s="46" t="str">
        <f t="shared" ref="R391:V434" si="43">IF(L391=0,"",ROUND(D391/L391-1,2))</f>
        <v/>
      </c>
      <c r="S391" s="46" t="str">
        <f t="shared" si="43"/>
        <v/>
      </c>
      <c r="T391" s="46" t="str">
        <f t="shared" si="43"/>
        <v/>
      </c>
      <c r="U391" s="46" t="str">
        <f t="shared" si="43"/>
        <v/>
      </c>
      <c r="V391" s="46" t="str">
        <f t="shared" si="43"/>
        <v/>
      </c>
    </row>
    <row r="392" spans="1:22" x14ac:dyDescent="0.2">
      <c r="A392" s="1">
        <v>604</v>
      </c>
      <c r="B392" s="1" t="s">
        <v>127</v>
      </c>
      <c r="D392" s="29">
        <f>SUMIFS('2013Figures'!$J:$J,'2013Figures'!$C:$C,$A392,'2013Figures'!$I:$I,"",'2013Figures'!$E:$E,$B$1)</f>
        <v>0</v>
      </c>
      <c r="E392" s="9">
        <f>SUMIFS('2013Figures'!$J:$J,'2013Figures'!$C:$C,$A392,'2013Figures'!$I:$I,"",'2013Figures'!$B:$B,"BrokerToCy",'2013Figures'!$G:$G,"E1",'2013Figures'!$E:$E,$B$1)</f>
        <v>0</v>
      </c>
      <c r="F392" s="9">
        <f>SUMIFS('2013Figures'!$J:$J,'2013Figures'!$C:$C,$A392,'2013Figures'!$I:$I,"",'2013Figures'!$B:$B,"BrokerToCy",'2013Figures'!$G:$G,"P1",'2013Figures'!$E:$E,$B$1)</f>
        <v>0</v>
      </c>
      <c r="G392" s="9">
        <f>SUMIFS('2013Figures'!$J:$J,'2013Figures'!$C:$C,$A392,'2013Figures'!$I:$I,"",'2013Figures'!$B:$B,"CyToBroker",'2013Figures'!$G:$G,"E1",'2013Figures'!$E:$E,$B$1)</f>
        <v>0</v>
      </c>
      <c r="H392" s="9">
        <f>SUMIFS('2013Figures'!$J:$J,'2013Figures'!$C:$C,$A392,'2013Figures'!$I:$I,"",'2013Figures'!$B:$B,"CyToBroker",'2013Figures'!$G:$G,"P1",'2013Figures'!$E:$E,$B$1)</f>
        <v>0</v>
      </c>
      <c r="J392" s="8" t="s">
        <v>131</v>
      </c>
      <c r="L392" s="42">
        <f>SUMIFS('2012Figures'!$J:$J,'2012Figures'!$C:$C,$A392,'2012Figures'!$I:$I,"",'2012Figures'!$E:$E,$B$1)</f>
        <v>0</v>
      </c>
      <c r="M392" s="52">
        <f>SUMIFS('2012Figures'!$J:$J,'2012Figures'!$C:$C,$A392,'2012Figures'!$I:$I,"",'2012Figures'!$B:$B,"BrokerToCy",'2012Figures'!$G:$G,"E1",'2012Figures'!$E:$E,$B$1)</f>
        <v>0</v>
      </c>
      <c r="N392" s="52">
        <f>SUMIFS('2012Figures'!$J:$J,'2012Figures'!$C:$C,$A392,'2012Figures'!$I:$I,"",'2012Figures'!$B:$B,"BrokerToCy",'2012Figures'!$G:$G,"P1",'2012Figures'!$E:$E,$B$1)</f>
        <v>0</v>
      </c>
      <c r="O392" s="52">
        <f>SUMIFS('2012Figures'!$J:$J,'2012Figures'!$C:$C,$A392,'2012Figures'!$I:$I,"",'2012Figures'!$B:$B,"CyToBroker",'2012Figures'!$G:$G,"E1",'2012Figures'!$E:$E,$B$1)</f>
        <v>0</v>
      </c>
      <c r="P392" s="52">
        <f>SUMIFS('2012Figures'!$J:$J,'2012Figures'!$C:$C,$A392,'2012Figures'!$I:$I,"",'2012Figures'!$B:$B,"CyToBroker",'2012Figures'!$G:$G,"P1",'2012Figures'!$E:$E,$B$1)</f>
        <v>0</v>
      </c>
      <c r="R392" s="46" t="str">
        <f t="shared" si="43"/>
        <v/>
      </c>
      <c r="S392" s="46" t="str">
        <f t="shared" si="43"/>
        <v/>
      </c>
      <c r="T392" s="46" t="str">
        <f t="shared" si="43"/>
        <v/>
      </c>
      <c r="U392" s="46" t="str">
        <f t="shared" si="43"/>
        <v/>
      </c>
      <c r="V392" s="46" t="str">
        <f t="shared" si="43"/>
        <v/>
      </c>
    </row>
    <row r="393" spans="1:22" x14ac:dyDescent="0.2">
      <c r="A393" s="21"/>
      <c r="B393" s="21" t="s">
        <v>92</v>
      </c>
      <c r="C393" s="22"/>
      <c r="D393" s="23">
        <f>SUM(E393:H393)</f>
        <v>0</v>
      </c>
      <c r="E393" s="23">
        <f>SUM(E392:E392)</f>
        <v>0</v>
      </c>
      <c r="F393" s="23">
        <f>SUM(F392:F392)</f>
        <v>0</v>
      </c>
      <c r="G393" s="23">
        <f>SUM(G392:G392)</f>
        <v>0</v>
      </c>
      <c r="H393" s="23">
        <f>SUM(H392:H392)</f>
        <v>0</v>
      </c>
      <c r="I393" s="21"/>
      <c r="J393" s="22"/>
      <c r="K393" s="21"/>
      <c r="L393" s="43">
        <f>SUM(M393:P393)</f>
        <v>0</v>
      </c>
      <c r="M393" s="43">
        <f>SUM(M392:M392)</f>
        <v>0</v>
      </c>
      <c r="N393" s="43">
        <f>SUM(N392:N392)</f>
        <v>0</v>
      </c>
      <c r="O393" s="43">
        <f>SUM(O392:O392)</f>
        <v>0</v>
      </c>
      <c r="P393" s="43">
        <f>SUM(P392:P392)</f>
        <v>0</v>
      </c>
      <c r="Q393" s="21"/>
      <c r="R393" s="21"/>
      <c r="S393" s="21"/>
      <c r="T393" s="21"/>
      <c r="U393" s="21"/>
      <c r="V393" s="21"/>
    </row>
    <row r="394" spans="1:22" x14ac:dyDescent="0.2">
      <c r="A394" s="28">
        <v>701</v>
      </c>
      <c r="B394" s="28" t="s">
        <v>128</v>
      </c>
      <c r="C394" s="17" t="s">
        <v>88</v>
      </c>
      <c r="D394" s="18">
        <f>SUMIFS('2013Figures'!$J:$J,'2013Figures'!$C:$C,$A394,'2013Figures'!$E:$E,$B$1)</f>
        <v>0</v>
      </c>
      <c r="E394" s="18">
        <f>SUMIFS('2013Figures'!$J:$J,'2013Figures'!$C:$C,$A394,'2013Figures'!$B:$B,"BrokerToCy",'2013Figures'!$G:$G,"E1",'2013Figures'!$E:$E,$B$1)</f>
        <v>0</v>
      </c>
      <c r="F394" s="18">
        <f>SUMIFS('2013Figures'!$J:$J,'2013Figures'!$C:$C,$A394,'2013Figures'!$B:$B,"BrokerToCy",'2013Figures'!$G:$G,"P1",'2013Figures'!$E:$E,$B$1)</f>
        <v>0</v>
      </c>
      <c r="G394" s="18">
        <f>SUMIFS('2013Figures'!$J:$J,'2013Figures'!$C:$C,$A394,'2013Figures'!$B:$B,"CyToBroker",'2013Figures'!$G:$G,"E1",'2013Figures'!$E:$E,$B$1)</f>
        <v>0</v>
      </c>
      <c r="H394" s="18">
        <f>SUMIFS('2013Figures'!$J:$J,'2013Figures'!$C:$C,$A394,'2013Figures'!$B:$B,"CyToBroker",'2013Figures'!$G:$G,"P1",'2013Figures'!$E:$E,$B$1)</f>
        <v>0</v>
      </c>
      <c r="I394" s="28"/>
      <c r="J394" s="17"/>
      <c r="K394" s="28"/>
      <c r="L394" s="50">
        <f>SUMIFS('2012Figures'!$J:$J,'2012Figures'!$C:$C,$A394,'2012Figures'!$E:$E,$B$1)</f>
        <v>0</v>
      </c>
      <c r="M394" s="50">
        <f>SUMIFS('2012Figures'!$J:$J,'2012Figures'!$C:$C,$A394,'2012Figures'!$B:$B,"BrokerToCy",'2012Figures'!$G:$G,"E1",'2012Figures'!$E:$E,$B$1)</f>
        <v>0</v>
      </c>
      <c r="N394" s="50">
        <f>SUMIFS('2012Figures'!$J:$J,'2012Figures'!$C:$C,$A394,'2012Figures'!$B:$B,"BrokerToCy",'2012Figures'!$G:$G,"P1",'2012Figures'!$E:$E,$B$1)</f>
        <v>0</v>
      </c>
      <c r="O394" s="50">
        <f>SUMIFS('2012Figures'!$J:$J,'2012Figures'!$C:$C,$A394,'2012Figures'!$B:$B,"CyToBroker",'2012Figures'!$G:$G,"E1",'2012Figures'!$E:$E,$B$1)</f>
        <v>0</v>
      </c>
      <c r="P394" s="50">
        <f>SUMIFS('2012Figures'!$J:$J,'2012Figures'!$C:$C,$A394,'2012Figures'!$B:$B,"CyToBroker",'2012Figures'!$G:$G,"P1",'2012Figures'!$E:$E,$B$1)</f>
        <v>0</v>
      </c>
      <c r="Q394" s="28"/>
      <c r="R394" s="46" t="str">
        <f t="shared" ref="R394:V437" si="44">IF(L394=0,"",ROUND(D394/L394-1,2))</f>
        <v/>
      </c>
      <c r="S394" s="46" t="str">
        <f t="shared" si="44"/>
        <v/>
      </c>
      <c r="T394" s="46" t="str">
        <f t="shared" si="44"/>
        <v/>
      </c>
      <c r="U394" s="46" t="str">
        <f t="shared" si="44"/>
        <v/>
      </c>
      <c r="V394" s="46" t="str">
        <f t="shared" si="44"/>
        <v/>
      </c>
    </row>
    <row r="395" spans="1:22" x14ac:dyDescent="0.2">
      <c r="A395" s="1">
        <v>701</v>
      </c>
      <c r="B395" s="1" t="s">
        <v>128</v>
      </c>
      <c r="C395" s="8">
        <v>2</v>
      </c>
      <c r="D395" s="29">
        <f>SUMIFS('2013Figures'!$J:$J,'2013Figures'!$C:$C,$A395,'2013Figures'!$H:$H,$B395,'2013Figures'!$I:$I,$C395,'2013Figures'!$E:$E,$B$1)</f>
        <v>0</v>
      </c>
      <c r="E395" s="9">
        <f>SUMIFS('2013Figures'!$J:$J,'2013Figures'!$C:$C,$A395,'2013Figures'!$H:$H,$B395,'2013Figures'!$I:$I,$C395,'2013Figures'!$B:$B,"BrokerToCy",'2013Figures'!$G:$G,"E1",'2013Figures'!$E:$E,$B$1)</f>
        <v>0</v>
      </c>
      <c r="F395" s="9">
        <f>SUMIFS('2013Figures'!$J:$J,'2013Figures'!$C:$C,$A395,'2013Figures'!$H:$H,$B395,'2013Figures'!$I:$I,$C395,'2013Figures'!$B:$B,"BrokerToCy",'2013Figures'!$G:$G,"P1",'2013Figures'!$E:$E,$B$1)</f>
        <v>0</v>
      </c>
      <c r="G395" s="9">
        <f>SUMIFS('2013Figures'!$J:$J,'2013Figures'!$C:$C,$A395,'2013Figures'!$H:$H,$B395,'2013Figures'!$I:$I,$C395,'2013Figures'!$B:$B,"CyToBroker",'2013Figures'!$G:$G,"E1",'2013Figures'!$E:$E,$B$1)</f>
        <v>0</v>
      </c>
      <c r="H395" s="9">
        <f>SUMIFS('2013Figures'!$J:$J,'2013Figures'!$C:$C,$A395,'2013Figures'!$H:$H,$B395,'2013Figures'!$I:$I,$C395,'2013Figures'!$B:$B,"CyToBroker",'2013Figures'!$G:$G,"P1",'2013Figures'!$E:$E,$B$1)</f>
        <v>0</v>
      </c>
      <c r="I395" s="30"/>
      <c r="J395" s="31">
        <v>201501</v>
      </c>
      <c r="K395" s="30"/>
      <c r="L395" s="42">
        <f>SUMIFS('2012Figures'!$J:$J,'2012Figures'!$C:$C,$A395,'2012Figures'!$H:$H,$B395,'2012Figures'!$I:$I,$C395,'2012Figures'!$E:$E,$B$1)</f>
        <v>0</v>
      </c>
      <c r="M395" s="52">
        <f>SUMIFS('2012Figures'!$J:$J,'2012Figures'!$C:$C,$A395,'2012Figures'!$H:$H,$B395,'2012Figures'!$I:$I,$C395,'2012Figures'!$B:$B,"BrokerToCy",'2012Figures'!$G:$G,"E1",'2012Figures'!$E:$E,$B$1)</f>
        <v>0</v>
      </c>
      <c r="N395" s="52">
        <f>SUMIFS('2012Figures'!$J:$J,'2012Figures'!$C:$C,$A395,'2012Figures'!$H:$H,$B395,'2012Figures'!$I:$I,$C395,'2012Figures'!$B:$B,"BrokerToCy",'2012Figures'!$G:$G,"P1",'2012Figures'!$E:$E,$B$1)</f>
        <v>0</v>
      </c>
      <c r="O395" s="52">
        <f>SUMIFS('2012Figures'!$J:$J,'2012Figures'!$C:$C,$A395,'2012Figures'!$H:$H,$B395,'2012Figures'!$I:$I,$C395,'2012Figures'!$B:$B,"CyToBroker",'2012Figures'!$G:$G,"E1",'2012Figures'!$E:$E,$B$1)</f>
        <v>0</v>
      </c>
      <c r="P395" s="52">
        <f>SUMIFS('2012Figures'!$J:$J,'2012Figures'!$C:$C,$A395,'2012Figures'!$H:$H,$B395,'2012Figures'!$I:$I,$C395,'2012Figures'!$B:$B,"CyToBroker",'2012Figures'!$G:$G,"P1",'2012Figures'!$E:$E,$B$1)</f>
        <v>0</v>
      </c>
      <c r="Q395" s="30"/>
      <c r="R395" s="46" t="str">
        <f t="shared" si="44"/>
        <v/>
      </c>
      <c r="S395" s="46" t="str">
        <f t="shared" si="44"/>
        <v/>
      </c>
      <c r="T395" s="46" t="str">
        <f t="shared" si="44"/>
        <v/>
      </c>
      <c r="U395" s="46" t="str">
        <f t="shared" si="44"/>
        <v/>
      </c>
      <c r="V395" s="46" t="str">
        <f t="shared" si="44"/>
        <v/>
      </c>
    </row>
    <row r="396" spans="1:22" x14ac:dyDescent="0.2">
      <c r="A396" s="1">
        <v>701</v>
      </c>
      <c r="B396" s="1" t="s">
        <v>128</v>
      </c>
      <c r="C396" s="8">
        <v>1</v>
      </c>
      <c r="D396" s="29">
        <f>SUMIFS('2013Figures'!$J:$J,'2013Figures'!$C:$C,$A396,'2013Figures'!$H:$H,$B396,'2013Figures'!$I:$I,$C396,'2013Figures'!$E:$E,$B$1)</f>
        <v>0</v>
      </c>
      <c r="E396" s="9">
        <f>SUMIFS('2013Figures'!$J:$J,'2013Figures'!$C:$C,$A396,'2013Figures'!$H:$H,$B396,'2013Figures'!$I:$I,$C396,'2013Figures'!$B:$B,"BrokerToCy",'2013Figures'!$G:$G,"E1",'2013Figures'!$E:$E,$B$1)</f>
        <v>0</v>
      </c>
      <c r="F396" s="9">
        <f>SUMIFS('2013Figures'!$J:$J,'2013Figures'!$C:$C,$A396,'2013Figures'!$H:$H,$B396,'2013Figures'!$I:$I,$C396,'2013Figures'!$B:$B,"BrokerToCy",'2013Figures'!$G:$G,"P1",'2013Figures'!$E:$E,$B$1)</f>
        <v>0</v>
      </c>
      <c r="G396" s="9">
        <f>SUMIFS('2013Figures'!$J:$J,'2013Figures'!$C:$C,$A396,'2013Figures'!$H:$H,$B396,'2013Figures'!$I:$I,$C396,'2013Figures'!$B:$B,"CyToBroker",'2013Figures'!$G:$G,"E1",'2013Figures'!$E:$E,$B$1)</f>
        <v>0</v>
      </c>
      <c r="H396" s="9">
        <f>SUMIFS('2013Figures'!$J:$J,'2013Figures'!$C:$C,$A396,'2013Figures'!$H:$H,$B396,'2013Figures'!$I:$I,$C396,'2013Figures'!$B:$B,"CyToBroker",'2013Figures'!$G:$G,"P1",'2013Figures'!$E:$E,$B$1)</f>
        <v>0</v>
      </c>
      <c r="I396" s="30"/>
      <c r="J396" s="31">
        <v>200801</v>
      </c>
      <c r="K396" s="30"/>
      <c r="L396" s="42">
        <f>SUMIFS('2012Figures'!$J:$J,'2012Figures'!$C:$C,$A396,'2012Figures'!$H:$H,$B396,'2012Figures'!$I:$I,$C396,'2012Figures'!$E:$E,$B$1)</f>
        <v>0</v>
      </c>
      <c r="M396" s="52">
        <f>SUMIFS('2012Figures'!$J:$J,'2012Figures'!$C:$C,$A396,'2012Figures'!$H:$H,$B396,'2012Figures'!$I:$I,$C396,'2012Figures'!$B:$B,"BrokerToCy",'2012Figures'!$G:$G,"E1",'2012Figures'!$E:$E,$B$1)</f>
        <v>0</v>
      </c>
      <c r="N396" s="52">
        <f>SUMIFS('2012Figures'!$J:$J,'2012Figures'!$C:$C,$A396,'2012Figures'!$H:$H,$B396,'2012Figures'!$I:$I,$C396,'2012Figures'!$B:$B,"BrokerToCy",'2012Figures'!$G:$G,"P1",'2012Figures'!$E:$E,$B$1)</f>
        <v>0</v>
      </c>
      <c r="O396" s="52">
        <f>SUMIFS('2012Figures'!$J:$J,'2012Figures'!$C:$C,$A396,'2012Figures'!$H:$H,$B396,'2012Figures'!$I:$I,$C396,'2012Figures'!$B:$B,"CyToBroker",'2012Figures'!$G:$G,"E1",'2012Figures'!$E:$E,$B$1)</f>
        <v>0</v>
      </c>
      <c r="P396" s="52">
        <f>SUMIFS('2012Figures'!$J:$J,'2012Figures'!$C:$C,$A396,'2012Figures'!$H:$H,$B396,'2012Figures'!$I:$I,$C396,'2012Figures'!$B:$B,"CyToBroker",'2012Figures'!$G:$G,"P1",'2012Figures'!$E:$E,$B$1)</f>
        <v>0</v>
      </c>
      <c r="Q396" s="30"/>
      <c r="R396" s="46" t="str">
        <f t="shared" si="44"/>
        <v/>
      </c>
      <c r="S396" s="46" t="str">
        <f t="shared" si="44"/>
        <v/>
      </c>
      <c r="T396" s="46" t="str">
        <f t="shared" si="44"/>
        <v/>
      </c>
      <c r="U396" s="46" t="str">
        <f t="shared" si="44"/>
        <v/>
      </c>
      <c r="V396" s="46" t="str">
        <f t="shared" si="44"/>
        <v/>
      </c>
    </row>
    <row r="397" spans="1:22" x14ac:dyDescent="0.2">
      <c r="A397" s="1">
        <v>701</v>
      </c>
      <c r="B397" s="1" t="s">
        <v>128</v>
      </c>
      <c r="D397" s="29">
        <f>SUMIFS('2013Figures'!$J:$J,'2013Figures'!$C:$C,$A397,'2013Figures'!$I:$I,"",'2013Figures'!$E:$E,$B$1)</f>
        <v>0</v>
      </c>
      <c r="E397" s="9">
        <f>SUMIFS('2013Figures'!$J:$J,'2013Figures'!$C:$C,$A397,'2013Figures'!$I:$I,"",'2013Figures'!$B:$B,"BrokerToCy",'2013Figures'!$G:$G,"E1",'2013Figures'!$E:$E,$B$1)</f>
        <v>0</v>
      </c>
      <c r="F397" s="9">
        <f>SUMIFS('2013Figures'!$J:$J,'2013Figures'!$C:$C,$A397,'2013Figures'!$I:$I,"",'2013Figures'!$B:$B,"BrokerToCy",'2013Figures'!$G:$G,"P1",'2013Figures'!$E:$E,$B$1)</f>
        <v>0</v>
      </c>
      <c r="G397" s="9">
        <f>SUMIFS('2013Figures'!$J:$J,'2013Figures'!$C:$C,$A397,'2013Figures'!$I:$I,"",'2013Figures'!$B:$B,"CyToBroker",'2013Figures'!$G:$G,"E1",'2013Figures'!$E:$E,$B$1)</f>
        <v>0</v>
      </c>
      <c r="H397" s="9">
        <f>SUMIFS('2013Figures'!$J:$J,'2013Figures'!$C:$C,$A397,'2013Figures'!$I:$I,"",'2013Figures'!$B:$B,"CyToBroker",'2013Figures'!$G:$G,"P1",'2013Figures'!$E:$E,$B$1)</f>
        <v>0</v>
      </c>
      <c r="J397" s="8" t="s">
        <v>131</v>
      </c>
      <c r="L397" s="42">
        <f>SUMIFS('2012Figures'!$J:$J,'2012Figures'!$C:$C,$A397,'2012Figures'!$I:$I,"",'2012Figures'!$E:$E,$B$1)</f>
        <v>0</v>
      </c>
      <c r="M397" s="52">
        <f>SUMIFS('2012Figures'!$J:$J,'2012Figures'!$C:$C,$A397,'2012Figures'!$I:$I,"",'2012Figures'!$B:$B,"BrokerToCy",'2012Figures'!$G:$G,"E1",'2012Figures'!$E:$E,$B$1)</f>
        <v>0</v>
      </c>
      <c r="N397" s="52">
        <f>SUMIFS('2012Figures'!$J:$J,'2012Figures'!$C:$C,$A397,'2012Figures'!$I:$I,"",'2012Figures'!$B:$B,"BrokerToCy",'2012Figures'!$G:$G,"P1",'2012Figures'!$E:$E,$B$1)</f>
        <v>0</v>
      </c>
      <c r="O397" s="52">
        <f>SUMIFS('2012Figures'!$J:$J,'2012Figures'!$C:$C,$A397,'2012Figures'!$I:$I,"",'2012Figures'!$B:$B,"CyToBroker",'2012Figures'!$G:$G,"E1",'2012Figures'!$E:$E,$B$1)</f>
        <v>0</v>
      </c>
      <c r="P397" s="52">
        <f>SUMIFS('2012Figures'!$J:$J,'2012Figures'!$C:$C,$A397,'2012Figures'!$I:$I,"",'2012Figures'!$B:$B,"CyToBroker",'2012Figures'!$G:$G,"P1",'2012Figures'!$E:$E,$B$1)</f>
        <v>0</v>
      </c>
      <c r="R397" s="46" t="str">
        <f t="shared" si="44"/>
        <v/>
      </c>
      <c r="S397" s="46" t="str">
        <f t="shared" si="44"/>
        <v/>
      </c>
      <c r="T397" s="46" t="str">
        <f t="shared" si="44"/>
        <v/>
      </c>
      <c r="U397" s="46" t="str">
        <f t="shared" si="44"/>
        <v/>
      </c>
      <c r="V397" s="46" t="str">
        <f t="shared" si="44"/>
        <v/>
      </c>
    </row>
    <row r="398" spans="1:22" x14ac:dyDescent="0.2">
      <c r="A398" s="21"/>
      <c r="B398" s="21" t="s">
        <v>92</v>
      </c>
      <c r="C398" s="22"/>
      <c r="D398" s="23">
        <f>SUM(E398:H398)</f>
        <v>0</v>
      </c>
      <c r="E398" s="23">
        <f>SUM(E395:E397)</f>
        <v>0</v>
      </c>
      <c r="F398" s="23">
        <f>SUM(F395:F397)</f>
        <v>0</v>
      </c>
      <c r="G398" s="23">
        <f>SUM(G395:G397)</f>
        <v>0</v>
      </c>
      <c r="H398" s="23">
        <f>SUM(H395:H397)</f>
        <v>0</v>
      </c>
      <c r="I398" s="21"/>
      <c r="J398" s="22"/>
      <c r="K398" s="21"/>
      <c r="L398" s="43">
        <f>SUM(M398:P398)</f>
        <v>0</v>
      </c>
      <c r="M398" s="43">
        <f>SUM(M395:M397)</f>
        <v>0</v>
      </c>
      <c r="N398" s="43">
        <f>SUM(N395:N397)</f>
        <v>0</v>
      </c>
      <c r="O398" s="43">
        <f>SUM(O395:O397)</f>
        <v>0</v>
      </c>
      <c r="P398" s="43">
        <f>SUM(P395:P397)</f>
        <v>0</v>
      </c>
      <c r="Q398" s="21"/>
      <c r="R398" s="21"/>
      <c r="S398" s="21"/>
      <c r="T398" s="21"/>
      <c r="U398" s="21"/>
      <c r="V398" s="21"/>
    </row>
    <row r="399" spans="1:22" x14ac:dyDescent="0.2">
      <c r="A399" s="28">
        <v>9103</v>
      </c>
      <c r="B399" s="28" t="s">
        <v>129</v>
      </c>
      <c r="C399" s="17" t="s">
        <v>88</v>
      </c>
      <c r="D399" s="18">
        <f>SUMIFS('2013Figures'!$J:$J,'2013Figures'!$C:$C,$A399,'2013Figures'!$E:$E,$B$1)</f>
        <v>0</v>
      </c>
      <c r="E399" s="18">
        <f>SUMIFS('2013Figures'!$J:$J,'2013Figures'!$C:$C,$A399,'2013Figures'!$B:$B,"BrokerToCy",'2013Figures'!$G:$G,"E1",'2013Figures'!$E:$E,$B$1)</f>
        <v>0</v>
      </c>
      <c r="F399" s="18">
        <f>SUMIFS('2013Figures'!$J:$J,'2013Figures'!$C:$C,$A399,'2013Figures'!$B:$B,"BrokerToCy",'2013Figures'!$G:$G,"P1",'2013Figures'!$E:$E,$B$1)</f>
        <v>0</v>
      </c>
      <c r="G399" s="18">
        <f>SUMIFS('2013Figures'!$J:$J,'2013Figures'!$C:$C,$A399,'2013Figures'!$B:$B,"CyToBroker",'2013Figures'!$G:$G,"E1",'2013Figures'!$E:$E,$B$1)</f>
        <v>0</v>
      </c>
      <c r="H399" s="18">
        <f>SUMIFS('2013Figures'!$J:$J,'2013Figures'!$C:$C,$A399,'2013Figures'!$B:$B,"CyToBroker",'2013Figures'!$G:$G,"P1",'2013Figures'!$E:$E,$B$1)</f>
        <v>0</v>
      </c>
      <c r="I399" s="28"/>
      <c r="J399" s="17"/>
      <c r="K399" s="28"/>
      <c r="L399" s="50">
        <f>SUMIFS('2012Figures'!$J:$J,'2012Figures'!$C:$C,$A399,'2012Figures'!$E:$E,$B$1)</f>
        <v>0</v>
      </c>
      <c r="M399" s="50">
        <f>SUMIFS('2012Figures'!$J:$J,'2012Figures'!$C:$C,$A399,'2012Figures'!$B:$B,"BrokerToCy",'2012Figures'!$G:$G,"E1",'2012Figures'!$E:$E,$B$1)</f>
        <v>0</v>
      </c>
      <c r="N399" s="50">
        <f>SUMIFS('2012Figures'!$J:$J,'2012Figures'!$C:$C,$A399,'2012Figures'!$B:$B,"BrokerToCy",'2012Figures'!$G:$G,"P1",'2012Figures'!$E:$E,$B$1)</f>
        <v>0</v>
      </c>
      <c r="O399" s="50">
        <f>SUMIFS('2012Figures'!$J:$J,'2012Figures'!$C:$C,$A399,'2012Figures'!$B:$B,"CyToBroker",'2012Figures'!$G:$G,"E1",'2012Figures'!$E:$E,$B$1)</f>
        <v>0</v>
      </c>
      <c r="P399" s="50">
        <f>SUMIFS('2012Figures'!$J:$J,'2012Figures'!$C:$C,$A399,'2012Figures'!$B:$B,"CyToBroker",'2012Figures'!$G:$G,"P1",'2012Figures'!$E:$E,$B$1)</f>
        <v>0</v>
      </c>
      <c r="Q399" s="28"/>
      <c r="R399" s="46" t="str">
        <f t="shared" ref="R399:V405" si="45">IF(L399=0,"",ROUND(D399/L399-1,2))</f>
        <v/>
      </c>
      <c r="S399" s="46" t="str">
        <f t="shared" si="45"/>
        <v/>
      </c>
      <c r="T399" s="46" t="str">
        <f t="shared" si="45"/>
        <v/>
      </c>
      <c r="U399" s="46" t="str">
        <f t="shared" si="45"/>
        <v/>
      </c>
      <c r="V399" s="46" t="str">
        <f t="shared" si="45"/>
        <v/>
      </c>
    </row>
    <row r="400" spans="1:22" x14ac:dyDescent="0.2">
      <c r="A400" s="1">
        <v>9103</v>
      </c>
      <c r="B400" s="1" t="s">
        <v>129</v>
      </c>
      <c r="C400" s="8">
        <v>1</v>
      </c>
      <c r="D400" s="29">
        <f>SUMIFS('2013Figures'!$J:$J,'2013Figures'!$C:$C,$A400,'2013Figures'!$H:$H,$B400,'2013Figures'!$I:$I,$C400,'2013Figures'!$E:$E,$B$1)</f>
        <v>0</v>
      </c>
      <c r="E400" s="9">
        <f>SUMIFS('2013Figures'!$J:$J,'2013Figures'!$C:$C,$A400,'2013Figures'!$H:$H,$B400,'2013Figures'!$I:$I,$C400,'2013Figures'!$B:$B,"BrokerToCy",'2013Figures'!$G:$G,"E1",'2013Figures'!$E:$E,$B$1)</f>
        <v>0</v>
      </c>
      <c r="F400" s="9">
        <f>SUMIFS('2013Figures'!$J:$J,'2013Figures'!$C:$C,$A400,'2013Figures'!$H:$H,$B400,'2013Figures'!$I:$I,$C400,'2013Figures'!$B:$B,"BrokerToCy",'2013Figures'!$G:$G,"P1",'2013Figures'!$E:$E,$B$1)</f>
        <v>0</v>
      </c>
      <c r="G400" s="9">
        <f>SUMIFS('2013Figures'!$J:$J,'2013Figures'!$C:$C,$A400,'2013Figures'!$H:$H,$B400,'2013Figures'!$I:$I,$C400,'2013Figures'!$B:$B,"CyToBroker",'2013Figures'!$G:$G,"E1",'2013Figures'!$E:$E,$B$1)</f>
        <v>0</v>
      </c>
      <c r="H400" s="9">
        <f>SUMIFS('2013Figures'!$J:$J,'2013Figures'!$C:$C,$A400,'2013Figures'!$H:$H,$B400,'2013Figures'!$I:$I,$C400,'2013Figures'!$B:$B,"CyToBroker",'2013Figures'!$G:$G,"P1",'2013Figures'!$E:$E,$B$1)</f>
        <v>0</v>
      </c>
      <c r="I400" s="30"/>
      <c r="J400" s="31"/>
      <c r="K400" s="30"/>
      <c r="L400" s="42">
        <f>SUMIFS('2012Figures'!$J:$J,'2012Figures'!$C:$C,$A400,'2012Figures'!$H:$H,$B400,'2012Figures'!$I:$I,$C400,'2012Figures'!$E:$E,$B$1)</f>
        <v>0</v>
      </c>
      <c r="M400" s="52">
        <f>SUMIFS('2012Figures'!$J:$J,'2012Figures'!$C:$C,$A400,'2012Figures'!$H:$H,$B400,'2012Figures'!$I:$I,$C400,'2012Figures'!$B:$B,"BrokerToCy",'2012Figures'!$G:$G,"E1",'2012Figures'!$E:$E,$B$1)</f>
        <v>0</v>
      </c>
      <c r="N400" s="52">
        <f>SUMIFS('2012Figures'!$J:$J,'2012Figures'!$C:$C,$A400,'2012Figures'!$H:$H,$B400,'2012Figures'!$I:$I,$C400,'2012Figures'!$B:$B,"BrokerToCy",'2012Figures'!$G:$G,"P1",'2012Figures'!$E:$E,$B$1)</f>
        <v>0</v>
      </c>
      <c r="O400" s="52">
        <f>SUMIFS('2012Figures'!$J:$J,'2012Figures'!$C:$C,$A400,'2012Figures'!$H:$H,$B400,'2012Figures'!$I:$I,$C400,'2012Figures'!$B:$B,"CyToBroker",'2012Figures'!$G:$G,"E1",'2012Figures'!$E:$E,$B$1)</f>
        <v>0</v>
      </c>
      <c r="P400" s="52">
        <f>SUMIFS('2012Figures'!$J:$J,'2012Figures'!$C:$C,$A400,'2012Figures'!$H:$H,$B400,'2012Figures'!$I:$I,$C400,'2012Figures'!$B:$B,"CyToBroker",'2012Figures'!$G:$G,"P1",'2012Figures'!$E:$E,$B$1)</f>
        <v>0</v>
      </c>
      <c r="Q400" s="30"/>
      <c r="R400" s="46" t="str">
        <f t="shared" si="45"/>
        <v/>
      </c>
      <c r="S400" s="46" t="str">
        <f t="shared" si="45"/>
        <v/>
      </c>
      <c r="T400" s="46" t="str">
        <f t="shared" si="45"/>
        <v/>
      </c>
      <c r="U400" s="46" t="str">
        <f t="shared" si="45"/>
        <v/>
      </c>
      <c r="V400" s="46" t="str">
        <f t="shared" si="45"/>
        <v/>
      </c>
    </row>
    <row r="401" spans="1:22" x14ac:dyDescent="0.2">
      <c r="A401" s="1">
        <v>9103</v>
      </c>
      <c r="B401" s="1" t="s">
        <v>129</v>
      </c>
      <c r="D401" s="29">
        <f>SUMIFS('2013Figures'!$J:$J,'2013Figures'!$C:$C,$A401,'2013Figures'!$I:$I,"",'2013Figures'!$E:$E,$B$1)</f>
        <v>0</v>
      </c>
      <c r="E401" s="9">
        <f>SUMIFS('2013Figures'!$J:$J,'2013Figures'!$C:$C,$A401,'2013Figures'!$I:$I,"",'2013Figures'!$B:$B,"BrokerToCy",'2013Figures'!$G:$G,"E1",'2013Figures'!$E:$E,$B$1)</f>
        <v>0</v>
      </c>
      <c r="F401" s="9">
        <f>SUMIFS('2013Figures'!$J:$J,'2013Figures'!$C:$C,$A401,'2013Figures'!$I:$I,"",'2013Figures'!$B:$B,"BrokerToCy",'2013Figures'!$G:$G,"P1",'2013Figures'!$E:$E,$B$1)</f>
        <v>0</v>
      </c>
      <c r="G401" s="9">
        <f>SUMIFS('2013Figures'!$J:$J,'2013Figures'!$C:$C,$A401,'2013Figures'!$I:$I,"",'2013Figures'!$B:$B,"CyToBroker",'2013Figures'!$G:$G,"E1",'2013Figures'!$E:$E,$B$1)</f>
        <v>0</v>
      </c>
      <c r="H401" s="9">
        <f>SUMIFS('2013Figures'!$J:$J,'2013Figures'!$C:$C,$A401,'2013Figures'!$I:$I,"",'2013Figures'!$B:$B,"CyToBroker",'2013Figures'!$G:$G,"P1",'2013Figures'!$E:$E,$B$1)</f>
        <v>0</v>
      </c>
      <c r="J401" s="8" t="s">
        <v>131</v>
      </c>
      <c r="L401" s="42">
        <f>SUMIFS('2012Figures'!$J:$J,'2012Figures'!$C:$C,$A401,'2012Figures'!$I:$I,"",'2012Figures'!$E:$E,$B$1)</f>
        <v>0</v>
      </c>
      <c r="M401" s="52">
        <f>SUMIFS('2012Figures'!$J:$J,'2012Figures'!$C:$C,$A401,'2012Figures'!$I:$I,"",'2012Figures'!$B:$B,"BrokerToCy",'2012Figures'!$G:$G,"E1",'2012Figures'!$E:$E,$B$1)</f>
        <v>0</v>
      </c>
      <c r="N401" s="52">
        <f>SUMIFS('2012Figures'!$J:$J,'2012Figures'!$C:$C,$A401,'2012Figures'!$I:$I,"",'2012Figures'!$B:$B,"BrokerToCy",'2012Figures'!$G:$G,"P1",'2012Figures'!$E:$E,$B$1)</f>
        <v>0</v>
      </c>
      <c r="O401" s="52">
        <f>SUMIFS('2012Figures'!$J:$J,'2012Figures'!$C:$C,$A401,'2012Figures'!$I:$I,"",'2012Figures'!$B:$B,"CyToBroker",'2012Figures'!$G:$G,"E1",'2012Figures'!$E:$E,$B$1)</f>
        <v>0</v>
      </c>
      <c r="P401" s="52">
        <f>SUMIFS('2012Figures'!$J:$J,'2012Figures'!$C:$C,$A401,'2012Figures'!$I:$I,"",'2012Figures'!$B:$B,"CyToBroker",'2012Figures'!$G:$G,"P1",'2012Figures'!$E:$E,$B$1)</f>
        <v>0</v>
      </c>
      <c r="R401" s="46" t="str">
        <f t="shared" si="45"/>
        <v/>
      </c>
      <c r="S401" s="46" t="str">
        <f t="shared" si="45"/>
        <v/>
      </c>
      <c r="T401" s="46" t="str">
        <f t="shared" si="45"/>
        <v/>
      </c>
      <c r="U401" s="46" t="str">
        <f t="shared" si="45"/>
        <v/>
      </c>
      <c r="V401" s="46" t="str">
        <f t="shared" si="45"/>
        <v/>
      </c>
    </row>
    <row r="402" spans="1:22" x14ac:dyDescent="0.2">
      <c r="A402" s="21"/>
      <c r="B402" s="21" t="s">
        <v>92</v>
      </c>
      <c r="C402" s="22"/>
      <c r="D402" s="23">
        <f>SUM(E402:H402)</f>
        <v>0</v>
      </c>
      <c r="E402" s="23">
        <f>SUM(E400:E401)</f>
        <v>0</v>
      </c>
      <c r="F402" s="23">
        <f t="shared" ref="F402:H402" si="46">SUM(F400:F401)</f>
        <v>0</v>
      </c>
      <c r="G402" s="23">
        <f t="shared" si="46"/>
        <v>0</v>
      </c>
      <c r="H402" s="23">
        <f t="shared" si="46"/>
        <v>0</v>
      </c>
      <c r="I402" s="21"/>
      <c r="J402" s="22"/>
      <c r="K402" s="21"/>
      <c r="L402" s="43">
        <f>SUM(M402:P402)</f>
        <v>0</v>
      </c>
      <c r="M402" s="43">
        <f>SUM(M400:M401)</f>
        <v>0</v>
      </c>
      <c r="N402" s="43">
        <f t="shared" ref="N402:P402" si="47">SUM(N400:N401)</f>
        <v>0</v>
      </c>
      <c r="O402" s="43">
        <f t="shared" si="47"/>
        <v>0</v>
      </c>
      <c r="P402" s="43">
        <f t="shared" si="47"/>
        <v>0</v>
      </c>
      <c r="Q402" s="21"/>
      <c r="R402" s="21"/>
      <c r="S402" s="21"/>
      <c r="T402" s="21"/>
      <c r="U402" s="21"/>
      <c r="V402" s="21"/>
    </row>
    <row r="403" spans="1:22" x14ac:dyDescent="0.2">
      <c r="A403" s="28">
        <v>9120</v>
      </c>
      <c r="B403" s="28" t="s">
        <v>130</v>
      </c>
      <c r="C403" s="17" t="s">
        <v>88</v>
      </c>
      <c r="D403" s="18">
        <f>SUMIFS('2013Figures'!$J:$J,'2013Figures'!$C:$C,$A403,'2013Figures'!$E:$E,$B$1)</f>
        <v>0</v>
      </c>
      <c r="E403" s="18">
        <f>SUMIFS('2013Figures'!$J:$J,'2013Figures'!$C:$C,$A403,'2013Figures'!$B:$B,"BrokerToCy",'2013Figures'!$G:$G,"E1",'2013Figures'!$E:$E,$B$1)</f>
        <v>0</v>
      </c>
      <c r="F403" s="18">
        <f>SUMIFS('2013Figures'!$J:$J,'2013Figures'!$C:$C,$A403,'2013Figures'!$B:$B,"BrokerToCy",'2013Figures'!$G:$G,"P1",'2013Figures'!$E:$E,$B$1)</f>
        <v>0</v>
      </c>
      <c r="G403" s="18">
        <f>SUMIFS('2013Figures'!$J:$J,'2013Figures'!$C:$C,$A403,'2013Figures'!$B:$B,"CyToBroker",'2013Figures'!$G:$G,"E1",'2013Figures'!$E:$E,$B$1)</f>
        <v>0</v>
      </c>
      <c r="H403" s="18">
        <f>SUMIFS('2013Figures'!$J:$J,'2013Figures'!$C:$C,$A403,'2013Figures'!$B:$B,"CyToBroker",'2013Figures'!$G:$G,"P1",'2013Figures'!$E:$E,$B$1)</f>
        <v>0</v>
      </c>
      <c r="I403" s="28"/>
      <c r="J403" s="17"/>
      <c r="K403" s="28"/>
      <c r="L403" s="50">
        <f>SUMIFS('2012Figures'!$J:$J,'2012Figures'!$C:$C,$A403,'2012Figures'!$E:$E,$B$1)</f>
        <v>0</v>
      </c>
      <c r="M403" s="50">
        <f>SUMIFS('2012Figures'!$J:$J,'2012Figures'!$C:$C,$A403,'2012Figures'!$B:$B,"BrokerToCy",'2012Figures'!$G:$G,"E1",'2012Figures'!$E:$E,$B$1)</f>
        <v>0</v>
      </c>
      <c r="N403" s="50">
        <f>SUMIFS('2012Figures'!$J:$J,'2012Figures'!$C:$C,$A403,'2012Figures'!$B:$B,"BrokerToCy",'2012Figures'!$G:$G,"P1",'2012Figures'!$E:$E,$B$1)</f>
        <v>0</v>
      </c>
      <c r="O403" s="50">
        <f>SUMIFS('2012Figures'!$J:$J,'2012Figures'!$C:$C,$A403,'2012Figures'!$B:$B,"CyToBroker",'2012Figures'!$G:$G,"E1",'2012Figures'!$E:$E,$B$1)</f>
        <v>0</v>
      </c>
      <c r="P403" s="50">
        <f>SUMIFS('2012Figures'!$J:$J,'2012Figures'!$C:$C,$A403,'2012Figures'!$B:$B,"CyToBroker",'2012Figures'!$G:$G,"P1",'2012Figures'!$E:$E,$B$1)</f>
        <v>0</v>
      </c>
      <c r="Q403" s="28"/>
      <c r="R403" s="46" t="str">
        <f t="shared" ref="R403:V409" si="48">IF(L403=0,"",ROUND(D403/L403-1,2))</f>
        <v/>
      </c>
      <c r="S403" s="46" t="str">
        <f t="shared" si="48"/>
        <v/>
      </c>
      <c r="T403" s="46" t="str">
        <f t="shared" si="48"/>
        <v/>
      </c>
      <c r="U403" s="46" t="str">
        <f t="shared" si="48"/>
        <v/>
      </c>
      <c r="V403" s="46" t="str">
        <f t="shared" si="48"/>
        <v/>
      </c>
    </row>
    <row r="404" spans="1:22" x14ac:dyDescent="0.2">
      <c r="A404" s="1">
        <v>9120</v>
      </c>
      <c r="B404" s="1" t="s">
        <v>130</v>
      </c>
      <c r="C404" s="8">
        <v>1</v>
      </c>
      <c r="D404" s="29">
        <f>SUMIFS('2013Figures'!$J:$J,'2013Figures'!$C:$C,$A404,'2013Figures'!$H:$H,$B404,'2013Figures'!$I:$I,$C404,'2013Figures'!$E:$E,$B$1)</f>
        <v>0</v>
      </c>
      <c r="E404" s="9">
        <f>SUMIFS('2013Figures'!$J:$J,'2013Figures'!$C:$C,$A404,'2013Figures'!$H:$H,$B404,'2013Figures'!$I:$I,$C404,'2013Figures'!$B:$B,"BrokerToCy",'2013Figures'!$G:$G,"E1",'2013Figures'!$E:$E,$B$1)</f>
        <v>0</v>
      </c>
      <c r="F404" s="9">
        <f>SUMIFS('2013Figures'!$J:$J,'2013Figures'!$C:$C,$A404,'2013Figures'!$H:$H,$B404,'2013Figures'!$I:$I,$C404,'2013Figures'!$B:$B,"BrokerToCy",'2013Figures'!$G:$G,"P1",'2013Figures'!$E:$E,$B$1)</f>
        <v>0</v>
      </c>
      <c r="G404" s="9">
        <f>SUMIFS('2013Figures'!$J:$J,'2013Figures'!$C:$C,$A404,'2013Figures'!$H:$H,$B404,'2013Figures'!$I:$I,$C404,'2013Figures'!$B:$B,"CyToBroker",'2013Figures'!$G:$G,"E1",'2013Figures'!$E:$E,$B$1)</f>
        <v>0</v>
      </c>
      <c r="H404" s="9">
        <f>SUMIFS('2013Figures'!$J:$J,'2013Figures'!$C:$C,$A404,'2013Figures'!$H:$H,$B404,'2013Figures'!$I:$I,$C404,'2013Figures'!$B:$B,"CyToBroker",'2013Figures'!$G:$G,"P1",'2013Figures'!$E:$E,$B$1)</f>
        <v>0</v>
      </c>
      <c r="I404" s="30"/>
      <c r="J404" s="31">
        <v>201401</v>
      </c>
      <c r="K404" s="30"/>
      <c r="L404" s="42">
        <f>SUMIFS('2012Figures'!$J:$J,'2012Figures'!$C:$C,$A404,'2012Figures'!$H:$H,$B404,'2012Figures'!$I:$I,$C404,'2012Figures'!$E:$E,$B$1)</f>
        <v>0</v>
      </c>
      <c r="M404" s="52">
        <f>SUMIFS('2012Figures'!$J:$J,'2012Figures'!$C:$C,$A404,'2012Figures'!$H:$H,$B404,'2012Figures'!$I:$I,$C404,'2012Figures'!$B:$B,"BrokerToCy",'2012Figures'!$G:$G,"E1",'2012Figures'!$E:$E,$B$1)</f>
        <v>0</v>
      </c>
      <c r="N404" s="52">
        <f>SUMIFS('2012Figures'!$J:$J,'2012Figures'!$C:$C,$A404,'2012Figures'!$H:$H,$B404,'2012Figures'!$I:$I,$C404,'2012Figures'!$B:$B,"BrokerToCy",'2012Figures'!$G:$G,"P1",'2012Figures'!$E:$E,$B$1)</f>
        <v>0</v>
      </c>
      <c r="O404" s="52">
        <f>SUMIFS('2012Figures'!$J:$J,'2012Figures'!$C:$C,$A404,'2012Figures'!$H:$H,$B404,'2012Figures'!$I:$I,$C404,'2012Figures'!$B:$B,"CyToBroker",'2012Figures'!$G:$G,"E1",'2012Figures'!$E:$E,$B$1)</f>
        <v>0</v>
      </c>
      <c r="P404" s="52">
        <f>SUMIFS('2012Figures'!$J:$J,'2012Figures'!$C:$C,$A404,'2012Figures'!$H:$H,$B404,'2012Figures'!$I:$I,$C404,'2012Figures'!$B:$B,"CyToBroker",'2012Figures'!$G:$G,"P1",'2012Figures'!$E:$E,$B$1)</f>
        <v>0</v>
      </c>
      <c r="Q404" s="30"/>
      <c r="R404" s="46" t="str">
        <f t="shared" si="48"/>
        <v/>
      </c>
      <c r="S404" s="46" t="str">
        <f t="shared" si="48"/>
        <v/>
      </c>
      <c r="T404" s="46" t="str">
        <f t="shared" si="48"/>
        <v/>
      </c>
      <c r="U404" s="46" t="str">
        <f t="shared" si="48"/>
        <v/>
      </c>
      <c r="V404" s="46" t="str">
        <f t="shared" si="48"/>
        <v/>
      </c>
    </row>
    <row r="405" spans="1:22" x14ac:dyDescent="0.2">
      <c r="A405" s="1">
        <v>9120</v>
      </c>
      <c r="B405" s="1" t="s">
        <v>130</v>
      </c>
      <c r="D405" s="29">
        <f>SUMIFS('2013Figures'!$J:$J,'2013Figures'!$C:$C,$A405,'2013Figures'!$I:$I,"",'2013Figures'!$E:$E,$B$1)</f>
        <v>0</v>
      </c>
      <c r="E405" s="9">
        <f>SUMIFS('2013Figures'!$J:$J,'2013Figures'!$C:$C,$A405,'2013Figures'!$I:$I,"",'2013Figures'!$B:$B,"BrokerToCy",'2013Figures'!$G:$G,"E1",'2013Figures'!$E:$E,$B$1)</f>
        <v>0</v>
      </c>
      <c r="F405" s="9">
        <f>SUMIFS('2013Figures'!$J:$J,'2013Figures'!$C:$C,$A405,'2013Figures'!$I:$I,"",'2013Figures'!$B:$B,"BrokerToCy",'2013Figures'!$G:$G,"P1",'2013Figures'!$E:$E,$B$1)</f>
        <v>0</v>
      </c>
      <c r="G405" s="9">
        <f>SUMIFS('2013Figures'!$J:$J,'2013Figures'!$C:$C,$A405,'2013Figures'!$I:$I,"",'2013Figures'!$B:$B,"CyToBroker",'2013Figures'!$G:$G,"E1",'2013Figures'!$E:$E,$B$1)</f>
        <v>0</v>
      </c>
      <c r="H405" s="9">
        <f>SUMIFS('2013Figures'!$J:$J,'2013Figures'!$C:$C,$A405,'2013Figures'!$I:$I,"",'2013Figures'!$B:$B,"CyToBroker",'2013Figures'!$G:$G,"P1",'2013Figures'!$E:$E,$B$1)</f>
        <v>0</v>
      </c>
      <c r="J405" s="8" t="s">
        <v>131</v>
      </c>
      <c r="L405" s="42">
        <f>SUMIFS('2012Figures'!$J:$J,'2012Figures'!$C:$C,$A405,'2012Figures'!$I:$I,"",'2012Figures'!$E:$E,$B$1)</f>
        <v>0</v>
      </c>
      <c r="M405" s="52">
        <f>SUMIFS('2012Figures'!$J:$J,'2012Figures'!$C:$C,$A405,'2012Figures'!$I:$I,"",'2012Figures'!$B:$B,"BrokerToCy",'2012Figures'!$G:$G,"E1",'2012Figures'!$E:$E,$B$1)</f>
        <v>0</v>
      </c>
      <c r="N405" s="52">
        <f>SUMIFS('2012Figures'!$J:$J,'2012Figures'!$C:$C,$A405,'2012Figures'!$I:$I,"",'2012Figures'!$B:$B,"BrokerToCy",'2012Figures'!$G:$G,"P1",'2012Figures'!$E:$E,$B$1)</f>
        <v>0</v>
      </c>
      <c r="O405" s="52">
        <f>SUMIFS('2012Figures'!$J:$J,'2012Figures'!$C:$C,$A405,'2012Figures'!$I:$I,"",'2012Figures'!$B:$B,"CyToBroker",'2012Figures'!$G:$G,"E1",'2012Figures'!$E:$E,$B$1)</f>
        <v>0</v>
      </c>
      <c r="P405" s="52">
        <f>SUMIFS('2012Figures'!$J:$J,'2012Figures'!$C:$C,$A405,'2012Figures'!$I:$I,"",'2012Figures'!$B:$B,"CyToBroker",'2012Figures'!$G:$G,"P1",'2012Figures'!$E:$E,$B$1)</f>
        <v>0</v>
      </c>
      <c r="R405" s="46" t="str">
        <f t="shared" si="48"/>
        <v/>
      </c>
      <c r="S405" s="46" t="str">
        <f t="shared" si="48"/>
        <v/>
      </c>
      <c r="T405" s="46" t="str">
        <f t="shared" si="48"/>
        <v/>
      </c>
      <c r="U405" s="46" t="str">
        <f t="shared" si="48"/>
        <v/>
      </c>
      <c r="V405" s="46" t="str">
        <f t="shared" si="48"/>
        <v/>
      </c>
    </row>
    <row r="406" spans="1:22" x14ac:dyDescent="0.2">
      <c r="A406" s="21"/>
      <c r="B406" s="21" t="s">
        <v>92</v>
      </c>
      <c r="C406" s="22"/>
      <c r="D406" s="23">
        <f>SUM(E406:H406)</f>
        <v>0</v>
      </c>
      <c r="E406" s="23">
        <f>SUM(E404:E405)</f>
        <v>0</v>
      </c>
      <c r="F406" s="23">
        <f>SUM(F404:F405)</f>
        <v>0</v>
      </c>
      <c r="G406" s="23">
        <f>SUM(G404:G405)</f>
        <v>0</v>
      </c>
      <c r="H406" s="23">
        <f>SUM(H404:H405)</f>
        <v>0</v>
      </c>
      <c r="I406" s="21"/>
      <c r="J406" s="22"/>
      <c r="K406" s="21"/>
      <c r="L406" s="43">
        <f>SUM(M406:P406)</f>
        <v>0</v>
      </c>
      <c r="M406" s="43">
        <f>SUM(M404:M405)</f>
        <v>0</v>
      </c>
      <c r="N406" s="43">
        <f>SUM(N404:N405)</f>
        <v>0</v>
      </c>
      <c r="O406" s="43">
        <f>SUM(O404:O405)</f>
        <v>0</v>
      </c>
      <c r="P406" s="43">
        <f>SUM(P404:P405)</f>
        <v>0</v>
      </c>
      <c r="Q406" s="21"/>
      <c r="R406" s="21"/>
      <c r="S406" s="21"/>
      <c r="T406" s="21"/>
      <c r="U406" s="21"/>
      <c r="V406" s="21"/>
    </row>
    <row r="407" spans="1:22" x14ac:dyDescent="0.2">
      <c r="A407" s="28">
        <v>9730</v>
      </c>
      <c r="B407" s="28" t="s">
        <v>50</v>
      </c>
      <c r="C407" s="17" t="s">
        <v>88</v>
      </c>
      <c r="D407" s="18">
        <f>SUMIFS('2013Figures'!$J:$J,'2013Figures'!$C:$C,$A407,'2013Figures'!$E:$E,$B$1)</f>
        <v>0</v>
      </c>
      <c r="E407" s="18">
        <f>SUMIFS('2013Figures'!$J:$J,'2013Figures'!$C:$C,$A407,'2013Figures'!$B:$B,"BrokerToCy",'2013Figures'!$G:$G,"E1",'2013Figures'!$E:$E,$B$1)</f>
        <v>0</v>
      </c>
      <c r="F407" s="18">
        <f>SUMIFS('2013Figures'!$J:$J,'2013Figures'!$C:$C,$A407,'2013Figures'!$B:$B,"BrokerToCy",'2013Figures'!$G:$G,"P1",'2013Figures'!$E:$E,$B$1)</f>
        <v>0</v>
      </c>
      <c r="G407" s="18">
        <f>SUMIFS('2013Figures'!$J:$J,'2013Figures'!$C:$C,$A407,'2013Figures'!$B:$B,"CyToBroker",'2013Figures'!$G:$G,"E1",'2013Figures'!$E:$E,$B$1)</f>
        <v>0</v>
      </c>
      <c r="H407" s="18">
        <f>SUMIFS('2013Figures'!$J:$J,'2013Figures'!$C:$C,$A407,'2013Figures'!$B:$B,"CyToBroker",'2013Figures'!$G:$G,"P1",'2013Figures'!$E:$E,$B$1)</f>
        <v>0</v>
      </c>
      <c r="I407" s="28"/>
      <c r="J407" s="17"/>
      <c r="K407" s="28"/>
      <c r="L407" s="50">
        <f>SUMIFS('2012Figures'!$J:$J,'2012Figures'!$C:$C,$A407,'2012Figures'!$E:$E,$B$1)</f>
        <v>0</v>
      </c>
      <c r="M407" s="50">
        <f>SUMIFS('2012Figures'!$J:$J,'2012Figures'!$C:$C,$A407,'2012Figures'!$B:$B,"BrokerToCy",'2012Figures'!$G:$G,"E1",'2012Figures'!$E:$E,$B$1)</f>
        <v>0</v>
      </c>
      <c r="N407" s="50">
        <f>SUMIFS('2012Figures'!$J:$J,'2012Figures'!$C:$C,$A407,'2012Figures'!$B:$B,"BrokerToCy",'2012Figures'!$G:$G,"P1",'2012Figures'!$E:$E,$B$1)</f>
        <v>0</v>
      </c>
      <c r="O407" s="50">
        <f>SUMIFS('2012Figures'!$J:$J,'2012Figures'!$C:$C,$A407,'2012Figures'!$B:$B,"CyToBroker",'2012Figures'!$G:$G,"E1",'2012Figures'!$E:$E,$B$1)</f>
        <v>0</v>
      </c>
      <c r="P407" s="50">
        <f>SUMIFS('2012Figures'!$J:$J,'2012Figures'!$C:$C,$A407,'2012Figures'!$B:$B,"CyToBroker",'2012Figures'!$G:$G,"P1",'2012Figures'!$E:$E,$B$1)</f>
        <v>0</v>
      </c>
      <c r="Q407" s="28"/>
      <c r="R407" s="46" t="str">
        <f t="shared" ref="R407:V414" si="49">IF(L407=0,"",ROUND(D407/L407-1,2))</f>
        <v/>
      </c>
      <c r="S407" s="46" t="str">
        <f t="shared" si="49"/>
        <v/>
      </c>
      <c r="T407" s="46" t="str">
        <f t="shared" si="49"/>
        <v/>
      </c>
      <c r="U407" s="46" t="str">
        <f t="shared" si="49"/>
        <v/>
      </c>
      <c r="V407" s="46" t="str">
        <f t="shared" si="49"/>
        <v/>
      </c>
    </row>
    <row r="408" spans="1:22" x14ac:dyDescent="0.2">
      <c r="A408" s="1">
        <v>9730</v>
      </c>
      <c r="B408" s="1" t="s">
        <v>50</v>
      </c>
      <c r="C408" s="8">
        <v>3</v>
      </c>
      <c r="D408" s="29">
        <f>SUMIFS('2013Figures'!$J:$J,'2013Figures'!$C:$C,$A408,'2013Figures'!$H:$H,$B408,'2013Figures'!$I:$I,$C408,'2013Figures'!$E:$E,$B$1)</f>
        <v>0</v>
      </c>
      <c r="E408" s="9">
        <f>SUMIFS('2013Figures'!$J:$J,'2013Figures'!$C:$C,$A408,'2013Figures'!$H:$H,$B408,'2013Figures'!$I:$I,$C408,'2013Figures'!$B:$B,"BrokerToCy",'2013Figures'!$G:$G,"E1",'2013Figures'!$E:$E,$B$1)</f>
        <v>0</v>
      </c>
      <c r="F408" s="9">
        <f>SUMIFS('2013Figures'!$J:$J,'2013Figures'!$C:$C,$A408,'2013Figures'!$H:$H,$B408,'2013Figures'!$I:$I,$C408,'2013Figures'!$B:$B,"BrokerToCy",'2013Figures'!$G:$G,"P1",'2013Figures'!$E:$E,$B$1)</f>
        <v>0</v>
      </c>
      <c r="G408" s="9">
        <f>SUMIFS('2013Figures'!$J:$J,'2013Figures'!$C:$C,$A408,'2013Figures'!$H:$H,$B408,'2013Figures'!$I:$I,$C408,'2013Figures'!$B:$B,"CyToBroker",'2013Figures'!$G:$G,"E1",'2013Figures'!$E:$E,$B$1)</f>
        <v>0</v>
      </c>
      <c r="H408" s="9">
        <f>SUMIFS('2013Figures'!$J:$J,'2013Figures'!$C:$C,$A408,'2013Figures'!$H:$H,$B408,'2013Figures'!$I:$I,$C408,'2013Figures'!$B:$B,"CyToBroker",'2013Figures'!$G:$G,"P1",'2013Figures'!$E:$E,$B$1)</f>
        <v>0</v>
      </c>
      <c r="J408" s="8">
        <v>201501</v>
      </c>
      <c r="L408" s="42">
        <f>SUMIFS('2012Figures'!$J:$J,'2012Figures'!$C:$C,$A408,'2012Figures'!$H:$H,$B408,'2012Figures'!$I:$I,$C408,'2012Figures'!$E:$E,$B$1)</f>
        <v>0</v>
      </c>
      <c r="M408" s="52">
        <f>SUMIFS('2012Figures'!$J:$J,'2012Figures'!$C:$C,$A408,'2012Figures'!$H:$H,$B408,'2012Figures'!$I:$I,$C408,'2012Figures'!$B:$B,"BrokerToCy",'2012Figures'!$G:$G,"E1",'2012Figures'!$E:$E,$B$1)</f>
        <v>0</v>
      </c>
      <c r="N408" s="52">
        <f>SUMIFS('2012Figures'!$J:$J,'2012Figures'!$C:$C,$A408,'2012Figures'!$H:$H,$B408,'2012Figures'!$I:$I,$C408,'2012Figures'!$B:$B,"BrokerToCy",'2012Figures'!$G:$G,"P1",'2012Figures'!$E:$E,$B$1)</f>
        <v>0</v>
      </c>
      <c r="O408" s="52">
        <f>SUMIFS('2012Figures'!$J:$J,'2012Figures'!$C:$C,$A408,'2012Figures'!$H:$H,$B408,'2012Figures'!$I:$I,$C408,'2012Figures'!$B:$B,"CyToBroker",'2012Figures'!$G:$G,"E1",'2012Figures'!$E:$E,$B$1)</f>
        <v>0</v>
      </c>
      <c r="P408" s="52">
        <f>SUMIFS('2012Figures'!$J:$J,'2012Figures'!$C:$C,$A408,'2012Figures'!$H:$H,$B408,'2012Figures'!$I:$I,$C408,'2012Figures'!$B:$B,"CyToBroker",'2012Figures'!$G:$G,"P1",'2012Figures'!$E:$E,$B$1)</f>
        <v>0</v>
      </c>
      <c r="R408" s="46" t="str">
        <f t="shared" si="49"/>
        <v/>
      </c>
      <c r="S408" s="46" t="str">
        <f t="shared" si="49"/>
        <v/>
      </c>
      <c r="T408" s="46" t="str">
        <f t="shared" si="49"/>
        <v/>
      </c>
      <c r="U408" s="46" t="str">
        <f t="shared" si="49"/>
        <v/>
      </c>
      <c r="V408" s="46" t="str">
        <f t="shared" si="49"/>
        <v/>
      </c>
    </row>
    <row r="409" spans="1:22" x14ac:dyDescent="0.2">
      <c r="A409" s="1">
        <v>9730</v>
      </c>
      <c r="B409" s="1" t="s">
        <v>50</v>
      </c>
      <c r="C409" s="8">
        <v>2</v>
      </c>
      <c r="D409" s="29">
        <f>SUMIFS('2013Figures'!$J:$J,'2013Figures'!$C:$C,$A409,'2013Figures'!$H:$H,$B409,'2013Figures'!$I:$I,$C409,'2013Figures'!$E:$E,$B$1)</f>
        <v>0</v>
      </c>
      <c r="E409" s="9">
        <f>SUMIFS('2013Figures'!$J:$J,'2013Figures'!$C:$C,$A409,'2013Figures'!$H:$H,$B409,'2013Figures'!$I:$I,$C409,'2013Figures'!$B:$B,"BrokerToCy",'2013Figures'!$G:$G,"E1",'2013Figures'!$E:$E,$B$1)</f>
        <v>0</v>
      </c>
      <c r="F409" s="9">
        <f>SUMIFS('2013Figures'!$J:$J,'2013Figures'!$C:$C,$A409,'2013Figures'!$H:$H,$B409,'2013Figures'!$I:$I,$C409,'2013Figures'!$B:$B,"BrokerToCy",'2013Figures'!$G:$G,"P1",'2013Figures'!$E:$E,$B$1)</f>
        <v>0</v>
      </c>
      <c r="G409" s="9">
        <f>SUMIFS('2013Figures'!$J:$J,'2013Figures'!$C:$C,$A409,'2013Figures'!$H:$H,$B409,'2013Figures'!$I:$I,$C409,'2013Figures'!$B:$B,"CyToBroker",'2013Figures'!$G:$G,"E1",'2013Figures'!$E:$E,$B$1)</f>
        <v>0</v>
      </c>
      <c r="H409" s="9">
        <f>SUMIFS('2013Figures'!$J:$J,'2013Figures'!$C:$C,$A409,'2013Figures'!$H:$H,$B409,'2013Figures'!$I:$I,$C409,'2013Figures'!$B:$B,"CyToBroker",'2013Figures'!$G:$G,"P1",'2013Figures'!$E:$E,$B$1)</f>
        <v>0</v>
      </c>
      <c r="J409" s="8">
        <v>201401</v>
      </c>
      <c r="L409" s="42">
        <f>SUMIFS('2012Figures'!$J:$J,'2012Figures'!$C:$C,$A409,'2012Figures'!$H:$H,$B409,'2012Figures'!$I:$I,$C409,'2012Figures'!$E:$E,$B$1)</f>
        <v>0</v>
      </c>
      <c r="M409" s="52">
        <f>SUMIFS('2012Figures'!$J:$J,'2012Figures'!$C:$C,$A409,'2012Figures'!$H:$H,$B409,'2012Figures'!$I:$I,$C409,'2012Figures'!$B:$B,"BrokerToCy",'2012Figures'!$G:$G,"E1",'2012Figures'!$E:$E,$B$1)</f>
        <v>0</v>
      </c>
      <c r="N409" s="52">
        <f>SUMIFS('2012Figures'!$J:$J,'2012Figures'!$C:$C,$A409,'2012Figures'!$H:$H,$B409,'2012Figures'!$I:$I,$C409,'2012Figures'!$B:$B,"BrokerToCy",'2012Figures'!$G:$G,"P1",'2012Figures'!$E:$E,$B$1)</f>
        <v>0</v>
      </c>
      <c r="O409" s="52">
        <f>SUMIFS('2012Figures'!$J:$J,'2012Figures'!$C:$C,$A409,'2012Figures'!$H:$H,$B409,'2012Figures'!$I:$I,$C409,'2012Figures'!$B:$B,"CyToBroker",'2012Figures'!$G:$G,"E1",'2012Figures'!$E:$E,$B$1)</f>
        <v>0</v>
      </c>
      <c r="P409" s="52">
        <f>SUMIFS('2012Figures'!$J:$J,'2012Figures'!$C:$C,$A409,'2012Figures'!$H:$H,$B409,'2012Figures'!$I:$I,$C409,'2012Figures'!$B:$B,"CyToBroker",'2012Figures'!$G:$G,"P1",'2012Figures'!$E:$E,$B$1)</f>
        <v>0</v>
      </c>
      <c r="R409" s="46" t="str">
        <f t="shared" si="49"/>
        <v/>
      </c>
      <c r="S409" s="46" t="str">
        <f t="shared" si="49"/>
        <v/>
      </c>
      <c r="T409" s="46" t="str">
        <f t="shared" si="49"/>
        <v/>
      </c>
      <c r="U409" s="46" t="str">
        <f t="shared" si="49"/>
        <v/>
      </c>
      <c r="V409" s="46" t="str">
        <f t="shared" si="49"/>
        <v/>
      </c>
    </row>
    <row r="410" spans="1:22" x14ac:dyDescent="0.2">
      <c r="A410" s="1">
        <v>9730</v>
      </c>
      <c r="B410" s="1" t="s">
        <v>50</v>
      </c>
      <c r="C410" s="8">
        <v>1</v>
      </c>
      <c r="D410" s="29">
        <f>SUMIFS('2013Figures'!$J:$J,'2013Figures'!$C:$C,$A410,'2013Figures'!$H:$H,$B410,'2013Figures'!$I:$I,$C410,'2013Figures'!$E:$E,$B$1)</f>
        <v>0</v>
      </c>
      <c r="E410" s="9">
        <f>SUMIFS('2013Figures'!$J:$J,'2013Figures'!$C:$C,$A410,'2013Figures'!$H:$H,$B410,'2013Figures'!$I:$I,$C410,'2013Figures'!$B:$B,"BrokerToCy",'2013Figures'!$G:$G,"E1",'2013Figures'!$E:$E,$B$1)</f>
        <v>0</v>
      </c>
      <c r="F410" s="9">
        <f>SUMIFS('2013Figures'!$J:$J,'2013Figures'!$C:$C,$A410,'2013Figures'!$H:$H,$B410,'2013Figures'!$I:$I,$C410,'2013Figures'!$B:$B,"BrokerToCy",'2013Figures'!$G:$G,"P1",'2013Figures'!$E:$E,$B$1)</f>
        <v>0</v>
      </c>
      <c r="G410" s="9">
        <f>SUMIFS('2013Figures'!$J:$J,'2013Figures'!$C:$C,$A410,'2013Figures'!$H:$H,$B410,'2013Figures'!$I:$I,$C410,'2013Figures'!$B:$B,"CyToBroker",'2013Figures'!$G:$G,"E1",'2013Figures'!$E:$E,$B$1)</f>
        <v>0</v>
      </c>
      <c r="H410" s="9">
        <f>SUMIFS('2013Figures'!$J:$J,'2013Figures'!$C:$C,$A410,'2013Figures'!$H:$H,$B410,'2013Figures'!$I:$I,$C410,'2013Figures'!$B:$B,"CyToBroker",'2013Figures'!$G:$G,"P1",'2013Figures'!$E:$E,$B$1)</f>
        <v>0</v>
      </c>
      <c r="I410" s="30"/>
      <c r="J410" s="31">
        <v>200901</v>
      </c>
      <c r="K410" s="30"/>
      <c r="L410" s="42">
        <f>SUMIFS('2012Figures'!$J:$J,'2012Figures'!$C:$C,$A410,'2012Figures'!$H:$H,$B410,'2012Figures'!$I:$I,$C410,'2012Figures'!$E:$E,$B$1)</f>
        <v>0</v>
      </c>
      <c r="M410" s="52">
        <f>SUMIFS('2012Figures'!$J:$J,'2012Figures'!$C:$C,$A410,'2012Figures'!$H:$H,$B410,'2012Figures'!$I:$I,$C410,'2012Figures'!$B:$B,"BrokerToCy",'2012Figures'!$G:$G,"E1",'2012Figures'!$E:$E,$B$1)</f>
        <v>0</v>
      </c>
      <c r="N410" s="52">
        <f>SUMIFS('2012Figures'!$J:$J,'2012Figures'!$C:$C,$A410,'2012Figures'!$H:$H,$B410,'2012Figures'!$I:$I,$C410,'2012Figures'!$B:$B,"BrokerToCy",'2012Figures'!$G:$G,"P1",'2012Figures'!$E:$E,$B$1)</f>
        <v>0</v>
      </c>
      <c r="O410" s="52">
        <f>SUMIFS('2012Figures'!$J:$J,'2012Figures'!$C:$C,$A410,'2012Figures'!$H:$H,$B410,'2012Figures'!$I:$I,$C410,'2012Figures'!$B:$B,"CyToBroker",'2012Figures'!$G:$G,"E1",'2012Figures'!$E:$E,$B$1)</f>
        <v>0</v>
      </c>
      <c r="P410" s="52">
        <f>SUMIFS('2012Figures'!$J:$J,'2012Figures'!$C:$C,$A410,'2012Figures'!$H:$H,$B410,'2012Figures'!$I:$I,$C410,'2012Figures'!$B:$B,"CyToBroker",'2012Figures'!$G:$G,"P1",'2012Figures'!$E:$E,$B$1)</f>
        <v>0</v>
      </c>
      <c r="Q410" s="30"/>
      <c r="R410" s="46" t="str">
        <f>IF(L410=0,"",ROUND(D410/L410-1,2))</f>
        <v/>
      </c>
      <c r="S410" s="46" t="str">
        <f t="shared" si="49"/>
        <v/>
      </c>
      <c r="T410" s="46" t="str">
        <f t="shared" si="49"/>
        <v/>
      </c>
      <c r="U410" s="46" t="str">
        <f t="shared" si="49"/>
        <v/>
      </c>
      <c r="V410" s="46" t="str">
        <f t="shared" si="49"/>
        <v/>
      </c>
    </row>
    <row r="411" spans="1:22" x14ac:dyDescent="0.2">
      <c r="A411" s="1">
        <v>9730</v>
      </c>
      <c r="B411" s="1" t="s">
        <v>50</v>
      </c>
      <c r="D411" s="29">
        <f>SUMIFS('2013Figures'!$J:$J,'2013Figures'!$C:$C,$A411,'2013Figures'!$I:$I,"",'2013Figures'!$E:$E,$B$1)</f>
        <v>0</v>
      </c>
      <c r="E411" s="9">
        <f>SUMIFS('2013Figures'!$J:$J,'2013Figures'!$C:$C,$A411,'2013Figures'!$I:$I,"",'2013Figures'!$B:$B,"BrokerToCy",'2013Figures'!$G:$G,"E1",'2013Figures'!$E:$E,$B$1)</f>
        <v>0</v>
      </c>
      <c r="F411" s="9">
        <f>SUMIFS('2013Figures'!$J:$J,'2013Figures'!$C:$C,$A411,'2013Figures'!$I:$I,"",'2013Figures'!$B:$B,"BrokerToCy",'2013Figures'!$G:$G,"P1",'2013Figures'!$E:$E,$B$1)</f>
        <v>0</v>
      </c>
      <c r="G411" s="9">
        <f>SUMIFS('2013Figures'!$J:$J,'2013Figures'!$C:$C,$A411,'2013Figures'!$I:$I,"",'2013Figures'!$B:$B,"CyToBroker",'2013Figures'!$G:$G,"E1",'2013Figures'!$E:$E,$B$1)</f>
        <v>0</v>
      </c>
      <c r="H411" s="9">
        <f>SUMIFS('2013Figures'!$J:$J,'2013Figures'!$C:$C,$A411,'2013Figures'!$I:$I,"",'2013Figures'!$B:$B,"CyToBroker",'2013Figures'!$G:$G,"P1",'2013Figures'!$E:$E,$B$1)</f>
        <v>0</v>
      </c>
      <c r="J411" s="8" t="s">
        <v>131</v>
      </c>
      <c r="L411" s="42">
        <f>SUMIFS('2012Figures'!$J:$J,'2012Figures'!$C:$C,$A411,'2012Figures'!$I:$I,"",'2012Figures'!$E:$E,$B$1)</f>
        <v>0</v>
      </c>
      <c r="M411" s="52">
        <f>SUMIFS('2012Figures'!$J:$J,'2012Figures'!$C:$C,$A411,'2012Figures'!$I:$I,"",'2012Figures'!$B:$B,"BrokerToCy",'2012Figures'!$G:$G,"E1",'2012Figures'!$E:$E,$B$1)</f>
        <v>0</v>
      </c>
      <c r="N411" s="52">
        <f>SUMIFS('2012Figures'!$J:$J,'2012Figures'!$C:$C,$A411,'2012Figures'!$I:$I,"",'2012Figures'!$B:$B,"BrokerToCy",'2012Figures'!$G:$G,"P1",'2012Figures'!$E:$E,$B$1)</f>
        <v>0</v>
      </c>
      <c r="O411" s="52">
        <f>SUMIFS('2012Figures'!$J:$J,'2012Figures'!$C:$C,$A411,'2012Figures'!$I:$I,"",'2012Figures'!$B:$B,"CyToBroker",'2012Figures'!$G:$G,"E1",'2012Figures'!$E:$E,$B$1)</f>
        <v>0</v>
      </c>
      <c r="P411" s="52">
        <f>SUMIFS('2012Figures'!$J:$J,'2012Figures'!$C:$C,$A411,'2012Figures'!$I:$I,"",'2012Figures'!$B:$B,"CyToBroker",'2012Figures'!$G:$G,"P1",'2012Figures'!$E:$E,$B$1)</f>
        <v>0</v>
      </c>
      <c r="R411" s="46" t="str">
        <f t="shared" ref="R411:R418" si="50">IF(L411=0,"",ROUND(D411/L411-1,2))</f>
        <v/>
      </c>
      <c r="S411" s="46" t="str">
        <f t="shared" si="49"/>
        <v/>
      </c>
      <c r="T411" s="46" t="str">
        <f t="shared" si="49"/>
        <v/>
      </c>
      <c r="U411" s="46" t="str">
        <f t="shared" si="49"/>
        <v/>
      </c>
      <c r="V411" s="46" t="str">
        <f t="shared" si="49"/>
        <v/>
      </c>
    </row>
    <row r="412" spans="1:22" x14ac:dyDescent="0.2">
      <c r="A412" s="21"/>
      <c r="B412" s="21" t="s">
        <v>92</v>
      </c>
      <c r="C412" s="22"/>
      <c r="D412" s="23">
        <f>SUM(E412:H412)</f>
        <v>0</v>
      </c>
      <c r="E412" s="23">
        <f>SUM(E408:E411)</f>
        <v>0</v>
      </c>
      <c r="F412" s="23">
        <f>SUM(F408:F411)</f>
        <v>0</v>
      </c>
      <c r="G412" s="23">
        <f>SUM(G408:G411)</f>
        <v>0</v>
      </c>
      <c r="H412" s="23">
        <f>SUM(H408:H411)</f>
        <v>0</v>
      </c>
      <c r="I412" s="21"/>
      <c r="J412" s="22"/>
      <c r="K412" s="21"/>
      <c r="L412" s="43">
        <f>SUM(M412:P412)</f>
        <v>0</v>
      </c>
      <c r="M412" s="43">
        <f>SUM(M408:M411)</f>
        <v>0</v>
      </c>
      <c r="N412" s="43">
        <f>SUM(N408:N411)</f>
        <v>0</v>
      </c>
      <c r="O412" s="43">
        <f>SUM(O408:O411)</f>
        <v>0</v>
      </c>
      <c r="P412" s="43">
        <f>SUM(P408:P411)</f>
        <v>0</v>
      </c>
      <c r="Q412" s="21"/>
      <c r="R412" s="21"/>
      <c r="S412" s="21"/>
      <c r="T412" s="21"/>
      <c r="U412" s="21"/>
      <c r="V412" s="21"/>
    </row>
    <row r="413" spans="1:22" x14ac:dyDescent="0.2">
      <c r="L413" s="53"/>
      <c r="M413" s="53"/>
      <c r="N413" s="53"/>
      <c r="O413" s="53"/>
      <c r="P413" s="53"/>
    </row>
    <row r="414" spans="1:22" x14ac:dyDescent="0.2">
      <c r="L414" s="53"/>
      <c r="M414" s="53"/>
      <c r="N414" s="53"/>
      <c r="O414" s="53"/>
      <c r="P414" s="53"/>
    </row>
    <row r="415" spans="1:22" x14ac:dyDescent="0.2">
      <c r="L415" s="53"/>
      <c r="M415" s="53"/>
      <c r="N415" s="53"/>
      <c r="O415" s="53"/>
      <c r="P415" s="53"/>
    </row>
    <row r="416" spans="1:22" x14ac:dyDescent="0.2">
      <c r="L416" s="53"/>
      <c r="M416" s="53"/>
      <c r="N416" s="53"/>
      <c r="O416" s="53"/>
      <c r="P416" s="53"/>
    </row>
    <row r="417" spans="12:16" x14ac:dyDescent="0.2">
      <c r="L417" s="53"/>
      <c r="M417" s="53"/>
      <c r="N417" s="53"/>
      <c r="O417" s="53"/>
      <c r="P417" s="53"/>
    </row>
    <row r="418" spans="12:16" x14ac:dyDescent="0.2">
      <c r="L418" s="53"/>
      <c r="M418" s="53"/>
      <c r="N418" s="53"/>
      <c r="O418" s="53"/>
      <c r="P418" s="53"/>
    </row>
    <row r="419" spans="12:16" x14ac:dyDescent="0.2">
      <c r="L419" s="53"/>
      <c r="M419" s="53"/>
      <c r="N419" s="53"/>
      <c r="O419" s="53"/>
      <c r="P419" s="53"/>
    </row>
    <row r="420" spans="12:16" x14ac:dyDescent="0.2">
      <c r="L420" s="53"/>
      <c r="M420" s="53"/>
      <c r="N420" s="53"/>
      <c r="O420" s="53"/>
      <c r="P420" s="53"/>
    </row>
    <row r="421" spans="12:16" x14ac:dyDescent="0.2">
      <c r="L421" s="53"/>
      <c r="M421" s="53"/>
      <c r="N421" s="53"/>
      <c r="O421" s="53"/>
      <c r="P421" s="53"/>
    </row>
    <row r="422" spans="12:16" x14ac:dyDescent="0.2">
      <c r="L422" s="53"/>
      <c r="M422" s="53"/>
      <c r="N422" s="53"/>
      <c r="O422" s="53"/>
      <c r="P422" s="53"/>
    </row>
    <row r="423" spans="12:16" x14ac:dyDescent="0.2">
      <c r="L423" s="53"/>
      <c r="M423" s="53"/>
      <c r="N423" s="53"/>
      <c r="O423" s="53"/>
      <c r="P423" s="53"/>
    </row>
    <row r="424" spans="12:16" x14ac:dyDescent="0.2">
      <c r="L424" s="53"/>
      <c r="M424" s="53"/>
      <c r="N424" s="53"/>
      <c r="O424" s="53"/>
      <c r="P424" s="53"/>
    </row>
    <row r="425" spans="12:16" x14ac:dyDescent="0.2">
      <c r="L425" s="53"/>
      <c r="M425" s="53"/>
      <c r="N425" s="53"/>
      <c r="O425" s="53"/>
      <c r="P425" s="53"/>
    </row>
    <row r="426" spans="12:16" x14ac:dyDescent="0.2">
      <c r="L426" s="53"/>
      <c r="M426" s="53"/>
      <c r="N426" s="53"/>
      <c r="O426" s="53"/>
      <c r="P426" s="53"/>
    </row>
    <row r="427" spans="12:16" x14ac:dyDescent="0.2">
      <c r="L427" s="53"/>
      <c r="M427" s="53"/>
      <c r="N427" s="53"/>
      <c r="O427" s="53"/>
      <c r="P427" s="53"/>
    </row>
    <row r="428" spans="12:16" x14ac:dyDescent="0.2">
      <c r="L428" s="53"/>
      <c r="M428" s="53"/>
      <c r="N428" s="53"/>
      <c r="O428" s="53"/>
      <c r="P428" s="53"/>
    </row>
    <row r="429" spans="12:16" x14ac:dyDescent="0.2">
      <c r="L429" s="53"/>
      <c r="M429" s="53"/>
      <c r="N429" s="53"/>
      <c r="O429" s="53"/>
      <c r="P429" s="53"/>
    </row>
    <row r="430" spans="12:16" x14ac:dyDescent="0.2">
      <c r="L430" s="53"/>
      <c r="M430" s="53"/>
      <c r="N430" s="53"/>
      <c r="O430" s="53"/>
      <c r="P430" s="53"/>
    </row>
    <row r="431" spans="12:16" x14ac:dyDescent="0.2">
      <c r="L431" s="53"/>
      <c r="M431" s="53"/>
      <c r="N431" s="53"/>
      <c r="O431" s="53"/>
      <c r="P431" s="53"/>
    </row>
    <row r="432" spans="12:16" x14ac:dyDescent="0.2">
      <c r="L432" s="53"/>
      <c r="M432" s="53"/>
      <c r="N432" s="53"/>
      <c r="O432" s="53"/>
      <c r="P432" s="53"/>
    </row>
    <row r="433" spans="12:16" x14ac:dyDescent="0.2">
      <c r="L433" s="53"/>
      <c r="M433" s="53"/>
      <c r="N433" s="53"/>
      <c r="O433" s="53"/>
      <c r="P433" s="53"/>
    </row>
    <row r="434" spans="12:16" x14ac:dyDescent="0.2">
      <c r="L434" s="53"/>
      <c r="M434" s="53"/>
      <c r="N434" s="53"/>
      <c r="O434" s="53"/>
      <c r="P434" s="53"/>
    </row>
    <row r="435" spans="12:16" x14ac:dyDescent="0.2">
      <c r="L435" s="53"/>
      <c r="M435" s="53"/>
      <c r="N435" s="53"/>
      <c r="O435" s="53"/>
      <c r="P435" s="53"/>
    </row>
    <row r="436" spans="12:16" x14ac:dyDescent="0.2">
      <c r="L436" s="53"/>
      <c r="M436" s="53"/>
      <c r="N436" s="53"/>
      <c r="O436" s="53"/>
      <c r="P436" s="53"/>
    </row>
    <row r="437" spans="12:16" x14ac:dyDescent="0.2">
      <c r="L437" s="53"/>
      <c r="M437" s="53"/>
      <c r="N437" s="53"/>
      <c r="O437" s="53"/>
      <c r="P437" s="53"/>
    </row>
    <row r="438" spans="12:16" x14ac:dyDescent="0.2">
      <c r="L438" s="53"/>
      <c r="M438" s="53"/>
      <c r="N438" s="53"/>
      <c r="O438" s="53"/>
      <c r="P438" s="53"/>
    </row>
    <row r="439" spans="12:16" x14ac:dyDescent="0.2">
      <c r="L439" s="53"/>
      <c r="M439" s="53"/>
      <c r="N439" s="53"/>
      <c r="O439" s="53"/>
      <c r="P439" s="53"/>
    </row>
    <row r="440" spans="12:16" x14ac:dyDescent="0.2">
      <c r="L440" s="53"/>
      <c r="M440" s="53"/>
      <c r="N440" s="53"/>
      <c r="O440" s="53"/>
      <c r="P440" s="53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0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9.140625" style="1"/>
    <col min="2" max="2" width="12.42578125" style="1" customWidth="1"/>
    <col min="3" max="3" width="9.140625" style="8"/>
    <col min="4" max="8" width="12.140625" style="1" customWidth="1"/>
    <col min="9" max="9" width="9.140625" style="1"/>
    <col min="10" max="10" width="9.140625" style="8"/>
    <col min="11" max="16384" width="9.140625" style="1"/>
  </cols>
  <sheetData>
    <row r="1" spans="1:22" x14ac:dyDescent="0.2">
      <c r="A1" s="28" t="s">
        <v>144</v>
      </c>
      <c r="B1" s="28">
        <v>11</v>
      </c>
      <c r="C1" s="16" t="s">
        <v>155</v>
      </c>
      <c r="D1" s="10"/>
      <c r="E1" s="10"/>
      <c r="F1" s="10"/>
      <c r="G1" s="10"/>
      <c r="H1" s="10"/>
      <c r="I1" s="10"/>
      <c r="J1" s="12"/>
    </row>
    <row r="2" spans="1:22" x14ac:dyDescent="0.2">
      <c r="A2" s="28" t="s">
        <v>89</v>
      </c>
      <c r="D2" s="38">
        <v>2013</v>
      </c>
      <c r="E2" s="11" t="s">
        <v>86</v>
      </c>
      <c r="F2" s="11" t="s">
        <v>86</v>
      </c>
      <c r="G2" s="11" t="s">
        <v>87</v>
      </c>
      <c r="H2" s="11" t="s">
        <v>87</v>
      </c>
      <c r="J2" s="17" t="s">
        <v>91</v>
      </c>
      <c r="L2" s="48">
        <v>2012</v>
      </c>
      <c r="M2" s="49" t="s">
        <v>86</v>
      </c>
      <c r="N2" s="49" t="s">
        <v>86</v>
      </c>
      <c r="O2" s="49" t="s">
        <v>87</v>
      </c>
      <c r="P2" s="49" t="s">
        <v>87</v>
      </c>
      <c r="R2" s="38" t="str">
        <f>"Delta % "&amp;D2&amp;"/"&amp;L2</f>
        <v>Delta % 2013/2012</v>
      </c>
    </row>
    <row r="3" spans="1:22" x14ac:dyDescent="0.2">
      <c r="A3" s="13" t="s">
        <v>90</v>
      </c>
      <c r="B3" s="14" t="s">
        <v>83</v>
      </c>
      <c r="C3" s="8" t="s">
        <v>84</v>
      </c>
      <c r="D3" s="11" t="s">
        <v>85</v>
      </c>
      <c r="E3" s="11" t="s">
        <v>9</v>
      </c>
      <c r="F3" s="11" t="s">
        <v>6</v>
      </c>
      <c r="G3" s="11" t="s">
        <v>9</v>
      </c>
      <c r="H3" s="11" t="s">
        <v>6</v>
      </c>
      <c r="I3" s="11"/>
      <c r="J3" s="12"/>
      <c r="K3" s="11"/>
      <c r="L3" s="49" t="s">
        <v>85</v>
      </c>
      <c r="M3" s="49" t="s">
        <v>9</v>
      </c>
      <c r="N3" s="49" t="s">
        <v>6</v>
      </c>
      <c r="O3" s="49" t="s">
        <v>9</v>
      </c>
      <c r="P3" s="49" t="s">
        <v>6</v>
      </c>
      <c r="Q3" s="11"/>
      <c r="R3" s="11" t="s">
        <v>85</v>
      </c>
      <c r="S3" s="11" t="s">
        <v>171</v>
      </c>
      <c r="T3" s="11" t="s">
        <v>172</v>
      </c>
      <c r="U3" s="11" t="s">
        <v>173</v>
      </c>
      <c r="V3" s="11" t="s">
        <v>174</v>
      </c>
    </row>
    <row r="4" spans="1:22" x14ac:dyDescent="0.2">
      <c r="A4" s="15" t="s">
        <v>88</v>
      </c>
      <c r="B4" s="16" t="s">
        <v>88</v>
      </c>
      <c r="C4" s="17" t="s">
        <v>88</v>
      </c>
      <c r="D4" s="18">
        <f t="shared" ref="D4:D30" si="0">SUM(E4:H4)</f>
        <v>3292</v>
      </c>
      <c r="E4" s="18">
        <f>SUMIFS('2013Figures'!$J:$J,'2013Figures'!$B:$B,"BrokerToCy",'2013Figures'!$G:$G,"E1",'2013Figures'!$E:$E,$B$1)</f>
        <v>49</v>
      </c>
      <c r="F4" s="18">
        <f>SUMIFS('2013Figures'!$J:$J,'2013Figures'!$B:$B,"BrokerToCy",'2013Figures'!$G:$G,"P1",'2013Figures'!$E:$E,$B$1)</f>
        <v>0</v>
      </c>
      <c r="G4" s="18">
        <f>SUMIFS('2013Figures'!$J:$J,'2013Figures'!$B:$B,"CyToBroker",'2013Figures'!$G:$G,"E1",'2013Figures'!$E:$E,$B$1)</f>
        <v>3243</v>
      </c>
      <c r="H4" s="18">
        <f>SUMIFS('2013Figures'!$J:$J,'2013Figures'!$B:$B,"CyToBroker",'2013Figures'!$G:$G,"P1",'2013Figures'!$E:$E,$B$1)</f>
        <v>0</v>
      </c>
      <c r="I4" s="15"/>
      <c r="J4" s="17" t="s">
        <v>88</v>
      </c>
      <c r="K4" s="15"/>
      <c r="L4" s="50">
        <f t="shared" ref="L4" si="1">SUM(M4:P4)</f>
        <v>3386</v>
      </c>
      <c r="M4" s="50">
        <f>SUMIFS('2012Figures'!$J:$J,'2012Figures'!$B:$B,"BrokerToCy",'2012Figures'!$G:$G,"E1",'2012Figures'!$E:$E,$B$1)</f>
        <v>122</v>
      </c>
      <c r="N4" s="50">
        <f>SUMIFS('2012Figures'!$J:$J,'2012Figures'!$B:$B,"BrokerToCy",'2012Figures'!$G:$G,"P1",'2012Figures'!$E:$E,$B$1)</f>
        <v>0</v>
      </c>
      <c r="O4" s="50">
        <f>SUMIFS('2012Figures'!$J:$J,'2012Figures'!$B:$B,"CyToBroker",'2012Figures'!$G:$G,"E1",'2012Figures'!$E:$E,$B$1)</f>
        <v>3264</v>
      </c>
      <c r="P4" s="50">
        <f>SUMIFS('2012Figures'!$J:$J,'2012Figures'!$B:$B,"CyToBroker",'2012Figures'!$G:$G,"P1",'2012Figures'!$E:$E,$B$1)</f>
        <v>0</v>
      </c>
      <c r="Q4" s="15"/>
      <c r="R4" s="46">
        <f>IF(L4=0,"",ROUND(D4/L4-1,2))</f>
        <v>-0.03</v>
      </c>
      <c r="S4" s="46">
        <f t="shared" ref="S4:V29" si="2">IF(M4=0,"",ROUND(E4/M4-1,2))</f>
        <v>-0.6</v>
      </c>
      <c r="T4" s="46" t="str">
        <f t="shared" si="2"/>
        <v/>
      </c>
      <c r="U4" s="46">
        <f t="shared" si="2"/>
        <v>-0.01</v>
      </c>
      <c r="V4" s="46" t="str">
        <f t="shared" si="2"/>
        <v/>
      </c>
    </row>
    <row r="5" spans="1:22" x14ac:dyDescent="0.2">
      <c r="A5" s="13" t="s">
        <v>88</v>
      </c>
      <c r="B5" s="19" t="s">
        <v>88</v>
      </c>
      <c r="C5" s="12" t="s">
        <v>88</v>
      </c>
      <c r="D5" s="18">
        <f>SUM(E5:H5)</f>
        <v>42</v>
      </c>
      <c r="E5" s="20">
        <f>SUMIFS(E$32:E$412,$J$32:$J$412,$J5)</f>
        <v>0</v>
      </c>
      <c r="F5" s="20">
        <f>SUMIFS(F$32:F$412,$J$32:$J$412,$J5)</f>
        <v>0</v>
      </c>
      <c r="G5" s="20">
        <f>SUMIFS(G$32:G$412,$J$32:$J$412,$J5)</f>
        <v>42</v>
      </c>
      <c r="H5" s="20">
        <f>SUMIFS(H$32:H$412,$J$32:$J$412,$J5)</f>
        <v>0</v>
      </c>
      <c r="I5" s="13"/>
      <c r="J5" s="17" t="s">
        <v>146</v>
      </c>
      <c r="K5" s="13"/>
      <c r="L5" s="50">
        <f>SUM(M5:P5)</f>
        <v>25</v>
      </c>
      <c r="M5" s="51">
        <f>SUMIFS(M$32:M$412,$J$32:$J$412,$J5)</f>
        <v>0</v>
      </c>
      <c r="N5" s="51">
        <f>SUMIFS(N$32:N$412,$J$32:$J$412,$J5)</f>
        <v>0</v>
      </c>
      <c r="O5" s="51">
        <f>SUMIFS(O$32:O$412,$J$32:$J$412,$J5)</f>
        <v>25</v>
      </c>
      <c r="P5" s="51">
        <f>SUMIFS(P$32:P$412,$J$32:$J$412,$J5)</f>
        <v>0</v>
      </c>
      <c r="Q5" s="13"/>
      <c r="R5" s="46">
        <f t="shared" ref="R5:R29" si="3">IF(L5=0,"",ROUND(D5/L5-1,2))</f>
        <v>0.68</v>
      </c>
      <c r="S5" s="46" t="str">
        <f t="shared" si="2"/>
        <v/>
      </c>
      <c r="T5" s="46" t="str">
        <f t="shared" si="2"/>
        <v/>
      </c>
      <c r="U5" s="46">
        <f t="shared" si="2"/>
        <v>0.68</v>
      </c>
      <c r="V5" s="46" t="str">
        <f t="shared" si="2"/>
        <v/>
      </c>
    </row>
    <row r="6" spans="1:22" x14ac:dyDescent="0.2">
      <c r="A6" s="13" t="s">
        <v>88</v>
      </c>
      <c r="B6" s="19" t="s">
        <v>88</v>
      </c>
      <c r="C6" s="12" t="s">
        <v>88</v>
      </c>
      <c r="D6" s="18">
        <f>SUM(E6:H6)</f>
        <v>0</v>
      </c>
      <c r="E6" s="20">
        <f>SUMIFS(E$32:E$412,$J$32:$J$412,$J6)</f>
        <v>0</v>
      </c>
      <c r="F6" s="20">
        <f>SUMIFS(F$32:F$412,$J$32:$J$412,$J6)</f>
        <v>0</v>
      </c>
      <c r="G6" s="20">
        <f>SUMIFS(G$32:G$412,$J$32:$J$412,$J6)</f>
        <v>0</v>
      </c>
      <c r="H6" s="20">
        <f>SUMIFS(H$32:H$412,$J$32:$J$412,$J6)</f>
        <v>0</v>
      </c>
      <c r="I6" s="13"/>
      <c r="J6" s="17">
        <v>201502</v>
      </c>
      <c r="K6" s="13"/>
      <c r="L6" s="50">
        <f>SUM(M6:P6)</f>
        <v>0</v>
      </c>
      <c r="M6" s="51">
        <f>SUMIFS(M$32:M$412,$J$32:$J$412,$J6)</f>
        <v>0</v>
      </c>
      <c r="N6" s="51">
        <f>SUMIFS(N$32:N$412,$J$32:$J$412,$J6)</f>
        <v>0</v>
      </c>
      <c r="O6" s="51">
        <f>SUMIFS(O$32:O$412,$J$32:$J$412,$J6)</f>
        <v>0</v>
      </c>
      <c r="P6" s="51">
        <f>SUMIFS(P$32:P$412,$J$32:$J$412,$J6)</f>
        <v>0</v>
      </c>
      <c r="Q6" s="13"/>
      <c r="R6" s="46" t="str">
        <f t="shared" si="3"/>
        <v/>
      </c>
      <c r="S6" s="46" t="str">
        <f t="shared" si="2"/>
        <v/>
      </c>
      <c r="T6" s="46" t="str">
        <f t="shared" si="2"/>
        <v/>
      </c>
      <c r="U6" s="46" t="str">
        <f t="shared" si="2"/>
        <v/>
      </c>
      <c r="V6" s="46" t="str">
        <f t="shared" si="2"/>
        <v/>
      </c>
    </row>
    <row r="7" spans="1:22" x14ac:dyDescent="0.2">
      <c r="A7" s="13" t="s">
        <v>88</v>
      </c>
      <c r="B7" s="19" t="s">
        <v>88</v>
      </c>
      <c r="C7" s="12" t="s">
        <v>88</v>
      </c>
      <c r="D7" s="18">
        <f>SUM(E7:H7)</f>
        <v>0</v>
      </c>
      <c r="E7" s="20">
        <f>SUMIFS(E$32:E$412,$J$32:$J$412,$J7)</f>
        <v>0</v>
      </c>
      <c r="F7" s="20">
        <f>SUMIFS(F$32:F$412,$J$32:$J$412,$J7)</f>
        <v>0</v>
      </c>
      <c r="G7" s="20">
        <f>SUMIFS(G$32:G$412,$J$32:$J$412,$J7)</f>
        <v>0</v>
      </c>
      <c r="H7" s="20">
        <f>SUMIFS(H$32:H$412,$J$32:$J$412,$J7)</f>
        <v>0</v>
      </c>
      <c r="I7" s="13"/>
      <c r="J7" s="17">
        <v>201501</v>
      </c>
      <c r="K7" s="13"/>
      <c r="L7" s="50">
        <f>SUM(M7:P7)</f>
        <v>0</v>
      </c>
      <c r="M7" s="51">
        <f>SUMIFS(M$32:M$412,$J$32:$J$412,$J7)</f>
        <v>0</v>
      </c>
      <c r="N7" s="51">
        <f>SUMIFS(N$32:N$412,$J$32:$J$412,$J7)</f>
        <v>0</v>
      </c>
      <c r="O7" s="51">
        <f>SUMIFS(O$32:O$412,$J$32:$J$412,$J7)</f>
        <v>0</v>
      </c>
      <c r="P7" s="51">
        <f>SUMIFS(P$32:P$412,$J$32:$J$412,$J7)</f>
        <v>0</v>
      </c>
      <c r="Q7" s="13"/>
      <c r="R7" s="46" t="str">
        <f t="shared" si="3"/>
        <v/>
      </c>
      <c r="S7" s="46" t="str">
        <f t="shared" si="2"/>
        <v/>
      </c>
      <c r="T7" s="46" t="str">
        <f t="shared" si="2"/>
        <v/>
      </c>
      <c r="U7" s="46" t="str">
        <f t="shared" si="2"/>
        <v/>
      </c>
      <c r="V7" s="46" t="str">
        <f t="shared" si="2"/>
        <v/>
      </c>
    </row>
    <row r="8" spans="1:22" x14ac:dyDescent="0.2">
      <c r="A8" s="13" t="s">
        <v>88</v>
      </c>
      <c r="B8" s="19" t="s">
        <v>88</v>
      </c>
      <c r="C8" s="12" t="s">
        <v>88</v>
      </c>
      <c r="D8" s="18">
        <f>SUM(E8:H8)</f>
        <v>0</v>
      </c>
      <c r="E8" s="20">
        <f>SUMIFS(E$32:E$412,$J$32:$J$412,$J8)</f>
        <v>0</v>
      </c>
      <c r="F8" s="20">
        <f>SUMIFS(F$32:F$412,$J$32:$J$412,$J8)</f>
        <v>0</v>
      </c>
      <c r="G8" s="20">
        <f>SUMIFS(G$32:G$412,$J$32:$J$412,$J8)</f>
        <v>0</v>
      </c>
      <c r="H8" s="20">
        <f>SUMIFS(H$32:H$412,$J$32:$J$412,$J8)</f>
        <v>0</v>
      </c>
      <c r="I8" s="13"/>
      <c r="J8" s="17">
        <v>201401</v>
      </c>
      <c r="K8" s="13"/>
      <c r="L8" s="50">
        <f>SUM(M8:P8)</f>
        <v>0</v>
      </c>
      <c r="M8" s="51">
        <f>SUMIFS(M$32:M$412,$J$32:$J$412,$J8)</f>
        <v>0</v>
      </c>
      <c r="N8" s="51">
        <f>SUMIFS(N$32:N$412,$J$32:$J$412,$J8)</f>
        <v>0</v>
      </c>
      <c r="O8" s="51">
        <f>SUMIFS(O$32:O$412,$J$32:$J$412,$J8)</f>
        <v>0</v>
      </c>
      <c r="P8" s="51">
        <f>SUMIFS(P$32:P$412,$J$32:$J$412,$J8)</f>
        <v>0</v>
      </c>
      <c r="Q8" s="13"/>
      <c r="R8" s="46" t="str">
        <f t="shared" si="3"/>
        <v/>
      </c>
      <c r="S8" s="46" t="str">
        <f t="shared" si="2"/>
        <v/>
      </c>
      <c r="T8" s="46" t="str">
        <f t="shared" si="2"/>
        <v/>
      </c>
      <c r="U8" s="46" t="str">
        <f t="shared" si="2"/>
        <v/>
      </c>
      <c r="V8" s="46" t="str">
        <f t="shared" si="2"/>
        <v/>
      </c>
    </row>
    <row r="9" spans="1:22" x14ac:dyDescent="0.2">
      <c r="A9" s="13" t="s">
        <v>88</v>
      </c>
      <c r="B9" s="19" t="s">
        <v>88</v>
      </c>
      <c r="C9" s="12" t="s">
        <v>88</v>
      </c>
      <c r="D9" s="18">
        <f t="shared" ref="D9:D19" si="4">SUM(E9:H9)</f>
        <v>177</v>
      </c>
      <c r="E9" s="20">
        <f>SUMIFS(E$32:E$412,$J$32:$J$412,$J9)</f>
        <v>0</v>
      </c>
      <c r="F9" s="20">
        <f>SUMIFS(F$32:F$412,$J$32:$J$412,$J9)</f>
        <v>0</v>
      </c>
      <c r="G9" s="20">
        <f>SUMIFS(G$32:G$412,$J$32:$J$412,$J9)</f>
        <v>177</v>
      </c>
      <c r="H9" s="20">
        <f>SUMIFS(H$32:H$412,$J$32:$J$412,$J9)</f>
        <v>0</v>
      </c>
      <c r="I9" s="13"/>
      <c r="J9" s="17">
        <v>201301</v>
      </c>
      <c r="K9" s="13"/>
      <c r="L9" s="50">
        <f t="shared" ref="L9:L19" si="5">SUM(M9:P9)</f>
        <v>6</v>
      </c>
      <c r="M9" s="51">
        <f>SUMIFS(M$32:M$412,$J$32:$J$412,$J9)</f>
        <v>0</v>
      </c>
      <c r="N9" s="51">
        <f>SUMIFS(N$32:N$412,$J$32:$J$412,$J9)</f>
        <v>0</v>
      </c>
      <c r="O9" s="51">
        <f>SUMIFS(O$32:O$412,$J$32:$J$412,$J9)</f>
        <v>6</v>
      </c>
      <c r="P9" s="51">
        <f>SUMIFS(P$32:P$412,$J$32:$J$412,$J9)</f>
        <v>0</v>
      </c>
      <c r="Q9" s="13"/>
      <c r="R9" s="46">
        <f t="shared" si="3"/>
        <v>28.5</v>
      </c>
      <c r="S9" s="46" t="str">
        <f t="shared" si="2"/>
        <v/>
      </c>
      <c r="T9" s="46" t="str">
        <f t="shared" si="2"/>
        <v/>
      </c>
      <c r="U9" s="46">
        <f t="shared" si="2"/>
        <v>28.5</v>
      </c>
      <c r="V9" s="46" t="str">
        <f t="shared" si="2"/>
        <v/>
      </c>
    </row>
    <row r="10" spans="1:22" x14ac:dyDescent="0.2">
      <c r="A10" s="13" t="s">
        <v>88</v>
      </c>
      <c r="B10" s="19" t="s">
        <v>88</v>
      </c>
      <c r="C10" s="12" t="s">
        <v>88</v>
      </c>
      <c r="D10" s="18">
        <f t="shared" si="4"/>
        <v>0</v>
      </c>
      <c r="E10" s="20">
        <f>SUMIFS(E$32:E$412,$J$32:$J$412,$J10)</f>
        <v>0</v>
      </c>
      <c r="F10" s="20">
        <f>SUMIFS(F$32:F$412,$J$32:$J$412,$J10)</f>
        <v>0</v>
      </c>
      <c r="G10" s="20">
        <f>SUMIFS(G$32:G$412,$J$32:$J$412,$J10)</f>
        <v>0</v>
      </c>
      <c r="H10" s="20">
        <f>SUMIFS(H$32:H$412,$J$32:$J$412,$J10)</f>
        <v>0</v>
      </c>
      <c r="I10" s="13"/>
      <c r="J10" s="17">
        <v>201201</v>
      </c>
      <c r="K10" s="13"/>
      <c r="L10" s="50">
        <f t="shared" si="5"/>
        <v>0</v>
      </c>
      <c r="M10" s="51">
        <f>SUMIFS(M$32:M$412,$J$32:$J$412,$J10)</f>
        <v>0</v>
      </c>
      <c r="N10" s="51">
        <f>SUMIFS(N$32:N$412,$J$32:$J$412,$J10)</f>
        <v>0</v>
      </c>
      <c r="O10" s="51">
        <f>SUMIFS(O$32:O$412,$J$32:$J$412,$J10)</f>
        <v>0</v>
      </c>
      <c r="P10" s="51">
        <f>SUMIFS(P$32:P$412,$J$32:$J$412,$J10)</f>
        <v>0</v>
      </c>
      <c r="Q10" s="13"/>
      <c r="R10" s="46" t="str">
        <f t="shared" si="3"/>
        <v/>
      </c>
      <c r="S10" s="46" t="str">
        <f t="shared" si="2"/>
        <v/>
      </c>
      <c r="T10" s="46" t="str">
        <f t="shared" si="2"/>
        <v/>
      </c>
      <c r="U10" s="46" t="str">
        <f t="shared" si="2"/>
        <v/>
      </c>
      <c r="V10" s="46" t="str">
        <f t="shared" si="2"/>
        <v/>
      </c>
    </row>
    <row r="11" spans="1:22" x14ac:dyDescent="0.2">
      <c r="A11" s="13" t="s">
        <v>88</v>
      </c>
      <c r="B11" s="19" t="s">
        <v>88</v>
      </c>
      <c r="C11" s="12" t="s">
        <v>88</v>
      </c>
      <c r="D11" s="18">
        <f t="shared" si="4"/>
        <v>0</v>
      </c>
      <c r="E11" s="20">
        <f>SUMIFS(E$32:E$412,$J$32:$J$412,$J11)</f>
        <v>0</v>
      </c>
      <c r="F11" s="20">
        <f>SUMIFS(F$32:F$412,$J$32:$J$412,$J11)</f>
        <v>0</v>
      </c>
      <c r="G11" s="20">
        <f>SUMIFS(G$32:G$412,$J$32:$J$412,$J11)</f>
        <v>0</v>
      </c>
      <c r="H11" s="20">
        <f>SUMIFS(H$32:H$412,$J$32:$J$412,$J11)</f>
        <v>0</v>
      </c>
      <c r="I11" s="13"/>
      <c r="J11" s="17">
        <v>201101</v>
      </c>
      <c r="K11" s="13"/>
      <c r="L11" s="50">
        <f t="shared" si="5"/>
        <v>0</v>
      </c>
      <c r="M11" s="51">
        <f>SUMIFS(M$32:M$412,$J$32:$J$412,$J11)</f>
        <v>0</v>
      </c>
      <c r="N11" s="51">
        <f>SUMIFS(N$32:N$412,$J$32:$J$412,$J11)</f>
        <v>0</v>
      </c>
      <c r="O11" s="51">
        <f>SUMIFS(O$32:O$412,$J$32:$J$412,$J11)</f>
        <v>0</v>
      </c>
      <c r="P11" s="51">
        <f>SUMIFS(P$32:P$412,$J$32:$J$412,$J11)</f>
        <v>0</v>
      </c>
      <c r="Q11" s="13"/>
      <c r="R11" s="46" t="str">
        <f t="shared" si="3"/>
        <v/>
      </c>
      <c r="S11" s="46" t="str">
        <f t="shared" si="2"/>
        <v/>
      </c>
      <c r="T11" s="46" t="str">
        <f t="shared" si="2"/>
        <v/>
      </c>
      <c r="U11" s="46" t="str">
        <f t="shared" si="2"/>
        <v/>
      </c>
      <c r="V11" s="46" t="str">
        <f t="shared" si="2"/>
        <v/>
      </c>
    </row>
    <row r="12" spans="1:22" x14ac:dyDescent="0.2">
      <c r="A12" s="13" t="s">
        <v>88</v>
      </c>
      <c r="B12" s="19" t="s">
        <v>88</v>
      </c>
      <c r="C12" s="12" t="s">
        <v>88</v>
      </c>
      <c r="D12" s="18">
        <f t="shared" si="4"/>
        <v>0</v>
      </c>
      <c r="E12" s="20">
        <f>SUMIFS(E$32:E$412,$J$32:$J$412,$J12)</f>
        <v>0</v>
      </c>
      <c r="F12" s="20">
        <f>SUMIFS(F$32:F$412,$J$32:$J$412,$J12)</f>
        <v>0</v>
      </c>
      <c r="G12" s="20">
        <f>SUMIFS(G$32:G$412,$J$32:$J$412,$J12)</f>
        <v>0</v>
      </c>
      <c r="H12" s="20">
        <f>SUMIFS(H$32:H$412,$J$32:$J$412,$J12)</f>
        <v>0</v>
      </c>
      <c r="I12" s="13"/>
      <c r="J12" s="17">
        <v>201010</v>
      </c>
      <c r="K12" s="13"/>
      <c r="L12" s="50">
        <f t="shared" si="5"/>
        <v>0</v>
      </c>
      <c r="M12" s="51">
        <f>SUMIFS(M$32:M$412,$J$32:$J$412,$J12)</f>
        <v>0</v>
      </c>
      <c r="N12" s="51">
        <f>SUMIFS(N$32:N$412,$J$32:$J$412,$J12)</f>
        <v>0</v>
      </c>
      <c r="O12" s="51">
        <f>SUMIFS(O$32:O$412,$J$32:$J$412,$J12)</f>
        <v>0</v>
      </c>
      <c r="P12" s="51">
        <f>SUMIFS(P$32:P$412,$J$32:$J$412,$J12)</f>
        <v>0</v>
      </c>
      <c r="Q12" s="13"/>
      <c r="R12" s="46" t="str">
        <f t="shared" si="3"/>
        <v/>
      </c>
      <c r="S12" s="46" t="str">
        <f t="shared" si="2"/>
        <v/>
      </c>
      <c r="T12" s="46" t="str">
        <f t="shared" si="2"/>
        <v/>
      </c>
      <c r="U12" s="46" t="str">
        <f t="shared" si="2"/>
        <v/>
      </c>
      <c r="V12" s="46" t="str">
        <f t="shared" si="2"/>
        <v/>
      </c>
    </row>
    <row r="13" spans="1:22" x14ac:dyDescent="0.2">
      <c r="A13" s="13" t="s">
        <v>88</v>
      </c>
      <c r="B13" s="19" t="s">
        <v>88</v>
      </c>
      <c r="C13" s="12" t="s">
        <v>88</v>
      </c>
      <c r="D13" s="18">
        <f t="shared" si="4"/>
        <v>0</v>
      </c>
      <c r="E13" s="20">
        <f>SUMIFS(E$32:E$412,$J$32:$J$412,$J13)</f>
        <v>0</v>
      </c>
      <c r="F13" s="20">
        <f>SUMIFS(F$32:F$412,$J$32:$J$412,$J13)</f>
        <v>0</v>
      </c>
      <c r="G13" s="20">
        <f>SUMIFS(G$32:G$412,$J$32:$J$412,$J13)</f>
        <v>0</v>
      </c>
      <c r="H13" s="20">
        <f>SUMIFS(H$32:H$412,$J$32:$J$412,$J13)</f>
        <v>0</v>
      </c>
      <c r="I13" s="13"/>
      <c r="J13" s="17">
        <v>201005</v>
      </c>
      <c r="K13" s="13"/>
      <c r="L13" s="50">
        <f t="shared" si="5"/>
        <v>0</v>
      </c>
      <c r="M13" s="51">
        <f>SUMIFS(M$32:M$412,$J$32:$J$412,$J13)</f>
        <v>0</v>
      </c>
      <c r="N13" s="51">
        <f>SUMIFS(N$32:N$412,$J$32:$J$412,$J13)</f>
        <v>0</v>
      </c>
      <c r="O13" s="51">
        <f>SUMIFS(O$32:O$412,$J$32:$J$412,$J13)</f>
        <v>0</v>
      </c>
      <c r="P13" s="51">
        <f>SUMIFS(P$32:P$412,$J$32:$J$412,$J13)</f>
        <v>0</v>
      </c>
      <c r="Q13" s="13"/>
      <c r="R13" s="46" t="str">
        <f t="shared" si="3"/>
        <v/>
      </c>
      <c r="S13" s="46" t="str">
        <f t="shared" si="2"/>
        <v/>
      </c>
      <c r="T13" s="46" t="str">
        <f t="shared" si="2"/>
        <v/>
      </c>
      <c r="U13" s="46" t="str">
        <f t="shared" si="2"/>
        <v/>
      </c>
      <c r="V13" s="46" t="str">
        <f t="shared" si="2"/>
        <v/>
      </c>
    </row>
    <row r="14" spans="1:22" x14ac:dyDescent="0.2">
      <c r="A14" s="13" t="s">
        <v>88</v>
      </c>
      <c r="B14" s="19" t="s">
        <v>88</v>
      </c>
      <c r="C14" s="12" t="s">
        <v>88</v>
      </c>
      <c r="D14" s="18">
        <f t="shared" si="4"/>
        <v>0</v>
      </c>
      <c r="E14" s="20">
        <f>SUMIFS(E$32:E$412,$J$32:$J$412,$J14)</f>
        <v>0</v>
      </c>
      <c r="F14" s="20">
        <f>SUMIFS(F$32:F$412,$J$32:$J$412,$J14)</f>
        <v>0</v>
      </c>
      <c r="G14" s="20">
        <f>SUMIFS(G$32:G$412,$J$32:$J$412,$J14)</f>
        <v>0</v>
      </c>
      <c r="H14" s="20">
        <f>SUMIFS(H$32:H$412,$J$32:$J$412,$J14)</f>
        <v>0</v>
      </c>
      <c r="I14" s="13"/>
      <c r="J14" s="17">
        <v>201001</v>
      </c>
      <c r="K14" s="13"/>
      <c r="L14" s="50">
        <f t="shared" si="5"/>
        <v>0</v>
      </c>
      <c r="M14" s="51">
        <f>SUMIFS(M$32:M$412,$J$32:$J$412,$J14)</f>
        <v>0</v>
      </c>
      <c r="N14" s="51">
        <f>SUMIFS(N$32:N$412,$J$32:$J$412,$J14)</f>
        <v>0</v>
      </c>
      <c r="O14" s="51">
        <f>SUMIFS(O$32:O$412,$J$32:$J$412,$J14)</f>
        <v>0</v>
      </c>
      <c r="P14" s="51">
        <f>SUMIFS(P$32:P$412,$J$32:$J$412,$J14)</f>
        <v>0</v>
      </c>
      <c r="Q14" s="13"/>
      <c r="R14" s="46" t="str">
        <f t="shared" si="3"/>
        <v/>
      </c>
      <c r="S14" s="46" t="str">
        <f t="shared" si="2"/>
        <v/>
      </c>
      <c r="T14" s="46" t="str">
        <f t="shared" si="2"/>
        <v/>
      </c>
      <c r="U14" s="46" t="str">
        <f t="shared" si="2"/>
        <v/>
      </c>
      <c r="V14" s="46" t="str">
        <f t="shared" si="2"/>
        <v/>
      </c>
    </row>
    <row r="15" spans="1:22" x14ac:dyDescent="0.2">
      <c r="A15" s="13" t="s">
        <v>88</v>
      </c>
      <c r="B15" s="19" t="s">
        <v>88</v>
      </c>
      <c r="C15" s="12" t="s">
        <v>88</v>
      </c>
      <c r="D15" s="18">
        <f t="shared" si="4"/>
        <v>1862</v>
      </c>
      <c r="E15" s="20">
        <f>SUMIFS(E$32:E$412,$J$32:$J$412,$J15)</f>
        <v>47</v>
      </c>
      <c r="F15" s="20">
        <f>SUMIFS(F$32:F$412,$J$32:$J$412,$J15)</f>
        <v>0</v>
      </c>
      <c r="G15" s="20">
        <f>SUMIFS(G$32:G$412,$J$32:$J$412,$J15)</f>
        <v>1815</v>
      </c>
      <c r="H15" s="20">
        <f>SUMIFS(H$32:H$412,$J$32:$J$412,$J15)</f>
        <v>0</v>
      </c>
      <c r="I15" s="13"/>
      <c r="J15" s="17">
        <v>200901</v>
      </c>
      <c r="K15" s="13"/>
      <c r="L15" s="50">
        <f t="shared" si="5"/>
        <v>2126</v>
      </c>
      <c r="M15" s="51">
        <f>SUMIFS(M$32:M$412,$J$32:$J$412,$J15)</f>
        <v>122</v>
      </c>
      <c r="N15" s="51">
        <f>SUMIFS(N$32:N$412,$J$32:$J$412,$J15)</f>
        <v>0</v>
      </c>
      <c r="O15" s="51">
        <f>SUMIFS(O$32:O$412,$J$32:$J$412,$J15)</f>
        <v>2004</v>
      </c>
      <c r="P15" s="51">
        <f>SUMIFS(P$32:P$412,$J$32:$J$412,$J15)</f>
        <v>0</v>
      </c>
      <c r="Q15" s="13"/>
      <c r="R15" s="46">
        <f t="shared" si="3"/>
        <v>-0.12</v>
      </c>
      <c r="S15" s="46">
        <f t="shared" si="2"/>
        <v>-0.61</v>
      </c>
      <c r="T15" s="46" t="str">
        <f t="shared" si="2"/>
        <v/>
      </c>
      <c r="U15" s="46">
        <f t="shared" si="2"/>
        <v>-0.09</v>
      </c>
      <c r="V15" s="46" t="str">
        <f t="shared" si="2"/>
        <v/>
      </c>
    </row>
    <row r="16" spans="1:22" x14ac:dyDescent="0.2">
      <c r="A16" s="13" t="s">
        <v>88</v>
      </c>
      <c r="B16" s="19" t="s">
        <v>88</v>
      </c>
      <c r="C16" s="12" t="s">
        <v>88</v>
      </c>
      <c r="D16" s="18">
        <f t="shared" si="4"/>
        <v>0</v>
      </c>
      <c r="E16" s="20">
        <f>SUMIFS(E$32:E$412,$J$32:$J$412,$J16)</f>
        <v>0</v>
      </c>
      <c r="F16" s="20">
        <f>SUMIFS(F$32:F$412,$J$32:$J$412,$J16)</f>
        <v>0</v>
      </c>
      <c r="G16" s="20">
        <f>SUMIFS(G$32:G$412,$J$32:$J$412,$J16)</f>
        <v>0</v>
      </c>
      <c r="H16" s="20">
        <f>SUMIFS(H$32:H$412,$J$32:$J$412,$J16)</f>
        <v>0</v>
      </c>
      <c r="I16" s="13"/>
      <c r="J16" s="17">
        <v>200801</v>
      </c>
      <c r="K16" s="13"/>
      <c r="L16" s="50">
        <f t="shared" si="5"/>
        <v>0</v>
      </c>
      <c r="M16" s="51">
        <f>SUMIFS(M$32:M$412,$J$32:$J$412,$J16)</f>
        <v>0</v>
      </c>
      <c r="N16" s="51">
        <f>SUMIFS(N$32:N$412,$J$32:$J$412,$J16)</f>
        <v>0</v>
      </c>
      <c r="O16" s="51">
        <f>SUMIFS(O$32:O$412,$J$32:$J$412,$J16)</f>
        <v>0</v>
      </c>
      <c r="P16" s="51">
        <f>SUMIFS(P$32:P$412,$J$32:$J$412,$J16)</f>
        <v>0</v>
      </c>
      <c r="Q16" s="13"/>
      <c r="R16" s="46" t="str">
        <f t="shared" si="3"/>
        <v/>
      </c>
      <c r="S16" s="46" t="str">
        <f t="shared" si="2"/>
        <v/>
      </c>
      <c r="T16" s="46" t="str">
        <f t="shared" si="2"/>
        <v/>
      </c>
      <c r="U16" s="46" t="str">
        <f t="shared" si="2"/>
        <v/>
      </c>
      <c r="V16" s="46" t="str">
        <f t="shared" si="2"/>
        <v/>
      </c>
    </row>
    <row r="17" spans="1:22" x14ac:dyDescent="0.2">
      <c r="A17" s="13" t="s">
        <v>88</v>
      </c>
      <c r="B17" s="19" t="s">
        <v>88</v>
      </c>
      <c r="C17" s="12" t="s">
        <v>88</v>
      </c>
      <c r="D17" s="18">
        <f t="shared" si="4"/>
        <v>0</v>
      </c>
      <c r="E17" s="20">
        <f>SUMIFS(E$32:E$412,$J$32:$J$412,$J17)</f>
        <v>0</v>
      </c>
      <c r="F17" s="20">
        <f>SUMIFS(F$32:F$412,$J$32:$J$412,$J17)</f>
        <v>0</v>
      </c>
      <c r="G17" s="20">
        <f>SUMIFS(G$32:G$412,$J$32:$J$412,$J17)</f>
        <v>0</v>
      </c>
      <c r="H17" s="20">
        <f>SUMIFS(H$32:H$412,$J$32:$J$412,$J17)</f>
        <v>0</v>
      </c>
      <c r="I17" s="13"/>
      <c r="J17" s="17">
        <v>200701</v>
      </c>
      <c r="K17" s="13"/>
      <c r="L17" s="50">
        <f t="shared" si="5"/>
        <v>0</v>
      </c>
      <c r="M17" s="51">
        <f>SUMIFS(M$32:M$412,$J$32:$J$412,$J17)</f>
        <v>0</v>
      </c>
      <c r="N17" s="51">
        <f>SUMIFS(N$32:N$412,$J$32:$J$412,$J17)</f>
        <v>0</v>
      </c>
      <c r="O17" s="51">
        <f>SUMIFS(O$32:O$412,$J$32:$J$412,$J17)</f>
        <v>0</v>
      </c>
      <c r="P17" s="51">
        <f>SUMIFS(P$32:P$412,$J$32:$J$412,$J17)</f>
        <v>0</v>
      </c>
      <c r="Q17" s="13"/>
      <c r="R17" s="46" t="str">
        <f t="shared" si="3"/>
        <v/>
      </c>
      <c r="S17" s="46" t="str">
        <f t="shared" si="2"/>
        <v/>
      </c>
      <c r="T17" s="46" t="str">
        <f t="shared" si="2"/>
        <v/>
      </c>
      <c r="U17" s="46" t="str">
        <f t="shared" si="2"/>
        <v/>
      </c>
      <c r="V17" s="46" t="str">
        <f t="shared" si="2"/>
        <v/>
      </c>
    </row>
    <row r="18" spans="1:22" x14ac:dyDescent="0.2">
      <c r="A18" s="13" t="s">
        <v>88</v>
      </c>
      <c r="B18" s="19" t="s">
        <v>88</v>
      </c>
      <c r="C18" s="12" t="s">
        <v>88</v>
      </c>
      <c r="D18" s="18">
        <f t="shared" si="4"/>
        <v>0</v>
      </c>
      <c r="E18" s="20">
        <f>SUMIFS(E$32:E$412,$J$32:$J$412,$J18)</f>
        <v>0</v>
      </c>
      <c r="F18" s="20">
        <f>SUMIFS(F$32:F$412,$J$32:$J$412,$J18)</f>
        <v>0</v>
      </c>
      <c r="G18" s="20">
        <f>SUMIFS(G$32:G$412,$J$32:$J$412,$J18)</f>
        <v>0</v>
      </c>
      <c r="H18" s="20">
        <f>SUMIFS(H$32:H$412,$J$32:$J$412,$J18)</f>
        <v>0</v>
      </c>
      <c r="I18" s="13"/>
      <c r="J18" s="17">
        <v>200601</v>
      </c>
      <c r="K18" s="13"/>
      <c r="L18" s="50">
        <f t="shared" si="5"/>
        <v>0</v>
      </c>
      <c r="M18" s="51">
        <f>SUMIFS(M$32:M$412,$J$32:$J$412,$J18)</f>
        <v>0</v>
      </c>
      <c r="N18" s="51">
        <f>SUMIFS(N$32:N$412,$J$32:$J$412,$J18)</f>
        <v>0</v>
      </c>
      <c r="O18" s="51">
        <f>SUMIFS(O$32:O$412,$J$32:$J$412,$J18)</f>
        <v>0</v>
      </c>
      <c r="P18" s="51">
        <f>SUMIFS(P$32:P$412,$J$32:$J$412,$J18)</f>
        <v>0</v>
      </c>
      <c r="Q18" s="13"/>
      <c r="R18" s="46" t="str">
        <f t="shared" si="3"/>
        <v/>
      </c>
      <c r="S18" s="46" t="str">
        <f t="shared" si="2"/>
        <v/>
      </c>
      <c r="T18" s="46" t="str">
        <f t="shared" si="2"/>
        <v/>
      </c>
      <c r="U18" s="46" t="str">
        <f t="shared" si="2"/>
        <v/>
      </c>
      <c r="V18" s="46" t="str">
        <f t="shared" si="2"/>
        <v/>
      </c>
    </row>
    <row r="19" spans="1:22" x14ac:dyDescent="0.2">
      <c r="A19" s="13" t="s">
        <v>88</v>
      </c>
      <c r="B19" s="19" t="s">
        <v>88</v>
      </c>
      <c r="C19" s="12" t="s">
        <v>88</v>
      </c>
      <c r="D19" s="18">
        <f t="shared" si="4"/>
        <v>1211</v>
      </c>
      <c r="E19" s="20">
        <f>SUMIFS(E$32:E$412,$J$32:$J$412,$J19)</f>
        <v>2</v>
      </c>
      <c r="F19" s="20">
        <f>SUMIFS(F$32:F$412,$J$32:$J$412,$J19)</f>
        <v>0</v>
      </c>
      <c r="G19" s="20">
        <f>SUMIFS(G$32:G$412,$J$32:$J$412,$J19)</f>
        <v>1209</v>
      </c>
      <c r="H19" s="20">
        <f>SUMIFS(H$32:H$412,$J$32:$J$412,$J19)</f>
        <v>0</v>
      </c>
      <c r="I19" s="13"/>
      <c r="J19" s="17" t="s">
        <v>131</v>
      </c>
      <c r="K19" s="13"/>
      <c r="L19" s="50">
        <f t="shared" si="5"/>
        <v>1229</v>
      </c>
      <c r="M19" s="51">
        <f>SUMIFS(M$32:M$412,$J$32:$J$412,$J19)</f>
        <v>0</v>
      </c>
      <c r="N19" s="51">
        <f>SUMIFS(N$32:N$412,$J$32:$J$412,$J19)</f>
        <v>0</v>
      </c>
      <c r="O19" s="51">
        <f>SUMIFS(O$32:O$412,$J$32:$J$412,$J19)</f>
        <v>1229</v>
      </c>
      <c r="P19" s="51">
        <f>SUMIFS(P$32:P$412,$J$32:$J$412,$J19)</f>
        <v>0</v>
      </c>
      <c r="Q19" s="13"/>
      <c r="R19" s="46">
        <f t="shared" si="3"/>
        <v>-0.01</v>
      </c>
      <c r="S19" s="46" t="str">
        <f t="shared" si="2"/>
        <v/>
      </c>
      <c r="T19" s="46" t="str">
        <f t="shared" si="2"/>
        <v/>
      </c>
      <c r="U19" s="46">
        <f t="shared" si="2"/>
        <v>-0.02</v>
      </c>
      <c r="V19" s="46" t="str">
        <f t="shared" si="2"/>
        <v/>
      </c>
    </row>
    <row r="20" spans="1:22" x14ac:dyDescent="0.2">
      <c r="A20" s="21"/>
      <c r="B20" s="21" t="s">
        <v>92</v>
      </c>
      <c r="C20" s="22"/>
      <c r="D20" s="23">
        <f>SUM(E20:H20)</f>
        <v>3292</v>
      </c>
      <c r="E20" s="23">
        <f>SUM(E5:E19)</f>
        <v>49</v>
      </c>
      <c r="F20" s="23">
        <f t="shared" ref="F20:H20" si="6">SUM(F5:F19)</f>
        <v>0</v>
      </c>
      <c r="G20" s="23">
        <f t="shared" si="6"/>
        <v>3243</v>
      </c>
      <c r="H20" s="23">
        <f t="shared" si="6"/>
        <v>0</v>
      </c>
      <c r="I20" s="21"/>
      <c r="J20" s="22"/>
      <c r="K20" s="21"/>
      <c r="L20" s="43">
        <f>SUM(M20:P20)</f>
        <v>3386</v>
      </c>
      <c r="M20" s="43">
        <f>SUM(M5:M19)</f>
        <v>122</v>
      </c>
      <c r="N20" s="43">
        <f t="shared" ref="N20:P20" si="7">SUM(N5:N19)</f>
        <v>0</v>
      </c>
      <c r="O20" s="43">
        <f t="shared" si="7"/>
        <v>3264</v>
      </c>
      <c r="P20" s="43">
        <f t="shared" si="7"/>
        <v>0</v>
      </c>
      <c r="Q20" s="21"/>
      <c r="R20" s="21"/>
      <c r="S20" s="21"/>
      <c r="T20" s="21"/>
      <c r="U20" s="21"/>
      <c r="V20" s="21"/>
    </row>
    <row r="21" spans="1:22" x14ac:dyDescent="0.2">
      <c r="A21" s="35" t="s">
        <v>100</v>
      </c>
      <c r="B21" s="14" t="s">
        <v>88</v>
      </c>
      <c r="C21" s="8" t="s">
        <v>88</v>
      </c>
      <c r="D21" s="36">
        <f t="shared" si="0"/>
        <v>1273</v>
      </c>
      <c r="E21" s="9">
        <f>SUMIFS('2013Figures'!$J:$J,'2013Figures'!$B:$B,"BrokerToCy",'2013Figures'!$G:$G,"E1",'2013Figures'!$K:$K,1,'2013Figures'!$E:$E,$B$1)</f>
        <v>0</v>
      </c>
      <c r="F21" s="9">
        <f>SUMIFS('2013Figures'!$J:$J,'2013Figures'!$B:$B,"BrokerToCy",'2013Figures'!$G:$G,"P1",'2013Figures'!$K:$K,1,'2013Figures'!$E:$E,$B$1)</f>
        <v>0</v>
      </c>
      <c r="G21" s="9">
        <f>SUMIFS('2013Figures'!$J:$J,'2013Figures'!$B:$B,"CyToBroker",'2013Figures'!$G:$G,"E1",'2013Figures'!$K:$K,1,'2013Figures'!$E:$E,$B$1)</f>
        <v>1273</v>
      </c>
      <c r="H21" s="9">
        <f>SUMIFS('2013Figures'!$J:$J,'2013Figures'!$B:$B,"CyToBroker",'2013Figures'!$G:$G,"P1",'2013Figures'!$K:$K,1,'2013Figures'!$E:$E,$B$1)</f>
        <v>0</v>
      </c>
      <c r="I21" s="11"/>
      <c r="K21" s="11"/>
      <c r="L21" s="41">
        <f t="shared" ref="L21:L30" si="8">SUM(M21:P21)</f>
        <v>1263</v>
      </c>
      <c r="M21" s="52">
        <f>SUMIFS('2012Figures'!$J:$J,'2012Figures'!$B:$B,"BrokerToCy",'2012Figures'!$G:$G,"E1",'2012Figures'!$K:$K,1,'2012Figures'!$E:$E,$B$1)</f>
        <v>0</v>
      </c>
      <c r="N21" s="52">
        <f>SUMIFS('2012Figures'!$J:$J,'2012Figures'!$B:$B,"BrokerToCy",'2012Figures'!$G:$G,"P1",'2012Figures'!$K:$K,1,'2012Figures'!$E:$E,$B$1)</f>
        <v>0</v>
      </c>
      <c r="O21" s="52">
        <f>SUMIFS('2012Figures'!$J:$J,'2012Figures'!$B:$B,"CyToBroker",'2012Figures'!$G:$G,"E1",'2012Figures'!$K:$K,1,'2012Figures'!$E:$E,$B$1)</f>
        <v>1263</v>
      </c>
      <c r="P21" s="52">
        <f>SUMIFS('2012Figures'!$J:$J,'2012Figures'!$B:$B,"CyToBroker",'2012Figures'!$G:$G,"P1",'2012Figures'!$K:$K,1,'2012Figures'!$E:$E,$B$1)</f>
        <v>0</v>
      </c>
      <c r="Q21" s="11"/>
      <c r="R21" s="46">
        <f t="shared" ref="R21:V45" si="9">IF(L21=0,"",ROUND(D21/L21-1,2))</f>
        <v>0.01</v>
      </c>
      <c r="S21" s="46" t="str">
        <f t="shared" si="9"/>
        <v/>
      </c>
      <c r="T21" s="46" t="str">
        <f t="shared" si="9"/>
        <v/>
      </c>
      <c r="U21" s="46">
        <f t="shared" si="9"/>
        <v>0.01</v>
      </c>
      <c r="V21" s="46" t="str">
        <f t="shared" si="9"/>
        <v/>
      </c>
    </row>
    <row r="22" spans="1:22" x14ac:dyDescent="0.2">
      <c r="A22" s="35" t="s">
        <v>101</v>
      </c>
      <c r="B22" s="14" t="s">
        <v>88</v>
      </c>
      <c r="C22" s="8" t="s">
        <v>88</v>
      </c>
      <c r="D22" s="36">
        <f t="shared" si="0"/>
        <v>2017</v>
      </c>
      <c r="E22" s="9">
        <f>SUMIFS('2013Figures'!$J:$J,'2013Figures'!$B:$B,"BrokerToCy",'2013Figures'!$G:$G,"E1",'2013Figures'!$K:$K,2,'2013Figures'!$E:$E,$B$1)</f>
        <v>47</v>
      </c>
      <c r="F22" s="9">
        <f>SUMIFS('2013Figures'!$J:$J,'2013Figures'!$B:$B,"BrokerToCy",'2013Figures'!$G:$G,"P1",'2013Figures'!$K:$K,2,'2013Figures'!$E:$E,$B$1)</f>
        <v>0</v>
      </c>
      <c r="G22" s="9">
        <f>SUMIFS('2013Figures'!$J:$J,'2013Figures'!$B:$B,"CyToBroker",'2013Figures'!$G:$G,"E1",'2013Figures'!$K:$K,2,'2013Figures'!$E:$E,$B$1)</f>
        <v>1970</v>
      </c>
      <c r="H22" s="9">
        <f>SUMIFS('2013Figures'!$J:$J,'2013Figures'!$B:$B,"CyToBroker",'2013Figures'!$G:$G,"P1",'2013Figures'!$K:$K,2,'2013Figures'!$E:$E,$B$1)</f>
        <v>0</v>
      </c>
      <c r="I22" s="11"/>
      <c r="K22" s="11"/>
      <c r="L22" s="41">
        <f t="shared" si="8"/>
        <v>2123</v>
      </c>
      <c r="M22" s="52">
        <f>SUMIFS('2012Figures'!$J:$J,'2012Figures'!$B:$B,"BrokerToCy",'2012Figures'!$G:$G,"E1",'2012Figures'!$K:$K,2,'2012Figures'!$E:$E,$B$1)</f>
        <v>122</v>
      </c>
      <c r="N22" s="52">
        <f>SUMIFS('2012Figures'!$J:$J,'2012Figures'!$B:$B,"BrokerToCy",'2012Figures'!$G:$G,"P1",'2012Figures'!$K:$K,2,'2012Figures'!$E:$E,$B$1)</f>
        <v>0</v>
      </c>
      <c r="O22" s="52">
        <f>SUMIFS('2012Figures'!$J:$J,'2012Figures'!$B:$B,"CyToBroker",'2012Figures'!$G:$G,"E1",'2012Figures'!$K:$K,2,'2012Figures'!$E:$E,$B$1)</f>
        <v>2001</v>
      </c>
      <c r="P22" s="52">
        <f>SUMIFS('2012Figures'!$J:$J,'2012Figures'!$B:$B,"CyToBroker",'2012Figures'!$G:$G,"P1",'2012Figures'!$K:$K,2,'2012Figures'!$E:$E,$B$1)</f>
        <v>0</v>
      </c>
      <c r="Q22" s="11"/>
      <c r="R22" s="46">
        <f t="shared" si="9"/>
        <v>-0.05</v>
      </c>
      <c r="S22" s="46">
        <f t="shared" si="9"/>
        <v>-0.61</v>
      </c>
      <c r="T22" s="46" t="str">
        <f t="shared" si="9"/>
        <v/>
      </c>
      <c r="U22" s="46">
        <f t="shared" si="9"/>
        <v>-0.02</v>
      </c>
      <c r="V22" s="46" t="str">
        <f t="shared" si="9"/>
        <v/>
      </c>
    </row>
    <row r="23" spans="1:22" x14ac:dyDescent="0.2">
      <c r="A23" s="35" t="s">
        <v>102</v>
      </c>
      <c r="B23" s="14" t="s">
        <v>88</v>
      </c>
      <c r="C23" s="8" t="s">
        <v>88</v>
      </c>
      <c r="D23" s="36">
        <f t="shared" si="0"/>
        <v>2</v>
      </c>
      <c r="E23" s="9">
        <f>SUMIFS('2013Figures'!$J:$J,'2013Figures'!$B:$B,"BrokerToCy",'2013Figures'!$G:$G,"E1",'2013Figures'!$K:$K,3,'2013Figures'!$E:$E,$B$1)</f>
        <v>2</v>
      </c>
      <c r="F23" s="9">
        <f>SUMIFS('2013Figures'!$J:$J,'2013Figures'!$B:$B,"BrokerToCy",'2013Figures'!$G:$G,"P1",'2013Figures'!$K:$K,3,'2013Figures'!$E:$E,$B$1)</f>
        <v>0</v>
      </c>
      <c r="G23" s="9">
        <f>SUMIFS('2013Figures'!$J:$J,'2013Figures'!$B:$B,"CyToBroker",'2013Figures'!$G:$G,"E1",'2013Figures'!$K:$K,3,'2013Figures'!$E:$E,$B$1)</f>
        <v>0</v>
      </c>
      <c r="H23" s="9">
        <f>SUMIFS('2013Figures'!$J:$J,'2013Figures'!$B:$B,"CyToBroker",'2013Figures'!$G:$G,"P1",'2013Figures'!$K:$K,3,'2013Figures'!$E:$E,$B$1)</f>
        <v>0</v>
      </c>
      <c r="I23" s="11"/>
      <c r="K23" s="11"/>
      <c r="L23" s="41">
        <f t="shared" si="8"/>
        <v>0</v>
      </c>
      <c r="M23" s="52">
        <f>SUMIFS('2012Figures'!$J:$J,'2012Figures'!$B:$B,"BrokerToCy",'2012Figures'!$G:$G,"E1",'2012Figures'!$K:$K,3,'2012Figures'!$E:$E,$B$1)</f>
        <v>0</v>
      </c>
      <c r="N23" s="52">
        <f>SUMIFS('2012Figures'!$J:$J,'2012Figures'!$B:$B,"BrokerToCy",'2012Figures'!$G:$G,"P1",'2012Figures'!$K:$K,3,'2012Figures'!$E:$E,$B$1)</f>
        <v>0</v>
      </c>
      <c r="O23" s="52">
        <f>SUMIFS('2012Figures'!$J:$J,'2012Figures'!$B:$B,"CyToBroker",'2012Figures'!$G:$G,"E1",'2012Figures'!$K:$K,3,'2012Figures'!$E:$E,$B$1)</f>
        <v>0</v>
      </c>
      <c r="P23" s="52">
        <f>SUMIFS('2012Figures'!$J:$J,'2012Figures'!$B:$B,"CyToBroker",'2012Figures'!$G:$G,"P1",'2012Figures'!$K:$K,3,'2012Figures'!$E:$E,$B$1)</f>
        <v>0</v>
      </c>
      <c r="Q23" s="11"/>
      <c r="R23" s="46" t="str">
        <f t="shared" si="9"/>
        <v/>
      </c>
      <c r="S23" s="46" t="str">
        <f t="shared" si="9"/>
        <v/>
      </c>
      <c r="T23" s="46" t="str">
        <f t="shared" si="9"/>
        <v/>
      </c>
      <c r="U23" s="46" t="str">
        <f t="shared" si="9"/>
        <v/>
      </c>
      <c r="V23" s="46" t="str">
        <f t="shared" si="9"/>
        <v/>
      </c>
    </row>
    <row r="24" spans="1:22" x14ac:dyDescent="0.2">
      <c r="A24" s="35" t="s">
        <v>103</v>
      </c>
      <c r="B24" s="14" t="s">
        <v>88</v>
      </c>
      <c r="C24" s="8" t="s">
        <v>88</v>
      </c>
      <c r="D24" s="36">
        <f t="shared" si="0"/>
        <v>0</v>
      </c>
      <c r="E24" s="9">
        <f>SUMIFS('2013Figures'!$J:$J,'2013Figures'!$B:$B,"BrokerToCy",'2013Figures'!$G:$G,"E1",'2013Figures'!$K:$K,4,'2013Figures'!$E:$E,$B$1)</f>
        <v>0</v>
      </c>
      <c r="F24" s="9">
        <f>SUMIFS('2013Figures'!$J:$J,'2013Figures'!$B:$B,"BrokerToCy",'2013Figures'!$G:$G,"P1",'2013Figures'!$K:$K,4,'2013Figures'!$E:$E,$B$1)</f>
        <v>0</v>
      </c>
      <c r="G24" s="9">
        <f>SUMIFS('2013Figures'!$J:$J,'2013Figures'!$B:$B,"CyToBroker",'2013Figures'!$G:$G,"E1",'2013Figures'!$K:$K,4,'2013Figures'!$E:$E,$B$1)</f>
        <v>0</v>
      </c>
      <c r="H24" s="9">
        <f>SUMIFS('2013Figures'!$J:$J,'2013Figures'!$B:$B,"CyToBroker",'2013Figures'!$G:$G,"P1",'2013Figures'!$K:$K,4,'2013Figures'!$E:$E,$B$1)</f>
        <v>0</v>
      </c>
      <c r="I24" s="11"/>
      <c r="K24" s="11"/>
      <c r="L24" s="41">
        <f t="shared" si="8"/>
        <v>0</v>
      </c>
      <c r="M24" s="52">
        <f>SUMIFS('2012Figures'!$J:$J,'2012Figures'!$B:$B,"BrokerToCy",'2012Figures'!$G:$G,"E1",'2012Figures'!$K:$K,4,'2012Figures'!$E:$E,$B$1)</f>
        <v>0</v>
      </c>
      <c r="N24" s="52">
        <f>SUMIFS('2012Figures'!$J:$J,'2012Figures'!$B:$B,"BrokerToCy",'2012Figures'!$G:$G,"P1",'2012Figures'!$K:$K,4,'2012Figures'!$E:$E,$B$1)</f>
        <v>0</v>
      </c>
      <c r="O24" s="52">
        <f>SUMIFS('2012Figures'!$J:$J,'2012Figures'!$B:$B,"CyToBroker",'2012Figures'!$G:$G,"E1",'2012Figures'!$K:$K,4,'2012Figures'!$E:$E,$B$1)</f>
        <v>0</v>
      </c>
      <c r="P24" s="52">
        <f>SUMIFS('2012Figures'!$J:$J,'2012Figures'!$B:$B,"CyToBroker",'2012Figures'!$G:$G,"P1",'2012Figures'!$K:$K,4,'2012Figures'!$E:$E,$B$1)</f>
        <v>0</v>
      </c>
      <c r="Q24" s="11"/>
      <c r="R24" s="46" t="str">
        <f t="shared" si="9"/>
        <v/>
      </c>
      <c r="S24" s="46" t="str">
        <f t="shared" si="9"/>
        <v/>
      </c>
      <c r="T24" s="46" t="str">
        <f t="shared" si="9"/>
        <v/>
      </c>
      <c r="U24" s="46" t="str">
        <f t="shared" si="9"/>
        <v/>
      </c>
      <c r="V24" s="46" t="str">
        <f t="shared" si="9"/>
        <v/>
      </c>
    </row>
    <row r="25" spans="1:22" x14ac:dyDescent="0.2">
      <c r="A25" s="35" t="s">
        <v>104</v>
      </c>
      <c r="B25" s="14" t="s">
        <v>88</v>
      </c>
      <c r="C25" s="8" t="s">
        <v>88</v>
      </c>
      <c r="D25" s="36">
        <f t="shared" si="0"/>
        <v>0</v>
      </c>
      <c r="E25" s="9">
        <f>SUMIFS('2013Figures'!$J:$J,'2013Figures'!$B:$B,"BrokerToCy",'2013Figures'!$G:$G,"E1",'2013Figures'!$K:$K,5,'2013Figures'!$E:$E,$B$1)</f>
        <v>0</v>
      </c>
      <c r="F25" s="9">
        <f>SUMIFS('2013Figures'!$J:$J,'2013Figures'!$B:$B,"BrokerToCy",'2013Figures'!$G:$G,"P1",'2013Figures'!$K:$K,5,'2013Figures'!$E:$E,$B$1)</f>
        <v>0</v>
      </c>
      <c r="G25" s="9">
        <f>SUMIFS('2013Figures'!$J:$J,'2013Figures'!$B:$B,"CyToBroker",'2013Figures'!$G:$G,"E1",'2013Figures'!$K:$K,5,'2013Figures'!$E:$E,$B$1)</f>
        <v>0</v>
      </c>
      <c r="H25" s="9">
        <f>SUMIFS('2013Figures'!$J:$J,'2013Figures'!$B:$B,"CyToBroker",'2013Figures'!$G:$G,"P1",'2013Figures'!$K:$K,5,'2013Figures'!$E:$E,$B$1)</f>
        <v>0</v>
      </c>
      <c r="I25" s="11"/>
      <c r="K25" s="11"/>
      <c r="L25" s="41">
        <f t="shared" si="8"/>
        <v>0</v>
      </c>
      <c r="M25" s="52">
        <f>SUMIFS('2012Figures'!$J:$J,'2012Figures'!$B:$B,"BrokerToCy",'2012Figures'!$G:$G,"E1",'2012Figures'!$K:$K,5,'2012Figures'!$E:$E,$B$1)</f>
        <v>0</v>
      </c>
      <c r="N25" s="52">
        <f>SUMIFS('2012Figures'!$J:$J,'2012Figures'!$B:$B,"BrokerToCy",'2012Figures'!$G:$G,"P1",'2012Figures'!$K:$K,5,'2012Figures'!$E:$E,$B$1)</f>
        <v>0</v>
      </c>
      <c r="O25" s="52">
        <f>SUMIFS('2012Figures'!$J:$J,'2012Figures'!$B:$B,"CyToBroker",'2012Figures'!$G:$G,"E1",'2012Figures'!$K:$K,5,'2012Figures'!$E:$E,$B$1)</f>
        <v>0</v>
      </c>
      <c r="P25" s="52">
        <f>SUMIFS('2012Figures'!$J:$J,'2012Figures'!$B:$B,"CyToBroker",'2012Figures'!$G:$G,"P1",'2012Figures'!$K:$K,5,'2012Figures'!$E:$E,$B$1)</f>
        <v>0</v>
      </c>
      <c r="Q25" s="11"/>
      <c r="R25" s="46" t="str">
        <f t="shared" si="9"/>
        <v/>
      </c>
      <c r="S25" s="46" t="str">
        <f t="shared" si="9"/>
        <v/>
      </c>
      <c r="T25" s="46" t="str">
        <f t="shared" si="9"/>
        <v/>
      </c>
      <c r="U25" s="46" t="str">
        <f t="shared" si="9"/>
        <v/>
      </c>
      <c r="V25" s="46" t="str">
        <f t="shared" si="9"/>
        <v/>
      </c>
    </row>
    <row r="26" spans="1:22" x14ac:dyDescent="0.2">
      <c r="A26" s="35" t="s">
        <v>105</v>
      </c>
      <c r="B26" s="14" t="s">
        <v>88</v>
      </c>
      <c r="C26" s="8" t="s">
        <v>88</v>
      </c>
      <c r="D26" s="36">
        <f t="shared" si="0"/>
        <v>0</v>
      </c>
      <c r="E26" s="9">
        <f>SUMIFS('2013Figures'!$J:$J,'2013Figures'!$B:$B,"BrokerToCy",'2013Figures'!$G:$G,"E1",'2013Figures'!$K:$K,6,'2013Figures'!$E:$E,$B$1)</f>
        <v>0</v>
      </c>
      <c r="F26" s="9">
        <f>SUMIFS('2013Figures'!$J:$J,'2013Figures'!$B:$B,"BrokerToCy",'2013Figures'!$G:$G,"P1",'2013Figures'!$K:$K,6,'2013Figures'!$E:$E,$B$1)</f>
        <v>0</v>
      </c>
      <c r="G26" s="9">
        <f>SUMIFS('2013Figures'!$J:$J,'2013Figures'!$B:$B,"CyToBroker",'2013Figures'!$G:$G,"E1",'2013Figures'!$K:$K,6,'2013Figures'!$E:$E,$B$1)</f>
        <v>0</v>
      </c>
      <c r="H26" s="9">
        <f>SUMIFS('2013Figures'!$J:$J,'2013Figures'!$B:$B,"CyToBroker",'2013Figures'!$G:$G,"P1",'2013Figures'!$K:$K,6,'2013Figures'!$E:$E,$B$1)</f>
        <v>0</v>
      </c>
      <c r="I26" s="11"/>
      <c r="K26" s="11"/>
      <c r="L26" s="41">
        <f t="shared" si="8"/>
        <v>0</v>
      </c>
      <c r="M26" s="52">
        <f>SUMIFS('2012Figures'!$J:$J,'2012Figures'!$B:$B,"BrokerToCy",'2012Figures'!$G:$G,"E1",'2012Figures'!$K:$K,6,'2012Figures'!$E:$E,$B$1)</f>
        <v>0</v>
      </c>
      <c r="N26" s="52">
        <f>SUMIFS('2012Figures'!$J:$J,'2012Figures'!$B:$B,"BrokerToCy",'2012Figures'!$G:$G,"P1",'2012Figures'!$K:$K,6,'2012Figures'!$E:$E,$B$1)</f>
        <v>0</v>
      </c>
      <c r="O26" s="52">
        <f>SUMIFS('2012Figures'!$J:$J,'2012Figures'!$B:$B,"CyToBroker",'2012Figures'!$G:$G,"E1",'2012Figures'!$K:$K,6,'2012Figures'!$E:$E,$B$1)</f>
        <v>0</v>
      </c>
      <c r="P26" s="52">
        <f>SUMIFS('2012Figures'!$J:$J,'2012Figures'!$B:$B,"CyToBroker",'2012Figures'!$G:$G,"P1",'2012Figures'!$K:$K,6,'2012Figures'!$E:$E,$B$1)</f>
        <v>0</v>
      </c>
      <c r="Q26" s="11"/>
      <c r="R26" s="46" t="str">
        <f t="shared" si="9"/>
        <v/>
      </c>
      <c r="S26" s="46" t="str">
        <f t="shared" si="9"/>
        <v/>
      </c>
      <c r="T26" s="46" t="str">
        <f t="shared" si="9"/>
        <v/>
      </c>
      <c r="U26" s="46" t="str">
        <f t="shared" si="9"/>
        <v/>
      </c>
      <c r="V26" s="46" t="str">
        <f t="shared" si="9"/>
        <v/>
      </c>
    </row>
    <row r="27" spans="1:22" x14ac:dyDescent="0.2">
      <c r="A27" s="35" t="s">
        <v>106</v>
      </c>
      <c r="B27" s="14" t="s">
        <v>88</v>
      </c>
      <c r="C27" s="8" t="s">
        <v>88</v>
      </c>
      <c r="D27" s="36">
        <f t="shared" si="0"/>
        <v>0</v>
      </c>
      <c r="E27" s="9">
        <f>SUMIFS('2013Figures'!$J:$J,'2013Figures'!$B:$B,"BrokerToCy",'2013Figures'!$G:$G,"E1",'2013Figures'!$K:$K,7,'2013Figures'!$E:$E,$B$1)</f>
        <v>0</v>
      </c>
      <c r="F27" s="9">
        <f>SUMIFS('2013Figures'!$J:$J,'2013Figures'!$B:$B,"BrokerToCy",'2013Figures'!$G:$G,"P1",'2013Figures'!$K:$K,7,'2013Figures'!$E:$E,$B$1)</f>
        <v>0</v>
      </c>
      <c r="G27" s="9">
        <f>SUMIFS('2013Figures'!$J:$J,'2013Figures'!$B:$B,"CyToBroker",'2013Figures'!$G:$G,"E1",'2013Figures'!$K:$K,7,'2013Figures'!$E:$E,$B$1)</f>
        <v>0</v>
      </c>
      <c r="H27" s="9">
        <f>SUMIFS('2013Figures'!$J:$J,'2013Figures'!$B:$B,"CyToBroker",'2013Figures'!$G:$G,"P1",'2013Figures'!$K:$K,7,'2013Figures'!$E:$E,$B$1)</f>
        <v>0</v>
      </c>
      <c r="I27" s="11"/>
      <c r="K27" s="11"/>
      <c r="L27" s="41">
        <f t="shared" si="8"/>
        <v>0</v>
      </c>
      <c r="M27" s="52">
        <f>SUMIFS('2012Figures'!$J:$J,'2012Figures'!$B:$B,"BrokerToCy",'2012Figures'!$G:$G,"E1",'2012Figures'!$K:$K,7,'2012Figures'!$E:$E,$B$1)</f>
        <v>0</v>
      </c>
      <c r="N27" s="52">
        <f>SUMIFS('2012Figures'!$J:$J,'2012Figures'!$B:$B,"BrokerToCy",'2012Figures'!$G:$G,"P1",'2012Figures'!$K:$K,7,'2012Figures'!$E:$E,$B$1)</f>
        <v>0</v>
      </c>
      <c r="O27" s="52">
        <f>SUMIFS('2012Figures'!$J:$J,'2012Figures'!$B:$B,"CyToBroker",'2012Figures'!$G:$G,"E1",'2012Figures'!$K:$K,7,'2012Figures'!$E:$E,$B$1)</f>
        <v>0</v>
      </c>
      <c r="P27" s="52">
        <f>SUMIFS('2012Figures'!$J:$J,'2012Figures'!$B:$B,"CyToBroker",'2012Figures'!$G:$G,"P1",'2012Figures'!$K:$K,7,'2012Figures'!$E:$E,$B$1)</f>
        <v>0</v>
      </c>
      <c r="Q27" s="11"/>
      <c r="R27" s="46" t="str">
        <f t="shared" si="9"/>
        <v/>
      </c>
      <c r="S27" s="46" t="str">
        <f t="shared" si="9"/>
        <v/>
      </c>
      <c r="T27" s="46" t="str">
        <f t="shared" si="9"/>
        <v/>
      </c>
      <c r="U27" s="46" t="str">
        <f t="shared" si="9"/>
        <v/>
      </c>
      <c r="V27" s="46" t="str">
        <f t="shared" si="9"/>
        <v/>
      </c>
    </row>
    <row r="28" spans="1:22" x14ac:dyDescent="0.2">
      <c r="A28" s="35" t="s">
        <v>107</v>
      </c>
      <c r="B28" s="14" t="s">
        <v>88</v>
      </c>
      <c r="C28" s="8" t="s">
        <v>88</v>
      </c>
      <c r="D28" s="36">
        <f t="shared" si="0"/>
        <v>0</v>
      </c>
      <c r="E28" s="9">
        <f>SUMIFS('2013Figures'!$J:$J,'2013Figures'!$B:$B,"BrokerToCy",'2013Figures'!$G:$G,"E1",'2013Figures'!$K:$K,91,'2013Figures'!$E:$E,$B$1)</f>
        <v>0</v>
      </c>
      <c r="F28" s="9">
        <f>SUMIFS('2013Figures'!$J:$J,'2013Figures'!$B:$B,"BrokerToCy",'2013Figures'!$G:$G,"P1",'2013Figures'!$K:$K,91,'2013Figures'!$E:$E,$B$1)</f>
        <v>0</v>
      </c>
      <c r="G28" s="9">
        <f>SUMIFS('2013Figures'!$J:$J,'2013Figures'!$B:$B,"CyToBroker",'2013Figures'!$G:$G,"E1",'2013Figures'!$K:$K,91,'2013Figures'!$E:$E,$B$1)</f>
        <v>0</v>
      </c>
      <c r="H28" s="9">
        <f>SUMIFS('2013Figures'!$J:$J,'2013Figures'!$B:$B,"CyToBroker",'2013Figures'!$G:$G,"P1",'2013Figures'!$K:$K,91,'2013Figures'!$E:$E,$B$1)</f>
        <v>0</v>
      </c>
      <c r="I28" s="11"/>
      <c r="K28" s="11"/>
      <c r="L28" s="41">
        <f t="shared" si="8"/>
        <v>0</v>
      </c>
      <c r="M28" s="52">
        <f>SUMIFS('2012Figures'!$J:$J,'2012Figures'!$B:$B,"BrokerToCy",'2012Figures'!$G:$G,"E1",'2012Figures'!$K:$K,91,'2012Figures'!$E:$E,$B$1)</f>
        <v>0</v>
      </c>
      <c r="N28" s="52">
        <f>SUMIFS('2012Figures'!$J:$J,'2012Figures'!$B:$B,"BrokerToCy",'2012Figures'!$G:$G,"P1",'2012Figures'!$K:$K,91,'2012Figures'!$E:$E,$B$1)</f>
        <v>0</v>
      </c>
      <c r="O28" s="52">
        <f>SUMIFS('2012Figures'!$J:$J,'2012Figures'!$B:$B,"CyToBroker",'2012Figures'!$G:$G,"E1",'2012Figures'!$K:$K,91,'2012Figures'!$E:$E,$B$1)</f>
        <v>0</v>
      </c>
      <c r="P28" s="52">
        <f>SUMIFS('2012Figures'!$J:$J,'2012Figures'!$B:$B,"CyToBroker",'2012Figures'!$G:$G,"P1",'2012Figures'!$K:$K,91,'2012Figures'!$E:$E,$B$1)</f>
        <v>0</v>
      </c>
      <c r="Q28" s="11"/>
      <c r="R28" s="46" t="str">
        <f t="shared" si="9"/>
        <v/>
      </c>
      <c r="S28" s="46" t="str">
        <f t="shared" si="9"/>
        <v/>
      </c>
      <c r="T28" s="46" t="str">
        <f t="shared" si="9"/>
        <v/>
      </c>
      <c r="U28" s="46" t="str">
        <f t="shared" si="9"/>
        <v/>
      </c>
      <c r="V28" s="46" t="str">
        <f t="shared" si="9"/>
        <v/>
      </c>
    </row>
    <row r="29" spans="1:22" x14ac:dyDescent="0.2">
      <c r="A29" s="35" t="s">
        <v>108</v>
      </c>
      <c r="B29" s="14" t="s">
        <v>88</v>
      </c>
      <c r="C29" s="8" t="s">
        <v>88</v>
      </c>
      <c r="D29" s="36">
        <f t="shared" si="0"/>
        <v>0</v>
      </c>
      <c r="E29" s="9">
        <f>SUMIFS('2013Figures'!$J:$J,'2013Figures'!$B:$B,"BrokerToCy",'2013Figures'!$G:$G,"E1",'2013Figures'!$K:$K,97,'2013Figures'!$E:$E,$B$1)</f>
        <v>0</v>
      </c>
      <c r="F29" s="9">
        <f>SUMIFS('2013Figures'!$J:$J,'2013Figures'!$B:$B,"BrokerToCy",'2013Figures'!$G:$G,"P1",'2013Figures'!$K:$K,97,'2013Figures'!$E:$E,$B$1)</f>
        <v>0</v>
      </c>
      <c r="G29" s="9">
        <f>SUMIFS('2013Figures'!$J:$J,'2013Figures'!$B:$B,"CyToBroker",'2013Figures'!$G:$G,"E1",'2013Figures'!$K:$K,97,'2013Figures'!$E:$E,$B$1)</f>
        <v>0</v>
      </c>
      <c r="H29" s="9">
        <f>SUMIFS('2013Figures'!$J:$J,'2013Figures'!$B:$B,"CyToBroker",'2013Figures'!$G:$G,"P1",'2013Figures'!$K:$K,97,'2013Figures'!$E:$E,$B$1)</f>
        <v>0</v>
      </c>
      <c r="I29" s="11"/>
      <c r="K29" s="11"/>
      <c r="L29" s="41">
        <f t="shared" si="8"/>
        <v>0</v>
      </c>
      <c r="M29" s="52">
        <f>SUMIFS('2012Figures'!$J:$J,'2012Figures'!$B:$B,"BrokerToCy",'2012Figures'!$G:$G,"E1",'2012Figures'!$K:$K,97,'2012Figures'!$E:$E,$B$1)</f>
        <v>0</v>
      </c>
      <c r="N29" s="52">
        <f>SUMIFS('2012Figures'!$J:$J,'2012Figures'!$B:$B,"BrokerToCy",'2012Figures'!$G:$G,"P1",'2012Figures'!$K:$K,97,'2012Figures'!$E:$E,$B$1)</f>
        <v>0</v>
      </c>
      <c r="O29" s="52">
        <f>SUMIFS('2012Figures'!$J:$J,'2012Figures'!$B:$B,"CyToBroker",'2012Figures'!$G:$G,"E1",'2012Figures'!$K:$K,97,'2012Figures'!$E:$E,$B$1)</f>
        <v>0</v>
      </c>
      <c r="P29" s="52">
        <f>SUMIFS('2012Figures'!$J:$J,'2012Figures'!$B:$B,"CyToBroker",'2012Figures'!$G:$G,"P1",'2012Figures'!$K:$K,97,'2012Figures'!$E:$E,$B$1)</f>
        <v>0</v>
      </c>
      <c r="Q29" s="11"/>
      <c r="R29" s="46" t="str">
        <f t="shared" si="9"/>
        <v/>
      </c>
      <c r="S29" s="46" t="str">
        <f t="shared" si="9"/>
        <v/>
      </c>
      <c r="T29" s="46" t="str">
        <f t="shared" si="9"/>
        <v/>
      </c>
      <c r="U29" s="46" t="str">
        <f t="shared" si="9"/>
        <v/>
      </c>
      <c r="V29" s="46" t="str">
        <f t="shared" si="9"/>
        <v/>
      </c>
    </row>
    <row r="30" spans="1:22" x14ac:dyDescent="0.2">
      <c r="A30" s="21"/>
      <c r="B30" s="21" t="s">
        <v>92</v>
      </c>
      <c r="C30" s="22"/>
      <c r="D30" s="23">
        <f t="shared" si="0"/>
        <v>3292</v>
      </c>
      <c r="E30" s="23">
        <f>SUM(E21:E29)</f>
        <v>49</v>
      </c>
      <c r="F30" s="23">
        <f t="shared" ref="F30:H30" si="10">SUM(F21:F29)</f>
        <v>0</v>
      </c>
      <c r="G30" s="23">
        <f t="shared" si="10"/>
        <v>3243</v>
      </c>
      <c r="H30" s="23">
        <f t="shared" si="10"/>
        <v>0</v>
      </c>
      <c r="I30" s="21"/>
      <c r="J30" s="22"/>
      <c r="K30" s="21"/>
      <c r="L30" s="43">
        <f t="shared" si="8"/>
        <v>3386</v>
      </c>
      <c r="M30" s="43">
        <f>SUM(M21:M29)</f>
        <v>122</v>
      </c>
      <c r="N30" s="43">
        <f t="shared" ref="N30:P30" si="11">SUM(N21:N29)</f>
        <v>0</v>
      </c>
      <c r="O30" s="43">
        <f t="shared" si="11"/>
        <v>3264</v>
      </c>
      <c r="P30" s="43">
        <f t="shared" si="11"/>
        <v>0</v>
      </c>
      <c r="Q30" s="21"/>
      <c r="R30" s="21"/>
      <c r="S30" s="21"/>
      <c r="T30" s="21"/>
      <c r="U30" s="21"/>
      <c r="V30" s="21"/>
    </row>
    <row r="31" spans="1:22" x14ac:dyDescent="0.2">
      <c r="A31" s="28">
        <v>101</v>
      </c>
      <c r="B31" s="28" t="s">
        <v>52</v>
      </c>
      <c r="C31" s="17" t="s">
        <v>88</v>
      </c>
      <c r="D31" s="18">
        <f>SUMIFS('2013Figures'!$J:$J,'2013Figures'!$C:$C,$A31,'2013Figures'!$E:$E,$B$1)</f>
        <v>527</v>
      </c>
      <c r="E31" s="18">
        <f>SUMIFS('2013Figures'!$J:$J,'2013Figures'!$C:$C,$A31,'2013Figures'!$B:$B,"BrokerToCy",'2013Figures'!$G:$G,"E1",'2013Figures'!$E:$E,$B$1)</f>
        <v>0</v>
      </c>
      <c r="F31" s="18">
        <f>SUMIFS('2013Figures'!$J:$J,'2013Figures'!$C:$C,$A31,'2013Figures'!$B:$B,"BrokerToCy",'2013Figures'!$G:$G,"P1",'2013Figures'!$E:$E,$B$1)</f>
        <v>0</v>
      </c>
      <c r="G31" s="18">
        <f>SUMIFS('2013Figures'!$J:$J,'2013Figures'!$C:$C,$A31,'2013Figures'!$B:$B,"CyToBroker",'2013Figures'!$G:$G,"E1",'2013Figures'!$E:$E,$B$1)</f>
        <v>527</v>
      </c>
      <c r="H31" s="18">
        <f>SUMIFS('2013Figures'!$J:$J,'2013Figures'!$C:$C,$A31,'2013Figures'!$B:$B,"CyToBroker",'2013Figures'!$G:$G,"P1",'2013Figures'!$E:$E,$B$1)</f>
        <v>0</v>
      </c>
      <c r="I31" s="28"/>
      <c r="J31" s="17"/>
      <c r="K31" s="28"/>
      <c r="L31" s="50">
        <f>SUMIFS('2012Figures'!$J:$J,'2012Figures'!$C:$C,$A31,'2012Figures'!$E:$E,$B$1)</f>
        <v>706</v>
      </c>
      <c r="M31" s="50">
        <f>SUMIFS('2012Figures'!$J:$J,'2012Figures'!$C:$C,$A31,'2012Figures'!$B:$B,"BrokerToCy",'2012Figures'!$G:$G,"E1",'2012Figures'!$E:$E,$B$1)</f>
        <v>0</v>
      </c>
      <c r="N31" s="50">
        <f>SUMIFS('2012Figures'!$J:$J,'2012Figures'!$C:$C,$A31,'2012Figures'!$B:$B,"BrokerToCy",'2012Figures'!$G:$G,"P1",'2012Figures'!$E:$E,$B$1)</f>
        <v>0</v>
      </c>
      <c r="O31" s="50">
        <f>SUMIFS('2012Figures'!$J:$J,'2012Figures'!$C:$C,$A31,'2012Figures'!$B:$B,"CyToBroker",'2012Figures'!$G:$G,"E1",'2012Figures'!$E:$E,$B$1)</f>
        <v>706</v>
      </c>
      <c r="P31" s="50">
        <f>SUMIFS('2012Figures'!$J:$J,'2012Figures'!$C:$C,$A31,'2012Figures'!$B:$B,"CyToBroker",'2012Figures'!$G:$G,"P1",'2012Figures'!$E:$E,$B$1)</f>
        <v>0</v>
      </c>
      <c r="Q31" s="28"/>
      <c r="R31" s="46">
        <f t="shared" ref="R31:V94" si="12">IF(L31=0,"",ROUND(D31/L31-1,2))</f>
        <v>-0.25</v>
      </c>
      <c r="S31" s="46" t="str">
        <f t="shared" si="12"/>
        <v/>
      </c>
      <c r="T31" s="46" t="str">
        <f t="shared" si="12"/>
        <v/>
      </c>
      <c r="U31" s="46">
        <f t="shared" si="12"/>
        <v>-0.25</v>
      </c>
      <c r="V31" s="46" t="str">
        <f t="shared" si="12"/>
        <v/>
      </c>
    </row>
    <row r="32" spans="1:22" x14ac:dyDescent="0.2">
      <c r="A32" s="1">
        <v>101</v>
      </c>
      <c r="B32" s="1" t="s">
        <v>52</v>
      </c>
      <c r="C32" s="8">
        <v>11</v>
      </c>
      <c r="D32" s="29">
        <f>SUMIFS('2013Figures'!$J:$J,'2013Figures'!$C:$C,$A32,'2013Figures'!$H:$H,$B32,'2013Figures'!$I:$I,$C32,'2013Figures'!$E:$E,$B$1)</f>
        <v>0</v>
      </c>
      <c r="E32" s="9">
        <f>SUMIFS('2013Figures'!$J:$J,'2013Figures'!$C:$C,$A32,'2013Figures'!$H:$H,$B32,'2013Figures'!$I:$I,$C32,'2013Figures'!$B:$B,"BrokerToCy",'2013Figures'!$G:$G,"E1",'2013Figures'!$E:$E,$B$1)</f>
        <v>0</v>
      </c>
      <c r="F32" s="9">
        <f>SUMIFS('2013Figures'!$J:$J,'2013Figures'!$C:$C,$A32,'2013Figures'!$H:$H,$B32,'2013Figures'!$I:$I,$C32,'2013Figures'!$B:$B,"BrokerToCy",'2013Figures'!$G:$G,"P1",'2013Figures'!$E:$E,$B$1)</f>
        <v>0</v>
      </c>
      <c r="G32" s="9">
        <f>SUMIFS('2013Figures'!$J:$J,'2013Figures'!$C:$C,$A32,'2013Figures'!$H:$H,$B32,'2013Figures'!$I:$I,$C32,'2013Figures'!$B:$B,"CyToBroker",'2013Figures'!$G:$G,"E1",'2013Figures'!$E:$E,$B$1)</f>
        <v>0</v>
      </c>
      <c r="H32" s="9">
        <f>SUMIFS('2013Figures'!$J:$J,'2013Figures'!$C:$C,$A32,'2013Figures'!$H:$H,$B32,'2013Figures'!$I:$I,$C32,'2013Figures'!$B:$B,"CyToBroker",'2013Figures'!$G:$G,"P1",'2013Figures'!$E:$E,$B$1)</f>
        <v>0</v>
      </c>
      <c r="L32" s="42">
        <f>SUMIFS('2012Figures'!$J:$J,'2012Figures'!$C:$C,$A32,'2012Figures'!$H:$H,$B32,'2012Figures'!$I:$I,$C32,'2012Figures'!$E:$E,$B$1)</f>
        <v>0</v>
      </c>
      <c r="M32" s="52">
        <f>SUMIFS('2012Figures'!$J:$J,'2012Figures'!$C:$C,$A32,'2012Figures'!$H:$H,$B32,'2012Figures'!$I:$I,$C32,'2012Figures'!$B:$B,"BrokerToCy",'2012Figures'!$G:$G,"E1",'2012Figures'!$E:$E,$B$1)</f>
        <v>0</v>
      </c>
      <c r="N32" s="52">
        <f>SUMIFS('2012Figures'!$J:$J,'2012Figures'!$C:$C,$A32,'2012Figures'!$H:$H,$B32,'2012Figures'!$I:$I,$C32,'2012Figures'!$B:$B,"BrokerToCy",'2012Figures'!$G:$G,"P1",'2012Figures'!$E:$E,$B$1)</f>
        <v>0</v>
      </c>
      <c r="O32" s="52">
        <f>SUMIFS('2012Figures'!$J:$J,'2012Figures'!$C:$C,$A32,'2012Figures'!$H:$H,$B32,'2012Figures'!$I:$I,$C32,'2012Figures'!$B:$B,"CyToBroker",'2012Figures'!$G:$G,"E1",'2012Figures'!$E:$E,$B$1)</f>
        <v>0</v>
      </c>
      <c r="P32" s="52">
        <f>SUMIFS('2012Figures'!$J:$J,'2012Figures'!$C:$C,$A32,'2012Figures'!$H:$H,$B32,'2012Figures'!$I:$I,$C32,'2012Figures'!$B:$B,"CyToBroker",'2012Figures'!$G:$G,"P1",'2012Figures'!$E:$E,$B$1)</f>
        <v>0</v>
      </c>
      <c r="R32" s="46" t="str">
        <f t="shared" si="12"/>
        <v/>
      </c>
      <c r="S32" s="46" t="str">
        <f t="shared" si="12"/>
        <v/>
      </c>
      <c r="T32" s="46" t="str">
        <f t="shared" si="12"/>
        <v/>
      </c>
      <c r="U32" s="46" t="str">
        <f t="shared" si="12"/>
        <v/>
      </c>
      <c r="V32" s="46" t="str">
        <f t="shared" si="12"/>
        <v/>
      </c>
    </row>
    <row r="33" spans="1:22" x14ac:dyDescent="0.2">
      <c r="A33" s="1">
        <v>101</v>
      </c>
      <c r="B33" s="1" t="s">
        <v>52</v>
      </c>
      <c r="C33" s="8">
        <v>10</v>
      </c>
      <c r="D33" s="29">
        <f>SUMIFS('2013Figures'!$J:$J,'2013Figures'!$C:$C,$A33,'2013Figures'!$H:$H,$B33,'2013Figures'!$I:$I,$C33,'2013Figures'!$E:$E,$B$1)</f>
        <v>0</v>
      </c>
      <c r="E33" s="9">
        <f>SUMIFS('2013Figures'!$J:$J,'2013Figures'!$C:$C,$A33,'2013Figures'!$H:$H,$B33,'2013Figures'!$I:$I,$C33,'2013Figures'!$B:$B,"BrokerToCy",'2013Figures'!$G:$G,"E1",'2013Figures'!$E:$E,$B$1)</f>
        <v>0</v>
      </c>
      <c r="F33" s="9">
        <f>SUMIFS('2013Figures'!$J:$J,'2013Figures'!$C:$C,$A33,'2013Figures'!$H:$H,$B33,'2013Figures'!$I:$I,$C33,'2013Figures'!$B:$B,"BrokerToCy",'2013Figures'!$G:$G,"P1",'2013Figures'!$E:$E,$B$1)</f>
        <v>0</v>
      </c>
      <c r="G33" s="9">
        <f>SUMIFS('2013Figures'!$J:$J,'2013Figures'!$C:$C,$A33,'2013Figures'!$H:$H,$B33,'2013Figures'!$I:$I,$C33,'2013Figures'!$B:$B,"CyToBroker",'2013Figures'!$G:$G,"E1",'2013Figures'!$E:$E,$B$1)</f>
        <v>0</v>
      </c>
      <c r="H33" s="9">
        <f>SUMIFS('2013Figures'!$J:$J,'2013Figures'!$C:$C,$A33,'2013Figures'!$H:$H,$B33,'2013Figures'!$I:$I,$C33,'2013Figures'!$B:$B,"CyToBroker",'2013Figures'!$G:$G,"P1",'2013Figures'!$E:$E,$B$1)</f>
        <v>0</v>
      </c>
      <c r="J33" s="8">
        <v>201501</v>
      </c>
      <c r="L33" s="42">
        <f>SUMIFS('2012Figures'!$J:$J,'2012Figures'!$C:$C,$A33,'2012Figures'!$H:$H,$B33,'2012Figures'!$I:$I,$C33,'2012Figures'!$E:$E,$B$1)</f>
        <v>0</v>
      </c>
      <c r="M33" s="52">
        <f>SUMIFS('2012Figures'!$J:$J,'2012Figures'!$C:$C,$A33,'2012Figures'!$H:$H,$B33,'2012Figures'!$I:$I,$C33,'2012Figures'!$B:$B,"BrokerToCy",'2012Figures'!$G:$G,"E1",'2012Figures'!$E:$E,$B$1)</f>
        <v>0</v>
      </c>
      <c r="N33" s="52">
        <f>SUMIFS('2012Figures'!$J:$J,'2012Figures'!$C:$C,$A33,'2012Figures'!$H:$H,$B33,'2012Figures'!$I:$I,$C33,'2012Figures'!$B:$B,"BrokerToCy",'2012Figures'!$G:$G,"P1",'2012Figures'!$E:$E,$B$1)</f>
        <v>0</v>
      </c>
      <c r="O33" s="52">
        <f>SUMIFS('2012Figures'!$J:$J,'2012Figures'!$C:$C,$A33,'2012Figures'!$H:$H,$B33,'2012Figures'!$I:$I,$C33,'2012Figures'!$B:$B,"CyToBroker",'2012Figures'!$G:$G,"E1",'2012Figures'!$E:$E,$B$1)</f>
        <v>0</v>
      </c>
      <c r="P33" s="52">
        <f>SUMIFS('2012Figures'!$J:$J,'2012Figures'!$C:$C,$A33,'2012Figures'!$H:$H,$B33,'2012Figures'!$I:$I,$C33,'2012Figures'!$B:$B,"CyToBroker",'2012Figures'!$G:$G,"P1",'2012Figures'!$E:$E,$B$1)</f>
        <v>0</v>
      </c>
      <c r="R33" s="46" t="str">
        <f t="shared" si="12"/>
        <v/>
      </c>
      <c r="S33" s="46" t="str">
        <f t="shared" si="12"/>
        <v/>
      </c>
      <c r="T33" s="46" t="str">
        <f t="shared" si="12"/>
        <v/>
      </c>
      <c r="U33" s="46" t="str">
        <f t="shared" si="12"/>
        <v/>
      </c>
      <c r="V33" s="46" t="str">
        <f t="shared" si="12"/>
        <v/>
      </c>
    </row>
    <row r="34" spans="1:22" x14ac:dyDescent="0.2">
      <c r="A34" s="1">
        <v>101</v>
      </c>
      <c r="B34" s="1" t="s">
        <v>52</v>
      </c>
      <c r="C34" s="8">
        <v>9</v>
      </c>
      <c r="D34" s="29">
        <f>SUMIFS('2013Figures'!$J:$J,'2013Figures'!$C:$C,$A34,'2013Figures'!$H:$H,$B34,'2013Figures'!$I:$I,$C34,'2013Figures'!$E:$E,$B$1)</f>
        <v>0</v>
      </c>
      <c r="E34" s="9">
        <f>SUMIFS('2013Figures'!$J:$J,'2013Figures'!$C:$C,$A34,'2013Figures'!$H:$H,$B34,'2013Figures'!$I:$I,$C34,'2013Figures'!$B:$B,"BrokerToCy",'2013Figures'!$G:$G,"E1",'2013Figures'!$E:$E,$B$1)</f>
        <v>0</v>
      </c>
      <c r="F34" s="9">
        <f>SUMIFS('2013Figures'!$J:$J,'2013Figures'!$C:$C,$A34,'2013Figures'!$H:$H,$B34,'2013Figures'!$I:$I,$C34,'2013Figures'!$B:$B,"BrokerToCy",'2013Figures'!$G:$G,"P1",'2013Figures'!$E:$E,$B$1)</f>
        <v>0</v>
      </c>
      <c r="G34" s="9">
        <f>SUMIFS('2013Figures'!$J:$J,'2013Figures'!$C:$C,$A34,'2013Figures'!$H:$H,$B34,'2013Figures'!$I:$I,$C34,'2013Figures'!$B:$B,"CyToBroker",'2013Figures'!$G:$G,"E1",'2013Figures'!$E:$E,$B$1)</f>
        <v>0</v>
      </c>
      <c r="H34" s="9">
        <f>SUMIFS('2013Figures'!$J:$J,'2013Figures'!$C:$C,$A34,'2013Figures'!$H:$H,$B34,'2013Figures'!$I:$I,$C34,'2013Figures'!$B:$B,"CyToBroker",'2013Figures'!$G:$G,"P1",'2013Figures'!$E:$E,$B$1)</f>
        <v>0</v>
      </c>
      <c r="J34" s="8">
        <v>201401</v>
      </c>
      <c r="L34" s="42">
        <f>SUMIFS('2012Figures'!$J:$J,'2012Figures'!$C:$C,$A34,'2012Figures'!$H:$H,$B34,'2012Figures'!$I:$I,$C34,'2012Figures'!$E:$E,$B$1)</f>
        <v>0</v>
      </c>
      <c r="M34" s="52">
        <f>SUMIFS('2012Figures'!$J:$J,'2012Figures'!$C:$C,$A34,'2012Figures'!$H:$H,$B34,'2012Figures'!$I:$I,$C34,'2012Figures'!$B:$B,"BrokerToCy",'2012Figures'!$G:$G,"E1",'2012Figures'!$E:$E,$B$1)</f>
        <v>0</v>
      </c>
      <c r="N34" s="52">
        <f>SUMIFS('2012Figures'!$J:$J,'2012Figures'!$C:$C,$A34,'2012Figures'!$H:$H,$B34,'2012Figures'!$I:$I,$C34,'2012Figures'!$B:$B,"BrokerToCy",'2012Figures'!$G:$G,"P1",'2012Figures'!$E:$E,$B$1)</f>
        <v>0</v>
      </c>
      <c r="O34" s="52">
        <f>SUMIFS('2012Figures'!$J:$J,'2012Figures'!$C:$C,$A34,'2012Figures'!$H:$H,$B34,'2012Figures'!$I:$I,$C34,'2012Figures'!$B:$B,"CyToBroker",'2012Figures'!$G:$G,"E1",'2012Figures'!$E:$E,$B$1)</f>
        <v>0</v>
      </c>
      <c r="P34" s="52">
        <f>SUMIFS('2012Figures'!$J:$J,'2012Figures'!$C:$C,$A34,'2012Figures'!$H:$H,$B34,'2012Figures'!$I:$I,$C34,'2012Figures'!$B:$B,"CyToBroker",'2012Figures'!$G:$G,"P1",'2012Figures'!$E:$E,$B$1)</f>
        <v>0</v>
      </c>
      <c r="R34" s="46" t="str">
        <f t="shared" si="12"/>
        <v/>
      </c>
      <c r="S34" s="46" t="str">
        <f t="shared" si="12"/>
        <v/>
      </c>
      <c r="T34" s="46" t="str">
        <f t="shared" si="12"/>
        <v/>
      </c>
      <c r="U34" s="46" t="str">
        <f t="shared" si="12"/>
        <v/>
      </c>
      <c r="V34" s="46" t="str">
        <f t="shared" si="12"/>
        <v/>
      </c>
    </row>
    <row r="35" spans="1:22" x14ac:dyDescent="0.2">
      <c r="A35" s="1">
        <v>101</v>
      </c>
      <c r="B35" s="1" t="s">
        <v>52</v>
      </c>
      <c r="C35" s="8">
        <v>8</v>
      </c>
      <c r="D35" s="29">
        <f>SUMIFS('2013Figures'!$J:$J,'2013Figures'!$C:$C,$A35,'2013Figures'!$H:$H,$B35,'2013Figures'!$I:$I,$C35,'2013Figures'!$E:$E,$B$1)</f>
        <v>0</v>
      </c>
      <c r="E35" s="9">
        <f>SUMIFS('2013Figures'!$J:$J,'2013Figures'!$C:$C,$A35,'2013Figures'!$H:$H,$B35,'2013Figures'!$I:$I,$C35,'2013Figures'!$B:$B,"BrokerToCy",'2013Figures'!$G:$G,"E1",'2013Figures'!$E:$E,$B$1)</f>
        <v>0</v>
      </c>
      <c r="F35" s="9">
        <f>SUMIFS('2013Figures'!$J:$J,'2013Figures'!$C:$C,$A35,'2013Figures'!$H:$H,$B35,'2013Figures'!$I:$I,$C35,'2013Figures'!$B:$B,"BrokerToCy",'2013Figures'!$G:$G,"P1",'2013Figures'!$E:$E,$B$1)</f>
        <v>0</v>
      </c>
      <c r="G35" s="9">
        <f>SUMIFS('2013Figures'!$J:$J,'2013Figures'!$C:$C,$A35,'2013Figures'!$H:$H,$B35,'2013Figures'!$I:$I,$C35,'2013Figures'!$B:$B,"CyToBroker",'2013Figures'!$G:$G,"E1",'2013Figures'!$E:$E,$B$1)</f>
        <v>0</v>
      </c>
      <c r="H35" s="9">
        <f>SUMIFS('2013Figures'!$J:$J,'2013Figures'!$C:$C,$A35,'2013Figures'!$H:$H,$B35,'2013Figures'!$I:$I,$C35,'2013Figures'!$B:$B,"CyToBroker",'2013Figures'!$G:$G,"P1",'2013Figures'!$E:$E,$B$1)</f>
        <v>0</v>
      </c>
      <c r="I35" s="30"/>
      <c r="J35" s="31">
        <v>201301</v>
      </c>
      <c r="K35" s="30"/>
      <c r="L35" s="42">
        <f>SUMIFS('2012Figures'!$J:$J,'2012Figures'!$C:$C,$A35,'2012Figures'!$H:$H,$B35,'2012Figures'!$I:$I,$C35,'2012Figures'!$E:$E,$B$1)</f>
        <v>0</v>
      </c>
      <c r="M35" s="52">
        <f>SUMIFS('2012Figures'!$J:$J,'2012Figures'!$C:$C,$A35,'2012Figures'!$H:$H,$B35,'2012Figures'!$I:$I,$C35,'2012Figures'!$B:$B,"BrokerToCy",'2012Figures'!$G:$G,"E1",'2012Figures'!$E:$E,$B$1)</f>
        <v>0</v>
      </c>
      <c r="N35" s="52">
        <f>SUMIFS('2012Figures'!$J:$J,'2012Figures'!$C:$C,$A35,'2012Figures'!$H:$H,$B35,'2012Figures'!$I:$I,$C35,'2012Figures'!$B:$B,"BrokerToCy",'2012Figures'!$G:$G,"P1",'2012Figures'!$E:$E,$B$1)</f>
        <v>0</v>
      </c>
      <c r="O35" s="52">
        <f>SUMIFS('2012Figures'!$J:$J,'2012Figures'!$C:$C,$A35,'2012Figures'!$H:$H,$B35,'2012Figures'!$I:$I,$C35,'2012Figures'!$B:$B,"CyToBroker",'2012Figures'!$G:$G,"E1",'2012Figures'!$E:$E,$B$1)</f>
        <v>0</v>
      </c>
      <c r="P35" s="52">
        <f>SUMIFS('2012Figures'!$J:$J,'2012Figures'!$C:$C,$A35,'2012Figures'!$H:$H,$B35,'2012Figures'!$I:$I,$C35,'2012Figures'!$B:$B,"CyToBroker",'2012Figures'!$G:$G,"P1",'2012Figures'!$E:$E,$B$1)</f>
        <v>0</v>
      </c>
      <c r="Q35" s="30"/>
      <c r="R35" s="46" t="str">
        <f t="shared" si="12"/>
        <v/>
      </c>
      <c r="S35" s="46" t="str">
        <f t="shared" si="12"/>
        <v/>
      </c>
      <c r="T35" s="46" t="str">
        <f t="shared" si="12"/>
        <v/>
      </c>
      <c r="U35" s="46" t="str">
        <f t="shared" si="12"/>
        <v/>
      </c>
      <c r="V35" s="46" t="str">
        <f t="shared" si="12"/>
        <v/>
      </c>
    </row>
    <row r="36" spans="1:22" x14ac:dyDescent="0.2">
      <c r="A36" s="1">
        <v>101</v>
      </c>
      <c r="B36" s="1" t="s">
        <v>52</v>
      </c>
      <c r="C36" s="8">
        <v>7</v>
      </c>
      <c r="D36" s="29">
        <f>SUMIFS('2013Figures'!$J:$J,'2013Figures'!$C:$C,$A36,'2013Figures'!$H:$H,$B36,'2013Figures'!$I:$I,$C36,'2013Figures'!$E:$E,$B$1)</f>
        <v>0</v>
      </c>
      <c r="E36" s="9">
        <f>SUMIFS('2013Figures'!$J:$J,'2013Figures'!$C:$C,$A36,'2013Figures'!$H:$H,$B36,'2013Figures'!$I:$I,$C36,'2013Figures'!$B:$B,"BrokerToCy",'2013Figures'!$G:$G,"E1",'2013Figures'!$E:$E,$B$1)</f>
        <v>0</v>
      </c>
      <c r="F36" s="9">
        <f>SUMIFS('2013Figures'!$J:$J,'2013Figures'!$C:$C,$A36,'2013Figures'!$H:$H,$B36,'2013Figures'!$I:$I,$C36,'2013Figures'!$B:$B,"BrokerToCy",'2013Figures'!$G:$G,"P1",'2013Figures'!$E:$E,$B$1)</f>
        <v>0</v>
      </c>
      <c r="G36" s="9">
        <f>SUMIFS('2013Figures'!$J:$J,'2013Figures'!$C:$C,$A36,'2013Figures'!$H:$H,$B36,'2013Figures'!$I:$I,$C36,'2013Figures'!$B:$B,"CyToBroker",'2013Figures'!$G:$G,"E1",'2013Figures'!$E:$E,$B$1)</f>
        <v>0</v>
      </c>
      <c r="H36" s="9">
        <f>SUMIFS('2013Figures'!$J:$J,'2013Figures'!$C:$C,$A36,'2013Figures'!$H:$H,$B36,'2013Figures'!$I:$I,$C36,'2013Figures'!$B:$B,"CyToBroker",'2013Figures'!$G:$G,"P1",'2013Figures'!$E:$E,$B$1)</f>
        <v>0</v>
      </c>
      <c r="J36" s="8">
        <v>201201</v>
      </c>
      <c r="L36" s="42">
        <f>SUMIFS('2012Figures'!$J:$J,'2012Figures'!$C:$C,$A36,'2012Figures'!$H:$H,$B36,'2012Figures'!$I:$I,$C36,'2012Figures'!$E:$E,$B$1)</f>
        <v>0</v>
      </c>
      <c r="M36" s="52">
        <f>SUMIFS('2012Figures'!$J:$J,'2012Figures'!$C:$C,$A36,'2012Figures'!$H:$H,$B36,'2012Figures'!$I:$I,$C36,'2012Figures'!$B:$B,"BrokerToCy",'2012Figures'!$G:$G,"E1",'2012Figures'!$E:$E,$B$1)</f>
        <v>0</v>
      </c>
      <c r="N36" s="52">
        <f>SUMIFS('2012Figures'!$J:$J,'2012Figures'!$C:$C,$A36,'2012Figures'!$H:$H,$B36,'2012Figures'!$I:$I,$C36,'2012Figures'!$B:$B,"BrokerToCy",'2012Figures'!$G:$G,"P1",'2012Figures'!$E:$E,$B$1)</f>
        <v>0</v>
      </c>
      <c r="O36" s="52">
        <f>SUMIFS('2012Figures'!$J:$J,'2012Figures'!$C:$C,$A36,'2012Figures'!$H:$H,$B36,'2012Figures'!$I:$I,$C36,'2012Figures'!$B:$B,"CyToBroker",'2012Figures'!$G:$G,"E1",'2012Figures'!$E:$E,$B$1)</f>
        <v>0</v>
      </c>
      <c r="P36" s="52">
        <f>SUMIFS('2012Figures'!$J:$J,'2012Figures'!$C:$C,$A36,'2012Figures'!$H:$H,$B36,'2012Figures'!$I:$I,$C36,'2012Figures'!$B:$B,"CyToBroker",'2012Figures'!$G:$G,"P1",'2012Figures'!$E:$E,$B$1)</f>
        <v>0</v>
      </c>
      <c r="R36" s="46" t="str">
        <f t="shared" si="12"/>
        <v/>
      </c>
      <c r="S36" s="46" t="str">
        <f t="shared" si="12"/>
        <v/>
      </c>
      <c r="T36" s="46" t="str">
        <f t="shared" si="12"/>
        <v/>
      </c>
      <c r="U36" s="46" t="str">
        <f t="shared" si="12"/>
        <v/>
      </c>
      <c r="V36" s="46" t="str">
        <f t="shared" si="12"/>
        <v/>
      </c>
    </row>
    <row r="37" spans="1:22" x14ac:dyDescent="0.2">
      <c r="A37" s="1">
        <v>101</v>
      </c>
      <c r="B37" s="1" t="s">
        <v>52</v>
      </c>
      <c r="C37" s="8">
        <v>6</v>
      </c>
      <c r="D37" s="29">
        <f>SUMIFS('2013Figures'!$J:$J,'2013Figures'!$C:$C,$A37,'2013Figures'!$H:$H,$B37,'2013Figures'!$I:$I,$C37,'2013Figures'!$E:$E,$B$1)</f>
        <v>0</v>
      </c>
      <c r="E37" s="9">
        <f>SUMIFS('2013Figures'!$J:$J,'2013Figures'!$C:$C,$A37,'2013Figures'!$H:$H,$B37,'2013Figures'!$I:$I,$C37,'2013Figures'!$B:$B,"BrokerToCy",'2013Figures'!$G:$G,"E1",'2013Figures'!$E:$E,$B$1)</f>
        <v>0</v>
      </c>
      <c r="F37" s="9">
        <f>SUMIFS('2013Figures'!$J:$J,'2013Figures'!$C:$C,$A37,'2013Figures'!$H:$H,$B37,'2013Figures'!$I:$I,$C37,'2013Figures'!$B:$B,"BrokerToCy",'2013Figures'!$G:$G,"P1",'2013Figures'!$E:$E,$B$1)</f>
        <v>0</v>
      </c>
      <c r="G37" s="9">
        <f>SUMIFS('2013Figures'!$J:$J,'2013Figures'!$C:$C,$A37,'2013Figures'!$H:$H,$B37,'2013Figures'!$I:$I,$C37,'2013Figures'!$B:$B,"CyToBroker",'2013Figures'!$G:$G,"E1",'2013Figures'!$E:$E,$B$1)</f>
        <v>0</v>
      </c>
      <c r="H37" s="9">
        <f>SUMIFS('2013Figures'!$J:$J,'2013Figures'!$C:$C,$A37,'2013Figures'!$H:$H,$B37,'2013Figures'!$I:$I,$C37,'2013Figures'!$B:$B,"CyToBroker",'2013Figures'!$G:$G,"P1",'2013Figures'!$E:$E,$B$1)</f>
        <v>0</v>
      </c>
      <c r="J37" s="8">
        <v>201101</v>
      </c>
      <c r="L37" s="42">
        <f>SUMIFS('2012Figures'!$J:$J,'2012Figures'!$C:$C,$A37,'2012Figures'!$H:$H,$B37,'2012Figures'!$I:$I,$C37,'2012Figures'!$E:$E,$B$1)</f>
        <v>0</v>
      </c>
      <c r="M37" s="52">
        <f>SUMIFS('2012Figures'!$J:$J,'2012Figures'!$C:$C,$A37,'2012Figures'!$H:$H,$B37,'2012Figures'!$I:$I,$C37,'2012Figures'!$B:$B,"BrokerToCy",'2012Figures'!$G:$G,"E1",'2012Figures'!$E:$E,$B$1)</f>
        <v>0</v>
      </c>
      <c r="N37" s="52">
        <f>SUMIFS('2012Figures'!$J:$J,'2012Figures'!$C:$C,$A37,'2012Figures'!$H:$H,$B37,'2012Figures'!$I:$I,$C37,'2012Figures'!$B:$B,"BrokerToCy",'2012Figures'!$G:$G,"P1",'2012Figures'!$E:$E,$B$1)</f>
        <v>0</v>
      </c>
      <c r="O37" s="52">
        <f>SUMIFS('2012Figures'!$J:$J,'2012Figures'!$C:$C,$A37,'2012Figures'!$H:$H,$B37,'2012Figures'!$I:$I,$C37,'2012Figures'!$B:$B,"CyToBroker",'2012Figures'!$G:$G,"E1",'2012Figures'!$E:$E,$B$1)</f>
        <v>0</v>
      </c>
      <c r="P37" s="52">
        <f>SUMIFS('2012Figures'!$J:$J,'2012Figures'!$C:$C,$A37,'2012Figures'!$H:$H,$B37,'2012Figures'!$I:$I,$C37,'2012Figures'!$B:$B,"CyToBroker",'2012Figures'!$G:$G,"P1",'2012Figures'!$E:$E,$B$1)</f>
        <v>0</v>
      </c>
      <c r="R37" s="46" t="str">
        <f t="shared" si="12"/>
        <v/>
      </c>
      <c r="S37" s="46" t="str">
        <f t="shared" si="12"/>
        <v/>
      </c>
      <c r="T37" s="46" t="str">
        <f t="shared" si="12"/>
        <v/>
      </c>
      <c r="U37" s="46" t="str">
        <f t="shared" si="12"/>
        <v/>
      </c>
      <c r="V37" s="46" t="str">
        <f t="shared" si="12"/>
        <v/>
      </c>
    </row>
    <row r="38" spans="1:22" x14ac:dyDescent="0.2">
      <c r="A38" s="1">
        <v>101</v>
      </c>
      <c r="B38" s="1" t="s">
        <v>52</v>
      </c>
      <c r="C38" s="8">
        <v>5</v>
      </c>
      <c r="D38" s="29">
        <f>SUMIFS('2013Figures'!$J:$J,'2013Figures'!$C:$C,$A38,'2013Figures'!$H:$H,$B38,'2013Figures'!$I:$I,$C38,'2013Figures'!$E:$E,$B$1)</f>
        <v>0</v>
      </c>
      <c r="E38" s="9">
        <f>SUMIFS('2013Figures'!$J:$J,'2013Figures'!$C:$C,$A38,'2013Figures'!$H:$H,$B38,'2013Figures'!$I:$I,$C38,'2013Figures'!$B:$B,"BrokerToCy",'2013Figures'!$G:$G,"E1",'2013Figures'!$E:$E,$B$1)</f>
        <v>0</v>
      </c>
      <c r="F38" s="9">
        <f>SUMIFS('2013Figures'!$J:$J,'2013Figures'!$C:$C,$A38,'2013Figures'!$H:$H,$B38,'2013Figures'!$I:$I,$C38,'2013Figures'!$B:$B,"BrokerToCy",'2013Figures'!$G:$G,"P1",'2013Figures'!$E:$E,$B$1)</f>
        <v>0</v>
      </c>
      <c r="G38" s="9">
        <f>SUMIFS('2013Figures'!$J:$J,'2013Figures'!$C:$C,$A38,'2013Figures'!$H:$H,$B38,'2013Figures'!$I:$I,$C38,'2013Figures'!$B:$B,"CyToBroker",'2013Figures'!$G:$G,"E1",'2013Figures'!$E:$E,$B$1)</f>
        <v>0</v>
      </c>
      <c r="H38" s="9">
        <f>SUMIFS('2013Figures'!$J:$J,'2013Figures'!$C:$C,$A38,'2013Figures'!$H:$H,$B38,'2013Figures'!$I:$I,$C38,'2013Figures'!$B:$B,"CyToBroker",'2013Figures'!$G:$G,"P1",'2013Figures'!$E:$E,$B$1)</f>
        <v>0</v>
      </c>
      <c r="J38" s="8">
        <v>201001</v>
      </c>
      <c r="L38" s="42">
        <f>SUMIFS('2012Figures'!$J:$J,'2012Figures'!$C:$C,$A38,'2012Figures'!$H:$H,$B38,'2012Figures'!$I:$I,$C38,'2012Figures'!$E:$E,$B$1)</f>
        <v>0</v>
      </c>
      <c r="M38" s="52">
        <f>SUMIFS('2012Figures'!$J:$J,'2012Figures'!$C:$C,$A38,'2012Figures'!$H:$H,$B38,'2012Figures'!$I:$I,$C38,'2012Figures'!$B:$B,"BrokerToCy",'2012Figures'!$G:$G,"E1",'2012Figures'!$E:$E,$B$1)</f>
        <v>0</v>
      </c>
      <c r="N38" s="52">
        <f>SUMIFS('2012Figures'!$J:$J,'2012Figures'!$C:$C,$A38,'2012Figures'!$H:$H,$B38,'2012Figures'!$I:$I,$C38,'2012Figures'!$B:$B,"BrokerToCy",'2012Figures'!$G:$G,"P1",'2012Figures'!$E:$E,$B$1)</f>
        <v>0</v>
      </c>
      <c r="O38" s="52">
        <f>SUMIFS('2012Figures'!$J:$J,'2012Figures'!$C:$C,$A38,'2012Figures'!$H:$H,$B38,'2012Figures'!$I:$I,$C38,'2012Figures'!$B:$B,"CyToBroker",'2012Figures'!$G:$G,"E1",'2012Figures'!$E:$E,$B$1)</f>
        <v>0</v>
      </c>
      <c r="P38" s="52">
        <f>SUMIFS('2012Figures'!$J:$J,'2012Figures'!$C:$C,$A38,'2012Figures'!$H:$H,$B38,'2012Figures'!$I:$I,$C38,'2012Figures'!$B:$B,"CyToBroker",'2012Figures'!$G:$G,"P1",'2012Figures'!$E:$E,$B$1)</f>
        <v>0</v>
      </c>
      <c r="R38" s="46" t="str">
        <f t="shared" si="12"/>
        <v/>
      </c>
      <c r="S38" s="46" t="str">
        <f t="shared" si="12"/>
        <v/>
      </c>
      <c r="T38" s="46" t="str">
        <f t="shared" si="12"/>
        <v/>
      </c>
      <c r="U38" s="46" t="str">
        <f t="shared" si="12"/>
        <v/>
      </c>
      <c r="V38" s="46" t="str">
        <f t="shared" si="12"/>
        <v/>
      </c>
    </row>
    <row r="39" spans="1:22" x14ac:dyDescent="0.2">
      <c r="A39" s="1">
        <v>101</v>
      </c>
      <c r="B39" s="1" t="s">
        <v>52</v>
      </c>
      <c r="C39" s="8">
        <v>4</v>
      </c>
      <c r="D39" s="29">
        <f>SUMIFS('2013Figures'!$J:$J,'2013Figures'!$C:$C,$A39,'2013Figures'!$H:$H,$B39,'2013Figures'!$I:$I,$C39,'2013Figures'!$E:$E,$B$1)</f>
        <v>16</v>
      </c>
      <c r="E39" s="9">
        <f>SUMIFS('2013Figures'!$J:$J,'2013Figures'!$C:$C,$A39,'2013Figures'!$H:$H,$B39,'2013Figures'!$I:$I,$C39,'2013Figures'!$B:$B,"BrokerToCy",'2013Figures'!$G:$G,"E1",'2013Figures'!$E:$E,$B$1)</f>
        <v>0</v>
      </c>
      <c r="F39" s="9">
        <f>SUMIFS('2013Figures'!$J:$J,'2013Figures'!$C:$C,$A39,'2013Figures'!$H:$H,$B39,'2013Figures'!$I:$I,$C39,'2013Figures'!$B:$B,"BrokerToCy",'2013Figures'!$G:$G,"P1",'2013Figures'!$E:$E,$B$1)</f>
        <v>0</v>
      </c>
      <c r="G39" s="9">
        <f>SUMIFS('2013Figures'!$J:$J,'2013Figures'!$C:$C,$A39,'2013Figures'!$H:$H,$B39,'2013Figures'!$I:$I,$C39,'2013Figures'!$B:$B,"CyToBroker",'2013Figures'!$G:$G,"E1",'2013Figures'!$E:$E,$B$1)</f>
        <v>16</v>
      </c>
      <c r="H39" s="9">
        <f>SUMIFS('2013Figures'!$J:$J,'2013Figures'!$C:$C,$A39,'2013Figures'!$H:$H,$B39,'2013Figures'!$I:$I,$C39,'2013Figures'!$B:$B,"CyToBroker",'2013Figures'!$G:$G,"P1",'2013Figures'!$E:$E,$B$1)</f>
        <v>0</v>
      </c>
      <c r="J39" s="8">
        <v>200901</v>
      </c>
      <c r="L39" s="42">
        <f>SUMIFS('2012Figures'!$J:$J,'2012Figures'!$C:$C,$A39,'2012Figures'!$H:$H,$B39,'2012Figures'!$I:$I,$C39,'2012Figures'!$E:$E,$B$1)</f>
        <v>3</v>
      </c>
      <c r="M39" s="52">
        <f>SUMIFS('2012Figures'!$J:$J,'2012Figures'!$C:$C,$A39,'2012Figures'!$H:$H,$B39,'2012Figures'!$I:$I,$C39,'2012Figures'!$B:$B,"BrokerToCy",'2012Figures'!$G:$G,"E1",'2012Figures'!$E:$E,$B$1)</f>
        <v>0</v>
      </c>
      <c r="N39" s="52">
        <f>SUMIFS('2012Figures'!$J:$J,'2012Figures'!$C:$C,$A39,'2012Figures'!$H:$H,$B39,'2012Figures'!$I:$I,$C39,'2012Figures'!$B:$B,"BrokerToCy",'2012Figures'!$G:$G,"P1",'2012Figures'!$E:$E,$B$1)</f>
        <v>0</v>
      </c>
      <c r="O39" s="52">
        <f>SUMIFS('2012Figures'!$J:$J,'2012Figures'!$C:$C,$A39,'2012Figures'!$H:$H,$B39,'2012Figures'!$I:$I,$C39,'2012Figures'!$B:$B,"CyToBroker",'2012Figures'!$G:$G,"E1",'2012Figures'!$E:$E,$B$1)</f>
        <v>3</v>
      </c>
      <c r="P39" s="52">
        <f>SUMIFS('2012Figures'!$J:$J,'2012Figures'!$C:$C,$A39,'2012Figures'!$H:$H,$B39,'2012Figures'!$I:$I,$C39,'2012Figures'!$B:$B,"CyToBroker",'2012Figures'!$G:$G,"P1",'2012Figures'!$E:$E,$B$1)</f>
        <v>0</v>
      </c>
      <c r="R39" s="46">
        <f t="shared" si="12"/>
        <v>4.33</v>
      </c>
      <c r="S39" s="46" t="str">
        <f t="shared" si="12"/>
        <v/>
      </c>
      <c r="T39" s="46" t="str">
        <f t="shared" si="12"/>
        <v/>
      </c>
      <c r="U39" s="46">
        <f t="shared" si="12"/>
        <v>4.33</v>
      </c>
      <c r="V39" s="46" t="str">
        <f t="shared" si="12"/>
        <v/>
      </c>
    </row>
    <row r="40" spans="1:22" x14ac:dyDescent="0.2">
      <c r="A40" s="1">
        <v>101</v>
      </c>
      <c r="B40" s="1" t="s">
        <v>52</v>
      </c>
      <c r="C40" s="8">
        <v>3</v>
      </c>
      <c r="D40" s="29">
        <f>SUMIFS('2013Figures'!$J:$J,'2013Figures'!$C:$C,$A40,'2013Figures'!$H:$H,$B40,'2013Figures'!$I:$I,$C40,'2013Figures'!$E:$E,$B$1)</f>
        <v>0</v>
      </c>
      <c r="E40" s="9">
        <f>SUMIFS('2013Figures'!$J:$J,'2013Figures'!$C:$C,$A40,'2013Figures'!$H:$H,$B40,'2013Figures'!$I:$I,$C40,'2013Figures'!$B:$B,"BrokerToCy",'2013Figures'!$G:$G,"E1",'2013Figures'!$E:$E,$B$1)</f>
        <v>0</v>
      </c>
      <c r="F40" s="9">
        <f>SUMIFS('2013Figures'!$J:$J,'2013Figures'!$C:$C,$A40,'2013Figures'!$H:$H,$B40,'2013Figures'!$I:$I,$C40,'2013Figures'!$B:$B,"BrokerToCy",'2013Figures'!$G:$G,"P1",'2013Figures'!$E:$E,$B$1)</f>
        <v>0</v>
      </c>
      <c r="G40" s="9">
        <f>SUMIFS('2013Figures'!$J:$J,'2013Figures'!$C:$C,$A40,'2013Figures'!$H:$H,$B40,'2013Figures'!$I:$I,$C40,'2013Figures'!$B:$B,"CyToBroker",'2013Figures'!$G:$G,"E1",'2013Figures'!$E:$E,$B$1)</f>
        <v>0</v>
      </c>
      <c r="H40" s="9">
        <f>SUMIFS('2013Figures'!$J:$J,'2013Figures'!$C:$C,$A40,'2013Figures'!$H:$H,$B40,'2013Figures'!$I:$I,$C40,'2013Figures'!$B:$B,"CyToBroker",'2013Figures'!$G:$G,"P1",'2013Figures'!$E:$E,$B$1)</f>
        <v>0</v>
      </c>
      <c r="J40" s="8">
        <v>200801</v>
      </c>
      <c r="L40" s="42">
        <f>SUMIFS('2012Figures'!$J:$J,'2012Figures'!$C:$C,$A40,'2012Figures'!$H:$H,$B40,'2012Figures'!$I:$I,$C40,'2012Figures'!$E:$E,$B$1)</f>
        <v>0</v>
      </c>
      <c r="M40" s="52">
        <f>SUMIFS('2012Figures'!$J:$J,'2012Figures'!$C:$C,$A40,'2012Figures'!$H:$H,$B40,'2012Figures'!$I:$I,$C40,'2012Figures'!$B:$B,"BrokerToCy",'2012Figures'!$G:$G,"E1",'2012Figures'!$E:$E,$B$1)</f>
        <v>0</v>
      </c>
      <c r="N40" s="52">
        <f>SUMIFS('2012Figures'!$J:$J,'2012Figures'!$C:$C,$A40,'2012Figures'!$H:$H,$B40,'2012Figures'!$I:$I,$C40,'2012Figures'!$B:$B,"BrokerToCy",'2012Figures'!$G:$G,"P1",'2012Figures'!$E:$E,$B$1)</f>
        <v>0</v>
      </c>
      <c r="O40" s="52">
        <f>SUMIFS('2012Figures'!$J:$J,'2012Figures'!$C:$C,$A40,'2012Figures'!$H:$H,$B40,'2012Figures'!$I:$I,$C40,'2012Figures'!$B:$B,"CyToBroker",'2012Figures'!$G:$G,"E1",'2012Figures'!$E:$E,$B$1)</f>
        <v>0</v>
      </c>
      <c r="P40" s="52">
        <f>SUMIFS('2012Figures'!$J:$J,'2012Figures'!$C:$C,$A40,'2012Figures'!$H:$H,$B40,'2012Figures'!$I:$I,$C40,'2012Figures'!$B:$B,"CyToBroker",'2012Figures'!$G:$G,"P1",'2012Figures'!$E:$E,$B$1)</f>
        <v>0</v>
      </c>
      <c r="R40" s="46" t="str">
        <f t="shared" si="12"/>
        <v/>
      </c>
      <c r="S40" s="46" t="str">
        <f t="shared" si="12"/>
        <v/>
      </c>
      <c r="T40" s="46" t="str">
        <f t="shared" si="12"/>
        <v/>
      </c>
      <c r="U40" s="46" t="str">
        <f t="shared" si="12"/>
        <v/>
      </c>
      <c r="V40" s="46" t="str">
        <f t="shared" si="12"/>
        <v/>
      </c>
    </row>
    <row r="41" spans="1:22" x14ac:dyDescent="0.2">
      <c r="A41" s="1">
        <v>101</v>
      </c>
      <c r="B41" s="1" t="s">
        <v>52</v>
      </c>
      <c r="C41" s="8">
        <v>2</v>
      </c>
      <c r="D41" s="29">
        <f>SUMIFS('2013Figures'!$J:$J,'2013Figures'!$C:$C,$A41,'2013Figures'!$H:$H,$B41,'2013Figures'!$I:$I,$C41,'2013Figures'!$E:$E,$B$1)</f>
        <v>0</v>
      </c>
      <c r="E41" s="9">
        <f>SUMIFS('2013Figures'!$J:$J,'2013Figures'!$C:$C,$A41,'2013Figures'!$H:$H,$B41,'2013Figures'!$I:$I,$C41,'2013Figures'!$B:$B,"BrokerToCy",'2013Figures'!$G:$G,"E1",'2013Figures'!$E:$E,$B$1)</f>
        <v>0</v>
      </c>
      <c r="F41" s="9">
        <f>SUMIFS('2013Figures'!$J:$J,'2013Figures'!$C:$C,$A41,'2013Figures'!$H:$H,$B41,'2013Figures'!$I:$I,$C41,'2013Figures'!$B:$B,"BrokerToCy",'2013Figures'!$G:$G,"P1",'2013Figures'!$E:$E,$B$1)</f>
        <v>0</v>
      </c>
      <c r="G41" s="9">
        <f>SUMIFS('2013Figures'!$J:$J,'2013Figures'!$C:$C,$A41,'2013Figures'!$H:$H,$B41,'2013Figures'!$I:$I,$C41,'2013Figures'!$B:$B,"CyToBroker",'2013Figures'!$G:$G,"E1",'2013Figures'!$E:$E,$B$1)</f>
        <v>0</v>
      </c>
      <c r="H41" s="9">
        <f>SUMIFS('2013Figures'!$J:$J,'2013Figures'!$C:$C,$A41,'2013Figures'!$H:$H,$B41,'2013Figures'!$I:$I,$C41,'2013Figures'!$B:$B,"CyToBroker",'2013Figures'!$G:$G,"P1",'2013Figures'!$E:$E,$B$1)</f>
        <v>0</v>
      </c>
      <c r="J41" s="8">
        <v>200701</v>
      </c>
      <c r="L41" s="42">
        <f>SUMIFS('2012Figures'!$J:$J,'2012Figures'!$C:$C,$A41,'2012Figures'!$H:$H,$B41,'2012Figures'!$I:$I,$C41,'2012Figures'!$E:$E,$B$1)</f>
        <v>0</v>
      </c>
      <c r="M41" s="52">
        <f>SUMIFS('2012Figures'!$J:$J,'2012Figures'!$C:$C,$A41,'2012Figures'!$H:$H,$B41,'2012Figures'!$I:$I,$C41,'2012Figures'!$B:$B,"BrokerToCy",'2012Figures'!$G:$G,"E1",'2012Figures'!$E:$E,$B$1)</f>
        <v>0</v>
      </c>
      <c r="N41" s="52">
        <f>SUMIFS('2012Figures'!$J:$J,'2012Figures'!$C:$C,$A41,'2012Figures'!$H:$H,$B41,'2012Figures'!$I:$I,$C41,'2012Figures'!$B:$B,"BrokerToCy",'2012Figures'!$G:$G,"P1",'2012Figures'!$E:$E,$B$1)</f>
        <v>0</v>
      </c>
      <c r="O41" s="52">
        <f>SUMIFS('2012Figures'!$J:$J,'2012Figures'!$C:$C,$A41,'2012Figures'!$H:$H,$B41,'2012Figures'!$I:$I,$C41,'2012Figures'!$B:$B,"CyToBroker",'2012Figures'!$G:$G,"E1",'2012Figures'!$E:$E,$B$1)</f>
        <v>0</v>
      </c>
      <c r="P41" s="52">
        <f>SUMIFS('2012Figures'!$J:$J,'2012Figures'!$C:$C,$A41,'2012Figures'!$H:$H,$B41,'2012Figures'!$I:$I,$C41,'2012Figures'!$B:$B,"CyToBroker",'2012Figures'!$G:$G,"P1",'2012Figures'!$E:$E,$B$1)</f>
        <v>0</v>
      </c>
      <c r="R41" s="46" t="str">
        <f t="shared" si="12"/>
        <v/>
      </c>
      <c r="S41" s="46" t="str">
        <f t="shared" si="12"/>
        <v/>
      </c>
      <c r="T41" s="46" t="str">
        <f t="shared" si="12"/>
        <v/>
      </c>
      <c r="U41" s="46" t="str">
        <f t="shared" si="12"/>
        <v/>
      </c>
      <c r="V41" s="46" t="str">
        <f t="shared" si="12"/>
        <v/>
      </c>
    </row>
    <row r="42" spans="1:22" x14ac:dyDescent="0.2">
      <c r="A42" s="1">
        <v>101</v>
      </c>
      <c r="B42" s="1" t="s">
        <v>52</v>
      </c>
      <c r="C42" s="8">
        <v>1</v>
      </c>
      <c r="D42" s="29">
        <f>SUMIFS('2013Figures'!$J:$J,'2013Figures'!$C:$C,$A42,'2013Figures'!$H:$H,$B42,'2013Figures'!$I:$I,$C42,'2013Figures'!$E:$E,$B$1)</f>
        <v>0</v>
      </c>
      <c r="E42" s="9">
        <f>SUMIFS('2013Figures'!$J:$J,'2013Figures'!$C:$C,$A42,'2013Figures'!$H:$H,$B42,'2013Figures'!$I:$I,$C42,'2013Figures'!$B:$B,"BrokerToCy",'2013Figures'!$G:$G,"E1",'2013Figures'!$E:$E,$B$1)</f>
        <v>0</v>
      </c>
      <c r="F42" s="9">
        <f>SUMIFS('2013Figures'!$J:$J,'2013Figures'!$C:$C,$A42,'2013Figures'!$H:$H,$B42,'2013Figures'!$I:$I,$C42,'2013Figures'!$B:$B,"BrokerToCy",'2013Figures'!$G:$G,"P1",'2013Figures'!$E:$E,$B$1)</f>
        <v>0</v>
      </c>
      <c r="G42" s="9">
        <f>SUMIFS('2013Figures'!$J:$J,'2013Figures'!$C:$C,$A42,'2013Figures'!$H:$H,$B42,'2013Figures'!$I:$I,$C42,'2013Figures'!$B:$B,"CyToBroker",'2013Figures'!$G:$G,"E1",'2013Figures'!$E:$E,$B$1)</f>
        <v>0</v>
      </c>
      <c r="H42" s="9">
        <f>SUMIFS('2013Figures'!$J:$J,'2013Figures'!$C:$C,$A42,'2013Figures'!$H:$H,$B42,'2013Figures'!$I:$I,$C42,'2013Figures'!$B:$B,"CyToBroker",'2013Figures'!$G:$G,"P1",'2013Figures'!$E:$E,$B$1)</f>
        <v>0</v>
      </c>
      <c r="J42" s="8">
        <v>200601</v>
      </c>
      <c r="L42" s="42">
        <f>SUMIFS('2012Figures'!$J:$J,'2012Figures'!$C:$C,$A42,'2012Figures'!$H:$H,$B42,'2012Figures'!$I:$I,$C42,'2012Figures'!$E:$E,$B$1)</f>
        <v>0</v>
      </c>
      <c r="M42" s="52">
        <f>SUMIFS('2012Figures'!$J:$J,'2012Figures'!$C:$C,$A42,'2012Figures'!$H:$H,$B42,'2012Figures'!$I:$I,$C42,'2012Figures'!$B:$B,"BrokerToCy",'2012Figures'!$G:$G,"E1",'2012Figures'!$E:$E,$B$1)</f>
        <v>0</v>
      </c>
      <c r="N42" s="52">
        <f>SUMIFS('2012Figures'!$J:$J,'2012Figures'!$C:$C,$A42,'2012Figures'!$H:$H,$B42,'2012Figures'!$I:$I,$C42,'2012Figures'!$B:$B,"BrokerToCy",'2012Figures'!$G:$G,"P1",'2012Figures'!$E:$E,$B$1)</f>
        <v>0</v>
      </c>
      <c r="O42" s="52">
        <f>SUMIFS('2012Figures'!$J:$J,'2012Figures'!$C:$C,$A42,'2012Figures'!$H:$H,$B42,'2012Figures'!$I:$I,$C42,'2012Figures'!$B:$B,"CyToBroker",'2012Figures'!$G:$G,"E1",'2012Figures'!$E:$E,$B$1)</f>
        <v>0</v>
      </c>
      <c r="P42" s="52">
        <f>SUMIFS('2012Figures'!$J:$J,'2012Figures'!$C:$C,$A42,'2012Figures'!$H:$H,$B42,'2012Figures'!$I:$I,$C42,'2012Figures'!$B:$B,"CyToBroker",'2012Figures'!$G:$G,"P1",'2012Figures'!$E:$E,$B$1)</f>
        <v>0</v>
      </c>
      <c r="R42" s="46" t="str">
        <f t="shared" si="12"/>
        <v/>
      </c>
      <c r="S42" s="46" t="str">
        <f t="shared" si="12"/>
        <v/>
      </c>
      <c r="T42" s="46" t="str">
        <f t="shared" si="12"/>
        <v/>
      </c>
      <c r="U42" s="46" t="str">
        <f t="shared" si="12"/>
        <v/>
      </c>
      <c r="V42" s="46" t="str">
        <f t="shared" si="12"/>
        <v/>
      </c>
    </row>
    <row r="43" spans="1:22" x14ac:dyDescent="0.2">
      <c r="A43" s="1">
        <v>101</v>
      </c>
      <c r="B43" s="1" t="s">
        <v>52</v>
      </c>
      <c r="D43" s="29">
        <f>SUMIFS('2013Figures'!$J:$J,'2013Figures'!$C:$C,$A43,'2013Figures'!$I:$I,"",'2013Figures'!$E:$E,$B$1)</f>
        <v>511</v>
      </c>
      <c r="E43" s="9">
        <f>SUMIFS('2013Figures'!$J:$J,'2013Figures'!$C:$C,$A43,'2013Figures'!$I:$I,"",'2013Figures'!$B:$B,"BrokerToCy",'2013Figures'!$G:$G,"E1",'2013Figures'!$E:$E,$B$1)</f>
        <v>0</v>
      </c>
      <c r="F43" s="9">
        <f>SUMIFS('2013Figures'!$J:$J,'2013Figures'!$C:$C,$A43,'2013Figures'!$I:$I,"",'2013Figures'!$B:$B,"BrokerToCy",'2013Figures'!$G:$G,"P1",'2013Figures'!$E:$E,$B$1)</f>
        <v>0</v>
      </c>
      <c r="G43" s="9">
        <f>SUMIFS('2013Figures'!$J:$J,'2013Figures'!$C:$C,$A43,'2013Figures'!$I:$I,"",'2013Figures'!$B:$B,"CyToBroker",'2013Figures'!$G:$G,"E1",'2013Figures'!$E:$E,$B$1)</f>
        <v>511</v>
      </c>
      <c r="H43" s="9">
        <f>SUMIFS('2013Figures'!$J:$J,'2013Figures'!$C:$C,$A43,'2013Figures'!$I:$I,"",'2013Figures'!$B:$B,"CyToBroker",'2013Figures'!$G:$G,"P1",'2013Figures'!$E:$E,$B$1)</f>
        <v>0</v>
      </c>
      <c r="J43" s="8" t="s">
        <v>131</v>
      </c>
      <c r="L43" s="42">
        <f>SUMIFS('2012Figures'!$J:$J,'2012Figures'!$C:$C,$A43,'2012Figures'!$I:$I,"",'2012Figures'!$E:$E,$B$1)</f>
        <v>703</v>
      </c>
      <c r="M43" s="52">
        <f>SUMIFS('2012Figures'!$J:$J,'2012Figures'!$C:$C,$A43,'2012Figures'!$I:$I,"",'2012Figures'!$B:$B,"BrokerToCy",'2012Figures'!$G:$G,"E1",'2012Figures'!$E:$E,$B$1)</f>
        <v>0</v>
      </c>
      <c r="N43" s="52">
        <f>SUMIFS('2012Figures'!$J:$J,'2012Figures'!$C:$C,$A43,'2012Figures'!$I:$I,"",'2012Figures'!$B:$B,"BrokerToCy",'2012Figures'!$G:$G,"P1",'2012Figures'!$E:$E,$B$1)</f>
        <v>0</v>
      </c>
      <c r="O43" s="52">
        <f>SUMIFS('2012Figures'!$J:$J,'2012Figures'!$C:$C,$A43,'2012Figures'!$I:$I,"",'2012Figures'!$B:$B,"CyToBroker",'2012Figures'!$G:$G,"E1",'2012Figures'!$E:$E,$B$1)</f>
        <v>703</v>
      </c>
      <c r="P43" s="52">
        <f>SUMIFS('2012Figures'!$J:$J,'2012Figures'!$C:$C,$A43,'2012Figures'!$I:$I,"",'2012Figures'!$B:$B,"CyToBroker",'2012Figures'!$G:$G,"P1",'2012Figures'!$E:$E,$B$1)</f>
        <v>0</v>
      </c>
      <c r="R43" s="46">
        <f t="shared" si="12"/>
        <v>-0.27</v>
      </c>
      <c r="S43" s="46" t="str">
        <f t="shared" si="12"/>
        <v/>
      </c>
      <c r="T43" s="46" t="str">
        <f t="shared" si="12"/>
        <v/>
      </c>
      <c r="U43" s="46">
        <f t="shared" si="12"/>
        <v>-0.27</v>
      </c>
      <c r="V43" s="46" t="str">
        <f t="shared" si="12"/>
        <v/>
      </c>
    </row>
    <row r="44" spans="1:22" x14ac:dyDescent="0.2">
      <c r="A44" s="21"/>
      <c r="B44" s="21" t="s">
        <v>92</v>
      </c>
      <c r="C44" s="22"/>
      <c r="D44" s="23">
        <f>SUM(E44:H44)</f>
        <v>527</v>
      </c>
      <c r="E44" s="23">
        <f t="shared" ref="E44:H44" si="13">SUM(E32:E43)</f>
        <v>0</v>
      </c>
      <c r="F44" s="23">
        <f t="shared" si="13"/>
        <v>0</v>
      </c>
      <c r="G44" s="23">
        <f t="shared" si="13"/>
        <v>527</v>
      </c>
      <c r="H44" s="23">
        <f t="shared" si="13"/>
        <v>0</v>
      </c>
      <c r="I44" s="21"/>
      <c r="J44" s="22"/>
      <c r="K44" s="21"/>
      <c r="L44" s="43">
        <f>SUM(M44:P44)</f>
        <v>706</v>
      </c>
      <c r="M44" s="43">
        <f t="shared" ref="M44:P44" si="14">SUM(M32:M43)</f>
        <v>0</v>
      </c>
      <c r="N44" s="43">
        <f t="shared" si="14"/>
        <v>0</v>
      </c>
      <c r="O44" s="43">
        <f t="shared" si="14"/>
        <v>706</v>
      </c>
      <c r="P44" s="43">
        <f t="shared" si="14"/>
        <v>0</v>
      </c>
      <c r="Q44" s="21"/>
      <c r="R44" s="21"/>
      <c r="S44" s="21"/>
      <c r="T44" s="21"/>
      <c r="U44" s="21"/>
      <c r="V44" s="21"/>
    </row>
    <row r="45" spans="1:22" x14ac:dyDescent="0.2">
      <c r="A45" s="28">
        <v>103</v>
      </c>
      <c r="B45" s="28" t="s">
        <v>55</v>
      </c>
      <c r="C45" s="17" t="s">
        <v>88</v>
      </c>
      <c r="D45" s="18">
        <f>SUMIFS('2013Figures'!$J:$J,'2013Figures'!$C:$C,$A45,'2013Figures'!$E:$E,$B$1)</f>
        <v>2</v>
      </c>
      <c r="E45" s="18">
        <f>SUMIFS('2013Figures'!$J:$J,'2013Figures'!$C:$C,$A45,'2013Figures'!$B:$B,"BrokerToCy",'2013Figures'!$G:$G,"E1",'2013Figures'!$E:$E,$B$1)</f>
        <v>0</v>
      </c>
      <c r="F45" s="18">
        <f>SUMIFS('2013Figures'!$J:$J,'2013Figures'!$C:$C,$A45,'2013Figures'!$B:$B,"BrokerToCy",'2013Figures'!$G:$G,"P1",'2013Figures'!$E:$E,$B$1)</f>
        <v>0</v>
      </c>
      <c r="G45" s="18">
        <f>SUMIFS('2013Figures'!$J:$J,'2013Figures'!$C:$C,$A45,'2013Figures'!$B:$B,"CyToBroker",'2013Figures'!$G:$G,"E1",'2013Figures'!$E:$E,$B$1)</f>
        <v>2</v>
      </c>
      <c r="H45" s="18">
        <f>SUMIFS('2013Figures'!$J:$J,'2013Figures'!$C:$C,$A45,'2013Figures'!$B:$B,"CyToBroker",'2013Figures'!$G:$G,"P1",'2013Figures'!$E:$E,$B$1)</f>
        <v>0</v>
      </c>
      <c r="I45" s="28"/>
      <c r="J45" s="17"/>
      <c r="K45" s="28"/>
      <c r="L45" s="50">
        <f>SUMIFS('2012Figures'!$J:$J,'2012Figures'!$C:$C,$A45,'2012Figures'!$E:$E,$B$1)</f>
        <v>0</v>
      </c>
      <c r="M45" s="50">
        <f>SUMIFS('2012Figures'!$J:$J,'2012Figures'!$C:$C,$A45,'2012Figures'!$B:$B,"BrokerToCy",'2012Figures'!$G:$G,"E1",'2012Figures'!$E:$E,$B$1)</f>
        <v>0</v>
      </c>
      <c r="N45" s="50">
        <f>SUMIFS('2012Figures'!$J:$J,'2012Figures'!$C:$C,$A45,'2012Figures'!$B:$B,"BrokerToCy",'2012Figures'!$G:$G,"P1",'2012Figures'!$E:$E,$B$1)</f>
        <v>0</v>
      </c>
      <c r="O45" s="50">
        <f>SUMIFS('2012Figures'!$J:$J,'2012Figures'!$C:$C,$A45,'2012Figures'!$B:$B,"CyToBroker",'2012Figures'!$G:$G,"E1",'2012Figures'!$E:$E,$B$1)</f>
        <v>0</v>
      </c>
      <c r="P45" s="50">
        <f>SUMIFS('2012Figures'!$J:$J,'2012Figures'!$C:$C,$A45,'2012Figures'!$B:$B,"CyToBroker",'2012Figures'!$G:$G,"P1",'2012Figures'!$E:$E,$B$1)</f>
        <v>0</v>
      </c>
      <c r="Q45" s="28"/>
      <c r="R45" s="46" t="str">
        <f t="shared" ref="R45:V108" si="15">IF(L45=0,"",ROUND(D45/L45-1,2))</f>
        <v/>
      </c>
      <c r="S45" s="46" t="str">
        <f t="shared" si="15"/>
        <v/>
      </c>
      <c r="T45" s="46" t="str">
        <f t="shared" si="15"/>
        <v/>
      </c>
      <c r="U45" s="46" t="str">
        <f t="shared" si="15"/>
        <v/>
      </c>
      <c r="V45" s="46" t="str">
        <f t="shared" si="15"/>
        <v/>
      </c>
    </row>
    <row r="46" spans="1:22" x14ac:dyDescent="0.2">
      <c r="A46" s="1">
        <v>103</v>
      </c>
      <c r="B46" s="1">
        <v>1</v>
      </c>
      <c r="C46" s="8">
        <v>6</v>
      </c>
      <c r="D46" s="29">
        <f>SUMIFS('2013Figures'!$J:$J,'2013Figures'!$C:$C,$A46,'2013Figures'!$H:$H,$B46,'2013Figures'!$I:$I,$C46,'2013Figures'!$E:$E,$B$1)</f>
        <v>0</v>
      </c>
      <c r="E46" s="9">
        <f>SUMIFS('2013Figures'!$J:$J,'2013Figures'!$C:$C,$A46,'2013Figures'!$H:$H,$B46,'2013Figures'!$I:$I,$C46,'2013Figures'!$B:$B,"BrokerToCy",'2013Figures'!$G:$G,"E1",'2013Figures'!$E:$E,$B$1)</f>
        <v>0</v>
      </c>
      <c r="F46" s="9">
        <f>SUMIFS('2013Figures'!$J:$J,'2013Figures'!$C:$C,$A46,'2013Figures'!$H:$H,$B46,'2013Figures'!$I:$I,$C46,'2013Figures'!$B:$B,"BrokerToCy",'2013Figures'!$G:$G,"P1",'2013Figures'!$E:$E,$B$1)</f>
        <v>0</v>
      </c>
      <c r="G46" s="9">
        <f>SUMIFS('2013Figures'!$J:$J,'2013Figures'!$C:$C,$A46,'2013Figures'!$H:$H,$B46,'2013Figures'!$I:$I,$C46,'2013Figures'!$B:$B,"CyToBroker",'2013Figures'!$G:$G,"E1",'2013Figures'!$E:$E,$B$1)</f>
        <v>0</v>
      </c>
      <c r="H46" s="9">
        <f>SUMIFS('2013Figures'!$J:$J,'2013Figures'!$C:$C,$A46,'2013Figures'!$H:$H,$B46,'2013Figures'!$I:$I,$C46,'2013Figures'!$B:$B,"CyToBroker",'2013Figures'!$G:$G,"P1",'2013Figures'!$E:$E,$B$1)</f>
        <v>0</v>
      </c>
      <c r="J46" s="8" t="s">
        <v>146</v>
      </c>
      <c r="L46" s="42">
        <f>SUMIFS('2012Figures'!$J:$J,'2012Figures'!$C:$C,$A46,'2012Figures'!$H:$H,$B46,'2012Figures'!$I:$I,$C46,'2012Figures'!$E:$E,$B$1)</f>
        <v>0</v>
      </c>
      <c r="M46" s="52">
        <f>SUMIFS('2012Figures'!$J:$J,'2012Figures'!$C:$C,$A46,'2012Figures'!$H:$H,$B46,'2012Figures'!$I:$I,$C46,'2012Figures'!$B:$B,"BrokerToCy",'2012Figures'!$G:$G,"E1",'2012Figures'!$E:$E,$B$1)</f>
        <v>0</v>
      </c>
      <c r="N46" s="52">
        <f>SUMIFS('2012Figures'!$J:$J,'2012Figures'!$C:$C,$A46,'2012Figures'!$H:$H,$B46,'2012Figures'!$I:$I,$C46,'2012Figures'!$B:$B,"BrokerToCy",'2012Figures'!$G:$G,"P1",'2012Figures'!$E:$E,$B$1)</f>
        <v>0</v>
      </c>
      <c r="O46" s="52">
        <f>SUMIFS('2012Figures'!$J:$J,'2012Figures'!$C:$C,$A46,'2012Figures'!$H:$H,$B46,'2012Figures'!$I:$I,$C46,'2012Figures'!$B:$B,"CyToBroker",'2012Figures'!$G:$G,"E1",'2012Figures'!$E:$E,$B$1)</f>
        <v>0</v>
      </c>
      <c r="P46" s="52">
        <f>SUMIFS('2012Figures'!$J:$J,'2012Figures'!$C:$C,$A46,'2012Figures'!$H:$H,$B46,'2012Figures'!$I:$I,$C46,'2012Figures'!$B:$B,"CyToBroker",'2012Figures'!$G:$G,"P1",'2012Figures'!$E:$E,$B$1)</f>
        <v>0</v>
      </c>
      <c r="R46" s="46" t="str">
        <f t="shared" si="15"/>
        <v/>
      </c>
      <c r="S46" s="46" t="str">
        <f t="shared" si="15"/>
        <v/>
      </c>
      <c r="T46" s="46" t="str">
        <f t="shared" si="15"/>
        <v/>
      </c>
      <c r="U46" s="46" t="str">
        <f t="shared" si="15"/>
        <v/>
      </c>
      <c r="V46" s="46" t="str">
        <f t="shared" si="15"/>
        <v/>
      </c>
    </row>
    <row r="47" spans="1:22" x14ac:dyDescent="0.2">
      <c r="A47" s="1">
        <v>103</v>
      </c>
      <c r="B47" s="1" t="s">
        <v>55</v>
      </c>
      <c r="C47" s="8">
        <v>11</v>
      </c>
      <c r="D47" s="29">
        <f>SUMIFS('2013Figures'!$J:$J,'2013Figures'!$C:$C,$A47,'2013Figures'!$H:$H,$B47,'2013Figures'!$I:$I,$C47,'2013Figures'!$E:$E,$B$1)</f>
        <v>0</v>
      </c>
      <c r="E47" s="9">
        <f>SUMIFS('2013Figures'!$J:$J,'2013Figures'!$C:$C,$A47,'2013Figures'!$H:$H,$B47,'2013Figures'!$I:$I,$C47,'2013Figures'!$B:$B,"BrokerToCy",'2013Figures'!$G:$G,"E1",'2013Figures'!$E:$E,$B$1)</f>
        <v>0</v>
      </c>
      <c r="F47" s="9">
        <f>SUMIFS('2013Figures'!$J:$J,'2013Figures'!$C:$C,$A47,'2013Figures'!$H:$H,$B47,'2013Figures'!$I:$I,$C47,'2013Figures'!$B:$B,"BrokerToCy",'2013Figures'!$G:$G,"P1",'2013Figures'!$E:$E,$B$1)</f>
        <v>0</v>
      </c>
      <c r="G47" s="9">
        <f>SUMIFS('2013Figures'!$J:$J,'2013Figures'!$C:$C,$A47,'2013Figures'!$H:$H,$B47,'2013Figures'!$I:$I,$C47,'2013Figures'!$B:$B,"CyToBroker",'2013Figures'!$G:$G,"E1",'2013Figures'!$E:$E,$B$1)</f>
        <v>0</v>
      </c>
      <c r="H47" s="9">
        <f>SUMIFS('2013Figures'!$J:$J,'2013Figures'!$C:$C,$A47,'2013Figures'!$H:$H,$B47,'2013Figures'!$I:$I,$C47,'2013Figures'!$B:$B,"CyToBroker",'2013Figures'!$G:$G,"P1",'2013Figures'!$E:$E,$B$1)</f>
        <v>0</v>
      </c>
      <c r="L47" s="42">
        <f>SUMIFS('2012Figures'!$J:$J,'2012Figures'!$C:$C,$A47,'2012Figures'!$H:$H,$B47,'2012Figures'!$I:$I,$C47,'2012Figures'!$E:$E,$B$1)</f>
        <v>0</v>
      </c>
      <c r="M47" s="52">
        <f>SUMIFS('2012Figures'!$J:$J,'2012Figures'!$C:$C,$A47,'2012Figures'!$H:$H,$B47,'2012Figures'!$I:$I,$C47,'2012Figures'!$B:$B,"BrokerToCy",'2012Figures'!$G:$G,"E1",'2012Figures'!$E:$E,$B$1)</f>
        <v>0</v>
      </c>
      <c r="N47" s="52">
        <f>SUMIFS('2012Figures'!$J:$J,'2012Figures'!$C:$C,$A47,'2012Figures'!$H:$H,$B47,'2012Figures'!$I:$I,$C47,'2012Figures'!$B:$B,"BrokerToCy",'2012Figures'!$G:$G,"P1",'2012Figures'!$E:$E,$B$1)</f>
        <v>0</v>
      </c>
      <c r="O47" s="52">
        <f>SUMIFS('2012Figures'!$J:$J,'2012Figures'!$C:$C,$A47,'2012Figures'!$H:$H,$B47,'2012Figures'!$I:$I,$C47,'2012Figures'!$B:$B,"CyToBroker",'2012Figures'!$G:$G,"E1",'2012Figures'!$E:$E,$B$1)</f>
        <v>0</v>
      </c>
      <c r="P47" s="52">
        <f>SUMIFS('2012Figures'!$J:$J,'2012Figures'!$C:$C,$A47,'2012Figures'!$H:$H,$B47,'2012Figures'!$I:$I,$C47,'2012Figures'!$B:$B,"CyToBroker",'2012Figures'!$G:$G,"P1",'2012Figures'!$E:$E,$B$1)</f>
        <v>0</v>
      </c>
      <c r="R47" s="46" t="str">
        <f t="shared" si="15"/>
        <v/>
      </c>
      <c r="S47" s="46" t="str">
        <f t="shared" si="15"/>
        <v/>
      </c>
      <c r="T47" s="46" t="str">
        <f t="shared" si="15"/>
        <v/>
      </c>
      <c r="U47" s="46" t="str">
        <f t="shared" si="15"/>
        <v/>
      </c>
      <c r="V47" s="46" t="str">
        <f t="shared" si="15"/>
        <v/>
      </c>
    </row>
    <row r="48" spans="1:22" x14ac:dyDescent="0.2">
      <c r="A48" s="1">
        <v>103</v>
      </c>
      <c r="B48" s="1" t="s">
        <v>55</v>
      </c>
      <c r="C48" s="8">
        <v>10</v>
      </c>
      <c r="D48" s="29">
        <f>SUMIFS('2013Figures'!$J:$J,'2013Figures'!$C:$C,$A48,'2013Figures'!$H:$H,$B48,'2013Figures'!$I:$I,$C48,'2013Figures'!$E:$E,$B$1)</f>
        <v>0</v>
      </c>
      <c r="E48" s="9">
        <f>SUMIFS('2013Figures'!$J:$J,'2013Figures'!$C:$C,$A48,'2013Figures'!$H:$H,$B48,'2013Figures'!$I:$I,$C48,'2013Figures'!$B:$B,"BrokerToCy",'2013Figures'!$G:$G,"E1",'2013Figures'!$E:$E,$B$1)</f>
        <v>0</v>
      </c>
      <c r="F48" s="9">
        <f>SUMIFS('2013Figures'!$J:$J,'2013Figures'!$C:$C,$A48,'2013Figures'!$H:$H,$B48,'2013Figures'!$I:$I,$C48,'2013Figures'!$B:$B,"BrokerToCy",'2013Figures'!$G:$G,"P1",'2013Figures'!$E:$E,$B$1)</f>
        <v>0</v>
      </c>
      <c r="G48" s="9">
        <f>SUMIFS('2013Figures'!$J:$J,'2013Figures'!$C:$C,$A48,'2013Figures'!$H:$H,$B48,'2013Figures'!$I:$I,$C48,'2013Figures'!$B:$B,"CyToBroker",'2013Figures'!$G:$G,"E1",'2013Figures'!$E:$E,$B$1)</f>
        <v>0</v>
      </c>
      <c r="H48" s="9">
        <f>SUMIFS('2013Figures'!$J:$J,'2013Figures'!$C:$C,$A48,'2013Figures'!$H:$H,$B48,'2013Figures'!$I:$I,$C48,'2013Figures'!$B:$B,"CyToBroker",'2013Figures'!$G:$G,"P1",'2013Figures'!$E:$E,$B$1)</f>
        <v>0</v>
      </c>
      <c r="J48" s="8">
        <v>201501</v>
      </c>
      <c r="L48" s="42">
        <f>SUMIFS('2012Figures'!$J:$J,'2012Figures'!$C:$C,$A48,'2012Figures'!$H:$H,$B48,'2012Figures'!$I:$I,$C48,'2012Figures'!$E:$E,$B$1)</f>
        <v>0</v>
      </c>
      <c r="M48" s="52">
        <f>SUMIFS('2012Figures'!$J:$J,'2012Figures'!$C:$C,$A48,'2012Figures'!$H:$H,$B48,'2012Figures'!$I:$I,$C48,'2012Figures'!$B:$B,"BrokerToCy",'2012Figures'!$G:$G,"E1",'2012Figures'!$E:$E,$B$1)</f>
        <v>0</v>
      </c>
      <c r="N48" s="52">
        <f>SUMIFS('2012Figures'!$J:$J,'2012Figures'!$C:$C,$A48,'2012Figures'!$H:$H,$B48,'2012Figures'!$I:$I,$C48,'2012Figures'!$B:$B,"BrokerToCy",'2012Figures'!$G:$G,"P1",'2012Figures'!$E:$E,$B$1)</f>
        <v>0</v>
      </c>
      <c r="O48" s="52">
        <f>SUMIFS('2012Figures'!$J:$J,'2012Figures'!$C:$C,$A48,'2012Figures'!$H:$H,$B48,'2012Figures'!$I:$I,$C48,'2012Figures'!$B:$B,"CyToBroker",'2012Figures'!$G:$G,"E1",'2012Figures'!$E:$E,$B$1)</f>
        <v>0</v>
      </c>
      <c r="P48" s="52">
        <f>SUMIFS('2012Figures'!$J:$J,'2012Figures'!$C:$C,$A48,'2012Figures'!$H:$H,$B48,'2012Figures'!$I:$I,$C48,'2012Figures'!$B:$B,"CyToBroker",'2012Figures'!$G:$G,"P1",'2012Figures'!$E:$E,$B$1)</f>
        <v>0</v>
      </c>
      <c r="R48" s="46" t="str">
        <f t="shared" si="15"/>
        <v/>
      </c>
      <c r="S48" s="46" t="str">
        <f t="shared" si="15"/>
        <v/>
      </c>
      <c r="T48" s="46" t="str">
        <f t="shared" si="15"/>
        <v/>
      </c>
      <c r="U48" s="46" t="str">
        <f t="shared" si="15"/>
        <v/>
      </c>
      <c r="V48" s="46" t="str">
        <f t="shared" si="15"/>
        <v/>
      </c>
    </row>
    <row r="49" spans="1:22" x14ac:dyDescent="0.2">
      <c r="A49" s="1">
        <v>103</v>
      </c>
      <c r="B49" s="1" t="s">
        <v>55</v>
      </c>
      <c r="C49" s="8">
        <v>9</v>
      </c>
      <c r="D49" s="29">
        <f>SUMIFS('2013Figures'!$J:$J,'2013Figures'!$C:$C,$A49,'2013Figures'!$H:$H,$B49,'2013Figures'!$I:$I,$C49,'2013Figures'!$E:$E,$B$1)</f>
        <v>0</v>
      </c>
      <c r="E49" s="9">
        <f>SUMIFS('2013Figures'!$J:$J,'2013Figures'!$C:$C,$A49,'2013Figures'!$H:$H,$B49,'2013Figures'!$I:$I,$C49,'2013Figures'!$B:$B,"BrokerToCy",'2013Figures'!$G:$G,"E1",'2013Figures'!$E:$E,$B$1)</f>
        <v>0</v>
      </c>
      <c r="F49" s="9">
        <f>SUMIFS('2013Figures'!$J:$J,'2013Figures'!$C:$C,$A49,'2013Figures'!$H:$H,$B49,'2013Figures'!$I:$I,$C49,'2013Figures'!$B:$B,"BrokerToCy",'2013Figures'!$G:$G,"P1",'2013Figures'!$E:$E,$B$1)</f>
        <v>0</v>
      </c>
      <c r="G49" s="9">
        <f>SUMIFS('2013Figures'!$J:$J,'2013Figures'!$C:$C,$A49,'2013Figures'!$H:$H,$B49,'2013Figures'!$I:$I,$C49,'2013Figures'!$B:$B,"CyToBroker",'2013Figures'!$G:$G,"E1",'2013Figures'!$E:$E,$B$1)</f>
        <v>0</v>
      </c>
      <c r="H49" s="9">
        <f>SUMIFS('2013Figures'!$J:$J,'2013Figures'!$C:$C,$A49,'2013Figures'!$H:$H,$B49,'2013Figures'!$I:$I,$C49,'2013Figures'!$B:$B,"CyToBroker",'2013Figures'!$G:$G,"P1",'2013Figures'!$E:$E,$B$1)</f>
        <v>0</v>
      </c>
      <c r="J49" s="8">
        <v>201401</v>
      </c>
      <c r="L49" s="42">
        <f>SUMIFS('2012Figures'!$J:$J,'2012Figures'!$C:$C,$A49,'2012Figures'!$H:$H,$B49,'2012Figures'!$I:$I,$C49,'2012Figures'!$E:$E,$B$1)</f>
        <v>0</v>
      </c>
      <c r="M49" s="52">
        <f>SUMIFS('2012Figures'!$J:$J,'2012Figures'!$C:$C,$A49,'2012Figures'!$H:$H,$B49,'2012Figures'!$I:$I,$C49,'2012Figures'!$B:$B,"BrokerToCy",'2012Figures'!$G:$G,"E1",'2012Figures'!$E:$E,$B$1)</f>
        <v>0</v>
      </c>
      <c r="N49" s="52">
        <f>SUMIFS('2012Figures'!$J:$J,'2012Figures'!$C:$C,$A49,'2012Figures'!$H:$H,$B49,'2012Figures'!$I:$I,$C49,'2012Figures'!$B:$B,"BrokerToCy",'2012Figures'!$G:$G,"P1",'2012Figures'!$E:$E,$B$1)</f>
        <v>0</v>
      </c>
      <c r="O49" s="52">
        <f>SUMIFS('2012Figures'!$J:$J,'2012Figures'!$C:$C,$A49,'2012Figures'!$H:$H,$B49,'2012Figures'!$I:$I,$C49,'2012Figures'!$B:$B,"CyToBroker",'2012Figures'!$G:$G,"E1",'2012Figures'!$E:$E,$B$1)</f>
        <v>0</v>
      </c>
      <c r="P49" s="52">
        <f>SUMIFS('2012Figures'!$J:$J,'2012Figures'!$C:$C,$A49,'2012Figures'!$H:$H,$B49,'2012Figures'!$I:$I,$C49,'2012Figures'!$B:$B,"CyToBroker",'2012Figures'!$G:$G,"P1",'2012Figures'!$E:$E,$B$1)</f>
        <v>0</v>
      </c>
      <c r="R49" s="46" t="str">
        <f t="shared" si="15"/>
        <v/>
      </c>
      <c r="S49" s="46" t="str">
        <f t="shared" si="15"/>
        <v/>
      </c>
      <c r="T49" s="46" t="str">
        <f t="shared" si="15"/>
        <v/>
      </c>
      <c r="U49" s="46" t="str">
        <f t="shared" si="15"/>
        <v/>
      </c>
      <c r="V49" s="46" t="str">
        <f t="shared" si="15"/>
        <v/>
      </c>
    </row>
    <row r="50" spans="1:22" x14ac:dyDescent="0.2">
      <c r="A50" s="1">
        <v>103</v>
      </c>
      <c r="B50" s="1" t="s">
        <v>55</v>
      </c>
      <c r="C50" s="8">
        <v>8</v>
      </c>
      <c r="D50" s="29">
        <f>SUMIFS('2013Figures'!$J:$J,'2013Figures'!$C:$C,$A50,'2013Figures'!$H:$H,$B50,'2013Figures'!$I:$I,$C50,'2013Figures'!$E:$E,$B$1)</f>
        <v>0</v>
      </c>
      <c r="E50" s="9">
        <f>SUMIFS('2013Figures'!$J:$J,'2013Figures'!$C:$C,$A50,'2013Figures'!$H:$H,$B50,'2013Figures'!$I:$I,$C50,'2013Figures'!$B:$B,"BrokerToCy",'2013Figures'!$G:$G,"E1",'2013Figures'!$E:$E,$B$1)</f>
        <v>0</v>
      </c>
      <c r="F50" s="9">
        <f>SUMIFS('2013Figures'!$J:$J,'2013Figures'!$C:$C,$A50,'2013Figures'!$H:$H,$B50,'2013Figures'!$I:$I,$C50,'2013Figures'!$B:$B,"BrokerToCy",'2013Figures'!$G:$G,"P1",'2013Figures'!$E:$E,$B$1)</f>
        <v>0</v>
      </c>
      <c r="G50" s="9">
        <f>SUMIFS('2013Figures'!$J:$J,'2013Figures'!$C:$C,$A50,'2013Figures'!$H:$H,$B50,'2013Figures'!$I:$I,$C50,'2013Figures'!$B:$B,"CyToBroker",'2013Figures'!$G:$G,"E1",'2013Figures'!$E:$E,$B$1)</f>
        <v>0</v>
      </c>
      <c r="H50" s="9">
        <f>SUMIFS('2013Figures'!$J:$J,'2013Figures'!$C:$C,$A50,'2013Figures'!$H:$H,$B50,'2013Figures'!$I:$I,$C50,'2013Figures'!$B:$B,"CyToBroker",'2013Figures'!$G:$G,"P1",'2013Figures'!$E:$E,$B$1)</f>
        <v>0</v>
      </c>
      <c r="I50" s="30"/>
      <c r="J50" s="31">
        <v>201301</v>
      </c>
      <c r="K50" s="30"/>
      <c r="L50" s="42">
        <f>SUMIFS('2012Figures'!$J:$J,'2012Figures'!$C:$C,$A50,'2012Figures'!$H:$H,$B50,'2012Figures'!$I:$I,$C50,'2012Figures'!$E:$E,$B$1)</f>
        <v>0</v>
      </c>
      <c r="M50" s="52">
        <f>SUMIFS('2012Figures'!$J:$J,'2012Figures'!$C:$C,$A50,'2012Figures'!$H:$H,$B50,'2012Figures'!$I:$I,$C50,'2012Figures'!$B:$B,"BrokerToCy",'2012Figures'!$G:$G,"E1",'2012Figures'!$E:$E,$B$1)</f>
        <v>0</v>
      </c>
      <c r="N50" s="52">
        <f>SUMIFS('2012Figures'!$J:$J,'2012Figures'!$C:$C,$A50,'2012Figures'!$H:$H,$B50,'2012Figures'!$I:$I,$C50,'2012Figures'!$B:$B,"BrokerToCy",'2012Figures'!$G:$G,"P1",'2012Figures'!$E:$E,$B$1)</f>
        <v>0</v>
      </c>
      <c r="O50" s="52">
        <f>SUMIFS('2012Figures'!$J:$J,'2012Figures'!$C:$C,$A50,'2012Figures'!$H:$H,$B50,'2012Figures'!$I:$I,$C50,'2012Figures'!$B:$B,"CyToBroker",'2012Figures'!$G:$G,"E1",'2012Figures'!$E:$E,$B$1)</f>
        <v>0</v>
      </c>
      <c r="P50" s="52">
        <f>SUMIFS('2012Figures'!$J:$J,'2012Figures'!$C:$C,$A50,'2012Figures'!$H:$H,$B50,'2012Figures'!$I:$I,$C50,'2012Figures'!$B:$B,"CyToBroker",'2012Figures'!$G:$G,"P1",'2012Figures'!$E:$E,$B$1)</f>
        <v>0</v>
      </c>
      <c r="Q50" s="30"/>
      <c r="R50" s="46" t="str">
        <f t="shared" si="15"/>
        <v/>
      </c>
      <c r="S50" s="46" t="str">
        <f t="shared" si="15"/>
        <v/>
      </c>
      <c r="T50" s="46" t="str">
        <f t="shared" si="15"/>
        <v/>
      </c>
      <c r="U50" s="46" t="str">
        <f t="shared" si="15"/>
        <v/>
      </c>
      <c r="V50" s="46" t="str">
        <f t="shared" si="15"/>
        <v/>
      </c>
    </row>
    <row r="51" spans="1:22" x14ac:dyDescent="0.2">
      <c r="A51" s="1">
        <v>103</v>
      </c>
      <c r="B51" s="1" t="s">
        <v>55</v>
      </c>
      <c r="C51" s="8">
        <v>7</v>
      </c>
      <c r="D51" s="29">
        <f>SUMIFS('2013Figures'!$J:$J,'2013Figures'!$C:$C,$A51,'2013Figures'!$H:$H,$B51,'2013Figures'!$I:$I,$C51,'2013Figures'!$E:$E,$B$1)</f>
        <v>0</v>
      </c>
      <c r="E51" s="9">
        <f>SUMIFS('2013Figures'!$J:$J,'2013Figures'!$C:$C,$A51,'2013Figures'!$H:$H,$B51,'2013Figures'!$I:$I,$C51,'2013Figures'!$B:$B,"BrokerToCy",'2013Figures'!$G:$G,"E1",'2013Figures'!$E:$E,$B$1)</f>
        <v>0</v>
      </c>
      <c r="F51" s="9">
        <f>SUMIFS('2013Figures'!$J:$J,'2013Figures'!$C:$C,$A51,'2013Figures'!$H:$H,$B51,'2013Figures'!$I:$I,$C51,'2013Figures'!$B:$B,"BrokerToCy",'2013Figures'!$G:$G,"P1",'2013Figures'!$E:$E,$B$1)</f>
        <v>0</v>
      </c>
      <c r="G51" s="9">
        <f>SUMIFS('2013Figures'!$J:$J,'2013Figures'!$C:$C,$A51,'2013Figures'!$H:$H,$B51,'2013Figures'!$I:$I,$C51,'2013Figures'!$B:$B,"CyToBroker",'2013Figures'!$G:$G,"E1",'2013Figures'!$E:$E,$B$1)</f>
        <v>0</v>
      </c>
      <c r="H51" s="9">
        <f>SUMIFS('2013Figures'!$J:$J,'2013Figures'!$C:$C,$A51,'2013Figures'!$H:$H,$B51,'2013Figures'!$I:$I,$C51,'2013Figures'!$B:$B,"CyToBroker",'2013Figures'!$G:$G,"P1",'2013Figures'!$E:$E,$B$1)</f>
        <v>0</v>
      </c>
      <c r="J51" s="8">
        <v>201201</v>
      </c>
      <c r="L51" s="42">
        <f>SUMIFS('2012Figures'!$J:$J,'2012Figures'!$C:$C,$A51,'2012Figures'!$H:$H,$B51,'2012Figures'!$I:$I,$C51,'2012Figures'!$E:$E,$B$1)</f>
        <v>0</v>
      </c>
      <c r="M51" s="52">
        <f>SUMIFS('2012Figures'!$J:$J,'2012Figures'!$C:$C,$A51,'2012Figures'!$H:$H,$B51,'2012Figures'!$I:$I,$C51,'2012Figures'!$B:$B,"BrokerToCy",'2012Figures'!$G:$G,"E1",'2012Figures'!$E:$E,$B$1)</f>
        <v>0</v>
      </c>
      <c r="N51" s="52">
        <f>SUMIFS('2012Figures'!$J:$J,'2012Figures'!$C:$C,$A51,'2012Figures'!$H:$H,$B51,'2012Figures'!$I:$I,$C51,'2012Figures'!$B:$B,"BrokerToCy",'2012Figures'!$G:$G,"P1",'2012Figures'!$E:$E,$B$1)</f>
        <v>0</v>
      </c>
      <c r="O51" s="52">
        <f>SUMIFS('2012Figures'!$J:$J,'2012Figures'!$C:$C,$A51,'2012Figures'!$H:$H,$B51,'2012Figures'!$I:$I,$C51,'2012Figures'!$B:$B,"CyToBroker",'2012Figures'!$G:$G,"E1",'2012Figures'!$E:$E,$B$1)</f>
        <v>0</v>
      </c>
      <c r="P51" s="52">
        <f>SUMIFS('2012Figures'!$J:$J,'2012Figures'!$C:$C,$A51,'2012Figures'!$H:$H,$B51,'2012Figures'!$I:$I,$C51,'2012Figures'!$B:$B,"CyToBroker",'2012Figures'!$G:$G,"P1",'2012Figures'!$E:$E,$B$1)</f>
        <v>0</v>
      </c>
      <c r="R51" s="46" t="str">
        <f t="shared" si="15"/>
        <v/>
      </c>
      <c r="S51" s="46" t="str">
        <f t="shared" si="15"/>
        <v/>
      </c>
      <c r="T51" s="46" t="str">
        <f t="shared" si="15"/>
        <v/>
      </c>
      <c r="U51" s="46" t="str">
        <f t="shared" si="15"/>
        <v/>
      </c>
      <c r="V51" s="46" t="str">
        <f t="shared" si="15"/>
        <v/>
      </c>
    </row>
    <row r="52" spans="1:22" x14ac:dyDescent="0.2">
      <c r="A52" s="1">
        <v>103</v>
      </c>
      <c r="B52" s="1" t="s">
        <v>55</v>
      </c>
      <c r="C52" s="8">
        <v>6</v>
      </c>
      <c r="D52" s="29">
        <f>SUMIFS('2013Figures'!$J:$J,'2013Figures'!$C:$C,$A52,'2013Figures'!$H:$H,$B52,'2013Figures'!$I:$I,$C52,'2013Figures'!$E:$E,$B$1)</f>
        <v>0</v>
      </c>
      <c r="E52" s="9">
        <f>SUMIFS('2013Figures'!$J:$J,'2013Figures'!$C:$C,$A52,'2013Figures'!$H:$H,$B52,'2013Figures'!$I:$I,$C52,'2013Figures'!$B:$B,"BrokerToCy",'2013Figures'!$G:$G,"E1",'2013Figures'!$E:$E,$B$1)</f>
        <v>0</v>
      </c>
      <c r="F52" s="9">
        <f>SUMIFS('2013Figures'!$J:$J,'2013Figures'!$C:$C,$A52,'2013Figures'!$H:$H,$B52,'2013Figures'!$I:$I,$C52,'2013Figures'!$B:$B,"BrokerToCy",'2013Figures'!$G:$G,"P1",'2013Figures'!$E:$E,$B$1)</f>
        <v>0</v>
      </c>
      <c r="G52" s="9">
        <f>SUMIFS('2013Figures'!$J:$J,'2013Figures'!$C:$C,$A52,'2013Figures'!$H:$H,$B52,'2013Figures'!$I:$I,$C52,'2013Figures'!$B:$B,"CyToBroker",'2013Figures'!$G:$G,"E1",'2013Figures'!$E:$E,$B$1)</f>
        <v>0</v>
      </c>
      <c r="H52" s="9">
        <f>SUMIFS('2013Figures'!$J:$J,'2013Figures'!$C:$C,$A52,'2013Figures'!$H:$H,$B52,'2013Figures'!$I:$I,$C52,'2013Figures'!$B:$B,"CyToBroker",'2013Figures'!$G:$G,"P1",'2013Figures'!$E:$E,$B$1)</f>
        <v>0</v>
      </c>
      <c r="J52" s="8">
        <v>201101</v>
      </c>
      <c r="L52" s="42">
        <f>SUMIFS('2012Figures'!$J:$J,'2012Figures'!$C:$C,$A52,'2012Figures'!$H:$H,$B52,'2012Figures'!$I:$I,$C52,'2012Figures'!$E:$E,$B$1)</f>
        <v>0</v>
      </c>
      <c r="M52" s="52">
        <f>SUMIFS('2012Figures'!$J:$J,'2012Figures'!$C:$C,$A52,'2012Figures'!$H:$H,$B52,'2012Figures'!$I:$I,$C52,'2012Figures'!$B:$B,"BrokerToCy",'2012Figures'!$G:$G,"E1",'2012Figures'!$E:$E,$B$1)</f>
        <v>0</v>
      </c>
      <c r="N52" s="52">
        <f>SUMIFS('2012Figures'!$J:$J,'2012Figures'!$C:$C,$A52,'2012Figures'!$H:$H,$B52,'2012Figures'!$I:$I,$C52,'2012Figures'!$B:$B,"BrokerToCy",'2012Figures'!$G:$G,"P1",'2012Figures'!$E:$E,$B$1)</f>
        <v>0</v>
      </c>
      <c r="O52" s="52">
        <f>SUMIFS('2012Figures'!$J:$J,'2012Figures'!$C:$C,$A52,'2012Figures'!$H:$H,$B52,'2012Figures'!$I:$I,$C52,'2012Figures'!$B:$B,"CyToBroker",'2012Figures'!$G:$G,"E1",'2012Figures'!$E:$E,$B$1)</f>
        <v>0</v>
      </c>
      <c r="P52" s="52">
        <f>SUMIFS('2012Figures'!$J:$J,'2012Figures'!$C:$C,$A52,'2012Figures'!$H:$H,$B52,'2012Figures'!$I:$I,$C52,'2012Figures'!$B:$B,"CyToBroker",'2012Figures'!$G:$G,"P1",'2012Figures'!$E:$E,$B$1)</f>
        <v>0</v>
      </c>
      <c r="R52" s="46" t="str">
        <f t="shared" si="15"/>
        <v/>
      </c>
      <c r="S52" s="46" t="str">
        <f t="shared" si="15"/>
        <v/>
      </c>
      <c r="T52" s="46" t="str">
        <f t="shared" si="15"/>
        <v/>
      </c>
      <c r="U52" s="46" t="str">
        <f t="shared" si="15"/>
        <v/>
      </c>
      <c r="V52" s="46" t="str">
        <f t="shared" si="15"/>
        <v/>
      </c>
    </row>
    <row r="53" spans="1:22" x14ac:dyDescent="0.2">
      <c r="A53" s="1">
        <v>103</v>
      </c>
      <c r="B53" s="1" t="s">
        <v>55</v>
      </c>
      <c r="C53" s="8">
        <v>5</v>
      </c>
      <c r="D53" s="29">
        <f>SUMIFS('2013Figures'!$J:$J,'2013Figures'!$C:$C,$A53,'2013Figures'!$H:$H,$B53,'2013Figures'!$I:$I,$C53,'2013Figures'!$E:$E,$B$1)</f>
        <v>0</v>
      </c>
      <c r="E53" s="9">
        <f>SUMIFS('2013Figures'!$J:$J,'2013Figures'!$C:$C,$A53,'2013Figures'!$H:$H,$B53,'2013Figures'!$I:$I,$C53,'2013Figures'!$B:$B,"BrokerToCy",'2013Figures'!$G:$G,"E1",'2013Figures'!$E:$E,$B$1)</f>
        <v>0</v>
      </c>
      <c r="F53" s="9">
        <f>SUMIFS('2013Figures'!$J:$J,'2013Figures'!$C:$C,$A53,'2013Figures'!$H:$H,$B53,'2013Figures'!$I:$I,$C53,'2013Figures'!$B:$B,"BrokerToCy",'2013Figures'!$G:$G,"P1",'2013Figures'!$E:$E,$B$1)</f>
        <v>0</v>
      </c>
      <c r="G53" s="9">
        <f>SUMIFS('2013Figures'!$J:$J,'2013Figures'!$C:$C,$A53,'2013Figures'!$H:$H,$B53,'2013Figures'!$I:$I,$C53,'2013Figures'!$B:$B,"CyToBroker",'2013Figures'!$G:$G,"E1",'2013Figures'!$E:$E,$B$1)</f>
        <v>0</v>
      </c>
      <c r="H53" s="9">
        <f>SUMIFS('2013Figures'!$J:$J,'2013Figures'!$C:$C,$A53,'2013Figures'!$H:$H,$B53,'2013Figures'!$I:$I,$C53,'2013Figures'!$B:$B,"CyToBroker",'2013Figures'!$G:$G,"P1",'2013Figures'!$E:$E,$B$1)</f>
        <v>0</v>
      </c>
      <c r="J53" s="8">
        <v>201001</v>
      </c>
      <c r="L53" s="42">
        <f>SUMIFS('2012Figures'!$J:$J,'2012Figures'!$C:$C,$A53,'2012Figures'!$H:$H,$B53,'2012Figures'!$I:$I,$C53,'2012Figures'!$E:$E,$B$1)</f>
        <v>0</v>
      </c>
      <c r="M53" s="52">
        <f>SUMIFS('2012Figures'!$J:$J,'2012Figures'!$C:$C,$A53,'2012Figures'!$H:$H,$B53,'2012Figures'!$I:$I,$C53,'2012Figures'!$B:$B,"BrokerToCy",'2012Figures'!$G:$G,"E1",'2012Figures'!$E:$E,$B$1)</f>
        <v>0</v>
      </c>
      <c r="N53" s="52">
        <f>SUMIFS('2012Figures'!$J:$J,'2012Figures'!$C:$C,$A53,'2012Figures'!$H:$H,$B53,'2012Figures'!$I:$I,$C53,'2012Figures'!$B:$B,"BrokerToCy",'2012Figures'!$G:$G,"P1",'2012Figures'!$E:$E,$B$1)</f>
        <v>0</v>
      </c>
      <c r="O53" s="52">
        <f>SUMIFS('2012Figures'!$J:$J,'2012Figures'!$C:$C,$A53,'2012Figures'!$H:$H,$B53,'2012Figures'!$I:$I,$C53,'2012Figures'!$B:$B,"CyToBroker",'2012Figures'!$G:$G,"E1",'2012Figures'!$E:$E,$B$1)</f>
        <v>0</v>
      </c>
      <c r="P53" s="52">
        <f>SUMIFS('2012Figures'!$J:$J,'2012Figures'!$C:$C,$A53,'2012Figures'!$H:$H,$B53,'2012Figures'!$I:$I,$C53,'2012Figures'!$B:$B,"CyToBroker",'2012Figures'!$G:$G,"P1",'2012Figures'!$E:$E,$B$1)</f>
        <v>0</v>
      </c>
      <c r="R53" s="46" t="str">
        <f t="shared" si="15"/>
        <v/>
      </c>
      <c r="S53" s="46" t="str">
        <f t="shared" si="15"/>
        <v/>
      </c>
      <c r="T53" s="46" t="str">
        <f t="shared" si="15"/>
        <v/>
      </c>
      <c r="U53" s="46" t="str">
        <f t="shared" si="15"/>
        <v/>
      </c>
      <c r="V53" s="46" t="str">
        <f t="shared" si="15"/>
        <v/>
      </c>
    </row>
    <row r="54" spans="1:22" x14ac:dyDescent="0.2">
      <c r="A54" s="1">
        <v>103</v>
      </c>
      <c r="B54" s="1" t="s">
        <v>55</v>
      </c>
      <c r="C54" s="8">
        <v>4</v>
      </c>
      <c r="D54" s="29">
        <f>SUMIFS('2013Figures'!$J:$J,'2013Figures'!$C:$C,$A54,'2013Figures'!$H:$H,$B54,'2013Figures'!$I:$I,$C54,'2013Figures'!$E:$E,$B$1)</f>
        <v>2</v>
      </c>
      <c r="E54" s="9">
        <f>SUMIFS('2013Figures'!$J:$J,'2013Figures'!$C:$C,$A54,'2013Figures'!$H:$H,$B54,'2013Figures'!$I:$I,$C54,'2013Figures'!$B:$B,"BrokerToCy",'2013Figures'!$G:$G,"E1",'2013Figures'!$E:$E,$B$1)</f>
        <v>0</v>
      </c>
      <c r="F54" s="9">
        <f>SUMIFS('2013Figures'!$J:$J,'2013Figures'!$C:$C,$A54,'2013Figures'!$H:$H,$B54,'2013Figures'!$I:$I,$C54,'2013Figures'!$B:$B,"BrokerToCy",'2013Figures'!$G:$G,"P1",'2013Figures'!$E:$E,$B$1)</f>
        <v>0</v>
      </c>
      <c r="G54" s="9">
        <f>SUMIFS('2013Figures'!$J:$J,'2013Figures'!$C:$C,$A54,'2013Figures'!$H:$H,$B54,'2013Figures'!$I:$I,$C54,'2013Figures'!$B:$B,"CyToBroker",'2013Figures'!$G:$G,"E1",'2013Figures'!$E:$E,$B$1)</f>
        <v>2</v>
      </c>
      <c r="H54" s="9">
        <f>SUMIFS('2013Figures'!$J:$J,'2013Figures'!$C:$C,$A54,'2013Figures'!$H:$H,$B54,'2013Figures'!$I:$I,$C54,'2013Figures'!$B:$B,"CyToBroker",'2013Figures'!$G:$G,"P1",'2013Figures'!$E:$E,$B$1)</f>
        <v>0</v>
      </c>
      <c r="J54" s="8">
        <v>200901</v>
      </c>
      <c r="L54" s="42">
        <f>SUMIFS('2012Figures'!$J:$J,'2012Figures'!$C:$C,$A54,'2012Figures'!$H:$H,$B54,'2012Figures'!$I:$I,$C54,'2012Figures'!$E:$E,$B$1)</f>
        <v>0</v>
      </c>
      <c r="M54" s="52">
        <f>SUMIFS('2012Figures'!$J:$J,'2012Figures'!$C:$C,$A54,'2012Figures'!$H:$H,$B54,'2012Figures'!$I:$I,$C54,'2012Figures'!$B:$B,"BrokerToCy",'2012Figures'!$G:$G,"E1",'2012Figures'!$E:$E,$B$1)</f>
        <v>0</v>
      </c>
      <c r="N54" s="52">
        <f>SUMIFS('2012Figures'!$J:$J,'2012Figures'!$C:$C,$A54,'2012Figures'!$H:$H,$B54,'2012Figures'!$I:$I,$C54,'2012Figures'!$B:$B,"BrokerToCy",'2012Figures'!$G:$G,"P1",'2012Figures'!$E:$E,$B$1)</f>
        <v>0</v>
      </c>
      <c r="O54" s="52">
        <f>SUMIFS('2012Figures'!$J:$J,'2012Figures'!$C:$C,$A54,'2012Figures'!$H:$H,$B54,'2012Figures'!$I:$I,$C54,'2012Figures'!$B:$B,"CyToBroker",'2012Figures'!$G:$G,"E1",'2012Figures'!$E:$E,$B$1)</f>
        <v>0</v>
      </c>
      <c r="P54" s="52">
        <f>SUMIFS('2012Figures'!$J:$J,'2012Figures'!$C:$C,$A54,'2012Figures'!$H:$H,$B54,'2012Figures'!$I:$I,$C54,'2012Figures'!$B:$B,"CyToBroker",'2012Figures'!$G:$G,"P1",'2012Figures'!$E:$E,$B$1)</f>
        <v>0</v>
      </c>
      <c r="R54" s="46" t="str">
        <f t="shared" si="15"/>
        <v/>
      </c>
      <c r="S54" s="46" t="str">
        <f t="shared" si="15"/>
        <v/>
      </c>
      <c r="T54" s="46" t="str">
        <f t="shared" si="15"/>
        <v/>
      </c>
      <c r="U54" s="46" t="str">
        <f t="shared" si="15"/>
        <v/>
      </c>
      <c r="V54" s="46" t="str">
        <f t="shared" si="15"/>
        <v/>
      </c>
    </row>
    <row r="55" spans="1:22" x14ac:dyDescent="0.2">
      <c r="A55" s="1">
        <v>103</v>
      </c>
      <c r="B55" s="1" t="s">
        <v>55</v>
      </c>
      <c r="C55" s="8">
        <v>3</v>
      </c>
      <c r="D55" s="29">
        <f>SUMIFS('2013Figures'!$J:$J,'2013Figures'!$C:$C,$A55,'2013Figures'!$H:$H,$B55,'2013Figures'!$I:$I,$C55,'2013Figures'!$E:$E,$B$1)</f>
        <v>0</v>
      </c>
      <c r="E55" s="9">
        <f>SUMIFS('2013Figures'!$J:$J,'2013Figures'!$C:$C,$A55,'2013Figures'!$H:$H,$B55,'2013Figures'!$I:$I,$C55,'2013Figures'!$B:$B,"BrokerToCy",'2013Figures'!$G:$G,"E1",'2013Figures'!$E:$E,$B$1)</f>
        <v>0</v>
      </c>
      <c r="F55" s="9">
        <f>SUMIFS('2013Figures'!$J:$J,'2013Figures'!$C:$C,$A55,'2013Figures'!$H:$H,$B55,'2013Figures'!$I:$I,$C55,'2013Figures'!$B:$B,"BrokerToCy",'2013Figures'!$G:$G,"P1",'2013Figures'!$E:$E,$B$1)</f>
        <v>0</v>
      </c>
      <c r="G55" s="9">
        <f>SUMIFS('2013Figures'!$J:$J,'2013Figures'!$C:$C,$A55,'2013Figures'!$H:$H,$B55,'2013Figures'!$I:$I,$C55,'2013Figures'!$B:$B,"CyToBroker",'2013Figures'!$G:$G,"E1",'2013Figures'!$E:$E,$B$1)</f>
        <v>0</v>
      </c>
      <c r="H55" s="9">
        <f>SUMIFS('2013Figures'!$J:$J,'2013Figures'!$C:$C,$A55,'2013Figures'!$H:$H,$B55,'2013Figures'!$I:$I,$C55,'2013Figures'!$B:$B,"CyToBroker",'2013Figures'!$G:$G,"P1",'2013Figures'!$E:$E,$B$1)</f>
        <v>0</v>
      </c>
      <c r="J55" s="8">
        <v>200801</v>
      </c>
      <c r="L55" s="42">
        <f>SUMIFS('2012Figures'!$J:$J,'2012Figures'!$C:$C,$A55,'2012Figures'!$H:$H,$B55,'2012Figures'!$I:$I,$C55,'2012Figures'!$E:$E,$B$1)</f>
        <v>0</v>
      </c>
      <c r="M55" s="52">
        <f>SUMIFS('2012Figures'!$J:$J,'2012Figures'!$C:$C,$A55,'2012Figures'!$H:$H,$B55,'2012Figures'!$I:$I,$C55,'2012Figures'!$B:$B,"BrokerToCy",'2012Figures'!$G:$G,"E1",'2012Figures'!$E:$E,$B$1)</f>
        <v>0</v>
      </c>
      <c r="N55" s="52">
        <f>SUMIFS('2012Figures'!$J:$J,'2012Figures'!$C:$C,$A55,'2012Figures'!$H:$H,$B55,'2012Figures'!$I:$I,$C55,'2012Figures'!$B:$B,"BrokerToCy",'2012Figures'!$G:$G,"P1",'2012Figures'!$E:$E,$B$1)</f>
        <v>0</v>
      </c>
      <c r="O55" s="52">
        <f>SUMIFS('2012Figures'!$J:$J,'2012Figures'!$C:$C,$A55,'2012Figures'!$H:$H,$B55,'2012Figures'!$I:$I,$C55,'2012Figures'!$B:$B,"CyToBroker",'2012Figures'!$G:$G,"E1",'2012Figures'!$E:$E,$B$1)</f>
        <v>0</v>
      </c>
      <c r="P55" s="52">
        <f>SUMIFS('2012Figures'!$J:$J,'2012Figures'!$C:$C,$A55,'2012Figures'!$H:$H,$B55,'2012Figures'!$I:$I,$C55,'2012Figures'!$B:$B,"CyToBroker",'2012Figures'!$G:$G,"P1",'2012Figures'!$E:$E,$B$1)</f>
        <v>0</v>
      </c>
      <c r="R55" s="46" t="str">
        <f t="shared" si="15"/>
        <v/>
      </c>
      <c r="S55" s="46" t="str">
        <f t="shared" si="15"/>
        <v/>
      </c>
      <c r="T55" s="46" t="str">
        <f t="shared" si="15"/>
        <v/>
      </c>
      <c r="U55" s="46" t="str">
        <f t="shared" si="15"/>
        <v/>
      </c>
      <c r="V55" s="46" t="str">
        <f t="shared" si="15"/>
        <v/>
      </c>
    </row>
    <row r="56" spans="1:22" x14ac:dyDescent="0.2">
      <c r="A56" s="1">
        <v>103</v>
      </c>
      <c r="B56" s="1" t="s">
        <v>55</v>
      </c>
      <c r="C56" s="8">
        <v>2</v>
      </c>
      <c r="D56" s="29">
        <f>SUMIFS('2013Figures'!$J:$J,'2013Figures'!$C:$C,$A56,'2013Figures'!$H:$H,$B56,'2013Figures'!$I:$I,$C56,'2013Figures'!$E:$E,$B$1)</f>
        <v>0</v>
      </c>
      <c r="E56" s="9">
        <f>SUMIFS('2013Figures'!$J:$J,'2013Figures'!$C:$C,$A56,'2013Figures'!$H:$H,$B56,'2013Figures'!$I:$I,$C56,'2013Figures'!$B:$B,"BrokerToCy",'2013Figures'!$G:$G,"E1",'2013Figures'!$E:$E,$B$1)</f>
        <v>0</v>
      </c>
      <c r="F56" s="9">
        <f>SUMIFS('2013Figures'!$J:$J,'2013Figures'!$C:$C,$A56,'2013Figures'!$H:$H,$B56,'2013Figures'!$I:$I,$C56,'2013Figures'!$B:$B,"BrokerToCy",'2013Figures'!$G:$G,"P1",'2013Figures'!$E:$E,$B$1)</f>
        <v>0</v>
      </c>
      <c r="G56" s="9">
        <f>SUMIFS('2013Figures'!$J:$J,'2013Figures'!$C:$C,$A56,'2013Figures'!$H:$H,$B56,'2013Figures'!$I:$I,$C56,'2013Figures'!$B:$B,"CyToBroker",'2013Figures'!$G:$G,"E1",'2013Figures'!$E:$E,$B$1)</f>
        <v>0</v>
      </c>
      <c r="H56" s="9">
        <f>SUMIFS('2013Figures'!$J:$J,'2013Figures'!$C:$C,$A56,'2013Figures'!$H:$H,$B56,'2013Figures'!$I:$I,$C56,'2013Figures'!$B:$B,"CyToBroker",'2013Figures'!$G:$G,"P1",'2013Figures'!$E:$E,$B$1)</f>
        <v>0</v>
      </c>
      <c r="J56" s="8">
        <v>200701</v>
      </c>
      <c r="L56" s="42">
        <f>SUMIFS('2012Figures'!$J:$J,'2012Figures'!$C:$C,$A56,'2012Figures'!$H:$H,$B56,'2012Figures'!$I:$I,$C56,'2012Figures'!$E:$E,$B$1)</f>
        <v>0</v>
      </c>
      <c r="M56" s="52">
        <f>SUMIFS('2012Figures'!$J:$J,'2012Figures'!$C:$C,$A56,'2012Figures'!$H:$H,$B56,'2012Figures'!$I:$I,$C56,'2012Figures'!$B:$B,"BrokerToCy",'2012Figures'!$G:$G,"E1",'2012Figures'!$E:$E,$B$1)</f>
        <v>0</v>
      </c>
      <c r="N56" s="52">
        <f>SUMIFS('2012Figures'!$J:$J,'2012Figures'!$C:$C,$A56,'2012Figures'!$H:$H,$B56,'2012Figures'!$I:$I,$C56,'2012Figures'!$B:$B,"BrokerToCy",'2012Figures'!$G:$G,"P1",'2012Figures'!$E:$E,$B$1)</f>
        <v>0</v>
      </c>
      <c r="O56" s="52">
        <f>SUMIFS('2012Figures'!$J:$J,'2012Figures'!$C:$C,$A56,'2012Figures'!$H:$H,$B56,'2012Figures'!$I:$I,$C56,'2012Figures'!$B:$B,"CyToBroker",'2012Figures'!$G:$G,"E1",'2012Figures'!$E:$E,$B$1)</f>
        <v>0</v>
      </c>
      <c r="P56" s="52">
        <f>SUMIFS('2012Figures'!$J:$J,'2012Figures'!$C:$C,$A56,'2012Figures'!$H:$H,$B56,'2012Figures'!$I:$I,$C56,'2012Figures'!$B:$B,"CyToBroker",'2012Figures'!$G:$G,"P1",'2012Figures'!$E:$E,$B$1)</f>
        <v>0</v>
      </c>
      <c r="R56" s="46" t="str">
        <f t="shared" si="15"/>
        <v/>
      </c>
      <c r="S56" s="46" t="str">
        <f t="shared" si="15"/>
        <v/>
      </c>
      <c r="T56" s="46" t="str">
        <f t="shared" si="15"/>
        <v/>
      </c>
      <c r="U56" s="46" t="str">
        <f t="shared" si="15"/>
        <v/>
      </c>
      <c r="V56" s="46" t="str">
        <f t="shared" si="15"/>
        <v/>
      </c>
    </row>
    <row r="57" spans="1:22" x14ac:dyDescent="0.2">
      <c r="A57" s="1">
        <v>103</v>
      </c>
      <c r="B57" s="1" t="s">
        <v>55</v>
      </c>
      <c r="C57" s="8">
        <v>1</v>
      </c>
      <c r="D57" s="29">
        <f>SUMIFS('2013Figures'!$J:$J,'2013Figures'!$C:$C,$A57,'2013Figures'!$H:$H,$B57,'2013Figures'!$I:$I,$C57,'2013Figures'!$E:$E,$B$1)</f>
        <v>0</v>
      </c>
      <c r="E57" s="9">
        <f>SUMIFS('2013Figures'!$J:$J,'2013Figures'!$C:$C,$A57,'2013Figures'!$H:$H,$B57,'2013Figures'!$I:$I,$C57,'2013Figures'!$B:$B,"BrokerToCy",'2013Figures'!$G:$G,"E1",'2013Figures'!$E:$E,$B$1)</f>
        <v>0</v>
      </c>
      <c r="F57" s="9">
        <f>SUMIFS('2013Figures'!$J:$J,'2013Figures'!$C:$C,$A57,'2013Figures'!$H:$H,$B57,'2013Figures'!$I:$I,$C57,'2013Figures'!$B:$B,"BrokerToCy",'2013Figures'!$G:$G,"P1",'2013Figures'!$E:$E,$B$1)</f>
        <v>0</v>
      </c>
      <c r="G57" s="9">
        <f>SUMIFS('2013Figures'!$J:$J,'2013Figures'!$C:$C,$A57,'2013Figures'!$H:$H,$B57,'2013Figures'!$I:$I,$C57,'2013Figures'!$B:$B,"CyToBroker",'2013Figures'!$G:$G,"E1",'2013Figures'!$E:$E,$B$1)</f>
        <v>0</v>
      </c>
      <c r="H57" s="9">
        <f>SUMIFS('2013Figures'!$J:$J,'2013Figures'!$C:$C,$A57,'2013Figures'!$H:$H,$B57,'2013Figures'!$I:$I,$C57,'2013Figures'!$B:$B,"CyToBroker",'2013Figures'!$G:$G,"P1",'2013Figures'!$E:$E,$B$1)</f>
        <v>0</v>
      </c>
      <c r="J57" s="8">
        <v>200601</v>
      </c>
      <c r="L57" s="42">
        <f>SUMIFS('2012Figures'!$J:$J,'2012Figures'!$C:$C,$A57,'2012Figures'!$H:$H,$B57,'2012Figures'!$I:$I,$C57,'2012Figures'!$E:$E,$B$1)</f>
        <v>0</v>
      </c>
      <c r="M57" s="52">
        <f>SUMIFS('2012Figures'!$J:$J,'2012Figures'!$C:$C,$A57,'2012Figures'!$H:$H,$B57,'2012Figures'!$I:$I,$C57,'2012Figures'!$B:$B,"BrokerToCy",'2012Figures'!$G:$G,"E1",'2012Figures'!$E:$E,$B$1)</f>
        <v>0</v>
      </c>
      <c r="N57" s="52">
        <f>SUMIFS('2012Figures'!$J:$J,'2012Figures'!$C:$C,$A57,'2012Figures'!$H:$H,$B57,'2012Figures'!$I:$I,$C57,'2012Figures'!$B:$B,"BrokerToCy",'2012Figures'!$G:$G,"P1",'2012Figures'!$E:$E,$B$1)</f>
        <v>0</v>
      </c>
      <c r="O57" s="52">
        <f>SUMIFS('2012Figures'!$J:$J,'2012Figures'!$C:$C,$A57,'2012Figures'!$H:$H,$B57,'2012Figures'!$I:$I,$C57,'2012Figures'!$B:$B,"CyToBroker",'2012Figures'!$G:$G,"E1",'2012Figures'!$E:$E,$B$1)</f>
        <v>0</v>
      </c>
      <c r="P57" s="52">
        <f>SUMIFS('2012Figures'!$J:$J,'2012Figures'!$C:$C,$A57,'2012Figures'!$H:$H,$B57,'2012Figures'!$I:$I,$C57,'2012Figures'!$B:$B,"CyToBroker",'2012Figures'!$G:$G,"P1",'2012Figures'!$E:$E,$B$1)</f>
        <v>0</v>
      </c>
      <c r="R57" s="46" t="str">
        <f t="shared" si="15"/>
        <v/>
      </c>
      <c r="S57" s="46" t="str">
        <f t="shared" si="15"/>
        <v/>
      </c>
      <c r="T57" s="46" t="str">
        <f t="shared" si="15"/>
        <v/>
      </c>
      <c r="U57" s="46" t="str">
        <f t="shared" si="15"/>
        <v/>
      </c>
      <c r="V57" s="46" t="str">
        <f t="shared" si="15"/>
        <v/>
      </c>
    </row>
    <row r="58" spans="1:22" x14ac:dyDescent="0.2">
      <c r="A58" s="1">
        <v>103</v>
      </c>
      <c r="B58" s="1" t="s">
        <v>55</v>
      </c>
      <c r="D58" s="29">
        <f>SUMIFS('2013Figures'!$J:$J,'2013Figures'!$C:$C,$A58,'2013Figures'!$I:$I,"",'2013Figures'!$E:$E,$B$1)</f>
        <v>0</v>
      </c>
      <c r="E58" s="9">
        <f>SUMIFS('2013Figures'!$J:$J,'2013Figures'!$C:$C,$A58,'2013Figures'!$I:$I,"",'2013Figures'!$B:$B,"BrokerToCy",'2013Figures'!$G:$G,"E1",'2013Figures'!$E:$E,$B$1)</f>
        <v>0</v>
      </c>
      <c r="F58" s="9">
        <f>SUMIFS('2013Figures'!$J:$J,'2013Figures'!$C:$C,$A58,'2013Figures'!$I:$I,"",'2013Figures'!$B:$B,"BrokerToCy",'2013Figures'!$G:$G,"P1",'2013Figures'!$E:$E,$B$1)</f>
        <v>0</v>
      </c>
      <c r="G58" s="9">
        <f>SUMIFS('2013Figures'!$J:$J,'2013Figures'!$C:$C,$A58,'2013Figures'!$I:$I,"",'2013Figures'!$B:$B,"CyToBroker",'2013Figures'!$G:$G,"E1",'2013Figures'!$E:$E,$B$1)</f>
        <v>0</v>
      </c>
      <c r="H58" s="9">
        <f>SUMIFS('2013Figures'!$J:$J,'2013Figures'!$C:$C,$A58,'2013Figures'!$I:$I,"",'2013Figures'!$B:$B,"CyToBroker",'2013Figures'!$G:$G,"P1",'2013Figures'!$E:$E,$B$1)</f>
        <v>0</v>
      </c>
      <c r="J58" s="8" t="s">
        <v>131</v>
      </c>
      <c r="L58" s="42">
        <f>SUMIFS('2012Figures'!$J:$J,'2012Figures'!$C:$C,$A58,'2012Figures'!$I:$I,"",'2012Figures'!$E:$E,$B$1)</f>
        <v>0</v>
      </c>
      <c r="M58" s="52">
        <f>SUMIFS('2012Figures'!$J:$J,'2012Figures'!$C:$C,$A58,'2012Figures'!$I:$I,"",'2012Figures'!$B:$B,"BrokerToCy",'2012Figures'!$G:$G,"E1",'2012Figures'!$E:$E,$B$1)</f>
        <v>0</v>
      </c>
      <c r="N58" s="52">
        <f>SUMIFS('2012Figures'!$J:$J,'2012Figures'!$C:$C,$A58,'2012Figures'!$I:$I,"",'2012Figures'!$B:$B,"BrokerToCy",'2012Figures'!$G:$G,"P1",'2012Figures'!$E:$E,$B$1)</f>
        <v>0</v>
      </c>
      <c r="O58" s="52">
        <f>SUMIFS('2012Figures'!$J:$J,'2012Figures'!$C:$C,$A58,'2012Figures'!$I:$I,"",'2012Figures'!$B:$B,"CyToBroker",'2012Figures'!$G:$G,"E1",'2012Figures'!$E:$E,$B$1)</f>
        <v>0</v>
      </c>
      <c r="P58" s="52">
        <f>SUMIFS('2012Figures'!$J:$J,'2012Figures'!$C:$C,$A58,'2012Figures'!$I:$I,"",'2012Figures'!$B:$B,"CyToBroker",'2012Figures'!$G:$G,"P1",'2012Figures'!$E:$E,$B$1)</f>
        <v>0</v>
      </c>
      <c r="R58" s="46" t="str">
        <f t="shared" si="15"/>
        <v/>
      </c>
      <c r="S58" s="46" t="str">
        <f t="shared" si="15"/>
        <v/>
      </c>
      <c r="T58" s="46" t="str">
        <f t="shared" si="15"/>
        <v/>
      </c>
      <c r="U58" s="46" t="str">
        <f t="shared" si="15"/>
        <v/>
      </c>
      <c r="V58" s="46" t="str">
        <f t="shared" si="15"/>
        <v/>
      </c>
    </row>
    <row r="59" spans="1:22" x14ac:dyDescent="0.2">
      <c r="A59" s="21"/>
      <c r="B59" s="21" t="s">
        <v>92</v>
      </c>
      <c r="C59" s="22"/>
      <c r="D59" s="23">
        <f>SUM(E59:H59)</f>
        <v>2</v>
      </c>
      <c r="E59" s="23">
        <f t="shared" ref="E59:H59" si="16">SUM(E46:E58)</f>
        <v>0</v>
      </c>
      <c r="F59" s="23">
        <f t="shared" si="16"/>
        <v>0</v>
      </c>
      <c r="G59" s="23">
        <f t="shared" si="16"/>
        <v>2</v>
      </c>
      <c r="H59" s="23">
        <f t="shared" si="16"/>
        <v>0</v>
      </c>
      <c r="I59" s="21"/>
      <c r="J59" s="22"/>
      <c r="K59" s="21"/>
      <c r="L59" s="43">
        <f>SUM(M59:P59)</f>
        <v>0</v>
      </c>
      <c r="M59" s="43">
        <f t="shared" ref="M59:P59" si="17">SUM(M46:M58)</f>
        <v>0</v>
      </c>
      <c r="N59" s="43">
        <f t="shared" si="17"/>
        <v>0</v>
      </c>
      <c r="O59" s="43">
        <f t="shared" si="17"/>
        <v>0</v>
      </c>
      <c r="P59" s="43">
        <f t="shared" si="17"/>
        <v>0</v>
      </c>
      <c r="Q59" s="21"/>
      <c r="R59" s="21"/>
      <c r="S59" s="21"/>
      <c r="T59" s="21"/>
      <c r="U59" s="21"/>
      <c r="V59" s="21"/>
    </row>
    <row r="60" spans="1:22" x14ac:dyDescent="0.2">
      <c r="A60" s="28">
        <v>104</v>
      </c>
      <c r="B60" s="28" t="s">
        <v>93</v>
      </c>
      <c r="C60" s="17" t="s">
        <v>88</v>
      </c>
      <c r="D60" s="18">
        <f>SUMIFS('2013Figures'!$J:$J,'2013Figures'!$C:$C,$A60,'2013Figures'!$E:$E,$B$1)</f>
        <v>36</v>
      </c>
      <c r="E60" s="18">
        <f>SUMIFS('2013Figures'!$J:$J,'2013Figures'!$C:$C,$A60,'2013Figures'!$B:$B,"BrokerToCy",'2013Figures'!$G:$G,"E1",'2013Figures'!$E:$E,$B$1)</f>
        <v>0</v>
      </c>
      <c r="F60" s="18">
        <f>SUMIFS('2013Figures'!$J:$J,'2013Figures'!$C:$C,$A60,'2013Figures'!$B:$B,"BrokerToCy",'2013Figures'!$G:$G,"P1",'2013Figures'!$E:$E,$B$1)</f>
        <v>0</v>
      </c>
      <c r="G60" s="18">
        <f>SUMIFS('2013Figures'!$J:$J,'2013Figures'!$C:$C,$A60,'2013Figures'!$B:$B,"CyToBroker",'2013Figures'!$G:$G,"E1",'2013Figures'!$E:$E,$B$1)</f>
        <v>36</v>
      </c>
      <c r="H60" s="18">
        <f>SUMIFS('2013Figures'!$J:$J,'2013Figures'!$C:$C,$A60,'2013Figures'!$B:$B,"CyToBroker",'2013Figures'!$G:$G,"P1",'2013Figures'!$E:$E,$B$1)</f>
        <v>0</v>
      </c>
      <c r="I60" s="28"/>
      <c r="J60" s="17"/>
      <c r="K60" s="28"/>
      <c r="L60" s="50">
        <f>SUMIFS('2012Figures'!$J:$J,'2012Figures'!$C:$C,$A60,'2012Figures'!$E:$E,$B$1)</f>
        <v>19</v>
      </c>
      <c r="M60" s="50">
        <f>SUMIFS('2012Figures'!$J:$J,'2012Figures'!$C:$C,$A60,'2012Figures'!$B:$B,"BrokerToCy",'2012Figures'!$G:$G,"E1",'2012Figures'!$E:$E,$B$1)</f>
        <v>0</v>
      </c>
      <c r="N60" s="50">
        <f>SUMIFS('2012Figures'!$J:$J,'2012Figures'!$C:$C,$A60,'2012Figures'!$B:$B,"BrokerToCy",'2012Figures'!$G:$G,"P1",'2012Figures'!$E:$E,$B$1)</f>
        <v>0</v>
      </c>
      <c r="O60" s="50">
        <f>SUMIFS('2012Figures'!$J:$J,'2012Figures'!$C:$C,$A60,'2012Figures'!$B:$B,"CyToBroker",'2012Figures'!$G:$G,"E1",'2012Figures'!$E:$E,$B$1)</f>
        <v>19</v>
      </c>
      <c r="P60" s="50">
        <f>SUMIFS('2012Figures'!$J:$J,'2012Figures'!$C:$C,$A60,'2012Figures'!$B:$B,"CyToBroker",'2012Figures'!$G:$G,"P1",'2012Figures'!$E:$E,$B$1)</f>
        <v>0</v>
      </c>
      <c r="Q60" s="28"/>
      <c r="R60" s="46">
        <f t="shared" si="15"/>
        <v>0.89</v>
      </c>
      <c r="S60" s="46" t="str">
        <f t="shared" si="15"/>
        <v/>
      </c>
      <c r="T60" s="46" t="str">
        <f t="shared" si="15"/>
        <v/>
      </c>
      <c r="U60" s="46">
        <f t="shared" si="15"/>
        <v>0.89</v>
      </c>
      <c r="V60" s="46" t="str">
        <f t="shared" si="15"/>
        <v/>
      </c>
    </row>
    <row r="61" spans="1:22" x14ac:dyDescent="0.2">
      <c r="A61" s="1">
        <v>104</v>
      </c>
      <c r="D61" s="29">
        <f>SUMIFS('2013Figures'!$J:$J,'2013Figures'!$C:$C,$A61,'2013Figures'!$H:$H,"",'2013Figures'!$I:$I,"",'2013Figures'!$E:$E,$B$1)</f>
        <v>2</v>
      </c>
      <c r="E61" s="9">
        <f>SUMIFS('2013Figures'!$J:$J,'2013Figures'!$C:$C,$A61,'2013Figures'!$H:$H,"",'2013Figures'!$I:$I,"",'2013Figures'!$B:$B,"BrokerToCy",'2013Figures'!$G:$G,"E1",'2013Figures'!$E:$E,$B$1)</f>
        <v>0</v>
      </c>
      <c r="F61" s="9">
        <f>SUMIFS('2013Figures'!$J:$J,'2013Figures'!$C:$C,$A61,'2013Figures'!$H:$H,"",'2013Figures'!$I:$I,"",'2013Figures'!$B:$B,"BrokerToCy",'2013Figures'!$G:$G,"P1",'2013Figures'!$E:$E,$B$1)</f>
        <v>0</v>
      </c>
      <c r="G61" s="9">
        <f>SUMIFS('2013Figures'!$J:$J,'2013Figures'!$C:$C,$A61,'2013Figures'!$H:$H,"",'2013Figures'!$I:$I,"",'2013Figures'!$B:$B,"CyToBroker",'2013Figures'!$G:$G,"E1",'2013Figures'!$E:$E,$B$1)</f>
        <v>2</v>
      </c>
      <c r="H61" s="9">
        <f>SUMIFS('2013Figures'!$J:$J,'2013Figures'!$C:$C,$A61,'2013Figures'!$H:$H,"",'2013Figures'!$I:$I,"",'2013Figures'!$B:$B,"CyToBroker",'2013Figures'!$G:$G,"P1",'2013Figures'!$E:$E,$B$1)</f>
        <v>0</v>
      </c>
      <c r="J61" s="8" t="s">
        <v>131</v>
      </c>
      <c r="L61" s="42">
        <f>SUMIFS('2012Figures'!$J:$J,'2012Figures'!$C:$C,$A61,'2012Figures'!$H:$H,"",'2012Figures'!$I:$I,"",'2012Figures'!$E:$E,$B$1)</f>
        <v>0</v>
      </c>
      <c r="M61" s="52">
        <f>SUMIFS('2012Figures'!$J:$J,'2012Figures'!$C:$C,$A61,'2012Figures'!$H:$H,"",'2012Figures'!$I:$I,"",'2012Figures'!$B:$B,"BrokerToCy",'2012Figures'!$G:$G,"E1",'2012Figures'!$E:$E,$B$1)</f>
        <v>0</v>
      </c>
      <c r="N61" s="52">
        <f>SUMIFS('2012Figures'!$J:$J,'2012Figures'!$C:$C,$A61,'2012Figures'!$H:$H,"",'2012Figures'!$I:$I,"",'2012Figures'!$B:$B,"BrokerToCy",'2012Figures'!$G:$G,"P1",'2012Figures'!$E:$E,$B$1)</f>
        <v>0</v>
      </c>
      <c r="O61" s="52">
        <f>SUMIFS('2012Figures'!$J:$J,'2012Figures'!$C:$C,$A61,'2012Figures'!$H:$H,"",'2012Figures'!$I:$I,"",'2012Figures'!$B:$B,"CyToBroker",'2012Figures'!$G:$G,"E1",'2012Figures'!$E:$E,$B$1)</f>
        <v>0</v>
      </c>
      <c r="P61" s="52">
        <f>SUMIFS('2012Figures'!$J:$J,'2012Figures'!$C:$C,$A61,'2012Figures'!$H:$H,"",'2012Figures'!$I:$I,"",'2012Figures'!$B:$B,"CyToBroker",'2012Figures'!$G:$G,"P1",'2012Figures'!$E:$E,$B$1)</f>
        <v>0</v>
      </c>
      <c r="R61" s="46" t="str">
        <f t="shared" si="15"/>
        <v/>
      </c>
      <c r="S61" s="46" t="str">
        <f t="shared" si="15"/>
        <v/>
      </c>
      <c r="T61" s="46" t="str">
        <f t="shared" si="15"/>
        <v/>
      </c>
      <c r="U61" s="46" t="str">
        <f t="shared" si="15"/>
        <v/>
      </c>
      <c r="V61" s="46" t="str">
        <f t="shared" si="15"/>
        <v/>
      </c>
    </row>
    <row r="62" spans="1:22" x14ac:dyDescent="0.2">
      <c r="A62" s="1">
        <v>104</v>
      </c>
      <c r="B62" s="1" t="s">
        <v>55</v>
      </c>
      <c r="D62" s="29">
        <f>SUMIFS('2013Figures'!$J:$J,'2013Figures'!$C:$C,$A62,'2013Figures'!$H:$H,$B62,'2013Figures'!$E:$E,$B$1)</f>
        <v>4</v>
      </c>
      <c r="E62" s="9">
        <f>SUMIFS('2013Figures'!$J:$J,'2013Figures'!$C:$C,$A62,'2013Figures'!$H:$H,$B62,'2013Figures'!$B:$B,"BrokerToCy",'2013Figures'!$G:$G,"E1",'2013Figures'!$E:$E,$B$1)</f>
        <v>0</v>
      </c>
      <c r="F62" s="9">
        <f>SUMIFS('2013Figures'!$J:$J,'2013Figures'!$C:$C,$A62,'2013Figures'!$H:$H,$B62,'2013Figures'!$B:$B,"BrokerToCy",'2013Figures'!$G:$G,"P1",'2013Figures'!$E:$E,$B$1)</f>
        <v>0</v>
      </c>
      <c r="G62" s="9">
        <f>SUMIFS('2013Figures'!$J:$J,'2013Figures'!$C:$C,$A62,'2013Figures'!$H:$H,$B62,'2013Figures'!$B:$B,"CyToBroker",'2013Figures'!$G:$G,"E1",'2013Figures'!$E:$E,$B$1)</f>
        <v>4</v>
      </c>
      <c r="H62" s="9">
        <f>SUMIFS('2013Figures'!$J:$J,'2013Figures'!$C:$C,$A62,'2013Figures'!$H:$H,$B62,'2013Figures'!$B:$B,"CyToBroker",'2013Figures'!$G:$G,"P1",'2013Figures'!$E:$E,$B$1)</f>
        <v>0</v>
      </c>
      <c r="J62" s="8" t="s">
        <v>146</v>
      </c>
      <c r="L62" s="42">
        <f>SUMIFS('2012Figures'!$J:$J,'2012Figures'!$C:$C,$A62,'2012Figures'!$H:$H,$B62,'2012Figures'!$E:$E,$B$1)</f>
        <v>0</v>
      </c>
      <c r="M62" s="52">
        <f>SUMIFS('2012Figures'!$J:$J,'2012Figures'!$C:$C,$A62,'2012Figures'!$H:$H,$B62,'2012Figures'!$B:$B,"BrokerToCy",'2012Figures'!$G:$G,"E1",'2012Figures'!$E:$E,$B$1)</f>
        <v>0</v>
      </c>
      <c r="N62" s="52">
        <f>SUMIFS('2012Figures'!$J:$J,'2012Figures'!$C:$C,$A62,'2012Figures'!$H:$H,$B62,'2012Figures'!$B:$B,"BrokerToCy",'2012Figures'!$G:$G,"P1",'2012Figures'!$E:$E,$B$1)</f>
        <v>0</v>
      </c>
      <c r="O62" s="52">
        <f>SUMIFS('2012Figures'!$J:$J,'2012Figures'!$C:$C,$A62,'2012Figures'!$H:$H,$B62,'2012Figures'!$B:$B,"CyToBroker",'2012Figures'!$G:$G,"E1",'2012Figures'!$E:$E,$B$1)</f>
        <v>0</v>
      </c>
      <c r="P62" s="52">
        <f>SUMIFS('2012Figures'!$J:$J,'2012Figures'!$C:$C,$A62,'2012Figures'!$H:$H,$B62,'2012Figures'!$B:$B,"CyToBroker",'2012Figures'!$G:$G,"P1",'2012Figures'!$E:$E,$B$1)</f>
        <v>0</v>
      </c>
      <c r="R62" s="46" t="str">
        <f t="shared" si="15"/>
        <v/>
      </c>
      <c r="S62" s="46" t="str">
        <f t="shared" si="15"/>
        <v/>
      </c>
      <c r="T62" s="46" t="str">
        <f t="shared" si="15"/>
        <v/>
      </c>
      <c r="U62" s="46" t="str">
        <f t="shared" si="15"/>
        <v/>
      </c>
      <c r="V62" s="46" t="str">
        <f t="shared" si="15"/>
        <v/>
      </c>
    </row>
    <row r="63" spans="1:22" x14ac:dyDescent="0.2">
      <c r="A63" s="1">
        <v>104</v>
      </c>
      <c r="B63" s="1" t="s">
        <v>56</v>
      </c>
      <c r="D63" s="29">
        <f>SUMIFS('2013Figures'!$J:$J,'2013Figures'!$C:$C,$A63,'2013Figures'!$H:$H,$B63,'2013Figures'!$E:$E,$B$1)</f>
        <v>30</v>
      </c>
      <c r="E63" s="9">
        <f>SUMIFS('2013Figures'!$J:$J,'2013Figures'!$C:$C,$A63,'2013Figures'!$H:$H,$B63,'2013Figures'!$B:$B,"BrokerToCy",'2013Figures'!$G:$G,"E1",'2013Figures'!$E:$E,$B$1)</f>
        <v>0</v>
      </c>
      <c r="F63" s="9">
        <f>SUMIFS('2013Figures'!$J:$J,'2013Figures'!$C:$C,$A63,'2013Figures'!$H:$H,$B63,'2013Figures'!$B:$B,"BrokerToCy",'2013Figures'!$G:$G,"P1",'2013Figures'!$E:$E,$B$1)</f>
        <v>0</v>
      </c>
      <c r="G63" s="9">
        <f>SUMIFS('2013Figures'!$J:$J,'2013Figures'!$C:$C,$A63,'2013Figures'!$H:$H,$B63,'2013Figures'!$B:$B,"CyToBroker",'2013Figures'!$G:$G,"E1",'2013Figures'!$E:$E,$B$1)</f>
        <v>30</v>
      </c>
      <c r="H63" s="9">
        <f>SUMIFS('2013Figures'!$J:$J,'2013Figures'!$C:$C,$A63,'2013Figures'!$H:$H,$B63,'2013Figures'!$B:$B,"CyToBroker",'2013Figures'!$G:$G,"P1",'2013Figures'!$E:$E,$B$1)</f>
        <v>0</v>
      </c>
      <c r="J63" s="8" t="s">
        <v>146</v>
      </c>
      <c r="L63" s="42">
        <f>SUMIFS('2012Figures'!$J:$J,'2012Figures'!$C:$C,$A63,'2012Figures'!$H:$H,$B63,'2012Figures'!$E:$E,$B$1)</f>
        <v>19</v>
      </c>
      <c r="M63" s="52">
        <f>SUMIFS('2012Figures'!$J:$J,'2012Figures'!$C:$C,$A63,'2012Figures'!$H:$H,$B63,'2012Figures'!$B:$B,"BrokerToCy",'2012Figures'!$G:$G,"E1",'2012Figures'!$E:$E,$B$1)</f>
        <v>0</v>
      </c>
      <c r="N63" s="52">
        <f>SUMIFS('2012Figures'!$J:$J,'2012Figures'!$C:$C,$A63,'2012Figures'!$H:$H,$B63,'2012Figures'!$B:$B,"BrokerToCy",'2012Figures'!$G:$G,"P1",'2012Figures'!$E:$E,$B$1)</f>
        <v>0</v>
      </c>
      <c r="O63" s="52">
        <f>SUMIFS('2012Figures'!$J:$J,'2012Figures'!$C:$C,$A63,'2012Figures'!$H:$H,$B63,'2012Figures'!$B:$B,"CyToBroker",'2012Figures'!$G:$G,"E1",'2012Figures'!$E:$E,$B$1)</f>
        <v>19</v>
      </c>
      <c r="P63" s="52">
        <f>SUMIFS('2012Figures'!$J:$J,'2012Figures'!$C:$C,$A63,'2012Figures'!$H:$H,$B63,'2012Figures'!$B:$B,"CyToBroker",'2012Figures'!$G:$G,"P1",'2012Figures'!$E:$E,$B$1)</f>
        <v>0</v>
      </c>
      <c r="R63" s="46">
        <f t="shared" si="15"/>
        <v>0.57999999999999996</v>
      </c>
      <c r="S63" s="46" t="str">
        <f t="shared" si="15"/>
        <v/>
      </c>
      <c r="T63" s="46" t="str">
        <f t="shared" si="15"/>
        <v/>
      </c>
      <c r="U63" s="46">
        <f t="shared" si="15"/>
        <v>0.57999999999999996</v>
      </c>
      <c r="V63" s="46" t="str">
        <f t="shared" si="15"/>
        <v/>
      </c>
    </row>
    <row r="64" spans="1:22" x14ac:dyDescent="0.2">
      <c r="A64" s="1">
        <v>104</v>
      </c>
      <c r="B64" s="1">
        <v>2</v>
      </c>
      <c r="D64" s="29">
        <f>SUMIFS('2013Figures'!$J:$J,'2013Figures'!$C:$C,$A64,'2013Figures'!$H:$H,$B64,'2013Figures'!$E:$E,$B$1)</f>
        <v>0</v>
      </c>
      <c r="E64" s="9">
        <f>SUMIFS('2013Figures'!$J:$J,'2013Figures'!$C:$C,$A64,'2013Figures'!$H:$H,$B64,'2013Figures'!$B:$B,"BrokerToCy",'2013Figures'!$G:$G,"E1",'2013Figures'!$E:$E,$B$1)</f>
        <v>0</v>
      </c>
      <c r="F64" s="9">
        <f>SUMIFS('2013Figures'!$J:$J,'2013Figures'!$C:$C,$A64,'2013Figures'!$H:$H,$B64,'2013Figures'!$B:$B,"BrokerToCy",'2013Figures'!$G:$G,"P1",'2013Figures'!$E:$E,$B$1)</f>
        <v>0</v>
      </c>
      <c r="G64" s="9">
        <f>SUMIFS('2013Figures'!$J:$J,'2013Figures'!$C:$C,$A64,'2013Figures'!$H:$H,$B64,'2013Figures'!$B:$B,"CyToBroker",'2013Figures'!$G:$G,"E1",'2013Figures'!$E:$E,$B$1)</f>
        <v>0</v>
      </c>
      <c r="H64" s="9">
        <f>SUMIFS('2013Figures'!$J:$J,'2013Figures'!$C:$C,$A64,'2013Figures'!$H:$H,$B64,'2013Figures'!$B:$B,"CyToBroker",'2013Figures'!$G:$G,"P1",'2013Figures'!$E:$E,$B$1)</f>
        <v>0</v>
      </c>
      <c r="J64" s="8" t="s">
        <v>146</v>
      </c>
      <c r="L64" s="42">
        <f>SUMIFS('2012Figures'!$J:$J,'2012Figures'!$C:$C,$A64,'2012Figures'!$H:$H,$B64,'2012Figures'!$E:$E,$B$1)</f>
        <v>0</v>
      </c>
      <c r="M64" s="52">
        <f>SUMIFS('2012Figures'!$J:$J,'2012Figures'!$C:$C,$A64,'2012Figures'!$H:$H,$B64,'2012Figures'!$B:$B,"BrokerToCy",'2012Figures'!$G:$G,"E1",'2012Figures'!$E:$E,$B$1)</f>
        <v>0</v>
      </c>
      <c r="N64" s="52">
        <f>SUMIFS('2012Figures'!$J:$J,'2012Figures'!$C:$C,$A64,'2012Figures'!$H:$H,$B64,'2012Figures'!$B:$B,"BrokerToCy",'2012Figures'!$G:$G,"P1",'2012Figures'!$E:$E,$B$1)</f>
        <v>0</v>
      </c>
      <c r="O64" s="52">
        <f>SUMIFS('2012Figures'!$J:$J,'2012Figures'!$C:$C,$A64,'2012Figures'!$H:$H,$B64,'2012Figures'!$B:$B,"CyToBroker",'2012Figures'!$G:$G,"E1",'2012Figures'!$E:$E,$B$1)</f>
        <v>0</v>
      </c>
      <c r="P64" s="52">
        <f>SUMIFS('2012Figures'!$J:$J,'2012Figures'!$C:$C,$A64,'2012Figures'!$H:$H,$B64,'2012Figures'!$B:$B,"CyToBroker",'2012Figures'!$G:$G,"P1",'2012Figures'!$E:$E,$B$1)</f>
        <v>0</v>
      </c>
      <c r="R64" s="46" t="str">
        <f t="shared" si="15"/>
        <v/>
      </c>
      <c r="S64" s="46" t="str">
        <f t="shared" si="15"/>
        <v/>
      </c>
      <c r="T64" s="46" t="str">
        <f t="shared" si="15"/>
        <v/>
      </c>
      <c r="U64" s="46" t="str">
        <f t="shared" si="15"/>
        <v/>
      </c>
      <c r="V64" s="46" t="str">
        <f t="shared" si="15"/>
        <v/>
      </c>
    </row>
    <row r="65" spans="1:22" x14ac:dyDescent="0.2">
      <c r="A65" s="1">
        <v>104</v>
      </c>
      <c r="B65" s="1">
        <v>3</v>
      </c>
      <c r="D65" s="29">
        <f>SUMIFS('2013Figures'!$J:$J,'2013Figures'!$C:$C,$A65,'2013Figures'!$H:$H,$B65,'2013Figures'!$E:$E,$B$1)</f>
        <v>0</v>
      </c>
      <c r="E65" s="9">
        <f>SUMIFS('2013Figures'!$J:$J,'2013Figures'!$C:$C,$A65,'2013Figures'!$H:$H,$B65,'2013Figures'!$B:$B,"BrokerToCy",'2013Figures'!$G:$G,"E1",'2013Figures'!$E:$E,$B$1)</f>
        <v>0</v>
      </c>
      <c r="F65" s="9">
        <f>SUMIFS('2013Figures'!$J:$J,'2013Figures'!$C:$C,$A65,'2013Figures'!$H:$H,$B65,'2013Figures'!$B:$B,"BrokerToCy",'2013Figures'!$G:$G,"P1",'2013Figures'!$E:$E,$B$1)</f>
        <v>0</v>
      </c>
      <c r="G65" s="9">
        <f>SUMIFS('2013Figures'!$J:$J,'2013Figures'!$C:$C,$A65,'2013Figures'!$H:$H,$B65,'2013Figures'!$B:$B,"CyToBroker",'2013Figures'!$G:$G,"E1",'2013Figures'!$E:$E,$B$1)</f>
        <v>0</v>
      </c>
      <c r="H65" s="9">
        <f>SUMIFS('2013Figures'!$J:$J,'2013Figures'!$C:$C,$A65,'2013Figures'!$H:$H,$B65,'2013Figures'!$B:$B,"CyToBroker",'2013Figures'!$G:$G,"P1",'2013Figures'!$E:$E,$B$1)</f>
        <v>0</v>
      </c>
      <c r="J65" s="8" t="s">
        <v>146</v>
      </c>
      <c r="L65" s="42">
        <f>SUMIFS('2012Figures'!$J:$J,'2012Figures'!$C:$C,$A65,'2012Figures'!$H:$H,$B65,'2012Figures'!$E:$E,$B$1)</f>
        <v>0</v>
      </c>
      <c r="M65" s="52">
        <f>SUMIFS('2012Figures'!$J:$J,'2012Figures'!$C:$C,$A65,'2012Figures'!$H:$H,$B65,'2012Figures'!$B:$B,"BrokerToCy",'2012Figures'!$G:$G,"E1",'2012Figures'!$E:$E,$B$1)</f>
        <v>0</v>
      </c>
      <c r="N65" s="52">
        <f>SUMIFS('2012Figures'!$J:$J,'2012Figures'!$C:$C,$A65,'2012Figures'!$H:$H,$B65,'2012Figures'!$B:$B,"BrokerToCy",'2012Figures'!$G:$G,"P1",'2012Figures'!$E:$E,$B$1)</f>
        <v>0</v>
      </c>
      <c r="O65" s="52">
        <f>SUMIFS('2012Figures'!$J:$J,'2012Figures'!$C:$C,$A65,'2012Figures'!$H:$H,$B65,'2012Figures'!$B:$B,"CyToBroker",'2012Figures'!$G:$G,"E1",'2012Figures'!$E:$E,$B$1)</f>
        <v>0</v>
      </c>
      <c r="P65" s="52">
        <f>SUMIFS('2012Figures'!$J:$J,'2012Figures'!$C:$C,$A65,'2012Figures'!$H:$H,$B65,'2012Figures'!$B:$B,"CyToBroker",'2012Figures'!$G:$G,"P1",'2012Figures'!$E:$E,$B$1)</f>
        <v>0</v>
      </c>
      <c r="R65" s="46" t="str">
        <f t="shared" si="15"/>
        <v/>
      </c>
      <c r="S65" s="46" t="str">
        <f t="shared" si="15"/>
        <v/>
      </c>
      <c r="T65" s="46" t="str">
        <f t="shared" si="15"/>
        <v/>
      </c>
      <c r="U65" s="46" t="str">
        <f t="shared" si="15"/>
        <v/>
      </c>
      <c r="V65" s="46" t="str">
        <f t="shared" si="15"/>
        <v/>
      </c>
    </row>
    <row r="66" spans="1:22" x14ac:dyDescent="0.2">
      <c r="A66" s="1">
        <v>104</v>
      </c>
      <c r="B66" s="1">
        <v>4</v>
      </c>
      <c r="D66" s="29">
        <f>SUMIFS('2013Figures'!$J:$J,'2013Figures'!$C:$C,$A66,'2013Figures'!$H:$H,$B66,'2013Figures'!$E:$E,$B$1)</f>
        <v>0</v>
      </c>
      <c r="E66" s="9">
        <f>SUMIFS('2013Figures'!$J:$J,'2013Figures'!$C:$C,$A66,'2013Figures'!$H:$H,$B66,'2013Figures'!$B:$B,"BrokerToCy",'2013Figures'!$G:$G,"E1",'2013Figures'!$E:$E,$B$1)</f>
        <v>0</v>
      </c>
      <c r="F66" s="9">
        <f>SUMIFS('2013Figures'!$J:$J,'2013Figures'!$C:$C,$A66,'2013Figures'!$H:$H,$B66,'2013Figures'!$B:$B,"BrokerToCy",'2013Figures'!$G:$G,"P1",'2013Figures'!$E:$E,$B$1)</f>
        <v>0</v>
      </c>
      <c r="G66" s="9">
        <f>SUMIFS('2013Figures'!$J:$J,'2013Figures'!$C:$C,$A66,'2013Figures'!$H:$H,$B66,'2013Figures'!$B:$B,"CyToBroker",'2013Figures'!$G:$G,"E1",'2013Figures'!$E:$E,$B$1)</f>
        <v>0</v>
      </c>
      <c r="H66" s="9">
        <f>SUMIFS('2013Figures'!$J:$J,'2013Figures'!$C:$C,$A66,'2013Figures'!$H:$H,$B66,'2013Figures'!$B:$B,"CyToBroker",'2013Figures'!$G:$G,"P1",'2013Figures'!$E:$E,$B$1)</f>
        <v>0</v>
      </c>
      <c r="J66" s="8" t="s">
        <v>146</v>
      </c>
      <c r="L66" s="42">
        <f>SUMIFS('2012Figures'!$J:$J,'2012Figures'!$C:$C,$A66,'2012Figures'!$H:$H,$B66,'2012Figures'!$E:$E,$B$1)</f>
        <v>0</v>
      </c>
      <c r="M66" s="52">
        <f>SUMIFS('2012Figures'!$J:$J,'2012Figures'!$C:$C,$A66,'2012Figures'!$H:$H,$B66,'2012Figures'!$B:$B,"BrokerToCy",'2012Figures'!$G:$G,"E1",'2012Figures'!$E:$E,$B$1)</f>
        <v>0</v>
      </c>
      <c r="N66" s="52">
        <f>SUMIFS('2012Figures'!$J:$J,'2012Figures'!$C:$C,$A66,'2012Figures'!$H:$H,$B66,'2012Figures'!$B:$B,"BrokerToCy",'2012Figures'!$G:$G,"P1",'2012Figures'!$E:$E,$B$1)</f>
        <v>0</v>
      </c>
      <c r="O66" s="52">
        <f>SUMIFS('2012Figures'!$J:$J,'2012Figures'!$C:$C,$A66,'2012Figures'!$H:$H,$B66,'2012Figures'!$B:$B,"CyToBroker",'2012Figures'!$G:$G,"E1",'2012Figures'!$E:$E,$B$1)</f>
        <v>0</v>
      </c>
      <c r="P66" s="52">
        <f>SUMIFS('2012Figures'!$J:$J,'2012Figures'!$C:$C,$A66,'2012Figures'!$H:$H,$B66,'2012Figures'!$B:$B,"CyToBroker",'2012Figures'!$G:$G,"P1",'2012Figures'!$E:$E,$B$1)</f>
        <v>0</v>
      </c>
      <c r="R66" s="46" t="str">
        <f t="shared" si="15"/>
        <v/>
      </c>
      <c r="S66" s="46" t="str">
        <f t="shared" si="15"/>
        <v/>
      </c>
      <c r="T66" s="46" t="str">
        <f t="shared" si="15"/>
        <v/>
      </c>
      <c r="U66" s="46" t="str">
        <f t="shared" si="15"/>
        <v/>
      </c>
      <c r="V66" s="46" t="str">
        <f t="shared" si="15"/>
        <v/>
      </c>
    </row>
    <row r="67" spans="1:22" x14ac:dyDescent="0.2">
      <c r="A67" s="1">
        <v>104</v>
      </c>
      <c r="B67" s="1">
        <v>5</v>
      </c>
      <c r="D67" s="29">
        <f>SUMIFS('2013Figures'!$J:$J,'2013Figures'!$C:$C,$A67,'2013Figures'!$H:$H,$B67,'2013Figures'!$E:$E,$B$1)</f>
        <v>0</v>
      </c>
      <c r="E67" s="9">
        <f>SUMIFS('2013Figures'!$J:$J,'2013Figures'!$C:$C,$A67,'2013Figures'!$H:$H,$B67,'2013Figures'!$B:$B,"BrokerToCy",'2013Figures'!$G:$G,"E1",'2013Figures'!$E:$E,$B$1)</f>
        <v>0</v>
      </c>
      <c r="F67" s="9">
        <f>SUMIFS('2013Figures'!$J:$J,'2013Figures'!$C:$C,$A67,'2013Figures'!$H:$H,$B67,'2013Figures'!$B:$B,"BrokerToCy",'2013Figures'!$G:$G,"P1",'2013Figures'!$E:$E,$B$1)</f>
        <v>0</v>
      </c>
      <c r="G67" s="9">
        <f>SUMIFS('2013Figures'!$J:$J,'2013Figures'!$C:$C,$A67,'2013Figures'!$H:$H,$B67,'2013Figures'!$B:$B,"CyToBroker",'2013Figures'!$G:$G,"E1",'2013Figures'!$E:$E,$B$1)</f>
        <v>0</v>
      </c>
      <c r="H67" s="9">
        <f>SUMIFS('2013Figures'!$J:$J,'2013Figures'!$C:$C,$A67,'2013Figures'!$H:$H,$B67,'2013Figures'!$B:$B,"CyToBroker",'2013Figures'!$G:$G,"P1",'2013Figures'!$E:$E,$B$1)</f>
        <v>0</v>
      </c>
      <c r="J67" s="8" t="s">
        <v>146</v>
      </c>
      <c r="L67" s="42">
        <f>SUMIFS('2012Figures'!$J:$J,'2012Figures'!$C:$C,$A67,'2012Figures'!$H:$H,$B67,'2012Figures'!$E:$E,$B$1)</f>
        <v>0</v>
      </c>
      <c r="M67" s="52">
        <f>SUMIFS('2012Figures'!$J:$J,'2012Figures'!$C:$C,$A67,'2012Figures'!$H:$H,$B67,'2012Figures'!$B:$B,"BrokerToCy",'2012Figures'!$G:$G,"E1",'2012Figures'!$E:$E,$B$1)</f>
        <v>0</v>
      </c>
      <c r="N67" s="52">
        <f>SUMIFS('2012Figures'!$J:$J,'2012Figures'!$C:$C,$A67,'2012Figures'!$H:$H,$B67,'2012Figures'!$B:$B,"BrokerToCy",'2012Figures'!$G:$G,"P1",'2012Figures'!$E:$E,$B$1)</f>
        <v>0</v>
      </c>
      <c r="O67" s="52">
        <f>SUMIFS('2012Figures'!$J:$J,'2012Figures'!$C:$C,$A67,'2012Figures'!$H:$H,$B67,'2012Figures'!$B:$B,"CyToBroker",'2012Figures'!$G:$G,"E1",'2012Figures'!$E:$E,$B$1)</f>
        <v>0</v>
      </c>
      <c r="P67" s="52">
        <f>SUMIFS('2012Figures'!$J:$J,'2012Figures'!$C:$C,$A67,'2012Figures'!$H:$H,$B67,'2012Figures'!$B:$B,"CyToBroker",'2012Figures'!$G:$G,"P1",'2012Figures'!$E:$E,$B$1)</f>
        <v>0</v>
      </c>
      <c r="R67" s="46" t="str">
        <f t="shared" si="15"/>
        <v/>
      </c>
      <c r="S67" s="46" t="str">
        <f t="shared" si="15"/>
        <v/>
      </c>
      <c r="T67" s="46" t="str">
        <f t="shared" si="15"/>
        <v/>
      </c>
      <c r="U67" s="46" t="str">
        <f t="shared" si="15"/>
        <v/>
      </c>
      <c r="V67" s="46" t="str">
        <f t="shared" si="15"/>
        <v/>
      </c>
    </row>
    <row r="68" spans="1:22" x14ac:dyDescent="0.2">
      <c r="A68" s="1">
        <v>104</v>
      </c>
      <c r="B68" s="1" t="s">
        <v>57</v>
      </c>
      <c r="C68" s="8">
        <v>4</v>
      </c>
      <c r="D68" s="29">
        <f>SUMIFS('2013Figures'!$J:$J,'2013Figures'!$C:$C,$A68,'2013Figures'!$H:$H,$B68,'2013Figures'!$I:$I,$C68,'2013Figures'!$E:$E,$B$1)</f>
        <v>0</v>
      </c>
      <c r="E68" s="9">
        <f>SUMIFS('2013Figures'!$J:$J,'2013Figures'!$C:$C,$A68,'2013Figures'!$H:$H,$B68,'2013Figures'!$I:$I,$C68,'2013Figures'!$B:$B,"BrokerToCy",'2013Figures'!$G:$G,"E1",'2013Figures'!$E:$E,$B$1)</f>
        <v>0</v>
      </c>
      <c r="F68" s="9">
        <f>SUMIFS('2013Figures'!$J:$J,'2013Figures'!$C:$C,$A68,'2013Figures'!$H:$H,$B68,'2013Figures'!$I:$I,$C68,'2013Figures'!$B:$B,"BrokerToCy",'2013Figures'!$G:$G,"P1",'2013Figures'!$E:$E,$B$1)</f>
        <v>0</v>
      </c>
      <c r="G68" s="9">
        <f>SUMIFS('2013Figures'!$J:$J,'2013Figures'!$C:$C,$A68,'2013Figures'!$H:$H,$B68,'2013Figures'!$I:$I,$C68,'2013Figures'!$B:$B,"CyToBroker",'2013Figures'!$G:$G,"E1",'2013Figures'!$E:$E,$B$1)</f>
        <v>0</v>
      </c>
      <c r="H68" s="9">
        <f>SUMIFS('2013Figures'!$J:$J,'2013Figures'!$C:$C,$A68,'2013Figures'!$H:$H,$B68,'2013Figures'!$I:$I,$C68,'2013Figures'!$B:$B,"CyToBroker",'2013Figures'!$G:$G,"P1",'2013Figures'!$E:$E,$B$1)</f>
        <v>0</v>
      </c>
      <c r="I68" s="30"/>
      <c r="J68" s="8" t="s">
        <v>146</v>
      </c>
      <c r="K68" s="30"/>
      <c r="L68" s="42">
        <f>SUMIFS('2012Figures'!$J:$J,'2012Figures'!$C:$C,$A68,'2012Figures'!$H:$H,$B68,'2012Figures'!$I:$I,$C68,'2012Figures'!$E:$E,$B$1)</f>
        <v>0</v>
      </c>
      <c r="M68" s="52">
        <f>SUMIFS('2012Figures'!$J:$J,'2012Figures'!$C:$C,$A68,'2012Figures'!$H:$H,$B68,'2012Figures'!$I:$I,$C68,'2012Figures'!$B:$B,"BrokerToCy",'2012Figures'!$G:$G,"E1",'2012Figures'!$E:$E,$B$1)</f>
        <v>0</v>
      </c>
      <c r="N68" s="52">
        <f>SUMIFS('2012Figures'!$J:$J,'2012Figures'!$C:$C,$A68,'2012Figures'!$H:$H,$B68,'2012Figures'!$I:$I,$C68,'2012Figures'!$B:$B,"BrokerToCy",'2012Figures'!$G:$G,"P1",'2012Figures'!$E:$E,$B$1)</f>
        <v>0</v>
      </c>
      <c r="O68" s="52">
        <f>SUMIFS('2012Figures'!$J:$J,'2012Figures'!$C:$C,$A68,'2012Figures'!$H:$H,$B68,'2012Figures'!$I:$I,$C68,'2012Figures'!$B:$B,"CyToBroker",'2012Figures'!$G:$G,"E1",'2012Figures'!$E:$E,$B$1)</f>
        <v>0</v>
      </c>
      <c r="P68" s="52">
        <f>SUMIFS('2012Figures'!$J:$J,'2012Figures'!$C:$C,$A68,'2012Figures'!$H:$H,$B68,'2012Figures'!$I:$I,$C68,'2012Figures'!$B:$B,"CyToBroker",'2012Figures'!$G:$G,"P1",'2012Figures'!$E:$E,$B$1)</f>
        <v>0</v>
      </c>
      <c r="Q68" s="30"/>
      <c r="R68" s="46" t="str">
        <f t="shared" si="15"/>
        <v/>
      </c>
      <c r="S68" s="46" t="str">
        <f t="shared" si="15"/>
        <v/>
      </c>
      <c r="T68" s="46" t="str">
        <f t="shared" si="15"/>
        <v/>
      </c>
      <c r="U68" s="46" t="str">
        <f t="shared" si="15"/>
        <v/>
      </c>
      <c r="V68" s="46" t="str">
        <f t="shared" si="15"/>
        <v/>
      </c>
    </row>
    <row r="69" spans="1:22" x14ac:dyDescent="0.2">
      <c r="A69" s="1">
        <v>104</v>
      </c>
      <c r="B69" s="1" t="s">
        <v>57</v>
      </c>
      <c r="C69" s="8">
        <v>2</v>
      </c>
      <c r="D69" s="29">
        <f>SUMIFS('2013Figures'!$J:$J,'2013Figures'!$C:$C,$A69,'2013Figures'!$H:$H,$B69,'2013Figures'!$I:$I,$C69,'2013Figures'!$E:$E,$B$1)</f>
        <v>0</v>
      </c>
      <c r="E69" s="9">
        <f>SUMIFS('2013Figures'!$J:$J,'2013Figures'!$C:$C,$A69,'2013Figures'!$H:$H,$B69,'2013Figures'!$I:$I,$C69,'2013Figures'!$B:$B,"BrokerToCy",'2013Figures'!$G:$G,"E1",'2013Figures'!$E:$E,$B$1)</f>
        <v>0</v>
      </c>
      <c r="F69" s="9">
        <f>SUMIFS('2013Figures'!$J:$J,'2013Figures'!$C:$C,$A69,'2013Figures'!$H:$H,$B69,'2013Figures'!$I:$I,$C69,'2013Figures'!$B:$B,"BrokerToCy",'2013Figures'!$G:$G,"P1",'2013Figures'!$E:$E,$B$1)</f>
        <v>0</v>
      </c>
      <c r="G69" s="9">
        <f>SUMIFS('2013Figures'!$J:$J,'2013Figures'!$C:$C,$A69,'2013Figures'!$H:$H,$B69,'2013Figures'!$I:$I,$C69,'2013Figures'!$B:$B,"CyToBroker",'2013Figures'!$G:$G,"E1",'2013Figures'!$E:$E,$B$1)</f>
        <v>0</v>
      </c>
      <c r="H69" s="9">
        <f>SUMIFS('2013Figures'!$J:$J,'2013Figures'!$C:$C,$A69,'2013Figures'!$H:$H,$B69,'2013Figures'!$I:$I,$C69,'2013Figures'!$B:$B,"CyToBroker",'2013Figures'!$G:$G,"P1",'2013Figures'!$E:$E,$B$1)</f>
        <v>0</v>
      </c>
      <c r="I69" s="30"/>
      <c r="J69" s="31">
        <v>201001</v>
      </c>
      <c r="K69" s="30"/>
      <c r="L69" s="42">
        <f>SUMIFS('2012Figures'!$J:$J,'2012Figures'!$C:$C,$A69,'2012Figures'!$H:$H,$B69,'2012Figures'!$I:$I,$C69,'2012Figures'!$E:$E,$B$1)</f>
        <v>0</v>
      </c>
      <c r="M69" s="52">
        <f>SUMIFS('2012Figures'!$J:$J,'2012Figures'!$C:$C,$A69,'2012Figures'!$H:$H,$B69,'2012Figures'!$I:$I,$C69,'2012Figures'!$B:$B,"BrokerToCy",'2012Figures'!$G:$G,"E1",'2012Figures'!$E:$E,$B$1)</f>
        <v>0</v>
      </c>
      <c r="N69" s="52">
        <f>SUMIFS('2012Figures'!$J:$J,'2012Figures'!$C:$C,$A69,'2012Figures'!$H:$H,$B69,'2012Figures'!$I:$I,$C69,'2012Figures'!$B:$B,"BrokerToCy",'2012Figures'!$G:$G,"P1",'2012Figures'!$E:$E,$B$1)</f>
        <v>0</v>
      </c>
      <c r="O69" s="52">
        <f>SUMIFS('2012Figures'!$J:$J,'2012Figures'!$C:$C,$A69,'2012Figures'!$H:$H,$B69,'2012Figures'!$I:$I,$C69,'2012Figures'!$B:$B,"CyToBroker",'2012Figures'!$G:$G,"E1",'2012Figures'!$E:$E,$B$1)</f>
        <v>0</v>
      </c>
      <c r="P69" s="52">
        <f>SUMIFS('2012Figures'!$J:$J,'2012Figures'!$C:$C,$A69,'2012Figures'!$H:$H,$B69,'2012Figures'!$I:$I,$C69,'2012Figures'!$B:$B,"CyToBroker",'2012Figures'!$G:$G,"P1",'2012Figures'!$E:$E,$B$1)</f>
        <v>0</v>
      </c>
      <c r="Q69" s="30"/>
      <c r="R69" s="46" t="str">
        <f t="shared" si="15"/>
        <v/>
      </c>
      <c r="S69" s="46" t="str">
        <f t="shared" si="15"/>
        <v/>
      </c>
      <c r="T69" s="46" t="str">
        <f t="shared" si="15"/>
        <v/>
      </c>
      <c r="U69" s="46" t="str">
        <f t="shared" si="15"/>
        <v/>
      </c>
      <c r="V69" s="46" t="str">
        <f t="shared" si="15"/>
        <v/>
      </c>
    </row>
    <row r="70" spans="1:22" x14ac:dyDescent="0.2">
      <c r="A70" s="1">
        <v>104</v>
      </c>
      <c r="B70" s="1" t="s">
        <v>57</v>
      </c>
      <c r="C70" s="8">
        <v>1</v>
      </c>
      <c r="D70" s="29">
        <f>SUMIFS('2013Figures'!$J:$J,'2013Figures'!$C:$C,$A70,'2013Figures'!$H:$H,$B70,'2013Figures'!$I:$I,$C70,'2013Figures'!$E:$E,$B$1)</f>
        <v>0</v>
      </c>
      <c r="E70" s="9">
        <f>SUMIFS('2013Figures'!$J:$J,'2013Figures'!$C:$C,$A70,'2013Figures'!$H:$H,$B70,'2013Figures'!$I:$I,$C70,'2013Figures'!$B:$B,"BrokerToCy",'2013Figures'!$G:$G,"E1",'2013Figures'!$E:$E,$B$1)</f>
        <v>0</v>
      </c>
      <c r="F70" s="9">
        <f>SUMIFS('2013Figures'!$J:$J,'2013Figures'!$C:$C,$A70,'2013Figures'!$H:$H,$B70,'2013Figures'!$I:$I,$C70,'2013Figures'!$B:$B,"BrokerToCy",'2013Figures'!$G:$G,"P1",'2013Figures'!$E:$E,$B$1)</f>
        <v>0</v>
      </c>
      <c r="G70" s="9">
        <f>SUMIFS('2013Figures'!$J:$J,'2013Figures'!$C:$C,$A70,'2013Figures'!$H:$H,$B70,'2013Figures'!$I:$I,$C70,'2013Figures'!$B:$B,"CyToBroker",'2013Figures'!$G:$G,"E1",'2013Figures'!$E:$E,$B$1)</f>
        <v>0</v>
      </c>
      <c r="H70" s="9">
        <f>SUMIFS('2013Figures'!$J:$J,'2013Figures'!$C:$C,$A70,'2013Figures'!$H:$H,$B70,'2013Figures'!$I:$I,$C70,'2013Figures'!$B:$B,"CyToBroker",'2013Figures'!$G:$G,"P1",'2013Figures'!$E:$E,$B$1)</f>
        <v>0</v>
      </c>
      <c r="J70" s="8">
        <v>200601</v>
      </c>
      <c r="L70" s="42">
        <f>SUMIFS('2012Figures'!$J:$J,'2012Figures'!$C:$C,$A70,'2012Figures'!$H:$H,$B70,'2012Figures'!$I:$I,$C70,'2012Figures'!$E:$E,$B$1)</f>
        <v>0</v>
      </c>
      <c r="M70" s="52">
        <f>SUMIFS('2012Figures'!$J:$J,'2012Figures'!$C:$C,$A70,'2012Figures'!$H:$H,$B70,'2012Figures'!$I:$I,$C70,'2012Figures'!$B:$B,"BrokerToCy",'2012Figures'!$G:$G,"E1",'2012Figures'!$E:$E,$B$1)</f>
        <v>0</v>
      </c>
      <c r="N70" s="52">
        <f>SUMIFS('2012Figures'!$J:$J,'2012Figures'!$C:$C,$A70,'2012Figures'!$H:$H,$B70,'2012Figures'!$I:$I,$C70,'2012Figures'!$B:$B,"BrokerToCy",'2012Figures'!$G:$G,"P1",'2012Figures'!$E:$E,$B$1)</f>
        <v>0</v>
      </c>
      <c r="O70" s="52">
        <f>SUMIFS('2012Figures'!$J:$J,'2012Figures'!$C:$C,$A70,'2012Figures'!$H:$H,$B70,'2012Figures'!$I:$I,$C70,'2012Figures'!$B:$B,"CyToBroker",'2012Figures'!$G:$G,"E1",'2012Figures'!$E:$E,$B$1)</f>
        <v>0</v>
      </c>
      <c r="P70" s="52">
        <f>SUMIFS('2012Figures'!$J:$J,'2012Figures'!$C:$C,$A70,'2012Figures'!$H:$H,$B70,'2012Figures'!$I:$I,$C70,'2012Figures'!$B:$B,"CyToBroker",'2012Figures'!$G:$G,"P1",'2012Figures'!$E:$E,$B$1)</f>
        <v>0</v>
      </c>
      <c r="R70" s="46" t="str">
        <f t="shared" si="15"/>
        <v/>
      </c>
      <c r="S70" s="46" t="str">
        <f t="shared" si="15"/>
        <v/>
      </c>
      <c r="T70" s="46" t="str">
        <f t="shared" si="15"/>
        <v/>
      </c>
      <c r="U70" s="46" t="str">
        <f t="shared" si="15"/>
        <v/>
      </c>
      <c r="V70" s="46" t="str">
        <f t="shared" si="15"/>
        <v/>
      </c>
    </row>
    <row r="71" spans="1:22" x14ac:dyDescent="0.2">
      <c r="A71" s="1">
        <v>104</v>
      </c>
      <c r="B71" s="1" t="s">
        <v>57</v>
      </c>
      <c r="D71" s="29">
        <f>SUMIFS('2013Figures'!$J:$J,'2013Figures'!$C:$C,$A71,'2013Figures'!$H:$H,$B71,'2013Figures'!$I:$I,"",'2013Figures'!$E:$E,$B$1)</f>
        <v>0</v>
      </c>
      <c r="E71" s="9">
        <f>SUMIFS('2013Figures'!$J:$J,'2013Figures'!$C:$C,$A71,'2013Figures'!$H:$H,$B71,'2013Figures'!$I:$I,"",'2013Figures'!$B:$B,"BrokerToCy",'2013Figures'!$G:$G,"E1",'2013Figures'!$E:$E,$B$1)</f>
        <v>0</v>
      </c>
      <c r="F71" s="9">
        <f>SUMIFS('2013Figures'!$J:$J,'2013Figures'!$C:$C,$A71,'2013Figures'!$H:$H,$B71,'2013Figures'!$I:$I,"",'2013Figures'!$B:$B,"BrokerToCy",'2013Figures'!$G:$G,"P1",'2013Figures'!$E:$E,$B$1)</f>
        <v>0</v>
      </c>
      <c r="G71" s="9">
        <f>SUMIFS('2013Figures'!$J:$J,'2013Figures'!$C:$C,$A71,'2013Figures'!$H:$H,$B71,'2013Figures'!$I:$I,"",'2013Figures'!$B:$B,"CyToBroker",'2013Figures'!$G:$G,"E1",'2013Figures'!$E:$E,$B$1)</f>
        <v>0</v>
      </c>
      <c r="H71" s="9">
        <f>SUMIFS('2013Figures'!$J:$J,'2013Figures'!$C:$C,$A71,'2013Figures'!$H:$H,$B71,'2013Figures'!$I:$I,"",'2013Figures'!$B:$B,"CyToBroker",'2013Figures'!$G:$G,"P1",'2013Figures'!$E:$E,$B$1)</f>
        <v>0</v>
      </c>
      <c r="J71" s="8" t="s">
        <v>131</v>
      </c>
      <c r="L71" s="42">
        <f>SUMIFS('2012Figures'!$J:$J,'2012Figures'!$C:$C,$A71,'2012Figures'!$H:$H,$B71,'2012Figures'!$I:$I,"",'2012Figures'!$E:$E,$B$1)</f>
        <v>0</v>
      </c>
      <c r="M71" s="52">
        <f>SUMIFS('2012Figures'!$J:$J,'2012Figures'!$C:$C,$A71,'2012Figures'!$H:$H,$B71,'2012Figures'!$I:$I,"",'2012Figures'!$B:$B,"BrokerToCy",'2012Figures'!$G:$G,"E1",'2012Figures'!$E:$E,$B$1)</f>
        <v>0</v>
      </c>
      <c r="N71" s="52">
        <f>SUMIFS('2012Figures'!$J:$J,'2012Figures'!$C:$C,$A71,'2012Figures'!$H:$H,$B71,'2012Figures'!$I:$I,"",'2012Figures'!$B:$B,"BrokerToCy",'2012Figures'!$G:$G,"P1",'2012Figures'!$E:$E,$B$1)</f>
        <v>0</v>
      </c>
      <c r="O71" s="52">
        <f>SUMIFS('2012Figures'!$J:$J,'2012Figures'!$C:$C,$A71,'2012Figures'!$H:$H,$B71,'2012Figures'!$I:$I,"",'2012Figures'!$B:$B,"CyToBroker",'2012Figures'!$G:$G,"E1",'2012Figures'!$E:$E,$B$1)</f>
        <v>0</v>
      </c>
      <c r="P71" s="52">
        <f>SUMIFS('2012Figures'!$J:$J,'2012Figures'!$C:$C,$A71,'2012Figures'!$H:$H,$B71,'2012Figures'!$I:$I,"",'2012Figures'!$B:$B,"CyToBroker",'2012Figures'!$G:$G,"P1",'2012Figures'!$E:$E,$B$1)</f>
        <v>0</v>
      </c>
      <c r="R71" s="46" t="str">
        <f t="shared" si="15"/>
        <v/>
      </c>
      <c r="S71" s="46" t="str">
        <f t="shared" si="15"/>
        <v/>
      </c>
      <c r="T71" s="46" t="str">
        <f t="shared" si="15"/>
        <v/>
      </c>
      <c r="U71" s="46" t="str">
        <f t="shared" si="15"/>
        <v/>
      </c>
      <c r="V71" s="46" t="str">
        <f t="shared" si="15"/>
        <v/>
      </c>
    </row>
    <row r="72" spans="1:22" x14ac:dyDescent="0.2">
      <c r="A72" s="1">
        <v>104</v>
      </c>
      <c r="B72" s="1" t="s">
        <v>21</v>
      </c>
      <c r="C72" s="8">
        <v>11</v>
      </c>
      <c r="D72" s="29">
        <f>SUMIFS('2013Figures'!$J:$J,'2013Figures'!$C:$C,$A72,'2013Figures'!$H:$H,$B72,'2013Figures'!$I:$I,$C72,'2013Figures'!$E:$E,$B$1)</f>
        <v>0</v>
      </c>
      <c r="E72" s="9">
        <f>SUMIFS('2013Figures'!$J:$J,'2013Figures'!$C:$C,$A72,'2013Figures'!$H:$H,$B72,'2013Figures'!$I:$I,$C72,'2013Figures'!$B:$B,"BrokerToCy",'2013Figures'!$G:$G,"E1",'2013Figures'!$E:$E,$B$1)</f>
        <v>0</v>
      </c>
      <c r="F72" s="9">
        <f>SUMIFS('2013Figures'!$J:$J,'2013Figures'!$C:$C,$A72,'2013Figures'!$H:$H,$B72,'2013Figures'!$I:$I,$C72,'2013Figures'!$B:$B,"BrokerToCy",'2013Figures'!$G:$G,"P1",'2013Figures'!$E:$E,$B$1)</f>
        <v>0</v>
      </c>
      <c r="G72" s="9">
        <f>SUMIFS('2013Figures'!$J:$J,'2013Figures'!$C:$C,$A72,'2013Figures'!$H:$H,$B72,'2013Figures'!$I:$I,$C72,'2013Figures'!$B:$B,"CyToBroker",'2013Figures'!$G:$G,"E1",'2013Figures'!$E:$E,$B$1)</f>
        <v>0</v>
      </c>
      <c r="H72" s="9">
        <f>SUMIFS('2013Figures'!$J:$J,'2013Figures'!$C:$C,$A72,'2013Figures'!$H:$H,$B72,'2013Figures'!$I:$I,$C72,'2013Figures'!$B:$B,"CyToBroker",'2013Figures'!$G:$G,"P1",'2013Figures'!$E:$E,$B$1)</f>
        <v>0</v>
      </c>
      <c r="L72" s="42">
        <f>SUMIFS('2012Figures'!$J:$J,'2012Figures'!$C:$C,$A72,'2012Figures'!$H:$H,$B72,'2012Figures'!$I:$I,$C72,'2012Figures'!$E:$E,$B$1)</f>
        <v>0</v>
      </c>
      <c r="M72" s="52">
        <f>SUMIFS('2012Figures'!$J:$J,'2012Figures'!$C:$C,$A72,'2012Figures'!$H:$H,$B72,'2012Figures'!$I:$I,$C72,'2012Figures'!$B:$B,"BrokerToCy",'2012Figures'!$G:$G,"E1",'2012Figures'!$E:$E,$B$1)</f>
        <v>0</v>
      </c>
      <c r="N72" s="52">
        <f>SUMIFS('2012Figures'!$J:$J,'2012Figures'!$C:$C,$A72,'2012Figures'!$H:$H,$B72,'2012Figures'!$I:$I,$C72,'2012Figures'!$B:$B,"BrokerToCy",'2012Figures'!$G:$G,"P1",'2012Figures'!$E:$E,$B$1)</f>
        <v>0</v>
      </c>
      <c r="O72" s="52">
        <f>SUMIFS('2012Figures'!$J:$J,'2012Figures'!$C:$C,$A72,'2012Figures'!$H:$H,$B72,'2012Figures'!$I:$I,$C72,'2012Figures'!$B:$B,"CyToBroker",'2012Figures'!$G:$G,"E1",'2012Figures'!$E:$E,$B$1)</f>
        <v>0</v>
      </c>
      <c r="P72" s="52">
        <f>SUMIFS('2012Figures'!$J:$J,'2012Figures'!$C:$C,$A72,'2012Figures'!$H:$H,$B72,'2012Figures'!$I:$I,$C72,'2012Figures'!$B:$B,"CyToBroker",'2012Figures'!$G:$G,"P1",'2012Figures'!$E:$E,$B$1)</f>
        <v>0</v>
      </c>
      <c r="R72" s="46" t="str">
        <f t="shared" si="15"/>
        <v/>
      </c>
      <c r="S72" s="46" t="str">
        <f t="shared" si="15"/>
        <v/>
      </c>
      <c r="T72" s="46" t="str">
        <f t="shared" si="15"/>
        <v/>
      </c>
      <c r="U72" s="46" t="str">
        <f t="shared" si="15"/>
        <v/>
      </c>
      <c r="V72" s="46" t="str">
        <f t="shared" si="15"/>
        <v/>
      </c>
    </row>
    <row r="73" spans="1:22" x14ac:dyDescent="0.2">
      <c r="A73" s="1">
        <v>104</v>
      </c>
      <c r="B73" s="1" t="s">
        <v>21</v>
      </c>
      <c r="C73" s="8">
        <v>10</v>
      </c>
      <c r="D73" s="29">
        <f>SUMIFS('2013Figures'!$J:$J,'2013Figures'!$C:$C,$A73,'2013Figures'!$H:$H,$B73,'2013Figures'!$I:$I,$C73,'2013Figures'!$E:$E,$B$1)</f>
        <v>0</v>
      </c>
      <c r="E73" s="9">
        <f>SUMIFS('2013Figures'!$J:$J,'2013Figures'!$C:$C,$A73,'2013Figures'!$H:$H,$B73,'2013Figures'!$I:$I,$C73,'2013Figures'!$B:$B,"BrokerToCy",'2013Figures'!$G:$G,"E1",'2013Figures'!$E:$E,$B$1)</f>
        <v>0</v>
      </c>
      <c r="F73" s="9">
        <f>SUMIFS('2013Figures'!$J:$J,'2013Figures'!$C:$C,$A73,'2013Figures'!$H:$H,$B73,'2013Figures'!$I:$I,$C73,'2013Figures'!$B:$B,"BrokerToCy",'2013Figures'!$G:$G,"P1",'2013Figures'!$E:$E,$B$1)</f>
        <v>0</v>
      </c>
      <c r="G73" s="9">
        <f>SUMIFS('2013Figures'!$J:$J,'2013Figures'!$C:$C,$A73,'2013Figures'!$H:$H,$B73,'2013Figures'!$I:$I,$C73,'2013Figures'!$B:$B,"CyToBroker",'2013Figures'!$G:$G,"E1",'2013Figures'!$E:$E,$B$1)</f>
        <v>0</v>
      </c>
      <c r="H73" s="9">
        <f>SUMIFS('2013Figures'!$J:$J,'2013Figures'!$C:$C,$A73,'2013Figures'!$H:$H,$B73,'2013Figures'!$I:$I,$C73,'2013Figures'!$B:$B,"CyToBroker",'2013Figures'!$G:$G,"P1",'2013Figures'!$E:$E,$B$1)</f>
        <v>0</v>
      </c>
      <c r="J73" s="8">
        <v>201501</v>
      </c>
      <c r="L73" s="42">
        <f>SUMIFS('2012Figures'!$J:$J,'2012Figures'!$C:$C,$A73,'2012Figures'!$H:$H,$B73,'2012Figures'!$I:$I,$C73,'2012Figures'!$E:$E,$B$1)</f>
        <v>0</v>
      </c>
      <c r="M73" s="52">
        <f>SUMIFS('2012Figures'!$J:$J,'2012Figures'!$C:$C,$A73,'2012Figures'!$H:$H,$B73,'2012Figures'!$I:$I,$C73,'2012Figures'!$B:$B,"BrokerToCy",'2012Figures'!$G:$G,"E1",'2012Figures'!$E:$E,$B$1)</f>
        <v>0</v>
      </c>
      <c r="N73" s="52">
        <f>SUMIFS('2012Figures'!$J:$J,'2012Figures'!$C:$C,$A73,'2012Figures'!$H:$H,$B73,'2012Figures'!$I:$I,$C73,'2012Figures'!$B:$B,"BrokerToCy",'2012Figures'!$G:$G,"P1",'2012Figures'!$E:$E,$B$1)</f>
        <v>0</v>
      </c>
      <c r="O73" s="52">
        <f>SUMIFS('2012Figures'!$J:$J,'2012Figures'!$C:$C,$A73,'2012Figures'!$H:$H,$B73,'2012Figures'!$I:$I,$C73,'2012Figures'!$B:$B,"CyToBroker",'2012Figures'!$G:$G,"E1",'2012Figures'!$E:$E,$B$1)</f>
        <v>0</v>
      </c>
      <c r="P73" s="52">
        <f>SUMIFS('2012Figures'!$J:$J,'2012Figures'!$C:$C,$A73,'2012Figures'!$H:$H,$B73,'2012Figures'!$I:$I,$C73,'2012Figures'!$B:$B,"CyToBroker",'2012Figures'!$G:$G,"P1",'2012Figures'!$E:$E,$B$1)</f>
        <v>0</v>
      </c>
      <c r="R73" s="46" t="str">
        <f t="shared" si="15"/>
        <v/>
      </c>
      <c r="S73" s="46" t="str">
        <f t="shared" si="15"/>
        <v/>
      </c>
      <c r="T73" s="46" t="str">
        <f t="shared" si="15"/>
        <v/>
      </c>
      <c r="U73" s="46" t="str">
        <f t="shared" si="15"/>
        <v/>
      </c>
      <c r="V73" s="46" t="str">
        <f t="shared" si="15"/>
        <v/>
      </c>
    </row>
    <row r="74" spans="1:22" x14ac:dyDescent="0.2">
      <c r="A74" s="1">
        <v>104</v>
      </c>
      <c r="B74" s="1" t="s">
        <v>21</v>
      </c>
      <c r="C74" s="8">
        <v>9</v>
      </c>
      <c r="D74" s="29">
        <f>SUMIFS('2013Figures'!$J:$J,'2013Figures'!$C:$C,$A74,'2013Figures'!$H:$H,$B74,'2013Figures'!$I:$I,$C74,'2013Figures'!$E:$E,$B$1)</f>
        <v>0</v>
      </c>
      <c r="E74" s="9">
        <f>SUMIFS('2013Figures'!$J:$J,'2013Figures'!$C:$C,$A74,'2013Figures'!$H:$H,$B74,'2013Figures'!$I:$I,$C74,'2013Figures'!$B:$B,"BrokerToCy",'2013Figures'!$G:$G,"E1",'2013Figures'!$E:$E,$B$1)</f>
        <v>0</v>
      </c>
      <c r="F74" s="9">
        <f>SUMIFS('2013Figures'!$J:$J,'2013Figures'!$C:$C,$A74,'2013Figures'!$H:$H,$B74,'2013Figures'!$I:$I,$C74,'2013Figures'!$B:$B,"BrokerToCy",'2013Figures'!$G:$G,"P1",'2013Figures'!$E:$E,$B$1)</f>
        <v>0</v>
      </c>
      <c r="G74" s="9">
        <f>SUMIFS('2013Figures'!$J:$J,'2013Figures'!$C:$C,$A74,'2013Figures'!$H:$H,$B74,'2013Figures'!$I:$I,$C74,'2013Figures'!$B:$B,"CyToBroker",'2013Figures'!$G:$G,"E1",'2013Figures'!$E:$E,$B$1)</f>
        <v>0</v>
      </c>
      <c r="H74" s="9">
        <f>SUMIFS('2013Figures'!$J:$J,'2013Figures'!$C:$C,$A74,'2013Figures'!$H:$H,$B74,'2013Figures'!$I:$I,$C74,'2013Figures'!$B:$B,"CyToBroker",'2013Figures'!$G:$G,"P1",'2013Figures'!$E:$E,$B$1)</f>
        <v>0</v>
      </c>
      <c r="J74" s="8">
        <v>201401</v>
      </c>
      <c r="L74" s="42">
        <f>SUMIFS('2012Figures'!$J:$J,'2012Figures'!$C:$C,$A74,'2012Figures'!$H:$H,$B74,'2012Figures'!$I:$I,$C74,'2012Figures'!$E:$E,$B$1)</f>
        <v>0</v>
      </c>
      <c r="M74" s="52">
        <f>SUMIFS('2012Figures'!$J:$J,'2012Figures'!$C:$C,$A74,'2012Figures'!$H:$H,$B74,'2012Figures'!$I:$I,$C74,'2012Figures'!$B:$B,"BrokerToCy",'2012Figures'!$G:$G,"E1",'2012Figures'!$E:$E,$B$1)</f>
        <v>0</v>
      </c>
      <c r="N74" s="52">
        <f>SUMIFS('2012Figures'!$J:$J,'2012Figures'!$C:$C,$A74,'2012Figures'!$H:$H,$B74,'2012Figures'!$I:$I,$C74,'2012Figures'!$B:$B,"BrokerToCy",'2012Figures'!$G:$G,"P1",'2012Figures'!$E:$E,$B$1)</f>
        <v>0</v>
      </c>
      <c r="O74" s="52">
        <f>SUMIFS('2012Figures'!$J:$J,'2012Figures'!$C:$C,$A74,'2012Figures'!$H:$H,$B74,'2012Figures'!$I:$I,$C74,'2012Figures'!$B:$B,"CyToBroker",'2012Figures'!$G:$G,"E1",'2012Figures'!$E:$E,$B$1)</f>
        <v>0</v>
      </c>
      <c r="P74" s="52">
        <f>SUMIFS('2012Figures'!$J:$J,'2012Figures'!$C:$C,$A74,'2012Figures'!$H:$H,$B74,'2012Figures'!$I:$I,$C74,'2012Figures'!$B:$B,"CyToBroker",'2012Figures'!$G:$G,"P1",'2012Figures'!$E:$E,$B$1)</f>
        <v>0</v>
      </c>
      <c r="R74" s="46" t="str">
        <f t="shared" si="15"/>
        <v/>
      </c>
      <c r="S74" s="46" t="str">
        <f t="shared" si="15"/>
        <v/>
      </c>
      <c r="T74" s="46" t="str">
        <f t="shared" si="15"/>
        <v/>
      </c>
      <c r="U74" s="46" t="str">
        <f t="shared" si="15"/>
        <v/>
      </c>
      <c r="V74" s="46" t="str">
        <f t="shared" si="15"/>
        <v/>
      </c>
    </row>
    <row r="75" spans="1:22" x14ac:dyDescent="0.2">
      <c r="A75" s="1">
        <v>104</v>
      </c>
      <c r="B75" s="1" t="s">
        <v>21</v>
      </c>
      <c r="C75" s="8">
        <v>8</v>
      </c>
      <c r="D75" s="29">
        <f>SUMIFS('2013Figures'!$J:$J,'2013Figures'!$C:$C,$A75,'2013Figures'!$H:$H,$B75,'2013Figures'!$I:$I,$C75,'2013Figures'!$E:$E,$B$1)</f>
        <v>0</v>
      </c>
      <c r="E75" s="9">
        <f>SUMIFS('2013Figures'!$J:$J,'2013Figures'!$C:$C,$A75,'2013Figures'!$H:$H,$B75,'2013Figures'!$I:$I,$C75,'2013Figures'!$B:$B,"BrokerToCy",'2013Figures'!$G:$G,"E1",'2013Figures'!$E:$E,$B$1)</f>
        <v>0</v>
      </c>
      <c r="F75" s="9">
        <f>SUMIFS('2013Figures'!$J:$J,'2013Figures'!$C:$C,$A75,'2013Figures'!$H:$H,$B75,'2013Figures'!$I:$I,$C75,'2013Figures'!$B:$B,"BrokerToCy",'2013Figures'!$G:$G,"P1",'2013Figures'!$E:$E,$B$1)</f>
        <v>0</v>
      </c>
      <c r="G75" s="9">
        <f>SUMIFS('2013Figures'!$J:$J,'2013Figures'!$C:$C,$A75,'2013Figures'!$H:$H,$B75,'2013Figures'!$I:$I,$C75,'2013Figures'!$B:$B,"CyToBroker",'2013Figures'!$G:$G,"E1",'2013Figures'!$E:$E,$B$1)</f>
        <v>0</v>
      </c>
      <c r="H75" s="9">
        <f>SUMIFS('2013Figures'!$J:$J,'2013Figures'!$C:$C,$A75,'2013Figures'!$H:$H,$B75,'2013Figures'!$I:$I,$C75,'2013Figures'!$B:$B,"CyToBroker",'2013Figures'!$G:$G,"P1",'2013Figures'!$E:$E,$B$1)</f>
        <v>0</v>
      </c>
      <c r="I75" s="30"/>
      <c r="J75" s="31">
        <v>201301</v>
      </c>
      <c r="K75" s="30"/>
      <c r="L75" s="42">
        <f>SUMIFS('2012Figures'!$J:$J,'2012Figures'!$C:$C,$A75,'2012Figures'!$H:$H,$B75,'2012Figures'!$I:$I,$C75,'2012Figures'!$E:$E,$B$1)</f>
        <v>0</v>
      </c>
      <c r="M75" s="52">
        <f>SUMIFS('2012Figures'!$J:$J,'2012Figures'!$C:$C,$A75,'2012Figures'!$H:$H,$B75,'2012Figures'!$I:$I,$C75,'2012Figures'!$B:$B,"BrokerToCy",'2012Figures'!$G:$G,"E1",'2012Figures'!$E:$E,$B$1)</f>
        <v>0</v>
      </c>
      <c r="N75" s="52">
        <f>SUMIFS('2012Figures'!$J:$J,'2012Figures'!$C:$C,$A75,'2012Figures'!$H:$H,$B75,'2012Figures'!$I:$I,$C75,'2012Figures'!$B:$B,"BrokerToCy",'2012Figures'!$G:$G,"P1",'2012Figures'!$E:$E,$B$1)</f>
        <v>0</v>
      </c>
      <c r="O75" s="52">
        <f>SUMIFS('2012Figures'!$J:$J,'2012Figures'!$C:$C,$A75,'2012Figures'!$H:$H,$B75,'2012Figures'!$I:$I,$C75,'2012Figures'!$B:$B,"CyToBroker",'2012Figures'!$G:$G,"E1",'2012Figures'!$E:$E,$B$1)</f>
        <v>0</v>
      </c>
      <c r="P75" s="52">
        <f>SUMIFS('2012Figures'!$J:$J,'2012Figures'!$C:$C,$A75,'2012Figures'!$H:$H,$B75,'2012Figures'!$I:$I,$C75,'2012Figures'!$B:$B,"CyToBroker",'2012Figures'!$G:$G,"P1",'2012Figures'!$E:$E,$B$1)</f>
        <v>0</v>
      </c>
      <c r="Q75" s="30"/>
      <c r="R75" s="46" t="str">
        <f t="shared" si="15"/>
        <v/>
      </c>
      <c r="S75" s="46" t="str">
        <f t="shared" si="15"/>
        <v/>
      </c>
      <c r="T75" s="46" t="str">
        <f t="shared" si="15"/>
        <v/>
      </c>
      <c r="U75" s="46" t="str">
        <f t="shared" si="15"/>
        <v/>
      </c>
      <c r="V75" s="46" t="str">
        <f t="shared" si="15"/>
        <v/>
      </c>
    </row>
    <row r="76" spans="1:22" x14ac:dyDescent="0.2">
      <c r="A76" s="1">
        <v>104</v>
      </c>
      <c r="B76" s="1" t="s">
        <v>21</v>
      </c>
      <c r="C76" s="8">
        <v>7</v>
      </c>
      <c r="D76" s="29">
        <f>SUMIFS('2013Figures'!$J:$J,'2013Figures'!$C:$C,$A76,'2013Figures'!$H:$H,$B76,'2013Figures'!$I:$I,$C76,'2013Figures'!$E:$E,$B$1)</f>
        <v>0</v>
      </c>
      <c r="E76" s="9">
        <f>SUMIFS('2013Figures'!$J:$J,'2013Figures'!$C:$C,$A76,'2013Figures'!$H:$H,$B76,'2013Figures'!$I:$I,$C76,'2013Figures'!$B:$B,"BrokerToCy",'2013Figures'!$G:$G,"E1",'2013Figures'!$E:$E,$B$1)</f>
        <v>0</v>
      </c>
      <c r="F76" s="9">
        <f>SUMIFS('2013Figures'!$J:$J,'2013Figures'!$C:$C,$A76,'2013Figures'!$H:$H,$B76,'2013Figures'!$I:$I,$C76,'2013Figures'!$B:$B,"BrokerToCy",'2013Figures'!$G:$G,"P1",'2013Figures'!$E:$E,$B$1)</f>
        <v>0</v>
      </c>
      <c r="G76" s="9">
        <f>SUMIFS('2013Figures'!$J:$J,'2013Figures'!$C:$C,$A76,'2013Figures'!$H:$H,$B76,'2013Figures'!$I:$I,$C76,'2013Figures'!$B:$B,"CyToBroker",'2013Figures'!$G:$G,"E1",'2013Figures'!$E:$E,$B$1)</f>
        <v>0</v>
      </c>
      <c r="H76" s="9">
        <f>SUMIFS('2013Figures'!$J:$J,'2013Figures'!$C:$C,$A76,'2013Figures'!$H:$H,$B76,'2013Figures'!$I:$I,$C76,'2013Figures'!$B:$B,"CyToBroker",'2013Figures'!$G:$G,"P1",'2013Figures'!$E:$E,$B$1)</f>
        <v>0</v>
      </c>
      <c r="J76" s="8">
        <v>201201</v>
      </c>
      <c r="L76" s="42">
        <f>SUMIFS('2012Figures'!$J:$J,'2012Figures'!$C:$C,$A76,'2012Figures'!$H:$H,$B76,'2012Figures'!$I:$I,$C76,'2012Figures'!$E:$E,$B$1)</f>
        <v>0</v>
      </c>
      <c r="M76" s="52">
        <f>SUMIFS('2012Figures'!$J:$J,'2012Figures'!$C:$C,$A76,'2012Figures'!$H:$H,$B76,'2012Figures'!$I:$I,$C76,'2012Figures'!$B:$B,"BrokerToCy",'2012Figures'!$G:$G,"E1",'2012Figures'!$E:$E,$B$1)</f>
        <v>0</v>
      </c>
      <c r="N76" s="52">
        <f>SUMIFS('2012Figures'!$J:$J,'2012Figures'!$C:$C,$A76,'2012Figures'!$H:$H,$B76,'2012Figures'!$I:$I,$C76,'2012Figures'!$B:$B,"BrokerToCy",'2012Figures'!$G:$G,"P1",'2012Figures'!$E:$E,$B$1)</f>
        <v>0</v>
      </c>
      <c r="O76" s="52">
        <f>SUMIFS('2012Figures'!$J:$J,'2012Figures'!$C:$C,$A76,'2012Figures'!$H:$H,$B76,'2012Figures'!$I:$I,$C76,'2012Figures'!$B:$B,"CyToBroker",'2012Figures'!$G:$G,"E1",'2012Figures'!$E:$E,$B$1)</f>
        <v>0</v>
      </c>
      <c r="P76" s="52">
        <f>SUMIFS('2012Figures'!$J:$J,'2012Figures'!$C:$C,$A76,'2012Figures'!$H:$H,$B76,'2012Figures'!$I:$I,$C76,'2012Figures'!$B:$B,"CyToBroker",'2012Figures'!$G:$G,"P1",'2012Figures'!$E:$E,$B$1)</f>
        <v>0</v>
      </c>
      <c r="R76" s="46" t="str">
        <f t="shared" si="15"/>
        <v/>
      </c>
      <c r="S76" s="46" t="str">
        <f t="shared" si="15"/>
        <v/>
      </c>
      <c r="T76" s="46" t="str">
        <f t="shared" si="15"/>
        <v/>
      </c>
      <c r="U76" s="46" t="str">
        <f t="shared" si="15"/>
        <v/>
      </c>
      <c r="V76" s="46" t="str">
        <f t="shared" si="15"/>
        <v/>
      </c>
    </row>
    <row r="77" spans="1:22" x14ac:dyDescent="0.2">
      <c r="A77" s="1">
        <v>104</v>
      </c>
      <c r="B77" s="1" t="s">
        <v>21</v>
      </c>
      <c r="C77" s="8">
        <v>6</v>
      </c>
      <c r="D77" s="29">
        <f>SUMIFS('2013Figures'!$J:$J,'2013Figures'!$C:$C,$A77,'2013Figures'!$H:$H,$B77,'2013Figures'!$I:$I,$C77,'2013Figures'!$E:$E,$B$1)</f>
        <v>0</v>
      </c>
      <c r="E77" s="9">
        <f>SUMIFS('2013Figures'!$J:$J,'2013Figures'!$C:$C,$A77,'2013Figures'!$H:$H,$B77,'2013Figures'!$I:$I,$C77,'2013Figures'!$B:$B,"BrokerToCy",'2013Figures'!$G:$G,"E1",'2013Figures'!$E:$E,$B$1)</f>
        <v>0</v>
      </c>
      <c r="F77" s="9">
        <f>SUMIFS('2013Figures'!$J:$J,'2013Figures'!$C:$C,$A77,'2013Figures'!$H:$H,$B77,'2013Figures'!$I:$I,$C77,'2013Figures'!$B:$B,"BrokerToCy",'2013Figures'!$G:$G,"P1",'2013Figures'!$E:$E,$B$1)</f>
        <v>0</v>
      </c>
      <c r="G77" s="9">
        <f>SUMIFS('2013Figures'!$J:$J,'2013Figures'!$C:$C,$A77,'2013Figures'!$H:$H,$B77,'2013Figures'!$I:$I,$C77,'2013Figures'!$B:$B,"CyToBroker",'2013Figures'!$G:$G,"E1",'2013Figures'!$E:$E,$B$1)</f>
        <v>0</v>
      </c>
      <c r="H77" s="9">
        <f>SUMIFS('2013Figures'!$J:$J,'2013Figures'!$C:$C,$A77,'2013Figures'!$H:$H,$B77,'2013Figures'!$I:$I,$C77,'2013Figures'!$B:$B,"CyToBroker",'2013Figures'!$G:$G,"P1",'2013Figures'!$E:$E,$B$1)</f>
        <v>0</v>
      </c>
      <c r="J77" s="8">
        <v>201101</v>
      </c>
      <c r="L77" s="42">
        <f>SUMIFS('2012Figures'!$J:$J,'2012Figures'!$C:$C,$A77,'2012Figures'!$H:$H,$B77,'2012Figures'!$I:$I,$C77,'2012Figures'!$E:$E,$B$1)</f>
        <v>0</v>
      </c>
      <c r="M77" s="52">
        <f>SUMIFS('2012Figures'!$J:$J,'2012Figures'!$C:$C,$A77,'2012Figures'!$H:$H,$B77,'2012Figures'!$I:$I,$C77,'2012Figures'!$B:$B,"BrokerToCy",'2012Figures'!$G:$G,"E1",'2012Figures'!$E:$E,$B$1)</f>
        <v>0</v>
      </c>
      <c r="N77" s="52">
        <f>SUMIFS('2012Figures'!$J:$J,'2012Figures'!$C:$C,$A77,'2012Figures'!$H:$H,$B77,'2012Figures'!$I:$I,$C77,'2012Figures'!$B:$B,"BrokerToCy",'2012Figures'!$G:$G,"P1",'2012Figures'!$E:$E,$B$1)</f>
        <v>0</v>
      </c>
      <c r="O77" s="52">
        <f>SUMIFS('2012Figures'!$J:$J,'2012Figures'!$C:$C,$A77,'2012Figures'!$H:$H,$B77,'2012Figures'!$I:$I,$C77,'2012Figures'!$B:$B,"CyToBroker",'2012Figures'!$G:$G,"E1",'2012Figures'!$E:$E,$B$1)</f>
        <v>0</v>
      </c>
      <c r="P77" s="52">
        <f>SUMIFS('2012Figures'!$J:$J,'2012Figures'!$C:$C,$A77,'2012Figures'!$H:$H,$B77,'2012Figures'!$I:$I,$C77,'2012Figures'!$B:$B,"CyToBroker",'2012Figures'!$G:$G,"P1",'2012Figures'!$E:$E,$B$1)</f>
        <v>0</v>
      </c>
      <c r="R77" s="46" t="str">
        <f t="shared" si="15"/>
        <v/>
      </c>
      <c r="S77" s="46" t="str">
        <f t="shared" si="15"/>
        <v/>
      </c>
      <c r="T77" s="46" t="str">
        <f t="shared" si="15"/>
        <v/>
      </c>
      <c r="U77" s="46" t="str">
        <f t="shared" si="15"/>
        <v/>
      </c>
      <c r="V77" s="46" t="str">
        <f t="shared" si="15"/>
        <v/>
      </c>
    </row>
    <row r="78" spans="1:22" x14ac:dyDescent="0.2">
      <c r="A78" s="1">
        <v>104</v>
      </c>
      <c r="B78" s="1" t="s">
        <v>21</v>
      </c>
      <c r="C78" s="8">
        <v>5</v>
      </c>
      <c r="D78" s="29">
        <f>SUMIFS('2013Figures'!$J:$J,'2013Figures'!$C:$C,$A78,'2013Figures'!$H:$H,$B78,'2013Figures'!$I:$I,$C78,'2013Figures'!$E:$E,$B$1)</f>
        <v>0</v>
      </c>
      <c r="E78" s="9">
        <f>SUMIFS('2013Figures'!$J:$J,'2013Figures'!$C:$C,$A78,'2013Figures'!$H:$H,$B78,'2013Figures'!$I:$I,$C78,'2013Figures'!$B:$B,"BrokerToCy",'2013Figures'!$G:$G,"E1",'2013Figures'!$E:$E,$B$1)</f>
        <v>0</v>
      </c>
      <c r="F78" s="9">
        <f>SUMIFS('2013Figures'!$J:$J,'2013Figures'!$C:$C,$A78,'2013Figures'!$H:$H,$B78,'2013Figures'!$I:$I,$C78,'2013Figures'!$B:$B,"BrokerToCy",'2013Figures'!$G:$G,"P1",'2013Figures'!$E:$E,$B$1)</f>
        <v>0</v>
      </c>
      <c r="G78" s="9">
        <f>SUMIFS('2013Figures'!$J:$J,'2013Figures'!$C:$C,$A78,'2013Figures'!$H:$H,$B78,'2013Figures'!$I:$I,$C78,'2013Figures'!$B:$B,"CyToBroker",'2013Figures'!$G:$G,"E1",'2013Figures'!$E:$E,$B$1)</f>
        <v>0</v>
      </c>
      <c r="H78" s="9">
        <f>SUMIFS('2013Figures'!$J:$J,'2013Figures'!$C:$C,$A78,'2013Figures'!$H:$H,$B78,'2013Figures'!$I:$I,$C78,'2013Figures'!$B:$B,"CyToBroker",'2013Figures'!$G:$G,"P1",'2013Figures'!$E:$E,$B$1)</f>
        <v>0</v>
      </c>
      <c r="J78" s="8">
        <v>201001</v>
      </c>
      <c r="L78" s="42">
        <f>SUMIFS('2012Figures'!$J:$J,'2012Figures'!$C:$C,$A78,'2012Figures'!$H:$H,$B78,'2012Figures'!$I:$I,$C78,'2012Figures'!$E:$E,$B$1)</f>
        <v>0</v>
      </c>
      <c r="M78" s="52">
        <f>SUMIFS('2012Figures'!$J:$J,'2012Figures'!$C:$C,$A78,'2012Figures'!$H:$H,$B78,'2012Figures'!$I:$I,$C78,'2012Figures'!$B:$B,"BrokerToCy",'2012Figures'!$G:$G,"E1",'2012Figures'!$E:$E,$B$1)</f>
        <v>0</v>
      </c>
      <c r="N78" s="52">
        <f>SUMIFS('2012Figures'!$J:$J,'2012Figures'!$C:$C,$A78,'2012Figures'!$H:$H,$B78,'2012Figures'!$I:$I,$C78,'2012Figures'!$B:$B,"BrokerToCy",'2012Figures'!$G:$G,"P1",'2012Figures'!$E:$E,$B$1)</f>
        <v>0</v>
      </c>
      <c r="O78" s="52">
        <f>SUMIFS('2012Figures'!$J:$J,'2012Figures'!$C:$C,$A78,'2012Figures'!$H:$H,$B78,'2012Figures'!$I:$I,$C78,'2012Figures'!$B:$B,"CyToBroker",'2012Figures'!$G:$G,"E1",'2012Figures'!$E:$E,$B$1)</f>
        <v>0</v>
      </c>
      <c r="P78" s="52">
        <f>SUMIFS('2012Figures'!$J:$J,'2012Figures'!$C:$C,$A78,'2012Figures'!$H:$H,$B78,'2012Figures'!$I:$I,$C78,'2012Figures'!$B:$B,"CyToBroker",'2012Figures'!$G:$G,"P1",'2012Figures'!$E:$E,$B$1)</f>
        <v>0</v>
      </c>
      <c r="R78" s="46" t="str">
        <f t="shared" si="15"/>
        <v/>
      </c>
      <c r="S78" s="46" t="str">
        <f t="shared" si="15"/>
        <v/>
      </c>
      <c r="T78" s="46" t="str">
        <f t="shared" si="15"/>
        <v/>
      </c>
      <c r="U78" s="46" t="str">
        <f t="shared" si="15"/>
        <v/>
      </c>
      <c r="V78" s="46" t="str">
        <f t="shared" si="15"/>
        <v/>
      </c>
    </row>
    <row r="79" spans="1:22" x14ac:dyDescent="0.2">
      <c r="A79" s="1">
        <v>104</v>
      </c>
      <c r="B79" s="1" t="s">
        <v>21</v>
      </c>
      <c r="C79" s="8">
        <v>4</v>
      </c>
      <c r="D79" s="29">
        <f>SUMIFS('2013Figures'!$J:$J,'2013Figures'!$C:$C,$A79,'2013Figures'!$H:$H,$B79,'2013Figures'!$I:$I,$C79,'2013Figures'!$E:$E,$B$1)</f>
        <v>0</v>
      </c>
      <c r="E79" s="9">
        <f>SUMIFS('2013Figures'!$J:$J,'2013Figures'!$C:$C,$A79,'2013Figures'!$H:$H,$B79,'2013Figures'!$I:$I,$C79,'2013Figures'!$B:$B,"BrokerToCy",'2013Figures'!$G:$G,"E1",'2013Figures'!$E:$E,$B$1)</f>
        <v>0</v>
      </c>
      <c r="F79" s="9">
        <f>SUMIFS('2013Figures'!$J:$J,'2013Figures'!$C:$C,$A79,'2013Figures'!$H:$H,$B79,'2013Figures'!$I:$I,$C79,'2013Figures'!$B:$B,"BrokerToCy",'2013Figures'!$G:$G,"P1",'2013Figures'!$E:$E,$B$1)</f>
        <v>0</v>
      </c>
      <c r="G79" s="9">
        <f>SUMIFS('2013Figures'!$J:$J,'2013Figures'!$C:$C,$A79,'2013Figures'!$H:$H,$B79,'2013Figures'!$I:$I,$C79,'2013Figures'!$B:$B,"CyToBroker",'2013Figures'!$G:$G,"E1",'2013Figures'!$E:$E,$B$1)</f>
        <v>0</v>
      </c>
      <c r="H79" s="9">
        <f>SUMIFS('2013Figures'!$J:$J,'2013Figures'!$C:$C,$A79,'2013Figures'!$H:$H,$B79,'2013Figures'!$I:$I,$C79,'2013Figures'!$B:$B,"CyToBroker",'2013Figures'!$G:$G,"P1",'2013Figures'!$E:$E,$B$1)</f>
        <v>0</v>
      </c>
      <c r="J79" s="8">
        <v>200901</v>
      </c>
      <c r="L79" s="42">
        <f>SUMIFS('2012Figures'!$J:$J,'2012Figures'!$C:$C,$A79,'2012Figures'!$H:$H,$B79,'2012Figures'!$I:$I,$C79,'2012Figures'!$E:$E,$B$1)</f>
        <v>0</v>
      </c>
      <c r="M79" s="52">
        <f>SUMIFS('2012Figures'!$J:$J,'2012Figures'!$C:$C,$A79,'2012Figures'!$H:$H,$B79,'2012Figures'!$I:$I,$C79,'2012Figures'!$B:$B,"BrokerToCy",'2012Figures'!$G:$G,"E1",'2012Figures'!$E:$E,$B$1)</f>
        <v>0</v>
      </c>
      <c r="N79" s="52">
        <f>SUMIFS('2012Figures'!$J:$J,'2012Figures'!$C:$C,$A79,'2012Figures'!$H:$H,$B79,'2012Figures'!$I:$I,$C79,'2012Figures'!$B:$B,"BrokerToCy",'2012Figures'!$G:$G,"P1",'2012Figures'!$E:$E,$B$1)</f>
        <v>0</v>
      </c>
      <c r="O79" s="52">
        <f>SUMIFS('2012Figures'!$J:$J,'2012Figures'!$C:$C,$A79,'2012Figures'!$H:$H,$B79,'2012Figures'!$I:$I,$C79,'2012Figures'!$B:$B,"CyToBroker",'2012Figures'!$G:$G,"E1",'2012Figures'!$E:$E,$B$1)</f>
        <v>0</v>
      </c>
      <c r="P79" s="52">
        <f>SUMIFS('2012Figures'!$J:$J,'2012Figures'!$C:$C,$A79,'2012Figures'!$H:$H,$B79,'2012Figures'!$I:$I,$C79,'2012Figures'!$B:$B,"CyToBroker",'2012Figures'!$G:$G,"P1",'2012Figures'!$E:$E,$B$1)</f>
        <v>0</v>
      </c>
      <c r="R79" s="46" t="str">
        <f t="shared" si="15"/>
        <v/>
      </c>
      <c r="S79" s="46" t="str">
        <f t="shared" si="15"/>
        <v/>
      </c>
      <c r="T79" s="46" t="str">
        <f t="shared" si="15"/>
        <v/>
      </c>
      <c r="U79" s="46" t="str">
        <f t="shared" si="15"/>
        <v/>
      </c>
      <c r="V79" s="46" t="str">
        <f t="shared" si="15"/>
        <v/>
      </c>
    </row>
    <row r="80" spans="1:22" x14ac:dyDescent="0.2">
      <c r="A80" s="1">
        <v>104</v>
      </c>
      <c r="B80" s="1" t="s">
        <v>21</v>
      </c>
      <c r="C80" s="8">
        <v>3</v>
      </c>
      <c r="D80" s="29">
        <f>SUMIFS('2013Figures'!$J:$J,'2013Figures'!$C:$C,$A80,'2013Figures'!$H:$H,$B80,'2013Figures'!$I:$I,$C80,'2013Figures'!$E:$E,$B$1)</f>
        <v>0</v>
      </c>
      <c r="E80" s="9">
        <f>SUMIFS('2013Figures'!$J:$J,'2013Figures'!$C:$C,$A80,'2013Figures'!$H:$H,$B80,'2013Figures'!$I:$I,$C80,'2013Figures'!$B:$B,"BrokerToCy",'2013Figures'!$G:$G,"E1",'2013Figures'!$E:$E,$B$1)</f>
        <v>0</v>
      </c>
      <c r="F80" s="9">
        <f>SUMIFS('2013Figures'!$J:$J,'2013Figures'!$C:$C,$A80,'2013Figures'!$H:$H,$B80,'2013Figures'!$I:$I,$C80,'2013Figures'!$B:$B,"BrokerToCy",'2013Figures'!$G:$G,"P1",'2013Figures'!$E:$E,$B$1)</f>
        <v>0</v>
      </c>
      <c r="G80" s="9">
        <f>SUMIFS('2013Figures'!$J:$J,'2013Figures'!$C:$C,$A80,'2013Figures'!$H:$H,$B80,'2013Figures'!$I:$I,$C80,'2013Figures'!$B:$B,"CyToBroker",'2013Figures'!$G:$G,"E1",'2013Figures'!$E:$E,$B$1)</f>
        <v>0</v>
      </c>
      <c r="H80" s="9">
        <f>SUMIFS('2013Figures'!$J:$J,'2013Figures'!$C:$C,$A80,'2013Figures'!$H:$H,$B80,'2013Figures'!$I:$I,$C80,'2013Figures'!$B:$B,"CyToBroker",'2013Figures'!$G:$G,"P1",'2013Figures'!$E:$E,$B$1)</f>
        <v>0</v>
      </c>
      <c r="J80" s="8">
        <v>200801</v>
      </c>
      <c r="L80" s="42">
        <f>SUMIFS('2012Figures'!$J:$J,'2012Figures'!$C:$C,$A80,'2012Figures'!$H:$H,$B80,'2012Figures'!$I:$I,$C80,'2012Figures'!$E:$E,$B$1)</f>
        <v>0</v>
      </c>
      <c r="M80" s="52">
        <f>SUMIFS('2012Figures'!$J:$J,'2012Figures'!$C:$C,$A80,'2012Figures'!$H:$H,$B80,'2012Figures'!$I:$I,$C80,'2012Figures'!$B:$B,"BrokerToCy",'2012Figures'!$G:$G,"E1",'2012Figures'!$E:$E,$B$1)</f>
        <v>0</v>
      </c>
      <c r="N80" s="52">
        <f>SUMIFS('2012Figures'!$J:$J,'2012Figures'!$C:$C,$A80,'2012Figures'!$H:$H,$B80,'2012Figures'!$I:$I,$C80,'2012Figures'!$B:$B,"BrokerToCy",'2012Figures'!$G:$G,"P1",'2012Figures'!$E:$E,$B$1)</f>
        <v>0</v>
      </c>
      <c r="O80" s="52">
        <f>SUMIFS('2012Figures'!$J:$J,'2012Figures'!$C:$C,$A80,'2012Figures'!$H:$H,$B80,'2012Figures'!$I:$I,$C80,'2012Figures'!$B:$B,"CyToBroker",'2012Figures'!$G:$G,"E1",'2012Figures'!$E:$E,$B$1)</f>
        <v>0</v>
      </c>
      <c r="P80" s="52">
        <f>SUMIFS('2012Figures'!$J:$J,'2012Figures'!$C:$C,$A80,'2012Figures'!$H:$H,$B80,'2012Figures'!$I:$I,$C80,'2012Figures'!$B:$B,"CyToBroker",'2012Figures'!$G:$G,"P1",'2012Figures'!$E:$E,$B$1)</f>
        <v>0</v>
      </c>
      <c r="R80" s="46" t="str">
        <f t="shared" si="15"/>
        <v/>
      </c>
      <c r="S80" s="46" t="str">
        <f t="shared" si="15"/>
        <v/>
      </c>
      <c r="T80" s="46" t="str">
        <f t="shared" si="15"/>
        <v/>
      </c>
      <c r="U80" s="46" t="str">
        <f t="shared" si="15"/>
        <v/>
      </c>
      <c r="V80" s="46" t="str">
        <f t="shared" si="15"/>
        <v/>
      </c>
    </row>
    <row r="81" spans="1:22" x14ac:dyDescent="0.2">
      <c r="A81" s="1">
        <v>104</v>
      </c>
      <c r="B81" s="1" t="s">
        <v>21</v>
      </c>
      <c r="C81" s="8">
        <v>2</v>
      </c>
      <c r="D81" s="29">
        <f>SUMIFS('2013Figures'!$J:$J,'2013Figures'!$C:$C,$A81,'2013Figures'!$H:$H,$B81,'2013Figures'!$I:$I,$C81,'2013Figures'!$E:$E,$B$1)</f>
        <v>0</v>
      </c>
      <c r="E81" s="9">
        <f>SUMIFS('2013Figures'!$J:$J,'2013Figures'!$C:$C,$A81,'2013Figures'!$H:$H,$B81,'2013Figures'!$I:$I,$C81,'2013Figures'!$B:$B,"BrokerToCy",'2013Figures'!$G:$G,"E1",'2013Figures'!$E:$E,$B$1)</f>
        <v>0</v>
      </c>
      <c r="F81" s="9">
        <f>SUMIFS('2013Figures'!$J:$J,'2013Figures'!$C:$C,$A81,'2013Figures'!$H:$H,$B81,'2013Figures'!$I:$I,$C81,'2013Figures'!$B:$B,"BrokerToCy",'2013Figures'!$G:$G,"P1",'2013Figures'!$E:$E,$B$1)</f>
        <v>0</v>
      </c>
      <c r="G81" s="9">
        <f>SUMIFS('2013Figures'!$J:$J,'2013Figures'!$C:$C,$A81,'2013Figures'!$H:$H,$B81,'2013Figures'!$I:$I,$C81,'2013Figures'!$B:$B,"CyToBroker",'2013Figures'!$G:$G,"E1",'2013Figures'!$E:$E,$B$1)</f>
        <v>0</v>
      </c>
      <c r="H81" s="9">
        <f>SUMIFS('2013Figures'!$J:$J,'2013Figures'!$C:$C,$A81,'2013Figures'!$H:$H,$B81,'2013Figures'!$I:$I,$C81,'2013Figures'!$B:$B,"CyToBroker",'2013Figures'!$G:$G,"P1",'2013Figures'!$E:$E,$B$1)</f>
        <v>0</v>
      </c>
      <c r="J81" s="8">
        <v>200701</v>
      </c>
      <c r="L81" s="42">
        <f>SUMIFS('2012Figures'!$J:$J,'2012Figures'!$C:$C,$A81,'2012Figures'!$H:$H,$B81,'2012Figures'!$I:$I,$C81,'2012Figures'!$E:$E,$B$1)</f>
        <v>0</v>
      </c>
      <c r="M81" s="52">
        <f>SUMIFS('2012Figures'!$J:$J,'2012Figures'!$C:$C,$A81,'2012Figures'!$H:$H,$B81,'2012Figures'!$I:$I,$C81,'2012Figures'!$B:$B,"BrokerToCy",'2012Figures'!$G:$G,"E1",'2012Figures'!$E:$E,$B$1)</f>
        <v>0</v>
      </c>
      <c r="N81" s="52">
        <f>SUMIFS('2012Figures'!$J:$J,'2012Figures'!$C:$C,$A81,'2012Figures'!$H:$H,$B81,'2012Figures'!$I:$I,$C81,'2012Figures'!$B:$B,"BrokerToCy",'2012Figures'!$G:$G,"P1",'2012Figures'!$E:$E,$B$1)</f>
        <v>0</v>
      </c>
      <c r="O81" s="52">
        <f>SUMIFS('2012Figures'!$J:$J,'2012Figures'!$C:$C,$A81,'2012Figures'!$H:$H,$B81,'2012Figures'!$I:$I,$C81,'2012Figures'!$B:$B,"CyToBroker",'2012Figures'!$G:$G,"E1",'2012Figures'!$E:$E,$B$1)</f>
        <v>0</v>
      </c>
      <c r="P81" s="52">
        <f>SUMIFS('2012Figures'!$J:$J,'2012Figures'!$C:$C,$A81,'2012Figures'!$H:$H,$B81,'2012Figures'!$I:$I,$C81,'2012Figures'!$B:$B,"CyToBroker",'2012Figures'!$G:$G,"P1",'2012Figures'!$E:$E,$B$1)</f>
        <v>0</v>
      </c>
      <c r="R81" s="46" t="str">
        <f t="shared" si="15"/>
        <v/>
      </c>
      <c r="S81" s="46" t="str">
        <f t="shared" si="15"/>
        <v/>
      </c>
      <c r="T81" s="46" t="str">
        <f t="shared" si="15"/>
        <v/>
      </c>
      <c r="U81" s="46" t="str">
        <f t="shared" si="15"/>
        <v/>
      </c>
      <c r="V81" s="46" t="str">
        <f t="shared" si="15"/>
        <v/>
      </c>
    </row>
    <row r="82" spans="1:22" x14ac:dyDescent="0.2">
      <c r="A82" s="1">
        <v>104</v>
      </c>
      <c r="B82" s="1" t="s">
        <v>21</v>
      </c>
      <c r="C82" s="8">
        <v>1</v>
      </c>
      <c r="D82" s="29">
        <f>SUMIFS('2013Figures'!$J:$J,'2013Figures'!$C:$C,$A82,'2013Figures'!$H:$H,$B82,'2013Figures'!$I:$I,$C82,'2013Figures'!$E:$E,$B$1)</f>
        <v>0</v>
      </c>
      <c r="E82" s="9">
        <f>SUMIFS('2013Figures'!$J:$J,'2013Figures'!$C:$C,$A82,'2013Figures'!$H:$H,$B82,'2013Figures'!$I:$I,$C82,'2013Figures'!$B:$B,"BrokerToCy",'2013Figures'!$G:$G,"E1",'2013Figures'!$E:$E,$B$1)</f>
        <v>0</v>
      </c>
      <c r="F82" s="9">
        <f>SUMIFS('2013Figures'!$J:$J,'2013Figures'!$C:$C,$A82,'2013Figures'!$H:$H,$B82,'2013Figures'!$I:$I,$C82,'2013Figures'!$B:$B,"BrokerToCy",'2013Figures'!$G:$G,"P1",'2013Figures'!$E:$E,$B$1)</f>
        <v>0</v>
      </c>
      <c r="G82" s="9">
        <f>SUMIFS('2013Figures'!$J:$J,'2013Figures'!$C:$C,$A82,'2013Figures'!$H:$H,$B82,'2013Figures'!$I:$I,$C82,'2013Figures'!$B:$B,"CyToBroker",'2013Figures'!$G:$G,"E1",'2013Figures'!$E:$E,$B$1)</f>
        <v>0</v>
      </c>
      <c r="H82" s="9">
        <f>SUMIFS('2013Figures'!$J:$J,'2013Figures'!$C:$C,$A82,'2013Figures'!$H:$H,$B82,'2013Figures'!$I:$I,$C82,'2013Figures'!$B:$B,"CyToBroker",'2013Figures'!$G:$G,"P1",'2013Figures'!$E:$E,$B$1)</f>
        <v>0</v>
      </c>
      <c r="J82" s="8">
        <v>200601</v>
      </c>
      <c r="L82" s="42">
        <f>SUMIFS('2012Figures'!$J:$J,'2012Figures'!$C:$C,$A82,'2012Figures'!$H:$H,$B82,'2012Figures'!$I:$I,$C82,'2012Figures'!$E:$E,$B$1)</f>
        <v>0</v>
      </c>
      <c r="M82" s="52">
        <f>SUMIFS('2012Figures'!$J:$J,'2012Figures'!$C:$C,$A82,'2012Figures'!$H:$H,$B82,'2012Figures'!$I:$I,$C82,'2012Figures'!$B:$B,"BrokerToCy",'2012Figures'!$G:$G,"E1",'2012Figures'!$E:$E,$B$1)</f>
        <v>0</v>
      </c>
      <c r="N82" s="52">
        <f>SUMIFS('2012Figures'!$J:$J,'2012Figures'!$C:$C,$A82,'2012Figures'!$H:$H,$B82,'2012Figures'!$I:$I,$C82,'2012Figures'!$B:$B,"BrokerToCy",'2012Figures'!$G:$G,"P1",'2012Figures'!$E:$E,$B$1)</f>
        <v>0</v>
      </c>
      <c r="O82" s="52">
        <f>SUMIFS('2012Figures'!$J:$J,'2012Figures'!$C:$C,$A82,'2012Figures'!$H:$H,$B82,'2012Figures'!$I:$I,$C82,'2012Figures'!$B:$B,"CyToBroker",'2012Figures'!$G:$G,"E1",'2012Figures'!$E:$E,$B$1)</f>
        <v>0</v>
      </c>
      <c r="P82" s="52">
        <f>SUMIFS('2012Figures'!$J:$J,'2012Figures'!$C:$C,$A82,'2012Figures'!$H:$H,$B82,'2012Figures'!$I:$I,$C82,'2012Figures'!$B:$B,"CyToBroker",'2012Figures'!$G:$G,"P1",'2012Figures'!$E:$E,$B$1)</f>
        <v>0</v>
      </c>
      <c r="R82" s="46" t="str">
        <f t="shared" si="15"/>
        <v/>
      </c>
      <c r="S82" s="46" t="str">
        <f t="shared" si="15"/>
        <v/>
      </c>
      <c r="T82" s="46" t="str">
        <f t="shared" si="15"/>
        <v/>
      </c>
      <c r="U82" s="46" t="str">
        <f t="shared" si="15"/>
        <v/>
      </c>
      <c r="V82" s="46" t="str">
        <f t="shared" si="15"/>
        <v/>
      </c>
    </row>
    <row r="83" spans="1:22" x14ac:dyDescent="0.2">
      <c r="A83" s="1">
        <v>104</v>
      </c>
      <c r="B83" s="1" t="s">
        <v>21</v>
      </c>
      <c r="D83" s="29">
        <f>SUMIFS('2013Figures'!$J:$J,'2013Figures'!$C:$C,$A83,'2013Figures'!$H:$H,$B83,'2013Figures'!$I:$I,"",'2013Figures'!$E:$E,$B$1)</f>
        <v>0</v>
      </c>
      <c r="E83" s="9">
        <f>SUMIFS('2013Figures'!$J:$J,'2013Figures'!$C:$C,$A83,'2013Figures'!$H:$H,$B83,'2013Figures'!$I:$I,"",'2013Figures'!$B:$B,"BrokerToCy",'2013Figures'!$G:$G,"E1",'2013Figures'!$E:$E,$B$1)</f>
        <v>0</v>
      </c>
      <c r="F83" s="9">
        <f>SUMIFS('2013Figures'!$J:$J,'2013Figures'!$C:$C,$A83,'2013Figures'!$H:$H,$B83,'2013Figures'!$I:$I,"",'2013Figures'!$B:$B,"BrokerToCy",'2013Figures'!$G:$G,"P1",'2013Figures'!$E:$E,$B$1)</f>
        <v>0</v>
      </c>
      <c r="G83" s="9">
        <f>SUMIFS('2013Figures'!$J:$J,'2013Figures'!$C:$C,$A83,'2013Figures'!$H:$H,$B83,'2013Figures'!$I:$I,"",'2013Figures'!$B:$B,"CyToBroker",'2013Figures'!$G:$G,"E1",'2013Figures'!$E:$E,$B$1)</f>
        <v>0</v>
      </c>
      <c r="H83" s="9">
        <f>SUMIFS('2013Figures'!$J:$J,'2013Figures'!$C:$C,$A83,'2013Figures'!$H:$H,$B83,'2013Figures'!$I:$I,"",'2013Figures'!$B:$B,"CyToBroker",'2013Figures'!$G:$G,"P1",'2013Figures'!$E:$E,$B$1)</f>
        <v>0</v>
      </c>
      <c r="J83" s="8" t="s">
        <v>131</v>
      </c>
      <c r="L83" s="42">
        <f>SUMIFS('2012Figures'!$J:$J,'2012Figures'!$C:$C,$A83,'2012Figures'!$H:$H,$B83,'2012Figures'!$I:$I,"",'2012Figures'!$E:$E,$B$1)</f>
        <v>0</v>
      </c>
      <c r="M83" s="52">
        <f>SUMIFS('2012Figures'!$J:$J,'2012Figures'!$C:$C,$A83,'2012Figures'!$H:$H,$B83,'2012Figures'!$I:$I,"",'2012Figures'!$B:$B,"BrokerToCy",'2012Figures'!$G:$G,"E1",'2012Figures'!$E:$E,$B$1)</f>
        <v>0</v>
      </c>
      <c r="N83" s="52">
        <f>SUMIFS('2012Figures'!$J:$J,'2012Figures'!$C:$C,$A83,'2012Figures'!$H:$H,$B83,'2012Figures'!$I:$I,"",'2012Figures'!$B:$B,"BrokerToCy",'2012Figures'!$G:$G,"P1",'2012Figures'!$E:$E,$B$1)</f>
        <v>0</v>
      </c>
      <c r="O83" s="52">
        <f>SUMIFS('2012Figures'!$J:$J,'2012Figures'!$C:$C,$A83,'2012Figures'!$H:$H,$B83,'2012Figures'!$I:$I,"",'2012Figures'!$B:$B,"CyToBroker",'2012Figures'!$G:$G,"E1",'2012Figures'!$E:$E,$B$1)</f>
        <v>0</v>
      </c>
      <c r="P83" s="52">
        <f>SUMIFS('2012Figures'!$J:$J,'2012Figures'!$C:$C,$A83,'2012Figures'!$H:$H,$B83,'2012Figures'!$I:$I,"",'2012Figures'!$B:$B,"CyToBroker",'2012Figures'!$G:$G,"P1",'2012Figures'!$E:$E,$B$1)</f>
        <v>0</v>
      </c>
      <c r="R83" s="46" t="str">
        <f t="shared" si="15"/>
        <v/>
      </c>
      <c r="S83" s="46" t="str">
        <f t="shared" si="15"/>
        <v/>
      </c>
      <c r="T83" s="46" t="str">
        <f t="shared" si="15"/>
        <v/>
      </c>
      <c r="U83" s="46" t="str">
        <f t="shared" si="15"/>
        <v/>
      </c>
      <c r="V83" s="46" t="str">
        <f t="shared" si="15"/>
        <v/>
      </c>
    </row>
    <row r="84" spans="1:22" x14ac:dyDescent="0.2">
      <c r="A84" s="1">
        <v>104</v>
      </c>
      <c r="B84" s="1" t="s">
        <v>94</v>
      </c>
      <c r="C84" s="8">
        <v>11</v>
      </c>
      <c r="D84" s="29">
        <f>SUMIFS('2013Figures'!$J:$J,'2013Figures'!$C:$C,$A84,'2013Figures'!$H:$H,$B84,'2013Figures'!$I:$I,$C84,'2013Figures'!$E:$E,$B$1)</f>
        <v>0</v>
      </c>
      <c r="E84" s="9">
        <f>SUMIFS('2013Figures'!$J:$J,'2013Figures'!$C:$C,$A84,'2013Figures'!$H:$H,$B84,'2013Figures'!$I:$I,$C84,'2013Figures'!$B:$B,"BrokerToCy",'2013Figures'!$G:$G,"E1",'2013Figures'!$E:$E,$B$1)</f>
        <v>0</v>
      </c>
      <c r="F84" s="9">
        <f>SUMIFS('2013Figures'!$J:$J,'2013Figures'!$C:$C,$A84,'2013Figures'!$H:$H,$B84,'2013Figures'!$I:$I,$C84,'2013Figures'!$B:$B,"BrokerToCy",'2013Figures'!$G:$G,"P1",'2013Figures'!$E:$E,$B$1)</f>
        <v>0</v>
      </c>
      <c r="G84" s="9">
        <f>SUMIFS('2013Figures'!$J:$J,'2013Figures'!$C:$C,$A84,'2013Figures'!$H:$H,$B84,'2013Figures'!$I:$I,$C84,'2013Figures'!$B:$B,"CyToBroker",'2013Figures'!$G:$G,"E1",'2013Figures'!$E:$E,$B$1)</f>
        <v>0</v>
      </c>
      <c r="H84" s="9">
        <f>SUMIFS('2013Figures'!$J:$J,'2013Figures'!$C:$C,$A84,'2013Figures'!$H:$H,$B84,'2013Figures'!$I:$I,$C84,'2013Figures'!$B:$B,"CyToBroker",'2013Figures'!$G:$G,"P1",'2013Figures'!$E:$E,$B$1)</f>
        <v>0</v>
      </c>
      <c r="L84" s="42">
        <f>SUMIFS('2012Figures'!$J:$J,'2012Figures'!$C:$C,$A84,'2012Figures'!$H:$H,$B84,'2012Figures'!$I:$I,$C84,'2012Figures'!$E:$E,$B$1)</f>
        <v>0</v>
      </c>
      <c r="M84" s="52">
        <f>SUMIFS('2012Figures'!$J:$J,'2012Figures'!$C:$C,$A84,'2012Figures'!$H:$H,$B84,'2012Figures'!$I:$I,$C84,'2012Figures'!$B:$B,"BrokerToCy",'2012Figures'!$G:$G,"E1",'2012Figures'!$E:$E,$B$1)</f>
        <v>0</v>
      </c>
      <c r="N84" s="52">
        <f>SUMIFS('2012Figures'!$J:$J,'2012Figures'!$C:$C,$A84,'2012Figures'!$H:$H,$B84,'2012Figures'!$I:$I,$C84,'2012Figures'!$B:$B,"BrokerToCy",'2012Figures'!$G:$G,"P1",'2012Figures'!$E:$E,$B$1)</f>
        <v>0</v>
      </c>
      <c r="O84" s="52">
        <f>SUMIFS('2012Figures'!$J:$J,'2012Figures'!$C:$C,$A84,'2012Figures'!$H:$H,$B84,'2012Figures'!$I:$I,$C84,'2012Figures'!$B:$B,"CyToBroker",'2012Figures'!$G:$G,"E1",'2012Figures'!$E:$E,$B$1)</f>
        <v>0</v>
      </c>
      <c r="P84" s="52">
        <f>SUMIFS('2012Figures'!$J:$J,'2012Figures'!$C:$C,$A84,'2012Figures'!$H:$H,$B84,'2012Figures'!$I:$I,$C84,'2012Figures'!$B:$B,"CyToBroker",'2012Figures'!$G:$G,"P1",'2012Figures'!$E:$E,$B$1)</f>
        <v>0</v>
      </c>
      <c r="R84" s="46" t="str">
        <f t="shared" si="15"/>
        <v/>
      </c>
      <c r="S84" s="46" t="str">
        <f t="shared" si="15"/>
        <v/>
      </c>
      <c r="T84" s="46" t="str">
        <f t="shared" si="15"/>
        <v/>
      </c>
      <c r="U84" s="46" t="str">
        <f t="shared" si="15"/>
        <v/>
      </c>
      <c r="V84" s="46" t="str">
        <f t="shared" si="15"/>
        <v/>
      </c>
    </row>
    <row r="85" spans="1:22" x14ac:dyDescent="0.2">
      <c r="A85" s="1">
        <v>104</v>
      </c>
      <c r="B85" s="1" t="s">
        <v>94</v>
      </c>
      <c r="C85" s="8">
        <v>10</v>
      </c>
      <c r="D85" s="29">
        <f>SUMIFS('2013Figures'!$J:$J,'2013Figures'!$C:$C,$A85,'2013Figures'!$H:$H,$B85,'2013Figures'!$I:$I,$C85,'2013Figures'!$E:$E,$B$1)</f>
        <v>0</v>
      </c>
      <c r="E85" s="9">
        <f>SUMIFS('2013Figures'!$J:$J,'2013Figures'!$C:$C,$A85,'2013Figures'!$H:$H,$B85,'2013Figures'!$I:$I,$C85,'2013Figures'!$B:$B,"BrokerToCy",'2013Figures'!$G:$G,"E1",'2013Figures'!$E:$E,$B$1)</f>
        <v>0</v>
      </c>
      <c r="F85" s="9">
        <f>SUMIFS('2013Figures'!$J:$J,'2013Figures'!$C:$C,$A85,'2013Figures'!$H:$H,$B85,'2013Figures'!$I:$I,$C85,'2013Figures'!$B:$B,"BrokerToCy",'2013Figures'!$G:$G,"P1",'2013Figures'!$E:$E,$B$1)</f>
        <v>0</v>
      </c>
      <c r="G85" s="9">
        <f>SUMIFS('2013Figures'!$J:$J,'2013Figures'!$C:$C,$A85,'2013Figures'!$H:$H,$B85,'2013Figures'!$I:$I,$C85,'2013Figures'!$B:$B,"CyToBroker",'2013Figures'!$G:$G,"E1",'2013Figures'!$E:$E,$B$1)</f>
        <v>0</v>
      </c>
      <c r="H85" s="9">
        <f>SUMIFS('2013Figures'!$J:$J,'2013Figures'!$C:$C,$A85,'2013Figures'!$H:$H,$B85,'2013Figures'!$I:$I,$C85,'2013Figures'!$B:$B,"CyToBroker",'2013Figures'!$G:$G,"P1",'2013Figures'!$E:$E,$B$1)</f>
        <v>0</v>
      </c>
      <c r="J85" s="8">
        <v>201501</v>
      </c>
      <c r="L85" s="42">
        <f>SUMIFS('2012Figures'!$J:$J,'2012Figures'!$C:$C,$A85,'2012Figures'!$H:$H,$B85,'2012Figures'!$I:$I,$C85,'2012Figures'!$E:$E,$B$1)</f>
        <v>0</v>
      </c>
      <c r="M85" s="52">
        <f>SUMIFS('2012Figures'!$J:$J,'2012Figures'!$C:$C,$A85,'2012Figures'!$H:$H,$B85,'2012Figures'!$I:$I,$C85,'2012Figures'!$B:$B,"BrokerToCy",'2012Figures'!$G:$G,"E1",'2012Figures'!$E:$E,$B$1)</f>
        <v>0</v>
      </c>
      <c r="N85" s="52">
        <f>SUMIFS('2012Figures'!$J:$J,'2012Figures'!$C:$C,$A85,'2012Figures'!$H:$H,$B85,'2012Figures'!$I:$I,$C85,'2012Figures'!$B:$B,"BrokerToCy",'2012Figures'!$G:$G,"P1",'2012Figures'!$E:$E,$B$1)</f>
        <v>0</v>
      </c>
      <c r="O85" s="52">
        <f>SUMIFS('2012Figures'!$J:$J,'2012Figures'!$C:$C,$A85,'2012Figures'!$H:$H,$B85,'2012Figures'!$I:$I,$C85,'2012Figures'!$B:$B,"CyToBroker",'2012Figures'!$G:$G,"E1",'2012Figures'!$E:$E,$B$1)</f>
        <v>0</v>
      </c>
      <c r="P85" s="52">
        <f>SUMIFS('2012Figures'!$J:$J,'2012Figures'!$C:$C,$A85,'2012Figures'!$H:$H,$B85,'2012Figures'!$I:$I,$C85,'2012Figures'!$B:$B,"CyToBroker",'2012Figures'!$G:$G,"P1",'2012Figures'!$E:$E,$B$1)</f>
        <v>0</v>
      </c>
      <c r="R85" s="46" t="str">
        <f t="shared" si="15"/>
        <v/>
      </c>
      <c r="S85" s="46" t="str">
        <f t="shared" si="15"/>
        <v/>
      </c>
      <c r="T85" s="46" t="str">
        <f t="shared" si="15"/>
        <v/>
      </c>
      <c r="U85" s="46" t="str">
        <f t="shared" si="15"/>
        <v/>
      </c>
      <c r="V85" s="46" t="str">
        <f t="shared" si="15"/>
        <v/>
      </c>
    </row>
    <row r="86" spans="1:22" x14ac:dyDescent="0.2">
      <c r="A86" s="1">
        <v>104</v>
      </c>
      <c r="B86" s="1" t="s">
        <v>94</v>
      </c>
      <c r="C86" s="8">
        <v>9</v>
      </c>
      <c r="D86" s="29">
        <f>SUMIFS('2013Figures'!$J:$J,'2013Figures'!$C:$C,$A86,'2013Figures'!$H:$H,$B86,'2013Figures'!$I:$I,$C86,'2013Figures'!$E:$E,$B$1)</f>
        <v>0</v>
      </c>
      <c r="E86" s="9">
        <f>SUMIFS('2013Figures'!$J:$J,'2013Figures'!$C:$C,$A86,'2013Figures'!$H:$H,$B86,'2013Figures'!$I:$I,$C86,'2013Figures'!$B:$B,"BrokerToCy",'2013Figures'!$G:$G,"E1",'2013Figures'!$E:$E,$B$1)</f>
        <v>0</v>
      </c>
      <c r="F86" s="9">
        <f>SUMIFS('2013Figures'!$J:$J,'2013Figures'!$C:$C,$A86,'2013Figures'!$H:$H,$B86,'2013Figures'!$I:$I,$C86,'2013Figures'!$B:$B,"BrokerToCy",'2013Figures'!$G:$G,"P1",'2013Figures'!$E:$E,$B$1)</f>
        <v>0</v>
      </c>
      <c r="G86" s="9">
        <f>SUMIFS('2013Figures'!$J:$J,'2013Figures'!$C:$C,$A86,'2013Figures'!$H:$H,$B86,'2013Figures'!$I:$I,$C86,'2013Figures'!$B:$B,"CyToBroker",'2013Figures'!$G:$G,"E1",'2013Figures'!$E:$E,$B$1)</f>
        <v>0</v>
      </c>
      <c r="H86" s="9">
        <f>SUMIFS('2013Figures'!$J:$J,'2013Figures'!$C:$C,$A86,'2013Figures'!$H:$H,$B86,'2013Figures'!$I:$I,$C86,'2013Figures'!$B:$B,"CyToBroker",'2013Figures'!$G:$G,"P1",'2013Figures'!$E:$E,$B$1)</f>
        <v>0</v>
      </c>
      <c r="J86" s="8">
        <v>201401</v>
      </c>
      <c r="L86" s="42">
        <f>SUMIFS('2012Figures'!$J:$J,'2012Figures'!$C:$C,$A86,'2012Figures'!$H:$H,$B86,'2012Figures'!$I:$I,$C86,'2012Figures'!$E:$E,$B$1)</f>
        <v>0</v>
      </c>
      <c r="M86" s="52">
        <f>SUMIFS('2012Figures'!$J:$J,'2012Figures'!$C:$C,$A86,'2012Figures'!$H:$H,$B86,'2012Figures'!$I:$I,$C86,'2012Figures'!$B:$B,"BrokerToCy",'2012Figures'!$G:$G,"E1",'2012Figures'!$E:$E,$B$1)</f>
        <v>0</v>
      </c>
      <c r="N86" s="52">
        <f>SUMIFS('2012Figures'!$J:$J,'2012Figures'!$C:$C,$A86,'2012Figures'!$H:$H,$B86,'2012Figures'!$I:$I,$C86,'2012Figures'!$B:$B,"BrokerToCy",'2012Figures'!$G:$G,"P1",'2012Figures'!$E:$E,$B$1)</f>
        <v>0</v>
      </c>
      <c r="O86" s="52">
        <f>SUMIFS('2012Figures'!$J:$J,'2012Figures'!$C:$C,$A86,'2012Figures'!$H:$H,$B86,'2012Figures'!$I:$I,$C86,'2012Figures'!$B:$B,"CyToBroker",'2012Figures'!$G:$G,"E1",'2012Figures'!$E:$E,$B$1)</f>
        <v>0</v>
      </c>
      <c r="P86" s="52">
        <f>SUMIFS('2012Figures'!$J:$J,'2012Figures'!$C:$C,$A86,'2012Figures'!$H:$H,$B86,'2012Figures'!$I:$I,$C86,'2012Figures'!$B:$B,"CyToBroker",'2012Figures'!$G:$G,"P1",'2012Figures'!$E:$E,$B$1)</f>
        <v>0</v>
      </c>
      <c r="R86" s="46" t="str">
        <f t="shared" si="15"/>
        <v/>
      </c>
      <c r="S86" s="46" t="str">
        <f t="shared" si="15"/>
        <v/>
      </c>
      <c r="T86" s="46" t="str">
        <f t="shared" si="15"/>
        <v/>
      </c>
      <c r="U86" s="46" t="str">
        <f t="shared" si="15"/>
        <v/>
      </c>
      <c r="V86" s="46" t="str">
        <f t="shared" si="15"/>
        <v/>
      </c>
    </row>
    <row r="87" spans="1:22" x14ac:dyDescent="0.2">
      <c r="A87" s="1">
        <v>104</v>
      </c>
      <c r="B87" s="1" t="s">
        <v>94</v>
      </c>
      <c r="C87" s="8">
        <v>8</v>
      </c>
      <c r="D87" s="29">
        <f>SUMIFS('2013Figures'!$J:$J,'2013Figures'!$C:$C,$A87,'2013Figures'!$H:$H,$B87,'2013Figures'!$I:$I,$C87,'2013Figures'!$E:$E,$B$1)</f>
        <v>0</v>
      </c>
      <c r="E87" s="9">
        <f>SUMIFS('2013Figures'!$J:$J,'2013Figures'!$C:$C,$A87,'2013Figures'!$H:$H,$B87,'2013Figures'!$I:$I,$C87,'2013Figures'!$B:$B,"BrokerToCy",'2013Figures'!$G:$G,"E1",'2013Figures'!$E:$E,$B$1)</f>
        <v>0</v>
      </c>
      <c r="F87" s="9">
        <f>SUMIFS('2013Figures'!$J:$J,'2013Figures'!$C:$C,$A87,'2013Figures'!$H:$H,$B87,'2013Figures'!$I:$I,$C87,'2013Figures'!$B:$B,"BrokerToCy",'2013Figures'!$G:$G,"P1",'2013Figures'!$E:$E,$B$1)</f>
        <v>0</v>
      </c>
      <c r="G87" s="9">
        <f>SUMIFS('2013Figures'!$J:$J,'2013Figures'!$C:$C,$A87,'2013Figures'!$H:$H,$B87,'2013Figures'!$I:$I,$C87,'2013Figures'!$B:$B,"CyToBroker",'2013Figures'!$G:$G,"E1",'2013Figures'!$E:$E,$B$1)</f>
        <v>0</v>
      </c>
      <c r="H87" s="9">
        <f>SUMIFS('2013Figures'!$J:$J,'2013Figures'!$C:$C,$A87,'2013Figures'!$H:$H,$B87,'2013Figures'!$I:$I,$C87,'2013Figures'!$B:$B,"CyToBroker",'2013Figures'!$G:$G,"P1",'2013Figures'!$E:$E,$B$1)</f>
        <v>0</v>
      </c>
      <c r="I87" s="30"/>
      <c r="J87" s="31">
        <v>201301</v>
      </c>
      <c r="K87" s="30"/>
      <c r="L87" s="42">
        <f>SUMIFS('2012Figures'!$J:$J,'2012Figures'!$C:$C,$A87,'2012Figures'!$H:$H,$B87,'2012Figures'!$I:$I,$C87,'2012Figures'!$E:$E,$B$1)</f>
        <v>0</v>
      </c>
      <c r="M87" s="52">
        <f>SUMIFS('2012Figures'!$J:$J,'2012Figures'!$C:$C,$A87,'2012Figures'!$H:$H,$B87,'2012Figures'!$I:$I,$C87,'2012Figures'!$B:$B,"BrokerToCy",'2012Figures'!$G:$G,"E1",'2012Figures'!$E:$E,$B$1)</f>
        <v>0</v>
      </c>
      <c r="N87" s="52">
        <f>SUMIFS('2012Figures'!$J:$J,'2012Figures'!$C:$C,$A87,'2012Figures'!$H:$H,$B87,'2012Figures'!$I:$I,$C87,'2012Figures'!$B:$B,"BrokerToCy",'2012Figures'!$G:$G,"P1",'2012Figures'!$E:$E,$B$1)</f>
        <v>0</v>
      </c>
      <c r="O87" s="52">
        <f>SUMIFS('2012Figures'!$J:$J,'2012Figures'!$C:$C,$A87,'2012Figures'!$H:$H,$B87,'2012Figures'!$I:$I,$C87,'2012Figures'!$B:$B,"CyToBroker",'2012Figures'!$G:$G,"E1",'2012Figures'!$E:$E,$B$1)</f>
        <v>0</v>
      </c>
      <c r="P87" s="52">
        <f>SUMIFS('2012Figures'!$J:$J,'2012Figures'!$C:$C,$A87,'2012Figures'!$H:$H,$B87,'2012Figures'!$I:$I,$C87,'2012Figures'!$B:$B,"CyToBroker",'2012Figures'!$G:$G,"P1",'2012Figures'!$E:$E,$B$1)</f>
        <v>0</v>
      </c>
      <c r="Q87" s="30"/>
      <c r="R87" s="46" t="str">
        <f t="shared" si="15"/>
        <v/>
      </c>
      <c r="S87" s="46" t="str">
        <f t="shared" si="15"/>
        <v/>
      </c>
      <c r="T87" s="46" t="str">
        <f t="shared" si="15"/>
        <v/>
      </c>
      <c r="U87" s="46" t="str">
        <f t="shared" si="15"/>
        <v/>
      </c>
      <c r="V87" s="46" t="str">
        <f t="shared" si="15"/>
        <v/>
      </c>
    </row>
    <row r="88" spans="1:22" x14ac:dyDescent="0.2">
      <c r="A88" s="1">
        <v>104</v>
      </c>
      <c r="B88" s="1" t="s">
        <v>94</v>
      </c>
      <c r="C88" s="8">
        <v>7</v>
      </c>
      <c r="D88" s="29">
        <f>SUMIFS('2013Figures'!$J:$J,'2013Figures'!$C:$C,$A88,'2013Figures'!$H:$H,$B88,'2013Figures'!$I:$I,$C88,'2013Figures'!$E:$E,$B$1)</f>
        <v>0</v>
      </c>
      <c r="E88" s="9">
        <f>SUMIFS('2013Figures'!$J:$J,'2013Figures'!$C:$C,$A88,'2013Figures'!$H:$H,$B88,'2013Figures'!$I:$I,$C88,'2013Figures'!$B:$B,"BrokerToCy",'2013Figures'!$G:$G,"E1",'2013Figures'!$E:$E,$B$1)</f>
        <v>0</v>
      </c>
      <c r="F88" s="9">
        <f>SUMIFS('2013Figures'!$J:$J,'2013Figures'!$C:$C,$A88,'2013Figures'!$H:$H,$B88,'2013Figures'!$I:$I,$C88,'2013Figures'!$B:$B,"BrokerToCy",'2013Figures'!$G:$G,"P1",'2013Figures'!$E:$E,$B$1)</f>
        <v>0</v>
      </c>
      <c r="G88" s="9">
        <f>SUMIFS('2013Figures'!$J:$J,'2013Figures'!$C:$C,$A88,'2013Figures'!$H:$H,$B88,'2013Figures'!$I:$I,$C88,'2013Figures'!$B:$B,"CyToBroker",'2013Figures'!$G:$G,"E1",'2013Figures'!$E:$E,$B$1)</f>
        <v>0</v>
      </c>
      <c r="H88" s="9">
        <f>SUMIFS('2013Figures'!$J:$J,'2013Figures'!$C:$C,$A88,'2013Figures'!$H:$H,$B88,'2013Figures'!$I:$I,$C88,'2013Figures'!$B:$B,"CyToBroker",'2013Figures'!$G:$G,"P1",'2013Figures'!$E:$E,$B$1)</f>
        <v>0</v>
      </c>
      <c r="J88" s="8">
        <v>201201</v>
      </c>
      <c r="L88" s="42">
        <f>SUMIFS('2012Figures'!$J:$J,'2012Figures'!$C:$C,$A88,'2012Figures'!$H:$H,$B88,'2012Figures'!$I:$I,$C88,'2012Figures'!$E:$E,$B$1)</f>
        <v>0</v>
      </c>
      <c r="M88" s="52">
        <f>SUMIFS('2012Figures'!$J:$J,'2012Figures'!$C:$C,$A88,'2012Figures'!$H:$H,$B88,'2012Figures'!$I:$I,$C88,'2012Figures'!$B:$B,"BrokerToCy",'2012Figures'!$G:$G,"E1",'2012Figures'!$E:$E,$B$1)</f>
        <v>0</v>
      </c>
      <c r="N88" s="52">
        <f>SUMIFS('2012Figures'!$J:$J,'2012Figures'!$C:$C,$A88,'2012Figures'!$H:$H,$B88,'2012Figures'!$I:$I,$C88,'2012Figures'!$B:$B,"BrokerToCy",'2012Figures'!$G:$G,"P1",'2012Figures'!$E:$E,$B$1)</f>
        <v>0</v>
      </c>
      <c r="O88" s="52">
        <f>SUMIFS('2012Figures'!$J:$J,'2012Figures'!$C:$C,$A88,'2012Figures'!$H:$H,$B88,'2012Figures'!$I:$I,$C88,'2012Figures'!$B:$B,"CyToBroker",'2012Figures'!$G:$G,"E1",'2012Figures'!$E:$E,$B$1)</f>
        <v>0</v>
      </c>
      <c r="P88" s="52">
        <f>SUMIFS('2012Figures'!$J:$J,'2012Figures'!$C:$C,$A88,'2012Figures'!$H:$H,$B88,'2012Figures'!$I:$I,$C88,'2012Figures'!$B:$B,"CyToBroker",'2012Figures'!$G:$G,"P1",'2012Figures'!$E:$E,$B$1)</f>
        <v>0</v>
      </c>
      <c r="R88" s="46" t="str">
        <f t="shared" si="15"/>
        <v/>
      </c>
      <c r="S88" s="46" t="str">
        <f t="shared" si="15"/>
        <v/>
      </c>
      <c r="T88" s="46" t="str">
        <f t="shared" si="15"/>
        <v/>
      </c>
      <c r="U88" s="46" t="str">
        <f t="shared" si="15"/>
        <v/>
      </c>
      <c r="V88" s="46" t="str">
        <f t="shared" si="15"/>
        <v/>
      </c>
    </row>
    <row r="89" spans="1:22" x14ac:dyDescent="0.2">
      <c r="A89" s="1">
        <v>104</v>
      </c>
      <c r="B89" s="1" t="s">
        <v>94</v>
      </c>
      <c r="C89" s="8">
        <v>6</v>
      </c>
      <c r="D89" s="29">
        <f>SUMIFS('2013Figures'!$J:$J,'2013Figures'!$C:$C,$A89,'2013Figures'!$H:$H,$B89,'2013Figures'!$I:$I,$C89,'2013Figures'!$E:$E,$B$1)</f>
        <v>0</v>
      </c>
      <c r="E89" s="9">
        <f>SUMIFS('2013Figures'!$J:$J,'2013Figures'!$C:$C,$A89,'2013Figures'!$H:$H,$B89,'2013Figures'!$I:$I,$C89,'2013Figures'!$B:$B,"BrokerToCy",'2013Figures'!$G:$G,"E1",'2013Figures'!$E:$E,$B$1)</f>
        <v>0</v>
      </c>
      <c r="F89" s="9">
        <f>SUMIFS('2013Figures'!$J:$J,'2013Figures'!$C:$C,$A89,'2013Figures'!$H:$H,$B89,'2013Figures'!$I:$I,$C89,'2013Figures'!$B:$B,"BrokerToCy",'2013Figures'!$G:$G,"P1",'2013Figures'!$E:$E,$B$1)</f>
        <v>0</v>
      </c>
      <c r="G89" s="9">
        <f>SUMIFS('2013Figures'!$J:$J,'2013Figures'!$C:$C,$A89,'2013Figures'!$H:$H,$B89,'2013Figures'!$I:$I,$C89,'2013Figures'!$B:$B,"CyToBroker",'2013Figures'!$G:$G,"E1",'2013Figures'!$E:$E,$B$1)</f>
        <v>0</v>
      </c>
      <c r="H89" s="9">
        <f>SUMIFS('2013Figures'!$J:$J,'2013Figures'!$C:$C,$A89,'2013Figures'!$H:$H,$B89,'2013Figures'!$I:$I,$C89,'2013Figures'!$B:$B,"CyToBroker",'2013Figures'!$G:$G,"P1",'2013Figures'!$E:$E,$B$1)</f>
        <v>0</v>
      </c>
      <c r="J89" s="8">
        <v>201101</v>
      </c>
      <c r="L89" s="42">
        <f>SUMIFS('2012Figures'!$J:$J,'2012Figures'!$C:$C,$A89,'2012Figures'!$H:$H,$B89,'2012Figures'!$I:$I,$C89,'2012Figures'!$E:$E,$B$1)</f>
        <v>0</v>
      </c>
      <c r="M89" s="52">
        <f>SUMIFS('2012Figures'!$J:$J,'2012Figures'!$C:$C,$A89,'2012Figures'!$H:$H,$B89,'2012Figures'!$I:$I,$C89,'2012Figures'!$B:$B,"BrokerToCy",'2012Figures'!$G:$G,"E1",'2012Figures'!$E:$E,$B$1)</f>
        <v>0</v>
      </c>
      <c r="N89" s="52">
        <f>SUMIFS('2012Figures'!$J:$J,'2012Figures'!$C:$C,$A89,'2012Figures'!$H:$H,$B89,'2012Figures'!$I:$I,$C89,'2012Figures'!$B:$B,"BrokerToCy",'2012Figures'!$G:$G,"P1",'2012Figures'!$E:$E,$B$1)</f>
        <v>0</v>
      </c>
      <c r="O89" s="52">
        <f>SUMIFS('2012Figures'!$J:$J,'2012Figures'!$C:$C,$A89,'2012Figures'!$H:$H,$B89,'2012Figures'!$I:$I,$C89,'2012Figures'!$B:$B,"CyToBroker",'2012Figures'!$G:$G,"E1",'2012Figures'!$E:$E,$B$1)</f>
        <v>0</v>
      </c>
      <c r="P89" s="52">
        <f>SUMIFS('2012Figures'!$J:$J,'2012Figures'!$C:$C,$A89,'2012Figures'!$H:$H,$B89,'2012Figures'!$I:$I,$C89,'2012Figures'!$B:$B,"CyToBroker",'2012Figures'!$G:$G,"P1",'2012Figures'!$E:$E,$B$1)</f>
        <v>0</v>
      </c>
      <c r="R89" s="46" t="str">
        <f t="shared" si="15"/>
        <v/>
      </c>
      <c r="S89" s="46" t="str">
        <f t="shared" si="15"/>
        <v/>
      </c>
      <c r="T89" s="46" t="str">
        <f t="shared" si="15"/>
        <v/>
      </c>
      <c r="U89" s="46" t="str">
        <f t="shared" si="15"/>
        <v/>
      </c>
      <c r="V89" s="46" t="str">
        <f t="shared" si="15"/>
        <v/>
      </c>
    </row>
    <row r="90" spans="1:22" x14ac:dyDescent="0.2">
      <c r="A90" s="1">
        <v>104</v>
      </c>
      <c r="B90" s="1" t="s">
        <v>94</v>
      </c>
      <c r="C90" s="8">
        <v>5</v>
      </c>
      <c r="D90" s="29">
        <f>SUMIFS('2013Figures'!$J:$J,'2013Figures'!$C:$C,$A90,'2013Figures'!$H:$H,$B90,'2013Figures'!$I:$I,$C90,'2013Figures'!$E:$E,$B$1)</f>
        <v>0</v>
      </c>
      <c r="E90" s="9">
        <f>SUMIFS('2013Figures'!$J:$J,'2013Figures'!$C:$C,$A90,'2013Figures'!$H:$H,$B90,'2013Figures'!$I:$I,$C90,'2013Figures'!$B:$B,"BrokerToCy",'2013Figures'!$G:$G,"E1",'2013Figures'!$E:$E,$B$1)</f>
        <v>0</v>
      </c>
      <c r="F90" s="9">
        <f>SUMIFS('2013Figures'!$J:$J,'2013Figures'!$C:$C,$A90,'2013Figures'!$H:$H,$B90,'2013Figures'!$I:$I,$C90,'2013Figures'!$B:$B,"BrokerToCy",'2013Figures'!$G:$G,"P1",'2013Figures'!$E:$E,$B$1)</f>
        <v>0</v>
      </c>
      <c r="G90" s="9">
        <f>SUMIFS('2013Figures'!$J:$J,'2013Figures'!$C:$C,$A90,'2013Figures'!$H:$H,$B90,'2013Figures'!$I:$I,$C90,'2013Figures'!$B:$B,"CyToBroker",'2013Figures'!$G:$G,"E1",'2013Figures'!$E:$E,$B$1)</f>
        <v>0</v>
      </c>
      <c r="H90" s="9">
        <f>SUMIFS('2013Figures'!$J:$J,'2013Figures'!$C:$C,$A90,'2013Figures'!$H:$H,$B90,'2013Figures'!$I:$I,$C90,'2013Figures'!$B:$B,"CyToBroker",'2013Figures'!$G:$G,"P1",'2013Figures'!$E:$E,$B$1)</f>
        <v>0</v>
      </c>
      <c r="J90" s="8">
        <v>201001</v>
      </c>
      <c r="L90" s="42">
        <f>SUMIFS('2012Figures'!$J:$J,'2012Figures'!$C:$C,$A90,'2012Figures'!$H:$H,$B90,'2012Figures'!$I:$I,$C90,'2012Figures'!$E:$E,$B$1)</f>
        <v>0</v>
      </c>
      <c r="M90" s="52">
        <f>SUMIFS('2012Figures'!$J:$J,'2012Figures'!$C:$C,$A90,'2012Figures'!$H:$H,$B90,'2012Figures'!$I:$I,$C90,'2012Figures'!$B:$B,"BrokerToCy",'2012Figures'!$G:$G,"E1",'2012Figures'!$E:$E,$B$1)</f>
        <v>0</v>
      </c>
      <c r="N90" s="52">
        <f>SUMIFS('2012Figures'!$J:$J,'2012Figures'!$C:$C,$A90,'2012Figures'!$H:$H,$B90,'2012Figures'!$I:$I,$C90,'2012Figures'!$B:$B,"BrokerToCy",'2012Figures'!$G:$G,"P1",'2012Figures'!$E:$E,$B$1)</f>
        <v>0</v>
      </c>
      <c r="O90" s="52">
        <f>SUMIFS('2012Figures'!$J:$J,'2012Figures'!$C:$C,$A90,'2012Figures'!$H:$H,$B90,'2012Figures'!$I:$I,$C90,'2012Figures'!$B:$B,"CyToBroker",'2012Figures'!$G:$G,"E1",'2012Figures'!$E:$E,$B$1)</f>
        <v>0</v>
      </c>
      <c r="P90" s="52">
        <f>SUMIFS('2012Figures'!$J:$J,'2012Figures'!$C:$C,$A90,'2012Figures'!$H:$H,$B90,'2012Figures'!$I:$I,$C90,'2012Figures'!$B:$B,"CyToBroker",'2012Figures'!$G:$G,"P1",'2012Figures'!$E:$E,$B$1)</f>
        <v>0</v>
      </c>
      <c r="R90" s="46" t="str">
        <f t="shared" si="15"/>
        <v/>
      </c>
      <c r="S90" s="46" t="str">
        <f t="shared" si="15"/>
        <v/>
      </c>
      <c r="T90" s="46" t="str">
        <f t="shared" si="15"/>
        <v/>
      </c>
      <c r="U90" s="46" t="str">
        <f t="shared" si="15"/>
        <v/>
      </c>
      <c r="V90" s="46" t="str">
        <f t="shared" si="15"/>
        <v/>
      </c>
    </row>
    <row r="91" spans="1:22" x14ac:dyDescent="0.2">
      <c r="A91" s="1">
        <v>104</v>
      </c>
      <c r="B91" s="1" t="s">
        <v>94</v>
      </c>
      <c r="C91" s="8">
        <v>4</v>
      </c>
      <c r="D91" s="29">
        <f>SUMIFS('2013Figures'!$J:$J,'2013Figures'!$C:$C,$A91,'2013Figures'!$H:$H,$B91,'2013Figures'!$I:$I,$C91,'2013Figures'!$E:$E,$B$1)</f>
        <v>0</v>
      </c>
      <c r="E91" s="9">
        <f>SUMIFS('2013Figures'!$J:$J,'2013Figures'!$C:$C,$A91,'2013Figures'!$H:$H,$B91,'2013Figures'!$I:$I,$C91,'2013Figures'!$B:$B,"BrokerToCy",'2013Figures'!$G:$G,"E1",'2013Figures'!$E:$E,$B$1)</f>
        <v>0</v>
      </c>
      <c r="F91" s="9">
        <f>SUMIFS('2013Figures'!$J:$J,'2013Figures'!$C:$C,$A91,'2013Figures'!$H:$H,$B91,'2013Figures'!$I:$I,$C91,'2013Figures'!$B:$B,"BrokerToCy",'2013Figures'!$G:$G,"P1",'2013Figures'!$E:$E,$B$1)</f>
        <v>0</v>
      </c>
      <c r="G91" s="9">
        <f>SUMIFS('2013Figures'!$J:$J,'2013Figures'!$C:$C,$A91,'2013Figures'!$H:$H,$B91,'2013Figures'!$I:$I,$C91,'2013Figures'!$B:$B,"CyToBroker",'2013Figures'!$G:$G,"E1",'2013Figures'!$E:$E,$B$1)</f>
        <v>0</v>
      </c>
      <c r="H91" s="9">
        <f>SUMIFS('2013Figures'!$J:$J,'2013Figures'!$C:$C,$A91,'2013Figures'!$H:$H,$B91,'2013Figures'!$I:$I,$C91,'2013Figures'!$B:$B,"CyToBroker",'2013Figures'!$G:$G,"P1",'2013Figures'!$E:$E,$B$1)</f>
        <v>0</v>
      </c>
      <c r="J91" s="8">
        <v>200901</v>
      </c>
      <c r="L91" s="42">
        <f>SUMIFS('2012Figures'!$J:$J,'2012Figures'!$C:$C,$A91,'2012Figures'!$H:$H,$B91,'2012Figures'!$I:$I,$C91,'2012Figures'!$E:$E,$B$1)</f>
        <v>0</v>
      </c>
      <c r="M91" s="52">
        <f>SUMIFS('2012Figures'!$J:$J,'2012Figures'!$C:$C,$A91,'2012Figures'!$H:$H,$B91,'2012Figures'!$I:$I,$C91,'2012Figures'!$B:$B,"BrokerToCy",'2012Figures'!$G:$G,"E1",'2012Figures'!$E:$E,$B$1)</f>
        <v>0</v>
      </c>
      <c r="N91" s="52">
        <f>SUMIFS('2012Figures'!$J:$J,'2012Figures'!$C:$C,$A91,'2012Figures'!$H:$H,$B91,'2012Figures'!$I:$I,$C91,'2012Figures'!$B:$B,"BrokerToCy",'2012Figures'!$G:$G,"P1",'2012Figures'!$E:$E,$B$1)</f>
        <v>0</v>
      </c>
      <c r="O91" s="52">
        <f>SUMIFS('2012Figures'!$J:$J,'2012Figures'!$C:$C,$A91,'2012Figures'!$H:$H,$B91,'2012Figures'!$I:$I,$C91,'2012Figures'!$B:$B,"CyToBroker",'2012Figures'!$G:$G,"E1",'2012Figures'!$E:$E,$B$1)</f>
        <v>0</v>
      </c>
      <c r="P91" s="52">
        <f>SUMIFS('2012Figures'!$J:$J,'2012Figures'!$C:$C,$A91,'2012Figures'!$H:$H,$B91,'2012Figures'!$I:$I,$C91,'2012Figures'!$B:$B,"CyToBroker",'2012Figures'!$G:$G,"P1",'2012Figures'!$E:$E,$B$1)</f>
        <v>0</v>
      </c>
      <c r="R91" s="46" t="str">
        <f t="shared" si="15"/>
        <v/>
      </c>
      <c r="S91" s="46" t="str">
        <f t="shared" si="15"/>
        <v/>
      </c>
      <c r="T91" s="46" t="str">
        <f t="shared" si="15"/>
        <v/>
      </c>
      <c r="U91" s="46" t="str">
        <f t="shared" si="15"/>
        <v/>
      </c>
      <c r="V91" s="46" t="str">
        <f t="shared" si="15"/>
        <v/>
      </c>
    </row>
    <row r="92" spans="1:22" x14ac:dyDescent="0.2">
      <c r="A92" s="1">
        <v>104</v>
      </c>
      <c r="B92" s="1" t="s">
        <v>94</v>
      </c>
      <c r="C92" s="8">
        <v>3</v>
      </c>
      <c r="D92" s="29">
        <f>SUMIFS('2013Figures'!$J:$J,'2013Figures'!$C:$C,$A92,'2013Figures'!$H:$H,$B92,'2013Figures'!$I:$I,$C92,'2013Figures'!$E:$E,$B$1)</f>
        <v>0</v>
      </c>
      <c r="E92" s="9">
        <f>SUMIFS('2013Figures'!$J:$J,'2013Figures'!$C:$C,$A92,'2013Figures'!$H:$H,$B92,'2013Figures'!$I:$I,$C92,'2013Figures'!$B:$B,"BrokerToCy",'2013Figures'!$G:$G,"E1",'2013Figures'!$E:$E,$B$1)</f>
        <v>0</v>
      </c>
      <c r="F92" s="9">
        <f>SUMIFS('2013Figures'!$J:$J,'2013Figures'!$C:$C,$A92,'2013Figures'!$H:$H,$B92,'2013Figures'!$I:$I,$C92,'2013Figures'!$B:$B,"BrokerToCy",'2013Figures'!$G:$G,"P1",'2013Figures'!$E:$E,$B$1)</f>
        <v>0</v>
      </c>
      <c r="G92" s="9">
        <f>SUMIFS('2013Figures'!$J:$J,'2013Figures'!$C:$C,$A92,'2013Figures'!$H:$H,$B92,'2013Figures'!$I:$I,$C92,'2013Figures'!$B:$B,"CyToBroker",'2013Figures'!$G:$G,"E1",'2013Figures'!$E:$E,$B$1)</f>
        <v>0</v>
      </c>
      <c r="H92" s="9">
        <f>SUMIFS('2013Figures'!$J:$J,'2013Figures'!$C:$C,$A92,'2013Figures'!$H:$H,$B92,'2013Figures'!$I:$I,$C92,'2013Figures'!$B:$B,"CyToBroker",'2013Figures'!$G:$G,"P1",'2013Figures'!$E:$E,$B$1)</f>
        <v>0</v>
      </c>
      <c r="J92" s="8">
        <v>200801</v>
      </c>
      <c r="L92" s="42">
        <f>SUMIFS('2012Figures'!$J:$J,'2012Figures'!$C:$C,$A92,'2012Figures'!$H:$H,$B92,'2012Figures'!$I:$I,$C92,'2012Figures'!$E:$E,$B$1)</f>
        <v>0</v>
      </c>
      <c r="M92" s="52">
        <f>SUMIFS('2012Figures'!$J:$J,'2012Figures'!$C:$C,$A92,'2012Figures'!$H:$H,$B92,'2012Figures'!$I:$I,$C92,'2012Figures'!$B:$B,"BrokerToCy",'2012Figures'!$G:$G,"E1",'2012Figures'!$E:$E,$B$1)</f>
        <v>0</v>
      </c>
      <c r="N92" s="52">
        <f>SUMIFS('2012Figures'!$J:$J,'2012Figures'!$C:$C,$A92,'2012Figures'!$H:$H,$B92,'2012Figures'!$I:$I,$C92,'2012Figures'!$B:$B,"BrokerToCy",'2012Figures'!$G:$G,"P1",'2012Figures'!$E:$E,$B$1)</f>
        <v>0</v>
      </c>
      <c r="O92" s="52">
        <f>SUMIFS('2012Figures'!$J:$J,'2012Figures'!$C:$C,$A92,'2012Figures'!$H:$H,$B92,'2012Figures'!$I:$I,$C92,'2012Figures'!$B:$B,"CyToBroker",'2012Figures'!$G:$G,"E1",'2012Figures'!$E:$E,$B$1)</f>
        <v>0</v>
      </c>
      <c r="P92" s="52">
        <f>SUMIFS('2012Figures'!$J:$J,'2012Figures'!$C:$C,$A92,'2012Figures'!$H:$H,$B92,'2012Figures'!$I:$I,$C92,'2012Figures'!$B:$B,"CyToBroker",'2012Figures'!$G:$G,"P1",'2012Figures'!$E:$E,$B$1)</f>
        <v>0</v>
      </c>
      <c r="R92" s="46" t="str">
        <f t="shared" si="15"/>
        <v/>
      </c>
      <c r="S92" s="46" t="str">
        <f t="shared" si="15"/>
        <v/>
      </c>
      <c r="T92" s="46" t="str">
        <f t="shared" si="15"/>
        <v/>
      </c>
      <c r="U92" s="46" t="str">
        <f t="shared" si="15"/>
        <v/>
      </c>
      <c r="V92" s="46" t="str">
        <f t="shared" si="15"/>
        <v/>
      </c>
    </row>
    <row r="93" spans="1:22" x14ac:dyDescent="0.2">
      <c r="A93" s="1">
        <v>104</v>
      </c>
      <c r="B93" s="1" t="s">
        <v>94</v>
      </c>
      <c r="C93" s="8">
        <v>2</v>
      </c>
      <c r="D93" s="29">
        <f>SUMIFS('2013Figures'!$J:$J,'2013Figures'!$C:$C,$A93,'2013Figures'!$H:$H,$B93,'2013Figures'!$I:$I,$C93,'2013Figures'!$E:$E,$B$1)</f>
        <v>0</v>
      </c>
      <c r="E93" s="9">
        <f>SUMIFS('2013Figures'!$J:$J,'2013Figures'!$C:$C,$A93,'2013Figures'!$H:$H,$B93,'2013Figures'!$I:$I,$C93,'2013Figures'!$B:$B,"BrokerToCy",'2013Figures'!$G:$G,"E1",'2013Figures'!$E:$E,$B$1)</f>
        <v>0</v>
      </c>
      <c r="F93" s="9">
        <f>SUMIFS('2013Figures'!$J:$J,'2013Figures'!$C:$C,$A93,'2013Figures'!$H:$H,$B93,'2013Figures'!$I:$I,$C93,'2013Figures'!$B:$B,"BrokerToCy",'2013Figures'!$G:$G,"P1",'2013Figures'!$E:$E,$B$1)</f>
        <v>0</v>
      </c>
      <c r="G93" s="9">
        <f>SUMIFS('2013Figures'!$J:$J,'2013Figures'!$C:$C,$A93,'2013Figures'!$H:$H,$B93,'2013Figures'!$I:$I,$C93,'2013Figures'!$B:$B,"CyToBroker",'2013Figures'!$G:$G,"E1",'2013Figures'!$E:$E,$B$1)</f>
        <v>0</v>
      </c>
      <c r="H93" s="9">
        <f>SUMIFS('2013Figures'!$J:$J,'2013Figures'!$C:$C,$A93,'2013Figures'!$H:$H,$B93,'2013Figures'!$I:$I,$C93,'2013Figures'!$B:$B,"CyToBroker",'2013Figures'!$G:$G,"P1",'2013Figures'!$E:$E,$B$1)</f>
        <v>0</v>
      </c>
      <c r="J93" s="8">
        <v>200701</v>
      </c>
      <c r="L93" s="42">
        <f>SUMIFS('2012Figures'!$J:$J,'2012Figures'!$C:$C,$A93,'2012Figures'!$H:$H,$B93,'2012Figures'!$I:$I,$C93,'2012Figures'!$E:$E,$B$1)</f>
        <v>0</v>
      </c>
      <c r="M93" s="52">
        <f>SUMIFS('2012Figures'!$J:$J,'2012Figures'!$C:$C,$A93,'2012Figures'!$H:$H,$B93,'2012Figures'!$I:$I,$C93,'2012Figures'!$B:$B,"BrokerToCy",'2012Figures'!$G:$G,"E1",'2012Figures'!$E:$E,$B$1)</f>
        <v>0</v>
      </c>
      <c r="N93" s="52">
        <f>SUMIFS('2012Figures'!$J:$J,'2012Figures'!$C:$C,$A93,'2012Figures'!$H:$H,$B93,'2012Figures'!$I:$I,$C93,'2012Figures'!$B:$B,"BrokerToCy",'2012Figures'!$G:$G,"P1",'2012Figures'!$E:$E,$B$1)</f>
        <v>0</v>
      </c>
      <c r="O93" s="52">
        <f>SUMIFS('2012Figures'!$J:$J,'2012Figures'!$C:$C,$A93,'2012Figures'!$H:$H,$B93,'2012Figures'!$I:$I,$C93,'2012Figures'!$B:$B,"CyToBroker",'2012Figures'!$G:$G,"E1",'2012Figures'!$E:$E,$B$1)</f>
        <v>0</v>
      </c>
      <c r="P93" s="52">
        <f>SUMIFS('2012Figures'!$J:$J,'2012Figures'!$C:$C,$A93,'2012Figures'!$H:$H,$B93,'2012Figures'!$I:$I,$C93,'2012Figures'!$B:$B,"CyToBroker",'2012Figures'!$G:$G,"P1",'2012Figures'!$E:$E,$B$1)</f>
        <v>0</v>
      </c>
      <c r="R93" s="46" t="str">
        <f t="shared" si="15"/>
        <v/>
      </c>
      <c r="S93" s="46" t="str">
        <f t="shared" si="15"/>
        <v/>
      </c>
      <c r="T93" s="46" t="str">
        <f t="shared" si="15"/>
        <v/>
      </c>
      <c r="U93" s="46" t="str">
        <f t="shared" si="15"/>
        <v/>
      </c>
      <c r="V93" s="46" t="str">
        <f t="shared" si="15"/>
        <v/>
      </c>
    </row>
    <row r="94" spans="1:22" x14ac:dyDescent="0.2">
      <c r="A94" s="1">
        <v>104</v>
      </c>
      <c r="B94" s="1" t="s">
        <v>94</v>
      </c>
      <c r="C94" s="8">
        <v>1</v>
      </c>
      <c r="D94" s="29">
        <f>SUMIFS('2013Figures'!$J:$J,'2013Figures'!$C:$C,$A94,'2013Figures'!$H:$H,$B94,'2013Figures'!$I:$I,$C94,'2013Figures'!$E:$E,$B$1)</f>
        <v>0</v>
      </c>
      <c r="E94" s="9">
        <f>SUMIFS('2013Figures'!$J:$J,'2013Figures'!$C:$C,$A94,'2013Figures'!$H:$H,$B94,'2013Figures'!$I:$I,$C94,'2013Figures'!$B:$B,"BrokerToCy",'2013Figures'!$G:$G,"E1",'2013Figures'!$E:$E,$B$1)</f>
        <v>0</v>
      </c>
      <c r="F94" s="9">
        <f>SUMIFS('2013Figures'!$J:$J,'2013Figures'!$C:$C,$A94,'2013Figures'!$H:$H,$B94,'2013Figures'!$I:$I,$C94,'2013Figures'!$B:$B,"BrokerToCy",'2013Figures'!$G:$G,"P1",'2013Figures'!$E:$E,$B$1)</f>
        <v>0</v>
      </c>
      <c r="G94" s="9">
        <f>SUMIFS('2013Figures'!$J:$J,'2013Figures'!$C:$C,$A94,'2013Figures'!$H:$H,$B94,'2013Figures'!$I:$I,$C94,'2013Figures'!$B:$B,"CyToBroker",'2013Figures'!$G:$G,"E1",'2013Figures'!$E:$E,$B$1)</f>
        <v>0</v>
      </c>
      <c r="H94" s="9">
        <f>SUMIFS('2013Figures'!$J:$J,'2013Figures'!$C:$C,$A94,'2013Figures'!$H:$H,$B94,'2013Figures'!$I:$I,$C94,'2013Figures'!$B:$B,"CyToBroker",'2013Figures'!$G:$G,"P1",'2013Figures'!$E:$E,$B$1)</f>
        <v>0</v>
      </c>
      <c r="J94" s="8">
        <v>200601</v>
      </c>
      <c r="L94" s="42">
        <f>SUMIFS('2012Figures'!$J:$J,'2012Figures'!$C:$C,$A94,'2012Figures'!$H:$H,$B94,'2012Figures'!$I:$I,$C94,'2012Figures'!$E:$E,$B$1)</f>
        <v>0</v>
      </c>
      <c r="M94" s="52">
        <f>SUMIFS('2012Figures'!$J:$J,'2012Figures'!$C:$C,$A94,'2012Figures'!$H:$H,$B94,'2012Figures'!$I:$I,$C94,'2012Figures'!$B:$B,"BrokerToCy",'2012Figures'!$G:$G,"E1",'2012Figures'!$E:$E,$B$1)</f>
        <v>0</v>
      </c>
      <c r="N94" s="52">
        <f>SUMIFS('2012Figures'!$J:$J,'2012Figures'!$C:$C,$A94,'2012Figures'!$H:$H,$B94,'2012Figures'!$I:$I,$C94,'2012Figures'!$B:$B,"BrokerToCy",'2012Figures'!$G:$G,"P1",'2012Figures'!$E:$E,$B$1)</f>
        <v>0</v>
      </c>
      <c r="O94" s="52">
        <f>SUMIFS('2012Figures'!$J:$J,'2012Figures'!$C:$C,$A94,'2012Figures'!$H:$H,$B94,'2012Figures'!$I:$I,$C94,'2012Figures'!$B:$B,"CyToBroker",'2012Figures'!$G:$G,"E1",'2012Figures'!$E:$E,$B$1)</f>
        <v>0</v>
      </c>
      <c r="P94" s="52">
        <f>SUMIFS('2012Figures'!$J:$J,'2012Figures'!$C:$C,$A94,'2012Figures'!$H:$H,$B94,'2012Figures'!$I:$I,$C94,'2012Figures'!$B:$B,"CyToBroker",'2012Figures'!$G:$G,"P1",'2012Figures'!$E:$E,$B$1)</f>
        <v>0</v>
      </c>
      <c r="R94" s="46" t="str">
        <f t="shared" si="15"/>
        <v/>
      </c>
      <c r="S94" s="46" t="str">
        <f t="shared" si="15"/>
        <v/>
      </c>
      <c r="T94" s="46" t="str">
        <f t="shared" si="15"/>
        <v/>
      </c>
      <c r="U94" s="46" t="str">
        <f t="shared" si="15"/>
        <v/>
      </c>
      <c r="V94" s="46" t="str">
        <f t="shared" si="15"/>
        <v/>
      </c>
    </row>
    <row r="95" spans="1:22" x14ac:dyDescent="0.2">
      <c r="A95" s="1">
        <v>104</v>
      </c>
      <c r="B95" s="1" t="s">
        <v>94</v>
      </c>
      <c r="D95" s="29">
        <f>SUMIFS('2013Figures'!$J:$J,'2013Figures'!$C:$C,$A95,'2013Figures'!$H:$H,$B95,'2013Figures'!$I:$I,"",'2013Figures'!$E:$E,$B$1)</f>
        <v>0</v>
      </c>
      <c r="E95" s="9">
        <f>SUMIFS('2013Figures'!$J:$J,'2013Figures'!$C:$C,$A95,'2013Figures'!$H:$H,$B95,'2013Figures'!$I:$I,"",'2013Figures'!$B:$B,"BrokerToCy",'2013Figures'!$G:$G,"E1",'2013Figures'!$E:$E,$B$1)</f>
        <v>0</v>
      </c>
      <c r="F95" s="9">
        <f>SUMIFS('2013Figures'!$J:$J,'2013Figures'!$C:$C,$A95,'2013Figures'!$H:$H,$B95,'2013Figures'!$I:$I,"",'2013Figures'!$B:$B,"BrokerToCy",'2013Figures'!$G:$G,"P1",'2013Figures'!$E:$E,$B$1)</f>
        <v>0</v>
      </c>
      <c r="G95" s="9">
        <f>SUMIFS('2013Figures'!$J:$J,'2013Figures'!$C:$C,$A95,'2013Figures'!$H:$H,$B95,'2013Figures'!$I:$I,"",'2013Figures'!$B:$B,"CyToBroker",'2013Figures'!$G:$G,"E1",'2013Figures'!$E:$E,$B$1)</f>
        <v>0</v>
      </c>
      <c r="H95" s="9">
        <f>SUMIFS('2013Figures'!$J:$J,'2013Figures'!$C:$C,$A95,'2013Figures'!$H:$H,$B95,'2013Figures'!$I:$I,"",'2013Figures'!$B:$B,"CyToBroker",'2013Figures'!$G:$G,"P1",'2013Figures'!$E:$E,$B$1)</f>
        <v>0</v>
      </c>
      <c r="J95" s="8" t="s">
        <v>131</v>
      </c>
      <c r="L95" s="42">
        <f>SUMIFS('2012Figures'!$J:$J,'2012Figures'!$C:$C,$A95,'2012Figures'!$H:$H,$B95,'2012Figures'!$I:$I,"",'2012Figures'!$E:$E,$B$1)</f>
        <v>0</v>
      </c>
      <c r="M95" s="52">
        <f>SUMIFS('2012Figures'!$J:$J,'2012Figures'!$C:$C,$A95,'2012Figures'!$H:$H,$B95,'2012Figures'!$I:$I,"",'2012Figures'!$B:$B,"BrokerToCy",'2012Figures'!$G:$G,"E1",'2012Figures'!$E:$E,$B$1)</f>
        <v>0</v>
      </c>
      <c r="N95" s="52">
        <f>SUMIFS('2012Figures'!$J:$J,'2012Figures'!$C:$C,$A95,'2012Figures'!$H:$H,$B95,'2012Figures'!$I:$I,"",'2012Figures'!$B:$B,"BrokerToCy",'2012Figures'!$G:$G,"P1",'2012Figures'!$E:$E,$B$1)</f>
        <v>0</v>
      </c>
      <c r="O95" s="52">
        <f>SUMIFS('2012Figures'!$J:$J,'2012Figures'!$C:$C,$A95,'2012Figures'!$H:$H,$B95,'2012Figures'!$I:$I,"",'2012Figures'!$B:$B,"CyToBroker",'2012Figures'!$G:$G,"E1",'2012Figures'!$E:$E,$B$1)</f>
        <v>0</v>
      </c>
      <c r="P95" s="52">
        <f>SUMIFS('2012Figures'!$J:$J,'2012Figures'!$C:$C,$A95,'2012Figures'!$H:$H,$B95,'2012Figures'!$I:$I,"",'2012Figures'!$B:$B,"CyToBroker",'2012Figures'!$G:$G,"P1",'2012Figures'!$E:$E,$B$1)</f>
        <v>0</v>
      </c>
      <c r="R95" s="46" t="str">
        <f t="shared" si="15"/>
        <v/>
      </c>
      <c r="S95" s="46" t="str">
        <f t="shared" si="15"/>
        <v/>
      </c>
      <c r="T95" s="46" t="str">
        <f t="shared" si="15"/>
        <v/>
      </c>
      <c r="U95" s="46" t="str">
        <f t="shared" si="15"/>
        <v/>
      </c>
      <c r="V95" s="46" t="str">
        <f t="shared" si="15"/>
        <v/>
      </c>
    </row>
    <row r="96" spans="1:22" x14ac:dyDescent="0.2">
      <c r="A96" s="1">
        <v>104</v>
      </c>
      <c r="B96" s="1" t="s">
        <v>58</v>
      </c>
      <c r="C96" s="8">
        <v>3</v>
      </c>
      <c r="D96" s="29">
        <f>SUMIFS('2013Figures'!$J:$J,'2013Figures'!$C:$C,$A96,'2013Figures'!$H:$H,$B96,'2013Figures'!$I:$I,$C96,'2013Figures'!$E:$E,$B$1)</f>
        <v>0</v>
      </c>
      <c r="E96" s="9">
        <f>SUMIFS('2013Figures'!$J:$J,'2013Figures'!$C:$C,$A96,'2013Figures'!$H:$H,$B96,'2013Figures'!$I:$I,$C96,'2013Figures'!$B:$B,"BrokerToCy",'2013Figures'!$G:$G,"E1",'2013Figures'!$E:$E,$B$1)</f>
        <v>0</v>
      </c>
      <c r="F96" s="9">
        <f>SUMIFS('2013Figures'!$J:$J,'2013Figures'!$C:$C,$A96,'2013Figures'!$H:$H,$B96,'2013Figures'!$I:$I,$C96,'2013Figures'!$B:$B,"BrokerToCy",'2013Figures'!$G:$G,"P1",'2013Figures'!$E:$E,$B$1)</f>
        <v>0</v>
      </c>
      <c r="G96" s="9">
        <f>SUMIFS('2013Figures'!$J:$J,'2013Figures'!$C:$C,$A96,'2013Figures'!$H:$H,$B96,'2013Figures'!$I:$I,$C96,'2013Figures'!$B:$B,"CyToBroker",'2013Figures'!$G:$G,"E1",'2013Figures'!$E:$E,$B$1)</f>
        <v>0</v>
      </c>
      <c r="H96" s="9">
        <f>SUMIFS('2013Figures'!$J:$J,'2013Figures'!$C:$C,$A96,'2013Figures'!$H:$H,$B96,'2013Figures'!$I:$I,$C96,'2013Figures'!$B:$B,"CyToBroker",'2013Figures'!$G:$G,"P1",'2013Figures'!$E:$E,$B$1)</f>
        <v>0</v>
      </c>
      <c r="I96" s="30"/>
      <c r="J96" s="31">
        <v>201001</v>
      </c>
      <c r="K96" s="30"/>
      <c r="L96" s="42">
        <f>SUMIFS('2012Figures'!$J:$J,'2012Figures'!$C:$C,$A96,'2012Figures'!$H:$H,$B96,'2012Figures'!$I:$I,$C96,'2012Figures'!$E:$E,$B$1)</f>
        <v>0</v>
      </c>
      <c r="M96" s="52">
        <f>SUMIFS('2012Figures'!$J:$J,'2012Figures'!$C:$C,$A96,'2012Figures'!$H:$H,$B96,'2012Figures'!$I:$I,$C96,'2012Figures'!$B:$B,"BrokerToCy",'2012Figures'!$G:$G,"E1",'2012Figures'!$E:$E,$B$1)</f>
        <v>0</v>
      </c>
      <c r="N96" s="52">
        <f>SUMIFS('2012Figures'!$J:$J,'2012Figures'!$C:$C,$A96,'2012Figures'!$H:$H,$B96,'2012Figures'!$I:$I,$C96,'2012Figures'!$B:$B,"BrokerToCy",'2012Figures'!$G:$G,"P1",'2012Figures'!$E:$E,$B$1)</f>
        <v>0</v>
      </c>
      <c r="O96" s="52">
        <f>SUMIFS('2012Figures'!$J:$J,'2012Figures'!$C:$C,$A96,'2012Figures'!$H:$H,$B96,'2012Figures'!$I:$I,$C96,'2012Figures'!$B:$B,"CyToBroker",'2012Figures'!$G:$G,"E1",'2012Figures'!$E:$E,$B$1)</f>
        <v>0</v>
      </c>
      <c r="P96" s="52">
        <f>SUMIFS('2012Figures'!$J:$J,'2012Figures'!$C:$C,$A96,'2012Figures'!$H:$H,$B96,'2012Figures'!$I:$I,$C96,'2012Figures'!$B:$B,"CyToBroker",'2012Figures'!$G:$G,"P1",'2012Figures'!$E:$E,$B$1)</f>
        <v>0</v>
      </c>
      <c r="Q96" s="30"/>
      <c r="R96" s="46" t="str">
        <f t="shared" si="15"/>
        <v/>
      </c>
      <c r="S96" s="46" t="str">
        <f t="shared" si="15"/>
        <v/>
      </c>
      <c r="T96" s="46" t="str">
        <f t="shared" si="15"/>
        <v/>
      </c>
      <c r="U96" s="46" t="str">
        <f t="shared" si="15"/>
        <v/>
      </c>
      <c r="V96" s="46" t="str">
        <f t="shared" si="15"/>
        <v/>
      </c>
    </row>
    <row r="97" spans="1:22" x14ac:dyDescent="0.2">
      <c r="A97" s="1">
        <v>104</v>
      </c>
      <c r="B97" s="1" t="s">
        <v>58</v>
      </c>
      <c r="C97" s="8">
        <v>2</v>
      </c>
      <c r="D97" s="29">
        <f>SUMIFS('2013Figures'!$J:$J,'2013Figures'!$C:$C,$A97,'2013Figures'!$H:$H,$B97,'2013Figures'!$I:$I,$C97,'2013Figures'!$E:$E,$B$1)</f>
        <v>0</v>
      </c>
      <c r="E97" s="9">
        <f>SUMIFS('2013Figures'!$J:$J,'2013Figures'!$C:$C,$A97,'2013Figures'!$H:$H,$B97,'2013Figures'!$I:$I,$C97,'2013Figures'!$B:$B,"BrokerToCy",'2013Figures'!$G:$G,"E1",'2013Figures'!$E:$E,$B$1)</f>
        <v>0</v>
      </c>
      <c r="F97" s="9">
        <f>SUMIFS('2013Figures'!$J:$J,'2013Figures'!$C:$C,$A97,'2013Figures'!$H:$H,$B97,'2013Figures'!$I:$I,$C97,'2013Figures'!$B:$B,"BrokerToCy",'2013Figures'!$G:$G,"P1",'2013Figures'!$E:$E,$B$1)</f>
        <v>0</v>
      </c>
      <c r="G97" s="9">
        <f>SUMIFS('2013Figures'!$J:$J,'2013Figures'!$C:$C,$A97,'2013Figures'!$H:$H,$B97,'2013Figures'!$I:$I,$C97,'2013Figures'!$B:$B,"CyToBroker",'2013Figures'!$G:$G,"E1",'2013Figures'!$E:$E,$B$1)</f>
        <v>0</v>
      </c>
      <c r="H97" s="9">
        <f>SUMIFS('2013Figures'!$J:$J,'2013Figures'!$C:$C,$A97,'2013Figures'!$H:$H,$B97,'2013Figures'!$I:$I,$C97,'2013Figures'!$B:$B,"CyToBroker",'2013Figures'!$G:$G,"P1",'2013Figures'!$E:$E,$B$1)</f>
        <v>0</v>
      </c>
      <c r="J97" s="8">
        <v>200701</v>
      </c>
      <c r="L97" s="42">
        <f>SUMIFS('2012Figures'!$J:$J,'2012Figures'!$C:$C,$A97,'2012Figures'!$H:$H,$B97,'2012Figures'!$I:$I,$C97,'2012Figures'!$E:$E,$B$1)</f>
        <v>0</v>
      </c>
      <c r="M97" s="52">
        <f>SUMIFS('2012Figures'!$J:$J,'2012Figures'!$C:$C,$A97,'2012Figures'!$H:$H,$B97,'2012Figures'!$I:$I,$C97,'2012Figures'!$B:$B,"BrokerToCy",'2012Figures'!$G:$G,"E1",'2012Figures'!$E:$E,$B$1)</f>
        <v>0</v>
      </c>
      <c r="N97" s="52">
        <f>SUMIFS('2012Figures'!$J:$J,'2012Figures'!$C:$C,$A97,'2012Figures'!$H:$H,$B97,'2012Figures'!$I:$I,$C97,'2012Figures'!$B:$B,"BrokerToCy",'2012Figures'!$G:$G,"P1",'2012Figures'!$E:$E,$B$1)</f>
        <v>0</v>
      </c>
      <c r="O97" s="52">
        <f>SUMIFS('2012Figures'!$J:$J,'2012Figures'!$C:$C,$A97,'2012Figures'!$H:$H,$B97,'2012Figures'!$I:$I,$C97,'2012Figures'!$B:$B,"CyToBroker",'2012Figures'!$G:$G,"E1",'2012Figures'!$E:$E,$B$1)</f>
        <v>0</v>
      </c>
      <c r="P97" s="52">
        <f>SUMIFS('2012Figures'!$J:$J,'2012Figures'!$C:$C,$A97,'2012Figures'!$H:$H,$B97,'2012Figures'!$I:$I,$C97,'2012Figures'!$B:$B,"CyToBroker",'2012Figures'!$G:$G,"P1",'2012Figures'!$E:$E,$B$1)</f>
        <v>0</v>
      </c>
      <c r="R97" s="46" t="str">
        <f t="shared" ref="R97:V160" si="18">IF(L97=0,"",ROUND(D97/L97-1,2))</f>
        <v/>
      </c>
      <c r="S97" s="46" t="str">
        <f t="shared" si="18"/>
        <v/>
      </c>
      <c r="T97" s="46" t="str">
        <f t="shared" si="18"/>
        <v/>
      </c>
      <c r="U97" s="46" t="str">
        <f t="shared" si="18"/>
        <v/>
      </c>
      <c r="V97" s="46" t="str">
        <f t="shared" si="18"/>
        <v/>
      </c>
    </row>
    <row r="98" spans="1:22" x14ac:dyDescent="0.2">
      <c r="A98" s="1">
        <v>104</v>
      </c>
      <c r="B98" s="1" t="s">
        <v>58</v>
      </c>
      <c r="C98" s="8">
        <v>1</v>
      </c>
      <c r="D98" s="29">
        <f>SUMIFS('2013Figures'!$J:$J,'2013Figures'!$C:$C,$A98,'2013Figures'!$H:$H,$B98,'2013Figures'!$I:$I,$C98,'2013Figures'!$E:$E,$B$1)</f>
        <v>0</v>
      </c>
      <c r="E98" s="9">
        <f>SUMIFS('2013Figures'!$J:$J,'2013Figures'!$C:$C,$A98,'2013Figures'!$H:$H,$B98,'2013Figures'!$I:$I,$C98,'2013Figures'!$B:$B,"BrokerToCy",'2013Figures'!$G:$G,"E1",'2013Figures'!$E:$E,$B$1)</f>
        <v>0</v>
      </c>
      <c r="F98" s="9">
        <f>SUMIFS('2013Figures'!$J:$J,'2013Figures'!$C:$C,$A98,'2013Figures'!$H:$H,$B98,'2013Figures'!$I:$I,$C98,'2013Figures'!$B:$B,"BrokerToCy",'2013Figures'!$G:$G,"P1",'2013Figures'!$E:$E,$B$1)</f>
        <v>0</v>
      </c>
      <c r="G98" s="9">
        <f>SUMIFS('2013Figures'!$J:$J,'2013Figures'!$C:$C,$A98,'2013Figures'!$H:$H,$B98,'2013Figures'!$I:$I,$C98,'2013Figures'!$B:$B,"CyToBroker",'2013Figures'!$G:$G,"E1",'2013Figures'!$E:$E,$B$1)</f>
        <v>0</v>
      </c>
      <c r="H98" s="9">
        <f>SUMIFS('2013Figures'!$J:$J,'2013Figures'!$C:$C,$A98,'2013Figures'!$H:$H,$B98,'2013Figures'!$I:$I,$C98,'2013Figures'!$B:$B,"CyToBroker",'2013Figures'!$G:$G,"P1",'2013Figures'!$E:$E,$B$1)</f>
        <v>0</v>
      </c>
      <c r="J98" s="8">
        <v>200601</v>
      </c>
      <c r="L98" s="42">
        <f>SUMIFS('2012Figures'!$J:$J,'2012Figures'!$C:$C,$A98,'2012Figures'!$H:$H,$B98,'2012Figures'!$I:$I,$C98,'2012Figures'!$E:$E,$B$1)</f>
        <v>0</v>
      </c>
      <c r="M98" s="52">
        <f>SUMIFS('2012Figures'!$J:$J,'2012Figures'!$C:$C,$A98,'2012Figures'!$H:$H,$B98,'2012Figures'!$I:$I,$C98,'2012Figures'!$B:$B,"BrokerToCy",'2012Figures'!$G:$G,"E1",'2012Figures'!$E:$E,$B$1)</f>
        <v>0</v>
      </c>
      <c r="N98" s="52">
        <f>SUMIFS('2012Figures'!$J:$J,'2012Figures'!$C:$C,$A98,'2012Figures'!$H:$H,$B98,'2012Figures'!$I:$I,$C98,'2012Figures'!$B:$B,"BrokerToCy",'2012Figures'!$G:$G,"P1",'2012Figures'!$E:$E,$B$1)</f>
        <v>0</v>
      </c>
      <c r="O98" s="52">
        <f>SUMIFS('2012Figures'!$J:$J,'2012Figures'!$C:$C,$A98,'2012Figures'!$H:$H,$B98,'2012Figures'!$I:$I,$C98,'2012Figures'!$B:$B,"CyToBroker",'2012Figures'!$G:$G,"E1",'2012Figures'!$E:$E,$B$1)</f>
        <v>0</v>
      </c>
      <c r="P98" s="52">
        <f>SUMIFS('2012Figures'!$J:$J,'2012Figures'!$C:$C,$A98,'2012Figures'!$H:$H,$B98,'2012Figures'!$I:$I,$C98,'2012Figures'!$B:$B,"CyToBroker",'2012Figures'!$G:$G,"P1",'2012Figures'!$E:$E,$B$1)</f>
        <v>0</v>
      </c>
      <c r="R98" s="46" t="str">
        <f t="shared" si="18"/>
        <v/>
      </c>
      <c r="S98" s="46" t="str">
        <f t="shared" si="18"/>
        <v/>
      </c>
      <c r="T98" s="46" t="str">
        <f t="shared" si="18"/>
        <v/>
      </c>
      <c r="U98" s="46" t="str">
        <f t="shared" si="18"/>
        <v/>
      </c>
      <c r="V98" s="46" t="str">
        <f t="shared" si="18"/>
        <v/>
      </c>
    </row>
    <row r="99" spans="1:22" x14ac:dyDescent="0.2">
      <c r="A99" s="1">
        <v>104</v>
      </c>
      <c r="B99" s="1" t="s">
        <v>58</v>
      </c>
      <c r="D99" s="29">
        <f>SUMIFS('2013Figures'!$J:$J,'2013Figures'!$C:$C,$A99,'2013Figures'!$H:$H,$B99,'2013Figures'!$I:$I,"",'2013Figures'!$E:$E,$B$1)</f>
        <v>0</v>
      </c>
      <c r="E99" s="9">
        <f>SUMIFS('2013Figures'!$J:$J,'2013Figures'!$C:$C,$A99,'2013Figures'!$H:$H,$B99,'2013Figures'!$I:$I,"",'2013Figures'!$B:$B,"BrokerToCy",'2013Figures'!$G:$G,"E1",'2013Figures'!$E:$E,$B$1)</f>
        <v>0</v>
      </c>
      <c r="F99" s="9">
        <f>SUMIFS('2013Figures'!$J:$J,'2013Figures'!$C:$C,$A99,'2013Figures'!$H:$H,$B99,'2013Figures'!$I:$I,"",'2013Figures'!$B:$B,"BrokerToCy",'2013Figures'!$G:$G,"P1",'2013Figures'!$E:$E,$B$1)</f>
        <v>0</v>
      </c>
      <c r="G99" s="9">
        <f>SUMIFS('2013Figures'!$J:$J,'2013Figures'!$C:$C,$A99,'2013Figures'!$H:$H,$B99,'2013Figures'!$I:$I,"",'2013Figures'!$B:$B,"CyToBroker",'2013Figures'!$G:$G,"E1",'2013Figures'!$E:$E,$B$1)</f>
        <v>0</v>
      </c>
      <c r="H99" s="9">
        <f>SUMIFS('2013Figures'!$J:$J,'2013Figures'!$C:$C,$A99,'2013Figures'!$H:$H,$B99,'2013Figures'!$I:$I,"",'2013Figures'!$B:$B,"CyToBroker",'2013Figures'!$G:$G,"P1",'2013Figures'!$E:$E,$B$1)</f>
        <v>0</v>
      </c>
      <c r="J99" s="8" t="s">
        <v>131</v>
      </c>
      <c r="L99" s="42">
        <f>SUMIFS('2012Figures'!$J:$J,'2012Figures'!$C:$C,$A99,'2012Figures'!$H:$H,$B99,'2012Figures'!$I:$I,"",'2012Figures'!$E:$E,$B$1)</f>
        <v>0</v>
      </c>
      <c r="M99" s="52">
        <f>SUMIFS('2012Figures'!$J:$J,'2012Figures'!$C:$C,$A99,'2012Figures'!$H:$H,$B99,'2012Figures'!$I:$I,"",'2012Figures'!$B:$B,"BrokerToCy",'2012Figures'!$G:$G,"E1",'2012Figures'!$E:$E,$B$1)</f>
        <v>0</v>
      </c>
      <c r="N99" s="52">
        <f>SUMIFS('2012Figures'!$J:$J,'2012Figures'!$C:$C,$A99,'2012Figures'!$H:$H,$B99,'2012Figures'!$I:$I,"",'2012Figures'!$B:$B,"BrokerToCy",'2012Figures'!$G:$G,"P1",'2012Figures'!$E:$E,$B$1)</f>
        <v>0</v>
      </c>
      <c r="O99" s="52">
        <f>SUMIFS('2012Figures'!$J:$J,'2012Figures'!$C:$C,$A99,'2012Figures'!$H:$H,$B99,'2012Figures'!$I:$I,"",'2012Figures'!$B:$B,"CyToBroker",'2012Figures'!$G:$G,"E1",'2012Figures'!$E:$E,$B$1)</f>
        <v>0</v>
      </c>
      <c r="P99" s="52">
        <f>SUMIFS('2012Figures'!$J:$J,'2012Figures'!$C:$C,$A99,'2012Figures'!$H:$H,$B99,'2012Figures'!$I:$I,"",'2012Figures'!$B:$B,"CyToBroker",'2012Figures'!$G:$G,"P1",'2012Figures'!$E:$E,$B$1)</f>
        <v>0</v>
      </c>
      <c r="R99" s="46" t="str">
        <f t="shared" si="18"/>
        <v/>
      </c>
      <c r="S99" s="46" t="str">
        <f t="shared" si="18"/>
        <v/>
      </c>
      <c r="T99" s="46" t="str">
        <f t="shared" si="18"/>
        <v/>
      </c>
      <c r="U99" s="46" t="str">
        <f t="shared" si="18"/>
        <v/>
      </c>
      <c r="V99" s="46" t="str">
        <f t="shared" si="18"/>
        <v/>
      </c>
    </row>
    <row r="100" spans="1:22" x14ac:dyDescent="0.2">
      <c r="A100" s="1">
        <v>104</v>
      </c>
      <c r="B100" s="1" t="s">
        <v>95</v>
      </c>
      <c r="C100" s="8">
        <v>11</v>
      </c>
      <c r="D100" s="29">
        <f>SUMIFS('2013Figures'!$J:$J,'2013Figures'!$C:$C,$A100,'2013Figures'!$H:$H,$B100,'2013Figures'!$I:$I,$C100,'2013Figures'!$E:$E,$B$1)</f>
        <v>0</v>
      </c>
      <c r="E100" s="9">
        <f>SUMIFS('2013Figures'!$J:$J,'2013Figures'!$C:$C,$A100,'2013Figures'!$H:$H,$B100,'2013Figures'!$I:$I,$C100,'2013Figures'!$B:$B,"BrokerToCy",'2013Figures'!$G:$G,"E1",'2013Figures'!$E:$E,$B$1)</f>
        <v>0</v>
      </c>
      <c r="F100" s="9">
        <f>SUMIFS('2013Figures'!$J:$J,'2013Figures'!$C:$C,$A100,'2013Figures'!$H:$H,$B100,'2013Figures'!$I:$I,$C100,'2013Figures'!$B:$B,"BrokerToCy",'2013Figures'!$G:$G,"P1",'2013Figures'!$E:$E,$B$1)</f>
        <v>0</v>
      </c>
      <c r="G100" s="9">
        <f>SUMIFS('2013Figures'!$J:$J,'2013Figures'!$C:$C,$A100,'2013Figures'!$H:$H,$B100,'2013Figures'!$I:$I,$C100,'2013Figures'!$B:$B,"CyToBroker",'2013Figures'!$G:$G,"E1",'2013Figures'!$E:$E,$B$1)</f>
        <v>0</v>
      </c>
      <c r="H100" s="9">
        <f>SUMIFS('2013Figures'!$J:$J,'2013Figures'!$C:$C,$A100,'2013Figures'!$H:$H,$B100,'2013Figures'!$I:$I,$C100,'2013Figures'!$B:$B,"CyToBroker",'2013Figures'!$G:$G,"P1",'2013Figures'!$E:$E,$B$1)</f>
        <v>0</v>
      </c>
      <c r="L100" s="42">
        <f>SUMIFS('2012Figures'!$J:$J,'2012Figures'!$C:$C,$A100,'2012Figures'!$H:$H,$B100,'2012Figures'!$I:$I,$C100,'2012Figures'!$E:$E,$B$1)</f>
        <v>0</v>
      </c>
      <c r="M100" s="52">
        <f>SUMIFS('2012Figures'!$J:$J,'2012Figures'!$C:$C,$A100,'2012Figures'!$H:$H,$B100,'2012Figures'!$I:$I,$C100,'2012Figures'!$B:$B,"BrokerToCy",'2012Figures'!$G:$G,"E1",'2012Figures'!$E:$E,$B$1)</f>
        <v>0</v>
      </c>
      <c r="N100" s="52">
        <f>SUMIFS('2012Figures'!$J:$J,'2012Figures'!$C:$C,$A100,'2012Figures'!$H:$H,$B100,'2012Figures'!$I:$I,$C100,'2012Figures'!$B:$B,"BrokerToCy",'2012Figures'!$G:$G,"P1",'2012Figures'!$E:$E,$B$1)</f>
        <v>0</v>
      </c>
      <c r="O100" s="52">
        <f>SUMIFS('2012Figures'!$J:$J,'2012Figures'!$C:$C,$A100,'2012Figures'!$H:$H,$B100,'2012Figures'!$I:$I,$C100,'2012Figures'!$B:$B,"CyToBroker",'2012Figures'!$G:$G,"E1",'2012Figures'!$E:$E,$B$1)</f>
        <v>0</v>
      </c>
      <c r="P100" s="52">
        <f>SUMIFS('2012Figures'!$J:$J,'2012Figures'!$C:$C,$A100,'2012Figures'!$H:$H,$B100,'2012Figures'!$I:$I,$C100,'2012Figures'!$B:$B,"CyToBroker",'2012Figures'!$G:$G,"P1",'2012Figures'!$E:$E,$B$1)</f>
        <v>0</v>
      </c>
      <c r="R100" s="46" t="str">
        <f t="shared" si="18"/>
        <v/>
      </c>
      <c r="S100" s="46" t="str">
        <f t="shared" si="18"/>
        <v/>
      </c>
      <c r="T100" s="46" t="str">
        <f t="shared" si="18"/>
        <v/>
      </c>
      <c r="U100" s="46" t="str">
        <f t="shared" si="18"/>
        <v/>
      </c>
      <c r="V100" s="46" t="str">
        <f t="shared" si="18"/>
        <v/>
      </c>
    </row>
    <row r="101" spans="1:22" x14ac:dyDescent="0.2">
      <c r="A101" s="1">
        <v>104</v>
      </c>
      <c r="B101" s="1" t="s">
        <v>95</v>
      </c>
      <c r="C101" s="8">
        <v>10</v>
      </c>
      <c r="D101" s="29">
        <f>SUMIFS('2013Figures'!$J:$J,'2013Figures'!$C:$C,$A101,'2013Figures'!$H:$H,$B101,'2013Figures'!$I:$I,$C101,'2013Figures'!$E:$E,$B$1)</f>
        <v>0</v>
      </c>
      <c r="E101" s="9">
        <f>SUMIFS('2013Figures'!$J:$J,'2013Figures'!$C:$C,$A101,'2013Figures'!$H:$H,$B101,'2013Figures'!$I:$I,$C101,'2013Figures'!$B:$B,"BrokerToCy",'2013Figures'!$G:$G,"E1",'2013Figures'!$E:$E,$B$1)</f>
        <v>0</v>
      </c>
      <c r="F101" s="9">
        <f>SUMIFS('2013Figures'!$J:$J,'2013Figures'!$C:$C,$A101,'2013Figures'!$H:$H,$B101,'2013Figures'!$I:$I,$C101,'2013Figures'!$B:$B,"BrokerToCy",'2013Figures'!$G:$G,"P1",'2013Figures'!$E:$E,$B$1)</f>
        <v>0</v>
      </c>
      <c r="G101" s="9">
        <f>SUMIFS('2013Figures'!$J:$J,'2013Figures'!$C:$C,$A101,'2013Figures'!$H:$H,$B101,'2013Figures'!$I:$I,$C101,'2013Figures'!$B:$B,"CyToBroker",'2013Figures'!$G:$G,"E1",'2013Figures'!$E:$E,$B$1)</f>
        <v>0</v>
      </c>
      <c r="H101" s="9">
        <f>SUMIFS('2013Figures'!$J:$J,'2013Figures'!$C:$C,$A101,'2013Figures'!$H:$H,$B101,'2013Figures'!$I:$I,$C101,'2013Figures'!$B:$B,"CyToBroker",'2013Figures'!$G:$G,"P1",'2013Figures'!$E:$E,$B$1)</f>
        <v>0</v>
      </c>
      <c r="J101" s="8">
        <v>201501</v>
      </c>
      <c r="L101" s="42">
        <f>SUMIFS('2012Figures'!$J:$J,'2012Figures'!$C:$C,$A101,'2012Figures'!$H:$H,$B101,'2012Figures'!$I:$I,$C101,'2012Figures'!$E:$E,$B$1)</f>
        <v>0</v>
      </c>
      <c r="M101" s="52">
        <f>SUMIFS('2012Figures'!$J:$J,'2012Figures'!$C:$C,$A101,'2012Figures'!$H:$H,$B101,'2012Figures'!$I:$I,$C101,'2012Figures'!$B:$B,"BrokerToCy",'2012Figures'!$G:$G,"E1",'2012Figures'!$E:$E,$B$1)</f>
        <v>0</v>
      </c>
      <c r="N101" s="52">
        <f>SUMIFS('2012Figures'!$J:$J,'2012Figures'!$C:$C,$A101,'2012Figures'!$H:$H,$B101,'2012Figures'!$I:$I,$C101,'2012Figures'!$B:$B,"BrokerToCy",'2012Figures'!$G:$G,"P1",'2012Figures'!$E:$E,$B$1)</f>
        <v>0</v>
      </c>
      <c r="O101" s="52">
        <f>SUMIFS('2012Figures'!$J:$J,'2012Figures'!$C:$C,$A101,'2012Figures'!$H:$H,$B101,'2012Figures'!$I:$I,$C101,'2012Figures'!$B:$B,"CyToBroker",'2012Figures'!$G:$G,"E1",'2012Figures'!$E:$E,$B$1)</f>
        <v>0</v>
      </c>
      <c r="P101" s="52">
        <f>SUMIFS('2012Figures'!$J:$J,'2012Figures'!$C:$C,$A101,'2012Figures'!$H:$H,$B101,'2012Figures'!$I:$I,$C101,'2012Figures'!$B:$B,"CyToBroker",'2012Figures'!$G:$G,"P1",'2012Figures'!$E:$E,$B$1)</f>
        <v>0</v>
      </c>
      <c r="R101" s="46" t="str">
        <f t="shared" si="18"/>
        <v/>
      </c>
      <c r="S101" s="46" t="str">
        <f t="shared" si="18"/>
        <v/>
      </c>
      <c r="T101" s="46" t="str">
        <f t="shared" si="18"/>
        <v/>
      </c>
      <c r="U101" s="46" t="str">
        <f t="shared" si="18"/>
        <v/>
      </c>
      <c r="V101" s="46" t="str">
        <f t="shared" si="18"/>
        <v/>
      </c>
    </row>
    <row r="102" spans="1:22" x14ac:dyDescent="0.2">
      <c r="A102" s="1">
        <v>104</v>
      </c>
      <c r="B102" s="1" t="s">
        <v>95</v>
      </c>
      <c r="C102" s="8">
        <v>9</v>
      </c>
      <c r="D102" s="29">
        <f>SUMIFS('2013Figures'!$J:$J,'2013Figures'!$C:$C,$A102,'2013Figures'!$H:$H,$B102,'2013Figures'!$I:$I,$C102,'2013Figures'!$E:$E,$B$1)</f>
        <v>0</v>
      </c>
      <c r="E102" s="9">
        <f>SUMIFS('2013Figures'!$J:$J,'2013Figures'!$C:$C,$A102,'2013Figures'!$H:$H,$B102,'2013Figures'!$I:$I,$C102,'2013Figures'!$B:$B,"BrokerToCy",'2013Figures'!$G:$G,"E1",'2013Figures'!$E:$E,$B$1)</f>
        <v>0</v>
      </c>
      <c r="F102" s="9">
        <f>SUMIFS('2013Figures'!$J:$J,'2013Figures'!$C:$C,$A102,'2013Figures'!$H:$H,$B102,'2013Figures'!$I:$I,$C102,'2013Figures'!$B:$B,"BrokerToCy",'2013Figures'!$G:$G,"P1",'2013Figures'!$E:$E,$B$1)</f>
        <v>0</v>
      </c>
      <c r="G102" s="9">
        <f>SUMIFS('2013Figures'!$J:$J,'2013Figures'!$C:$C,$A102,'2013Figures'!$H:$H,$B102,'2013Figures'!$I:$I,$C102,'2013Figures'!$B:$B,"CyToBroker",'2013Figures'!$G:$G,"E1",'2013Figures'!$E:$E,$B$1)</f>
        <v>0</v>
      </c>
      <c r="H102" s="9">
        <f>SUMIFS('2013Figures'!$J:$J,'2013Figures'!$C:$C,$A102,'2013Figures'!$H:$H,$B102,'2013Figures'!$I:$I,$C102,'2013Figures'!$B:$B,"CyToBroker",'2013Figures'!$G:$G,"P1",'2013Figures'!$E:$E,$B$1)</f>
        <v>0</v>
      </c>
      <c r="J102" s="8">
        <v>201401</v>
      </c>
      <c r="L102" s="42">
        <f>SUMIFS('2012Figures'!$J:$J,'2012Figures'!$C:$C,$A102,'2012Figures'!$H:$H,$B102,'2012Figures'!$I:$I,$C102,'2012Figures'!$E:$E,$B$1)</f>
        <v>0</v>
      </c>
      <c r="M102" s="52">
        <f>SUMIFS('2012Figures'!$J:$J,'2012Figures'!$C:$C,$A102,'2012Figures'!$H:$H,$B102,'2012Figures'!$I:$I,$C102,'2012Figures'!$B:$B,"BrokerToCy",'2012Figures'!$G:$G,"E1",'2012Figures'!$E:$E,$B$1)</f>
        <v>0</v>
      </c>
      <c r="N102" s="52">
        <f>SUMIFS('2012Figures'!$J:$J,'2012Figures'!$C:$C,$A102,'2012Figures'!$H:$H,$B102,'2012Figures'!$I:$I,$C102,'2012Figures'!$B:$B,"BrokerToCy",'2012Figures'!$G:$G,"P1",'2012Figures'!$E:$E,$B$1)</f>
        <v>0</v>
      </c>
      <c r="O102" s="52">
        <f>SUMIFS('2012Figures'!$J:$J,'2012Figures'!$C:$C,$A102,'2012Figures'!$H:$H,$B102,'2012Figures'!$I:$I,$C102,'2012Figures'!$B:$B,"CyToBroker",'2012Figures'!$G:$G,"E1",'2012Figures'!$E:$E,$B$1)</f>
        <v>0</v>
      </c>
      <c r="P102" s="52">
        <f>SUMIFS('2012Figures'!$J:$J,'2012Figures'!$C:$C,$A102,'2012Figures'!$H:$H,$B102,'2012Figures'!$I:$I,$C102,'2012Figures'!$B:$B,"CyToBroker",'2012Figures'!$G:$G,"P1",'2012Figures'!$E:$E,$B$1)</f>
        <v>0</v>
      </c>
      <c r="R102" s="46" t="str">
        <f t="shared" si="18"/>
        <v/>
      </c>
      <c r="S102" s="46" t="str">
        <f t="shared" si="18"/>
        <v/>
      </c>
      <c r="T102" s="46" t="str">
        <f t="shared" si="18"/>
        <v/>
      </c>
      <c r="U102" s="46" t="str">
        <f t="shared" si="18"/>
        <v/>
      </c>
      <c r="V102" s="46" t="str">
        <f t="shared" si="18"/>
        <v/>
      </c>
    </row>
    <row r="103" spans="1:22" x14ac:dyDescent="0.2">
      <c r="A103" s="1">
        <v>104</v>
      </c>
      <c r="B103" s="1" t="s">
        <v>95</v>
      </c>
      <c r="C103" s="8">
        <v>8</v>
      </c>
      <c r="D103" s="29">
        <f>SUMIFS('2013Figures'!$J:$J,'2013Figures'!$C:$C,$A103,'2013Figures'!$H:$H,$B103,'2013Figures'!$I:$I,$C103,'2013Figures'!$E:$E,$B$1)</f>
        <v>0</v>
      </c>
      <c r="E103" s="9">
        <f>SUMIFS('2013Figures'!$J:$J,'2013Figures'!$C:$C,$A103,'2013Figures'!$H:$H,$B103,'2013Figures'!$I:$I,$C103,'2013Figures'!$B:$B,"BrokerToCy",'2013Figures'!$G:$G,"E1",'2013Figures'!$E:$E,$B$1)</f>
        <v>0</v>
      </c>
      <c r="F103" s="9">
        <f>SUMIFS('2013Figures'!$J:$J,'2013Figures'!$C:$C,$A103,'2013Figures'!$H:$H,$B103,'2013Figures'!$I:$I,$C103,'2013Figures'!$B:$B,"BrokerToCy",'2013Figures'!$G:$G,"P1",'2013Figures'!$E:$E,$B$1)</f>
        <v>0</v>
      </c>
      <c r="G103" s="9">
        <f>SUMIFS('2013Figures'!$J:$J,'2013Figures'!$C:$C,$A103,'2013Figures'!$H:$H,$B103,'2013Figures'!$I:$I,$C103,'2013Figures'!$B:$B,"CyToBroker",'2013Figures'!$G:$G,"E1",'2013Figures'!$E:$E,$B$1)</f>
        <v>0</v>
      </c>
      <c r="H103" s="9">
        <f>SUMIFS('2013Figures'!$J:$J,'2013Figures'!$C:$C,$A103,'2013Figures'!$H:$H,$B103,'2013Figures'!$I:$I,$C103,'2013Figures'!$B:$B,"CyToBroker",'2013Figures'!$G:$G,"P1",'2013Figures'!$E:$E,$B$1)</f>
        <v>0</v>
      </c>
      <c r="I103" s="30"/>
      <c r="J103" s="31">
        <v>201301</v>
      </c>
      <c r="K103" s="30"/>
      <c r="L103" s="42">
        <f>SUMIFS('2012Figures'!$J:$J,'2012Figures'!$C:$C,$A103,'2012Figures'!$H:$H,$B103,'2012Figures'!$I:$I,$C103,'2012Figures'!$E:$E,$B$1)</f>
        <v>0</v>
      </c>
      <c r="M103" s="52">
        <f>SUMIFS('2012Figures'!$J:$J,'2012Figures'!$C:$C,$A103,'2012Figures'!$H:$H,$B103,'2012Figures'!$I:$I,$C103,'2012Figures'!$B:$B,"BrokerToCy",'2012Figures'!$G:$G,"E1",'2012Figures'!$E:$E,$B$1)</f>
        <v>0</v>
      </c>
      <c r="N103" s="52">
        <f>SUMIFS('2012Figures'!$J:$J,'2012Figures'!$C:$C,$A103,'2012Figures'!$H:$H,$B103,'2012Figures'!$I:$I,$C103,'2012Figures'!$B:$B,"BrokerToCy",'2012Figures'!$G:$G,"P1",'2012Figures'!$E:$E,$B$1)</f>
        <v>0</v>
      </c>
      <c r="O103" s="52">
        <f>SUMIFS('2012Figures'!$J:$J,'2012Figures'!$C:$C,$A103,'2012Figures'!$H:$H,$B103,'2012Figures'!$I:$I,$C103,'2012Figures'!$B:$B,"CyToBroker",'2012Figures'!$G:$G,"E1",'2012Figures'!$E:$E,$B$1)</f>
        <v>0</v>
      </c>
      <c r="P103" s="52">
        <f>SUMIFS('2012Figures'!$J:$J,'2012Figures'!$C:$C,$A103,'2012Figures'!$H:$H,$B103,'2012Figures'!$I:$I,$C103,'2012Figures'!$B:$B,"CyToBroker",'2012Figures'!$G:$G,"P1",'2012Figures'!$E:$E,$B$1)</f>
        <v>0</v>
      </c>
      <c r="Q103" s="30"/>
      <c r="R103" s="46" t="str">
        <f t="shared" si="18"/>
        <v/>
      </c>
      <c r="S103" s="46" t="str">
        <f t="shared" si="18"/>
        <v/>
      </c>
      <c r="T103" s="46" t="str">
        <f t="shared" si="18"/>
        <v/>
      </c>
      <c r="U103" s="46" t="str">
        <f t="shared" si="18"/>
        <v/>
      </c>
      <c r="V103" s="46" t="str">
        <f t="shared" si="18"/>
        <v/>
      </c>
    </row>
    <row r="104" spans="1:22" x14ac:dyDescent="0.2">
      <c r="A104" s="1">
        <v>104</v>
      </c>
      <c r="B104" s="1" t="s">
        <v>95</v>
      </c>
      <c r="C104" s="8">
        <v>7</v>
      </c>
      <c r="D104" s="29">
        <f>SUMIFS('2013Figures'!$J:$J,'2013Figures'!$C:$C,$A104,'2013Figures'!$H:$H,$B104,'2013Figures'!$I:$I,$C104,'2013Figures'!$E:$E,$B$1)</f>
        <v>0</v>
      </c>
      <c r="E104" s="9">
        <f>SUMIFS('2013Figures'!$J:$J,'2013Figures'!$C:$C,$A104,'2013Figures'!$H:$H,$B104,'2013Figures'!$I:$I,$C104,'2013Figures'!$B:$B,"BrokerToCy",'2013Figures'!$G:$G,"E1",'2013Figures'!$E:$E,$B$1)</f>
        <v>0</v>
      </c>
      <c r="F104" s="9">
        <f>SUMIFS('2013Figures'!$J:$J,'2013Figures'!$C:$C,$A104,'2013Figures'!$H:$H,$B104,'2013Figures'!$I:$I,$C104,'2013Figures'!$B:$B,"BrokerToCy",'2013Figures'!$G:$G,"P1",'2013Figures'!$E:$E,$B$1)</f>
        <v>0</v>
      </c>
      <c r="G104" s="9">
        <f>SUMIFS('2013Figures'!$J:$J,'2013Figures'!$C:$C,$A104,'2013Figures'!$H:$H,$B104,'2013Figures'!$I:$I,$C104,'2013Figures'!$B:$B,"CyToBroker",'2013Figures'!$G:$G,"E1",'2013Figures'!$E:$E,$B$1)</f>
        <v>0</v>
      </c>
      <c r="H104" s="9">
        <f>SUMIFS('2013Figures'!$J:$J,'2013Figures'!$C:$C,$A104,'2013Figures'!$H:$H,$B104,'2013Figures'!$I:$I,$C104,'2013Figures'!$B:$B,"CyToBroker",'2013Figures'!$G:$G,"P1",'2013Figures'!$E:$E,$B$1)</f>
        <v>0</v>
      </c>
      <c r="J104" s="8">
        <v>201201</v>
      </c>
      <c r="L104" s="42">
        <f>SUMIFS('2012Figures'!$J:$J,'2012Figures'!$C:$C,$A104,'2012Figures'!$H:$H,$B104,'2012Figures'!$I:$I,$C104,'2012Figures'!$E:$E,$B$1)</f>
        <v>0</v>
      </c>
      <c r="M104" s="52">
        <f>SUMIFS('2012Figures'!$J:$J,'2012Figures'!$C:$C,$A104,'2012Figures'!$H:$H,$B104,'2012Figures'!$I:$I,$C104,'2012Figures'!$B:$B,"BrokerToCy",'2012Figures'!$G:$G,"E1",'2012Figures'!$E:$E,$B$1)</f>
        <v>0</v>
      </c>
      <c r="N104" s="52">
        <f>SUMIFS('2012Figures'!$J:$J,'2012Figures'!$C:$C,$A104,'2012Figures'!$H:$H,$B104,'2012Figures'!$I:$I,$C104,'2012Figures'!$B:$B,"BrokerToCy",'2012Figures'!$G:$G,"P1",'2012Figures'!$E:$E,$B$1)</f>
        <v>0</v>
      </c>
      <c r="O104" s="52">
        <f>SUMIFS('2012Figures'!$J:$J,'2012Figures'!$C:$C,$A104,'2012Figures'!$H:$H,$B104,'2012Figures'!$I:$I,$C104,'2012Figures'!$B:$B,"CyToBroker",'2012Figures'!$G:$G,"E1",'2012Figures'!$E:$E,$B$1)</f>
        <v>0</v>
      </c>
      <c r="P104" s="52">
        <f>SUMIFS('2012Figures'!$J:$J,'2012Figures'!$C:$C,$A104,'2012Figures'!$H:$H,$B104,'2012Figures'!$I:$I,$C104,'2012Figures'!$B:$B,"CyToBroker",'2012Figures'!$G:$G,"P1",'2012Figures'!$E:$E,$B$1)</f>
        <v>0</v>
      </c>
      <c r="R104" s="46" t="str">
        <f t="shared" si="18"/>
        <v/>
      </c>
      <c r="S104" s="46" t="str">
        <f t="shared" si="18"/>
        <v/>
      </c>
      <c r="T104" s="46" t="str">
        <f t="shared" si="18"/>
        <v/>
      </c>
      <c r="U104" s="46" t="str">
        <f t="shared" si="18"/>
        <v/>
      </c>
      <c r="V104" s="46" t="str">
        <f t="shared" si="18"/>
        <v/>
      </c>
    </row>
    <row r="105" spans="1:22" x14ac:dyDescent="0.2">
      <c r="A105" s="1">
        <v>104</v>
      </c>
      <c r="B105" s="1" t="s">
        <v>95</v>
      </c>
      <c r="C105" s="8">
        <v>6</v>
      </c>
      <c r="D105" s="29">
        <f>SUMIFS('2013Figures'!$J:$J,'2013Figures'!$C:$C,$A105,'2013Figures'!$H:$H,$B105,'2013Figures'!$I:$I,$C105,'2013Figures'!$E:$E,$B$1)</f>
        <v>0</v>
      </c>
      <c r="E105" s="9">
        <f>SUMIFS('2013Figures'!$J:$J,'2013Figures'!$C:$C,$A105,'2013Figures'!$H:$H,$B105,'2013Figures'!$I:$I,$C105,'2013Figures'!$B:$B,"BrokerToCy",'2013Figures'!$G:$G,"E1",'2013Figures'!$E:$E,$B$1)</f>
        <v>0</v>
      </c>
      <c r="F105" s="9">
        <f>SUMIFS('2013Figures'!$J:$J,'2013Figures'!$C:$C,$A105,'2013Figures'!$H:$H,$B105,'2013Figures'!$I:$I,$C105,'2013Figures'!$B:$B,"BrokerToCy",'2013Figures'!$G:$G,"P1",'2013Figures'!$E:$E,$B$1)</f>
        <v>0</v>
      </c>
      <c r="G105" s="9">
        <f>SUMIFS('2013Figures'!$J:$J,'2013Figures'!$C:$C,$A105,'2013Figures'!$H:$H,$B105,'2013Figures'!$I:$I,$C105,'2013Figures'!$B:$B,"CyToBroker",'2013Figures'!$G:$G,"E1",'2013Figures'!$E:$E,$B$1)</f>
        <v>0</v>
      </c>
      <c r="H105" s="9">
        <f>SUMIFS('2013Figures'!$J:$J,'2013Figures'!$C:$C,$A105,'2013Figures'!$H:$H,$B105,'2013Figures'!$I:$I,$C105,'2013Figures'!$B:$B,"CyToBroker",'2013Figures'!$G:$G,"P1",'2013Figures'!$E:$E,$B$1)</f>
        <v>0</v>
      </c>
      <c r="J105" s="8">
        <v>201101</v>
      </c>
      <c r="L105" s="42">
        <f>SUMIFS('2012Figures'!$J:$J,'2012Figures'!$C:$C,$A105,'2012Figures'!$H:$H,$B105,'2012Figures'!$I:$I,$C105,'2012Figures'!$E:$E,$B$1)</f>
        <v>0</v>
      </c>
      <c r="M105" s="52">
        <f>SUMIFS('2012Figures'!$J:$J,'2012Figures'!$C:$C,$A105,'2012Figures'!$H:$H,$B105,'2012Figures'!$I:$I,$C105,'2012Figures'!$B:$B,"BrokerToCy",'2012Figures'!$G:$G,"E1",'2012Figures'!$E:$E,$B$1)</f>
        <v>0</v>
      </c>
      <c r="N105" s="52">
        <f>SUMIFS('2012Figures'!$J:$J,'2012Figures'!$C:$C,$A105,'2012Figures'!$H:$H,$B105,'2012Figures'!$I:$I,$C105,'2012Figures'!$B:$B,"BrokerToCy",'2012Figures'!$G:$G,"P1",'2012Figures'!$E:$E,$B$1)</f>
        <v>0</v>
      </c>
      <c r="O105" s="52">
        <f>SUMIFS('2012Figures'!$J:$J,'2012Figures'!$C:$C,$A105,'2012Figures'!$H:$H,$B105,'2012Figures'!$I:$I,$C105,'2012Figures'!$B:$B,"CyToBroker",'2012Figures'!$G:$G,"E1",'2012Figures'!$E:$E,$B$1)</f>
        <v>0</v>
      </c>
      <c r="P105" s="52">
        <f>SUMIFS('2012Figures'!$J:$J,'2012Figures'!$C:$C,$A105,'2012Figures'!$H:$H,$B105,'2012Figures'!$I:$I,$C105,'2012Figures'!$B:$B,"CyToBroker",'2012Figures'!$G:$G,"P1",'2012Figures'!$E:$E,$B$1)</f>
        <v>0</v>
      </c>
      <c r="R105" s="46" t="str">
        <f t="shared" si="18"/>
        <v/>
      </c>
      <c r="S105" s="46" t="str">
        <f t="shared" si="18"/>
        <v/>
      </c>
      <c r="T105" s="46" t="str">
        <f t="shared" si="18"/>
        <v/>
      </c>
      <c r="U105" s="46" t="str">
        <f t="shared" si="18"/>
        <v/>
      </c>
      <c r="V105" s="46" t="str">
        <f t="shared" si="18"/>
        <v/>
      </c>
    </row>
    <row r="106" spans="1:22" x14ac:dyDescent="0.2">
      <c r="A106" s="1">
        <v>104</v>
      </c>
      <c r="B106" s="1" t="s">
        <v>95</v>
      </c>
      <c r="C106" s="8">
        <v>5</v>
      </c>
      <c r="D106" s="29">
        <f>SUMIFS('2013Figures'!$J:$J,'2013Figures'!$C:$C,$A106,'2013Figures'!$H:$H,$B106,'2013Figures'!$I:$I,$C106,'2013Figures'!$E:$E,$B$1)</f>
        <v>0</v>
      </c>
      <c r="E106" s="9">
        <f>SUMIFS('2013Figures'!$J:$J,'2013Figures'!$C:$C,$A106,'2013Figures'!$H:$H,$B106,'2013Figures'!$I:$I,$C106,'2013Figures'!$B:$B,"BrokerToCy",'2013Figures'!$G:$G,"E1",'2013Figures'!$E:$E,$B$1)</f>
        <v>0</v>
      </c>
      <c r="F106" s="9">
        <f>SUMIFS('2013Figures'!$J:$J,'2013Figures'!$C:$C,$A106,'2013Figures'!$H:$H,$B106,'2013Figures'!$I:$I,$C106,'2013Figures'!$B:$B,"BrokerToCy",'2013Figures'!$G:$G,"P1",'2013Figures'!$E:$E,$B$1)</f>
        <v>0</v>
      </c>
      <c r="G106" s="9">
        <f>SUMIFS('2013Figures'!$J:$J,'2013Figures'!$C:$C,$A106,'2013Figures'!$H:$H,$B106,'2013Figures'!$I:$I,$C106,'2013Figures'!$B:$B,"CyToBroker",'2013Figures'!$G:$G,"E1",'2013Figures'!$E:$E,$B$1)</f>
        <v>0</v>
      </c>
      <c r="H106" s="9">
        <f>SUMIFS('2013Figures'!$J:$J,'2013Figures'!$C:$C,$A106,'2013Figures'!$H:$H,$B106,'2013Figures'!$I:$I,$C106,'2013Figures'!$B:$B,"CyToBroker",'2013Figures'!$G:$G,"P1",'2013Figures'!$E:$E,$B$1)</f>
        <v>0</v>
      </c>
      <c r="J106" s="8">
        <v>201001</v>
      </c>
      <c r="L106" s="42">
        <f>SUMIFS('2012Figures'!$J:$J,'2012Figures'!$C:$C,$A106,'2012Figures'!$H:$H,$B106,'2012Figures'!$I:$I,$C106,'2012Figures'!$E:$E,$B$1)</f>
        <v>0</v>
      </c>
      <c r="M106" s="52">
        <f>SUMIFS('2012Figures'!$J:$J,'2012Figures'!$C:$C,$A106,'2012Figures'!$H:$H,$B106,'2012Figures'!$I:$I,$C106,'2012Figures'!$B:$B,"BrokerToCy",'2012Figures'!$G:$G,"E1",'2012Figures'!$E:$E,$B$1)</f>
        <v>0</v>
      </c>
      <c r="N106" s="52">
        <f>SUMIFS('2012Figures'!$J:$J,'2012Figures'!$C:$C,$A106,'2012Figures'!$H:$H,$B106,'2012Figures'!$I:$I,$C106,'2012Figures'!$B:$B,"BrokerToCy",'2012Figures'!$G:$G,"P1",'2012Figures'!$E:$E,$B$1)</f>
        <v>0</v>
      </c>
      <c r="O106" s="52">
        <f>SUMIFS('2012Figures'!$J:$J,'2012Figures'!$C:$C,$A106,'2012Figures'!$H:$H,$B106,'2012Figures'!$I:$I,$C106,'2012Figures'!$B:$B,"CyToBroker",'2012Figures'!$G:$G,"E1",'2012Figures'!$E:$E,$B$1)</f>
        <v>0</v>
      </c>
      <c r="P106" s="52">
        <f>SUMIFS('2012Figures'!$J:$J,'2012Figures'!$C:$C,$A106,'2012Figures'!$H:$H,$B106,'2012Figures'!$I:$I,$C106,'2012Figures'!$B:$B,"CyToBroker",'2012Figures'!$G:$G,"P1",'2012Figures'!$E:$E,$B$1)</f>
        <v>0</v>
      </c>
      <c r="R106" s="46" t="str">
        <f t="shared" si="18"/>
        <v/>
      </c>
      <c r="S106" s="46" t="str">
        <f t="shared" si="18"/>
        <v/>
      </c>
      <c r="T106" s="46" t="str">
        <f t="shared" si="18"/>
        <v/>
      </c>
      <c r="U106" s="46" t="str">
        <f t="shared" si="18"/>
        <v/>
      </c>
      <c r="V106" s="46" t="str">
        <f t="shared" si="18"/>
        <v/>
      </c>
    </row>
    <row r="107" spans="1:22" x14ac:dyDescent="0.2">
      <c r="A107" s="1">
        <v>104</v>
      </c>
      <c r="B107" s="1" t="s">
        <v>95</v>
      </c>
      <c r="C107" s="8">
        <v>4</v>
      </c>
      <c r="D107" s="29">
        <f>SUMIFS('2013Figures'!$J:$J,'2013Figures'!$C:$C,$A107,'2013Figures'!$H:$H,$B107,'2013Figures'!$I:$I,$C107,'2013Figures'!$E:$E,$B$1)</f>
        <v>0</v>
      </c>
      <c r="E107" s="9">
        <f>SUMIFS('2013Figures'!$J:$J,'2013Figures'!$C:$C,$A107,'2013Figures'!$H:$H,$B107,'2013Figures'!$I:$I,$C107,'2013Figures'!$B:$B,"BrokerToCy",'2013Figures'!$G:$G,"E1",'2013Figures'!$E:$E,$B$1)</f>
        <v>0</v>
      </c>
      <c r="F107" s="9">
        <f>SUMIFS('2013Figures'!$J:$J,'2013Figures'!$C:$C,$A107,'2013Figures'!$H:$H,$B107,'2013Figures'!$I:$I,$C107,'2013Figures'!$B:$B,"BrokerToCy",'2013Figures'!$G:$G,"P1",'2013Figures'!$E:$E,$B$1)</f>
        <v>0</v>
      </c>
      <c r="G107" s="9">
        <f>SUMIFS('2013Figures'!$J:$J,'2013Figures'!$C:$C,$A107,'2013Figures'!$H:$H,$B107,'2013Figures'!$I:$I,$C107,'2013Figures'!$B:$B,"CyToBroker",'2013Figures'!$G:$G,"E1",'2013Figures'!$E:$E,$B$1)</f>
        <v>0</v>
      </c>
      <c r="H107" s="9">
        <f>SUMIFS('2013Figures'!$J:$J,'2013Figures'!$C:$C,$A107,'2013Figures'!$H:$H,$B107,'2013Figures'!$I:$I,$C107,'2013Figures'!$B:$B,"CyToBroker",'2013Figures'!$G:$G,"P1",'2013Figures'!$E:$E,$B$1)</f>
        <v>0</v>
      </c>
      <c r="J107" s="8">
        <v>200901</v>
      </c>
      <c r="L107" s="42">
        <f>SUMIFS('2012Figures'!$J:$J,'2012Figures'!$C:$C,$A107,'2012Figures'!$H:$H,$B107,'2012Figures'!$I:$I,$C107,'2012Figures'!$E:$E,$B$1)</f>
        <v>0</v>
      </c>
      <c r="M107" s="52">
        <f>SUMIFS('2012Figures'!$J:$J,'2012Figures'!$C:$C,$A107,'2012Figures'!$H:$H,$B107,'2012Figures'!$I:$I,$C107,'2012Figures'!$B:$B,"BrokerToCy",'2012Figures'!$G:$G,"E1",'2012Figures'!$E:$E,$B$1)</f>
        <v>0</v>
      </c>
      <c r="N107" s="52">
        <f>SUMIFS('2012Figures'!$J:$J,'2012Figures'!$C:$C,$A107,'2012Figures'!$H:$H,$B107,'2012Figures'!$I:$I,$C107,'2012Figures'!$B:$B,"BrokerToCy",'2012Figures'!$G:$G,"P1",'2012Figures'!$E:$E,$B$1)</f>
        <v>0</v>
      </c>
      <c r="O107" s="52">
        <f>SUMIFS('2012Figures'!$J:$J,'2012Figures'!$C:$C,$A107,'2012Figures'!$H:$H,$B107,'2012Figures'!$I:$I,$C107,'2012Figures'!$B:$B,"CyToBroker",'2012Figures'!$G:$G,"E1",'2012Figures'!$E:$E,$B$1)</f>
        <v>0</v>
      </c>
      <c r="P107" s="52">
        <f>SUMIFS('2012Figures'!$J:$J,'2012Figures'!$C:$C,$A107,'2012Figures'!$H:$H,$B107,'2012Figures'!$I:$I,$C107,'2012Figures'!$B:$B,"CyToBroker",'2012Figures'!$G:$G,"P1",'2012Figures'!$E:$E,$B$1)</f>
        <v>0</v>
      </c>
      <c r="R107" s="46" t="str">
        <f t="shared" si="18"/>
        <v/>
      </c>
      <c r="S107" s="46" t="str">
        <f t="shared" si="18"/>
        <v/>
      </c>
      <c r="T107" s="46" t="str">
        <f t="shared" si="18"/>
        <v/>
      </c>
      <c r="U107" s="46" t="str">
        <f t="shared" si="18"/>
        <v/>
      </c>
      <c r="V107" s="46" t="str">
        <f t="shared" si="18"/>
        <v/>
      </c>
    </row>
    <row r="108" spans="1:22" x14ac:dyDescent="0.2">
      <c r="A108" s="1">
        <v>104</v>
      </c>
      <c r="B108" s="1" t="s">
        <v>95</v>
      </c>
      <c r="C108" s="8">
        <v>3</v>
      </c>
      <c r="D108" s="29">
        <f>SUMIFS('2013Figures'!$J:$J,'2013Figures'!$C:$C,$A108,'2013Figures'!$H:$H,$B108,'2013Figures'!$I:$I,$C108,'2013Figures'!$E:$E,$B$1)</f>
        <v>0</v>
      </c>
      <c r="E108" s="9">
        <f>SUMIFS('2013Figures'!$J:$J,'2013Figures'!$C:$C,$A108,'2013Figures'!$H:$H,$B108,'2013Figures'!$I:$I,$C108,'2013Figures'!$B:$B,"BrokerToCy",'2013Figures'!$G:$G,"E1",'2013Figures'!$E:$E,$B$1)</f>
        <v>0</v>
      </c>
      <c r="F108" s="9">
        <f>SUMIFS('2013Figures'!$J:$J,'2013Figures'!$C:$C,$A108,'2013Figures'!$H:$H,$B108,'2013Figures'!$I:$I,$C108,'2013Figures'!$B:$B,"BrokerToCy",'2013Figures'!$G:$G,"P1",'2013Figures'!$E:$E,$B$1)</f>
        <v>0</v>
      </c>
      <c r="G108" s="9">
        <f>SUMIFS('2013Figures'!$J:$J,'2013Figures'!$C:$C,$A108,'2013Figures'!$H:$H,$B108,'2013Figures'!$I:$I,$C108,'2013Figures'!$B:$B,"CyToBroker",'2013Figures'!$G:$G,"E1",'2013Figures'!$E:$E,$B$1)</f>
        <v>0</v>
      </c>
      <c r="H108" s="9">
        <f>SUMIFS('2013Figures'!$J:$J,'2013Figures'!$C:$C,$A108,'2013Figures'!$H:$H,$B108,'2013Figures'!$I:$I,$C108,'2013Figures'!$B:$B,"CyToBroker",'2013Figures'!$G:$G,"P1",'2013Figures'!$E:$E,$B$1)</f>
        <v>0</v>
      </c>
      <c r="J108" s="8">
        <v>200801</v>
      </c>
      <c r="L108" s="42">
        <f>SUMIFS('2012Figures'!$J:$J,'2012Figures'!$C:$C,$A108,'2012Figures'!$H:$H,$B108,'2012Figures'!$I:$I,$C108,'2012Figures'!$E:$E,$B$1)</f>
        <v>0</v>
      </c>
      <c r="M108" s="52">
        <f>SUMIFS('2012Figures'!$J:$J,'2012Figures'!$C:$C,$A108,'2012Figures'!$H:$H,$B108,'2012Figures'!$I:$I,$C108,'2012Figures'!$B:$B,"BrokerToCy",'2012Figures'!$G:$G,"E1",'2012Figures'!$E:$E,$B$1)</f>
        <v>0</v>
      </c>
      <c r="N108" s="52">
        <f>SUMIFS('2012Figures'!$J:$J,'2012Figures'!$C:$C,$A108,'2012Figures'!$H:$H,$B108,'2012Figures'!$I:$I,$C108,'2012Figures'!$B:$B,"BrokerToCy",'2012Figures'!$G:$G,"P1",'2012Figures'!$E:$E,$B$1)</f>
        <v>0</v>
      </c>
      <c r="O108" s="52">
        <f>SUMIFS('2012Figures'!$J:$J,'2012Figures'!$C:$C,$A108,'2012Figures'!$H:$H,$B108,'2012Figures'!$I:$I,$C108,'2012Figures'!$B:$B,"CyToBroker",'2012Figures'!$G:$G,"E1",'2012Figures'!$E:$E,$B$1)</f>
        <v>0</v>
      </c>
      <c r="P108" s="52">
        <f>SUMIFS('2012Figures'!$J:$J,'2012Figures'!$C:$C,$A108,'2012Figures'!$H:$H,$B108,'2012Figures'!$I:$I,$C108,'2012Figures'!$B:$B,"CyToBroker",'2012Figures'!$G:$G,"P1",'2012Figures'!$E:$E,$B$1)</f>
        <v>0</v>
      </c>
      <c r="R108" s="46" t="str">
        <f t="shared" si="18"/>
        <v/>
      </c>
      <c r="S108" s="46" t="str">
        <f t="shared" si="18"/>
        <v/>
      </c>
      <c r="T108" s="46" t="str">
        <f t="shared" si="18"/>
        <v/>
      </c>
      <c r="U108" s="46" t="str">
        <f t="shared" si="18"/>
        <v/>
      </c>
      <c r="V108" s="46" t="str">
        <f t="shared" si="18"/>
        <v/>
      </c>
    </row>
    <row r="109" spans="1:22" x14ac:dyDescent="0.2">
      <c r="A109" s="1">
        <v>104</v>
      </c>
      <c r="B109" s="1" t="s">
        <v>95</v>
      </c>
      <c r="C109" s="8">
        <v>2</v>
      </c>
      <c r="D109" s="29">
        <f>SUMIFS('2013Figures'!$J:$J,'2013Figures'!$C:$C,$A109,'2013Figures'!$H:$H,$B109,'2013Figures'!$I:$I,$C109,'2013Figures'!$E:$E,$B$1)</f>
        <v>0</v>
      </c>
      <c r="E109" s="9">
        <f>SUMIFS('2013Figures'!$J:$J,'2013Figures'!$C:$C,$A109,'2013Figures'!$H:$H,$B109,'2013Figures'!$I:$I,$C109,'2013Figures'!$B:$B,"BrokerToCy",'2013Figures'!$G:$G,"E1",'2013Figures'!$E:$E,$B$1)</f>
        <v>0</v>
      </c>
      <c r="F109" s="9">
        <f>SUMIFS('2013Figures'!$J:$J,'2013Figures'!$C:$C,$A109,'2013Figures'!$H:$H,$B109,'2013Figures'!$I:$I,$C109,'2013Figures'!$B:$B,"BrokerToCy",'2013Figures'!$G:$G,"P1",'2013Figures'!$E:$E,$B$1)</f>
        <v>0</v>
      </c>
      <c r="G109" s="9">
        <f>SUMIFS('2013Figures'!$J:$J,'2013Figures'!$C:$C,$A109,'2013Figures'!$H:$H,$B109,'2013Figures'!$I:$I,$C109,'2013Figures'!$B:$B,"CyToBroker",'2013Figures'!$G:$G,"E1",'2013Figures'!$E:$E,$B$1)</f>
        <v>0</v>
      </c>
      <c r="H109" s="9">
        <f>SUMIFS('2013Figures'!$J:$J,'2013Figures'!$C:$C,$A109,'2013Figures'!$H:$H,$B109,'2013Figures'!$I:$I,$C109,'2013Figures'!$B:$B,"CyToBroker",'2013Figures'!$G:$G,"P1",'2013Figures'!$E:$E,$B$1)</f>
        <v>0</v>
      </c>
      <c r="J109" s="8">
        <v>200701</v>
      </c>
      <c r="L109" s="42">
        <f>SUMIFS('2012Figures'!$J:$J,'2012Figures'!$C:$C,$A109,'2012Figures'!$H:$H,$B109,'2012Figures'!$I:$I,$C109,'2012Figures'!$E:$E,$B$1)</f>
        <v>0</v>
      </c>
      <c r="M109" s="52">
        <f>SUMIFS('2012Figures'!$J:$J,'2012Figures'!$C:$C,$A109,'2012Figures'!$H:$H,$B109,'2012Figures'!$I:$I,$C109,'2012Figures'!$B:$B,"BrokerToCy",'2012Figures'!$G:$G,"E1",'2012Figures'!$E:$E,$B$1)</f>
        <v>0</v>
      </c>
      <c r="N109" s="52">
        <f>SUMIFS('2012Figures'!$J:$J,'2012Figures'!$C:$C,$A109,'2012Figures'!$H:$H,$B109,'2012Figures'!$I:$I,$C109,'2012Figures'!$B:$B,"BrokerToCy",'2012Figures'!$G:$G,"P1",'2012Figures'!$E:$E,$B$1)</f>
        <v>0</v>
      </c>
      <c r="O109" s="52">
        <f>SUMIFS('2012Figures'!$J:$J,'2012Figures'!$C:$C,$A109,'2012Figures'!$H:$H,$B109,'2012Figures'!$I:$I,$C109,'2012Figures'!$B:$B,"CyToBroker",'2012Figures'!$G:$G,"E1",'2012Figures'!$E:$E,$B$1)</f>
        <v>0</v>
      </c>
      <c r="P109" s="52">
        <f>SUMIFS('2012Figures'!$J:$J,'2012Figures'!$C:$C,$A109,'2012Figures'!$H:$H,$B109,'2012Figures'!$I:$I,$C109,'2012Figures'!$B:$B,"CyToBroker",'2012Figures'!$G:$G,"P1",'2012Figures'!$E:$E,$B$1)</f>
        <v>0</v>
      </c>
      <c r="R109" s="46" t="str">
        <f t="shared" si="18"/>
        <v/>
      </c>
      <c r="S109" s="46" t="str">
        <f t="shared" si="18"/>
        <v/>
      </c>
      <c r="T109" s="46" t="str">
        <f t="shared" si="18"/>
        <v/>
      </c>
      <c r="U109" s="46" t="str">
        <f t="shared" si="18"/>
        <v/>
      </c>
      <c r="V109" s="46" t="str">
        <f t="shared" si="18"/>
        <v/>
      </c>
    </row>
    <row r="110" spans="1:22" x14ac:dyDescent="0.2">
      <c r="A110" s="1">
        <v>104</v>
      </c>
      <c r="B110" s="1" t="s">
        <v>95</v>
      </c>
      <c r="C110" s="8">
        <v>1</v>
      </c>
      <c r="D110" s="29">
        <f>SUMIFS('2013Figures'!$J:$J,'2013Figures'!$C:$C,$A110,'2013Figures'!$H:$H,$B110,'2013Figures'!$I:$I,$C110,'2013Figures'!$E:$E,$B$1)</f>
        <v>0</v>
      </c>
      <c r="E110" s="9">
        <f>SUMIFS('2013Figures'!$J:$J,'2013Figures'!$C:$C,$A110,'2013Figures'!$H:$H,$B110,'2013Figures'!$I:$I,$C110,'2013Figures'!$B:$B,"BrokerToCy",'2013Figures'!$G:$G,"E1",'2013Figures'!$E:$E,$B$1)</f>
        <v>0</v>
      </c>
      <c r="F110" s="9">
        <f>SUMIFS('2013Figures'!$J:$J,'2013Figures'!$C:$C,$A110,'2013Figures'!$H:$H,$B110,'2013Figures'!$I:$I,$C110,'2013Figures'!$B:$B,"BrokerToCy",'2013Figures'!$G:$G,"P1",'2013Figures'!$E:$E,$B$1)</f>
        <v>0</v>
      </c>
      <c r="G110" s="9">
        <f>SUMIFS('2013Figures'!$J:$J,'2013Figures'!$C:$C,$A110,'2013Figures'!$H:$H,$B110,'2013Figures'!$I:$I,$C110,'2013Figures'!$B:$B,"CyToBroker",'2013Figures'!$G:$G,"E1",'2013Figures'!$E:$E,$B$1)</f>
        <v>0</v>
      </c>
      <c r="H110" s="9">
        <f>SUMIFS('2013Figures'!$J:$J,'2013Figures'!$C:$C,$A110,'2013Figures'!$H:$H,$B110,'2013Figures'!$I:$I,$C110,'2013Figures'!$B:$B,"CyToBroker",'2013Figures'!$G:$G,"P1",'2013Figures'!$E:$E,$B$1)</f>
        <v>0</v>
      </c>
      <c r="J110" s="8">
        <v>200601</v>
      </c>
      <c r="L110" s="42">
        <f>SUMIFS('2012Figures'!$J:$J,'2012Figures'!$C:$C,$A110,'2012Figures'!$H:$H,$B110,'2012Figures'!$I:$I,$C110,'2012Figures'!$E:$E,$B$1)</f>
        <v>0</v>
      </c>
      <c r="M110" s="52">
        <f>SUMIFS('2012Figures'!$J:$J,'2012Figures'!$C:$C,$A110,'2012Figures'!$H:$H,$B110,'2012Figures'!$I:$I,$C110,'2012Figures'!$B:$B,"BrokerToCy",'2012Figures'!$G:$G,"E1",'2012Figures'!$E:$E,$B$1)</f>
        <v>0</v>
      </c>
      <c r="N110" s="52">
        <f>SUMIFS('2012Figures'!$J:$J,'2012Figures'!$C:$C,$A110,'2012Figures'!$H:$H,$B110,'2012Figures'!$I:$I,$C110,'2012Figures'!$B:$B,"BrokerToCy",'2012Figures'!$G:$G,"P1",'2012Figures'!$E:$E,$B$1)</f>
        <v>0</v>
      </c>
      <c r="O110" s="52">
        <f>SUMIFS('2012Figures'!$J:$J,'2012Figures'!$C:$C,$A110,'2012Figures'!$H:$H,$B110,'2012Figures'!$I:$I,$C110,'2012Figures'!$B:$B,"CyToBroker",'2012Figures'!$G:$G,"E1",'2012Figures'!$E:$E,$B$1)</f>
        <v>0</v>
      </c>
      <c r="P110" s="52">
        <f>SUMIFS('2012Figures'!$J:$J,'2012Figures'!$C:$C,$A110,'2012Figures'!$H:$H,$B110,'2012Figures'!$I:$I,$C110,'2012Figures'!$B:$B,"CyToBroker",'2012Figures'!$G:$G,"P1",'2012Figures'!$E:$E,$B$1)</f>
        <v>0</v>
      </c>
      <c r="R110" s="46" t="str">
        <f t="shared" si="18"/>
        <v/>
      </c>
      <c r="S110" s="46" t="str">
        <f t="shared" si="18"/>
        <v/>
      </c>
      <c r="T110" s="46" t="str">
        <f t="shared" si="18"/>
        <v/>
      </c>
      <c r="U110" s="46" t="str">
        <f t="shared" si="18"/>
        <v/>
      </c>
      <c r="V110" s="46" t="str">
        <f t="shared" si="18"/>
        <v/>
      </c>
    </row>
    <row r="111" spans="1:22" x14ac:dyDescent="0.2">
      <c r="A111" s="1">
        <v>104</v>
      </c>
      <c r="B111" s="1" t="s">
        <v>95</v>
      </c>
      <c r="D111" s="29">
        <f>SUMIFS('2013Figures'!$J:$J,'2013Figures'!$C:$C,$A111,'2013Figures'!$H:$H,$B111,'2013Figures'!$I:$I,"",'2013Figures'!$E:$E,$B$1)</f>
        <v>0</v>
      </c>
      <c r="E111" s="9">
        <f>SUMIFS('2013Figures'!$J:$J,'2013Figures'!$C:$C,$A111,'2013Figures'!$H:$H,$B111,'2013Figures'!$I:$I,"",'2013Figures'!$B:$B,"BrokerToCy",'2013Figures'!$G:$G,"E1",'2013Figures'!$E:$E,$B$1)</f>
        <v>0</v>
      </c>
      <c r="F111" s="9">
        <f>SUMIFS('2013Figures'!$J:$J,'2013Figures'!$C:$C,$A111,'2013Figures'!$H:$H,$B111,'2013Figures'!$I:$I,"",'2013Figures'!$B:$B,"BrokerToCy",'2013Figures'!$G:$G,"P1",'2013Figures'!$E:$E,$B$1)</f>
        <v>0</v>
      </c>
      <c r="G111" s="9">
        <f>SUMIFS('2013Figures'!$J:$J,'2013Figures'!$C:$C,$A111,'2013Figures'!$H:$H,$B111,'2013Figures'!$I:$I,"",'2013Figures'!$B:$B,"CyToBroker",'2013Figures'!$G:$G,"E1",'2013Figures'!$E:$E,$B$1)</f>
        <v>0</v>
      </c>
      <c r="H111" s="9">
        <f>SUMIFS('2013Figures'!$J:$J,'2013Figures'!$C:$C,$A111,'2013Figures'!$H:$H,$B111,'2013Figures'!$I:$I,"",'2013Figures'!$B:$B,"CyToBroker",'2013Figures'!$G:$G,"P1",'2013Figures'!$E:$E,$B$1)</f>
        <v>0</v>
      </c>
      <c r="J111" s="8" t="s">
        <v>131</v>
      </c>
      <c r="L111" s="42">
        <f>SUMIFS('2012Figures'!$J:$J,'2012Figures'!$C:$C,$A111,'2012Figures'!$H:$H,$B111,'2012Figures'!$I:$I,"",'2012Figures'!$E:$E,$B$1)</f>
        <v>0</v>
      </c>
      <c r="M111" s="52">
        <f>SUMIFS('2012Figures'!$J:$J,'2012Figures'!$C:$C,$A111,'2012Figures'!$H:$H,$B111,'2012Figures'!$I:$I,"",'2012Figures'!$B:$B,"BrokerToCy",'2012Figures'!$G:$G,"E1",'2012Figures'!$E:$E,$B$1)</f>
        <v>0</v>
      </c>
      <c r="N111" s="52">
        <f>SUMIFS('2012Figures'!$J:$J,'2012Figures'!$C:$C,$A111,'2012Figures'!$H:$H,$B111,'2012Figures'!$I:$I,"",'2012Figures'!$B:$B,"BrokerToCy",'2012Figures'!$G:$G,"P1",'2012Figures'!$E:$E,$B$1)</f>
        <v>0</v>
      </c>
      <c r="O111" s="52">
        <f>SUMIFS('2012Figures'!$J:$J,'2012Figures'!$C:$C,$A111,'2012Figures'!$H:$H,$B111,'2012Figures'!$I:$I,"",'2012Figures'!$B:$B,"CyToBroker",'2012Figures'!$G:$G,"E1",'2012Figures'!$E:$E,$B$1)</f>
        <v>0</v>
      </c>
      <c r="P111" s="52">
        <f>SUMIFS('2012Figures'!$J:$J,'2012Figures'!$C:$C,$A111,'2012Figures'!$H:$H,$B111,'2012Figures'!$I:$I,"",'2012Figures'!$B:$B,"CyToBroker",'2012Figures'!$G:$G,"P1",'2012Figures'!$E:$E,$B$1)</f>
        <v>0</v>
      </c>
      <c r="R111" s="46" t="str">
        <f t="shared" si="18"/>
        <v/>
      </c>
      <c r="S111" s="46" t="str">
        <f t="shared" si="18"/>
        <v/>
      </c>
      <c r="T111" s="46" t="str">
        <f t="shared" si="18"/>
        <v/>
      </c>
      <c r="U111" s="46" t="str">
        <f t="shared" si="18"/>
        <v/>
      </c>
      <c r="V111" s="46" t="str">
        <f t="shared" si="18"/>
        <v/>
      </c>
    </row>
    <row r="112" spans="1:22" x14ac:dyDescent="0.2">
      <c r="A112" s="1">
        <v>104</v>
      </c>
      <c r="B112" s="1" t="s">
        <v>96</v>
      </c>
      <c r="C112" s="8">
        <v>2</v>
      </c>
      <c r="D112" s="29">
        <f>SUMIFS('2013Figures'!$J:$J,'2013Figures'!$C:$C,$A112,'2013Figures'!$H:$H,$B112,'2013Figures'!$I:$I,$C112,'2013Figures'!$E:$E,$B$1)</f>
        <v>0</v>
      </c>
      <c r="E112" s="9">
        <f>SUMIFS('2013Figures'!$J:$J,'2013Figures'!$C:$C,$A112,'2013Figures'!$H:$H,$B112,'2013Figures'!$I:$I,$C112,'2013Figures'!$B:$B,"BrokerToCy",'2013Figures'!$G:$G,"E1",'2013Figures'!$E:$E,$B$1)</f>
        <v>0</v>
      </c>
      <c r="F112" s="9">
        <f>SUMIFS('2013Figures'!$J:$J,'2013Figures'!$C:$C,$A112,'2013Figures'!$H:$H,$B112,'2013Figures'!$I:$I,$C112,'2013Figures'!$B:$B,"BrokerToCy",'2013Figures'!$G:$G,"P1",'2013Figures'!$E:$E,$B$1)</f>
        <v>0</v>
      </c>
      <c r="G112" s="9">
        <f>SUMIFS('2013Figures'!$J:$J,'2013Figures'!$C:$C,$A112,'2013Figures'!$H:$H,$B112,'2013Figures'!$I:$I,$C112,'2013Figures'!$B:$B,"CyToBroker",'2013Figures'!$G:$G,"E1",'2013Figures'!$E:$E,$B$1)</f>
        <v>0</v>
      </c>
      <c r="H112" s="9">
        <f>SUMIFS('2013Figures'!$J:$J,'2013Figures'!$C:$C,$A112,'2013Figures'!$H:$H,$B112,'2013Figures'!$I:$I,$C112,'2013Figures'!$B:$B,"CyToBroker",'2013Figures'!$G:$G,"P1",'2013Figures'!$E:$E,$B$1)</f>
        <v>0</v>
      </c>
      <c r="I112" s="30"/>
      <c r="J112" s="31">
        <v>201001</v>
      </c>
      <c r="K112" s="30"/>
      <c r="L112" s="42">
        <f>SUMIFS('2012Figures'!$J:$J,'2012Figures'!$C:$C,$A112,'2012Figures'!$H:$H,$B112,'2012Figures'!$I:$I,$C112,'2012Figures'!$E:$E,$B$1)</f>
        <v>0</v>
      </c>
      <c r="M112" s="52">
        <f>SUMIFS('2012Figures'!$J:$J,'2012Figures'!$C:$C,$A112,'2012Figures'!$H:$H,$B112,'2012Figures'!$I:$I,$C112,'2012Figures'!$B:$B,"BrokerToCy",'2012Figures'!$G:$G,"E1",'2012Figures'!$E:$E,$B$1)</f>
        <v>0</v>
      </c>
      <c r="N112" s="52">
        <f>SUMIFS('2012Figures'!$J:$J,'2012Figures'!$C:$C,$A112,'2012Figures'!$H:$H,$B112,'2012Figures'!$I:$I,$C112,'2012Figures'!$B:$B,"BrokerToCy",'2012Figures'!$G:$G,"P1",'2012Figures'!$E:$E,$B$1)</f>
        <v>0</v>
      </c>
      <c r="O112" s="52">
        <f>SUMIFS('2012Figures'!$J:$J,'2012Figures'!$C:$C,$A112,'2012Figures'!$H:$H,$B112,'2012Figures'!$I:$I,$C112,'2012Figures'!$B:$B,"CyToBroker",'2012Figures'!$G:$G,"E1",'2012Figures'!$E:$E,$B$1)</f>
        <v>0</v>
      </c>
      <c r="P112" s="52">
        <f>SUMIFS('2012Figures'!$J:$J,'2012Figures'!$C:$C,$A112,'2012Figures'!$H:$H,$B112,'2012Figures'!$I:$I,$C112,'2012Figures'!$B:$B,"CyToBroker",'2012Figures'!$G:$G,"P1",'2012Figures'!$E:$E,$B$1)</f>
        <v>0</v>
      </c>
      <c r="Q112" s="30"/>
      <c r="R112" s="46" t="str">
        <f t="shared" si="18"/>
        <v/>
      </c>
      <c r="S112" s="46" t="str">
        <f t="shared" si="18"/>
        <v/>
      </c>
      <c r="T112" s="46" t="str">
        <f t="shared" si="18"/>
        <v/>
      </c>
      <c r="U112" s="46" t="str">
        <f t="shared" si="18"/>
        <v/>
      </c>
      <c r="V112" s="46" t="str">
        <f t="shared" si="18"/>
        <v/>
      </c>
    </row>
    <row r="113" spans="1:22" x14ac:dyDescent="0.2">
      <c r="A113" s="1">
        <v>104</v>
      </c>
      <c r="B113" s="1" t="s">
        <v>96</v>
      </c>
      <c r="C113" s="8">
        <v>1</v>
      </c>
      <c r="D113" s="29">
        <f>SUMIFS('2013Figures'!$J:$J,'2013Figures'!$C:$C,$A113,'2013Figures'!$H:$H,$B113,'2013Figures'!$I:$I,$C113,'2013Figures'!$E:$E,$B$1)</f>
        <v>0</v>
      </c>
      <c r="E113" s="9">
        <f>SUMIFS('2013Figures'!$J:$J,'2013Figures'!$C:$C,$A113,'2013Figures'!$H:$H,$B113,'2013Figures'!$I:$I,$C113,'2013Figures'!$B:$B,"BrokerToCy",'2013Figures'!$G:$G,"E1",'2013Figures'!$E:$E,$B$1)</f>
        <v>0</v>
      </c>
      <c r="F113" s="9">
        <f>SUMIFS('2013Figures'!$J:$J,'2013Figures'!$C:$C,$A113,'2013Figures'!$H:$H,$B113,'2013Figures'!$I:$I,$C113,'2013Figures'!$B:$B,"BrokerToCy",'2013Figures'!$G:$G,"P1",'2013Figures'!$E:$E,$B$1)</f>
        <v>0</v>
      </c>
      <c r="G113" s="9">
        <f>SUMIFS('2013Figures'!$J:$J,'2013Figures'!$C:$C,$A113,'2013Figures'!$H:$H,$B113,'2013Figures'!$I:$I,$C113,'2013Figures'!$B:$B,"CyToBroker",'2013Figures'!$G:$G,"E1",'2013Figures'!$E:$E,$B$1)</f>
        <v>0</v>
      </c>
      <c r="H113" s="9">
        <f>SUMIFS('2013Figures'!$J:$J,'2013Figures'!$C:$C,$A113,'2013Figures'!$H:$H,$B113,'2013Figures'!$I:$I,$C113,'2013Figures'!$B:$B,"CyToBroker",'2013Figures'!$G:$G,"P1",'2013Figures'!$E:$E,$B$1)</f>
        <v>0</v>
      </c>
      <c r="J113" s="8">
        <v>200601</v>
      </c>
      <c r="L113" s="42">
        <f>SUMIFS('2012Figures'!$J:$J,'2012Figures'!$C:$C,$A113,'2012Figures'!$H:$H,$B113,'2012Figures'!$I:$I,$C113,'2012Figures'!$E:$E,$B$1)</f>
        <v>0</v>
      </c>
      <c r="M113" s="52">
        <f>SUMIFS('2012Figures'!$J:$J,'2012Figures'!$C:$C,$A113,'2012Figures'!$H:$H,$B113,'2012Figures'!$I:$I,$C113,'2012Figures'!$B:$B,"BrokerToCy",'2012Figures'!$G:$G,"E1",'2012Figures'!$E:$E,$B$1)</f>
        <v>0</v>
      </c>
      <c r="N113" s="52">
        <f>SUMIFS('2012Figures'!$J:$J,'2012Figures'!$C:$C,$A113,'2012Figures'!$H:$H,$B113,'2012Figures'!$I:$I,$C113,'2012Figures'!$B:$B,"BrokerToCy",'2012Figures'!$G:$G,"P1",'2012Figures'!$E:$E,$B$1)</f>
        <v>0</v>
      </c>
      <c r="O113" s="52">
        <f>SUMIFS('2012Figures'!$J:$J,'2012Figures'!$C:$C,$A113,'2012Figures'!$H:$H,$B113,'2012Figures'!$I:$I,$C113,'2012Figures'!$B:$B,"CyToBroker",'2012Figures'!$G:$G,"E1",'2012Figures'!$E:$E,$B$1)</f>
        <v>0</v>
      </c>
      <c r="P113" s="52">
        <f>SUMIFS('2012Figures'!$J:$J,'2012Figures'!$C:$C,$A113,'2012Figures'!$H:$H,$B113,'2012Figures'!$I:$I,$C113,'2012Figures'!$B:$B,"CyToBroker",'2012Figures'!$G:$G,"P1",'2012Figures'!$E:$E,$B$1)</f>
        <v>0</v>
      </c>
      <c r="R113" s="46" t="str">
        <f t="shared" si="18"/>
        <v/>
      </c>
      <c r="S113" s="46" t="str">
        <f t="shared" si="18"/>
        <v/>
      </c>
      <c r="T113" s="46" t="str">
        <f t="shared" si="18"/>
        <v/>
      </c>
      <c r="U113" s="46" t="str">
        <f t="shared" si="18"/>
        <v/>
      </c>
      <c r="V113" s="46" t="str">
        <f t="shared" si="18"/>
        <v/>
      </c>
    </row>
    <row r="114" spans="1:22" x14ac:dyDescent="0.2">
      <c r="A114" s="1">
        <v>104</v>
      </c>
      <c r="B114" s="1" t="s">
        <v>96</v>
      </c>
      <c r="D114" s="29">
        <f>SUMIFS('2013Figures'!$J:$J,'2013Figures'!$C:$C,$A114,'2013Figures'!$H:$H,$B114,'2013Figures'!$I:$I,"",'2013Figures'!$E:$E,$B$1)</f>
        <v>0</v>
      </c>
      <c r="E114" s="9">
        <f>SUMIFS('2013Figures'!$J:$J,'2013Figures'!$C:$C,$A114,'2013Figures'!$H:$H,$B114,'2013Figures'!$I:$I,"",'2013Figures'!$B:$B,"BrokerToCy",'2013Figures'!$G:$G,"E1",'2013Figures'!$E:$E,$B$1)</f>
        <v>0</v>
      </c>
      <c r="F114" s="9">
        <f>SUMIFS('2013Figures'!$J:$J,'2013Figures'!$C:$C,$A114,'2013Figures'!$H:$H,$B114,'2013Figures'!$I:$I,"",'2013Figures'!$B:$B,"BrokerToCy",'2013Figures'!$G:$G,"P1",'2013Figures'!$E:$E,$B$1)</f>
        <v>0</v>
      </c>
      <c r="G114" s="9">
        <f>SUMIFS('2013Figures'!$J:$J,'2013Figures'!$C:$C,$A114,'2013Figures'!$H:$H,$B114,'2013Figures'!$I:$I,"",'2013Figures'!$B:$B,"CyToBroker",'2013Figures'!$G:$G,"E1",'2013Figures'!$E:$E,$B$1)</f>
        <v>0</v>
      </c>
      <c r="H114" s="9">
        <f>SUMIFS('2013Figures'!$J:$J,'2013Figures'!$C:$C,$A114,'2013Figures'!$H:$H,$B114,'2013Figures'!$I:$I,"",'2013Figures'!$B:$B,"CyToBroker",'2013Figures'!$G:$G,"P1",'2013Figures'!$E:$E,$B$1)</f>
        <v>0</v>
      </c>
      <c r="J114" s="8" t="s">
        <v>131</v>
      </c>
      <c r="L114" s="42">
        <f>SUMIFS('2012Figures'!$J:$J,'2012Figures'!$C:$C,$A114,'2012Figures'!$H:$H,$B114,'2012Figures'!$I:$I,"",'2012Figures'!$E:$E,$B$1)</f>
        <v>0</v>
      </c>
      <c r="M114" s="52">
        <f>SUMIFS('2012Figures'!$J:$J,'2012Figures'!$C:$C,$A114,'2012Figures'!$H:$H,$B114,'2012Figures'!$I:$I,"",'2012Figures'!$B:$B,"BrokerToCy",'2012Figures'!$G:$G,"E1",'2012Figures'!$E:$E,$B$1)</f>
        <v>0</v>
      </c>
      <c r="N114" s="52">
        <f>SUMIFS('2012Figures'!$J:$J,'2012Figures'!$C:$C,$A114,'2012Figures'!$H:$H,$B114,'2012Figures'!$I:$I,"",'2012Figures'!$B:$B,"BrokerToCy",'2012Figures'!$G:$G,"P1",'2012Figures'!$E:$E,$B$1)</f>
        <v>0</v>
      </c>
      <c r="O114" s="52">
        <f>SUMIFS('2012Figures'!$J:$J,'2012Figures'!$C:$C,$A114,'2012Figures'!$H:$H,$B114,'2012Figures'!$I:$I,"",'2012Figures'!$B:$B,"CyToBroker",'2012Figures'!$G:$G,"E1",'2012Figures'!$E:$E,$B$1)</f>
        <v>0</v>
      </c>
      <c r="P114" s="52">
        <f>SUMIFS('2012Figures'!$J:$J,'2012Figures'!$C:$C,$A114,'2012Figures'!$H:$H,$B114,'2012Figures'!$I:$I,"",'2012Figures'!$B:$B,"CyToBroker",'2012Figures'!$G:$G,"P1",'2012Figures'!$E:$E,$B$1)</f>
        <v>0</v>
      </c>
      <c r="R114" s="46" t="str">
        <f t="shared" si="18"/>
        <v/>
      </c>
      <c r="S114" s="46" t="str">
        <f t="shared" si="18"/>
        <v/>
      </c>
      <c r="T114" s="46" t="str">
        <f t="shared" si="18"/>
        <v/>
      </c>
      <c r="U114" s="46" t="str">
        <f t="shared" si="18"/>
        <v/>
      </c>
      <c r="V114" s="46" t="str">
        <f t="shared" si="18"/>
        <v/>
      </c>
    </row>
    <row r="115" spans="1:22" x14ac:dyDescent="0.2">
      <c r="A115" s="1">
        <v>104</v>
      </c>
      <c r="B115" s="1" t="s">
        <v>97</v>
      </c>
      <c r="C115" s="8">
        <v>11</v>
      </c>
      <c r="D115" s="29">
        <f>SUMIFS('2013Figures'!$J:$J,'2013Figures'!$C:$C,$A115,'2013Figures'!$H:$H,$B115,'2013Figures'!$I:$I,$C115,'2013Figures'!$E:$E,$B$1)</f>
        <v>0</v>
      </c>
      <c r="E115" s="9">
        <f>SUMIFS('2013Figures'!$J:$J,'2013Figures'!$C:$C,$A115,'2013Figures'!$H:$H,$B115,'2013Figures'!$I:$I,$C115,'2013Figures'!$B:$B,"BrokerToCy",'2013Figures'!$G:$G,"E1",'2013Figures'!$E:$E,$B$1)</f>
        <v>0</v>
      </c>
      <c r="F115" s="9">
        <f>SUMIFS('2013Figures'!$J:$J,'2013Figures'!$C:$C,$A115,'2013Figures'!$H:$H,$B115,'2013Figures'!$I:$I,$C115,'2013Figures'!$B:$B,"BrokerToCy",'2013Figures'!$G:$G,"P1",'2013Figures'!$E:$E,$B$1)</f>
        <v>0</v>
      </c>
      <c r="G115" s="9">
        <f>SUMIFS('2013Figures'!$J:$J,'2013Figures'!$C:$C,$A115,'2013Figures'!$H:$H,$B115,'2013Figures'!$I:$I,$C115,'2013Figures'!$B:$B,"CyToBroker",'2013Figures'!$G:$G,"E1",'2013Figures'!$E:$E,$B$1)</f>
        <v>0</v>
      </c>
      <c r="H115" s="9">
        <f>SUMIFS('2013Figures'!$J:$J,'2013Figures'!$C:$C,$A115,'2013Figures'!$H:$H,$B115,'2013Figures'!$I:$I,$C115,'2013Figures'!$B:$B,"CyToBroker",'2013Figures'!$G:$G,"P1",'2013Figures'!$E:$E,$B$1)</f>
        <v>0</v>
      </c>
      <c r="L115" s="42">
        <f>SUMIFS('2012Figures'!$J:$J,'2012Figures'!$C:$C,$A115,'2012Figures'!$H:$H,$B115,'2012Figures'!$I:$I,$C115,'2012Figures'!$E:$E,$B$1)</f>
        <v>0</v>
      </c>
      <c r="M115" s="52">
        <f>SUMIFS('2012Figures'!$J:$J,'2012Figures'!$C:$C,$A115,'2012Figures'!$H:$H,$B115,'2012Figures'!$I:$I,$C115,'2012Figures'!$B:$B,"BrokerToCy",'2012Figures'!$G:$G,"E1",'2012Figures'!$E:$E,$B$1)</f>
        <v>0</v>
      </c>
      <c r="N115" s="52">
        <f>SUMIFS('2012Figures'!$J:$J,'2012Figures'!$C:$C,$A115,'2012Figures'!$H:$H,$B115,'2012Figures'!$I:$I,$C115,'2012Figures'!$B:$B,"BrokerToCy",'2012Figures'!$G:$G,"P1",'2012Figures'!$E:$E,$B$1)</f>
        <v>0</v>
      </c>
      <c r="O115" s="52">
        <f>SUMIFS('2012Figures'!$J:$J,'2012Figures'!$C:$C,$A115,'2012Figures'!$H:$H,$B115,'2012Figures'!$I:$I,$C115,'2012Figures'!$B:$B,"CyToBroker",'2012Figures'!$G:$G,"E1",'2012Figures'!$E:$E,$B$1)</f>
        <v>0</v>
      </c>
      <c r="P115" s="52">
        <f>SUMIFS('2012Figures'!$J:$J,'2012Figures'!$C:$C,$A115,'2012Figures'!$H:$H,$B115,'2012Figures'!$I:$I,$C115,'2012Figures'!$B:$B,"CyToBroker",'2012Figures'!$G:$G,"P1",'2012Figures'!$E:$E,$B$1)</f>
        <v>0</v>
      </c>
      <c r="R115" s="46" t="str">
        <f t="shared" si="18"/>
        <v/>
      </c>
      <c r="S115" s="46" t="str">
        <f t="shared" si="18"/>
        <v/>
      </c>
      <c r="T115" s="46" t="str">
        <f t="shared" si="18"/>
        <v/>
      </c>
      <c r="U115" s="46" t="str">
        <f t="shared" si="18"/>
        <v/>
      </c>
      <c r="V115" s="46" t="str">
        <f t="shared" si="18"/>
        <v/>
      </c>
    </row>
    <row r="116" spans="1:22" x14ac:dyDescent="0.2">
      <c r="A116" s="1">
        <v>104</v>
      </c>
      <c r="B116" s="1" t="s">
        <v>97</v>
      </c>
      <c r="C116" s="8">
        <v>10</v>
      </c>
      <c r="D116" s="29">
        <f>SUMIFS('2013Figures'!$J:$J,'2013Figures'!$C:$C,$A116,'2013Figures'!$H:$H,$B116,'2013Figures'!$I:$I,$C116,'2013Figures'!$E:$E,$B$1)</f>
        <v>0</v>
      </c>
      <c r="E116" s="9">
        <f>SUMIFS('2013Figures'!$J:$J,'2013Figures'!$C:$C,$A116,'2013Figures'!$H:$H,$B116,'2013Figures'!$I:$I,$C116,'2013Figures'!$B:$B,"BrokerToCy",'2013Figures'!$G:$G,"E1",'2013Figures'!$E:$E,$B$1)</f>
        <v>0</v>
      </c>
      <c r="F116" s="9">
        <f>SUMIFS('2013Figures'!$J:$J,'2013Figures'!$C:$C,$A116,'2013Figures'!$H:$H,$B116,'2013Figures'!$I:$I,$C116,'2013Figures'!$B:$B,"BrokerToCy",'2013Figures'!$G:$G,"P1",'2013Figures'!$E:$E,$B$1)</f>
        <v>0</v>
      </c>
      <c r="G116" s="9">
        <f>SUMIFS('2013Figures'!$J:$J,'2013Figures'!$C:$C,$A116,'2013Figures'!$H:$H,$B116,'2013Figures'!$I:$I,$C116,'2013Figures'!$B:$B,"CyToBroker",'2013Figures'!$G:$G,"E1",'2013Figures'!$E:$E,$B$1)</f>
        <v>0</v>
      </c>
      <c r="H116" s="9">
        <f>SUMIFS('2013Figures'!$J:$J,'2013Figures'!$C:$C,$A116,'2013Figures'!$H:$H,$B116,'2013Figures'!$I:$I,$C116,'2013Figures'!$B:$B,"CyToBroker",'2013Figures'!$G:$G,"P1",'2013Figures'!$E:$E,$B$1)</f>
        <v>0</v>
      </c>
      <c r="J116" s="8">
        <v>201501</v>
      </c>
      <c r="L116" s="42">
        <f>SUMIFS('2012Figures'!$J:$J,'2012Figures'!$C:$C,$A116,'2012Figures'!$H:$H,$B116,'2012Figures'!$I:$I,$C116,'2012Figures'!$E:$E,$B$1)</f>
        <v>0</v>
      </c>
      <c r="M116" s="52">
        <f>SUMIFS('2012Figures'!$J:$J,'2012Figures'!$C:$C,$A116,'2012Figures'!$H:$H,$B116,'2012Figures'!$I:$I,$C116,'2012Figures'!$B:$B,"BrokerToCy",'2012Figures'!$G:$G,"E1",'2012Figures'!$E:$E,$B$1)</f>
        <v>0</v>
      </c>
      <c r="N116" s="52">
        <f>SUMIFS('2012Figures'!$J:$J,'2012Figures'!$C:$C,$A116,'2012Figures'!$H:$H,$B116,'2012Figures'!$I:$I,$C116,'2012Figures'!$B:$B,"BrokerToCy",'2012Figures'!$G:$G,"P1",'2012Figures'!$E:$E,$B$1)</f>
        <v>0</v>
      </c>
      <c r="O116" s="52">
        <f>SUMIFS('2012Figures'!$J:$J,'2012Figures'!$C:$C,$A116,'2012Figures'!$H:$H,$B116,'2012Figures'!$I:$I,$C116,'2012Figures'!$B:$B,"CyToBroker",'2012Figures'!$G:$G,"E1",'2012Figures'!$E:$E,$B$1)</f>
        <v>0</v>
      </c>
      <c r="P116" s="52">
        <f>SUMIFS('2012Figures'!$J:$J,'2012Figures'!$C:$C,$A116,'2012Figures'!$H:$H,$B116,'2012Figures'!$I:$I,$C116,'2012Figures'!$B:$B,"CyToBroker",'2012Figures'!$G:$G,"P1",'2012Figures'!$E:$E,$B$1)</f>
        <v>0</v>
      </c>
      <c r="R116" s="46" t="str">
        <f t="shared" si="18"/>
        <v/>
      </c>
      <c r="S116" s="46" t="str">
        <f t="shared" si="18"/>
        <v/>
      </c>
      <c r="T116" s="46" t="str">
        <f t="shared" si="18"/>
        <v/>
      </c>
      <c r="U116" s="46" t="str">
        <f t="shared" si="18"/>
        <v/>
      </c>
      <c r="V116" s="46" t="str">
        <f t="shared" si="18"/>
        <v/>
      </c>
    </row>
    <row r="117" spans="1:22" x14ac:dyDescent="0.2">
      <c r="A117" s="1">
        <v>104</v>
      </c>
      <c r="B117" s="1" t="s">
        <v>97</v>
      </c>
      <c r="C117" s="8">
        <v>9</v>
      </c>
      <c r="D117" s="29">
        <f>SUMIFS('2013Figures'!$J:$J,'2013Figures'!$C:$C,$A117,'2013Figures'!$H:$H,$B117,'2013Figures'!$I:$I,$C117,'2013Figures'!$E:$E,$B$1)</f>
        <v>0</v>
      </c>
      <c r="E117" s="9">
        <f>SUMIFS('2013Figures'!$J:$J,'2013Figures'!$C:$C,$A117,'2013Figures'!$H:$H,$B117,'2013Figures'!$I:$I,$C117,'2013Figures'!$B:$B,"BrokerToCy",'2013Figures'!$G:$G,"E1",'2013Figures'!$E:$E,$B$1)</f>
        <v>0</v>
      </c>
      <c r="F117" s="9">
        <f>SUMIFS('2013Figures'!$J:$J,'2013Figures'!$C:$C,$A117,'2013Figures'!$H:$H,$B117,'2013Figures'!$I:$I,$C117,'2013Figures'!$B:$B,"BrokerToCy",'2013Figures'!$G:$G,"P1",'2013Figures'!$E:$E,$B$1)</f>
        <v>0</v>
      </c>
      <c r="G117" s="9">
        <f>SUMIFS('2013Figures'!$J:$J,'2013Figures'!$C:$C,$A117,'2013Figures'!$H:$H,$B117,'2013Figures'!$I:$I,$C117,'2013Figures'!$B:$B,"CyToBroker",'2013Figures'!$G:$G,"E1",'2013Figures'!$E:$E,$B$1)</f>
        <v>0</v>
      </c>
      <c r="H117" s="9">
        <f>SUMIFS('2013Figures'!$J:$J,'2013Figures'!$C:$C,$A117,'2013Figures'!$H:$H,$B117,'2013Figures'!$I:$I,$C117,'2013Figures'!$B:$B,"CyToBroker",'2013Figures'!$G:$G,"P1",'2013Figures'!$E:$E,$B$1)</f>
        <v>0</v>
      </c>
      <c r="J117" s="8">
        <v>201401</v>
      </c>
      <c r="L117" s="42">
        <f>SUMIFS('2012Figures'!$J:$J,'2012Figures'!$C:$C,$A117,'2012Figures'!$H:$H,$B117,'2012Figures'!$I:$I,$C117,'2012Figures'!$E:$E,$B$1)</f>
        <v>0</v>
      </c>
      <c r="M117" s="52">
        <f>SUMIFS('2012Figures'!$J:$J,'2012Figures'!$C:$C,$A117,'2012Figures'!$H:$H,$B117,'2012Figures'!$I:$I,$C117,'2012Figures'!$B:$B,"BrokerToCy",'2012Figures'!$G:$G,"E1",'2012Figures'!$E:$E,$B$1)</f>
        <v>0</v>
      </c>
      <c r="N117" s="52">
        <f>SUMIFS('2012Figures'!$J:$J,'2012Figures'!$C:$C,$A117,'2012Figures'!$H:$H,$B117,'2012Figures'!$I:$I,$C117,'2012Figures'!$B:$B,"BrokerToCy",'2012Figures'!$G:$G,"P1",'2012Figures'!$E:$E,$B$1)</f>
        <v>0</v>
      </c>
      <c r="O117" s="52">
        <f>SUMIFS('2012Figures'!$J:$J,'2012Figures'!$C:$C,$A117,'2012Figures'!$H:$H,$B117,'2012Figures'!$I:$I,$C117,'2012Figures'!$B:$B,"CyToBroker",'2012Figures'!$G:$G,"E1",'2012Figures'!$E:$E,$B$1)</f>
        <v>0</v>
      </c>
      <c r="P117" s="52">
        <f>SUMIFS('2012Figures'!$J:$J,'2012Figures'!$C:$C,$A117,'2012Figures'!$H:$H,$B117,'2012Figures'!$I:$I,$C117,'2012Figures'!$B:$B,"CyToBroker",'2012Figures'!$G:$G,"P1",'2012Figures'!$E:$E,$B$1)</f>
        <v>0</v>
      </c>
      <c r="R117" s="46" t="str">
        <f t="shared" si="18"/>
        <v/>
      </c>
      <c r="S117" s="46" t="str">
        <f t="shared" si="18"/>
        <v/>
      </c>
      <c r="T117" s="46" t="str">
        <f t="shared" si="18"/>
        <v/>
      </c>
      <c r="U117" s="46" t="str">
        <f t="shared" si="18"/>
        <v/>
      </c>
      <c r="V117" s="46" t="str">
        <f t="shared" si="18"/>
        <v/>
      </c>
    </row>
    <row r="118" spans="1:22" x14ac:dyDescent="0.2">
      <c r="A118" s="1">
        <v>104</v>
      </c>
      <c r="B118" s="1" t="s">
        <v>97</v>
      </c>
      <c r="C118" s="8">
        <v>8</v>
      </c>
      <c r="D118" s="29">
        <f>SUMIFS('2013Figures'!$J:$J,'2013Figures'!$C:$C,$A118,'2013Figures'!$H:$H,$B118,'2013Figures'!$I:$I,$C118,'2013Figures'!$E:$E,$B$1)</f>
        <v>0</v>
      </c>
      <c r="E118" s="9">
        <f>SUMIFS('2013Figures'!$J:$J,'2013Figures'!$C:$C,$A118,'2013Figures'!$H:$H,$B118,'2013Figures'!$I:$I,$C118,'2013Figures'!$B:$B,"BrokerToCy",'2013Figures'!$G:$G,"E1",'2013Figures'!$E:$E,$B$1)</f>
        <v>0</v>
      </c>
      <c r="F118" s="9">
        <f>SUMIFS('2013Figures'!$J:$J,'2013Figures'!$C:$C,$A118,'2013Figures'!$H:$H,$B118,'2013Figures'!$I:$I,$C118,'2013Figures'!$B:$B,"BrokerToCy",'2013Figures'!$G:$G,"P1",'2013Figures'!$E:$E,$B$1)</f>
        <v>0</v>
      </c>
      <c r="G118" s="9">
        <f>SUMIFS('2013Figures'!$J:$J,'2013Figures'!$C:$C,$A118,'2013Figures'!$H:$H,$B118,'2013Figures'!$I:$I,$C118,'2013Figures'!$B:$B,"CyToBroker",'2013Figures'!$G:$G,"E1",'2013Figures'!$E:$E,$B$1)</f>
        <v>0</v>
      </c>
      <c r="H118" s="9">
        <f>SUMIFS('2013Figures'!$J:$J,'2013Figures'!$C:$C,$A118,'2013Figures'!$H:$H,$B118,'2013Figures'!$I:$I,$C118,'2013Figures'!$B:$B,"CyToBroker",'2013Figures'!$G:$G,"P1",'2013Figures'!$E:$E,$B$1)</f>
        <v>0</v>
      </c>
      <c r="I118" s="30"/>
      <c r="J118" s="31">
        <v>201301</v>
      </c>
      <c r="K118" s="30"/>
      <c r="L118" s="42">
        <f>SUMIFS('2012Figures'!$J:$J,'2012Figures'!$C:$C,$A118,'2012Figures'!$H:$H,$B118,'2012Figures'!$I:$I,$C118,'2012Figures'!$E:$E,$B$1)</f>
        <v>0</v>
      </c>
      <c r="M118" s="52">
        <f>SUMIFS('2012Figures'!$J:$J,'2012Figures'!$C:$C,$A118,'2012Figures'!$H:$H,$B118,'2012Figures'!$I:$I,$C118,'2012Figures'!$B:$B,"BrokerToCy",'2012Figures'!$G:$G,"E1",'2012Figures'!$E:$E,$B$1)</f>
        <v>0</v>
      </c>
      <c r="N118" s="52">
        <f>SUMIFS('2012Figures'!$J:$J,'2012Figures'!$C:$C,$A118,'2012Figures'!$H:$H,$B118,'2012Figures'!$I:$I,$C118,'2012Figures'!$B:$B,"BrokerToCy",'2012Figures'!$G:$G,"P1",'2012Figures'!$E:$E,$B$1)</f>
        <v>0</v>
      </c>
      <c r="O118" s="52">
        <f>SUMIFS('2012Figures'!$J:$J,'2012Figures'!$C:$C,$A118,'2012Figures'!$H:$H,$B118,'2012Figures'!$I:$I,$C118,'2012Figures'!$B:$B,"CyToBroker",'2012Figures'!$G:$G,"E1",'2012Figures'!$E:$E,$B$1)</f>
        <v>0</v>
      </c>
      <c r="P118" s="52">
        <f>SUMIFS('2012Figures'!$J:$J,'2012Figures'!$C:$C,$A118,'2012Figures'!$H:$H,$B118,'2012Figures'!$I:$I,$C118,'2012Figures'!$B:$B,"CyToBroker",'2012Figures'!$G:$G,"P1",'2012Figures'!$E:$E,$B$1)</f>
        <v>0</v>
      </c>
      <c r="Q118" s="30"/>
      <c r="R118" s="46" t="str">
        <f t="shared" si="18"/>
        <v/>
      </c>
      <c r="S118" s="46" t="str">
        <f t="shared" si="18"/>
        <v/>
      </c>
      <c r="T118" s="46" t="str">
        <f t="shared" si="18"/>
        <v/>
      </c>
      <c r="U118" s="46" t="str">
        <f t="shared" si="18"/>
        <v/>
      </c>
      <c r="V118" s="46" t="str">
        <f t="shared" si="18"/>
        <v/>
      </c>
    </row>
    <row r="119" spans="1:22" x14ac:dyDescent="0.2">
      <c r="A119" s="1">
        <v>104</v>
      </c>
      <c r="B119" s="1" t="s">
        <v>97</v>
      </c>
      <c r="C119" s="8">
        <v>7</v>
      </c>
      <c r="D119" s="29">
        <f>SUMIFS('2013Figures'!$J:$J,'2013Figures'!$C:$C,$A119,'2013Figures'!$H:$H,$B119,'2013Figures'!$I:$I,$C119,'2013Figures'!$E:$E,$B$1)</f>
        <v>0</v>
      </c>
      <c r="E119" s="9">
        <f>SUMIFS('2013Figures'!$J:$J,'2013Figures'!$C:$C,$A119,'2013Figures'!$H:$H,$B119,'2013Figures'!$I:$I,$C119,'2013Figures'!$B:$B,"BrokerToCy",'2013Figures'!$G:$G,"E1",'2013Figures'!$E:$E,$B$1)</f>
        <v>0</v>
      </c>
      <c r="F119" s="9">
        <f>SUMIFS('2013Figures'!$J:$J,'2013Figures'!$C:$C,$A119,'2013Figures'!$H:$H,$B119,'2013Figures'!$I:$I,$C119,'2013Figures'!$B:$B,"BrokerToCy",'2013Figures'!$G:$G,"P1",'2013Figures'!$E:$E,$B$1)</f>
        <v>0</v>
      </c>
      <c r="G119" s="9">
        <f>SUMIFS('2013Figures'!$J:$J,'2013Figures'!$C:$C,$A119,'2013Figures'!$H:$H,$B119,'2013Figures'!$I:$I,$C119,'2013Figures'!$B:$B,"CyToBroker",'2013Figures'!$G:$G,"E1",'2013Figures'!$E:$E,$B$1)</f>
        <v>0</v>
      </c>
      <c r="H119" s="9">
        <f>SUMIFS('2013Figures'!$J:$J,'2013Figures'!$C:$C,$A119,'2013Figures'!$H:$H,$B119,'2013Figures'!$I:$I,$C119,'2013Figures'!$B:$B,"CyToBroker",'2013Figures'!$G:$G,"P1",'2013Figures'!$E:$E,$B$1)</f>
        <v>0</v>
      </c>
      <c r="J119" s="8">
        <v>201201</v>
      </c>
      <c r="L119" s="42">
        <f>SUMIFS('2012Figures'!$J:$J,'2012Figures'!$C:$C,$A119,'2012Figures'!$H:$H,$B119,'2012Figures'!$I:$I,$C119,'2012Figures'!$E:$E,$B$1)</f>
        <v>0</v>
      </c>
      <c r="M119" s="52">
        <f>SUMIFS('2012Figures'!$J:$J,'2012Figures'!$C:$C,$A119,'2012Figures'!$H:$H,$B119,'2012Figures'!$I:$I,$C119,'2012Figures'!$B:$B,"BrokerToCy",'2012Figures'!$G:$G,"E1",'2012Figures'!$E:$E,$B$1)</f>
        <v>0</v>
      </c>
      <c r="N119" s="52">
        <f>SUMIFS('2012Figures'!$J:$J,'2012Figures'!$C:$C,$A119,'2012Figures'!$H:$H,$B119,'2012Figures'!$I:$I,$C119,'2012Figures'!$B:$B,"BrokerToCy",'2012Figures'!$G:$G,"P1",'2012Figures'!$E:$E,$B$1)</f>
        <v>0</v>
      </c>
      <c r="O119" s="52">
        <f>SUMIFS('2012Figures'!$J:$J,'2012Figures'!$C:$C,$A119,'2012Figures'!$H:$H,$B119,'2012Figures'!$I:$I,$C119,'2012Figures'!$B:$B,"CyToBroker",'2012Figures'!$G:$G,"E1",'2012Figures'!$E:$E,$B$1)</f>
        <v>0</v>
      </c>
      <c r="P119" s="52">
        <f>SUMIFS('2012Figures'!$J:$J,'2012Figures'!$C:$C,$A119,'2012Figures'!$H:$H,$B119,'2012Figures'!$I:$I,$C119,'2012Figures'!$B:$B,"CyToBroker",'2012Figures'!$G:$G,"P1",'2012Figures'!$E:$E,$B$1)</f>
        <v>0</v>
      </c>
      <c r="R119" s="46" t="str">
        <f t="shared" si="18"/>
        <v/>
      </c>
      <c r="S119" s="46" t="str">
        <f t="shared" si="18"/>
        <v/>
      </c>
      <c r="T119" s="46" t="str">
        <f t="shared" si="18"/>
        <v/>
      </c>
      <c r="U119" s="46" t="str">
        <f t="shared" si="18"/>
        <v/>
      </c>
      <c r="V119" s="46" t="str">
        <f t="shared" si="18"/>
        <v/>
      </c>
    </row>
    <row r="120" spans="1:22" x14ac:dyDescent="0.2">
      <c r="A120" s="1">
        <v>104</v>
      </c>
      <c r="B120" s="1" t="s">
        <v>97</v>
      </c>
      <c r="C120" s="8">
        <v>6</v>
      </c>
      <c r="D120" s="29">
        <f>SUMIFS('2013Figures'!$J:$J,'2013Figures'!$C:$C,$A120,'2013Figures'!$H:$H,$B120,'2013Figures'!$I:$I,$C120,'2013Figures'!$E:$E,$B$1)</f>
        <v>0</v>
      </c>
      <c r="E120" s="9">
        <f>SUMIFS('2013Figures'!$J:$J,'2013Figures'!$C:$C,$A120,'2013Figures'!$H:$H,$B120,'2013Figures'!$I:$I,$C120,'2013Figures'!$B:$B,"BrokerToCy",'2013Figures'!$G:$G,"E1",'2013Figures'!$E:$E,$B$1)</f>
        <v>0</v>
      </c>
      <c r="F120" s="9">
        <f>SUMIFS('2013Figures'!$J:$J,'2013Figures'!$C:$C,$A120,'2013Figures'!$H:$H,$B120,'2013Figures'!$I:$I,$C120,'2013Figures'!$B:$B,"BrokerToCy",'2013Figures'!$G:$G,"P1",'2013Figures'!$E:$E,$B$1)</f>
        <v>0</v>
      </c>
      <c r="G120" s="9">
        <f>SUMIFS('2013Figures'!$J:$J,'2013Figures'!$C:$C,$A120,'2013Figures'!$H:$H,$B120,'2013Figures'!$I:$I,$C120,'2013Figures'!$B:$B,"CyToBroker",'2013Figures'!$G:$G,"E1",'2013Figures'!$E:$E,$B$1)</f>
        <v>0</v>
      </c>
      <c r="H120" s="9">
        <f>SUMIFS('2013Figures'!$J:$J,'2013Figures'!$C:$C,$A120,'2013Figures'!$H:$H,$B120,'2013Figures'!$I:$I,$C120,'2013Figures'!$B:$B,"CyToBroker",'2013Figures'!$G:$G,"P1",'2013Figures'!$E:$E,$B$1)</f>
        <v>0</v>
      </c>
      <c r="J120" s="8">
        <v>201101</v>
      </c>
      <c r="L120" s="42">
        <f>SUMIFS('2012Figures'!$J:$J,'2012Figures'!$C:$C,$A120,'2012Figures'!$H:$H,$B120,'2012Figures'!$I:$I,$C120,'2012Figures'!$E:$E,$B$1)</f>
        <v>0</v>
      </c>
      <c r="M120" s="52">
        <f>SUMIFS('2012Figures'!$J:$J,'2012Figures'!$C:$C,$A120,'2012Figures'!$H:$H,$B120,'2012Figures'!$I:$I,$C120,'2012Figures'!$B:$B,"BrokerToCy",'2012Figures'!$G:$G,"E1",'2012Figures'!$E:$E,$B$1)</f>
        <v>0</v>
      </c>
      <c r="N120" s="52">
        <f>SUMIFS('2012Figures'!$J:$J,'2012Figures'!$C:$C,$A120,'2012Figures'!$H:$H,$B120,'2012Figures'!$I:$I,$C120,'2012Figures'!$B:$B,"BrokerToCy",'2012Figures'!$G:$G,"P1",'2012Figures'!$E:$E,$B$1)</f>
        <v>0</v>
      </c>
      <c r="O120" s="52">
        <f>SUMIFS('2012Figures'!$J:$J,'2012Figures'!$C:$C,$A120,'2012Figures'!$H:$H,$B120,'2012Figures'!$I:$I,$C120,'2012Figures'!$B:$B,"CyToBroker",'2012Figures'!$G:$G,"E1",'2012Figures'!$E:$E,$B$1)</f>
        <v>0</v>
      </c>
      <c r="P120" s="52">
        <f>SUMIFS('2012Figures'!$J:$J,'2012Figures'!$C:$C,$A120,'2012Figures'!$H:$H,$B120,'2012Figures'!$I:$I,$C120,'2012Figures'!$B:$B,"CyToBroker",'2012Figures'!$G:$G,"P1",'2012Figures'!$E:$E,$B$1)</f>
        <v>0</v>
      </c>
      <c r="R120" s="46" t="str">
        <f t="shared" si="18"/>
        <v/>
      </c>
      <c r="S120" s="46" t="str">
        <f t="shared" si="18"/>
        <v/>
      </c>
      <c r="T120" s="46" t="str">
        <f t="shared" si="18"/>
        <v/>
      </c>
      <c r="U120" s="46" t="str">
        <f t="shared" si="18"/>
        <v/>
      </c>
      <c r="V120" s="46" t="str">
        <f t="shared" si="18"/>
        <v/>
      </c>
    </row>
    <row r="121" spans="1:22" x14ac:dyDescent="0.2">
      <c r="A121" s="1">
        <v>104</v>
      </c>
      <c r="B121" s="1" t="s">
        <v>97</v>
      </c>
      <c r="C121" s="8">
        <v>5</v>
      </c>
      <c r="D121" s="29">
        <f>SUMIFS('2013Figures'!$J:$J,'2013Figures'!$C:$C,$A121,'2013Figures'!$H:$H,$B121,'2013Figures'!$I:$I,$C121,'2013Figures'!$E:$E,$B$1)</f>
        <v>0</v>
      </c>
      <c r="E121" s="9">
        <f>SUMIFS('2013Figures'!$J:$J,'2013Figures'!$C:$C,$A121,'2013Figures'!$H:$H,$B121,'2013Figures'!$I:$I,$C121,'2013Figures'!$B:$B,"BrokerToCy",'2013Figures'!$G:$G,"E1",'2013Figures'!$E:$E,$B$1)</f>
        <v>0</v>
      </c>
      <c r="F121" s="9">
        <f>SUMIFS('2013Figures'!$J:$J,'2013Figures'!$C:$C,$A121,'2013Figures'!$H:$H,$B121,'2013Figures'!$I:$I,$C121,'2013Figures'!$B:$B,"BrokerToCy",'2013Figures'!$G:$G,"P1",'2013Figures'!$E:$E,$B$1)</f>
        <v>0</v>
      </c>
      <c r="G121" s="9">
        <f>SUMIFS('2013Figures'!$J:$J,'2013Figures'!$C:$C,$A121,'2013Figures'!$H:$H,$B121,'2013Figures'!$I:$I,$C121,'2013Figures'!$B:$B,"CyToBroker",'2013Figures'!$G:$G,"E1",'2013Figures'!$E:$E,$B$1)</f>
        <v>0</v>
      </c>
      <c r="H121" s="9">
        <f>SUMIFS('2013Figures'!$J:$J,'2013Figures'!$C:$C,$A121,'2013Figures'!$H:$H,$B121,'2013Figures'!$I:$I,$C121,'2013Figures'!$B:$B,"CyToBroker",'2013Figures'!$G:$G,"P1",'2013Figures'!$E:$E,$B$1)</f>
        <v>0</v>
      </c>
      <c r="J121" s="8">
        <v>201001</v>
      </c>
      <c r="L121" s="42">
        <f>SUMIFS('2012Figures'!$J:$J,'2012Figures'!$C:$C,$A121,'2012Figures'!$H:$H,$B121,'2012Figures'!$I:$I,$C121,'2012Figures'!$E:$E,$B$1)</f>
        <v>0</v>
      </c>
      <c r="M121" s="52">
        <f>SUMIFS('2012Figures'!$J:$J,'2012Figures'!$C:$C,$A121,'2012Figures'!$H:$H,$B121,'2012Figures'!$I:$I,$C121,'2012Figures'!$B:$B,"BrokerToCy",'2012Figures'!$G:$G,"E1",'2012Figures'!$E:$E,$B$1)</f>
        <v>0</v>
      </c>
      <c r="N121" s="52">
        <f>SUMIFS('2012Figures'!$J:$J,'2012Figures'!$C:$C,$A121,'2012Figures'!$H:$H,$B121,'2012Figures'!$I:$I,$C121,'2012Figures'!$B:$B,"BrokerToCy",'2012Figures'!$G:$G,"P1",'2012Figures'!$E:$E,$B$1)</f>
        <v>0</v>
      </c>
      <c r="O121" s="52">
        <f>SUMIFS('2012Figures'!$J:$J,'2012Figures'!$C:$C,$A121,'2012Figures'!$H:$H,$B121,'2012Figures'!$I:$I,$C121,'2012Figures'!$B:$B,"CyToBroker",'2012Figures'!$G:$G,"E1",'2012Figures'!$E:$E,$B$1)</f>
        <v>0</v>
      </c>
      <c r="P121" s="52">
        <f>SUMIFS('2012Figures'!$J:$J,'2012Figures'!$C:$C,$A121,'2012Figures'!$H:$H,$B121,'2012Figures'!$I:$I,$C121,'2012Figures'!$B:$B,"CyToBroker",'2012Figures'!$G:$G,"P1",'2012Figures'!$E:$E,$B$1)</f>
        <v>0</v>
      </c>
      <c r="R121" s="46" t="str">
        <f t="shared" si="18"/>
        <v/>
      </c>
      <c r="S121" s="46" t="str">
        <f t="shared" si="18"/>
        <v/>
      </c>
      <c r="T121" s="46" t="str">
        <f t="shared" si="18"/>
        <v/>
      </c>
      <c r="U121" s="46" t="str">
        <f t="shared" si="18"/>
        <v/>
      </c>
      <c r="V121" s="46" t="str">
        <f t="shared" si="18"/>
        <v/>
      </c>
    </row>
    <row r="122" spans="1:22" x14ac:dyDescent="0.2">
      <c r="A122" s="1">
        <v>104</v>
      </c>
      <c r="B122" s="1" t="s">
        <v>97</v>
      </c>
      <c r="C122" s="8">
        <v>4</v>
      </c>
      <c r="D122" s="29">
        <f>SUMIFS('2013Figures'!$J:$J,'2013Figures'!$C:$C,$A122,'2013Figures'!$H:$H,$B122,'2013Figures'!$I:$I,$C122,'2013Figures'!$E:$E,$B$1)</f>
        <v>0</v>
      </c>
      <c r="E122" s="9">
        <f>SUMIFS('2013Figures'!$J:$J,'2013Figures'!$C:$C,$A122,'2013Figures'!$H:$H,$B122,'2013Figures'!$I:$I,$C122,'2013Figures'!$B:$B,"BrokerToCy",'2013Figures'!$G:$G,"E1",'2013Figures'!$E:$E,$B$1)</f>
        <v>0</v>
      </c>
      <c r="F122" s="9">
        <f>SUMIFS('2013Figures'!$J:$J,'2013Figures'!$C:$C,$A122,'2013Figures'!$H:$H,$B122,'2013Figures'!$I:$I,$C122,'2013Figures'!$B:$B,"BrokerToCy",'2013Figures'!$G:$G,"P1",'2013Figures'!$E:$E,$B$1)</f>
        <v>0</v>
      </c>
      <c r="G122" s="9">
        <f>SUMIFS('2013Figures'!$J:$J,'2013Figures'!$C:$C,$A122,'2013Figures'!$H:$H,$B122,'2013Figures'!$I:$I,$C122,'2013Figures'!$B:$B,"CyToBroker",'2013Figures'!$G:$G,"E1",'2013Figures'!$E:$E,$B$1)</f>
        <v>0</v>
      </c>
      <c r="H122" s="9">
        <f>SUMIFS('2013Figures'!$J:$J,'2013Figures'!$C:$C,$A122,'2013Figures'!$H:$H,$B122,'2013Figures'!$I:$I,$C122,'2013Figures'!$B:$B,"CyToBroker",'2013Figures'!$G:$G,"P1",'2013Figures'!$E:$E,$B$1)</f>
        <v>0</v>
      </c>
      <c r="J122" s="8">
        <v>200901</v>
      </c>
      <c r="L122" s="42">
        <f>SUMIFS('2012Figures'!$J:$J,'2012Figures'!$C:$C,$A122,'2012Figures'!$H:$H,$B122,'2012Figures'!$I:$I,$C122,'2012Figures'!$E:$E,$B$1)</f>
        <v>0</v>
      </c>
      <c r="M122" s="52">
        <f>SUMIFS('2012Figures'!$J:$J,'2012Figures'!$C:$C,$A122,'2012Figures'!$H:$H,$B122,'2012Figures'!$I:$I,$C122,'2012Figures'!$B:$B,"BrokerToCy",'2012Figures'!$G:$G,"E1",'2012Figures'!$E:$E,$B$1)</f>
        <v>0</v>
      </c>
      <c r="N122" s="52">
        <f>SUMIFS('2012Figures'!$J:$J,'2012Figures'!$C:$C,$A122,'2012Figures'!$H:$H,$B122,'2012Figures'!$I:$I,$C122,'2012Figures'!$B:$B,"BrokerToCy",'2012Figures'!$G:$G,"P1",'2012Figures'!$E:$E,$B$1)</f>
        <v>0</v>
      </c>
      <c r="O122" s="52">
        <f>SUMIFS('2012Figures'!$J:$J,'2012Figures'!$C:$C,$A122,'2012Figures'!$H:$H,$B122,'2012Figures'!$I:$I,$C122,'2012Figures'!$B:$B,"CyToBroker",'2012Figures'!$G:$G,"E1",'2012Figures'!$E:$E,$B$1)</f>
        <v>0</v>
      </c>
      <c r="P122" s="52">
        <f>SUMIFS('2012Figures'!$J:$J,'2012Figures'!$C:$C,$A122,'2012Figures'!$H:$H,$B122,'2012Figures'!$I:$I,$C122,'2012Figures'!$B:$B,"CyToBroker",'2012Figures'!$G:$G,"P1",'2012Figures'!$E:$E,$B$1)</f>
        <v>0</v>
      </c>
      <c r="R122" s="46" t="str">
        <f t="shared" si="18"/>
        <v/>
      </c>
      <c r="S122" s="46" t="str">
        <f t="shared" si="18"/>
        <v/>
      </c>
      <c r="T122" s="46" t="str">
        <f t="shared" si="18"/>
        <v/>
      </c>
      <c r="U122" s="46" t="str">
        <f t="shared" si="18"/>
        <v/>
      </c>
      <c r="V122" s="46" t="str">
        <f t="shared" si="18"/>
        <v/>
      </c>
    </row>
    <row r="123" spans="1:22" x14ac:dyDescent="0.2">
      <c r="A123" s="1">
        <v>104</v>
      </c>
      <c r="B123" s="1" t="s">
        <v>97</v>
      </c>
      <c r="C123" s="8">
        <v>3</v>
      </c>
      <c r="D123" s="29">
        <f>SUMIFS('2013Figures'!$J:$J,'2013Figures'!$C:$C,$A123,'2013Figures'!$H:$H,$B123,'2013Figures'!$I:$I,$C123,'2013Figures'!$E:$E,$B$1)</f>
        <v>0</v>
      </c>
      <c r="E123" s="9">
        <f>SUMIFS('2013Figures'!$J:$J,'2013Figures'!$C:$C,$A123,'2013Figures'!$H:$H,$B123,'2013Figures'!$I:$I,$C123,'2013Figures'!$B:$B,"BrokerToCy",'2013Figures'!$G:$G,"E1",'2013Figures'!$E:$E,$B$1)</f>
        <v>0</v>
      </c>
      <c r="F123" s="9">
        <f>SUMIFS('2013Figures'!$J:$J,'2013Figures'!$C:$C,$A123,'2013Figures'!$H:$H,$B123,'2013Figures'!$I:$I,$C123,'2013Figures'!$B:$B,"BrokerToCy",'2013Figures'!$G:$G,"P1",'2013Figures'!$E:$E,$B$1)</f>
        <v>0</v>
      </c>
      <c r="G123" s="9">
        <f>SUMIFS('2013Figures'!$J:$J,'2013Figures'!$C:$C,$A123,'2013Figures'!$H:$H,$B123,'2013Figures'!$I:$I,$C123,'2013Figures'!$B:$B,"CyToBroker",'2013Figures'!$G:$G,"E1",'2013Figures'!$E:$E,$B$1)</f>
        <v>0</v>
      </c>
      <c r="H123" s="9">
        <f>SUMIFS('2013Figures'!$J:$J,'2013Figures'!$C:$C,$A123,'2013Figures'!$H:$H,$B123,'2013Figures'!$I:$I,$C123,'2013Figures'!$B:$B,"CyToBroker",'2013Figures'!$G:$G,"P1",'2013Figures'!$E:$E,$B$1)</f>
        <v>0</v>
      </c>
      <c r="J123" s="8">
        <v>200801</v>
      </c>
      <c r="L123" s="42">
        <f>SUMIFS('2012Figures'!$J:$J,'2012Figures'!$C:$C,$A123,'2012Figures'!$H:$H,$B123,'2012Figures'!$I:$I,$C123,'2012Figures'!$E:$E,$B$1)</f>
        <v>0</v>
      </c>
      <c r="M123" s="52">
        <f>SUMIFS('2012Figures'!$J:$J,'2012Figures'!$C:$C,$A123,'2012Figures'!$H:$H,$B123,'2012Figures'!$I:$I,$C123,'2012Figures'!$B:$B,"BrokerToCy",'2012Figures'!$G:$G,"E1",'2012Figures'!$E:$E,$B$1)</f>
        <v>0</v>
      </c>
      <c r="N123" s="52">
        <f>SUMIFS('2012Figures'!$J:$J,'2012Figures'!$C:$C,$A123,'2012Figures'!$H:$H,$B123,'2012Figures'!$I:$I,$C123,'2012Figures'!$B:$B,"BrokerToCy",'2012Figures'!$G:$G,"P1",'2012Figures'!$E:$E,$B$1)</f>
        <v>0</v>
      </c>
      <c r="O123" s="52">
        <f>SUMIFS('2012Figures'!$J:$J,'2012Figures'!$C:$C,$A123,'2012Figures'!$H:$H,$B123,'2012Figures'!$I:$I,$C123,'2012Figures'!$B:$B,"CyToBroker",'2012Figures'!$G:$G,"E1",'2012Figures'!$E:$E,$B$1)</f>
        <v>0</v>
      </c>
      <c r="P123" s="52">
        <f>SUMIFS('2012Figures'!$J:$J,'2012Figures'!$C:$C,$A123,'2012Figures'!$H:$H,$B123,'2012Figures'!$I:$I,$C123,'2012Figures'!$B:$B,"CyToBroker",'2012Figures'!$G:$G,"P1",'2012Figures'!$E:$E,$B$1)</f>
        <v>0</v>
      </c>
      <c r="R123" s="46" t="str">
        <f t="shared" si="18"/>
        <v/>
      </c>
      <c r="S123" s="46" t="str">
        <f t="shared" si="18"/>
        <v/>
      </c>
      <c r="T123" s="46" t="str">
        <f t="shared" si="18"/>
        <v/>
      </c>
      <c r="U123" s="46" t="str">
        <f t="shared" si="18"/>
        <v/>
      </c>
      <c r="V123" s="46" t="str">
        <f t="shared" si="18"/>
        <v/>
      </c>
    </row>
    <row r="124" spans="1:22" x14ac:dyDescent="0.2">
      <c r="A124" s="1">
        <v>104</v>
      </c>
      <c r="B124" s="1" t="s">
        <v>97</v>
      </c>
      <c r="C124" s="8">
        <v>2</v>
      </c>
      <c r="D124" s="29">
        <f>SUMIFS('2013Figures'!$J:$J,'2013Figures'!$C:$C,$A124,'2013Figures'!$H:$H,$B124,'2013Figures'!$I:$I,$C124,'2013Figures'!$E:$E,$B$1)</f>
        <v>0</v>
      </c>
      <c r="E124" s="9">
        <f>SUMIFS('2013Figures'!$J:$J,'2013Figures'!$C:$C,$A124,'2013Figures'!$H:$H,$B124,'2013Figures'!$I:$I,$C124,'2013Figures'!$B:$B,"BrokerToCy",'2013Figures'!$G:$G,"E1",'2013Figures'!$E:$E,$B$1)</f>
        <v>0</v>
      </c>
      <c r="F124" s="9">
        <f>SUMIFS('2013Figures'!$J:$J,'2013Figures'!$C:$C,$A124,'2013Figures'!$H:$H,$B124,'2013Figures'!$I:$I,$C124,'2013Figures'!$B:$B,"BrokerToCy",'2013Figures'!$G:$G,"P1",'2013Figures'!$E:$E,$B$1)</f>
        <v>0</v>
      </c>
      <c r="G124" s="9">
        <f>SUMIFS('2013Figures'!$J:$J,'2013Figures'!$C:$C,$A124,'2013Figures'!$H:$H,$B124,'2013Figures'!$I:$I,$C124,'2013Figures'!$B:$B,"CyToBroker",'2013Figures'!$G:$G,"E1",'2013Figures'!$E:$E,$B$1)</f>
        <v>0</v>
      </c>
      <c r="H124" s="9">
        <f>SUMIFS('2013Figures'!$J:$J,'2013Figures'!$C:$C,$A124,'2013Figures'!$H:$H,$B124,'2013Figures'!$I:$I,$C124,'2013Figures'!$B:$B,"CyToBroker",'2013Figures'!$G:$G,"P1",'2013Figures'!$E:$E,$B$1)</f>
        <v>0</v>
      </c>
      <c r="J124" s="8">
        <v>200701</v>
      </c>
      <c r="L124" s="42">
        <f>SUMIFS('2012Figures'!$J:$J,'2012Figures'!$C:$C,$A124,'2012Figures'!$H:$H,$B124,'2012Figures'!$I:$I,$C124,'2012Figures'!$E:$E,$B$1)</f>
        <v>0</v>
      </c>
      <c r="M124" s="52">
        <f>SUMIFS('2012Figures'!$J:$J,'2012Figures'!$C:$C,$A124,'2012Figures'!$H:$H,$B124,'2012Figures'!$I:$I,$C124,'2012Figures'!$B:$B,"BrokerToCy",'2012Figures'!$G:$G,"E1",'2012Figures'!$E:$E,$B$1)</f>
        <v>0</v>
      </c>
      <c r="N124" s="52">
        <f>SUMIFS('2012Figures'!$J:$J,'2012Figures'!$C:$C,$A124,'2012Figures'!$H:$H,$B124,'2012Figures'!$I:$I,$C124,'2012Figures'!$B:$B,"BrokerToCy",'2012Figures'!$G:$G,"P1",'2012Figures'!$E:$E,$B$1)</f>
        <v>0</v>
      </c>
      <c r="O124" s="52">
        <f>SUMIFS('2012Figures'!$J:$J,'2012Figures'!$C:$C,$A124,'2012Figures'!$H:$H,$B124,'2012Figures'!$I:$I,$C124,'2012Figures'!$B:$B,"CyToBroker",'2012Figures'!$G:$G,"E1",'2012Figures'!$E:$E,$B$1)</f>
        <v>0</v>
      </c>
      <c r="P124" s="52">
        <f>SUMIFS('2012Figures'!$J:$J,'2012Figures'!$C:$C,$A124,'2012Figures'!$H:$H,$B124,'2012Figures'!$I:$I,$C124,'2012Figures'!$B:$B,"CyToBroker",'2012Figures'!$G:$G,"P1",'2012Figures'!$E:$E,$B$1)</f>
        <v>0</v>
      </c>
      <c r="R124" s="46" t="str">
        <f t="shared" si="18"/>
        <v/>
      </c>
      <c r="S124" s="46" t="str">
        <f t="shared" si="18"/>
        <v/>
      </c>
      <c r="T124" s="46" t="str">
        <f t="shared" si="18"/>
        <v/>
      </c>
      <c r="U124" s="46" t="str">
        <f t="shared" si="18"/>
        <v/>
      </c>
      <c r="V124" s="46" t="str">
        <f t="shared" si="18"/>
        <v/>
      </c>
    </row>
    <row r="125" spans="1:22" x14ac:dyDescent="0.2">
      <c r="A125" s="1">
        <v>104</v>
      </c>
      <c r="B125" s="1" t="s">
        <v>97</v>
      </c>
      <c r="C125" s="8">
        <v>1</v>
      </c>
      <c r="D125" s="29">
        <f>SUMIFS('2013Figures'!$J:$J,'2013Figures'!$C:$C,$A125,'2013Figures'!$H:$H,$B125,'2013Figures'!$I:$I,$C125,'2013Figures'!$E:$E,$B$1)</f>
        <v>0</v>
      </c>
      <c r="E125" s="9">
        <f>SUMIFS('2013Figures'!$J:$J,'2013Figures'!$C:$C,$A125,'2013Figures'!$H:$H,$B125,'2013Figures'!$I:$I,$C125,'2013Figures'!$B:$B,"BrokerToCy",'2013Figures'!$G:$G,"E1",'2013Figures'!$E:$E,$B$1)</f>
        <v>0</v>
      </c>
      <c r="F125" s="9">
        <f>SUMIFS('2013Figures'!$J:$J,'2013Figures'!$C:$C,$A125,'2013Figures'!$H:$H,$B125,'2013Figures'!$I:$I,$C125,'2013Figures'!$B:$B,"BrokerToCy",'2013Figures'!$G:$G,"P1",'2013Figures'!$E:$E,$B$1)</f>
        <v>0</v>
      </c>
      <c r="G125" s="9">
        <f>SUMIFS('2013Figures'!$J:$J,'2013Figures'!$C:$C,$A125,'2013Figures'!$H:$H,$B125,'2013Figures'!$I:$I,$C125,'2013Figures'!$B:$B,"CyToBroker",'2013Figures'!$G:$G,"E1",'2013Figures'!$E:$E,$B$1)</f>
        <v>0</v>
      </c>
      <c r="H125" s="9">
        <f>SUMIFS('2013Figures'!$J:$J,'2013Figures'!$C:$C,$A125,'2013Figures'!$H:$H,$B125,'2013Figures'!$I:$I,$C125,'2013Figures'!$B:$B,"CyToBroker",'2013Figures'!$G:$G,"P1",'2013Figures'!$E:$E,$B$1)</f>
        <v>0</v>
      </c>
      <c r="J125" s="8">
        <v>200601</v>
      </c>
      <c r="L125" s="42">
        <f>SUMIFS('2012Figures'!$J:$J,'2012Figures'!$C:$C,$A125,'2012Figures'!$H:$H,$B125,'2012Figures'!$I:$I,$C125,'2012Figures'!$E:$E,$B$1)</f>
        <v>0</v>
      </c>
      <c r="M125" s="52">
        <f>SUMIFS('2012Figures'!$J:$J,'2012Figures'!$C:$C,$A125,'2012Figures'!$H:$H,$B125,'2012Figures'!$I:$I,$C125,'2012Figures'!$B:$B,"BrokerToCy",'2012Figures'!$G:$G,"E1",'2012Figures'!$E:$E,$B$1)</f>
        <v>0</v>
      </c>
      <c r="N125" s="52">
        <f>SUMIFS('2012Figures'!$J:$J,'2012Figures'!$C:$C,$A125,'2012Figures'!$H:$H,$B125,'2012Figures'!$I:$I,$C125,'2012Figures'!$B:$B,"BrokerToCy",'2012Figures'!$G:$G,"P1",'2012Figures'!$E:$E,$B$1)</f>
        <v>0</v>
      </c>
      <c r="O125" s="52">
        <f>SUMIFS('2012Figures'!$J:$J,'2012Figures'!$C:$C,$A125,'2012Figures'!$H:$H,$B125,'2012Figures'!$I:$I,$C125,'2012Figures'!$B:$B,"CyToBroker",'2012Figures'!$G:$G,"E1",'2012Figures'!$E:$E,$B$1)</f>
        <v>0</v>
      </c>
      <c r="P125" s="52">
        <f>SUMIFS('2012Figures'!$J:$J,'2012Figures'!$C:$C,$A125,'2012Figures'!$H:$H,$B125,'2012Figures'!$I:$I,$C125,'2012Figures'!$B:$B,"CyToBroker",'2012Figures'!$G:$G,"P1",'2012Figures'!$E:$E,$B$1)</f>
        <v>0</v>
      </c>
      <c r="R125" s="46" t="str">
        <f t="shared" si="18"/>
        <v/>
      </c>
      <c r="S125" s="46" t="str">
        <f t="shared" si="18"/>
        <v/>
      </c>
      <c r="T125" s="46" t="str">
        <f t="shared" si="18"/>
        <v/>
      </c>
      <c r="U125" s="46" t="str">
        <f t="shared" si="18"/>
        <v/>
      </c>
      <c r="V125" s="46" t="str">
        <f t="shared" si="18"/>
        <v/>
      </c>
    </row>
    <row r="126" spans="1:22" x14ac:dyDescent="0.2">
      <c r="A126" s="1">
        <v>104</v>
      </c>
      <c r="B126" s="1" t="s">
        <v>97</v>
      </c>
      <c r="D126" s="29">
        <f>SUMIFS('2013Figures'!$J:$J,'2013Figures'!$C:$C,$A126,'2013Figures'!$H:$H,$B126,'2013Figures'!$I:$I,"",'2013Figures'!$E:$E,$B$1)</f>
        <v>0</v>
      </c>
      <c r="E126" s="9">
        <f>SUMIFS('2013Figures'!$J:$J,'2013Figures'!$C:$C,$A126,'2013Figures'!$H:$H,$B126,'2013Figures'!$I:$I,"",'2013Figures'!$B:$B,"BrokerToCy",'2013Figures'!$G:$G,"E1",'2013Figures'!$E:$E,$B$1)</f>
        <v>0</v>
      </c>
      <c r="F126" s="9">
        <f>SUMIFS('2013Figures'!$J:$J,'2013Figures'!$C:$C,$A126,'2013Figures'!$H:$H,$B126,'2013Figures'!$I:$I,"",'2013Figures'!$B:$B,"BrokerToCy",'2013Figures'!$G:$G,"P1",'2013Figures'!$E:$E,$B$1)</f>
        <v>0</v>
      </c>
      <c r="G126" s="9">
        <f>SUMIFS('2013Figures'!$J:$J,'2013Figures'!$C:$C,$A126,'2013Figures'!$H:$H,$B126,'2013Figures'!$I:$I,"",'2013Figures'!$B:$B,"CyToBroker",'2013Figures'!$G:$G,"E1",'2013Figures'!$E:$E,$B$1)</f>
        <v>0</v>
      </c>
      <c r="H126" s="9">
        <f>SUMIFS('2013Figures'!$J:$J,'2013Figures'!$C:$C,$A126,'2013Figures'!$H:$H,$B126,'2013Figures'!$I:$I,"",'2013Figures'!$B:$B,"CyToBroker",'2013Figures'!$G:$G,"P1",'2013Figures'!$E:$E,$B$1)</f>
        <v>0</v>
      </c>
      <c r="J126" s="8" t="s">
        <v>131</v>
      </c>
      <c r="L126" s="42">
        <f>SUMIFS('2012Figures'!$J:$J,'2012Figures'!$C:$C,$A126,'2012Figures'!$H:$H,$B126,'2012Figures'!$I:$I,"",'2012Figures'!$E:$E,$B$1)</f>
        <v>0</v>
      </c>
      <c r="M126" s="52">
        <f>SUMIFS('2012Figures'!$J:$J,'2012Figures'!$C:$C,$A126,'2012Figures'!$H:$H,$B126,'2012Figures'!$I:$I,"",'2012Figures'!$B:$B,"BrokerToCy",'2012Figures'!$G:$G,"E1",'2012Figures'!$E:$E,$B$1)</f>
        <v>0</v>
      </c>
      <c r="N126" s="52">
        <f>SUMIFS('2012Figures'!$J:$J,'2012Figures'!$C:$C,$A126,'2012Figures'!$H:$H,$B126,'2012Figures'!$I:$I,"",'2012Figures'!$B:$B,"BrokerToCy",'2012Figures'!$G:$G,"P1",'2012Figures'!$E:$E,$B$1)</f>
        <v>0</v>
      </c>
      <c r="O126" s="52">
        <f>SUMIFS('2012Figures'!$J:$J,'2012Figures'!$C:$C,$A126,'2012Figures'!$H:$H,$B126,'2012Figures'!$I:$I,"",'2012Figures'!$B:$B,"CyToBroker",'2012Figures'!$G:$G,"E1",'2012Figures'!$E:$E,$B$1)</f>
        <v>0</v>
      </c>
      <c r="P126" s="52">
        <f>SUMIFS('2012Figures'!$J:$J,'2012Figures'!$C:$C,$A126,'2012Figures'!$H:$H,$B126,'2012Figures'!$I:$I,"",'2012Figures'!$B:$B,"CyToBroker",'2012Figures'!$G:$G,"P1",'2012Figures'!$E:$E,$B$1)</f>
        <v>0</v>
      </c>
      <c r="R126" s="46" t="str">
        <f t="shared" si="18"/>
        <v/>
      </c>
      <c r="S126" s="46" t="str">
        <f t="shared" si="18"/>
        <v/>
      </c>
      <c r="T126" s="46" t="str">
        <f t="shared" si="18"/>
        <v/>
      </c>
      <c r="U126" s="46" t="str">
        <f t="shared" si="18"/>
        <v/>
      </c>
      <c r="V126" s="46" t="str">
        <f t="shared" si="18"/>
        <v/>
      </c>
    </row>
    <row r="127" spans="1:22" x14ac:dyDescent="0.2">
      <c r="A127" s="1">
        <v>104</v>
      </c>
      <c r="B127" s="1" t="s">
        <v>98</v>
      </c>
      <c r="C127" s="8">
        <v>7</v>
      </c>
      <c r="D127" s="29">
        <f>SUMIFS('2013Figures'!$J:$J,'2013Figures'!$C:$C,$A127,'2013Figures'!$H:$H,$B127,'2013Figures'!$I:$I,$C127,'2013Figures'!$E:$E,$B$1)</f>
        <v>0</v>
      </c>
      <c r="E127" s="9">
        <f>SUMIFS('2013Figures'!$J:$J,'2013Figures'!$C:$C,$A127,'2013Figures'!$H:$H,$B127,'2013Figures'!$I:$I,$C127,'2013Figures'!$B:$B,"BrokerToCy",'2013Figures'!$G:$G,"E1",'2013Figures'!$E:$E,$B$1)</f>
        <v>0</v>
      </c>
      <c r="F127" s="9">
        <f>SUMIFS('2013Figures'!$J:$J,'2013Figures'!$C:$C,$A127,'2013Figures'!$H:$H,$B127,'2013Figures'!$I:$I,$C127,'2013Figures'!$B:$B,"BrokerToCy",'2013Figures'!$G:$G,"P1",'2013Figures'!$E:$E,$B$1)</f>
        <v>0</v>
      </c>
      <c r="G127" s="9">
        <f>SUMIFS('2013Figures'!$J:$J,'2013Figures'!$C:$C,$A127,'2013Figures'!$H:$H,$B127,'2013Figures'!$I:$I,$C127,'2013Figures'!$B:$B,"CyToBroker",'2013Figures'!$G:$G,"E1",'2013Figures'!$E:$E,$B$1)</f>
        <v>0</v>
      </c>
      <c r="H127" s="9">
        <f>SUMIFS('2013Figures'!$J:$J,'2013Figures'!$C:$C,$A127,'2013Figures'!$H:$H,$B127,'2013Figures'!$I:$I,$C127,'2013Figures'!$B:$B,"CyToBroker",'2013Figures'!$G:$G,"P1",'2013Figures'!$E:$E,$B$1)</f>
        <v>0</v>
      </c>
      <c r="L127" s="42">
        <f>SUMIFS('2012Figures'!$J:$J,'2012Figures'!$C:$C,$A127,'2012Figures'!$H:$H,$B127,'2012Figures'!$I:$I,$C127,'2012Figures'!$E:$E,$B$1)</f>
        <v>0</v>
      </c>
      <c r="M127" s="52">
        <f>SUMIFS('2012Figures'!$J:$J,'2012Figures'!$C:$C,$A127,'2012Figures'!$H:$H,$B127,'2012Figures'!$I:$I,$C127,'2012Figures'!$B:$B,"BrokerToCy",'2012Figures'!$G:$G,"E1",'2012Figures'!$E:$E,$B$1)</f>
        <v>0</v>
      </c>
      <c r="N127" s="52">
        <f>SUMIFS('2012Figures'!$J:$J,'2012Figures'!$C:$C,$A127,'2012Figures'!$H:$H,$B127,'2012Figures'!$I:$I,$C127,'2012Figures'!$B:$B,"BrokerToCy",'2012Figures'!$G:$G,"P1",'2012Figures'!$E:$E,$B$1)</f>
        <v>0</v>
      </c>
      <c r="O127" s="52">
        <f>SUMIFS('2012Figures'!$J:$J,'2012Figures'!$C:$C,$A127,'2012Figures'!$H:$H,$B127,'2012Figures'!$I:$I,$C127,'2012Figures'!$B:$B,"CyToBroker",'2012Figures'!$G:$G,"E1",'2012Figures'!$E:$E,$B$1)</f>
        <v>0</v>
      </c>
      <c r="P127" s="52">
        <f>SUMIFS('2012Figures'!$J:$J,'2012Figures'!$C:$C,$A127,'2012Figures'!$H:$H,$B127,'2012Figures'!$I:$I,$C127,'2012Figures'!$B:$B,"CyToBroker",'2012Figures'!$G:$G,"P1",'2012Figures'!$E:$E,$B$1)</f>
        <v>0</v>
      </c>
      <c r="R127" s="46" t="str">
        <f t="shared" si="18"/>
        <v/>
      </c>
      <c r="S127" s="46" t="str">
        <f t="shared" si="18"/>
        <v/>
      </c>
      <c r="T127" s="46" t="str">
        <f t="shared" si="18"/>
        <v/>
      </c>
      <c r="U127" s="46" t="str">
        <f t="shared" si="18"/>
        <v/>
      </c>
      <c r="V127" s="46" t="str">
        <f t="shared" si="18"/>
        <v/>
      </c>
    </row>
    <row r="128" spans="1:22" x14ac:dyDescent="0.2">
      <c r="A128" s="1">
        <v>104</v>
      </c>
      <c r="B128" s="1" t="s">
        <v>98</v>
      </c>
      <c r="C128" s="8">
        <v>6</v>
      </c>
      <c r="D128" s="29">
        <f>SUMIFS('2013Figures'!$J:$J,'2013Figures'!$C:$C,$A128,'2013Figures'!$H:$H,$B128,'2013Figures'!$I:$I,$C128,'2013Figures'!$E:$E,$B$1)</f>
        <v>0</v>
      </c>
      <c r="E128" s="9">
        <f>SUMIFS('2013Figures'!$J:$J,'2013Figures'!$C:$C,$A128,'2013Figures'!$H:$H,$B128,'2013Figures'!$I:$I,$C128,'2013Figures'!$B:$B,"BrokerToCy",'2013Figures'!$G:$G,"E1",'2013Figures'!$E:$E,$B$1)</f>
        <v>0</v>
      </c>
      <c r="F128" s="9">
        <f>SUMIFS('2013Figures'!$J:$J,'2013Figures'!$C:$C,$A128,'2013Figures'!$H:$H,$B128,'2013Figures'!$I:$I,$C128,'2013Figures'!$B:$B,"BrokerToCy",'2013Figures'!$G:$G,"P1",'2013Figures'!$E:$E,$B$1)</f>
        <v>0</v>
      </c>
      <c r="G128" s="9">
        <f>SUMIFS('2013Figures'!$J:$J,'2013Figures'!$C:$C,$A128,'2013Figures'!$H:$H,$B128,'2013Figures'!$I:$I,$C128,'2013Figures'!$B:$B,"CyToBroker",'2013Figures'!$G:$G,"E1",'2013Figures'!$E:$E,$B$1)</f>
        <v>0</v>
      </c>
      <c r="H128" s="9">
        <f>SUMIFS('2013Figures'!$J:$J,'2013Figures'!$C:$C,$A128,'2013Figures'!$H:$H,$B128,'2013Figures'!$I:$I,$C128,'2013Figures'!$B:$B,"CyToBroker",'2013Figures'!$G:$G,"P1",'2013Figures'!$E:$E,$B$1)</f>
        <v>0</v>
      </c>
      <c r="J128" s="8">
        <v>201501</v>
      </c>
      <c r="L128" s="42">
        <f>SUMIFS('2012Figures'!$J:$J,'2012Figures'!$C:$C,$A128,'2012Figures'!$H:$H,$B128,'2012Figures'!$I:$I,$C128,'2012Figures'!$E:$E,$B$1)</f>
        <v>0</v>
      </c>
      <c r="M128" s="52">
        <f>SUMIFS('2012Figures'!$J:$J,'2012Figures'!$C:$C,$A128,'2012Figures'!$H:$H,$B128,'2012Figures'!$I:$I,$C128,'2012Figures'!$B:$B,"BrokerToCy",'2012Figures'!$G:$G,"E1",'2012Figures'!$E:$E,$B$1)</f>
        <v>0</v>
      </c>
      <c r="N128" s="52">
        <f>SUMIFS('2012Figures'!$J:$J,'2012Figures'!$C:$C,$A128,'2012Figures'!$H:$H,$B128,'2012Figures'!$I:$I,$C128,'2012Figures'!$B:$B,"BrokerToCy",'2012Figures'!$G:$G,"P1",'2012Figures'!$E:$E,$B$1)</f>
        <v>0</v>
      </c>
      <c r="O128" s="52">
        <f>SUMIFS('2012Figures'!$J:$J,'2012Figures'!$C:$C,$A128,'2012Figures'!$H:$H,$B128,'2012Figures'!$I:$I,$C128,'2012Figures'!$B:$B,"CyToBroker",'2012Figures'!$G:$G,"E1",'2012Figures'!$E:$E,$B$1)</f>
        <v>0</v>
      </c>
      <c r="P128" s="52">
        <f>SUMIFS('2012Figures'!$J:$J,'2012Figures'!$C:$C,$A128,'2012Figures'!$H:$H,$B128,'2012Figures'!$I:$I,$C128,'2012Figures'!$B:$B,"CyToBroker",'2012Figures'!$G:$G,"P1",'2012Figures'!$E:$E,$B$1)</f>
        <v>0</v>
      </c>
      <c r="R128" s="46" t="str">
        <f t="shared" si="18"/>
        <v/>
      </c>
      <c r="S128" s="46" t="str">
        <f t="shared" si="18"/>
        <v/>
      </c>
      <c r="T128" s="46" t="str">
        <f t="shared" si="18"/>
        <v/>
      </c>
      <c r="U128" s="46" t="str">
        <f t="shared" si="18"/>
        <v/>
      </c>
      <c r="V128" s="46" t="str">
        <f t="shared" si="18"/>
        <v/>
      </c>
    </row>
    <row r="129" spans="1:22" x14ac:dyDescent="0.2">
      <c r="A129" s="1">
        <v>104</v>
      </c>
      <c r="B129" s="1" t="s">
        <v>98</v>
      </c>
      <c r="C129" s="8">
        <v>5</v>
      </c>
      <c r="D129" s="29">
        <f>SUMIFS('2013Figures'!$J:$J,'2013Figures'!$C:$C,$A129,'2013Figures'!$H:$H,$B129,'2013Figures'!$I:$I,$C129,'2013Figures'!$E:$E,$B$1)</f>
        <v>0</v>
      </c>
      <c r="E129" s="9">
        <f>SUMIFS('2013Figures'!$J:$J,'2013Figures'!$C:$C,$A129,'2013Figures'!$H:$H,$B129,'2013Figures'!$I:$I,$C129,'2013Figures'!$B:$B,"BrokerToCy",'2013Figures'!$G:$G,"E1",'2013Figures'!$E:$E,$B$1)</f>
        <v>0</v>
      </c>
      <c r="F129" s="9">
        <f>SUMIFS('2013Figures'!$J:$J,'2013Figures'!$C:$C,$A129,'2013Figures'!$H:$H,$B129,'2013Figures'!$I:$I,$C129,'2013Figures'!$B:$B,"BrokerToCy",'2013Figures'!$G:$G,"P1",'2013Figures'!$E:$E,$B$1)</f>
        <v>0</v>
      </c>
      <c r="G129" s="9">
        <f>SUMIFS('2013Figures'!$J:$J,'2013Figures'!$C:$C,$A129,'2013Figures'!$H:$H,$B129,'2013Figures'!$I:$I,$C129,'2013Figures'!$B:$B,"CyToBroker",'2013Figures'!$G:$G,"E1",'2013Figures'!$E:$E,$B$1)</f>
        <v>0</v>
      </c>
      <c r="H129" s="9">
        <f>SUMIFS('2013Figures'!$J:$J,'2013Figures'!$C:$C,$A129,'2013Figures'!$H:$H,$B129,'2013Figures'!$I:$I,$C129,'2013Figures'!$B:$B,"CyToBroker",'2013Figures'!$G:$G,"P1",'2013Figures'!$E:$E,$B$1)</f>
        <v>0</v>
      </c>
      <c r="J129" s="8">
        <v>201401</v>
      </c>
      <c r="L129" s="42">
        <f>SUMIFS('2012Figures'!$J:$J,'2012Figures'!$C:$C,$A129,'2012Figures'!$H:$H,$B129,'2012Figures'!$I:$I,$C129,'2012Figures'!$E:$E,$B$1)</f>
        <v>0</v>
      </c>
      <c r="M129" s="52">
        <f>SUMIFS('2012Figures'!$J:$J,'2012Figures'!$C:$C,$A129,'2012Figures'!$H:$H,$B129,'2012Figures'!$I:$I,$C129,'2012Figures'!$B:$B,"BrokerToCy",'2012Figures'!$G:$G,"E1",'2012Figures'!$E:$E,$B$1)</f>
        <v>0</v>
      </c>
      <c r="N129" s="52">
        <f>SUMIFS('2012Figures'!$J:$J,'2012Figures'!$C:$C,$A129,'2012Figures'!$H:$H,$B129,'2012Figures'!$I:$I,$C129,'2012Figures'!$B:$B,"BrokerToCy",'2012Figures'!$G:$G,"P1",'2012Figures'!$E:$E,$B$1)</f>
        <v>0</v>
      </c>
      <c r="O129" s="52">
        <f>SUMIFS('2012Figures'!$J:$J,'2012Figures'!$C:$C,$A129,'2012Figures'!$H:$H,$B129,'2012Figures'!$I:$I,$C129,'2012Figures'!$B:$B,"CyToBroker",'2012Figures'!$G:$G,"E1",'2012Figures'!$E:$E,$B$1)</f>
        <v>0</v>
      </c>
      <c r="P129" s="52">
        <f>SUMIFS('2012Figures'!$J:$J,'2012Figures'!$C:$C,$A129,'2012Figures'!$H:$H,$B129,'2012Figures'!$I:$I,$C129,'2012Figures'!$B:$B,"CyToBroker",'2012Figures'!$G:$G,"P1",'2012Figures'!$E:$E,$B$1)</f>
        <v>0</v>
      </c>
      <c r="R129" s="46" t="str">
        <f t="shared" si="18"/>
        <v/>
      </c>
      <c r="S129" s="46" t="str">
        <f t="shared" si="18"/>
        <v/>
      </c>
      <c r="T129" s="46" t="str">
        <f t="shared" si="18"/>
        <v/>
      </c>
      <c r="U129" s="46" t="str">
        <f t="shared" si="18"/>
        <v/>
      </c>
      <c r="V129" s="46" t="str">
        <f t="shared" si="18"/>
        <v/>
      </c>
    </row>
    <row r="130" spans="1:22" x14ac:dyDescent="0.2">
      <c r="A130" s="1">
        <v>104</v>
      </c>
      <c r="B130" s="1" t="s">
        <v>98</v>
      </c>
      <c r="C130" s="8">
        <v>4</v>
      </c>
      <c r="D130" s="29">
        <f>SUMIFS('2013Figures'!$J:$J,'2013Figures'!$C:$C,$A130,'2013Figures'!$H:$H,$B130,'2013Figures'!$I:$I,$C130,'2013Figures'!$E:$E,$B$1)</f>
        <v>0</v>
      </c>
      <c r="E130" s="9">
        <f>SUMIFS('2013Figures'!$J:$J,'2013Figures'!$C:$C,$A130,'2013Figures'!$H:$H,$B130,'2013Figures'!$I:$I,$C130,'2013Figures'!$B:$B,"BrokerToCy",'2013Figures'!$G:$G,"E1",'2013Figures'!$E:$E,$B$1)</f>
        <v>0</v>
      </c>
      <c r="F130" s="9">
        <f>SUMIFS('2013Figures'!$J:$J,'2013Figures'!$C:$C,$A130,'2013Figures'!$H:$H,$B130,'2013Figures'!$I:$I,$C130,'2013Figures'!$B:$B,"BrokerToCy",'2013Figures'!$G:$G,"P1",'2013Figures'!$E:$E,$B$1)</f>
        <v>0</v>
      </c>
      <c r="G130" s="9">
        <f>SUMIFS('2013Figures'!$J:$J,'2013Figures'!$C:$C,$A130,'2013Figures'!$H:$H,$B130,'2013Figures'!$I:$I,$C130,'2013Figures'!$B:$B,"CyToBroker",'2013Figures'!$G:$G,"E1",'2013Figures'!$E:$E,$B$1)</f>
        <v>0</v>
      </c>
      <c r="H130" s="9">
        <f>SUMIFS('2013Figures'!$J:$J,'2013Figures'!$C:$C,$A130,'2013Figures'!$H:$H,$B130,'2013Figures'!$I:$I,$C130,'2013Figures'!$B:$B,"CyToBroker",'2013Figures'!$G:$G,"P1",'2013Figures'!$E:$E,$B$1)</f>
        <v>0</v>
      </c>
      <c r="I130" s="30"/>
      <c r="J130" s="31">
        <v>201301</v>
      </c>
      <c r="K130" s="30"/>
      <c r="L130" s="42">
        <f>SUMIFS('2012Figures'!$J:$J,'2012Figures'!$C:$C,$A130,'2012Figures'!$H:$H,$B130,'2012Figures'!$I:$I,$C130,'2012Figures'!$E:$E,$B$1)</f>
        <v>0</v>
      </c>
      <c r="M130" s="52">
        <f>SUMIFS('2012Figures'!$J:$J,'2012Figures'!$C:$C,$A130,'2012Figures'!$H:$H,$B130,'2012Figures'!$I:$I,$C130,'2012Figures'!$B:$B,"BrokerToCy",'2012Figures'!$G:$G,"E1",'2012Figures'!$E:$E,$B$1)</f>
        <v>0</v>
      </c>
      <c r="N130" s="52">
        <f>SUMIFS('2012Figures'!$J:$J,'2012Figures'!$C:$C,$A130,'2012Figures'!$H:$H,$B130,'2012Figures'!$I:$I,$C130,'2012Figures'!$B:$B,"BrokerToCy",'2012Figures'!$G:$G,"P1",'2012Figures'!$E:$E,$B$1)</f>
        <v>0</v>
      </c>
      <c r="O130" s="52">
        <f>SUMIFS('2012Figures'!$J:$J,'2012Figures'!$C:$C,$A130,'2012Figures'!$H:$H,$B130,'2012Figures'!$I:$I,$C130,'2012Figures'!$B:$B,"CyToBroker",'2012Figures'!$G:$G,"E1",'2012Figures'!$E:$E,$B$1)</f>
        <v>0</v>
      </c>
      <c r="P130" s="52">
        <f>SUMIFS('2012Figures'!$J:$J,'2012Figures'!$C:$C,$A130,'2012Figures'!$H:$H,$B130,'2012Figures'!$I:$I,$C130,'2012Figures'!$B:$B,"CyToBroker",'2012Figures'!$G:$G,"P1",'2012Figures'!$E:$E,$B$1)</f>
        <v>0</v>
      </c>
      <c r="Q130" s="30"/>
      <c r="R130" s="46" t="str">
        <f t="shared" si="18"/>
        <v/>
      </c>
      <c r="S130" s="46" t="str">
        <f t="shared" si="18"/>
        <v/>
      </c>
      <c r="T130" s="46" t="str">
        <f t="shared" si="18"/>
        <v/>
      </c>
      <c r="U130" s="46" t="str">
        <f t="shared" si="18"/>
        <v/>
      </c>
      <c r="V130" s="46" t="str">
        <f t="shared" si="18"/>
        <v/>
      </c>
    </row>
    <row r="131" spans="1:22" x14ac:dyDescent="0.2">
      <c r="A131" s="1">
        <v>104</v>
      </c>
      <c r="B131" s="1" t="s">
        <v>98</v>
      </c>
      <c r="C131" s="8">
        <v>3</v>
      </c>
      <c r="D131" s="29">
        <f>SUMIFS('2013Figures'!$J:$J,'2013Figures'!$C:$C,$A131,'2013Figures'!$H:$H,$B131,'2013Figures'!$I:$I,$C131,'2013Figures'!$E:$E,$B$1)</f>
        <v>0</v>
      </c>
      <c r="E131" s="9">
        <f>SUMIFS('2013Figures'!$J:$J,'2013Figures'!$C:$C,$A131,'2013Figures'!$H:$H,$B131,'2013Figures'!$I:$I,$C131,'2013Figures'!$B:$B,"BrokerToCy",'2013Figures'!$G:$G,"E1",'2013Figures'!$E:$E,$B$1)</f>
        <v>0</v>
      </c>
      <c r="F131" s="9">
        <f>SUMIFS('2013Figures'!$J:$J,'2013Figures'!$C:$C,$A131,'2013Figures'!$H:$H,$B131,'2013Figures'!$I:$I,$C131,'2013Figures'!$B:$B,"BrokerToCy",'2013Figures'!$G:$G,"P1",'2013Figures'!$E:$E,$B$1)</f>
        <v>0</v>
      </c>
      <c r="G131" s="9">
        <f>SUMIFS('2013Figures'!$J:$J,'2013Figures'!$C:$C,$A131,'2013Figures'!$H:$H,$B131,'2013Figures'!$I:$I,$C131,'2013Figures'!$B:$B,"CyToBroker",'2013Figures'!$G:$G,"E1",'2013Figures'!$E:$E,$B$1)</f>
        <v>0</v>
      </c>
      <c r="H131" s="9">
        <f>SUMIFS('2013Figures'!$J:$J,'2013Figures'!$C:$C,$A131,'2013Figures'!$H:$H,$B131,'2013Figures'!$I:$I,$C131,'2013Figures'!$B:$B,"CyToBroker",'2013Figures'!$G:$G,"P1",'2013Figures'!$E:$E,$B$1)</f>
        <v>0</v>
      </c>
      <c r="J131" s="8">
        <v>201201</v>
      </c>
      <c r="L131" s="42">
        <f>SUMIFS('2012Figures'!$J:$J,'2012Figures'!$C:$C,$A131,'2012Figures'!$H:$H,$B131,'2012Figures'!$I:$I,$C131,'2012Figures'!$E:$E,$B$1)</f>
        <v>0</v>
      </c>
      <c r="M131" s="52">
        <f>SUMIFS('2012Figures'!$J:$J,'2012Figures'!$C:$C,$A131,'2012Figures'!$H:$H,$B131,'2012Figures'!$I:$I,$C131,'2012Figures'!$B:$B,"BrokerToCy",'2012Figures'!$G:$G,"E1",'2012Figures'!$E:$E,$B$1)</f>
        <v>0</v>
      </c>
      <c r="N131" s="52">
        <f>SUMIFS('2012Figures'!$J:$J,'2012Figures'!$C:$C,$A131,'2012Figures'!$H:$H,$B131,'2012Figures'!$I:$I,$C131,'2012Figures'!$B:$B,"BrokerToCy",'2012Figures'!$G:$G,"P1",'2012Figures'!$E:$E,$B$1)</f>
        <v>0</v>
      </c>
      <c r="O131" s="52">
        <f>SUMIFS('2012Figures'!$J:$J,'2012Figures'!$C:$C,$A131,'2012Figures'!$H:$H,$B131,'2012Figures'!$I:$I,$C131,'2012Figures'!$B:$B,"CyToBroker",'2012Figures'!$G:$G,"E1",'2012Figures'!$E:$E,$B$1)</f>
        <v>0</v>
      </c>
      <c r="P131" s="52">
        <f>SUMIFS('2012Figures'!$J:$J,'2012Figures'!$C:$C,$A131,'2012Figures'!$H:$H,$B131,'2012Figures'!$I:$I,$C131,'2012Figures'!$B:$B,"CyToBroker",'2012Figures'!$G:$G,"P1",'2012Figures'!$E:$E,$B$1)</f>
        <v>0</v>
      </c>
      <c r="R131" s="46" t="str">
        <f t="shared" si="18"/>
        <v/>
      </c>
      <c r="S131" s="46" t="str">
        <f t="shared" si="18"/>
        <v/>
      </c>
      <c r="T131" s="46" t="str">
        <f t="shared" si="18"/>
        <v/>
      </c>
      <c r="U131" s="46" t="str">
        <f t="shared" si="18"/>
        <v/>
      </c>
      <c r="V131" s="46" t="str">
        <f t="shared" si="18"/>
        <v/>
      </c>
    </row>
    <row r="132" spans="1:22" x14ac:dyDescent="0.2">
      <c r="A132" s="1">
        <v>104</v>
      </c>
      <c r="B132" s="1" t="s">
        <v>98</v>
      </c>
      <c r="C132" s="8">
        <v>2</v>
      </c>
      <c r="D132" s="29">
        <f>SUMIFS('2013Figures'!$J:$J,'2013Figures'!$C:$C,$A132,'2013Figures'!$H:$H,$B132,'2013Figures'!$I:$I,$C132,'2013Figures'!$E:$E,$B$1)</f>
        <v>0</v>
      </c>
      <c r="E132" s="9">
        <f>SUMIFS('2013Figures'!$J:$J,'2013Figures'!$C:$C,$A132,'2013Figures'!$H:$H,$B132,'2013Figures'!$I:$I,$C132,'2013Figures'!$B:$B,"BrokerToCy",'2013Figures'!$G:$G,"E1",'2013Figures'!$E:$E,$B$1)</f>
        <v>0</v>
      </c>
      <c r="F132" s="9">
        <f>SUMIFS('2013Figures'!$J:$J,'2013Figures'!$C:$C,$A132,'2013Figures'!$H:$H,$B132,'2013Figures'!$I:$I,$C132,'2013Figures'!$B:$B,"BrokerToCy",'2013Figures'!$G:$G,"P1",'2013Figures'!$E:$E,$B$1)</f>
        <v>0</v>
      </c>
      <c r="G132" s="9">
        <f>SUMIFS('2013Figures'!$J:$J,'2013Figures'!$C:$C,$A132,'2013Figures'!$H:$H,$B132,'2013Figures'!$I:$I,$C132,'2013Figures'!$B:$B,"CyToBroker",'2013Figures'!$G:$G,"E1",'2013Figures'!$E:$E,$B$1)</f>
        <v>0</v>
      </c>
      <c r="H132" s="9">
        <f>SUMIFS('2013Figures'!$J:$J,'2013Figures'!$C:$C,$A132,'2013Figures'!$H:$H,$B132,'2013Figures'!$I:$I,$C132,'2013Figures'!$B:$B,"CyToBroker",'2013Figures'!$G:$G,"P1",'2013Figures'!$E:$E,$B$1)</f>
        <v>0</v>
      </c>
      <c r="J132" s="8">
        <v>201101</v>
      </c>
      <c r="L132" s="42">
        <f>SUMIFS('2012Figures'!$J:$J,'2012Figures'!$C:$C,$A132,'2012Figures'!$H:$H,$B132,'2012Figures'!$I:$I,$C132,'2012Figures'!$E:$E,$B$1)</f>
        <v>0</v>
      </c>
      <c r="M132" s="52">
        <f>SUMIFS('2012Figures'!$J:$J,'2012Figures'!$C:$C,$A132,'2012Figures'!$H:$H,$B132,'2012Figures'!$I:$I,$C132,'2012Figures'!$B:$B,"BrokerToCy",'2012Figures'!$G:$G,"E1",'2012Figures'!$E:$E,$B$1)</f>
        <v>0</v>
      </c>
      <c r="N132" s="52">
        <f>SUMIFS('2012Figures'!$J:$J,'2012Figures'!$C:$C,$A132,'2012Figures'!$H:$H,$B132,'2012Figures'!$I:$I,$C132,'2012Figures'!$B:$B,"BrokerToCy",'2012Figures'!$G:$G,"P1",'2012Figures'!$E:$E,$B$1)</f>
        <v>0</v>
      </c>
      <c r="O132" s="52">
        <f>SUMIFS('2012Figures'!$J:$J,'2012Figures'!$C:$C,$A132,'2012Figures'!$H:$H,$B132,'2012Figures'!$I:$I,$C132,'2012Figures'!$B:$B,"CyToBroker",'2012Figures'!$G:$G,"E1",'2012Figures'!$E:$E,$B$1)</f>
        <v>0</v>
      </c>
      <c r="P132" s="52">
        <f>SUMIFS('2012Figures'!$J:$J,'2012Figures'!$C:$C,$A132,'2012Figures'!$H:$H,$B132,'2012Figures'!$I:$I,$C132,'2012Figures'!$B:$B,"CyToBroker",'2012Figures'!$G:$G,"P1",'2012Figures'!$E:$E,$B$1)</f>
        <v>0</v>
      </c>
      <c r="R132" s="46" t="str">
        <f t="shared" si="18"/>
        <v/>
      </c>
      <c r="S132" s="46" t="str">
        <f t="shared" si="18"/>
        <v/>
      </c>
      <c r="T132" s="46" t="str">
        <f t="shared" si="18"/>
        <v/>
      </c>
      <c r="U132" s="46" t="str">
        <f t="shared" si="18"/>
        <v/>
      </c>
      <c r="V132" s="46" t="str">
        <f t="shared" si="18"/>
        <v/>
      </c>
    </row>
    <row r="133" spans="1:22" x14ac:dyDescent="0.2">
      <c r="A133" s="1">
        <v>104</v>
      </c>
      <c r="B133" s="1" t="s">
        <v>98</v>
      </c>
      <c r="C133" s="8">
        <v>1</v>
      </c>
      <c r="D133" s="29">
        <f>SUMIFS('2013Figures'!$J:$J,'2013Figures'!$C:$C,$A133,'2013Figures'!$H:$H,$B133,'2013Figures'!$I:$I,$C133,'2013Figures'!$E:$E,$B$1)</f>
        <v>0</v>
      </c>
      <c r="E133" s="9">
        <f>SUMIFS('2013Figures'!$J:$J,'2013Figures'!$C:$C,$A133,'2013Figures'!$H:$H,$B133,'2013Figures'!$I:$I,$C133,'2013Figures'!$B:$B,"BrokerToCy",'2013Figures'!$G:$G,"E1",'2013Figures'!$E:$E,$B$1)</f>
        <v>0</v>
      </c>
      <c r="F133" s="9">
        <f>SUMIFS('2013Figures'!$J:$J,'2013Figures'!$C:$C,$A133,'2013Figures'!$H:$H,$B133,'2013Figures'!$I:$I,$C133,'2013Figures'!$B:$B,"BrokerToCy",'2013Figures'!$G:$G,"P1",'2013Figures'!$E:$E,$B$1)</f>
        <v>0</v>
      </c>
      <c r="G133" s="9">
        <f>SUMIFS('2013Figures'!$J:$J,'2013Figures'!$C:$C,$A133,'2013Figures'!$H:$H,$B133,'2013Figures'!$I:$I,$C133,'2013Figures'!$B:$B,"CyToBroker",'2013Figures'!$G:$G,"E1",'2013Figures'!$E:$E,$B$1)</f>
        <v>0</v>
      </c>
      <c r="H133" s="9">
        <f>SUMIFS('2013Figures'!$J:$J,'2013Figures'!$C:$C,$A133,'2013Figures'!$H:$H,$B133,'2013Figures'!$I:$I,$C133,'2013Figures'!$B:$B,"CyToBroker",'2013Figures'!$G:$G,"P1",'2013Figures'!$E:$E,$B$1)</f>
        <v>0</v>
      </c>
      <c r="J133" s="8">
        <v>201001</v>
      </c>
      <c r="L133" s="42">
        <f>SUMIFS('2012Figures'!$J:$J,'2012Figures'!$C:$C,$A133,'2012Figures'!$H:$H,$B133,'2012Figures'!$I:$I,$C133,'2012Figures'!$E:$E,$B$1)</f>
        <v>0</v>
      </c>
      <c r="M133" s="52">
        <f>SUMIFS('2012Figures'!$J:$J,'2012Figures'!$C:$C,$A133,'2012Figures'!$H:$H,$B133,'2012Figures'!$I:$I,$C133,'2012Figures'!$B:$B,"BrokerToCy",'2012Figures'!$G:$G,"E1",'2012Figures'!$E:$E,$B$1)</f>
        <v>0</v>
      </c>
      <c r="N133" s="52">
        <f>SUMIFS('2012Figures'!$J:$J,'2012Figures'!$C:$C,$A133,'2012Figures'!$H:$H,$B133,'2012Figures'!$I:$I,$C133,'2012Figures'!$B:$B,"BrokerToCy",'2012Figures'!$G:$G,"P1",'2012Figures'!$E:$E,$B$1)</f>
        <v>0</v>
      </c>
      <c r="O133" s="52">
        <f>SUMIFS('2012Figures'!$J:$J,'2012Figures'!$C:$C,$A133,'2012Figures'!$H:$H,$B133,'2012Figures'!$I:$I,$C133,'2012Figures'!$B:$B,"CyToBroker",'2012Figures'!$G:$G,"E1",'2012Figures'!$E:$E,$B$1)</f>
        <v>0</v>
      </c>
      <c r="P133" s="52">
        <f>SUMIFS('2012Figures'!$J:$J,'2012Figures'!$C:$C,$A133,'2012Figures'!$H:$H,$B133,'2012Figures'!$I:$I,$C133,'2012Figures'!$B:$B,"CyToBroker",'2012Figures'!$G:$G,"P1",'2012Figures'!$E:$E,$B$1)</f>
        <v>0</v>
      </c>
      <c r="R133" s="46" t="str">
        <f t="shared" si="18"/>
        <v/>
      </c>
      <c r="S133" s="46" t="str">
        <f t="shared" si="18"/>
        <v/>
      </c>
      <c r="T133" s="46" t="str">
        <f t="shared" si="18"/>
        <v/>
      </c>
      <c r="U133" s="46" t="str">
        <f t="shared" si="18"/>
        <v/>
      </c>
      <c r="V133" s="46" t="str">
        <f t="shared" si="18"/>
        <v/>
      </c>
    </row>
    <row r="134" spans="1:22" x14ac:dyDescent="0.2">
      <c r="A134" s="1">
        <v>104</v>
      </c>
      <c r="B134" s="1" t="s">
        <v>98</v>
      </c>
      <c r="D134" s="29">
        <f>SUMIFS('2013Figures'!$J:$J,'2013Figures'!$C:$C,$A134,'2013Figures'!$H:$H,$B134,'2013Figures'!$I:$I,"",'2013Figures'!$E:$E,$B$1)</f>
        <v>0</v>
      </c>
      <c r="E134" s="9">
        <f>SUMIFS('2013Figures'!$J:$J,'2013Figures'!$C:$C,$A134,'2013Figures'!$H:$H,$B134,'2013Figures'!$I:$I,"",'2013Figures'!$B:$B,"BrokerToCy",'2013Figures'!$G:$G,"E1",'2013Figures'!$E:$E,$B$1)</f>
        <v>0</v>
      </c>
      <c r="F134" s="9">
        <f>SUMIFS('2013Figures'!$J:$J,'2013Figures'!$C:$C,$A134,'2013Figures'!$H:$H,$B134,'2013Figures'!$I:$I,"",'2013Figures'!$B:$B,"BrokerToCy",'2013Figures'!$G:$G,"P1",'2013Figures'!$E:$E,$B$1)</f>
        <v>0</v>
      </c>
      <c r="G134" s="9">
        <f>SUMIFS('2013Figures'!$J:$J,'2013Figures'!$C:$C,$A134,'2013Figures'!$H:$H,$B134,'2013Figures'!$I:$I,"",'2013Figures'!$B:$B,"CyToBroker",'2013Figures'!$G:$G,"E1",'2013Figures'!$E:$E,$B$1)</f>
        <v>0</v>
      </c>
      <c r="H134" s="9">
        <f>SUMIFS('2013Figures'!$J:$J,'2013Figures'!$C:$C,$A134,'2013Figures'!$H:$H,$B134,'2013Figures'!$I:$I,"",'2013Figures'!$B:$B,"CyToBroker",'2013Figures'!$G:$G,"P1",'2013Figures'!$E:$E,$B$1)</f>
        <v>0</v>
      </c>
      <c r="J134" s="8" t="s">
        <v>131</v>
      </c>
      <c r="L134" s="42">
        <f>SUMIFS('2012Figures'!$J:$J,'2012Figures'!$C:$C,$A134,'2012Figures'!$H:$H,$B134,'2012Figures'!$I:$I,"",'2012Figures'!$E:$E,$B$1)</f>
        <v>0</v>
      </c>
      <c r="M134" s="52">
        <f>SUMIFS('2012Figures'!$J:$J,'2012Figures'!$C:$C,$A134,'2012Figures'!$H:$H,$B134,'2012Figures'!$I:$I,"",'2012Figures'!$B:$B,"BrokerToCy",'2012Figures'!$G:$G,"E1",'2012Figures'!$E:$E,$B$1)</f>
        <v>0</v>
      </c>
      <c r="N134" s="52">
        <f>SUMIFS('2012Figures'!$J:$J,'2012Figures'!$C:$C,$A134,'2012Figures'!$H:$H,$B134,'2012Figures'!$I:$I,"",'2012Figures'!$B:$B,"BrokerToCy",'2012Figures'!$G:$G,"P1",'2012Figures'!$E:$E,$B$1)</f>
        <v>0</v>
      </c>
      <c r="O134" s="52">
        <f>SUMIFS('2012Figures'!$J:$J,'2012Figures'!$C:$C,$A134,'2012Figures'!$H:$H,$B134,'2012Figures'!$I:$I,"",'2012Figures'!$B:$B,"CyToBroker",'2012Figures'!$G:$G,"E1",'2012Figures'!$E:$E,$B$1)</f>
        <v>0</v>
      </c>
      <c r="P134" s="52">
        <f>SUMIFS('2012Figures'!$J:$J,'2012Figures'!$C:$C,$A134,'2012Figures'!$H:$H,$B134,'2012Figures'!$I:$I,"",'2012Figures'!$B:$B,"CyToBroker",'2012Figures'!$G:$G,"P1",'2012Figures'!$E:$E,$B$1)</f>
        <v>0</v>
      </c>
      <c r="R134" s="46" t="str">
        <f t="shared" si="18"/>
        <v/>
      </c>
      <c r="S134" s="46" t="str">
        <f t="shared" si="18"/>
        <v/>
      </c>
      <c r="T134" s="46" t="str">
        <f t="shared" si="18"/>
        <v/>
      </c>
      <c r="U134" s="46" t="str">
        <f t="shared" si="18"/>
        <v/>
      </c>
      <c r="V134" s="46" t="str">
        <f t="shared" si="18"/>
        <v/>
      </c>
    </row>
    <row r="135" spans="1:22" x14ac:dyDescent="0.2">
      <c r="A135" s="21"/>
      <c r="B135" s="21" t="s">
        <v>92</v>
      </c>
      <c r="C135" s="22"/>
      <c r="D135" s="23">
        <f>SUM(E135:H135)</f>
        <v>36</v>
      </c>
      <c r="E135" s="23">
        <f>SUM(E61:E134)</f>
        <v>0</v>
      </c>
      <c r="F135" s="23">
        <f t="shared" ref="F135:H135" si="19">SUM(F61:F134)</f>
        <v>0</v>
      </c>
      <c r="G135" s="23">
        <f t="shared" si="19"/>
        <v>36</v>
      </c>
      <c r="H135" s="23">
        <f t="shared" si="19"/>
        <v>0</v>
      </c>
      <c r="I135" s="21"/>
      <c r="J135" s="22"/>
      <c r="K135" s="21"/>
      <c r="L135" s="43">
        <f>SUM(M135:P135)</f>
        <v>19</v>
      </c>
      <c r="M135" s="43">
        <f>SUM(M61:M134)</f>
        <v>0</v>
      </c>
      <c r="N135" s="43">
        <f t="shared" ref="N135:P135" si="20">SUM(N61:N134)</f>
        <v>0</v>
      </c>
      <c r="O135" s="43">
        <f t="shared" si="20"/>
        <v>19</v>
      </c>
      <c r="P135" s="43">
        <f t="shared" si="20"/>
        <v>0</v>
      </c>
      <c r="Q135" s="21"/>
      <c r="R135" s="21"/>
      <c r="S135" s="21"/>
      <c r="T135" s="21"/>
      <c r="U135" s="21"/>
      <c r="V135" s="21"/>
    </row>
    <row r="136" spans="1:22" x14ac:dyDescent="0.2">
      <c r="A136" s="28">
        <v>105</v>
      </c>
      <c r="B136" s="28" t="s">
        <v>60</v>
      </c>
      <c r="C136" s="17" t="s">
        <v>88</v>
      </c>
      <c r="D136" s="18">
        <f>SUMIFS('2013Figures'!$J:$J,'2013Figures'!$C:$C,$A136,'2013Figures'!$E:$E,$B$1)</f>
        <v>8</v>
      </c>
      <c r="E136" s="18">
        <f>SUMIFS('2013Figures'!$J:$J,'2013Figures'!$C:$C,$A136,'2013Figures'!$B:$B,"BrokerToCy",'2013Figures'!$G:$G,"E1",'2013Figures'!$E:$E,$B$1)</f>
        <v>0</v>
      </c>
      <c r="F136" s="18">
        <f>SUMIFS('2013Figures'!$J:$J,'2013Figures'!$C:$C,$A136,'2013Figures'!$B:$B,"BrokerToCy",'2013Figures'!$G:$G,"P1",'2013Figures'!$E:$E,$B$1)</f>
        <v>0</v>
      </c>
      <c r="G136" s="18">
        <f>SUMIFS('2013Figures'!$J:$J,'2013Figures'!$C:$C,$A136,'2013Figures'!$B:$B,"CyToBroker",'2013Figures'!$G:$G,"E1",'2013Figures'!$E:$E,$B$1)</f>
        <v>8</v>
      </c>
      <c r="H136" s="18">
        <f>SUMIFS('2013Figures'!$J:$J,'2013Figures'!$C:$C,$A136,'2013Figures'!$B:$B,"CyToBroker",'2013Figures'!$G:$G,"P1",'2013Figures'!$E:$E,$B$1)</f>
        <v>0</v>
      </c>
      <c r="I136" s="28"/>
      <c r="J136" s="17"/>
      <c r="K136" s="28"/>
      <c r="L136" s="50">
        <f>SUMIFS('2012Figures'!$J:$J,'2012Figures'!$C:$C,$A136,'2012Figures'!$E:$E,$B$1)</f>
        <v>6</v>
      </c>
      <c r="M136" s="50">
        <f>SUMIFS('2012Figures'!$J:$J,'2012Figures'!$C:$C,$A136,'2012Figures'!$B:$B,"BrokerToCy",'2012Figures'!$G:$G,"E1",'2012Figures'!$E:$E,$B$1)</f>
        <v>0</v>
      </c>
      <c r="N136" s="50">
        <f>SUMIFS('2012Figures'!$J:$J,'2012Figures'!$C:$C,$A136,'2012Figures'!$B:$B,"BrokerToCy",'2012Figures'!$G:$G,"P1",'2012Figures'!$E:$E,$B$1)</f>
        <v>0</v>
      </c>
      <c r="O136" s="50">
        <f>SUMIFS('2012Figures'!$J:$J,'2012Figures'!$C:$C,$A136,'2012Figures'!$B:$B,"CyToBroker",'2012Figures'!$G:$G,"E1",'2012Figures'!$E:$E,$B$1)</f>
        <v>6</v>
      </c>
      <c r="P136" s="50">
        <f>SUMIFS('2012Figures'!$J:$J,'2012Figures'!$C:$C,$A136,'2012Figures'!$B:$B,"CyToBroker",'2012Figures'!$G:$G,"P1",'2012Figures'!$E:$E,$B$1)</f>
        <v>0</v>
      </c>
      <c r="Q136" s="28"/>
      <c r="R136" s="46">
        <f t="shared" si="18"/>
        <v>0.33</v>
      </c>
      <c r="S136" s="46" t="str">
        <f t="shared" si="18"/>
        <v/>
      </c>
      <c r="T136" s="46" t="str">
        <f t="shared" si="18"/>
        <v/>
      </c>
      <c r="U136" s="46">
        <f t="shared" si="18"/>
        <v>0.33</v>
      </c>
      <c r="V136" s="46" t="str">
        <f t="shared" si="18"/>
        <v/>
      </c>
    </row>
    <row r="137" spans="1:22" x14ac:dyDescent="0.2">
      <c r="A137" s="1">
        <v>105</v>
      </c>
      <c r="B137" s="1" t="s">
        <v>60</v>
      </c>
      <c r="C137" s="8">
        <v>4</v>
      </c>
      <c r="D137" s="29">
        <f>SUMIFS('2013Figures'!$J:$J,'2013Figures'!$C:$C,$A137,'2013Figures'!$H:$H,$B137,'2013Figures'!$I:$I,$C137,'2013Figures'!$E:$E,$B$1)</f>
        <v>8</v>
      </c>
      <c r="E137" s="9">
        <f>SUMIFS('2013Figures'!$J:$J,'2013Figures'!$C:$C,$A137,'2013Figures'!$H:$H,$B137,'2013Figures'!$I:$I,$C137,'2013Figures'!$B:$B,"BrokerToCy",'2013Figures'!$G:$G,"E1",'2013Figures'!$E:$E,$B$1)</f>
        <v>0</v>
      </c>
      <c r="F137" s="9">
        <f>SUMIFS('2013Figures'!$J:$J,'2013Figures'!$C:$C,$A137,'2013Figures'!$H:$H,$B137,'2013Figures'!$I:$I,$C137,'2013Figures'!$B:$B,"BrokerToCy",'2013Figures'!$G:$G,"P1",'2013Figures'!$E:$E,$B$1)</f>
        <v>0</v>
      </c>
      <c r="G137" s="9">
        <f>SUMIFS('2013Figures'!$J:$J,'2013Figures'!$C:$C,$A137,'2013Figures'!$H:$H,$B137,'2013Figures'!$I:$I,$C137,'2013Figures'!$B:$B,"CyToBroker",'2013Figures'!$G:$G,"E1",'2013Figures'!$E:$E,$B$1)</f>
        <v>8</v>
      </c>
      <c r="H137" s="9">
        <f>SUMIFS('2013Figures'!$J:$J,'2013Figures'!$C:$C,$A137,'2013Figures'!$H:$H,$B137,'2013Figures'!$I:$I,$C137,'2013Figures'!$B:$B,"CyToBroker",'2013Figures'!$G:$G,"P1",'2013Figures'!$E:$E,$B$1)</f>
        <v>0</v>
      </c>
      <c r="J137" s="8" t="s">
        <v>146</v>
      </c>
      <c r="L137" s="42">
        <f>SUMIFS('2012Figures'!$J:$J,'2012Figures'!$C:$C,$A137,'2012Figures'!$H:$H,$B137,'2012Figures'!$I:$I,$C137,'2012Figures'!$E:$E,$B$1)</f>
        <v>6</v>
      </c>
      <c r="M137" s="52">
        <f>SUMIFS('2012Figures'!$J:$J,'2012Figures'!$C:$C,$A137,'2012Figures'!$H:$H,$B137,'2012Figures'!$I:$I,$C137,'2012Figures'!$B:$B,"BrokerToCy",'2012Figures'!$G:$G,"E1",'2012Figures'!$E:$E,$B$1)</f>
        <v>0</v>
      </c>
      <c r="N137" s="52">
        <f>SUMIFS('2012Figures'!$J:$J,'2012Figures'!$C:$C,$A137,'2012Figures'!$H:$H,$B137,'2012Figures'!$I:$I,$C137,'2012Figures'!$B:$B,"BrokerToCy",'2012Figures'!$G:$G,"P1",'2012Figures'!$E:$E,$B$1)</f>
        <v>0</v>
      </c>
      <c r="O137" s="52">
        <f>SUMIFS('2012Figures'!$J:$J,'2012Figures'!$C:$C,$A137,'2012Figures'!$H:$H,$B137,'2012Figures'!$I:$I,$C137,'2012Figures'!$B:$B,"CyToBroker",'2012Figures'!$G:$G,"E1",'2012Figures'!$E:$E,$B$1)</f>
        <v>6</v>
      </c>
      <c r="P137" s="52">
        <f>SUMIFS('2012Figures'!$J:$J,'2012Figures'!$C:$C,$A137,'2012Figures'!$H:$H,$B137,'2012Figures'!$I:$I,$C137,'2012Figures'!$B:$B,"CyToBroker",'2012Figures'!$G:$G,"P1",'2012Figures'!$E:$E,$B$1)</f>
        <v>0</v>
      </c>
      <c r="R137" s="46">
        <f t="shared" si="18"/>
        <v>0.33</v>
      </c>
      <c r="S137" s="46" t="str">
        <f t="shared" si="18"/>
        <v/>
      </c>
      <c r="T137" s="46" t="str">
        <f t="shared" si="18"/>
        <v/>
      </c>
      <c r="U137" s="46">
        <f t="shared" si="18"/>
        <v>0.33</v>
      </c>
      <c r="V137" s="46" t="str">
        <f t="shared" si="18"/>
        <v/>
      </c>
    </row>
    <row r="138" spans="1:22" x14ac:dyDescent="0.2">
      <c r="A138" s="1">
        <v>105</v>
      </c>
      <c r="B138" s="1" t="s">
        <v>60</v>
      </c>
      <c r="C138" s="8">
        <v>2</v>
      </c>
      <c r="D138" s="29">
        <f>SUMIFS('2013Figures'!$J:$J,'2013Figures'!$C:$C,$A138,'2013Figures'!$H:$H,$B138,'2013Figures'!$I:$I,$C138,'2013Figures'!$E:$E,$B$1)</f>
        <v>0</v>
      </c>
      <c r="E138" s="9">
        <f>SUMIFS('2013Figures'!$J:$J,'2013Figures'!$C:$C,$A138,'2013Figures'!$H:$H,$B138,'2013Figures'!$I:$I,$C138,'2013Figures'!$B:$B,"BrokerToCy",'2013Figures'!$G:$G,"E1",'2013Figures'!$E:$E,$B$1)</f>
        <v>0</v>
      </c>
      <c r="F138" s="9">
        <f>SUMIFS('2013Figures'!$J:$J,'2013Figures'!$C:$C,$A138,'2013Figures'!$H:$H,$B138,'2013Figures'!$I:$I,$C138,'2013Figures'!$B:$B,"BrokerToCy",'2013Figures'!$G:$G,"P1",'2013Figures'!$E:$E,$B$1)</f>
        <v>0</v>
      </c>
      <c r="G138" s="9">
        <f>SUMIFS('2013Figures'!$J:$J,'2013Figures'!$C:$C,$A138,'2013Figures'!$H:$H,$B138,'2013Figures'!$I:$I,$C138,'2013Figures'!$B:$B,"CyToBroker",'2013Figures'!$G:$G,"E1",'2013Figures'!$E:$E,$B$1)</f>
        <v>0</v>
      </c>
      <c r="H138" s="9">
        <f>SUMIFS('2013Figures'!$J:$J,'2013Figures'!$C:$C,$A138,'2013Figures'!$H:$H,$B138,'2013Figures'!$I:$I,$C138,'2013Figures'!$B:$B,"CyToBroker",'2013Figures'!$G:$G,"P1",'2013Figures'!$E:$E,$B$1)</f>
        <v>0</v>
      </c>
      <c r="J138" s="8">
        <v>201001</v>
      </c>
      <c r="L138" s="42">
        <f>SUMIFS('2012Figures'!$J:$J,'2012Figures'!$C:$C,$A138,'2012Figures'!$H:$H,$B138,'2012Figures'!$I:$I,$C138,'2012Figures'!$E:$E,$B$1)</f>
        <v>0</v>
      </c>
      <c r="M138" s="52">
        <f>SUMIFS('2012Figures'!$J:$J,'2012Figures'!$C:$C,$A138,'2012Figures'!$H:$H,$B138,'2012Figures'!$I:$I,$C138,'2012Figures'!$B:$B,"BrokerToCy",'2012Figures'!$G:$G,"E1",'2012Figures'!$E:$E,$B$1)</f>
        <v>0</v>
      </c>
      <c r="N138" s="52">
        <f>SUMIFS('2012Figures'!$J:$J,'2012Figures'!$C:$C,$A138,'2012Figures'!$H:$H,$B138,'2012Figures'!$I:$I,$C138,'2012Figures'!$B:$B,"BrokerToCy",'2012Figures'!$G:$G,"P1",'2012Figures'!$E:$E,$B$1)</f>
        <v>0</v>
      </c>
      <c r="O138" s="52">
        <f>SUMIFS('2012Figures'!$J:$J,'2012Figures'!$C:$C,$A138,'2012Figures'!$H:$H,$B138,'2012Figures'!$I:$I,$C138,'2012Figures'!$B:$B,"CyToBroker",'2012Figures'!$G:$G,"E1",'2012Figures'!$E:$E,$B$1)</f>
        <v>0</v>
      </c>
      <c r="P138" s="52">
        <f>SUMIFS('2012Figures'!$J:$J,'2012Figures'!$C:$C,$A138,'2012Figures'!$H:$H,$B138,'2012Figures'!$I:$I,$C138,'2012Figures'!$B:$B,"CyToBroker",'2012Figures'!$G:$G,"P1",'2012Figures'!$E:$E,$B$1)</f>
        <v>0</v>
      </c>
      <c r="R138" s="46" t="str">
        <f t="shared" si="18"/>
        <v/>
      </c>
      <c r="S138" s="46" t="str">
        <f t="shared" si="18"/>
        <v/>
      </c>
      <c r="T138" s="46" t="str">
        <f t="shared" si="18"/>
        <v/>
      </c>
      <c r="U138" s="46" t="str">
        <f t="shared" si="18"/>
        <v/>
      </c>
      <c r="V138" s="46" t="str">
        <f t="shared" si="18"/>
        <v/>
      </c>
    </row>
    <row r="139" spans="1:22" x14ac:dyDescent="0.2">
      <c r="A139" s="1">
        <v>105</v>
      </c>
      <c r="B139" s="1" t="s">
        <v>60</v>
      </c>
      <c r="C139" s="8">
        <v>1</v>
      </c>
      <c r="D139" s="29">
        <f>SUMIFS('2013Figures'!$J:$J,'2013Figures'!$C:$C,$A139,'2013Figures'!$H:$H,$B139,'2013Figures'!$I:$I,$C139,'2013Figures'!$E:$E,$B$1)</f>
        <v>0</v>
      </c>
      <c r="E139" s="9">
        <f>SUMIFS('2013Figures'!$J:$J,'2013Figures'!$C:$C,$A139,'2013Figures'!$H:$H,$B139,'2013Figures'!$I:$I,$C139,'2013Figures'!$B:$B,"BrokerToCy",'2013Figures'!$G:$G,"E1",'2013Figures'!$E:$E,$B$1)</f>
        <v>0</v>
      </c>
      <c r="F139" s="9">
        <f>SUMIFS('2013Figures'!$J:$J,'2013Figures'!$C:$C,$A139,'2013Figures'!$H:$H,$B139,'2013Figures'!$I:$I,$C139,'2013Figures'!$B:$B,"BrokerToCy",'2013Figures'!$G:$G,"P1",'2013Figures'!$E:$E,$B$1)</f>
        <v>0</v>
      </c>
      <c r="G139" s="9">
        <f>SUMIFS('2013Figures'!$J:$J,'2013Figures'!$C:$C,$A139,'2013Figures'!$H:$H,$B139,'2013Figures'!$I:$I,$C139,'2013Figures'!$B:$B,"CyToBroker",'2013Figures'!$G:$G,"E1",'2013Figures'!$E:$E,$B$1)</f>
        <v>0</v>
      </c>
      <c r="H139" s="9">
        <f>SUMIFS('2013Figures'!$J:$J,'2013Figures'!$C:$C,$A139,'2013Figures'!$H:$H,$B139,'2013Figures'!$I:$I,$C139,'2013Figures'!$B:$B,"CyToBroker",'2013Figures'!$G:$G,"P1",'2013Figures'!$E:$E,$B$1)</f>
        <v>0</v>
      </c>
      <c r="J139" s="8">
        <v>200901</v>
      </c>
      <c r="L139" s="42">
        <f>SUMIFS('2012Figures'!$J:$J,'2012Figures'!$C:$C,$A139,'2012Figures'!$H:$H,$B139,'2012Figures'!$I:$I,$C139,'2012Figures'!$E:$E,$B$1)</f>
        <v>0</v>
      </c>
      <c r="M139" s="52">
        <f>SUMIFS('2012Figures'!$J:$J,'2012Figures'!$C:$C,$A139,'2012Figures'!$H:$H,$B139,'2012Figures'!$I:$I,$C139,'2012Figures'!$B:$B,"BrokerToCy",'2012Figures'!$G:$G,"E1",'2012Figures'!$E:$E,$B$1)</f>
        <v>0</v>
      </c>
      <c r="N139" s="52">
        <f>SUMIFS('2012Figures'!$J:$J,'2012Figures'!$C:$C,$A139,'2012Figures'!$H:$H,$B139,'2012Figures'!$I:$I,$C139,'2012Figures'!$B:$B,"BrokerToCy",'2012Figures'!$G:$G,"P1",'2012Figures'!$E:$E,$B$1)</f>
        <v>0</v>
      </c>
      <c r="O139" s="52">
        <f>SUMIFS('2012Figures'!$J:$J,'2012Figures'!$C:$C,$A139,'2012Figures'!$H:$H,$B139,'2012Figures'!$I:$I,$C139,'2012Figures'!$B:$B,"CyToBroker",'2012Figures'!$G:$G,"E1",'2012Figures'!$E:$E,$B$1)</f>
        <v>0</v>
      </c>
      <c r="P139" s="52">
        <f>SUMIFS('2012Figures'!$J:$J,'2012Figures'!$C:$C,$A139,'2012Figures'!$H:$H,$B139,'2012Figures'!$I:$I,$C139,'2012Figures'!$B:$B,"CyToBroker",'2012Figures'!$G:$G,"P1",'2012Figures'!$E:$E,$B$1)</f>
        <v>0</v>
      </c>
      <c r="R139" s="46" t="str">
        <f t="shared" si="18"/>
        <v/>
      </c>
      <c r="S139" s="46" t="str">
        <f t="shared" si="18"/>
        <v/>
      </c>
      <c r="T139" s="46" t="str">
        <f t="shared" si="18"/>
        <v/>
      </c>
      <c r="U139" s="46" t="str">
        <f t="shared" si="18"/>
        <v/>
      </c>
      <c r="V139" s="46" t="str">
        <f t="shared" si="18"/>
        <v/>
      </c>
    </row>
    <row r="140" spans="1:22" x14ac:dyDescent="0.2">
      <c r="A140" s="1">
        <v>105</v>
      </c>
      <c r="B140" s="1" t="s">
        <v>60</v>
      </c>
      <c r="D140" s="29">
        <f>SUMIFS('2013Figures'!$J:$J,'2013Figures'!$C:$C,$A140,'2013Figures'!$I:$I,"",'2013Figures'!$E:$E,$B$1)</f>
        <v>0</v>
      </c>
      <c r="E140" s="9">
        <f>SUMIFS('2013Figures'!$J:$J,'2013Figures'!$C:$C,$A140,'2013Figures'!$I:$I,"",'2013Figures'!$B:$B,"BrokerToCy",'2013Figures'!$G:$G,"E1",'2013Figures'!$E:$E,$B$1)</f>
        <v>0</v>
      </c>
      <c r="F140" s="9">
        <f>SUMIFS('2013Figures'!$J:$J,'2013Figures'!$C:$C,$A140,'2013Figures'!$I:$I,"",'2013Figures'!$B:$B,"BrokerToCy",'2013Figures'!$G:$G,"P1",'2013Figures'!$E:$E,$B$1)</f>
        <v>0</v>
      </c>
      <c r="G140" s="9">
        <f>SUMIFS('2013Figures'!$J:$J,'2013Figures'!$C:$C,$A140,'2013Figures'!$I:$I,"",'2013Figures'!$B:$B,"CyToBroker",'2013Figures'!$G:$G,"E1",'2013Figures'!$E:$E,$B$1)</f>
        <v>0</v>
      </c>
      <c r="H140" s="9">
        <f>SUMIFS('2013Figures'!$J:$J,'2013Figures'!$C:$C,$A140,'2013Figures'!$I:$I,"",'2013Figures'!$B:$B,"CyToBroker",'2013Figures'!$G:$G,"P1",'2013Figures'!$E:$E,$B$1)</f>
        <v>0</v>
      </c>
      <c r="J140" s="8" t="s">
        <v>131</v>
      </c>
      <c r="L140" s="42">
        <f>SUMIFS('2012Figures'!$J:$J,'2012Figures'!$C:$C,$A140,'2012Figures'!$I:$I,"",'2012Figures'!$E:$E,$B$1)</f>
        <v>0</v>
      </c>
      <c r="M140" s="52">
        <f>SUMIFS('2012Figures'!$J:$J,'2012Figures'!$C:$C,$A140,'2012Figures'!$I:$I,"",'2012Figures'!$B:$B,"BrokerToCy",'2012Figures'!$G:$G,"E1",'2012Figures'!$E:$E,$B$1)</f>
        <v>0</v>
      </c>
      <c r="N140" s="52">
        <f>SUMIFS('2012Figures'!$J:$J,'2012Figures'!$C:$C,$A140,'2012Figures'!$I:$I,"",'2012Figures'!$B:$B,"BrokerToCy",'2012Figures'!$G:$G,"P1",'2012Figures'!$E:$E,$B$1)</f>
        <v>0</v>
      </c>
      <c r="O140" s="52">
        <f>SUMIFS('2012Figures'!$J:$J,'2012Figures'!$C:$C,$A140,'2012Figures'!$I:$I,"",'2012Figures'!$B:$B,"CyToBroker",'2012Figures'!$G:$G,"E1",'2012Figures'!$E:$E,$B$1)</f>
        <v>0</v>
      </c>
      <c r="P140" s="52">
        <f>SUMIFS('2012Figures'!$J:$J,'2012Figures'!$C:$C,$A140,'2012Figures'!$I:$I,"",'2012Figures'!$B:$B,"CyToBroker",'2012Figures'!$G:$G,"P1",'2012Figures'!$E:$E,$B$1)</f>
        <v>0</v>
      </c>
      <c r="R140" s="46" t="str">
        <f t="shared" si="18"/>
        <v/>
      </c>
      <c r="S140" s="46" t="str">
        <f t="shared" si="18"/>
        <v/>
      </c>
      <c r="T140" s="46" t="str">
        <f t="shared" si="18"/>
        <v/>
      </c>
      <c r="U140" s="46" t="str">
        <f t="shared" si="18"/>
        <v/>
      </c>
      <c r="V140" s="46" t="str">
        <f t="shared" si="18"/>
        <v/>
      </c>
    </row>
    <row r="141" spans="1:22" x14ac:dyDescent="0.2">
      <c r="A141" s="21"/>
      <c r="B141" s="21" t="s">
        <v>92</v>
      </c>
      <c r="C141" s="22"/>
      <c r="D141" s="23">
        <f>SUM(E141:H141)</f>
        <v>8</v>
      </c>
      <c r="E141" s="23">
        <f>SUM(E137:E140)</f>
        <v>0</v>
      </c>
      <c r="F141" s="23">
        <f>SUM(F137:F140)</f>
        <v>0</v>
      </c>
      <c r="G141" s="23">
        <f>SUM(G137:G140)</f>
        <v>8</v>
      </c>
      <c r="H141" s="23">
        <f>SUM(H137:H140)</f>
        <v>0</v>
      </c>
      <c r="I141" s="21"/>
      <c r="J141" s="22"/>
      <c r="K141" s="21"/>
      <c r="L141" s="43">
        <f>SUM(M141:P141)</f>
        <v>6</v>
      </c>
      <c r="M141" s="43">
        <f>SUM(M137:M140)</f>
        <v>0</v>
      </c>
      <c r="N141" s="43">
        <f>SUM(N137:N140)</f>
        <v>0</v>
      </c>
      <c r="O141" s="43">
        <f>SUM(O137:O140)</f>
        <v>6</v>
      </c>
      <c r="P141" s="43">
        <f>SUM(P137:P140)</f>
        <v>0</v>
      </c>
      <c r="Q141" s="21"/>
      <c r="R141" s="21"/>
      <c r="S141" s="21"/>
      <c r="T141" s="21"/>
      <c r="U141" s="21"/>
      <c r="V141" s="21"/>
    </row>
    <row r="142" spans="1:22" x14ac:dyDescent="0.2">
      <c r="A142" s="28">
        <v>108</v>
      </c>
      <c r="B142" s="28" t="s">
        <v>166</v>
      </c>
      <c r="C142" s="17" t="s">
        <v>88</v>
      </c>
      <c r="D142" s="18">
        <f>SUMIFS('2013Figures'!$J:$J,'2013Figures'!$C:$C,$A142,'2013Figures'!$E:$E,$B$1)</f>
        <v>0</v>
      </c>
      <c r="E142" s="18">
        <f>SUMIFS('2013Figures'!$J:$J,'2013Figures'!$C:$C,$A142,'2013Figures'!$B:$B,"BrokerToCy",'2013Figures'!$G:$G,"E1",'2013Figures'!$E:$E,$B$1)</f>
        <v>0</v>
      </c>
      <c r="F142" s="18">
        <f>SUMIFS('2013Figures'!$J:$J,'2013Figures'!$C:$C,$A142,'2013Figures'!$B:$B,"BrokerToCy",'2013Figures'!$G:$G,"P1",'2013Figures'!$E:$E,$B$1)</f>
        <v>0</v>
      </c>
      <c r="G142" s="18">
        <f>SUMIFS('2013Figures'!$J:$J,'2013Figures'!$C:$C,$A142,'2013Figures'!$B:$B,"CyToBroker",'2013Figures'!$G:$G,"E1",'2013Figures'!$E:$E,$B$1)</f>
        <v>0</v>
      </c>
      <c r="H142" s="18">
        <f>SUMIFS('2013Figures'!$J:$J,'2013Figures'!$C:$C,$A142,'2013Figures'!$B:$B,"CyToBroker",'2013Figures'!$G:$G,"P1",'2013Figures'!$E:$E,$B$1)</f>
        <v>0</v>
      </c>
      <c r="I142" s="28"/>
      <c r="J142" s="17"/>
      <c r="K142" s="28"/>
      <c r="L142" s="50">
        <f>SUMIFS('2012Figures'!$J:$J,'2012Figures'!$C:$C,$A142,'2012Figures'!$E:$E,$B$1)</f>
        <v>0</v>
      </c>
      <c r="M142" s="50">
        <f>SUMIFS('2012Figures'!$J:$J,'2012Figures'!$C:$C,$A142,'2012Figures'!$B:$B,"BrokerToCy",'2012Figures'!$G:$G,"E1",'2012Figures'!$E:$E,$B$1)</f>
        <v>0</v>
      </c>
      <c r="N142" s="50">
        <f>SUMIFS('2012Figures'!$J:$J,'2012Figures'!$C:$C,$A142,'2012Figures'!$B:$B,"BrokerToCy",'2012Figures'!$G:$G,"P1",'2012Figures'!$E:$E,$B$1)</f>
        <v>0</v>
      </c>
      <c r="O142" s="50">
        <f>SUMIFS('2012Figures'!$J:$J,'2012Figures'!$C:$C,$A142,'2012Figures'!$B:$B,"CyToBroker",'2012Figures'!$G:$G,"E1",'2012Figures'!$E:$E,$B$1)</f>
        <v>0</v>
      </c>
      <c r="P142" s="50">
        <f>SUMIFS('2012Figures'!$J:$J,'2012Figures'!$C:$C,$A142,'2012Figures'!$B:$B,"CyToBroker",'2012Figures'!$G:$G,"P1",'2012Figures'!$E:$E,$B$1)</f>
        <v>0</v>
      </c>
      <c r="Q142" s="28"/>
      <c r="R142" s="46" t="str">
        <f t="shared" si="18"/>
        <v/>
      </c>
      <c r="S142" s="46" t="str">
        <f t="shared" si="18"/>
        <v/>
      </c>
      <c r="T142" s="46" t="str">
        <f t="shared" si="18"/>
        <v/>
      </c>
      <c r="U142" s="46" t="str">
        <f t="shared" si="18"/>
        <v/>
      </c>
      <c r="V142" s="46" t="str">
        <f t="shared" si="18"/>
        <v/>
      </c>
    </row>
    <row r="143" spans="1:22" x14ac:dyDescent="0.2">
      <c r="A143" s="1">
        <v>108</v>
      </c>
      <c r="B143" s="1" t="s">
        <v>166</v>
      </c>
      <c r="C143" s="8">
        <v>1</v>
      </c>
      <c r="D143" s="29">
        <f>SUMIFS('2013Figures'!$J:$J,'2013Figures'!$C:$C,$A143,'2013Figures'!$H:$H,$B143,'2013Figures'!$I:$I,$C143,'2013Figures'!$E:$E,$B$1)</f>
        <v>0</v>
      </c>
      <c r="E143" s="9">
        <f>SUMIFS('2013Figures'!$J:$J,'2013Figures'!$C:$C,$A143,'2013Figures'!$H:$H,$B143,'2013Figures'!$I:$I,$C143,'2013Figures'!$B:$B,"BrokerToCy",'2013Figures'!$G:$G,"E1",'2013Figures'!$E:$E,$B$1)</f>
        <v>0</v>
      </c>
      <c r="F143" s="9">
        <f>SUMIFS('2013Figures'!$J:$J,'2013Figures'!$C:$C,$A143,'2013Figures'!$H:$H,$B143,'2013Figures'!$I:$I,$C143,'2013Figures'!$B:$B,"BrokerToCy",'2013Figures'!$G:$G,"P1",'2013Figures'!$E:$E,$B$1)</f>
        <v>0</v>
      </c>
      <c r="G143" s="9">
        <f>SUMIFS('2013Figures'!$J:$J,'2013Figures'!$C:$C,$A143,'2013Figures'!$H:$H,$B143,'2013Figures'!$I:$I,$C143,'2013Figures'!$B:$B,"CyToBroker",'2013Figures'!$G:$G,"E1",'2013Figures'!$E:$E,$B$1)</f>
        <v>0</v>
      </c>
      <c r="H143" s="9">
        <f>SUMIFS('2013Figures'!$J:$J,'2013Figures'!$C:$C,$A143,'2013Figures'!$H:$H,$B143,'2013Figures'!$I:$I,$C143,'2013Figures'!$B:$B,"CyToBroker",'2013Figures'!$G:$G,"P1",'2013Figures'!$E:$E,$B$1)</f>
        <v>0</v>
      </c>
      <c r="J143" s="8">
        <v>201501</v>
      </c>
      <c r="L143" s="42">
        <f>SUMIFS('2012Figures'!$J:$J,'2012Figures'!$C:$C,$A143,'2012Figures'!$H:$H,$B143,'2012Figures'!$I:$I,$C143,'2012Figures'!$E:$E,$B$1)</f>
        <v>0</v>
      </c>
      <c r="M143" s="52">
        <f>SUMIFS('2012Figures'!$J:$J,'2012Figures'!$C:$C,$A143,'2012Figures'!$H:$H,$B143,'2012Figures'!$I:$I,$C143,'2012Figures'!$B:$B,"BrokerToCy",'2012Figures'!$G:$G,"E1",'2012Figures'!$E:$E,$B$1)</f>
        <v>0</v>
      </c>
      <c r="N143" s="52">
        <f>SUMIFS('2012Figures'!$J:$J,'2012Figures'!$C:$C,$A143,'2012Figures'!$H:$H,$B143,'2012Figures'!$I:$I,$C143,'2012Figures'!$B:$B,"BrokerToCy",'2012Figures'!$G:$G,"P1",'2012Figures'!$E:$E,$B$1)</f>
        <v>0</v>
      </c>
      <c r="O143" s="52">
        <f>SUMIFS('2012Figures'!$J:$J,'2012Figures'!$C:$C,$A143,'2012Figures'!$H:$H,$B143,'2012Figures'!$I:$I,$C143,'2012Figures'!$B:$B,"CyToBroker",'2012Figures'!$G:$G,"E1",'2012Figures'!$E:$E,$B$1)</f>
        <v>0</v>
      </c>
      <c r="P143" s="52">
        <f>SUMIFS('2012Figures'!$J:$J,'2012Figures'!$C:$C,$A143,'2012Figures'!$H:$H,$B143,'2012Figures'!$I:$I,$C143,'2012Figures'!$B:$B,"CyToBroker",'2012Figures'!$G:$G,"P1",'2012Figures'!$E:$E,$B$1)</f>
        <v>0</v>
      </c>
      <c r="R143" s="46" t="str">
        <f t="shared" si="18"/>
        <v/>
      </c>
      <c r="S143" s="46" t="str">
        <f t="shared" si="18"/>
        <v/>
      </c>
      <c r="T143" s="46" t="str">
        <f t="shared" si="18"/>
        <v/>
      </c>
      <c r="U143" s="46" t="str">
        <f t="shared" si="18"/>
        <v/>
      </c>
      <c r="V143" s="46" t="str">
        <f t="shared" si="18"/>
        <v/>
      </c>
    </row>
    <row r="144" spans="1:22" x14ac:dyDescent="0.2">
      <c r="A144" s="1">
        <v>108</v>
      </c>
      <c r="B144" s="1" t="s">
        <v>166</v>
      </c>
      <c r="D144" s="29">
        <f>SUMIFS('2013Figures'!$J:$J,'2013Figures'!$C:$C,$A144,'2013Figures'!$I:$I,"",'2013Figures'!$E:$E,$B$1)</f>
        <v>0</v>
      </c>
      <c r="E144" s="9">
        <f>SUMIFS('2013Figures'!$J:$J,'2013Figures'!$C:$C,$A144,'2013Figures'!$I:$I,"",'2013Figures'!$B:$B,"BrokerToCy",'2013Figures'!$G:$G,"E1",'2013Figures'!$E:$E,$B$1)</f>
        <v>0</v>
      </c>
      <c r="F144" s="9">
        <f>SUMIFS('2013Figures'!$J:$J,'2013Figures'!$C:$C,$A144,'2013Figures'!$I:$I,"",'2013Figures'!$B:$B,"BrokerToCy",'2013Figures'!$G:$G,"P1",'2013Figures'!$E:$E,$B$1)</f>
        <v>0</v>
      </c>
      <c r="G144" s="9">
        <f>SUMIFS('2013Figures'!$J:$J,'2013Figures'!$C:$C,$A144,'2013Figures'!$I:$I,"",'2013Figures'!$B:$B,"CyToBroker",'2013Figures'!$G:$G,"E1",'2013Figures'!$E:$E,$B$1)</f>
        <v>0</v>
      </c>
      <c r="H144" s="9">
        <f>SUMIFS('2013Figures'!$J:$J,'2013Figures'!$C:$C,$A144,'2013Figures'!$I:$I,"",'2013Figures'!$B:$B,"CyToBroker",'2013Figures'!$G:$G,"P1",'2013Figures'!$E:$E,$B$1)</f>
        <v>0</v>
      </c>
      <c r="J144" s="8" t="s">
        <v>131</v>
      </c>
      <c r="L144" s="42">
        <f>SUMIFS('2012Figures'!$J:$J,'2012Figures'!$C:$C,$A144,'2012Figures'!$I:$I,"",'2012Figures'!$E:$E,$B$1)</f>
        <v>0</v>
      </c>
      <c r="M144" s="52">
        <f>SUMIFS('2012Figures'!$J:$J,'2012Figures'!$C:$C,$A144,'2012Figures'!$I:$I,"",'2012Figures'!$B:$B,"BrokerToCy",'2012Figures'!$G:$G,"E1",'2012Figures'!$E:$E,$B$1)</f>
        <v>0</v>
      </c>
      <c r="N144" s="52">
        <f>SUMIFS('2012Figures'!$J:$J,'2012Figures'!$C:$C,$A144,'2012Figures'!$I:$I,"",'2012Figures'!$B:$B,"BrokerToCy",'2012Figures'!$G:$G,"P1",'2012Figures'!$E:$E,$B$1)</f>
        <v>0</v>
      </c>
      <c r="O144" s="52">
        <f>SUMIFS('2012Figures'!$J:$J,'2012Figures'!$C:$C,$A144,'2012Figures'!$I:$I,"",'2012Figures'!$B:$B,"CyToBroker",'2012Figures'!$G:$G,"E1",'2012Figures'!$E:$E,$B$1)</f>
        <v>0</v>
      </c>
      <c r="P144" s="52">
        <f>SUMIFS('2012Figures'!$J:$J,'2012Figures'!$C:$C,$A144,'2012Figures'!$I:$I,"",'2012Figures'!$B:$B,"CyToBroker",'2012Figures'!$G:$G,"P1",'2012Figures'!$E:$E,$B$1)</f>
        <v>0</v>
      </c>
      <c r="R144" s="46" t="str">
        <f t="shared" si="18"/>
        <v/>
      </c>
      <c r="S144" s="46" t="str">
        <f t="shared" si="18"/>
        <v/>
      </c>
      <c r="T144" s="46" t="str">
        <f t="shared" si="18"/>
        <v/>
      </c>
      <c r="U144" s="46" t="str">
        <f t="shared" si="18"/>
        <v/>
      </c>
      <c r="V144" s="46" t="str">
        <f t="shared" si="18"/>
        <v/>
      </c>
    </row>
    <row r="145" spans="1:22" x14ac:dyDescent="0.2">
      <c r="A145" s="21"/>
      <c r="B145" s="21" t="s">
        <v>92</v>
      </c>
      <c r="C145" s="22"/>
      <c r="D145" s="23">
        <f>SUM(E145:H145)</f>
        <v>0</v>
      </c>
      <c r="E145" s="23">
        <f>SUM(E143:E144)</f>
        <v>0</v>
      </c>
      <c r="F145" s="23">
        <f t="shared" ref="F145:H145" si="21">SUM(F143:F144)</f>
        <v>0</v>
      </c>
      <c r="G145" s="23">
        <f t="shared" si="21"/>
        <v>0</v>
      </c>
      <c r="H145" s="23">
        <f t="shared" si="21"/>
        <v>0</v>
      </c>
      <c r="I145" s="21"/>
      <c r="J145" s="22"/>
      <c r="K145" s="21"/>
      <c r="L145" s="43">
        <f>SUM(M145:P145)</f>
        <v>0</v>
      </c>
      <c r="M145" s="43">
        <f>SUM(M143:M144)</f>
        <v>0</v>
      </c>
      <c r="N145" s="43">
        <f t="shared" ref="N145:P145" si="22">SUM(N143:N144)</f>
        <v>0</v>
      </c>
      <c r="O145" s="43">
        <f t="shared" si="22"/>
        <v>0</v>
      </c>
      <c r="P145" s="43">
        <f t="shared" si="22"/>
        <v>0</v>
      </c>
      <c r="Q145" s="21"/>
      <c r="R145" s="21"/>
      <c r="S145" s="21"/>
      <c r="T145" s="21"/>
      <c r="U145" s="21"/>
      <c r="V145" s="21"/>
    </row>
    <row r="146" spans="1:22" x14ac:dyDescent="0.2">
      <c r="A146" s="28">
        <v>109</v>
      </c>
      <c r="B146" s="28" t="s">
        <v>99</v>
      </c>
      <c r="C146" s="17" t="s">
        <v>88</v>
      </c>
      <c r="D146" s="18">
        <f>SUMIFS('2013Figures'!$J:$J,'2013Figures'!$C:$C,$A146,'2013Figures'!$E:$E,$B$1)</f>
        <v>0</v>
      </c>
      <c r="E146" s="18">
        <f>SUMIFS('2013Figures'!$J:$J,'2013Figures'!$C:$C,$A146,'2013Figures'!$B:$B,"BrokerToCy",'2013Figures'!$G:$G,"E1",'2013Figures'!$E:$E,$B$1)</f>
        <v>0</v>
      </c>
      <c r="F146" s="18">
        <f>SUMIFS('2013Figures'!$J:$J,'2013Figures'!$C:$C,$A146,'2013Figures'!$B:$B,"BrokerToCy",'2013Figures'!$G:$G,"P1",'2013Figures'!$E:$E,$B$1)</f>
        <v>0</v>
      </c>
      <c r="G146" s="18">
        <f>SUMIFS('2013Figures'!$J:$J,'2013Figures'!$C:$C,$A146,'2013Figures'!$B:$B,"CyToBroker",'2013Figures'!$G:$G,"E1",'2013Figures'!$E:$E,$B$1)</f>
        <v>0</v>
      </c>
      <c r="H146" s="18">
        <f>SUMIFS('2013Figures'!$J:$J,'2013Figures'!$C:$C,$A146,'2013Figures'!$B:$B,"CyToBroker",'2013Figures'!$G:$G,"P1",'2013Figures'!$E:$E,$B$1)</f>
        <v>0</v>
      </c>
      <c r="I146" s="28"/>
      <c r="J146" s="17"/>
      <c r="K146" s="28"/>
      <c r="L146" s="50">
        <f>SUMIFS('2012Figures'!$J:$J,'2012Figures'!$C:$C,$A146,'2012Figures'!$E:$E,$B$1)</f>
        <v>0</v>
      </c>
      <c r="M146" s="50">
        <f>SUMIFS('2012Figures'!$J:$J,'2012Figures'!$C:$C,$A146,'2012Figures'!$B:$B,"BrokerToCy",'2012Figures'!$G:$G,"E1",'2012Figures'!$E:$E,$B$1)</f>
        <v>0</v>
      </c>
      <c r="N146" s="50">
        <f>SUMIFS('2012Figures'!$J:$J,'2012Figures'!$C:$C,$A146,'2012Figures'!$B:$B,"BrokerToCy",'2012Figures'!$G:$G,"P1",'2012Figures'!$E:$E,$B$1)</f>
        <v>0</v>
      </c>
      <c r="O146" s="50">
        <f>SUMIFS('2012Figures'!$J:$J,'2012Figures'!$C:$C,$A146,'2012Figures'!$B:$B,"CyToBroker",'2012Figures'!$G:$G,"E1",'2012Figures'!$E:$E,$B$1)</f>
        <v>0</v>
      </c>
      <c r="P146" s="50">
        <f>SUMIFS('2012Figures'!$J:$J,'2012Figures'!$C:$C,$A146,'2012Figures'!$B:$B,"CyToBroker",'2012Figures'!$G:$G,"P1",'2012Figures'!$E:$E,$B$1)</f>
        <v>0</v>
      </c>
      <c r="Q146" s="28"/>
      <c r="R146" s="46" t="str">
        <f t="shared" si="18"/>
        <v/>
      </c>
      <c r="S146" s="46" t="str">
        <f t="shared" si="18"/>
        <v/>
      </c>
      <c r="T146" s="46" t="str">
        <f t="shared" si="18"/>
        <v/>
      </c>
      <c r="U146" s="46" t="str">
        <f t="shared" si="18"/>
        <v/>
      </c>
      <c r="V146" s="46" t="str">
        <f t="shared" si="18"/>
        <v/>
      </c>
    </row>
    <row r="147" spans="1:22" x14ac:dyDescent="0.2">
      <c r="A147" s="1">
        <v>109</v>
      </c>
      <c r="B147" s="1" t="s">
        <v>99</v>
      </c>
      <c r="C147" s="8">
        <v>5</v>
      </c>
      <c r="D147" s="29">
        <f>SUMIFS('2013Figures'!$J:$J,'2013Figures'!$C:$C,$A147,'2013Figures'!$H:$H,$B147,'2013Figures'!$I:$I,$C147,'2013Figures'!$E:$E,$B$1)</f>
        <v>0</v>
      </c>
      <c r="E147" s="9">
        <f>SUMIFS('2013Figures'!$J:$J,'2013Figures'!$C:$C,$A147,'2013Figures'!$H:$H,$B147,'2013Figures'!$I:$I,$C147,'2013Figures'!$B:$B,"BrokerToCy",'2013Figures'!$G:$G,"E1",'2013Figures'!$E:$E,$B$1)</f>
        <v>0</v>
      </c>
      <c r="F147" s="9">
        <f>SUMIFS('2013Figures'!$J:$J,'2013Figures'!$C:$C,$A147,'2013Figures'!$H:$H,$B147,'2013Figures'!$I:$I,$C147,'2013Figures'!$B:$B,"BrokerToCy",'2013Figures'!$G:$G,"P1",'2013Figures'!$E:$E,$B$1)</f>
        <v>0</v>
      </c>
      <c r="G147" s="9">
        <f>SUMIFS('2013Figures'!$J:$J,'2013Figures'!$C:$C,$A147,'2013Figures'!$H:$H,$B147,'2013Figures'!$I:$I,$C147,'2013Figures'!$B:$B,"CyToBroker",'2013Figures'!$G:$G,"E1",'2013Figures'!$E:$E,$B$1)</f>
        <v>0</v>
      </c>
      <c r="H147" s="9">
        <f>SUMIFS('2013Figures'!$J:$J,'2013Figures'!$C:$C,$A147,'2013Figures'!$H:$H,$B147,'2013Figures'!$I:$I,$C147,'2013Figures'!$B:$B,"CyToBroker",'2013Figures'!$G:$G,"P1",'2013Figures'!$E:$E,$B$1)</f>
        <v>0</v>
      </c>
      <c r="L147" s="42">
        <f>SUMIFS('2012Figures'!$J:$J,'2012Figures'!$C:$C,$A147,'2012Figures'!$H:$H,$B147,'2012Figures'!$I:$I,$C147,'2012Figures'!$E:$E,$B$1)</f>
        <v>0</v>
      </c>
      <c r="M147" s="52">
        <f>SUMIFS('2012Figures'!$J:$J,'2012Figures'!$C:$C,$A147,'2012Figures'!$H:$H,$B147,'2012Figures'!$I:$I,$C147,'2012Figures'!$B:$B,"BrokerToCy",'2012Figures'!$G:$G,"E1",'2012Figures'!$E:$E,$B$1)</f>
        <v>0</v>
      </c>
      <c r="N147" s="52">
        <f>SUMIFS('2012Figures'!$J:$J,'2012Figures'!$C:$C,$A147,'2012Figures'!$H:$H,$B147,'2012Figures'!$I:$I,$C147,'2012Figures'!$B:$B,"BrokerToCy",'2012Figures'!$G:$G,"P1",'2012Figures'!$E:$E,$B$1)</f>
        <v>0</v>
      </c>
      <c r="O147" s="52">
        <f>SUMIFS('2012Figures'!$J:$J,'2012Figures'!$C:$C,$A147,'2012Figures'!$H:$H,$B147,'2012Figures'!$I:$I,$C147,'2012Figures'!$B:$B,"CyToBroker",'2012Figures'!$G:$G,"E1",'2012Figures'!$E:$E,$B$1)</f>
        <v>0</v>
      </c>
      <c r="P147" s="52">
        <f>SUMIFS('2012Figures'!$J:$J,'2012Figures'!$C:$C,$A147,'2012Figures'!$H:$H,$B147,'2012Figures'!$I:$I,$C147,'2012Figures'!$B:$B,"CyToBroker",'2012Figures'!$G:$G,"P1",'2012Figures'!$E:$E,$B$1)</f>
        <v>0</v>
      </c>
      <c r="R147" s="46" t="str">
        <f t="shared" si="18"/>
        <v/>
      </c>
      <c r="S147" s="46" t="str">
        <f t="shared" si="18"/>
        <v/>
      </c>
      <c r="T147" s="46" t="str">
        <f t="shared" si="18"/>
        <v/>
      </c>
      <c r="U147" s="46" t="str">
        <f t="shared" si="18"/>
        <v/>
      </c>
      <c r="V147" s="46" t="str">
        <f t="shared" si="18"/>
        <v/>
      </c>
    </row>
    <row r="148" spans="1:22" x14ac:dyDescent="0.2">
      <c r="A148" s="1">
        <v>109</v>
      </c>
      <c r="B148" s="1" t="s">
        <v>99</v>
      </c>
      <c r="C148" s="8">
        <v>4</v>
      </c>
      <c r="D148" s="29">
        <f>SUMIFS('2013Figures'!$J:$J,'2013Figures'!$C:$C,$A148,'2013Figures'!$H:$H,$B148,'2013Figures'!$I:$I,$C148,'2013Figures'!$E:$E,$B$1)</f>
        <v>0</v>
      </c>
      <c r="E148" s="9">
        <f>SUMIFS('2013Figures'!$J:$J,'2013Figures'!$C:$C,$A148,'2013Figures'!$H:$H,$B148,'2013Figures'!$I:$I,$C148,'2013Figures'!$B:$B,"BrokerToCy",'2013Figures'!$G:$G,"E1",'2013Figures'!$E:$E,$B$1)</f>
        <v>0</v>
      </c>
      <c r="F148" s="9">
        <f>SUMIFS('2013Figures'!$J:$J,'2013Figures'!$C:$C,$A148,'2013Figures'!$H:$H,$B148,'2013Figures'!$I:$I,$C148,'2013Figures'!$B:$B,"BrokerToCy",'2013Figures'!$G:$G,"P1",'2013Figures'!$E:$E,$B$1)</f>
        <v>0</v>
      </c>
      <c r="G148" s="9">
        <f>SUMIFS('2013Figures'!$J:$J,'2013Figures'!$C:$C,$A148,'2013Figures'!$H:$H,$B148,'2013Figures'!$I:$I,$C148,'2013Figures'!$B:$B,"CyToBroker",'2013Figures'!$G:$G,"E1",'2013Figures'!$E:$E,$B$1)</f>
        <v>0</v>
      </c>
      <c r="H148" s="9">
        <f>SUMIFS('2013Figures'!$J:$J,'2013Figures'!$C:$C,$A148,'2013Figures'!$H:$H,$B148,'2013Figures'!$I:$I,$C148,'2013Figures'!$B:$B,"CyToBroker",'2013Figures'!$G:$G,"P1",'2013Figures'!$E:$E,$B$1)</f>
        <v>0</v>
      </c>
      <c r="J148" s="8">
        <v>201501</v>
      </c>
      <c r="L148" s="42">
        <f>SUMIFS('2012Figures'!$J:$J,'2012Figures'!$C:$C,$A148,'2012Figures'!$H:$H,$B148,'2012Figures'!$I:$I,$C148,'2012Figures'!$E:$E,$B$1)</f>
        <v>0</v>
      </c>
      <c r="M148" s="52">
        <f>SUMIFS('2012Figures'!$J:$J,'2012Figures'!$C:$C,$A148,'2012Figures'!$H:$H,$B148,'2012Figures'!$I:$I,$C148,'2012Figures'!$B:$B,"BrokerToCy",'2012Figures'!$G:$G,"E1",'2012Figures'!$E:$E,$B$1)</f>
        <v>0</v>
      </c>
      <c r="N148" s="52">
        <f>SUMIFS('2012Figures'!$J:$J,'2012Figures'!$C:$C,$A148,'2012Figures'!$H:$H,$B148,'2012Figures'!$I:$I,$C148,'2012Figures'!$B:$B,"BrokerToCy",'2012Figures'!$G:$G,"P1",'2012Figures'!$E:$E,$B$1)</f>
        <v>0</v>
      </c>
      <c r="O148" s="52">
        <f>SUMIFS('2012Figures'!$J:$J,'2012Figures'!$C:$C,$A148,'2012Figures'!$H:$H,$B148,'2012Figures'!$I:$I,$C148,'2012Figures'!$B:$B,"CyToBroker",'2012Figures'!$G:$G,"E1",'2012Figures'!$E:$E,$B$1)</f>
        <v>0</v>
      </c>
      <c r="P148" s="52">
        <f>SUMIFS('2012Figures'!$J:$J,'2012Figures'!$C:$C,$A148,'2012Figures'!$H:$H,$B148,'2012Figures'!$I:$I,$C148,'2012Figures'!$B:$B,"CyToBroker",'2012Figures'!$G:$G,"P1",'2012Figures'!$E:$E,$B$1)</f>
        <v>0</v>
      </c>
      <c r="R148" s="46" t="str">
        <f t="shared" si="18"/>
        <v/>
      </c>
      <c r="S148" s="46" t="str">
        <f t="shared" si="18"/>
        <v/>
      </c>
      <c r="T148" s="46" t="str">
        <f t="shared" si="18"/>
        <v/>
      </c>
      <c r="U148" s="46" t="str">
        <f t="shared" si="18"/>
        <v/>
      </c>
      <c r="V148" s="46" t="str">
        <f t="shared" si="18"/>
        <v/>
      </c>
    </row>
    <row r="149" spans="1:22" x14ac:dyDescent="0.2">
      <c r="A149" s="1">
        <v>109</v>
      </c>
      <c r="B149" s="1" t="s">
        <v>99</v>
      </c>
      <c r="C149" s="8">
        <v>3</v>
      </c>
      <c r="D149" s="29">
        <f>SUMIFS('2013Figures'!$J:$J,'2013Figures'!$C:$C,$A149,'2013Figures'!$H:$H,$B149,'2013Figures'!$I:$I,$C149,'2013Figures'!$E:$E,$B$1)</f>
        <v>0</v>
      </c>
      <c r="E149" s="9">
        <f>SUMIFS('2013Figures'!$J:$J,'2013Figures'!$C:$C,$A149,'2013Figures'!$H:$H,$B149,'2013Figures'!$I:$I,$C149,'2013Figures'!$B:$B,"BrokerToCy",'2013Figures'!$G:$G,"E1",'2013Figures'!$E:$E,$B$1)</f>
        <v>0</v>
      </c>
      <c r="F149" s="9">
        <f>SUMIFS('2013Figures'!$J:$J,'2013Figures'!$C:$C,$A149,'2013Figures'!$H:$H,$B149,'2013Figures'!$I:$I,$C149,'2013Figures'!$B:$B,"BrokerToCy",'2013Figures'!$G:$G,"P1",'2013Figures'!$E:$E,$B$1)</f>
        <v>0</v>
      </c>
      <c r="G149" s="9">
        <f>SUMIFS('2013Figures'!$J:$J,'2013Figures'!$C:$C,$A149,'2013Figures'!$H:$H,$B149,'2013Figures'!$I:$I,$C149,'2013Figures'!$B:$B,"CyToBroker",'2013Figures'!$G:$G,"E1",'2013Figures'!$E:$E,$B$1)</f>
        <v>0</v>
      </c>
      <c r="H149" s="9">
        <f>SUMIFS('2013Figures'!$J:$J,'2013Figures'!$C:$C,$A149,'2013Figures'!$H:$H,$B149,'2013Figures'!$I:$I,$C149,'2013Figures'!$B:$B,"CyToBroker",'2013Figures'!$G:$G,"P1",'2013Figures'!$E:$E,$B$1)</f>
        <v>0</v>
      </c>
      <c r="J149" s="8">
        <v>201401</v>
      </c>
      <c r="L149" s="42">
        <f>SUMIFS('2012Figures'!$J:$J,'2012Figures'!$C:$C,$A149,'2012Figures'!$H:$H,$B149,'2012Figures'!$I:$I,$C149,'2012Figures'!$E:$E,$B$1)</f>
        <v>0</v>
      </c>
      <c r="M149" s="52">
        <f>SUMIFS('2012Figures'!$J:$J,'2012Figures'!$C:$C,$A149,'2012Figures'!$H:$H,$B149,'2012Figures'!$I:$I,$C149,'2012Figures'!$B:$B,"BrokerToCy",'2012Figures'!$G:$G,"E1",'2012Figures'!$E:$E,$B$1)</f>
        <v>0</v>
      </c>
      <c r="N149" s="52">
        <f>SUMIFS('2012Figures'!$J:$J,'2012Figures'!$C:$C,$A149,'2012Figures'!$H:$H,$B149,'2012Figures'!$I:$I,$C149,'2012Figures'!$B:$B,"BrokerToCy",'2012Figures'!$G:$G,"P1",'2012Figures'!$E:$E,$B$1)</f>
        <v>0</v>
      </c>
      <c r="O149" s="52">
        <f>SUMIFS('2012Figures'!$J:$J,'2012Figures'!$C:$C,$A149,'2012Figures'!$H:$H,$B149,'2012Figures'!$I:$I,$C149,'2012Figures'!$B:$B,"CyToBroker",'2012Figures'!$G:$G,"E1",'2012Figures'!$E:$E,$B$1)</f>
        <v>0</v>
      </c>
      <c r="P149" s="52">
        <f>SUMIFS('2012Figures'!$J:$J,'2012Figures'!$C:$C,$A149,'2012Figures'!$H:$H,$B149,'2012Figures'!$I:$I,$C149,'2012Figures'!$B:$B,"CyToBroker",'2012Figures'!$G:$G,"P1",'2012Figures'!$E:$E,$B$1)</f>
        <v>0</v>
      </c>
      <c r="R149" s="46" t="str">
        <f t="shared" si="18"/>
        <v/>
      </c>
      <c r="S149" s="46" t="str">
        <f t="shared" si="18"/>
        <v/>
      </c>
      <c r="T149" s="46" t="str">
        <f t="shared" si="18"/>
        <v/>
      </c>
      <c r="U149" s="46" t="str">
        <f t="shared" si="18"/>
        <v/>
      </c>
      <c r="V149" s="46" t="str">
        <f t="shared" si="18"/>
        <v/>
      </c>
    </row>
    <row r="150" spans="1:22" x14ac:dyDescent="0.2">
      <c r="A150" s="1">
        <v>109</v>
      </c>
      <c r="B150" s="1" t="s">
        <v>99</v>
      </c>
      <c r="C150" s="8">
        <v>2</v>
      </c>
      <c r="D150" s="29">
        <f>SUMIFS('2013Figures'!$J:$J,'2013Figures'!$C:$C,$A150,'2013Figures'!$H:$H,$B150,'2013Figures'!$I:$I,$C150,'2013Figures'!$E:$E,$B$1)</f>
        <v>0</v>
      </c>
      <c r="E150" s="9">
        <f>SUMIFS('2013Figures'!$J:$J,'2013Figures'!$C:$C,$A150,'2013Figures'!$H:$H,$B150,'2013Figures'!$I:$I,$C150,'2013Figures'!$B:$B,"BrokerToCy",'2013Figures'!$G:$G,"E1",'2013Figures'!$E:$E,$B$1)</f>
        <v>0</v>
      </c>
      <c r="F150" s="9">
        <f>SUMIFS('2013Figures'!$J:$J,'2013Figures'!$C:$C,$A150,'2013Figures'!$H:$H,$B150,'2013Figures'!$I:$I,$C150,'2013Figures'!$B:$B,"BrokerToCy",'2013Figures'!$G:$G,"P1",'2013Figures'!$E:$E,$B$1)</f>
        <v>0</v>
      </c>
      <c r="G150" s="9">
        <f>SUMIFS('2013Figures'!$J:$J,'2013Figures'!$C:$C,$A150,'2013Figures'!$H:$H,$B150,'2013Figures'!$I:$I,$C150,'2013Figures'!$B:$B,"CyToBroker",'2013Figures'!$G:$G,"E1",'2013Figures'!$E:$E,$B$1)</f>
        <v>0</v>
      </c>
      <c r="H150" s="9">
        <f>SUMIFS('2013Figures'!$J:$J,'2013Figures'!$C:$C,$A150,'2013Figures'!$H:$H,$B150,'2013Figures'!$I:$I,$C150,'2013Figures'!$B:$B,"CyToBroker",'2013Figures'!$G:$G,"P1",'2013Figures'!$E:$E,$B$1)</f>
        <v>0</v>
      </c>
      <c r="I150" s="30"/>
      <c r="J150" s="31">
        <v>201301</v>
      </c>
      <c r="K150" s="30"/>
      <c r="L150" s="42">
        <f>SUMIFS('2012Figures'!$J:$J,'2012Figures'!$C:$C,$A150,'2012Figures'!$H:$H,$B150,'2012Figures'!$I:$I,$C150,'2012Figures'!$E:$E,$B$1)</f>
        <v>0</v>
      </c>
      <c r="M150" s="52">
        <f>SUMIFS('2012Figures'!$J:$J,'2012Figures'!$C:$C,$A150,'2012Figures'!$H:$H,$B150,'2012Figures'!$I:$I,$C150,'2012Figures'!$B:$B,"BrokerToCy",'2012Figures'!$G:$G,"E1",'2012Figures'!$E:$E,$B$1)</f>
        <v>0</v>
      </c>
      <c r="N150" s="52">
        <f>SUMIFS('2012Figures'!$J:$J,'2012Figures'!$C:$C,$A150,'2012Figures'!$H:$H,$B150,'2012Figures'!$I:$I,$C150,'2012Figures'!$B:$B,"BrokerToCy",'2012Figures'!$G:$G,"P1",'2012Figures'!$E:$E,$B$1)</f>
        <v>0</v>
      </c>
      <c r="O150" s="52">
        <f>SUMIFS('2012Figures'!$J:$J,'2012Figures'!$C:$C,$A150,'2012Figures'!$H:$H,$B150,'2012Figures'!$I:$I,$C150,'2012Figures'!$B:$B,"CyToBroker",'2012Figures'!$G:$G,"E1",'2012Figures'!$E:$E,$B$1)</f>
        <v>0</v>
      </c>
      <c r="P150" s="52">
        <f>SUMIFS('2012Figures'!$J:$J,'2012Figures'!$C:$C,$A150,'2012Figures'!$H:$H,$B150,'2012Figures'!$I:$I,$C150,'2012Figures'!$B:$B,"CyToBroker",'2012Figures'!$G:$G,"P1",'2012Figures'!$E:$E,$B$1)</f>
        <v>0</v>
      </c>
      <c r="Q150" s="30"/>
      <c r="R150" s="46" t="str">
        <f t="shared" si="18"/>
        <v/>
      </c>
      <c r="S150" s="46" t="str">
        <f t="shared" si="18"/>
        <v/>
      </c>
      <c r="T150" s="46" t="str">
        <f t="shared" si="18"/>
        <v/>
      </c>
      <c r="U150" s="46" t="str">
        <f t="shared" si="18"/>
        <v/>
      </c>
      <c r="V150" s="46" t="str">
        <f t="shared" si="18"/>
        <v/>
      </c>
    </row>
    <row r="151" spans="1:22" x14ac:dyDescent="0.2">
      <c r="A151" s="1">
        <v>109</v>
      </c>
      <c r="B151" s="1" t="s">
        <v>99</v>
      </c>
      <c r="C151" s="8">
        <v>1</v>
      </c>
      <c r="D151" s="29">
        <f>SUMIFS('2013Figures'!$J:$J,'2013Figures'!$C:$C,$A151,'2013Figures'!$H:$H,$B151,'2013Figures'!$I:$I,$C151,'2013Figures'!$E:$E,$B$1)</f>
        <v>0</v>
      </c>
      <c r="E151" s="9">
        <f>SUMIFS('2013Figures'!$J:$J,'2013Figures'!$C:$C,$A151,'2013Figures'!$H:$H,$B151,'2013Figures'!$I:$I,$C151,'2013Figures'!$B:$B,"BrokerToCy",'2013Figures'!$G:$G,"E1",'2013Figures'!$E:$E,$B$1)</f>
        <v>0</v>
      </c>
      <c r="F151" s="9">
        <f>SUMIFS('2013Figures'!$J:$J,'2013Figures'!$C:$C,$A151,'2013Figures'!$H:$H,$B151,'2013Figures'!$I:$I,$C151,'2013Figures'!$B:$B,"BrokerToCy",'2013Figures'!$G:$G,"P1",'2013Figures'!$E:$E,$B$1)</f>
        <v>0</v>
      </c>
      <c r="G151" s="9">
        <f>SUMIFS('2013Figures'!$J:$J,'2013Figures'!$C:$C,$A151,'2013Figures'!$H:$H,$B151,'2013Figures'!$I:$I,$C151,'2013Figures'!$B:$B,"CyToBroker",'2013Figures'!$G:$G,"E1",'2013Figures'!$E:$E,$B$1)</f>
        <v>0</v>
      </c>
      <c r="H151" s="9">
        <f>SUMIFS('2013Figures'!$J:$J,'2013Figures'!$C:$C,$A151,'2013Figures'!$H:$H,$B151,'2013Figures'!$I:$I,$C151,'2013Figures'!$B:$B,"CyToBroker",'2013Figures'!$G:$G,"P1",'2013Figures'!$E:$E,$B$1)</f>
        <v>0</v>
      </c>
      <c r="J151" s="8">
        <v>201201</v>
      </c>
      <c r="L151" s="42">
        <f>SUMIFS('2012Figures'!$J:$J,'2012Figures'!$C:$C,$A151,'2012Figures'!$H:$H,$B151,'2012Figures'!$I:$I,$C151,'2012Figures'!$E:$E,$B$1)</f>
        <v>0</v>
      </c>
      <c r="M151" s="52">
        <f>SUMIFS('2012Figures'!$J:$J,'2012Figures'!$C:$C,$A151,'2012Figures'!$H:$H,$B151,'2012Figures'!$I:$I,$C151,'2012Figures'!$B:$B,"BrokerToCy",'2012Figures'!$G:$G,"E1",'2012Figures'!$E:$E,$B$1)</f>
        <v>0</v>
      </c>
      <c r="N151" s="52">
        <f>SUMIFS('2012Figures'!$J:$J,'2012Figures'!$C:$C,$A151,'2012Figures'!$H:$H,$B151,'2012Figures'!$I:$I,$C151,'2012Figures'!$B:$B,"BrokerToCy",'2012Figures'!$G:$G,"P1",'2012Figures'!$E:$E,$B$1)</f>
        <v>0</v>
      </c>
      <c r="O151" s="52">
        <f>SUMIFS('2012Figures'!$J:$J,'2012Figures'!$C:$C,$A151,'2012Figures'!$H:$H,$B151,'2012Figures'!$I:$I,$C151,'2012Figures'!$B:$B,"CyToBroker",'2012Figures'!$G:$G,"E1",'2012Figures'!$E:$E,$B$1)</f>
        <v>0</v>
      </c>
      <c r="P151" s="52">
        <f>SUMIFS('2012Figures'!$J:$J,'2012Figures'!$C:$C,$A151,'2012Figures'!$H:$H,$B151,'2012Figures'!$I:$I,$C151,'2012Figures'!$B:$B,"CyToBroker",'2012Figures'!$G:$G,"P1",'2012Figures'!$E:$E,$B$1)</f>
        <v>0</v>
      </c>
      <c r="R151" s="46" t="str">
        <f t="shared" ref="R151:V214" si="23">IF(L151=0,"",ROUND(D151/L151-1,2))</f>
        <v/>
      </c>
      <c r="S151" s="46" t="str">
        <f t="shared" si="23"/>
        <v/>
      </c>
      <c r="T151" s="46" t="str">
        <f t="shared" si="23"/>
        <v/>
      </c>
      <c r="U151" s="46" t="str">
        <f t="shared" si="23"/>
        <v/>
      </c>
      <c r="V151" s="46" t="str">
        <f t="shared" si="23"/>
        <v/>
      </c>
    </row>
    <row r="152" spans="1:22" x14ac:dyDescent="0.2">
      <c r="A152" s="1">
        <v>109</v>
      </c>
      <c r="B152" s="1" t="s">
        <v>99</v>
      </c>
      <c r="D152" s="29">
        <f>SUMIFS('2013Figures'!$J:$J,'2013Figures'!$C:$C,$A152,'2013Figures'!$I:$I,"",'2013Figures'!$E:$E,$B$1)</f>
        <v>0</v>
      </c>
      <c r="E152" s="9">
        <f>SUMIFS('2013Figures'!$J:$J,'2013Figures'!$C:$C,$A152,'2013Figures'!$I:$I,"",'2013Figures'!$B:$B,"BrokerToCy",'2013Figures'!$G:$G,"E1",'2013Figures'!$E:$E,$B$1)</f>
        <v>0</v>
      </c>
      <c r="F152" s="9">
        <f>SUMIFS('2013Figures'!$J:$J,'2013Figures'!$C:$C,$A152,'2013Figures'!$I:$I,"",'2013Figures'!$B:$B,"BrokerToCy",'2013Figures'!$G:$G,"P1",'2013Figures'!$E:$E,$B$1)</f>
        <v>0</v>
      </c>
      <c r="G152" s="9">
        <f>SUMIFS('2013Figures'!$J:$J,'2013Figures'!$C:$C,$A152,'2013Figures'!$I:$I,"",'2013Figures'!$B:$B,"CyToBroker",'2013Figures'!$G:$G,"E1",'2013Figures'!$E:$E,$B$1)</f>
        <v>0</v>
      </c>
      <c r="H152" s="9">
        <f>SUMIFS('2013Figures'!$J:$J,'2013Figures'!$C:$C,$A152,'2013Figures'!$I:$I,"",'2013Figures'!$B:$B,"CyToBroker",'2013Figures'!$G:$G,"P1",'2013Figures'!$E:$E,$B$1)</f>
        <v>0</v>
      </c>
      <c r="J152" s="8" t="s">
        <v>131</v>
      </c>
      <c r="L152" s="42">
        <f>SUMIFS('2012Figures'!$J:$J,'2012Figures'!$C:$C,$A152,'2012Figures'!$I:$I,"",'2012Figures'!$E:$E,$B$1)</f>
        <v>0</v>
      </c>
      <c r="M152" s="52">
        <f>SUMIFS('2012Figures'!$J:$J,'2012Figures'!$C:$C,$A152,'2012Figures'!$I:$I,"",'2012Figures'!$B:$B,"BrokerToCy",'2012Figures'!$G:$G,"E1",'2012Figures'!$E:$E,$B$1)</f>
        <v>0</v>
      </c>
      <c r="N152" s="52">
        <f>SUMIFS('2012Figures'!$J:$J,'2012Figures'!$C:$C,$A152,'2012Figures'!$I:$I,"",'2012Figures'!$B:$B,"BrokerToCy",'2012Figures'!$G:$G,"P1",'2012Figures'!$E:$E,$B$1)</f>
        <v>0</v>
      </c>
      <c r="O152" s="52">
        <f>SUMIFS('2012Figures'!$J:$J,'2012Figures'!$C:$C,$A152,'2012Figures'!$I:$I,"",'2012Figures'!$B:$B,"CyToBroker",'2012Figures'!$G:$G,"E1",'2012Figures'!$E:$E,$B$1)</f>
        <v>0</v>
      </c>
      <c r="P152" s="52">
        <f>SUMIFS('2012Figures'!$J:$J,'2012Figures'!$C:$C,$A152,'2012Figures'!$I:$I,"",'2012Figures'!$B:$B,"CyToBroker",'2012Figures'!$G:$G,"P1",'2012Figures'!$E:$E,$B$1)</f>
        <v>0</v>
      </c>
      <c r="R152" s="46" t="str">
        <f t="shared" si="23"/>
        <v/>
      </c>
      <c r="S152" s="46" t="str">
        <f t="shared" si="23"/>
        <v/>
      </c>
      <c r="T152" s="46" t="str">
        <f t="shared" si="23"/>
        <v/>
      </c>
      <c r="U152" s="46" t="str">
        <f t="shared" si="23"/>
        <v/>
      </c>
      <c r="V152" s="46" t="str">
        <f t="shared" si="23"/>
        <v/>
      </c>
    </row>
    <row r="153" spans="1:22" x14ac:dyDescent="0.2">
      <c r="A153" s="21"/>
      <c r="B153" s="21" t="s">
        <v>92</v>
      </c>
      <c r="C153" s="22"/>
      <c r="D153" s="23">
        <f>SUM(E153:H153)</f>
        <v>0</v>
      </c>
      <c r="E153" s="23">
        <f>SUM(E147:E152)</f>
        <v>0</v>
      </c>
      <c r="F153" s="23">
        <f>SUM(F147:F152)</f>
        <v>0</v>
      </c>
      <c r="G153" s="23">
        <f>SUM(G147:G152)</f>
        <v>0</v>
      </c>
      <c r="H153" s="23">
        <f>SUM(H147:H152)</f>
        <v>0</v>
      </c>
      <c r="I153" s="21"/>
      <c r="J153" s="22"/>
      <c r="K153" s="21"/>
      <c r="L153" s="43">
        <f>SUM(M153:P153)</f>
        <v>0</v>
      </c>
      <c r="M153" s="43">
        <f>SUM(M147:M152)</f>
        <v>0</v>
      </c>
      <c r="N153" s="43">
        <f>SUM(N147:N152)</f>
        <v>0</v>
      </c>
      <c r="O153" s="43">
        <f>SUM(O147:O152)</f>
        <v>0</v>
      </c>
      <c r="P153" s="43">
        <f>SUM(P147:P152)</f>
        <v>0</v>
      </c>
      <c r="Q153" s="21"/>
      <c r="R153" s="21"/>
      <c r="S153" s="21"/>
      <c r="T153" s="21"/>
      <c r="U153" s="21"/>
      <c r="V153" s="21"/>
    </row>
    <row r="154" spans="1:22" x14ac:dyDescent="0.2">
      <c r="A154" s="28">
        <v>114</v>
      </c>
      <c r="B154" s="28" t="s">
        <v>62</v>
      </c>
      <c r="C154" s="17" t="s">
        <v>88</v>
      </c>
      <c r="D154" s="18">
        <f>SUMIFS('2013Figures'!$J:$J,'2013Figures'!$C:$C,$A154,'2013Figures'!$E:$E,$B$1)</f>
        <v>700</v>
      </c>
      <c r="E154" s="18">
        <f>SUMIFS('2013Figures'!$J:$J,'2013Figures'!$C:$C,$A154,'2013Figures'!$B:$B,"BrokerToCy",'2013Figures'!$G:$G,"E1",'2013Figures'!$E:$E,$B$1)</f>
        <v>0</v>
      </c>
      <c r="F154" s="18">
        <f>SUMIFS('2013Figures'!$J:$J,'2013Figures'!$C:$C,$A154,'2013Figures'!$B:$B,"BrokerToCy",'2013Figures'!$G:$G,"P1",'2013Figures'!$E:$E,$B$1)</f>
        <v>0</v>
      </c>
      <c r="G154" s="18">
        <f>SUMIFS('2013Figures'!$J:$J,'2013Figures'!$C:$C,$A154,'2013Figures'!$B:$B,"CyToBroker",'2013Figures'!$G:$G,"E1",'2013Figures'!$E:$E,$B$1)</f>
        <v>700</v>
      </c>
      <c r="H154" s="18">
        <f>SUMIFS('2013Figures'!$J:$J,'2013Figures'!$C:$C,$A154,'2013Figures'!$B:$B,"CyToBroker",'2013Figures'!$G:$G,"P1",'2013Figures'!$E:$E,$B$1)</f>
        <v>0</v>
      </c>
      <c r="I154" s="28"/>
      <c r="J154" s="17"/>
      <c r="K154" s="28"/>
      <c r="L154" s="50">
        <f>SUMIFS('2012Figures'!$J:$J,'2012Figures'!$C:$C,$A154,'2012Figures'!$E:$E,$B$1)</f>
        <v>532</v>
      </c>
      <c r="M154" s="50">
        <f>SUMIFS('2012Figures'!$J:$J,'2012Figures'!$C:$C,$A154,'2012Figures'!$B:$B,"BrokerToCy",'2012Figures'!$G:$G,"E1",'2012Figures'!$E:$E,$B$1)</f>
        <v>0</v>
      </c>
      <c r="N154" s="50">
        <f>SUMIFS('2012Figures'!$J:$J,'2012Figures'!$C:$C,$A154,'2012Figures'!$B:$B,"BrokerToCy",'2012Figures'!$G:$G,"P1",'2012Figures'!$E:$E,$B$1)</f>
        <v>0</v>
      </c>
      <c r="O154" s="50">
        <f>SUMIFS('2012Figures'!$J:$J,'2012Figures'!$C:$C,$A154,'2012Figures'!$B:$B,"CyToBroker",'2012Figures'!$G:$G,"E1",'2012Figures'!$E:$E,$B$1)</f>
        <v>532</v>
      </c>
      <c r="P154" s="50">
        <f>SUMIFS('2012Figures'!$J:$J,'2012Figures'!$C:$C,$A154,'2012Figures'!$B:$B,"CyToBroker",'2012Figures'!$G:$G,"P1",'2012Figures'!$E:$E,$B$1)</f>
        <v>0</v>
      </c>
      <c r="Q154" s="28"/>
      <c r="R154" s="46">
        <f t="shared" si="23"/>
        <v>0.32</v>
      </c>
      <c r="S154" s="46" t="str">
        <f t="shared" si="23"/>
        <v/>
      </c>
      <c r="T154" s="46" t="str">
        <f t="shared" si="23"/>
        <v/>
      </c>
      <c r="U154" s="46">
        <f t="shared" si="23"/>
        <v>0.32</v>
      </c>
      <c r="V154" s="46" t="str">
        <f t="shared" si="23"/>
        <v/>
      </c>
    </row>
    <row r="155" spans="1:22" x14ac:dyDescent="0.2">
      <c r="A155" s="1">
        <v>114</v>
      </c>
      <c r="B155" s="1">
        <v>6</v>
      </c>
      <c r="C155" s="8">
        <v>6</v>
      </c>
      <c r="D155" s="29">
        <f>SUMIFS('2013Figures'!$J:$J,'2013Figures'!$C:$C,$A155,'2013Figures'!$H:$H,$B155,'2013Figures'!$I:$I,$C155,'2013Figures'!$E:$E,$B$1)</f>
        <v>0</v>
      </c>
      <c r="E155" s="9">
        <f>SUMIFS('2013Figures'!$J:$J,'2013Figures'!$C:$C,$A155,'2013Figures'!$H:$H,$B155,'2013Figures'!$I:$I,$C155,'2013Figures'!$B:$B,"BrokerToCy",'2013Figures'!$G:$G,"E1",'2013Figures'!$E:$E,$B$1)</f>
        <v>0</v>
      </c>
      <c r="F155" s="9">
        <f>SUMIFS('2013Figures'!$J:$J,'2013Figures'!$C:$C,$A155,'2013Figures'!$H:$H,$B155,'2013Figures'!$I:$I,$C155,'2013Figures'!$B:$B,"BrokerToCy",'2013Figures'!$G:$G,"P1",'2013Figures'!$E:$E,$B$1)</f>
        <v>0</v>
      </c>
      <c r="G155" s="9">
        <f>SUMIFS('2013Figures'!$J:$J,'2013Figures'!$C:$C,$A155,'2013Figures'!$H:$H,$B155,'2013Figures'!$I:$I,$C155,'2013Figures'!$B:$B,"CyToBroker",'2013Figures'!$G:$G,"E1",'2013Figures'!$E:$E,$B$1)</f>
        <v>0</v>
      </c>
      <c r="H155" s="9">
        <f>SUMIFS('2013Figures'!$J:$J,'2013Figures'!$C:$C,$A155,'2013Figures'!$H:$H,$B155,'2013Figures'!$I:$I,$C155,'2013Figures'!$B:$B,"CyToBroker",'2013Figures'!$G:$G,"P1",'2013Figures'!$E:$E,$B$1)</f>
        <v>0</v>
      </c>
      <c r="J155" s="8" t="s">
        <v>146</v>
      </c>
      <c r="L155" s="42">
        <f>SUMIFS('2012Figures'!$J:$J,'2012Figures'!$C:$C,$A155,'2012Figures'!$H:$H,$B155,'2012Figures'!$I:$I,$C155,'2012Figures'!$E:$E,$B$1)</f>
        <v>0</v>
      </c>
      <c r="M155" s="52">
        <f>SUMIFS('2012Figures'!$J:$J,'2012Figures'!$C:$C,$A155,'2012Figures'!$H:$H,$B155,'2012Figures'!$I:$I,$C155,'2012Figures'!$B:$B,"BrokerToCy",'2012Figures'!$G:$G,"E1",'2012Figures'!$E:$E,$B$1)</f>
        <v>0</v>
      </c>
      <c r="N155" s="52">
        <f>SUMIFS('2012Figures'!$J:$J,'2012Figures'!$C:$C,$A155,'2012Figures'!$H:$H,$B155,'2012Figures'!$I:$I,$C155,'2012Figures'!$B:$B,"BrokerToCy",'2012Figures'!$G:$G,"P1",'2012Figures'!$E:$E,$B$1)</f>
        <v>0</v>
      </c>
      <c r="O155" s="52">
        <f>SUMIFS('2012Figures'!$J:$J,'2012Figures'!$C:$C,$A155,'2012Figures'!$H:$H,$B155,'2012Figures'!$I:$I,$C155,'2012Figures'!$B:$B,"CyToBroker",'2012Figures'!$G:$G,"E1",'2012Figures'!$E:$E,$B$1)</f>
        <v>0</v>
      </c>
      <c r="P155" s="52">
        <f>SUMIFS('2012Figures'!$J:$J,'2012Figures'!$C:$C,$A155,'2012Figures'!$H:$H,$B155,'2012Figures'!$I:$I,$C155,'2012Figures'!$B:$B,"CyToBroker",'2012Figures'!$G:$G,"P1",'2012Figures'!$E:$E,$B$1)</f>
        <v>0</v>
      </c>
      <c r="R155" s="46" t="str">
        <f t="shared" si="23"/>
        <v/>
      </c>
      <c r="S155" s="46" t="str">
        <f t="shared" si="23"/>
        <v/>
      </c>
      <c r="T155" s="46" t="str">
        <f t="shared" si="23"/>
        <v/>
      </c>
      <c r="U155" s="46" t="str">
        <f t="shared" si="23"/>
        <v/>
      </c>
      <c r="V155" s="46" t="str">
        <f t="shared" si="23"/>
        <v/>
      </c>
    </row>
    <row r="156" spans="1:22" x14ac:dyDescent="0.2">
      <c r="A156" s="1">
        <v>114</v>
      </c>
      <c r="B156" s="1" t="s">
        <v>62</v>
      </c>
      <c r="C156" s="8">
        <v>11</v>
      </c>
      <c r="D156" s="29">
        <f>SUMIFS('2013Figures'!$J:$J,'2013Figures'!$C:$C,$A156,'2013Figures'!$H:$H,$B156,'2013Figures'!$I:$I,$C156,'2013Figures'!$E:$E,$B$1)</f>
        <v>0</v>
      </c>
      <c r="E156" s="9">
        <f>SUMIFS('2013Figures'!$J:$J,'2013Figures'!$C:$C,$A156,'2013Figures'!$H:$H,$B156,'2013Figures'!$I:$I,$C156,'2013Figures'!$B:$B,"BrokerToCy",'2013Figures'!$G:$G,"E1",'2013Figures'!$E:$E,$B$1)</f>
        <v>0</v>
      </c>
      <c r="F156" s="9">
        <f>SUMIFS('2013Figures'!$J:$J,'2013Figures'!$C:$C,$A156,'2013Figures'!$H:$H,$B156,'2013Figures'!$I:$I,$C156,'2013Figures'!$B:$B,"BrokerToCy",'2013Figures'!$G:$G,"P1",'2013Figures'!$E:$E,$B$1)</f>
        <v>0</v>
      </c>
      <c r="G156" s="9">
        <f>SUMIFS('2013Figures'!$J:$J,'2013Figures'!$C:$C,$A156,'2013Figures'!$H:$H,$B156,'2013Figures'!$I:$I,$C156,'2013Figures'!$B:$B,"CyToBroker",'2013Figures'!$G:$G,"E1",'2013Figures'!$E:$E,$B$1)</f>
        <v>0</v>
      </c>
      <c r="H156" s="9">
        <f>SUMIFS('2013Figures'!$J:$J,'2013Figures'!$C:$C,$A156,'2013Figures'!$H:$H,$B156,'2013Figures'!$I:$I,$C156,'2013Figures'!$B:$B,"CyToBroker",'2013Figures'!$G:$G,"P1",'2013Figures'!$E:$E,$B$1)</f>
        <v>0</v>
      </c>
      <c r="L156" s="42">
        <f>SUMIFS('2012Figures'!$J:$J,'2012Figures'!$C:$C,$A156,'2012Figures'!$H:$H,$B156,'2012Figures'!$I:$I,$C156,'2012Figures'!$E:$E,$B$1)</f>
        <v>0</v>
      </c>
      <c r="M156" s="52">
        <f>SUMIFS('2012Figures'!$J:$J,'2012Figures'!$C:$C,$A156,'2012Figures'!$H:$H,$B156,'2012Figures'!$I:$I,$C156,'2012Figures'!$B:$B,"BrokerToCy",'2012Figures'!$G:$G,"E1",'2012Figures'!$E:$E,$B$1)</f>
        <v>0</v>
      </c>
      <c r="N156" s="52">
        <f>SUMIFS('2012Figures'!$J:$J,'2012Figures'!$C:$C,$A156,'2012Figures'!$H:$H,$B156,'2012Figures'!$I:$I,$C156,'2012Figures'!$B:$B,"BrokerToCy",'2012Figures'!$G:$G,"P1",'2012Figures'!$E:$E,$B$1)</f>
        <v>0</v>
      </c>
      <c r="O156" s="52">
        <f>SUMIFS('2012Figures'!$J:$J,'2012Figures'!$C:$C,$A156,'2012Figures'!$H:$H,$B156,'2012Figures'!$I:$I,$C156,'2012Figures'!$B:$B,"CyToBroker",'2012Figures'!$G:$G,"E1",'2012Figures'!$E:$E,$B$1)</f>
        <v>0</v>
      </c>
      <c r="P156" s="52">
        <f>SUMIFS('2012Figures'!$J:$J,'2012Figures'!$C:$C,$A156,'2012Figures'!$H:$H,$B156,'2012Figures'!$I:$I,$C156,'2012Figures'!$B:$B,"CyToBroker",'2012Figures'!$G:$G,"P1",'2012Figures'!$E:$E,$B$1)</f>
        <v>0</v>
      </c>
      <c r="R156" s="46" t="str">
        <f t="shared" si="23"/>
        <v/>
      </c>
      <c r="S156" s="46" t="str">
        <f t="shared" si="23"/>
        <v/>
      </c>
      <c r="T156" s="46" t="str">
        <f t="shared" si="23"/>
        <v/>
      </c>
      <c r="U156" s="46" t="str">
        <f t="shared" si="23"/>
        <v/>
      </c>
      <c r="V156" s="46" t="str">
        <f t="shared" si="23"/>
        <v/>
      </c>
    </row>
    <row r="157" spans="1:22" x14ac:dyDescent="0.2">
      <c r="A157" s="1">
        <v>114</v>
      </c>
      <c r="B157" s="1" t="s">
        <v>62</v>
      </c>
      <c r="C157" s="8">
        <v>10</v>
      </c>
      <c r="D157" s="29">
        <f>SUMIFS('2013Figures'!$J:$J,'2013Figures'!$C:$C,$A157,'2013Figures'!$H:$H,$B157,'2013Figures'!$I:$I,$C157,'2013Figures'!$E:$E,$B$1)</f>
        <v>0</v>
      </c>
      <c r="E157" s="9">
        <f>SUMIFS('2013Figures'!$J:$J,'2013Figures'!$C:$C,$A157,'2013Figures'!$H:$H,$B157,'2013Figures'!$I:$I,$C157,'2013Figures'!$B:$B,"BrokerToCy",'2013Figures'!$G:$G,"E1",'2013Figures'!$E:$E,$B$1)</f>
        <v>0</v>
      </c>
      <c r="F157" s="9">
        <f>SUMIFS('2013Figures'!$J:$J,'2013Figures'!$C:$C,$A157,'2013Figures'!$H:$H,$B157,'2013Figures'!$I:$I,$C157,'2013Figures'!$B:$B,"BrokerToCy",'2013Figures'!$G:$G,"P1",'2013Figures'!$E:$E,$B$1)</f>
        <v>0</v>
      </c>
      <c r="G157" s="9">
        <f>SUMIFS('2013Figures'!$J:$J,'2013Figures'!$C:$C,$A157,'2013Figures'!$H:$H,$B157,'2013Figures'!$I:$I,$C157,'2013Figures'!$B:$B,"CyToBroker",'2013Figures'!$G:$G,"E1",'2013Figures'!$E:$E,$B$1)</f>
        <v>0</v>
      </c>
      <c r="H157" s="9">
        <f>SUMIFS('2013Figures'!$J:$J,'2013Figures'!$C:$C,$A157,'2013Figures'!$H:$H,$B157,'2013Figures'!$I:$I,$C157,'2013Figures'!$B:$B,"CyToBroker",'2013Figures'!$G:$G,"P1",'2013Figures'!$E:$E,$B$1)</f>
        <v>0</v>
      </c>
      <c r="J157" s="8">
        <v>201501</v>
      </c>
      <c r="L157" s="42">
        <f>SUMIFS('2012Figures'!$J:$J,'2012Figures'!$C:$C,$A157,'2012Figures'!$H:$H,$B157,'2012Figures'!$I:$I,$C157,'2012Figures'!$E:$E,$B$1)</f>
        <v>0</v>
      </c>
      <c r="M157" s="52">
        <f>SUMIFS('2012Figures'!$J:$J,'2012Figures'!$C:$C,$A157,'2012Figures'!$H:$H,$B157,'2012Figures'!$I:$I,$C157,'2012Figures'!$B:$B,"BrokerToCy",'2012Figures'!$G:$G,"E1",'2012Figures'!$E:$E,$B$1)</f>
        <v>0</v>
      </c>
      <c r="N157" s="52">
        <f>SUMIFS('2012Figures'!$J:$J,'2012Figures'!$C:$C,$A157,'2012Figures'!$H:$H,$B157,'2012Figures'!$I:$I,$C157,'2012Figures'!$B:$B,"BrokerToCy",'2012Figures'!$G:$G,"P1",'2012Figures'!$E:$E,$B$1)</f>
        <v>0</v>
      </c>
      <c r="O157" s="52">
        <f>SUMIFS('2012Figures'!$J:$J,'2012Figures'!$C:$C,$A157,'2012Figures'!$H:$H,$B157,'2012Figures'!$I:$I,$C157,'2012Figures'!$B:$B,"CyToBroker",'2012Figures'!$G:$G,"E1",'2012Figures'!$E:$E,$B$1)</f>
        <v>0</v>
      </c>
      <c r="P157" s="52">
        <f>SUMIFS('2012Figures'!$J:$J,'2012Figures'!$C:$C,$A157,'2012Figures'!$H:$H,$B157,'2012Figures'!$I:$I,$C157,'2012Figures'!$B:$B,"CyToBroker",'2012Figures'!$G:$G,"P1",'2012Figures'!$E:$E,$B$1)</f>
        <v>0</v>
      </c>
      <c r="R157" s="46" t="str">
        <f t="shared" si="23"/>
        <v/>
      </c>
      <c r="S157" s="46" t="str">
        <f t="shared" si="23"/>
        <v/>
      </c>
      <c r="T157" s="46" t="str">
        <f t="shared" si="23"/>
        <v/>
      </c>
      <c r="U157" s="46" t="str">
        <f t="shared" si="23"/>
        <v/>
      </c>
      <c r="V157" s="46" t="str">
        <f t="shared" si="23"/>
        <v/>
      </c>
    </row>
    <row r="158" spans="1:22" x14ac:dyDescent="0.2">
      <c r="A158" s="1">
        <v>114</v>
      </c>
      <c r="B158" s="1" t="s">
        <v>62</v>
      </c>
      <c r="C158" s="8">
        <v>9</v>
      </c>
      <c r="D158" s="29">
        <f>SUMIFS('2013Figures'!$J:$J,'2013Figures'!$C:$C,$A158,'2013Figures'!$H:$H,$B158,'2013Figures'!$I:$I,$C158,'2013Figures'!$E:$E,$B$1)</f>
        <v>0</v>
      </c>
      <c r="E158" s="9">
        <f>SUMIFS('2013Figures'!$J:$J,'2013Figures'!$C:$C,$A158,'2013Figures'!$H:$H,$B158,'2013Figures'!$I:$I,$C158,'2013Figures'!$B:$B,"BrokerToCy",'2013Figures'!$G:$G,"E1",'2013Figures'!$E:$E,$B$1)</f>
        <v>0</v>
      </c>
      <c r="F158" s="9">
        <f>SUMIFS('2013Figures'!$J:$J,'2013Figures'!$C:$C,$A158,'2013Figures'!$H:$H,$B158,'2013Figures'!$I:$I,$C158,'2013Figures'!$B:$B,"BrokerToCy",'2013Figures'!$G:$G,"P1",'2013Figures'!$E:$E,$B$1)</f>
        <v>0</v>
      </c>
      <c r="G158" s="9">
        <f>SUMIFS('2013Figures'!$J:$J,'2013Figures'!$C:$C,$A158,'2013Figures'!$H:$H,$B158,'2013Figures'!$I:$I,$C158,'2013Figures'!$B:$B,"CyToBroker",'2013Figures'!$G:$G,"E1",'2013Figures'!$E:$E,$B$1)</f>
        <v>0</v>
      </c>
      <c r="H158" s="9">
        <f>SUMIFS('2013Figures'!$J:$J,'2013Figures'!$C:$C,$A158,'2013Figures'!$H:$H,$B158,'2013Figures'!$I:$I,$C158,'2013Figures'!$B:$B,"CyToBroker",'2013Figures'!$G:$G,"P1",'2013Figures'!$E:$E,$B$1)</f>
        <v>0</v>
      </c>
      <c r="J158" s="8">
        <v>201401</v>
      </c>
      <c r="L158" s="42">
        <f>SUMIFS('2012Figures'!$J:$J,'2012Figures'!$C:$C,$A158,'2012Figures'!$H:$H,$B158,'2012Figures'!$I:$I,$C158,'2012Figures'!$E:$E,$B$1)</f>
        <v>0</v>
      </c>
      <c r="M158" s="52">
        <f>SUMIFS('2012Figures'!$J:$J,'2012Figures'!$C:$C,$A158,'2012Figures'!$H:$H,$B158,'2012Figures'!$I:$I,$C158,'2012Figures'!$B:$B,"BrokerToCy",'2012Figures'!$G:$G,"E1",'2012Figures'!$E:$E,$B$1)</f>
        <v>0</v>
      </c>
      <c r="N158" s="52">
        <f>SUMIFS('2012Figures'!$J:$J,'2012Figures'!$C:$C,$A158,'2012Figures'!$H:$H,$B158,'2012Figures'!$I:$I,$C158,'2012Figures'!$B:$B,"BrokerToCy",'2012Figures'!$G:$G,"P1",'2012Figures'!$E:$E,$B$1)</f>
        <v>0</v>
      </c>
      <c r="O158" s="52">
        <f>SUMIFS('2012Figures'!$J:$J,'2012Figures'!$C:$C,$A158,'2012Figures'!$H:$H,$B158,'2012Figures'!$I:$I,$C158,'2012Figures'!$B:$B,"CyToBroker",'2012Figures'!$G:$G,"E1",'2012Figures'!$E:$E,$B$1)</f>
        <v>0</v>
      </c>
      <c r="P158" s="52">
        <f>SUMIFS('2012Figures'!$J:$J,'2012Figures'!$C:$C,$A158,'2012Figures'!$H:$H,$B158,'2012Figures'!$I:$I,$C158,'2012Figures'!$B:$B,"CyToBroker",'2012Figures'!$G:$G,"P1",'2012Figures'!$E:$E,$B$1)</f>
        <v>0</v>
      </c>
      <c r="R158" s="46" t="str">
        <f t="shared" si="23"/>
        <v/>
      </c>
      <c r="S158" s="46" t="str">
        <f t="shared" si="23"/>
        <v/>
      </c>
      <c r="T158" s="46" t="str">
        <f t="shared" si="23"/>
        <v/>
      </c>
      <c r="U158" s="46" t="str">
        <f t="shared" si="23"/>
        <v/>
      </c>
      <c r="V158" s="46" t="str">
        <f t="shared" si="23"/>
        <v/>
      </c>
    </row>
    <row r="159" spans="1:22" x14ac:dyDescent="0.2">
      <c r="A159" s="1">
        <v>114</v>
      </c>
      <c r="B159" s="1" t="s">
        <v>62</v>
      </c>
      <c r="C159" s="8">
        <v>8</v>
      </c>
      <c r="D159" s="29">
        <f>SUMIFS('2013Figures'!$J:$J,'2013Figures'!$C:$C,$A159,'2013Figures'!$H:$H,$B159,'2013Figures'!$I:$I,$C159,'2013Figures'!$E:$E,$B$1)</f>
        <v>0</v>
      </c>
      <c r="E159" s="9">
        <f>SUMIFS('2013Figures'!$J:$J,'2013Figures'!$C:$C,$A159,'2013Figures'!$H:$H,$B159,'2013Figures'!$I:$I,$C159,'2013Figures'!$B:$B,"BrokerToCy",'2013Figures'!$G:$G,"E1",'2013Figures'!$E:$E,$B$1)</f>
        <v>0</v>
      </c>
      <c r="F159" s="9">
        <f>SUMIFS('2013Figures'!$J:$J,'2013Figures'!$C:$C,$A159,'2013Figures'!$H:$H,$B159,'2013Figures'!$I:$I,$C159,'2013Figures'!$B:$B,"BrokerToCy",'2013Figures'!$G:$G,"P1",'2013Figures'!$E:$E,$B$1)</f>
        <v>0</v>
      </c>
      <c r="G159" s="9">
        <f>SUMIFS('2013Figures'!$J:$J,'2013Figures'!$C:$C,$A159,'2013Figures'!$H:$H,$B159,'2013Figures'!$I:$I,$C159,'2013Figures'!$B:$B,"CyToBroker",'2013Figures'!$G:$G,"E1",'2013Figures'!$E:$E,$B$1)</f>
        <v>0</v>
      </c>
      <c r="H159" s="9">
        <f>SUMIFS('2013Figures'!$J:$J,'2013Figures'!$C:$C,$A159,'2013Figures'!$H:$H,$B159,'2013Figures'!$I:$I,$C159,'2013Figures'!$B:$B,"CyToBroker",'2013Figures'!$G:$G,"P1",'2013Figures'!$E:$E,$B$1)</f>
        <v>0</v>
      </c>
      <c r="I159" s="30"/>
      <c r="J159" s="31">
        <v>201301</v>
      </c>
      <c r="K159" s="30"/>
      <c r="L159" s="42">
        <f>SUMIFS('2012Figures'!$J:$J,'2012Figures'!$C:$C,$A159,'2012Figures'!$H:$H,$B159,'2012Figures'!$I:$I,$C159,'2012Figures'!$E:$E,$B$1)</f>
        <v>0</v>
      </c>
      <c r="M159" s="52">
        <f>SUMIFS('2012Figures'!$J:$J,'2012Figures'!$C:$C,$A159,'2012Figures'!$H:$H,$B159,'2012Figures'!$I:$I,$C159,'2012Figures'!$B:$B,"BrokerToCy",'2012Figures'!$G:$G,"E1",'2012Figures'!$E:$E,$B$1)</f>
        <v>0</v>
      </c>
      <c r="N159" s="52">
        <f>SUMIFS('2012Figures'!$J:$J,'2012Figures'!$C:$C,$A159,'2012Figures'!$H:$H,$B159,'2012Figures'!$I:$I,$C159,'2012Figures'!$B:$B,"BrokerToCy",'2012Figures'!$G:$G,"P1",'2012Figures'!$E:$E,$B$1)</f>
        <v>0</v>
      </c>
      <c r="O159" s="52">
        <f>SUMIFS('2012Figures'!$J:$J,'2012Figures'!$C:$C,$A159,'2012Figures'!$H:$H,$B159,'2012Figures'!$I:$I,$C159,'2012Figures'!$B:$B,"CyToBroker",'2012Figures'!$G:$G,"E1",'2012Figures'!$E:$E,$B$1)</f>
        <v>0</v>
      </c>
      <c r="P159" s="52">
        <f>SUMIFS('2012Figures'!$J:$J,'2012Figures'!$C:$C,$A159,'2012Figures'!$H:$H,$B159,'2012Figures'!$I:$I,$C159,'2012Figures'!$B:$B,"CyToBroker",'2012Figures'!$G:$G,"P1",'2012Figures'!$E:$E,$B$1)</f>
        <v>0</v>
      </c>
      <c r="Q159" s="30"/>
      <c r="R159" s="46" t="str">
        <f t="shared" si="23"/>
        <v/>
      </c>
      <c r="S159" s="46" t="str">
        <f t="shared" si="23"/>
        <v/>
      </c>
      <c r="T159" s="46" t="str">
        <f t="shared" si="23"/>
        <v/>
      </c>
      <c r="U159" s="46" t="str">
        <f t="shared" si="23"/>
        <v/>
      </c>
      <c r="V159" s="46" t="str">
        <f t="shared" si="23"/>
        <v/>
      </c>
    </row>
    <row r="160" spans="1:22" x14ac:dyDescent="0.2">
      <c r="A160" s="1">
        <v>114</v>
      </c>
      <c r="B160" s="1" t="s">
        <v>62</v>
      </c>
      <c r="C160" s="8">
        <v>7</v>
      </c>
      <c r="D160" s="29">
        <f>SUMIFS('2013Figures'!$J:$J,'2013Figures'!$C:$C,$A160,'2013Figures'!$H:$H,$B160,'2013Figures'!$I:$I,$C160,'2013Figures'!$E:$E,$B$1)</f>
        <v>0</v>
      </c>
      <c r="E160" s="9">
        <f>SUMIFS('2013Figures'!$J:$J,'2013Figures'!$C:$C,$A160,'2013Figures'!$H:$H,$B160,'2013Figures'!$I:$I,$C160,'2013Figures'!$B:$B,"BrokerToCy",'2013Figures'!$G:$G,"E1",'2013Figures'!$E:$E,$B$1)</f>
        <v>0</v>
      </c>
      <c r="F160" s="9">
        <f>SUMIFS('2013Figures'!$J:$J,'2013Figures'!$C:$C,$A160,'2013Figures'!$H:$H,$B160,'2013Figures'!$I:$I,$C160,'2013Figures'!$B:$B,"BrokerToCy",'2013Figures'!$G:$G,"P1",'2013Figures'!$E:$E,$B$1)</f>
        <v>0</v>
      </c>
      <c r="G160" s="9">
        <f>SUMIFS('2013Figures'!$J:$J,'2013Figures'!$C:$C,$A160,'2013Figures'!$H:$H,$B160,'2013Figures'!$I:$I,$C160,'2013Figures'!$B:$B,"CyToBroker",'2013Figures'!$G:$G,"E1",'2013Figures'!$E:$E,$B$1)</f>
        <v>0</v>
      </c>
      <c r="H160" s="9">
        <f>SUMIFS('2013Figures'!$J:$J,'2013Figures'!$C:$C,$A160,'2013Figures'!$H:$H,$B160,'2013Figures'!$I:$I,$C160,'2013Figures'!$B:$B,"CyToBroker",'2013Figures'!$G:$G,"P1",'2013Figures'!$E:$E,$B$1)</f>
        <v>0</v>
      </c>
      <c r="J160" s="8">
        <v>201201</v>
      </c>
      <c r="L160" s="42">
        <f>SUMIFS('2012Figures'!$J:$J,'2012Figures'!$C:$C,$A160,'2012Figures'!$H:$H,$B160,'2012Figures'!$I:$I,$C160,'2012Figures'!$E:$E,$B$1)</f>
        <v>0</v>
      </c>
      <c r="M160" s="52">
        <f>SUMIFS('2012Figures'!$J:$J,'2012Figures'!$C:$C,$A160,'2012Figures'!$H:$H,$B160,'2012Figures'!$I:$I,$C160,'2012Figures'!$B:$B,"BrokerToCy",'2012Figures'!$G:$G,"E1",'2012Figures'!$E:$E,$B$1)</f>
        <v>0</v>
      </c>
      <c r="N160" s="52">
        <f>SUMIFS('2012Figures'!$J:$J,'2012Figures'!$C:$C,$A160,'2012Figures'!$H:$H,$B160,'2012Figures'!$I:$I,$C160,'2012Figures'!$B:$B,"BrokerToCy",'2012Figures'!$G:$G,"P1",'2012Figures'!$E:$E,$B$1)</f>
        <v>0</v>
      </c>
      <c r="O160" s="52">
        <f>SUMIFS('2012Figures'!$J:$J,'2012Figures'!$C:$C,$A160,'2012Figures'!$H:$H,$B160,'2012Figures'!$I:$I,$C160,'2012Figures'!$B:$B,"CyToBroker",'2012Figures'!$G:$G,"E1",'2012Figures'!$E:$E,$B$1)</f>
        <v>0</v>
      </c>
      <c r="P160" s="52">
        <f>SUMIFS('2012Figures'!$J:$J,'2012Figures'!$C:$C,$A160,'2012Figures'!$H:$H,$B160,'2012Figures'!$I:$I,$C160,'2012Figures'!$B:$B,"CyToBroker",'2012Figures'!$G:$G,"P1",'2012Figures'!$E:$E,$B$1)</f>
        <v>0</v>
      </c>
      <c r="R160" s="46" t="str">
        <f t="shared" si="23"/>
        <v/>
      </c>
      <c r="S160" s="46" t="str">
        <f t="shared" si="23"/>
        <v/>
      </c>
      <c r="T160" s="46" t="str">
        <f t="shared" si="23"/>
        <v/>
      </c>
      <c r="U160" s="46" t="str">
        <f t="shared" si="23"/>
        <v/>
      </c>
      <c r="V160" s="46" t="str">
        <f t="shared" si="23"/>
        <v/>
      </c>
    </row>
    <row r="161" spans="1:22" x14ac:dyDescent="0.2">
      <c r="A161" s="1">
        <v>114</v>
      </c>
      <c r="B161" s="1" t="s">
        <v>62</v>
      </c>
      <c r="C161" s="8">
        <v>6</v>
      </c>
      <c r="D161" s="29">
        <f>SUMIFS('2013Figures'!$J:$J,'2013Figures'!$C:$C,$A161,'2013Figures'!$H:$H,$B161,'2013Figures'!$I:$I,$C161,'2013Figures'!$E:$E,$B$1)</f>
        <v>0</v>
      </c>
      <c r="E161" s="9">
        <f>SUMIFS('2013Figures'!$J:$J,'2013Figures'!$C:$C,$A161,'2013Figures'!$H:$H,$B161,'2013Figures'!$I:$I,$C161,'2013Figures'!$B:$B,"BrokerToCy",'2013Figures'!$G:$G,"E1",'2013Figures'!$E:$E,$B$1)</f>
        <v>0</v>
      </c>
      <c r="F161" s="9">
        <f>SUMIFS('2013Figures'!$J:$J,'2013Figures'!$C:$C,$A161,'2013Figures'!$H:$H,$B161,'2013Figures'!$I:$I,$C161,'2013Figures'!$B:$B,"BrokerToCy",'2013Figures'!$G:$G,"P1",'2013Figures'!$E:$E,$B$1)</f>
        <v>0</v>
      </c>
      <c r="G161" s="9">
        <f>SUMIFS('2013Figures'!$J:$J,'2013Figures'!$C:$C,$A161,'2013Figures'!$H:$H,$B161,'2013Figures'!$I:$I,$C161,'2013Figures'!$B:$B,"CyToBroker",'2013Figures'!$G:$G,"E1",'2013Figures'!$E:$E,$B$1)</f>
        <v>0</v>
      </c>
      <c r="H161" s="9">
        <f>SUMIFS('2013Figures'!$J:$J,'2013Figures'!$C:$C,$A161,'2013Figures'!$H:$H,$B161,'2013Figures'!$I:$I,$C161,'2013Figures'!$B:$B,"CyToBroker",'2013Figures'!$G:$G,"P1",'2013Figures'!$E:$E,$B$1)</f>
        <v>0</v>
      </c>
      <c r="J161" s="8">
        <v>201101</v>
      </c>
      <c r="L161" s="42">
        <f>SUMIFS('2012Figures'!$J:$J,'2012Figures'!$C:$C,$A161,'2012Figures'!$H:$H,$B161,'2012Figures'!$I:$I,$C161,'2012Figures'!$E:$E,$B$1)</f>
        <v>0</v>
      </c>
      <c r="M161" s="52">
        <f>SUMIFS('2012Figures'!$J:$J,'2012Figures'!$C:$C,$A161,'2012Figures'!$H:$H,$B161,'2012Figures'!$I:$I,$C161,'2012Figures'!$B:$B,"BrokerToCy",'2012Figures'!$G:$G,"E1",'2012Figures'!$E:$E,$B$1)</f>
        <v>0</v>
      </c>
      <c r="N161" s="52">
        <f>SUMIFS('2012Figures'!$J:$J,'2012Figures'!$C:$C,$A161,'2012Figures'!$H:$H,$B161,'2012Figures'!$I:$I,$C161,'2012Figures'!$B:$B,"BrokerToCy",'2012Figures'!$G:$G,"P1",'2012Figures'!$E:$E,$B$1)</f>
        <v>0</v>
      </c>
      <c r="O161" s="52">
        <f>SUMIFS('2012Figures'!$J:$J,'2012Figures'!$C:$C,$A161,'2012Figures'!$H:$H,$B161,'2012Figures'!$I:$I,$C161,'2012Figures'!$B:$B,"CyToBroker",'2012Figures'!$G:$G,"E1",'2012Figures'!$E:$E,$B$1)</f>
        <v>0</v>
      </c>
      <c r="P161" s="52">
        <f>SUMIFS('2012Figures'!$J:$J,'2012Figures'!$C:$C,$A161,'2012Figures'!$H:$H,$B161,'2012Figures'!$I:$I,$C161,'2012Figures'!$B:$B,"CyToBroker",'2012Figures'!$G:$G,"P1",'2012Figures'!$E:$E,$B$1)</f>
        <v>0</v>
      </c>
      <c r="R161" s="46" t="str">
        <f t="shared" si="23"/>
        <v/>
      </c>
      <c r="S161" s="46" t="str">
        <f t="shared" si="23"/>
        <v/>
      </c>
      <c r="T161" s="46" t="str">
        <f t="shared" si="23"/>
        <v/>
      </c>
      <c r="U161" s="46" t="str">
        <f t="shared" si="23"/>
        <v/>
      </c>
      <c r="V161" s="46" t="str">
        <f t="shared" si="23"/>
        <v/>
      </c>
    </row>
    <row r="162" spans="1:22" x14ac:dyDescent="0.2">
      <c r="A162" s="1">
        <v>114</v>
      </c>
      <c r="B162" s="1" t="s">
        <v>62</v>
      </c>
      <c r="C162" s="8">
        <v>5</v>
      </c>
      <c r="D162" s="29">
        <f>SUMIFS('2013Figures'!$J:$J,'2013Figures'!$C:$C,$A162,'2013Figures'!$H:$H,$B162,'2013Figures'!$I:$I,$C162,'2013Figures'!$E:$E,$B$1)</f>
        <v>0</v>
      </c>
      <c r="E162" s="9">
        <f>SUMIFS('2013Figures'!$J:$J,'2013Figures'!$C:$C,$A162,'2013Figures'!$H:$H,$B162,'2013Figures'!$I:$I,$C162,'2013Figures'!$B:$B,"BrokerToCy",'2013Figures'!$G:$G,"E1",'2013Figures'!$E:$E,$B$1)</f>
        <v>0</v>
      </c>
      <c r="F162" s="9">
        <f>SUMIFS('2013Figures'!$J:$J,'2013Figures'!$C:$C,$A162,'2013Figures'!$H:$H,$B162,'2013Figures'!$I:$I,$C162,'2013Figures'!$B:$B,"BrokerToCy",'2013Figures'!$G:$G,"P1",'2013Figures'!$E:$E,$B$1)</f>
        <v>0</v>
      </c>
      <c r="G162" s="9">
        <f>SUMIFS('2013Figures'!$J:$J,'2013Figures'!$C:$C,$A162,'2013Figures'!$H:$H,$B162,'2013Figures'!$I:$I,$C162,'2013Figures'!$B:$B,"CyToBroker",'2013Figures'!$G:$G,"E1",'2013Figures'!$E:$E,$B$1)</f>
        <v>0</v>
      </c>
      <c r="H162" s="9">
        <f>SUMIFS('2013Figures'!$J:$J,'2013Figures'!$C:$C,$A162,'2013Figures'!$H:$H,$B162,'2013Figures'!$I:$I,$C162,'2013Figures'!$B:$B,"CyToBroker",'2013Figures'!$G:$G,"P1",'2013Figures'!$E:$E,$B$1)</f>
        <v>0</v>
      </c>
      <c r="J162" s="8">
        <v>201001</v>
      </c>
      <c r="L162" s="42">
        <f>SUMIFS('2012Figures'!$J:$J,'2012Figures'!$C:$C,$A162,'2012Figures'!$H:$H,$B162,'2012Figures'!$I:$I,$C162,'2012Figures'!$E:$E,$B$1)</f>
        <v>0</v>
      </c>
      <c r="M162" s="52">
        <f>SUMIFS('2012Figures'!$J:$J,'2012Figures'!$C:$C,$A162,'2012Figures'!$H:$H,$B162,'2012Figures'!$I:$I,$C162,'2012Figures'!$B:$B,"BrokerToCy",'2012Figures'!$G:$G,"E1",'2012Figures'!$E:$E,$B$1)</f>
        <v>0</v>
      </c>
      <c r="N162" s="52">
        <f>SUMIFS('2012Figures'!$J:$J,'2012Figures'!$C:$C,$A162,'2012Figures'!$H:$H,$B162,'2012Figures'!$I:$I,$C162,'2012Figures'!$B:$B,"BrokerToCy",'2012Figures'!$G:$G,"P1",'2012Figures'!$E:$E,$B$1)</f>
        <v>0</v>
      </c>
      <c r="O162" s="52">
        <f>SUMIFS('2012Figures'!$J:$J,'2012Figures'!$C:$C,$A162,'2012Figures'!$H:$H,$B162,'2012Figures'!$I:$I,$C162,'2012Figures'!$B:$B,"CyToBroker",'2012Figures'!$G:$G,"E1",'2012Figures'!$E:$E,$B$1)</f>
        <v>0</v>
      </c>
      <c r="P162" s="52">
        <f>SUMIFS('2012Figures'!$J:$J,'2012Figures'!$C:$C,$A162,'2012Figures'!$H:$H,$B162,'2012Figures'!$I:$I,$C162,'2012Figures'!$B:$B,"CyToBroker",'2012Figures'!$G:$G,"P1",'2012Figures'!$E:$E,$B$1)</f>
        <v>0</v>
      </c>
      <c r="R162" s="46" t="str">
        <f t="shared" si="23"/>
        <v/>
      </c>
      <c r="S162" s="46" t="str">
        <f t="shared" si="23"/>
        <v/>
      </c>
      <c r="T162" s="46" t="str">
        <f t="shared" si="23"/>
        <v/>
      </c>
      <c r="U162" s="46" t="str">
        <f t="shared" si="23"/>
        <v/>
      </c>
      <c r="V162" s="46" t="str">
        <f t="shared" si="23"/>
        <v/>
      </c>
    </row>
    <row r="163" spans="1:22" x14ac:dyDescent="0.2">
      <c r="A163" s="1">
        <v>114</v>
      </c>
      <c r="B163" s="1" t="s">
        <v>62</v>
      </c>
      <c r="C163" s="8">
        <v>4</v>
      </c>
      <c r="D163" s="29">
        <f>SUMIFS('2013Figures'!$J:$J,'2013Figures'!$C:$C,$A163,'2013Figures'!$H:$H,$B163,'2013Figures'!$I:$I,$C163,'2013Figures'!$E:$E,$B$1)</f>
        <v>20</v>
      </c>
      <c r="E163" s="9">
        <f>SUMIFS('2013Figures'!$J:$J,'2013Figures'!$C:$C,$A163,'2013Figures'!$H:$H,$B163,'2013Figures'!$I:$I,$C163,'2013Figures'!$B:$B,"BrokerToCy",'2013Figures'!$G:$G,"E1",'2013Figures'!$E:$E,$B$1)</f>
        <v>0</v>
      </c>
      <c r="F163" s="9">
        <f>SUMIFS('2013Figures'!$J:$J,'2013Figures'!$C:$C,$A163,'2013Figures'!$H:$H,$B163,'2013Figures'!$I:$I,$C163,'2013Figures'!$B:$B,"BrokerToCy",'2013Figures'!$G:$G,"P1",'2013Figures'!$E:$E,$B$1)</f>
        <v>0</v>
      </c>
      <c r="G163" s="9">
        <f>SUMIFS('2013Figures'!$J:$J,'2013Figures'!$C:$C,$A163,'2013Figures'!$H:$H,$B163,'2013Figures'!$I:$I,$C163,'2013Figures'!$B:$B,"CyToBroker",'2013Figures'!$G:$G,"E1",'2013Figures'!$E:$E,$B$1)</f>
        <v>20</v>
      </c>
      <c r="H163" s="9">
        <f>SUMIFS('2013Figures'!$J:$J,'2013Figures'!$C:$C,$A163,'2013Figures'!$H:$H,$B163,'2013Figures'!$I:$I,$C163,'2013Figures'!$B:$B,"CyToBroker",'2013Figures'!$G:$G,"P1",'2013Figures'!$E:$E,$B$1)</f>
        <v>0</v>
      </c>
      <c r="J163" s="8">
        <v>200901</v>
      </c>
      <c r="L163" s="42">
        <f>SUMIFS('2012Figures'!$J:$J,'2012Figures'!$C:$C,$A163,'2012Figures'!$H:$H,$B163,'2012Figures'!$I:$I,$C163,'2012Figures'!$E:$E,$B$1)</f>
        <v>17</v>
      </c>
      <c r="M163" s="52">
        <f>SUMIFS('2012Figures'!$J:$J,'2012Figures'!$C:$C,$A163,'2012Figures'!$H:$H,$B163,'2012Figures'!$I:$I,$C163,'2012Figures'!$B:$B,"BrokerToCy",'2012Figures'!$G:$G,"E1",'2012Figures'!$E:$E,$B$1)</f>
        <v>0</v>
      </c>
      <c r="N163" s="52">
        <f>SUMIFS('2012Figures'!$J:$J,'2012Figures'!$C:$C,$A163,'2012Figures'!$H:$H,$B163,'2012Figures'!$I:$I,$C163,'2012Figures'!$B:$B,"BrokerToCy",'2012Figures'!$G:$G,"P1",'2012Figures'!$E:$E,$B$1)</f>
        <v>0</v>
      </c>
      <c r="O163" s="52">
        <f>SUMIFS('2012Figures'!$J:$J,'2012Figures'!$C:$C,$A163,'2012Figures'!$H:$H,$B163,'2012Figures'!$I:$I,$C163,'2012Figures'!$B:$B,"CyToBroker",'2012Figures'!$G:$G,"E1",'2012Figures'!$E:$E,$B$1)</f>
        <v>17</v>
      </c>
      <c r="P163" s="52">
        <f>SUMIFS('2012Figures'!$J:$J,'2012Figures'!$C:$C,$A163,'2012Figures'!$H:$H,$B163,'2012Figures'!$I:$I,$C163,'2012Figures'!$B:$B,"CyToBroker",'2012Figures'!$G:$G,"P1",'2012Figures'!$E:$E,$B$1)</f>
        <v>0</v>
      </c>
      <c r="R163" s="46">
        <f t="shared" si="23"/>
        <v>0.18</v>
      </c>
      <c r="S163" s="46" t="str">
        <f t="shared" si="23"/>
        <v/>
      </c>
      <c r="T163" s="46" t="str">
        <f t="shared" si="23"/>
        <v/>
      </c>
      <c r="U163" s="46">
        <f t="shared" si="23"/>
        <v>0.18</v>
      </c>
      <c r="V163" s="46" t="str">
        <f t="shared" si="23"/>
        <v/>
      </c>
    </row>
    <row r="164" spans="1:22" x14ac:dyDescent="0.2">
      <c r="A164" s="1">
        <v>114</v>
      </c>
      <c r="B164" s="1" t="s">
        <v>62</v>
      </c>
      <c r="C164" s="8">
        <v>3</v>
      </c>
      <c r="D164" s="29">
        <f>SUMIFS('2013Figures'!$J:$J,'2013Figures'!$C:$C,$A164,'2013Figures'!$H:$H,$B164,'2013Figures'!$I:$I,$C164,'2013Figures'!$E:$E,$B$1)</f>
        <v>0</v>
      </c>
      <c r="E164" s="9">
        <f>SUMIFS('2013Figures'!$J:$J,'2013Figures'!$C:$C,$A164,'2013Figures'!$H:$H,$B164,'2013Figures'!$I:$I,$C164,'2013Figures'!$B:$B,"BrokerToCy",'2013Figures'!$G:$G,"E1",'2013Figures'!$E:$E,$B$1)</f>
        <v>0</v>
      </c>
      <c r="F164" s="9">
        <f>SUMIFS('2013Figures'!$J:$J,'2013Figures'!$C:$C,$A164,'2013Figures'!$H:$H,$B164,'2013Figures'!$I:$I,$C164,'2013Figures'!$B:$B,"BrokerToCy",'2013Figures'!$G:$G,"P1",'2013Figures'!$E:$E,$B$1)</f>
        <v>0</v>
      </c>
      <c r="G164" s="9">
        <f>SUMIFS('2013Figures'!$J:$J,'2013Figures'!$C:$C,$A164,'2013Figures'!$H:$H,$B164,'2013Figures'!$I:$I,$C164,'2013Figures'!$B:$B,"CyToBroker",'2013Figures'!$G:$G,"E1",'2013Figures'!$E:$E,$B$1)</f>
        <v>0</v>
      </c>
      <c r="H164" s="9">
        <f>SUMIFS('2013Figures'!$J:$J,'2013Figures'!$C:$C,$A164,'2013Figures'!$H:$H,$B164,'2013Figures'!$I:$I,$C164,'2013Figures'!$B:$B,"CyToBroker",'2013Figures'!$G:$G,"P1",'2013Figures'!$E:$E,$B$1)</f>
        <v>0</v>
      </c>
      <c r="J164" s="8">
        <v>200801</v>
      </c>
      <c r="L164" s="42">
        <f>SUMIFS('2012Figures'!$J:$J,'2012Figures'!$C:$C,$A164,'2012Figures'!$H:$H,$B164,'2012Figures'!$I:$I,$C164,'2012Figures'!$E:$E,$B$1)</f>
        <v>0</v>
      </c>
      <c r="M164" s="52">
        <f>SUMIFS('2012Figures'!$J:$J,'2012Figures'!$C:$C,$A164,'2012Figures'!$H:$H,$B164,'2012Figures'!$I:$I,$C164,'2012Figures'!$B:$B,"BrokerToCy",'2012Figures'!$G:$G,"E1",'2012Figures'!$E:$E,$B$1)</f>
        <v>0</v>
      </c>
      <c r="N164" s="52">
        <f>SUMIFS('2012Figures'!$J:$J,'2012Figures'!$C:$C,$A164,'2012Figures'!$H:$H,$B164,'2012Figures'!$I:$I,$C164,'2012Figures'!$B:$B,"BrokerToCy",'2012Figures'!$G:$G,"P1",'2012Figures'!$E:$E,$B$1)</f>
        <v>0</v>
      </c>
      <c r="O164" s="52">
        <f>SUMIFS('2012Figures'!$J:$J,'2012Figures'!$C:$C,$A164,'2012Figures'!$H:$H,$B164,'2012Figures'!$I:$I,$C164,'2012Figures'!$B:$B,"CyToBroker",'2012Figures'!$G:$G,"E1",'2012Figures'!$E:$E,$B$1)</f>
        <v>0</v>
      </c>
      <c r="P164" s="52">
        <f>SUMIFS('2012Figures'!$J:$J,'2012Figures'!$C:$C,$A164,'2012Figures'!$H:$H,$B164,'2012Figures'!$I:$I,$C164,'2012Figures'!$B:$B,"CyToBroker",'2012Figures'!$G:$G,"P1",'2012Figures'!$E:$E,$B$1)</f>
        <v>0</v>
      </c>
      <c r="R164" s="46" t="str">
        <f t="shared" si="23"/>
        <v/>
      </c>
      <c r="S164" s="46" t="str">
        <f t="shared" si="23"/>
        <v/>
      </c>
      <c r="T164" s="46" t="str">
        <f t="shared" si="23"/>
        <v/>
      </c>
      <c r="U164" s="46" t="str">
        <f t="shared" si="23"/>
        <v/>
      </c>
      <c r="V164" s="46" t="str">
        <f t="shared" si="23"/>
        <v/>
      </c>
    </row>
    <row r="165" spans="1:22" x14ac:dyDescent="0.2">
      <c r="A165" s="1">
        <v>114</v>
      </c>
      <c r="B165" s="1" t="s">
        <v>62</v>
      </c>
      <c r="C165" s="8">
        <v>2</v>
      </c>
      <c r="D165" s="29">
        <f>SUMIFS('2013Figures'!$J:$J,'2013Figures'!$C:$C,$A165,'2013Figures'!$H:$H,$B165,'2013Figures'!$I:$I,$C165,'2013Figures'!$E:$E,$B$1)</f>
        <v>0</v>
      </c>
      <c r="E165" s="9">
        <f>SUMIFS('2013Figures'!$J:$J,'2013Figures'!$C:$C,$A165,'2013Figures'!$H:$H,$B165,'2013Figures'!$I:$I,$C165,'2013Figures'!$B:$B,"BrokerToCy",'2013Figures'!$G:$G,"E1",'2013Figures'!$E:$E,$B$1)</f>
        <v>0</v>
      </c>
      <c r="F165" s="9">
        <f>SUMIFS('2013Figures'!$J:$J,'2013Figures'!$C:$C,$A165,'2013Figures'!$H:$H,$B165,'2013Figures'!$I:$I,$C165,'2013Figures'!$B:$B,"BrokerToCy",'2013Figures'!$G:$G,"P1",'2013Figures'!$E:$E,$B$1)</f>
        <v>0</v>
      </c>
      <c r="G165" s="9">
        <f>SUMIFS('2013Figures'!$J:$J,'2013Figures'!$C:$C,$A165,'2013Figures'!$H:$H,$B165,'2013Figures'!$I:$I,$C165,'2013Figures'!$B:$B,"CyToBroker",'2013Figures'!$G:$G,"E1",'2013Figures'!$E:$E,$B$1)</f>
        <v>0</v>
      </c>
      <c r="H165" s="9">
        <f>SUMIFS('2013Figures'!$J:$J,'2013Figures'!$C:$C,$A165,'2013Figures'!$H:$H,$B165,'2013Figures'!$I:$I,$C165,'2013Figures'!$B:$B,"CyToBroker",'2013Figures'!$G:$G,"P1",'2013Figures'!$E:$E,$B$1)</f>
        <v>0</v>
      </c>
      <c r="J165" s="8">
        <v>200701</v>
      </c>
      <c r="L165" s="42">
        <f>SUMIFS('2012Figures'!$J:$J,'2012Figures'!$C:$C,$A165,'2012Figures'!$H:$H,$B165,'2012Figures'!$I:$I,$C165,'2012Figures'!$E:$E,$B$1)</f>
        <v>0</v>
      </c>
      <c r="M165" s="52">
        <f>SUMIFS('2012Figures'!$J:$J,'2012Figures'!$C:$C,$A165,'2012Figures'!$H:$H,$B165,'2012Figures'!$I:$I,$C165,'2012Figures'!$B:$B,"BrokerToCy",'2012Figures'!$G:$G,"E1",'2012Figures'!$E:$E,$B$1)</f>
        <v>0</v>
      </c>
      <c r="N165" s="52">
        <f>SUMIFS('2012Figures'!$J:$J,'2012Figures'!$C:$C,$A165,'2012Figures'!$H:$H,$B165,'2012Figures'!$I:$I,$C165,'2012Figures'!$B:$B,"BrokerToCy",'2012Figures'!$G:$G,"P1",'2012Figures'!$E:$E,$B$1)</f>
        <v>0</v>
      </c>
      <c r="O165" s="52">
        <f>SUMIFS('2012Figures'!$J:$J,'2012Figures'!$C:$C,$A165,'2012Figures'!$H:$H,$B165,'2012Figures'!$I:$I,$C165,'2012Figures'!$B:$B,"CyToBroker",'2012Figures'!$G:$G,"E1",'2012Figures'!$E:$E,$B$1)</f>
        <v>0</v>
      </c>
      <c r="P165" s="52">
        <f>SUMIFS('2012Figures'!$J:$J,'2012Figures'!$C:$C,$A165,'2012Figures'!$H:$H,$B165,'2012Figures'!$I:$I,$C165,'2012Figures'!$B:$B,"CyToBroker",'2012Figures'!$G:$G,"P1",'2012Figures'!$E:$E,$B$1)</f>
        <v>0</v>
      </c>
      <c r="R165" s="46" t="str">
        <f t="shared" si="23"/>
        <v/>
      </c>
      <c r="S165" s="46" t="str">
        <f t="shared" si="23"/>
        <v/>
      </c>
      <c r="T165" s="46" t="str">
        <f t="shared" si="23"/>
        <v/>
      </c>
      <c r="U165" s="46" t="str">
        <f t="shared" si="23"/>
        <v/>
      </c>
      <c r="V165" s="46" t="str">
        <f t="shared" si="23"/>
        <v/>
      </c>
    </row>
    <row r="166" spans="1:22" x14ac:dyDescent="0.2">
      <c r="A166" s="1">
        <v>114</v>
      </c>
      <c r="B166" s="1" t="s">
        <v>62</v>
      </c>
      <c r="C166" s="8">
        <v>1</v>
      </c>
      <c r="D166" s="29">
        <f>SUMIFS('2013Figures'!$J:$J,'2013Figures'!$C:$C,$A166,'2013Figures'!$H:$H,$B166,'2013Figures'!$I:$I,$C166,'2013Figures'!$E:$E,$B$1)</f>
        <v>0</v>
      </c>
      <c r="E166" s="9">
        <f>SUMIFS('2013Figures'!$J:$J,'2013Figures'!$C:$C,$A166,'2013Figures'!$H:$H,$B166,'2013Figures'!$I:$I,$C166,'2013Figures'!$B:$B,"BrokerToCy",'2013Figures'!$G:$G,"E1",'2013Figures'!$E:$E,$B$1)</f>
        <v>0</v>
      </c>
      <c r="F166" s="9">
        <f>SUMIFS('2013Figures'!$J:$J,'2013Figures'!$C:$C,$A166,'2013Figures'!$H:$H,$B166,'2013Figures'!$I:$I,$C166,'2013Figures'!$B:$B,"BrokerToCy",'2013Figures'!$G:$G,"P1",'2013Figures'!$E:$E,$B$1)</f>
        <v>0</v>
      </c>
      <c r="G166" s="9">
        <f>SUMIFS('2013Figures'!$J:$J,'2013Figures'!$C:$C,$A166,'2013Figures'!$H:$H,$B166,'2013Figures'!$I:$I,$C166,'2013Figures'!$B:$B,"CyToBroker",'2013Figures'!$G:$G,"E1",'2013Figures'!$E:$E,$B$1)</f>
        <v>0</v>
      </c>
      <c r="H166" s="9">
        <f>SUMIFS('2013Figures'!$J:$J,'2013Figures'!$C:$C,$A166,'2013Figures'!$H:$H,$B166,'2013Figures'!$I:$I,$C166,'2013Figures'!$B:$B,"CyToBroker",'2013Figures'!$G:$G,"P1",'2013Figures'!$E:$E,$B$1)</f>
        <v>0</v>
      </c>
      <c r="J166" s="8">
        <v>200601</v>
      </c>
      <c r="L166" s="42">
        <f>SUMIFS('2012Figures'!$J:$J,'2012Figures'!$C:$C,$A166,'2012Figures'!$H:$H,$B166,'2012Figures'!$I:$I,$C166,'2012Figures'!$E:$E,$B$1)</f>
        <v>0</v>
      </c>
      <c r="M166" s="52">
        <f>SUMIFS('2012Figures'!$J:$J,'2012Figures'!$C:$C,$A166,'2012Figures'!$H:$H,$B166,'2012Figures'!$I:$I,$C166,'2012Figures'!$B:$B,"BrokerToCy",'2012Figures'!$G:$G,"E1",'2012Figures'!$E:$E,$B$1)</f>
        <v>0</v>
      </c>
      <c r="N166" s="52">
        <f>SUMIFS('2012Figures'!$J:$J,'2012Figures'!$C:$C,$A166,'2012Figures'!$H:$H,$B166,'2012Figures'!$I:$I,$C166,'2012Figures'!$B:$B,"BrokerToCy",'2012Figures'!$G:$G,"P1",'2012Figures'!$E:$E,$B$1)</f>
        <v>0</v>
      </c>
      <c r="O166" s="52">
        <f>SUMIFS('2012Figures'!$J:$J,'2012Figures'!$C:$C,$A166,'2012Figures'!$H:$H,$B166,'2012Figures'!$I:$I,$C166,'2012Figures'!$B:$B,"CyToBroker",'2012Figures'!$G:$G,"E1",'2012Figures'!$E:$E,$B$1)</f>
        <v>0</v>
      </c>
      <c r="P166" s="52">
        <f>SUMIFS('2012Figures'!$J:$J,'2012Figures'!$C:$C,$A166,'2012Figures'!$H:$H,$B166,'2012Figures'!$I:$I,$C166,'2012Figures'!$B:$B,"CyToBroker",'2012Figures'!$G:$G,"P1",'2012Figures'!$E:$E,$B$1)</f>
        <v>0</v>
      </c>
      <c r="R166" s="46" t="str">
        <f t="shared" si="23"/>
        <v/>
      </c>
      <c r="S166" s="46" t="str">
        <f t="shared" si="23"/>
        <v/>
      </c>
      <c r="T166" s="46" t="str">
        <f t="shared" si="23"/>
        <v/>
      </c>
      <c r="U166" s="46" t="str">
        <f t="shared" si="23"/>
        <v/>
      </c>
      <c r="V166" s="46" t="str">
        <f t="shared" si="23"/>
        <v/>
      </c>
    </row>
    <row r="167" spans="1:22" x14ac:dyDescent="0.2">
      <c r="A167" s="1">
        <v>114</v>
      </c>
      <c r="B167" s="1" t="s">
        <v>62</v>
      </c>
      <c r="D167" s="29">
        <f>SUMIFS('2013Figures'!$J:$J,'2013Figures'!$C:$C,$A167,'2013Figures'!$I:$I,"",'2013Figures'!$E:$E,$B$1)</f>
        <v>680</v>
      </c>
      <c r="E167" s="9">
        <f>SUMIFS('2013Figures'!$J:$J,'2013Figures'!$C:$C,$A167,'2013Figures'!$I:$I,"",'2013Figures'!$B:$B,"BrokerToCy",'2013Figures'!$G:$G,"E1",'2013Figures'!$E:$E,$B$1)</f>
        <v>0</v>
      </c>
      <c r="F167" s="9">
        <f>SUMIFS('2013Figures'!$J:$J,'2013Figures'!$C:$C,$A167,'2013Figures'!$I:$I,"",'2013Figures'!$B:$B,"BrokerToCy",'2013Figures'!$G:$G,"P1",'2013Figures'!$E:$E,$B$1)</f>
        <v>0</v>
      </c>
      <c r="G167" s="9">
        <f>SUMIFS('2013Figures'!$J:$J,'2013Figures'!$C:$C,$A167,'2013Figures'!$I:$I,"",'2013Figures'!$B:$B,"CyToBroker",'2013Figures'!$G:$G,"E1",'2013Figures'!$E:$E,$B$1)</f>
        <v>680</v>
      </c>
      <c r="H167" s="9">
        <f>SUMIFS('2013Figures'!$J:$J,'2013Figures'!$C:$C,$A167,'2013Figures'!$I:$I,"",'2013Figures'!$B:$B,"CyToBroker",'2013Figures'!$G:$G,"P1",'2013Figures'!$E:$E,$B$1)</f>
        <v>0</v>
      </c>
      <c r="J167" s="8" t="s">
        <v>131</v>
      </c>
      <c r="L167" s="42">
        <f>SUMIFS('2012Figures'!$J:$J,'2012Figures'!$C:$C,$A167,'2012Figures'!$I:$I,"",'2012Figures'!$E:$E,$B$1)</f>
        <v>515</v>
      </c>
      <c r="M167" s="52">
        <f>SUMIFS('2012Figures'!$J:$J,'2012Figures'!$C:$C,$A167,'2012Figures'!$I:$I,"",'2012Figures'!$B:$B,"BrokerToCy",'2012Figures'!$G:$G,"E1",'2012Figures'!$E:$E,$B$1)</f>
        <v>0</v>
      </c>
      <c r="N167" s="52">
        <f>SUMIFS('2012Figures'!$J:$J,'2012Figures'!$C:$C,$A167,'2012Figures'!$I:$I,"",'2012Figures'!$B:$B,"BrokerToCy",'2012Figures'!$G:$G,"P1",'2012Figures'!$E:$E,$B$1)</f>
        <v>0</v>
      </c>
      <c r="O167" s="52">
        <f>SUMIFS('2012Figures'!$J:$J,'2012Figures'!$C:$C,$A167,'2012Figures'!$I:$I,"",'2012Figures'!$B:$B,"CyToBroker",'2012Figures'!$G:$G,"E1",'2012Figures'!$E:$E,$B$1)</f>
        <v>515</v>
      </c>
      <c r="P167" s="52">
        <f>SUMIFS('2012Figures'!$J:$J,'2012Figures'!$C:$C,$A167,'2012Figures'!$I:$I,"",'2012Figures'!$B:$B,"CyToBroker",'2012Figures'!$G:$G,"P1",'2012Figures'!$E:$E,$B$1)</f>
        <v>0</v>
      </c>
      <c r="R167" s="46">
        <f t="shared" si="23"/>
        <v>0.32</v>
      </c>
      <c r="S167" s="46" t="str">
        <f t="shared" si="23"/>
        <v/>
      </c>
      <c r="T167" s="46" t="str">
        <f t="shared" si="23"/>
        <v/>
      </c>
      <c r="U167" s="46">
        <f t="shared" si="23"/>
        <v>0.32</v>
      </c>
      <c r="V167" s="46" t="str">
        <f t="shared" si="23"/>
        <v/>
      </c>
    </row>
    <row r="168" spans="1:22" x14ac:dyDescent="0.2">
      <c r="A168" s="21"/>
      <c r="B168" s="21" t="s">
        <v>92</v>
      </c>
      <c r="C168" s="22"/>
      <c r="D168" s="23">
        <f>SUM(E168:H168)</f>
        <v>700</v>
      </c>
      <c r="E168" s="23">
        <f t="shared" ref="E168:H168" si="24">SUM(E155:E167)</f>
        <v>0</v>
      </c>
      <c r="F168" s="23">
        <f t="shared" si="24"/>
        <v>0</v>
      </c>
      <c r="G168" s="23">
        <f t="shared" si="24"/>
        <v>700</v>
      </c>
      <c r="H168" s="23">
        <f t="shared" si="24"/>
        <v>0</v>
      </c>
      <c r="I168" s="21"/>
      <c r="J168" s="22"/>
      <c r="K168" s="21"/>
      <c r="L168" s="43">
        <f>SUM(M168:P168)</f>
        <v>532</v>
      </c>
      <c r="M168" s="43">
        <f t="shared" ref="M168:P168" si="25">SUM(M155:M167)</f>
        <v>0</v>
      </c>
      <c r="N168" s="43">
        <f t="shared" si="25"/>
        <v>0</v>
      </c>
      <c r="O168" s="43">
        <f t="shared" si="25"/>
        <v>532</v>
      </c>
      <c r="P168" s="43">
        <f t="shared" si="25"/>
        <v>0</v>
      </c>
      <c r="Q168" s="21"/>
      <c r="R168" s="21"/>
      <c r="S168" s="21"/>
      <c r="T168" s="21"/>
      <c r="U168" s="21"/>
      <c r="V168" s="21"/>
    </row>
    <row r="169" spans="1:22" x14ac:dyDescent="0.2">
      <c r="A169" s="28">
        <v>115</v>
      </c>
      <c r="B169" s="28" t="s">
        <v>23</v>
      </c>
      <c r="C169" s="17" t="s">
        <v>88</v>
      </c>
      <c r="D169" s="18">
        <f>SUMIFS('2013Figures'!$J:$J,'2013Figures'!$C:$C,$A169,'2013Figures'!$E:$E,$B$1)</f>
        <v>0</v>
      </c>
      <c r="E169" s="18">
        <f>SUMIFS('2013Figures'!$J:$J,'2013Figures'!$C:$C,$A169,'2013Figures'!$B:$B,"BrokerToCy",'2013Figures'!$G:$G,"E1",'2013Figures'!$E:$E,$B$1)</f>
        <v>0</v>
      </c>
      <c r="F169" s="18">
        <f>SUMIFS('2013Figures'!$J:$J,'2013Figures'!$C:$C,$A169,'2013Figures'!$B:$B,"BrokerToCy",'2013Figures'!$G:$G,"P1",'2013Figures'!$E:$E,$B$1)</f>
        <v>0</v>
      </c>
      <c r="G169" s="18">
        <f>SUMIFS('2013Figures'!$J:$J,'2013Figures'!$C:$C,$A169,'2013Figures'!$B:$B,"CyToBroker",'2013Figures'!$G:$G,"E1",'2013Figures'!$E:$E,$B$1)</f>
        <v>0</v>
      </c>
      <c r="H169" s="18">
        <f>SUMIFS('2013Figures'!$J:$J,'2013Figures'!$C:$C,$A169,'2013Figures'!$B:$B,"CyToBroker",'2013Figures'!$G:$G,"P1",'2013Figures'!$E:$E,$B$1)</f>
        <v>0</v>
      </c>
      <c r="I169" s="28"/>
      <c r="J169" s="17"/>
      <c r="K169" s="28"/>
      <c r="L169" s="50">
        <f>SUMIFS('2012Figures'!$J:$J,'2012Figures'!$C:$C,$A169,'2012Figures'!$E:$E,$B$1)</f>
        <v>0</v>
      </c>
      <c r="M169" s="50">
        <f>SUMIFS('2012Figures'!$J:$J,'2012Figures'!$C:$C,$A169,'2012Figures'!$B:$B,"BrokerToCy",'2012Figures'!$G:$G,"E1",'2012Figures'!$E:$E,$B$1)</f>
        <v>0</v>
      </c>
      <c r="N169" s="50">
        <f>SUMIFS('2012Figures'!$J:$J,'2012Figures'!$C:$C,$A169,'2012Figures'!$B:$B,"BrokerToCy",'2012Figures'!$G:$G,"P1",'2012Figures'!$E:$E,$B$1)</f>
        <v>0</v>
      </c>
      <c r="O169" s="50">
        <f>SUMIFS('2012Figures'!$J:$J,'2012Figures'!$C:$C,$A169,'2012Figures'!$B:$B,"CyToBroker",'2012Figures'!$G:$G,"E1",'2012Figures'!$E:$E,$B$1)</f>
        <v>0</v>
      </c>
      <c r="P169" s="50">
        <f>SUMIFS('2012Figures'!$J:$J,'2012Figures'!$C:$C,$A169,'2012Figures'!$B:$B,"CyToBroker",'2012Figures'!$G:$G,"P1",'2012Figures'!$E:$E,$B$1)</f>
        <v>0</v>
      </c>
      <c r="Q169" s="28"/>
      <c r="R169" s="46" t="str">
        <f t="shared" si="23"/>
        <v/>
      </c>
      <c r="S169" s="46" t="str">
        <f t="shared" si="23"/>
        <v/>
      </c>
      <c r="T169" s="46" t="str">
        <f t="shared" si="23"/>
        <v/>
      </c>
      <c r="U169" s="46" t="str">
        <f t="shared" si="23"/>
        <v/>
      </c>
      <c r="V169" s="46" t="str">
        <f t="shared" si="23"/>
        <v/>
      </c>
    </row>
    <row r="170" spans="1:22" x14ac:dyDescent="0.2">
      <c r="A170" s="1">
        <v>115</v>
      </c>
      <c r="B170" s="1" t="s">
        <v>23</v>
      </c>
      <c r="C170" s="8">
        <v>2</v>
      </c>
      <c r="D170" s="29">
        <f>SUMIFS('2013Figures'!$J:$J,'2013Figures'!$C:$C,$A170,'2013Figures'!$H:$H,$B170,'2013Figures'!$I:$I,$C170,'2013Figures'!$E:$E,$B$1)</f>
        <v>0</v>
      </c>
      <c r="E170" s="9">
        <f>SUMIFS('2013Figures'!$J:$J,'2013Figures'!$C:$C,$A170,'2013Figures'!$H:$H,$B170,'2013Figures'!$I:$I,$C170,'2013Figures'!$B:$B,"BrokerToCy",'2013Figures'!$G:$G,"E1",'2013Figures'!$E:$E,$B$1)</f>
        <v>0</v>
      </c>
      <c r="F170" s="9">
        <f>SUMIFS('2013Figures'!$J:$J,'2013Figures'!$C:$C,$A170,'2013Figures'!$H:$H,$B170,'2013Figures'!$I:$I,$C170,'2013Figures'!$B:$B,"BrokerToCy",'2013Figures'!$G:$G,"P1",'2013Figures'!$E:$E,$B$1)</f>
        <v>0</v>
      </c>
      <c r="G170" s="9">
        <f>SUMIFS('2013Figures'!$J:$J,'2013Figures'!$C:$C,$A170,'2013Figures'!$H:$H,$B170,'2013Figures'!$I:$I,$C170,'2013Figures'!$B:$B,"CyToBroker",'2013Figures'!$G:$G,"E1",'2013Figures'!$E:$E,$B$1)</f>
        <v>0</v>
      </c>
      <c r="H170" s="9">
        <f>SUMIFS('2013Figures'!$J:$J,'2013Figures'!$C:$C,$A170,'2013Figures'!$H:$H,$B170,'2013Figures'!$I:$I,$C170,'2013Figures'!$B:$B,"CyToBroker",'2013Figures'!$G:$G,"P1",'2013Figures'!$E:$E,$B$1)</f>
        <v>0</v>
      </c>
      <c r="J170" s="8" t="s">
        <v>146</v>
      </c>
      <c r="L170" s="42">
        <f>SUMIFS('2012Figures'!$J:$J,'2012Figures'!$C:$C,$A170,'2012Figures'!$H:$H,$B170,'2012Figures'!$I:$I,$C170,'2012Figures'!$E:$E,$B$1)</f>
        <v>0</v>
      </c>
      <c r="M170" s="52">
        <f>SUMIFS('2012Figures'!$J:$J,'2012Figures'!$C:$C,$A170,'2012Figures'!$H:$H,$B170,'2012Figures'!$I:$I,$C170,'2012Figures'!$B:$B,"BrokerToCy",'2012Figures'!$G:$G,"E1",'2012Figures'!$E:$E,$B$1)</f>
        <v>0</v>
      </c>
      <c r="N170" s="52">
        <f>SUMIFS('2012Figures'!$J:$J,'2012Figures'!$C:$C,$A170,'2012Figures'!$H:$H,$B170,'2012Figures'!$I:$I,$C170,'2012Figures'!$B:$B,"BrokerToCy",'2012Figures'!$G:$G,"P1",'2012Figures'!$E:$E,$B$1)</f>
        <v>0</v>
      </c>
      <c r="O170" s="52">
        <f>SUMIFS('2012Figures'!$J:$J,'2012Figures'!$C:$C,$A170,'2012Figures'!$H:$H,$B170,'2012Figures'!$I:$I,$C170,'2012Figures'!$B:$B,"CyToBroker",'2012Figures'!$G:$G,"E1",'2012Figures'!$E:$E,$B$1)</f>
        <v>0</v>
      </c>
      <c r="P170" s="52">
        <f>SUMIFS('2012Figures'!$J:$J,'2012Figures'!$C:$C,$A170,'2012Figures'!$H:$H,$B170,'2012Figures'!$I:$I,$C170,'2012Figures'!$B:$B,"CyToBroker",'2012Figures'!$G:$G,"P1",'2012Figures'!$E:$E,$B$1)</f>
        <v>0</v>
      </c>
      <c r="R170" s="46" t="str">
        <f t="shared" si="23"/>
        <v/>
      </c>
      <c r="S170" s="46" t="str">
        <f t="shared" si="23"/>
        <v/>
      </c>
      <c r="T170" s="46" t="str">
        <f t="shared" si="23"/>
        <v/>
      </c>
      <c r="U170" s="46" t="str">
        <f t="shared" si="23"/>
        <v/>
      </c>
      <c r="V170" s="46" t="str">
        <f t="shared" si="23"/>
        <v/>
      </c>
    </row>
    <row r="171" spans="1:22" x14ac:dyDescent="0.2">
      <c r="A171" s="1">
        <v>115</v>
      </c>
      <c r="B171" s="1" t="s">
        <v>23</v>
      </c>
      <c r="C171" s="8">
        <v>1</v>
      </c>
      <c r="D171" s="29">
        <f>SUMIFS('2013Figures'!$J:$J,'2013Figures'!$C:$C,$A171,'2013Figures'!$H:$H,$B171,'2013Figures'!$I:$I,$C171,'2013Figures'!$E:$E,$B$1)</f>
        <v>0</v>
      </c>
      <c r="E171" s="9">
        <f>SUMIFS('2013Figures'!$J:$J,'2013Figures'!$C:$C,$A171,'2013Figures'!$H:$H,$B171,'2013Figures'!$I:$I,$C171,'2013Figures'!$B:$B,"BrokerToCy",'2013Figures'!$G:$G,"E1",'2013Figures'!$E:$E,$B$1)</f>
        <v>0</v>
      </c>
      <c r="F171" s="9">
        <f>SUMIFS('2013Figures'!$J:$J,'2013Figures'!$C:$C,$A171,'2013Figures'!$H:$H,$B171,'2013Figures'!$I:$I,$C171,'2013Figures'!$B:$B,"BrokerToCy",'2013Figures'!$G:$G,"P1",'2013Figures'!$E:$E,$B$1)</f>
        <v>0</v>
      </c>
      <c r="G171" s="9">
        <f>SUMIFS('2013Figures'!$J:$J,'2013Figures'!$C:$C,$A171,'2013Figures'!$H:$H,$B171,'2013Figures'!$I:$I,$C171,'2013Figures'!$B:$B,"CyToBroker",'2013Figures'!$G:$G,"E1",'2013Figures'!$E:$E,$B$1)</f>
        <v>0</v>
      </c>
      <c r="H171" s="9">
        <f>SUMIFS('2013Figures'!$J:$J,'2013Figures'!$C:$C,$A171,'2013Figures'!$H:$H,$B171,'2013Figures'!$I:$I,$C171,'2013Figures'!$B:$B,"CyToBroker",'2013Figures'!$G:$G,"P1",'2013Figures'!$E:$E,$B$1)</f>
        <v>0</v>
      </c>
      <c r="I171" s="30"/>
      <c r="J171" s="31">
        <v>200901</v>
      </c>
      <c r="K171" s="30"/>
      <c r="L171" s="42">
        <f>SUMIFS('2012Figures'!$J:$J,'2012Figures'!$C:$C,$A171,'2012Figures'!$H:$H,$B171,'2012Figures'!$I:$I,$C171,'2012Figures'!$E:$E,$B$1)</f>
        <v>0</v>
      </c>
      <c r="M171" s="52">
        <f>SUMIFS('2012Figures'!$J:$J,'2012Figures'!$C:$C,$A171,'2012Figures'!$H:$H,$B171,'2012Figures'!$I:$I,$C171,'2012Figures'!$B:$B,"BrokerToCy",'2012Figures'!$G:$G,"E1",'2012Figures'!$E:$E,$B$1)</f>
        <v>0</v>
      </c>
      <c r="N171" s="52">
        <f>SUMIFS('2012Figures'!$J:$J,'2012Figures'!$C:$C,$A171,'2012Figures'!$H:$H,$B171,'2012Figures'!$I:$I,$C171,'2012Figures'!$B:$B,"BrokerToCy",'2012Figures'!$G:$G,"P1",'2012Figures'!$E:$E,$B$1)</f>
        <v>0</v>
      </c>
      <c r="O171" s="52">
        <f>SUMIFS('2012Figures'!$J:$J,'2012Figures'!$C:$C,$A171,'2012Figures'!$H:$H,$B171,'2012Figures'!$I:$I,$C171,'2012Figures'!$B:$B,"CyToBroker",'2012Figures'!$G:$G,"E1",'2012Figures'!$E:$E,$B$1)</f>
        <v>0</v>
      </c>
      <c r="P171" s="52">
        <f>SUMIFS('2012Figures'!$J:$J,'2012Figures'!$C:$C,$A171,'2012Figures'!$H:$H,$B171,'2012Figures'!$I:$I,$C171,'2012Figures'!$B:$B,"CyToBroker",'2012Figures'!$G:$G,"P1",'2012Figures'!$E:$E,$B$1)</f>
        <v>0</v>
      </c>
      <c r="Q171" s="30"/>
      <c r="R171" s="46" t="str">
        <f t="shared" si="23"/>
        <v/>
      </c>
      <c r="S171" s="46" t="str">
        <f t="shared" si="23"/>
        <v/>
      </c>
      <c r="T171" s="46" t="str">
        <f t="shared" si="23"/>
        <v/>
      </c>
      <c r="U171" s="46" t="str">
        <f t="shared" si="23"/>
        <v/>
      </c>
      <c r="V171" s="46" t="str">
        <f t="shared" si="23"/>
        <v/>
      </c>
    </row>
    <row r="172" spans="1:22" x14ac:dyDescent="0.2">
      <c r="A172" s="1">
        <v>115</v>
      </c>
      <c r="B172" s="1" t="s">
        <v>23</v>
      </c>
      <c r="D172" s="29">
        <f>SUMIFS('2013Figures'!$J:$J,'2013Figures'!$C:$C,$A172,'2013Figures'!$I:$I,"",'2013Figures'!$E:$E,$B$1)</f>
        <v>0</v>
      </c>
      <c r="E172" s="9">
        <f>SUMIFS('2013Figures'!$J:$J,'2013Figures'!$C:$C,$A172,'2013Figures'!$I:$I,"",'2013Figures'!$B:$B,"BrokerToCy",'2013Figures'!$G:$G,"E1",'2013Figures'!$E:$E,$B$1)</f>
        <v>0</v>
      </c>
      <c r="F172" s="9">
        <f>SUMIFS('2013Figures'!$J:$J,'2013Figures'!$C:$C,$A172,'2013Figures'!$I:$I,"",'2013Figures'!$B:$B,"BrokerToCy",'2013Figures'!$G:$G,"P1",'2013Figures'!$E:$E,$B$1)</f>
        <v>0</v>
      </c>
      <c r="G172" s="9">
        <f>SUMIFS('2013Figures'!$J:$J,'2013Figures'!$C:$C,$A172,'2013Figures'!$I:$I,"",'2013Figures'!$B:$B,"CyToBroker",'2013Figures'!$G:$G,"E1",'2013Figures'!$E:$E,$B$1)</f>
        <v>0</v>
      </c>
      <c r="H172" s="9">
        <f>SUMIFS('2013Figures'!$J:$J,'2013Figures'!$C:$C,$A172,'2013Figures'!$I:$I,"",'2013Figures'!$B:$B,"CyToBroker",'2013Figures'!$G:$G,"P1",'2013Figures'!$E:$E,$B$1)</f>
        <v>0</v>
      </c>
      <c r="J172" s="8" t="s">
        <v>131</v>
      </c>
      <c r="L172" s="42">
        <f>SUMIFS('2012Figures'!$J:$J,'2012Figures'!$C:$C,$A172,'2012Figures'!$I:$I,"",'2012Figures'!$E:$E,$B$1)</f>
        <v>0</v>
      </c>
      <c r="M172" s="52">
        <f>SUMIFS('2012Figures'!$J:$J,'2012Figures'!$C:$C,$A172,'2012Figures'!$I:$I,"",'2012Figures'!$B:$B,"BrokerToCy",'2012Figures'!$G:$G,"E1",'2012Figures'!$E:$E,$B$1)</f>
        <v>0</v>
      </c>
      <c r="N172" s="52">
        <f>SUMIFS('2012Figures'!$J:$J,'2012Figures'!$C:$C,$A172,'2012Figures'!$I:$I,"",'2012Figures'!$B:$B,"BrokerToCy",'2012Figures'!$G:$G,"P1",'2012Figures'!$E:$E,$B$1)</f>
        <v>0</v>
      </c>
      <c r="O172" s="52">
        <f>SUMIFS('2012Figures'!$J:$J,'2012Figures'!$C:$C,$A172,'2012Figures'!$I:$I,"",'2012Figures'!$B:$B,"CyToBroker",'2012Figures'!$G:$G,"E1",'2012Figures'!$E:$E,$B$1)</f>
        <v>0</v>
      </c>
      <c r="P172" s="52">
        <f>SUMIFS('2012Figures'!$J:$J,'2012Figures'!$C:$C,$A172,'2012Figures'!$I:$I,"",'2012Figures'!$B:$B,"CyToBroker",'2012Figures'!$G:$G,"P1",'2012Figures'!$E:$E,$B$1)</f>
        <v>0</v>
      </c>
      <c r="R172" s="46" t="str">
        <f t="shared" si="23"/>
        <v/>
      </c>
      <c r="S172" s="46" t="str">
        <f t="shared" si="23"/>
        <v/>
      </c>
      <c r="T172" s="46" t="str">
        <f t="shared" si="23"/>
        <v/>
      </c>
      <c r="U172" s="46" t="str">
        <f t="shared" si="23"/>
        <v/>
      </c>
      <c r="V172" s="46" t="str">
        <f t="shared" si="23"/>
        <v/>
      </c>
    </row>
    <row r="173" spans="1:22" x14ac:dyDescent="0.2">
      <c r="A173" s="21"/>
      <c r="B173" s="21" t="s">
        <v>92</v>
      </c>
      <c r="C173" s="22"/>
      <c r="D173" s="23">
        <f>SUM(E173:H173)</f>
        <v>0</v>
      </c>
      <c r="E173" s="23">
        <f>SUM(E170:E172)</f>
        <v>0</v>
      </c>
      <c r="F173" s="23">
        <f>SUM(F170:F172)</f>
        <v>0</v>
      </c>
      <c r="G173" s="23">
        <f>SUM(G170:G172)</f>
        <v>0</v>
      </c>
      <c r="H173" s="23">
        <f>SUM(H170:H172)</f>
        <v>0</v>
      </c>
      <c r="I173" s="21"/>
      <c r="J173" s="22"/>
      <c r="K173" s="21"/>
      <c r="L173" s="43">
        <f>SUM(M173:P173)</f>
        <v>0</v>
      </c>
      <c r="M173" s="43">
        <f>SUM(M170:M172)</f>
        <v>0</v>
      </c>
      <c r="N173" s="43">
        <f>SUM(N170:N172)</f>
        <v>0</v>
      </c>
      <c r="O173" s="43">
        <f>SUM(O170:O172)</f>
        <v>0</v>
      </c>
      <c r="P173" s="43">
        <f>SUM(P170:P172)</f>
        <v>0</v>
      </c>
      <c r="Q173" s="21"/>
      <c r="R173" s="21"/>
      <c r="S173" s="21"/>
      <c r="T173" s="21"/>
      <c r="U173" s="21"/>
      <c r="V173" s="21"/>
    </row>
    <row r="174" spans="1:22" x14ac:dyDescent="0.2">
      <c r="A174" s="28">
        <v>116</v>
      </c>
      <c r="B174" s="28" t="s">
        <v>64</v>
      </c>
      <c r="C174" s="17" t="s">
        <v>88</v>
      </c>
      <c r="D174" s="18">
        <f>SUMIFS('2013Figures'!$J:$J,'2013Figures'!$C:$C,$A174,'2013Figures'!$E:$E,$B$1)</f>
        <v>0</v>
      </c>
      <c r="E174" s="18">
        <f>SUMIFS('2013Figures'!$J:$J,'2013Figures'!$C:$C,$A174,'2013Figures'!$B:$B,"BrokerToCy",'2013Figures'!$G:$G,"E1",'2013Figures'!$E:$E,$B$1)</f>
        <v>0</v>
      </c>
      <c r="F174" s="18">
        <f>SUMIFS('2013Figures'!$J:$J,'2013Figures'!$C:$C,$A174,'2013Figures'!$B:$B,"BrokerToCy",'2013Figures'!$G:$G,"P1",'2013Figures'!$E:$E,$B$1)</f>
        <v>0</v>
      </c>
      <c r="G174" s="18">
        <f>SUMIFS('2013Figures'!$J:$J,'2013Figures'!$C:$C,$A174,'2013Figures'!$B:$B,"CyToBroker",'2013Figures'!$G:$G,"E1",'2013Figures'!$E:$E,$B$1)</f>
        <v>0</v>
      </c>
      <c r="H174" s="18">
        <f>SUMIFS('2013Figures'!$J:$J,'2013Figures'!$C:$C,$A174,'2013Figures'!$B:$B,"CyToBroker",'2013Figures'!$G:$G,"P1",'2013Figures'!$E:$E,$B$1)</f>
        <v>0</v>
      </c>
      <c r="I174" s="28"/>
      <c r="J174" s="17"/>
      <c r="K174" s="28"/>
      <c r="L174" s="50">
        <f>SUMIFS('2012Figures'!$J:$J,'2012Figures'!$C:$C,$A174,'2012Figures'!$E:$E,$B$1)</f>
        <v>0</v>
      </c>
      <c r="M174" s="50">
        <f>SUMIFS('2012Figures'!$J:$J,'2012Figures'!$C:$C,$A174,'2012Figures'!$B:$B,"BrokerToCy",'2012Figures'!$G:$G,"E1",'2012Figures'!$E:$E,$B$1)</f>
        <v>0</v>
      </c>
      <c r="N174" s="50">
        <f>SUMIFS('2012Figures'!$J:$J,'2012Figures'!$C:$C,$A174,'2012Figures'!$B:$B,"BrokerToCy",'2012Figures'!$G:$G,"P1",'2012Figures'!$E:$E,$B$1)</f>
        <v>0</v>
      </c>
      <c r="O174" s="50">
        <f>SUMIFS('2012Figures'!$J:$J,'2012Figures'!$C:$C,$A174,'2012Figures'!$B:$B,"CyToBroker",'2012Figures'!$G:$G,"E1",'2012Figures'!$E:$E,$B$1)</f>
        <v>0</v>
      </c>
      <c r="P174" s="50">
        <f>SUMIFS('2012Figures'!$J:$J,'2012Figures'!$C:$C,$A174,'2012Figures'!$B:$B,"CyToBroker",'2012Figures'!$G:$G,"P1",'2012Figures'!$E:$E,$B$1)</f>
        <v>0</v>
      </c>
      <c r="Q174" s="28"/>
      <c r="R174" s="46" t="str">
        <f t="shared" si="23"/>
        <v/>
      </c>
      <c r="S174" s="46" t="str">
        <f t="shared" si="23"/>
        <v/>
      </c>
      <c r="T174" s="46" t="str">
        <f t="shared" si="23"/>
        <v/>
      </c>
      <c r="U174" s="46" t="str">
        <f t="shared" si="23"/>
        <v/>
      </c>
      <c r="V174" s="46" t="str">
        <f t="shared" si="23"/>
        <v/>
      </c>
    </row>
    <row r="175" spans="1:22" x14ac:dyDescent="0.2">
      <c r="A175" s="1">
        <v>116</v>
      </c>
      <c r="B175" s="1" t="s">
        <v>64</v>
      </c>
      <c r="C175" s="8">
        <v>3</v>
      </c>
      <c r="D175" s="29">
        <f>SUMIFS('2013Figures'!$J:$J,'2013Figures'!$C:$C,$A175,'2013Figures'!$H:$H,$B175,'2013Figures'!$I:$I,$C175,'2013Figures'!$E:$E,$B$1)</f>
        <v>0</v>
      </c>
      <c r="E175" s="9">
        <f>SUMIFS('2013Figures'!$J:$J,'2013Figures'!$C:$C,$A175,'2013Figures'!$H:$H,$B175,'2013Figures'!$I:$I,$C175,'2013Figures'!$B:$B,"BrokerToCy",'2013Figures'!$G:$G,"E1",'2013Figures'!$E:$E,$B$1)</f>
        <v>0</v>
      </c>
      <c r="F175" s="9">
        <f>SUMIFS('2013Figures'!$J:$J,'2013Figures'!$C:$C,$A175,'2013Figures'!$H:$H,$B175,'2013Figures'!$I:$I,$C175,'2013Figures'!$B:$B,"BrokerToCy",'2013Figures'!$G:$G,"P1",'2013Figures'!$E:$E,$B$1)</f>
        <v>0</v>
      </c>
      <c r="G175" s="9">
        <f>SUMIFS('2013Figures'!$J:$J,'2013Figures'!$C:$C,$A175,'2013Figures'!$H:$H,$B175,'2013Figures'!$I:$I,$C175,'2013Figures'!$B:$B,"CyToBroker",'2013Figures'!$G:$G,"E1",'2013Figures'!$E:$E,$B$1)</f>
        <v>0</v>
      </c>
      <c r="H175" s="9">
        <f>SUMIFS('2013Figures'!$J:$J,'2013Figures'!$C:$C,$A175,'2013Figures'!$H:$H,$B175,'2013Figures'!$I:$I,$C175,'2013Figures'!$B:$B,"CyToBroker",'2013Figures'!$G:$G,"P1",'2013Figures'!$E:$E,$B$1)</f>
        <v>0</v>
      </c>
      <c r="J175" s="8" t="s">
        <v>146</v>
      </c>
      <c r="L175" s="42">
        <f>SUMIFS('2012Figures'!$J:$J,'2012Figures'!$C:$C,$A175,'2012Figures'!$H:$H,$B175,'2012Figures'!$I:$I,$C175,'2012Figures'!$E:$E,$B$1)</f>
        <v>0</v>
      </c>
      <c r="M175" s="52">
        <f>SUMIFS('2012Figures'!$J:$J,'2012Figures'!$C:$C,$A175,'2012Figures'!$H:$H,$B175,'2012Figures'!$I:$I,$C175,'2012Figures'!$B:$B,"BrokerToCy",'2012Figures'!$G:$G,"E1",'2012Figures'!$E:$E,$B$1)</f>
        <v>0</v>
      </c>
      <c r="N175" s="52">
        <f>SUMIFS('2012Figures'!$J:$J,'2012Figures'!$C:$C,$A175,'2012Figures'!$H:$H,$B175,'2012Figures'!$I:$I,$C175,'2012Figures'!$B:$B,"BrokerToCy",'2012Figures'!$G:$G,"P1",'2012Figures'!$E:$E,$B$1)</f>
        <v>0</v>
      </c>
      <c r="O175" s="52">
        <f>SUMIFS('2012Figures'!$J:$J,'2012Figures'!$C:$C,$A175,'2012Figures'!$H:$H,$B175,'2012Figures'!$I:$I,$C175,'2012Figures'!$B:$B,"CyToBroker",'2012Figures'!$G:$G,"E1",'2012Figures'!$E:$E,$B$1)</f>
        <v>0</v>
      </c>
      <c r="P175" s="52">
        <f>SUMIFS('2012Figures'!$J:$J,'2012Figures'!$C:$C,$A175,'2012Figures'!$H:$H,$B175,'2012Figures'!$I:$I,$C175,'2012Figures'!$B:$B,"CyToBroker",'2012Figures'!$G:$G,"P1",'2012Figures'!$E:$E,$B$1)</f>
        <v>0</v>
      </c>
      <c r="R175" s="46" t="str">
        <f t="shared" si="23"/>
        <v/>
      </c>
      <c r="S175" s="46" t="str">
        <f t="shared" si="23"/>
        <v/>
      </c>
      <c r="T175" s="46" t="str">
        <f t="shared" si="23"/>
        <v/>
      </c>
      <c r="U175" s="46" t="str">
        <f t="shared" si="23"/>
        <v/>
      </c>
      <c r="V175" s="46" t="str">
        <f t="shared" si="23"/>
        <v/>
      </c>
    </row>
    <row r="176" spans="1:22" x14ac:dyDescent="0.2">
      <c r="A176" s="1">
        <v>116</v>
      </c>
      <c r="B176" s="1" t="s">
        <v>64</v>
      </c>
      <c r="C176" s="8">
        <v>2</v>
      </c>
      <c r="D176" s="29">
        <f>SUMIFS('2013Figures'!$J:$J,'2013Figures'!$C:$C,$A176,'2013Figures'!$H:$H,$B176,'2013Figures'!$I:$I,$C176,'2013Figures'!$E:$E,$B$1)</f>
        <v>0</v>
      </c>
      <c r="E176" s="9">
        <f>SUMIFS('2013Figures'!$J:$J,'2013Figures'!$C:$C,$A176,'2013Figures'!$H:$H,$B176,'2013Figures'!$I:$I,$C176,'2013Figures'!$B:$B,"BrokerToCy",'2013Figures'!$G:$G,"E1",'2013Figures'!$E:$E,$B$1)</f>
        <v>0</v>
      </c>
      <c r="F176" s="9">
        <f>SUMIFS('2013Figures'!$J:$J,'2013Figures'!$C:$C,$A176,'2013Figures'!$H:$H,$B176,'2013Figures'!$I:$I,$C176,'2013Figures'!$B:$B,"BrokerToCy",'2013Figures'!$G:$G,"P1",'2013Figures'!$E:$E,$B$1)</f>
        <v>0</v>
      </c>
      <c r="G176" s="9">
        <f>SUMIFS('2013Figures'!$J:$J,'2013Figures'!$C:$C,$A176,'2013Figures'!$H:$H,$B176,'2013Figures'!$I:$I,$C176,'2013Figures'!$B:$B,"CyToBroker",'2013Figures'!$G:$G,"E1",'2013Figures'!$E:$E,$B$1)</f>
        <v>0</v>
      </c>
      <c r="H176" s="9">
        <f>SUMIFS('2013Figures'!$J:$J,'2013Figures'!$C:$C,$A176,'2013Figures'!$H:$H,$B176,'2013Figures'!$I:$I,$C176,'2013Figures'!$B:$B,"CyToBroker",'2013Figures'!$G:$G,"P1",'2013Figures'!$E:$E,$B$1)</f>
        <v>0</v>
      </c>
      <c r="I176" s="30"/>
      <c r="J176" s="31">
        <v>201101</v>
      </c>
      <c r="K176" s="30"/>
      <c r="L176" s="42">
        <f>SUMIFS('2012Figures'!$J:$J,'2012Figures'!$C:$C,$A176,'2012Figures'!$H:$H,$B176,'2012Figures'!$I:$I,$C176,'2012Figures'!$E:$E,$B$1)</f>
        <v>0</v>
      </c>
      <c r="M176" s="52">
        <f>SUMIFS('2012Figures'!$J:$J,'2012Figures'!$C:$C,$A176,'2012Figures'!$H:$H,$B176,'2012Figures'!$I:$I,$C176,'2012Figures'!$B:$B,"BrokerToCy",'2012Figures'!$G:$G,"E1",'2012Figures'!$E:$E,$B$1)</f>
        <v>0</v>
      </c>
      <c r="N176" s="52">
        <f>SUMIFS('2012Figures'!$J:$J,'2012Figures'!$C:$C,$A176,'2012Figures'!$H:$H,$B176,'2012Figures'!$I:$I,$C176,'2012Figures'!$B:$B,"BrokerToCy",'2012Figures'!$G:$G,"P1",'2012Figures'!$E:$E,$B$1)</f>
        <v>0</v>
      </c>
      <c r="O176" s="52">
        <f>SUMIFS('2012Figures'!$J:$J,'2012Figures'!$C:$C,$A176,'2012Figures'!$H:$H,$B176,'2012Figures'!$I:$I,$C176,'2012Figures'!$B:$B,"CyToBroker",'2012Figures'!$G:$G,"E1",'2012Figures'!$E:$E,$B$1)</f>
        <v>0</v>
      </c>
      <c r="P176" s="52">
        <f>SUMIFS('2012Figures'!$J:$J,'2012Figures'!$C:$C,$A176,'2012Figures'!$H:$H,$B176,'2012Figures'!$I:$I,$C176,'2012Figures'!$B:$B,"CyToBroker",'2012Figures'!$G:$G,"P1",'2012Figures'!$E:$E,$B$1)</f>
        <v>0</v>
      </c>
      <c r="Q176" s="30"/>
      <c r="R176" s="46" t="str">
        <f t="shared" si="23"/>
        <v/>
      </c>
      <c r="S176" s="46" t="str">
        <f t="shared" si="23"/>
        <v/>
      </c>
      <c r="T176" s="46" t="str">
        <f t="shared" si="23"/>
        <v/>
      </c>
      <c r="U176" s="46" t="str">
        <f t="shared" si="23"/>
        <v/>
      </c>
      <c r="V176" s="46" t="str">
        <f t="shared" si="23"/>
        <v/>
      </c>
    </row>
    <row r="177" spans="1:22" x14ac:dyDescent="0.2">
      <c r="A177" s="1">
        <v>116</v>
      </c>
      <c r="B177" s="1" t="s">
        <v>64</v>
      </c>
      <c r="C177" s="8">
        <v>1</v>
      </c>
      <c r="D177" s="29">
        <f>SUMIFS('2013Figures'!$J:$J,'2013Figures'!$C:$C,$A177,'2013Figures'!$H:$H,$B177,'2013Figures'!$I:$I,$C177,'2013Figures'!$E:$E,$B$1)</f>
        <v>0</v>
      </c>
      <c r="E177" s="9">
        <f>SUMIFS('2013Figures'!$J:$J,'2013Figures'!$C:$C,$A177,'2013Figures'!$H:$H,$B177,'2013Figures'!$I:$I,$C177,'2013Figures'!$B:$B,"BrokerToCy",'2013Figures'!$G:$G,"E1",'2013Figures'!$E:$E,$B$1)</f>
        <v>0</v>
      </c>
      <c r="F177" s="9">
        <f>SUMIFS('2013Figures'!$J:$J,'2013Figures'!$C:$C,$A177,'2013Figures'!$H:$H,$B177,'2013Figures'!$I:$I,$C177,'2013Figures'!$B:$B,"BrokerToCy",'2013Figures'!$G:$G,"P1",'2013Figures'!$E:$E,$B$1)</f>
        <v>0</v>
      </c>
      <c r="G177" s="9">
        <f>SUMIFS('2013Figures'!$J:$J,'2013Figures'!$C:$C,$A177,'2013Figures'!$H:$H,$B177,'2013Figures'!$I:$I,$C177,'2013Figures'!$B:$B,"CyToBroker",'2013Figures'!$G:$G,"E1",'2013Figures'!$E:$E,$B$1)</f>
        <v>0</v>
      </c>
      <c r="H177" s="9">
        <f>SUMIFS('2013Figures'!$J:$J,'2013Figures'!$C:$C,$A177,'2013Figures'!$H:$H,$B177,'2013Figures'!$I:$I,$C177,'2013Figures'!$B:$B,"CyToBroker",'2013Figures'!$G:$G,"P1",'2013Figures'!$E:$E,$B$1)</f>
        <v>0</v>
      </c>
      <c r="J177" s="8">
        <v>200901</v>
      </c>
      <c r="L177" s="42">
        <f>SUMIFS('2012Figures'!$J:$J,'2012Figures'!$C:$C,$A177,'2012Figures'!$H:$H,$B177,'2012Figures'!$I:$I,$C177,'2012Figures'!$E:$E,$B$1)</f>
        <v>0</v>
      </c>
      <c r="M177" s="52">
        <f>SUMIFS('2012Figures'!$J:$J,'2012Figures'!$C:$C,$A177,'2012Figures'!$H:$H,$B177,'2012Figures'!$I:$I,$C177,'2012Figures'!$B:$B,"BrokerToCy",'2012Figures'!$G:$G,"E1",'2012Figures'!$E:$E,$B$1)</f>
        <v>0</v>
      </c>
      <c r="N177" s="52">
        <f>SUMIFS('2012Figures'!$J:$J,'2012Figures'!$C:$C,$A177,'2012Figures'!$H:$H,$B177,'2012Figures'!$I:$I,$C177,'2012Figures'!$B:$B,"BrokerToCy",'2012Figures'!$G:$G,"P1",'2012Figures'!$E:$E,$B$1)</f>
        <v>0</v>
      </c>
      <c r="O177" s="52">
        <f>SUMIFS('2012Figures'!$J:$J,'2012Figures'!$C:$C,$A177,'2012Figures'!$H:$H,$B177,'2012Figures'!$I:$I,$C177,'2012Figures'!$B:$B,"CyToBroker",'2012Figures'!$G:$G,"E1",'2012Figures'!$E:$E,$B$1)</f>
        <v>0</v>
      </c>
      <c r="P177" s="52">
        <f>SUMIFS('2012Figures'!$J:$J,'2012Figures'!$C:$C,$A177,'2012Figures'!$H:$H,$B177,'2012Figures'!$I:$I,$C177,'2012Figures'!$B:$B,"CyToBroker",'2012Figures'!$G:$G,"P1",'2012Figures'!$E:$E,$B$1)</f>
        <v>0</v>
      </c>
      <c r="R177" s="46" t="str">
        <f t="shared" si="23"/>
        <v/>
      </c>
      <c r="S177" s="46" t="str">
        <f t="shared" si="23"/>
        <v/>
      </c>
      <c r="T177" s="46" t="str">
        <f t="shared" si="23"/>
        <v/>
      </c>
      <c r="U177" s="46" t="str">
        <f t="shared" si="23"/>
        <v/>
      </c>
      <c r="V177" s="46" t="str">
        <f t="shared" si="23"/>
        <v/>
      </c>
    </row>
    <row r="178" spans="1:22" x14ac:dyDescent="0.2">
      <c r="A178" s="1">
        <v>116</v>
      </c>
      <c r="B178" s="1" t="s">
        <v>64</v>
      </c>
      <c r="D178" s="29">
        <f>SUMIFS('2013Figures'!$J:$J,'2013Figures'!$C:$C,$A178,'2013Figures'!$I:$I,"",'2013Figures'!$E:$E,$B$1)</f>
        <v>0</v>
      </c>
      <c r="E178" s="9">
        <f>SUMIFS('2013Figures'!$J:$J,'2013Figures'!$C:$C,$A178,'2013Figures'!$I:$I,"",'2013Figures'!$B:$B,"BrokerToCy",'2013Figures'!$G:$G,"E1",'2013Figures'!$E:$E,$B$1)</f>
        <v>0</v>
      </c>
      <c r="F178" s="9">
        <f>SUMIFS('2013Figures'!$J:$J,'2013Figures'!$C:$C,$A178,'2013Figures'!$I:$I,"",'2013Figures'!$B:$B,"BrokerToCy",'2013Figures'!$G:$G,"P1",'2013Figures'!$E:$E,$B$1)</f>
        <v>0</v>
      </c>
      <c r="G178" s="9">
        <f>SUMIFS('2013Figures'!$J:$J,'2013Figures'!$C:$C,$A178,'2013Figures'!$I:$I,"",'2013Figures'!$B:$B,"CyToBroker",'2013Figures'!$G:$G,"E1",'2013Figures'!$E:$E,$B$1)</f>
        <v>0</v>
      </c>
      <c r="H178" s="9">
        <f>SUMIFS('2013Figures'!$J:$J,'2013Figures'!$C:$C,$A178,'2013Figures'!$I:$I,"",'2013Figures'!$B:$B,"CyToBroker",'2013Figures'!$G:$G,"P1",'2013Figures'!$E:$E,$B$1)</f>
        <v>0</v>
      </c>
      <c r="J178" s="8" t="s">
        <v>131</v>
      </c>
      <c r="L178" s="42">
        <f>SUMIFS('2012Figures'!$J:$J,'2012Figures'!$C:$C,$A178,'2012Figures'!$I:$I,"",'2012Figures'!$E:$E,$B$1)</f>
        <v>0</v>
      </c>
      <c r="M178" s="52">
        <f>SUMIFS('2012Figures'!$J:$J,'2012Figures'!$C:$C,$A178,'2012Figures'!$I:$I,"",'2012Figures'!$B:$B,"BrokerToCy",'2012Figures'!$G:$G,"E1",'2012Figures'!$E:$E,$B$1)</f>
        <v>0</v>
      </c>
      <c r="N178" s="52">
        <f>SUMIFS('2012Figures'!$J:$J,'2012Figures'!$C:$C,$A178,'2012Figures'!$I:$I,"",'2012Figures'!$B:$B,"BrokerToCy",'2012Figures'!$G:$G,"P1",'2012Figures'!$E:$E,$B$1)</f>
        <v>0</v>
      </c>
      <c r="O178" s="52">
        <f>SUMIFS('2012Figures'!$J:$J,'2012Figures'!$C:$C,$A178,'2012Figures'!$I:$I,"",'2012Figures'!$B:$B,"CyToBroker",'2012Figures'!$G:$G,"E1",'2012Figures'!$E:$E,$B$1)</f>
        <v>0</v>
      </c>
      <c r="P178" s="52">
        <f>SUMIFS('2012Figures'!$J:$J,'2012Figures'!$C:$C,$A178,'2012Figures'!$I:$I,"",'2012Figures'!$B:$B,"CyToBroker",'2012Figures'!$G:$G,"P1",'2012Figures'!$E:$E,$B$1)</f>
        <v>0</v>
      </c>
      <c r="R178" s="46" t="str">
        <f t="shared" si="23"/>
        <v/>
      </c>
      <c r="S178" s="46" t="str">
        <f t="shared" si="23"/>
        <v/>
      </c>
      <c r="T178" s="46" t="str">
        <f t="shared" si="23"/>
        <v/>
      </c>
      <c r="U178" s="46" t="str">
        <f t="shared" si="23"/>
        <v/>
      </c>
      <c r="V178" s="46" t="str">
        <f t="shared" si="23"/>
        <v/>
      </c>
    </row>
    <row r="179" spans="1:22" x14ac:dyDescent="0.2">
      <c r="A179" s="21"/>
      <c r="B179" s="21" t="s">
        <v>92</v>
      </c>
      <c r="C179" s="22"/>
      <c r="D179" s="23">
        <f>SUM(E179:H179)</f>
        <v>0</v>
      </c>
      <c r="E179" s="23">
        <f>SUM(E175:E178)</f>
        <v>0</v>
      </c>
      <c r="F179" s="23">
        <f>SUM(F175:F178)</f>
        <v>0</v>
      </c>
      <c r="G179" s="23">
        <f>SUM(G175:G178)</f>
        <v>0</v>
      </c>
      <c r="H179" s="23">
        <f>SUM(H175:H178)</f>
        <v>0</v>
      </c>
      <c r="I179" s="21"/>
      <c r="J179" s="22"/>
      <c r="K179" s="21"/>
      <c r="L179" s="43">
        <f>SUM(M179:P179)</f>
        <v>0</v>
      </c>
      <c r="M179" s="43">
        <f>SUM(M175:M178)</f>
        <v>0</v>
      </c>
      <c r="N179" s="43">
        <f>SUM(N175:N178)</f>
        <v>0</v>
      </c>
      <c r="O179" s="43">
        <f>SUM(O175:O178)</f>
        <v>0</v>
      </c>
      <c r="P179" s="43">
        <f>SUM(P175:P178)</f>
        <v>0</v>
      </c>
      <c r="Q179" s="21"/>
      <c r="R179" s="21"/>
      <c r="S179" s="21"/>
      <c r="T179" s="21"/>
      <c r="U179" s="21"/>
      <c r="V179" s="21"/>
    </row>
    <row r="180" spans="1:22" x14ac:dyDescent="0.2">
      <c r="A180" s="28">
        <v>118</v>
      </c>
      <c r="B180" s="28" t="s">
        <v>109</v>
      </c>
      <c r="C180" s="17" t="s">
        <v>88</v>
      </c>
      <c r="D180" s="18">
        <f>SUMIFS('2013Figures'!$J:$J,'2013Figures'!$C:$C,$A180,'2013Figures'!$E:$E,$B$1)</f>
        <v>0</v>
      </c>
      <c r="E180" s="18">
        <f>SUMIFS('2013Figures'!$J:$J,'2013Figures'!$C:$C,$A180,'2013Figures'!$B:$B,"BrokerToCy",'2013Figures'!$G:$G,"E1",'2013Figures'!$E:$E,$B$1)</f>
        <v>0</v>
      </c>
      <c r="F180" s="18">
        <f>SUMIFS('2013Figures'!$J:$J,'2013Figures'!$C:$C,$A180,'2013Figures'!$B:$B,"BrokerToCy",'2013Figures'!$G:$G,"P1",'2013Figures'!$E:$E,$B$1)</f>
        <v>0</v>
      </c>
      <c r="G180" s="18">
        <f>SUMIFS('2013Figures'!$J:$J,'2013Figures'!$C:$C,$A180,'2013Figures'!$B:$B,"CyToBroker",'2013Figures'!$G:$G,"E1",'2013Figures'!$E:$E,$B$1)</f>
        <v>0</v>
      </c>
      <c r="H180" s="18">
        <f>SUMIFS('2013Figures'!$J:$J,'2013Figures'!$C:$C,$A180,'2013Figures'!$B:$B,"CyToBroker",'2013Figures'!$G:$G,"P1",'2013Figures'!$E:$E,$B$1)</f>
        <v>0</v>
      </c>
      <c r="I180" s="28"/>
      <c r="J180" s="17"/>
      <c r="K180" s="28"/>
      <c r="L180" s="50">
        <f>SUMIFS('2012Figures'!$J:$J,'2012Figures'!$C:$C,$A180,'2012Figures'!$E:$E,$B$1)</f>
        <v>0</v>
      </c>
      <c r="M180" s="50">
        <f>SUMIFS('2012Figures'!$J:$J,'2012Figures'!$C:$C,$A180,'2012Figures'!$B:$B,"BrokerToCy",'2012Figures'!$G:$G,"E1",'2012Figures'!$E:$E,$B$1)</f>
        <v>0</v>
      </c>
      <c r="N180" s="50">
        <f>SUMIFS('2012Figures'!$J:$J,'2012Figures'!$C:$C,$A180,'2012Figures'!$B:$B,"BrokerToCy",'2012Figures'!$G:$G,"P1",'2012Figures'!$E:$E,$B$1)</f>
        <v>0</v>
      </c>
      <c r="O180" s="50">
        <f>SUMIFS('2012Figures'!$J:$J,'2012Figures'!$C:$C,$A180,'2012Figures'!$B:$B,"CyToBroker",'2012Figures'!$G:$G,"E1",'2012Figures'!$E:$E,$B$1)</f>
        <v>0</v>
      </c>
      <c r="P180" s="50">
        <f>SUMIFS('2012Figures'!$J:$J,'2012Figures'!$C:$C,$A180,'2012Figures'!$B:$B,"CyToBroker",'2012Figures'!$G:$G,"P1",'2012Figures'!$E:$E,$B$1)</f>
        <v>0</v>
      </c>
      <c r="Q180" s="28"/>
      <c r="R180" s="46" t="str">
        <f t="shared" si="23"/>
        <v/>
      </c>
      <c r="S180" s="46" t="str">
        <f t="shared" si="23"/>
        <v/>
      </c>
      <c r="T180" s="46" t="str">
        <f t="shared" si="23"/>
        <v/>
      </c>
      <c r="U180" s="46" t="str">
        <f t="shared" si="23"/>
        <v/>
      </c>
      <c r="V180" s="46" t="str">
        <f t="shared" si="23"/>
        <v/>
      </c>
    </row>
    <row r="181" spans="1:22" x14ac:dyDescent="0.2">
      <c r="A181" s="1">
        <v>118</v>
      </c>
      <c r="B181" s="1" t="s">
        <v>109</v>
      </c>
      <c r="C181" s="8">
        <v>11</v>
      </c>
      <c r="D181" s="29">
        <f>SUMIFS('2013Figures'!$J:$J,'2013Figures'!$C:$C,$A181,'2013Figures'!$H:$H,$B181,'2013Figures'!$I:$I,$C181,'2013Figures'!$E:$E,$B$1)</f>
        <v>0</v>
      </c>
      <c r="E181" s="9">
        <f>SUMIFS('2013Figures'!$J:$J,'2013Figures'!$C:$C,$A181,'2013Figures'!$H:$H,$B181,'2013Figures'!$I:$I,$C181,'2013Figures'!$B:$B,"BrokerToCy",'2013Figures'!$G:$G,"E1",'2013Figures'!$E:$E,$B$1)</f>
        <v>0</v>
      </c>
      <c r="F181" s="9">
        <f>SUMIFS('2013Figures'!$J:$J,'2013Figures'!$C:$C,$A181,'2013Figures'!$H:$H,$B181,'2013Figures'!$I:$I,$C181,'2013Figures'!$B:$B,"BrokerToCy",'2013Figures'!$G:$G,"P1",'2013Figures'!$E:$E,$B$1)</f>
        <v>0</v>
      </c>
      <c r="G181" s="9">
        <f>SUMIFS('2013Figures'!$J:$J,'2013Figures'!$C:$C,$A181,'2013Figures'!$H:$H,$B181,'2013Figures'!$I:$I,$C181,'2013Figures'!$B:$B,"CyToBroker",'2013Figures'!$G:$G,"E1",'2013Figures'!$E:$E,$B$1)</f>
        <v>0</v>
      </c>
      <c r="H181" s="9">
        <f>SUMIFS('2013Figures'!$J:$J,'2013Figures'!$C:$C,$A181,'2013Figures'!$H:$H,$B181,'2013Figures'!$I:$I,$C181,'2013Figures'!$B:$B,"CyToBroker",'2013Figures'!$G:$G,"P1",'2013Figures'!$E:$E,$B$1)</f>
        <v>0</v>
      </c>
      <c r="L181" s="42">
        <f>SUMIFS('2012Figures'!$J:$J,'2012Figures'!$C:$C,$A181,'2012Figures'!$H:$H,$B181,'2012Figures'!$I:$I,$C181,'2012Figures'!$E:$E,$B$1)</f>
        <v>0</v>
      </c>
      <c r="M181" s="52">
        <f>SUMIFS('2012Figures'!$J:$J,'2012Figures'!$C:$C,$A181,'2012Figures'!$H:$H,$B181,'2012Figures'!$I:$I,$C181,'2012Figures'!$B:$B,"BrokerToCy",'2012Figures'!$G:$G,"E1",'2012Figures'!$E:$E,$B$1)</f>
        <v>0</v>
      </c>
      <c r="N181" s="52">
        <f>SUMIFS('2012Figures'!$J:$J,'2012Figures'!$C:$C,$A181,'2012Figures'!$H:$H,$B181,'2012Figures'!$I:$I,$C181,'2012Figures'!$B:$B,"BrokerToCy",'2012Figures'!$G:$G,"P1",'2012Figures'!$E:$E,$B$1)</f>
        <v>0</v>
      </c>
      <c r="O181" s="52">
        <f>SUMIFS('2012Figures'!$J:$J,'2012Figures'!$C:$C,$A181,'2012Figures'!$H:$H,$B181,'2012Figures'!$I:$I,$C181,'2012Figures'!$B:$B,"CyToBroker",'2012Figures'!$G:$G,"E1",'2012Figures'!$E:$E,$B$1)</f>
        <v>0</v>
      </c>
      <c r="P181" s="52">
        <f>SUMIFS('2012Figures'!$J:$J,'2012Figures'!$C:$C,$A181,'2012Figures'!$H:$H,$B181,'2012Figures'!$I:$I,$C181,'2012Figures'!$B:$B,"CyToBroker",'2012Figures'!$G:$G,"P1",'2012Figures'!$E:$E,$B$1)</f>
        <v>0</v>
      </c>
      <c r="R181" s="46" t="str">
        <f t="shared" si="23"/>
        <v/>
      </c>
      <c r="S181" s="46" t="str">
        <f t="shared" si="23"/>
        <v/>
      </c>
      <c r="T181" s="46" t="str">
        <f t="shared" si="23"/>
        <v/>
      </c>
      <c r="U181" s="46" t="str">
        <f t="shared" si="23"/>
        <v/>
      </c>
      <c r="V181" s="46" t="str">
        <f t="shared" si="23"/>
        <v/>
      </c>
    </row>
    <row r="182" spans="1:22" x14ac:dyDescent="0.2">
      <c r="A182" s="1">
        <v>118</v>
      </c>
      <c r="B182" s="1" t="s">
        <v>109</v>
      </c>
      <c r="C182" s="8">
        <v>10</v>
      </c>
      <c r="D182" s="29">
        <f>SUMIFS('2013Figures'!$J:$J,'2013Figures'!$C:$C,$A182,'2013Figures'!$H:$H,$B182,'2013Figures'!$I:$I,$C182,'2013Figures'!$E:$E,$B$1)</f>
        <v>0</v>
      </c>
      <c r="E182" s="9">
        <f>SUMIFS('2013Figures'!$J:$J,'2013Figures'!$C:$C,$A182,'2013Figures'!$H:$H,$B182,'2013Figures'!$I:$I,$C182,'2013Figures'!$B:$B,"BrokerToCy",'2013Figures'!$G:$G,"E1",'2013Figures'!$E:$E,$B$1)</f>
        <v>0</v>
      </c>
      <c r="F182" s="9">
        <f>SUMIFS('2013Figures'!$J:$J,'2013Figures'!$C:$C,$A182,'2013Figures'!$H:$H,$B182,'2013Figures'!$I:$I,$C182,'2013Figures'!$B:$B,"BrokerToCy",'2013Figures'!$G:$G,"P1",'2013Figures'!$E:$E,$B$1)</f>
        <v>0</v>
      </c>
      <c r="G182" s="9">
        <f>SUMIFS('2013Figures'!$J:$J,'2013Figures'!$C:$C,$A182,'2013Figures'!$H:$H,$B182,'2013Figures'!$I:$I,$C182,'2013Figures'!$B:$B,"CyToBroker",'2013Figures'!$G:$G,"E1",'2013Figures'!$E:$E,$B$1)</f>
        <v>0</v>
      </c>
      <c r="H182" s="9">
        <f>SUMIFS('2013Figures'!$J:$J,'2013Figures'!$C:$C,$A182,'2013Figures'!$H:$H,$B182,'2013Figures'!$I:$I,$C182,'2013Figures'!$B:$B,"CyToBroker",'2013Figures'!$G:$G,"P1",'2013Figures'!$E:$E,$B$1)</f>
        <v>0</v>
      </c>
      <c r="J182" s="8">
        <v>201501</v>
      </c>
      <c r="L182" s="42">
        <f>SUMIFS('2012Figures'!$J:$J,'2012Figures'!$C:$C,$A182,'2012Figures'!$H:$H,$B182,'2012Figures'!$I:$I,$C182,'2012Figures'!$E:$E,$B$1)</f>
        <v>0</v>
      </c>
      <c r="M182" s="52">
        <f>SUMIFS('2012Figures'!$J:$J,'2012Figures'!$C:$C,$A182,'2012Figures'!$H:$H,$B182,'2012Figures'!$I:$I,$C182,'2012Figures'!$B:$B,"BrokerToCy",'2012Figures'!$G:$G,"E1",'2012Figures'!$E:$E,$B$1)</f>
        <v>0</v>
      </c>
      <c r="N182" s="52">
        <f>SUMIFS('2012Figures'!$J:$J,'2012Figures'!$C:$C,$A182,'2012Figures'!$H:$H,$B182,'2012Figures'!$I:$I,$C182,'2012Figures'!$B:$B,"BrokerToCy",'2012Figures'!$G:$G,"P1",'2012Figures'!$E:$E,$B$1)</f>
        <v>0</v>
      </c>
      <c r="O182" s="52">
        <f>SUMIFS('2012Figures'!$J:$J,'2012Figures'!$C:$C,$A182,'2012Figures'!$H:$H,$B182,'2012Figures'!$I:$I,$C182,'2012Figures'!$B:$B,"CyToBroker",'2012Figures'!$G:$G,"E1",'2012Figures'!$E:$E,$B$1)</f>
        <v>0</v>
      </c>
      <c r="P182" s="52">
        <f>SUMIFS('2012Figures'!$J:$J,'2012Figures'!$C:$C,$A182,'2012Figures'!$H:$H,$B182,'2012Figures'!$I:$I,$C182,'2012Figures'!$B:$B,"CyToBroker",'2012Figures'!$G:$G,"P1",'2012Figures'!$E:$E,$B$1)</f>
        <v>0</v>
      </c>
      <c r="R182" s="46" t="str">
        <f t="shared" si="23"/>
        <v/>
      </c>
      <c r="S182" s="46" t="str">
        <f t="shared" si="23"/>
        <v/>
      </c>
      <c r="T182" s="46" t="str">
        <f t="shared" si="23"/>
        <v/>
      </c>
      <c r="U182" s="46" t="str">
        <f t="shared" si="23"/>
        <v/>
      </c>
      <c r="V182" s="46" t="str">
        <f t="shared" si="23"/>
        <v/>
      </c>
    </row>
    <row r="183" spans="1:22" x14ac:dyDescent="0.2">
      <c r="A183" s="1">
        <v>118</v>
      </c>
      <c r="B183" s="1" t="s">
        <v>109</v>
      </c>
      <c r="C183" s="8">
        <v>9</v>
      </c>
      <c r="D183" s="29">
        <f>SUMIFS('2013Figures'!$J:$J,'2013Figures'!$C:$C,$A183,'2013Figures'!$H:$H,$B183,'2013Figures'!$I:$I,$C183,'2013Figures'!$E:$E,$B$1)</f>
        <v>0</v>
      </c>
      <c r="E183" s="9">
        <f>SUMIFS('2013Figures'!$J:$J,'2013Figures'!$C:$C,$A183,'2013Figures'!$H:$H,$B183,'2013Figures'!$I:$I,$C183,'2013Figures'!$B:$B,"BrokerToCy",'2013Figures'!$G:$G,"E1",'2013Figures'!$E:$E,$B$1)</f>
        <v>0</v>
      </c>
      <c r="F183" s="9">
        <f>SUMIFS('2013Figures'!$J:$J,'2013Figures'!$C:$C,$A183,'2013Figures'!$H:$H,$B183,'2013Figures'!$I:$I,$C183,'2013Figures'!$B:$B,"BrokerToCy",'2013Figures'!$G:$G,"P1",'2013Figures'!$E:$E,$B$1)</f>
        <v>0</v>
      </c>
      <c r="G183" s="9">
        <f>SUMIFS('2013Figures'!$J:$J,'2013Figures'!$C:$C,$A183,'2013Figures'!$H:$H,$B183,'2013Figures'!$I:$I,$C183,'2013Figures'!$B:$B,"CyToBroker",'2013Figures'!$G:$G,"E1",'2013Figures'!$E:$E,$B$1)</f>
        <v>0</v>
      </c>
      <c r="H183" s="9">
        <f>SUMIFS('2013Figures'!$J:$J,'2013Figures'!$C:$C,$A183,'2013Figures'!$H:$H,$B183,'2013Figures'!$I:$I,$C183,'2013Figures'!$B:$B,"CyToBroker",'2013Figures'!$G:$G,"P1",'2013Figures'!$E:$E,$B$1)</f>
        <v>0</v>
      </c>
      <c r="J183" s="8">
        <v>201401</v>
      </c>
      <c r="L183" s="42">
        <f>SUMIFS('2012Figures'!$J:$J,'2012Figures'!$C:$C,$A183,'2012Figures'!$H:$H,$B183,'2012Figures'!$I:$I,$C183,'2012Figures'!$E:$E,$B$1)</f>
        <v>0</v>
      </c>
      <c r="M183" s="52">
        <f>SUMIFS('2012Figures'!$J:$J,'2012Figures'!$C:$C,$A183,'2012Figures'!$H:$H,$B183,'2012Figures'!$I:$I,$C183,'2012Figures'!$B:$B,"BrokerToCy",'2012Figures'!$G:$G,"E1",'2012Figures'!$E:$E,$B$1)</f>
        <v>0</v>
      </c>
      <c r="N183" s="52">
        <f>SUMIFS('2012Figures'!$J:$J,'2012Figures'!$C:$C,$A183,'2012Figures'!$H:$H,$B183,'2012Figures'!$I:$I,$C183,'2012Figures'!$B:$B,"BrokerToCy",'2012Figures'!$G:$G,"P1",'2012Figures'!$E:$E,$B$1)</f>
        <v>0</v>
      </c>
      <c r="O183" s="52">
        <f>SUMIFS('2012Figures'!$J:$J,'2012Figures'!$C:$C,$A183,'2012Figures'!$H:$H,$B183,'2012Figures'!$I:$I,$C183,'2012Figures'!$B:$B,"CyToBroker",'2012Figures'!$G:$G,"E1",'2012Figures'!$E:$E,$B$1)</f>
        <v>0</v>
      </c>
      <c r="P183" s="52">
        <f>SUMIFS('2012Figures'!$J:$J,'2012Figures'!$C:$C,$A183,'2012Figures'!$H:$H,$B183,'2012Figures'!$I:$I,$C183,'2012Figures'!$B:$B,"CyToBroker",'2012Figures'!$G:$G,"P1",'2012Figures'!$E:$E,$B$1)</f>
        <v>0</v>
      </c>
      <c r="R183" s="46" t="str">
        <f t="shared" si="23"/>
        <v/>
      </c>
      <c r="S183" s="46" t="str">
        <f t="shared" si="23"/>
        <v/>
      </c>
      <c r="T183" s="46" t="str">
        <f t="shared" si="23"/>
        <v/>
      </c>
      <c r="U183" s="46" t="str">
        <f t="shared" si="23"/>
        <v/>
      </c>
      <c r="V183" s="46" t="str">
        <f t="shared" si="23"/>
        <v/>
      </c>
    </row>
    <row r="184" spans="1:22" x14ac:dyDescent="0.2">
      <c r="A184" s="1">
        <v>118</v>
      </c>
      <c r="B184" s="1" t="s">
        <v>109</v>
      </c>
      <c r="C184" s="8">
        <v>8</v>
      </c>
      <c r="D184" s="29">
        <f>SUMIFS('2013Figures'!$J:$J,'2013Figures'!$C:$C,$A184,'2013Figures'!$H:$H,$B184,'2013Figures'!$I:$I,$C184,'2013Figures'!$E:$E,$B$1)</f>
        <v>0</v>
      </c>
      <c r="E184" s="9">
        <f>SUMIFS('2013Figures'!$J:$J,'2013Figures'!$C:$C,$A184,'2013Figures'!$H:$H,$B184,'2013Figures'!$I:$I,$C184,'2013Figures'!$B:$B,"BrokerToCy",'2013Figures'!$G:$G,"E1",'2013Figures'!$E:$E,$B$1)</f>
        <v>0</v>
      </c>
      <c r="F184" s="9">
        <f>SUMIFS('2013Figures'!$J:$J,'2013Figures'!$C:$C,$A184,'2013Figures'!$H:$H,$B184,'2013Figures'!$I:$I,$C184,'2013Figures'!$B:$B,"BrokerToCy",'2013Figures'!$G:$G,"P1",'2013Figures'!$E:$E,$B$1)</f>
        <v>0</v>
      </c>
      <c r="G184" s="9">
        <f>SUMIFS('2013Figures'!$J:$J,'2013Figures'!$C:$C,$A184,'2013Figures'!$H:$H,$B184,'2013Figures'!$I:$I,$C184,'2013Figures'!$B:$B,"CyToBroker",'2013Figures'!$G:$G,"E1",'2013Figures'!$E:$E,$B$1)</f>
        <v>0</v>
      </c>
      <c r="H184" s="9">
        <f>SUMIFS('2013Figures'!$J:$J,'2013Figures'!$C:$C,$A184,'2013Figures'!$H:$H,$B184,'2013Figures'!$I:$I,$C184,'2013Figures'!$B:$B,"CyToBroker",'2013Figures'!$G:$G,"P1",'2013Figures'!$E:$E,$B$1)</f>
        <v>0</v>
      </c>
      <c r="I184" s="30"/>
      <c r="J184" s="31">
        <v>201301</v>
      </c>
      <c r="K184" s="30"/>
      <c r="L184" s="42">
        <f>SUMIFS('2012Figures'!$J:$J,'2012Figures'!$C:$C,$A184,'2012Figures'!$H:$H,$B184,'2012Figures'!$I:$I,$C184,'2012Figures'!$E:$E,$B$1)</f>
        <v>0</v>
      </c>
      <c r="M184" s="52">
        <f>SUMIFS('2012Figures'!$J:$J,'2012Figures'!$C:$C,$A184,'2012Figures'!$H:$H,$B184,'2012Figures'!$I:$I,$C184,'2012Figures'!$B:$B,"BrokerToCy",'2012Figures'!$G:$G,"E1",'2012Figures'!$E:$E,$B$1)</f>
        <v>0</v>
      </c>
      <c r="N184" s="52">
        <f>SUMIFS('2012Figures'!$J:$J,'2012Figures'!$C:$C,$A184,'2012Figures'!$H:$H,$B184,'2012Figures'!$I:$I,$C184,'2012Figures'!$B:$B,"BrokerToCy",'2012Figures'!$G:$G,"P1",'2012Figures'!$E:$E,$B$1)</f>
        <v>0</v>
      </c>
      <c r="O184" s="52">
        <f>SUMIFS('2012Figures'!$J:$J,'2012Figures'!$C:$C,$A184,'2012Figures'!$H:$H,$B184,'2012Figures'!$I:$I,$C184,'2012Figures'!$B:$B,"CyToBroker",'2012Figures'!$G:$G,"E1",'2012Figures'!$E:$E,$B$1)</f>
        <v>0</v>
      </c>
      <c r="P184" s="52">
        <f>SUMIFS('2012Figures'!$J:$J,'2012Figures'!$C:$C,$A184,'2012Figures'!$H:$H,$B184,'2012Figures'!$I:$I,$C184,'2012Figures'!$B:$B,"CyToBroker",'2012Figures'!$G:$G,"P1",'2012Figures'!$E:$E,$B$1)</f>
        <v>0</v>
      </c>
      <c r="Q184" s="30"/>
      <c r="R184" s="46" t="str">
        <f t="shared" si="23"/>
        <v/>
      </c>
      <c r="S184" s="46" t="str">
        <f t="shared" si="23"/>
        <v/>
      </c>
      <c r="T184" s="46" t="str">
        <f t="shared" si="23"/>
        <v/>
      </c>
      <c r="U184" s="46" t="str">
        <f t="shared" si="23"/>
        <v/>
      </c>
      <c r="V184" s="46" t="str">
        <f t="shared" si="23"/>
        <v/>
      </c>
    </row>
    <row r="185" spans="1:22" x14ac:dyDescent="0.2">
      <c r="A185" s="1">
        <v>118</v>
      </c>
      <c r="B185" s="1" t="s">
        <v>109</v>
      </c>
      <c r="C185" s="8">
        <v>7</v>
      </c>
      <c r="D185" s="29">
        <f>SUMIFS('2013Figures'!$J:$J,'2013Figures'!$C:$C,$A185,'2013Figures'!$H:$H,$B185,'2013Figures'!$I:$I,$C185,'2013Figures'!$E:$E,$B$1)</f>
        <v>0</v>
      </c>
      <c r="E185" s="9">
        <f>SUMIFS('2013Figures'!$J:$J,'2013Figures'!$C:$C,$A185,'2013Figures'!$H:$H,$B185,'2013Figures'!$I:$I,$C185,'2013Figures'!$B:$B,"BrokerToCy",'2013Figures'!$G:$G,"E1",'2013Figures'!$E:$E,$B$1)</f>
        <v>0</v>
      </c>
      <c r="F185" s="9">
        <f>SUMIFS('2013Figures'!$J:$J,'2013Figures'!$C:$C,$A185,'2013Figures'!$H:$H,$B185,'2013Figures'!$I:$I,$C185,'2013Figures'!$B:$B,"BrokerToCy",'2013Figures'!$G:$G,"P1",'2013Figures'!$E:$E,$B$1)</f>
        <v>0</v>
      </c>
      <c r="G185" s="9">
        <f>SUMIFS('2013Figures'!$J:$J,'2013Figures'!$C:$C,$A185,'2013Figures'!$H:$H,$B185,'2013Figures'!$I:$I,$C185,'2013Figures'!$B:$B,"CyToBroker",'2013Figures'!$G:$G,"E1",'2013Figures'!$E:$E,$B$1)</f>
        <v>0</v>
      </c>
      <c r="H185" s="9">
        <f>SUMIFS('2013Figures'!$J:$J,'2013Figures'!$C:$C,$A185,'2013Figures'!$H:$H,$B185,'2013Figures'!$I:$I,$C185,'2013Figures'!$B:$B,"CyToBroker",'2013Figures'!$G:$G,"P1",'2013Figures'!$E:$E,$B$1)</f>
        <v>0</v>
      </c>
      <c r="J185" s="8">
        <v>201201</v>
      </c>
      <c r="L185" s="42">
        <f>SUMIFS('2012Figures'!$J:$J,'2012Figures'!$C:$C,$A185,'2012Figures'!$H:$H,$B185,'2012Figures'!$I:$I,$C185,'2012Figures'!$E:$E,$B$1)</f>
        <v>0</v>
      </c>
      <c r="M185" s="52">
        <f>SUMIFS('2012Figures'!$J:$J,'2012Figures'!$C:$C,$A185,'2012Figures'!$H:$H,$B185,'2012Figures'!$I:$I,$C185,'2012Figures'!$B:$B,"BrokerToCy",'2012Figures'!$G:$G,"E1",'2012Figures'!$E:$E,$B$1)</f>
        <v>0</v>
      </c>
      <c r="N185" s="52">
        <f>SUMIFS('2012Figures'!$J:$J,'2012Figures'!$C:$C,$A185,'2012Figures'!$H:$H,$B185,'2012Figures'!$I:$I,$C185,'2012Figures'!$B:$B,"BrokerToCy",'2012Figures'!$G:$G,"P1",'2012Figures'!$E:$E,$B$1)</f>
        <v>0</v>
      </c>
      <c r="O185" s="52">
        <f>SUMIFS('2012Figures'!$J:$J,'2012Figures'!$C:$C,$A185,'2012Figures'!$H:$H,$B185,'2012Figures'!$I:$I,$C185,'2012Figures'!$B:$B,"CyToBroker",'2012Figures'!$G:$G,"E1",'2012Figures'!$E:$E,$B$1)</f>
        <v>0</v>
      </c>
      <c r="P185" s="52">
        <f>SUMIFS('2012Figures'!$J:$J,'2012Figures'!$C:$C,$A185,'2012Figures'!$H:$H,$B185,'2012Figures'!$I:$I,$C185,'2012Figures'!$B:$B,"CyToBroker",'2012Figures'!$G:$G,"P1",'2012Figures'!$E:$E,$B$1)</f>
        <v>0</v>
      </c>
      <c r="R185" s="46" t="str">
        <f t="shared" si="23"/>
        <v/>
      </c>
      <c r="S185" s="46" t="str">
        <f t="shared" si="23"/>
        <v/>
      </c>
      <c r="T185" s="46" t="str">
        <f t="shared" si="23"/>
        <v/>
      </c>
      <c r="U185" s="46" t="str">
        <f t="shared" si="23"/>
        <v/>
      </c>
      <c r="V185" s="46" t="str">
        <f t="shared" si="23"/>
        <v/>
      </c>
    </row>
    <row r="186" spans="1:22" x14ac:dyDescent="0.2">
      <c r="A186" s="1">
        <v>118</v>
      </c>
      <c r="B186" s="1" t="s">
        <v>109</v>
      </c>
      <c r="C186" s="8">
        <v>6</v>
      </c>
      <c r="D186" s="29">
        <f>SUMIFS('2013Figures'!$J:$J,'2013Figures'!$C:$C,$A186,'2013Figures'!$H:$H,$B186,'2013Figures'!$I:$I,$C186,'2013Figures'!$E:$E,$B$1)</f>
        <v>0</v>
      </c>
      <c r="E186" s="9">
        <f>SUMIFS('2013Figures'!$J:$J,'2013Figures'!$C:$C,$A186,'2013Figures'!$H:$H,$B186,'2013Figures'!$I:$I,$C186,'2013Figures'!$B:$B,"BrokerToCy",'2013Figures'!$G:$G,"E1",'2013Figures'!$E:$E,$B$1)</f>
        <v>0</v>
      </c>
      <c r="F186" s="9">
        <f>SUMIFS('2013Figures'!$J:$J,'2013Figures'!$C:$C,$A186,'2013Figures'!$H:$H,$B186,'2013Figures'!$I:$I,$C186,'2013Figures'!$B:$B,"BrokerToCy",'2013Figures'!$G:$G,"P1",'2013Figures'!$E:$E,$B$1)</f>
        <v>0</v>
      </c>
      <c r="G186" s="9">
        <f>SUMIFS('2013Figures'!$J:$J,'2013Figures'!$C:$C,$A186,'2013Figures'!$H:$H,$B186,'2013Figures'!$I:$I,$C186,'2013Figures'!$B:$B,"CyToBroker",'2013Figures'!$G:$G,"E1",'2013Figures'!$E:$E,$B$1)</f>
        <v>0</v>
      </c>
      <c r="H186" s="9">
        <f>SUMIFS('2013Figures'!$J:$J,'2013Figures'!$C:$C,$A186,'2013Figures'!$H:$H,$B186,'2013Figures'!$I:$I,$C186,'2013Figures'!$B:$B,"CyToBroker",'2013Figures'!$G:$G,"P1",'2013Figures'!$E:$E,$B$1)</f>
        <v>0</v>
      </c>
      <c r="J186" s="8">
        <v>201101</v>
      </c>
      <c r="L186" s="42">
        <f>SUMIFS('2012Figures'!$J:$J,'2012Figures'!$C:$C,$A186,'2012Figures'!$H:$H,$B186,'2012Figures'!$I:$I,$C186,'2012Figures'!$E:$E,$B$1)</f>
        <v>0</v>
      </c>
      <c r="M186" s="52">
        <f>SUMIFS('2012Figures'!$J:$J,'2012Figures'!$C:$C,$A186,'2012Figures'!$H:$H,$B186,'2012Figures'!$I:$I,$C186,'2012Figures'!$B:$B,"BrokerToCy",'2012Figures'!$G:$G,"E1",'2012Figures'!$E:$E,$B$1)</f>
        <v>0</v>
      </c>
      <c r="N186" s="52">
        <f>SUMIFS('2012Figures'!$J:$J,'2012Figures'!$C:$C,$A186,'2012Figures'!$H:$H,$B186,'2012Figures'!$I:$I,$C186,'2012Figures'!$B:$B,"BrokerToCy",'2012Figures'!$G:$G,"P1",'2012Figures'!$E:$E,$B$1)</f>
        <v>0</v>
      </c>
      <c r="O186" s="52">
        <f>SUMIFS('2012Figures'!$J:$J,'2012Figures'!$C:$C,$A186,'2012Figures'!$H:$H,$B186,'2012Figures'!$I:$I,$C186,'2012Figures'!$B:$B,"CyToBroker",'2012Figures'!$G:$G,"E1",'2012Figures'!$E:$E,$B$1)</f>
        <v>0</v>
      </c>
      <c r="P186" s="52">
        <f>SUMIFS('2012Figures'!$J:$J,'2012Figures'!$C:$C,$A186,'2012Figures'!$H:$H,$B186,'2012Figures'!$I:$I,$C186,'2012Figures'!$B:$B,"CyToBroker",'2012Figures'!$G:$G,"P1",'2012Figures'!$E:$E,$B$1)</f>
        <v>0</v>
      </c>
      <c r="R186" s="46" t="str">
        <f t="shared" si="23"/>
        <v/>
      </c>
      <c r="S186" s="46" t="str">
        <f t="shared" si="23"/>
        <v/>
      </c>
      <c r="T186" s="46" t="str">
        <f t="shared" si="23"/>
        <v/>
      </c>
      <c r="U186" s="46" t="str">
        <f t="shared" si="23"/>
        <v/>
      </c>
      <c r="V186" s="46" t="str">
        <f t="shared" si="23"/>
        <v/>
      </c>
    </row>
    <row r="187" spans="1:22" x14ac:dyDescent="0.2">
      <c r="A187" s="1">
        <v>118</v>
      </c>
      <c r="B187" s="1" t="s">
        <v>109</v>
      </c>
      <c r="C187" s="8">
        <v>5</v>
      </c>
      <c r="D187" s="29">
        <f>SUMIFS('2013Figures'!$J:$J,'2013Figures'!$C:$C,$A187,'2013Figures'!$H:$H,$B187,'2013Figures'!$I:$I,$C187,'2013Figures'!$E:$E,$B$1)</f>
        <v>0</v>
      </c>
      <c r="E187" s="9">
        <f>SUMIFS('2013Figures'!$J:$J,'2013Figures'!$C:$C,$A187,'2013Figures'!$H:$H,$B187,'2013Figures'!$I:$I,$C187,'2013Figures'!$B:$B,"BrokerToCy",'2013Figures'!$G:$G,"E1",'2013Figures'!$E:$E,$B$1)</f>
        <v>0</v>
      </c>
      <c r="F187" s="9">
        <f>SUMIFS('2013Figures'!$J:$J,'2013Figures'!$C:$C,$A187,'2013Figures'!$H:$H,$B187,'2013Figures'!$I:$I,$C187,'2013Figures'!$B:$B,"BrokerToCy",'2013Figures'!$G:$G,"P1",'2013Figures'!$E:$E,$B$1)</f>
        <v>0</v>
      </c>
      <c r="G187" s="9">
        <f>SUMIFS('2013Figures'!$J:$J,'2013Figures'!$C:$C,$A187,'2013Figures'!$H:$H,$B187,'2013Figures'!$I:$I,$C187,'2013Figures'!$B:$B,"CyToBroker",'2013Figures'!$G:$G,"E1",'2013Figures'!$E:$E,$B$1)</f>
        <v>0</v>
      </c>
      <c r="H187" s="9">
        <f>SUMIFS('2013Figures'!$J:$J,'2013Figures'!$C:$C,$A187,'2013Figures'!$H:$H,$B187,'2013Figures'!$I:$I,$C187,'2013Figures'!$B:$B,"CyToBroker",'2013Figures'!$G:$G,"P1",'2013Figures'!$E:$E,$B$1)</f>
        <v>0</v>
      </c>
      <c r="J187" s="8">
        <v>201001</v>
      </c>
      <c r="L187" s="42">
        <f>SUMIFS('2012Figures'!$J:$J,'2012Figures'!$C:$C,$A187,'2012Figures'!$H:$H,$B187,'2012Figures'!$I:$I,$C187,'2012Figures'!$E:$E,$B$1)</f>
        <v>0</v>
      </c>
      <c r="M187" s="52">
        <f>SUMIFS('2012Figures'!$J:$J,'2012Figures'!$C:$C,$A187,'2012Figures'!$H:$H,$B187,'2012Figures'!$I:$I,$C187,'2012Figures'!$B:$B,"BrokerToCy",'2012Figures'!$G:$G,"E1",'2012Figures'!$E:$E,$B$1)</f>
        <v>0</v>
      </c>
      <c r="N187" s="52">
        <f>SUMIFS('2012Figures'!$J:$J,'2012Figures'!$C:$C,$A187,'2012Figures'!$H:$H,$B187,'2012Figures'!$I:$I,$C187,'2012Figures'!$B:$B,"BrokerToCy",'2012Figures'!$G:$G,"P1",'2012Figures'!$E:$E,$B$1)</f>
        <v>0</v>
      </c>
      <c r="O187" s="52">
        <f>SUMIFS('2012Figures'!$J:$J,'2012Figures'!$C:$C,$A187,'2012Figures'!$H:$H,$B187,'2012Figures'!$I:$I,$C187,'2012Figures'!$B:$B,"CyToBroker",'2012Figures'!$G:$G,"E1",'2012Figures'!$E:$E,$B$1)</f>
        <v>0</v>
      </c>
      <c r="P187" s="52">
        <f>SUMIFS('2012Figures'!$J:$J,'2012Figures'!$C:$C,$A187,'2012Figures'!$H:$H,$B187,'2012Figures'!$I:$I,$C187,'2012Figures'!$B:$B,"CyToBroker",'2012Figures'!$G:$G,"P1",'2012Figures'!$E:$E,$B$1)</f>
        <v>0</v>
      </c>
      <c r="R187" s="46" t="str">
        <f t="shared" si="23"/>
        <v/>
      </c>
      <c r="S187" s="46" t="str">
        <f t="shared" si="23"/>
        <v/>
      </c>
      <c r="T187" s="46" t="str">
        <f t="shared" si="23"/>
        <v/>
      </c>
      <c r="U187" s="46" t="str">
        <f t="shared" si="23"/>
        <v/>
      </c>
      <c r="V187" s="46" t="str">
        <f t="shared" si="23"/>
        <v/>
      </c>
    </row>
    <row r="188" spans="1:22" x14ac:dyDescent="0.2">
      <c r="A188" s="1">
        <v>118</v>
      </c>
      <c r="B188" s="1" t="s">
        <v>109</v>
      </c>
      <c r="C188" s="8">
        <v>4</v>
      </c>
      <c r="D188" s="29">
        <f>SUMIFS('2013Figures'!$J:$J,'2013Figures'!$C:$C,$A188,'2013Figures'!$H:$H,$B188,'2013Figures'!$I:$I,$C188,'2013Figures'!$E:$E,$B$1)</f>
        <v>0</v>
      </c>
      <c r="E188" s="9">
        <f>SUMIFS('2013Figures'!$J:$J,'2013Figures'!$C:$C,$A188,'2013Figures'!$H:$H,$B188,'2013Figures'!$I:$I,$C188,'2013Figures'!$B:$B,"BrokerToCy",'2013Figures'!$G:$G,"E1",'2013Figures'!$E:$E,$B$1)</f>
        <v>0</v>
      </c>
      <c r="F188" s="9">
        <f>SUMIFS('2013Figures'!$J:$J,'2013Figures'!$C:$C,$A188,'2013Figures'!$H:$H,$B188,'2013Figures'!$I:$I,$C188,'2013Figures'!$B:$B,"BrokerToCy",'2013Figures'!$G:$G,"P1",'2013Figures'!$E:$E,$B$1)</f>
        <v>0</v>
      </c>
      <c r="G188" s="9">
        <f>SUMIFS('2013Figures'!$J:$J,'2013Figures'!$C:$C,$A188,'2013Figures'!$H:$H,$B188,'2013Figures'!$I:$I,$C188,'2013Figures'!$B:$B,"CyToBroker",'2013Figures'!$G:$G,"E1",'2013Figures'!$E:$E,$B$1)</f>
        <v>0</v>
      </c>
      <c r="H188" s="9">
        <f>SUMIFS('2013Figures'!$J:$J,'2013Figures'!$C:$C,$A188,'2013Figures'!$H:$H,$B188,'2013Figures'!$I:$I,$C188,'2013Figures'!$B:$B,"CyToBroker",'2013Figures'!$G:$G,"P1",'2013Figures'!$E:$E,$B$1)</f>
        <v>0</v>
      </c>
      <c r="J188" s="8">
        <v>200901</v>
      </c>
      <c r="L188" s="42">
        <f>SUMIFS('2012Figures'!$J:$J,'2012Figures'!$C:$C,$A188,'2012Figures'!$H:$H,$B188,'2012Figures'!$I:$I,$C188,'2012Figures'!$E:$E,$B$1)</f>
        <v>0</v>
      </c>
      <c r="M188" s="52">
        <f>SUMIFS('2012Figures'!$J:$J,'2012Figures'!$C:$C,$A188,'2012Figures'!$H:$H,$B188,'2012Figures'!$I:$I,$C188,'2012Figures'!$B:$B,"BrokerToCy",'2012Figures'!$G:$G,"E1",'2012Figures'!$E:$E,$B$1)</f>
        <v>0</v>
      </c>
      <c r="N188" s="52">
        <f>SUMIFS('2012Figures'!$J:$J,'2012Figures'!$C:$C,$A188,'2012Figures'!$H:$H,$B188,'2012Figures'!$I:$I,$C188,'2012Figures'!$B:$B,"BrokerToCy",'2012Figures'!$G:$G,"P1",'2012Figures'!$E:$E,$B$1)</f>
        <v>0</v>
      </c>
      <c r="O188" s="52">
        <f>SUMIFS('2012Figures'!$J:$J,'2012Figures'!$C:$C,$A188,'2012Figures'!$H:$H,$B188,'2012Figures'!$I:$I,$C188,'2012Figures'!$B:$B,"CyToBroker",'2012Figures'!$G:$G,"E1",'2012Figures'!$E:$E,$B$1)</f>
        <v>0</v>
      </c>
      <c r="P188" s="52">
        <f>SUMIFS('2012Figures'!$J:$J,'2012Figures'!$C:$C,$A188,'2012Figures'!$H:$H,$B188,'2012Figures'!$I:$I,$C188,'2012Figures'!$B:$B,"CyToBroker",'2012Figures'!$G:$G,"P1",'2012Figures'!$E:$E,$B$1)</f>
        <v>0</v>
      </c>
      <c r="R188" s="46" t="str">
        <f t="shared" si="23"/>
        <v/>
      </c>
      <c r="S188" s="46" t="str">
        <f t="shared" si="23"/>
        <v/>
      </c>
      <c r="T188" s="46" t="str">
        <f t="shared" si="23"/>
        <v/>
      </c>
      <c r="U188" s="46" t="str">
        <f t="shared" si="23"/>
        <v/>
      </c>
      <c r="V188" s="46" t="str">
        <f t="shared" si="23"/>
        <v/>
      </c>
    </row>
    <row r="189" spans="1:22" x14ac:dyDescent="0.2">
      <c r="A189" s="1">
        <v>118</v>
      </c>
      <c r="B189" s="1" t="s">
        <v>109</v>
      </c>
      <c r="C189" s="8">
        <v>3</v>
      </c>
      <c r="D189" s="29">
        <f>SUMIFS('2013Figures'!$J:$J,'2013Figures'!$C:$C,$A189,'2013Figures'!$H:$H,$B189,'2013Figures'!$I:$I,$C189,'2013Figures'!$E:$E,$B$1)</f>
        <v>0</v>
      </c>
      <c r="E189" s="9">
        <f>SUMIFS('2013Figures'!$J:$J,'2013Figures'!$C:$C,$A189,'2013Figures'!$H:$H,$B189,'2013Figures'!$I:$I,$C189,'2013Figures'!$B:$B,"BrokerToCy",'2013Figures'!$G:$G,"E1",'2013Figures'!$E:$E,$B$1)</f>
        <v>0</v>
      </c>
      <c r="F189" s="9">
        <f>SUMIFS('2013Figures'!$J:$J,'2013Figures'!$C:$C,$A189,'2013Figures'!$H:$H,$B189,'2013Figures'!$I:$I,$C189,'2013Figures'!$B:$B,"BrokerToCy",'2013Figures'!$G:$G,"P1",'2013Figures'!$E:$E,$B$1)</f>
        <v>0</v>
      </c>
      <c r="G189" s="9">
        <f>SUMIFS('2013Figures'!$J:$J,'2013Figures'!$C:$C,$A189,'2013Figures'!$H:$H,$B189,'2013Figures'!$I:$I,$C189,'2013Figures'!$B:$B,"CyToBroker",'2013Figures'!$G:$G,"E1",'2013Figures'!$E:$E,$B$1)</f>
        <v>0</v>
      </c>
      <c r="H189" s="9">
        <f>SUMIFS('2013Figures'!$J:$J,'2013Figures'!$C:$C,$A189,'2013Figures'!$H:$H,$B189,'2013Figures'!$I:$I,$C189,'2013Figures'!$B:$B,"CyToBroker",'2013Figures'!$G:$G,"P1",'2013Figures'!$E:$E,$B$1)</f>
        <v>0</v>
      </c>
      <c r="J189" s="8">
        <v>200801</v>
      </c>
      <c r="L189" s="42">
        <f>SUMIFS('2012Figures'!$J:$J,'2012Figures'!$C:$C,$A189,'2012Figures'!$H:$H,$B189,'2012Figures'!$I:$I,$C189,'2012Figures'!$E:$E,$B$1)</f>
        <v>0</v>
      </c>
      <c r="M189" s="52">
        <f>SUMIFS('2012Figures'!$J:$J,'2012Figures'!$C:$C,$A189,'2012Figures'!$H:$H,$B189,'2012Figures'!$I:$I,$C189,'2012Figures'!$B:$B,"BrokerToCy",'2012Figures'!$G:$G,"E1",'2012Figures'!$E:$E,$B$1)</f>
        <v>0</v>
      </c>
      <c r="N189" s="52">
        <f>SUMIFS('2012Figures'!$J:$J,'2012Figures'!$C:$C,$A189,'2012Figures'!$H:$H,$B189,'2012Figures'!$I:$I,$C189,'2012Figures'!$B:$B,"BrokerToCy",'2012Figures'!$G:$G,"P1",'2012Figures'!$E:$E,$B$1)</f>
        <v>0</v>
      </c>
      <c r="O189" s="52">
        <f>SUMIFS('2012Figures'!$J:$J,'2012Figures'!$C:$C,$A189,'2012Figures'!$H:$H,$B189,'2012Figures'!$I:$I,$C189,'2012Figures'!$B:$B,"CyToBroker",'2012Figures'!$G:$G,"E1",'2012Figures'!$E:$E,$B$1)</f>
        <v>0</v>
      </c>
      <c r="P189" s="52">
        <f>SUMIFS('2012Figures'!$J:$J,'2012Figures'!$C:$C,$A189,'2012Figures'!$H:$H,$B189,'2012Figures'!$I:$I,$C189,'2012Figures'!$B:$B,"CyToBroker",'2012Figures'!$G:$G,"P1",'2012Figures'!$E:$E,$B$1)</f>
        <v>0</v>
      </c>
      <c r="R189" s="46" t="str">
        <f t="shared" si="23"/>
        <v/>
      </c>
      <c r="S189" s="46" t="str">
        <f t="shared" si="23"/>
        <v/>
      </c>
      <c r="T189" s="46" t="str">
        <f t="shared" si="23"/>
        <v/>
      </c>
      <c r="U189" s="46" t="str">
        <f t="shared" si="23"/>
        <v/>
      </c>
      <c r="V189" s="46" t="str">
        <f t="shared" si="23"/>
        <v/>
      </c>
    </row>
    <row r="190" spans="1:22" x14ac:dyDescent="0.2">
      <c r="A190" s="1">
        <v>118</v>
      </c>
      <c r="B190" s="1" t="s">
        <v>109</v>
      </c>
      <c r="C190" s="8">
        <v>2</v>
      </c>
      <c r="D190" s="29">
        <f>SUMIFS('2013Figures'!$J:$J,'2013Figures'!$C:$C,$A190,'2013Figures'!$H:$H,$B190,'2013Figures'!$I:$I,$C190,'2013Figures'!$E:$E,$B$1)</f>
        <v>0</v>
      </c>
      <c r="E190" s="9">
        <f>SUMIFS('2013Figures'!$J:$J,'2013Figures'!$C:$C,$A190,'2013Figures'!$H:$H,$B190,'2013Figures'!$I:$I,$C190,'2013Figures'!$B:$B,"BrokerToCy",'2013Figures'!$G:$G,"E1",'2013Figures'!$E:$E,$B$1)</f>
        <v>0</v>
      </c>
      <c r="F190" s="9">
        <f>SUMIFS('2013Figures'!$J:$J,'2013Figures'!$C:$C,$A190,'2013Figures'!$H:$H,$B190,'2013Figures'!$I:$I,$C190,'2013Figures'!$B:$B,"BrokerToCy",'2013Figures'!$G:$G,"P1",'2013Figures'!$E:$E,$B$1)</f>
        <v>0</v>
      </c>
      <c r="G190" s="9">
        <f>SUMIFS('2013Figures'!$J:$J,'2013Figures'!$C:$C,$A190,'2013Figures'!$H:$H,$B190,'2013Figures'!$I:$I,$C190,'2013Figures'!$B:$B,"CyToBroker",'2013Figures'!$G:$G,"E1",'2013Figures'!$E:$E,$B$1)</f>
        <v>0</v>
      </c>
      <c r="H190" s="9">
        <f>SUMIFS('2013Figures'!$J:$J,'2013Figures'!$C:$C,$A190,'2013Figures'!$H:$H,$B190,'2013Figures'!$I:$I,$C190,'2013Figures'!$B:$B,"CyToBroker",'2013Figures'!$G:$G,"P1",'2013Figures'!$E:$E,$B$1)</f>
        <v>0</v>
      </c>
      <c r="J190" s="8">
        <v>200701</v>
      </c>
      <c r="L190" s="42">
        <f>SUMIFS('2012Figures'!$J:$J,'2012Figures'!$C:$C,$A190,'2012Figures'!$H:$H,$B190,'2012Figures'!$I:$I,$C190,'2012Figures'!$E:$E,$B$1)</f>
        <v>0</v>
      </c>
      <c r="M190" s="52">
        <f>SUMIFS('2012Figures'!$J:$J,'2012Figures'!$C:$C,$A190,'2012Figures'!$H:$H,$B190,'2012Figures'!$I:$I,$C190,'2012Figures'!$B:$B,"BrokerToCy",'2012Figures'!$G:$G,"E1",'2012Figures'!$E:$E,$B$1)</f>
        <v>0</v>
      </c>
      <c r="N190" s="52">
        <f>SUMIFS('2012Figures'!$J:$J,'2012Figures'!$C:$C,$A190,'2012Figures'!$H:$H,$B190,'2012Figures'!$I:$I,$C190,'2012Figures'!$B:$B,"BrokerToCy",'2012Figures'!$G:$G,"P1",'2012Figures'!$E:$E,$B$1)</f>
        <v>0</v>
      </c>
      <c r="O190" s="52">
        <f>SUMIFS('2012Figures'!$J:$J,'2012Figures'!$C:$C,$A190,'2012Figures'!$H:$H,$B190,'2012Figures'!$I:$I,$C190,'2012Figures'!$B:$B,"CyToBroker",'2012Figures'!$G:$G,"E1",'2012Figures'!$E:$E,$B$1)</f>
        <v>0</v>
      </c>
      <c r="P190" s="52">
        <f>SUMIFS('2012Figures'!$J:$J,'2012Figures'!$C:$C,$A190,'2012Figures'!$H:$H,$B190,'2012Figures'!$I:$I,$C190,'2012Figures'!$B:$B,"CyToBroker",'2012Figures'!$G:$G,"P1",'2012Figures'!$E:$E,$B$1)</f>
        <v>0</v>
      </c>
      <c r="R190" s="46" t="str">
        <f t="shared" si="23"/>
        <v/>
      </c>
      <c r="S190" s="46" t="str">
        <f t="shared" si="23"/>
        <v/>
      </c>
      <c r="T190" s="46" t="str">
        <f t="shared" si="23"/>
        <v/>
      </c>
      <c r="U190" s="46" t="str">
        <f t="shared" si="23"/>
        <v/>
      </c>
      <c r="V190" s="46" t="str">
        <f t="shared" si="23"/>
        <v/>
      </c>
    </row>
    <row r="191" spans="1:22" x14ac:dyDescent="0.2">
      <c r="A191" s="1">
        <v>118</v>
      </c>
      <c r="B191" s="1" t="s">
        <v>109</v>
      </c>
      <c r="C191" s="8">
        <v>1</v>
      </c>
      <c r="D191" s="29">
        <f>SUMIFS('2013Figures'!$J:$J,'2013Figures'!$C:$C,$A191,'2013Figures'!$H:$H,$B191,'2013Figures'!$I:$I,$C191,'2013Figures'!$E:$E,$B$1)</f>
        <v>0</v>
      </c>
      <c r="E191" s="9">
        <f>SUMIFS('2013Figures'!$J:$J,'2013Figures'!$C:$C,$A191,'2013Figures'!$H:$H,$B191,'2013Figures'!$I:$I,$C191,'2013Figures'!$B:$B,"BrokerToCy",'2013Figures'!$G:$G,"E1",'2013Figures'!$E:$E,$B$1)</f>
        <v>0</v>
      </c>
      <c r="F191" s="9">
        <f>SUMIFS('2013Figures'!$J:$J,'2013Figures'!$C:$C,$A191,'2013Figures'!$H:$H,$B191,'2013Figures'!$I:$I,$C191,'2013Figures'!$B:$B,"BrokerToCy",'2013Figures'!$G:$G,"P1",'2013Figures'!$E:$E,$B$1)</f>
        <v>0</v>
      </c>
      <c r="G191" s="9">
        <f>SUMIFS('2013Figures'!$J:$J,'2013Figures'!$C:$C,$A191,'2013Figures'!$H:$H,$B191,'2013Figures'!$I:$I,$C191,'2013Figures'!$B:$B,"CyToBroker",'2013Figures'!$G:$G,"E1",'2013Figures'!$E:$E,$B$1)</f>
        <v>0</v>
      </c>
      <c r="H191" s="9">
        <f>SUMIFS('2013Figures'!$J:$J,'2013Figures'!$C:$C,$A191,'2013Figures'!$H:$H,$B191,'2013Figures'!$I:$I,$C191,'2013Figures'!$B:$B,"CyToBroker",'2013Figures'!$G:$G,"P1",'2013Figures'!$E:$E,$B$1)</f>
        <v>0</v>
      </c>
      <c r="J191" s="8">
        <v>200601</v>
      </c>
      <c r="L191" s="42">
        <f>SUMIFS('2012Figures'!$J:$J,'2012Figures'!$C:$C,$A191,'2012Figures'!$H:$H,$B191,'2012Figures'!$I:$I,$C191,'2012Figures'!$E:$E,$B$1)</f>
        <v>0</v>
      </c>
      <c r="M191" s="52">
        <f>SUMIFS('2012Figures'!$J:$J,'2012Figures'!$C:$C,$A191,'2012Figures'!$H:$H,$B191,'2012Figures'!$I:$I,$C191,'2012Figures'!$B:$B,"BrokerToCy",'2012Figures'!$G:$G,"E1",'2012Figures'!$E:$E,$B$1)</f>
        <v>0</v>
      </c>
      <c r="N191" s="52">
        <f>SUMIFS('2012Figures'!$J:$J,'2012Figures'!$C:$C,$A191,'2012Figures'!$H:$H,$B191,'2012Figures'!$I:$I,$C191,'2012Figures'!$B:$B,"BrokerToCy",'2012Figures'!$G:$G,"P1",'2012Figures'!$E:$E,$B$1)</f>
        <v>0</v>
      </c>
      <c r="O191" s="52">
        <f>SUMIFS('2012Figures'!$J:$J,'2012Figures'!$C:$C,$A191,'2012Figures'!$H:$H,$B191,'2012Figures'!$I:$I,$C191,'2012Figures'!$B:$B,"CyToBroker",'2012Figures'!$G:$G,"E1",'2012Figures'!$E:$E,$B$1)</f>
        <v>0</v>
      </c>
      <c r="P191" s="52">
        <f>SUMIFS('2012Figures'!$J:$J,'2012Figures'!$C:$C,$A191,'2012Figures'!$H:$H,$B191,'2012Figures'!$I:$I,$C191,'2012Figures'!$B:$B,"CyToBroker",'2012Figures'!$G:$G,"P1",'2012Figures'!$E:$E,$B$1)</f>
        <v>0</v>
      </c>
      <c r="R191" s="46" t="str">
        <f t="shared" si="23"/>
        <v/>
      </c>
      <c r="S191" s="46" t="str">
        <f t="shared" si="23"/>
        <v/>
      </c>
      <c r="T191" s="46" t="str">
        <f t="shared" si="23"/>
        <v/>
      </c>
      <c r="U191" s="46" t="str">
        <f t="shared" si="23"/>
        <v/>
      </c>
      <c r="V191" s="46" t="str">
        <f t="shared" si="23"/>
        <v/>
      </c>
    </row>
    <row r="192" spans="1:22" x14ac:dyDescent="0.2">
      <c r="A192" s="1">
        <v>118</v>
      </c>
      <c r="B192" s="1" t="s">
        <v>109</v>
      </c>
      <c r="D192" s="29">
        <f>SUMIFS('2013Figures'!$J:$J,'2013Figures'!$C:$C,$A192,'2013Figures'!$I:$I,"",'2013Figures'!$E:$E,$B$1)</f>
        <v>0</v>
      </c>
      <c r="E192" s="9">
        <f>SUMIFS('2013Figures'!$J:$J,'2013Figures'!$C:$C,$A192,'2013Figures'!$I:$I,"",'2013Figures'!$B:$B,"BrokerToCy",'2013Figures'!$G:$G,"E1",'2013Figures'!$E:$E,$B$1)</f>
        <v>0</v>
      </c>
      <c r="F192" s="9">
        <f>SUMIFS('2013Figures'!$J:$J,'2013Figures'!$C:$C,$A192,'2013Figures'!$I:$I,"",'2013Figures'!$B:$B,"BrokerToCy",'2013Figures'!$G:$G,"P1",'2013Figures'!$E:$E,$B$1)</f>
        <v>0</v>
      </c>
      <c r="G192" s="9">
        <f>SUMIFS('2013Figures'!$J:$J,'2013Figures'!$C:$C,$A192,'2013Figures'!$I:$I,"",'2013Figures'!$B:$B,"CyToBroker",'2013Figures'!$G:$G,"E1",'2013Figures'!$E:$E,$B$1)</f>
        <v>0</v>
      </c>
      <c r="H192" s="9">
        <f>SUMIFS('2013Figures'!$J:$J,'2013Figures'!$C:$C,$A192,'2013Figures'!$I:$I,"",'2013Figures'!$B:$B,"CyToBroker",'2013Figures'!$G:$G,"P1",'2013Figures'!$E:$E,$B$1)</f>
        <v>0</v>
      </c>
      <c r="J192" s="8" t="s">
        <v>131</v>
      </c>
      <c r="L192" s="42">
        <f>SUMIFS('2012Figures'!$J:$J,'2012Figures'!$C:$C,$A192,'2012Figures'!$I:$I,"",'2012Figures'!$E:$E,$B$1)</f>
        <v>0</v>
      </c>
      <c r="M192" s="52">
        <f>SUMIFS('2012Figures'!$J:$J,'2012Figures'!$C:$C,$A192,'2012Figures'!$I:$I,"",'2012Figures'!$B:$B,"BrokerToCy",'2012Figures'!$G:$G,"E1",'2012Figures'!$E:$E,$B$1)</f>
        <v>0</v>
      </c>
      <c r="N192" s="52">
        <f>SUMIFS('2012Figures'!$J:$J,'2012Figures'!$C:$C,$A192,'2012Figures'!$I:$I,"",'2012Figures'!$B:$B,"BrokerToCy",'2012Figures'!$G:$G,"P1",'2012Figures'!$E:$E,$B$1)</f>
        <v>0</v>
      </c>
      <c r="O192" s="52">
        <f>SUMIFS('2012Figures'!$J:$J,'2012Figures'!$C:$C,$A192,'2012Figures'!$I:$I,"",'2012Figures'!$B:$B,"CyToBroker",'2012Figures'!$G:$G,"E1",'2012Figures'!$E:$E,$B$1)</f>
        <v>0</v>
      </c>
      <c r="P192" s="52">
        <f>SUMIFS('2012Figures'!$J:$J,'2012Figures'!$C:$C,$A192,'2012Figures'!$I:$I,"",'2012Figures'!$B:$B,"CyToBroker",'2012Figures'!$G:$G,"P1",'2012Figures'!$E:$E,$B$1)</f>
        <v>0</v>
      </c>
      <c r="R192" s="46" t="str">
        <f t="shared" si="23"/>
        <v/>
      </c>
      <c r="S192" s="46" t="str">
        <f t="shared" si="23"/>
        <v/>
      </c>
      <c r="T192" s="46" t="str">
        <f t="shared" si="23"/>
        <v/>
      </c>
      <c r="U192" s="46" t="str">
        <f t="shared" si="23"/>
        <v/>
      </c>
      <c r="V192" s="46" t="str">
        <f t="shared" si="23"/>
        <v/>
      </c>
    </row>
    <row r="193" spans="1:22" x14ac:dyDescent="0.2">
      <c r="A193" s="21"/>
      <c r="B193" s="21" t="s">
        <v>92</v>
      </c>
      <c r="C193" s="22"/>
      <c r="D193" s="23">
        <f>SUM(E193:H193)</f>
        <v>0</v>
      </c>
      <c r="E193" s="23">
        <f t="shared" ref="E193:H193" si="26">SUM(E181:E192)</f>
        <v>0</v>
      </c>
      <c r="F193" s="23">
        <f t="shared" si="26"/>
        <v>0</v>
      </c>
      <c r="G193" s="23">
        <f t="shared" si="26"/>
        <v>0</v>
      </c>
      <c r="H193" s="23">
        <f t="shared" si="26"/>
        <v>0</v>
      </c>
      <c r="I193" s="21"/>
      <c r="J193" s="22"/>
      <c r="K193" s="21"/>
      <c r="L193" s="43">
        <f>SUM(M193:P193)</f>
        <v>0</v>
      </c>
      <c r="M193" s="43">
        <f t="shared" ref="M193:P193" si="27">SUM(M181:M192)</f>
        <v>0</v>
      </c>
      <c r="N193" s="43">
        <f t="shared" si="27"/>
        <v>0</v>
      </c>
      <c r="O193" s="43">
        <f t="shared" si="27"/>
        <v>0</v>
      </c>
      <c r="P193" s="43">
        <f t="shared" si="27"/>
        <v>0</v>
      </c>
      <c r="Q193" s="21"/>
      <c r="R193" s="21"/>
      <c r="S193" s="21"/>
      <c r="T193" s="21"/>
      <c r="U193" s="21"/>
      <c r="V193" s="21"/>
    </row>
    <row r="194" spans="1:22" x14ac:dyDescent="0.2">
      <c r="A194" s="28">
        <v>119</v>
      </c>
      <c r="B194" s="28" t="s">
        <v>110</v>
      </c>
      <c r="C194" s="17" t="s">
        <v>88</v>
      </c>
      <c r="D194" s="18">
        <f>SUMIFS('2013Figures'!$J:$J,'2013Figures'!$C:$C,$A194,'2013Figures'!$E:$E,$B$1)</f>
        <v>0</v>
      </c>
      <c r="E194" s="18">
        <f>SUMIFS('2013Figures'!$J:$J,'2013Figures'!$C:$C,$A194,'2013Figures'!$B:$B,"BrokerToCy",'2013Figures'!$G:$G,"E1",'2013Figures'!$E:$E,$B$1)</f>
        <v>0</v>
      </c>
      <c r="F194" s="18">
        <f>SUMIFS('2013Figures'!$J:$J,'2013Figures'!$C:$C,$A194,'2013Figures'!$B:$B,"BrokerToCy",'2013Figures'!$G:$G,"P1",'2013Figures'!$E:$E,$B$1)</f>
        <v>0</v>
      </c>
      <c r="G194" s="18">
        <f>SUMIFS('2013Figures'!$J:$J,'2013Figures'!$C:$C,$A194,'2013Figures'!$B:$B,"CyToBroker",'2013Figures'!$G:$G,"E1",'2013Figures'!$E:$E,$B$1)</f>
        <v>0</v>
      </c>
      <c r="H194" s="18">
        <f>SUMIFS('2013Figures'!$J:$J,'2013Figures'!$C:$C,$A194,'2013Figures'!$B:$B,"CyToBroker",'2013Figures'!$G:$G,"P1",'2013Figures'!$E:$E,$B$1)</f>
        <v>0</v>
      </c>
      <c r="I194" s="28"/>
      <c r="J194" s="17"/>
      <c r="K194" s="28"/>
      <c r="L194" s="50">
        <f>SUMIFS('2012Figures'!$J:$J,'2012Figures'!$C:$C,$A194,'2012Figures'!$E:$E,$B$1)</f>
        <v>0</v>
      </c>
      <c r="M194" s="50">
        <f>SUMIFS('2012Figures'!$J:$J,'2012Figures'!$C:$C,$A194,'2012Figures'!$B:$B,"BrokerToCy",'2012Figures'!$G:$G,"E1",'2012Figures'!$E:$E,$B$1)</f>
        <v>0</v>
      </c>
      <c r="N194" s="50">
        <f>SUMIFS('2012Figures'!$J:$J,'2012Figures'!$C:$C,$A194,'2012Figures'!$B:$B,"BrokerToCy",'2012Figures'!$G:$G,"P1",'2012Figures'!$E:$E,$B$1)</f>
        <v>0</v>
      </c>
      <c r="O194" s="50">
        <f>SUMIFS('2012Figures'!$J:$J,'2012Figures'!$C:$C,$A194,'2012Figures'!$B:$B,"CyToBroker",'2012Figures'!$G:$G,"E1",'2012Figures'!$E:$E,$B$1)</f>
        <v>0</v>
      </c>
      <c r="P194" s="50">
        <f>SUMIFS('2012Figures'!$J:$J,'2012Figures'!$C:$C,$A194,'2012Figures'!$B:$B,"CyToBroker",'2012Figures'!$G:$G,"P1",'2012Figures'!$E:$E,$B$1)</f>
        <v>0</v>
      </c>
      <c r="Q194" s="28"/>
      <c r="R194" s="46" t="str">
        <f t="shared" si="23"/>
        <v/>
      </c>
      <c r="S194" s="46" t="str">
        <f t="shared" si="23"/>
        <v/>
      </c>
      <c r="T194" s="46" t="str">
        <f t="shared" si="23"/>
        <v/>
      </c>
      <c r="U194" s="46" t="str">
        <f t="shared" si="23"/>
        <v/>
      </c>
      <c r="V194" s="46" t="str">
        <f t="shared" si="23"/>
        <v/>
      </c>
    </row>
    <row r="195" spans="1:22" x14ac:dyDescent="0.2">
      <c r="A195" s="1">
        <v>119</v>
      </c>
      <c r="B195" s="1" t="s">
        <v>110</v>
      </c>
      <c r="C195" s="8">
        <v>9</v>
      </c>
      <c r="D195" s="29">
        <f>SUMIFS('2013Figures'!$J:$J,'2013Figures'!$C:$C,$A195,'2013Figures'!$H:$H,$B195,'2013Figures'!$I:$I,$C195,'2013Figures'!$E:$E,$B$1)</f>
        <v>0</v>
      </c>
      <c r="E195" s="9">
        <f>SUMIFS('2013Figures'!$J:$J,'2013Figures'!$C:$C,$A195,'2013Figures'!$H:$H,$B195,'2013Figures'!$I:$I,$C195,'2013Figures'!$B:$B,"BrokerToCy",'2013Figures'!$G:$G,"E1",'2013Figures'!$E:$E,$B$1)</f>
        <v>0</v>
      </c>
      <c r="F195" s="9">
        <f>SUMIFS('2013Figures'!$J:$J,'2013Figures'!$C:$C,$A195,'2013Figures'!$H:$H,$B195,'2013Figures'!$I:$I,$C195,'2013Figures'!$B:$B,"BrokerToCy",'2013Figures'!$G:$G,"P1",'2013Figures'!$E:$E,$B$1)</f>
        <v>0</v>
      </c>
      <c r="G195" s="9">
        <f>SUMIFS('2013Figures'!$J:$J,'2013Figures'!$C:$C,$A195,'2013Figures'!$H:$H,$B195,'2013Figures'!$I:$I,$C195,'2013Figures'!$B:$B,"CyToBroker",'2013Figures'!$G:$G,"E1",'2013Figures'!$E:$E,$B$1)</f>
        <v>0</v>
      </c>
      <c r="H195" s="9">
        <f>SUMIFS('2013Figures'!$J:$J,'2013Figures'!$C:$C,$A195,'2013Figures'!$H:$H,$B195,'2013Figures'!$I:$I,$C195,'2013Figures'!$B:$B,"CyToBroker",'2013Figures'!$G:$G,"P1",'2013Figures'!$E:$E,$B$1)</f>
        <v>0</v>
      </c>
      <c r="I195" s="33"/>
      <c r="J195" s="34"/>
      <c r="K195" s="33"/>
      <c r="L195" s="42">
        <f>SUMIFS('2012Figures'!$J:$J,'2012Figures'!$C:$C,$A195,'2012Figures'!$H:$H,$B195,'2012Figures'!$I:$I,$C195,'2012Figures'!$E:$E,$B$1)</f>
        <v>0</v>
      </c>
      <c r="M195" s="52">
        <f>SUMIFS('2012Figures'!$J:$J,'2012Figures'!$C:$C,$A195,'2012Figures'!$H:$H,$B195,'2012Figures'!$I:$I,$C195,'2012Figures'!$B:$B,"BrokerToCy",'2012Figures'!$G:$G,"E1",'2012Figures'!$E:$E,$B$1)</f>
        <v>0</v>
      </c>
      <c r="N195" s="52">
        <f>SUMIFS('2012Figures'!$J:$J,'2012Figures'!$C:$C,$A195,'2012Figures'!$H:$H,$B195,'2012Figures'!$I:$I,$C195,'2012Figures'!$B:$B,"BrokerToCy",'2012Figures'!$G:$G,"P1",'2012Figures'!$E:$E,$B$1)</f>
        <v>0</v>
      </c>
      <c r="O195" s="52">
        <f>SUMIFS('2012Figures'!$J:$J,'2012Figures'!$C:$C,$A195,'2012Figures'!$H:$H,$B195,'2012Figures'!$I:$I,$C195,'2012Figures'!$B:$B,"CyToBroker",'2012Figures'!$G:$G,"E1",'2012Figures'!$E:$E,$B$1)</f>
        <v>0</v>
      </c>
      <c r="P195" s="52">
        <f>SUMIFS('2012Figures'!$J:$J,'2012Figures'!$C:$C,$A195,'2012Figures'!$H:$H,$B195,'2012Figures'!$I:$I,$C195,'2012Figures'!$B:$B,"CyToBroker",'2012Figures'!$G:$G,"P1",'2012Figures'!$E:$E,$B$1)</f>
        <v>0</v>
      </c>
      <c r="Q195" s="33"/>
      <c r="R195" s="46" t="str">
        <f t="shared" si="23"/>
        <v/>
      </c>
      <c r="S195" s="46" t="str">
        <f t="shared" si="23"/>
        <v/>
      </c>
      <c r="T195" s="46" t="str">
        <f t="shared" si="23"/>
        <v/>
      </c>
      <c r="U195" s="46" t="str">
        <f t="shared" si="23"/>
        <v/>
      </c>
      <c r="V195" s="46" t="str">
        <f t="shared" si="23"/>
        <v/>
      </c>
    </row>
    <row r="196" spans="1:22" x14ac:dyDescent="0.2">
      <c r="A196" s="1">
        <v>119</v>
      </c>
      <c r="B196" s="1" t="s">
        <v>110</v>
      </c>
      <c r="C196" s="8">
        <v>8</v>
      </c>
      <c r="D196" s="29">
        <f>SUMIFS('2013Figures'!$J:$J,'2013Figures'!$C:$C,$A196,'2013Figures'!$H:$H,$B196,'2013Figures'!$I:$I,$C196,'2013Figures'!$E:$E,$B$1)</f>
        <v>0</v>
      </c>
      <c r="E196" s="9">
        <f>SUMIFS('2013Figures'!$J:$J,'2013Figures'!$C:$C,$A196,'2013Figures'!$H:$H,$B196,'2013Figures'!$I:$I,$C196,'2013Figures'!$B:$B,"BrokerToCy",'2013Figures'!$G:$G,"E1",'2013Figures'!$E:$E,$B$1)</f>
        <v>0</v>
      </c>
      <c r="F196" s="9">
        <f>SUMIFS('2013Figures'!$J:$J,'2013Figures'!$C:$C,$A196,'2013Figures'!$H:$H,$B196,'2013Figures'!$I:$I,$C196,'2013Figures'!$B:$B,"BrokerToCy",'2013Figures'!$G:$G,"P1",'2013Figures'!$E:$E,$B$1)</f>
        <v>0</v>
      </c>
      <c r="G196" s="9">
        <f>SUMIFS('2013Figures'!$J:$J,'2013Figures'!$C:$C,$A196,'2013Figures'!$H:$H,$B196,'2013Figures'!$I:$I,$C196,'2013Figures'!$B:$B,"CyToBroker",'2013Figures'!$G:$G,"E1",'2013Figures'!$E:$E,$B$1)</f>
        <v>0</v>
      </c>
      <c r="H196" s="9">
        <f>SUMIFS('2013Figures'!$J:$J,'2013Figures'!$C:$C,$A196,'2013Figures'!$H:$H,$B196,'2013Figures'!$I:$I,$C196,'2013Figures'!$B:$B,"CyToBroker",'2013Figures'!$G:$G,"P1",'2013Figures'!$E:$E,$B$1)</f>
        <v>0</v>
      </c>
      <c r="I196" s="33"/>
      <c r="J196" s="34">
        <v>201501</v>
      </c>
      <c r="K196" s="33"/>
      <c r="L196" s="42">
        <f>SUMIFS('2012Figures'!$J:$J,'2012Figures'!$C:$C,$A196,'2012Figures'!$H:$H,$B196,'2012Figures'!$I:$I,$C196,'2012Figures'!$E:$E,$B$1)</f>
        <v>0</v>
      </c>
      <c r="M196" s="52">
        <f>SUMIFS('2012Figures'!$J:$J,'2012Figures'!$C:$C,$A196,'2012Figures'!$H:$H,$B196,'2012Figures'!$I:$I,$C196,'2012Figures'!$B:$B,"BrokerToCy",'2012Figures'!$G:$G,"E1",'2012Figures'!$E:$E,$B$1)</f>
        <v>0</v>
      </c>
      <c r="N196" s="52">
        <f>SUMIFS('2012Figures'!$J:$J,'2012Figures'!$C:$C,$A196,'2012Figures'!$H:$H,$B196,'2012Figures'!$I:$I,$C196,'2012Figures'!$B:$B,"BrokerToCy",'2012Figures'!$G:$G,"P1",'2012Figures'!$E:$E,$B$1)</f>
        <v>0</v>
      </c>
      <c r="O196" s="52">
        <f>SUMIFS('2012Figures'!$J:$J,'2012Figures'!$C:$C,$A196,'2012Figures'!$H:$H,$B196,'2012Figures'!$I:$I,$C196,'2012Figures'!$B:$B,"CyToBroker",'2012Figures'!$G:$G,"E1",'2012Figures'!$E:$E,$B$1)</f>
        <v>0</v>
      </c>
      <c r="P196" s="52">
        <f>SUMIFS('2012Figures'!$J:$J,'2012Figures'!$C:$C,$A196,'2012Figures'!$H:$H,$B196,'2012Figures'!$I:$I,$C196,'2012Figures'!$B:$B,"CyToBroker",'2012Figures'!$G:$G,"P1",'2012Figures'!$E:$E,$B$1)</f>
        <v>0</v>
      </c>
      <c r="Q196" s="33"/>
      <c r="R196" s="46" t="str">
        <f t="shared" si="23"/>
        <v/>
      </c>
      <c r="S196" s="46" t="str">
        <f t="shared" si="23"/>
        <v/>
      </c>
      <c r="T196" s="46" t="str">
        <f t="shared" si="23"/>
        <v/>
      </c>
      <c r="U196" s="46" t="str">
        <f t="shared" si="23"/>
        <v/>
      </c>
      <c r="V196" s="46" t="str">
        <f t="shared" si="23"/>
        <v/>
      </c>
    </row>
    <row r="197" spans="1:22" x14ac:dyDescent="0.2">
      <c r="A197" s="1">
        <v>119</v>
      </c>
      <c r="B197" s="1" t="s">
        <v>110</v>
      </c>
      <c r="C197" s="8">
        <v>7</v>
      </c>
      <c r="D197" s="29">
        <f>SUMIFS('2013Figures'!$J:$J,'2013Figures'!$C:$C,$A197,'2013Figures'!$H:$H,$B197,'2013Figures'!$I:$I,$C197,'2013Figures'!$E:$E,$B$1)</f>
        <v>0</v>
      </c>
      <c r="E197" s="9">
        <f>SUMIFS('2013Figures'!$J:$J,'2013Figures'!$C:$C,$A197,'2013Figures'!$H:$H,$B197,'2013Figures'!$I:$I,$C197,'2013Figures'!$B:$B,"BrokerToCy",'2013Figures'!$G:$G,"E1",'2013Figures'!$E:$E,$B$1)</f>
        <v>0</v>
      </c>
      <c r="F197" s="9">
        <f>SUMIFS('2013Figures'!$J:$J,'2013Figures'!$C:$C,$A197,'2013Figures'!$H:$H,$B197,'2013Figures'!$I:$I,$C197,'2013Figures'!$B:$B,"BrokerToCy",'2013Figures'!$G:$G,"P1",'2013Figures'!$E:$E,$B$1)</f>
        <v>0</v>
      </c>
      <c r="G197" s="9">
        <f>SUMIFS('2013Figures'!$J:$J,'2013Figures'!$C:$C,$A197,'2013Figures'!$H:$H,$B197,'2013Figures'!$I:$I,$C197,'2013Figures'!$B:$B,"CyToBroker",'2013Figures'!$G:$G,"E1",'2013Figures'!$E:$E,$B$1)</f>
        <v>0</v>
      </c>
      <c r="H197" s="9">
        <f>SUMIFS('2013Figures'!$J:$J,'2013Figures'!$C:$C,$A197,'2013Figures'!$H:$H,$B197,'2013Figures'!$I:$I,$C197,'2013Figures'!$B:$B,"CyToBroker",'2013Figures'!$G:$G,"P1",'2013Figures'!$E:$E,$B$1)</f>
        <v>0</v>
      </c>
      <c r="J197" s="8">
        <v>201401</v>
      </c>
      <c r="L197" s="42">
        <f>SUMIFS('2012Figures'!$J:$J,'2012Figures'!$C:$C,$A197,'2012Figures'!$H:$H,$B197,'2012Figures'!$I:$I,$C197,'2012Figures'!$E:$E,$B$1)</f>
        <v>0</v>
      </c>
      <c r="M197" s="52">
        <f>SUMIFS('2012Figures'!$J:$J,'2012Figures'!$C:$C,$A197,'2012Figures'!$H:$H,$B197,'2012Figures'!$I:$I,$C197,'2012Figures'!$B:$B,"BrokerToCy",'2012Figures'!$G:$G,"E1",'2012Figures'!$E:$E,$B$1)</f>
        <v>0</v>
      </c>
      <c r="N197" s="52">
        <f>SUMIFS('2012Figures'!$J:$J,'2012Figures'!$C:$C,$A197,'2012Figures'!$H:$H,$B197,'2012Figures'!$I:$I,$C197,'2012Figures'!$B:$B,"BrokerToCy",'2012Figures'!$G:$G,"P1",'2012Figures'!$E:$E,$B$1)</f>
        <v>0</v>
      </c>
      <c r="O197" s="52">
        <f>SUMIFS('2012Figures'!$J:$J,'2012Figures'!$C:$C,$A197,'2012Figures'!$H:$H,$B197,'2012Figures'!$I:$I,$C197,'2012Figures'!$B:$B,"CyToBroker",'2012Figures'!$G:$G,"E1",'2012Figures'!$E:$E,$B$1)</f>
        <v>0</v>
      </c>
      <c r="P197" s="52">
        <f>SUMIFS('2012Figures'!$J:$J,'2012Figures'!$C:$C,$A197,'2012Figures'!$H:$H,$B197,'2012Figures'!$I:$I,$C197,'2012Figures'!$B:$B,"CyToBroker",'2012Figures'!$G:$G,"P1",'2012Figures'!$E:$E,$B$1)</f>
        <v>0</v>
      </c>
      <c r="R197" s="46" t="str">
        <f t="shared" si="23"/>
        <v/>
      </c>
      <c r="S197" s="46" t="str">
        <f t="shared" si="23"/>
        <v/>
      </c>
      <c r="T197" s="46" t="str">
        <f t="shared" si="23"/>
        <v/>
      </c>
      <c r="U197" s="46" t="str">
        <f t="shared" si="23"/>
        <v/>
      </c>
      <c r="V197" s="46" t="str">
        <f t="shared" si="23"/>
        <v/>
      </c>
    </row>
    <row r="198" spans="1:22" x14ac:dyDescent="0.2">
      <c r="A198" s="1">
        <v>119</v>
      </c>
      <c r="B198" s="1" t="s">
        <v>110</v>
      </c>
      <c r="C198" s="8">
        <v>6</v>
      </c>
      <c r="D198" s="29">
        <f>SUMIFS('2013Figures'!$J:$J,'2013Figures'!$C:$C,$A198,'2013Figures'!$H:$H,$B198,'2013Figures'!$I:$I,$C198,'2013Figures'!$E:$E,$B$1)</f>
        <v>0</v>
      </c>
      <c r="E198" s="9">
        <f>SUMIFS('2013Figures'!$J:$J,'2013Figures'!$C:$C,$A198,'2013Figures'!$H:$H,$B198,'2013Figures'!$I:$I,$C198,'2013Figures'!$B:$B,"BrokerToCy",'2013Figures'!$G:$G,"E1",'2013Figures'!$E:$E,$B$1)</f>
        <v>0</v>
      </c>
      <c r="F198" s="9">
        <f>SUMIFS('2013Figures'!$J:$J,'2013Figures'!$C:$C,$A198,'2013Figures'!$H:$H,$B198,'2013Figures'!$I:$I,$C198,'2013Figures'!$B:$B,"BrokerToCy",'2013Figures'!$G:$G,"P1",'2013Figures'!$E:$E,$B$1)</f>
        <v>0</v>
      </c>
      <c r="G198" s="9">
        <f>SUMIFS('2013Figures'!$J:$J,'2013Figures'!$C:$C,$A198,'2013Figures'!$H:$H,$B198,'2013Figures'!$I:$I,$C198,'2013Figures'!$B:$B,"CyToBroker",'2013Figures'!$G:$G,"E1",'2013Figures'!$E:$E,$B$1)</f>
        <v>0</v>
      </c>
      <c r="H198" s="9">
        <f>SUMIFS('2013Figures'!$J:$J,'2013Figures'!$C:$C,$A198,'2013Figures'!$H:$H,$B198,'2013Figures'!$I:$I,$C198,'2013Figures'!$B:$B,"CyToBroker",'2013Figures'!$G:$G,"P1",'2013Figures'!$E:$E,$B$1)</f>
        <v>0</v>
      </c>
      <c r="I198" s="30"/>
      <c r="J198" s="31">
        <v>201301</v>
      </c>
      <c r="K198" s="30"/>
      <c r="L198" s="42">
        <f>SUMIFS('2012Figures'!$J:$J,'2012Figures'!$C:$C,$A198,'2012Figures'!$H:$H,$B198,'2012Figures'!$I:$I,$C198,'2012Figures'!$E:$E,$B$1)</f>
        <v>0</v>
      </c>
      <c r="M198" s="52">
        <f>SUMIFS('2012Figures'!$J:$J,'2012Figures'!$C:$C,$A198,'2012Figures'!$H:$H,$B198,'2012Figures'!$I:$I,$C198,'2012Figures'!$B:$B,"BrokerToCy",'2012Figures'!$G:$G,"E1",'2012Figures'!$E:$E,$B$1)</f>
        <v>0</v>
      </c>
      <c r="N198" s="52">
        <f>SUMIFS('2012Figures'!$J:$J,'2012Figures'!$C:$C,$A198,'2012Figures'!$H:$H,$B198,'2012Figures'!$I:$I,$C198,'2012Figures'!$B:$B,"BrokerToCy",'2012Figures'!$G:$G,"P1",'2012Figures'!$E:$E,$B$1)</f>
        <v>0</v>
      </c>
      <c r="O198" s="52">
        <f>SUMIFS('2012Figures'!$J:$J,'2012Figures'!$C:$C,$A198,'2012Figures'!$H:$H,$B198,'2012Figures'!$I:$I,$C198,'2012Figures'!$B:$B,"CyToBroker",'2012Figures'!$G:$G,"E1",'2012Figures'!$E:$E,$B$1)</f>
        <v>0</v>
      </c>
      <c r="P198" s="52">
        <f>SUMIFS('2012Figures'!$J:$J,'2012Figures'!$C:$C,$A198,'2012Figures'!$H:$H,$B198,'2012Figures'!$I:$I,$C198,'2012Figures'!$B:$B,"CyToBroker",'2012Figures'!$G:$G,"P1",'2012Figures'!$E:$E,$B$1)</f>
        <v>0</v>
      </c>
      <c r="Q198" s="30"/>
      <c r="R198" s="46" t="str">
        <f t="shared" si="23"/>
        <v/>
      </c>
      <c r="S198" s="46" t="str">
        <f t="shared" si="23"/>
        <v/>
      </c>
      <c r="T198" s="46" t="str">
        <f t="shared" si="23"/>
        <v/>
      </c>
      <c r="U198" s="46" t="str">
        <f t="shared" si="23"/>
        <v/>
      </c>
      <c r="V198" s="46" t="str">
        <f t="shared" si="23"/>
        <v/>
      </c>
    </row>
    <row r="199" spans="1:22" x14ac:dyDescent="0.2">
      <c r="A199" s="1">
        <v>119</v>
      </c>
      <c r="B199" s="1" t="s">
        <v>110</v>
      </c>
      <c r="C199" s="8">
        <v>5</v>
      </c>
      <c r="D199" s="29">
        <f>SUMIFS('2013Figures'!$J:$J,'2013Figures'!$C:$C,$A199,'2013Figures'!$H:$H,$B199,'2013Figures'!$I:$I,$C199,'2013Figures'!$E:$E,$B$1)</f>
        <v>0</v>
      </c>
      <c r="E199" s="9">
        <f>SUMIFS('2013Figures'!$J:$J,'2013Figures'!$C:$C,$A199,'2013Figures'!$H:$H,$B199,'2013Figures'!$I:$I,$C199,'2013Figures'!$B:$B,"BrokerToCy",'2013Figures'!$G:$G,"E1",'2013Figures'!$E:$E,$B$1)</f>
        <v>0</v>
      </c>
      <c r="F199" s="9">
        <f>SUMIFS('2013Figures'!$J:$J,'2013Figures'!$C:$C,$A199,'2013Figures'!$H:$H,$B199,'2013Figures'!$I:$I,$C199,'2013Figures'!$B:$B,"BrokerToCy",'2013Figures'!$G:$G,"P1",'2013Figures'!$E:$E,$B$1)</f>
        <v>0</v>
      </c>
      <c r="G199" s="9">
        <f>SUMIFS('2013Figures'!$J:$J,'2013Figures'!$C:$C,$A199,'2013Figures'!$H:$H,$B199,'2013Figures'!$I:$I,$C199,'2013Figures'!$B:$B,"CyToBroker",'2013Figures'!$G:$G,"E1",'2013Figures'!$E:$E,$B$1)</f>
        <v>0</v>
      </c>
      <c r="H199" s="9">
        <f>SUMIFS('2013Figures'!$J:$J,'2013Figures'!$C:$C,$A199,'2013Figures'!$H:$H,$B199,'2013Figures'!$I:$I,$C199,'2013Figures'!$B:$B,"CyToBroker",'2013Figures'!$G:$G,"P1",'2013Figures'!$E:$E,$B$1)</f>
        <v>0</v>
      </c>
      <c r="J199" s="8">
        <v>201201</v>
      </c>
      <c r="L199" s="42">
        <f>SUMIFS('2012Figures'!$J:$J,'2012Figures'!$C:$C,$A199,'2012Figures'!$H:$H,$B199,'2012Figures'!$I:$I,$C199,'2012Figures'!$E:$E,$B$1)</f>
        <v>0</v>
      </c>
      <c r="M199" s="52">
        <f>SUMIFS('2012Figures'!$J:$J,'2012Figures'!$C:$C,$A199,'2012Figures'!$H:$H,$B199,'2012Figures'!$I:$I,$C199,'2012Figures'!$B:$B,"BrokerToCy",'2012Figures'!$G:$G,"E1",'2012Figures'!$E:$E,$B$1)</f>
        <v>0</v>
      </c>
      <c r="N199" s="52">
        <f>SUMIFS('2012Figures'!$J:$J,'2012Figures'!$C:$C,$A199,'2012Figures'!$H:$H,$B199,'2012Figures'!$I:$I,$C199,'2012Figures'!$B:$B,"BrokerToCy",'2012Figures'!$G:$G,"P1",'2012Figures'!$E:$E,$B$1)</f>
        <v>0</v>
      </c>
      <c r="O199" s="52">
        <f>SUMIFS('2012Figures'!$J:$J,'2012Figures'!$C:$C,$A199,'2012Figures'!$H:$H,$B199,'2012Figures'!$I:$I,$C199,'2012Figures'!$B:$B,"CyToBroker",'2012Figures'!$G:$G,"E1",'2012Figures'!$E:$E,$B$1)</f>
        <v>0</v>
      </c>
      <c r="P199" s="52">
        <f>SUMIFS('2012Figures'!$J:$J,'2012Figures'!$C:$C,$A199,'2012Figures'!$H:$H,$B199,'2012Figures'!$I:$I,$C199,'2012Figures'!$B:$B,"CyToBroker",'2012Figures'!$G:$G,"P1",'2012Figures'!$E:$E,$B$1)</f>
        <v>0</v>
      </c>
      <c r="R199" s="46" t="str">
        <f t="shared" si="23"/>
        <v/>
      </c>
      <c r="S199" s="46" t="str">
        <f t="shared" si="23"/>
        <v/>
      </c>
      <c r="T199" s="46" t="str">
        <f t="shared" si="23"/>
        <v/>
      </c>
      <c r="U199" s="46" t="str">
        <f t="shared" si="23"/>
        <v/>
      </c>
      <c r="V199" s="46" t="str">
        <f t="shared" si="23"/>
        <v/>
      </c>
    </row>
    <row r="200" spans="1:22" x14ac:dyDescent="0.2">
      <c r="A200" s="1">
        <v>119</v>
      </c>
      <c r="B200" s="1" t="s">
        <v>110</v>
      </c>
      <c r="C200" s="8">
        <v>4</v>
      </c>
      <c r="D200" s="29">
        <f>SUMIFS('2013Figures'!$J:$J,'2013Figures'!$C:$C,$A200,'2013Figures'!$H:$H,$B200,'2013Figures'!$I:$I,$C200,'2013Figures'!$E:$E,$B$1)</f>
        <v>0</v>
      </c>
      <c r="E200" s="9">
        <f>SUMIFS('2013Figures'!$J:$J,'2013Figures'!$C:$C,$A200,'2013Figures'!$H:$H,$B200,'2013Figures'!$I:$I,$C200,'2013Figures'!$B:$B,"BrokerToCy",'2013Figures'!$G:$G,"E1",'2013Figures'!$E:$E,$B$1)</f>
        <v>0</v>
      </c>
      <c r="F200" s="9">
        <f>SUMIFS('2013Figures'!$J:$J,'2013Figures'!$C:$C,$A200,'2013Figures'!$H:$H,$B200,'2013Figures'!$I:$I,$C200,'2013Figures'!$B:$B,"BrokerToCy",'2013Figures'!$G:$G,"P1",'2013Figures'!$E:$E,$B$1)</f>
        <v>0</v>
      </c>
      <c r="G200" s="9">
        <f>SUMIFS('2013Figures'!$J:$J,'2013Figures'!$C:$C,$A200,'2013Figures'!$H:$H,$B200,'2013Figures'!$I:$I,$C200,'2013Figures'!$B:$B,"CyToBroker",'2013Figures'!$G:$G,"E1",'2013Figures'!$E:$E,$B$1)</f>
        <v>0</v>
      </c>
      <c r="H200" s="9">
        <f>SUMIFS('2013Figures'!$J:$J,'2013Figures'!$C:$C,$A200,'2013Figures'!$H:$H,$B200,'2013Figures'!$I:$I,$C200,'2013Figures'!$B:$B,"CyToBroker",'2013Figures'!$G:$G,"P1",'2013Figures'!$E:$E,$B$1)</f>
        <v>0</v>
      </c>
      <c r="J200" s="8">
        <v>201101</v>
      </c>
      <c r="L200" s="42">
        <f>SUMIFS('2012Figures'!$J:$J,'2012Figures'!$C:$C,$A200,'2012Figures'!$H:$H,$B200,'2012Figures'!$I:$I,$C200,'2012Figures'!$E:$E,$B$1)</f>
        <v>0</v>
      </c>
      <c r="M200" s="52">
        <f>SUMIFS('2012Figures'!$J:$J,'2012Figures'!$C:$C,$A200,'2012Figures'!$H:$H,$B200,'2012Figures'!$I:$I,$C200,'2012Figures'!$B:$B,"BrokerToCy",'2012Figures'!$G:$G,"E1",'2012Figures'!$E:$E,$B$1)</f>
        <v>0</v>
      </c>
      <c r="N200" s="52">
        <f>SUMIFS('2012Figures'!$J:$J,'2012Figures'!$C:$C,$A200,'2012Figures'!$H:$H,$B200,'2012Figures'!$I:$I,$C200,'2012Figures'!$B:$B,"BrokerToCy",'2012Figures'!$G:$G,"P1",'2012Figures'!$E:$E,$B$1)</f>
        <v>0</v>
      </c>
      <c r="O200" s="52">
        <f>SUMIFS('2012Figures'!$J:$J,'2012Figures'!$C:$C,$A200,'2012Figures'!$H:$H,$B200,'2012Figures'!$I:$I,$C200,'2012Figures'!$B:$B,"CyToBroker",'2012Figures'!$G:$G,"E1",'2012Figures'!$E:$E,$B$1)</f>
        <v>0</v>
      </c>
      <c r="P200" s="52">
        <f>SUMIFS('2012Figures'!$J:$J,'2012Figures'!$C:$C,$A200,'2012Figures'!$H:$H,$B200,'2012Figures'!$I:$I,$C200,'2012Figures'!$B:$B,"CyToBroker",'2012Figures'!$G:$G,"P1",'2012Figures'!$E:$E,$B$1)</f>
        <v>0</v>
      </c>
      <c r="R200" s="46" t="str">
        <f t="shared" si="23"/>
        <v/>
      </c>
      <c r="S200" s="46" t="str">
        <f t="shared" si="23"/>
        <v/>
      </c>
      <c r="T200" s="46" t="str">
        <f t="shared" si="23"/>
        <v/>
      </c>
      <c r="U200" s="46" t="str">
        <f t="shared" si="23"/>
        <v/>
      </c>
      <c r="V200" s="46" t="str">
        <f t="shared" si="23"/>
        <v/>
      </c>
    </row>
    <row r="201" spans="1:22" x14ac:dyDescent="0.2">
      <c r="A201" s="1">
        <v>119</v>
      </c>
      <c r="B201" s="1" t="s">
        <v>110</v>
      </c>
      <c r="C201" s="8">
        <v>3</v>
      </c>
      <c r="D201" s="29">
        <f>SUMIFS('2013Figures'!$J:$J,'2013Figures'!$C:$C,$A201,'2013Figures'!$H:$H,$B201,'2013Figures'!$I:$I,$C201,'2013Figures'!$E:$E,$B$1)</f>
        <v>0</v>
      </c>
      <c r="E201" s="9">
        <f>SUMIFS('2013Figures'!$J:$J,'2013Figures'!$C:$C,$A201,'2013Figures'!$H:$H,$B201,'2013Figures'!$I:$I,$C201,'2013Figures'!$B:$B,"BrokerToCy",'2013Figures'!$G:$G,"E1",'2013Figures'!$E:$E,$B$1)</f>
        <v>0</v>
      </c>
      <c r="F201" s="9">
        <f>SUMIFS('2013Figures'!$J:$J,'2013Figures'!$C:$C,$A201,'2013Figures'!$H:$H,$B201,'2013Figures'!$I:$I,$C201,'2013Figures'!$B:$B,"BrokerToCy",'2013Figures'!$G:$G,"P1",'2013Figures'!$E:$E,$B$1)</f>
        <v>0</v>
      </c>
      <c r="G201" s="9">
        <f>SUMIFS('2013Figures'!$J:$J,'2013Figures'!$C:$C,$A201,'2013Figures'!$H:$H,$B201,'2013Figures'!$I:$I,$C201,'2013Figures'!$B:$B,"CyToBroker",'2013Figures'!$G:$G,"E1",'2013Figures'!$E:$E,$B$1)</f>
        <v>0</v>
      </c>
      <c r="H201" s="9">
        <f>SUMIFS('2013Figures'!$J:$J,'2013Figures'!$C:$C,$A201,'2013Figures'!$H:$H,$B201,'2013Figures'!$I:$I,$C201,'2013Figures'!$B:$B,"CyToBroker",'2013Figures'!$G:$G,"P1",'2013Figures'!$E:$E,$B$1)</f>
        <v>0</v>
      </c>
      <c r="J201" s="8">
        <v>201001</v>
      </c>
      <c r="L201" s="42">
        <f>SUMIFS('2012Figures'!$J:$J,'2012Figures'!$C:$C,$A201,'2012Figures'!$H:$H,$B201,'2012Figures'!$I:$I,$C201,'2012Figures'!$E:$E,$B$1)</f>
        <v>0</v>
      </c>
      <c r="M201" s="52">
        <f>SUMIFS('2012Figures'!$J:$J,'2012Figures'!$C:$C,$A201,'2012Figures'!$H:$H,$B201,'2012Figures'!$I:$I,$C201,'2012Figures'!$B:$B,"BrokerToCy",'2012Figures'!$G:$G,"E1",'2012Figures'!$E:$E,$B$1)</f>
        <v>0</v>
      </c>
      <c r="N201" s="52">
        <f>SUMIFS('2012Figures'!$J:$J,'2012Figures'!$C:$C,$A201,'2012Figures'!$H:$H,$B201,'2012Figures'!$I:$I,$C201,'2012Figures'!$B:$B,"BrokerToCy",'2012Figures'!$G:$G,"P1",'2012Figures'!$E:$E,$B$1)</f>
        <v>0</v>
      </c>
      <c r="O201" s="52">
        <f>SUMIFS('2012Figures'!$J:$J,'2012Figures'!$C:$C,$A201,'2012Figures'!$H:$H,$B201,'2012Figures'!$I:$I,$C201,'2012Figures'!$B:$B,"CyToBroker",'2012Figures'!$G:$G,"E1",'2012Figures'!$E:$E,$B$1)</f>
        <v>0</v>
      </c>
      <c r="P201" s="52">
        <f>SUMIFS('2012Figures'!$J:$J,'2012Figures'!$C:$C,$A201,'2012Figures'!$H:$H,$B201,'2012Figures'!$I:$I,$C201,'2012Figures'!$B:$B,"CyToBroker",'2012Figures'!$G:$G,"P1",'2012Figures'!$E:$E,$B$1)</f>
        <v>0</v>
      </c>
      <c r="R201" s="46" t="str">
        <f t="shared" si="23"/>
        <v/>
      </c>
      <c r="S201" s="46" t="str">
        <f t="shared" si="23"/>
        <v/>
      </c>
      <c r="T201" s="46" t="str">
        <f t="shared" si="23"/>
        <v/>
      </c>
      <c r="U201" s="46" t="str">
        <f t="shared" si="23"/>
        <v/>
      </c>
      <c r="V201" s="46" t="str">
        <f t="shared" si="23"/>
        <v/>
      </c>
    </row>
    <row r="202" spans="1:22" x14ac:dyDescent="0.2">
      <c r="A202" s="1">
        <v>119</v>
      </c>
      <c r="B202" s="1" t="s">
        <v>110</v>
      </c>
      <c r="C202" s="8">
        <v>2</v>
      </c>
      <c r="D202" s="29">
        <f>SUMIFS('2013Figures'!$J:$J,'2013Figures'!$C:$C,$A202,'2013Figures'!$H:$H,$B202,'2013Figures'!$I:$I,$C202,'2013Figures'!$E:$E,$B$1)</f>
        <v>0</v>
      </c>
      <c r="E202" s="9">
        <f>SUMIFS('2013Figures'!$J:$J,'2013Figures'!$C:$C,$A202,'2013Figures'!$H:$H,$B202,'2013Figures'!$I:$I,$C202,'2013Figures'!$B:$B,"BrokerToCy",'2013Figures'!$G:$G,"E1",'2013Figures'!$E:$E,$B$1)</f>
        <v>0</v>
      </c>
      <c r="F202" s="9">
        <f>SUMIFS('2013Figures'!$J:$J,'2013Figures'!$C:$C,$A202,'2013Figures'!$H:$H,$B202,'2013Figures'!$I:$I,$C202,'2013Figures'!$B:$B,"BrokerToCy",'2013Figures'!$G:$G,"P1",'2013Figures'!$E:$E,$B$1)</f>
        <v>0</v>
      </c>
      <c r="G202" s="9">
        <f>SUMIFS('2013Figures'!$J:$J,'2013Figures'!$C:$C,$A202,'2013Figures'!$H:$H,$B202,'2013Figures'!$I:$I,$C202,'2013Figures'!$B:$B,"CyToBroker",'2013Figures'!$G:$G,"E1",'2013Figures'!$E:$E,$B$1)</f>
        <v>0</v>
      </c>
      <c r="H202" s="9">
        <f>SUMIFS('2013Figures'!$J:$J,'2013Figures'!$C:$C,$A202,'2013Figures'!$H:$H,$B202,'2013Figures'!$I:$I,$C202,'2013Figures'!$B:$B,"CyToBroker",'2013Figures'!$G:$G,"P1",'2013Figures'!$E:$E,$B$1)</f>
        <v>0</v>
      </c>
      <c r="J202" s="8">
        <v>200901</v>
      </c>
      <c r="L202" s="42">
        <f>SUMIFS('2012Figures'!$J:$J,'2012Figures'!$C:$C,$A202,'2012Figures'!$H:$H,$B202,'2012Figures'!$I:$I,$C202,'2012Figures'!$E:$E,$B$1)</f>
        <v>0</v>
      </c>
      <c r="M202" s="52">
        <f>SUMIFS('2012Figures'!$J:$J,'2012Figures'!$C:$C,$A202,'2012Figures'!$H:$H,$B202,'2012Figures'!$I:$I,$C202,'2012Figures'!$B:$B,"BrokerToCy",'2012Figures'!$G:$G,"E1",'2012Figures'!$E:$E,$B$1)</f>
        <v>0</v>
      </c>
      <c r="N202" s="52">
        <f>SUMIFS('2012Figures'!$J:$J,'2012Figures'!$C:$C,$A202,'2012Figures'!$H:$H,$B202,'2012Figures'!$I:$I,$C202,'2012Figures'!$B:$B,"BrokerToCy",'2012Figures'!$G:$G,"P1",'2012Figures'!$E:$E,$B$1)</f>
        <v>0</v>
      </c>
      <c r="O202" s="52">
        <f>SUMIFS('2012Figures'!$J:$J,'2012Figures'!$C:$C,$A202,'2012Figures'!$H:$H,$B202,'2012Figures'!$I:$I,$C202,'2012Figures'!$B:$B,"CyToBroker",'2012Figures'!$G:$G,"E1",'2012Figures'!$E:$E,$B$1)</f>
        <v>0</v>
      </c>
      <c r="P202" s="52">
        <f>SUMIFS('2012Figures'!$J:$J,'2012Figures'!$C:$C,$A202,'2012Figures'!$H:$H,$B202,'2012Figures'!$I:$I,$C202,'2012Figures'!$B:$B,"CyToBroker",'2012Figures'!$G:$G,"P1",'2012Figures'!$E:$E,$B$1)</f>
        <v>0</v>
      </c>
      <c r="R202" s="46" t="str">
        <f t="shared" si="23"/>
        <v/>
      </c>
      <c r="S202" s="46" t="str">
        <f t="shared" si="23"/>
        <v/>
      </c>
      <c r="T202" s="46" t="str">
        <f t="shared" si="23"/>
        <v/>
      </c>
      <c r="U202" s="46" t="str">
        <f t="shared" si="23"/>
        <v/>
      </c>
      <c r="V202" s="46" t="str">
        <f t="shared" si="23"/>
        <v/>
      </c>
    </row>
    <row r="203" spans="1:22" x14ac:dyDescent="0.2">
      <c r="A203" s="1">
        <v>119</v>
      </c>
      <c r="B203" s="1" t="s">
        <v>110</v>
      </c>
      <c r="C203" s="8">
        <v>1</v>
      </c>
      <c r="D203" s="29">
        <f>SUMIFS('2013Figures'!$J:$J,'2013Figures'!$C:$C,$A203,'2013Figures'!$H:$H,$B203,'2013Figures'!$I:$I,$C203,'2013Figures'!$E:$E,$B$1)</f>
        <v>0</v>
      </c>
      <c r="E203" s="9">
        <f>SUMIFS('2013Figures'!$J:$J,'2013Figures'!$C:$C,$A203,'2013Figures'!$H:$H,$B203,'2013Figures'!$I:$I,$C203,'2013Figures'!$B:$B,"BrokerToCy",'2013Figures'!$G:$G,"E1",'2013Figures'!$E:$E,$B$1)</f>
        <v>0</v>
      </c>
      <c r="F203" s="9">
        <f>SUMIFS('2013Figures'!$J:$J,'2013Figures'!$C:$C,$A203,'2013Figures'!$H:$H,$B203,'2013Figures'!$I:$I,$C203,'2013Figures'!$B:$B,"BrokerToCy",'2013Figures'!$G:$G,"P1",'2013Figures'!$E:$E,$B$1)</f>
        <v>0</v>
      </c>
      <c r="G203" s="9">
        <f>SUMIFS('2013Figures'!$J:$J,'2013Figures'!$C:$C,$A203,'2013Figures'!$H:$H,$B203,'2013Figures'!$I:$I,$C203,'2013Figures'!$B:$B,"CyToBroker",'2013Figures'!$G:$G,"E1",'2013Figures'!$E:$E,$B$1)</f>
        <v>0</v>
      </c>
      <c r="H203" s="9">
        <f>SUMIFS('2013Figures'!$J:$J,'2013Figures'!$C:$C,$A203,'2013Figures'!$H:$H,$B203,'2013Figures'!$I:$I,$C203,'2013Figures'!$B:$B,"CyToBroker",'2013Figures'!$G:$G,"P1",'2013Figures'!$E:$E,$B$1)</f>
        <v>0</v>
      </c>
      <c r="J203" s="8">
        <v>200801</v>
      </c>
      <c r="L203" s="42">
        <f>SUMIFS('2012Figures'!$J:$J,'2012Figures'!$C:$C,$A203,'2012Figures'!$H:$H,$B203,'2012Figures'!$I:$I,$C203,'2012Figures'!$E:$E,$B$1)</f>
        <v>0</v>
      </c>
      <c r="M203" s="52">
        <f>SUMIFS('2012Figures'!$J:$J,'2012Figures'!$C:$C,$A203,'2012Figures'!$H:$H,$B203,'2012Figures'!$I:$I,$C203,'2012Figures'!$B:$B,"BrokerToCy",'2012Figures'!$G:$G,"E1",'2012Figures'!$E:$E,$B$1)</f>
        <v>0</v>
      </c>
      <c r="N203" s="52">
        <f>SUMIFS('2012Figures'!$J:$J,'2012Figures'!$C:$C,$A203,'2012Figures'!$H:$H,$B203,'2012Figures'!$I:$I,$C203,'2012Figures'!$B:$B,"BrokerToCy",'2012Figures'!$G:$G,"P1",'2012Figures'!$E:$E,$B$1)</f>
        <v>0</v>
      </c>
      <c r="O203" s="52">
        <f>SUMIFS('2012Figures'!$J:$J,'2012Figures'!$C:$C,$A203,'2012Figures'!$H:$H,$B203,'2012Figures'!$I:$I,$C203,'2012Figures'!$B:$B,"CyToBroker",'2012Figures'!$G:$G,"E1",'2012Figures'!$E:$E,$B$1)</f>
        <v>0</v>
      </c>
      <c r="P203" s="52">
        <f>SUMIFS('2012Figures'!$J:$J,'2012Figures'!$C:$C,$A203,'2012Figures'!$H:$H,$B203,'2012Figures'!$I:$I,$C203,'2012Figures'!$B:$B,"CyToBroker",'2012Figures'!$G:$G,"P1",'2012Figures'!$E:$E,$B$1)</f>
        <v>0</v>
      </c>
      <c r="R203" s="46" t="str">
        <f t="shared" si="23"/>
        <v/>
      </c>
      <c r="S203" s="46" t="str">
        <f t="shared" si="23"/>
        <v/>
      </c>
      <c r="T203" s="46" t="str">
        <f t="shared" si="23"/>
        <v/>
      </c>
      <c r="U203" s="46" t="str">
        <f t="shared" si="23"/>
        <v/>
      </c>
      <c r="V203" s="46" t="str">
        <f t="shared" si="23"/>
        <v/>
      </c>
    </row>
    <row r="204" spans="1:22" x14ac:dyDescent="0.2">
      <c r="A204" s="1">
        <v>119</v>
      </c>
      <c r="B204" s="1" t="s">
        <v>110</v>
      </c>
      <c r="D204" s="29">
        <f>SUMIFS('2013Figures'!$J:$J,'2013Figures'!$C:$C,$A204,'2013Figures'!$I:$I,"",'2013Figures'!$E:$E,$B$1)</f>
        <v>0</v>
      </c>
      <c r="E204" s="9">
        <f>SUMIFS('2013Figures'!$J:$J,'2013Figures'!$C:$C,$A204,'2013Figures'!$I:$I,"",'2013Figures'!$B:$B,"BrokerToCy",'2013Figures'!$G:$G,"E1",'2013Figures'!$E:$E,$B$1)</f>
        <v>0</v>
      </c>
      <c r="F204" s="9">
        <f>SUMIFS('2013Figures'!$J:$J,'2013Figures'!$C:$C,$A204,'2013Figures'!$I:$I,"",'2013Figures'!$B:$B,"BrokerToCy",'2013Figures'!$G:$G,"P1",'2013Figures'!$E:$E,$B$1)</f>
        <v>0</v>
      </c>
      <c r="G204" s="9">
        <f>SUMIFS('2013Figures'!$J:$J,'2013Figures'!$C:$C,$A204,'2013Figures'!$I:$I,"",'2013Figures'!$B:$B,"CyToBroker",'2013Figures'!$G:$G,"E1",'2013Figures'!$E:$E,$B$1)</f>
        <v>0</v>
      </c>
      <c r="H204" s="9">
        <f>SUMIFS('2013Figures'!$J:$J,'2013Figures'!$C:$C,$A204,'2013Figures'!$I:$I,"",'2013Figures'!$B:$B,"CyToBroker",'2013Figures'!$G:$G,"P1",'2013Figures'!$E:$E,$B$1)</f>
        <v>0</v>
      </c>
      <c r="J204" s="8" t="s">
        <v>131</v>
      </c>
      <c r="L204" s="42">
        <f>SUMIFS('2012Figures'!$J:$J,'2012Figures'!$C:$C,$A204,'2012Figures'!$I:$I,"",'2012Figures'!$E:$E,$B$1)</f>
        <v>0</v>
      </c>
      <c r="M204" s="52">
        <f>SUMIFS('2012Figures'!$J:$J,'2012Figures'!$C:$C,$A204,'2012Figures'!$I:$I,"",'2012Figures'!$B:$B,"BrokerToCy",'2012Figures'!$G:$G,"E1",'2012Figures'!$E:$E,$B$1)</f>
        <v>0</v>
      </c>
      <c r="N204" s="52">
        <f>SUMIFS('2012Figures'!$J:$J,'2012Figures'!$C:$C,$A204,'2012Figures'!$I:$I,"",'2012Figures'!$B:$B,"BrokerToCy",'2012Figures'!$G:$G,"P1",'2012Figures'!$E:$E,$B$1)</f>
        <v>0</v>
      </c>
      <c r="O204" s="52">
        <f>SUMIFS('2012Figures'!$J:$J,'2012Figures'!$C:$C,$A204,'2012Figures'!$I:$I,"",'2012Figures'!$B:$B,"CyToBroker",'2012Figures'!$G:$G,"E1",'2012Figures'!$E:$E,$B$1)</f>
        <v>0</v>
      </c>
      <c r="P204" s="52">
        <f>SUMIFS('2012Figures'!$J:$J,'2012Figures'!$C:$C,$A204,'2012Figures'!$I:$I,"",'2012Figures'!$B:$B,"CyToBroker",'2012Figures'!$G:$G,"P1",'2012Figures'!$E:$E,$B$1)</f>
        <v>0</v>
      </c>
      <c r="R204" s="46" t="str">
        <f t="shared" si="23"/>
        <v/>
      </c>
      <c r="S204" s="46" t="str">
        <f t="shared" si="23"/>
        <v/>
      </c>
      <c r="T204" s="46" t="str">
        <f t="shared" si="23"/>
        <v/>
      </c>
      <c r="U204" s="46" t="str">
        <f t="shared" si="23"/>
        <v/>
      </c>
      <c r="V204" s="46" t="str">
        <f t="shared" si="23"/>
        <v/>
      </c>
    </row>
    <row r="205" spans="1:22" x14ac:dyDescent="0.2">
      <c r="A205" s="21"/>
      <c r="B205" s="21" t="s">
        <v>92</v>
      </c>
      <c r="C205" s="22"/>
      <c r="D205" s="23">
        <f>SUM(E205:H205)</f>
        <v>0</v>
      </c>
      <c r="E205" s="23">
        <f>SUM(E195:E204)</f>
        <v>0</v>
      </c>
      <c r="F205" s="23">
        <f>SUM(F195:F204)</f>
        <v>0</v>
      </c>
      <c r="G205" s="23">
        <f>SUM(G195:G204)</f>
        <v>0</v>
      </c>
      <c r="H205" s="23">
        <f>SUM(H195:H204)</f>
        <v>0</v>
      </c>
      <c r="I205" s="21"/>
      <c r="J205" s="22"/>
      <c r="K205" s="21"/>
      <c r="L205" s="43">
        <f>SUM(M205:P205)</f>
        <v>0</v>
      </c>
      <c r="M205" s="43">
        <f>SUM(M195:M204)</f>
        <v>0</v>
      </c>
      <c r="N205" s="43">
        <f>SUM(N195:N204)</f>
        <v>0</v>
      </c>
      <c r="O205" s="43">
        <f>SUM(O195:O204)</f>
        <v>0</v>
      </c>
      <c r="P205" s="43">
        <f>SUM(P195:P204)</f>
        <v>0</v>
      </c>
      <c r="Q205" s="21"/>
      <c r="R205" s="21"/>
      <c r="S205" s="21"/>
      <c r="T205" s="21"/>
      <c r="U205" s="21"/>
      <c r="V205" s="21"/>
    </row>
    <row r="206" spans="1:22" x14ac:dyDescent="0.2">
      <c r="A206" s="28">
        <v>121</v>
      </c>
      <c r="B206" s="28" t="s">
        <v>111</v>
      </c>
      <c r="C206" s="17" t="s">
        <v>88</v>
      </c>
      <c r="D206" s="18">
        <f>SUMIFS('2013Figures'!$J:$J,'2013Figures'!$C:$C,$A206,'2013Figures'!$E:$E,$B$1)</f>
        <v>0</v>
      </c>
      <c r="E206" s="18">
        <f>SUMIFS('2013Figures'!$J:$J,'2013Figures'!$C:$C,$A206,'2013Figures'!$B:$B,"BrokerToCy",'2013Figures'!$G:$G,"E1",'2013Figures'!$E:$E,$B$1)</f>
        <v>0</v>
      </c>
      <c r="F206" s="18">
        <f>SUMIFS('2013Figures'!$J:$J,'2013Figures'!$C:$C,$A206,'2013Figures'!$B:$B,"BrokerToCy",'2013Figures'!$G:$G,"P1",'2013Figures'!$E:$E,$B$1)</f>
        <v>0</v>
      </c>
      <c r="G206" s="18">
        <f>SUMIFS('2013Figures'!$J:$J,'2013Figures'!$C:$C,$A206,'2013Figures'!$B:$B,"CyToBroker",'2013Figures'!$G:$G,"E1",'2013Figures'!$E:$E,$B$1)</f>
        <v>0</v>
      </c>
      <c r="H206" s="18">
        <f>SUMIFS('2013Figures'!$J:$J,'2013Figures'!$C:$C,$A206,'2013Figures'!$B:$B,"CyToBroker",'2013Figures'!$G:$G,"P1",'2013Figures'!$E:$E,$B$1)</f>
        <v>0</v>
      </c>
      <c r="I206" s="28"/>
      <c r="J206" s="17"/>
      <c r="K206" s="28"/>
      <c r="L206" s="50">
        <f>SUMIFS('2012Figures'!$J:$J,'2012Figures'!$C:$C,$A206,'2012Figures'!$E:$E,$B$1)</f>
        <v>0</v>
      </c>
      <c r="M206" s="50">
        <f>SUMIFS('2012Figures'!$J:$J,'2012Figures'!$C:$C,$A206,'2012Figures'!$B:$B,"BrokerToCy",'2012Figures'!$G:$G,"E1",'2012Figures'!$E:$E,$B$1)</f>
        <v>0</v>
      </c>
      <c r="N206" s="50">
        <f>SUMIFS('2012Figures'!$J:$J,'2012Figures'!$C:$C,$A206,'2012Figures'!$B:$B,"BrokerToCy",'2012Figures'!$G:$G,"P1",'2012Figures'!$E:$E,$B$1)</f>
        <v>0</v>
      </c>
      <c r="O206" s="50">
        <f>SUMIFS('2012Figures'!$J:$J,'2012Figures'!$C:$C,$A206,'2012Figures'!$B:$B,"CyToBroker",'2012Figures'!$G:$G,"E1",'2012Figures'!$E:$E,$B$1)</f>
        <v>0</v>
      </c>
      <c r="P206" s="50">
        <f>SUMIFS('2012Figures'!$J:$J,'2012Figures'!$C:$C,$A206,'2012Figures'!$B:$B,"CyToBroker",'2012Figures'!$G:$G,"P1",'2012Figures'!$E:$E,$B$1)</f>
        <v>0</v>
      </c>
      <c r="Q206" s="28"/>
      <c r="R206" s="46" t="str">
        <f t="shared" si="23"/>
        <v/>
      </c>
      <c r="S206" s="46" t="str">
        <f t="shared" si="23"/>
        <v/>
      </c>
      <c r="T206" s="46" t="str">
        <f t="shared" si="23"/>
        <v/>
      </c>
      <c r="U206" s="46" t="str">
        <f t="shared" si="23"/>
        <v/>
      </c>
      <c r="V206" s="46" t="str">
        <f t="shared" si="23"/>
        <v/>
      </c>
    </row>
    <row r="207" spans="1:22" x14ac:dyDescent="0.2">
      <c r="A207" s="1">
        <v>121</v>
      </c>
      <c r="B207" s="1" t="s">
        <v>111</v>
      </c>
      <c r="C207" s="8">
        <v>7</v>
      </c>
      <c r="D207" s="29">
        <f>SUMIFS('2013Figures'!$J:$J,'2013Figures'!$C:$C,$A207,'2013Figures'!$H:$H,$B207,'2013Figures'!$I:$I,$C207,'2013Figures'!$E:$E,$B$1)</f>
        <v>0</v>
      </c>
      <c r="E207" s="9">
        <f>SUMIFS('2013Figures'!$J:$J,'2013Figures'!$C:$C,$A207,'2013Figures'!$H:$H,$B207,'2013Figures'!$I:$I,$C207,'2013Figures'!$B:$B,"BrokerToCy",'2013Figures'!$G:$G,"E1",'2013Figures'!$E:$E,$B$1)</f>
        <v>0</v>
      </c>
      <c r="F207" s="9">
        <f>SUMIFS('2013Figures'!$J:$J,'2013Figures'!$C:$C,$A207,'2013Figures'!$H:$H,$B207,'2013Figures'!$I:$I,$C207,'2013Figures'!$B:$B,"BrokerToCy",'2013Figures'!$G:$G,"P1",'2013Figures'!$E:$E,$B$1)</f>
        <v>0</v>
      </c>
      <c r="G207" s="9">
        <f>SUMIFS('2013Figures'!$J:$J,'2013Figures'!$C:$C,$A207,'2013Figures'!$H:$H,$B207,'2013Figures'!$I:$I,$C207,'2013Figures'!$B:$B,"CyToBroker",'2013Figures'!$G:$G,"E1",'2013Figures'!$E:$E,$B$1)</f>
        <v>0</v>
      </c>
      <c r="H207" s="9">
        <f>SUMIFS('2013Figures'!$J:$J,'2013Figures'!$C:$C,$A207,'2013Figures'!$H:$H,$B207,'2013Figures'!$I:$I,$C207,'2013Figures'!$B:$B,"CyToBroker",'2013Figures'!$G:$G,"P1",'2013Figures'!$E:$E,$B$1)</f>
        <v>0</v>
      </c>
      <c r="I207" s="33"/>
      <c r="J207" s="34"/>
      <c r="K207" s="33"/>
      <c r="L207" s="42">
        <f>SUMIFS('2012Figures'!$J:$J,'2012Figures'!$C:$C,$A207,'2012Figures'!$H:$H,$B207,'2012Figures'!$I:$I,$C207,'2012Figures'!$E:$E,$B$1)</f>
        <v>0</v>
      </c>
      <c r="M207" s="52">
        <f>SUMIFS('2012Figures'!$J:$J,'2012Figures'!$C:$C,$A207,'2012Figures'!$H:$H,$B207,'2012Figures'!$I:$I,$C207,'2012Figures'!$B:$B,"BrokerToCy",'2012Figures'!$G:$G,"E1",'2012Figures'!$E:$E,$B$1)</f>
        <v>0</v>
      </c>
      <c r="N207" s="52">
        <f>SUMIFS('2012Figures'!$J:$J,'2012Figures'!$C:$C,$A207,'2012Figures'!$H:$H,$B207,'2012Figures'!$I:$I,$C207,'2012Figures'!$B:$B,"BrokerToCy",'2012Figures'!$G:$G,"P1",'2012Figures'!$E:$E,$B$1)</f>
        <v>0</v>
      </c>
      <c r="O207" s="52">
        <f>SUMIFS('2012Figures'!$J:$J,'2012Figures'!$C:$C,$A207,'2012Figures'!$H:$H,$B207,'2012Figures'!$I:$I,$C207,'2012Figures'!$B:$B,"CyToBroker",'2012Figures'!$G:$G,"E1",'2012Figures'!$E:$E,$B$1)</f>
        <v>0</v>
      </c>
      <c r="P207" s="52">
        <f>SUMIFS('2012Figures'!$J:$J,'2012Figures'!$C:$C,$A207,'2012Figures'!$H:$H,$B207,'2012Figures'!$I:$I,$C207,'2012Figures'!$B:$B,"CyToBroker",'2012Figures'!$G:$G,"P1",'2012Figures'!$E:$E,$B$1)</f>
        <v>0</v>
      </c>
      <c r="Q207" s="33"/>
      <c r="R207" s="46" t="str">
        <f t="shared" si="23"/>
        <v/>
      </c>
      <c r="S207" s="46" t="str">
        <f t="shared" si="23"/>
        <v/>
      </c>
      <c r="T207" s="46" t="str">
        <f t="shared" si="23"/>
        <v/>
      </c>
      <c r="U207" s="46" t="str">
        <f t="shared" si="23"/>
        <v/>
      </c>
      <c r="V207" s="46" t="str">
        <f t="shared" si="23"/>
        <v/>
      </c>
    </row>
    <row r="208" spans="1:22" x14ac:dyDescent="0.2">
      <c r="A208" s="1">
        <v>121</v>
      </c>
      <c r="B208" s="1" t="s">
        <v>111</v>
      </c>
      <c r="C208" s="8">
        <v>6</v>
      </c>
      <c r="D208" s="29">
        <f>SUMIFS('2013Figures'!$J:$J,'2013Figures'!$C:$C,$A208,'2013Figures'!$H:$H,$B208,'2013Figures'!$I:$I,$C208,'2013Figures'!$E:$E,$B$1)</f>
        <v>0</v>
      </c>
      <c r="E208" s="9">
        <f>SUMIFS('2013Figures'!$J:$J,'2013Figures'!$C:$C,$A208,'2013Figures'!$H:$H,$B208,'2013Figures'!$I:$I,$C208,'2013Figures'!$B:$B,"BrokerToCy",'2013Figures'!$G:$G,"E1",'2013Figures'!$E:$E,$B$1)</f>
        <v>0</v>
      </c>
      <c r="F208" s="9">
        <f>SUMIFS('2013Figures'!$J:$J,'2013Figures'!$C:$C,$A208,'2013Figures'!$H:$H,$B208,'2013Figures'!$I:$I,$C208,'2013Figures'!$B:$B,"BrokerToCy",'2013Figures'!$G:$G,"P1",'2013Figures'!$E:$E,$B$1)</f>
        <v>0</v>
      </c>
      <c r="G208" s="9">
        <f>SUMIFS('2013Figures'!$J:$J,'2013Figures'!$C:$C,$A208,'2013Figures'!$H:$H,$B208,'2013Figures'!$I:$I,$C208,'2013Figures'!$B:$B,"CyToBroker",'2013Figures'!$G:$G,"E1",'2013Figures'!$E:$E,$B$1)</f>
        <v>0</v>
      </c>
      <c r="H208" s="9">
        <f>SUMIFS('2013Figures'!$J:$J,'2013Figures'!$C:$C,$A208,'2013Figures'!$H:$H,$B208,'2013Figures'!$I:$I,$C208,'2013Figures'!$B:$B,"CyToBroker",'2013Figures'!$G:$G,"P1",'2013Figures'!$E:$E,$B$1)</f>
        <v>0</v>
      </c>
      <c r="I208" s="33"/>
      <c r="J208" s="34">
        <v>201501</v>
      </c>
      <c r="K208" s="33"/>
      <c r="L208" s="42">
        <f>SUMIFS('2012Figures'!$J:$J,'2012Figures'!$C:$C,$A208,'2012Figures'!$H:$H,$B208,'2012Figures'!$I:$I,$C208,'2012Figures'!$E:$E,$B$1)</f>
        <v>0</v>
      </c>
      <c r="M208" s="52">
        <f>SUMIFS('2012Figures'!$J:$J,'2012Figures'!$C:$C,$A208,'2012Figures'!$H:$H,$B208,'2012Figures'!$I:$I,$C208,'2012Figures'!$B:$B,"BrokerToCy",'2012Figures'!$G:$G,"E1",'2012Figures'!$E:$E,$B$1)</f>
        <v>0</v>
      </c>
      <c r="N208" s="52">
        <f>SUMIFS('2012Figures'!$J:$J,'2012Figures'!$C:$C,$A208,'2012Figures'!$H:$H,$B208,'2012Figures'!$I:$I,$C208,'2012Figures'!$B:$B,"BrokerToCy",'2012Figures'!$G:$G,"P1",'2012Figures'!$E:$E,$B$1)</f>
        <v>0</v>
      </c>
      <c r="O208" s="52">
        <f>SUMIFS('2012Figures'!$J:$J,'2012Figures'!$C:$C,$A208,'2012Figures'!$H:$H,$B208,'2012Figures'!$I:$I,$C208,'2012Figures'!$B:$B,"CyToBroker",'2012Figures'!$G:$G,"E1",'2012Figures'!$E:$E,$B$1)</f>
        <v>0</v>
      </c>
      <c r="P208" s="52">
        <f>SUMIFS('2012Figures'!$J:$J,'2012Figures'!$C:$C,$A208,'2012Figures'!$H:$H,$B208,'2012Figures'!$I:$I,$C208,'2012Figures'!$B:$B,"CyToBroker",'2012Figures'!$G:$G,"P1",'2012Figures'!$E:$E,$B$1)</f>
        <v>0</v>
      </c>
      <c r="Q208" s="33"/>
      <c r="R208" s="46" t="str">
        <f t="shared" ref="R208:V271" si="28">IF(L208=0,"",ROUND(D208/L208-1,2))</f>
        <v/>
      </c>
      <c r="S208" s="46" t="str">
        <f t="shared" si="28"/>
        <v/>
      </c>
      <c r="T208" s="46" t="str">
        <f t="shared" si="28"/>
        <v/>
      </c>
      <c r="U208" s="46" t="str">
        <f t="shared" si="28"/>
        <v/>
      </c>
      <c r="V208" s="46" t="str">
        <f t="shared" si="28"/>
        <v/>
      </c>
    </row>
    <row r="209" spans="1:22" x14ac:dyDescent="0.2">
      <c r="A209" s="1">
        <v>121</v>
      </c>
      <c r="B209" s="1" t="s">
        <v>111</v>
      </c>
      <c r="C209" s="8">
        <v>5</v>
      </c>
      <c r="D209" s="29">
        <f>SUMIFS('2013Figures'!$J:$J,'2013Figures'!$C:$C,$A209,'2013Figures'!$H:$H,$B209,'2013Figures'!$I:$I,$C209,'2013Figures'!$E:$E,$B$1)</f>
        <v>0</v>
      </c>
      <c r="E209" s="9">
        <f>SUMIFS('2013Figures'!$J:$J,'2013Figures'!$C:$C,$A209,'2013Figures'!$H:$H,$B209,'2013Figures'!$I:$I,$C209,'2013Figures'!$B:$B,"BrokerToCy",'2013Figures'!$G:$G,"E1",'2013Figures'!$E:$E,$B$1)</f>
        <v>0</v>
      </c>
      <c r="F209" s="9">
        <f>SUMIFS('2013Figures'!$J:$J,'2013Figures'!$C:$C,$A209,'2013Figures'!$H:$H,$B209,'2013Figures'!$I:$I,$C209,'2013Figures'!$B:$B,"BrokerToCy",'2013Figures'!$G:$G,"P1",'2013Figures'!$E:$E,$B$1)</f>
        <v>0</v>
      </c>
      <c r="G209" s="9">
        <f>SUMIFS('2013Figures'!$J:$J,'2013Figures'!$C:$C,$A209,'2013Figures'!$H:$H,$B209,'2013Figures'!$I:$I,$C209,'2013Figures'!$B:$B,"CyToBroker",'2013Figures'!$G:$G,"E1",'2013Figures'!$E:$E,$B$1)</f>
        <v>0</v>
      </c>
      <c r="H209" s="9">
        <f>SUMIFS('2013Figures'!$J:$J,'2013Figures'!$C:$C,$A209,'2013Figures'!$H:$H,$B209,'2013Figures'!$I:$I,$C209,'2013Figures'!$B:$B,"CyToBroker",'2013Figures'!$G:$G,"P1",'2013Figures'!$E:$E,$B$1)</f>
        <v>0</v>
      </c>
      <c r="J209" s="8">
        <v>201401</v>
      </c>
      <c r="L209" s="42">
        <f>SUMIFS('2012Figures'!$J:$J,'2012Figures'!$C:$C,$A209,'2012Figures'!$H:$H,$B209,'2012Figures'!$I:$I,$C209,'2012Figures'!$E:$E,$B$1)</f>
        <v>0</v>
      </c>
      <c r="M209" s="52">
        <f>SUMIFS('2012Figures'!$J:$J,'2012Figures'!$C:$C,$A209,'2012Figures'!$H:$H,$B209,'2012Figures'!$I:$I,$C209,'2012Figures'!$B:$B,"BrokerToCy",'2012Figures'!$G:$G,"E1",'2012Figures'!$E:$E,$B$1)</f>
        <v>0</v>
      </c>
      <c r="N209" s="52">
        <f>SUMIFS('2012Figures'!$J:$J,'2012Figures'!$C:$C,$A209,'2012Figures'!$H:$H,$B209,'2012Figures'!$I:$I,$C209,'2012Figures'!$B:$B,"BrokerToCy",'2012Figures'!$G:$G,"P1",'2012Figures'!$E:$E,$B$1)</f>
        <v>0</v>
      </c>
      <c r="O209" s="52">
        <f>SUMIFS('2012Figures'!$J:$J,'2012Figures'!$C:$C,$A209,'2012Figures'!$H:$H,$B209,'2012Figures'!$I:$I,$C209,'2012Figures'!$B:$B,"CyToBroker",'2012Figures'!$G:$G,"E1",'2012Figures'!$E:$E,$B$1)</f>
        <v>0</v>
      </c>
      <c r="P209" s="52">
        <f>SUMIFS('2012Figures'!$J:$J,'2012Figures'!$C:$C,$A209,'2012Figures'!$H:$H,$B209,'2012Figures'!$I:$I,$C209,'2012Figures'!$B:$B,"CyToBroker",'2012Figures'!$G:$G,"P1",'2012Figures'!$E:$E,$B$1)</f>
        <v>0</v>
      </c>
      <c r="R209" s="46" t="str">
        <f t="shared" si="28"/>
        <v/>
      </c>
      <c r="S209" s="46" t="str">
        <f t="shared" si="28"/>
        <v/>
      </c>
      <c r="T209" s="46" t="str">
        <f t="shared" si="28"/>
        <v/>
      </c>
      <c r="U209" s="46" t="str">
        <f t="shared" si="28"/>
        <v/>
      </c>
      <c r="V209" s="46" t="str">
        <f t="shared" si="28"/>
        <v/>
      </c>
    </row>
    <row r="210" spans="1:22" x14ac:dyDescent="0.2">
      <c r="A210" s="1">
        <v>121</v>
      </c>
      <c r="B210" s="1" t="s">
        <v>111</v>
      </c>
      <c r="C210" s="8">
        <v>4</v>
      </c>
      <c r="D210" s="29">
        <f>SUMIFS('2013Figures'!$J:$J,'2013Figures'!$C:$C,$A210,'2013Figures'!$H:$H,$B210,'2013Figures'!$I:$I,$C210,'2013Figures'!$E:$E,$B$1)</f>
        <v>0</v>
      </c>
      <c r="E210" s="9">
        <f>SUMIFS('2013Figures'!$J:$J,'2013Figures'!$C:$C,$A210,'2013Figures'!$H:$H,$B210,'2013Figures'!$I:$I,$C210,'2013Figures'!$B:$B,"BrokerToCy",'2013Figures'!$G:$G,"E1",'2013Figures'!$E:$E,$B$1)</f>
        <v>0</v>
      </c>
      <c r="F210" s="9">
        <f>SUMIFS('2013Figures'!$J:$J,'2013Figures'!$C:$C,$A210,'2013Figures'!$H:$H,$B210,'2013Figures'!$I:$I,$C210,'2013Figures'!$B:$B,"BrokerToCy",'2013Figures'!$G:$G,"P1",'2013Figures'!$E:$E,$B$1)</f>
        <v>0</v>
      </c>
      <c r="G210" s="9">
        <f>SUMIFS('2013Figures'!$J:$J,'2013Figures'!$C:$C,$A210,'2013Figures'!$H:$H,$B210,'2013Figures'!$I:$I,$C210,'2013Figures'!$B:$B,"CyToBroker",'2013Figures'!$G:$G,"E1",'2013Figures'!$E:$E,$B$1)</f>
        <v>0</v>
      </c>
      <c r="H210" s="9">
        <f>SUMIFS('2013Figures'!$J:$J,'2013Figures'!$C:$C,$A210,'2013Figures'!$H:$H,$B210,'2013Figures'!$I:$I,$C210,'2013Figures'!$B:$B,"CyToBroker",'2013Figures'!$G:$G,"P1",'2013Figures'!$E:$E,$B$1)</f>
        <v>0</v>
      </c>
      <c r="I210" s="30"/>
      <c r="J210" s="31">
        <v>201301</v>
      </c>
      <c r="K210" s="30"/>
      <c r="L210" s="42">
        <f>SUMIFS('2012Figures'!$J:$J,'2012Figures'!$C:$C,$A210,'2012Figures'!$H:$H,$B210,'2012Figures'!$I:$I,$C210,'2012Figures'!$E:$E,$B$1)</f>
        <v>0</v>
      </c>
      <c r="M210" s="52">
        <f>SUMIFS('2012Figures'!$J:$J,'2012Figures'!$C:$C,$A210,'2012Figures'!$H:$H,$B210,'2012Figures'!$I:$I,$C210,'2012Figures'!$B:$B,"BrokerToCy",'2012Figures'!$G:$G,"E1",'2012Figures'!$E:$E,$B$1)</f>
        <v>0</v>
      </c>
      <c r="N210" s="52">
        <f>SUMIFS('2012Figures'!$J:$J,'2012Figures'!$C:$C,$A210,'2012Figures'!$H:$H,$B210,'2012Figures'!$I:$I,$C210,'2012Figures'!$B:$B,"BrokerToCy",'2012Figures'!$G:$G,"P1",'2012Figures'!$E:$E,$B$1)</f>
        <v>0</v>
      </c>
      <c r="O210" s="52">
        <f>SUMIFS('2012Figures'!$J:$J,'2012Figures'!$C:$C,$A210,'2012Figures'!$H:$H,$B210,'2012Figures'!$I:$I,$C210,'2012Figures'!$B:$B,"CyToBroker",'2012Figures'!$G:$G,"E1",'2012Figures'!$E:$E,$B$1)</f>
        <v>0</v>
      </c>
      <c r="P210" s="52">
        <f>SUMIFS('2012Figures'!$J:$J,'2012Figures'!$C:$C,$A210,'2012Figures'!$H:$H,$B210,'2012Figures'!$I:$I,$C210,'2012Figures'!$B:$B,"CyToBroker",'2012Figures'!$G:$G,"P1",'2012Figures'!$E:$E,$B$1)</f>
        <v>0</v>
      </c>
      <c r="Q210" s="30"/>
      <c r="R210" s="46" t="str">
        <f t="shared" si="28"/>
        <v/>
      </c>
      <c r="S210" s="46" t="str">
        <f t="shared" si="28"/>
        <v/>
      </c>
      <c r="T210" s="46" t="str">
        <f t="shared" si="28"/>
        <v/>
      </c>
      <c r="U210" s="46" t="str">
        <f t="shared" si="28"/>
        <v/>
      </c>
      <c r="V210" s="46" t="str">
        <f t="shared" si="28"/>
        <v/>
      </c>
    </row>
    <row r="211" spans="1:22" x14ac:dyDescent="0.2">
      <c r="A211" s="1">
        <v>121</v>
      </c>
      <c r="B211" s="1" t="s">
        <v>111</v>
      </c>
      <c r="C211" s="8">
        <v>3</v>
      </c>
      <c r="D211" s="29">
        <f>SUMIFS('2013Figures'!$J:$J,'2013Figures'!$C:$C,$A211,'2013Figures'!$H:$H,$B211,'2013Figures'!$I:$I,$C211,'2013Figures'!$E:$E,$B$1)</f>
        <v>0</v>
      </c>
      <c r="E211" s="9">
        <f>SUMIFS('2013Figures'!$J:$J,'2013Figures'!$C:$C,$A211,'2013Figures'!$H:$H,$B211,'2013Figures'!$I:$I,$C211,'2013Figures'!$B:$B,"BrokerToCy",'2013Figures'!$G:$G,"E1",'2013Figures'!$E:$E,$B$1)</f>
        <v>0</v>
      </c>
      <c r="F211" s="9">
        <f>SUMIFS('2013Figures'!$J:$J,'2013Figures'!$C:$C,$A211,'2013Figures'!$H:$H,$B211,'2013Figures'!$I:$I,$C211,'2013Figures'!$B:$B,"BrokerToCy",'2013Figures'!$G:$G,"P1",'2013Figures'!$E:$E,$B$1)</f>
        <v>0</v>
      </c>
      <c r="G211" s="9">
        <f>SUMIFS('2013Figures'!$J:$J,'2013Figures'!$C:$C,$A211,'2013Figures'!$H:$H,$B211,'2013Figures'!$I:$I,$C211,'2013Figures'!$B:$B,"CyToBroker",'2013Figures'!$G:$G,"E1",'2013Figures'!$E:$E,$B$1)</f>
        <v>0</v>
      </c>
      <c r="H211" s="9">
        <f>SUMIFS('2013Figures'!$J:$J,'2013Figures'!$C:$C,$A211,'2013Figures'!$H:$H,$B211,'2013Figures'!$I:$I,$C211,'2013Figures'!$B:$B,"CyToBroker",'2013Figures'!$G:$G,"P1",'2013Figures'!$E:$E,$B$1)</f>
        <v>0</v>
      </c>
      <c r="J211" s="8">
        <v>201201</v>
      </c>
      <c r="L211" s="42">
        <f>SUMIFS('2012Figures'!$J:$J,'2012Figures'!$C:$C,$A211,'2012Figures'!$H:$H,$B211,'2012Figures'!$I:$I,$C211,'2012Figures'!$E:$E,$B$1)</f>
        <v>0</v>
      </c>
      <c r="M211" s="52">
        <f>SUMIFS('2012Figures'!$J:$J,'2012Figures'!$C:$C,$A211,'2012Figures'!$H:$H,$B211,'2012Figures'!$I:$I,$C211,'2012Figures'!$B:$B,"BrokerToCy",'2012Figures'!$G:$G,"E1",'2012Figures'!$E:$E,$B$1)</f>
        <v>0</v>
      </c>
      <c r="N211" s="52">
        <f>SUMIFS('2012Figures'!$J:$J,'2012Figures'!$C:$C,$A211,'2012Figures'!$H:$H,$B211,'2012Figures'!$I:$I,$C211,'2012Figures'!$B:$B,"BrokerToCy",'2012Figures'!$G:$G,"P1",'2012Figures'!$E:$E,$B$1)</f>
        <v>0</v>
      </c>
      <c r="O211" s="52">
        <f>SUMIFS('2012Figures'!$J:$J,'2012Figures'!$C:$C,$A211,'2012Figures'!$H:$H,$B211,'2012Figures'!$I:$I,$C211,'2012Figures'!$B:$B,"CyToBroker",'2012Figures'!$G:$G,"E1",'2012Figures'!$E:$E,$B$1)</f>
        <v>0</v>
      </c>
      <c r="P211" s="52">
        <f>SUMIFS('2012Figures'!$J:$J,'2012Figures'!$C:$C,$A211,'2012Figures'!$H:$H,$B211,'2012Figures'!$I:$I,$C211,'2012Figures'!$B:$B,"CyToBroker",'2012Figures'!$G:$G,"P1",'2012Figures'!$E:$E,$B$1)</f>
        <v>0</v>
      </c>
      <c r="R211" s="46" t="str">
        <f t="shared" si="28"/>
        <v/>
      </c>
      <c r="S211" s="46" t="str">
        <f t="shared" si="28"/>
        <v/>
      </c>
      <c r="T211" s="46" t="str">
        <f t="shared" si="28"/>
        <v/>
      </c>
      <c r="U211" s="46" t="str">
        <f t="shared" si="28"/>
        <v/>
      </c>
      <c r="V211" s="46" t="str">
        <f t="shared" si="28"/>
        <v/>
      </c>
    </row>
    <row r="212" spans="1:22" x14ac:dyDescent="0.2">
      <c r="A212" s="1">
        <v>121</v>
      </c>
      <c r="B212" s="1" t="s">
        <v>111</v>
      </c>
      <c r="C212" s="8">
        <v>2</v>
      </c>
      <c r="D212" s="29">
        <f>SUMIFS('2013Figures'!$J:$J,'2013Figures'!$C:$C,$A212,'2013Figures'!$H:$H,$B212,'2013Figures'!$I:$I,$C212,'2013Figures'!$E:$E,$B$1)</f>
        <v>0</v>
      </c>
      <c r="E212" s="9">
        <f>SUMIFS('2013Figures'!$J:$J,'2013Figures'!$C:$C,$A212,'2013Figures'!$H:$H,$B212,'2013Figures'!$I:$I,$C212,'2013Figures'!$B:$B,"BrokerToCy",'2013Figures'!$G:$G,"E1",'2013Figures'!$E:$E,$B$1)</f>
        <v>0</v>
      </c>
      <c r="F212" s="9">
        <f>SUMIFS('2013Figures'!$J:$J,'2013Figures'!$C:$C,$A212,'2013Figures'!$H:$H,$B212,'2013Figures'!$I:$I,$C212,'2013Figures'!$B:$B,"BrokerToCy",'2013Figures'!$G:$G,"P1",'2013Figures'!$E:$E,$B$1)</f>
        <v>0</v>
      </c>
      <c r="G212" s="9">
        <f>SUMIFS('2013Figures'!$J:$J,'2013Figures'!$C:$C,$A212,'2013Figures'!$H:$H,$B212,'2013Figures'!$I:$I,$C212,'2013Figures'!$B:$B,"CyToBroker",'2013Figures'!$G:$G,"E1",'2013Figures'!$E:$E,$B$1)</f>
        <v>0</v>
      </c>
      <c r="H212" s="9">
        <f>SUMIFS('2013Figures'!$J:$J,'2013Figures'!$C:$C,$A212,'2013Figures'!$H:$H,$B212,'2013Figures'!$I:$I,$C212,'2013Figures'!$B:$B,"CyToBroker",'2013Figures'!$G:$G,"P1",'2013Figures'!$E:$E,$B$1)</f>
        <v>0</v>
      </c>
      <c r="J212" s="8">
        <v>201101</v>
      </c>
      <c r="L212" s="42">
        <f>SUMIFS('2012Figures'!$J:$J,'2012Figures'!$C:$C,$A212,'2012Figures'!$H:$H,$B212,'2012Figures'!$I:$I,$C212,'2012Figures'!$E:$E,$B$1)</f>
        <v>0</v>
      </c>
      <c r="M212" s="52">
        <f>SUMIFS('2012Figures'!$J:$J,'2012Figures'!$C:$C,$A212,'2012Figures'!$H:$H,$B212,'2012Figures'!$I:$I,$C212,'2012Figures'!$B:$B,"BrokerToCy",'2012Figures'!$G:$G,"E1",'2012Figures'!$E:$E,$B$1)</f>
        <v>0</v>
      </c>
      <c r="N212" s="52">
        <f>SUMIFS('2012Figures'!$J:$J,'2012Figures'!$C:$C,$A212,'2012Figures'!$H:$H,$B212,'2012Figures'!$I:$I,$C212,'2012Figures'!$B:$B,"BrokerToCy",'2012Figures'!$G:$G,"P1",'2012Figures'!$E:$E,$B$1)</f>
        <v>0</v>
      </c>
      <c r="O212" s="52">
        <f>SUMIFS('2012Figures'!$J:$J,'2012Figures'!$C:$C,$A212,'2012Figures'!$H:$H,$B212,'2012Figures'!$I:$I,$C212,'2012Figures'!$B:$B,"CyToBroker",'2012Figures'!$G:$G,"E1",'2012Figures'!$E:$E,$B$1)</f>
        <v>0</v>
      </c>
      <c r="P212" s="52">
        <f>SUMIFS('2012Figures'!$J:$J,'2012Figures'!$C:$C,$A212,'2012Figures'!$H:$H,$B212,'2012Figures'!$I:$I,$C212,'2012Figures'!$B:$B,"CyToBroker",'2012Figures'!$G:$G,"P1",'2012Figures'!$E:$E,$B$1)</f>
        <v>0</v>
      </c>
      <c r="R212" s="46" t="str">
        <f t="shared" si="28"/>
        <v/>
      </c>
      <c r="S212" s="46" t="str">
        <f t="shared" si="28"/>
        <v/>
      </c>
      <c r="T212" s="46" t="str">
        <f t="shared" si="28"/>
        <v/>
      </c>
      <c r="U212" s="46" t="str">
        <f t="shared" si="28"/>
        <v/>
      </c>
      <c r="V212" s="46" t="str">
        <f t="shared" si="28"/>
        <v/>
      </c>
    </row>
    <row r="213" spans="1:22" x14ac:dyDescent="0.2">
      <c r="A213" s="1">
        <v>121</v>
      </c>
      <c r="B213" s="1" t="s">
        <v>111</v>
      </c>
      <c r="C213" s="8">
        <v>1</v>
      </c>
      <c r="D213" s="29">
        <f>SUMIFS('2013Figures'!$J:$J,'2013Figures'!$C:$C,$A213,'2013Figures'!$H:$H,$B213,'2013Figures'!$I:$I,$C213,'2013Figures'!$E:$E,$B$1)</f>
        <v>0</v>
      </c>
      <c r="E213" s="9">
        <f>SUMIFS('2013Figures'!$J:$J,'2013Figures'!$C:$C,$A213,'2013Figures'!$H:$H,$B213,'2013Figures'!$I:$I,$C213,'2013Figures'!$B:$B,"BrokerToCy",'2013Figures'!$G:$G,"E1",'2013Figures'!$E:$E,$B$1)</f>
        <v>0</v>
      </c>
      <c r="F213" s="9">
        <f>SUMIFS('2013Figures'!$J:$J,'2013Figures'!$C:$C,$A213,'2013Figures'!$H:$H,$B213,'2013Figures'!$I:$I,$C213,'2013Figures'!$B:$B,"BrokerToCy",'2013Figures'!$G:$G,"P1",'2013Figures'!$E:$E,$B$1)</f>
        <v>0</v>
      </c>
      <c r="G213" s="9">
        <f>SUMIFS('2013Figures'!$J:$J,'2013Figures'!$C:$C,$A213,'2013Figures'!$H:$H,$B213,'2013Figures'!$I:$I,$C213,'2013Figures'!$B:$B,"CyToBroker",'2013Figures'!$G:$G,"E1",'2013Figures'!$E:$E,$B$1)</f>
        <v>0</v>
      </c>
      <c r="H213" s="9">
        <f>SUMIFS('2013Figures'!$J:$J,'2013Figures'!$C:$C,$A213,'2013Figures'!$H:$H,$B213,'2013Figures'!$I:$I,$C213,'2013Figures'!$B:$B,"CyToBroker",'2013Figures'!$G:$G,"P1",'2013Figures'!$E:$E,$B$1)</f>
        <v>0</v>
      </c>
      <c r="J213" s="8">
        <v>201001</v>
      </c>
      <c r="L213" s="42">
        <f>SUMIFS('2012Figures'!$J:$J,'2012Figures'!$C:$C,$A213,'2012Figures'!$H:$H,$B213,'2012Figures'!$I:$I,$C213,'2012Figures'!$E:$E,$B$1)</f>
        <v>0</v>
      </c>
      <c r="M213" s="52">
        <f>SUMIFS('2012Figures'!$J:$J,'2012Figures'!$C:$C,$A213,'2012Figures'!$H:$H,$B213,'2012Figures'!$I:$I,$C213,'2012Figures'!$B:$B,"BrokerToCy",'2012Figures'!$G:$G,"E1",'2012Figures'!$E:$E,$B$1)</f>
        <v>0</v>
      </c>
      <c r="N213" s="52">
        <f>SUMIFS('2012Figures'!$J:$J,'2012Figures'!$C:$C,$A213,'2012Figures'!$H:$H,$B213,'2012Figures'!$I:$I,$C213,'2012Figures'!$B:$B,"BrokerToCy",'2012Figures'!$G:$G,"P1",'2012Figures'!$E:$E,$B$1)</f>
        <v>0</v>
      </c>
      <c r="O213" s="52">
        <f>SUMIFS('2012Figures'!$J:$J,'2012Figures'!$C:$C,$A213,'2012Figures'!$H:$H,$B213,'2012Figures'!$I:$I,$C213,'2012Figures'!$B:$B,"CyToBroker",'2012Figures'!$G:$G,"E1",'2012Figures'!$E:$E,$B$1)</f>
        <v>0</v>
      </c>
      <c r="P213" s="52">
        <f>SUMIFS('2012Figures'!$J:$J,'2012Figures'!$C:$C,$A213,'2012Figures'!$H:$H,$B213,'2012Figures'!$I:$I,$C213,'2012Figures'!$B:$B,"CyToBroker",'2012Figures'!$G:$G,"P1",'2012Figures'!$E:$E,$B$1)</f>
        <v>0</v>
      </c>
      <c r="R213" s="46" t="str">
        <f t="shared" si="28"/>
        <v/>
      </c>
      <c r="S213" s="46" t="str">
        <f t="shared" si="28"/>
        <v/>
      </c>
      <c r="T213" s="46" t="str">
        <f t="shared" si="28"/>
        <v/>
      </c>
      <c r="U213" s="46" t="str">
        <f t="shared" si="28"/>
        <v/>
      </c>
      <c r="V213" s="46" t="str">
        <f t="shared" si="28"/>
        <v/>
      </c>
    </row>
    <row r="214" spans="1:22" x14ac:dyDescent="0.2">
      <c r="A214" s="1">
        <v>121</v>
      </c>
      <c r="B214" s="1" t="s">
        <v>111</v>
      </c>
      <c r="D214" s="29">
        <f>SUMIFS('2013Figures'!$J:$J,'2013Figures'!$C:$C,$A214,'2013Figures'!$I:$I,"",'2013Figures'!$E:$E,$B$1)</f>
        <v>0</v>
      </c>
      <c r="E214" s="9">
        <f>SUMIFS('2013Figures'!$J:$J,'2013Figures'!$C:$C,$A214,'2013Figures'!$I:$I,"",'2013Figures'!$B:$B,"BrokerToCy",'2013Figures'!$G:$G,"E1",'2013Figures'!$E:$E,$B$1)</f>
        <v>0</v>
      </c>
      <c r="F214" s="9">
        <f>SUMIFS('2013Figures'!$J:$J,'2013Figures'!$C:$C,$A214,'2013Figures'!$I:$I,"",'2013Figures'!$B:$B,"BrokerToCy",'2013Figures'!$G:$G,"P1",'2013Figures'!$E:$E,$B$1)</f>
        <v>0</v>
      </c>
      <c r="G214" s="9">
        <f>SUMIFS('2013Figures'!$J:$J,'2013Figures'!$C:$C,$A214,'2013Figures'!$I:$I,"",'2013Figures'!$B:$B,"CyToBroker",'2013Figures'!$G:$G,"E1",'2013Figures'!$E:$E,$B$1)</f>
        <v>0</v>
      </c>
      <c r="H214" s="9">
        <f>SUMIFS('2013Figures'!$J:$J,'2013Figures'!$C:$C,$A214,'2013Figures'!$I:$I,"",'2013Figures'!$B:$B,"CyToBroker",'2013Figures'!$G:$G,"P1",'2013Figures'!$E:$E,$B$1)</f>
        <v>0</v>
      </c>
      <c r="J214" s="8" t="s">
        <v>131</v>
      </c>
      <c r="L214" s="42">
        <f>SUMIFS('2012Figures'!$J:$J,'2012Figures'!$C:$C,$A214,'2012Figures'!$I:$I,"",'2012Figures'!$E:$E,$B$1)</f>
        <v>0</v>
      </c>
      <c r="M214" s="52">
        <f>SUMIFS('2012Figures'!$J:$J,'2012Figures'!$C:$C,$A214,'2012Figures'!$I:$I,"",'2012Figures'!$B:$B,"BrokerToCy",'2012Figures'!$G:$G,"E1",'2012Figures'!$E:$E,$B$1)</f>
        <v>0</v>
      </c>
      <c r="N214" s="52">
        <f>SUMIFS('2012Figures'!$J:$J,'2012Figures'!$C:$C,$A214,'2012Figures'!$I:$I,"",'2012Figures'!$B:$B,"BrokerToCy",'2012Figures'!$G:$G,"P1",'2012Figures'!$E:$E,$B$1)</f>
        <v>0</v>
      </c>
      <c r="O214" s="52">
        <f>SUMIFS('2012Figures'!$J:$J,'2012Figures'!$C:$C,$A214,'2012Figures'!$I:$I,"",'2012Figures'!$B:$B,"CyToBroker",'2012Figures'!$G:$G,"E1",'2012Figures'!$E:$E,$B$1)</f>
        <v>0</v>
      </c>
      <c r="P214" s="52">
        <f>SUMIFS('2012Figures'!$J:$J,'2012Figures'!$C:$C,$A214,'2012Figures'!$I:$I,"",'2012Figures'!$B:$B,"CyToBroker",'2012Figures'!$G:$G,"P1",'2012Figures'!$E:$E,$B$1)</f>
        <v>0</v>
      </c>
      <c r="R214" s="46" t="str">
        <f t="shared" si="28"/>
        <v/>
      </c>
      <c r="S214" s="46" t="str">
        <f t="shared" si="28"/>
        <v/>
      </c>
      <c r="T214" s="46" t="str">
        <f t="shared" si="28"/>
        <v/>
      </c>
      <c r="U214" s="46" t="str">
        <f t="shared" si="28"/>
        <v/>
      </c>
      <c r="V214" s="46" t="str">
        <f t="shared" si="28"/>
        <v/>
      </c>
    </row>
    <row r="215" spans="1:22" x14ac:dyDescent="0.2">
      <c r="A215" s="21"/>
      <c r="B215" s="21" t="s">
        <v>92</v>
      </c>
      <c r="C215" s="22"/>
      <c r="D215" s="23">
        <f>SUM(E215:H215)</f>
        <v>0</v>
      </c>
      <c r="E215" s="23">
        <f>SUM(E207:E214)</f>
        <v>0</v>
      </c>
      <c r="F215" s="23">
        <f>SUM(F207:F214)</f>
        <v>0</v>
      </c>
      <c r="G215" s="23">
        <f>SUM(G207:G214)</f>
        <v>0</v>
      </c>
      <c r="H215" s="23">
        <f>SUM(H207:H214)</f>
        <v>0</v>
      </c>
      <c r="I215" s="21"/>
      <c r="J215" s="22"/>
      <c r="K215" s="21"/>
      <c r="L215" s="43">
        <f>SUM(M215:P215)</f>
        <v>0</v>
      </c>
      <c r="M215" s="43">
        <f>SUM(M207:M214)</f>
        <v>0</v>
      </c>
      <c r="N215" s="43">
        <f>SUM(N207:N214)</f>
        <v>0</v>
      </c>
      <c r="O215" s="43">
        <f>SUM(O207:O214)</f>
        <v>0</v>
      </c>
      <c r="P215" s="43">
        <f>SUM(P207:P214)</f>
        <v>0</v>
      </c>
      <c r="Q215" s="21"/>
      <c r="R215" s="21"/>
      <c r="S215" s="21"/>
      <c r="T215" s="21"/>
      <c r="U215" s="21"/>
      <c r="V215" s="21"/>
    </row>
    <row r="216" spans="1:22" x14ac:dyDescent="0.2">
      <c r="A216" s="28">
        <v>122</v>
      </c>
      <c r="B216" s="28" t="s">
        <v>67</v>
      </c>
      <c r="C216" s="17" t="s">
        <v>88</v>
      </c>
      <c r="D216" s="18">
        <f>SUMIFS('2013Figures'!$J:$J,'2013Figures'!$C:$C,$A216,'2013Figures'!$E:$E,$B$1)</f>
        <v>0</v>
      </c>
      <c r="E216" s="18">
        <f>SUMIFS('2013Figures'!$J:$J,'2013Figures'!$C:$C,$A216,'2013Figures'!$B:$B,"BrokerToCy",'2013Figures'!$G:$G,"E1",'2013Figures'!$E:$E,$B$1)</f>
        <v>0</v>
      </c>
      <c r="F216" s="18">
        <f>SUMIFS('2013Figures'!$J:$J,'2013Figures'!$C:$C,$A216,'2013Figures'!$B:$B,"BrokerToCy",'2013Figures'!$G:$G,"P1",'2013Figures'!$E:$E,$B$1)</f>
        <v>0</v>
      </c>
      <c r="G216" s="18">
        <f>SUMIFS('2013Figures'!$J:$J,'2013Figures'!$C:$C,$A216,'2013Figures'!$B:$B,"CyToBroker",'2013Figures'!$G:$G,"E1",'2013Figures'!$E:$E,$B$1)</f>
        <v>0</v>
      </c>
      <c r="H216" s="18">
        <f>SUMIFS('2013Figures'!$J:$J,'2013Figures'!$C:$C,$A216,'2013Figures'!$B:$B,"CyToBroker",'2013Figures'!$G:$G,"P1",'2013Figures'!$E:$E,$B$1)</f>
        <v>0</v>
      </c>
      <c r="I216" s="28"/>
      <c r="J216" s="17"/>
      <c r="K216" s="28"/>
      <c r="L216" s="50">
        <f>SUMIFS('2012Figures'!$J:$J,'2012Figures'!$C:$C,$A216,'2012Figures'!$E:$E,$B$1)</f>
        <v>0</v>
      </c>
      <c r="M216" s="50">
        <f>SUMIFS('2012Figures'!$J:$J,'2012Figures'!$C:$C,$A216,'2012Figures'!$B:$B,"BrokerToCy",'2012Figures'!$G:$G,"E1",'2012Figures'!$E:$E,$B$1)</f>
        <v>0</v>
      </c>
      <c r="N216" s="50">
        <f>SUMIFS('2012Figures'!$J:$J,'2012Figures'!$C:$C,$A216,'2012Figures'!$B:$B,"BrokerToCy",'2012Figures'!$G:$G,"P1",'2012Figures'!$E:$E,$B$1)</f>
        <v>0</v>
      </c>
      <c r="O216" s="50">
        <f>SUMIFS('2012Figures'!$J:$J,'2012Figures'!$C:$C,$A216,'2012Figures'!$B:$B,"CyToBroker",'2012Figures'!$G:$G,"E1",'2012Figures'!$E:$E,$B$1)</f>
        <v>0</v>
      </c>
      <c r="P216" s="50">
        <f>SUMIFS('2012Figures'!$J:$J,'2012Figures'!$C:$C,$A216,'2012Figures'!$B:$B,"CyToBroker",'2012Figures'!$G:$G,"P1",'2012Figures'!$E:$E,$B$1)</f>
        <v>0</v>
      </c>
      <c r="Q216" s="28"/>
      <c r="R216" s="46" t="str">
        <f t="shared" si="28"/>
        <v/>
      </c>
      <c r="S216" s="46" t="str">
        <f t="shared" si="28"/>
        <v/>
      </c>
      <c r="T216" s="46" t="str">
        <f t="shared" si="28"/>
        <v/>
      </c>
      <c r="U216" s="46" t="str">
        <f t="shared" si="28"/>
        <v/>
      </c>
      <c r="V216" s="46" t="str">
        <f t="shared" si="28"/>
        <v/>
      </c>
    </row>
    <row r="217" spans="1:22" x14ac:dyDescent="0.2">
      <c r="A217" s="1">
        <v>122</v>
      </c>
      <c r="B217" s="1" t="s">
        <v>67</v>
      </c>
      <c r="C217" s="8">
        <v>7</v>
      </c>
      <c r="D217" s="29">
        <f>SUMIFS('2013Figures'!$J:$J,'2013Figures'!$C:$C,$A217,'2013Figures'!$H:$H,$B217,'2013Figures'!$I:$I,$C217,'2013Figures'!$E:$E,$B$1)</f>
        <v>0</v>
      </c>
      <c r="E217" s="9">
        <f>SUMIFS('2013Figures'!$J:$J,'2013Figures'!$C:$C,$A217,'2013Figures'!$H:$H,$B217,'2013Figures'!$I:$I,$C217,'2013Figures'!$B:$B,"BrokerToCy",'2013Figures'!$G:$G,"E1",'2013Figures'!$E:$E,$B$1)</f>
        <v>0</v>
      </c>
      <c r="F217" s="9">
        <f>SUMIFS('2013Figures'!$J:$J,'2013Figures'!$C:$C,$A217,'2013Figures'!$H:$H,$B217,'2013Figures'!$I:$I,$C217,'2013Figures'!$B:$B,"BrokerToCy",'2013Figures'!$G:$G,"P1",'2013Figures'!$E:$E,$B$1)</f>
        <v>0</v>
      </c>
      <c r="G217" s="9">
        <f>SUMIFS('2013Figures'!$J:$J,'2013Figures'!$C:$C,$A217,'2013Figures'!$H:$H,$B217,'2013Figures'!$I:$I,$C217,'2013Figures'!$B:$B,"CyToBroker",'2013Figures'!$G:$G,"E1",'2013Figures'!$E:$E,$B$1)</f>
        <v>0</v>
      </c>
      <c r="H217" s="9">
        <f>SUMIFS('2013Figures'!$J:$J,'2013Figures'!$C:$C,$A217,'2013Figures'!$H:$H,$B217,'2013Figures'!$I:$I,$C217,'2013Figures'!$B:$B,"CyToBroker",'2013Figures'!$G:$G,"P1",'2013Figures'!$E:$E,$B$1)</f>
        <v>0</v>
      </c>
      <c r="I217" s="33"/>
      <c r="J217" s="34"/>
      <c r="K217" s="33"/>
      <c r="L217" s="42">
        <f>SUMIFS('2012Figures'!$J:$J,'2012Figures'!$C:$C,$A217,'2012Figures'!$H:$H,$B217,'2012Figures'!$I:$I,$C217,'2012Figures'!$E:$E,$B$1)</f>
        <v>0</v>
      </c>
      <c r="M217" s="52">
        <f>SUMIFS('2012Figures'!$J:$J,'2012Figures'!$C:$C,$A217,'2012Figures'!$H:$H,$B217,'2012Figures'!$I:$I,$C217,'2012Figures'!$B:$B,"BrokerToCy",'2012Figures'!$G:$G,"E1",'2012Figures'!$E:$E,$B$1)</f>
        <v>0</v>
      </c>
      <c r="N217" s="52">
        <f>SUMIFS('2012Figures'!$J:$J,'2012Figures'!$C:$C,$A217,'2012Figures'!$H:$H,$B217,'2012Figures'!$I:$I,$C217,'2012Figures'!$B:$B,"BrokerToCy",'2012Figures'!$G:$G,"P1",'2012Figures'!$E:$E,$B$1)</f>
        <v>0</v>
      </c>
      <c r="O217" s="52">
        <f>SUMIFS('2012Figures'!$J:$J,'2012Figures'!$C:$C,$A217,'2012Figures'!$H:$H,$B217,'2012Figures'!$I:$I,$C217,'2012Figures'!$B:$B,"CyToBroker",'2012Figures'!$G:$G,"E1",'2012Figures'!$E:$E,$B$1)</f>
        <v>0</v>
      </c>
      <c r="P217" s="52">
        <f>SUMIFS('2012Figures'!$J:$J,'2012Figures'!$C:$C,$A217,'2012Figures'!$H:$H,$B217,'2012Figures'!$I:$I,$C217,'2012Figures'!$B:$B,"CyToBroker",'2012Figures'!$G:$G,"P1",'2012Figures'!$E:$E,$B$1)</f>
        <v>0</v>
      </c>
      <c r="Q217" s="33"/>
      <c r="R217" s="46" t="str">
        <f t="shared" si="28"/>
        <v/>
      </c>
      <c r="S217" s="46" t="str">
        <f t="shared" si="28"/>
        <v/>
      </c>
      <c r="T217" s="46" t="str">
        <f t="shared" si="28"/>
        <v/>
      </c>
      <c r="U217" s="46" t="str">
        <f t="shared" si="28"/>
        <v/>
      </c>
      <c r="V217" s="46" t="str">
        <f t="shared" si="28"/>
        <v/>
      </c>
    </row>
    <row r="218" spans="1:22" x14ac:dyDescent="0.2">
      <c r="A218" s="1">
        <v>122</v>
      </c>
      <c r="B218" s="1" t="s">
        <v>67</v>
      </c>
      <c r="C218" s="8">
        <v>6</v>
      </c>
      <c r="D218" s="29">
        <f>SUMIFS('2013Figures'!$J:$J,'2013Figures'!$C:$C,$A218,'2013Figures'!$H:$H,$B218,'2013Figures'!$I:$I,$C218,'2013Figures'!$E:$E,$B$1)</f>
        <v>0</v>
      </c>
      <c r="E218" s="9">
        <f>SUMIFS('2013Figures'!$J:$J,'2013Figures'!$C:$C,$A218,'2013Figures'!$H:$H,$B218,'2013Figures'!$I:$I,$C218,'2013Figures'!$B:$B,"BrokerToCy",'2013Figures'!$G:$G,"E1",'2013Figures'!$E:$E,$B$1)</f>
        <v>0</v>
      </c>
      <c r="F218" s="9">
        <f>SUMIFS('2013Figures'!$J:$J,'2013Figures'!$C:$C,$A218,'2013Figures'!$H:$H,$B218,'2013Figures'!$I:$I,$C218,'2013Figures'!$B:$B,"BrokerToCy",'2013Figures'!$G:$G,"P1",'2013Figures'!$E:$E,$B$1)</f>
        <v>0</v>
      </c>
      <c r="G218" s="9">
        <f>SUMIFS('2013Figures'!$J:$J,'2013Figures'!$C:$C,$A218,'2013Figures'!$H:$H,$B218,'2013Figures'!$I:$I,$C218,'2013Figures'!$B:$B,"CyToBroker",'2013Figures'!$G:$G,"E1",'2013Figures'!$E:$E,$B$1)</f>
        <v>0</v>
      </c>
      <c r="H218" s="9">
        <f>SUMIFS('2013Figures'!$J:$J,'2013Figures'!$C:$C,$A218,'2013Figures'!$H:$H,$B218,'2013Figures'!$I:$I,$C218,'2013Figures'!$B:$B,"CyToBroker",'2013Figures'!$G:$G,"P1",'2013Figures'!$E:$E,$B$1)</f>
        <v>0</v>
      </c>
      <c r="I218" s="33"/>
      <c r="J218" s="34">
        <v>201501</v>
      </c>
      <c r="K218" s="33"/>
      <c r="L218" s="42">
        <f>SUMIFS('2012Figures'!$J:$J,'2012Figures'!$C:$C,$A218,'2012Figures'!$H:$H,$B218,'2012Figures'!$I:$I,$C218,'2012Figures'!$E:$E,$B$1)</f>
        <v>0</v>
      </c>
      <c r="M218" s="52">
        <f>SUMIFS('2012Figures'!$J:$J,'2012Figures'!$C:$C,$A218,'2012Figures'!$H:$H,$B218,'2012Figures'!$I:$I,$C218,'2012Figures'!$B:$B,"BrokerToCy",'2012Figures'!$G:$G,"E1",'2012Figures'!$E:$E,$B$1)</f>
        <v>0</v>
      </c>
      <c r="N218" s="52">
        <f>SUMIFS('2012Figures'!$J:$J,'2012Figures'!$C:$C,$A218,'2012Figures'!$H:$H,$B218,'2012Figures'!$I:$I,$C218,'2012Figures'!$B:$B,"BrokerToCy",'2012Figures'!$G:$G,"P1",'2012Figures'!$E:$E,$B$1)</f>
        <v>0</v>
      </c>
      <c r="O218" s="52">
        <f>SUMIFS('2012Figures'!$J:$J,'2012Figures'!$C:$C,$A218,'2012Figures'!$H:$H,$B218,'2012Figures'!$I:$I,$C218,'2012Figures'!$B:$B,"CyToBroker",'2012Figures'!$G:$G,"E1",'2012Figures'!$E:$E,$B$1)</f>
        <v>0</v>
      </c>
      <c r="P218" s="52">
        <f>SUMIFS('2012Figures'!$J:$J,'2012Figures'!$C:$C,$A218,'2012Figures'!$H:$H,$B218,'2012Figures'!$I:$I,$C218,'2012Figures'!$B:$B,"CyToBroker",'2012Figures'!$G:$G,"P1",'2012Figures'!$E:$E,$B$1)</f>
        <v>0</v>
      </c>
      <c r="Q218" s="33"/>
      <c r="R218" s="46" t="str">
        <f t="shared" si="28"/>
        <v/>
      </c>
      <c r="S218" s="46" t="str">
        <f t="shared" si="28"/>
        <v/>
      </c>
      <c r="T218" s="46" t="str">
        <f t="shared" si="28"/>
        <v/>
      </c>
      <c r="U218" s="46" t="str">
        <f t="shared" si="28"/>
        <v/>
      </c>
      <c r="V218" s="46" t="str">
        <f t="shared" si="28"/>
        <v/>
      </c>
    </row>
    <row r="219" spans="1:22" x14ac:dyDescent="0.2">
      <c r="A219" s="1">
        <v>122</v>
      </c>
      <c r="B219" s="1" t="s">
        <v>67</v>
      </c>
      <c r="C219" s="8">
        <v>5</v>
      </c>
      <c r="D219" s="29">
        <f>SUMIFS('2013Figures'!$J:$J,'2013Figures'!$C:$C,$A219,'2013Figures'!$H:$H,$B219,'2013Figures'!$I:$I,$C219,'2013Figures'!$E:$E,$B$1)</f>
        <v>0</v>
      </c>
      <c r="E219" s="9">
        <f>SUMIFS('2013Figures'!$J:$J,'2013Figures'!$C:$C,$A219,'2013Figures'!$H:$H,$B219,'2013Figures'!$I:$I,$C219,'2013Figures'!$B:$B,"BrokerToCy",'2013Figures'!$G:$G,"E1",'2013Figures'!$E:$E,$B$1)</f>
        <v>0</v>
      </c>
      <c r="F219" s="9">
        <f>SUMIFS('2013Figures'!$J:$J,'2013Figures'!$C:$C,$A219,'2013Figures'!$H:$H,$B219,'2013Figures'!$I:$I,$C219,'2013Figures'!$B:$B,"BrokerToCy",'2013Figures'!$G:$G,"P1",'2013Figures'!$E:$E,$B$1)</f>
        <v>0</v>
      </c>
      <c r="G219" s="9">
        <f>SUMIFS('2013Figures'!$J:$J,'2013Figures'!$C:$C,$A219,'2013Figures'!$H:$H,$B219,'2013Figures'!$I:$I,$C219,'2013Figures'!$B:$B,"CyToBroker",'2013Figures'!$G:$G,"E1",'2013Figures'!$E:$E,$B$1)</f>
        <v>0</v>
      </c>
      <c r="H219" s="9">
        <f>SUMIFS('2013Figures'!$J:$J,'2013Figures'!$C:$C,$A219,'2013Figures'!$H:$H,$B219,'2013Figures'!$I:$I,$C219,'2013Figures'!$B:$B,"CyToBroker",'2013Figures'!$G:$G,"P1",'2013Figures'!$E:$E,$B$1)</f>
        <v>0</v>
      </c>
      <c r="J219" s="8">
        <v>201401</v>
      </c>
      <c r="L219" s="42">
        <f>SUMIFS('2012Figures'!$J:$J,'2012Figures'!$C:$C,$A219,'2012Figures'!$H:$H,$B219,'2012Figures'!$I:$I,$C219,'2012Figures'!$E:$E,$B$1)</f>
        <v>0</v>
      </c>
      <c r="M219" s="52">
        <f>SUMIFS('2012Figures'!$J:$J,'2012Figures'!$C:$C,$A219,'2012Figures'!$H:$H,$B219,'2012Figures'!$I:$I,$C219,'2012Figures'!$B:$B,"BrokerToCy",'2012Figures'!$G:$G,"E1",'2012Figures'!$E:$E,$B$1)</f>
        <v>0</v>
      </c>
      <c r="N219" s="52">
        <f>SUMIFS('2012Figures'!$J:$J,'2012Figures'!$C:$C,$A219,'2012Figures'!$H:$H,$B219,'2012Figures'!$I:$I,$C219,'2012Figures'!$B:$B,"BrokerToCy",'2012Figures'!$G:$G,"P1",'2012Figures'!$E:$E,$B$1)</f>
        <v>0</v>
      </c>
      <c r="O219" s="52">
        <f>SUMIFS('2012Figures'!$J:$J,'2012Figures'!$C:$C,$A219,'2012Figures'!$H:$H,$B219,'2012Figures'!$I:$I,$C219,'2012Figures'!$B:$B,"CyToBroker",'2012Figures'!$G:$G,"E1",'2012Figures'!$E:$E,$B$1)</f>
        <v>0</v>
      </c>
      <c r="P219" s="52">
        <f>SUMIFS('2012Figures'!$J:$J,'2012Figures'!$C:$C,$A219,'2012Figures'!$H:$H,$B219,'2012Figures'!$I:$I,$C219,'2012Figures'!$B:$B,"CyToBroker",'2012Figures'!$G:$G,"P1",'2012Figures'!$E:$E,$B$1)</f>
        <v>0</v>
      </c>
      <c r="R219" s="46" t="str">
        <f t="shared" si="28"/>
        <v/>
      </c>
      <c r="S219" s="46" t="str">
        <f t="shared" si="28"/>
        <v/>
      </c>
      <c r="T219" s="46" t="str">
        <f t="shared" si="28"/>
        <v/>
      </c>
      <c r="U219" s="46" t="str">
        <f t="shared" si="28"/>
        <v/>
      </c>
      <c r="V219" s="46" t="str">
        <f t="shared" si="28"/>
        <v/>
      </c>
    </row>
    <row r="220" spans="1:22" x14ac:dyDescent="0.2">
      <c r="A220" s="1">
        <v>122</v>
      </c>
      <c r="B220" s="1" t="s">
        <v>67</v>
      </c>
      <c r="C220" s="8">
        <v>4</v>
      </c>
      <c r="D220" s="29">
        <f>SUMIFS('2013Figures'!$J:$J,'2013Figures'!$C:$C,$A220,'2013Figures'!$H:$H,$B220,'2013Figures'!$I:$I,$C220,'2013Figures'!$E:$E,$B$1)</f>
        <v>0</v>
      </c>
      <c r="E220" s="9">
        <f>SUMIFS('2013Figures'!$J:$J,'2013Figures'!$C:$C,$A220,'2013Figures'!$H:$H,$B220,'2013Figures'!$I:$I,$C220,'2013Figures'!$B:$B,"BrokerToCy",'2013Figures'!$G:$G,"E1",'2013Figures'!$E:$E,$B$1)</f>
        <v>0</v>
      </c>
      <c r="F220" s="9">
        <f>SUMIFS('2013Figures'!$J:$J,'2013Figures'!$C:$C,$A220,'2013Figures'!$H:$H,$B220,'2013Figures'!$I:$I,$C220,'2013Figures'!$B:$B,"BrokerToCy",'2013Figures'!$G:$G,"P1",'2013Figures'!$E:$E,$B$1)</f>
        <v>0</v>
      </c>
      <c r="G220" s="9">
        <f>SUMIFS('2013Figures'!$J:$J,'2013Figures'!$C:$C,$A220,'2013Figures'!$H:$H,$B220,'2013Figures'!$I:$I,$C220,'2013Figures'!$B:$B,"CyToBroker",'2013Figures'!$G:$G,"E1",'2013Figures'!$E:$E,$B$1)</f>
        <v>0</v>
      </c>
      <c r="H220" s="9">
        <f>SUMIFS('2013Figures'!$J:$J,'2013Figures'!$C:$C,$A220,'2013Figures'!$H:$H,$B220,'2013Figures'!$I:$I,$C220,'2013Figures'!$B:$B,"CyToBroker",'2013Figures'!$G:$G,"P1",'2013Figures'!$E:$E,$B$1)</f>
        <v>0</v>
      </c>
      <c r="I220" s="30"/>
      <c r="J220" s="31">
        <v>201301</v>
      </c>
      <c r="K220" s="30"/>
      <c r="L220" s="42">
        <f>SUMIFS('2012Figures'!$J:$J,'2012Figures'!$C:$C,$A220,'2012Figures'!$H:$H,$B220,'2012Figures'!$I:$I,$C220,'2012Figures'!$E:$E,$B$1)</f>
        <v>0</v>
      </c>
      <c r="M220" s="52">
        <f>SUMIFS('2012Figures'!$J:$J,'2012Figures'!$C:$C,$A220,'2012Figures'!$H:$H,$B220,'2012Figures'!$I:$I,$C220,'2012Figures'!$B:$B,"BrokerToCy",'2012Figures'!$G:$G,"E1",'2012Figures'!$E:$E,$B$1)</f>
        <v>0</v>
      </c>
      <c r="N220" s="52">
        <f>SUMIFS('2012Figures'!$J:$J,'2012Figures'!$C:$C,$A220,'2012Figures'!$H:$H,$B220,'2012Figures'!$I:$I,$C220,'2012Figures'!$B:$B,"BrokerToCy",'2012Figures'!$G:$G,"P1",'2012Figures'!$E:$E,$B$1)</f>
        <v>0</v>
      </c>
      <c r="O220" s="52">
        <f>SUMIFS('2012Figures'!$J:$J,'2012Figures'!$C:$C,$A220,'2012Figures'!$H:$H,$B220,'2012Figures'!$I:$I,$C220,'2012Figures'!$B:$B,"CyToBroker",'2012Figures'!$G:$G,"E1",'2012Figures'!$E:$E,$B$1)</f>
        <v>0</v>
      </c>
      <c r="P220" s="52">
        <f>SUMIFS('2012Figures'!$J:$J,'2012Figures'!$C:$C,$A220,'2012Figures'!$H:$H,$B220,'2012Figures'!$I:$I,$C220,'2012Figures'!$B:$B,"CyToBroker",'2012Figures'!$G:$G,"P1",'2012Figures'!$E:$E,$B$1)</f>
        <v>0</v>
      </c>
      <c r="Q220" s="30"/>
      <c r="R220" s="46" t="str">
        <f t="shared" si="28"/>
        <v/>
      </c>
      <c r="S220" s="46" t="str">
        <f t="shared" si="28"/>
        <v/>
      </c>
      <c r="T220" s="46" t="str">
        <f t="shared" si="28"/>
        <v/>
      </c>
      <c r="U220" s="46" t="str">
        <f t="shared" si="28"/>
        <v/>
      </c>
      <c r="V220" s="46" t="str">
        <f t="shared" si="28"/>
        <v/>
      </c>
    </row>
    <row r="221" spans="1:22" x14ac:dyDescent="0.2">
      <c r="A221" s="1">
        <v>122</v>
      </c>
      <c r="B221" s="1" t="s">
        <v>67</v>
      </c>
      <c r="C221" s="8">
        <v>3</v>
      </c>
      <c r="D221" s="29">
        <f>SUMIFS('2013Figures'!$J:$J,'2013Figures'!$C:$C,$A221,'2013Figures'!$H:$H,$B221,'2013Figures'!$I:$I,$C221,'2013Figures'!$E:$E,$B$1)</f>
        <v>0</v>
      </c>
      <c r="E221" s="9">
        <f>SUMIFS('2013Figures'!$J:$J,'2013Figures'!$C:$C,$A221,'2013Figures'!$H:$H,$B221,'2013Figures'!$I:$I,$C221,'2013Figures'!$B:$B,"BrokerToCy",'2013Figures'!$G:$G,"E1",'2013Figures'!$E:$E,$B$1)</f>
        <v>0</v>
      </c>
      <c r="F221" s="9">
        <f>SUMIFS('2013Figures'!$J:$J,'2013Figures'!$C:$C,$A221,'2013Figures'!$H:$H,$B221,'2013Figures'!$I:$I,$C221,'2013Figures'!$B:$B,"BrokerToCy",'2013Figures'!$G:$G,"P1",'2013Figures'!$E:$E,$B$1)</f>
        <v>0</v>
      </c>
      <c r="G221" s="9">
        <f>SUMIFS('2013Figures'!$J:$J,'2013Figures'!$C:$C,$A221,'2013Figures'!$H:$H,$B221,'2013Figures'!$I:$I,$C221,'2013Figures'!$B:$B,"CyToBroker",'2013Figures'!$G:$G,"E1",'2013Figures'!$E:$E,$B$1)</f>
        <v>0</v>
      </c>
      <c r="H221" s="9">
        <f>SUMIFS('2013Figures'!$J:$J,'2013Figures'!$C:$C,$A221,'2013Figures'!$H:$H,$B221,'2013Figures'!$I:$I,$C221,'2013Figures'!$B:$B,"CyToBroker",'2013Figures'!$G:$G,"P1",'2013Figures'!$E:$E,$B$1)</f>
        <v>0</v>
      </c>
      <c r="J221" s="8">
        <v>201201</v>
      </c>
      <c r="L221" s="42">
        <f>SUMIFS('2012Figures'!$J:$J,'2012Figures'!$C:$C,$A221,'2012Figures'!$H:$H,$B221,'2012Figures'!$I:$I,$C221,'2012Figures'!$E:$E,$B$1)</f>
        <v>0</v>
      </c>
      <c r="M221" s="52">
        <f>SUMIFS('2012Figures'!$J:$J,'2012Figures'!$C:$C,$A221,'2012Figures'!$H:$H,$B221,'2012Figures'!$I:$I,$C221,'2012Figures'!$B:$B,"BrokerToCy",'2012Figures'!$G:$G,"E1",'2012Figures'!$E:$E,$B$1)</f>
        <v>0</v>
      </c>
      <c r="N221" s="52">
        <f>SUMIFS('2012Figures'!$J:$J,'2012Figures'!$C:$C,$A221,'2012Figures'!$H:$H,$B221,'2012Figures'!$I:$I,$C221,'2012Figures'!$B:$B,"BrokerToCy",'2012Figures'!$G:$G,"P1",'2012Figures'!$E:$E,$B$1)</f>
        <v>0</v>
      </c>
      <c r="O221" s="52">
        <f>SUMIFS('2012Figures'!$J:$J,'2012Figures'!$C:$C,$A221,'2012Figures'!$H:$H,$B221,'2012Figures'!$I:$I,$C221,'2012Figures'!$B:$B,"CyToBroker",'2012Figures'!$G:$G,"E1",'2012Figures'!$E:$E,$B$1)</f>
        <v>0</v>
      </c>
      <c r="P221" s="52">
        <f>SUMIFS('2012Figures'!$J:$J,'2012Figures'!$C:$C,$A221,'2012Figures'!$H:$H,$B221,'2012Figures'!$I:$I,$C221,'2012Figures'!$B:$B,"CyToBroker",'2012Figures'!$G:$G,"P1",'2012Figures'!$E:$E,$B$1)</f>
        <v>0</v>
      </c>
      <c r="R221" s="46" t="str">
        <f t="shared" si="28"/>
        <v/>
      </c>
      <c r="S221" s="46" t="str">
        <f t="shared" si="28"/>
        <v/>
      </c>
      <c r="T221" s="46" t="str">
        <f t="shared" si="28"/>
        <v/>
      </c>
      <c r="U221" s="46" t="str">
        <f t="shared" si="28"/>
        <v/>
      </c>
      <c r="V221" s="46" t="str">
        <f t="shared" si="28"/>
        <v/>
      </c>
    </row>
    <row r="222" spans="1:22" x14ac:dyDescent="0.2">
      <c r="A222" s="1">
        <v>122</v>
      </c>
      <c r="B222" s="1" t="s">
        <v>67</v>
      </c>
      <c r="C222" s="8">
        <v>2</v>
      </c>
      <c r="D222" s="29">
        <f>SUMIFS('2013Figures'!$J:$J,'2013Figures'!$C:$C,$A222,'2013Figures'!$H:$H,$B222,'2013Figures'!$I:$I,$C222,'2013Figures'!$E:$E,$B$1)</f>
        <v>0</v>
      </c>
      <c r="E222" s="9">
        <f>SUMIFS('2013Figures'!$J:$J,'2013Figures'!$C:$C,$A222,'2013Figures'!$H:$H,$B222,'2013Figures'!$I:$I,$C222,'2013Figures'!$B:$B,"BrokerToCy",'2013Figures'!$G:$G,"E1",'2013Figures'!$E:$E,$B$1)</f>
        <v>0</v>
      </c>
      <c r="F222" s="9">
        <f>SUMIFS('2013Figures'!$J:$J,'2013Figures'!$C:$C,$A222,'2013Figures'!$H:$H,$B222,'2013Figures'!$I:$I,$C222,'2013Figures'!$B:$B,"BrokerToCy",'2013Figures'!$G:$G,"P1",'2013Figures'!$E:$E,$B$1)</f>
        <v>0</v>
      </c>
      <c r="G222" s="9">
        <f>SUMIFS('2013Figures'!$J:$J,'2013Figures'!$C:$C,$A222,'2013Figures'!$H:$H,$B222,'2013Figures'!$I:$I,$C222,'2013Figures'!$B:$B,"CyToBroker",'2013Figures'!$G:$G,"E1",'2013Figures'!$E:$E,$B$1)</f>
        <v>0</v>
      </c>
      <c r="H222" s="9">
        <f>SUMIFS('2013Figures'!$J:$J,'2013Figures'!$C:$C,$A222,'2013Figures'!$H:$H,$B222,'2013Figures'!$I:$I,$C222,'2013Figures'!$B:$B,"CyToBroker",'2013Figures'!$G:$G,"P1",'2013Figures'!$E:$E,$B$1)</f>
        <v>0</v>
      </c>
      <c r="J222" s="8">
        <v>201101</v>
      </c>
      <c r="L222" s="42">
        <f>SUMIFS('2012Figures'!$J:$J,'2012Figures'!$C:$C,$A222,'2012Figures'!$H:$H,$B222,'2012Figures'!$I:$I,$C222,'2012Figures'!$E:$E,$B$1)</f>
        <v>0</v>
      </c>
      <c r="M222" s="52">
        <f>SUMIFS('2012Figures'!$J:$J,'2012Figures'!$C:$C,$A222,'2012Figures'!$H:$H,$B222,'2012Figures'!$I:$I,$C222,'2012Figures'!$B:$B,"BrokerToCy",'2012Figures'!$G:$G,"E1",'2012Figures'!$E:$E,$B$1)</f>
        <v>0</v>
      </c>
      <c r="N222" s="52">
        <f>SUMIFS('2012Figures'!$J:$J,'2012Figures'!$C:$C,$A222,'2012Figures'!$H:$H,$B222,'2012Figures'!$I:$I,$C222,'2012Figures'!$B:$B,"BrokerToCy",'2012Figures'!$G:$G,"P1",'2012Figures'!$E:$E,$B$1)</f>
        <v>0</v>
      </c>
      <c r="O222" s="52">
        <f>SUMIFS('2012Figures'!$J:$J,'2012Figures'!$C:$C,$A222,'2012Figures'!$H:$H,$B222,'2012Figures'!$I:$I,$C222,'2012Figures'!$B:$B,"CyToBroker",'2012Figures'!$G:$G,"E1",'2012Figures'!$E:$E,$B$1)</f>
        <v>0</v>
      </c>
      <c r="P222" s="52">
        <f>SUMIFS('2012Figures'!$J:$J,'2012Figures'!$C:$C,$A222,'2012Figures'!$H:$H,$B222,'2012Figures'!$I:$I,$C222,'2012Figures'!$B:$B,"CyToBroker",'2012Figures'!$G:$G,"P1",'2012Figures'!$E:$E,$B$1)</f>
        <v>0</v>
      </c>
      <c r="R222" s="46" t="str">
        <f t="shared" si="28"/>
        <v/>
      </c>
      <c r="S222" s="46" t="str">
        <f t="shared" si="28"/>
        <v/>
      </c>
      <c r="T222" s="46" t="str">
        <f t="shared" si="28"/>
        <v/>
      </c>
      <c r="U222" s="46" t="str">
        <f t="shared" si="28"/>
        <v/>
      </c>
      <c r="V222" s="46" t="str">
        <f t="shared" si="28"/>
        <v/>
      </c>
    </row>
    <row r="223" spans="1:22" x14ac:dyDescent="0.2">
      <c r="A223" s="1">
        <v>122</v>
      </c>
      <c r="B223" s="1" t="s">
        <v>67</v>
      </c>
      <c r="C223" s="8">
        <v>1</v>
      </c>
      <c r="D223" s="29">
        <f>SUMIFS('2013Figures'!$J:$J,'2013Figures'!$C:$C,$A223,'2013Figures'!$H:$H,$B223,'2013Figures'!$I:$I,$C223,'2013Figures'!$E:$E,$B$1)</f>
        <v>0</v>
      </c>
      <c r="E223" s="9">
        <f>SUMIFS('2013Figures'!$J:$J,'2013Figures'!$C:$C,$A223,'2013Figures'!$H:$H,$B223,'2013Figures'!$I:$I,$C223,'2013Figures'!$B:$B,"BrokerToCy",'2013Figures'!$G:$G,"E1",'2013Figures'!$E:$E,$B$1)</f>
        <v>0</v>
      </c>
      <c r="F223" s="9">
        <f>SUMIFS('2013Figures'!$J:$J,'2013Figures'!$C:$C,$A223,'2013Figures'!$H:$H,$B223,'2013Figures'!$I:$I,$C223,'2013Figures'!$B:$B,"BrokerToCy",'2013Figures'!$G:$G,"P1",'2013Figures'!$E:$E,$B$1)</f>
        <v>0</v>
      </c>
      <c r="G223" s="9">
        <f>SUMIFS('2013Figures'!$J:$J,'2013Figures'!$C:$C,$A223,'2013Figures'!$H:$H,$B223,'2013Figures'!$I:$I,$C223,'2013Figures'!$B:$B,"CyToBroker",'2013Figures'!$G:$G,"E1",'2013Figures'!$E:$E,$B$1)</f>
        <v>0</v>
      </c>
      <c r="H223" s="9">
        <f>SUMIFS('2013Figures'!$J:$J,'2013Figures'!$C:$C,$A223,'2013Figures'!$H:$H,$B223,'2013Figures'!$I:$I,$C223,'2013Figures'!$B:$B,"CyToBroker",'2013Figures'!$G:$G,"P1",'2013Figures'!$E:$E,$B$1)</f>
        <v>0</v>
      </c>
      <c r="J223" s="8">
        <v>201001</v>
      </c>
      <c r="L223" s="42">
        <f>SUMIFS('2012Figures'!$J:$J,'2012Figures'!$C:$C,$A223,'2012Figures'!$H:$H,$B223,'2012Figures'!$I:$I,$C223,'2012Figures'!$E:$E,$B$1)</f>
        <v>0</v>
      </c>
      <c r="M223" s="52">
        <f>SUMIFS('2012Figures'!$J:$J,'2012Figures'!$C:$C,$A223,'2012Figures'!$H:$H,$B223,'2012Figures'!$I:$I,$C223,'2012Figures'!$B:$B,"BrokerToCy",'2012Figures'!$G:$G,"E1",'2012Figures'!$E:$E,$B$1)</f>
        <v>0</v>
      </c>
      <c r="N223" s="52">
        <f>SUMIFS('2012Figures'!$J:$J,'2012Figures'!$C:$C,$A223,'2012Figures'!$H:$H,$B223,'2012Figures'!$I:$I,$C223,'2012Figures'!$B:$B,"BrokerToCy",'2012Figures'!$G:$G,"P1",'2012Figures'!$E:$E,$B$1)</f>
        <v>0</v>
      </c>
      <c r="O223" s="52">
        <f>SUMIFS('2012Figures'!$J:$J,'2012Figures'!$C:$C,$A223,'2012Figures'!$H:$H,$B223,'2012Figures'!$I:$I,$C223,'2012Figures'!$B:$B,"CyToBroker",'2012Figures'!$G:$G,"E1",'2012Figures'!$E:$E,$B$1)</f>
        <v>0</v>
      </c>
      <c r="P223" s="52">
        <f>SUMIFS('2012Figures'!$J:$J,'2012Figures'!$C:$C,$A223,'2012Figures'!$H:$H,$B223,'2012Figures'!$I:$I,$C223,'2012Figures'!$B:$B,"CyToBroker",'2012Figures'!$G:$G,"P1",'2012Figures'!$E:$E,$B$1)</f>
        <v>0</v>
      </c>
      <c r="R223" s="46" t="str">
        <f t="shared" si="28"/>
        <v/>
      </c>
      <c r="S223" s="46" t="str">
        <f t="shared" si="28"/>
        <v/>
      </c>
      <c r="T223" s="46" t="str">
        <f t="shared" si="28"/>
        <v/>
      </c>
      <c r="U223" s="46" t="str">
        <f t="shared" si="28"/>
        <v/>
      </c>
      <c r="V223" s="46" t="str">
        <f t="shared" si="28"/>
        <v/>
      </c>
    </row>
    <row r="224" spans="1:22" x14ac:dyDescent="0.2">
      <c r="A224" s="1">
        <v>122</v>
      </c>
      <c r="B224" s="1" t="s">
        <v>67</v>
      </c>
      <c r="D224" s="29">
        <f>SUMIFS('2013Figures'!$J:$J,'2013Figures'!$C:$C,$A224,'2013Figures'!$I:$I,"",'2013Figures'!$E:$E,$B$1)</f>
        <v>0</v>
      </c>
      <c r="E224" s="9">
        <f>SUMIFS('2013Figures'!$J:$J,'2013Figures'!$C:$C,$A224,'2013Figures'!$I:$I,"",'2013Figures'!$B:$B,"BrokerToCy",'2013Figures'!$G:$G,"E1",'2013Figures'!$E:$E,$B$1)</f>
        <v>0</v>
      </c>
      <c r="F224" s="9">
        <f>SUMIFS('2013Figures'!$J:$J,'2013Figures'!$C:$C,$A224,'2013Figures'!$I:$I,"",'2013Figures'!$B:$B,"BrokerToCy",'2013Figures'!$G:$G,"P1",'2013Figures'!$E:$E,$B$1)</f>
        <v>0</v>
      </c>
      <c r="G224" s="9">
        <f>SUMIFS('2013Figures'!$J:$J,'2013Figures'!$C:$C,$A224,'2013Figures'!$I:$I,"",'2013Figures'!$B:$B,"CyToBroker",'2013Figures'!$G:$G,"E1",'2013Figures'!$E:$E,$B$1)</f>
        <v>0</v>
      </c>
      <c r="H224" s="9">
        <f>SUMIFS('2013Figures'!$J:$J,'2013Figures'!$C:$C,$A224,'2013Figures'!$I:$I,"",'2013Figures'!$B:$B,"CyToBroker",'2013Figures'!$G:$G,"P1",'2013Figures'!$E:$E,$B$1)</f>
        <v>0</v>
      </c>
      <c r="J224" s="8" t="s">
        <v>131</v>
      </c>
      <c r="L224" s="42">
        <f>SUMIFS('2012Figures'!$J:$J,'2012Figures'!$C:$C,$A224,'2012Figures'!$I:$I,"",'2012Figures'!$E:$E,$B$1)</f>
        <v>0</v>
      </c>
      <c r="M224" s="52">
        <f>SUMIFS('2012Figures'!$J:$J,'2012Figures'!$C:$C,$A224,'2012Figures'!$I:$I,"",'2012Figures'!$B:$B,"BrokerToCy",'2012Figures'!$G:$G,"E1",'2012Figures'!$E:$E,$B$1)</f>
        <v>0</v>
      </c>
      <c r="N224" s="52">
        <f>SUMIFS('2012Figures'!$J:$J,'2012Figures'!$C:$C,$A224,'2012Figures'!$I:$I,"",'2012Figures'!$B:$B,"BrokerToCy",'2012Figures'!$G:$G,"P1",'2012Figures'!$E:$E,$B$1)</f>
        <v>0</v>
      </c>
      <c r="O224" s="52">
        <f>SUMIFS('2012Figures'!$J:$J,'2012Figures'!$C:$C,$A224,'2012Figures'!$I:$I,"",'2012Figures'!$B:$B,"CyToBroker",'2012Figures'!$G:$G,"E1",'2012Figures'!$E:$E,$B$1)</f>
        <v>0</v>
      </c>
      <c r="P224" s="52">
        <f>SUMIFS('2012Figures'!$J:$J,'2012Figures'!$C:$C,$A224,'2012Figures'!$I:$I,"",'2012Figures'!$B:$B,"CyToBroker",'2012Figures'!$G:$G,"P1",'2012Figures'!$E:$E,$B$1)</f>
        <v>0</v>
      </c>
      <c r="R224" s="46" t="str">
        <f t="shared" si="28"/>
        <v/>
      </c>
      <c r="S224" s="46" t="str">
        <f t="shared" si="28"/>
        <v/>
      </c>
      <c r="T224" s="46" t="str">
        <f t="shared" si="28"/>
        <v/>
      </c>
      <c r="U224" s="46" t="str">
        <f t="shared" si="28"/>
        <v/>
      </c>
      <c r="V224" s="46" t="str">
        <f t="shared" si="28"/>
        <v/>
      </c>
    </row>
    <row r="225" spans="1:22" x14ac:dyDescent="0.2">
      <c r="A225" s="21"/>
      <c r="B225" s="21" t="s">
        <v>92</v>
      </c>
      <c r="C225" s="22"/>
      <c r="D225" s="23">
        <f>SUM(E225:H225)</f>
        <v>0</v>
      </c>
      <c r="E225" s="23">
        <f>SUM(E217:E224)</f>
        <v>0</v>
      </c>
      <c r="F225" s="23">
        <f>SUM(F217:F224)</f>
        <v>0</v>
      </c>
      <c r="G225" s="23">
        <f>SUM(G217:G224)</f>
        <v>0</v>
      </c>
      <c r="H225" s="23">
        <f>SUM(H217:H224)</f>
        <v>0</v>
      </c>
      <c r="I225" s="21"/>
      <c r="J225" s="22"/>
      <c r="K225" s="21"/>
      <c r="L225" s="43">
        <f>SUM(M225:P225)</f>
        <v>0</v>
      </c>
      <c r="M225" s="43">
        <f>SUM(M217:M224)</f>
        <v>0</v>
      </c>
      <c r="N225" s="43">
        <f>SUM(N217:N224)</f>
        <v>0</v>
      </c>
      <c r="O225" s="43">
        <f>SUM(O217:O224)</f>
        <v>0</v>
      </c>
      <c r="P225" s="43">
        <f>SUM(P217:P224)</f>
        <v>0</v>
      </c>
      <c r="Q225" s="21"/>
      <c r="R225" s="21"/>
      <c r="S225" s="21"/>
      <c r="T225" s="21"/>
      <c r="U225" s="21"/>
      <c r="V225" s="21"/>
    </row>
    <row r="226" spans="1:22" x14ac:dyDescent="0.2">
      <c r="A226" s="28">
        <v>123</v>
      </c>
      <c r="B226" s="28" t="s">
        <v>39</v>
      </c>
      <c r="C226" s="17" t="s">
        <v>88</v>
      </c>
      <c r="D226" s="18">
        <f>SUMIFS('2013Figures'!$J:$J,'2013Figures'!$C:$C,$A226,'2013Figures'!$E:$E,$B$1)</f>
        <v>0</v>
      </c>
      <c r="E226" s="18">
        <f>SUMIFS('2013Figures'!$J:$J,'2013Figures'!$C:$C,$A226,'2013Figures'!$B:$B,"BrokerToCy",'2013Figures'!$G:$G,"E1",'2013Figures'!$E:$E,$B$1)</f>
        <v>0</v>
      </c>
      <c r="F226" s="18">
        <f>SUMIFS('2013Figures'!$J:$J,'2013Figures'!$C:$C,$A226,'2013Figures'!$B:$B,"BrokerToCy",'2013Figures'!$G:$G,"P1",'2013Figures'!$E:$E,$B$1)</f>
        <v>0</v>
      </c>
      <c r="G226" s="18">
        <f>SUMIFS('2013Figures'!$J:$J,'2013Figures'!$C:$C,$A226,'2013Figures'!$B:$B,"CyToBroker",'2013Figures'!$G:$G,"E1",'2013Figures'!$E:$E,$B$1)</f>
        <v>0</v>
      </c>
      <c r="H226" s="18">
        <f>SUMIFS('2013Figures'!$J:$J,'2013Figures'!$C:$C,$A226,'2013Figures'!$B:$B,"CyToBroker",'2013Figures'!$G:$G,"P1",'2013Figures'!$E:$E,$B$1)</f>
        <v>0</v>
      </c>
      <c r="I226" s="28"/>
      <c r="J226" s="17"/>
      <c r="K226" s="28"/>
      <c r="L226" s="50">
        <f>SUMIFS('2012Figures'!$J:$J,'2012Figures'!$C:$C,$A226,'2012Figures'!$E:$E,$B$1)</f>
        <v>0</v>
      </c>
      <c r="M226" s="50">
        <f>SUMIFS('2012Figures'!$J:$J,'2012Figures'!$C:$C,$A226,'2012Figures'!$B:$B,"BrokerToCy",'2012Figures'!$G:$G,"E1",'2012Figures'!$E:$E,$B$1)</f>
        <v>0</v>
      </c>
      <c r="N226" s="50">
        <f>SUMIFS('2012Figures'!$J:$J,'2012Figures'!$C:$C,$A226,'2012Figures'!$B:$B,"BrokerToCy",'2012Figures'!$G:$G,"P1",'2012Figures'!$E:$E,$B$1)</f>
        <v>0</v>
      </c>
      <c r="O226" s="50">
        <f>SUMIFS('2012Figures'!$J:$J,'2012Figures'!$C:$C,$A226,'2012Figures'!$B:$B,"CyToBroker",'2012Figures'!$G:$G,"E1",'2012Figures'!$E:$E,$B$1)</f>
        <v>0</v>
      </c>
      <c r="P226" s="50">
        <f>SUMIFS('2012Figures'!$J:$J,'2012Figures'!$C:$C,$A226,'2012Figures'!$B:$B,"CyToBroker",'2012Figures'!$G:$G,"P1",'2012Figures'!$E:$E,$B$1)</f>
        <v>0</v>
      </c>
      <c r="Q226" s="28"/>
      <c r="R226" s="46" t="str">
        <f t="shared" si="28"/>
        <v/>
      </c>
      <c r="S226" s="46" t="str">
        <f t="shared" si="28"/>
        <v/>
      </c>
      <c r="T226" s="46" t="str">
        <f t="shared" si="28"/>
        <v/>
      </c>
      <c r="U226" s="46" t="str">
        <f t="shared" si="28"/>
        <v/>
      </c>
      <c r="V226" s="46" t="str">
        <f t="shared" si="28"/>
        <v/>
      </c>
    </row>
    <row r="227" spans="1:22" x14ac:dyDescent="0.2">
      <c r="A227" s="1">
        <v>123</v>
      </c>
      <c r="B227" s="1" t="s">
        <v>39</v>
      </c>
      <c r="C227" s="8">
        <v>6</v>
      </c>
      <c r="D227" s="29">
        <f>SUMIFS('2013Figures'!$J:$J,'2013Figures'!$C:$C,$A227,'2013Figures'!$H:$H,$B227,'2013Figures'!$I:$I,$C227,'2013Figures'!$E:$E,$B$1)</f>
        <v>0</v>
      </c>
      <c r="E227" s="9">
        <f>SUMIFS('2013Figures'!$J:$J,'2013Figures'!$C:$C,$A227,'2013Figures'!$H:$H,$B227,'2013Figures'!$I:$I,$C227,'2013Figures'!$B:$B,"BrokerToCy",'2013Figures'!$G:$G,"E1",'2013Figures'!$E:$E,$B$1)</f>
        <v>0</v>
      </c>
      <c r="F227" s="9">
        <f>SUMIFS('2013Figures'!$J:$J,'2013Figures'!$C:$C,$A227,'2013Figures'!$H:$H,$B227,'2013Figures'!$I:$I,$C227,'2013Figures'!$B:$B,"BrokerToCy",'2013Figures'!$G:$G,"P1",'2013Figures'!$E:$E,$B$1)</f>
        <v>0</v>
      </c>
      <c r="G227" s="9">
        <f>SUMIFS('2013Figures'!$J:$J,'2013Figures'!$C:$C,$A227,'2013Figures'!$H:$H,$B227,'2013Figures'!$I:$I,$C227,'2013Figures'!$B:$B,"CyToBroker",'2013Figures'!$G:$G,"E1",'2013Figures'!$E:$E,$B$1)</f>
        <v>0</v>
      </c>
      <c r="H227" s="9">
        <f>SUMIFS('2013Figures'!$J:$J,'2013Figures'!$C:$C,$A227,'2013Figures'!$H:$H,$B227,'2013Figures'!$I:$I,$C227,'2013Figures'!$B:$B,"CyToBroker",'2013Figures'!$G:$G,"P1",'2013Figures'!$E:$E,$B$1)</f>
        <v>0</v>
      </c>
      <c r="J227" s="8">
        <v>201501</v>
      </c>
      <c r="L227" s="42">
        <f>SUMIFS('2012Figures'!$J:$J,'2012Figures'!$C:$C,$A227,'2012Figures'!$H:$H,$B227,'2012Figures'!$I:$I,$C227,'2012Figures'!$E:$E,$B$1)</f>
        <v>0</v>
      </c>
      <c r="M227" s="52">
        <f>SUMIFS('2012Figures'!$J:$J,'2012Figures'!$C:$C,$A227,'2012Figures'!$H:$H,$B227,'2012Figures'!$I:$I,$C227,'2012Figures'!$B:$B,"BrokerToCy",'2012Figures'!$G:$G,"E1",'2012Figures'!$E:$E,$B$1)</f>
        <v>0</v>
      </c>
      <c r="N227" s="52">
        <f>SUMIFS('2012Figures'!$J:$J,'2012Figures'!$C:$C,$A227,'2012Figures'!$H:$H,$B227,'2012Figures'!$I:$I,$C227,'2012Figures'!$B:$B,"BrokerToCy",'2012Figures'!$G:$G,"P1",'2012Figures'!$E:$E,$B$1)</f>
        <v>0</v>
      </c>
      <c r="O227" s="52">
        <f>SUMIFS('2012Figures'!$J:$J,'2012Figures'!$C:$C,$A227,'2012Figures'!$H:$H,$B227,'2012Figures'!$I:$I,$C227,'2012Figures'!$B:$B,"CyToBroker",'2012Figures'!$G:$G,"E1",'2012Figures'!$E:$E,$B$1)</f>
        <v>0</v>
      </c>
      <c r="P227" s="52">
        <f>SUMIFS('2012Figures'!$J:$J,'2012Figures'!$C:$C,$A227,'2012Figures'!$H:$H,$B227,'2012Figures'!$I:$I,$C227,'2012Figures'!$B:$B,"CyToBroker",'2012Figures'!$G:$G,"P1",'2012Figures'!$E:$E,$B$1)</f>
        <v>0</v>
      </c>
      <c r="R227" s="46" t="str">
        <f t="shared" si="28"/>
        <v/>
      </c>
      <c r="S227" s="46" t="str">
        <f t="shared" si="28"/>
        <v/>
      </c>
      <c r="T227" s="46" t="str">
        <f t="shared" si="28"/>
        <v/>
      </c>
      <c r="U227" s="46" t="str">
        <f t="shared" si="28"/>
        <v/>
      </c>
      <c r="V227" s="46" t="str">
        <f t="shared" si="28"/>
        <v/>
      </c>
    </row>
    <row r="228" spans="1:22" x14ac:dyDescent="0.2">
      <c r="A228" s="1">
        <v>123</v>
      </c>
      <c r="B228" s="1" t="s">
        <v>39</v>
      </c>
      <c r="C228" s="8">
        <v>5</v>
      </c>
      <c r="D228" s="29">
        <f>SUMIFS('2013Figures'!$J:$J,'2013Figures'!$C:$C,$A228,'2013Figures'!$H:$H,$B228,'2013Figures'!$I:$I,$C228,'2013Figures'!$E:$E,$B$1)</f>
        <v>0</v>
      </c>
      <c r="E228" s="9">
        <f>SUMIFS('2013Figures'!$J:$J,'2013Figures'!$C:$C,$A228,'2013Figures'!$H:$H,$B228,'2013Figures'!$I:$I,$C228,'2013Figures'!$B:$B,"BrokerToCy",'2013Figures'!$G:$G,"E1",'2013Figures'!$E:$E,$B$1)</f>
        <v>0</v>
      </c>
      <c r="F228" s="9">
        <f>SUMIFS('2013Figures'!$J:$J,'2013Figures'!$C:$C,$A228,'2013Figures'!$H:$H,$B228,'2013Figures'!$I:$I,$C228,'2013Figures'!$B:$B,"BrokerToCy",'2013Figures'!$G:$G,"P1",'2013Figures'!$E:$E,$B$1)</f>
        <v>0</v>
      </c>
      <c r="G228" s="9">
        <f>SUMIFS('2013Figures'!$J:$J,'2013Figures'!$C:$C,$A228,'2013Figures'!$H:$H,$B228,'2013Figures'!$I:$I,$C228,'2013Figures'!$B:$B,"CyToBroker",'2013Figures'!$G:$G,"E1",'2013Figures'!$E:$E,$B$1)</f>
        <v>0</v>
      </c>
      <c r="H228" s="9">
        <f>SUMIFS('2013Figures'!$J:$J,'2013Figures'!$C:$C,$A228,'2013Figures'!$H:$H,$B228,'2013Figures'!$I:$I,$C228,'2013Figures'!$B:$B,"CyToBroker",'2013Figures'!$G:$G,"P1",'2013Figures'!$E:$E,$B$1)</f>
        <v>0</v>
      </c>
      <c r="J228" s="8">
        <v>201401</v>
      </c>
      <c r="L228" s="42">
        <f>SUMIFS('2012Figures'!$J:$J,'2012Figures'!$C:$C,$A228,'2012Figures'!$H:$H,$B228,'2012Figures'!$I:$I,$C228,'2012Figures'!$E:$E,$B$1)</f>
        <v>0</v>
      </c>
      <c r="M228" s="52">
        <f>SUMIFS('2012Figures'!$J:$J,'2012Figures'!$C:$C,$A228,'2012Figures'!$H:$H,$B228,'2012Figures'!$I:$I,$C228,'2012Figures'!$B:$B,"BrokerToCy",'2012Figures'!$G:$G,"E1",'2012Figures'!$E:$E,$B$1)</f>
        <v>0</v>
      </c>
      <c r="N228" s="52">
        <f>SUMIFS('2012Figures'!$J:$J,'2012Figures'!$C:$C,$A228,'2012Figures'!$H:$H,$B228,'2012Figures'!$I:$I,$C228,'2012Figures'!$B:$B,"BrokerToCy",'2012Figures'!$G:$G,"P1",'2012Figures'!$E:$E,$B$1)</f>
        <v>0</v>
      </c>
      <c r="O228" s="52">
        <f>SUMIFS('2012Figures'!$J:$J,'2012Figures'!$C:$C,$A228,'2012Figures'!$H:$H,$B228,'2012Figures'!$I:$I,$C228,'2012Figures'!$B:$B,"CyToBroker",'2012Figures'!$G:$G,"E1",'2012Figures'!$E:$E,$B$1)</f>
        <v>0</v>
      </c>
      <c r="P228" s="52">
        <f>SUMIFS('2012Figures'!$J:$J,'2012Figures'!$C:$C,$A228,'2012Figures'!$H:$H,$B228,'2012Figures'!$I:$I,$C228,'2012Figures'!$B:$B,"CyToBroker",'2012Figures'!$G:$G,"P1",'2012Figures'!$E:$E,$B$1)</f>
        <v>0</v>
      </c>
      <c r="R228" s="46" t="str">
        <f t="shared" si="28"/>
        <v/>
      </c>
      <c r="S228" s="46" t="str">
        <f t="shared" si="28"/>
        <v/>
      </c>
      <c r="T228" s="46" t="str">
        <f t="shared" si="28"/>
        <v/>
      </c>
      <c r="U228" s="46" t="str">
        <f t="shared" si="28"/>
        <v/>
      </c>
      <c r="V228" s="46" t="str">
        <f t="shared" si="28"/>
        <v/>
      </c>
    </row>
    <row r="229" spans="1:22" x14ac:dyDescent="0.2">
      <c r="A229" s="1">
        <v>123</v>
      </c>
      <c r="B229" s="1" t="s">
        <v>39</v>
      </c>
      <c r="C229" s="8">
        <v>4</v>
      </c>
      <c r="D229" s="29">
        <f>SUMIFS('2013Figures'!$J:$J,'2013Figures'!$C:$C,$A229,'2013Figures'!$H:$H,$B229,'2013Figures'!$I:$I,$C229,'2013Figures'!$E:$E,$B$1)</f>
        <v>0</v>
      </c>
      <c r="E229" s="9">
        <f>SUMIFS('2013Figures'!$J:$J,'2013Figures'!$C:$C,$A229,'2013Figures'!$H:$H,$B229,'2013Figures'!$I:$I,$C229,'2013Figures'!$B:$B,"BrokerToCy",'2013Figures'!$G:$G,"E1",'2013Figures'!$E:$E,$B$1)</f>
        <v>0</v>
      </c>
      <c r="F229" s="9">
        <f>SUMIFS('2013Figures'!$J:$J,'2013Figures'!$C:$C,$A229,'2013Figures'!$H:$H,$B229,'2013Figures'!$I:$I,$C229,'2013Figures'!$B:$B,"BrokerToCy",'2013Figures'!$G:$G,"P1",'2013Figures'!$E:$E,$B$1)</f>
        <v>0</v>
      </c>
      <c r="G229" s="9">
        <f>SUMIFS('2013Figures'!$J:$J,'2013Figures'!$C:$C,$A229,'2013Figures'!$H:$H,$B229,'2013Figures'!$I:$I,$C229,'2013Figures'!$B:$B,"CyToBroker",'2013Figures'!$G:$G,"E1",'2013Figures'!$E:$E,$B$1)</f>
        <v>0</v>
      </c>
      <c r="H229" s="9">
        <f>SUMIFS('2013Figures'!$J:$J,'2013Figures'!$C:$C,$A229,'2013Figures'!$H:$H,$B229,'2013Figures'!$I:$I,$C229,'2013Figures'!$B:$B,"CyToBroker",'2013Figures'!$G:$G,"P1",'2013Figures'!$E:$E,$B$1)</f>
        <v>0</v>
      </c>
      <c r="I229" s="30"/>
      <c r="J229" s="31">
        <v>201301</v>
      </c>
      <c r="K229" s="30"/>
      <c r="L229" s="42">
        <f>SUMIFS('2012Figures'!$J:$J,'2012Figures'!$C:$C,$A229,'2012Figures'!$H:$H,$B229,'2012Figures'!$I:$I,$C229,'2012Figures'!$E:$E,$B$1)</f>
        <v>0</v>
      </c>
      <c r="M229" s="52">
        <f>SUMIFS('2012Figures'!$J:$J,'2012Figures'!$C:$C,$A229,'2012Figures'!$H:$H,$B229,'2012Figures'!$I:$I,$C229,'2012Figures'!$B:$B,"BrokerToCy",'2012Figures'!$G:$G,"E1",'2012Figures'!$E:$E,$B$1)</f>
        <v>0</v>
      </c>
      <c r="N229" s="52">
        <f>SUMIFS('2012Figures'!$J:$J,'2012Figures'!$C:$C,$A229,'2012Figures'!$H:$H,$B229,'2012Figures'!$I:$I,$C229,'2012Figures'!$B:$B,"BrokerToCy",'2012Figures'!$G:$G,"P1",'2012Figures'!$E:$E,$B$1)</f>
        <v>0</v>
      </c>
      <c r="O229" s="52">
        <f>SUMIFS('2012Figures'!$J:$J,'2012Figures'!$C:$C,$A229,'2012Figures'!$H:$H,$B229,'2012Figures'!$I:$I,$C229,'2012Figures'!$B:$B,"CyToBroker",'2012Figures'!$G:$G,"E1",'2012Figures'!$E:$E,$B$1)</f>
        <v>0</v>
      </c>
      <c r="P229" s="52">
        <f>SUMIFS('2012Figures'!$J:$J,'2012Figures'!$C:$C,$A229,'2012Figures'!$H:$H,$B229,'2012Figures'!$I:$I,$C229,'2012Figures'!$B:$B,"CyToBroker",'2012Figures'!$G:$G,"P1",'2012Figures'!$E:$E,$B$1)</f>
        <v>0</v>
      </c>
      <c r="Q229" s="30"/>
      <c r="R229" s="46" t="str">
        <f t="shared" si="28"/>
        <v/>
      </c>
      <c r="S229" s="46" t="str">
        <f t="shared" si="28"/>
        <v/>
      </c>
      <c r="T229" s="46" t="str">
        <f t="shared" si="28"/>
        <v/>
      </c>
      <c r="U229" s="46" t="str">
        <f t="shared" si="28"/>
        <v/>
      </c>
      <c r="V229" s="46" t="str">
        <f t="shared" si="28"/>
        <v/>
      </c>
    </row>
    <row r="230" spans="1:22" x14ac:dyDescent="0.2">
      <c r="A230" s="1">
        <v>123</v>
      </c>
      <c r="B230" s="1" t="s">
        <v>39</v>
      </c>
      <c r="C230" s="8">
        <v>3</v>
      </c>
      <c r="D230" s="29">
        <f>SUMIFS('2013Figures'!$J:$J,'2013Figures'!$C:$C,$A230,'2013Figures'!$H:$H,$B230,'2013Figures'!$I:$I,$C230,'2013Figures'!$E:$E,$B$1)</f>
        <v>0</v>
      </c>
      <c r="E230" s="9">
        <f>SUMIFS('2013Figures'!$J:$J,'2013Figures'!$C:$C,$A230,'2013Figures'!$H:$H,$B230,'2013Figures'!$I:$I,$C230,'2013Figures'!$B:$B,"BrokerToCy",'2013Figures'!$G:$G,"E1",'2013Figures'!$E:$E,$B$1)</f>
        <v>0</v>
      </c>
      <c r="F230" s="9">
        <f>SUMIFS('2013Figures'!$J:$J,'2013Figures'!$C:$C,$A230,'2013Figures'!$H:$H,$B230,'2013Figures'!$I:$I,$C230,'2013Figures'!$B:$B,"BrokerToCy",'2013Figures'!$G:$G,"P1",'2013Figures'!$E:$E,$B$1)</f>
        <v>0</v>
      </c>
      <c r="G230" s="9">
        <f>SUMIFS('2013Figures'!$J:$J,'2013Figures'!$C:$C,$A230,'2013Figures'!$H:$H,$B230,'2013Figures'!$I:$I,$C230,'2013Figures'!$B:$B,"CyToBroker",'2013Figures'!$G:$G,"E1",'2013Figures'!$E:$E,$B$1)</f>
        <v>0</v>
      </c>
      <c r="H230" s="9">
        <f>SUMIFS('2013Figures'!$J:$J,'2013Figures'!$C:$C,$A230,'2013Figures'!$H:$H,$B230,'2013Figures'!$I:$I,$C230,'2013Figures'!$B:$B,"CyToBroker",'2013Figures'!$G:$G,"P1",'2013Figures'!$E:$E,$B$1)</f>
        <v>0</v>
      </c>
      <c r="J230" s="8">
        <v>201201</v>
      </c>
      <c r="L230" s="42">
        <f>SUMIFS('2012Figures'!$J:$J,'2012Figures'!$C:$C,$A230,'2012Figures'!$H:$H,$B230,'2012Figures'!$I:$I,$C230,'2012Figures'!$E:$E,$B$1)</f>
        <v>0</v>
      </c>
      <c r="M230" s="52">
        <f>SUMIFS('2012Figures'!$J:$J,'2012Figures'!$C:$C,$A230,'2012Figures'!$H:$H,$B230,'2012Figures'!$I:$I,$C230,'2012Figures'!$B:$B,"BrokerToCy",'2012Figures'!$G:$G,"E1",'2012Figures'!$E:$E,$B$1)</f>
        <v>0</v>
      </c>
      <c r="N230" s="52">
        <f>SUMIFS('2012Figures'!$J:$J,'2012Figures'!$C:$C,$A230,'2012Figures'!$H:$H,$B230,'2012Figures'!$I:$I,$C230,'2012Figures'!$B:$B,"BrokerToCy",'2012Figures'!$G:$G,"P1",'2012Figures'!$E:$E,$B$1)</f>
        <v>0</v>
      </c>
      <c r="O230" s="52">
        <f>SUMIFS('2012Figures'!$J:$J,'2012Figures'!$C:$C,$A230,'2012Figures'!$H:$H,$B230,'2012Figures'!$I:$I,$C230,'2012Figures'!$B:$B,"CyToBroker",'2012Figures'!$G:$G,"E1",'2012Figures'!$E:$E,$B$1)</f>
        <v>0</v>
      </c>
      <c r="P230" s="52">
        <f>SUMIFS('2012Figures'!$J:$J,'2012Figures'!$C:$C,$A230,'2012Figures'!$H:$H,$B230,'2012Figures'!$I:$I,$C230,'2012Figures'!$B:$B,"CyToBroker",'2012Figures'!$G:$G,"P1",'2012Figures'!$E:$E,$B$1)</f>
        <v>0</v>
      </c>
      <c r="R230" s="46" t="str">
        <f t="shared" si="28"/>
        <v/>
      </c>
      <c r="S230" s="46" t="str">
        <f t="shared" si="28"/>
        <v/>
      </c>
      <c r="T230" s="46" t="str">
        <f t="shared" si="28"/>
        <v/>
      </c>
      <c r="U230" s="46" t="str">
        <f t="shared" si="28"/>
        <v/>
      </c>
      <c r="V230" s="46" t="str">
        <f t="shared" si="28"/>
        <v/>
      </c>
    </row>
    <row r="231" spans="1:22" x14ac:dyDescent="0.2">
      <c r="A231" s="1">
        <v>123</v>
      </c>
      <c r="B231" s="1" t="s">
        <v>39</v>
      </c>
      <c r="C231" s="8">
        <v>2</v>
      </c>
      <c r="D231" s="29">
        <f>SUMIFS('2013Figures'!$J:$J,'2013Figures'!$C:$C,$A231,'2013Figures'!$H:$H,$B231,'2013Figures'!$I:$I,$C231,'2013Figures'!$E:$E,$B$1)</f>
        <v>0</v>
      </c>
      <c r="E231" s="9">
        <f>SUMIFS('2013Figures'!$J:$J,'2013Figures'!$C:$C,$A231,'2013Figures'!$H:$H,$B231,'2013Figures'!$I:$I,$C231,'2013Figures'!$B:$B,"BrokerToCy",'2013Figures'!$G:$G,"E1",'2013Figures'!$E:$E,$B$1)</f>
        <v>0</v>
      </c>
      <c r="F231" s="9">
        <f>SUMIFS('2013Figures'!$J:$J,'2013Figures'!$C:$C,$A231,'2013Figures'!$H:$H,$B231,'2013Figures'!$I:$I,$C231,'2013Figures'!$B:$B,"BrokerToCy",'2013Figures'!$G:$G,"P1",'2013Figures'!$E:$E,$B$1)</f>
        <v>0</v>
      </c>
      <c r="G231" s="9">
        <f>SUMIFS('2013Figures'!$J:$J,'2013Figures'!$C:$C,$A231,'2013Figures'!$H:$H,$B231,'2013Figures'!$I:$I,$C231,'2013Figures'!$B:$B,"CyToBroker",'2013Figures'!$G:$G,"E1",'2013Figures'!$E:$E,$B$1)</f>
        <v>0</v>
      </c>
      <c r="H231" s="9">
        <f>SUMIFS('2013Figures'!$J:$J,'2013Figures'!$C:$C,$A231,'2013Figures'!$H:$H,$B231,'2013Figures'!$I:$I,$C231,'2013Figures'!$B:$B,"CyToBroker",'2013Figures'!$G:$G,"P1",'2013Figures'!$E:$E,$B$1)</f>
        <v>0</v>
      </c>
      <c r="J231" s="8">
        <v>201101</v>
      </c>
      <c r="L231" s="42">
        <f>SUMIFS('2012Figures'!$J:$J,'2012Figures'!$C:$C,$A231,'2012Figures'!$H:$H,$B231,'2012Figures'!$I:$I,$C231,'2012Figures'!$E:$E,$B$1)</f>
        <v>0</v>
      </c>
      <c r="M231" s="52">
        <f>SUMIFS('2012Figures'!$J:$J,'2012Figures'!$C:$C,$A231,'2012Figures'!$H:$H,$B231,'2012Figures'!$I:$I,$C231,'2012Figures'!$B:$B,"BrokerToCy",'2012Figures'!$G:$G,"E1",'2012Figures'!$E:$E,$B$1)</f>
        <v>0</v>
      </c>
      <c r="N231" s="52">
        <f>SUMIFS('2012Figures'!$J:$J,'2012Figures'!$C:$C,$A231,'2012Figures'!$H:$H,$B231,'2012Figures'!$I:$I,$C231,'2012Figures'!$B:$B,"BrokerToCy",'2012Figures'!$G:$G,"P1",'2012Figures'!$E:$E,$B$1)</f>
        <v>0</v>
      </c>
      <c r="O231" s="52">
        <f>SUMIFS('2012Figures'!$J:$J,'2012Figures'!$C:$C,$A231,'2012Figures'!$H:$H,$B231,'2012Figures'!$I:$I,$C231,'2012Figures'!$B:$B,"CyToBroker",'2012Figures'!$G:$G,"E1",'2012Figures'!$E:$E,$B$1)</f>
        <v>0</v>
      </c>
      <c r="P231" s="52">
        <f>SUMIFS('2012Figures'!$J:$J,'2012Figures'!$C:$C,$A231,'2012Figures'!$H:$H,$B231,'2012Figures'!$I:$I,$C231,'2012Figures'!$B:$B,"CyToBroker",'2012Figures'!$G:$G,"P1",'2012Figures'!$E:$E,$B$1)</f>
        <v>0</v>
      </c>
      <c r="R231" s="46" t="str">
        <f t="shared" si="28"/>
        <v/>
      </c>
      <c r="S231" s="46" t="str">
        <f t="shared" si="28"/>
        <v/>
      </c>
      <c r="T231" s="46" t="str">
        <f t="shared" si="28"/>
        <v/>
      </c>
      <c r="U231" s="46" t="str">
        <f t="shared" si="28"/>
        <v/>
      </c>
      <c r="V231" s="46" t="str">
        <f t="shared" si="28"/>
        <v/>
      </c>
    </row>
    <row r="232" spans="1:22" x14ac:dyDescent="0.2">
      <c r="A232" s="1">
        <v>123</v>
      </c>
      <c r="B232" s="1" t="s">
        <v>39</v>
      </c>
      <c r="C232" s="8">
        <v>1</v>
      </c>
      <c r="D232" s="29">
        <f>SUMIFS('2013Figures'!$J:$J,'2013Figures'!$C:$C,$A232,'2013Figures'!$H:$H,$B232,'2013Figures'!$I:$I,$C232,'2013Figures'!$E:$E,$B$1)</f>
        <v>0</v>
      </c>
      <c r="E232" s="9">
        <f>SUMIFS('2013Figures'!$J:$J,'2013Figures'!$C:$C,$A232,'2013Figures'!$H:$H,$B232,'2013Figures'!$I:$I,$C232,'2013Figures'!$B:$B,"BrokerToCy",'2013Figures'!$G:$G,"E1",'2013Figures'!$E:$E,$B$1)</f>
        <v>0</v>
      </c>
      <c r="F232" s="9">
        <f>SUMIFS('2013Figures'!$J:$J,'2013Figures'!$C:$C,$A232,'2013Figures'!$H:$H,$B232,'2013Figures'!$I:$I,$C232,'2013Figures'!$B:$B,"BrokerToCy",'2013Figures'!$G:$G,"P1",'2013Figures'!$E:$E,$B$1)</f>
        <v>0</v>
      </c>
      <c r="G232" s="9">
        <f>SUMIFS('2013Figures'!$J:$J,'2013Figures'!$C:$C,$A232,'2013Figures'!$H:$H,$B232,'2013Figures'!$I:$I,$C232,'2013Figures'!$B:$B,"CyToBroker",'2013Figures'!$G:$G,"E1",'2013Figures'!$E:$E,$B$1)</f>
        <v>0</v>
      </c>
      <c r="H232" s="9">
        <f>SUMIFS('2013Figures'!$J:$J,'2013Figures'!$C:$C,$A232,'2013Figures'!$H:$H,$B232,'2013Figures'!$I:$I,$C232,'2013Figures'!$B:$B,"CyToBroker",'2013Figures'!$G:$G,"P1",'2013Figures'!$E:$E,$B$1)</f>
        <v>0</v>
      </c>
      <c r="J232" s="8">
        <v>201001</v>
      </c>
      <c r="L232" s="42">
        <f>SUMIFS('2012Figures'!$J:$J,'2012Figures'!$C:$C,$A232,'2012Figures'!$H:$H,$B232,'2012Figures'!$I:$I,$C232,'2012Figures'!$E:$E,$B$1)</f>
        <v>0</v>
      </c>
      <c r="M232" s="52">
        <f>SUMIFS('2012Figures'!$J:$J,'2012Figures'!$C:$C,$A232,'2012Figures'!$H:$H,$B232,'2012Figures'!$I:$I,$C232,'2012Figures'!$B:$B,"BrokerToCy",'2012Figures'!$G:$G,"E1",'2012Figures'!$E:$E,$B$1)</f>
        <v>0</v>
      </c>
      <c r="N232" s="52">
        <f>SUMIFS('2012Figures'!$J:$J,'2012Figures'!$C:$C,$A232,'2012Figures'!$H:$H,$B232,'2012Figures'!$I:$I,$C232,'2012Figures'!$B:$B,"BrokerToCy",'2012Figures'!$G:$G,"P1",'2012Figures'!$E:$E,$B$1)</f>
        <v>0</v>
      </c>
      <c r="O232" s="52">
        <f>SUMIFS('2012Figures'!$J:$J,'2012Figures'!$C:$C,$A232,'2012Figures'!$H:$H,$B232,'2012Figures'!$I:$I,$C232,'2012Figures'!$B:$B,"CyToBroker",'2012Figures'!$G:$G,"E1",'2012Figures'!$E:$E,$B$1)</f>
        <v>0</v>
      </c>
      <c r="P232" s="52">
        <f>SUMIFS('2012Figures'!$J:$J,'2012Figures'!$C:$C,$A232,'2012Figures'!$H:$H,$B232,'2012Figures'!$I:$I,$C232,'2012Figures'!$B:$B,"CyToBroker",'2012Figures'!$G:$G,"P1",'2012Figures'!$E:$E,$B$1)</f>
        <v>0</v>
      </c>
      <c r="R232" s="46" t="str">
        <f t="shared" si="28"/>
        <v/>
      </c>
      <c r="S232" s="46" t="str">
        <f t="shared" si="28"/>
        <v/>
      </c>
      <c r="T232" s="46" t="str">
        <f t="shared" si="28"/>
        <v/>
      </c>
      <c r="U232" s="46" t="str">
        <f t="shared" si="28"/>
        <v/>
      </c>
      <c r="V232" s="46" t="str">
        <f t="shared" si="28"/>
        <v/>
      </c>
    </row>
    <row r="233" spans="1:22" x14ac:dyDescent="0.2">
      <c r="A233" s="1">
        <v>123</v>
      </c>
      <c r="B233" s="1" t="s">
        <v>39</v>
      </c>
      <c r="D233" s="29">
        <f>SUMIFS('2013Figures'!$J:$J,'2013Figures'!$C:$C,$A233,'2013Figures'!$I:$I,"",'2013Figures'!$E:$E,$B$1)</f>
        <v>0</v>
      </c>
      <c r="E233" s="9">
        <f>SUMIFS('2013Figures'!$J:$J,'2013Figures'!$C:$C,$A233,'2013Figures'!$I:$I,"",'2013Figures'!$B:$B,"BrokerToCy",'2013Figures'!$G:$G,"E1",'2013Figures'!$E:$E,$B$1)</f>
        <v>0</v>
      </c>
      <c r="F233" s="9">
        <f>SUMIFS('2013Figures'!$J:$J,'2013Figures'!$C:$C,$A233,'2013Figures'!$I:$I,"",'2013Figures'!$B:$B,"BrokerToCy",'2013Figures'!$G:$G,"P1",'2013Figures'!$E:$E,$B$1)</f>
        <v>0</v>
      </c>
      <c r="G233" s="9">
        <f>SUMIFS('2013Figures'!$J:$J,'2013Figures'!$C:$C,$A233,'2013Figures'!$I:$I,"",'2013Figures'!$B:$B,"CyToBroker",'2013Figures'!$G:$G,"E1",'2013Figures'!$E:$E,$B$1)</f>
        <v>0</v>
      </c>
      <c r="H233" s="9">
        <f>SUMIFS('2013Figures'!$J:$J,'2013Figures'!$C:$C,$A233,'2013Figures'!$I:$I,"",'2013Figures'!$B:$B,"CyToBroker",'2013Figures'!$G:$G,"P1",'2013Figures'!$E:$E,$B$1)</f>
        <v>0</v>
      </c>
      <c r="J233" s="8" t="s">
        <v>131</v>
      </c>
      <c r="L233" s="42">
        <f>SUMIFS('2012Figures'!$J:$J,'2012Figures'!$C:$C,$A233,'2012Figures'!$I:$I,"",'2012Figures'!$E:$E,$B$1)</f>
        <v>0</v>
      </c>
      <c r="M233" s="52">
        <f>SUMIFS('2012Figures'!$J:$J,'2012Figures'!$C:$C,$A233,'2012Figures'!$I:$I,"",'2012Figures'!$B:$B,"BrokerToCy",'2012Figures'!$G:$G,"E1",'2012Figures'!$E:$E,$B$1)</f>
        <v>0</v>
      </c>
      <c r="N233" s="52">
        <f>SUMIFS('2012Figures'!$J:$J,'2012Figures'!$C:$C,$A233,'2012Figures'!$I:$I,"",'2012Figures'!$B:$B,"BrokerToCy",'2012Figures'!$G:$G,"P1",'2012Figures'!$E:$E,$B$1)</f>
        <v>0</v>
      </c>
      <c r="O233" s="52">
        <f>SUMIFS('2012Figures'!$J:$J,'2012Figures'!$C:$C,$A233,'2012Figures'!$I:$I,"",'2012Figures'!$B:$B,"CyToBroker",'2012Figures'!$G:$G,"E1",'2012Figures'!$E:$E,$B$1)</f>
        <v>0</v>
      </c>
      <c r="P233" s="52">
        <f>SUMIFS('2012Figures'!$J:$J,'2012Figures'!$C:$C,$A233,'2012Figures'!$I:$I,"",'2012Figures'!$B:$B,"CyToBroker",'2012Figures'!$G:$G,"P1",'2012Figures'!$E:$E,$B$1)</f>
        <v>0</v>
      </c>
      <c r="R233" s="46" t="str">
        <f t="shared" si="28"/>
        <v/>
      </c>
      <c r="S233" s="46" t="str">
        <f t="shared" si="28"/>
        <v/>
      </c>
      <c r="T233" s="46" t="str">
        <f t="shared" si="28"/>
        <v/>
      </c>
      <c r="U233" s="46" t="str">
        <f t="shared" si="28"/>
        <v/>
      </c>
      <c r="V233" s="46" t="str">
        <f t="shared" si="28"/>
        <v/>
      </c>
    </row>
    <row r="234" spans="1:22" x14ac:dyDescent="0.2">
      <c r="A234" s="21"/>
      <c r="B234" s="21" t="s">
        <v>92</v>
      </c>
      <c r="C234" s="22"/>
      <c r="D234" s="23">
        <f>SUM(E234:H234)</f>
        <v>0</v>
      </c>
      <c r="E234" s="23">
        <f>SUM(E227:E233)</f>
        <v>0</v>
      </c>
      <c r="F234" s="23">
        <f>SUM(F227:F233)</f>
        <v>0</v>
      </c>
      <c r="G234" s="23">
        <f>SUM(G227:G233)</f>
        <v>0</v>
      </c>
      <c r="H234" s="23">
        <f>SUM(H227:H233)</f>
        <v>0</v>
      </c>
      <c r="I234" s="21"/>
      <c r="J234" s="22"/>
      <c r="K234" s="21"/>
      <c r="L234" s="43">
        <f>SUM(M234:P234)</f>
        <v>0</v>
      </c>
      <c r="M234" s="43">
        <f>SUM(M227:M233)</f>
        <v>0</v>
      </c>
      <c r="N234" s="43">
        <f>SUM(N227:N233)</f>
        <v>0</v>
      </c>
      <c r="O234" s="43">
        <f>SUM(O227:O233)</f>
        <v>0</v>
      </c>
      <c r="P234" s="43">
        <f>SUM(P227:P233)</f>
        <v>0</v>
      </c>
      <c r="Q234" s="21"/>
      <c r="R234" s="21"/>
      <c r="S234" s="21"/>
      <c r="T234" s="21"/>
      <c r="U234" s="21"/>
      <c r="V234" s="21"/>
    </row>
    <row r="235" spans="1:22" x14ac:dyDescent="0.2">
      <c r="A235" s="28">
        <v>124</v>
      </c>
      <c r="B235" s="28" t="s">
        <v>112</v>
      </c>
      <c r="C235" s="17" t="s">
        <v>88</v>
      </c>
      <c r="D235" s="18">
        <f>SUMIFS('2013Figures'!$J:$J,'2013Figures'!$C:$C,$A235,'2013Figures'!$E:$E,$B$1)</f>
        <v>0</v>
      </c>
      <c r="E235" s="18">
        <f>SUMIFS('2013Figures'!$J:$J,'2013Figures'!$C:$C,$A235,'2013Figures'!$B:$B,"BrokerToCy",'2013Figures'!$G:$G,"E1",'2013Figures'!$E:$E,$B$1)</f>
        <v>0</v>
      </c>
      <c r="F235" s="18">
        <f>SUMIFS('2013Figures'!$J:$J,'2013Figures'!$C:$C,$A235,'2013Figures'!$B:$B,"BrokerToCy",'2013Figures'!$G:$G,"P1",'2013Figures'!$E:$E,$B$1)</f>
        <v>0</v>
      </c>
      <c r="G235" s="18">
        <f>SUMIFS('2013Figures'!$J:$J,'2013Figures'!$C:$C,$A235,'2013Figures'!$B:$B,"CyToBroker",'2013Figures'!$G:$G,"E1",'2013Figures'!$E:$E,$B$1)</f>
        <v>0</v>
      </c>
      <c r="H235" s="18">
        <f>SUMIFS('2013Figures'!$J:$J,'2013Figures'!$C:$C,$A235,'2013Figures'!$B:$B,"CyToBroker",'2013Figures'!$G:$G,"P1",'2013Figures'!$E:$E,$B$1)</f>
        <v>0</v>
      </c>
      <c r="I235" s="28"/>
      <c r="J235" s="17"/>
      <c r="K235" s="28"/>
      <c r="L235" s="50">
        <f>SUMIFS('2012Figures'!$J:$J,'2012Figures'!$C:$C,$A235,'2012Figures'!$E:$E,$B$1)</f>
        <v>0</v>
      </c>
      <c r="M235" s="50">
        <f>SUMIFS('2012Figures'!$J:$J,'2012Figures'!$C:$C,$A235,'2012Figures'!$B:$B,"BrokerToCy",'2012Figures'!$G:$G,"E1",'2012Figures'!$E:$E,$B$1)</f>
        <v>0</v>
      </c>
      <c r="N235" s="50">
        <f>SUMIFS('2012Figures'!$J:$J,'2012Figures'!$C:$C,$A235,'2012Figures'!$B:$B,"BrokerToCy",'2012Figures'!$G:$G,"P1",'2012Figures'!$E:$E,$B$1)</f>
        <v>0</v>
      </c>
      <c r="O235" s="50">
        <f>SUMIFS('2012Figures'!$J:$J,'2012Figures'!$C:$C,$A235,'2012Figures'!$B:$B,"CyToBroker",'2012Figures'!$G:$G,"E1",'2012Figures'!$E:$E,$B$1)</f>
        <v>0</v>
      </c>
      <c r="P235" s="50">
        <f>SUMIFS('2012Figures'!$J:$J,'2012Figures'!$C:$C,$A235,'2012Figures'!$B:$B,"CyToBroker",'2012Figures'!$G:$G,"P1",'2012Figures'!$E:$E,$B$1)</f>
        <v>0</v>
      </c>
      <c r="Q235" s="28"/>
      <c r="R235" s="46" t="str">
        <f t="shared" si="28"/>
        <v/>
      </c>
      <c r="S235" s="46" t="str">
        <f t="shared" si="28"/>
        <v/>
      </c>
      <c r="T235" s="46" t="str">
        <f t="shared" si="28"/>
        <v/>
      </c>
      <c r="U235" s="46" t="str">
        <f t="shared" si="28"/>
        <v/>
      </c>
      <c r="V235" s="46" t="str">
        <f t="shared" si="28"/>
        <v/>
      </c>
    </row>
    <row r="236" spans="1:22" x14ac:dyDescent="0.2">
      <c r="A236" s="1">
        <v>124</v>
      </c>
      <c r="B236" s="1" t="s">
        <v>112</v>
      </c>
      <c r="C236" s="8">
        <v>5</v>
      </c>
      <c r="D236" s="29">
        <f>SUMIFS('2013Figures'!$J:$J,'2013Figures'!$C:$C,$A236,'2013Figures'!$H:$H,$B236,'2013Figures'!$I:$I,$C236,'2013Figures'!$E:$E,$B$1)</f>
        <v>0</v>
      </c>
      <c r="E236" s="9">
        <f>SUMIFS('2013Figures'!$J:$J,'2013Figures'!$C:$C,$A236,'2013Figures'!$H:$H,$B236,'2013Figures'!$I:$I,$C236,'2013Figures'!$B:$B,"BrokerToCy",'2013Figures'!$G:$G,"E1",'2013Figures'!$E:$E,$B$1)</f>
        <v>0</v>
      </c>
      <c r="F236" s="9">
        <f>SUMIFS('2013Figures'!$J:$J,'2013Figures'!$C:$C,$A236,'2013Figures'!$H:$H,$B236,'2013Figures'!$I:$I,$C236,'2013Figures'!$B:$B,"BrokerToCy",'2013Figures'!$G:$G,"P1",'2013Figures'!$E:$E,$B$1)</f>
        <v>0</v>
      </c>
      <c r="G236" s="9">
        <f>SUMIFS('2013Figures'!$J:$J,'2013Figures'!$C:$C,$A236,'2013Figures'!$H:$H,$B236,'2013Figures'!$I:$I,$C236,'2013Figures'!$B:$B,"CyToBroker",'2013Figures'!$G:$G,"E1",'2013Figures'!$E:$E,$B$1)</f>
        <v>0</v>
      </c>
      <c r="H236" s="9">
        <f>SUMIFS('2013Figures'!$J:$J,'2013Figures'!$C:$C,$A236,'2013Figures'!$H:$H,$B236,'2013Figures'!$I:$I,$C236,'2013Figures'!$B:$B,"CyToBroker",'2013Figures'!$G:$G,"P1",'2013Figures'!$E:$E,$B$1)</f>
        <v>0</v>
      </c>
      <c r="J236" s="8">
        <v>201401</v>
      </c>
      <c r="L236" s="42">
        <f>SUMIFS('2012Figures'!$J:$J,'2012Figures'!$C:$C,$A236,'2012Figures'!$H:$H,$B236,'2012Figures'!$I:$I,$C236,'2012Figures'!$E:$E,$B$1)</f>
        <v>0</v>
      </c>
      <c r="M236" s="52">
        <f>SUMIFS('2012Figures'!$J:$J,'2012Figures'!$C:$C,$A236,'2012Figures'!$H:$H,$B236,'2012Figures'!$I:$I,$C236,'2012Figures'!$B:$B,"BrokerToCy",'2012Figures'!$G:$G,"E1",'2012Figures'!$E:$E,$B$1)</f>
        <v>0</v>
      </c>
      <c r="N236" s="52">
        <f>SUMIFS('2012Figures'!$J:$J,'2012Figures'!$C:$C,$A236,'2012Figures'!$H:$H,$B236,'2012Figures'!$I:$I,$C236,'2012Figures'!$B:$B,"BrokerToCy",'2012Figures'!$G:$G,"P1",'2012Figures'!$E:$E,$B$1)</f>
        <v>0</v>
      </c>
      <c r="O236" s="52">
        <f>SUMIFS('2012Figures'!$J:$J,'2012Figures'!$C:$C,$A236,'2012Figures'!$H:$H,$B236,'2012Figures'!$I:$I,$C236,'2012Figures'!$B:$B,"CyToBroker",'2012Figures'!$G:$G,"E1",'2012Figures'!$E:$E,$B$1)</f>
        <v>0</v>
      </c>
      <c r="P236" s="52">
        <f>SUMIFS('2012Figures'!$J:$J,'2012Figures'!$C:$C,$A236,'2012Figures'!$H:$H,$B236,'2012Figures'!$I:$I,$C236,'2012Figures'!$B:$B,"CyToBroker",'2012Figures'!$G:$G,"P1",'2012Figures'!$E:$E,$B$1)</f>
        <v>0</v>
      </c>
      <c r="R236" s="46" t="str">
        <f t="shared" si="28"/>
        <v/>
      </c>
      <c r="S236" s="46" t="str">
        <f t="shared" si="28"/>
        <v/>
      </c>
      <c r="T236" s="46" t="str">
        <f t="shared" si="28"/>
        <v/>
      </c>
      <c r="U236" s="46" t="str">
        <f t="shared" si="28"/>
        <v/>
      </c>
      <c r="V236" s="46" t="str">
        <f t="shared" si="28"/>
        <v/>
      </c>
    </row>
    <row r="237" spans="1:22" x14ac:dyDescent="0.2">
      <c r="A237" s="1">
        <v>124</v>
      </c>
      <c r="B237" s="1" t="s">
        <v>112</v>
      </c>
      <c r="C237" s="8">
        <v>4</v>
      </c>
      <c r="D237" s="29">
        <f>SUMIFS('2013Figures'!$J:$J,'2013Figures'!$C:$C,$A237,'2013Figures'!$H:$H,$B237,'2013Figures'!$I:$I,$C237,'2013Figures'!$E:$E,$B$1)</f>
        <v>0</v>
      </c>
      <c r="E237" s="9">
        <f>SUMIFS('2013Figures'!$J:$J,'2013Figures'!$C:$C,$A237,'2013Figures'!$H:$H,$B237,'2013Figures'!$I:$I,$C237,'2013Figures'!$B:$B,"BrokerToCy",'2013Figures'!$G:$G,"E1",'2013Figures'!$E:$E,$B$1)</f>
        <v>0</v>
      </c>
      <c r="F237" s="9">
        <f>SUMIFS('2013Figures'!$J:$J,'2013Figures'!$C:$C,$A237,'2013Figures'!$H:$H,$B237,'2013Figures'!$I:$I,$C237,'2013Figures'!$B:$B,"BrokerToCy",'2013Figures'!$G:$G,"P1",'2013Figures'!$E:$E,$B$1)</f>
        <v>0</v>
      </c>
      <c r="G237" s="9">
        <f>SUMIFS('2013Figures'!$J:$J,'2013Figures'!$C:$C,$A237,'2013Figures'!$H:$H,$B237,'2013Figures'!$I:$I,$C237,'2013Figures'!$B:$B,"CyToBroker",'2013Figures'!$G:$G,"E1",'2013Figures'!$E:$E,$B$1)</f>
        <v>0</v>
      </c>
      <c r="H237" s="9">
        <f>SUMIFS('2013Figures'!$J:$J,'2013Figures'!$C:$C,$A237,'2013Figures'!$H:$H,$B237,'2013Figures'!$I:$I,$C237,'2013Figures'!$B:$B,"CyToBroker",'2013Figures'!$G:$G,"P1",'2013Figures'!$E:$E,$B$1)</f>
        <v>0</v>
      </c>
      <c r="I237" s="30"/>
      <c r="J237" s="31">
        <v>201301</v>
      </c>
      <c r="K237" s="30"/>
      <c r="L237" s="42">
        <f>SUMIFS('2012Figures'!$J:$J,'2012Figures'!$C:$C,$A237,'2012Figures'!$H:$H,$B237,'2012Figures'!$I:$I,$C237,'2012Figures'!$E:$E,$B$1)</f>
        <v>0</v>
      </c>
      <c r="M237" s="52">
        <f>SUMIFS('2012Figures'!$J:$J,'2012Figures'!$C:$C,$A237,'2012Figures'!$H:$H,$B237,'2012Figures'!$I:$I,$C237,'2012Figures'!$B:$B,"BrokerToCy",'2012Figures'!$G:$G,"E1",'2012Figures'!$E:$E,$B$1)</f>
        <v>0</v>
      </c>
      <c r="N237" s="52">
        <f>SUMIFS('2012Figures'!$J:$J,'2012Figures'!$C:$C,$A237,'2012Figures'!$H:$H,$B237,'2012Figures'!$I:$I,$C237,'2012Figures'!$B:$B,"BrokerToCy",'2012Figures'!$G:$G,"P1",'2012Figures'!$E:$E,$B$1)</f>
        <v>0</v>
      </c>
      <c r="O237" s="52">
        <f>SUMIFS('2012Figures'!$J:$J,'2012Figures'!$C:$C,$A237,'2012Figures'!$H:$H,$B237,'2012Figures'!$I:$I,$C237,'2012Figures'!$B:$B,"CyToBroker",'2012Figures'!$G:$G,"E1",'2012Figures'!$E:$E,$B$1)</f>
        <v>0</v>
      </c>
      <c r="P237" s="52">
        <f>SUMIFS('2012Figures'!$J:$J,'2012Figures'!$C:$C,$A237,'2012Figures'!$H:$H,$B237,'2012Figures'!$I:$I,$C237,'2012Figures'!$B:$B,"CyToBroker",'2012Figures'!$G:$G,"P1",'2012Figures'!$E:$E,$B$1)</f>
        <v>0</v>
      </c>
      <c r="Q237" s="30"/>
      <c r="R237" s="46" t="str">
        <f t="shared" si="28"/>
        <v/>
      </c>
      <c r="S237" s="46" t="str">
        <f t="shared" si="28"/>
        <v/>
      </c>
      <c r="T237" s="46" t="str">
        <f t="shared" si="28"/>
        <v/>
      </c>
      <c r="U237" s="46" t="str">
        <f t="shared" si="28"/>
        <v/>
      </c>
      <c r="V237" s="46" t="str">
        <f t="shared" si="28"/>
        <v/>
      </c>
    </row>
    <row r="238" spans="1:22" x14ac:dyDescent="0.2">
      <c r="A238" s="1">
        <v>124</v>
      </c>
      <c r="B238" s="1" t="s">
        <v>112</v>
      </c>
      <c r="C238" s="8">
        <v>3</v>
      </c>
      <c r="D238" s="29">
        <f>SUMIFS('2013Figures'!$J:$J,'2013Figures'!$C:$C,$A238,'2013Figures'!$H:$H,$B238,'2013Figures'!$I:$I,$C238,'2013Figures'!$E:$E,$B$1)</f>
        <v>0</v>
      </c>
      <c r="E238" s="9">
        <f>SUMIFS('2013Figures'!$J:$J,'2013Figures'!$C:$C,$A238,'2013Figures'!$H:$H,$B238,'2013Figures'!$I:$I,$C238,'2013Figures'!$B:$B,"BrokerToCy",'2013Figures'!$G:$G,"E1",'2013Figures'!$E:$E,$B$1)</f>
        <v>0</v>
      </c>
      <c r="F238" s="9">
        <f>SUMIFS('2013Figures'!$J:$J,'2013Figures'!$C:$C,$A238,'2013Figures'!$H:$H,$B238,'2013Figures'!$I:$I,$C238,'2013Figures'!$B:$B,"BrokerToCy",'2013Figures'!$G:$G,"P1",'2013Figures'!$E:$E,$B$1)</f>
        <v>0</v>
      </c>
      <c r="G238" s="9">
        <f>SUMIFS('2013Figures'!$J:$J,'2013Figures'!$C:$C,$A238,'2013Figures'!$H:$H,$B238,'2013Figures'!$I:$I,$C238,'2013Figures'!$B:$B,"CyToBroker",'2013Figures'!$G:$G,"E1",'2013Figures'!$E:$E,$B$1)</f>
        <v>0</v>
      </c>
      <c r="H238" s="9">
        <f>SUMIFS('2013Figures'!$J:$J,'2013Figures'!$C:$C,$A238,'2013Figures'!$H:$H,$B238,'2013Figures'!$I:$I,$C238,'2013Figures'!$B:$B,"CyToBroker",'2013Figures'!$G:$G,"P1",'2013Figures'!$E:$E,$B$1)</f>
        <v>0</v>
      </c>
      <c r="J238" s="8">
        <v>201201</v>
      </c>
      <c r="L238" s="42">
        <f>SUMIFS('2012Figures'!$J:$J,'2012Figures'!$C:$C,$A238,'2012Figures'!$H:$H,$B238,'2012Figures'!$I:$I,$C238,'2012Figures'!$E:$E,$B$1)</f>
        <v>0</v>
      </c>
      <c r="M238" s="52">
        <f>SUMIFS('2012Figures'!$J:$J,'2012Figures'!$C:$C,$A238,'2012Figures'!$H:$H,$B238,'2012Figures'!$I:$I,$C238,'2012Figures'!$B:$B,"BrokerToCy",'2012Figures'!$G:$G,"E1",'2012Figures'!$E:$E,$B$1)</f>
        <v>0</v>
      </c>
      <c r="N238" s="52">
        <f>SUMIFS('2012Figures'!$J:$J,'2012Figures'!$C:$C,$A238,'2012Figures'!$H:$H,$B238,'2012Figures'!$I:$I,$C238,'2012Figures'!$B:$B,"BrokerToCy",'2012Figures'!$G:$G,"P1",'2012Figures'!$E:$E,$B$1)</f>
        <v>0</v>
      </c>
      <c r="O238" s="52">
        <f>SUMIFS('2012Figures'!$J:$J,'2012Figures'!$C:$C,$A238,'2012Figures'!$H:$H,$B238,'2012Figures'!$I:$I,$C238,'2012Figures'!$B:$B,"CyToBroker",'2012Figures'!$G:$G,"E1",'2012Figures'!$E:$E,$B$1)</f>
        <v>0</v>
      </c>
      <c r="P238" s="52">
        <f>SUMIFS('2012Figures'!$J:$J,'2012Figures'!$C:$C,$A238,'2012Figures'!$H:$H,$B238,'2012Figures'!$I:$I,$C238,'2012Figures'!$B:$B,"CyToBroker",'2012Figures'!$G:$G,"P1",'2012Figures'!$E:$E,$B$1)</f>
        <v>0</v>
      </c>
      <c r="R238" s="46" t="str">
        <f t="shared" si="28"/>
        <v/>
      </c>
      <c r="S238" s="46" t="str">
        <f t="shared" si="28"/>
        <v/>
      </c>
      <c r="T238" s="46" t="str">
        <f t="shared" si="28"/>
        <v/>
      </c>
      <c r="U238" s="46" t="str">
        <f t="shared" si="28"/>
        <v/>
      </c>
      <c r="V238" s="46" t="str">
        <f t="shared" si="28"/>
        <v/>
      </c>
    </row>
    <row r="239" spans="1:22" x14ac:dyDescent="0.2">
      <c r="A239" s="1">
        <v>124</v>
      </c>
      <c r="B239" s="1" t="s">
        <v>112</v>
      </c>
      <c r="C239" s="8">
        <v>2</v>
      </c>
      <c r="D239" s="29">
        <f>SUMIFS('2013Figures'!$J:$J,'2013Figures'!$C:$C,$A239,'2013Figures'!$H:$H,$B239,'2013Figures'!$I:$I,$C239,'2013Figures'!$E:$E,$B$1)</f>
        <v>0</v>
      </c>
      <c r="E239" s="9">
        <f>SUMIFS('2013Figures'!$J:$J,'2013Figures'!$C:$C,$A239,'2013Figures'!$H:$H,$B239,'2013Figures'!$I:$I,$C239,'2013Figures'!$B:$B,"BrokerToCy",'2013Figures'!$G:$G,"E1",'2013Figures'!$E:$E,$B$1)</f>
        <v>0</v>
      </c>
      <c r="F239" s="9">
        <f>SUMIFS('2013Figures'!$J:$J,'2013Figures'!$C:$C,$A239,'2013Figures'!$H:$H,$B239,'2013Figures'!$I:$I,$C239,'2013Figures'!$B:$B,"BrokerToCy",'2013Figures'!$G:$G,"P1",'2013Figures'!$E:$E,$B$1)</f>
        <v>0</v>
      </c>
      <c r="G239" s="9">
        <f>SUMIFS('2013Figures'!$J:$J,'2013Figures'!$C:$C,$A239,'2013Figures'!$H:$H,$B239,'2013Figures'!$I:$I,$C239,'2013Figures'!$B:$B,"CyToBroker",'2013Figures'!$G:$G,"E1",'2013Figures'!$E:$E,$B$1)</f>
        <v>0</v>
      </c>
      <c r="H239" s="9">
        <f>SUMIFS('2013Figures'!$J:$J,'2013Figures'!$C:$C,$A239,'2013Figures'!$H:$H,$B239,'2013Figures'!$I:$I,$C239,'2013Figures'!$B:$B,"CyToBroker",'2013Figures'!$G:$G,"P1",'2013Figures'!$E:$E,$B$1)</f>
        <v>0</v>
      </c>
      <c r="J239" s="8">
        <v>201101</v>
      </c>
      <c r="L239" s="42">
        <f>SUMIFS('2012Figures'!$J:$J,'2012Figures'!$C:$C,$A239,'2012Figures'!$H:$H,$B239,'2012Figures'!$I:$I,$C239,'2012Figures'!$E:$E,$B$1)</f>
        <v>0</v>
      </c>
      <c r="M239" s="52">
        <f>SUMIFS('2012Figures'!$J:$J,'2012Figures'!$C:$C,$A239,'2012Figures'!$H:$H,$B239,'2012Figures'!$I:$I,$C239,'2012Figures'!$B:$B,"BrokerToCy",'2012Figures'!$G:$G,"E1",'2012Figures'!$E:$E,$B$1)</f>
        <v>0</v>
      </c>
      <c r="N239" s="52">
        <f>SUMIFS('2012Figures'!$J:$J,'2012Figures'!$C:$C,$A239,'2012Figures'!$H:$H,$B239,'2012Figures'!$I:$I,$C239,'2012Figures'!$B:$B,"BrokerToCy",'2012Figures'!$G:$G,"P1",'2012Figures'!$E:$E,$B$1)</f>
        <v>0</v>
      </c>
      <c r="O239" s="52">
        <f>SUMIFS('2012Figures'!$J:$J,'2012Figures'!$C:$C,$A239,'2012Figures'!$H:$H,$B239,'2012Figures'!$I:$I,$C239,'2012Figures'!$B:$B,"CyToBroker",'2012Figures'!$G:$G,"E1",'2012Figures'!$E:$E,$B$1)</f>
        <v>0</v>
      </c>
      <c r="P239" s="52">
        <f>SUMIFS('2012Figures'!$J:$J,'2012Figures'!$C:$C,$A239,'2012Figures'!$H:$H,$B239,'2012Figures'!$I:$I,$C239,'2012Figures'!$B:$B,"CyToBroker",'2012Figures'!$G:$G,"P1",'2012Figures'!$E:$E,$B$1)</f>
        <v>0</v>
      </c>
      <c r="R239" s="46" t="str">
        <f t="shared" si="28"/>
        <v/>
      </c>
      <c r="S239" s="46" t="str">
        <f t="shared" si="28"/>
        <v/>
      </c>
      <c r="T239" s="46" t="str">
        <f t="shared" si="28"/>
        <v/>
      </c>
      <c r="U239" s="46" t="str">
        <f t="shared" si="28"/>
        <v/>
      </c>
      <c r="V239" s="46" t="str">
        <f t="shared" si="28"/>
        <v/>
      </c>
    </row>
    <row r="240" spans="1:22" x14ac:dyDescent="0.2">
      <c r="A240" s="1">
        <v>124</v>
      </c>
      <c r="B240" s="1" t="s">
        <v>112</v>
      </c>
      <c r="C240" s="8">
        <v>1</v>
      </c>
      <c r="D240" s="29">
        <f>SUMIFS('2013Figures'!$J:$J,'2013Figures'!$C:$C,$A240,'2013Figures'!$H:$H,$B240,'2013Figures'!$I:$I,$C240,'2013Figures'!$E:$E,$B$1)</f>
        <v>0</v>
      </c>
      <c r="E240" s="9">
        <f>SUMIFS('2013Figures'!$J:$J,'2013Figures'!$C:$C,$A240,'2013Figures'!$H:$H,$B240,'2013Figures'!$I:$I,$C240,'2013Figures'!$B:$B,"BrokerToCy",'2013Figures'!$G:$G,"E1",'2013Figures'!$E:$E,$B$1)</f>
        <v>0</v>
      </c>
      <c r="F240" s="9">
        <f>SUMIFS('2013Figures'!$J:$J,'2013Figures'!$C:$C,$A240,'2013Figures'!$H:$H,$B240,'2013Figures'!$I:$I,$C240,'2013Figures'!$B:$B,"BrokerToCy",'2013Figures'!$G:$G,"P1",'2013Figures'!$E:$E,$B$1)</f>
        <v>0</v>
      </c>
      <c r="G240" s="9">
        <f>SUMIFS('2013Figures'!$J:$J,'2013Figures'!$C:$C,$A240,'2013Figures'!$H:$H,$B240,'2013Figures'!$I:$I,$C240,'2013Figures'!$B:$B,"CyToBroker",'2013Figures'!$G:$G,"E1",'2013Figures'!$E:$E,$B$1)</f>
        <v>0</v>
      </c>
      <c r="H240" s="9">
        <f>SUMIFS('2013Figures'!$J:$J,'2013Figures'!$C:$C,$A240,'2013Figures'!$H:$H,$B240,'2013Figures'!$I:$I,$C240,'2013Figures'!$B:$B,"CyToBroker",'2013Figures'!$G:$G,"P1",'2013Figures'!$E:$E,$B$1)</f>
        <v>0</v>
      </c>
      <c r="J240" s="8">
        <v>201001</v>
      </c>
      <c r="L240" s="42">
        <f>SUMIFS('2012Figures'!$J:$J,'2012Figures'!$C:$C,$A240,'2012Figures'!$H:$H,$B240,'2012Figures'!$I:$I,$C240,'2012Figures'!$E:$E,$B$1)</f>
        <v>0</v>
      </c>
      <c r="M240" s="52">
        <f>SUMIFS('2012Figures'!$J:$J,'2012Figures'!$C:$C,$A240,'2012Figures'!$H:$H,$B240,'2012Figures'!$I:$I,$C240,'2012Figures'!$B:$B,"BrokerToCy",'2012Figures'!$G:$G,"E1",'2012Figures'!$E:$E,$B$1)</f>
        <v>0</v>
      </c>
      <c r="N240" s="52">
        <f>SUMIFS('2012Figures'!$J:$J,'2012Figures'!$C:$C,$A240,'2012Figures'!$H:$H,$B240,'2012Figures'!$I:$I,$C240,'2012Figures'!$B:$B,"BrokerToCy",'2012Figures'!$G:$G,"P1",'2012Figures'!$E:$E,$B$1)</f>
        <v>0</v>
      </c>
      <c r="O240" s="52">
        <f>SUMIFS('2012Figures'!$J:$J,'2012Figures'!$C:$C,$A240,'2012Figures'!$H:$H,$B240,'2012Figures'!$I:$I,$C240,'2012Figures'!$B:$B,"CyToBroker",'2012Figures'!$G:$G,"E1",'2012Figures'!$E:$E,$B$1)</f>
        <v>0</v>
      </c>
      <c r="P240" s="52">
        <f>SUMIFS('2012Figures'!$J:$J,'2012Figures'!$C:$C,$A240,'2012Figures'!$H:$H,$B240,'2012Figures'!$I:$I,$C240,'2012Figures'!$B:$B,"CyToBroker",'2012Figures'!$G:$G,"P1",'2012Figures'!$E:$E,$B$1)</f>
        <v>0</v>
      </c>
      <c r="R240" s="46" t="str">
        <f t="shared" si="28"/>
        <v/>
      </c>
      <c r="S240" s="46" t="str">
        <f t="shared" si="28"/>
        <v/>
      </c>
      <c r="T240" s="46" t="str">
        <f t="shared" si="28"/>
        <v/>
      </c>
      <c r="U240" s="46" t="str">
        <f t="shared" si="28"/>
        <v/>
      </c>
      <c r="V240" s="46" t="str">
        <f t="shared" si="28"/>
        <v/>
      </c>
    </row>
    <row r="241" spans="1:22" x14ac:dyDescent="0.2">
      <c r="A241" s="1">
        <v>124</v>
      </c>
      <c r="B241" s="1" t="s">
        <v>112</v>
      </c>
      <c r="D241" s="29">
        <f>SUMIFS('2013Figures'!$J:$J,'2013Figures'!$C:$C,$A241,'2013Figures'!$I:$I,"",'2013Figures'!$E:$E,$B$1)</f>
        <v>0</v>
      </c>
      <c r="E241" s="9">
        <f>SUMIFS('2013Figures'!$J:$J,'2013Figures'!$C:$C,$A241,'2013Figures'!$I:$I,"",'2013Figures'!$B:$B,"BrokerToCy",'2013Figures'!$G:$G,"E1",'2013Figures'!$E:$E,$B$1)</f>
        <v>0</v>
      </c>
      <c r="F241" s="9">
        <f>SUMIFS('2013Figures'!$J:$J,'2013Figures'!$C:$C,$A241,'2013Figures'!$I:$I,"",'2013Figures'!$B:$B,"BrokerToCy",'2013Figures'!$G:$G,"P1",'2013Figures'!$E:$E,$B$1)</f>
        <v>0</v>
      </c>
      <c r="G241" s="9">
        <f>SUMIFS('2013Figures'!$J:$J,'2013Figures'!$C:$C,$A241,'2013Figures'!$I:$I,"",'2013Figures'!$B:$B,"CyToBroker",'2013Figures'!$G:$G,"E1",'2013Figures'!$E:$E,$B$1)</f>
        <v>0</v>
      </c>
      <c r="H241" s="9">
        <f>SUMIFS('2013Figures'!$J:$J,'2013Figures'!$C:$C,$A241,'2013Figures'!$I:$I,"",'2013Figures'!$B:$B,"CyToBroker",'2013Figures'!$G:$G,"P1",'2013Figures'!$E:$E,$B$1)</f>
        <v>0</v>
      </c>
      <c r="J241" s="8" t="s">
        <v>131</v>
      </c>
      <c r="L241" s="42">
        <f>SUMIFS('2012Figures'!$J:$J,'2012Figures'!$C:$C,$A241,'2012Figures'!$I:$I,"",'2012Figures'!$E:$E,$B$1)</f>
        <v>0</v>
      </c>
      <c r="M241" s="52">
        <f>SUMIFS('2012Figures'!$J:$J,'2012Figures'!$C:$C,$A241,'2012Figures'!$I:$I,"",'2012Figures'!$B:$B,"BrokerToCy",'2012Figures'!$G:$G,"E1",'2012Figures'!$E:$E,$B$1)</f>
        <v>0</v>
      </c>
      <c r="N241" s="52">
        <f>SUMIFS('2012Figures'!$J:$J,'2012Figures'!$C:$C,$A241,'2012Figures'!$I:$I,"",'2012Figures'!$B:$B,"BrokerToCy",'2012Figures'!$G:$G,"P1",'2012Figures'!$E:$E,$B$1)</f>
        <v>0</v>
      </c>
      <c r="O241" s="52">
        <f>SUMIFS('2012Figures'!$J:$J,'2012Figures'!$C:$C,$A241,'2012Figures'!$I:$I,"",'2012Figures'!$B:$B,"CyToBroker",'2012Figures'!$G:$G,"E1",'2012Figures'!$E:$E,$B$1)</f>
        <v>0</v>
      </c>
      <c r="P241" s="52">
        <f>SUMIFS('2012Figures'!$J:$J,'2012Figures'!$C:$C,$A241,'2012Figures'!$I:$I,"",'2012Figures'!$B:$B,"CyToBroker",'2012Figures'!$G:$G,"P1",'2012Figures'!$E:$E,$B$1)</f>
        <v>0</v>
      </c>
      <c r="R241" s="46" t="str">
        <f t="shared" si="28"/>
        <v/>
      </c>
      <c r="S241" s="46" t="str">
        <f t="shared" si="28"/>
        <v/>
      </c>
      <c r="T241" s="46" t="str">
        <f t="shared" si="28"/>
        <v/>
      </c>
      <c r="U241" s="46" t="str">
        <f t="shared" si="28"/>
        <v/>
      </c>
      <c r="V241" s="46" t="str">
        <f t="shared" si="28"/>
        <v/>
      </c>
    </row>
    <row r="242" spans="1:22" x14ac:dyDescent="0.2">
      <c r="A242" s="21"/>
      <c r="B242" s="21" t="s">
        <v>92</v>
      </c>
      <c r="C242" s="22"/>
      <c r="D242" s="23">
        <f>SUM(E242:H242)</f>
        <v>0</v>
      </c>
      <c r="E242" s="23">
        <f>SUM(E236:E241)</f>
        <v>0</v>
      </c>
      <c r="F242" s="23">
        <f>SUM(F236:F241)</f>
        <v>0</v>
      </c>
      <c r="G242" s="23">
        <f>SUM(G236:G241)</f>
        <v>0</v>
      </c>
      <c r="H242" s="23">
        <f>SUM(H236:H241)</f>
        <v>0</v>
      </c>
      <c r="I242" s="21"/>
      <c r="J242" s="22"/>
      <c r="K242" s="21"/>
      <c r="L242" s="43">
        <f>SUM(M242:P242)</f>
        <v>0</v>
      </c>
      <c r="M242" s="43">
        <f>SUM(M236:M241)</f>
        <v>0</v>
      </c>
      <c r="N242" s="43">
        <f>SUM(N236:N241)</f>
        <v>0</v>
      </c>
      <c r="O242" s="43">
        <f>SUM(O236:O241)</f>
        <v>0</v>
      </c>
      <c r="P242" s="43">
        <f>SUM(P236:P241)</f>
        <v>0</v>
      </c>
      <c r="Q242" s="21"/>
      <c r="R242" s="21"/>
      <c r="S242" s="21"/>
      <c r="T242" s="21"/>
      <c r="U242" s="21"/>
      <c r="V242" s="21"/>
    </row>
    <row r="243" spans="1:22" x14ac:dyDescent="0.2">
      <c r="A243" s="28">
        <v>126</v>
      </c>
      <c r="B243" s="28" t="s">
        <v>113</v>
      </c>
      <c r="C243" s="17" t="s">
        <v>88</v>
      </c>
      <c r="D243" s="18">
        <f>SUMIFS('2013Figures'!$J:$J,'2013Figures'!$C:$C,$A243,'2013Figures'!$E:$E,$B$1)</f>
        <v>0</v>
      </c>
      <c r="E243" s="18">
        <f>SUMIFS('2013Figures'!$J:$J,'2013Figures'!$C:$C,$A243,'2013Figures'!$B:$B,"BrokerToCy",'2013Figures'!$G:$G,"E1",'2013Figures'!$E:$E,$B$1)</f>
        <v>0</v>
      </c>
      <c r="F243" s="18">
        <f>SUMIFS('2013Figures'!$J:$J,'2013Figures'!$C:$C,$A243,'2013Figures'!$B:$B,"BrokerToCy",'2013Figures'!$G:$G,"P1",'2013Figures'!$E:$E,$B$1)</f>
        <v>0</v>
      </c>
      <c r="G243" s="18">
        <f>SUMIFS('2013Figures'!$J:$J,'2013Figures'!$C:$C,$A243,'2013Figures'!$B:$B,"CyToBroker",'2013Figures'!$G:$G,"E1",'2013Figures'!$E:$E,$B$1)</f>
        <v>0</v>
      </c>
      <c r="H243" s="18">
        <f>SUMIFS('2013Figures'!$J:$J,'2013Figures'!$C:$C,$A243,'2013Figures'!$B:$B,"CyToBroker",'2013Figures'!$G:$G,"P1",'2013Figures'!$E:$E,$B$1)</f>
        <v>0</v>
      </c>
      <c r="I243" s="28"/>
      <c r="J243" s="17"/>
      <c r="K243" s="28"/>
      <c r="L243" s="50">
        <f>SUMIFS('2012Figures'!$J:$J,'2012Figures'!$C:$C,$A243,'2012Figures'!$E:$E,$B$1)</f>
        <v>0</v>
      </c>
      <c r="M243" s="50">
        <f>SUMIFS('2012Figures'!$J:$J,'2012Figures'!$C:$C,$A243,'2012Figures'!$B:$B,"BrokerToCy",'2012Figures'!$G:$G,"E1",'2012Figures'!$E:$E,$B$1)</f>
        <v>0</v>
      </c>
      <c r="N243" s="50">
        <f>SUMIFS('2012Figures'!$J:$J,'2012Figures'!$C:$C,$A243,'2012Figures'!$B:$B,"BrokerToCy",'2012Figures'!$G:$G,"P1",'2012Figures'!$E:$E,$B$1)</f>
        <v>0</v>
      </c>
      <c r="O243" s="50">
        <f>SUMIFS('2012Figures'!$J:$J,'2012Figures'!$C:$C,$A243,'2012Figures'!$B:$B,"CyToBroker",'2012Figures'!$G:$G,"E1",'2012Figures'!$E:$E,$B$1)</f>
        <v>0</v>
      </c>
      <c r="P243" s="50">
        <f>SUMIFS('2012Figures'!$J:$J,'2012Figures'!$C:$C,$A243,'2012Figures'!$B:$B,"CyToBroker",'2012Figures'!$G:$G,"P1",'2012Figures'!$E:$E,$B$1)</f>
        <v>0</v>
      </c>
      <c r="Q243" s="28"/>
      <c r="R243" s="46" t="str">
        <f t="shared" si="28"/>
        <v/>
      </c>
      <c r="S243" s="46" t="str">
        <f t="shared" si="28"/>
        <v/>
      </c>
      <c r="T243" s="46" t="str">
        <f t="shared" si="28"/>
        <v/>
      </c>
      <c r="U243" s="46" t="str">
        <f t="shared" si="28"/>
        <v/>
      </c>
      <c r="V243" s="46" t="str">
        <f t="shared" si="28"/>
        <v/>
      </c>
    </row>
    <row r="244" spans="1:22" x14ac:dyDescent="0.2">
      <c r="A244" s="1">
        <v>126</v>
      </c>
      <c r="B244" s="1" t="s">
        <v>113</v>
      </c>
      <c r="C244" s="8">
        <v>3</v>
      </c>
      <c r="D244" s="29">
        <f>SUMIFS('2013Figures'!$J:$J,'2013Figures'!$C:$C,$A244,'2013Figures'!$H:$H,$B244,'2013Figures'!$I:$I,$C244,'2013Figures'!$E:$E,$B$1)</f>
        <v>0</v>
      </c>
      <c r="E244" s="9">
        <f>SUMIFS('2013Figures'!$J:$J,'2013Figures'!$C:$C,$A244,'2013Figures'!$H:$H,$B244,'2013Figures'!$I:$I,$C244,'2013Figures'!$B:$B,"BrokerToCy",'2013Figures'!$G:$G,"E1",'2013Figures'!$E:$E,$B$1)</f>
        <v>0</v>
      </c>
      <c r="F244" s="9">
        <f>SUMIFS('2013Figures'!$J:$J,'2013Figures'!$C:$C,$A244,'2013Figures'!$H:$H,$B244,'2013Figures'!$I:$I,$C244,'2013Figures'!$B:$B,"BrokerToCy",'2013Figures'!$G:$G,"P1",'2013Figures'!$E:$E,$B$1)</f>
        <v>0</v>
      </c>
      <c r="G244" s="9">
        <f>SUMIFS('2013Figures'!$J:$J,'2013Figures'!$C:$C,$A244,'2013Figures'!$H:$H,$B244,'2013Figures'!$I:$I,$C244,'2013Figures'!$B:$B,"CyToBroker",'2013Figures'!$G:$G,"E1",'2013Figures'!$E:$E,$B$1)</f>
        <v>0</v>
      </c>
      <c r="H244" s="9">
        <f>SUMIFS('2013Figures'!$J:$J,'2013Figures'!$C:$C,$A244,'2013Figures'!$H:$H,$B244,'2013Figures'!$I:$I,$C244,'2013Figures'!$B:$B,"CyToBroker",'2013Figures'!$G:$G,"P1",'2013Figures'!$E:$E,$B$1)</f>
        <v>0</v>
      </c>
      <c r="J244" s="8">
        <v>201401</v>
      </c>
      <c r="L244" s="42">
        <f>SUMIFS('2012Figures'!$J:$J,'2012Figures'!$C:$C,$A244,'2012Figures'!$H:$H,$B244,'2012Figures'!$I:$I,$C244,'2012Figures'!$E:$E,$B$1)</f>
        <v>0</v>
      </c>
      <c r="M244" s="52">
        <f>SUMIFS('2012Figures'!$J:$J,'2012Figures'!$C:$C,$A244,'2012Figures'!$H:$H,$B244,'2012Figures'!$I:$I,$C244,'2012Figures'!$B:$B,"BrokerToCy",'2012Figures'!$G:$G,"E1",'2012Figures'!$E:$E,$B$1)</f>
        <v>0</v>
      </c>
      <c r="N244" s="52">
        <f>SUMIFS('2012Figures'!$J:$J,'2012Figures'!$C:$C,$A244,'2012Figures'!$H:$H,$B244,'2012Figures'!$I:$I,$C244,'2012Figures'!$B:$B,"BrokerToCy",'2012Figures'!$G:$G,"P1",'2012Figures'!$E:$E,$B$1)</f>
        <v>0</v>
      </c>
      <c r="O244" s="52">
        <f>SUMIFS('2012Figures'!$J:$J,'2012Figures'!$C:$C,$A244,'2012Figures'!$H:$H,$B244,'2012Figures'!$I:$I,$C244,'2012Figures'!$B:$B,"CyToBroker",'2012Figures'!$G:$G,"E1",'2012Figures'!$E:$E,$B$1)</f>
        <v>0</v>
      </c>
      <c r="P244" s="52">
        <f>SUMIFS('2012Figures'!$J:$J,'2012Figures'!$C:$C,$A244,'2012Figures'!$H:$H,$B244,'2012Figures'!$I:$I,$C244,'2012Figures'!$B:$B,"CyToBroker",'2012Figures'!$G:$G,"P1",'2012Figures'!$E:$E,$B$1)</f>
        <v>0</v>
      </c>
      <c r="R244" s="46" t="str">
        <f t="shared" si="28"/>
        <v/>
      </c>
      <c r="S244" s="46" t="str">
        <f t="shared" si="28"/>
        <v/>
      </c>
      <c r="T244" s="46" t="str">
        <f t="shared" si="28"/>
        <v/>
      </c>
      <c r="U244" s="46" t="str">
        <f t="shared" si="28"/>
        <v/>
      </c>
      <c r="V244" s="46" t="str">
        <f t="shared" si="28"/>
        <v/>
      </c>
    </row>
    <row r="245" spans="1:22" x14ac:dyDescent="0.2">
      <c r="A245" s="1">
        <v>126</v>
      </c>
      <c r="B245" s="1" t="s">
        <v>113</v>
      </c>
      <c r="C245" s="8">
        <v>2</v>
      </c>
      <c r="D245" s="29">
        <f>SUMIFS('2013Figures'!$J:$J,'2013Figures'!$C:$C,$A245,'2013Figures'!$H:$H,$B245,'2013Figures'!$I:$I,$C245,'2013Figures'!$E:$E,$B$1)</f>
        <v>0</v>
      </c>
      <c r="E245" s="9">
        <f>SUMIFS('2013Figures'!$J:$J,'2013Figures'!$C:$C,$A245,'2013Figures'!$H:$H,$B245,'2013Figures'!$I:$I,$C245,'2013Figures'!$B:$B,"BrokerToCy",'2013Figures'!$G:$G,"E1",'2013Figures'!$E:$E,$B$1)</f>
        <v>0</v>
      </c>
      <c r="F245" s="9">
        <f>SUMIFS('2013Figures'!$J:$J,'2013Figures'!$C:$C,$A245,'2013Figures'!$H:$H,$B245,'2013Figures'!$I:$I,$C245,'2013Figures'!$B:$B,"BrokerToCy",'2013Figures'!$G:$G,"P1",'2013Figures'!$E:$E,$B$1)</f>
        <v>0</v>
      </c>
      <c r="G245" s="9">
        <f>SUMIFS('2013Figures'!$J:$J,'2013Figures'!$C:$C,$A245,'2013Figures'!$H:$H,$B245,'2013Figures'!$I:$I,$C245,'2013Figures'!$B:$B,"CyToBroker",'2013Figures'!$G:$G,"E1",'2013Figures'!$E:$E,$B$1)</f>
        <v>0</v>
      </c>
      <c r="H245" s="9">
        <f>SUMIFS('2013Figures'!$J:$J,'2013Figures'!$C:$C,$A245,'2013Figures'!$H:$H,$B245,'2013Figures'!$I:$I,$C245,'2013Figures'!$B:$B,"CyToBroker",'2013Figures'!$G:$G,"P1",'2013Figures'!$E:$E,$B$1)</f>
        <v>0</v>
      </c>
      <c r="I245" s="30"/>
      <c r="J245" s="31">
        <v>201301</v>
      </c>
      <c r="K245" s="30"/>
      <c r="L245" s="42">
        <f>SUMIFS('2012Figures'!$J:$J,'2012Figures'!$C:$C,$A245,'2012Figures'!$H:$H,$B245,'2012Figures'!$I:$I,$C245,'2012Figures'!$E:$E,$B$1)</f>
        <v>0</v>
      </c>
      <c r="M245" s="52">
        <f>SUMIFS('2012Figures'!$J:$J,'2012Figures'!$C:$C,$A245,'2012Figures'!$H:$H,$B245,'2012Figures'!$I:$I,$C245,'2012Figures'!$B:$B,"BrokerToCy",'2012Figures'!$G:$G,"E1",'2012Figures'!$E:$E,$B$1)</f>
        <v>0</v>
      </c>
      <c r="N245" s="52">
        <f>SUMIFS('2012Figures'!$J:$J,'2012Figures'!$C:$C,$A245,'2012Figures'!$H:$H,$B245,'2012Figures'!$I:$I,$C245,'2012Figures'!$B:$B,"BrokerToCy",'2012Figures'!$G:$G,"P1",'2012Figures'!$E:$E,$B$1)</f>
        <v>0</v>
      </c>
      <c r="O245" s="52">
        <f>SUMIFS('2012Figures'!$J:$J,'2012Figures'!$C:$C,$A245,'2012Figures'!$H:$H,$B245,'2012Figures'!$I:$I,$C245,'2012Figures'!$B:$B,"CyToBroker",'2012Figures'!$G:$G,"E1",'2012Figures'!$E:$E,$B$1)</f>
        <v>0</v>
      </c>
      <c r="P245" s="52">
        <f>SUMIFS('2012Figures'!$J:$J,'2012Figures'!$C:$C,$A245,'2012Figures'!$H:$H,$B245,'2012Figures'!$I:$I,$C245,'2012Figures'!$B:$B,"CyToBroker",'2012Figures'!$G:$G,"P1",'2012Figures'!$E:$E,$B$1)</f>
        <v>0</v>
      </c>
      <c r="Q245" s="30"/>
      <c r="R245" s="46" t="str">
        <f t="shared" si="28"/>
        <v/>
      </c>
      <c r="S245" s="46" t="str">
        <f t="shared" si="28"/>
        <v/>
      </c>
      <c r="T245" s="46" t="str">
        <f t="shared" si="28"/>
        <v/>
      </c>
      <c r="U245" s="46" t="str">
        <f t="shared" si="28"/>
        <v/>
      </c>
      <c r="V245" s="46" t="str">
        <f t="shared" si="28"/>
        <v/>
      </c>
    </row>
    <row r="246" spans="1:22" x14ac:dyDescent="0.2">
      <c r="A246" s="1">
        <v>126</v>
      </c>
      <c r="B246" s="1" t="s">
        <v>113</v>
      </c>
      <c r="C246" s="8">
        <v>1</v>
      </c>
      <c r="D246" s="29">
        <f>SUMIFS('2013Figures'!$J:$J,'2013Figures'!$C:$C,$A246,'2013Figures'!$H:$H,$B246,'2013Figures'!$I:$I,$C246,'2013Figures'!$E:$E,$B$1)</f>
        <v>0</v>
      </c>
      <c r="E246" s="9">
        <f>SUMIFS('2013Figures'!$J:$J,'2013Figures'!$C:$C,$A246,'2013Figures'!$H:$H,$B246,'2013Figures'!$I:$I,$C246,'2013Figures'!$B:$B,"BrokerToCy",'2013Figures'!$G:$G,"E1",'2013Figures'!$E:$E,$B$1)</f>
        <v>0</v>
      </c>
      <c r="F246" s="9">
        <f>SUMIFS('2013Figures'!$J:$J,'2013Figures'!$C:$C,$A246,'2013Figures'!$H:$H,$B246,'2013Figures'!$I:$I,$C246,'2013Figures'!$B:$B,"BrokerToCy",'2013Figures'!$G:$G,"P1",'2013Figures'!$E:$E,$B$1)</f>
        <v>0</v>
      </c>
      <c r="G246" s="9">
        <f>SUMIFS('2013Figures'!$J:$J,'2013Figures'!$C:$C,$A246,'2013Figures'!$H:$H,$B246,'2013Figures'!$I:$I,$C246,'2013Figures'!$B:$B,"CyToBroker",'2013Figures'!$G:$G,"E1",'2013Figures'!$E:$E,$B$1)</f>
        <v>0</v>
      </c>
      <c r="H246" s="9">
        <f>SUMIFS('2013Figures'!$J:$J,'2013Figures'!$C:$C,$A246,'2013Figures'!$H:$H,$B246,'2013Figures'!$I:$I,$C246,'2013Figures'!$B:$B,"CyToBroker",'2013Figures'!$G:$G,"P1",'2013Figures'!$E:$E,$B$1)</f>
        <v>0</v>
      </c>
      <c r="J246" s="8">
        <v>201201</v>
      </c>
      <c r="L246" s="42">
        <f>SUMIFS('2012Figures'!$J:$J,'2012Figures'!$C:$C,$A246,'2012Figures'!$H:$H,$B246,'2012Figures'!$I:$I,$C246,'2012Figures'!$E:$E,$B$1)</f>
        <v>0</v>
      </c>
      <c r="M246" s="52">
        <f>SUMIFS('2012Figures'!$J:$J,'2012Figures'!$C:$C,$A246,'2012Figures'!$H:$H,$B246,'2012Figures'!$I:$I,$C246,'2012Figures'!$B:$B,"BrokerToCy",'2012Figures'!$G:$G,"E1",'2012Figures'!$E:$E,$B$1)</f>
        <v>0</v>
      </c>
      <c r="N246" s="52">
        <f>SUMIFS('2012Figures'!$J:$J,'2012Figures'!$C:$C,$A246,'2012Figures'!$H:$H,$B246,'2012Figures'!$I:$I,$C246,'2012Figures'!$B:$B,"BrokerToCy",'2012Figures'!$G:$G,"P1",'2012Figures'!$E:$E,$B$1)</f>
        <v>0</v>
      </c>
      <c r="O246" s="52">
        <f>SUMIFS('2012Figures'!$J:$J,'2012Figures'!$C:$C,$A246,'2012Figures'!$H:$H,$B246,'2012Figures'!$I:$I,$C246,'2012Figures'!$B:$B,"CyToBroker",'2012Figures'!$G:$G,"E1",'2012Figures'!$E:$E,$B$1)</f>
        <v>0</v>
      </c>
      <c r="P246" s="52">
        <f>SUMIFS('2012Figures'!$J:$J,'2012Figures'!$C:$C,$A246,'2012Figures'!$H:$H,$B246,'2012Figures'!$I:$I,$C246,'2012Figures'!$B:$B,"CyToBroker",'2012Figures'!$G:$G,"P1",'2012Figures'!$E:$E,$B$1)</f>
        <v>0</v>
      </c>
      <c r="R246" s="46" t="str">
        <f t="shared" si="28"/>
        <v/>
      </c>
      <c r="S246" s="46" t="str">
        <f t="shared" si="28"/>
        <v/>
      </c>
      <c r="T246" s="46" t="str">
        <f t="shared" si="28"/>
        <v/>
      </c>
      <c r="U246" s="46" t="str">
        <f t="shared" si="28"/>
        <v/>
      </c>
      <c r="V246" s="46" t="str">
        <f t="shared" si="28"/>
        <v/>
      </c>
    </row>
    <row r="247" spans="1:22" x14ac:dyDescent="0.2">
      <c r="A247" s="1">
        <v>126</v>
      </c>
      <c r="B247" s="1" t="s">
        <v>113</v>
      </c>
      <c r="D247" s="29">
        <f>SUMIFS('2013Figures'!$J:$J,'2013Figures'!$C:$C,$A247,'2013Figures'!$I:$I,"",'2013Figures'!$E:$E,$B$1)</f>
        <v>0</v>
      </c>
      <c r="E247" s="9">
        <f>SUMIFS('2013Figures'!$J:$J,'2013Figures'!$C:$C,$A247,'2013Figures'!$I:$I,"",'2013Figures'!$B:$B,"BrokerToCy",'2013Figures'!$G:$G,"E1",'2013Figures'!$E:$E,$B$1)</f>
        <v>0</v>
      </c>
      <c r="F247" s="9">
        <f>SUMIFS('2013Figures'!$J:$J,'2013Figures'!$C:$C,$A247,'2013Figures'!$I:$I,"",'2013Figures'!$B:$B,"BrokerToCy",'2013Figures'!$G:$G,"P1",'2013Figures'!$E:$E,$B$1)</f>
        <v>0</v>
      </c>
      <c r="G247" s="9">
        <f>SUMIFS('2013Figures'!$J:$J,'2013Figures'!$C:$C,$A247,'2013Figures'!$I:$I,"",'2013Figures'!$B:$B,"CyToBroker",'2013Figures'!$G:$G,"E1",'2013Figures'!$E:$E,$B$1)</f>
        <v>0</v>
      </c>
      <c r="H247" s="9">
        <f>SUMIFS('2013Figures'!$J:$J,'2013Figures'!$C:$C,$A247,'2013Figures'!$I:$I,"",'2013Figures'!$B:$B,"CyToBroker",'2013Figures'!$G:$G,"P1",'2013Figures'!$E:$E,$B$1)</f>
        <v>0</v>
      </c>
      <c r="J247" s="8" t="s">
        <v>131</v>
      </c>
      <c r="L247" s="42">
        <f>SUMIFS('2012Figures'!$J:$J,'2012Figures'!$C:$C,$A247,'2012Figures'!$I:$I,"",'2012Figures'!$E:$E,$B$1)</f>
        <v>0</v>
      </c>
      <c r="M247" s="52">
        <f>SUMIFS('2012Figures'!$J:$J,'2012Figures'!$C:$C,$A247,'2012Figures'!$I:$I,"",'2012Figures'!$B:$B,"BrokerToCy",'2012Figures'!$G:$G,"E1",'2012Figures'!$E:$E,$B$1)</f>
        <v>0</v>
      </c>
      <c r="N247" s="52">
        <f>SUMIFS('2012Figures'!$J:$J,'2012Figures'!$C:$C,$A247,'2012Figures'!$I:$I,"",'2012Figures'!$B:$B,"BrokerToCy",'2012Figures'!$G:$G,"P1",'2012Figures'!$E:$E,$B$1)</f>
        <v>0</v>
      </c>
      <c r="O247" s="52">
        <f>SUMIFS('2012Figures'!$J:$J,'2012Figures'!$C:$C,$A247,'2012Figures'!$I:$I,"",'2012Figures'!$B:$B,"CyToBroker",'2012Figures'!$G:$G,"E1",'2012Figures'!$E:$E,$B$1)</f>
        <v>0</v>
      </c>
      <c r="P247" s="52">
        <f>SUMIFS('2012Figures'!$J:$J,'2012Figures'!$C:$C,$A247,'2012Figures'!$I:$I,"",'2012Figures'!$B:$B,"CyToBroker",'2012Figures'!$G:$G,"P1",'2012Figures'!$E:$E,$B$1)</f>
        <v>0</v>
      </c>
      <c r="R247" s="46" t="str">
        <f t="shared" si="28"/>
        <v/>
      </c>
      <c r="S247" s="46" t="str">
        <f t="shared" si="28"/>
        <v/>
      </c>
      <c r="T247" s="46" t="str">
        <f t="shared" si="28"/>
        <v/>
      </c>
      <c r="U247" s="46" t="str">
        <f t="shared" si="28"/>
        <v/>
      </c>
      <c r="V247" s="46" t="str">
        <f t="shared" si="28"/>
        <v/>
      </c>
    </row>
    <row r="248" spans="1:22" x14ac:dyDescent="0.2">
      <c r="A248" s="21"/>
      <c r="B248" s="21" t="s">
        <v>92</v>
      </c>
      <c r="C248" s="22"/>
      <c r="D248" s="23">
        <f>SUM(E248:H248)</f>
        <v>0</v>
      </c>
      <c r="E248" s="23">
        <f>SUM(E244:E247)</f>
        <v>0</v>
      </c>
      <c r="F248" s="23">
        <f>SUM(F244:F247)</f>
        <v>0</v>
      </c>
      <c r="G248" s="23">
        <f>SUM(G244:G247)</f>
        <v>0</v>
      </c>
      <c r="H248" s="23">
        <f>SUM(H244:H247)</f>
        <v>0</v>
      </c>
      <c r="I248" s="21"/>
      <c r="J248" s="22"/>
      <c r="K248" s="21"/>
      <c r="L248" s="43">
        <f>SUM(M248:P248)</f>
        <v>0</v>
      </c>
      <c r="M248" s="43">
        <f>SUM(M244:M247)</f>
        <v>0</v>
      </c>
      <c r="N248" s="43">
        <f>SUM(N244:N247)</f>
        <v>0</v>
      </c>
      <c r="O248" s="43">
        <f>SUM(O244:O247)</f>
        <v>0</v>
      </c>
      <c r="P248" s="43">
        <f>SUM(P244:P247)</f>
        <v>0</v>
      </c>
      <c r="Q248" s="21"/>
      <c r="R248" s="21"/>
      <c r="S248" s="21"/>
      <c r="T248" s="21"/>
      <c r="U248" s="21"/>
      <c r="V248" s="21"/>
    </row>
    <row r="249" spans="1:22" x14ac:dyDescent="0.2">
      <c r="A249" s="28">
        <v>139</v>
      </c>
      <c r="B249" s="28" t="s">
        <v>167</v>
      </c>
      <c r="C249" s="17" t="s">
        <v>88</v>
      </c>
      <c r="D249" s="18">
        <f>SUMIFS('2013Figures'!$J:$J,'2013Figures'!$C:$C,$A249,'2013Figures'!$E:$E,$B$1)</f>
        <v>0</v>
      </c>
      <c r="E249" s="18">
        <f>SUMIFS('2013Figures'!$J:$J,'2013Figures'!$C:$C,$A249,'2013Figures'!$B:$B,"BrokerToCy",'2013Figures'!$G:$G,"E1",'2013Figures'!$E:$E,$B$1)</f>
        <v>0</v>
      </c>
      <c r="F249" s="18">
        <f>SUMIFS('2013Figures'!$J:$J,'2013Figures'!$C:$C,$A249,'2013Figures'!$B:$B,"BrokerToCy",'2013Figures'!$G:$G,"P1",'2013Figures'!$E:$E,$B$1)</f>
        <v>0</v>
      </c>
      <c r="G249" s="18">
        <f>SUMIFS('2013Figures'!$J:$J,'2013Figures'!$C:$C,$A249,'2013Figures'!$B:$B,"CyToBroker",'2013Figures'!$G:$G,"E1",'2013Figures'!$E:$E,$B$1)</f>
        <v>0</v>
      </c>
      <c r="H249" s="18">
        <f>SUMIFS('2013Figures'!$J:$J,'2013Figures'!$C:$C,$A249,'2013Figures'!$B:$B,"CyToBroker",'2013Figures'!$G:$G,"P1",'2013Figures'!$E:$E,$B$1)</f>
        <v>0</v>
      </c>
      <c r="I249" s="28"/>
      <c r="J249" s="17"/>
      <c r="K249" s="28"/>
      <c r="L249" s="50">
        <f>SUMIFS('2012Figures'!$J:$J,'2012Figures'!$C:$C,$A249,'2012Figures'!$E:$E,$B$1)</f>
        <v>0</v>
      </c>
      <c r="M249" s="50">
        <f>SUMIFS('2012Figures'!$J:$J,'2012Figures'!$C:$C,$A249,'2012Figures'!$B:$B,"BrokerToCy",'2012Figures'!$G:$G,"E1",'2012Figures'!$E:$E,$B$1)</f>
        <v>0</v>
      </c>
      <c r="N249" s="50">
        <f>SUMIFS('2012Figures'!$J:$J,'2012Figures'!$C:$C,$A249,'2012Figures'!$B:$B,"BrokerToCy",'2012Figures'!$G:$G,"P1",'2012Figures'!$E:$E,$B$1)</f>
        <v>0</v>
      </c>
      <c r="O249" s="50">
        <f>SUMIFS('2012Figures'!$J:$J,'2012Figures'!$C:$C,$A249,'2012Figures'!$B:$B,"CyToBroker",'2012Figures'!$G:$G,"E1",'2012Figures'!$E:$E,$B$1)</f>
        <v>0</v>
      </c>
      <c r="P249" s="50">
        <f>SUMIFS('2012Figures'!$J:$J,'2012Figures'!$C:$C,$A249,'2012Figures'!$B:$B,"CyToBroker",'2012Figures'!$G:$G,"P1",'2012Figures'!$E:$E,$B$1)</f>
        <v>0</v>
      </c>
      <c r="Q249" s="28"/>
      <c r="R249" s="46" t="str">
        <f t="shared" si="28"/>
        <v/>
      </c>
      <c r="S249" s="46" t="str">
        <f t="shared" si="28"/>
        <v/>
      </c>
      <c r="T249" s="46" t="str">
        <f t="shared" si="28"/>
        <v/>
      </c>
      <c r="U249" s="46" t="str">
        <f t="shared" si="28"/>
        <v/>
      </c>
      <c r="V249" s="46" t="str">
        <f t="shared" si="28"/>
        <v/>
      </c>
    </row>
    <row r="250" spans="1:22" x14ac:dyDescent="0.2">
      <c r="A250" s="1">
        <v>139</v>
      </c>
      <c r="B250" s="1" t="s">
        <v>167</v>
      </c>
      <c r="C250" s="8">
        <v>2</v>
      </c>
      <c r="D250" s="29">
        <f>SUMIFS('2013Figures'!$J:$J,'2013Figures'!$C:$C,$A250,'2013Figures'!$H:$H,$B250,'2013Figures'!$I:$I,$C250,'2013Figures'!$E:$E,$B$1)</f>
        <v>0</v>
      </c>
      <c r="E250" s="9">
        <f>SUMIFS('2013Figures'!$J:$J,'2013Figures'!$C:$C,$A250,'2013Figures'!$H:$H,$B250,'2013Figures'!$I:$I,$C250,'2013Figures'!$B:$B,"BrokerToCy",'2013Figures'!$G:$G,"E1",'2013Figures'!$E:$E,$B$1)</f>
        <v>0</v>
      </c>
      <c r="F250" s="9">
        <f>SUMIFS('2013Figures'!$J:$J,'2013Figures'!$C:$C,$A250,'2013Figures'!$H:$H,$B250,'2013Figures'!$I:$I,$C250,'2013Figures'!$B:$B,"BrokerToCy",'2013Figures'!$G:$G,"P1",'2013Figures'!$E:$E,$B$1)</f>
        <v>0</v>
      </c>
      <c r="G250" s="9">
        <f>SUMIFS('2013Figures'!$J:$J,'2013Figures'!$C:$C,$A250,'2013Figures'!$H:$H,$B250,'2013Figures'!$I:$I,$C250,'2013Figures'!$B:$B,"CyToBroker",'2013Figures'!$G:$G,"E1",'2013Figures'!$E:$E,$B$1)</f>
        <v>0</v>
      </c>
      <c r="H250" s="9">
        <f>SUMIFS('2013Figures'!$J:$J,'2013Figures'!$C:$C,$A250,'2013Figures'!$H:$H,$B250,'2013Figures'!$I:$I,$C250,'2013Figures'!$B:$B,"CyToBroker",'2013Figures'!$G:$G,"P1",'2013Figures'!$E:$E,$B$1)</f>
        <v>0</v>
      </c>
      <c r="I250" s="30"/>
      <c r="J250" s="31">
        <v>201502</v>
      </c>
      <c r="K250" s="30"/>
      <c r="L250" s="42">
        <f>SUMIFS('2012Figures'!$J:$J,'2012Figures'!$C:$C,$A250,'2012Figures'!$H:$H,$B250,'2012Figures'!$I:$I,$C250,'2012Figures'!$E:$E,$B$1)</f>
        <v>0</v>
      </c>
      <c r="M250" s="52">
        <f>SUMIFS('2012Figures'!$J:$J,'2012Figures'!$C:$C,$A250,'2012Figures'!$H:$H,$B250,'2012Figures'!$I:$I,$C250,'2012Figures'!$B:$B,"BrokerToCy",'2012Figures'!$G:$G,"E1",'2012Figures'!$E:$E,$B$1)</f>
        <v>0</v>
      </c>
      <c r="N250" s="52">
        <f>SUMIFS('2012Figures'!$J:$J,'2012Figures'!$C:$C,$A250,'2012Figures'!$H:$H,$B250,'2012Figures'!$I:$I,$C250,'2012Figures'!$B:$B,"BrokerToCy",'2012Figures'!$G:$G,"P1",'2012Figures'!$E:$E,$B$1)</f>
        <v>0</v>
      </c>
      <c r="O250" s="52">
        <f>SUMIFS('2012Figures'!$J:$J,'2012Figures'!$C:$C,$A250,'2012Figures'!$H:$H,$B250,'2012Figures'!$I:$I,$C250,'2012Figures'!$B:$B,"CyToBroker",'2012Figures'!$G:$G,"E1",'2012Figures'!$E:$E,$B$1)</f>
        <v>0</v>
      </c>
      <c r="P250" s="52">
        <f>SUMIFS('2012Figures'!$J:$J,'2012Figures'!$C:$C,$A250,'2012Figures'!$H:$H,$B250,'2012Figures'!$I:$I,$C250,'2012Figures'!$B:$B,"CyToBroker",'2012Figures'!$G:$G,"P1",'2012Figures'!$E:$E,$B$1)</f>
        <v>0</v>
      </c>
      <c r="Q250" s="30"/>
      <c r="R250" s="46" t="str">
        <f t="shared" si="28"/>
        <v/>
      </c>
      <c r="S250" s="46" t="str">
        <f t="shared" si="28"/>
        <v/>
      </c>
      <c r="T250" s="46" t="str">
        <f t="shared" si="28"/>
        <v/>
      </c>
      <c r="U250" s="46" t="str">
        <f t="shared" si="28"/>
        <v/>
      </c>
      <c r="V250" s="46" t="str">
        <f t="shared" si="28"/>
        <v/>
      </c>
    </row>
    <row r="251" spans="1:22" x14ac:dyDescent="0.2">
      <c r="A251" s="1">
        <v>139</v>
      </c>
      <c r="B251" s="1" t="s">
        <v>167</v>
      </c>
      <c r="C251" s="8">
        <v>1</v>
      </c>
      <c r="D251" s="29">
        <f>SUMIFS('2013Figures'!$J:$J,'2013Figures'!$C:$C,$A251,'2013Figures'!$H:$H,$B251,'2013Figures'!$I:$I,$C251,'2013Figures'!$E:$E,$B$1)</f>
        <v>0</v>
      </c>
      <c r="E251" s="9">
        <f>SUMIFS('2013Figures'!$J:$J,'2013Figures'!$C:$C,$A251,'2013Figures'!$H:$H,$B251,'2013Figures'!$I:$I,$C251,'2013Figures'!$B:$B,"BrokerToCy",'2013Figures'!$G:$G,"E1",'2013Figures'!$E:$E,$B$1)</f>
        <v>0</v>
      </c>
      <c r="F251" s="9">
        <f>SUMIFS('2013Figures'!$J:$J,'2013Figures'!$C:$C,$A251,'2013Figures'!$H:$H,$B251,'2013Figures'!$I:$I,$C251,'2013Figures'!$B:$B,"BrokerToCy",'2013Figures'!$G:$G,"P1",'2013Figures'!$E:$E,$B$1)</f>
        <v>0</v>
      </c>
      <c r="G251" s="9">
        <f>SUMIFS('2013Figures'!$J:$J,'2013Figures'!$C:$C,$A251,'2013Figures'!$H:$H,$B251,'2013Figures'!$I:$I,$C251,'2013Figures'!$B:$B,"CyToBroker",'2013Figures'!$G:$G,"E1",'2013Figures'!$E:$E,$B$1)</f>
        <v>0</v>
      </c>
      <c r="H251" s="9">
        <f>SUMIFS('2013Figures'!$J:$J,'2013Figures'!$C:$C,$A251,'2013Figures'!$H:$H,$B251,'2013Figures'!$I:$I,$C251,'2013Figures'!$B:$B,"CyToBroker",'2013Figures'!$G:$G,"P1",'2013Figures'!$E:$E,$B$1)</f>
        <v>0</v>
      </c>
      <c r="J251" s="31">
        <v>201501</v>
      </c>
      <c r="L251" s="42">
        <f>SUMIFS('2012Figures'!$J:$J,'2012Figures'!$C:$C,$A251,'2012Figures'!$H:$H,$B251,'2012Figures'!$I:$I,$C251,'2012Figures'!$E:$E,$B$1)</f>
        <v>0</v>
      </c>
      <c r="M251" s="52">
        <f>SUMIFS('2012Figures'!$J:$J,'2012Figures'!$C:$C,$A251,'2012Figures'!$H:$H,$B251,'2012Figures'!$I:$I,$C251,'2012Figures'!$B:$B,"BrokerToCy",'2012Figures'!$G:$G,"E1",'2012Figures'!$E:$E,$B$1)</f>
        <v>0</v>
      </c>
      <c r="N251" s="52">
        <f>SUMIFS('2012Figures'!$J:$J,'2012Figures'!$C:$C,$A251,'2012Figures'!$H:$H,$B251,'2012Figures'!$I:$I,$C251,'2012Figures'!$B:$B,"BrokerToCy",'2012Figures'!$G:$G,"P1",'2012Figures'!$E:$E,$B$1)</f>
        <v>0</v>
      </c>
      <c r="O251" s="52">
        <f>SUMIFS('2012Figures'!$J:$J,'2012Figures'!$C:$C,$A251,'2012Figures'!$H:$H,$B251,'2012Figures'!$I:$I,$C251,'2012Figures'!$B:$B,"CyToBroker",'2012Figures'!$G:$G,"E1",'2012Figures'!$E:$E,$B$1)</f>
        <v>0</v>
      </c>
      <c r="P251" s="52">
        <f>SUMIFS('2012Figures'!$J:$J,'2012Figures'!$C:$C,$A251,'2012Figures'!$H:$H,$B251,'2012Figures'!$I:$I,$C251,'2012Figures'!$B:$B,"CyToBroker",'2012Figures'!$G:$G,"P1",'2012Figures'!$E:$E,$B$1)</f>
        <v>0</v>
      </c>
      <c r="R251" s="46" t="str">
        <f t="shared" si="28"/>
        <v/>
      </c>
      <c r="S251" s="46" t="str">
        <f t="shared" si="28"/>
        <v/>
      </c>
      <c r="T251" s="46" t="str">
        <f t="shared" si="28"/>
        <v/>
      </c>
      <c r="U251" s="46" t="str">
        <f t="shared" si="28"/>
        <v/>
      </c>
      <c r="V251" s="46" t="str">
        <f t="shared" si="28"/>
        <v/>
      </c>
    </row>
    <row r="252" spans="1:22" x14ac:dyDescent="0.2">
      <c r="A252" s="1">
        <v>139</v>
      </c>
      <c r="B252" s="1" t="s">
        <v>167</v>
      </c>
      <c r="D252" s="29">
        <f>SUMIFS('2013Figures'!$J:$J,'2013Figures'!$C:$C,$A252,'2013Figures'!$I:$I,"",'2013Figures'!$E:$E,$B$1)</f>
        <v>0</v>
      </c>
      <c r="E252" s="9">
        <f>SUMIFS('2013Figures'!$J:$J,'2013Figures'!$C:$C,$A252,'2013Figures'!$I:$I,"",'2013Figures'!$B:$B,"BrokerToCy",'2013Figures'!$G:$G,"E1",'2013Figures'!$E:$E,$B$1)</f>
        <v>0</v>
      </c>
      <c r="F252" s="9">
        <f>SUMIFS('2013Figures'!$J:$J,'2013Figures'!$C:$C,$A252,'2013Figures'!$I:$I,"",'2013Figures'!$B:$B,"BrokerToCy",'2013Figures'!$G:$G,"P1",'2013Figures'!$E:$E,$B$1)</f>
        <v>0</v>
      </c>
      <c r="G252" s="9">
        <f>SUMIFS('2013Figures'!$J:$J,'2013Figures'!$C:$C,$A252,'2013Figures'!$I:$I,"",'2013Figures'!$B:$B,"CyToBroker",'2013Figures'!$G:$G,"E1",'2013Figures'!$E:$E,$B$1)</f>
        <v>0</v>
      </c>
      <c r="H252" s="9">
        <f>SUMIFS('2013Figures'!$J:$J,'2013Figures'!$C:$C,$A252,'2013Figures'!$I:$I,"",'2013Figures'!$B:$B,"CyToBroker",'2013Figures'!$G:$G,"P1",'2013Figures'!$E:$E,$B$1)</f>
        <v>0</v>
      </c>
      <c r="J252" s="8" t="s">
        <v>131</v>
      </c>
      <c r="L252" s="42">
        <f>SUMIFS('2012Figures'!$J:$J,'2012Figures'!$C:$C,$A252,'2012Figures'!$I:$I,"",'2012Figures'!$E:$E,$B$1)</f>
        <v>0</v>
      </c>
      <c r="M252" s="52">
        <f>SUMIFS('2012Figures'!$J:$J,'2012Figures'!$C:$C,$A252,'2012Figures'!$I:$I,"",'2012Figures'!$B:$B,"BrokerToCy",'2012Figures'!$G:$G,"E1",'2012Figures'!$E:$E,$B$1)</f>
        <v>0</v>
      </c>
      <c r="N252" s="52">
        <f>SUMIFS('2012Figures'!$J:$J,'2012Figures'!$C:$C,$A252,'2012Figures'!$I:$I,"",'2012Figures'!$B:$B,"BrokerToCy",'2012Figures'!$G:$G,"P1",'2012Figures'!$E:$E,$B$1)</f>
        <v>0</v>
      </c>
      <c r="O252" s="52">
        <f>SUMIFS('2012Figures'!$J:$J,'2012Figures'!$C:$C,$A252,'2012Figures'!$I:$I,"",'2012Figures'!$B:$B,"CyToBroker",'2012Figures'!$G:$G,"E1",'2012Figures'!$E:$E,$B$1)</f>
        <v>0</v>
      </c>
      <c r="P252" s="52">
        <f>SUMIFS('2012Figures'!$J:$J,'2012Figures'!$C:$C,$A252,'2012Figures'!$I:$I,"",'2012Figures'!$B:$B,"CyToBroker",'2012Figures'!$G:$G,"P1",'2012Figures'!$E:$E,$B$1)</f>
        <v>0</v>
      </c>
      <c r="R252" s="46" t="str">
        <f t="shared" si="28"/>
        <v/>
      </c>
      <c r="S252" s="46" t="str">
        <f t="shared" si="28"/>
        <v/>
      </c>
      <c r="T252" s="46" t="str">
        <f t="shared" si="28"/>
        <v/>
      </c>
      <c r="U252" s="46" t="str">
        <f t="shared" si="28"/>
        <v/>
      </c>
      <c r="V252" s="46" t="str">
        <f t="shared" si="28"/>
        <v/>
      </c>
    </row>
    <row r="253" spans="1:22" x14ac:dyDescent="0.2">
      <c r="A253" s="21"/>
      <c r="B253" s="21" t="s">
        <v>92</v>
      </c>
      <c r="C253" s="22"/>
      <c r="D253" s="23">
        <f>SUM(E253:H253)</f>
        <v>0</v>
      </c>
      <c r="E253" s="23">
        <f>SUM(E250:E252)</f>
        <v>0</v>
      </c>
      <c r="F253" s="23">
        <f>SUM(F250:F252)</f>
        <v>0</v>
      </c>
      <c r="G253" s="23">
        <f>SUM(G250:G252)</f>
        <v>0</v>
      </c>
      <c r="H253" s="23">
        <f>SUM(H250:H252)</f>
        <v>0</v>
      </c>
      <c r="I253" s="21"/>
      <c r="J253" s="22"/>
      <c r="K253" s="21"/>
      <c r="L253" s="43">
        <f>SUM(M253:P253)</f>
        <v>0</v>
      </c>
      <c r="M253" s="43">
        <f>SUM(M250:M252)</f>
        <v>0</v>
      </c>
      <c r="N253" s="43">
        <f>SUM(N250:N252)</f>
        <v>0</v>
      </c>
      <c r="O253" s="43">
        <f>SUM(O250:O252)</f>
        <v>0</v>
      </c>
      <c r="P253" s="43">
        <f>SUM(P250:P252)</f>
        <v>0</v>
      </c>
      <c r="Q253" s="21"/>
      <c r="R253" s="21"/>
      <c r="S253" s="21"/>
      <c r="T253" s="21"/>
      <c r="U253" s="21"/>
      <c r="V253" s="21"/>
    </row>
    <row r="254" spans="1:22" x14ac:dyDescent="0.2">
      <c r="A254" s="28">
        <v>140</v>
      </c>
      <c r="B254" s="28" t="s">
        <v>114</v>
      </c>
      <c r="C254" s="17" t="s">
        <v>88</v>
      </c>
      <c r="D254" s="18">
        <f>SUMIFS('2013Figures'!$J:$J,'2013Figures'!$C:$C,$A254,'2013Figures'!$E:$E,$B$1)</f>
        <v>0</v>
      </c>
      <c r="E254" s="18">
        <f>SUMIFS('2013Figures'!$J:$J,'2013Figures'!$C:$C,$A254,'2013Figures'!$B:$B,"BrokerToCy",'2013Figures'!$G:$G,"E1",'2013Figures'!$E:$E,$B$1)</f>
        <v>0</v>
      </c>
      <c r="F254" s="18">
        <f>SUMIFS('2013Figures'!$J:$J,'2013Figures'!$C:$C,$A254,'2013Figures'!$B:$B,"BrokerToCy",'2013Figures'!$G:$G,"P1",'2013Figures'!$E:$E,$B$1)</f>
        <v>0</v>
      </c>
      <c r="G254" s="18">
        <f>SUMIFS('2013Figures'!$J:$J,'2013Figures'!$C:$C,$A254,'2013Figures'!$B:$B,"CyToBroker",'2013Figures'!$G:$G,"E1",'2013Figures'!$E:$E,$B$1)</f>
        <v>0</v>
      </c>
      <c r="H254" s="18">
        <f>SUMIFS('2013Figures'!$J:$J,'2013Figures'!$C:$C,$A254,'2013Figures'!$B:$B,"CyToBroker",'2013Figures'!$G:$G,"P1",'2013Figures'!$E:$E,$B$1)</f>
        <v>0</v>
      </c>
      <c r="I254" s="28"/>
      <c r="J254" s="17"/>
      <c r="K254" s="28"/>
      <c r="L254" s="50">
        <f>SUMIFS('2012Figures'!$J:$J,'2012Figures'!$C:$C,$A254,'2012Figures'!$E:$E,$B$1)</f>
        <v>0</v>
      </c>
      <c r="M254" s="50">
        <f>SUMIFS('2012Figures'!$J:$J,'2012Figures'!$C:$C,$A254,'2012Figures'!$B:$B,"BrokerToCy",'2012Figures'!$G:$G,"E1",'2012Figures'!$E:$E,$B$1)</f>
        <v>0</v>
      </c>
      <c r="N254" s="50">
        <f>SUMIFS('2012Figures'!$J:$J,'2012Figures'!$C:$C,$A254,'2012Figures'!$B:$B,"BrokerToCy",'2012Figures'!$G:$G,"P1",'2012Figures'!$E:$E,$B$1)</f>
        <v>0</v>
      </c>
      <c r="O254" s="50">
        <f>SUMIFS('2012Figures'!$J:$J,'2012Figures'!$C:$C,$A254,'2012Figures'!$B:$B,"CyToBroker",'2012Figures'!$G:$G,"E1",'2012Figures'!$E:$E,$B$1)</f>
        <v>0</v>
      </c>
      <c r="P254" s="50">
        <f>SUMIFS('2012Figures'!$J:$J,'2012Figures'!$C:$C,$A254,'2012Figures'!$B:$B,"CyToBroker",'2012Figures'!$G:$G,"P1",'2012Figures'!$E:$E,$B$1)</f>
        <v>0</v>
      </c>
      <c r="Q254" s="28"/>
      <c r="R254" s="46" t="str">
        <f t="shared" si="28"/>
        <v/>
      </c>
      <c r="S254" s="46" t="str">
        <f t="shared" si="28"/>
        <v/>
      </c>
      <c r="T254" s="46" t="str">
        <f t="shared" si="28"/>
        <v/>
      </c>
      <c r="U254" s="46" t="str">
        <f t="shared" si="28"/>
        <v/>
      </c>
      <c r="V254" s="46" t="str">
        <f t="shared" si="28"/>
        <v/>
      </c>
    </row>
    <row r="255" spans="1:22" x14ac:dyDescent="0.2">
      <c r="A255" s="1">
        <v>140</v>
      </c>
      <c r="B255" s="1" t="s">
        <v>114</v>
      </c>
      <c r="C255" s="8">
        <v>2</v>
      </c>
      <c r="D255" s="29">
        <f>SUMIFS('2013Figures'!$J:$J,'2013Figures'!$C:$C,$A255,'2013Figures'!$H:$H,$B255,'2013Figures'!$I:$I,$C255,'2013Figures'!$E:$E,$B$1)</f>
        <v>0</v>
      </c>
      <c r="E255" s="9">
        <f>SUMIFS('2013Figures'!$J:$J,'2013Figures'!$C:$C,$A255,'2013Figures'!$H:$H,$B255,'2013Figures'!$I:$I,$C255,'2013Figures'!$B:$B,"BrokerToCy",'2013Figures'!$G:$G,"E1",'2013Figures'!$E:$E,$B$1)</f>
        <v>0</v>
      </c>
      <c r="F255" s="9">
        <f>SUMIFS('2013Figures'!$J:$J,'2013Figures'!$C:$C,$A255,'2013Figures'!$H:$H,$B255,'2013Figures'!$I:$I,$C255,'2013Figures'!$B:$B,"BrokerToCy",'2013Figures'!$G:$G,"P1",'2013Figures'!$E:$E,$B$1)</f>
        <v>0</v>
      </c>
      <c r="G255" s="9">
        <f>SUMIFS('2013Figures'!$J:$J,'2013Figures'!$C:$C,$A255,'2013Figures'!$H:$H,$B255,'2013Figures'!$I:$I,$C255,'2013Figures'!$B:$B,"CyToBroker",'2013Figures'!$G:$G,"E1",'2013Figures'!$E:$E,$B$1)</f>
        <v>0</v>
      </c>
      <c r="H255" s="9">
        <f>SUMIFS('2013Figures'!$J:$J,'2013Figures'!$C:$C,$A255,'2013Figures'!$H:$H,$B255,'2013Figures'!$I:$I,$C255,'2013Figures'!$B:$B,"CyToBroker",'2013Figures'!$G:$G,"P1",'2013Figures'!$E:$E,$B$1)</f>
        <v>0</v>
      </c>
      <c r="I255" s="30"/>
      <c r="J255" s="31">
        <v>201010</v>
      </c>
      <c r="K255" s="30"/>
      <c r="L255" s="42">
        <f>SUMIFS('2012Figures'!$J:$J,'2012Figures'!$C:$C,$A255,'2012Figures'!$H:$H,$B255,'2012Figures'!$I:$I,$C255,'2012Figures'!$E:$E,$B$1)</f>
        <v>0</v>
      </c>
      <c r="M255" s="52">
        <f>SUMIFS('2012Figures'!$J:$J,'2012Figures'!$C:$C,$A255,'2012Figures'!$H:$H,$B255,'2012Figures'!$I:$I,$C255,'2012Figures'!$B:$B,"BrokerToCy",'2012Figures'!$G:$G,"E1",'2012Figures'!$E:$E,$B$1)</f>
        <v>0</v>
      </c>
      <c r="N255" s="52">
        <f>SUMIFS('2012Figures'!$J:$J,'2012Figures'!$C:$C,$A255,'2012Figures'!$H:$H,$B255,'2012Figures'!$I:$I,$C255,'2012Figures'!$B:$B,"BrokerToCy",'2012Figures'!$G:$G,"P1",'2012Figures'!$E:$E,$B$1)</f>
        <v>0</v>
      </c>
      <c r="O255" s="52">
        <f>SUMIFS('2012Figures'!$J:$J,'2012Figures'!$C:$C,$A255,'2012Figures'!$H:$H,$B255,'2012Figures'!$I:$I,$C255,'2012Figures'!$B:$B,"CyToBroker",'2012Figures'!$G:$G,"E1",'2012Figures'!$E:$E,$B$1)</f>
        <v>0</v>
      </c>
      <c r="P255" s="52">
        <f>SUMIFS('2012Figures'!$J:$J,'2012Figures'!$C:$C,$A255,'2012Figures'!$H:$H,$B255,'2012Figures'!$I:$I,$C255,'2012Figures'!$B:$B,"CyToBroker",'2012Figures'!$G:$G,"P1",'2012Figures'!$E:$E,$B$1)</f>
        <v>0</v>
      </c>
      <c r="Q255" s="30"/>
      <c r="R255" s="46" t="str">
        <f t="shared" si="28"/>
        <v/>
      </c>
      <c r="S255" s="46" t="str">
        <f t="shared" si="28"/>
        <v/>
      </c>
      <c r="T255" s="46" t="str">
        <f t="shared" si="28"/>
        <v/>
      </c>
      <c r="U255" s="46" t="str">
        <f t="shared" si="28"/>
        <v/>
      </c>
      <c r="V255" s="46" t="str">
        <f t="shared" si="28"/>
        <v/>
      </c>
    </row>
    <row r="256" spans="1:22" x14ac:dyDescent="0.2">
      <c r="A256" s="1">
        <v>140</v>
      </c>
      <c r="B256" s="1" t="s">
        <v>114</v>
      </c>
      <c r="C256" s="8">
        <v>1</v>
      </c>
      <c r="D256" s="29">
        <f>SUMIFS('2013Figures'!$J:$J,'2013Figures'!$C:$C,$A256,'2013Figures'!$H:$H,$B256,'2013Figures'!$I:$I,$C256,'2013Figures'!$E:$E,$B$1)</f>
        <v>0</v>
      </c>
      <c r="E256" s="9">
        <f>SUMIFS('2013Figures'!$J:$J,'2013Figures'!$C:$C,$A256,'2013Figures'!$H:$H,$B256,'2013Figures'!$I:$I,$C256,'2013Figures'!$B:$B,"BrokerToCy",'2013Figures'!$G:$G,"E1",'2013Figures'!$E:$E,$B$1)</f>
        <v>0</v>
      </c>
      <c r="F256" s="9">
        <f>SUMIFS('2013Figures'!$J:$J,'2013Figures'!$C:$C,$A256,'2013Figures'!$H:$H,$B256,'2013Figures'!$I:$I,$C256,'2013Figures'!$B:$B,"BrokerToCy",'2013Figures'!$G:$G,"P1",'2013Figures'!$E:$E,$B$1)</f>
        <v>0</v>
      </c>
      <c r="G256" s="9">
        <f>SUMIFS('2013Figures'!$J:$J,'2013Figures'!$C:$C,$A256,'2013Figures'!$H:$H,$B256,'2013Figures'!$I:$I,$C256,'2013Figures'!$B:$B,"CyToBroker",'2013Figures'!$G:$G,"E1",'2013Figures'!$E:$E,$B$1)</f>
        <v>0</v>
      </c>
      <c r="H256" s="9">
        <f>SUMIFS('2013Figures'!$J:$J,'2013Figures'!$C:$C,$A256,'2013Figures'!$H:$H,$B256,'2013Figures'!$I:$I,$C256,'2013Figures'!$B:$B,"CyToBroker",'2013Figures'!$G:$G,"P1",'2013Figures'!$E:$E,$B$1)</f>
        <v>0</v>
      </c>
      <c r="J256" s="8" t="s">
        <v>131</v>
      </c>
      <c r="L256" s="42">
        <f>SUMIFS('2012Figures'!$J:$J,'2012Figures'!$C:$C,$A256,'2012Figures'!$H:$H,$B256,'2012Figures'!$I:$I,$C256,'2012Figures'!$E:$E,$B$1)</f>
        <v>0</v>
      </c>
      <c r="M256" s="52">
        <f>SUMIFS('2012Figures'!$J:$J,'2012Figures'!$C:$C,$A256,'2012Figures'!$H:$H,$B256,'2012Figures'!$I:$I,$C256,'2012Figures'!$B:$B,"BrokerToCy",'2012Figures'!$G:$G,"E1",'2012Figures'!$E:$E,$B$1)</f>
        <v>0</v>
      </c>
      <c r="N256" s="52">
        <f>SUMIFS('2012Figures'!$J:$J,'2012Figures'!$C:$C,$A256,'2012Figures'!$H:$H,$B256,'2012Figures'!$I:$I,$C256,'2012Figures'!$B:$B,"BrokerToCy",'2012Figures'!$G:$G,"P1",'2012Figures'!$E:$E,$B$1)</f>
        <v>0</v>
      </c>
      <c r="O256" s="52">
        <f>SUMIFS('2012Figures'!$J:$J,'2012Figures'!$C:$C,$A256,'2012Figures'!$H:$H,$B256,'2012Figures'!$I:$I,$C256,'2012Figures'!$B:$B,"CyToBroker",'2012Figures'!$G:$G,"E1",'2012Figures'!$E:$E,$B$1)</f>
        <v>0</v>
      </c>
      <c r="P256" s="52">
        <f>SUMIFS('2012Figures'!$J:$J,'2012Figures'!$C:$C,$A256,'2012Figures'!$H:$H,$B256,'2012Figures'!$I:$I,$C256,'2012Figures'!$B:$B,"CyToBroker",'2012Figures'!$G:$G,"P1",'2012Figures'!$E:$E,$B$1)</f>
        <v>0</v>
      </c>
      <c r="R256" s="46" t="str">
        <f t="shared" si="28"/>
        <v/>
      </c>
      <c r="S256" s="46" t="str">
        <f t="shared" si="28"/>
        <v/>
      </c>
      <c r="T256" s="46" t="str">
        <f t="shared" si="28"/>
        <v/>
      </c>
      <c r="U256" s="46" t="str">
        <f t="shared" si="28"/>
        <v/>
      </c>
      <c r="V256" s="46" t="str">
        <f t="shared" si="28"/>
        <v/>
      </c>
    </row>
    <row r="257" spans="1:22" x14ac:dyDescent="0.2">
      <c r="A257" s="1">
        <v>140</v>
      </c>
      <c r="B257" s="1" t="s">
        <v>114</v>
      </c>
      <c r="D257" s="29">
        <f>SUMIFS('2013Figures'!$J:$J,'2013Figures'!$C:$C,$A257,'2013Figures'!$I:$I,"",'2013Figures'!$E:$E,$B$1)</f>
        <v>0</v>
      </c>
      <c r="E257" s="9">
        <f>SUMIFS('2013Figures'!$J:$J,'2013Figures'!$C:$C,$A257,'2013Figures'!$I:$I,"",'2013Figures'!$B:$B,"BrokerToCy",'2013Figures'!$G:$G,"E1",'2013Figures'!$E:$E,$B$1)</f>
        <v>0</v>
      </c>
      <c r="F257" s="9">
        <f>SUMIFS('2013Figures'!$J:$J,'2013Figures'!$C:$C,$A257,'2013Figures'!$I:$I,"",'2013Figures'!$B:$B,"BrokerToCy",'2013Figures'!$G:$G,"P1",'2013Figures'!$E:$E,$B$1)</f>
        <v>0</v>
      </c>
      <c r="G257" s="9">
        <f>SUMIFS('2013Figures'!$J:$J,'2013Figures'!$C:$C,$A257,'2013Figures'!$I:$I,"",'2013Figures'!$B:$B,"CyToBroker",'2013Figures'!$G:$G,"E1",'2013Figures'!$E:$E,$B$1)</f>
        <v>0</v>
      </c>
      <c r="H257" s="9">
        <f>SUMIFS('2013Figures'!$J:$J,'2013Figures'!$C:$C,$A257,'2013Figures'!$I:$I,"",'2013Figures'!$B:$B,"CyToBroker",'2013Figures'!$G:$G,"P1",'2013Figures'!$E:$E,$B$1)</f>
        <v>0</v>
      </c>
      <c r="J257" s="8" t="s">
        <v>131</v>
      </c>
      <c r="L257" s="42">
        <f>SUMIFS('2012Figures'!$J:$J,'2012Figures'!$C:$C,$A257,'2012Figures'!$I:$I,"",'2012Figures'!$E:$E,$B$1)</f>
        <v>0</v>
      </c>
      <c r="M257" s="52">
        <f>SUMIFS('2012Figures'!$J:$J,'2012Figures'!$C:$C,$A257,'2012Figures'!$I:$I,"",'2012Figures'!$B:$B,"BrokerToCy",'2012Figures'!$G:$G,"E1",'2012Figures'!$E:$E,$B$1)</f>
        <v>0</v>
      </c>
      <c r="N257" s="52">
        <f>SUMIFS('2012Figures'!$J:$J,'2012Figures'!$C:$C,$A257,'2012Figures'!$I:$I,"",'2012Figures'!$B:$B,"BrokerToCy",'2012Figures'!$G:$G,"P1",'2012Figures'!$E:$E,$B$1)</f>
        <v>0</v>
      </c>
      <c r="O257" s="52">
        <f>SUMIFS('2012Figures'!$J:$J,'2012Figures'!$C:$C,$A257,'2012Figures'!$I:$I,"",'2012Figures'!$B:$B,"CyToBroker",'2012Figures'!$G:$G,"E1",'2012Figures'!$E:$E,$B$1)</f>
        <v>0</v>
      </c>
      <c r="P257" s="52">
        <f>SUMIFS('2012Figures'!$J:$J,'2012Figures'!$C:$C,$A257,'2012Figures'!$I:$I,"",'2012Figures'!$B:$B,"CyToBroker",'2012Figures'!$G:$G,"P1",'2012Figures'!$E:$E,$B$1)</f>
        <v>0</v>
      </c>
      <c r="R257" s="46" t="str">
        <f t="shared" si="28"/>
        <v/>
      </c>
      <c r="S257" s="46" t="str">
        <f t="shared" si="28"/>
        <v/>
      </c>
      <c r="T257" s="46" t="str">
        <f t="shared" si="28"/>
        <v/>
      </c>
      <c r="U257" s="46" t="str">
        <f t="shared" si="28"/>
        <v/>
      </c>
      <c r="V257" s="46" t="str">
        <f t="shared" si="28"/>
        <v/>
      </c>
    </row>
    <row r="258" spans="1:22" x14ac:dyDescent="0.2">
      <c r="A258" s="21"/>
      <c r="B258" s="21" t="s">
        <v>92</v>
      </c>
      <c r="C258" s="22"/>
      <c r="D258" s="23">
        <f>SUM(E258:H258)</f>
        <v>0</v>
      </c>
      <c r="E258" s="23">
        <f>SUM(E255:E257)</f>
        <v>0</v>
      </c>
      <c r="F258" s="23">
        <f>SUM(F255:F257)</f>
        <v>0</v>
      </c>
      <c r="G258" s="23">
        <f>SUM(G255:G257)</f>
        <v>0</v>
      </c>
      <c r="H258" s="23">
        <f>SUM(H255:H257)</f>
        <v>0</v>
      </c>
      <c r="I258" s="21"/>
      <c r="J258" s="22"/>
      <c r="K258" s="21"/>
      <c r="L258" s="43">
        <f>SUM(M258:P258)</f>
        <v>0</v>
      </c>
      <c r="M258" s="43">
        <f>SUM(M255:M257)</f>
        <v>0</v>
      </c>
      <c r="N258" s="43">
        <f>SUM(N255:N257)</f>
        <v>0</v>
      </c>
      <c r="O258" s="43">
        <f>SUM(O255:O257)</f>
        <v>0</v>
      </c>
      <c r="P258" s="43">
        <f>SUM(P255:P257)</f>
        <v>0</v>
      </c>
      <c r="Q258" s="21"/>
      <c r="R258" s="21"/>
      <c r="S258" s="21"/>
      <c r="T258" s="21"/>
      <c r="U258" s="21"/>
      <c r="V258" s="21"/>
    </row>
    <row r="259" spans="1:22" x14ac:dyDescent="0.2">
      <c r="A259" s="28">
        <v>202</v>
      </c>
      <c r="B259" s="28" t="s">
        <v>40</v>
      </c>
      <c r="C259" s="17" t="s">
        <v>88</v>
      </c>
      <c r="D259" s="18">
        <f>SUMIFS('2013Figures'!$J:$J,'2013Figures'!$C:$C,$A259,'2013Figures'!$E:$E,$B$1)</f>
        <v>37</v>
      </c>
      <c r="E259" s="18">
        <f>SUMIFS('2013Figures'!$J:$J,'2013Figures'!$C:$C,$A259,'2013Figures'!$B:$B,"BrokerToCy",'2013Figures'!$G:$G,"E1",'2013Figures'!$E:$E,$B$1)</f>
        <v>37</v>
      </c>
      <c r="F259" s="18">
        <f>SUMIFS('2013Figures'!$J:$J,'2013Figures'!$C:$C,$A259,'2013Figures'!$B:$B,"BrokerToCy",'2013Figures'!$G:$G,"P1",'2013Figures'!$E:$E,$B$1)</f>
        <v>0</v>
      </c>
      <c r="G259" s="18">
        <f>SUMIFS('2013Figures'!$J:$J,'2013Figures'!$C:$C,$A259,'2013Figures'!$B:$B,"CyToBroker",'2013Figures'!$G:$G,"E1",'2013Figures'!$E:$E,$B$1)</f>
        <v>0</v>
      </c>
      <c r="H259" s="18">
        <f>SUMIFS('2013Figures'!$J:$J,'2013Figures'!$C:$C,$A259,'2013Figures'!$B:$B,"CyToBroker",'2013Figures'!$G:$G,"P1",'2013Figures'!$E:$E,$B$1)</f>
        <v>0</v>
      </c>
      <c r="I259" s="28"/>
      <c r="J259" s="17"/>
      <c r="K259" s="28"/>
      <c r="L259" s="50">
        <f>SUMIFS('2012Figures'!$J:$J,'2012Figures'!$C:$C,$A259,'2012Figures'!$E:$E,$B$1)</f>
        <v>97</v>
      </c>
      <c r="M259" s="50">
        <f>SUMIFS('2012Figures'!$J:$J,'2012Figures'!$C:$C,$A259,'2012Figures'!$B:$B,"BrokerToCy",'2012Figures'!$G:$G,"E1",'2012Figures'!$E:$E,$B$1)</f>
        <v>97</v>
      </c>
      <c r="N259" s="50">
        <f>SUMIFS('2012Figures'!$J:$J,'2012Figures'!$C:$C,$A259,'2012Figures'!$B:$B,"BrokerToCy",'2012Figures'!$G:$G,"P1",'2012Figures'!$E:$E,$B$1)</f>
        <v>0</v>
      </c>
      <c r="O259" s="50">
        <f>SUMIFS('2012Figures'!$J:$J,'2012Figures'!$C:$C,$A259,'2012Figures'!$B:$B,"CyToBroker",'2012Figures'!$G:$G,"E1",'2012Figures'!$E:$E,$B$1)</f>
        <v>0</v>
      </c>
      <c r="P259" s="50">
        <f>SUMIFS('2012Figures'!$J:$J,'2012Figures'!$C:$C,$A259,'2012Figures'!$B:$B,"CyToBroker",'2012Figures'!$G:$G,"P1",'2012Figures'!$E:$E,$B$1)</f>
        <v>0</v>
      </c>
      <c r="Q259" s="28"/>
      <c r="R259" s="46">
        <f t="shared" si="28"/>
        <v>-0.62</v>
      </c>
      <c r="S259" s="46">
        <f t="shared" si="28"/>
        <v>-0.62</v>
      </c>
      <c r="T259" s="46" t="str">
        <f t="shared" si="28"/>
        <v/>
      </c>
      <c r="U259" s="46" t="str">
        <f t="shared" si="28"/>
        <v/>
      </c>
      <c r="V259" s="46" t="str">
        <f t="shared" si="28"/>
        <v/>
      </c>
    </row>
    <row r="260" spans="1:22" x14ac:dyDescent="0.2">
      <c r="A260" s="1">
        <v>202</v>
      </c>
      <c r="B260" s="1" t="s">
        <v>40</v>
      </c>
      <c r="C260" s="8">
        <v>5</v>
      </c>
      <c r="D260" s="29">
        <f>SUMIFS('2013Figures'!$J:$J,'2013Figures'!$C:$C,$A260,'2013Figures'!$H:$H,$B260,'2013Figures'!$I:$I,$C260,'2013Figures'!$E:$E,$B$1)</f>
        <v>0</v>
      </c>
      <c r="E260" s="9">
        <f>SUMIFS('2013Figures'!$J:$J,'2013Figures'!$C:$C,$A260,'2013Figures'!$H:$H,$B260,'2013Figures'!$I:$I,$C260,'2013Figures'!$B:$B,"BrokerToCy",'2013Figures'!$G:$G,"E1",'2013Figures'!$E:$E,$B$1)</f>
        <v>0</v>
      </c>
      <c r="F260" s="9">
        <f>SUMIFS('2013Figures'!$J:$J,'2013Figures'!$C:$C,$A260,'2013Figures'!$H:$H,$B260,'2013Figures'!$I:$I,$C260,'2013Figures'!$B:$B,"BrokerToCy",'2013Figures'!$G:$G,"P1",'2013Figures'!$E:$E,$B$1)</f>
        <v>0</v>
      </c>
      <c r="G260" s="9">
        <f>SUMIFS('2013Figures'!$J:$J,'2013Figures'!$C:$C,$A260,'2013Figures'!$H:$H,$B260,'2013Figures'!$I:$I,$C260,'2013Figures'!$B:$B,"CyToBroker",'2013Figures'!$G:$G,"E1",'2013Figures'!$E:$E,$B$1)</f>
        <v>0</v>
      </c>
      <c r="H260" s="9">
        <f>SUMIFS('2013Figures'!$J:$J,'2013Figures'!$C:$C,$A260,'2013Figures'!$H:$H,$B260,'2013Figures'!$I:$I,$C260,'2013Figures'!$B:$B,"CyToBroker",'2013Figures'!$G:$G,"P1",'2013Figures'!$E:$E,$B$1)</f>
        <v>0</v>
      </c>
      <c r="J260" s="8">
        <v>201501</v>
      </c>
      <c r="L260" s="42">
        <f>SUMIFS('2012Figures'!$J:$J,'2012Figures'!$C:$C,$A260,'2012Figures'!$H:$H,$B260,'2012Figures'!$I:$I,$C260,'2012Figures'!$E:$E,$B$1)</f>
        <v>0</v>
      </c>
      <c r="M260" s="52">
        <f>SUMIFS('2012Figures'!$J:$J,'2012Figures'!$C:$C,$A260,'2012Figures'!$H:$H,$B260,'2012Figures'!$I:$I,$C260,'2012Figures'!$B:$B,"BrokerToCy",'2012Figures'!$G:$G,"E1",'2012Figures'!$E:$E,$B$1)</f>
        <v>0</v>
      </c>
      <c r="N260" s="52">
        <f>SUMIFS('2012Figures'!$J:$J,'2012Figures'!$C:$C,$A260,'2012Figures'!$H:$H,$B260,'2012Figures'!$I:$I,$C260,'2012Figures'!$B:$B,"BrokerToCy",'2012Figures'!$G:$G,"P1",'2012Figures'!$E:$E,$B$1)</f>
        <v>0</v>
      </c>
      <c r="O260" s="52">
        <f>SUMIFS('2012Figures'!$J:$J,'2012Figures'!$C:$C,$A260,'2012Figures'!$H:$H,$B260,'2012Figures'!$I:$I,$C260,'2012Figures'!$B:$B,"CyToBroker",'2012Figures'!$G:$G,"E1",'2012Figures'!$E:$E,$B$1)</f>
        <v>0</v>
      </c>
      <c r="P260" s="52">
        <f>SUMIFS('2012Figures'!$J:$J,'2012Figures'!$C:$C,$A260,'2012Figures'!$H:$H,$B260,'2012Figures'!$I:$I,$C260,'2012Figures'!$B:$B,"CyToBroker",'2012Figures'!$G:$G,"P1",'2012Figures'!$E:$E,$B$1)</f>
        <v>0</v>
      </c>
      <c r="R260" s="46" t="str">
        <f t="shared" si="28"/>
        <v/>
      </c>
      <c r="S260" s="46" t="str">
        <f t="shared" si="28"/>
        <v/>
      </c>
      <c r="T260" s="46" t="str">
        <f t="shared" si="28"/>
        <v/>
      </c>
      <c r="U260" s="46" t="str">
        <f t="shared" si="28"/>
        <v/>
      </c>
      <c r="V260" s="46" t="str">
        <f t="shared" si="28"/>
        <v/>
      </c>
    </row>
    <row r="261" spans="1:22" x14ac:dyDescent="0.2">
      <c r="A261" s="1">
        <v>202</v>
      </c>
      <c r="B261" s="1" t="s">
        <v>40</v>
      </c>
      <c r="C261" s="8">
        <v>4</v>
      </c>
      <c r="D261" s="29">
        <f>SUMIFS('2013Figures'!$J:$J,'2013Figures'!$C:$C,$A261,'2013Figures'!$H:$H,$B261,'2013Figures'!$I:$I,$C261,'2013Figures'!$E:$E,$B$1)</f>
        <v>0</v>
      </c>
      <c r="E261" s="9">
        <f>SUMIFS('2013Figures'!$J:$J,'2013Figures'!$C:$C,$A261,'2013Figures'!$H:$H,$B261,'2013Figures'!$I:$I,$C261,'2013Figures'!$B:$B,"BrokerToCy",'2013Figures'!$G:$G,"E1",'2013Figures'!$E:$E,$B$1)</f>
        <v>0</v>
      </c>
      <c r="F261" s="9">
        <f>SUMIFS('2013Figures'!$J:$J,'2013Figures'!$C:$C,$A261,'2013Figures'!$H:$H,$B261,'2013Figures'!$I:$I,$C261,'2013Figures'!$B:$B,"BrokerToCy",'2013Figures'!$G:$G,"P1",'2013Figures'!$E:$E,$B$1)</f>
        <v>0</v>
      </c>
      <c r="G261" s="9">
        <f>SUMIFS('2013Figures'!$J:$J,'2013Figures'!$C:$C,$A261,'2013Figures'!$H:$H,$B261,'2013Figures'!$I:$I,$C261,'2013Figures'!$B:$B,"CyToBroker",'2013Figures'!$G:$G,"E1",'2013Figures'!$E:$E,$B$1)</f>
        <v>0</v>
      </c>
      <c r="H261" s="9">
        <f>SUMIFS('2013Figures'!$J:$J,'2013Figures'!$C:$C,$A261,'2013Figures'!$H:$H,$B261,'2013Figures'!$I:$I,$C261,'2013Figures'!$B:$B,"CyToBroker",'2013Figures'!$G:$G,"P1",'2013Figures'!$E:$E,$B$1)</f>
        <v>0</v>
      </c>
      <c r="I261" s="30"/>
      <c r="J261" s="31">
        <v>201301</v>
      </c>
      <c r="K261" s="30"/>
      <c r="L261" s="42">
        <f>SUMIFS('2012Figures'!$J:$J,'2012Figures'!$C:$C,$A261,'2012Figures'!$H:$H,$B261,'2012Figures'!$I:$I,$C261,'2012Figures'!$E:$E,$B$1)</f>
        <v>0</v>
      </c>
      <c r="M261" s="52">
        <f>SUMIFS('2012Figures'!$J:$J,'2012Figures'!$C:$C,$A261,'2012Figures'!$H:$H,$B261,'2012Figures'!$I:$I,$C261,'2012Figures'!$B:$B,"BrokerToCy",'2012Figures'!$G:$G,"E1",'2012Figures'!$E:$E,$B$1)</f>
        <v>0</v>
      </c>
      <c r="N261" s="52">
        <f>SUMIFS('2012Figures'!$J:$J,'2012Figures'!$C:$C,$A261,'2012Figures'!$H:$H,$B261,'2012Figures'!$I:$I,$C261,'2012Figures'!$B:$B,"BrokerToCy",'2012Figures'!$G:$G,"P1",'2012Figures'!$E:$E,$B$1)</f>
        <v>0</v>
      </c>
      <c r="O261" s="52">
        <f>SUMIFS('2012Figures'!$J:$J,'2012Figures'!$C:$C,$A261,'2012Figures'!$H:$H,$B261,'2012Figures'!$I:$I,$C261,'2012Figures'!$B:$B,"CyToBroker",'2012Figures'!$G:$G,"E1",'2012Figures'!$E:$E,$B$1)</f>
        <v>0</v>
      </c>
      <c r="P261" s="52">
        <f>SUMIFS('2012Figures'!$J:$J,'2012Figures'!$C:$C,$A261,'2012Figures'!$H:$H,$B261,'2012Figures'!$I:$I,$C261,'2012Figures'!$B:$B,"CyToBroker",'2012Figures'!$G:$G,"P1",'2012Figures'!$E:$E,$B$1)</f>
        <v>0</v>
      </c>
      <c r="Q261" s="30"/>
      <c r="R261" s="46" t="str">
        <f t="shared" si="28"/>
        <v/>
      </c>
      <c r="S261" s="46" t="str">
        <f t="shared" si="28"/>
        <v/>
      </c>
      <c r="T261" s="46" t="str">
        <f t="shared" si="28"/>
        <v/>
      </c>
      <c r="U261" s="46" t="str">
        <f t="shared" si="28"/>
        <v/>
      </c>
      <c r="V261" s="46" t="str">
        <f t="shared" si="28"/>
        <v/>
      </c>
    </row>
    <row r="262" spans="1:22" x14ac:dyDescent="0.2">
      <c r="A262" s="1">
        <v>202</v>
      </c>
      <c r="B262" s="1" t="s">
        <v>40</v>
      </c>
      <c r="C262" s="8">
        <v>3</v>
      </c>
      <c r="D262" s="29">
        <f>SUMIFS('2013Figures'!$J:$J,'2013Figures'!$C:$C,$A262,'2013Figures'!$H:$H,$B262,'2013Figures'!$I:$I,$C262,'2013Figures'!$E:$E,$B$1)</f>
        <v>0</v>
      </c>
      <c r="E262" s="9">
        <f>SUMIFS('2013Figures'!$J:$J,'2013Figures'!$C:$C,$A262,'2013Figures'!$H:$H,$B262,'2013Figures'!$I:$I,$C262,'2013Figures'!$B:$B,"BrokerToCy",'2013Figures'!$G:$G,"E1",'2013Figures'!$E:$E,$B$1)</f>
        <v>0</v>
      </c>
      <c r="F262" s="9">
        <f>SUMIFS('2013Figures'!$J:$J,'2013Figures'!$C:$C,$A262,'2013Figures'!$H:$H,$B262,'2013Figures'!$I:$I,$C262,'2013Figures'!$B:$B,"BrokerToCy",'2013Figures'!$G:$G,"P1",'2013Figures'!$E:$E,$B$1)</f>
        <v>0</v>
      </c>
      <c r="G262" s="9">
        <f>SUMIFS('2013Figures'!$J:$J,'2013Figures'!$C:$C,$A262,'2013Figures'!$H:$H,$B262,'2013Figures'!$I:$I,$C262,'2013Figures'!$B:$B,"CyToBroker",'2013Figures'!$G:$G,"E1",'2013Figures'!$E:$E,$B$1)</f>
        <v>0</v>
      </c>
      <c r="H262" s="9">
        <f>SUMIFS('2013Figures'!$J:$J,'2013Figures'!$C:$C,$A262,'2013Figures'!$H:$H,$B262,'2013Figures'!$I:$I,$C262,'2013Figures'!$B:$B,"CyToBroker",'2013Figures'!$G:$G,"P1",'2013Figures'!$E:$E,$B$1)</f>
        <v>0</v>
      </c>
      <c r="J262" s="8">
        <v>201201</v>
      </c>
      <c r="L262" s="42">
        <f>SUMIFS('2012Figures'!$J:$J,'2012Figures'!$C:$C,$A262,'2012Figures'!$H:$H,$B262,'2012Figures'!$I:$I,$C262,'2012Figures'!$E:$E,$B$1)</f>
        <v>0</v>
      </c>
      <c r="M262" s="52">
        <f>SUMIFS('2012Figures'!$J:$J,'2012Figures'!$C:$C,$A262,'2012Figures'!$H:$H,$B262,'2012Figures'!$I:$I,$C262,'2012Figures'!$B:$B,"BrokerToCy",'2012Figures'!$G:$G,"E1",'2012Figures'!$E:$E,$B$1)</f>
        <v>0</v>
      </c>
      <c r="N262" s="52">
        <f>SUMIFS('2012Figures'!$J:$J,'2012Figures'!$C:$C,$A262,'2012Figures'!$H:$H,$B262,'2012Figures'!$I:$I,$C262,'2012Figures'!$B:$B,"BrokerToCy",'2012Figures'!$G:$G,"P1",'2012Figures'!$E:$E,$B$1)</f>
        <v>0</v>
      </c>
      <c r="O262" s="52">
        <f>SUMIFS('2012Figures'!$J:$J,'2012Figures'!$C:$C,$A262,'2012Figures'!$H:$H,$B262,'2012Figures'!$I:$I,$C262,'2012Figures'!$B:$B,"CyToBroker",'2012Figures'!$G:$G,"E1",'2012Figures'!$E:$E,$B$1)</f>
        <v>0</v>
      </c>
      <c r="P262" s="52">
        <f>SUMIFS('2012Figures'!$J:$J,'2012Figures'!$C:$C,$A262,'2012Figures'!$H:$H,$B262,'2012Figures'!$I:$I,$C262,'2012Figures'!$B:$B,"CyToBroker",'2012Figures'!$G:$G,"P1",'2012Figures'!$E:$E,$B$1)</f>
        <v>0</v>
      </c>
      <c r="R262" s="46" t="str">
        <f t="shared" si="28"/>
        <v/>
      </c>
      <c r="S262" s="46" t="str">
        <f t="shared" si="28"/>
        <v/>
      </c>
      <c r="T262" s="46" t="str">
        <f t="shared" si="28"/>
        <v/>
      </c>
      <c r="U262" s="46" t="str">
        <f t="shared" si="28"/>
        <v/>
      </c>
      <c r="V262" s="46" t="str">
        <f t="shared" si="28"/>
        <v/>
      </c>
    </row>
    <row r="263" spans="1:22" x14ac:dyDescent="0.2">
      <c r="A263" s="1">
        <v>202</v>
      </c>
      <c r="B263" s="1" t="s">
        <v>40</v>
      </c>
      <c r="C263" s="8">
        <v>2</v>
      </c>
      <c r="D263" s="29">
        <f>SUMIFS('2013Figures'!$J:$J,'2013Figures'!$C:$C,$A263,'2013Figures'!$H:$H,$B263,'2013Figures'!$I:$I,$C263,'2013Figures'!$E:$E,$B$1)</f>
        <v>0</v>
      </c>
      <c r="E263" s="9">
        <f>SUMIFS('2013Figures'!$J:$J,'2013Figures'!$C:$C,$A263,'2013Figures'!$H:$H,$B263,'2013Figures'!$I:$I,$C263,'2013Figures'!$B:$B,"BrokerToCy",'2013Figures'!$G:$G,"E1",'2013Figures'!$E:$E,$B$1)</f>
        <v>0</v>
      </c>
      <c r="F263" s="9">
        <f>SUMIFS('2013Figures'!$J:$J,'2013Figures'!$C:$C,$A263,'2013Figures'!$H:$H,$B263,'2013Figures'!$I:$I,$C263,'2013Figures'!$B:$B,"BrokerToCy",'2013Figures'!$G:$G,"P1",'2013Figures'!$E:$E,$B$1)</f>
        <v>0</v>
      </c>
      <c r="G263" s="9">
        <f>SUMIFS('2013Figures'!$J:$J,'2013Figures'!$C:$C,$A263,'2013Figures'!$H:$H,$B263,'2013Figures'!$I:$I,$C263,'2013Figures'!$B:$B,"CyToBroker",'2013Figures'!$G:$G,"E1",'2013Figures'!$E:$E,$B$1)</f>
        <v>0</v>
      </c>
      <c r="H263" s="9">
        <f>SUMIFS('2013Figures'!$J:$J,'2013Figures'!$C:$C,$A263,'2013Figures'!$H:$H,$B263,'2013Figures'!$I:$I,$C263,'2013Figures'!$B:$B,"CyToBroker",'2013Figures'!$G:$G,"P1",'2013Figures'!$E:$E,$B$1)</f>
        <v>0</v>
      </c>
      <c r="J263" s="8">
        <v>201101</v>
      </c>
      <c r="L263" s="42">
        <f>SUMIFS('2012Figures'!$J:$J,'2012Figures'!$C:$C,$A263,'2012Figures'!$H:$H,$B263,'2012Figures'!$I:$I,$C263,'2012Figures'!$E:$E,$B$1)</f>
        <v>0</v>
      </c>
      <c r="M263" s="52">
        <f>SUMIFS('2012Figures'!$J:$J,'2012Figures'!$C:$C,$A263,'2012Figures'!$H:$H,$B263,'2012Figures'!$I:$I,$C263,'2012Figures'!$B:$B,"BrokerToCy",'2012Figures'!$G:$G,"E1",'2012Figures'!$E:$E,$B$1)</f>
        <v>0</v>
      </c>
      <c r="N263" s="52">
        <f>SUMIFS('2012Figures'!$J:$J,'2012Figures'!$C:$C,$A263,'2012Figures'!$H:$H,$B263,'2012Figures'!$I:$I,$C263,'2012Figures'!$B:$B,"BrokerToCy",'2012Figures'!$G:$G,"P1",'2012Figures'!$E:$E,$B$1)</f>
        <v>0</v>
      </c>
      <c r="O263" s="52">
        <f>SUMIFS('2012Figures'!$J:$J,'2012Figures'!$C:$C,$A263,'2012Figures'!$H:$H,$B263,'2012Figures'!$I:$I,$C263,'2012Figures'!$B:$B,"CyToBroker",'2012Figures'!$G:$G,"E1",'2012Figures'!$E:$E,$B$1)</f>
        <v>0</v>
      </c>
      <c r="P263" s="52">
        <f>SUMIFS('2012Figures'!$J:$J,'2012Figures'!$C:$C,$A263,'2012Figures'!$H:$H,$B263,'2012Figures'!$I:$I,$C263,'2012Figures'!$B:$B,"CyToBroker",'2012Figures'!$G:$G,"P1",'2012Figures'!$E:$E,$B$1)</f>
        <v>0</v>
      </c>
      <c r="R263" s="46" t="str">
        <f t="shared" si="28"/>
        <v/>
      </c>
      <c r="S263" s="46" t="str">
        <f t="shared" si="28"/>
        <v/>
      </c>
      <c r="T263" s="46" t="str">
        <f t="shared" si="28"/>
        <v/>
      </c>
      <c r="U263" s="46" t="str">
        <f t="shared" si="28"/>
        <v/>
      </c>
      <c r="V263" s="46" t="str">
        <f t="shared" si="28"/>
        <v/>
      </c>
    </row>
    <row r="264" spans="1:22" x14ac:dyDescent="0.2">
      <c r="A264" s="1">
        <v>202</v>
      </c>
      <c r="B264" s="1" t="s">
        <v>40</v>
      </c>
      <c r="C264" s="8">
        <v>1</v>
      </c>
      <c r="D264" s="29">
        <f>SUMIFS('2013Figures'!$J:$J,'2013Figures'!$C:$C,$A264,'2013Figures'!$H:$H,$B264,'2013Figures'!$I:$I,$C264,'2013Figures'!$E:$E,$B$1)</f>
        <v>37</v>
      </c>
      <c r="E264" s="9">
        <f>SUMIFS('2013Figures'!$J:$J,'2013Figures'!$C:$C,$A264,'2013Figures'!$H:$H,$B264,'2013Figures'!$I:$I,$C264,'2013Figures'!$B:$B,"BrokerToCy",'2013Figures'!$G:$G,"E1",'2013Figures'!$E:$E,$B$1)</f>
        <v>37</v>
      </c>
      <c r="F264" s="9">
        <f>SUMIFS('2013Figures'!$J:$J,'2013Figures'!$C:$C,$A264,'2013Figures'!$H:$H,$B264,'2013Figures'!$I:$I,$C264,'2013Figures'!$B:$B,"BrokerToCy",'2013Figures'!$G:$G,"P1",'2013Figures'!$E:$E,$B$1)</f>
        <v>0</v>
      </c>
      <c r="G264" s="9">
        <f>SUMIFS('2013Figures'!$J:$J,'2013Figures'!$C:$C,$A264,'2013Figures'!$H:$H,$B264,'2013Figures'!$I:$I,$C264,'2013Figures'!$B:$B,"CyToBroker",'2013Figures'!$G:$G,"E1",'2013Figures'!$E:$E,$B$1)</f>
        <v>0</v>
      </c>
      <c r="H264" s="9">
        <f>SUMIFS('2013Figures'!$J:$J,'2013Figures'!$C:$C,$A264,'2013Figures'!$H:$H,$B264,'2013Figures'!$I:$I,$C264,'2013Figures'!$B:$B,"CyToBroker",'2013Figures'!$G:$G,"P1",'2013Figures'!$E:$E,$B$1)</f>
        <v>0</v>
      </c>
      <c r="J264" s="8">
        <v>200901</v>
      </c>
      <c r="L264" s="42">
        <f>SUMIFS('2012Figures'!$J:$J,'2012Figures'!$C:$C,$A264,'2012Figures'!$H:$H,$B264,'2012Figures'!$I:$I,$C264,'2012Figures'!$E:$E,$B$1)</f>
        <v>97</v>
      </c>
      <c r="M264" s="52">
        <f>SUMIFS('2012Figures'!$J:$J,'2012Figures'!$C:$C,$A264,'2012Figures'!$H:$H,$B264,'2012Figures'!$I:$I,$C264,'2012Figures'!$B:$B,"BrokerToCy",'2012Figures'!$G:$G,"E1",'2012Figures'!$E:$E,$B$1)</f>
        <v>97</v>
      </c>
      <c r="N264" s="52">
        <f>SUMIFS('2012Figures'!$J:$J,'2012Figures'!$C:$C,$A264,'2012Figures'!$H:$H,$B264,'2012Figures'!$I:$I,$C264,'2012Figures'!$B:$B,"BrokerToCy",'2012Figures'!$G:$G,"P1",'2012Figures'!$E:$E,$B$1)</f>
        <v>0</v>
      </c>
      <c r="O264" s="52">
        <f>SUMIFS('2012Figures'!$J:$J,'2012Figures'!$C:$C,$A264,'2012Figures'!$H:$H,$B264,'2012Figures'!$I:$I,$C264,'2012Figures'!$B:$B,"CyToBroker",'2012Figures'!$G:$G,"E1",'2012Figures'!$E:$E,$B$1)</f>
        <v>0</v>
      </c>
      <c r="P264" s="52">
        <f>SUMIFS('2012Figures'!$J:$J,'2012Figures'!$C:$C,$A264,'2012Figures'!$H:$H,$B264,'2012Figures'!$I:$I,$C264,'2012Figures'!$B:$B,"CyToBroker",'2012Figures'!$G:$G,"P1",'2012Figures'!$E:$E,$B$1)</f>
        <v>0</v>
      </c>
      <c r="R264" s="46">
        <f t="shared" si="28"/>
        <v>-0.62</v>
      </c>
      <c r="S264" s="46">
        <f t="shared" si="28"/>
        <v>-0.62</v>
      </c>
      <c r="T264" s="46" t="str">
        <f t="shared" si="28"/>
        <v/>
      </c>
      <c r="U264" s="46" t="str">
        <f t="shared" si="28"/>
        <v/>
      </c>
      <c r="V264" s="46" t="str">
        <f t="shared" si="28"/>
        <v/>
      </c>
    </row>
    <row r="265" spans="1:22" x14ac:dyDescent="0.2">
      <c r="A265" s="1">
        <v>202</v>
      </c>
      <c r="B265" s="1" t="s">
        <v>40</v>
      </c>
      <c r="D265" s="29">
        <f>SUMIFS('2013Figures'!$J:$J,'2013Figures'!$C:$C,$A265,'2013Figures'!$I:$I,"",'2013Figures'!$E:$E,$B$1)</f>
        <v>0</v>
      </c>
      <c r="E265" s="9">
        <f>SUMIFS('2013Figures'!$J:$J,'2013Figures'!$C:$C,$A265,'2013Figures'!$I:$I,"",'2013Figures'!$B:$B,"BrokerToCy",'2013Figures'!$G:$G,"E1",'2013Figures'!$E:$E,$B$1)</f>
        <v>0</v>
      </c>
      <c r="F265" s="9">
        <f>SUMIFS('2013Figures'!$J:$J,'2013Figures'!$C:$C,$A265,'2013Figures'!$I:$I,"",'2013Figures'!$B:$B,"BrokerToCy",'2013Figures'!$G:$G,"P1",'2013Figures'!$E:$E,$B$1)</f>
        <v>0</v>
      </c>
      <c r="G265" s="9">
        <f>SUMIFS('2013Figures'!$J:$J,'2013Figures'!$C:$C,$A265,'2013Figures'!$I:$I,"",'2013Figures'!$B:$B,"CyToBroker",'2013Figures'!$G:$G,"E1",'2013Figures'!$E:$E,$B$1)</f>
        <v>0</v>
      </c>
      <c r="H265" s="9">
        <f>SUMIFS('2013Figures'!$J:$J,'2013Figures'!$C:$C,$A265,'2013Figures'!$I:$I,"",'2013Figures'!$B:$B,"CyToBroker",'2013Figures'!$G:$G,"P1",'2013Figures'!$E:$E,$B$1)</f>
        <v>0</v>
      </c>
      <c r="J265" s="8" t="s">
        <v>131</v>
      </c>
      <c r="L265" s="42">
        <f>SUMIFS('2012Figures'!$J:$J,'2012Figures'!$C:$C,$A265,'2012Figures'!$I:$I,"",'2012Figures'!$E:$E,$B$1)</f>
        <v>0</v>
      </c>
      <c r="M265" s="52">
        <f>SUMIFS('2012Figures'!$J:$J,'2012Figures'!$C:$C,$A265,'2012Figures'!$I:$I,"",'2012Figures'!$B:$B,"BrokerToCy",'2012Figures'!$G:$G,"E1",'2012Figures'!$E:$E,$B$1)</f>
        <v>0</v>
      </c>
      <c r="N265" s="52">
        <f>SUMIFS('2012Figures'!$J:$J,'2012Figures'!$C:$C,$A265,'2012Figures'!$I:$I,"",'2012Figures'!$B:$B,"BrokerToCy",'2012Figures'!$G:$G,"P1",'2012Figures'!$E:$E,$B$1)</f>
        <v>0</v>
      </c>
      <c r="O265" s="52">
        <f>SUMIFS('2012Figures'!$J:$J,'2012Figures'!$C:$C,$A265,'2012Figures'!$I:$I,"",'2012Figures'!$B:$B,"CyToBroker",'2012Figures'!$G:$G,"E1",'2012Figures'!$E:$E,$B$1)</f>
        <v>0</v>
      </c>
      <c r="P265" s="52">
        <f>SUMIFS('2012Figures'!$J:$J,'2012Figures'!$C:$C,$A265,'2012Figures'!$I:$I,"",'2012Figures'!$B:$B,"CyToBroker",'2012Figures'!$G:$G,"P1",'2012Figures'!$E:$E,$B$1)</f>
        <v>0</v>
      </c>
      <c r="R265" s="46" t="str">
        <f t="shared" si="28"/>
        <v/>
      </c>
      <c r="S265" s="46" t="str">
        <f t="shared" si="28"/>
        <v/>
      </c>
      <c r="T265" s="46" t="str">
        <f t="shared" si="28"/>
        <v/>
      </c>
      <c r="U265" s="46" t="str">
        <f t="shared" si="28"/>
        <v/>
      </c>
      <c r="V265" s="46" t="str">
        <f t="shared" si="28"/>
        <v/>
      </c>
    </row>
    <row r="266" spans="1:22" x14ac:dyDescent="0.2">
      <c r="A266" s="21"/>
      <c r="B266" s="21" t="s">
        <v>92</v>
      </c>
      <c r="C266" s="22"/>
      <c r="D266" s="23">
        <f>SUM(E266:H266)</f>
        <v>37</v>
      </c>
      <c r="E266" s="23">
        <f>SUM(E260:E265)</f>
        <v>37</v>
      </c>
      <c r="F266" s="23">
        <f>SUM(F260:F265)</f>
        <v>0</v>
      </c>
      <c r="G266" s="23">
        <f>SUM(G260:G265)</f>
        <v>0</v>
      </c>
      <c r="H266" s="23">
        <f>SUM(H260:H265)</f>
        <v>0</v>
      </c>
      <c r="I266" s="21"/>
      <c r="J266" s="22"/>
      <c r="K266" s="21"/>
      <c r="L266" s="43">
        <f>SUM(M266:P266)</f>
        <v>97</v>
      </c>
      <c r="M266" s="43">
        <f>SUM(M260:M265)</f>
        <v>97</v>
      </c>
      <c r="N266" s="43">
        <f>SUM(N260:N265)</f>
        <v>0</v>
      </c>
      <c r="O266" s="43">
        <f>SUM(O260:O265)</f>
        <v>0</v>
      </c>
      <c r="P266" s="43">
        <f>SUM(P260:P265)</f>
        <v>0</v>
      </c>
      <c r="Q266" s="21"/>
      <c r="R266" s="21"/>
      <c r="S266" s="21"/>
      <c r="T266" s="21"/>
      <c r="U266" s="21"/>
      <c r="V266" s="21"/>
    </row>
    <row r="267" spans="1:22" x14ac:dyDescent="0.2">
      <c r="A267" s="28">
        <v>203</v>
      </c>
      <c r="B267" s="28" t="s">
        <v>45</v>
      </c>
      <c r="C267" s="17" t="s">
        <v>88</v>
      </c>
      <c r="D267" s="18">
        <f>SUMIFS('2013Figures'!$J:$J,'2013Figures'!$C:$C,$A267,'2013Figures'!$E:$E,$B$1)</f>
        <v>10</v>
      </c>
      <c r="E267" s="18">
        <f>SUMIFS('2013Figures'!$J:$J,'2013Figures'!$C:$C,$A267,'2013Figures'!$B:$B,"BrokerToCy",'2013Figures'!$G:$G,"E1",'2013Figures'!$E:$E,$B$1)</f>
        <v>10</v>
      </c>
      <c r="F267" s="18">
        <f>SUMIFS('2013Figures'!$J:$J,'2013Figures'!$C:$C,$A267,'2013Figures'!$B:$B,"BrokerToCy",'2013Figures'!$G:$G,"P1",'2013Figures'!$E:$E,$B$1)</f>
        <v>0</v>
      </c>
      <c r="G267" s="18">
        <f>SUMIFS('2013Figures'!$J:$J,'2013Figures'!$C:$C,$A267,'2013Figures'!$B:$B,"CyToBroker",'2013Figures'!$G:$G,"E1",'2013Figures'!$E:$E,$B$1)</f>
        <v>0</v>
      </c>
      <c r="H267" s="18">
        <f>SUMIFS('2013Figures'!$J:$J,'2013Figures'!$C:$C,$A267,'2013Figures'!$B:$B,"CyToBroker",'2013Figures'!$G:$G,"P1",'2013Figures'!$E:$E,$B$1)</f>
        <v>0</v>
      </c>
      <c r="I267" s="28"/>
      <c r="J267" s="17"/>
      <c r="K267" s="28"/>
      <c r="L267" s="50">
        <f>SUMIFS('2012Figures'!$J:$J,'2012Figures'!$C:$C,$A267,'2012Figures'!$E:$E,$B$1)</f>
        <v>25</v>
      </c>
      <c r="M267" s="50">
        <f>SUMIFS('2012Figures'!$J:$J,'2012Figures'!$C:$C,$A267,'2012Figures'!$B:$B,"BrokerToCy",'2012Figures'!$G:$G,"E1",'2012Figures'!$E:$E,$B$1)</f>
        <v>25</v>
      </c>
      <c r="N267" s="50">
        <f>SUMIFS('2012Figures'!$J:$J,'2012Figures'!$C:$C,$A267,'2012Figures'!$B:$B,"BrokerToCy",'2012Figures'!$G:$G,"P1",'2012Figures'!$E:$E,$B$1)</f>
        <v>0</v>
      </c>
      <c r="O267" s="50">
        <f>SUMIFS('2012Figures'!$J:$J,'2012Figures'!$C:$C,$A267,'2012Figures'!$B:$B,"CyToBroker",'2012Figures'!$G:$G,"E1",'2012Figures'!$E:$E,$B$1)</f>
        <v>0</v>
      </c>
      <c r="P267" s="50">
        <f>SUMIFS('2012Figures'!$J:$J,'2012Figures'!$C:$C,$A267,'2012Figures'!$B:$B,"CyToBroker",'2012Figures'!$G:$G,"P1",'2012Figures'!$E:$E,$B$1)</f>
        <v>0</v>
      </c>
      <c r="Q267" s="28"/>
      <c r="R267" s="46">
        <f t="shared" ref="R267:V330" si="29">IF(L267=0,"",ROUND(D267/L267-1,2))</f>
        <v>-0.6</v>
      </c>
      <c r="S267" s="46">
        <f t="shared" si="29"/>
        <v>-0.6</v>
      </c>
      <c r="T267" s="46" t="str">
        <f t="shared" si="29"/>
        <v/>
      </c>
      <c r="U267" s="46" t="str">
        <f t="shared" si="29"/>
        <v/>
      </c>
      <c r="V267" s="46" t="str">
        <f t="shared" si="29"/>
        <v/>
      </c>
    </row>
    <row r="268" spans="1:22" x14ac:dyDescent="0.2">
      <c r="A268" s="1">
        <v>203</v>
      </c>
      <c r="B268" s="1" t="s">
        <v>45</v>
      </c>
      <c r="C268" s="8">
        <v>4</v>
      </c>
      <c r="D268" s="29">
        <f>SUMIFS('2013Figures'!$J:$J,'2013Figures'!$C:$C,$A268,'2013Figures'!$H:$H,$B268,'2013Figures'!$I:$I,$C268,'2013Figures'!$E:$E,$B$1)</f>
        <v>0</v>
      </c>
      <c r="E268" s="9">
        <f>SUMIFS('2013Figures'!$J:$J,'2013Figures'!$C:$C,$A268,'2013Figures'!$H:$H,$B268,'2013Figures'!$I:$I,$C268,'2013Figures'!$B:$B,"BrokerToCy",'2013Figures'!$G:$G,"E1",'2013Figures'!$E:$E,$B$1)</f>
        <v>0</v>
      </c>
      <c r="F268" s="9">
        <f>SUMIFS('2013Figures'!$J:$J,'2013Figures'!$C:$C,$A268,'2013Figures'!$H:$H,$B268,'2013Figures'!$I:$I,$C268,'2013Figures'!$B:$B,"BrokerToCy",'2013Figures'!$G:$G,"P1",'2013Figures'!$E:$E,$B$1)</f>
        <v>0</v>
      </c>
      <c r="G268" s="9">
        <f>SUMIFS('2013Figures'!$J:$J,'2013Figures'!$C:$C,$A268,'2013Figures'!$H:$H,$B268,'2013Figures'!$I:$I,$C268,'2013Figures'!$B:$B,"CyToBroker",'2013Figures'!$G:$G,"E1",'2013Figures'!$E:$E,$B$1)</f>
        <v>0</v>
      </c>
      <c r="H268" s="9">
        <f>SUMIFS('2013Figures'!$J:$J,'2013Figures'!$C:$C,$A268,'2013Figures'!$H:$H,$B268,'2013Figures'!$I:$I,$C268,'2013Figures'!$B:$B,"CyToBroker",'2013Figures'!$G:$G,"P1",'2013Figures'!$E:$E,$B$1)</f>
        <v>0</v>
      </c>
      <c r="J268" s="8" t="s">
        <v>146</v>
      </c>
      <c r="L268" s="42">
        <f>SUMIFS('2012Figures'!$J:$J,'2012Figures'!$C:$C,$A268,'2012Figures'!$H:$H,$B268,'2012Figures'!$I:$I,$C268,'2012Figures'!$E:$E,$B$1)</f>
        <v>0</v>
      </c>
      <c r="M268" s="52">
        <f>SUMIFS('2012Figures'!$J:$J,'2012Figures'!$C:$C,$A268,'2012Figures'!$H:$H,$B268,'2012Figures'!$I:$I,$C268,'2012Figures'!$B:$B,"BrokerToCy",'2012Figures'!$G:$G,"E1",'2012Figures'!$E:$E,$B$1)</f>
        <v>0</v>
      </c>
      <c r="N268" s="52">
        <f>SUMIFS('2012Figures'!$J:$J,'2012Figures'!$C:$C,$A268,'2012Figures'!$H:$H,$B268,'2012Figures'!$I:$I,$C268,'2012Figures'!$B:$B,"BrokerToCy",'2012Figures'!$G:$G,"P1",'2012Figures'!$E:$E,$B$1)</f>
        <v>0</v>
      </c>
      <c r="O268" s="52">
        <f>SUMIFS('2012Figures'!$J:$J,'2012Figures'!$C:$C,$A268,'2012Figures'!$H:$H,$B268,'2012Figures'!$I:$I,$C268,'2012Figures'!$B:$B,"CyToBroker",'2012Figures'!$G:$G,"E1",'2012Figures'!$E:$E,$B$1)</f>
        <v>0</v>
      </c>
      <c r="P268" s="52">
        <f>SUMIFS('2012Figures'!$J:$J,'2012Figures'!$C:$C,$A268,'2012Figures'!$H:$H,$B268,'2012Figures'!$I:$I,$C268,'2012Figures'!$B:$B,"CyToBroker",'2012Figures'!$G:$G,"P1",'2012Figures'!$E:$E,$B$1)</f>
        <v>0</v>
      </c>
      <c r="R268" s="46" t="str">
        <f t="shared" si="29"/>
        <v/>
      </c>
      <c r="S268" s="46" t="str">
        <f t="shared" si="29"/>
        <v/>
      </c>
      <c r="T268" s="46" t="str">
        <f t="shared" si="29"/>
        <v/>
      </c>
      <c r="U268" s="46" t="str">
        <f t="shared" si="29"/>
        <v/>
      </c>
      <c r="V268" s="46" t="str">
        <f t="shared" si="29"/>
        <v/>
      </c>
    </row>
    <row r="269" spans="1:22" x14ac:dyDescent="0.2">
      <c r="A269" s="1">
        <v>203</v>
      </c>
      <c r="B269" s="1" t="s">
        <v>45</v>
      </c>
      <c r="C269" s="8">
        <v>3</v>
      </c>
      <c r="D269" s="29">
        <f>SUMIFS('2013Figures'!$J:$J,'2013Figures'!$C:$C,$A269,'2013Figures'!$H:$H,$B269,'2013Figures'!$I:$I,$C269,'2013Figures'!$E:$E,$B$1)</f>
        <v>0</v>
      </c>
      <c r="E269" s="9">
        <f>SUMIFS('2013Figures'!$J:$J,'2013Figures'!$C:$C,$A269,'2013Figures'!$H:$H,$B269,'2013Figures'!$I:$I,$C269,'2013Figures'!$B:$B,"BrokerToCy",'2013Figures'!$G:$G,"E1",'2013Figures'!$E:$E,$B$1)</f>
        <v>0</v>
      </c>
      <c r="F269" s="9">
        <f>SUMIFS('2013Figures'!$J:$J,'2013Figures'!$C:$C,$A269,'2013Figures'!$H:$H,$B269,'2013Figures'!$I:$I,$C269,'2013Figures'!$B:$B,"BrokerToCy",'2013Figures'!$G:$G,"P1",'2013Figures'!$E:$E,$B$1)</f>
        <v>0</v>
      </c>
      <c r="G269" s="9">
        <f>SUMIFS('2013Figures'!$J:$J,'2013Figures'!$C:$C,$A269,'2013Figures'!$H:$H,$B269,'2013Figures'!$I:$I,$C269,'2013Figures'!$B:$B,"CyToBroker",'2013Figures'!$G:$G,"E1",'2013Figures'!$E:$E,$B$1)</f>
        <v>0</v>
      </c>
      <c r="H269" s="9">
        <f>SUMIFS('2013Figures'!$J:$J,'2013Figures'!$C:$C,$A269,'2013Figures'!$H:$H,$B269,'2013Figures'!$I:$I,$C269,'2013Figures'!$B:$B,"CyToBroker",'2013Figures'!$G:$G,"P1",'2013Figures'!$E:$E,$B$1)</f>
        <v>0</v>
      </c>
      <c r="J269" s="8">
        <v>201501</v>
      </c>
      <c r="L269" s="42">
        <f>SUMIFS('2012Figures'!$J:$J,'2012Figures'!$C:$C,$A269,'2012Figures'!$H:$H,$B269,'2012Figures'!$I:$I,$C269,'2012Figures'!$E:$E,$B$1)</f>
        <v>0</v>
      </c>
      <c r="M269" s="52">
        <f>SUMIFS('2012Figures'!$J:$J,'2012Figures'!$C:$C,$A269,'2012Figures'!$H:$H,$B269,'2012Figures'!$I:$I,$C269,'2012Figures'!$B:$B,"BrokerToCy",'2012Figures'!$G:$G,"E1",'2012Figures'!$E:$E,$B$1)</f>
        <v>0</v>
      </c>
      <c r="N269" s="52">
        <f>SUMIFS('2012Figures'!$J:$J,'2012Figures'!$C:$C,$A269,'2012Figures'!$H:$H,$B269,'2012Figures'!$I:$I,$C269,'2012Figures'!$B:$B,"BrokerToCy",'2012Figures'!$G:$G,"P1",'2012Figures'!$E:$E,$B$1)</f>
        <v>0</v>
      </c>
      <c r="O269" s="52">
        <f>SUMIFS('2012Figures'!$J:$J,'2012Figures'!$C:$C,$A269,'2012Figures'!$H:$H,$B269,'2012Figures'!$I:$I,$C269,'2012Figures'!$B:$B,"CyToBroker",'2012Figures'!$G:$G,"E1",'2012Figures'!$E:$E,$B$1)</f>
        <v>0</v>
      </c>
      <c r="P269" s="52">
        <f>SUMIFS('2012Figures'!$J:$J,'2012Figures'!$C:$C,$A269,'2012Figures'!$H:$H,$B269,'2012Figures'!$I:$I,$C269,'2012Figures'!$B:$B,"CyToBroker",'2012Figures'!$G:$G,"P1",'2012Figures'!$E:$E,$B$1)</f>
        <v>0</v>
      </c>
      <c r="R269" s="46" t="str">
        <f t="shared" si="29"/>
        <v/>
      </c>
      <c r="S269" s="46" t="str">
        <f t="shared" si="29"/>
        <v/>
      </c>
      <c r="T269" s="46" t="str">
        <f t="shared" si="29"/>
        <v/>
      </c>
      <c r="U269" s="46" t="str">
        <f t="shared" si="29"/>
        <v/>
      </c>
      <c r="V269" s="46" t="str">
        <f t="shared" si="29"/>
        <v/>
      </c>
    </row>
    <row r="270" spans="1:22" x14ac:dyDescent="0.2">
      <c r="A270" s="1">
        <v>203</v>
      </c>
      <c r="B270" s="1" t="s">
        <v>45</v>
      </c>
      <c r="C270" s="8">
        <v>2</v>
      </c>
      <c r="D270" s="29">
        <f>SUMIFS('2013Figures'!$J:$J,'2013Figures'!$C:$C,$A270,'2013Figures'!$H:$H,$B270,'2013Figures'!$I:$I,$C270,'2013Figures'!$E:$E,$B$1)</f>
        <v>0</v>
      </c>
      <c r="E270" s="9">
        <f>SUMIFS('2013Figures'!$J:$J,'2013Figures'!$C:$C,$A270,'2013Figures'!$H:$H,$B270,'2013Figures'!$I:$I,$C270,'2013Figures'!$B:$B,"BrokerToCy",'2013Figures'!$G:$G,"E1",'2013Figures'!$E:$E,$B$1)</f>
        <v>0</v>
      </c>
      <c r="F270" s="9">
        <f>SUMIFS('2013Figures'!$J:$J,'2013Figures'!$C:$C,$A270,'2013Figures'!$H:$H,$B270,'2013Figures'!$I:$I,$C270,'2013Figures'!$B:$B,"BrokerToCy",'2013Figures'!$G:$G,"P1",'2013Figures'!$E:$E,$B$1)</f>
        <v>0</v>
      </c>
      <c r="G270" s="9">
        <f>SUMIFS('2013Figures'!$J:$J,'2013Figures'!$C:$C,$A270,'2013Figures'!$H:$H,$B270,'2013Figures'!$I:$I,$C270,'2013Figures'!$B:$B,"CyToBroker",'2013Figures'!$G:$G,"E1",'2013Figures'!$E:$E,$B$1)</f>
        <v>0</v>
      </c>
      <c r="H270" s="9">
        <f>SUMIFS('2013Figures'!$J:$J,'2013Figures'!$C:$C,$A270,'2013Figures'!$H:$H,$B270,'2013Figures'!$I:$I,$C270,'2013Figures'!$B:$B,"CyToBroker",'2013Figures'!$G:$G,"P1",'2013Figures'!$E:$E,$B$1)</f>
        <v>0</v>
      </c>
      <c r="J270" s="8">
        <v>201401</v>
      </c>
      <c r="L270" s="42">
        <f>SUMIFS('2012Figures'!$J:$J,'2012Figures'!$C:$C,$A270,'2012Figures'!$H:$H,$B270,'2012Figures'!$I:$I,$C270,'2012Figures'!$E:$E,$B$1)</f>
        <v>0</v>
      </c>
      <c r="M270" s="52">
        <f>SUMIFS('2012Figures'!$J:$J,'2012Figures'!$C:$C,$A270,'2012Figures'!$H:$H,$B270,'2012Figures'!$I:$I,$C270,'2012Figures'!$B:$B,"BrokerToCy",'2012Figures'!$G:$G,"E1",'2012Figures'!$E:$E,$B$1)</f>
        <v>0</v>
      </c>
      <c r="N270" s="52">
        <f>SUMIFS('2012Figures'!$J:$J,'2012Figures'!$C:$C,$A270,'2012Figures'!$H:$H,$B270,'2012Figures'!$I:$I,$C270,'2012Figures'!$B:$B,"BrokerToCy",'2012Figures'!$G:$G,"P1",'2012Figures'!$E:$E,$B$1)</f>
        <v>0</v>
      </c>
      <c r="O270" s="52">
        <f>SUMIFS('2012Figures'!$J:$J,'2012Figures'!$C:$C,$A270,'2012Figures'!$H:$H,$B270,'2012Figures'!$I:$I,$C270,'2012Figures'!$B:$B,"CyToBroker",'2012Figures'!$G:$G,"E1",'2012Figures'!$E:$E,$B$1)</f>
        <v>0</v>
      </c>
      <c r="P270" s="52">
        <f>SUMIFS('2012Figures'!$J:$J,'2012Figures'!$C:$C,$A270,'2012Figures'!$H:$H,$B270,'2012Figures'!$I:$I,$C270,'2012Figures'!$B:$B,"CyToBroker",'2012Figures'!$G:$G,"P1",'2012Figures'!$E:$E,$B$1)</f>
        <v>0</v>
      </c>
      <c r="R270" s="46" t="str">
        <f t="shared" si="29"/>
        <v/>
      </c>
      <c r="S270" s="46" t="str">
        <f t="shared" si="29"/>
        <v/>
      </c>
      <c r="T270" s="46" t="str">
        <f t="shared" si="29"/>
        <v/>
      </c>
      <c r="U270" s="46" t="str">
        <f t="shared" si="29"/>
        <v/>
      </c>
      <c r="V270" s="46" t="str">
        <f t="shared" si="29"/>
        <v/>
      </c>
    </row>
    <row r="271" spans="1:22" x14ac:dyDescent="0.2">
      <c r="A271" s="1">
        <v>203</v>
      </c>
      <c r="B271" s="1" t="s">
        <v>45</v>
      </c>
      <c r="C271" s="8">
        <v>1</v>
      </c>
      <c r="D271" s="29">
        <f>SUMIFS('2013Figures'!$J:$J,'2013Figures'!$C:$C,$A271,'2013Figures'!$H:$H,$B271,'2013Figures'!$I:$I,$C271,'2013Figures'!$E:$E,$B$1)</f>
        <v>10</v>
      </c>
      <c r="E271" s="9">
        <f>SUMIFS('2013Figures'!$J:$J,'2013Figures'!$C:$C,$A271,'2013Figures'!$H:$H,$B271,'2013Figures'!$I:$I,$C271,'2013Figures'!$B:$B,"BrokerToCy",'2013Figures'!$G:$G,"E1",'2013Figures'!$E:$E,$B$1)</f>
        <v>10</v>
      </c>
      <c r="F271" s="9">
        <f>SUMIFS('2013Figures'!$J:$J,'2013Figures'!$C:$C,$A271,'2013Figures'!$H:$H,$B271,'2013Figures'!$I:$I,$C271,'2013Figures'!$B:$B,"BrokerToCy",'2013Figures'!$G:$G,"P1",'2013Figures'!$E:$E,$B$1)</f>
        <v>0</v>
      </c>
      <c r="G271" s="9">
        <f>SUMIFS('2013Figures'!$J:$J,'2013Figures'!$C:$C,$A271,'2013Figures'!$H:$H,$B271,'2013Figures'!$I:$I,$C271,'2013Figures'!$B:$B,"CyToBroker",'2013Figures'!$G:$G,"E1",'2013Figures'!$E:$E,$B$1)</f>
        <v>0</v>
      </c>
      <c r="H271" s="9">
        <f>SUMIFS('2013Figures'!$J:$J,'2013Figures'!$C:$C,$A271,'2013Figures'!$H:$H,$B271,'2013Figures'!$I:$I,$C271,'2013Figures'!$B:$B,"CyToBroker",'2013Figures'!$G:$G,"P1",'2013Figures'!$E:$E,$B$1)</f>
        <v>0</v>
      </c>
      <c r="I271" s="30"/>
      <c r="J271" s="31">
        <v>200901</v>
      </c>
      <c r="K271" s="30"/>
      <c r="L271" s="42">
        <f>SUMIFS('2012Figures'!$J:$J,'2012Figures'!$C:$C,$A271,'2012Figures'!$H:$H,$B271,'2012Figures'!$I:$I,$C271,'2012Figures'!$E:$E,$B$1)</f>
        <v>25</v>
      </c>
      <c r="M271" s="52">
        <f>SUMIFS('2012Figures'!$J:$J,'2012Figures'!$C:$C,$A271,'2012Figures'!$H:$H,$B271,'2012Figures'!$I:$I,$C271,'2012Figures'!$B:$B,"BrokerToCy",'2012Figures'!$G:$G,"E1",'2012Figures'!$E:$E,$B$1)</f>
        <v>25</v>
      </c>
      <c r="N271" s="52">
        <f>SUMIFS('2012Figures'!$J:$J,'2012Figures'!$C:$C,$A271,'2012Figures'!$H:$H,$B271,'2012Figures'!$I:$I,$C271,'2012Figures'!$B:$B,"BrokerToCy",'2012Figures'!$G:$G,"P1",'2012Figures'!$E:$E,$B$1)</f>
        <v>0</v>
      </c>
      <c r="O271" s="52">
        <f>SUMIFS('2012Figures'!$J:$J,'2012Figures'!$C:$C,$A271,'2012Figures'!$H:$H,$B271,'2012Figures'!$I:$I,$C271,'2012Figures'!$B:$B,"CyToBroker",'2012Figures'!$G:$G,"E1",'2012Figures'!$E:$E,$B$1)</f>
        <v>0</v>
      </c>
      <c r="P271" s="52">
        <f>SUMIFS('2012Figures'!$J:$J,'2012Figures'!$C:$C,$A271,'2012Figures'!$H:$H,$B271,'2012Figures'!$I:$I,$C271,'2012Figures'!$B:$B,"CyToBroker",'2012Figures'!$G:$G,"P1",'2012Figures'!$E:$E,$B$1)</f>
        <v>0</v>
      </c>
      <c r="Q271" s="30"/>
      <c r="R271" s="46">
        <f t="shared" si="29"/>
        <v>-0.6</v>
      </c>
      <c r="S271" s="46">
        <f t="shared" si="29"/>
        <v>-0.6</v>
      </c>
      <c r="T271" s="46" t="str">
        <f t="shared" si="29"/>
        <v/>
      </c>
      <c r="U271" s="46" t="str">
        <f t="shared" si="29"/>
        <v/>
      </c>
      <c r="V271" s="46" t="str">
        <f t="shared" si="29"/>
        <v/>
      </c>
    </row>
    <row r="272" spans="1:22" x14ac:dyDescent="0.2">
      <c r="A272" s="1">
        <v>203</v>
      </c>
      <c r="B272" s="1" t="s">
        <v>45</v>
      </c>
      <c r="D272" s="29">
        <f>SUMIFS('2013Figures'!$J:$J,'2013Figures'!$C:$C,$A272,'2013Figures'!$I:$I,"",'2013Figures'!$E:$E,$B$1)</f>
        <v>0</v>
      </c>
      <c r="E272" s="9">
        <f>SUMIFS('2013Figures'!$J:$J,'2013Figures'!$C:$C,$A272,'2013Figures'!$I:$I,"",'2013Figures'!$B:$B,"BrokerToCy",'2013Figures'!$G:$G,"E1",'2013Figures'!$E:$E,$B$1)</f>
        <v>0</v>
      </c>
      <c r="F272" s="9">
        <f>SUMIFS('2013Figures'!$J:$J,'2013Figures'!$C:$C,$A272,'2013Figures'!$I:$I,"",'2013Figures'!$B:$B,"BrokerToCy",'2013Figures'!$G:$G,"P1",'2013Figures'!$E:$E,$B$1)</f>
        <v>0</v>
      </c>
      <c r="G272" s="9">
        <f>SUMIFS('2013Figures'!$J:$J,'2013Figures'!$C:$C,$A272,'2013Figures'!$I:$I,"",'2013Figures'!$B:$B,"CyToBroker",'2013Figures'!$G:$G,"E1",'2013Figures'!$E:$E,$B$1)</f>
        <v>0</v>
      </c>
      <c r="H272" s="9">
        <f>SUMIFS('2013Figures'!$J:$J,'2013Figures'!$C:$C,$A272,'2013Figures'!$I:$I,"",'2013Figures'!$B:$B,"CyToBroker",'2013Figures'!$G:$G,"P1",'2013Figures'!$E:$E,$B$1)</f>
        <v>0</v>
      </c>
      <c r="J272" s="8" t="s">
        <v>131</v>
      </c>
      <c r="L272" s="42">
        <f>SUMIFS('2012Figures'!$J:$J,'2012Figures'!$C:$C,$A272,'2012Figures'!$I:$I,"",'2012Figures'!$E:$E,$B$1)</f>
        <v>0</v>
      </c>
      <c r="M272" s="52">
        <f>SUMIFS('2012Figures'!$J:$J,'2012Figures'!$C:$C,$A272,'2012Figures'!$I:$I,"",'2012Figures'!$B:$B,"BrokerToCy",'2012Figures'!$G:$G,"E1",'2012Figures'!$E:$E,$B$1)</f>
        <v>0</v>
      </c>
      <c r="N272" s="52">
        <f>SUMIFS('2012Figures'!$J:$J,'2012Figures'!$C:$C,$A272,'2012Figures'!$I:$I,"",'2012Figures'!$B:$B,"BrokerToCy",'2012Figures'!$G:$G,"P1",'2012Figures'!$E:$E,$B$1)</f>
        <v>0</v>
      </c>
      <c r="O272" s="52">
        <f>SUMIFS('2012Figures'!$J:$J,'2012Figures'!$C:$C,$A272,'2012Figures'!$I:$I,"",'2012Figures'!$B:$B,"CyToBroker",'2012Figures'!$G:$G,"E1",'2012Figures'!$E:$E,$B$1)</f>
        <v>0</v>
      </c>
      <c r="P272" s="52">
        <f>SUMIFS('2012Figures'!$J:$J,'2012Figures'!$C:$C,$A272,'2012Figures'!$I:$I,"",'2012Figures'!$B:$B,"CyToBroker",'2012Figures'!$G:$G,"P1",'2012Figures'!$E:$E,$B$1)</f>
        <v>0</v>
      </c>
      <c r="R272" s="46" t="str">
        <f t="shared" si="29"/>
        <v/>
      </c>
      <c r="S272" s="46" t="str">
        <f t="shared" si="29"/>
        <v/>
      </c>
      <c r="T272" s="46" t="str">
        <f t="shared" si="29"/>
        <v/>
      </c>
      <c r="U272" s="46" t="str">
        <f t="shared" si="29"/>
        <v/>
      </c>
      <c r="V272" s="46" t="str">
        <f t="shared" si="29"/>
        <v/>
      </c>
    </row>
    <row r="273" spans="1:22" x14ac:dyDescent="0.2">
      <c r="A273" s="21"/>
      <c r="B273" s="21" t="s">
        <v>92</v>
      </c>
      <c r="C273" s="22"/>
      <c r="D273" s="23">
        <f>SUM(E273:H273)</f>
        <v>10</v>
      </c>
      <c r="E273" s="23">
        <f>SUM(E268:E272)</f>
        <v>10</v>
      </c>
      <c r="F273" s="23">
        <f>SUM(F268:F272)</f>
        <v>0</v>
      </c>
      <c r="G273" s="23">
        <f>SUM(G268:G272)</f>
        <v>0</v>
      </c>
      <c r="H273" s="23">
        <f>SUM(H268:H272)</f>
        <v>0</v>
      </c>
      <c r="I273" s="21"/>
      <c r="J273" s="22"/>
      <c r="K273" s="21"/>
      <c r="L273" s="43">
        <f>SUM(M273:P273)</f>
        <v>25</v>
      </c>
      <c r="M273" s="43">
        <f>SUM(M268:M272)</f>
        <v>25</v>
      </c>
      <c r="N273" s="43">
        <f>SUM(N268:N272)</f>
        <v>0</v>
      </c>
      <c r="O273" s="43">
        <f>SUM(O268:O272)</f>
        <v>0</v>
      </c>
      <c r="P273" s="43">
        <f>SUM(P268:P272)</f>
        <v>0</v>
      </c>
      <c r="Q273" s="21"/>
      <c r="R273" s="21"/>
      <c r="S273" s="21"/>
      <c r="T273" s="21"/>
      <c r="U273" s="21"/>
      <c r="V273" s="21"/>
    </row>
    <row r="274" spans="1:22" x14ac:dyDescent="0.2">
      <c r="A274" s="28">
        <v>204</v>
      </c>
      <c r="B274" s="28" t="s">
        <v>69</v>
      </c>
      <c r="C274" s="17" t="s">
        <v>88</v>
      </c>
      <c r="D274" s="18">
        <f>SUMIFS('2013Figures'!$J:$J,'2013Figures'!$C:$C,$A274,'2013Figures'!$E:$E,$B$1)</f>
        <v>279</v>
      </c>
      <c r="E274" s="18">
        <f>SUMIFS('2013Figures'!$J:$J,'2013Figures'!$C:$C,$A274,'2013Figures'!$B:$B,"BrokerToCy",'2013Figures'!$G:$G,"E1",'2013Figures'!$E:$E,$B$1)</f>
        <v>0</v>
      </c>
      <c r="F274" s="18">
        <f>SUMIFS('2013Figures'!$J:$J,'2013Figures'!$C:$C,$A274,'2013Figures'!$B:$B,"BrokerToCy",'2013Figures'!$G:$G,"P1",'2013Figures'!$E:$E,$B$1)</f>
        <v>0</v>
      </c>
      <c r="G274" s="18">
        <f>SUMIFS('2013Figures'!$J:$J,'2013Figures'!$C:$C,$A274,'2013Figures'!$B:$B,"CyToBroker",'2013Figures'!$G:$G,"E1",'2013Figures'!$E:$E,$B$1)</f>
        <v>279</v>
      </c>
      <c r="H274" s="18">
        <f>SUMIFS('2013Figures'!$J:$J,'2013Figures'!$C:$C,$A274,'2013Figures'!$B:$B,"CyToBroker",'2013Figures'!$G:$G,"P1",'2013Figures'!$E:$E,$B$1)</f>
        <v>0</v>
      </c>
      <c r="I274" s="28"/>
      <c r="J274" s="17"/>
      <c r="K274" s="28"/>
      <c r="L274" s="50">
        <f>SUMIFS('2012Figures'!$J:$J,'2012Figures'!$C:$C,$A274,'2012Figures'!$E:$E,$B$1)</f>
        <v>350</v>
      </c>
      <c r="M274" s="50">
        <f>SUMIFS('2012Figures'!$J:$J,'2012Figures'!$C:$C,$A274,'2012Figures'!$B:$B,"BrokerToCy",'2012Figures'!$G:$G,"E1",'2012Figures'!$E:$E,$B$1)</f>
        <v>0</v>
      </c>
      <c r="N274" s="50">
        <f>SUMIFS('2012Figures'!$J:$J,'2012Figures'!$C:$C,$A274,'2012Figures'!$B:$B,"BrokerToCy",'2012Figures'!$G:$G,"P1",'2012Figures'!$E:$E,$B$1)</f>
        <v>0</v>
      </c>
      <c r="O274" s="50">
        <f>SUMIFS('2012Figures'!$J:$J,'2012Figures'!$C:$C,$A274,'2012Figures'!$B:$B,"CyToBroker",'2012Figures'!$G:$G,"E1",'2012Figures'!$E:$E,$B$1)</f>
        <v>350</v>
      </c>
      <c r="P274" s="50">
        <f>SUMIFS('2012Figures'!$J:$J,'2012Figures'!$C:$C,$A274,'2012Figures'!$B:$B,"CyToBroker",'2012Figures'!$G:$G,"P1",'2012Figures'!$E:$E,$B$1)</f>
        <v>0</v>
      </c>
      <c r="Q274" s="28"/>
      <c r="R274" s="46">
        <f t="shared" si="29"/>
        <v>-0.2</v>
      </c>
      <c r="S274" s="46" t="str">
        <f t="shared" si="29"/>
        <v/>
      </c>
      <c r="T274" s="46" t="str">
        <f t="shared" si="29"/>
        <v/>
      </c>
      <c r="U274" s="46">
        <f t="shared" si="29"/>
        <v>-0.2</v>
      </c>
      <c r="V274" s="46" t="str">
        <f t="shared" si="29"/>
        <v/>
      </c>
    </row>
    <row r="275" spans="1:22" x14ac:dyDescent="0.2">
      <c r="A275" s="1">
        <v>204</v>
      </c>
      <c r="B275" s="1" t="s">
        <v>69</v>
      </c>
      <c r="C275" s="8">
        <v>5</v>
      </c>
      <c r="D275" s="29">
        <f>SUMIFS('2013Figures'!$J:$J,'2013Figures'!$C:$C,$A275,'2013Figures'!$H:$H,$B275,'2013Figures'!$I:$I,$C275,'2013Figures'!$E:$E,$B$1)</f>
        <v>0</v>
      </c>
      <c r="E275" s="9">
        <f>SUMIFS('2013Figures'!$J:$J,'2013Figures'!$C:$C,$A275,'2013Figures'!$H:$H,$B275,'2013Figures'!$I:$I,$C275,'2013Figures'!$B:$B,"BrokerToCy",'2013Figures'!$G:$G,"E1",'2013Figures'!$E:$E,$B$1)</f>
        <v>0</v>
      </c>
      <c r="F275" s="9">
        <f>SUMIFS('2013Figures'!$J:$J,'2013Figures'!$C:$C,$A275,'2013Figures'!$H:$H,$B275,'2013Figures'!$I:$I,$C275,'2013Figures'!$B:$B,"BrokerToCy",'2013Figures'!$G:$G,"P1",'2013Figures'!$E:$E,$B$1)</f>
        <v>0</v>
      </c>
      <c r="G275" s="9">
        <f>SUMIFS('2013Figures'!$J:$J,'2013Figures'!$C:$C,$A275,'2013Figures'!$H:$H,$B275,'2013Figures'!$I:$I,$C275,'2013Figures'!$B:$B,"CyToBroker",'2013Figures'!$G:$G,"E1",'2013Figures'!$E:$E,$B$1)</f>
        <v>0</v>
      </c>
      <c r="H275" s="9">
        <f>SUMIFS('2013Figures'!$J:$J,'2013Figures'!$C:$C,$A275,'2013Figures'!$H:$H,$B275,'2013Figures'!$I:$I,$C275,'2013Figures'!$B:$B,"CyToBroker",'2013Figures'!$G:$G,"P1",'2013Figures'!$E:$E,$B$1)</f>
        <v>0</v>
      </c>
      <c r="J275" s="8">
        <v>201501</v>
      </c>
      <c r="L275" s="42">
        <f>SUMIFS('2012Figures'!$J:$J,'2012Figures'!$C:$C,$A275,'2012Figures'!$H:$H,$B275,'2012Figures'!$I:$I,$C275,'2012Figures'!$E:$E,$B$1)</f>
        <v>0</v>
      </c>
      <c r="M275" s="52">
        <f>SUMIFS('2012Figures'!$J:$J,'2012Figures'!$C:$C,$A275,'2012Figures'!$H:$H,$B275,'2012Figures'!$I:$I,$C275,'2012Figures'!$B:$B,"BrokerToCy",'2012Figures'!$G:$G,"E1",'2012Figures'!$E:$E,$B$1)</f>
        <v>0</v>
      </c>
      <c r="N275" s="52">
        <f>SUMIFS('2012Figures'!$J:$J,'2012Figures'!$C:$C,$A275,'2012Figures'!$H:$H,$B275,'2012Figures'!$I:$I,$C275,'2012Figures'!$B:$B,"BrokerToCy",'2012Figures'!$G:$G,"P1",'2012Figures'!$E:$E,$B$1)</f>
        <v>0</v>
      </c>
      <c r="O275" s="52">
        <f>SUMIFS('2012Figures'!$J:$J,'2012Figures'!$C:$C,$A275,'2012Figures'!$H:$H,$B275,'2012Figures'!$I:$I,$C275,'2012Figures'!$B:$B,"CyToBroker",'2012Figures'!$G:$G,"E1",'2012Figures'!$E:$E,$B$1)</f>
        <v>0</v>
      </c>
      <c r="P275" s="52">
        <f>SUMIFS('2012Figures'!$J:$J,'2012Figures'!$C:$C,$A275,'2012Figures'!$H:$H,$B275,'2012Figures'!$I:$I,$C275,'2012Figures'!$B:$B,"CyToBroker",'2012Figures'!$G:$G,"P1",'2012Figures'!$E:$E,$B$1)</f>
        <v>0</v>
      </c>
      <c r="R275" s="46" t="str">
        <f t="shared" si="29"/>
        <v/>
      </c>
      <c r="S275" s="46" t="str">
        <f t="shared" si="29"/>
        <v/>
      </c>
      <c r="T275" s="46" t="str">
        <f t="shared" si="29"/>
        <v/>
      </c>
      <c r="U275" s="46" t="str">
        <f t="shared" si="29"/>
        <v/>
      </c>
      <c r="V275" s="46" t="str">
        <f t="shared" si="29"/>
        <v/>
      </c>
    </row>
    <row r="276" spans="1:22" x14ac:dyDescent="0.2">
      <c r="A276" s="1">
        <v>204</v>
      </c>
      <c r="B276" s="1" t="s">
        <v>69</v>
      </c>
      <c r="C276" s="8">
        <v>4</v>
      </c>
      <c r="D276" s="29">
        <f>SUMIFS('2013Figures'!$J:$J,'2013Figures'!$C:$C,$A276,'2013Figures'!$H:$H,$B276,'2013Figures'!$I:$I,$C276,'2013Figures'!$E:$E,$B$1)</f>
        <v>84</v>
      </c>
      <c r="E276" s="9">
        <f>SUMIFS('2013Figures'!$J:$J,'2013Figures'!$C:$C,$A276,'2013Figures'!$H:$H,$B276,'2013Figures'!$I:$I,$C276,'2013Figures'!$B:$B,"BrokerToCy",'2013Figures'!$G:$G,"E1",'2013Figures'!$E:$E,$B$1)</f>
        <v>0</v>
      </c>
      <c r="F276" s="9">
        <f>SUMIFS('2013Figures'!$J:$J,'2013Figures'!$C:$C,$A276,'2013Figures'!$H:$H,$B276,'2013Figures'!$I:$I,$C276,'2013Figures'!$B:$B,"BrokerToCy",'2013Figures'!$G:$G,"P1",'2013Figures'!$E:$E,$B$1)</f>
        <v>0</v>
      </c>
      <c r="G276" s="9">
        <f>SUMIFS('2013Figures'!$J:$J,'2013Figures'!$C:$C,$A276,'2013Figures'!$H:$H,$B276,'2013Figures'!$I:$I,$C276,'2013Figures'!$B:$B,"CyToBroker",'2013Figures'!$G:$G,"E1",'2013Figures'!$E:$E,$B$1)</f>
        <v>84</v>
      </c>
      <c r="H276" s="9">
        <f>SUMIFS('2013Figures'!$J:$J,'2013Figures'!$C:$C,$A276,'2013Figures'!$H:$H,$B276,'2013Figures'!$I:$I,$C276,'2013Figures'!$B:$B,"CyToBroker",'2013Figures'!$G:$G,"P1",'2013Figures'!$E:$E,$B$1)</f>
        <v>0</v>
      </c>
      <c r="I276" s="30"/>
      <c r="J276" s="31">
        <v>201301</v>
      </c>
      <c r="K276" s="30"/>
      <c r="L276" s="42">
        <f>SUMIFS('2012Figures'!$J:$J,'2012Figures'!$C:$C,$A276,'2012Figures'!$H:$H,$B276,'2012Figures'!$I:$I,$C276,'2012Figures'!$E:$E,$B$1)</f>
        <v>4</v>
      </c>
      <c r="M276" s="52">
        <f>SUMIFS('2012Figures'!$J:$J,'2012Figures'!$C:$C,$A276,'2012Figures'!$H:$H,$B276,'2012Figures'!$I:$I,$C276,'2012Figures'!$B:$B,"BrokerToCy",'2012Figures'!$G:$G,"E1",'2012Figures'!$E:$E,$B$1)</f>
        <v>0</v>
      </c>
      <c r="N276" s="52">
        <f>SUMIFS('2012Figures'!$J:$J,'2012Figures'!$C:$C,$A276,'2012Figures'!$H:$H,$B276,'2012Figures'!$I:$I,$C276,'2012Figures'!$B:$B,"BrokerToCy",'2012Figures'!$G:$G,"P1",'2012Figures'!$E:$E,$B$1)</f>
        <v>0</v>
      </c>
      <c r="O276" s="52">
        <f>SUMIFS('2012Figures'!$J:$J,'2012Figures'!$C:$C,$A276,'2012Figures'!$H:$H,$B276,'2012Figures'!$I:$I,$C276,'2012Figures'!$B:$B,"CyToBroker",'2012Figures'!$G:$G,"E1",'2012Figures'!$E:$E,$B$1)</f>
        <v>4</v>
      </c>
      <c r="P276" s="52">
        <f>SUMIFS('2012Figures'!$J:$J,'2012Figures'!$C:$C,$A276,'2012Figures'!$H:$H,$B276,'2012Figures'!$I:$I,$C276,'2012Figures'!$B:$B,"CyToBroker",'2012Figures'!$G:$G,"P1",'2012Figures'!$E:$E,$B$1)</f>
        <v>0</v>
      </c>
      <c r="Q276" s="30"/>
      <c r="R276" s="46">
        <f t="shared" si="29"/>
        <v>20</v>
      </c>
      <c r="S276" s="46" t="str">
        <f t="shared" si="29"/>
        <v/>
      </c>
      <c r="T276" s="46" t="str">
        <f t="shared" si="29"/>
        <v/>
      </c>
      <c r="U276" s="46">
        <f t="shared" si="29"/>
        <v>20</v>
      </c>
      <c r="V276" s="46" t="str">
        <f t="shared" si="29"/>
        <v/>
      </c>
    </row>
    <row r="277" spans="1:22" x14ac:dyDescent="0.2">
      <c r="A277" s="1">
        <v>204</v>
      </c>
      <c r="B277" s="1" t="s">
        <v>69</v>
      </c>
      <c r="C277" s="8">
        <v>3</v>
      </c>
      <c r="D277" s="29">
        <f>SUMIFS('2013Figures'!$J:$J,'2013Figures'!$C:$C,$A277,'2013Figures'!$H:$H,$B277,'2013Figures'!$I:$I,$C277,'2013Figures'!$E:$E,$B$1)</f>
        <v>0</v>
      </c>
      <c r="E277" s="9">
        <f>SUMIFS('2013Figures'!$J:$J,'2013Figures'!$C:$C,$A277,'2013Figures'!$H:$H,$B277,'2013Figures'!$I:$I,$C277,'2013Figures'!$B:$B,"BrokerToCy",'2013Figures'!$G:$G,"E1",'2013Figures'!$E:$E,$B$1)</f>
        <v>0</v>
      </c>
      <c r="F277" s="9">
        <f>SUMIFS('2013Figures'!$J:$J,'2013Figures'!$C:$C,$A277,'2013Figures'!$H:$H,$B277,'2013Figures'!$I:$I,$C277,'2013Figures'!$B:$B,"BrokerToCy",'2013Figures'!$G:$G,"P1",'2013Figures'!$E:$E,$B$1)</f>
        <v>0</v>
      </c>
      <c r="G277" s="9">
        <f>SUMIFS('2013Figures'!$J:$J,'2013Figures'!$C:$C,$A277,'2013Figures'!$H:$H,$B277,'2013Figures'!$I:$I,$C277,'2013Figures'!$B:$B,"CyToBroker",'2013Figures'!$G:$G,"E1",'2013Figures'!$E:$E,$B$1)</f>
        <v>0</v>
      </c>
      <c r="H277" s="9">
        <f>SUMIFS('2013Figures'!$J:$J,'2013Figures'!$C:$C,$A277,'2013Figures'!$H:$H,$B277,'2013Figures'!$I:$I,$C277,'2013Figures'!$B:$B,"CyToBroker",'2013Figures'!$G:$G,"P1",'2013Figures'!$E:$E,$B$1)</f>
        <v>0</v>
      </c>
      <c r="J277" s="8">
        <v>201201</v>
      </c>
      <c r="L277" s="42">
        <f>SUMIFS('2012Figures'!$J:$J,'2012Figures'!$C:$C,$A277,'2012Figures'!$H:$H,$B277,'2012Figures'!$I:$I,$C277,'2012Figures'!$E:$E,$B$1)</f>
        <v>0</v>
      </c>
      <c r="M277" s="52">
        <f>SUMIFS('2012Figures'!$J:$J,'2012Figures'!$C:$C,$A277,'2012Figures'!$H:$H,$B277,'2012Figures'!$I:$I,$C277,'2012Figures'!$B:$B,"BrokerToCy",'2012Figures'!$G:$G,"E1",'2012Figures'!$E:$E,$B$1)</f>
        <v>0</v>
      </c>
      <c r="N277" s="52">
        <f>SUMIFS('2012Figures'!$J:$J,'2012Figures'!$C:$C,$A277,'2012Figures'!$H:$H,$B277,'2012Figures'!$I:$I,$C277,'2012Figures'!$B:$B,"BrokerToCy",'2012Figures'!$G:$G,"P1",'2012Figures'!$E:$E,$B$1)</f>
        <v>0</v>
      </c>
      <c r="O277" s="52">
        <f>SUMIFS('2012Figures'!$J:$J,'2012Figures'!$C:$C,$A277,'2012Figures'!$H:$H,$B277,'2012Figures'!$I:$I,$C277,'2012Figures'!$B:$B,"CyToBroker",'2012Figures'!$G:$G,"E1",'2012Figures'!$E:$E,$B$1)</f>
        <v>0</v>
      </c>
      <c r="P277" s="52">
        <f>SUMIFS('2012Figures'!$J:$J,'2012Figures'!$C:$C,$A277,'2012Figures'!$H:$H,$B277,'2012Figures'!$I:$I,$C277,'2012Figures'!$B:$B,"CyToBroker",'2012Figures'!$G:$G,"P1",'2012Figures'!$E:$E,$B$1)</f>
        <v>0</v>
      </c>
      <c r="R277" s="46" t="str">
        <f t="shared" si="29"/>
        <v/>
      </c>
      <c r="S277" s="46" t="str">
        <f t="shared" si="29"/>
        <v/>
      </c>
      <c r="T277" s="46" t="str">
        <f t="shared" si="29"/>
        <v/>
      </c>
      <c r="U277" s="46" t="str">
        <f t="shared" si="29"/>
        <v/>
      </c>
      <c r="V277" s="46" t="str">
        <f t="shared" si="29"/>
        <v/>
      </c>
    </row>
    <row r="278" spans="1:22" x14ac:dyDescent="0.2">
      <c r="A278" s="1">
        <v>204</v>
      </c>
      <c r="B278" s="1" t="s">
        <v>69</v>
      </c>
      <c r="C278" s="8">
        <v>2</v>
      </c>
      <c r="D278" s="29">
        <f>SUMIFS('2013Figures'!$J:$J,'2013Figures'!$C:$C,$A278,'2013Figures'!$H:$H,$B278,'2013Figures'!$I:$I,$C278,'2013Figures'!$E:$E,$B$1)</f>
        <v>0</v>
      </c>
      <c r="E278" s="9">
        <f>SUMIFS('2013Figures'!$J:$J,'2013Figures'!$C:$C,$A278,'2013Figures'!$H:$H,$B278,'2013Figures'!$I:$I,$C278,'2013Figures'!$B:$B,"BrokerToCy",'2013Figures'!$G:$G,"E1",'2013Figures'!$E:$E,$B$1)</f>
        <v>0</v>
      </c>
      <c r="F278" s="9">
        <f>SUMIFS('2013Figures'!$J:$J,'2013Figures'!$C:$C,$A278,'2013Figures'!$H:$H,$B278,'2013Figures'!$I:$I,$C278,'2013Figures'!$B:$B,"BrokerToCy",'2013Figures'!$G:$G,"P1",'2013Figures'!$E:$E,$B$1)</f>
        <v>0</v>
      </c>
      <c r="G278" s="9">
        <f>SUMIFS('2013Figures'!$J:$J,'2013Figures'!$C:$C,$A278,'2013Figures'!$H:$H,$B278,'2013Figures'!$I:$I,$C278,'2013Figures'!$B:$B,"CyToBroker",'2013Figures'!$G:$G,"E1",'2013Figures'!$E:$E,$B$1)</f>
        <v>0</v>
      </c>
      <c r="H278" s="9">
        <f>SUMIFS('2013Figures'!$J:$J,'2013Figures'!$C:$C,$A278,'2013Figures'!$H:$H,$B278,'2013Figures'!$I:$I,$C278,'2013Figures'!$B:$B,"CyToBroker",'2013Figures'!$G:$G,"P1",'2013Figures'!$E:$E,$B$1)</f>
        <v>0</v>
      </c>
      <c r="J278" s="8">
        <v>201101</v>
      </c>
      <c r="L278" s="42">
        <f>SUMIFS('2012Figures'!$J:$J,'2012Figures'!$C:$C,$A278,'2012Figures'!$H:$H,$B278,'2012Figures'!$I:$I,$C278,'2012Figures'!$E:$E,$B$1)</f>
        <v>0</v>
      </c>
      <c r="M278" s="52">
        <f>SUMIFS('2012Figures'!$J:$J,'2012Figures'!$C:$C,$A278,'2012Figures'!$H:$H,$B278,'2012Figures'!$I:$I,$C278,'2012Figures'!$B:$B,"BrokerToCy",'2012Figures'!$G:$G,"E1",'2012Figures'!$E:$E,$B$1)</f>
        <v>0</v>
      </c>
      <c r="N278" s="52">
        <f>SUMIFS('2012Figures'!$J:$J,'2012Figures'!$C:$C,$A278,'2012Figures'!$H:$H,$B278,'2012Figures'!$I:$I,$C278,'2012Figures'!$B:$B,"BrokerToCy",'2012Figures'!$G:$G,"P1",'2012Figures'!$E:$E,$B$1)</f>
        <v>0</v>
      </c>
      <c r="O278" s="52">
        <f>SUMIFS('2012Figures'!$J:$J,'2012Figures'!$C:$C,$A278,'2012Figures'!$H:$H,$B278,'2012Figures'!$I:$I,$C278,'2012Figures'!$B:$B,"CyToBroker",'2012Figures'!$G:$G,"E1",'2012Figures'!$E:$E,$B$1)</f>
        <v>0</v>
      </c>
      <c r="P278" s="52">
        <f>SUMIFS('2012Figures'!$J:$J,'2012Figures'!$C:$C,$A278,'2012Figures'!$H:$H,$B278,'2012Figures'!$I:$I,$C278,'2012Figures'!$B:$B,"CyToBroker",'2012Figures'!$G:$G,"P1",'2012Figures'!$E:$E,$B$1)</f>
        <v>0</v>
      </c>
      <c r="R278" s="46" t="str">
        <f t="shared" si="29"/>
        <v/>
      </c>
      <c r="S278" s="46" t="str">
        <f t="shared" si="29"/>
        <v/>
      </c>
      <c r="T278" s="46" t="str">
        <f t="shared" si="29"/>
        <v/>
      </c>
      <c r="U278" s="46" t="str">
        <f t="shared" si="29"/>
        <v/>
      </c>
      <c r="V278" s="46" t="str">
        <f t="shared" si="29"/>
        <v/>
      </c>
    </row>
    <row r="279" spans="1:22" x14ac:dyDescent="0.2">
      <c r="A279" s="1">
        <v>204</v>
      </c>
      <c r="B279" s="1" t="s">
        <v>69</v>
      </c>
      <c r="C279" s="8">
        <v>1</v>
      </c>
      <c r="D279" s="29">
        <f>SUMIFS('2013Figures'!$J:$J,'2013Figures'!$C:$C,$A279,'2013Figures'!$H:$H,$B279,'2013Figures'!$I:$I,$C279,'2013Figures'!$E:$E,$B$1)</f>
        <v>193</v>
      </c>
      <c r="E279" s="9">
        <f>SUMIFS('2013Figures'!$J:$J,'2013Figures'!$C:$C,$A279,'2013Figures'!$H:$H,$B279,'2013Figures'!$I:$I,$C279,'2013Figures'!$B:$B,"BrokerToCy",'2013Figures'!$G:$G,"E1",'2013Figures'!$E:$E,$B$1)</f>
        <v>0</v>
      </c>
      <c r="F279" s="9">
        <f>SUMIFS('2013Figures'!$J:$J,'2013Figures'!$C:$C,$A279,'2013Figures'!$H:$H,$B279,'2013Figures'!$I:$I,$C279,'2013Figures'!$B:$B,"BrokerToCy",'2013Figures'!$G:$G,"P1",'2013Figures'!$E:$E,$B$1)</f>
        <v>0</v>
      </c>
      <c r="G279" s="9">
        <f>SUMIFS('2013Figures'!$J:$J,'2013Figures'!$C:$C,$A279,'2013Figures'!$H:$H,$B279,'2013Figures'!$I:$I,$C279,'2013Figures'!$B:$B,"CyToBroker",'2013Figures'!$G:$G,"E1",'2013Figures'!$E:$E,$B$1)</f>
        <v>193</v>
      </c>
      <c r="H279" s="9">
        <f>SUMIFS('2013Figures'!$J:$J,'2013Figures'!$C:$C,$A279,'2013Figures'!$H:$H,$B279,'2013Figures'!$I:$I,$C279,'2013Figures'!$B:$B,"CyToBroker",'2013Figures'!$G:$G,"P1",'2013Figures'!$E:$E,$B$1)</f>
        <v>0</v>
      </c>
      <c r="J279" s="8">
        <v>200901</v>
      </c>
      <c r="L279" s="42">
        <f>SUMIFS('2012Figures'!$J:$J,'2012Figures'!$C:$C,$A279,'2012Figures'!$H:$H,$B279,'2012Figures'!$I:$I,$C279,'2012Figures'!$E:$E,$B$1)</f>
        <v>346</v>
      </c>
      <c r="M279" s="52">
        <f>SUMIFS('2012Figures'!$J:$J,'2012Figures'!$C:$C,$A279,'2012Figures'!$H:$H,$B279,'2012Figures'!$I:$I,$C279,'2012Figures'!$B:$B,"BrokerToCy",'2012Figures'!$G:$G,"E1",'2012Figures'!$E:$E,$B$1)</f>
        <v>0</v>
      </c>
      <c r="N279" s="52">
        <f>SUMIFS('2012Figures'!$J:$J,'2012Figures'!$C:$C,$A279,'2012Figures'!$H:$H,$B279,'2012Figures'!$I:$I,$C279,'2012Figures'!$B:$B,"BrokerToCy",'2012Figures'!$G:$G,"P1",'2012Figures'!$E:$E,$B$1)</f>
        <v>0</v>
      </c>
      <c r="O279" s="52">
        <f>SUMIFS('2012Figures'!$J:$J,'2012Figures'!$C:$C,$A279,'2012Figures'!$H:$H,$B279,'2012Figures'!$I:$I,$C279,'2012Figures'!$B:$B,"CyToBroker",'2012Figures'!$G:$G,"E1",'2012Figures'!$E:$E,$B$1)</f>
        <v>346</v>
      </c>
      <c r="P279" s="52">
        <f>SUMIFS('2012Figures'!$J:$J,'2012Figures'!$C:$C,$A279,'2012Figures'!$H:$H,$B279,'2012Figures'!$I:$I,$C279,'2012Figures'!$B:$B,"CyToBroker",'2012Figures'!$G:$G,"P1",'2012Figures'!$E:$E,$B$1)</f>
        <v>0</v>
      </c>
      <c r="R279" s="46">
        <f t="shared" si="29"/>
        <v>-0.44</v>
      </c>
      <c r="S279" s="46" t="str">
        <f t="shared" si="29"/>
        <v/>
      </c>
      <c r="T279" s="46" t="str">
        <f t="shared" si="29"/>
        <v/>
      </c>
      <c r="U279" s="46">
        <f t="shared" si="29"/>
        <v>-0.44</v>
      </c>
      <c r="V279" s="46" t="str">
        <f t="shared" si="29"/>
        <v/>
      </c>
    </row>
    <row r="280" spans="1:22" x14ac:dyDescent="0.2">
      <c r="A280" s="1">
        <v>204</v>
      </c>
      <c r="B280" s="1" t="s">
        <v>69</v>
      </c>
      <c r="D280" s="29">
        <f>SUMIFS('2013Figures'!$J:$J,'2013Figures'!$C:$C,$A280,'2013Figures'!$I:$I,"",'2013Figures'!$E:$E,$B$1)</f>
        <v>2</v>
      </c>
      <c r="E280" s="9">
        <f>SUMIFS('2013Figures'!$J:$J,'2013Figures'!$C:$C,$A280,'2013Figures'!$I:$I,"",'2013Figures'!$B:$B,"BrokerToCy",'2013Figures'!$G:$G,"E1",'2013Figures'!$E:$E,$B$1)</f>
        <v>0</v>
      </c>
      <c r="F280" s="9">
        <f>SUMIFS('2013Figures'!$J:$J,'2013Figures'!$C:$C,$A280,'2013Figures'!$I:$I,"",'2013Figures'!$B:$B,"BrokerToCy",'2013Figures'!$G:$G,"P1",'2013Figures'!$E:$E,$B$1)</f>
        <v>0</v>
      </c>
      <c r="G280" s="9">
        <f>SUMIFS('2013Figures'!$J:$J,'2013Figures'!$C:$C,$A280,'2013Figures'!$I:$I,"",'2013Figures'!$B:$B,"CyToBroker",'2013Figures'!$G:$G,"E1",'2013Figures'!$E:$E,$B$1)</f>
        <v>2</v>
      </c>
      <c r="H280" s="9">
        <f>SUMIFS('2013Figures'!$J:$J,'2013Figures'!$C:$C,$A280,'2013Figures'!$I:$I,"",'2013Figures'!$B:$B,"CyToBroker",'2013Figures'!$G:$G,"P1",'2013Figures'!$E:$E,$B$1)</f>
        <v>0</v>
      </c>
      <c r="J280" s="8" t="s">
        <v>131</v>
      </c>
      <c r="L280" s="42">
        <f>SUMIFS('2012Figures'!$J:$J,'2012Figures'!$C:$C,$A280,'2012Figures'!$I:$I,"",'2012Figures'!$E:$E,$B$1)</f>
        <v>0</v>
      </c>
      <c r="M280" s="52">
        <f>SUMIFS('2012Figures'!$J:$J,'2012Figures'!$C:$C,$A280,'2012Figures'!$I:$I,"",'2012Figures'!$B:$B,"BrokerToCy",'2012Figures'!$G:$G,"E1",'2012Figures'!$E:$E,$B$1)</f>
        <v>0</v>
      </c>
      <c r="N280" s="52">
        <f>SUMIFS('2012Figures'!$J:$J,'2012Figures'!$C:$C,$A280,'2012Figures'!$I:$I,"",'2012Figures'!$B:$B,"BrokerToCy",'2012Figures'!$G:$G,"P1",'2012Figures'!$E:$E,$B$1)</f>
        <v>0</v>
      </c>
      <c r="O280" s="52">
        <f>SUMIFS('2012Figures'!$J:$J,'2012Figures'!$C:$C,$A280,'2012Figures'!$I:$I,"",'2012Figures'!$B:$B,"CyToBroker",'2012Figures'!$G:$G,"E1",'2012Figures'!$E:$E,$B$1)</f>
        <v>0</v>
      </c>
      <c r="P280" s="52">
        <f>SUMIFS('2012Figures'!$J:$J,'2012Figures'!$C:$C,$A280,'2012Figures'!$I:$I,"",'2012Figures'!$B:$B,"CyToBroker",'2012Figures'!$G:$G,"P1",'2012Figures'!$E:$E,$B$1)</f>
        <v>0</v>
      </c>
      <c r="R280" s="46" t="str">
        <f t="shared" si="29"/>
        <v/>
      </c>
      <c r="S280" s="46" t="str">
        <f t="shared" si="29"/>
        <v/>
      </c>
      <c r="T280" s="46" t="str">
        <f t="shared" si="29"/>
        <v/>
      </c>
      <c r="U280" s="46" t="str">
        <f t="shared" si="29"/>
        <v/>
      </c>
      <c r="V280" s="46" t="str">
        <f t="shared" si="29"/>
        <v/>
      </c>
    </row>
    <row r="281" spans="1:22" x14ac:dyDescent="0.2">
      <c r="A281" s="21"/>
      <c r="B281" s="21" t="s">
        <v>92</v>
      </c>
      <c r="C281" s="22"/>
      <c r="D281" s="23">
        <f>SUM(E281:H281)</f>
        <v>279</v>
      </c>
      <c r="E281" s="23">
        <f>SUM(E275:E280)</f>
        <v>0</v>
      </c>
      <c r="F281" s="23">
        <f>SUM(F275:F280)</f>
        <v>0</v>
      </c>
      <c r="G281" s="23">
        <f>SUM(G275:G280)</f>
        <v>279</v>
      </c>
      <c r="H281" s="23">
        <f>SUM(H275:H280)</f>
        <v>0</v>
      </c>
      <c r="I281" s="21"/>
      <c r="J281" s="22"/>
      <c r="K281" s="21"/>
      <c r="L281" s="43">
        <f>SUM(M281:P281)</f>
        <v>350</v>
      </c>
      <c r="M281" s="43">
        <f>SUM(M275:M280)</f>
        <v>0</v>
      </c>
      <c r="N281" s="43">
        <f>SUM(N275:N280)</f>
        <v>0</v>
      </c>
      <c r="O281" s="43">
        <f>SUM(O275:O280)</f>
        <v>350</v>
      </c>
      <c r="P281" s="43">
        <f>SUM(P275:P280)</f>
        <v>0</v>
      </c>
      <c r="Q281" s="21"/>
      <c r="R281" s="21"/>
      <c r="S281" s="21"/>
      <c r="T281" s="21"/>
      <c r="U281" s="21"/>
      <c r="V281" s="21"/>
    </row>
    <row r="282" spans="1:22" x14ac:dyDescent="0.2">
      <c r="A282" s="28">
        <v>205</v>
      </c>
      <c r="B282" s="28" t="s">
        <v>27</v>
      </c>
      <c r="C282" s="17" t="s">
        <v>88</v>
      </c>
      <c r="D282" s="18">
        <f>SUMIFS('2013Figures'!$J:$J,'2013Figures'!$C:$C,$A282,'2013Figures'!$E:$E,$B$1)</f>
        <v>1294</v>
      </c>
      <c r="E282" s="18">
        <f>SUMIFS('2013Figures'!$J:$J,'2013Figures'!$C:$C,$A282,'2013Figures'!$B:$B,"BrokerToCy",'2013Figures'!$G:$G,"E1",'2013Figures'!$E:$E,$B$1)</f>
        <v>0</v>
      </c>
      <c r="F282" s="18">
        <f>SUMIFS('2013Figures'!$J:$J,'2013Figures'!$C:$C,$A282,'2013Figures'!$B:$B,"BrokerToCy",'2013Figures'!$G:$G,"P1",'2013Figures'!$E:$E,$B$1)</f>
        <v>0</v>
      </c>
      <c r="G282" s="18">
        <f>SUMIFS('2013Figures'!$J:$J,'2013Figures'!$C:$C,$A282,'2013Figures'!$B:$B,"CyToBroker",'2013Figures'!$G:$G,"E1",'2013Figures'!$E:$E,$B$1)</f>
        <v>1294</v>
      </c>
      <c r="H282" s="18">
        <f>SUMIFS('2013Figures'!$J:$J,'2013Figures'!$C:$C,$A282,'2013Figures'!$B:$B,"CyToBroker",'2013Figures'!$G:$G,"P1",'2013Figures'!$E:$E,$B$1)</f>
        <v>0</v>
      </c>
      <c r="I282" s="28"/>
      <c r="J282" s="17"/>
      <c r="K282" s="28"/>
      <c r="L282" s="50">
        <f>SUMIFS('2012Figures'!$J:$J,'2012Figures'!$C:$C,$A282,'2012Figures'!$E:$E,$B$1)</f>
        <v>1063</v>
      </c>
      <c r="M282" s="50">
        <f>SUMIFS('2012Figures'!$J:$J,'2012Figures'!$C:$C,$A282,'2012Figures'!$B:$B,"BrokerToCy",'2012Figures'!$G:$G,"E1",'2012Figures'!$E:$E,$B$1)</f>
        <v>0</v>
      </c>
      <c r="N282" s="50">
        <f>SUMIFS('2012Figures'!$J:$J,'2012Figures'!$C:$C,$A282,'2012Figures'!$B:$B,"BrokerToCy",'2012Figures'!$G:$G,"P1",'2012Figures'!$E:$E,$B$1)</f>
        <v>0</v>
      </c>
      <c r="O282" s="50">
        <f>SUMIFS('2012Figures'!$J:$J,'2012Figures'!$C:$C,$A282,'2012Figures'!$B:$B,"CyToBroker",'2012Figures'!$G:$G,"E1",'2012Figures'!$E:$E,$B$1)</f>
        <v>1063</v>
      </c>
      <c r="P282" s="50">
        <f>SUMIFS('2012Figures'!$J:$J,'2012Figures'!$C:$C,$A282,'2012Figures'!$B:$B,"CyToBroker",'2012Figures'!$G:$G,"P1",'2012Figures'!$E:$E,$B$1)</f>
        <v>0</v>
      </c>
      <c r="Q282" s="28"/>
      <c r="R282" s="46">
        <f t="shared" si="29"/>
        <v>0.22</v>
      </c>
      <c r="S282" s="46" t="str">
        <f t="shared" si="29"/>
        <v/>
      </c>
      <c r="T282" s="46" t="str">
        <f t="shared" si="29"/>
        <v/>
      </c>
      <c r="U282" s="46">
        <f t="shared" si="29"/>
        <v>0.22</v>
      </c>
      <c r="V282" s="46" t="str">
        <f t="shared" si="29"/>
        <v/>
      </c>
    </row>
    <row r="283" spans="1:22" x14ac:dyDescent="0.2">
      <c r="A283" s="1">
        <v>205</v>
      </c>
      <c r="B283" s="1" t="s">
        <v>27</v>
      </c>
      <c r="C283" s="8">
        <v>5</v>
      </c>
      <c r="D283" s="29">
        <f>SUMIFS('2013Figures'!$J:$J,'2013Figures'!$C:$C,$A283,'2013Figures'!$H:$H,$B283,'2013Figures'!$I:$I,$C283,'2013Figures'!$E:$E,$B$1)</f>
        <v>0</v>
      </c>
      <c r="E283" s="9">
        <f>SUMIFS('2013Figures'!$J:$J,'2013Figures'!$C:$C,$A283,'2013Figures'!$H:$H,$B283,'2013Figures'!$I:$I,$C283,'2013Figures'!$B:$B,"BrokerToCy",'2013Figures'!$G:$G,"E1",'2013Figures'!$E:$E,$B$1)</f>
        <v>0</v>
      </c>
      <c r="F283" s="9">
        <f>SUMIFS('2013Figures'!$J:$J,'2013Figures'!$C:$C,$A283,'2013Figures'!$H:$H,$B283,'2013Figures'!$I:$I,$C283,'2013Figures'!$B:$B,"BrokerToCy",'2013Figures'!$G:$G,"P1",'2013Figures'!$E:$E,$B$1)</f>
        <v>0</v>
      </c>
      <c r="G283" s="9">
        <f>SUMIFS('2013Figures'!$J:$J,'2013Figures'!$C:$C,$A283,'2013Figures'!$H:$H,$B283,'2013Figures'!$I:$I,$C283,'2013Figures'!$B:$B,"CyToBroker",'2013Figures'!$G:$G,"E1",'2013Figures'!$E:$E,$B$1)</f>
        <v>0</v>
      </c>
      <c r="H283" s="9">
        <f>SUMIFS('2013Figures'!$J:$J,'2013Figures'!$C:$C,$A283,'2013Figures'!$H:$H,$B283,'2013Figures'!$I:$I,$C283,'2013Figures'!$B:$B,"CyToBroker",'2013Figures'!$G:$G,"P1",'2013Figures'!$E:$E,$B$1)</f>
        <v>0</v>
      </c>
      <c r="J283" s="8">
        <v>201501</v>
      </c>
      <c r="L283" s="42">
        <f>SUMIFS('2012Figures'!$J:$J,'2012Figures'!$C:$C,$A283,'2012Figures'!$H:$H,$B283,'2012Figures'!$I:$I,$C283,'2012Figures'!$E:$E,$B$1)</f>
        <v>0</v>
      </c>
      <c r="M283" s="52">
        <f>SUMIFS('2012Figures'!$J:$J,'2012Figures'!$C:$C,$A283,'2012Figures'!$H:$H,$B283,'2012Figures'!$I:$I,$C283,'2012Figures'!$B:$B,"BrokerToCy",'2012Figures'!$G:$G,"E1",'2012Figures'!$E:$E,$B$1)</f>
        <v>0</v>
      </c>
      <c r="N283" s="52">
        <f>SUMIFS('2012Figures'!$J:$J,'2012Figures'!$C:$C,$A283,'2012Figures'!$H:$H,$B283,'2012Figures'!$I:$I,$C283,'2012Figures'!$B:$B,"BrokerToCy",'2012Figures'!$G:$G,"P1",'2012Figures'!$E:$E,$B$1)</f>
        <v>0</v>
      </c>
      <c r="O283" s="52">
        <f>SUMIFS('2012Figures'!$J:$J,'2012Figures'!$C:$C,$A283,'2012Figures'!$H:$H,$B283,'2012Figures'!$I:$I,$C283,'2012Figures'!$B:$B,"CyToBroker",'2012Figures'!$G:$G,"E1",'2012Figures'!$E:$E,$B$1)</f>
        <v>0</v>
      </c>
      <c r="P283" s="52">
        <f>SUMIFS('2012Figures'!$J:$J,'2012Figures'!$C:$C,$A283,'2012Figures'!$H:$H,$B283,'2012Figures'!$I:$I,$C283,'2012Figures'!$B:$B,"CyToBroker",'2012Figures'!$G:$G,"P1",'2012Figures'!$E:$E,$B$1)</f>
        <v>0</v>
      </c>
      <c r="R283" s="46" t="str">
        <f t="shared" si="29"/>
        <v/>
      </c>
      <c r="S283" s="46" t="str">
        <f t="shared" si="29"/>
        <v/>
      </c>
      <c r="T283" s="46" t="str">
        <f t="shared" si="29"/>
        <v/>
      </c>
      <c r="U283" s="46" t="str">
        <f t="shared" si="29"/>
        <v/>
      </c>
      <c r="V283" s="46" t="str">
        <f t="shared" si="29"/>
        <v/>
      </c>
    </row>
    <row r="284" spans="1:22" x14ac:dyDescent="0.2">
      <c r="A284" s="1">
        <v>205</v>
      </c>
      <c r="B284" s="1" t="s">
        <v>27</v>
      </c>
      <c r="C284" s="8">
        <v>4</v>
      </c>
      <c r="D284" s="29">
        <f>SUMIFS('2013Figures'!$J:$J,'2013Figures'!$C:$C,$A284,'2013Figures'!$H:$H,$B284,'2013Figures'!$I:$I,$C284,'2013Figures'!$E:$E,$B$1)</f>
        <v>63</v>
      </c>
      <c r="E284" s="9">
        <f>SUMIFS('2013Figures'!$J:$J,'2013Figures'!$C:$C,$A284,'2013Figures'!$H:$H,$B284,'2013Figures'!$I:$I,$C284,'2013Figures'!$B:$B,"BrokerToCy",'2013Figures'!$G:$G,"E1",'2013Figures'!$E:$E,$B$1)</f>
        <v>0</v>
      </c>
      <c r="F284" s="9">
        <f>SUMIFS('2013Figures'!$J:$J,'2013Figures'!$C:$C,$A284,'2013Figures'!$H:$H,$B284,'2013Figures'!$I:$I,$C284,'2013Figures'!$B:$B,"BrokerToCy",'2013Figures'!$G:$G,"P1",'2013Figures'!$E:$E,$B$1)</f>
        <v>0</v>
      </c>
      <c r="G284" s="9">
        <f>SUMIFS('2013Figures'!$J:$J,'2013Figures'!$C:$C,$A284,'2013Figures'!$H:$H,$B284,'2013Figures'!$I:$I,$C284,'2013Figures'!$B:$B,"CyToBroker",'2013Figures'!$G:$G,"E1",'2013Figures'!$E:$E,$B$1)</f>
        <v>63</v>
      </c>
      <c r="H284" s="9">
        <f>SUMIFS('2013Figures'!$J:$J,'2013Figures'!$C:$C,$A284,'2013Figures'!$H:$H,$B284,'2013Figures'!$I:$I,$C284,'2013Figures'!$B:$B,"CyToBroker",'2013Figures'!$G:$G,"P1",'2013Figures'!$E:$E,$B$1)</f>
        <v>0</v>
      </c>
      <c r="I284" s="30"/>
      <c r="J284" s="31">
        <v>201301</v>
      </c>
      <c r="K284" s="30"/>
      <c r="L284" s="42">
        <f>SUMIFS('2012Figures'!$J:$J,'2012Figures'!$C:$C,$A284,'2012Figures'!$H:$H,$B284,'2012Figures'!$I:$I,$C284,'2012Figures'!$E:$E,$B$1)</f>
        <v>2</v>
      </c>
      <c r="M284" s="52">
        <f>SUMIFS('2012Figures'!$J:$J,'2012Figures'!$C:$C,$A284,'2012Figures'!$H:$H,$B284,'2012Figures'!$I:$I,$C284,'2012Figures'!$B:$B,"BrokerToCy",'2012Figures'!$G:$G,"E1",'2012Figures'!$E:$E,$B$1)</f>
        <v>0</v>
      </c>
      <c r="N284" s="52">
        <f>SUMIFS('2012Figures'!$J:$J,'2012Figures'!$C:$C,$A284,'2012Figures'!$H:$H,$B284,'2012Figures'!$I:$I,$C284,'2012Figures'!$B:$B,"BrokerToCy",'2012Figures'!$G:$G,"P1",'2012Figures'!$E:$E,$B$1)</f>
        <v>0</v>
      </c>
      <c r="O284" s="52">
        <f>SUMIFS('2012Figures'!$J:$J,'2012Figures'!$C:$C,$A284,'2012Figures'!$H:$H,$B284,'2012Figures'!$I:$I,$C284,'2012Figures'!$B:$B,"CyToBroker",'2012Figures'!$G:$G,"E1",'2012Figures'!$E:$E,$B$1)</f>
        <v>2</v>
      </c>
      <c r="P284" s="52">
        <f>SUMIFS('2012Figures'!$J:$J,'2012Figures'!$C:$C,$A284,'2012Figures'!$H:$H,$B284,'2012Figures'!$I:$I,$C284,'2012Figures'!$B:$B,"CyToBroker",'2012Figures'!$G:$G,"P1",'2012Figures'!$E:$E,$B$1)</f>
        <v>0</v>
      </c>
      <c r="Q284" s="30"/>
      <c r="R284" s="46">
        <f t="shared" si="29"/>
        <v>30.5</v>
      </c>
      <c r="S284" s="46" t="str">
        <f t="shared" si="29"/>
        <v/>
      </c>
      <c r="T284" s="46" t="str">
        <f t="shared" si="29"/>
        <v/>
      </c>
      <c r="U284" s="46">
        <f t="shared" si="29"/>
        <v>30.5</v>
      </c>
      <c r="V284" s="46" t="str">
        <f t="shared" si="29"/>
        <v/>
      </c>
    </row>
    <row r="285" spans="1:22" x14ac:dyDescent="0.2">
      <c r="A285" s="1">
        <v>205</v>
      </c>
      <c r="B285" s="1" t="s">
        <v>27</v>
      </c>
      <c r="C285" s="8">
        <v>3</v>
      </c>
      <c r="D285" s="29">
        <f>SUMIFS('2013Figures'!$J:$J,'2013Figures'!$C:$C,$A285,'2013Figures'!$H:$H,$B285,'2013Figures'!$I:$I,$C285,'2013Figures'!$E:$E,$B$1)</f>
        <v>0</v>
      </c>
      <c r="E285" s="9">
        <f>SUMIFS('2013Figures'!$J:$J,'2013Figures'!$C:$C,$A285,'2013Figures'!$H:$H,$B285,'2013Figures'!$I:$I,$C285,'2013Figures'!$B:$B,"BrokerToCy",'2013Figures'!$G:$G,"E1",'2013Figures'!$E:$E,$B$1)</f>
        <v>0</v>
      </c>
      <c r="F285" s="9">
        <f>SUMIFS('2013Figures'!$J:$J,'2013Figures'!$C:$C,$A285,'2013Figures'!$H:$H,$B285,'2013Figures'!$I:$I,$C285,'2013Figures'!$B:$B,"BrokerToCy",'2013Figures'!$G:$G,"P1",'2013Figures'!$E:$E,$B$1)</f>
        <v>0</v>
      </c>
      <c r="G285" s="9">
        <f>SUMIFS('2013Figures'!$J:$J,'2013Figures'!$C:$C,$A285,'2013Figures'!$H:$H,$B285,'2013Figures'!$I:$I,$C285,'2013Figures'!$B:$B,"CyToBroker",'2013Figures'!$G:$G,"E1",'2013Figures'!$E:$E,$B$1)</f>
        <v>0</v>
      </c>
      <c r="H285" s="9">
        <f>SUMIFS('2013Figures'!$J:$J,'2013Figures'!$C:$C,$A285,'2013Figures'!$H:$H,$B285,'2013Figures'!$I:$I,$C285,'2013Figures'!$B:$B,"CyToBroker",'2013Figures'!$G:$G,"P1",'2013Figures'!$E:$E,$B$1)</f>
        <v>0</v>
      </c>
      <c r="J285" s="8">
        <v>201201</v>
      </c>
      <c r="L285" s="42">
        <f>SUMIFS('2012Figures'!$J:$J,'2012Figures'!$C:$C,$A285,'2012Figures'!$H:$H,$B285,'2012Figures'!$I:$I,$C285,'2012Figures'!$E:$E,$B$1)</f>
        <v>0</v>
      </c>
      <c r="M285" s="52">
        <f>SUMIFS('2012Figures'!$J:$J,'2012Figures'!$C:$C,$A285,'2012Figures'!$H:$H,$B285,'2012Figures'!$I:$I,$C285,'2012Figures'!$B:$B,"BrokerToCy",'2012Figures'!$G:$G,"E1",'2012Figures'!$E:$E,$B$1)</f>
        <v>0</v>
      </c>
      <c r="N285" s="52">
        <f>SUMIFS('2012Figures'!$J:$J,'2012Figures'!$C:$C,$A285,'2012Figures'!$H:$H,$B285,'2012Figures'!$I:$I,$C285,'2012Figures'!$B:$B,"BrokerToCy",'2012Figures'!$G:$G,"P1",'2012Figures'!$E:$E,$B$1)</f>
        <v>0</v>
      </c>
      <c r="O285" s="52">
        <f>SUMIFS('2012Figures'!$J:$J,'2012Figures'!$C:$C,$A285,'2012Figures'!$H:$H,$B285,'2012Figures'!$I:$I,$C285,'2012Figures'!$B:$B,"CyToBroker",'2012Figures'!$G:$G,"E1",'2012Figures'!$E:$E,$B$1)</f>
        <v>0</v>
      </c>
      <c r="P285" s="52">
        <f>SUMIFS('2012Figures'!$J:$J,'2012Figures'!$C:$C,$A285,'2012Figures'!$H:$H,$B285,'2012Figures'!$I:$I,$C285,'2012Figures'!$B:$B,"CyToBroker",'2012Figures'!$G:$G,"P1",'2012Figures'!$E:$E,$B$1)</f>
        <v>0</v>
      </c>
      <c r="R285" s="46" t="str">
        <f t="shared" si="29"/>
        <v/>
      </c>
      <c r="S285" s="46" t="str">
        <f t="shared" si="29"/>
        <v/>
      </c>
      <c r="T285" s="46" t="str">
        <f t="shared" si="29"/>
        <v/>
      </c>
      <c r="U285" s="46" t="str">
        <f t="shared" si="29"/>
        <v/>
      </c>
      <c r="V285" s="46" t="str">
        <f t="shared" si="29"/>
        <v/>
      </c>
    </row>
    <row r="286" spans="1:22" x14ac:dyDescent="0.2">
      <c r="A286" s="1">
        <v>205</v>
      </c>
      <c r="B286" s="1" t="s">
        <v>27</v>
      </c>
      <c r="C286" s="8">
        <v>2</v>
      </c>
      <c r="D286" s="29">
        <f>SUMIFS('2013Figures'!$J:$J,'2013Figures'!$C:$C,$A286,'2013Figures'!$H:$H,$B286,'2013Figures'!$I:$I,$C286,'2013Figures'!$E:$E,$B$1)</f>
        <v>0</v>
      </c>
      <c r="E286" s="9">
        <f>SUMIFS('2013Figures'!$J:$J,'2013Figures'!$C:$C,$A286,'2013Figures'!$H:$H,$B286,'2013Figures'!$I:$I,$C286,'2013Figures'!$B:$B,"BrokerToCy",'2013Figures'!$G:$G,"E1",'2013Figures'!$E:$E,$B$1)</f>
        <v>0</v>
      </c>
      <c r="F286" s="9">
        <f>SUMIFS('2013Figures'!$J:$J,'2013Figures'!$C:$C,$A286,'2013Figures'!$H:$H,$B286,'2013Figures'!$I:$I,$C286,'2013Figures'!$B:$B,"BrokerToCy",'2013Figures'!$G:$G,"P1",'2013Figures'!$E:$E,$B$1)</f>
        <v>0</v>
      </c>
      <c r="G286" s="9">
        <f>SUMIFS('2013Figures'!$J:$J,'2013Figures'!$C:$C,$A286,'2013Figures'!$H:$H,$B286,'2013Figures'!$I:$I,$C286,'2013Figures'!$B:$B,"CyToBroker",'2013Figures'!$G:$G,"E1",'2013Figures'!$E:$E,$B$1)</f>
        <v>0</v>
      </c>
      <c r="H286" s="9">
        <f>SUMIFS('2013Figures'!$J:$J,'2013Figures'!$C:$C,$A286,'2013Figures'!$H:$H,$B286,'2013Figures'!$I:$I,$C286,'2013Figures'!$B:$B,"CyToBroker",'2013Figures'!$G:$G,"P1",'2013Figures'!$E:$E,$B$1)</f>
        <v>0</v>
      </c>
      <c r="J286" s="8">
        <v>201101</v>
      </c>
      <c r="L286" s="42">
        <f>SUMIFS('2012Figures'!$J:$J,'2012Figures'!$C:$C,$A286,'2012Figures'!$H:$H,$B286,'2012Figures'!$I:$I,$C286,'2012Figures'!$E:$E,$B$1)</f>
        <v>0</v>
      </c>
      <c r="M286" s="52">
        <f>SUMIFS('2012Figures'!$J:$J,'2012Figures'!$C:$C,$A286,'2012Figures'!$H:$H,$B286,'2012Figures'!$I:$I,$C286,'2012Figures'!$B:$B,"BrokerToCy",'2012Figures'!$G:$G,"E1",'2012Figures'!$E:$E,$B$1)</f>
        <v>0</v>
      </c>
      <c r="N286" s="52">
        <f>SUMIFS('2012Figures'!$J:$J,'2012Figures'!$C:$C,$A286,'2012Figures'!$H:$H,$B286,'2012Figures'!$I:$I,$C286,'2012Figures'!$B:$B,"BrokerToCy",'2012Figures'!$G:$G,"P1",'2012Figures'!$E:$E,$B$1)</f>
        <v>0</v>
      </c>
      <c r="O286" s="52">
        <f>SUMIFS('2012Figures'!$J:$J,'2012Figures'!$C:$C,$A286,'2012Figures'!$H:$H,$B286,'2012Figures'!$I:$I,$C286,'2012Figures'!$B:$B,"CyToBroker",'2012Figures'!$G:$G,"E1",'2012Figures'!$E:$E,$B$1)</f>
        <v>0</v>
      </c>
      <c r="P286" s="52">
        <f>SUMIFS('2012Figures'!$J:$J,'2012Figures'!$C:$C,$A286,'2012Figures'!$H:$H,$B286,'2012Figures'!$I:$I,$C286,'2012Figures'!$B:$B,"CyToBroker",'2012Figures'!$G:$G,"P1",'2012Figures'!$E:$E,$B$1)</f>
        <v>0</v>
      </c>
      <c r="R286" s="46" t="str">
        <f t="shared" si="29"/>
        <v/>
      </c>
      <c r="S286" s="46" t="str">
        <f t="shared" si="29"/>
        <v/>
      </c>
      <c r="T286" s="46" t="str">
        <f t="shared" si="29"/>
        <v/>
      </c>
      <c r="U286" s="46" t="str">
        <f t="shared" si="29"/>
        <v/>
      </c>
      <c r="V286" s="46" t="str">
        <f t="shared" si="29"/>
        <v/>
      </c>
    </row>
    <row r="287" spans="1:22" x14ac:dyDescent="0.2">
      <c r="A287" s="1">
        <v>205</v>
      </c>
      <c r="B287" s="1" t="s">
        <v>27</v>
      </c>
      <c r="C287" s="8">
        <v>1</v>
      </c>
      <c r="D287" s="29">
        <f>SUMIFS('2013Figures'!$J:$J,'2013Figures'!$C:$C,$A287,'2013Figures'!$H:$H,$B287,'2013Figures'!$I:$I,$C287,'2013Figures'!$E:$E,$B$1)</f>
        <v>1220</v>
      </c>
      <c r="E287" s="9">
        <f>SUMIFS('2013Figures'!$J:$J,'2013Figures'!$C:$C,$A287,'2013Figures'!$H:$H,$B287,'2013Figures'!$I:$I,$C287,'2013Figures'!$B:$B,"BrokerToCy",'2013Figures'!$G:$G,"E1",'2013Figures'!$E:$E,$B$1)</f>
        <v>0</v>
      </c>
      <c r="F287" s="9">
        <f>SUMIFS('2013Figures'!$J:$J,'2013Figures'!$C:$C,$A287,'2013Figures'!$H:$H,$B287,'2013Figures'!$I:$I,$C287,'2013Figures'!$B:$B,"BrokerToCy",'2013Figures'!$G:$G,"P1",'2013Figures'!$E:$E,$B$1)</f>
        <v>0</v>
      </c>
      <c r="G287" s="9">
        <f>SUMIFS('2013Figures'!$J:$J,'2013Figures'!$C:$C,$A287,'2013Figures'!$H:$H,$B287,'2013Figures'!$I:$I,$C287,'2013Figures'!$B:$B,"CyToBroker",'2013Figures'!$G:$G,"E1",'2013Figures'!$E:$E,$B$1)</f>
        <v>1220</v>
      </c>
      <c r="H287" s="9">
        <f>SUMIFS('2013Figures'!$J:$J,'2013Figures'!$C:$C,$A287,'2013Figures'!$H:$H,$B287,'2013Figures'!$I:$I,$C287,'2013Figures'!$B:$B,"CyToBroker",'2013Figures'!$G:$G,"P1",'2013Figures'!$E:$E,$B$1)</f>
        <v>0</v>
      </c>
      <c r="J287" s="8">
        <v>200901</v>
      </c>
      <c r="L287" s="42">
        <f>SUMIFS('2012Figures'!$J:$J,'2012Figures'!$C:$C,$A287,'2012Figures'!$H:$H,$B287,'2012Figures'!$I:$I,$C287,'2012Figures'!$E:$E,$B$1)</f>
        <v>1054</v>
      </c>
      <c r="M287" s="52">
        <f>SUMIFS('2012Figures'!$J:$J,'2012Figures'!$C:$C,$A287,'2012Figures'!$H:$H,$B287,'2012Figures'!$I:$I,$C287,'2012Figures'!$B:$B,"BrokerToCy",'2012Figures'!$G:$G,"E1",'2012Figures'!$E:$E,$B$1)</f>
        <v>0</v>
      </c>
      <c r="N287" s="52">
        <f>SUMIFS('2012Figures'!$J:$J,'2012Figures'!$C:$C,$A287,'2012Figures'!$H:$H,$B287,'2012Figures'!$I:$I,$C287,'2012Figures'!$B:$B,"BrokerToCy",'2012Figures'!$G:$G,"P1",'2012Figures'!$E:$E,$B$1)</f>
        <v>0</v>
      </c>
      <c r="O287" s="52">
        <f>SUMIFS('2012Figures'!$J:$J,'2012Figures'!$C:$C,$A287,'2012Figures'!$H:$H,$B287,'2012Figures'!$I:$I,$C287,'2012Figures'!$B:$B,"CyToBroker",'2012Figures'!$G:$G,"E1",'2012Figures'!$E:$E,$B$1)</f>
        <v>1054</v>
      </c>
      <c r="P287" s="52">
        <f>SUMIFS('2012Figures'!$J:$J,'2012Figures'!$C:$C,$A287,'2012Figures'!$H:$H,$B287,'2012Figures'!$I:$I,$C287,'2012Figures'!$B:$B,"CyToBroker",'2012Figures'!$G:$G,"P1",'2012Figures'!$E:$E,$B$1)</f>
        <v>0</v>
      </c>
      <c r="R287" s="46">
        <f t="shared" si="29"/>
        <v>0.16</v>
      </c>
      <c r="S287" s="46" t="str">
        <f t="shared" si="29"/>
        <v/>
      </c>
      <c r="T287" s="46" t="str">
        <f t="shared" si="29"/>
        <v/>
      </c>
      <c r="U287" s="46">
        <f t="shared" si="29"/>
        <v>0.16</v>
      </c>
      <c r="V287" s="46" t="str">
        <f t="shared" si="29"/>
        <v/>
      </c>
    </row>
    <row r="288" spans="1:22" x14ac:dyDescent="0.2">
      <c r="A288" s="1">
        <v>205</v>
      </c>
      <c r="B288" s="1" t="s">
        <v>27</v>
      </c>
      <c r="D288" s="29">
        <f>SUMIFS('2013Figures'!$J:$J,'2013Figures'!$C:$C,$A288,'2013Figures'!$I:$I,"",'2013Figures'!$E:$E,$B$1)</f>
        <v>11</v>
      </c>
      <c r="E288" s="9">
        <f>SUMIFS('2013Figures'!$J:$J,'2013Figures'!$C:$C,$A288,'2013Figures'!$I:$I,"",'2013Figures'!$B:$B,"BrokerToCy",'2013Figures'!$G:$G,"E1",'2013Figures'!$E:$E,$B$1)</f>
        <v>0</v>
      </c>
      <c r="F288" s="9">
        <f>SUMIFS('2013Figures'!$J:$J,'2013Figures'!$C:$C,$A288,'2013Figures'!$I:$I,"",'2013Figures'!$B:$B,"BrokerToCy",'2013Figures'!$G:$G,"P1",'2013Figures'!$E:$E,$B$1)</f>
        <v>0</v>
      </c>
      <c r="G288" s="9">
        <f>SUMIFS('2013Figures'!$J:$J,'2013Figures'!$C:$C,$A288,'2013Figures'!$I:$I,"",'2013Figures'!$B:$B,"CyToBroker",'2013Figures'!$G:$G,"E1",'2013Figures'!$E:$E,$B$1)</f>
        <v>11</v>
      </c>
      <c r="H288" s="9">
        <f>SUMIFS('2013Figures'!$J:$J,'2013Figures'!$C:$C,$A288,'2013Figures'!$I:$I,"",'2013Figures'!$B:$B,"CyToBroker",'2013Figures'!$G:$G,"P1",'2013Figures'!$E:$E,$B$1)</f>
        <v>0</v>
      </c>
      <c r="J288" s="8" t="s">
        <v>131</v>
      </c>
      <c r="L288" s="42">
        <f>SUMIFS('2012Figures'!$J:$J,'2012Figures'!$C:$C,$A288,'2012Figures'!$I:$I,"",'2012Figures'!$E:$E,$B$1)</f>
        <v>7</v>
      </c>
      <c r="M288" s="52">
        <f>SUMIFS('2012Figures'!$J:$J,'2012Figures'!$C:$C,$A288,'2012Figures'!$I:$I,"",'2012Figures'!$B:$B,"BrokerToCy",'2012Figures'!$G:$G,"E1",'2012Figures'!$E:$E,$B$1)</f>
        <v>0</v>
      </c>
      <c r="N288" s="52">
        <f>SUMIFS('2012Figures'!$J:$J,'2012Figures'!$C:$C,$A288,'2012Figures'!$I:$I,"",'2012Figures'!$B:$B,"BrokerToCy",'2012Figures'!$G:$G,"P1",'2012Figures'!$E:$E,$B$1)</f>
        <v>0</v>
      </c>
      <c r="O288" s="52">
        <f>SUMIFS('2012Figures'!$J:$J,'2012Figures'!$C:$C,$A288,'2012Figures'!$I:$I,"",'2012Figures'!$B:$B,"CyToBroker",'2012Figures'!$G:$G,"E1",'2012Figures'!$E:$E,$B$1)</f>
        <v>7</v>
      </c>
      <c r="P288" s="52">
        <f>SUMIFS('2012Figures'!$J:$J,'2012Figures'!$C:$C,$A288,'2012Figures'!$I:$I,"",'2012Figures'!$B:$B,"CyToBroker",'2012Figures'!$G:$G,"P1",'2012Figures'!$E:$E,$B$1)</f>
        <v>0</v>
      </c>
      <c r="R288" s="46">
        <f t="shared" si="29"/>
        <v>0.56999999999999995</v>
      </c>
      <c r="S288" s="46" t="str">
        <f t="shared" si="29"/>
        <v/>
      </c>
      <c r="T288" s="46" t="str">
        <f t="shared" si="29"/>
        <v/>
      </c>
      <c r="U288" s="46">
        <f t="shared" si="29"/>
        <v>0.56999999999999995</v>
      </c>
      <c r="V288" s="46" t="str">
        <f t="shared" si="29"/>
        <v/>
      </c>
    </row>
    <row r="289" spans="1:22" x14ac:dyDescent="0.2">
      <c r="A289" s="21"/>
      <c r="B289" s="21" t="s">
        <v>92</v>
      </c>
      <c r="C289" s="22"/>
      <c r="D289" s="23">
        <f>SUM(E289:H289)</f>
        <v>1294</v>
      </c>
      <c r="E289" s="23">
        <f>SUM(E283:E288)</f>
        <v>0</v>
      </c>
      <c r="F289" s="23">
        <f>SUM(F283:F288)</f>
        <v>0</v>
      </c>
      <c r="G289" s="23">
        <f>SUM(G283:G288)</f>
        <v>1294</v>
      </c>
      <c r="H289" s="23">
        <f>SUM(H283:H288)</f>
        <v>0</v>
      </c>
      <c r="I289" s="21"/>
      <c r="J289" s="22"/>
      <c r="K289" s="21"/>
      <c r="L289" s="43">
        <f>SUM(M289:P289)</f>
        <v>1063</v>
      </c>
      <c r="M289" s="43">
        <f>SUM(M283:M288)</f>
        <v>0</v>
      </c>
      <c r="N289" s="43">
        <f>SUM(N283:N288)</f>
        <v>0</v>
      </c>
      <c r="O289" s="43">
        <f>SUM(O283:O288)</f>
        <v>1063</v>
      </c>
      <c r="P289" s="43">
        <f>SUM(P283:P288)</f>
        <v>0</v>
      </c>
      <c r="Q289" s="21"/>
      <c r="R289" s="21"/>
      <c r="S289" s="21"/>
      <c r="T289" s="21"/>
      <c r="U289" s="21"/>
      <c r="V289" s="21"/>
    </row>
    <row r="290" spans="1:22" x14ac:dyDescent="0.2">
      <c r="A290" s="28">
        <v>206</v>
      </c>
      <c r="B290" s="28" t="s">
        <v>29</v>
      </c>
      <c r="C290" s="17" t="s">
        <v>88</v>
      </c>
      <c r="D290" s="18">
        <f>SUMIFS('2013Figures'!$J:$J,'2013Figures'!$C:$C,$A290,'2013Figures'!$E:$E,$B$1)</f>
        <v>368</v>
      </c>
      <c r="E290" s="18">
        <f>SUMIFS('2013Figures'!$J:$J,'2013Figures'!$C:$C,$A290,'2013Figures'!$B:$B,"BrokerToCy",'2013Figures'!$G:$G,"E1",'2013Figures'!$E:$E,$B$1)</f>
        <v>0</v>
      </c>
      <c r="F290" s="18">
        <f>SUMIFS('2013Figures'!$J:$J,'2013Figures'!$C:$C,$A290,'2013Figures'!$B:$B,"BrokerToCy",'2013Figures'!$G:$G,"P1",'2013Figures'!$E:$E,$B$1)</f>
        <v>0</v>
      </c>
      <c r="G290" s="18">
        <f>SUMIFS('2013Figures'!$J:$J,'2013Figures'!$C:$C,$A290,'2013Figures'!$B:$B,"CyToBroker",'2013Figures'!$G:$G,"E1",'2013Figures'!$E:$E,$B$1)</f>
        <v>368</v>
      </c>
      <c r="H290" s="18">
        <f>SUMIFS('2013Figures'!$J:$J,'2013Figures'!$C:$C,$A290,'2013Figures'!$B:$B,"CyToBroker",'2013Figures'!$G:$G,"P1",'2013Figures'!$E:$E,$B$1)</f>
        <v>0</v>
      </c>
      <c r="I290" s="28"/>
      <c r="J290" s="17"/>
      <c r="K290" s="28"/>
      <c r="L290" s="50">
        <f>SUMIFS('2012Figures'!$J:$J,'2012Figures'!$C:$C,$A290,'2012Figures'!$E:$E,$B$1)</f>
        <v>537</v>
      </c>
      <c r="M290" s="50">
        <f>SUMIFS('2012Figures'!$J:$J,'2012Figures'!$C:$C,$A290,'2012Figures'!$B:$B,"BrokerToCy",'2012Figures'!$G:$G,"E1",'2012Figures'!$E:$E,$B$1)</f>
        <v>0</v>
      </c>
      <c r="N290" s="50">
        <f>SUMIFS('2012Figures'!$J:$J,'2012Figures'!$C:$C,$A290,'2012Figures'!$B:$B,"BrokerToCy",'2012Figures'!$G:$G,"P1",'2012Figures'!$E:$E,$B$1)</f>
        <v>0</v>
      </c>
      <c r="O290" s="50">
        <f>SUMIFS('2012Figures'!$J:$J,'2012Figures'!$C:$C,$A290,'2012Figures'!$B:$B,"CyToBroker",'2012Figures'!$G:$G,"E1",'2012Figures'!$E:$E,$B$1)</f>
        <v>537</v>
      </c>
      <c r="P290" s="50">
        <f>SUMIFS('2012Figures'!$J:$J,'2012Figures'!$C:$C,$A290,'2012Figures'!$B:$B,"CyToBroker",'2012Figures'!$G:$G,"P1",'2012Figures'!$E:$E,$B$1)</f>
        <v>0</v>
      </c>
      <c r="Q290" s="28"/>
      <c r="R290" s="46">
        <f t="shared" si="29"/>
        <v>-0.31</v>
      </c>
      <c r="S290" s="46" t="str">
        <f t="shared" si="29"/>
        <v/>
      </c>
      <c r="T290" s="46" t="str">
        <f t="shared" si="29"/>
        <v/>
      </c>
      <c r="U290" s="46">
        <f t="shared" si="29"/>
        <v>-0.31</v>
      </c>
      <c r="V290" s="46" t="str">
        <f t="shared" si="29"/>
        <v/>
      </c>
    </row>
    <row r="291" spans="1:22" x14ac:dyDescent="0.2">
      <c r="A291" s="1">
        <v>206</v>
      </c>
      <c r="B291" s="1" t="s">
        <v>29</v>
      </c>
      <c r="C291" s="8">
        <v>5</v>
      </c>
      <c r="D291" s="29">
        <f>SUMIFS('2013Figures'!$J:$J,'2013Figures'!$C:$C,$A291,'2013Figures'!$H:$H,$B291,'2013Figures'!$I:$I,$C291,'2013Figures'!$E:$E,$B$1)</f>
        <v>0</v>
      </c>
      <c r="E291" s="9">
        <f>SUMIFS('2013Figures'!$J:$J,'2013Figures'!$C:$C,$A291,'2013Figures'!$H:$H,$B291,'2013Figures'!$I:$I,$C291,'2013Figures'!$B:$B,"BrokerToCy",'2013Figures'!$G:$G,"E1",'2013Figures'!$E:$E,$B$1)</f>
        <v>0</v>
      </c>
      <c r="F291" s="9">
        <f>SUMIFS('2013Figures'!$J:$J,'2013Figures'!$C:$C,$A291,'2013Figures'!$H:$H,$B291,'2013Figures'!$I:$I,$C291,'2013Figures'!$B:$B,"BrokerToCy",'2013Figures'!$G:$G,"P1",'2013Figures'!$E:$E,$B$1)</f>
        <v>0</v>
      </c>
      <c r="G291" s="9">
        <f>SUMIFS('2013Figures'!$J:$J,'2013Figures'!$C:$C,$A291,'2013Figures'!$H:$H,$B291,'2013Figures'!$I:$I,$C291,'2013Figures'!$B:$B,"CyToBroker",'2013Figures'!$G:$G,"E1",'2013Figures'!$E:$E,$B$1)</f>
        <v>0</v>
      </c>
      <c r="H291" s="9">
        <f>SUMIFS('2013Figures'!$J:$J,'2013Figures'!$C:$C,$A291,'2013Figures'!$H:$H,$B291,'2013Figures'!$I:$I,$C291,'2013Figures'!$B:$B,"CyToBroker",'2013Figures'!$G:$G,"P1",'2013Figures'!$E:$E,$B$1)</f>
        <v>0</v>
      </c>
      <c r="J291" s="8">
        <v>201501</v>
      </c>
      <c r="L291" s="42">
        <f>SUMIFS('2012Figures'!$J:$J,'2012Figures'!$C:$C,$A291,'2012Figures'!$H:$H,$B291,'2012Figures'!$I:$I,$C291,'2012Figures'!$E:$E,$B$1)</f>
        <v>0</v>
      </c>
      <c r="M291" s="52">
        <f>SUMIFS('2012Figures'!$J:$J,'2012Figures'!$C:$C,$A291,'2012Figures'!$H:$H,$B291,'2012Figures'!$I:$I,$C291,'2012Figures'!$B:$B,"BrokerToCy",'2012Figures'!$G:$G,"E1",'2012Figures'!$E:$E,$B$1)</f>
        <v>0</v>
      </c>
      <c r="N291" s="52">
        <f>SUMIFS('2012Figures'!$J:$J,'2012Figures'!$C:$C,$A291,'2012Figures'!$H:$H,$B291,'2012Figures'!$I:$I,$C291,'2012Figures'!$B:$B,"BrokerToCy",'2012Figures'!$G:$G,"P1",'2012Figures'!$E:$E,$B$1)</f>
        <v>0</v>
      </c>
      <c r="O291" s="52">
        <f>SUMIFS('2012Figures'!$J:$J,'2012Figures'!$C:$C,$A291,'2012Figures'!$H:$H,$B291,'2012Figures'!$I:$I,$C291,'2012Figures'!$B:$B,"CyToBroker",'2012Figures'!$G:$G,"E1",'2012Figures'!$E:$E,$B$1)</f>
        <v>0</v>
      </c>
      <c r="P291" s="52">
        <f>SUMIFS('2012Figures'!$J:$J,'2012Figures'!$C:$C,$A291,'2012Figures'!$H:$H,$B291,'2012Figures'!$I:$I,$C291,'2012Figures'!$B:$B,"CyToBroker",'2012Figures'!$G:$G,"P1",'2012Figures'!$E:$E,$B$1)</f>
        <v>0</v>
      </c>
      <c r="R291" s="46" t="str">
        <f t="shared" si="29"/>
        <v/>
      </c>
      <c r="S291" s="46" t="str">
        <f t="shared" si="29"/>
        <v/>
      </c>
      <c r="T291" s="46" t="str">
        <f t="shared" si="29"/>
        <v/>
      </c>
      <c r="U291" s="46" t="str">
        <f t="shared" si="29"/>
        <v/>
      </c>
      <c r="V291" s="46" t="str">
        <f t="shared" si="29"/>
        <v/>
      </c>
    </row>
    <row r="292" spans="1:22" x14ac:dyDescent="0.2">
      <c r="A292" s="1">
        <v>206</v>
      </c>
      <c r="B292" s="1" t="s">
        <v>29</v>
      </c>
      <c r="C292" s="8">
        <v>4</v>
      </c>
      <c r="D292" s="29">
        <f>SUMIFS('2013Figures'!$J:$J,'2013Figures'!$C:$C,$A292,'2013Figures'!$H:$H,$B292,'2013Figures'!$I:$I,$C292,'2013Figures'!$E:$E,$B$1)</f>
        <v>1</v>
      </c>
      <c r="E292" s="9">
        <f>SUMIFS('2013Figures'!$J:$J,'2013Figures'!$C:$C,$A292,'2013Figures'!$H:$H,$B292,'2013Figures'!$I:$I,$C292,'2013Figures'!$B:$B,"BrokerToCy",'2013Figures'!$G:$G,"E1",'2013Figures'!$E:$E,$B$1)</f>
        <v>0</v>
      </c>
      <c r="F292" s="9">
        <f>SUMIFS('2013Figures'!$J:$J,'2013Figures'!$C:$C,$A292,'2013Figures'!$H:$H,$B292,'2013Figures'!$I:$I,$C292,'2013Figures'!$B:$B,"BrokerToCy",'2013Figures'!$G:$G,"P1",'2013Figures'!$E:$E,$B$1)</f>
        <v>0</v>
      </c>
      <c r="G292" s="9">
        <f>SUMIFS('2013Figures'!$J:$J,'2013Figures'!$C:$C,$A292,'2013Figures'!$H:$H,$B292,'2013Figures'!$I:$I,$C292,'2013Figures'!$B:$B,"CyToBroker",'2013Figures'!$G:$G,"E1",'2013Figures'!$E:$E,$B$1)</f>
        <v>1</v>
      </c>
      <c r="H292" s="9">
        <f>SUMIFS('2013Figures'!$J:$J,'2013Figures'!$C:$C,$A292,'2013Figures'!$H:$H,$B292,'2013Figures'!$I:$I,$C292,'2013Figures'!$B:$B,"CyToBroker",'2013Figures'!$G:$G,"P1",'2013Figures'!$E:$E,$B$1)</f>
        <v>0</v>
      </c>
      <c r="I292" s="30"/>
      <c r="J292" s="31">
        <v>201301</v>
      </c>
      <c r="K292" s="30"/>
      <c r="L292" s="42">
        <f>SUMIFS('2012Figures'!$J:$J,'2012Figures'!$C:$C,$A292,'2012Figures'!$H:$H,$B292,'2012Figures'!$I:$I,$C292,'2012Figures'!$E:$E,$B$1)</f>
        <v>0</v>
      </c>
      <c r="M292" s="52">
        <f>SUMIFS('2012Figures'!$J:$J,'2012Figures'!$C:$C,$A292,'2012Figures'!$H:$H,$B292,'2012Figures'!$I:$I,$C292,'2012Figures'!$B:$B,"BrokerToCy",'2012Figures'!$G:$G,"E1",'2012Figures'!$E:$E,$B$1)</f>
        <v>0</v>
      </c>
      <c r="N292" s="52">
        <f>SUMIFS('2012Figures'!$J:$J,'2012Figures'!$C:$C,$A292,'2012Figures'!$H:$H,$B292,'2012Figures'!$I:$I,$C292,'2012Figures'!$B:$B,"BrokerToCy",'2012Figures'!$G:$G,"P1",'2012Figures'!$E:$E,$B$1)</f>
        <v>0</v>
      </c>
      <c r="O292" s="52">
        <f>SUMIFS('2012Figures'!$J:$J,'2012Figures'!$C:$C,$A292,'2012Figures'!$H:$H,$B292,'2012Figures'!$I:$I,$C292,'2012Figures'!$B:$B,"CyToBroker",'2012Figures'!$G:$G,"E1",'2012Figures'!$E:$E,$B$1)</f>
        <v>0</v>
      </c>
      <c r="P292" s="52">
        <f>SUMIFS('2012Figures'!$J:$J,'2012Figures'!$C:$C,$A292,'2012Figures'!$H:$H,$B292,'2012Figures'!$I:$I,$C292,'2012Figures'!$B:$B,"CyToBroker",'2012Figures'!$G:$G,"P1",'2012Figures'!$E:$E,$B$1)</f>
        <v>0</v>
      </c>
      <c r="Q292" s="30"/>
      <c r="R292" s="46" t="str">
        <f t="shared" si="29"/>
        <v/>
      </c>
      <c r="S292" s="46" t="str">
        <f t="shared" si="29"/>
        <v/>
      </c>
      <c r="T292" s="46" t="str">
        <f t="shared" si="29"/>
        <v/>
      </c>
      <c r="U292" s="46" t="str">
        <f t="shared" si="29"/>
        <v/>
      </c>
      <c r="V292" s="46" t="str">
        <f t="shared" si="29"/>
        <v/>
      </c>
    </row>
    <row r="293" spans="1:22" x14ac:dyDescent="0.2">
      <c r="A293" s="1">
        <v>206</v>
      </c>
      <c r="B293" s="1" t="s">
        <v>29</v>
      </c>
      <c r="C293" s="8">
        <v>3</v>
      </c>
      <c r="D293" s="29">
        <f>SUMIFS('2013Figures'!$J:$J,'2013Figures'!$C:$C,$A293,'2013Figures'!$H:$H,$B293,'2013Figures'!$I:$I,$C293,'2013Figures'!$E:$E,$B$1)</f>
        <v>0</v>
      </c>
      <c r="E293" s="9">
        <f>SUMIFS('2013Figures'!$J:$J,'2013Figures'!$C:$C,$A293,'2013Figures'!$H:$H,$B293,'2013Figures'!$I:$I,$C293,'2013Figures'!$B:$B,"BrokerToCy",'2013Figures'!$G:$G,"E1",'2013Figures'!$E:$E,$B$1)</f>
        <v>0</v>
      </c>
      <c r="F293" s="9">
        <f>SUMIFS('2013Figures'!$J:$J,'2013Figures'!$C:$C,$A293,'2013Figures'!$H:$H,$B293,'2013Figures'!$I:$I,$C293,'2013Figures'!$B:$B,"BrokerToCy",'2013Figures'!$G:$G,"P1",'2013Figures'!$E:$E,$B$1)</f>
        <v>0</v>
      </c>
      <c r="G293" s="9">
        <f>SUMIFS('2013Figures'!$J:$J,'2013Figures'!$C:$C,$A293,'2013Figures'!$H:$H,$B293,'2013Figures'!$I:$I,$C293,'2013Figures'!$B:$B,"CyToBroker",'2013Figures'!$G:$G,"E1",'2013Figures'!$E:$E,$B$1)</f>
        <v>0</v>
      </c>
      <c r="H293" s="9">
        <f>SUMIFS('2013Figures'!$J:$J,'2013Figures'!$C:$C,$A293,'2013Figures'!$H:$H,$B293,'2013Figures'!$I:$I,$C293,'2013Figures'!$B:$B,"CyToBroker",'2013Figures'!$G:$G,"P1",'2013Figures'!$E:$E,$B$1)</f>
        <v>0</v>
      </c>
      <c r="J293" s="8">
        <v>201201</v>
      </c>
      <c r="L293" s="42">
        <f>SUMIFS('2012Figures'!$J:$J,'2012Figures'!$C:$C,$A293,'2012Figures'!$H:$H,$B293,'2012Figures'!$I:$I,$C293,'2012Figures'!$E:$E,$B$1)</f>
        <v>0</v>
      </c>
      <c r="M293" s="52">
        <f>SUMIFS('2012Figures'!$J:$J,'2012Figures'!$C:$C,$A293,'2012Figures'!$H:$H,$B293,'2012Figures'!$I:$I,$C293,'2012Figures'!$B:$B,"BrokerToCy",'2012Figures'!$G:$G,"E1",'2012Figures'!$E:$E,$B$1)</f>
        <v>0</v>
      </c>
      <c r="N293" s="52">
        <f>SUMIFS('2012Figures'!$J:$J,'2012Figures'!$C:$C,$A293,'2012Figures'!$H:$H,$B293,'2012Figures'!$I:$I,$C293,'2012Figures'!$B:$B,"BrokerToCy",'2012Figures'!$G:$G,"P1",'2012Figures'!$E:$E,$B$1)</f>
        <v>0</v>
      </c>
      <c r="O293" s="52">
        <f>SUMIFS('2012Figures'!$J:$J,'2012Figures'!$C:$C,$A293,'2012Figures'!$H:$H,$B293,'2012Figures'!$I:$I,$C293,'2012Figures'!$B:$B,"CyToBroker",'2012Figures'!$G:$G,"E1",'2012Figures'!$E:$E,$B$1)</f>
        <v>0</v>
      </c>
      <c r="P293" s="52">
        <f>SUMIFS('2012Figures'!$J:$J,'2012Figures'!$C:$C,$A293,'2012Figures'!$H:$H,$B293,'2012Figures'!$I:$I,$C293,'2012Figures'!$B:$B,"CyToBroker",'2012Figures'!$G:$G,"P1",'2012Figures'!$E:$E,$B$1)</f>
        <v>0</v>
      </c>
      <c r="R293" s="46" t="str">
        <f t="shared" si="29"/>
        <v/>
      </c>
      <c r="S293" s="46" t="str">
        <f t="shared" si="29"/>
        <v/>
      </c>
      <c r="T293" s="46" t="str">
        <f t="shared" si="29"/>
        <v/>
      </c>
      <c r="U293" s="46" t="str">
        <f t="shared" si="29"/>
        <v/>
      </c>
      <c r="V293" s="46" t="str">
        <f t="shared" si="29"/>
        <v/>
      </c>
    </row>
    <row r="294" spans="1:22" x14ac:dyDescent="0.2">
      <c r="A294" s="1">
        <v>206</v>
      </c>
      <c r="B294" s="1" t="s">
        <v>29</v>
      </c>
      <c r="C294" s="8">
        <v>2</v>
      </c>
      <c r="D294" s="29">
        <f>SUMIFS('2013Figures'!$J:$J,'2013Figures'!$C:$C,$A294,'2013Figures'!$H:$H,$B294,'2013Figures'!$I:$I,$C294,'2013Figures'!$E:$E,$B$1)</f>
        <v>0</v>
      </c>
      <c r="E294" s="9">
        <f>SUMIFS('2013Figures'!$J:$J,'2013Figures'!$C:$C,$A294,'2013Figures'!$H:$H,$B294,'2013Figures'!$I:$I,$C294,'2013Figures'!$B:$B,"BrokerToCy",'2013Figures'!$G:$G,"E1",'2013Figures'!$E:$E,$B$1)</f>
        <v>0</v>
      </c>
      <c r="F294" s="9">
        <f>SUMIFS('2013Figures'!$J:$J,'2013Figures'!$C:$C,$A294,'2013Figures'!$H:$H,$B294,'2013Figures'!$I:$I,$C294,'2013Figures'!$B:$B,"BrokerToCy",'2013Figures'!$G:$G,"P1",'2013Figures'!$E:$E,$B$1)</f>
        <v>0</v>
      </c>
      <c r="G294" s="9">
        <f>SUMIFS('2013Figures'!$J:$J,'2013Figures'!$C:$C,$A294,'2013Figures'!$H:$H,$B294,'2013Figures'!$I:$I,$C294,'2013Figures'!$B:$B,"CyToBroker",'2013Figures'!$G:$G,"E1",'2013Figures'!$E:$E,$B$1)</f>
        <v>0</v>
      </c>
      <c r="H294" s="9">
        <f>SUMIFS('2013Figures'!$J:$J,'2013Figures'!$C:$C,$A294,'2013Figures'!$H:$H,$B294,'2013Figures'!$I:$I,$C294,'2013Figures'!$B:$B,"CyToBroker",'2013Figures'!$G:$G,"P1",'2013Figures'!$E:$E,$B$1)</f>
        <v>0</v>
      </c>
      <c r="J294" s="8">
        <v>201101</v>
      </c>
      <c r="L294" s="42">
        <f>SUMIFS('2012Figures'!$J:$J,'2012Figures'!$C:$C,$A294,'2012Figures'!$H:$H,$B294,'2012Figures'!$I:$I,$C294,'2012Figures'!$E:$E,$B$1)</f>
        <v>0</v>
      </c>
      <c r="M294" s="52">
        <f>SUMIFS('2012Figures'!$J:$J,'2012Figures'!$C:$C,$A294,'2012Figures'!$H:$H,$B294,'2012Figures'!$I:$I,$C294,'2012Figures'!$B:$B,"BrokerToCy",'2012Figures'!$G:$G,"E1",'2012Figures'!$E:$E,$B$1)</f>
        <v>0</v>
      </c>
      <c r="N294" s="52">
        <f>SUMIFS('2012Figures'!$J:$J,'2012Figures'!$C:$C,$A294,'2012Figures'!$H:$H,$B294,'2012Figures'!$I:$I,$C294,'2012Figures'!$B:$B,"BrokerToCy",'2012Figures'!$G:$G,"P1",'2012Figures'!$E:$E,$B$1)</f>
        <v>0</v>
      </c>
      <c r="O294" s="52">
        <f>SUMIFS('2012Figures'!$J:$J,'2012Figures'!$C:$C,$A294,'2012Figures'!$H:$H,$B294,'2012Figures'!$I:$I,$C294,'2012Figures'!$B:$B,"CyToBroker",'2012Figures'!$G:$G,"E1",'2012Figures'!$E:$E,$B$1)</f>
        <v>0</v>
      </c>
      <c r="P294" s="52">
        <f>SUMIFS('2012Figures'!$J:$J,'2012Figures'!$C:$C,$A294,'2012Figures'!$H:$H,$B294,'2012Figures'!$I:$I,$C294,'2012Figures'!$B:$B,"CyToBroker",'2012Figures'!$G:$G,"P1",'2012Figures'!$E:$E,$B$1)</f>
        <v>0</v>
      </c>
      <c r="R294" s="46" t="str">
        <f t="shared" si="29"/>
        <v/>
      </c>
      <c r="S294" s="46" t="str">
        <f t="shared" si="29"/>
        <v/>
      </c>
      <c r="T294" s="46" t="str">
        <f t="shared" si="29"/>
        <v/>
      </c>
      <c r="U294" s="46" t="str">
        <f t="shared" si="29"/>
        <v/>
      </c>
      <c r="V294" s="46" t="str">
        <f t="shared" si="29"/>
        <v/>
      </c>
    </row>
    <row r="295" spans="1:22" x14ac:dyDescent="0.2">
      <c r="A295" s="1">
        <v>206</v>
      </c>
      <c r="B295" s="1" t="s">
        <v>29</v>
      </c>
      <c r="C295" s="8">
        <v>1</v>
      </c>
      <c r="D295" s="29">
        <f>SUMIFS('2013Figures'!$J:$J,'2013Figures'!$C:$C,$A295,'2013Figures'!$H:$H,$B295,'2013Figures'!$I:$I,$C295,'2013Figures'!$E:$E,$B$1)</f>
        <v>364</v>
      </c>
      <c r="E295" s="9">
        <f>SUMIFS('2013Figures'!$J:$J,'2013Figures'!$C:$C,$A295,'2013Figures'!$H:$H,$B295,'2013Figures'!$I:$I,$C295,'2013Figures'!$B:$B,"BrokerToCy",'2013Figures'!$G:$G,"E1",'2013Figures'!$E:$E,$B$1)</f>
        <v>0</v>
      </c>
      <c r="F295" s="9">
        <f>SUMIFS('2013Figures'!$J:$J,'2013Figures'!$C:$C,$A295,'2013Figures'!$H:$H,$B295,'2013Figures'!$I:$I,$C295,'2013Figures'!$B:$B,"BrokerToCy",'2013Figures'!$G:$G,"P1",'2013Figures'!$E:$E,$B$1)</f>
        <v>0</v>
      </c>
      <c r="G295" s="9">
        <f>SUMIFS('2013Figures'!$J:$J,'2013Figures'!$C:$C,$A295,'2013Figures'!$H:$H,$B295,'2013Figures'!$I:$I,$C295,'2013Figures'!$B:$B,"CyToBroker",'2013Figures'!$G:$G,"E1",'2013Figures'!$E:$E,$B$1)</f>
        <v>364</v>
      </c>
      <c r="H295" s="9">
        <f>SUMIFS('2013Figures'!$J:$J,'2013Figures'!$C:$C,$A295,'2013Figures'!$H:$H,$B295,'2013Figures'!$I:$I,$C295,'2013Figures'!$B:$B,"CyToBroker",'2013Figures'!$G:$G,"P1",'2013Figures'!$E:$E,$B$1)</f>
        <v>0</v>
      </c>
      <c r="J295" s="8">
        <v>200901</v>
      </c>
      <c r="L295" s="42">
        <f>SUMIFS('2012Figures'!$J:$J,'2012Figures'!$C:$C,$A295,'2012Figures'!$H:$H,$B295,'2012Figures'!$I:$I,$C295,'2012Figures'!$E:$E,$B$1)</f>
        <v>533</v>
      </c>
      <c r="M295" s="52">
        <f>SUMIFS('2012Figures'!$J:$J,'2012Figures'!$C:$C,$A295,'2012Figures'!$H:$H,$B295,'2012Figures'!$I:$I,$C295,'2012Figures'!$B:$B,"BrokerToCy",'2012Figures'!$G:$G,"E1",'2012Figures'!$E:$E,$B$1)</f>
        <v>0</v>
      </c>
      <c r="N295" s="52">
        <f>SUMIFS('2012Figures'!$J:$J,'2012Figures'!$C:$C,$A295,'2012Figures'!$H:$H,$B295,'2012Figures'!$I:$I,$C295,'2012Figures'!$B:$B,"BrokerToCy",'2012Figures'!$G:$G,"P1",'2012Figures'!$E:$E,$B$1)</f>
        <v>0</v>
      </c>
      <c r="O295" s="52">
        <f>SUMIFS('2012Figures'!$J:$J,'2012Figures'!$C:$C,$A295,'2012Figures'!$H:$H,$B295,'2012Figures'!$I:$I,$C295,'2012Figures'!$B:$B,"CyToBroker",'2012Figures'!$G:$G,"E1",'2012Figures'!$E:$E,$B$1)</f>
        <v>533</v>
      </c>
      <c r="P295" s="52">
        <f>SUMIFS('2012Figures'!$J:$J,'2012Figures'!$C:$C,$A295,'2012Figures'!$H:$H,$B295,'2012Figures'!$I:$I,$C295,'2012Figures'!$B:$B,"CyToBroker",'2012Figures'!$G:$G,"P1",'2012Figures'!$E:$E,$B$1)</f>
        <v>0</v>
      </c>
      <c r="R295" s="46">
        <f t="shared" si="29"/>
        <v>-0.32</v>
      </c>
      <c r="S295" s="46" t="str">
        <f t="shared" si="29"/>
        <v/>
      </c>
      <c r="T295" s="46" t="str">
        <f t="shared" si="29"/>
        <v/>
      </c>
      <c r="U295" s="46">
        <f t="shared" si="29"/>
        <v>-0.32</v>
      </c>
      <c r="V295" s="46" t="str">
        <f t="shared" si="29"/>
        <v/>
      </c>
    </row>
    <row r="296" spans="1:22" x14ac:dyDescent="0.2">
      <c r="A296" s="1">
        <v>206</v>
      </c>
      <c r="B296" s="1" t="s">
        <v>29</v>
      </c>
      <c r="D296" s="29">
        <f>SUMIFS('2013Figures'!$J:$J,'2013Figures'!$C:$C,$A296,'2013Figures'!$I:$I,"",'2013Figures'!$E:$E,$B$1)</f>
        <v>3</v>
      </c>
      <c r="E296" s="9">
        <f>SUMIFS('2013Figures'!$J:$J,'2013Figures'!$C:$C,$A296,'2013Figures'!$I:$I,"",'2013Figures'!$B:$B,"BrokerToCy",'2013Figures'!$G:$G,"E1",'2013Figures'!$E:$E,$B$1)</f>
        <v>0</v>
      </c>
      <c r="F296" s="9">
        <f>SUMIFS('2013Figures'!$J:$J,'2013Figures'!$C:$C,$A296,'2013Figures'!$I:$I,"",'2013Figures'!$B:$B,"BrokerToCy",'2013Figures'!$G:$G,"P1",'2013Figures'!$E:$E,$B$1)</f>
        <v>0</v>
      </c>
      <c r="G296" s="9">
        <f>SUMIFS('2013Figures'!$J:$J,'2013Figures'!$C:$C,$A296,'2013Figures'!$I:$I,"",'2013Figures'!$B:$B,"CyToBroker",'2013Figures'!$G:$G,"E1",'2013Figures'!$E:$E,$B$1)</f>
        <v>3</v>
      </c>
      <c r="H296" s="9">
        <f>SUMIFS('2013Figures'!$J:$J,'2013Figures'!$C:$C,$A296,'2013Figures'!$I:$I,"",'2013Figures'!$B:$B,"CyToBroker",'2013Figures'!$G:$G,"P1",'2013Figures'!$E:$E,$B$1)</f>
        <v>0</v>
      </c>
      <c r="J296" s="8" t="s">
        <v>131</v>
      </c>
      <c r="L296" s="42">
        <f>SUMIFS('2012Figures'!$J:$J,'2012Figures'!$C:$C,$A296,'2012Figures'!$I:$I,"",'2012Figures'!$E:$E,$B$1)</f>
        <v>4</v>
      </c>
      <c r="M296" s="52">
        <f>SUMIFS('2012Figures'!$J:$J,'2012Figures'!$C:$C,$A296,'2012Figures'!$I:$I,"",'2012Figures'!$B:$B,"BrokerToCy",'2012Figures'!$G:$G,"E1",'2012Figures'!$E:$E,$B$1)</f>
        <v>0</v>
      </c>
      <c r="N296" s="52">
        <f>SUMIFS('2012Figures'!$J:$J,'2012Figures'!$C:$C,$A296,'2012Figures'!$I:$I,"",'2012Figures'!$B:$B,"BrokerToCy",'2012Figures'!$G:$G,"P1",'2012Figures'!$E:$E,$B$1)</f>
        <v>0</v>
      </c>
      <c r="O296" s="52">
        <f>SUMIFS('2012Figures'!$J:$J,'2012Figures'!$C:$C,$A296,'2012Figures'!$I:$I,"",'2012Figures'!$B:$B,"CyToBroker",'2012Figures'!$G:$G,"E1",'2012Figures'!$E:$E,$B$1)</f>
        <v>4</v>
      </c>
      <c r="P296" s="52">
        <f>SUMIFS('2012Figures'!$J:$J,'2012Figures'!$C:$C,$A296,'2012Figures'!$I:$I,"",'2012Figures'!$B:$B,"CyToBroker",'2012Figures'!$G:$G,"P1",'2012Figures'!$E:$E,$B$1)</f>
        <v>0</v>
      </c>
      <c r="R296" s="46">
        <f t="shared" si="29"/>
        <v>-0.25</v>
      </c>
      <c r="S296" s="46" t="str">
        <f t="shared" si="29"/>
        <v/>
      </c>
      <c r="T296" s="46" t="str">
        <f t="shared" si="29"/>
        <v/>
      </c>
      <c r="U296" s="46">
        <f t="shared" si="29"/>
        <v>-0.25</v>
      </c>
      <c r="V296" s="46" t="str">
        <f t="shared" si="29"/>
        <v/>
      </c>
    </row>
    <row r="297" spans="1:22" x14ac:dyDescent="0.2">
      <c r="A297" s="21"/>
      <c r="B297" s="21" t="s">
        <v>92</v>
      </c>
      <c r="C297" s="22"/>
      <c r="D297" s="23">
        <f>SUM(E297:H297)</f>
        <v>368</v>
      </c>
      <c r="E297" s="23">
        <f>SUM(E291:E296)</f>
        <v>0</v>
      </c>
      <c r="F297" s="23">
        <f>SUM(F291:F296)</f>
        <v>0</v>
      </c>
      <c r="G297" s="23">
        <f>SUM(G291:G296)</f>
        <v>368</v>
      </c>
      <c r="H297" s="23">
        <f>SUM(H291:H296)</f>
        <v>0</v>
      </c>
      <c r="I297" s="21"/>
      <c r="J297" s="22"/>
      <c r="K297" s="21"/>
      <c r="L297" s="43">
        <f>SUM(M297:P297)</f>
        <v>537</v>
      </c>
      <c r="M297" s="43">
        <f>SUM(M291:M296)</f>
        <v>0</v>
      </c>
      <c r="N297" s="43">
        <f>SUM(N291:N296)</f>
        <v>0</v>
      </c>
      <c r="O297" s="43">
        <f>SUM(O291:O296)</f>
        <v>537</v>
      </c>
      <c r="P297" s="43">
        <f>SUM(P291:P296)</f>
        <v>0</v>
      </c>
      <c r="Q297" s="21"/>
      <c r="R297" s="21"/>
      <c r="S297" s="21"/>
      <c r="T297" s="21"/>
      <c r="U297" s="21"/>
      <c r="V297" s="21"/>
    </row>
    <row r="298" spans="1:22" x14ac:dyDescent="0.2">
      <c r="A298" s="28">
        <v>207</v>
      </c>
      <c r="B298" s="28" t="s">
        <v>31</v>
      </c>
      <c r="C298" s="17" t="s">
        <v>88</v>
      </c>
      <c r="D298" s="18">
        <f>SUMIFS('2013Figures'!$J:$J,'2013Figures'!$C:$C,$A298,'2013Figures'!$E:$E,$B$1)</f>
        <v>0</v>
      </c>
      <c r="E298" s="18">
        <f>SUMIFS('2013Figures'!$J:$J,'2013Figures'!$C:$C,$A298,'2013Figures'!$B:$B,"BrokerToCy",'2013Figures'!$G:$G,"E1",'2013Figures'!$E:$E,$B$1)</f>
        <v>0</v>
      </c>
      <c r="F298" s="18">
        <f>SUMIFS('2013Figures'!$J:$J,'2013Figures'!$C:$C,$A298,'2013Figures'!$B:$B,"BrokerToCy",'2013Figures'!$G:$G,"P1",'2013Figures'!$E:$E,$B$1)</f>
        <v>0</v>
      </c>
      <c r="G298" s="18">
        <f>SUMIFS('2013Figures'!$J:$J,'2013Figures'!$C:$C,$A298,'2013Figures'!$B:$B,"CyToBroker",'2013Figures'!$G:$G,"E1",'2013Figures'!$E:$E,$B$1)</f>
        <v>0</v>
      </c>
      <c r="H298" s="18">
        <f>SUMIFS('2013Figures'!$J:$J,'2013Figures'!$C:$C,$A298,'2013Figures'!$B:$B,"CyToBroker",'2013Figures'!$G:$G,"P1",'2013Figures'!$E:$E,$B$1)</f>
        <v>0</v>
      </c>
      <c r="I298" s="28"/>
      <c r="J298" s="17"/>
      <c r="K298" s="28"/>
      <c r="L298" s="50">
        <f>SUMIFS('2012Figures'!$J:$J,'2012Figures'!$C:$C,$A298,'2012Figures'!$E:$E,$B$1)</f>
        <v>3</v>
      </c>
      <c r="M298" s="50">
        <f>SUMIFS('2012Figures'!$J:$J,'2012Figures'!$C:$C,$A298,'2012Figures'!$B:$B,"BrokerToCy",'2012Figures'!$G:$G,"E1",'2012Figures'!$E:$E,$B$1)</f>
        <v>0</v>
      </c>
      <c r="N298" s="50">
        <f>SUMIFS('2012Figures'!$J:$J,'2012Figures'!$C:$C,$A298,'2012Figures'!$B:$B,"BrokerToCy",'2012Figures'!$G:$G,"P1",'2012Figures'!$E:$E,$B$1)</f>
        <v>0</v>
      </c>
      <c r="O298" s="50">
        <f>SUMIFS('2012Figures'!$J:$J,'2012Figures'!$C:$C,$A298,'2012Figures'!$B:$B,"CyToBroker",'2012Figures'!$G:$G,"E1",'2012Figures'!$E:$E,$B$1)</f>
        <v>3</v>
      </c>
      <c r="P298" s="50">
        <f>SUMIFS('2012Figures'!$J:$J,'2012Figures'!$C:$C,$A298,'2012Figures'!$B:$B,"CyToBroker",'2012Figures'!$G:$G,"P1",'2012Figures'!$E:$E,$B$1)</f>
        <v>0</v>
      </c>
      <c r="Q298" s="28"/>
      <c r="R298" s="46">
        <f t="shared" si="29"/>
        <v>-1</v>
      </c>
      <c r="S298" s="46" t="str">
        <f t="shared" si="29"/>
        <v/>
      </c>
      <c r="T298" s="46" t="str">
        <f t="shared" si="29"/>
        <v/>
      </c>
      <c r="U298" s="46">
        <f t="shared" si="29"/>
        <v>-1</v>
      </c>
      <c r="V298" s="46" t="str">
        <f t="shared" si="29"/>
        <v/>
      </c>
    </row>
    <row r="299" spans="1:22" x14ac:dyDescent="0.2">
      <c r="A299" s="1">
        <v>207</v>
      </c>
      <c r="B299" s="1" t="s">
        <v>31</v>
      </c>
      <c r="C299" s="8">
        <v>4</v>
      </c>
      <c r="D299" s="29">
        <f>SUMIFS('2013Figures'!$J:$J,'2013Figures'!$C:$C,$A299,'2013Figures'!$H:$H,$B299,'2013Figures'!$I:$I,$C299,'2013Figures'!$E:$E,$B$1)</f>
        <v>0</v>
      </c>
      <c r="E299" s="9">
        <f>SUMIFS('2013Figures'!$J:$J,'2013Figures'!$C:$C,$A299,'2013Figures'!$H:$H,$B299,'2013Figures'!$I:$I,$C299,'2013Figures'!$B:$B,"BrokerToCy",'2013Figures'!$G:$G,"E1",'2013Figures'!$E:$E,$B$1)</f>
        <v>0</v>
      </c>
      <c r="F299" s="9">
        <f>SUMIFS('2013Figures'!$J:$J,'2013Figures'!$C:$C,$A299,'2013Figures'!$H:$H,$B299,'2013Figures'!$I:$I,$C299,'2013Figures'!$B:$B,"BrokerToCy",'2013Figures'!$G:$G,"P1",'2013Figures'!$E:$E,$B$1)</f>
        <v>0</v>
      </c>
      <c r="G299" s="9">
        <f>SUMIFS('2013Figures'!$J:$J,'2013Figures'!$C:$C,$A299,'2013Figures'!$H:$H,$B299,'2013Figures'!$I:$I,$C299,'2013Figures'!$B:$B,"CyToBroker",'2013Figures'!$G:$G,"E1",'2013Figures'!$E:$E,$B$1)</f>
        <v>0</v>
      </c>
      <c r="H299" s="9">
        <f>SUMIFS('2013Figures'!$J:$J,'2013Figures'!$C:$C,$A299,'2013Figures'!$H:$H,$B299,'2013Figures'!$I:$I,$C299,'2013Figures'!$B:$B,"CyToBroker",'2013Figures'!$G:$G,"P1",'2013Figures'!$E:$E,$B$1)</f>
        <v>0</v>
      </c>
      <c r="J299" s="8" t="s">
        <v>146</v>
      </c>
      <c r="L299" s="42">
        <f>SUMIFS('2012Figures'!$J:$J,'2012Figures'!$C:$C,$A299,'2012Figures'!$H:$H,$B299,'2012Figures'!$I:$I,$C299,'2012Figures'!$E:$E,$B$1)</f>
        <v>0</v>
      </c>
      <c r="M299" s="52">
        <f>SUMIFS('2012Figures'!$J:$J,'2012Figures'!$C:$C,$A299,'2012Figures'!$H:$H,$B299,'2012Figures'!$I:$I,$C299,'2012Figures'!$B:$B,"BrokerToCy",'2012Figures'!$G:$G,"E1",'2012Figures'!$E:$E,$B$1)</f>
        <v>0</v>
      </c>
      <c r="N299" s="52">
        <f>SUMIFS('2012Figures'!$J:$J,'2012Figures'!$C:$C,$A299,'2012Figures'!$H:$H,$B299,'2012Figures'!$I:$I,$C299,'2012Figures'!$B:$B,"BrokerToCy",'2012Figures'!$G:$G,"P1",'2012Figures'!$E:$E,$B$1)</f>
        <v>0</v>
      </c>
      <c r="O299" s="52">
        <f>SUMIFS('2012Figures'!$J:$J,'2012Figures'!$C:$C,$A299,'2012Figures'!$H:$H,$B299,'2012Figures'!$I:$I,$C299,'2012Figures'!$B:$B,"CyToBroker",'2012Figures'!$G:$G,"E1",'2012Figures'!$E:$E,$B$1)</f>
        <v>0</v>
      </c>
      <c r="P299" s="52">
        <f>SUMIFS('2012Figures'!$J:$J,'2012Figures'!$C:$C,$A299,'2012Figures'!$H:$H,$B299,'2012Figures'!$I:$I,$C299,'2012Figures'!$B:$B,"CyToBroker",'2012Figures'!$G:$G,"P1",'2012Figures'!$E:$E,$B$1)</f>
        <v>0</v>
      </c>
      <c r="R299" s="46" t="str">
        <f t="shared" si="29"/>
        <v/>
      </c>
      <c r="S299" s="46" t="str">
        <f t="shared" si="29"/>
        <v/>
      </c>
      <c r="T299" s="46" t="str">
        <f t="shared" si="29"/>
        <v/>
      </c>
      <c r="U299" s="46" t="str">
        <f t="shared" si="29"/>
        <v/>
      </c>
      <c r="V299" s="46" t="str">
        <f t="shared" si="29"/>
        <v/>
      </c>
    </row>
    <row r="300" spans="1:22" x14ac:dyDescent="0.2">
      <c r="A300" s="1">
        <v>207</v>
      </c>
      <c r="B300" s="1" t="s">
        <v>31</v>
      </c>
      <c r="C300" s="8">
        <v>2</v>
      </c>
      <c r="D300" s="29">
        <f>SUMIFS('2013Figures'!$J:$J,'2013Figures'!$C:$C,$A300,'2013Figures'!$H:$H,$B300,'2013Figures'!$I:$I,$C300,'2013Figures'!$E:$E,$B$1)</f>
        <v>0</v>
      </c>
      <c r="E300" s="9">
        <f>SUMIFS('2013Figures'!$J:$J,'2013Figures'!$C:$C,$A300,'2013Figures'!$H:$H,$B300,'2013Figures'!$I:$I,$C300,'2013Figures'!$B:$B,"BrokerToCy",'2013Figures'!$G:$G,"E1",'2013Figures'!$E:$E,$B$1)</f>
        <v>0</v>
      </c>
      <c r="F300" s="9">
        <f>SUMIFS('2013Figures'!$J:$J,'2013Figures'!$C:$C,$A300,'2013Figures'!$H:$H,$B300,'2013Figures'!$I:$I,$C300,'2013Figures'!$B:$B,"BrokerToCy",'2013Figures'!$G:$G,"P1",'2013Figures'!$E:$E,$B$1)</f>
        <v>0</v>
      </c>
      <c r="G300" s="9">
        <f>SUMIFS('2013Figures'!$J:$J,'2013Figures'!$C:$C,$A300,'2013Figures'!$H:$H,$B300,'2013Figures'!$I:$I,$C300,'2013Figures'!$B:$B,"CyToBroker",'2013Figures'!$G:$G,"E1",'2013Figures'!$E:$E,$B$1)</f>
        <v>0</v>
      </c>
      <c r="H300" s="9">
        <f>SUMIFS('2013Figures'!$J:$J,'2013Figures'!$C:$C,$A300,'2013Figures'!$H:$H,$B300,'2013Figures'!$I:$I,$C300,'2013Figures'!$B:$B,"CyToBroker",'2013Figures'!$G:$G,"P1",'2013Figures'!$E:$E,$B$1)</f>
        <v>0</v>
      </c>
      <c r="J300" s="8">
        <v>201401</v>
      </c>
      <c r="L300" s="42">
        <f>SUMIFS('2012Figures'!$J:$J,'2012Figures'!$C:$C,$A300,'2012Figures'!$H:$H,$B300,'2012Figures'!$I:$I,$C300,'2012Figures'!$E:$E,$B$1)</f>
        <v>0</v>
      </c>
      <c r="M300" s="52">
        <f>SUMIFS('2012Figures'!$J:$J,'2012Figures'!$C:$C,$A300,'2012Figures'!$H:$H,$B300,'2012Figures'!$I:$I,$C300,'2012Figures'!$B:$B,"BrokerToCy",'2012Figures'!$G:$G,"E1",'2012Figures'!$E:$E,$B$1)</f>
        <v>0</v>
      </c>
      <c r="N300" s="52">
        <f>SUMIFS('2012Figures'!$J:$J,'2012Figures'!$C:$C,$A300,'2012Figures'!$H:$H,$B300,'2012Figures'!$I:$I,$C300,'2012Figures'!$B:$B,"BrokerToCy",'2012Figures'!$G:$G,"P1",'2012Figures'!$E:$E,$B$1)</f>
        <v>0</v>
      </c>
      <c r="O300" s="52">
        <f>SUMIFS('2012Figures'!$J:$J,'2012Figures'!$C:$C,$A300,'2012Figures'!$H:$H,$B300,'2012Figures'!$I:$I,$C300,'2012Figures'!$B:$B,"CyToBroker",'2012Figures'!$G:$G,"E1",'2012Figures'!$E:$E,$B$1)</f>
        <v>0</v>
      </c>
      <c r="P300" s="52">
        <f>SUMIFS('2012Figures'!$J:$J,'2012Figures'!$C:$C,$A300,'2012Figures'!$H:$H,$B300,'2012Figures'!$I:$I,$C300,'2012Figures'!$B:$B,"CyToBroker",'2012Figures'!$G:$G,"P1",'2012Figures'!$E:$E,$B$1)</f>
        <v>0</v>
      </c>
      <c r="R300" s="46" t="str">
        <f t="shared" si="29"/>
        <v/>
      </c>
      <c r="S300" s="46" t="str">
        <f t="shared" si="29"/>
        <v/>
      </c>
      <c r="T300" s="46" t="str">
        <f t="shared" si="29"/>
        <v/>
      </c>
      <c r="U300" s="46" t="str">
        <f t="shared" si="29"/>
        <v/>
      </c>
      <c r="V300" s="46" t="str">
        <f t="shared" si="29"/>
        <v/>
      </c>
    </row>
    <row r="301" spans="1:22" x14ac:dyDescent="0.2">
      <c r="A301" s="1">
        <v>207</v>
      </c>
      <c r="B301" s="1" t="s">
        <v>31</v>
      </c>
      <c r="C301" s="8">
        <v>1</v>
      </c>
      <c r="D301" s="29">
        <f>SUMIFS('2013Figures'!$J:$J,'2013Figures'!$C:$C,$A301,'2013Figures'!$H:$H,$B301,'2013Figures'!$I:$I,$C301,'2013Figures'!$E:$E,$B$1)</f>
        <v>0</v>
      </c>
      <c r="E301" s="9">
        <f>SUMIFS('2013Figures'!$J:$J,'2013Figures'!$C:$C,$A301,'2013Figures'!$H:$H,$B301,'2013Figures'!$I:$I,$C301,'2013Figures'!$B:$B,"BrokerToCy",'2013Figures'!$G:$G,"E1",'2013Figures'!$E:$E,$B$1)</f>
        <v>0</v>
      </c>
      <c r="F301" s="9">
        <f>SUMIFS('2013Figures'!$J:$J,'2013Figures'!$C:$C,$A301,'2013Figures'!$H:$H,$B301,'2013Figures'!$I:$I,$C301,'2013Figures'!$B:$B,"BrokerToCy",'2013Figures'!$G:$G,"P1",'2013Figures'!$E:$E,$B$1)</f>
        <v>0</v>
      </c>
      <c r="G301" s="9">
        <f>SUMIFS('2013Figures'!$J:$J,'2013Figures'!$C:$C,$A301,'2013Figures'!$H:$H,$B301,'2013Figures'!$I:$I,$C301,'2013Figures'!$B:$B,"CyToBroker",'2013Figures'!$G:$G,"E1",'2013Figures'!$E:$E,$B$1)</f>
        <v>0</v>
      </c>
      <c r="H301" s="9">
        <f>SUMIFS('2013Figures'!$J:$J,'2013Figures'!$C:$C,$A301,'2013Figures'!$H:$H,$B301,'2013Figures'!$I:$I,$C301,'2013Figures'!$B:$B,"CyToBroker",'2013Figures'!$G:$G,"P1",'2013Figures'!$E:$E,$B$1)</f>
        <v>0</v>
      </c>
      <c r="I301" s="30"/>
      <c r="J301" s="31">
        <v>200901</v>
      </c>
      <c r="K301" s="30"/>
      <c r="L301" s="42">
        <f>SUMIFS('2012Figures'!$J:$J,'2012Figures'!$C:$C,$A301,'2012Figures'!$H:$H,$B301,'2012Figures'!$I:$I,$C301,'2012Figures'!$E:$E,$B$1)</f>
        <v>3</v>
      </c>
      <c r="M301" s="52">
        <f>SUMIFS('2012Figures'!$J:$J,'2012Figures'!$C:$C,$A301,'2012Figures'!$H:$H,$B301,'2012Figures'!$I:$I,$C301,'2012Figures'!$B:$B,"BrokerToCy",'2012Figures'!$G:$G,"E1",'2012Figures'!$E:$E,$B$1)</f>
        <v>0</v>
      </c>
      <c r="N301" s="52">
        <f>SUMIFS('2012Figures'!$J:$J,'2012Figures'!$C:$C,$A301,'2012Figures'!$H:$H,$B301,'2012Figures'!$I:$I,$C301,'2012Figures'!$B:$B,"BrokerToCy",'2012Figures'!$G:$G,"P1",'2012Figures'!$E:$E,$B$1)</f>
        <v>0</v>
      </c>
      <c r="O301" s="52">
        <f>SUMIFS('2012Figures'!$J:$J,'2012Figures'!$C:$C,$A301,'2012Figures'!$H:$H,$B301,'2012Figures'!$I:$I,$C301,'2012Figures'!$B:$B,"CyToBroker",'2012Figures'!$G:$G,"E1",'2012Figures'!$E:$E,$B$1)</f>
        <v>3</v>
      </c>
      <c r="P301" s="52">
        <f>SUMIFS('2012Figures'!$J:$J,'2012Figures'!$C:$C,$A301,'2012Figures'!$H:$H,$B301,'2012Figures'!$I:$I,$C301,'2012Figures'!$B:$B,"CyToBroker",'2012Figures'!$G:$G,"P1",'2012Figures'!$E:$E,$B$1)</f>
        <v>0</v>
      </c>
      <c r="Q301" s="30"/>
      <c r="R301" s="46">
        <f t="shared" si="29"/>
        <v>-1</v>
      </c>
      <c r="S301" s="46" t="str">
        <f t="shared" si="29"/>
        <v/>
      </c>
      <c r="T301" s="46" t="str">
        <f t="shared" si="29"/>
        <v/>
      </c>
      <c r="U301" s="46">
        <f t="shared" si="29"/>
        <v>-1</v>
      </c>
      <c r="V301" s="46" t="str">
        <f t="shared" si="29"/>
        <v/>
      </c>
    </row>
    <row r="302" spans="1:22" x14ac:dyDescent="0.2">
      <c r="A302" s="1">
        <v>207</v>
      </c>
      <c r="B302" s="1" t="s">
        <v>31</v>
      </c>
      <c r="D302" s="29">
        <f>SUMIFS('2013Figures'!$J:$J,'2013Figures'!$C:$C,$A302,'2013Figures'!$I:$I,"",'2013Figures'!$E:$E,$B$1)</f>
        <v>0</v>
      </c>
      <c r="E302" s="9">
        <f>SUMIFS('2013Figures'!$J:$J,'2013Figures'!$C:$C,$A302,'2013Figures'!$I:$I,"",'2013Figures'!$B:$B,"BrokerToCy",'2013Figures'!$G:$G,"E1",'2013Figures'!$E:$E,$B$1)</f>
        <v>0</v>
      </c>
      <c r="F302" s="9">
        <f>SUMIFS('2013Figures'!$J:$J,'2013Figures'!$C:$C,$A302,'2013Figures'!$I:$I,"",'2013Figures'!$B:$B,"BrokerToCy",'2013Figures'!$G:$G,"P1",'2013Figures'!$E:$E,$B$1)</f>
        <v>0</v>
      </c>
      <c r="G302" s="9">
        <f>SUMIFS('2013Figures'!$J:$J,'2013Figures'!$C:$C,$A302,'2013Figures'!$I:$I,"",'2013Figures'!$B:$B,"CyToBroker",'2013Figures'!$G:$G,"E1",'2013Figures'!$E:$E,$B$1)</f>
        <v>0</v>
      </c>
      <c r="H302" s="9">
        <f>SUMIFS('2013Figures'!$J:$J,'2013Figures'!$C:$C,$A302,'2013Figures'!$I:$I,"",'2013Figures'!$B:$B,"CyToBroker",'2013Figures'!$G:$G,"P1",'2013Figures'!$E:$E,$B$1)</f>
        <v>0</v>
      </c>
      <c r="J302" s="8" t="s">
        <v>131</v>
      </c>
      <c r="L302" s="42">
        <f>SUMIFS('2012Figures'!$J:$J,'2012Figures'!$C:$C,$A302,'2012Figures'!$I:$I,"",'2012Figures'!$E:$E,$B$1)</f>
        <v>0</v>
      </c>
      <c r="M302" s="52">
        <f>SUMIFS('2012Figures'!$J:$J,'2012Figures'!$C:$C,$A302,'2012Figures'!$I:$I,"",'2012Figures'!$B:$B,"BrokerToCy",'2012Figures'!$G:$G,"E1",'2012Figures'!$E:$E,$B$1)</f>
        <v>0</v>
      </c>
      <c r="N302" s="52">
        <f>SUMIFS('2012Figures'!$J:$J,'2012Figures'!$C:$C,$A302,'2012Figures'!$I:$I,"",'2012Figures'!$B:$B,"BrokerToCy",'2012Figures'!$G:$G,"P1",'2012Figures'!$E:$E,$B$1)</f>
        <v>0</v>
      </c>
      <c r="O302" s="52">
        <f>SUMIFS('2012Figures'!$J:$J,'2012Figures'!$C:$C,$A302,'2012Figures'!$I:$I,"",'2012Figures'!$B:$B,"CyToBroker",'2012Figures'!$G:$G,"E1",'2012Figures'!$E:$E,$B$1)</f>
        <v>0</v>
      </c>
      <c r="P302" s="52">
        <f>SUMIFS('2012Figures'!$J:$J,'2012Figures'!$C:$C,$A302,'2012Figures'!$I:$I,"",'2012Figures'!$B:$B,"CyToBroker",'2012Figures'!$G:$G,"P1",'2012Figures'!$E:$E,$B$1)</f>
        <v>0</v>
      </c>
      <c r="R302" s="46" t="str">
        <f t="shared" si="29"/>
        <v/>
      </c>
      <c r="S302" s="46" t="str">
        <f t="shared" si="29"/>
        <v/>
      </c>
      <c r="T302" s="46" t="str">
        <f t="shared" si="29"/>
        <v/>
      </c>
      <c r="U302" s="46" t="str">
        <f t="shared" si="29"/>
        <v/>
      </c>
      <c r="V302" s="46" t="str">
        <f t="shared" si="29"/>
        <v/>
      </c>
    </row>
    <row r="303" spans="1:22" x14ac:dyDescent="0.2">
      <c r="A303" s="21"/>
      <c r="B303" s="21" t="s">
        <v>92</v>
      </c>
      <c r="C303" s="22"/>
      <c r="D303" s="23">
        <f>SUM(E303:H303)</f>
        <v>0</v>
      </c>
      <c r="E303" s="23">
        <f>SUM(E299:E302)</f>
        <v>0</v>
      </c>
      <c r="F303" s="23">
        <f>SUM(F299:F302)</f>
        <v>0</v>
      </c>
      <c r="G303" s="23">
        <f>SUM(G299:G302)</f>
        <v>0</v>
      </c>
      <c r="H303" s="23">
        <f>SUM(H299:H302)</f>
        <v>0</v>
      </c>
      <c r="I303" s="21"/>
      <c r="J303" s="22"/>
      <c r="K303" s="21"/>
      <c r="L303" s="43">
        <f>SUM(M303:P303)</f>
        <v>3</v>
      </c>
      <c r="M303" s="43">
        <f>SUM(M299:M302)</f>
        <v>0</v>
      </c>
      <c r="N303" s="43">
        <f>SUM(N299:N302)</f>
        <v>0</v>
      </c>
      <c r="O303" s="43">
        <f>SUM(O299:O302)</f>
        <v>3</v>
      </c>
      <c r="P303" s="43">
        <f>SUM(P299:P302)</f>
        <v>0</v>
      </c>
      <c r="Q303" s="21"/>
      <c r="R303" s="21"/>
      <c r="S303" s="21"/>
      <c r="T303" s="21"/>
      <c r="U303" s="21"/>
      <c r="V303" s="21"/>
    </row>
    <row r="304" spans="1:22" x14ac:dyDescent="0.2">
      <c r="A304" s="28">
        <v>210</v>
      </c>
      <c r="B304" s="28" t="s">
        <v>71</v>
      </c>
      <c r="C304" s="17" t="s">
        <v>88</v>
      </c>
      <c r="D304" s="18">
        <f>SUMIFS('2013Figures'!$J:$J,'2013Figures'!$C:$C,$A304,'2013Figures'!$E:$E,$B$1)</f>
        <v>28</v>
      </c>
      <c r="E304" s="18">
        <f>SUMIFS('2013Figures'!$J:$J,'2013Figures'!$C:$C,$A304,'2013Figures'!$B:$B,"BrokerToCy",'2013Figures'!$G:$G,"E1",'2013Figures'!$E:$E,$B$1)</f>
        <v>0</v>
      </c>
      <c r="F304" s="18">
        <f>SUMIFS('2013Figures'!$J:$J,'2013Figures'!$C:$C,$A304,'2013Figures'!$B:$B,"BrokerToCy",'2013Figures'!$G:$G,"P1",'2013Figures'!$E:$E,$B$1)</f>
        <v>0</v>
      </c>
      <c r="G304" s="18">
        <f>SUMIFS('2013Figures'!$J:$J,'2013Figures'!$C:$C,$A304,'2013Figures'!$B:$B,"CyToBroker",'2013Figures'!$G:$G,"E1",'2013Figures'!$E:$E,$B$1)</f>
        <v>28</v>
      </c>
      <c r="H304" s="18">
        <f>SUMIFS('2013Figures'!$J:$J,'2013Figures'!$C:$C,$A304,'2013Figures'!$B:$B,"CyToBroker",'2013Figures'!$G:$G,"P1",'2013Figures'!$E:$E,$B$1)</f>
        <v>0</v>
      </c>
      <c r="I304" s="28"/>
      <c r="J304" s="17"/>
      <c r="K304" s="28"/>
      <c r="L304" s="50">
        <f>SUMIFS('2012Figures'!$J:$J,'2012Figures'!$C:$C,$A304,'2012Figures'!$E:$E,$B$1)</f>
        <v>44</v>
      </c>
      <c r="M304" s="50">
        <f>SUMIFS('2012Figures'!$J:$J,'2012Figures'!$C:$C,$A304,'2012Figures'!$B:$B,"BrokerToCy",'2012Figures'!$G:$G,"E1",'2012Figures'!$E:$E,$B$1)</f>
        <v>0</v>
      </c>
      <c r="N304" s="50">
        <f>SUMIFS('2012Figures'!$J:$J,'2012Figures'!$C:$C,$A304,'2012Figures'!$B:$B,"BrokerToCy",'2012Figures'!$G:$G,"P1",'2012Figures'!$E:$E,$B$1)</f>
        <v>0</v>
      </c>
      <c r="O304" s="50">
        <f>SUMIFS('2012Figures'!$J:$J,'2012Figures'!$C:$C,$A304,'2012Figures'!$B:$B,"CyToBroker",'2012Figures'!$G:$G,"E1",'2012Figures'!$E:$E,$B$1)</f>
        <v>44</v>
      </c>
      <c r="P304" s="50">
        <f>SUMIFS('2012Figures'!$J:$J,'2012Figures'!$C:$C,$A304,'2012Figures'!$B:$B,"CyToBroker",'2012Figures'!$G:$G,"P1",'2012Figures'!$E:$E,$B$1)</f>
        <v>0</v>
      </c>
      <c r="Q304" s="28"/>
      <c r="R304" s="46">
        <f t="shared" si="29"/>
        <v>-0.36</v>
      </c>
      <c r="S304" s="46" t="str">
        <f t="shared" si="29"/>
        <v/>
      </c>
      <c r="T304" s="46" t="str">
        <f t="shared" si="29"/>
        <v/>
      </c>
      <c r="U304" s="46">
        <f t="shared" si="29"/>
        <v>-0.36</v>
      </c>
      <c r="V304" s="46" t="str">
        <f t="shared" si="29"/>
        <v/>
      </c>
    </row>
    <row r="305" spans="1:22" x14ac:dyDescent="0.2">
      <c r="A305" s="1">
        <v>210</v>
      </c>
      <c r="B305" s="1" t="s">
        <v>71</v>
      </c>
      <c r="C305" s="8">
        <v>5</v>
      </c>
      <c r="D305" s="29">
        <f>SUMIFS('2013Figures'!$J:$J,'2013Figures'!$C:$C,$A305,'2013Figures'!$H:$H,$B305,'2013Figures'!$I:$I,$C305,'2013Figures'!$E:$E,$B$1)</f>
        <v>0</v>
      </c>
      <c r="E305" s="9">
        <f>SUMIFS('2013Figures'!$J:$J,'2013Figures'!$C:$C,$A305,'2013Figures'!$H:$H,$B305,'2013Figures'!$I:$I,$C305,'2013Figures'!$B:$B,"BrokerToCy",'2013Figures'!$G:$G,"E1",'2013Figures'!$E:$E,$B$1)</f>
        <v>0</v>
      </c>
      <c r="F305" s="9">
        <f>SUMIFS('2013Figures'!$J:$J,'2013Figures'!$C:$C,$A305,'2013Figures'!$H:$H,$B305,'2013Figures'!$I:$I,$C305,'2013Figures'!$B:$B,"BrokerToCy",'2013Figures'!$G:$G,"P1",'2013Figures'!$E:$E,$B$1)</f>
        <v>0</v>
      </c>
      <c r="G305" s="9">
        <f>SUMIFS('2013Figures'!$J:$J,'2013Figures'!$C:$C,$A305,'2013Figures'!$H:$H,$B305,'2013Figures'!$I:$I,$C305,'2013Figures'!$B:$B,"CyToBroker",'2013Figures'!$G:$G,"E1",'2013Figures'!$E:$E,$B$1)</f>
        <v>0</v>
      </c>
      <c r="H305" s="9">
        <f>SUMIFS('2013Figures'!$J:$J,'2013Figures'!$C:$C,$A305,'2013Figures'!$H:$H,$B305,'2013Figures'!$I:$I,$C305,'2013Figures'!$B:$B,"CyToBroker",'2013Figures'!$G:$G,"P1",'2013Figures'!$E:$E,$B$1)</f>
        <v>0</v>
      </c>
      <c r="J305" s="8">
        <v>201501</v>
      </c>
      <c r="L305" s="42">
        <f>SUMIFS('2012Figures'!$J:$J,'2012Figures'!$C:$C,$A305,'2012Figures'!$H:$H,$B305,'2012Figures'!$I:$I,$C305,'2012Figures'!$E:$E,$B$1)</f>
        <v>0</v>
      </c>
      <c r="M305" s="52">
        <f>SUMIFS('2012Figures'!$J:$J,'2012Figures'!$C:$C,$A305,'2012Figures'!$H:$H,$B305,'2012Figures'!$I:$I,$C305,'2012Figures'!$B:$B,"BrokerToCy",'2012Figures'!$G:$G,"E1",'2012Figures'!$E:$E,$B$1)</f>
        <v>0</v>
      </c>
      <c r="N305" s="52">
        <f>SUMIFS('2012Figures'!$J:$J,'2012Figures'!$C:$C,$A305,'2012Figures'!$H:$H,$B305,'2012Figures'!$I:$I,$C305,'2012Figures'!$B:$B,"BrokerToCy",'2012Figures'!$G:$G,"P1",'2012Figures'!$E:$E,$B$1)</f>
        <v>0</v>
      </c>
      <c r="O305" s="52">
        <f>SUMIFS('2012Figures'!$J:$J,'2012Figures'!$C:$C,$A305,'2012Figures'!$H:$H,$B305,'2012Figures'!$I:$I,$C305,'2012Figures'!$B:$B,"CyToBroker",'2012Figures'!$G:$G,"E1",'2012Figures'!$E:$E,$B$1)</f>
        <v>0</v>
      </c>
      <c r="P305" s="52">
        <f>SUMIFS('2012Figures'!$J:$J,'2012Figures'!$C:$C,$A305,'2012Figures'!$H:$H,$B305,'2012Figures'!$I:$I,$C305,'2012Figures'!$B:$B,"CyToBroker",'2012Figures'!$G:$G,"P1",'2012Figures'!$E:$E,$B$1)</f>
        <v>0</v>
      </c>
      <c r="R305" s="46" t="str">
        <f t="shared" si="29"/>
        <v/>
      </c>
      <c r="S305" s="46" t="str">
        <f t="shared" si="29"/>
        <v/>
      </c>
      <c r="T305" s="46" t="str">
        <f t="shared" si="29"/>
        <v/>
      </c>
      <c r="U305" s="46" t="str">
        <f t="shared" si="29"/>
        <v/>
      </c>
      <c r="V305" s="46" t="str">
        <f t="shared" si="29"/>
        <v/>
      </c>
    </row>
    <row r="306" spans="1:22" x14ac:dyDescent="0.2">
      <c r="A306" s="1">
        <v>210</v>
      </c>
      <c r="B306" s="1" t="s">
        <v>71</v>
      </c>
      <c r="C306" s="8">
        <v>4</v>
      </c>
      <c r="D306" s="29">
        <f>SUMIFS('2013Figures'!$J:$J,'2013Figures'!$C:$C,$A306,'2013Figures'!$H:$H,$B306,'2013Figures'!$I:$I,$C306,'2013Figures'!$E:$E,$B$1)</f>
        <v>28</v>
      </c>
      <c r="E306" s="9">
        <f>SUMIFS('2013Figures'!$J:$J,'2013Figures'!$C:$C,$A306,'2013Figures'!$H:$H,$B306,'2013Figures'!$I:$I,$C306,'2013Figures'!$B:$B,"BrokerToCy",'2013Figures'!$G:$G,"E1",'2013Figures'!$E:$E,$B$1)</f>
        <v>0</v>
      </c>
      <c r="F306" s="9">
        <f>SUMIFS('2013Figures'!$J:$J,'2013Figures'!$C:$C,$A306,'2013Figures'!$H:$H,$B306,'2013Figures'!$I:$I,$C306,'2013Figures'!$B:$B,"BrokerToCy",'2013Figures'!$G:$G,"P1",'2013Figures'!$E:$E,$B$1)</f>
        <v>0</v>
      </c>
      <c r="G306" s="9">
        <f>SUMIFS('2013Figures'!$J:$J,'2013Figures'!$C:$C,$A306,'2013Figures'!$H:$H,$B306,'2013Figures'!$I:$I,$C306,'2013Figures'!$B:$B,"CyToBroker",'2013Figures'!$G:$G,"E1",'2013Figures'!$E:$E,$B$1)</f>
        <v>28</v>
      </c>
      <c r="H306" s="9">
        <f>SUMIFS('2013Figures'!$J:$J,'2013Figures'!$C:$C,$A306,'2013Figures'!$H:$H,$B306,'2013Figures'!$I:$I,$C306,'2013Figures'!$B:$B,"CyToBroker",'2013Figures'!$G:$G,"P1",'2013Figures'!$E:$E,$B$1)</f>
        <v>0</v>
      </c>
      <c r="I306" s="30"/>
      <c r="J306" s="31">
        <v>201301</v>
      </c>
      <c r="K306" s="30"/>
      <c r="L306" s="42">
        <f>SUMIFS('2012Figures'!$J:$J,'2012Figures'!$C:$C,$A306,'2012Figures'!$H:$H,$B306,'2012Figures'!$I:$I,$C306,'2012Figures'!$E:$E,$B$1)</f>
        <v>0</v>
      </c>
      <c r="M306" s="52">
        <f>SUMIFS('2012Figures'!$J:$J,'2012Figures'!$C:$C,$A306,'2012Figures'!$H:$H,$B306,'2012Figures'!$I:$I,$C306,'2012Figures'!$B:$B,"BrokerToCy",'2012Figures'!$G:$G,"E1",'2012Figures'!$E:$E,$B$1)</f>
        <v>0</v>
      </c>
      <c r="N306" s="52">
        <f>SUMIFS('2012Figures'!$J:$J,'2012Figures'!$C:$C,$A306,'2012Figures'!$H:$H,$B306,'2012Figures'!$I:$I,$C306,'2012Figures'!$B:$B,"BrokerToCy",'2012Figures'!$G:$G,"P1",'2012Figures'!$E:$E,$B$1)</f>
        <v>0</v>
      </c>
      <c r="O306" s="52">
        <f>SUMIFS('2012Figures'!$J:$J,'2012Figures'!$C:$C,$A306,'2012Figures'!$H:$H,$B306,'2012Figures'!$I:$I,$C306,'2012Figures'!$B:$B,"CyToBroker",'2012Figures'!$G:$G,"E1",'2012Figures'!$E:$E,$B$1)</f>
        <v>0</v>
      </c>
      <c r="P306" s="52">
        <f>SUMIFS('2012Figures'!$J:$J,'2012Figures'!$C:$C,$A306,'2012Figures'!$H:$H,$B306,'2012Figures'!$I:$I,$C306,'2012Figures'!$B:$B,"CyToBroker",'2012Figures'!$G:$G,"P1",'2012Figures'!$E:$E,$B$1)</f>
        <v>0</v>
      </c>
      <c r="Q306" s="30"/>
      <c r="R306" s="46" t="str">
        <f t="shared" si="29"/>
        <v/>
      </c>
      <c r="S306" s="46" t="str">
        <f t="shared" si="29"/>
        <v/>
      </c>
      <c r="T306" s="46" t="str">
        <f t="shared" si="29"/>
        <v/>
      </c>
      <c r="U306" s="46" t="str">
        <f t="shared" si="29"/>
        <v/>
      </c>
      <c r="V306" s="46" t="str">
        <f t="shared" si="29"/>
        <v/>
      </c>
    </row>
    <row r="307" spans="1:22" x14ac:dyDescent="0.2">
      <c r="A307" s="1">
        <v>210</v>
      </c>
      <c r="B307" s="1" t="s">
        <v>71</v>
      </c>
      <c r="C307" s="8">
        <v>3</v>
      </c>
      <c r="D307" s="29">
        <f>SUMIFS('2013Figures'!$J:$J,'2013Figures'!$C:$C,$A307,'2013Figures'!$H:$H,$B307,'2013Figures'!$I:$I,$C307,'2013Figures'!$E:$E,$B$1)</f>
        <v>0</v>
      </c>
      <c r="E307" s="9">
        <f>SUMIFS('2013Figures'!$J:$J,'2013Figures'!$C:$C,$A307,'2013Figures'!$H:$H,$B307,'2013Figures'!$I:$I,$C307,'2013Figures'!$B:$B,"BrokerToCy",'2013Figures'!$G:$G,"E1",'2013Figures'!$E:$E,$B$1)</f>
        <v>0</v>
      </c>
      <c r="F307" s="9">
        <f>SUMIFS('2013Figures'!$J:$J,'2013Figures'!$C:$C,$A307,'2013Figures'!$H:$H,$B307,'2013Figures'!$I:$I,$C307,'2013Figures'!$B:$B,"BrokerToCy",'2013Figures'!$G:$G,"P1",'2013Figures'!$E:$E,$B$1)</f>
        <v>0</v>
      </c>
      <c r="G307" s="9">
        <f>SUMIFS('2013Figures'!$J:$J,'2013Figures'!$C:$C,$A307,'2013Figures'!$H:$H,$B307,'2013Figures'!$I:$I,$C307,'2013Figures'!$B:$B,"CyToBroker",'2013Figures'!$G:$G,"E1",'2013Figures'!$E:$E,$B$1)</f>
        <v>0</v>
      </c>
      <c r="H307" s="9">
        <f>SUMIFS('2013Figures'!$J:$J,'2013Figures'!$C:$C,$A307,'2013Figures'!$H:$H,$B307,'2013Figures'!$I:$I,$C307,'2013Figures'!$B:$B,"CyToBroker",'2013Figures'!$G:$G,"P1",'2013Figures'!$E:$E,$B$1)</f>
        <v>0</v>
      </c>
      <c r="J307" s="8">
        <v>201201</v>
      </c>
      <c r="L307" s="42">
        <f>SUMIFS('2012Figures'!$J:$J,'2012Figures'!$C:$C,$A307,'2012Figures'!$H:$H,$B307,'2012Figures'!$I:$I,$C307,'2012Figures'!$E:$E,$B$1)</f>
        <v>0</v>
      </c>
      <c r="M307" s="52">
        <f>SUMIFS('2012Figures'!$J:$J,'2012Figures'!$C:$C,$A307,'2012Figures'!$H:$H,$B307,'2012Figures'!$I:$I,$C307,'2012Figures'!$B:$B,"BrokerToCy",'2012Figures'!$G:$G,"E1",'2012Figures'!$E:$E,$B$1)</f>
        <v>0</v>
      </c>
      <c r="N307" s="52">
        <f>SUMIFS('2012Figures'!$J:$J,'2012Figures'!$C:$C,$A307,'2012Figures'!$H:$H,$B307,'2012Figures'!$I:$I,$C307,'2012Figures'!$B:$B,"BrokerToCy",'2012Figures'!$G:$G,"P1",'2012Figures'!$E:$E,$B$1)</f>
        <v>0</v>
      </c>
      <c r="O307" s="52">
        <f>SUMIFS('2012Figures'!$J:$J,'2012Figures'!$C:$C,$A307,'2012Figures'!$H:$H,$B307,'2012Figures'!$I:$I,$C307,'2012Figures'!$B:$B,"CyToBroker",'2012Figures'!$G:$G,"E1",'2012Figures'!$E:$E,$B$1)</f>
        <v>0</v>
      </c>
      <c r="P307" s="52">
        <f>SUMIFS('2012Figures'!$J:$J,'2012Figures'!$C:$C,$A307,'2012Figures'!$H:$H,$B307,'2012Figures'!$I:$I,$C307,'2012Figures'!$B:$B,"CyToBroker",'2012Figures'!$G:$G,"P1",'2012Figures'!$E:$E,$B$1)</f>
        <v>0</v>
      </c>
      <c r="R307" s="46" t="str">
        <f t="shared" si="29"/>
        <v/>
      </c>
      <c r="S307" s="46" t="str">
        <f t="shared" si="29"/>
        <v/>
      </c>
      <c r="T307" s="46" t="str">
        <f t="shared" si="29"/>
        <v/>
      </c>
      <c r="U307" s="46" t="str">
        <f t="shared" si="29"/>
        <v/>
      </c>
      <c r="V307" s="46" t="str">
        <f t="shared" si="29"/>
        <v/>
      </c>
    </row>
    <row r="308" spans="1:22" x14ac:dyDescent="0.2">
      <c r="A308" s="1">
        <v>210</v>
      </c>
      <c r="B308" s="1" t="s">
        <v>71</v>
      </c>
      <c r="C308" s="8">
        <v>2</v>
      </c>
      <c r="D308" s="29">
        <f>SUMIFS('2013Figures'!$J:$J,'2013Figures'!$C:$C,$A308,'2013Figures'!$H:$H,$B308,'2013Figures'!$I:$I,$C308,'2013Figures'!$E:$E,$B$1)</f>
        <v>0</v>
      </c>
      <c r="E308" s="9">
        <f>SUMIFS('2013Figures'!$J:$J,'2013Figures'!$C:$C,$A308,'2013Figures'!$H:$H,$B308,'2013Figures'!$I:$I,$C308,'2013Figures'!$B:$B,"BrokerToCy",'2013Figures'!$G:$G,"E1",'2013Figures'!$E:$E,$B$1)</f>
        <v>0</v>
      </c>
      <c r="F308" s="9">
        <f>SUMIFS('2013Figures'!$J:$J,'2013Figures'!$C:$C,$A308,'2013Figures'!$H:$H,$B308,'2013Figures'!$I:$I,$C308,'2013Figures'!$B:$B,"BrokerToCy",'2013Figures'!$G:$G,"P1",'2013Figures'!$E:$E,$B$1)</f>
        <v>0</v>
      </c>
      <c r="G308" s="9">
        <f>SUMIFS('2013Figures'!$J:$J,'2013Figures'!$C:$C,$A308,'2013Figures'!$H:$H,$B308,'2013Figures'!$I:$I,$C308,'2013Figures'!$B:$B,"CyToBroker",'2013Figures'!$G:$G,"E1",'2013Figures'!$E:$E,$B$1)</f>
        <v>0</v>
      </c>
      <c r="H308" s="9">
        <f>SUMIFS('2013Figures'!$J:$J,'2013Figures'!$C:$C,$A308,'2013Figures'!$H:$H,$B308,'2013Figures'!$I:$I,$C308,'2013Figures'!$B:$B,"CyToBroker",'2013Figures'!$G:$G,"P1",'2013Figures'!$E:$E,$B$1)</f>
        <v>0</v>
      </c>
      <c r="J308" s="8">
        <v>201101</v>
      </c>
      <c r="L308" s="42">
        <f>SUMIFS('2012Figures'!$J:$J,'2012Figures'!$C:$C,$A308,'2012Figures'!$H:$H,$B308,'2012Figures'!$I:$I,$C308,'2012Figures'!$E:$E,$B$1)</f>
        <v>0</v>
      </c>
      <c r="M308" s="52">
        <f>SUMIFS('2012Figures'!$J:$J,'2012Figures'!$C:$C,$A308,'2012Figures'!$H:$H,$B308,'2012Figures'!$I:$I,$C308,'2012Figures'!$B:$B,"BrokerToCy",'2012Figures'!$G:$G,"E1",'2012Figures'!$E:$E,$B$1)</f>
        <v>0</v>
      </c>
      <c r="N308" s="52">
        <f>SUMIFS('2012Figures'!$J:$J,'2012Figures'!$C:$C,$A308,'2012Figures'!$H:$H,$B308,'2012Figures'!$I:$I,$C308,'2012Figures'!$B:$B,"BrokerToCy",'2012Figures'!$G:$G,"P1",'2012Figures'!$E:$E,$B$1)</f>
        <v>0</v>
      </c>
      <c r="O308" s="52">
        <f>SUMIFS('2012Figures'!$J:$J,'2012Figures'!$C:$C,$A308,'2012Figures'!$H:$H,$B308,'2012Figures'!$I:$I,$C308,'2012Figures'!$B:$B,"CyToBroker",'2012Figures'!$G:$G,"E1",'2012Figures'!$E:$E,$B$1)</f>
        <v>0</v>
      </c>
      <c r="P308" s="52">
        <f>SUMIFS('2012Figures'!$J:$J,'2012Figures'!$C:$C,$A308,'2012Figures'!$H:$H,$B308,'2012Figures'!$I:$I,$C308,'2012Figures'!$B:$B,"CyToBroker",'2012Figures'!$G:$G,"P1",'2012Figures'!$E:$E,$B$1)</f>
        <v>0</v>
      </c>
      <c r="R308" s="46" t="str">
        <f t="shared" si="29"/>
        <v/>
      </c>
      <c r="S308" s="46" t="str">
        <f t="shared" si="29"/>
        <v/>
      </c>
      <c r="T308" s="46" t="str">
        <f t="shared" si="29"/>
        <v/>
      </c>
      <c r="U308" s="46" t="str">
        <f t="shared" si="29"/>
        <v/>
      </c>
      <c r="V308" s="46" t="str">
        <f t="shared" si="29"/>
        <v/>
      </c>
    </row>
    <row r="309" spans="1:22" x14ac:dyDescent="0.2">
      <c r="A309" s="1">
        <v>210</v>
      </c>
      <c r="B309" s="1" t="s">
        <v>71</v>
      </c>
      <c r="C309" s="8">
        <v>1</v>
      </c>
      <c r="D309" s="29">
        <f>SUMIFS('2013Figures'!$J:$J,'2013Figures'!$C:$C,$A309,'2013Figures'!$H:$H,$B309,'2013Figures'!$I:$I,$C309,'2013Figures'!$E:$E,$B$1)</f>
        <v>0</v>
      </c>
      <c r="E309" s="9">
        <f>SUMIFS('2013Figures'!$J:$J,'2013Figures'!$C:$C,$A309,'2013Figures'!$H:$H,$B309,'2013Figures'!$I:$I,$C309,'2013Figures'!$B:$B,"BrokerToCy",'2013Figures'!$G:$G,"E1",'2013Figures'!$E:$E,$B$1)</f>
        <v>0</v>
      </c>
      <c r="F309" s="9">
        <f>SUMIFS('2013Figures'!$J:$J,'2013Figures'!$C:$C,$A309,'2013Figures'!$H:$H,$B309,'2013Figures'!$I:$I,$C309,'2013Figures'!$B:$B,"BrokerToCy",'2013Figures'!$G:$G,"P1",'2013Figures'!$E:$E,$B$1)</f>
        <v>0</v>
      </c>
      <c r="G309" s="9">
        <f>SUMIFS('2013Figures'!$J:$J,'2013Figures'!$C:$C,$A309,'2013Figures'!$H:$H,$B309,'2013Figures'!$I:$I,$C309,'2013Figures'!$B:$B,"CyToBroker",'2013Figures'!$G:$G,"E1",'2013Figures'!$E:$E,$B$1)</f>
        <v>0</v>
      </c>
      <c r="H309" s="9">
        <f>SUMIFS('2013Figures'!$J:$J,'2013Figures'!$C:$C,$A309,'2013Figures'!$H:$H,$B309,'2013Figures'!$I:$I,$C309,'2013Figures'!$B:$B,"CyToBroker",'2013Figures'!$G:$G,"P1",'2013Figures'!$E:$E,$B$1)</f>
        <v>0</v>
      </c>
      <c r="J309" s="8">
        <v>200901</v>
      </c>
      <c r="L309" s="42">
        <f>SUMIFS('2012Figures'!$J:$J,'2012Figures'!$C:$C,$A309,'2012Figures'!$H:$H,$B309,'2012Figures'!$I:$I,$C309,'2012Figures'!$E:$E,$B$1)</f>
        <v>44</v>
      </c>
      <c r="M309" s="52">
        <f>SUMIFS('2012Figures'!$J:$J,'2012Figures'!$C:$C,$A309,'2012Figures'!$H:$H,$B309,'2012Figures'!$I:$I,$C309,'2012Figures'!$B:$B,"BrokerToCy",'2012Figures'!$G:$G,"E1",'2012Figures'!$E:$E,$B$1)</f>
        <v>0</v>
      </c>
      <c r="N309" s="52">
        <f>SUMIFS('2012Figures'!$J:$J,'2012Figures'!$C:$C,$A309,'2012Figures'!$H:$H,$B309,'2012Figures'!$I:$I,$C309,'2012Figures'!$B:$B,"BrokerToCy",'2012Figures'!$G:$G,"P1",'2012Figures'!$E:$E,$B$1)</f>
        <v>0</v>
      </c>
      <c r="O309" s="52">
        <f>SUMIFS('2012Figures'!$J:$J,'2012Figures'!$C:$C,$A309,'2012Figures'!$H:$H,$B309,'2012Figures'!$I:$I,$C309,'2012Figures'!$B:$B,"CyToBroker",'2012Figures'!$G:$G,"E1",'2012Figures'!$E:$E,$B$1)</f>
        <v>44</v>
      </c>
      <c r="P309" s="52">
        <f>SUMIFS('2012Figures'!$J:$J,'2012Figures'!$C:$C,$A309,'2012Figures'!$H:$H,$B309,'2012Figures'!$I:$I,$C309,'2012Figures'!$B:$B,"CyToBroker",'2012Figures'!$G:$G,"P1",'2012Figures'!$E:$E,$B$1)</f>
        <v>0</v>
      </c>
      <c r="R309" s="46">
        <f t="shared" si="29"/>
        <v>-1</v>
      </c>
      <c r="S309" s="46" t="str">
        <f t="shared" si="29"/>
        <v/>
      </c>
      <c r="T309" s="46" t="str">
        <f t="shared" si="29"/>
        <v/>
      </c>
      <c r="U309" s="46">
        <f t="shared" si="29"/>
        <v>-1</v>
      </c>
      <c r="V309" s="46" t="str">
        <f t="shared" si="29"/>
        <v/>
      </c>
    </row>
    <row r="310" spans="1:22" x14ac:dyDescent="0.2">
      <c r="A310" s="1">
        <v>210</v>
      </c>
      <c r="B310" s="1" t="s">
        <v>71</v>
      </c>
      <c r="D310" s="29">
        <f>SUMIFS('2013Figures'!$J:$J,'2013Figures'!$C:$C,$A310,'2013Figures'!$I:$I,"",'2013Figures'!$E:$E,$B$1)</f>
        <v>0</v>
      </c>
      <c r="E310" s="9">
        <f>SUMIFS('2013Figures'!$J:$J,'2013Figures'!$C:$C,$A310,'2013Figures'!$I:$I,"",'2013Figures'!$B:$B,"BrokerToCy",'2013Figures'!$G:$G,"E1",'2013Figures'!$E:$E,$B$1)</f>
        <v>0</v>
      </c>
      <c r="F310" s="9">
        <f>SUMIFS('2013Figures'!$J:$J,'2013Figures'!$C:$C,$A310,'2013Figures'!$I:$I,"",'2013Figures'!$B:$B,"BrokerToCy",'2013Figures'!$G:$G,"P1",'2013Figures'!$E:$E,$B$1)</f>
        <v>0</v>
      </c>
      <c r="G310" s="9">
        <f>SUMIFS('2013Figures'!$J:$J,'2013Figures'!$C:$C,$A310,'2013Figures'!$I:$I,"",'2013Figures'!$B:$B,"CyToBroker",'2013Figures'!$G:$G,"E1",'2013Figures'!$E:$E,$B$1)</f>
        <v>0</v>
      </c>
      <c r="H310" s="9">
        <f>SUMIFS('2013Figures'!$J:$J,'2013Figures'!$C:$C,$A310,'2013Figures'!$I:$I,"",'2013Figures'!$B:$B,"CyToBroker",'2013Figures'!$G:$G,"P1",'2013Figures'!$E:$E,$B$1)</f>
        <v>0</v>
      </c>
      <c r="J310" s="8" t="s">
        <v>131</v>
      </c>
      <c r="L310" s="42">
        <f>SUMIFS('2012Figures'!$J:$J,'2012Figures'!$C:$C,$A310,'2012Figures'!$I:$I,"",'2012Figures'!$E:$E,$B$1)</f>
        <v>0</v>
      </c>
      <c r="M310" s="52">
        <f>SUMIFS('2012Figures'!$J:$J,'2012Figures'!$C:$C,$A310,'2012Figures'!$I:$I,"",'2012Figures'!$B:$B,"BrokerToCy",'2012Figures'!$G:$G,"E1",'2012Figures'!$E:$E,$B$1)</f>
        <v>0</v>
      </c>
      <c r="N310" s="52">
        <f>SUMIFS('2012Figures'!$J:$J,'2012Figures'!$C:$C,$A310,'2012Figures'!$I:$I,"",'2012Figures'!$B:$B,"BrokerToCy",'2012Figures'!$G:$G,"P1",'2012Figures'!$E:$E,$B$1)</f>
        <v>0</v>
      </c>
      <c r="O310" s="52">
        <f>SUMIFS('2012Figures'!$J:$J,'2012Figures'!$C:$C,$A310,'2012Figures'!$I:$I,"",'2012Figures'!$B:$B,"CyToBroker",'2012Figures'!$G:$G,"E1",'2012Figures'!$E:$E,$B$1)</f>
        <v>0</v>
      </c>
      <c r="P310" s="52">
        <f>SUMIFS('2012Figures'!$J:$J,'2012Figures'!$C:$C,$A310,'2012Figures'!$I:$I,"",'2012Figures'!$B:$B,"CyToBroker",'2012Figures'!$G:$G,"P1",'2012Figures'!$E:$E,$B$1)</f>
        <v>0</v>
      </c>
      <c r="R310" s="46" t="str">
        <f t="shared" si="29"/>
        <v/>
      </c>
      <c r="S310" s="46" t="str">
        <f t="shared" si="29"/>
        <v/>
      </c>
      <c r="T310" s="46" t="str">
        <f t="shared" si="29"/>
        <v/>
      </c>
      <c r="U310" s="46" t="str">
        <f t="shared" si="29"/>
        <v/>
      </c>
      <c r="V310" s="46" t="str">
        <f t="shared" si="29"/>
        <v/>
      </c>
    </row>
    <row r="311" spans="1:22" x14ac:dyDescent="0.2">
      <c r="A311" s="21"/>
      <c r="B311" s="21" t="s">
        <v>92</v>
      </c>
      <c r="C311" s="22"/>
      <c r="D311" s="23">
        <f>SUM(E311:H311)</f>
        <v>28</v>
      </c>
      <c r="E311" s="23">
        <f>SUM(E305:E310)</f>
        <v>0</v>
      </c>
      <c r="F311" s="23">
        <f>SUM(F305:F310)</f>
        <v>0</v>
      </c>
      <c r="G311" s="23">
        <f>SUM(G305:G310)</f>
        <v>28</v>
      </c>
      <c r="H311" s="23">
        <f>SUM(H305:H310)</f>
        <v>0</v>
      </c>
      <c r="I311" s="21"/>
      <c r="J311" s="22"/>
      <c r="K311" s="21"/>
      <c r="L311" s="43">
        <f>SUM(M311:P311)</f>
        <v>44</v>
      </c>
      <c r="M311" s="43">
        <f>SUM(M305:M310)</f>
        <v>0</v>
      </c>
      <c r="N311" s="43">
        <f>SUM(N305:N310)</f>
        <v>0</v>
      </c>
      <c r="O311" s="43">
        <f>SUM(O305:O310)</f>
        <v>44</v>
      </c>
      <c r="P311" s="43">
        <f>SUM(P305:P310)</f>
        <v>0</v>
      </c>
      <c r="Q311" s="21"/>
      <c r="R311" s="21"/>
      <c r="S311" s="21"/>
      <c r="T311" s="21"/>
      <c r="U311" s="21"/>
      <c r="V311" s="21"/>
    </row>
    <row r="312" spans="1:22" x14ac:dyDescent="0.2">
      <c r="A312" s="28">
        <v>211</v>
      </c>
      <c r="B312" s="28" t="s">
        <v>73</v>
      </c>
      <c r="C312" s="17" t="s">
        <v>88</v>
      </c>
      <c r="D312" s="18">
        <f>SUMIFS('2013Figures'!$J:$J,'2013Figures'!$C:$C,$A312,'2013Figures'!$E:$E,$B$1)</f>
        <v>1</v>
      </c>
      <c r="E312" s="18">
        <f>SUMIFS('2013Figures'!$J:$J,'2013Figures'!$C:$C,$A312,'2013Figures'!$B:$B,"BrokerToCy",'2013Figures'!$G:$G,"E1",'2013Figures'!$E:$E,$B$1)</f>
        <v>0</v>
      </c>
      <c r="F312" s="18">
        <f>SUMIFS('2013Figures'!$J:$J,'2013Figures'!$C:$C,$A312,'2013Figures'!$B:$B,"BrokerToCy",'2013Figures'!$G:$G,"P1",'2013Figures'!$E:$E,$B$1)</f>
        <v>0</v>
      </c>
      <c r="G312" s="18">
        <f>SUMIFS('2013Figures'!$J:$J,'2013Figures'!$C:$C,$A312,'2013Figures'!$B:$B,"CyToBroker",'2013Figures'!$G:$G,"E1",'2013Figures'!$E:$E,$B$1)</f>
        <v>1</v>
      </c>
      <c r="H312" s="18">
        <f>SUMIFS('2013Figures'!$J:$J,'2013Figures'!$C:$C,$A312,'2013Figures'!$B:$B,"CyToBroker",'2013Figures'!$G:$G,"P1",'2013Figures'!$E:$E,$B$1)</f>
        <v>0</v>
      </c>
      <c r="I312" s="28"/>
      <c r="J312" s="17"/>
      <c r="K312" s="28"/>
      <c r="L312" s="50">
        <f>SUMIFS('2012Figures'!$J:$J,'2012Figures'!$C:$C,$A312,'2012Figures'!$E:$E,$B$1)</f>
        <v>4</v>
      </c>
      <c r="M312" s="50">
        <f>SUMIFS('2012Figures'!$J:$J,'2012Figures'!$C:$C,$A312,'2012Figures'!$B:$B,"BrokerToCy",'2012Figures'!$G:$G,"E1",'2012Figures'!$E:$E,$B$1)</f>
        <v>0</v>
      </c>
      <c r="N312" s="50">
        <f>SUMIFS('2012Figures'!$J:$J,'2012Figures'!$C:$C,$A312,'2012Figures'!$B:$B,"BrokerToCy",'2012Figures'!$G:$G,"P1",'2012Figures'!$E:$E,$B$1)</f>
        <v>0</v>
      </c>
      <c r="O312" s="50">
        <f>SUMIFS('2012Figures'!$J:$J,'2012Figures'!$C:$C,$A312,'2012Figures'!$B:$B,"CyToBroker",'2012Figures'!$G:$G,"E1",'2012Figures'!$E:$E,$B$1)</f>
        <v>4</v>
      </c>
      <c r="P312" s="50">
        <f>SUMIFS('2012Figures'!$J:$J,'2012Figures'!$C:$C,$A312,'2012Figures'!$B:$B,"CyToBroker",'2012Figures'!$G:$G,"P1",'2012Figures'!$E:$E,$B$1)</f>
        <v>0</v>
      </c>
      <c r="Q312" s="28"/>
      <c r="R312" s="46">
        <f t="shared" si="29"/>
        <v>-0.75</v>
      </c>
      <c r="S312" s="46" t="str">
        <f t="shared" si="29"/>
        <v/>
      </c>
      <c r="T312" s="46" t="str">
        <f t="shared" si="29"/>
        <v/>
      </c>
      <c r="U312" s="46">
        <f t="shared" si="29"/>
        <v>-0.75</v>
      </c>
      <c r="V312" s="46" t="str">
        <f t="shared" si="29"/>
        <v/>
      </c>
    </row>
    <row r="313" spans="1:22" x14ac:dyDescent="0.2">
      <c r="A313" s="1">
        <v>211</v>
      </c>
      <c r="B313" s="1" t="s">
        <v>73</v>
      </c>
      <c r="C313" s="8">
        <v>5</v>
      </c>
      <c r="D313" s="29">
        <f>SUMIFS('2013Figures'!$J:$J,'2013Figures'!$C:$C,$A313,'2013Figures'!$H:$H,$B313,'2013Figures'!$I:$I,$C313,'2013Figures'!$E:$E,$B$1)</f>
        <v>0</v>
      </c>
      <c r="E313" s="9">
        <f>SUMIFS('2013Figures'!$J:$J,'2013Figures'!$C:$C,$A313,'2013Figures'!$H:$H,$B313,'2013Figures'!$I:$I,$C313,'2013Figures'!$B:$B,"BrokerToCy",'2013Figures'!$G:$G,"E1",'2013Figures'!$E:$E,$B$1)</f>
        <v>0</v>
      </c>
      <c r="F313" s="9">
        <f>SUMIFS('2013Figures'!$J:$J,'2013Figures'!$C:$C,$A313,'2013Figures'!$H:$H,$B313,'2013Figures'!$I:$I,$C313,'2013Figures'!$B:$B,"BrokerToCy",'2013Figures'!$G:$G,"P1",'2013Figures'!$E:$E,$B$1)</f>
        <v>0</v>
      </c>
      <c r="G313" s="9">
        <f>SUMIFS('2013Figures'!$J:$J,'2013Figures'!$C:$C,$A313,'2013Figures'!$H:$H,$B313,'2013Figures'!$I:$I,$C313,'2013Figures'!$B:$B,"CyToBroker",'2013Figures'!$G:$G,"E1",'2013Figures'!$E:$E,$B$1)</f>
        <v>0</v>
      </c>
      <c r="H313" s="9">
        <f>SUMIFS('2013Figures'!$J:$J,'2013Figures'!$C:$C,$A313,'2013Figures'!$H:$H,$B313,'2013Figures'!$I:$I,$C313,'2013Figures'!$B:$B,"CyToBroker",'2013Figures'!$G:$G,"P1",'2013Figures'!$E:$E,$B$1)</f>
        <v>0</v>
      </c>
      <c r="J313" s="8">
        <v>201501</v>
      </c>
      <c r="L313" s="42">
        <f>SUMIFS('2012Figures'!$J:$J,'2012Figures'!$C:$C,$A313,'2012Figures'!$H:$H,$B313,'2012Figures'!$I:$I,$C313,'2012Figures'!$E:$E,$B$1)</f>
        <v>0</v>
      </c>
      <c r="M313" s="52">
        <f>SUMIFS('2012Figures'!$J:$J,'2012Figures'!$C:$C,$A313,'2012Figures'!$H:$H,$B313,'2012Figures'!$I:$I,$C313,'2012Figures'!$B:$B,"BrokerToCy",'2012Figures'!$G:$G,"E1",'2012Figures'!$E:$E,$B$1)</f>
        <v>0</v>
      </c>
      <c r="N313" s="52">
        <f>SUMIFS('2012Figures'!$J:$J,'2012Figures'!$C:$C,$A313,'2012Figures'!$H:$H,$B313,'2012Figures'!$I:$I,$C313,'2012Figures'!$B:$B,"BrokerToCy",'2012Figures'!$G:$G,"P1",'2012Figures'!$E:$E,$B$1)</f>
        <v>0</v>
      </c>
      <c r="O313" s="52">
        <f>SUMIFS('2012Figures'!$J:$J,'2012Figures'!$C:$C,$A313,'2012Figures'!$H:$H,$B313,'2012Figures'!$I:$I,$C313,'2012Figures'!$B:$B,"CyToBroker",'2012Figures'!$G:$G,"E1",'2012Figures'!$E:$E,$B$1)</f>
        <v>0</v>
      </c>
      <c r="P313" s="52">
        <f>SUMIFS('2012Figures'!$J:$J,'2012Figures'!$C:$C,$A313,'2012Figures'!$H:$H,$B313,'2012Figures'!$I:$I,$C313,'2012Figures'!$B:$B,"CyToBroker",'2012Figures'!$G:$G,"P1",'2012Figures'!$E:$E,$B$1)</f>
        <v>0</v>
      </c>
      <c r="R313" s="46" t="str">
        <f t="shared" si="29"/>
        <v/>
      </c>
      <c r="S313" s="46" t="str">
        <f t="shared" si="29"/>
        <v/>
      </c>
      <c r="T313" s="46" t="str">
        <f t="shared" si="29"/>
        <v/>
      </c>
      <c r="U313" s="46" t="str">
        <f t="shared" si="29"/>
        <v/>
      </c>
      <c r="V313" s="46" t="str">
        <f t="shared" si="29"/>
        <v/>
      </c>
    </row>
    <row r="314" spans="1:22" x14ac:dyDescent="0.2">
      <c r="A314" s="1">
        <v>211</v>
      </c>
      <c r="B314" s="1" t="s">
        <v>73</v>
      </c>
      <c r="C314" s="8">
        <v>4</v>
      </c>
      <c r="D314" s="29">
        <f>SUMIFS('2013Figures'!$J:$J,'2013Figures'!$C:$C,$A314,'2013Figures'!$H:$H,$B314,'2013Figures'!$I:$I,$C314,'2013Figures'!$E:$E,$B$1)</f>
        <v>1</v>
      </c>
      <c r="E314" s="9">
        <f>SUMIFS('2013Figures'!$J:$J,'2013Figures'!$C:$C,$A314,'2013Figures'!$H:$H,$B314,'2013Figures'!$I:$I,$C314,'2013Figures'!$B:$B,"BrokerToCy",'2013Figures'!$G:$G,"E1",'2013Figures'!$E:$E,$B$1)</f>
        <v>0</v>
      </c>
      <c r="F314" s="9">
        <f>SUMIFS('2013Figures'!$J:$J,'2013Figures'!$C:$C,$A314,'2013Figures'!$H:$H,$B314,'2013Figures'!$I:$I,$C314,'2013Figures'!$B:$B,"BrokerToCy",'2013Figures'!$G:$G,"P1",'2013Figures'!$E:$E,$B$1)</f>
        <v>0</v>
      </c>
      <c r="G314" s="9">
        <f>SUMIFS('2013Figures'!$J:$J,'2013Figures'!$C:$C,$A314,'2013Figures'!$H:$H,$B314,'2013Figures'!$I:$I,$C314,'2013Figures'!$B:$B,"CyToBroker",'2013Figures'!$G:$G,"E1",'2013Figures'!$E:$E,$B$1)</f>
        <v>1</v>
      </c>
      <c r="H314" s="9">
        <f>SUMIFS('2013Figures'!$J:$J,'2013Figures'!$C:$C,$A314,'2013Figures'!$H:$H,$B314,'2013Figures'!$I:$I,$C314,'2013Figures'!$B:$B,"CyToBroker",'2013Figures'!$G:$G,"P1",'2013Figures'!$E:$E,$B$1)</f>
        <v>0</v>
      </c>
      <c r="I314" s="30"/>
      <c r="J314" s="31">
        <v>201301</v>
      </c>
      <c r="K314" s="30"/>
      <c r="L314" s="42">
        <f>SUMIFS('2012Figures'!$J:$J,'2012Figures'!$C:$C,$A314,'2012Figures'!$H:$H,$B314,'2012Figures'!$I:$I,$C314,'2012Figures'!$E:$E,$B$1)</f>
        <v>0</v>
      </c>
      <c r="M314" s="52">
        <f>SUMIFS('2012Figures'!$J:$J,'2012Figures'!$C:$C,$A314,'2012Figures'!$H:$H,$B314,'2012Figures'!$I:$I,$C314,'2012Figures'!$B:$B,"BrokerToCy",'2012Figures'!$G:$G,"E1",'2012Figures'!$E:$E,$B$1)</f>
        <v>0</v>
      </c>
      <c r="N314" s="52">
        <f>SUMIFS('2012Figures'!$J:$J,'2012Figures'!$C:$C,$A314,'2012Figures'!$H:$H,$B314,'2012Figures'!$I:$I,$C314,'2012Figures'!$B:$B,"BrokerToCy",'2012Figures'!$G:$G,"P1",'2012Figures'!$E:$E,$B$1)</f>
        <v>0</v>
      </c>
      <c r="O314" s="52">
        <f>SUMIFS('2012Figures'!$J:$J,'2012Figures'!$C:$C,$A314,'2012Figures'!$H:$H,$B314,'2012Figures'!$I:$I,$C314,'2012Figures'!$B:$B,"CyToBroker",'2012Figures'!$G:$G,"E1",'2012Figures'!$E:$E,$B$1)</f>
        <v>0</v>
      </c>
      <c r="P314" s="52">
        <f>SUMIFS('2012Figures'!$J:$J,'2012Figures'!$C:$C,$A314,'2012Figures'!$H:$H,$B314,'2012Figures'!$I:$I,$C314,'2012Figures'!$B:$B,"CyToBroker",'2012Figures'!$G:$G,"P1",'2012Figures'!$E:$E,$B$1)</f>
        <v>0</v>
      </c>
      <c r="Q314" s="30"/>
      <c r="R314" s="46" t="str">
        <f t="shared" si="29"/>
        <v/>
      </c>
      <c r="S314" s="46" t="str">
        <f t="shared" si="29"/>
        <v/>
      </c>
      <c r="T314" s="46" t="str">
        <f t="shared" si="29"/>
        <v/>
      </c>
      <c r="U314" s="46" t="str">
        <f t="shared" si="29"/>
        <v/>
      </c>
      <c r="V314" s="46" t="str">
        <f t="shared" si="29"/>
        <v/>
      </c>
    </row>
    <row r="315" spans="1:22" x14ac:dyDescent="0.2">
      <c r="A315" s="1">
        <v>211</v>
      </c>
      <c r="B315" s="1" t="s">
        <v>73</v>
      </c>
      <c r="C315" s="8">
        <v>3</v>
      </c>
      <c r="D315" s="29">
        <f>SUMIFS('2013Figures'!$J:$J,'2013Figures'!$C:$C,$A315,'2013Figures'!$H:$H,$B315,'2013Figures'!$I:$I,$C315,'2013Figures'!$E:$E,$B$1)</f>
        <v>0</v>
      </c>
      <c r="E315" s="9">
        <f>SUMIFS('2013Figures'!$J:$J,'2013Figures'!$C:$C,$A315,'2013Figures'!$H:$H,$B315,'2013Figures'!$I:$I,$C315,'2013Figures'!$B:$B,"BrokerToCy",'2013Figures'!$G:$G,"E1",'2013Figures'!$E:$E,$B$1)</f>
        <v>0</v>
      </c>
      <c r="F315" s="9">
        <f>SUMIFS('2013Figures'!$J:$J,'2013Figures'!$C:$C,$A315,'2013Figures'!$H:$H,$B315,'2013Figures'!$I:$I,$C315,'2013Figures'!$B:$B,"BrokerToCy",'2013Figures'!$G:$G,"P1",'2013Figures'!$E:$E,$B$1)</f>
        <v>0</v>
      </c>
      <c r="G315" s="9">
        <f>SUMIFS('2013Figures'!$J:$J,'2013Figures'!$C:$C,$A315,'2013Figures'!$H:$H,$B315,'2013Figures'!$I:$I,$C315,'2013Figures'!$B:$B,"CyToBroker",'2013Figures'!$G:$G,"E1",'2013Figures'!$E:$E,$B$1)</f>
        <v>0</v>
      </c>
      <c r="H315" s="9">
        <f>SUMIFS('2013Figures'!$J:$J,'2013Figures'!$C:$C,$A315,'2013Figures'!$H:$H,$B315,'2013Figures'!$I:$I,$C315,'2013Figures'!$B:$B,"CyToBroker",'2013Figures'!$G:$G,"P1",'2013Figures'!$E:$E,$B$1)</f>
        <v>0</v>
      </c>
      <c r="J315" s="8">
        <v>201201</v>
      </c>
      <c r="L315" s="42">
        <f>SUMIFS('2012Figures'!$J:$J,'2012Figures'!$C:$C,$A315,'2012Figures'!$H:$H,$B315,'2012Figures'!$I:$I,$C315,'2012Figures'!$E:$E,$B$1)</f>
        <v>0</v>
      </c>
      <c r="M315" s="52">
        <f>SUMIFS('2012Figures'!$J:$J,'2012Figures'!$C:$C,$A315,'2012Figures'!$H:$H,$B315,'2012Figures'!$I:$I,$C315,'2012Figures'!$B:$B,"BrokerToCy",'2012Figures'!$G:$G,"E1",'2012Figures'!$E:$E,$B$1)</f>
        <v>0</v>
      </c>
      <c r="N315" s="52">
        <f>SUMIFS('2012Figures'!$J:$J,'2012Figures'!$C:$C,$A315,'2012Figures'!$H:$H,$B315,'2012Figures'!$I:$I,$C315,'2012Figures'!$B:$B,"BrokerToCy",'2012Figures'!$G:$G,"P1",'2012Figures'!$E:$E,$B$1)</f>
        <v>0</v>
      </c>
      <c r="O315" s="52">
        <f>SUMIFS('2012Figures'!$J:$J,'2012Figures'!$C:$C,$A315,'2012Figures'!$H:$H,$B315,'2012Figures'!$I:$I,$C315,'2012Figures'!$B:$B,"CyToBroker",'2012Figures'!$G:$G,"E1",'2012Figures'!$E:$E,$B$1)</f>
        <v>0</v>
      </c>
      <c r="P315" s="52">
        <f>SUMIFS('2012Figures'!$J:$J,'2012Figures'!$C:$C,$A315,'2012Figures'!$H:$H,$B315,'2012Figures'!$I:$I,$C315,'2012Figures'!$B:$B,"CyToBroker",'2012Figures'!$G:$G,"P1",'2012Figures'!$E:$E,$B$1)</f>
        <v>0</v>
      </c>
      <c r="R315" s="46" t="str">
        <f t="shared" si="29"/>
        <v/>
      </c>
      <c r="S315" s="46" t="str">
        <f t="shared" si="29"/>
        <v/>
      </c>
      <c r="T315" s="46" t="str">
        <f t="shared" si="29"/>
        <v/>
      </c>
      <c r="U315" s="46" t="str">
        <f t="shared" si="29"/>
        <v/>
      </c>
      <c r="V315" s="46" t="str">
        <f t="shared" si="29"/>
        <v/>
      </c>
    </row>
    <row r="316" spans="1:22" x14ac:dyDescent="0.2">
      <c r="A316" s="1">
        <v>211</v>
      </c>
      <c r="B316" s="1" t="s">
        <v>73</v>
      </c>
      <c r="C316" s="8">
        <v>2</v>
      </c>
      <c r="D316" s="29">
        <f>SUMIFS('2013Figures'!$J:$J,'2013Figures'!$C:$C,$A316,'2013Figures'!$H:$H,$B316,'2013Figures'!$I:$I,$C316,'2013Figures'!$E:$E,$B$1)</f>
        <v>0</v>
      </c>
      <c r="E316" s="9">
        <f>SUMIFS('2013Figures'!$J:$J,'2013Figures'!$C:$C,$A316,'2013Figures'!$H:$H,$B316,'2013Figures'!$I:$I,$C316,'2013Figures'!$B:$B,"BrokerToCy",'2013Figures'!$G:$G,"E1",'2013Figures'!$E:$E,$B$1)</f>
        <v>0</v>
      </c>
      <c r="F316" s="9">
        <f>SUMIFS('2013Figures'!$J:$J,'2013Figures'!$C:$C,$A316,'2013Figures'!$H:$H,$B316,'2013Figures'!$I:$I,$C316,'2013Figures'!$B:$B,"BrokerToCy",'2013Figures'!$G:$G,"P1",'2013Figures'!$E:$E,$B$1)</f>
        <v>0</v>
      </c>
      <c r="G316" s="9">
        <f>SUMIFS('2013Figures'!$J:$J,'2013Figures'!$C:$C,$A316,'2013Figures'!$H:$H,$B316,'2013Figures'!$I:$I,$C316,'2013Figures'!$B:$B,"CyToBroker",'2013Figures'!$G:$G,"E1",'2013Figures'!$E:$E,$B$1)</f>
        <v>0</v>
      </c>
      <c r="H316" s="9">
        <f>SUMIFS('2013Figures'!$J:$J,'2013Figures'!$C:$C,$A316,'2013Figures'!$H:$H,$B316,'2013Figures'!$I:$I,$C316,'2013Figures'!$B:$B,"CyToBroker",'2013Figures'!$G:$G,"P1",'2013Figures'!$E:$E,$B$1)</f>
        <v>0</v>
      </c>
      <c r="J316" s="8">
        <v>201101</v>
      </c>
      <c r="L316" s="42">
        <f>SUMIFS('2012Figures'!$J:$J,'2012Figures'!$C:$C,$A316,'2012Figures'!$H:$H,$B316,'2012Figures'!$I:$I,$C316,'2012Figures'!$E:$E,$B$1)</f>
        <v>0</v>
      </c>
      <c r="M316" s="52">
        <f>SUMIFS('2012Figures'!$J:$J,'2012Figures'!$C:$C,$A316,'2012Figures'!$H:$H,$B316,'2012Figures'!$I:$I,$C316,'2012Figures'!$B:$B,"BrokerToCy",'2012Figures'!$G:$G,"E1",'2012Figures'!$E:$E,$B$1)</f>
        <v>0</v>
      </c>
      <c r="N316" s="52">
        <f>SUMIFS('2012Figures'!$J:$J,'2012Figures'!$C:$C,$A316,'2012Figures'!$H:$H,$B316,'2012Figures'!$I:$I,$C316,'2012Figures'!$B:$B,"BrokerToCy",'2012Figures'!$G:$G,"P1",'2012Figures'!$E:$E,$B$1)</f>
        <v>0</v>
      </c>
      <c r="O316" s="52">
        <f>SUMIFS('2012Figures'!$J:$J,'2012Figures'!$C:$C,$A316,'2012Figures'!$H:$H,$B316,'2012Figures'!$I:$I,$C316,'2012Figures'!$B:$B,"CyToBroker",'2012Figures'!$G:$G,"E1",'2012Figures'!$E:$E,$B$1)</f>
        <v>0</v>
      </c>
      <c r="P316" s="52">
        <f>SUMIFS('2012Figures'!$J:$J,'2012Figures'!$C:$C,$A316,'2012Figures'!$H:$H,$B316,'2012Figures'!$I:$I,$C316,'2012Figures'!$B:$B,"CyToBroker",'2012Figures'!$G:$G,"P1",'2012Figures'!$E:$E,$B$1)</f>
        <v>0</v>
      </c>
      <c r="R316" s="46" t="str">
        <f t="shared" si="29"/>
        <v/>
      </c>
      <c r="S316" s="46" t="str">
        <f t="shared" si="29"/>
        <v/>
      </c>
      <c r="T316" s="46" t="str">
        <f t="shared" si="29"/>
        <v/>
      </c>
      <c r="U316" s="46" t="str">
        <f t="shared" si="29"/>
        <v/>
      </c>
      <c r="V316" s="46" t="str">
        <f t="shared" si="29"/>
        <v/>
      </c>
    </row>
    <row r="317" spans="1:22" x14ac:dyDescent="0.2">
      <c r="A317" s="1">
        <v>211</v>
      </c>
      <c r="B317" s="1" t="s">
        <v>73</v>
      </c>
      <c r="C317" s="8">
        <v>1</v>
      </c>
      <c r="D317" s="29">
        <f>SUMIFS('2013Figures'!$J:$J,'2013Figures'!$C:$C,$A317,'2013Figures'!$H:$H,$B317,'2013Figures'!$I:$I,$C317,'2013Figures'!$E:$E,$B$1)</f>
        <v>0</v>
      </c>
      <c r="E317" s="9">
        <f>SUMIFS('2013Figures'!$J:$J,'2013Figures'!$C:$C,$A317,'2013Figures'!$H:$H,$B317,'2013Figures'!$I:$I,$C317,'2013Figures'!$B:$B,"BrokerToCy",'2013Figures'!$G:$G,"E1",'2013Figures'!$E:$E,$B$1)</f>
        <v>0</v>
      </c>
      <c r="F317" s="9">
        <f>SUMIFS('2013Figures'!$J:$J,'2013Figures'!$C:$C,$A317,'2013Figures'!$H:$H,$B317,'2013Figures'!$I:$I,$C317,'2013Figures'!$B:$B,"BrokerToCy",'2013Figures'!$G:$G,"P1",'2013Figures'!$E:$E,$B$1)</f>
        <v>0</v>
      </c>
      <c r="G317" s="9">
        <f>SUMIFS('2013Figures'!$J:$J,'2013Figures'!$C:$C,$A317,'2013Figures'!$H:$H,$B317,'2013Figures'!$I:$I,$C317,'2013Figures'!$B:$B,"CyToBroker",'2013Figures'!$G:$G,"E1",'2013Figures'!$E:$E,$B$1)</f>
        <v>0</v>
      </c>
      <c r="H317" s="9">
        <f>SUMIFS('2013Figures'!$J:$J,'2013Figures'!$C:$C,$A317,'2013Figures'!$H:$H,$B317,'2013Figures'!$I:$I,$C317,'2013Figures'!$B:$B,"CyToBroker",'2013Figures'!$G:$G,"P1",'2013Figures'!$E:$E,$B$1)</f>
        <v>0</v>
      </c>
      <c r="J317" s="8">
        <v>200901</v>
      </c>
      <c r="L317" s="42">
        <f>SUMIFS('2012Figures'!$J:$J,'2012Figures'!$C:$C,$A317,'2012Figures'!$H:$H,$B317,'2012Figures'!$I:$I,$C317,'2012Figures'!$E:$E,$B$1)</f>
        <v>4</v>
      </c>
      <c r="M317" s="52">
        <f>SUMIFS('2012Figures'!$J:$J,'2012Figures'!$C:$C,$A317,'2012Figures'!$H:$H,$B317,'2012Figures'!$I:$I,$C317,'2012Figures'!$B:$B,"BrokerToCy",'2012Figures'!$G:$G,"E1",'2012Figures'!$E:$E,$B$1)</f>
        <v>0</v>
      </c>
      <c r="N317" s="52">
        <f>SUMIFS('2012Figures'!$J:$J,'2012Figures'!$C:$C,$A317,'2012Figures'!$H:$H,$B317,'2012Figures'!$I:$I,$C317,'2012Figures'!$B:$B,"BrokerToCy",'2012Figures'!$G:$G,"P1",'2012Figures'!$E:$E,$B$1)</f>
        <v>0</v>
      </c>
      <c r="O317" s="52">
        <f>SUMIFS('2012Figures'!$J:$J,'2012Figures'!$C:$C,$A317,'2012Figures'!$H:$H,$B317,'2012Figures'!$I:$I,$C317,'2012Figures'!$B:$B,"CyToBroker",'2012Figures'!$G:$G,"E1",'2012Figures'!$E:$E,$B$1)</f>
        <v>4</v>
      </c>
      <c r="P317" s="52">
        <f>SUMIFS('2012Figures'!$J:$J,'2012Figures'!$C:$C,$A317,'2012Figures'!$H:$H,$B317,'2012Figures'!$I:$I,$C317,'2012Figures'!$B:$B,"CyToBroker",'2012Figures'!$G:$G,"P1",'2012Figures'!$E:$E,$B$1)</f>
        <v>0</v>
      </c>
      <c r="R317" s="46">
        <f t="shared" si="29"/>
        <v>-1</v>
      </c>
      <c r="S317" s="46" t="str">
        <f t="shared" si="29"/>
        <v/>
      </c>
      <c r="T317" s="46" t="str">
        <f t="shared" si="29"/>
        <v/>
      </c>
      <c r="U317" s="46">
        <f t="shared" si="29"/>
        <v>-1</v>
      </c>
      <c r="V317" s="46" t="str">
        <f t="shared" si="29"/>
        <v/>
      </c>
    </row>
    <row r="318" spans="1:22" x14ac:dyDescent="0.2">
      <c r="A318" s="1">
        <v>211</v>
      </c>
      <c r="B318" s="1" t="s">
        <v>73</v>
      </c>
      <c r="D318" s="29">
        <f>SUMIFS('2013Figures'!$J:$J,'2013Figures'!$C:$C,$A318,'2013Figures'!$I:$I,"",'2013Figures'!$E:$E,$B$1)</f>
        <v>0</v>
      </c>
      <c r="E318" s="9">
        <f>SUMIFS('2013Figures'!$J:$J,'2013Figures'!$C:$C,$A318,'2013Figures'!$I:$I,"",'2013Figures'!$B:$B,"BrokerToCy",'2013Figures'!$G:$G,"E1",'2013Figures'!$E:$E,$B$1)</f>
        <v>0</v>
      </c>
      <c r="F318" s="9">
        <f>SUMIFS('2013Figures'!$J:$J,'2013Figures'!$C:$C,$A318,'2013Figures'!$I:$I,"",'2013Figures'!$B:$B,"BrokerToCy",'2013Figures'!$G:$G,"P1",'2013Figures'!$E:$E,$B$1)</f>
        <v>0</v>
      </c>
      <c r="G318" s="9">
        <f>SUMIFS('2013Figures'!$J:$J,'2013Figures'!$C:$C,$A318,'2013Figures'!$I:$I,"",'2013Figures'!$B:$B,"CyToBroker",'2013Figures'!$G:$G,"E1",'2013Figures'!$E:$E,$B$1)</f>
        <v>0</v>
      </c>
      <c r="H318" s="9">
        <f>SUMIFS('2013Figures'!$J:$J,'2013Figures'!$C:$C,$A318,'2013Figures'!$I:$I,"",'2013Figures'!$B:$B,"CyToBroker",'2013Figures'!$G:$G,"P1",'2013Figures'!$E:$E,$B$1)</f>
        <v>0</v>
      </c>
      <c r="J318" s="8" t="s">
        <v>131</v>
      </c>
      <c r="L318" s="42">
        <f>SUMIFS('2012Figures'!$J:$J,'2012Figures'!$C:$C,$A318,'2012Figures'!$I:$I,"",'2012Figures'!$E:$E,$B$1)</f>
        <v>0</v>
      </c>
      <c r="M318" s="52">
        <f>SUMIFS('2012Figures'!$J:$J,'2012Figures'!$C:$C,$A318,'2012Figures'!$I:$I,"",'2012Figures'!$B:$B,"BrokerToCy",'2012Figures'!$G:$G,"E1",'2012Figures'!$E:$E,$B$1)</f>
        <v>0</v>
      </c>
      <c r="N318" s="52">
        <f>SUMIFS('2012Figures'!$J:$J,'2012Figures'!$C:$C,$A318,'2012Figures'!$I:$I,"",'2012Figures'!$B:$B,"BrokerToCy",'2012Figures'!$G:$G,"P1",'2012Figures'!$E:$E,$B$1)</f>
        <v>0</v>
      </c>
      <c r="O318" s="52">
        <f>SUMIFS('2012Figures'!$J:$J,'2012Figures'!$C:$C,$A318,'2012Figures'!$I:$I,"",'2012Figures'!$B:$B,"CyToBroker",'2012Figures'!$G:$G,"E1",'2012Figures'!$E:$E,$B$1)</f>
        <v>0</v>
      </c>
      <c r="P318" s="52">
        <f>SUMIFS('2012Figures'!$J:$J,'2012Figures'!$C:$C,$A318,'2012Figures'!$I:$I,"",'2012Figures'!$B:$B,"CyToBroker",'2012Figures'!$G:$G,"P1",'2012Figures'!$E:$E,$B$1)</f>
        <v>0</v>
      </c>
      <c r="R318" s="46" t="str">
        <f t="shared" si="29"/>
        <v/>
      </c>
      <c r="S318" s="46" t="str">
        <f t="shared" si="29"/>
        <v/>
      </c>
      <c r="T318" s="46" t="str">
        <f t="shared" si="29"/>
        <v/>
      </c>
      <c r="U318" s="46" t="str">
        <f t="shared" si="29"/>
        <v/>
      </c>
      <c r="V318" s="46" t="str">
        <f t="shared" si="29"/>
        <v/>
      </c>
    </row>
    <row r="319" spans="1:22" x14ac:dyDescent="0.2">
      <c r="A319" s="21"/>
      <c r="B319" s="21" t="s">
        <v>92</v>
      </c>
      <c r="C319" s="22"/>
      <c r="D319" s="23">
        <f>SUM(E319:H319)</f>
        <v>1</v>
      </c>
      <c r="E319" s="23">
        <f>SUM(E313:E318)</f>
        <v>0</v>
      </c>
      <c r="F319" s="23">
        <f>SUM(F313:F318)</f>
        <v>0</v>
      </c>
      <c r="G319" s="23">
        <f>SUM(G313:G318)</f>
        <v>1</v>
      </c>
      <c r="H319" s="23">
        <f>SUM(H313:H318)</f>
        <v>0</v>
      </c>
      <c r="I319" s="21"/>
      <c r="J319" s="22"/>
      <c r="K319" s="21"/>
      <c r="L319" s="43">
        <f>SUM(M319:P319)</f>
        <v>4</v>
      </c>
      <c r="M319" s="43">
        <f>SUM(M313:M318)</f>
        <v>0</v>
      </c>
      <c r="N319" s="43">
        <f>SUM(N313:N318)</f>
        <v>0</v>
      </c>
      <c r="O319" s="43">
        <f>SUM(O313:O318)</f>
        <v>4</v>
      </c>
      <c r="P319" s="43">
        <f>SUM(P313:P318)</f>
        <v>0</v>
      </c>
      <c r="Q319" s="21"/>
      <c r="R319" s="21"/>
      <c r="S319" s="21"/>
      <c r="T319" s="21"/>
      <c r="U319" s="21"/>
      <c r="V319" s="21"/>
    </row>
    <row r="320" spans="1:22" x14ac:dyDescent="0.2">
      <c r="A320" s="28">
        <v>214</v>
      </c>
      <c r="B320" s="28" t="s">
        <v>115</v>
      </c>
      <c r="C320" s="17" t="s">
        <v>88</v>
      </c>
      <c r="D320" s="18">
        <f>SUMIFS('2013Figures'!$J:$J,'2013Figures'!$C:$C,$A320,'2013Figures'!$E:$E,$B$1)</f>
        <v>0</v>
      </c>
      <c r="E320" s="18">
        <f>SUMIFS('2013Figures'!$J:$J,'2013Figures'!$C:$C,$A320,'2013Figures'!$B:$B,"BrokerToCy",'2013Figures'!$G:$G,"E1",'2013Figures'!$E:$E,$B$1)</f>
        <v>0</v>
      </c>
      <c r="F320" s="18">
        <f>SUMIFS('2013Figures'!$J:$J,'2013Figures'!$C:$C,$A320,'2013Figures'!$B:$B,"BrokerToCy",'2013Figures'!$G:$G,"P1",'2013Figures'!$E:$E,$B$1)</f>
        <v>0</v>
      </c>
      <c r="G320" s="18">
        <f>SUMIFS('2013Figures'!$J:$J,'2013Figures'!$C:$C,$A320,'2013Figures'!$B:$B,"CyToBroker",'2013Figures'!$G:$G,"E1",'2013Figures'!$E:$E,$B$1)</f>
        <v>0</v>
      </c>
      <c r="H320" s="18">
        <f>SUMIFS('2013Figures'!$J:$J,'2013Figures'!$C:$C,$A320,'2013Figures'!$B:$B,"CyToBroker",'2013Figures'!$G:$G,"P1",'2013Figures'!$E:$E,$B$1)</f>
        <v>0</v>
      </c>
      <c r="I320" s="28"/>
      <c r="J320" s="17"/>
      <c r="K320" s="28"/>
      <c r="L320" s="50">
        <f>SUMIFS('2012Figures'!$J:$J,'2012Figures'!$C:$C,$A320,'2012Figures'!$E:$E,$B$1)</f>
        <v>0</v>
      </c>
      <c r="M320" s="50">
        <f>SUMIFS('2012Figures'!$J:$J,'2012Figures'!$C:$C,$A320,'2012Figures'!$B:$B,"BrokerToCy",'2012Figures'!$G:$G,"E1",'2012Figures'!$E:$E,$B$1)</f>
        <v>0</v>
      </c>
      <c r="N320" s="50">
        <f>SUMIFS('2012Figures'!$J:$J,'2012Figures'!$C:$C,$A320,'2012Figures'!$B:$B,"BrokerToCy",'2012Figures'!$G:$G,"P1",'2012Figures'!$E:$E,$B$1)</f>
        <v>0</v>
      </c>
      <c r="O320" s="50">
        <f>SUMIFS('2012Figures'!$J:$J,'2012Figures'!$C:$C,$A320,'2012Figures'!$B:$B,"CyToBroker",'2012Figures'!$G:$G,"E1",'2012Figures'!$E:$E,$B$1)</f>
        <v>0</v>
      </c>
      <c r="P320" s="50">
        <f>SUMIFS('2012Figures'!$J:$J,'2012Figures'!$C:$C,$A320,'2012Figures'!$B:$B,"CyToBroker",'2012Figures'!$G:$G,"P1",'2012Figures'!$E:$E,$B$1)</f>
        <v>0</v>
      </c>
      <c r="Q320" s="28"/>
      <c r="R320" s="46" t="str">
        <f t="shared" si="29"/>
        <v/>
      </c>
      <c r="S320" s="46" t="str">
        <f t="shared" si="29"/>
        <v/>
      </c>
      <c r="T320" s="46" t="str">
        <f t="shared" si="29"/>
        <v/>
      </c>
      <c r="U320" s="46" t="str">
        <f t="shared" si="29"/>
        <v/>
      </c>
      <c r="V320" s="46" t="str">
        <f t="shared" si="29"/>
        <v/>
      </c>
    </row>
    <row r="321" spans="1:22" x14ac:dyDescent="0.2">
      <c r="A321" s="1">
        <v>214</v>
      </c>
      <c r="B321" s="1" t="s">
        <v>115</v>
      </c>
      <c r="C321" s="8">
        <v>1</v>
      </c>
      <c r="D321" s="29">
        <f>SUMIFS('2013Figures'!$J:$J,'2013Figures'!$C:$C,$A321,'2013Figures'!$H:$H,$B321,'2013Figures'!$I:$I,$C321,'2013Figures'!$E:$E,$B$1)</f>
        <v>0</v>
      </c>
      <c r="E321" s="9">
        <f>SUMIFS('2013Figures'!$J:$J,'2013Figures'!$C:$C,$A321,'2013Figures'!$H:$H,$B321,'2013Figures'!$I:$I,$C321,'2013Figures'!$B:$B,"BrokerToCy",'2013Figures'!$G:$G,"E1",'2013Figures'!$E:$E,$B$1)</f>
        <v>0</v>
      </c>
      <c r="F321" s="9">
        <f>SUMIFS('2013Figures'!$J:$J,'2013Figures'!$C:$C,$A321,'2013Figures'!$H:$H,$B321,'2013Figures'!$I:$I,$C321,'2013Figures'!$B:$B,"BrokerToCy",'2013Figures'!$G:$G,"P1",'2013Figures'!$E:$E,$B$1)</f>
        <v>0</v>
      </c>
      <c r="G321" s="9">
        <f>SUMIFS('2013Figures'!$J:$J,'2013Figures'!$C:$C,$A321,'2013Figures'!$H:$H,$B321,'2013Figures'!$I:$I,$C321,'2013Figures'!$B:$B,"CyToBroker",'2013Figures'!$G:$G,"E1",'2013Figures'!$E:$E,$B$1)</f>
        <v>0</v>
      </c>
      <c r="H321" s="9">
        <f>SUMIFS('2013Figures'!$J:$J,'2013Figures'!$C:$C,$A321,'2013Figures'!$H:$H,$B321,'2013Figures'!$I:$I,$C321,'2013Figures'!$B:$B,"CyToBroker",'2013Figures'!$G:$G,"P1",'2013Figures'!$E:$E,$B$1)</f>
        <v>0</v>
      </c>
      <c r="I321" s="30"/>
      <c r="J321" s="31">
        <v>200901</v>
      </c>
      <c r="K321" s="30"/>
      <c r="L321" s="42">
        <f>SUMIFS('2012Figures'!$J:$J,'2012Figures'!$C:$C,$A321,'2012Figures'!$H:$H,$B321,'2012Figures'!$I:$I,$C321,'2012Figures'!$E:$E,$B$1)</f>
        <v>0</v>
      </c>
      <c r="M321" s="52">
        <f>SUMIFS('2012Figures'!$J:$J,'2012Figures'!$C:$C,$A321,'2012Figures'!$H:$H,$B321,'2012Figures'!$I:$I,$C321,'2012Figures'!$B:$B,"BrokerToCy",'2012Figures'!$G:$G,"E1",'2012Figures'!$E:$E,$B$1)</f>
        <v>0</v>
      </c>
      <c r="N321" s="52">
        <f>SUMIFS('2012Figures'!$J:$J,'2012Figures'!$C:$C,$A321,'2012Figures'!$H:$H,$B321,'2012Figures'!$I:$I,$C321,'2012Figures'!$B:$B,"BrokerToCy",'2012Figures'!$G:$G,"P1",'2012Figures'!$E:$E,$B$1)</f>
        <v>0</v>
      </c>
      <c r="O321" s="52">
        <f>SUMIFS('2012Figures'!$J:$J,'2012Figures'!$C:$C,$A321,'2012Figures'!$H:$H,$B321,'2012Figures'!$I:$I,$C321,'2012Figures'!$B:$B,"CyToBroker",'2012Figures'!$G:$G,"E1",'2012Figures'!$E:$E,$B$1)</f>
        <v>0</v>
      </c>
      <c r="P321" s="52">
        <f>SUMIFS('2012Figures'!$J:$J,'2012Figures'!$C:$C,$A321,'2012Figures'!$H:$H,$B321,'2012Figures'!$I:$I,$C321,'2012Figures'!$B:$B,"CyToBroker",'2012Figures'!$G:$G,"P1",'2012Figures'!$E:$E,$B$1)</f>
        <v>0</v>
      </c>
      <c r="Q321" s="30"/>
      <c r="R321" s="46" t="str">
        <f t="shared" si="29"/>
        <v/>
      </c>
      <c r="S321" s="46" t="str">
        <f t="shared" si="29"/>
        <v/>
      </c>
      <c r="T321" s="46" t="str">
        <f t="shared" si="29"/>
        <v/>
      </c>
      <c r="U321" s="46" t="str">
        <f t="shared" si="29"/>
        <v/>
      </c>
      <c r="V321" s="46" t="str">
        <f t="shared" si="29"/>
        <v/>
      </c>
    </row>
    <row r="322" spans="1:22" x14ac:dyDescent="0.2">
      <c r="A322" s="1">
        <v>214</v>
      </c>
      <c r="B322" s="1" t="s">
        <v>115</v>
      </c>
      <c r="D322" s="29">
        <f>SUMIFS('2013Figures'!$J:$J,'2013Figures'!$C:$C,$A322,'2013Figures'!$I:$I,"",'2013Figures'!$E:$E,$B$1)</f>
        <v>0</v>
      </c>
      <c r="E322" s="9">
        <f>SUMIFS('2013Figures'!$J:$J,'2013Figures'!$C:$C,$A322,'2013Figures'!$I:$I,"",'2013Figures'!$B:$B,"BrokerToCy",'2013Figures'!$G:$G,"E1",'2013Figures'!$E:$E,$B$1)</f>
        <v>0</v>
      </c>
      <c r="F322" s="9">
        <f>SUMIFS('2013Figures'!$J:$J,'2013Figures'!$C:$C,$A322,'2013Figures'!$I:$I,"",'2013Figures'!$B:$B,"BrokerToCy",'2013Figures'!$G:$G,"P1",'2013Figures'!$E:$E,$B$1)</f>
        <v>0</v>
      </c>
      <c r="G322" s="9">
        <f>SUMIFS('2013Figures'!$J:$J,'2013Figures'!$C:$C,$A322,'2013Figures'!$I:$I,"",'2013Figures'!$B:$B,"CyToBroker",'2013Figures'!$G:$G,"E1",'2013Figures'!$E:$E,$B$1)</f>
        <v>0</v>
      </c>
      <c r="H322" s="9">
        <f>SUMIFS('2013Figures'!$J:$J,'2013Figures'!$C:$C,$A322,'2013Figures'!$I:$I,"",'2013Figures'!$B:$B,"CyToBroker",'2013Figures'!$G:$G,"P1",'2013Figures'!$E:$E,$B$1)</f>
        <v>0</v>
      </c>
      <c r="J322" s="8" t="s">
        <v>131</v>
      </c>
      <c r="L322" s="42">
        <f>SUMIFS('2012Figures'!$J:$J,'2012Figures'!$C:$C,$A322,'2012Figures'!$I:$I,"",'2012Figures'!$E:$E,$B$1)</f>
        <v>0</v>
      </c>
      <c r="M322" s="52">
        <f>SUMIFS('2012Figures'!$J:$J,'2012Figures'!$C:$C,$A322,'2012Figures'!$I:$I,"",'2012Figures'!$B:$B,"BrokerToCy",'2012Figures'!$G:$G,"E1",'2012Figures'!$E:$E,$B$1)</f>
        <v>0</v>
      </c>
      <c r="N322" s="52">
        <f>SUMIFS('2012Figures'!$J:$J,'2012Figures'!$C:$C,$A322,'2012Figures'!$I:$I,"",'2012Figures'!$B:$B,"BrokerToCy",'2012Figures'!$G:$G,"P1",'2012Figures'!$E:$E,$B$1)</f>
        <v>0</v>
      </c>
      <c r="O322" s="52">
        <f>SUMIFS('2012Figures'!$J:$J,'2012Figures'!$C:$C,$A322,'2012Figures'!$I:$I,"",'2012Figures'!$B:$B,"CyToBroker",'2012Figures'!$G:$G,"E1",'2012Figures'!$E:$E,$B$1)</f>
        <v>0</v>
      </c>
      <c r="P322" s="52">
        <f>SUMIFS('2012Figures'!$J:$J,'2012Figures'!$C:$C,$A322,'2012Figures'!$I:$I,"",'2012Figures'!$B:$B,"CyToBroker",'2012Figures'!$G:$G,"P1",'2012Figures'!$E:$E,$B$1)</f>
        <v>0</v>
      </c>
      <c r="R322" s="46" t="str">
        <f t="shared" si="29"/>
        <v/>
      </c>
      <c r="S322" s="46" t="str">
        <f t="shared" si="29"/>
        <v/>
      </c>
      <c r="T322" s="46" t="str">
        <f t="shared" si="29"/>
        <v/>
      </c>
      <c r="U322" s="46" t="str">
        <f t="shared" si="29"/>
        <v/>
      </c>
      <c r="V322" s="46" t="str">
        <f t="shared" si="29"/>
        <v/>
      </c>
    </row>
    <row r="323" spans="1:22" x14ac:dyDescent="0.2">
      <c r="A323" s="21"/>
      <c r="B323" s="21" t="s">
        <v>92</v>
      </c>
      <c r="C323" s="22"/>
      <c r="D323" s="23">
        <f>SUM(E323:H323)</f>
        <v>0</v>
      </c>
      <c r="E323" s="23">
        <f>SUM(E321:E322)</f>
        <v>0</v>
      </c>
      <c r="F323" s="23">
        <f>SUM(F321:F322)</f>
        <v>0</v>
      </c>
      <c r="G323" s="23">
        <f>SUM(G321:G322)</f>
        <v>0</v>
      </c>
      <c r="H323" s="23">
        <f>SUM(H321:H322)</f>
        <v>0</v>
      </c>
      <c r="I323" s="21"/>
      <c r="J323" s="22"/>
      <c r="K323" s="21"/>
      <c r="L323" s="43">
        <f>SUM(M323:P323)</f>
        <v>0</v>
      </c>
      <c r="M323" s="43">
        <f>SUM(M321:M322)</f>
        <v>0</v>
      </c>
      <c r="N323" s="43">
        <f>SUM(N321:N322)</f>
        <v>0</v>
      </c>
      <c r="O323" s="43">
        <f>SUM(O321:O322)</f>
        <v>0</v>
      </c>
      <c r="P323" s="43">
        <f>SUM(P321:P322)</f>
        <v>0</v>
      </c>
      <c r="Q323" s="21"/>
      <c r="R323" s="21"/>
      <c r="S323" s="21"/>
      <c r="T323" s="21"/>
      <c r="U323" s="21"/>
      <c r="V323" s="21"/>
    </row>
    <row r="324" spans="1:22" x14ac:dyDescent="0.2">
      <c r="A324" s="28">
        <v>215</v>
      </c>
      <c r="B324" s="28" t="s">
        <v>168</v>
      </c>
      <c r="C324" s="17" t="s">
        <v>88</v>
      </c>
      <c r="D324" s="18">
        <f>SUMIFS('2013Figures'!$J:$J,'2013Figures'!$C:$C,$A324,'2013Figures'!$E:$E,$B$1)</f>
        <v>0</v>
      </c>
      <c r="E324" s="18">
        <f>SUMIFS('2013Figures'!$J:$J,'2013Figures'!$C:$C,$A324,'2013Figures'!$B:$B,"BrokerToCy",'2013Figures'!$G:$G,"E1",'2013Figures'!$E:$E,$B$1)</f>
        <v>0</v>
      </c>
      <c r="F324" s="18">
        <f>SUMIFS('2013Figures'!$J:$J,'2013Figures'!$C:$C,$A324,'2013Figures'!$B:$B,"BrokerToCy",'2013Figures'!$G:$G,"P1",'2013Figures'!$E:$E,$B$1)</f>
        <v>0</v>
      </c>
      <c r="G324" s="18">
        <f>SUMIFS('2013Figures'!$J:$J,'2013Figures'!$C:$C,$A324,'2013Figures'!$B:$B,"CyToBroker",'2013Figures'!$G:$G,"E1",'2013Figures'!$E:$E,$B$1)</f>
        <v>0</v>
      </c>
      <c r="H324" s="18">
        <f>SUMIFS('2013Figures'!$J:$J,'2013Figures'!$C:$C,$A324,'2013Figures'!$B:$B,"CyToBroker",'2013Figures'!$G:$G,"P1",'2013Figures'!$E:$E,$B$1)</f>
        <v>0</v>
      </c>
      <c r="I324" s="28"/>
      <c r="J324" s="17"/>
      <c r="K324" s="28"/>
      <c r="L324" s="50">
        <f>SUMIFS('2012Figures'!$J:$J,'2012Figures'!$C:$C,$A324,'2012Figures'!$E:$E,$B$1)</f>
        <v>0</v>
      </c>
      <c r="M324" s="50">
        <f>SUMIFS('2012Figures'!$J:$J,'2012Figures'!$C:$C,$A324,'2012Figures'!$B:$B,"BrokerToCy",'2012Figures'!$G:$G,"E1",'2012Figures'!$E:$E,$B$1)</f>
        <v>0</v>
      </c>
      <c r="N324" s="50">
        <f>SUMIFS('2012Figures'!$J:$J,'2012Figures'!$C:$C,$A324,'2012Figures'!$B:$B,"BrokerToCy",'2012Figures'!$G:$G,"P1",'2012Figures'!$E:$E,$B$1)</f>
        <v>0</v>
      </c>
      <c r="O324" s="50">
        <f>SUMIFS('2012Figures'!$J:$J,'2012Figures'!$C:$C,$A324,'2012Figures'!$B:$B,"CyToBroker",'2012Figures'!$G:$G,"E1",'2012Figures'!$E:$E,$B$1)</f>
        <v>0</v>
      </c>
      <c r="P324" s="50">
        <f>SUMIFS('2012Figures'!$J:$J,'2012Figures'!$C:$C,$A324,'2012Figures'!$B:$B,"CyToBroker",'2012Figures'!$G:$G,"P1",'2012Figures'!$E:$E,$B$1)</f>
        <v>0</v>
      </c>
      <c r="Q324" s="28"/>
      <c r="R324" s="46" t="str">
        <f t="shared" si="29"/>
        <v/>
      </c>
      <c r="S324" s="46" t="str">
        <f t="shared" si="29"/>
        <v/>
      </c>
      <c r="T324" s="46" t="str">
        <f t="shared" si="29"/>
        <v/>
      </c>
      <c r="U324" s="46" t="str">
        <f t="shared" si="29"/>
        <v/>
      </c>
      <c r="V324" s="46" t="str">
        <f t="shared" si="29"/>
        <v/>
      </c>
    </row>
    <row r="325" spans="1:22" x14ac:dyDescent="0.2">
      <c r="A325" s="1">
        <v>215</v>
      </c>
      <c r="B325" s="1" t="s">
        <v>168</v>
      </c>
      <c r="C325" s="8">
        <v>1</v>
      </c>
      <c r="D325" s="29">
        <f>SUMIFS('2013Figures'!$J:$J,'2013Figures'!$C:$C,$A325,'2013Figures'!$H:$H,$B325,'2013Figures'!$I:$I,$C325,'2013Figures'!$E:$E,$B$1)</f>
        <v>0</v>
      </c>
      <c r="E325" s="9">
        <f>SUMIFS('2013Figures'!$J:$J,'2013Figures'!$C:$C,$A325,'2013Figures'!$H:$H,$B325,'2013Figures'!$I:$I,$C325,'2013Figures'!$B:$B,"BrokerToCy",'2013Figures'!$G:$G,"E1",'2013Figures'!$E:$E,$B$1)</f>
        <v>0</v>
      </c>
      <c r="F325" s="9">
        <f>SUMIFS('2013Figures'!$J:$J,'2013Figures'!$C:$C,$A325,'2013Figures'!$H:$H,$B325,'2013Figures'!$I:$I,$C325,'2013Figures'!$B:$B,"BrokerToCy",'2013Figures'!$G:$G,"P1",'2013Figures'!$E:$E,$B$1)</f>
        <v>0</v>
      </c>
      <c r="G325" s="9">
        <f>SUMIFS('2013Figures'!$J:$J,'2013Figures'!$C:$C,$A325,'2013Figures'!$H:$H,$B325,'2013Figures'!$I:$I,$C325,'2013Figures'!$B:$B,"CyToBroker",'2013Figures'!$G:$G,"E1",'2013Figures'!$E:$E,$B$1)</f>
        <v>0</v>
      </c>
      <c r="H325" s="9">
        <f>SUMIFS('2013Figures'!$J:$J,'2013Figures'!$C:$C,$A325,'2013Figures'!$H:$H,$B325,'2013Figures'!$I:$I,$C325,'2013Figures'!$B:$B,"CyToBroker",'2013Figures'!$G:$G,"P1",'2013Figures'!$E:$E,$B$1)</f>
        <v>0</v>
      </c>
      <c r="I325" s="30"/>
      <c r="J325" s="31">
        <v>201501</v>
      </c>
      <c r="K325" s="30"/>
      <c r="L325" s="42">
        <f>SUMIFS('2012Figures'!$J:$J,'2012Figures'!$C:$C,$A325,'2012Figures'!$H:$H,$B325,'2012Figures'!$I:$I,$C325,'2012Figures'!$E:$E,$B$1)</f>
        <v>0</v>
      </c>
      <c r="M325" s="52">
        <f>SUMIFS('2012Figures'!$J:$J,'2012Figures'!$C:$C,$A325,'2012Figures'!$H:$H,$B325,'2012Figures'!$I:$I,$C325,'2012Figures'!$B:$B,"BrokerToCy",'2012Figures'!$G:$G,"E1",'2012Figures'!$E:$E,$B$1)</f>
        <v>0</v>
      </c>
      <c r="N325" s="52">
        <f>SUMIFS('2012Figures'!$J:$J,'2012Figures'!$C:$C,$A325,'2012Figures'!$H:$H,$B325,'2012Figures'!$I:$I,$C325,'2012Figures'!$B:$B,"BrokerToCy",'2012Figures'!$G:$G,"P1",'2012Figures'!$E:$E,$B$1)</f>
        <v>0</v>
      </c>
      <c r="O325" s="52">
        <f>SUMIFS('2012Figures'!$J:$J,'2012Figures'!$C:$C,$A325,'2012Figures'!$H:$H,$B325,'2012Figures'!$I:$I,$C325,'2012Figures'!$B:$B,"CyToBroker",'2012Figures'!$G:$G,"E1",'2012Figures'!$E:$E,$B$1)</f>
        <v>0</v>
      </c>
      <c r="P325" s="52">
        <f>SUMIFS('2012Figures'!$J:$J,'2012Figures'!$C:$C,$A325,'2012Figures'!$H:$H,$B325,'2012Figures'!$I:$I,$C325,'2012Figures'!$B:$B,"CyToBroker",'2012Figures'!$G:$G,"P1",'2012Figures'!$E:$E,$B$1)</f>
        <v>0</v>
      </c>
      <c r="Q325" s="30"/>
      <c r="R325" s="46" t="str">
        <f t="shared" si="29"/>
        <v/>
      </c>
      <c r="S325" s="46" t="str">
        <f t="shared" si="29"/>
        <v/>
      </c>
      <c r="T325" s="46" t="str">
        <f t="shared" si="29"/>
        <v/>
      </c>
      <c r="U325" s="46" t="str">
        <f t="shared" si="29"/>
        <v/>
      </c>
      <c r="V325" s="46" t="str">
        <f t="shared" si="29"/>
        <v/>
      </c>
    </row>
    <row r="326" spans="1:22" x14ac:dyDescent="0.2">
      <c r="A326" s="1">
        <v>215</v>
      </c>
      <c r="B326" s="1" t="s">
        <v>168</v>
      </c>
      <c r="D326" s="29">
        <f>SUMIFS('2013Figures'!$J:$J,'2013Figures'!$C:$C,$A326,'2013Figures'!$I:$I,"",'2013Figures'!$E:$E,$B$1)</f>
        <v>0</v>
      </c>
      <c r="E326" s="9">
        <f>SUMIFS('2013Figures'!$J:$J,'2013Figures'!$C:$C,$A326,'2013Figures'!$I:$I,"",'2013Figures'!$B:$B,"BrokerToCy",'2013Figures'!$G:$G,"E1",'2013Figures'!$E:$E,$B$1)</f>
        <v>0</v>
      </c>
      <c r="F326" s="9">
        <f>SUMIFS('2013Figures'!$J:$J,'2013Figures'!$C:$C,$A326,'2013Figures'!$I:$I,"",'2013Figures'!$B:$B,"BrokerToCy",'2013Figures'!$G:$G,"P1",'2013Figures'!$E:$E,$B$1)</f>
        <v>0</v>
      </c>
      <c r="G326" s="9">
        <f>SUMIFS('2013Figures'!$J:$J,'2013Figures'!$C:$C,$A326,'2013Figures'!$I:$I,"",'2013Figures'!$B:$B,"CyToBroker",'2013Figures'!$G:$G,"E1",'2013Figures'!$E:$E,$B$1)</f>
        <v>0</v>
      </c>
      <c r="H326" s="9">
        <f>SUMIFS('2013Figures'!$J:$J,'2013Figures'!$C:$C,$A326,'2013Figures'!$I:$I,"",'2013Figures'!$B:$B,"CyToBroker",'2013Figures'!$G:$G,"P1",'2013Figures'!$E:$E,$B$1)</f>
        <v>0</v>
      </c>
      <c r="J326" s="8" t="s">
        <v>131</v>
      </c>
      <c r="L326" s="42">
        <f>SUMIFS('2012Figures'!$J:$J,'2012Figures'!$C:$C,$A326,'2012Figures'!$I:$I,"",'2012Figures'!$E:$E,$B$1)</f>
        <v>0</v>
      </c>
      <c r="M326" s="52">
        <f>SUMIFS('2012Figures'!$J:$J,'2012Figures'!$C:$C,$A326,'2012Figures'!$I:$I,"",'2012Figures'!$B:$B,"BrokerToCy",'2012Figures'!$G:$G,"E1",'2012Figures'!$E:$E,$B$1)</f>
        <v>0</v>
      </c>
      <c r="N326" s="52">
        <f>SUMIFS('2012Figures'!$J:$J,'2012Figures'!$C:$C,$A326,'2012Figures'!$I:$I,"",'2012Figures'!$B:$B,"BrokerToCy",'2012Figures'!$G:$G,"P1",'2012Figures'!$E:$E,$B$1)</f>
        <v>0</v>
      </c>
      <c r="O326" s="52">
        <f>SUMIFS('2012Figures'!$J:$J,'2012Figures'!$C:$C,$A326,'2012Figures'!$I:$I,"",'2012Figures'!$B:$B,"CyToBroker",'2012Figures'!$G:$G,"E1",'2012Figures'!$E:$E,$B$1)</f>
        <v>0</v>
      </c>
      <c r="P326" s="52">
        <f>SUMIFS('2012Figures'!$J:$J,'2012Figures'!$C:$C,$A326,'2012Figures'!$I:$I,"",'2012Figures'!$B:$B,"CyToBroker",'2012Figures'!$G:$G,"P1",'2012Figures'!$E:$E,$B$1)</f>
        <v>0</v>
      </c>
      <c r="R326" s="46" t="str">
        <f t="shared" ref="R326:V389" si="30">IF(L326=0,"",ROUND(D326/L326-1,2))</f>
        <v/>
      </c>
      <c r="S326" s="46" t="str">
        <f t="shared" si="30"/>
        <v/>
      </c>
      <c r="T326" s="46" t="str">
        <f t="shared" si="30"/>
        <v/>
      </c>
      <c r="U326" s="46" t="str">
        <f t="shared" si="30"/>
        <v/>
      </c>
      <c r="V326" s="46" t="str">
        <f t="shared" si="30"/>
        <v/>
      </c>
    </row>
    <row r="327" spans="1:22" x14ac:dyDescent="0.2">
      <c r="A327" s="21"/>
      <c r="B327" s="21" t="s">
        <v>92</v>
      </c>
      <c r="C327" s="22"/>
      <c r="D327" s="23">
        <f>SUM(E327:H327)</f>
        <v>0</v>
      </c>
      <c r="E327" s="23">
        <f>SUM(E325:E326)</f>
        <v>0</v>
      </c>
      <c r="F327" s="23">
        <f>SUM(F325:F326)</f>
        <v>0</v>
      </c>
      <c r="G327" s="23">
        <f>SUM(G325:G326)</f>
        <v>0</v>
      </c>
      <c r="H327" s="23">
        <f>SUM(H325:H326)</f>
        <v>0</v>
      </c>
      <c r="I327" s="21"/>
      <c r="J327" s="22"/>
      <c r="K327" s="21"/>
      <c r="L327" s="43">
        <f>SUM(M327:P327)</f>
        <v>0</v>
      </c>
      <c r="M327" s="43">
        <f>SUM(M325:M326)</f>
        <v>0</v>
      </c>
      <c r="N327" s="43">
        <f>SUM(N325:N326)</f>
        <v>0</v>
      </c>
      <c r="O327" s="43">
        <f>SUM(O325:O326)</f>
        <v>0</v>
      </c>
      <c r="P327" s="43">
        <f>SUM(P325:P326)</f>
        <v>0</v>
      </c>
      <c r="Q327" s="21"/>
      <c r="R327" s="21"/>
      <c r="S327" s="21"/>
      <c r="T327" s="21"/>
      <c r="U327" s="21"/>
      <c r="V327" s="21"/>
    </row>
    <row r="328" spans="1:22" x14ac:dyDescent="0.2">
      <c r="A328" s="28">
        <v>302</v>
      </c>
      <c r="B328" s="28" t="s">
        <v>116</v>
      </c>
      <c r="C328" s="17" t="s">
        <v>88</v>
      </c>
      <c r="D328" s="18">
        <f>SUMIFS('2013Figures'!$J:$J,'2013Figures'!$C:$C,$A328,'2013Figures'!$E:$E,$B$1)</f>
        <v>0</v>
      </c>
      <c r="E328" s="18">
        <f>SUMIFS('2013Figures'!$J:$J,'2013Figures'!$C:$C,$A328,'2013Figures'!$B:$B,"BrokerToCy",'2013Figures'!$G:$G,"E1",'2013Figures'!$E:$E,$B$1)</f>
        <v>0</v>
      </c>
      <c r="F328" s="18">
        <f>SUMIFS('2013Figures'!$J:$J,'2013Figures'!$C:$C,$A328,'2013Figures'!$B:$B,"BrokerToCy",'2013Figures'!$G:$G,"P1",'2013Figures'!$E:$E,$B$1)</f>
        <v>0</v>
      </c>
      <c r="G328" s="18">
        <f>SUMIFS('2013Figures'!$J:$J,'2013Figures'!$C:$C,$A328,'2013Figures'!$B:$B,"CyToBroker",'2013Figures'!$G:$G,"E1",'2013Figures'!$E:$E,$B$1)</f>
        <v>0</v>
      </c>
      <c r="H328" s="18">
        <f>SUMIFS('2013Figures'!$J:$J,'2013Figures'!$C:$C,$A328,'2013Figures'!$B:$B,"CyToBroker",'2013Figures'!$G:$G,"P1",'2013Figures'!$E:$E,$B$1)</f>
        <v>0</v>
      </c>
      <c r="I328" s="28"/>
      <c r="J328" s="17"/>
      <c r="K328" s="28"/>
      <c r="L328" s="50">
        <f>SUMIFS('2012Figures'!$J:$J,'2012Figures'!$C:$C,$A328,'2012Figures'!$E:$E,$B$1)</f>
        <v>0</v>
      </c>
      <c r="M328" s="50">
        <f>SUMIFS('2012Figures'!$J:$J,'2012Figures'!$C:$C,$A328,'2012Figures'!$B:$B,"BrokerToCy",'2012Figures'!$G:$G,"E1",'2012Figures'!$E:$E,$B$1)</f>
        <v>0</v>
      </c>
      <c r="N328" s="50">
        <f>SUMIFS('2012Figures'!$J:$J,'2012Figures'!$C:$C,$A328,'2012Figures'!$B:$B,"BrokerToCy",'2012Figures'!$G:$G,"P1",'2012Figures'!$E:$E,$B$1)</f>
        <v>0</v>
      </c>
      <c r="O328" s="50">
        <f>SUMIFS('2012Figures'!$J:$J,'2012Figures'!$C:$C,$A328,'2012Figures'!$B:$B,"CyToBroker",'2012Figures'!$G:$G,"E1",'2012Figures'!$E:$E,$B$1)</f>
        <v>0</v>
      </c>
      <c r="P328" s="50">
        <f>SUMIFS('2012Figures'!$J:$J,'2012Figures'!$C:$C,$A328,'2012Figures'!$B:$B,"CyToBroker",'2012Figures'!$G:$G,"P1",'2012Figures'!$E:$E,$B$1)</f>
        <v>0</v>
      </c>
      <c r="Q328" s="28"/>
      <c r="R328" s="46" t="str">
        <f t="shared" si="30"/>
        <v/>
      </c>
      <c r="S328" s="46" t="str">
        <f t="shared" si="30"/>
        <v/>
      </c>
      <c r="T328" s="46" t="str">
        <f t="shared" si="30"/>
        <v/>
      </c>
      <c r="U328" s="46" t="str">
        <f t="shared" si="30"/>
        <v/>
      </c>
      <c r="V328" s="46" t="str">
        <f t="shared" si="30"/>
        <v/>
      </c>
    </row>
    <row r="329" spans="1:22" x14ac:dyDescent="0.2">
      <c r="A329" s="1">
        <v>302</v>
      </c>
      <c r="B329" s="1" t="s">
        <v>116</v>
      </c>
      <c r="C329" s="8">
        <v>2</v>
      </c>
      <c r="D329" s="29">
        <f>SUMIFS('2013Figures'!$J:$J,'2013Figures'!$C:$C,$A329,'2013Figures'!$H:$H,$B329,'2013Figures'!$I:$I,$C329,'2013Figures'!$E:$E,$B$1)</f>
        <v>0</v>
      </c>
      <c r="E329" s="9">
        <f>SUMIFS('2013Figures'!$J:$J,'2013Figures'!$C:$C,$A329,'2013Figures'!$H:$H,$B329,'2013Figures'!$I:$I,$C329,'2013Figures'!$B:$B,"BrokerToCy",'2013Figures'!$G:$G,"E1",'2013Figures'!$E:$E,$B$1)</f>
        <v>0</v>
      </c>
      <c r="F329" s="9">
        <f>SUMIFS('2013Figures'!$J:$J,'2013Figures'!$C:$C,$A329,'2013Figures'!$H:$H,$B329,'2013Figures'!$I:$I,$C329,'2013Figures'!$B:$B,"BrokerToCy",'2013Figures'!$G:$G,"P1",'2013Figures'!$E:$E,$B$1)</f>
        <v>0</v>
      </c>
      <c r="G329" s="9">
        <f>SUMIFS('2013Figures'!$J:$J,'2013Figures'!$C:$C,$A329,'2013Figures'!$H:$H,$B329,'2013Figures'!$I:$I,$C329,'2013Figures'!$B:$B,"CyToBroker",'2013Figures'!$G:$G,"E1",'2013Figures'!$E:$E,$B$1)</f>
        <v>0</v>
      </c>
      <c r="H329" s="9">
        <f>SUMIFS('2013Figures'!$J:$J,'2013Figures'!$C:$C,$A329,'2013Figures'!$H:$H,$B329,'2013Figures'!$I:$I,$C329,'2013Figures'!$B:$B,"CyToBroker",'2013Figures'!$G:$G,"P1",'2013Figures'!$E:$E,$B$1)</f>
        <v>0</v>
      </c>
      <c r="I329" s="30"/>
      <c r="J329" s="31">
        <v>201005</v>
      </c>
      <c r="K329" s="30"/>
      <c r="L329" s="42">
        <f>SUMIFS('2012Figures'!$J:$J,'2012Figures'!$C:$C,$A329,'2012Figures'!$H:$H,$B329,'2012Figures'!$I:$I,$C329,'2012Figures'!$E:$E,$B$1)</f>
        <v>0</v>
      </c>
      <c r="M329" s="52">
        <f>SUMIFS('2012Figures'!$J:$J,'2012Figures'!$C:$C,$A329,'2012Figures'!$H:$H,$B329,'2012Figures'!$I:$I,$C329,'2012Figures'!$B:$B,"BrokerToCy",'2012Figures'!$G:$G,"E1",'2012Figures'!$E:$E,$B$1)</f>
        <v>0</v>
      </c>
      <c r="N329" s="52">
        <f>SUMIFS('2012Figures'!$J:$J,'2012Figures'!$C:$C,$A329,'2012Figures'!$H:$H,$B329,'2012Figures'!$I:$I,$C329,'2012Figures'!$B:$B,"BrokerToCy",'2012Figures'!$G:$G,"P1",'2012Figures'!$E:$E,$B$1)</f>
        <v>0</v>
      </c>
      <c r="O329" s="52">
        <f>SUMIFS('2012Figures'!$J:$J,'2012Figures'!$C:$C,$A329,'2012Figures'!$H:$H,$B329,'2012Figures'!$I:$I,$C329,'2012Figures'!$B:$B,"CyToBroker",'2012Figures'!$G:$G,"E1",'2012Figures'!$E:$E,$B$1)</f>
        <v>0</v>
      </c>
      <c r="P329" s="52">
        <f>SUMIFS('2012Figures'!$J:$J,'2012Figures'!$C:$C,$A329,'2012Figures'!$H:$H,$B329,'2012Figures'!$I:$I,$C329,'2012Figures'!$B:$B,"CyToBroker",'2012Figures'!$G:$G,"P1",'2012Figures'!$E:$E,$B$1)</f>
        <v>0</v>
      </c>
      <c r="Q329" s="30"/>
      <c r="R329" s="46" t="str">
        <f t="shared" si="30"/>
        <v/>
      </c>
      <c r="S329" s="46" t="str">
        <f t="shared" si="30"/>
        <v/>
      </c>
      <c r="T329" s="46" t="str">
        <f t="shared" si="30"/>
        <v/>
      </c>
      <c r="U329" s="46" t="str">
        <f t="shared" si="30"/>
        <v/>
      </c>
      <c r="V329" s="46" t="str">
        <f t="shared" si="30"/>
        <v/>
      </c>
    </row>
    <row r="330" spans="1:22" x14ac:dyDescent="0.2">
      <c r="A330" s="1">
        <v>302</v>
      </c>
      <c r="B330" s="1" t="s">
        <v>116</v>
      </c>
      <c r="C330" s="8">
        <v>1</v>
      </c>
      <c r="D330" s="29">
        <f>SUMIFS('2013Figures'!$J:$J,'2013Figures'!$C:$C,$A330,'2013Figures'!$H:$H,$B330,'2013Figures'!$I:$I,$C330,'2013Figures'!$E:$E,$B$1)</f>
        <v>0</v>
      </c>
      <c r="E330" s="9">
        <f>SUMIFS('2013Figures'!$J:$J,'2013Figures'!$C:$C,$A330,'2013Figures'!$H:$H,$B330,'2013Figures'!$I:$I,$C330,'2013Figures'!$B:$B,"BrokerToCy",'2013Figures'!$G:$G,"E1",'2013Figures'!$E:$E,$B$1)</f>
        <v>0</v>
      </c>
      <c r="F330" s="9">
        <f>SUMIFS('2013Figures'!$J:$J,'2013Figures'!$C:$C,$A330,'2013Figures'!$H:$H,$B330,'2013Figures'!$I:$I,$C330,'2013Figures'!$B:$B,"BrokerToCy",'2013Figures'!$G:$G,"P1",'2013Figures'!$E:$E,$B$1)</f>
        <v>0</v>
      </c>
      <c r="G330" s="9">
        <f>SUMIFS('2013Figures'!$J:$J,'2013Figures'!$C:$C,$A330,'2013Figures'!$H:$H,$B330,'2013Figures'!$I:$I,$C330,'2013Figures'!$B:$B,"CyToBroker",'2013Figures'!$G:$G,"E1",'2013Figures'!$E:$E,$B$1)</f>
        <v>0</v>
      </c>
      <c r="H330" s="9">
        <f>SUMIFS('2013Figures'!$J:$J,'2013Figures'!$C:$C,$A330,'2013Figures'!$H:$H,$B330,'2013Figures'!$I:$I,$C330,'2013Figures'!$B:$B,"CyToBroker",'2013Figures'!$G:$G,"P1",'2013Figures'!$E:$E,$B$1)</f>
        <v>0</v>
      </c>
      <c r="J330" s="8">
        <v>200801</v>
      </c>
      <c r="L330" s="42">
        <f>SUMIFS('2012Figures'!$J:$J,'2012Figures'!$C:$C,$A330,'2012Figures'!$H:$H,$B330,'2012Figures'!$I:$I,$C330,'2012Figures'!$E:$E,$B$1)</f>
        <v>0</v>
      </c>
      <c r="M330" s="52">
        <f>SUMIFS('2012Figures'!$J:$J,'2012Figures'!$C:$C,$A330,'2012Figures'!$H:$H,$B330,'2012Figures'!$I:$I,$C330,'2012Figures'!$B:$B,"BrokerToCy",'2012Figures'!$G:$G,"E1",'2012Figures'!$E:$E,$B$1)</f>
        <v>0</v>
      </c>
      <c r="N330" s="52">
        <f>SUMIFS('2012Figures'!$J:$J,'2012Figures'!$C:$C,$A330,'2012Figures'!$H:$H,$B330,'2012Figures'!$I:$I,$C330,'2012Figures'!$B:$B,"BrokerToCy",'2012Figures'!$G:$G,"P1",'2012Figures'!$E:$E,$B$1)</f>
        <v>0</v>
      </c>
      <c r="O330" s="52">
        <f>SUMIFS('2012Figures'!$J:$J,'2012Figures'!$C:$C,$A330,'2012Figures'!$H:$H,$B330,'2012Figures'!$I:$I,$C330,'2012Figures'!$B:$B,"CyToBroker",'2012Figures'!$G:$G,"E1",'2012Figures'!$E:$E,$B$1)</f>
        <v>0</v>
      </c>
      <c r="P330" s="52">
        <f>SUMIFS('2012Figures'!$J:$J,'2012Figures'!$C:$C,$A330,'2012Figures'!$H:$H,$B330,'2012Figures'!$I:$I,$C330,'2012Figures'!$B:$B,"CyToBroker",'2012Figures'!$G:$G,"P1",'2012Figures'!$E:$E,$B$1)</f>
        <v>0</v>
      </c>
      <c r="R330" s="46" t="str">
        <f t="shared" si="30"/>
        <v/>
      </c>
      <c r="S330" s="46" t="str">
        <f t="shared" si="30"/>
        <v/>
      </c>
      <c r="T330" s="46" t="str">
        <f t="shared" si="30"/>
        <v/>
      </c>
      <c r="U330" s="46" t="str">
        <f t="shared" si="30"/>
        <v/>
      </c>
      <c r="V330" s="46" t="str">
        <f t="shared" si="30"/>
        <v/>
      </c>
    </row>
    <row r="331" spans="1:22" x14ac:dyDescent="0.2">
      <c r="A331" s="1">
        <v>302</v>
      </c>
      <c r="B331" s="1" t="s">
        <v>116</v>
      </c>
      <c r="D331" s="29">
        <f>SUMIFS('2013Figures'!$J:$J,'2013Figures'!$C:$C,$A331,'2013Figures'!$I:$I,"",'2013Figures'!$E:$E,$B$1)</f>
        <v>0</v>
      </c>
      <c r="E331" s="9">
        <f>SUMIFS('2013Figures'!$J:$J,'2013Figures'!$C:$C,$A331,'2013Figures'!$I:$I,"",'2013Figures'!$B:$B,"BrokerToCy",'2013Figures'!$G:$G,"E1",'2013Figures'!$E:$E,$B$1)</f>
        <v>0</v>
      </c>
      <c r="F331" s="9">
        <f>SUMIFS('2013Figures'!$J:$J,'2013Figures'!$C:$C,$A331,'2013Figures'!$I:$I,"",'2013Figures'!$B:$B,"BrokerToCy",'2013Figures'!$G:$G,"P1",'2013Figures'!$E:$E,$B$1)</f>
        <v>0</v>
      </c>
      <c r="G331" s="9">
        <f>SUMIFS('2013Figures'!$J:$J,'2013Figures'!$C:$C,$A331,'2013Figures'!$I:$I,"",'2013Figures'!$B:$B,"CyToBroker",'2013Figures'!$G:$G,"E1",'2013Figures'!$E:$E,$B$1)</f>
        <v>0</v>
      </c>
      <c r="H331" s="9">
        <f>SUMIFS('2013Figures'!$J:$J,'2013Figures'!$C:$C,$A331,'2013Figures'!$I:$I,"",'2013Figures'!$B:$B,"CyToBroker",'2013Figures'!$G:$G,"P1",'2013Figures'!$E:$E,$B$1)</f>
        <v>0</v>
      </c>
      <c r="J331" s="8" t="s">
        <v>131</v>
      </c>
      <c r="L331" s="42">
        <f>SUMIFS('2012Figures'!$J:$J,'2012Figures'!$C:$C,$A331,'2012Figures'!$I:$I,"",'2012Figures'!$E:$E,$B$1)</f>
        <v>0</v>
      </c>
      <c r="M331" s="52">
        <f>SUMIFS('2012Figures'!$J:$J,'2012Figures'!$C:$C,$A331,'2012Figures'!$I:$I,"",'2012Figures'!$B:$B,"BrokerToCy",'2012Figures'!$G:$G,"E1",'2012Figures'!$E:$E,$B$1)</f>
        <v>0</v>
      </c>
      <c r="N331" s="52">
        <f>SUMIFS('2012Figures'!$J:$J,'2012Figures'!$C:$C,$A331,'2012Figures'!$I:$I,"",'2012Figures'!$B:$B,"BrokerToCy",'2012Figures'!$G:$G,"P1",'2012Figures'!$E:$E,$B$1)</f>
        <v>0</v>
      </c>
      <c r="O331" s="52">
        <f>SUMIFS('2012Figures'!$J:$J,'2012Figures'!$C:$C,$A331,'2012Figures'!$I:$I,"",'2012Figures'!$B:$B,"CyToBroker",'2012Figures'!$G:$G,"E1",'2012Figures'!$E:$E,$B$1)</f>
        <v>0</v>
      </c>
      <c r="P331" s="52">
        <f>SUMIFS('2012Figures'!$J:$J,'2012Figures'!$C:$C,$A331,'2012Figures'!$I:$I,"",'2012Figures'!$B:$B,"CyToBroker",'2012Figures'!$G:$G,"P1",'2012Figures'!$E:$E,$B$1)</f>
        <v>0</v>
      </c>
      <c r="R331" s="46" t="str">
        <f t="shared" si="30"/>
        <v/>
      </c>
      <c r="S331" s="46" t="str">
        <f t="shared" si="30"/>
        <v/>
      </c>
      <c r="T331" s="46" t="str">
        <f t="shared" si="30"/>
        <v/>
      </c>
      <c r="U331" s="46" t="str">
        <f t="shared" si="30"/>
        <v/>
      </c>
      <c r="V331" s="46" t="str">
        <f t="shared" si="30"/>
        <v/>
      </c>
    </row>
    <row r="332" spans="1:22" x14ac:dyDescent="0.2">
      <c r="A332" s="21"/>
      <c r="B332" s="21" t="s">
        <v>92</v>
      </c>
      <c r="C332" s="22"/>
      <c r="D332" s="23">
        <f>SUM(E332:H332)</f>
        <v>0</v>
      </c>
      <c r="E332" s="23">
        <f>SUM(E329:E331)</f>
        <v>0</v>
      </c>
      <c r="F332" s="23">
        <f>SUM(F329:F331)</f>
        <v>0</v>
      </c>
      <c r="G332" s="23">
        <f>SUM(G329:G331)</f>
        <v>0</v>
      </c>
      <c r="H332" s="23">
        <f>SUM(H329:H331)</f>
        <v>0</v>
      </c>
      <c r="I332" s="21"/>
      <c r="J332" s="22"/>
      <c r="K332" s="21"/>
      <c r="L332" s="43">
        <f>SUM(M332:P332)</f>
        <v>0</v>
      </c>
      <c r="M332" s="43">
        <f>SUM(M329:M331)</f>
        <v>0</v>
      </c>
      <c r="N332" s="43">
        <f>SUM(N329:N331)</f>
        <v>0</v>
      </c>
      <c r="O332" s="43">
        <f>SUM(O329:O331)</f>
        <v>0</v>
      </c>
      <c r="P332" s="43">
        <f>SUM(P329:P331)</f>
        <v>0</v>
      </c>
      <c r="Q332" s="21"/>
      <c r="R332" s="21"/>
      <c r="S332" s="21"/>
      <c r="T332" s="21"/>
      <c r="U332" s="21"/>
      <c r="V332" s="21"/>
    </row>
    <row r="333" spans="1:22" x14ac:dyDescent="0.2">
      <c r="A333" s="28">
        <v>303</v>
      </c>
      <c r="B333" s="28" t="s">
        <v>117</v>
      </c>
      <c r="C333" s="17" t="s">
        <v>88</v>
      </c>
      <c r="D333" s="18">
        <f>SUMIFS('2013Figures'!$J:$J,'2013Figures'!$C:$C,$A333,'2013Figures'!$E:$E,$B$1)</f>
        <v>2</v>
      </c>
      <c r="E333" s="18">
        <f>SUMIFS('2013Figures'!$J:$J,'2013Figures'!$C:$C,$A333,'2013Figures'!$B:$B,"BrokerToCy",'2013Figures'!$G:$G,"E1",'2013Figures'!$E:$E,$B$1)</f>
        <v>2</v>
      </c>
      <c r="F333" s="18">
        <f>SUMIFS('2013Figures'!$J:$J,'2013Figures'!$C:$C,$A333,'2013Figures'!$B:$B,"BrokerToCy",'2013Figures'!$G:$G,"P1",'2013Figures'!$E:$E,$B$1)</f>
        <v>0</v>
      </c>
      <c r="G333" s="18">
        <f>SUMIFS('2013Figures'!$J:$J,'2013Figures'!$C:$C,$A333,'2013Figures'!$B:$B,"CyToBroker",'2013Figures'!$G:$G,"E1",'2013Figures'!$E:$E,$B$1)</f>
        <v>0</v>
      </c>
      <c r="H333" s="18">
        <f>SUMIFS('2013Figures'!$J:$J,'2013Figures'!$C:$C,$A333,'2013Figures'!$B:$B,"CyToBroker",'2013Figures'!$G:$G,"P1",'2013Figures'!$E:$E,$B$1)</f>
        <v>0</v>
      </c>
      <c r="I333" s="28"/>
      <c r="J333" s="17"/>
      <c r="K333" s="28"/>
      <c r="L333" s="50">
        <f>SUMIFS('2012Figures'!$J:$J,'2012Figures'!$C:$C,$A333,'2012Figures'!$E:$E,$B$1)</f>
        <v>0</v>
      </c>
      <c r="M333" s="50">
        <f>SUMIFS('2012Figures'!$J:$J,'2012Figures'!$C:$C,$A333,'2012Figures'!$B:$B,"BrokerToCy",'2012Figures'!$G:$G,"E1",'2012Figures'!$E:$E,$B$1)</f>
        <v>0</v>
      </c>
      <c r="N333" s="50">
        <f>SUMIFS('2012Figures'!$J:$J,'2012Figures'!$C:$C,$A333,'2012Figures'!$B:$B,"BrokerToCy",'2012Figures'!$G:$G,"P1",'2012Figures'!$E:$E,$B$1)</f>
        <v>0</v>
      </c>
      <c r="O333" s="50">
        <f>SUMIFS('2012Figures'!$J:$J,'2012Figures'!$C:$C,$A333,'2012Figures'!$B:$B,"CyToBroker",'2012Figures'!$G:$G,"E1",'2012Figures'!$E:$E,$B$1)</f>
        <v>0</v>
      </c>
      <c r="P333" s="50">
        <f>SUMIFS('2012Figures'!$J:$J,'2012Figures'!$C:$C,$A333,'2012Figures'!$B:$B,"CyToBroker",'2012Figures'!$G:$G,"P1",'2012Figures'!$E:$E,$B$1)</f>
        <v>0</v>
      </c>
      <c r="Q333" s="28"/>
      <c r="R333" s="46" t="str">
        <f t="shared" ref="R333:V396" si="31">IF(L333=0,"",ROUND(D333/L333-1,2))</f>
        <v/>
      </c>
      <c r="S333" s="46" t="str">
        <f t="shared" si="31"/>
        <v/>
      </c>
      <c r="T333" s="46" t="str">
        <f t="shared" si="31"/>
        <v/>
      </c>
      <c r="U333" s="46" t="str">
        <f t="shared" si="31"/>
        <v/>
      </c>
      <c r="V333" s="46" t="str">
        <f t="shared" si="31"/>
        <v/>
      </c>
    </row>
    <row r="334" spans="1:22" x14ac:dyDescent="0.2">
      <c r="A334" s="1">
        <v>303</v>
      </c>
      <c r="B334" s="1" t="s">
        <v>117</v>
      </c>
      <c r="C334" s="8">
        <v>1</v>
      </c>
      <c r="D334" s="29">
        <f>SUMIFS('2013Figures'!$J:$J,'2013Figures'!$C:$C,$A334,'2013Figures'!$H:$H,$B334,'2013Figures'!$I:$I,$C334,'2013Figures'!$E:$E,$B$1)</f>
        <v>0</v>
      </c>
      <c r="E334" s="9">
        <f>SUMIFS('2013Figures'!$J:$J,'2013Figures'!$C:$C,$A334,'2013Figures'!$H:$H,$B334,'2013Figures'!$I:$I,$C334,'2013Figures'!$B:$B,"BrokerToCy",'2013Figures'!$G:$G,"E1",'2013Figures'!$E:$E,$B$1)</f>
        <v>0</v>
      </c>
      <c r="F334" s="9">
        <f>SUMIFS('2013Figures'!$J:$J,'2013Figures'!$C:$C,$A334,'2013Figures'!$H:$H,$B334,'2013Figures'!$I:$I,$C334,'2013Figures'!$B:$B,"BrokerToCy",'2013Figures'!$G:$G,"P1",'2013Figures'!$E:$E,$B$1)</f>
        <v>0</v>
      </c>
      <c r="G334" s="9">
        <f>SUMIFS('2013Figures'!$J:$J,'2013Figures'!$C:$C,$A334,'2013Figures'!$H:$H,$B334,'2013Figures'!$I:$I,$C334,'2013Figures'!$B:$B,"CyToBroker",'2013Figures'!$G:$G,"E1",'2013Figures'!$E:$E,$B$1)</f>
        <v>0</v>
      </c>
      <c r="H334" s="9">
        <f>SUMIFS('2013Figures'!$J:$J,'2013Figures'!$C:$C,$A334,'2013Figures'!$H:$H,$B334,'2013Figures'!$I:$I,$C334,'2013Figures'!$B:$B,"CyToBroker",'2013Figures'!$G:$G,"P1",'2013Figures'!$E:$E,$B$1)</f>
        <v>0</v>
      </c>
      <c r="I334" s="30"/>
      <c r="J334" s="31">
        <v>200801</v>
      </c>
      <c r="K334" s="30"/>
      <c r="L334" s="42">
        <f>SUMIFS('2012Figures'!$J:$J,'2012Figures'!$C:$C,$A334,'2012Figures'!$H:$H,$B334,'2012Figures'!$I:$I,$C334,'2012Figures'!$E:$E,$B$1)</f>
        <v>0</v>
      </c>
      <c r="M334" s="52">
        <f>SUMIFS('2012Figures'!$J:$J,'2012Figures'!$C:$C,$A334,'2012Figures'!$H:$H,$B334,'2012Figures'!$I:$I,$C334,'2012Figures'!$B:$B,"BrokerToCy",'2012Figures'!$G:$G,"E1",'2012Figures'!$E:$E,$B$1)</f>
        <v>0</v>
      </c>
      <c r="N334" s="52">
        <f>SUMIFS('2012Figures'!$J:$J,'2012Figures'!$C:$C,$A334,'2012Figures'!$H:$H,$B334,'2012Figures'!$I:$I,$C334,'2012Figures'!$B:$B,"BrokerToCy",'2012Figures'!$G:$G,"P1",'2012Figures'!$E:$E,$B$1)</f>
        <v>0</v>
      </c>
      <c r="O334" s="52">
        <f>SUMIFS('2012Figures'!$J:$J,'2012Figures'!$C:$C,$A334,'2012Figures'!$H:$H,$B334,'2012Figures'!$I:$I,$C334,'2012Figures'!$B:$B,"CyToBroker",'2012Figures'!$G:$G,"E1",'2012Figures'!$E:$E,$B$1)</f>
        <v>0</v>
      </c>
      <c r="P334" s="52">
        <f>SUMIFS('2012Figures'!$J:$J,'2012Figures'!$C:$C,$A334,'2012Figures'!$H:$H,$B334,'2012Figures'!$I:$I,$C334,'2012Figures'!$B:$B,"CyToBroker",'2012Figures'!$G:$G,"P1",'2012Figures'!$E:$E,$B$1)</f>
        <v>0</v>
      </c>
      <c r="Q334" s="30"/>
      <c r="R334" s="46" t="str">
        <f t="shared" si="31"/>
        <v/>
      </c>
      <c r="S334" s="46" t="str">
        <f t="shared" si="31"/>
        <v/>
      </c>
      <c r="T334" s="46" t="str">
        <f t="shared" si="31"/>
        <v/>
      </c>
      <c r="U334" s="46" t="str">
        <f t="shared" si="31"/>
        <v/>
      </c>
      <c r="V334" s="46" t="str">
        <f t="shared" si="31"/>
        <v/>
      </c>
    </row>
    <row r="335" spans="1:22" x14ac:dyDescent="0.2">
      <c r="A335" s="1">
        <v>303</v>
      </c>
      <c r="B335" s="1" t="s">
        <v>117</v>
      </c>
      <c r="D335" s="29">
        <f>SUMIFS('2013Figures'!$J:$J,'2013Figures'!$C:$C,$A335,'2013Figures'!$I:$I,"",'2013Figures'!$E:$E,$B$1)</f>
        <v>2</v>
      </c>
      <c r="E335" s="9">
        <f>SUMIFS('2013Figures'!$J:$J,'2013Figures'!$C:$C,$A335,'2013Figures'!$I:$I,"",'2013Figures'!$B:$B,"BrokerToCy",'2013Figures'!$G:$G,"E1",'2013Figures'!$E:$E,$B$1)</f>
        <v>2</v>
      </c>
      <c r="F335" s="9">
        <f>SUMIFS('2013Figures'!$J:$J,'2013Figures'!$C:$C,$A335,'2013Figures'!$I:$I,"",'2013Figures'!$B:$B,"BrokerToCy",'2013Figures'!$G:$G,"P1",'2013Figures'!$E:$E,$B$1)</f>
        <v>0</v>
      </c>
      <c r="G335" s="9">
        <f>SUMIFS('2013Figures'!$J:$J,'2013Figures'!$C:$C,$A335,'2013Figures'!$I:$I,"",'2013Figures'!$B:$B,"CyToBroker",'2013Figures'!$G:$G,"E1",'2013Figures'!$E:$E,$B$1)</f>
        <v>0</v>
      </c>
      <c r="H335" s="9">
        <f>SUMIFS('2013Figures'!$J:$J,'2013Figures'!$C:$C,$A335,'2013Figures'!$I:$I,"",'2013Figures'!$B:$B,"CyToBroker",'2013Figures'!$G:$G,"P1",'2013Figures'!$E:$E,$B$1)</f>
        <v>0</v>
      </c>
      <c r="J335" s="8" t="s">
        <v>131</v>
      </c>
      <c r="L335" s="42">
        <f>SUMIFS('2012Figures'!$J:$J,'2012Figures'!$C:$C,$A335,'2012Figures'!$I:$I,"",'2012Figures'!$E:$E,$B$1)</f>
        <v>0</v>
      </c>
      <c r="M335" s="52">
        <f>SUMIFS('2012Figures'!$J:$J,'2012Figures'!$C:$C,$A335,'2012Figures'!$I:$I,"",'2012Figures'!$B:$B,"BrokerToCy",'2012Figures'!$G:$G,"E1",'2012Figures'!$E:$E,$B$1)</f>
        <v>0</v>
      </c>
      <c r="N335" s="52">
        <f>SUMIFS('2012Figures'!$J:$J,'2012Figures'!$C:$C,$A335,'2012Figures'!$I:$I,"",'2012Figures'!$B:$B,"BrokerToCy",'2012Figures'!$G:$G,"P1",'2012Figures'!$E:$E,$B$1)</f>
        <v>0</v>
      </c>
      <c r="O335" s="52">
        <f>SUMIFS('2012Figures'!$J:$J,'2012Figures'!$C:$C,$A335,'2012Figures'!$I:$I,"",'2012Figures'!$B:$B,"CyToBroker",'2012Figures'!$G:$G,"E1",'2012Figures'!$E:$E,$B$1)</f>
        <v>0</v>
      </c>
      <c r="P335" s="52">
        <f>SUMIFS('2012Figures'!$J:$J,'2012Figures'!$C:$C,$A335,'2012Figures'!$I:$I,"",'2012Figures'!$B:$B,"CyToBroker",'2012Figures'!$G:$G,"P1",'2012Figures'!$E:$E,$B$1)</f>
        <v>0</v>
      </c>
      <c r="R335" s="46" t="str">
        <f t="shared" si="31"/>
        <v/>
      </c>
      <c r="S335" s="46" t="str">
        <f t="shared" si="31"/>
        <v/>
      </c>
      <c r="T335" s="46" t="str">
        <f t="shared" si="31"/>
        <v/>
      </c>
      <c r="U335" s="46" t="str">
        <f t="shared" si="31"/>
        <v/>
      </c>
      <c r="V335" s="46" t="str">
        <f t="shared" si="31"/>
        <v/>
      </c>
    </row>
    <row r="336" spans="1:22" x14ac:dyDescent="0.2">
      <c r="A336" s="21"/>
      <c r="B336" s="21" t="s">
        <v>92</v>
      </c>
      <c r="C336" s="22"/>
      <c r="D336" s="23">
        <f>SUM(E336:H336)</f>
        <v>2</v>
      </c>
      <c r="E336" s="23">
        <f>SUM(E334:E335)</f>
        <v>2</v>
      </c>
      <c r="F336" s="23">
        <f>SUM(F334:F335)</f>
        <v>0</v>
      </c>
      <c r="G336" s="23">
        <f>SUM(G334:G335)</f>
        <v>0</v>
      </c>
      <c r="H336" s="23">
        <f>SUM(H334:H335)</f>
        <v>0</v>
      </c>
      <c r="I336" s="21"/>
      <c r="J336" s="22"/>
      <c r="K336" s="21"/>
      <c r="L336" s="43">
        <f>SUM(M336:P336)</f>
        <v>0</v>
      </c>
      <c r="M336" s="43">
        <f>SUM(M334:M335)</f>
        <v>0</v>
      </c>
      <c r="N336" s="43">
        <f>SUM(N334:N335)</f>
        <v>0</v>
      </c>
      <c r="O336" s="43">
        <f>SUM(O334:O335)</f>
        <v>0</v>
      </c>
      <c r="P336" s="43">
        <f>SUM(P334:P335)</f>
        <v>0</v>
      </c>
      <c r="Q336" s="21"/>
      <c r="R336" s="21"/>
      <c r="S336" s="21"/>
      <c r="T336" s="21"/>
      <c r="U336" s="21"/>
      <c r="V336" s="21"/>
    </row>
    <row r="337" spans="1:22" x14ac:dyDescent="0.2">
      <c r="A337" s="28">
        <v>304</v>
      </c>
      <c r="B337" s="28" t="s">
        <v>118</v>
      </c>
      <c r="C337" s="17" t="s">
        <v>88</v>
      </c>
      <c r="D337" s="18">
        <f>SUMIFS('2013Figures'!$J:$J,'2013Figures'!$C:$C,$A337,'2013Figures'!$E:$E,$B$1)</f>
        <v>0</v>
      </c>
      <c r="E337" s="18">
        <f>SUMIFS('2013Figures'!$J:$J,'2013Figures'!$C:$C,$A337,'2013Figures'!$B:$B,"BrokerToCy",'2013Figures'!$G:$G,"E1",'2013Figures'!$E:$E,$B$1)</f>
        <v>0</v>
      </c>
      <c r="F337" s="18">
        <f>SUMIFS('2013Figures'!$J:$J,'2013Figures'!$C:$C,$A337,'2013Figures'!$B:$B,"BrokerToCy",'2013Figures'!$G:$G,"P1",'2013Figures'!$E:$E,$B$1)</f>
        <v>0</v>
      </c>
      <c r="G337" s="18">
        <f>SUMIFS('2013Figures'!$J:$J,'2013Figures'!$C:$C,$A337,'2013Figures'!$B:$B,"CyToBroker",'2013Figures'!$G:$G,"E1",'2013Figures'!$E:$E,$B$1)</f>
        <v>0</v>
      </c>
      <c r="H337" s="18">
        <f>SUMIFS('2013Figures'!$J:$J,'2013Figures'!$C:$C,$A337,'2013Figures'!$B:$B,"CyToBroker",'2013Figures'!$G:$G,"P1",'2013Figures'!$E:$E,$B$1)</f>
        <v>0</v>
      </c>
      <c r="I337" s="28"/>
      <c r="J337" s="17"/>
      <c r="K337" s="28"/>
      <c r="L337" s="50">
        <f>SUMIFS('2012Figures'!$J:$J,'2012Figures'!$C:$C,$A337,'2012Figures'!$E:$E,$B$1)</f>
        <v>0</v>
      </c>
      <c r="M337" s="50">
        <f>SUMIFS('2012Figures'!$J:$J,'2012Figures'!$C:$C,$A337,'2012Figures'!$B:$B,"BrokerToCy",'2012Figures'!$G:$G,"E1",'2012Figures'!$E:$E,$B$1)</f>
        <v>0</v>
      </c>
      <c r="N337" s="50">
        <f>SUMIFS('2012Figures'!$J:$J,'2012Figures'!$C:$C,$A337,'2012Figures'!$B:$B,"BrokerToCy",'2012Figures'!$G:$G,"P1",'2012Figures'!$E:$E,$B$1)</f>
        <v>0</v>
      </c>
      <c r="O337" s="50">
        <f>SUMIFS('2012Figures'!$J:$J,'2012Figures'!$C:$C,$A337,'2012Figures'!$B:$B,"CyToBroker",'2012Figures'!$G:$G,"E1",'2012Figures'!$E:$E,$B$1)</f>
        <v>0</v>
      </c>
      <c r="P337" s="50">
        <f>SUMIFS('2012Figures'!$J:$J,'2012Figures'!$C:$C,$A337,'2012Figures'!$B:$B,"CyToBroker",'2012Figures'!$G:$G,"P1",'2012Figures'!$E:$E,$B$1)</f>
        <v>0</v>
      </c>
      <c r="Q337" s="28"/>
      <c r="R337" s="46" t="str">
        <f t="shared" ref="R337:V400" si="32">IF(L337=0,"",ROUND(D337/L337-1,2))</f>
        <v/>
      </c>
      <c r="S337" s="46" t="str">
        <f t="shared" si="32"/>
        <v/>
      </c>
      <c r="T337" s="46" t="str">
        <f t="shared" si="32"/>
        <v/>
      </c>
      <c r="U337" s="46" t="str">
        <f t="shared" si="32"/>
        <v/>
      </c>
      <c r="V337" s="46" t="str">
        <f t="shared" si="32"/>
        <v/>
      </c>
    </row>
    <row r="338" spans="1:22" x14ac:dyDescent="0.2">
      <c r="A338" s="1">
        <v>304</v>
      </c>
      <c r="B338" s="1" t="s">
        <v>118</v>
      </c>
      <c r="C338" s="8">
        <v>4</v>
      </c>
      <c r="D338" s="29">
        <f>SUMIFS('2013Figures'!$J:$J,'2013Figures'!$C:$C,$A338,'2013Figures'!$H:$H,$B338,'2013Figures'!$I:$I,$C338,'2013Figures'!$E:$E,$B$1)</f>
        <v>0</v>
      </c>
      <c r="E338" s="9">
        <f>SUMIFS('2013Figures'!$J:$J,'2013Figures'!$C:$C,$A338,'2013Figures'!$H:$H,$B338,'2013Figures'!$I:$I,$C338,'2013Figures'!$B:$B,"BrokerToCy",'2013Figures'!$G:$G,"E1",'2013Figures'!$E:$E,$B$1)</f>
        <v>0</v>
      </c>
      <c r="F338" s="9">
        <f>SUMIFS('2013Figures'!$J:$J,'2013Figures'!$C:$C,$A338,'2013Figures'!$H:$H,$B338,'2013Figures'!$I:$I,$C338,'2013Figures'!$B:$B,"BrokerToCy",'2013Figures'!$G:$G,"P1",'2013Figures'!$E:$E,$B$1)</f>
        <v>0</v>
      </c>
      <c r="G338" s="9">
        <f>SUMIFS('2013Figures'!$J:$J,'2013Figures'!$C:$C,$A338,'2013Figures'!$H:$H,$B338,'2013Figures'!$I:$I,$C338,'2013Figures'!$B:$B,"CyToBroker",'2013Figures'!$G:$G,"E1",'2013Figures'!$E:$E,$B$1)</f>
        <v>0</v>
      </c>
      <c r="H338" s="9">
        <f>SUMIFS('2013Figures'!$J:$J,'2013Figures'!$C:$C,$A338,'2013Figures'!$H:$H,$B338,'2013Figures'!$I:$I,$C338,'2013Figures'!$B:$B,"CyToBroker",'2013Figures'!$G:$G,"P1",'2013Figures'!$E:$E,$B$1)</f>
        <v>0</v>
      </c>
      <c r="I338" s="30"/>
      <c r="J338" s="31">
        <v>201501</v>
      </c>
      <c r="K338" s="30"/>
      <c r="L338" s="42">
        <f>SUMIFS('2012Figures'!$J:$J,'2012Figures'!$C:$C,$A338,'2012Figures'!$H:$H,$B338,'2012Figures'!$I:$I,$C338,'2012Figures'!$E:$E,$B$1)</f>
        <v>0</v>
      </c>
      <c r="M338" s="52">
        <f>SUMIFS('2012Figures'!$J:$J,'2012Figures'!$C:$C,$A338,'2012Figures'!$H:$H,$B338,'2012Figures'!$I:$I,$C338,'2012Figures'!$B:$B,"BrokerToCy",'2012Figures'!$G:$G,"E1",'2012Figures'!$E:$E,$B$1)</f>
        <v>0</v>
      </c>
      <c r="N338" s="52">
        <f>SUMIFS('2012Figures'!$J:$J,'2012Figures'!$C:$C,$A338,'2012Figures'!$H:$H,$B338,'2012Figures'!$I:$I,$C338,'2012Figures'!$B:$B,"BrokerToCy",'2012Figures'!$G:$G,"P1",'2012Figures'!$E:$E,$B$1)</f>
        <v>0</v>
      </c>
      <c r="O338" s="52">
        <f>SUMIFS('2012Figures'!$J:$J,'2012Figures'!$C:$C,$A338,'2012Figures'!$H:$H,$B338,'2012Figures'!$I:$I,$C338,'2012Figures'!$B:$B,"CyToBroker",'2012Figures'!$G:$G,"E1",'2012Figures'!$E:$E,$B$1)</f>
        <v>0</v>
      </c>
      <c r="P338" s="52">
        <f>SUMIFS('2012Figures'!$J:$J,'2012Figures'!$C:$C,$A338,'2012Figures'!$H:$H,$B338,'2012Figures'!$I:$I,$C338,'2012Figures'!$B:$B,"CyToBroker",'2012Figures'!$G:$G,"P1",'2012Figures'!$E:$E,$B$1)</f>
        <v>0</v>
      </c>
      <c r="Q338" s="30"/>
      <c r="R338" s="46" t="str">
        <f t="shared" si="32"/>
        <v/>
      </c>
      <c r="S338" s="46" t="str">
        <f t="shared" si="32"/>
        <v/>
      </c>
      <c r="T338" s="46" t="str">
        <f t="shared" si="32"/>
        <v/>
      </c>
      <c r="U338" s="46" t="str">
        <f t="shared" si="32"/>
        <v/>
      </c>
      <c r="V338" s="46" t="str">
        <f t="shared" si="32"/>
        <v/>
      </c>
    </row>
    <row r="339" spans="1:22" x14ac:dyDescent="0.2">
      <c r="A339" s="1">
        <v>304</v>
      </c>
      <c r="B339" s="1" t="s">
        <v>118</v>
      </c>
      <c r="C339" s="8">
        <v>3</v>
      </c>
      <c r="D339" s="29">
        <f>SUMIFS('2013Figures'!$J:$J,'2013Figures'!$C:$C,$A339,'2013Figures'!$H:$H,$B339,'2013Figures'!$I:$I,$C339,'2013Figures'!$E:$E,$B$1)</f>
        <v>0</v>
      </c>
      <c r="E339" s="9">
        <f>SUMIFS('2013Figures'!$J:$J,'2013Figures'!$C:$C,$A339,'2013Figures'!$H:$H,$B339,'2013Figures'!$I:$I,$C339,'2013Figures'!$B:$B,"BrokerToCy",'2013Figures'!$G:$G,"E1",'2013Figures'!$E:$E,$B$1)</f>
        <v>0</v>
      </c>
      <c r="F339" s="9">
        <f>SUMIFS('2013Figures'!$J:$J,'2013Figures'!$C:$C,$A339,'2013Figures'!$H:$H,$B339,'2013Figures'!$I:$I,$C339,'2013Figures'!$B:$B,"BrokerToCy",'2013Figures'!$G:$G,"P1",'2013Figures'!$E:$E,$B$1)</f>
        <v>0</v>
      </c>
      <c r="G339" s="9">
        <f>SUMIFS('2013Figures'!$J:$J,'2013Figures'!$C:$C,$A339,'2013Figures'!$H:$H,$B339,'2013Figures'!$I:$I,$C339,'2013Figures'!$B:$B,"CyToBroker",'2013Figures'!$G:$G,"E1",'2013Figures'!$E:$E,$B$1)</f>
        <v>0</v>
      </c>
      <c r="H339" s="9">
        <f>SUMIFS('2013Figures'!$J:$J,'2013Figures'!$C:$C,$A339,'2013Figures'!$H:$H,$B339,'2013Figures'!$I:$I,$C339,'2013Figures'!$B:$B,"CyToBroker",'2013Figures'!$G:$G,"P1",'2013Figures'!$E:$E,$B$1)</f>
        <v>0</v>
      </c>
      <c r="I339" s="30"/>
      <c r="J339" s="31">
        <v>201301</v>
      </c>
      <c r="K339" s="30"/>
      <c r="L339" s="42">
        <f>SUMIFS('2012Figures'!$J:$J,'2012Figures'!$C:$C,$A339,'2012Figures'!$H:$H,$B339,'2012Figures'!$I:$I,$C339,'2012Figures'!$E:$E,$B$1)</f>
        <v>0</v>
      </c>
      <c r="M339" s="52">
        <f>SUMIFS('2012Figures'!$J:$J,'2012Figures'!$C:$C,$A339,'2012Figures'!$H:$H,$B339,'2012Figures'!$I:$I,$C339,'2012Figures'!$B:$B,"BrokerToCy",'2012Figures'!$G:$G,"E1",'2012Figures'!$E:$E,$B$1)</f>
        <v>0</v>
      </c>
      <c r="N339" s="52">
        <f>SUMIFS('2012Figures'!$J:$J,'2012Figures'!$C:$C,$A339,'2012Figures'!$H:$H,$B339,'2012Figures'!$I:$I,$C339,'2012Figures'!$B:$B,"BrokerToCy",'2012Figures'!$G:$G,"P1",'2012Figures'!$E:$E,$B$1)</f>
        <v>0</v>
      </c>
      <c r="O339" s="52">
        <f>SUMIFS('2012Figures'!$J:$J,'2012Figures'!$C:$C,$A339,'2012Figures'!$H:$H,$B339,'2012Figures'!$I:$I,$C339,'2012Figures'!$B:$B,"CyToBroker",'2012Figures'!$G:$G,"E1",'2012Figures'!$E:$E,$B$1)</f>
        <v>0</v>
      </c>
      <c r="P339" s="52">
        <f>SUMIFS('2012Figures'!$J:$J,'2012Figures'!$C:$C,$A339,'2012Figures'!$H:$H,$B339,'2012Figures'!$I:$I,$C339,'2012Figures'!$B:$B,"CyToBroker",'2012Figures'!$G:$G,"P1",'2012Figures'!$E:$E,$B$1)</f>
        <v>0</v>
      </c>
      <c r="Q339" s="30"/>
      <c r="R339" s="46" t="str">
        <f t="shared" si="32"/>
        <v/>
      </c>
      <c r="S339" s="46" t="str">
        <f t="shared" si="32"/>
        <v/>
      </c>
      <c r="T339" s="46" t="str">
        <f t="shared" si="32"/>
        <v/>
      </c>
      <c r="U339" s="46" t="str">
        <f t="shared" si="32"/>
        <v/>
      </c>
      <c r="V339" s="46" t="str">
        <f t="shared" si="32"/>
        <v/>
      </c>
    </row>
    <row r="340" spans="1:22" x14ac:dyDescent="0.2">
      <c r="A340" s="1">
        <v>304</v>
      </c>
      <c r="B340" s="1" t="s">
        <v>118</v>
      </c>
      <c r="C340" s="8">
        <v>2</v>
      </c>
      <c r="D340" s="29">
        <f>SUMIFS('2013Figures'!$J:$J,'2013Figures'!$C:$C,$A340,'2013Figures'!$H:$H,$B340,'2013Figures'!$I:$I,$C340,'2013Figures'!$E:$E,$B$1)</f>
        <v>0</v>
      </c>
      <c r="E340" s="9">
        <f>SUMIFS('2013Figures'!$J:$J,'2013Figures'!$C:$C,$A340,'2013Figures'!$H:$H,$B340,'2013Figures'!$I:$I,$C340,'2013Figures'!$B:$B,"BrokerToCy",'2013Figures'!$G:$G,"E1",'2013Figures'!$E:$E,$B$1)</f>
        <v>0</v>
      </c>
      <c r="F340" s="9">
        <f>SUMIFS('2013Figures'!$J:$J,'2013Figures'!$C:$C,$A340,'2013Figures'!$H:$H,$B340,'2013Figures'!$I:$I,$C340,'2013Figures'!$B:$B,"BrokerToCy",'2013Figures'!$G:$G,"P1",'2013Figures'!$E:$E,$B$1)</f>
        <v>0</v>
      </c>
      <c r="G340" s="9">
        <f>SUMIFS('2013Figures'!$J:$J,'2013Figures'!$C:$C,$A340,'2013Figures'!$H:$H,$B340,'2013Figures'!$I:$I,$C340,'2013Figures'!$B:$B,"CyToBroker",'2013Figures'!$G:$G,"E1",'2013Figures'!$E:$E,$B$1)</f>
        <v>0</v>
      </c>
      <c r="H340" s="9">
        <f>SUMIFS('2013Figures'!$J:$J,'2013Figures'!$C:$C,$A340,'2013Figures'!$H:$H,$B340,'2013Figures'!$I:$I,$C340,'2013Figures'!$B:$B,"CyToBroker",'2013Figures'!$G:$G,"P1",'2013Figures'!$E:$E,$B$1)</f>
        <v>0</v>
      </c>
      <c r="J340" s="8">
        <v>200801</v>
      </c>
      <c r="L340" s="42">
        <f>SUMIFS('2012Figures'!$J:$J,'2012Figures'!$C:$C,$A340,'2012Figures'!$H:$H,$B340,'2012Figures'!$I:$I,$C340,'2012Figures'!$E:$E,$B$1)</f>
        <v>0</v>
      </c>
      <c r="M340" s="52">
        <f>SUMIFS('2012Figures'!$J:$J,'2012Figures'!$C:$C,$A340,'2012Figures'!$H:$H,$B340,'2012Figures'!$I:$I,$C340,'2012Figures'!$B:$B,"BrokerToCy",'2012Figures'!$G:$G,"E1",'2012Figures'!$E:$E,$B$1)</f>
        <v>0</v>
      </c>
      <c r="N340" s="52">
        <f>SUMIFS('2012Figures'!$J:$J,'2012Figures'!$C:$C,$A340,'2012Figures'!$H:$H,$B340,'2012Figures'!$I:$I,$C340,'2012Figures'!$B:$B,"BrokerToCy",'2012Figures'!$G:$G,"P1",'2012Figures'!$E:$E,$B$1)</f>
        <v>0</v>
      </c>
      <c r="O340" s="52">
        <f>SUMIFS('2012Figures'!$J:$J,'2012Figures'!$C:$C,$A340,'2012Figures'!$H:$H,$B340,'2012Figures'!$I:$I,$C340,'2012Figures'!$B:$B,"CyToBroker",'2012Figures'!$G:$G,"E1",'2012Figures'!$E:$E,$B$1)</f>
        <v>0</v>
      </c>
      <c r="P340" s="52">
        <f>SUMIFS('2012Figures'!$J:$J,'2012Figures'!$C:$C,$A340,'2012Figures'!$H:$H,$B340,'2012Figures'!$I:$I,$C340,'2012Figures'!$B:$B,"CyToBroker",'2012Figures'!$G:$G,"P1",'2012Figures'!$E:$E,$B$1)</f>
        <v>0</v>
      </c>
      <c r="R340" s="46" t="str">
        <f t="shared" si="32"/>
        <v/>
      </c>
      <c r="S340" s="46" t="str">
        <f t="shared" si="32"/>
        <v/>
      </c>
      <c r="T340" s="46" t="str">
        <f t="shared" si="32"/>
        <v/>
      </c>
      <c r="U340" s="46" t="str">
        <f t="shared" si="32"/>
        <v/>
      </c>
      <c r="V340" s="46" t="str">
        <f t="shared" si="32"/>
        <v/>
      </c>
    </row>
    <row r="341" spans="1:22" x14ac:dyDescent="0.2">
      <c r="A341" s="1">
        <v>304</v>
      </c>
      <c r="B341" s="1" t="s">
        <v>118</v>
      </c>
      <c r="C341" s="8">
        <v>1</v>
      </c>
      <c r="D341" s="29">
        <f>SUMIFS('2013Figures'!$J:$J,'2013Figures'!$C:$C,$A341,'2013Figures'!$H:$H,$B341,'2013Figures'!$I:$I,$C341,'2013Figures'!$E:$E,$B$1)</f>
        <v>0</v>
      </c>
      <c r="E341" s="9">
        <f>SUMIFS('2013Figures'!$J:$J,'2013Figures'!$C:$C,$A341,'2013Figures'!$H:$H,$B341,'2013Figures'!$I:$I,$C341,'2013Figures'!$B:$B,"BrokerToCy",'2013Figures'!$G:$G,"E1",'2013Figures'!$E:$E,$B$1)</f>
        <v>0</v>
      </c>
      <c r="F341" s="9">
        <f>SUMIFS('2013Figures'!$J:$J,'2013Figures'!$C:$C,$A341,'2013Figures'!$H:$H,$B341,'2013Figures'!$I:$I,$C341,'2013Figures'!$B:$B,"BrokerToCy",'2013Figures'!$G:$G,"P1",'2013Figures'!$E:$E,$B$1)</f>
        <v>0</v>
      </c>
      <c r="G341" s="9">
        <f>SUMIFS('2013Figures'!$J:$J,'2013Figures'!$C:$C,$A341,'2013Figures'!$H:$H,$B341,'2013Figures'!$I:$I,$C341,'2013Figures'!$B:$B,"CyToBroker",'2013Figures'!$G:$G,"E1",'2013Figures'!$E:$E,$B$1)</f>
        <v>0</v>
      </c>
      <c r="H341" s="9">
        <f>SUMIFS('2013Figures'!$J:$J,'2013Figures'!$C:$C,$A341,'2013Figures'!$H:$H,$B341,'2013Figures'!$I:$I,$C341,'2013Figures'!$B:$B,"CyToBroker",'2013Figures'!$G:$G,"P1",'2013Figures'!$E:$E,$B$1)</f>
        <v>0</v>
      </c>
      <c r="J341" s="8" t="s">
        <v>131</v>
      </c>
      <c r="L341" s="42">
        <f>SUMIFS('2012Figures'!$J:$J,'2012Figures'!$C:$C,$A341,'2012Figures'!$H:$H,$B341,'2012Figures'!$I:$I,$C341,'2012Figures'!$E:$E,$B$1)</f>
        <v>0</v>
      </c>
      <c r="M341" s="52">
        <f>SUMIFS('2012Figures'!$J:$J,'2012Figures'!$C:$C,$A341,'2012Figures'!$H:$H,$B341,'2012Figures'!$I:$I,$C341,'2012Figures'!$B:$B,"BrokerToCy",'2012Figures'!$G:$G,"E1",'2012Figures'!$E:$E,$B$1)</f>
        <v>0</v>
      </c>
      <c r="N341" s="52">
        <f>SUMIFS('2012Figures'!$J:$J,'2012Figures'!$C:$C,$A341,'2012Figures'!$H:$H,$B341,'2012Figures'!$I:$I,$C341,'2012Figures'!$B:$B,"BrokerToCy",'2012Figures'!$G:$G,"P1",'2012Figures'!$E:$E,$B$1)</f>
        <v>0</v>
      </c>
      <c r="O341" s="52">
        <f>SUMIFS('2012Figures'!$J:$J,'2012Figures'!$C:$C,$A341,'2012Figures'!$H:$H,$B341,'2012Figures'!$I:$I,$C341,'2012Figures'!$B:$B,"CyToBroker",'2012Figures'!$G:$G,"E1",'2012Figures'!$E:$E,$B$1)</f>
        <v>0</v>
      </c>
      <c r="P341" s="52">
        <f>SUMIFS('2012Figures'!$J:$J,'2012Figures'!$C:$C,$A341,'2012Figures'!$H:$H,$B341,'2012Figures'!$I:$I,$C341,'2012Figures'!$B:$B,"CyToBroker",'2012Figures'!$G:$G,"P1",'2012Figures'!$E:$E,$B$1)</f>
        <v>0</v>
      </c>
      <c r="R341" s="46" t="str">
        <f t="shared" si="32"/>
        <v/>
      </c>
      <c r="S341" s="46" t="str">
        <f t="shared" si="32"/>
        <v/>
      </c>
      <c r="T341" s="46" t="str">
        <f t="shared" si="32"/>
        <v/>
      </c>
      <c r="U341" s="46" t="str">
        <f t="shared" si="32"/>
        <v/>
      </c>
      <c r="V341" s="46" t="str">
        <f t="shared" si="32"/>
        <v/>
      </c>
    </row>
    <row r="342" spans="1:22" x14ac:dyDescent="0.2">
      <c r="A342" s="1">
        <v>304</v>
      </c>
      <c r="B342" s="1" t="s">
        <v>118</v>
      </c>
      <c r="D342" s="29">
        <f>SUMIFS('2013Figures'!$J:$J,'2013Figures'!$C:$C,$A342,'2013Figures'!$I:$I,"",'2013Figures'!$E:$E,$B$1)</f>
        <v>0</v>
      </c>
      <c r="E342" s="9">
        <f>SUMIFS('2013Figures'!$J:$J,'2013Figures'!$C:$C,$A342,'2013Figures'!$I:$I,"",'2013Figures'!$B:$B,"BrokerToCy",'2013Figures'!$G:$G,"E1",'2013Figures'!$E:$E,$B$1)</f>
        <v>0</v>
      </c>
      <c r="F342" s="9">
        <f>SUMIFS('2013Figures'!$J:$J,'2013Figures'!$C:$C,$A342,'2013Figures'!$I:$I,"",'2013Figures'!$B:$B,"BrokerToCy",'2013Figures'!$G:$G,"P1",'2013Figures'!$E:$E,$B$1)</f>
        <v>0</v>
      </c>
      <c r="G342" s="9">
        <f>SUMIFS('2013Figures'!$J:$J,'2013Figures'!$C:$C,$A342,'2013Figures'!$I:$I,"",'2013Figures'!$B:$B,"CyToBroker",'2013Figures'!$G:$G,"E1",'2013Figures'!$E:$E,$B$1)</f>
        <v>0</v>
      </c>
      <c r="H342" s="9">
        <f>SUMIFS('2013Figures'!$J:$J,'2013Figures'!$C:$C,$A342,'2013Figures'!$I:$I,"",'2013Figures'!$B:$B,"CyToBroker",'2013Figures'!$G:$G,"P1",'2013Figures'!$E:$E,$B$1)</f>
        <v>0</v>
      </c>
      <c r="J342" s="8" t="s">
        <v>131</v>
      </c>
      <c r="L342" s="42">
        <f>SUMIFS('2012Figures'!$J:$J,'2012Figures'!$C:$C,$A342,'2012Figures'!$I:$I,"",'2012Figures'!$E:$E,$B$1)</f>
        <v>0</v>
      </c>
      <c r="M342" s="52">
        <f>SUMIFS('2012Figures'!$J:$J,'2012Figures'!$C:$C,$A342,'2012Figures'!$I:$I,"",'2012Figures'!$B:$B,"BrokerToCy",'2012Figures'!$G:$G,"E1",'2012Figures'!$E:$E,$B$1)</f>
        <v>0</v>
      </c>
      <c r="N342" s="52">
        <f>SUMIFS('2012Figures'!$J:$J,'2012Figures'!$C:$C,$A342,'2012Figures'!$I:$I,"",'2012Figures'!$B:$B,"BrokerToCy",'2012Figures'!$G:$G,"P1",'2012Figures'!$E:$E,$B$1)</f>
        <v>0</v>
      </c>
      <c r="O342" s="52">
        <f>SUMIFS('2012Figures'!$J:$J,'2012Figures'!$C:$C,$A342,'2012Figures'!$I:$I,"",'2012Figures'!$B:$B,"CyToBroker",'2012Figures'!$G:$G,"E1",'2012Figures'!$E:$E,$B$1)</f>
        <v>0</v>
      </c>
      <c r="P342" s="52">
        <f>SUMIFS('2012Figures'!$J:$J,'2012Figures'!$C:$C,$A342,'2012Figures'!$I:$I,"",'2012Figures'!$B:$B,"CyToBroker",'2012Figures'!$G:$G,"P1",'2012Figures'!$E:$E,$B$1)</f>
        <v>0</v>
      </c>
      <c r="R342" s="46" t="str">
        <f t="shared" si="32"/>
        <v/>
      </c>
      <c r="S342" s="46" t="str">
        <f t="shared" si="32"/>
        <v/>
      </c>
      <c r="T342" s="46" t="str">
        <f t="shared" si="32"/>
        <v/>
      </c>
      <c r="U342" s="46" t="str">
        <f t="shared" si="32"/>
        <v/>
      </c>
      <c r="V342" s="46" t="str">
        <f t="shared" si="32"/>
        <v/>
      </c>
    </row>
    <row r="343" spans="1:22" x14ac:dyDescent="0.2">
      <c r="A343" s="21"/>
      <c r="B343" s="21" t="s">
        <v>92</v>
      </c>
      <c r="C343" s="22"/>
      <c r="D343" s="23">
        <f>SUM(E343:H343)</f>
        <v>0</v>
      </c>
      <c r="E343" s="23">
        <f>SUM(E338:E342)</f>
        <v>0</v>
      </c>
      <c r="F343" s="23">
        <f>SUM(F338:F342)</f>
        <v>0</v>
      </c>
      <c r="G343" s="23">
        <f>SUM(G338:G342)</f>
        <v>0</v>
      </c>
      <c r="H343" s="23">
        <f>SUM(H338:H342)</f>
        <v>0</v>
      </c>
      <c r="I343" s="21"/>
      <c r="J343" s="22"/>
      <c r="K343" s="21"/>
      <c r="L343" s="43">
        <f>SUM(M343:P343)</f>
        <v>0</v>
      </c>
      <c r="M343" s="43">
        <f>SUM(M338:M342)</f>
        <v>0</v>
      </c>
      <c r="N343" s="43">
        <f>SUM(N338:N342)</f>
        <v>0</v>
      </c>
      <c r="O343" s="43">
        <f>SUM(O338:O342)</f>
        <v>0</v>
      </c>
      <c r="P343" s="43">
        <f>SUM(P338:P342)</f>
        <v>0</v>
      </c>
      <c r="Q343" s="21"/>
      <c r="R343" s="21"/>
      <c r="S343" s="21"/>
      <c r="T343" s="21"/>
      <c r="U343" s="21"/>
      <c r="V343" s="21"/>
    </row>
    <row r="344" spans="1:22" x14ac:dyDescent="0.2">
      <c r="A344" s="28">
        <v>305</v>
      </c>
      <c r="B344" s="28" t="s">
        <v>119</v>
      </c>
      <c r="C344" s="17" t="s">
        <v>88</v>
      </c>
      <c r="D344" s="18">
        <f>SUMIFS('2013Figures'!$J:$J,'2013Figures'!$C:$C,$A344,'2013Figures'!$E:$E,$B$1)</f>
        <v>0</v>
      </c>
      <c r="E344" s="18">
        <f>SUMIFS('2013Figures'!$J:$J,'2013Figures'!$C:$C,$A344,'2013Figures'!$B:$B,"BrokerToCy",'2013Figures'!$G:$G,"E1",'2013Figures'!$E:$E,$B$1)</f>
        <v>0</v>
      </c>
      <c r="F344" s="18">
        <f>SUMIFS('2013Figures'!$J:$J,'2013Figures'!$C:$C,$A344,'2013Figures'!$B:$B,"BrokerToCy",'2013Figures'!$G:$G,"P1",'2013Figures'!$E:$E,$B$1)</f>
        <v>0</v>
      </c>
      <c r="G344" s="18">
        <f>SUMIFS('2013Figures'!$J:$J,'2013Figures'!$C:$C,$A344,'2013Figures'!$B:$B,"CyToBroker",'2013Figures'!$G:$G,"E1",'2013Figures'!$E:$E,$B$1)</f>
        <v>0</v>
      </c>
      <c r="H344" s="18">
        <f>SUMIFS('2013Figures'!$J:$J,'2013Figures'!$C:$C,$A344,'2013Figures'!$B:$B,"CyToBroker",'2013Figures'!$G:$G,"P1",'2013Figures'!$E:$E,$B$1)</f>
        <v>0</v>
      </c>
      <c r="I344" s="28"/>
      <c r="J344" s="17"/>
      <c r="K344" s="28"/>
      <c r="L344" s="50">
        <f>SUMIFS('2012Figures'!$J:$J,'2012Figures'!$C:$C,$A344,'2012Figures'!$E:$E,$B$1)</f>
        <v>0</v>
      </c>
      <c r="M344" s="50">
        <f>SUMIFS('2012Figures'!$J:$J,'2012Figures'!$C:$C,$A344,'2012Figures'!$B:$B,"BrokerToCy",'2012Figures'!$G:$G,"E1",'2012Figures'!$E:$E,$B$1)</f>
        <v>0</v>
      </c>
      <c r="N344" s="50">
        <f>SUMIFS('2012Figures'!$J:$J,'2012Figures'!$C:$C,$A344,'2012Figures'!$B:$B,"BrokerToCy",'2012Figures'!$G:$G,"P1",'2012Figures'!$E:$E,$B$1)</f>
        <v>0</v>
      </c>
      <c r="O344" s="50">
        <f>SUMIFS('2012Figures'!$J:$J,'2012Figures'!$C:$C,$A344,'2012Figures'!$B:$B,"CyToBroker",'2012Figures'!$G:$G,"E1",'2012Figures'!$E:$E,$B$1)</f>
        <v>0</v>
      </c>
      <c r="P344" s="50">
        <f>SUMIFS('2012Figures'!$J:$J,'2012Figures'!$C:$C,$A344,'2012Figures'!$B:$B,"CyToBroker",'2012Figures'!$G:$G,"P1",'2012Figures'!$E:$E,$B$1)</f>
        <v>0</v>
      </c>
      <c r="Q344" s="28"/>
      <c r="R344" s="46" t="str">
        <f t="shared" ref="R344:V408" si="33">IF(L344=0,"",ROUND(D344/L344-1,2))</f>
        <v/>
      </c>
      <c r="S344" s="46" t="str">
        <f t="shared" si="33"/>
        <v/>
      </c>
      <c r="T344" s="46" t="str">
        <f t="shared" si="33"/>
        <v/>
      </c>
      <c r="U344" s="46" t="str">
        <f t="shared" si="33"/>
        <v/>
      </c>
      <c r="V344" s="46" t="str">
        <f t="shared" si="33"/>
        <v/>
      </c>
    </row>
    <row r="345" spans="1:22" x14ac:dyDescent="0.2">
      <c r="A345" s="1">
        <v>305</v>
      </c>
      <c r="B345" s="1" t="s">
        <v>119</v>
      </c>
      <c r="C345" s="8">
        <v>1</v>
      </c>
      <c r="D345" s="29">
        <f>SUMIFS('2013Figures'!$J:$J,'2013Figures'!$C:$C,$A345,'2013Figures'!$H:$H,$B345,'2013Figures'!$I:$I,$C345,'2013Figures'!$E:$E,$B$1)</f>
        <v>0</v>
      </c>
      <c r="E345" s="9">
        <f>SUMIFS('2013Figures'!$J:$J,'2013Figures'!$C:$C,$A345,'2013Figures'!$H:$H,$B345,'2013Figures'!$I:$I,$C345,'2013Figures'!$B:$B,"BrokerToCy",'2013Figures'!$G:$G,"E1",'2013Figures'!$E:$E,$B$1)</f>
        <v>0</v>
      </c>
      <c r="F345" s="9">
        <f>SUMIFS('2013Figures'!$J:$J,'2013Figures'!$C:$C,$A345,'2013Figures'!$H:$H,$B345,'2013Figures'!$I:$I,$C345,'2013Figures'!$B:$B,"BrokerToCy",'2013Figures'!$G:$G,"P1",'2013Figures'!$E:$E,$B$1)</f>
        <v>0</v>
      </c>
      <c r="G345" s="9">
        <f>SUMIFS('2013Figures'!$J:$J,'2013Figures'!$C:$C,$A345,'2013Figures'!$H:$H,$B345,'2013Figures'!$I:$I,$C345,'2013Figures'!$B:$B,"CyToBroker",'2013Figures'!$G:$G,"E1",'2013Figures'!$E:$E,$B$1)</f>
        <v>0</v>
      </c>
      <c r="H345" s="9">
        <f>SUMIFS('2013Figures'!$J:$J,'2013Figures'!$C:$C,$A345,'2013Figures'!$H:$H,$B345,'2013Figures'!$I:$I,$C345,'2013Figures'!$B:$B,"CyToBroker",'2013Figures'!$G:$G,"P1",'2013Figures'!$E:$E,$B$1)</f>
        <v>0</v>
      </c>
      <c r="J345" s="8" t="s">
        <v>131</v>
      </c>
      <c r="L345" s="42">
        <f>SUMIFS('2012Figures'!$J:$J,'2012Figures'!$C:$C,$A345,'2012Figures'!$H:$H,$B345,'2012Figures'!$I:$I,$C345,'2012Figures'!$E:$E,$B$1)</f>
        <v>0</v>
      </c>
      <c r="M345" s="52">
        <f>SUMIFS('2012Figures'!$J:$J,'2012Figures'!$C:$C,$A345,'2012Figures'!$H:$H,$B345,'2012Figures'!$I:$I,$C345,'2012Figures'!$B:$B,"BrokerToCy",'2012Figures'!$G:$G,"E1",'2012Figures'!$E:$E,$B$1)</f>
        <v>0</v>
      </c>
      <c r="N345" s="52">
        <f>SUMIFS('2012Figures'!$J:$J,'2012Figures'!$C:$C,$A345,'2012Figures'!$H:$H,$B345,'2012Figures'!$I:$I,$C345,'2012Figures'!$B:$B,"BrokerToCy",'2012Figures'!$G:$G,"P1",'2012Figures'!$E:$E,$B$1)</f>
        <v>0</v>
      </c>
      <c r="O345" s="52">
        <f>SUMIFS('2012Figures'!$J:$J,'2012Figures'!$C:$C,$A345,'2012Figures'!$H:$H,$B345,'2012Figures'!$I:$I,$C345,'2012Figures'!$B:$B,"CyToBroker",'2012Figures'!$G:$G,"E1",'2012Figures'!$E:$E,$B$1)</f>
        <v>0</v>
      </c>
      <c r="P345" s="52">
        <f>SUMIFS('2012Figures'!$J:$J,'2012Figures'!$C:$C,$A345,'2012Figures'!$H:$H,$B345,'2012Figures'!$I:$I,$C345,'2012Figures'!$B:$B,"CyToBroker",'2012Figures'!$G:$G,"P1",'2012Figures'!$E:$E,$B$1)</f>
        <v>0</v>
      </c>
      <c r="R345" s="46" t="str">
        <f t="shared" si="33"/>
        <v/>
      </c>
      <c r="S345" s="46" t="str">
        <f t="shared" si="33"/>
        <v/>
      </c>
      <c r="T345" s="46" t="str">
        <f t="shared" si="33"/>
        <v/>
      </c>
      <c r="U345" s="46" t="str">
        <f t="shared" si="33"/>
        <v/>
      </c>
      <c r="V345" s="46" t="str">
        <f t="shared" si="33"/>
        <v/>
      </c>
    </row>
    <row r="346" spans="1:22" x14ac:dyDescent="0.2">
      <c r="A346" s="1">
        <v>305</v>
      </c>
      <c r="B346" s="1" t="s">
        <v>119</v>
      </c>
      <c r="D346" s="29">
        <f>SUMIFS('2013Figures'!$J:$J,'2013Figures'!$C:$C,$A346,'2013Figures'!$I:$I,"",'2013Figures'!$E:$E,$B$1)</f>
        <v>0</v>
      </c>
      <c r="E346" s="9">
        <f>SUMIFS('2013Figures'!$J:$J,'2013Figures'!$C:$C,$A346,'2013Figures'!$I:$I,"",'2013Figures'!$B:$B,"BrokerToCy",'2013Figures'!$G:$G,"E1",'2013Figures'!$E:$E,$B$1)</f>
        <v>0</v>
      </c>
      <c r="F346" s="9">
        <f>SUMIFS('2013Figures'!$J:$J,'2013Figures'!$C:$C,$A346,'2013Figures'!$I:$I,"",'2013Figures'!$B:$B,"BrokerToCy",'2013Figures'!$G:$G,"P1",'2013Figures'!$E:$E,$B$1)</f>
        <v>0</v>
      </c>
      <c r="G346" s="9">
        <f>SUMIFS('2013Figures'!$J:$J,'2013Figures'!$C:$C,$A346,'2013Figures'!$I:$I,"",'2013Figures'!$B:$B,"CyToBroker",'2013Figures'!$G:$G,"E1",'2013Figures'!$E:$E,$B$1)</f>
        <v>0</v>
      </c>
      <c r="H346" s="9">
        <f>SUMIFS('2013Figures'!$J:$J,'2013Figures'!$C:$C,$A346,'2013Figures'!$I:$I,"",'2013Figures'!$B:$B,"CyToBroker",'2013Figures'!$G:$G,"P1",'2013Figures'!$E:$E,$B$1)</f>
        <v>0</v>
      </c>
      <c r="J346" s="8" t="s">
        <v>131</v>
      </c>
      <c r="L346" s="42">
        <f>SUMIFS('2012Figures'!$J:$J,'2012Figures'!$C:$C,$A346,'2012Figures'!$I:$I,"",'2012Figures'!$E:$E,$B$1)</f>
        <v>0</v>
      </c>
      <c r="M346" s="52">
        <f>SUMIFS('2012Figures'!$J:$J,'2012Figures'!$C:$C,$A346,'2012Figures'!$I:$I,"",'2012Figures'!$B:$B,"BrokerToCy",'2012Figures'!$G:$G,"E1",'2012Figures'!$E:$E,$B$1)</f>
        <v>0</v>
      </c>
      <c r="N346" s="52">
        <f>SUMIFS('2012Figures'!$J:$J,'2012Figures'!$C:$C,$A346,'2012Figures'!$I:$I,"",'2012Figures'!$B:$B,"BrokerToCy",'2012Figures'!$G:$G,"P1",'2012Figures'!$E:$E,$B$1)</f>
        <v>0</v>
      </c>
      <c r="O346" s="52">
        <f>SUMIFS('2012Figures'!$J:$J,'2012Figures'!$C:$C,$A346,'2012Figures'!$I:$I,"",'2012Figures'!$B:$B,"CyToBroker",'2012Figures'!$G:$G,"E1",'2012Figures'!$E:$E,$B$1)</f>
        <v>0</v>
      </c>
      <c r="P346" s="52">
        <f>SUMIFS('2012Figures'!$J:$J,'2012Figures'!$C:$C,$A346,'2012Figures'!$I:$I,"",'2012Figures'!$B:$B,"CyToBroker",'2012Figures'!$G:$G,"P1",'2012Figures'!$E:$E,$B$1)</f>
        <v>0</v>
      </c>
      <c r="R346" s="46" t="str">
        <f t="shared" si="33"/>
        <v/>
      </c>
      <c r="S346" s="46" t="str">
        <f t="shared" si="33"/>
        <v/>
      </c>
      <c r="T346" s="46" t="str">
        <f t="shared" si="33"/>
        <v/>
      </c>
      <c r="U346" s="46" t="str">
        <f t="shared" si="33"/>
        <v/>
      </c>
      <c r="V346" s="46" t="str">
        <f t="shared" si="33"/>
        <v/>
      </c>
    </row>
    <row r="347" spans="1:22" x14ac:dyDescent="0.2">
      <c r="A347" s="21"/>
      <c r="B347" s="21" t="s">
        <v>92</v>
      </c>
      <c r="C347" s="22"/>
      <c r="D347" s="23">
        <f>SUM(E347:H347)</f>
        <v>0</v>
      </c>
      <c r="E347" s="23">
        <f>SUM(E345:E346)</f>
        <v>0</v>
      </c>
      <c r="F347" s="23">
        <f>SUM(F345:F346)</f>
        <v>0</v>
      </c>
      <c r="G347" s="23">
        <f>SUM(G345:G346)</f>
        <v>0</v>
      </c>
      <c r="H347" s="23">
        <f>SUM(H345:H346)</f>
        <v>0</v>
      </c>
      <c r="I347" s="21"/>
      <c r="J347" s="22"/>
      <c r="K347" s="21"/>
      <c r="L347" s="43">
        <f>SUM(M347:P347)</f>
        <v>0</v>
      </c>
      <c r="M347" s="43">
        <f>SUM(M345:M346)</f>
        <v>0</v>
      </c>
      <c r="N347" s="43">
        <f>SUM(N345:N346)</f>
        <v>0</v>
      </c>
      <c r="O347" s="43">
        <f>SUM(O345:O346)</f>
        <v>0</v>
      </c>
      <c r="P347" s="43">
        <f>SUM(P345:P346)</f>
        <v>0</v>
      </c>
      <c r="Q347" s="21"/>
      <c r="R347" s="21"/>
      <c r="S347" s="21"/>
      <c r="T347" s="21"/>
      <c r="U347" s="21"/>
      <c r="V347" s="21"/>
    </row>
    <row r="348" spans="1:22" x14ac:dyDescent="0.2">
      <c r="A348" s="28">
        <v>306</v>
      </c>
      <c r="B348" s="28" t="s">
        <v>120</v>
      </c>
      <c r="C348" s="17" t="s">
        <v>88</v>
      </c>
      <c r="D348" s="18">
        <f>SUMIFS('2013Figures'!$J:$J,'2013Figures'!$C:$C,$A348,'2013Figures'!$E:$E,$B$1)</f>
        <v>0</v>
      </c>
      <c r="E348" s="18">
        <f>SUMIFS('2013Figures'!$J:$J,'2013Figures'!$C:$C,$A348,'2013Figures'!$B:$B,"BrokerToCy",'2013Figures'!$G:$G,"E1",'2013Figures'!$E:$E,$B$1)</f>
        <v>0</v>
      </c>
      <c r="F348" s="18">
        <f>SUMIFS('2013Figures'!$J:$J,'2013Figures'!$C:$C,$A348,'2013Figures'!$B:$B,"BrokerToCy",'2013Figures'!$G:$G,"P1",'2013Figures'!$E:$E,$B$1)</f>
        <v>0</v>
      </c>
      <c r="G348" s="18">
        <f>SUMIFS('2013Figures'!$J:$J,'2013Figures'!$C:$C,$A348,'2013Figures'!$B:$B,"CyToBroker",'2013Figures'!$G:$G,"E1",'2013Figures'!$E:$E,$B$1)</f>
        <v>0</v>
      </c>
      <c r="H348" s="18">
        <f>SUMIFS('2013Figures'!$J:$J,'2013Figures'!$C:$C,$A348,'2013Figures'!$B:$B,"CyToBroker",'2013Figures'!$G:$G,"P1",'2013Figures'!$E:$E,$B$1)</f>
        <v>0</v>
      </c>
      <c r="I348" s="28"/>
      <c r="J348" s="17"/>
      <c r="K348" s="28"/>
      <c r="L348" s="50">
        <f>SUMIFS('2012Figures'!$J:$J,'2012Figures'!$C:$C,$A348,'2012Figures'!$E:$E,$B$1)</f>
        <v>0</v>
      </c>
      <c r="M348" s="50">
        <f>SUMIFS('2012Figures'!$J:$J,'2012Figures'!$C:$C,$A348,'2012Figures'!$B:$B,"BrokerToCy",'2012Figures'!$G:$G,"E1",'2012Figures'!$E:$E,$B$1)</f>
        <v>0</v>
      </c>
      <c r="N348" s="50">
        <f>SUMIFS('2012Figures'!$J:$J,'2012Figures'!$C:$C,$A348,'2012Figures'!$B:$B,"BrokerToCy",'2012Figures'!$G:$G,"P1",'2012Figures'!$E:$E,$B$1)</f>
        <v>0</v>
      </c>
      <c r="O348" s="50">
        <f>SUMIFS('2012Figures'!$J:$J,'2012Figures'!$C:$C,$A348,'2012Figures'!$B:$B,"CyToBroker",'2012Figures'!$G:$G,"E1",'2012Figures'!$E:$E,$B$1)</f>
        <v>0</v>
      </c>
      <c r="P348" s="50">
        <f>SUMIFS('2012Figures'!$J:$J,'2012Figures'!$C:$C,$A348,'2012Figures'!$B:$B,"CyToBroker",'2012Figures'!$G:$G,"P1",'2012Figures'!$E:$E,$B$1)</f>
        <v>0</v>
      </c>
      <c r="Q348" s="28"/>
      <c r="R348" s="46" t="str">
        <f t="shared" ref="R348:V412" si="34">IF(L348=0,"",ROUND(D348/L348-1,2))</f>
        <v/>
      </c>
      <c r="S348" s="46" t="str">
        <f t="shared" si="34"/>
        <v/>
      </c>
      <c r="T348" s="46" t="str">
        <f t="shared" si="34"/>
        <v/>
      </c>
      <c r="U348" s="46" t="str">
        <f t="shared" si="34"/>
        <v/>
      </c>
      <c r="V348" s="46" t="str">
        <f t="shared" si="34"/>
        <v/>
      </c>
    </row>
    <row r="349" spans="1:22" x14ac:dyDescent="0.2">
      <c r="A349" s="1">
        <v>306</v>
      </c>
      <c r="B349" s="1" t="s">
        <v>120</v>
      </c>
      <c r="C349" s="8">
        <v>3</v>
      </c>
      <c r="D349" s="29">
        <f>SUMIFS('2013Figures'!$J:$J,'2013Figures'!$C:$C,$A349,'2013Figures'!$H:$H,$B349,'2013Figures'!$I:$I,$C349,'2013Figures'!$E:$E,$B$1)</f>
        <v>0</v>
      </c>
      <c r="E349" s="9">
        <f>SUMIFS('2013Figures'!$J:$J,'2013Figures'!$C:$C,$A349,'2013Figures'!$H:$H,$B349,'2013Figures'!$I:$I,$C349,'2013Figures'!$B:$B,"BrokerToCy",'2013Figures'!$G:$G,"E1",'2013Figures'!$E:$E,$B$1)</f>
        <v>0</v>
      </c>
      <c r="F349" s="9">
        <f>SUMIFS('2013Figures'!$J:$J,'2013Figures'!$C:$C,$A349,'2013Figures'!$H:$H,$B349,'2013Figures'!$I:$I,$C349,'2013Figures'!$B:$B,"BrokerToCy",'2013Figures'!$G:$G,"P1",'2013Figures'!$E:$E,$B$1)</f>
        <v>0</v>
      </c>
      <c r="G349" s="9">
        <f>SUMIFS('2013Figures'!$J:$J,'2013Figures'!$C:$C,$A349,'2013Figures'!$H:$H,$B349,'2013Figures'!$I:$I,$C349,'2013Figures'!$B:$B,"CyToBroker",'2013Figures'!$G:$G,"E1",'2013Figures'!$E:$E,$B$1)</f>
        <v>0</v>
      </c>
      <c r="H349" s="9">
        <f>SUMIFS('2013Figures'!$J:$J,'2013Figures'!$C:$C,$A349,'2013Figures'!$H:$H,$B349,'2013Figures'!$I:$I,$C349,'2013Figures'!$B:$B,"CyToBroker",'2013Figures'!$G:$G,"P1",'2013Figures'!$E:$E,$B$1)</f>
        <v>0</v>
      </c>
      <c r="I349" s="33"/>
      <c r="J349" s="34">
        <v>201401</v>
      </c>
      <c r="K349" s="33"/>
      <c r="L349" s="42">
        <f>SUMIFS('2012Figures'!$J:$J,'2012Figures'!$C:$C,$A349,'2012Figures'!$H:$H,$B349,'2012Figures'!$I:$I,$C349,'2012Figures'!$E:$E,$B$1)</f>
        <v>0</v>
      </c>
      <c r="M349" s="52">
        <f>SUMIFS('2012Figures'!$J:$J,'2012Figures'!$C:$C,$A349,'2012Figures'!$H:$H,$B349,'2012Figures'!$I:$I,$C349,'2012Figures'!$B:$B,"BrokerToCy",'2012Figures'!$G:$G,"E1",'2012Figures'!$E:$E,$B$1)</f>
        <v>0</v>
      </c>
      <c r="N349" s="52">
        <f>SUMIFS('2012Figures'!$J:$J,'2012Figures'!$C:$C,$A349,'2012Figures'!$H:$H,$B349,'2012Figures'!$I:$I,$C349,'2012Figures'!$B:$B,"BrokerToCy",'2012Figures'!$G:$G,"P1",'2012Figures'!$E:$E,$B$1)</f>
        <v>0</v>
      </c>
      <c r="O349" s="52">
        <f>SUMIFS('2012Figures'!$J:$J,'2012Figures'!$C:$C,$A349,'2012Figures'!$H:$H,$B349,'2012Figures'!$I:$I,$C349,'2012Figures'!$B:$B,"CyToBroker",'2012Figures'!$G:$G,"E1",'2012Figures'!$E:$E,$B$1)</f>
        <v>0</v>
      </c>
      <c r="P349" s="52">
        <f>SUMIFS('2012Figures'!$J:$J,'2012Figures'!$C:$C,$A349,'2012Figures'!$H:$H,$B349,'2012Figures'!$I:$I,$C349,'2012Figures'!$B:$B,"CyToBroker",'2012Figures'!$G:$G,"P1",'2012Figures'!$E:$E,$B$1)</f>
        <v>0</v>
      </c>
      <c r="Q349" s="33"/>
      <c r="R349" s="46" t="str">
        <f t="shared" si="34"/>
        <v/>
      </c>
      <c r="S349" s="46" t="str">
        <f t="shared" si="34"/>
        <v/>
      </c>
      <c r="T349" s="46" t="str">
        <f t="shared" si="34"/>
        <v/>
      </c>
      <c r="U349" s="46" t="str">
        <f t="shared" si="34"/>
        <v/>
      </c>
      <c r="V349" s="46" t="str">
        <f t="shared" si="34"/>
        <v/>
      </c>
    </row>
    <row r="350" spans="1:22" x14ac:dyDescent="0.2">
      <c r="A350" s="1">
        <v>306</v>
      </c>
      <c r="B350" s="1" t="s">
        <v>120</v>
      </c>
      <c r="C350" s="8">
        <v>2</v>
      </c>
      <c r="D350" s="29">
        <f>SUMIFS('2013Figures'!$J:$J,'2013Figures'!$C:$C,$A350,'2013Figures'!$H:$H,$B350,'2013Figures'!$I:$I,$C350,'2013Figures'!$E:$E,$B$1)</f>
        <v>0</v>
      </c>
      <c r="E350" s="9">
        <f>SUMIFS('2013Figures'!$J:$J,'2013Figures'!$C:$C,$A350,'2013Figures'!$H:$H,$B350,'2013Figures'!$I:$I,$C350,'2013Figures'!$B:$B,"BrokerToCy",'2013Figures'!$G:$G,"E1",'2013Figures'!$E:$E,$B$1)</f>
        <v>0</v>
      </c>
      <c r="F350" s="9">
        <f>SUMIFS('2013Figures'!$J:$J,'2013Figures'!$C:$C,$A350,'2013Figures'!$H:$H,$B350,'2013Figures'!$I:$I,$C350,'2013Figures'!$B:$B,"BrokerToCy",'2013Figures'!$G:$G,"P1",'2013Figures'!$E:$E,$B$1)</f>
        <v>0</v>
      </c>
      <c r="G350" s="9">
        <f>SUMIFS('2013Figures'!$J:$J,'2013Figures'!$C:$C,$A350,'2013Figures'!$H:$H,$B350,'2013Figures'!$I:$I,$C350,'2013Figures'!$B:$B,"CyToBroker",'2013Figures'!$G:$G,"E1",'2013Figures'!$E:$E,$B$1)</f>
        <v>0</v>
      </c>
      <c r="H350" s="9">
        <f>SUMIFS('2013Figures'!$J:$J,'2013Figures'!$C:$C,$A350,'2013Figures'!$H:$H,$B350,'2013Figures'!$I:$I,$C350,'2013Figures'!$B:$B,"CyToBroker",'2013Figures'!$G:$G,"P1",'2013Figures'!$E:$E,$B$1)</f>
        <v>0</v>
      </c>
      <c r="I350" s="30"/>
      <c r="J350" s="31">
        <v>201301</v>
      </c>
      <c r="K350" s="30"/>
      <c r="L350" s="42">
        <f>SUMIFS('2012Figures'!$J:$J,'2012Figures'!$C:$C,$A350,'2012Figures'!$H:$H,$B350,'2012Figures'!$I:$I,$C350,'2012Figures'!$E:$E,$B$1)</f>
        <v>0</v>
      </c>
      <c r="M350" s="52">
        <f>SUMIFS('2012Figures'!$J:$J,'2012Figures'!$C:$C,$A350,'2012Figures'!$H:$H,$B350,'2012Figures'!$I:$I,$C350,'2012Figures'!$B:$B,"BrokerToCy",'2012Figures'!$G:$G,"E1",'2012Figures'!$E:$E,$B$1)</f>
        <v>0</v>
      </c>
      <c r="N350" s="52">
        <f>SUMIFS('2012Figures'!$J:$J,'2012Figures'!$C:$C,$A350,'2012Figures'!$H:$H,$B350,'2012Figures'!$I:$I,$C350,'2012Figures'!$B:$B,"BrokerToCy",'2012Figures'!$G:$G,"P1",'2012Figures'!$E:$E,$B$1)</f>
        <v>0</v>
      </c>
      <c r="O350" s="52">
        <f>SUMIFS('2012Figures'!$J:$J,'2012Figures'!$C:$C,$A350,'2012Figures'!$H:$H,$B350,'2012Figures'!$I:$I,$C350,'2012Figures'!$B:$B,"CyToBroker",'2012Figures'!$G:$G,"E1",'2012Figures'!$E:$E,$B$1)</f>
        <v>0</v>
      </c>
      <c r="P350" s="52">
        <f>SUMIFS('2012Figures'!$J:$J,'2012Figures'!$C:$C,$A350,'2012Figures'!$H:$H,$B350,'2012Figures'!$I:$I,$C350,'2012Figures'!$B:$B,"CyToBroker",'2012Figures'!$G:$G,"P1",'2012Figures'!$E:$E,$B$1)</f>
        <v>0</v>
      </c>
      <c r="Q350" s="30"/>
      <c r="R350" s="46" t="str">
        <f t="shared" si="34"/>
        <v/>
      </c>
      <c r="S350" s="46" t="str">
        <f t="shared" si="34"/>
        <v/>
      </c>
      <c r="T350" s="46" t="str">
        <f t="shared" si="34"/>
        <v/>
      </c>
      <c r="U350" s="46" t="str">
        <f t="shared" si="34"/>
        <v/>
      </c>
      <c r="V350" s="46" t="str">
        <f t="shared" si="34"/>
        <v/>
      </c>
    </row>
    <row r="351" spans="1:22" x14ac:dyDescent="0.2">
      <c r="A351" s="1">
        <v>306</v>
      </c>
      <c r="B351" s="1" t="s">
        <v>120</v>
      </c>
      <c r="C351" s="8">
        <v>1</v>
      </c>
      <c r="D351" s="29">
        <f>SUMIFS('2013Figures'!$J:$J,'2013Figures'!$C:$C,$A351,'2013Figures'!$H:$H,$B351,'2013Figures'!$I:$I,$C351,'2013Figures'!$E:$E,$B$1)</f>
        <v>0</v>
      </c>
      <c r="E351" s="9">
        <f>SUMIFS('2013Figures'!$J:$J,'2013Figures'!$C:$C,$A351,'2013Figures'!$H:$H,$B351,'2013Figures'!$I:$I,$C351,'2013Figures'!$B:$B,"BrokerToCy",'2013Figures'!$G:$G,"E1",'2013Figures'!$E:$E,$B$1)</f>
        <v>0</v>
      </c>
      <c r="F351" s="9">
        <f>SUMIFS('2013Figures'!$J:$J,'2013Figures'!$C:$C,$A351,'2013Figures'!$H:$H,$B351,'2013Figures'!$I:$I,$C351,'2013Figures'!$B:$B,"BrokerToCy",'2013Figures'!$G:$G,"P1",'2013Figures'!$E:$E,$B$1)</f>
        <v>0</v>
      </c>
      <c r="G351" s="9">
        <f>SUMIFS('2013Figures'!$J:$J,'2013Figures'!$C:$C,$A351,'2013Figures'!$H:$H,$B351,'2013Figures'!$I:$I,$C351,'2013Figures'!$B:$B,"CyToBroker",'2013Figures'!$G:$G,"E1",'2013Figures'!$E:$E,$B$1)</f>
        <v>0</v>
      </c>
      <c r="H351" s="9">
        <f>SUMIFS('2013Figures'!$J:$J,'2013Figures'!$C:$C,$A351,'2013Figures'!$H:$H,$B351,'2013Figures'!$I:$I,$C351,'2013Figures'!$B:$B,"CyToBroker",'2013Figures'!$G:$G,"P1",'2013Figures'!$E:$E,$B$1)</f>
        <v>0</v>
      </c>
      <c r="J351" s="8">
        <v>200801</v>
      </c>
      <c r="L351" s="42">
        <f>SUMIFS('2012Figures'!$J:$J,'2012Figures'!$C:$C,$A351,'2012Figures'!$H:$H,$B351,'2012Figures'!$I:$I,$C351,'2012Figures'!$E:$E,$B$1)</f>
        <v>0</v>
      </c>
      <c r="M351" s="52">
        <f>SUMIFS('2012Figures'!$J:$J,'2012Figures'!$C:$C,$A351,'2012Figures'!$H:$H,$B351,'2012Figures'!$I:$I,$C351,'2012Figures'!$B:$B,"BrokerToCy",'2012Figures'!$G:$G,"E1",'2012Figures'!$E:$E,$B$1)</f>
        <v>0</v>
      </c>
      <c r="N351" s="52">
        <f>SUMIFS('2012Figures'!$J:$J,'2012Figures'!$C:$C,$A351,'2012Figures'!$H:$H,$B351,'2012Figures'!$I:$I,$C351,'2012Figures'!$B:$B,"BrokerToCy",'2012Figures'!$G:$G,"P1",'2012Figures'!$E:$E,$B$1)</f>
        <v>0</v>
      </c>
      <c r="O351" s="52">
        <f>SUMIFS('2012Figures'!$J:$J,'2012Figures'!$C:$C,$A351,'2012Figures'!$H:$H,$B351,'2012Figures'!$I:$I,$C351,'2012Figures'!$B:$B,"CyToBroker",'2012Figures'!$G:$G,"E1",'2012Figures'!$E:$E,$B$1)</f>
        <v>0</v>
      </c>
      <c r="P351" s="52">
        <f>SUMIFS('2012Figures'!$J:$J,'2012Figures'!$C:$C,$A351,'2012Figures'!$H:$H,$B351,'2012Figures'!$I:$I,$C351,'2012Figures'!$B:$B,"CyToBroker",'2012Figures'!$G:$G,"P1",'2012Figures'!$E:$E,$B$1)</f>
        <v>0</v>
      </c>
      <c r="R351" s="46" t="str">
        <f t="shared" si="34"/>
        <v/>
      </c>
      <c r="S351" s="46" t="str">
        <f t="shared" si="34"/>
        <v/>
      </c>
      <c r="T351" s="46" t="str">
        <f t="shared" si="34"/>
        <v/>
      </c>
      <c r="U351" s="46" t="str">
        <f t="shared" si="34"/>
        <v/>
      </c>
      <c r="V351" s="46" t="str">
        <f t="shared" si="34"/>
        <v/>
      </c>
    </row>
    <row r="352" spans="1:22" x14ac:dyDescent="0.2">
      <c r="A352" s="1">
        <v>306</v>
      </c>
      <c r="B352" s="1" t="s">
        <v>120</v>
      </c>
      <c r="D352" s="29">
        <f>SUMIFS('2013Figures'!$J:$J,'2013Figures'!$C:$C,$A352,'2013Figures'!$I:$I,"",'2013Figures'!$E:$E,$B$1)</f>
        <v>0</v>
      </c>
      <c r="E352" s="9">
        <f>SUMIFS('2013Figures'!$J:$J,'2013Figures'!$C:$C,$A352,'2013Figures'!$I:$I,"",'2013Figures'!$B:$B,"BrokerToCy",'2013Figures'!$G:$G,"E1",'2013Figures'!$E:$E,$B$1)</f>
        <v>0</v>
      </c>
      <c r="F352" s="9">
        <f>SUMIFS('2013Figures'!$J:$J,'2013Figures'!$C:$C,$A352,'2013Figures'!$I:$I,"",'2013Figures'!$B:$B,"BrokerToCy",'2013Figures'!$G:$G,"P1",'2013Figures'!$E:$E,$B$1)</f>
        <v>0</v>
      </c>
      <c r="G352" s="9">
        <f>SUMIFS('2013Figures'!$J:$J,'2013Figures'!$C:$C,$A352,'2013Figures'!$I:$I,"",'2013Figures'!$B:$B,"CyToBroker",'2013Figures'!$G:$G,"E1",'2013Figures'!$E:$E,$B$1)</f>
        <v>0</v>
      </c>
      <c r="H352" s="9">
        <f>SUMIFS('2013Figures'!$J:$J,'2013Figures'!$C:$C,$A352,'2013Figures'!$I:$I,"",'2013Figures'!$B:$B,"CyToBroker",'2013Figures'!$G:$G,"P1",'2013Figures'!$E:$E,$B$1)</f>
        <v>0</v>
      </c>
      <c r="J352" s="8" t="s">
        <v>131</v>
      </c>
      <c r="L352" s="42">
        <f>SUMIFS('2012Figures'!$J:$J,'2012Figures'!$C:$C,$A352,'2012Figures'!$I:$I,"",'2012Figures'!$E:$E,$B$1)</f>
        <v>0</v>
      </c>
      <c r="M352" s="52">
        <f>SUMIFS('2012Figures'!$J:$J,'2012Figures'!$C:$C,$A352,'2012Figures'!$I:$I,"",'2012Figures'!$B:$B,"BrokerToCy",'2012Figures'!$G:$G,"E1",'2012Figures'!$E:$E,$B$1)</f>
        <v>0</v>
      </c>
      <c r="N352" s="52">
        <f>SUMIFS('2012Figures'!$J:$J,'2012Figures'!$C:$C,$A352,'2012Figures'!$I:$I,"",'2012Figures'!$B:$B,"BrokerToCy",'2012Figures'!$G:$G,"P1",'2012Figures'!$E:$E,$B$1)</f>
        <v>0</v>
      </c>
      <c r="O352" s="52">
        <f>SUMIFS('2012Figures'!$J:$J,'2012Figures'!$C:$C,$A352,'2012Figures'!$I:$I,"",'2012Figures'!$B:$B,"CyToBroker",'2012Figures'!$G:$G,"E1",'2012Figures'!$E:$E,$B$1)</f>
        <v>0</v>
      </c>
      <c r="P352" s="52">
        <f>SUMIFS('2012Figures'!$J:$J,'2012Figures'!$C:$C,$A352,'2012Figures'!$I:$I,"",'2012Figures'!$B:$B,"CyToBroker",'2012Figures'!$G:$G,"P1",'2012Figures'!$E:$E,$B$1)</f>
        <v>0</v>
      </c>
      <c r="R352" s="46" t="str">
        <f t="shared" si="34"/>
        <v/>
      </c>
      <c r="S352" s="46" t="str">
        <f t="shared" si="34"/>
        <v/>
      </c>
      <c r="T352" s="46" t="str">
        <f t="shared" si="34"/>
        <v/>
      </c>
      <c r="U352" s="46" t="str">
        <f t="shared" si="34"/>
        <v/>
      </c>
      <c r="V352" s="46" t="str">
        <f t="shared" si="34"/>
        <v/>
      </c>
    </row>
    <row r="353" spans="1:22" x14ac:dyDescent="0.2">
      <c r="A353" s="21"/>
      <c r="B353" s="21" t="s">
        <v>92</v>
      </c>
      <c r="C353" s="22"/>
      <c r="D353" s="23">
        <f>SUM(E353:H353)</f>
        <v>0</v>
      </c>
      <c r="E353" s="23">
        <f>SUM(E349:E352)</f>
        <v>0</v>
      </c>
      <c r="F353" s="23">
        <f>SUM(F349:F352)</f>
        <v>0</v>
      </c>
      <c r="G353" s="23">
        <f>SUM(G349:G352)</f>
        <v>0</v>
      </c>
      <c r="H353" s="23">
        <f>SUM(H349:H352)</f>
        <v>0</v>
      </c>
      <c r="I353" s="21"/>
      <c r="J353" s="22"/>
      <c r="K353" s="21"/>
      <c r="L353" s="43">
        <f>SUM(M353:P353)</f>
        <v>0</v>
      </c>
      <c r="M353" s="43">
        <f>SUM(M349:M352)</f>
        <v>0</v>
      </c>
      <c r="N353" s="43">
        <f>SUM(N349:N352)</f>
        <v>0</v>
      </c>
      <c r="O353" s="43">
        <f>SUM(O349:O352)</f>
        <v>0</v>
      </c>
      <c r="P353" s="43">
        <f>SUM(P349:P352)</f>
        <v>0</v>
      </c>
      <c r="Q353" s="21"/>
      <c r="R353" s="21"/>
      <c r="S353" s="21"/>
      <c r="T353" s="21"/>
      <c r="U353" s="21"/>
      <c r="V353" s="21"/>
    </row>
    <row r="354" spans="1:22" x14ac:dyDescent="0.2">
      <c r="A354" s="28">
        <v>307</v>
      </c>
      <c r="B354" s="28" t="s">
        <v>121</v>
      </c>
      <c r="C354" s="17" t="s">
        <v>88</v>
      </c>
      <c r="D354" s="18">
        <f>SUMIFS('2013Figures'!$J:$J,'2013Figures'!$C:$C,$A354,'2013Figures'!$E:$E,$B$1)</f>
        <v>0</v>
      </c>
      <c r="E354" s="18">
        <f>SUMIFS('2013Figures'!$J:$J,'2013Figures'!$C:$C,$A354,'2013Figures'!$B:$B,"BrokerToCy",'2013Figures'!$G:$G,"E1",'2013Figures'!$E:$E,$B$1)</f>
        <v>0</v>
      </c>
      <c r="F354" s="18">
        <f>SUMIFS('2013Figures'!$J:$J,'2013Figures'!$C:$C,$A354,'2013Figures'!$B:$B,"BrokerToCy",'2013Figures'!$G:$G,"P1",'2013Figures'!$E:$E,$B$1)</f>
        <v>0</v>
      </c>
      <c r="G354" s="18">
        <f>SUMIFS('2013Figures'!$J:$J,'2013Figures'!$C:$C,$A354,'2013Figures'!$B:$B,"CyToBroker",'2013Figures'!$G:$G,"E1",'2013Figures'!$E:$E,$B$1)</f>
        <v>0</v>
      </c>
      <c r="H354" s="18">
        <f>SUMIFS('2013Figures'!$J:$J,'2013Figures'!$C:$C,$A354,'2013Figures'!$B:$B,"CyToBroker",'2013Figures'!$G:$G,"P1",'2013Figures'!$E:$E,$B$1)</f>
        <v>0</v>
      </c>
      <c r="I354" s="28"/>
      <c r="J354" s="17"/>
      <c r="K354" s="28"/>
      <c r="L354" s="50">
        <f>SUMIFS('2012Figures'!$J:$J,'2012Figures'!$C:$C,$A354,'2012Figures'!$E:$E,$B$1)</f>
        <v>0</v>
      </c>
      <c r="M354" s="50">
        <f>SUMIFS('2012Figures'!$J:$J,'2012Figures'!$C:$C,$A354,'2012Figures'!$B:$B,"BrokerToCy",'2012Figures'!$G:$G,"E1",'2012Figures'!$E:$E,$B$1)</f>
        <v>0</v>
      </c>
      <c r="N354" s="50">
        <f>SUMIFS('2012Figures'!$J:$J,'2012Figures'!$C:$C,$A354,'2012Figures'!$B:$B,"BrokerToCy",'2012Figures'!$G:$G,"P1",'2012Figures'!$E:$E,$B$1)</f>
        <v>0</v>
      </c>
      <c r="O354" s="50">
        <f>SUMIFS('2012Figures'!$J:$J,'2012Figures'!$C:$C,$A354,'2012Figures'!$B:$B,"CyToBroker",'2012Figures'!$G:$G,"E1",'2012Figures'!$E:$E,$B$1)</f>
        <v>0</v>
      </c>
      <c r="P354" s="50">
        <f>SUMIFS('2012Figures'!$J:$J,'2012Figures'!$C:$C,$A354,'2012Figures'!$B:$B,"CyToBroker",'2012Figures'!$G:$G,"P1",'2012Figures'!$E:$E,$B$1)</f>
        <v>0</v>
      </c>
      <c r="Q354" s="28"/>
      <c r="R354" s="46" t="str">
        <f t="shared" ref="R354:V418" si="35">IF(L354=0,"",ROUND(D354/L354-1,2))</f>
        <v/>
      </c>
      <c r="S354" s="46" t="str">
        <f t="shared" si="35"/>
        <v/>
      </c>
      <c r="T354" s="46" t="str">
        <f t="shared" si="35"/>
        <v/>
      </c>
      <c r="U354" s="46" t="str">
        <f t="shared" si="35"/>
        <v/>
      </c>
      <c r="V354" s="46" t="str">
        <f t="shared" si="35"/>
        <v/>
      </c>
    </row>
    <row r="355" spans="1:22" x14ac:dyDescent="0.2">
      <c r="A355" s="1">
        <v>307</v>
      </c>
      <c r="B355" s="1" t="s">
        <v>121</v>
      </c>
      <c r="C355" s="8">
        <v>1</v>
      </c>
      <c r="D355" s="29">
        <f>SUMIFS('2013Figures'!$J:$J,'2013Figures'!$C:$C,$A355,'2013Figures'!$H:$H,$B355,'2013Figures'!$I:$I,$C355,'2013Figures'!$E:$E,$B$1)</f>
        <v>0</v>
      </c>
      <c r="E355" s="9">
        <f>SUMIFS('2013Figures'!$J:$J,'2013Figures'!$C:$C,$A355,'2013Figures'!$H:$H,$B355,'2013Figures'!$I:$I,$C355,'2013Figures'!$B:$B,"BrokerToCy",'2013Figures'!$G:$G,"E1",'2013Figures'!$E:$E,$B$1)</f>
        <v>0</v>
      </c>
      <c r="F355" s="9">
        <f>SUMIFS('2013Figures'!$J:$J,'2013Figures'!$C:$C,$A355,'2013Figures'!$H:$H,$B355,'2013Figures'!$I:$I,$C355,'2013Figures'!$B:$B,"BrokerToCy",'2013Figures'!$G:$G,"P1",'2013Figures'!$E:$E,$B$1)</f>
        <v>0</v>
      </c>
      <c r="G355" s="9">
        <f>SUMIFS('2013Figures'!$J:$J,'2013Figures'!$C:$C,$A355,'2013Figures'!$H:$H,$B355,'2013Figures'!$I:$I,$C355,'2013Figures'!$B:$B,"CyToBroker",'2013Figures'!$G:$G,"E1",'2013Figures'!$E:$E,$B$1)</f>
        <v>0</v>
      </c>
      <c r="H355" s="9">
        <f>SUMIFS('2013Figures'!$J:$J,'2013Figures'!$C:$C,$A355,'2013Figures'!$H:$H,$B355,'2013Figures'!$I:$I,$C355,'2013Figures'!$B:$B,"CyToBroker",'2013Figures'!$G:$G,"P1",'2013Figures'!$E:$E,$B$1)</f>
        <v>0</v>
      </c>
      <c r="I355" s="30"/>
      <c r="J355" s="31">
        <v>200801</v>
      </c>
      <c r="K355" s="30"/>
      <c r="L355" s="42">
        <f>SUMIFS('2012Figures'!$J:$J,'2012Figures'!$C:$C,$A355,'2012Figures'!$H:$H,$B355,'2012Figures'!$I:$I,$C355,'2012Figures'!$E:$E,$B$1)</f>
        <v>0</v>
      </c>
      <c r="M355" s="52">
        <f>SUMIFS('2012Figures'!$J:$J,'2012Figures'!$C:$C,$A355,'2012Figures'!$H:$H,$B355,'2012Figures'!$I:$I,$C355,'2012Figures'!$B:$B,"BrokerToCy",'2012Figures'!$G:$G,"E1",'2012Figures'!$E:$E,$B$1)</f>
        <v>0</v>
      </c>
      <c r="N355" s="52">
        <f>SUMIFS('2012Figures'!$J:$J,'2012Figures'!$C:$C,$A355,'2012Figures'!$H:$H,$B355,'2012Figures'!$I:$I,$C355,'2012Figures'!$B:$B,"BrokerToCy",'2012Figures'!$G:$G,"P1",'2012Figures'!$E:$E,$B$1)</f>
        <v>0</v>
      </c>
      <c r="O355" s="52">
        <f>SUMIFS('2012Figures'!$J:$J,'2012Figures'!$C:$C,$A355,'2012Figures'!$H:$H,$B355,'2012Figures'!$I:$I,$C355,'2012Figures'!$B:$B,"CyToBroker",'2012Figures'!$G:$G,"E1",'2012Figures'!$E:$E,$B$1)</f>
        <v>0</v>
      </c>
      <c r="P355" s="52">
        <f>SUMIFS('2012Figures'!$J:$J,'2012Figures'!$C:$C,$A355,'2012Figures'!$H:$H,$B355,'2012Figures'!$I:$I,$C355,'2012Figures'!$B:$B,"CyToBroker",'2012Figures'!$G:$G,"P1",'2012Figures'!$E:$E,$B$1)</f>
        <v>0</v>
      </c>
      <c r="Q355" s="30"/>
      <c r="R355" s="46" t="str">
        <f t="shared" si="35"/>
        <v/>
      </c>
      <c r="S355" s="46" t="str">
        <f t="shared" si="35"/>
        <v/>
      </c>
      <c r="T355" s="46" t="str">
        <f t="shared" si="35"/>
        <v/>
      </c>
      <c r="U355" s="46" t="str">
        <f t="shared" si="35"/>
        <v/>
      </c>
      <c r="V355" s="46" t="str">
        <f t="shared" si="35"/>
        <v/>
      </c>
    </row>
    <row r="356" spans="1:22" x14ac:dyDescent="0.2">
      <c r="A356" s="1">
        <v>307</v>
      </c>
      <c r="B356" s="1" t="s">
        <v>121</v>
      </c>
      <c r="D356" s="29">
        <f>SUMIFS('2013Figures'!$J:$J,'2013Figures'!$C:$C,$A356,'2013Figures'!$I:$I,"",'2013Figures'!$E:$E,$B$1)</f>
        <v>0</v>
      </c>
      <c r="E356" s="9">
        <f>SUMIFS('2013Figures'!$J:$J,'2013Figures'!$C:$C,$A356,'2013Figures'!$I:$I,"",'2013Figures'!$B:$B,"BrokerToCy",'2013Figures'!$G:$G,"E1",'2013Figures'!$E:$E,$B$1)</f>
        <v>0</v>
      </c>
      <c r="F356" s="9">
        <f>SUMIFS('2013Figures'!$J:$J,'2013Figures'!$C:$C,$A356,'2013Figures'!$I:$I,"",'2013Figures'!$B:$B,"BrokerToCy",'2013Figures'!$G:$G,"P1",'2013Figures'!$E:$E,$B$1)</f>
        <v>0</v>
      </c>
      <c r="G356" s="9">
        <f>SUMIFS('2013Figures'!$J:$J,'2013Figures'!$C:$C,$A356,'2013Figures'!$I:$I,"",'2013Figures'!$B:$B,"CyToBroker",'2013Figures'!$G:$G,"E1",'2013Figures'!$E:$E,$B$1)</f>
        <v>0</v>
      </c>
      <c r="H356" s="9">
        <f>SUMIFS('2013Figures'!$J:$J,'2013Figures'!$C:$C,$A356,'2013Figures'!$I:$I,"",'2013Figures'!$B:$B,"CyToBroker",'2013Figures'!$G:$G,"P1",'2013Figures'!$E:$E,$B$1)</f>
        <v>0</v>
      </c>
      <c r="J356" s="8" t="s">
        <v>131</v>
      </c>
      <c r="L356" s="42">
        <f>SUMIFS('2012Figures'!$J:$J,'2012Figures'!$C:$C,$A356,'2012Figures'!$I:$I,"",'2012Figures'!$E:$E,$B$1)</f>
        <v>0</v>
      </c>
      <c r="M356" s="52">
        <f>SUMIFS('2012Figures'!$J:$J,'2012Figures'!$C:$C,$A356,'2012Figures'!$I:$I,"",'2012Figures'!$B:$B,"BrokerToCy",'2012Figures'!$G:$G,"E1",'2012Figures'!$E:$E,$B$1)</f>
        <v>0</v>
      </c>
      <c r="N356" s="52">
        <f>SUMIFS('2012Figures'!$J:$J,'2012Figures'!$C:$C,$A356,'2012Figures'!$I:$I,"",'2012Figures'!$B:$B,"BrokerToCy",'2012Figures'!$G:$G,"P1",'2012Figures'!$E:$E,$B$1)</f>
        <v>0</v>
      </c>
      <c r="O356" s="52">
        <f>SUMIFS('2012Figures'!$J:$J,'2012Figures'!$C:$C,$A356,'2012Figures'!$I:$I,"",'2012Figures'!$B:$B,"CyToBroker",'2012Figures'!$G:$G,"E1",'2012Figures'!$E:$E,$B$1)</f>
        <v>0</v>
      </c>
      <c r="P356" s="52">
        <f>SUMIFS('2012Figures'!$J:$J,'2012Figures'!$C:$C,$A356,'2012Figures'!$I:$I,"",'2012Figures'!$B:$B,"CyToBroker",'2012Figures'!$G:$G,"P1",'2012Figures'!$E:$E,$B$1)</f>
        <v>0</v>
      </c>
      <c r="R356" s="46" t="str">
        <f t="shared" si="35"/>
        <v/>
      </c>
      <c r="S356" s="46" t="str">
        <f t="shared" si="35"/>
        <v/>
      </c>
      <c r="T356" s="46" t="str">
        <f t="shared" si="35"/>
        <v/>
      </c>
      <c r="U356" s="46" t="str">
        <f t="shared" si="35"/>
        <v/>
      </c>
      <c r="V356" s="46" t="str">
        <f t="shared" si="35"/>
        <v/>
      </c>
    </row>
    <row r="357" spans="1:22" x14ac:dyDescent="0.2">
      <c r="A357" s="21"/>
      <c r="B357" s="21" t="s">
        <v>92</v>
      </c>
      <c r="C357" s="22"/>
      <c r="D357" s="23">
        <f>SUM(E357:H357)</f>
        <v>0</v>
      </c>
      <c r="E357" s="23">
        <f>SUM(E355:E356)</f>
        <v>0</v>
      </c>
      <c r="F357" s="23">
        <f>SUM(F355:F356)</f>
        <v>0</v>
      </c>
      <c r="G357" s="23">
        <f>SUM(G355:G356)</f>
        <v>0</v>
      </c>
      <c r="H357" s="23">
        <f>SUM(H355:H356)</f>
        <v>0</v>
      </c>
      <c r="I357" s="21"/>
      <c r="J357" s="22"/>
      <c r="K357" s="21"/>
      <c r="L357" s="43">
        <f>SUM(M357:P357)</f>
        <v>0</v>
      </c>
      <c r="M357" s="43">
        <f>SUM(M355:M356)</f>
        <v>0</v>
      </c>
      <c r="N357" s="43">
        <f>SUM(N355:N356)</f>
        <v>0</v>
      </c>
      <c r="O357" s="43">
        <f>SUM(O355:O356)</f>
        <v>0</v>
      </c>
      <c r="P357" s="43">
        <f>SUM(P355:P356)</f>
        <v>0</v>
      </c>
      <c r="Q357" s="21"/>
      <c r="R357" s="21"/>
      <c r="S357" s="21"/>
      <c r="T357" s="21"/>
      <c r="U357" s="21"/>
      <c r="V357" s="21"/>
    </row>
    <row r="358" spans="1:22" x14ac:dyDescent="0.2">
      <c r="A358" s="28">
        <v>401</v>
      </c>
      <c r="B358" s="28" t="s">
        <v>122</v>
      </c>
      <c r="C358" s="17" t="s">
        <v>88</v>
      </c>
      <c r="D358" s="18">
        <f>SUMIFS('2013Figures'!$J:$J,'2013Figures'!$C:$C,$A358,'2013Figures'!$E:$E,$B$1)</f>
        <v>0</v>
      </c>
      <c r="E358" s="18">
        <f>SUMIFS('2013Figures'!$J:$J,'2013Figures'!$C:$C,$A358,'2013Figures'!$B:$B,"BrokerToCy",'2013Figures'!$G:$G,"E1",'2013Figures'!$E:$E,$B$1)</f>
        <v>0</v>
      </c>
      <c r="F358" s="18">
        <f>SUMIFS('2013Figures'!$J:$J,'2013Figures'!$C:$C,$A358,'2013Figures'!$B:$B,"BrokerToCy",'2013Figures'!$G:$G,"P1",'2013Figures'!$E:$E,$B$1)</f>
        <v>0</v>
      </c>
      <c r="G358" s="18">
        <f>SUMIFS('2013Figures'!$J:$J,'2013Figures'!$C:$C,$A358,'2013Figures'!$B:$B,"CyToBroker",'2013Figures'!$G:$G,"E1",'2013Figures'!$E:$E,$B$1)</f>
        <v>0</v>
      </c>
      <c r="H358" s="18">
        <f>SUMIFS('2013Figures'!$J:$J,'2013Figures'!$C:$C,$A358,'2013Figures'!$B:$B,"CyToBroker",'2013Figures'!$G:$G,"P1",'2013Figures'!$E:$E,$B$1)</f>
        <v>0</v>
      </c>
      <c r="I358" s="28"/>
      <c r="J358" s="17"/>
      <c r="K358" s="28"/>
      <c r="L358" s="50">
        <f>SUMIFS('2012Figures'!$J:$J,'2012Figures'!$C:$C,$A358,'2012Figures'!$E:$E,$B$1)</f>
        <v>0</v>
      </c>
      <c r="M358" s="50">
        <f>SUMIFS('2012Figures'!$J:$J,'2012Figures'!$C:$C,$A358,'2012Figures'!$B:$B,"BrokerToCy",'2012Figures'!$G:$G,"E1",'2012Figures'!$E:$E,$B$1)</f>
        <v>0</v>
      </c>
      <c r="N358" s="50">
        <f>SUMIFS('2012Figures'!$J:$J,'2012Figures'!$C:$C,$A358,'2012Figures'!$B:$B,"BrokerToCy",'2012Figures'!$G:$G,"P1",'2012Figures'!$E:$E,$B$1)</f>
        <v>0</v>
      </c>
      <c r="O358" s="50">
        <f>SUMIFS('2012Figures'!$J:$J,'2012Figures'!$C:$C,$A358,'2012Figures'!$B:$B,"CyToBroker",'2012Figures'!$G:$G,"E1",'2012Figures'!$E:$E,$B$1)</f>
        <v>0</v>
      </c>
      <c r="P358" s="50">
        <f>SUMIFS('2012Figures'!$J:$J,'2012Figures'!$C:$C,$A358,'2012Figures'!$B:$B,"CyToBroker",'2012Figures'!$G:$G,"P1",'2012Figures'!$E:$E,$B$1)</f>
        <v>0</v>
      </c>
      <c r="Q358" s="28"/>
      <c r="R358" s="46" t="str">
        <f t="shared" ref="R358:V422" si="36">IF(L358=0,"",ROUND(D358/L358-1,2))</f>
        <v/>
      </c>
      <c r="S358" s="46" t="str">
        <f t="shared" si="36"/>
        <v/>
      </c>
      <c r="T358" s="46" t="str">
        <f t="shared" si="36"/>
        <v/>
      </c>
      <c r="U358" s="46" t="str">
        <f t="shared" si="36"/>
        <v/>
      </c>
      <c r="V358" s="46" t="str">
        <f t="shared" si="36"/>
        <v/>
      </c>
    </row>
    <row r="359" spans="1:22" x14ac:dyDescent="0.2">
      <c r="A359" s="1">
        <v>401</v>
      </c>
      <c r="B359" s="1" t="s">
        <v>122</v>
      </c>
      <c r="C359" s="8">
        <v>1</v>
      </c>
      <c r="D359" s="29">
        <f>SUMIFS('2013Figures'!$J:$J,'2013Figures'!$C:$C,$A359,'2013Figures'!$H:$H,$B359,'2013Figures'!$I:$I,$C359,'2013Figures'!$E:$E,$B$1)</f>
        <v>0</v>
      </c>
      <c r="E359" s="9">
        <f>SUMIFS('2013Figures'!$J:$J,'2013Figures'!$C:$C,$A359,'2013Figures'!$H:$H,$B359,'2013Figures'!$I:$I,$C359,'2013Figures'!$B:$B,"BrokerToCy",'2013Figures'!$G:$G,"E1",'2013Figures'!$E:$E,$B$1)</f>
        <v>0</v>
      </c>
      <c r="F359" s="9">
        <f>SUMIFS('2013Figures'!$J:$J,'2013Figures'!$C:$C,$A359,'2013Figures'!$H:$H,$B359,'2013Figures'!$I:$I,$C359,'2013Figures'!$B:$B,"BrokerToCy",'2013Figures'!$G:$G,"P1",'2013Figures'!$E:$E,$B$1)</f>
        <v>0</v>
      </c>
      <c r="G359" s="9">
        <f>SUMIFS('2013Figures'!$J:$J,'2013Figures'!$C:$C,$A359,'2013Figures'!$H:$H,$B359,'2013Figures'!$I:$I,$C359,'2013Figures'!$B:$B,"CyToBroker",'2013Figures'!$G:$G,"E1",'2013Figures'!$E:$E,$B$1)</f>
        <v>0</v>
      </c>
      <c r="H359" s="9">
        <f>SUMIFS('2013Figures'!$J:$J,'2013Figures'!$C:$C,$A359,'2013Figures'!$H:$H,$B359,'2013Figures'!$I:$I,$C359,'2013Figures'!$B:$B,"CyToBroker",'2013Figures'!$G:$G,"P1",'2013Figures'!$E:$E,$B$1)</f>
        <v>0</v>
      </c>
      <c r="I359" s="30"/>
      <c r="J359" s="31">
        <v>200601</v>
      </c>
      <c r="K359" s="30"/>
      <c r="L359" s="42">
        <f>SUMIFS('2012Figures'!$J:$J,'2012Figures'!$C:$C,$A359,'2012Figures'!$H:$H,$B359,'2012Figures'!$I:$I,$C359,'2012Figures'!$E:$E,$B$1)</f>
        <v>0</v>
      </c>
      <c r="M359" s="52">
        <f>SUMIFS('2012Figures'!$J:$J,'2012Figures'!$C:$C,$A359,'2012Figures'!$H:$H,$B359,'2012Figures'!$I:$I,$C359,'2012Figures'!$B:$B,"BrokerToCy",'2012Figures'!$G:$G,"E1",'2012Figures'!$E:$E,$B$1)</f>
        <v>0</v>
      </c>
      <c r="N359" s="52">
        <f>SUMIFS('2012Figures'!$J:$J,'2012Figures'!$C:$C,$A359,'2012Figures'!$H:$H,$B359,'2012Figures'!$I:$I,$C359,'2012Figures'!$B:$B,"BrokerToCy",'2012Figures'!$G:$G,"P1",'2012Figures'!$E:$E,$B$1)</f>
        <v>0</v>
      </c>
      <c r="O359" s="52">
        <f>SUMIFS('2012Figures'!$J:$J,'2012Figures'!$C:$C,$A359,'2012Figures'!$H:$H,$B359,'2012Figures'!$I:$I,$C359,'2012Figures'!$B:$B,"CyToBroker",'2012Figures'!$G:$G,"E1",'2012Figures'!$E:$E,$B$1)</f>
        <v>0</v>
      </c>
      <c r="P359" s="52">
        <f>SUMIFS('2012Figures'!$J:$J,'2012Figures'!$C:$C,$A359,'2012Figures'!$H:$H,$B359,'2012Figures'!$I:$I,$C359,'2012Figures'!$B:$B,"CyToBroker",'2012Figures'!$G:$G,"P1",'2012Figures'!$E:$E,$B$1)</f>
        <v>0</v>
      </c>
      <c r="Q359" s="30"/>
      <c r="R359" s="46" t="str">
        <f t="shared" si="36"/>
        <v/>
      </c>
      <c r="S359" s="46" t="str">
        <f t="shared" si="36"/>
        <v/>
      </c>
      <c r="T359" s="46" t="str">
        <f t="shared" si="36"/>
        <v/>
      </c>
      <c r="U359" s="46" t="str">
        <f t="shared" si="36"/>
        <v/>
      </c>
      <c r="V359" s="46" t="str">
        <f t="shared" si="36"/>
        <v/>
      </c>
    </row>
    <row r="360" spans="1:22" x14ac:dyDescent="0.2">
      <c r="A360" s="1">
        <v>401</v>
      </c>
      <c r="B360" s="1" t="s">
        <v>122</v>
      </c>
      <c r="D360" s="29">
        <f>SUMIFS('2013Figures'!$J:$J,'2013Figures'!$C:$C,$A360,'2013Figures'!$I:$I,"",'2013Figures'!$E:$E,$B$1)</f>
        <v>0</v>
      </c>
      <c r="E360" s="9">
        <f>SUMIFS('2013Figures'!$J:$J,'2013Figures'!$C:$C,$A360,'2013Figures'!$I:$I,"",'2013Figures'!$B:$B,"BrokerToCy",'2013Figures'!$G:$G,"E1",'2013Figures'!$E:$E,$B$1)</f>
        <v>0</v>
      </c>
      <c r="F360" s="9">
        <f>SUMIFS('2013Figures'!$J:$J,'2013Figures'!$C:$C,$A360,'2013Figures'!$I:$I,"",'2013Figures'!$B:$B,"BrokerToCy",'2013Figures'!$G:$G,"P1",'2013Figures'!$E:$E,$B$1)</f>
        <v>0</v>
      </c>
      <c r="G360" s="9">
        <f>SUMIFS('2013Figures'!$J:$J,'2013Figures'!$C:$C,$A360,'2013Figures'!$I:$I,"",'2013Figures'!$B:$B,"CyToBroker",'2013Figures'!$G:$G,"E1",'2013Figures'!$E:$E,$B$1)</f>
        <v>0</v>
      </c>
      <c r="H360" s="9">
        <f>SUMIFS('2013Figures'!$J:$J,'2013Figures'!$C:$C,$A360,'2013Figures'!$I:$I,"",'2013Figures'!$B:$B,"CyToBroker",'2013Figures'!$G:$G,"P1",'2013Figures'!$E:$E,$B$1)</f>
        <v>0</v>
      </c>
      <c r="J360" s="8" t="s">
        <v>131</v>
      </c>
      <c r="L360" s="42">
        <f>SUMIFS('2012Figures'!$J:$J,'2012Figures'!$C:$C,$A360,'2012Figures'!$I:$I,"",'2012Figures'!$E:$E,$B$1)</f>
        <v>0</v>
      </c>
      <c r="M360" s="52">
        <f>SUMIFS('2012Figures'!$J:$J,'2012Figures'!$C:$C,$A360,'2012Figures'!$I:$I,"",'2012Figures'!$B:$B,"BrokerToCy",'2012Figures'!$G:$G,"E1",'2012Figures'!$E:$E,$B$1)</f>
        <v>0</v>
      </c>
      <c r="N360" s="52">
        <f>SUMIFS('2012Figures'!$J:$J,'2012Figures'!$C:$C,$A360,'2012Figures'!$I:$I,"",'2012Figures'!$B:$B,"BrokerToCy",'2012Figures'!$G:$G,"P1",'2012Figures'!$E:$E,$B$1)</f>
        <v>0</v>
      </c>
      <c r="O360" s="52">
        <f>SUMIFS('2012Figures'!$J:$J,'2012Figures'!$C:$C,$A360,'2012Figures'!$I:$I,"",'2012Figures'!$B:$B,"CyToBroker",'2012Figures'!$G:$G,"E1",'2012Figures'!$E:$E,$B$1)</f>
        <v>0</v>
      </c>
      <c r="P360" s="52">
        <f>SUMIFS('2012Figures'!$J:$J,'2012Figures'!$C:$C,$A360,'2012Figures'!$I:$I,"",'2012Figures'!$B:$B,"CyToBroker",'2012Figures'!$G:$G,"P1",'2012Figures'!$E:$E,$B$1)</f>
        <v>0</v>
      </c>
      <c r="R360" s="46" t="str">
        <f t="shared" si="36"/>
        <v/>
      </c>
      <c r="S360" s="46" t="str">
        <f t="shared" si="36"/>
        <v/>
      </c>
      <c r="T360" s="46" t="str">
        <f t="shared" si="36"/>
        <v/>
      </c>
      <c r="U360" s="46" t="str">
        <f t="shared" si="36"/>
        <v/>
      </c>
      <c r="V360" s="46" t="str">
        <f t="shared" si="36"/>
        <v/>
      </c>
    </row>
    <row r="361" spans="1:22" x14ac:dyDescent="0.2">
      <c r="A361" s="21"/>
      <c r="B361" s="21" t="s">
        <v>92</v>
      </c>
      <c r="C361" s="22"/>
      <c r="D361" s="23">
        <f>SUM(E361:H361)</f>
        <v>0</v>
      </c>
      <c r="E361" s="23">
        <f>SUM(E359:E360)</f>
        <v>0</v>
      </c>
      <c r="F361" s="23">
        <f>SUM(F359:F360)</f>
        <v>0</v>
      </c>
      <c r="G361" s="23">
        <f>SUM(G359:G360)</f>
        <v>0</v>
      </c>
      <c r="H361" s="23">
        <f>SUM(H359:H360)</f>
        <v>0</v>
      </c>
      <c r="I361" s="21"/>
      <c r="J361" s="22"/>
      <c r="K361" s="21"/>
      <c r="L361" s="43">
        <f>SUM(M361:P361)</f>
        <v>0</v>
      </c>
      <c r="M361" s="43">
        <f>SUM(M359:M360)</f>
        <v>0</v>
      </c>
      <c r="N361" s="43">
        <f>SUM(N359:N360)</f>
        <v>0</v>
      </c>
      <c r="O361" s="43">
        <f>SUM(O359:O360)</f>
        <v>0</v>
      </c>
      <c r="P361" s="43">
        <f>SUM(P359:P360)</f>
        <v>0</v>
      </c>
      <c r="Q361" s="21"/>
      <c r="R361" s="21"/>
      <c r="S361" s="21"/>
      <c r="T361" s="21"/>
      <c r="U361" s="21"/>
      <c r="V361" s="21"/>
    </row>
    <row r="362" spans="1:22" x14ac:dyDescent="0.2">
      <c r="A362" s="28">
        <v>403</v>
      </c>
      <c r="B362" s="28" t="s">
        <v>169</v>
      </c>
      <c r="C362" s="17" t="s">
        <v>88</v>
      </c>
      <c r="D362" s="18">
        <f>SUMIFS('2013Figures'!$J:$J,'2013Figures'!$C:$C,$A362,'2013Figures'!$E:$E,$B$1)</f>
        <v>0</v>
      </c>
      <c r="E362" s="18">
        <f>SUMIFS('2013Figures'!$J:$J,'2013Figures'!$C:$C,$A362,'2013Figures'!$B:$B,"BrokerToCy",'2013Figures'!$G:$G,"E1",'2013Figures'!$E:$E,$B$1)</f>
        <v>0</v>
      </c>
      <c r="F362" s="18">
        <f>SUMIFS('2013Figures'!$J:$J,'2013Figures'!$C:$C,$A362,'2013Figures'!$B:$B,"BrokerToCy",'2013Figures'!$G:$G,"P1",'2013Figures'!$E:$E,$B$1)</f>
        <v>0</v>
      </c>
      <c r="G362" s="18">
        <f>SUMIFS('2013Figures'!$J:$J,'2013Figures'!$C:$C,$A362,'2013Figures'!$B:$B,"CyToBroker",'2013Figures'!$G:$G,"E1",'2013Figures'!$E:$E,$B$1)</f>
        <v>0</v>
      </c>
      <c r="H362" s="18">
        <f>SUMIFS('2013Figures'!$J:$J,'2013Figures'!$C:$C,$A362,'2013Figures'!$B:$B,"CyToBroker",'2013Figures'!$G:$G,"P1",'2013Figures'!$E:$E,$B$1)</f>
        <v>0</v>
      </c>
      <c r="I362" s="28"/>
      <c r="J362" s="17"/>
      <c r="K362" s="28"/>
      <c r="L362" s="50">
        <f>SUMIFS('2012Figures'!$J:$J,'2012Figures'!$C:$C,$A362,'2012Figures'!$E:$E,$B$1)</f>
        <v>0</v>
      </c>
      <c r="M362" s="50">
        <f>SUMIFS('2012Figures'!$J:$J,'2012Figures'!$C:$C,$A362,'2012Figures'!$B:$B,"BrokerToCy",'2012Figures'!$G:$G,"E1",'2012Figures'!$E:$E,$B$1)</f>
        <v>0</v>
      </c>
      <c r="N362" s="50">
        <f>SUMIFS('2012Figures'!$J:$J,'2012Figures'!$C:$C,$A362,'2012Figures'!$B:$B,"BrokerToCy",'2012Figures'!$G:$G,"P1",'2012Figures'!$E:$E,$B$1)</f>
        <v>0</v>
      </c>
      <c r="O362" s="50">
        <f>SUMIFS('2012Figures'!$J:$J,'2012Figures'!$C:$C,$A362,'2012Figures'!$B:$B,"CyToBroker",'2012Figures'!$G:$G,"E1",'2012Figures'!$E:$E,$B$1)</f>
        <v>0</v>
      </c>
      <c r="P362" s="50">
        <f>SUMIFS('2012Figures'!$J:$J,'2012Figures'!$C:$C,$A362,'2012Figures'!$B:$B,"CyToBroker",'2012Figures'!$G:$G,"P1",'2012Figures'!$E:$E,$B$1)</f>
        <v>0</v>
      </c>
      <c r="Q362" s="28"/>
      <c r="R362" s="46" t="str">
        <f t="shared" ref="R362:V426" si="37">IF(L362=0,"",ROUND(D362/L362-1,2))</f>
        <v/>
      </c>
      <c r="S362" s="46" t="str">
        <f t="shared" si="37"/>
        <v/>
      </c>
      <c r="T362" s="46" t="str">
        <f t="shared" si="37"/>
        <v/>
      </c>
      <c r="U362" s="46" t="str">
        <f t="shared" si="37"/>
        <v/>
      </c>
      <c r="V362" s="46" t="str">
        <f t="shared" si="37"/>
        <v/>
      </c>
    </row>
    <row r="363" spans="1:22" x14ac:dyDescent="0.2">
      <c r="A363" s="1">
        <v>403</v>
      </c>
      <c r="B363" s="1" t="s">
        <v>169</v>
      </c>
      <c r="C363" s="8">
        <v>1</v>
      </c>
      <c r="D363" s="29">
        <f>SUMIFS('2013Figures'!$J:$J,'2013Figures'!$C:$C,$A363,'2013Figures'!$H:$H,$B363,'2013Figures'!$I:$I,$C363,'2013Figures'!$E:$E,$B$1)</f>
        <v>0</v>
      </c>
      <c r="E363" s="9">
        <f>SUMIFS('2013Figures'!$J:$J,'2013Figures'!$C:$C,$A363,'2013Figures'!$H:$H,$B363,'2013Figures'!$I:$I,$C363,'2013Figures'!$B:$B,"BrokerToCy",'2013Figures'!$G:$G,"E1",'2013Figures'!$E:$E,$B$1)</f>
        <v>0</v>
      </c>
      <c r="F363" s="9">
        <f>SUMIFS('2013Figures'!$J:$J,'2013Figures'!$C:$C,$A363,'2013Figures'!$H:$H,$B363,'2013Figures'!$I:$I,$C363,'2013Figures'!$B:$B,"BrokerToCy",'2013Figures'!$G:$G,"P1",'2013Figures'!$E:$E,$B$1)</f>
        <v>0</v>
      </c>
      <c r="G363" s="9">
        <f>SUMIFS('2013Figures'!$J:$J,'2013Figures'!$C:$C,$A363,'2013Figures'!$H:$H,$B363,'2013Figures'!$I:$I,$C363,'2013Figures'!$B:$B,"CyToBroker",'2013Figures'!$G:$G,"E1",'2013Figures'!$E:$E,$B$1)</f>
        <v>0</v>
      </c>
      <c r="H363" s="9">
        <f>SUMIFS('2013Figures'!$J:$J,'2013Figures'!$C:$C,$A363,'2013Figures'!$H:$H,$B363,'2013Figures'!$I:$I,$C363,'2013Figures'!$B:$B,"CyToBroker",'2013Figures'!$G:$G,"P1",'2013Figures'!$E:$E,$B$1)</f>
        <v>0</v>
      </c>
      <c r="I363" s="30"/>
      <c r="J363" s="31">
        <v>200801</v>
      </c>
      <c r="K363" s="30"/>
      <c r="L363" s="42">
        <f>SUMIFS('2012Figures'!$J:$J,'2012Figures'!$C:$C,$A363,'2012Figures'!$H:$H,$B363,'2012Figures'!$I:$I,$C363,'2012Figures'!$E:$E,$B$1)</f>
        <v>0</v>
      </c>
      <c r="M363" s="52">
        <f>SUMIFS('2012Figures'!$J:$J,'2012Figures'!$C:$C,$A363,'2012Figures'!$H:$H,$B363,'2012Figures'!$I:$I,$C363,'2012Figures'!$B:$B,"BrokerToCy",'2012Figures'!$G:$G,"E1",'2012Figures'!$E:$E,$B$1)</f>
        <v>0</v>
      </c>
      <c r="N363" s="52">
        <f>SUMIFS('2012Figures'!$J:$J,'2012Figures'!$C:$C,$A363,'2012Figures'!$H:$H,$B363,'2012Figures'!$I:$I,$C363,'2012Figures'!$B:$B,"BrokerToCy",'2012Figures'!$G:$G,"P1",'2012Figures'!$E:$E,$B$1)</f>
        <v>0</v>
      </c>
      <c r="O363" s="52">
        <f>SUMIFS('2012Figures'!$J:$J,'2012Figures'!$C:$C,$A363,'2012Figures'!$H:$H,$B363,'2012Figures'!$I:$I,$C363,'2012Figures'!$B:$B,"CyToBroker",'2012Figures'!$G:$G,"E1",'2012Figures'!$E:$E,$B$1)</f>
        <v>0</v>
      </c>
      <c r="P363" s="52">
        <f>SUMIFS('2012Figures'!$J:$J,'2012Figures'!$C:$C,$A363,'2012Figures'!$H:$H,$B363,'2012Figures'!$I:$I,$C363,'2012Figures'!$B:$B,"CyToBroker",'2012Figures'!$G:$G,"P1",'2012Figures'!$E:$E,$B$1)</f>
        <v>0</v>
      </c>
      <c r="Q363" s="30"/>
      <c r="R363" s="46" t="str">
        <f t="shared" si="37"/>
        <v/>
      </c>
      <c r="S363" s="46" t="str">
        <f t="shared" si="37"/>
        <v/>
      </c>
      <c r="T363" s="46" t="str">
        <f t="shared" si="37"/>
        <v/>
      </c>
      <c r="U363" s="46" t="str">
        <f t="shared" si="37"/>
        <v/>
      </c>
      <c r="V363" s="46" t="str">
        <f t="shared" si="37"/>
        <v/>
      </c>
    </row>
    <row r="364" spans="1:22" x14ac:dyDescent="0.2">
      <c r="A364" s="1">
        <v>403</v>
      </c>
      <c r="B364" s="1" t="s">
        <v>169</v>
      </c>
      <c r="D364" s="29">
        <f>SUMIFS('2013Figures'!$J:$J,'2013Figures'!$C:$C,$A364,'2013Figures'!$I:$I,"",'2013Figures'!$E:$E,$B$1)</f>
        <v>0</v>
      </c>
      <c r="E364" s="9">
        <f>SUMIFS('2013Figures'!$J:$J,'2013Figures'!$C:$C,$A364,'2013Figures'!$I:$I,"",'2013Figures'!$B:$B,"BrokerToCy",'2013Figures'!$G:$G,"E1",'2013Figures'!$E:$E,$B$1)</f>
        <v>0</v>
      </c>
      <c r="F364" s="9">
        <f>SUMIFS('2013Figures'!$J:$J,'2013Figures'!$C:$C,$A364,'2013Figures'!$I:$I,"",'2013Figures'!$B:$B,"BrokerToCy",'2013Figures'!$G:$G,"P1",'2013Figures'!$E:$E,$B$1)</f>
        <v>0</v>
      </c>
      <c r="G364" s="9">
        <f>SUMIFS('2013Figures'!$J:$J,'2013Figures'!$C:$C,$A364,'2013Figures'!$I:$I,"",'2013Figures'!$B:$B,"CyToBroker",'2013Figures'!$G:$G,"E1",'2013Figures'!$E:$E,$B$1)</f>
        <v>0</v>
      </c>
      <c r="H364" s="9">
        <f>SUMIFS('2013Figures'!$J:$J,'2013Figures'!$C:$C,$A364,'2013Figures'!$I:$I,"",'2013Figures'!$B:$B,"CyToBroker",'2013Figures'!$G:$G,"P1",'2013Figures'!$E:$E,$B$1)</f>
        <v>0</v>
      </c>
      <c r="J364" s="8" t="s">
        <v>131</v>
      </c>
      <c r="L364" s="42">
        <f>SUMIFS('2012Figures'!$J:$J,'2012Figures'!$C:$C,$A364,'2012Figures'!$I:$I,"",'2012Figures'!$E:$E,$B$1)</f>
        <v>0</v>
      </c>
      <c r="M364" s="52">
        <f>SUMIFS('2012Figures'!$J:$J,'2012Figures'!$C:$C,$A364,'2012Figures'!$I:$I,"",'2012Figures'!$B:$B,"BrokerToCy",'2012Figures'!$G:$G,"E1",'2012Figures'!$E:$E,$B$1)</f>
        <v>0</v>
      </c>
      <c r="N364" s="52">
        <f>SUMIFS('2012Figures'!$J:$J,'2012Figures'!$C:$C,$A364,'2012Figures'!$I:$I,"",'2012Figures'!$B:$B,"BrokerToCy",'2012Figures'!$G:$G,"P1",'2012Figures'!$E:$E,$B$1)</f>
        <v>0</v>
      </c>
      <c r="O364" s="52">
        <f>SUMIFS('2012Figures'!$J:$J,'2012Figures'!$C:$C,$A364,'2012Figures'!$I:$I,"",'2012Figures'!$B:$B,"CyToBroker",'2012Figures'!$G:$G,"E1",'2012Figures'!$E:$E,$B$1)</f>
        <v>0</v>
      </c>
      <c r="P364" s="52">
        <f>SUMIFS('2012Figures'!$J:$J,'2012Figures'!$C:$C,$A364,'2012Figures'!$I:$I,"",'2012Figures'!$B:$B,"CyToBroker",'2012Figures'!$G:$G,"P1",'2012Figures'!$E:$E,$B$1)</f>
        <v>0</v>
      </c>
      <c r="R364" s="46" t="str">
        <f t="shared" si="37"/>
        <v/>
      </c>
      <c r="S364" s="46" t="str">
        <f t="shared" si="37"/>
        <v/>
      </c>
      <c r="T364" s="46" t="str">
        <f t="shared" si="37"/>
        <v/>
      </c>
      <c r="U364" s="46" t="str">
        <f t="shared" si="37"/>
        <v/>
      </c>
      <c r="V364" s="46" t="str">
        <f t="shared" si="37"/>
        <v/>
      </c>
    </row>
    <row r="365" spans="1:22" x14ac:dyDescent="0.2">
      <c r="A365" s="21"/>
      <c r="B365" s="21" t="s">
        <v>92</v>
      </c>
      <c r="C365" s="22"/>
      <c r="D365" s="23">
        <f>SUM(E365:H365)</f>
        <v>0</v>
      </c>
      <c r="E365" s="23">
        <f>SUM(E363:E364)</f>
        <v>0</v>
      </c>
      <c r="F365" s="23">
        <f>SUM(F363:F364)</f>
        <v>0</v>
      </c>
      <c r="G365" s="23">
        <f>SUM(G363:G364)</f>
        <v>0</v>
      </c>
      <c r="H365" s="23">
        <f>SUM(H363:H364)</f>
        <v>0</v>
      </c>
      <c r="I365" s="21"/>
      <c r="J365" s="22"/>
      <c r="K365" s="21"/>
      <c r="L365" s="43">
        <f>SUM(M365:P365)</f>
        <v>0</v>
      </c>
      <c r="M365" s="43">
        <f>SUM(M363:M364)</f>
        <v>0</v>
      </c>
      <c r="N365" s="43">
        <f>SUM(N363:N364)</f>
        <v>0</v>
      </c>
      <c r="O365" s="43">
        <f>SUM(O363:O364)</f>
        <v>0</v>
      </c>
      <c r="P365" s="43">
        <f>SUM(P363:P364)</f>
        <v>0</v>
      </c>
      <c r="Q365" s="21"/>
      <c r="R365" s="21"/>
      <c r="S365" s="21"/>
      <c r="T365" s="21"/>
      <c r="U365" s="21"/>
      <c r="V365" s="21"/>
    </row>
    <row r="366" spans="1:22" x14ac:dyDescent="0.2">
      <c r="A366" s="28">
        <v>405</v>
      </c>
      <c r="B366" s="28" t="s">
        <v>170</v>
      </c>
      <c r="C366" s="17" t="s">
        <v>88</v>
      </c>
      <c r="D366" s="18">
        <f>SUMIFS('2013Figures'!$J:$J,'2013Figures'!$C:$C,$A366,'2013Figures'!$E:$E,$B$1)</f>
        <v>0</v>
      </c>
      <c r="E366" s="18">
        <f>SUMIFS('2013Figures'!$J:$J,'2013Figures'!$C:$C,$A366,'2013Figures'!$B:$B,"BrokerToCy",'2013Figures'!$G:$G,"E1",'2013Figures'!$E:$E,$B$1)</f>
        <v>0</v>
      </c>
      <c r="F366" s="18">
        <f>SUMIFS('2013Figures'!$J:$J,'2013Figures'!$C:$C,$A366,'2013Figures'!$B:$B,"BrokerToCy",'2013Figures'!$G:$G,"P1",'2013Figures'!$E:$E,$B$1)</f>
        <v>0</v>
      </c>
      <c r="G366" s="18">
        <f>SUMIFS('2013Figures'!$J:$J,'2013Figures'!$C:$C,$A366,'2013Figures'!$B:$B,"CyToBroker",'2013Figures'!$G:$G,"E1",'2013Figures'!$E:$E,$B$1)</f>
        <v>0</v>
      </c>
      <c r="H366" s="18">
        <f>SUMIFS('2013Figures'!$J:$J,'2013Figures'!$C:$C,$A366,'2013Figures'!$B:$B,"CyToBroker",'2013Figures'!$G:$G,"P1",'2013Figures'!$E:$E,$B$1)</f>
        <v>0</v>
      </c>
      <c r="I366" s="28"/>
      <c r="J366" s="17"/>
      <c r="K366" s="28"/>
      <c r="L366" s="50">
        <f>SUMIFS('2012Figures'!$J:$J,'2012Figures'!$C:$C,$A366,'2012Figures'!$E:$E,$B$1)</f>
        <v>0</v>
      </c>
      <c r="M366" s="50">
        <f>SUMIFS('2012Figures'!$J:$J,'2012Figures'!$C:$C,$A366,'2012Figures'!$B:$B,"BrokerToCy",'2012Figures'!$G:$G,"E1",'2012Figures'!$E:$E,$B$1)</f>
        <v>0</v>
      </c>
      <c r="N366" s="50">
        <f>SUMIFS('2012Figures'!$J:$J,'2012Figures'!$C:$C,$A366,'2012Figures'!$B:$B,"BrokerToCy",'2012Figures'!$G:$G,"P1",'2012Figures'!$E:$E,$B$1)</f>
        <v>0</v>
      </c>
      <c r="O366" s="50">
        <f>SUMIFS('2012Figures'!$J:$J,'2012Figures'!$C:$C,$A366,'2012Figures'!$B:$B,"CyToBroker",'2012Figures'!$G:$G,"E1",'2012Figures'!$E:$E,$B$1)</f>
        <v>0</v>
      </c>
      <c r="P366" s="50">
        <f>SUMIFS('2012Figures'!$J:$J,'2012Figures'!$C:$C,$A366,'2012Figures'!$B:$B,"CyToBroker",'2012Figures'!$G:$G,"P1",'2012Figures'!$E:$E,$B$1)</f>
        <v>0</v>
      </c>
      <c r="Q366" s="28"/>
      <c r="R366" s="46" t="str">
        <f t="shared" ref="R366:V430" si="38">IF(L366=0,"",ROUND(D366/L366-1,2))</f>
        <v/>
      </c>
      <c r="S366" s="46" t="str">
        <f t="shared" si="38"/>
        <v/>
      </c>
      <c r="T366" s="46" t="str">
        <f t="shared" si="38"/>
        <v/>
      </c>
      <c r="U366" s="46" t="str">
        <f t="shared" si="38"/>
        <v/>
      </c>
      <c r="V366" s="46" t="str">
        <f t="shared" si="38"/>
        <v/>
      </c>
    </row>
    <row r="367" spans="1:22" x14ac:dyDescent="0.2">
      <c r="A367" s="1">
        <v>405</v>
      </c>
      <c r="B367" s="1" t="s">
        <v>170</v>
      </c>
      <c r="C367" s="8">
        <v>1</v>
      </c>
      <c r="D367" s="29">
        <f>SUMIFS('2013Figures'!$J:$J,'2013Figures'!$C:$C,$A367,'2013Figures'!$H:$H,$B367,'2013Figures'!$I:$I,$C367,'2013Figures'!$E:$E,$B$1)</f>
        <v>0</v>
      </c>
      <c r="E367" s="9">
        <f>SUMIFS('2013Figures'!$J:$J,'2013Figures'!$C:$C,$A367,'2013Figures'!$H:$H,$B367,'2013Figures'!$I:$I,$C367,'2013Figures'!$B:$B,"BrokerToCy",'2013Figures'!$G:$G,"E1",'2013Figures'!$E:$E,$B$1)</f>
        <v>0</v>
      </c>
      <c r="F367" s="9">
        <f>SUMIFS('2013Figures'!$J:$J,'2013Figures'!$C:$C,$A367,'2013Figures'!$H:$H,$B367,'2013Figures'!$I:$I,$C367,'2013Figures'!$B:$B,"BrokerToCy",'2013Figures'!$G:$G,"P1",'2013Figures'!$E:$E,$B$1)</f>
        <v>0</v>
      </c>
      <c r="G367" s="9">
        <f>SUMIFS('2013Figures'!$J:$J,'2013Figures'!$C:$C,$A367,'2013Figures'!$H:$H,$B367,'2013Figures'!$I:$I,$C367,'2013Figures'!$B:$B,"CyToBroker",'2013Figures'!$G:$G,"E1",'2013Figures'!$E:$E,$B$1)</f>
        <v>0</v>
      </c>
      <c r="H367" s="9">
        <f>SUMIFS('2013Figures'!$J:$J,'2013Figures'!$C:$C,$A367,'2013Figures'!$H:$H,$B367,'2013Figures'!$I:$I,$C367,'2013Figures'!$B:$B,"CyToBroker",'2013Figures'!$G:$G,"P1",'2013Figures'!$E:$E,$B$1)</f>
        <v>0</v>
      </c>
      <c r="I367" s="30"/>
      <c r="J367" s="31">
        <v>200601</v>
      </c>
      <c r="K367" s="30"/>
      <c r="L367" s="42">
        <f>SUMIFS('2012Figures'!$J:$J,'2012Figures'!$C:$C,$A367,'2012Figures'!$H:$H,$B367,'2012Figures'!$I:$I,$C367,'2012Figures'!$E:$E,$B$1)</f>
        <v>0</v>
      </c>
      <c r="M367" s="52">
        <f>SUMIFS('2012Figures'!$J:$J,'2012Figures'!$C:$C,$A367,'2012Figures'!$H:$H,$B367,'2012Figures'!$I:$I,$C367,'2012Figures'!$B:$B,"BrokerToCy",'2012Figures'!$G:$G,"E1",'2012Figures'!$E:$E,$B$1)</f>
        <v>0</v>
      </c>
      <c r="N367" s="52">
        <f>SUMIFS('2012Figures'!$J:$J,'2012Figures'!$C:$C,$A367,'2012Figures'!$H:$H,$B367,'2012Figures'!$I:$I,$C367,'2012Figures'!$B:$B,"BrokerToCy",'2012Figures'!$G:$G,"P1",'2012Figures'!$E:$E,$B$1)</f>
        <v>0</v>
      </c>
      <c r="O367" s="52">
        <f>SUMIFS('2012Figures'!$J:$J,'2012Figures'!$C:$C,$A367,'2012Figures'!$H:$H,$B367,'2012Figures'!$I:$I,$C367,'2012Figures'!$B:$B,"CyToBroker",'2012Figures'!$G:$G,"E1",'2012Figures'!$E:$E,$B$1)</f>
        <v>0</v>
      </c>
      <c r="P367" s="52">
        <f>SUMIFS('2012Figures'!$J:$J,'2012Figures'!$C:$C,$A367,'2012Figures'!$H:$H,$B367,'2012Figures'!$I:$I,$C367,'2012Figures'!$B:$B,"CyToBroker",'2012Figures'!$G:$G,"P1",'2012Figures'!$E:$E,$B$1)</f>
        <v>0</v>
      </c>
      <c r="Q367" s="30"/>
      <c r="R367" s="46" t="str">
        <f t="shared" si="38"/>
        <v/>
      </c>
      <c r="S367" s="46" t="str">
        <f t="shared" si="38"/>
        <v/>
      </c>
      <c r="T367" s="46" t="str">
        <f t="shared" si="38"/>
        <v/>
      </c>
      <c r="U367" s="46" t="str">
        <f t="shared" si="38"/>
        <v/>
      </c>
      <c r="V367" s="46" t="str">
        <f t="shared" si="38"/>
        <v/>
      </c>
    </row>
    <row r="368" spans="1:22" x14ac:dyDescent="0.2">
      <c r="A368" s="1">
        <v>405</v>
      </c>
      <c r="B368" s="1" t="s">
        <v>170</v>
      </c>
      <c r="D368" s="29">
        <f>SUMIFS('2013Figures'!$J:$J,'2013Figures'!$C:$C,$A368,'2013Figures'!$I:$I,"",'2013Figures'!$E:$E,$B$1)</f>
        <v>0</v>
      </c>
      <c r="E368" s="9">
        <f>SUMIFS('2013Figures'!$J:$J,'2013Figures'!$C:$C,$A368,'2013Figures'!$I:$I,"",'2013Figures'!$B:$B,"BrokerToCy",'2013Figures'!$G:$G,"E1",'2013Figures'!$E:$E,$B$1)</f>
        <v>0</v>
      </c>
      <c r="F368" s="9">
        <f>SUMIFS('2013Figures'!$J:$J,'2013Figures'!$C:$C,$A368,'2013Figures'!$I:$I,"",'2013Figures'!$B:$B,"BrokerToCy",'2013Figures'!$G:$G,"P1",'2013Figures'!$E:$E,$B$1)</f>
        <v>0</v>
      </c>
      <c r="G368" s="9">
        <f>SUMIFS('2013Figures'!$J:$J,'2013Figures'!$C:$C,$A368,'2013Figures'!$I:$I,"",'2013Figures'!$B:$B,"CyToBroker",'2013Figures'!$G:$G,"E1",'2013Figures'!$E:$E,$B$1)</f>
        <v>0</v>
      </c>
      <c r="H368" s="9">
        <f>SUMIFS('2013Figures'!$J:$J,'2013Figures'!$C:$C,$A368,'2013Figures'!$I:$I,"",'2013Figures'!$B:$B,"CyToBroker",'2013Figures'!$G:$G,"P1",'2013Figures'!$E:$E,$B$1)</f>
        <v>0</v>
      </c>
      <c r="J368" s="8" t="s">
        <v>131</v>
      </c>
      <c r="L368" s="42">
        <f>SUMIFS('2012Figures'!$J:$J,'2012Figures'!$C:$C,$A368,'2012Figures'!$I:$I,"",'2012Figures'!$E:$E,$B$1)</f>
        <v>0</v>
      </c>
      <c r="M368" s="52">
        <f>SUMIFS('2012Figures'!$J:$J,'2012Figures'!$C:$C,$A368,'2012Figures'!$I:$I,"",'2012Figures'!$B:$B,"BrokerToCy",'2012Figures'!$G:$G,"E1",'2012Figures'!$E:$E,$B$1)</f>
        <v>0</v>
      </c>
      <c r="N368" s="52">
        <f>SUMIFS('2012Figures'!$J:$J,'2012Figures'!$C:$C,$A368,'2012Figures'!$I:$I,"",'2012Figures'!$B:$B,"BrokerToCy",'2012Figures'!$G:$G,"P1",'2012Figures'!$E:$E,$B$1)</f>
        <v>0</v>
      </c>
      <c r="O368" s="52">
        <f>SUMIFS('2012Figures'!$J:$J,'2012Figures'!$C:$C,$A368,'2012Figures'!$I:$I,"",'2012Figures'!$B:$B,"CyToBroker",'2012Figures'!$G:$G,"E1",'2012Figures'!$E:$E,$B$1)</f>
        <v>0</v>
      </c>
      <c r="P368" s="52">
        <f>SUMIFS('2012Figures'!$J:$J,'2012Figures'!$C:$C,$A368,'2012Figures'!$I:$I,"",'2012Figures'!$B:$B,"CyToBroker",'2012Figures'!$G:$G,"P1",'2012Figures'!$E:$E,$B$1)</f>
        <v>0</v>
      </c>
      <c r="R368" s="46" t="str">
        <f t="shared" si="38"/>
        <v/>
      </c>
      <c r="S368" s="46" t="str">
        <f t="shared" si="38"/>
        <v/>
      </c>
      <c r="T368" s="46" t="str">
        <f t="shared" si="38"/>
        <v/>
      </c>
      <c r="U368" s="46" t="str">
        <f t="shared" si="38"/>
        <v/>
      </c>
      <c r="V368" s="46" t="str">
        <f t="shared" si="38"/>
        <v/>
      </c>
    </row>
    <row r="369" spans="1:22" x14ac:dyDescent="0.2">
      <c r="A369" s="21"/>
      <c r="B369" s="21" t="s">
        <v>92</v>
      </c>
      <c r="C369" s="22"/>
      <c r="D369" s="23">
        <f>SUM(E369:H369)</f>
        <v>0</v>
      </c>
      <c r="E369" s="23">
        <f>SUM(E367:E368)</f>
        <v>0</v>
      </c>
      <c r="F369" s="23">
        <f>SUM(F367:F368)</f>
        <v>0</v>
      </c>
      <c r="G369" s="23">
        <f>SUM(G367:G368)</f>
        <v>0</v>
      </c>
      <c r="H369" s="23">
        <f>SUM(H367:H368)</f>
        <v>0</v>
      </c>
      <c r="I369" s="21"/>
      <c r="J369" s="22"/>
      <c r="K369" s="21"/>
      <c r="L369" s="43">
        <f>SUM(M369:P369)</f>
        <v>0</v>
      </c>
      <c r="M369" s="43">
        <f>SUM(M367:M368)</f>
        <v>0</v>
      </c>
      <c r="N369" s="43">
        <f>SUM(N367:N368)</f>
        <v>0</v>
      </c>
      <c r="O369" s="43">
        <f>SUM(O367:O368)</f>
        <v>0</v>
      </c>
      <c r="P369" s="43">
        <f>SUM(P367:P368)</f>
        <v>0</v>
      </c>
      <c r="Q369" s="21"/>
      <c r="R369" s="21"/>
      <c r="S369" s="21"/>
      <c r="T369" s="21"/>
      <c r="U369" s="21"/>
      <c r="V369" s="21"/>
    </row>
    <row r="370" spans="1:22" x14ac:dyDescent="0.2">
      <c r="A370" s="28">
        <v>410</v>
      </c>
      <c r="B370" s="28" t="s">
        <v>123</v>
      </c>
      <c r="C370" s="17" t="s">
        <v>88</v>
      </c>
      <c r="D370" s="18">
        <f>SUMIFS('2013Figures'!$J:$J,'2013Figures'!$C:$C,$A370,'2013Figures'!$E:$E,$B$1)</f>
        <v>0</v>
      </c>
      <c r="E370" s="18">
        <f>SUMIFS('2013Figures'!$J:$J,'2013Figures'!$C:$C,$A370,'2013Figures'!$B:$B,"BrokerToCy",'2013Figures'!$G:$G,"E1",'2013Figures'!$E:$E,$B$1)</f>
        <v>0</v>
      </c>
      <c r="F370" s="18">
        <f>SUMIFS('2013Figures'!$J:$J,'2013Figures'!$C:$C,$A370,'2013Figures'!$B:$B,"BrokerToCy",'2013Figures'!$G:$G,"P1",'2013Figures'!$E:$E,$B$1)</f>
        <v>0</v>
      </c>
      <c r="G370" s="18">
        <f>SUMIFS('2013Figures'!$J:$J,'2013Figures'!$C:$C,$A370,'2013Figures'!$B:$B,"CyToBroker",'2013Figures'!$G:$G,"E1",'2013Figures'!$E:$E,$B$1)</f>
        <v>0</v>
      </c>
      <c r="H370" s="18">
        <f>SUMIFS('2013Figures'!$J:$J,'2013Figures'!$C:$C,$A370,'2013Figures'!$B:$B,"CyToBroker",'2013Figures'!$G:$G,"P1",'2013Figures'!$E:$E,$B$1)</f>
        <v>0</v>
      </c>
      <c r="I370" s="28"/>
      <c r="J370" s="17"/>
      <c r="K370" s="28"/>
      <c r="L370" s="50">
        <f>SUMIFS('2012Figures'!$J:$J,'2012Figures'!$C:$C,$A370,'2012Figures'!$E:$E,$B$1)</f>
        <v>0</v>
      </c>
      <c r="M370" s="50">
        <f>SUMIFS('2012Figures'!$J:$J,'2012Figures'!$C:$C,$A370,'2012Figures'!$B:$B,"BrokerToCy",'2012Figures'!$G:$G,"E1",'2012Figures'!$E:$E,$B$1)</f>
        <v>0</v>
      </c>
      <c r="N370" s="50">
        <f>SUMIFS('2012Figures'!$J:$J,'2012Figures'!$C:$C,$A370,'2012Figures'!$B:$B,"BrokerToCy",'2012Figures'!$G:$G,"P1",'2012Figures'!$E:$E,$B$1)</f>
        <v>0</v>
      </c>
      <c r="O370" s="50">
        <f>SUMIFS('2012Figures'!$J:$J,'2012Figures'!$C:$C,$A370,'2012Figures'!$B:$B,"CyToBroker",'2012Figures'!$G:$G,"E1",'2012Figures'!$E:$E,$B$1)</f>
        <v>0</v>
      </c>
      <c r="P370" s="50">
        <f>SUMIFS('2012Figures'!$J:$J,'2012Figures'!$C:$C,$A370,'2012Figures'!$B:$B,"CyToBroker",'2012Figures'!$G:$G,"P1",'2012Figures'!$E:$E,$B$1)</f>
        <v>0</v>
      </c>
      <c r="Q370" s="28"/>
      <c r="R370" s="46" t="str">
        <f t="shared" ref="R370:V413" si="39">IF(L370=0,"",ROUND(D370/L370-1,2))</f>
        <v/>
      </c>
      <c r="S370" s="46" t="str">
        <f t="shared" si="39"/>
        <v/>
      </c>
      <c r="T370" s="46" t="str">
        <f t="shared" si="39"/>
        <v/>
      </c>
      <c r="U370" s="46" t="str">
        <f t="shared" si="39"/>
        <v/>
      </c>
      <c r="V370" s="46" t="str">
        <f t="shared" si="39"/>
        <v/>
      </c>
    </row>
    <row r="371" spans="1:22" x14ac:dyDescent="0.2">
      <c r="A371" s="1">
        <v>410</v>
      </c>
      <c r="B371" s="1" t="s">
        <v>123</v>
      </c>
      <c r="C371" s="8">
        <v>5</v>
      </c>
      <c r="D371" s="29">
        <f>SUMIFS('2013Figures'!$J:$J,'2013Figures'!$C:$C,$A371,'2013Figures'!$H:$H,$B371,'2013Figures'!$I:$I,$C371,'2013Figures'!$E:$E,$B$1)</f>
        <v>0</v>
      </c>
      <c r="E371" s="9">
        <f>SUMIFS('2013Figures'!$J:$J,'2013Figures'!$C:$C,$A371,'2013Figures'!$H:$H,$B371,'2013Figures'!$I:$I,$C371,'2013Figures'!$B:$B,"BrokerToCy",'2013Figures'!$G:$G,"E1",'2013Figures'!$E:$E,$B$1)</f>
        <v>0</v>
      </c>
      <c r="F371" s="9">
        <f>SUMIFS('2013Figures'!$J:$J,'2013Figures'!$C:$C,$A371,'2013Figures'!$H:$H,$B371,'2013Figures'!$I:$I,$C371,'2013Figures'!$B:$B,"BrokerToCy",'2013Figures'!$G:$G,"P1",'2013Figures'!$E:$E,$B$1)</f>
        <v>0</v>
      </c>
      <c r="G371" s="9">
        <f>SUMIFS('2013Figures'!$J:$J,'2013Figures'!$C:$C,$A371,'2013Figures'!$H:$H,$B371,'2013Figures'!$I:$I,$C371,'2013Figures'!$B:$B,"CyToBroker",'2013Figures'!$G:$G,"E1",'2013Figures'!$E:$E,$B$1)</f>
        <v>0</v>
      </c>
      <c r="H371" s="9">
        <f>SUMIFS('2013Figures'!$J:$J,'2013Figures'!$C:$C,$A371,'2013Figures'!$H:$H,$B371,'2013Figures'!$I:$I,$C371,'2013Figures'!$B:$B,"CyToBroker",'2013Figures'!$G:$G,"P1",'2013Figures'!$E:$E,$B$1)</f>
        <v>0</v>
      </c>
      <c r="I371" s="30"/>
      <c r="J371" s="31">
        <v>201501</v>
      </c>
      <c r="K371" s="30"/>
      <c r="L371" s="42">
        <f>SUMIFS('2012Figures'!$J:$J,'2012Figures'!$C:$C,$A371,'2012Figures'!$H:$H,$B371,'2012Figures'!$I:$I,$C371,'2012Figures'!$E:$E,$B$1)</f>
        <v>0</v>
      </c>
      <c r="M371" s="52">
        <f>SUMIFS('2012Figures'!$J:$J,'2012Figures'!$C:$C,$A371,'2012Figures'!$H:$H,$B371,'2012Figures'!$I:$I,$C371,'2012Figures'!$B:$B,"BrokerToCy",'2012Figures'!$G:$G,"E1",'2012Figures'!$E:$E,$B$1)</f>
        <v>0</v>
      </c>
      <c r="N371" s="52">
        <f>SUMIFS('2012Figures'!$J:$J,'2012Figures'!$C:$C,$A371,'2012Figures'!$H:$H,$B371,'2012Figures'!$I:$I,$C371,'2012Figures'!$B:$B,"BrokerToCy",'2012Figures'!$G:$G,"P1",'2012Figures'!$E:$E,$B$1)</f>
        <v>0</v>
      </c>
      <c r="O371" s="52">
        <f>SUMIFS('2012Figures'!$J:$J,'2012Figures'!$C:$C,$A371,'2012Figures'!$H:$H,$B371,'2012Figures'!$I:$I,$C371,'2012Figures'!$B:$B,"CyToBroker",'2012Figures'!$G:$G,"E1",'2012Figures'!$E:$E,$B$1)</f>
        <v>0</v>
      </c>
      <c r="P371" s="52">
        <f>SUMIFS('2012Figures'!$J:$J,'2012Figures'!$C:$C,$A371,'2012Figures'!$H:$H,$B371,'2012Figures'!$I:$I,$C371,'2012Figures'!$B:$B,"CyToBroker",'2012Figures'!$G:$G,"P1",'2012Figures'!$E:$E,$B$1)</f>
        <v>0</v>
      </c>
      <c r="Q371" s="30"/>
      <c r="R371" s="46" t="str">
        <f t="shared" si="39"/>
        <v/>
      </c>
      <c r="S371" s="46" t="str">
        <f t="shared" si="39"/>
        <v/>
      </c>
      <c r="T371" s="46" t="str">
        <f t="shared" si="39"/>
        <v/>
      </c>
      <c r="U371" s="46" t="str">
        <f t="shared" si="39"/>
        <v/>
      </c>
      <c r="V371" s="46" t="str">
        <f t="shared" si="39"/>
        <v/>
      </c>
    </row>
    <row r="372" spans="1:22" x14ac:dyDescent="0.2">
      <c r="A372" s="1">
        <v>410</v>
      </c>
      <c r="B372" s="1" t="s">
        <v>123</v>
      </c>
      <c r="C372" s="8">
        <v>4</v>
      </c>
      <c r="D372" s="29">
        <f>SUMIFS('2013Figures'!$J:$J,'2013Figures'!$C:$C,$A372,'2013Figures'!$H:$H,$B372,'2013Figures'!$I:$I,$C372,'2013Figures'!$E:$E,$B$1)</f>
        <v>0</v>
      </c>
      <c r="E372" s="9">
        <f>SUMIFS('2013Figures'!$J:$J,'2013Figures'!$C:$C,$A372,'2013Figures'!$H:$H,$B372,'2013Figures'!$I:$I,$C372,'2013Figures'!$B:$B,"BrokerToCy",'2013Figures'!$G:$G,"E1",'2013Figures'!$E:$E,$B$1)</f>
        <v>0</v>
      </c>
      <c r="F372" s="9">
        <f>SUMIFS('2013Figures'!$J:$J,'2013Figures'!$C:$C,$A372,'2013Figures'!$H:$H,$B372,'2013Figures'!$I:$I,$C372,'2013Figures'!$B:$B,"BrokerToCy",'2013Figures'!$G:$G,"P1",'2013Figures'!$E:$E,$B$1)</f>
        <v>0</v>
      </c>
      <c r="G372" s="9">
        <f>SUMIFS('2013Figures'!$J:$J,'2013Figures'!$C:$C,$A372,'2013Figures'!$H:$H,$B372,'2013Figures'!$I:$I,$C372,'2013Figures'!$B:$B,"CyToBroker",'2013Figures'!$G:$G,"E1",'2013Figures'!$E:$E,$B$1)</f>
        <v>0</v>
      </c>
      <c r="H372" s="9">
        <f>SUMIFS('2013Figures'!$J:$J,'2013Figures'!$C:$C,$A372,'2013Figures'!$H:$H,$B372,'2013Figures'!$I:$I,$C372,'2013Figures'!$B:$B,"CyToBroker",'2013Figures'!$G:$G,"P1",'2013Figures'!$E:$E,$B$1)</f>
        <v>0</v>
      </c>
      <c r="I372" s="30"/>
      <c r="J372" s="31">
        <v>201301</v>
      </c>
      <c r="K372" s="30"/>
      <c r="L372" s="42">
        <f>SUMIFS('2012Figures'!$J:$J,'2012Figures'!$C:$C,$A372,'2012Figures'!$H:$H,$B372,'2012Figures'!$I:$I,$C372,'2012Figures'!$E:$E,$B$1)</f>
        <v>0</v>
      </c>
      <c r="M372" s="52">
        <f>SUMIFS('2012Figures'!$J:$J,'2012Figures'!$C:$C,$A372,'2012Figures'!$H:$H,$B372,'2012Figures'!$I:$I,$C372,'2012Figures'!$B:$B,"BrokerToCy",'2012Figures'!$G:$G,"E1",'2012Figures'!$E:$E,$B$1)</f>
        <v>0</v>
      </c>
      <c r="N372" s="52">
        <f>SUMIFS('2012Figures'!$J:$J,'2012Figures'!$C:$C,$A372,'2012Figures'!$H:$H,$B372,'2012Figures'!$I:$I,$C372,'2012Figures'!$B:$B,"BrokerToCy",'2012Figures'!$G:$G,"P1",'2012Figures'!$E:$E,$B$1)</f>
        <v>0</v>
      </c>
      <c r="O372" s="52">
        <f>SUMIFS('2012Figures'!$J:$J,'2012Figures'!$C:$C,$A372,'2012Figures'!$H:$H,$B372,'2012Figures'!$I:$I,$C372,'2012Figures'!$B:$B,"CyToBroker",'2012Figures'!$G:$G,"E1",'2012Figures'!$E:$E,$B$1)</f>
        <v>0</v>
      </c>
      <c r="P372" s="52">
        <f>SUMIFS('2012Figures'!$J:$J,'2012Figures'!$C:$C,$A372,'2012Figures'!$H:$H,$B372,'2012Figures'!$I:$I,$C372,'2012Figures'!$B:$B,"CyToBroker",'2012Figures'!$G:$G,"P1",'2012Figures'!$E:$E,$B$1)</f>
        <v>0</v>
      </c>
      <c r="Q372" s="30"/>
      <c r="R372" s="46" t="str">
        <f t="shared" si="39"/>
        <v/>
      </c>
      <c r="S372" s="46" t="str">
        <f t="shared" si="39"/>
        <v/>
      </c>
      <c r="T372" s="46" t="str">
        <f t="shared" si="39"/>
        <v/>
      </c>
      <c r="U372" s="46" t="str">
        <f t="shared" si="39"/>
        <v/>
      </c>
      <c r="V372" s="46" t="str">
        <f t="shared" si="39"/>
        <v/>
      </c>
    </row>
    <row r="373" spans="1:22" x14ac:dyDescent="0.2">
      <c r="A373" s="1">
        <v>410</v>
      </c>
      <c r="B373" s="1" t="s">
        <v>123</v>
      </c>
      <c r="C373" s="8">
        <v>3</v>
      </c>
      <c r="D373" s="29">
        <f>SUMIFS('2013Figures'!$J:$J,'2013Figures'!$C:$C,$A373,'2013Figures'!$H:$H,$B373,'2013Figures'!$I:$I,$C373,'2013Figures'!$E:$E,$B$1)</f>
        <v>0</v>
      </c>
      <c r="E373" s="9">
        <f>SUMIFS('2013Figures'!$J:$J,'2013Figures'!$C:$C,$A373,'2013Figures'!$H:$H,$B373,'2013Figures'!$I:$I,$C373,'2013Figures'!$B:$B,"BrokerToCy",'2013Figures'!$G:$G,"E1",'2013Figures'!$E:$E,$B$1)</f>
        <v>0</v>
      </c>
      <c r="F373" s="9">
        <f>SUMIFS('2013Figures'!$J:$J,'2013Figures'!$C:$C,$A373,'2013Figures'!$H:$H,$B373,'2013Figures'!$I:$I,$C373,'2013Figures'!$B:$B,"BrokerToCy",'2013Figures'!$G:$G,"P1",'2013Figures'!$E:$E,$B$1)</f>
        <v>0</v>
      </c>
      <c r="G373" s="9">
        <f>SUMIFS('2013Figures'!$J:$J,'2013Figures'!$C:$C,$A373,'2013Figures'!$H:$H,$B373,'2013Figures'!$I:$I,$C373,'2013Figures'!$B:$B,"CyToBroker",'2013Figures'!$G:$G,"E1",'2013Figures'!$E:$E,$B$1)</f>
        <v>0</v>
      </c>
      <c r="H373" s="9">
        <f>SUMIFS('2013Figures'!$J:$J,'2013Figures'!$C:$C,$A373,'2013Figures'!$H:$H,$B373,'2013Figures'!$I:$I,$C373,'2013Figures'!$B:$B,"CyToBroker",'2013Figures'!$G:$G,"P1",'2013Figures'!$E:$E,$B$1)</f>
        <v>0</v>
      </c>
      <c r="J373" s="8">
        <v>201201</v>
      </c>
      <c r="L373" s="42">
        <f>SUMIFS('2012Figures'!$J:$J,'2012Figures'!$C:$C,$A373,'2012Figures'!$H:$H,$B373,'2012Figures'!$I:$I,$C373,'2012Figures'!$E:$E,$B$1)</f>
        <v>0</v>
      </c>
      <c r="M373" s="52">
        <f>SUMIFS('2012Figures'!$J:$J,'2012Figures'!$C:$C,$A373,'2012Figures'!$H:$H,$B373,'2012Figures'!$I:$I,$C373,'2012Figures'!$B:$B,"BrokerToCy",'2012Figures'!$G:$G,"E1",'2012Figures'!$E:$E,$B$1)</f>
        <v>0</v>
      </c>
      <c r="N373" s="52">
        <f>SUMIFS('2012Figures'!$J:$J,'2012Figures'!$C:$C,$A373,'2012Figures'!$H:$H,$B373,'2012Figures'!$I:$I,$C373,'2012Figures'!$B:$B,"BrokerToCy",'2012Figures'!$G:$G,"P1",'2012Figures'!$E:$E,$B$1)</f>
        <v>0</v>
      </c>
      <c r="O373" s="52">
        <f>SUMIFS('2012Figures'!$J:$J,'2012Figures'!$C:$C,$A373,'2012Figures'!$H:$H,$B373,'2012Figures'!$I:$I,$C373,'2012Figures'!$B:$B,"CyToBroker",'2012Figures'!$G:$G,"E1",'2012Figures'!$E:$E,$B$1)</f>
        <v>0</v>
      </c>
      <c r="P373" s="52">
        <f>SUMIFS('2012Figures'!$J:$J,'2012Figures'!$C:$C,$A373,'2012Figures'!$H:$H,$B373,'2012Figures'!$I:$I,$C373,'2012Figures'!$B:$B,"CyToBroker",'2012Figures'!$G:$G,"P1",'2012Figures'!$E:$E,$B$1)</f>
        <v>0</v>
      </c>
      <c r="R373" s="46" t="str">
        <f t="shared" si="39"/>
        <v/>
      </c>
      <c r="S373" s="46" t="str">
        <f t="shared" si="39"/>
        <v/>
      </c>
      <c r="T373" s="46" t="str">
        <f t="shared" si="39"/>
        <v/>
      </c>
      <c r="U373" s="46" t="str">
        <f t="shared" si="39"/>
        <v/>
      </c>
      <c r="V373" s="46" t="str">
        <f t="shared" si="39"/>
        <v/>
      </c>
    </row>
    <row r="374" spans="1:22" x14ac:dyDescent="0.2">
      <c r="A374" s="1">
        <v>410</v>
      </c>
      <c r="B374" s="1" t="s">
        <v>123</v>
      </c>
      <c r="C374" s="8">
        <v>2</v>
      </c>
      <c r="D374" s="29">
        <f>SUMIFS('2013Figures'!$J:$J,'2013Figures'!$C:$C,$A374,'2013Figures'!$H:$H,$B374,'2013Figures'!$I:$I,$C374,'2013Figures'!$E:$E,$B$1)</f>
        <v>0</v>
      </c>
      <c r="E374" s="9">
        <f>SUMIFS('2013Figures'!$J:$J,'2013Figures'!$C:$C,$A374,'2013Figures'!$H:$H,$B374,'2013Figures'!$I:$I,$C374,'2013Figures'!$B:$B,"BrokerToCy",'2013Figures'!$G:$G,"E1",'2013Figures'!$E:$E,$B$1)</f>
        <v>0</v>
      </c>
      <c r="F374" s="9">
        <f>SUMIFS('2013Figures'!$J:$J,'2013Figures'!$C:$C,$A374,'2013Figures'!$H:$H,$B374,'2013Figures'!$I:$I,$C374,'2013Figures'!$B:$B,"BrokerToCy",'2013Figures'!$G:$G,"P1",'2013Figures'!$E:$E,$B$1)</f>
        <v>0</v>
      </c>
      <c r="G374" s="9">
        <f>SUMIFS('2013Figures'!$J:$J,'2013Figures'!$C:$C,$A374,'2013Figures'!$H:$H,$B374,'2013Figures'!$I:$I,$C374,'2013Figures'!$B:$B,"CyToBroker",'2013Figures'!$G:$G,"E1",'2013Figures'!$E:$E,$B$1)</f>
        <v>0</v>
      </c>
      <c r="H374" s="9">
        <f>SUMIFS('2013Figures'!$J:$J,'2013Figures'!$C:$C,$A374,'2013Figures'!$H:$H,$B374,'2013Figures'!$I:$I,$C374,'2013Figures'!$B:$B,"CyToBroker",'2013Figures'!$G:$G,"P1",'2013Figures'!$E:$E,$B$1)</f>
        <v>0</v>
      </c>
      <c r="J374" s="8">
        <v>201101</v>
      </c>
      <c r="L374" s="42">
        <f>SUMIFS('2012Figures'!$J:$J,'2012Figures'!$C:$C,$A374,'2012Figures'!$H:$H,$B374,'2012Figures'!$I:$I,$C374,'2012Figures'!$E:$E,$B$1)</f>
        <v>0</v>
      </c>
      <c r="M374" s="52">
        <f>SUMIFS('2012Figures'!$J:$J,'2012Figures'!$C:$C,$A374,'2012Figures'!$H:$H,$B374,'2012Figures'!$I:$I,$C374,'2012Figures'!$B:$B,"BrokerToCy",'2012Figures'!$G:$G,"E1",'2012Figures'!$E:$E,$B$1)</f>
        <v>0</v>
      </c>
      <c r="N374" s="52">
        <f>SUMIFS('2012Figures'!$J:$J,'2012Figures'!$C:$C,$A374,'2012Figures'!$H:$H,$B374,'2012Figures'!$I:$I,$C374,'2012Figures'!$B:$B,"BrokerToCy",'2012Figures'!$G:$G,"P1",'2012Figures'!$E:$E,$B$1)</f>
        <v>0</v>
      </c>
      <c r="O374" s="52">
        <f>SUMIFS('2012Figures'!$J:$J,'2012Figures'!$C:$C,$A374,'2012Figures'!$H:$H,$B374,'2012Figures'!$I:$I,$C374,'2012Figures'!$B:$B,"CyToBroker",'2012Figures'!$G:$G,"E1",'2012Figures'!$E:$E,$B$1)</f>
        <v>0</v>
      </c>
      <c r="P374" s="52">
        <f>SUMIFS('2012Figures'!$J:$J,'2012Figures'!$C:$C,$A374,'2012Figures'!$H:$H,$B374,'2012Figures'!$I:$I,$C374,'2012Figures'!$B:$B,"CyToBroker",'2012Figures'!$G:$G,"P1",'2012Figures'!$E:$E,$B$1)</f>
        <v>0</v>
      </c>
      <c r="R374" s="46" t="str">
        <f t="shared" si="39"/>
        <v/>
      </c>
      <c r="S374" s="46" t="str">
        <f t="shared" si="39"/>
        <v/>
      </c>
      <c r="T374" s="46" t="str">
        <f t="shared" si="39"/>
        <v/>
      </c>
      <c r="U374" s="46" t="str">
        <f t="shared" si="39"/>
        <v/>
      </c>
      <c r="V374" s="46" t="str">
        <f t="shared" si="39"/>
        <v/>
      </c>
    </row>
    <row r="375" spans="1:22" x14ac:dyDescent="0.2">
      <c r="A375" s="1">
        <v>410</v>
      </c>
      <c r="B375" s="1" t="s">
        <v>123</v>
      </c>
      <c r="C375" s="8">
        <v>1</v>
      </c>
      <c r="D375" s="29">
        <f>SUMIFS('2013Figures'!$J:$J,'2013Figures'!$C:$C,$A375,'2013Figures'!$H:$H,$B375,'2013Figures'!$I:$I,$C375,'2013Figures'!$E:$E,$B$1)</f>
        <v>0</v>
      </c>
      <c r="E375" s="9">
        <f>SUMIFS('2013Figures'!$J:$J,'2013Figures'!$C:$C,$A375,'2013Figures'!$H:$H,$B375,'2013Figures'!$I:$I,$C375,'2013Figures'!$B:$B,"BrokerToCy",'2013Figures'!$G:$G,"E1",'2013Figures'!$E:$E,$B$1)</f>
        <v>0</v>
      </c>
      <c r="F375" s="9">
        <f>SUMIFS('2013Figures'!$J:$J,'2013Figures'!$C:$C,$A375,'2013Figures'!$H:$H,$B375,'2013Figures'!$I:$I,$C375,'2013Figures'!$B:$B,"BrokerToCy",'2013Figures'!$G:$G,"P1",'2013Figures'!$E:$E,$B$1)</f>
        <v>0</v>
      </c>
      <c r="G375" s="9">
        <f>SUMIFS('2013Figures'!$J:$J,'2013Figures'!$C:$C,$A375,'2013Figures'!$H:$H,$B375,'2013Figures'!$I:$I,$C375,'2013Figures'!$B:$B,"CyToBroker",'2013Figures'!$G:$G,"E1",'2013Figures'!$E:$E,$B$1)</f>
        <v>0</v>
      </c>
      <c r="H375" s="9">
        <f>SUMIFS('2013Figures'!$J:$J,'2013Figures'!$C:$C,$A375,'2013Figures'!$H:$H,$B375,'2013Figures'!$I:$I,$C375,'2013Figures'!$B:$B,"CyToBroker",'2013Figures'!$G:$G,"P1",'2013Figures'!$E:$E,$B$1)</f>
        <v>0</v>
      </c>
      <c r="J375" s="8">
        <v>200901</v>
      </c>
      <c r="L375" s="42">
        <f>SUMIFS('2012Figures'!$J:$J,'2012Figures'!$C:$C,$A375,'2012Figures'!$H:$H,$B375,'2012Figures'!$I:$I,$C375,'2012Figures'!$E:$E,$B$1)</f>
        <v>0</v>
      </c>
      <c r="M375" s="52">
        <f>SUMIFS('2012Figures'!$J:$J,'2012Figures'!$C:$C,$A375,'2012Figures'!$H:$H,$B375,'2012Figures'!$I:$I,$C375,'2012Figures'!$B:$B,"BrokerToCy",'2012Figures'!$G:$G,"E1",'2012Figures'!$E:$E,$B$1)</f>
        <v>0</v>
      </c>
      <c r="N375" s="52">
        <f>SUMIFS('2012Figures'!$J:$J,'2012Figures'!$C:$C,$A375,'2012Figures'!$H:$H,$B375,'2012Figures'!$I:$I,$C375,'2012Figures'!$B:$B,"BrokerToCy",'2012Figures'!$G:$G,"P1",'2012Figures'!$E:$E,$B$1)</f>
        <v>0</v>
      </c>
      <c r="O375" s="52">
        <f>SUMIFS('2012Figures'!$J:$J,'2012Figures'!$C:$C,$A375,'2012Figures'!$H:$H,$B375,'2012Figures'!$I:$I,$C375,'2012Figures'!$B:$B,"CyToBroker",'2012Figures'!$G:$G,"E1",'2012Figures'!$E:$E,$B$1)</f>
        <v>0</v>
      </c>
      <c r="P375" s="52">
        <f>SUMIFS('2012Figures'!$J:$J,'2012Figures'!$C:$C,$A375,'2012Figures'!$H:$H,$B375,'2012Figures'!$I:$I,$C375,'2012Figures'!$B:$B,"CyToBroker",'2012Figures'!$G:$G,"P1",'2012Figures'!$E:$E,$B$1)</f>
        <v>0</v>
      </c>
      <c r="R375" s="46" t="str">
        <f t="shared" si="39"/>
        <v/>
      </c>
      <c r="S375" s="46" t="str">
        <f t="shared" si="39"/>
        <v/>
      </c>
      <c r="T375" s="46" t="str">
        <f t="shared" si="39"/>
        <v/>
      </c>
      <c r="U375" s="46" t="str">
        <f t="shared" si="39"/>
        <v/>
      </c>
      <c r="V375" s="46" t="str">
        <f t="shared" si="39"/>
        <v/>
      </c>
    </row>
    <row r="376" spans="1:22" x14ac:dyDescent="0.2">
      <c r="A376" s="1">
        <v>410</v>
      </c>
      <c r="B376" s="1" t="s">
        <v>123</v>
      </c>
      <c r="D376" s="29">
        <f>SUMIFS('2013Figures'!$J:$J,'2013Figures'!$C:$C,$A376,'2013Figures'!$I:$I,"",'2013Figures'!$E:$E,$B$1)</f>
        <v>0</v>
      </c>
      <c r="E376" s="9">
        <f>SUMIFS('2013Figures'!$J:$J,'2013Figures'!$C:$C,$A376,'2013Figures'!$I:$I,"",'2013Figures'!$B:$B,"BrokerToCy",'2013Figures'!$G:$G,"E1",'2013Figures'!$E:$E,$B$1)</f>
        <v>0</v>
      </c>
      <c r="F376" s="9">
        <f>SUMIFS('2013Figures'!$J:$J,'2013Figures'!$C:$C,$A376,'2013Figures'!$I:$I,"",'2013Figures'!$B:$B,"BrokerToCy",'2013Figures'!$G:$G,"P1",'2013Figures'!$E:$E,$B$1)</f>
        <v>0</v>
      </c>
      <c r="G376" s="9">
        <f>SUMIFS('2013Figures'!$J:$J,'2013Figures'!$C:$C,$A376,'2013Figures'!$I:$I,"",'2013Figures'!$B:$B,"CyToBroker",'2013Figures'!$G:$G,"E1",'2013Figures'!$E:$E,$B$1)</f>
        <v>0</v>
      </c>
      <c r="H376" s="9">
        <f>SUMIFS('2013Figures'!$J:$J,'2013Figures'!$C:$C,$A376,'2013Figures'!$I:$I,"",'2013Figures'!$B:$B,"CyToBroker",'2013Figures'!$G:$G,"P1",'2013Figures'!$E:$E,$B$1)</f>
        <v>0</v>
      </c>
      <c r="J376" s="8" t="s">
        <v>131</v>
      </c>
      <c r="L376" s="42">
        <f>SUMIFS('2012Figures'!$J:$J,'2012Figures'!$C:$C,$A376,'2012Figures'!$I:$I,"",'2012Figures'!$E:$E,$B$1)</f>
        <v>0</v>
      </c>
      <c r="M376" s="52">
        <f>SUMIFS('2012Figures'!$J:$J,'2012Figures'!$C:$C,$A376,'2012Figures'!$I:$I,"",'2012Figures'!$B:$B,"BrokerToCy",'2012Figures'!$G:$G,"E1",'2012Figures'!$E:$E,$B$1)</f>
        <v>0</v>
      </c>
      <c r="N376" s="52">
        <f>SUMIFS('2012Figures'!$J:$J,'2012Figures'!$C:$C,$A376,'2012Figures'!$I:$I,"",'2012Figures'!$B:$B,"BrokerToCy",'2012Figures'!$G:$G,"P1",'2012Figures'!$E:$E,$B$1)</f>
        <v>0</v>
      </c>
      <c r="O376" s="52">
        <f>SUMIFS('2012Figures'!$J:$J,'2012Figures'!$C:$C,$A376,'2012Figures'!$I:$I,"",'2012Figures'!$B:$B,"CyToBroker",'2012Figures'!$G:$G,"E1",'2012Figures'!$E:$E,$B$1)</f>
        <v>0</v>
      </c>
      <c r="P376" s="52">
        <f>SUMIFS('2012Figures'!$J:$J,'2012Figures'!$C:$C,$A376,'2012Figures'!$I:$I,"",'2012Figures'!$B:$B,"CyToBroker",'2012Figures'!$G:$G,"P1",'2012Figures'!$E:$E,$B$1)</f>
        <v>0</v>
      </c>
      <c r="R376" s="46" t="str">
        <f t="shared" si="39"/>
        <v/>
      </c>
      <c r="S376" s="46" t="str">
        <f t="shared" si="39"/>
        <v/>
      </c>
      <c r="T376" s="46" t="str">
        <f t="shared" si="39"/>
        <v/>
      </c>
      <c r="U376" s="46" t="str">
        <f t="shared" si="39"/>
        <v/>
      </c>
      <c r="V376" s="46" t="str">
        <f t="shared" si="39"/>
        <v/>
      </c>
    </row>
    <row r="377" spans="1:22" x14ac:dyDescent="0.2">
      <c r="A377" s="21"/>
      <c r="B377" s="21" t="s">
        <v>92</v>
      </c>
      <c r="C377" s="22"/>
      <c r="D377" s="23">
        <f>SUM(E377:H377)</f>
        <v>0</v>
      </c>
      <c r="E377" s="23">
        <f>SUM(E371:E376)</f>
        <v>0</v>
      </c>
      <c r="F377" s="23">
        <f>SUM(F371:F376)</f>
        <v>0</v>
      </c>
      <c r="G377" s="23">
        <f>SUM(G371:G376)</f>
        <v>0</v>
      </c>
      <c r="H377" s="23">
        <f>SUM(H371:H376)</f>
        <v>0</v>
      </c>
      <c r="I377" s="21"/>
      <c r="J377" s="22"/>
      <c r="K377" s="21"/>
      <c r="L377" s="43">
        <f>SUM(M377:P377)</f>
        <v>0</v>
      </c>
      <c r="M377" s="43">
        <f>SUM(M371:M376)</f>
        <v>0</v>
      </c>
      <c r="N377" s="43">
        <f>SUM(N371:N376)</f>
        <v>0</v>
      </c>
      <c r="O377" s="43">
        <f>SUM(O371:O376)</f>
        <v>0</v>
      </c>
      <c r="P377" s="43">
        <f>SUM(P371:P376)</f>
        <v>0</v>
      </c>
      <c r="Q377" s="21"/>
      <c r="R377" s="21"/>
      <c r="S377" s="21"/>
      <c r="T377" s="21"/>
      <c r="U377" s="21"/>
      <c r="V377" s="21"/>
    </row>
    <row r="378" spans="1:22" x14ac:dyDescent="0.2">
      <c r="A378" s="28">
        <v>601</v>
      </c>
      <c r="B378" s="28" t="s">
        <v>124</v>
      </c>
      <c r="C378" s="17" t="s">
        <v>88</v>
      </c>
      <c r="D378" s="18">
        <f>SUMIFS('2013Figures'!$J:$J,'2013Figures'!$C:$C,$A378,'2013Figures'!$E:$E,$B$1)</f>
        <v>0</v>
      </c>
      <c r="E378" s="18">
        <f>SUMIFS('2013Figures'!$J:$J,'2013Figures'!$C:$C,$A378,'2013Figures'!$B:$B,"BrokerToCy",'2013Figures'!$G:$G,"E1",'2013Figures'!$E:$E,$B$1)</f>
        <v>0</v>
      </c>
      <c r="F378" s="18">
        <f>SUMIFS('2013Figures'!$J:$J,'2013Figures'!$C:$C,$A378,'2013Figures'!$B:$B,"BrokerToCy",'2013Figures'!$G:$G,"P1",'2013Figures'!$E:$E,$B$1)</f>
        <v>0</v>
      </c>
      <c r="G378" s="18">
        <f>SUMIFS('2013Figures'!$J:$J,'2013Figures'!$C:$C,$A378,'2013Figures'!$B:$B,"CyToBroker",'2013Figures'!$G:$G,"E1",'2013Figures'!$E:$E,$B$1)</f>
        <v>0</v>
      </c>
      <c r="H378" s="18">
        <f>SUMIFS('2013Figures'!$J:$J,'2013Figures'!$C:$C,$A378,'2013Figures'!$B:$B,"CyToBroker",'2013Figures'!$G:$G,"P1",'2013Figures'!$E:$E,$B$1)</f>
        <v>0</v>
      </c>
      <c r="I378" s="28"/>
      <c r="J378" s="17"/>
      <c r="K378" s="28"/>
      <c r="L378" s="50">
        <f>SUMIFS('2012Figures'!$J:$J,'2012Figures'!$C:$C,$A378,'2012Figures'!$E:$E,$B$1)</f>
        <v>0</v>
      </c>
      <c r="M378" s="50">
        <f>SUMIFS('2012Figures'!$J:$J,'2012Figures'!$C:$C,$A378,'2012Figures'!$B:$B,"BrokerToCy",'2012Figures'!$G:$G,"E1",'2012Figures'!$E:$E,$B$1)</f>
        <v>0</v>
      </c>
      <c r="N378" s="50">
        <f>SUMIFS('2012Figures'!$J:$J,'2012Figures'!$C:$C,$A378,'2012Figures'!$B:$B,"BrokerToCy",'2012Figures'!$G:$G,"P1",'2012Figures'!$E:$E,$B$1)</f>
        <v>0</v>
      </c>
      <c r="O378" s="50">
        <f>SUMIFS('2012Figures'!$J:$J,'2012Figures'!$C:$C,$A378,'2012Figures'!$B:$B,"CyToBroker",'2012Figures'!$G:$G,"E1",'2012Figures'!$E:$E,$B$1)</f>
        <v>0</v>
      </c>
      <c r="P378" s="50">
        <f>SUMIFS('2012Figures'!$J:$J,'2012Figures'!$C:$C,$A378,'2012Figures'!$B:$B,"CyToBroker",'2012Figures'!$G:$G,"P1",'2012Figures'!$E:$E,$B$1)</f>
        <v>0</v>
      </c>
      <c r="Q378" s="28"/>
      <c r="R378" s="46" t="str">
        <f t="shared" ref="R378:V421" si="40">IF(L378=0,"",ROUND(D378/L378-1,2))</f>
        <v/>
      </c>
      <c r="S378" s="46" t="str">
        <f t="shared" si="40"/>
        <v/>
      </c>
      <c r="T378" s="46" t="str">
        <f t="shared" si="40"/>
        <v/>
      </c>
      <c r="U378" s="46" t="str">
        <f t="shared" si="40"/>
        <v/>
      </c>
      <c r="V378" s="46" t="str">
        <f t="shared" si="40"/>
        <v/>
      </c>
    </row>
    <row r="379" spans="1:22" x14ac:dyDescent="0.2">
      <c r="A379" s="1">
        <v>601</v>
      </c>
      <c r="B379" s="1" t="s">
        <v>124</v>
      </c>
      <c r="C379" s="8">
        <v>1</v>
      </c>
      <c r="D379" s="29">
        <f>SUMIFS('2013Figures'!$J:$J,'2013Figures'!$C:$C,$A379,'2013Figures'!$H:$H,$B379,'2013Figures'!$I:$I,$C379,'2013Figures'!$E:$E,$B$1)</f>
        <v>0</v>
      </c>
      <c r="E379" s="9">
        <f>SUMIFS('2013Figures'!$J:$J,'2013Figures'!$C:$C,$A379,'2013Figures'!$H:$H,$B379,'2013Figures'!$I:$I,$C379,'2013Figures'!$B:$B,"BrokerToCy",'2013Figures'!$G:$G,"E1",'2013Figures'!$E:$E,$B$1)</f>
        <v>0</v>
      </c>
      <c r="F379" s="9">
        <f>SUMIFS('2013Figures'!$J:$J,'2013Figures'!$C:$C,$A379,'2013Figures'!$H:$H,$B379,'2013Figures'!$I:$I,$C379,'2013Figures'!$B:$B,"BrokerToCy",'2013Figures'!$G:$G,"P1",'2013Figures'!$E:$E,$B$1)</f>
        <v>0</v>
      </c>
      <c r="G379" s="9">
        <f>SUMIFS('2013Figures'!$J:$J,'2013Figures'!$C:$C,$A379,'2013Figures'!$H:$H,$B379,'2013Figures'!$I:$I,$C379,'2013Figures'!$B:$B,"CyToBroker",'2013Figures'!$G:$G,"E1",'2013Figures'!$E:$E,$B$1)</f>
        <v>0</v>
      </c>
      <c r="H379" s="9">
        <f>SUMIFS('2013Figures'!$J:$J,'2013Figures'!$C:$C,$A379,'2013Figures'!$H:$H,$B379,'2013Figures'!$I:$I,$C379,'2013Figures'!$B:$B,"CyToBroker",'2013Figures'!$G:$G,"P1",'2013Figures'!$E:$E,$B$1)</f>
        <v>0</v>
      </c>
      <c r="I379" s="30"/>
      <c r="J379" s="8" t="s">
        <v>131</v>
      </c>
      <c r="K379" s="30"/>
      <c r="L379" s="42">
        <f>SUMIFS('2012Figures'!$J:$J,'2012Figures'!$C:$C,$A379,'2012Figures'!$H:$H,$B379,'2012Figures'!$I:$I,$C379,'2012Figures'!$E:$E,$B$1)</f>
        <v>0</v>
      </c>
      <c r="M379" s="52">
        <f>SUMIFS('2012Figures'!$J:$J,'2012Figures'!$C:$C,$A379,'2012Figures'!$H:$H,$B379,'2012Figures'!$I:$I,$C379,'2012Figures'!$B:$B,"BrokerToCy",'2012Figures'!$G:$G,"E1",'2012Figures'!$E:$E,$B$1)</f>
        <v>0</v>
      </c>
      <c r="N379" s="52">
        <f>SUMIFS('2012Figures'!$J:$J,'2012Figures'!$C:$C,$A379,'2012Figures'!$H:$H,$B379,'2012Figures'!$I:$I,$C379,'2012Figures'!$B:$B,"BrokerToCy",'2012Figures'!$G:$G,"P1",'2012Figures'!$E:$E,$B$1)</f>
        <v>0</v>
      </c>
      <c r="O379" s="52">
        <f>SUMIFS('2012Figures'!$J:$J,'2012Figures'!$C:$C,$A379,'2012Figures'!$H:$H,$B379,'2012Figures'!$I:$I,$C379,'2012Figures'!$B:$B,"CyToBroker",'2012Figures'!$G:$G,"E1",'2012Figures'!$E:$E,$B$1)</f>
        <v>0</v>
      </c>
      <c r="P379" s="52">
        <f>SUMIFS('2012Figures'!$J:$J,'2012Figures'!$C:$C,$A379,'2012Figures'!$H:$H,$B379,'2012Figures'!$I:$I,$C379,'2012Figures'!$B:$B,"CyToBroker",'2012Figures'!$G:$G,"P1",'2012Figures'!$E:$E,$B$1)</f>
        <v>0</v>
      </c>
      <c r="Q379" s="30"/>
      <c r="R379" s="46" t="str">
        <f t="shared" si="40"/>
        <v/>
      </c>
      <c r="S379" s="46" t="str">
        <f t="shared" si="40"/>
        <v/>
      </c>
      <c r="T379" s="46" t="str">
        <f t="shared" si="40"/>
        <v/>
      </c>
      <c r="U379" s="46" t="str">
        <f t="shared" si="40"/>
        <v/>
      </c>
      <c r="V379" s="46" t="str">
        <f t="shared" si="40"/>
        <v/>
      </c>
    </row>
    <row r="380" spans="1:22" x14ac:dyDescent="0.2">
      <c r="A380" s="1">
        <v>601</v>
      </c>
      <c r="B380" s="1" t="s">
        <v>124</v>
      </c>
      <c r="D380" s="29">
        <f>SUMIFS('2013Figures'!$J:$J,'2013Figures'!$C:$C,$A380,'2013Figures'!$I:$I,"",'2013Figures'!$E:$E,$B$1)</f>
        <v>0</v>
      </c>
      <c r="E380" s="9">
        <f>SUMIFS('2013Figures'!$J:$J,'2013Figures'!$C:$C,$A380,'2013Figures'!$I:$I,"",'2013Figures'!$B:$B,"BrokerToCy",'2013Figures'!$G:$G,"E1",'2013Figures'!$E:$E,$B$1)</f>
        <v>0</v>
      </c>
      <c r="F380" s="9">
        <f>SUMIFS('2013Figures'!$J:$J,'2013Figures'!$C:$C,$A380,'2013Figures'!$I:$I,"",'2013Figures'!$B:$B,"BrokerToCy",'2013Figures'!$G:$G,"P1",'2013Figures'!$E:$E,$B$1)</f>
        <v>0</v>
      </c>
      <c r="G380" s="9">
        <f>SUMIFS('2013Figures'!$J:$J,'2013Figures'!$C:$C,$A380,'2013Figures'!$I:$I,"",'2013Figures'!$B:$B,"CyToBroker",'2013Figures'!$G:$G,"E1",'2013Figures'!$E:$E,$B$1)</f>
        <v>0</v>
      </c>
      <c r="H380" s="9">
        <f>SUMIFS('2013Figures'!$J:$J,'2013Figures'!$C:$C,$A380,'2013Figures'!$I:$I,"",'2013Figures'!$B:$B,"CyToBroker",'2013Figures'!$G:$G,"P1",'2013Figures'!$E:$E,$B$1)</f>
        <v>0</v>
      </c>
      <c r="J380" s="8" t="s">
        <v>131</v>
      </c>
      <c r="L380" s="42">
        <f>SUMIFS('2012Figures'!$J:$J,'2012Figures'!$C:$C,$A380,'2012Figures'!$I:$I,"",'2012Figures'!$E:$E,$B$1)</f>
        <v>0</v>
      </c>
      <c r="M380" s="52">
        <f>SUMIFS('2012Figures'!$J:$J,'2012Figures'!$C:$C,$A380,'2012Figures'!$I:$I,"",'2012Figures'!$B:$B,"BrokerToCy",'2012Figures'!$G:$G,"E1",'2012Figures'!$E:$E,$B$1)</f>
        <v>0</v>
      </c>
      <c r="N380" s="52">
        <f>SUMIFS('2012Figures'!$J:$J,'2012Figures'!$C:$C,$A380,'2012Figures'!$I:$I,"",'2012Figures'!$B:$B,"BrokerToCy",'2012Figures'!$G:$G,"P1",'2012Figures'!$E:$E,$B$1)</f>
        <v>0</v>
      </c>
      <c r="O380" s="52">
        <f>SUMIFS('2012Figures'!$J:$J,'2012Figures'!$C:$C,$A380,'2012Figures'!$I:$I,"",'2012Figures'!$B:$B,"CyToBroker",'2012Figures'!$G:$G,"E1",'2012Figures'!$E:$E,$B$1)</f>
        <v>0</v>
      </c>
      <c r="P380" s="52">
        <f>SUMIFS('2012Figures'!$J:$J,'2012Figures'!$C:$C,$A380,'2012Figures'!$I:$I,"",'2012Figures'!$B:$B,"CyToBroker",'2012Figures'!$G:$G,"P1",'2012Figures'!$E:$E,$B$1)</f>
        <v>0</v>
      </c>
      <c r="R380" s="46" t="str">
        <f t="shared" si="40"/>
        <v/>
      </c>
      <c r="S380" s="46" t="str">
        <f t="shared" si="40"/>
        <v/>
      </c>
      <c r="T380" s="46" t="str">
        <f t="shared" si="40"/>
        <v/>
      </c>
      <c r="U380" s="46" t="str">
        <f t="shared" si="40"/>
        <v/>
      </c>
      <c r="V380" s="46" t="str">
        <f t="shared" si="40"/>
        <v/>
      </c>
    </row>
    <row r="381" spans="1:22" x14ac:dyDescent="0.2">
      <c r="A381" s="21"/>
      <c r="B381" s="21" t="s">
        <v>92</v>
      </c>
      <c r="C381" s="22"/>
      <c r="D381" s="23">
        <f>SUM(E381:H381)</f>
        <v>0</v>
      </c>
      <c r="E381" s="23">
        <f>SUM(E379:E380)</f>
        <v>0</v>
      </c>
      <c r="F381" s="23">
        <f>SUM(F379:F380)</f>
        <v>0</v>
      </c>
      <c r="G381" s="23">
        <f>SUM(G379:G380)</f>
        <v>0</v>
      </c>
      <c r="H381" s="23">
        <f>SUM(H379:H380)</f>
        <v>0</v>
      </c>
      <c r="I381" s="21"/>
      <c r="J381" s="22"/>
      <c r="K381" s="21"/>
      <c r="L381" s="43">
        <f>SUM(M381:P381)</f>
        <v>0</v>
      </c>
      <c r="M381" s="43">
        <f>SUM(M379:M380)</f>
        <v>0</v>
      </c>
      <c r="N381" s="43">
        <f>SUM(N379:N380)</f>
        <v>0</v>
      </c>
      <c r="O381" s="43">
        <f>SUM(O379:O380)</f>
        <v>0</v>
      </c>
      <c r="P381" s="43">
        <f>SUM(P379:P380)</f>
        <v>0</v>
      </c>
      <c r="Q381" s="21"/>
      <c r="R381" s="21"/>
      <c r="S381" s="21"/>
      <c r="T381" s="21"/>
      <c r="U381" s="21"/>
      <c r="V381" s="21"/>
    </row>
    <row r="382" spans="1:22" x14ac:dyDescent="0.2">
      <c r="A382" s="28">
        <v>602</v>
      </c>
      <c r="B382" s="28" t="s">
        <v>125</v>
      </c>
      <c r="C382" s="17" t="s">
        <v>88</v>
      </c>
      <c r="D382" s="18">
        <f>SUMIFS('2013Figures'!$J:$J,'2013Figures'!$C:$C,$A382,'2013Figures'!$E:$E,$B$1)</f>
        <v>0</v>
      </c>
      <c r="E382" s="18">
        <f>SUMIFS('2013Figures'!$J:$J,'2013Figures'!$C:$C,$A382,'2013Figures'!$B:$B,"BrokerToCy",'2013Figures'!$G:$G,"E1",'2013Figures'!$E:$E,$B$1)</f>
        <v>0</v>
      </c>
      <c r="F382" s="18">
        <f>SUMIFS('2013Figures'!$J:$J,'2013Figures'!$C:$C,$A382,'2013Figures'!$B:$B,"BrokerToCy",'2013Figures'!$G:$G,"P1",'2013Figures'!$E:$E,$B$1)</f>
        <v>0</v>
      </c>
      <c r="G382" s="18">
        <f>SUMIFS('2013Figures'!$J:$J,'2013Figures'!$C:$C,$A382,'2013Figures'!$B:$B,"CyToBroker",'2013Figures'!$G:$G,"E1",'2013Figures'!$E:$E,$B$1)</f>
        <v>0</v>
      </c>
      <c r="H382" s="18">
        <f>SUMIFS('2013Figures'!$J:$J,'2013Figures'!$C:$C,$A382,'2013Figures'!$B:$B,"CyToBroker",'2013Figures'!$G:$G,"P1",'2013Figures'!$E:$E,$B$1)</f>
        <v>0</v>
      </c>
      <c r="I382" s="28"/>
      <c r="J382" s="17"/>
      <c r="K382" s="28"/>
      <c r="L382" s="50">
        <f>SUMIFS('2012Figures'!$J:$J,'2012Figures'!$C:$C,$A382,'2012Figures'!$E:$E,$B$1)</f>
        <v>0</v>
      </c>
      <c r="M382" s="50">
        <f>SUMIFS('2012Figures'!$J:$J,'2012Figures'!$C:$C,$A382,'2012Figures'!$B:$B,"BrokerToCy",'2012Figures'!$G:$G,"E1",'2012Figures'!$E:$E,$B$1)</f>
        <v>0</v>
      </c>
      <c r="N382" s="50">
        <f>SUMIFS('2012Figures'!$J:$J,'2012Figures'!$C:$C,$A382,'2012Figures'!$B:$B,"BrokerToCy",'2012Figures'!$G:$G,"P1",'2012Figures'!$E:$E,$B$1)</f>
        <v>0</v>
      </c>
      <c r="O382" s="50">
        <f>SUMIFS('2012Figures'!$J:$J,'2012Figures'!$C:$C,$A382,'2012Figures'!$B:$B,"CyToBroker",'2012Figures'!$G:$G,"E1",'2012Figures'!$E:$E,$B$1)</f>
        <v>0</v>
      </c>
      <c r="P382" s="50">
        <f>SUMIFS('2012Figures'!$J:$J,'2012Figures'!$C:$C,$A382,'2012Figures'!$B:$B,"CyToBroker",'2012Figures'!$G:$G,"P1",'2012Figures'!$E:$E,$B$1)</f>
        <v>0</v>
      </c>
      <c r="Q382" s="28"/>
      <c r="R382" s="46" t="str">
        <f t="shared" ref="R382:V425" si="41">IF(L382=0,"",ROUND(D382/L382-1,2))</f>
        <v/>
      </c>
      <c r="S382" s="46" t="str">
        <f t="shared" si="41"/>
        <v/>
      </c>
      <c r="T382" s="46" t="str">
        <f t="shared" si="41"/>
        <v/>
      </c>
      <c r="U382" s="46" t="str">
        <f t="shared" si="41"/>
        <v/>
      </c>
      <c r="V382" s="46" t="str">
        <f t="shared" si="41"/>
        <v/>
      </c>
    </row>
    <row r="383" spans="1:22" x14ac:dyDescent="0.2">
      <c r="A383" s="1">
        <v>602</v>
      </c>
      <c r="B383" s="1" t="s">
        <v>125</v>
      </c>
      <c r="C383" s="8">
        <v>1</v>
      </c>
      <c r="D383" s="29">
        <f>SUMIFS('2013Figures'!$J:$J,'2013Figures'!$C:$C,$A383,'2013Figures'!$H:$H,$B383,'2013Figures'!$I:$I,$C383,'2013Figures'!$E:$E,$B$1)</f>
        <v>0</v>
      </c>
      <c r="E383" s="9">
        <f>SUMIFS('2013Figures'!$J:$J,'2013Figures'!$C:$C,$A383,'2013Figures'!$H:$H,$B383,'2013Figures'!$I:$I,$C383,'2013Figures'!$B:$B,"BrokerToCy",'2013Figures'!$G:$G,"E1",'2013Figures'!$E:$E,$B$1)</f>
        <v>0</v>
      </c>
      <c r="F383" s="9">
        <f>SUMIFS('2013Figures'!$J:$J,'2013Figures'!$C:$C,$A383,'2013Figures'!$H:$H,$B383,'2013Figures'!$I:$I,$C383,'2013Figures'!$B:$B,"BrokerToCy",'2013Figures'!$G:$G,"P1",'2013Figures'!$E:$E,$B$1)</f>
        <v>0</v>
      </c>
      <c r="G383" s="9">
        <f>SUMIFS('2013Figures'!$J:$J,'2013Figures'!$C:$C,$A383,'2013Figures'!$H:$H,$B383,'2013Figures'!$I:$I,$C383,'2013Figures'!$B:$B,"CyToBroker",'2013Figures'!$G:$G,"E1",'2013Figures'!$E:$E,$B$1)</f>
        <v>0</v>
      </c>
      <c r="H383" s="9">
        <f>SUMIFS('2013Figures'!$J:$J,'2013Figures'!$C:$C,$A383,'2013Figures'!$H:$H,$B383,'2013Figures'!$I:$I,$C383,'2013Figures'!$B:$B,"CyToBroker",'2013Figures'!$G:$G,"P1",'2013Figures'!$E:$E,$B$1)</f>
        <v>0</v>
      </c>
      <c r="I383" s="30"/>
      <c r="J383" s="8" t="s">
        <v>131</v>
      </c>
      <c r="K383" s="30"/>
      <c r="L383" s="42">
        <f>SUMIFS('2012Figures'!$J:$J,'2012Figures'!$C:$C,$A383,'2012Figures'!$H:$H,$B383,'2012Figures'!$I:$I,$C383,'2012Figures'!$E:$E,$B$1)</f>
        <v>0</v>
      </c>
      <c r="M383" s="52">
        <f>SUMIFS('2012Figures'!$J:$J,'2012Figures'!$C:$C,$A383,'2012Figures'!$H:$H,$B383,'2012Figures'!$I:$I,$C383,'2012Figures'!$B:$B,"BrokerToCy",'2012Figures'!$G:$G,"E1",'2012Figures'!$E:$E,$B$1)</f>
        <v>0</v>
      </c>
      <c r="N383" s="52">
        <f>SUMIFS('2012Figures'!$J:$J,'2012Figures'!$C:$C,$A383,'2012Figures'!$H:$H,$B383,'2012Figures'!$I:$I,$C383,'2012Figures'!$B:$B,"BrokerToCy",'2012Figures'!$G:$G,"P1",'2012Figures'!$E:$E,$B$1)</f>
        <v>0</v>
      </c>
      <c r="O383" s="52">
        <f>SUMIFS('2012Figures'!$J:$J,'2012Figures'!$C:$C,$A383,'2012Figures'!$H:$H,$B383,'2012Figures'!$I:$I,$C383,'2012Figures'!$B:$B,"CyToBroker",'2012Figures'!$G:$G,"E1",'2012Figures'!$E:$E,$B$1)</f>
        <v>0</v>
      </c>
      <c r="P383" s="52">
        <f>SUMIFS('2012Figures'!$J:$J,'2012Figures'!$C:$C,$A383,'2012Figures'!$H:$H,$B383,'2012Figures'!$I:$I,$C383,'2012Figures'!$B:$B,"CyToBroker",'2012Figures'!$G:$G,"P1",'2012Figures'!$E:$E,$B$1)</f>
        <v>0</v>
      </c>
      <c r="Q383" s="30"/>
      <c r="R383" s="46" t="str">
        <f t="shared" si="41"/>
        <v/>
      </c>
      <c r="S383" s="46" t="str">
        <f t="shared" si="41"/>
        <v/>
      </c>
      <c r="T383" s="46" t="str">
        <f t="shared" si="41"/>
        <v/>
      </c>
      <c r="U383" s="46" t="str">
        <f t="shared" si="41"/>
        <v/>
      </c>
      <c r="V383" s="46" t="str">
        <f t="shared" si="41"/>
        <v/>
      </c>
    </row>
    <row r="384" spans="1:22" x14ac:dyDescent="0.2">
      <c r="A384" s="1">
        <v>602</v>
      </c>
      <c r="B384" s="1" t="s">
        <v>125</v>
      </c>
      <c r="D384" s="29">
        <f>SUMIFS('2013Figures'!$J:$J,'2013Figures'!$C:$C,$A384,'2013Figures'!$I:$I,"",'2013Figures'!$E:$E,$B$1)</f>
        <v>0</v>
      </c>
      <c r="E384" s="9">
        <f>SUMIFS('2013Figures'!$J:$J,'2013Figures'!$C:$C,$A384,'2013Figures'!$I:$I,"",'2013Figures'!$B:$B,"BrokerToCy",'2013Figures'!$G:$G,"E1",'2013Figures'!$E:$E,$B$1)</f>
        <v>0</v>
      </c>
      <c r="F384" s="9">
        <f>SUMIFS('2013Figures'!$J:$J,'2013Figures'!$C:$C,$A384,'2013Figures'!$I:$I,"",'2013Figures'!$B:$B,"BrokerToCy",'2013Figures'!$G:$G,"P1",'2013Figures'!$E:$E,$B$1)</f>
        <v>0</v>
      </c>
      <c r="G384" s="9">
        <f>SUMIFS('2013Figures'!$J:$J,'2013Figures'!$C:$C,$A384,'2013Figures'!$I:$I,"",'2013Figures'!$B:$B,"CyToBroker",'2013Figures'!$G:$G,"E1",'2013Figures'!$E:$E,$B$1)</f>
        <v>0</v>
      </c>
      <c r="H384" s="9">
        <f>SUMIFS('2013Figures'!$J:$J,'2013Figures'!$C:$C,$A384,'2013Figures'!$I:$I,"",'2013Figures'!$B:$B,"CyToBroker",'2013Figures'!$G:$G,"P1",'2013Figures'!$E:$E,$B$1)</f>
        <v>0</v>
      </c>
      <c r="J384" s="8" t="s">
        <v>131</v>
      </c>
      <c r="L384" s="42">
        <f>SUMIFS('2012Figures'!$J:$J,'2012Figures'!$C:$C,$A384,'2012Figures'!$I:$I,"",'2012Figures'!$E:$E,$B$1)</f>
        <v>0</v>
      </c>
      <c r="M384" s="52">
        <f>SUMIFS('2012Figures'!$J:$J,'2012Figures'!$C:$C,$A384,'2012Figures'!$I:$I,"",'2012Figures'!$B:$B,"BrokerToCy",'2012Figures'!$G:$G,"E1",'2012Figures'!$E:$E,$B$1)</f>
        <v>0</v>
      </c>
      <c r="N384" s="52">
        <f>SUMIFS('2012Figures'!$J:$J,'2012Figures'!$C:$C,$A384,'2012Figures'!$I:$I,"",'2012Figures'!$B:$B,"BrokerToCy",'2012Figures'!$G:$G,"P1",'2012Figures'!$E:$E,$B$1)</f>
        <v>0</v>
      </c>
      <c r="O384" s="52">
        <f>SUMIFS('2012Figures'!$J:$J,'2012Figures'!$C:$C,$A384,'2012Figures'!$I:$I,"",'2012Figures'!$B:$B,"CyToBroker",'2012Figures'!$G:$G,"E1",'2012Figures'!$E:$E,$B$1)</f>
        <v>0</v>
      </c>
      <c r="P384" s="52">
        <f>SUMIFS('2012Figures'!$J:$J,'2012Figures'!$C:$C,$A384,'2012Figures'!$I:$I,"",'2012Figures'!$B:$B,"CyToBroker",'2012Figures'!$G:$G,"P1",'2012Figures'!$E:$E,$B$1)</f>
        <v>0</v>
      </c>
      <c r="R384" s="46" t="str">
        <f t="shared" si="41"/>
        <v/>
      </c>
      <c r="S384" s="46" t="str">
        <f t="shared" si="41"/>
        <v/>
      </c>
      <c r="T384" s="46" t="str">
        <f t="shared" si="41"/>
        <v/>
      </c>
      <c r="U384" s="46" t="str">
        <f t="shared" si="41"/>
        <v/>
      </c>
      <c r="V384" s="46" t="str">
        <f t="shared" si="41"/>
        <v/>
      </c>
    </row>
    <row r="385" spans="1:22" x14ac:dyDescent="0.2">
      <c r="A385" s="21"/>
      <c r="B385" s="21" t="s">
        <v>92</v>
      </c>
      <c r="C385" s="22"/>
      <c r="D385" s="23">
        <f>SUM(E385:H385)</f>
        <v>0</v>
      </c>
      <c r="E385" s="23">
        <f>SUM(E383:E384)</f>
        <v>0</v>
      </c>
      <c r="F385" s="23">
        <f>SUM(F383:F384)</f>
        <v>0</v>
      </c>
      <c r="G385" s="23">
        <f>SUM(G383:G384)</f>
        <v>0</v>
      </c>
      <c r="H385" s="23">
        <f>SUM(H383:H384)</f>
        <v>0</v>
      </c>
      <c r="I385" s="21"/>
      <c r="J385" s="22"/>
      <c r="K385" s="21"/>
      <c r="L385" s="43">
        <f>SUM(M385:P385)</f>
        <v>0</v>
      </c>
      <c r="M385" s="43">
        <f>SUM(M383:M384)</f>
        <v>0</v>
      </c>
      <c r="N385" s="43">
        <f>SUM(N383:N384)</f>
        <v>0</v>
      </c>
      <c r="O385" s="43">
        <f>SUM(O383:O384)</f>
        <v>0</v>
      </c>
      <c r="P385" s="43">
        <f>SUM(P383:P384)</f>
        <v>0</v>
      </c>
      <c r="Q385" s="21"/>
      <c r="R385" s="21"/>
      <c r="S385" s="21"/>
      <c r="T385" s="21"/>
      <c r="U385" s="21"/>
      <c r="V385" s="21"/>
    </row>
    <row r="386" spans="1:22" x14ac:dyDescent="0.2">
      <c r="A386" s="28">
        <v>603</v>
      </c>
      <c r="B386" s="28" t="s">
        <v>126</v>
      </c>
      <c r="C386" s="17" t="s">
        <v>88</v>
      </c>
      <c r="D386" s="18">
        <f>SUMIFS('2013Figures'!$J:$J,'2013Figures'!$C:$C,$A386,'2013Figures'!$E:$E,$B$1)</f>
        <v>0</v>
      </c>
      <c r="E386" s="18">
        <f>SUMIFS('2013Figures'!$J:$J,'2013Figures'!$C:$C,$A386,'2013Figures'!$B:$B,"BrokerToCy",'2013Figures'!$G:$G,"E1",'2013Figures'!$E:$E,$B$1)</f>
        <v>0</v>
      </c>
      <c r="F386" s="18">
        <f>SUMIFS('2013Figures'!$J:$J,'2013Figures'!$C:$C,$A386,'2013Figures'!$B:$B,"BrokerToCy",'2013Figures'!$G:$G,"P1",'2013Figures'!$E:$E,$B$1)</f>
        <v>0</v>
      </c>
      <c r="G386" s="18">
        <f>SUMIFS('2013Figures'!$J:$J,'2013Figures'!$C:$C,$A386,'2013Figures'!$B:$B,"CyToBroker",'2013Figures'!$G:$G,"E1",'2013Figures'!$E:$E,$B$1)</f>
        <v>0</v>
      </c>
      <c r="H386" s="18">
        <f>SUMIFS('2013Figures'!$J:$J,'2013Figures'!$C:$C,$A386,'2013Figures'!$B:$B,"CyToBroker",'2013Figures'!$G:$G,"P1",'2013Figures'!$E:$E,$B$1)</f>
        <v>0</v>
      </c>
      <c r="I386" s="28"/>
      <c r="J386" s="17"/>
      <c r="K386" s="28"/>
      <c r="L386" s="50">
        <f>SUMIFS('2012Figures'!$J:$J,'2012Figures'!$C:$C,$A386,'2012Figures'!$E:$E,$B$1)</f>
        <v>0</v>
      </c>
      <c r="M386" s="50">
        <f>SUMIFS('2012Figures'!$J:$J,'2012Figures'!$C:$C,$A386,'2012Figures'!$B:$B,"BrokerToCy",'2012Figures'!$G:$G,"E1",'2012Figures'!$E:$E,$B$1)</f>
        <v>0</v>
      </c>
      <c r="N386" s="50">
        <f>SUMIFS('2012Figures'!$J:$J,'2012Figures'!$C:$C,$A386,'2012Figures'!$B:$B,"BrokerToCy",'2012Figures'!$G:$G,"P1",'2012Figures'!$E:$E,$B$1)</f>
        <v>0</v>
      </c>
      <c r="O386" s="50">
        <f>SUMIFS('2012Figures'!$J:$J,'2012Figures'!$C:$C,$A386,'2012Figures'!$B:$B,"CyToBroker",'2012Figures'!$G:$G,"E1",'2012Figures'!$E:$E,$B$1)</f>
        <v>0</v>
      </c>
      <c r="P386" s="50">
        <f>SUMIFS('2012Figures'!$J:$J,'2012Figures'!$C:$C,$A386,'2012Figures'!$B:$B,"CyToBroker",'2012Figures'!$G:$G,"P1",'2012Figures'!$E:$E,$B$1)</f>
        <v>0</v>
      </c>
      <c r="Q386" s="28"/>
      <c r="R386" s="46" t="str">
        <f t="shared" ref="R386:V429" si="42">IF(L386=0,"",ROUND(D386/L386-1,2))</f>
        <v/>
      </c>
      <c r="S386" s="46" t="str">
        <f t="shared" si="42"/>
        <v/>
      </c>
      <c r="T386" s="46" t="str">
        <f t="shared" si="42"/>
        <v/>
      </c>
      <c r="U386" s="46" t="str">
        <f t="shared" si="42"/>
        <v/>
      </c>
      <c r="V386" s="46" t="str">
        <f t="shared" si="42"/>
        <v/>
      </c>
    </row>
    <row r="387" spans="1:22" x14ac:dyDescent="0.2">
      <c r="A387" s="1">
        <v>603</v>
      </c>
      <c r="B387" s="1" t="s">
        <v>126</v>
      </c>
      <c r="C387" s="8">
        <v>2</v>
      </c>
      <c r="D387" s="29">
        <f>SUMIFS('2013Figures'!$J:$J,'2013Figures'!$C:$C,$A387,'2013Figures'!$H:$H,$B387,'2013Figures'!$I:$I,$C387,'2013Figures'!$E:$E,$B$1)</f>
        <v>0</v>
      </c>
      <c r="E387" s="9">
        <f>SUMIFS('2013Figures'!$J:$J,'2013Figures'!$C:$C,$A387,'2013Figures'!$H:$H,$B387,'2013Figures'!$I:$I,$C387,'2013Figures'!$B:$B,"BrokerToCy",'2013Figures'!$G:$G,"E1",'2013Figures'!$E:$E,$B$1)</f>
        <v>0</v>
      </c>
      <c r="F387" s="9">
        <f>SUMIFS('2013Figures'!$J:$J,'2013Figures'!$C:$C,$A387,'2013Figures'!$H:$H,$B387,'2013Figures'!$I:$I,$C387,'2013Figures'!$B:$B,"BrokerToCy",'2013Figures'!$G:$G,"P1",'2013Figures'!$E:$E,$B$1)</f>
        <v>0</v>
      </c>
      <c r="G387" s="9">
        <f>SUMIFS('2013Figures'!$J:$J,'2013Figures'!$C:$C,$A387,'2013Figures'!$H:$H,$B387,'2013Figures'!$I:$I,$C387,'2013Figures'!$B:$B,"CyToBroker",'2013Figures'!$G:$G,"E1",'2013Figures'!$E:$E,$B$1)</f>
        <v>0</v>
      </c>
      <c r="H387" s="9">
        <f>SUMIFS('2013Figures'!$J:$J,'2013Figures'!$C:$C,$A387,'2013Figures'!$H:$H,$B387,'2013Figures'!$I:$I,$C387,'2013Figures'!$B:$B,"CyToBroker",'2013Figures'!$G:$G,"P1",'2013Figures'!$E:$E,$B$1)</f>
        <v>0</v>
      </c>
      <c r="I387" s="30"/>
      <c r="J387" s="31">
        <v>201501</v>
      </c>
      <c r="K387" s="30"/>
      <c r="L387" s="42">
        <f>SUMIFS('2012Figures'!$J:$J,'2012Figures'!$C:$C,$A387,'2012Figures'!$H:$H,$B387,'2012Figures'!$I:$I,$C387,'2012Figures'!$E:$E,$B$1)</f>
        <v>0</v>
      </c>
      <c r="M387" s="52">
        <f>SUMIFS('2012Figures'!$J:$J,'2012Figures'!$C:$C,$A387,'2012Figures'!$H:$H,$B387,'2012Figures'!$I:$I,$C387,'2012Figures'!$B:$B,"BrokerToCy",'2012Figures'!$G:$G,"E1",'2012Figures'!$E:$E,$B$1)</f>
        <v>0</v>
      </c>
      <c r="N387" s="52">
        <f>SUMIFS('2012Figures'!$J:$J,'2012Figures'!$C:$C,$A387,'2012Figures'!$H:$H,$B387,'2012Figures'!$I:$I,$C387,'2012Figures'!$B:$B,"BrokerToCy",'2012Figures'!$G:$G,"P1",'2012Figures'!$E:$E,$B$1)</f>
        <v>0</v>
      </c>
      <c r="O387" s="52">
        <f>SUMIFS('2012Figures'!$J:$J,'2012Figures'!$C:$C,$A387,'2012Figures'!$H:$H,$B387,'2012Figures'!$I:$I,$C387,'2012Figures'!$B:$B,"CyToBroker",'2012Figures'!$G:$G,"E1",'2012Figures'!$E:$E,$B$1)</f>
        <v>0</v>
      </c>
      <c r="P387" s="52">
        <f>SUMIFS('2012Figures'!$J:$J,'2012Figures'!$C:$C,$A387,'2012Figures'!$H:$H,$B387,'2012Figures'!$I:$I,$C387,'2012Figures'!$B:$B,"CyToBroker",'2012Figures'!$G:$G,"P1",'2012Figures'!$E:$E,$B$1)</f>
        <v>0</v>
      </c>
      <c r="Q387" s="30"/>
      <c r="R387" s="46" t="str">
        <f t="shared" si="42"/>
        <v/>
      </c>
      <c r="S387" s="46" t="str">
        <f t="shared" si="42"/>
        <v/>
      </c>
      <c r="T387" s="46" t="str">
        <f t="shared" si="42"/>
        <v/>
      </c>
      <c r="U387" s="46" t="str">
        <f t="shared" si="42"/>
        <v/>
      </c>
      <c r="V387" s="46" t="str">
        <f t="shared" si="42"/>
        <v/>
      </c>
    </row>
    <row r="388" spans="1:22" x14ac:dyDescent="0.2">
      <c r="A388" s="1">
        <v>603</v>
      </c>
      <c r="B388" s="1" t="s">
        <v>126</v>
      </c>
      <c r="C388" s="8">
        <v>1</v>
      </c>
      <c r="D388" s="29">
        <f>SUMIFS('2013Figures'!$J:$J,'2013Figures'!$C:$C,$A388,'2013Figures'!$H:$H,$B388,'2013Figures'!$I:$I,$C388,'2013Figures'!$E:$E,$B$1)</f>
        <v>0</v>
      </c>
      <c r="E388" s="9">
        <f>SUMIFS('2013Figures'!$J:$J,'2013Figures'!$C:$C,$A388,'2013Figures'!$H:$H,$B388,'2013Figures'!$I:$I,$C388,'2013Figures'!$B:$B,"BrokerToCy",'2013Figures'!$G:$G,"E1",'2013Figures'!$E:$E,$B$1)</f>
        <v>0</v>
      </c>
      <c r="F388" s="9">
        <f>SUMIFS('2013Figures'!$J:$J,'2013Figures'!$C:$C,$A388,'2013Figures'!$H:$H,$B388,'2013Figures'!$I:$I,$C388,'2013Figures'!$B:$B,"BrokerToCy",'2013Figures'!$G:$G,"P1",'2013Figures'!$E:$E,$B$1)</f>
        <v>0</v>
      </c>
      <c r="G388" s="9">
        <f>SUMIFS('2013Figures'!$J:$J,'2013Figures'!$C:$C,$A388,'2013Figures'!$H:$H,$B388,'2013Figures'!$I:$I,$C388,'2013Figures'!$B:$B,"CyToBroker",'2013Figures'!$G:$G,"E1",'2013Figures'!$E:$E,$B$1)</f>
        <v>0</v>
      </c>
      <c r="H388" s="9">
        <f>SUMIFS('2013Figures'!$J:$J,'2013Figures'!$C:$C,$A388,'2013Figures'!$H:$H,$B388,'2013Figures'!$I:$I,$C388,'2013Figures'!$B:$B,"CyToBroker",'2013Figures'!$G:$G,"P1",'2013Figures'!$E:$E,$B$1)</f>
        <v>0</v>
      </c>
      <c r="I388" s="30"/>
      <c r="J388" s="31">
        <v>200801</v>
      </c>
      <c r="K388" s="30"/>
      <c r="L388" s="42">
        <f>SUMIFS('2012Figures'!$J:$J,'2012Figures'!$C:$C,$A388,'2012Figures'!$H:$H,$B388,'2012Figures'!$I:$I,$C388,'2012Figures'!$E:$E,$B$1)</f>
        <v>0</v>
      </c>
      <c r="M388" s="52">
        <f>SUMIFS('2012Figures'!$J:$J,'2012Figures'!$C:$C,$A388,'2012Figures'!$H:$H,$B388,'2012Figures'!$I:$I,$C388,'2012Figures'!$B:$B,"BrokerToCy",'2012Figures'!$G:$G,"E1",'2012Figures'!$E:$E,$B$1)</f>
        <v>0</v>
      </c>
      <c r="N388" s="52">
        <f>SUMIFS('2012Figures'!$J:$J,'2012Figures'!$C:$C,$A388,'2012Figures'!$H:$H,$B388,'2012Figures'!$I:$I,$C388,'2012Figures'!$B:$B,"BrokerToCy",'2012Figures'!$G:$G,"P1",'2012Figures'!$E:$E,$B$1)</f>
        <v>0</v>
      </c>
      <c r="O388" s="52">
        <f>SUMIFS('2012Figures'!$J:$J,'2012Figures'!$C:$C,$A388,'2012Figures'!$H:$H,$B388,'2012Figures'!$I:$I,$C388,'2012Figures'!$B:$B,"CyToBroker",'2012Figures'!$G:$G,"E1",'2012Figures'!$E:$E,$B$1)</f>
        <v>0</v>
      </c>
      <c r="P388" s="52">
        <f>SUMIFS('2012Figures'!$J:$J,'2012Figures'!$C:$C,$A388,'2012Figures'!$H:$H,$B388,'2012Figures'!$I:$I,$C388,'2012Figures'!$B:$B,"CyToBroker",'2012Figures'!$G:$G,"P1",'2012Figures'!$E:$E,$B$1)</f>
        <v>0</v>
      </c>
      <c r="Q388" s="30"/>
      <c r="R388" s="46" t="str">
        <f t="shared" si="42"/>
        <v/>
      </c>
      <c r="S388" s="46" t="str">
        <f t="shared" si="42"/>
        <v/>
      </c>
      <c r="T388" s="46" t="str">
        <f t="shared" si="42"/>
        <v/>
      </c>
      <c r="U388" s="46" t="str">
        <f t="shared" si="42"/>
        <v/>
      </c>
      <c r="V388" s="46" t="str">
        <f t="shared" si="42"/>
        <v/>
      </c>
    </row>
    <row r="389" spans="1:22" x14ac:dyDescent="0.2">
      <c r="A389" s="1">
        <v>603</v>
      </c>
      <c r="B389" s="1" t="s">
        <v>126</v>
      </c>
      <c r="D389" s="29">
        <f>SUMIFS('2013Figures'!$J:$J,'2013Figures'!$C:$C,$A389,'2013Figures'!$I:$I,"",'2013Figures'!$E:$E,$B$1)</f>
        <v>0</v>
      </c>
      <c r="E389" s="9">
        <f>SUMIFS('2013Figures'!$J:$J,'2013Figures'!$C:$C,$A389,'2013Figures'!$I:$I,"",'2013Figures'!$B:$B,"BrokerToCy",'2013Figures'!$G:$G,"E1",'2013Figures'!$E:$E,$B$1)</f>
        <v>0</v>
      </c>
      <c r="F389" s="9">
        <f>SUMIFS('2013Figures'!$J:$J,'2013Figures'!$C:$C,$A389,'2013Figures'!$I:$I,"",'2013Figures'!$B:$B,"BrokerToCy",'2013Figures'!$G:$G,"P1",'2013Figures'!$E:$E,$B$1)</f>
        <v>0</v>
      </c>
      <c r="G389" s="9">
        <f>SUMIFS('2013Figures'!$J:$J,'2013Figures'!$C:$C,$A389,'2013Figures'!$I:$I,"",'2013Figures'!$B:$B,"CyToBroker",'2013Figures'!$G:$G,"E1",'2013Figures'!$E:$E,$B$1)</f>
        <v>0</v>
      </c>
      <c r="H389" s="9">
        <f>SUMIFS('2013Figures'!$J:$J,'2013Figures'!$C:$C,$A389,'2013Figures'!$I:$I,"",'2013Figures'!$B:$B,"CyToBroker",'2013Figures'!$G:$G,"P1",'2013Figures'!$E:$E,$B$1)</f>
        <v>0</v>
      </c>
      <c r="J389" s="8" t="s">
        <v>131</v>
      </c>
      <c r="L389" s="42">
        <f>SUMIFS('2012Figures'!$J:$J,'2012Figures'!$C:$C,$A389,'2012Figures'!$I:$I,"",'2012Figures'!$E:$E,$B$1)</f>
        <v>0</v>
      </c>
      <c r="M389" s="52">
        <f>SUMIFS('2012Figures'!$J:$J,'2012Figures'!$C:$C,$A389,'2012Figures'!$I:$I,"",'2012Figures'!$B:$B,"BrokerToCy",'2012Figures'!$G:$G,"E1",'2012Figures'!$E:$E,$B$1)</f>
        <v>0</v>
      </c>
      <c r="N389" s="52">
        <f>SUMIFS('2012Figures'!$J:$J,'2012Figures'!$C:$C,$A389,'2012Figures'!$I:$I,"",'2012Figures'!$B:$B,"BrokerToCy",'2012Figures'!$G:$G,"P1",'2012Figures'!$E:$E,$B$1)</f>
        <v>0</v>
      </c>
      <c r="O389" s="52">
        <f>SUMIFS('2012Figures'!$J:$J,'2012Figures'!$C:$C,$A389,'2012Figures'!$I:$I,"",'2012Figures'!$B:$B,"CyToBroker",'2012Figures'!$G:$G,"E1",'2012Figures'!$E:$E,$B$1)</f>
        <v>0</v>
      </c>
      <c r="P389" s="52">
        <f>SUMIFS('2012Figures'!$J:$J,'2012Figures'!$C:$C,$A389,'2012Figures'!$I:$I,"",'2012Figures'!$B:$B,"CyToBroker",'2012Figures'!$G:$G,"P1",'2012Figures'!$E:$E,$B$1)</f>
        <v>0</v>
      </c>
      <c r="R389" s="46" t="str">
        <f t="shared" si="42"/>
        <v/>
      </c>
      <c r="S389" s="46" t="str">
        <f t="shared" si="42"/>
        <v/>
      </c>
      <c r="T389" s="46" t="str">
        <f t="shared" si="42"/>
        <v/>
      </c>
      <c r="U389" s="46" t="str">
        <f t="shared" si="42"/>
        <v/>
      </c>
      <c r="V389" s="46" t="str">
        <f t="shared" si="42"/>
        <v/>
      </c>
    </row>
    <row r="390" spans="1:22" x14ac:dyDescent="0.2">
      <c r="A390" s="21"/>
      <c r="B390" s="21" t="s">
        <v>92</v>
      </c>
      <c r="C390" s="22"/>
      <c r="D390" s="23">
        <f>SUM(E390:H390)</f>
        <v>0</v>
      </c>
      <c r="E390" s="23">
        <f>SUM(E387:E389)</f>
        <v>0</v>
      </c>
      <c r="F390" s="23">
        <f>SUM(F387:F389)</f>
        <v>0</v>
      </c>
      <c r="G390" s="23">
        <f>SUM(G387:G389)</f>
        <v>0</v>
      </c>
      <c r="H390" s="23">
        <f>SUM(H387:H389)</f>
        <v>0</v>
      </c>
      <c r="I390" s="21"/>
      <c r="J390" s="22"/>
      <c r="K390" s="21"/>
      <c r="L390" s="43">
        <f>SUM(M390:P390)</f>
        <v>0</v>
      </c>
      <c r="M390" s="43">
        <f>SUM(M387:M389)</f>
        <v>0</v>
      </c>
      <c r="N390" s="43">
        <f>SUM(N387:N389)</f>
        <v>0</v>
      </c>
      <c r="O390" s="43">
        <f>SUM(O387:O389)</f>
        <v>0</v>
      </c>
      <c r="P390" s="43">
        <f>SUM(P387:P389)</f>
        <v>0</v>
      </c>
      <c r="Q390" s="21"/>
      <c r="R390" s="21"/>
      <c r="S390" s="21"/>
      <c r="T390" s="21"/>
      <c r="U390" s="21"/>
      <c r="V390" s="21"/>
    </row>
    <row r="391" spans="1:22" x14ac:dyDescent="0.2">
      <c r="A391" s="28">
        <v>604</v>
      </c>
      <c r="B391" s="28" t="s">
        <v>127</v>
      </c>
      <c r="C391" s="17" t="s">
        <v>88</v>
      </c>
      <c r="D391" s="18">
        <f>SUMIFS('2013Figures'!$J:$J,'2013Figures'!$C:$C,$A391,'2013Figures'!$E:$E,$B$1)</f>
        <v>0</v>
      </c>
      <c r="E391" s="18">
        <f>SUMIFS('2013Figures'!$J:$J,'2013Figures'!$C:$C,$A391,'2013Figures'!$B:$B,"BrokerToCy",'2013Figures'!$G:$G,"E1",'2013Figures'!$E:$E,$B$1)</f>
        <v>0</v>
      </c>
      <c r="F391" s="18">
        <f>SUMIFS('2013Figures'!$J:$J,'2013Figures'!$C:$C,$A391,'2013Figures'!$B:$B,"BrokerToCy",'2013Figures'!$G:$G,"P1",'2013Figures'!$E:$E,$B$1)</f>
        <v>0</v>
      </c>
      <c r="G391" s="18">
        <f>SUMIFS('2013Figures'!$J:$J,'2013Figures'!$C:$C,$A391,'2013Figures'!$B:$B,"CyToBroker",'2013Figures'!$G:$G,"E1",'2013Figures'!$E:$E,$B$1)</f>
        <v>0</v>
      </c>
      <c r="H391" s="18">
        <f>SUMIFS('2013Figures'!$J:$J,'2013Figures'!$C:$C,$A391,'2013Figures'!$B:$B,"CyToBroker",'2013Figures'!$G:$G,"P1",'2013Figures'!$E:$E,$B$1)</f>
        <v>0</v>
      </c>
      <c r="I391" s="28"/>
      <c r="J391" s="17"/>
      <c r="K391" s="28"/>
      <c r="L391" s="50">
        <f>SUMIFS('2012Figures'!$J:$J,'2012Figures'!$C:$C,$A391,'2012Figures'!$E:$E,$B$1)</f>
        <v>0</v>
      </c>
      <c r="M391" s="50">
        <f>SUMIFS('2012Figures'!$J:$J,'2012Figures'!$C:$C,$A391,'2012Figures'!$B:$B,"BrokerToCy",'2012Figures'!$G:$G,"E1",'2012Figures'!$E:$E,$B$1)</f>
        <v>0</v>
      </c>
      <c r="N391" s="50">
        <f>SUMIFS('2012Figures'!$J:$J,'2012Figures'!$C:$C,$A391,'2012Figures'!$B:$B,"BrokerToCy",'2012Figures'!$G:$G,"P1",'2012Figures'!$E:$E,$B$1)</f>
        <v>0</v>
      </c>
      <c r="O391" s="50">
        <f>SUMIFS('2012Figures'!$J:$J,'2012Figures'!$C:$C,$A391,'2012Figures'!$B:$B,"CyToBroker",'2012Figures'!$G:$G,"E1",'2012Figures'!$E:$E,$B$1)</f>
        <v>0</v>
      </c>
      <c r="P391" s="50">
        <f>SUMIFS('2012Figures'!$J:$J,'2012Figures'!$C:$C,$A391,'2012Figures'!$B:$B,"CyToBroker",'2012Figures'!$G:$G,"P1",'2012Figures'!$E:$E,$B$1)</f>
        <v>0</v>
      </c>
      <c r="Q391" s="28"/>
      <c r="R391" s="46" t="str">
        <f t="shared" ref="R391:V434" si="43">IF(L391=0,"",ROUND(D391/L391-1,2))</f>
        <v/>
      </c>
      <c r="S391" s="46" t="str">
        <f t="shared" si="43"/>
        <v/>
      </c>
      <c r="T391" s="46" t="str">
        <f t="shared" si="43"/>
        <v/>
      </c>
      <c r="U391" s="46" t="str">
        <f t="shared" si="43"/>
        <v/>
      </c>
      <c r="V391" s="46" t="str">
        <f t="shared" si="43"/>
        <v/>
      </c>
    </row>
    <row r="392" spans="1:22" x14ac:dyDescent="0.2">
      <c r="A392" s="1">
        <v>604</v>
      </c>
      <c r="B392" s="1" t="s">
        <v>127</v>
      </c>
      <c r="D392" s="29">
        <f>SUMIFS('2013Figures'!$J:$J,'2013Figures'!$C:$C,$A392,'2013Figures'!$I:$I,"",'2013Figures'!$E:$E,$B$1)</f>
        <v>0</v>
      </c>
      <c r="E392" s="9">
        <f>SUMIFS('2013Figures'!$J:$J,'2013Figures'!$C:$C,$A392,'2013Figures'!$I:$I,"",'2013Figures'!$B:$B,"BrokerToCy",'2013Figures'!$G:$G,"E1",'2013Figures'!$E:$E,$B$1)</f>
        <v>0</v>
      </c>
      <c r="F392" s="9">
        <f>SUMIFS('2013Figures'!$J:$J,'2013Figures'!$C:$C,$A392,'2013Figures'!$I:$I,"",'2013Figures'!$B:$B,"BrokerToCy",'2013Figures'!$G:$G,"P1",'2013Figures'!$E:$E,$B$1)</f>
        <v>0</v>
      </c>
      <c r="G392" s="9">
        <f>SUMIFS('2013Figures'!$J:$J,'2013Figures'!$C:$C,$A392,'2013Figures'!$I:$I,"",'2013Figures'!$B:$B,"CyToBroker",'2013Figures'!$G:$G,"E1",'2013Figures'!$E:$E,$B$1)</f>
        <v>0</v>
      </c>
      <c r="H392" s="9">
        <f>SUMIFS('2013Figures'!$J:$J,'2013Figures'!$C:$C,$A392,'2013Figures'!$I:$I,"",'2013Figures'!$B:$B,"CyToBroker",'2013Figures'!$G:$G,"P1",'2013Figures'!$E:$E,$B$1)</f>
        <v>0</v>
      </c>
      <c r="J392" s="8" t="s">
        <v>131</v>
      </c>
      <c r="L392" s="42">
        <f>SUMIFS('2012Figures'!$J:$J,'2012Figures'!$C:$C,$A392,'2012Figures'!$I:$I,"",'2012Figures'!$E:$E,$B$1)</f>
        <v>0</v>
      </c>
      <c r="M392" s="52">
        <f>SUMIFS('2012Figures'!$J:$J,'2012Figures'!$C:$C,$A392,'2012Figures'!$I:$I,"",'2012Figures'!$B:$B,"BrokerToCy",'2012Figures'!$G:$G,"E1",'2012Figures'!$E:$E,$B$1)</f>
        <v>0</v>
      </c>
      <c r="N392" s="52">
        <f>SUMIFS('2012Figures'!$J:$J,'2012Figures'!$C:$C,$A392,'2012Figures'!$I:$I,"",'2012Figures'!$B:$B,"BrokerToCy",'2012Figures'!$G:$G,"P1",'2012Figures'!$E:$E,$B$1)</f>
        <v>0</v>
      </c>
      <c r="O392" s="52">
        <f>SUMIFS('2012Figures'!$J:$J,'2012Figures'!$C:$C,$A392,'2012Figures'!$I:$I,"",'2012Figures'!$B:$B,"CyToBroker",'2012Figures'!$G:$G,"E1",'2012Figures'!$E:$E,$B$1)</f>
        <v>0</v>
      </c>
      <c r="P392" s="52">
        <f>SUMIFS('2012Figures'!$J:$J,'2012Figures'!$C:$C,$A392,'2012Figures'!$I:$I,"",'2012Figures'!$B:$B,"CyToBroker",'2012Figures'!$G:$G,"P1",'2012Figures'!$E:$E,$B$1)</f>
        <v>0</v>
      </c>
      <c r="R392" s="46" t="str">
        <f t="shared" si="43"/>
        <v/>
      </c>
      <c r="S392" s="46" t="str">
        <f t="shared" si="43"/>
        <v/>
      </c>
      <c r="T392" s="46" t="str">
        <f t="shared" si="43"/>
        <v/>
      </c>
      <c r="U392" s="46" t="str">
        <f t="shared" si="43"/>
        <v/>
      </c>
      <c r="V392" s="46" t="str">
        <f t="shared" si="43"/>
        <v/>
      </c>
    </row>
    <row r="393" spans="1:22" x14ac:dyDescent="0.2">
      <c r="A393" s="21"/>
      <c r="B393" s="21" t="s">
        <v>92</v>
      </c>
      <c r="C393" s="22"/>
      <c r="D393" s="23">
        <f>SUM(E393:H393)</f>
        <v>0</v>
      </c>
      <c r="E393" s="23">
        <f>SUM(E392:E392)</f>
        <v>0</v>
      </c>
      <c r="F393" s="23">
        <f>SUM(F392:F392)</f>
        <v>0</v>
      </c>
      <c r="G393" s="23">
        <f>SUM(G392:G392)</f>
        <v>0</v>
      </c>
      <c r="H393" s="23">
        <f>SUM(H392:H392)</f>
        <v>0</v>
      </c>
      <c r="I393" s="21"/>
      <c r="J393" s="22"/>
      <c r="K393" s="21"/>
      <c r="L393" s="43">
        <f>SUM(M393:P393)</f>
        <v>0</v>
      </c>
      <c r="M393" s="43">
        <f>SUM(M392:M392)</f>
        <v>0</v>
      </c>
      <c r="N393" s="43">
        <f>SUM(N392:N392)</f>
        <v>0</v>
      </c>
      <c r="O393" s="43">
        <f>SUM(O392:O392)</f>
        <v>0</v>
      </c>
      <c r="P393" s="43">
        <f>SUM(P392:P392)</f>
        <v>0</v>
      </c>
      <c r="Q393" s="21"/>
      <c r="R393" s="21"/>
      <c r="S393" s="21"/>
      <c r="T393" s="21"/>
      <c r="U393" s="21"/>
      <c r="V393" s="21"/>
    </row>
    <row r="394" spans="1:22" x14ac:dyDescent="0.2">
      <c r="A394" s="28">
        <v>701</v>
      </c>
      <c r="B394" s="28" t="s">
        <v>128</v>
      </c>
      <c r="C394" s="17" t="s">
        <v>88</v>
      </c>
      <c r="D394" s="18">
        <f>SUMIFS('2013Figures'!$J:$J,'2013Figures'!$C:$C,$A394,'2013Figures'!$E:$E,$B$1)</f>
        <v>0</v>
      </c>
      <c r="E394" s="18">
        <f>SUMIFS('2013Figures'!$J:$J,'2013Figures'!$C:$C,$A394,'2013Figures'!$B:$B,"BrokerToCy",'2013Figures'!$G:$G,"E1",'2013Figures'!$E:$E,$B$1)</f>
        <v>0</v>
      </c>
      <c r="F394" s="18">
        <f>SUMIFS('2013Figures'!$J:$J,'2013Figures'!$C:$C,$A394,'2013Figures'!$B:$B,"BrokerToCy",'2013Figures'!$G:$G,"P1",'2013Figures'!$E:$E,$B$1)</f>
        <v>0</v>
      </c>
      <c r="G394" s="18">
        <f>SUMIFS('2013Figures'!$J:$J,'2013Figures'!$C:$C,$A394,'2013Figures'!$B:$B,"CyToBroker",'2013Figures'!$G:$G,"E1",'2013Figures'!$E:$E,$B$1)</f>
        <v>0</v>
      </c>
      <c r="H394" s="18">
        <f>SUMIFS('2013Figures'!$J:$J,'2013Figures'!$C:$C,$A394,'2013Figures'!$B:$B,"CyToBroker",'2013Figures'!$G:$G,"P1",'2013Figures'!$E:$E,$B$1)</f>
        <v>0</v>
      </c>
      <c r="I394" s="28"/>
      <c r="J394" s="17"/>
      <c r="K394" s="28"/>
      <c r="L394" s="50">
        <f>SUMIFS('2012Figures'!$J:$J,'2012Figures'!$C:$C,$A394,'2012Figures'!$E:$E,$B$1)</f>
        <v>0</v>
      </c>
      <c r="M394" s="50">
        <f>SUMIFS('2012Figures'!$J:$J,'2012Figures'!$C:$C,$A394,'2012Figures'!$B:$B,"BrokerToCy",'2012Figures'!$G:$G,"E1",'2012Figures'!$E:$E,$B$1)</f>
        <v>0</v>
      </c>
      <c r="N394" s="50">
        <f>SUMIFS('2012Figures'!$J:$J,'2012Figures'!$C:$C,$A394,'2012Figures'!$B:$B,"BrokerToCy",'2012Figures'!$G:$G,"P1",'2012Figures'!$E:$E,$B$1)</f>
        <v>0</v>
      </c>
      <c r="O394" s="50">
        <f>SUMIFS('2012Figures'!$J:$J,'2012Figures'!$C:$C,$A394,'2012Figures'!$B:$B,"CyToBroker",'2012Figures'!$G:$G,"E1",'2012Figures'!$E:$E,$B$1)</f>
        <v>0</v>
      </c>
      <c r="P394" s="50">
        <f>SUMIFS('2012Figures'!$J:$J,'2012Figures'!$C:$C,$A394,'2012Figures'!$B:$B,"CyToBroker",'2012Figures'!$G:$G,"P1",'2012Figures'!$E:$E,$B$1)</f>
        <v>0</v>
      </c>
      <c r="Q394" s="28"/>
      <c r="R394" s="46" t="str">
        <f t="shared" ref="R394:V437" si="44">IF(L394=0,"",ROUND(D394/L394-1,2))</f>
        <v/>
      </c>
      <c r="S394" s="46" t="str">
        <f t="shared" si="44"/>
        <v/>
      </c>
      <c r="T394" s="46" t="str">
        <f t="shared" si="44"/>
        <v/>
      </c>
      <c r="U394" s="46" t="str">
        <f t="shared" si="44"/>
        <v/>
      </c>
      <c r="V394" s="46" t="str">
        <f t="shared" si="44"/>
        <v/>
      </c>
    </row>
    <row r="395" spans="1:22" x14ac:dyDescent="0.2">
      <c r="A395" s="1">
        <v>701</v>
      </c>
      <c r="B395" s="1" t="s">
        <v>128</v>
      </c>
      <c r="C395" s="8">
        <v>2</v>
      </c>
      <c r="D395" s="29">
        <f>SUMIFS('2013Figures'!$J:$J,'2013Figures'!$C:$C,$A395,'2013Figures'!$H:$H,$B395,'2013Figures'!$I:$I,$C395,'2013Figures'!$E:$E,$B$1)</f>
        <v>0</v>
      </c>
      <c r="E395" s="9">
        <f>SUMIFS('2013Figures'!$J:$J,'2013Figures'!$C:$C,$A395,'2013Figures'!$H:$H,$B395,'2013Figures'!$I:$I,$C395,'2013Figures'!$B:$B,"BrokerToCy",'2013Figures'!$G:$G,"E1",'2013Figures'!$E:$E,$B$1)</f>
        <v>0</v>
      </c>
      <c r="F395" s="9">
        <f>SUMIFS('2013Figures'!$J:$J,'2013Figures'!$C:$C,$A395,'2013Figures'!$H:$H,$B395,'2013Figures'!$I:$I,$C395,'2013Figures'!$B:$B,"BrokerToCy",'2013Figures'!$G:$G,"P1",'2013Figures'!$E:$E,$B$1)</f>
        <v>0</v>
      </c>
      <c r="G395" s="9">
        <f>SUMIFS('2013Figures'!$J:$J,'2013Figures'!$C:$C,$A395,'2013Figures'!$H:$H,$B395,'2013Figures'!$I:$I,$C395,'2013Figures'!$B:$B,"CyToBroker",'2013Figures'!$G:$G,"E1",'2013Figures'!$E:$E,$B$1)</f>
        <v>0</v>
      </c>
      <c r="H395" s="9">
        <f>SUMIFS('2013Figures'!$J:$J,'2013Figures'!$C:$C,$A395,'2013Figures'!$H:$H,$B395,'2013Figures'!$I:$I,$C395,'2013Figures'!$B:$B,"CyToBroker",'2013Figures'!$G:$G,"P1",'2013Figures'!$E:$E,$B$1)</f>
        <v>0</v>
      </c>
      <c r="I395" s="30"/>
      <c r="J395" s="31">
        <v>201501</v>
      </c>
      <c r="K395" s="30"/>
      <c r="L395" s="42">
        <f>SUMIFS('2012Figures'!$J:$J,'2012Figures'!$C:$C,$A395,'2012Figures'!$H:$H,$B395,'2012Figures'!$I:$I,$C395,'2012Figures'!$E:$E,$B$1)</f>
        <v>0</v>
      </c>
      <c r="M395" s="52">
        <f>SUMIFS('2012Figures'!$J:$J,'2012Figures'!$C:$C,$A395,'2012Figures'!$H:$H,$B395,'2012Figures'!$I:$I,$C395,'2012Figures'!$B:$B,"BrokerToCy",'2012Figures'!$G:$G,"E1",'2012Figures'!$E:$E,$B$1)</f>
        <v>0</v>
      </c>
      <c r="N395" s="52">
        <f>SUMIFS('2012Figures'!$J:$J,'2012Figures'!$C:$C,$A395,'2012Figures'!$H:$H,$B395,'2012Figures'!$I:$I,$C395,'2012Figures'!$B:$B,"BrokerToCy",'2012Figures'!$G:$G,"P1",'2012Figures'!$E:$E,$B$1)</f>
        <v>0</v>
      </c>
      <c r="O395" s="52">
        <f>SUMIFS('2012Figures'!$J:$J,'2012Figures'!$C:$C,$A395,'2012Figures'!$H:$H,$B395,'2012Figures'!$I:$I,$C395,'2012Figures'!$B:$B,"CyToBroker",'2012Figures'!$G:$G,"E1",'2012Figures'!$E:$E,$B$1)</f>
        <v>0</v>
      </c>
      <c r="P395" s="52">
        <f>SUMIFS('2012Figures'!$J:$J,'2012Figures'!$C:$C,$A395,'2012Figures'!$H:$H,$B395,'2012Figures'!$I:$I,$C395,'2012Figures'!$B:$B,"CyToBroker",'2012Figures'!$G:$G,"P1",'2012Figures'!$E:$E,$B$1)</f>
        <v>0</v>
      </c>
      <c r="Q395" s="30"/>
      <c r="R395" s="46" t="str">
        <f t="shared" si="44"/>
        <v/>
      </c>
      <c r="S395" s="46" t="str">
        <f t="shared" si="44"/>
        <v/>
      </c>
      <c r="T395" s="46" t="str">
        <f t="shared" si="44"/>
        <v/>
      </c>
      <c r="U395" s="46" t="str">
        <f t="shared" si="44"/>
        <v/>
      </c>
      <c r="V395" s="46" t="str">
        <f t="shared" si="44"/>
        <v/>
      </c>
    </row>
    <row r="396" spans="1:22" x14ac:dyDescent="0.2">
      <c r="A396" s="1">
        <v>701</v>
      </c>
      <c r="B396" s="1" t="s">
        <v>128</v>
      </c>
      <c r="C396" s="8">
        <v>1</v>
      </c>
      <c r="D396" s="29">
        <f>SUMIFS('2013Figures'!$J:$J,'2013Figures'!$C:$C,$A396,'2013Figures'!$H:$H,$B396,'2013Figures'!$I:$I,$C396,'2013Figures'!$E:$E,$B$1)</f>
        <v>0</v>
      </c>
      <c r="E396" s="9">
        <f>SUMIFS('2013Figures'!$J:$J,'2013Figures'!$C:$C,$A396,'2013Figures'!$H:$H,$B396,'2013Figures'!$I:$I,$C396,'2013Figures'!$B:$B,"BrokerToCy",'2013Figures'!$G:$G,"E1",'2013Figures'!$E:$E,$B$1)</f>
        <v>0</v>
      </c>
      <c r="F396" s="9">
        <f>SUMIFS('2013Figures'!$J:$J,'2013Figures'!$C:$C,$A396,'2013Figures'!$H:$H,$B396,'2013Figures'!$I:$I,$C396,'2013Figures'!$B:$B,"BrokerToCy",'2013Figures'!$G:$G,"P1",'2013Figures'!$E:$E,$B$1)</f>
        <v>0</v>
      </c>
      <c r="G396" s="9">
        <f>SUMIFS('2013Figures'!$J:$J,'2013Figures'!$C:$C,$A396,'2013Figures'!$H:$H,$B396,'2013Figures'!$I:$I,$C396,'2013Figures'!$B:$B,"CyToBroker",'2013Figures'!$G:$G,"E1",'2013Figures'!$E:$E,$B$1)</f>
        <v>0</v>
      </c>
      <c r="H396" s="9">
        <f>SUMIFS('2013Figures'!$J:$J,'2013Figures'!$C:$C,$A396,'2013Figures'!$H:$H,$B396,'2013Figures'!$I:$I,$C396,'2013Figures'!$B:$B,"CyToBroker",'2013Figures'!$G:$G,"P1",'2013Figures'!$E:$E,$B$1)</f>
        <v>0</v>
      </c>
      <c r="I396" s="30"/>
      <c r="J396" s="31">
        <v>200801</v>
      </c>
      <c r="K396" s="30"/>
      <c r="L396" s="42">
        <f>SUMIFS('2012Figures'!$J:$J,'2012Figures'!$C:$C,$A396,'2012Figures'!$H:$H,$B396,'2012Figures'!$I:$I,$C396,'2012Figures'!$E:$E,$B$1)</f>
        <v>0</v>
      </c>
      <c r="M396" s="52">
        <f>SUMIFS('2012Figures'!$J:$J,'2012Figures'!$C:$C,$A396,'2012Figures'!$H:$H,$B396,'2012Figures'!$I:$I,$C396,'2012Figures'!$B:$B,"BrokerToCy",'2012Figures'!$G:$G,"E1",'2012Figures'!$E:$E,$B$1)</f>
        <v>0</v>
      </c>
      <c r="N396" s="52">
        <f>SUMIFS('2012Figures'!$J:$J,'2012Figures'!$C:$C,$A396,'2012Figures'!$H:$H,$B396,'2012Figures'!$I:$I,$C396,'2012Figures'!$B:$B,"BrokerToCy",'2012Figures'!$G:$G,"P1",'2012Figures'!$E:$E,$B$1)</f>
        <v>0</v>
      </c>
      <c r="O396" s="52">
        <f>SUMIFS('2012Figures'!$J:$J,'2012Figures'!$C:$C,$A396,'2012Figures'!$H:$H,$B396,'2012Figures'!$I:$I,$C396,'2012Figures'!$B:$B,"CyToBroker",'2012Figures'!$G:$G,"E1",'2012Figures'!$E:$E,$B$1)</f>
        <v>0</v>
      </c>
      <c r="P396" s="52">
        <f>SUMIFS('2012Figures'!$J:$J,'2012Figures'!$C:$C,$A396,'2012Figures'!$H:$H,$B396,'2012Figures'!$I:$I,$C396,'2012Figures'!$B:$B,"CyToBroker",'2012Figures'!$G:$G,"P1",'2012Figures'!$E:$E,$B$1)</f>
        <v>0</v>
      </c>
      <c r="Q396" s="30"/>
      <c r="R396" s="46" t="str">
        <f t="shared" si="44"/>
        <v/>
      </c>
      <c r="S396" s="46" t="str">
        <f t="shared" si="44"/>
        <v/>
      </c>
      <c r="T396" s="46" t="str">
        <f t="shared" si="44"/>
        <v/>
      </c>
      <c r="U396" s="46" t="str">
        <f t="shared" si="44"/>
        <v/>
      </c>
      <c r="V396" s="46" t="str">
        <f t="shared" si="44"/>
        <v/>
      </c>
    </row>
    <row r="397" spans="1:22" x14ac:dyDescent="0.2">
      <c r="A397" s="1">
        <v>701</v>
      </c>
      <c r="B397" s="1" t="s">
        <v>128</v>
      </c>
      <c r="D397" s="29">
        <f>SUMIFS('2013Figures'!$J:$J,'2013Figures'!$C:$C,$A397,'2013Figures'!$I:$I,"",'2013Figures'!$E:$E,$B$1)</f>
        <v>0</v>
      </c>
      <c r="E397" s="9">
        <f>SUMIFS('2013Figures'!$J:$J,'2013Figures'!$C:$C,$A397,'2013Figures'!$I:$I,"",'2013Figures'!$B:$B,"BrokerToCy",'2013Figures'!$G:$G,"E1",'2013Figures'!$E:$E,$B$1)</f>
        <v>0</v>
      </c>
      <c r="F397" s="9">
        <f>SUMIFS('2013Figures'!$J:$J,'2013Figures'!$C:$C,$A397,'2013Figures'!$I:$I,"",'2013Figures'!$B:$B,"BrokerToCy",'2013Figures'!$G:$G,"P1",'2013Figures'!$E:$E,$B$1)</f>
        <v>0</v>
      </c>
      <c r="G397" s="9">
        <f>SUMIFS('2013Figures'!$J:$J,'2013Figures'!$C:$C,$A397,'2013Figures'!$I:$I,"",'2013Figures'!$B:$B,"CyToBroker",'2013Figures'!$G:$G,"E1",'2013Figures'!$E:$E,$B$1)</f>
        <v>0</v>
      </c>
      <c r="H397" s="9">
        <f>SUMIFS('2013Figures'!$J:$J,'2013Figures'!$C:$C,$A397,'2013Figures'!$I:$I,"",'2013Figures'!$B:$B,"CyToBroker",'2013Figures'!$G:$G,"P1",'2013Figures'!$E:$E,$B$1)</f>
        <v>0</v>
      </c>
      <c r="J397" s="8" t="s">
        <v>131</v>
      </c>
      <c r="L397" s="42">
        <f>SUMIFS('2012Figures'!$J:$J,'2012Figures'!$C:$C,$A397,'2012Figures'!$I:$I,"",'2012Figures'!$E:$E,$B$1)</f>
        <v>0</v>
      </c>
      <c r="M397" s="52">
        <f>SUMIFS('2012Figures'!$J:$J,'2012Figures'!$C:$C,$A397,'2012Figures'!$I:$I,"",'2012Figures'!$B:$B,"BrokerToCy",'2012Figures'!$G:$G,"E1",'2012Figures'!$E:$E,$B$1)</f>
        <v>0</v>
      </c>
      <c r="N397" s="52">
        <f>SUMIFS('2012Figures'!$J:$J,'2012Figures'!$C:$C,$A397,'2012Figures'!$I:$I,"",'2012Figures'!$B:$B,"BrokerToCy",'2012Figures'!$G:$G,"P1",'2012Figures'!$E:$E,$B$1)</f>
        <v>0</v>
      </c>
      <c r="O397" s="52">
        <f>SUMIFS('2012Figures'!$J:$J,'2012Figures'!$C:$C,$A397,'2012Figures'!$I:$I,"",'2012Figures'!$B:$B,"CyToBroker",'2012Figures'!$G:$G,"E1",'2012Figures'!$E:$E,$B$1)</f>
        <v>0</v>
      </c>
      <c r="P397" s="52">
        <f>SUMIFS('2012Figures'!$J:$J,'2012Figures'!$C:$C,$A397,'2012Figures'!$I:$I,"",'2012Figures'!$B:$B,"CyToBroker",'2012Figures'!$G:$G,"P1",'2012Figures'!$E:$E,$B$1)</f>
        <v>0</v>
      </c>
      <c r="R397" s="46" t="str">
        <f t="shared" si="44"/>
        <v/>
      </c>
      <c r="S397" s="46" t="str">
        <f t="shared" si="44"/>
        <v/>
      </c>
      <c r="T397" s="46" t="str">
        <f t="shared" si="44"/>
        <v/>
      </c>
      <c r="U397" s="46" t="str">
        <f t="shared" si="44"/>
        <v/>
      </c>
      <c r="V397" s="46" t="str">
        <f t="shared" si="44"/>
        <v/>
      </c>
    </row>
    <row r="398" spans="1:22" x14ac:dyDescent="0.2">
      <c r="A398" s="21"/>
      <c r="B398" s="21" t="s">
        <v>92</v>
      </c>
      <c r="C398" s="22"/>
      <c r="D398" s="23">
        <f>SUM(E398:H398)</f>
        <v>0</v>
      </c>
      <c r="E398" s="23">
        <f>SUM(E395:E397)</f>
        <v>0</v>
      </c>
      <c r="F398" s="23">
        <f>SUM(F395:F397)</f>
        <v>0</v>
      </c>
      <c r="G398" s="23">
        <f>SUM(G395:G397)</f>
        <v>0</v>
      </c>
      <c r="H398" s="23">
        <f>SUM(H395:H397)</f>
        <v>0</v>
      </c>
      <c r="I398" s="21"/>
      <c r="J398" s="22"/>
      <c r="K398" s="21"/>
      <c r="L398" s="43">
        <f>SUM(M398:P398)</f>
        <v>0</v>
      </c>
      <c r="M398" s="43">
        <f>SUM(M395:M397)</f>
        <v>0</v>
      </c>
      <c r="N398" s="43">
        <f>SUM(N395:N397)</f>
        <v>0</v>
      </c>
      <c r="O398" s="43">
        <f>SUM(O395:O397)</f>
        <v>0</v>
      </c>
      <c r="P398" s="43">
        <f>SUM(P395:P397)</f>
        <v>0</v>
      </c>
      <c r="Q398" s="21"/>
      <c r="R398" s="21"/>
      <c r="S398" s="21"/>
      <c r="T398" s="21"/>
      <c r="U398" s="21"/>
      <c r="V398" s="21"/>
    </row>
    <row r="399" spans="1:22" x14ac:dyDescent="0.2">
      <c r="A399" s="28">
        <v>9103</v>
      </c>
      <c r="B399" s="28" t="s">
        <v>129</v>
      </c>
      <c r="C399" s="17" t="s">
        <v>88</v>
      </c>
      <c r="D399" s="18">
        <f>SUMIFS('2013Figures'!$J:$J,'2013Figures'!$C:$C,$A399,'2013Figures'!$E:$E,$B$1)</f>
        <v>0</v>
      </c>
      <c r="E399" s="18">
        <f>SUMIFS('2013Figures'!$J:$J,'2013Figures'!$C:$C,$A399,'2013Figures'!$B:$B,"BrokerToCy",'2013Figures'!$G:$G,"E1",'2013Figures'!$E:$E,$B$1)</f>
        <v>0</v>
      </c>
      <c r="F399" s="18">
        <f>SUMIFS('2013Figures'!$J:$J,'2013Figures'!$C:$C,$A399,'2013Figures'!$B:$B,"BrokerToCy",'2013Figures'!$G:$G,"P1",'2013Figures'!$E:$E,$B$1)</f>
        <v>0</v>
      </c>
      <c r="G399" s="18">
        <f>SUMIFS('2013Figures'!$J:$J,'2013Figures'!$C:$C,$A399,'2013Figures'!$B:$B,"CyToBroker",'2013Figures'!$G:$G,"E1",'2013Figures'!$E:$E,$B$1)</f>
        <v>0</v>
      </c>
      <c r="H399" s="18">
        <f>SUMIFS('2013Figures'!$J:$J,'2013Figures'!$C:$C,$A399,'2013Figures'!$B:$B,"CyToBroker",'2013Figures'!$G:$G,"P1",'2013Figures'!$E:$E,$B$1)</f>
        <v>0</v>
      </c>
      <c r="I399" s="28"/>
      <c r="J399" s="17"/>
      <c r="K399" s="28"/>
      <c r="L399" s="50">
        <f>SUMIFS('2012Figures'!$J:$J,'2012Figures'!$C:$C,$A399,'2012Figures'!$E:$E,$B$1)</f>
        <v>0</v>
      </c>
      <c r="M399" s="50">
        <f>SUMIFS('2012Figures'!$J:$J,'2012Figures'!$C:$C,$A399,'2012Figures'!$B:$B,"BrokerToCy",'2012Figures'!$G:$G,"E1",'2012Figures'!$E:$E,$B$1)</f>
        <v>0</v>
      </c>
      <c r="N399" s="50">
        <f>SUMIFS('2012Figures'!$J:$J,'2012Figures'!$C:$C,$A399,'2012Figures'!$B:$B,"BrokerToCy",'2012Figures'!$G:$G,"P1",'2012Figures'!$E:$E,$B$1)</f>
        <v>0</v>
      </c>
      <c r="O399" s="50">
        <f>SUMIFS('2012Figures'!$J:$J,'2012Figures'!$C:$C,$A399,'2012Figures'!$B:$B,"CyToBroker",'2012Figures'!$G:$G,"E1",'2012Figures'!$E:$E,$B$1)</f>
        <v>0</v>
      </c>
      <c r="P399" s="50">
        <f>SUMIFS('2012Figures'!$J:$J,'2012Figures'!$C:$C,$A399,'2012Figures'!$B:$B,"CyToBroker",'2012Figures'!$G:$G,"P1",'2012Figures'!$E:$E,$B$1)</f>
        <v>0</v>
      </c>
      <c r="Q399" s="28"/>
      <c r="R399" s="46" t="str">
        <f t="shared" ref="R399:V405" si="45">IF(L399=0,"",ROUND(D399/L399-1,2))</f>
        <v/>
      </c>
      <c r="S399" s="46" t="str">
        <f t="shared" si="45"/>
        <v/>
      </c>
      <c r="T399" s="46" t="str">
        <f t="shared" si="45"/>
        <v/>
      </c>
      <c r="U399" s="46" t="str">
        <f t="shared" si="45"/>
        <v/>
      </c>
      <c r="V399" s="46" t="str">
        <f t="shared" si="45"/>
        <v/>
      </c>
    </row>
    <row r="400" spans="1:22" x14ac:dyDescent="0.2">
      <c r="A400" s="1">
        <v>9103</v>
      </c>
      <c r="B400" s="1" t="s">
        <v>129</v>
      </c>
      <c r="C400" s="8">
        <v>1</v>
      </c>
      <c r="D400" s="29">
        <f>SUMIFS('2013Figures'!$J:$J,'2013Figures'!$C:$C,$A400,'2013Figures'!$H:$H,$B400,'2013Figures'!$I:$I,$C400,'2013Figures'!$E:$E,$B$1)</f>
        <v>0</v>
      </c>
      <c r="E400" s="9">
        <f>SUMIFS('2013Figures'!$J:$J,'2013Figures'!$C:$C,$A400,'2013Figures'!$H:$H,$B400,'2013Figures'!$I:$I,$C400,'2013Figures'!$B:$B,"BrokerToCy",'2013Figures'!$G:$G,"E1",'2013Figures'!$E:$E,$B$1)</f>
        <v>0</v>
      </c>
      <c r="F400" s="9">
        <f>SUMIFS('2013Figures'!$J:$J,'2013Figures'!$C:$C,$A400,'2013Figures'!$H:$H,$B400,'2013Figures'!$I:$I,$C400,'2013Figures'!$B:$B,"BrokerToCy",'2013Figures'!$G:$G,"P1",'2013Figures'!$E:$E,$B$1)</f>
        <v>0</v>
      </c>
      <c r="G400" s="9">
        <f>SUMIFS('2013Figures'!$J:$J,'2013Figures'!$C:$C,$A400,'2013Figures'!$H:$H,$B400,'2013Figures'!$I:$I,$C400,'2013Figures'!$B:$B,"CyToBroker",'2013Figures'!$G:$G,"E1",'2013Figures'!$E:$E,$B$1)</f>
        <v>0</v>
      </c>
      <c r="H400" s="9">
        <f>SUMIFS('2013Figures'!$J:$J,'2013Figures'!$C:$C,$A400,'2013Figures'!$H:$H,$B400,'2013Figures'!$I:$I,$C400,'2013Figures'!$B:$B,"CyToBroker",'2013Figures'!$G:$G,"P1",'2013Figures'!$E:$E,$B$1)</f>
        <v>0</v>
      </c>
      <c r="I400" s="30"/>
      <c r="J400" s="31"/>
      <c r="K400" s="30"/>
      <c r="L400" s="42">
        <f>SUMIFS('2012Figures'!$J:$J,'2012Figures'!$C:$C,$A400,'2012Figures'!$H:$H,$B400,'2012Figures'!$I:$I,$C400,'2012Figures'!$E:$E,$B$1)</f>
        <v>0</v>
      </c>
      <c r="M400" s="52">
        <f>SUMIFS('2012Figures'!$J:$J,'2012Figures'!$C:$C,$A400,'2012Figures'!$H:$H,$B400,'2012Figures'!$I:$I,$C400,'2012Figures'!$B:$B,"BrokerToCy",'2012Figures'!$G:$G,"E1",'2012Figures'!$E:$E,$B$1)</f>
        <v>0</v>
      </c>
      <c r="N400" s="52">
        <f>SUMIFS('2012Figures'!$J:$J,'2012Figures'!$C:$C,$A400,'2012Figures'!$H:$H,$B400,'2012Figures'!$I:$I,$C400,'2012Figures'!$B:$B,"BrokerToCy",'2012Figures'!$G:$G,"P1",'2012Figures'!$E:$E,$B$1)</f>
        <v>0</v>
      </c>
      <c r="O400" s="52">
        <f>SUMIFS('2012Figures'!$J:$J,'2012Figures'!$C:$C,$A400,'2012Figures'!$H:$H,$B400,'2012Figures'!$I:$I,$C400,'2012Figures'!$B:$B,"CyToBroker",'2012Figures'!$G:$G,"E1",'2012Figures'!$E:$E,$B$1)</f>
        <v>0</v>
      </c>
      <c r="P400" s="52">
        <f>SUMIFS('2012Figures'!$J:$J,'2012Figures'!$C:$C,$A400,'2012Figures'!$H:$H,$B400,'2012Figures'!$I:$I,$C400,'2012Figures'!$B:$B,"CyToBroker",'2012Figures'!$G:$G,"P1",'2012Figures'!$E:$E,$B$1)</f>
        <v>0</v>
      </c>
      <c r="Q400" s="30"/>
      <c r="R400" s="46" t="str">
        <f t="shared" si="45"/>
        <v/>
      </c>
      <c r="S400" s="46" t="str">
        <f t="shared" si="45"/>
        <v/>
      </c>
      <c r="T400" s="46" t="str">
        <f t="shared" si="45"/>
        <v/>
      </c>
      <c r="U400" s="46" t="str">
        <f t="shared" si="45"/>
        <v/>
      </c>
      <c r="V400" s="46" t="str">
        <f t="shared" si="45"/>
        <v/>
      </c>
    </row>
    <row r="401" spans="1:22" x14ac:dyDescent="0.2">
      <c r="A401" s="1">
        <v>9103</v>
      </c>
      <c r="B401" s="1" t="s">
        <v>129</v>
      </c>
      <c r="D401" s="29">
        <f>SUMIFS('2013Figures'!$J:$J,'2013Figures'!$C:$C,$A401,'2013Figures'!$I:$I,"",'2013Figures'!$E:$E,$B$1)</f>
        <v>0</v>
      </c>
      <c r="E401" s="9">
        <f>SUMIFS('2013Figures'!$J:$J,'2013Figures'!$C:$C,$A401,'2013Figures'!$I:$I,"",'2013Figures'!$B:$B,"BrokerToCy",'2013Figures'!$G:$G,"E1",'2013Figures'!$E:$E,$B$1)</f>
        <v>0</v>
      </c>
      <c r="F401" s="9">
        <f>SUMIFS('2013Figures'!$J:$J,'2013Figures'!$C:$C,$A401,'2013Figures'!$I:$I,"",'2013Figures'!$B:$B,"BrokerToCy",'2013Figures'!$G:$G,"P1",'2013Figures'!$E:$E,$B$1)</f>
        <v>0</v>
      </c>
      <c r="G401" s="9">
        <f>SUMIFS('2013Figures'!$J:$J,'2013Figures'!$C:$C,$A401,'2013Figures'!$I:$I,"",'2013Figures'!$B:$B,"CyToBroker",'2013Figures'!$G:$G,"E1",'2013Figures'!$E:$E,$B$1)</f>
        <v>0</v>
      </c>
      <c r="H401" s="9">
        <f>SUMIFS('2013Figures'!$J:$J,'2013Figures'!$C:$C,$A401,'2013Figures'!$I:$I,"",'2013Figures'!$B:$B,"CyToBroker",'2013Figures'!$G:$G,"P1",'2013Figures'!$E:$E,$B$1)</f>
        <v>0</v>
      </c>
      <c r="J401" s="8" t="s">
        <v>131</v>
      </c>
      <c r="L401" s="42">
        <f>SUMIFS('2012Figures'!$J:$J,'2012Figures'!$C:$C,$A401,'2012Figures'!$I:$I,"",'2012Figures'!$E:$E,$B$1)</f>
        <v>0</v>
      </c>
      <c r="M401" s="52">
        <f>SUMIFS('2012Figures'!$J:$J,'2012Figures'!$C:$C,$A401,'2012Figures'!$I:$I,"",'2012Figures'!$B:$B,"BrokerToCy",'2012Figures'!$G:$G,"E1",'2012Figures'!$E:$E,$B$1)</f>
        <v>0</v>
      </c>
      <c r="N401" s="52">
        <f>SUMIFS('2012Figures'!$J:$J,'2012Figures'!$C:$C,$A401,'2012Figures'!$I:$I,"",'2012Figures'!$B:$B,"BrokerToCy",'2012Figures'!$G:$G,"P1",'2012Figures'!$E:$E,$B$1)</f>
        <v>0</v>
      </c>
      <c r="O401" s="52">
        <f>SUMIFS('2012Figures'!$J:$J,'2012Figures'!$C:$C,$A401,'2012Figures'!$I:$I,"",'2012Figures'!$B:$B,"CyToBroker",'2012Figures'!$G:$G,"E1",'2012Figures'!$E:$E,$B$1)</f>
        <v>0</v>
      </c>
      <c r="P401" s="52">
        <f>SUMIFS('2012Figures'!$J:$J,'2012Figures'!$C:$C,$A401,'2012Figures'!$I:$I,"",'2012Figures'!$B:$B,"CyToBroker",'2012Figures'!$G:$G,"P1",'2012Figures'!$E:$E,$B$1)</f>
        <v>0</v>
      </c>
      <c r="R401" s="46" t="str">
        <f t="shared" si="45"/>
        <v/>
      </c>
      <c r="S401" s="46" t="str">
        <f t="shared" si="45"/>
        <v/>
      </c>
      <c r="T401" s="46" t="str">
        <f t="shared" si="45"/>
        <v/>
      </c>
      <c r="U401" s="46" t="str">
        <f t="shared" si="45"/>
        <v/>
      </c>
      <c r="V401" s="46" t="str">
        <f t="shared" si="45"/>
        <v/>
      </c>
    </row>
    <row r="402" spans="1:22" x14ac:dyDescent="0.2">
      <c r="A402" s="21"/>
      <c r="B402" s="21" t="s">
        <v>92</v>
      </c>
      <c r="C402" s="22"/>
      <c r="D402" s="23">
        <f>SUM(E402:H402)</f>
        <v>0</v>
      </c>
      <c r="E402" s="23">
        <f>SUM(E400:E401)</f>
        <v>0</v>
      </c>
      <c r="F402" s="23">
        <f t="shared" ref="F402:H402" si="46">SUM(F400:F401)</f>
        <v>0</v>
      </c>
      <c r="G402" s="23">
        <f t="shared" si="46"/>
        <v>0</v>
      </c>
      <c r="H402" s="23">
        <f t="shared" si="46"/>
        <v>0</v>
      </c>
      <c r="I402" s="21"/>
      <c r="J402" s="22"/>
      <c r="K402" s="21"/>
      <c r="L402" s="43">
        <f>SUM(M402:P402)</f>
        <v>0</v>
      </c>
      <c r="M402" s="43">
        <f>SUM(M400:M401)</f>
        <v>0</v>
      </c>
      <c r="N402" s="43">
        <f t="shared" ref="N402:P402" si="47">SUM(N400:N401)</f>
        <v>0</v>
      </c>
      <c r="O402" s="43">
        <f t="shared" si="47"/>
        <v>0</v>
      </c>
      <c r="P402" s="43">
        <f t="shared" si="47"/>
        <v>0</v>
      </c>
      <c r="Q402" s="21"/>
      <c r="R402" s="21"/>
      <c r="S402" s="21"/>
      <c r="T402" s="21"/>
      <c r="U402" s="21"/>
      <c r="V402" s="21"/>
    </row>
    <row r="403" spans="1:22" x14ac:dyDescent="0.2">
      <c r="A403" s="28">
        <v>9120</v>
      </c>
      <c r="B403" s="28" t="s">
        <v>130</v>
      </c>
      <c r="C403" s="17" t="s">
        <v>88</v>
      </c>
      <c r="D403" s="18">
        <f>SUMIFS('2013Figures'!$J:$J,'2013Figures'!$C:$C,$A403,'2013Figures'!$E:$E,$B$1)</f>
        <v>0</v>
      </c>
      <c r="E403" s="18">
        <f>SUMIFS('2013Figures'!$J:$J,'2013Figures'!$C:$C,$A403,'2013Figures'!$B:$B,"BrokerToCy",'2013Figures'!$G:$G,"E1",'2013Figures'!$E:$E,$B$1)</f>
        <v>0</v>
      </c>
      <c r="F403" s="18">
        <f>SUMIFS('2013Figures'!$J:$J,'2013Figures'!$C:$C,$A403,'2013Figures'!$B:$B,"BrokerToCy",'2013Figures'!$G:$G,"P1",'2013Figures'!$E:$E,$B$1)</f>
        <v>0</v>
      </c>
      <c r="G403" s="18">
        <f>SUMIFS('2013Figures'!$J:$J,'2013Figures'!$C:$C,$A403,'2013Figures'!$B:$B,"CyToBroker",'2013Figures'!$G:$G,"E1",'2013Figures'!$E:$E,$B$1)</f>
        <v>0</v>
      </c>
      <c r="H403" s="18">
        <f>SUMIFS('2013Figures'!$J:$J,'2013Figures'!$C:$C,$A403,'2013Figures'!$B:$B,"CyToBroker",'2013Figures'!$G:$G,"P1",'2013Figures'!$E:$E,$B$1)</f>
        <v>0</v>
      </c>
      <c r="I403" s="28"/>
      <c r="J403" s="17"/>
      <c r="K403" s="28"/>
      <c r="L403" s="50">
        <f>SUMIFS('2012Figures'!$J:$J,'2012Figures'!$C:$C,$A403,'2012Figures'!$E:$E,$B$1)</f>
        <v>0</v>
      </c>
      <c r="M403" s="50">
        <f>SUMIFS('2012Figures'!$J:$J,'2012Figures'!$C:$C,$A403,'2012Figures'!$B:$B,"BrokerToCy",'2012Figures'!$G:$G,"E1",'2012Figures'!$E:$E,$B$1)</f>
        <v>0</v>
      </c>
      <c r="N403" s="50">
        <f>SUMIFS('2012Figures'!$J:$J,'2012Figures'!$C:$C,$A403,'2012Figures'!$B:$B,"BrokerToCy",'2012Figures'!$G:$G,"P1",'2012Figures'!$E:$E,$B$1)</f>
        <v>0</v>
      </c>
      <c r="O403" s="50">
        <f>SUMIFS('2012Figures'!$J:$J,'2012Figures'!$C:$C,$A403,'2012Figures'!$B:$B,"CyToBroker",'2012Figures'!$G:$G,"E1",'2012Figures'!$E:$E,$B$1)</f>
        <v>0</v>
      </c>
      <c r="P403" s="50">
        <f>SUMIFS('2012Figures'!$J:$J,'2012Figures'!$C:$C,$A403,'2012Figures'!$B:$B,"CyToBroker",'2012Figures'!$G:$G,"P1",'2012Figures'!$E:$E,$B$1)</f>
        <v>0</v>
      </c>
      <c r="Q403" s="28"/>
      <c r="R403" s="46" t="str">
        <f t="shared" ref="R403:V409" si="48">IF(L403=0,"",ROUND(D403/L403-1,2))</f>
        <v/>
      </c>
      <c r="S403" s="46" t="str">
        <f t="shared" si="48"/>
        <v/>
      </c>
      <c r="T403" s="46" t="str">
        <f t="shared" si="48"/>
        <v/>
      </c>
      <c r="U403" s="46" t="str">
        <f t="shared" si="48"/>
        <v/>
      </c>
      <c r="V403" s="46" t="str">
        <f t="shared" si="48"/>
        <v/>
      </c>
    </row>
    <row r="404" spans="1:22" x14ac:dyDescent="0.2">
      <c r="A404" s="1">
        <v>9120</v>
      </c>
      <c r="B404" s="1" t="s">
        <v>130</v>
      </c>
      <c r="C404" s="8">
        <v>1</v>
      </c>
      <c r="D404" s="29">
        <f>SUMIFS('2013Figures'!$J:$J,'2013Figures'!$C:$C,$A404,'2013Figures'!$H:$H,$B404,'2013Figures'!$I:$I,$C404,'2013Figures'!$E:$E,$B$1)</f>
        <v>0</v>
      </c>
      <c r="E404" s="9">
        <f>SUMIFS('2013Figures'!$J:$J,'2013Figures'!$C:$C,$A404,'2013Figures'!$H:$H,$B404,'2013Figures'!$I:$I,$C404,'2013Figures'!$B:$B,"BrokerToCy",'2013Figures'!$G:$G,"E1",'2013Figures'!$E:$E,$B$1)</f>
        <v>0</v>
      </c>
      <c r="F404" s="9">
        <f>SUMIFS('2013Figures'!$J:$J,'2013Figures'!$C:$C,$A404,'2013Figures'!$H:$H,$B404,'2013Figures'!$I:$I,$C404,'2013Figures'!$B:$B,"BrokerToCy",'2013Figures'!$G:$G,"P1",'2013Figures'!$E:$E,$B$1)</f>
        <v>0</v>
      </c>
      <c r="G404" s="9">
        <f>SUMIFS('2013Figures'!$J:$J,'2013Figures'!$C:$C,$A404,'2013Figures'!$H:$H,$B404,'2013Figures'!$I:$I,$C404,'2013Figures'!$B:$B,"CyToBroker",'2013Figures'!$G:$G,"E1",'2013Figures'!$E:$E,$B$1)</f>
        <v>0</v>
      </c>
      <c r="H404" s="9">
        <f>SUMIFS('2013Figures'!$J:$J,'2013Figures'!$C:$C,$A404,'2013Figures'!$H:$H,$B404,'2013Figures'!$I:$I,$C404,'2013Figures'!$B:$B,"CyToBroker",'2013Figures'!$G:$G,"P1",'2013Figures'!$E:$E,$B$1)</f>
        <v>0</v>
      </c>
      <c r="I404" s="30"/>
      <c r="J404" s="31">
        <v>201401</v>
      </c>
      <c r="K404" s="30"/>
      <c r="L404" s="42">
        <f>SUMIFS('2012Figures'!$J:$J,'2012Figures'!$C:$C,$A404,'2012Figures'!$H:$H,$B404,'2012Figures'!$I:$I,$C404,'2012Figures'!$E:$E,$B$1)</f>
        <v>0</v>
      </c>
      <c r="M404" s="52">
        <f>SUMIFS('2012Figures'!$J:$J,'2012Figures'!$C:$C,$A404,'2012Figures'!$H:$H,$B404,'2012Figures'!$I:$I,$C404,'2012Figures'!$B:$B,"BrokerToCy",'2012Figures'!$G:$G,"E1",'2012Figures'!$E:$E,$B$1)</f>
        <v>0</v>
      </c>
      <c r="N404" s="52">
        <f>SUMIFS('2012Figures'!$J:$J,'2012Figures'!$C:$C,$A404,'2012Figures'!$H:$H,$B404,'2012Figures'!$I:$I,$C404,'2012Figures'!$B:$B,"BrokerToCy",'2012Figures'!$G:$G,"P1",'2012Figures'!$E:$E,$B$1)</f>
        <v>0</v>
      </c>
      <c r="O404" s="52">
        <f>SUMIFS('2012Figures'!$J:$J,'2012Figures'!$C:$C,$A404,'2012Figures'!$H:$H,$B404,'2012Figures'!$I:$I,$C404,'2012Figures'!$B:$B,"CyToBroker",'2012Figures'!$G:$G,"E1",'2012Figures'!$E:$E,$B$1)</f>
        <v>0</v>
      </c>
      <c r="P404" s="52">
        <f>SUMIFS('2012Figures'!$J:$J,'2012Figures'!$C:$C,$A404,'2012Figures'!$H:$H,$B404,'2012Figures'!$I:$I,$C404,'2012Figures'!$B:$B,"CyToBroker",'2012Figures'!$G:$G,"P1",'2012Figures'!$E:$E,$B$1)</f>
        <v>0</v>
      </c>
      <c r="Q404" s="30"/>
      <c r="R404" s="46" t="str">
        <f t="shared" si="48"/>
        <v/>
      </c>
      <c r="S404" s="46" t="str">
        <f t="shared" si="48"/>
        <v/>
      </c>
      <c r="T404" s="46" t="str">
        <f t="shared" si="48"/>
        <v/>
      </c>
      <c r="U404" s="46" t="str">
        <f t="shared" si="48"/>
        <v/>
      </c>
      <c r="V404" s="46" t="str">
        <f t="shared" si="48"/>
        <v/>
      </c>
    </row>
    <row r="405" spans="1:22" x14ac:dyDescent="0.2">
      <c r="A405" s="1">
        <v>9120</v>
      </c>
      <c r="B405" s="1" t="s">
        <v>130</v>
      </c>
      <c r="D405" s="29">
        <f>SUMIFS('2013Figures'!$J:$J,'2013Figures'!$C:$C,$A405,'2013Figures'!$I:$I,"",'2013Figures'!$E:$E,$B$1)</f>
        <v>0</v>
      </c>
      <c r="E405" s="9">
        <f>SUMIFS('2013Figures'!$J:$J,'2013Figures'!$C:$C,$A405,'2013Figures'!$I:$I,"",'2013Figures'!$B:$B,"BrokerToCy",'2013Figures'!$G:$G,"E1",'2013Figures'!$E:$E,$B$1)</f>
        <v>0</v>
      </c>
      <c r="F405" s="9">
        <f>SUMIFS('2013Figures'!$J:$J,'2013Figures'!$C:$C,$A405,'2013Figures'!$I:$I,"",'2013Figures'!$B:$B,"BrokerToCy",'2013Figures'!$G:$G,"P1",'2013Figures'!$E:$E,$B$1)</f>
        <v>0</v>
      </c>
      <c r="G405" s="9">
        <f>SUMIFS('2013Figures'!$J:$J,'2013Figures'!$C:$C,$A405,'2013Figures'!$I:$I,"",'2013Figures'!$B:$B,"CyToBroker",'2013Figures'!$G:$G,"E1",'2013Figures'!$E:$E,$B$1)</f>
        <v>0</v>
      </c>
      <c r="H405" s="9">
        <f>SUMIFS('2013Figures'!$J:$J,'2013Figures'!$C:$C,$A405,'2013Figures'!$I:$I,"",'2013Figures'!$B:$B,"CyToBroker",'2013Figures'!$G:$G,"P1",'2013Figures'!$E:$E,$B$1)</f>
        <v>0</v>
      </c>
      <c r="J405" s="8" t="s">
        <v>131</v>
      </c>
      <c r="L405" s="42">
        <f>SUMIFS('2012Figures'!$J:$J,'2012Figures'!$C:$C,$A405,'2012Figures'!$I:$I,"",'2012Figures'!$E:$E,$B$1)</f>
        <v>0</v>
      </c>
      <c r="M405" s="52">
        <f>SUMIFS('2012Figures'!$J:$J,'2012Figures'!$C:$C,$A405,'2012Figures'!$I:$I,"",'2012Figures'!$B:$B,"BrokerToCy",'2012Figures'!$G:$G,"E1",'2012Figures'!$E:$E,$B$1)</f>
        <v>0</v>
      </c>
      <c r="N405" s="52">
        <f>SUMIFS('2012Figures'!$J:$J,'2012Figures'!$C:$C,$A405,'2012Figures'!$I:$I,"",'2012Figures'!$B:$B,"BrokerToCy",'2012Figures'!$G:$G,"P1",'2012Figures'!$E:$E,$B$1)</f>
        <v>0</v>
      </c>
      <c r="O405" s="52">
        <f>SUMIFS('2012Figures'!$J:$J,'2012Figures'!$C:$C,$A405,'2012Figures'!$I:$I,"",'2012Figures'!$B:$B,"CyToBroker",'2012Figures'!$G:$G,"E1",'2012Figures'!$E:$E,$B$1)</f>
        <v>0</v>
      </c>
      <c r="P405" s="52">
        <f>SUMIFS('2012Figures'!$J:$J,'2012Figures'!$C:$C,$A405,'2012Figures'!$I:$I,"",'2012Figures'!$B:$B,"CyToBroker",'2012Figures'!$G:$G,"P1",'2012Figures'!$E:$E,$B$1)</f>
        <v>0</v>
      </c>
      <c r="R405" s="46" t="str">
        <f t="shared" si="48"/>
        <v/>
      </c>
      <c r="S405" s="46" t="str">
        <f t="shared" si="48"/>
        <v/>
      </c>
      <c r="T405" s="46" t="str">
        <f t="shared" si="48"/>
        <v/>
      </c>
      <c r="U405" s="46" t="str">
        <f t="shared" si="48"/>
        <v/>
      </c>
      <c r="V405" s="46" t="str">
        <f t="shared" si="48"/>
        <v/>
      </c>
    </row>
    <row r="406" spans="1:22" x14ac:dyDescent="0.2">
      <c r="A406" s="21"/>
      <c r="B406" s="21" t="s">
        <v>92</v>
      </c>
      <c r="C406" s="22"/>
      <c r="D406" s="23">
        <f>SUM(E406:H406)</f>
        <v>0</v>
      </c>
      <c r="E406" s="23">
        <f>SUM(E404:E405)</f>
        <v>0</v>
      </c>
      <c r="F406" s="23">
        <f>SUM(F404:F405)</f>
        <v>0</v>
      </c>
      <c r="G406" s="23">
        <f>SUM(G404:G405)</f>
        <v>0</v>
      </c>
      <c r="H406" s="23">
        <f>SUM(H404:H405)</f>
        <v>0</v>
      </c>
      <c r="I406" s="21"/>
      <c r="J406" s="22"/>
      <c r="K406" s="21"/>
      <c r="L406" s="43">
        <f>SUM(M406:P406)</f>
        <v>0</v>
      </c>
      <c r="M406" s="43">
        <f>SUM(M404:M405)</f>
        <v>0</v>
      </c>
      <c r="N406" s="43">
        <f>SUM(N404:N405)</f>
        <v>0</v>
      </c>
      <c r="O406" s="43">
        <f>SUM(O404:O405)</f>
        <v>0</v>
      </c>
      <c r="P406" s="43">
        <f>SUM(P404:P405)</f>
        <v>0</v>
      </c>
      <c r="Q406" s="21"/>
      <c r="R406" s="21"/>
      <c r="S406" s="21"/>
      <c r="T406" s="21"/>
      <c r="U406" s="21"/>
      <c r="V406" s="21"/>
    </row>
    <row r="407" spans="1:22" x14ac:dyDescent="0.2">
      <c r="A407" s="28">
        <v>9730</v>
      </c>
      <c r="B407" s="28" t="s">
        <v>50</v>
      </c>
      <c r="C407" s="17" t="s">
        <v>88</v>
      </c>
      <c r="D407" s="18">
        <f>SUMIFS('2013Figures'!$J:$J,'2013Figures'!$C:$C,$A407,'2013Figures'!$E:$E,$B$1)</f>
        <v>0</v>
      </c>
      <c r="E407" s="18">
        <f>SUMIFS('2013Figures'!$J:$J,'2013Figures'!$C:$C,$A407,'2013Figures'!$B:$B,"BrokerToCy",'2013Figures'!$G:$G,"E1",'2013Figures'!$E:$E,$B$1)</f>
        <v>0</v>
      </c>
      <c r="F407" s="18">
        <f>SUMIFS('2013Figures'!$J:$J,'2013Figures'!$C:$C,$A407,'2013Figures'!$B:$B,"BrokerToCy",'2013Figures'!$G:$G,"P1",'2013Figures'!$E:$E,$B$1)</f>
        <v>0</v>
      </c>
      <c r="G407" s="18">
        <f>SUMIFS('2013Figures'!$J:$J,'2013Figures'!$C:$C,$A407,'2013Figures'!$B:$B,"CyToBroker",'2013Figures'!$G:$G,"E1",'2013Figures'!$E:$E,$B$1)</f>
        <v>0</v>
      </c>
      <c r="H407" s="18">
        <f>SUMIFS('2013Figures'!$J:$J,'2013Figures'!$C:$C,$A407,'2013Figures'!$B:$B,"CyToBroker",'2013Figures'!$G:$G,"P1",'2013Figures'!$E:$E,$B$1)</f>
        <v>0</v>
      </c>
      <c r="I407" s="28"/>
      <c r="J407" s="17"/>
      <c r="K407" s="28"/>
      <c r="L407" s="50">
        <f>SUMIFS('2012Figures'!$J:$J,'2012Figures'!$C:$C,$A407,'2012Figures'!$E:$E,$B$1)</f>
        <v>0</v>
      </c>
      <c r="M407" s="50">
        <f>SUMIFS('2012Figures'!$J:$J,'2012Figures'!$C:$C,$A407,'2012Figures'!$B:$B,"BrokerToCy",'2012Figures'!$G:$G,"E1",'2012Figures'!$E:$E,$B$1)</f>
        <v>0</v>
      </c>
      <c r="N407" s="50">
        <f>SUMIFS('2012Figures'!$J:$J,'2012Figures'!$C:$C,$A407,'2012Figures'!$B:$B,"BrokerToCy",'2012Figures'!$G:$G,"P1",'2012Figures'!$E:$E,$B$1)</f>
        <v>0</v>
      </c>
      <c r="O407" s="50">
        <f>SUMIFS('2012Figures'!$J:$J,'2012Figures'!$C:$C,$A407,'2012Figures'!$B:$B,"CyToBroker",'2012Figures'!$G:$G,"E1",'2012Figures'!$E:$E,$B$1)</f>
        <v>0</v>
      </c>
      <c r="P407" s="50">
        <f>SUMIFS('2012Figures'!$J:$J,'2012Figures'!$C:$C,$A407,'2012Figures'!$B:$B,"CyToBroker",'2012Figures'!$G:$G,"P1",'2012Figures'!$E:$E,$B$1)</f>
        <v>0</v>
      </c>
      <c r="Q407" s="28"/>
      <c r="R407" s="46" t="str">
        <f t="shared" ref="R407:V414" si="49">IF(L407=0,"",ROUND(D407/L407-1,2))</f>
        <v/>
      </c>
      <c r="S407" s="46" t="str">
        <f t="shared" si="49"/>
        <v/>
      </c>
      <c r="T407" s="46" t="str">
        <f t="shared" si="49"/>
        <v/>
      </c>
      <c r="U407" s="46" t="str">
        <f t="shared" si="49"/>
        <v/>
      </c>
      <c r="V407" s="46" t="str">
        <f t="shared" si="49"/>
        <v/>
      </c>
    </row>
    <row r="408" spans="1:22" x14ac:dyDescent="0.2">
      <c r="A408" s="1">
        <v>9730</v>
      </c>
      <c r="B408" s="1" t="s">
        <v>50</v>
      </c>
      <c r="C408" s="8">
        <v>3</v>
      </c>
      <c r="D408" s="29">
        <f>SUMIFS('2013Figures'!$J:$J,'2013Figures'!$C:$C,$A408,'2013Figures'!$H:$H,$B408,'2013Figures'!$I:$I,$C408,'2013Figures'!$E:$E,$B$1)</f>
        <v>0</v>
      </c>
      <c r="E408" s="9">
        <f>SUMIFS('2013Figures'!$J:$J,'2013Figures'!$C:$C,$A408,'2013Figures'!$H:$H,$B408,'2013Figures'!$I:$I,$C408,'2013Figures'!$B:$B,"BrokerToCy",'2013Figures'!$G:$G,"E1",'2013Figures'!$E:$E,$B$1)</f>
        <v>0</v>
      </c>
      <c r="F408" s="9">
        <f>SUMIFS('2013Figures'!$J:$J,'2013Figures'!$C:$C,$A408,'2013Figures'!$H:$H,$B408,'2013Figures'!$I:$I,$C408,'2013Figures'!$B:$B,"BrokerToCy",'2013Figures'!$G:$G,"P1",'2013Figures'!$E:$E,$B$1)</f>
        <v>0</v>
      </c>
      <c r="G408" s="9">
        <f>SUMIFS('2013Figures'!$J:$J,'2013Figures'!$C:$C,$A408,'2013Figures'!$H:$H,$B408,'2013Figures'!$I:$I,$C408,'2013Figures'!$B:$B,"CyToBroker",'2013Figures'!$G:$G,"E1",'2013Figures'!$E:$E,$B$1)</f>
        <v>0</v>
      </c>
      <c r="H408" s="9">
        <f>SUMIFS('2013Figures'!$J:$J,'2013Figures'!$C:$C,$A408,'2013Figures'!$H:$H,$B408,'2013Figures'!$I:$I,$C408,'2013Figures'!$B:$B,"CyToBroker",'2013Figures'!$G:$G,"P1",'2013Figures'!$E:$E,$B$1)</f>
        <v>0</v>
      </c>
      <c r="J408" s="8">
        <v>201501</v>
      </c>
      <c r="L408" s="42">
        <f>SUMIFS('2012Figures'!$J:$J,'2012Figures'!$C:$C,$A408,'2012Figures'!$H:$H,$B408,'2012Figures'!$I:$I,$C408,'2012Figures'!$E:$E,$B$1)</f>
        <v>0</v>
      </c>
      <c r="M408" s="52">
        <f>SUMIFS('2012Figures'!$J:$J,'2012Figures'!$C:$C,$A408,'2012Figures'!$H:$H,$B408,'2012Figures'!$I:$I,$C408,'2012Figures'!$B:$B,"BrokerToCy",'2012Figures'!$G:$G,"E1",'2012Figures'!$E:$E,$B$1)</f>
        <v>0</v>
      </c>
      <c r="N408" s="52">
        <f>SUMIFS('2012Figures'!$J:$J,'2012Figures'!$C:$C,$A408,'2012Figures'!$H:$H,$B408,'2012Figures'!$I:$I,$C408,'2012Figures'!$B:$B,"BrokerToCy",'2012Figures'!$G:$G,"P1",'2012Figures'!$E:$E,$B$1)</f>
        <v>0</v>
      </c>
      <c r="O408" s="52">
        <f>SUMIFS('2012Figures'!$J:$J,'2012Figures'!$C:$C,$A408,'2012Figures'!$H:$H,$B408,'2012Figures'!$I:$I,$C408,'2012Figures'!$B:$B,"CyToBroker",'2012Figures'!$G:$G,"E1",'2012Figures'!$E:$E,$B$1)</f>
        <v>0</v>
      </c>
      <c r="P408" s="52">
        <f>SUMIFS('2012Figures'!$J:$J,'2012Figures'!$C:$C,$A408,'2012Figures'!$H:$H,$B408,'2012Figures'!$I:$I,$C408,'2012Figures'!$B:$B,"CyToBroker",'2012Figures'!$G:$G,"P1",'2012Figures'!$E:$E,$B$1)</f>
        <v>0</v>
      </c>
      <c r="R408" s="46" t="str">
        <f t="shared" si="49"/>
        <v/>
      </c>
      <c r="S408" s="46" t="str">
        <f t="shared" si="49"/>
        <v/>
      </c>
      <c r="T408" s="46" t="str">
        <f t="shared" si="49"/>
        <v/>
      </c>
      <c r="U408" s="46" t="str">
        <f t="shared" si="49"/>
        <v/>
      </c>
      <c r="V408" s="46" t="str">
        <f t="shared" si="49"/>
        <v/>
      </c>
    </row>
    <row r="409" spans="1:22" x14ac:dyDescent="0.2">
      <c r="A409" s="1">
        <v>9730</v>
      </c>
      <c r="B409" s="1" t="s">
        <v>50</v>
      </c>
      <c r="C409" s="8">
        <v>2</v>
      </c>
      <c r="D409" s="29">
        <f>SUMIFS('2013Figures'!$J:$J,'2013Figures'!$C:$C,$A409,'2013Figures'!$H:$H,$B409,'2013Figures'!$I:$I,$C409,'2013Figures'!$E:$E,$B$1)</f>
        <v>0</v>
      </c>
      <c r="E409" s="9">
        <f>SUMIFS('2013Figures'!$J:$J,'2013Figures'!$C:$C,$A409,'2013Figures'!$H:$H,$B409,'2013Figures'!$I:$I,$C409,'2013Figures'!$B:$B,"BrokerToCy",'2013Figures'!$G:$G,"E1",'2013Figures'!$E:$E,$B$1)</f>
        <v>0</v>
      </c>
      <c r="F409" s="9">
        <f>SUMIFS('2013Figures'!$J:$J,'2013Figures'!$C:$C,$A409,'2013Figures'!$H:$H,$B409,'2013Figures'!$I:$I,$C409,'2013Figures'!$B:$B,"BrokerToCy",'2013Figures'!$G:$G,"P1",'2013Figures'!$E:$E,$B$1)</f>
        <v>0</v>
      </c>
      <c r="G409" s="9">
        <f>SUMIFS('2013Figures'!$J:$J,'2013Figures'!$C:$C,$A409,'2013Figures'!$H:$H,$B409,'2013Figures'!$I:$I,$C409,'2013Figures'!$B:$B,"CyToBroker",'2013Figures'!$G:$G,"E1",'2013Figures'!$E:$E,$B$1)</f>
        <v>0</v>
      </c>
      <c r="H409" s="9">
        <f>SUMIFS('2013Figures'!$J:$J,'2013Figures'!$C:$C,$A409,'2013Figures'!$H:$H,$B409,'2013Figures'!$I:$I,$C409,'2013Figures'!$B:$B,"CyToBroker",'2013Figures'!$G:$G,"P1",'2013Figures'!$E:$E,$B$1)</f>
        <v>0</v>
      </c>
      <c r="J409" s="8">
        <v>201401</v>
      </c>
      <c r="L409" s="42">
        <f>SUMIFS('2012Figures'!$J:$J,'2012Figures'!$C:$C,$A409,'2012Figures'!$H:$H,$B409,'2012Figures'!$I:$I,$C409,'2012Figures'!$E:$E,$B$1)</f>
        <v>0</v>
      </c>
      <c r="M409" s="52">
        <f>SUMIFS('2012Figures'!$J:$J,'2012Figures'!$C:$C,$A409,'2012Figures'!$H:$H,$B409,'2012Figures'!$I:$I,$C409,'2012Figures'!$B:$B,"BrokerToCy",'2012Figures'!$G:$G,"E1",'2012Figures'!$E:$E,$B$1)</f>
        <v>0</v>
      </c>
      <c r="N409" s="52">
        <f>SUMIFS('2012Figures'!$J:$J,'2012Figures'!$C:$C,$A409,'2012Figures'!$H:$H,$B409,'2012Figures'!$I:$I,$C409,'2012Figures'!$B:$B,"BrokerToCy",'2012Figures'!$G:$G,"P1",'2012Figures'!$E:$E,$B$1)</f>
        <v>0</v>
      </c>
      <c r="O409" s="52">
        <f>SUMIFS('2012Figures'!$J:$J,'2012Figures'!$C:$C,$A409,'2012Figures'!$H:$H,$B409,'2012Figures'!$I:$I,$C409,'2012Figures'!$B:$B,"CyToBroker",'2012Figures'!$G:$G,"E1",'2012Figures'!$E:$E,$B$1)</f>
        <v>0</v>
      </c>
      <c r="P409" s="52">
        <f>SUMIFS('2012Figures'!$J:$J,'2012Figures'!$C:$C,$A409,'2012Figures'!$H:$H,$B409,'2012Figures'!$I:$I,$C409,'2012Figures'!$B:$B,"CyToBroker",'2012Figures'!$G:$G,"P1",'2012Figures'!$E:$E,$B$1)</f>
        <v>0</v>
      </c>
      <c r="R409" s="46" t="str">
        <f t="shared" si="49"/>
        <v/>
      </c>
      <c r="S409" s="46" t="str">
        <f t="shared" si="49"/>
        <v/>
      </c>
      <c r="T409" s="46" t="str">
        <f t="shared" si="49"/>
        <v/>
      </c>
      <c r="U409" s="46" t="str">
        <f t="shared" si="49"/>
        <v/>
      </c>
      <c r="V409" s="46" t="str">
        <f t="shared" si="49"/>
        <v/>
      </c>
    </row>
    <row r="410" spans="1:22" x14ac:dyDescent="0.2">
      <c r="A410" s="1">
        <v>9730</v>
      </c>
      <c r="B410" s="1" t="s">
        <v>50</v>
      </c>
      <c r="C410" s="8">
        <v>1</v>
      </c>
      <c r="D410" s="29">
        <f>SUMIFS('2013Figures'!$J:$J,'2013Figures'!$C:$C,$A410,'2013Figures'!$H:$H,$B410,'2013Figures'!$I:$I,$C410,'2013Figures'!$E:$E,$B$1)</f>
        <v>0</v>
      </c>
      <c r="E410" s="9">
        <f>SUMIFS('2013Figures'!$J:$J,'2013Figures'!$C:$C,$A410,'2013Figures'!$H:$H,$B410,'2013Figures'!$I:$I,$C410,'2013Figures'!$B:$B,"BrokerToCy",'2013Figures'!$G:$G,"E1",'2013Figures'!$E:$E,$B$1)</f>
        <v>0</v>
      </c>
      <c r="F410" s="9">
        <f>SUMIFS('2013Figures'!$J:$J,'2013Figures'!$C:$C,$A410,'2013Figures'!$H:$H,$B410,'2013Figures'!$I:$I,$C410,'2013Figures'!$B:$B,"BrokerToCy",'2013Figures'!$G:$G,"P1",'2013Figures'!$E:$E,$B$1)</f>
        <v>0</v>
      </c>
      <c r="G410" s="9">
        <f>SUMIFS('2013Figures'!$J:$J,'2013Figures'!$C:$C,$A410,'2013Figures'!$H:$H,$B410,'2013Figures'!$I:$I,$C410,'2013Figures'!$B:$B,"CyToBroker",'2013Figures'!$G:$G,"E1",'2013Figures'!$E:$E,$B$1)</f>
        <v>0</v>
      </c>
      <c r="H410" s="9">
        <f>SUMIFS('2013Figures'!$J:$J,'2013Figures'!$C:$C,$A410,'2013Figures'!$H:$H,$B410,'2013Figures'!$I:$I,$C410,'2013Figures'!$B:$B,"CyToBroker",'2013Figures'!$G:$G,"P1",'2013Figures'!$E:$E,$B$1)</f>
        <v>0</v>
      </c>
      <c r="I410" s="30"/>
      <c r="J410" s="31">
        <v>200901</v>
      </c>
      <c r="K410" s="30"/>
      <c r="L410" s="42">
        <f>SUMIFS('2012Figures'!$J:$J,'2012Figures'!$C:$C,$A410,'2012Figures'!$H:$H,$B410,'2012Figures'!$I:$I,$C410,'2012Figures'!$E:$E,$B$1)</f>
        <v>0</v>
      </c>
      <c r="M410" s="52">
        <f>SUMIFS('2012Figures'!$J:$J,'2012Figures'!$C:$C,$A410,'2012Figures'!$H:$H,$B410,'2012Figures'!$I:$I,$C410,'2012Figures'!$B:$B,"BrokerToCy",'2012Figures'!$G:$G,"E1",'2012Figures'!$E:$E,$B$1)</f>
        <v>0</v>
      </c>
      <c r="N410" s="52">
        <f>SUMIFS('2012Figures'!$J:$J,'2012Figures'!$C:$C,$A410,'2012Figures'!$H:$H,$B410,'2012Figures'!$I:$I,$C410,'2012Figures'!$B:$B,"BrokerToCy",'2012Figures'!$G:$G,"P1",'2012Figures'!$E:$E,$B$1)</f>
        <v>0</v>
      </c>
      <c r="O410" s="52">
        <f>SUMIFS('2012Figures'!$J:$J,'2012Figures'!$C:$C,$A410,'2012Figures'!$H:$H,$B410,'2012Figures'!$I:$I,$C410,'2012Figures'!$B:$B,"CyToBroker",'2012Figures'!$G:$G,"E1",'2012Figures'!$E:$E,$B$1)</f>
        <v>0</v>
      </c>
      <c r="P410" s="52">
        <f>SUMIFS('2012Figures'!$J:$J,'2012Figures'!$C:$C,$A410,'2012Figures'!$H:$H,$B410,'2012Figures'!$I:$I,$C410,'2012Figures'!$B:$B,"CyToBroker",'2012Figures'!$G:$G,"P1",'2012Figures'!$E:$E,$B$1)</f>
        <v>0</v>
      </c>
      <c r="Q410" s="30"/>
      <c r="R410" s="46" t="str">
        <f>IF(L410=0,"",ROUND(D410/L410-1,2))</f>
        <v/>
      </c>
      <c r="S410" s="46" t="str">
        <f t="shared" si="49"/>
        <v/>
      </c>
      <c r="T410" s="46" t="str">
        <f t="shared" si="49"/>
        <v/>
      </c>
      <c r="U410" s="46" t="str">
        <f t="shared" si="49"/>
        <v/>
      </c>
      <c r="V410" s="46" t="str">
        <f t="shared" si="49"/>
        <v/>
      </c>
    </row>
    <row r="411" spans="1:22" x14ac:dyDescent="0.2">
      <c r="A411" s="1">
        <v>9730</v>
      </c>
      <c r="B411" s="1" t="s">
        <v>50</v>
      </c>
      <c r="D411" s="29">
        <f>SUMIFS('2013Figures'!$J:$J,'2013Figures'!$C:$C,$A411,'2013Figures'!$I:$I,"",'2013Figures'!$E:$E,$B$1)</f>
        <v>0</v>
      </c>
      <c r="E411" s="9">
        <f>SUMIFS('2013Figures'!$J:$J,'2013Figures'!$C:$C,$A411,'2013Figures'!$I:$I,"",'2013Figures'!$B:$B,"BrokerToCy",'2013Figures'!$G:$G,"E1",'2013Figures'!$E:$E,$B$1)</f>
        <v>0</v>
      </c>
      <c r="F411" s="9">
        <f>SUMIFS('2013Figures'!$J:$J,'2013Figures'!$C:$C,$A411,'2013Figures'!$I:$I,"",'2013Figures'!$B:$B,"BrokerToCy",'2013Figures'!$G:$G,"P1",'2013Figures'!$E:$E,$B$1)</f>
        <v>0</v>
      </c>
      <c r="G411" s="9">
        <f>SUMIFS('2013Figures'!$J:$J,'2013Figures'!$C:$C,$A411,'2013Figures'!$I:$I,"",'2013Figures'!$B:$B,"CyToBroker",'2013Figures'!$G:$G,"E1",'2013Figures'!$E:$E,$B$1)</f>
        <v>0</v>
      </c>
      <c r="H411" s="9">
        <f>SUMIFS('2013Figures'!$J:$J,'2013Figures'!$C:$C,$A411,'2013Figures'!$I:$I,"",'2013Figures'!$B:$B,"CyToBroker",'2013Figures'!$G:$G,"P1",'2013Figures'!$E:$E,$B$1)</f>
        <v>0</v>
      </c>
      <c r="J411" s="8" t="s">
        <v>131</v>
      </c>
      <c r="L411" s="42">
        <f>SUMIFS('2012Figures'!$J:$J,'2012Figures'!$C:$C,$A411,'2012Figures'!$I:$I,"",'2012Figures'!$E:$E,$B$1)</f>
        <v>0</v>
      </c>
      <c r="M411" s="52">
        <f>SUMIFS('2012Figures'!$J:$J,'2012Figures'!$C:$C,$A411,'2012Figures'!$I:$I,"",'2012Figures'!$B:$B,"BrokerToCy",'2012Figures'!$G:$G,"E1",'2012Figures'!$E:$E,$B$1)</f>
        <v>0</v>
      </c>
      <c r="N411" s="52">
        <f>SUMIFS('2012Figures'!$J:$J,'2012Figures'!$C:$C,$A411,'2012Figures'!$I:$I,"",'2012Figures'!$B:$B,"BrokerToCy",'2012Figures'!$G:$G,"P1",'2012Figures'!$E:$E,$B$1)</f>
        <v>0</v>
      </c>
      <c r="O411" s="52">
        <f>SUMIFS('2012Figures'!$J:$J,'2012Figures'!$C:$C,$A411,'2012Figures'!$I:$I,"",'2012Figures'!$B:$B,"CyToBroker",'2012Figures'!$G:$G,"E1",'2012Figures'!$E:$E,$B$1)</f>
        <v>0</v>
      </c>
      <c r="P411" s="52">
        <f>SUMIFS('2012Figures'!$J:$J,'2012Figures'!$C:$C,$A411,'2012Figures'!$I:$I,"",'2012Figures'!$B:$B,"CyToBroker",'2012Figures'!$G:$G,"P1",'2012Figures'!$E:$E,$B$1)</f>
        <v>0</v>
      </c>
      <c r="R411" s="46" t="str">
        <f t="shared" ref="R411:R418" si="50">IF(L411=0,"",ROUND(D411/L411-1,2))</f>
        <v/>
      </c>
      <c r="S411" s="46" t="str">
        <f t="shared" si="49"/>
        <v/>
      </c>
      <c r="T411" s="46" t="str">
        <f t="shared" si="49"/>
        <v/>
      </c>
      <c r="U411" s="46" t="str">
        <f t="shared" si="49"/>
        <v/>
      </c>
      <c r="V411" s="46" t="str">
        <f t="shared" si="49"/>
        <v/>
      </c>
    </row>
    <row r="412" spans="1:22" x14ac:dyDescent="0.2">
      <c r="A412" s="21"/>
      <c r="B412" s="21" t="s">
        <v>92</v>
      </c>
      <c r="C412" s="22"/>
      <c r="D412" s="23">
        <f>SUM(E412:H412)</f>
        <v>0</v>
      </c>
      <c r="E412" s="23">
        <f>SUM(E408:E411)</f>
        <v>0</v>
      </c>
      <c r="F412" s="23">
        <f>SUM(F408:F411)</f>
        <v>0</v>
      </c>
      <c r="G412" s="23">
        <f>SUM(G408:G411)</f>
        <v>0</v>
      </c>
      <c r="H412" s="23">
        <f>SUM(H408:H411)</f>
        <v>0</v>
      </c>
      <c r="I412" s="21"/>
      <c r="J412" s="22"/>
      <c r="K412" s="21"/>
      <c r="L412" s="43">
        <f>SUM(M412:P412)</f>
        <v>0</v>
      </c>
      <c r="M412" s="43">
        <f>SUM(M408:M411)</f>
        <v>0</v>
      </c>
      <c r="N412" s="43">
        <f>SUM(N408:N411)</f>
        <v>0</v>
      </c>
      <c r="O412" s="43">
        <f>SUM(O408:O411)</f>
        <v>0</v>
      </c>
      <c r="P412" s="43">
        <f>SUM(P408:P411)</f>
        <v>0</v>
      </c>
      <c r="Q412" s="21"/>
      <c r="R412" s="21"/>
      <c r="S412" s="21"/>
      <c r="T412" s="21"/>
      <c r="U412" s="21"/>
      <c r="V412" s="21"/>
    </row>
    <row r="413" spans="1:22" x14ac:dyDescent="0.2">
      <c r="L413" s="53"/>
      <c r="M413" s="53"/>
      <c r="N413" s="53"/>
      <c r="O413" s="53"/>
      <c r="P413" s="53"/>
    </row>
    <row r="414" spans="1:22" x14ac:dyDescent="0.2">
      <c r="L414" s="53"/>
      <c r="M414" s="53"/>
      <c r="N414" s="53"/>
      <c r="O414" s="53"/>
      <c r="P414" s="53"/>
    </row>
    <row r="415" spans="1:22" x14ac:dyDescent="0.2">
      <c r="L415" s="53"/>
      <c r="M415" s="53"/>
      <c r="N415" s="53"/>
      <c r="O415" s="53"/>
      <c r="P415" s="53"/>
    </row>
    <row r="416" spans="1:22" x14ac:dyDescent="0.2">
      <c r="L416" s="53"/>
      <c r="M416" s="53"/>
      <c r="N416" s="53"/>
      <c r="O416" s="53"/>
      <c r="P416" s="53"/>
    </row>
    <row r="417" spans="12:16" x14ac:dyDescent="0.2">
      <c r="L417" s="53"/>
      <c r="M417" s="53"/>
      <c r="N417" s="53"/>
      <c r="O417" s="53"/>
      <c r="P417" s="53"/>
    </row>
    <row r="418" spans="12:16" x14ac:dyDescent="0.2">
      <c r="L418" s="53"/>
      <c r="M418" s="53"/>
      <c r="N418" s="53"/>
      <c r="O418" s="53"/>
      <c r="P418" s="53"/>
    </row>
    <row r="419" spans="12:16" x14ac:dyDescent="0.2">
      <c r="L419" s="53"/>
      <c r="M419" s="53"/>
      <c r="N419" s="53"/>
      <c r="O419" s="53"/>
      <c r="P419" s="53"/>
    </row>
    <row r="420" spans="12:16" x14ac:dyDescent="0.2">
      <c r="L420" s="53"/>
      <c r="M420" s="53"/>
      <c r="N420" s="53"/>
      <c r="O420" s="53"/>
      <c r="P420" s="53"/>
    </row>
    <row r="421" spans="12:16" x14ac:dyDescent="0.2">
      <c r="L421" s="53"/>
      <c r="M421" s="53"/>
      <c r="N421" s="53"/>
      <c r="O421" s="53"/>
      <c r="P421" s="53"/>
    </row>
    <row r="422" spans="12:16" x14ac:dyDescent="0.2">
      <c r="L422" s="53"/>
      <c r="M422" s="53"/>
      <c r="N422" s="53"/>
      <c r="O422" s="53"/>
      <c r="P422" s="53"/>
    </row>
    <row r="423" spans="12:16" x14ac:dyDescent="0.2">
      <c r="L423" s="53"/>
      <c r="M423" s="53"/>
      <c r="N423" s="53"/>
      <c r="O423" s="53"/>
      <c r="P423" s="53"/>
    </row>
    <row r="424" spans="12:16" x14ac:dyDescent="0.2">
      <c r="L424" s="53"/>
      <c r="M424" s="53"/>
      <c r="N424" s="53"/>
      <c r="O424" s="53"/>
      <c r="P424" s="53"/>
    </row>
    <row r="425" spans="12:16" x14ac:dyDescent="0.2">
      <c r="L425" s="53"/>
      <c r="M425" s="53"/>
      <c r="N425" s="53"/>
      <c r="O425" s="53"/>
      <c r="P425" s="53"/>
    </row>
    <row r="426" spans="12:16" x14ac:dyDescent="0.2">
      <c r="L426" s="53"/>
      <c r="M426" s="53"/>
      <c r="N426" s="53"/>
      <c r="O426" s="53"/>
      <c r="P426" s="53"/>
    </row>
    <row r="427" spans="12:16" x14ac:dyDescent="0.2">
      <c r="L427" s="53"/>
      <c r="M427" s="53"/>
      <c r="N427" s="53"/>
      <c r="O427" s="53"/>
      <c r="P427" s="53"/>
    </row>
    <row r="428" spans="12:16" x14ac:dyDescent="0.2">
      <c r="L428" s="53"/>
      <c r="M428" s="53"/>
      <c r="N428" s="53"/>
      <c r="O428" s="53"/>
      <c r="P428" s="53"/>
    </row>
    <row r="429" spans="12:16" x14ac:dyDescent="0.2">
      <c r="L429" s="53"/>
      <c r="M429" s="53"/>
      <c r="N429" s="53"/>
      <c r="O429" s="53"/>
      <c r="P429" s="53"/>
    </row>
    <row r="430" spans="12:16" x14ac:dyDescent="0.2">
      <c r="L430" s="53"/>
      <c r="M430" s="53"/>
      <c r="N430" s="53"/>
      <c r="O430" s="53"/>
      <c r="P430" s="53"/>
    </row>
    <row r="431" spans="12:16" x14ac:dyDescent="0.2">
      <c r="L431" s="53"/>
      <c r="M431" s="53"/>
      <c r="N431" s="53"/>
      <c r="O431" s="53"/>
      <c r="P431" s="53"/>
    </row>
    <row r="432" spans="12:16" x14ac:dyDescent="0.2">
      <c r="L432" s="53"/>
      <c r="M432" s="53"/>
      <c r="N432" s="53"/>
      <c r="O432" s="53"/>
      <c r="P432" s="53"/>
    </row>
    <row r="433" spans="12:16" x14ac:dyDescent="0.2">
      <c r="L433" s="53"/>
      <c r="M433" s="53"/>
      <c r="N433" s="53"/>
      <c r="O433" s="53"/>
      <c r="P433" s="53"/>
    </row>
    <row r="434" spans="12:16" x14ac:dyDescent="0.2">
      <c r="L434" s="53"/>
      <c r="M434" s="53"/>
      <c r="N434" s="53"/>
      <c r="O434" s="53"/>
      <c r="P434" s="53"/>
    </row>
    <row r="435" spans="12:16" x14ac:dyDescent="0.2">
      <c r="L435" s="53"/>
      <c r="M435" s="53"/>
      <c r="N435" s="53"/>
      <c r="O435" s="53"/>
      <c r="P435" s="53"/>
    </row>
    <row r="436" spans="12:16" x14ac:dyDescent="0.2">
      <c r="L436" s="53"/>
      <c r="M436" s="53"/>
      <c r="N436" s="53"/>
      <c r="O436" s="53"/>
      <c r="P436" s="53"/>
    </row>
    <row r="437" spans="12:16" x14ac:dyDescent="0.2">
      <c r="L437" s="53"/>
      <c r="M437" s="53"/>
      <c r="N437" s="53"/>
      <c r="O437" s="53"/>
      <c r="P437" s="53"/>
    </row>
    <row r="438" spans="12:16" x14ac:dyDescent="0.2">
      <c r="L438" s="53"/>
      <c r="M438" s="53"/>
      <c r="N438" s="53"/>
      <c r="O438" s="53"/>
      <c r="P438" s="53"/>
    </row>
    <row r="439" spans="12:16" x14ac:dyDescent="0.2">
      <c r="L439" s="53"/>
      <c r="M439" s="53"/>
      <c r="N439" s="53"/>
      <c r="O439" s="53"/>
      <c r="P439" s="53"/>
    </row>
    <row r="440" spans="12:16" x14ac:dyDescent="0.2">
      <c r="L440" s="53"/>
      <c r="M440" s="53"/>
      <c r="N440" s="53"/>
      <c r="O440" s="53"/>
      <c r="P440" s="53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0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9.140625" style="1"/>
    <col min="2" max="2" width="12.42578125" style="1" customWidth="1"/>
    <col min="3" max="3" width="9.140625" style="8"/>
    <col min="4" max="8" width="12.140625" style="1" customWidth="1"/>
    <col min="9" max="9" width="9.140625" style="1"/>
    <col min="10" max="10" width="9.140625" style="8"/>
    <col min="11" max="16384" width="9.140625" style="1"/>
  </cols>
  <sheetData>
    <row r="1" spans="1:22" x14ac:dyDescent="0.2">
      <c r="A1" s="28" t="s">
        <v>144</v>
      </c>
      <c r="B1" s="28">
        <v>12</v>
      </c>
      <c r="C1" s="16" t="s">
        <v>156</v>
      </c>
      <c r="D1" s="10"/>
      <c r="E1" s="10"/>
      <c r="F1" s="10"/>
      <c r="G1" s="10"/>
      <c r="H1" s="10"/>
      <c r="I1" s="10"/>
      <c r="J1" s="12"/>
    </row>
    <row r="2" spans="1:22" x14ac:dyDescent="0.2">
      <c r="A2" s="28" t="s">
        <v>89</v>
      </c>
      <c r="D2" s="38">
        <v>2013</v>
      </c>
      <c r="E2" s="11" t="s">
        <v>86</v>
      </c>
      <c r="F2" s="11" t="s">
        <v>86</v>
      </c>
      <c r="G2" s="11" t="s">
        <v>87</v>
      </c>
      <c r="H2" s="11" t="s">
        <v>87</v>
      </c>
      <c r="J2" s="17" t="s">
        <v>91</v>
      </c>
      <c r="L2" s="48">
        <v>2012</v>
      </c>
      <c r="M2" s="49" t="s">
        <v>86</v>
      </c>
      <c r="N2" s="49" t="s">
        <v>86</v>
      </c>
      <c r="O2" s="49" t="s">
        <v>87</v>
      </c>
      <c r="P2" s="49" t="s">
        <v>87</v>
      </c>
      <c r="R2" s="38" t="str">
        <f>"Delta % "&amp;D2&amp;"/"&amp;L2</f>
        <v>Delta % 2013/2012</v>
      </c>
    </row>
    <row r="3" spans="1:22" x14ac:dyDescent="0.2">
      <c r="A3" s="13" t="s">
        <v>90</v>
      </c>
      <c r="B3" s="14" t="s">
        <v>83</v>
      </c>
      <c r="C3" s="8" t="s">
        <v>84</v>
      </c>
      <c r="D3" s="11" t="s">
        <v>85</v>
      </c>
      <c r="E3" s="11" t="s">
        <v>9</v>
      </c>
      <c r="F3" s="11" t="s">
        <v>6</v>
      </c>
      <c r="G3" s="11" t="s">
        <v>9</v>
      </c>
      <c r="H3" s="11" t="s">
        <v>6</v>
      </c>
      <c r="I3" s="11"/>
      <c r="J3" s="12"/>
      <c r="K3" s="11"/>
      <c r="L3" s="49" t="s">
        <v>85</v>
      </c>
      <c r="M3" s="49" t="s">
        <v>9</v>
      </c>
      <c r="N3" s="49" t="s">
        <v>6</v>
      </c>
      <c r="O3" s="49" t="s">
        <v>9</v>
      </c>
      <c r="P3" s="49" t="s">
        <v>6</v>
      </c>
      <c r="Q3" s="11"/>
      <c r="R3" s="11" t="s">
        <v>85</v>
      </c>
      <c r="S3" s="11" t="s">
        <v>171</v>
      </c>
      <c r="T3" s="11" t="s">
        <v>172</v>
      </c>
      <c r="U3" s="11" t="s">
        <v>173</v>
      </c>
      <c r="V3" s="11" t="s">
        <v>174</v>
      </c>
    </row>
    <row r="4" spans="1:22" x14ac:dyDescent="0.2">
      <c r="A4" s="15" t="s">
        <v>88</v>
      </c>
      <c r="B4" s="16" t="s">
        <v>88</v>
      </c>
      <c r="C4" s="17" t="s">
        <v>88</v>
      </c>
      <c r="D4" s="18">
        <f t="shared" ref="D4:D30" si="0">SUM(E4:H4)</f>
        <v>1914</v>
      </c>
      <c r="E4" s="18">
        <f>SUMIFS('2013Figures'!$J:$J,'2013Figures'!$B:$B,"BrokerToCy",'2013Figures'!$G:$G,"E1",'2013Figures'!$E:$E,$B$1)</f>
        <v>0</v>
      </c>
      <c r="F4" s="18">
        <f>SUMIFS('2013Figures'!$J:$J,'2013Figures'!$B:$B,"BrokerToCy",'2013Figures'!$G:$G,"P1",'2013Figures'!$E:$E,$B$1)</f>
        <v>0</v>
      </c>
      <c r="G4" s="18">
        <f>SUMIFS('2013Figures'!$J:$J,'2013Figures'!$B:$B,"CyToBroker",'2013Figures'!$G:$G,"E1",'2013Figures'!$E:$E,$B$1)</f>
        <v>1914</v>
      </c>
      <c r="H4" s="18">
        <f>SUMIFS('2013Figures'!$J:$J,'2013Figures'!$B:$B,"CyToBroker",'2013Figures'!$G:$G,"P1",'2013Figures'!$E:$E,$B$1)</f>
        <v>0</v>
      </c>
      <c r="I4" s="15"/>
      <c r="J4" s="17" t="s">
        <v>88</v>
      </c>
      <c r="K4" s="15"/>
      <c r="L4" s="50">
        <f t="shared" ref="L4" si="1">SUM(M4:P4)</f>
        <v>2087</v>
      </c>
      <c r="M4" s="50">
        <f>SUMIFS('2012Figures'!$J:$J,'2012Figures'!$B:$B,"BrokerToCy",'2012Figures'!$G:$G,"E1",'2012Figures'!$E:$E,$B$1)</f>
        <v>0</v>
      </c>
      <c r="N4" s="50">
        <f>SUMIFS('2012Figures'!$J:$J,'2012Figures'!$B:$B,"BrokerToCy",'2012Figures'!$G:$G,"P1",'2012Figures'!$E:$E,$B$1)</f>
        <v>0</v>
      </c>
      <c r="O4" s="50">
        <f>SUMIFS('2012Figures'!$J:$J,'2012Figures'!$B:$B,"CyToBroker",'2012Figures'!$G:$G,"E1",'2012Figures'!$E:$E,$B$1)</f>
        <v>2087</v>
      </c>
      <c r="P4" s="50">
        <f>SUMIFS('2012Figures'!$J:$J,'2012Figures'!$B:$B,"CyToBroker",'2012Figures'!$G:$G,"P1",'2012Figures'!$E:$E,$B$1)</f>
        <v>0</v>
      </c>
      <c r="Q4" s="15"/>
      <c r="R4" s="46">
        <f>IF(L4=0,"",ROUND(D4/L4-1,2))</f>
        <v>-0.08</v>
      </c>
      <c r="S4" s="46" t="str">
        <f t="shared" ref="S4:V29" si="2">IF(M4=0,"",ROUND(E4/M4-1,2))</f>
        <v/>
      </c>
      <c r="T4" s="46" t="str">
        <f t="shared" si="2"/>
        <v/>
      </c>
      <c r="U4" s="46">
        <f t="shared" si="2"/>
        <v>-0.08</v>
      </c>
      <c r="V4" s="46" t="str">
        <f t="shared" si="2"/>
        <v/>
      </c>
    </row>
    <row r="5" spans="1:22" x14ac:dyDescent="0.2">
      <c r="A5" s="13" t="s">
        <v>88</v>
      </c>
      <c r="B5" s="19" t="s">
        <v>88</v>
      </c>
      <c r="C5" s="12" t="s">
        <v>88</v>
      </c>
      <c r="D5" s="18">
        <f>SUM(E5:H5)</f>
        <v>0</v>
      </c>
      <c r="E5" s="20">
        <f>SUMIFS(E$32:E$412,$J$32:$J$412,$J5)</f>
        <v>0</v>
      </c>
      <c r="F5" s="20">
        <f>SUMIFS(F$32:F$412,$J$32:$J$412,$J5)</f>
        <v>0</v>
      </c>
      <c r="G5" s="20">
        <f>SUMIFS(G$32:G$412,$J$32:$J$412,$J5)</f>
        <v>0</v>
      </c>
      <c r="H5" s="20">
        <f>SUMIFS(H$32:H$412,$J$32:$J$412,$J5)</f>
        <v>0</v>
      </c>
      <c r="I5" s="13"/>
      <c r="J5" s="17" t="s">
        <v>146</v>
      </c>
      <c r="K5" s="13"/>
      <c r="L5" s="50">
        <f>SUM(M5:P5)</f>
        <v>0</v>
      </c>
      <c r="M5" s="51">
        <f>SUMIFS(M$32:M$412,$J$32:$J$412,$J5)</f>
        <v>0</v>
      </c>
      <c r="N5" s="51">
        <f>SUMIFS(N$32:N$412,$J$32:$J$412,$J5)</f>
        <v>0</v>
      </c>
      <c r="O5" s="51">
        <f>SUMIFS(O$32:O$412,$J$32:$J$412,$J5)</f>
        <v>0</v>
      </c>
      <c r="P5" s="51">
        <f>SUMIFS(P$32:P$412,$J$32:$J$412,$J5)</f>
        <v>0</v>
      </c>
      <c r="Q5" s="13"/>
      <c r="R5" s="46" t="str">
        <f t="shared" ref="R5:R29" si="3">IF(L5=0,"",ROUND(D5/L5-1,2))</f>
        <v/>
      </c>
      <c r="S5" s="46" t="str">
        <f t="shared" si="2"/>
        <v/>
      </c>
      <c r="T5" s="46" t="str">
        <f t="shared" si="2"/>
        <v/>
      </c>
      <c r="U5" s="46" t="str">
        <f t="shared" si="2"/>
        <v/>
      </c>
      <c r="V5" s="46" t="str">
        <f t="shared" si="2"/>
        <v/>
      </c>
    </row>
    <row r="6" spans="1:22" x14ac:dyDescent="0.2">
      <c r="A6" s="13" t="s">
        <v>88</v>
      </c>
      <c r="B6" s="19" t="s">
        <v>88</v>
      </c>
      <c r="C6" s="12" t="s">
        <v>88</v>
      </c>
      <c r="D6" s="18">
        <f>SUM(E6:H6)</f>
        <v>0</v>
      </c>
      <c r="E6" s="20">
        <f>SUMIFS(E$32:E$412,$J$32:$J$412,$J6)</f>
        <v>0</v>
      </c>
      <c r="F6" s="20">
        <f>SUMIFS(F$32:F$412,$J$32:$J$412,$J6)</f>
        <v>0</v>
      </c>
      <c r="G6" s="20">
        <f>SUMIFS(G$32:G$412,$J$32:$J$412,$J6)</f>
        <v>0</v>
      </c>
      <c r="H6" s="20">
        <f>SUMIFS(H$32:H$412,$J$32:$J$412,$J6)</f>
        <v>0</v>
      </c>
      <c r="I6" s="13"/>
      <c r="J6" s="17">
        <v>201502</v>
      </c>
      <c r="K6" s="13"/>
      <c r="L6" s="50">
        <f>SUM(M6:P6)</f>
        <v>0</v>
      </c>
      <c r="M6" s="51">
        <f>SUMIFS(M$32:M$412,$J$32:$J$412,$J6)</f>
        <v>0</v>
      </c>
      <c r="N6" s="51">
        <f>SUMIFS(N$32:N$412,$J$32:$J$412,$J6)</f>
        <v>0</v>
      </c>
      <c r="O6" s="51">
        <f>SUMIFS(O$32:O$412,$J$32:$J$412,$J6)</f>
        <v>0</v>
      </c>
      <c r="P6" s="51">
        <f>SUMIFS(P$32:P$412,$J$32:$J$412,$J6)</f>
        <v>0</v>
      </c>
      <c r="Q6" s="13"/>
      <c r="R6" s="46" t="str">
        <f t="shared" si="3"/>
        <v/>
      </c>
      <c r="S6" s="46" t="str">
        <f t="shared" si="2"/>
        <v/>
      </c>
      <c r="T6" s="46" t="str">
        <f t="shared" si="2"/>
        <v/>
      </c>
      <c r="U6" s="46" t="str">
        <f t="shared" si="2"/>
        <v/>
      </c>
      <c r="V6" s="46" t="str">
        <f t="shared" si="2"/>
        <v/>
      </c>
    </row>
    <row r="7" spans="1:22" x14ac:dyDescent="0.2">
      <c r="A7" s="13" t="s">
        <v>88</v>
      </c>
      <c r="B7" s="19" t="s">
        <v>88</v>
      </c>
      <c r="C7" s="12" t="s">
        <v>88</v>
      </c>
      <c r="D7" s="18">
        <f>SUM(E7:H7)</f>
        <v>0</v>
      </c>
      <c r="E7" s="20">
        <f>SUMIFS(E$32:E$412,$J$32:$J$412,$J7)</f>
        <v>0</v>
      </c>
      <c r="F7" s="20">
        <f>SUMIFS(F$32:F$412,$J$32:$J$412,$J7)</f>
        <v>0</v>
      </c>
      <c r="G7" s="20">
        <f>SUMIFS(G$32:G$412,$J$32:$J$412,$J7)</f>
        <v>0</v>
      </c>
      <c r="H7" s="20">
        <f>SUMIFS(H$32:H$412,$J$32:$J$412,$J7)</f>
        <v>0</v>
      </c>
      <c r="I7" s="13"/>
      <c r="J7" s="17">
        <v>201501</v>
      </c>
      <c r="K7" s="13"/>
      <c r="L7" s="50">
        <f>SUM(M7:P7)</f>
        <v>0</v>
      </c>
      <c r="M7" s="51">
        <f>SUMIFS(M$32:M$412,$J$32:$J$412,$J7)</f>
        <v>0</v>
      </c>
      <c r="N7" s="51">
        <f>SUMIFS(N$32:N$412,$J$32:$J$412,$J7)</f>
        <v>0</v>
      </c>
      <c r="O7" s="51">
        <f>SUMIFS(O$32:O$412,$J$32:$J$412,$J7)</f>
        <v>0</v>
      </c>
      <c r="P7" s="51">
        <f>SUMIFS(P$32:P$412,$J$32:$J$412,$J7)</f>
        <v>0</v>
      </c>
      <c r="Q7" s="13"/>
      <c r="R7" s="46" t="str">
        <f t="shared" si="3"/>
        <v/>
      </c>
      <c r="S7" s="46" t="str">
        <f t="shared" si="2"/>
        <v/>
      </c>
      <c r="T7" s="46" t="str">
        <f t="shared" si="2"/>
        <v/>
      </c>
      <c r="U7" s="46" t="str">
        <f t="shared" si="2"/>
        <v/>
      </c>
      <c r="V7" s="46" t="str">
        <f t="shared" si="2"/>
        <v/>
      </c>
    </row>
    <row r="8" spans="1:22" x14ac:dyDescent="0.2">
      <c r="A8" s="13" t="s">
        <v>88</v>
      </c>
      <c r="B8" s="19" t="s">
        <v>88</v>
      </c>
      <c r="C8" s="12" t="s">
        <v>88</v>
      </c>
      <c r="D8" s="18">
        <f>SUM(E8:H8)</f>
        <v>0</v>
      </c>
      <c r="E8" s="20">
        <f>SUMIFS(E$32:E$412,$J$32:$J$412,$J8)</f>
        <v>0</v>
      </c>
      <c r="F8" s="20">
        <f>SUMIFS(F$32:F$412,$J$32:$J$412,$J8)</f>
        <v>0</v>
      </c>
      <c r="G8" s="20">
        <f>SUMIFS(G$32:G$412,$J$32:$J$412,$J8)</f>
        <v>0</v>
      </c>
      <c r="H8" s="20">
        <f>SUMIFS(H$32:H$412,$J$32:$J$412,$J8)</f>
        <v>0</v>
      </c>
      <c r="I8" s="13"/>
      <c r="J8" s="17">
        <v>201401</v>
      </c>
      <c r="K8" s="13"/>
      <c r="L8" s="50">
        <f>SUM(M8:P8)</f>
        <v>0</v>
      </c>
      <c r="M8" s="51">
        <f>SUMIFS(M$32:M$412,$J$32:$J$412,$J8)</f>
        <v>0</v>
      </c>
      <c r="N8" s="51">
        <f>SUMIFS(N$32:N$412,$J$32:$J$412,$J8)</f>
        <v>0</v>
      </c>
      <c r="O8" s="51">
        <f>SUMIFS(O$32:O$412,$J$32:$J$412,$J8)</f>
        <v>0</v>
      </c>
      <c r="P8" s="51">
        <f>SUMIFS(P$32:P$412,$J$32:$J$412,$J8)</f>
        <v>0</v>
      </c>
      <c r="Q8" s="13"/>
      <c r="R8" s="46" t="str">
        <f t="shared" si="3"/>
        <v/>
      </c>
      <c r="S8" s="46" t="str">
        <f t="shared" si="2"/>
        <v/>
      </c>
      <c r="T8" s="46" t="str">
        <f t="shared" si="2"/>
        <v/>
      </c>
      <c r="U8" s="46" t="str">
        <f t="shared" si="2"/>
        <v/>
      </c>
      <c r="V8" s="46" t="str">
        <f t="shared" si="2"/>
        <v/>
      </c>
    </row>
    <row r="9" spans="1:22" x14ac:dyDescent="0.2">
      <c r="A9" s="13" t="s">
        <v>88</v>
      </c>
      <c r="B9" s="19" t="s">
        <v>88</v>
      </c>
      <c r="C9" s="12" t="s">
        <v>88</v>
      </c>
      <c r="D9" s="18">
        <f t="shared" ref="D9:D19" si="4">SUM(E9:H9)</f>
        <v>0</v>
      </c>
      <c r="E9" s="20">
        <f>SUMIFS(E$32:E$412,$J$32:$J$412,$J9)</f>
        <v>0</v>
      </c>
      <c r="F9" s="20">
        <f>SUMIFS(F$32:F$412,$J$32:$J$412,$J9)</f>
        <v>0</v>
      </c>
      <c r="G9" s="20">
        <f>SUMIFS(G$32:G$412,$J$32:$J$412,$J9)</f>
        <v>0</v>
      </c>
      <c r="H9" s="20">
        <f>SUMIFS(H$32:H$412,$J$32:$J$412,$J9)</f>
        <v>0</v>
      </c>
      <c r="I9" s="13"/>
      <c r="J9" s="17">
        <v>201301</v>
      </c>
      <c r="K9" s="13"/>
      <c r="L9" s="50">
        <f t="shared" ref="L9:L19" si="5">SUM(M9:P9)</f>
        <v>0</v>
      </c>
      <c r="M9" s="51">
        <f>SUMIFS(M$32:M$412,$J$32:$J$412,$J9)</f>
        <v>0</v>
      </c>
      <c r="N9" s="51">
        <f>SUMIFS(N$32:N$412,$J$32:$J$412,$J9)</f>
        <v>0</v>
      </c>
      <c r="O9" s="51">
        <f>SUMIFS(O$32:O$412,$J$32:$J$412,$J9)</f>
        <v>0</v>
      </c>
      <c r="P9" s="51">
        <f>SUMIFS(P$32:P$412,$J$32:$J$412,$J9)</f>
        <v>0</v>
      </c>
      <c r="Q9" s="13"/>
      <c r="R9" s="46" t="str">
        <f t="shared" si="3"/>
        <v/>
      </c>
      <c r="S9" s="46" t="str">
        <f t="shared" si="2"/>
        <v/>
      </c>
      <c r="T9" s="46" t="str">
        <f t="shared" si="2"/>
        <v/>
      </c>
      <c r="U9" s="46" t="str">
        <f t="shared" si="2"/>
        <v/>
      </c>
      <c r="V9" s="46" t="str">
        <f t="shared" si="2"/>
        <v/>
      </c>
    </row>
    <row r="10" spans="1:22" x14ac:dyDescent="0.2">
      <c r="A10" s="13" t="s">
        <v>88</v>
      </c>
      <c r="B10" s="19" t="s">
        <v>88</v>
      </c>
      <c r="C10" s="12" t="s">
        <v>88</v>
      </c>
      <c r="D10" s="18">
        <f t="shared" si="4"/>
        <v>0</v>
      </c>
      <c r="E10" s="20">
        <f>SUMIFS(E$32:E$412,$J$32:$J$412,$J10)</f>
        <v>0</v>
      </c>
      <c r="F10" s="20">
        <f>SUMIFS(F$32:F$412,$J$32:$J$412,$J10)</f>
        <v>0</v>
      </c>
      <c r="G10" s="20">
        <f>SUMIFS(G$32:G$412,$J$32:$J$412,$J10)</f>
        <v>0</v>
      </c>
      <c r="H10" s="20">
        <f>SUMIFS(H$32:H$412,$J$32:$J$412,$J10)</f>
        <v>0</v>
      </c>
      <c r="I10" s="13"/>
      <c r="J10" s="17">
        <v>201201</v>
      </c>
      <c r="K10" s="13"/>
      <c r="L10" s="50">
        <f t="shared" si="5"/>
        <v>0</v>
      </c>
      <c r="M10" s="51">
        <f>SUMIFS(M$32:M$412,$J$32:$J$412,$J10)</f>
        <v>0</v>
      </c>
      <c r="N10" s="51">
        <f>SUMIFS(N$32:N$412,$J$32:$J$412,$J10)</f>
        <v>0</v>
      </c>
      <c r="O10" s="51">
        <f>SUMIFS(O$32:O$412,$J$32:$J$412,$J10)</f>
        <v>0</v>
      </c>
      <c r="P10" s="51">
        <f>SUMIFS(P$32:P$412,$J$32:$J$412,$J10)</f>
        <v>0</v>
      </c>
      <c r="Q10" s="13"/>
      <c r="R10" s="46" t="str">
        <f t="shared" si="3"/>
        <v/>
      </c>
      <c r="S10" s="46" t="str">
        <f t="shared" si="2"/>
        <v/>
      </c>
      <c r="T10" s="46" t="str">
        <f t="shared" si="2"/>
        <v/>
      </c>
      <c r="U10" s="46" t="str">
        <f t="shared" si="2"/>
        <v/>
      </c>
      <c r="V10" s="46" t="str">
        <f t="shared" si="2"/>
        <v/>
      </c>
    </row>
    <row r="11" spans="1:22" x14ac:dyDescent="0.2">
      <c r="A11" s="13" t="s">
        <v>88</v>
      </c>
      <c r="B11" s="19" t="s">
        <v>88</v>
      </c>
      <c r="C11" s="12" t="s">
        <v>88</v>
      </c>
      <c r="D11" s="18">
        <f t="shared" si="4"/>
        <v>0</v>
      </c>
      <c r="E11" s="20">
        <f>SUMIFS(E$32:E$412,$J$32:$J$412,$J11)</f>
        <v>0</v>
      </c>
      <c r="F11" s="20">
        <f>SUMIFS(F$32:F$412,$J$32:$J$412,$J11)</f>
        <v>0</v>
      </c>
      <c r="G11" s="20">
        <f>SUMIFS(G$32:G$412,$J$32:$J$412,$J11)</f>
        <v>0</v>
      </c>
      <c r="H11" s="20">
        <f>SUMIFS(H$32:H$412,$J$32:$J$412,$J11)</f>
        <v>0</v>
      </c>
      <c r="I11" s="13"/>
      <c r="J11" s="17">
        <v>201101</v>
      </c>
      <c r="K11" s="13"/>
      <c r="L11" s="50">
        <f t="shared" si="5"/>
        <v>0</v>
      </c>
      <c r="M11" s="51">
        <f>SUMIFS(M$32:M$412,$J$32:$J$412,$J11)</f>
        <v>0</v>
      </c>
      <c r="N11" s="51">
        <f>SUMIFS(N$32:N$412,$J$32:$J$412,$J11)</f>
        <v>0</v>
      </c>
      <c r="O11" s="51">
        <f>SUMIFS(O$32:O$412,$J$32:$J$412,$J11)</f>
        <v>0</v>
      </c>
      <c r="P11" s="51">
        <f>SUMIFS(P$32:P$412,$J$32:$J$412,$J11)</f>
        <v>0</v>
      </c>
      <c r="Q11" s="13"/>
      <c r="R11" s="46" t="str">
        <f t="shared" si="3"/>
        <v/>
      </c>
      <c r="S11" s="46" t="str">
        <f t="shared" si="2"/>
        <v/>
      </c>
      <c r="T11" s="46" t="str">
        <f t="shared" si="2"/>
        <v/>
      </c>
      <c r="U11" s="46" t="str">
        <f t="shared" si="2"/>
        <v/>
      </c>
      <c r="V11" s="46" t="str">
        <f t="shared" si="2"/>
        <v/>
      </c>
    </row>
    <row r="12" spans="1:22" x14ac:dyDescent="0.2">
      <c r="A12" s="13" t="s">
        <v>88</v>
      </c>
      <c r="B12" s="19" t="s">
        <v>88</v>
      </c>
      <c r="C12" s="12" t="s">
        <v>88</v>
      </c>
      <c r="D12" s="18">
        <f t="shared" si="4"/>
        <v>0</v>
      </c>
      <c r="E12" s="20">
        <f>SUMIFS(E$32:E$412,$J$32:$J$412,$J12)</f>
        <v>0</v>
      </c>
      <c r="F12" s="20">
        <f>SUMIFS(F$32:F$412,$J$32:$J$412,$J12)</f>
        <v>0</v>
      </c>
      <c r="G12" s="20">
        <f>SUMIFS(G$32:G$412,$J$32:$J$412,$J12)</f>
        <v>0</v>
      </c>
      <c r="H12" s="20">
        <f>SUMIFS(H$32:H$412,$J$32:$J$412,$J12)</f>
        <v>0</v>
      </c>
      <c r="I12" s="13"/>
      <c r="J12" s="17">
        <v>201010</v>
      </c>
      <c r="K12" s="13"/>
      <c r="L12" s="50">
        <f t="shared" si="5"/>
        <v>0</v>
      </c>
      <c r="M12" s="51">
        <f>SUMIFS(M$32:M$412,$J$32:$J$412,$J12)</f>
        <v>0</v>
      </c>
      <c r="N12" s="51">
        <f>SUMIFS(N$32:N$412,$J$32:$J$412,$J12)</f>
        <v>0</v>
      </c>
      <c r="O12" s="51">
        <f>SUMIFS(O$32:O$412,$J$32:$J$412,$J12)</f>
        <v>0</v>
      </c>
      <c r="P12" s="51">
        <f>SUMIFS(P$32:P$412,$J$32:$J$412,$J12)</f>
        <v>0</v>
      </c>
      <c r="Q12" s="13"/>
      <c r="R12" s="46" t="str">
        <f t="shared" si="3"/>
        <v/>
      </c>
      <c r="S12" s="46" t="str">
        <f t="shared" si="2"/>
        <v/>
      </c>
      <c r="T12" s="46" t="str">
        <f t="shared" si="2"/>
        <v/>
      </c>
      <c r="U12" s="46" t="str">
        <f t="shared" si="2"/>
        <v/>
      </c>
      <c r="V12" s="46" t="str">
        <f t="shared" si="2"/>
        <v/>
      </c>
    </row>
    <row r="13" spans="1:22" x14ac:dyDescent="0.2">
      <c r="A13" s="13" t="s">
        <v>88</v>
      </c>
      <c r="B13" s="19" t="s">
        <v>88</v>
      </c>
      <c r="C13" s="12" t="s">
        <v>88</v>
      </c>
      <c r="D13" s="18">
        <f t="shared" si="4"/>
        <v>0</v>
      </c>
      <c r="E13" s="20">
        <f>SUMIFS(E$32:E$412,$J$32:$J$412,$J13)</f>
        <v>0</v>
      </c>
      <c r="F13" s="20">
        <f>SUMIFS(F$32:F$412,$J$32:$J$412,$J13)</f>
        <v>0</v>
      </c>
      <c r="G13" s="20">
        <f>SUMIFS(G$32:G$412,$J$32:$J$412,$J13)</f>
        <v>0</v>
      </c>
      <c r="H13" s="20">
        <f>SUMIFS(H$32:H$412,$J$32:$J$412,$J13)</f>
        <v>0</v>
      </c>
      <c r="I13" s="13"/>
      <c r="J13" s="17">
        <v>201005</v>
      </c>
      <c r="K13" s="13"/>
      <c r="L13" s="50">
        <f t="shared" si="5"/>
        <v>0</v>
      </c>
      <c r="M13" s="51">
        <f>SUMIFS(M$32:M$412,$J$32:$J$412,$J13)</f>
        <v>0</v>
      </c>
      <c r="N13" s="51">
        <f>SUMIFS(N$32:N$412,$J$32:$J$412,$J13)</f>
        <v>0</v>
      </c>
      <c r="O13" s="51">
        <f>SUMIFS(O$32:O$412,$J$32:$J$412,$J13)</f>
        <v>0</v>
      </c>
      <c r="P13" s="51">
        <f>SUMIFS(P$32:P$412,$J$32:$J$412,$J13)</f>
        <v>0</v>
      </c>
      <c r="Q13" s="13"/>
      <c r="R13" s="46" t="str">
        <f t="shared" si="3"/>
        <v/>
      </c>
      <c r="S13" s="46" t="str">
        <f t="shared" si="2"/>
        <v/>
      </c>
      <c r="T13" s="46" t="str">
        <f t="shared" si="2"/>
        <v/>
      </c>
      <c r="U13" s="46" t="str">
        <f t="shared" si="2"/>
        <v/>
      </c>
      <c r="V13" s="46" t="str">
        <f t="shared" si="2"/>
        <v/>
      </c>
    </row>
    <row r="14" spans="1:22" x14ac:dyDescent="0.2">
      <c r="A14" s="13" t="s">
        <v>88</v>
      </c>
      <c r="B14" s="19" t="s">
        <v>88</v>
      </c>
      <c r="C14" s="12" t="s">
        <v>88</v>
      </c>
      <c r="D14" s="18">
        <f t="shared" si="4"/>
        <v>0</v>
      </c>
      <c r="E14" s="20">
        <f>SUMIFS(E$32:E$412,$J$32:$J$412,$J14)</f>
        <v>0</v>
      </c>
      <c r="F14" s="20">
        <f>SUMIFS(F$32:F$412,$J$32:$J$412,$J14)</f>
        <v>0</v>
      </c>
      <c r="G14" s="20">
        <f>SUMIFS(G$32:G$412,$J$32:$J$412,$J14)</f>
        <v>0</v>
      </c>
      <c r="H14" s="20">
        <f>SUMIFS(H$32:H$412,$J$32:$J$412,$J14)</f>
        <v>0</v>
      </c>
      <c r="I14" s="13"/>
      <c r="J14" s="17">
        <v>201001</v>
      </c>
      <c r="K14" s="13"/>
      <c r="L14" s="50">
        <f t="shared" si="5"/>
        <v>0</v>
      </c>
      <c r="M14" s="51">
        <f>SUMIFS(M$32:M$412,$J$32:$J$412,$J14)</f>
        <v>0</v>
      </c>
      <c r="N14" s="51">
        <f>SUMIFS(N$32:N$412,$J$32:$J$412,$J14)</f>
        <v>0</v>
      </c>
      <c r="O14" s="51">
        <f>SUMIFS(O$32:O$412,$J$32:$J$412,$J14)</f>
        <v>0</v>
      </c>
      <c r="P14" s="51">
        <f>SUMIFS(P$32:P$412,$J$32:$J$412,$J14)</f>
        <v>0</v>
      </c>
      <c r="Q14" s="13"/>
      <c r="R14" s="46" t="str">
        <f t="shared" si="3"/>
        <v/>
      </c>
      <c r="S14" s="46" t="str">
        <f t="shared" si="2"/>
        <v/>
      </c>
      <c r="T14" s="46" t="str">
        <f t="shared" si="2"/>
        <v/>
      </c>
      <c r="U14" s="46" t="str">
        <f t="shared" si="2"/>
        <v/>
      </c>
      <c r="V14" s="46" t="str">
        <f t="shared" si="2"/>
        <v/>
      </c>
    </row>
    <row r="15" spans="1:22" x14ac:dyDescent="0.2">
      <c r="A15" s="13" t="s">
        <v>88</v>
      </c>
      <c r="B15" s="19" t="s">
        <v>88</v>
      </c>
      <c r="C15" s="12" t="s">
        <v>88</v>
      </c>
      <c r="D15" s="18">
        <f t="shared" si="4"/>
        <v>2</v>
      </c>
      <c r="E15" s="20">
        <f>SUMIFS(E$32:E$412,$J$32:$J$412,$J15)</f>
        <v>0</v>
      </c>
      <c r="F15" s="20">
        <f>SUMIFS(F$32:F$412,$J$32:$J$412,$J15)</f>
        <v>0</v>
      </c>
      <c r="G15" s="20">
        <f>SUMIFS(G$32:G$412,$J$32:$J$412,$J15)</f>
        <v>2</v>
      </c>
      <c r="H15" s="20">
        <f>SUMIFS(H$32:H$412,$J$32:$J$412,$J15)</f>
        <v>0</v>
      </c>
      <c r="I15" s="13"/>
      <c r="J15" s="17">
        <v>200901</v>
      </c>
      <c r="K15" s="13"/>
      <c r="L15" s="50">
        <f t="shared" si="5"/>
        <v>5</v>
      </c>
      <c r="M15" s="51">
        <f>SUMIFS(M$32:M$412,$J$32:$J$412,$J15)</f>
        <v>0</v>
      </c>
      <c r="N15" s="51">
        <f>SUMIFS(N$32:N$412,$J$32:$J$412,$J15)</f>
        <v>0</v>
      </c>
      <c r="O15" s="51">
        <f>SUMIFS(O$32:O$412,$J$32:$J$412,$J15)</f>
        <v>5</v>
      </c>
      <c r="P15" s="51">
        <f>SUMIFS(P$32:P$412,$J$32:$J$412,$J15)</f>
        <v>0</v>
      </c>
      <c r="Q15" s="13"/>
      <c r="R15" s="46">
        <f t="shared" si="3"/>
        <v>-0.6</v>
      </c>
      <c r="S15" s="46" t="str">
        <f t="shared" si="2"/>
        <v/>
      </c>
      <c r="T15" s="46" t="str">
        <f t="shared" si="2"/>
        <v/>
      </c>
      <c r="U15" s="46">
        <f t="shared" si="2"/>
        <v>-0.6</v>
      </c>
      <c r="V15" s="46" t="str">
        <f t="shared" si="2"/>
        <v/>
      </c>
    </row>
    <row r="16" spans="1:22" x14ac:dyDescent="0.2">
      <c r="A16" s="13" t="s">
        <v>88</v>
      </c>
      <c r="B16" s="19" t="s">
        <v>88</v>
      </c>
      <c r="C16" s="12" t="s">
        <v>88</v>
      </c>
      <c r="D16" s="18">
        <f t="shared" si="4"/>
        <v>0</v>
      </c>
      <c r="E16" s="20">
        <f>SUMIFS(E$32:E$412,$J$32:$J$412,$J16)</f>
        <v>0</v>
      </c>
      <c r="F16" s="20">
        <f>SUMIFS(F$32:F$412,$J$32:$J$412,$J16)</f>
        <v>0</v>
      </c>
      <c r="G16" s="20">
        <f>SUMIFS(G$32:G$412,$J$32:$J$412,$J16)</f>
        <v>0</v>
      </c>
      <c r="H16" s="20">
        <f>SUMIFS(H$32:H$412,$J$32:$J$412,$J16)</f>
        <v>0</v>
      </c>
      <c r="I16" s="13"/>
      <c r="J16" s="17">
        <v>200801</v>
      </c>
      <c r="K16" s="13"/>
      <c r="L16" s="50">
        <f t="shared" si="5"/>
        <v>0</v>
      </c>
      <c r="M16" s="51">
        <f>SUMIFS(M$32:M$412,$J$32:$J$412,$J16)</f>
        <v>0</v>
      </c>
      <c r="N16" s="51">
        <f>SUMIFS(N$32:N$412,$J$32:$J$412,$J16)</f>
        <v>0</v>
      </c>
      <c r="O16" s="51">
        <f>SUMIFS(O$32:O$412,$J$32:$J$412,$J16)</f>
        <v>0</v>
      </c>
      <c r="P16" s="51">
        <f>SUMIFS(P$32:P$412,$J$32:$J$412,$J16)</f>
        <v>0</v>
      </c>
      <c r="Q16" s="13"/>
      <c r="R16" s="46" t="str">
        <f t="shared" si="3"/>
        <v/>
      </c>
      <c r="S16" s="46" t="str">
        <f t="shared" si="2"/>
        <v/>
      </c>
      <c r="T16" s="46" t="str">
        <f t="shared" si="2"/>
        <v/>
      </c>
      <c r="U16" s="46" t="str">
        <f t="shared" si="2"/>
        <v/>
      </c>
      <c r="V16" s="46" t="str">
        <f t="shared" si="2"/>
        <v/>
      </c>
    </row>
    <row r="17" spans="1:22" x14ac:dyDescent="0.2">
      <c r="A17" s="13" t="s">
        <v>88</v>
      </c>
      <c r="B17" s="19" t="s">
        <v>88</v>
      </c>
      <c r="C17" s="12" t="s">
        <v>88</v>
      </c>
      <c r="D17" s="18">
        <f t="shared" si="4"/>
        <v>0</v>
      </c>
      <c r="E17" s="20">
        <f>SUMIFS(E$32:E$412,$J$32:$J$412,$J17)</f>
        <v>0</v>
      </c>
      <c r="F17" s="20">
        <f>SUMIFS(F$32:F$412,$J$32:$J$412,$J17)</f>
        <v>0</v>
      </c>
      <c r="G17" s="20">
        <f>SUMIFS(G$32:G$412,$J$32:$J$412,$J17)</f>
        <v>0</v>
      </c>
      <c r="H17" s="20">
        <f>SUMIFS(H$32:H$412,$J$32:$J$412,$J17)</f>
        <v>0</v>
      </c>
      <c r="I17" s="13"/>
      <c r="J17" s="17">
        <v>200701</v>
      </c>
      <c r="K17" s="13"/>
      <c r="L17" s="50">
        <f t="shared" si="5"/>
        <v>0</v>
      </c>
      <c r="M17" s="51">
        <f>SUMIFS(M$32:M$412,$J$32:$J$412,$J17)</f>
        <v>0</v>
      </c>
      <c r="N17" s="51">
        <f>SUMIFS(N$32:N$412,$J$32:$J$412,$J17)</f>
        <v>0</v>
      </c>
      <c r="O17" s="51">
        <f>SUMIFS(O$32:O$412,$J$32:$J$412,$J17)</f>
        <v>0</v>
      </c>
      <c r="P17" s="51">
        <f>SUMIFS(P$32:P$412,$J$32:$J$412,$J17)</f>
        <v>0</v>
      </c>
      <c r="Q17" s="13"/>
      <c r="R17" s="46" t="str">
        <f t="shared" si="3"/>
        <v/>
      </c>
      <c r="S17" s="46" t="str">
        <f t="shared" si="2"/>
        <v/>
      </c>
      <c r="T17" s="46" t="str">
        <f t="shared" si="2"/>
        <v/>
      </c>
      <c r="U17" s="46" t="str">
        <f t="shared" si="2"/>
        <v/>
      </c>
      <c r="V17" s="46" t="str">
        <f t="shared" si="2"/>
        <v/>
      </c>
    </row>
    <row r="18" spans="1:22" x14ac:dyDescent="0.2">
      <c r="A18" s="13" t="s">
        <v>88</v>
      </c>
      <c r="B18" s="19" t="s">
        <v>88</v>
      </c>
      <c r="C18" s="12" t="s">
        <v>88</v>
      </c>
      <c r="D18" s="18">
        <f t="shared" si="4"/>
        <v>0</v>
      </c>
      <c r="E18" s="20">
        <f>SUMIFS(E$32:E$412,$J$32:$J$412,$J18)</f>
        <v>0</v>
      </c>
      <c r="F18" s="20">
        <f>SUMIFS(F$32:F$412,$J$32:$J$412,$J18)</f>
        <v>0</v>
      </c>
      <c r="G18" s="20">
        <f>SUMIFS(G$32:G$412,$J$32:$J$412,$J18)</f>
        <v>0</v>
      </c>
      <c r="H18" s="20">
        <f>SUMIFS(H$32:H$412,$J$32:$J$412,$J18)</f>
        <v>0</v>
      </c>
      <c r="I18" s="13"/>
      <c r="J18" s="17">
        <v>200601</v>
      </c>
      <c r="K18" s="13"/>
      <c r="L18" s="50">
        <f t="shared" si="5"/>
        <v>0</v>
      </c>
      <c r="M18" s="51">
        <f>SUMIFS(M$32:M$412,$J$32:$J$412,$J18)</f>
        <v>0</v>
      </c>
      <c r="N18" s="51">
        <f>SUMIFS(N$32:N$412,$J$32:$J$412,$J18)</f>
        <v>0</v>
      </c>
      <c r="O18" s="51">
        <f>SUMIFS(O$32:O$412,$J$32:$J$412,$J18)</f>
        <v>0</v>
      </c>
      <c r="P18" s="51">
        <f>SUMIFS(P$32:P$412,$J$32:$J$412,$J18)</f>
        <v>0</v>
      </c>
      <c r="Q18" s="13"/>
      <c r="R18" s="46" t="str">
        <f t="shared" si="3"/>
        <v/>
      </c>
      <c r="S18" s="46" t="str">
        <f t="shared" si="2"/>
        <v/>
      </c>
      <c r="T18" s="46" t="str">
        <f t="shared" si="2"/>
        <v/>
      </c>
      <c r="U18" s="46" t="str">
        <f t="shared" si="2"/>
        <v/>
      </c>
      <c r="V18" s="46" t="str">
        <f t="shared" si="2"/>
        <v/>
      </c>
    </row>
    <row r="19" spans="1:22" x14ac:dyDescent="0.2">
      <c r="A19" s="13" t="s">
        <v>88</v>
      </c>
      <c r="B19" s="19" t="s">
        <v>88</v>
      </c>
      <c r="C19" s="12" t="s">
        <v>88</v>
      </c>
      <c r="D19" s="18">
        <f t="shared" si="4"/>
        <v>1912</v>
      </c>
      <c r="E19" s="20">
        <f>SUMIFS(E$32:E$412,$J$32:$J$412,$J19)</f>
        <v>0</v>
      </c>
      <c r="F19" s="20">
        <f>SUMIFS(F$32:F$412,$J$32:$J$412,$J19)</f>
        <v>0</v>
      </c>
      <c r="G19" s="20">
        <f>SUMIFS(G$32:G$412,$J$32:$J$412,$J19)</f>
        <v>1912</v>
      </c>
      <c r="H19" s="20">
        <f>SUMIFS(H$32:H$412,$J$32:$J$412,$J19)</f>
        <v>0</v>
      </c>
      <c r="I19" s="13"/>
      <c r="J19" s="17" t="s">
        <v>131</v>
      </c>
      <c r="K19" s="13"/>
      <c r="L19" s="50">
        <f t="shared" si="5"/>
        <v>2082</v>
      </c>
      <c r="M19" s="51">
        <f>SUMIFS(M$32:M$412,$J$32:$J$412,$J19)</f>
        <v>0</v>
      </c>
      <c r="N19" s="51">
        <f>SUMIFS(N$32:N$412,$J$32:$J$412,$J19)</f>
        <v>0</v>
      </c>
      <c r="O19" s="51">
        <f>SUMIFS(O$32:O$412,$J$32:$J$412,$J19)</f>
        <v>2082</v>
      </c>
      <c r="P19" s="51">
        <f>SUMIFS(P$32:P$412,$J$32:$J$412,$J19)</f>
        <v>0</v>
      </c>
      <c r="Q19" s="13"/>
      <c r="R19" s="46">
        <f t="shared" si="3"/>
        <v>-0.08</v>
      </c>
      <c r="S19" s="46" t="str">
        <f t="shared" si="2"/>
        <v/>
      </c>
      <c r="T19" s="46" t="str">
        <f t="shared" si="2"/>
        <v/>
      </c>
      <c r="U19" s="46">
        <f t="shared" si="2"/>
        <v>-0.08</v>
      </c>
      <c r="V19" s="46" t="str">
        <f t="shared" si="2"/>
        <v/>
      </c>
    </row>
    <row r="20" spans="1:22" x14ac:dyDescent="0.2">
      <c r="A20" s="21"/>
      <c r="B20" s="21" t="s">
        <v>92</v>
      </c>
      <c r="C20" s="22"/>
      <c r="D20" s="23">
        <f>SUM(E20:H20)</f>
        <v>1914</v>
      </c>
      <c r="E20" s="23">
        <f>SUM(E5:E19)</f>
        <v>0</v>
      </c>
      <c r="F20" s="23">
        <f t="shared" ref="F20:H20" si="6">SUM(F5:F19)</f>
        <v>0</v>
      </c>
      <c r="G20" s="23">
        <f t="shared" si="6"/>
        <v>1914</v>
      </c>
      <c r="H20" s="23">
        <f t="shared" si="6"/>
        <v>0</v>
      </c>
      <c r="I20" s="21"/>
      <c r="J20" s="22"/>
      <c r="K20" s="21"/>
      <c r="L20" s="43">
        <f>SUM(M20:P20)</f>
        <v>2087</v>
      </c>
      <c r="M20" s="43">
        <f>SUM(M5:M19)</f>
        <v>0</v>
      </c>
      <c r="N20" s="43">
        <f t="shared" ref="N20:P20" si="7">SUM(N5:N19)</f>
        <v>0</v>
      </c>
      <c r="O20" s="43">
        <f t="shared" si="7"/>
        <v>2087</v>
      </c>
      <c r="P20" s="43">
        <f t="shared" si="7"/>
        <v>0</v>
      </c>
      <c r="Q20" s="21"/>
      <c r="R20" s="21"/>
      <c r="S20" s="21"/>
      <c r="T20" s="21"/>
      <c r="U20" s="21"/>
      <c r="V20" s="21"/>
    </row>
    <row r="21" spans="1:22" x14ac:dyDescent="0.2">
      <c r="A21" s="35" t="s">
        <v>100</v>
      </c>
      <c r="B21" s="14" t="s">
        <v>88</v>
      </c>
      <c r="C21" s="8" t="s">
        <v>88</v>
      </c>
      <c r="D21" s="36">
        <f t="shared" si="0"/>
        <v>1842</v>
      </c>
      <c r="E21" s="9">
        <f>SUMIFS('2013Figures'!$J:$J,'2013Figures'!$B:$B,"BrokerToCy",'2013Figures'!$G:$G,"E1",'2013Figures'!$K:$K,1,'2013Figures'!$E:$E,$B$1)</f>
        <v>0</v>
      </c>
      <c r="F21" s="9">
        <f>SUMIFS('2013Figures'!$J:$J,'2013Figures'!$B:$B,"BrokerToCy",'2013Figures'!$G:$G,"P1",'2013Figures'!$K:$K,1,'2013Figures'!$E:$E,$B$1)</f>
        <v>0</v>
      </c>
      <c r="G21" s="9">
        <f>SUMIFS('2013Figures'!$J:$J,'2013Figures'!$B:$B,"CyToBroker",'2013Figures'!$G:$G,"E1",'2013Figures'!$K:$K,1,'2013Figures'!$E:$E,$B$1)</f>
        <v>1842</v>
      </c>
      <c r="H21" s="9">
        <f>SUMIFS('2013Figures'!$J:$J,'2013Figures'!$B:$B,"CyToBroker",'2013Figures'!$G:$G,"P1",'2013Figures'!$K:$K,1,'2013Figures'!$E:$E,$B$1)</f>
        <v>0</v>
      </c>
      <c r="I21" s="11"/>
      <c r="K21" s="11"/>
      <c r="L21" s="41">
        <f t="shared" ref="L21:L30" si="8">SUM(M21:P21)</f>
        <v>1985</v>
      </c>
      <c r="M21" s="52">
        <f>SUMIFS('2012Figures'!$J:$J,'2012Figures'!$B:$B,"BrokerToCy",'2012Figures'!$G:$G,"E1",'2012Figures'!$K:$K,1,'2012Figures'!$E:$E,$B$1)</f>
        <v>0</v>
      </c>
      <c r="N21" s="52">
        <f>SUMIFS('2012Figures'!$J:$J,'2012Figures'!$B:$B,"BrokerToCy",'2012Figures'!$G:$G,"P1",'2012Figures'!$K:$K,1,'2012Figures'!$E:$E,$B$1)</f>
        <v>0</v>
      </c>
      <c r="O21" s="52">
        <f>SUMIFS('2012Figures'!$J:$J,'2012Figures'!$B:$B,"CyToBroker",'2012Figures'!$G:$G,"E1",'2012Figures'!$K:$K,1,'2012Figures'!$E:$E,$B$1)</f>
        <v>1985</v>
      </c>
      <c r="P21" s="52">
        <f>SUMIFS('2012Figures'!$J:$J,'2012Figures'!$B:$B,"CyToBroker",'2012Figures'!$G:$G,"P1",'2012Figures'!$K:$K,1,'2012Figures'!$E:$E,$B$1)</f>
        <v>0</v>
      </c>
      <c r="Q21" s="11"/>
      <c r="R21" s="46">
        <f t="shared" ref="R21:V45" si="9">IF(L21=0,"",ROUND(D21/L21-1,2))</f>
        <v>-7.0000000000000007E-2</v>
      </c>
      <c r="S21" s="46" t="str">
        <f t="shared" si="9"/>
        <v/>
      </c>
      <c r="T21" s="46" t="str">
        <f t="shared" si="9"/>
        <v/>
      </c>
      <c r="U21" s="46">
        <f t="shared" si="9"/>
        <v>-7.0000000000000007E-2</v>
      </c>
      <c r="V21" s="46" t="str">
        <f t="shared" si="9"/>
        <v/>
      </c>
    </row>
    <row r="22" spans="1:22" x14ac:dyDescent="0.2">
      <c r="A22" s="35" t="s">
        <v>101</v>
      </c>
      <c r="B22" s="14" t="s">
        <v>88</v>
      </c>
      <c r="C22" s="8" t="s">
        <v>88</v>
      </c>
      <c r="D22" s="36">
        <f t="shared" si="0"/>
        <v>2</v>
      </c>
      <c r="E22" s="9">
        <f>SUMIFS('2013Figures'!$J:$J,'2013Figures'!$B:$B,"BrokerToCy",'2013Figures'!$G:$G,"E1",'2013Figures'!$K:$K,2,'2013Figures'!$E:$E,$B$1)</f>
        <v>0</v>
      </c>
      <c r="F22" s="9">
        <f>SUMIFS('2013Figures'!$J:$J,'2013Figures'!$B:$B,"BrokerToCy",'2013Figures'!$G:$G,"P1",'2013Figures'!$K:$K,2,'2013Figures'!$E:$E,$B$1)</f>
        <v>0</v>
      </c>
      <c r="G22" s="9">
        <f>SUMIFS('2013Figures'!$J:$J,'2013Figures'!$B:$B,"CyToBroker",'2013Figures'!$G:$G,"E1",'2013Figures'!$K:$K,2,'2013Figures'!$E:$E,$B$1)</f>
        <v>2</v>
      </c>
      <c r="H22" s="9">
        <f>SUMIFS('2013Figures'!$J:$J,'2013Figures'!$B:$B,"CyToBroker",'2013Figures'!$G:$G,"P1",'2013Figures'!$K:$K,2,'2013Figures'!$E:$E,$B$1)</f>
        <v>0</v>
      </c>
      <c r="I22" s="11"/>
      <c r="K22" s="11"/>
      <c r="L22" s="41">
        <f t="shared" si="8"/>
        <v>5</v>
      </c>
      <c r="M22" s="52">
        <f>SUMIFS('2012Figures'!$J:$J,'2012Figures'!$B:$B,"BrokerToCy",'2012Figures'!$G:$G,"E1",'2012Figures'!$K:$K,2,'2012Figures'!$E:$E,$B$1)</f>
        <v>0</v>
      </c>
      <c r="N22" s="52">
        <f>SUMIFS('2012Figures'!$J:$J,'2012Figures'!$B:$B,"BrokerToCy",'2012Figures'!$G:$G,"P1",'2012Figures'!$K:$K,2,'2012Figures'!$E:$E,$B$1)</f>
        <v>0</v>
      </c>
      <c r="O22" s="52">
        <f>SUMIFS('2012Figures'!$J:$J,'2012Figures'!$B:$B,"CyToBroker",'2012Figures'!$G:$G,"E1",'2012Figures'!$K:$K,2,'2012Figures'!$E:$E,$B$1)</f>
        <v>5</v>
      </c>
      <c r="P22" s="52">
        <f>SUMIFS('2012Figures'!$J:$J,'2012Figures'!$B:$B,"CyToBroker",'2012Figures'!$G:$G,"P1",'2012Figures'!$K:$K,2,'2012Figures'!$E:$E,$B$1)</f>
        <v>0</v>
      </c>
      <c r="Q22" s="11"/>
      <c r="R22" s="46">
        <f t="shared" si="9"/>
        <v>-0.6</v>
      </c>
      <c r="S22" s="46" t="str">
        <f t="shared" si="9"/>
        <v/>
      </c>
      <c r="T22" s="46" t="str">
        <f t="shared" si="9"/>
        <v/>
      </c>
      <c r="U22" s="46">
        <f t="shared" si="9"/>
        <v>-0.6</v>
      </c>
      <c r="V22" s="46" t="str">
        <f t="shared" si="9"/>
        <v/>
      </c>
    </row>
    <row r="23" spans="1:22" x14ac:dyDescent="0.2">
      <c r="A23" s="35" t="s">
        <v>102</v>
      </c>
      <c r="B23" s="14" t="s">
        <v>88</v>
      </c>
      <c r="C23" s="8" t="s">
        <v>88</v>
      </c>
      <c r="D23" s="36">
        <f t="shared" si="0"/>
        <v>70</v>
      </c>
      <c r="E23" s="9">
        <f>SUMIFS('2013Figures'!$J:$J,'2013Figures'!$B:$B,"BrokerToCy",'2013Figures'!$G:$G,"E1",'2013Figures'!$K:$K,3,'2013Figures'!$E:$E,$B$1)</f>
        <v>0</v>
      </c>
      <c r="F23" s="9">
        <f>SUMIFS('2013Figures'!$J:$J,'2013Figures'!$B:$B,"BrokerToCy",'2013Figures'!$G:$G,"P1",'2013Figures'!$K:$K,3,'2013Figures'!$E:$E,$B$1)</f>
        <v>0</v>
      </c>
      <c r="G23" s="9">
        <f>SUMIFS('2013Figures'!$J:$J,'2013Figures'!$B:$B,"CyToBroker",'2013Figures'!$G:$G,"E1",'2013Figures'!$K:$K,3,'2013Figures'!$E:$E,$B$1)</f>
        <v>70</v>
      </c>
      <c r="H23" s="9">
        <f>SUMIFS('2013Figures'!$J:$J,'2013Figures'!$B:$B,"CyToBroker",'2013Figures'!$G:$G,"P1",'2013Figures'!$K:$K,3,'2013Figures'!$E:$E,$B$1)</f>
        <v>0</v>
      </c>
      <c r="I23" s="11"/>
      <c r="K23" s="11"/>
      <c r="L23" s="41">
        <f t="shared" si="8"/>
        <v>97</v>
      </c>
      <c r="M23" s="52">
        <f>SUMIFS('2012Figures'!$J:$J,'2012Figures'!$B:$B,"BrokerToCy",'2012Figures'!$G:$G,"E1",'2012Figures'!$K:$K,3,'2012Figures'!$E:$E,$B$1)</f>
        <v>0</v>
      </c>
      <c r="N23" s="52">
        <f>SUMIFS('2012Figures'!$J:$J,'2012Figures'!$B:$B,"BrokerToCy",'2012Figures'!$G:$G,"P1",'2012Figures'!$K:$K,3,'2012Figures'!$E:$E,$B$1)</f>
        <v>0</v>
      </c>
      <c r="O23" s="52">
        <f>SUMIFS('2012Figures'!$J:$J,'2012Figures'!$B:$B,"CyToBroker",'2012Figures'!$G:$G,"E1",'2012Figures'!$K:$K,3,'2012Figures'!$E:$E,$B$1)</f>
        <v>97</v>
      </c>
      <c r="P23" s="52">
        <f>SUMIFS('2012Figures'!$J:$J,'2012Figures'!$B:$B,"CyToBroker",'2012Figures'!$G:$G,"P1",'2012Figures'!$K:$K,3,'2012Figures'!$E:$E,$B$1)</f>
        <v>0</v>
      </c>
      <c r="Q23" s="11"/>
      <c r="R23" s="46">
        <f t="shared" si="9"/>
        <v>-0.28000000000000003</v>
      </c>
      <c r="S23" s="46" t="str">
        <f t="shared" si="9"/>
        <v/>
      </c>
      <c r="T23" s="46" t="str">
        <f t="shared" si="9"/>
        <v/>
      </c>
      <c r="U23" s="46">
        <f t="shared" si="9"/>
        <v>-0.28000000000000003</v>
      </c>
      <c r="V23" s="46" t="str">
        <f t="shared" si="9"/>
        <v/>
      </c>
    </row>
    <row r="24" spans="1:22" x14ac:dyDescent="0.2">
      <c r="A24" s="35" t="s">
        <v>103</v>
      </c>
      <c r="B24" s="14" t="s">
        <v>88</v>
      </c>
      <c r="C24" s="8" t="s">
        <v>88</v>
      </c>
      <c r="D24" s="36">
        <f t="shared" si="0"/>
        <v>0</v>
      </c>
      <c r="E24" s="9">
        <f>SUMIFS('2013Figures'!$J:$J,'2013Figures'!$B:$B,"BrokerToCy",'2013Figures'!$G:$G,"E1",'2013Figures'!$K:$K,4,'2013Figures'!$E:$E,$B$1)</f>
        <v>0</v>
      </c>
      <c r="F24" s="9">
        <f>SUMIFS('2013Figures'!$J:$J,'2013Figures'!$B:$B,"BrokerToCy",'2013Figures'!$G:$G,"P1",'2013Figures'!$K:$K,4,'2013Figures'!$E:$E,$B$1)</f>
        <v>0</v>
      </c>
      <c r="G24" s="9">
        <f>SUMIFS('2013Figures'!$J:$J,'2013Figures'!$B:$B,"CyToBroker",'2013Figures'!$G:$G,"E1",'2013Figures'!$K:$K,4,'2013Figures'!$E:$E,$B$1)</f>
        <v>0</v>
      </c>
      <c r="H24" s="9">
        <f>SUMIFS('2013Figures'!$J:$J,'2013Figures'!$B:$B,"CyToBroker",'2013Figures'!$G:$G,"P1",'2013Figures'!$K:$K,4,'2013Figures'!$E:$E,$B$1)</f>
        <v>0</v>
      </c>
      <c r="I24" s="11"/>
      <c r="K24" s="11"/>
      <c r="L24" s="41">
        <f t="shared" si="8"/>
        <v>0</v>
      </c>
      <c r="M24" s="52">
        <f>SUMIFS('2012Figures'!$J:$J,'2012Figures'!$B:$B,"BrokerToCy",'2012Figures'!$G:$G,"E1",'2012Figures'!$K:$K,4,'2012Figures'!$E:$E,$B$1)</f>
        <v>0</v>
      </c>
      <c r="N24" s="52">
        <f>SUMIFS('2012Figures'!$J:$J,'2012Figures'!$B:$B,"BrokerToCy",'2012Figures'!$G:$G,"P1",'2012Figures'!$K:$K,4,'2012Figures'!$E:$E,$B$1)</f>
        <v>0</v>
      </c>
      <c r="O24" s="52">
        <f>SUMIFS('2012Figures'!$J:$J,'2012Figures'!$B:$B,"CyToBroker",'2012Figures'!$G:$G,"E1",'2012Figures'!$K:$K,4,'2012Figures'!$E:$E,$B$1)</f>
        <v>0</v>
      </c>
      <c r="P24" s="52">
        <f>SUMIFS('2012Figures'!$J:$J,'2012Figures'!$B:$B,"CyToBroker",'2012Figures'!$G:$G,"P1",'2012Figures'!$K:$K,4,'2012Figures'!$E:$E,$B$1)</f>
        <v>0</v>
      </c>
      <c r="Q24" s="11"/>
      <c r="R24" s="46" t="str">
        <f t="shared" si="9"/>
        <v/>
      </c>
      <c r="S24" s="46" t="str">
        <f t="shared" si="9"/>
        <v/>
      </c>
      <c r="T24" s="46" t="str">
        <f t="shared" si="9"/>
        <v/>
      </c>
      <c r="U24" s="46" t="str">
        <f t="shared" si="9"/>
        <v/>
      </c>
      <c r="V24" s="46" t="str">
        <f t="shared" si="9"/>
        <v/>
      </c>
    </row>
    <row r="25" spans="1:22" x14ac:dyDescent="0.2">
      <c r="A25" s="35" t="s">
        <v>104</v>
      </c>
      <c r="B25" s="14" t="s">
        <v>88</v>
      </c>
      <c r="C25" s="8" t="s">
        <v>88</v>
      </c>
      <c r="D25" s="36">
        <f t="shared" si="0"/>
        <v>0</v>
      </c>
      <c r="E25" s="9">
        <f>SUMIFS('2013Figures'!$J:$J,'2013Figures'!$B:$B,"BrokerToCy",'2013Figures'!$G:$G,"E1",'2013Figures'!$K:$K,5,'2013Figures'!$E:$E,$B$1)</f>
        <v>0</v>
      </c>
      <c r="F25" s="9">
        <f>SUMIFS('2013Figures'!$J:$J,'2013Figures'!$B:$B,"BrokerToCy",'2013Figures'!$G:$G,"P1",'2013Figures'!$K:$K,5,'2013Figures'!$E:$E,$B$1)</f>
        <v>0</v>
      </c>
      <c r="G25" s="9">
        <f>SUMIFS('2013Figures'!$J:$J,'2013Figures'!$B:$B,"CyToBroker",'2013Figures'!$G:$G,"E1",'2013Figures'!$K:$K,5,'2013Figures'!$E:$E,$B$1)</f>
        <v>0</v>
      </c>
      <c r="H25" s="9">
        <f>SUMIFS('2013Figures'!$J:$J,'2013Figures'!$B:$B,"CyToBroker",'2013Figures'!$G:$G,"P1",'2013Figures'!$K:$K,5,'2013Figures'!$E:$E,$B$1)</f>
        <v>0</v>
      </c>
      <c r="I25" s="11"/>
      <c r="K25" s="11"/>
      <c r="L25" s="41">
        <f t="shared" si="8"/>
        <v>0</v>
      </c>
      <c r="M25" s="52">
        <f>SUMIFS('2012Figures'!$J:$J,'2012Figures'!$B:$B,"BrokerToCy",'2012Figures'!$G:$G,"E1",'2012Figures'!$K:$K,5,'2012Figures'!$E:$E,$B$1)</f>
        <v>0</v>
      </c>
      <c r="N25" s="52">
        <f>SUMIFS('2012Figures'!$J:$J,'2012Figures'!$B:$B,"BrokerToCy",'2012Figures'!$G:$G,"P1",'2012Figures'!$K:$K,5,'2012Figures'!$E:$E,$B$1)</f>
        <v>0</v>
      </c>
      <c r="O25" s="52">
        <f>SUMIFS('2012Figures'!$J:$J,'2012Figures'!$B:$B,"CyToBroker",'2012Figures'!$G:$G,"E1",'2012Figures'!$K:$K,5,'2012Figures'!$E:$E,$B$1)</f>
        <v>0</v>
      </c>
      <c r="P25" s="52">
        <f>SUMIFS('2012Figures'!$J:$J,'2012Figures'!$B:$B,"CyToBroker",'2012Figures'!$G:$G,"P1",'2012Figures'!$K:$K,5,'2012Figures'!$E:$E,$B$1)</f>
        <v>0</v>
      </c>
      <c r="Q25" s="11"/>
      <c r="R25" s="46" t="str">
        <f t="shared" si="9"/>
        <v/>
      </c>
      <c r="S25" s="46" t="str">
        <f t="shared" si="9"/>
        <v/>
      </c>
      <c r="T25" s="46" t="str">
        <f t="shared" si="9"/>
        <v/>
      </c>
      <c r="U25" s="46" t="str">
        <f t="shared" si="9"/>
        <v/>
      </c>
      <c r="V25" s="46" t="str">
        <f t="shared" si="9"/>
        <v/>
      </c>
    </row>
    <row r="26" spans="1:22" x14ac:dyDescent="0.2">
      <c r="A26" s="35" t="s">
        <v>105</v>
      </c>
      <c r="B26" s="14" t="s">
        <v>88</v>
      </c>
      <c r="C26" s="8" t="s">
        <v>88</v>
      </c>
      <c r="D26" s="36">
        <f t="shared" si="0"/>
        <v>0</v>
      </c>
      <c r="E26" s="9">
        <f>SUMIFS('2013Figures'!$J:$J,'2013Figures'!$B:$B,"BrokerToCy",'2013Figures'!$G:$G,"E1",'2013Figures'!$K:$K,6,'2013Figures'!$E:$E,$B$1)</f>
        <v>0</v>
      </c>
      <c r="F26" s="9">
        <f>SUMIFS('2013Figures'!$J:$J,'2013Figures'!$B:$B,"BrokerToCy",'2013Figures'!$G:$G,"P1",'2013Figures'!$K:$K,6,'2013Figures'!$E:$E,$B$1)</f>
        <v>0</v>
      </c>
      <c r="G26" s="9">
        <f>SUMIFS('2013Figures'!$J:$J,'2013Figures'!$B:$B,"CyToBroker",'2013Figures'!$G:$G,"E1",'2013Figures'!$K:$K,6,'2013Figures'!$E:$E,$B$1)</f>
        <v>0</v>
      </c>
      <c r="H26" s="9">
        <f>SUMIFS('2013Figures'!$J:$J,'2013Figures'!$B:$B,"CyToBroker",'2013Figures'!$G:$G,"P1",'2013Figures'!$K:$K,6,'2013Figures'!$E:$E,$B$1)</f>
        <v>0</v>
      </c>
      <c r="I26" s="11"/>
      <c r="K26" s="11"/>
      <c r="L26" s="41">
        <f t="shared" si="8"/>
        <v>0</v>
      </c>
      <c r="M26" s="52">
        <f>SUMIFS('2012Figures'!$J:$J,'2012Figures'!$B:$B,"BrokerToCy",'2012Figures'!$G:$G,"E1",'2012Figures'!$K:$K,6,'2012Figures'!$E:$E,$B$1)</f>
        <v>0</v>
      </c>
      <c r="N26" s="52">
        <f>SUMIFS('2012Figures'!$J:$J,'2012Figures'!$B:$B,"BrokerToCy",'2012Figures'!$G:$G,"P1",'2012Figures'!$K:$K,6,'2012Figures'!$E:$E,$B$1)</f>
        <v>0</v>
      </c>
      <c r="O26" s="52">
        <f>SUMIFS('2012Figures'!$J:$J,'2012Figures'!$B:$B,"CyToBroker",'2012Figures'!$G:$G,"E1",'2012Figures'!$K:$K,6,'2012Figures'!$E:$E,$B$1)</f>
        <v>0</v>
      </c>
      <c r="P26" s="52">
        <f>SUMIFS('2012Figures'!$J:$J,'2012Figures'!$B:$B,"CyToBroker",'2012Figures'!$G:$G,"P1",'2012Figures'!$K:$K,6,'2012Figures'!$E:$E,$B$1)</f>
        <v>0</v>
      </c>
      <c r="Q26" s="11"/>
      <c r="R26" s="46" t="str">
        <f t="shared" si="9"/>
        <v/>
      </c>
      <c r="S26" s="46" t="str">
        <f t="shared" si="9"/>
        <v/>
      </c>
      <c r="T26" s="46" t="str">
        <f t="shared" si="9"/>
        <v/>
      </c>
      <c r="U26" s="46" t="str">
        <f t="shared" si="9"/>
        <v/>
      </c>
      <c r="V26" s="46" t="str">
        <f t="shared" si="9"/>
        <v/>
      </c>
    </row>
    <row r="27" spans="1:22" x14ac:dyDescent="0.2">
      <c r="A27" s="35" t="s">
        <v>106</v>
      </c>
      <c r="B27" s="14" t="s">
        <v>88</v>
      </c>
      <c r="C27" s="8" t="s">
        <v>88</v>
      </c>
      <c r="D27" s="36">
        <f t="shared" si="0"/>
        <v>0</v>
      </c>
      <c r="E27" s="9">
        <f>SUMIFS('2013Figures'!$J:$J,'2013Figures'!$B:$B,"BrokerToCy",'2013Figures'!$G:$G,"E1",'2013Figures'!$K:$K,7,'2013Figures'!$E:$E,$B$1)</f>
        <v>0</v>
      </c>
      <c r="F27" s="9">
        <f>SUMIFS('2013Figures'!$J:$J,'2013Figures'!$B:$B,"BrokerToCy",'2013Figures'!$G:$G,"P1",'2013Figures'!$K:$K,7,'2013Figures'!$E:$E,$B$1)</f>
        <v>0</v>
      </c>
      <c r="G27" s="9">
        <f>SUMIFS('2013Figures'!$J:$J,'2013Figures'!$B:$B,"CyToBroker",'2013Figures'!$G:$G,"E1",'2013Figures'!$K:$K,7,'2013Figures'!$E:$E,$B$1)</f>
        <v>0</v>
      </c>
      <c r="H27" s="9">
        <f>SUMIFS('2013Figures'!$J:$J,'2013Figures'!$B:$B,"CyToBroker",'2013Figures'!$G:$G,"P1",'2013Figures'!$K:$K,7,'2013Figures'!$E:$E,$B$1)</f>
        <v>0</v>
      </c>
      <c r="I27" s="11"/>
      <c r="K27" s="11"/>
      <c r="L27" s="41">
        <f t="shared" si="8"/>
        <v>0</v>
      </c>
      <c r="M27" s="52">
        <f>SUMIFS('2012Figures'!$J:$J,'2012Figures'!$B:$B,"BrokerToCy",'2012Figures'!$G:$G,"E1",'2012Figures'!$K:$K,7,'2012Figures'!$E:$E,$B$1)</f>
        <v>0</v>
      </c>
      <c r="N27" s="52">
        <f>SUMIFS('2012Figures'!$J:$J,'2012Figures'!$B:$B,"BrokerToCy",'2012Figures'!$G:$G,"P1",'2012Figures'!$K:$K,7,'2012Figures'!$E:$E,$B$1)</f>
        <v>0</v>
      </c>
      <c r="O27" s="52">
        <f>SUMIFS('2012Figures'!$J:$J,'2012Figures'!$B:$B,"CyToBroker",'2012Figures'!$G:$G,"E1",'2012Figures'!$K:$K,7,'2012Figures'!$E:$E,$B$1)</f>
        <v>0</v>
      </c>
      <c r="P27" s="52">
        <f>SUMIFS('2012Figures'!$J:$J,'2012Figures'!$B:$B,"CyToBroker",'2012Figures'!$G:$G,"P1",'2012Figures'!$K:$K,7,'2012Figures'!$E:$E,$B$1)</f>
        <v>0</v>
      </c>
      <c r="Q27" s="11"/>
      <c r="R27" s="46" t="str">
        <f t="shared" si="9"/>
        <v/>
      </c>
      <c r="S27" s="46" t="str">
        <f t="shared" si="9"/>
        <v/>
      </c>
      <c r="T27" s="46" t="str">
        <f t="shared" si="9"/>
        <v/>
      </c>
      <c r="U27" s="46" t="str">
        <f t="shared" si="9"/>
        <v/>
      </c>
      <c r="V27" s="46" t="str">
        <f t="shared" si="9"/>
        <v/>
      </c>
    </row>
    <row r="28" spans="1:22" x14ac:dyDescent="0.2">
      <c r="A28" s="35" t="s">
        <v>107</v>
      </c>
      <c r="B28" s="14" t="s">
        <v>88</v>
      </c>
      <c r="C28" s="8" t="s">
        <v>88</v>
      </c>
      <c r="D28" s="36">
        <f t="shared" si="0"/>
        <v>0</v>
      </c>
      <c r="E28" s="9">
        <f>SUMIFS('2013Figures'!$J:$J,'2013Figures'!$B:$B,"BrokerToCy",'2013Figures'!$G:$G,"E1",'2013Figures'!$K:$K,91,'2013Figures'!$E:$E,$B$1)</f>
        <v>0</v>
      </c>
      <c r="F28" s="9">
        <f>SUMIFS('2013Figures'!$J:$J,'2013Figures'!$B:$B,"BrokerToCy",'2013Figures'!$G:$G,"P1",'2013Figures'!$K:$K,91,'2013Figures'!$E:$E,$B$1)</f>
        <v>0</v>
      </c>
      <c r="G28" s="9">
        <f>SUMIFS('2013Figures'!$J:$J,'2013Figures'!$B:$B,"CyToBroker",'2013Figures'!$G:$G,"E1",'2013Figures'!$K:$K,91,'2013Figures'!$E:$E,$B$1)</f>
        <v>0</v>
      </c>
      <c r="H28" s="9">
        <f>SUMIFS('2013Figures'!$J:$J,'2013Figures'!$B:$B,"CyToBroker",'2013Figures'!$G:$G,"P1",'2013Figures'!$K:$K,91,'2013Figures'!$E:$E,$B$1)</f>
        <v>0</v>
      </c>
      <c r="I28" s="11"/>
      <c r="K28" s="11"/>
      <c r="L28" s="41">
        <f t="shared" si="8"/>
        <v>0</v>
      </c>
      <c r="M28" s="52">
        <f>SUMIFS('2012Figures'!$J:$J,'2012Figures'!$B:$B,"BrokerToCy",'2012Figures'!$G:$G,"E1",'2012Figures'!$K:$K,91,'2012Figures'!$E:$E,$B$1)</f>
        <v>0</v>
      </c>
      <c r="N28" s="52">
        <f>SUMIFS('2012Figures'!$J:$J,'2012Figures'!$B:$B,"BrokerToCy",'2012Figures'!$G:$G,"P1",'2012Figures'!$K:$K,91,'2012Figures'!$E:$E,$B$1)</f>
        <v>0</v>
      </c>
      <c r="O28" s="52">
        <f>SUMIFS('2012Figures'!$J:$J,'2012Figures'!$B:$B,"CyToBroker",'2012Figures'!$G:$G,"E1",'2012Figures'!$K:$K,91,'2012Figures'!$E:$E,$B$1)</f>
        <v>0</v>
      </c>
      <c r="P28" s="52">
        <f>SUMIFS('2012Figures'!$J:$J,'2012Figures'!$B:$B,"CyToBroker",'2012Figures'!$G:$G,"P1",'2012Figures'!$K:$K,91,'2012Figures'!$E:$E,$B$1)</f>
        <v>0</v>
      </c>
      <c r="Q28" s="11"/>
      <c r="R28" s="46" t="str">
        <f t="shared" si="9"/>
        <v/>
      </c>
      <c r="S28" s="46" t="str">
        <f t="shared" si="9"/>
        <v/>
      </c>
      <c r="T28" s="46" t="str">
        <f t="shared" si="9"/>
        <v/>
      </c>
      <c r="U28" s="46" t="str">
        <f t="shared" si="9"/>
        <v/>
      </c>
      <c r="V28" s="46" t="str">
        <f t="shared" si="9"/>
        <v/>
      </c>
    </row>
    <row r="29" spans="1:22" x14ac:dyDescent="0.2">
      <c r="A29" s="35" t="s">
        <v>108</v>
      </c>
      <c r="B29" s="14" t="s">
        <v>88</v>
      </c>
      <c r="C29" s="8" t="s">
        <v>88</v>
      </c>
      <c r="D29" s="36">
        <f t="shared" si="0"/>
        <v>0</v>
      </c>
      <c r="E29" s="9">
        <f>SUMIFS('2013Figures'!$J:$J,'2013Figures'!$B:$B,"BrokerToCy",'2013Figures'!$G:$G,"E1",'2013Figures'!$K:$K,97,'2013Figures'!$E:$E,$B$1)</f>
        <v>0</v>
      </c>
      <c r="F29" s="9">
        <f>SUMIFS('2013Figures'!$J:$J,'2013Figures'!$B:$B,"BrokerToCy",'2013Figures'!$G:$G,"P1",'2013Figures'!$K:$K,97,'2013Figures'!$E:$E,$B$1)</f>
        <v>0</v>
      </c>
      <c r="G29" s="9">
        <f>SUMIFS('2013Figures'!$J:$J,'2013Figures'!$B:$B,"CyToBroker",'2013Figures'!$G:$G,"E1",'2013Figures'!$K:$K,97,'2013Figures'!$E:$E,$B$1)</f>
        <v>0</v>
      </c>
      <c r="H29" s="9">
        <f>SUMIFS('2013Figures'!$J:$J,'2013Figures'!$B:$B,"CyToBroker",'2013Figures'!$G:$G,"P1",'2013Figures'!$K:$K,97,'2013Figures'!$E:$E,$B$1)</f>
        <v>0</v>
      </c>
      <c r="I29" s="11"/>
      <c r="K29" s="11"/>
      <c r="L29" s="41">
        <f t="shared" si="8"/>
        <v>0</v>
      </c>
      <c r="M29" s="52">
        <f>SUMIFS('2012Figures'!$J:$J,'2012Figures'!$B:$B,"BrokerToCy",'2012Figures'!$G:$G,"E1",'2012Figures'!$K:$K,97,'2012Figures'!$E:$E,$B$1)</f>
        <v>0</v>
      </c>
      <c r="N29" s="52">
        <f>SUMIFS('2012Figures'!$J:$J,'2012Figures'!$B:$B,"BrokerToCy",'2012Figures'!$G:$G,"P1",'2012Figures'!$K:$K,97,'2012Figures'!$E:$E,$B$1)</f>
        <v>0</v>
      </c>
      <c r="O29" s="52">
        <f>SUMIFS('2012Figures'!$J:$J,'2012Figures'!$B:$B,"CyToBroker",'2012Figures'!$G:$G,"E1",'2012Figures'!$K:$K,97,'2012Figures'!$E:$E,$B$1)</f>
        <v>0</v>
      </c>
      <c r="P29" s="52">
        <f>SUMIFS('2012Figures'!$J:$J,'2012Figures'!$B:$B,"CyToBroker",'2012Figures'!$G:$G,"P1",'2012Figures'!$K:$K,97,'2012Figures'!$E:$E,$B$1)</f>
        <v>0</v>
      </c>
      <c r="Q29" s="11"/>
      <c r="R29" s="46" t="str">
        <f t="shared" si="9"/>
        <v/>
      </c>
      <c r="S29" s="46" t="str">
        <f t="shared" si="9"/>
        <v/>
      </c>
      <c r="T29" s="46" t="str">
        <f t="shared" si="9"/>
        <v/>
      </c>
      <c r="U29" s="46" t="str">
        <f t="shared" si="9"/>
        <v/>
      </c>
      <c r="V29" s="46" t="str">
        <f t="shared" si="9"/>
        <v/>
      </c>
    </row>
    <row r="30" spans="1:22" x14ac:dyDescent="0.2">
      <c r="A30" s="21"/>
      <c r="B30" s="21" t="s">
        <v>92</v>
      </c>
      <c r="C30" s="22"/>
      <c r="D30" s="23">
        <f t="shared" si="0"/>
        <v>1914</v>
      </c>
      <c r="E30" s="23">
        <f>SUM(E21:E29)</f>
        <v>0</v>
      </c>
      <c r="F30" s="23">
        <f t="shared" ref="F30:H30" si="10">SUM(F21:F29)</f>
        <v>0</v>
      </c>
      <c r="G30" s="23">
        <f t="shared" si="10"/>
        <v>1914</v>
      </c>
      <c r="H30" s="23">
        <f t="shared" si="10"/>
        <v>0</v>
      </c>
      <c r="I30" s="21"/>
      <c r="J30" s="22"/>
      <c r="K30" s="21"/>
      <c r="L30" s="43">
        <f t="shared" si="8"/>
        <v>2087</v>
      </c>
      <c r="M30" s="43">
        <f>SUM(M21:M29)</f>
        <v>0</v>
      </c>
      <c r="N30" s="43">
        <f t="shared" ref="N30:P30" si="11">SUM(N21:N29)</f>
        <v>0</v>
      </c>
      <c r="O30" s="43">
        <f t="shared" si="11"/>
        <v>2087</v>
      </c>
      <c r="P30" s="43">
        <f t="shared" si="11"/>
        <v>0</v>
      </c>
      <c r="Q30" s="21"/>
      <c r="R30" s="21"/>
      <c r="S30" s="21"/>
      <c r="T30" s="21"/>
      <c r="U30" s="21"/>
      <c r="V30" s="21"/>
    </row>
    <row r="31" spans="1:22" x14ac:dyDescent="0.2">
      <c r="A31" s="28">
        <v>101</v>
      </c>
      <c r="B31" s="28" t="s">
        <v>52</v>
      </c>
      <c r="C31" s="17" t="s">
        <v>88</v>
      </c>
      <c r="D31" s="18">
        <f>SUMIFS('2013Figures'!$J:$J,'2013Figures'!$C:$C,$A31,'2013Figures'!$E:$E,$B$1)</f>
        <v>9</v>
      </c>
      <c r="E31" s="18">
        <f>SUMIFS('2013Figures'!$J:$J,'2013Figures'!$C:$C,$A31,'2013Figures'!$B:$B,"BrokerToCy",'2013Figures'!$G:$G,"E1",'2013Figures'!$E:$E,$B$1)</f>
        <v>0</v>
      </c>
      <c r="F31" s="18">
        <f>SUMIFS('2013Figures'!$J:$J,'2013Figures'!$C:$C,$A31,'2013Figures'!$B:$B,"BrokerToCy",'2013Figures'!$G:$G,"P1",'2013Figures'!$E:$E,$B$1)</f>
        <v>0</v>
      </c>
      <c r="G31" s="18">
        <f>SUMIFS('2013Figures'!$J:$J,'2013Figures'!$C:$C,$A31,'2013Figures'!$B:$B,"CyToBroker",'2013Figures'!$G:$G,"E1",'2013Figures'!$E:$E,$B$1)</f>
        <v>9</v>
      </c>
      <c r="H31" s="18">
        <f>SUMIFS('2013Figures'!$J:$J,'2013Figures'!$C:$C,$A31,'2013Figures'!$B:$B,"CyToBroker",'2013Figures'!$G:$G,"P1",'2013Figures'!$E:$E,$B$1)</f>
        <v>0</v>
      </c>
      <c r="I31" s="28"/>
      <c r="J31" s="17"/>
      <c r="K31" s="28"/>
      <c r="L31" s="50">
        <f>SUMIFS('2012Figures'!$J:$J,'2012Figures'!$C:$C,$A31,'2012Figures'!$E:$E,$B$1)</f>
        <v>15</v>
      </c>
      <c r="M31" s="50">
        <f>SUMIFS('2012Figures'!$J:$J,'2012Figures'!$C:$C,$A31,'2012Figures'!$B:$B,"BrokerToCy",'2012Figures'!$G:$G,"E1",'2012Figures'!$E:$E,$B$1)</f>
        <v>0</v>
      </c>
      <c r="N31" s="50">
        <f>SUMIFS('2012Figures'!$J:$J,'2012Figures'!$C:$C,$A31,'2012Figures'!$B:$B,"BrokerToCy",'2012Figures'!$G:$G,"P1",'2012Figures'!$E:$E,$B$1)</f>
        <v>0</v>
      </c>
      <c r="O31" s="50">
        <f>SUMIFS('2012Figures'!$J:$J,'2012Figures'!$C:$C,$A31,'2012Figures'!$B:$B,"CyToBroker",'2012Figures'!$G:$G,"E1",'2012Figures'!$E:$E,$B$1)</f>
        <v>15</v>
      </c>
      <c r="P31" s="50">
        <f>SUMIFS('2012Figures'!$J:$J,'2012Figures'!$C:$C,$A31,'2012Figures'!$B:$B,"CyToBroker",'2012Figures'!$G:$G,"P1",'2012Figures'!$E:$E,$B$1)</f>
        <v>0</v>
      </c>
      <c r="Q31" s="28"/>
      <c r="R31" s="46">
        <f t="shared" ref="R31:V94" si="12">IF(L31=0,"",ROUND(D31/L31-1,2))</f>
        <v>-0.4</v>
      </c>
      <c r="S31" s="46" t="str">
        <f t="shared" si="12"/>
        <v/>
      </c>
      <c r="T31" s="46" t="str">
        <f t="shared" si="12"/>
        <v/>
      </c>
      <c r="U31" s="46">
        <f t="shared" si="12"/>
        <v>-0.4</v>
      </c>
      <c r="V31" s="46" t="str">
        <f t="shared" si="12"/>
        <v/>
      </c>
    </row>
    <row r="32" spans="1:22" x14ac:dyDescent="0.2">
      <c r="A32" s="1">
        <v>101</v>
      </c>
      <c r="B32" s="1" t="s">
        <v>52</v>
      </c>
      <c r="C32" s="8">
        <v>11</v>
      </c>
      <c r="D32" s="29">
        <f>SUMIFS('2013Figures'!$J:$J,'2013Figures'!$C:$C,$A32,'2013Figures'!$H:$H,$B32,'2013Figures'!$I:$I,$C32,'2013Figures'!$E:$E,$B$1)</f>
        <v>0</v>
      </c>
      <c r="E32" s="9">
        <f>SUMIFS('2013Figures'!$J:$J,'2013Figures'!$C:$C,$A32,'2013Figures'!$H:$H,$B32,'2013Figures'!$I:$I,$C32,'2013Figures'!$B:$B,"BrokerToCy",'2013Figures'!$G:$G,"E1",'2013Figures'!$E:$E,$B$1)</f>
        <v>0</v>
      </c>
      <c r="F32" s="9">
        <f>SUMIFS('2013Figures'!$J:$J,'2013Figures'!$C:$C,$A32,'2013Figures'!$H:$H,$B32,'2013Figures'!$I:$I,$C32,'2013Figures'!$B:$B,"BrokerToCy",'2013Figures'!$G:$G,"P1",'2013Figures'!$E:$E,$B$1)</f>
        <v>0</v>
      </c>
      <c r="G32" s="9">
        <f>SUMIFS('2013Figures'!$J:$J,'2013Figures'!$C:$C,$A32,'2013Figures'!$H:$H,$B32,'2013Figures'!$I:$I,$C32,'2013Figures'!$B:$B,"CyToBroker",'2013Figures'!$G:$G,"E1",'2013Figures'!$E:$E,$B$1)</f>
        <v>0</v>
      </c>
      <c r="H32" s="9">
        <f>SUMIFS('2013Figures'!$J:$J,'2013Figures'!$C:$C,$A32,'2013Figures'!$H:$H,$B32,'2013Figures'!$I:$I,$C32,'2013Figures'!$B:$B,"CyToBroker",'2013Figures'!$G:$G,"P1",'2013Figures'!$E:$E,$B$1)</f>
        <v>0</v>
      </c>
      <c r="L32" s="42">
        <f>SUMIFS('2012Figures'!$J:$J,'2012Figures'!$C:$C,$A32,'2012Figures'!$H:$H,$B32,'2012Figures'!$I:$I,$C32,'2012Figures'!$E:$E,$B$1)</f>
        <v>0</v>
      </c>
      <c r="M32" s="52">
        <f>SUMIFS('2012Figures'!$J:$J,'2012Figures'!$C:$C,$A32,'2012Figures'!$H:$H,$B32,'2012Figures'!$I:$I,$C32,'2012Figures'!$B:$B,"BrokerToCy",'2012Figures'!$G:$G,"E1",'2012Figures'!$E:$E,$B$1)</f>
        <v>0</v>
      </c>
      <c r="N32" s="52">
        <f>SUMIFS('2012Figures'!$J:$J,'2012Figures'!$C:$C,$A32,'2012Figures'!$H:$H,$B32,'2012Figures'!$I:$I,$C32,'2012Figures'!$B:$B,"BrokerToCy",'2012Figures'!$G:$G,"P1",'2012Figures'!$E:$E,$B$1)</f>
        <v>0</v>
      </c>
      <c r="O32" s="52">
        <f>SUMIFS('2012Figures'!$J:$J,'2012Figures'!$C:$C,$A32,'2012Figures'!$H:$H,$B32,'2012Figures'!$I:$I,$C32,'2012Figures'!$B:$B,"CyToBroker",'2012Figures'!$G:$G,"E1",'2012Figures'!$E:$E,$B$1)</f>
        <v>0</v>
      </c>
      <c r="P32" s="52">
        <f>SUMIFS('2012Figures'!$J:$J,'2012Figures'!$C:$C,$A32,'2012Figures'!$H:$H,$B32,'2012Figures'!$I:$I,$C32,'2012Figures'!$B:$B,"CyToBroker",'2012Figures'!$G:$G,"P1",'2012Figures'!$E:$E,$B$1)</f>
        <v>0</v>
      </c>
      <c r="R32" s="46" t="str">
        <f t="shared" si="12"/>
        <v/>
      </c>
      <c r="S32" s="46" t="str">
        <f t="shared" si="12"/>
        <v/>
      </c>
      <c r="T32" s="46" t="str">
        <f t="shared" si="12"/>
        <v/>
      </c>
      <c r="U32" s="46" t="str">
        <f t="shared" si="12"/>
        <v/>
      </c>
      <c r="V32" s="46" t="str">
        <f t="shared" si="12"/>
        <v/>
      </c>
    </row>
    <row r="33" spans="1:22" x14ac:dyDescent="0.2">
      <c r="A33" s="1">
        <v>101</v>
      </c>
      <c r="B33" s="1" t="s">
        <v>52</v>
      </c>
      <c r="C33" s="8">
        <v>10</v>
      </c>
      <c r="D33" s="29">
        <f>SUMIFS('2013Figures'!$J:$J,'2013Figures'!$C:$C,$A33,'2013Figures'!$H:$H,$B33,'2013Figures'!$I:$I,$C33,'2013Figures'!$E:$E,$B$1)</f>
        <v>0</v>
      </c>
      <c r="E33" s="9">
        <f>SUMIFS('2013Figures'!$J:$J,'2013Figures'!$C:$C,$A33,'2013Figures'!$H:$H,$B33,'2013Figures'!$I:$I,$C33,'2013Figures'!$B:$B,"BrokerToCy",'2013Figures'!$G:$G,"E1",'2013Figures'!$E:$E,$B$1)</f>
        <v>0</v>
      </c>
      <c r="F33" s="9">
        <f>SUMIFS('2013Figures'!$J:$J,'2013Figures'!$C:$C,$A33,'2013Figures'!$H:$H,$B33,'2013Figures'!$I:$I,$C33,'2013Figures'!$B:$B,"BrokerToCy",'2013Figures'!$G:$G,"P1",'2013Figures'!$E:$E,$B$1)</f>
        <v>0</v>
      </c>
      <c r="G33" s="9">
        <f>SUMIFS('2013Figures'!$J:$J,'2013Figures'!$C:$C,$A33,'2013Figures'!$H:$H,$B33,'2013Figures'!$I:$I,$C33,'2013Figures'!$B:$B,"CyToBroker",'2013Figures'!$G:$G,"E1",'2013Figures'!$E:$E,$B$1)</f>
        <v>0</v>
      </c>
      <c r="H33" s="9">
        <f>SUMIFS('2013Figures'!$J:$J,'2013Figures'!$C:$C,$A33,'2013Figures'!$H:$H,$B33,'2013Figures'!$I:$I,$C33,'2013Figures'!$B:$B,"CyToBroker",'2013Figures'!$G:$G,"P1",'2013Figures'!$E:$E,$B$1)</f>
        <v>0</v>
      </c>
      <c r="J33" s="8">
        <v>201501</v>
      </c>
      <c r="L33" s="42">
        <f>SUMIFS('2012Figures'!$J:$J,'2012Figures'!$C:$C,$A33,'2012Figures'!$H:$H,$B33,'2012Figures'!$I:$I,$C33,'2012Figures'!$E:$E,$B$1)</f>
        <v>0</v>
      </c>
      <c r="M33" s="52">
        <f>SUMIFS('2012Figures'!$J:$J,'2012Figures'!$C:$C,$A33,'2012Figures'!$H:$H,$B33,'2012Figures'!$I:$I,$C33,'2012Figures'!$B:$B,"BrokerToCy",'2012Figures'!$G:$G,"E1",'2012Figures'!$E:$E,$B$1)</f>
        <v>0</v>
      </c>
      <c r="N33" s="52">
        <f>SUMIFS('2012Figures'!$J:$J,'2012Figures'!$C:$C,$A33,'2012Figures'!$H:$H,$B33,'2012Figures'!$I:$I,$C33,'2012Figures'!$B:$B,"BrokerToCy",'2012Figures'!$G:$G,"P1",'2012Figures'!$E:$E,$B$1)</f>
        <v>0</v>
      </c>
      <c r="O33" s="52">
        <f>SUMIFS('2012Figures'!$J:$J,'2012Figures'!$C:$C,$A33,'2012Figures'!$H:$H,$B33,'2012Figures'!$I:$I,$C33,'2012Figures'!$B:$B,"CyToBroker",'2012Figures'!$G:$G,"E1",'2012Figures'!$E:$E,$B$1)</f>
        <v>0</v>
      </c>
      <c r="P33" s="52">
        <f>SUMIFS('2012Figures'!$J:$J,'2012Figures'!$C:$C,$A33,'2012Figures'!$H:$H,$B33,'2012Figures'!$I:$I,$C33,'2012Figures'!$B:$B,"CyToBroker",'2012Figures'!$G:$G,"P1",'2012Figures'!$E:$E,$B$1)</f>
        <v>0</v>
      </c>
      <c r="R33" s="46" t="str">
        <f t="shared" si="12"/>
        <v/>
      </c>
      <c r="S33" s="46" t="str">
        <f t="shared" si="12"/>
        <v/>
      </c>
      <c r="T33" s="46" t="str">
        <f t="shared" si="12"/>
        <v/>
      </c>
      <c r="U33" s="46" t="str">
        <f t="shared" si="12"/>
        <v/>
      </c>
      <c r="V33" s="46" t="str">
        <f t="shared" si="12"/>
        <v/>
      </c>
    </row>
    <row r="34" spans="1:22" x14ac:dyDescent="0.2">
      <c r="A34" s="1">
        <v>101</v>
      </c>
      <c r="B34" s="1" t="s">
        <v>52</v>
      </c>
      <c r="C34" s="8">
        <v>9</v>
      </c>
      <c r="D34" s="29">
        <f>SUMIFS('2013Figures'!$J:$J,'2013Figures'!$C:$C,$A34,'2013Figures'!$H:$H,$B34,'2013Figures'!$I:$I,$C34,'2013Figures'!$E:$E,$B$1)</f>
        <v>0</v>
      </c>
      <c r="E34" s="9">
        <f>SUMIFS('2013Figures'!$J:$J,'2013Figures'!$C:$C,$A34,'2013Figures'!$H:$H,$B34,'2013Figures'!$I:$I,$C34,'2013Figures'!$B:$B,"BrokerToCy",'2013Figures'!$G:$G,"E1",'2013Figures'!$E:$E,$B$1)</f>
        <v>0</v>
      </c>
      <c r="F34" s="9">
        <f>SUMIFS('2013Figures'!$J:$J,'2013Figures'!$C:$C,$A34,'2013Figures'!$H:$H,$B34,'2013Figures'!$I:$I,$C34,'2013Figures'!$B:$B,"BrokerToCy",'2013Figures'!$G:$G,"P1",'2013Figures'!$E:$E,$B$1)</f>
        <v>0</v>
      </c>
      <c r="G34" s="9">
        <f>SUMIFS('2013Figures'!$J:$J,'2013Figures'!$C:$C,$A34,'2013Figures'!$H:$H,$B34,'2013Figures'!$I:$I,$C34,'2013Figures'!$B:$B,"CyToBroker",'2013Figures'!$G:$G,"E1",'2013Figures'!$E:$E,$B$1)</f>
        <v>0</v>
      </c>
      <c r="H34" s="9">
        <f>SUMIFS('2013Figures'!$J:$J,'2013Figures'!$C:$C,$A34,'2013Figures'!$H:$H,$B34,'2013Figures'!$I:$I,$C34,'2013Figures'!$B:$B,"CyToBroker",'2013Figures'!$G:$G,"P1",'2013Figures'!$E:$E,$B$1)</f>
        <v>0</v>
      </c>
      <c r="J34" s="8">
        <v>201401</v>
      </c>
      <c r="L34" s="42">
        <f>SUMIFS('2012Figures'!$J:$J,'2012Figures'!$C:$C,$A34,'2012Figures'!$H:$H,$B34,'2012Figures'!$I:$I,$C34,'2012Figures'!$E:$E,$B$1)</f>
        <v>0</v>
      </c>
      <c r="M34" s="52">
        <f>SUMIFS('2012Figures'!$J:$J,'2012Figures'!$C:$C,$A34,'2012Figures'!$H:$H,$B34,'2012Figures'!$I:$I,$C34,'2012Figures'!$B:$B,"BrokerToCy",'2012Figures'!$G:$G,"E1",'2012Figures'!$E:$E,$B$1)</f>
        <v>0</v>
      </c>
      <c r="N34" s="52">
        <f>SUMIFS('2012Figures'!$J:$J,'2012Figures'!$C:$C,$A34,'2012Figures'!$H:$H,$B34,'2012Figures'!$I:$I,$C34,'2012Figures'!$B:$B,"BrokerToCy",'2012Figures'!$G:$G,"P1",'2012Figures'!$E:$E,$B$1)</f>
        <v>0</v>
      </c>
      <c r="O34" s="52">
        <f>SUMIFS('2012Figures'!$J:$J,'2012Figures'!$C:$C,$A34,'2012Figures'!$H:$H,$B34,'2012Figures'!$I:$I,$C34,'2012Figures'!$B:$B,"CyToBroker",'2012Figures'!$G:$G,"E1",'2012Figures'!$E:$E,$B$1)</f>
        <v>0</v>
      </c>
      <c r="P34" s="52">
        <f>SUMIFS('2012Figures'!$J:$J,'2012Figures'!$C:$C,$A34,'2012Figures'!$H:$H,$B34,'2012Figures'!$I:$I,$C34,'2012Figures'!$B:$B,"CyToBroker",'2012Figures'!$G:$G,"P1",'2012Figures'!$E:$E,$B$1)</f>
        <v>0</v>
      </c>
      <c r="R34" s="46" t="str">
        <f t="shared" si="12"/>
        <v/>
      </c>
      <c r="S34" s="46" t="str">
        <f t="shared" si="12"/>
        <v/>
      </c>
      <c r="T34" s="46" t="str">
        <f t="shared" si="12"/>
        <v/>
      </c>
      <c r="U34" s="46" t="str">
        <f t="shared" si="12"/>
        <v/>
      </c>
      <c r="V34" s="46" t="str">
        <f t="shared" si="12"/>
        <v/>
      </c>
    </row>
    <row r="35" spans="1:22" x14ac:dyDescent="0.2">
      <c r="A35" s="1">
        <v>101</v>
      </c>
      <c r="B35" s="1" t="s">
        <v>52</v>
      </c>
      <c r="C35" s="8">
        <v>8</v>
      </c>
      <c r="D35" s="29">
        <f>SUMIFS('2013Figures'!$J:$J,'2013Figures'!$C:$C,$A35,'2013Figures'!$H:$H,$B35,'2013Figures'!$I:$I,$C35,'2013Figures'!$E:$E,$B$1)</f>
        <v>0</v>
      </c>
      <c r="E35" s="9">
        <f>SUMIFS('2013Figures'!$J:$J,'2013Figures'!$C:$C,$A35,'2013Figures'!$H:$H,$B35,'2013Figures'!$I:$I,$C35,'2013Figures'!$B:$B,"BrokerToCy",'2013Figures'!$G:$G,"E1",'2013Figures'!$E:$E,$B$1)</f>
        <v>0</v>
      </c>
      <c r="F35" s="9">
        <f>SUMIFS('2013Figures'!$J:$J,'2013Figures'!$C:$C,$A35,'2013Figures'!$H:$H,$B35,'2013Figures'!$I:$I,$C35,'2013Figures'!$B:$B,"BrokerToCy",'2013Figures'!$G:$G,"P1",'2013Figures'!$E:$E,$B$1)</f>
        <v>0</v>
      </c>
      <c r="G35" s="9">
        <f>SUMIFS('2013Figures'!$J:$J,'2013Figures'!$C:$C,$A35,'2013Figures'!$H:$H,$B35,'2013Figures'!$I:$I,$C35,'2013Figures'!$B:$B,"CyToBroker",'2013Figures'!$G:$G,"E1",'2013Figures'!$E:$E,$B$1)</f>
        <v>0</v>
      </c>
      <c r="H35" s="9">
        <f>SUMIFS('2013Figures'!$J:$J,'2013Figures'!$C:$C,$A35,'2013Figures'!$H:$H,$B35,'2013Figures'!$I:$I,$C35,'2013Figures'!$B:$B,"CyToBroker",'2013Figures'!$G:$G,"P1",'2013Figures'!$E:$E,$B$1)</f>
        <v>0</v>
      </c>
      <c r="I35" s="30"/>
      <c r="J35" s="31">
        <v>201301</v>
      </c>
      <c r="K35" s="30"/>
      <c r="L35" s="42">
        <f>SUMIFS('2012Figures'!$J:$J,'2012Figures'!$C:$C,$A35,'2012Figures'!$H:$H,$B35,'2012Figures'!$I:$I,$C35,'2012Figures'!$E:$E,$B$1)</f>
        <v>0</v>
      </c>
      <c r="M35" s="52">
        <f>SUMIFS('2012Figures'!$J:$J,'2012Figures'!$C:$C,$A35,'2012Figures'!$H:$H,$B35,'2012Figures'!$I:$I,$C35,'2012Figures'!$B:$B,"BrokerToCy",'2012Figures'!$G:$G,"E1",'2012Figures'!$E:$E,$B$1)</f>
        <v>0</v>
      </c>
      <c r="N35" s="52">
        <f>SUMIFS('2012Figures'!$J:$J,'2012Figures'!$C:$C,$A35,'2012Figures'!$H:$H,$B35,'2012Figures'!$I:$I,$C35,'2012Figures'!$B:$B,"BrokerToCy",'2012Figures'!$G:$G,"P1",'2012Figures'!$E:$E,$B$1)</f>
        <v>0</v>
      </c>
      <c r="O35" s="52">
        <f>SUMIFS('2012Figures'!$J:$J,'2012Figures'!$C:$C,$A35,'2012Figures'!$H:$H,$B35,'2012Figures'!$I:$I,$C35,'2012Figures'!$B:$B,"CyToBroker",'2012Figures'!$G:$G,"E1",'2012Figures'!$E:$E,$B$1)</f>
        <v>0</v>
      </c>
      <c r="P35" s="52">
        <f>SUMIFS('2012Figures'!$J:$J,'2012Figures'!$C:$C,$A35,'2012Figures'!$H:$H,$B35,'2012Figures'!$I:$I,$C35,'2012Figures'!$B:$B,"CyToBroker",'2012Figures'!$G:$G,"P1",'2012Figures'!$E:$E,$B$1)</f>
        <v>0</v>
      </c>
      <c r="Q35" s="30"/>
      <c r="R35" s="46" t="str">
        <f t="shared" si="12"/>
        <v/>
      </c>
      <c r="S35" s="46" t="str">
        <f t="shared" si="12"/>
        <v/>
      </c>
      <c r="T35" s="46" t="str">
        <f t="shared" si="12"/>
        <v/>
      </c>
      <c r="U35" s="46" t="str">
        <f t="shared" si="12"/>
        <v/>
      </c>
      <c r="V35" s="46" t="str">
        <f t="shared" si="12"/>
        <v/>
      </c>
    </row>
    <row r="36" spans="1:22" x14ac:dyDescent="0.2">
      <c r="A36" s="1">
        <v>101</v>
      </c>
      <c r="B36" s="1" t="s">
        <v>52</v>
      </c>
      <c r="C36" s="8">
        <v>7</v>
      </c>
      <c r="D36" s="29">
        <f>SUMIFS('2013Figures'!$J:$J,'2013Figures'!$C:$C,$A36,'2013Figures'!$H:$H,$B36,'2013Figures'!$I:$I,$C36,'2013Figures'!$E:$E,$B$1)</f>
        <v>0</v>
      </c>
      <c r="E36" s="9">
        <f>SUMIFS('2013Figures'!$J:$J,'2013Figures'!$C:$C,$A36,'2013Figures'!$H:$H,$B36,'2013Figures'!$I:$I,$C36,'2013Figures'!$B:$B,"BrokerToCy",'2013Figures'!$G:$G,"E1",'2013Figures'!$E:$E,$B$1)</f>
        <v>0</v>
      </c>
      <c r="F36" s="9">
        <f>SUMIFS('2013Figures'!$J:$J,'2013Figures'!$C:$C,$A36,'2013Figures'!$H:$H,$B36,'2013Figures'!$I:$I,$C36,'2013Figures'!$B:$B,"BrokerToCy",'2013Figures'!$G:$G,"P1",'2013Figures'!$E:$E,$B$1)</f>
        <v>0</v>
      </c>
      <c r="G36" s="9">
        <f>SUMIFS('2013Figures'!$J:$J,'2013Figures'!$C:$C,$A36,'2013Figures'!$H:$H,$B36,'2013Figures'!$I:$I,$C36,'2013Figures'!$B:$B,"CyToBroker",'2013Figures'!$G:$G,"E1",'2013Figures'!$E:$E,$B$1)</f>
        <v>0</v>
      </c>
      <c r="H36" s="9">
        <f>SUMIFS('2013Figures'!$J:$J,'2013Figures'!$C:$C,$A36,'2013Figures'!$H:$H,$B36,'2013Figures'!$I:$I,$C36,'2013Figures'!$B:$B,"CyToBroker",'2013Figures'!$G:$G,"P1",'2013Figures'!$E:$E,$B$1)</f>
        <v>0</v>
      </c>
      <c r="J36" s="8">
        <v>201201</v>
      </c>
      <c r="L36" s="42">
        <f>SUMIFS('2012Figures'!$J:$J,'2012Figures'!$C:$C,$A36,'2012Figures'!$H:$H,$B36,'2012Figures'!$I:$I,$C36,'2012Figures'!$E:$E,$B$1)</f>
        <v>0</v>
      </c>
      <c r="M36" s="52">
        <f>SUMIFS('2012Figures'!$J:$J,'2012Figures'!$C:$C,$A36,'2012Figures'!$H:$H,$B36,'2012Figures'!$I:$I,$C36,'2012Figures'!$B:$B,"BrokerToCy",'2012Figures'!$G:$G,"E1",'2012Figures'!$E:$E,$B$1)</f>
        <v>0</v>
      </c>
      <c r="N36" s="52">
        <f>SUMIFS('2012Figures'!$J:$J,'2012Figures'!$C:$C,$A36,'2012Figures'!$H:$H,$B36,'2012Figures'!$I:$I,$C36,'2012Figures'!$B:$B,"BrokerToCy",'2012Figures'!$G:$G,"P1",'2012Figures'!$E:$E,$B$1)</f>
        <v>0</v>
      </c>
      <c r="O36" s="52">
        <f>SUMIFS('2012Figures'!$J:$J,'2012Figures'!$C:$C,$A36,'2012Figures'!$H:$H,$B36,'2012Figures'!$I:$I,$C36,'2012Figures'!$B:$B,"CyToBroker",'2012Figures'!$G:$G,"E1",'2012Figures'!$E:$E,$B$1)</f>
        <v>0</v>
      </c>
      <c r="P36" s="52">
        <f>SUMIFS('2012Figures'!$J:$J,'2012Figures'!$C:$C,$A36,'2012Figures'!$H:$H,$B36,'2012Figures'!$I:$I,$C36,'2012Figures'!$B:$B,"CyToBroker",'2012Figures'!$G:$G,"P1",'2012Figures'!$E:$E,$B$1)</f>
        <v>0</v>
      </c>
      <c r="R36" s="46" t="str">
        <f t="shared" si="12"/>
        <v/>
      </c>
      <c r="S36" s="46" t="str">
        <f t="shared" si="12"/>
        <v/>
      </c>
      <c r="T36" s="46" t="str">
        <f t="shared" si="12"/>
        <v/>
      </c>
      <c r="U36" s="46" t="str">
        <f t="shared" si="12"/>
        <v/>
      </c>
      <c r="V36" s="46" t="str">
        <f t="shared" si="12"/>
        <v/>
      </c>
    </row>
    <row r="37" spans="1:22" x14ac:dyDescent="0.2">
      <c r="A37" s="1">
        <v>101</v>
      </c>
      <c r="B37" s="1" t="s">
        <v>52</v>
      </c>
      <c r="C37" s="8">
        <v>6</v>
      </c>
      <c r="D37" s="29">
        <f>SUMIFS('2013Figures'!$J:$J,'2013Figures'!$C:$C,$A37,'2013Figures'!$H:$H,$B37,'2013Figures'!$I:$I,$C37,'2013Figures'!$E:$E,$B$1)</f>
        <v>0</v>
      </c>
      <c r="E37" s="9">
        <f>SUMIFS('2013Figures'!$J:$J,'2013Figures'!$C:$C,$A37,'2013Figures'!$H:$H,$B37,'2013Figures'!$I:$I,$C37,'2013Figures'!$B:$B,"BrokerToCy",'2013Figures'!$G:$G,"E1",'2013Figures'!$E:$E,$B$1)</f>
        <v>0</v>
      </c>
      <c r="F37" s="9">
        <f>SUMIFS('2013Figures'!$J:$J,'2013Figures'!$C:$C,$A37,'2013Figures'!$H:$H,$B37,'2013Figures'!$I:$I,$C37,'2013Figures'!$B:$B,"BrokerToCy",'2013Figures'!$G:$G,"P1",'2013Figures'!$E:$E,$B$1)</f>
        <v>0</v>
      </c>
      <c r="G37" s="9">
        <f>SUMIFS('2013Figures'!$J:$J,'2013Figures'!$C:$C,$A37,'2013Figures'!$H:$H,$B37,'2013Figures'!$I:$I,$C37,'2013Figures'!$B:$B,"CyToBroker",'2013Figures'!$G:$G,"E1",'2013Figures'!$E:$E,$B$1)</f>
        <v>0</v>
      </c>
      <c r="H37" s="9">
        <f>SUMIFS('2013Figures'!$J:$J,'2013Figures'!$C:$C,$A37,'2013Figures'!$H:$H,$B37,'2013Figures'!$I:$I,$C37,'2013Figures'!$B:$B,"CyToBroker",'2013Figures'!$G:$G,"P1",'2013Figures'!$E:$E,$B$1)</f>
        <v>0</v>
      </c>
      <c r="J37" s="8">
        <v>201101</v>
      </c>
      <c r="L37" s="42">
        <f>SUMIFS('2012Figures'!$J:$J,'2012Figures'!$C:$C,$A37,'2012Figures'!$H:$H,$B37,'2012Figures'!$I:$I,$C37,'2012Figures'!$E:$E,$B$1)</f>
        <v>0</v>
      </c>
      <c r="M37" s="52">
        <f>SUMIFS('2012Figures'!$J:$J,'2012Figures'!$C:$C,$A37,'2012Figures'!$H:$H,$B37,'2012Figures'!$I:$I,$C37,'2012Figures'!$B:$B,"BrokerToCy",'2012Figures'!$G:$G,"E1",'2012Figures'!$E:$E,$B$1)</f>
        <v>0</v>
      </c>
      <c r="N37" s="52">
        <f>SUMIFS('2012Figures'!$J:$J,'2012Figures'!$C:$C,$A37,'2012Figures'!$H:$H,$B37,'2012Figures'!$I:$I,$C37,'2012Figures'!$B:$B,"BrokerToCy",'2012Figures'!$G:$G,"P1",'2012Figures'!$E:$E,$B$1)</f>
        <v>0</v>
      </c>
      <c r="O37" s="52">
        <f>SUMIFS('2012Figures'!$J:$J,'2012Figures'!$C:$C,$A37,'2012Figures'!$H:$H,$B37,'2012Figures'!$I:$I,$C37,'2012Figures'!$B:$B,"CyToBroker",'2012Figures'!$G:$G,"E1",'2012Figures'!$E:$E,$B$1)</f>
        <v>0</v>
      </c>
      <c r="P37" s="52">
        <f>SUMIFS('2012Figures'!$J:$J,'2012Figures'!$C:$C,$A37,'2012Figures'!$H:$H,$B37,'2012Figures'!$I:$I,$C37,'2012Figures'!$B:$B,"CyToBroker",'2012Figures'!$G:$G,"P1",'2012Figures'!$E:$E,$B$1)</f>
        <v>0</v>
      </c>
      <c r="R37" s="46" t="str">
        <f t="shared" si="12"/>
        <v/>
      </c>
      <c r="S37" s="46" t="str">
        <f t="shared" si="12"/>
        <v/>
      </c>
      <c r="T37" s="46" t="str">
        <f t="shared" si="12"/>
        <v/>
      </c>
      <c r="U37" s="46" t="str">
        <f t="shared" si="12"/>
        <v/>
      </c>
      <c r="V37" s="46" t="str">
        <f t="shared" si="12"/>
        <v/>
      </c>
    </row>
    <row r="38" spans="1:22" x14ac:dyDescent="0.2">
      <c r="A38" s="1">
        <v>101</v>
      </c>
      <c r="B38" s="1" t="s">
        <v>52</v>
      </c>
      <c r="C38" s="8">
        <v>5</v>
      </c>
      <c r="D38" s="29">
        <f>SUMIFS('2013Figures'!$J:$J,'2013Figures'!$C:$C,$A38,'2013Figures'!$H:$H,$B38,'2013Figures'!$I:$I,$C38,'2013Figures'!$E:$E,$B$1)</f>
        <v>0</v>
      </c>
      <c r="E38" s="9">
        <f>SUMIFS('2013Figures'!$J:$J,'2013Figures'!$C:$C,$A38,'2013Figures'!$H:$H,$B38,'2013Figures'!$I:$I,$C38,'2013Figures'!$B:$B,"BrokerToCy",'2013Figures'!$G:$G,"E1",'2013Figures'!$E:$E,$B$1)</f>
        <v>0</v>
      </c>
      <c r="F38" s="9">
        <f>SUMIFS('2013Figures'!$J:$J,'2013Figures'!$C:$C,$A38,'2013Figures'!$H:$H,$B38,'2013Figures'!$I:$I,$C38,'2013Figures'!$B:$B,"BrokerToCy",'2013Figures'!$G:$G,"P1",'2013Figures'!$E:$E,$B$1)</f>
        <v>0</v>
      </c>
      <c r="G38" s="9">
        <f>SUMIFS('2013Figures'!$J:$J,'2013Figures'!$C:$C,$A38,'2013Figures'!$H:$H,$B38,'2013Figures'!$I:$I,$C38,'2013Figures'!$B:$B,"CyToBroker",'2013Figures'!$G:$G,"E1",'2013Figures'!$E:$E,$B$1)</f>
        <v>0</v>
      </c>
      <c r="H38" s="9">
        <f>SUMIFS('2013Figures'!$J:$J,'2013Figures'!$C:$C,$A38,'2013Figures'!$H:$H,$B38,'2013Figures'!$I:$I,$C38,'2013Figures'!$B:$B,"CyToBroker",'2013Figures'!$G:$G,"P1",'2013Figures'!$E:$E,$B$1)</f>
        <v>0</v>
      </c>
      <c r="J38" s="8">
        <v>201001</v>
      </c>
      <c r="L38" s="42">
        <f>SUMIFS('2012Figures'!$J:$J,'2012Figures'!$C:$C,$A38,'2012Figures'!$H:$H,$B38,'2012Figures'!$I:$I,$C38,'2012Figures'!$E:$E,$B$1)</f>
        <v>0</v>
      </c>
      <c r="M38" s="52">
        <f>SUMIFS('2012Figures'!$J:$J,'2012Figures'!$C:$C,$A38,'2012Figures'!$H:$H,$B38,'2012Figures'!$I:$I,$C38,'2012Figures'!$B:$B,"BrokerToCy",'2012Figures'!$G:$G,"E1",'2012Figures'!$E:$E,$B$1)</f>
        <v>0</v>
      </c>
      <c r="N38" s="52">
        <f>SUMIFS('2012Figures'!$J:$J,'2012Figures'!$C:$C,$A38,'2012Figures'!$H:$H,$B38,'2012Figures'!$I:$I,$C38,'2012Figures'!$B:$B,"BrokerToCy",'2012Figures'!$G:$G,"P1",'2012Figures'!$E:$E,$B$1)</f>
        <v>0</v>
      </c>
      <c r="O38" s="52">
        <f>SUMIFS('2012Figures'!$J:$J,'2012Figures'!$C:$C,$A38,'2012Figures'!$H:$H,$B38,'2012Figures'!$I:$I,$C38,'2012Figures'!$B:$B,"CyToBroker",'2012Figures'!$G:$G,"E1",'2012Figures'!$E:$E,$B$1)</f>
        <v>0</v>
      </c>
      <c r="P38" s="52">
        <f>SUMIFS('2012Figures'!$J:$J,'2012Figures'!$C:$C,$A38,'2012Figures'!$H:$H,$B38,'2012Figures'!$I:$I,$C38,'2012Figures'!$B:$B,"CyToBroker",'2012Figures'!$G:$G,"P1",'2012Figures'!$E:$E,$B$1)</f>
        <v>0</v>
      </c>
      <c r="R38" s="46" t="str">
        <f t="shared" si="12"/>
        <v/>
      </c>
      <c r="S38" s="46" t="str">
        <f t="shared" si="12"/>
        <v/>
      </c>
      <c r="T38" s="46" t="str">
        <f t="shared" si="12"/>
        <v/>
      </c>
      <c r="U38" s="46" t="str">
        <f t="shared" si="12"/>
        <v/>
      </c>
      <c r="V38" s="46" t="str">
        <f t="shared" si="12"/>
        <v/>
      </c>
    </row>
    <row r="39" spans="1:22" x14ac:dyDescent="0.2">
      <c r="A39" s="1">
        <v>101</v>
      </c>
      <c r="B39" s="1" t="s">
        <v>52</v>
      </c>
      <c r="C39" s="8">
        <v>4</v>
      </c>
      <c r="D39" s="29">
        <f>SUMIFS('2013Figures'!$J:$J,'2013Figures'!$C:$C,$A39,'2013Figures'!$H:$H,$B39,'2013Figures'!$I:$I,$C39,'2013Figures'!$E:$E,$B$1)</f>
        <v>0</v>
      </c>
      <c r="E39" s="9">
        <f>SUMIFS('2013Figures'!$J:$J,'2013Figures'!$C:$C,$A39,'2013Figures'!$H:$H,$B39,'2013Figures'!$I:$I,$C39,'2013Figures'!$B:$B,"BrokerToCy",'2013Figures'!$G:$G,"E1",'2013Figures'!$E:$E,$B$1)</f>
        <v>0</v>
      </c>
      <c r="F39" s="9">
        <f>SUMIFS('2013Figures'!$J:$J,'2013Figures'!$C:$C,$A39,'2013Figures'!$H:$H,$B39,'2013Figures'!$I:$I,$C39,'2013Figures'!$B:$B,"BrokerToCy",'2013Figures'!$G:$G,"P1",'2013Figures'!$E:$E,$B$1)</f>
        <v>0</v>
      </c>
      <c r="G39" s="9">
        <f>SUMIFS('2013Figures'!$J:$J,'2013Figures'!$C:$C,$A39,'2013Figures'!$H:$H,$B39,'2013Figures'!$I:$I,$C39,'2013Figures'!$B:$B,"CyToBroker",'2013Figures'!$G:$G,"E1",'2013Figures'!$E:$E,$B$1)</f>
        <v>0</v>
      </c>
      <c r="H39" s="9">
        <f>SUMIFS('2013Figures'!$J:$J,'2013Figures'!$C:$C,$A39,'2013Figures'!$H:$H,$B39,'2013Figures'!$I:$I,$C39,'2013Figures'!$B:$B,"CyToBroker",'2013Figures'!$G:$G,"P1",'2013Figures'!$E:$E,$B$1)</f>
        <v>0</v>
      </c>
      <c r="J39" s="8">
        <v>200901</v>
      </c>
      <c r="L39" s="42">
        <f>SUMIFS('2012Figures'!$J:$J,'2012Figures'!$C:$C,$A39,'2012Figures'!$H:$H,$B39,'2012Figures'!$I:$I,$C39,'2012Figures'!$E:$E,$B$1)</f>
        <v>0</v>
      </c>
      <c r="M39" s="52">
        <f>SUMIFS('2012Figures'!$J:$J,'2012Figures'!$C:$C,$A39,'2012Figures'!$H:$H,$B39,'2012Figures'!$I:$I,$C39,'2012Figures'!$B:$B,"BrokerToCy",'2012Figures'!$G:$G,"E1",'2012Figures'!$E:$E,$B$1)</f>
        <v>0</v>
      </c>
      <c r="N39" s="52">
        <f>SUMIFS('2012Figures'!$J:$J,'2012Figures'!$C:$C,$A39,'2012Figures'!$H:$H,$B39,'2012Figures'!$I:$I,$C39,'2012Figures'!$B:$B,"BrokerToCy",'2012Figures'!$G:$G,"P1",'2012Figures'!$E:$E,$B$1)</f>
        <v>0</v>
      </c>
      <c r="O39" s="52">
        <f>SUMIFS('2012Figures'!$J:$J,'2012Figures'!$C:$C,$A39,'2012Figures'!$H:$H,$B39,'2012Figures'!$I:$I,$C39,'2012Figures'!$B:$B,"CyToBroker",'2012Figures'!$G:$G,"E1",'2012Figures'!$E:$E,$B$1)</f>
        <v>0</v>
      </c>
      <c r="P39" s="52">
        <f>SUMIFS('2012Figures'!$J:$J,'2012Figures'!$C:$C,$A39,'2012Figures'!$H:$H,$B39,'2012Figures'!$I:$I,$C39,'2012Figures'!$B:$B,"CyToBroker",'2012Figures'!$G:$G,"P1",'2012Figures'!$E:$E,$B$1)</f>
        <v>0</v>
      </c>
      <c r="R39" s="46" t="str">
        <f t="shared" si="12"/>
        <v/>
      </c>
      <c r="S39" s="46" t="str">
        <f t="shared" si="12"/>
        <v/>
      </c>
      <c r="T39" s="46" t="str">
        <f t="shared" si="12"/>
        <v/>
      </c>
      <c r="U39" s="46" t="str">
        <f t="shared" si="12"/>
        <v/>
      </c>
      <c r="V39" s="46" t="str">
        <f t="shared" si="12"/>
        <v/>
      </c>
    </row>
    <row r="40" spans="1:22" x14ac:dyDescent="0.2">
      <c r="A40" s="1">
        <v>101</v>
      </c>
      <c r="B40" s="1" t="s">
        <v>52</v>
      </c>
      <c r="C40" s="8">
        <v>3</v>
      </c>
      <c r="D40" s="29">
        <f>SUMIFS('2013Figures'!$J:$J,'2013Figures'!$C:$C,$A40,'2013Figures'!$H:$H,$B40,'2013Figures'!$I:$I,$C40,'2013Figures'!$E:$E,$B$1)</f>
        <v>0</v>
      </c>
      <c r="E40" s="9">
        <f>SUMIFS('2013Figures'!$J:$J,'2013Figures'!$C:$C,$A40,'2013Figures'!$H:$H,$B40,'2013Figures'!$I:$I,$C40,'2013Figures'!$B:$B,"BrokerToCy",'2013Figures'!$G:$G,"E1",'2013Figures'!$E:$E,$B$1)</f>
        <v>0</v>
      </c>
      <c r="F40" s="9">
        <f>SUMIFS('2013Figures'!$J:$J,'2013Figures'!$C:$C,$A40,'2013Figures'!$H:$H,$B40,'2013Figures'!$I:$I,$C40,'2013Figures'!$B:$B,"BrokerToCy",'2013Figures'!$G:$G,"P1",'2013Figures'!$E:$E,$B$1)</f>
        <v>0</v>
      </c>
      <c r="G40" s="9">
        <f>SUMIFS('2013Figures'!$J:$J,'2013Figures'!$C:$C,$A40,'2013Figures'!$H:$H,$B40,'2013Figures'!$I:$I,$C40,'2013Figures'!$B:$B,"CyToBroker",'2013Figures'!$G:$G,"E1",'2013Figures'!$E:$E,$B$1)</f>
        <v>0</v>
      </c>
      <c r="H40" s="9">
        <f>SUMIFS('2013Figures'!$J:$J,'2013Figures'!$C:$C,$A40,'2013Figures'!$H:$H,$B40,'2013Figures'!$I:$I,$C40,'2013Figures'!$B:$B,"CyToBroker",'2013Figures'!$G:$G,"P1",'2013Figures'!$E:$E,$B$1)</f>
        <v>0</v>
      </c>
      <c r="J40" s="8">
        <v>200801</v>
      </c>
      <c r="L40" s="42">
        <f>SUMIFS('2012Figures'!$J:$J,'2012Figures'!$C:$C,$A40,'2012Figures'!$H:$H,$B40,'2012Figures'!$I:$I,$C40,'2012Figures'!$E:$E,$B$1)</f>
        <v>0</v>
      </c>
      <c r="M40" s="52">
        <f>SUMIFS('2012Figures'!$J:$J,'2012Figures'!$C:$C,$A40,'2012Figures'!$H:$H,$B40,'2012Figures'!$I:$I,$C40,'2012Figures'!$B:$B,"BrokerToCy",'2012Figures'!$G:$G,"E1",'2012Figures'!$E:$E,$B$1)</f>
        <v>0</v>
      </c>
      <c r="N40" s="52">
        <f>SUMIFS('2012Figures'!$J:$J,'2012Figures'!$C:$C,$A40,'2012Figures'!$H:$H,$B40,'2012Figures'!$I:$I,$C40,'2012Figures'!$B:$B,"BrokerToCy",'2012Figures'!$G:$G,"P1",'2012Figures'!$E:$E,$B$1)</f>
        <v>0</v>
      </c>
      <c r="O40" s="52">
        <f>SUMIFS('2012Figures'!$J:$J,'2012Figures'!$C:$C,$A40,'2012Figures'!$H:$H,$B40,'2012Figures'!$I:$I,$C40,'2012Figures'!$B:$B,"CyToBroker",'2012Figures'!$G:$G,"E1",'2012Figures'!$E:$E,$B$1)</f>
        <v>0</v>
      </c>
      <c r="P40" s="52">
        <f>SUMIFS('2012Figures'!$J:$J,'2012Figures'!$C:$C,$A40,'2012Figures'!$H:$H,$B40,'2012Figures'!$I:$I,$C40,'2012Figures'!$B:$B,"CyToBroker",'2012Figures'!$G:$G,"P1",'2012Figures'!$E:$E,$B$1)</f>
        <v>0</v>
      </c>
      <c r="R40" s="46" t="str">
        <f t="shared" si="12"/>
        <v/>
      </c>
      <c r="S40" s="46" t="str">
        <f t="shared" si="12"/>
        <v/>
      </c>
      <c r="T40" s="46" t="str">
        <f t="shared" si="12"/>
        <v/>
      </c>
      <c r="U40" s="46" t="str">
        <f t="shared" si="12"/>
        <v/>
      </c>
      <c r="V40" s="46" t="str">
        <f t="shared" si="12"/>
        <v/>
      </c>
    </row>
    <row r="41" spans="1:22" x14ac:dyDescent="0.2">
      <c r="A41" s="1">
        <v>101</v>
      </c>
      <c r="B41" s="1" t="s">
        <v>52</v>
      </c>
      <c r="C41" s="8">
        <v>2</v>
      </c>
      <c r="D41" s="29">
        <f>SUMIFS('2013Figures'!$J:$J,'2013Figures'!$C:$C,$A41,'2013Figures'!$H:$H,$B41,'2013Figures'!$I:$I,$C41,'2013Figures'!$E:$E,$B$1)</f>
        <v>0</v>
      </c>
      <c r="E41" s="9">
        <f>SUMIFS('2013Figures'!$J:$J,'2013Figures'!$C:$C,$A41,'2013Figures'!$H:$H,$B41,'2013Figures'!$I:$I,$C41,'2013Figures'!$B:$B,"BrokerToCy",'2013Figures'!$G:$G,"E1",'2013Figures'!$E:$E,$B$1)</f>
        <v>0</v>
      </c>
      <c r="F41" s="9">
        <f>SUMIFS('2013Figures'!$J:$J,'2013Figures'!$C:$C,$A41,'2013Figures'!$H:$H,$B41,'2013Figures'!$I:$I,$C41,'2013Figures'!$B:$B,"BrokerToCy",'2013Figures'!$G:$G,"P1",'2013Figures'!$E:$E,$B$1)</f>
        <v>0</v>
      </c>
      <c r="G41" s="9">
        <f>SUMIFS('2013Figures'!$J:$J,'2013Figures'!$C:$C,$A41,'2013Figures'!$H:$H,$B41,'2013Figures'!$I:$I,$C41,'2013Figures'!$B:$B,"CyToBroker",'2013Figures'!$G:$G,"E1",'2013Figures'!$E:$E,$B$1)</f>
        <v>0</v>
      </c>
      <c r="H41" s="9">
        <f>SUMIFS('2013Figures'!$J:$J,'2013Figures'!$C:$C,$A41,'2013Figures'!$H:$H,$B41,'2013Figures'!$I:$I,$C41,'2013Figures'!$B:$B,"CyToBroker",'2013Figures'!$G:$G,"P1",'2013Figures'!$E:$E,$B$1)</f>
        <v>0</v>
      </c>
      <c r="J41" s="8">
        <v>200701</v>
      </c>
      <c r="L41" s="42">
        <f>SUMIFS('2012Figures'!$J:$J,'2012Figures'!$C:$C,$A41,'2012Figures'!$H:$H,$B41,'2012Figures'!$I:$I,$C41,'2012Figures'!$E:$E,$B$1)</f>
        <v>0</v>
      </c>
      <c r="M41" s="52">
        <f>SUMIFS('2012Figures'!$J:$J,'2012Figures'!$C:$C,$A41,'2012Figures'!$H:$H,$B41,'2012Figures'!$I:$I,$C41,'2012Figures'!$B:$B,"BrokerToCy",'2012Figures'!$G:$G,"E1",'2012Figures'!$E:$E,$B$1)</f>
        <v>0</v>
      </c>
      <c r="N41" s="52">
        <f>SUMIFS('2012Figures'!$J:$J,'2012Figures'!$C:$C,$A41,'2012Figures'!$H:$H,$B41,'2012Figures'!$I:$I,$C41,'2012Figures'!$B:$B,"BrokerToCy",'2012Figures'!$G:$G,"P1",'2012Figures'!$E:$E,$B$1)</f>
        <v>0</v>
      </c>
      <c r="O41" s="52">
        <f>SUMIFS('2012Figures'!$J:$J,'2012Figures'!$C:$C,$A41,'2012Figures'!$H:$H,$B41,'2012Figures'!$I:$I,$C41,'2012Figures'!$B:$B,"CyToBroker",'2012Figures'!$G:$G,"E1",'2012Figures'!$E:$E,$B$1)</f>
        <v>0</v>
      </c>
      <c r="P41" s="52">
        <f>SUMIFS('2012Figures'!$J:$J,'2012Figures'!$C:$C,$A41,'2012Figures'!$H:$H,$B41,'2012Figures'!$I:$I,$C41,'2012Figures'!$B:$B,"CyToBroker",'2012Figures'!$G:$G,"P1",'2012Figures'!$E:$E,$B$1)</f>
        <v>0</v>
      </c>
      <c r="R41" s="46" t="str">
        <f t="shared" si="12"/>
        <v/>
      </c>
      <c r="S41" s="46" t="str">
        <f t="shared" si="12"/>
        <v/>
      </c>
      <c r="T41" s="46" t="str">
        <f t="shared" si="12"/>
        <v/>
      </c>
      <c r="U41" s="46" t="str">
        <f t="shared" si="12"/>
        <v/>
      </c>
      <c r="V41" s="46" t="str">
        <f t="shared" si="12"/>
        <v/>
      </c>
    </row>
    <row r="42" spans="1:22" x14ac:dyDescent="0.2">
      <c r="A42" s="1">
        <v>101</v>
      </c>
      <c r="B42" s="1" t="s">
        <v>52</v>
      </c>
      <c r="C42" s="8">
        <v>1</v>
      </c>
      <c r="D42" s="29">
        <f>SUMIFS('2013Figures'!$J:$J,'2013Figures'!$C:$C,$A42,'2013Figures'!$H:$H,$B42,'2013Figures'!$I:$I,$C42,'2013Figures'!$E:$E,$B$1)</f>
        <v>0</v>
      </c>
      <c r="E42" s="9">
        <f>SUMIFS('2013Figures'!$J:$J,'2013Figures'!$C:$C,$A42,'2013Figures'!$H:$H,$B42,'2013Figures'!$I:$I,$C42,'2013Figures'!$B:$B,"BrokerToCy",'2013Figures'!$G:$G,"E1",'2013Figures'!$E:$E,$B$1)</f>
        <v>0</v>
      </c>
      <c r="F42" s="9">
        <f>SUMIFS('2013Figures'!$J:$J,'2013Figures'!$C:$C,$A42,'2013Figures'!$H:$H,$B42,'2013Figures'!$I:$I,$C42,'2013Figures'!$B:$B,"BrokerToCy",'2013Figures'!$G:$G,"P1",'2013Figures'!$E:$E,$B$1)</f>
        <v>0</v>
      </c>
      <c r="G42" s="9">
        <f>SUMIFS('2013Figures'!$J:$J,'2013Figures'!$C:$C,$A42,'2013Figures'!$H:$H,$B42,'2013Figures'!$I:$I,$C42,'2013Figures'!$B:$B,"CyToBroker",'2013Figures'!$G:$G,"E1",'2013Figures'!$E:$E,$B$1)</f>
        <v>0</v>
      </c>
      <c r="H42" s="9">
        <f>SUMIFS('2013Figures'!$J:$J,'2013Figures'!$C:$C,$A42,'2013Figures'!$H:$H,$B42,'2013Figures'!$I:$I,$C42,'2013Figures'!$B:$B,"CyToBroker",'2013Figures'!$G:$G,"P1",'2013Figures'!$E:$E,$B$1)</f>
        <v>0</v>
      </c>
      <c r="J42" s="8">
        <v>200601</v>
      </c>
      <c r="L42" s="42">
        <f>SUMIFS('2012Figures'!$J:$J,'2012Figures'!$C:$C,$A42,'2012Figures'!$H:$H,$B42,'2012Figures'!$I:$I,$C42,'2012Figures'!$E:$E,$B$1)</f>
        <v>0</v>
      </c>
      <c r="M42" s="52">
        <f>SUMIFS('2012Figures'!$J:$J,'2012Figures'!$C:$C,$A42,'2012Figures'!$H:$H,$B42,'2012Figures'!$I:$I,$C42,'2012Figures'!$B:$B,"BrokerToCy",'2012Figures'!$G:$G,"E1",'2012Figures'!$E:$E,$B$1)</f>
        <v>0</v>
      </c>
      <c r="N42" s="52">
        <f>SUMIFS('2012Figures'!$J:$J,'2012Figures'!$C:$C,$A42,'2012Figures'!$H:$H,$B42,'2012Figures'!$I:$I,$C42,'2012Figures'!$B:$B,"BrokerToCy",'2012Figures'!$G:$G,"P1",'2012Figures'!$E:$E,$B$1)</f>
        <v>0</v>
      </c>
      <c r="O42" s="52">
        <f>SUMIFS('2012Figures'!$J:$J,'2012Figures'!$C:$C,$A42,'2012Figures'!$H:$H,$B42,'2012Figures'!$I:$I,$C42,'2012Figures'!$B:$B,"CyToBroker",'2012Figures'!$G:$G,"E1",'2012Figures'!$E:$E,$B$1)</f>
        <v>0</v>
      </c>
      <c r="P42" s="52">
        <f>SUMIFS('2012Figures'!$J:$J,'2012Figures'!$C:$C,$A42,'2012Figures'!$H:$H,$B42,'2012Figures'!$I:$I,$C42,'2012Figures'!$B:$B,"CyToBroker",'2012Figures'!$G:$G,"P1",'2012Figures'!$E:$E,$B$1)</f>
        <v>0</v>
      </c>
      <c r="R42" s="46" t="str">
        <f t="shared" si="12"/>
        <v/>
      </c>
      <c r="S42" s="46" t="str">
        <f t="shared" si="12"/>
        <v/>
      </c>
      <c r="T42" s="46" t="str">
        <f t="shared" si="12"/>
        <v/>
      </c>
      <c r="U42" s="46" t="str">
        <f t="shared" si="12"/>
        <v/>
      </c>
      <c r="V42" s="46" t="str">
        <f t="shared" si="12"/>
        <v/>
      </c>
    </row>
    <row r="43" spans="1:22" x14ac:dyDescent="0.2">
      <c r="A43" s="1">
        <v>101</v>
      </c>
      <c r="B43" s="1" t="s">
        <v>52</v>
      </c>
      <c r="D43" s="29">
        <f>SUMIFS('2013Figures'!$J:$J,'2013Figures'!$C:$C,$A43,'2013Figures'!$I:$I,"",'2013Figures'!$E:$E,$B$1)</f>
        <v>9</v>
      </c>
      <c r="E43" s="9">
        <f>SUMIFS('2013Figures'!$J:$J,'2013Figures'!$C:$C,$A43,'2013Figures'!$I:$I,"",'2013Figures'!$B:$B,"BrokerToCy",'2013Figures'!$G:$G,"E1",'2013Figures'!$E:$E,$B$1)</f>
        <v>0</v>
      </c>
      <c r="F43" s="9">
        <f>SUMIFS('2013Figures'!$J:$J,'2013Figures'!$C:$C,$A43,'2013Figures'!$I:$I,"",'2013Figures'!$B:$B,"BrokerToCy",'2013Figures'!$G:$G,"P1",'2013Figures'!$E:$E,$B$1)</f>
        <v>0</v>
      </c>
      <c r="G43" s="9">
        <f>SUMIFS('2013Figures'!$J:$J,'2013Figures'!$C:$C,$A43,'2013Figures'!$I:$I,"",'2013Figures'!$B:$B,"CyToBroker",'2013Figures'!$G:$G,"E1",'2013Figures'!$E:$E,$B$1)</f>
        <v>9</v>
      </c>
      <c r="H43" s="9">
        <f>SUMIFS('2013Figures'!$J:$J,'2013Figures'!$C:$C,$A43,'2013Figures'!$I:$I,"",'2013Figures'!$B:$B,"CyToBroker",'2013Figures'!$G:$G,"P1",'2013Figures'!$E:$E,$B$1)</f>
        <v>0</v>
      </c>
      <c r="J43" s="8" t="s">
        <v>131</v>
      </c>
      <c r="L43" s="42">
        <f>SUMIFS('2012Figures'!$J:$J,'2012Figures'!$C:$C,$A43,'2012Figures'!$I:$I,"",'2012Figures'!$E:$E,$B$1)</f>
        <v>15</v>
      </c>
      <c r="M43" s="52">
        <f>SUMIFS('2012Figures'!$J:$J,'2012Figures'!$C:$C,$A43,'2012Figures'!$I:$I,"",'2012Figures'!$B:$B,"BrokerToCy",'2012Figures'!$G:$G,"E1",'2012Figures'!$E:$E,$B$1)</f>
        <v>0</v>
      </c>
      <c r="N43" s="52">
        <f>SUMIFS('2012Figures'!$J:$J,'2012Figures'!$C:$C,$A43,'2012Figures'!$I:$I,"",'2012Figures'!$B:$B,"BrokerToCy",'2012Figures'!$G:$G,"P1",'2012Figures'!$E:$E,$B$1)</f>
        <v>0</v>
      </c>
      <c r="O43" s="52">
        <f>SUMIFS('2012Figures'!$J:$J,'2012Figures'!$C:$C,$A43,'2012Figures'!$I:$I,"",'2012Figures'!$B:$B,"CyToBroker",'2012Figures'!$G:$G,"E1",'2012Figures'!$E:$E,$B$1)</f>
        <v>15</v>
      </c>
      <c r="P43" s="52">
        <f>SUMIFS('2012Figures'!$J:$J,'2012Figures'!$C:$C,$A43,'2012Figures'!$I:$I,"",'2012Figures'!$B:$B,"CyToBroker",'2012Figures'!$G:$G,"P1",'2012Figures'!$E:$E,$B$1)</f>
        <v>0</v>
      </c>
      <c r="R43" s="46">
        <f t="shared" si="12"/>
        <v>-0.4</v>
      </c>
      <c r="S43" s="46" t="str">
        <f t="shared" si="12"/>
        <v/>
      </c>
      <c r="T43" s="46" t="str">
        <f t="shared" si="12"/>
        <v/>
      </c>
      <c r="U43" s="46">
        <f t="shared" si="12"/>
        <v>-0.4</v>
      </c>
      <c r="V43" s="46" t="str">
        <f t="shared" si="12"/>
        <v/>
      </c>
    </row>
    <row r="44" spans="1:22" x14ac:dyDescent="0.2">
      <c r="A44" s="21"/>
      <c r="B44" s="21" t="s">
        <v>92</v>
      </c>
      <c r="C44" s="22"/>
      <c r="D44" s="23">
        <f>SUM(E44:H44)</f>
        <v>9</v>
      </c>
      <c r="E44" s="23">
        <f t="shared" ref="E44:H44" si="13">SUM(E32:E43)</f>
        <v>0</v>
      </c>
      <c r="F44" s="23">
        <f t="shared" si="13"/>
        <v>0</v>
      </c>
      <c r="G44" s="23">
        <f t="shared" si="13"/>
        <v>9</v>
      </c>
      <c r="H44" s="23">
        <f t="shared" si="13"/>
        <v>0</v>
      </c>
      <c r="I44" s="21"/>
      <c r="J44" s="22"/>
      <c r="K44" s="21"/>
      <c r="L44" s="43">
        <f>SUM(M44:P44)</f>
        <v>15</v>
      </c>
      <c r="M44" s="43">
        <f t="shared" ref="M44:P44" si="14">SUM(M32:M43)</f>
        <v>0</v>
      </c>
      <c r="N44" s="43">
        <f t="shared" si="14"/>
        <v>0</v>
      </c>
      <c r="O44" s="43">
        <f t="shared" si="14"/>
        <v>15</v>
      </c>
      <c r="P44" s="43">
        <f t="shared" si="14"/>
        <v>0</v>
      </c>
      <c r="Q44" s="21"/>
      <c r="R44" s="21"/>
      <c r="S44" s="21"/>
      <c r="T44" s="21"/>
      <c r="U44" s="21"/>
      <c r="V44" s="21"/>
    </row>
    <row r="45" spans="1:22" x14ac:dyDescent="0.2">
      <c r="A45" s="28">
        <v>103</v>
      </c>
      <c r="B45" s="28" t="s">
        <v>55</v>
      </c>
      <c r="C45" s="17" t="s">
        <v>88</v>
      </c>
      <c r="D45" s="18">
        <f>SUMIFS('2013Figures'!$J:$J,'2013Figures'!$C:$C,$A45,'2013Figures'!$E:$E,$B$1)</f>
        <v>1165</v>
      </c>
      <c r="E45" s="18">
        <f>SUMIFS('2013Figures'!$J:$J,'2013Figures'!$C:$C,$A45,'2013Figures'!$B:$B,"BrokerToCy",'2013Figures'!$G:$G,"E1",'2013Figures'!$E:$E,$B$1)</f>
        <v>0</v>
      </c>
      <c r="F45" s="18">
        <f>SUMIFS('2013Figures'!$J:$J,'2013Figures'!$C:$C,$A45,'2013Figures'!$B:$B,"BrokerToCy",'2013Figures'!$G:$G,"P1",'2013Figures'!$E:$E,$B$1)</f>
        <v>0</v>
      </c>
      <c r="G45" s="18">
        <f>SUMIFS('2013Figures'!$J:$J,'2013Figures'!$C:$C,$A45,'2013Figures'!$B:$B,"CyToBroker",'2013Figures'!$G:$G,"E1",'2013Figures'!$E:$E,$B$1)</f>
        <v>1165</v>
      </c>
      <c r="H45" s="18">
        <f>SUMIFS('2013Figures'!$J:$J,'2013Figures'!$C:$C,$A45,'2013Figures'!$B:$B,"CyToBroker",'2013Figures'!$G:$G,"P1",'2013Figures'!$E:$E,$B$1)</f>
        <v>0</v>
      </c>
      <c r="I45" s="28"/>
      <c r="J45" s="17"/>
      <c r="K45" s="28"/>
      <c r="L45" s="50">
        <f>SUMIFS('2012Figures'!$J:$J,'2012Figures'!$C:$C,$A45,'2012Figures'!$E:$E,$B$1)</f>
        <v>739</v>
      </c>
      <c r="M45" s="50">
        <f>SUMIFS('2012Figures'!$J:$J,'2012Figures'!$C:$C,$A45,'2012Figures'!$B:$B,"BrokerToCy",'2012Figures'!$G:$G,"E1",'2012Figures'!$E:$E,$B$1)</f>
        <v>0</v>
      </c>
      <c r="N45" s="50">
        <f>SUMIFS('2012Figures'!$J:$J,'2012Figures'!$C:$C,$A45,'2012Figures'!$B:$B,"BrokerToCy",'2012Figures'!$G:$G,"P1",'2012Figures'!$E:$E,$B$1)</f>
        <v>0</v>
      </c>
      <c r="O45" s="50">
        <f>SUMIFS('2012Figures'!$J:$J,'2012Figures'!$C:$C,$A45,'2012Figures'!$B:$B,"CyToBroker",'2012Figures'!$G:$G,"E1",'2012Figures'!$E:$E,$B$1)</f>
        <v>739</v>
      </c>
      <c r="P45" s="50">
        <f>SUMIFS('2012Figures'!$J:$J,'2012Figures'!$C:$C,$A45,'2012Figures'!$B:$B,"CyToBroker",'2012Figures'!$G:$G,"P1",'2012Figures'!$E:$E,$B$1)</f>
        <v>0</v>
      </c>
      <c r="Q45" s="28"/>
      <c r="R45" s="46">
        <f t="shared" ref="R45:V108" si="15">IF(L45=0,"",ROUND(D45/L45-1,2))</f>
        <v>0.57999999999999996</v>
      </c>
      <c r="S45" s="46" t="str">
        <f t="shared" si="15"/>
        <v/>
      </c>
      <c r="T45" s="46" t="str">
        <f t="shared" si="15"/>
        <v/>
      </c>
      <c r="U45" s="46">
        <f t="shared" si="15"/>
        <v>0.57999999999999996</v>
      </c>
      <c r="V45" s="46" t="str">
        <f t="shared" si="15"/>
        <v/>
      </c>
    </row>
    <row r="46" spans="1:22" x14ac:dyDescent="0.2">
      <c r="A46" s="1">
        <v>103</v>
      </c>
      <c r="B46" s="1">
        <v>1</v>
      </c>
      <c r="C46" s="8">
        <v>6</v>
      </c>
      <c r="D46" s="29">
        <f>SUMIFS('2013Figures'!$J:$J,'2013Figures'!$C:$C,$A46,'2013Figures'!$H:$H,$B46,'2013Figures'!$I:$I,$C46,'2013Figures'!$E:$E,$B$1)</f>
        <v>0</v>
      </c>
      <c r="E46" s="9">
        <f>SUMIFS('2013Figures'!$J:$J,'2013Figures'!$C:$C,$A46,'2013Figures'!$H:$H,$B46,'2013Figures'!$I:$I,$C46,'2013Figures'!$B:$B,"BrokerToCy",'2013Figures'!$G:$G,"E1",'2013Figures'!$E:$E,$B$1)</f>
        <v>0</v>
      </c>
      <c r="F46" s="9">
        <f>SUMIFS('2013Figures'!$J:$J,'2013Figures'!$C:$C,$A46,'2013Figures'!$H:$H,$B46,'2013Figures'!$I:$I,$C46,'2013Figures'!$B:$B,"BrokerToCy",'2013Figures'!$G:$G,"P1",'2013Figures'!$E:$E,$B$1)</f>
        <v>0</v>
      </c>
      <c r="G46" s="9">
        <f>SUMIFS('2013Figures'!$J:$J,'2013Figures'!$C:$C,$A46,'2013Figures'!$H:$H,$B46,'2013Figures'!$I:$I,$C46,'2013Figures'!$B:$B,"CyToBroker",'2013Figures'!$G:$G,"E1",'2013Figures'!$E:$E,$B$1)</f>
        <v>0</v>
      </c>
      <c r="H46" s="9">
        <f>SUMIFS('2013Figures'!$J:$J,'2013Figures'!$C:$C,$A46,'2013Figures'!$H:$H,$B46,'2013Figures'!$I:$I,$C46,'2013Figures'!$B:$B,"CyToBroker",'2013Figures'!$G:$G,"P1",'2013Figures'!$E:$E,$B$1)</f>
        <v>0</v>
      </c>
      <c r="J46" s="8" t="s">
        <v>146</v>
      </c>
      <c r="L46" s="42">
        <f>SUMIFS('2012Figures'!$J:$J,'2012Figures'!$C:$C,$A46,'2012Figures'!$H:$H,$B46,'2012Figures'!$I:$I,$C46,'2012Figures'!$E:$E,$B$1)</f>
        <v>0</v>
      </c>
      <c r="M46" s="52">
        <f>SUMIFS('2012Figures'!$J:$J,'2012Figures'!$C:$C,$A46,'2012Figures'!$H:$H,$B46,'2012Figures'!$I:$I,$C46,'2012Figures'!$B:$B,"BrokerToCy",'2012Figures'!$G:$G,"E1",'2012Figures'!$E:$E,$B$1)</f>
        <v>0</v>
      </c>
      <c r="N46" s="52">
        <f>SUMIFS('2012Figures'!$J:$J,'2012Figures'!$C:$C,$A46,'2012Figures'!$H:$H,$B46,'2012Figures'!$I:$I,$C46,'2012Figures'!$B:$B,"BrokerToCy",'2012Figures'!$G:$G,"P1",'2012Figures'!$E:$E,$B$1)</f>
        <v>0</v>
      </c>
      <c r="O46" s="52">
        <f>SUMIFS('2012Figures'!$J:$J,'2012Figures'!$C:$C,$A46,'2012Figures'!$H:$H,$B46,'2012Figures'!$I:$I,$C46,'2012Figures'!$B:$B,"CyToBroker",'2012Figures'!$G:$G,"E1",'2012Figures'!$E:$E,$B$1)</f>
        <v>0</v>
      </c>
      <c r="P46" s="52">
        <f>SUMIFS('2012Figures'!$J:$J,'2012Figures'!$C:$C,$A46,'2012Figures'!$H:$H,$B46,'2012Figures'!$I:$I,$C46,'2012Figures'!$B:$B,"CyToBroker",'2012Figures'!$G:$G,"P1",'2012Figures'!$E:$E,$B$1)</f>
        <v>0</v>
      </c>
      <c r="R46" s="46" t="str">
        <f t="shared" si="15"/>
        <v/>
      </c>
      <c r="S46" s="46" t="str">
        <f t="shared" si="15"/>
        <v/>
      </c>
      <c r="T46" s="46" t="str">
        <f t="shared" si="15"/>
        <v/>
      </c>
      <c r="U46" s="46" t="str">
        <f t="shared" si="15"/>
        <v/>
      </c>
      <c r="V46" s="46" t="str">
        <f t="shared" si="15"/>
        <v/>
      </c>
    </row>
    <row r="47" spans="1:22" x14ac:dyDescent="0.2">
      <c r="A47" s="1">
        <v>103</v>
      </c>
      <c r="B47" s="1" t="s">
        <v>55</v>
      </c>
      <c r="C47" s="8">
        <v>11</v>
      </c>
      <c r="D47" s="29">
        <f>SUMIFS('2013Figures'!$J:$J,'2013Figures'!$C:$C,$A47,'2013Figures'!$H:$H,$B47,'2013Figures'!$I:$I,$C47,'2013Figures'!$E:$E,$B$1)</f>
        <v>0</v>
      </c>
      <c r="E47" s="9">
        <f>SUMIFS('2013Figures'!$J:$J,'2013Figures'!$C:$C,$A47,'2013Figures'!$H:$H,$B47,'2013Figures'!$I:$I,$C47,'2013Figures'!$B:$B,"BrokerToCy",'2013Figures'!$G:$G,"E1",'2013Figures'!$E:$E,$B$1)</f>
        <v>0</v>
      </c>
      <c r="F47" s="9">
        <f>SUMIFS('2013Figures'!$J:$J,'2013Figures'!$C:$C,$A47,'2013Figures'!$H:$H,$B47,'2013Figures'!$I:$I,$C47,'2013Figures'!$B:$B,"BrokerToCy",'2013Figures'!$G:$G,"P1",'2013Figures'!$E:$E,$B$1)</f>
        <v>0</v>
      </c>
      <c r="G47" s="9">
        <f>SUMIFS('2013Figures'!$J:$J,'2013Figures'!$C:$C,$A47,'2013Figures'!$H:$H,$B47,'2013Figures'!$I:$I,$C47,'2013Figures'!$B:$B,"CyToBroker",'2013Figures'!$G:$G,"E1",'2013Figures'!$E:$E,$B$1)</f>
        <v>0</v>
      </c>
      <c r="H47" s="9">
        <f>SUMIFS('2013Figures'!$J:$J,'2013Figures'!$C:$C,$A47,'2013Figures'!$H:$H,$B47,'2013Figures'!$I:$I,$C47,'2013Figures'!$B:$B,"CyToBroker",'2013Figures'!$G:$G,"P1",'2013Figures'!$E:$E,$B$1)</f>
        <v>0</v>
      </c>
      <c r="L47" s="42">
        <f>SUMIFS('2012Figures'!$J:$J,'2012Figures'!$C:$C,$A47,'2012Figures'!$H:$H,$B47,'2012Figures'!$I:$I,$C47,'2012Figures'!$E:$E,$B$1)</f>
        <v>0</v>
      </c>
      <c r="M47" s="52">
        <f>SUMIFS('2012Figures'!$J:$J,'2012Figures'!$C:$C,$A47,'2012Figures'!$H:$H,$B47,'2012Figures'!$I:$I,$C47,'2012Figures'!$B:$B,"BrokerToCy",'2012Figures'!$G:$G,"E1",'2012Figures'!$E:$E,$B$1)</f>
        <v>0</v>
      </c>
      <c r="N47" s="52">
        <f>SUMIFS('2012Figures'!$J:$J,'2012Figures'!$C:$C,$A47,'2012Figures'!$H:$H,$B47,'2012Figures'!$I:$I,$C47,'2012Figures'!$B:$B,"BrokerToCy",'2012Figures'!$G:$G,"P1",'2012Figures'!$E:$E,$B$1)</f>
        <v>0</v>
      </c>
      <c r="O47" s="52">
        <f>SUMIFS('2012Figures'!$J:$J,'2012Figures'!$C:$C,$A47,'2012Figures'!$H:$H,$B47,'2012Figures'!$I:$I,$C47,'2012Figures'!$B:$B,"CyToBroker",'2012Figures'!$G:$G,"E1",'2012Figures'!$E:$E,$B$1)</f>
        <v>0</v>
      </c>
      <c r="P47" s="52">
        <f>SUMIFS('2012Figures'!$J:$J,'2012Figures'!$C:$C,$A47,'2012Figures'!$H:$H,$B47,'2012Figures'!$I:$I,$C47,'2012Figures'!$B:$B,"CyToBroker",'2012Figures'!$G:$G,"P1",'2012Figures'!$E:$E,$B$1)</f>
        <v>0</v>
      </c>
      <c r="R47" s="46" t="str">
        <f t="shared" si="15"/>
        <v/>
      </c>
      <c r="S47" s="46" t="str">
        <f t="shared" si="15"/>
        <v/>
      </c>
      <c r="T47" s="46" t="str">
        <f t="shared" si="15"/>
        <v/>
      </c>
      <c r="U47" s="46" t="str">
        <f t="shared" si="15"/>
        <v/>
      </c>
      <c r="V47" s="46" t="str">
        <f t="shared" si="15"/>
        <v/>
      </c>
    </row>
    <row r="48" spans="1:22" x14ac:dyDescent="0.2">
      <c r="A48" s="1">
        <v>103</v>
      </c>
      <c r="B48" s="1" t="s">
        <v>55</v>
      </c>
      <c r="C48" s="8">
        <v>10</v>
      </c>
      <c r="D48" s="29">
        <f>SUMIFS('2013Figures'!$J:$J,'2013Figures'!$C:$C,$A48,'2013Figures'!$H:$H,$B48,'2013Figures'!$I:$I,$C48,'2013Figures'!$E:$E,$B$1)</f>
        <v>0</v>
      </c>
      <c r="E48" s="9">
        <f>SUMIFS('2013Figures'!$J:$J,'2013Figures'!$C:$C,$A48,'2013Figures'!$H:$H,$B48,'2013Figures'!$I:$I,$C48,'2013Figures'!$B:$B,"BrokerToCy",'2013Figures'!$G:$G,"E1",'2013Figures'!$E:$E,$B$1)</f>
        <v>0</v>
      </c>
      <c r="F48" s="9">
        <f>SUMIFS('2013Figures'!$J:$J,'2013Figures'!$C:$C,$A48,'2013Figures'!$H:$H,$B48,'2013Figures'!$I:$I,$C48,'2013Figures'!$B:$B,"BrokerToCy",'2013Figures'!$G:$G,"P1",'2013Figures'!$E:$E,$B$1)</f>
        <v>0</v>
      </c>
      <c r="G48" s="9">
        <f>SUMIFS('2013Figures'!$J:$J,'2013Figures'!$C:$C,$A48,'2013Figures'!$H:$H,$B48,'2013Figures'!$I:$I,$C48,'2013Figures'!$B:$B,"CyToBroker",'2013Figures'!$G:$G,"E1",'2013Figures'!$E:$E,$B$1)</f>
        <v>0</v>
      </c>
      <c r="H48" s="9">
        <f>SUMIFS('2013Figures'!$J:$J,'2013Figures'!$C:$C,$A48,'2013Figures'!$H:$H,$B48,'2013Figures'!$I:$I,$C48,'2013Figures'!$B:$B,"CyToBroker",'2013Figures'!$G:$G,"P1",'2013Figures'!$E:$E,$B$1)</f>
        <v>0</v>
      </c>
      <c r="J48" s="8">
        <v>201501</v>
      </c>
      <c r="L48" s="42">
        <f>SUMIFS('2012Figures'!$J:$J,'2012Figures'!$C:$C,$A48,'2012Figures'!$H:$H,$B48,'2012Figures'!$I:$I,$C48,'2012Figures'!$E:$E,$B$1)</f>
        <v>0</v>
      </c>
      <c r="M48" s="52">
        <f>SUMIFS('2012Figures'!$J:$J,'2012Figures'!$C:$C,$A48,'2012Figures'!$H:$H,$B48,'2012Figures'!$I:$I,$C48,'2012Figures'!$B:$B,"BrokerToCy",'2012Figures'!$G:$G,"E1",'2012Figures'!$E:$E,$B$1)</f>
        <v>0</v>
      </c>
      <c r="N48" s="52">
        <f>SUMIFS('2012Figures'!$J:$J,'2012Figures'!$C:$C,$A48,'2012Figures'!$H:$H,$B48,'2012Figures'!$I:$I,$C48,'2012Figures'!$B:$B,"BrokerToCy",'2012Figures'!$G:$G,"P1",'2012Figures'!$E:$E,$B$1)</f>
        <v>0</v>
      </c>
      <c r="O48" s="52">
        <f>SUMIFS('2012Figures'!$J:$J,'2012Figures'!$C:$C,$A48,'2012Figures'!$H:$H,$B48,'2012Figures'!$I:$I,$C48,'2012Figures'!$B:$B,"CyToBroker",'2012Figures'!$G:$G,"E1",'2012Figures'!$E:$E,$B$1)</f>
        <v>0</v>
      </c>
      <c r="P48" s="52">
        <f>SUMIFS('2012Figures'!$J:$J,'2012Figures'!$C:$C,$A48,'2012Figures'!$H:$H,$B48,'2012Figures'!$I:$I,$C48,'2012Figures'!$B:$B,"CyToBroker",'2012Figures'!$G:$G,"P1",'2012Figures'!$E:$E,$B$1)</f>
        <v>0</v>
      </c>
      <c r="R48" s="46" t="str">
        <f t="shared" si="15"/>
        <v/>
      </c>
      <c r="S48" s="46" t="str">
        <f t="shared" si="15"/>
        <v/>
      </c>
      <c r="T48" s="46" t="str">
        <f t="shared" si="15"/>
        <v/>
      </c>
      <c r="U48" s="46" t="str">
        <f t="shared" si="15"/>
        <v/>
      </c>
      <c r="V48" s="46" t="str">
        <f t="shared" si="15"/>
        <v/>
      </c>
    </row>
    <row r="49" spans="1:22" x14ac:dyDescent="0.2">
      <c r="A49" s="1">
        <v>103</v>
      </c>
      <c r="B49" s="1" t="s">
        <v>55</v>
      </c>
      <c r="C49" s="8">
        <v>9</v>
      </c>
      <c r="D49" s="29">
        <f>SUMIFS('2013Figures'!$J:$J,'2013Figures'!$C:$C,$A49,'2013Figures'!$H:$H,$B49,'2013Figures'!$I:$I,$C49,'2013Figures'!$E:$E,$B$1)</f>
        <v>0</v>
      </c>
      <c r="E49" s="9">
        <f>SUMIFS('2013Figures'!$J:$J,'2013Figures'!$C:$C,$A49,'2013Figures'!$H:$H,$B49,'2013Figures'!$I:$I,$C49,'2013Figures'!$B:$B,"BrokerToCy",'2013Figures'!$G:$G,"E1",'2013Figures'!$E:$E,$B$1)</f>
        <v>0</v>
      </c>
      <c r="F49" s="9">
        <f>SUMIFS('2013Figures'!$J:$J,'2013Figures'!$C:$C,$A49,'2013Figures'!$H:$H,$B49,'2013Figures'!$I:$I,$C49,'2013Figures'!$B:$B,"BrokerToCy",'2013Figures'!$G:$G,"P1",'2013Figures'!$E:$E,$B$1)</f>
        <v>0</v>
      </c>
      <c r="G49" s="9">
        <f>SUMIFS('2013Figures'!$J:$J,'2013Figures'!$C:$C,$A49,'2013Figures'!$H:$H,$B49,'2013Figures'!$I:$I,$C49,'2013Figures'!$B:$B,"CyToBroker",'2013Figures'!$G:$G,"E1",'2013Figures'!$E:$E,$B$1)</f>
        <v>0</v>
      </c>
      <c r="H49" s="9">
        <f>SUMIFS('2013Figures'!$J:$J,'2013Figures'!$C:$C,$A49,'2013Figures'!$H:$H,$B49,'2013Figures'!$I:$I,$C49,'2013Figures'!$B:$B,"CyToBroker",'2013Figures'!$G:$G,"P1",'2013Figures'!$E:$E,$B$1)</f>
        <v>0</v>
      </c>
      <c r="J49" s="8">
        <v>201401</v>
      </c>
      <c r="L49" s="42">
        <f>SUMIFS('2012Figures'!$J:$J,'2012Figures'!$C:$C,$A49,'2012Figures'!$H:$H,$B49,'2012Figures'!$I:$I,$C49,'2012Figures'!$E:$E,$B$1)</f>
        <v>0</v>
      </c>
      <c r="M49" s="52">
        <f>SUMIFS('2012Figures'!$J:$J,'2012Figures'!$C:$C,$A49,'2012Figures'!$H:$H,$B49,'2012Figures'!$I:$I,$C49,'2012Figures'!$B:$B,"BrokerToCy",'2012Figures'!$G:$G,"E1",'2012Figures'!$E:$E,$B$1)</f>
        <v>0</v>
      </c>
      <c r="N49" s="52">
        <f>SUMIFS('2012Figures'!$J:$J,'2012Figures'!$C:$C,$A49,'2012Figures'!$H:$H,$B49,'2012Figures'!$I:$I,$C49,'2012Figures'!$B:$B,"BrokerToCy",'2012Figures'!$G:$G,"P1",'2012Figures'!$E:$E,$B$1)</f>
        <v>0</v>
      </c>
      <c r="O49" s="52">
        <f>SUMIFS('2012Figures'!$J:$J,'2012Figures'!$C:$C,$A49,'2012Figures'!$H:$H,$B49,'2012Figures'!$I:$I,$C49,'2012Figures'!$B:$B,"CyToBroker",'2012Figures'!$G:$G,"E1",'2012Figures'!$E:$E,$B$1)</f>
        <v>0</v>
      </c>
      <c r="P49" s="52">
        <f>SUMIFS('2012Figures'!$J:$J,'2012Figures'!$C:$C,$A49,'2012Figures'!$H:$H,$B49,'2012Figures'!$I:$I,$C49,'2012Figures'!$B:$B,"CyToBroker",'2012Figures'!$G:$G,"P1",'2012Figures'!$E:$E,$B$1)</f>
        <v>0</v>
      </c>
      <c r="R49" s="46" t="str">
        <f t="shared" si="15"/>
        <v/>
      </c>
      <c r="S49" s="46" t="str">
        <f t="shared" si="15"/>
        <v/>
      </c>
      <c r="T49" s="46" t="str">
        <f t="shared" si="15"/>
        <v/>
      </c>
      <c r="U49" s="46" t="str">
        <f t="shared" si="15"/>
        <v/>
      </c>
      <c r="V49" s="46" t="str">
        <f t="shared" si="15"/>
        <v/>
      </c>
    </row>
    <row r="50" spans="1:22" x14ac:dyDescent="0.2">
      <c r="A50" s="1">
        <v>103</v>
      </c>
      <c r="B50" s="1" t="s">
        <v>55</v>
      </c>
      <c r="C50" s="8">
        <v>8</v>
      </c>
      <c r="D50" s="29">
        <f>SUMIFS('2013Figures'!$J:$J,'2013Figures'!$C:$C,$A50,'2013Figures'!$H:$H,$B50,'2013Figures'!$I:$I,$C50,'2013Figures'!$E:$E,$B$1)</f>
        <v>0</v>
      </c>
      <c r="E50" s="9">
        <f>SUMIFS('2013Figures'!$J:$J,'2013Figures'!$C:$C,$A50,'2013Figures'!$H:$H,$B50,'2013Figures'!$I:$I,$C50,'2013Figures'!$B:$B,"BrokerToCy",'2013Figures'!$G:$G,"E1",'2013Figures'!$E:$E,$B$1)</f>
        <v>0</v>
      </c>
      <c r="F50" s="9">
        <f>SUMIFS('2013Figures'!$J:$J,'2013Figures'!$C:$C,$A50,'2013Figures'!$H:$H,$B50,'2013Figures'!$I:$I,$C50,'2013Figures'!$B:$B,"BrokerToCy",'2013Figures'!$G:$G,"P1",'2013Figures'!$E:$E,$B$1)</f>
        <v>0</v>
      </c>
      <c r="G50" s="9">
        <f>SUMIFS('2013Figures'!$J:$J,'2013Figures'!$C:$C,$A50,'2013Figures'!$H:$H,$B50,'2013Figures'!$I:$I,$C50,'2013Figures'!$B:$B,"CyToBroker",'2013Figures'!$G:$G,"E1",'2013Figures'!$E:$E,$B$1)</f>
        <v>0</v>
      </c>
      <c r="H50" s="9">
        <f>SUMIFS('2013Figures'!$J:$J,'2013Figures'!$C:$C,$A50,'2013Figures'!$H:$H,$B50,'2013Figures'!$I:$I,$C50,'2013Figures'!$B:$B,"CyToBroker",'2013Figures'!$G:$G,"P1",'2013Figures'!$E:$E,$B$1)</f>
        <v>0</v>
      </c>
      <c r="I50" s="30"/>
      <c r="J50" s="31">
        <v>201301</v>
      </c>
      <c r="K50" s="30"/>
      <c r="L50" s="42">
        <f>SUMIFS('2012Figures'!$J:$J,'2012Figures'!$C:$C,$A50,'2012Figures'!$H:$H,$B50,'2012Figures'!$I:$I,$C50,'2012Figures'!$E:$E,$B$1)</f>
        <v>0</v>
      </c>
      <c r="M50" s="52">
        <f>SUMIFS('2012Figures'!$J:$J,'2012Figures'!$C:$C,$A50,'2012Figures'!$H:$H,$B50,'2012Figures'!$I:$I,$C50,'2012Figures'!$B:$B,"BrokerToCy",'2012Figures'!$G:$G,"E1",'2012Figures'!$E:$E,$B$1)</f>
        <v>0</v>
      </c>
      <c r="N50" s="52">
        <f>SUMIFS('2012Figures'!$J:$J,'2012Figures'!$C:$C,$A50,'2012Figures'!$H:$H,$B50,'2012Figures'!$I:$I,$C50,'2012Figures'!$B:$B,"BrokerToCy",'2012Figures'!$G:$G,"P1",'2012Figures'!$E:$E,$B$1)</f>
        <v>0</v>
      </c>
      <c r="O50" s="52">
        <f>SUMIFS('2012Figures'!$J:$J,'2012Figures'!$C:$C,$A50,'2012Figures'!$H:$H,$B50,'2012Figures'!$I:$I,$C50,'2012Figures'!$B:$B,"CyToBroker",'2012Figures'!$G:$G,"E1",'2012Figures'!$E:$E,$B$1)</f>
        <v>0</v>
      </c>
      <c r="P50" s="52">
        <f>SUMIFS('2012Figures'!$J:$J,'2012Figures'!$C:$C,$A50,'2012Figures'!$H:$H,$B50,'2012Figures'!$I:$I,$C50,'2012Figures'!$B:$B,"CyToBroker",'2012Figures'!$G:$G,"P1",'2012Figures'!$E:$E,$B$1)</f>
        <v>0</v>
      </c>
      <c r="Q50" s="30"/>
      <c r="R50" s="46" t="str">
        <f t="shared" si="15"/>
        <v/>
      </c>
      <c r="S50" s="46" t="str">
        <f t="shared" si="15"/>
        <v/>
      </c>
      <c r="T50" s="46" t="str">
        <f t="shared" si="15"/>
        <v/>
      </c>
      <c r="U50" s="46" t="str">
        <f t="shared" si="15"/>
        <v/>
      </c>
      <c r="V50" s="46" t="str">
        <f t="shared" si="15"/>
        <v/>
      </c>
    </row>
    <row r="51" spans="1:22" x14ac:dyDescent="0.2">
      <c r="A51" s="1">
        <v>103</v>
      </c>
      <c r="B51" s="1" t="s">
        <v>55</v>
      </c>
      <c r="C51" s="8">
        <v>7</v>
      </c>
      <c r="D51" s="29">
        <f>SUMIFS('2013Figures'!$J:$J,'2013Figures'!$C:$C,$A51,'2013Figures'!$H:$H,$B51,'2013Figures'!$I:$I,$C51,'2013Figures'!$E:$E,$B$1)</f>
        <v>0</v>
      </c>
      <c r="E51" s="9">
        <f>SUMIFS('2013Figures'!$J:$J,'2013Figures'!$C:$C,$A51,'2013Figures'!$H:$H,$B51,'2013Figures'!$I:$I,$C51,'2013Figures'!$B:$B,"BrokerToCy",'2013Figures'!$G:$G,"E1",'2013Figures'!$E:$E,$B$1)</f>
        <v>0</v>
      </c>
      <c r="F51" s="9">
        <f>SUMIFS('2013Figures'!$J:$J,'2013Figures'!$C:$C,$A51,'2013Figures'!$H:$H,$B51,'2013Figures'!$I:$I,$C51,'2013Figures'!$B:$B,"BrokerToCy",'2013Figures'!$G:$G,"P1",'2013Figures'!$E:$E,$B$1)</f>
        <v>0</v>
      </c>
      <c r="G51" s="9">
        <f>SUMIFS('2013Figures'!$J:$J,'2013Figures'!$C:$C,$A51,'2013Figures'!$H:$H,$B51,'2013Figures'!$I:$I,$C51,'2013Figures'!$B:$B,"CyToBroker",'2013Figures'!$G:$G,"E1",'2013Figures'!$E:$E,$B$1)</f>
        <v>0</v>
      </c>
      <c r="H51" s="9">
        <f>SUMIFS('2013Figures'!$J:$J,'2013Figures'!$C:$C,$A51,'2013Figures'!$H:$H,$B51,'2013Figures'!$I:$I,$C51,'2013Figures'!$B:$B,"CyToBroker",'2013Figures'!$G:$G,"P1",'2013Figures'!$E:$E,$B$1)</f>
        <v>0</v>
      </c>
      <c r="J51" s="8">
        <v>201201</v>
      </c>
      <c r="L51" s="42">
        <f>SUMIFS('2012Figures'!$J:$J,'2012Figures'!$C:$C,$A51,'2012Figures'!$H:$H,$B51,'2012Figures'!$I:$I,$C51,'2012Figures'!$E:$E,$B$1)</f>
        <v>0</v>
      </c>
      <c r="M51" s="52">
        <f>SUMIFS('2012Figures'!$J:$J,'2012Figures'!$C:$C,$A51,'2012Figures'!$H:$H,$B51,'2012Figures'!$I:$I,$C51,'2012Figures'!$B:$B,"BrokerToCy",'2012Figures'!$G:$G,"E1",'2012Figures'!$E:$E,$B$1)</f>
        <v>0</v>
      </c>
      <c r="N51" s="52">
        <f>SUMIFS('2012Figures'!$J:$J,'2012Figures'!$C:$C,$A51,'2012Figures'!$H:$H,$B51,'2012Figures'!$I:$I,$C51,'2012Figures'!$B:$B,"BrokerToCy",'2012Figures'!$G:$G,"P1",'2012Figures'!$E:$E,$B$1)</f>
        <v>0</v>
      </c>
      <c r="O51" s="52">
        <f>SUMIFS('2012Figures'!$J:$J,'2012Figures'!$C:$C,$A51,'2012Figures'!$H:$H,$B51,'2012Figures'!$I:$I,$C51,'2012Figures'!$B:$B,"CyToBroker",'2012Figures'!$G:$G,"E1",'2012Figures'!$E:$E,$B$1)</f>
        <v>0</v>
      </c>
      <c r="P51" s="52">
        <f>SUMIFS('2012Figures'!$J:$J,'2012Figures'!$C:$C,$A51,'2012Figures'!$H:$H,$B51,'2012Figures'!$I:$I,$C51,'2012Figures'!$B:$B,"CyToBroker",'2012Figures'!$G:$G,"P1",'2012Figures'!$E:$E,$B$1)</f>
        <v>0</v>
      </c>
      <c r="R51" s="46" t="str">
        <f t="shared" si="15"/>
        <v/>
      </c>
      <c r="S51" s="46" t="str">
        <f t="shared" si="15"/>
        <v/>
      </c>
      <c r="T51" s="46" t="str">
        <f t="shared" si="15"/>
        <v/>
      </c>
      <c r="U51" s="46" t="str">
        <f t="shared" si="15"/>
        <v/>
      </c>
      <c r="V51" s="46" t="str">
        <f t="shared" si="15"/>
        <v/>
      </c>
    </row>
    <row r="52" spans="1:22" x14ac:dyDescent="0.2">
      <c r="A52" s="1">
        <v>103</v>
      </c>
      <c r="B52" s="1" t="s">
        <v>55</v>
      </c>
      <c r="C52" s="8">
        <v>6</v>
      </c>
      <c r="D52" s="29">
        <f>SUMIFS('2013Figures'!$J:$J,'2013Figures'!$C:$C,$A52,'2013Figures'!$H:$H,$B52,'2013Figures'!$I:$I,$C52,'2013Figures'!$E:$E,$B$1)</f>
        <v>0</v>
      </c>
      <c r="E52" s="9">
        <f>SUMIFS('2013Figures'!$J:$J,'2013Figures'!$C:$C,$A52,'2013Figures'!$H:$H,$B52,'2013Figures'!$I:$I,$C52,'2013Figures'!$B:$B,"BrokerToCy",'2013Figures'!$G:$G,"E1",'2013Figures'!$E:$E,$B$1)</f>
        <v>0</v>
      </c>
      <c r="F52" s="9">
        <f>SUMIFS('2013Figures'!$J:$J,'2013Figures'!$C:$C,$A52,'2013Figures'!$H:$H,$B52,'2013Figures'!$I:$I,$C52,'2013Figures'!$B:$B,"BrokerToCy",'2013Figures'!$G:$G,"P1",'2013Figures'!$E:$E,$B$1)</f>
        <v>0</v>
      </c>
      <c r="G52" s="9">
        <f>SUMIFS('2013Figures'!$J:$J,'2013Figures'!$C:$C,$A52,'2013Figures'!$H:$H,$B52,'2013Figures'!$I:$I,$C52,'2013Figures'!$B:$B,"CyToBroker",'2013Figures'!$G:$G,"E1",'2013Figures'!$E:$E,$B$1)</f>
        <v>0</v>
      </c>
      <c r="H52" s="9">
        <f>SUMIFS('2013Figures'!$J:$J,'2013Figures'!$C:$C,$A52,'2013Figures'!$H:$H,$B52,'2013Figures'!$I:$I,$C52,'2013Figures'!$B:$B,"CyToBroker",'2013Figures'!$G:$G,"P1",'2013Figures'!$E:$E,$B$1)</f>
        <v>0</v>
      </c>
      <c r="J52" s="8">
        <v>201101</v>
      </c>
      <c r="L52" s="42">
        <f>SUMIFS('2012Figures'!$J:$J,'2012Figures'!$C:$C,$A52,'2012Figures'!$H:$H,$B52,'2012Figures'!$I:$I,$C52,'2012Figures'!$E:$E,$B$1)</f>
        <v>0</v>
      </c>
      <c r="M52" s="52">
        <f>SUMIFS('2012Figures'!$J:$J,'2012Figures'!$C:$C,$A52,'2012Figures'!$H:$H,$B52,'2012Figures'!$I:$I,$C52,'2012Figures'!$B:$B,"BrokerToCy",'2012Figures'!$G:$G,"E1",'2012Figures'!$E:$E,$B$1)</f>
        <v>0</v>
      </c>
      <c r="N52" s="52">
        <f>SUMIFS('2012Figures'!$J:$J,'2012Figures'!$C:$C,$A52,'2012Figures'!$H:$H,$B52,'2012Figures'!$I:$I,$C52,'2012Figures'!$B:$B,"BrokerToCy",'2012Figures'!$G:$G,"P1",'2012Figures'!$E:$E,$B$1)</f>
        <v>0</v>
      </c>
      <c r="O52" s="52">
        <f>SUMIFS('2012Figures'!$J:$J,'2012Figures'!$C:$C,$A52,'2012Figures'!$H:$H,$B52,'2012Figures'!$I:$I,$C52,'2012Figures'!$B:$B,"CyToBroker",'2012Figures'!$G:$G,"E1",'2012Figures'!$E:$E,$B$1)</f>
        <v>0</v>
      </c>
      <c r="P52" s="52">
        <f>SUMIFS('2012Figures'!$J:$J,'2012Figures'!$C:$C,$A52,'2012Figures'!$H:$H,$B52,'2012Figures'!$I:$I,$C52,'2012Figures'!$B:$B,"CyToBroker",'2012Figures'!$G:$G,"P1",'2012Figures'!$E:$E,$B$1)</f>
        <v>0</v>
      </c>
      <c r="R52" s="46" t="str">
        <f t="shared" si="15"/>
        <v/>
      </c>
      <c r="S52" s="46" t="str">
        <f t="shared" si="15"/>
        <v/>
      </c>
      <c r="T52" s="46" t="str">
        <f t="shared" si="15"/>
        <v/>
      </c>
      <c r="U52" s="46" t="str">
        <f t="shared" si="15"/>
        <v/>
      </c>
      <c r="V52" s="46" t="str">
        <f t="shared" si="15"/>
        <v/>
      </c>
    </row>
    <row r="53" spans="1:22" x14ac:dyDescent="0.2">
      <c r="A53" s="1">
        <v>103</v>
      </c>
      <c r="B53" s="1" t="s">
        <v>55</v>
      </c>
      <c r="C53" s="8">
        <v>5</v>
      </c>
      <c r="D53" s="29">
        <f>SUMIFS('2013Figures'!$J:$J,'2013Figures'!$C:$C,$A53,'2013Figures'!$H:$H,$B53,'2013Figures'!$I:$I,$C53,'2013Figures'!$E:$E,$B$1)</f>
        <v>0</v>
      </c>
      <c r="E53" s="9">
        <f>SUMIFS('2013Figures'!$J:$J,'2013Figures'!$C:$C,$A53,'2013Figures'!$H:$H,$B53,'2013Figures'!$I:$I,$C53,'2013Figures'!$B:$B,"BrokerToCy",'2013Figures'!$G:$G,"E1",'2013Figures'!$E:$E,$B$1)</f>
        <v>0</v>
      </c>
      <c r="F53" s="9">
        <f>SUMIFS('2013Figures'!$J:$J,'2013Figures'!$C:$C,$A53,'2013Figures'!$H:$H,$B53,'2013Figures'!$I:$I,$C53,'2013Figures'!$B:$B,"BrokerToCy",'2013Figures'!$G:$G,"P1",'2013Figures'!$E:$E,$B$1)</f>
        <v>0</v>
      </c>
      <c r="G53" s="9">
        <f>SUMIFS('2013Figures'!$J:$J,'2013Figures'!$C:$C,$A53,'2013Figures'!$H:$H,$B53,'2013Figures'!$I:$I,$C53,'2013Figures'!$B:$B,"CyToBroker",'2013Figures'!$G:$G,"E1",'2013Figures'!$E:$E,$B$1)</f>
        <v>0</v>
      </c>
      <c r="H53" s="9">
        <f>SUMIFS('2013Figures'!$J:$J,'2013Figures'!$C:$C,$A53,'2013Figures'!$H:$H,$B53,'2013Figures'!$I:$I,$C53,'2013Figures'!$B:$B,"CyToBroker",'2013Figures'!$G:$G,"P1",'2013Figures'!$E:$E,$B$1)</f>
        <v>0</v>
      </c>
      <c r="J53" s="8">
        <v>201001</v>
      </c>
      <c r="L53" s="42">
        <f>SUMIFS('2012Figures'!$J:$J,'2012Figures'!$C:$C,$A53,'2012Figures'!$H:$H,$B53,'2012Figures'!$I:$I,$C53,'2012Figures'!$E:$E,$B$1)</f>
        <v>0</v>
      </c>
      <c r="M53" s="52">
        <f>SUMIFS('2012Figures'!$J:$J,'2012Figures'!$C:$C,$A53,'2012Figures'!$H:$H,$B53,'2012Figures'!$I:$I,$C53,'2012Figures'!$B:$B,"BrokerToCy",'2012Figures'!$G:$G,"E1",'2012Figures'!$E:$E,$B$1)</f>
        <v>0</v>
      </c>
      <c r="N53" s="52">
        <f>SUMIFS('2012Figures'!$J:$J,'2012Figures'!$C:$C,$A53,'2012Figures'!$H:$H,$B53,'2012Figures'!$I:$I,$C53,'2012Figures'!$B:$B,"BrokerToCy",'2012Figures'!$G:$G,"P1",'2012Figures'!$E:$E,$B$1)</f>
        <v>0</v>
      </c>
      <c r="O53" s="52">
        <f>SUMIFS('2012Figures'!$J:$J,'2012Figures'!$C:$C,$A53,'2012Figures'!$H:$H,$B53,'2012Figures'!$I:$I,$C53,'2012Figures'!$B:$B,"CyToBroker",'2012Figures'!$G:$G,"E1",'2012Figures'!$E:$E,$B$1)</f>
        <v>0</v>
      </c>
      <c r="P53" s="52">
        <f>SUMIFS('2012Figures'!$J:$J,'2012Figures'!$C:$C,$A53,'2012Figures'!$H:$H,$B53,'2012Figures'!$I:$I,$C53,'2012Figures'!$B:$B,"CyToBroker",'2012Figures'!$G:$G,"P1",'2012Figures'!$E:$E,$B$1)</f>
        <v>0</v>
      </c>
      <c r="R53" s="46" t="str">
        <f t="shared" si="15"/>
        <v/>
      </c>
      <c r="S53" s="46" t="str">
        <f t="shared" si="15"/>
        <v/>
      </c>
      <c r="T53" s="46" t="str">
        <f t="shared" si="15"/>
        <v/>
      </c>
      <c r="U53" s="46" t="str">
        <f t="shared" si="15"/>
        <v/>
      </c>
      <c r="V53" s="46" t="str">
        <f t="shared" si="15"/>
        <v/>
      </c>
    </row>
    <row r="54" spans="1:22" x14ac:dyDescent="0.2">
      <c r="A54" s="1">
        <v>103</v>
      </c>
      <c r="B54" s="1" t="s">
        <v>55</v>
      </c>
      <c r="C54" s="8">
        <v>4</v>
      </c>
      <c r="D54" s="29">
        <f>SUMIFS('2013Figures'!$J:$J,'2013Figures'!$C:$C,$A54,'2013Figures'!$H:$H,$B54,'2013Figures'!$I:$I,$C54,'2013Figures'!$E:$E,$B$1)</f>
        <v>0</v>
      </c>
      <c r="E54" s="9">
        <f>SUMIFS('2013Figures'!$J:$J,'2013Figures'!$C:$C,$A54,'2013Figures'!$H:$H,$B54,'2013Figures'!$I:$I,$C54,'2013Figures'!$B:$B,"BrokerToCy",'2013Figures'!$G:$G,"E1",'2013Figures'!$E:$E,$B$1)</f>
        <v>0</v>
      </c>
      <c r="F54" s="9">
        <f>SUMIFS('2013Figures'!$J:$J,'2013Figures'!$C:$C,$A54,'2013Figures'!$H:$H,$B54,'2013Figures'!$I:$I,$C54,'2013Figures'!$B:$B,"BrokerToCy",'2013Figures'!$G:$G,"P1",'2013Figures'!$E:$E,$B$1)</f>
        <v>0</v>
      </c>
      <c r="G54" s="9">
        <f>SUMIFS('2013Figures'!$J:$J,'2013Figures'!$C:$C,$A54,'2013Figures'!$H:$H,$B54,'2013Figures'!$I:$I,$C54,'2013Figures'!$B:$B,"CyToBroker",'2013Figures'!$G:$G,"E1",'2013Figures'!$E:$E,$B$1)</f>
        <v>0</v>
      </c>
      <c r="H54" s="9">
        <f>SUMIFS('2013Figures'!$J:$J,'2013Figures'!$C:$C,$A54,'2013Figures'!$H:$H,$B54,'2013Figures'!$I:$I,$C54,'2013Figures'!$B:$B,"CyToBroker",'2013Figures'!$G:$G,"P1",'2013Figures'!$E:$E,$B$1)</f>
        <v>0</v>
      </c>
      <c r="J54" s="8">
        <v>200901</v>
      </c>
      <c r="L54" s="42">
        <f>SUMIFS('2012Figures'!$J:$J,'2012Figures'!$C:$C,$A54,'2012Figures'!$H:$H,$B54,'2012Figures'!$I:$I,$C54,'2012Figures'!$E:$E,$B$1)</f>
        <v>0</v>
      </c>
      <c r="M54" s="52">
        <f>SUMIFS('2012Figures'!$J:$J,'2012Figures'!$C:$C,$A54,'2012Figures'!$H:$H,$B54,'2012Figures'!$I:$I,$C54,'2012Figures'!$B:$B,"BrokerToCy",'2012Figures'!$G:$G,"E1",'2012Figures'!$E:$E,$B$1)</f>
        <v>0</v>
      </c>
      <c r="N54" s="52">
        <f>SUMIFS('2012Figures'!$J:$J,'2012Figures'!$C:$C,$A54,'2012Figures'!$H:$H,$B54,'2012Figures'!$I:$I,$C54,'2012Figures'!$B:$B,"BrokerToCy",'2012Figures'!$G:$G,"P1",'2012Figures'!$E:$E,$B$1)</f>
        <v>0</v>
      </c>
      <c r="O54" s="52">
        <f>SUMIFS('2012Figures'!$J:$J,'2012Figures'!$C:$C,$A54,'2012Figures'!$H:$H,$B54,'2012Figures'!$I:$I,$C54,'2012Figures'!$B:$B,"CyToBroker",'2012Figures'!$G:$G,"E1",'2012Figures'!$E:$E,$B$1)</f>
        <v>0</v>
      </c>
      <c r="P54" s="52">
        <f>SUMIFS('2012Figures'!$J:$J,'2012Figures'!$C:$C,$A54,'2012Figures'!$H:$H,$B54,'2012Figures'!$I:$I,$C54,'2012Figures'!$B:$B,"CyToBroker",'2012Figures'!$G:$G,"P1",'2012Figures'!$E:$E,$B$1)</f>
        <v>0</v>
      </c>
      <c r="R54" s="46" t="str">
        <f t="shared" si="15"/>
        <v/>
      </c>
      <c r="S54" s="46" t="str">
        <f t="shared" si="15"/>
        <v/>
      </c>
      <c r="T54" s="46" t="str">
        <f t="shared" si="15"/>
        <v/>
      </c>
      <c r="U54" s="46" t="str">
        <f t="shared" si="15"/>
        <v/>
      </c>
      <c r="V54" s="46" t="str">
        <f t="shared" si="15"/>
        <v/>
      </c>
    </row>
    <row r="55" spans="1:22" x14ac:dyDescent="0.2">
      <c r="A55" s="1">
        <v>103</v>
      </c>
      <c r="B55" s="1" t="s">
        <v>55</v>
      </c>
      <c r="C55" s="8">
        <v>3</v>
      </c>
      <c r="D55" s="29">
        <f>SUMIFS('2013Figures'!$J:$J,'2013Figures'!$C:$C,$A55,'2013Figures'!$H:$H,$B55,'2013Figures'!$I:$I,$C55,'2013Figures'!$E:$E,$B$1)</f>
        <v>0</v>
      </c>
      <c r="E55" s="9">
        <f>SUMIFS('2013Figures'!$J:$J,'2013Figures'!$C:$C,$A55,'2013Figures'!$H:$H,$B55,'2013Figures'!$I:$I,$C55,'2013Figures'!$B:$B,"BrokerToCy",'2013Figures'!$G:$G,"E1",'2013Figures'!$E:$E,$B$1)</f>
        <v>0</v>
      </c>
      <c r="F55" s="9">
        <f>SUMIFS('2013Figures'!$J:$J,'2013Figures'!$C:$C,$A55,'2013Figures'!$H:$H,$B55,'2013Figures'!$I:$I,$C55,'2013Figures'!$B:$B,"BrokerToCy",'2013Figures'!$G:$G,"P1",'2013Figures'!$E:$E,$B$1)</f>
        <v>0</v>
      </c>
      <c r="G55" s="9">
        <f>SUMIFS('2013Figures'!$J:$J,'2013Figures'!$C:$C,$A55,'2013Figures'!$H:$H,$B55,'2013Figures'!$I:$I,$C55,'2013Figures'!$B:$B,"CyToBroker",'2013Figures'!$G:$G,"E1",'2013Figures'!$E:$E,$B$1)</f>
        <v>0</v>
      </c>
      <c r="H55" s="9">
        <f>SUMIFS('2013Figures'!$J:$J,'2013Figures'!$C:$C,$A55,'2013Figures'!$H:$H,$B55,'2013Figures'!$I:$I,$C55,'2013Figures'!$B:$B,"CyToBroker",'2013Figures'!$G:$G,"P1",'2013Figures'!$E:$E,$B$1)</f>
        <v>0</v>
      </c>
      <c r="J55" s="8">
        <v>200801</v>
      </c>
      <c r="L55" s="42">
        <f>SUMIFS('2012Figures'!$J:$J,'2012Figures'!$C:$C,$A55,'2012Figures'!$H:$H,$B55,'2012Figures'!$I:$I,$C55,'2012Figures'!$E:$E,$B$1)</f>
        <v>0</v>
      </c>
      <c r="M55" s="52">
        <f>SUMIFS('2012Figures'!$J:$J,'2012Figures'!$C:$C,$A55,'2012Figures'!$H:$H,$B55,'2012Figures'!$I:$I,$C55,'2012Figures'!$B:$B,"BrokerToCy",'2012Figures'!$G:$G,"E1",'2012Figures'!$E:$E,$B$1)</f>
        <v>0</v>
      </c>
      <c r="N55" s="52">
        <f>SUMIFS('2012Figures'!$J:$J,'2012Figures'!$C:$C,$A55,'2012Figures'!$H:$H,$B55,'2012Figures'!$I:$I,$C55,'2012Figures'!$B:$B,"BrokerToCy",'2012Figures'!$G:$G,"P1",'2012Figures'!$E:$E,$B$1)</f>
        <v>0</v>
      </c>
      <c r="O55" s="52">
        <f>SUMIFS('2012Figures'!$J:$J,'2012Figures'!$C:$C,$A55,'2012Figures'!$H:$H,$B55,'2012Figures'!$I:$I,$C55,'2012Figures'!$B:$B,"CyToBroker",'2012Figures'!$G:$G,"E1",'2012Figures'!$E:$E,$B$1)</f>
        <v>0</v>
      </c>
      <c r="P55" s="52">
        <f>SUMIFS('2012Figures'!$J:$J,'2012Figures'!$C:$C,$A55,'2012Figures'!$H:$H,$B55,'2012Figures'!$I:$I,$C55,'2012Figures'!$B:$B,"CyToBroker",'2012Figures'!$G:$G,"P1",'2012Figures'!$E:$E,$B$1)</f>
        <v>0</v>
      </c>
      <c r="R55" s="46" t="str">
        <f t="shared" si="15"/>
        <v/>
      </c>
      <c r="S55" s="46" t="str">
        <f t="shared" si="15"/>
        <v/>
      </c>
      <c r="T55" s="46" t="str">
        <f t="shared" si="15"/>
        <v/>
      </c>
      <c r="U55" s="46" t="str">
        <f t="shared" si="15"/>
        <v/>
      </c>
      <c r="V55" s="46" t="str">
        <f t="shared" si="15"/>
        <v/>
      </c>
    </row>
    <row r="56" spans="1:22" x14ac:dyDescent="0.2">
      <c r="A56" s="1">
        <v>103</v>
      </c>
      <c r="B56" s="1" t="s">
        <v>55</v>
      </c>
      <c r="C56" s="8">
        <v>2</v>
      </c>
      <c r="D56" s="29">
        <f>SUMIFS('2013Figures'!$J:$J,'2013Figures'!$C:$C,$A56,'2013Figures'!$H:$H,$B56,'2013Figures'!$I:$I,$C56,'2013Figures'!$E:$E,$B$1)</f>
        <v>0</v>
      </c>
      <c r="E56" s="9">
        <f>SUMIFS('2013Figures'!$J:$J,'2013Figures'!$C:$C,$A56,'2013Figures'!$H:$H,$B56,'2013Figures'!$I:$I,$C56,'2013Figures'!$B:$B,"BrokerToCy",'2013Figures'!$G:$G,"E1",'2013Figures'!$E:$E,$B$1)</f>
        <v>0</v>
      </c>
      <c r="F56" s="9">
        <f>SUMIFS('2013Figures'!$J:$J,'2013Figures'!$C:$C,$A56,'2013Figures'!$H:$H,$B56,'2013Figures'!$I:$I,$C56,'2013Figures'!$B:$B,"BrokerToCy",'2013Figures'!$G:$G,"P1",'2013Figures'!$E:$E,$B$1)</f>
        <v>0</v>
      </c>
      <c r="G56" s="9">
        <f>SUMIFS('2013Figures'!$J:$J,'2013Figures'!$C:$C,$A56,'2013Figures'!$H:$H,$B56,'2013Figures'!$I:$I,$C56,'2013Figures'!$B:$B,"CyToBroker",'2013Figures'!$G:$G,"E1",'2013Figures'!$E:$E,$B$1)</f>
        <v>0</v>
      </c>
      <c r="H56" s="9">
        <f>SUMIFS('2013Figures'!$J:$J,'2013Figures'!$C:$C,$A56,'2013Figures'!$H:$H,$B56,'2013Figures'!$I:$I,$C56,'2013Figures'!$B:$B,"CyToBroker",'2013Figures'!$G:$G,"P1",'2013Figures'!$E:$E,$B$1)</f>
        <v>0</v>
      </c>
      <c r="J56" s="8">
        <v>200701</v>
      </c>
      <c r="L56" s="42">
        <f>SUMIFS('2012Figures'!$J:$J,'2012Figures'!$C:$C,$A56,'2012Figures'!$H:$H,$B56,'2012Figures'!$I:$I,$C56,'2012Figures'!$E:$E,$B$1)</f>
        <v>0</v>
      </c>
      <c r="M56" s="52">
        <f>SUMIFS('2012Figures'!$J:$J,'2012Figures'!$C:$C,$A56,'2012Figures'!$H:$H,$B56,'2012Figures'!$I:$I,$C56,'2012Figures'!$B:$B,"BrokerToCy",'2012Figures'!$G:$G,"E1",'2012Figures'!$E:$E,$B$1)</f>
        <v>0</v>
      </c>
      <c r="N56" s="52">
        <f>SUMIFS('2012Figures'!$J:$J,'2012Figures'!$C:$C,$A56,'2012Figures'!$H:$H,$B56,'2012Figures'!$I:$I,$C56,'2012Figures'!$B:$B,"BrokerToCy",'2012Figures'!$G:$G,"P1",'2012Figures'!$E:$E,$B$1)</f>
        <v>0</v>
      </c>
      <c r="O56" s="52">
        <f>SUMIFS('2012Figures'!$J:$J,'2012Figures'!$C:$C,$A56,'2012Figures'!$H:$H,$B56,'2012Figures'!$I:$I,$C56,'2012Figures'!$B:$B,"CyToBroker",'2012Figures'!$G:$G,"E1",'2012Figures'!$E:$E,$B$1)</f>
        <v>0</v>
      </c>
      <c r="P56" s="52">
        <f>SUMIFS('2012Figures'!$J:$J,'2012Figures'!$C:$C,$A56,'2012Figures'!$H:$H,$B56,'2012Figures'!$I:$I,$C56,'2012Figures'!$B:$B,"CyToBroker",'2012Figures'!$G:$G,"P1",'2012Figures'!$E:$E,$B$1)</f>
        <v>0</v>
      </c>
      <c r="R56" s="46" t="str">
        <f t="shared" si="15"/>
        <v/>
      </c>
      <c r="S56" s="46" t="str">
        <f t="shared" si="15"/>
        <v/>
      </c>
      <c r="T56" s="46" t="str">
        <f t="shared" si="15"/>
        <v/>
      </c>
      <c r="U56" s="46" t="str">
        <f t="shared" si="15"/>
        <v/>
      </c>
      <c r="V56" s="46" t="str">
        <f t="shared" si="15"/>
        <v/>
      </c>
    </row>
    <row r="57" spans="1:22" x14ac:dyDescent="0.2">
      <c r="A57" s="1">
        <v>103</v>
      </c>
      <c r="B57" s="1" t="s">
        <v>55</v>
      </c>
      <c r="C57" s="8">
        <v>1</v>
      </c>
      <c r="D57" s="29">
        <f>SUMIFS('2013Figures'!$J:$J,'2013Figures'!$C:$C,$A57,'2013Figures'!$H:$H,$B57,'2013Figures'!$I:$I,$C57,'2013Figures'!$E:$E,$B$1)</f>
        <v>0</v>
      </c>
      <c r="E57" s="9">
        <f>SUMIFS('2013Figures'!$J:$J,'2013Figures'!$C:$C,$A57,'2013Figures'!$H:$H,$B57,'2013Figures'!$I:$I,$C57,'2013Figures'!$B:$B,"BrokerToCy",'2013Figures'!$G:$G,"E1",'2013Figures'!$E:$E,$B$1)</f>
        <v>0</v>
      </c>
      <c r="F57" s="9">
        <f>SUMIFS('2013Figures'!$J:$J,'2013Figures'!$C:$C,$A57,'2013Figures'!$H:$H,$B57,'2013Figures'!$I:$I,$C57,'2013Figures'!$B:$B,"BrokerToCy",'2013Figures'!$G:$G,"P1",'2013Figures'!$E:$E,$B$1)</f>
        <v>0</v>
      </c>
      <c r="G57" s="9">
        <f>SUMIFS('2013Figures'!$J:$J,'2013Figures'!$C:$C,$A57,'2013Figures'!$H:$H,$B57,'2013Figures'!$I:$I,$C57,'2013Figures'!$B:$B,"CyToBroker",'2013Figures'!$G:$G,"E1",'2013Figures'!$E:$E,$B$1)</f>
        <v>0</v>
      </c>
      <c r="H57" s="9">
        <f>SUMIFS('2013Figures'!$J:$J,'2013Figures'!$C:$C,$A57,'2013Figures'!$H:$H,$B57,'2013Figures'!$I:$I,$C57,'2013Figures'!$B:$B,"CyToBroker",'2013Figures'!$G:$G,"P1",'2013Figures'!$E:$E,$B$1)</f>
        <v>0</v>
      </c>
      <c r="J57" s="8">
        <v>200601</v>
      </c>
      <c r="L57" s="42">
        <f>SUMIFS('2012Figures'!$J:$J,'2012Figures'!$C:$C,$A57,'2012Figures'!$H:$H,$B57,'2012Figures'!$I:$I,$C57,'2012Figures'!$E:$E,$B$1)</f>
        <v>0</v>
      </c>
      <c r="M57" s="52">
        <f>SUMIFS('2012Figures'!$J:$J,'2012Figures'!$C:$C,$A57,'2012Figures'!$H:$H,$B57,'2012Figures'!$I:$I,$C57,'2012Figures'!$B:$B,"BrokerToCy",'2012Figures'!$G:$G,"E1",'2012Figures'!$E:$E,$B$1)</f>
        <v>0</v>
      </c>
      <c r="N57" s="52">
        <f>SUMIFS('2012Figures'!$J:$J,'2012Figures'!$C:$C,$A57,'2012Figures'!$H:$H,$B57,'2012Figures'!$I:$I,$C57,'2012Figures'!$B:$B,"BrokerToCy",'2012Figures'!$G:$G,"P1",'2012Figures'!$E:$E,$B$1)</f>
        <v>0</v>
      </c>
      <c r="O57" s="52">
        <f>SUMIFS('2012Figures'!$J:$J,'2012Figures'!$C:$C,$A57,'2012Figures'!$H:$H,$B57,'2012Figures'!$I:$I,$C57,'2012Figures'!$B:$B,"CyToBroker",'2012Figures'!$G:$G,"E1",'2012Figures'!$E:$E,$B$1)</f>
        <v>0</v>
      </c>
      <c r="P57" s="52">
        <f>SUMIFS('2012Figures'!$J:$J,'2012Figures'!$C:$C,$A57,'2012Figures'!$H:$H,$B57,'2012Figures'!$I:$I,$C57,'2012Figures'!$B:$B,"CyToBroker",'2012Figures'!$G:$G,"P1",'2012Figures'!$E:$E,$B$1)</f>
        <v>0</v>
      </c>
      <c r="R57" s="46" t="str">
        <f t="shared" si="15"/>
        <v/>
      </c>
      <c r="S57" s="46" t="str">
        <f t="shared" si="15"/>
        <v/>
      </c>
      <c r="T57" s="46" t="str">
        <f t="shared" si="15"/>
        <v/>
      </c>
      <c r="U57" s="46" t="str">
        <f t="shared" si="15"/>
        <v/>
      </c>
      <c r="V57" s="46" t="str">
        <f t="shared" si="15"/>
        <v/>
      </c>
    </row>
    <row r="58" spans="1:22" x14ac:dyDescent="0.2">
      <c r="A58" s="1">
        <v>103</v>
      </c>
      <c r="B58" s="1" t="s">
        <v>55</v>
      </c>
      <c r="D58" s="29">
        <f>SUMIFS('2013Figures'!$J:$J,'2013Figures'!$C:$C,$A58,'2013Figures'!$I:$I,"",'2013Figures'!$E:$E,$B$1)</f>
        <v>1165</v>
      </c>
      <c r="E58" s="9">
        <f>SUMIFS('2013Figures'!$J:$J,'2013Figures'!$C:$C,$A58,'2013Figures'!$I:$I,"",'2013Figures'!$B:$B,"BrokerToCy",'2013Figures'!$G:$G,"E1",'2013Figures'!$E:$E,$B$1)</f>
        <v>0</v>
      </c>
      <c r="F58" s="9">
        <f>SUMIFS('2013Figures'!$J:$J,'2013Figures'!$C:$C,$A58,'2013Figures'!$I:$I,"",'2013Figures'!$B:$B,"BrokerToCy",'2013Figures'!$G:$G,"P1",'2013Figures'!$E:$E,$B$1)</f>
        <v>0</v>
      </c>
      <c r="G58" s="9">
        <f>SUMIFS('2013Figures'!$J:$J,'2013Figures'!$C:$C,$A58,'2013Figures'!$I:$I,"",'2013Figures'!$B:$B,"CyToBroker",'2013Figures'!$G:$G,"E1",'2013Figures'!$E:$E,$B$1)</f>
        <v>1165</v>
      </c>
      <c r="H58" s="9">
        <f>SUMIFS('2013Figures'!$J:$J,'2013Figures'!$C:$C,$A58,'2013Figures'!$I:$I,"",'2013Figures'!$B:$B,"CyToBroker",'2013Figures'!$G:$G,"P1",'2013Figures'!$E:$E,$B$1)</f>
        <v>0</v>
      </c>
      <c r="J58" s="8" t="s">
        <v>131</v>
      </c>
      <c r="L58" s="42">
        <f>SUMIFS('2012Figures'!$J:$J,'2012Figures'!$C:$C,$A58,'2012Figures'!$I:$I,"",'2012Figures'!$E:$E,$B$1)</f>
        <v>739</v>
      </c>
      <c r="M58" s="52">
        <f>SUMIFS('2012Figures'!$J:$J,'2012Figures'!$C:$C,$A58,'2012Figures'!$I:$I,"",'2012Figures'!$B:$B,"BrokerToCy",'2012Figures'!$G:$G,"E1",'2012Figures'!$E:$E,$B$1)</f>
        <v>0</v>
      </c>
      <c r="N58" s="52">
        <f>SUMIFS('2012Figures'!$J:$J,'2012Figures'!$C:$C,$A58,'2012Figures'!$I:$I,"",'2012Figures'!$B:$B,"BrokerToCy",'2012Figures'!$G:$G,"P1",'2012Figures'!$E:$E,$B$1)</f>
        <v>0</v>
      </c>
      <c r="O58" s="52">
        <f>SUMIFS('2012Figures'!$J:$J,'2012Figures'!$C:$C,$A58,'2012Figures'!$I:$I,"",'2012Figures'!$B:$B,"CyToBroker",'2012Figures'!$G:$G,"E1",'2012Figures'!$E:$E,$B$1)</f>
        <v>739</v>
      </c>
      <c r="P58" s="52">
        <f>SUMIFS('2012Figures'!$J:$J,'2012Figures'!$C:$C,$A58,'2012Figures'!$I:$I,"",'2012Figures'!$B:$B,"CyToBroker",'2012Figures'!$G:$G,"P1",'2012Figures'!$E:$E,$B$1)</f>
        <v>0</v>
      </c>
      <c r="R58" s="46">
        <f t="shared" si="15"/>
        <v>0.57999999999999996</v>
      </c>
      <c r="S58" s="46" t="str">
        <f t="shared" si="15"/>
        <v/>
      </c>
      <c r="T58" s="46" t="str">
        <f t="shared" si="15"/>
        <v/>
      </c>
      <c r="U58" s="46">
        <f t="shared" si="15"/>
        <v>0.57999999999999996</v>
      </c>
      <c r="V58" s="46" t="str">
        <f t="shared" si="15"/>
        <v/>
      </c>
    </row>
    <row r="59" spans="1:22" x14ac:dyDescent="0.2">
      <c r="A59" s="21"/>
      <c r="B59" s="21" t="s">
        <v>92</v>
      </c>
      <c r="C59" s="22"/>
      <c r="D59" s="23">
        <f>SUM(E59:H59)</f>
        <v>1165</v>
      </c>
      <c r="E59" s="23">
        <f t="shared" ref="E59:H59" si="16">SUM(E46:E58)</f>
        <v>0</v>
      </c>
      <c r="F59" s="23">
        <f t="shared" si="16"/>
        <v>0</v>
      </c>
      <c r="G59" s="23">
        <f t="shared" si="16"/>
        <v>1165</v>
      </c>
      <c r="H59" s="23">
        <f t="shared" si="16"/>
        <v>0</v>
      </c>
      <c r="I59" s="21"/>
      <c r="J59" s="22"/>
      <c r="K59" s="21"/>
      <c r="L59" s="43">
        <f>SUM(M59:P59)</f>
        <v>739</v>
      </c>
      <c r="M59" s="43">
        <f t="shared" ref="M59:P59" si="17">SUM(M46:M58)</f>
        <v>0</v>
      </c>
      <c r="N59" s="43">
        <f t="shared" si="17"/>
        <v>0</v>
      </c>
      <c r="O59" s="43">
        <f t="shared" si="17"/>
        <v>739</v>
      </c>
      <c r="P59" s="43">
        <f t="shared" si="17"/>
        <v>0</v>
      </c>
      <c r="Q59" s="21"/>
      <c r="R59" s="21"/>
      <c r="S59" s="21"/>
      <c r="T59" s="21"/>
      <c r="U59" s="21"/>
      <c r="V59" s="21"/>
    </row>
    <row r="60" spans="1:22" x14ac:dyDescent="0.2">
      <c r="A60" s="28">
        <v>104</v>
      </c>
      <c r="B60" s="28" t="s">
        <v>93</v>
      </c>
      <c r="C60" s="17" t="s">
        <v>88</v>
      </c>
      <c r="D60" s="18">
        <f>SUMIFS('2013Figures'!$J:$J,'2013Figures'!$C:$C,$A60,'2013Figures'!$E:$E,$B$1)</f>
        <v>537</v>
      </c>
      <c r="E60" s="18">
        <f>SUMIFS('2013Figures'!$J:$J,'2013Figures'!$C:$C,$A60,'2013Figures'!$B:$B,"BrokerToCy",'2013Figures'!$G:$G,"E1",'2013Figures'!$E:$E,$B$1)</f>
        <v>0</v>
      </c>
      <c r="F60" s="18">
        <f>SUMIFS('2013Figures'!$J:$J,'2013Figures'!$C:$C,$A60,'2013Figures'!$B:$B,"BrokerToCy",'2013Figures'!$G:$G,"P1",'2013Figures'!$E:$E,$B$1)</f>
        <v>0</v>
      </c>
      <c r="G60" s="18">
        <f>SUMIFS('2013Figures'!$J:$J,'2013Figures'!$C:$C,$A60,'2013Figures'!$B:$B,"CyToBroker",'2013Figures'!$G:$G,"E1",'2013Figures'!$E:$E,$B$1)</f>
        <v>537</v>
      </c>
      <c r="H60" s="18">
        <f>SUMIFS('2013Figures'!$J:$J,'2013Figures'!$C:$C,$A60,'2013Figures'!$B:$B,"CyToBroker",'2013Figures'!$G:$G,"P1",'2013Figures'!$E:$E,$B$1)</f>
        <v>0</v>
      </c>
      <c r="I60" s="28"/>
      <c r="J60" s="17"/>
      <c r="K60" s="28"/>
      <c r="L60" s="50">
        <f>SUMIFS('2012Figures'!$J:$J,'2012Figures'!$C:$C,$A60,'2012Figures'!$E:$E,$B$1)</f>
        <v>1064</v>
      </c>
      <c r="M60" s="50">
        <f>SUMIFS('2012Figures'!$J:$J,'2012Figures'!$C:$C,$A60,'2012Figures'!$B:$B,"BrokerToCy",'2012Figures'!$G:$G,"E1",'2012Figures'!$E:$E,$B$1)</f>
        <v>0</v>
      </c>
      <c r="N60" s="50">
        <f>SUMIFS('2012Figures'!$J:$J,'2012Figures'!$C:$C,$A60,'2012Figures'!$B:$B,"BrokerToCy",'2012Figures'!$G:$G,"P1",'2012Figures'!$E:$E,$B$1)</f>
        <v>0</v>
      </c>
      <c r="O60" s="50">
        <f>SUMIFS('2012Figures'!$J:$J,'2012Figures'!$C:$C,$A60,'2012Figures'!$B:$B,"CyToBroker",'2012Figures'!$G:$G,"E1",'2012Figures'!$E:$E,$B$1)</f>
        <v>1064</v>
      </c>
      <c r="P60" s="50">
        <f>SUMIFS('2012Figures'!$J:$J,'2012Figures'!$C:$C,$A60,'2012Figures'!$B:$B,"CyToBroker",'2012Figures'!$G:$G,"P1",'2012Figures'!$E:$E,$B$1)</f>
        <v>0</v>
      </c>
      <c r="Q60" s="28"/>
      <c r="R60" s="46">
        <f t="shared" si="15"/>
        <v>-0.5</v>
      </c>
      <c r="S60" s="46" t="str">
        <f t="shared" si="15"/>
        <v/>
      </c>
      <c r="T60" s="46" t="str">
        <f t="shared" si="15"/>
        <v/>
      </c>
      <c r="U60" s="46">
        <f t="shared" si="15"/>
        <v>-0.5</v>
      </c>
      <c r="V60" s="46" t="str">
        <f t="shared" si="15"/>
        <v/>
      </c>
    </row>
    <row r="61" spans="1:22" x14ac:dyDescent="0.2">
      <c r="A61" s="1">
        <v>104</v>
      </c>
      <c r="D61" s="29">
        <f>SUMIFS('2013Figures'!$J:$J,'2013Figures'!$C:$C,$A61,'2013Figures'!$H:$H,"",'2013Figures'!$I:$I,"",'2013Figures'!$E:$E,$B$1)</f>
        <v>537</v>
      </c>
      <c r="E61" s="9">
        <f>SUMIFS('2013Figures'!$J:$J,'2013Figures'!$C:$C,$A61,'2013Figures'!$H:$H,"",'2013Figures'!$I:$I,"",'2013Figures'!$B:$B,"BrokerToCy",'2013Figures'!$G:$G,"E1",'2013Figures'!$E:$E,$B$1)</f>
        <v>0</v>
      </c>
      <c r="F61" s="9">
        <f>SUMIFS('2013Figures'!$J:$J,'2013Figures'!$C:$C,$A61,'2013Figures'!$H:$H,"",'2013Figures'!$I:$I,"",'2013Figures'!$B:$B,"BrokerToCy",'2013Figures'!$G:$G,"P1",'2013Figures'!$E:$E,$B$1)</f>
        <v>0</v>
      </c>
      <c r="G61" s="9">
        <f>SUMIFS('2013Figures'!$J:$J,'2013Figures'!$C:$C,$A61,'2013Figures'!$H:$H,"",'2013Figures'!$I:$I,"",'2013Figures'!$B:$B,"CyToBroker",'2013Figures'!$G:$G,"E1",'2013Figures'!$E:$E,$B$1)</f>
        <v>537</v>
      </c>
      <c r="H61" s="9">
        <f>SUMIFS('2013Figures'!$J:$J,'2013Figures'!$C:$C,$A61,'2013Figures'!$H:$H,"",'2013Figures'!$I:$I,"",'2013Figures'!$B:$B,"CyToBroker",'2013Figures'!$G:$G,"P1",'2013Figures'!$E:$E,$B$1)</f>
        <v>0</v>
      </c>
      <c r="J61" s="8" t="s">
        <v>131</v>
      </c>
      <c r="L61" s="42">
        <f>SUMIFS('2012Figures'!$J:$J,'2012Figures'!$C:$C,$A61,'2012Figures'!$H:$H,"",'2012Figures'!$I:$I,"",'2012Figures'!$E:$E,$B$1)</f>
        <v>1064</v>
      </c>
      <c r="M61" s="52">
        <f>SUMIFS('2012Figures'!$J:$J,'2012Figures'!$C:$C,$A61,'2012Figures'!$H:$H,"",'2012Figures'!$I:$I,"",'2012Figures'!$B:$B,"BrokerToCy",'2012Figures'!$G:$G,"E1",'2012Figures'!$E:$E,$B$1)</f>
        <v>0</v>
      </c>
      <c r="N61" s="52">
        <f>SUMIFS('2012Figures'!$J:$J,'2012Figures'!$C:$C,$A61,'2012Figures'!$H:$H,"",'2012Figures'!$I:$I,"",'2012Figures'!$B:$B,"BrokerToCy",'2012Figures'!$G:$G,"P1",'2012Figures'!$E:$E,$B$1)</f>
        <v>0</v>
      </c>
      <c r="O61" s="52">
        <f>SUMIFS('2012Figures'!$J:$J,'2012Figures'!$C:$C,$A61,'2012Figures'!$H:$H,"",'2012Figures'!$I:$I,"",'2012Figures'!$B:$B,"CyToBroker",'2012Figures'!$G:$G,"E1",'2012Figures'!$E:$E,$B$1)</f>
        <v>1064</v>
      </c>
      <c r="P61" s="52">
        <f>SUMIFS('2012Figures'!$J:$J,'2012Figures'!$C:$C,$A61,'2012Figures'!$H:$H,"",'2012Figures'!$I:$I,"",'2012Figures'!$B:$B,"CyToBroker",'2012Figures'!$G:$G,"P1",'2012Figures'!$E:$E,$B$1)</f>
        <v>0</v>
      </c>
      <c r="R61" s="46">
        <f t="shared" si="15"/>
        <v>-0.5</v>
      </c>
      <c r="S61" s="46" t="str">
        <f t="shared" si="15"/>
        <v/>
      </c>
      <c r="T61" s="46" t="str">
        <f t="shared" si="15"/>
        <v/>
      </c>
      <c r="U61" s="46">
        <f t="shared" si="15"/>
        <v>-0.5</v>
      </c>
      <c r="V61" s="46" t="str">
        <f t="shared" si="15"/>
        <v/>
      </c>
    </row>
    <row r="62" spans="1:22" x14ac:dyDescent="0.2">
      <c r="A62" s="1">
        <v>104</v>
      </c>
      <c r="B62" s="1" t="s">
        <v>55</v>
      </c>
      <c r="D62" s="29">
        <f>SUMIFS('2013Figures'!$J:$J,'2013Figures'!$C:$C,$A62,'2013Figures'!$H:$H,$B62,'2013Figures'!$E:$E,$B$1)</f>
        <v>0</v>
      </c>
      <c r="E62" s="9">
        <f>SUMIFS('2013Figures'!$J:$J,'2013Figures'!$C:$C,$A62,'2013Figures'!$H:$H,$B62,'2013Figures'!$B:$B,"BrokerToCy",'2013Figures'!$G:$G,"E1",'2013Figures'!$E:$E,$B$1)</f>
        <v>0</v>
      </c>
      <c r="F62" s="9">
        <f>SUMIFS('2013Figures'!$J:$J,'2013Figures'!$C:$C,$A62,'2013Figures'!$H:$H,$B62,'2013Figures'!$B:$B,"BrokerToCy",'2013Figures'!$G:$G,"P1",'2013Figures'!$E:$E,$B$1)</f>
        <v>0</v>
      </c>
      <c r="G62" s="9">
        <f>SUMIFS('2013Figures'!$J:$J,'2013Figures'!$C:$C,$A62,'2013Figures'!$H:$H,$B62,'2013Figures'!$B:$B,"CyToBroker",'2013Figures'!$G:$G,"E1",'2013Figures'!$E:$E,$B$1)</f>
        <v>0</v>
      </c>
      <c r="H62" s="9">
        <f>SUMIFS('2013Figures'!$J:$J,'2013Figures'!$C:$C,$A62,'2013Figures'!$H:$H,$B62,'2013Figures'!$B:$B,"CyToBroker",'2013Figures'!$G:$G,"P1",'2013Figures'!$E:$E,$B$1)</f>
        <v>0</v>
      </c>
      <c r="J62" s="8" t="s">
        <v>146</v>
      </c>
      <c r="L62" s="42">
        <f>SUMIFS('2012Figures'!$J:$J,'2012Figures'!$C:$C,$A62,'2012Figures'!$H:$H,$B62,'2012Figures'!$E:$E,$B$1)</f>
        <v>0</v>
      </c>
      <c r="M62" s="52">
        <f>SUMIFS('2012Figures'!$J:$J,'2012Figures'!$C:$C,$A62,'2012Figures'!$H:$H,$B62,'2012Figures'!$B:$B,"BrokerToCy",'2012Figures'!$G:$G,"E1",'2012Figures'!$E:$E,$B$1)</f>
        <v>0</v>
      </c>
      <c r="N62" s="52">
        <f>SUMIFS('2012Figures'!$J:$J,'2012Figures'!$C:$C,$A62,'2012Figures'!$H:$H,$B62,'2012Figures'!$B:$B,"BrokerToCy",'2012Figures'!$G:$G,"P1",'2012Figures'!$E:$E,$B$1)</f>
        <v>0</v>
      </c>
      <c r="O62" s="52">
        <f>SUMIFS('2012Figures'!$J:$J,'2012Figures'!$C:$C,$A62,'2012Figures'!$H:$H,$B62,'2012Figures'!$B:$B,"CyToBroker",'2012Figures'!$G:$G,"E1",'2012Figures'!$E:$E,$B$1)</f>
        <v>0</v>
      </c>
      <c r="P62" s="52">
        <f>SUMIFS('2012Figures'!$J:$J,'2012Figures'!$C:$C,$A62,'2012Figures'!$H:$H,$B62,'2012Figures'!$B:$B,"CyToBroker",'2012Figures'!$G:$G,"P1",'2012Figures'!$E:$E,$B$1)</f>
        <v>0</v>
      </c>
      <c r="R62" s="46" t="str">
        <f t="shared" si="15"/>
        <v/>
      </c>
      <c r="S62" s="46" t="str">
        <f t="shared" si="15"/>
        <v/>
      </c>
      <c r="T62" s="46" t="str">
        <f t="shared" si="15"/>
        <v/>
      </c>
      <c r="U62" s="46" t="str">
        <f t="shared" si="15"/>
        <v/>
      </c>
      <c r="V62" s="46" t="str">
        <f t="shared" si="15"/>
        <v/>
      </c>
    </row>
    <row r="63" spans="1:22" x14ac:dyDescent="0.2">
      <c r="A63" s="1">
        <v>104</v>
      </c>
      <c r="B63" s="1" t="s">
        <v>56</v>
      </c>
      <c r="D63" s="29">
        <f>SUMIFS('2013Figures'!$J:$J,'2013Figures'!$C:$C,$A63,'2013Figures'!$H:$H,$B63,'2013Figures'!$E:$E,$B$1)</f>
        <v>0</v>
      </c>
      <c r="E63" s="9">
        <f>SUMIFS('2013Figures'!$J:$J,'2013Figures'!$C:$C,$A63,'2013Figures'!$H:$H,$B63,'2013Figures'!$B:$B,"BrokerToCy",'2013Figures'!$G:$G,"E1",'2013Figures'!$E:$E,$B$1)</f>
        <v>0</v>
      </c>
      <c r="F63" s="9">
        <f>SUMIFS('2013Figures'!$J:$J,'2013Figures'!$C:$C,$A63,'2013Figures'!$H:$H,$B63,'2013Figures'!$B:$B,"BrokerToCy",'2013Figures'!$G:$G,"P1",'2013Figures'!$E:$E,$B$1)</f>
        <v>0</v>
      </c>
      <c r="G63" s="9">
        <f>SUMIFS('2013Figures'!$J:$J,'2013Figures'!$C:$C,$A63,'2013Figures'!$H:$H,$B63,'2013Figures'!$B:$B,"CyToBroker",'2013Figures'!$G:$G,"E1",'2013Figures'!$E:$E,$B$1)</f>
        <v>0</v>
      </c>
      <c r="H63" s="9">
        <f>SUMIFS('2013Figures'!$J:$J,'2013Figures'!$C:$C,$A63,'2013Figures'!$H:$H,$B63,'2013Figures'!$B:$B,"CyToBroker",'2013Figures'!$G:$G,"P1",'2013Figures'!$E:$E,$B$1)</f>
        <v>0</v>
      </c>
      <c r="J63" s="8" t="s">
        <v>146</v>
      </c>
      <c r="L63" s="42">
        <f>SUMIFS('2012Figures'!$J:$J,'2012Figures'!$C:$C,$A63,'2012Figures'!$H:$H,$B63,'2012Figures'!$E:$E,$B$1)</f>
        <v>0</v>
      </c>
      <c r="M63" s="52">
        <f>SUMIFS('2012Figures'!$J:$J,'2012Figures'!$C:$C,$A63,'2012Figures'!$H:$H,$B63,'2012Figures'!$B:$B,"BrokerToCy",'2012Figures'!$G:$G,"E1",'2012Figures'!$E:$E,$B$1)</f>
        <v>0</v>
      </c>
      <c r="N63" s="52">
        <f>SUMIFS('2012Figures'!$J:$J,'2012Figures'!$C:$C,$A63,'2012Figures'!$H:$H,$B63,'2012Figures'!$B:$B,"BrokerToCy",'2012Figures'!$G:$G,"P1",'2012Figures'!$E:$E,$B$1)</f>
        <v>0</v>
      </c>
      <c r="O63" s="52">
        <f>SUMIFS('2012Figures'!$J:$J,'2012Figures'!$C:$C,$A63,'2012Figures'!$H:$H,$B63,'2012Figures'!$B:$B,"CyToBroker",'2012Figures'!$G:$G,"E1",'2012Figures'!$E:$E,$B$1)</f>
        <v>0</v>
      </c>
      <c r="P63" s="52">
        <f>SUMIFS('2012Figures'!$J:$J,'2012Figures'!$C:$C,$A63,'2012Figures'!$H:$H,$B63,'2012Figures'!$B:$B,"CyToBroker",'2012Figures'!$G:$G,"P1",'2012Figures'!$E:$E,$B$1)</f>
        <v>0</v>
      </c>
      <c r="R63" s="46" t="str">
        <f t="shared" si="15"/>
        <v/>
      </c>
      <c r="S63" s="46" t="str">
        <f t="shared" si="15"/>
        <v/>
      </c>
      <c r="T63" s="46" t="str">
        <f t="shared" si="15"/>
        <v/>
      </c>
      <c r="U63" s="46" t="str">
        <f t="shared" si="15"/>
        <v/>
      </c>
      <c r="V63" s="46" t="str">
        <f t="shared" si="15"/>
        <v/>
      </c>
    </row>
    <row r="64" spans="1:22" x14ac:dyDescent="0.2">
      <c r="A64" s="1">
        <v>104</v>
      </c>
      <c r="B64" s="1">
        <v>2</v>
      </c>
      <c r="D64" s="29">
        <f>SUMIFS('2013Figures'!$J:$J,'2013Figures'!$C:$C,$A64,'2013Figures'!$H:$H,$B64,'2013Figures'!$E:$E,$B$1)</f>
        <v>0</v>
      </c>
      <c r="E64" s="9">
        <f>SUMIFS('2013Figures'!$J:$J,'2013Figures'!$C:$C,$A64,'2013Figures'!$H:$H,$B64,'2013Figures'!$B:$B,"BrokerToCy",'2013Figures'!$G:$G,"E1",'2013Figures'!$E:$E,$B$1)</f>
        <v>0</v>
      </c>
      <c r="F64" s="9">
        <f>SUMIFS('2013Figures'!$J:$J,'2013Figures'!$C:$C,$A64,'2013Figures'!$H:$H,$B64,'2013Figures'!$B:$B,"BrokerToCy",'2013Figures'!$G:$G,"P1",'2013Figures'!$E:$E,$B$1)</f>
        <v>0</v>
      </c>
      <c r="G64" s="9">
        <f>SUMIFS('2013Figures'!$J:$J,'2013Figures'!$C:$C,$A64,'2013Figures'!$H:$H,$B64,'2013Figures'!$B:$B,"CyToBroker",'2013Figures'!$G:$G,"E1",'2013Figures'!$E:$E,$B$1)</f>
        <v>0</v>
      </c>
      <c r="H64" s="9">
        <f>SUMIFS('2013Figures'!$J:$J,'2013Figures'!$C:$C,$A64,'2013Figures'!$H:$H,$B64,'2013Figures'!$B:$B,"CyToBroker",'2013Figures'!$G:$G,"P1",'2013Figures'!$E:$E,$B$1)</f>
        <v>0</v>
      </c>
      <c r="J64" s="8" t="s">
        <v>146</v>
      </c>
      <c r="L64" s="42">
        <f>SUMIFS('2012Figures'!$J:$J,'2012Figures'!$C:$C,$A64,'2012Figures'!$H:$H,$B64,'2012Figures'!$E:$E,$B$1)</f>
        <v>0</v>
      </c>
      <c r="M64" s="52">
        <f>SUMIFS('2012Figures'!$J:$J,'2012Figures'!$C:$C,$A64,'2012Figures'!$H:$H,$B64,'2012Figures'!$B:$B,"BrokerToCy",'2012Figures'!$G:$G,"E1",'2012Figures'!$E:$E,$B$1)</f>
        <v>0</v>
      </c>
      <c r="N64" s="52">
        <f>SUMIFS('2012Figures'!$J:$J,'2012Figures'!$C:$C,$A64,'2012Figures'!$H:$H,$B64,'2012Figures'!$B:$B,"BrokerToCy",'2012Figures'!$G:$G,"P1",'2012Figures'!$E:$E,$B$1)</f>
        <v>0</v>
      </c>
      <c r="O64" s="52">
        <f>SUMIFS('2012Figures'!$J:$J,'2012Figures'!$C:$C,$A64,'2012Figures'!$H:$H,$B64,'2012Figures'!$B:$B,"CyToBroker",'2012Figures'!$G:$G,"E1",'2012Figures'!$E:$E,$B$1)</f>
        <v>0</v>
      </c>
      <c r="P64" s="52">
        <f>SUMIFS('2012Figures'!$J:$J,'2012Figures'!$C:$C,$A64,'2012Figures'!$H:$H,$B64,'2012Figures'!$B:$B,"CyToBroker",'2012Figures'!$G:$G,"P1",'2012Figures'!$E:$E,$B$1)</f>
        <v>0</v>
      </c>
      <c r="R64" s="46" t="str">
        <f t="shared" si="15"/>
        <v/>
      </c>
      <c r="S64" s="46" t="str">
        <f t="shared" si="15"/>
        <v/>
      </c>
      <c r="T64" s="46" t="str">
        <f t="shared" si="15"/>
        <v/>
      </c>
      <c r="U64" s="46" t="str">
        <f t="shared" si="15"/>
        <v/>
      </c>
      <c r="V64" s="46" t="str">
        <f t="shared" si="15"/>
        <v/>
      </c>
    </row>
    <row r="65" spans="1:22" x14ac:dyDescent="0.2">
      <c r="A65" s="1">
        <v>104</v>
      </c>
      <c r="B65" s="1">
        <v>3</v>
      </c>
      <c r="D65" s="29">
        <f>SUMIFS('2013Figures'!$J:$J,'2013Figures'!$C:$C,$A65,'2013Figures'!$H:$H,$B65,'2013Figures'!$E:$E,$B$1)</f>
        <v>0</v>
      </c>
      <c r="E65" s="9">
        <f>SUMIFS('2013Figures'!$J:$J,'2013Figures'!$C:$C,$A65,'2013Figures'!$H:$H,$B65,'2013Figures'!$B:$B,"BrokerToCy",'2013Figures'!$G:$G,"E1",'2013Figures'!$E:$E,$B$1)</f>
        <v>0</v>
      </c>
      <c r="F65" s="9">
        <f>SUMIFS('2013Figures'!$J:$J,'2013Figures'!$C:$C,$A65,'2013Figures'!$H:$H,$B65,'2013Figures'!$B:$B,"BrokerToCy",'2013Figures'!$G:$G,"P1",'2013Figures'!$E:$E,$B$1)</f>
        <v>0</v>
      </c>
      <c r="G65" s="9">
        <f>SUMIFS('2013Figures'!$J:$J,'2013Figures'!$C:$C,$A65,'2013Figures'!$H:$H,$B65,'2013Figures'!$B:$B,"CyToBroker",'2013Figures'!$G:$G,"E1",'2013Figures'!$E:$E,$B$1)</f>
        <v>0</v>
      </c>
      <c r="H65" s="9">
        <f>SUMIFS('2013Figures'!$J:$J,'2013Figures'!$C:$C,$A65,'2013Figures'!$H:$H,$B65,'2013Figures'!$B:$B,"CyToBroker",'2013Figures'!$G:$G,"P1",'2013Figures'!$E:$E,$B$1)</f>
        <v>0</v>
      </c>
      <c r="J65" s="8" t="s">
        <v>146</v>
      </c>
      <c r="L65" s="42">
        <f>SUMIFS('2012Figures'!$J:$J,'2012Figures'!$C:$C,$A65,'2012Figures'!$H:$H,$B65,'2012Figures'!$E:$E,$B$1)</f>
        <v>0</v>
      </c>
      <c r="M65" s="52">
        <f>SUMIFS('2012Figures'!$J:$J,'2012Figures'!$C:$C,$A65,'2012Figures'!$H:$H,$B65,'2012Figures'!$B:$B,"BrokerToCy",'2012Figures'!$G:$G,"E1",'2012Figures'!$E:$E,$B$1)</f>
        <v>0</v>
      </c>
      <c r="N65" s="52">
        <f>SUMIFS('2012Figures'!$J:$J,'2012Figures'!$C:$C,$A65,'2012Figures'!$H:$H,$B65,'2012Figures'!$B:$B,"BrokerToCy",'2012Figures'!$G:$G,"P1",'2012Figures'!$E:$E,$B$1)</f>
        <v>0</v>
      </c>
      <c r="O65" s="52">
        <f>SUMIFS('2012Figures'!$J:$J,'2012Figures'!$C:$C,$A65,'2012Figures'!$H:$H,$B65,'2012Figures'!$B:$B,"CyToBroker",'2012Figures'!$G:$G,"E1",'2012Figures'!$E:$E,$B$1)</f>
        <v>0</v>
      </c>
      <c r="P65" s="52">
        <f>SUMIFS('2012Figures'!$J:$J,'2012Figures'!$C:$C,$A65,'2012Figures'!$H:$H,$B65,'2012Figures'!$B:$B,"CyToBroker",'2012Figures'!$G:$G,"P1",'2012Figures'!$E:$E,$B$1)</f>
        <v>0</v>
      </c>
      <c r="R65" s="46" t="str">
        <f t="shared" si="15"/>
        <v/>
      </c>
      <c r="S65" s="46" t="str">
        <f t="shared" si="15"/>
        <v/>
      </c>
      <c r="T65" s="46" t="str">
        <f t="shared" si="15"/>
        <v/>
      </c>
      <c r="U65" s="46" t="str">
        <f t="shared" si="15"/>
        <v/>
      </c>
      <c r="V65" s="46" t="str">
        <f t="shared" si="15"/>
        <v/>
      </c>
    </row>
    <row r="66" spans="1:22" x14ac:dyDescent="0.2">
      <c r="A66" s="1">
        <v>104</v>
      </c>
      <c r="B66" s="1">
        <v>4</v>
      </c>
      <c r="D66" s="29">
        <f>SUMIFS('2013Figures'!$J:$J,'2013Figures'!$C:$C,$A66,'2013Figures'!$H:$H,$B66,'2013Figures'!$E:$E,$B$1)</f>
        <v>0</v>
      </c>
      <c r="E66" s="9">
        <f>SUMIFS('2013Figures'!$J:$J,'2013Figures'!$C:$C,$A66,'2013Figures'!$H:$H,$B66,'2013Figures'!$B:$B,"BrokerToCy",'2013Figures'!$G:$G,"E1",'2013Figures'!$E:$E,$B$1)</f>
        <v>0</v>
      </c>
      <c r="F66" s="9">
        <f>SUMIFS('2013Figures'!$J:$J,'2013Figures'!$C:$C,$A66,'2013Figures'!$H:$H,$B66,'2013Figures'!$B:$B,"BrokerToCy",'2013Figures'!$G:$G,"P1",'2013Figures'!$E:$E,$B$1)</f>
        <v>0</v>
      </c>
      <c r="G66" s="9">
        <f>SUMIFS('2013Figures'!$J:$J,'2013Figures'!$C:$C,$A66,'2013Figures'!$H:$H,$B66,'2013Figures'!$B:$B,"CyToBroker",'2013Figures'!$G:$G,"E1",'2013Figures'!$E:$E,$B$1)</f>
        <v>0</v>
      </c>
      <c r="H66" s="9">
        <f>SUMIFS('2013Figures'!$J:$J,'2013Figures'!$C:$C,$A66,'2013Figures'!$H:$H,$B66,'2013Figures'!$B:$B,"CyToBroker",'2013Figures'!$G:$G,"P1",'2013Figures'!$E:$E,$B$1)</f>
        <v>0</v>
      </c>
      <c r="J66" s="8" t="s">
        <v>146</v>
      </c>
      <c r="L66" s="42">
        <f>SUMIFS('2012Figures'!$J:$J,'2012Figures'!$C:$C,$A66,'2012Figures'!$H:$H,$B66,'2012Figures'!$E:$E,$B$1)</f>
        <v>0</v>
      </c>
      <c r="M66" s="52">
        <f>SUMIFS('2012Figures'!$J:$J,'2012Figures'!$C:$C,$A66,'2012Figures'!$H:$H,$B66,'2012Figures'!$B:$B,"BrokerToCy",'2012Figures'!$G:$G,"E1",'2012Figures'!$E:$E,$B$1)</f>
        <v>0</v>
      </c>
      <c r="N66" s="52">
        <f>SUMIFS('2012Figures'!$J:$J,'2012Figures'!$C:$C,$A66,'2012Figures'!$H:$H,$B66,'2012Figures'!$B:$B,"BrokerToCy",'2012Figures'!$G:$G,"P1",'2012Figures'!$E:$E,$B$1)</f>
        <v>0</v>
      </c>
      <c r="O66" s="52">
        <f>SUMIFS('2012Figures'!$J:$J,'2012Figures'!$C:$C,$A66,'2012Figures'!$H:$H,$B66,'2012Figures'!$B:$B,"CyToBroker",'2012Figures'!$G:$G,"E1",'2012Figures'!$E:$E,$B$1)</f>
        <v>0</v>
      </c>
      <c r="P66" s="52">
        <f>SUMIFS('2012Figures'!$J:$J,'2012Figures'!$C:$C,$A66,'2012Figures'!$H:$H,$B66,'2012Figures'!$B:$B,"CyToBroker",'2012Figures'!$G:$G,"P1",'2012Figures'!$E:$E,$B$1)</f>
        <v>0</v>
      </c>
      <c r="R66" s="46" t="str">
        <f t="shared" si="15"/>
        <v/>
      </c>
      <c r="S66" s="46" t="str">
        <f t="shared" si="15"/>
        <v/>
      </c>
      <c r="T66" s="46" t="str">
        <f t="shared" si="15"/>
        <v/>
      </c>
      <c r="U66" s="46" t="str">
        <f t="shared" si="15"/>
        <v/>
      </c>
      <c r="V66" s="46" t="str">
        <f t="shared" si="15"/>
        <v/>
      </c>
    </row>
    <row r="67" spans="1:22" x14ac:dyDescent="0.2">
      <c r="A67" s="1">
        <v>104</v>
      </c>
      <c r="B67" s="1">
        <v>5</v>
      </c>
      <c r="D67" s="29">
        <f>SUMIFS('2013Figures'!$J:$J,'2013Figures'!$C:$C,$A67,'2013Figures'!$H:$H,$B67,'2013Figures'!$E:$E,$B$1)</f>
        <v>0</v>
      </c>
      <c r="E67" s="9">
        <f>SUMIFS('2013Figures'!$J:$J,'2013Figures'!$C:$C,$A67,'2013Figures'!$H:$H,$B67,'2013Figures'!$B:$B,"BrokerToCy",'2013Figures'!$G:$G,"E1",'2013Figures'!$E:$E,$B$1)</f>
        <v>0</v>
      </c>
      <c r="F67" s="9">
        <f>SUMIFS('2013Figures'!$J:$J,'2013Figures'!$C:$C,$A67,'2013Figures'!$H:$H,$B67,'2013Figures'!$B:$B,"BrokerToCy",'2013Figures'!$G:$G,"P1",'2013Figures'!$E:$E,$B$1)</f>
        <v>0</v>
      </c>
      <c r="G67" s="9">
        <f>SUMIFS('2013Figures'!$J:$J,'2013Figures'!$C:$C,$A67,'2013Figures'!$H:$H,$B67,'2013Figures'!$B:$B,"CyToBroker",'2013Figures'!$G:$G,"E1",'2013Figures'!$E:$E,$B$1)</f>
        <v>0</v>
      </c>
      <c r="H67" s="9">
        <f>SUMIFS('2013Figures'!$J:$J,'2013Figures'!$C:$C,$A67,'2013Figures'!$H:$H,$B67,'2013Figures'!$B:$B,"CyToBroker",'2013Figures'!$G:$G,"P1",'2013Figures'!$E:$E,$B$1)</f>
        <v>0</v>
      </c>
      <c r="J67" s="8" t="s">
        <v>146</v>
      </c>
      <c r="L67" s="42">
        <f>SUMIFS('2012Figures'!$J:$J,'2012Figures'!$C:$C,$A67,'2012Figures'!$H:$H,$B67,'2012Figures'!$E:$E,$B$1)</f>
        <v>0</v>
      </c>
      <c r="M67" s="52">
        <f>SUMIFS('2012Figures'!$J:$J,'2012Figures'!$C:$C,$A67,'2012Figures'!$H:$H,$B67,'2012Figures'!$B:$B,"BrokerToCy",'2012Figures'!$G:$G,"E1",'2012Figures'!$E:$E,$B$1)</f>
        <v>0</v>
      </c>
      <c r="N67" s="52">
        <f>SUMIFS('2012Figures'!$J:$J,'2012Figures'!$C:$C,$A67,'2012Figures'!$H:$H,$B67,'2012Figures'!$B:$B,"BrokerToCy",'2012Figures'!$G:$G,"P1",'2012Figures'!$E:$E,$B$1)</f>
        <v>0</v>
      </c>
      <c r="O67" s="52">
        <f>SUMIFS('2012Figures'!$J:$J,'2012Figures'!$C:$C,$A67,'2012Figures'!$H:$H,$B67,'2012Figures'!$B:$B,"CyToBroker",'2012Figures'!$G:$G,"E1",'2012Figures'!$E:$E,$B$1)</f>
        <v>0</v>
      </c>
      <c r="P67" s="52">
        <f>SUMIFS('2012Figures'!$J:$J,'2012Figures'!$C:$C,$A67,'2012Figures'!$H:$H,$B67,'2012Figures'!$B:$B,"CyToBroker",'2012Figures'!$G:$G,"P1",'2012Figures'!$E:$E,$B$1)</f>
        <v>0</v>
      </c>
      <c r="R67" s="46" t="str">
        <f t="shared" si="15"/>
        <v/>
      </c>
      <c r="S67" s="46" t="str">
        <f t="shared" si="15"/>
        <v/>
      </c>
      <c r="T67" s="46" t="str">
        <f t="shared" si="15"/>
        <v/>
      </c>
      <c r="U67" s="46" t="str">
        <f t="shared" si="15"/>
        <v/>
      </c>
      <c r="V67" s="46" t="str">
        <f t="shared" si="15"/>
        <v/>
      </c>
    </row>
    <row r="68" spans="1:22" x14ac:dyDescent="0.2">
      <c r="A68" s="1">
        <v>104</v>
      </c>
      <c r="B68" s="1" t="s">
        <v>57</v>
      </c>
      <c r="C68" s="8">
        <v>4</v>
      </c>
      <c r="D68" s="29">
        <f>SUMIFS('2013Figures'!$J:$J,'2013Figures'!$C:$C,$A68,'2013Figures'!$H:$H,$B68,'2013Figures'!$I:$I,$C68,'2013Figures'!$E:$E,$B$1)</f>
        <v>0</v>
      </c>
      <c r="E68" s="9">
        <f>SUMIFS('2013Figures'!$J:$J,'2013Figures'!$C:$C,$A68,'2013Figures'!$H:$H,$B68,'2013Figures'!$I:$I,$C68,'2013Figures'!$B:$B,"BrokerToCy",'2013Figures'!$G:$G,"E1",'2013Figures'!$E:$E,$B$1)</f>
        <v>0</v>
      </c>
      <c r="F68" s="9">
        <f>SUMIFS('2013Figures'!$J:$J,'2013Figures'!$C:$C,$A68,'2013Figures'!$H:$H,$B68,'2013Figures'!$I:$I,$C68,'2013Figures'!$B:$B,"BrokerToCy",'2013Figures'!$G:$G,"P1",'2013Figures'!$E:$E,$B$1)</f>
        <v>0</v>
      </c>
      <c r="G68" s="9">
        <f>SUMIFS('2013Figures'!$J:$J,'2013Figures'!$C:$C,$A68,'2013Figures'!$H:$H,$B68,'2013Figures'!$I:$I,$C68,'2013Figures'!$B:$B,"CyToBroker",'2013Figures'!$G:$G,"E1",'2013Figures'!$E:$E,$B$1)</f>
        <v>0</v>
      </c>
      <c r="H68" s="9">
        <f>SUMIFS('2013Figures'!$J:$J,'2013Figures'!$C:$C,$A68,'2013Figures'!$H:$H,$B68,'2013Figures'!$I:$I,$C68,'2013Figures'!$B:$B,"CyToBroker",'2013Figures'!$G:$G,"P1",'2013Figures'!$E:$E,$B$1)</f>
        <v>0</v>
      </c>
      <c r="I68" s="30"/>
      <c r="J68" s="8" t="s">
        <v>146</v>
      </c>
      <c r="K68" s="30"/>
      <c r="L68" s="42">
        <f>SUMIFS('2012Figures'!$J:$J,'2012Figures'!$C:$C,$A68,'2012Figures'!$H:$H,$B68,'2012Figures'!$I:$I,$C68,'2012Figures'!$E:$E,$B$1)</f>
        <v>0</v>
      </c>
      <c r="M68" s="52">
        <f>SUMIFS('2012Figures'!$J:$J,'2012Figures'!$C:$C,$A68,'2012Figures'!$H:$H,$B68,'2012Figures'!$I:$I,$C68,'2012Figures'!$B:$B,"BrokerToCy",'2012Figures'!$G:$G,"E1",'2012Figures'!$E:$E,$B$1)</f>
        <v>0</v>
      </c>
      <c r="N68" s="52">
        <f>SUMIFS('2012Figures'!$J:$J,'2012Figures'!$C:$C,$A68,'2012Figures'!$H:$H,$B68,'2012Figures'!$I:$I,$C68,'2012Figures'!$B:$B,"BrokerToCy",'2012Figures'!$G:$G,"P1",'2012Figures'!$E:$E,$B$1)</f>
        <v>0</v>
      </c>
      <c r="O68" s="52">
        <f>SUMIFS('2012Figures'!$J:$J,'2012Figures'!$C:$C,$A68,'2012Figures'!$H:$H,$B68,'2012Figures'!$I:$I,$C68,'2012Figures'!$B:$B,"CyToBroker",'2012Figures'!$G:$G,"E1",'2012Figures'!$E:$E,$B$1)</f>
        <v>0</v>
      </c>
      <c r="P68" s="52">
        <f>SUMIFS('2012Figures'!$J:$J,'2012Figures'!$C:$C,$A68,'2012Figures'!$H:$H,$B68,'2012Figures'!$I:$I,$C68,'2012Figures'!$B:$B,"CyToBroker",'2012Figures'!$G:$G,"P1",'2012Figures'!$E:$E,$B$1)</f>
        <v>0</v>
      </c>
      <c r="Q68" s="30"/>
      <c r="R68" s="46" t="str">
        <f t="shared" si="15"/>
        <v/>
      </c>
      <c r="S68" s="46" t="str">
        <f t="shared" si="15"/>
        <v/>
      </c>
      <c r="T68" s="46" t="str">
        <f t="shared" si="15"/>
        <v/>
      </c>
      <c r="U68" s="46" t="str">
        <f t="shared" si="15"/>
        <v/>
      </c>
      <c r="V68" s="46" t="str">
        <f t="shared" si="15"/>
        <v/>
      </c>
    </row>
    <row r="69" spans="1:22" x14ac:dyDescent="0.2">
      <c r="A69" s="1">
        <v>104</v>
      </c>
      <c r="B69" s="1" t="s">
        <v>57</v>
      </c>
      <c r="C69" s="8">
        <v>2</v>
      </c>
      <c r="D69" s="29">
        <f>SUMIFS('2013Figures'!$J:$J,'2013Figures'!$C:$C,$A69,'2013Figures'!$H:$H,$B69,'2013Figures'!$I:$I,$C69,'2013Figures'!$E:$E,$B$1)</f>
        <v>0</v>
      </c>
      <c r="E69" s="9">
        <f>SUMIFS('2013Figures'!$J:$J,'2013Figures'!$C:$C,$A69,'2013Figures'!$H:$H,$B69,'2013Figures'!$I:$I,$C69,'2013Figures'!$B:$B,"BrokerToCy",'2013Figures'!$G:$G,"E1",'2013Figures'!$E:$E,$B$1)</f>
        <v>0</v>
      </c>
      <c r="F69" s="9">
        <f>SUMIFS('2013Figures'!$J:$J,'2013Figures'!$C:$C,$A69,'2013Figures'!$H:$H,$B69,'2013Figures'!$I:$I,$C69,'2013Figures'!$B:$B,"BrokerToCy",'2013Figures'!$G:$G,"P1",'2013Figures'!$E:$E,$B$1)</f>
        <v>0</v>
      </c>
      <c r="G69" s="9">
        <f>SUMIFS('2013Figures'!$J:$J,'2013Figures'!$C:$C,$A69,'2013Figures'!$H:$H,$B69,'2013Figures'!$I:$I,$C69,'2013Figures'!$B:$B,"CyToBroker",'2013Figures'!$G:$G,"E1",'2013Figures'!$E:$E,$B$1)</f>
        <v>0</v>
      </c>
      <c r="H69" s="9">
        <f>SUMIFS('2013Figures'!$J:$J,'2013Figures'!$C:$C,$A69,'2013Figures'!$H:$H,$B69,'2013Figures'!$I:$I,$C69,'2013Figures'!$B:$B,"CyToBroker",'2013Figures'!$G:$G,"P1",'2013Figures'!$E:$E,$B$1)</f>
        <v>0</v>
      </c>
      <c r="I69" s="30"/>
      <c r="J69" s="31">
        <v>201001</v>
      </c>
      <c r="K69" s="30"/>
      <c r="L69" s="42">
        <f>SUMIFS('2012Figures'!$J:$J,'2012Figures'!$C:$C,$A69,'2012Figures'!$H:$H,$B69,'2012Figures'!$I:$I,$C69,'2012Figures'!$E:$E,$B$1)</f>
        <v>0</v>
      </c>
      <c r="M69" s="52">
        <f>SUMIFS('2012Figures'!$J:$J,'2012Figures'!$C:$C,$A69,'2012Figures'!$H:$H,$B69,'2012Figures'!$I:$I,$C69,'2012Figures'!$B:$B,"BrokerToCy",'2012Figures'!$G:$G,"E1",'2012Figures'!$E:$E,$B$1)</f>
        <v>0</v>
      </c>
      <c r="N69" s="52">
        <f>SUMIFS('2012Figures'!$J:$J,'2012Figures'!$C:$C,$A69,'2012Figures'!$H:$H,$B69,'2012Figures'!$I:$I,$C69,'2012Figures'!$B:$B,"BrokerToCy",'2012Figures'!$G:$G,"P1",'2012Figures'!$E:$E,$B$1)</f>
        <v>0</v>
      </c>
      <c r="O69" s="52">
        <f>SUMIFS('2012Figures'!$J:$J,'2012Figures'!$C:$C,$A69,'2012Figures'!$H:$H,$B69,'2012Figures'!$I:$I,$C69,'2012Figures'!$B:$B,"CyToBroker",'2012Figures'!$G:$G,"E1",'2012Figures'!$E:$E,$B$1)</f>
        <v>0</v>
      </c>
      <c r="P69" s="52">
        <f>SUMIFS('2012Figures'!$J:$J,'2012Figures'!$C:$C,$A69,'2012Figures'!$H:$H,$B69,'2012Figures'!$I:$I,$C69,'2012Figures'!$B:$B,"CyToBroker",'2012Figures'!$G:$G,"P1",'2012Figures'!$E:$E,$B$1)</f>
        <v>0</v>
      </c>
      <c r="Q69" s="30"/>
      <c r="R69" s="46" t="str">
        <f t="shared" si="15"/>
        <v/>
      </c>
      <c r="S69" s="46" t="str">
        <f t="shared" si="15"/>
        <v/>
      </c>
      <c r="T69" s="46" t="str">
        <f t="shared" si="15"/>
        <v/>
      </c>
      <c r="U69" s="46" t="str">
        <f t="shared" si="15"/>
        <v/>
      </c>
      <c r="V69" s="46" t="str">
        <f t="shared" si="15"/>
        <v/>
      </c>
    </row>
    <row r="70" spans="1:22" x14ac:dyDescent="0.2">
      <c r="A70" s="1">
        <v>104</v>
      </c>
      <c r="B70" s="1" t="s">
        <v>57</v>
      </c>
      <c r="C70" s="8">
        <v>1</v>
      </c>
      <c r="D70" s="29">
        <f>SUMIFS('2013Figures'!$J:$J,'2013Figures'!$C:$C,$A70,'2013Figures'!$H:$H,$B70,'2013Figures'!$I:$I,$C70,'2013Figures'!$E:$E,$B$1)</f>
        <v>0</v>
      </c>
      <c r="E70" s="9">
        <f>SUMIFS('2013Figures'!$J:$J,'2013Figures'!$C:$C,$A70,'2013Figures'!$H:$H,$B70,'2013Figures'!$I:$I,$C70,'2013Figures'!$B:$B,"BrokerToCy",'2013Figures'!$G:$G,"E1",'2013Figures'!$E:$E,$B$1)</f>
        <v>0</v>
      </c>
      <c r="F70" s="9">
        <f>SUMIFS('2013Figures'!$J:$J,'2013Figures'!$C:$C,$A70,'2013Figures'!$H:$H,$B70,'2013Figures'!$I:$I,$C70,'2013Figures'!$B:$B,"BrokerToCy",'2013Figures'!$G:$G,"P1",'2013Figures'!$E:$E,$B$1)</f>
        <v>0</v>
      </c>
      <c r="G70" s="9">
        <f>SUMIFS('2013Figures'!$J:$J,'2013Figures'!$C:$C,$A70,'2013Figures'!$H:$H,$B70,'2013Figures'!$I:$I,$C70,'2013Figures'!$B:$B,"CyToBroker",'2013Figures'!$G:$G,"E1",'2013Figures'!$E:$E,$B$1)</f>
        <v>0</v>
      </c>
      <c r="H70" s="9">
        <f>SUMIFS('2013Figures'!$J:$J,'2013Figures'!$C:$C,$A70,'2013Figures'!$H:$H,$B70,'2013Figures'!$I:$I,$C70,'2013Figures'!$B:$B,"CyToBroker",'2013Figures'!$G:$G,"P1",'2013Figures'!$E:$E,$B$1)</f>
        <v>0</v>
      </c>
      <c r="J70" s="8">
        <v>200601</v>
      </c>
      <c r="L70" s="42">
        <f>SUMIFS('2012Figures'!$J:$J,'2012Figures'!$C:$C,$A70,'2012Figures'!$H:$H,$B70,'2012Figures'!$I:$I,$C70,'2012Figures'!$E:$E,$B$1)</f>
        <v>0</v>
      </c>
      <c r="M70" s="52">
        <f>SUMIFS('2012Figures'!$J:$J,'2012Figures'!$C:$C,$A70,'2012Figures'!$H:$H,$B70,'2012Figures'!$I:$I,$C70,'2012Figures'!$B:$B,"BrokerToCy",'2012Figures'!$G:$G,"E1",'2012Figures'!$E:$E,$B$1)</f>
        <v>0</v>
      </c>
      <c r="N70" s="52">
        <f>SUMIFS('2012Figures'!$J:$J,'2012Figures'!$C:$C,$A70,'2012Figures'!$H:$H,$B70,'2012Figures'!$I:$I,$C70,'2012Figures'!$B:$B,"BrokerToCy",'2012Figures'!$G:$G,"P1",'2012Figures'!$E:$E,$B$1)</f>
        <v>0</v>
      </c>
      <c r="O70" s="52">
        <f>SUMIFS('2012Figures'!$J:$J,'2012Figures'!$C:$C,$A70,'2012Figures'!$H:$H,$B70,'2012Figures'!$I:$I,$C70,'2012Figures'!$B:$B,"CyToBroker",'2012Figures'!$G:$G,"E1",'2012Figures'!$E:$E,$B$1)</f>
        <v>0</v>
      </c>
      <c r="P70" s="52">
        <f>SUMIFS('2012Figures'!$J:$J,'2012Figures'!$C:$C,$A70,'2012Figures'!$H:$H,$B70,'2012Figures'!$I:$I,$C70,'2012Figures'!$B:$B,"CyToBroker",'2012Figures'!$G:$G,"P1",'2012Figures'!$E:$E,$B$1)</f>
        <v>0</v>
      </c>
      <c r="R70" s="46" t="str">
        <f t="shared" si="15"/>
        <v/>
      </c>
      <c r="S70" s="46" t="str">
        <f t="shared" si="15"/>
        <v/>
      </c>
      <c r="T70" s="46" t="str">
        <f t="shared" si="15"/>
        <v/>
      </c>
      <c r="U70" s="46" t="str">
        <f t="shared" si="15"/>
        <v/>
      </c>
      <c r="V70" s="46" t="str">
        <f t="shared" si="15"/>
        <v/>
      </c>
    </row>
    <row r="71" spans="1:22" x14ac:dyDescent="0.2">
      <c r="A71" s="1">
        <v>104</v>
      </c>
      <c r="B71" s="1" t="s">
        <v>57</v>
      </c>
      <c r="D71" s="29">
        <f>SUMIFS('2013Figures'!$J:$J,'2013Figures'!$C:$C,$A71,'2013Figures'!$H:$H,$B71,'2013Figures'!$I:$I,"",'2013Figures'!$E:$E,$B$1)</f>
        <v>0</v>
      </c>
      <c r="E71" s="9">
        <f>SUMIFS('2013Figures'!$J:$J,'2013Figures'!$C:$C,$A71,'2013Figures'!$H:$H,$B71,'2013Figures'!$I:$I,"",'2013Figures'!$B:$B,"BrokerToCy",'2013Figures'!$G:$G,"E1",'2013Figures'!$E:$E,$B$1)</f>
        <v>0</v>
      </c>
      <c r="F71" s="9">
        <f>SUMIFS('2013Figures'!$J:$J,'2013Figures'!$C:$C,$A71,'2013Figures'!$H:$H,$B71,'2013Figures'!$I:$I,"",'2013Figures'!$B:$B,"BrokerToCy",'2013Figures'!$G:$G,"P1",'2013Figures'!$E:$E,$B$1)</f>
        <v>0</v>
      </c>
      <c r="G71" s="9">
        <f>SUMIFS('2013Figures'!$J:$J,'2013Figures'!$C:$C,$A71,'2013Figures'!$H:$H,$B71,'2013Figures'!$I:$I,"",'2013Figures'!$B:$B,"CyToBroker",'2013Figures'!$G:$G,"E1",'2013Figures'!$E:$E,$B$1)</f>
        <v>0</v>
      </c>
      <c r="H71" s="9">
        <f>SUMIFS('2013Figures'!$J:$J,'2013Figures'!$C:$C,$A71,'2013Figures'!$H:$H,$B71,'2013Figures'!$I:$I,"",'2013Figures'!$B:$B,"CyToBroker",'2013Figures'!$G:$G,"P1",'2013Figures'!$E:$E,$B$1)</f>
        <v>0</v>
      </c>
      <c r="J71" s="8" t="s">
        <v>131</v>
      </c>
      <c r="L71" s="42">
        <f>SUMIFS('2012Figures'!$J:$J,'2012Figures'!$C:$C,$A71,'2012Figures'!$H:$H,$B71,'2012Figures'!$I:$I,"",'2012Figures'!$E:$E,$B$1)</f>
        <v>0</v>
      </c>
      <c r="M71" s="52">
        <f>SUMIFS('2012Figures'!$J:$J,'2012Figures'!$C:$C,$A71,'2012Figures'!$H:$H,$B71,'2012Figures'!$I:$I,"",'2012Figures'!$B:$B,"BrokerToCy",'2012Figures'!$G:$G,"E1",'2012Figures'!$E:$E,$B$1)</f>
        <v>0</v>
      </c>
      <c r="N71" s="52">
        <f>SUMIFS('2012Figures'!$J:$J,'2012Figures'!$C:$C,$A71,'2012Figures'!$H:$H,$B71,'2012Figures'!$I:$I,"",'2012Figures'!$B:$B,"BrokerToCy",'2012Figures'!$G:$G,"P1",'2012Figures'!$E:$E,$B$1)</f>
        <v>0</v>
      </c>
      <c r="O71" s="52">
        <f>SUMIFS('2012Figures'!$J:$J,'2012Figures'!$C:$C,$A71,'2012Figures'!$H:$H,$B71,'2012Figures'!$I:$I,"",'2012Figures'!$B:$B,"CyToBroker",'2012Figures'!$G:$G,"E1",'2012Figures'!$E:$E,$B$1)</f>
        <v>0</v>
      </c>
      <c r="P71" s="52">
        <f>SUMIFS('2012Figures'!$J:$J,'2012Figures'!$C:$C,$A71,'2012Figures'!$H:$H,$B71,'2012Figures'!$I:$I,"",'2012Figures'!$B:$B,"CyToBroker",'2012Figures'!$G:$G,"P1",'2012Figures'!$E:$E,$B$1)</f>
        <v>0</v>
      </c>
      <c r="R71" s="46" t="str">
        <f t="shared" si="15"/>
        <v/>
      </c>
      <c r="S71" s="46" t="str">
        <f t="shared" si="15"/>
        <v/>
      </c>
      <c r="T71" s="46" t="str">
        <f t="shared" si="15"/>
        <v/>
      </c>
      <c r="U71" s="46" t="str">
        <f t="shared" si="15"/>
        <v/>
      </c>
      <c r="V71" s="46" t="str">
        <f t="shared" si="15"/>
        <v/>
      </c>
    </row>
    <row r="72" spans="1:22" x14ac:dyDescent="0.2">
      <c r="A72" s="1">
        <v>104</v>
      </c>
      <c r="B72" s="1" t="s">
        <v>21</v>
      </c>
      <c r="C72" s="8">
        <v>11</v>
      </c>
      <c r="D72" s="29">
        <f>SUMIFS('2013Figures'!$J:$J,'2013Figures'!$C:$C,$A72,'2013Figures'!$H:$H,$B72,'2013Figures'!$I:$I,$C72,'2013Figures'!$E:$E,$B$1)</f>
        <v>0</v>
      </c>
      <c r="E72" s="9">
        <f>SUMIFS('2013Figures'!$J:$J,'2013Figures'!$C:$C,$A72,'2013Figures'!$H:$H,$B72,'2013Figures'!$I:$I,$C72,'2013Figures'!$B:$B,"BrokerToCy",'2013Figures'!$G:$G,"E1",'2013Figures'!$E:$E,$B$1)</f>
        <v>0</v>
      </c>
      <c r="F72" s="9">
        <f>SUMIFS('2013Figures'!$J:$J,'2013Figures'!$C:$C,$A72,'2013Figures'!$H:$H,$B72,'2013Figures'!$I:$I,$C72,'2013Figures'!$B:$B,"BrokerToCy",'2013Figures'!$G:$G,"P1",'2013Figures'!$E:$E,$B$1)</f>
        <v>0</v>
      </c>
      <c r="G72" s="9">
        <f>SUMIFS('2013Figures'!$J:$J,'2013Figures'!$C:$C,$A72,'2013Figures'!$H:$H,$B72,'2013Figures'!$I:$I,$C72,'2013Figures'!$B:$B,"CyToBroker",'2013Figures'!$G:$G,"E1",'2013Figures'!$E:$E,$B$1)</f>
        <v>0</v>
      </c>
      <c r="H72" s="9">
        <f>SUMIFS('2013Figures'!$J:$J,'2013Figures'!$C:$C,$A72,'2013Figures'!$H:$H,$B72,'2013Figures'!$I:$I,$C72,'2013Figures'!$B:$B,"CyToBroker",'2013Figures'!$G:$G,"P1",'2013Figures'!$E:$E,$B$1)</f>
        <v>0</v>
      </c>
      <c r="L72" s="42">
        <f>SUMIFS('2012Figures'!$J:$J,'2012Figures'!$C:$C,$A72,'2012Figures'!$H:$H,$B72,'2012Figures'!$I:$I,$C72,'2012Figures'!$E:$E,$B$1)</f>
        <v>0</v>
      </c>
      <c r="M72" s="52">
        <f>SUMIFS('2012Figures'!$J:$J,'2012Figures'!$C:$C,$A72,'2012Figures'!$H:$H,$B72,'2012Figures'!$I:$I,$C72,'2012Figures'!$B:$B,"BrokerToCy",'2012Figures'!$G:$G,"E1",'2012Figures'!$E:$E,$B$1)</f>
        <v>0</v>
      </c>
      <c r="N72" s="52">
        <f>SUMIFS('2012Figures'!$J:$J,'2012Figures'!$C:$C,$A72,'2012Figures'!$H:$H,$B72,'2012Figures'!$I:$I,$C72,'2012Figures'!$B:$B,"BrokerToCy",'2012Figures'!$G:$G,"P1",'2012Figures'!$E:$E,$B$1)</f>
        <v>0</v>
      </c>
      <c r="O72" s="52">
        <f>SUMIFS('2012Figures'!$J:$J,'2012Figures'!$C:$C,$A72,'2012Figures'!$H:$H,$B72,'2012Figures'!$I:$I,$C72,'2012Figures'!$B:$B,"CyToBroker",'2012Figures'!$G:$G,"E1",'2012Figures'!$E:$E,$B$1)</f>
        <v>0</v>
      </c>
      <c r="P72" s="52">
        <f>SUMIFS('2012Figures'!$J:$J,'2012Figures'!$C:$C,$A72,'2012Figures'!$H:$H,$B72,'2012Figures'!$I:$I,$C72,'2012Figures'!$B:$B,"CyToBroker",'2012Figures'!$G:$G,"P1",'2012Figures'!$E:$E,$B$1)</f>
        <v>0</v>
      </c>
      <c r="R72" s="46" t="str">
        <f t="shared" si="15"/>
        <v/>
      </c>
      <c r="S72" s="46" t="str">
        <f t="shared" si="15"/>
        <v/>
      </c>
      <c r="T72" s="46" t="str">
        <f t="shared" si="15"/>
        <v/>
      </c>
      <c r="U72" s="46" t="str">
        <f t="shared" si="15"/>
        <v/>
      </c>
      <c r="V72" s="46" t="str">
        <f t="shared" si="15"/>
        <v/>
      </c>
    </row>
    <row r="73" spans="1:22" x14ac:dyDescent="0.2">
      <c r="A73" s="1">
        <v>104</v>
      </c>
      <c r="B73" s="1" t="s">
        <v>21</v>
      </c>
      <c r="C73" s="8">
        <v>10</v>
      </c>
      <c r="D73" s="29">
        <f>SUMIFS('2013Figures'!$J:$J,'2013Figures'!$C:$C,$A73,'2013Figures'!$H:$H,$B73,'2013Figures'!$I:$I,$C73,'2013Figures'!$E:$E,$B$1)</f>
        <v>0</v>
      </c>
      <c r="E73" s="9">
        <f>SUMIFS('2013Figures'!$J:$J,'2013Figures'!$C:$C,$A73,'2013Figures'!$H:$H,$B73,'2013Figures'!$I:$I,$C73,'2013Figures'!$B:$B,"BrokerToCy",'2013Figures'!$G:$G,"E1",'2013Figures'!$E:$E,$B$1)</f>
        <v>0</v>
      </c>
      <c r="F73" s="9">
        <f>SUMIFS('2013Figures'!$J:$J,'2013Figures'!$C:$C,$A73,'2013Figures'!$H:$H,$B73,'2013Figures'!$I:$I,$C73,'2013Figures'!$B:$B,"BrokerToCy",'2013Figures'!$G:$G,"P1",'2013Figures'!$E:$E,$B$1)</f>
        <v>0</v>
      </c>
      <c r="G73" s="9">
        <f>SUMIFS('2013Figures'!$J:$J,'2013Figures'!$C:$C,$A73,'2013Figures'!$H:$H,$B73,'2013Figures'!$I:$I,$C73,'2013Figures'!$B:$B,"CyToBroker",'2013Figures'!$G:$G,"E1",'2013Figures'!$E:$E,$B$1)</f>
        <v>0</v>
      </c>
      <c r="H73" s="9">
        <f>SUMIFS('2013Figures'!$J:$J,'2013Figures'!$C:$C,$A73,'2013Figures'!$H:$H,$B73,'2013Figures'!$I:$I,$C73,'2013Figures'!$B:$B,"CyToBroker",'2013Figures'!$G:$G,"P1",'2013Figures'!$E:$E,$B$1)</f>
        <v>0</v>
      </c>
      <c r="J73" s="8">
        <v>201501</v>
      </c>
      <c r="L73" s="42">
        <f>SUMIFS('2012Figures'!$J:$J,'2012Figures'!$C:$C,$A73,'2012Figures'!$H:$H,$B73,'2012Figures'!$I:$I,$C73,'2012Figures'!$E:$E,$B$1)</f>
        <v>0</v>
      </c>
      <c r="M73" s="52">
        <f>SUMIFS('2012Figures'!$J:$J,'2012Figures'!$C:$C,$A73,'2012Figures'!$H:$H,$B73,'2012Figures'!$I:$I,$C73,'2012Figures'!$B:$B,"BrokerToCy",'2012Figures'!$G:$G,"E1",'2012Figures'!$E:$E,$B$1)</f>
        <v>0</v>
      </c>
      <c r="N73" s="52">
        <f>SUMIFS('2012Figures'!$J:$J,'2012Figures'!$C:$C,$A73,'2012Figures'!$H:$H,$B73,'2012Figures'!$I:$I,$C73,'2012Figures'!$B:$B,"BrokerToCy",'2012Figures'!$G:$G,"P1",'2012Figures'!$E:$E,$B$1)</f>
        <v>0</v>
      </c>
      <c r="O73" s="52">
        <f>SUMIFS('2012Figures'!$J:$J,'2012Figures'!$C:$C,$A73,'2012Figures'!$H:$H,$B73,'2012Figures'!$I:$I,$C73,'2012Figures'!$B:$B,"CyToBroker",'2012Figures'!$G:$G,"E1",'2012Figures'!$E:$E,$B$1)</f>
        <v>0</v>
      </c>
      <c r="P73" s="52">
        <f>SUMIFS('2012Figures'!$J:$J,'2012Figures'!$C:$C,$A73,'2012Figures'!$H:$H,$B73,'2012Figures'!$I:$I,$C73,'2012Figures'!$B:$B,"CyToBroker",'2012Figures'!$G:$G,"P1",'2012Figures'!$E:$E,$B$1)</f>
        <v>0</v>
      </c>
      <c r="R73" s="46" t="str">
        <f t="shared" si="15"/>
        <v/>
      </c>
      <c r="S73" s="46" t="str">
        <f t="shared" si="15"/>
        <v/>
      </c>
      <c r="T73" s="46" t="str">
        <f t="shared" si="15"/>
        <v/>
      </c>
      <c r="U73" s="46" t="str">
        <f t="shared" si="15"/>
        <v/>
      </c>
      <c r="V73" s="46" t="str">
        <f t="shared" si="15"/>
        <v/>
      </c>
    </row>
    <row r="74" spans="1:22" x14ac:dyDescent="0.2">
      <c r="A74" s="1">
        <v>104</v>
      </c>
      <c r="B74" s="1" t="s">
        <v>21</v>
      </c>
      <c r="C74" s="8">
        <v>9</v>
      </c>
      <c r="D74" s="29">
        <f>SUMIFS('2013Figures'!$J:$J,'2013Figures'!$C:$C,$A74,'2013Figures'!$H:$H,$B74,'2013Figures'!$I:$I,$C74,'2013Figures'!$E:$E,$B$1)</f>
        <v>0</v>
      </c>
      <c r="E74" s="9">
        <f>SUMIFS('2013Figures'!$J:$J,'2013Figures'!$C:$C,$A74,'2013Figures'!$H:$H,$B74,'2013Figures'!$I:$I,$C74,'2013Figures'!$B:$B,"BrokerToCy",'2013Figures'!$G:$G,"E1",'2013Figures'!$E:$E,$B$1)</f>
        <v>0</v>
      </c>
      <c r="F74" s="9">
        <f>SUMIFS('2013Figures'!$J:$J,'2013Figures'!$C:$C,$A74,'2013Figures'!$H:$H,$B74,'2013Figures'!$I:$I,$C74,'2013Figures'!$B:$B,"BrokerToCy",'2013Figures'!$G:$G,"P1",'2013Figures'!$E:$E,$B$1)</f>
        <v>0</v>
      </c>
      <c r="G74" s="9">
        <f>SUMIFS('2013Figures'!$J:$J,'2013Figures'!$C:$C,$A74,'2013Figures'!$H:$H,$B74,'2013Figures'!$I:$I,$C74,'2013Figures'!$B:$B,"CyToBroker",'2013Figures'!$G:$G,"E1",'2013Figures'!$E:$E,$B$1)</f>
        <v>0</v>
      </c>
      <c r="H74" s="9">
        <f>SUMIFS('2013Figures'!$J:$J,'2013Figures'!$C:$C,$A74,'2013Figures'!$H:$H,$B74,'2013Figures'!$I:$I,$C74,'2013Figures'!$B:$B,"CyToBroker",'2013Figures'!$G:$G,"P1",'2013Figures'!$E:$E,$B$1)</f>
        <v>0</v>
      </c>
      <c r="J74" s="8">
        <v>201401</v>
      </c>
      <c r="L74" s="42">
        <f>SUMIFS('2012Figures'!$J:$J,'2012Figures'!$C:$C,$A74,'2012Figures'!$H:$H,$B74,'2012Figures'!$I:$I,$C74,'2012Figures'!$E:$E,$B$1)</f>
        <v>0</v>
      </c>
      <c r="M74" s="52">
        <f>SUMIFS('2012Figures'!$J:$J,'2012Figures'!$C:$C,$A74,'2012Figures'!$H:$H,$B74,'2012Figures'!$I:$I,$C74,'2012Figures'!$B:$B,"BrokerToCy",'2012Figures'!$G:$G,"E1",'2012Figures'!$E:$E,$B$1)</f>
        <v>0</v>
      </c>
      <c r="N74" s="52">
        <f>SUMIFS('2012Figures'!$J:$J,'2012Figures'!$C:$C,$A74,'2012Figures'!$H:$H,$B74,'2012Figures'!$I:$I,$C74,'2012Figures'!$B:$B,"BrokerToCy",'2012Figures'!$G:$G,"P1",'2012Figures'!$E:$E,$B$1)</f>
        <v>0</v>
      </c>
      <c r="O74" s="52">
        <f>SUMIFS('2012Figures'!$J:$J,'2012Figures'!$C:$C,$A74,'2012Figures'!$H:$H,$B74,'2012Figures'!$I:$I,$C74,'2012Figures'!$B:$B,"CyToBroker",'2012Figures'!$G:$G,"E1",'2012Figures'!$E:$E,$B$1)</f>
        <v>0</v>
      </c>
      <c r="P74" s="52">
        <f>SUMIFS('2012Figures'!$J:$J,'2012Figures'!$C:$C,$A74,'2012Figures'!$H:$H,$B74,'2012Figures'!$I:$I,$C74,'2012Figures'!$B:$B,"CyToBroker",'2012Figures'!$G:$G,"P1",'2012Figures'!$E:$E,$B$1)</f>
        <v>0</v>
      </c>
      <c r="R74" s="46" t="str">
        <f t="shared" si="15"/>
        <v/>
      </c>
      <c r="S74" s="46" t="str">
        <f t="shared" si="15"/>
        <v/>
      </c>
      <c r="T74" s="46" t="str">
        <f t="shared" si="15"/>
        <v/>
      </c>
      <c r="U74" s="46" t="str">
        <f t="shared" si="15"/>
        <v/>
      </c>
      <c r="V74" s="46" t="str">
        <f t="shared" si="15"/>
        <v/>
      </c>
    </row>
    <row r="75" spans="1:22" x14ac:dyDescent="0.2">
      <c r="A75" s="1">
        <v>104</v>
      </c>
      <c r="B75" s="1" t="s">
        <v>21</v>
      </c>
      <c r="C75" s="8">
        <v>8</v>
      </c>
      <c r="D75" s="29">
        <f>SUMIFS('2013Figures'!$J:$J,'2013Figures'!$C:$C,$A75,'2013Figures'!$H:$H,$B75,'2013Figures'!$I:$I,$C75,'2013Figures'!$E:$E,$B$1)</f>
        <v>0</v>
      </c>
      <c r="E75" s="9">
        <f>SUMIFS('2013Figures'!$J:$J,'2013Figures'!$C:$C,$A75,'2013Figures'!$H:$H,$B75,'2013Figures'!$I:$I,$C75,'2013Figures'!$B:$B,"BrokerToCy",'2013Figures'!$G:$G,"E1",'2013Figures'!$E:$E,$B$1)</f>
        <v>0</v>
      </c>
      <c r="F75" s="9">
        <f>SUMIFS('2013Figures'!$J:$J,'2013Figures'!$C:$C,$A75,'2013Figures'!$H:$H,$B75,'2013Figures'!$I:$I,$C75,'2013Figures'!$B:$B,"BrokerToCy",'2013Figures'!$G:$G,"P1",'2013Figures'!$E:$E,$B$1)</f>
        <v>0</v>
      </c>
      <c r="G75" s="9">
        <f>SUMIFS('2013Figures'!$J:$J,'2013Figures'!$C:$C,$A75,'2013Figures'!$H:$H,$B75,'2013Figures'!$I:$I,$C75,'2013Figures'!$B:$B,"CyToBroker",'2013Figures'!$G:$G,"E1",'2013Figures'!$E:$E,$B$1)</f>
        <v>0</v>
      </c>
      <c r="H75" s="9">
        <f>SUMIFS('2013Figures'!$J:$J,'2013Figures'!$C:$C,$A75,'2013Figures'!$H:$H,$B75,'2013Figures'!$I:$I,$C75,'2013Figures'!$B:$B,"CyToBroker",'2013Figures'!$G:$G,"P1",'2013Figures'!$E:$E,$B$1)</f>
        <v>0</v>
      </c>
      <c r="I75" s="30"/>
      <c r="J75" s="31">
        <v>201301</v>
      </c>
      <c r="K75" s="30"/>
      <c r="L75" s="42">
        <f>SUMIFS('2012Figures'!$J:$J,'2012Figures'!$C:$C,$A75,'2012Figures'!$H:$H,$B75,'2012Figures'!$I:$I,$C75,'2012Figures'!$E:$E,$B$1)</f>
        <v>0</v>
      </c>
      <c r="M75" s="52">
        <f>SUMIFS('2012Figures'!$J:$J,'2012Figures'!$C:$C,$A75,'2012Figures'!$H:$H,$B75,'2012Figures'!$I:$I,$C75,'2012Figures'!$B:$B,"BrokerToCy",'2012Figures'!$G:$G,"E1",'2012Figures'!$E:$E,$B$1)</f>
        <v>0</v>
      </c>
      <c r="N75" s="52">
        <f>SUMIFS('2012Figures'!$J:$J,'2012Figures'!$C:$C,$A75,'2012Figures'!$H:$H,$B75,'2012Figures'!$I:$I,$C75,'2012Figures'!$B:$B,"BrokerToCy",'2012Figures'!$G:$G,"P1",'2012Figures'!$E:$E,$B$1)</f>
        <v>0</v>
      </c>
      <c r="O75" s="52">
        <f>SUMIFS('2012Figures'!$J:$J,'2012Figures'!$C:$C,$A75,'2012Figures'!$H:$H,$B75,'2012Figures'!$I:$I,$C75,'2012Figures'!$B:$B,"CyToBroker",'2012Figures'!$G:$G,"E1",'2012Figures'!$E:$E,$B$1)</f>
        <v>0</v>
      </c>
      <c r="P75" s="52">
        <f>SUMIFS('2012Figures'!$J:$J,'2012Figures'!$C:$C,$A75,'2012Figures'!$H:$H,$B75,'2012Figures'!$I:$I,$C75,'2012Figures'!$B:$B,"CyToBroker",'2012Figures'!$G:$G,"P1",'2012Figures'!$E:$E,$B$1)</f>
        <v>0</v>
      </c>
      <c r="Q75" s="30"/>
      <c r="R75" s="46" t="str">
        <f t="shared" si="15"/>
        <v/>
      </c>
      <c r="S75" s="46" t="str">
        <f t="shared" si="15"/>
        <v/>
      </c>
      <c r="T75" s="46" t="str">
        <f t="shared" si="15"/>
        <v/>
      </c>
      <c r="U75" s="46" t="str">
        <f t="shared" si="15"/>
        <v/>
      </c>
      <c r="V75" s="46" t="str">
        <f t="shared" si="15"/>
        <v/>
      </c>
    </row>
    <row r="76" spans="1:22" x14ac:dyDescent="0.2">
      <c r="A76" s="1">
        <v>104</v>
      </c>
      <c r="B76" s="1" t="s">
        <v>21</v>
      </c>
      <c r="C76" s="8">
        <v>7</v>
      </c>
      <c r="D76" s="29">
        <f>SUMIFS('2013Figures'!$J:$J,'2013Figures'!$C:$C,$A76,'2013Figures'!$H:$H,$B76,'2013Figures'!$I:$I,$C76,'2013Figures'!$E:$E,$B$1)</f>
        <v>0</v>
      </c>
      <c r="E76" s="9">
        <f>SUMIFS('2013Figures'!$J:$J,'2013Figures'!$C:$C,$A76,'2013Figures'!$H:$H,$B76,'2013Figures'!$I:$I,$C76,'2013Figures'!$B:$B,"BrokerToCy",'2013Figures'!$G:$G,"E1",'2013Figures'!$E:$E,$B$1)</f>
        <v>0</v>
      </c>
      <c r="F76" s="9">
        <f>SUMIFS('2013Figures'!$J:$J,'2013Figures'!$C:$C,$A76,'2013Figures'!$H:$H,$B76,'2013Figures'!$I:$I,$C76,'2013Figures'!$B:$B,"BrokerToCy",'2013Figures'!$G:$G,"P1",'2013Figures'!$E:$E,$B$1)</f>
        <v>0</v>
      </c>
      <c r="G76" s="9">
        <f>SUMIFS('2013Figures'!$J:$J,'2013Figures'!$C:$C,$A76,'2013Figures'!$H:$H,$B76,'2013Figures'!$I:$I,$C76,'2013Figures'!$B:$B,"CyToBroker",'2013Figures'!$G:$G,"E1",'2013Figures'!$E:$E,$B$1)</f>
        <v>0</v>
      </c>
      <c r="H76" s="9">
        <f>SUMIFS('2013Figures'!$J:$J,'2013Figures'!$C:$C,$A76,'2013Figures'!$H:$H,$B76,'2013Figures'!$I:$I,$C76,'2013Figures'!$B:$B,"CyToBroker",'2013Figures'!$G:$G,"P1",'2013Figures'!$E:$E,$B$1)</f>
        <v>0</v>
      </c>
      <c r="J76" s="8">
        <v>201201</v>
      </c>
      <c r="L76" s="42">
        <f>SUMIFS('2012Figures'!$J:$J,'2012Figures'!$C:$C,$A76,'2012Figures'!$H:$H,$B76,'2012Figures'!$I:$I,$C76,'2012Figures'!$E:$E,$B$1)</f>
        <v>0</v>
      </c>
      <c r="M76" s="52">
        <f>SUMIFS('2012Figures'!$J:$J,'2012Figures'!$C:$C,$A76,'2012Figures'!$H:$H,$B76,'2012Figures'!$I:$I,$C76,'2012Figures'!$B:$B,"BrokerToCy",'2012Figures'!$G:$G,"E1",'2012Figures'!$E:$E,$B$1)</f>
        <v>0</v>
      </c>
      <c r="N76" s="52">
        <f>SUMIFS('2012Figures'!$J:$J,'2012Figures'!$C:$C,$A76,'2012Figures'!$H:$H,$B76,'2012Figures'!$I:$I,$C76,'2012Figures'!$B:$B,"BrokerToCy",'2012Figures'!$G:$G,"P1",'2012Figures'!$E:$E,$B$1)</f>
        <v>0</v>
      </c>
      <c r="O76" s="52">
        <f>SUMIFS('2012Figures'!$J:$J,'2012Figures'!$C:$C,$A76,'2012Figures'!$H:$H,$B76,'2012Figures'!$I:$I,$C76,'2012Figures'!$B:$B,"CyToBroker",'2012Figures'!$G:$G,"E1",'2012Figures'!$E:$E,$B$1)</f>
        <v>0</v>
      </c>
      <c r="P76" s="52">
        <f>SUMIFS('2012Figures'!$J:$J,'2012Figures'!$C:$C,$A76,'2012Figures'!$H:$H,$B76,'2012Figures'!$I:$I,$C76,'2012Figures'!$B:$B,"CyToBroker",'2012Figures'!$G:$G,"P1",'2012Figures'!$E:$E,$B$1)</f>
        <v>0</v>
      </c>
      <c r="R76" s="46" t="str">
        <f t="shared" si="15"/>
        <v/>
      </c>
      <c r="S76" s="46" t="str">
        <f t="shared" si="15"/>
        <v/>
      </c>
      <c r="T76" s="46" t="str">
        <f t="shared" si="15"/>
        <v/>
      </c>
      <c r="U76" s="46" t="str">
        <f t="shared" si="15"/>
        <v/>
      </c>
      <c r="V76" s="46" t="str">
        <f t="shared" si="15"/>
        <v/>
      </c>
    </row>
    <row r="77" spans="1:22" x14ac:dyDescent="0.2">
      <c r="A77" s="1">
        <v>104</v>
      </c>
      <c r="B77" s="1" t="s">
        <v>21</v>
      </c>
      <c r="C77" s="8">
        <v>6</v>
      </c>
      <c r="D77" s="29">
        <f>SUMIFS('2013Figures'!$J:$J,'2013Figures'!$C:$C,$A77,'2013Figures'!$H:$H,$B77,'2013Figures'!$I:$I,$C77,'2013Figures'!$E:$E,$B$1)</f>
        <v>0</v>
      </c>
      <c r="E77" s="9">
        <f>SUMIFS('2013Figures'!$J:$J,'2013Figures'!$C:$C,$A77,'2013Figures'!$H:$H,$B77,'2013Figures'!$I:$I,$C77,'2013Figures'!$B:$B,"BrokerToCy",'2013Figures'!$G:$G,"E1",'2013Figures'!$E:$E,$B$1)</f>
        <v>0</v>
      </c>
      <c r="F77" s="9">
        <f>SUMIFS('2013Figures'!$J:$J,'2013Figures'!$C:$C,$A77,'2013Figures'!$H:$H,$B77,'2013Figures'!$I:$I,$C77,'2013Figures'!$B:$B,"BrokerToCy",'2013Figures'!$G:$G,"P1",'2013Figures'!$E:$E,$B$1)</f>
        <v>0</v>
      </c>
      <c r="G77" s="9">
        <f>SUMIFS('2013Figures'!$J:$J,'2013Figures'!$C:$C,$A77,'2013Figures'!$H:$H,$B77,'2013Figures'!$I:$I,$C77,'2013Figures'!$B:$B,"CyToBroker",'2013Figures'!$G:$G,"E1",'2013Figures'!$E:$E,$B$1)</f>
        <v>0</v>
      </c>
      <c r="H77" s="9">
        <f>SUMIFS('2013Figures'!$J:$J,'2013Figures'!$C:$C,$A77,'2013Figures'!$H:$H,$B77,'2013Figures'!$I:$I,$C77,'2013Figures'!$B:$B,"CyToBroker",'2013Figures'!$G:$G,"P1",'2013Figures'!$E:$E,$B$1)</f>
        <v>0</v>
      </c>
      <c r="J77" s="8">
        <v>201101</v>
      </c>
      <c r="L77" s="42">
        <f>SUMIFS('2012Figures'!$J:$J,'2012Figures'!$C:$C,$A77,'2012Figures'!$H:$H,$B77,'2012Figures'!$I:$I,$C77,'2012Figures'!$E:$E,$B$1)</f>
        <v>0</v>
      </c>
      <c r="M77" s="52">
        <f>SUMIFS('2012Figures'!$J:$J,'2012Figures'!$C:$C,$A77,'2012Figures'!$H:$H,$B77,'2012Figures'!$I:$I,$C77,'2012Figures'!$B:$B,"BrokerToCy",'2012Figures'!$G:$G,"E1",'2012Figures'!$E:$E,$B$1)</f>
        <v>0</v>
      </c>
      <c r="N77" s="52">
        <f>SUMIFS('2012Figures'!$J:$J,'2012Figures'!$C:$C,$A77,'2012Figures'!$H:$H,$B77,'2012Figures'!$I:$I,$C77,'2012Figures'!$B:$B,"BrokerToCy",'2012Figures'!$G:$G,"P1",'2012Figures'!$E:$E,$B$1)</f>
        <v>0</v>
      </c>
      <c r="O77" s="52">
        <f>SUMIFS('2012Figures'!$J:$J,'2012Figures'!$C:$C,$A77,'2012Figures'!$H:$H,$B77,'2012Figures'!$I:$I,$C77,'2012Figures'!$B:$B,"CyToBroker",'2012Figures'!$G:$G,"E1",'2012Figures'!$E:$E,$B$1)</f>
        <v>0</v>
      </c>
      <c r="P77" s="52">
        <f>SUMIFS('2012Figures'!$J:$J,'2012Figures'!$C:$C,$A77,'2012Figures'!$H:$H,$B77,'2012Figures'!$I:$I,$C77,'2012Figures'!$B:$B,"CyToBroker",'2012Figures'!$G:$G,"P1",'2012Figures'!$E:$E,$B$1)</f>
        <v>0</v>
      </c>
      <c r="R77" s="46" t="str">
        <f t="shared" si="15"/>
        <v/>
      </c>
      <c r="S77" s="46" t="str">
        <f t="shared" si="15"/>
        <v/>
      </c>
      <c r="T77" s="46" t="str">
        <f t="shared" si="15"/>
        <v/>
      </c>
      <c r="U77" s="46" t="str">
        <f t="shared" si="15"/>
        <v/>
      </c>
      <c r="V77" s="46" t="str">
        <f t="shared" si="15"/>
        <v/>
      </c>
    </row>
    <row r="78" spans="1:22" x14ac:dyDescent="0.2">
      <c r="A78" s="1">
        <v>104</v>
      </c>
      <c r="B78" s="1" t="s">
        <v>21</v>
      </c>
      <c r="C78" s="8">
        <v>5</v>
      </c>
      <c r="D78" s="29">
        <f>SUMIFS('2013Figures'!$J:$J,'2013Figures'!$C:$C,$A78,'2013Figures'!$H:$H,$B78,'2013Figures'!$I:$I,$C78,'2013Figures'!$E:$E,$B$1)</f>
        <v>0</v>
      </c>
      <c r="E78" s="9">
        <f>SUMIFS('2013Figures'!$J:$J,'2013Figures'!$C:$C,$A78,'2013Figures'!$H:$H,$B78,'2013Figures'!$I:$I,$C78,'2013Figures'!$B:$B,"BrokerToCy",'2013Figures'!$G:$G,"E1",'2013Figures'!$E:$E,$B$1)</f>
        <v>0</v>
      </c>
      <c r="F78" s="9">
        <f>SUMIFS('2013Figures'!$J:$J,'2013Figures'!$C:$C,$A78,'2013Figures'!$H:$H,$B78,'2013Figures'!$I:$I,$C78,'2013Figures'!$B:$B,"BrokerToCy",'2013Figures'!$G:$G,"P1",'2013Figures'!$E:$E,$B$1)</f>
        <v>0</v>
      </c>
      <c r="G78" s="9">
        <f>SUMIFS('2013Figures'!$J:$J,'2013Figures'!$C:$C,$A78,'2013Figures'!$H:$H,$B78,'2013Figures'!$I:$I,$C78,'2013Figures'!$B:$B,"CyToBroker",'2013Figures'!$G:$G,"E1",'2013Figures'!$E:$E,$B$1)</f>
        <v>0</v>
      </c>
      <c r="H78" s="9">
        <f>SUMIFS('2013Figures'!$J:$J,'2013Figures'!$C:$C,$A78,'2013Figures'!$H:$H,$B78,'2013Figures'!$I:$I,$C78,'2013Figures'!$B:$B,"CyToBroker",'2013Figures'!$G:$G,"P1",'2013Figures'!$E:$E,$B$1)</f>
        <v>0</v>
      </c>
      <c r="J78" s="8">
        <v>201001</v>
      </c>
      <c r="L78" s="42">
        <f>SUMIFS('2012Figures'!$J:$J,'2012Figures'!$C:$C,$A78,'2012Figures'!$H:$H,$B78,'2012Figures'!$I:$I,$C78,'2012Figures'!$E:$E,$B$1)</f>
        <v>0</v>
      </c>
      <c r="M78" s="52">
        <f>SUMIFS('2012Figures'!$J:$J,'2012Figures'!$C:$C,$A78,'2012Figures'!$H:$H,$B78,'2012Figures'!$I:$I,$C78,'2012Figures'!$B:$B,"BrokerToCy",'2012Figures'!$G:$G,"E1",'2012Figures'!$E:$E,$B$1)</f>
        <v>0</v>
      </c>
      <c r="N78" s="52">
        <f>SUMIFS('2012Figures'!$J:$J,'2012Figures'!$C:$C,$A78,'2012Figures'!$H:$H,$B78,'2012Figures'!$I:$I,$C78,'2012Figures'!$B:$B,"BrokerToCy",'2012Figures'!$G:$G,"P1",'2012Figures'!$E:$E,$B$1)</f>
        <v>0</v>
      </c>
      <c r="O78" s="52">
        <f>SUMIFS('2012Figures'!$J:$J,'2012Figures'!$C:$C,$A78,'2012Figures'!$H:$H,$B78,'2012Figures'!$I:$I,$C78,'2012Figures'!$B:$B,"CyToBroker",'2012Figures'!$G:$G,"E1",'2012Figures'!$E:$E,$B$1)</f>
        <v>0</v>
      </c>
      <c r="P78" s="52">
        <f>SUMIFS('2012Figures'!$J:$J,'2012Figures'!$C:$C,$A78,'2012Figures'!$H:$H,$B78,'2012Figures'!$I:$I,$C78,'2012Figures'!$B:$B,"CyToBroker",'2012Figures'!$G:$G,"P1",'2012Figures'!$E:$E,$B$1)</f>
        <v>0</v>
      </c>
      <c r="R78" s="46" t="str">
        <f t="shared" si="15"/>
        <v/>
      </c>
      <c r="S78" s="46" t="str">
        <f t="shared" si="15"/>
        <v/>
      </c>
      <c r="T78" s="46" t="str">
        <f t="shared" si="15"/>
        <v/>
      </c>
      <c r="U78" s="46" t="str">
        <f t="shared" si="15"/>
        <v/>
      </c>
      <c r="V78" s="46" t="str">
        <f t="shared" si="15"/>
        <v/>
      </c>
    </row>
    <row r="79" spans="1:22" x14ac:dyDescent="0.2">
      <c r="A79" s="1">
        <v>104</v>
      </c>
      <c r="B79" s="1" t="s">
        <v>21</v>
      </c>
      <c r="C79" s="8">
        <v>4</v>
      </c>
      <c r="D79" s="29">
        <f>SUMIFS('2013Figures'!$J:$J,'2013Figures'!$C:$C,$A79,'2013Figures'!$H:$H,$B79,'2013Figures'!$I:$I,$C79,'2013Figures'!$E:$E,$B$1)</f>
        <v>0</v>
      </c>
      <c r="E79" s="9">
        <f>SUMIFS('2013Figures'!$J:$J,'2013Figures'!$C:$C,$A79,'2013Figures'!$H:$H,$B79,'2013Figures'!$I:$I,$C79,'2013Figures'!$B:$B,"BrokerToCy",'2013Figures'!$G:$G,"E1",'2013Figures'!$E:$E,$B$1)</f>
        <v>0</v>
      </c>
      <c r="F79" s="9">
        <f>SUMIFS('2013Figures'!$J:$J,'2013Figures'!$C:$C,$A79,'2013Figures'!$H:$H,$B79,'2013Figures'!$I:$I,$C79,'2013Figures'!$B:$B,"BrokerToCy",'2013Figures'!$G:$G,"P1",'2013Figures'!$E:$E,$B$1)</f>
        <v>0</v>
      </c>
      <c r="G79" s="9">
        <f>SUMIFS('2013Figures'!$J:$J,'2013Figures'!$C:$C,$A79,'2013Figures'!$H:$H,$B79,'2013Figures'!$I:$I,$C79,'2013Figures'!$B:$B,"CyToBroker",'2013Figures'!$G:$G,"E1",'2013Figures'!$E:$E,$B$1)</f>
        <v>0</v>
      </c>
      <c r="H79" s="9">
        <f>SUMIFS('2013Figures'!$J:$J,'2013Figures'!$C:$C,$A79,'2013Figures'!$H:$H,$B79,'2013Figures'!$I:$I,$C79,'2013Figures'!$B:$B,"CyToBroker",'2013Figures'!$G:$G,"P1",'2013Figures'!$E:$E,$B$1)</f>
        <v>0</v>
      </c>
      <c r="J79" s="8">
        <v>200901</v>
      </c>
      <c r="L79" s="42">
        <f>SUMIFS('2012Figures'!$J:$J,'2012Figures'!$C:$C,$A79,'2012Figures'!$H:$H,$B79,'2012Figures'!$I:$I,$C79,'2012Figures'!$E:$E,$B$1)</f>
        <v>0</v>
      </c>
      <c r="M79" s="52">
        <f>SUMIFS('2012Figures'!$J:$J,'2012Figures'!$C:$C,$A79,'2012Figures'!$H:$H,$B79,'2012Figures'!$I:$I,$C79,'2012Figures'!$B:$B,"BrokerToCy",'2012Figures'!$G:$G,"E1",'2012Figures'!$E:$E,$B$1)</f>
        <v>0</v>
      </c>
      <c r="N79" s="52">
        <f>SUMIFS('2012Figures'!$J:$J,'2012Figures'!$C:$C,$A79,'2012Figures'!$H:$H,$B79,'2012Figures'!$I:$I,$C79,'2012Figures'!$B:$B,"BrokerToCy",'2012Figures'!$G:$G,"P1",'2012Figures'!$E:$E,$B$1)</f>
        <v>0</v>
      </c>
      <c r="O79" s="52">
        <f>SUMIFS('2012Figures'!$J:$J,'2012Figures'!$C:$C,$A79,'2012Figures'!$H:$H,$B79,'2012Figures'!$I:$I,$C79,'2012Figures'!$B:$B,"CyToBroker",'2012Figures'!$G:$G,"E1",'2012Figures'!$E:$E,$B$1)</f>
        <v>0</v>
      </c>
      <c r="P79" s="52">
        <f>SUMIFS('2012Figures'!$J:$J,'2012Figures'!$C:$C,$A79,'2012Figures'!$H:$H,$B79,'2012Figures'!$I:$I,$C79,'2012Figures'!$B:$B,"CyToBroker",'2012Figures'!$G:$G,"P1",'2012Figures'!$E:$E,$B$1)</f>
        <v>0</v>
      </c>
      <c r="R79" s="46" t="str">
        <f t="shared" si="15"/>
        <v/>
      </c>
      <c r="S79" s="46" t="str">
        <f t="shared" si="15"/>
        <v/>
      </c>
      <c r="T79" s="46" t="str">
        <f t="shared" si="15"/>
        <v/>
      </c>
      <c r="U79" s="46" t="str">
        <f t="shared" si="15"/>
        <v/>
      </c>
      <c r="V79" s="46" t="str">
        <f t="shared" si="15"/>
        <v/>
      </c>
    </row>
    <row r="80" spans="1:22" x14ac:dyDescent="0.2">
      <c r="A80" s="1">
        <v>104</v>
      </c>
      <c r="B80" s="1" t="s">
        <v>21</v>
      </c>
      <c r="C80" s="8">
        <v>3</v>
      </c>
      <c r="D80" s="29">
        <f>SUMIFS('2013Figures'!$J:$J,'2013Figures'!$C:$C,$A80,'2013Figures'!$H:$H,$B80,'2013Figures'!$I:$I,$C80,'2013Figures'!$E:$E,$B$1)</f>
        <v>0</v>
      </c>
      <c r="E80" s="9">
        <f>SUMIFS('2013Figures'!$J:$J,'2013Figures'!$C:$C,$A80,'2013Figures'!$H:$H,$B80,'2013Figures'!$I:$I,$C80,'2013Figures'!$B:$B,"BrokerToCy",'2013Figures'!$G:$G,"E1",'2013Figures'!$E:$E,$B$1)</f>
        <v>0</v>
      </c>
      <c r="F80" s="9">
        <f>SUMIFS('2013Figures'!$J:$J,'2013Figures'!$C:$C,$A80,'2013Figures'!$H:$H,$B80,'2013Figures'!$I:$I,$C80,'2013Figures'!$B:$B,"BrokerToCy",'2013Figures'!$G:$G,"P1",'2013Figures'!$E:$E,$B$1)</f>
        <v>0</v>
      </c>
      <c r="G80" s="9">
        <f>SUMIFS('2013Figures'!$J:$J,'2013Figures'!$C:$C,$A80,'2013Figures'!$H:$H,$B80,'2013Figures'!$I:$I,$C80,'2013Figures'!$B:$B,"CyToBroker",'2013Figures'!$G:$G,"E1",'2013Figures'!$E:$E,$B$1)</f>
        <v>0</v>
      </c>
      <c r="H80" s="9">
        <f>SUMIFS('2013Figures'!$J:$J,'2013Figures'!$C:$C,$A80,'2013Figures'!$H:$H,$B80,'2013Figures'!$I:$I,$C80,'2013Figures'!$B:$B,"CyToBroker",'2013Figures'!$G:$G,"P1",'2013Figures'!$E:$E,$B$1)</f>
        <v>0</v>
      </c>
      <c r="J80" s="8">
        <v>200801</v>
      </c>
      <c r="L80" s="42">
        <f>SUMIFS('2012Figures'!$J:$J,'2012Figures'!$C:$C,$A80,'2012Figures'!$H:$H,$B80,'2012Figures'!$I:$I,$C80,'2012Figures'!$E:$E,$B$1)</f>
        <v>0</v>
      </c>
      <c r="M80" s="52">
        <f>SUMIFS('2012Figures'!$J:$J,'2012Figures'!$C:$C,$A80,'2012Figures'!$H:$H,$B80,'2012Figures'!$I:$I,$C80,'2012Figures'!$B:$B,"BrokerToCy",'2012Figures'!$G:$G,"E1",'2012Figures'!$E:$E,$B$1)</f>
        <v>0</v>
      </c>
      <c r="N80" s="52">
        <f>SUMIFS('2012Figures'!$J:$J,'2012Figures'!$C:$C,$A80,'2012Figures'!$H:$H,$B80,'2012Figures'!$I:$I,$C80,'2012Figures'!$B:$B,"BrokerToCy",'2012Figures'!$G:$G,"P1",'2012Figures'!$E:$E,$B$1)</f>
        <v>0</v>
      </c>
      <c r="O80" s="52">
        <f>SUMIFS('2012Figures'!$J:$J,'2012Figures'!$C:$C,$A80,'2012Figures'!$H:$H,$B80,'2012Figures'!$I:$I,$C80,'2012Figures'!$B:$B,"CyToBroker",'2012Figures'!$G:$G,"E1",'2012Figures'!$E:$E,$B$1)</f>
        <v>0</v>
      </c>
      <c r="P80" s="52">
        <f>SUMIFS('2012Figures'!$J:$J,'2012Figures'!$C:$C,$A80,'2012Figures'!$H:$H,$B80,'2012Figures'!$I:$I,$C80,'2012Figures'!$B:$B,"CyToBroker",'2012Figures'!$G:$G,"P1",'2012Figures'!$E:$E,$B$1)</f>
        <v>0</v>
      </c>
      <c r="R80" s="46" t="str">
        <f t="shared" si="15"/>
        <v/>
      </c>
      <c r="S80" s="46" t="str">
        <f t="shared" si="15"/>
        <v/>
      </c>
      <c r="T80" s="46" t="str">
        <f t="shared" si="15"/>
        <v/>
      </c>
      <c r="U80" s="46" t="str">
        <f t="shared" si="15"/>
        <v/>
      </c>
      <c r="V80" s="46" t="str">
        <f t="shared" si="15"/>
        <v/>
      </c>
    </row>
    <row r="81" spans="1:22" x14ac:dyDescent="0.2">
      <c r="A81" s="1">
        <v>104</v>
      </c>
      <c r="B81" s="1" t="s">
        <v>21</v>
      </c>
      <c r="C81" s="8">
        <v>2</v>
      </c>
      <c r="D81" s="29">
        <f>SUMIFS('2013Figures'!$J:$J,'2013Figures'!$C:$C,$A81,'2013Figures'!$H:$H,$B81,'2013Figures'!$I:$I,$C81,'2013Figures'!$E:$E,$B$1)</f>
        <v>0</v>
      </c>
      <c r="E81" s="9">
        <f>SUMIFS('2013Figures'!$J:$J,'2013Figures'!$C:$C,$A81,'2013Figures'!$H:$H,$B81,'2013Figures'!$I:$I,$C81,'2013Figures'!$B:$B,"BrokerToCy",'2013Figures'!$G:$G,"E1",'2013Figures'!$E:$E,$B$1)</f>
        <v>0</v>
      </c>
      <c r="F81" s="9">
        <f>SUMIFS('2013Figures'!$J:$J,'2013Figures'!$C:$C,$A81,'2013Figures'!$H:$H,$B81,'2013Figures'!$I:$I,$C81,'2013Figures'!$B:$B,"BrokerToCy",'2013Figures'!$G:$G,"P1",'2013Figures'!$E:$E,$B$1)</f>
        <v>0</v>
      </c>
      <c r="G81" s="9">
        <f>SUMIFS('2013Figures'!$J:$J,'2013Figures'!$C:$C,$A81,'2013Figures'!$H:$H,$B81,'2013Figures'!$I:$I,$C81,'2013Figures'!$B:$B,"CyToBroker",'2013Figures'!$G:$G,"E1",'2013Figures'!$E:$E,$B$1)</f>
        <v>0</v>
      </c>
      <c r="H81" s="9">
        <f>SUMIFS('2013Figures'!$J:$J,'2013Figures'!$C:$C,$A81,'2013Figures'!$H:$H,$B81,'2013Figures'!$I:$I,$C81,'2013Figures'!$B:$B,"CyToBroker",'2013Figures'!$G:$G,"P1",'2013Figures'!$E:$E,$B$1)</f>
        <v>0</v>
      </c>
      <c r="J81" s="8">
        <v>200701</v>
      </c>
      <c r="L81" s="42">
        <f>SUMIFS('2012Figures'!$J:$J,'2012Figures'!$C:$C,$A81,'2012Figures'!$H:$H,$B81,'2012Figures'!$I:$I,$C81,'2012Figures'!$E:$E,$B$1)</f>
        <v>0</v>
      </c>
      <c r="M81" s="52">
        <f>SUMIFS('2012Figures'!$J:$J,'2012Figures'!$C:$C,$A81,'2012Figures'!$H:$H,$B81,'2012Figures'!$I:$I,$C81,'2012Figures'!$B:$B,"BrokerToCy",'2012Figures'!$G:$G,"E1",'2012Figures'!$E:$E,$B$1)</f>
        <v>0</v>
      </c>
      <c r="N81" s="52">
        <f>SUMIFS('2012Figures'!$J:$J,'2012Figures'!$C:$C,$A81,'2012Figures'!$H:$H,$B81,'2012Figures'!$I:$I,$C81,'2012Figures'!$B:$B,"BrokerToCy",'2012Figures'!$G:$G,"P1",'2012Figures'!$E:$E,$B$1)</f>
        <v>0</v>
      </c>
      <c r="O81" s="52">
        <f>SUMIFS('2012Figures'!$J:$J,'2012Figures'!$C:$C,$A81,'2012Figures'!$H:$H,$B81,'2012Figures'!$I:$I,$C81,'2012Figures'!$B:$B,"CyToBroker",'2012Figures'!$G:$G,"E1",'2012Figures'!$E:$E,$B$1)</f>
        <v>0</v>
      </c>
      <c r="P81" s="52">
        <f>SUMIFS('2012Figures'!$J:$J,'2012Figures'!$C:$C,$A81,'2012Figures'!$H:$H,$B81,'2012Figures'!$I:$I,$C81,'2012Figures'!$B:$B,"CyToBroker",'2012Figures'!$G:$G,"P1",'2012Figures'!$E:$E,$B$1)</f>
        <v>0</v>
      </c>
      <c r="R81" s="46" t="str">
        <f t="shared" si="15"/>
        <v/>
      </c>
      <c r="S81" s="46" t="str">
        <f t="shared" si="15"/>
        <v/>
      </c>
      <c r="T81" s="46" t="str">
        <f t="shared" si="15"/>
        <v/>
      </c>
      <c r="U81" s="46" t="str">
        <f t="shared" si="15"/>
        <v/>
      </c>
      <c r="V81" s="46" t="str">
        <f t="shared" si="15"/>
        <v/>
      </c>
    </row>
    <row r="82" spans="1:22" x14ac:dyDescent="0.2">
      <c r="A82" s="1">
        <v>104</v>
      </c>
      <c r="B82" s="1" t="s">
        <v>21</v>
      </c>
      <c r="C82" s="8">
        <v>1</v>
      </c>
      <c r="D82" s="29">
        <f>SUMIFS('2013Figures'!$J:$J,'2013Figures'!$C:$C,$A82,'2013Figures'!$H:$H,$B82,'2013Figures'!$I:$I,$C82,'2013Figures'!$E:$E,$B$1)</f>
        <v>0</v>
      </c>
      <c r="E82" s="9">
        <f>SUMIFS('2013Figures'!$J:$J,'2013Figures'!$C:$C,$A82,'2013Figures'!$H:$H,$B82,'2013Figures'!$I:$I,$C82,'2013Figures'!$B:$B,"BrokerToCy",'2013Figures'!$G:$G,"E1",'2013Figures'!$E:$E,$B$1)</f>
        <v>0</v>
      </c>
      <c r="F82" s="9">
        <f>SUMIFS('2013Figures'!$J:$J,'2013Figures'!$C:$C,$A82,'2013Figures'!$H:$H,$B82,'2013Figures'!$I:$I,$C82,'2013Figures'!$B:$B,"BrokerToCy",'2013Figures'!$G:$G,"P1",'2013Figures'!$E:$E,$B$1)</f>
        <v>0</v>
      </c>
      <c r="G82" s="9">
        <f>SUMIFS('2013Figures'!$J:$J,'2013Figures'!$C:$C,$A82,'2013Figures'!$H:$H,$B82,'2013Figures'!$I:$I,$C82,'2013Figures'!$B:$B,"CyToBroker",'2013Figures'!$G:$G,"E1",'2013Figures'!$E:$E,$B$1)</f>
        <v>0</v>
      </c>
      <c r="H82" s="9">
        <f>SUMIFS('2013Figures'!$J:$J,'2013Figures'!$C:$C,$A82,'2013Figures'!$H:$H,$B82,'2013Figures'!$I:$I,$C82,'2013Figures'!$B:$B,"CyToBroker",'2013Figures'!$G:$G,"P1",'2013Figures'!$E:$E,$B$1)</f>
        <v>0</v>
      </c>
      <c r="J82" s="8">
        <v>200601</v>
      </c>
      <c r="L82" s="42">
        <f>SUMIFS('2012Figures'!$J:$J,'2012Figures'!$C:$C,$A82,'2012Figures'!$H:$H,$B82,'2012Figures'!$I:$I,$C82,'2012Figures'!$E:$E,$B$1)</f>
        <v>0</v>
      </c>
      <c r="M82" s="52">
        <f>SUMIFS('2012Figures'!$J:$J,'2012Figures'!$C:$C,$A82,'2012Figures'!$H:$H,$B82,'2012Figures'!$I:$I,$C82,'2012Figures'!$B:$B,"BrokerToCy",'2012Figures'!$G:$G,"E1",'2012Figures'!$E:$E,$B$1)</f>
        <v>0</v>
      </c>
      <c r="N82" s="52">
        <f>SUMIFS('2012Figures'!$J:$J,'2012Figures'!$C:$C,$A82,'2012Figures'!$H:$H,$B82,'2012Figures'!$I:$I,$C82,'2012Figures'!$B:$B,"BrokerToCy",'2012Figures'!$G:$G,"P1",'2012Figures'!$E:$E,$B$1)</f>
        <v>0</v>
      </c>
      <c r="O82" s="52">
        <f>SUMIFS('2012Figures'!$J:$J,'2012Figures'!$C:$C,$A82,'2012Figures'!$H:$H,$B82,'2012Figures'!$I:$I,$C82,'2012Figures'!$B:$B,"CyToBroker",'2012Figures'!$G:$G,"E1",'2012Figures'!$E:$E,$B$1)</f>
        <v>0</v>
      </c>
      <c r="P82" s="52">
        <f>SUMIFS('2012Figures'!$J:$J,'2012Figures'!$C:$C,$A82,'2012Figures'!$H:$H,$B82,'2012Figures'!$I:$I,$C82,'2012Figures'!$B:$B,"CyToBroker",'2012Figures'!$G:$G,"P1",'2012Figures'!$E:$E,$B$1)</f>
        <v>0</v>
      </c>
      <c r="R82" s="46" t="str">
        <f t="shared" si="15"/>
        <v/>
      </c>
      <c r="S82" s="46" t="str">
        <f t="shared" si="15"/>
        <v/>
      </c>
      <c r="T82" s="46" t="str">
        <f t="shared" si="15"/>
        <v/>
      </c>
      <c r="U82" s="46" t="str">
        <f t="shared" si="15"/>
        <v/>
      </c>
      <c r="V82" s="46" t="str">
        <f t="shared" si="15"/>
        <v/>
      </c>
    </row>
    <row r="83" spans="1:22" x14ac:dyDescent="0.2">
      <c r="A83" s="1">
        <v>104</v>
      </c>
      <c r="B83" s="1" t="s">
        <v>21</v>
      </c>
      <c r="D83" s="29">
        <f>SUMIFS('2013Figures'!$J:$J,'2013Figures'!$C:$C,$A83,'2013Figures'!$H:$H,$B83,'2013Figures'!$I:$I,"",'2013Figures'!$E:$E,$B$1)</f>
        <v>0</v>
      </c>
      <c r="E83" s="9">
        <f>SUMIFS('2013Figures'!$J:$J,'2013Figures'!$C:$C,$A83,'2013Figures'!$H:$H,$B83,'2013Figures'!$I:$I,"",'2013Figures'!$B:$B,"BrokerToCy",'2013Figures'!$G:$G,"E1",'2013Figures'!$E:$E,$B$1)</f>
        <v>0</v>
      </c>
      <c r="F83" s="9">
        <f>SUMIFS('2013Figures'!$J:$J,'2013Figures'!$C:$C,$A83,'2013Figures'!$H:$H,$B83,'2013Figures'!$I:$I,"",'2013Figures'!$B:$B,"BrokerToCy",'2013Figures'!$G:$G,"P1",'2013Figures'!$E:$E,$B$1)</f>
        <v>0</v>
      </c>
      <c r="G83" s="9">
        <f>SUMIFS('2013Figures'!$J:$J,'2013Figures'!$C:$C,$A83,'2013Figures'!$H:$H,$B83,'2013Figures'!$I:$I,"",'2013Figures'!$B:$B,"CyToBroker",'2013Figures'!$G:$G,"E1",'2013Figures'!$E:$E,$B$1)</f>
        <v>0</v>
      </c>
      <c r="H83" s="9">
        <f>SUMIFS('2013Figures'!$J:$J,'2013Figures'!$C:$C,$A83,'2013Figures'!$H:$H,$B83,'2013Figures'!$I:$I,"",'2013Figures'!$B:$B,"CyToBroker",'2013Figures'!$G:$G,"P1",'2013Figures'!$E:$E,$B$1)</f>
        <v>0</v>
      </c>
      <c r="J83" s="8" t="s">
        <v>131</v>
      </c>
      <c r="L83" s="42">
        <f>SUMIFS('2012Figures'!$J:$J,'2012Figures'!$C:$C,$A83,'2012Figures'!$H:$H,$B83,'2012Figures'!$I:$I,"",'2012Figures'!$E:$E,$B$1)</f>
        <v>0</v>
      </c>
      <c r="M83" s="52">
        <f>SUMIFS('2012Figures'!$J:$J,'2012Figures'!$C:$C,$A83,'2012Figures'!$H:$H,$B83,'2012Figures'!$I:$I,"",'2012Figures'!$B:$B,"BrokerToCy",'2012Figures'!$G:$G,"E1",'2012Figures'!$E:$E,$B$1)</f>
        <v>0</v>
      </c>
      <c r="N83" s="52">
        <f>SUMIFS('2012Figures'!$J:$J,'2012Figures'!$C:$C,$A83,'2012Figures'!$H:$H,$B83,'2012Figures'!$I:$I,"",'2012Figures'!$B:$B,"BrokerToCy",'2012Figures'!$G:$G,"P1",'2012Figures'!$E:$E,$B$1)</f>
        <v>0</v>
      </c>
      <c r="O83" s="52">
        <f>SUMIFS('2012Figures'!$J:$J,'2012Figures'!$C:$C,$A83,'2012Figures'!$H:$H,$B83,'2012Figures'!$I:$I,"",'2012Figures'!$B:$B,"CyToBroker",'2012Figures'!$G:$G,"E1",'2012Figures'!$E:$E,$B$1)</f>
        <v>0</v>
      </c>
      <c r="P83" s="52">
        <f>SUMIFS('2012Figures'!$J:$J,'2012Figures'!$C:$C,$A83,'2012Figures'!$H:$H,$B83,'2012Figures'!$I:$I,"",'2012Figures'!$B:$B,"CyToBroker",'2012Figures'!$G:$G,"P1",'2012Figures'!$E:$E,$B$1)</f>
        <v>0</v>
      </c>
      <c r="R83" s="46" t="str">
        <f t="shared" si="15"/>
        <v/>
      </c>
      <c r="S83" s="46" t="str">
        <f t="shared" si="15"/>
        <v/>
      </c>
      <c r="T83" s="46" t="str">
        <f t="shared" si="15"/>
        <v/>
      </c>
      <c r="U83" s="46" t="str">
        <f t="shared" si="15"/>
        <v/>
      </c>
      <c r="V83" s="46" t="str">
        <f t="shared" si="15"/>
        <v/>
      </c>
    </row>
    <row r="84" spans="1:22" x14ac:dyDescent="0.2">
      <c r="A84" s="1">
        <v>104</v>
      </c>
      <c r="B84" s="1" t="s">
        <v>94</v>
      </c>
      <c r="C84" s="8">
        <v>11</v>
      </c>
      <c r="D84" s="29">
        <f>SUMIFS('2013Figures'!$J:$J,'2013Figures'!$C:$C,$A84,'2013Figures'!$H:$H,$B84,'2013Figures'!$I:$I,$C84,'2013Figures'!$E:$E,$B$1)</f>
        <v>0</v>
      </c>
      <c r="E84" s="9">
        <f>SUMIFS('2013Figures'!$J:$J,'2013Figures'!$C:$C,$A84,'2013Figures'!$H:$H,$B84,'2013Figures'!$I:$I,$C84,'2013Figures'!$B:$B,"BrokerToCy",'2013Figures'!$G:$G,"E1",'2013Figures'!$E:$E,$B$1)</f>
        <v>0</v>
      </c>
      <c r="F84" s="9">
        <f>SUMIFS('2013Figures'!$J:$J,'2013Figures'!$C:$C,$A84,'2013Figures'!$H:$H,$B84,'2013Figures'!$I:$I,$C84,'2013Figures'!$B:$B,"BrokerToCy",'2013Figures'!$G:$G,"P1",'2013Figures'!$E:$E,$B$1)</f>
        <v>0</v>
      </c>
      <c r="G84" s="9">
        <f>SUMIFS('2013Figures'!$J:$J,'2013Figures'!$C:$C,$A84,'2013Figures'!$H:$H,$B84,'2013Figures'!$I:$I,$C84,'2013Figures'!$B:$B,"CyToBroker",'2013Figures'!$G:$G,"E1",'2013Figures'!$E:$E,$B$1)</f>
        <v>0</v>
      </c>
      <c r="H84" s="9">
        <f>SUMIFS('2013Figures'!$J:$J,'2013Figures'!$C:$C,$A84,'2013Figures'!$H:$H,$B84,'2013Figures'!$I:$I,$C84,'2013Figures'!$B:$B,"CyToBroker",'2013Figures'!$G:$G,"P1",'2013Figures'!$E:$E,$B$1)</f>
        <v>0</v>
      </c>
      <c r="L84" s="42">
        <f>SUMIFS('2012Figures'!$J:$J,'2012Figures'!$C:$C,$A84,'2012Figures'!$H:$H,$B84,'2012Figures'!$I:$I,$C84,'2012Figures'!$E:$E,$B$1)</f>
        <v>0</v>
      </c>
      <c r="M84" s="52">
        <f>SUMIFS('2012Figures'!$J:$J,'2012Figures'!$C:$C,$A84,'2012Figures'!$H:$H,$B84,'2012Figures'!$I:$I,$C84,'2012Figures'!$B:$B,"BrokerToCy",'2012Figures'!$G:$G,"E1",'2012Figures'!$E:$E,$B$1)</f>
        <v>0</v>
      </c>
      <c r="N84" s="52">
        <f>SUMIFS('2012Figures'!$J:$J,'2012Figures'!$C:$C,$A84,'2012Figures'!$H:$H,$B84,'2012Figures'!$I:$I,$C84,'2012Figures'!$B:$B,"BrokerToCy",'2012Figures'!$G:$G,"P1",'2012Figures'!$E:$E,$B$1)</f>
        <v>0</v>
      </c>
      <c r="O84" s="52">
        <f>SUMIFS('2012Figures'!$J:$J,'2012Figures'!$C:$C,$A84,'2012Figures'!$H:$H,$B84,'2012Figures'!$I:$I,$C84,'2012Figures'!$B:$B,"CyToBroker",'2012Figures'!$G:$G,"E1",'2012Figures'!$E:$E,$B$1)</f>
        <v>0</v>
      </c>
      <c r="P84" s="52">
        <f>SUMIFS('2012Figures'!$J:$J,'2012Figures'!$C:$C,$A84,'2012Figures'!$H:$H,$B84,'2012Figures'!$I:$I,$C84,'2012Figures'!$B:$B,"CyToBroker",'2012Figures'!$G:$G,"P1",'2012Figures'!$E:$E,$B$1)</f>
        <v>0</v>
      </c>
      <c r="R84" s="46" t="str">
        <f t="shared" si="15"/>
        <v/>
      </c>
      <c r="S84" s="46" t="str">
        <f t="shared" si="15"/>
        <v/>
      </c>
      <c r="T84" s="46" t="str">
        <f t="shared" si="15"/>
        <v/>
      </c>
      <c r="U84" s="46" t="str">
        <f t="shared" si="15"/>
        <v/>
      </c>
      <c r="V84" s="46" t="str">
        <f t="shared" si="15"/>
        <v/>
      </c>
    </row>
    <row r="85" spans="1:22" x14ac:dyDescent="0.2">
      <c r="A85" s="1">
        <v>104</v>
      </c>
      <c r="B85" s="1" t="s">
        <v>94</v>
      </c>
      <c r="C85" s="8">
        <v>10</v>
      </c>
      <c r="D85" s="29">
        <f>SUMIFS('2013Figures'!$J:$J,'2013Figures'!$C:$C,$A85,'2013Figures'!$H:$H,$B85,'2013Figures'!$I:$I,$C85,'2013Figures'!$E:$E,$B$1)</f>
        <v>0</v>
      </c>
      <c r="E85" s="9">
        <f>SUMIFS('2013Figures'!$J:$J,'2013Figures'!$C:$C,$A85,'2013Figures'!$H:$H,$B85,'2013Figures'!$I:$I,$C85,'2013Figures'!$B:$B,"BrokerToCy",'2013Figures'!$G:$G,"E1",'2013Figures'!$E:$E,$B$1)</f>
        <v>0</v>
      </c>
      <c r="F85" s="9">
        <f>SUMIFS('2013Figures'!$J:$J,'2013Figures'!$C:$C,$A85,'2013Figures'!$H:$H,$B85,'2013Figures'!$I:$I,$C85,'2013Figures'!$B:$B,"BrokerToCy",'2013Figures'!$G:$G,"P1",'2013Figures'!$E:$E,$B$1)</f>
        <v>0</v>
      </c>
      <c r="G85" s="9">
        <f>SUMIFS('2013Figures'!$J:$J,'2013Figures'!$C:$C,$A85,'2013Figures'!$H:$H,$B85,'2013Figures'!$I:$I,$C85,'2013Figures'!$B:$B,"CyToBroker",'2013Figures'!$G:$G,"E1",'2013Figures'!$E:$E,$B$1)</f>
        <v>0</v>
      </c>
      <c r="H85" s="9">
        <f>SUMIFS('2013Figures'!$J:$J,'2013Figures'!$C:$C,$A85,'2013Figures'!$H:$H,$B85,'2013Figures'!$I:$I,$C85,'2013Figures'!$B:$B,"CyToBroker",'2013Figures'!$G:$G,"P1",'2013Figures'!$E:$E,$B$1)</f>
        <v>0</v>
      </c>
      <c r="J85" s="8">
        <v>201501</v>
      </c>
      <c r="L85" s="42">
        <f>SUMIFS('2012Figures'!$J:$J,'2012Figures'!$C:$C,$A85,'2012Figures'!$H:$H,$B85,'2012Figures'!$I:$I,$C85,'2012Figures'!$E:$E,$B$1)</f>
        <v>0</v>
      </c>
      <c r="M85" s="52">
        <f>SUMIFS('2012Figures'!$J:$J,'2012Figures'!$C:$C,$A85,'2012Figures'!$H:$H,$B85,'2012Figures'!$I:$I,$C85,'2012Figures'!$B:$B,"BrokerToCy",'2012Figures'!$G:$G,"E1",'2012Figures'!$E:$E,$B$1)</f>
        <v>0</v>
      </c>
      <c r="N85" s="52">
        <f>SUMIFS('2012Figures'!$J:$J,'2012Figures'!$C:$C,$A85,'2012Figures'!$H:$H,$B85,'2012Figures'!$I:$I,$C85,'2012Figures'!$B:$B,"BrokerToCy",'2012Figures'!$G:$G,"P1",'2012Figures'!$E:$E,$B$1)</f>
        <v>0</v>
      </c>
      <c r="O85" s="52">
        <f>SUMIFS('2012Figures'!$J:$J,'2012Figures'!$C:$C,$A85,'2012Figures'!$H:$H,$B85,'2012Figures'!$I:$I,$C85,'2012Figures'!$B:$B,"CyToBroker",'2012Figures'!$G:$G,"E1",'2012Figures'!$E:$E,$B$1)</f>
        <v>0</v>
      </c>
      <c r="P85" s="52">
        <f>SUMIFS('2012Figures'!$J:$J,'2012Figures'!$C:$C,$A85,'2012Figures'!$H:$H,$B85,'2012Figures'!$I:$I,$C85,'2012Figures'!$B:$B,"CyToBroker",'2012Figures'!$G:$G,"P1",'2012Figures'!$E:$E,$B$1)</f>
        <v>0</v>
      </c>
      <c r="R85" s="46" t="str">
        <f t="shared" si="15"/>
        <v/>
      </c>
      <c r="S85" s="46" t="str">
        <f t="shared" si="15"/>
        <v/>
      </c>
      <c r="T85" s="46" t="str">
        <f t="shared" si="15"/>
        <v/>
      </c>
      <c r="U85" s="46" t="str">
        <f t="shared" si="15"/>
        <v/>
      </c>
      <c r="V85" s="46" t="str">
        <f t="shared" si="15"/>
        <v/>
      </c>
    </row>
    <row r="86" spans="1:22" x14ac:dyDescent="0.2">
      <c r="A86" s="1">
        <v>104</v>
      </c>
      <c r="B86" s="1" t="s">
        <v>94</v>
      </c>
      <c r="C86" s="8">
        <v>9</v>
      </c>
      <c r="D86" s="29">
        <f>SUMIFS('2013Figures'!$J:$J,'2013Figures'!$C:$C,$A86,'2013Figures'!$H:$H,$B86,'2013Figures'!$I:$I,$C86,'2013Figures'!$E:$E,$B$1)</f>
        <v>0</v>
      </c>
      <c r="E86" s="9">
        <f>SUMIFS('2013Figures'!$J:$J,'2013Figures'!$C:$C,$A86,'2013Figures'!$H:$H,$B86,'2013Figures'!$I:$I,$C86,'2013Figures'!$B:$B,"BrokerToCy",'2013Figures'!$G:$G,"E1",'2013Figures'!$E:$E,$B$1)</f>
        <v>0</v>
      </c>
      <c r="F86" s="9">
        <f>SUMIFS('2013Figures'!$J:$J,'2013Figures'!$C:$C,$A86,'2013Figures'!$H:$H,$B86,'2013Figures'!$I:$I,$C86,'2013Figures'!$B:$B,"BrokerToCy",'2013Figures'!$G:$G,"P1",'2013Figures'!$E:$E,$B$1)</f>
        <v>0</v>
      </c>
      <c r="G86" s="9">
        <f>SUMIFS('2013Figures'!$J:$J,'2013Figures'!$C:$C,$A86,'2013Figures'!$H:$H,$B86,'2013Figures'!$I:$I,$C86,'2013Figures'!$B:$B,"CyToBroker",'2013Figures'!$G:$G,"E1",'2013Figures'!$E:$E,$B$1)</f>
        <v>0</v>
      </c>
      <c r="H86" s="9">
        <f>SUMIFS('2013Figures'!$J:$J,'2013Figures'!$C:$C,$A86,'2013Figures'!$H:$H,$B86,'2013Figures'!$I:$I,$C86,'2013Figures'!$B:$B,"CyToBroker",'2013Figures'!$G:$G,"P1",'2013Figures'!$E:$E,$B$1)</f>
        <v>0</v>
      </c>
      <c r="J86" s="8">
        <v>201401</v>
      </c>
      <c r="L86" s="42">
        <f>SUMIFS('2012Figures'!$J:$J,'2012Figures'!$C:$C,$A86,'2012Figures'!$H:$H,$B86,'2012Figures'!$I:$I,$C86,'2012Figures'!$E:$E,$B$1)</f>
        <v>0</v>
      </c>
      <c r="M86" s="52">
        <f>SUMIFS('2012Figures'!$J:$J,'2012Figures'!$C:$C,$A86,'2012Figures'!$H:$H,$B86,'2012Figures'!$I:$I,$C86,'2012Figures'!$B:$B,"BrokerToCy",'2012Figures'!$G:$G,"E1",'2012Figures'!$E:$E,$B$1)</f>
        <v>0</v>
      </c>
      <c r="N86" s="52">
        <f>SUMIFS('2012Figures'!$J:$J,'2012Figures'!$C:$C,$A86,'2012Figures'!$H:$H,$B86,'2012Figures'!$I:$I,$C86,'2012Figures'!$B:$B,"BrokerToCy",'2012Figures'!$G:$G,"P1",'2012Figures'!$E:$E,$B$1)</f>
        <v>0</v>
      </c>
      <c r="O86" s="52">
        <f>SUMIFS('2012Figures'!$J:$J,'2012Figures'!$C:$C,$A86,'2012Figures'!$H:$H,$B86,'2012Figures'!$I:$I,$C86,'2012Figures'!$B:$B,"CyToBroker",'2012Figures'!$G:$G,"E1",'2012Figures'!$E:$E,$B$1)</f>
        <v>0</v>
      </c>
      <c r="P86" s="52">
        <f>SUMIFS('2012Figures'!$J:$J,'2012Figures'!$C:$C,$A86,'2012Figures'!$H:$H,$B86,'2012Figures'!$I:$I,$C86,'2012Figures'!$B:$B,"CyToBroker",'2012Figures'!$G:$G,"P1",'2012Figures'!$E:$E,$B$1)</f>
        <v>0</v>
      </c>
      <c r="R86" s="46" t="str">
        <f t="shared" si="15"/>
        <v/>
      </c>
      <c r="S86" s="46" t="str">
        <f t="shared" si="15"/>
        <v/>
      </c>
      <c r="T86" s="46" t="str">
        <f t="shared" si="15"/>
        <v/>
      </c>
      <c r="U86" s="46" t="str">
        <f t="shared" si="15"/>
        <v/>
      </c>
      <c r="V86" s="46" t="str">
        <f t="shared" si="15"/>
        <v/>
      </c>
    </row>
    <row r="87" spans="1:22" x14ac:dyDescent="0.2">
      <c r="A87" s="1">
        <v>104</v>
      </c>
      <c r="B87" s="1" t="s">
        <v>94</v>
      </c>
      <c r="C87" s="8">
        <v>8</v>
      </c>
      <c r="D87" s="29">
        <f>SUMIFS('2013Figures'!$J:$J,'2013Figures'!$C:$C,$A87,'2013Figures'!$H:$H,$B87,'2013Figures'!$I:$I,$C87,'2013Figures'!$E:$E,$B$1)</f>
        <v>0</v>
      </c>
      <c r="E87" s="9">
        <f>SUMIFS('2013Figures'!$J:$J,'2013Figures'!$C:$C,$A87,'2013Figures'!$H:$H,$B87,'2013Figures'!$I:$I,$C87,'2013Figures'!$B:$B,"BrokerToCy",'2013Figures'!$G:$G,"E1",'2013Figures'!$E:$E,$B$1)</f>
        <v>0</v>
      </c>
      <c r="F87" s="9">
        <f>SUMIFS('2013Figures'!$J:$J,'2013Figures'!$C:$C,$A87,'2013Figures'!$H:$H,$B87,'2013Figures'!$I:$I,$C87,'2013Figures'!$B:$B,"BrokerToCy",'2013Figures'!$G:$G,"P1",'2013Figures'!$E:$E,$B$1)</f>
        <v>0</v>
      </c>
      <c r="G87" s="9">
        <f>SUMIFS('2013Figures'!$J:$J,'2013Figures'!$C:$C,$A87,'2013Figures'!$H:$H,$B87,'2013Figures'!$I:$I,$C87,'2013Figures'!$B:$B,"CyToBroker",'2013Figures'!$G:$G,"E1",'2013Figures'!$E:$E,$B$1)</f>
        <v>0</v>
      </c>
      <c r="H87" s="9">
        <f>SUMIFS('2013Figures'!$J:$J,'2013Figures'!$C:$C,$A87,'2013Figures'!$H:$H,$B87,'2013Figures'!$I:$I,$C87,'2013Figures'!$B:$B,"CyToBroker",'2013Figures'!$G:$G,"P1",'2013Figures'!$E:$E,$B$1)</f>
        <v>0</v>
      </c>
      <c r="I87" s="30"/>
      <c r="J87" s="31">
        <v>201301</v>
      </c>
      <c r="K87" s="30"/>
      <c r="L87" s="42">
        <f>SUMIFS('2012Figures'!$J:$J,'2012Figures'!$C:$C,$A87,'2012Figures'!$H:$H,$B87,'2012Figures'!$I:$I,$C87,'2012Figures'!$E:$E,$B$1)</f>
        <v>0</v>
      </c>
      <c r="M87" s="52">
        <f>SUMIFS('2012Figures'!$J:$J,'2012Figures'!$C:$C,$A87,'2012Figures'!$H:$H,$B87,'2012Figures'!$I:$I,$C87,'2012Figures'!$B:$B,"BrokerToCy",'2012Figures'!$G:$G,"E1",'2012Figures'!$E:$E,$B$1)</f>
        <v>0</v>
      </c>
      <c r="N87" s="52">
        <f>SUMIFS('2012Figures'!$J:$J,'2012Figures'!$C:$C,$A87,'2012Figures'!$H:$H,$B87,'2012Figures'!$I:$I,$C87,'2012Figures'!$B:$B,"BrokerToCy",'2012Figures'!$G:$G,"P1",'2012Figures'!$E:$E,$B$1)</f>
        <v>0</v>
      </c>
      <c r="O87" s="52">
        <f>SUMIFS('2012Figures'!$J:$J,'2012Figures'!$C:$C,$A87,'2012Figures'!$H:$H,$B87,'2012Figures'!$I:$I,$C87,'2012Figures'!$B:$B,"CyToBroker",'2012Figures'!$G:$G,"E1",'2012Figures'!$E:$E,$B$1)</f>
        <v>0</v>
      </c>
      <c r="P87" s="52">
        <f>SUMIFS('2012Figures'!$J:$J,'2012Figures'!$C:$C,$A87,'2012Figures'!$H:$H,$B87,'2012Figures'!$I:$I,$C87,'2012Figures'!$B:$B,"CyToBroker",'2012Figures'!$G:$G,"P1",'2012Figures'!$E:$E,$B$1)</f>
        <v>0</v>
      </c>
      <c r="Q87" s="30"/>
      <c r="R87" s="46" t="str">
        <f t="shared" si="15"/>
        <v/>
      </c>
      <c r="S87" s="46" t="str">
        <f t="shared" si="15"/>
        <v/>
      </c>
      <c r="T87" s="46" t="str">
        <f t="shared" si="15"/>
        <v/>
      </c>
      <c r="U87" s="46" t="str">
        <f t="shared" si="15"/>
        <v/>
      </c>
      <c r="V87" s="46" t="str">
        <f t="shared" si="15"/>
        <v/>
      </c>
    </row>
    <row r="88" spans="1:22" x14ac:dyDescent="0.2">
      <c r="A88" s="1">
        <v>104</v>
      </c>
      <c r="B88" s="1" t="s">
        <v>94</v>
      </c>
      <c r="C88" s="8">
        <v>7</v>
      </c>
      <c r="D88" s="29">
        <f>SUMIFS('2013Figures'!$J:$J,'2013Figures'!$C:$C,$A88,'2013Figures'!$H:$H,$B88,'2013Figures'!$I:$I,$C88,'2013Figures'!$E:$E,$B$1)</f>
        <v>0</v>
      </c>
      <c r="E88" s="9">
        <f>SUMIFS('2013Figures'!$J:$J,'2013Figures'!$C:$C,$A88,'2013Figures'!$H:$H,$B88,'2013Figures'!$I:$I,$C88,'2013Figures'!$B:$B,"BrokerToCy",'2013Figures'!$G:$G,"E1",'2013Figures'!$E:$E,$B$1)</f>
        <v>0</v>
      </c>
      <c r="F88" s="9">
        <f>SUMIFS('2013Figures'!$J:$J,'2013Figures'!$C:$C,$A88,'2013Figures'!$H:$H,$B88,'2013Figures'!$I:$I,$C88,'2013Figures'!$B:$B,"BrokerToCy",'2013Figures'!$G:$G,"P1",'2013Figures'!$E:$E,$B$1)</f>
        <v>0</v>
      </c>
      <c r="G88" s="9">
        <f>SUMIFS('2013Figures'!$J:$J,'2013Figures'!$C:$C,$A88,'2013Figures'!$H:$H,$B88,'2013Figures'!$I:$I,$C88,'2013Figures'!$B:$B,"CyToBroker",'2013Figures'!$G:$G,"E1",'2013Figures'!$E:$E,$B$1)</f>
        <v>0</v>
      </c>
      <c r="H88" s="9">
        <f>SUMIFS('2013Figures'!$J:$J,'2013Figures'!$C:$C,$A88,'2013Figures'!$H:$H,$B88,'2013Figures'!$I:$I,$C88,'2013Figures'!$B:$B,"CyToBroker",'2013Figures'!$G:$G,"P1",'2013Figures'!$E:$E,$B$1)</f>
        <v>0</v>
      </c>
      <c r="J88" s="8">
        <v>201201</v>
      </c>
      <c r="L88" s="42">
        <f>SUMIFS('2012Figures'!$J:$J,'2012Figures'!$C:$C,$A88,'2012Figures'!$H:$H,$B88,'2012Figures'!$I:$I,$C88,'2012Figures'!$E:$E,$B$1)</f>
        <v>0</v>
      </c>
      <c r="M88" s="52">
        <f>SUMIFS('2012Figures'!$J:$J,'2012Figures'!$C:$C,$A88,'2012Figures'!$H:$H,$B88,'2012Figures'!$I:$I,$C88,'2012Figures'!$B:$B,"BrokerToCy",'2012Figures'!$G:$G,"E1",'2012Figures'!$E:$E,$B$1)</f>
        <v>0</v>
      </c>
      <c r="N88" s="52">
        <f>SUMIFS('2012Figures'!$J:$J,'2012Figures'!$C:$C,$A88,'2012Figures'!$H:$H,$B88,'2012Figures'!$I:$I,$C88,'2012Figures'!$B:$B,"BrokerToCy",'2012Figures'!$G:$G,"P1",'2012Figures'!$E:$E,$B$1)</f>
        <v>0</v>
      </c>
      <c r="O88" s="52">
        <f>SUMIFS('2012Figures'!$J:$J,'2012Figures'!$C:$C,$A88,'2012Figures'!$H:$H,$B88,'2012Figures'!$I:$I,$C88,'2012Figures'!$B:$B,"CyToBroker",'2012Figures'!$G:$G,"E1",'2012Figures'!$E:$E,$B$1)</f>
        <v>0</v>
      </c>
      <c r="P88" s="52">
        <f>SUMIFS('2012Figures'!$J:$J,'2012Figures'!$C:$C,$A88,'2012Figures'!$H:$H,$B88,'2012Figures'!$I:$I,$C88,'2012Figures'!$B:$B,"CyToBroker",'2012Figures'!$G:$G,"P1",'2012Figures'!$E:$E,$B$1)</f>
        <v>0</v>
      </c>
      <c r="R88" s="46" t="str">
        <f t="shared" si="15"/>
        <v/>
      </c>
      <c r="S88" s="46" t="str">
        <f t="shared" si="15"/>
        <v/>
      </c>
      <c r="T88" s="46" t="str">
        <f t="shared" si="15"/>
        <v/>
      </c>
      <c r="U88" s="46" t="str">
        <f t="shared" si="15"/>
        <v/>
      </c>
      <c r="V88" s="46" t="str">
        <f t="shared" si="15"/>
        <v/>
      </c>
    </row>
    <row r="89" spans="1:22" x14ac:dyDescent="0.2">
      <c r="A89" s="1">
        <v>104</v>
      </c>
      <c r="B89" s="1" t="s">
        <v>94</v>
      </c>
      <c r="C89" s="8">
        <v>6</v>
      </c>
      <c r="D89" s="29">
        <f>SUMIFS('2013Figures'!$J:$J,'2013Figures'!$C:$C,$A89,'2013Figures'!$H:$H,$B89,'2013Figures'!$I:$I,$C89,'2013Figures'!$E:$E,$B$1)</f>
        <v>0</v>
      </c>
      <c r="E89" s="9">
        <f>SUMIFS('2013Figures'!$J:$J,'2013Figures'!$C:$C,$A89,'2013Figures'!$H:$H,$B89,'2013Figures'!$I:$I,$C89,'2013Figures'!$B:$B,"BrokerToCy",'2013Figures'!$G:$G,"E1",'2013Figures'!$E:$E,$B$1)</f>
        <v>0</v>
      </c>
      <c r="F89" s="9">
        <f>SUMIFS('2013Figures'!$J:$J,'2013Figures'!$C:$C,$A89,'2013Figures'!$H:$H,$B89,'2013Figures'!$I:$I,$C89,'2013Figures'!$B:$B,"BrokerToCy",'2013Figures'!$G:$G,"P1",'2013Figures'!$E:$E,$B$1)</f>
        <v>0</v>
      </c>
      <c r="G89" s="9">
        <f>SUMIFS('2013Figures'!$J:$J,'2013Figures'!$C:$C,$A89,'2013Figures'!$H:$H,$B89,'2013Figures'!$I:$I,$C89,'2013Figures'!$B:$B,"CyToBroker",'2013Figures'!$G:$G,"E1",'2013Figures'!$E:$E,$B$1)</f>
        <v>0</v>
      </c>
      <c r="H89" s="9">
        <f>SUMIFS('2013Figures'!$J:$J,'2013Figures'!$C:$C,$A89,'2013Figures'!$H:$H,$B89,'2013Figures'!$I:$I,$C89,'2013Figures'!$B:$B,"CyToBroker",'2013Figures'!$G:$G,"P1",'2013Figures'!$E:$E,$B$1)</f>
        <v>0</v>
      </c>
      <c r="J89" s="8">
        <v>201101</v>
      </c>
      <c r="L89" s="42">
        <f>SUMIFS('2012Figures'!$J:$J,'2012Figures'!$C:$C,$A89,'2012Figures'!$H:$H,$B89,'2012Figures'!$I:$I,$C89,'2012Figures'!$E:$E,$B$1)</f>
        <v>0</v>
      </c>
      <c r="M89" s="52">
        <f>SUMIFS('2012Figures'!$J:$J,'2012Figures'!$C:$C,$A89,'2012Figures'!$H:$H,$B89,'2012Figures'!$I:$I,$C89,'2012Figures'!$B:$B,"BrokerToCy",'2012Figures'!$G:$G,"E1",'2012Figures'!$E:$E,$B$1)</f>
        <v>0</v>
      </c>
      <c r="N89" s="52">
        <f>SUMIFS('2012Figures'!$J:$J,'2012Figures'!$C:$C,$A89,'2012Figures'!$H:$H,$B89,'2012Figures'!$I:$I,$C89,'2012Figures'!$B:$B,"BrokerToCy",'2012Figures'!$G:$G,"P1",'2012Figures'!$E:$E,$B$1)</f>
        <v>0</v>
      </c>
      <c r="O89" s="52">
        <f>SUMIFS('2012Figures'!$J:$J,'2012Figures'!$C:$C,$A89,'2012Figures'!$H:$H,$B89,'2012Figures'!$I:$I,$C89,'2012Figures'!$B:$B,"CyToBroker",'2012Figures'!$G:$G,"E1",'2012Figures'!$E:$E,$B$1)</f>
        <v>0</v>
      </c>
      <c r="P89" s="52">
        <f>SUMIFS('2012Figures'!$J:$J,'2012Figures'!$C:$C,$A89,'2012Figures'!$H:$H,$B89,'2012Figures'!$I:$I,$C89,'2012Figures'!$B:$B,"CyToBroker",'2012Figures'!$G:$G,"P1",'2012Figures'!$E:$E,$B$1)</f>
        <v>0</v>
      </c>
      <c r="R89" s="46" t="str">
        <f t="shared" si="15"/>
        <v/>
      </c>
      <c r="S89" s="46" t="str">
        <f t="shared" si="15"/>
        <v/>
      </c>
      <c r="T89" s="46" t="str">
        <f t="shared" si="15"/>
        <v/>
      </c>
      <c r="U89" s="46" t="str">
        <f t="shared" si="15"/>
        <v/>
      </c>
      <c r="V89" s="46" t="str">
        <f t="shared" si="15"/>
        <v/>
      </c>
    </row>
    <row r="90" spans="1:22" x14ac:dyDescent="0.2">
      <c r="A90" s="1">
        <v>104</v>
      </c>
      <c r="B90" s="1" t="s">
        <v>94</v>
      </c>
      <c r="C90" s="8">
        <v>5</v>
      </c>
      <c r="D90" s="29">
        <f>SUMIFS('2013Figures'!$J:$J,'2013Figures'!$C:$C,$A90,'2013Figures'!$H:$H,$B90,'2013Figures'!$I:$I,$C90,'2013Figures'!$E:$E,$B$1)</f>
        <v>0</v>
      </c>
      <c r="E90" s="9">
        <f>SUMIFS('2013Figures'!$J:$J,'2013Figures'!$C:$C,$A90,'2013Figures'!$H:$H,$B90,'2013Figures'!$I:$I,$C90,'2013Figures'!$B:$B,"BrokerToCy",'2013Figures'!$G:$G,"E1",'2013Figures'!$E:$E,$B$1)</f>
        <v>0</v>
      </c>
      <c r="F90" s="9">
        <f>SUMIFS('2013Figures'!$J:$J,'2013Figures'!$C:$C,$A90,'2013Figures'!$H:$H,$B90,'2013Figures'!$I:$I,$C90,'2013Figures'!$B:$B,"BrokerToCy",'2013Figures'!$G:$G,"P1",'2013Figures'!$E:$E,$B$1)</f>
        <v>0</v>
      </c>
      <c r="G90" s="9">
        <f>SUMIFS('2013Figures'!$J:$J,'2013Figures'!$C:$C,$A90,'2013Figures'!$H:$H,$B90,'2013Figures'!$I:$I,$C90,'2013Figures'!$B:$B,"CyToBroker",'2013Figures'!$G:$G,"E1",'2013Figures'!$E:$E,$B$1)</f>
        <v>0</v>
      </c>
      <c r="H90" s="9">
        <f>SUMIFS('2013Figures'!$J:$J,'2013Figures'!$C:$C,$A90,'2013Figures'!$H:$H,$B90,'2013Figures'!$I:$I,$C90,'2013Figures'!$B:$B,"CyToBroker",'2013Figures'!$G:$G,"P1",'2013Figures'!$E:$E,$B$1)</f>
        <v>0</v>
      </c>
      <c r="J90" s="8">
        <v>201001</v>
      </c>
      <c r="L90" s="42">
        <f>SUMIFS('2012Figures'!$J:$J,'2012Figures'!$C:$C,$A90,'2012Figures'!$H:$H,$B90,'2012Figures'!$I:$I,$C90,'2012Figures'!$E:$E,$B$1)</f>
        <v>0</v>
      </c>
      <c r="M90" s="52">
        <f>SUMIFS('2012Figures'!$J:$J,'2012Figures'!$C:$C,$A90,'2012Figures'!$H:$H,$B90,'2012Figures'!$I:$I,$C90,'2012Figures'!$B:$B,"BrokerToCy",'2012Figures'!$G:$G,"E1",'2012Figures'!$E:$E,$B$1)</f>
        <v>0</v>
      </c>
      <c r="N90" s="52">
        <f>SUMIFS('2012Figures'!$J:$J,'2012Figures'!$C:$C,$A90,'2012Figures'!$H:$H,$B90,'2012Figures'!$I:$I,$C90,'2012Figures'!$B:$B,"BrokerToCy",'2012Figures'!$G:$G,"P1",'2012Figures'!$E:$E,$B$1)</f>
        <v>0</v>
      </c>
      <c r="O90" s="52">
        <f>SUMIFS('2012Figures'!$J:$J,'2012Figures'!$C:$C,$A90,'2012Figures'!$H:$H,$B90,'2012Figures'!$I:$I,$C90,'2012Figures'!$B:$B,"CyToBroker",'2012Figures'!$G:$G,"E1",'2012Figures'!$E:$E,$B$1)</f>
        <v>0</v>
      </c>
      <c r="P90" s="52">
        <f>SUMIFS('2012Figures'!$J:$J,'2012Figures'!$C:$C,$A90,'2012Figures'!$H:$H,$B90,'2012Figures'!$I:$I,$C90,'2012Figures'!$B:$B,"CyToBroker",'2012Figures'!$G:$G,"P1",'2012Figures'!$E:$E,$B$1)</f>
        <v>0</v>
      </c>
      <c r="R90" s="46" t="str">
        <f t="shared" si="15"/>
        <v/>
      </c>
      <c r="S90" s="46" t="str">
        <f t="shared" si="15"/>
        <v/>
      </c>
      <c r="T90" s="46" t="str">
        <f t="shared" si="15"/>
        <v/>
      </c>
      <c r="U90" s="46" t="str">
        <f t="shared" si="15"/>
        <v/>
      </c>
      <c r="V90" s="46" t="str">
        <f t="shared" si="15"/>
        <v/>
      </c>
    </row>
    <row r="91" spans="1:22" x14ac:dyDescent="0.2">
      <c r="A91" s="1">
        <v>104</v>
      </c>
      <c r="B91" s="1" t="s">
        <v>94</v>
      </c>
      <c r="C91" s="8">
        <v>4</v>
      </c>
      <c r="D91" s="29">
        <f>SUMIFS('2013Figures'!$J:$J,'2013Figures'!$C:$C,$A91,'2013Figures'!$H:$H,$B91,'2013Figures'!$I:$I,$C91,'2013Figures'!$E:$E,$B$1)</f>
        <v>0</v>
      </c>
      <c r="E91" s="9">
        <f>SUMIFS('2013Figures'!$J:$J,'2013Figures'!$C:$C,$A91,'2013Figures'!$H:$H,$B91,'2013Figures'!$I:$I,$C91,'2013Figures'!$B:$B,"BrokerToCy",'2013Figures'!$G:$G,"E1",'2013Figures'!$E:$E,$B$1)</f>
        <v>0</v>
      </c>
      <c r="F91" s="9">
        <f>SUMIFS('2013Figures'!$J:$J,'2013Figures'!$C:$C,$A91,'2013Figures'!$H:$H,$B91,'2013Figures'!$I:$I,$C91,'2013Figures'!$B:$B,"BrokerToCy",'2013Figures'!$G:$G,"P1",'2013Figures'!$E:$E,$B$1)</f>
        <v>0</v>
      </c>
      <c r="G91" s="9">
        <f>SUMIFS('2013Figures'!$J:$J,'2013Figures'!$C:$C,$A91,'2013Figures'!$H:$H,$B91,'2013Figures'!$I:$I,$C91,'2013Figures'!$B:$B,"CyToBroker",'2013Figures'!$G:$G,"E1",'2013Figures'!$E:$E,$B$1)</f>
        <v>0</v>
      </c>
      <c r="H91" s="9">
        <f>SUMIFS('2013Figures'!$J:$J,'2013Figures'!$C:$C,$A91,'2013Figures'!$H:$H,$B91,'2013Figures'!$I:$I,$C91,'2013Figures'!$B:$B,"CyToBroker",'2013Figures'!$G:$G,"P1",'2013Figures'!$E:$E,$B$1)</f>
        <v>0</v>
      </c>
      <c r="J91" s="8">
        <v>200901</v>
      </c>
      <c r="L91" s="42">
        <f>SUMIFS('2012Figures'!$J:$J,'2012Figures'!$C:$C,$A91,'2012Figures'!$H:$H,$B91,'2012Figures'!$I:$I,$C91,'2012Figures'!$E:$E,$B$1)</f>
        <v>0</v>
      </c>
      <c r="M91" s="52">
        <f>SUMIFS('2012Figures'!$J:$J,'2012Figures'!$C:$C,$A91,'2012Figures'!$H:$H,$B91,'2012Figures'!$I:$I,$C91,'2012Figures'!$B:$B,"BrokerToCy",'2012Figures'!$G:$G,"E1",'2012Figures'!$E:$E,$B$1)</f>
        <v>0</v>
      </c>
      <c r="N91" s="52">
        <f>SUMIFS('2012Figures'!$J:$J,'2012Figures'!$C:$C,$A91,'2012Figures'!$H:$H,$B91,'2012Figures'!$I:$I,$C91,'2012Figures'!$B:$B,"BrokerToCy",'2012Figures'!$G:$G,"P1",'2012Figures'!$E:$E,$B$1)</f>
        <v>0</v>
      </c>
      <c r="O91" s="52">
        <f>SUMIFS('2012Figures'!$J:$J,'2012Figures'!$C:$C,$A91,'2012Figures'!$H:$H,$B91,'2012Figures'!$I:$I,$C91,'2012Figures'!$B:$B,"CyToBroker",'2012Figures'!$G:$G,"E1",'2012Figures'!$E:$E,$B$1)</f>
        <v>0</v>
      </c>
      <c r="P91" s="52">
        <f>SUMIFS('2012Figures'!$J:$J,'2012Figures'!$C:$C,$A91,'2012Figures'!$H:$H,$B91,'2012Figures'!$I:$I,$C91,'2012Figures'!$B:$B,"CyToBroker",'2012Figures'!$G:$G,"P1",'2012Figures'!$E:$E,$B$1)</f>
        <v>0</v>
      </c>
      <c r="R91" s="46" t="str">
        <f t="shared" si="15"/>
        <v/>
      </c>
      <c r="S91" s="46" t="str">
        <f t="shared" si="15"/>
        <v/>
      </c>
      <c r="T91" s="46" t="str">
        <f t="shared" si="15"/>
        <v/>
      </c>
      <c r="U91" s="46" t="str">
        <f t="shared" si="15"/>
        <v/>
      </c>
      <c r="V91" s="46" t="str">
        <f t="shared" si="15"/>
        <v/>
      </c>
    </row>
    <row r="92" spans="1:22" x14ac:dyDescent="0.2">
      <c r="A92" s="1">
        <v>104</v>
      </c>
      <c r="B92" s="1" t="s">
        <v>94</v>
      </c>
      <c r="C92" s="8">
        <v>3</v>
      </c>
      <c r="D92" s="29">
        <f>SUMIFS('2013Figures'!$J:$J,'2013Figures'!$C:$C,$A92,'2013Figures'!$H:$H,$B92,'2013Figures'!$I:$I,$C92,'2013Figures'!$E:$E,$B$1)</f>
        <v>0</v>
      </c>
      <c r="E92" s="9">
        <f>SUMIFS('2013Figures'!$J:$J,'2013Figures'!$C:$C,$A92,'2013Figures'!$H:$H,$B92,'2013Figures'!$I:$I,$C92,'2013Figures'!$B:$B,"BrokerToCy",'2013Figures'!$G:$G,"E1",'2013Figures'!$E:$E,$B$1)</f>
        <v>0</v>
      </c>
      <c r="F92" s="9">
        <f>SUMIFS('2013Figures'!$J:$J,'2013Figures'!$C:$C,$A92,'2013Figures'!$H:$H,$B92,'2013Figures'!$I:$I,$C92,'2013Figures'!$B:$B,"BrokerToCy",'2013Figures'!$G:$G,"P1",'2013Figures'!$E:$E,$B$1)</f>
        <v>0</v>
      </c>
      <c r="G92" s="9">
        <f>SUMIFS('2013Figures'!$J:$J,'2013Figures'!$C:$C,$A92,'2013Figures'!$H:$H,$B92,'2013Figures'!$I:$I,$C92,'2013Figures'!$B:$B,"CyToBroker",'2013Figures'!$G:$G,"E1",'2013Figures'!$E:$E,$B$1)</f>
        <v>0</v>
      </c>
      <c r="H92" s="9">
        <f>SUMIFS('2013Figures'!$J:$J,'2013Figures'!$C:$C,$A92,'2013Figures'!$H:$H,$B92,'2013Figures'!$I:$I,$C92,'2013Figures'!$B:$B,"CyToBroker",'2013Figures'!$G:$G,"P1",'2013Figures'!$E:$E,$B$1)</f>
        <v>0</v>
      </c>
      <c r="J92" s="8">
        <v>200801</v>
      </c>
      <c r="L92" s="42">
        <f>SUMIFS('2012Figures'!$J:$J,'2012Figures'!$C:$C,$A92,'2012Figures'!$H:$H,$B92,'2012Figures'!$I:$I,$C92,'2012Figures'!$E:$E,$B$1)</f>
        <v>0</v>
      </c>
      <c r="M92" s="52">
        <f>SUMIFS('2012Figures'!$J:$J,'2012Figures'!$C:$C,$A92,'2012Figures'!$H:$H,$B92,'2012Figures'!$I:$I,$C92,'2012Figures'!$B:$B,"BrokerToCy",'2012Figures'!$G:$G,"E1",'2012Figures'!$E:$E,$B$1)</f>
        <v>0</v>
      </c>
      <c r="N92" s="52">
        <f>SUMIFS('2012Figures'!$J:$J,'2012Figures'!$C:$C,$A92,'2012Figures'!$H:$H,$B92,'2012Figures'!$I:$I,$C92,'2012Figures'!$B:$B,"BrokerToCy",'2012Figures'!$G:$G,"P1",'2012Figures'!$E:$E,$B$1)</f>
        <v>0</v>
      </c>
      <c r="O92" s="52">
        <f>SUMIFS('2012Figures'!$J:$J,'2012Figures'!$C:$C,$A92,'2012Figures'!$H:$H,$B92,'2012Figures'!$I:$I,$C92,'2012Figures'!$B:$B,"CyToBroker",'2012Figures'!$G:$G,"E1",'2012Figures'!$E:$E,$B$1)</f>
        <v>0</v>
      </c>
      <c r="P92" s="52">
        <f>SUMIFS('2012Figures'!$J:$J,'2012Figures'!$C:$C,$A92,'2012Figures'!$H:$H,$B92,'2012Figures'!$I:$I,$C92,'2012Figures'!$B:$B,"CyToBroker",'2012Figures'!$G:$G,"P1",'2012Figures'!$E:$E,$B$1)</f>
        <v>0</v>
      </c>
      <c r="R92" s="46" t="str">
        <f t="shared" si="15"/>
        <v/>
      </c>
      <c r="S92" s="46" t="str">
        <f t="shared" si="15"/>
        <v/>
      </c>
      <c r="T92" s="46" t="str">
        <f t="shared" si="15"/>
        <v/>
      </c>
      <c r="U92" s="46" t="str">
        <f t="shared" si="15"/>
        <v/>
      </c>
      <c r="V92" s="46" t="str">
        <f t="shared" si="15"/>
        <v/>
      </c>
    </row>
    <row r="93" spans="1:22" x14ac:dyDescent="0.2">
      <c r="A93" s="1">
        <v>104</v>
      </c>
      <c r="B93" s="1" t="s">
        <v>94</v>
      </c>
      <c r="C93" s="8">
        <v>2</v>
      </c>
      <c r="D93" s="29">
        <f>SUMIFS('2013Figures'!$J:$J,'2013Figures'!$C:$C,$A93,'2013Figures'!$H:$H,$B93,'2013Figures'!$I:$I,$C93,'2013Figures'!$E:$E,$B$1)</f>
        <v>0</v>
      </c>
      <c r="E93" s="9">
        <f>SUMIFS('2013Figures'!$J:$J,'2013Figures'!$C:$C,$A93,'2013Figures'!$H:$H,$B93,'2013Figures'!$I:$I,$C93,'2013Figures'!$B:$B,"BrokerToCy",'2013Figures'!$G:$G,"E1",'2013Figures'!$E:$E,$B$1)</f>
        <v>0</v>
      </c>
      <c r="F93" s="9">
        <f>SUMIFS('2013Figures'!$J:$J,'2013Figures'!$C:$C,$A93,'2013Figures'!$H:$H,$B93,'2013Figures'!$I:$I,$C93,'2013Figures'!$B:$B,"BrokerToCy",'2013Figures'!$G:$G,"P1",'2013Figures'!$E:$E,$B$1)</f>
        <v>0</v>
      </c>
      <c r="G93" s="9">
        <f>SUMIFS('2013Figures'!$J:$J,'2013Figures'!$C:$C,$A93,'2013Figures'!$H:$H,$B93,'2013Figures'!$I:$I,$C93,'2013Figures'!$B:$B,"CyToBroker",'2013Figures'!$G:$G,"E1",'2013Figures'!$E:$E,$B$1)</f>
        <v>0</v>
      </c>
      <c r="H93" s="9">
        <f>SUMIFS('2013Figures'!$J:$J,'2013Figures'!$C:$C,$A93,'2013Figures'!$H:$H,$B93,'2013Figures'!$I:$I,$C93,'2013Figures'!$B:$B,"CyToBroker",'2013Figures'!$G:$G,"P1",'2013Figures'!$E:$E,$B$1)</f>
        <v>0</v>
      </c>
      <c r="J93" s="8">
        <v>200701</v>
      </c>
      <c r="L93" s="42">
        <f>SUMIFS('2012Figures'!$J:$J,'2012Figures'!$C:$C,$A93,'2012Figures'!$H:$H,$B93,'2012Figures'!$I:$I,$C93,'2012Figures'!$E:$E,$B$1)</f>
        <v>0</v>
      </c>
      <c r="M93" s="52">
        <f>SUMIFS('2012Figures'!$J:$J,'2012Figures'!$C:$C,$A93,'2012Figures'!$H:$H,$B93,'2012Figures'!$I:$I,$C93,'2012Figures'!$B:$B,"BrokerToCy",'2012Figures'!$G:$G,"E1",'2012Figures'!$E:$E,$B$1)</f>
        <v>0</v>
      </c>
      <c r="N93" s="52">
        <f>SUMIFS('2012Figures'!$J:$J,'2012Figures'!$C:$C,$A93,'2012Figures'!$H:$H,$B93,'2012Figures'!$I:$I,$C93,'2012Figures'!$B:$B,"BrokerToCy",'2012Figures'!$G:$G,"P1",'2012Figures'!$E:$E,$B$1)</f>
        <v>0</v>
      </c>
      <c r="O93" s="52">
        <f>SUMIFS('2012Figures'!$J:$J,'2012Figures'!$C:$C,$A93,'2012Figures'!$H:$H,$B93,'2012Figures'!$I:$I,$C93,'2012Figures'!$B:$B,"CyToBroker",'2012Figures'!$G:$G,"E1",'2012Figures'!$E:$E,$B$1)</f>
        <v>0</v>
      </c>
      <c r="P93" s="52">
        <f>SUMIFS('2012Figures'!$J:$J,'2012Figures'!$C:$C,$A93,'2012Figures'!$H:$H,$B93,'2012Figures'!$I:$I,$C93,'2012Figures'!$B:$B,"CyToBroker",'2012Figures'!$G:$G,"P1",'2012Figures'!$E:$E,$B$1)</f>
        <v>0</v>
      </c>
      <c r="R93" s="46" t="str">
        <f t="shared" si="15"/>
        <v/>
      </c>
      <c r="S93" s="46" t="str">
        <f t="shared" si="15"/>
        <v/>
      </c>
      <c r="T93" s="46" t="str">
        <f t="shared" si="15"/>
        <v/>
      </c>
      <c r="U93" s="46" t="str">
        <f t="shared" si="15"/>
        <v/>
      </c>
      <c r="V93" s="46" t="str">
        <f t="shared" si="15"/>
        <v/>
      </c>
    </row>
    <row r="94" spans="1:22" x14ac:dyDescent="0.2">
      <c r="A94" s="1">
        <v>104</v>
      </c>
      <c r="B94" s="1" t="s">
        <v>94</v>
      </c>
      <c r="C94" s="8">
        <v>1</v>
      </c>
      <c r="D94" s="29">
        <f>SUMIFS('2013Figures'!$J:$J,'2013Figures'!$C:$C,$A94,'2013Figures'!$H:$H,$B94,'2013Figures'!$I:$I,$C94,'2013Figures'!$E:$E,$B$1)</f>
        <v>0</v>
      </c>
      <c r="E94" s="9">
        <f>SUMIFS('2013Figures'!$J:$J,'2013Figures'!$C:$C,$A94,'2013Figures'!$H:$H,$B94,'2013Figures'!$I:$I,$C94,'2013Figures'!$B:$B,"BrokerToCy",'2013Figures'!$G:$G,"E1",'2013Figures'!$E:$E,$B$1)</f>
        <v>0</v>
      </c>
      <c r="F94" s="9">
        <f>SUMIFS('2013Figures'!$J:$J,'2013Figures'!$C:$C,$A94,'2013Figures'!$H:$H,$B94,'2013Figures'!$I:$I,$C94,'2013Figures'!$B:$B,"BrokerToCy",'2013Figures'!$G:$G,"P1",'2013Figures'!$E:$E,$B$1)</f>
        <v>0</v>
      </c>
      <c r="G94" s="9">
        <f>SUMIFS('2013Figures'!$J:$J,'2013Figures'!$C:$C,$A94,'2013Figures'!$H:$H,$B94,'2013Figures'!$I:$I,$C94,'2013Figures'!$B:$B,"CyToBroker",'2013Figures'!$G:$G,"E1",'2013Figures'!$E:$E,$B$1)</f>
        <v>0</v>
      </c>
      <c r="H94" s="9">
        <f>SUMIFS('2013Figures'!$J:$J,'2013Figures'!$C:$C,$A94,'2013Figures'!$H:$H,$B94,'2013Figures'!$I:$I,$C94,'2013Figures'!$B:$B,"CyToBroker",'2013Figures'!$G:$G,"P1",'2013Figures'!$E:$E,$B$1)</f>
        <v>0</v>
      </c>
      <c r="J94" s="8">
        <v>200601</v>
      </c>
      <c r="L94" s="42">
        <f>SUMIFS('2012Figures'!$J:$J,'2012Figures'!$C:$C,$A94,'2012Figures'!$H:$H,$B94,'2012Figures'!$I:$I,$C94,'2012Figures'!$E:$E,$B$1)</f>
        <v>0</v>
      </c>
      <c r="M94" s="52">
        <f>SUMIFS('2012Figures'!$J:$J,'2012Figures'!$C:$C,$A94,'2012Figures'!$H:$H,$B94,'2012Figures'!$I:$I,$C94,'2012Figures'!$B:$B,"BrokerToCy",'2012Figures'!$G:$G,"E1",'2012Figures'!$E:$E,$B$1)</f>
        <v>0</v>
      </c>
      <c r="N94" s="52">
        <f>SUMIFS('2012Figures'!$J:$J,'2012Figures'!$C:$C,$A94,'2012Figures'!$H:$H,$B94,'2012Figures'!$I:$I,$C94,'2012Figures'!$B:$B,"BrokerToCy",'2012Figures'!$G:$G,"P1",'2012Figures'!$E:$E,$B$1)</f>
        <v>0</v>
      </c>
      <c r="O94" s="52">
        <f>SUMIFS('2012Figures'!$J:$J,'2012Figures'!$C:$C,$A94,'2012Figures'!$H:$H,$B94,'2012Figures'!$I:$I,$C94,'2012Figures'!$B:$B,"CyToBroker",'2012Figures'!$G:$G,"E1",'2012Figures'!$E:$E,$B$1)</f>
        <v>0</v>
      </c>
      <c r="P94" s="52">
        <f>SUMIFS('2012Figures'!$J:$J,'2012Figures'!$C:$C,$A94,'2012Figures'!$H:$H,$B94,'2012Figures'!$I:$I,$C94,'2012Figures'!$B:$B,"CyToBroker",'2012Figures'!$G:$G,"P1",'2012Figures'!$E:$E,$B$1)</f>
        <v>0</v>
      </c>
      <c r="R94" s="46" t="str">
        <f t="shared" si="15"/>
        <v/>
      </c>
      <c r="S94" s="46" t="str">
        <f t="shared" si="15"/>
        <v/>
      </c>
      <c r="T94" s="46" t="str">
        <f t="shared" si="15"/>
        <v/>
      </c>
      <c r="U94" s="46" t="str">
        <f t="shared" si="15"/>
        <v/>
      </c>
      <c r="V94" s="46" t="str">
        <f t="shared" si="15"/>
        <v/>
      </c>
    </row>
    <row r="95" spans="1:22" x14ac:dyDescent="0.2">
      <c r="A95" s="1">
        <v>104</v>
      </c>
      <c r="B95" s="1" t="s">
        <v>94</v>
      </c>
      <c r="D95" s="29">
        <f>SUMIFS('2013Figures'!$J:$J,'2013Figures'!$C:$C,$A95,'2013Figures'!$H:$H,$B95,'2013Figures'!$I:$I,"",'2013Figures'!$E:$E,$B$1)</f>
        <v>0</v>
      </c>
      <c r="E95" s="9">
        <f>SUMIFS('2013Figures'!$J:$J,'2013Figures'!$C:$C,$A95,'2013Figures'!$H:$H,$B95,'2013Figures'!$I:$I,"",'2013Figures'!$B:$B,"BrokerToCy",'2013Figures'!$G:$G,"E1",'2013Figures'!$E:$E,$B$1)</f>
        <v>0</v>
      </c>
      <c r="F95" s="9">
        <f>SUMIFS('2013Figures'!$J:$J,'2013Figures'!$C:$C,$A95,'2013Figures'!$H:$H,$B95,'2013Figures'!$I:$I,"",'2013Figures'!$B:$B,"BrokerToCy",'2013Figures'!$G:$G,"P1",'2013Figures'!$E:$E,$B$1)</f>
        <v>0</v>
      </c>
      <c r="G95" s="9">
        <f>SUMIFS('2013Figures'!$J:$J,'2013Figures'!$C:$C,$A95,'2013Figures'!$H:$H,$B95,'2013Figures'!$I:$I,"",'2013Figures'!$B:$B,"CyToBroker",'2013Figures'!$G:$G,"E1",'2013Figures'!$E:$E,$B$1)</f>
        <v>0</v>
      </c>
      <c r="H95" s="9">
        <f>SUMIFS('2013Figures'!$J:$J,'2013Figures'!$C:$C,$A95,'2013Figures'!$H:$H,$B95,'2013Figures'!$I:$I,"",'2013Figures'!$B:$B,"CyToBroker",'2013Figures'!$G:$G,"P1",'2013Figures'!$E:$E,$B$1)</f>
        <v>0</v>
      </c>
      <c r="J95" s="8" t="s">
        <v>131</v>
      </c>
      <c r="L95" s="42">
        <f>SUMIFS('2012Figures'!$J:$J,'2012Figures'!$C:$C,$A95,'2012Figures'!$H:$H,$B95,'2012Figures'!$I:$I,"",'2012Figures'!$E:$E,$B$1)</f>
        <v>0</v>
      </c>
      <c r="M95" s="52">
        <f>SUMIFS('2012Figures'!$J:$J,'2012Figures'!$C:$C,$A95,'2012Figures'!$H:$H,$B95,'2012Figures'!$I:$I,"",'2012Figures'!$B:$B,"BrokerToCy",'2012Figures'!$G:$G,"E1",'2012Figures'!$E:$E,$B$1)</f>
        <v>0</v>
      </c>
      <c r="N95" s="52">
        <f>SUMIFS('2012Figures'!$J:$J,'2012Figures'!$C:$C,$A95,'2012Figures'!$H:$H,$B95,'2012Figures'!$I:$I,"",'2012Figures'!$B:$B,"BrokerToCy",'2012Figures'!$G:$G,"P1",'2012Figures'!$E:$E,$B$1)</f>
        <v>0</v>
      </c>
      <c r="O95" s="52">
        <f>SUMIFS('2012Figures'!$J:$J,'2012Figures'!$C:$C,$A95,'2012Figures'!$H:$H,$B95,'2012Figures'!$I:$I,"",'2012Figures'!$B:$B,"CyToBroker",'2012Figures'!$G:$G,"E1",'2012Figures'!$E:$E,$B$1)</f>
        <v>0</v>
      </c>
      <c r="P95" s="52">
        <f>SUMIFS('2012Figures'!$J:$J,'2012Figures'!$C:$C,$A95,'2012Figures'!$H:$H,$B95,'2012Figures'!$I:$I,"",'2012Figures'!$B:$B,"CyToBroker",'2012Figures'!$G:$G,"P1",'2012Figures'!$E:$E,$B$1)</f>
        <v>0</v>
      </c>
      <c r="R95" s="46" t="str">
        <f t="shared" si="15"/>
        <v/>
      </c>
      <c r="S95" s="46" t="str">
        <f t="shared" si="15"/>
        <v/>
      </c>
      <c r="T95" s="46" t="str">
        <f t="shared" si="15"/>
        <v/>
      </c>
      <c r="U95" s="46" t="str">
        <f t="shared" si="15"/>
        <v/>
      </c>
      <c r="V95" s="46" t="str">
        <f t="shared" si="15"/>
        <v/>
      </c>
    </row>
    <row r="96" spans="1:22" x14ac:dyDescent="0.2">
      <c r="A96" s="1">
        <v>104</v>
      </c>
      <c r="B96" s="1" t="s">
        <v>58</v>
      </c>
      <c r="C96" s="8">
        <v>3</v>
      </c>
      <c r="D96" s="29">
        <f>SUMIFS('2013Figures'!$J:$J,'2013Figures'!$C:$C,$A96,'2013Figures'!$H:$H,$B96,'2013Figures'!$I:$I,$C96,'2013Figures'!$E:$E,$B$1)</f>
        <v>0</v>
      </c>
      <c r="E96" s="9">
        <f>SUMIFS('2013Figures'!$J:$J,'2013Figures'!$C:$C,$A96,'2013Figures'!$H:$H,$B96,'2013Figures'!$I:$I,$C96,'2013Figures'!$B:$B,"BrokerToCy",'2013Figures'!$G:$G,"E1",'2013Figures'!$E:$E,$B$1)</f>
        <v>0</v>
      </c>
      <c r="F96" s="9">
        <f>SUMIFS('2013Figures'!$J:$J,'2013Figures'!$C:$C,$A96,'2013Figures'!$H:$H,$B96,'2013Figures'!$I:$I,$C96,'2013Figures'!$B:$B,"BrokerToCy",'2013Figures'!$G:$G,"P1",'2013Figures'!$E:$E,$B$1)</f>
        <v>0</v>
      </c>
      <c r="G96" s="9">
        <f>SUMIFS('2013Figures'!$J:$J,'2013Figures'!$C:$C,$A96,'2013Figures'!$H:$H,$B96,'2013Figures'!$I:$I,$C96,'2013Figures'!$B:$B,"CyToBroker",'2013Figures'!$G:$G,"E1",'2013Figures'!$E:$E,$B$1)</f>
        <v>0</v>
      </c>
      <c r="H96" s="9">
        <f>SUMIFS('2013Figures'!$J:$J,'2013Figures'!$C:$C,$A96,'2013Figures'!$H:$H,$B96,'2013Figures'!$I:$I,$C96,'2013Figures'!$B:$B,"CyToBroker",'2013Figures'!$G:$G,"P1",'2013Figures'!$E:$E,$B$1)</f>
        <v>0</v>
      </c>
      <c r="I96" s="30"/>
      <c r="J96" s="31">
        <v>201001</v>
      </c>
      <c r="K96" s="30"/>
      <c r="L96" s="42">
        <f>SUMIFS('2012Figures'!$J:$J,'2012Figures'!$C:$C,$A96,'2012Figures'!$H:$H,$B96,'2012Figures'!$I:$I,$C96,'2012Figures'!$E:$E,$B$1)</f>
        <v>0</v>
      </c>
      <c r="M96" s="52">
        <f>SUMIFS('2012Figures'!$J:$J,'2012Figures'!$C:$C,$A96,'2012Figures'!$H:$H,$B96,'2012Figures'!$I:$I,$C96,'2012Figures'!$B:$B,"BrokerToCy",'2012Figures'!$G:$G,"E1",'2012Figures'!$E:$E,$B$1)</f>
        <v>0</v>
      </c>
      <c r="N96" s="52">
        <f>SUMIFS('2012Figures'!$J:$J,'2012Figures'!$C:$C,$A96,'2012Figures'!$H:$H,$B96,'2012Figures'!$I:$I,$C96,'2012Figures'!$B:$B,"BrokerToCy",'2012Figures'!$G:$G,"P1",'2012Figures'!$E:$E,$B$1)</f>
        <v>0</v>
      </c>
      <c r="O96" s="52">
        <f>SUMIFS('2012Figures'!$J:$J,'2012Figures'!$C:$C,$A96,'2012Figures'!$H:$H,$B96,'2012Figures'!$I:$I,$C96,'2012Figures'!$B:$B,"CyToBroker",'2012Figures'!$G:$G,"E1",'2012Figures'!$E:$E,$B$1)</f>
        <v>0</v>
      </c>
      <c r="P96" s="52">
        <f>SUMIFS('2012Figures'!$J:$J,'2012Figures'!$C:$C,$A96,'2012Figures'!$H:$H,$B96,'2012Figures'!$I:$I,$C96,'2012Figures'!$B:$B,"CyToBroker",'2012Figures'!$G:$G,"P1",'2012Figures'!$E:$E,$B$1)</f>
        <v>0</v>
      </c>
      <c r="Q96" s="30"/>
      <c r="R96" s="46" t="str">
        <f t="shared" si="15"/>
        <v/>
      </c>
      <c r="S96" s="46" t="str">
        <f t="shared" si="15"/>
        <v/>
      </c>
      <c r="T96" s="46" t="str">
        <f t="shared" si="15"/>
        <v/>
      </c>
      <c r="U96" s="46" t="str">
        <f t="shared" si="15"/>
        <v/>
      </c>
      <c r="V96" s="46" t="str">
        <f t="shared" si="15"/>
        <v/>
      </c>
    </row>
    <row r="97" spans="1:22" x14ac:dyDescent="0.2">
      <c r="A97" s="1">
        <v>104</v>
      </c>
      <c r="B97" s="1" t="s">
        <v>58</v>
      </c>
      <c r="C97" s="8">
        <v>2</v>
      </c>
      <c r="D97" s="29">
        <f>SUMIFS('2013Figures'!$J:$J,'2013Figures'!$C:$C,$A97,'2013Figures'!$H:$H,$B97,'2013Figures'!$I:$I,$C97,'2013Figures'!$E:$E,$B$1)</f>
        <v>0</v>
      </c>
      <c r="E97" s="9">
        <f>SUMIFS('2013Figures'!$J:$J,'2013Figures'!$C:$C,$A97,'2013Figures'!$H:$H,$B97,'2013Figures'!$I:$I,$C97,'2013Figures'!$B:$B,"BrokerToCy",'2013Figures'!$G:$G,"E1",'2013Figures'!$E:$E,$B$1)</f>
        <v>0</v>
      </c>
      <c r="F97" s="9">
        <f>SUMIFS('2013Figures'!$J:$J,'2013Figures'!$C:$C,$A97,'2013Figures'!$H:$H,$B97,'2013Figures'!$I:$I,$C97,'2013Figures'!$B:$B,"BrokerToCy",'2013Figures'!$G:$G,"P1",'2013Figures'!$E:$E,$B$1)</f>
        <v>0</v>
      </c>
      <c r="G97" s="9">
        <f>SUMIFS('2013Figures'!$J:$J,'2013Figures'!$C:$C,$A97,'2013Figures'!$H:$H,$B97,'2013Figures'!$I:$I,$C97,'2013Figures'!$B:$B,"CyToBroker",'2013Figures'!$G:$G,"E1",'2013Figures'!$E:$E,$B$1)</f>
        <v>0</v>
      </c>
      <c r="H97" s="9">
        <f>SUMIFS('2013Figures'!$J:$J,'2013Figures'!$C:$C,$A97,'2013Figures'!$H:$H,$B97,'2013Figures'!$I:$I,$C97,'2013Figures'!$B:$B,"CyToBroker",'2013Figures'!$G:$G,"P1",'2013Figures'!$E:$E,$B$1)</f>
        <v>0</v>
      </c>
      <c r="J97" s="8">
        <v>200701</v>
      </c>
      <c r="L97" s="42">
        <f>SUMIFS('2012Figures'!$J:$J,'2012Figures'!$C:$C,$A97,'2012Figures'!$H:$H,$B97,'2012Figures'!$I:$I,$C97,'2012Figures'!$E:$E,$B$1)</f>
        <v>0</v>
      </c>
      <c r="M97" s="52">
        <f>SUMIFS('2012Figures'!$J:$J,'2012Figures'!$C:$C,$A97,'2012Figures'!$H:$H,$B97,'2012Figures'!$I:$I,$C97,'2012Figures'!$B:$B,"BrokerToCy",'2012Figures'!$G:$G,"E1",'2012Figures'!$E:$E,$B$1)</f>
        <v>0</v>
      </c>
      <c r="N97" s="52">
        <f>SUMIFS('2012Figures'!$J:$J,'2012Figures'!$C:$C,$A97,'2012Figures'!$H:$H,$B97,'2012Figures'!$I:$I,$C97,'2012Figures'!$B:$B,"BrokerToCy",'2012Figures'!$G:$G,"P1",'2012Figures'!$E:$E,$B$1)</f>
        <v>0</v>
      </c>
      <c r="O97" s="52">
        <f>SUMIFS('2012Figures'!$J:$J,'2012Figures'!$C:$C,$A97,'2012Figures'!$H:$H,$B97,'2012Figures'!$I:$I,$C97,'2012Figures'!$B:$B,"CyToBroker",'2012Figures'!$G:$G,"E1",'2012Figures'!$E:$E,$B$1)</f>
        <v>0</v>
      </c>
      <c r="P97" s="52">
        <f>SUMIFS('2012Figures'!$J:$J,'2012Figures'!$C:$C,$A97,'2012Figures'!$H:$H,$B97,'2012Figures'!$I:$I,$C97,'2012Figures'!$B:$B,"CyToBroker",'2012Figures'!$G:$G,"P1",'2012Figures'!$E:$E,$B$1)</f>
        <v>0</v>
      </c>
      <c r="R97" s="46" t="str">
        <f t="shared" ref="R97:V160" si="18">IF(L97=0,"",ROUND(D97/L97-1,2))</f>
        <v/>
      </c>
      <c r="S97" s="46" t="str">
        <f t="shared" si="18"/>
        <v/>
      </c>
      <c r="T97" s="46" t="str">
        <f t="shared" si="18"/>
        <v/>
      </c>
      <c r="U97" s="46" t="str">
        <f t="shared" si="18"/>
        <v/>
      </c>
      <c r="V97" s="46" t="str">
        <f t="shared" si="18"/>
        <v/>
      </c>
    </row>
    <row r="98" spans="1:22" x14ac:dyDescent="0.2">
      <c r="A98" s="1">
        <v>104</v>
      </c>
      <c r="B98" s="1" t="s">
        <v>58</v>
      </c>
      <c r="C98" s="8">
        <v>1</v>
      </c>
      <c r="D98" s="29">
        <f>SUMIFS('2013Figures'!$J:$J,'2013Figures'!$C:$C,$A98,'2013Figures'!$H:$H,$B98,'2013Figures'!$I:$I,$C98,'2013Figures'!$E:$E,$B$1)</f>
        <v>0</v>
      </c>
      <c r="E98" s="9">
        <f>SUMIFS('2013Figures'!$J:$J,'2013Figures'!$C:$C,$A98,'2013Figures'!$H:$H,$B98,'2013Figures'!$I:$I,$C98,'2013Figures'!$B:$B,"BrokerToCy",'2013Figures'!$G:$G,"E1",'2013Figures'!$E:$E,$B$1)</f>
        <v>0</v>
      </c>
      <c r="F98" s="9">
        <f>SUMIFS('2013Figures'!$J:$J,'2013Figures'!$C:$C,$A98,'2013Figures'!$H:$H,$B98,'2013Figures'!$I:$I,$C98,'2013Figures'!$B:$B,"BrokerToCy",'2013Figures'!$G:$G,"P1",'2013Figures'!$E:$E,$B$1)</f>
        <v>0</v>
      </c>
      <c r="G98" s="9">
        <f>SUMIFS('2013Figures'!$J:$J,'2013Figures'!$C:$C,$A98,'2013Figures'!$H:$H,$B98,'2013Figures'!$I:$I,$C98,'2013Figures'!$B:$B,"CyToBroker",'2013Figures'!$G:$G,"E1",'2013Figures'!$E:$E,$B$1)</f>
        <v>0</v>
      </c>
      <c r="H98" s="9">
        <f>SUMIFS('2013Figures'!$J:$J,'2013Figures'!$C:$C,$A98,'2013Figures'!$H:$H,$B98,'2013Figures'!$I:$I,$C98,'2013Figures'!$B:$B,"CyToBroker",'2013Figures'!$G:$G,"P1",'2013Figures'!$E:$E,$B$1)</f>
        <v>0</v>
      </c>
      <c r="J98" s="8">
        <v>200601</v>
      </c>
      <c r="L98" s="42">
        <f>SUMIFS('2012Figures'!$J:$J,'2012Figures'!$C:$C,$A98,'2012Figures'!$H:$H,$B98,'2012Figures'!$I:$I,$C98,'2012Figures'!$E:$E,$B$1)</f>
        <v>0</v>
      </c>
      <c r="M98" s="52">
        <f>SUMIFS('2012Figures'!$J:$J,'2012Figures'!$C:$C,$A98,'2012Figures'!$H:$H,$B98,'2012Figures'!$I:$I,$C98,'2012Figures'!$B:$B,"BrokerToCy",'2012Figures'!$G:$G,"E1",'2012Figures'!$E:$E,$B$1)</f>
        <v>0</v>
      </c>
      <c r="N98" s="52">
        <f>SUMIFS('2012Figures'!$J:$J,'2012Figures'!$C:$C,$A98,'2012Figures'!$H:$H,$B98,'2012Figures'!$I:$I,$C98,'2012Figures'!$B:$B,"BrokerToCy",'2012Figures'!$G:$G,"P1",'2012Figures'!$E:$E,$B$1)</f>
        <v>0</v>
      </c>
      <c r="O98" s="52">
        <f>SUMIFS('2012Figures'!$J:$J,'2012Figures'!$C:$C,$A98,'2012Figures'!$H:$H,$B98,'2012Figures'!$I:$I,$C98,'2012Figures'!$B:$B,"CyToBroker",'2012Figures'!$G:$G,"E1",'2012Figures'!$E:$E,$B$1)</f>
        <v>0</v>
      </c>
      <c r="P98" s="52">
        <f>SUMIFS('2012Figures'!$J:$J,'2012Figures'!$C:$C,$A98,'2012Figures'!$H:$H,$B98,'2012Figures'!$I:$I,$C98,'2012Figures'!$B:$B,"CyToBroker",'2012Figures'!$G:$G,"P1",'2012Figures'!$E:$E,$B$1)</f>
        <v>0</v>
      </c>
      <c r="R98" s="46" t="str">
        <f t="shared" si="18"/>
        <v/>
      </c>
      <c r="S98" s="46" t="str">
        <f t="shared" si="18"/>
        <v/>
      </c>
      <c r="T98" s="46" t="str">
        <f t="shared" si="18"/>
        <v/>
      </c>
      <c r="U98" s="46" t="str">
        <f t="shared" si="18"/>
        <v/>
      </c>
      <c r="V98" s="46" t="str">
        <f t="shared" si="18"/>
        <v/>
      </c>
    </row>
    <row r="99" spans="1:22" x14ac:dyDescent="0.2">
      <c r="A99" s="1">
        <v>104</v>
      </c>
      <c r="B99" s="1" t="s">
        <v>58</v>
      </c>
      <c r="D99" s="29">
        <f>SUMIFS('2013Figures'!$J:$J,'2013Figures'!$C:$C,$A99,'2013Figures'!$H:$H,$B99,'2013Figures'!$I:$I,"",'2013Figures'!$E:$E,$B$1)</f>
        <v>0</v>
      </c>
      <c r="E99" s="9">
        <f>SUMIFS('2013Figures'!$J:$J,'2013Figures'!$C:$C,$A99,'2013Figures'!$H:$H,$B99,'2013Figures'!$I:$I,"",'2013Figures'!$B:$B,"BrokerToCy",'2013Figures'!$G:$G,"E1",'2013Figures'!$E:$E,$B$1)</f>
        <v>0</v>
      </c>
      <c r="F99" s="9">
        <f>SUMIFS('2013Figures'!$J:$J,'2013Figures'!$C:$C,$A99,'2013Figures'!$H:$H,$B99,'2013Figures'!$I:$I,"",'2013Figures'!$B:$B,"BrokerToCy",'2013Figures'!$G:$G,"P1",'2013Figures'!$E:$E,$B$1)</f>
        <v>0</v>
      </c>
      <c r="G99" s="9">
        <f>SUMIFS('2013Figures'!$J:$J,'2013Figures'!$C:$C,$A99,'2013Figures'!$H:$H,$B99,'2013Figures'!$I:$I,"",'2013Figures'!$B:$B,"CyToBroker",'2013Figures'!$G:$G,"E1",'2013Figures'!$E:$E,$B$1)</f>
        <v>0</v>
      </c>
      <c r="H99" s="9">
        <f>SUMIFS('2013Figures'!$J:$J,'2013Figures'!$C:$C,$A99,'2013Figures'!$H:$H,$B99,'2013Figures'!$I:$I,"",'2013Figures'!$B:$B,"CyToBroker",'2013Figures'!$G:$G,"P1",'2013Figures'!$E:$E,$B$1)</f>
        <v>0</v>
      </c>
      <c r="J99" s="8" t="s">
        <v>131</v>
      </c>
      <c r="L99" s="42">
        <f>SUMIFS('2012Figures'!$J:$J,'2012Figures'!$C:$C,$A99,'2012Figures'!$H:$H,$B99,'2012Figures'!$I:$I,"",'2012Figures'!$E:$E,$B$1)</f>
        <v>0</v>
      </c>
      <c r="M99" s="52">
        <f>SUMIFS('2012Figures'!$J:$J,'2012Figures'!$C:$C,$A99,'2012Figures'!$H:$H,$B99,'2012Figures'!$I:$I,"",'2012Figures'!$B:$B,"BrokerToCy",'2012Figures'!$G:$G,"E1",'2012Figures'!$E:$E,$B$1)</f>
        <v>0</v>
      </c>
      <c r="N99" s="52">
        <f>SUMIFS('2012Figures'!$J:$J,'2012Figures'!$C:$C,$A99,'2012Figures'!$H:$H,$B99,'2012Figures'!$I:$I,"",'2012Figures'!$B:$B,"BrokerToCy",'2012Figures'!$G:$G,"P1",'2012Figures'!$E:$E,$B$1)</f>
        <v>0</v>
      </c>
      <c r="O99" s="52">
        <f>SUMIFS('2012Figures'!$J:$J,'2012Figures'!$C:$C,$A99,'2012Figures'!$H:$H,$B99,'2012Figures'!$I:$I,"",'2012Figures'!$B:$B,"CyToBroker",'2012Figures'!$G:$G,"E1",'2012Figures'!$E:$E,$B$1)</f>
        <v>0</v>
      </c>
      <c r="P99" s="52">
        <f>SUMIFS('2012Figures'!$J:$J,'2012Figures'!$C:$C,$A99,'2012Figures'!$H:$H,$B99,'2012Figures'!$I:$I,"",'2012Figures'!$B:$B,"CyToBroker",'2012Figures'!$G:$G,"P1",'2012Figures'!$E:$E,$B$1)</f>
        <v>0</v>
      </c>
      <c r="R99" s="46" t="str">
        <f t="shared" si="18"/>
        <v/>
      </c>
      <c r="S99" s="46" t="str">
        <f t="shared" si="18"/>
        <v/>
      </c>
      <c r="T99" s="46" t="str">
        <f t="shared" si="18"/>
        <v/>
      </c>
      <c r="U99" s="46" t="str">
        <f t="shared" si="18"/>
        <v/>
      </c>
      <c r="V99" s="46" t="str">
        <f t="shared" si="18"/>
        <v/>
      </c>
    </row>
    <row r="100" spans="1:22" x14ac:dyDescent="0.2">
      <c r="A100" s="1">
        <v>104</v>
      </c>
      <c r="B100" s="1" t="s">
        <v>95</v>
      </c>
      <c r="C100" s="8">
        <v>11</v>
      </c>
      <c r="D100" s="29">
        <f>SUMIFS('2013Figures'!$J:$J,'2013Figures'!$C:$C,$A100,'2013Figures'!$H:$H,$B100,'2013Figures'!$I:$I,$C100,'2013Figures'!$E:$E,$B$1)</f>
        <v>0</v>
      </c>
      <c r="E100" s="9">
        <f>SUMIFS('2013Figures'!$J:$J,'2013Figures'!$C:$C,$A100,'2013Figures'!$H:$H,$B100,'2013Figures'!$I:$I,$C100,'2013Figures'!$B:$B,"BrokerToCy",'2013Figures'!$G:$G,"E1",'2013Figures'!$E:$E,$B$1)</f>
        <v>0</v>
      </c>
      <c r="F100" s="9">
        <f>SUMIFS('2013Figures'!$J:$J,'2013Figures'!$C:$C,$A100,'2013Figures'!$H:$H,$B100,'2013Figures'!$I:$I,$C100,'2013Figures'!$B:$B,"BrokerToCy",'2013Figures'!$G:$G,"P1",'2013Figures'!$E:$E,$B$1)</f>
        <v>0</v>
      </c>
      <c r="G100" s="9">
        <f>SUMIFS('2013Figures'!$J:$J,'2013Figures'!$C:$C,$A100,'2013Figures'!$H:$H,$B100,'2013Figures'!$I:$I,$C100,'2013Figures'!$B:$B,"CyToBroker",'2013Figures'!$G:$G,"E1",'2013Figures'!$E:$E,$B$1)</f>
        <v>0</v>
      </c>
      <c r="H100" s="9">
        <f>SUMIFS('2013Figures'!$J:$J,'2013Figures'!$C:$C,$A100,'2013Figures'!$H:$H,$B100,'2013Figures'!$I:$I,$C100,'2013Figures'!$B:$B,"CyToBroker",'2013Figures'!$G:$G,"P1",'2013Figures'!$E:$E,$B$1)</f>
        <v>0</v>
      </c>
      <c r="L100" s="42">
        <f>SUMIFS('2012Figures'!$J:$J,'2012Figures'!$C:$C,$A100,'2012Figures'!$H:$H,$B100,'2012Figures'!$I:$I,$C100,'2012Figures'!$E:$E,$B$1)</f>
        <v>0</v>
      </c>
      <c r="M100" s="52">
        <f>SUMIFS('2012Figures'!$J:$J,'2012Figures'!$C:$C,$A100,'2012Figures'!$H:$H,$B100,'2012Figures'!$I:$I,$C100,'2012Figures'!$B:$B,"BrokerToCy",'2012Figures'!$G:$G,"E1",'2012Figures'!$E:$E,$B$1)</f>
        <v>0</v>
      </c>
      <c r="N100" s="52">
        <f>SUMIFS('2012Figures'!$J:$J,'2012Figures'!$C:$C,$A100,'2012Figures'!$H:$H,$B100,'2012Figures'!$I:$I,$C100,'2012Figures'!$B:$B,"BrokerToCy",'2012Figures'!$G:$G,"P1",'2012Figures'!$E:$E,$B$1)</f>
        <v>0</v>
      </c>
      <c r="O100" s="52">
        <f>SUMIFS('2012Figures'!$J:$J,'2012Figures'!$C:$C,$A100,'2012Figures'!$H:$H,$B100,'2012Figures'!$I:$I,$C100,'2012Figures'!$B:$B,"CyToBroker",'2012Figures'!$G:$G,"E1",'2012Figures'!$E:$E,$B$1)</f>
        <v>0</v>
      </c>
      <c r="P100" s="52">
        <f>SUMIFS('2012Figures'!$J:$J,'2012Figures'!$C:$C,$A100,'2012Figures'!$H:$H,$B100,'2012Figures'!$I:$I,$C100,'2012Figures'!$B:$B,"CyToBroker",'2012Figures'!$G:$G,"P1",'2012Figures'!$E:$E,$B$1)</f>
        <v>0</v>
      </c>
      <c r="R100" s="46" t="str">
        <f t="shared" si="18"/>
        <v/>
      </c>
      <c r="S100" s="46" t="str">
        <f t="shared" si="18"/>
        <v/>
      </c>
      <c r="T100" s="46" t="str">
        <f t="shared" si="18"/>
        <v/>
      </c>
      <c r="U100" s="46" t="str">
        <f t="shared" si="18"/>
        <v/>
      </c>
      <c r="V100" s="46" t="str">
        <f t="shared" si="18"/>
        <v/>
      </c>
    </row>
    <row r="101" spans="1:22" x14ac:dyDescent="0.2">
      <c r="A101" s="1">
        <v>104</v>
      </c>
      <c r="B101" s="1" t="s">
        <v>95</v>
      </c>
      <c r="C101" s="8">
        <v>10</v>
      </c>
      <c r="D101" s="29">
        <f>SUMIFS('2013Figures'!$J:$J,'2013Figures'!$C:$C,$A101,'2013Figures'!$H:$H,$B101,'2013Figures'!$I:$I,$C101,'2013Figures'!$E:$E,$B$1)</f>
        <v>0</v>
      </c>
      <c r="E101" s="9">
        <f>SUMIFS('2013Figures'!$J:$J,'2013Figures'!$C:$C,$A101,'2013Figures'!$H:$H,$B101,'2013Figures'!$I:$I,$C101,'2013Figures'!$B:$B,"BrokerToCy",'2013Figures'!$G:$G,"E1",'2013Figures'!$E:$E,$B$1)</f>
        <v>0</v>
      </c>
      <c r="F101" s="9">
        <f>SUMIFS('2013Figures'!$J:$J,'2013Figures'!$C:$C,$A101,'2013Figures'!$H:$H,$B101,'2013Figures'!$I:$I,$C101,'2013Figures'!$B:$B,"BrokerToCy",'2013Figures'!$G:$G,"P1",'2013Figures'!$E:$E,$B$1)</f>
        <v>0</v>
      </c>
      <c r="G101" s="9">
        <f>SUMIFS('2013Figures'!$J:$J,'2013Figures'!$C:$C,$A101,'2013Figures'!$H:$H,$B101,'2013Figures'!$I:$I,$C101,'2013Figures'!$B:$B,"CyToBroker",'2013Figures'!$G:$G,"E1",'2013Figures'!$E:$E,$B$1)</f>
        <v>0</v>
      </c>
      <c r="H101" s="9">
        <f>SUMIFS('2013Figures'!$J:$J,'2013Figures'!$C:$C,$A101,'2013Figures'!$H:$H,$B101,'2013Figures'!$I:$I,$C101,'2013Figures'!$B:$B,"CyToBroker",'2013Figures'!$G:$G,"P1",'2013Figures'!$E:$E,$B$1)</f>
        <v>0</v>
      </c>
      <c r="J101" s="8">
        <v>201501</v>
      </c>
      <c r="L101" s="42">
        <f>SUMIFS('2012Figures'!$J:$J,'2012Figures'!$C:$C,$A101,'2012Figures'!$H:$H,$B101,'2012Figures'!$I:$I,$C101,'2012Figures'!$E:$E,$B$1)</f>
        <v>0</v>
      </c>
      <c r="M101" s="52">
        <f>SUMIFS('2012Figures'!$J:$J,'2012Figures'!$C:$C,$A101,'2012Figures'!$H:$H,$B101,'2012Figures'!$I:$I,$C101,'2012Figures'!$B:$B,"BrokerToCy",'2012Figures'!$G:$G,"E1",'2012Figures'!$E:$E,$B$1)</f>
        <v>0</v>
      </c>
      <c r="N101" s="52">
        <f>SUMIFS('2012Figures'!$J:$J,'2012Figures'!$C:$C,$A101,'2012Figures'!$H:$H,$B101,'2012Figures'!$I:$I,$C101,'2012Figures'!$B:$B,"BrokerToCy",'2012Figures'!$G:$G,"P1",'2012Figures'!$E:$E,$B$1)</f>
        <v>0</v>
      </c>
      <c r="O101" s="52">
        <f>SUMIFS('2012Figures'!$J:$J,'2012Figures'!$C:$C,$A101,'2012Figures'!$H:$H,$B101,'2012Figures'!$I:$I,$C101,'2012Figures'!$B:$B,"CyToBroker",'2012Figures'!$G:$G,"E1",'2012Figures'!$E:$E,$B$1)</f>
        <v>0</v>
      </c>
      <c r="P101" s="52">
        <f>SUMIFS('2012Figures'!$J:$J,'2012Figures'!$C:$C,$A101,'2012Figures'!$H:$H,$B101,'2012Figures'!$I:$I,$C101,'2012Figures'!$B:$B,"CyToBroker",'2012Figures'!$G:$G,"P1",'2012Figures'!$E:$E,$B$1)</f>
        <v>0</v>
      </c>
      <c r="R101" s="46" t="str">
        <f t="shared" si="18"/>
        <v/>
      </c>
      <c r="S101" s="46" t="str">
        <f t="shared" si="18"/>
        <v/>
      </c>
      <c r="T101" s="46" t="str">
        <f t="shared" si="18"/>
        <v/>
      </c>
      <c r="U101" s="46" t="str">
        <f t="shared" si="18"/>
        <v/>
      </c>
      <c r="V101" s="46" t="str">
        <f t="shared" si="18"/>
        <v/>
      </c>
    </row>
    <row r="102" spans="1:22" x14ac:dyDescent="0.2">
      <c r="A102" s="1">
        <v>104</v>
      </c>
      <c r="B102" s="1" t="s">
        <v>95</v>
      </c>
      <c r="C102" s="8">
        <v>9</v>
      </c>
      <c r="D102" s="29">
        <f>SUMIFS('2013Figures'!$J:$J,'2013Figures'!$C:$C,$A102,'2013Figures'!$H:$H,$B102,'2013Figures'!$I:$I,$C102,'2013Figures'!$E:$E,$B$1)</f>
        <v>0</v>
      </c>
      <c r="E102" s="9">
        <f>SUMIFS('2013Figures'!$J:$J,'2013Figures'!$C:$C,$A102,'2013Figures'!$H:$H,$B102,'2013Figures'!$I:$I,$C102,'2013Figures'!$B:$B,"BrokerToCy",'2013Figures'!$G:$G,"E1",'2013Figures'!$E:$E,$B$1)</f>
        <v>0</v>
      </c>
      <c r="F102" s="9">
        <f>SUMIFS('2013Figures'!$J:$J,'2013Figures'!$C:$C,$A102,'2013Figures'!$H:$H,$B102,'2013Figures'!$I:$I,$C102,'2013Figures'!$B:$B,"BrokerToCy",'2013Figures'!$G:$G,"P1",'2013Figures'!$E:$E,$B$1)</f>
        <v>0</v>
      </c>
      <c r="G102" s="9">
        <f>SUMIFS('2013Figures'!$J:$J,'2013Figures'!$C:$C,$A102,'2013Figures'!$H:$H,$B102,'2013Figures'!$I:$I,$C102,'2013Figures'!$B:$B,"CyToBroker",'2013Figures'!$G:$G,"E1",'2013Figures'!$E:$E,$B$1)</f>
        <v>0</v>
      </c>
      <c r="H102" s="9">
        <f>SUMIFS('2013Figures'!$J:$J,'2013Figures'!$C:$C,$A102,'2013Figures'!$H:$H,$B102,'2013Figures'!$I:$I,$C102,'2013Figures'!$B:$B,"CyToBroker",'2013Figures'!$G:$G,"P1",'2013Figures'!$E:$E,$B$1)</f>
        <v>0</v>
      </c>
      <c r="J102" s="8">
        <v>201401</v>
      </c>
      <c r="L102" s="42">
        <f>SUMIFS('2012Figures'!$J:$J,'2012Figures'!$C:$C,$A102,'2012Figures'!$H:$H,$B102,'2012Figures'!$I:$I,$C102,'2012Figures'!$E:$E,$B$1)</f>
        <v>0</v>
      </c>
      <c r="M102" s="52">
        <f>SUMIFS('2012Figures'!$J:$J,'2012Figures'!$C:$C,$A102,'2012Figures'!$H:$H,$B102,'2012Figures'!$I:$I,$C102,'2012Figures'!$B:$B,"BrokerToCy",'2012Figures'!$G:$G,"E1",'2012Figures'!$E:$E,$B$1)</f>
        <v>0</v>
      </c>
      <c r="N102" s="52">
        <f>SUMIFS('2012Figures'!$J:$J,'2012Figures'!$C:$C,$A102,'2012Figures'!$H:$H,$B102,'2012Figures'!$I:$I,$C102,'2012Figures'!$B:$B,"BrokerToCy",'2012Figures'!$G:$G,"P1",'2012Figures'!$E:$E,$B$1)</f>
        <v>0</v>
      </c>
      <c r="O102" s="52">
        <f>SUMIFS('2012Figures'!$J:$J,'2012Figures'!$C:$C,$A102,'2012Figures'!$H:$H,$B102,'2012Figures'!$I:$I,$C102,'2012Figures'!$B:$B,"CyToBroker",'2012Figures'!$G:$G,"E1",'2012Figures'!$E:$E,$B$1)</f>
        <v>0</v>
      </c>
      <c r="P102" s="52">
        <f>SUMIFS('2012Figures'!$J:$J,'2012Figures'!$C:$C,$A102,'2012Figures'!$H:$H,$B102,'2012Figures'!$I:$I,$C102,'2012Figures'!$B:$B,"CyToBroker",'2012Figures'!$G:$G,"P1",'2012Figures'!$E:$E,$B$1)</f>
        <v>0</v>
      </c>
      <c r="R102" s="46" t="str">
        <f t="shared" si="18"/>
        <v/>
      </c>
      <c r="S102" s="46" t="str">
        <f t="shared" si="18"/>
        <v/>
      </c>
      <c r="T102" s="46" t="str">
        <f t="shared" si="18"/>
        <v/>
      </c>
      <c r="U102" s="46" t="str">
        <f t="shared" si="18"/>
        <v/>
      </c>
      <c r="V102" s="46" t="str">
        <f t="shared" si="18"/>
        <v/>
      </c>
    </row>
    <row r="103" spans="1:22" x14ac:dyDescent="0.2">
      <c r="A103" s="1">
        <v>104</v>
      </c>
      <c r="B103" s="1" t="s">
        <v>95</v>
      </c>
      <c r="C103" s="8">
        <v>8</v>
      </c>
      <c r="D103" s="29">
        <f>SUMIFS('2013Figures'!$J:$J,'2013Figures'!$C:$C,$A103,'2013Figures'!$H:$H,$B103,'2013Figures'!$I:$I,$C103,'2013Figures'!$E:$E,$B$1)</f>
        <v>0</v>
      </c>
      <c r="E103" s="9">
        <f>SUMIFS('2013Figures'!$J:$J,'2013Figures'!$C:$C,$A103,'2013Figures'!$H:$H,$B103,'2013Figures'!$I:$I,$C103,'2013Figures'!$B:$B,"BrokerToCy",'2013Figures'!$G:$G,"E1",'2013Figures'!$E:$E,$B$1)</f>
        <v>0</v>
      </c>
      <c r="F103" s="9">
        <f>SUMIFS('2013Figures'!$J:$J,'2013Figures'!$C:$C,$A103,'2013Figures'!$H:$H,$B103,'2013Figures'!$I:$I,$C103,'2013Figures'!$B:$B,"BrokerToCy",'2013Figures'!$G:$G,"P1",'2013Figures'!$E:$E,$B$1)</f>
        <v>0</v>
      </c>
      <c r="G103" s="9">
        <f>SUMIFS('2013Figures'!$J:$J,'2013Figures'!$C:$C,$A103,'2013Figures'!$H:$H,$B103,'2013Figures'!$I:$I,$C103,'2013Figures'!$B:$B,"CyToBroker",'2013Figures'!$G:$G,"E1",'2013Figures'!$E:$E,$B$1)</f>
        <v>0</v>
      </c>
      <c r="H103" s="9">
        <f>SUMIFS('2013Figures'!$J:$J,'2013Figures'!$C:$C,$A103,'2013Figures'!$H:$H,$B103,'2013Figures'!$I:$I,$C103,'2013Figures'!$B:$B,"CyToBroker",'2013Figures'!$G:$G,"P1",'2013Figures'!$E:$E,$B$1)</f>
        <v>0</v>
      </c>
      <c r="I103" s="30"/>
      <c r="J103" s="31">
        <v>201301</v>
      </c>
      <c r="K103" s="30"/>
      <c r="L103" s="42">
        <f>SUMIFS('2012Figures'!$J:$J,'2012Figures'!$C:$C,$A103,'2012Figures'!$H:$H,$B103,'2012Figures'!$I:$I,$C103,'2012Figures'!$E:$E,$B$1)</f>
        <v>0</v>
      </c>
      <c r="M103" s="52">
        <f>SUMIFS('2012Figures'!$J:$J,'2012Figures'!$C:$C,$A103,'2012Figures'!$H:$H,$B103,'2012Figures'!$I:$I,$C103,'2012Figures'!$B:$B,"BrokerToCy",'2012Figures'!$G:$G,"E1",'2012Figures'!$E:$E,$B$1)</f>
        <v>0</v>
      </c>
      <c r="N103" s="52">
        <f>SUMIFS('2012Figures'!$J:$J,'2012Figures'!$C:$C,$A103,'2012Figures'!$H:$H,$B103,'2012Figures'!$I:$I,$C103,'2012Figures'!$B:$B,"BrokerToCy",'2012Figures'!$G:$G,"P1",'2012Figures'!$E:$E,$B$1)</f>
        <v>0</v>
      </c>
      <c r="O103" s="52">
        <f>SUMIFS('2012Figures'!$J:$J,'2012Figures'!$C:$C,$A103,'2012Figures'!$H:$H,$B103,'2012Figures'!$I:$I,$C103,'2012Figures'!$B:$B,"CyToBroker",'2012Figures'!$G:$G,"E1",'2012Figures'!$E:$E,$B$1)</f>
        <v>0</v>
      </c>
      <c r="P103" s="52">
        <f>SUMIFS('2012Figures'!$J:$J,'2012Figures'!$C:$C,$A103,'2012Figures'!$H:$H,$B103,'2012Figures'!$I:$I,$C103,'2012Figures'!$B:$B,"CyToBroker",'2012Figures'!$G:$G,"P1",'2012Figures'!$E:$E,$B$1)</f>
        <v>0</v>
      </c>
      <c r="Q103" s="30"/>
      <c r="R103" s="46" t="str">
        <f t="shared" si="18"/>
        <v/>
      </c>
      <c r="S103" s="46" t="str">
        <f t="shared" si="18"/>
        <v/>
      </c>
      <c r="T103" s="46" t="str">
        <f t="shared" si="18"/>
        <v/>
      </c>
      <c r="U103" s="46" t="str">
        <f t="shared" si="18"/>
        <v/>
      </c>
      <c r="V103" s="46" t="str">
        <f t="shared" si="18"/>
        <v/>
      </c>
    </row>
    <row r="104" spans="1:22" x14ac:dyDescent="0.2">
      <c r="A104" s="1">
        <v>104</v>
      </c>
      <c r="B104" s="1" t="s">
        <v>95</v>
      </c>
      <c r="C104" s="8">
        <v>7</v>
      </c>
      <c r="D104" s="29">
        <f>SUMIFS('2013Figures'!$J:$J,'2013Figures'!$C:$C,$A104,'2013Figures'!$H:$H,$B104,'2013Figures'!$I:$I,$C104,'2013Figures'!$E:$E,$B$1)</f>
        <v>0</v>
      </c>
      <c r="E104" s="9">
        <f>SUMIFS('2013Figures'!$J:$J,'2013Figures'!$C:$C,$A104,'2013Figures'!$H:$H,$B104,'2013Figures'!$I:$I,$C104,'2013Figures'!$B:$B,"BrokerToCy",'2013Figures'!$G:$G,"E1",'2013Figures'!$E:$E,$B$1)</f>
        <v>0</v>
      </c>
      <c r="F104" s="9">
        <f>SUMIFS('2013Figures'!$J:$J,'2013Figures'!$C:$C,$A104,'2013Figures'!$H:$H,$B104,'2013Figures'!$I:$I,$C104,'2013Figures'!$B:$B,"BrokerToCy",'2013Figures'!$G:$G,"P1",'2013Figures'!$E:$E,$B$1)</f>
        <v>0</v>
      </c>
      <c r="G104" s="9">
        <f>SUMIFS('2013Figures'!$J:$J,'2013Figures'!$C:$C,$A104,'2013Figures'!$H:$H,$B104,'2013Figures'!$I:$I,$C104,'2013Figures'!$B:$B,"CyToBroker",'2013Figures'!$G:$G,"E1",'2013Figures'!$E:$E,$B$1)</f>
        <v>0</v>
      </c>
      <c r="H104" s="9">
        <f>SUMIFS('2013Figures'!$J:$J,'2013Figures'!$C:$C,$A104,'2013Figures'!$H:$H,$B104,'2013Figures'!$I:$I,$C104,'2013Figures'!$B:$B,"CyToBroker",'2013Figures'!$G:$G,"P1",'2013Figures'!$E:$E,$B$1)</f>
        <v>0</v>
      </c>
      <c r="J104" s="8">
        <v>201201</v>
      </c>
      <c r="L104" s="42">
        <f>SUMIFS('2012Figures'!$J:$J,'2012Figures'!$C:$C,$A104,'2012Figures'!$H:$H,$B104,'2012Figures'!$I:$I,$C104,'2012Figures'!$E:$E,$B$1)</f>
        <v>0</v>
      </c>
      <c r="M104" s="52">
        <f>SUMIFS('2012Figures'!$J:$J,'2012Figures'!$C:$C,$A104,'2012Figures'!$H:$H,$B104,'2012Figures'!$I:$I,$C104,'2012Figures'!$B:$B,"BrokerToCy",'2012Figures'!$G:$G,"E1",'2012Figures'!$E:$E,$B$1)</f>
        <v>0</v>
      </c>
      <c r="N104" s="52">
        <f>SUMIFS('2012Figures'!$J:$J,'2012Figures'!$C:$C,$A104,'2012Figures'!$H:$H,$B104,'2012Figures'!$I:$I,$C104,'2012Figures'!$B:$B,"BrokerToCy",'2012Figures'!$G:$G,"P1",'2012Figures'!$E:$E,$B$1)</f>
        <v>0</v>
      </c>
      <c r="O104" s="52">
        <f>SUMIFS('2012Figures'!$J:$J,'2012Figures'!$C:$C,$A104,'2012Figures'!$H:$H,$B104,'2012Figures'!$I:$I,$C104,'2012Figures'!$B:$B,"CyToBroker",'2012Figures'!$G:$G,"E1",'2012Figures'!$E:$E,$B$1)</f>
        <v>0</v>
      </c>
      <c r="P104" s="52">
        <f>SUMIFS('2012Figures'!$J:$J,'2012Figures'!$C:$C,$A104,'2012Figures'!$H:$H,$B104,'2012Figures'!$I:$I,$C104,'2012Figures'!$B:$B,"CyToBroker",'2012Figures'!$G:$G,"P1",'2012Figures'!$E:$E,$B$1)</f>
        <v>0</v>
      </c>
      <c r="R104" s="46" t="str">
        <f t="shared" si="18"/>
        <v/>
      </c>
      <c r="S104" s="46" t="str">
        <f t="shared" si="18"/>
        <v/>
      </c>
      <c r="T104" s="46" t="str">
        <f t="shared" si="18"/>
        <v/>
      </c>
      <c r="U104" s="46" t="str">
        <f t="shared" si="18"/>
        <v/>
      </c>
      <c r="V104" s="46" t="str">
        <f t="shared" si="18"/>
        <v/>
      </c>
    </row>
    <row r="105" spans="1:22" x14ac:dyDescent="0.2">
      <c r="A105" s="1">
        <v>104</v>
      </c>
      <c r="B105" s="1" t="s">
        <v>95</v>
      </c>
      <c r="C105" s="8">
        <v>6</v>
      </c>
      <c r="D105" s="29">
        <f>SUMIFS('2013Figures'!$J:$J,'2013Figures'!$C:$C,$A105,'2013Figures'!$H:$H,$B105,'2013Figures'!$I:$I,$C105,'2013Figures'!$E:$E,$B$1)</f>
        <v>0</v>
      </c>
      <c r="E105" s="9">
        <f>SUMIFS('2013Figures'!$J:$J,'2013Figures'!$C:$C,$A105,'2013Figures'!$H:$H,$B105,'2013Figures'!$I:$I,$C105,'2013Figures'!$B:$B,"BrokerToCy",'2013Figures'!$G:$G,"E1",'2013Figures'!$E:$E,$B$1)</f>
        <v>0</v>
      </c>
      <c r="F105" s="9">
        <f>SUMIFS('2013Figures'!$J:$J,'2013Figures'!$C:$C,$A105,'2013Figures'!$H:$H,$B105,'2013Figures'!$I:$I,$C105,'2013Figures'!$B:$B,"BrokerToCy",'2013Figures'!$G:$G,"P1",'2013Figures'!$E:$E,$B$1)</f>
        <v>0</v>
      </c>
      <c r="G105" s="9">
        <f>SUMIFS('2013Figures'!$J:$J,'2013Figures'!$C:$C,$A105,'2013Figures'!$H:$H,$B105,'2013Figures'!$I:$I,$C105,'2013Figures'!$B:$B,"CyToBroker",'2013Figures'!$G:$G,"E1",'2013Figures'!$E:$E,$B$1)</f>
        <v>0</v>
      </c>
      <c r="H105" s="9">
        <f>SUMIFS('2013Figures'!$J:$J,'2013Figures'!$C:$C,$A105,'2013Figures'!$H:$H,$B105,'2013Figures'!$I:$I,$C105,'2013Figures'!$B:$B,"CyToBroker",'2013Figures'!$G:$G,"P1",'2013Figures'!$E:$E,$B$1)</f>
        <v>0</v>
      </c>
      <c r="J105" s="8">
        <v>201101</v>
      </c>
      <c r="L105" s="42">
        <f>SUMIFS('2012Figures'!$J:$J,'2012Figures'!$C:$C,$A105,'2012Figures'!$H:$H,$B105,'2012Figures'!$I:$I,$C105,'2012Figures'!$E:$E,$B$1)</f>
        <v>0</v>
      </c>
      <c r="M105" s="52">
        <f>SUMIFS('2012Figures'!$J:$J,'2012Figures'!$C:$C,$A105,'2012Figures'!$H:$H,$B105,'2012Figures'!$I:$I,$C105,'2012Figures'!$B:$B,"BrokerToCy",'2012Figures'!$G:$G,"E1",'2012Figures'!$E:$E,$B$1)</f>
        <v>0</v>
      </c>
      <c r="N105" s="52">
        <f>SUMIFS('2012Figures'!$J:$J,'2012Figures'!$C:$C,$A105,'2012Figures'!$H:$H,$B105,'2012Figures'!$I:$I,$C105,'2012Figures'!$B:$B,"BrokerToCy",'2012Figures'!$G:$G,"P1",'2012Figures'!$E:$E,$B$1)</f>
        <v>0</v>
      </c>
      <c r="O105" s="52">
        <f>SUMIFS('2012Figures'!$J:$J,'2012Figures'!$C:$C,$A105,'2012Figures'!$H:$H,$B105,'2012Figures'!$I:$I,$C105,'2012Figures'!$B:$B,"CyToBroker",'2012Figures'!$G:$G,"E1",'2012Figures'!$E:$E,$B$1)</f>
        <v>0</v>
      </c>
      <c r="P105" s="52">
        <f>SUMIFS('2012Figures'!$J:$J,'2012Figures'!$C:$C,$A105,'2012Figures'!$H:$H,$B105,'2012Figures'!$I:$I,$C105,'2012Figures'!$B:$B,"CyToBroker",'2012Figures'!$G:$G,"P1",'2012Figures'!$E:$E,$B$1)</f>
        <v>0</v>
      </c>
      <c r="R105" s="46" t="str">
        <f t="shared" si="18"/>
        <v/>
      </c>
      <c r="S105" s="46" t="str">
        <f t="shared" si="18"/>
        <v/>
      </c>
      <c r="T105" s="46" t="str">
        <f t="shared" si="18"/>
        <v/>
      </c>
      <c r="U105" s="46" t="str">
        <f t="shared" si="18"/>
        <v/>
      </c>
      <c r="V105" s="46" t="str">
        <f t="shared" si="18"/>
        <v/>
      </c>
    </row>
    <row r="106" spans="1:22" x14ac:dyDescent="0.2">
      <c r="A106" s="1">
        <v>104</v>
      </c>
      <c r="B106" s="1" t="s">
        <v>95</v>
      </c>
      <c r="C106" s="8">
        <v>5</v>
      </c>
      <c r="D106" s="29">
        <f>SUMIFS('2013Figures'!$J:$J,'2013Figures'!$C:$C,$A106,'2013Figures'!$H:$H,$B106,'2013Figures'!$I:$I,$C106,'2013Figures'!$E:$E,$B$1)</f>
        <v>0</v>
      </c>
      <c r="E106" s="9">
        <f>SUMIFS('2013Figures'!$J:$J,'2013Figures'!$C:$C,$A106,'2013Figures'!$H:$H,$B106,'2013Figures'!$I:$I,$C106,'2013Figures'!$B:$B,"BrokerToCy",'2013Figures'!$G:$G,"E1",'2013Figures'!$E:$E,$B$1)</f>
        <v>0</v>
      </c>
      <c r="F106" s="9">
        <f>SUMIFS('2013Figures'!$J:$J,'2013Figures'!$C:$C,$A106,'2013Figures'!$H:$H,$B106,'2013Figures'!$I:$I,$C106,'2013Figures'!$B:$B,"BrokerToCy",'2013Figures'!$G:$G,"P1",'2013Figures'!$E:$E,$B$1)</f>
        <v>0</v>
      </c>
      <c r="G106" s="9">
        <f>SUMIFS('2013Figures'!$J:$J,'2013Figures'!$C:$C,$A106,'2013Figures'!$H:$H,$B106,'2013Figures'!$I:$I,$C106,'2013Figures'!$B:$B,"CyToBroker",'2013Figures'!$G:$G,"E1",'2013Figures'!$E:$E,$B$1)</f>
        <v>0</v>
      </c>
      <c r="H106" s="9">
        <f>SUMIFS('2013Figures'!$J:$J,'2013Figures'!$C:$C,$A106,'2013Figures'!$H:$H,$B106,'2013Figures'!$I:$I,$C106,'2013Figures'!$B:$B,"CyToBroker",'2013Figures'!$G:$G,"P1",'2013Figures'!$E:$E,$B$1)</f>
        <v>0</v>
      </c>
      <c r="J106" s="8">
        <v>201001</v>
      </c>
      <c r="L106" s="42">
        <f>SUMIFS('2012Figures'!$J:$J,'2012Figures'!$C:$C,$A106,'2012Figures'!$H:$H,$B106,'2012Figures'!$I:$I,$C106,'2012Figures'!$E:$E,$B$1)</f>
        <v>0</v>
      </c>
      <c r="M106" s="52">
        <f>SUMIFS('2012Figures'!$J:$J,'2012Figures'!$C:$C,$A106,'2012Figures'!$H:$H,$B106,'2012Figures'!$I:$I,$C106,'2012Figures'!$B:$B,"BrokerToCy",'2012Figures'!$G:$G,"E1",'2012Figures'!$E:$E,$B$1)</f>
        <v>0</v>
      </c>
      <c r="N106" s="52">
        <f>SUMIFS('2012Figures'!$J:$J,'2012Figures'!$C:$C,$A106,'2012Figures'!$H:$H,$B106,'2012Figures'!$I:$I,$C106,'2012Figures'!$B:$B,"BrokerToCy",'2012Figures'!$G:$G,"P1",'2012Figures'!$E:$E,$B$1)</f>
        <v>0</v>
      </c>
      <c r="O106" s="52">
        <f>SUMIFS('2012Figures'!$J:$J,'2012Figures'!$C:$C,$A106,'2012Figures'!$H:$H,$B106,'2012Figures'!$I:$I,$C106,'2012Figures'!$B:$B,"CyToBroker",'2012Figures'!$G:$G,"E1",'2012Figures'!$E:$E,$B$1)</f>
        <v>0</v>
      </c>
      <c r="P106" s="52">
        <f>SUMIFS('2012Figures'!$J:$J,'2012Figures'!$C:$C,$A106,'2012Figures'!$H:$H,$B106,'2012Figures'!$I:$I,$C106,'2012Figures'!$B:$B,"CyToBroker",'2012Figures'!$G:$G,"P1",'2012Figures'!$E:$E,$B$1)</f>
        <v>0</v>
      </c>
      <c r="R106" s="46" t="str">
        <f t="shared" si="18"/>
        <v/>
      </c>
      <c r="S106" s="46" t="str">
        <f t="shared" si="18"/>
        <v/>
      </c>
      <c r="T106" s="46" t="str">
        <f t="shared" si="18"/>
        <v/>
      </c>
      <c r="U106" s="46" t="str">
        <f t="shared" si="18"/>
        <v/>
      </c>
      <c r="V106" s="46" t="str">
        <f t="shared" si="18"/>
        <v/>
      </c>
    </row>
    <row r="107" spans="1:22" x14ac:dyDescent="0.2">
      <c r="A107" s="1">
        <v>104</v>
      </c>
      <c r="B107" s="1" t="s">
        <v>95</v>
      </c>
      <c r="C107" s="8">
        <v>4</v>
      </c>
      <c r="D107" s="29">
        <f>SUMIFS('2013Figures'!$J:$J,'2013Figures'!$C:$C,$A107,'2013Figures'!$H:$H,$B107,'2013Figures'!$I:$I,$C107,'2013Figures'!$E:$E,$B$1)</f>
        <v>0</v>
      </c>
      <c r="E107" s="9">
        <f>SUMIFS('2013Figures'!$J:$J,'2013Figures'!$C:$C,$A107,'2013Figures'!$H:$H,$B107,'2013Figures'!$I:$I,$C107,'2013Figures'!$B:$B,"BrokerToCy",'2013Figures'!$G:$G,"E1",'2013Figures'!$E:$E,$B$1)</f>
        <v>0</v>
      </c>
      <c r="F107" s="9">
        <f>SUMIFS('2013Figures'!$J:$J,'2013Figures'!$C:$C,$A107,'2013Figures'!$H:$H,$B107,'2013Figures'!$I:$I,$C107,'2013Figures'!$B:$B,"BrokerToCy",'2013Figures'!$G:$G,"P1",'2013Figures'!$E:$E,$B$1)</f>
        <v>0</v>
      </c>
      <c r="G107" s="9">
        <f>SUMIFS('2013Figures'!$J:$J,'2013Figures'!$C:$C,$A107,'2013Figures'!$H:$H,$B107,'2013Figures'!$I:$I,$C107,'2013Figures'!$B:$B,"CyToBroker",'2013Figures'!$G:$G,"E1",'2013Figures'!$E:$E,$B$1)</f>
        <v>0</v>
      </c>
      <c r="H107" s="9">
        <f>SUMIFS('2013Figures'!$J:$J,'2013Figures'!$C:$C,$A107,'2013Figures'!$H:$H,$B107,'2013Figures'!$I:$I,$C107,'2013Figures'!$B:$B,"CyToBroker",'2013Figures'!$G:$G,"P1",'2013Figures'!$E:$E,$B$1)</f>
        <v>0</v>
      </c>
      <c r="J107" s="8">
        <v>200901</v>
      </c>
      <c r="L107" s="42">
        <f>SUMIFS('2012Figures'!$J:$J,'2012Figures'!$C:$C,$A107,'2012Figures'!$H:$H,$B107,'2012Figures'!$I:$I,$C107,'2012Figures'!$E:$E,$B$1)</f>
        <v>0</v>
      </c>
      <c r="M107" s="52">
        <f>SUMIFS('2012Figures'!$J:$J,'2012Figures'!$C:$C,$A107,'2012Figures'!$H:$H,$B107,'2012Figures'!$I:$I,$C107,'2012Figures'!$B:$B,"BrokerToCy",'2012Figures'!$G:$G,"E1",'2012Figures'!$E:$E,$B$1)</f>
        <v>0</v>
      </c>
      <c r="N107" s="52">
        <f>SUMIFS('2012Figures'!$J:$J,'2012Figures'!$C:$C,$A107,'2012Figures'!$H:$H,$B107,'2012Figures'!$I:$I,$C107,'2012Figures'!$B:$B,"BrokerToCy",'2012Figures'!$G:$G,"P1",'2012Figures'!$E:$E,$B$1)</f>
        <v>0</v>
      </c>
      <c r="O107" s="52">
        <f>SUMIFS('2012Figures'!$J:$J,'2012Figures'!$C:$C,$A107,'2012Figures'!$H:$H,$B107,'2012Figures'!$I:$I,$C107,'2012Figures'!$B:$B,"CyToBroker",'2012Figures'!$G:$G,"E1",'2012Figures'!$E:$E,$B$1)</f>
        <v>0</v>
      </c>
      <c r="P107" s="52">
        <f>SUMIFS('2012Figures'!$J:$J,'2012Figures'!$C:$C,$A107,'2012Figures'!$H:$H,$B107,'2012Figures'!$I:$I,$C107,'2012Figures'!$B:$B,"CyToBroker",'2012Figures'!$G:$G,"P1",'2012Figures'!$E:$E,$B$1)</f>
        <v>0</v>
      </c>
      <c r="R107" s="46" t="str">
        <f t="shared" si="18"/>
        <v/>
      </c>
      <c r="S107" s="46" t="str">
        <f t="shared" si="18"/>
        <v/>
      </c>
      <c r="T107" s="46" t="str">
        <f t="shared" si="18"/>
        <v/>
      </c>
      <c r="U107" s="46" t="str">
        <f t="shared" si="18"/>
        <v/>
      </c>
      <c r="V107" s="46" t="str">
        <f t="shared" si="18"/>
        <v/>
      </c>
    </row>
    <row r="108" spans="1:22" x14ac:dyDescent="0.2">
      <c r="A108" s="1">
        <v>104</v>
      </c>
      <c r="B108" s="1" t="s">
        <v>95</v>
      </c>
      <c r="C108" s="8">
        <v>3</v>
      </c>
      <c r="D108" s="29">
        <f>SUMIFS('2013Figures'!$J:$J,'2013Figures'!$C:$C,$A108,'2013Figures'!$H:$H,$B108,'2013Figures'!$I:$I,$C108,'2013Figures'!$E:$E,$B$1)</f>
        <v>0</v>
      </c>
      <c r="E108" s="9">
        <f>SUMIFS('2013Figures'!$J:$J,'2013Figures'!$C:$C,$A108,'2013Figures'!$H:$H,$B108,'2013Figures'!$I:$I,$C108,'2013Figures'!$B:$B,"BrokerToCy",'2013Figures'!$G:$G,"E1",'2013Figures'!$E:$E,$B$1)</f>
        <v>0</v>
      </c>
      <c r="F108" s="9">
        <f>SUMIFS('2013Figures'!$J:$J,'2013Figures'!$C:$C,$A108,'2013Figures'!$H:$H,$B108,'2013Figures'!$I:$I,$C108,'2013Figures'!$B:$B,"BrokerToCy",'2013Figures'!$G:$G,"P1",'2013Figures'!$E:$E,$B$1)</f>
        <v>0</v>
      </c>
      <c r="G108" s="9">
        <f>SUMIFS('2013Figures'!$J:$J,'2013Figures'!$C:$C,$A108,'2013Figures'!$H:$H,$B108,'2013Figures'!$I:$I,$C108,'2013Figures'!$B:$B,"CyToBroker",'2013Figures'!$G:$G,"E1",'2013Figures'!$E:$E,$B$1)</f>
        <v>0</v>
      </c>
      <c r="H108" s="9">
        <f>SUMIFS('2013Figures'!$J:$J,'2013Figures'!$C:$C,$A108,'2013Figures'!$H:$H,$B108,'2013Figures'!$I:$I,$C108,'2013Figures'!$B:$B,"CyToBroker",'2013Figures'!$G:$G,"P1",'2013Figures'!$E:$E,$B$1)</f>
        <v>0</v>
      </c>
      <c r="J108" s="8">
        <v>200801</v>
      </c>
      <c r="L108" s="42">
        <f>SUMIFS('2012Figures'!$J:$J,'2012Figures'!$C:$C,$A108,'2012Figures'!$H:$H,$B108,'2012Figures'!$I:$I,$C108,'2012Figures'!$E:$E,$B$1)</f>
        <v>0</v>
      </c>
      <c r="M108" s="52">
        <f>SUMIFS('2012Figures'!$J:$J,'2012Figures'!$C:$C,$A108,'2012Figures'!$H:$H,$B108,'2012Figures'!$I:$I,$C108,'2012Figures'!$B:$B,"BrokerToCy",'2012Figures'!$G:$G,"E1",'2012Figures'!$E:$E,$B$1)</f>
        <v>0</v>
      </c>
      <c r="N108" s="52">
        <f>SUMIFS('2012Figures'!$J:$J,'2012Figures'!$C:$C,$A108,'2012Figures'!$H:$H,$B108,'2012Figures'!$I:$I,$C108,'2012Figures'!$B:$B,"BrokerToCy",'2012Figures'!$G:$G,"P1",'2012Figures'!$E:$E,$B$1)</f>
        <v>0</v>
      </c>
      <c r="O108" s="52">
        <f>SUMIFS('2012Figures'!$J:$J,'2012Figures'!$C:$C,$A108,'2012Figures'!$H:$H,$B108,'2012Figures'!$I:$I,$C108,'2012Figures'!$B:$B,"CyToBroker",'2012Figures'!$G:$G,"E1",'2012Figures'!$E:$E,$B$1)</f>
        <v>0</v>
      </c>
      <c r="P108" s="52">
        <f>SUMIFS('2012Figures'!$J:$J,'2012Figures'!$C:$C,$A108,'2012Figures'!$H:$H,$B108,'2012Figures'!$I:$I,$C108,'2012Figures'!$B:$B,"CyToBroker",'2012Figures'!$G:$G,"P1",'2012Figures'!$E:$E,$B$1)</f>
        <v>0</v>
      </c>
      <c r="R108" s="46" t="str">
        <f t="shared" si="18"/>
        <v/>
      </c>
      <c r="S108" s="46" t="str">
        <f t="shared" si="18"/>
        <v/>
      </c>
      <c r="T108" s="46" t="str">
        <f t="shared" si="18"/>
        <v/>
      </c>
      <c r="U108" s="46" t="str">
        <f t="shared" si="18"/>
        <v/>
      </c>
      <c r="V108" s="46" t="str">
        <f t="shared" si="18"/>
        <v/>
      </c>
    </row>
    <row r="109" spans="1:22" x14ac:dyDescent="0.2">
      <c r="A109" s="1">
        <v>104</v>
      </c>
      <c r="B109" s="1" t="s">
        <v>95</v>
      </c>
      <c r="C109" s="8">
        <v>2</v>
      </c>
      <c r="D109" s="29">
        <f>SUMIFS('2013Figures'!$J:$J,'2013Figures'!$C:$C,$A109,'2013Figures'!$H:$H,$B109,'2013Figures'!$I:$I,$C109,'2013Figures'!$E:$E,$B$1)</f>
        <v>0</v>
      </c>
      <c r="E109" s="9">
        <f>SUMIFS('2013Figures'!$J:$J,'2013Figures'!$C:$C,$A109,'2013Figures'!$H:$H,$B109,'2013Figures'!$I:$I,$C109,'2013Figures'!$B:$B,"BrokerToCy",'2013Figures'!$G:$G,"E1",'2013Figures'!$E:$E,$B$1)</f>
        <v>0</v>
      </c>
      <c r="F109" s="9">
        <f>SUMIFS('2013Figures'!$J:$J,'2013Figures'!$C:$C,$A109,'2013Figures'!$H:$H,$B109,'2013Figures'!$I:$I,$C109,'2013Figures'!$B:$B,"BrokerToCy",'2013Figures'!$G:$G,"P1",'2013Figures'!$E:$E,$B$1)</f>
        <v>0</v>
      </c>
      <c r="G109" s="9">
        <f>SUMIFS('2013Figures'!$J:$J,'2013Figures'!$C:$C,$A109,'2013Figures'!$H:$H,$B109,'2013Figures'!$I:$I,$C109,'2013Figures'!$B:$B,"CyToBroker",'2013Figures'!$G:$G,"E1",'2013Figures'!$E:$E,$B$1)</f>
        <v>0</v>
      </c>
      <c r="H109" s="9">
        <f>SUMIFS('2013Figures'!$J:$J,'2013Figures'!$C:$C,$A109,'2013Figures'!$H:$H,$B109,'2013Figures'!$I:$I,$C109,'2013Figures'!$B:$B,"CyToBroker",'2013Figures'!$G:$G,"P1",'2013Figures'!$E:$E,$B$1)</f>
        <v>0</v>
      </c>
      <c r="J109" s="8">
        <v>200701</v>
      </c>
      <c r="L109" s="42">
        <f>SUMIFS('2012Figures'!$J:$J,'2012Figures'!$C:$C,$A109,'2012Figures'!$H:$H,$B109,'2012Figures'!$I:$I,$C109,'2012Figures'!$E:$E,$B$1)</f>
        <v>0</v>
      </c>
      <c r="M109" s="52">
        <f>SUMIFS('2012Figures'!$J:$J,'2012Figures'!$C:$C,$A109,'2012Figures'!$H:$H,$B109,'2012Figures'!$I:$I,$C109,'2012Figures'!$B:$B,"BrokerToCy",'2012Figures'!$G:$G,"E1",'2012Figures'!$E:$E,$B$1)</f>
        <v>0</v>
      </c>
      <c r="N109" s="52">
        <f>SUMIFS('2012Figures'!$J:$J,'2012Figures'!$C:$C,$A109,'2012Figures'!$H:$H,$B109,'2012Figures'!$I:$I,$C109,'2012Figures'!$B:$B,"BrokerToCy",'2012Figures'!$G:$G,"P1",'2012Figures'!$E:$E,$B$1)</f>
        <v>0</v>
      </c>
      <c r="O109" s="52">
        <f>SUMIFS('2012Figures'!$J:$J,'2012Figures'!$C:$C,$A109,'2012Figures'!$H:$H,$B109,'2012Figures'!$I:$I,$C109,'2012Figures'!$B:$B,"CyToBroker",'2012Figures'!$G:$G,"E1",'2012Figures'!$E:$E,$B$1)</f>
        <v>0</v>
      </c>
      <c r="P109" s="52">
        <f>SUMIFS('2012Figures'!$J:$J,'2012Figures'!$C:$C,$A109,'2012Figures'!$H:$H,$B109,'2012Figures'!$I:$I,$C109,'2012Figures'!$B:$B,"CyToBroker",'2012Figures'!$G:$G,"P1",'2012Figures'!$E:$E,$B$1)</f>
        <v>0</v>
      </c>
      <c r="R109" s="46" t="str">
        <f t="shared" si="18"/>
        <v/>
      </c>
      <c r="S109" s="46" t="str">
        <f t="shared" si="18"/>
        <v/>
      </c>
      <c r="T109" s="46" t="str">
        <f t="shared" si="18"/>
        <v/>
      </c>
      <c r="U109" s="46" t="str">
        <f t="shared" si="18"/>
        <v/>
      </c>
      <c r="V109" s="46" t="str">
        <f t="shared" si="18"/>
        <v/>
      </c>
    </row>
    <row r="110" spans="1:22" x14ac:dyDescent="0.2">
      <c r="A110" s="1">
        <v>104</v>
      </c>
      <c r="B110" s="1" t="s">
        <v>95</v>
      </c>
      <c r="C110" s="8">
        <v>1</v>
      </c>
      <c r="D110" s="29">
        <f>SUMIFS('2013Figures'!$J:$J,'2013Figures'!$C:$C,$A110,'2013Figures'!$H:$H,$B110,'2013Figures'!$I:$I,$C110,'2013Figures'!$E:$E,$B$1)</f>
        <v>0</v>
      </c>
      <c r="E110" s="9">
        <f>SUMIFS('2013Figures'!$J:$J,'2013Figures'!$C:$C,$A110,'2013Figures'!$H:$H,$B110,'2013Figures'!$I:$I,$C110,'2013Figures'!$B:$B,"BrokerToCy",'2013Figures'!$G:$G,"E1",'2013Figures'!$E:$E,$B$1)</f>
        <v>0</v>
      </c>
      <c r="F110" s="9">
        <f>SUMIFS('2013Figures'!$J:$J,'2013Figures'!$C:$C,$A110,'2013Figures'!$H:$H,$B110,'2013Figures'!$I:$I,$C110,'2013Figures'!$B:$B,"BrokerToCy",'2013Figures'!$G:$G,"P1",'2013Figures'!$E:$E,$B$1)</f>
        <v>0</v>
      </c>
      <c r="G110" s="9">
        <f>SUMIFS('2013Figures'!$J:$J,'2013Figures'!$C:$C,$A110,'2013Figures'!$H:$H,$B110,'2013Figures'!$I:$I,$C110,'2013Figures'!$B:$B,"CyToBroker",'2013Figures'!$G:$G,"E1",'2013Figures'!$E:$E,$B$1)</f>
        <v>0</v>
      </c>
      <c r="H110" s="9">
        <f>SUMIFS('2013Figures'!$J:$J,'2013Figures'!$C:$C,$A110,'2013Figures'!$H:$H,$B110,'2013Figures'!$I:$I,$C110,'2013Figures'!$B:$B,"CyToBroker",'2013Figures'!$G:$G,"P1",'2013Figures'!$E:$E,$B$1)</f>
        <v>0</v>
      </c>
      <c r="J110" s="8">
        <v>200601</v>
      </c>
      <c r="L110" s="42">
        <f>SUMIFS('2012Figures'!$J:$J,'2012Figures'!$C:$C,$A110,'2012Figures'!$H:$H,$B110,'2012Figures'!$I:$I,$C110,'2012Figures'!$E:$E,$B$1)</f>
        <v>0</v>
      </c>
      <c r="M110" s="52">
        <f>SUMIFS('2012Figures'!$J:$J,'2012Figures'!$C:$C,$A110,'2012Figures'!$H:$H,$B110,'2012Figures'!$I:$I,$C110,'2012Figures'!$B:$B,"BrokerToCy",'2012Figures'!$G:$G,"E1",'2012Figures'!$E:$E,$B$1)</f>
        <v>0</v>
      </c>
      <c r="N110" s="52">
        <f>SUMIFS('2012Figures'!$J:$J,'2012Figures'!$C:$C,$A110,'2012Figures'!$H:$H,$B110,'2012Figures'!$I:$I,$C110,'2012Figures'!$B:$B,"BrokerToCy",'2012Figures'!$G:$G,"P1",'2012Figures'!$E:$E,$B$1)</f>
        <v>0</v>
      </c>
      <c r="O110" s="52">
        <f>SUMIFS('2012Figures'!$J:$J,'2012Figures'!$C:$C,$A110,'2012Figures'!$H:$H,$B110,'2012Figures'!$I:$I,$C110,'2012Figures'!$B:$B,"CyToBroker",'2012Figures'!$G:$G,"E1",'2012Figures'!$E:$E,$B$1)</f>
        <v>0</v>
      </c>
      <c r="P110" s="52">
        <f>SUMIFS('2012Figures'!$J:$J,'2012Figures'!$C:$C,$A110,'2012Figures'!$H:$H,$B110,'2012Figures'!$I:$I,$C110,'2012Figures'!$B:$B,"CyToBroker",'2012Figures'!$G:$G,"P1",'2012Figures'!$E:$E,$B$1)</f>
        <v>0</v>
      </c>
      <c r="R110" s="46" t="str">
        <f t="shared" si="18"/>
        <v/>
      </c>
      <c r="S110" s="46" t="str">
        <f t="shared" si="18"/>
        <v/>
      </c>
      <c r="T110" s="46" t="str">
        <f t="shared" si="18"/>
        <v/>
      </c>
      <c r="U110" s="46" t="str">
        <f t="shared" si="18"/>
        <v/>
      </c>
      <c r="V110" s="46" t="str">
        <f t="shared" si="18"/>
        <v/>
      </c>
    </row>
    <row r="111" spans="1:22" x14ac:dyDescent="0.2">
      <c r="A111" s="1">
        <v>104</v>
      </c>
      <c r="B111" s="1" t="s">
        <v>95</v>
      </c>
      <c r="D111" s="29">
        <f>SUMIFS('2013Figures'!$J:$J,'2013Figures'!$C:$C,$A111,'2013Figures'!$H:$H,$B111,'2013Figures'!$I:$I,"",'2013Figures'!$E:$E,$B$1)</f>
        <v>0</v>
      </c>
      <c r="E111" s="9">
        <f>SUMIFS('2013Figures'!$J:$J,'2013Figures'!$C:$C,$A111,'2013Figures'!$H:$H,$B111,'2013Figures'!$I:$I,"",'2013Figures'!$B:$B,"BrokerToCy",'2013Figures'!$G:$G,"E1",'2013Figures'!$E:$E,$B$1)</f>
        <v>0</v>
      </c>
      <c r="F111" s="9">
        <f>SUMIFS('2013Figures'!$J:$J,'2013Figures'!$C:$C,$A111,'2013Figures'!$H:$H,$B111,'2013Figures'!$I:$I,"",'2013Figures'!$B:$B,"BrokerToCy",'2013Figures'!$G:$G,"P1",'2013Figures'!$E:$E,$B$1)</f>
        <v>0</v>
      </c>
      <c r="G111" s="9">
        <f>SUMIFS('2013Figures'!$J:$J,'2013Figures'!$C:$C,$A111,'2013Figures'!$H:$H,$B111,'2013Figures'!$I:$I,"",'2013Figures'!$B:$B,"CyToBroker",'2013Figures'!$G:$G,"E1",'2013Figures'!$E:$E,$B$1)</f>
        <v>0</v>
      </c>
      <c r="H111" s="9">
        <f>SUMIFS('2013Figures'!$J:$J,'2013Figures'!$C:$C,$A111,'2013Figures'!$H:$H,$B111,'2013Figures'!$I:$I,"",'2013Figures'!$B:$B,"CyToBroker",'2013Figures'!$G:$G,"P1",'2013Figures'!$E:$E,$B$1)</f>
        <v>0</v>
      </c>
      <c r="J111" s="8" t="s">
        <v>131</v>
      </c>
      <c r="L111" s="42">
        <f>SUMIFS('2012Figures'!$J:$J,'2012Figures'!$C:$C,$A111,'2012Figures'!$H:$H,$B111,'2012Figures'!$I:$I,"",'2012Figures'!$E:$E,$B$1)</f>
        <v>0</v>
      </c>
      <c r="M111" s="52">
        <f>SUMIFS('2012Figures'!$J:$J,'2012Figures'!$C:$C,$A111,'2012Figures'!$H:$H,$B111,'2012Figures'!$I:$I,"",'2012Figures'!$B:$B,"BrokerToCy",'2012Figures'!$G:$G,"E1",'2012Figures'!$E:$E,$B$1)</f>
        <v>0</v>
      </c>
      <c r="N111" s="52">
        <f>SUMIFS('2012Figures'!$J:$J,'2012Figures'!$C:$C,$A111,'2012Figures'!$H:$H,$B111,'2012Figures'!$I:$I,"",'2012Figures'!$B:$B,"BrokerToCy",'2012Figures'!$G:$G,"P1",'2012Figures'!$E:$E,$B$1)</f>
        <v>0</v>
      </c>
      <c r="O111" s="52">
        <f>SUMIFS('2012Figures'!$J:$J,'2012Figures'!$C:$C,$A111,'2012Figures'!$H:$H,$B111,'2012Figures'!$I:$I,"",'2012Figures'!$B:$B,"CyToBroker",'2012Figures'!$G:$G,"E1",'2012Figures'!$E:$E,$B$1)</f>
        <v>0</v>
      </c>
      <c r="P111" s="52">
        <f>SUMIFS('2012Figures'!$J:$J,'2012Figures'!$C:$C,$A111,'2012Figures'!$H:$H,$B111,'2012Figures'!$I:$I,"",'2012Figures'!$B:$B,"CyToBroker",'2012Figures'!$G:$G,"P1",'2012Figures'!$E:$E,$B$1)</f>
        <v>0</v>
      </c>
      <c r="R111" s="46" t="str">
        <f t="shared" si="18"/>
        <v/>
      </c>
      <c r="S111" s="46" t="str">
        <f t="shared" si="18"/>
        <v/>
      </c>
      <c r="T111" s="46" t="str">
        <f t="shared" si="18"/>
        <v/>
      </c>
      <c r="U111" s="46" t="str">
        <f t="shared" si="18"/>
        <v/>
      </c>
      <c r="V111" s="46" t="str">
        <f t="shared" si="18"/>
        <v/>
      </c>
    </row>
    <row r="112" spans="1:22" x14ac:dyDescent="0.2">
      <c r="A112" s="1">
        <v>104</v>
      </c>
      <c r="B112" s="1" t="s">
        <v>96</v>
      </c>
      <c r="C112" s="8">
        <v>2</v>
      </c>
      <c r="D112" s="29">
        <f>SUMIFS('2013Figures'!$J:$J,'2013Figures'!$C:$C,$A112,'2013Figures'!$H:$H,$B112,'2013Figures'!$I:$I,$C112,'2013Figures'!$E:$E,$B$1)</f>
        <v>0</v>
      </c>
      <c r="E112" s="9">
        <f>SUMIFS('2013Figures'!$J:$J,'2013Figures'!$C:$C,$A112,'2013Figures'!$H:$H,$B112,'2013Figures'!$I:$I,$C112,'2013Figures'!$B:$B,"BrokerToCy",'2013Figures'!$G:$G,"E1",'2013Figures'!$E:$E,$B$1)</f>
        <v>0</v>
      </c>
      <c r="F112" s="9">
        <f>SUMIFS('2013Figures'!$J:$J,'2013Figures'!$C:$C,$A112,'2013Figures'!$H:$H,$B112,'2013Figures'!$I:$I,$C112,'2013Figures'!$B:$B,"BrokerToCy",'2013Figures'!$G:$G,"P1",'2013Figures'!$E:$E,$B$1)</f>
        <v>0</v>
      </c>
      <c r="G112" s="9">
        <f>SUMIFS('2013Figures'!$J:$J,'2013Figures'!$C:$C,$A112,'2013Figures'!$H:$H,$B112,'2013Figures'!$I:$I,$C112,'2013Figures'!$B:$B,"CyToBroker",'2013Figures'!$G:$G,"E1",'2013Figures'!$E:$E,$B$1)</f>
        <v>0</v>
      </c>
      <c r="H112" s="9">
        <f>SUMIFS('2013Figures'!$J:$J,'2013Figures'!$C:$C,$A112,'2013Figures'!$H:$H,$B112,'2013Figures'!$I:$I,$C112,'2013Figures'!$B:$B,"CyToBroker",'2013Figures'!$G:$G,"P1",'2013Figures'!$E:$E,$B$1)</f>
        <v>0</v>
      </c>
      <c r="I112" s="30"/>
      <c r="J112" s="31">
        <v>201001</v>
      </c>
      <c r="K112" s="30"/>
      <c r="L112" s="42">
        <f>SUMIFS('2012Figures'!$J:$J,'2012Figures'!$C:$C,$A112,'2012Figures'!$H:$H,$B112,'2012Figures'!$I:$I,$C112,'2012Figures'!$E:$E,$B$1)</f>
        <v>0</v>
      </c>
      <c r="M112" s="52">
        <f>SUMIFS('2012Figures'!$J:$J,'2012Figures'!$C:$C,$A112,'2012Figures'!$H:$H,$B112,'2012Figures'!$I:$I,$C112,'2012Figures'!$B:$B,"BrokerToCy",'2012Figures'!$G:$G,"E1",'2012Figures'!$E:$E,$B$1)</f>
        <v>0</v>
      </c>
      <c r="N112" s="52">
        <f>SUMIFS('2012Figures'!$J:$J,'2012Figures'!$C:$C,$A112,'2012Figures'!$H:$H,$B112,'2012Figures'!$I:$I,$C112,'2012Figures'!$B:$B,"BrokerToCy",'2012Figures'!$G:$G,"P1",'2012Figures'!$E:$E,$B$1)</f>
        <v>0</v>
      </c>
      <c r="O112" s="52">
        <f>SUMIFS('2012Figures'!$J:$J,'2012Figures'!$C:$C,$A112,'2012Figures'!$H:$H,$B112,'2012Figures'!$I:$I,$C112,'2012Figures'!$B:$B,"CyToBroker",'2012Figures'!$G:$G,"E1",'2012Figures'!$E:$E,$B$1)</f>
        <v>0</v>
      </c>
      <c r="P112" s="52">
        <f>SUMIFS('2012Figures'!$J:$J,'2012Figures'!$C:$C,$A112,'2012Figures'!$H:$H,$B112,'2012Figures'!$I:$I,$C112,'2012Figures'!$B:$B,"CyToBroker",'2012Figures'!$G:$G,"P1",'2012Figures'!$E:$E,$B$1)</f>
        <v>0</v>
      </c>
      <c r="Q112" s="30"/>
      <c r="R112" s="46" t="str">
        <f t="shared" si="18"/>
        <v/>
      </c>
      <c r="S112" s="46" t="str">
        <f t="shared" si="18"/>
        <v/>
      </c>
      <c r="T112" s="46" t="str">
        <f t="shared" si="18"/>
        <v/>
      </c>
      <c r="U112" s="46" t="str">
        <f t="shared" si="18"/>
        <v/>
      </c>
      <c r="V112" s="46" t="str">
        <f t="shared" si="18"/>
        <v/>
      </c>
    </row>
    <row r="113" spans="1:22" x14ac:dyDescent="0.2">
      <c r="A113" s="1">
        <v>104</v>
      </c>
      <c r="B113" s="1" t="s">
        <v>96</v>
      </c>
      <c r="C113" s="8">
        <v>1</v>
      </c>
      <c r="D113" s="29">
        <f>SUMIFS('2013Figures'!$J:$J,'2013Figures'!$C:$C,$A113,'2013Figures'!$H:$H,$B113,'2013Figures'!$I:$I,$C113,'2013Figures'!$E:$E,$B$1)</f>
        <v>0</v>
      </c>
      <c r="E113" s="9">
        <f>SUMIFS('2013Figures'!$J:$J,'2013Figures'!$C:$C,$A113,'2013Figures'!$H:$H,$B113,'2013Figures'!$I:$I,$C113,'2013Figures'!$B:$B,"BrokerToCy",'2013Figures'!$G:$G,"E1",'2013Figures'!$E:$E,$B$1)</f>
        <v>0</v>
      </c>
      <c r="F113" s="9">
        <f>SUMIFS('2013Figures'!$J:$J,'2013Figures'!$C:$C,$A113,'2013Figures'!$H:$H,$B113,'2013Figures'!$I:$I,$C113,'2013Figures'!$B:$B,"BrokerToCy",'2013Figures'!$G:$G,"P1",'2013Figures'!$E:$E,$B$1)</f>
        <v>0</v>
      </c>
      <c r="G113" s="9">
        <f>SUMIFS('2013Figures'!$J:$J,'2013Figures'!$C:$C,$A113,'2013Figures'!$H:$H,$B113,'2013Figures'!$I:$I,$C113,'2013Figures'!$B:$B,"CyToBroker",'2013Figures'!$G:$G,"E1",'2013Figures'!$E:$E,$B$1)</f>
        <v>0</v>
      </c>
      <c r="H113" s="9">
        <f>SUMIFS('2013Figures'!$J:$J,'2013Figures'!$C:$C,$A113,'2013Figures'!$H:$H,$B113,'2013Figures'!$I:$I,$C113,'2013Figures'!$B:$B,"CyToBroker",'2013Figures'!$G:$G,"P1",'2013Figures'!$E:$E,$B$1)</f>
        <v>0</v>
      </c>
      <c r="J113" s="8">
        <v>200601</v>
      </c>
      <c r="L113" s="42">
        <f>SUMIFS('2012Figures'!$J:$J,'2012Figures'!$C:$C,$A113,'2012Figures'!$H:$H,$B113,'2012Figures'!$I:$I,$C113,'2012Figures'!$E:$E,$B$1)</f>
        <v>0</v>
      </c>
      <c r="M113" s="52">
        <f>SUMIFS('2012Figures'!$J:$J,'2012Figures'!$C:$C,$A113,'2012Figures'!$H:$H,$B113,'2012Figures'!$I:$I,$C113,'2012Figures'!$B:$B,"BrokerToCy",'2012Figures'!$G:$G,"E1",'2012Figures'!$E:$E,$B$1)</f>
        <v>0</v>
      </c>
      <c r="N113" s="52">
        <f>SUMIFS('2012Figures'!$J:$J,'2012Figures'!$C:$C,$A113,'2012Figures'!$H:$H,$B113,'2012Figures'!$I:$I,$C113,'2012Figures'!$B:$B,"BrokerToCy",'2012Figures'!$G:$G,"P1",'2012Figures'!$E:$E,$B$1)</f>
        <v>0</v>
      </c>
      <c r="O113" s="52">
        <f>SUMIFS('2012Figures'!$J:$J,'2012Figures'!$C:$C,$A113,'2012Figures'!$H:$H,$B113,'2012Figures'!$I:$I,$C113,'2012Figures'!$B:$B,"CyToBroker",'2012Figures'!$G:$G,"E1",'2012Figures'!$E:$E,$B$1)</f>
        <v>0</v>
      </c>
      <c r="P113" s="52">
        <f>SUMIFS('2012Figures'!$J:$J,'2012Figures'!$C:$C,$A113,'2012Figures'!$H:$H,$B113,'2012Figures'!$I:$I,$C113,'2012Figures'!$B:$B,"CyToBroker",'2012Figures'!$G:$G,"P1",'2012Figures'!$E:$E,$B$1)</f>
        <v>0</v>
      </c>
      <c r="R113" s="46" t="str">
        <f t="shared" si="18"/>
        <v/>
      </c>
      <c r="S113" s="46" t="str">
        <f t="shared" si="18"/>
        <v/>
      </c>
      <c r="T113" s="46" t="str">
        <f t="shared" si="18"/>
        <v/>
      </c>
      <c r="U113" s="46" t="str">
        <f t="shared" si="18"/>
        <v/>
      </c>
      <c r="V113" s="46" t="str">
        <f t="shared" si="18"/>
        <v/>
      </c>
    </row>
    <row r="114" spans="1:22" x14ac:dyDescent="0.2">
      <c r="A114" s="1">
        <v>104</v>
      </c>
      <c r="B114" s="1" t="s">
        <v>96</v>
      </c>
      <c r="D114" s="29">
        <f>SUMIFS('2013Figures'!$J:$J,'2013Figures'!$C:$C,$A114,'2013Figures'!$H:$H,$B114,'2013Figures'!$I:$I,"",'2013Figures'!$E:$E,$B$1)</f>
        <v>0</v>
      </c>
      <c r="E114" s="9">
        <f>SUMIFS('2013Figures'!$J:$J,'2013Figures'!$C:$C,$A114,'2013Figures'!$H:$H,$B114,'2013Figures'!$I:$I,"",'2013Figures'!$B:$B,"BrokerToCy",'2013Figures'!$G:$G,"E1",'2013Figures'!$E:$E,$B$1)</f>
        <v>0</v>
      </c>
      <c r="F114" s="9">
        <f>SUMIFS('2013Figures'!$J:$J,'2013Figures'!$C:$C,$A114,'2013Figures'!$H:$H,$B114,'2013Figures'!$I:$I,"",'2013Figures'!$B:$B,"BrokerToCy",'2013Figures'!$G:$G,"P1",'2013Figures'!$E:$E,$B$1)</f>
        <v>0</v>
      </c>
      <c r="G114" s="9">
        <f>SUMIFS('2013Figures'!$J:$J,'2013Figures'!$C:$C,$A114,'2013Figures'!$H:$H,$B114,'2013Figures'!$I:$I,"",'2013Figures'!$B:$B,"CyToBroker",'2013Figures'!$G:$G,"E1",'2013Figures'!$E:$E,$B$1)</f>
        <v>0</v>
      </c>
      <c r="H114" s="9">
        <f>SUMIFS('2013Figures'!$J:$J,'2013Figures'!$C:$C,$A114,'2013Figures'!$H:$H,$B114,'2013Figures'!$I:$I,"",'2013Figures'!$B:$B,"CyToBroker",'2013Figures'!$G:$G,"P1",'2013Figures'!$E:$E,$B$1)</f>
        <v>0</v>
      </c>
      <c r="J114" s="8" t="s">
        <v>131</v>
      </c>
      <c r="L114" s="42">
        <f>SUMIFS('2012Figures'!$J:$J,'2012Figures'!$C:$C,$A114,'2012Figures'!$H:$H,$B114,'2012Figures'!$I:$I,"",'2012Figures'!$E:$E,$B$1)</f>
        <v>0</v>
      </c>
      <c r="M114" s="52">
        <f>SUMIFS('2012Figures'!$J:$J,'2012Figures'!$C:$C,$A114,'2012Figures'!$H:$H,$B114,'2012Figures'!$I:$I,"",'2012Figures'!$B:$B,"BrokerToCy",'2012Figures'!$G:$G,"E1",'2012Figures'!$E:$E,$B$1)</f>
        <v>0</v>
      </c>
      <c r="N114" s="52">
        <f>SUMIFS('2012Figures'!$J:$J,'2012Figures'!$C:$C,$A114,'2012Figures'!$H:$H,$B114,'2012Figures'!$I:$I,"",'2012Figures'!$B:$B,"BrokerToCy",'2012Figures'!$G:$G,"P1",'2012Figures'!$E:$E,$B$1)</f>
        <v>0</v>
      </c>
      <c r="O114" s="52">
        <f>SUMIFS('2012Figures'!$J:$J,'2012Figures'!$C:$C,$A114,'2012Figures'!$H:$H,$B114,'2012Figures'!$I:$I,"",'2012Figures'!$B:$B,"CyToBroker",'2012Figures'!$G:$G,"E1",'2012Figures'!$E:$E,$B$1)</f>
        <v>0</v>
      </c>
      <c r="P114" s="52">
        <f>SUMIFS('2012Figures'!$J:$J,'2012Figures'!$C:$C,$A114,'2012Figures'!$H:$H,$B114,'2012Figures'!$I:$I,"",'2012Figures'!$B:$B,"CyToBroker",'2012Figures'!$G:$G,"P1",'2012Figures'!$E:$E,$B$1)</f>
        <v>0</v>
      </c>
      <c r="R114" s="46" t="str">
        <f t="shared" si="18"/>
        <v/>
      </c>
      <c r="S114" s="46" t="str">
        <f t="shared" si="18"/>
        <v/>
      </c>
      <c r="T114" s="46" t="str">
        <f t="shared" si="18"/>
        <v/>
      </c>
      <c r="U114" s="46" t="str">
        <f t="shared" si="18"/>
        <v/>
      </c>
      <c r="V114" s="46" t="str">
        <f t="shared" si="18"/>
        <v/>
      </c>
    </row>
    <row r="115" spans="1:22" x14ac:dyDescent="0.2">
      <c r="A115" s="1">
        <v>104</v>
      </c>
      <c r="B115" s="1" t="s">
        <v>97</v>
      </c>
      <c r="C115" s="8">
        <v>11</v>
      </c>
      <c r="D115" s="29">
        <f>SUMIFS('2013Figures'!$J:$J,'2013Figures'!$C:$C,$A115,'2013Figures'!$H:$H,$B115,'2013Figures'!$I:$I,$C115,'2013Figures'!$E:$E,$B$1)</f>
        <v>0</v>
      </c>
      <c r="E115" s="9">
        <f>SUMIFS('2013Figures'!$J:$J,'2013Figures'!$C:$C,$A115,'2013Figures'!$H:$H,$B115,'2013Figures'!$I:$I,$C115,'2013Figures'!$B:$B,"BrokerToCy",'2013Figures'!$G:$G,"E1",'2013Figures'!$E:$E,$B$1)</f>
        <v>0</v>
      </c>
      <c r="F115" s="9">
        <f>SUMIFS('2013Figures'!$J:$J,'2013Figures'!$C:$C,$A115,'2013Figures'!$H:$H,$B115,'2013Figures'!$I:$I,$C115,'2013Figures'!$B:$B,"BrokerToCy",'2013Figures'!$G:$G,"P1",'2013Figures'!$E:$E,$B$1)</f>
        <v>0</v>
      </c>
      <c r="G115" s="9">
        <f>SUMIFS('2013Figures'!$J:$J,'2013Figures'!$C:$C,$A115,'2013Figures'!$H:$H,$B115,'2013Figures'!$I:$I,$C115,'2013Figures'!$B:$B,"CyToBroker",'2013Figures'!$G:$G,"E1",'2013Figures'!$E:$E,$B$1)</f>
        <v>0</v>
      </c>
      <c r="H115" s="9">
        <f>SUMIFS('2013Figures'!$J:$J,'2013Figures'!$C:$C,$A115,'2013Figures'!$H:$H,$B115,'2013Figures'!$I:$I,$C115,'2013Figures'!$B:$B,"CyToBroker",'2013Figures'!$G:$G,"P1",'2013Figures'!$E:$E,$B$1)</f>
        <v>0</v>
      </c>
      <c r="L115" s="42">
        <f>SUMIFS('2012Figures'!$J:$J,'2012Figures'!$C:$C,$A115,'2012Figures'!$H:$H,$B115,'2012Figures'!$I:$I,$C115,'2012Figures'!$E:$E,$B$1)</f>
        <v>0</v>
      </c>
      <c r="M115" s="52">
        <f>SUMIFS('2012Figures'!$J:$J,'2012Figures'!$C:$C,$A115,'2012Figures'!$H:$H,$B115,'2012Figures'!$I:$I,$C115,'2012Figures'!$B:$B,"BrokerToCy",'2012Figures'!$G:$G,"E1",'2012Figures'!$E:$E,$B$1)</f>
        <v>0</v>
      </c>
      <c r="N115" s="52">
        <f>SUMIFS('2012Figures'!$J:$J,'2012Figures'!$C:$C,$A115,'2012Figures'!$H:$H,$B115,'2012Figures'!$I:$I,$C115,'2012Figures'!$B:$B,"BrokerToCy",'2012Figures'!$G:$G,"P1",'2012Figures'!$E:$E,$B$1)</f>
        <v>0</v>
      </c>
      <c r="O115" s="52">
        <f>SUMIFS('2012Figures'!$J:$J,'2012Figures'!$C:$C,$A115,'2012Figures'!$H:$H,$B115,'2012Figures'!$I:$I,$C115,'2012Figures'!$B:$B,"CyToBroker",'2012Figures'!$G:$G,"E1",'2012Figures'!$E:$E,$B$1)</f>
        <v>0</v>
      </c>
      <c r="P115" s="52">
        <f>SUMIFS('2012Figures'!$J:$J,'2012Figures'!$C:$C,$A115,'2012Figures'!$H:$H,$B115,'2012Figures'!$I:$I,$C115,'2012Figures'!$B:$B,"CyToBroker",'2012Figures'!$G:$G,"P1",'2012Figures'!$E:$E,$B$1)</f>
        <v>0</v>
      </c>
      <c r="R115" s="46" t="str">
        <f t="shared" si="18"/>
        <v/>
      </c>
      <c r="S115" s="46" t="str">
        <f t="shared" si="18"/>
        <v/>
      </c>
      <c r="T115" s="46" t="str">
        <f t="shared" si="18"/>
        <v/>
      </c>
      <c r="U115" s="46" t="str">
        <f t="shared" si="18"/>
        <v/>
      </c>
      <c r="V115" s="46" t="str">
        <f t="shared" si="18"/>
        <v/>
      </c>
    </row>
    <row r="116" spans="1:22" x14ac:dyDescent="0.2">
      <c r="A116" s="1">
        <v>104</v>
      </c>
      <c r="B116" s="1" t="s">
        <v>97</v>
      </c>
      <c r="C116" s="8">
        <v>10</v>
      </c>
      <c r="D116" s="29">
        <f>SUMIFS('2013Figures'!$J:$J,'2013Figures'!$C:$C,$A116,'2013Figures'!$H:$H,$B116,'2013Figures'!$I:$I,$C116,'2013Figures'!$E:$E,$B$1)</f>
        <v>0</v>
      </c>
      <c r="E116" s="9">
        <f>SUMIFS('2013Figures'!$J:$J,'2013Figures'!$C:$C,$A116,'2013Figures'!$H:$H,$B116,'2013Figures'!$I:$I,$C116,'2013Figures'!$B:$B,"BrokerToCy",'2013Figures'!$G:$G,"E1",'2013Figures'!$E:$E,$B$1)</f>
        <v>0</v>
      </c>
      <c r="F116" s="9">
        <f>SUMIFS('2013Figures'!$J:$J,'2013Figures'!$C:$C,$A116,'2013Figures'!$H:$H,$B116,'2013Figures'!$I:$I,$C116,'2013Figures'!$B:$B,"BrokerToCy",'2013Figures'!$G:$G,"P1",'2013Figures'!$E:$E,$B$1)</f>
        <v>0</v>
      </c>
      <c r="G116" s="9">
        <f>SUMIFS('2013Figures'!$J:$J,'2013Figures'!$C:$C,$A116,'2013Figures'!$H:$H,$B116,'2013Figures'!$I:$I,$C116,'2013Figures'!$B:$B,"CyToBroker",'2013Figures'!$G:$G,"E1",'2013Figures'!$E:$E,$B$1)</f>
        <v>0</v>
      </c>
      <c r="H116" s="9">
        <f>SUMIFS('2013Figures'!$J:$J,'2013Figures'!$C:$C,$A116,'2013Figures'!$H:$H,$B116,'2013Figures'!$I:$I,$C116,'2013Figures'!$B:$B,"CyToBroker",'2013Figures'!$G:$G,"P1",'2013Figures'!$E:$E,$B$1)</f>
        <v>0</v>
      </c>
      <c r="J116" s="8">
        <v>201501</v>
      </c>
      <c r="L116" s="42">
        <f>SUMIFS('2012Figures'!$J:$J,'2012Figures'!$C:$C,$A116,'2012Figures'!$H:$H,$B116,'2012Figures'!$I:$I,$C116,'2012Figures'!$E:$E,$B$1)</f>
        <v>0</v>
      </c>
      <c r="M116" s="52">
        <f>SUMIFS('2012Figures'!$J:$J,'2012Figures'!$C:$C,$A116,'2012Figures'!$H:$H,$B116,'2012Figures'!$I:$I,$C116,'2012Figures'!$B:$B,"BrokerToCy",'2012Figures'!$G:$G,"E1",'2012Figures'!$E:$E,$B$1)</f>
        <v>0</v>
      </c>
      <c r="N116" s="52">
        <f>SUMIFS('2012Figures'!$J:$J,'2012Figures'!$C:$C,$A116,'2012Figures'!$H:$H,$B116,'2012Figures'!$I:$I,$C116,'2012Figures'!$B:$B,"BrokerToCy",'2012Figures'!$G:$G,"P1",'2012Figures'!$E:$E,$B$1)</f>
        <v>0</v>
      </c>
      <c r="O116" s="52">
        <f>SUMIFS('2012Figures'!$J:$J,'2012Figures'!$C:$C,$A116,'2012Figures'!$H:$H,$B116,'2012Figures'!$I:$I,$C116,'2012Figures'!$B:$B,"CyToBroker",'2012Figures'!$G:$G,"E1",'2012Figures'!$E:$E,$B$1)</f>
        <v>0</v>
      </c>
      <c r="P116" s="52">
        <f>SUMIFS('2012Figures'!$J:$J,'2012Figures'!$C:$C,$A116,'2012Figures'!$H:$H,$B116,'2012Figures'!$I:$I,$C116,'2012Figures'!$B:$B,"CyToBroker",'2012Figures'!$G:$G,"P1",'2012Figures'!$E:$E,$B$1)</f>
        <v>0</v>
      </c>
      <c r="R116" s="46" t="str">
        <f t="shared" si="18"/>
        <v/>
      </c>
      <c r="S116" s="46" t="str">
        <f t="shared" si="18"/>
        <v/>
      </c>
      <c r="T116" s="46" t="str">
        <f t="shared" si="18"/>
        <v/>
      </c>
      <c r="U116" s="46" t="str">
        <f t="shared" si="18"/>
        <v/>
      </c>
      <c r="V116" s="46" t="str">
        <f t="shared" si="18"/>
        <v/>
      </c>
    </row>
    <row r="117" spans="1:22" x14ac:dyDescent="0.2">
      <c r="A117" s="1">
        <v>104</v>
      </c>
      <c r="B117" s="1" t="s">
        <v>97</v>
      </c>
      <c r="C117" s="8">
        <v>9</v>
      </c>
      <c r="D117" s="29">
        <f>SUMIFS('2013Figures'!$J:$J,'2013Figures'!$C:$C,$A117,'2013Figures'!$H:$H,$B117,'2013Figures'!$I:$I,$C117,'2013Figures'!$E:$E,$B$1)</f>
        <v>0</v>
      </c>
      <c r="E117" s="9">
        <f>SUMIFS('2013Figures'!$J:$J,'2013Figures'!$C:$C,$A117,'2013Figures'!$H:$H,$B117,'2013Figures'!$I:$I,$C117,'2013Figures'!$B:$B,"BrokerToCy",'2013Figures'!$G:$G,"E1",'2013Figures'!$E:$E,$B$1)</f>
        <v>0</v>
      </c>
      <c r="F117" s="9">
        <f>SUMIFS('2013Figures'!$J:$J,'2013Figures'!$C:$C,$A117,'2013Figures'!$H:$H,$B117,'2013Figures'!$I:$I,$C117,'2013Figures'!$B:$B,"BrokerToCy",'2013Figures'!$G:$G,"P1",'2013Figures'!$E:$E,$B$1)</f>
        <v>0</v>
      </c>
      <c r="G117" s="9">
        <f>SUMIFS('2013Figures'!$J:$J,'2013Figures'!$C:$C,$A117,'2013Figures'!$H:$H,$B117,'2013Figures'!$I:$I,$C117,'2013Figures'!$B:$B,"CyToBroker",'2013Figures'!$G:$G,"E1",'2013Figures'!$E:$E,$B$1)</f>
        <v>0</v>
      </c>
      <c r="H117" s="9">
        <f>SUMIFS('2013Figures'!$J:$J,'2013Figures'!$C:$C,$A117,'2013Figures'!$H:$H,$B117,'2013Figures'!$I:$I,$C117,'2013Figures'!$B:$B,"CyToBroker",'2013Figures'!$G:$G,"P1",'2013Figures'!$E:$E,$B$1)</f>
        <v>0</v>
      </c>
      <c r="J117" s="8">
        <v>201401</v>
      </c>
      <c r="L117" s="42">
        <f>SUMIFS('2012Figures'!$J:$J,'2012Figures'!$C:$C,$A117,'2012Figures'!$H:$H,$B117,'2012Figures'!$I:$I,$C117,'2012Figures'!$E:$E,$B$1)</f>
        <v>0</v>
      </c>
      <c r="M117" s="52">
        <f>SUMIFS('2012Figures'!$J:$J,'2012Figures'!$C:$C,$A117,'2012Figures'!$H:$H,$B117,'2012Figures'!$I:$I,$C117,'2012Figures'!$B:$B,"BrokerToCy",'2012Figures'!$G:$G,"E1",'2012Figures'!$E:$E,$B$1)</f>
        <v>0</v>
      </c>
      <c r="N117" s="52">
        <f>SUMIFS('2012Figures'!$J:$J,'2012Figures'!$C:$C,$A117,'2012Figures'!$H:$H,$B117,'2012Figures'!$I:$I,$C117,'2012Figures'!$B:$B,"BrokerToCy",'2012Figures'!$G:$G,"P1",'2012Figures'!$E:$E,$B$1)</f>
        <v>0</v>
      </c>
      <c r="O117" s="52">
        <f>SUMIFS('2012Figures'!$J:$J,'2012Figures'!$C:$C,$A117,'2012Figures'!$H:$H,$B117,'2012Figures'!$I:$I,$C117,'2012Figures'!$B:$B,"CyToBroker",'2012Figures'!$G:$G,"E1",'2012Figures'!$E:$E,$B$1)</f>
        <v>0</v>
      </c>
      <c r="P117" s="52">
        <f>SUMIFS('2012Figures'!$J:$J,'2012Figures'!$C:$C,$A117,'2012Figures'!$H:$H,$B117,'2012Figures'!$I:$I,$C117,'2012Figures'!$B:$B,"CyToBroker",'2012Figures'!$G:$G,"P1",'2012Figures'!$E:$E,$B$1)</f>
        <v>0</v>
      </c>
      <c r="R117" s="46" t="str">
        <f t="shared" si="18"/>
        <v/>
      </c>
      <c r="S117" s="46" t="str">
        <f t="shared" si="18"/>
        <v/>
      </c>
      <c r="T117" s="46" t="str">
        <f t="shared" si="18"/>
        <v/>
      </c>
      <c r="U117" s="46" t="str">
        <f t="shared" si="18"/>
        <v/>
      </c>
      <c r="V117" s="46" t="str">
        <f t="shared" si="18"/>
        <v/>
      </c>
    </row>
    <row r="118" spans="1:22" x14ac:dyDescent="0.2">
      <c r="A118" s="1">
        <v>104</v>
      </c>
      <c r="B118" s="1" t="s">
        <v>97</v>
      </c>
      <c r="C118" s="8">
        <v>8</v>
      </c>
      <c r="D118" s="29">
        <f>SUMIFS('2013Figures'!$J:$J,'2013Figures'!$C:$C,$A118,'2013Figures'!$H:$H,$B118,'2013Figures'!$I:$I,$C118,'2013Figures'!$E:$E,$B$1)</f>
        <v>0</v>
      </c>
      <c r="E118" s="9">
        <f>SUMIFS('2013Figures'!$J:$J,'2013Figures'!$C:$C,$A118,'2013Figures'!$H:$H,$B118,'2013Figures'!$I:$I,$C118,'2013Figures'!$B:$B,"BrokerToCy",'2013Figures'!$G:$G,"E1",'2013Figures'!$E:$E,$B$1)</f>
        <v>0</v>
      </c>
      <c r="F118" s="9">
        <f>SUMIFS('2013Figures'!$J:$J,'2013Figures'!$C:$C,$A118,'2013Figures'!$H:$H,$B118,'2013Figures'!$I:$I,$C118,'2013Figures'!$B:$B,"BrokerToCy",'2013Figures'!$G:$G,"P1",'2013Figures'!$E:$E,$B$1)</f>
        <v>0</v>
      </c>
      <c r="G118" s="9">
        <f>SUMIFS('2013Figures'!$J:$J,'2013Figures'!$C:$C,$A118,'2013Figures'!$H:$H,$B118,'2013Figures'!$I:$I,$C118,'2013Figures'!$B:$B,"CyToBroker",'2013Figures'!$G:$G,"E1",'2013Figures'!$E:$E,$B$1)</f>
        <v>0</v>
      </c>
      <c r="H118" s="9">
        <f>SUMIFS('2013Figures'!$J:$J,'2013Figures'!$C:$C,$A118,'2013Figures'!$H:$H,$B118,'2013Figures'!$I:$I,$C118,'2013Figures'!$B:$B,"CyToBroker",'2013Figures'!$G:$G,"P1",'2013Figures'!$E:$E,$B$1)</f>
        <v>0</v>
      </c>
      <c r="I118" s="30"/>
      <c r="J118" s="31">
        <v>201301</v>
      </c>
      <c r="K118" s="30"/>
      <c r="L118" s="42">
        <f>SUMIFS('2012Figures'!$J:$J,'2012Figures'!$C:$C,$A118,'2012Figures'!$H:$H,$B118,'2012Figures'!$I:$I,$C118,'2012Figures'!$E:$E,$B$1)</f>
        <v>0</v>
      </c>
      <c r="M118" s="52">
        <f>SUMIFS('2012Figures'!$J:$J,'2012Figures'!$C:$C,$A118,'2012Figures'!$H:$H,$B118,'2012Figures'!$I:$I,$C118,'2012Figures'!$B:$B,"BrokerToCy",'2012Figures'!$G:$G,"E1",'2012Figures'!$E:$E,$B$1)</f>
        <v>0</v>
      </c>
      <c r="N118" s="52">
        <f>SUMIFS('2012Figures'!$J:$J,'2012Figures'!$C:$C,$A118,'2012Figures'!$H:$H,$B118,'2012Figures'!$I:$I,$C118,'2012Figures'!$B:$B,"BrokerToCy",'2012Figures'!$G:$G,"P1",'2012Figures'!$E:$E,$B$1)</f>
        <v>0</v>
      </c>
      <c r="O118" s="52">
        <f>SUMIFS('2012Figures'!$J:$J,'2012Figures'!$C:$C,$A118,'2012Figures'!$H:$H,$B118,'2012Figures'!$I:$I,$C118,'2012Figures'!$B:$B,"CyToBroker",'2012Figures'!$G:$G,"E1",'2012Figures'!$E:$E,$B$1)</f>
        <v>0</v>
      </c>
      <c r="P118" s="52">
        <f>SUMIFS('2012Figures'!$J:$J,'2012Figures'!$C:$C,$A118,'2012Figures'!$H:$H,$B118,'2012Figures'!$I:$I,$C118,'2012Figures'!$B:$B,"CyToBroker",'2012Figures'!$G:$G,"P1",'2012Figures'!$E:$E,$B$1)</f>
        <v>0</v>
      </c>
      <c r="Q118" s="30"/>
      <c r="R118" s="46" t="str">
        <f t="shared" si="18"/>
        <v/>
      </c>
      <c r="S118" s="46" t="str">
        <f t="shared" si="18"/>
        <v/>
      </c>
      <c r="T118" s="46" t="str">
        <f t="shared" si="18"/>
        <v/>
      </c>
      <c r="U118" s="46" t="str">
        <f t="shared" si="18"/>
        <v/>
      </c>
      <c r="V118" s="46" t="str">
        <f t="shared" si="18"/>
        <v/>
      </c>
    </row>
    <row r="119" spans="1:22" x14ac:dyDescent="0.2">
      <c r="A119" s="1">
        <v>104</v>
      </c>
      <c r="B119" s="1" t="s">
        <v>97</v>
      </c>
      <c r="C119" s="8">
        <v>7</v>
      </c>
      <c r="D119" s="29">
        <f>SUMIFS('2013Figures'!$J:$J,'2013Figures'!$C:$C,$A119,'2013Figures'!$H:$H,$B119,'2013Figures'!$I:$I,$C119,'2013Figures'!$E:$E,$B$1)</f>
        <v>0</v>
      </c>
      <c r="E119" s="9">
        <f>SUMIFS('2013Figures'!$J:$J,'2013Figures'!$C:$C,$A119,'2013Figures'!$H:$H,$B119,'2013Figures'!$I:$I,$C119,'2013Figures'!$B:$B,"BrokerToCy",'2013Figures'!$G:$G,"E1",'2013Figures'!$E:$E,$B$1)</f>
        <v>0</v>
      </c>
      <c r="F119" s="9">
        <f>SUMIFS('2013Figures'!$J:$J,'2013Figures'!$C:$C,$A119,'2013Figures'!$H:$H,$B119,'2013Figures'!$I:$I,$C119,'2013Figures'!$B:$B,"BrokerToCy",'2013Figures'!$G:$G,"P1",'2013Figures'!$E:$E,$B$1)</f>
        <v>0</v>
      </c>
      <c r="G119" s="9">
        <f>SUMIFS('2013Figures'!$J:$J,'2013Figures'!$C:$C,$A119,'2013Figures'!$H:$H,$B119,'2013Figures'!$I:$I,$C119,'2013Figures'!$B:$B,"CyToBroker",'2013Figures'!$G:$G,"E1",'2013Figures'!$E:$E,$B$1)</f>
        <v>0</v>
      </c>
      <c r="H119" s="9">
        <f>SUMIFS('2013Figures'!$J:$J,'2013Figures'!$C:$C,$A119,'2013Figures'!$H:$H,$B119,'2013Figures'!$I:$I,$C119,'2013Figures'!$B:$B,"CyToBroker",'2013Figures'!$G:$G,"P1",'2013Figures'!$E:$E,$B$1)</f>
        <v>0</v>
      </c>
      <c r="J119" s="8">
        <v>201201</v>
      </c>
      <c r="L119" s="42">
        <f>SUMIFS('2012Figures'!$J:$J,'2012Figures'!$C:$C,$A119,'2012Figures'!$H:$H,$B119,'2012Figures'!$I:$I,$C119,'2012Figures'!$E:$E,$B$1)</f>
        <v>0</v>
      </c>
      <c r="M119" s="52">
        <f>SUMIFS('2012Figures'!$J:$J,'2012Figures'!$C:$C,$A119,'2012Figures'!$H:$H,$B119,'2012Figures'!$I:$I,$C119,'2012Figures'!$B:$B,"BrokerToCy",'2012Figures'!$G:$G,"E1",'2012Figures'!$E:$E,$B$1)</f>
        <v>0</v>
      </c>
      <c r="N119" s="52">
        <f>SUMIFS('2012Figures'!$J:$J,'2012Figures'!$C:$C,$A119,'2012Figures'!$H:$H,$B119,'2012Figures'!$I:$I,$C119,'2012Figures'!$B:$B,"BrokerToCy",'2012Figures'!$G:$G,"P1",'2012Figures'!$E:$E,$B$1)</f>
        <v>0</v>
      </c>
      <c r="O119" s="52">
        <f>SUMIFS('2012Figures'!$J:$J,'2012Figures'!$C:$C,$A119,'2012Figures'!$H:$H,$B119,'2012Figures'!$I:$I,$C119,'2012Figures'!$B:$B,"CyToBroker",'2012Figures'!$G:$G,"E1",'2012Figures'!$E:$E,$B$1)</f>
        <v>0</v>
      </c>
      <c r="P119" s="52">
        <f>SUMIFS('2012Figures'!$J:$J,'2012Figures'!$C:$C,$A119,'2012Figures'!$H:$H,$B119,'2012Figures'!$I:$I,$C119,'2012Figures'!$B:$B,"CyToBroker",'2012Figures'!$G:$G,"P1",'2012Figures'!$E:$E,$B$1)</f>
        <v>0</v>
      </c>
      <c r="R119" s="46" t="str">
        <f t="shared" si="18"/>
        <v/>
      </c>
      <c r="S119" s="46" t="str">
        <f t="shared" si="18"/>
        <v/>
      </c>
      <c r="T119" s="46" t="str">
        <f t="shared" si="18"/>
        <v/>
      </c>
      <c r="U119" s="46" t="str">
        <f t="shared" si="18"/>
        <v/>
      </c>
      <c r="V119" s="46" t="str">
        <f t="shared" si="18"/>
        <v/>
      </c>
    </row>
    <row r="120" spans="1:22" x14ac:dyDescent="0.2">
      <c r="A120" s="1">
        <v>104</v>
      </c>
      <c r="B120" s="1" t="s">
        <v>97</v>
      </c>
      <c r="C120" s="8">
        <v>6</v>
      </c>
      <c r="D120" s="29">
        <f>SUMIFS('2013Figures'!$J:$J,'2013Figures'!$C:$C,$A120,'2013Figures'!$H:$H,$B120,'2013Figures'!$I:$I,$C120,'2013Figures'!$E:$E,$B$1)</f>
        <v>0</v>
      </c>
      <c r="E120" s="9">
        <f>SUMIFS('2013Figures'!$J:$J,'2013Figures'!$C:$C,$A120,'2013Figures'!$H:$H,$B120,'2013Figures'!$I:$I,$C120,'2013Figures'!$B:$B,"BrokerToCy",'2013Figures'!$G:$G,"E1",'2013Figures'!$E:$E,$B$1)</f>
        <v>0</v>
      </c>
      <c r="F120" s="9">
        <f>SUMIFS('2013Figures'!$J:$J,'2013Figures'!$C:$C,$A120,'2013Figures'!$H:$H,$B120,'2013Figures'!$I:$I,$C120,'2013Figures'!$B:$B,"BrokerToCy",'2013Figures'!$G:$G,"P1",'2013Figures'!$E:$E,$B$1)</f>
        <v>0</v>
      </c>
      <c r="G120" s="9">
        <f>SUMIFS('2013Figures'!$J:$J,'2013Figures'!$C:$C,$A120,'2013Figures'!$H:$H,$B120,'2013Figures'!$I:$I,$C120,'2013Figures'!$B:$B,"CyToBroker",'2013Figures'!$G:$G,"E1",'2013Figures'!$E:$E,$B$1)</f>
        <v>0</v>
      </c>
      <c r="H120" s="9">
        <f>SUMIFS('2013Figures'!$J:$J,'2013Figures'!$C:$C,$A120,'2013Figures'!$H:$H,$B120,'2013Figures'!$I:$I,$C120,'2013Figures'!$B:$B,"CyToBroker",'2013Figures'!$G:$G,"P1",'2013Figures'!$E:$E,$B$1)</f>
        <v>0</v>
      </c>
      <c r="J120" s="8">
        <v>201101</v>
      </c>
      <c r="L120" s="42">
        <f>SUMIFS('2012Figures'!$J:$J,'2012Figures'!$C:$C,$A120,'2012Figures'!$H:$H,$B120,'2012Figures'!$I:$I,$C120,'2012Figures'!$E:$E,$B$1)</f>
        <v>0</v>
      </c>
      <c r="M120" s="52">
        <f>SUMIFS('2012Figures'!$J:$J,'2012Figures'!$C:$C,$A120,'2012Figures'!$H:$H,$B120,'2012Figures'!$I:$I,$C120,'2012Figures'!$B:$B,"BrokerToCy",'2012Figures'!$G:$G,"E1",'2012Figures'!$E:$E,$B$1)</f>
        <v>0</v>
      </c>
      <c r="N120" s="52">
        <f>SUMIFS('2012Figures'!$J:$J,'2012Figures'!$C:$C,$A120,'2012Figures'!$H:$H,$B120,'2012Figures'!$I:$I,$C120,'2012Figures'!$B:$B,"BrokerToCy",'2012Figures'!$G:$G,"P1",'2012Figures'!$E:$E,$B$1)</f>
        <v>0</v>
      </c>
      <c r="O120" s="52">
        <f>SUMIFS('2012Figures'!$J:$J,'2012Figures'!$C:$C,$A120,'2012Figures'!$H:$H,$B120,'2012Figures'!$I:$I,$C120,'2012Figures'!$B:$B,"CyToBroker",'2012Figures'!$G:$G,"E1",'2012Figures'!$E:$E,$B$1)</f>
        <v>0</v>
      </c>
      <c r="P120" s="52">
        <f>SUMIFS('2012Figures'!$J:$J,'2012Figures'!$C:$C,$A120,'2012Figures'!$H:$H,$B120,'2012Figures'!$I:$I,$C120,'2012Figures'!$B:$B,"CyToBroker",'2012Figures'!$G:$G,"P1",'2012Figures'!$E:$E,$B$1)</f>
        <v>0</v>
      </c>
      <c r="R120" s="46" t="str">
        <f t="shared" si="18"/>
        <v/>
      </c>
      <c r="S120" s="46" t="str">
        <f t="shared" si="18"/>
        <v/>
      </c>
      <c r="T120" s="46" t="str">
        <f t="shared" si="18"/>
        <v/>
      </c>
      <c r="U120" s="46" t="str">
        <f t="shared" si="18"/>
        <v/>
      </c>
      <c r="V120" s="46" t="str">
        <f t="shared" si="18"/>
        <v/>
      </c>
    </row>
    <row r="121" spans="1:22" x14ac:dyDescent="0.2">
      <c r="A121" s="1">
        <v>104</v>
      </c>
      <c r="B121" s="1" t="s">
        <v>97</v>
      </c>
      <c r="C121" s="8">
        <v>5</v>
      </c>
      <c r="D121" s="29">
        <f>SUMIFS('2013Figures'!$J:$J,'2013Figures'!$C:$C,$A121,'2013Figures'!$H:$H,$B121,'2013Figures'!$I:$I,$C121,'2013Figures'!$E:$E,$B$1)</f>
        <v>0</v>
      </c>
      <c r="E121" s="9">
        <f>SUMIFS('2013Figures'!$J:$J,'2013Figures'!$C:$C,$A121,'2013Figures'!$H:$H,$B121,'2013Figures'!$I:$I,$C121,'2013Figures'!$B:$B,"BrokerToCy",'2013Figures'!$G:$G,"E1",'2013Figures'!$E:$E,$B$1)</f>
        <v>0</v>
      </c>
      <c r="F121" s="9">
        <f>SUMIFS('2013Figures'!$J:$J,'2013Figures'!$C:$C,$A121,'2013Figures'!$H:$H,$B121,'2013Figures'!$I:$I,$C121,'2013Figures'!$B:$B,"BrokerToCy",'2013Figures'!$G:$G,"P1",'2013Figures'!$E:$E,$B$1)</f>
        <v>0</v>
      </c>
      <c r="G121" s="9">
        <f>SUMIFS('2013Figures'!$J:$J,'2013Figures'!$C:$C,$A121,'2013Figures'!$H:$H,$B121,'2013Figures'!$I:$I,$C121,'2013Figures'!$B:$B,"CyToBroker",'2013Figures'!$G:$G,"E1",'2013Figures'!$E:$E,$B$1)</f>
        <v>0</v>
      </c>
      <c r="H121" s="9">
        <f>SUMIFS('2013Figures'!$J:$J,'2013Figures'!$C:$C,$A121,'2013Figures'!$H:$H,$B121,'2013Figures'!$I:$I,$C121,'2013Figures'!$B:$B,"CyToBroker",'2013Figures'!$G:$G,"P1",'2013Figures'!$E:$E,$B$1)</f>
        <v>0</v>
      </c>
      <c r="J121" s="8">
        <v>201001</v>
      </c>
      <c r="L121" s="42">
        <f>SUMIFS('2012Figures'!$J:$J,'2012Figures'!$C:$C,$A121,'2012Figures'!$H:$H,$B121,'2012Figures'!$I:$I,$C121,'2012Figures'!$E:$E,$B$1)</f>
        <v>0</v>
      </c>
      <c r="M121" s="52">
        <f>SUMIFS('2012Figures'!$J:$J,'2012Figures'!$C:$C,$A121,'2012Figures'!$H:$H,$B121,'2012Figures'!$I:$I,$C121,'2012Figures'!$B:$B,"BrokerToCy",'2012Figures'!$G:$G,"E1",'2012Figures'!$E:$E,$B$1)</f>
        <v>0</v>
      </c>
      <c r="N121" s="52">
        <f>SUMIFS('2012Figures'!$J:$J,'2012Figures'!$C:$C,$A121,'2012Figures'!$H:$H,$B121,'2012Figures'!$I:$I,$C121,'2012Figures'!$B:$B,"BrokerToCy",'2012Figures'!$G:$G,"P1",'2012Figures'!$E:$E,$B$1)</f>
        <v>0</v>
      </c>
      <c r="O121" s="52">
        <f>SUMIFS('2012Figures'!$J:$J,'2012Figures'!$C:$C,$A121,'2012Figures'!$H:$H,$B121,'2012Figures'!$I:$I,$C121,'2012Figures'!$B:$B,"CyToBroker",'2012Figures'!$G:$G,"E1",'2012Figures'!$E:$E,$B$1)</f>
        <v>0</v>
      </c>
      <c r="P121" s="52">
        <f>SUMIFS('2012Figures'!$J:$J,'2012Figures'!$C:$C,$A121,'2012Figures'!$H:$H,$B121,'2012Figures'!$I:$I,$C121,'2012Figures'!$B:$B,"CyToBroker",'2012Figures'!$G:$G,"P1",'2012Figures'!$E:$E,$B$1)</f>
        <v>0</v>
      </c>
      <c r="R121" s="46" t="str">
        <f t="shared" si="18"/>
        <v/>
      </c>
      <c r="S121" s="46" t="str">
        <f t="shared" si="18"/>
        <v/>
      </c>
      <c r="T121" s="46" t="str">
        <f t="shared" si="18"/>
        <v/>
      </c>
      <c r="U121" s="46" t="str">
        <f t="shared" si="18"/>
        <v/>
      </c>
      <c r="V121" s="46" t="str">
        <f t="shared" si="18"/>
        <v/>
      </c>
    </row>
    <row r="122" spans="1:22" x14ac:dyDescent="0.2">
      <c r="A122" s="1">
        <v>104</v>
      </c>
      <c r="B122" s="1" t="s">
        <v>97</v>
      </c>
      <c r="C122" s="8">
        <v>4</v>
      </c>
      <c r="D122" s="29">
        <f>SUMIFS('2013Figures'!$J:$J,'2013Figures'!$C:$C,$A122,'2013Figures'!$H:$H,$B122,'2013Figures'!$I:$I,$C122,'2013Figures'!$E:$E,$B$1)</f>
        <v>0</v>
      </c>
      <c r="E122" s="9">
        <f>SUMIFS('2013Figures'!$J:$J,'2013Figures'!$C:$C,$A122,'2013Figures'!$H:$H,$B122,'2013Figures'!$I:$I,$C122,'2013Figures'!$B:$B,"BrokerToCy",'2013Figures'!$G:$G,"E1",'2013Figures'!$E:$E,$B$1)</f>
        <v>0</v>
      </c>
      <c r="F122" s="9">
        <f>SUMIFS('2013Figures'!$J:$J,'2013Figures'!$C:$C,$A122,'2013Figures'!$H:$H,$B122,'2013Figures'!$I:$I,$C122,'2013Figures'!$B:$B,"BrokerToCy",'2013Figures'!$G:$G,"P1",'2013Figures'!$E:$E,$B$1)</f>
        <v>0</v>
      </c>
      <c r="G122" s="9">
        <f>SUMIFS('2013Figures'!$J:$J,'2013Figures'!$C:$C,$A122,'2013Figures'!$H:$H,$B122,'2013Figures'!$I:$I,$C122,'2013Figures'!$B:$B,"CyToBroker",'2013Figures'!$G:$G,"E1",'2013Figures'!$E:$E,$B$1)</f>
        <v>0</v>
      </c>
      <c r="H122" s="9">
        <f>SUMIFS('2013Figures'!$J:$J,'2013Figures'!$C:$C,$A122,'2013Figures'!$H:$H,$B122,'2013Figures'!$I:$I,$C122,'2013Figures'!$B:$B,"CyToBroker",'2013Figures'!$G:$G,"P1",'2013Figures'!$E:$E,$B$1)</f>
        <v>0</v>
      </c>
      <c r="J122" s="8">
        <v>200901</v>
      </c>
      <c r="L122" s="42">
        <f>SUMIFS('2012Figures'!$J:$J,'2012Figures'!$C:$C,$A122,'2012Figures'!$H:$H,$B122,'2012Figures'!$I:$I,$C122,'2012Figures'!$E:$E,$B$1)</f>
        <v>0</v>
      </c>
      <c r="M122" s="52">
        <f>SUMIFS('2012Figures'!$J:$J,'2012Figures'!$C:$C,$A122,'2012Figures'!$H:$H,$B122,'2012Figures'!$I:$I,$C122,'2012Figures'!$B:$B,"BrokerToCy",'2012Figures'!$G:$G,"E1",'2012Figures'!$E:$E,$B$1)</f>
        <v>0</v>
      </c>
      <c r="N122" s="52">
        <f>SUMIFS('2012Figures'!$J:$J,'2012Figures'!$C:$C,$A122,'2012Figures'!$H:$H,$B122,'2012Figures'!$I:$I,$C122,'2012Figures'!$B:$B,"BrokerToCy",'2012Figures'!$G:$G,"P1",'2012Figures'!$E:$E,$B$1)</f>
        <v>0</v>
      </c>
      <c r="O122" s="52">
        <f>SUMIFS('2012Figures'!$J:$J,'2012Figures'!$C:$C,$A122,'2012Figures'!$H:$H,$B122,'2012Figures'!$I:$I,$C122,'2012Figures'!$B:$B,"CyToBroker",'2012Figures'!$G:$G,"E1",'2012Figures'!$E:$E,$B$1)</f>
        <v>0</v>
      </c>
      <c r="P122" s="52">
        <f>SUMIFS('2012Figures'!$J:$J,'2012Figures'!$C:$C,$A122,'2012Figures'!$H:$H,$B122,'2012Figures'!$I:$I,$C122,'2012Figures'!$B:$B,"CyToBroker",'2012Figures'!$G:$G,"P1",'2012Figures'!$E:$E,$B$1)</f>
        <v>0</v>
      </c>
      <c r="R122" s="46" t="str">
        <f t="shared" si="18"/>
        <v/>
      </c>
      <c r="S122" s="46" t="str">
        <f t="shared" si="18"/>
        <v/>
      </c>
      <c r="T122" s="46" t="str">
        <f t="shared" si="18"/>
        <v/>
      </c>
      <c r="U122" s="46" t="str">
        <f t="shared" si="18"/>
        <v/>
      </c>
      <c r="V122" s="46" t="str">
        <f t="shared" si="18"/>
        <v/>
      </c>
    </row>
    <row r="123" spans="1:22" x14ac:dyDescent="0.2">
      <c r="A123" s="1">
        <v>104</v>
      </c>
      <c r="B123" s="1" t="s">
        <v>97</v>
      </c>
      <c r="C123" s="8">
        <v>3</v>
      </c>
      <c r="D123" s="29">
        <f>SUMIFS('2013Figures'!$J:$J,'2013Figures'!$C:$C,$A123,'2013Figures'!$H:$H,$B123,'2013Figures'!$I:$I,$C123,'2013Figures'!$E:$E,$B$1)</f>
        <v>0</v>
      </c>
      <c r="E123" s="9">
        <f>SUMIFS('2013Figures'!$J:$J,'2013Figures'!$C:$C,$A123,'2013Figures'!$H:$H,$B123,'2013Figures'!$I:$I,$C123,'2013Figures'!$B:$B,"BrokerToCy",'2013Figures'!$G:$G,"E1",'2013Figures'!$E:$E,$B$1)</f>
        <v>0</v>
      </c>
      <c r="F123" s="9">
        <f>SUMIFS('2013Figures'!$J:$J,'2013Figures'!$C:$C,$A123,'2013Figures'!$H:$H,$B123,'2013Figures'!$I:$I,$C123,'2013Figures'!$B:$B,"BrokerToCy",'2013Figures'!$G:$G,"P1",'2013Figures'!$E:$E,$B$1)</f>
        <v>0</v>
      </c>
      <c r="G123" s="9">
        <f>SUMIFS('2013Figures'!$J:$J,'2013Figures'!$C:$C,$A123,'2013Figures'!$H:$H,$B123,'2013Figures'!$I:$I,$C123,'2013Figures'!$B:$B,"CyToBroker",'2013Figures'!$G:$G,"E1",'2013Figures'!$E:$E,$B$1)</f>
        <v>0</v>
      </c>
      <c r="H123" s="9">
        <f>SUMIFS('2013Figures'!$J:$J,'2013Figures'!$C:$C,$A123,'2013Figures'!$H:$H,$B123,'2013Figures'!$I:$I,$C123,'2013Figures'!$B:$B,"CyToBroker",'2013Figures'!$G:$G,"P1",'2013Figures'!$E:$E,$B$1)</f>
        <v>0</v>
      </c>
      <c r="J123" s="8">
        <v>200801</v>
      </c>
      <c r="L123" s="42">
        <f>SUMIFS('2012Figures'!$J:$J,'2012Figures'!$C:$C,$A123,'2012Figures'!$H:$H,$B123,'2012Figures'!$I:$I,$C123,'2012Figures'!$E:$E,$B$1)</f>
        <v>0</v>
      </c>
      <c r="M123" s="52">
        <f>SUMIFS('2012Figures'!$J:$J,'2012Figures'!$C:$C,$A123,'2012Figures'!$H:$H,$B123,'2012Figures'!$I:$I,$C123,'2012Figures'!$B:$B,"BrokerToCy",'2012Figures'!$G:$G,"E1",'2012Figures'!$E:$E,$B$1)</f>
        <v>0</v>
      </c>
      <c r="N123" s="52">
        <f>SUMIFS('2012Figures'!$J:$J,'2012Figures'!$C:$C,$A123,'2012Figures'!$H:$H,$B123,'2012Figures'!$I:$I,$C123,'2012Figures'!$B:$B,"BrokerToCy",'2012Figures'!$G:$G,"P1",'2012Figures'!$E:$E,$B$1)</f>
        <v>0</v>
      </c>
      <c r="O123" s="52">
        <f>SUMIFS('2012Figures'!$J:$J,'2012Figures'!$C:$C,$A123,'2012Figures'!$H:$H,$B123,'2012Figures'!$I:$I,$C123,'2012Figures'!$B:$B,"CyToBroker",'2012Figures'!$G:$G,"E1",'2012Figures'!$E:$E,$B$1)</f>
        <v>0</v>
      </c>
      <c r="P123" s="52">
        <f>SUMIFS('2012Figures'!$J:$J,'2012Figures'!$C:$C,$A123,'2012Figures'!$H:$H,$B123,'2012Figures'!$I:$I,$C123,'2012Figures'!$B:$B,"CyToBroker",'2012Figures'!$G:$G,"P1",'2012Figures'!$E:$E,$B$1)</f>
        <v>0</v>
      </c>
      <c r="R123" s="46" t="str">
        <f t="shared" si="18"/>
        <v/>
      </c>
      <c r="S123" s="46" t="str">
        <f t="shared" si="18"/>
        <v/>
      </c>
      <c r="T123" s="46" t="str">
        <f t="shared" si="18"/>
        <v/>
      </c>
      <c r="U123" s="46" t="str">
        <f t="shared" si="18"/>
        <v/>
      </c>
      <c r="V123" s="46" t="str">
        <f t="shared" si="18"/>
        <v/>
      </c>
    </row>
    <row r="124" spans="1:22" x14ac:dyDescent="0.2">
      <c r="A124" s="1">
        <v>104</v>
      </c>
      <c r="B124" s="1" t="s">
        <v>97</v>
      </c>
      <c r="C124" s="8">
        <v>2</v>
      </c>
      <c r="D124" s="29">
        <f>SUMIFS('2013Figures'!$J:$J,'2013Figures'!$C:$C,$A124,'2013Figures'!$H:$H,$B124,'2013Figures'!$I:$I,$C124,'2013Figures'!$E:$E,$B$1)</f>
        <v>0</v>
      </c>
      <c r="E124" s="9">
        <f>SUMIFS('2013Figures'!$J:$J,'2013Figures'!$C:$C,$A124,'2013Figures'!$H:$H,$B124,'2013Figures'!$I:$I,$C124,'2013Figures'!$B:$B,"BrokerToCy",'2013Figures'!$G:$G,"E1",'2013Figures'!$E:$E,$B$1)</f>
        <v>0</v>
      </c>
      <c r="F124" s="9">
        <f>SUMIFS('2013Figures'!$J:$J,'2013Figures'!$C:$C,$A124,'2013Figures'!$H:$H,$B124,'2013Figures'!$I:$I,$C124,'2013Figures'!$B:$B,"BrokerToCy",'2013Figures'!$G:$G,"P1",'2013Figures'!$E:$E,$B$1)</f>
        <v>0</v>
      </c>
      <c r="G124" s="9">
        <f>SUMIFS('2013Figures'!$J:$J,'2013Figures'!$C:$C,$A124,'2013Figures'!$H:$H,$B124,'2013Figures'!$I:$I,$C124,'2013Figures'!$B:$B,"CyToBroker",'2013Figures'!$G:$G,"E1",'2013Figures'!$E:$E,$B$1)</f>
        <v>0</v>
      </c>
      <c r="H124" s="9">
        <f>SUMIFS('2013Figures'!$J:$J,'2013Figures'!$C:$C,$A124,'2013Figures'!$H:$H,$B124,'2013Figures'!$I:$I,$C124,'2013Figures'!$B:$B,"CyToBroker",'2013Figures'!$G:$G,"P1",'2013Figures'!$E:$E,$B$1)</f>
        <v>0</v>
      </c>
      <c r="J124" s="8">
        <v>200701</v>
      </c>
      <c r="L124" s="42">
        <f>SUMIFS('2012Figures'!$J:$J,'2012Figures'!$C:$C,$A124,'2012Figures'!$H:$H,$B124,'2012Figures'!$I:$I,$C124,'2012Figures'!$E:$E,$B$1)</f>
        <v>0</v>
      </c>
      <c r="M124" s="52">
        <f>SUMIFS('2012Figures'!$J:$J,'2012Figures'!$C:$C,$A124,'2012Figures'!$H:$H,$B124,'2012Figures'!$I:$I,$C124,'2012Figures'!$B:$B,"BrokerToCy",'2012Figures'!$G:$G,"E1",'2012Figures'!$E:$E,$B$1)</f>
        <v>0</v>
      </c>
      <c r="N124" s="52">
        <f>SUMIFS('2012Figures'!$J:$J,'2012Figures'!$C:$C,$A124,'2012Figures'!$H:$H,$B124,'2012Figures'!$I:$I,$C124,'2012Figures'!$B:$B,"BrokerToCy",'2012Figures'!$G:$G,"P1",'2012Figures'!$E:$E,$B$1)</f>
        <v>0</v>
      </c>
      <c r="O124" s="52">
        <f>SUMIFS('2012Figures'!$J:$J,'2012Figures'!$C:$C,$A124,'2012Figures'!$H:$H,$B124,'2012Figures'!$I:$I,$C124,'2012Figures'!$B:$B,"CyToBroker",'2012Figures'!$G:$G,"E1",'2012Figures'!$E:$E,$B$1)</f>
        <v>0</v>
      </c>
      <c r="P124" s="52">
        <f>SUMIFS('2012Figures'!$J:$J,'2012Figures'!$C:$C,$A124,'2012Figures'!$H:$H,$B124,'2012Figures'!$I:$I,$C124,'2012Figures'!$B:$B,"CyToBroker",'2012Figures'!$G:$G,"P1",'2012Figures'!$E:$E,$B$1)</f>
        <v>0</v>
      </c>
      <c r="R124" s="46" t="str">
        <f t="shared" si="18"/>
        <v/>
      </c>
      <c r="S124" s="46" t="str">
        <f t="shared" si="18"/>
        <v/>
      </c>
      <c r="T124" s="46" t="str">
        <f t="shared" si="18"/>
        <v/>
      </c>
      <c r="U124" s="46" t="str">
        <f t="shared" si="18"/>
        <v/>
      </c>
      <c r="V124" s="46" t="str">
        <f t="shared" si="18"/>
        <v/>
      </c>
    </row>
    <row r="125" spans="1:22" x14ac:dyDescent="0.2">
      <c r="A125" s="1">
        <v>104</v>
      </c>
      <c r="B125" s="1" t="s">
        <v>97</v>
      </c>
      <c r="C125" s="8">
        <v>1</v>
      </c>
      <c r="D125" s="29">
        <f>SUMIFS('2013Figures'!$J:$J,'2013Figures'!$C:$C,$A125,'2013Figures'!$H:$H,$B125,'2013Figures'!$I:$I,$C125,'2013Figures'!$E:$E,$B$1)</f>
        <v>0</v>
      </c>
      <c r="E125" s="9">
        <f>SUMIFS('2013Figures'!$J:$J,'2013Figures'!$C:$C,$A125,'2013Figures'!$H:$H,$B125,'2013Figures'!$I:$I,$C125,'2013Figures'!$B:$B,"BrokerToCy",'2013Figures'!$G:$G,"E1",'2013Figures'!$E:$E,$B$1)</f>
        <v>0</v>
      </c>
      <c r="F125" s="9">
        <f>SUMIFS('2013Figures'!$J:$J,'2013Figures'!$C:$C,$A125,'2013Figures'!$H:$H,$B125,'2013Figures'!$I:$I,$C125,'2013Figures'!$B:$B,"BrokerToCy",'2013Figures'!$G:$G,"P1",'2013Figures'!$E:$E,$B$1)</f>
        <v>0</v>
      </c>
      <c r="G125" s="9">
        <f>SUMIFS('2013Figures'!$J:$J,'2013Figures'!$C:$C,$A125,'2013Figures'!$H:$H,$B125,'2013Figures'!$I:$I,$C125,'2013Figures'!$B:$B,"CyToBroker",'2013Figures'!$G:$G,"E1",'2013Figures'!$E:$E,$B$1)</f>
        <v>0</v>
      </c>
      <c r="H125" s="9">
        <f>SUMIFS('2013Figures'!$J:$J,'2013Figures'!$C:$C,$A125,'2013Figures'!$H:$H,$B125,'2013Figures'!$I:$I,$C125,'2013Figures'!$B:$B,"CyToBroker",'2013Figures'!$G:$G,"P1",'2013Figures'!$E:$E,$B$1)</f>
        <v>0</v>
      </c>
      <c r="J125" s="8">
        <v>200601</v>
      </c>
      <c r="L125" s="42">
        <f>SUMIFS('2012Figures'!$J:$J,'2012Figures'!$C:$C,$A125,'2012Figures'!$H:$H,$B125,'2012Figures'!$I:$I,$C125,'2012Figures'!$E:$E,$B$1)</f>
        <v>0</v>
      </c>
      <c r="M125" s="52">
        <f>SUMIFS('2012Figures'!$J:$J,'2012Figures'!$C:$C,$A125,'2012Figures'!$H:$H,$B125,'2012Figures'!$I:$I,$C125,'2012Figures'!$B:$B,"BrokerToCy",'2012Figures'!$G:$G,"E1",'2012Figures'!$E:$E,$B$1)</f>
        <v>0</v>
      </c>
      <c r="N125" s="52">
        <f>SUMIFS('2012Figures'!$J:$J,'2012Figures'!$C:$C,$A125,'2012Figures'!$H:$H,$B125,'2012Figures'!$I:$I,$C125,'2012Figures'!$B:$B,"BrokerToCy",'2012Figures'!$G:$G,"P1",'2012Figures'!$E:$E,$B$1)</f>
        <v>0</v>
      </c>
      <c r="O125" s="52">
        <f>SUMIFS('2012Figures'!$J:$J,'2012Figures'!$C:$C,$A125,'2012Figures'!$H:$H,$B125,'2012Figures'!$I:$I,$C125,'2012Figures'!$B:$B,"CyToBroker",'2012Figures'!$G:$G,"E1",'2012Figures'!$E:$E,$B$1)</f>
        <v>0</v>
      </c>
      <c r="P125" s="52">
        <f>SUMIFS('2012Figures'!$J:$J,'2012Figures'!$C:$C,$A125,'2012Figures'!$H:$H,$B125,'2012Figures'!$I:$I,$C125,'2012Figures'!$B:$B,"CyToBroker",'2012Figures'!$G:$G,"P1",'2012Figures'!$E:$E,$B$1)</f>
        <v>0</v>
      </c>
      <c r="R125" s="46" t="str">
        <f t="shared" si="18"/>
        <v/>
      </c>
      <c r="S125" s="46" t="str">
        <f t="shared" si="18"/>
        <v/>
      </c>
      <c r="T125" s="46" t="str">
        <f t="shared" si="18"/>
        <v/>
      </c>
      <c r="U125" s="46" t="str">
        <f t="shared" si="18"/>
        <v/>
      </c>
      <c r="V125" s="46" t="str">
        <f t="shared" si="18"/>
        <v/>
      </c>
    </row>
    <row r="126" spans="1:22" x14ac:dyDescent="0.2">
      <c r="A126" s="1">
        <v>104</v>
      </c>
      <c r="B126" s="1" t="s">
        <v>97</v>
      </c>
      <c r="D126" s="29">
        <f>SUMIFS('2013Figures'!$J:$J,'2013Figures'!$C:$C,$A126,'2013Figures'!$H:$H,$B126,'2013Figures'!$I:$I,"",'2013Figures'!$E:$E,$B$1)</f>
        <v>0</v>
      </c>
      <c r="E126" s="9">
        <f>SUMIFS('2013Figures'!$J:$J,'2013Figures'!$C:$C,$A126,'2013Figures'!$H:$H,$B126,'2013Figures'!$I:$I,"",'2013Figures'!$B:$B,"BrokerToCy",'2013Figures'!$G:$G,"E1",'2013Figures'!$E:$E,$B$1)</f>
        <v>0</v>
      </c>
      <c r="F126" s="9">
        <f>SUMIFS('2013Figures'!$J:$J,'2013Figures'!$C:$C,$A126,'2013Figures'!$H:$H,$B126,'2013Figures'!$I:$I,"",'2013Figures'!$B:$B,"BrokerToCy",'2013Figures'!$G:$G,"P1",'2013Figures'!$E:$E,$B$1)</f>
        <v>0</v>
      </c>
      <c r="G126" s="9">
        <f>SUMIFS('2013Figures'!$J:$J,'2013Figures'!$C:$C,$A126,'2013Figures'!$H:$H,$B126,'2013Figures'!$I:$I,"",'2013Figures'!$B:$B,"CyToBroker",'2013Figures'!$G:$G,"E1",'2013Figures'!$E:$E,$B$1)</f>
        <v>0</v>
      </c>
      <c r="H126" s="9">
        <f>SUMIFS('2013Figures'!$J:$J,'2013Figures'!$C:$C,$A126,'2013Figures'!$H:$H,$B126,'2013Figures'!$I:$I,"",'2013Figures'!$B:$B,"CyToBroker",'2013Figures'!$G:$G,"P1",'2013Figures'!$E:$E,$B$1)</f>
        <v>0</v>
      </c>
      <c r="J126" s="8" t="s">
        <v>131</v>
      </c>
      <c r="L126" s="42">
        <f>SUMIFS('2012Figures'!$J:$J,'2012Figures'!$C:$C,$A126,'2012Figures'!$H:$H,$B126,'2012Figures'!$I:$I,"",'2012Figures'!$E:$E,$B$1)</f>
        <v>0</v>
      </c>
      <c r="M126" s="52">
        <f>SUMIFS('2012Figures'!$J:$J,'2012Figures'!$C:$C,$A126,'2012Figures'!$H:$H,$B126,'2012Figures'!$I:$I,"",'2012Figures'!$B:$B,"BrokerToCy",'2012Figures'!$G:$G,"E1",'2012Figures'!$E:$E,$B$1)</f>
        <v>0</v>
      </c>
      <c r="N126" s="52">
        <f>SUMIFS('2012Figures'!$J:$J,'2012Figures'!$C:$C,$A126,'2012Figures'!$H:$H,$B126,'2012Figures'!$I:$I,"",'2012Figures'!$B:$B,"BrokerToCy",'2012Figures'!$G:$G,"P1",'2012Figures'!$E:$E,$B$1)</f>
        <v>0</v>
      </c>
      <c r="O126" s="52">
        <f>SUMIFS('2012Figures'!$J:$J,'2012Figures'!$C:$C,$A126,'2012Figures'!$H:$H,$B126,'2012Figures'!$I:$I,"",'2012Figures'!$B:$B,"CyToBroker",'2012Figures'!$G:$G,"E1",'2012Figures'!$E:$E,$B$1)</f>
        <v>0</v>
      </c>
      <c r="P126" s="52">
        <f>SUMIFS('2012Figures'!$J:$J,'2012Figures'!$C:$C,$A126,'2012Figures'!$H:$H,$B126,'2012Figures'!$I:$I,"",'2012Figures'!$B:$B,"CyToBroker",'2012Figures'!$G:$G,"P1",'2012Figures'!$E:$E,$B$1)</f>
        <v>0</v>
      </c>
      <c r="R126" s="46" t="str">
        <f t="shared" si="18"/>
        <v/>
      </c>
      <c r="S126" s="46" t="str">
        <f t="shared" si="18"/>
        <v/>
      </c>
      <c r="T126" s="46" t="str">
        <f t="shared" si="18"/>
        <v/>
      </c>
      <c r="U126" s="46" t="str">
        <f t="shared" si="18"/>
        <v/>
      </c>
      <c r="V126" s="46" t="str">
        <f t="shared" si="18"/>
        <v/>
      </c>
    </row>
    <row r="127" spans="1:22" x14ac:dyDescent="0.2">
      <c r="A127" s="1">
        <v>104</v>
      </c>
      <c r="B127" s="1" t="s">
        <v>98</v>
      </c>
      <c r="C127" s="8">
        <v>7</v>
      </c>
      <c r="D127" s="29">
        <f>SUMIFS('2013Figures'!$J:$J,'2013Figures'!$C:$C,$A127,'2013Figures'!$H:$H,$B127,'2013Figures'!$I:$I,$C127,'2013Figures'!$E:$E,$B$1)</f>
        <v>0</v>
      </c>
      <c r="E127" s="9">
        <f>SUMIFS('2013Figures'!$J:$J,'2013Figures'!$C:$C,$A127,'2013Figures'!$H:$H,$B127,'2013Figures'!$I:$I,$C127,'2013Figures'!$B:$B,"BrokerToCy",'2013Figures'!$G:$G,"E1",'2013Figures'!$E:$E,$B$1)</f>
        <v>0</v>
      </c>
      <c r="F127" s="9">
        <f>SUMIFS('2013Figures'!$J:$J,'2013Figures'!$C:$C,$A127,'2013Figures'!$H:$H,$B127,'2013Figures'!$I:$I,$C127,'2013Figures'!$B:$B,"BrokerToCy",'2013Figures'!$G:$G,"P1",'2013Figures'!$E:$E,$B$1)</f>
        <v>0</v>
      </c>
      <c r="G127" s="9">
        <f>SUMIFS('2013Figures'!$J:$J,'2013Figures'!$C:$C,$A127,'2013Figures'!$H:$H,$B127,'2013Figures'!$I:$I,$C127,'2013Figures'!$B:$B,"CyToBroker",'2013Figures'!$G:$G,"E1",'2013Figures'!$E:$E,$B$1)</f>
        <v>0</v>
      </c>
      <c r="H127" s="9">
        <f>SUMIFS('2013Figures'!$J:$J,'2013Figures'!$C:$C,$A127,'2013Figures'!$H:$H,$B127,'2013Figures'!$I:$I,$C127,'2013Figures'!$B:$B,"CyToBroker",'2013Figures'!$G:$G,"P1",'2013Figures'!$E:$E,$B$1)</f>
        <v>0</v>
      </c>
      <c r="L127" s="42">
        <f>SUMIFS('2012Figures'!$J:$J,'2012Figures'!$C:$C,$A127,'2012Figures'!$H:$H,$B127,'2012Figures'!$I:$I,$C127,'2012Figures'!$E:$E,$B$1)</f>
        <v>0</v>
      </c>
      <c r="M127" s="52">
        <f>SUMIFS('2012Figures'!$J:$J,'2012Figures'!$C:$C,$A127,'2012Figures'!$H:$H,$B127,'2012Figures'!$I:$I,$C127,'2012Figures'!$B:$B,"BrokerToCy",'2012Figures'!$G:$G,"E1",'2012Figures'!$E:$E,$B$1)</f>
        <v>0</v>
      </c>
      <c r="N127" s="52">
        <f>SUMIFS('2012Figures'!$J:$J,'2012Figures'!$C:$C,$A127,'2012Figures'!$H:$H,$B127,'2012Figures'!$I:$I,$C127,'2012Figures'!$B:$B,"BrokerToCy",'2012Figures'!$G:$G,"P1",'2012Figures'!$E:$E,$B$1)</f>
        <v>0</v>
      </c>
      <c r="O127" s="52">
        <f>SUMIFS('2012Figures'!$J:$J,'2012Figures'!$C:$C,$A127,'2012Figures'!$H:$H,$B127,'2012Figures'!$I:$I,$C127,'2012Figures'!$B:$B,"CyToBroker",'2012Figures'!$G:$G,"E1",'2012Figures'!$E:$E,$B$1)</f>
        <v>0</v>
      </c>
      <c r="P127" s="52">
        <f>SUMIFS('2012Figures'!$J:$J,'2012Figures'!$C:$C,$A127,'2012Figures'!$H:$H,$B127,'2012Figures'!$I:$I,$C127,'2012Figures'!$B:$B,"CyToBroker",'2012Figures'!$G:$G,"P1",'2012Figures'!$E:$E,$B$1)</f>
        <v>0</v>
      </c>
      <c r="R127" s="46" t="str">
        <f t="shared" si="18"/>
        <v/>
      </c>
      <c r="S127" s="46" t="str">
        <f t="shared" si="18"/>
        <v/>
      </c>
      <c r="T127" s="46" t="str">
        <f t="shared" si="18"/>
        <v/>
      </c>
      <c r="U127" s="46" t="str">
        <f t="shared" si="18"/>
        <v/>
      </c>
      <c r="V127" s="46" t="str">
        <f t="shared" si="18"/>
        <v/>
      </c>
    </row>
    <row r="128" spans="1:22" x14ac:dyDescent="0.2">
      <c r="A128" s="1">
        <v>104</v>
      </c>
      <c r="B128" s="1" t="s">
        <v>98</v>
      </c>
      <c r="C128" s="8">
        <v>6</v>
      </c>
      <c r="D128" s="29">
        <f>SUMIFS('2013Figures'!$J:$J,'2013Figures'!$C:$C,$A128,'2013Figures'!$H:$H,$B128,'2013Figures'!$I:$I,$C128,'2013Figures'!$E:$E,$B$1)</f>
        <v>0</v>
      </c>
      <c r="E128" s="9">
        <f>SUMIFS('2013Figures'!$J:$J,'2013Figures'!$C:$C,$A128,'2013Figures'!$H:$H,$B128,'2013Figures'!$I:$I,$C128,'2013Figures'!$B:$B,"BrokerToCy",'2013Figures'!$G:$G,"E1",'2013Figures'!$E:$E,$B$1)</f>
        <v>0</v>
      </c>
      <c r="F128" s="9">
        <f>SUMIFS('2013Figures'!$J:$J,'2013Figures'!$C:$C,$A128,'2013Figures'!$H:$H,$B128,'2013Figures'!$I:$I,$C128,'2013Figures'!$B:$B,"BrokerToCy",'2013Figures'!$G:$G,"P1",'2013Figures'!$E:$E,$B$1)</f>
        <v>0</v>
      </c>
      <c r="G128" s="9">
        <f>SUMIFS('2013Figures'!$J:$J,'2013Figures'!$C:$C,$A128,'2013Figures'!$H:$H,$B128,'2013Figures'!$I:$I,$C128,'2013Figures'!$B:$B,"CyToBroker",'2013Figures'!$G:$G,"E1",'2013Figures'!$E:$E,$B$1)</f>
        <v>0</v>
      </c>
      <c r="H128" s="9">
        <f>SUMIFS('2013Figures'!$J:$J,'2013Figures'!$C:$C,$A128,'2013Figures'!$H:$H,$B128,'2013Figures'!$I:$I,$C128,'2013Figures'!$B:$B,"CyToBroker",'2013Figures'!$G:$G,"P1",'2013Figures'!$E:$E,$B$1)</f>
        <v>0</v>
      </c>
      <c r="J128" s="8">
        <v>201501</v>
      </c>
      <c r="L128" s="42">
        <f>SUMIFS('2012Figures'!$J:$J,'2012Figures'!$C:$C,$A128,'2012Figures'!$H:$H,$B128,'2012Figures'!$I:$I,$C128,'2012Figures'!$E:$E,$B$1)</f>
        <v>0</v>
      </c>
      <c r="M128" s="52">
        <f>SUMIFS('2012Figures'!$J:$J,'2012Figures'!$C:$C,$A128,'2012Figures'!$H:$H,$B128,'2012Figures'!$I:$I,$C128,'2012Figures'!$B:$B,"BrokerToCy",'2012Figures'!$G:$G,"E1",'2012Figures'!$E:$E,$B$1)</f>
        <v>0</v>
      </c>
      <c r="N128" s="52">
        <f>SUMIFS('2012Figures'!$J:$J,'2012Figures'!$C:$C,$A128,'2012Figures'!$H:$H,$B128,'2012Figures'!$I:$I,$C128,'2012Figures'!$B:$B,"BrokerToCy",'2012Figures'!$G:$G,"P1",'2012Figures'!$E:$E,$B$1)</f>
        <v>0</v>
      </c>
      <c r="O128" s="52">
        <f>SUMIFS('2012Figures'!$J:$J,'2012Figures'!$C:$C,$A128,'2012Figures'!$H:$H,$B128,'2012Figures'!$I:$I,$C128,'2012Figures'!$B:$B,"CyToBroker",'2012Figures'!$G:$G,"E1",'2012Figures'!$E:$E,$B$1)</f>
        <v>0</v>
      </c>
      <c r="P128" s="52">
        <f>SUMIFS('2012Figures'!$J:$J,'2012Figures'!$C:$C,$A128,'2012Figures'!$H:$H,$B128,'2012Figures'!$I:$I,$C128,'2012Figures'!$B:$B,"CyToBroker",'2012Figures'!$G:$G,"P1",'2012Figures'!$E:$E,$B$1)</f>
        <v>0</v>
      </c>
      <c r="R128" s="46" t="str">
        <f t="shared" si="18"/>
        <v/>
      </c>
      <c r="S128" s="46" t="str">
        <f t="shared" si="18"/>
        <v/>
      </c>
      <c r="T128" s="46" t="str">
        <f t="shared" si="18"/>
        <v/>
      </c>
      <c r="U128" s="46" t="str">
        <f t="shared" si="18"/>
        <v/>
      </c>
      <c r="V128" s="46" t="str">
        <f t="shared" si="18"/>
        <v/>
      </c>
    </row>
    <row r="129" spans="1:22" x14ac:dyDescent="0.2">
      <c r="A129" s="1">
        <v>104</v>
      </c>
      <c r="B129" s="1" t="s">
        <v>98</v>
      </c>
      <c r="C129" s="8">
        <v>5</v>
      </c>
      <c r="D129" s="29">
        <f>SUMIFS('2013Figures'!$J:$J,'2013Figures'!$C:$C,$A129,'2013Figures'!$H:$H,$B129,'2013Figures'!$I:$I,$C129,'2013Figures'!$E:$E,$B$1)</f>
        <v>0</v>
      </c>
      <c r="E129" s="9">
        <f>SUMIFS('2013Figures'!$J:$J,'2013Figures'!$C:$C,$A129,'2013Figures'!$H:$H,$B129,'2013Figures'!$I:$I,$C129,'2013Figures'!$B:$B,"BrokerToCy",'2013Figures'!$G:$G,"E1",'2013Figures'!$E:$E,$B$1)</f>
        <v>0</v>
      </c>
      <c r="F129" s="9">
        <f>SUMIFS('2013Figures'!$J:$J,'2013Figures'!$C:$C,$A129,'2013Figures'!$H:$H,$B129,'2013Figures'!$I:$I,$C129,'2013Figures'!$B:$B,"BrokerToCy",'2013Figures'!$G:$G,"P1",'2013Figures'!$E:$E,$B$1)</f>
        <v>0</v>
      </c>
      <c r="G129" s="9">
        <f>SUMIFS('2013Figures'!$J:$J,'2013Figures'!$C:$C,$A129,'2013Figures'!$H:$H,$B129,'2013Figures'!$I:$I,$C129,'2013Figures'!$B:$B,"CyToBroker",'2013Figures'!$G:$G,"E1",'2013Figures'!$E:$E,$B$1)</f>
        <v>0</v>
      </c>
      <c r="H129" s="9">
        <f>SUMIFS('2013Figures'!$J:$J,'2013Figures'!$C:$C,$A129,'2013Figures'!$H:$H,$B129,'2013Figures'!$I:$I,$C129,'2013Figures'!$B:$B,"CyToBroker",'2013Figures'!$G:$G,"P1",'2013Figures'!$E:$E,$B$1)</f>
        <v>0</v>
      </c>
      <c r="J129" s="8">
        <v>201401</v>
      </c>
      <c r="L129" s="42">
        <f>SUMIFS('2012Figures'!$J:$J,'2012Figures'!$C:$C,$A129,'2012Figures'!$H:$H,$B129,'2012Figures'!$I:$I,$C129,'2012Figures'!$E:$E,$B$1)</f>
        <v>0</v>
      </c>
      <c r="M129" s="52">
        <f>SUMIFS('2012Figures'!$J:$J,'2012Figures'!$C:$C,$A129,'2012Figures'!$H:$H,$B129,'2012Figures'!$I:$I,$C129,'2012Figures'!$B:$B,"BrokerToCy",'2012Figures'!$G:$G,"E1",'2012Figures'!$E:$E,$B$1)</f>
        <v>0</v>
      </c>
      <c r="N129" s="52">
        <f>SUMIFS('2012Figures'!$J:$J,'2012Figures'!$C:$C,$A129,'2012Figures'!$H:$H,$B129,'2012Figures'!$I:$I,$C129,'2012Figures'!$B:$B,"BrokerToCy",'2012Figures'!$G:$G,"P1",'2012Figures'!$E:$E,$B$1)</f>
        <v>0</v>
      </c>
      <c r="O129" s="52">
        <f>SUMIFS('2012Figures'!$J:$J,'2012Figures'!$C:$C,$A129,'2012Figures'!$H:$H,$B129,'2012Figures'!$I:$I,$C129,'2012Figures'!$B:$B,"CyToBroker",'2012Figures'!$G:$G,"E1",'2012Figures'!$E:$E,$B$1)</f>
        <v>0</v>
      </c>
      <c r="P129" s="52">
        <f>SUMIFS('2012Figures'!$J:$J,'2012Figures'!$C:$C,$A129,'2012Figures'!$H:$H,$B129,'2012Figures'!$I:$I,$C129,'2012Figures'!$B:$B,"CyToBroker",'2012Figures'!$G:$G,"P1",'2012Figures'!$E:$E,$B$1)</f>
        <v>0</v>
      </c>
      <c r="R129" s="46" t="str">
        <f t="shared" si="18"/>
        <v/>
      </c>
      <c r="S129" s="46" t="str">
        <f t="shared" si="18"/>
        <v/>
      </c>
      <c r="T129" s="46" t="str">
        <f t="shared" si="18"/>
        <v/>
      </c>
      <c r="U129" s="46" t="str">
        <f t="shared" si="18"/>
        <v/>
      </c>
      <c r="V129" s="46" t="str">
        <f t="shared" si="18"/>
        <v/>
      </c>
    </row>
    <row r="130" spans="1:22" x14ac:dyDescent="0.2">
      <c r="A130" s="1">
        <v>104</v>
      </c>
      <c r="B130" s="1" t="s">
        <v>98</v>
      </c>
      <c r="C130" s="8">
        <v>4</v>
      </c>
      <c r="D130" s="29">
        <f>SUMIFS('2013Figures'!$J:$J,'2013Figures'!$C:$C,$A130,'2013Figures'!$H:$H,$B130,'2013Figures'!$I:$I,$C130,'2013Figures'!$E:$E,$B$1)</f>
        <v>0</v>
      </c>
      <c r="E130" s="9">
        <f>SUMIFS('2013Figures'!$J:$J,'2013Figures'!$C:$C,$A130,'2013Figures'!$H:$H,$B130,'2013Figures'!$I:$I,$C130,'2013Figures'!$B:$B,"BrokerToCy",'2013Figures'!$G:$G,"E1",'2013Figures'!$E:$E,$B$1)</f>
        <v>0</v>
      </c>
      <c r="F130" s="9">
        <f>SUMIFS('2013Figures'!$J:$J,'2013Figures'!$C:$C,$A130,'2013Figures'!$H:$H,$B130,'2013Figures'!$I:$I,$C130,'2013Figures'!$B:$B,"BrokerToCy",'2013Figures'!$G:$G,"P1",'2013Figures'!$E:$E,$B$1)</f>
        <v>0</v>
      </c>
      <c r="G130" s="9">
        <f>SUMIFS('2013Figures'!$J:$J,'2013Figures'!$C:$C,$A130,'2013Figures'!$H:$H,$B130,'2013Figures'!$I:$I,$C130,'2013Figures'!$B:$B,"CyToBroker",'2013Figures'!$G:$G,"E1",'2013Figures'!$E:$E,$B$1)</f>
        <v>0</v>
      </c>
      <c r="H130" s="9">
        <f>SUMIFS('2013Figures'!$J:$J,'2013Figures'!$C:$C,$A130,'2013Figures'!$H:$H,$B130,'2013Figures'!$I:$I,$C130,'2013Figures'!$B:$B,"CyToBroker",'2013Figures'!$G:$G,"P1",'2013Figures'!$E:$E,$B$1)</f>
        <v>0</v>
      </c>
      <c r="I130" s="30"/>
      <c r="J130" s="31">
        <v>201301</v>
      </c>
      <c r="K130" s="30"/>
      <c r="L130" s="42">
        <f>SUMIFS('2012Figures'!$J:$J,'2012Figures'!$C:$C,$A130,'2012Figures'!$H:$H,$B130,'2012Figures'!$I:$I,$C130,'2012Figures'!$E:$E,$B$1)</f>
        <v>0</v>
      </c>
      <c r="M130" s="52">
        <f>SUMIFS('2012Figures'!$J:$J,'2012Figures'!$C:$C,$A130,'2012Figures'!$H:$H,$B130,'2012Figures'!$I:$I,$C130,'2012Figures'!$B:$B,"BrokerToCy",'2012Figures'!$G:$G,"E1",'2012Figures'!$E:$E,$B$1)</f>
        <v>0</v>
      </c>
      <c r="N130" s="52">
        <f>SUMIFS('2012Figures'!$J:$J,'2012Figures'!$C:$C,$A130,'2012Figures'!$H:$H,$B130,'2012Figures'!$I:$I,$C130,'2012Figures'!$B:$B,"BrokerToCy",'2012Figures'!$G:$G,"P1",'2012Figures'!$E:$E,$B$1)</f>
        <v>0</v>
      </c>
      <c r="O130" s="52">
        <f>SUMIFS('2012Figures'!$J:$J,'2012Figures'!$C:$C,$A130,'2012Figures'!$H:$H,$B130,'2012Figures'!$I:$I,$C130,'2012Figures'!$B:$B,"CyToBroker",'2012Figures'!$G:$G,"E1",'2012Figures'!$E:$E,$B$1)</f>
        <v>0</v>
      </c>
      <c r="P130" s="52">
        <f>SUMIFS('2012Figures'!$J:$J,'2012Figures'!$C:$C,$A130,'2012Figures'!$H:$H,$B130,'2012Figures'!$I:$I,$C130,'2012Figures'!$B:$B,"CyToBroker",'2012Figures'!$G:$G,"P1",'2012Figures'!$E:$E,$B$1)</f>
        <v>0</v>
      </c>
      <c r="Q130" s="30"/>
      <c r="R130" s="46" t="str">
        <f t="shared" si="18"/>
        <v/>
      </c>
      <c r="S130" s="46" t="str">
        <f t="shared" si="18"/>
        <v/>
      </c>
      <c r="T130" s="46" t="str">
        <f t="shared" si="18"/>
        <v/>
      </c>
      <c r="U130" s="46" t="str">
        <f t="shared" si="18"/>
        <v/>
      </c>
      <c r="V130" s="46" t="str">
        <f t="shared" si="18"/>
        <v/>
      </c>
    </row>
    <row r="131" spans="1:22" x14ac:dyDescent="0.2">
      <c r="A131" s="1">
        <v>104</v>
      </c>
      <c r="B131" s="1" t="s">
        <v>98</v>
      </c>
      <c r="C131" s="8">
        <v>3</v>
      </c>
      <c r="D131" s="29">
        <f>SUMIFS('2013Figures'!$J:$J,'2013Figures'!$C:$C,$A131,'2013Figures'!$H:$H,$B131,'2013Figures'!$I:$I,$C131,'2013Figures'!$E:$E,$B$1)</f>
        <v>0</v>
      </c>
      <c r="E131" s="9">
        <f>SUMIFS('2013Figures'!$J:$J,'2013Figures'!$C:$C,$A131,'2013Figures'!$H:$H,$B131,'2013Figures'!$I:$I,$C131,'2013Figures'!$B:$B,"BrokerToCy",'2013Figures'!$G:$G,"E1",'2013Figures'!$E:$E,$B$1)</f>
        <v>0</v>
      </c>
      <c r="F131" s="9">
        <f>SUMIFS('2013Figures'!$J:$J,'2013Figures'!$C:$C,$A131,'2013Figures'!$H:$H,$B131,'2013Figures'!$I:$I,$C131,'2013Figures'!$B:$B,"BrokerToCy",'2013Figures'!$G:$G,"P1",'2013Figures'!$E:$E,$B$1)</f>
        <v>0</v>
      </c>
      <c r="G131" s="9">
        <f>SUMIFS('2013Figures'!$J:$J,'2013Figures'!$C:$C,$A131,'2013Figures'!$H:$H,$B131,'2013Figures'!$I:$I,$C131,'2013Figures'!$B:$B,"CyToBroker",'2013Figures'!$G:$G,"E1",'2013Figures'!$E:$E,$B$1)</f>
        <v>0</v>
      </c>
      <c r="H131" s="9">
        <f>SUMIFS('2013Figures'!$J:$J,'2013Figures'!$C:$C,$A131,'2013Figures'!$H:$H,$B131,'2013Figures'!$I:$I,$C131,'2013Figures'!$B:$B,"CyToBroker",'2013Figures'!$G:$G,"P1",'2013Figures'!$E:$E,$B$1)</f>
        <v>0</v>
      </c>
      <c r="J131" s="8">
        <v>201201</v>
      </c>
      <c r="L131" s="42">
        <f>SUMIFS('2012Figures'!$J:$J,'2012Figures'!$C:$C,$A131,'2012Figures'!$H:$H,$B131,'2012Figures'!$I:$I,$C131,'2012Figures'!$E:$E,$B$1)</f>
        <v>0</v>
      </c>
      <c r="M131" s="52">
        <f>SUMIFS('2012Figures'!$J:$J,'2012Figures'!$C:$C,$A131,'2012Figures'!$H:$H,$B131,'2012Figures'!$I:$I,$C131,'2012Figures'!$B:$B,"BrokerToCy",'2012Figures'!$G:$G,"E1",'2012Figures'!$E:$E,$B$1)</f>
        <v>0</v>
      </c>
      <c r="N131" s="52">
        <f>SUMIFS('2012Figures'!$J:$J,'2012Figures'!$C:$C,$A131,'2012Figures'!$H:$H,$B131,'2012Figures'!$I:$I,$C131,'2012Figures'!$B:$B,"BrokerToCy",'2012Figures'!$G:$G,"P1",'2012Figures'!$E:$E,$B$1)</f>
        <v>0</v>
      </c>
      <c r="O131" s="52">
        <f>SUMIFS('2012Figures'!$J:$J,'2012Figures'!$C:$C,$A131,'2012Figures'!$H:$H,$B131,'2012Figures'!$I:$I,$C131,'2012Figures'!$B:$B,"CyToBroker",'2012Figures'!$G:$G,"E1",'2012Figures'!$E:$E,$B$1)</f>
        <v>0</v>
      </c>
      <c r="P131" s="52">
        <f>SUMIFS('2012Figures'!$J:$J,'2012Figures'!$C:$C,$A131,'2012Figures'!$H:$H,$B131,'2012Figures'!$I:$I,$C131,'2012Figures'!$B:$B,"CyToBroker",'2012Figures'!$G:$G,"P1",'2012Figures'!$E:$E,$B$1)</f>
        <v>0</v>
      </c>
      <c r="R131" s="46" t="str">
        <f t="shared" si="18"/>
        <v/>
      </c>
      <c r="S131" s="46" t="str">
        <f t="shared" si="18"/>
        <v/>
      </c>
      <c r="T131" s="46" t="str">
        <f t="shared" si="18"/>
        <v/>
      </c>
      <c r="U131" s="46" t="str">
        <f t="shared" si="18"/>
        <v/>
      </c>
      <c r="V131" s="46" t="str">
        <f t="shared" si="18"/>
        <v/>
      </c>
    </row>
    <row r="132" spans="1:22" x14ac:dyDescent="0.2">
      <c r="A132" s="1">
        <v>104</v>
      </c>
      <c r="B132" s="1" t="s">
        <v>98</v>
      </c>
      <c r="C132" s="8">
        <v>2</v>
      </c>
      <c r="D132" s="29">
        <f>SUMIFS('2013Figures'!$J:$J,'2013Figures'!$C:$C,$A132,'2013Figures'!$H:$H,$B132,'2013Figures'!$I:$I,$C132,'2013Figures'!$E:$E,$B$1)</f>
        <v>0</v>
      </c>
      <c r="E132" s="9">
        <f>SUMIFS('2013Figures'!$J:$J,'2013Figures'!$C:$C,$A132,'2013Figures'!$H:$H,$B132,'2013Figures'!$I:$I,$C132,'2013Figures'!$B:$B,"BrokerToCy",'2013Figures'!$G:$G,"E1",'2013Figures'!$E:$E,$B$1)</f>
        <v>0</v>
      </c>
      <c r="F132" s="9">
        <f>SUMIFS('2013Figures'!$J:$J,'2013Figures'!$C:$C,$A132,'2013Figures'!$H:$H,$B132,'2013Figures'!$I:$I,$C132,'2013Figures'!$B:$B,"BrokerToCy",'2013Figures'!$G:$G,"P1",'2013Figures'!$E:$E,$B$1)</f>
        <v>0</v>
      </c>
      <c r="G132" s="9">
        <f>SUMIFS('2013Figures'!$J:$J,'2013Figures'!$C:$C,$A132,'2013Figures'!$H:$H,$B132,'2013Figures'!$I:$I,$C132,'2013Figures'!$B:$B,"CyToBroker",'2013Figures'!$G:$G,"E1",'2013Figures'!$E:$E,$B$1)</f>
        <v>0</v>
      </c>
      <c r="H132" s="9">
        <f>SUMIFS('2013Figures'!$J:$J,'2013Figures'!$C:$C,$A132,'2013Figures'!$H:$H,$B132,'2013Figures'!$I:$I,$C132,'2013Figures'!$B:$B,"CyToBroker",'2013Figures'!$G:$G,"P1",'2013Figures'!$E:$E,$B$1)</f>
        <v>0</v>
      </c>
      <c r="J132" s="8">
        <v>201101</v>
      </c>
      <c r="L132" s="42">
        <f>SUMIFS('2012Figures'!$J:$J,'2012Figures'!$C:$C,$A132,'2012Figures'!$H:$H,$B132,'2012Figures'!$I:$I,$C132,'2012Figures'!$E:$E,$B$1)</f>
        <v>0</v>
      </c>
      <c r="M132" s="52">
        <f>SUMIFS('2012Figures'!$J:$J,'2012Figures'!$C:$C,$A132,'2012Figures'!$H:$H,$B132,'2012Figures'!$I:$I,$C132,'2012Figures'!$B:$B,"BrokerToCy",'2012Figures'!$G:$G,"E1",'2012Figures'!$E:$E,$B$1)</f>
        <v>0</v>
      </c>
      <c r="N132" s="52">
        <f>SUMIFS('2012Figures'!$J:$J,'2012Figures'!$C:$C,$A132,'2012Figures'!$H:$H,$B132,'2012Figures'!$I:$I,$C132,'2012Figures'!$B:$B,"BrokerToCy",'2012Figures'!$G:$G,"P1",'2012Figures'!$E:$E,$B$1)</f>
        <v>0</v>
      </c>
      <c r="O132" s="52">
        <f>SUMIFS('2012Figures'!$J:$J,'2012Figures'!$C:$C,$A132,'2012Figures'!$H:$H,$B132,'2012Figures'!$I:$I,$C132,'2012Figures'!$B:$B,"CyToBroker",'2012Figures'!$G:$G,"E1",'2012Figures'!$E:$E,$B$1)</f>
        <v>0</v>
      </c>
      <c r="P132" s="52">
        <f>SUMIFS('2012Figures'!$J:$J,'2012Figures'!$C:$C,$A132,'2012Figures'!$H:$H,$B132,'2012Figures'!$I:$I,$C132,'2012Figures'!$B:$B,"CyToBroker",'2012Figures'!$G:$G,"P1",'2012Figures'!$E:$E,$B$1)</f>
        <v>0</v>
      </c>
      <c r="R132" s="46" t="str">
        <f t="shared" si="18"/>
        <v/>
      </c>
      <c r="S132" s="46" t="str">
        <f t="shared" si="18"/>
        <v/>
      </c>
      <c r="T132" s="46" t="str">
        <f t="shared" si="18"/>
        <v/>
      </c>
      <c r="U132" s="46" t="str">
        <f t="shared" si="18"/>
        <v/>
      </c>
      <c r="V132" s="46" t="str">
        <f t="shared" si="18"/>
        <v/>
      </c>
    </row>
    <row r="133" spans="1:22" x14ac:dyDescent="0.2">
      <c r="A133" s="1">
        <v>104</v>
      </c>
      <c r="B133" s="1" t="s">
        <v>98</v>
      </c>
      <c r="C133" s="8">
        <v>1</v>
      </c>
      <c r="D133" s="29">
        <f>SUMIFS('2013Figures'!$J:$J,'2013Figures'!$C:$C,$A133,'2013Figures'!$H:$H,$B133,'2013Figures'!$I:$I,$C133,'2013Figures'!$E:$E,$B$1)</f>
        <v>0</v>
      </c>
      <c r="E133" s="9">
        <f>SUMIFS('2013Figures'!$J:$J,'2013Figures'!$C:$C,$A133,'2013Figures'!$H:$H,$B133,'2013Figures'!$I:$I,$C133,'2013Figures'!$B:$B,"BrokerToCy",'2013Figures'!$G:$G,"E1",'2013Figures'!$E:$E,$B$1)</f>
        <v>0</v>
      </c>
      <c r="F133" s="9">
        <f>SUMIFS('2013Figures'!$J:$J,'2013Figures'!$C:$C,$A133,'2013Figures'!$H:$H,$B133,'2013Figures'!$I:$I,$C133,'2013Figures'!$B:$B,"BrokerToCy",'2013Figures'!$G:$G,"P1",'2013Figures'!$E:$E,$B$1)</f>
        <v>0</v>
      </c>
      <c r="G133" s="9">
        <f>SUMIFS('2013Figures'!$J:$J,'2013Figures'!$C:$C,$A133,'2013Figures'!$H:$H,$B133,'2013Figures'!$I:$I,$C133,'2013Figures'!$B:$B,"CyToBroker",'2013Figures'!$G:$G,"E1",'2013Figures'!$E:$E,$B$1)</f>
        <v>0</v>
      </c>
      <c r="H133" s="9">
        <f>SUMIFS('2013Figures'!$J:$J,'2013Figures'!$C:$C,$A133,'2013Figures'!$H:$H,$B133,'2013Figures'!$I:$I,$C133,'2013Figures'!$B:$B,"CyToBroker",'2013Figures'!$G:$G,"P1",'2013Figures'!$E:$E,$B$1)</f>
        <v>0</v>
      </c>
      <c r="J133" s="8">
        <v>201001</v>
      </c>
      <c r="L133" s="42">
        <f>SUMIFS('2012Figures'!$J:$J,'2012Figures'!$C:$C,$A133,'2012Figures'!$H:$H,$B133,'2012Figures'!$I:$I,$C133,'2012Figures'!$E:$E,$B$1)</f>
        <v>0</v>
      </c>
      <c r="M133" s="52">
        <f>SUMIFS('2012Figures'!$J:$J,'2012Figures'!$C:$C,$A133,'2012Figures'!$H:$H,$B133,'2012Figures'!$I:$I,$C133,'2012Figures'!$B:$B,"BrokerToCy",'2012Figures'!$G:$G,"E1",'2012Figures'!$E:$E,$B$1)</f>
        <v>0</v>
      </c>
      <c r="N133" s="52">
        <f>SUMIFS('2012Figures'!$J:$J,'2012Figures'!$C:$C,$A133,'2012Figures'!$H:$H,$B133,'2012Figures'!$I:$I,$C133,'2012Figures'!$B:$B,"BrokerToCy",'2012Figures'!$G:$G,"P1",'2012Figures'!$E:$E,$B$1)</f>
        <v>0</v>
      </c>
      <c r="O133" s="52">
        <f>SUMIFS('2012Figures'!$J:$J,'2012Figures'!$C:$C,$A133,'2012Figures'!$H:$H,$B133,'2012Figures'!$I:$I,$C133,'2012Figures'!$B:$B,"CyToBroker",'2012Figures'!$G:$G,"E1",'2012Figures'!$E:$E,$B$1)</f>
        <v>0</v>
      </c>
      <c r="P133" s="52">
        <f>SUMIFS('2012Figures'!$J:$J,'2012Figures'!$C:$C,$A133,'2012Figures'!$H:$H,$B133,'2012Figures'!$I:$I,$C133,'2012Figures'!$B:$B,"CyToBroker",'2012Figures'!$G:$G,"P1",'2012Figures'!$E:$E,$B$1)</f>
        <v>0</v>
      </c>
      <c r="R133" s="46" t="str">
        <f t="shared" si="18"/>
        <v/>
      </c>
      <c r="S133" s="46" t="str">
        <f t="shared" si="18"/>
        <v/>
      </c>
      <c r="T133" s="46" t="str">
        <f t="shared" si="18"/>
        <v/>
      </c>
      <c r="U133" s="46" t="str">
        <f t="shared" si="18"/>
        <v/>
      </c>
      <c r="V133" s="46" t="str">
        <f t="shared" si="18"/>
        <v/>
      </c>
    </row>
    <row r="134" spans="1:22" x14ac:dyDescent="0.2">
      <c r="A134" s="1">
        <v>104</v>
      </c>
      <c r="B134" s="1" t="s">
        <v>98</v>
      </c>
      <c r="D134" s="29">
        <f>SUMIFS('2013Figures'!$J:$J,'2013Figures'!$C:$C,$A134,'2013Figures'!$H:$H,$B134,'2013Figures'!$I:$I,"",'2013Figures'!$E:$E,$B$1)</f>
        <v>0</v>
      </c>
      <c r="E134" s="9">
        <f>SUMIFS('2013Figures'!$J:$J,'2013Figures'!$C:$C,$A134,'2013Figures'!$H:$H,$B134,'2013Figures'!$I:$I,"",'2013Figures'!$B:$B,"BrokerToCy",'2013Figures'!$G:$G,"E1",'2013Figures'!$E:$E,$B$1)</f>
        <v>0</v>
      </c>
      <c r="F134" s="9">
        <f>SUMIFS('2013Figures'!$J:$J,'2013Figures'!$C:$C,$A134,'2013Figures'!$H:$H,$B134,'2013Figures'!$I:$I,"",'2013Figures'!$B:$B,"BrokerToCy",'2013Figures'!$G:$G,"P1",'2013Figures'!$E:$E,$B$1)</f>
        <v>0</v>
      </c>
      <c r="G134" s="9">
        <f>SUMIFS('2013Figures'!$J:$J,'2013Figures'!$C:$C,$A134,'2013Figures'!$H:$H,$B134,'2013Figures'!$I:$I,"",'2013Figures'!$B:$B,"CyToBroker",'2013Figures'!$G:$G,"E1",'2013Figures'!$E:$E,$B$1)</f>
        <v>0</v>
      </c>
      <c r="H134" s="9">
        <f>SUMIFS('2013Figures'!$J:$J,'2013Figures'!$C:$C,$A134,'2013Figures'!$H:$H,$B134,'2013Figures'!$I:$I,"",'2013Figures'!$B:$B,"CyToBroker",'2013Figures'!$G:$G,"P1",'2013Figures'!$E:$E,$B$1)</f>
        <v>0</v>
      </c>
      <c r="J134" s="8" t="s">
        <v>131</v>
      </c>
      <c r="L134" s="42">
        <f>SUMIFS('2012Figures'!$J:$J,'2012Figures'!$C:$C,$A134,'2012Figures'!$H:$H,$B134,'2012Figures'!$I:$I,"",'2012Figures'!$E:$E,$B$1)</f>
        <v>0</v>
      </c>
      <c r="M134" s="52">
        <f>SUMIFS('2012Figures'!$J:$J,'2012Figures'!$C:$C,$A134,'2012Figures'!$H:$H,$B134,'2012Figures'!$I:$I,"",'2012Figures'!$B:$B,"BrokerToCy",'2012Figures'!$G:$G,"E1",'2012Figures'!$E:$E,$B$1)</f>
        <v>0</v>
      </c>
      <c r="N134" s="52">
        <f>SUMIFS('2012Figures'!$J:$J,'2012Figures'!$C:$C,$A134,'2012Figures'!$H:$H,$B134,'2012Figures'!$I:$I,"",'2012Figures'!$B:$B,"BrokerToCy",'2012Figures'!$G:$G,"P1",'2012Figures'!$E:$E,$B$1)</f>
        <v>0</v>
      </c>
      <c r="O134" s="52">
        <f>SUMIFS('2012Figures'!$J:$J,'2012Figures'!$C:$C,$A134,'2012Figures'!$H:$H,$B134,'2012Figures'!$I:$I,"",'2012Figures'!$B:$B,"CyToBroker",'2012Figures'!$G:$G,"E1",'2012Figures'!$E:$E,$B$1)</f>
        <v>0</v>
      </c>
      <c r="P134" s="52">
        <f>SUMIFS('2012Figures'!$J:$J,'2012Figures'!$C:$C,$A134,'2012Figures'!$H:$H,$B134,'2012Figures'!$I:$I,"",'2012Figures'!$B:$B,"CyToBroker",'2012Figures'!$G:$G,"P1",'2012Figures'!$E:$E,$B$1)</f>
        <v>0</v>
      </c>
      <c r="R134" s="46" t="str">
        <f t="shared" si="18"/>
        <v/>
      </c>
      <c r="S134" s="46" t="str">
        <f t="shared" si="18"/>
        <v/>
      </c>
      <c r="T134" s="46" t="str">
        <f t="shared" si="18"/>
        <v/>
      </c>
      <c r="U134" s="46" t="str">
        <f t="shared" si="18"/>
        <v/>
      </c>
      <c r="V134" s="46" t="str">
        <f t="shared" si="18"/>
        <v/>
      </c>
    </row>
    <row r="135" spans="1:22" x14ac:dyDescent="0.2">
      <c r="A135" s="21"/>
      <c r="B135" s="21" t="s">
        <v>92</v>
      </c>
      <c r="C135" s="22"/>
      <c r="D135" s="23">
        <f>SUM(E135:H135)</f>
        <v>537</v>
      </c>
      <c r="E135" s="23">
        <f>SUM(E61:E134)</f>
        <v>0</v>
      </c>
      <c r="F135" s="23">
        <f t="shared" ref="F135:H135" si="19">SUM(F61:F134)</f>
        <v>0</v>
      </c>
      <c r="G135" s="23">
        <f t="shared" si="19"/>
        <v>537</v>
      </c>
      <c r="H135" s="23">
        <f t="shared" si="19"/>
        <v>0</v>
      </c>
      <c r="I135" s="21"/>
      <c r="J135" s="22"/>
      <c r="K135" s="21"/>
      <c r="L135" s="43">
        <f>SUM(M135:P135)</f>
        <v>1064</v>
      </c>
      <c r="M135" s="43">
        <f>SUM(M61:M134)</f>
        <v>0</v>
      </c>
      <c r="N135" s="43">
        <f t="shared" ref="N135:P135" si="20">SUM(N61:N134)</f>
        <v>0</v>
      </c>
      <c r="O135" s="43">
        <f t="shared" si="20"/>
        <v>1064</v>
      </c>
      <c r="P135" s="43">
        <f t="shared" si="20"/>
        <v>0</v>
      </c>
      <c r="Q135" s="21"/>
      <c r="R135" s="21"/>
      <c r="S135" s="21"/>
      <c r="T135" s="21"/>
      <c r="U135" s="21"/>
      <c r="V135" s="21"/>
    </row>
    <row r="136" spans="1:22" x14ac:dyDescent="0.2">
      <c r="A136" s="28">
        <v>105</v>
      </c>
      <c r="B136" s="28" t="s">
        <v>60</v>
      </c>
      <c r="C136" s="17" t="s">
        <v>88</v>
      </c>
      <c r="D136" s="18">
        <f>SUMIFS('2013Figures'!$J:$J,'2013Figures'!$C:$C,$A136,'2013Figures'!$E:$E,$B$1)</f>
        <v>0</v>
      </c>
      <c r="E136" s="18">
        <f>SUMIFS('2013Figures'!$J:$J,'2013Figures'!$C:$C,$A136,'2013Figures'!$B:$B,"BrokerToCy",'2013Figures'!$G:$G,"E1",'2013Figures'!$E:$E,$B$1)</f>
        <v>0</v>
      </c>
      <c r="F136" s="18">
        <f>SUMIFS('2013Figures'!$J:$J,'2013Figures'!$C:$C,$A136,'2013Figures'!$B:$B,"BrokerToCy",'2013Figures'!$G:$G,"P1",'2013Figures'!$E:$E,$B$1)</f>
        <v>0</v>
      </c>
      <c r="G136" s="18">
        <f>SUMIFS('2013Figures'!$J:$J,'2013Figures'!$C:$C,$A136,'2013Figures'!$B:$B,"CyToBroker",'2013Figures'!$G:$G,"E1",'2013Figures'!$E:$E,$B$1)</f>
        <v>0</v>
      </c>
      <c r="H136" s="18">
        <f>SUMIFS('2013Figures'!$J:$J,'2013Figures'!$C:$C,$A136,'2013Figures'!$B:$B,"CyToBroker",'2013Figures'!$G:$G,"P1",'2013Figures'!$E:$E,$B$1)</f>
        <v>0</v>
      </c>
      <c r="I136" s="28"/>
      <c r="J136" s="17"/>
      <c r="K136" s="28"/>
      <c r="L136" s="50">
        <f>SUMIFS('2012Figures'!$J:$J,'2012Figures'!$C:$C,$A136,'2012Figures'!$E:$E,$B$1)</f>
        <v>0</v>
      </c>
      <c r="M136" s="50">
        <f>SUMIFS('2012Figures'!$J:$J,'2012Figures'!$C:$C,$A136,'2012Figures'!$B:$B,"BrokerToCy",'2012Figures'!$G:$G,"E1",'2012Figures'!$E:$E,$B$1)</f>
        <v>0</v>
      </c>
      <c r="N136" s="50">
        <f>SUMIFS('2012Figures'!$J:$J,'2012Figures'!$C:$C,$A136,'2012Figures'!$B:$B,"BrokerToCy",'2012Figures'!$G:$G,"P1",'2012Figures'!$E:$E,$B$1)</f>
        <v>0</v>
      </c>
      <c r="O136" s="50">
        <f>SUMIFS('2012Figures'!$J:$J,'2012Figures'!$C:$C,$A136,'2012Figures'!$B:$B,"CyToBroker",'2012Figures'!$G:$G,"E1",'2012Figures'!$E:$E,$B$1)</f>
        <v>0</v>
      </c>
      <c r="P136" s="50">
        <f>SUMIFS('2012Figures'!$J:$J,'2012Figures'!$C:$C,$A136,'2012Figures'!$B:$B,"CyToBroker",'2012Figures'!$G:$G,"P1",'2012Figures'!$E:$E,$B$1)</f>
        <v>0</v>
      </c>
      <c r="Q136" s="28"/>
      <c r="R136" s="46" t="str">
        <f t="shared" si="18"/>
        <v/>
      </c>
      <c r="S136" s="46" t="str">
        <f t="shared" si="18"/>
        <v/>
      </c>
      <c r="T136" s="46" t="str">
        <f t="shared" si="18"/>
        <v/>
      </c>
      <c r="U136" s="46" t="str">
        <f t="shared" si="18"/>
        <v/>
      </c>
      <c r="V136" s="46" t="str">
        <f t="shared" si="18"/>
        <v/>
      </c>
    </row>
    <row r="137" spans="1:22" x14ac:dyDescent="0.2">
      <c r="A137" s="1">
        <v>105</v>
      </c>
      <c r="B137" s="1" t="s">
        <v>60</v>
      </c>
      <c r="C137" s="8">
        <v>4</v>
      </c>
      <c r="D137" s="29">
        <f>SUMIFS('2013Figures'!$J:$J,'2013Figures'!$C:$C,$A137,'2013Figures'!$H:$H,$B137,'2013Figures'!$I:$I,$C137,'2013Figures'!$E:$E,$B$1)</f>
        <v>0</v>
      </c>
      <c r="E137" s="9">
        <f>SUMIFS('2013Figures'!$J:$J,'2013Figures'!$C:$C,$A137,'2013Figures'!$H:$H,$B137,'2013Figures'!$I:$I,$C137,'2013Figures'!$B:$B,"BrokerToCy",'2013Figures'!$G:$G,"E1",'2013Figures'!$E:$E,$B$1)</f>
        <v>0</v>
      </c>
      <c r="F137" s="9">
        <f>SUMIFS('2013Figures'!$J:$J,'2013Figures'!$C:$C,$A137,'2013Figures'!$H:$H,$B137,'2013Figures'!$I:$I,$C137,'2013Figures'!$B:$B,"BrokerToCy",'2013Figures'!$G:$G,"P1",'2013Figures'!$E:$E,$B$1)</f>
        <v>0</v>
      </c>
      <c r="G137" s="9">
        <f>SUMIFS('2013Figures'!$J:$J,'2013Figures'!$C:$C,$A137,'2013Figures'!$H:$H,$B137,'2013Figures'!$I:$I,$C137,'2013Figures'!$B:$B,"CyToBroker",'2013Figures'!$G:$G,"E1",'2013Figures'!$E:$E,$B$1)</f>
        <v>0</v>
      </c>
      <c r="H137" s="9">
        <f>SUMIFS('2013Figures'!$J:$J,'2013Figures'!$C:$C,$A137,'2013Figures'!$H:$H,$B137,'2013Figures'!$I:$I,$C137,'2013Figures'!$B:$B,"CyToBroker",'2013Figures'!$G:$G,"P1",'2013Figures'!$E:$E,$B$1)</f>
        <v>0</v>
      </c>
      <c r="J137" s="8" t="s">
        <v>146</v>
      </c>
      <c r="L137" s="42">
        <f>SUMIFS('2012Figures'!$J:$J,'2012Figures'!$C:$C,$A137,'2012Figures'!$H:$H,$B137,'2012Figures'!$I:$I,$C137,'2012Figures'!$E:$E,$B$1)</f>
        <v>0</v>
      </c>
      <c r="M137" s="52">
        <f>SUMIFS('2012Figures'!$J:$J,'2012Figures'!$C:$C,$A137,'2012Figures'!$H:$H,$B137,'2012Figures'!$I:$I,$C137,'2012Figures'!$B:$B,"BrokerToCy",'2012Figures'!$G:$G,"E1",'2012Figures'!$E:$E,$B$1)</f>
        <v>0</v>
      </c>
      <c r="N137" s="52">
        <f>SUMIFS('2012Figures'!$J:$J,'2012Figures'!$C:$C,$A137,'2012Figures'!$H:$H,$B137,'2012Figures'!$I:$I,$C137,'2012Figures'!$B:$B,"BrokerToCy",'2012Figures'!$G:$G,"P1",'2012Figures'!$E:$E,$B$1)</f>
        <v>0</v>
      </c>
      <c r="O137" s="52">
        <f>SUMIFS('2012Figures'!$J:$J,'2012Figures'!$C:$C,$A137,'2012Figures'!$H:$H,$B137,'2012Figures'!$I:$I,$C137,'2012Figures'!$B:$B,"CyToBroker",'2012Figures'!$G:$G,"E1",'2012Figures'!$E:$E,$B$1)</f>
        <v>0</v>
      </c>
      <c r="P137" s="52">
        <f>SUMIFS('2012Figures'!$J:$J,'2012Figures'!$C:$C,$A137,'2012Figures'!$H:$H,$B137,'2012Figures'!$I:$I,$C137,'2012Figures'!$B:$B,"CyToBroker",'2012Figures'!$G:$G,"P1",'2012Figures'!$E:$E,$B$1)</f>
        <v>0</v>
      </c>
      <c r="R137" s="46" t="str">
        <f t="shared" si="18"/>
        <v/>
      </c>
      <c r="S137" s="46" t="str">
        <f t="shared" si="18"/>
        <v/>
      </c>
      <c r="T137" s="46" t="str">
        <f t="shared" si="18"/>
        <v/>
      </c>
      <c r="U137" s="46" t="str">
        <f t="shared" si="18"/>
        <v/>
      </c>
      <c r="V137" s="46" t="str">
        <f t="shared" si="18"/>
        <v/>
      </c>
    </row>
    <row r="138" spans="1:22" x14ac:dyDescent="0.2">
      <c r="A138" s="1">
        <v>105</v>
      </c>
      <c r="B138" s="1" t="s">
        <v>60</v>
      </c>
      <c r="C138" s="8">
        <v>2</v>
      </c>
      <c r="D138" s="29">
        <f>SUMIFS('2013Figures'!$J:$J,'2013Figures'!$C:$C,$A138,'2013Figures'!$H:$H,$B138,'2013Figures'!$I:$I,$C138,'2013Figures'!$E:$E,$B$1)</f>
        <v>0</v>
      </c>
      <c r="E138" s="9">
        <f>SUMIFS('2013Figures'!$J:$J,'2013Figures'!$C:$C,$A138,'2013Figures'!$H:$H,$B138,'2013Figures'!$I:$I,$C138,'2013Figures'!$B:$B,"BrokerToCy",'2013Figures'!$G:$G,"E1",'2013Figures'!$E:$E,$B$1)</f>
        <v>0</v>
      </c>
      <c r="F138" s="9">
        <f>SUMIFS('2013Figures'!$J:$J,'2013Figures'!$C:$C,$A138,'2013Figures'!$H:$H,$B138,'2013Figures'!$I:$I,$C138,'2013Figures'!$B:$B,"BrokerToCy",'2013Figures'!$G:$G,"P1",'2013Figures'!$E:$E,$B$1)</f>
        <v>0</v>
      </c>
      <c r="G138" s="9">
        <f>SUMIFS('2013Figures'!$J:$J,'2013Figures'!$C:$C,$A138,'2013Figures'!$H:$H,$B138,'2013Figures'!$I:$I,$C138,'2013Figures'!$B:$B,"CyToBroker",'2013Figures'!$G:$G,"E1",'2013Figures'!$E:$E,$B$1)</f>
        <v>0</v>
      </c>
      <c r="H138" s="9">
        <f>SUMIFS('2013Figures'!$J:$J,'2013Figures'!$C:$C,$A138,'2013Figures'!$H:$H,$B138,'2013Figures'!$I:$I,$C138,'2013Figures'!$B:$B,"CyToBroker",'2013Figures'!$G:$G,"P1",'2013Figures'!$E:$E,$B$1)</f>
        <v>0</v>
      </c>
      <c r="J138" s="8">
        <v>201001</v>
      </c>
      <c r="L138" s="42">
        <f>SUMIFS('2012Figures'!$J:$J,'2012Figures'!$C:$C,$A138,'2012Figures'!$H:$H,$B138,'2012Figures'!$I:$I,$C138,'2012Figures'!$E:$E,$B$1)</f>
        <v>0</v>
      </c>
      <c r="M138" s="52">
        <f>SUMIFS('2012Figures'!$J:$J,'2012Figures'!$C:$C,$A138,'2012Figures'!$H:$H,$B138,'2012Figures'!$I:$I,$C138,'2012Figures'!$B:$B,"BrokerToCy",'2012Figures'!$G:$G,"E1",'2012Figures'!$E:$E,$B$1)</f>
        <v>0</v>
      </c>
      <c r="N138" s="52">
        <f>SUMIFS('2012Figures'!$J:$J,'2012Figures'!$C:$C,$A138,'2012Figures'!$H:$H,$B138,'2012Figures'!$I:$I,$C138,'2012Figures'!$B:$B,"BrokerToCy",'2012Figures'!$G:$G,"P1",'2012Figures'!$E:$E,$B$1)</f>
        <v>0</v>
      </c>
      <c r="O138" s="52">
        <f>SUMIFS('2012Figures'!$J:$J,'2012Figures'!$C:$C,$A138,'2012Figures'!$H:$H,$B138,'2012Figures'!$I:$I,$C138,'2012Figures'!$B:$B,"CyToBroker",'2012Figures'!$G:$G,"E1",'2012Figures'!$E:$E,$B$1)</f>
        <v>0</v>
      </c>
      <c r="P138" s="52">
        <f>SUMIFS('2012Figures'!$J:$J,'2012Figures'!$C:$C,$A138,'2012Figures'!$H:$H,$B138,'2012Figures'!$I:$I,$C138,'2012Figures'!$B:$B,"CyToBroker",'2012Figures'!$G:$G,"P1",'2012Figures'!$E:$E,$B$1)</f>
        <v>0</v>
      </c>
      <c r="R138" s="46" t="str">
        <f t="shared" si="18"/>
        <v/>
      </c>
      <c r="S138" s="46" t="str">
        <f t="shared" si="18"/>
        <v/>
      </c>
      <c r="T138" s="46" t="str">
        <f t="shared" si="18"/>
        <v/>
      </c>
      <c r="U138" s="46" t="str">
        <f t="shared" si="18"/>
        <v/>
      </c>
      <c r="V138" s="46" t="str">
        <f t="shared" si="18"/>
        <v/>
      </c>
    </row>
    <row r="139" spans="1:22" x14ac:dyDescent="0.2">
      <c r="A139" s="1">
        <v>105</v>
      </c>
      <c r="B139" s="1" t="s">
        <v>60</v>
      </c>
      <c r="C139" s="8">
        <v>1</v>
      </c>
      <c r="D139" s="29">
        <f>SUMIFS('2013Figures'!$J:$J,'2013Figures'!$C:$C,$A139,'2013Figures'!$H:$H,$B139,'2013Figures'!$I:$I,$C139,'2013Figures'!$E:$E,$B$1)</f>
        <v>0</v>
      </c>
      <c r="E139" s="9">
        <f>SUMIFS('2013Figures'!$J:$J,'2013Figures'!$C:$C,$A139,'2013Figures'!$H:$H,$B139,'2013Figures'!$I:$I,$C139,'2013Figures'!$B:$B,"BrokerToCy",'2013Figures'!$G:$G,"E1",'2013Figures'!$E:$E,$B$1)</f>
        <v>0</v>
      </c>
      <c r="F139" s="9">
        <f>SUMIFS('2013Figures'!$J:$J,'2013Figures'!$C:$C,$A139,'2013Figures'!$H:$H,$B139,'2013Figures'!$I:$I,$C139,'2013Figures'!$B:$B,"BrokerToCy",'2013Figures'!$G:$G,"P1",'2013Figures'!$E:$E,$B$1)</f>
        <v>0</v>
      </c>
      <c r="G139" s="9">
        <f>SUMIFS('2013Figures'!$J:$J,'2013Figures'!$C:$C,$A139,'2013Figures'!$H:$H,$B139,'2013Figures'!$I:$I,$C139,'2013Figures'!$B:$B,"CyToBroker",'2013Figures'!$G:$G,"E1",'2013Figures'!$E:$E,$B$1)</f>
        <v>0</v>
      </c>
      <c r="H139" s="9">
        <f>SUMIFS('2013Figures'!$J:$J,'2013Figures'!$C:$C,$A139,'2013Figures'!$H:$H,$B139,'2013Figures'!$I:$I,$C139,'2013Figures'!$B:$B,"CyToBroker",'2013Figures'!$G:$G,"P1",'2013Figures'!$E:$E,$B$1)</f>
        <v>0</v>
      </c>
      <c r="J139" s="8">
        <v>200901</v>
      </c>
      <c r="L139" s="42">
        <f>SUMIFS('2012Figures'!$J:$J,'2012Figures'!$C:$C,$A139,'2012Figures'!$H:$H,$B139,'2012Figures'!$I:$I,$C139,'2012Figures'!$E:$E,$B$1)</f>
        <v>0</v>
      </c>
      <c r="M139" s="52">
        <f>SUMIFS('2012Figures'!$J:$J,'2012Figures'!$C:$C,$A139,'2012Figures'!$H:$H,$B139,'2012Figures'!$I:$I,$C139,'2012Figures'!$B:$B,"BrokerToCy",'2012Figures'!$G:$G,"E1",'2012Figures'!$E:$E,$B$1)</f>
        <v>0</v>
      </c>
      <c r="N139" s="52">
        <f>SUMIFS('2012Figures'!$J:$J,'2012Figures'!$C:$C,$A139,'2012Figures'!$H:$H,$B139,'2012Figures'!$I:$I,$C139,'2012Figures'!$B:$B,"BrokerToCy",'2012Figures'!$G:$G,"P1",'2012Figures'!$E:$E,$B$1)</f>
        <v>0</v>
      </c>
      <c r="O139" s="52">
        <f>SUMIFS('2012Figures'!$J:$J,'2012Figures'!$C:$C,$A139,'2012Figures'!$H:$H,$B139,'2012Figures'!$I:$I,$C139,'2012Figures'!$B:$B,"CyToBroker",'2012Figures'!$G:$G,"E1",'2012Figures'!$E:$E,$B$1)</f>
        <v>0</v>
      </c>
      <c r="P139" s="52">
        <f>SUMIFS('2012Figures'!$J:$J,'2012Figures'!$C:$C,$A139,'2012Figures'!$H:$H,$B139,'2012Figures'!$I:$I,$C139,'2012Figures'!$B:$B,"CyToBroker",'2012Figures'!$G:$G,"P1",'2012Figures'!$E:$E,$B$1)</f>
        <v>0</v>
      </c>
      <c r="R139" s="46" t="str">
        <f t="shared" si="18"/>
        <v/>
      </c>
      <c r="S139" s="46" t="str">
        <f t="shared" si="18"/>
        <v/>
      </c>
      <c r="T139" s="46" t="str">
        <f t="shared" si="18"/>
        <v/>
      </c>
      <c r="U139" s="46" t="str">
        <f t="shared" si="18"/>
        <v/>
      </c>
      <c r="V139" s="46" t="str">
        <f t="shared" si="18"/>
        <v/>
      </c>
    </row>
    <row r="140" spans="1:22" x14ac:dyDescent="0.2">
      <c r="A140" s="1">
        <v>105</v>
      </c>
      <c r="B140" s="1" t="s">
        <v>60</v>
      </c>
      <c r="D140" s="29">
        <f>SUMIFS('2013Figures'!$J:$J,'2013Figures'!$C:$C,$A140,'2013Figures'!$I:$I,"",'2013Figures'!$E:$E,$B$1)</f>
        <v>0</v>
      </c>
      <c r="E140" s="9">
        <f>SUMIFS('2013Figures'!$J:$J,'2013Figures'!$C:$C,$A140,'2013Figures'!$I:$I,"",'2013Figures'!$B:$B,"BrokerToCy",'2013Figures'!$G:$G,"E1",'2013Figures'!$E:$E,$B$1)</f>
        <v>0</v>
      </c>
      <c r="F140" s="9">
        <f>SUMIFS('2013Figures'!$J:$J,'2013Figures'!$C:$C,$A140,'2013Figures'!$I:$I,"",'2013Figures'!$B:$B,"BrokerToCy",'2013Figures'!$G:$G,"P1",'2013Figures'!$E:$E,$B$1)</f>
        <v>0</v>
      </c>
      <c r="G140" s="9">
        <f>SUMIFS('2013Figures'!$J:$J,'2013Figures'!$C:$C,$A140,'2013Figures'!$I:$I,"",'2013Figures'!$B:$B,"CyToBroker",'2013Figures'!$G:$G,"E1",'2013Figures'!$E:$E,$B$1)</f>
        <v>0</v>
      </c>
      <c r="H140" s="9">
        <f>SUMIFS('2013Figures'!$J:$J,'2013Figures'!$C:$C,$A140,'2013Figures'!$I:$I,"",'2013Figures'!$B:$B,"CyToBroker",'2013Figures'!$G:$G,"P1",'2013Figures'!$E:$E,$B$1)</f>
        <v>0</v>
      </c>
      <c r="J140" s="8" t="s">
        <v>131</v>
      </c>
      <c r="L140" s="42">
        <f>SUMIFS('2012Figures'!$J:$J,'2012Figures'!$C:$C,$A140,'2012Figures'!$I:$I,"",'2012Figures'!$E:$E,$B$1)</f>
        <v>0</v>
      </c>
      <c r="M140" s="52">
        <f>SUMIFS('2012Figures'!$J:$J,'2012Figures'!$C:$C,$A140,'2012Figures'!$I:$I,"",'2012Figures'!$B:$B,"BrokerToCy",'2012Figures'!$G:$G,"E1",'2012Figures'!$E:$E,$B$1)</f>
        <v>0</v>
      </c>
      <c r="N140" s="52">
        <f>SUMIFS('2012Figures'!$J:$J,'2012Figures'!$C:$C,$A140,'2012Figures'!$I:$I,"",'2012Figures'!$B:$B,"BrokerToCy",'2012Figures'!$G:$G,"P1",'2012Figures'!$E:$E,$B$1)</f>
        <v>0</v>
      </c>
      <c r="O140" s="52">
        <f>SUMIFS('2012Figures'!$J:$J,'2012Figures'!$C:$C,$A140,'2012Figures'!$I:$I,"",'2012Figures'!$B:$B,"CyToBroker",'2012Figures'!$G:$G,"E1",'2012Figures'!$E:$E,$B$1)</f>
        <v>0</v>
      </c>
      <c r="P140" s="52">
        <f>SUMIFS('2012Figures'!$J:$J,'2012Figures'!$C:$C,$A140,'2012Figures'!$I:$I,"",'2012Figures'!$B:$B,"CyToBroker",'2012Figures'!$G:$G,"P1",'2012Figures'!$E:$E,$B$1)</f>
        <v>0</v>
      </c>
      <c r="R140" s="46" t="str">
        <f t="shared" si="18"/>
        <v/>
      </c>
      <c r="S140" s="46" t="str">
        <f t="shared" si="18"/>
        <v/>
      </c>
      <c r="T140" s="46" t="str">
        <f t="shared" si="18"/>
        <v/>
      </c>
      <c r="U140" s="46" t="str">
        <f t="shared" si="18"/>
        <v/>
      </c>
      <c r="V140" s="46" t="str">
        <f t="shared" si="18"/>
        <v/>
      </c>
    </row>
    <row r="141" spans="1:22" x14ac:dyDescent="0.2">
      <c r="A141" s="21"/>
      <c r="B141" s="21" t="s">
        <v>92</v>
      </c>
      <c r="C141" s="22"/>
      <c r="D141" s="23">
        <f>SUM(E141:H141)</f>
        <v>0</v>
      </c>
      <c r="E141" s="23">
        <f>SUM(E137:E140)</f>
        <v>0</v>
      </c>
      <c r="F141" s="23">
        <f>SUM(F137:F140)</f>
        <v>0</v>
      </c>
      <c r="G141" s="23">
        <f>SUM(G137:G140)</f>
        <v>0</v>
      </c>
      <c r="H141" s="23">
        <f>SUM(H137:H140)</f>
        <v>0</v>
      </c>
      <c r="I141" s="21"/>
      <c r="J141" s="22"/>
      <c r="K141" s="21"/>
      <c r="L141" s="43">
        <f>SUM(M141:P141)</f>
        <v>0</v>
      </c>
      <c r="M141" s="43">
        <f>SUM(M137:M140)</f>
        <v>0</v>
      </c>
      <c r="N141" s="43">
        <f>SUM(N137:N140)</f>
        <v>0</v>
      </c>
      <c r="O141" s="43">
        <f>SUM(O137:O140)</f>
        <v>0</v>
      </c>
      <c r="P141" s="43">
        <f>SUM(P137:P140)</f>
        <v>0</v>
      </c>
      <c r="Q141" s="21"/>
      <c r="R141" s="21"/>
      <c r="S141" s="21"/>
      <c r="T141" s="21"/>
      <c r="U141" s="21"/>
      <c r="V141" s="21"/>
    </row>
    <row r="142" spans="1:22" x14ac:dyDescent="0.2">
      <c r="A142" s="28">
        <v>108</v>
      </c>
      <c r="B142" s="28" t="s">
        <v>166</v>
      </c>
      <c r="C142" s="17" t="s">
        <v>88</v>
      </c>
      <c r="D142" s="18">
        <f>SUMIFS('2013Figures'!$J:$J,'2013Figures'!$C:$C,$A142,'2013Figures'!$E:$E,$B$1)</f>
        <v>0</v>
      </c>
      <c r="E142" s="18">
        <f>SUMIFS('2013Figures'!$J:$J,'2013Figures'!$C:$C,$A142,'2013Figures'!$B:$B,"BrokerToCy",'2013Figures'!$G:$G,"E1",'2013Figures'!$E:$E,$B$1)</f>
        <v>0</v>
      </c>
      <c r="F142" s="18">
        <f>SUMIFS('2013Figures'!$J:$J,'2013Figures'!$C:$C,$A142,'2013Figures'!$B:$B,"BrokerToCy",'2013Figures'!$G:$G,"P1",'2013Figures'!$E:$E,$B$1)</f>
        <v>0</v>
      </c>
      <c r="G142" s="18">
        <f>SUMIFS('2013Figures'!$J:$J,'2013Figures'!$C:$C,$A142,'2013Figures'!$B:$B,"CyToBroker",'2013Figures'!$G:$G,"E1",'2013Figures'!$E:$E,$B$1)</f>
        <v>0</v>
      </c>
      <c r="H142" s="18">
        <f>SUMIFS('2013Figures'!$J:$J,'2013Figures'!$C:$C,$A142,'2013Figures'!$B:$B,"CyToBroker",'2013Figures'!$G:$G,"P1",'2013Figures'!$E:$E,$B$1)</f>
        <v>0</v>
      </c>
      <c r="I142" s="28"/>
      <c r="J142" s="17"/>
      <c r="K142" s="28"/>
      <c r="L142" s="50">
        <f>SUMIFS('2012Figures'!$J:$J,'2012Figures'!$C:$C,$A142,'2012Figures'!$E:$E,$B$1)</f>
        <v>0</v>
      </c>
      <c r="M142" s="50">
        <f>SUMIFS('2012Figures'!$J:$J,'2012Figures'!$C:$C,$A142,'2012Figures'!$B:$B,"BrokerToCy",'2012Figures'!$G:$G,"E1",'2012Figures'!$E:$E,$B$1)</f>
        <v>0</v>
      </c>
      <c r="N142" s="50">
        <f>SUMIFS('2012Figures'!$J:$J,'2012Figures'!$C:$C,$A142,'2012Figures'!$B:$B,"BrokerToCy",'2012Figures'!$G:$G,"P1",'2012Figures'!$E:$E,$B$1)</f>
        <v>0</v>
      </c>
      <c r="O142" s="50">
        <f>SUMIFS('2012Figures'!$J:$J,'2012Figures'!$C:$C,$A142,'2012Figures'!$B:$B,"CyToBroker",'2012Figures'!$G:$G,"E1",'2012Figures'!$E:$E,$B$1)</f>
        <v>0</v>
      </c>
      <c r="P142" s="50">
        <f>SUMIFS('2012Figures'!$J:$J,'2012Figures'!$C:$C,$A142,'2012Figures'!$B:$B,"CyToBroker",'2012Figures'!$G:$G,"P1",'2012Figures'!$E:$E,$B$1)</f>
        <v>0</v>
      </c>
      <c r="Q142" s="28"/>
      <c r="R142" s="46" t="str">
        <f t="shared" si="18"/>
        <v/>
      </c>
      <c r="S142" s="46" t="str">
        <f t="shared" si="18"/>
        <v/>
      </c>
      <c r="T142" s="46" t="str">
        <f t="shared" si="18"/>
        <v/>
      </c>
      <c r="U142" s="46" t="str">
        <f t="shared" si="18"/>
        <v/>
      </c>
      <c r="V142" s="46" t="str">
        <f t="shared" si="18"/>
        <v/>
      </c>
    </row>
    <row r="143" spans="1:22" x14ac:dyDescent="0.2">
      <c r="A143" s="1">
        <v>108</v>
      </c>
      <c r="B143" s="1" t="s">
        <v>166</v>
      </c>
      <c r="C143" s="8">
        <v>1</v>
      </c>
      <c r="D143" s="29">
        <f>SUMIFS('2013Figures'!$J:$J,'2013Figures'!$C:$C,$A143,'2013Figures'!$H:$H,$B143,'2013Figures'!$I:$I,$C143,'2013Figures'!$E:$E,$B$1)</f>
        <v>0</v>
      </c>
      <c r="E143" s="9">
        <f>SUMIFS('2013Figures'!$J:$J,'2013Figures'!$C:$C,$A143,'2013Figures'!$H:$H,$B143,'2013Figures'!$I:$I,$C143,'2013Figures'!$B:$B,"BrokerToCy",'2013Figures'!$G:$G,"E1",'2013Figures'!$E:$E,$B$1)</f>
        <v>0</v>
      </c>
      <c r="F143" s="9">
        <f>SUMIFS('2013Figures'!$J:$J,'2013Figures'!$C:$C,$A143,'2013Figures'!$H:$H,$B143,'2013Figures'!$I:$I,$C143,'2013Figures'!$B:$B,"BrokerToCy",'2013Figures'!$G:$G,"P1",'2013Figures'!$E:$E,$B$1)</f>
        <v>0</v>
      </c>
      <c r="G143" s="9">
        <f>SUMIFS('2013Figures'!$J:$J,'2013Figures'!$C:$C,$A143,'2013Figures'!$H:$H,$B143,'2013Figures'!$I:$I,$C143,'2013Figures'!$B:$B,"CyToBroker",'2013Figures'!$G:$G,"E1",'2013Figures'!$E:$E,$B$1)</f>
        <v>0</v>
      </c>
      <c r="H143" s="9">
        <f>SUMIFS('2013Figures'!$J:$J,'2013Figures'!$C:$C,$A143,'2013Figures'!$H:$H,$B143,'2013Figures'!$I:$I,$C143,'2013Figures'!$B:$B,"CyToBroker",'2013Figures'!$G:$G,"P1",'2013Figures'!$E:$E,$B$1)</f>
        <v>0</v>
      </c>
      <c r="J143" s="8">
        <v>201501</v>
      </c>
      <c r="L143" s="42">
        <f>SUMIFS('2012Figures'!$J:$J,'2012Figures'!$C:$C,$A143,'2012Figures'!$H:$H,$B143,'2012Figures'!$I:$I,$C143,'2012Figures'!$E:$E,$B$1)</f>
        <v>0</v>
      </c>
      <c r="M143" s="52">
        <f>SUMIFS('2012Figures'!$J:$J,'2012Figures'!$C:$C,$A143,'2012Figures'!$H:$H,$B143,'2012Figures'!$I:$I,$C143,'2012Figures'!$B:$B,"BrokerToCy",'2012Figures'!$G:$G,"E1",'2012Figures'!$E:$E,$B$1)</f>
        <v>0</v>
      </c>
      <c r="N143" s="52">
        <f>SUMIFS('2012Figures'!$J:$J,'2012Figures'!$C:$C,$A143,'2012Figures'!$H:$H,$B143,'2012Figures'!$I:$I,$C143,'2012Figures'!$B:$B,"BrokerToCy",'2012Figures'!$G:$G,"P1",'2012Figures'!$E:$E,$B$1)</f>
        <v>0</v>
      </c>
      <c r="O143" s="52">
        <f>SUMIFS('2012Figures'!$J:$J,'2012Figures'!$C:$C,$A143,'2012Figures'!$H:$H,$B143,'2012Figures'!$I:$I,$C143,'2012Figures'!$B:$B,"CyToBroker",'2012Figures'!$G:$G,"E1",'2012Figures'!$E:$E,$B$1)</f>
        <v>0</v>
      </c>
      <c r="P143" s="52">
        <f>SUMIFS('2012Figures'!$J:$J,'2012Figures'!$C:$C,$A143,'2012Figures'!$H:$H,$B143,'2012Figures'!$I:$I,$C143,'2012Figures'!$B:$B,"CyToBroker",'2012Figures'!$G:$G,"P1",'2012Figures'!$E:$E,$B$1)</f>
        <v>0</v>
      </c>
      <c r="R143" s="46" t="str">
        <f t="shared" si="18"/>
        <v/>
      </c>
      <c r="S143" s="46" t="str">
        <f t="shared" si="18"/>
        <v/>
      </c>
      <c r="T143" s="46" t="str">
        <f t="shared" si="18"/>
        <v/>
      </c>
      <c r="U143" s="46" t="str">
        <f t="shared" si="18"/>
        <v/>
      </c>
      <c r="V143" s="46" t="str">
        <f t="shared" si="18"/>
        <v/>
      </c>
    </row>
    <row r="144" spans="1:22" x14ac:dyDescent="0.2">
      <c r="A144" s="1">
        <v>108</v>
      </c>
      <c r="B144" s="1" t="s">
        <v>166</v>
      </c>
      <c r="D144" s="29">
        <f>SUMIFS('2013Figures'!$J:$J,'2013Figures'!$C:$C,$A144,'2013Figures'!$I:$I,"",'2013Figures'!$E:$E,$B$1)</f>
        <v>0</v>
      </c>
      <c r="E144" s="9">
        <f>SUMIFS('2013Figures'!$J:$J,'2013Figures'!$C:$C,$A144,'2013Figures'!$I:$I,"",'2013Figures'!$B:$B,"BrokerToCy",'2013Figures'!$G:$G,"E1",'2013Figures'!$E:$E,$B$1)</f>
        <v>0</v>
      </c>
      <c r="F144" s="9">
        <f>SUMIFS('2013Figures'!$J:$J,'2013Figures'!$C:$C,$A144,'2013Figures'!$I:$I,"",'2013Figures'!$B:$B,"BrokerToCy",'2013Figures'!$G:$G,"P1",'2013Figures'!$E:$E,$B$1)</f>
        <v>0</v>
      </c>
      <c r="G144" s="9">
        <f>SUMIFS('2013Figures'!$J:$J,'2013Figures'!$C:$C,$A144,'2013Figures'!$I:$I,"",'2013Figures'!$B:$B,"CyToBroker",'2013Figures'!$G:$G,"E1",'2013Figures'!$E:$E,$B$1)</f>
        <v>0</v>
      </c>
      <c r="H144" s="9">
        <f>SUMIFS('2013Figures'!$J:$J,'2013Figures'!$C:$C,$A144,'2013Figures'!$I:$I,"",'2013Figures'!$B:$B,"CyToBroker",'2013Figures'!$G:$G,"P1",'2013Figures'!$E:$E,$B$1)</f>
        <v>0</v>
      </c>
      <c r="J144" s="8" t="s">
        <v>131</v>
      </c>
      <c r="L144" s="42">
        <f>SUMIFS('2012Figures'!$J:$J,'2012Figures'!$C:$C,$A144,'2012Figures'!$I:$I,"",'2012Figures'!$E:$E,$B$1)</f>
        <v>0</v>
      </c>
      <c r="M144" s="52">
        <f>SUMIFS('2012Figures'!$J:$J,'2012Figures'!$C:$C,$A144,'2012Figures'!$I:$I,"",'2012Figures'!$B:$B,"BrokerToCy",'2012Figures'!$G:$G,"E1",'2012Figures'!$E:$E,$B$1)</f>
        <v>0</v>
      </c>
      <c r="N144" s="52">
        <f>SUMIFS('2012Figures'!$J:$J,'2012Figures'!$C:$C,$A144,'2012Figures'!$I:$I,"",'2012Figures'!$B:$B,"BrokerToCy",'2012Figures'!$G:$G,"P1",'2012Figures'!$E:$E,$B$1)</f>
        <v>0</v>
      </c>
      <c r="O144" s="52">
        <f>SUMIFS('2012Figures'!$J:$J,'2012Figures'!$C:$C,$A144,'2012Figures'!$I:$I,"",'2012Figures'!$B:$B,"CyToBroker",'2012Figures'!$G:$G,"E1",'2012Figures'!$E:$E,$B$1)</f>
        <v>0</v>
      </c>
      <c r="P144" s="52">
        <f>SUMIFS('2012Figures'!$J:$J,'2012Figures'!$C:$C,$A144,'2012Figures'!$I:$I,"",'2012Figures'!$B:$B,"CyToBroker",'2012Figures'!$G:$G,"P1",'2012Figures'!$E:$E,$B$1)</f>
        <v>0</v>
      </c>
      <c r="R144" s="46" t="str">
        <f t="shared" si="18"/>
        <v/>
      </c>
      <c r="S144" s="46" t="str">
        <f t="shared" si="18"/>
        <v/>
      </c>
      <c r="T144" s="46" t="str">
        <f t="shared" si="18"/>
        <v/>
      </c>
      <c r="U144" s="46" t="str">
        <f t="shared" si="18"/>
        <v/>
      </c>
      <c r="V144" s="46" t="str">
        <f t="shared" si="18"/>
        <v/>
      </c>
    </row>
    <row r="145" spans="1:22" x14ac:dyDescent="0.2">
      <c r="A145" s="21"/>
      <c r="B145" s="21" t="s">
        <v>92</v>
      </c>
      <c r="C145" s="22"/>
      <c r="D145" s="23">
        <f>SUM(E145:H145)</f>
        <v>0</v>
      </c>
      <c r="E145" s="23">
        <f>SUM(E143:E144)</f>
        <v>0</v>
      </c>
      <c r="F145" s="23">
        <f t="shared" ref="F145:H145" si="21">SUM(F143:F144)</f>
        <v>0</v>
      </c>
      <c r="G145" s="23">
        <f t="shared" si="21"/>
        <v>0</v>
      </c>
      <c r="H145" s="23">
        <f t="shared" si="21"/>
        <v>0</v>
      </c>
      <c r="I145" s="21"/>
      <c r="J145" s="22"/>
      <c r="K145" s="21"/>
      <c r="L145" s="43">
        <f>SUM(M145:P145)</f>
        <v>0</v>
      </c>
      <c r="M145" s="43">
        <f>SUM(M143:M144)</f>
        <v>0</v>
      </c>
      <c r="N145" s="43">
        <f t="shared" ref="N145:P145" si="22">SUM(N143:N144)</f>
        <v>0</v>
      </c>
      <c r="O145" s="43">
        <f t="shared" si="22"/>
        <v>0</v>
      </c>
      <c r="P145" s="43">
        <f t="shared" si="22"/>
        <v>0</v>
      </c>
      <c r="Q145" s="21"/>
      <c r="R145" s="21"/>
      <c r="S145" s="21"/>
      <c r="T145" s="21"/>
      <c r="U145" s="21"/>
      <c r="V145" s="21"/>
    </row>
    <row r="146" spans="1:22" x14ac:dyDescent="0.2">
      <c r="A146" s="28">
        <v>109</v>
      </c>
      <c r="B146" s="28" t="s">
        <v>99</v>
      </c>
      <c r="C146" s="17" t="s">
        <v>88</v>
      </c>
      <c r="D146" s="18">
        <f>SUMIFS('2013Figures'!$J:$J,'2013Figures'!$C:$C,$A146,'2013Figures'!$E:$E,$B$1)</f>
        <v>0</v>
      </c>
      <c r="E146" s="18">
        <f>SUMIFS('2013Figures'!$J:$J,'2013Figures'!$C:$C,$A146,'2013Figures'!$B:$B,"BrokerToCy",'2013Figures'!$G:$G,"E1",'2013Figures'!$E:$E,$B$1)</f>
        <v>0</v>
      </c>
      <c r="F146" s="18">
        <f>SUMIFS('2013Figures'!$J:$J,'2013Figures'!$C:$C,$A146,'2013Figures'!$B:$B,"BrokerToCy",'2013Figures'!$G:$G,"P1",'2013Figures'!$E:$E,$B$1)</f>
        <v>0</v>
      </c>
      <c r="G146" s="18">
        <f>SUMIFS('2013Figures'!$J:$J,'2013Figures'!$C:$C,$A146,'2013Figures'!$B:$B,"CyToBroker",'2013Figures'!$G:$G,"E1",'2013Figures'!$E:$E,$B$1)</f>
        <v>0</v>
      </c>
      <c r="H146" s="18">
        <f>SUMIFS('2013Figures'!$J:$J,'2013Figures'!$C:$C,$A146,'2013Figures'!$B:$B,"CyToBroker",'2013Figures'!$G:$G,"P1",'2013Figures'!$E:$E,$B$1)</f>
        <v>0</v>
      </c>
      <c r="I146" s="28"/>
      <c r="J146" s="17"/>
      <c r="K146" s="28"/>
      <c r="L146" s="50">
        <f>SUMIFS('2012Figures'!$J:$J,'2012Figures'!$C:$C,$A146,'2012Figures'!$E:$E,$B$1)</f>
        <v>0</v>
      </c>
      <c r="M146" s="50">
        <f>SUMIFS('2012Figures'!$J:$J,'2012Figures'!$C:$C,$A146,'2012Figures'!$B:$B,"BrokerToCy",'2012Figures'!$G:$G,"E1",'2012Figures'!$E:$E,$B$1)</f>
        <v>0</v>
      </c>
      <c r="N146" s="50">
        <f>SUMIFS('2012Figures'!$J:$J,'2012Figures'!$C:$C,$A146,'2012Figures'!$B:$B,"BrokerToCy",'2012Figures'!$G:$G,"P1",'2012Figures'!$E:$E,$B$1)</f>
        <v>0</v>
      </c>
      <c r="O146" s="50">
        <f>SUMIFS('2012Figures'!$J:$J,'2012Figures'!$C:$C,$A146,'2012Figures'!$B:$B,"CyToBroker",'2012Figures'!$G:$G,"E1",'2012Figures'!$E:$E,$B$1)</f>
        <v>0</v>
      </c>
      <c r="P146" s="50">
        <f>SUMIFS('2012Figures'!$J:$J,'2012Figures'!$C:$C,$A146,'2012Figures'!$B:$B,"CyToBroker",'2012Figures'!$G:$G,"P1",'2012Figures'!$E:$E,$B$1)</f>
        <v>0</v>
      </c>
      <c r="Q146" s="28"/>
      <c r="R146" s="46" t="str">
        <f t="shared" si="18"/>
        <v/>
      </c>
      <c r="S146" s="46" t="str">
        <f t="shared" si="18"/>
        <v/>
      </c>
      <c r="T146" s="46" t="str">
        <f t="shared" si="18"/>
        <v/>
      </c>
      <c r="U146" s="46" t="str">
        <f t="shared" si="18"/>
        <v/>
      </c>
      <c r="V146" s="46" t="str">
        <f t="shared" si="18"/>
        <v/>
      </c>
    </row>
    <row r="147" spans="1:22" x14ac:dyDescent="0.2">
      <c r="A147" s="1">
        <v>109</v>
      </c>
      <c r="B147" s="1" t="s">
        <v>99</v>
      </c>
      <c r="C147" s="8">
        <v>5</v>
      </c>
      <c r="D147" s="29">
        <f>SUMIFS('2013Figures'!$J:$J,'2013Figures'!$C:$C,$A147,'2013Figures'!$H:$H,$B147,'2013Figures'!$I:$I,$C147,'2013Figures'!$E:$E,$B$1)</f>
        <v>0</v>
      </c>
      <c r="E147" s="9">
        <f>SUMIFS('2013Figures'!$J:$J,'2013Figures'!$C:$C,$A147,'2013Figures'!$H:$H,$B147,'2013Figures'!$I:$I,$C147,'2013Figures'!$B:$B,"BrokerToCy",'2013Figures'!$G:$G,"E1",'2013Figures'!$E:$E,$B$1)</f>
        <v>0</v>
      </c>
      <c r="F147" s="9">
        <f>SUMIFS('2013Figures'!$J:$J,'2013Figures'!$C:$C,$A147,'2013Figures'!$H:$H,$B147,'2013Figures'!$I:$I,$C147,'2013Figures'!$B:$B,"BrokerToCy",'2013Figures'!$G:$G,"P1",'2013Figures'!$E:$E,$B$1)</f>
        <v>0</v>
      </c>
      <c r="G147" s="9">
        <f>SUMIFS('2013Figures'!$J:$J,'2013Figures'!$C:$C,$A147,'2013Figures'!$H:$H,$B147,'2013Figures'!$I:$I,$C147,'2013Figures'!$B:$B,"CyToBroker",'2013Figures'!$G:$G,"E1",'2013Figures'!$E:$E,$B$1)</f>
        <v>0</v>
      </c>
      <c r="H147" s="9">
        <f>SUMIFS('2013Figures'!$J:$J,'2013Figures'!$C:$C,$A147,'2013Figures'!$H:$H,$B147,'2013Figures'!$I:$I,$C147,'2013Figures'!$B:$B,"CyToBroker",'2013Figures'!$G:$G,"P1",'2013Figures'!$E:$E,$B$1)</f>
        <v>0</v>
      </c>
      <c r="L147" s="42">
        <f>SUMIFS('2012Figures'!$J:$J,'2012Figures'!$C:$C,$A147,'2012Figures'!$H:$H,$B147,'2012Figures'!$I:$I,$C147,'2012Figures'!$E:$E,$B$1)</f>
        <v>0</v>
      </c>
      <c r="M147" s="52">
        <f>SUMIFS('2012Figures'!$J:$J,'2012Figures'!$C:$C,$A147,'2012Figures'!$H:$H,$B147,'2012Figures'!$I:$I,$C147,'2012Figures'!$B:$B,"BrokerToCy",'2012Figures'!$G:$G,"E1",'2012Figures'!$E:$E,$B$1)</f>
        <v>0</v>
      </c>
      <c r="N147" s="52">
        <f>SUMIFS('2012Figures'!$J:$J,'2012Figures'!$C:$C,$A147,'2012Figures'!$H:$H,$B147,'2012Figures'!$I:$I,$C147,'2012Figures'!$B:$B,"BrokerToCy",'2012Figures'!$G:$G,"P1",'2012Figures'!$E:$E,$B$1)</f>
        <v>0</v>
      </c>
      <c r="O147" s="52">
        <f>SUMIFS('2012Figures'!$J:$J,'2012Figures'!$C:$C,$A147,'2012Figures'!$H:$H,$B147,'2012Figures'!$I:$I,$C147,'2012Figures'!$B:$B,"CyToBroker",'2012Figures'!$G:$G,"E1",'2012Figures'!$E:$E,$B$1)</f>
        <v>0</v>
      </c>
      <c r="P147" s="52">
        <f>SUMIFS('2012Figures'!$J:$J,'2012Figures'!$C:$C,$A147,'2012Figures'!$H:$H,$B147,'2012Figures'!$I:$I,$C147,'2012Figures'!$B:$B,"CyToBroker",'2012Figures'!$G:$G,"P1",'2012Figures'!$E:$E,$B$1)</f>
        <v>0</v>
      </c>
      <c r="R147" s="46" t="str">
        <f t="shared" si="18"/>
        <v/>
      </c>
      <c r="S147" s="46" t="str">
        <f t="shared" si="18"/>
        <v/>
      </c>
      <c r="T147" s="46" t="str">
        <f t="shared" si="18"/>
        <v/>
      </c>
      <c r="U147" s="46" t="str">
        <f t="shared" si="18"/>
        <v/>
      </c>
      <c r="V147" s="46" t="str">
        <f t="shared" si="18"/>
        <v/>
      </c>
    </row>
    <row r="148" spans="1:22" x14ac:dyDescent="0.2">
      <c r="A148" s="1">
        <v>109</v>
      </c>
      <c r="B148" s="1" t="s">
        <v>99</v>
      </c>
      <c r="C148" s="8">
        <v>4</v>
      </c>
      <c r="D148" s="29">
        <f>SUMIFS('2013Figures'!$J:$J,'2013Figures'!$C:$C,$A148,'2013Figures'!$H:$H,$B148,'2013Figures'!$I:$I,$C148,'2013Figures'!$E:$E,$B$1)</f>
        <v>0</v>
      </c>
      <c r="E148" s="9">
        <f>SUMIFS('2013Figures'!$J:$J,'2013Figures'!$C:$C,$A148,'2013Figures'!$H:$H,$B148,'2013Figures'!$I:$I,$C148,'2013Figures'!$B:$B,"BrokerToCy",'2013Figures'!$G:$G,"E1",'2013Figures'!$E:$E,$B$1)</f>
        <v>0</v>
      </c>
      <c r="F148" s="9">
        <f>SUMIFS('2013Figures'!$J:$J,'2013Figures'!$C:$C,$A148,'2013Figures'!$H:$H,$B148,'2013Figures'!$I:$I,$C148,'2013Figures'!$B:$B,"BrokerToCy",'2013Figures'!$G:$G,"P1",'2013Figures'!$E:$E,$B$1)</f>
        <v>0</v>
      </c>
      <c r="G148" s="9">
        <f>SUMIFS('2013Figures'!$J:$J,'2013Figures'!$C:$C,$A148,'2013Figures'!$H:$H,$B148,'2013Figures'!$I:$I,$C148,'2013Figures'!$B:$B,"CyToBroker",'2013Figures'!$G:$G,"E1",'2013Figures'!$E:$E,$B$1)</f>
        <v>0</v>
      </c>
      <c r="H148" s="9">
        <f>SUMIFS('2013Figures'!$J:$J,'2013Figures'!$C:$C,$A148,'2013Figures'!$H:$H,$B148,'2013Figures'!$I:$I,$C148,'2013Figures'!$B:$B,"CyToBroker",'2013Figures'!$G:$G,"P1",'2013Figures'!$E:$E,$B$1)</f>
        <v>0</v>
      </c>
      <c r="J148" s="8">
        <v>201501</v>
      </c>
      <c r="L148" s="42">
        <f>SUMIFS('2012Figures'!$J:$J,'2012Figures'!$C:$C,$A148,'2012Figures'!$H:$H,$B148,'2012Figures'!$I:$I,$C148,'2012Figures'!$E:$E,$B$1)</f>
        <v>0</v>
      </c>
      <c r="M148" s="52">
        <f>SUMIFS('2012Figures'!$J:$J,'2012Figures'!$C:$C,$A148,'2012Figures'!$H:$H,$B148,'2012Figures'!$I:$I,$C148,'2012Figures'!$B:$B,"BrokerToCy",'2012Figures'!$G:$G,"E1",'2012Figures'!$E:$E,$B$1)</f>
        <v>0</v>
      </c>
      <c r="N148" s="52">
        <f>SUMIFS('2012Figures'!$J:$J,'2012Figures'!$C:$C,$A148,'2012Figures'!$H:$H,$B148,'2012Figures'!$I:$I,$C148,'2012Figures'!$B:$B,"BrokerToCy",'2012Figures'!$G:$G,"P1",'2012Figures'!$E:$E,$B$1)</f>
        <v>0</v>
      </c>
      <c r="O148" s="52">
        <f>SUMIFS('2012Figures'!$J:$J,'2012Figures'!$C:$C,$A148,'2012Figures'!$H:$H,$B148,'2012Figures'!$I:$I,$C148,'2012Figures'!$B:$B,"CyToBroker",'2012Figures'!$G:$G,"E1",'2012Figures'!$E:$E,$B$1)</f>
        <v>0</v>
      </c>
      <c r="P148" s="52">
        <f>SUMIFS('2012Figures'!$J:$J,'2012Figures'!$C:$C,$A148,'2012Figures'!$H:$H,$B148,'2012Figures'!$I:$I,$C148,'2012Figures'!$B:$B,"CyToBroker",'2012Figures'!$G:$G,"P1",'2012Figures'!$E:$E,$B$1)</f>
        <v>0</v>
      </c>
      <c r="R148" s="46" t="str">
        <f t="shared" si="18"/>
        <v/>
      </c>
      <c r="S148" s="46" t="str">
        <f t="shared" si="18"/>
        <v/>
      </c>
      <c r="T148" s="46" t="str">
        <f t="shared" si="18"/>
        <v/>
      </c>
      <c r="U148" s="46" t="str">
        <f t="shared" si="18"/>
        <v/>
      </c>
      <c r="V148" s="46" t="str">
        <f t="shared" si="18"/>
        <v/>
      </c>
    </row>
    <row r="149" spans="1:22" x14ac:dyDescent="0.2">
      <c r="A149" s="1">
        <v>109</v>
      </c>
      <c r="B149" s="1" t="s">
        <v>99</v>
      </c>
      <c r="C149" s="8">
        <v>3</v>
      </c>
      <c r="D149" s="29">
        <f>SUMIFS('2013Figures'!$J:$J,'2013Figures'!$C:$C,$A149,'2013Figures'!$H:$H,$B149,'2013Figures'!$I:$I,$C149,'2013Figures'!$E:$E,$B$1)</f>
        <v>0</v>
      </c>
      <c r="E149" s="9">
        <f>SUMIFS('2013Figures'!$J:$J,'2013Figures'!$C:$C,$A149,'2013Figures'!$H:$H,$B149,'2013Figures'!$I:$I,$C149,'2013Figures'!$B:$B,"BrokerToCy",'2013Figures'!$G:$G,"E1",'2013Figures'!$E:$E,$B$1)</f>
        <v>0</v>
      </c>
      <c r="F149" s="9">
        <f>SUMIFS('2013Figures'!$J:$J,'2013Figures'!$C:$C,$A149,'2013Figures'!$H:$H,$B149,'2013Figures'!$I:$I,$C149,'2013Figures'!$B:$B,"BrokerToCy",'2013Figures'!$G:$G,"P1",'2013Figures'!$E:$E,$B$1)</f>
        <v>0</v>
      </c>
      <c r="G149" s="9">
        <f>SUMIFS('2013Figures'!$J:$J,'2013Figures'!$C:$C,$A149,'2013Figures'!$H:$H,$B149,'2013Figures'!$I:$I,$C149,'2013Figures'!$B:$B,"CyToBroker",'2013Figures'!$G:$G,"E1",'2013Figures'!$E:$E,$B$1)</f>
        <v>0</v>
      </c>
      <c r="H149" s="9">
        <f>SUMIFS('2013Figures'!$J:$J,'2013Figures'!$C:$C,$A149,'2013Figures'!$H:$H,$B149,'2013Figures'!$I:$I,$C149,'2013Figures'!$B:$B,"CyToBroker",'2013Figures'!$G:$G,"P1",'2013Figures'!$E:$E,$B$1)</f>
        <v>0</v>
      </c>
      <c r="J149" s="8">
        <v>201401</v>
      </c>
      <c r="L149" s="42">
        <f>SUMIFS('2012Figures'!$J:$J,'2012Figures'!$C:$C,$A149,'2012Figures'!$H:$H,$B149,'2012Figures'!$I:$I,$C149,'2012Figures'!$E:$E,$B$1)</f>
        <v>0</v>
      </c>
      <c r="M149" s="52">
        <f>SUMIFS('2012Figures'!$J:$J,'2012Figures'!$C:$C,$A149,'2012Figures'!$H:$H,$B149,'2012Figures'!$I:$I,$C149,'2012Figures'!$B:$B,"BrokerToCy",'2012Figures'!$G:$G,"E1",'2012Figures'!$E:$E,$B$1)</f>
        <v>0</v>
      </c>
      <c r="N149" s="52">
        <f>SUMIFS('2012Figures'!$J:$J,'2012Figures'!$C:$C,$A149,'2012Figures'!$H:$H,$B149,'2012Figures'!$I:$I,$C149,'2012Figures'!$B:$B,"BrokerToCy",'2012Figures'!$G:$G,"P1",'2012Figures'!$E:$E,$B$1)</f>
        <v>0</v>
      </c>
      <c r="O149" s="52">
        <f>SUMIFS('2012Figures'!$J:$J,'2012Figures'!$C:$C,$A149,'2012Figures'!$H:$H,$B149,'2012Figures'!$I:$I,$C149,'2012Figures'!$B:$B,"CyToBroker",'2012Figures'!$G:$G,"E1",'2012Figures'!$E:$E,$B$1)</f>
        <v>0</v>
      </c>
      <c r="P149" s="52">
        <f>SUMIFS('2012Figures'!$J:$J,'2012Figures'!$C:$C,$A149,'2012Figures'!$H:$H,$B149,'2012Figures'!$I:$I,$C149,'2012Figures'!$B:$B,"CyToBroker",'2012Figures'!$G:$G,"P1",'2012Figures'!$E:$E,$B$1)</f>
        <v>0</v>
      </c>
      <c r="R149" s="46" t="str">
        <f t="shared" si="18"/>
        <v/>
      </c>
      <c r="S149" s="46" t="str">
        <f t="shared" si="18"/>
        <v/>
      </c>
      <c r="T149" s="46" t="str">
        <f t="shared" si="18"/>
        <v/>
      </c>
      <c r="U149" s="46" t="str">
        <f t="shared" si="18"/>
        <v/>
      </c>
      <c r="V149" s="46" t="str">
        <f t="shared" si="18"/>
        <v/>
      </c>
    </row>
    <row r="150" spans="1:22" x14ac:dyDescent="0.2">
      <c r="A150" s="1">
        <v>109</v>
      </c>
      <c r="B150" s="1" t="s">
        <v>99</v>
      </c>
      <c r="C150" s="8">
        <v>2</v>
      </c>
      <c r="D150" s="29">
        <f>SUMIFS('2013Figures'!$J:$J,'2013Figures'!$C:$C,$A150,'2013Figures'!$H:$H,$B150,'2013Figures'!$I:$I,$C150,'2013Figures'!$E:$E,$B$1)</f>
        <v>0</v>
      </c>
      <c r="E150" s="9">
        <f>SUMIFS('2013Figures'!$J:$J,'2013Figures'!$C:$C,$A150,'2013Figures'!$H:$H,$B150,'2013Figures'!$I:$I,$C150,'2013Figures'!$B:$B,"BrokerToCy",'2013Figures'!$G:$G,"E1",'2013Figures'!$E:$E,$B$1)</f>
        <v>0</v>
      </c>
      <c r="F150" s="9">
        <f>SUMIFS('2013Figures'!$J:$J,'2013Figures'!$C:$C,$A150,'2013Figures'!$H:$H,$B150,'2013Figures'!$I:$I,$C150,'2013Figures'!$B:$B,"BrokerToCy",'2013Figures'!$G:$G,"P1",'2013Figures'!$E:$E,$B$1)</f>
        <v>0</v>
      </c>
      <c r="G150" s="9">
        <f>SUMIFS('2013Figures'!$J:$J,'2013Figures'!$C:$C,$A150,'2013Figures'!$H:$H,$B150,'2013Figures'!$I:$I,$C150,'2013Figures'!$B:$B,"CyToBroker",'2013Figures'!$G:$G,"E1",'2013Figures'!$E:$E,$B$1)</f>
        <v>0</v>
      </c>
      <c r="H150" s="9">
        <f>SUMIFS('2013Figures'!$J:$J,'2013Figures'!$C:$C,$A150,'2013Figures'!$H:$H,$B150,'2013Figures'!$I:$I,$C150,'2013Figures'!$B:$B,"CyToBroker",'2013Figures'!$G:$G,"P1",'2013Figures'!$E:$E,$B$1)</f>
        <v>0</v>
      </c>
      <c r="I150" s="30"/>
      <c r="J150" s="31">
        <v>201301</v>
      </c>
      <c r="K150" s="30"/>
      <c r="L150" s="42">
        <f>SUMIFS('2012Figures'!$J:$J,'2012Figures'!$C:$C,$A150,'2012Figures'!$H:$H,$B150,'2012Figures'!$I:$I,$C150,'2012Figures'!$E:$E,$B$1)</f>
        <v>0</v>
      </c>
      <c r="M150" s="52">
        <f>SUMIFS('2012Figures'!$J:$J,'2012Figures'!$C:$C,$A150,'2012Figures'!$H:$H,$B150,'2012Figures'!$I:$I,$C150,'2012Figures'!$B:$B,"BrokerToCy",'2012Figures'!$G:$G,"E1",'2012Figures'!$E:$E,$B$1)</f>
        <v>0</v>
      </c>
      <c r="N150" s="52">
        <f>SUMIFS('2012Figures'!$J:$J,'2012Figures'!$C:$C,$A150,'2012Figures'!$H:$H,$B150,'2012Figures'!$I:$I,$C150,'2012Figures'!$B:$B,"BrokerToCy",'2012Figures'!$G:$G,"P1",'2012Figures'!$E:$E,$B$1)</f>
        <v>0</v>
      </c>
      <c r="O150" s="52">
        <f>SUMIFS('2012Figures'!$J:$J,'2012Figures'!$C:$C,$A150,'2012Figures'!$H:$H,$B150,'2012Figures'!$I:$I,$C150,'2012Figures'!$B:$B,"CyToBroker",'2012Figures'!$G:$G,"E1",'2012Figures'!$E:$E,$B$1)</f>
        <v>0</v>
      </c>
      <c r="P150" s="52">
        <f>SUMIFS('2012Figures'!$J:$J,'2012Figures'!$C:$C,$A150,'2012Figures'!$H:$H,$B150,'2012Figures'!$I:$I,$C150,'2012Figures'!$B:$B,"CyToBroker",'2012Figures'!$G:$G,"P1",'2012Figures'!$E:$E,$B$1)</f>
        <v>0</v>
      </c>
      <c r="Q150" s="30"/>
      <c r="R150" s="46" t="str">
        <f t="shared" si="18"/>
        <v/>
      </c>
      <c r="S150" s="46" t="str">
        <f t="shared" si="18"/>
        <v/>
      </c>
      <c r="T150" s="46" t="str">
        <f t="shared" si="18"/>
        <v/>
      </c>
      <c r="U150" s="46" t="str">
        <f t="shared" si="18"/>
        <v/>
      </c>
      <c r="V150" s="46" t="str">
        <f t="shared" si="18"/>
        <v/>
      </c>
    </row>
    <row r="151" spans="1:22" x14ac:dyDescent="0.2">
      <c r="A151" s="1">
        <v>109</v>
      </c>
      <c r="B151" s="1" t="s">
        <v>99</v>
      </c>
      <c r="C151" s="8">
        <v>1</v>
      </c>
      <c r="D151" s="29">
        <f>SUMIFS('2013Figures'!$J:$J,'2013Figures'!$C:$C,$A151,'2013Figures'!$H:$H,$B151,'2013Figures'!$I:$I,$C151,'2013Figures'!$E:$E,$B$1)</f>
        <v>0</v>
      </c>
      <c r="E151" s="9">
        <f>SUMIFS('2013Figures'!$J:$J,'2013Figures'!$C:$C,$A151,'2013Figures'!$H:$H,$B151,'2013Figures'!$I:$I,$C151,'2013Figures'!$B:$B,"BrokerToCy",'2013Figures'!$G:$G,"E1",'2013Figures'!$E:$E,$B$1)</f>
        <v>0</v>
      </c>
      <c r="F151" s="9">
        <f>SUMIFS('2013Figures'!$J:$J,'2013Figures'!$C:$C,$A151,'2013Figures'!$H:$H,$B151,'2013Figures'!$I:$I,$C151,'2013Figures'!$B:$B,"BrokerToCy",'2013Figures'!$G:$G,"P1",'2013Figures'!$E:$E,$B$1)</f>
        <v>0</v>
      </c>
      <c r="G151" s="9">
        <f>SUMIFS('2013Figures'!$J:$J,'2013Figures'!$C:$C,$A151,'2013Figures'!$H:$H,$B151,'2013Figures'!$I:$I,$C151,'2013Figures'!$B:$B,"CyToBroker",'2013Figures'!$G:$G,"E1",'2013Figures'!$E:$E,$B$1)</f>
        <v>0</v>
      </c>
      <c r="H151" s="9">
        <f>SUMIFS('2013Figures'!$J:$J,'2013Figures'!$C:$C,$A151,'2013Figures'!$H:$H,$B151,'2013Figures'!$I:$I,$C151,'2013Figures'!$B:$B,"CyToBroker",'2013Figures'!$G:$G,"P1",'2013Figures'!$E:$E,$B$1)</f>
        <v>0</v>
      </c>
      <c r="J151" s="8">
        <v>201201</v>
      </c>
      <c r="L151" s="42">
        <f>SUMIFS('2012Figures'!$J:$J,'2012Figures'!$C:$C,$A151,'2012Figures'!$H:$H,$B151,'2012Figures'!$I:$I,$C151,'2012Figures'!$E:$E,$B$1)</f>
        <v>0</v>
      </c>
      <c r="M151" s="52">
        <f>SUMIFS('2012Figures'!$J:$J,'2012Figures'!$C:$C,$A151,'2012Figures'!$H:$H,$B151,'2012Figures'!$I:$I,$C151,'2012Figures'!$B:$B,"BrokerToCy",'2012Figures'!$G:$G,"E1",'2012Figures'!$E:$E,$B$1)</f>
        <v>0</v>
      </c>
      <c r="N151" s="52">
        <f>SUMIFS('2012Figures'!$J:$J,'2012Figures'!$C:$C,$A151,'2012Figures'!$H:$H,$B151,'2012Figures'!$I:$I,$C151,'2012Figures'!$B:$B,"BrokerToCy",'2012Figures'!$G:$G,"P1",'2012Figures'!$E:$E,$B$1)</f>
        <v>0</v>
      </c>
      <c r="O151" s="52">
        <f>SUMIFS('2012Figures'!$J:$J,'2012Figures'!$C:$C,$A151,'2012Figures'!$H:$H,$B151,'2012Figures'!$I:$I,$C151,'2012Figures'!$B:$B,"CyToBroker",'2012Figures'!$G:$G,"E1",'2012Figures'!$E:$E,$B$1)</f>
        <v>0</v>
      </c>
      <c r="P151" s="52">
        <f>SUMIFS('2012Figures'!$J:$J,'2012Figures'!$C:$C,$A151,'2012Figures'!$H:$H,$B151,'2012Figures'!$I:$I,$C151,'2012Figures'!$B:$B,"CyToBroker",'2012Figures'!$G:$G,"P1",'2012Figures'!$E:$E,$B$1)</f>
        <v>0</v>
      </c>
      <c r="R151" s="46" t="str">
        <f t="shared" ref="R151:V214" si="23">IF(L151=0,"",ROUND(D151/L151-1,2))</f>
        <v/>
      </c>
      <c r="S151" s="46" t="str">
        <f t="shared" si="23"/>
        <v/>
      </c>
      <c r="T151" s="46" t="str">
        <f t="shared" si="23"/>
        <v/>
      </c>
      <c r="U151" s="46" t="str">
        <f t="shared" si="23"/>
        <v/>
      </c>
      <c r="V151" s="46" t="str">
        <f t="shared" si="23"/>
        <v/>
      </c>
    </row>
    <row r="152" spans="1:22" x14ac:dyDescent="0.2">
      <c r="A152" s="1">
        <v>109</v>
      </c>
      <c r="B152" s="1" t="s">
        <v>99</v>
      </c>
      <c r="D152" s="29">
        <f>SUMIFS('2013Figures'!$J:$J,'2013Figures'!$C:$C,$A152,'2013Figures'!$I:$I,"",'2013Figures'!$E:$E,$B$1)</f>
        <v>0</v>
      </c>
      <c r="E152" s="9">
        <f>SUMIFS('2013Figures'!$J:$J,'2013Figures'!$C:$C,$A152,'2013Figures'!$I:$I,"",'2013Figures'!$B:$B,"BrokerToCy",'2013Figures'!$G:$G,"E1",'2013Figures'!$E:$E,$B$1)</f>
        <v>0</v>
      </c>
      <c r="F152" s="9">
        <f>SUMIFS('2013Figures'!$J:$J,'2013Figures'!$C:$C,$A152,'2013Figures'!$I:$I,"",'2013Figures'!$B:$B,"BrokerToCy",'2013Figures'!$G:$G,"P1",'2013Figures'!$E:$E,$B$1)</f>
        <v>0</v>
      </c>
      <c r="G152" s="9">
        <f>SUMIFS('2013Figures'!$J:$J,'2013Figures'!$C:$C,$A152,'2013Figures'!$I:$I,"",'2013Figures'!$B:$B,"CyToBroker",'2013Figures'!$G:$G,"E1",'2013Figures'!$E:$E,$B$1)</f>
        <v>0</v>
      </c>
      <c r="H152" s="9">
        <f>SUMIFS('2013Figures'!$J:$J,'2013Figures'!$C:$C,$A152,'2013Figures'!$I:$I,"",'2013Figures'!$B:$B,"CyToBroker",'2013Figures'!$G:$G,"P1",'2013Figures'!$E:$E,$B$1)</f>
        <v>0</v>
      </c>
      <c r="J152" s="8" t="s">
        <v>131</v>
      </c>
      <c r="L152" s="42">
        <f>SUMIFS('2012Figures'!$J:$J,'2012Figures'!$C:$C,$A152,'2012Figures'!$I:$I,"",'2012Figures'!$E:$E,$B$1)</f>
        <v>0</v>
      </c>
      <c r="M152" s="52">
        <f>SUMIFS('2012Figures'!$J:$J,'2012Figures'!$C:$C,$A152,'2012Figures'!$I:$I,"",'2012Figures'!$B:$B,"BrokerToCy",'2012Figures'!$G:$G,"E1",'2012Figures'!$E:$E,$B$1)</f>
        <v>0</v>
      </c>
      <c r="N152" s="52">
        <f>SUMIFS('2012Figures'!$J:$J,'2012Figures'!$C:$C,$A152,'2012Figures'!$I:$I,"",'2012Figures'!$B:$B,"BrokerToCy",'2012Figures'!$G:$G,"P1",'2012Figures'!$E:$E,$B$1)</f>
        <v>0</v>
      </c>
      <c r="O152" s="52">
        <f>SUMIFS('2012Figures'!$J:$J,'2012Figures'!$C:$C,$A152,'2012Figures'!$I:$I,"",'2012Figures'!$B:$B,"CyToBroker",'2012Figures'!$G:$G,"E1",'2012Figures'!$E:$E,$B$1)</f>
        <v>0</v>
      </c>
      <c r="P152" s="52">
        <f>SUMIFS('2012Figures'!$J:$J,'2012Figures'!$C:$C,$A152,'2012Figures'!$I:$I,"",'2012Figures'!$B:$B,"CyToBroker",'2012Figures'!$G:$G,"P1",'2012Figures'!$E:$E,$B$1)</f>
        <v>0</v>
      </c>
      <c r="R152" s="46" t="str">
        <f t="shared" si="23"/>
        <v/>
      </c>
      <c r="S152" s="46" t="str">
        <f t="shared" si="23"/>
        <v/>
      </c>
      <c r="T152" s="46" t="str">
        <f t="shared" si="23"/>
        <v/>
      </c>
      <c r="U152" s="46" t="str">
        <f t="shared" si="23"/>
        <v/>
      </c>
      <c r="V152" s="46" t="str">
        <f t="shared" si="23"/>
        <v/>
      </c>
    </row>
    <row r="153" spans="1:22" x14ac:dyDescent="0.2">
      <c r="A153" s="21"/>
      <c r="B153" s="21" t="s">
        <v>92</v>
      </c>
      <c r="C153" s="22"/>
      <c r="D153" s="23">
        <f>SUM(E153:H153)</f>
        <v>0</v>
      </c>
      <c r="E153" s="23">
        <f>SUM(E147:E152)</f>
        <v>0</v>
      </c>
      <c r="F153" s="23">
        <f>SUM(F147:F152)</f>
        <v>0</v>
      </c>
      <c r="G153" s="23">
        <f>SUM(G147:G152)</f>
        <v>0</v>
      </c>
      <c r="H153" s="23">
        <f>SUM(H147:H152)</f>
        <v>0</v>
      </c>
      <c r="I153" s="21"/>
      <c r="J153" s="22"/>
      <c r="K153" s="21"/>
      <c r="L153" s="43">
        <f>SUM(M153:P153)</f>
        <v>0</v>
      </c>
      <c r="M153" s="43">
        <f>SUM(M147:M152)</f>
        <v>0</v>
      </c>
      <c r="N153" s="43">
        <f>SUM(N147:N152)</f>
        <v>0</v>
      </c>
      <c r="O153" s="43">
        <f>SUM(O147:O152)</f>
        <v>0</v>
      </c>
      <c r="P153" s="43">
        <f>SUM(P147:P152)</f>
        <v>0</v>
      </c>
      <c r="Q153" s="21"/>
      <c r="R153" s="21"/>
      <c r="S153" s="21"/>
      <c r="T153" s="21"/>
      <c r="U153" s="21"/>
      <c r="V153" s="21"/>
    </row>
    <row r="154" spans="1:22" x14ac:dyDescent="0.2">
      <c r="A154" s="28">
        <v>114</v>
      </c>
      <c r="B154" s="28" t="s">
        <v>62</v>
      </c>
      <c r="C154" s="17" t="s">
        <v>88</v>
      </c>
      <c r="D154" s="18">
        <f>SUMIFS('2013Figures'!$J:$J,'2013Figures'!$C:$C,$A154,'2013Figures'!$E:$E,$B$1)</f>
        <v>131</v>
      </c>
      <c r="E154" s="18">
        <f>SUMIFS('2013Figures'!$J:$J,'2013Figures'!$C:$C,$A154,'2013Figures'!$B:$B,"BrokerToCy",'2013Figures'!$G:$G,"E1",'2013Figures'!$E:$E,$B$1)</f>
        <v>0</v>
      </c>
      <c r="F154" s="18">
        <f>SUMIFS('2013Figures'!$J:$J,'2013Figures'!$C:$C,$A154,'2013Figures'!$B:$B,"BrokerToCy",'2013Figures'!$G:$G,"P1",'2013Figures'!$E:$E,$B$1)</f>
        <v>0</v>
      </c>
      <c r="G154" s="18">
        <f>SUMIFS('2013Figures'!$J:$J,'2013Figures'!$C:$C,$A154,'2013Figures'!$B:$B,"CyToBroker",'2013Figures'!$G:$G,"E1",'2013Figures'!$E:$E,$B$1)</f>
        <v>131</v>
      </c>
      <c r="H154" s="18">
        <f>SUMIFS('2013Figures'!$J:$J,'2013Figures'!$C:$C,$A154,'2013Figures'!$B:$B,"CyToBroker",'2013Figures'!$G:$G,"P1",'2013Figures'!$E:$E,$B$1)</f>
        <v>0</v>
      </c>
      <c r="I154" s="28"/>
      <c r="J154" s="17"/>
      <c r="K154" s="28"/>
      <c r="L154" s="50">
        <f>SUMIFS('2012Figures'!$J:$J,'2012Figures'!$C:$C,$A154,'2012Figures'!$E:$E,$B$1)</f>
        <v>167</v>
      </c>
      <c r="M154" s="50">
        <f>SUMIFS('2012Figures'!$J:$J,'2012Figures'!$C:$C,$A154,'2012Figures'!$B:$B,"BrokerToCy",'2012Figures'!$G:$G,"E1",'2012Figures'!$E:$E,$B$1)</f>
        <v>0</v>
      </c>
      <c r="N154" s="50">
        <f>SUMIFS('2012Figures'!$J:$J,'2012Figures'!$C:$C,$A154,'2012Figures'!$B:$B,"BrokerToCy",'2012Figures'!$G:$G,"P1",'2012Figures'!$E:$E,$B$1)</f>
        <v>0</v>
      </c>
      <c r="O154" s="50">
        <f>SUMIFS('2012Figures'!$J:$J,'2012Figures'!$C:$C,$A154,'2012Figures'!$B:$B,"CyToBroker",'2012Figures'!$G:$G,"E1",'2012Figures'!$E:$E,$B$1)</f>
        <v>167</v>
      </c>
      <c r="P154" s="50">
        <f>SUMIFS('2012Figures'!$J:$J,'2012Figures'!$C:$C,$A154,'2012Figures'!$B:$B,"CyToBroker",'2012Figures'!$G:$G,"P1",'2012Figures'!$E:$E,$B$1)</f>
        <v>0</v>
      </c>
      <c r="Q154" s="28"/>
      <c r="R154" s="46">
        <f t="shared" si="23"/>
        <v>-0.22</v>
      </c>
      <c r="S154" s="46" t="str">
        <f t="shared" si="23"/>
        <v/>
      </c>
      <c r="T154" s="46" t="str">
        <f t="shared" si="23"/>
        <v/>
      </c>
      <c r="U154" s="46">
        <f t="shared" si="23"/>
        <v>-0.22</v>
      </c>
      <c r="V154" s="46" t="str">
        <f t="shared" si="23"/>
        <v/>
      </c>
    </row>
    <row r="155" spans="1:22" x14ac:dyDescent="0.2">
      <c r="A155" s="1">
        <v>114</v>
      </c>
      <c r="B155" s="1">
        <v>6</v>
      </c>
      <c r="C155" s="8">
        <v>6</v>
      </c>
      <c r="D155" s="29">
        <f>SUMIFS('2013Figures'!$J:$J,'2013Figures'!$C:$C,$A155,'2013Figures'!$H:$H,$B155,'2013Figures'!$I:$I,$C155,'2013Figures'!$E:$E,$B$1)</f>
        <v>0</v>
      </c>
      <c r="E155" s="9">
        <f>SUMIFS('2013Figures'!$J:$J,'2013Figures'!$C:$C,$A155,'2013Figures'!$H:$H,$B155,'2013Figures'!$I:$I,$C155,'2013Figures'!$B:$B,"BrokerToCy",'2013Figures'!$G:$G,"E1",'2013Figures'!$E:$E,$B$1)</f>
        <v>0</v>
      </c>
      <c r="F155" s="9">
        <f>SUMIFS('2013Figures'!$J:$J,'2013Figures'!$C:$C,$A155,'2013Figures'!$H:$H,$B155,'2013Figures'!$I:$I,$C155,'2013Figures'!$B:$B,"BrokerToCy",'2013Figures'!$G:$G,"P1",'2013Figures'!$E:$E,$B$1)</f>
        <v>0</v>
      </c>
      <c r="G155" s="9">
        <f>SUMIFS('2013Figures'!$J:$J,'2013Figures'!$C:$C,$A155,'2013Figures'!$H:$H,$B155,'2013Figures'!$I:$I,$C155,'2013Figures'!$B:$B,"CyToBroker",'2013Figures'!$G:$G,"E1",'2013Figures'!$E:$E,$B$1)</f>
        <v>0</v>
      </c>
      <c r="H155" s="9">
        <f>SUMIFS('2013Figures'!$J:$J,'2013Figures'!$C:$C,$A155,'2013Figures'!$H:$H,$B155,'2013Figures'!$I:$I,$C155,'2013Figures'!$B:$B,"CyToBroker",'2013Figures'!$G:$G,"P1",'2013Figures'!$E:$E,$B$1)</f>
        <v>0</v>
      </c>
      <c r="J155" s="8" t="s">
        <v>146</v>
      </c>
      <c r="L155" s="42">
        <f>SUMIFS('2012Figures'!$J:$J,'2012Figures'!$C:$C,$A155,'2012Figures'!$H:$H,$B155,'2012Figures'!$I:$I,$C155,'2012Figures'!$E:$E,$B$1)</f>
        <v>0</v>
      </c>
      <c r="M155" s="52">
        <f>SUMIFS('2012Figures'!$J:$J,'2012Figures'!$C:$C,$A155,'2012Figures'!$H:$H,$B155,'2012Figures'!$I:$I,$C155,'2012Figures'!$B:$B,"BrokerToCy",'2012Figures'!$G:$G,"E1",'2012Figures'!$E:$E,$B$1)</f>
        <v>0</v>
      </c>
      <c r="N155" s="52">
        <f>SUMIFS('2012Figures'!$J:$J,'2012Figures'!$C:$C,$A155,'2012Figures'!$H:$H,$B155,'2012Figures'!$I:$I,$C155,'2012Figures'!$B:$B,"BrokerToCy",'2012Figures'!$G:$G,"P1",'2012Figures'!$E:$E,$B$1)</f>
        <v>0</v>
      </c>
      <c r="O155" s="52">
        <f>SUMIFS('2012Figures'!$J:$J,'2012Figures'!$C:$C,$A155,'2012Figures'!$H:$H,$B155,'2012Figures'!$I:$I,$C155,'2012Figures'!$B:$B,"CyToBroker",'2012Figures'!$G:$G,"E1",'2012Figures'!$E:$E,$B$1)</f>
        <v>0</v>
      </c>
      <c r="P155" s="52">
        <f>SUMIFS('2012Figures'!$J:$J,'2012Figures'!$C:$C,$A155,'2012Figures'!$H:$H,$B155,'2012Figures'!$I:$I,$C155,'2012Figures'!$B:$B,"CyToBroker",'2012Figures'!$G:$G,"P1",'2012Figures'!$E:$E,$B$1)</f>
        <v>0</v>
      </c>
      <c r="R155" s="46" t="str">
        <f t="shared" si="23"/>
        <v/>
      </c>
      <c r="S155" s="46" t="str">
        <f t="shared" si="23"/>
        <v/>
      </c>
      <c r="T155" s="46" t="str">
        <f t="shared" si="23"/>
        <v/>
      </c>
      <c r="U155" s="46" t="str">
        <f t="shared" si="23"/>
        <v/>
      </c>
      <c r="V155" s="46" t="str">
        <f t="shared" si="23"/>
        <v/>
      </c>
    </row>
    <row r="156" spans="1:22" x14ac:dyDescent="0.2">
      <c r="A156" s="1">
        <v>114</v>
      </c>
      <c r="B156" s="1" t="s">
        <v>62</v>
      </c>
      <c r="C156" s="8">
        <v>11</v>
      </c>
      <c r="D156" s="29">
        <f>SUMIFS('2013Figures'!$J:$J,'2013Figures'!$C:$C,$A156,'2013Figures'!$H:$H,$B156,'2013Figures'!$I:$I,$C156,'2013Figures'!$E:$E,$B$1)</f>
        <v>0</v>
      </c>
      <c r="E156" s="9">
        <f>SUMIFS('2013Figures'!$J:$J,'2013Figures'!$C:$C,$A156,'2013Figures'!$H:$H,$B156,'2013Figures'!$I:$I,$C156,'2013Figures'!$B:$B,"BrokerToCy",'2013Figures'!$G:$G,"E1",'2013Figures'!$E:$E,$B$1)</f>
        <v>0</v>
      </c>
      <c r="F156" s="9">
        <f>SUMIFS('2013Figures'!$J:$J,'2013Figures'!$C:$C,$A156,'2013Figures'!$H:$H,$B156,'2013Figures'!$I:$I,$C156,'2013Figures'!$B:$B,"BrokerToCy",'2013Figures'!$G:$G,"P1",'2013Figures'!$E:$E,$B$1)</f>
        <v>0</v>
      </c>
      <c r="G156" s="9">
        <f>SUMIFS('2013Figures'!$J:$J,'2013Figures'!$C:$C,$A156,'2013Figures'!$H:$H,$B156,'2013Figures'!$I:$I,$C156,'2013Figures'!$B:$B,"CyToBroker",'2013Figures'!$G:$G,"E1",'2013Figures'!$E:$E,$B$1)</f>
        <v>0</v>
      </c>
      <c r="H156" s="9">
        <f>SUMIFS('2013Figures'!$J:$J,'2013Figures'!$C:$C,$A156,'2013Figures'!$H:$H,$B156,'2013Figures'!$I:$I,$C156,'2013Figures'!$B:$B,"CyToBroker",'2013Figures'!$G:$G,"P1",'2013Figures'!$E:$E,$B$1)</f>
        <v>0</v>
      </c>
      <c r="L156" s="42">
        <f>SUMIFS('2012Figures'!$J:$J,'2012Figures'!$C:$C,$A156,'2012Figures'!$H:$H,$B156,'2012Figures'!$I:$I,$C156,'2012Figures'!$E:$E,$B$1)</f>
        <v>0</v>
      </c>
      <c r="M156" s="52">
        <f>SUMIFS('2012Figures'!$J:$J,'2012Figures'!$C:$C,$A156,'2012Figures'!$H:$H,$B156,'2012Figures'!$I:$I,$C156,'2012Figures'!$B:$B,"BrokerToCy",'2012Figures'!$G:$G,"E1",'2012Figures'!$E:$E,$B$1)</f>
        <v>0</v>
      </c>
      <c r="N156" s="52">
        <f>SUMIFS('2012Figures'!$J:$J,'2012Figures'!$C:$C,$A156,'2012Figures'!$H:$H,$B156,'2012Figures'!$I:$I,$C156,'2012Figures'!$B:$B,"BrokerToCy",'2012Figures'!$G:$G,"P1",'2012Figures'!$E:$E,$B$1)</f>
        <v>0</v>
      </c>
      <c r="O156" s="52">
        <f>SUMIFS('2012Figures'!$J:$J,'2012Figures'!$C:$C,$A156,'2012Figures'!$H:$H,$B156,'2012Figures'!$I:$I,$C156,'2012Figures'!$B:$B,"CyToBroker",'2012Figures'!$G:$G,"E1",'2012Figures'!$E:$E,$B$1)</f>
        <v>0</v>
      </c>
      <c r="P156" s="52">
        <f>SUMIFS('2012Figures'!$J:$J,'2012Figures'!$C:$C,$A156,'2012Figures'!$H:$H,$B156,'2012Figures'!$I:$I,$C156,'2012Figures'!$B:$B,"CyToBroker",'2012Figures'!$G:$G,"P1",'2012Figures'!$E:$E,$B$1)</f>
        <v>0</v>
      </c>
      <c r="R156" s="46" t="str">
        <f t="shared" si="23"/>
        <v/>
      </c>
      <c r="S156" s="46" t="str">
        <f t="shared" si="23"/>
        <v/>
      </c>
      <c r="T156" s="46" t="str">
        <f t="shared" si="23"/>
        <v/>
      </c>
      <c r="U156" s="46" t="str">
        <f t="shared" si="23"/>
        <v/>
      </c>
      <c r="V156" s="46" t="str">
        <f t="shared" si="23"/>
        <v/>
      </c>
    </row>
    <row r="157" spans="1:22" x14ac:dyDescent="0.2">
      <c r="A157" s="1">
        <v>114</v>
      </c>
      <c r="B157" s="1" t="s">
        <v>62</v>
      </c>
      <c r="C157" s="8">
        <v>10</v>
      </c>
      <c r="D157" s="29">
        <f>SUMIFS('2013Figures'!$J:$J,'2013Figures'!$C:$C,$A157,'2013Figures'!$H:$H,$B157,'2013Figures'!$I:$I,$C157,'2013Figures'!$E:$E,$B$1)</f>
        <v>0</v>
      </c>
      <c r="E157" s="9">
        <f>SUMIFS('2013Figures'!$J:$J,'2013Figures'!$C:$C,$A157,'2013Figures'!$H:$H,$B157,'2013Figures'!$I:$I,$C157,'2013Figures'!$B:$B,"BrokerToCy",'2013Figures'!$G:$G,"E1",'2013Figures'!$E:$E,$B$1)</f>
        <v>0</v>
      </c>
      <c r="F157" s="9">
        <f>SUMIFS('2013Figures'!$J:$J,'2013Figures'!$C:$C,$A157,'2013Figures'!$H:$H,$B157,'2013Figures'!$I:$I,$C157,'2013Figures'!$B:$B,"BrokerToCy",'2013Figures'!$G:$G,"P1",'2013Figures'!$E:$E,$B$1)</f>
        <v>0</v>
      </c>
      <c r="G157" s="9">
        <f>SUMIFS('2013Figures'!$J:$J,'2013Figures'!$C:$C,$A157,'2013Figures'!$H:$H,$B157,'2013Figures'!$I:$I,$C157,'2013Figures'!$B:$B,"CyToBroker",'2013Figures'!$G:$G,"E1",'2013Figures'!$E:$E,$B$1)</f>
        <v>0</v>
      </c>
      <c r="H157" s="9">
        <f>SUMIFS('2013Figures'!$J:$J,'2013Figures'!$C:$C,$A157,'2013Figures'!$H:$H,$B157,'2013Figures'!$I:$I,$C157,'2013Figures'!$B:$B,"CyToBroker",'2013Figures'!$G:$G,"P1",'2013Figures'!$E:$E,$B$1)</f>
        <v>0</v>
      </c>
      <c r="J157" s="8">
        <v>201501</v>
      </c>
      <c r="L157" s="42">
        <f>SUMIFS('2012Figures'!$J:$J,'2012Figures'!$C:$C,$A157,'2012Figures'!$H:$H,$B157,'2012Figures'!$I:$I,$C157,'2012Figures'!$E:$E,$B$1)</f>
        <v>0</v>
      </c>
      <c r="M157" s="52">
        <f>SUMIFS('2012Figures'!$J:$J,'2012Figures'!$C:$C,$A157,'2012Figures'!$H:$H,$B157,'2012Figures'!$I:$I,$C157,'2012Figures'!$B:$B,"BrokerToCy",'2012Figures'!$G:$G,"E1",'2012Figures'!$E:$E,$B$1)</f>
        <v>0</v>
      </c>
      <c r="N157" s="52">
        <f>SUMIFS('2012Figures'!$J:$J,'2012Figures'!$C:$C,$A157,'2012Figures'!$H:$H,$B157,'2012Figures'!$I:$I,$C157,'2012Figures'!$B:$B,"BrokerToCy",'2012Figures'!$G:$G,"P1",'2012Figures'!$E:$E,$B$1)</f>
        <v>0</v>
      </c>
      <c r="O157" s="52">
        <f>SUMIFS('2012Figures'!$J:$J,'2012Figures'!$C:$C,$A157,'2012Figures'!$H:$H,$B157,'2012Figures'!$I:$I,$C157,'2012Figures'!$B:$B,"CyToBroker",'2012Figures'!$G:$G,"E1",'2012Figures'!$E:$E,$B$1)</f>
        <v>0</v>
      </c>
      <c r="P157" s="52">
        <f>SUMIFS('2012Figures'!$J:$J,'2012Figures'!$C:$C,$A157,'2012Figures'!$H:$H,$B157,'2012Figures'!$I:$I,$C157,'2012Figures'!$B:$B,"CyToBroker",'2012Figures'!$G:$G,"P1",'2012Figures'!$E:$E,$B$1)</f>
        <v>0</v>
      </c>
      <c r="R157" s="46" t="str">
        <f t="shared" si="23"/>
        <v/>
      </c>
      <c r="S157" s="46" t="str">
        <f t="shared" si="23"/>
        <v/>
      </c>
      <c r="T157" s="46" t="str">
        <f t="shared" si="23"/>
        <v/>
      </c>
      <c r="U157" s="46" t="str">
        <f t="shared" si="23"/>
        <v/>
      </c>
      <c r="V157" s="46" t="str">
        <f t="shared" si="23"/>
        <v/>
      </c>
    </row>
    <row r="158" spans="1:22" x14ac:dyDescent="0.2">
      <c r="A158" s="1">
        <v>114</v>
      </c>
      <c r="B158" s="1" t="s">
        <v>62</v>
      </c>
      <c r="C158" s="8">
        <v>9</v>
      </c>
      <c r="D158" s="29">
        <f>SUMIFS('2013Figures'!$J:$J,'2013Figures'!$C:$C,$A158,'2013Figures'!$H:$H,$B158,'2013Figures'!$I:$I,$C158,'2013Figures'!$E:$E,$B$1)</f>
        <v>0</v>
      </c>
      <c r="E158" s="9">
        <f>SUMIFS('2013Figures'!$J:$J,'2013Figures'!$C:$C,$A158,'2013Figures'!$H:$H,$B158,'2013Figures'!$I:$I,$C158,'2013Figures'!$B:$B,"BrokerToCy",'2013Figures'!$G:$G,"E1",'2013Figures'!$E:$E,$B$1)</f>
        <v>0</v>
      </c>
      <c r="F158" s="9">
        <f>SUMIFS('2013Figures'!$J:$J,'2013Figures'!$C:$C,$A158,'2013Figures'!$H:$H,$B158,'2013Figures'!$I:$I,$C158,'2013Figures'!$B:$B,"BrokerToCy",'2013Figures'!$G:$G,"P1",'2013Figures'!$E:$E,$B$1)</f>
        <v>0</v>
      </c>
      <c r="G158" s="9">
        <f>SUMIFS('2013Figures'!$J:$J,'2013Figures'!$C:$C,$A158,'2013Figures'!$H:$H,$B158,'2013Figures'!$I:$I,$C158,'2013Figures'!$B:$B,"CyToBroker",'2013Figures'!$G:$G,"E1",'2013Figures'!$E:$E,$B$1)</f>
        <v>0</v>
      </c>
      <c r="H158" s="9">
        <f>SUMIFS('2013Figures'!$J:$J,'2013Figures'!$C:$C,$A158,'2013Figures'!$H:$H,$B158,'2013Figures'!$I:$I,$C158,'2013Figures'!$B:$B,"CyToBroker",'2013Figures'!$G:$G,"P1",'2013Figures'!$E:$E,$B$1)</f>
        <v>0</v>
      </c>
      <c r="J158" s="8">
        <v>201401</v>
      </c>
      <c r="L158" s="42">
        <f>SUMIFS('2012Figures'!$J:$J,'2012Figures'!$C:$C,$A158,'2012Figures'!$H:$H,$B158,'2012Figures'!$I:$I,$C158,'2012Figures'!$E:$E,$B$1)</f>
        <v>0</v>
      </c>
      <c r="M158" s="52">
        <f>SUMIFS('2012Figures'!$J:$J,'2012Figures'!$C:$C,$A158,'2012Figures'!$H:$H,$B158,'2012Figures'!$I:$I,$C158,'2012Figures'!$B:$B,"BrokerToCy",'2012Figures'!$G:$G,"E1",'2012Figures'!$E:$E,$B$1)</f>
        <v>0</v>
      </c>
      <c r="N158" s="52">
        <f>SUMIFS('2012Figures'!$J:$J,'2012Figures'!$C:$C,$A158,'2012Figures'!$H:$H,$B158,'2012Figures'!$I:$I,$C158,'2012Figures'!$B:$B,"BrokerToCy",'2012Figures'!$G:$G,"P1",'2012Figures'!$E:$E,$B$1)</f>
        <v>0</v>
      </c>
      <c r="O158" s="52">
        <f>SUMIFS('2012Figures'!$J:$J,'2012Figures'!$C:$C,$A158,'2012Figures'!$H:$H,$B158,'2012Figures'!$I:$I,$C158,'2012Figures'!$B:$B,"CyToBroker",'2012Figures'!$G:$G,"E1",'2012Figures'!$E:$E,$B$1)</f>
        <v>0</v>
      </c>
      <c r="P158" s="52">
        <f>SUMIFS('2012Figures'!$J:$J,'2012Figures'!$C:$C,$A158,'2012Figures'!$H:$H,$B158,'2012Figures'!$I:$I,$C158,'2012Figures'!$B:$B,"CyToBroker",'2012Figures'!$G:$G,"P1",'2012Figures'!$E:$E,$B$1)</f>
        <v>0</v>
      </c>
      <c r="R158" s="46" t="str">
        <f t="shared" si="23"/>
        <v/>
      </c>
      <c r="S158" s="46" t="str">
        <f t="shared" si="23"/>
        <v/>
      </c>
      <c r="T158" s="46" t="str">
        <f t="shared" si="23"/>
        <v/>
      </c>
      <c r="U158" s="46" t="str">
        <f t="shared" si="23"/>
        <v/>
      </c>
      <c r="V158" s="46" t="str">
        <f t="shared" si="23"/>
        <v/>
      </c>
    </row>
    <row r="159" spans="1:22" x14ac:dyDescent="0.2">
      <c r="A159" s="1">
        <v>114</v>
      </c>
      <c r="B159" s="1" t="s">
        <v>62</v>
      </c>
      <c r="C159" s="8">
        <v>8</v>
      </c>
      <c r="D159" s="29">
        <f>SUMIFS('2013Figures'!$J:$J,'2013Figures'!$C:$C,$A159,'2013Figures'!$H:$H,$B159,'2013Figures'!$I:$I,$C159,'2013Figures'!$E:$E,$B$1)</f>
        <v>0</v>
      </c>
      <c r="E159" s="9">
        <f>SUMIFS('2013Figures'!$J:$J,'2013Figures'!$C:$C,$A159,'2013Figures'!$H:$H,$B159,'2013Figures'!$I:$I,$C159,'2013Figures'!$B:$B,"BrokerToCy",'2013Figures'!$G:$G,"E1",'2013Figures'!$E:$E,$B$1)</f>
        <v>0</v>
      </c>
      <c r="F159" s="9">
        <f>SUMIFS('2013Figures'!$J:$J,'2013Figures'!$C:$C,$A159,'2013Figures'!$H:$H,$B159,'2013Figures'!$I:$I,$C159,'2013Figures'!$B:$B,"BrokerToCy",'2013Figures'!$G:$G,"P1",'2013Figures'!$E:$E,$B$1)</f>
        <v>0</v>
      </c>
      <c r="G159" s="9">
        <f>SUMIFS('2013Figures'!$J:$J,'2013Figures'!$C:$C,$A159,'2013Figures'!$H:$H,$B159,'2013Figures'!$I:$I,$C159,'2013Figures'!$B:$B,"CyToBroker",'2013Figures'!$G:$G,"E1",'2013Figures'!$E:$E,$B$1)</f>
        <v>0</v>
      </c>
      <c r="H159" s="9">
        <f>SUMIFS('2013Figures'!$J:$J,'2013Figures'!$C:$C,$A159,'2013Figures'!$H:$H,$B159,'2013Figures'!$I:$I,$C159,'2013Figures'!$B:$B,"CyToBroker",'2013Figures'!$G:$G,"P1",'2013Figures'!$E:$E,$B$1)</f>
        <v>0</v>
      </c>
      <c r="I159" s="30"/>
      <c r="J159" s="31">
        <v>201301</v>
      </c>
      <c r="K159" s="30"/>
      <c r="L159" s="42">
        <f>SUMIFS('2012Figures'!$J:$J,'2012Figures'!$C:$C,$A159,'2012Figures'!$H:$H,$B159,'2012Figures'!$I:$I,$C159,'2012Figures'!$E:$E,$B$1)</f>
        <v>0</v>
      </c>
      <c r="M159" s="52">
        <f>SUMIFS('2012Figures'!$J:$J,'2012Figures'!$C:$C,$A159,'2012Figures'!$H:$H,$B159,'2012Figures'!$I:$I,$C159,'2012Figures'!$B:$B,"BrokerToCy",'2012Figures'!$G:$G,"E1",'2012Figures'!$E:$E,$B$1)</f>
        <v>0</v>
      </c>
      <c r="N159" s="52">
        <f>SUMIFS('2012Figures'!$J:$J,'2012Figures'!$C:$C,$A159,'2012Figures'!$H:$H,$B159,'2012Figures'!$I:$I,$C159,'2012Figures'!$B:$B,"BrokerToCy",'2012Figures'!$G:$G,"P1",'2012Figures'!$E:$E,$B$1)</f>
        <v>0</v>
      </c>
      <c r="O159" s="52">
        <f>SUMIFS('2012Figures'!$J:$J,'2012Figures'!$C:$C,$A159,'2012Figures'!$H:$H,$B159,'2012Figures'!$I:$I,$C159,'2012Figures'!$B:$B,"CyToBroker",'2012Figures'!$G:$G,"E1",'2012Figures'!$E:$E,$B$1)</f>
        <v>0</v>
      </c>
      <c r="P159" s="52">
        <f>SUMIFS('2012Figures'!$J:$J,'2012Figures'!$C:$C,$A159,'2012Figures'!$H:$H,$B159,'2012Figures'!$I:$I,$C159,'2012Figures'!$B:$B,"CyToBroker",'2012Figures'!$G:$G,"P1",'2012Figures'!$E:$E,$B$1)</f>
        <v>0</v>
      </c>
      <c r="Q159" s="30"/>
      <c r="R159" s="46" t="str">
        <f t="shared" si="23"/>
        <v/>
      </c>
      <c r="S159" s="46" t="str">
        <f t="shared" si="23"/>
        <v/>
      </c>
      <c r="T159" s="46" t="str">
        <f t="shared" si="23"/>
        <v/>
      </c>
      <c r="U159" s="46" t="str">
        <f t="shared" si="23"/>
        <v/>
      </c>
      <c r="V159" s="46" t="str">
        <f t="shared" si="23"/>
        <v/>
      </c>
    </row>
    <row r="160" spans="1:22" x14ac:dyDescent="0.2">
      <c r="A160" s="1">
        <v>114</v>
      </c>
      <c r="B160" s="1" t="s">
        <v>62</v>
      </c>
      <c r="C160" s="8">
        <v>7</v>
      </c>
      <c r="D160" s="29">
        <f>SUMIFS('2013Figures'!$J:$J,'2013Figures'!$C:$C,$A160,'2013Figures'!$H:$H,$B160,'2013Figures'!$I:$I,$C160,'2013Figures'!$E:$E,$B$1)</f>
        <v>0</v>
      </c>
      <c r="E160" s="9">
        <f>SUMIFS('2013Figures'!$J:$J,'2013Figures'!$C:$C,$A160,'2013Figures'!$H:$H,$B160,'2013Figures'!$I:$I,$C160,'2013Figures'!$B:$B,"BrokerToCy",'2013Figures'!$G:$G,"E1",'2013Figures'!$E:$E,$B$1)</f>
        <v>0</v>
      </c>
      <c r="F160" s="9">
        <f>SUMIFS('2013Figures'!$J:$J,'2013Figures'!$C:$C,$A160,'2013Figures'!$H:$H,$B160,'2013Figures'!$I:$I,$C160,'2013Figures'!$B:$B,"BrokerToCy",'2013Figures'!$G:$G,"P1",'2013Figures'!$E:$E,$B$1)</f>
        <v>0</v>
      </c>
      <c r="G160" s="9">
        <f>SUMIFS('2013Figures'!$J:$J,'2013Figures'!$C:$C,$A160,'2013Figures'!$H:$H,$B160,'2013Figures'!$I:$I,$C160,'2013Figures'!$B:$B,"CyToBroker",'2013Figures'!$G:$G,"E1",'2013Figures'!$E:$E,$B$1)</f>
        <v>0</v>
      </c>
      <c r="H160" s="9">
        <f>SUMIFS('2013Figures'!$J:$J,'2013Figures'!$C:$C,$A160,'2013Figures'!$H:$H,$B160,'2013Figures'!$I:$I,$C160,'2013Figures'!$B:$B,"CyToBroker",'2013Figures'!$G:$G,"P1",'2013Figures'!$E:$E,$B$1)</f>
        <v>0</v>
      </c>
      <c r="J160" s="8">
        <v>201201</v>
      </c>
      <c r="L160" s="42">
        <f>SUMIFS('2012Figures'!$J:$J,'2012Figures'!$C:$C,$A160,'2012Figures'!$H:$H,$B160,'2012Figures'!$I:$I,$C160,'2012Figures'!$E:$E,$B$1)</f>
        <v>0</v>
      </c>
      <c r="M160" s="52">
        <f>SUMIFS('2012Figures'!$J:$J,'2012Figures'!$C:$C,$A160,'2012Figures'!$H:$H,$B160,'2012Figures'!$I:$I,$C160,'2012Figures'!$B:$B,"BrokerToCy",'2012Figures'!$G:$G,"E1",'2012Figures'!$E:$E,$B$1)</f>
        <v>0</v>
      </c>
      <c r="N160" s="52">
        <f>SUMIFS('2012Figures'!$J:$J,'2012Figures'!$C:$C,$A160,'2012Figures'!$H:$H,$B160,'2012Figures'!$I:$I,$C160,'2012Figures'!$B:$B,"BrokerToCy",'2012Figures'!$G:$G,"P1",'2012Figures'!$E:$E,$B$1)</f>
        <v>0</v>
      </c>
      <c r="O160" s="52">
        <f>SUMIFS('2012Figures'!$J:$J,'2012Figures'!$C:$C,$A160,'2012Figures'!$H:$H,$B160,'2012Figures'!$I:$I,$C160,'2012Figures'!$B:$B,"CyToBroker",'2012Figures'!$G:$G,"E1",'2012Figures'!$E:$E,$B$1)</f>
        <v>0</v>
      </c>
      <c r="P160" s="52">
        <f>SUMIFS('2012Figures'!$J:$J,'2012Figures'!$C:$C,$A160,'2012Figures'!$H:$H,$B160,'2012Figures'!$I:$I,$C160,'2012Figures'!$B:$B,"CyToBroker",'2012Figures'!$G:$G,"P1",'2012Figures'!$E:$E,$B$1)</f>
        <v>0</v>
      </c>
      <c r="R160" s="46" t="str">
        <f t="shared" si="23"/>
        <v/>
      </c>
      <c r="S160" s="46" t="str">
        <f t="shared" si="23"/>
        <v/>
      </c>
      <c r="T160" s="46" t="str">
        <f t="shared" si="23"/>
        <v/>
      </c>
      <c r="U160" s="46" t="str">
        <f t="shared" si="23"/>
        <v/>
      </c>
      <c r="V160" s="46" t="str">
        <f t="shared" si="23"/>
        <v/>
      </c>
    </row>
    <row r="161" spans="1:22" x14ac:dyDescent="0.2">
      <c r="A161" s="1">
        <v>114</v>
      </c>
      <c r="B161" s="1" t="s">
        <v>62</v>
      </c>
      <c r="C161" s="8">
        <v>6</v>
      </c>
      <c r="D161" s="29">
        <f>SUMIFS('2013Figures'!$J:$J,'2013Figures'!$C:$C,$A161,'2013Figures'!$H:$H,$B161,'2013Figures'!$I:$I,$C161,'2013Figures'!$E:$E,$B$1)</f>
        <v>0</v>
      </c>
      <c r="E161" s="9">
        <f>SUMIFS('2013Figures'!$J:$J,'2013Figures'!$C:$C,$A161,'2013Figures'!$H:$H,$B161,'2013Figures'!$I:$I,$C161,'2013Figures'!$B:$B,"BrokerToCy",'2013Figures'!$G:$G,"E1",'2013Figures'!$E:$E,$B$1)</f>
        <v>0</v>
      </c>
      <c r="F161" s="9">
        <f>SUMIFS('2013Figures'!$J:$J,'2013Figures'!$C:$C,$A161,'2013Figures'!$H:$H,$B161,'2013Figures'!$I:$I,$C161,'2013Figures'!$B:$B,"BrokerToCy",'2013Figures'!$G:$G,"P1",'2013Figures'!$E:$E,$B$1)</f>
        <v>0</v>
      </c>
      <c r="G161" s="9">
        <f>SUMIFS('2013Figures'!$J:$J,'2013Figures'!$C:$C,$A161,'2013Figures'!$H:$H,$B161,'2013Figures'!$I:$I,$C161,'2013Figures'!$B:$B,"CyToBroker",'2013Figures'!$G:$G,"E1",'2013Figures'!$E:$E,$B$1)</f>
        <v>0</v>
      </c>
      <c r="H161" s="9">
        <f>SUMIFS('2013Figures'!$J:$J,'2013Figures'!$C:$C,$A161,'2013Figures'!$H:$H,$B161,'2013Figures'!$I:$I,$C161,'2013Figures'!$B:$B,"CyToBroker",'2013Figures'!$G:$G,"P1",'2013Figures'!$E:$E,$B$1)</f>
        <v>0</v>
      </c>
      <c r="J161" s="8">
        <v>201101</v>
      </c>
      <c r="L161" s="42">
        <f>SUMIFS('2012Figures'!$J:$J,'2012Figures'!$C:$C,$A161,'2012Figures'!$H:$H,$B161,'2012Figures'!$I:$I,$C161,'2012Figures'!$E:$E,$B$1)</f>
        <v>0</v>
      </c>
      <c r="M161" s="52">
        <f>SUMIFS('2012Figures'!$J:$J,'2012Figures'!$C:$C,$A161,'2012Figures'!$H:$H,$B161,'2012Figures'!$I:$I,$C161,'2012Figures'!$B:$B,"BrokerToCy",'2012Figures'!$G:$G,"E1",'2012Figures'!$E:$E,$B$1)</f>
        <v>0</v>
      </c>
      <c r="N161" s="52">
        <f>SUMIFS('2012Figures'!$J:$J,'2012Figures'!$C:$C,$A161,'2012Figures'!$H:$H,$B161,'2012Figures'!$I:$I,$C161,'2012Figures'!$B:$B,"BrokerToCy",'2012Figures'!$G:$G,"P1",'2012Figures'!$E:$E,$B$1)</f>
        <v>0</v>
      </c>
      <c r="O161" s="52">
        <f>SUMIFS('2012Figures'!$J:$J,'2012Figures'!$C:$C,$A161,'2012Figures'!$H:$H,$B161,'2012Figures'!$I:$I,$C161,'2012Figures'!$B:$B,"CyToBroker",'2012Figures'!$G:$G,"E1",'2012Figures'!$E:$E,$B$1)</f>
        <v>0</v>
      </c>
      <c r="P161" s="52">
        <f>SUMIFS('2012Figures'!$J:$J,'2012Figures'!$C:$C,$A161,'2012Figures'!$H:$H,$B161,'2012Figures'!$I:$I,$C161,'2012Figures'!$B:$B,"CyToBroker",'2012Figures'!$G:$G,"P1",'2012Figures'!$E:$E,$B$1)</f>
        <v>0</v>
      </c>
      <c r="R161" s="46" t="str">
        <f t="shared" si="23"/>
        <v/>
      </c>
      <c r="S161" s="46" t="str">
        <f t="shared" si="23"/>
        <v/>
      </c>
      <c r="T161" s="46" t="str">
        <f t="shared" si="23"/>
        <v/>
      </c>
      <c r="U161" s="46" t="str">
        <f t="shared" si="23"/>
        <v/>
      </c>
      <c r="V161" s="46" t="str">
        <f t="shared" si="23"/>
        <v/>
      </c>
    </row>
    <row r="162" spans="1:22" x14ac:dyDescent="0.2">
      <c r="A162" s="1">
        <v>114</v>
      </c>
      <c r="B162" s="1" t="s">
        <v>62</v>
      </c>
      <c r="C162" s="8">
        <v>5</v>
      </c>
      <c r="D162" s="29">
        <f>SUMIFS('2013Figures'!$J:$J,'2013Figures'!$C:$C,$A162,'2013Figures'!$H:$H,$B162,'2013Figures'!$I:$I,$C162,'2013Figures'!$E:$E,$B$1)</f>
        <v>0</v>
      </c>
      <c r="E162" s="9">
        <f>SUMIFS('2013Figures'!$J:$J,'2013Figures'!$C:$C,$A162,'2013Figures'!$H:$H,$B162,'2013Figures'!$I:$I,$C162,'2013Figures'!$B:$B,"BrokerToCy",'2013Figures'!$G:$G,"E1",'2013Figures'!$E:$E,$B$1)</f>
        <v>0</v>
      </c>
      <c r="F162" s="9">
        <f>SUMIFS('2013Figures'!$J:$J,'2013Figures'!$C:$C,$A162,'2013Figures'!$H:$H,$B162,'2013Figures'!$I:$I,$C162,'2013Figures'!$B:$B,"BrokerToCy",'2013Figures'!$G:$G,"P1",'2013Figures'!$E:$E,$B$1)</f>
        <v>0</v>
      </c>
      <c r="G162" s="9">
        <f>SUMIFS('2013Figures'!$J:$J,'2013Figures'!$C:$C,$A162,'2013Figures'!$H:$H,$B162,'2013Figures'!$I:$I,$C162,'2013Figures'!$B:$B,"CyToBroker",'2013Figures'!$G:$G,"E1",'2013Figures'!$E:$E,$B$1)</f>
        <v>0</v>
      </c>
      <c r="H162" s="9">
        <f>SUMIFS('2013Figures'!$J:$J,'2013Figures'!$C:$C,$A162,'2013Figures'!$H:$H,$B162,'2013Figures'!$I:$I,$C162,'2013Figures'!$B:$B,"CyToBroker",'2013Figures'!$G:$G,"P1",'2013Figures'!$E:$E,$B$1)</f>
        <v>0</v>
      </c>
      <c r="J162" s="8">
        <v>201001</v>
      </c>
      <c r="L162" s="42">
        <f>SUMIFS('2012Figures'!$J:$J,'2012Figures'!$C:$C,$A162,'2012Figures'!$H:$H,$B162,'2012Figures'!$I:$I,$C162,'2012Figures'!$E:$E,$B$1)</f>
        <v>0</v>
      </c>
      <c r="M162" s="52">
        <f>SUMIFS('2012Figures'!$J:$J,'2012Figures'!$C:$C,$A162,'2012Figures'!$H:$H,$B162,'2012Figures'!$I:$I,$C162,'2012Figures'!$B:$B,"BrokerToCy",'2012Figures'!$G:$G,"E1",'2012Figures'!$E:$E,$B$1)</f>
        <v>0</v>
      </c>
      <c r="N162" s="52">
        <f>SUMIFS('2012Figures'!$J:$J,'2012Figures'!$C:$C,$A162,'2012Figures'!$H:$H,$B162,'2012Figures'!$I:$I,$C162,'2012Figures'!$B:$B,"BrokerToCy",'2012Figures'!$G:$G,"P1",'2012Figures'!$E:$E,$B$1)</f>
        <v>0</v>
      </c>
      <c r="O162" s="52">
        <f>SUMIFS('2012Figures'!$J:$J,'2012Figures'!$C:$C,$A162,'2012Figures'!$H:$H,$B162,'2012Figures'!$I:$I,$C162,'2012Figures'!$B:$B,"CyToBroker",'2012Figures'!$G:$G,"E1",'2012Figures'!$E:$E,$B$1)</f>
        <v>0</v>
      </c>
      <c r="P162" s="52">
        <f>SUMIFS('2012Figures'!$J:$J,'2012Figures'!$C:$C,$A162,'2012Figures'!$H:$H,$B162,'2012Figures'!$I:$I,$C162,'2012Figures'!$B:$B,"CyToBroker",'2012Figures'!$G:$G,"P1",'2012Figures'!$E:$E,$B$1)</f>
        <v>0</v>
      </c>
      <c r="R162" s="46" t="str">
        <f t="shared" si="23"/>
        <v/>
      </c>
      <c r="S162" s="46" t="str">
        <f t="shared" si="23"/>
        <v/>
      </c>
      <c r="T162" s="46" t="str">
        <f t="shared" si="23"/>
        <v/>
      </c>
      <c r="U162" s="46" t="str">
        <f t="shared" si="23"/>
        <v/>
      </c>
      <c r="V162" s="46" t="str">
        <f t="shared" si="23"/>
        <v/>
      </c>
    </row>
    <row r="163" spans="1:22" x14ac:dyDescent="0.2">
      <c r="A163" s="1">
        <v>114</v>
      </c>
      <c r="B163" s="1" t="s">
        <v>62</v>
      </c>
      <c r="C163" s="8">
        <v>4</v>
      </c>
      <c r="D163" s="29">
        <f>SUMIFS('2013Figures'!$J:$J,'2013Figures'!$C:$C,$A163,'2013Figures'!$H:$H,$B163,'2013Figures'!$I:$I,$C163,'2013Figures'!$E:$E,$B$1)</f>
        <v>0</v>
      </c>
      <c r="E163" s="9">
        <f>SUMIFS('2013Figures'!$J:$J,'2013Figures'!$C:$C,$A163,'2013Figures'!$H:$H,$B163,'2013Figures'!$I:$I,$C163,'2013Figures'!$B:$B,"BrokerToCy",'2013Figures'!$G:$G,"E1",'2013Figures'!$E:$E,$B$1)</f>
        <v>0</v>
      </c>
      <c r="F163" s="9">
        <f>SUMIFS('2013Figures'!$J:$J,'2013Figures'!$C:$C,$A163,'2013Figures'!$H:$H,$B163,'2013Figures'!$I:$I,$C163,'2013Figures'!$B:$B,"BrokerToCy",'2013Figures'!$G:$G,"P1",'2013Figures'!$E:$E,$B$1)</f>
        <v>0</v>
      </c>
      <c r="G163" s="9">
        <f>SUMIFS('2013Figures'!$J:$J,'2013Figures'!$C:$C,$A163,'2013Figures'!$H:$H,$B163,'2013Figures'!$I:$I,$C163,'2013Figures'!$B:$B,"CyToBroker",'2013Figures'!$G:$G,"E1",'2013Figures'!$E:$E,$B$1)</f>
        <v>0</v>
      </c>
      <c r="H163" s="9">
        <f>SUMIFS('2013Figures'!$J:$J,'2013Figures'!$C:$C,$A163,'2013Figures'!$H:$H,$B163,'2013Figures'!$I:$I,$C163,'2013Figures'!$B:$B,"CyToBroker",'2013Figures'!$G:$G,"P1",'2013Figures'!$E:$E,$B$1)</f>
        <v>0</v>
      </c>
      <c r="J163" s="8">
        <v>200901</v>
      </c>
      <c r="L163" s="42">
        <f>SUMIFS('2012Figures'!$J:$J,'2012Figures'!$C:$C,$A163,'2012Figures'!$H:$H,$B163,'2012Figures'!$I:$I,$C163,'2012Figures'!$E:$E,$B$1)</f>
        <v>0</v>
      </c>
      <c r="M163" s="52">
        <f>SUMIFS('2012Figures'!$J:$J,'2012Figures'!$C:$C,$A163,'2012Figures'!$H:$H,$B163,'2012Figures'!$I:$I,$C163,'2012Figures'!$B:$B,"BrokerToCy",'2012Figures'!$G:$G,"E1",'2012Figures'!$E:$E,$B$1)</f>
        <v>0</v>
      </c>
      <c r="N163" s="52">
        <f>SUMIFS('2012Figures'!$J:$J,'2012Figures'!$C:$C,$A163,'2012Figures'!$H:$H,$B163,'2012Figures'!$I:$I,$C163,'2012Figures'!$B:$B,"BrokerToCy",'2012Figures'!$G:$G,"P1",'2012Figures'!$E:$E,$B$1)</f>
        <v>0</v>
      </c>
      <c r="O163" s="52">
        <f>SUMIFS('2012Figures'!$J:$J,'2012Figures'!$C:$C,$A163,'2012Figures'!$H:$H,$B163,'2012Figures'!$I:$I,$C163,'2012Figures'!$B:$B,"CyToBroker",'2012Figures'!$G:$G,"E1",'2012Figures'!$E:$E,$B$1)</f>
        <v>0</v>
      </c>
      <c r="P163" s="52">
        <f>SUMIFS('2012Figures'!$J:$J,'2012Figures'!$C:$C,$A163,'2012Figures'!$H:$H,$B163,'2012Figures'!$I:$I,$C163,'2012Figures'!$B:$B,"CyToBroker",'2012Figures'!$G:$G,"P1",'2012Figures'!$E:$E,$B$1)</f>
        <v>0</v>
      </c>
      <c r="R163" s="46" t="str">
        <f t="shared" si="23"/>
        <v/>
      </c>
      <c r="S163" s="46" t="str">
        <f t="shared" si="23"/>
        <v/>
      </c>
      <c r="T163" s="46" t="str">
        <f t="shared" si="23"/>
        <v/>
      </c>
      <c r="U163" s="46" t="str">
        <f t="shared" si="23"/>
        <v/>
      </c>
      <c r="V163" s="46" t="str">
        <f t="shared" si="23"/>
        <v/>
      </c>
    </row>
    <row r="164" spans="1:22" x14ac:dyDescent="0.2">
      <c r="A164" s="1">
        <v>114</v>
      </c>
      <c r="B164" s="1" t="s">
        <v>62</v>
      </c>
      <c r="C164" s="8">
        <v>3</v>
      </c>
      <c r="D164" s="29">
        <f>SUMIFS('2013Figures'!$J:$J,'2013Figures'!$C:$C,$A164,'2013Figures'!$H:$H,$B164,'2013Figures'!$I:$I,$C164,'2013Figures'!$E:$E,$B$1)</f>
        <v>0</v>
      </c>
      <c r="E164" s="9">
        <f>SUMIFS('2013Figures'!$J:$J,'2013Figures'!$C:$C,$A164,'2013Figures'!$H:$H,$B164,'2013Figures'!$I:$I,$C164,'2013Figures'!$B:$B,"BrokerToCy",'2013Figures'!$G:$G,"E1",'2013Figures'!$E:$E,$B$1)</f>
        <v>0</v>
      </c>
      <c r="F164" s="9">
        <f>SUMIFS('2013Figures'!$J:$J,'2013Figures'!$C:$C,$A164,'2013Figures'!$H:$H,$B164,'2013Figures'!$I:$I,$C164,'2013Figures'!$B:$B,"BrokerToCy",'2013Figures'!$G:$G,"P1",'2013Figures'!$E:$E,$B$1)</f>
        <v>0</v>
      </c>
      <c r="G164" s="9">
        <f>SUMIFS('2013Figures'!$J:$J,'2013Figures'!$C:$C,$A164,'2013Figures'!$H:$H,$B164,'2013Figures'!$I:$I,$C164,'2013Figures'!$B:$B,"CyToBroker",'2013Figures'!$G:$G,"E1",'2013Figures'!$E:$E,$B$1)</f>
        <v>0</v>
      </c>
      <c r="H164" s="9">
        <f>SUMIFS('2013Figures'!$J:$J,'2013Figures'!$C:$C,$A164,'2013Figures'!$H:$H,$B164,'2013Figures'!$I:$I,$C164,'2013Figures'!$B:$B,"CyToBroker",'2013Figures'!$G:$G,"P1",'2013Figures'!$E:$E,$B$1)</f>
        <v>0</v>
      </c>
      <c r="J164" s="8">
        <v>200801</v>
      </c>
      <c r="L164" s="42">
        <f>SUMIFS('2012Figures'!$J:$J,'2012Figures'!$C:$C,$A164,'2012Figures'!$H:$H,$B164,'2012Figures'!$I:$I,$C164,'2012Figures'!$E:$E,$B$1)</f>
        <v>0</v>
      </c>
      <c r="M164" s="52">
        <f>SUMIFS('2012Figures'!$J:$J,'2012Figures'!$C:$C,$A164,'2012Figures'!$H:$H,$B164,'2012Figures'!$I:$I,$C164,'2012Figures'!$B:$B,"BrokerToCy",'2012Figures'!$G:$G,"E1",'2012Figures'!$E:$E,$B$1)</f>
        <v>0</v>
      </c>
      <c r="N164" s="52">
        <f>SUMIFS('2012Figures'!$J:$J,'2012Figures'!$C:$C,$A164,'2012Figures'!$H:$H,$B164,'2012Figures'!$I:$I,$C164,'2012Figures'!$B:$B,"BrokerToCy",'2012Figures'!$G:$G,"P1",'2012Figures'!$E:$E,$B$1)</f>
        <v>0</v>
      </c>
      <c r="O164" s="52">
        <f>SUMIFS('2012Figures'!$J:$J,'2012Figures'!$C:$C,$A164,'2012Figures'!$H:$H,$B164,'2012Figures'!$I:$I,$C164,'2012Figures'!$B:$B,"CyToBroker",'2012Figures'!$G:$G,"E1",'2012Figures'!$E:$E,$B$1)</f>
        <v>0</v>
      </c>
      <c r="P164" s="52">
        <f>SUMIFS('2012Figures'!$J:$J,'2012Figures'!$C:$C,$A164,'2012Figures'!$H:$H,$B164,'2012Figures'!$I:$I,$C164,'2012Figures'!$B:$B,"CyToBroker",'2012Figures'!$G:$G,"P1",'2012Figures'!$E:$E,$B$1)</f>
        <v>0</v>
      </c>
      <c r="R164" s="46" t="str">
        <f t="shared" si="23"/>
        <v/>
      </c>
      <c r="S164" s="46" t="str">
        <f t="shared" si="23"/>
        <v/>
      </c>
      <c r="T164" s="46" t="str">
        <f t="shared" si="23"/>
        <v/>
      </c>
      <c r="U164" s="46" t="str">
        <f t="shared" si="23"/>
        <v/>
      </c>
      <c r="V164" s="46" t="str">
        <f t="shared" si="23"/>
        <v/>
      </c>
    </row>
    <row r="165" spans="1:22" x14ac:dyDescent="0.2">
      <c r="A165" s="1">
        <v>114</v>
      </c>
      <c r="B165" s="1" t="s">
        <v>62</v>
      </c>
      <c r="C165" s="8">
        <v>2</v>
      </c>
      <c r="D165" s="29">
        <f>SUMIFS('2013Figures'!$J:$J,'2013Figures'!$C:$C,$A165,'2013Figures'!$H:$H,$B165,'2013Figures'!$I:$I,$C165,'2013Figures'!$E:$E,$B$1)</f>
        <v>0</v>
      </c>
      <c r="E165" s="9">
        <f>SUMIFS('2013Figures'!$J:$J,'2013Figures'!$C:$C,$A165,'2013Figures'!$H:$H,$B165,'2013Figures'!$I:$I,$C165,'2013Figures'!$B:$B,"BrokerToCy",'2013Figures'!$G:$G,"E1",'2013Figures'!$E:$E,$B$1)</f>
        <v>0</v>
      </c>
      <c r="F165" s="9">
        <f>SUMIFS('2013Figures'!$J:$J,'2013Figures'!$C:$C,$A165,'2013Figures'!$H:$H,$B165,'2013Figures'!$I:$I,$C165,'2013Figures'!$B:$B,"BrokerToCy",'2013Figures'!$G:$G,"P1",'2013Figures'!$E:$E,$B$1)</f>
        <v>0</v>
      </c>
      <c r="G165" s="9">
        <f>SUMIFS('2013Figures'!$J:$J,'2013Figures'!$C:$C,$A165,'2013Figures'!$H:$H,$B165,'2013Figures'!$I:$I,$C165,'2013Figures'!$B:$B,"CyToBroker",'2013Figures'!$G:$G,"E1",'2013Figures'!$E:$E,$B$1)</f>
        <v>0</v>
      </c>
      <c r="H165" s="9">
        <f>SUMIFS('2013Figures'!$J:$J,'2013Figures'!$C:$C,$A165,'2013Figures'!$H:$H,$B165,'2013Figures'!$I:$I,$C165,'2013Figures'!$B:$B,"CyToBroker",'2013Figures'!$G:$G,"P1",'2013Figures'!$E:$E,$B$1)</f>
        <v>0</v>
      </c>
      <c r="J165" s="8">
        <v>200701</v>
      </c>
      <c r="L165" s="42">
        <f>SUMIFS('2012Figures'!$J:$J,'2012Figures'!$C:$C,$A165,'2012Figures'!$H:$H,$B165,'2012Figures'!$I:$I,$C165,'2012Figures'!$E:$E,$B$1)</f>
        <v>0</v>
      </c>
      <c r="M165" s="52">
        <f>SUMIFS('2012Figures'!$J:$J,'2012Figures'!$C:$C,$A165,'2012Figures'!$H:$H,$B165,'2012Figures'!$I:$I,$C165,'2012Figures'!$B:$B,"BrokerToCy",'2012Figures'!$G:$G,"E1",'2012Figures'!$E:$E,$B$1)</f>
        <v>0</v>
      </c>
      <c r="N165" s="52">
        <f>SUMIFS('2012Figures'!$J:$J,'2012Figures'!$C:$C,$A165,'2012Figures'!$H:$H,$B165,'2012Figures'!$I:$I,$C165,'2012Figures'!$B:$B,"BrokerToCy",'2012Figures'!$G:$G,"P1",'2012Figures'!$E:$E,$B$1)</f>
        <v>0</v>
      </c>
      <c r="O165" s="52">
        <f>SUMIFS('2012Figures'!$J:$J,'2012Figures'!$C:$C,$A165,'2012Figures'!$H:$H,$B165,'2012Figures'!$I:$I,$C165,'2012Figures'!$B:$B,"CyToBroker",'2012Figures'!$G:$G,"E1",'2012Figures'!$E:$E,$B$1)</f>
        <v>0</v>
      </c>
      <c r="P165" s="52">
        <f>SUMIFS('2012Figures'!$J:$J,'2012Figures'!$C:$C,$A165,'2012Figures'!$H:$H,$B165,'2012Figures'!$I:$I,$C165,'2012Figures'!$B:$B,"CyToBroker",'2012Figures'!$G:$G,"P1",'2012Figures'!$E:$E,$B$1)</f>
        <v>0</v>
      </c>
      <c r="R165" s="46" t="str">
        <f t="shared" si="23"/>
        <v/>
      </c>
      <c r="S165" s="46" t="str">
        <f t="shared" si="23"/>
        <v/>
      </c>
      <c r="T165" s="46" t="str">
        <f t="shared" si="23"/>
        <v/>
      </c>
      <c r="U165" s="46" t="str">
        <f t="shared" si="23"/>
        <v/>
      </c>
      <c r="V165" s="46" t="str">
        <f t="shared" si="23"/>
        <v/>
      </c>
    </row>
    <row r="166" spans="1:22" x14ac:dyDescent="0.2">
      <c r="A166" s="1">
        <v>114</v>
      </c>
      <c r="B166" s="1" t="s">
        <v>62</v>
      </c>
      <c r="C166" s="8">
        <v>1</v>
      </c>
      <c r="D166" s="29">
        <f>SUMIFS('2013Figures'!$J:$J,'2013Figures'!$C:$C,$A166,'2013Figures'!$H:$H,$B166,'2013Figures'!$I:$I,$C166,'2013Figures'!$E:$E,$B$1)</f>
        <v>0</v>
      </c>
      <c r="E166" s="9">
        <f>SUMIFS('2013Figures'!$J:$J,'2013Figures'!$C:$C,$A166,'2013Figures'!$H:$H,$B166,'2013Figures'!$I:$I,$C166,'2013Figures'!$B:$B,"BrokerToCy",'2013Figures'!$G:$G,"E1",'2013Figures'!$E:$E,$B$1)</f>
        <v>0</v>
      </c>
      <c r="F166" s="9">
        <f>SUMIFS('2013Figures'!$J:$J,'2013Figures'!$C:$C,$A166,'2013Figures'!$H:$H,$B166,'2013Figures'!$I:$I,$C166,'2013Figures'!$B:$B,"BrokerToCy",'2013Figures'!$G:$G,"P1",'2013Figures'!$E:$E,$B$1)</f>
        <v>0</v>
      </c>
      <c r="G166" s="9">
        <f>SUMIFS('2013Figures'!$J:$J,'2013Figures'!$C:$C,$A166,'2013Figures'!$H:$H,$B166,'2013Figures'!$I:$I,$C166,'2013Figures'!$B:$B,"CyToBroker",'2013Figures'!$G:$G,"E1",'2013Figures'!$E:$E,$B$1)</f>
        <v>0</v>
      </c>
      <c r="H166" s="9">
        <f>SUMIFS('2013Figures'!$J:$J,'2013Figures'!$C:$C,$A166,'2013Figures'!$H:$H,$B166,'2013Figures'!$I:$I,$C166,'2013Figures'!$B:$B,"CyToBroker",'2013Figures'!$G:$G,"P1",'2013Figures'!$E:$E,$B$1)</f>
        <v>0</v>
      </c>
      <c r="J166" s="8">
        <v>200601</v>
      </c>
      <c r="L166" s="42">
        <f>SUMIFS('2012Figures'!$J:$J,'2012Figures'!$C:$C,$A166,'2012Figures'!$H:$H,$B166,'2012Figures'!$I:$I,$C166,'2012Figures'!$E:$E,$B$1)</f>
        <v>0</v>
      </c>
      <c r="M166" s="52">
        <f>SUMIFS('2012Figures'!$J:$J,'2012Figures'!$C:$C,$A166,'2012Figures'!$H:$H,$B166,'2012Figures'!$I:$I,$C166,'2012Figures'!$B:$B,"BrokerToCy",'2012Figures'!$G:$G,"E1",'2012Figures'!$E:$E,$B$1)</f>
        <v>0</v>
      </c>
      <c r="N166" s="52">
        <f>SUMIFS('2012Figures'!$J:$J,'2012Figures'!$C:$C,$A166,'2012Figures'!$H:$H,$B166,'2012Figures'!$I:$I,$C166,'2012Figures'!$B:$B,"BrokerToCy",'2012Figures'!$G:$G,"P1",'2012Figures'!$E:$E,$B$1)</f>
        <v>0</v>
      </c>
      <c r="O166" s="52">
        <f>SUMIFS('2012Figures'!$J:$J,'2012Figures'!$C:$C,$A166,'2012Figures'!$H:$H,$B166,'2012Figures'!$I:$I,$C166,'2012Figures'!$B:$B,"CyToBroker",'2012Figures'!$G:$G,"E1",'2012Figures'!$E:$E,$B$1)</f>
        <v>0</v>
      </c>
      <c r="P166" s="52">
        <f>SUMIFS('2012Figures'!$J:$J,'2012Figures'!$C:$C,$A166,'2012Figures'!$H:$H,$B166,'2012Figures'!$I:$I,$C166,'2012Figures'!$B:$B,"CyToBroker",'2012Figures'!$G:$G,"P1",'2012Figures'!$E:$E,$B$1)</f>
        <v>0</v>
      </c>
      <c r="R166" s="46" t="str">
        <f t="shared" si="23"/>
        <v/>
      </c>
      <c r="S166" s="46" t="str">
        <f t="shared" si="23"/>
        <v/>
      </c>
      <c r="T166" s="46" t="str">
        <f t="shared" si="23"/>
        <v/>
      </c>
      <c r="U166" s="46" t="str">
        <f t="shared" si="23"/>
        <v/>
      </c>
      <c r="V166" s="46" t="str">
        <f t="shared" si="23"/>
        <v/>
      </c>
    </row>
    <row r="167" spans="1:22" x14ac:dyDescent="0.2">
      <c r="A167" s="1">
        <v>114</v>
      </c>
      <c r="B167" s="1" t="s">
        <v>62</v>
      </c>
      <c r="D167" s="29">
        <f>SUMIFS('2013Figures'!$J:$J,'2013Figures'!$C:$C,$A167,'2013Figures'!$I:$I,"",'2013Figures'!$E:$E,$B$1)</f>
        <v>131</v>
      </c>
      <c r="E167" s="9">
        <f>SUMIFS('2013Figures'!$J:$J,'2013Figures'!$C:$C,$A167,'2013Figures'!$I:$I,"",'2013Figures'!$B:$B,"BrokerToCy",'2013Figures'!$G:$G,"E1",'2013Figures'!$E:$E,$B$1)</f>
        <v>0</v>
      </c>
      <c r="F167" s="9">
        <f>SUMIFS('2013Figures'!$J:$J,'2013Figures'!$C:$C,$A167,'2013Figures'!$I:$I,"",'2013Figures'!$B:$B,"BrokerToCy",'2013Figures'!$G:$G,"P1",'2013Figures'!$E:$E,$B$1)</f>
        <v>0</v>
      </c>
      <c r="G167" s="9">
        <f>SUMIFS('2013Figures'!$J:$J,'2013Figures'!$C:$C,$A167,'2013Figures'!$I:$I,"",'2013Figures'!$B:$B,"CyToBroker",'2013Figures'!$G:$G,"E1",'2013Figures'!$E:$E,$B$1)</f>
        <v>131</v>
      </c>
      <c r="H167" s="9">
        <f>SUMIFS('2013Figures'!$J:$J,'2013Figures'!$C:$C,$A167,'2013Figures'!$I:$I,"",'2013Figures'!$B:$B,"CyToBroker",'2013Figures'!$G:$G,"P1",'2013Figures'!$E:$E,$B$1)</f>
        <v>0</v>
      </c>
      <c r="J167" s="8" t="s">
        <v>131</v>
      </c>
      <c r="L167" s="42">
        <f>SUMIFS('2012Figures'!$J:$J,'2012Figures'!$C:$C,$A167,'2012Figures'!$I:$I,"",'2012Figures'!$E:$E,$B$1)</f>
        <v>167</v>
      </c>
      <c r="M167" s="52">
        <f>SUMIFS('2012Figures'!$J:$J,'2012Figures'!$C:$C,$A167,'2012Figures'!$I:$I,"",'2012Figures'!$B:$B,"BrokerToCy",'2012Figures'!$G:$G,"E1",'2012Figures'!$E:$E,$B$1)</f>
        <v>0</v>
      </c>
      <c r="N167" s="52">
        <f>SUMIFS('2012Figures'!$J:$J,'2012Figures'!$C:$C,$A167,'2012Figures'!$I:$I,"",'2012Figures'!$B:$B,"BrokerToCy",'2012Figures'!$G:$G,"P1",'2012Figures'!$E:$E,$B$1)</f>
        <v>0</v>
      </c>
      <c r="O167" s="52">
        <f>SUMIFS('2012Figures'!$J:$J,'2012Figures'!$C:$C,$A167,'2012Figures'!$I:$I,"",'2012Figures'!$B:$B,"CyToBroker",'2012Figures'!$G:$G,"E1",'2012Figures'!$E:$E,$B$1)</f>
        <v>167</v>
      </c>
      <c r="P167" s="52">
        <f>SUMIFS('2012Figures'!$J:$J,'2012Figures'!$C:$C,$A167,'2012Figures'!$I:$I,"",'2012Figures'!$B:$B,"CyToBroker",'2012Figures'!$G:$G,"P1",'2012Figures'!$E:$E,$B$1)</f>
        <v>0</v>
      </c>
      <c r="R167" s="46">
        <f t="shared" si="23"/>
        <v>-0.22</v>
      </c>
      <c r="S167" s="46" t="str">
        <f t="shared" si="23"/>
        <v/>
      </c>
      <c r="T167" s="46" t="str">
        <f t="shared" si="23"/>
        <v/>
      </c>
      <c r="U167" s="46">
        <f t="shared" si="23"/>
        <v>-0.22</v>
      </c>
      <c r="V167" s="46" t="str">
        <f t="shared" si="23"/>
        <v/>
      </c>
    </row>
    <row r="168" spans="1:22" x14ac:dyDescent="0.2">
      <c r="A168" s="21"/>
      <c r="B168" s="21" t="s">
        <v>92</v>
      </c>
      <c r="C168" s="22"/>
      <c r="D168" s="23">
        <f>SUM(E168:H168)</f>
        <v>131</v>
      </c>
      <c r="E168" s="23">
        <f t="shared" ref="E168:H168" si="24">SUM(E155:E167)</f>
        <v>0</v>
      </c>
      <c r="F168" s="23">
        <f t="shared" si="24"/>
        <v>0</v>
      </c>
      <c r="G168" s="23">
        <f t="shared" si="24"/>
        <v>131</v>
      </c>
      <c r="H168" s="23">
        <f t="shared" si="24"/>
        <v>0</v>
      </c>
      <c r="I168" s="21"/>
      <c r="J168" s="22"/>
      <c r="K168" s="21"/>
      <c r="L168" s="43">
        <f>SUM(M168:P168)</f>
        <v>167</v>
      </c>
      <c r="M168" s="43">
        <f t="shared" ref="M168:P168" si="25">SUM(M155:M167)</f>
        <v>0</v>
      </c>
      <c r="N168" s="43">
        <f t="shared" si="25"/>
        <v>0</v>
      </c>
      <c r="O168" s="43">
        <f t="shared" si="25"/>
        <v>167</v>
      </c>
      <c r="P168" s="43">
        <f t="shared" si="25"/>
        <v>0</v>
      </c>
      <c r="Q168" s="21"/>
      <c r="R168" s="21"/>
      <c r="S168" s="21"/>
      <c r="T168" s="21"/>
      <c r="U168" s="21"/>
      <c r="V168" s="21"/>
    </row>
    <row r="169" spans="1:22" x14ac:dyDescent="0.2">
      <c r="A169" s="28">
        <v>115</v>
      </c>
      <c r="B169" s="28" t="s">
        <v>23</v>
      </c>
      <c r="C169" s="17" t="s">
        <v>88</v>
      </c>
      <c r="D169" s="18">
        <f>SUMIFS('2013Figures'!$J:$J,'2013Figures'!$C:$C,$A169,'2013Figures'!$E:$E,$B$1)</f>
        <v>0</v>
      </c>
      <c r="E169" s="18">
        <f>SUMIFS('2013Figures'!$J:$J,'2013Figures'!$C:$C,$A169,'2013Figures'!$B:$B,"BrokerToCy",'2013Figures'!$G:$G,"E1",'2013Figures'!$E:$E,$B$1)</f>
        <v>0</v>
      </c>
      <c r="F169" s="18">
        <f>SUMIFS('2013Figures'!$J:$J,'2013Figures'!$C:$C,$A169,'2013Figures'!$B:$B,"BrokerToCy",'2013Figures'!$G:$G,"P1",'2013Figures'!$E:$E,$B$1)</f>
        <v>0</v>
      </c>
      <c r="G169" s="18">
        <f>SUMIFS('2013Figures'!$J:$J,'2013Figures'!$C:$C,$A169,'2013Figures'!$B:$B,"CyToBroker",'2013Figures'!$G:$G,"E1",'2013Figures'!$E:$E,$B$1)</f>
        <v>0</v>
      </c>
      <c r="H169" s="18">
        <f>SUMIFS('2013Figures'!$J:$J,'2013Figures'!$C:$C,$A169,'2013Figures'!$B:$B,"CyToBroker",'2013Figures'!$G:$G,"P1",'2013Figures'!$E:$E,$B$1)</f>
        <v>0</v>
      </c>
      <c r="I169" s="28"/>
      <c r="J169" s="17"/>
      <c r="K169" s="28"/>
      <c r="L169" s="50">
        <f>SUMIFS('2012Figures'!$J:$J,'2012Figures'!$C:$C,$A169,'2012Figures'!$E:$E,$B$1)</f>
        <v>0</v>
      </c>
      <c r="M169" s="50">
        <f>SUMIFS('2012Figures'!$J:$J,'2012Figures'!$C:$C,$A169,'2012Figures'!$B:$B,"BrokerToCy",'2012Figures'!$G:$G,"E1",'2012Figures'!$E:$E,$B$1)</f>
        <v>0</v>
      </c>
      <c r="N169" s="50">
        <f>SUMIFS('2012Figures'!$J:$J,'2012Figures'!$C:$C,$A169,'2012Figures'!$B:$B,"BrokerToCy",'2012Figures'!$G:$G,"P1",'2012Figures'!$E:$E,$B$1)</f>
        <v>0</v>
      </c>
      <c r="O169" s="50">
        <f>SUMIFS('2012Figures'!$J:$J,'2012Figures'!$C:$C,$A169,'2012Figures'!$B:$B,"CyToBroker",'2012Figures'!$G:$G,"E1",'2012Figures'!$E:$E,$B$1)</f>
        <v>0</v>
      </c>
      <c r="P169" s="50">
        <f>SUMIFS('2012Figures'!$J:$J,'2012Figures'!$C:$C,$A169,'2012Figures'!$B:$B,"CyToBroker",'2012Figures'!$G:$G,"P1",'2012Figures'!$E:$E,$B$1)</f>
        <v>0</v>
      </c>
      <c r="Q169" s="28"/>
      <c r="R169" s="46" t="str">
        <f t="shared" si="23"/>
        <v/>
      </c>
      <c r="S169" s="46" t="str">
        <f t="shared" si="23"/>
        <v/>
      </c>
      <c r="T169" s="46" t="str">
        <f t="shared" si="23"/>
        <v/>
      </c>
      <c r="U169" s="46" t="str">
        <f t="shared" si="23"/>
        <v/>
      </c>
      <c r="V169" s="46" t="str">
        <f t="shared" si="23"/>
        <v/>
      </c>
    </row>
    <row r="170" spans="1:22" x14ac:dyDescent="0.2">
      <c r="A170" s="1">
        <v>115</v>
      </c>
      <c r="B170" s="1" t="s">
        <v>23</v>
      </c>
      <c r="C170" s="8">
        <v>2</v>
      </c>
      <c r="D170" s="29">
        <f>SUMIFS('2013Figures'!$J:$J,'2013Figures'!$C:$C,$A170,'2013Figures'!$H:$H,$B170,'2013Figures'!$I:$I,$C170,'2013Figures'!$E:$E,$B$1)</f>
        <v>0</v>
      </c>
      <c r="E170" s="9">
        <f>SUMIFS('2013Figures'!$J:$J,'2013Figures'!$C:$C,$A170,'2013Figures'!$H:$H,$B170,'2013Figures'!$I:$I,$C170,'2013Figures'!$B:$B,"BrokerToCy",'2013Figures'!$G:$G,"E1",'2013Figures'!$E:$E,$B$1)</f>
        <v>0</v>
      </c>
      <c r="F170" s="9">
        <f>SUMIFS('2013Figures'!$J:$J,'2013Figures'!$C:$C,$A170,'2013Figures'!$H:$H,$B170,'2013Figures'!$I:$I,$C170,'2013Figures'!$B:$B,"BrokerToCy",'2013Figures'!$G:$G,"P1",'2013Figures'!$E:$E,$B$1)</f>
        <v>0</v>
      </c>
      <c r="G170" s="9">
        <f>SUMIFS('2013Figures'!$J:$J,'2013Figures'!$C:$C,$A170,'2013Figures'!$H:$H,$B170,'2013Figures'!$I:$I,$C170,'2013Figures'!$B:$B,"CyToBroker",'2013Figures'!$G:$G,"E1",'2013Figures'!$E:$E,$B$1)</f>
        <v>0</v>
      </c>
      <c r="H170" s="9">
        <f>SUMIFS('2013Figures'!$J:$J,'2013Figures'!$C:$C,$A170,'2013Figures'!$H:$H,$B170,'2013Figures'!$I:$I,$C170,'2013Figures'!$B:$B,"CyToBroker",'2013Figures'!$G:$G,"P1",'2013Figures'!$E:$E,$B$1)</f>
        <v>0</v>
      </c>
      <c r="J170" s="8" t="s">
        <v>146</v>
      </c>
      <c r="L170" s="42">
        <f>SUMIFS('2012Figures'!$J:$J,'2012Figures'!$C:$C,$A170,'2012Figures'!$H:$H,$B170,'2012Figures'!$I:$I,$C170,'2012Figures'!$E:$E,$B$1)</f>
        <v>0</v>
      </c>
      <c r="M170" s="52">
        <f>SUMIFS('2012Figures'!$J:$J,'2012Figures'!$C:$C,$A170,'2012Figures'!$H:$H,$B170,'2012Figures'!$I:$I,$C170,'2012Figures'!$B:$B,"BrokerToCy",'2012Figures'!$G:$G,"E1",'2012Figures'!$E:$E,$B$1)</f>
        <v>0</v>
      </c>
      <c r="N170" s="52">
        <f>SUMIFS('2012Figures'!$J:$J,'2012Figures'!$C:$C,$A170,'2012Figures'!$H:$H,$B170,'2012Figures'!$I:$I,$C170,'2012Figures'!$B:$B,"BrokerToCy",'2012Figures'!$G:$G,"P1",'2012Figures'!$E:$E,$B$1)</f>
        <v>0</v>
      </c>
      <c r="O170" s="52">
        <f>SUMIFS('2012Figures'!$J:$J,'2012Figures'!$C:$C,$A170,'2012Figures'!$H:$H,$B170,'2012Figures'!$I:$I,$C170,'2012Figures'!$B:$B,"CyToBroker",'2012Figures'!$G:$G,"E1",'2012Figures'!$E:$E,$B$1)</f>
        <v>0</v>
      </c>
      <c r="P170" s="52">
        <f>SUMIFS('2012Figures'!$J:$J,'2012Figures'!$C:$C,$A170,'2012Figures'!$H:$H,$B170,'2012Figures'!$I:$I,$C170,'2012Figures'!$B:$B,"CyToBroker",'2012Figures'!$G:$G,"P1",'2012Figures'!$E:$E,$B$1)</f>
        <v>0</v>
      </c>
      <c r="R170" s="46" t="str">
        <f t="shared" si="23"/>
        <v/>
      </c>
      <c r="S170" s="46" t="str">
        <f t="shared" si="23"/>
        <v/>
      </c>
      <c r="T170" s="46" t="str">
        <f t="shared" si="23"/>
        <v/>
      </c>
      <c r="U170" s="46" t="str">
        <f t="shared" si="23"/>
        <v/>
      </c>
      <c r="V170" s="46" t="str">
        <f t="shared" si="23"/>
        <v/>
      </c>
    </row>
    <row r="171" spans="1:22" x14ac:dyDescent="0.2">
      <c r="A171" s="1">
        <v>115</v>
      </c>
      <c r="B171" s="1" t="s">
        <v>23</v>
      </c>
      <c r="C171" s="8">
        <v>1</v>
      </c>
      <c r="D171" s="29">
        <f>SUMIFS('2013Figures'!$J:$J,'2013Figures'!$C:$C,$A171,'2013Figures'!$H:$H,$B171,'2013Figures'!$I:$I,$C171,'2013Figures'!$E:$E,$B$1)</f>
        <v>0</v>
      </c>
      <c r="E171" s="9">
        <f>SUMIFS('2013Figures'!$J:$J,'2013Figures'!$C:$C,$A171,'2013Figures'!$H:$H,$B171,'2013Figures'!$I:$I,$C171,'2013Figures'!$B:$B,"BrokerToCy",'2013Figures'!$G:$G,"E1",'2013Figures'!$E:$E,$B$1)</f>
        <v>0</v>
      </c>
      <c r="F171" s="9">
        <f>SUMIFS('2013Figures'!$J:$J,'2013Figures'!$C:$C,$A171,'2013Figures'!$H:$H,$B171,'2013Figures'!$I:$I,$C171,'2013Figures'!$B:$B,"BrokerToCy",'2013Figures'!$G:$G,"P1",'2013Figures'!$E:$E,$B$1)</f>
        <v>0</v>
      </c>
      <c r="G171" s="9">
        <f>SUMIFS('2013Figures'!$J:$J,'2013Figures'!$C:$C,$A171,'2013Figures'!$H:$H,$B171,'2013Figures'!$I:$I,$C171,'2013Figures'!$B:$B,"CyToBroker",'2013Figures'!$G:$G,"E1",'2013Figures'!$E:$E,$B$1)</f>
        <v>0</v>
      </c>
      <c r="H171" s="9">
        <f>SUMIFS('2013Figures'!$J:$J,'2013Figures'!$C:$C,$A171,'2013Figures'!$H:$H,$B171,'2013Figures'!$I:$I,$C171,'2013Figures'!$B:$B,"CyToBroker",'2013Figures'!$G:$G,"P1",'2013Figures'!$E:$E,$B$1)</f>
        <v>0</v>
      </c>
      <c r="I171" s="30"/>
      <c r="J171" s="31">
        <v>200901</v>
      </c>
      <c r="K171" s="30"/>
      <c r="L171" s="42">
        <f>SUMIFS('2012Figures'!$J:$J,'2012Figures'!$C:$C,$A171,'2012Figures'!$H:$H,$B171,'2012Figures'!$I:$I,$C171,'2012Figures'!$E:$E,$B$1)</f>
        <v>0</v>
      </c>
      <c r="M171" s="52">
        <f>SUMIFS('2012Figures'!$J:$J,'2012Figures'!$C:$C,$A171,'2012Figures'!$H:$H,$B171,'2012Figures'!$I:$I,$C171,'2012Figures'!$B:$B,"BrokerToCy",'2012Figures'!$G:$G,"E1",'2012Figures'!$E:$E,$B$1)</f>
        <v>0</v>
      </c>
      <c r="N171" s="52">
        <f>SUMIFS('2012Figures'!$J:$J,'2012Figures'!$C:$C,$A171,'2012Figures'!$H:$H,$B171,'2012Figures'!$I:$I,$C171,'2012Figures'!$B:$B,"BrokerToCy",'2012Figures'!$G:$G,"P1",'2012Figures'!$E:$E,$B$1)</f>
        <v>0</v>
      </c>
      <c r="O171" s="52">
        <f>SUMIFS('2012Figures'!$J:$J,'2012Figures'!$C:$C,$A171,'2012Figures'!$H:$H,$B171,'2012Figures'!$I:$I,$C171,'2012Figures'!$B:$B,"CyToBroker",'2012Figures'!$G:$G,"E1",'2012Figures'!$E:$E,$B$1)</f>
        <v>0</v>
      </c>
      <c r="P171" s="52">
        <f>SUMIFS('2012Figures'!$J:$J,'2012Figures'!$C:$C,$A171,'2012Figures'!$H:$H,$B171,'2012Figures'!$I:$I,$C171,'2012Figures'!$B:$B,"CyToBroker",'2012Figures'!$G:$G,"P1",'2012Figures'!$E:$E,$B$1)</f>
        <v>0</v>
      </c>
      <c r="Q171" s="30"/>
      <c r="R171" s="46" t="str">
        <f t="shared" si="23"/>
        <v/>
      </c>
      <c r="S171" s="46" t="str">
        <f t="shared" si="23"/>
        <v/>
      </c>
      <c r="T171" s="46" t="str">
        <f t="shared" si="23"/>
        <v/>
      </c>
      <c r="U171" s="46" t="str">
        <f t="shared" si="23"/>
        <v/>
      </c>
      <c r="V171" s="46" t="str">
        <f t="shared" si="23"/>
        <v/>
      </c>
    </row>
    <row r="172" spans="1:22" x14ac:dyDescent="0.2">
      <c r="A172" s="1">
        <v>115</v>
      </c>
      <c r="B172" s="1" t="s">
        <v>23</v>
      </c>
      <c r="D172" s="29">
        <f>SUMIFS('2013Figures'!$J:$J,'2013Figures'!$C:$C,$A172,'2013Figures'!$I:$I,"",'2013Figures'!$E:$E,$B$1)</f>
        <v>0</v>
      </c>
      <c r="E172" s="9">
        <f>SUMIFS('2013Figures'!$J:$J,'2013Figures'!$C:$C,$A172,'2013Figures'!$I:$I,"",'2013Figures'!$B:$B,"BrokerToCy",'2013Figures'!$G:$G,"E1",'2013Figures'!$E:$E,$B$1)</f>
        <v>0</v>
      </c>
      <c r="F172" s="9">
        <f>SUMIFS('2013Figures'!$J:$J,'2013Figures'!$C:$C,$A172,'2013Figures'!$I:$I,"",'2013Figures'!$B:$B,"BrokerToCy",'2013Figures'!$G:$G,"P1",'2013Figures'!$E:$E,$B$1)</f>
        <v>0</v>
      </c>
      <c r="G172" s="9">
        <f>SUMIFS('2013Figures'!$J:$J,'2013Figures'!$C:$C,$A172,'2013Figures'!$I:$I,"",'2013Figures'!$B:$B,"CyToBroker",'2013Figures'!$G:$G,"E1",'2013Figures'!$E:$E,$B$1)</f>
        <v>0</v>
      </c>
      <c r="H172" s="9">
        <f>SUMIFS('2013Figures'!$J:$J,'2013Figures'!$C:$C,$A172,'2013Figures'!$I:$I,"",'2013Figures'!$B:$B,"CyToBroker",'2013Figures'!$G:$G,"P1",'2013Figures'!$E:$E,$B$1)</f>
        <v>0</v>
      </c>
      <c r="J172" s="8" t="s">
        <v>131</v>
      </c>
      <c r="L172" s="42">
        <f>SUMIFS('2012Figures'!$J:$J,'2012Figures'!$C:$C,$A172,'2012Figures'!$I:$I,"",'2012Figures'!$E:$E,$B$1)</f>
        <v>0</v>
      </c>
      <c r="M172" s="52">
        <f>SUMIFS('2012Figures'!$J:$J,'2012Figures'!$C:$C,$A172,'2012Figures'!$I:$I,"",'2012Figures'!$B:$B,"BrokerToCy",'2012Figures'!$G:$G,"E1",'2012Figures'!$E:$E,$B$1)</f>
        <v>0</v>
      </c>
      <c r="N172" s="52">
        <f>SUMIFS('2012Figures'!$J:$J,'2012Figures'!$C:$C,$A172,'2012Figures'!$I:$I,"",'2012Figures'!$B:$B,"BrokerToCy",'2012Figures'!$G:$G,"P1",'2012Figures'!$E:$E,$B$1)</f>
        <v>0</v>
      </c>
      <c r="O172" s="52">
        <f>SUMIFS('2012Figures'!$J:$J,'2012Figures'!$C:$C,$A172,'2012Figures'!$I:$I,"",'2012Figures'!$B:$B,"CyToBroker",'2012Figures'!$G:$G,"E1",'2012Figures'!$E:$E,$B$1)</f>
        <v>0</v>
      </c>
      <c r="P172" s="52">
        <f>SUMIFS('2012Figures'!$J:$J,'2012Figures'!$C:$C,$A172,'2012Figures'!$I:$I,"",'2012Figures'!$B:$B,"CyToBroker",'2012Figures'!$G:$G,"P1",'2012Figures'!$E:$E,$B$1)</f>
        <v>0</v>
      </c>
      <c r="R172" s="46" t="str">
        <f t="shared" si="23"/>
        <v/>
      </c>
      <c r="S172" s="46" t="str">
        <f t="shared" si="23"/>
        <v/>
      </c>
      <c r="T172" s="46" t="str">
        <f t="shared" si="23"/>
        <v/>
      </c>
      <c r="U172" s="46" t="str">
        <f t="shared" si="23"/>
        <v/>
      </c>
      <c r="V172" s="46" t="str">
        <f t="shared" si="23"/>
        <v/>
      </c>
    </row>
    <row r="173" spans="1:22" x14ac:dyDescent="0.2">
      <c r="A173" s="21"/>
      <c r="B173" s="21" t="s">
        <v>92</v>
      </c>
      <c r="C173" s="22"/>
      <c r="D173" s="23">
        <f>SUM(E173:H173)</f>
        <v>0</v>
      </c>
      <c r="E173" s="23">
        <f>SUM(E170:E172)</f>
        <v>0</v>
      </c>
      <c r="F173" s="23">
        <f>SUM(F170:F172)</f>
        <v>0</v>
      </c>
      <c r="G173" s="23">
        <f>SUM(G170:G172)</f>
        <v>0</v>
      </c>
      <c r="H173" s="23">
        <f>SUM(H170:H172)</f>
        <v>0</v>
      </c>
      <c r="I173" s="21"/>
      <c r="J173" s="22"/>
      <c r="K173" s="21"/>
      <c r="L173" s="43">
        <f>SUM(M173:P173)</f>
        <v>0</v>
      </c>
      <c r="M173" s="43">
        <f>SUM(M170:M172)</f>
        <v>0</v>
      </c>
      <c r="N173" s="43">
        <f>SUM(N170:N172)</f>
        <v>0</v>
      </c>
      <c r="O173" s="43">
        <f>SUM(O170:O172)</f>
        <v>0</v>
      </c>
      <c r="P173" s="43">
        <f>SUM(P170:P172)</f>
        <v>0</v>
      </c>
      <c r="Q173" s="21"/>
      <c r="R173" s="21"/>
      <c r="S173" s="21"/>
      <c r="T173" s="21"/>
      <c r="U173" s="21"/>
      <c r="V173" s="21"/>
    </row>
    <row r="174" spans="1:22" x14ac:dyDescent="0.2">
      <c r="A174" s="28">
        <v>116</v>
      </c>
      <c r="B174" s="28" t="s">
        <v>64</v>
      </c>
      <c r="C174" s="17" t="s">
        <v>88</v>
      </c>
      <c r="D174" s="18">
        <f>SUMIFS('2013Figures'!$J:$J,'2013Figures'!$C:$C,$A174,'2013Figures'!$E:$E,$B$1)</f>
        <v>0</v>
      </c>
      <c r="E174" s="18">
        <f>SUMIFS('2013Figures'!$J:$J,'2013Figures'!$C:$C,$A174,'2013Figures'!$B:$B,"BrokerToCy",'2013Figures'!$G:$G,"E1",'2013Figures'!$E:$E,$B$1)</f>
        <v>0</v>
      </c>
      <c r="F174" s="18">
        <f>SUMIFS('2013Figures'!$J:$J,'2013Figures'!$C:$C,$A174,'2013Figures'!$B:$B,"BrokerToCy",'2013Figures'!$G:$G,"P1",'2013Figures'!$E:$E,$B$1)</f>
        <v>0</v>
      </c>
      <c r="G174" s="18">
        <f>SUMIFS('2013Figures'!$J:$J,'2013Figures'!$C:$C,$A174,'2013Figures'!$B:$B,"CyToBroker",'2013Figures'!$G:$G,"E1",'2013Figures'!$E:$E,$B$1)</f>
        <v>0</v>
      </c>
      <c r="H174" s="18">
        <f>SUMIFS('2013Figures'!$J:$J,'2013Figures'!$C:$C,$A174,'2013Figures'!$B:$B,"CyToBroker",'2013Figures'!$G:$G,"P1",'2013Figures'!$E:$E,$B$1)</f>
        <v>0</v>
      </c>
      <c r="I174" s="28"/>
      <c r="J174" s="17"/>
      <c r="K174" s="28"/>
      <c r="L174" s="50">
        <f>SUMIFS('2012Figures'!$J:$J,'2012Figures'!$C:$C,$A174,'2012Figures'!$E:$E,$B$1)</f>
        <v>0</v>
      </c>
      <c r="M174" s="50">
        <f>SUMIFS('2012Figures'!$J:$J,'2012Figures'!$C:$C,$A174,'2012Figures'!$B:$B,"BrokerToCy",'2012Figures'!$G:$G,"E1",'2012Figures'!$E:$E,$B$1)</f>
        <v>0</v>
      </c>
      <c r="N174" s="50">
        <f>SUMIFS('2012Figures'!$J:$J,'2012Figures'!$C:$C,$A174,'2012Figures'!$B:$B,"BrokerToCy",'2012Figures'!$G:$G,"P1",'2012Figures'!$E:$E,$B$1)</f>
        <v>0</v>
      </c>
      <c r="O174" s="50">
        <f>SUMIFS('2012Figures'!$J:$J,'2012Figures'!$C:$C,$A174,'2012Figures'!$B:$B,"CyToBroker",'2012Figures'!$G:$G,"E1",'2012Figures'!$E:$E,$B$1)</f>
        <v>0</v>
      </c>
      <c r="P174" s="50">
        <f>SUMIFS('2012Figures'!$J:$J,'2012Figures'!$C:$C,$A174,'2012Figures'!$B:$B,"CyToBroker",'2012Figures'!$G:$G,"P1",'2012Figures'!$E:$E,$B$1)</f>
        <v>0</v>
      </c>
      <c r="Q174" s="28"/>
      <c r="R174" s="46" t="str">
        <f t="shared" si="23"/>
        <v/>
      </c>
      <c r="S174" s="46" t="str">
        <f t="shared" si="23"/>
        <v/>
      </c>
      <c r="T174" s="46" t="str">
        <f t="shared" si="23"/>
        <v/>
      </c>
      <c r="U174" s="46" t="str">
        <f t="shared" si="23"/>
        <v/>
      </c>
      <c r="V174" s="46" t="str">
        <f t="shared" si="23"/>
        <v/>
      </c>
    </row>
    <row r="175" spans="1:22" x14ac:dyDescent="0.2">
      <c r="A175" s="1">
        <v>116</v>
      </c>
      <c r="B175" s="1" t="s">
        <v>64</v>
      </c>
      <c r="C175" s="8">
        <v>3</v>
      </c>
      <c r="D175" s="29">
        <f>SUMIFS('2013Figures'!$J:$J,'2013Figures'!$C:$C,$A175,'2013Figures'!$H:$H,$B175,'2013Figures'!$I:$I,$C175,'2013Figures'!$E:$E,$B$1)</f>
        <v>0</v>
      </c>
      <c r="E175" s="9">
        <f>SUMIFS('2013Figures'!$J:$J,'2013Figures'!$C:$C,$A175,'2013Figures'!$H:$H,$B175,'2013Figures'!$I:$I,$C175,'2013Figures'!$B:$B,"BrokerToCy",'2013Figures'!$G:$G,"E1",'2013Figures'!$E:$E,$B$1)</f>
        <v>0</v>
      </c>
      <c r="F175" s="9">
        <f>SUMIFS('2013Figures'!$J:$J,'2013Figures'!$C:$C,$A175,'2013Figures'!$H:$H,$B175,'2013Figures'!$I:$I,$C175,'2013Figures'!$B:$B,"BrokerToCy",'2013Figures'!$G:$G,"P1",'2013Figures'!$E:$E,$B$1)</f>
        <v>0</v>
      </c>
      <c r="G175" s="9">
        <f>SUMIFS('2013Figures'!$J:$J,'2013Figures'!$C:$C,$A175,'2013Figures'!$H:$H,$B175,'2013Figures'!$I:$I,$C175,'2013Figures'!$B:$B,"CyToBroker",'2013Figures'!$G:$G,"E1",'2013Figures'!$E:$E,$B$1)</f>
        <v>0</v>
      </c>
      <c r="H175" s="9">
        <f>SUMIFS('2013Figures'!$J:$J,'2013Figures'!$C:$C,$A175,'2013Figures'!$H:$H,$B175,'2013Figures'!$I:$I,$C175,'2013Figures'!$B:$B,"CyToBroker",'2013Figures'!$G:$G,"P1",'2013Figures'!$E:$E,$B$1)</f>
        <v>0</v>
      </c>
      <c r="J175" s="8" t="s">
        <v>146</v>
      </c>
      <c r="L175" s="42">
        <f>SUMIFS('2012Figures'!$J:$J,'2012Figures'!$C:$C,$A175,'2012Figures'!$H:$H,$B175,'2012Figures'!$I:$I,$C175,'2012Figures'!$E:$E,$B$1)</f>
        <v>0</v>
      </c>
      <c r="M175" s="52">
        <f>SUMIFS('2012Figures'!$J:$J,'2012Figures'!$C:$C,$A175,'2012Figures'!$H:$H,$B175,'2012Figures'!$I:$I,$C175,'2012Figures'!$B:$B,"BrokerToCy",'2012Figures'!$G:$G,"E1",'2012Figures'!$E:$E,$B$1)</f>
        <v>0</v>
      </c>
      <c r="N175" s="52">
        <f>SUMIFS('2012Figures'!$J:$J,'2012Figures'!$C:$C,$A175,'2012Figures'!$H:$H,$B175,'2012Figures'!$I:$I,$C175,'2012Figures'!$B:$B,"BrokerToCy",'2012Figures'!$G:$G,"P1",'2012Figures'!$E:$E,$B$1)</f>
        <v>0</v>
      </c>
      <c r="O175" s="52">
        <f>SUMIFS('2012Figures'!$J:$J,'2012Figures'!$C:$C,$A175,'2012Figures'!$H:$H,$B175,'2012Figures'!$I:$I,$C175,'2012Figures'!$B:$B,"CyToBroker",'2012Figures'!$G:$G,"E1",'2012Figures'!$E:$E,$B$1)</f>
        <v>0</v>
      </c>
      <c r="P175" s="52">
        <f>SUMIFS('2012Figures'!$J:$J,'2012Figures'!$C:$C,$A175,'2012Figures'!$H:$H,$B175,'2012Figures'!$I:$I,$C175,'2012Figures'!$B:$B,"CyToBroker",'2012Figures'!$G:$G,"P1",'2012Figures'!$E:$E,$B$1)</f>
        <v>0</v>
      </c>
      <c r="R175" s="46" t="str">
        <f t="shared" si="23"/>
        <v/>
      </c>
      <c r="S175" s="46" t="str">
        <f t="shared" si="23"/>
        <v/>
      </c>
      <c r="T175" s="46" t="str">
        <f t="shared" si="23"/>
        <v/>
      </c>
      <c r="U175" s="46" t="str">
        <f t="shared" si="23"/>
        <v/>
      </c>
      <c r="V175" s="46" t="str">
        <f t="shared" si="23"/>
        <v/>
      </c>
    </row>
    <row r="176" spans="1:22" x14ac:dyDescent="0.2">
      <c r="A176" s="1">
        <v>116</v>
      </c>
      <c r="B176" s="1" t="s">
        <v>64</v>
      </c>
      <c r="C176" s="8">
        <v>2</v>
      </c>
      <c r="D176" s="29">
        <f>SUMIFS('2013Figures'!$J:$J,'2013Figures'!$C:$C,$A176,'2013Figures'!$H:$H,$B176,'2013Figures'!$I:$I,$C176,'2013Figures'!$E:$E,$B$1)</f>
        <v>0</v>
      </c>
      <c r="E176" s="9">
        <f>SUMIFS('2013Figures'!$J:$J,'2013Figures'!$C:$C,$A176,'2013Figures'!$H:$H,$B176,'2013Figures'!$I:$I,$C176,'2013Figures'!$B:$B,"BrokerToCy",'2013Figures'!$G:$G,"E1",'2013Figures'!$E:$E,$B$1)</f>
        <v>0</v>
      </c>
      <c r="F176" s="9">
        <f>SUMIFS('2013Figures'!$J:$J,'2013Figures'!$C:$C,$A176,'2013Figures'!$H:$H,$B176,'2013Figures'!$I:$I,$C176,'2013Figures'!$B:$B,"BrokerToCy",'2013Figures'!$G:$G,"P1",'2013Figures'!$E:$E,$B$1)</f>
        <v>0</v>
      </c>
      <c r="G176" s="9">
        <f>SUMIFS('2013Figures'!$J:$J,'2013Figures'!$C:$C,$A176,'2013Figures'!$H:$H,$B176,'2013Figures'!$I:$I,$C176,'2013Figures'!$B:$B,"CyToBroker",'2013Figures'!$G:$G,"E1",'2013Figures'!$E:$E,$B$1)</f>
        <v>0</v>
      </c>
      <c r="H176" s="9">
        <f>SUMIFS('2013Figures'!$J:$J,'2013Figures'!$C:$C,$A176,'2013Figures'!$H:$H,$B176,'2013Figures'!$I:$I,$C176,'2013Figures'!$B:$B,"CyToBroker",'2013Figures'!$G:$G,"P1",'2013Figures'!$E:$E,$B$1)</f>
        <v>0</v>
      </c>
      <c r="I176" s="30"/>
      <c r="J176" s="31">
        <v>201101</v>
      </c>
      <c r="K176" s="30"/>
      <c r="L176" s="42">
        <f>SUMIFS('2012Figures'!$J:$J,'2012Figures'!$C:$C,$A176,'2012Figures'!$H:$H,$B176,'2012Figures'!$I:$I,$C176,'2012Figures'!$E:$E,$B$1)</f>
        <v>0</v>
      </c>
      <c r="M176" s="52">
        <f>SUMIFS('2012Figures'!$J:$J,'2012Figures'!$C:$C,$A176,'2012Figures'!$H:$H,$B176,'2012Figures'!$I:$I,$C176,'2012Figures'!$B:$B,"BrokerToCy",'2012Figures'!$G:$G,"E1",'2012Figures'!$E:$E,$B$1)</f>
        <v>0</v>
      </c>
      <c r="N176" s="52">
        <f>SUMIFS('2012Figures'!$J:$J,'2012Figures'!$C:$C,$A176,'2012Figures'!$H:$H,$B176,'2012Figures'!$I:$I,$C176,'2012Figures'!$B:$B,"BrokerToCy",'2012Figures'!$G:$G,"P1",'2012Figures'!$E:$E,$B$1)</f>
        <v>0</v>
      </c>
      <c r="O176" s="52">
        <f>SUMIFS('2012Figures'!$J:$J,'2012Figures'!$C:$C,$A176,'2012Figures'!$H:$H,$B176,'2012Figures'!$I:$I,$C176,'2012Figures'!$B:$B,"CyToBroker",'2012Figures'!$G:$G,"E1",'2012Figures'!$E:$E,$B$1)</f>
        <v>0</v>
      </c>
      <c r="P176" s="52">
        <f>SUMIFS('2012Figures'!$J:$J,'2012Figures'!$C:$C,$A176,'2012Figures'!$H:$H,$B176,'2012Figures'!$I:$I,$C176,'2012Figures'!$B:$B,"CyToBroker",'2012Figures'!$G:$G,"P1",'2012Figures'!$E:$E,$B$1)</f>
        <v>0</v>
      </c>
      <c r="Q176" s="30"/>
      <c r="R176" s="46" t="str">
        <f t="shared" si="23"/>
        <v/>
      </c>
      <c r="S176" s="46" t="str">
        <f t="shared" si="23"/>
        <v/>
      </c>
      <c r="T176" s="46" t="str">
        <f t="shared" si="23"/>
        <v/>
      </c>
      <c r="U176" s="46" t="str">
        <f t="shared" si="23"/>
        <v/>
      </c>
      <c r="V176" s="46" t="str">
        <f t="shared" si="23"/>
        <v/>
      </c>
    </row>
    <row r="177" spans="1:22" x14ac:dyDescent="0.2">
      <c r="A177" s="1">
        <v>116</v>
      </c>
      <c r="B177" s="1" t="s">
        <v>64</v>
      </c>
      <c r="C177" s="8">
        <v>1</v>
      </c>
      <c r="D177" s="29">
        <f>SUMIFS('2013Figures'!$J:$J,'2013Figures'!$C:$C,$A177,'2013Figures'!$H:$H,$B177,'2013Figures'!$I:$I,$C177,'2013Figures'!$E:$E,$B$1)</f>
        <v>0</v>
      </c>
      <c r="E177" s="9">
        <f>SUMIFS('2013Figures'!$J:$J,'2013Figures'!$C:$C,$A177,'2013Figures'!$H:$H,$B177,'2013Figures'!$I:$I,$C177,'2013Figures'!$B:$B,"BrokerToCy",'2013Figures'!$G:$G,"E1",'2013Figures'!$E:$E,$B$1)</f>
        <v>0</v>
      </c>
      <c r="F177" s="9">
        <f>SUMIFS('2013Figures'!$J:$J,'2013Figures'!$C:$C,$A177,'2013Figures'!$H:$H,$B177,'2013Figures'!$I:$I,$C177,'2013Figures'!$B:$B,"BrokerToCy",'2013Figures'!$G:$G,"P1",'2013Figures'!$E:$E,$B$1)</f>
        <v>0</v>
      </c>
      <c r="G177" s="9">
        <f>SUMIFS('2013Figures'!$J:$J,'2013Figures'!$C:$C,$A177,'2013Figures'!$H:$H,$B177,'2013Figures'!$I:$I,$C177,'2013Figures'!$B:$B,"CyToBroker",'2013Figures'!$G:$G,"E1",'2013Figures'!$E:$E,$B$1)</f>
        <v>0</v>
      </c>
      <c r="H177" s="9">
        <f>SUMIFS('2013Figures'!$J:$J,'2013Figures'!$C:$C,$A177,'2013Figures'!$H:$H,$B177,'2013Figures'!$I:$I,$C177,'2013Figures'!$B:$B,"CyToBroker",'2013Figures'!$G:$G,"P1",'2013Figures'!$E:$E,$B$1)</f>
        <v>0</v>
      </c>
      <c r="J177" s="8">
        <v>200901</v>
      </c>
      <c r="L177" s="42">
        <f>SUMIFS('2012Figures'!$J:$J,'2012Figures'!$C:$C,$A177,'2012Figures'!$H:$H,$B177,'2012Figures'!$I:$I,$C177,'2012Figures'!$E:$E,$B$1)</f>
        <v>0</v>
      </c>
      <c r="M177" s="52">
        <f>SUMIFS('2012Figures'!$J:$J,'2012Figures'!$C:$C,$A177,'2012Figures'!$H:$H,$B177,'2012Figures'!$I:$I,$C177,'2012Figures'!$B:$B,"BrokerToCy",'2012Figures'!$G:$G,"E1",'2012Figures'!$E:$E,$B$1)</f>
        <v>0</v>
      </c>
      <c r="N177" s="52">
        <f>SUMIFS('2012Figures'!$J:$J,'2012Figures'!$C:$C,$A177,'2012Figures'!$H:$H,$B177,'2012Figures'!$I:$I,$C177,'2012Figures'!$B:$B,"BrokerToCy",'2012Figures'!$G:$G,"P1",'2012Figures'!$E:$E,$B$1)</f>
        <v>0</v>
      </c>
      <c r="O177" s="52">
        <f>SUMIFS('2012Figures'!$J:$J,'2012Figures'!$C:$C,$A177,'2012Figures'!$H:$H,$B177,'2012Figures'!$I:$I,$C177,'2012Figures'!$B:$B,"CyToBroker",'2012Figures'!$G:$G,"E1",'2012Figures'!$E:$E,$B$1)</f>
        <v>0</v>
      </c>
      <c r="P177" s="52">
        <f>SUMIFS('2012Figures'!$J:$J,'2012Figures'!$C:$C,$A177,'2012Figures'!$H:$H,$B177,'2012Figures'!$I:$I,$C177,'2012Figures'!$B:$B,"CyToBroker",'2012Figures'!$G:$G,"P1",'2012Figures'!$E:$E,$B$1)</f>
        <v>0</v>
      </c>
      <c r="R177" s="46" t="str">
        <f t="shared" si="23"/>
        <v/>
      </c>
      <c r="S177" s="46" t="str">
        <f t="shared" si="23"/>
        <v/>
      </c>
      <c r="T177" s="46" t="str">
        <f t="shared" si="23"/>
        <v/>
      </c>
      <c r="U177" s="46" t="str">
        <f t="shared" si="23"/>
        <v/>
      </c>
      <c r="V177" s="46" t="str">
        <f t="shared" si="23"/>
        <v/>
      </c>
    </row>
    <row r="178" spans="1:22" x14ac:dyDescent="0.2">
      <c r="A178" s="1">
        <v>116</v>
      </c>
      <c r="B178" s="1" t="s">
        <v>64</v>
      </c>
      <c r="D178" s="29">
        <f>SUMIFS('2013Figures'!$J:$J,'2013Figures'!$C:$C,$A178,'2013Figures'!$I:$I,"",'2013Figures'!$E:$E,$B$1)</f>
        <v>0</v>
      </c>
      <c r="E178" s="9">
        <f>SUMIFS('2013Figures'!$J:$J,'2013Figures'!$C:$C,$A178,'2013Figures'!$I:$I,"",'2013Figures'!$B:$B,"BrokerToCy",'2013Figures'!$G:$G,"E1",'2013Figures'!$E:$E,$B$1)</f>
        <v>0</v>
      </c>
      <c r="F178" s="9">
        <f>SUMIFS('2013Figures'!$J:$J,'2013Figures'!$C:$C,$A178,'2013Figures'!$I:$I,"",'2013Figures'!$B:$B,"BrokerToCy",'2013Figures'!$G:$G,"P1",'2013Figures'!$E:$E,$B$1)</f>
        <v>0</v>
      </c>
      <c r="G178" s="9">
        <f>SUMIFS('2013Figures'!$J:$J,'2013Figures'!$C:$C,$A178,'2013Figures'!$I:$I,"",'2013Figures'!$B:$B,"CyToBroker",'2013Figures'!$G:$G,"E1",'2013Figures'!$E:$E,$B$1)</f>
        <v>0</v>
      </c>
      <c r="H178" s="9">
        <f>SUMIFS('2013Figures'!$J:$J,'2013Figures'!$C:$C,$A178,'2013Figures'!$I:$I,"",'2013Figures'!$B:$B,"CyToBroker",'2013Figures'!$G:$G,"P1",'2013Figures'!$E:$E,$B$1)</f>
        <v>0</v>
      </c>
      <c r="J178" s="8" t="s">
        <v>131</v>
      </c>
      <c r="L178" s="42">
        <f>SUMIFS('2012Figures'!$J:$J,'2012Figures'!$C:$C,$A178,'2012Figures'!$I:$I,"",'2012Figures'!$E:$E,$B$1)</f>
        <v>0</v>
      </c>
      <c r="M178" s="52">
        <f>SUMIFS('2012Figures'!$J:$J,'2012Figures'!$C:$C,$A178,'2012Figures'!$I:$I,"",'2012Figures'!$B:$B,"BrokerToCy",'2012Figures'!$G:$G,"E1",'2012Figures'!$E:$E,$B$1)</f>
        <v>0</v>
      </c>
      <c r="N178" s="52">
        <f>SUMIFS('2012Figures'!$J:$J,'2012Figures'!$C:$C,$A178,'2012Figures'!$I:$I,"",'2012Figures'!$B:$B,"BrokerToCy",'2012Figures'!$G:$G,"P1",'2012Figures'!$E:$E,$B$1)</f>
        <v>0</v>
      </c>
      <c r="O178" s="52">
        <f>SUMIFS('2012Figures'!$J:$J,'2012Figures'!$C:$C,$A178,'2012Figures'!$I:$I,"",'2012Figures'!$B:$B,"CyToBroker",'2012Figures'!$G:$G,"E1",'2012Figures'!$E:$E,$B$1)</f>
        <v>0</v>
      </c>
      <c r="P178" s="52">
        <f>SUMIFS('2012Figures'!$J:$J,'2012Figures'!$C:$C,$A178,'2012Figures'!$I:$I,"",'2012Figures'!$B:$B,"CyToBroker",'2012Figures'!$G:$G,"P1",'2012Figures'!$E:$E,$B$1)</f>
        <v>0</v>
      </c>
      <c r="R178" s="46" t="str">
        <f t="shared" si="23"/>
        <v/>
      </c>
      <c r="S178" s="46" t="str">
        <f t="shared" si="23"/>
        <v/>
      </c>
      <c r="T178" s="46" t="str">
        <f t="shared" si="23"/>
        <v/>
      </c>
      <c r="U178" s="46" t="str">
        <f t="shared" si="23"/>
        <v/>
      </c>
      <c r="V178" s="46" t="str">
        <f t="shared" si="23"/>
        <v/>
      </c>
    </row>
    <row r="179" spans="1:22" x14ac:dyDescent="0.2">
      <c r="A179" s="21"/>
      <c r="B179" s="21" t="s">
        <v>92</v>
      </c>
      <c r="C179" s="22"/>
      <c r="D179" s="23">
        <f>SUM(E179:H179)</f>
        <v>0</v>
      </c>
      <c r="E179" s="23">
        <f>SUM(E175:E178)</f>
        <v>0</v>
      </c>
      <c r="F179" s="23">
        <f>SUM(F175:F178)</f>
        <v>0</v>
      </c>
      <c r="G179" s="23">
        <f>SUM(G175:G178)</f>
        <v>0</v>
      </c>
      <c r="H179" s="23">
        <f>SUM(H175:H178)</f>
        <v>0</v>
      </c>
      <c r="I179" s="21"/>
      <c r="J179" s="22"/>
      <c r="K179" s="21"/>
      <c r="L179" s="43">
        <f>SUM(M179:P179)</f>
        <v>0</v>
      </c>
      <c r="M179" s="43">
        <f>SUM(M175:M178)</f>
        <v>0</v>
      </c>
      <c r="N179" s="43">
        <f>SUM(N175:N178)</f>
        <v>0</v>
      </c>
      <c r="O179" s="43">
        <f>SUM(O175:O178)</f>
        <v>0</v>
      </c>
      <c r="P179" s="43">
        <f>SUM(P175:P178)</f>
        <v>0</v>
      </c>
      <c r="Q179" s="21"/>
      <c r="R179" s="21"/>
      <c r="S179" s="21"/>
      <c r="T179" s="21"/>
      <c r="U179" s="21"/>
      <c r="V179" s="21"/>
    </row>
    <row r="180" spans="1:22" x14ac:dyDescent="0.2">
      <c r="A180" s="28">
        <v>118</v>
      </c>
      <c r="B180" s="28" t="s">
        <v>109</v>
      </c>
      <c r="C180" s="17" t="s">
        <v>88</v>
      </c>
      <c r="D180" s="18">
        <f>SUMIFS('2013Figures'!$J:$J,'2013Figures'!$C:$C,$A180,'2013Figures'!$E:$E,$B$1)</f>
        <v>0</v>
      </c>
      <c r="E180" s="18">
        <f>SUMIFS('2013Figures'!$J:$J,'2013Figures'!$C:$C,$A180,'2013Figures'!$B:$B,"BrokerToCy",'2013Figures'!$G:$G,"E1",'2013Figures'!$E:$E,$B$1)</f>
        <v>0</v>
      </c>
      <c r="F180" s="18">
        <f>SUMIFS('2013Figures'!$J:$J,'2013Figures'!$C:$C,$A180,'2013Figures'!$B:$B,"BrokerToCy",'2013Figures'!$G:$G,"P1",'2013Figures'!$E:$E,$B$1)</f>
        <v>0</v>
      </c>
      <c r="G180" s="18">
        <f>SUMIFS('2013Figures'!$J:$J,'2013Figures'!$C:$C,$A180,'2013Figures'!$B:$B,"CyToBroker",'2013Figures'!$G:$G,"E1",'2013Figures'!$E:$E,$B$1)</f>
        <v>0</v>
      </c>
      <c r="H180" s="18">
        <f>SUMIFS('2013Figures'!$J:$J,'2013Figures'!$C:$C,$A180,'2013Figures'!$B:$B,"CyToBroker",'2013Figures'!$G:$G,"P1",'2013Figures'!$E:$E,$B$1)</f>
        <v>0</v>
      </c>
      <c r="I180" s="28"/>
      <c r="J180" s="17"/>
      <c r="K180" s="28"/>
      <c r="L180" s="50">
        <f>SUMIFS('2012Figures'!$J:$J,'2012Figures'!$C:$C,$A180,'2012Figures'!$E:$E,$B$1)</f>
        <v>0</v>
      </c>
      <c r="M180" s="50">
        <f>SUMIFS('2012Figures'!$J:$J,'2012Figures'!$C:$C,$A180,'2012Figures'!$B:$B,"BrokerToCy",'2012Figures'!$G:$G,"E1",'2012Figures'!$E:$E,$B$1)</f>
        <v>0</v>
      </c>
      <c r="N180" s="50">
        <f>SUMIFS('2012Figures'!$J:$J,'2012Figures'!$C:$C,$A180,'2012Figures'!$B:$B,"BrokerToCy",'2012Figures'!$G:$G,"P1",'2012Figures'!$E:$E,$B$1)</f>
        <v>0</v>
      </c>
      <c r="O180" s="50">
        <f>SUMIFS('2012Figures'!$J:$J,'2012Figures'!$C:$C,$A180,'2012Figures'!$B:$B,"CyToBroker",'2012Figures'!$G:$G,"E1",'2012Figures'!$E:$E,$B$1)</f>
        <v>0</v>
      </c>
      <c r="P180" s="50">
        <f>SUMIFS('2012Figures'!$J:$J,'2012Figures'!$C:$C,$A180,'2012Figures'!$B:$B,"CyToBroker",'2012Figures'!$G:$G,"P1",'2012Figures'!$E:$E,$B$1)</f>
        <v>0</v>
      </c>
      <c r="Q180" s="28"/>
      <c r="R180" s="46" t="str">
        <f t="shared" si="23"/>
        <v/>
      </c>
      <c r="S180" s="46" t="str">
        <f t="shared" si="23"/>
        <v/>
      </c>
      <c r="T180" s="46" t="str">
        <f t="shared" si="23"/>
        <v/>
      </c>
      <c r="U180" s="46" t="str">
        <f t="shared" si="23"/>
        <v/>
      </c>
      <c r="V180" s="46" t="str">
        <f t="shared" si="23"/>
        <v/>
      </c>
    </row>
    <row r="181" spans="1:22" x14ac:dyDescent="0.2">
      <c r="A181" s="1">
        <v>118</v>
      </c>
      <c r="B181" s="1" t="s">
        <v>109</v>
      </c>
      <c r="C181" s="8">
        <v>11</v>
      </c>
      <c r="D181" s="29">
        <f>SUMIFS('2013Figures'!$J:$J,'2013Figures'!$C:$C,$A181,'2013Figures'!$H:$H,$B181,'2013Figures'!$I:$I,$C181,'2013Figures'!$E:$E,$B$1)</f>
        <v>0</v>
      </c>
      <c r="E181" s="9">
        <f>SUMIFS('2013Figures'!$J:$J,'2013Figures'!$C:$C,$A181,'2013Figures'!$H:$H,$B181,'2013Figures'!$I:$I,$C181,'2013Figures'!$B:$B,"BrokerToCy",'2013Figures'!$G:$G,"E1",'2013Figures'!$E:$E,$B$1)</f>
        <v>0</v>
      </c>
      <c r="F181" s="9">
        <f>SUMIFS('2013Figures'!$J:$J,'2013Figures'!$C:$C,$A181,'2013Figures'!$H:$H,$B181,'2013Figures'!$I:$I,$C181,'2013Figures'!$B:$B,"BrokerToCy",'2013Figures'!$G:$G,"P1",'2013Figures'!$E:$E,$B$1)</f>
        <v>0</v>
      </c>
      <c r="G181" s="9">
        <f>SUMIFS('2013Figures'!$J:$J,'2013Figures'!$C:$C,$A181,'2013Figures'!$H:$H,$B181,'2013Figures'!$I:$I,$C181,'2013Figures'!$B:$B,"CyToBroker",'2013Figures'!$G:$G,"E1",'2013Figures'!$E:$E,$B$1)</f>
        <v>0</v>
      </c>
      <c r="H181" s="9">
        <f>SUMIFS('2013Figures'!$J:$J,'2013Figures'!$C:$C,$A181,'2013Figures'!$H:$H,$B181,'2013Figures'!$I:$I,$C181,'2013Figures'!$B:$B,"CyToBroker",'2013Figures'!$G:$G,"P1",'2013Figures'!$E:$E,$B$1)</f>
        <v>0</v>
      </c>
      <c r="L181" s="42">
        <f>SUMIFS('2012Figures'!$J:$J,'2012Figures'!$C:$C,$A181,'2012Figures'!$H:$H,$B181,'2012Figures'!$I:$I,$C181,'2012Figures'!$E:$E,$B$1)</f>
        <v>0</v>
      </c>
      <c r="M181" s="52">
        <f>SUMIFS('2012Figures'!$J:$J,'2012Figures'!$C:$C,$A181,'2012Figures'!$H:$H,$B181,'2012Figures'!$I:$I,$C181,'2012Figures'!$B:$B,"BrokerToCy",'2012Figures'!$G:$G,"E1",'2012Figures'!$E:$E,$B$1)</f>
        <v>0</v>
      </c>
      <c r="N181" s="52">
        <f>SUMIFS('2012Figures'!$J:$J,'2012Figures'!$C:$C,$A181,'2012Figures'!$H:$H,$B181,'2012Figures'!$I:$I,$C181,'2012Figures'!$B:$B,"BrokerToCy",'2012Figures'!$G:$G,"P1",'2012Figures'!$E:$E,$B$1)</f>
        <v>0</v>
      </c>
      <c r="O181" s="52">
        <f>SUMIFS('2012Figures'!$J:$J,'2012Figures'!$C:$C,$A181,'2012Figures'!$H:$H,$B181,'2012Figures'!$I:$I,$C181,'2012Figures'!$B:$B,"CyToBroker",'2012Figures'!$G:$G,"E1",'2012Figures'!$E:$E,$B$1)</f>
        <v>0</v>
      </c>
      <c r="P181" s="52">
        <f>SUMIFS('2012Figures'!$J:$J,'2012Figures'!$C:$C,$A181,'2012Figures'!$H:$H,$B181,'2012Figures'!$I:$I,$C181,'2012Figures'!$B:$B,"CyToBroker",'2012Figures'!$G:$G,"P1",'2012Figures'!$E:$E,$B$1)</f>
        <v>0</v>
      </c>
      <c r="R181" s="46" t="str">
        <f t="shared" si="23"/>
        <v/>
      </c>
      <c r="S181" s="46" t="str">
        <f t="shared" si="23"/>
        <v/>
      </c>
      <c r="T181" s="46" t="str">
        <f t="shared" si="23"/>
        <v/>
      </c>
      <c r="U181" s="46" t="str">
        <f t="shared" si="23"/>
        <v/>
      </c>
      <c r="V181" s="46" t="str">
        <f t="shared" si="23"/>
        <v/>
      </c>
    </row>
    <row r="182" spans="1:22" x14ac:dyDescent="0.2">
      <c r="A182" s="1">
        <v>118</v>
      </c>
      <c r="B182" s="1" t="s">
        <v>109</v>
      </c>
      <c r="C182" s="8">
        <v>10</v>
      </c>
      <c r="D182" s="29">
        <f>SUMIFS('2013Figures'!$J:$J,'2013Figures'!$C:$C,$A182,'2013Figures'!$H:$H,$B182,'2013Figures'!$I:$I,$C182,'2013Figures'!$E:$E,$B$1)</f>
        <v>0</v>
      </c>
      <c r="E182" s="9">
        <f>SUMIFS('2013Figures'!$J:$J,'2013Figures'!$C:$C,$A182,'2013Figures'!$H:$H,$B182,'2013Figures'!$I:$I,$C182,'2013Figures'!$B:$B,"BrokerToCy",'2013Figures'!$G:$G,"E1",'2013Figures'!$E:$E,$B$1)</f>
        <v>0</v>
      </c>
      <c r="F182" s="9">
        <f>SUMIFS('2013Figures'!$J:$J,'2013Figures'!$C:$C,$A182,'2013Figures'!$H:$H,$B182,'2013Figures'!$I:$I,$C182,'2013Figures'!$B:$B,"BrokerToCy",'2013Figures'!$G:$G,"P1",'2013Figures'!$E:$E,$B$1)</f>
        <v>0</v>
      </c>
      <c r="G182" s="9">
        <f>SUMIFS('2013Figures'!$J:$J,'2013Figures'!$C:$C,$A182,'2013Figures'!$H:$H,$B182,'2013Figures'!$I:$I,$C182,'2013Figures'!$B:$B,"CyToBroker",'2013Figures'!$G:$G,"E1",'2013Figures'!$E:$E,$B$1)</f>
        <v>0</v>
      </c>
      <c r="H182" s="9">
        <f>SUMIFS('2013Figures'!$J:$J,'2013Figures'!$C:$C,$A182,'2013Figures'!$H:$H,$B182,'2013Figures'!$I:$I,$C182,'2013Figures'!$B:$B,"CyToBroker",'2013Figures'!$G:$G,"P1",'2013Figures'!$E:$E,$B$1)</f>
        <v>0</v>
      </c>
      <c r="J182" s="8">
        <v>201501</v>
      </c>
      <c r="L182" s="42">
        <f>SUMIFS('2012Figures'!$J:$J,'2012Figures'!$C:$C,$A182,'2012Figures'!$H:$H,$B182,'2012Figures'!$I:$I,$C182,'2012Figures'!$E:$E,$B$1)</f>
        <v>0</v>
      </c>
      <c r="M182" s="52">
        <f>SUMIFS('2012Figures'!$J:$J,'2012Figures'!$C:$C,$A182,'2012Figures'!$H:$H,$B182,'2012Figures'!$I:$I,$C182,'2012Figures'!$B:$B,"BrokerToCy",'2012Figures'!$G:$G,"E1",'2012Figures'!$E:$E,$B$1)</f>
        <v>0</v>
      </c>
      <c r="N182" s="52">
        <f>SUMIFS('2012Figures'!$J:$J,'2012Figures'!$C:$C,$A182,'2012Figures'!$H:$H,$B182,'2012Figures'!$I:$I,$C182,'2012Figures'!$B:$B,"BrokerToCy",'2012Figures'!$G:$G,"P1",'2012Figures'!$E:$E,$B$1)</f>
        <v>0</v>
      </c>
      <c r="O182" s="52">
        <f>SUMIFS('2012Figures'!$J:$J,'2012Figures'!$C:$C,$A182,'2012Figures'!$H:$H,$B182,'2012Figures'!$I:$I,$C182,'2012Figures'!$B:$B,"CyToBroker",'2012Figures'!$G:$G,"E1",'2012Figures'!$E:$E,$B$1)</f>
        <v>0</v>
      </c>
      <c r="P182" s="52">
        <f>SUMIFS('2012Figures'!$J:$J,'2012Figures'!$C:$C,$A182,'2012Figures'!$H:$H,$B182,'2012Figures'!$I:$I,$C182,'2012Figures'!$B:$B,"CyToBroker",'2012Figures'!$G:$G,"P1",'2012Figures'!$E:$E,$B$1)</f>
        <v>0</v>
      </c>
      <c r="R182" s="46" t="str">
        <f t="shared" si="23"/>
        <v/>
      </c>
      <c r="S182" s="46" t="str">
        <f t="shared" si="23"/>
        <v/>
      </c>
      <c r="T182" s="46" t="str">
        <f t="shared" si="23"/>
        <v/>
      </c>
      <c r="U182" s="46" t="str">
        <f t="shared" si="23"/>
        <v/>
      </c>
      <c r="V182" s="46" t="str">
        <f t="shared" si="23"/>
        <v/>
      </c>
    </row>
    <row r="183" spans="1:22" x14ac:dyDescent="0.2">
      <c r="A183" s="1">
        <v>118</v>
      </c>
      <c r="B183" s="1" t="s">
        <v>109</v>
      </c>
      <c r="C183" s="8">
        <v>9</v>
      </c>
      <c r="D183" s="29">
        <f>SUMIFS('2013Figures'!$J:$J,'2013Figures'!$C:$C,$A183,'2013Figures'!$H:$H,$B183,'2013Figures'!$I:$I,$C183,'2013Figures'!$E:$E,$B$1)</f>
        <v>0</v>
      </c>
      <c r="E183" s="9">
        <f>SUMIFS('2013Figures'!$J:$J,'2013Figures'!$C:$C,$A183,'2013Figures'!$H:$H,$B183,'2013Figures'!$I:$I,$C183,'2013Figures'!$B:$B,"BrokerToCy",'2013Figures'!$G:$G,"E1",'2013Figures'!$E:$E,$B$1)</f>
        <v>0</v>
      </c>
      <c r="F183" s="9">
        <f>SUMIFS('2013Figures'!$J:$J,'2013Figures'!$C:$C,$A183,'2013Figures'!$H:$H,$B183,'2013Figures'!$I:$I,$C183,'2013Figures'!$B:$B,"BrokerToCy",'2013Figures'!$G:$G,"P1",'2013Figures'!$E:$E,$B$1)</f>
        <v>0</v>
      </c>
      <c r="G183" s="9">
        <f>SUMIFS('2013Figures'!$J:$J,'2013Figures'!$C:$C,$A183,'2013Figures'!$H:$H,$B183,'2013Figures'!$I:$I,$C183,'2013Figures'!$B:$B,"CyToBroker",'2013Figures'!$G:$G,"E1",'2013Figures'!$E:$E,$B$1)</f>
        <v>0</v>
      </c>
      <c r="H183" s="9">
        <f>SUMIFS('2013Figures'!$J:$J,'2013Figures'!$C:$C,$A183,'2013Figures'!$H:$H,$B183,'2013Figures'!$I:$I,$C183,'2013Figures'!$B:$B,"CyToBroker",'2013Figures'!$G:$G,"P1",'2013Figures'!$E:$E,$B$1)</f>
        <v>0</v>
      </c>
      <c r="J183" s="8">
        <v>201401</v>
      </c>
      <c r="L183" s="42">
        <f>SUMIFS('2012Figures'!$J:$J,'2012Figures'!$C:$C,$A183,'2012Figures'!$H:$H,$B183,'2012Figures'!$I:$I,$C183,'2012Figures'!$E:$E,$B$1)</f>
        <v>0</v>
      </c>
      <c r="M183" s="52">
        <f>SUMIFS('2012Figures'!$J:$J,'2012Figures'!$C:$C,$A183,'2012Figures'!$H:$H,$B183,'2012Figures'!$I:$I,$C183,'2012Figures'!$B:$B,"BrokerToCy",'2012Figures'!$G:$G,"E1",'2012Figures'!$E:$E,$B$1)</f>
        <v>0</v>
      </c>
      <c r="N183" s="52">
        <f>SUMIFS('2012Figures'!$J:$J,'2012Figures'!$C:$C,$A183,'2012Figures'!$H:$H,$B183,'2012Figures'!$I:$I,$C183,'2012Figures'!$B:$B,"BrokerToCy",'2012Figures'!$G:$G,"P1",'2012Figures'!$E:$E,$B$1)</f>
        <v>0</v>
      </c>
      <c r="O183" s="52">
        <f>SUMIFS('2012Figures'!$J:$J,'2012Figures'!$C:$C,$A183,'2012Figures'!$H:$H,$B183,'2012Figures'!$I:$I,$C183,'2012Figures'!$B:$B,"CyToBroker",'2012Figures'!$G:$G,"E1",'2012Figures'!$E:$E,$B$1)</f>
        <v>0</v>
      </c>
      <c r="P183" s="52">
        <f>SUMIFS('2012Figures'!$J:$J,'2012Figures'!$C:$C,$A183,'2012Figures'!$H:$H,$B183,'2012Figures'!$I:$I,$C183,'2012Figures'!$B:$B,"CyToBroker",'2012Figures'!$G:$G,"P1",'2012Figures'!$E:$E,$B$1)</f>
        <v>0</v>
      </c>
      <c r="R183" s="46" t="str">
        <f t="shared" si="23"/>
        <v/>
      </c>
      <c r="S183" s="46" t="str">
        <f t="shared" si="23"/>
        <v/>
      </c>
      <c r="T183" s="46" t="str">
        <f t="shared" si="23"/>
        <v/>
      </c>
      <c r="U183" s="46" t="str">
        <f t="shared" si="23"/>
        <v/>
      </c>
      <c r="V183" s="46" t="str">
        <f t="shared" si="23"/>
        <v/>
      </c>
    </row>
    <row r="184" spans="1:22" x14ac:dyDescent="0.2">
      <c r="A184" s="1">
        <v>118</v>
      </c>
      <c r="B184" s="1" t="s">
        <v>109</v>
      </c>
      <c r="C184" s="8">
        <v>8</v>
      </c>
      <c r="D184" s="29">
        <f>SUMIFS('2013Figures'!$J:$J,'2013Figures'!$C:$C,$A184,'2013Figures'!$H:$H,$B184,'2013Figures'!$I:$I,$C184,'2013Figures'!$E:$E,$B$1)</f>
        <v>0</v>
      </c>
      <c r="E184" s="9">
        <f>SUMIFS('2013Figures'!$J:$J,'2013Figures'!$C:$C,$A184,'2013Figures'!$H:$H,$B184,'2013Figures'!$I:$I,$C184,'2013Figures'!$B:$B,"BrokerToCy",'2013Figures'!$G:$G,"E1",'2013Figures'!$E:$E,$B$1)</f>
        <v>0</v>
      </c>
      <c r="F184" s="9">
        <f>SUMIFS('2013Figures'!$J:$J,'2013Figures'!$C:$C,$A184,'2013Figures'!$H:$H,$B184,'2013Figures'!$I:$I,$C184,'2013Figures'!$B:$B,"BrokerToCy",'2013Figures'!$G:$G,"P1",'2013Figures'!$E:$E,$B$1)</f>
        <v>0</v>
      </c>
      <c r="G184" s="9">
        <f>SUMIFS('2013Figures'!$J:$J,'2013Figures'!$C:$C,$A184,'2013Figures'!$H:$H,$B184,'2013Figures'!$I:$I,$C184,'2013Figures'!$B:$B,"CyToBroker",'2013Figures'!$G:$G,"E1",'2013Figures'!$E:$E,$B$1)</f>
        <v>0</v>
      </c>
      <c r="H184" s="9">
        <f>SUMIFS('2013Figures'!$J:$J,'2013Figures'!$C:$C,$A184,'2013Figures'!$H:$H,$B184,'2013Figures'!$I:$I,$C184,'2013Figures'!$B:$B,"CyToBroker",'2013Figures'!$G:$G,"P1",'2013Figures'!$E:$E,$B$1)</f>
        <v>0</v>
      </c>
      <c r="I184" s="30"/>
      <c r="J184" s="31">
        <v>201301</v>
      </c>
      <c r="K184" s="30"/>
      <c r="L184" s="42">
        <f>SUMIFS('2012Figures'!$J:$J,'2012Figures'!$C:$C,$A184,'2012Figures'!$H:$H,$B184,'2012Figures'!$I:$I,$C184,'2012Figures'!$E:$E,$B$1)</f>
        <v>0</v>
      </c>
      <c r="M184" s="52">
        <f>SUMIFS('2012Figures'!$J:$J,'2012Figures'!$C:$C,$A184,'2012Figures'!$H:$H,$B184,'2012Figures'!$I:$I,$C184,'2012Figures'!$B:$B,"BrokerToCy",'2012Figures'!$G:$G,"E1",'2012Figures'!$E:$E,$B$1)</f>
        <v>0</v>
      </c>
      <c r="N184" s="52">
        <f>SUMIFS('2012Figures'!$J:$J,'2012Figures'!$C:$C,$A184,'2012Figures'!$H:$H,$B184,'2012Figures'!$I:$I,$C184,'2012Figures'!$B:$B,"BrokerToCy",'2012Figures'!$G:$G,"P1",'2012Figures'!$E:$E,$B$1)</f>
        <v>0</v>
      </c>
      <c r="O184" s="52">
        <f>SUMIFS('2012Figures'!$J:$J,'2012Figures'!$C:$C,$A184,'2012Figures'!$H:$H,$B184,'2012Figures'!$I:$I,$C184,'2012Figures'!$B:$B,"CyToBroker",'2012Figures'!$G:$G,"E1",'2012Figures'!$E:$E,$B$1)</f>
        <v>0</v>
      </c>
      <c r="P184" s="52">
        <f>SUMIFS('2012Figures'!$J:$J,'2012Figures'!$C:$C,$A184,'2012Figures'!$H:$H,$B184,'2012Figures'!$I:$I,$C184,'2012Figures'!$B:$B,"CyToBroker",'2012Figures'!$G:$G,"P1",'2012Figures'!$E:$E,$B$1)</f>
        <v>0</v>
      </c>
      <c r="Q184" s="30"/>
      <c r="R184" s="46" t="str">
        <f t="shared" si="23"/>
        <v/>
      </c>
      <c r="S184" s="46" t="str">
        <f t="shared" si="23"/>
        <v/>
      </c>
      <c r="T184" s="46" t="str">
        <f t="shared" si="23"/>
        <v/>
      </c>
      <c r="U184" s="46" t="str">
        <f t="shared" si="23"/>
        <v/>
      </c>
      <c r="V184" s="46" t="str">
        <f t="shared" si="23"/>
        <v/>
      </c>
    </row>
    <row r="185" spans="1:22" x14ac:dyDescent="0.2">
      <c r="A185" s="1">
        <v>118</v>
      </c>
      <c r="B185" s="1" t="s">
        <v>109</v>
      </c>
      <c r="C185" s="8">
        <v>7</v>
      </c>
      <c r="D185" s="29">
        <f>SUMIFS('2013Figures'!$J:$J,'2013Figures'!$C:$C,$A185,'2013Figures'!$H:$H,$B185,'2013Figures'!$I:$I,$C185,'2013Figures'!$E:$E,$B$1)</f>
        <v>0</v>
      </c>
      <c r="E185" s="9">
        <f>SUMIFS('2013Figures'!$J:$J,'2013Figures'!$C:$C,$A185,'2013Figures'!$H:$H,$B185,'2013Figures'!$I:$I,$C185,'2013Figures'!$B:$B,"BrokerToCy",'2013Figures'!$G:$G,"E1",'2013Figures'!$E:$E,$B$1)</f>
        <v>0</v>
      </c>
      <c r="F185" s="9">
        <f>SUMIFS('2013Figures'!$J:$J,'2013Figures'!$C:$C,$A185,'2013Figures'!$H:$H,$B185,'2013Figures'!$I:$I,$C185,'2013Figures'!$B:$B,"BrokerToCy",'2013Figures'!$G:$G,"P1",'2013Figures'!$E:$E,$B$1)</f>
        <v>0</v>
      </c>
      <c r="G185" s="9">
        <f>SUMIFS('2013Figures'!$J:$J,'2013Figures'!$C:$C,$A185,'2013Figures'!$H:$H,$B185,'2013Figures'!$I:$I,$C185,'2013Figures'!$B:$B,"CyToBroker",'2013Figures'!$G:$G,"E1",'2013Figures'!$E:$E,$B$1)</f>
        <v>0</v>
      </c>
      <c r="H185" s="9">
        <f>SUMIFS('2013Figures'!$J:$J,'2013Figures'!$C:$C,$A185,'2013Figures'!$H:$H,$B185,'2013Figures'!$I:$I,$C185,'2013Figures'!$B:$B,"CyToBroker",'2013Figures'!$G:$G,"P1",'2013Figures'!$E:$E,$B$1)</f>
        <v>0</v>
      </c>
      <c r="J185" s="8">
        <v>201201</v>
      </c>
      <c r="L185" s="42">
        <f>SUMIFS('2012Figures'!$J:$J,'2012Figures'!$C:$C,$A185,'2012Figures'!$H:$H,$B185,'2012Figures'!$I:$I,$C185,'2012Figures'!$E:$E,$B$1)</f>
        <v>0</v>
      </c>
      <c r="M185" s="52">
        <f>SUMIFS('2012Figures'!$J:$J,'2012Figures'!$C:$C,$A185,'2012Figures'!$H:$H,$B185,'2012Figures'!$I:$I,$C185,'2012Figures'!$B:$B,"BrokerToCy",'2012Figures'!$G:$G,"E1",'2012Figures'!$E:$E,$B$1)</f>
        <v>0</v>
      </c>
      <c r="N185" s="52">
        <f>SUMIFS('2012Figures'!$J:$J,'2012Figures'!$C:$C,$A185,'2012Figures'!$H:$H,$B185,'2012Figures'!$I:$I,$C185,'2012Figures'!$B:$B,"BrokerToCy",'2012Figures'!$G:$G,"P1",'2012Figures'!$E:$E,$B$1)</f>
        <v>0</v>
      </c>
      <c r="O185" s="52">
        <f>SUMIFS('2012Figures'!$J:$J,'2012Figures'!$C:$C,$A185,'2012Figures'!$H:$H,$B185,'2012Figures'!$I:$I,$C185,'2012Figures'!$B:$B,"CyToBroker",'2012Figures'!$G:$G,"E1",'2012Figures'!$E:$E,$B$1)</f>
        <v>0</v>
      </c>
      <c r="P185" s="52">
        <f>SUMIFS('2012Figures'!$J:$J,'2012Figures'!$C:$C,$A185,'2012Figures'!$H:$H,$B185,'2012Figures'!$I:$I,$C185,'2012Figures'!$B:$B,"CyToBroker",'2012Figures'!$G:$G,"P1",'2012Figures'!$E:$E,$B$1)</f>
        <v>0</v>
      </c>
      <c r="R185" s="46" t="str">
        <f t="shared" si="23"/>
        <v/>
      </c>
      <c r="S185" s="46" t="str">
        <f t="shared" si="23"/>
        <v/>
      </c>
      <c r="T185" s="46" t="str">
        <f t="shared" si="23"/>
        <v/>
      </c>
      <c r="U185" s="46" t="str">
        <f t="shared" si="23"/>
        <v/>
      </c>
      <c r="V185" s="46" t="str">
        <f t="shared" si="23"/>
        <v/>
      </c>
    </row>
    <row r="186" spans="1:22" x14ac:dyDescent="0.2">
      <c r="A186" s="1">
        <v>118</v>
      </c>
      <c r="B186" s="1" t="s">
        <v>109</v>
      </c>
      <c r="C186" s="8">
        <v>6</v>
      </c>
      <c r="D186" s="29">
        <f>SUMIFS('2013Figures'!$J:$J,'2013Figures'!$C:$C,$A186,'2013Figures'!$H:$H,$B186,'2013Figures'!$I:$I,$C186,'2013Figures'!$E:$E,$B$1)</f>
        <v>0</v>
      </c>
      <c r="E186" s="9">
        <f>SUMIFS('2013Figures'!$J:$J,'2013Figures'!$C:$C,$A186,'2013Figures'!$H:$H,$B186,'2013Figures'!$I:$I,$C186,'2013Figures'!$B:$B,"BrokerToCy",'2013Figures'!$G:$G,"E1",'2013Figures'!$E:$E,$B$1)</f>
        <v>0</v>
      </c>
      <c r="F186" s="9">
        <f>SUMIFS('2013Figures'!$J:$J,'2013Figures'!$C:$C,$A186,'2013Figures'!$H:$H,$B186,'2013Figures'!$I:$I,$C186,'2013Figures'!$B:$B,"BrokerToCy",'2013Figures'!$G:$G,"P1",'2013Figures'!$E:$E,$B$1)</f>
        <v>0</v>
      </c>
      <c r="G186" s="9">
        <f>SUMIFS('2013Figures'!$J:$J,'2013Figures'!$C:$C,$A186,'2013Figures'!$H:$H,$B186,'2013Figures'!$I:$I,$C186,'2013Figures'!$B:$B,"CyToBroker",'2013Figures'!$G:$G,"E1",'2013Figures'!$E:$E,$B$1)</f>
        <v>0</v>
      </c>
      <c r="H186" s="9">
        <f>SUMIFS('2013Figures'!$J:$J,'2013Figures'!$C:$C,$A186,'2013Figures'!$H:$H,$B186,'2013Figures'!$I:$I,$C186,'2013Figures'!$B:$B,"CyToBroker",'2013Figures'!$G:$G,"P1",'2013Figures'!$E:$E,$B$1)</f>
        <v>0</v>
      </c>
      <c r="J186" s="8">
        <v>201101</v>
      </c>
      <c r="L186" s="42">
        <f>SUMIFS('2012Figures'!$J:$J,'2012Figures'!$C:$C,$A186,'2012Figures'!$H:$H,$B186,'2012Figures'!$I:$I,$C186,'2012Figures'!$E:$E,$B$1)</f>
        <v>0</v>
      </c>
      <c r="M186" s="52">
        <f>SUMIFS('2012Figures'!$J:$J,'2012Figures'!$C:$C,$A186,'2012Figures'!$H:$H,$B186,'2012Figures'!$I:$I,$C186,'2012Figures'!$B:$B,"BrokerToCy",'2012Figures'!$G:$G,"E1",'2012Figures'!$E:$E,$B$1)</f>
        <v>0</v>
      </c>
      <c r="N186" s="52">
        <f>SUMIFS('2012Figures'!$J:$J,'2012Figures'!$C:$C,$A186,'2012Figures'!$H:$H,$B186,'2012Figures'!$I:$I,$C186,'2012Figures'!$B:$B,"BrokerToCy",'2012Figures'!$G:$G,"P1",'2012Figures'!$E:$E,$B$1)</f>
        <v>0</v>
      </c>
      <c r="O186" s="52">
        <f>SUMIFS('2012Figures'!$J:$J,'2012Figures'!$C:$C,$A186,'2012Figures'!$H:$H,$B186,'2012Figures'!$I:$I,$C186,'2012Figures'!$B:$B,"CyToBroker",'2012Figures'!$G:$G,"E1",'2012Figures'!$E:$E,$B$1)</f>
        <v>0</v>
      </c>
      <c r="P186" s="52">
        <f>SUMIFS('2012Figures'!$J:$J,'2012Figures'!$C:$C,$A186,'2012Figures'!$H:$H,$B186,'2012Figures'!$I:$I,$C186,'2012Figures'!$B:$B,"CyToBroker",'2012Figures'!$G:$G,"P1",'2012Figures'!$E:$E,$B$1)</f>
        <v>0</v>
      </c>
      <c r="R186" s="46" t="str">
        <f t="shared" si="23"/>
        <v/>
      </c>
      <c r="S186" s="46" t="str">
        <f t="shared" si="23"/>
        <v/>
      </c>
      <c r="T186" s="46" t="str">
        <f t="shared" si="23"/>
        <v/>
      </c>
      <c r="U186" s="46" t="str">
        <f t="shared" si="23"/>
        <v/>
      </c>
      <c r="V186" s="46" t="str">
        <f t="shared" si="23"/>
        <v/>
      </c>
    </row>
    <row r="187" spans="1:22" x14ac:dyDescent="0.2">
      <c r="A187" s="1">
        <v>118</v>
      </c>
      <c r="B187" s="1" t="s">
        <v>109</v>
      </c>
      <c r="C187" s="8">
        <v>5</v>
      </c>
      <c r="D187" s="29">
        <f>SUMIFS('2013Figures'!$J:$J,'2013Figures'!$C:$C,$A187,'2013Figures'!$H:$H,$B187,'2013Figures'!$I:$I,$C187,'2013Figures'!$E:$E,$B$1)</f>
        <v>0</v>
      </c>
      <c r="E187" s="9">
        <f>SUMIFS('2013Figures'!$J:$J,'2013Figures'!$C:$C,$A187,'2013Figures'!$H:$H,$B187,'2013Figures'!$I:$I,$C187,'2013Figures'!$B:$B,"BrokerToCy",'2013Figures'!$G:$G,"E1",'2013Figures'!$E:$E,$B$1)</f>
        <v>0</v>
      </c>
      <c r="F187" s="9">
        <f>SUMIFS('2013Figures'!$J:$J,'2013Figures'!$C:$C,$A187,'2013Figures'!$H:$H,$B187,'2013Figures'!$I:$I,$C187,'2013Figures'!$B:$B,"BrokerToCy",'2013Figures'!$G:$G,"P1",'2013Figures'!$E:$E,$B$1)</f>
        <v>0</v>
      </c>
      <c r="G187" s="9">
        <f>SUMIFS('2013Figures'!$J:$J,'2013Figures'!$C:$C,$A187,'2013Figures'!$H:$H,$B187,'2013Figures'!$I:$I,$C187,'2013Figures'!$B:$B,"CyToBroker",'2013Figures'!$G:$G,"E1",'2013Figures'!$E:$E,$B$1)</f>
        <v>0</v>
      </c>
      <c r="H187" s="9">
        <f>SUMIFS('2013Figures'!$J:$J,'2013Figures'!$C:$C,$A187,'2013Figures'!$H:$H,$B187,'2013Figures'!$I:$I,$C187,'2013Figures'!$B:$B,"CyToBroker",'2013Figures'!$G:$G,"P1",'2013Figures'!$E:$E,$B$1)</f>
        <v>0</v>
      </c>
      <c r="J187" s="8">
        <v>201001</v>
      </c>
      <c r="L187" s="42">
        <f>SUMIFS('2012Figures'!$J:$J,'2012Figures'!$C:$C,$A187,'2012Figures'!$H:$H,$B187,'2012Figures'!$I:$I,$C187,'2012Figures'!$E:$E,$B$1)</f>
        <v>0</v>
      </c>
      <c r="M187" s="52">
        <f>SUMIFS('2012Figures'!$J:$J,'2012Figures'!$C:$C,$A187,'2012Figures'!$H:$H,$B187,'2012Figures'!$I:$I,$C187,'2012Figures'!$B:$B,"BrokerToCy",'2012Figures'!$G:$G,"E1",'2012Figures'!$E:$E,$B$1)</f>
        <v>0</v>
      </c>
      <c r="N187" s="52">
        <f>SUMIFS('2012Figures'!$J:$J,'2012Figures'!$C:$C,$A187,'2012Figures'!$H:$H,$B187,'2012Figures'!$I:$I,$C187,'2012Figures'!$B:$B,"BrokerToCy",'2012Figures'!$G:$G,"P1",'2012Figures'!$E:$E,$B$1)</f>
        <v>0</v>
      </c>
      <c r="O187" s="52">
        <f>SUMIFS('2012Figures'!$J:$J,'2012Figures'!$C:$C,$A187,'2012Figures'!$H:$H,$B187,'2012Figures'!$I:$I,$C187,'2012Figures'!$B:$B,"CyToBroker",'2012Figures'!$G:$G,"E1",'2012Figures'!$E:$E,$B$1)</f>
        <v>0</v>
      </c>
      <c r="P187" s="52">
        <f>SUMIFS('2012Figures'!$J:$J,'2012Figures'!$C:$C,$A187,'2012Figures'!$H:$H,$B187,'2012Figures'!$I:$I,$C187,'2012Figures'!$B:$B,"CyToBroker",'2012Figures'!$G:$G,"P1",'2012Figures'!$E:$E,$B$1)</f>
        <v>0</v>
      </c>
      <c r="R187" s="46" t="str">
        <f t="shared" si="23"/>
        <v/>
      </c>
      <c r="S187" s="46" t="str">
        <f t="shared" si="23"/>
        <v/>
      </c>
      <c r="T187" s="46" t="str">
        <f t="shared" si="23"/>
        <v/>
      </c>
      <c r="U187" s="46" t="str">
        <f t="shared" si="23"/>
        <v/>
      </c>
      <c r="V187" s="46" t="str">
        <f t="shared" si="23"/>
        <v/>
      </c>
    </row>
    <row r="188" spans="1:22" x14ac:dyDescent="0.2">
      <c r="A188" s="1">
        <v>118</v>
      </c>
      <c r="B188" s="1" t="s">
        <v>109</v>
      </c>
      <c r="C188" s="8">
        <v>4</v>
      </c>
      <c r="D188" s="29">
        <f>SUMIFS('2013Figures'!$J:$J,'2013Figures'!$C:$C,$A188,'2013Figures'!$H:$H,$B188,'2013Figures'!$I:$I,$C188,'2013Figures'!$E:$E,$B$1)</f>
        <v>0</v>
      </c>
      <c r="E188" s="9">
        <f>SUMIFS('2013Figures'!$J:$J,'2013Figures'!$C:$C,$A188,'2013Figures'!$H:$H,$B188,'2013Figures'!$I:$I,$C188,'2013Figures'!$B:$B,"BrokerToCy",'2013Figures'!$G:$G,"E1",'2013Figures'!$E:$E,$B$1)</f>
        <v>0</v>
      </c>
      <c r="F188" s="9">
        <f>SUMIFS('2013Figures'!$J:$J,'2013Figures'!$C:$C,$A188,'2013Figures'!$H:$H,$B188,'2013Figures'!$I:$I,$C188,'2013Figures'!$B:$B,"BrokerToCy",'2013Figures'!$G:$G,"P1",'2013Figures'!$E:$E,$B$1)</f>
        <v>0</v>
      </c>
      <c r="G188" s="9">
        <f>SUMIFS('2013Figures'!$J:$J,'2013Figures'!$C:$C,$A188,'2013Figures'!$H:$H,$B188,'2013Figures'!$I:$I,$C188,'2013Figures'!$B:$B,"CyToBroker",'2013Figures'!$G:$G,"E1",'2013Figures'!$E:$E,$B$1)</f>
        <v>0</v>
      </c>
      <c r="H188" s="9">
        <f>SUMIFS('2013Figures'!$J:$J,'2013Figures'!$C:$C,$A188,'2013Figures'!$H:$H,$B188,'2013Figures'!$I:$I,$C188,'2013Figures'!$B:$B,"CyToBroker",'2013Figures'!$G:$G,"P1",'2013Figures'!$E:$E,$B$1)</f>
        <v>0</v>
      </c>
      <c r="J188" s="8">
        <v>200901</v>
      </c>
      <c r="L188" s="42">
        <f>SUMIFS('2012Figures'!$J:$J,'2012Figures'!$C:$C,$A188,'2012Figures'!$H:$H,$B188,'2012Figures'!$I:$I,$C188,'2012Figures'!$E:$E,$B$1)</f>
        <v>0</v>
      </c>
      <c r="M188" s="52">
        <f>SUMIFS('2012Figures'!$J:$J,'2012Figures'!$C:$C,$A188,'2012Figures'!$H:$H,$B188,'2012Figures'!$I:$I,$C188,'2012Figures'!$B:$B,"BrokerToCy",'2012Figures'!$G:$G,"E1",'2012Figures'!$E:$E,$B$1)</f>
        <v>0</v>
      </c>
      <c r="N188" s="52">
        <f>SUMIFS('2012Figures'!$J:$J,'2012Figures'!$C:$C,$A188,'2012Figures'!$H:$H,$B188,'2012Figures'!$I:$I,$C188,'2012Figures'!$B:$B,"BrokerToCy",'2012Figures'!$G:$G,"P1",'2012Figures'!$E:$E,$B$1)</f>
        <v>0</v>
      </c>
      <c r="O188" s="52">
        <f>SUMIFS('2012Figures'!$J:$J,'2012Figures'!$C:$C,$A188,'2012Figures'!$H:$H,$B188,'2012Figures'!$I:$I,$C188,'2012Figures'!$B:$B,"CyToBroker",'2012Figures'!$G:$G,"E1",'2012Figures'!$E:$E,$B$1)</f>
        <v>0</v>
      </c>
      <c r="P188" s="52">
        <f>SUMIFS('2012Figures'!$J:$J,'2012Figures'!$C:$C,$A188,'2012Figures'!$H:$H,$B188,'2012Figures'!$I:$I,$C188,'2012Figures'!$B:$B,"CyToBroker",'2012Figures'!$G:$G,"P1",'2012Figures'!$E:$E,$B$1)</f>
        <v>0</v>
      </c>
      <c r="R188" s="46" t="str">
        <f t="shared" si="23"/>
        <v/>
      </c>
      <c r="S188" s="46" t="str">
        <f t="shared" si="23"/>
        <v/>
      </c>
      <c r="T188" s="46" t="str">
        <f t="shared" si="23"/>
        <v/>
      </c>
      <c r="U188" s="46" t="str">
        <f t="shared" si="23"/>
        <v/>
      </c>
      <c r="V188" s="46" t="str">
        <f t="shared" si="23"/>
        <v/>
      </c>
    </row>
    <row r="189" spans="1:22" x14ac:dyDescent="0.2">
      <c r="A189" s="1">
        <v>118</v>
      </c>
      <c r="B189" s="1" t="s">
        <v>109</v>
      </c>
      <c r="C189" s="8">
        <v>3</v>
      </c>
      <c r="D189" s="29">
        <f>SUMIFS('2013Figures'!$J:$J,'2013Figures'!$C:$C,$A189,'2013Figures'!$H:$H,$B189,'2013Figures'!$I:$I,$C189,'2013Figures'!$E:$E,$B$1)</f>
        <v>0</v>
      </c>
      <c r="E189" s="9">
        <f>SUMIFS('2013Figures'!$J:$J,'2013Figures'!$C:$C,$A189,'2013Figures'!$H:$H,$B189,'2013Figures'!$I:$I,$C189,'2013Figures'!$B:$B,"BrokerToCy",'2013Figures'!$G:$G,"E1",'2013Figures'!$E:$E,$B$1)</f>
        <v>0</v>
      </c>
      <c r="F189" s="9">
        <f>SUMIFS('2013Figures'!$J:$J,'2013Figures'!$C:$C,$A189,'2013Figures'!$H:$H,$B189,'2013Figures'!$I:$I,$C189,'2013Figures'!$B:$B,"BrokerToCy",'2013Figures'!$G:$G,"P1",'2013Figures'!$E:$E,$B$1)</f>
        <v>0</v>
      </c>
      <c r="G189" s="9">
        <f>SUMIFS('2013Figures'!$J:$J,'2013Figures'!$C:$C,$A189,'2013Figures'!$H:$H,$B189,'2013Figures'!$I:$I,$C189,'2013Figures'!$B:$B,"CyToBroker",'2013Figures'!$G:$G,"E1",'2013Figures'!$E:$E,$B$1)</f>
        <v>0</v>
      </c>
      <c r="H189" s="9">
        <f>SUMIFS('2013Figures'!$J:$J,'2013Figures'!$C:$C,$A189,'2013Figures'!$H:$H,$B189,'2013Figures'!$I:$I,$C189,'2013Figures'!$B:$B,"CyToBroker",'2013Figures'!$G:$G,"P1",'2013Figures'!$E:$E,$B$1)</f>
        <v>0</v>
      </c>
      <c r="J189" s="8">
        <v>200801</v>
      </c>
      <c r="L189" s="42">
        <f>SUMIFS('2012Figures'!$J:$J,'2012Figures'!$C:$C,$A189,'2012Figures'!$H:$H,$B189,'2012Figures'!$I:$I,$C189,'2012Figures'!$E:$E,$B$1)</f>
        <v>0</v>
      </c>
      <c r="M189" s="52">
        <f>SUMIFS('2012Figures'!$J:$J,'2012Figures'!$C:$C,$A189,'2012Figures'!$H:$H,$B189,'2012Figures'!$I:$I,$C189,'2012Figures'!$B:$B,"BrokerToCy",'2012Figures'!$G:$G,"E1",'2012Figures'!$E:$E,$B$1)</f>
        <v>0</v>
      </c>
      <c r="N189" s="52">
        <f>SUMIFS('2012Figures'!$J:$J,'2012Figures'!$C:$C,$A189,'2012Figures'!$H:$H,$B189,'2012Figures'!$I:$I,$C189,'2012Figures'!$B:$B,"BrokerToCy",'2012Figures'!$G:$G,"P1",'2012Figures'!$E:$E,$B$1)</f>
        <v>0</v>
      </c>
      <c r="O189" s="52">
        <f>SUMIFS('2012Figures'!$J:$J,'2012Figures'!$C:$C,$A189,'2012Figures'!$H:$H,$B189,'2012Figures'!$I:$I,$C189,'2012Figures'!$B:$B,"CyToBroker",'2012Figures'!$G:$G,"E1",'2012Figures'!$E:$E,$B$1)</f>
        <v>0</v>
      </c>
      <c r="P189" s="52">
        <f>SUMIFS('2012Figures'!$J:$J,'2012Figures'!$C:$C,$A189,'2012Figures'!$H:$H,$B189,'2012Figures'!$I:$I,$C189,'2012Figures'!$B:$B,"CyToBroker",'2012Figures'!$G:$G,"P1",'2012Figures'!$E:$E,$B$1)</f>
        <v>0</v>
      </c>
      <c r="R189" s="46" t="str">
        <f t="shared" si="23"/>
        <v/>
      </c>
      <c r="S189" s="46" t="str">
        <f t="shared" si="23"/>
        <v/>
      </c>
      <c r="T189" s="46" t="str">
        <f t="shared" si="23"/>
        <v/>
      </c>
      <c r="U189" s="46" t="str">
        <f t="shared" si="23"/>
        <v/>
      </c>
      <c r="V189" s="46" t="str">
        <f t="shared" si="23"/>
        <v/>
      </c>
    </row>
    <row r="190" spans="1:22" x14ac:dyDescent="0.2">
      <c r="A190" s="1">
        <v>118</v>
      </c>
      <c r="B190" s="1" t="s">
        <v>109</v>
      </c>
      <c r="C190" s="8">
        <v>2</v>
      </c>
      <c r="D190" s="29">
        <f>SUMIFS('2013Figures'!$J:$J,'2013Figures'!$C:$C,$A190,'2013Figures'!$H:$H,$B190,'2013Figures'!$I:$I,$C190,'2013Figures'!$E:$E,$B$1)</f>
        <v>0</v>
      </c>
      <c r="E190" s="9">
        <f>SUMIFS('2013Figures'!$J:$J,'2013Figures'!$C:$C,$A190,'2013Figures'!$H:$H,$B190,'2013Figures'!$I:$I,$C190,'2013Figures'!$B:$B,"BrokerToCy",'2013Figures'!$G:$G,"E1",'2013Figures'!$E:$E,$B$1)</f>
        <v>0</v>
      </c>
      <c r="F190" s="9">
        <f>SUMIFS('2013Figures'!$J:$J,'2013Figures'!$C:$C,$A190,'2013Figures'!$H:$H,$B190,'2013Figures'!$I:$I,$C190,'2013Figures'!$B:$B,"BrokerToCy",'2013Figures'!$G:$G,"P1",'2013Figures'!$E:$E,$B$1)</f>
        <v>0</v>
      </c>
      <c r="G190" s="9">
        <f>SUMIFS('2013Figures'!$J:$J,'2013Figures'!$C:$C,$A190,'2013Figures'!$H:$H,$B190,'2013Figures'!$I:$I,$C190,'2013Figures'!$B:$B,"CyToBroker",'2013Figures'!$G:$G,"E1",'2013Figures'!$E:$E,$B$1)</f>
        <v>0</v>
      </c>
      <c r="H190" s="9">
        <f>SUMIFS('2013Figures'!$J:$J,'2013Figures'!$C:$C,$A190,'2013Figures'!$H:$H,$B190,'2013Figures'!$I:$I,$C190,'2013Figures'!$B:$B,"CyToBroker",'2013Figures'!$G:$G,"P1",'2013Figures'!$E:$E,$B$1)</f>
        <v>0</v>
      </c>
      <c r="J190" s="8">
        <v>200701</v>
      </c>
      <c r="L190" s="42">
        <f>SUMIFS('2012Figures'!$J:$J,'2012Figures'!$C:$C,$A190,'2012Figures'!$H:$H,$B190,'2012Figures'!$I:$I,$C190,'2012Figures'!$E:$E,$B$1)</f>
        <v>0</v>
      </c>
      <c r="M190" s="52">
        <f>SUMIFS('2012Figures'!$J:$J,'2012Figures'!$C:$C,$A190,'2012Figures'!$H:$H,$B190,'2012Figures'!$I:$I,$C190,'2012Figures'!$B:$B,"BrokerToCy",'2012Figures'!$G:$G,"E1",'2012Figures'!$E:$E,$B$1)</f>
        <v>0</v>
      </c>
      <c r="N190" s="52">
        <f>SUMIFS('2012Figures'!$J:$J,'2012Figures'!$C:$C,$A190,'2012Figures'!$H:$H,$B190,'2012Figures'!$I:$I,$C190,'2012Figures'!$B:$B,"BrokerToCy",'2012Figures'!$G:$G,"P1",'2012Figures'!$E:$E,$B$1)</f>
        <v>0</v>
      </c>
      <c r="O190" s="52">
        <f>SUMIFS('2012Figures'!$J:$J,'2012Figures'!$C:$C,$A190,'2012Figures'!$H:$H,$B190,'2012Figures'!$I:$I,$C190,'2012Figures'!$B:$B,"CyToBroker",'2012Figures'!$G:$G,"E1",'2012Figures'!$E:$E,$B$1)</f>
        <v>0</v>
      </c>
      <c r="P190" s="52">
        <f>SUMIFS('2012Figures'!$J:$J,'2012Figures'!$C:$C,$A190,'2012Figures'!$H:$H,$B190,'2012Figures'!$I:$I,$C190,'2012Figures'!$B:$B,"CyToBroker",'2012Figures'!$G:$G,"P1",'2012Figures'!$E:$E,$B$1)</f>
        <v>0</v>
      </c>
      <c r="R190" s="46" t="str">
        <f t="shared" si="23"/>
        <v/>
      </c>
      <c r="S190" s="46" t="str">
        <f t="shared" si="23"/>
        <v/>
      </c>
      <c r="T190" s="46" t="str">
        <f t="shared" si="23"/>
        <v/>
      </c>
      <c r="U190" s="46" t="str">
        <f t="shared" si="23"/>
        <v/>
      </c>
      <c r="V190" s="46" t="str">
        <f t="shared" si="23"/>
        <v/>
      </c>
    </row>
    <row r="191" spans="1:22" x14ac:dyDescent="0.2">
      <c r="A191" s="1">
        <v>118</v>
      </c>
      <c r="B191" s="1" t="s">
        <v>109</v>
      </c>
      <c r="C191" s="8">
        <v>1</v>
      </c>
      <c r="D191" s="29">
        <f>SUMIFS('2013Figures'!$J:$J,'2013Figures'!$C:$C,$A191,'2013Figures'!$H:$H,$B191,'2013Figures'!$I:$I,$C191,'2013Figures'!$E:$E,$B$1)</f>
        <v>0</v>
      </c>
      <c r="E191" s="9">
        <f>SUMIFS('2013Figures'!$J:$J,'2013Figures'!$C:$C,$A191,'2013Figures'!$H:$H,$B191,'2013Figures'!$I:$I,$C191,'2013Figures'!$B:$B,"BrokerToCy",'2013Figures'!$G:$G,"E1",'2013Figures'!$E:$E,$B$1)</f>
        <v>0</v>
      </c>
      <c r="F191" s="9">
        <f>SUMIFS('2013Figures'!$J:$J,'2013Figures'!$C:$C,$A191,'2013Figures'!$H:$H,$B191,'2013Figures'!$I:$I,$C191,'2013Figures'!$B:$B,"BrokerToCy",'2013Figures'!$G:$G,"P1",'2013Figures'!$E:$E,$B$1)</f>
        <v>0</v>
      </c>
      <c r="G191" s="9">
        <f>SUMIFS('2013Figures'!$J:$J,'2013Figures'!$C:$C,$A191,'2013Figures'!$H:$H,$B191,'2013Figures'!$I:$I,$C191,'2013Figures'!$B:$B,"CyToBroker",'2013Figures'!$G:$G,"E1",'2013Figures'!$E:$E,$B$1)</f>
        <v>0</v>
      </c>
      <c r="H191" s="9">
        <f>SUMIFS('2013Figures'!$J:$J,'2013Figures'!$C:$C,$A191,'2013Figures'!$H:$H,$B191,'2013Figures'!$I:$I,$C191,'2013Figures'!$B:$B,"CyToBroker",'2013Figures'!$G:$G,"P1",'2013Figures'!$E:$E,$B$1)</f>
        <v>0</v>
      </c>
      <c r="J191" s="8">
        <v>200601</v>
      </c>
      <c r="L191" s="42">
        <f>SUMIFS('2012Figures'!$J:$J,'2012Figures'!$C:$C,$A191,'2012Figures'!$H:$H,$B191,'2012Figures'!$I:$I,$C191,'2012Figures'!$E:$E,$B$1)</f>
        <v>0</v>
      </c>
      <c r="M191" s="52">
        <f>SUMIFS('2012Figures'!$J:$J,'2012Figures'!$C:$C,$A191,'2012Figures'!$H:$H,$B191,'2012Figures'!$I:$I,$C191,'2012Figures'!$B:$B,"BrokerToCy",'2012Figures'!$G:$G,"E1",'2012Figures'!$E:$E,$B$1)</f>
        <v>0</v>
      </c>
      <c r="N191" s="52">
        <f>SUMIFS('2012Figures'!$J:$J,'2012Figures'!$C:$C,$A191,'2012Figures'!$H:$H,$B191,'2012Figures'!$I:$I,$C191,'2012Figures'!$B:$B,"BrokerToCy",'2012Figures'!$G:$G,"P1",'2012Figures'!$E:$E,$B$1)</f>
        <v>0</v>
      </c>
      <c r="O191" s="52">
        <f>SUMIFS('2012Figures'!$J:$J,'2012Figures'!$C:$C,$A191,'2012Figures'!$H:$H,$B191,'2012Figures'!$I:$I,$C191,'2012Figures'!$B:$B,"CyToBroker",'2012Figures'!$G:$G,"E1",'2012Figures'!$E:$E,$B$1)</f>
        <v>0</v>
      </c>
      <c r="P191" s="52">
        <f>SUMIFS('2012Figures'!$J:$J,'2012Figures'!$C:$C,$A191,'2012Figures'!$H:$H,$B191,'2012Figures'!$I:$I,$C191,'2012Figures'!$B:$B,"CyToBroker",'2012Figures'!$G:$G,"P1",'2012Figures'!$E:$E,$B$1)</f>
        <v>0</v>
      </c>
      <c r="R191" s="46" t="str">
        <f t="shared" si="23"/>
        <v/>
      </c>
      <c r="S191" s="46" t="str">
        <f t="shared" si="23"/>
        <v/>
      </c>
      <c r="T191" s="46" t="str">
        <f t="shared" si="23"/>
        <v/>
      </c>
      <c r="U191" s="46" t="str">
        <f t="shared" si="23"/>
        <v/>
      </c>
      <c r="V191" s="46" t="str">
        <f t="shared" si="23"/>
        <v/>
      </c>
    </row>
    <row r="192" spans="1:22" x14ac:dyDescent="0.2">
      <c r="A192" s="1">
        <v>118</v>
      </c>
      <c r="B192" s="1" t="s">
        <v>109</v>
      </c>
      <c r="D192" s="29">
        <f>SUMIFS('2013Figures'!$J:$J,'2013Figures'!$C:$C,$A192,'2013Figures'!$I:$I,"",'2013Figures'!$E:$E,$B$1)</f>
        <v>0</v>
      </c>
      <c r="E192" s="9">
        <f>SUMIFS('2013Figures'!$J:$J,'2013Figures'!$C:$C,$A192,'2013Figures'!$I:$I,"",'2013Figures'!$B:$B,"BrokerToCy",'2013Figures'!$G:$G,"E1",'2013Figures'!$E:$E,$B$1)</f>
        <v>0</v>
      </c>
      <c r="F192" s="9">
        <f>SUMIFS('2013Figures'!$J:$J,'2013Figures'!$C:$C,$A192,'2013Figures'!$I:$I,"",'2013Figures'!$B:$B,"BrokerToCy",'2013Figures'!$G:$G,"P1",'2013Figures'!$E:$E,$B$1)</f>
        <v>0</v>
      </c>
      <c r="G192" s="9">
        <f>SUMIFS('2013Figures'!$J:$J,'2013Figures'!$C:$C,$A192,'2013Figures'!$I:$I,"",'2013Figures'!$B:$B,"CyToBroker",'2013Figures'!$G:$G,"E1",'2013Figures'!$E:$E,$B$1)</f>
        <v>0</v>
      </c>
      <c r="H192" s="9">
        <f>SUMIFS('2013Figures'!$J:$J,'2013Figures'!$C:$C,$A192,'2013Figures'!$I:$I,"",'2013Figures'!$B:$B,"CyToBroker",'2013Figures'!$G:$G,"P1",'2013Figures'!$E:$E,$B$1)</f>
        <v>0</v>
      </c>
      <c r="J192" s="8" t="s">
        <v>131</v>
      </c>
      <c r="L192" s="42">
        <f>SUMIFS('2012Figures'!$J:$J,'2012Figures'!$C:$C,$A192,'2012Figures'!$I:$I,"",'2012Figures'!$E:$E,$B$1)</f>
        <v>0</v>
      </c>
      <c r="M192" s="52">
        <f>SUMIFS('2012Figures'!$J:$J,'2012Figures'!$C:$C,$A192,'2012Figures'!$I:$I,"",'2012Figures'!$B:$B,"BrokerToCy",'2012Figures'!$G:$G,"E1",'2012Figures'!$E:$E,$B$1)</f>
        <v>0</v>
      </c>
      <c r="N192" s="52">
        <f>SUMIFS('2012Figures'!$J:$J,'2012Figures'!$C:$C,$A192,'2012Figures'!$I:$I,"",'2012Figures'!$B:$B,"BrokerToCy",'2012Figures'!$G:$G,"P1",'2012Figures'!$E:$E,$B$1)</f>
        <v>0</v>
      </c>
      <c r="O192" s="52">
        <f>SUMIFS('2012Figures'!$J:$J,'2012Figures'!$C:$C,$A192,'2012Figures'!$I:$I,"",'2012Figures'!$B:$B,"CyToBroker",'2012Figures'!$G:$G,"E1",'2012Figures'!$E:$E,$B$1)</f>
        <v>0</v>
      </c>
      <c r="P192" s="52">
        <f>SUMIFS('2012Figures'!$J:$J,'2012Figures'!$C:$C,$A192,'2012Figures'!$I:$I,"",'2012Figures'!$B:$B,"CyToBroker",'2012Figures'!$G:$G,"P1",'2012Figures'!$E:$E,$B$1)</f>
        <v>0</v>
      </c>
      <c r="R192" s="46" t="str">
        <f t="shared" si="23"/>
        <v/>
      </c>
      <c r="S192" s="46" t="str">
        <f t="shared" si="23"/>
        <v/>
      </c>
      <c r="T192" s="46" t="str">
        <f t="shared" si="23"/>
        <v/>
      </c>
      <c r="U192" s="46" t="str">
        <f t="shared" si="23"/>
        <v/>
      </c>
      <c r="V192" s="46" t="str">
        <f t="shared" si="23"/>
        <v/>
      </c>
    </row>
    <row r="193" spans="1:22" x14ac:dyDescent="0.2">
      <c r="A193" s="21"/>
      <c r="B193" s="21" t="s">
        <v>92</v>
      </c>
      <c r="C193" s="22"/>
      <c r="D193" s="23">
        <f>SUM(E193:H193)</f>
        <v>0</v>
      </c>
      <c r="E193" s="23">
        <f t="shared" ref="E193:H193" si="26">SUM(E181:E192)</f>
        <v>0</v>
      </c>
      <c r="F193" s="23">
        <f t="shared" si="26"/>
        <v>0</v>
      </c>
      <c r="G193" s="23">
        <f t="shared" si="26"/>
        <v>0</v>
      </c>
      <c r="H193" s="23">
        <f t="shared" si="26"/>
        <v>0</v>
      </c>
      <c r="I193" s="21"/>
      <c r="J193" s="22"/>
      <c r="K193" s="21"/>
      <c r="L193" s="43">
        <f>SUM(M193:P193)</f>
        <v>0</v>
      </c>
      <c r="M193" s="43">
        <f t="shared" ref="M193:P193" si="27">SUM(M181:M192)</f>
        <v>0</v>
      </c>
      <c r="N193" s="43">
        <f t="shared" si="27"/>
        <v>0</v>
      </c>
      <c r="O193" s="43">
        <f t="shared" si="27"/>
        <v>0</v>
      </c>
      <c r="P193" s="43">
        <f t="shared" si="27"/>
        <v>0</v>
      </c>
      <c r="Q193" s="21"/>
      <c r="R193" s="21"/>
      <c r="S193" s="21"/>
      <c r="T193" s="21"/>
      <c r="U193" s="21"/>
      <c r="V193" s="21"/>
    </row>
    <row r="194" spans="1:22" x14ac:dyDescent="0.2">
      <c r="A194" s="28">
        <v>119</v>
      </c>
      <c r="B194" s="28" t="s">
        <v>110</v>
      </c>
      <c r="C194" s="17" t="s">
        <v>88</v>
      </c>
      <c r="D194" s="18">
        <f>SUMIFS('2013Figures'!$J:$J,'2013Figures'!$C:$C,$A194,'2013Figures'!$E:$E,$B$1)</f>
        <v>0</v>
      </c>
      <c r="E194" s="18">
        <f>SUMIFS('2013Figures'!$J:$J,'2013Figures'!$C:$C,$A194,'2013Figures'!$B:$B,"BrokerToCy",'2013Figures'!$G:$G,"E1",'2013Figures'!$E:$E,$B$1)</f>
        <v>0</v>
      </c>
      <c r="F194" s="18">
        <f>SUMIFS('2013Figures'!$J:$J,'2013Figures'!$C:$C,$A194,'2013Figures'!$B:$B,"BrokerToCy",'2013Figures'!$G:$G,"P1",'2013Figures'!$E:$E,$B$1)</f>
        <v>0</v>
      </c>
      <c r="G194" s="18">
        <f>SUMIFS('2013Figures'!$J:$J,'2013Figures'!$C:$C,$A194,'2013Figures'!$B:$B,"CyToBroker",'2013Figures'!$G:$G,"E1",'2013Figures'!$E:$E,$B$1)</f>
        <v>0</v>
      </c>
      <c r="H194" s="18">
        <f>SUMIFS('2013Figures'!$J:$J,'2013Figures'!$C:$C,$A194,'2013Figures'!$B:$B,"CyToBroker",'2013Figures'!$G:$G,"P1",'2013Figures'!$E:$E,$B$1)</f>
        <v>0</v>
      </c>
      <c r="I194" s="28"/>
      <c r="J194" s="17"/>
      <c r="K194" s="28"/>
      <c r="L194" s="50">
        <f>SUMIFS('2012Figures'!$J:$J,'2012Figures'!$C:$C,$A194,'2012Figures'!$E:$E,$B$1)</f>
        <v>0</v>
      </c>
      <c r="M194" s="50">
        <f>SUMIFS('2012Figures'!$J:$J,'2012Figures'!$C:$C,$A194,'2012Figures'!$B:$B,"BrokerToCy",'2012Figures'!$G:$G,"E1",'2012Figures'!$E:$E,$B$1)</f>
        <v>0</v>
      </c>
      <c r="N194" s="50">
        <f>SUMIFS('2012Figures'!$J:$J,'2012Figures'!$C:$C,$A194,'2012Figures'!$B:$B,"BrokerToCy",'2012Figures'!$G:$G,"P1",'2012Figures'!$E:$E,$B$1)</f>
        <v>0</v>
      </c>
      <c r="O194" s="50">
        <f>SUMIFS('2012Figures'!$J:$J,'2012Figures'!$C:$C,$A194,'2012Figures'!$B:$B,"CyToBroker",'2012Figures'!$G:$G,"E1",'2012Figures'!$E:$E,$B$1)</f>
        <v>0</v>
      </c>
      <c r="P194" s="50">
        <f>SUMIFS('2012Figures'!$J:$J,'2012Figures'!$C:$C,$A194,'2012Figures'!$B:$B,"CyToBroker",'2012Figures'!$G:$G,"P1",'2012Figures'!$E:$E,$B$1)</f>
        <v>0</v>
      </c>
      <c r="Q194" s="28"/>
      <c r="R194" s="46" t="str">
        <f t="shared" si="23"/>
        <v/>
      </c>
      <c r="S194" s="46" t="str">
        <f t="shared" si="23"/>
        <v/>
      </c>
      <c r="T194" s="46" t="str">
        <f t="shared" si="23"/>
        <v/>
      </c>
      <c r="U194" s="46" t="str">
        <f t="shared" si="23"/>
        <v/>
      </c>
      <c r="V194" s="46" t="str">
        <f t="shared" si="23"/>
        <v/>
      </c>
    </row>
    <row r="195" spans="1:22" x14ac:dyDescent="0.2">
      <c r="A195" s="1">
        <v>119</v>
      </c>
      <c r="B195" s="1" t="s">
        <v>110</v>
      </c>
      <c r="C195" s="8">
        <v>9</v>
      </c>
      <c r="D195" s="29">
        <f>SUMIFS('2013Figures'!$J:$J,'2013Figures'!$C:$C,$A195,'2013Figures'!$H:$H,$B195,'2013Figures'!$I:$I,$C195,'2013Figures'!$E:$E,$B$1)</f>
        <v>0</v>
      </c>
      <c r="E195" s="9">
        <f>SUMIFS('2013Figures'!$J:$J,'2013Figures'!$C:$C,$A195,'2013Figures'!$H:$H,$B195,'2013Figures'!$I:$I,$C195,'2013Figures'!$B:$B,"BrokerToCy",'2013Figures'!$G:$G,"E1",'2013Figures'!$E:$E,$B$1)</f>
        <v>0</v>
      </c>
      <c r="F195" s="9">
        <f>SUMIFS('2013Figures'!$J:$J,'2013Figures'!$C:$C,$A195,'2013Figures'!$H:$H,$B195,'2013Figures'!$I:$I,$C195,'2013Figures'!$B:$B,"BrokerToCy",'2013Figures'!$G:$G,"P1",'2013Figures'!$E:$E,$B$1)</f>
        <v>0</v>
      </c>
      <c r="G195" s="9">
        <f>SUMIFS('2013Figures'!$J:$J,'2013Figures'!$C:$C,$A195,'2013Figures'!$H:$H,$B195,'2013Figures'!$I:$I,$C195,'2013Figures'!$B:$B,"CyToBroker",'2013Figures'!$G:$G,"E1",'2013Figures'!$E:$E,$B$1)</f>
        <v>0</v>
      </c>
      <c r="H195" s="9">
        <f>SUMIFS('2013Figures'!$J:$J,'2013Figures'!$C:$C,$A195,'2013Figures'!$H:$H,$B195,'2013Figures'!$I:$I,$C195,'2013Figures'!$B:$B,"CyToBroker",'2013Figures'!$G:$G,"P1",'2013Figures'!$E:$E,$B$1)</f>
        <v>0</v>
      </c>
      <c r="I195" s="33"/>
      <c r="J195" s="34"/>
      <c r="K195" s="33"/>
      <c r="L195" s="42">
        <f>SUMIFS('2012Figures'!$J:$J,'2012Figures'!$C:$C,$A195,'2012Figures'!$H:$H,$B195,'2012Figures'!$I:$I,$C195,'2012Figures'!$E:$E,$B$1)</f>
        <v>0</v>
      </c>
      <c r="M195" s="52">
        <f>SUMIFS('2012Figures'!$J:$J,'2012Figures'!$C:$C,$A195,'2012Figures'!$H:$H,$B195,'2012Figures'!$I:$I,$C195,'2012Figures'!$B:$B,"BrokerToCy",'2012Figures'!$G:$G,"E1",'2012Figures'!$E:$E,$B$1)</f>
        <v>0</v>
      </c>
      <c r="N195" s="52">
        <f>SUMIFS('2012Figures'!$J:$J,'2012Figures'!$C:$C,$A195,'2012Figures'!$H:$H,$B195,'2012Figures'!$I:$I,$C195,'2012Figures'!$B:$B,"BrokerToCy",'2012Figures'!$G:$G,"P1",'2012Figures'!$E:$E,$B$1)</f>
        <v>0</v>
      </c>
      <c r="O195" s="52">
        <f>SUMIFS('2012Figures'!$J:$J,'2012Figures'!$C:$C,$A195,'2012Figures'!$H:$H,$B195,'2012Figures'!$I:$I,$C195,'2012Figures'!$B:$B,"CyToBroker",'2012Figures'!$G:$G,"E1",'2012Figures'!$E:$E,$B$1)</f>
        <v>0</v>
      </c>
      <c r="P195" s="52">
        <f>SUMIFS('2012Figures'!$J:$J,'2012Figures'!$C:$C,$A195,'2012Figures'!$H:$H,$B195,'2012Figures'!$I:$I,$C195,'2012Figures'!$B:$B,"CyToBroker",'2012Figures'!$G:$G,"P1",'2012Figures'!$E:$E,$B$1)</f>
        <v>0</v>
      </c>
      <c r="Q195" s="33"/>
      <c r="R195" s="46" t="str">
        <f t="shared" si="23"/>
        <v/>
      </c>
      <c r="S195" s="46" t="str">
        <f t="shared" si="23"/>
        <v/>
      </c>
      <c r="T195" s="46" t="str">
        <f t="shared" si="23"/>
        <v/>
      </c>
      <c r="U195" s="46" t="str">
        <f t="shared" si="23"/>
        <v/>
      </c>
      <c r="V195" s="46" t="str">
        <f t="shared" si="23"/>
        <v/>
      </c>
    </row>
    <row r="196" spans="1:22" x14ac:dyDescent="0.2">
      <c r="A196" s="1">
        <v>119</v>
      </c>
      <c r="B196" s="1" t="s">
        <v>110</v>
      </c>
      <c r="C196" s="8">
        <v>8</v>
      </c>
      <c r="D196" s="29">
        <f>SUMIFS('2013Figures'!$J:$J,'2013Figures'!$C:$C,$A196,'2013Figures'!$H:$H,$B196,'2013Figures'!$I:$I,$C196,'2013Figures'!$E:$E,$B$1)</f>
        <v>0</v>
      </c>
      <c r="E196" s="9">
        <f>SUMIFS('2013Figures'!$J:$J,'2013Figures'!$C:$C,$A196,'2013Figures'!$H:$H,$B196,'2013Figures'!$I:$I,$C196,'2013Figures'!$B:$B,"BrokerToCy",'2013Figures'!$G:$G,"E1",'2013Figures'!$E:$E,$B$1)</f>
        <v>0</v>
      </c>
      <c r="F196" s="9">
        <f>SUMIFS('2013Figures'!$J:$J,'2013Figures'!$C:$C,$A196,'2013Figures'!$H:$H,$B196,'2013Figures'!$I:$I,$C196,'2013Figures'!$B:$B,"BrokerToCy",'2013Figures'!$G:$G,"P1",'2013Figures'!$E:$E,$B$1)</f>
        <v>0</v>
      </c>
      <c r="G196" s="9">
        <f>SUMIFS('2013Figures'!$J:$J,'2013Figures'!$C:$C,$A196,'2013Figures'!$H:$H,$B196,'2013Figures'!$I:$I,$C196,'2013Figures'!$B:$B,"CyToBroker",'2013Figures'!$G:$G,"E1",'2013Figures'!$E:$E,$B$1)</f>
        <v>0</v>
      </c>
      <c r="H196" s="9">
        <f>SUMIFS('2013Figures'!$J:$J,'2013Figures'!$C:$C,$A196,'2013Figures'!$H:$H,$B196,'2013Figures'!$I:$I,$C196,'2013Figures'!$B:$B,"CyToBroker",'2013Figures'!$G:$G,"P1",'2013Figures'!$E:$E,$B$1)</f>
        <v>0</v>
      </c>
      <c r="I196" s="33"/>
      <c r="J196" s="34">
        <v>201501</v>
      </c>
      <c r="K196" s="33"/>
      <c r="L196" s="42">
        <f>SUMIFS('2012Figures'!$J:$J,'2012Figures'!$C:$C,$A196,'2012Figures'!$H:$H,$B196,'2012Figures'!$I:$I,$C196,'2012Figures'!$E:$E,$B$1)</f>
        <v>0</v>
      </c>
      <c r="M196" s="52">
        <f>SUMIFS('2012Figures'!$J:$J,'2012Figures'!$C:$C,$A196,'2012Figures'!$H:$H,$B196,'2012Figures'!$I:$I,$C196,'2012Figures'!$B:$B,"BrokerToCy",'2012Figures'!$G:$G,"E1",'2012Figures'!$E:$E,$B$1)</f>
        <v>0</v>
      </c>
      <c r="N196" s="52">
        <f>SUMIFS('2012Figures'!$J:$J,'2012Figures'!$C:$C,$A196,'2012Figures'!$H:$H,$B196,'2012Figures'!$I:$I,$C196,'2012Figures'!$B:$B,"BrokerToCy",'2012Figures'!$G:$G,"P1",'2012Figures'!$E:$E,$B$1)</f>
        <v>0</v>
      </c>
      <c r="O196" s="52">
        <f>SUMIFS('2012Figures'!$J:$J,'2012Figures'!$C:$C,$A196,'2012Figures'!$H:$H,$B196,'2012Figures'!$I:$I,$C196,'2012Figures'!$B:$B,"CyToBroker",'2012Figures'!$G:$G,"E1",'2012Figures'!$E:$E,$B$1)</f>
        <v>0</v>
      </c>
      <c r="P196" s="52">
        <f>SUMIFS('2012Figures'!$J:$J,'2012Figures'!$C:$C,$A196,'2012Figures'!$H:$H,$B196,'2012Figures'!$I:$I,$C196,'2012Figures'!$B:$B,"CyToBroker",'2012Figures'!$G:$G,"P1",'2012Figures'!$E:$E,$B$1)</f>
        <v>0</v>
      </c>
      <c r="Q196" s="33"/>
      <c r="R196" s="46" t="str">
        <f t="shared" si="23"/>
        <v/>
      </c>
      <c r="S196" s="46" t="str">
        <f t="shared" si="23"/>
        <v/>
      </c>
      <c r="T196" s="46" t="str">
        <f t="shared" si="23"/>
        <v/>
      </c>
      <c r="U196" s="46" t="str">
        <f t="shared" si="23"/>
        <v/>
      </c>
      <c r="V196" s="46" t="str">
        <f t="shared" si="23"/>
        <v/>
      </c>
    </row>
    <row r="197" spans="1:22" x14ac:dyDescent="0.2">
      <c r="A197" s="1">
        <v>119</v>
      </c>
      <c r="B197" s="1" t="s">
        <v>110</v>
      </c>
      <c r="C197" s="8">
        <v>7</v>
      </c>
      <c r="D197" s="29">
        <f>SUMIFS('2013Figures'!$J:$J,'2013Figures'!$C:$C,$A197,'2013Figures'!$H:$H,$B197,'2013Figures'!$I:$I,$C197,'2013Figures'!$E:$E,$B$1)</f>
        <v>0</v>
      </c>
      <c r="E197" s="9">
        <f>SUMIFS('2013Figures'!$J:$J,'2013Figures'!$C:$C,$A197,'2013Figures'!$H:$H,$B197,'2013Figures'!$I:$I,$C197,'2013Figures'!$B:$B,"BrokerToCy",'2013Figures'!$G:$G,"E1",'2013Figures'!$E:$E,$B$1)</f>
        <v>0</v>
      </c>
      <c r="F197" s="9">
        <f>SUMIFS('2013Figures'!$J:$J,'2013Figures'!$C:$C,$A197,'2013Figures'!$H:$H,$B197,'2013Figures'!$I:$I,$C197,'2013Figures'!$B:$B,"BrokerToCy",'2013Figures'!$G:$G,"P1",'2013Figures'!$E:$E,$B$1)</f>
        <v>0</v>
      </c>
      <c r="G197" s="9">
        <f>SUMIFS('2013Figures'!$J:$J,'2013Figures'!$C:$C,$A197,'2013Figures'!$H:$H,$B197,'2013Figures'!$I:$I,$C197,'2013Figures'!$B:$B,"CyToBroker",'2013Figures'!$G:$G,"E1",'2013Figures'!$E:$E,$B$1)</f>
        <v>0</v>
      </c>
      <c r="H197" s="9">
        <f>SUMIFS('2013Figures'!$J:$J,'2013Figures'!$C:$C,$A197,'2013Figures'!$H:$H,$B197,'2013Figures'!$I:$I,$C197,'2013Figures'!$B:$B,"CyToBroker",'2013Figures'!$G:$G,"P1",'2013Figures'!$E:$E,$B$1)</f>
        <v>0</v>
      </c>
      <c r="J197" s="8">
        <v>201401</v>
      </c>
      <c r="L197" s="42">
        <f>SUMIFS('2012Figures'!$J:$J,'2012Figures'!$C:$C,$A197,'2012Figures'!$H:$H,$B197,'2012Figures'!$I:$I,$C197,'2012Figures'!$E:$E,$B$1)</f>
        <v>0</v>
      </c>
      <c r="M197" s="52">
        <f>SUMIFS('2012Figures'!$J:$J,'2012Figures'!$C:$C,$A197,'2012Figures'!$H:$H,$B197,'2012Figures'!$I:$I,$C197,'2012Figures'!$B:$B,"BrokerToCy",'2012Figures'!$G:$G,"E1",'2012Figures'!$E:$E,$B$1)</f>
        <v>0</v>
      </c>
      <c r="N197" s="52">
        <f>SUMIFS('2012Figures'!$J:$J,'2012Figures'!$C:$C,$A197,'2012Figures'!$H:$H,$B197,'2012Figures'!$I:$I,$C197,'2012Figures'!$B:$B,"BrokerToCy",'2012Figures'!$G:$G,"P1",'2012Figures'!$E:$E,$B$1)</f>
        <v>0</v>
      </c>
      <c r="O197" s="52">
        <f>SUMIFS('2012Figures'!$J:$J,'2012Figures'!$C:$C,$A197,'2012Figures'!$H:$H,$B197,'2012Figures'!$I:$I,$C197,'2012Figures'!$B:$B,"CyToBroker",'2012Figures'!$G:$G,"E1",'2012Figures'!$E:$E,$B$1)</f>
        <v>0</v>
      </c>
      <c r="P197" s="52">
        <f>SUMIFS('2012Figures'!$J:$J,'2012Figures'!$C:$C,$A197,'2012Figures'!$H:$H,$B197,'2012Figures'!$I:$I,$C197,'2012Figures'!$B:$B,"CyToBroker",'2012Figures'!$G:$G,"P1",'2012Figures'!$E:$E,$B$1)</f>
        <v>0</v>
      </c>
      <c r="R197" s="46" t="str">
        <f t="shared" si="23"/>
        <v/>
      </c>
      <c r="S197" s="46" t="str">
        <f t="shared" si="23"/>
        <v/>
      </c>
      <c r="T197" s="46" t="str">
        <f t="shared" si="23"/>
        <v/>
      </c>
      <c r="U197" s="46" t="str">
        <f t="shared" si="23"/>
        <v/>
      </c>
      <c r="V197" s="46" t="str">
        <f t="shared" si="23"/>
        <v/>
      </c>
    </row>
    <row r="198" spans="1:22" x14ac:dyDescent="0.2">
      <c r="A198" s="1">
        <v>119</v>
      </c>
      <c r="B198" s="1" t="s">
        <v>110</v>
      </c>
      <c r="C198" s="8">
        <v>6</v>
      </c>
      <c r="D198" s="29">
        <f>SUMIFS('2013Figures'!$J:$J,'2013Figures'!$C:$C,$A198,'2013Figures'!$H:$H,$B198,'2013Figures'!$I:$I,$C198,'2013Figures'!$E:$E,$B$1)</f>
        <v>0</v>
      </c>
      <c r="E198" s="9">
        <f>SUMIFS('2013Figures'!$J:$J,'2013Figures'!$C:$C,$A198,'2013Figures'!$H:$H,$B198,'2013Figures'!$I:$I,$C198,'2013Figures'!$B:$B,"BrokerToCy",'2013Figures'!$G:$G,"E1",'2013Figures'!$E:$E,$B$1)</f>
        <v>0</v>
      </c>
      <c r="F198" s="9">
        <f>SUMIFS('2013Figures'!$J:$J,'2013Figures'!$C:$C,$A198,'2013Figures'!$H:$H,$B198,'2013Figures'!$I:$I,$C198,'2013Figures'!$B:$B,"BrokerToCy",'2013Figures'!$G:$G,"P1",'2013Figures'!$E:$E,$B$1)</f>
        <v>0</v>
      </c>
      <c r="G198" s="9">
        <f>SUMIFS('2013Figures'!$J:$J,'2013Figures'!$C:$C,$A198,'2013Figures'!$H:$H,$B198,'2013Figures'!$I:$I,$C198,'2013Figures'!$B:$B,"CyToBroker",'2013Figures'!$G:$G,"E1",'2013Figures'!$E:$E,$B$1)</f>
        <v>0</v>
      </c>
      <c r="H198" s="9">
        <f>SUMIFS('2013Figures'!$J:$J,'2013Figures'!$C:$C,$A198,'2013Figures'!$H:$H,$B198,'2013Figures'!$I:$I,$C198,'2013Figures'!$B:$B,"CyToBroker",'2013Figures'!$G:$G,"P1",'2013Figures'!$E:$E,$B$1)</f>
        <v>0</v>
      </c>
      <c r="I198" s="30"/>
      <c r="J198" s="31">
        <v>201301</v>
      </c>
      <c r="K198" s="30"/>
      <c r="L198" s="42">
        <f>SUMIFS('2012Figures'!$J:$J,'2012Figures'!$C:$C,$A198,'2012Figures'!$H:$H,$B198,'2012Figures'!$I:$I,$C198,'2012Figures'!$E:$E,$B$1)</f>
        <v>0</v>
      </c>
      <c r="M198" s="52">
        <f>SUMIFS('2012Figures'!$J:$J,'2012Figures'!$C:$C,$A198,'2012Figures'!$H:$H,$B198,'2012Figures'!$I:$I,$C198,'2012Figures'!$B:$B,"BrokerToCy",'2012Figures'!$G:$G,"E1",'2012Figures'!$E:$E,$B$1)</f>
        <v>0</v>
      </c>
      <c r="N198" s="52">
        <f>SUMIFS('2012Figures'!$J:$J,'2012Figures'!$C:$C,$A198,'2012Figures'!$H:$H,$B198,'2012Figures'!$I:$I,$C198,'2012Figures'!$B:$B,"BrokerToCy",'2012Figures'!$G:$G,"P1",'2012Figures'!$E:$E,$B$1)</f>
        <v>0</v>
      </c>
      <c r="O198" s="52">
        <f>SUMIFS('2012Figures'!$J:$J,'2012Figures'!$C:$C,$A198,'2012Figures'!$H:$H,$B198,'2012Figures'!$I:$I,$C198,'2012Figures'!$B:$B,"CyToBroker",'2012Figures'!$G:$G,"E1",'2012Figures'!$E:$E,$B$1)</f>
        <v>0</v>
      </c>
      <c r="P198" s="52">
        <f>SUMIFS('2012Figures'!$J:$J,'2012Figures'!$C:$C,$A198,'2012Figures'!$H:$H,$B198,'2012Figures'!$I:$I,$C198,'2012Figures'!$B:$B,"CyToBroker",'2012Figures'!$G:$G,"P1",'2012Figures'!$E:$E,$B$1)</f>
        <v>0</v>
      </c>
      <c r="Q198" s="30"/>
      <c r="R198" s="46" t="str">
        <f t="shared" si="23"/>
        <v/>
      </c>
      <c r="S198" s="46" t="str">
        <f t="shared" si="23"/>
        <v/>
      </c>
      <c r="T198" s="46" t="str">
        <f t="shared" si="23"/>
        <v/>
      </c>
      <c r="U198" s="46" t="str">
        <f t="shared" si="23"/>
        <v/>
      </c>
      <c r="V198" s="46" t="str">
        <f t="shared" si="23"/>
        <v/>
      </c>
    </row>
    <row r="199" spans="1:22" x14ac:dyDescent="0.2">
      <c r="A199" s="1">
        <v>119</v>
      </c>
      <c r="B199" s="1" t="s">
        <v>110</v>
      </c>
      <c r="C199" s="8">
        <v>5</v>
      </c>
      <c r="D199" s="29">
        <f>SUMIFS('2013Figures'!$J:$J,'2013Figures'!$C:$C,$A199,'2013Figures'!$H:$H,$B199,'2013Figures'!$I:$I,$C199,'2013Figures'!$E:$E,$B$1)</f>
        <v>0</v>
      </c>
      <c r="E199" s="9">
        <f>SUMIFS('2013Figures'!$J:$J,'2013Figures'!$C:$C,$A199,'2013Figures'!$H:$H,$B199,'2013Figures'!$I:$I,$C199,'2013Figures'!$B:$B,"BrokerToCy",'2013Figures'!$G:$G,"E1",'2013Figures'!$E:$E,$B$1)</f>
        <v>0</v>
      </c>
      <c r="F199" s="9">
        <f>SUMIFS('2013Figures'!$J:$J,'2013Figures'!$C:$C,$A199,'2013Figures'!$H:$H,$B199,'2013Figures'!$I:$I,$C199,'2013Figures'!$B:$B,"BrokerToCy",'2013Figures'!$G:$G,"P1",'2013Figures'!$E:$E,$B$1)</f>
        <v>0</v>
      </c>
      <c r="G199" s="9">
        <f>SUMIFS('2013Figures'!$J:$J,'2013Figures'!$C:$C,$A199,'2013Figures'!$H:$H,$B199,'2013Figures'!$I:$I,$C199,'2013Figures'!$B:$B,"CyToBroker",'2013Figures'!$G:$G,"E1",'2013Figures'!$E:$E,$B$1)</f>
        <v>0</v>
      </c>
      <c r="H199" s="9">
        <f>SUMIFS('2013Figures'!$J:$J,'2013Figures'!$C:$C,$A199,'2013Figures'!$H:$H,$B199,'2013Figures'!$I:$I,$C199,'2013Figures'!$B:$B,"CyToBroker",'2013Figures'!$G:$G,"P1",'2013Figures'!$E:$E,$B$1)</f>
        <v>0</v>
      </c>
      <c r="J199" s="8">
        <v>201201</v>
      </c>
      <c r="L199" s="42">
        <f>SUMIFS('2012Figures'!$J:$J,'2012Figures'!$C:$C,$A199,'2012Figures'!$H:$H,$B199,'2012Figures'!$I:$I,$C199,'2012Figures'!$E:$E,$B$1)</f>
        <v>0</v>
      </c>
      <c r="M199" s="52">
        <f>SUMIFS('2012Figures'!$J:$J,'2012Figures'!$C:$C,$A199,'2012Figures'!$H:$H,$B199,'2012Figures'!$I:$I,$C199,'2012Figures'!$B:$B,"BrokerToCy",'2012Figures'!$G:$G,"E1",'2012Figures'!$E:$E,$B$1)</f>
        <v>0</v>
      </c>
      <c r="N199" s="52">
        <f>SUMIFS('2012Figures'!$J:$J,'2012Figures'!$C:$C,$A199,'2012Figures'!$H:$H,$B199,'2012Figures'!$I:$I,$C199,'2012Figures'!$B:$B,"BrokerToCy",'2012Figures'!$G:$G,"P1",'2012Figures'!$E:$E,$B$1)</f>
        <v>0</v>
      </c>
      <c r="O199" s="52">
        <f>SUMIFS('2012Figures'!$J:$J,'2012Figures'!$C:$C,$A199,'2012Figures'!$H:$H,$B199,'2012Figures'!$I:$I,$C199,'2012Figures'!$B:$B,"CyToBroker",'2012Figures'!$G:$G,"E1",'2012Figures'!$E:$E,$B$1)</f>
        <v>0</v>
      </c>
      <c r="P199" s="52">
        <f>SUMIFS('2012Figures'!$J:$J,'2012Figures'!$C:$C,$A199,'2012Figures'!$H:$H,$B199,'2012Figures'!$I:$I,$C199,'2012Figures'!$B:$B,"CyToBroker",'2012Figures'!$G:$G,"P1",'2012Figures'!$E:$E,$B$1)</f>
        <v>0</v>
      </c>
      <c r="R199" s="46" t="str">
        <f t="shared" si="23"/>
        <v/>
      </c>
      <c r="S199" s="46" t="str">
        <f t="shared" si="23"/>
        <v/>
      </c>
      <c r="T199" s="46" t="str">
        <f t="shared" si="23"/>
        <v/>
      </c>
      <c r="U199" s="46" t="str">
        <f t="shared" si="23"/>
        <v/>
      </c>
      <c r="V199" s="46" t="str">
        <f t="shared" si="23"/>
        <v/>
      </c>
    </row>
    <row r="200" spans="1:22" x14ac:dyDescent="0.2">
      <c r="A200" s="1">
        <v>119</v>
      </c>
      <c r="B200" s="1" t="s">
        <v>110</v>
      </c>
      <c r="C200" s="8">
        <v>4</v>
      </c>
      <c r="D200" s="29">
        <f>SUMIFS('2013Figures'!$J:$J,'2013Figures'!$C:$C,$A200,'2013Figures'!$H:$H,$B200,'2013Figures'!$I:$I,$C200,'2013Figures'!$E:$E,$B$1)</f>
        <v>0</v>
      </c>
      <c r="E200" s="9">
        <f>SUMIFS('2013Figures'!$J:$J,'2013Figures'!$C:$C,$A200,'2013Figures'!$H:$H,$B200,'2013Figures'!$I:$I,$C200,'2013Figures'!$B:$B,"BrokerToCy",'2013Figures'!$G:$G,"E1",'2013Figures'!$E:$E,$B$1)</f>
        <v>0</v>
      </c>
      <c r="F200" s="9">
        <f>SUMIFS('2013Figures'!$J:$J,'2013Figures'!$C:$C,$A200,'2013Figures'!$H:$H,$B200,'2013Figures'!$I:$I,$C200,'2013Figures'!$B:$B,"BrokerToCy",'2013Figures'!$G:$G,"P1",'2013Figures'!$E:$E,$B$1)</f>
        <v>0</v>
      </c>
      <c r="G200" s="9">
        <f>SUMIFS('2013Figures'!$J:$J,'2013Figures'!$C:$C,$A200,'2013Figures'!$H:$H,$B200,'2013Figures'!$I:$I,$C200,'2013Figures'!$B:$B,"CyToBroker",'2013Figures'!$G:$G,"E1",'2013Figures'!$E:$E,$B$1)</f>
        <v>0</v>
      </c>
      <c r="H200" s="9">
        <f>SUMIFS('2013Figures'!$J:$J,'2013Figures'!$C:$C,$A200,'2013Figures'!$H:$H,$B200,'2013Figures'!$I:$I,$C200,'2013Figures'!$B:$B,"CyToBroker",'2013Figures'!$G:$G,"P1",'2013Figures'!$E:$E,$B$1)</f>
        <v>0</v>
      </c>
      <c r="J200" s="8">
        <v>201101</v>
      </c>
      <c r="L200" s="42">
        <f>SUMIFS('2012Figures'!$J:$J,'2012Figures'!$C:$C,$A200,'2012Figures'!$H:$H,$B200,'2012Figures'!$I:$I,$C200,'2012Figures'!$E:$E,$B$1)</f>
        <v>0</v>
      </c>
      <c r="M200" s="52">
        <f>SUMIFS('2012Figures'!$J:$J,'2012Figures'!$C:$C,$A200,'2012Figures'!$H:$H,$B200,'2012Figures'!$I:$I,$C200,'2012Figures'!$B:$B,"BrokerToCy",'2012Figures'!$G:$G,"E1",'2012Figures'!$E:$E,$B$1)</f>
        <v>0</v>
      </c>
      <c r="N200" s="52">
        <f>SUMIFS('2012Figures'!$J:$J,'2012Figures'!$C:$C,$A200,'2012Figures'!$H:$H,$B200,'2012Figures'!$I:$I,$C200,'2012Figures'!$B:$B,"BrokerToCy",'2012Figures'!$G:$G,"P1",'2012Figures'!$E:$E,$B$1)</f>
        <v>0</v>
      </c>
      <c r="O200" s="52">
        <f>SUMIFS('2012Figures'!$J:$J,'2012Figures'!$C:$C,$A200,'2012Figures'!$H:$H,$B200,'2012Figures'!$I:$I,$C200,'2012Figures'!$B:$B,"CyToBroker",'2012Figures'!$G:$G,"E1",'2012Figures'!$E:$E,$B$1)</f>
        <v>0</v>
      </c>
      <c r="P200" s="52">
        <f>SUMIFS('2012Figures'!$J:$J,'2012Figures'!$C:$C,$A200,'2012Figures'!$H:$H,$B200,'2012Figures'!$I:$I,$C200,'2012Figures'!$B:$B,"CyToBroker",'2012Figures'!$G:$G,"P1",'2012Figures'!$E:$E,$B$1)</f>
        <v>0</v>
      </c>
      <c r="R200" s="46" t="str">
        <f t="shared" si="23"/>
        <v/>
      </c>
      <c r="S200" s="46" t="str">
        <f t="shared" si="23"/>
        <v/>
      </c>
      <c r="T200" s="46" t="str">
        <f t="shared" si="23"/>
        <v/>
      </c>
      <c r="U200" s="46" t="str">
        <f t="shared" si="23"/>
        <v/>
      </c>
      <c r="V200" s="46" t="str">
        <f t="shared" si="23"/>
        <v/>
      </c>
    </row>
    <row r="201" spans="1:22" x14ac:dyDescent="0.2">
      <c r="A201" s="1">
        <v>119</v>
      </c>
      <c r="B201" s="1" t="s">
        <v>110</v>
      </c>
      <c r="C201" s="8">
        <v>3</v>
      </c>
      <c r="D201" s="29">
        <f>SUMIFS('2013Figures'!$J:$J,'2013Figures'!$C:$C,$A201,'2013Figures'!$H:$H,$B201,'2013Figures'!$I:$I,$C201,'2013Figures'!$E:$E,$B$1)</f>
        <v>0</v>
      </c>
      <c r="E201" s="9">
        <f>SUMIFS('2013Figures'!$J:$J,'2013Figures'!$C:$C,$A201,'2013Figures'!$H:$H,$B201,'2013Figures'!$I:$I,$C201,'2013Figures'!$B:$B,"BrokerToCy",'2013Figures'!$G:$G,"E1",'2013Figures'!$E:$E,$B$1)</f>
        <v>0</v>
      </c>
      <c r="F201" s="9">
        <f>SUMIFS('2013Figures'!$J:$J,'2013Figures'!$C:$C,$A201,'2013Figures'!$H:$H,$B201,'2013Figures'!$I:$I,$C201,'2013Figures'!$B:$B,"BrokerToCy",'2013Figures'!$G:$G,"P1",'2013Figures'!$E:$E,$B$1)</f>
        <v>0</v>
      </c>
      <c r="G201" s="9">
        <f>SUMIFS('2013Figures'!$J:$J,'2013Figures'!$C:$C,$A201,'2013Figures'!$H:$H,$B201,'2013Figures'!$I:$I,$C201,'2013Figures'!$B:$B,"CyToBroker",'2013Figures'!$G:$G,"E1",'2013Figures'!$E:$E,$B$1)</f>
        <v>0</v>
      </c>
      <c r="H201" s="9">
        <f>SUMIFS('2013Figures'!$J:$J,'2013Figures'!$C:$C,$A201,'2013Figures'!$H:$H,$B201,'2013Figures'!$I:$I,$C201,'2013Figures'!$B:$B,"CyToBroker",'2013Figures'!$G:$G,"P1",'2013Figures'!$E:$E,$B$1)</f>
        <v>0</v>
      </c>
      <c r="J201" s="8">
        <v>201001</v>
      </c>
      <c r="L201" s="42">
        <f>SUMIFS('2012Figures'!$J:$J,'2012Figures'!$C:$C,$A201,'2012Figures'!$H:$H,$B201,'2012Figures'!$I:$I,$C201,'2012Figures'!$E:$E,$B$1)</f>
        <v>0</v>
      </c>
      <c r="M201" s="52">
        <f>SUMIFS('2012Figures'!$J:$J,'2012Figures'!$C:$C,$A201,'2012Figures'!$H:$H,$B201,'2012Figures'!$I:$I,$C201,'2012Figures'!$B:$B,"BrokerToCy",'2012Figures'!$G:$G,"E1",'2012Figures'!$E:$E,$B$1)</f>
        <v>0</v>
      </c>
      <c r="N201" s="52">
        <f>SUMIFS('2012Figures'!$J:$J,'2012Figures'!$C:$C,$A201,'2012Figures'!$H:$H,$B201,'2012Figures'!$I:$I,$C201,'2012Figures'!$B:$B,"BrokerToCy",'2012Figures'!$G:$G,"P1",'2012Figures'!$E:$E,$B$1)</f>
        <v>0</v>
      </c>
      <c r="O201" s="52">
        <f>SUMIFS('2012Figures'!$J:$J,'2012Figures'!$C:$C,$A201,'2012Figures'!$H:$H,$B201,'2012Figures'!$I:$I,$C201,'2012Figures'!$B:$B,"CyToBroker",'2012Figures'!$G:$G,"E1",'2012Figures'!$E:$E,$B$1)</f>
        <v>0</v>
      </c>
      <c r="P201" s="52">
        <f>SUMIFS('2012Figures'!$J:$J,'2012Figures'!$C:$C,$A201,'2012Figures'!$H:$H,$B201,'2012Figures'!$I:$I,$C201,'2012Figures'!$B:$B,"CyToBroker",'2012Figures'!$G:$G,"P1",'2012Figures'!$E:$E,$B$1)</f>
        <v>0</v>
      </c>
      <c r="R201" s="46" t="str">
        <f t="shared" si="23"/>
        <v/>
      </c>
      <c r="S201" s="46" t="str">
        <f t="shared" si="23"/>
        <v/>
      </c>
      <c r="T201" s="46" t="str">
        <f t="shared" si="23"/>
        <v/>
      </c>
      <c r="U201" s="46" t="str">
        <f t="shared" si="23"/>
        <v/>
      </c>
      <c r="V201" s="46" t="str">
        <f t="shared" si="23"/>
        <v/>
      </c>
    </row>
    <row r="202" spans="1:22" x14ac:dyDescent="0.2">
      <c r="A202" s="1">
        <v>119</v>
      </c>
      <c r="B202" s="1" t="s">
        <v>110</v>
      </c>
      <c r="C202" s="8">
        <v>2</v>
      </c>
      <c r="D202" s="29">
        <f>SUMIFS('2013Figures'!$J:$J,'2013Figures'!$C:$C,$A202,'2013Figures'!$H:$H,$B202,'2013Figures'!$I:$I,$C202,'2013Figures'!$E:$E,$B$1)</f>
        <v>0</v>
      </c>
      <c r="E202" s="9">
        <f>SUMIFS('2013Figures'!$J:$J,'2013Figures'!$C:$C,$A202,'2013Figures'!$H:$H,$B202,'2013Figures'!$I:$I,$C202,'2013Figures'!$B:$B,"BrokerToCy",'2013Figures'!$G:$G,"E1",'2013Figures'!$E:$E,$B$1)</f>
        <v>0</v>
      </c>
      <c r="F202" s="9">
        <f>SUMIFS('2013Figures'!$J:$J,'2013Figures'!$C:$C,$A202,'2013Figures'!$H:$H,$B202,'2013Figures'!$I:$I,$C202,'2013Figures'!$B:$B,"BrokerToCy",'2013Figures'!$G:$G,"P1",'2013Figures'!$E:$E,$B$1)</f>
        <v>0</v>
      </c>
      <c r="G202" s="9">
        <f>SUMIFS('2013Figures'!$J:$J,'2013Figures'!$C:$C,$A202,'2013Figures'!$H:$H,$B202,'2013Figures'!$I:$I,$C202,'2013Figures'!$B:$B,"CyToBroker",'2013Figures'!$G:$G,"E1",'2013Figures'!$E:$E,$B$1)</f>
        <v>0</v>
      </c>
      <c r="H202" s="9">
        <f>SUMIFS('2013Figures'!$J:$J,'2013Figures'!$C:$C,$A202,'2013Figures'!$H:$H,$B202,'2013Figures'!$I:$I,$C202,'2013Figures'!$B:$B,"CyToBroker",'2013Figures'!$G:$G,"P1",'2013Figures'!$E:$E,$B$1)</f>
        <v>0</v>
      </c>
      <c r="J202" s="8">
        <v>200901</v>
      </c>
      <c r="L202" s="42">
        <f>SUMIFS('2012Figures'!$J:$J,'2012Figures'!$C:$C,$A202,'2012Figures'!$H:$H,$B202,'2012Figures'!$I:$I,$C202,'2012Figures'!$E:$E,$B$1)</f>
        <v>0</v>
      </c>
      <c r="M202" s="52">
        <f>SUMIFS('2012Figures'!$J:$J,'2012Figures'!$C:$C,$A202,'2012Figures'!$H:$H,$B202,'2012Figures'!$I:$I,$C202,'2012Figures'!$B:$B,"BrokerToCy",'2012Figures'!$G:$G,"E1",'2012Figures'!$E:$E,$B$1)</f>
        <v>0</v>
      </c>
      <c r="N202" s="52">
        <f>SUMIFS('2012Figures'!$J:$J,'2012Figures'!$C:$C,$A202,'2012Figures'!$H:$H,$B202,'2012Figures'!$I:$I,$C202,'2012Figures'!$B:$B,"BrokerToCy",'2012Figures'!$G:$G,"P1",'2012Figures'!$E:$E,$B$1)</f>
        <v>0</v>
      </c>
      <c r="O202" s="52">
        <f>SUMIFS('2012Figures'!$J:$J,'2012Figures'!$C:$C,$A202,'2012Figures'!$H:$H,$B202,'2012Figures'!$I:$I,$C202,'2012Figures'!$B:$B,"CyToBroker",'2012Figures'!$G:$G,"E1",'2012Figures'!$E:$E,$B$1)</f>
        <v>0</v>
      </c>
      <c r="P202" s="52">
        <f>SUMIFS('2012Figures'!$J:$J,'2012Figures'!$C:$C,$A202,'2012Figures'!$H:$H,$B202,'2012Figures'!$I:$I,$C202,'2012Figures'!$B:$B,"CyToBroker",'2012Figures'!$G:$G,"P1",'2012Figures'!$E:$E,$B$1)</f>
        <v>0</v>
      </c>
      <c r="R202" s="46" t="str">
        <f t="shared" si="23"/>
        <v/>
      </c>
      <c r="S202" s="46" t="str">
        <f t="shared" si="23"/>
        <v/>
      </c>
      <c r="T202" s="46" t="str">
        <f t="shared" si="23"/>
        <v/>
      </c>
      <c r="U202" s="46" t="str">
        <f t="shared" si="23"/>
        <v/>
      </c>
      <c r="V202" s="46" t="str">
        <f t="shared" si="23"/>
        <v/>
      </c>
    </row>
    <row r="203" spans="1:22" x14ac:dyDescent="0.2">
      <c r="A203" s="1">
        <v>119</v>
      </c>
      <c r="B203" s="1" t="s">
        <v>110</v>
      </c>
      <c r="C203" s="8">
        <v>1</v>
      </c>
      <c r="D203" s="29">
        <f>SUMIFS('2013Figures'!$J:$J,'2013Figures'!$C:$C,$A203,'2013Figures'!$H:$H,$B203,'2013Figures'!$I:$I,$C203,'2013Figures'!$E:$E,$B$1)</f>
        <v>0</v>
      </c>
      <c r="E203" s="9">
        <f>SUMIFS('2013Figures'!$J:$J,'2013Figures'!$C:$C,$A203,'2013Figures'!$H:$H,$B203,'2013Figures'!$I:$I,$C203,'2013Figures'!$B:$B,"BrokerToCy",'2013Figures'!$G:$G,"E1",'2013Figures'!$E:$E,$B$1)</f>
        <v>0</v>
      </c>
      <c r="F203" s="9">
        <f>SUMIFS('2013Figures'!$J:$J,'2013Figures'!$C:$C,$A203,'2013Figures'!$H:$H,$B203,'2013Figures'!$I:$I,$C203,'2013Figures'!$B:$B,"BrokerToCy",'2013Figures'!$G:$G,"P1",'2013Figures'!$E:$E,$B$1)</f>
        <v>0</v>
      </c>
      <c r="G203" s="9">
        <f>SUMIFS('2013Figures'!$J:$J,'2013Figures'!$C:$C,$A203,'2013Figures'!$H:$H,$B203,'2013Figures'!$I:$I,$C203,'2013Figures'!$B:$B,"CyToBroker",'2013Figures'!$G:$G,"E1",'2013Figures'!$E:$E,$B$1)</f>
        <v>0</v>
      </c>
      <c r="H203" s="9">
        <f>SUMIFS('2013Figures'!$J:$J,'2013Figures'!$C:$C,$A203,'2013Figures'!$H:$H,$B203,'2013Figures'!$I:$I,$C203,'2013Figures'!$B:$B,"CyToBroker",'2013Figures'!$G:$G,"P1",'2013Figures'!$E:$E,$B$1)</f>
        <v>0</v>
      </c>
      <c r="J203" s="8">
        <v>200801</v>
      </c>
      <c r="L203" s="42">
        <f>SUMIFS('2012Figures'!$J:$J,'2012Figures'!$C:$C,$A203,'2012Figures'!$H:$H,$B203,'2012Figures'!$I:$I,$C203,'2012Figures'!$E:$E,$B$1)</f>
        <v>0</v>
      </c>
      <c r="M203" s="52">
        <f>SUMIFS('2012Figures'!$J:$J,'2012Figures'!$C:$C,$A203,'2012Figures'!$H:$H,$B203,'2012Figures'!$I:$I,$C203,'2012Figures'!$B:$B,"BrokerToCy",'2012Figures'!$G:$G,"E1",'2012Figures'!$E:$E,$B$1)</f>
        <v>0</v>
      </c>
      <c r="N203" s="52">
        <f>SUMIFS('2012Figures'!$J:$J,'2012Figures'!$C:$C,$A203,'2012Figures'!$H:$H,$B203,'2012Figures'!$I:$I,$C203,'2012Figures'!$B:$B,"BrokerToCy",'2012Figures'!$G:$G,"P1",'2012Figures'!$E:$E,$B$1)</f>
        <v>0</v>
      </c>
      <c r="O203" s="52">
        <f>SUMIFS('2012Figures'!$J:$J,'2012Figures'!$C:$C,$A203,'2012Figures'!$H:$H,$B203,'2012Figures'!$I:$I,$C203,'2012Figures'!$B:$B,"CyToBroker",'2012Figures'!$G:$G,"E1",'2012Figures'!$E:$E,$B$1)</f>
        <v>0</v>
      </c>
      <c r="P203" s="52">
        <f>SUMIFS('2012Figures'!$J:$J,'2012Figures'!$C:$C,$A203,'2012Figures'!$H:$H,$B203,'2012Figures'!$I:$I,$C203,'2012Figures'!$B:$B,"CyToBroker",'2012Figures'!$G:$G,"P1",'2012Figures'!$E:$E,$B$1)</f>
        <v>0</v>
      </c>
      <c r="R203" s="46" t="str">
        <f t="shared" si="23"/>
        <v/>
      </c>
      <c r="S203" s="46" t="str">
        <f t="shared" si="23"/>
        <v/>
      </c>
      <c r="T203" s="46" t="str">
        <f t="shared" si="23"/>
        <v/>
      </c>
      <c r="U203" s="46" t="str">
        <f t="shared" si="23"/>
        <v/>
      </c>
      <c r="V203" s="46" t="str">
        <f t="shared" si="23"/>
        <v/>
      </c>
    </row>
    <row r="204" spans="1:22" x14ac:dyDescent="0.2">
      <c r="A204" s="1">
        <v>119</v>
      </c>
      <c r="B204" s="1" t="s">
        <v>110</v>
      </c>
      <c r="D204" s="29">
        <f>SUMIFS('2013Figures'!$J:$J,'2013Figures'!$C:$C,$A204,'2013Figures'!$I:$I,"",'2013Figures'!$E:$E,$B$1)</f>
        <v>0</v>
      </c>
      <c r="E204" s="9">
        <f>SUMIFS('2013Figures'!$J:$J,'2013Figures'!$C:$C,$A204,'2013Figures'!$I:$I,"",'2013Figures'!$B:$B,"BrokerToCy",'2013Figures'!$G:$G,"E1",'2013Figures'!$E:$E,$B$1)</f>
        <v>0</v>
      </c>
      <c r="F204" s="9">
        <f>SUMIFS('2013Figures'!$J:$J,'2013Figures'!$C:$C,$A204,'2013Figures'!$I:$I,"",'2013Figures'!$B:$B,"BrokerToCy",'2013Figures'!$G:$G,"P1",'2013Figures'!$E:$E,$B$1)</f>
        <v>0</v>
      </c>
      <c r="G204" s="9">
        <f>SUMIFS('2013Figures'!$J:$J,'2013Figures'!$C:$C,$A204,'2013Figures'!$I:$I,"",'2013Figures'!$B:$B,"CyToBroker",'2013Figures'!$G:$G,"E1",'2013Figures'!$E:$E,$B$1)</f>
        <v>0</v>
      </c>
      <c r="H204" s="9">
        <f>SUMIFS('2013Figures'!$J:$J,'2013Figures'!$C:$C,$A204,'2013Figures'!$I:$I,"",'2013Figures'!$B:$B,"CyToBroker",'2013Figures'!$G:$G,"P1",'2013Figures'!$E:$E,$B$1)</f>
        <v>0</v>
      </c>
      <c r="J204" s="8" t="s">
        <v>131</v>
      </c>
      <c r="L204" s="42">
        <f>SUMIFS('2012Figures'!$J:$J,'2012Figures'!$C:$C,$A204,'2012Figures'!$I:$I,"",'2012Figures'!$E:$E,$B$1)</f>
        <v>0</v>
      </c>
      <c r="M204" s="52">
        <f>SUMIFS('2012Figures'!$J:$J,'2012Figures'!$C:$C,$A204,'2012Figures'!$I:$I,"",'2012Figures'!$B:$B,"BrokerToCy",'2012Figures'!$G:$G,"E1",'2012Figures'!$E:$E,$B$1)</f>
        <v>0</v>
      </c>
      <c r="N204" s="52">
        <f>SUMIFS('2012Figures'!$J:$J,'2012Figures'!$C:$C,$A204,'2012Figures'!$I:$I,"",'2012Figures'!$B:$B,"BrokerToCy",'2012Figures'!$G:$G,"P1",'2012Figures'!$E:$E,$B$1)</f>
        <v>0</v>
      </c>
      <c r="O204" s="52">
        <f>SUMIFS('2012Figures'!$J:$J,'2012Figures'!$C:$C,$A204,'2012Figures'!$I:$I,"",'2012Figures'!$B:$B,"CyToBroker",'2012Figures'!$G:$G,"E1",'2012Figures'!$E:$E,$B$1)</f>
        <v>0</v>
      </c>
      <c r="P204" s="52">
        <f>SUMIFS('2012Figures'!$J:$J,'2012Figures'!$C:$C,$A204,'2012Figures'!$I:$I,"",'2012Figures'!$B:$B,"CyToBroker",'2012Figures'!$G:$G,"P1",'2012Figures'!$E:$E,$B$1)</f>
        <v>0</v>
      </c>
      <c r="R204" s="46" t="str">
        <f t="shared" si="23"/>
        <v/>
      </c>
      <c r="S204" s="46" t="str">
        <f t="shared" si="23"/>
        <v/>
      </c>
      <c r="T204" s="46" t="str">
        <f t="shared" si="23"/>
        <v/>
      </c>
      <c r="U204" s="46" t="str">
        <f t="shared" si="23"/>
        <v/>
      </c>
      <c r="V204" s="46" t="str">
        <f t="shared" si="23"/>
        <v/>
      </c>
    </row>
    <row r="205" spans="1:22" x14ac:dyDescent="0.2">
      <c r="A205" s="21"/>
      <c r="B205" s="21" t="s">
        <v>92</v>
      </c>
      <c r="C205" s="22"/>
      <c r="D205" s="23">
        <f>SUM(E205:H205)</f>
        <v>0</v>
      </c>
      <c r="E205" s="23">
        <f>SUM(E195:E204)</f>
        <v>0</v>
      </c>
      <c r="F205" s="23">
        <f>SUM(F195:F204)</f>
        <v>0</v>
      </c>
      <c r="G205" s="23">
        <f>SUM(G195:G204)</f>
        <v>0</v>
      </c>
      <c r="H205" s="23">
        <f>SUM(H195:H204)</f>
        <v>0</v>
      </c>
      <c r="I205" s="21"/>
      <c r="J205" s="22"/>
      <c r="K205" s="21"/>
      <c r="L205" s="43">
        <f>SUM(M205:P205)</f>
        <v>0</v>
      </c>
      <c r="M205" s="43">
        <f>SUM(M195:M204)</f>
        <v>0</v>
      </c>
      <c r="N205" s="43">
        <f>SUM(N195:N204)</f>
        <v>0</v>
      </c>
      <c r="O205" s="43">
        <f>SUM(O195:O204)</f>
        <v>0</v>
      </c>
      <c r="P205" s="43">
        <f>SUM(P195:P204)</f>
        <v>0</v>
      </c>
      <c r="Q205" s="21"/>
      <c r="R205" s="21"/>
      <c r="S205" s="21"/>
      <c r="T205" s="21"/>
      <c r="U205" s="21"/>
      <c r="V205" s="21"/>
    </row>
    <row r="206" spans="1:22" x14ac:dyDescent="0.2">
      <c r="A206" s="28">
        <v>121</v>
      </c>
      <c r="B206" s="28" t="s">
        <v>111</v>
      </c>
      <c r="C206" s="17" t="s">
        <v>88</v>
      </c>
      <c r="D206" s="18">
        <f>SUMIFS('2013Figures'!$J:$J,'2013Figures'!$C:$C,$A206,'2013Figures'!$E:$E,$B$1)</f>
        <v>0</v>
      </c>
      <c r="E206" s="18">
        <f>SUMIFS('2013Figures'!$J:$J,'2013Figures'!$C:$C,$A206,'2013Figures'!$B:$B,"BrokerToCy",'2013Figures'!$G:$G,"E1",'2013Figures'!$E:$E,$B$1)</f>
        <v>0</v>
      </c>
      <c r="F206" s="18">
        <f>SUMIFS('2013Figures'!$J:$J,'2013Figures'!$C:$C,$A206,'2013Figures'!$B:$B,"BrokerToCy",'2013Figures'!$G:$G,"P1",'2013Figures'!$E:$E,$B$1)</f>
        <v>0</v>
      </c>
      <c r="G206" s="18">
        <f>SUMIFS('2013Figures'!$J:$J,'2013Figures'!$C:$C,$A206,'2013Figures'!$B:$B,"CyToBroker",'2013Figures'!$G:$G,"E1",'2013Figures'!$E:$E,$B$1)</f>
        <v>0</v>
      </c>
      <c r="H206" s="18">
        <f>SUMIFS('2013Figures'!$J:$J,'2013Figures'!$C:$C,$A206,'2013Figures'!$B:$B,"CyToBroker",'2013Figures'!$G:$G,"P1",'2013Figures'!$E:$E,$B$1)</f>
        <v>0</v>
      </c>
      <c r="I206" s="28"/>
      <c r="J206" s="17"/>
      <c r="K206" s="28"/>
      <c r="L206" s="50">
        <f>SUMIFS('2012Figures'!$J:$J,'2012Figures'!$C:$C,$A206,'2012Figures'!$E:$E,$B$1)</f>
        <v>0</v>
      </c>
      <c r="M206" s="50">
        <f>SUMIFS('2012Figures'!$J:$J,'2012Figures'!$C:$C,$A206,'2012Figures'!$B:$B,"BrokerToCy",'2012Figures'!$G:$G,"E1",'2012Figures'!$E:$E,$B$1)</f>
        <v>0</v>
      </c>
      <c r="N206" s="50">
        <f>SUMIFS('2012Figures'!$J:$J,'2012Figures'!$C:$C,$A206,'2012Figures'!$B:$B,"BrokerToCy",'2012Figures'!$G:$G,"P1",'2012Figures'!$E:$E,$B$1)</f>
        <v>0</v>
      </c>
      <c r="O206" s="50">
        <f>SUMIFS('2012Figures'!$J:$J,'2012Figures'!$C:$C,$A206,'2012Figures'!$B:$B,"CyToBroker",'2012Figures'!$G:$G,"E1",'2012Figures'!$E:$E,$B$1)</f>
        <v>0</v>
      </c>
      <c r="P206" s="50">
        <f>SUMIFS('2012Figures'!$J:$J,'2012Figures'!$C:$C,$A206,'2012Figures'!$B:$B,"CyToBroker",'2012Figures'!$G:$G,"P1",'2012Figures'!$E:$E,$B$1)</f>
        <v>0</v>
      </c>
      <c r="Q206" s="28"/>
      <c r="R206" s="46" t="str">
        <f t="shared" si="23"/>
        <v/>
      </c>
      <c r="S206" s="46" t="str">
        <f t="shared" si="23"/>
        <v/>
      </c>
      <c r="T206" s="46" t="str">
        <f t="shared" si="23"/>
        <v/>
      </c>
      <c r="U206" s="46" t="str">
        <f t="shared" si="23"/>
        <v/>
      </c>
      <c r="V206" s="46" t="str">
        <f t="shared" si="23"/>
        <v/>
      </c>
    </row>
    <row r="207" spans="1:22" x14ac:dyDescent="0.2">
      <c r="A207" s="1">
        <v>121</v>
      </c>
      <c r="B207" s="1" t="s">
        <v>111</v>
      </c>
      <c r="C207" s="8">
        <v>7</v>
      </c>
      <c r="D207" s="29">
        <f>SUMIFS('2013Figures'!$J:$J,'2013Figures'!$C:$C,$A207,'2013Figures'!$H:$H,$B207,'2013Figures'!$I:$I,$C207,'2013Figures'!$E:$E,$B$1)</f>
        <v>0</v>
      </c>
      <c r="E207" s="9">
        <f>SUMIFS('2013Figures'!$J:$J,'2013Figures'!$C:$C,$A207,'2013Figures'!$H:$H,$B207,'2013Figures'!$I:$I,$C207,'2013Figures'!$B:$B,"BrokerToCy",'2013Figures'!$G:$G,"E1",'2013Figures'!$E:$E,$B$1)</f>
        <v>0</v>
      </c>
      <c r="F207" s="9">
        <f>SUMIFS('2013Figures'!$J:$J,'2013Figures'!$C:$C,$A207,'2013Figures'!$H:$H,$B207,'2013Figures'!$I:$I,$C207,'2013Figures'!$B:$B,"BrokerToCy",'2013Figures'!$G:$G,"P1",'2013Figures'!$E:$E,$B$1)</f>
        <v>0</v>
      </c>
      <c r="G207" s="9">
        <f>SUMIFS('2013Figures'!$J:$J,'2013Figures'!$C:$C,$A207,'2013Figures'!$H:$H,$B207,'2013Figures'!$I:$I,$C207,'2013Figures'!$B:$B,"CyToBroker",'2013Figures'!$G:$G,"E1",'2013Figures'!$E:$E,$B$1)</f>
        <v>0</v>
      </c>
      <c r="H207" s="9">
        <f>SUMIFS('2013Figures'!$J:$J,'2013Figures'!$C:$C,$A207,'2013Figures'!$H:$H,$B207,'2013Figures'!$I:$I,$C207,'2013Figures'!$B:$B,"CyToBroker",'2013Figures'!$G:$G,"P1",'2013Figures'!$E:$E,$B$1)</f>
        <v>0</v>
      </c>
      <c r="I207" s="33"/>
      <c r="J207" s="34"/>
      <c r="K207" s="33"/>
      <c r="L207" s="42">
        <f>SUMIFS('2012Figures'!$J:$J,'2012Figures'!$C:$C,$A207,'2012Figures'!$H:$H,$B207,'2012Figures'!$I:$I,$C207,'2012Figures'!$E:$E,$B$1)</f>
        <v>0</v>
      </c>
      <c r="M207" s="52">
        <f>SUMIFS('2012Figures'!$J:$J,'2012Figures'!$C:$C,$A207,'2012Figures'!$H:$H,$B207,'2012Figures'!$I:$I,$C207,'2012Figures'!$B:$B,"BrokerToCy",'2012Figures'!$G:$G,"E1",'2012Figures'!$E:$E,$B$1)</f>
        <v>0</v>
      </c>
      <c r="N207" s="52">
        <f>SUMIFS('2012Figures'!$J:$J,'2012Figures'!$C:$C,$A207,'2012Figures'!$H:$H,$B207,'2012Figures'!$I:$I,$C207,'2012Figures'!$B:$B,"BrokerToCy",'2012Figures'!$G:$G,"P1",'2012Figures'!$E:$E,$B$1)</f>
        <v>0</v>
      </c>
      <c r="O207" s="52">
        <f>SUMIFS('2012Figures'!$J:$J,'2012Figures'!$C:$C,$A207,'2012Figures'!$H:$H,$B207,'2012Figures'!$I:$I,$C207,'2012Figures'!$B:$B,"CyToBroker",'2012Figures'!$G:$G,"E1",'2012Figures'!$E:$E,$B$1)</f>
        <v>0</v>
      </c>
      <c r="P207" s="52">
        <f>SUMIFS('2012Figures'!$J:$J,'2012Figures'!$C:$C,$A207,'2012Figures'!$H:$H,$B207,'2012Figures'!$I:$I,$C207,'2012Figures'!$B:$B,"CyToBroker",'2012Figures'!$G:$G,"P1",'2012Figures'!$E:$E,$B$1)</f>
        <v>0</v>
      </c>
      <c r="Q207" s="33"/>
      <c r="R207" s="46" t="str">
        <f t="shared" si="23"/>
        <v/>
      </c>
      <c r="S207" s="46" t="str">
        <f t="shared" si="23"/>
        <v/>
      </c>
      <c r="T207" s="46" t="str">
        <f t="shared" si="23"/>
        <v/>
      </c>
      <c r="U207" s="46" t="str">
        <f t="shared" si="23"/>
        <v/>
      </c>
      <c r="V207" s="46" t="str">
        <f t="shared" si="23"/>
        <v/>
      </c>
    </row>
    <row r="208" spans="1:22" x14ac:dyDescent="0.2">
      <c r="A208" s="1">
        <v>121</v>
      </c>
      <c r="B208" s="1" t="s">
        <v>111</v>
      </c>
      <c r="C208" s="8">
        <v>6</v>
      </c>
      <c r="D208" s="29">
        <f>SUMIFS('2013Figures'!$J:$J,'2013Figures'!$C:$C,$A208,'2013Figures'!$H:$H,$B208,'2013Figures'!$I:$I,$C208,'2013Figures'!$E:$E,$B$1)</f>
        <v>0</v>
      </c>
      <c r="E208" s="9">
        <f>SUMIFS('2013Figures'!$J:$J,'2013Figures'!$C:$C,$A208,'2013Figures'!$H:$H,$B208,'2013Figures'!$I:$I,$C208,'2013Figures'!$B:$B,"BrokerToCy",'2013Figures'!$G:$G,"E1",'2013Figures'!$E:$E,$B$1)</f>
        <v>0</v>
      </c>
      <c r="F208" s="9">
        <f>SUMIFS('2013Figures'!$J:$J,'2013Figures'!$C:$C,$A208,'2013Figures'!$H:$H,$B208,'2013Figures'!$I:$I,$C208,'2013Figures'!$B:$B,"BrokerToCy",'2013Figures'!$G:$G,"P1",'2013Figures'!$E:$E,$B$1)</f>
        <v>0</v>
      </c>
      <c r="G208" s="9">
        <f>SUMIFS('2013Figures'!$J:$J,'2013Figures'!$C:$C,$A208,'2013Figures'!$H:$H,$B208,'2013Figures'!$I:$I,$C208,'2013Figures'!$B:$B,"CyToBroker",'2013Figures'!$G:$G,"E1",'2013Figures'!$E:$E,$B$1)</f>
        <v>0</v>
      </c>
      <c r="H208" s="9">
        <f>SUMIFS('2013Figures'!$J:$J,'2013Figures'!$C:$C,$A208,'2013Figures'!$H:$H,$B208,'2013Figures'!$I:$I,$C208,'2013Figures'!$B:$B,"CyToBroker",'2013Figures'!$G:$G,"P1",'2013Figures'!$E:$E,$B$1)</f>
        <v>0</v>
      </c>
      <c r="I208" s="33"/>
      <c r="J208" s="34">
        <v>201501</v>
      </c>
      <c r="K208" s="33"/>
      <c r="L208" s="42">
        <f>SUMIFS('2012Figures'!$J:$J,'2012Figures'!$C:$C,$A208,'2012Figures'!$H:$H,$B208,'2012Figures'!$I:$I,$C208,'2012Figures'!$E:$E,$B$1)</f>
        <v>0</v>
      </c>
      <c r="M208" s="52">
        <f>SUMIFS('2012Figures'!$J:$J,'2012Figures'!$C:$C,$A208,'2012Figures'!$H:$H,$B208,'2012Figures'!$I:$I,$C208,'2012Figures'!$B:$B,"BrokerToCy",'2012Figures'!$G:$G,"E1",'2012Figures'!$E:$E,$B$1)</f>
        <v>0</v>
      </c>
      <c r="N208" s="52">
        <f>SUMIFS('2012Figures'!$J:$J,'2012Figures'!$C:$C,$A208,'2012Figures'!$H:$H,$B208,'2012Figures'!$I:$I,$C208,'2012Figures'!$B:$B,"BrokerToCy",'2012Figures'!$G:$G,"P1",'2012Figures'!$E:$E,$B$1)</f>
        <v>0</v>
      </c>
      <c r="O208" s="52">
        <f>SUMIFS('2012Figures'!$J:$J,'2012Figures'!$C:$C,$A208,'2012Figures'!$H:$H,$B208,'2012Figures'!$I:$I,$C208,'2012Figures'!$B:$B,"CyToBroker",'2012Figures'!$G:$G,"E1",'2012Figures'!$E:$E,$B$1)</f>
        <v>0</v>
      </c>
      <c r="P208" s="52">
        <f>SUMIFS('2012Figures'!$J:$J,'2012Figures'!$C:$C,$A208,'2012Figures'!$H:$H,$B208,'2012Figures'!$I:$I,$C208,'2012Figures'!$B:$B,"CyToBroker",'2012Figures'!$G:$G,"P1",'2012Figures'!$E:$E,$B$1)</f>
        <v>0</v>
      </c>
      <c r="Q208" s="33"/>
      <c r="R208" s="46" t="str">
        <f t="shared" ref="R208:V271" si="28">IF(L208=0,"",ROUND(D208/L208-1,2))</f>
        <v/>
      </c>
      <c r="S208" s="46" t="str">
        <f t="shared" si="28"/>
        <v/>
      </c>
      <c r="T208" s="46" t="str">
        <f t="shared" si="28"/>
        <v/>
      </c>
      <c r="U208" s="46" t="str">
        <f t="shared" si="28"/>
        <v/>
      </c>
      <c r="V208" s="46" t="str">
        <f t="shared" si="28"/>
        <v/>
      </c>
    </row>
    <row r="209" spans="1:22" x14ac:dyDescent="0.2">
      <c r="A209" s="1">
        <v>121</v>
      </c>
      <c r="B209" s="1" t="s">
        <v>111</v>
      </c>
      <c r="C209" s="8">
        <v>5</v>
      </c>
      <c r="D209" s="29">
        <f>SUMIFS('2013Figures'!$J:$J,'2013Figures'!$C:$C,$A209,'2013Figures'!$H:$H,$B209,'2013Figures'!$I:$I,$C209,'2013Figures'!$E:$E,$B$1)</f>
        <v>0</v>
      </c>
      <c r="E209" s="9">
        <f>SUMIFS('2013Figures'!$J:$J,'2013Figures'!$C:$C,$A209,'2013Figures'!$H:$H,$B209,'2013Figures'!$I:$I,$C209,'2013Figures'!$B:$B,"BrokerToCy",'2013Figures'!$G:$G,"E1",'2013Figures'!$E:$E,$B$1)</f>
        <v>0</v>
      </c>
      <c r="F209" s="9">
        <f>SUMIFS('2013Figures'!$J:$J,'2013Figures'!$C:$C,$A209,'2013Figures'!$H:$H,$B209,'2013Figures'!$I:$I,$C209,'2013Figures'!$B:$B,"BrokerToCy",'2013Figures'!$G:$G,"P1",'2013Figures'!$E:$E,$B$1)</f>
        <v>0</v>
      </c>
      <c r="G209" s="9">
        <f>SUMIFS('2013Figures'!$J:$J,'2013Figures'!$C:$C,$A209,'2013Figures'!$H:$H,$B209,'2013Figures'!$I:$I,$C209,'2013Figures'!$B:$B,"CyToBroker",'2013Figures'!$G:$G,"E1",'2013Figures'!$E:$E,$B$1)</f>
        <v>0</v>
      </c>
      <c r="H209" s="9">
        <f>SUMIFS('2013Figures'!$J:$J,'2013Figures'!$C:$C,$A209,'2013Figures'!$H:$H,$B209,'2013Figures'!$I:$I,$C209,'2013Figures'!$B:$B,"CyToBroker",'2013Figures'!$G:$G,"P1",'2013Figures'!$E:$E,$B$1)</f>
        <v>0</v>
      </c>
      <c r="J209" s="8">
        <v>201401</v>
      </c>
      <c r="L209" s="42">
        <f>SUMIFS('2012Figures'!$J:$J,'2012Figures'!$C:$C,$A209,'2012Figures'!$H:$H,$B209,'2012Figures'!$I:$I,$C209,'2012Figures'!$E:$E,$B$1)</f>
        <v>0</v>
      </c>
      <c r="M209" s="52">
        <f>SUMIFS('2012Figures'!$J:$J,'2012Figures'!$C:$C,$A209,'2012Figures'!$H:$H,$B209,'2012Figures'!$I:$I,$C209,'2012Figures'!$B:$B,"BrokerToCy",'2012Figures'!$G:$G,"E1",'2012Figures'!$E:$E,$B$1)</f>
        <v>0</v>
      </c>
      <c r="N209" s="52">
        <f>SUMIFS('2012Figures'!$J:$J,'2012Figures'!$C:$C,$A209,'2012Figures'!$H:$H,$B209,'2012Figures'!$I:$I,$C209,'2012Figures'!$B:$B,"BrokerToCy",'2012Figures'!$G:$G,"P1",'2012Figures'!$E:$E,$B$1)</f>
        <v>0</v>
      </c>
      <c r="O209" s="52">
        <f>SUMIFS('2012Figures'!$J:$J,'2012Figures'!$C:$C,$A209,'2012Figures'!$H:$H,$B209,'2012Figures'!$I:$I,$C209,'2012Figures'!$B:$B,"CyToBroker",'2012Figures'!$G:$G,"E1",'2012Figures'!$E:$E,$B$1)</f>
        <v>0</v>
      </c>
      <c r="P209" s="52">
        <f>SUMIFS('2012Figures'!$J:$J,'2012Figures'!$C:$C,$A209,'2012Figures'!$H:$H,$B209,'2012Figures'!$I:$I,$C209,'2012Figures'!$B:$B,"CyToBroker",'2012Figures'!$G:$G,"P1",'2012Figures'!$E:$E,$B$1)</f>
        <v>0</v>
      </c>
      <c r="R209" s="46" t="str">
        <f t="shared" si="28"/>
        <v/>
      </c>
      <c r="S209" s="46" t="str">
        <f t="shared" si="28"/>
        <v/>
      </c>
      <c r="T209" s="46" t="str">
        <f t="shared" si="28"/>
        <v/>
      </c>
      <c r="U209" s="46" t="str">
        <f t="shared" si="28"/>
        <v/>
      </c>
      <c r="V209" s="46" t="str">
        <f t="shared" si="28"/>
        <v/>
      </c>
    </row>
    <row r="210" spans="1:22" x14ac:dyDescent="0.2">
      <c r="A210" s="1">
        <v>121</v>
      </c>
      <c r="B210" s="1" t="s">
        <v>111</v>
      </c>
      <c r="C210" s="8">
        <v>4</v>
      </c>
      <c r="D210" s="29">
        <f>SUMIFS('2013Figures'!$J:$J,'2013Figures'!$C:$C,$A210,'2013Figures'!$H:$H,$B210,'2013Figures'!$I:$I,$C210,'2013Figures'!$E:$E,$B$1)</f>
        <v>0</v>
      </c>
      <c r="E210" s="9">
        <f>SUMIFS('2013Figures'!$J:$J,'2013Figures'!$C:$C,$A210,'2013Figures'!$H:$H,$B210,'2013Figures'!$I:$I,$C210,'2013Figures'!$B:$B,"BrokerToCy",'2013Figures'!$G:$G,"E1",'2013Figures'!$E:$E,$B$1)</f>
        <v>0</v>
      </c>
      <c r="F210" s="9">
        <f>SUMIFS('2013Figures'!$J:$J,'2013Figures'!$C:$C,$A210,'2013Figures'!$H:$H,$B210,'2013Figures'!$I:$I,$C210,'2013Figures'!$B:$B,"BrokerToCy",'2013Figures'!$G:$G,"P1",'2013Figures'!$E:$E,$B$1)</f>
        <v>0</v>
      </c>
      <c r="G210" s="9">
        <f>SUMIFS('2013Figures'!$J:$J,'2013Figures'!$C:$C,$A210,'2013Figures'!$H:$H,$B210,'2013Figures'!$I:$I,$C210,'2013Figures'!$B:$B,"CyToBroker",'2013Figures'!$G:$G,"E1",'2013Figures'!$E:$E,$B$1)</f>
        <v>0</v>
      </c>
      <c r="H210" s="9">
        <f>SUMIFS('2013Figures'!$J:$J,'2013Figures'!$C:$C,$A210,'2013Figures'!$H:$H,$B210,'2013Figures'!$I:$I,$C210,'2013Figures'!$B:$B,"CyToBroker",'2013Figures'!$G:$G,"P1",'2013Figures'!$E:$E,$B$1)</f>
        <v>0</v>
      </c>
      <c r="I210" s="30"/>
      <c r="J210" s="31">
        <v>201301</v>
      </c>
      <c r="K210" s="30"/>
      <c r="L210" s="42">
        <f>SUMIFS('2012Figures'!$J:$J,'2012Figures'!$C:$C,$A210,'2012Figures'!$H:$H,$B210,'2012Figures'!$I:$I,$C210,'2012Figures'!$E:$E,$B$1)</f>
        <v>0</v>
      </c>
      <c r="M210" s="52">
        <f>SUMIFS('2012Figures'!$J:$J,'2012Figures'!$C:$C,$A210,'2012Figures'!$H:$H,$B210,'2012Figures'!$I:$I,$C210,'2012Figures'!$B:$B,"BrokerToCy",'2012Figures'!$G:$G,"E1",'2012Figures'!$E:$E,$B$1)</f>
        <v>0</v>
      </c>
      <c r="N210" s="52">
        <f>SUMIFS('2012Figures'!$J:$J,'2012Figures'!$C:$C,$A210,'2012Figures'!$H:$H,$B210,'2012Figures'!$I:$I,$C210,'2012Figures'!$B:$B,"BrokerToCy",'2012Figures'!$G:$G,"P1",'2012Figures'!$E:$E,$B$1)</f>
        <v>0</v>
      </c>
      <c r="O210" s="52">
        <f>SUMIFS('2012Figures'!$J:$J,'2012Figures'!$C:$C,$A210,'2012Figures'!$H:$H,$B210,'2012Figures'!$I:$I,$C210,'2012Figures'!$B:$B,"CyToBroker",'2012Figures'!$G:$G,"E1",'2012Figures'!$E:$E,$B$1)</f>
        <v>0</v>
      </c>
      <c r="P210" s="52">
        <f>SUMIFS('2012Figures'!$J:$J,'2012Figures'!$C:$C,$A210,'2012Figures'!$H:$H,$B210,'2012Figures'!$I:$I,$C210,'2012Figures'!$B:$B,"CyToBroker",'2012Figures'!$G:$G,"P1",'2012Figures'!$E:$E,$B$1)</f>
        <v>0</v>
      </c>
      <c r="Q210" s="30"/>
      <c r="R210" s="46" t="str">
        <f t="shared" si="28"/>
        <v/>
      </c>
      <c r="S210" s="46" t="str">
        <f t="shared" si="28"/>
        <v/>
      </c>
      <c r="T210" s="46" t="str">
        <f t="shared" si="28"/>
        <v/>
      </c>
      <c r="U210" s="46" t="str">
        <f t="shared" si="28"/>
        <v/>
      </c>
      <c r="V210" s="46" t="str">
        <f t="shared" si="28"/>
        <v/>
      </c>
    </row>
    <row r="211" spans="1:22" x14ac:dyDescent="0.2">
      <c r="A211" s="1">
        <v>121</v>
      </c>
      <c r="B211" s="1" t="s">
        <v>111</v>
      </c>
      <c r="C211" s="8">
        <v>3</v>
      </c>
      <c r="D211" s="29">
        <f>SUMIFS('2013Figures'!$J:$J,'2013Figures'!$C:$C,$A211,'2013Figures'!$H:$H,$B211,'2013Figures'!$I:$I,$C211,'2013Figures'!$E:$E,$B$1)</f>
        <v>0</v>
      </c>
      <c r="E211" s="9">
        <f>SUMIFS('2013Figures'!$J:$J,'2013Figures'!$C:$C,$A211,'2013Figures'!$H:$H,$B211,'2013Figures'!$I:$I,$C211,'2013Figures'!$B:$B,"BrokerToCy",'2013Figures'!$G:$G,"E1",'2013Figures'!$E:$E,$B$1)</f>
        <v>0</v>
      </c>
      <c r="F211" s="9">
        <f>SUMIFS('2013Figures'!$J:$J,'2013Figures'!$C:$C,$A211,'2013Figures'!$H:$H,$B211,'2013Figures'!$I:$I,$C211,'2013Figures'!$B:$B,"BrokerToCy",'2013Figures'!$G:$G,"P1",'2013Figures'!$E:$E,$B$1)</f>
        <v>0</v>
      </c>
      <c r="G211" s="9">
        <f>SUMIFS('2013Figures'!$J:$J,'2013Figures'!$C:$C,$A211,'2013Figures'!$H:$H,$B211,'2013Figures'!$I:$I,$C211,'2013Figures'!$B:$B,"CyToBroker",'2013Figures'!$G:$G,"E1",'2013Figures'!$E:$E,$B$1)</f>
        <v>0</v>
      </c>
      <c r="H211" s="9">
        <f>SUMIFS('2013Figures'!$J:$J,'2013Figures'!$C:$C,$A211,'2013Figures'!$H:$H,$B211,'2013Figures'!$I:$I,$C211,'2013Figures'!$B:$B,"CyToBroker",'2013Figures'!$G:$G,"P1",'2013Figures'!$E:$E,$B$1)</f>
        <v>0</v>
      </c>
      <c r="J211" s="8">
        <v>201201</v>
      </c>
      <c r="L211" s="42">
        <f>SUMIFS('2012Figures'!$J:$J,'2012Figures'!$C:$C,$A211,'2012Figures'!$H:$H,$B211,'2012Figures'!$I:$I,$C211,'2012Figures'!$E:$E,$B$1)</f>
        <v>0</v>
      </c>
      <c r="M211" s="52">
        <f>SUMIFS('2012Figures'!$J:$J,'2012Figures'!$C:$C,$A211,'2012Figures'!$H:$H,$B211,'2012Figures'!$I:$I,$C211,'2012Figures'!$B:$B,"BrokerToCy",'2012Figures'!$G:$G,"E1",'2012Figures'!$E:$E,$B$1)</f>
        <v>0</v>
      </c>
      <c r="N211" s="52">
        <f>SUMIFS('2012Figures'!$J:$J,'2012Figures'!$C:$C,$A211,'2012Figures'!$H:$H,$B211,'2012Figures'!$I:$I,$C211,'2012Figures'!$B:$B,"BrokerToCy",'2012Figures'!$G:$G,"P1",'2012Figures'!$E:$E,$B$1)</f>
        <v>0</v>
      </c>
      <c r="O211" s="52">
        <f>SUMIFS('2012Figures'!$J:$J,'2012Figures'!$C:$C,$A211,'2012Figures'!$H:$H,$B211,'2012Figures'!$I:$I,$C211,'2012Figures'!$B:$B,"CyToBroker",'2012Figures'!$G:$G,"E1",'2012Figures'!$E:$E,$B$1)</f>
        <v>0</v>
      </c>
      <c r="P211" s="52">
        <f>SUMIFS('2012Figures'!$J:$J,'2012Figures'!$C:$C,$A211,'2012Figures'!$H:$H,$B211,'2012Figures'!$I:$I,$C211,'2012Figures'!$B:$B,"CyToBroker",'2012Figures'!$G:$G,"P1",'2012Figures'!$E:$E,$B$1)</f>
        <v>0</v>
      </c>
      <c r="R211" s="46" t="str">
        <f t="shared" si="28"/>
        <v/>
      </c>
      <c r="S211" s="46" t="str">
        <f t="shared" si="28"/>
        <v/>
      </c>
      <c r="T211" s="46" t="str">
        <f t="shared" si="28"/>
        <v/>
      </c>
      <c r="U211" s="46" t="str">
        <f t="shared" si="28"/>
        <v/>
      </c>
      <c r="V211" s="46" t="str">
        <f t="shared" si="28"/>
        <v/>
      </c>
    </row>
    <row r="212" spans="1:22" x14ac:dyDescent="0.2">
      <c r="A212" s="1">
        <v>121</v>
      </c>
      <c r="B212" s="1" t="s">
        <v>111</v>
      </c>
      <c r="C212" s="8">
        <v>2</v>
      </c>
      <c r="D212" s="29">
        <f>SUMIFS('2013Figures'!$J:$J,'2013Figures'!$C:$C,$A212,'2013Figures'!$H:$H,$B212,'2013Figures'!$I:$I,$C212,'2013Figures'!$E:$E,$B$1)</f>
        <v>0</v>
      </c>
      <c r="E212" s="9">
        <f>SUMIFS('2013Figures'!$J:$J,'2013Figures'!$C:$C,$A212,'2013Figures'!$H:$H,$B212,'2013Figures'!$I:$I,$C212,'2013Figures'!$B:$B,"BrokerToCy",'2013Figures'!$G:$G,"E1",'2013Figures'!$E:$E,$B$1)</f>
        <v>0</v>
      </c>
      <c r="F212" s="9">
        <f>SUMIFS('2013Figures'!$J:$J,'2013Figures'!$C:$C,$A212,'2013Figures'!$H:$H,$B212,'2013Figures'!$I:$I,$C212,'2013Figures'!$B:$B,"BrokerToCy",'2013Figures'!$G:$G,"P1",'2013Figures'!$E:$E,$B$1)</f>
        <v>0</v>
      </c>
      <c r="G212" s="9">
        <f>SUMIFS('2013Figures'!$J:$J,'2013Figures'!$C:$C,$A212,'2013Figures'!$H:$H,$B212,'2013Figures'!$I:$I,$C212,'2013Figures'!$B:$B,"CyToBroker",'2013Figures'!$G:$G,"E1",'2013Figures'!$E:$E,$B$1)</f>
        <v>0</v>
      </c>
      <c r="H212" s="9">
        <f>SUMIFS('2013Figures'!$J:$J,'2013Figures'!$C:$C,$A212,'2013Figures'!$H:$H,$B212,'2013Figures'!$I:$I,$C212,'2013Figures'!$B:$B,"CyToBroker",'2013Figures'!$G:$G,"P1",'2013Figures'!$E:$E,$B$1)</f>
        <v>0</v>
      </c>
      <c r="J212" s="8">
        <v>201101</v>
      </c>
      <c r="L212" s="42">
        <f>SUMIFS('2012Figures'!$J:$J,'2012Figures'!$C:$C,$A212,'2012Figures'!$H:$H,$B212,'2012Figures'!$I:$I,$C212,'2012Figures'!$E:$E,$B$1)</f>
        <v>0</v>
      </c>
      <c r="M212" s="52">
        <f>SUMIFS('2012Figures'!$J:$J,'2012Figures'!$C:$C,$A212,'2012Figures'!$H:$H,$B212,'2012Figures'!$I:$I,$C212,'2012Figures'!$B:$B,"BrokerToCy",'2012Figures'!$G:$G,"E1",'2012Figures'!$E:$E,$B$1)</f>
        <v>0</v>
      </c>
      <c r="N212" s="52">
        <f>SUMIFS('2012Figures'!$J:$J,'2012Figures'!$C:$C,$A212,'2012Figures'!$H:$H,$B212,'2012Figures'!$I:$I,$C212,'2012Figures'!$B:$B,"BrokerToCy",'2012Figures'!$G:$G,"P1",'2012Figures'!$E:$E,$B$1)</f>
        <v>0</v>
      </c>
      <c r="O212" s="52">
        <f>SUMIFS('2012Figures'!$J:$J,'2012Figures'!$C:$C,$A212,'2012Figures'!$H:$H,$B212,'2012Figures'!$I:$I,$C212,'2012Figures'!$B:$B,"CyToBroker",'2012Figures'!$G:$G,"E1",'2012Figures'!$E:$E,$B$1)</f>
        <v>0</v>
      </c>
      <c r="P212" s="52">
        <f>SUMIFS('2012Figures'!$J:$J,'2012Figures'!$C:$C,$A212,'2012Figures'!$H:$H,$B212,'2012Figures'!$I:$I,$C212,'2012Figures'!$B:$B,"CyToBroker",'2012Figures'!$G:$G,"P1",'2012Figures'!$E:$E,$B$1)</f>
        <v>0</v>
      </c>
      <c r="R212" s="46" t="str">
        <f t="shared" si="28"/>
        <v/>
      </c>
      <c r="S212" s="46" t="str">
        <f t="shared" si="28"/>
        <v/>
      </c>
      <c r="T212" s="46" t="str">
        <f t="shared" si="28"/>
        <v/>
      </c>
      <c r="U212" s="46" t="str">
        <f t="shared" si="28"/>
        <v/>
      </c>
      <c r="V212" s="46" t="str">
        <f t="shared" si="28"/>
        <v/>
      </c>
    </row>
    <row r="213" spans="1:22" x14ac:dyDescent="0.2">
      <c r="A213" s="1">
        <v>121</v>
      </c>
      <c r="B213" s="1" t="s">
        <v>111</v>
      </c>
      <c r="C213" s="8">
        <v>1</v>
      </c>
      <c r="D213" s="29">
        <f>SUMIFS('2013Figures'!$J:$J,'2013Figures'!$C:$C,$A213,'2013Figures'!$H:$H,$B213,'2013Figures'!$I:$I,$C213,'2013Figures'!$E:$E,$B$1)</f>
        <v>0</v>
      </c>
      <c r="E213" s="9">
        <f>SUMIFS('2013Figures'!$J:$J,'2013Figures'!$C:$C,$A213,'2013Figures'!$H:$H,$B213,'2013Figures'!$I:$I,$C213,'2013Figures'!$B:$B,"BrokerToCy",'2013Figures'!$G:$G,"E1",'2013Figures'!$E:$E,$B$1)</f>
        <v>0</v>
      </c>
      <c r="F213" s="9">
        <f>SUMIFS('2013Figures'!$J:$J,'2013Figures'!$C:$C,$A213,'2013Figures'!$H:$H,$B213,'2013Figures'!$I:$I,$C213,'2013Figures'!$B:$B,"BrokerToCy",'2013Figures'!$G:$G,"P1",'2013Figures'!$E:$E,$B$1)</f>
        <v>0</v>
      </c>
      <c r="G213" s="9">
        <f>SUMIFS('2013Figures'!$J:$J,'2013Figures'!$C:$C,$A213,'2013Figures'!$H:$H,$B213,'2013Figures'!$I:$I,$C213,'2013Figures'!$B:$B,"CyToBroker",'2013Figures'!$G:$G,"E1",'2013Figures'!$E:$E,$B$1)</f>
        <v>0</v>
      </c>
      <c r="H213" s="9">
        <f>SUMIFS('2013Figures'!$J:$J,'2013Figures'!$C:$C,$A213,'2013Figures'!$H:$H,$B213,'2013Figures'!$I:$I,$C213,'2013Figures'!$B:$B,"CyToBroker",'2013Figures'!$G:$G,"P1",'2013Figures'!$E:$E,$B$1)</f>
        <v>0</v>
      </c>
      <c r="J213" s="8">
        <v>201001</v>
      </c>
      <c r="L213" s="42">
        <f>SUMIFS('2012Figures'!$J:$J,'2012Figures'!$C:$C,$A213,'2012Figures'!$H:$H,$B213,'2012Figures'!$I:$I,$C213,'2012Figures'!$E:$E,$B$1)</f>
        <v>0</v>
      </c>
      <c r="M213" s="52">
        <f>SUMIFS('2012Figures'!$J:$J,'2012Figures'!$C:$C,$A213,'2012Figures'!$H:$H,$B213,'2012Figures'!$I:$I,$C213,'2012Figures'!$B:$B,"BrokerToCy",'2012Figures'!$G:$G,"E1",'2012Figures'!$E:$E,$B$1)</f>
        <v>0</v>
      </c>
      <c r="N213" s="52">
        <f>SUMIFS('2012Figures'!$J:$J,'2012Figures'!$C:$C,$A213,'2012Figures'!$H:$H,$B213,'2012Figures'!$I:$I,$C213,'2012Figures'!$B:$B,"BrokerToCy",'2012Figures'!$G:$G,"P1",'2012Figures'!$E:$E,$B$1)</f>
        <v>0</v>
      </c>
      <c r="O213" s="52">
        <f>SUMIFS('2012Figures'!$J:$J,'2012Figures'!$C:$C,$A213,'2012Figures'!$H:$H,$B213,'2012Figures'!$I:$I,$C213,'2012Figures'!$B:$B,"CyToBroker",'2012Figures'!$G:$G,"E1",'2012Figures'!$E:$E,$B$1)</f>
        <v>0</v>
      </c>
      <c r="P213" s="52">
        <f>SUMIFS('2012Figures'!$J:$J,'2012Figures'!$C:$C,$A213,'2012Figures'!$H:$H,$B213,'2012Figures'!$I:$I,$C213,'2012Figures'!$B:$B,"CyToBroker",'2012Figures'!$G:$G,"P1",'2012Figures'!$E:$E,$B$1)</f>
        <v>0</v>
      </c>
      <c r="R213" s="46" t="str">
        <f t="shared" si="28"/>
        <v/>
      </c>
      <c r="S213" s="46" t="str">
        <f t="shared" si="28"/>
        <v/>
      </c>
      <c r="T213" s="46" t="str">
        <f t="shared" si="28"/>
        <v/>
      </c>
      <c r="U213" s="46" t="str">
        <f t="shared" si="28"/>
        <v/>
      </c>
      <c r="V213" s="46" t="str">
        <f t="shared" si="28"/>
        <v/>
      </c>
    </row>
    <row r="214" spans="1:22" x14ac:dyDescent="0.2">
      <c r="A214" s="1">
        <v>121</v>
      </c>
      <c r="B214" s="1" t="s">
        <v>111</v>
      </c>
      <c r="D214" s="29">
        <f>SUMIFS('2013Figures'!$J:$J,'2013Figures'!$C:$C,$A214,'2013Figures'!$I:$I,"",'2013Figures'!$E:$E,$B$1)</f>
        <v>0</v>
      </c>
      <c r="E214" s="9">
        <f>SUMIFS('2013Figures'!$J:$J,'2013Figures'!$C:$C,$A214,'2013Figures'!$I:$I,"",'2013Figures'!$B:$B,"BrokerToCy",'2013Figures'!$G:$G,"E1",'2013Figures'!$E:$E,$B$1)</f>
        <v>0</v>
      </c>
      <c r="F214" s="9">
        <f>SUMIFS('2013Figures'!$J:$J,'2013Figures'!$C:$C,$A214,'2013Figures'!$I:$I,"",'2013Figures'!$B:$B,"BrokerToCy",'2013Figures'!$G:$G,"P1",'2013Figures'!$E:$E,$B$1)</f>
        <v>0</v>
      </c>
      <c r="G214" s="9">
        <f>SUMIFS('2013Figures'!$J:$J,'2013Figures'!$C:$C,$A214,'2013Figures'!$I:$I,"",'2013Figures'!$B:$B,"CyToBroker",'2013Figures'!$G:$G,"E1",'2013Figures'!$E:$E,$B$1)</f>
        <v>0</v>
      </c>
      <c r="H214" s="9">
        <f>SUMIFS('2013Figures'!$J:$J,'2013Figures'!$C:$C,$A214,'2013Figures'!$I:$I,"",'2013Figures'!$B:$B,"CyToBroker",'2013Figures'!$G:$G,"P1",'2013Figures'!$E:$E,$B$1)</f>
        <v>0</v>
      </c>
      <c r="J214" s="8" t="s">
        <v>131</v>
      </c>
      <c r="L214" s="42">
        <f>SUMIFS('2012Figures'!$J:$J,'2012Figures'!$C:$C,$A214,'2012Figures'!$I:$I,"",'2012Figures'!$E:$E,$B$1)</f>
        <v>0</v>
      </c>
      <c r="M214" s="52">
        <f>SUMIFS('2012Figures'!$J:$J,'2012Figures'!$C:$C,$A214,'2012Figures'!$I:$I,"",'2012Figures'!$B:$B,"BrokerToCy",'2012Figures'!$G:$G,"E1",'2012Figures'!$E:$E,$B$1)</f>
        <v>0</v>
      </c>
      <c r="N214" s="52">
        <f>SUMIFS('2012Figures'!$J:$J,'2012Figures'!$C:$C,$A214,'2012Figures'!$I:$I,"",'2012Figures'!$B:$B,"BrokerToCy",'2012Figures'!$G:$G,"P1",'2012Figures'!$E:$E,$B$1)</f>
        <v>0</v>
      </c>
      <c r="O214" s="52">
        <f>SUMIFS('2012Figures'!$J:$J,'2012Figures'!$C:$C,$A214,'2012Figures'!$I:$I,"",'2012Figures'!$B:$B,"CyToBroker",'2012Figures'!$G:$G,"E1",'2012Figures'!$E:$E,$B$1)</f>
        <v>0</v>
      </c>
      <c r="P214" s="52">
        <f>SUMIFS('2012Figures'!$J:$J,'2012Figures'!$C:$C,$A214,'2012Figures'!$I:$I,"",'2012Figures'!$B:$B,"CyToBroker",'2012Figures'!$G:$G,"P1",'2012Figures'!$E:$E,$B$1)</f>
        <v>0</v>
      </c>
      <c r="R214" s="46" t="str">
        <f t="shared" si="28"/>
        <v/>
      </c>
      <c r="S214" s="46" t="str">
        <f t="shared" si="28"/>
        <v/>
      </c>
      <c r="T214" s="46" t="str">
        <f t="shared" si="28"/>
        <v/>
      </c>
      <c r="U214" s="46" t="str">
        <f t="shared" si="28"/>
        <v/>
      </c>
      <c r="V214" s="46" t="str">
        <f t="shared" si="28"/>
        <v/>
      </c>
    </row>
    <row r="215" spans="1:22" x14ac:dyDescent="0.2">
      <c r="A215" s="21"/>
      <c r="B215" s="21" t="s">
        <v>92</v>
      </c>
      <c r="C215" s="22"/>
      <c r="D215" s="23">
        <f>SUM(E215:H215)</f>
        <v>0</v>
      </c>
      <c r="E215" s="23">
        <f>SUM(E207:E214)</f>
        <v>0</v>
      </c>
      <c r="F215" s="23">
        <f>SUM(F207:F214)</f>
        <v>0</v>
      </c>
      <c r="G215" s="23">
        <f>SUM(G207:G214)</f>
        <v>0</v>
      </c>
      <c r="H215" s="23">
        <f>SUM(H207:H214)</f>
        <v>0</v>
      </c>
      <c r="I215" s="21"/>
      <c r="J215" s="22"/>
      <c r="K215" s="21"/>
      <c r="L215" s="43">
        <f>SUM(M215:P215)</f>
        <v>0</v>
      </c>
      <c r="M215" s="43">
        <f>SUM(M207:M214)</f>
        <v>0</v>
      </c>
      <c r="N215" s="43">
        <f>SUM(N207:N214)</f>
        <v>0</v>
      </c>
      <c r="O215" s="43">
        <f>SUM(O207:O214)</f>
        <v>0</v>
      </c>
      <c r="P215" s="43">
        <f>SUM(P207:P214)</f>
        <v>0</v>
      </c>
      <c r="Q215" s="21"/>
      <c r="R215" s="21"/>
      <c r="S215" s="21"/>
      <c r="T215" s="21"/>
      <c r="U215" s="21"/>
      <c r="V215" s="21"/>
    </row>
    <row r="216" spans="1:22" x14ac:dyDescent="0.2">
      <c r="A216" s="28">
        <v>122</v>
      </c>
      <c r="B216" s="28" t="s">
        <v>67</v>
      </c>
      <c r="C216" s="17" t="s">
        <v>88</v>
      </c>
      <c r="D216" s="18">
        <f>SUMIFS('2013Figures'!$J:$J,'2013Figures'!$C:$C,$A216,'2013Figures'!$E:$E,$B$1)</f>
        <v>0</v>
      </c>
      <c r="E216" s="18">
        <f>SUMIFS('2013Figures'!$J:$J,'2013Figures'!$C:$C,$A216,'2013Figures'!$B:$B,"BrokerToCy",'2013Figures'!$G:$G,"E1",'2013Figures'!$E:$E,$B$1)</f>
        <v>0</v>
      </c>
      <c r="F216" s="18">
        <f>SUMIFS('2013Figures'!$J:$J,'2013Figures'!$C:$C,$A216,'2013Figures'!$B:$B,"BrokerToCy",'2013Figures'!$G:$G,"P1",'2013Figures'!$E:$E,$B$1)</f>
        <v>0</v>
      </c>
      <c r="G216" s="18">
        <f>SUMIFS('2013Figures'!$J:$J,'2013Figures'!$C:$C,$A216,'2013Figures'!$B:$B,"CyToBroker",'2013Figures'!$G:$G,"E1",'2013Figures'!$E:$E,$B$1)</f>
        <v>0</v>
      </c>
      <c r="H216" s="18">
        <f>SUMIFS('2013Figures'!$J:$J,'2013Figures'!$C:$C,$A216,'2013Figures'!$B:$B,"CyToBroker",'2013Figures'!$G:$G,"P1",'2013Figures'!$E:$E,$B$1)</f>
        <v>0</v>
      </c>
      <c r="I216" s="28"/>
      <c r="J216" s="17"/>
      <c r="K216" s="28"/>
      <c r="L216" s="50">
        <f>SUMIFS('2012Figures'!$J:$J,'2012Figures'!$C:$C,$A216,'2012Figures'!$E:$E,$B$1)</f>
        <v>0</v>
      </c>
      <c r="M216" s="50">
        <f>SUMIFS('2012Figures'!$J:$J,'2012Figures'!$C:$C,$A216,'2012Figures'!$B:$B,"BrokerToCy",'2012Figures'!$G:$G,"E1",'2012Figures'!$E:$E,$B$1)</f>
        <v>0</v>
      </c>
      <c r="N216" s="50">
        <f>SUMIFS('2012Figures'!$J:$J,'2012Figures'!$C:$C,$A216,'2012Figures'!$B:$B,"BrokerToCy",'2012Figures'!$G:$G,"P1",'2012Figures'!$E:$E,$B$1)</f>
        <v>0</v>
      </c>
      <c r="O216" s="50">
        <f>SUMIFS('2012Figures'!$J:$J,'2012Figures'!$C:$C,$A216,'2012Figures'!$B:$B,"CyToBroker",'2012Figures'!$G:$G,"E1",'2012Figures'!$E:$E,$B$1)</f>
        <v>0</v>
      </c>
      <c r="P216" s="50">
        <f>SUMIFS('2012Figures'!$J:$J,'2012Figures'!$C:$C,$A216,'2012Figures'!$B:$B,"CyToBroker",'2012Figures'!$G:$G,"P1",'2012Figures'!$E:$E,$B$1)</f>
        <v>0</v>
      </c>
      <c r="Q216" s="28"/>
      <c r="R216" s="46" t="str">
        <f t="shared" si="28"/>
        <v/>
      </c>
      <c r="S216" s="46" t="str">
        <f t="shared" si="28"/>
        <v/>
      </c>
      <c r="T216" s="46" t="str">
        <f t="shared" si="28"/>
        <v/>
      </c>
      <c r="U216" s="46" t="str">
        <f t="shared" si="28"/>
        <v/>
      </c>
      <c r="V216" s="46" t="str">
        <f t="shared" si="28"/>
        <v/>
      </c>
    </row>
    <row r="217" spans="1:22" x14ac:dyDescent="0.2">
      <c r="A217" s="1">
        <v>122</v>
      </c>
      <c r="B217" s="1" t="s">
        <v>67</v>
      </c>
      <c r="C217" s="8">
        <v>7</v>
      </c>
      <c r="D217" s="29">
        <f>SUMIFS('2013Figures'!$J:$J,'2013Figures'!$C:$C,$A217,'2013Figures'!$H:$H,$B217,'2013Figures'!$I:$I,$C217,'2013Figures'!$E:$E,$B$1)</f>
        <v>0</v>
      </c>
      <c r="E217" s="9">
        <f>SUMIFS('2013Figures'!$J:$J,'2013Figures'!$C:$C,$A217,'2013Figures'!$H:$H,$B217,'2013Figures'!$I:$I,$C217,'2013Figures'!$B:$B,"BrokerToCy",'2013Figures'!$G:$G,"E1",'2013Figures'!$E:$E,$B$1)</f>
        <v>0</v>
      </c>
      <c r="F217" s="9">
        <f>SUMIFS('2013Figures'!$J:$J,'2013Figures'!$C:$C,$A217,'2013Figures'!$H:$H,$B217,'2013Figures'!$I:$I,$C217,'2013Figures'!$B:$B,"BrokerToCy",'2013Figures'!$G:$G,"P1",'2013Figures'!$E:$E,$B$1)</f>
        <v>0</v>
      </c>
      <c r="G217" s="9">
        <f>SUMIFS('2013Figures'!$J:$J,'2013Figures'!$C:$C,$A217,'2013Figures'!$H:$H,$B217,'2013Figures'!$I:$I,$C217,'2013Figures'!$B:$B,"CyToBroker",'2013Figures'!$G:$G,"E1",'2013Figures'!$E:$E,$B$1)</f>
        <v>0</v>
      </c>
      <c r="H217" s="9">
        <f>SUMIFS('2013Figures'!$J:$J,'2013Figures'!$C:$C,$A217,'2013Figures'!$H:$H,$B217,'2013Figures'!$I:$I,$C217,'2013Figures'!$B:$B,"CyToBroker",'2013Figures'!$G:$G,"P1",'2013Figures'!$E:$E,$B$1)</f>
        <v>0</v>
      </c>
      <c r="I217" s="33"/>
      <c r="J217" s="34"/>
      <c r="K217" s="33"/>
      <c r="L217" s="42">
        <f>SUMIFS('2012Figures'!$J:$J,'2012Figures'!$C:$C,$A217,'2012Figures'!$H:$H,$B217,'2012Figures'!$I:$I,$C217,'2012Figures'!$E:$E,$B$1)</f>
        <v>0</v>
      </c>
      <c r="M217" s="52">
        <f>SUMIFS('2012Figures'!$J:$J,'2012Figures'!$C:$C,$A217,'2012Figures'!$H:$H,$B217,'2012Figures'!$I:$I,$C217,'2012Figures'!$B:$B,"BrokerToCy",'2012Figures'!$G:$G,"E1",'2012Figures'!$E:$E,$B$1)</f>
        <v>0</v>
      </c>
      <c r="N217" s="52">
        <f>SUMIFS('2012Figures'!$J:$J,'2012Figures'!$C:$C,$A217,'2012Figures'!$H:$H,$B217,'2012Figures'!$I:$I,$C217,'2012Figures'!$B:$B,"BrokerToCy",'2012Figures'!$G:$G,"P1",'2012Figures'!$E:$E,$B$1)</f>
        <v>0</v>
      </c>
      <c r="O217" s="52">
        <f>SUMIFS('2012Figures'!$J:$J,'2012Figures'!$C:$C,$A217,'2012Figures'!$H:$H,$B217,'2012Figures'!$I:$I,$C217,'2012Figures'!$B:$B,"CyToBroker",'2012Figures'!$G:$G,"E1",'2012Figures'!$E:$E,$B$1)</f>
        <v>0</v>
      </c>
      <c r="P217" s="52">
        <f>SUMIFS('2012Figures'!$J:$J,'2012Figures'!$C:$C,$A217,'2012Figures'!$H:$H,$B217,'2012Figures'!$I:$I,$C217,'2012Figures'!$B:$B,"CyToBroker",'2012Figures'!$G:$G,"P1",'2012Figures'!$E:$E,$B$1)</f>
        <v>0</v>
      </c>
      <c r="Q217" s="33"/>
      <c r="R217" s="46" t="str">
        <f t="shared" si="28"/>
        <v/>
      </c>
      <c r="S217" s="46" t="str">
        <f t="shared" si="28"/>
        <v/>
      </c>
      <c r="T217" s="46" t="str">
        <f t="shared" si="28"/>
        <v/>
      </c>
      <c r="U217" s="46" t="str">
        <f t="shared" si="28"/>
        <v/>
      </c>
      <c r="V217" s="46" t="str">
        <f t="shared" si="28"/>
        <v/>
      </c>
    </row>
    <row r="218" spans="1:22" x14ac:dyDescent="0.2">
      <c r="A218" s="1">
        <v>122</v>
      </c>
      <c r="B218" s="1" t="s">
        <v>67</v>
      </c>
      <c r="C218" s="8">
        <v>6</v>
      </c>
      <c r="D218" s="29">
        <f>SUMIFS('2013Figures'!$J:$J,'2013Figures'!$C:$C,$A218,'2013Figures'!$H:$H,$B218,'2013Figures'!$I:$I,$C218,'2013Figures'!$E:$E,$B$1)</f>
        <v>0</v>
      </c>
      <c r="E218" s="9">
        <f>SUMIFS('2013Figures'!$J:$J,'2013Figures'!$C:$C,$A218,'2013Figures'!$H:$H,$B218,'2013Figures'!$I:$I,$C218,'2013Figures'!$B:$B,"BrokerToCy",'2013Figures'!$G:$G,"E1",'2013Figures'!$E:$E,$B$1)</f>
        <v>0</v>
      </c>
      <c r="F218" s="9">
        <f>SUMIFS('2013Figures'!$J:$J,'2013Figures'!$C:$C,$A218,'2013Figures'!$H:$H,$B218,'2013Figures'!$I:$I,$C218,'2013Figures'!$B:$B,"BrokerToCy",'2013Figures'!$G:$G,"P1",'2013Figures'!$E:$E,$B$1)</f>
        <v>0</v>
      </c>
      <c r="G218" s="9">
        <f>SUMIFS('2013Figures'!$J:$J,'2013Figures'!$C:$C,$A218,'2013Figures'!$H:$H,$B218,'2013Figures'!$I:$I,$C218,'2013Figures'!$B:$B,"CyToBroker",'2013Figures'!$G:$G,"E1",'2013Figures'!$E:$E,$B$1)</f>
        <v>0</v>
      </c>
      <c r="H218" s="9">
        <f>SUMIFS('2013Figures'!$J:$J,'2013Figures'!$C:$C,$A218,'2013Figures'!$H:$H,$B218,'2013Figures'!$I:$I,$C218,'2013Figures'!$B:$B,"CyToBroker",'2013Figures'!$G:$G,"P1",'2013Figures'!$E:$E,$B$1)</f>
        <v>0</v>
      </c>
      <c r="I218" s="33"/>
      <c r="J218" s="34">
        <v>201501</v>
      </c>
      <c r="K218" s="33"/>
      <c r="L218" s="42">
        <f>SUMIFS('2012Figures'!$J:$J,'2012Figures'!$C:$C,$A218,'2012Figures'!$H:$H,$B218,'2012Figures'!$I:$I,$C218,'2012Figures'!$E:$E,$B$1)</f>
        <v>0</v>
      </c>
      <c r="M218" s="52">
        <f>SUMIFS('2012Figures'!$J:$J,'2012Figures'!$C:$C,$A218,'2012Figures'!$H:$H,$B218,'2012Figures'!$I:$I,$C218,'2012Figures'!$B:$B,"BrokerToCy",'2012Figures'!$G:$G,"E1",'2012Figures'!$E:$E,$B$1)</f>
        <v>0</v>
      </c>
      <c r="N218" s="52">
        <f>SUMIFS('2012Figures'!$J:$J,'2012Figures'!$C:$C,$A218,'2012Figures'!$H:$H,$B218,'2012Figures'!$I:$I,$C218,'2012Figures'!$B:$B,"BrokerToCy",'2012Figures'!$G:$G,"P1",'2012Figures'!$E:$E,$B$1)</f>
        <v>0</v>
      </c>
      <c r="O218" s="52">
        <f>SUMIFS('2012Figures'!$J:$J,'2012Figures'!$C:$C,$A218,'2012Figures'!$H:$H,$B218,'2012Figures'!$I:$I,$C218,'2012Figures'!$B:$B,"CyToBroker",'2012Figures'!$G:$G,"E1",'2012Figures'!$E:$E,$B$1)</f>
        <v>0</v>
      </c>
      <c r="P218" s="52">
        <f>SUMIFS('2012Figures'!$J:$J,'2012Figures'!$C:$C,$A218,'2012Figures'!$H:$H,$B218,'2012Figures'!$I:$I,$C218,'2012Figures'!$B:$B,"CyToBroker",'2012Figures'!$G:$G,"P1",'2012Figures'!$E:$E,$B$1)</f>
        <v>0</v>
      </c>
      <c r="Q218" s="33"/>
      <c r="R218" s="46" t="str">
        <f t="shared" si="28"/>
        <v/>
      </c>
      <c r="S218" s="46" t="str">
        <f t="shared" si="28"/>
        <v/>
      </c>
      <c r="T218" s="46" t="str">
        <f t="shared" si="28"/>
        <v/>
      </c>
      <c r="U218" s="46" t="str">
        <f t="shared" si="28"/>
        <v/>
      </c>
      <c r="V218" s="46" t="str">
        <f t="shared" si="28"/>
        <v/>
      </c>
    </row>
    <row r="219" spans="1:22" x14ac:dyDescent="0.2">
      <c r="A219" s="1">
        <v>122</v>
      </c>
      <c r="B219" s="1" t="s">
        <v>67</v>
      </c>
      <c r="C219" s="8">
        <v>5</v>
      </c>
      <c r="D219" s="29">
        <f>SUMIFS('2013Figures'!$J:$J,'2013Figures'!$C:$C,$A219,'2013Figures'!$H:$H,$B219,'2013Figures'!$I:$I,$C219,'2013Figures'!$E:$E,$B$1)</f>
        <v>0</v>
      </c>
      <c r="E219" s="9">
        <f>SUMIFS('2013Figures'!$J:$J,'2013Figures'!$C:$C,$A219,'2013Figures'!$H:$H,$B219,'2013Figures'!$I:$I,$C219,'2013Figures'!$B:$B,"BrokerToCy",'2013Figures'!$G:$G,"E1",'2013Figures'!$E:$E,$B$1)</f>
        <v>0</v>
      </c>
      <c r="F219" s="9">
        <f>SUMIFS('2013Figures'!$J:$J,'2013Figures'!$C:$C,$A219,'2013Figures'!$H:$H,$B219,'2013Figures'!$I:$I,$C219,'2013Figures'!$B:$B,"BrokerToCy",'2013Figures'!$G:$G,"P1",'2013Figures'!$E:$E,$B$1)</f>
        <v>0</v>
      </c>
      <c r="G219" s="9">
        <f>SUMIFS('2013Figures'!$J:$J,'2013Figures'!$C:$C,$A219,'2013Figures'!$H:$H,$B219,'2013Figures'!$I:$I,$C219,'2013Figures'!$B:$B,"CyToBroker",'2013Figures'!$G:$G,"E1",'2013Figures'!$E:$E,$B$1)</f>
        <v>0</v>
      </c>
      <c r="H219" s="9">
        <f>SUMIFS('2013Figures'!$J:$J,'2013Figures'!$C:$C,$A219,'2013Figures'!$H:$H,$B219,'2013Figures'!$I:$I,$C219,'2013Figures'!$B:$B,"CyToBroker",'2013Figures'!$G:$G,"P1",'2013Figures'!$E:$E,$B$1)</f>
        <v>0</v>
      </c>
      <c r="J219" s="8">
        <v>201401</v>
      </c>
      <c r="L219" s="42">
        <f>SUMIFS('2012Figures'!$J:$J,'2012Figures'!$C:$C,$A219,'2012Figures'!$H:$H,$B219,'2012Figures'!$I:$I,$C219,'2012Figures'!$E:$E,$B$1)</f>
        <v>0</v>
      </c>
      <c r="M219" s="52">
        <f>SUMIFS('2012Figures'!$J:$J,'2012Figures'!$C:$C,$A219,'2012Figures'!$H:$H,$B219,'2012Figures'!$I:$I,$C219,'2012Figures'!$B:$B,"BrokerToCy",'2012Figures'!$G:$G,"E1",'2012Figures'!$E:$E,$B$1)</f>
        <v>0</v>
      </c>
      <c r="N219" s="52">
        <f>SUMIFS('2012Figures'!$J:$J,'2012Figures'!$C:$C,$A219,'2012Figures'!$H:$H,$B219,'2012Figures'!$I:$I,$C219,'2012Figures'!$B:$B,"BrokerToCy",'2012Figures'!$G:$G,"P1",'2012Figures'!$E:$E,$B$1)</f>
        <v>0</v>
      </c>
      <c r="O219" s="52">
        <f>SUMIFS('2012Figures'!$J:$J,'2012Figures'!$C:$C,$A219,'2012Figures'!$H:$H,$B219,'2012Figures'!$I:$I,$C219,'2012Figures'!$B:$B,"CyToBroker",'2012Figures'!$G:$G,"E1",'2012Figures'!$E:$E,$B$1)</f>
        <v>0</v>
      </c>
      <c r="P219" s="52">
        <f>SUMIFS('2012Figures'!$J:$J,'2012Figures'!$C:$C,$A219,'2012Figures'!$H:$H,$B219,'2012Figures'!$I:$I,$C219,'2012Figures'!$B:$B,"CyToBroker",'2012Figures'!$G:$G,"P1",'2012Figures'!$E:$E,$B$1)</f>
        <v>0</v>
      </c>
      <c r="R219" s="46" t="str">
        <f t="shared" si="28"/>
        <v/>
      </c>
      <c r="S219" s="46" t="str">
        <f t="shared" si="28"/>
        <v/>
      </c>
      <c r="T219" s="46" t="str">
        <f t="shared" si="28"/>
        <v/>
      </c>
      <c r="U219" s="46" t="str">
        <f t="shared" si="28"/>
        <v/>
      </c>
      <c r="V219" s="46" t="str">
        <f t="shared" si="28"/>
        <v/>
      </c>
    </row>
    <row r="220" spans="1:22" x14ac:dyDescent="0.2">
      <c r="A220" s="1">
        <v>122</v>
      </c>
      <c r="B220" s="1" t="s">
        <v>67</v>
      </c>
      <c r="C220" s="8">
        <v>4</v>
      </c>
      <c r="D220" s="29">
        <f>SUMIFS('2013Figures'!$J:$J,'2013Figures'!$C:$C,$A220,'2013Figures'!$H:$H,$B220,'2013Figures'!$I:$I,$C220,'2013Figures'!$E:$E,$B$1)</f>
        <v>0</v>
      </c>
      <c r="E220" s="9">
        <f>SUMIFS('2013Figures'!$J:$J,'2013Figures'!$C:$C,$A220,'2013Figures'!$H:$H,$B220,'2013Figures'!$I:$I,$C220,'2013Figures'!$B:$B,"BrokerToCy",'2013Figures'!$G:$G,"E1",'2013Figures'!$E:$E,$B$1)</f>
        <v>0</v>
      </c>
      <c r="F220" s="9">
        <f>SUMIFS('2013Figures'!$J:$J,'2013Figures'!$C:$C,$A220,'2013Figures'!$H:$H,$B220,'2013Figures'!$I:$I,$C220,'2013Figures'!$B:$B,"BrokerToCy",'2013Figures'!$G:$G,"P1",'2013Figures'!$E:$E,$B$1)</f>
        <v>0</v>
      </c>
      <c r="G220" s="9">
        <f>SUMIFS('2013Figures'!$J:$J,'2013Figures'!$C:$C,$A220,'2013Figures'!$H:$H,$B220,'2013Figures'!$I:$I,$C220,'2013Figures'!$B:$B,"CyToBroker",'2013Figures'!$G:$G,"E1",'2013Figures'!$E:$E,$B$1)</f>
        <v>0</v>
      </c>
      <c r="H220" s="9">
        <f>SUMIFS('2013Figures'!$J:$J,'2013Figures'!$C:$C,$A220,'2013Figures'!$H:$H,$B220,'2013Figures'!$I:$I,$C220,'2013Figures'!$B:$B,"CyToBroker",'2013Figures'!$G:$G,"P1",'2013Figures'!$E:$E,$B$1)</f>
        <v>0</v>
      </c>
      <c r="I220" s="30"/>
      <c r="J220" s="31">
        <v>201301</v>
      </c>
      <c r="K220" s="30"/>
      <c r="L220" s="42">
        <f>SUMIFS('2012Figures'!$J:$J,'2012Figures'!$C:$C,$A220,'2012Figures'!$H:$H,$B220,'2012Figures'!$I:$I,$C220,'2012Figures'!$E:$E,$B$1)</f>
        <v>0</v>
      </c>
      <c r="M220" s="52">
        <f>SUMIFS('2012Figures'!$J:$J,'2012Figures'!$C:$C,$A220,'2012Figures'!$H:$H,$B220,'2012Figures'!$I:$I,$C220,'2012Figures'!$B:$B,"BrokerToCy",'2012Figures'!$G:$G,"E1",'2012Figures'!$E:$E,$B$1)</f>
        <v>0</v>
      </c>
      <c r="N220" s="52">
        <f>SUMIFS('2012Figures'!$J:$J,'2012Figures'!$C:$C,$A220,'2012Figures'!$H:$H,$B220,'2012Figures'!$I:$I,$C220,'2012Figures'!$B:$B,"BrokerToCy",'2012Figures'!$G:$G,"P1",'2012Figures'!$E:$E,$B$1)</f>
        <v>0</v>
      </c>
      <c r="O220" s="52">
        <f>SUMIFS('2012Figures'!$J:$J,'2012Figures'!$C:$C,$A220,'2012Figures'!$H:$H,$B220,'2012Figures'!$I:$I,$C220,'2012Figures'!$B:$B,"CyToBroker",'2012Figures'!$G:$G,"E1",'2012Figures'!$E:$E,$B$1)</f>
        <v>0</v>
      </c>
      <c r="P220" s="52">
        <f>SUMIFS('2012Figures'!$J:$J,'2012Figures'!$C:$C,$A220,'2012Figures'!$H:$H,$B220,'2012Figures'!$I:$I,$C220,'2012Figures'!$B:$B,"CyToBroker",'2012Figures'!$G:$G,"P1",'2012Figures'!$E:$E,$B$1)</f>
        <v>0</v>
      </c>
      <c r="Q220" s="30"/>
      <c r="R220" s="46" t="str">
        <f t="shared" si="28"/>
        <v/>
      </c>
      <c r="S220" s="46" t="str">
        <f t="shared" si="28"/>
        <v/>
      </c>
      <c r="T220" s="46" t="str">
        <f t="shared" si="28"/>
        <v/>
      </c>
      <c r="U220" s="46" t="str">
        <f t="shared" si="28"/>
        <v/>
      </c>
      <c r="V220" s="46" t="str">
        <f t="shared" si="28"/>
        <v/>
      </c>
    </row>
    <row r="221" spans="1:22" x14ac:dyDescent="0.2">
      <c r="A221" s="1">
        <v>122</v>
      </c>
      <c r="B221" s="1" t="s">
        <v>67</v>
      </c>
      <c r="C221" s="8">
        <v>3</v>
      </c>
      <c r="D221" s="29">
        <f>SUMIFS('2013Figures'!$J:$J,'2013Figures'!$C:$C,$A221,'2013Figures'!$H:$H,$B221,'2013Figures'!$I:$I,$C221,'2013Figures'!$E:$E,$B$1)</f>
        <v>0</v>
      </c>
      <c r="E221" s="9">
        <f>SUMIFS('2013Figures'!$J:$J,'2013Figures'!$C:$C,$A221,'2013Figures'!$H:$H,$B221,'2013Figures'!$I:$I,$C221,'2013Figures'!$B:$B,"BrokerToCy",'2013Figures'!$G:$G,"E1",'2013Figures'!$E:$E,$B$1)</f>
        <v>0</v>
      </c>
      <c r="F221" s="9">
        <f>SUMIFS('2013Figures'!$J:$J,'2013Figures'!$C:$C,$A221,'2013Figures'!$H:$H,$B221,'2013Figures'!$I:$I,$C221,'2013Figures'!$B:$B,"BrokerToCy",'2013Figures'!$G:$G,"P1",'2013Figures'!$E:$E,$B$1)</f>
        <v>0</v>
      </c>
      <c r="G221" s="9">
        <f>SUMIFS('2013Figures'!$J:$J,'2013Figures'!$C:$C,$A221,'2013Figures'!$H:$H,$B221,'2013Figures'!$I:$I,$C221,'2013Figures'!$B:$B,"CyToBroker",'2013Figures'!$G:$G,"E1",'2013Figures'!$E:$E,$B$1)</f>
        <v>0</v>
      </c>
      <c r="H221" s="9">
        <f>SUMIFS('2013Figures'!$J:$J,'2013Figures'!$C:$C,$A221,'2013Figures'!$H:$H,$B221,'2013Figures'!$I:$I,$C221,'2013Figures'!$B:$B,"CyToBroker",'2013Figures'!$G:$G,"P1",'2013Figures'!$E:$E,$B$1)</f>
        <v>0</v>
      </c>
      <c r="J221" s="8">
        <v>201201</v>
      </c>
      <c r="L221" s="42">
        <f>SUMIFS('2012Figures'!$J:$J,'2012Figures'!$C:$C,$A221,'2012Figures'!$H:$H,$B221,'2012Figures'!$I:$I,$C221,'2012Figures'!$E:$E,$B$1)</f>
        <v>0</v>
      </c>
      <c r="M221" s="52">
        <f>SUMIFS('2012Figures'!$J:$J,'2012Figures'!$C:$C,$A221,'2012Figures'!$H:$H,$B221,'2012Figures'!$I:$I,$C221,'2012Figures'!$B:$B,"BrokerToCy",'2012Figures'!$G:$G,"E1",'2012Figures'!$E:$E,$B$1)</f>
        <v>0</v>
      </c>
      <c r="N221" s="52">
        <f>SUMIFS('2012Figures'!$J:$J,'2012Figures'!$C:$C,$A221,'2012Figures'!$H:$H,$B221,'2012Figures'!$I:$I,$C221,'2012Figures'!$B:$B,"BrokerToCy",'2012Figures'!$G:$G,"P1",'2012Figures'!$E:$E,$B$1)</f>
        <v>0</v>
      </c>
      <c r="O221" s="52">
        <f>SUMIFS('2012Figures'!$J:$J,'2012Figures'!$C:$C,$A221,'2012Figures'!$H:$H,$B221,'2012Figures'!$I:$I,$C221,'2012Figures'!$B:$B,"CyToBroker",'2012Figures'!$G:$G,"E1",'2012Figures'!$E:$E,$B$1)</f>
        <v>0</v>
      </c>
      <c r="P221" s="52">
        <f>SUMIFS('2012Figures'!$J:$J,'2012Figures'!$C:$C,$A221,'2012Figures'!$H:$H,$B221,'2012Figures'!$I:$I,$C221,'2012Figures'!$B:$B,"CyToBroker",'2012Figures'!$G:$G,"P1",'2012Figures'!$E:$E,$B$1)</f>
        <v>0</v>
      </c>
      <c r="R221" s="46" t="str">
        <f t="shared" si="28"/>
        <v/>
      </c>
      <c r="S221" s="46" t="str">
        <f t="shared" si="28"/>
        <v/>
      </c>
      <c r="T221" s="46" t="str">
        <f t="shared" si="28"/>
        <v/>
      </c>
      <c r="U221" s="46" t="str">
        <f t="shared" si="28"/>
        <v/>
      </c>
      <c r="V221" s="46" t="str">
        <f t="shared" si="28"/>
        <v/>
      </c>
    </row>
    <row r="222" spans="1:22" x14ac:dyDescent="0.2">
      <c r="A222" s="1">
        <v>122</v>
      </c>
      <c r="B222" s="1" t="s">
        <v>67</v>
      </c>
      <c r="C222" s="8">
        <v>2</v>
      </c>
      <c r="D222" s="29">
        <f>SUMIFS('2013Figures'!$J:$J,'2013Figures'!$C:$C,$A222,'2013Figures'!$H:$H,$B222,'2013Figures'!$I:$I,$C222,'2013Figures'!$E:$E,$B$1)</f>
        <v>0</v>
      </c>
      <c r="E222" s="9">
        <f>SUMIFS('2013Figures'!$J:$J,'2013Figures'!$C:$C,$A222,'2013Figures'!$H:$H,$B222,'2013Figures'!$I:$I,$C222,'2013Figures'!$B:$B,"BrokerToCy",'2013Figures'!$G:$G,"E1",'2013Figures'!$E:$E,$B$1)</f>
        <v>0</v>
      </c>
      <c r="F222" s="9">
        <f>SUMIFS('2013Figures'!$J:$J,'2013Figures'!$C:$C,$A222,'2013Figures'!$H:$H,$B222,'2013Figures'!$I:$I,$C222,'2013Figures'!$B:$B,"BrokerToCy",'2013Figures'!$G:$G,"P1",'2013Figures'!$E:$E,$B$1)</f>
        <v>0</v>
      </c>
      <c r="G222" s="9">
        <f>SUMIFS('2013Figures'!$J:$J,'2013Figures'!$C:$C,$A222,'2013Figures'!$H:$H,$B222,'2013Figures'!$I:$I,$C222,'2013Figures'!$B:$B,"CyToBroker",'2013Figures'!$G:$G,"E1",'2013Figures'!$E:$E,$B$1)</f>
        <v>0</v>
      </c>
      <c r="H222" s="9">
        <f>SUMIFS('2013Figures'!$J:$J,'2013Figures'!$C:$C,$A222,'2013Figures'!$H:$H,$B222,'2013Figures'!$I:$I,$C222,'2013Figures'!$B:$B,"CyToBroker",'2013Figures'!$G:$G,"P1",'2013Figures'!$E:$E,$B$1)</f>
        <v>0</v>
      </c>
      <c r="J222" s="8">
        <v>201101</v>
      </c>
      <c r="L222" s="42">
        <f>SUMIFS('2012Figures'!$J:$J,'2012Figures'!$C:$C,$A222,'2012Figures'!$H:$H,$B222,'2012Figures'!$I:$I,$C222,'2012Figures'!$E:$E,$B$1)</f>
        <v>0</v>
      </c>
      <c r="M222" s="52">
        <f>SUMIFS('2012Figures'!$J:$J,'2012Figures'!$C:$C,$A222,'2012Figures'!$H:$H,$B222,'2012Figures'!$I:$I,$C222,'2012Figures'!$B:$B,"BrokerToCy",'2012Figures'!$G:$G,"E1",'2012Figures'!$E:$E,$B$1)</f>
        <v>0</v>
      </c>
      <c r="N222" s="52">
        <f>SUMIFS('2012Figures'!$J:$J,'2012Figures'!$C:$C,$A222,'2012Figures'!$H:$H,$B222,'2012Figures'!$I:$I,$C222,'2012Figures'!$B:$B,"BrokerToCy",'2012Figures'!$G:$G,"P1",'2012Figures'!$E:$E,$B$1)</f>
        <v>0</v>
      </c>
      <c r="O222" s="52">
        <f>SUMIFS('2012Figures'!$J:$J,'2012Figures'!$C:$C,$A222,'2012Figures'!$H:$H,$B222,'2012Figures'!$I:$I,$C222,'2012Figures'!$B:$B,"CyToBroker",'2012Figures'!$G:$G,"E1",'2012Figures'!$E:$E,$B$1)</f>
        <v>0</v>
      </c>
      <c r="P222" s="52">
        <f>SUMIFS('2012Figures'!$J:$J,'2012Figures'!$C:$C,$A222,'2012Figures'!$H:$H,$B222,'2012Figures'!$I:$I,$C222,'2012Figures'!$B:$B,"CyToBroker",'2012Figures'!$G:$G,"P1",'2012Figures'!$E:$E,$B$1)</f>
        <v>0</v>
      </c>
      <c r="R222" s="46" t="str">
        <f t="shared" si="28"/>
        <v/>
      </c>
      <c r="S222" s="46" t="str">
        <f t="shared" si="28"/>
        <v/>
      </c>
      <c r="T222" s="46" t="str">
        <f t="shared" si="28"/>
        <v/>
      </c>
      <c r="U222" s="46" t="str">
        <f t="shared" si="28"/>
        <v/>
      </c>
      <c r="V222" s="46" t="str">
        <f t="shared" si="28"/>
        <v/>
      </c>
    </row>
    <row r="223" spans="1:22" x14ac:dyDescent="0.2">
      <c r="A223" s="1">
        <v>122</v>
      </c>
      <c r="B223" s="1" t="s">
        <v>67</v>
      </c>
      <c r="C223" s="8">
        <v>1</v>
      </c>
      <c r="D223" s="29">
        <f>SUMIFS('2013Figures'!$J:$J,'2013Figures'!$C:$C,$A223,'2013Figures'!$H:$H,$B223,'2013Figures'!$I:$I,$C223,'2013Figures'!$E:$E,$B$1)</f>
        <v>0</v>
      </c>
      <c r="E223" s="9">
        <f>SUMIFS('2013Figures'!$J:$J,'2013Figures'!$C:$C,$A223,'2013Figures'!$H:$H,$B223,'2013Figures'!$I:$I,$C223,'2013Figures'!$B:$B,"BrokerToCy",'2013Figures'!$G:$G,"E1",'2013Figures'!$E:$E,$B$1)</f>
        <v>0</v>
      </c>
      <c r="F223" s="9">
        <f>SUMIFS('2013Figures'!$J:$J,'2013Figures'!$C:$C,$A223,'2013Figures'!$H:$H,$B223,'2013Figures'!$I:$I,$C223,'2013Figures'!$B:$B,"BrokerToCy",'2013Figures'!$G:$G,"P1",'2013Figures'!$E:$E,$B$1)</f>
        <v>0</v>
      </c>
      <c r="G223" s="9">
        <f>SUMIFS('2013Figures'!$J:$J,'2013Figures'!$C:$C,$A223,'2013Figures'!$H:$H,$B223,'2013Figures'!$I:$I,$C223,'2013Figures'!$B:$B,"CyToBroker",'2013Figures'!$G:$G,"E1",'2013Figures'!$E:$E,$B$1)</f>
        <v>0</v>
      </c>
      <c r="H223" s="9">
        <f>SUMIFS('2013Figures'!$J:$J,'2013Figures'!$C:$C,$A223,'2013Figures'!$H:$H,$B223,'2013Figures'!$I:$I,$C223,'2013Figures'!$B:$B,"CyToBroker",'2013Figures'!$G:$G,"P1",'2013Figures'!$E:$E,$B$1)</f>
        <v>0</v>
      </c>
      <c r="J223" s="8">
        <v>201001</v>
      </c>
      <c r="L223" s="42">
        <f>SUMIFS('2012Figures'!$J:$J,'2012Figures'!$C:$C,$A223,'2012Figures'!$H:$H,$B223,'2012Figures'!$I:$I,$C223,'2012Figures'!$E:$E,$B$1)</f>
        <v>0</v>
      </c>
      <c r="M223" s="52">
        <f>SUMIFS('2012Figures'!$J:$J,'2012Figures'!$C:$C,$A223,'2012Figures'!$H:$H,$B223,'2012Figures'!$I:$I,$C223,'2012Figures'!$B:$B,"BrokerToCy",'2012Figures'!$G:$G,"E1",'2012Figures'!$E:$E,$B$1)</f>
        <v>0</v>
      </c>
      <c r="N223" s="52">
        <f>SUMIFS('2012Figures'!$J:$J,'2012Figures'!$C:$C,$A223,'2012Figures'!$H:$H,$B223,'2012Figures'!$I:$I,$C223,'2012Figures'!$B:$B,"BrokerToCy",'2012Figures'!$G:$G,"P1",'2012Figures'!$E:$E,$B$1)</f>
        <v>0</v>
      </c>
      <c r="O223" s="52">
        <f>SUMIFS('2012Figures'!$J:$J,'2012Figures'!$C:$C,$A223,'2012Figures'!$H:$H,$B223,'2012Figures'!$I:$I,$C223,'2012Figures'!$B:$B,"CyToBroker",'2012Figures'!$G:$G,"E1",'2012Figures'!$E:$E,$B$1)</f>
        <v>0</v>
      </c>
      <c r="P223" s="52">
        <f>SUMIFS('2012Figures'!$J:$J,'2012Figures'!$C:$C,$A223,'2012Figures'!$H:$H,$B223,'2012Figures'!$I:$I,$C223,'2012Figures'!$B:$B,"CyToBroker",'2012Figures'!$G:$G,"P1",'2012Figures'!$E:$E,$B$1)</f>
        <v>0</v>
      </c>
      <c r="R223" s="46" t="str">
        <f t="shared" si="28"/>
        <v/>
      </c>
      <c r="S223" s="46" t="str">
        <f t="shared" si="28"/>
        <v/>
      </c>
      <c r="T223" s="46" t="str">
        <f t="shared" si="28"/>
        <v/>
      </c>
      <c r="U223" s="46" t="str">
        <f t="shared" si="28"/>
        <v/>
      </c>
      <c r="V223" s="46" t="str">
        <f t="shared" si="28"/>
        <v/>
      </c>
    </row>
    <row r="224" spans="1:22" x14ac:dyDescent="0.2">
      <c r="A224" s="1">
        <v>122</v>
      </c>
      <c r="B224" s="1" t="s">
        <v>67</v>
      </c>
      <c r="D224" s="29">
        <f>SUMIFS('2013Figures'!$J:$J,'2013Figures'!$C:$C,$A224,'2013Figures'!$I:$I,"",'2013Figures'!$E:$E,$B$1)</f>
        <v>0</v>
      </c>
      <c r="E224" s="9">
        <f>SUMIFS('2013Figures'!$J:$J,'2013Figures'!$C:$C,$A224,'2013Figures'!$I:$I,"",'2013Figures'!$B:$B,"BrokerToCy",'2013Figures'!$G:$G,"E1",'2013Figures'!$E:$E,$B$1)</f>
        <v>0</v>
      </c>
      <c r="F224" s="9">
        <f>SUMIFS('2013Figures'!$J:$J,'2013Figures'!$C:$C,$A224,'2013Figures'!$I:$I,"",'2013Figures'!$B:$B,"BrokerToCy",'2013Figures'!$G:$G,"P1",'2013Figures'!$E:$E,$B$1)</f>
        <v>0</v>
      </c>
      <c r="G224" s="9">
        <f>SUMIFS('2013Figures'!$J:$J,'2013Figures'!$C:$C,$A224,'2013Figures'!$I:$I,"",'2013Figures'!$B:$B,"CyToBroker",'2013Figures'!$G:$G,"E1",'2013Figures'!$E:$E,$B$1)</f>
        <v>0</v>
      </c>
      <c r="H224" s="9">
        <f>SUMIFS('2013Figures'!$J:$J,'2013Figures'!$C:$C,$A224,'2013Figures'!$I:$I,"",'2013Figures'!$B:$B,"CyToBroker",'2013Figures'!$G:$G,"P1",'2013Figures'!$E:$E,$B$1)</f>
        <v>0</v>
      </c>
      <c r="J224" s="8" t="s">
        <v>131</v>
      </c>
      <c r="L224" s="42">
        <f>SUMIFS('2012Figures'!$J:$J,'2012Figures'!$C:$C,$A224,'2012Figures'!$I:$I,"",'2012Figures'!$E:$E,$B$1)</f>
        <v>0</v>
      </c>
      <c r="M224" s="52">
        <f>SUMIFS('2012Figures'!$J:$J,'2012Figures'!$C:$C,$A224,'2012Figures'!$I:$I,"",'2012Figures'!$B:$B,"BrokerToCy",'2012Figures'!$G:$G,"E1",'2012Figures'!$E:$E,$B$1)</f>
        <v>0</v>
      </c>
      <c r="N224" s="52">
        <f>SUMIFS('2012Figures'!$J:$J,'2012Figures'!$C:$C,$A224,'2012Figures'!$I:$I,"",'2012Figures'!$B:$B,"BrokerToCy",'2012Figures'!$G:$G,"P1",'2012Figures'!$E:$E,$B$1)</f>
        <v>0</v>
      </c>
      <c r="O224" s="52">
        <f>SUMIFS('2012Figures'!$J:$J,'2012Figures'!$C:$C,$A224,'2012Figures'!$I:$I,"",'2012Figures'!$B:$B,"CyToBroker",'2012Figures'!$G:$G,"E1",'2012Figures'!$E:$E,$B$1)</f>
        <v>0</v>
      </c>
      <c r="P224" s="52">
        <f>SUMIFS('2012Figures'!$J:$J,'2012Figures'!$C:$C,$A224,'2012Figures'!$I:$I,"",'2012Figures'!$B:$B,"CyToBroker",'2012Figures'!$G:$G,"P1",'2012Figures'!$E:$E,$B$1)</f>
        <v>0</v>
      </c>
      <c r="R224" s="46" t="str">
        <f t="shared" si="28"/>
        <v/>
      </c>
      <c r="S224" s="46" t="str">
        <f t="shared" si="28"/>
        <v/>
      </c>
      <c r="T224" s="46" t="str">
        <f t="shared" si="28"/>
        <v/>
      </c>
      <c r="U224" s="46" t="str">
        <f t="shared" si="28"/>
        <v/>
      </c>
      <c r="V224" s="46" t="str">
        <f t="shared" si="28"/>
        <v/>
      </c>
    </row>
    <row r="225" spans="1:22" x14ac:dyDescent="0.2">
      <c r="A225" s="21"/>
      <c r="B225" s="21" t="s">
        <v>92</v>
      </c>
      <c r="C225" s="22"/>
      <c r="D225" s="23">
        <f>SUM(E225:H225)</f>
        <v>0</v>
      </c>
      <c r="E225" s="23">
        <f>SUM(E217:E224)</f>
        <v>0</v>
      </c>
      <c r="F225" s="23">
        <f>SUM(F217:F224)</f>
        <v>0</v>
      </c>
      <c r="G225" s="23">
        <f>SUM(G217:G224)</f>
        <v>0</v>
      </c>
      <c r="H225" s="23">
        <f>SUM(H217:H224)</f>
        <v>0</v>
      </c>
      <c r="I225" s="21"/>
      <c r="J225" s="22"/>
      <c r="K225" s="21"/>
      <c r="L225" s="43">
        <f>SUM(M225:P225)</f>
        <v>0</v>
      </c>
      <c r="M225" s="43">
        <f>SUM(M217:M224)</f>
        <v>0</v>
      </c>
      <c r="N225" s="43">
        <f>SUM(N217:N224)</f>
        <v>0</v>
      </c>
      <c r="O225" s="43">
        <f>SUM(O217:O224)</f>
        <v>0</v>
      </c>
      <c r="P225" s="43">
        <f>SUM(P217:P224)</f>
        <v>0</v>
      </c>
      <c r="Q225" s="21"/>
      <c r="R225" s="21"/>
      <c r="S225" s="21"/>
      <c r="T225" s="21"/>
      <c r="U225" s="21"/>
      <c r="V225" s="21"/>
    </row>
    <row r="226" spans="1:22" x14ac:dyDescent="0.2">
      <c r="A226" s="28">
        <v>123</v>
      </c>
      <c r="B226" s="28" t="s">
        <v>39</v>
      </c>
      <c r="C226" s="17" t="s">
        <v>88</v>
      </c>
      <c r="D226" s="18">
        <f>SUMIFS('2013Figures'!$J:$J,'2013Figures'!$C:$C,$A226,'2013Figures'!$E:$E,$B$1)</f>
        <v>0</v>
      </c>
      <c r="E226" s="18">
        <f>SUMIFS('2013Figures'!$J:$J,'2013Figures'!$C:$C,$A226,'2013Figures'!$B:$B,"BrokerToCy",'2013Figures'!$G:$G,"E1",'2013Figures'!$E:$E,$B$1)</f>
        <v>0</v>
      </c>
      <c r="F226" s="18">
        <f>SUMIFS('2013Figures'!$J:$J,'2013Figures'!$C:$C,$A226,'2013Figures'!$B:$B,"BrokerToCy",'2013Figures'!$G:$G,"P1",'2013Figures'!$E:$E,$B$1)</f>
        <v>0</v>
      </c>
      <c r="G226" s="18">
        <f>SUMIFS('2013Figures'!$J:$J,'2013Figures'!$C:$C,$A226,'2013Figures'!$B:$B,"CyToBroker",'2013Figures'!$G:$G,"E1",'2013Figures'!$E:$E,$B$1)</f>
        <v>0</v>
      </c>
      <c r="H226" s="18">
        <f>SUMIFS('2013Figures'!$J:$J,'2013Figures'!$C:$C,$A226,'2013Figures'!$B:$B,"CyToBroker",'2013Figures'!$G:$G,"P1",'2013Figures'!$E:$E,$B$1)</f>
        <v>0</v>
      </c>
      <c r="I226" s="28"/>
      <c r="J226" s="17"/>
      <c r="K226" s="28"/>
      <c r="L226" s="50">
        <f>SUMIFS('2012Figures'!$J:$J,'2012Figures'!$C:$C,$A226,'2012Figures'!$E:$E,$B$1)</f>
        <v>0</v>
      </c>
      <c r="M226" s="50">
        <f>SUMIFS('2012Figures'!$J:$J,'2012Figures'!$C:$C,$A226,'2012Figures'!$B:$B,"BrokerToCy",'2012Figures'!$G:$G,"E1",'2012Figures'!$E:$E,$B$1)</f>
        <v>0</v>
      </c>
      <c r="N226" s="50">
        <f>SUMIFS('2012Figures'!$J:$J,'2012Figures'!$C:$C,$A226,'2012Figures'!$B:$B,"BrokerToCy",'2012Figures'!$G:$G,"P1",'2012Figures'!$E:$E,$B$1)</f>
        <v>0</v>
      </c>
      <c r="O226" s="50">
        <f>SUMIFS('2012Figures'!$J:$J,'2012Figures'!$C:$C,$A226,'2012Figures'!$B:$B,"CyToBroker",'2012Figures'!$G:$G,"E1",'2012Figures'!$E:$E,$B$1)</f>
        <v>0</v>
      </c>
      <c r="P226" s="50">
        <f>SUMIFS('2012Figures'!$J:$J,'2012Figures'!$C:$C,$A226,'2012Figures'!$B:$B,"CyToBroker",'2012Figures'!$G:$G,"P1",'2012Figures'!$E:$E,$B$1)</f>
        <v>0</v>
      </c>
      <c r="Q226" s="28"/>
      <c r="R226" s="46" t="str">
        <f t="shared" si="28"/>
        <v/>
      </c>
      <c r="S226" s="46" t="str">
        <f t="shared" si="28"/>
        <v/>
      </c>
      <c r="T226" s="46" t="str">
        <f t="shared" si="28"/>
        <v/>
      </c>
      <c r="U226" s="46" t="str">
        <f t="shared" si="28"/>
        <v/>
      </c>
      <c r="V226" s="46" t="str">
        <f t="shared" si="28"/>
        <v/>
      </c>
    </row>
    <row r="227" spans="1:22" x14ac:dyDescent="0.2">
      <c r="A227" s="1">
        <v>123</v>
      </c>
      <c r="B227" s="1" t="s">
        <v>39</v>
      </c>
      <c r="C227" s="8">
        <v>6</v>
      </c>
      <c r="D227" s="29">
        <f>SUMIFS('2013Figures'!$J:$J,'2013Figures'!$C:$C,$A227,'2013Figures'!$H:$H,$B227,'2013Figures'!$I:$I,$C227,'2013Figures'!$E:$E,$B$1)</f>
        <v>0</v>
      </c>
      <c r="E227" s="9">
        <f>SUMIFS('2013Figures'!$J:$J,'2013Figures'!$C:$C,$A227,'2013Figures'!$H:$H,$B227,'2013Figures'!$I:$I,$C227,'2013Figures'!$B:$B,"BrokerToCy",'2013Figures'!$G:$G,"E1",'2013Figures'!$E:$E,$B$1)</f>
        <v>0</v>
      </c>
      <c r="F227" s="9">
        <f>SUMIFS('2013Figures'!$J:$J,'2013Figures'!$C:$C,$A227,'2013Figures'!$H:$H,$B227,'2013Figures'!$I:$I,$C227,'2013Figures'!$B:$B,"BrokerToCy",'2013Figures'!$G:$G,"P1",'2013Figures'!$E:$E,$B$1)</f>
        <v>0</v>
      </c>
      <c r="G227" s="9">
        <f>SUMIFS('2013Figures'!$J:$J,'2013Figures'!$C:$C,$A227,'2013Figures'!$H:$H,$B227,'2013Figures'!$I:$I,$C227,'2013Figures'!$B:$B,"CyToBroker",'2013Figures'!$G:$G,"E1",'2013Figures'!$E:$E,$B$1)</f>
        <v>0</v>
      </c>
      <c r="H227" s="9">
        <f>SUMIFS('2013Figures'!$J:$J,'2013Figures'!$C:$C,$A227,'2013Figures'!$H:$H,$B227,'2013Figures'!$I:$I,$C227,'2013Figures'!$B:$B,"CyToBroker",'2013Figures'!$G:$G,"P1",'2013Figures'!$E:$E,$B$1)</f>
        <v>0</v>
      </c>
      <c r="J227" s="8">
        <v>201501</v>
      </c>
      <c r="L227" s="42">
        <f>SUMIFS('2012Figures'!$J:$J,'2012Figures'!$C:$C,$A227,'2012Figures'!$H:$H,$B227,'2012Figures'!$I:$I,$C227,'2012Figures'!$E:$E,$B$1)</f>
        <v>0</v>
      </c>
      <c r="M227" s="52">
        <f>SUMIFS('2012Figures'!$J:$J,'2012Figures'!$C:$C,$A227,'2012Figures'!$H:$H,$B227,'2012Figures'!$I:$I,$C227,'2012Figures'!$B:$B,"BrokerToCy",'2012Figures'!$G:$G,"E1",'2012Figures'!$E:$E,$B$1)</f>
        <v>0</v>
      </c>
      <c r="N227" s="52">
        <f>SUMIFS('2012Figures'!$J:$J,'2012Figures'!$C:$C,$A227,'2012Figures'!$H:$H,$B227,'2012Figures'!$I:$I,$C227,'2012Figures'!$B:$B,"BrokerToCy",'2012Figures'!$G:$G,"P1",'2012Figures'!$E:$E,$B$1)</f>
        <v>0</v>
      </c>
      <c r="O227" s="52">
        <f>SUMIFS('2012Figures'!$J:$J,'2012Figures'!$C:$C,$A227,'2012Figures'!$H:$H,$B227,'2012Figures'!$I:$I,$C227,'2012Figures'!$B:$B,"CyToBroker",'2012Figures'!$G:$G,"E1",'2012Figures'!$E:$E,$B$1)</f>
        <v>0</v>
      </c>
      <c r="P227" s="52">
        <f>SUMIFS('2012Figures'!$J:$J,'2012Figures'!$C:$C,$A227,'2012Figures'!$H:$H,$B227,'2012Figures'!$I:$I,$C227,'2012Figures'!$B:$B,"CyToBroker",'2012Figures'!$G:$G,"P1",'2012Figures'!$E:$E,$B$1)</f>
        <v>0</v>
      </c>
      <c r="R227" s="46" t="str">
        <f t="shared" si="28"/>
        <v/>
      </c>
      <c r="S227" s="46" t="str">
        <f t="shared" si="28"/>
        <v/>
      </c>
      <c r="T227" s="46" t="str">
        <f t="shared" si="28"/>
        <v/>
      </c>
      <c r="U227" s="46" t="str">
        <f t="shared" si="28"/>
        <v/>
      </c>
      <c r="V227" s="46" t="str">
        <f t="shared" si="28"/>
        <v/>
      </c>
    </row>
    <row r="228" spans="1:22" x14ac:dyDescent="0.2">
      <c r="A228" s="1">
        <v>123</v>
      </c>
      <c r="B228" s="1" t="s">
        <v>39</v>
      </c>
      <c r="C228" s="8">
        <v>5</v>
      </c>
      <c r="D228" s="29">
        <f>SUMIFS('2013Figures'!$J:$J,'2013Figures'!$C:$C,$A228,'2013Figures'!$H:$H,$B228,'2013Figures'!$I:$I,$C228,'2013Figures'!$E:$E,$B$1)</f>
        <v>0</v>
      </c>
      <c r="E228" s="9">
        <f>SUMIFS('2013Figures'!$J:$J,'2013Figures'!$C:$C,$A228,'2013Figures'!$H:$H,$B228,'2013Figures'!$I:$I,$C228,'2013Figures'!$B:$B,"BrokerToCy",'2013Figures'!$G:$G,"E1",'2013Figures'!$E:$E,$B$1)</f>
        <v>0</v>
      </c>
      <c r="F228" s="9">
        <f>SUMIFS('2013Figures'!$J:$J,'2013Figures'!$C:$C,$A228,'2013Figures'!$H:$H,$B228,'2013Figures'!$I:$I,$C228,'2013Figures'!$B:$B,"BrokerToCy",'2013Figures'!$G:$G,"P1",'2013Figures'!$E:$E,$B$1)</f>
        <v>0</v>
      </c>
      <c r="G228" s="9">
        <f>SUMIFS('2013Figures'!$J:$J,'2013Figures'!$C:$C,$A228,'2013Figures'!$H:$H,$B228,'2013Figures'!$I:$I,$C228,'2013Figures'!$B:$B,"CyToBroker",'2013Figures'!$G:$G,"E1",'2013Figures'!$E:$E,$B$1)</f>
        <v>0</v>
      </c>
      <c r="H228" s="9">
        <f>SUMIFS('2013Figures'!$J:$J,'2013Figures'!$C:$C,$A228,'2013Figures'!$H:$H,$B228,'2013Figures'!$I:$I,$C228,'2013Figures'!$B:$B,"CyToBroker",'2013Figures'!$G:$G,"P1",'2013Figures'!$E:$E,$B$1)</f>
        <v>0</v>
      </c>
      <c r="J228" s="8">
        <v>201401</v>
      </c>
      <c r="L228" s="42">
        <f>SUMIFS('2012Figures'!$J:$J,'2012Figures'!$C:$C,$A228,'2012Figures'!$H:$H,$B228,'2012Figures'!$I:$I,$C228,'2012Figures'!$E:$E,$B$1)</f>
        <v>0</v>
      </c>
      <c r="M228" s="52">
        <f>SUMIFS('2012Figures'!$J:$J,'2012Figures'!$C:$C,$A228,'2012Figures'!$H:$H,$B228,'2012Figures'!$I:$I,$C228,'2012Figures'!$B:$B,"BrokerToCy",'2012Figures'!$G:$G,"E1",'2012Figures'!$E:$E,$B$1)</f>
        <v>0</v>
      </c>
      <c r="N228" s="52">
        <f>SUMIFS('2012Figures'!$J:$J,'2012Figures'!$C:$C,$A228,'2012Figures'!$H:$H,$B228,'2012Figures'!$I:$I,$C228,'2012Figures'!$B:$B,"BrokerToCy",'2012Figures'!$G:$G,"P1",'2012Figures'!$E:$E,$B$1)</f>
        <v>0</v>
      </c>
      <c r="O228" s="52">
        <f>SUMIFS('2012Figures'!$J:$J,'2012Figures'!$C:$C,$A228,'2012Figures'!$H:$H,$B228,'2012Figures'!$I:$I,$C228,'2012Figures'!$B:$B,"CyToBroker",'2012Figures'!$G:$G,"E1",'2012Figures'!$E:$E,$B$1)</f>
        <v>0</v>
      </c>
      <c r="P228" s="52">
        <f>SUMIFS('2012Figures'!$J:$J,'2012Figures'!$C:$C,$A228,'2012Figures'!$H:$H,$B228,'2012Figures'!$I:$I,$C228,'2012Figures'!$B:$B,"CyToBroker",'2012Figures'!$G:$G,"P1",'2012Figures'!$E:$E,$B$1)</f>
        <v>0</v>
      </c>
      <c r="R228" s="46" t="str">
        <f t="shared" si="28"/>
        <v/>
      </c>
      <c r="S228" s="46" t="str">
        <f t="shared" si="28"/>
        <v/>
      </c>
      <c r="T228" s="46" t="str">
        <f t="shared" si="28"/>
        <v/>
      </c>
      <c r="U228" s="46" t="str">
        <f t="shared" si="28"/>
        <v/>
      </c>
      <c r="V228" s="46" t="str">
        <f t="shared" si="28"/>
        <v/>
      </c>
    </row>
    <row r="229" spans="1:22" x14ac:dyDescent="0.2">
      <c r="A229" s="1">
        <v>123</v>
      </c>
      <c r="B229" s="1" t="s">
        <v>39</v>
      </c>
      <c r="C229" s="8">
        <v>4</v>
      </c>
      <c r="D229" s="29">
        <f>SUMIFS('2013Figures'!$J:$J,'2013Figures'!$C:$C,$A229,'2013Figures'!$H:$H,$B229,'2013Figures'!$I:$I,$C229,'2013Figures'!$E:$E,$B$1)</f>
        <v>0</v>
      </c>
      <c r="E229" s="9">
        <f>SUMIFS('2013Figures'!$J:$J,'2013Figures'!$C:$C,$A229,'2013Figures'!$H:$H,$B229,'2013Figures'!$I:$I,$C229,'2013Figures'!$B:$B,"BrokerToCy",'2013Figures'!$G:$G,"E1",'2013Figures'!$E:$E,$B$1)</f>
        <v>0</v>
      </c>
      <c r="F229" s="9">
        <f>SUMIFS('2013Figures'!$J:$J,'2013Figures'!$C:$C,$A229,'2013Figures'!$H:$H,$B229,'2013Figures'!$I:$I,$C229,'2013Figures'!$B:$B,"BrokerToCy",'2013Figures'!$G:$G,"P1",'2013Figures'!$E:$E,$B$1)</f>
        <v>0</v>
      </c>
      <c r="G229" s="9">
        <f>SUMIFS('2013Figures'!$J:$J,'2013Figures'!$C:$C,$A229,'2013Figures'!$H:$H,$B229,'2013Figures'!$I:$I,$C229,'2013Figures'!$B:$B,"CyToBroker",'2013Figures'!$G:$G,"E1",'2013Figures'!$E:$E,$B$1)</f>
        <v>0</v>
      </c>
      <c r="H229" s="9">
        <f>SUMIFS('2013Figures'!$J:$J,'2013Figures'!$C:$C,$A229,'2013Figures'!$H:$H,$B229,'2013Figures'!$I:$I,$C229,'2013Figures'!$B:$B,"CyToBroker",'2013Figures'!$G:$G,"P1",'2013Figures'!$E:$E,$B$1)</f>
        <v>0</v>
      </c>
      <c r="I229" s="30"/>
      <c r="J229" s="31">
        <v>201301</v>
      </c>
      <c r="K229" s="30"/>
      <c r="L229" s="42">
        <f>SUMIFS('2012Figures'!$J:$J,'2012Figures'!$C:$C,$A229,'2012Figures'!$H:$H,$B229,'2012Figures'!$I:$I,$C229,'2012Figures'!$E:$E,$B$1)</f>
        <v>0</v>
      </c>
      <c r="M229" s="52">
        <f>SUMIFS('2012Figures'!$J:$J,'2012Figures'!$C:$C,$A229,'2012Figures'!$H:$H,$B229,'2012Figures'!$I:$I,$C229,'2012Figures'!$B:$B,"BrokerToCy",'2012Figures'!$G:$G,"E1",'2012Figures'!$E:$E,$B$1)</f>
        <v>0</v>
      </c>
      <c r="N229" s="52">
        <f>SUMIFS('2012Figures'!$J:$J,'2012Figures'!$C:$C,$A229,'2012Figures'!$H:$H,$B229,'2012Figures'!$I:$I,$C229,'2012Figures'!$B:$B,"BrokerToCy",'2012Figures'!$G:$G,"P1",'2012Figures'!$E:$E,$B$1)</f>
        <v>0</v>
      </c>
      <c r="O229" s="52">
        <f>SUMIFS('2012Figures'!$J:$J,'2012Figures'!$C:$C,$A229,'2012Figures'!$H:$H,$B229,'2012Figures'!$I:$I,$C229,'2012Figures'!$B:$B,"CyToBroker",'2012Figures'!$G:$G,"E1",'2012Figures'!$E:$E,$B$1)</f>
        <v>0</v>
      </c>
      <c r="P229" s="52">
        <f>SUMIFS('2012Figures'!$J:$J,'2012Figures'!$C:$C,$A229,'2012Figures'!$H:$H,$B229,'2012Figures'!$I:$I,$C229,'2012Figures'!$B:$B,"CyToBroker",'2012Figures'!$G:$G,"P1",'2012Figures'!$E:$E,$B$1)</f>
        <v>0</v>
      </c>
      <c r="Q229" s="30"/>
      <c r="R229" s="46" t="str">
        <f t="shared" si="28"/>
        <v/>
      </c>
      <c r="S229" s="46" t="str">
        <f t="shared" si="28"/>
        <v/>
      </c>
      <c r="T229" s="46" t="str">
        <f t="shared" si="28"/>
        <v/>
      </c>
      <c r="U229" s="46" t="str">
        <f t="shared" si="28"/>
        <v/>
      </c>
      <c r="V229" s="46" t="str">
        <f t="shared" si="28"/>
        <v/>
      </c>
    </row>
    <row r="230" spans="1:22" x14ac:dyDescent="0.2">
      <c r="A230" s="1">
        <v>123</v>
      </c>
      <c r="B230" s="1" t="s">
        <v>39</v>
      </c>
      <c r="C230" s="8">
        <v>3</v>
      </c>
      <c r="D230" s="29">
        <f>SUMIFS('2013Figures'!$J:$J,'2013Figures'!$C:$C,$A230,'2013Figures'!$H:$H,$B230,'2013Figures'!$I:$I,$C230,'2013Figures'!$E:$E,$B$1)</f>
        <v>0</v>
      </c>
      <c r="E230" s="9">
        <f>SUMIFS('2013Figures'!$J:$J,'2013Figures'!$C:$C,$A230,'2013Figures'!$H:$H,$B230,'2013Figures'!$I:$I,$C230,'2013Figures'!$B:$B,"BrokerToCy",'2013Figures'!$G:$G,"E1",'2013Figures'!$E:$E,$B$1)</f>
        <v>0</v>
      </c>
      <c r="F230" s="9">
        <f>SUMIFS('2013Figures'!$J:$J,'2013Figures'!$C:$C,$A230,'2013Figures'!$H:$H,$B230,'2013Figures'!$I:$I,$C230,'2013Figures'!$B:$B,"BrokerToCy",'2013Figures'!$G:$G,"P1",'2013Figures'!$E:$E,$B$1)</f>
        <v>0</v>
      </c>
      <c r="G230" s="9">
        <f>SUMIFS('2013Figures'!$J:$J,'2013Figures'!$C:$C,$A230,'2013Figures'!$H:$H,$B230,'2013Figures'!$I:$I,$C230,'2013Figures'!$B:$B,"CyToBroker",'2013Figures'!$G:$G,"E1",'2013Figures'!$E:$E,$B$1)</f>
        <v>0</v>
      </c>
      <c r="H230" s="9">
        <f>SUMIFS('2013Figures'!$J:$J,'2013Figures'!$C:$C,$A230,'2013Figures'!$H:$H,$B230,'2013Figures'!$I:$I,$C230,'2013Figures'!$B:$B,"CyToBroker",'2013Figures'!$G:$G,"P1",'2013Figures'!$E:$E,$B$1)</f>
        <v>0</v>
      </c>
      <c r="J230" s="8">
        <v>201201</v>
      </c>
      <c r="L230" s="42">
        <f>SUMIFS('2012Figures'!$J:$J,'2012Figures'!$C:$C,$A230,'2012Figures'!$H:$H,$B230,'2012Figures'!$I:$I,$C230,'2012Figures'!$E:$E,$B$1)</f>
        <v>0</v>
      </c>
      <c r="M230" s="52">
        <f>SUMIFS('2012Figures'!$J:$J,'2012Figures'!$C:$C,$A230,'2012Figures'!$H:$H,$B230,'2012Figures'!$I:$I,$C230,'2012Figures'!$B:$B,"BrokerToCy",'2012Figures'!$G:$G,"E1",'2012Figures'!$E:$E,$B$1)</f>
        <v>0</v>
      </c>
      <c r="N230" s="52">
        <f>SUMIFS('2012Figures'!$J:$J,'2012Figures'!$C:$C,$A230,'2012Figures'!$H:$H,$B230,'2012Figures'!$I:$I,$C230,'2012Figures'!$B:$B,"BrokerToCy",'2012Figures'!$G:$G,"P1",'2012Figures'!$E:$E,$B$1)</f>
        <v>0</v>
      </c>
      <c r="O230" s="52">
        <f>SUMIFS('2012Figures'!$J:$J,'2012Figures'!$C:$C,$A230,'2012Figures'!$H:$H,$B230,'2012Figures'!$I:$I,$C230,'2012Figures'!$B:$B,"CyToBroker",'2012Figures'!$G:$G,"E1",'2012Figures'!$E:$E,$B$1)</f>
        <v>0</v>
      </c>
      <c r="P230" s="52">
        <f>SUMIFS('2012Figures'!$J:$J,'2012Figures'!$C:$C,$A230,'2012Figures'!$H:$H,$B230,'2012Figures'!$I:$I,$C230,'2012Figures'!$B:$B,"CyToBroker",'2012Figures'!$G:$G,"P1",'2012Figures'!$E:$E,$B$1)</f>
        <v>0</v>
      </c>
      <c r="R230" s="46" t="str">
        <f t="shared" si="28"/>
        <v/>
      </c>
      <c r="S230" s="46" t="str">
        <f t="shared" si="28"/>
        <v/>
      </c>
      <c r="T230" s="46" t="str">
        <f t="shared" si="28"/>
        <v/>
      </c>
      <c r="U230" s="46" t="str">
        <f t="shared" si="28"/>
        <v/>
      </c>
      <c r="V230" s="46" t="str">
        <f t="shared" si="28"/>
        <v/>
      </c>
    </row>
    <row r="231" spans="1:22" x14ac:dyDescent="0.2">
      <c r="A231" s="1">
        <v>123</v>
      </c>
      <c r="B231" s="1" t="s">
        <v>39</v>
      </c>
      <c r="C231" s="8">
        <v>2</v>
      </c>
      <c r="D231" s="29">
        <f>SUMIFS('2013Figures'!$J:$J,'2013Figures'!$C:$C,$A231,'2013Figures'!$H:$H,$B231,'2013Figures'!$I:$I,$C231,'2013Figures'!$E:$E,$B$1)</f>
        <v>0</v>
      </c>
      <c r="E231" s="9">
        <f>SUMIFS('2013Figures'!$J:$J,'2013Figures'!$C:$C,$A231,'2013Figures'!$H:$H,$B231,'2013Figures'!$I:$I,$C231,'2013Figures'!$B:$B,"BrokerToCy",'2013Figures'!$G:$G,"E1",'2013Figures'!$E:$E,$B$1)</f>
        <v>0</v>
      </c>
      <c r="F231" s="9">
        <f>SUMIFS('2013Figures'!$J:$J,'2013Figures'!$C:$C,$A231,'2013Figures'!$H:$H,$B231,'2013Figures'!$I:$I,$C231,'2013Figures'!$B:$B,"BrokerToCy",'2013Figures'!$G:$G,"P1",'2013Figures'!$E:$E,$B$1)</f>
        <v>0</v>
      </c>
      <c r="G231" s="9">
        <f>SUMIFS('2013Figures'!$J:$J,'2013Figures'!$C:$C,$A231,'2013Figures'!$H:$H,$B231,'2013Figures'!$I:$I,$C231,'2013Figures'!$B:$B,"CyToBroker",'2013Figures'!$G:$G,"E1",'2013Figures'!$E:$E,$B$1)</f>
        <v>0</v>
      </c>
      <c r="H231" s="9">
        <f>SUMIFS('2013Figures'!$J:$J,'2013Figures'!$C:$C,$A231,'2013Figures'!$H:$H,$B231,'2013Figures'!$I:$I,$C231,'2013Figures'!$B:$B,"CyToBroker",'2013Figures'!$G:$G,"P1",'2013Figures'!$E:$E,$B$1)</f>
        <v>0</v>
      </c>
      <c r="J231" s="8">
        <v>201101</v>
      </c>
      <c r="L231" s="42">
        <f>SUMIFS('2012Figures'!$J:$J,'2012Figures'!$C:$C,$A231,'2012Figures'!$H:$H,$B231,'2012Figures'!$I:$I,$C231,'2012Figures'!$E:$E,$B$1)</f>
        <v>0</v>
      </c>
      <c r="M231" s="52">
        <f>SUMIFS('2012Figures'!$J:$J,'2012Figures'!$C:$C,$A231,'2012Figures'!$H:$H,$B231,'2012Figures'!$I:$I,$C231,'2012Figures'!$B:$B,"BrokerToCy",'2012Figures'!$G:$G,"E1",'2012Figures'!$E:$E,$B$1)</f>
        <v>0</v>
      </c>
      <c r="N231" s="52">
        <f>SUMIFS('2012Figures'!$J:$J,'2012Figures'!$C:$C,$A231,'2012Figures'!$H:$H,$B231,'2012Figures'!$I:$I,$C231,'2012Figures'!$B:$B,"BrokerToCy",'2012Figures'!$G:$G,"P1",'2012Figures'!$E:$E,$B$1)</f>
        <v>0</v>
      </c>
      <c r="O231" s="52">
        <f>SUMIFS('2012Figures'!$J:$J,'2012Figures'!$C:$C,$A231,'2012Figures'!$H:$H,$B231,'2012Figures'!$I:$I,$C231,'2012Figures'!$B:$B,"CyToBroker",'2012Figures'!$G:$G,"E1",'2012Figures'!$E:$E,$B$1)</f>
        <v>0</v>
      </c>
      <c r="P231" s="52">
        <f>SUMIFS('2012Figures'!$J:$J,'2012Figures'!$C:$C,$A231,'2012Figures'!$H:$H,$B231,'2012Figures'!$I:$I,$C231,'2012Figures'!$B:$B,"CyToBroker",'2012Figures'!$G:$G,"P1",'2012Figures'!$E:$E,$B$1)</f>
        <v>0</v>
      </c>
      <c r="R231" s="46" t="str">
        <f t="shared" si="28"/>
        <v/>
      </c>
      <c r="S231" s="46" t="str">
        <f t="shared" si="28"/>
        <v/>
      </c>
      <c r="T231" s="46" t="str">
        <f t="shared" si="28"/>
        <v/>
      </c>
      <c r="U231" s="46" t="str">
        <f t="shared" si="28"/>
        <v/>
      </c>
      <c r="V231" s="46" t="str">
        <f t="shared" si="28"/>
        <v/>
      </c>
    </row>
    <row r="232" spans="1:22" x14ac:dyDescent="0.2">
      <c r="A232" s="1">
        <v>123</v>
      </c>
      <c r="B232" s="1" t="s">
        <v>39</v>
      </c>
      <c r="C232" s="8">
        <v>1</v>
      </c>
      <c r="D232" s="29">
        <f>SUMIFS('2013Figures'!$J:$J,'2013Figures'!$C:$C,$A232,'2013Figures'!$H:$H,$B232,'2013Figures'!$I:$I,$C232,'2013Figures'!$E:$E,$B$1)</f>
        <v>0</v>
      </c>
      <c r="E232" s="9">
        <f>SUMIFS('2013Figures'!$J:$J,'2013Figures'!$C:$C,$A232,'2013Figures'!$H:$H,$B232,'2013Figures'!$I:$I,$C232,'2013Figures'!$B:$B,"BrokerToCy",'2013Figures'!$G:$G,"E1",'2013Figures'!$E:$E,$B$1)</f>
        <v>0</v>
      </c>
      <c r="F232" s="9">
        <f>SUMIFS('2013Figures'!$J:$J,'2013Figures'!$C:$C,$A232,'2013Figures'!$H:$H,$B232,'2013Figures'!$I:$I,$C232,'2013Figures'!$B:$B,"BrokerToCy",'2013Figures'!$G:$G,"P1",'2013Figures'!$E:$E,$B$1)</f>
        <v>0</v>
      </c>
      <c r="G232" s="9">
        <f>SUMIFS('2013Figures'!$J:$J,'2013Figures'!$C:$C,$A232,'2013Figures'!$H:$H,$B232,'2013Figures'!$I:$I,$C232,'2013Figures'!$B:$B,"CyToBroker",'2013Figures'!$G:$G,"E1",'2013Figures'!$E:$E,$B$1)</f>
        <v>0</v>
      </c>
      <c r="H232" s="9">
        <f>SUMIFS('2013Figures'!$J:$J,'2013Figures'!$C:$C,$A232,'2013Figures'!$H:$H,$B232,'2013Figures'!$I:$I,$C232,'2013Figures'!$B:$B,"CyToBroker",'2013Figures'!$G:$G,"P1",'2013Figures'!$E:$E,$B$1)</f>
        <v>0</v>
      </c>
      <c r="J232" s="8">
        <v>201001</v>
      </c>
      <c r="L232" s="42">
        <f>SUMIFS('2012Figures'!$J:$J,'2012Figures'!$C:$C,$A232,'2012Figures'!$H:$H,$B232,'2012Figures'!$I:$I,$C232,'2012Figures'!$E:$E,$B$1)</f>
        <v>0</v>
      </c>
      <c r="M232" s="52">
        <f>SUMIFS('2012Figures'!$J:$J,'2012Figures'!$C:$C,$A232,'2012Figures'!$H:$H,$B232,'2012Figures'!$I:$I,$C232,'2012Figures'!$B:$B,"BrokerToCy",'2012Figures'!$G:$G,"E1",'2012Figures'!$E:$E,$B$1)</f>
        <v>0</v>
      </c>
      <c r="N232" s="52">
        <f>SUMIFS('2012Figures'!$J:$J,'2012Figures'!$C:$C,$A232,'2012Figures'!$H:$H,$B232,'2012Figures'!$I:$I,$C232,'2012Figures'!$B:$B,"BrokerToCy",'2012Figures'!$G:$G,"P1",'2012Figures'!$E:$E,$B$1)</f>
        <v>0</v>
      </c>
      <c r="O232" s="52">
        <f>SUMIFS('2012Figures'!$J:$J,'2012Figures'!$C:$C,$A232,'2012Figures'!$H:$H,$B232,'2012Figures'!$I:$I,$C232,'2012Figures'!$B:$B,"CyToBroker",'2012Figures'!$G:$G,"E1",'2012Figures'!$E:$E,$B$1)</f>
        <v>0</v>
      </c>
      <c r="P232" s="52">
        <f>SUMIFS('2012Figures'!$J:$J,'2012Figures'!$C:$C,$A232,'2012Figures'!$H:$H,$B232,'2012Figures'!$I:$I,$C232,'2012Figures'!$B:$B,"CyToBroker",'2012Figures'!$G:$G,"P1",'2012Figures'!$E:$E,$B$1)</f>
        <v>0</v>
      </c>
      <c r="R232" s="46" t="str">
        <f t="shared" si="28"/>
        <v/>
      </c>
      <c r="S232" s="46" t="str">
        <f t="shared" si="28"/>
        <v/>
      </c>
      <c r="T232" s="46" t="str">
        <f t="shared" si="28"/>
        <v/>
      </c>
      <c r="U232" s="46" t="str">
        <f t="shared" si="28"/>
        <v/>
      </c>
      <c r="V232" s="46" t="str">
        <f t="shared" si="28"/>
        <v/>
      </c>
    </row>
    <row r="233" spans="1:22" x14ac:dyDescent="0.2">
      <c r="A233" s="1">
        <v>123</v>
      </c>
      <c r="B233" s="1" t="s">
        <v>39</v>
      </c>
      <c r="D233" s="29">
        <f>SUMIFS('2013Figures'!$J:$J,'2013Figures'!$C:$C,$A233,'2013Figures'!$I:$I,"",'2013Figures'!$E:$E,$B$1)</f>
        <v>0</v>
      </c>
      <c r="E233" s="9">
        <f>SUMIFS('2013Figures'!$J:$J,'2013Figures'!$C:$C,$A233,'2013Figures'!$I:$I,"",'2013Figures'!$B:$B,"BrokerToCy",'2013Figures'!$G:$G,"E1",'2013Figures'!$E:$E,$B$1)</f>
        <v>0</v>
      </c>
      <c r="F233" s="9">
        <f>SUMIFS('2013Figures'!$J:$J,'2013Figures'!$C:$C,$A233,'2013Figures'!$I:$I,"",'2013Figures'!$B:$B,"BrokerToCy",'2013Figures'!$G:$G,"P1",'2013Figures'!$E:$E,$B$1)</f>
        <v>0</v>
      </c>
      <c r="G233" s="9">
        <f>SUMIFS('2013Figures'!$J:$J,'2013Figures'!$C:$C,$A233,'2013Figures'!$I:$I,"",'2013Figures'!$B:$B,"CyToBroker",'2013Figures'!$G:$G,"E1",'2013Figures'!$E:$E,$B$1)</f>
        <v>0</v>
      </c>
      <c r="H233" s="9">
        <f>SUMIFS('2013Figures'!$J:$J,'2013Figures'!$C:$C,$A233,'2013Figures'!$I:$I,"",'2013Figures'!$B:$B,"CyToBroker",'2013Figures'!$G:$G,"P1",'2013Figures'!$E:$E,$B$1)</f>
        <v>0</v>
      </c>
      <c r="J233" s="8" t="s">
        <v>131</v>
      </c>
      <c r="L233" s="42">
        <f>SUMIFS('2012Figures'!$J:$J,'2012Figures'!$C:$C,$A233,'2012Figures'!$I:$I,"",'2012Figures'!$E:$E,$B$1)</f>
        <v>0</v>
      </c>
      <c r="M233" s="52">
        <f>SUMIFS('2012Figures'!$J:$J,'2012Figures'!$C:$C,$A233,'2012Figures'!$I:$I,"",'2012Figures'!$B:$B,"BrokerToCy",'2012Figures'!$G:$G,"E1",'2012Figures'!$E:$E,$B$1)</f>
        <v>0</v>
      </c>
      <c r="N233" s="52">
        <f>SUMIFS('2012Figures'!$J:$J,'2012Figures'!$C:$C,$A233,'2012Figures'!$I:$I,"",'2012Figures'!$B:$B,"BrokerToCy",'2012Figures'!$G:$G,"P1",'2012Figures'!$E:$E,$B$1)</f>
        <v>0</v>
      </c>
      <c r="O233" s="52">
        <f>SUMIFS('2012Figures'!$J:$J,'2012Figures'!$C:$C,$A233,'2012Figures'!$I:$I,"",'2012Figures'!$B:$B,"CyToBroker",'2012Figures'!$G:$G,"E1",'2012Figures'!$E:$E,$B$1)</f>
        <v>0</v>
      </c>
      <c r="P233" s="52">
        <f>SUMIFS('2012Figures'!$J:$J,'2012Figures'!$C:$C,$A233,'2012Figures'!$I:$I,"",'2012Figures'!$B:$B,"CyToBroker",'2012Figures'!$G:$G,"P1",'2012Figures'!$E:$E,$B$1)</f>
        <v>0</v>
      </c>
      <c r="R233" s="46" t="str">
        <f t="shared" si="28"/>
        <v/>
      </c>
      <c r="S233" s="46" t="str">
        <f t="shared" si="28"/>
        <v/>
      </c>
      <c r="T233" s="46" t="str">
        <f t="shared" si="28"/>
        <v/>
      </c>
      <c r="U233" s="46" t="str">
        <f t="shared" si="28"/>
        <v/>
      </c>
      <c r="V233" s="46" t="str">
        <f t="shared" si="28"/>
        <v/>
      </c>
    </row>
    <row r="234" spans="1:22" x14ac:dyDescent="0.2">
      <c r="A234" s="21"/>
      <c r="B234" s="21" t="s">
        <v>92</v>
      </c>
      <c r="C234" s="22"/>
      <c r="D234" s="23">
        <f>SUM(E234:H234)</f>
        <v>0</v>
      </c>
      <c r="E234" s="23">
        <f>SUM(E227:E233)</f>
        <v>0</v>
      </c>
      <c r="F234" s="23">
        <f>SUM(F227:F233)</f>
        <v>0</v>
      </c>
      <c r="G234" s="23">
        <f>SUM(G227:G233)</f>
        <v>0</v>
      </c>
      <c r="H234" s="23">
        <f>SUM(H227:H233)</f>
        <v>0</v>
      </c>
      <c r="I234" s="21"/>
      <c r="J234" s="22"/>
      <c r="K234" s="21"/>
      <c r="L234" s="43">
        <f>SUM(M234:P234)</f>
        <v>0</v>
      </c>
      <c r="M234" s="43">
        <f>SUM(M227:M233)</f>
        <v>0</v>
      </c>
      <c r="N234" s="43">
        <f>SUM(N227:N233)</f>
        <v>0</v>
      </c>
      <c r="O234" s="43">
        <f>SUM(O227:O233)</f>
        <v>0</v>
      </c>
      <c r="P234" s="43">
        <f>SUM(P227:P233)</f>
        <v>0</v>
      </c>
      <c r="Q234" s="21"/>
      <c r="R234" s="21"/>
      <c r="S234" s="21"/>
      <c r="T234" s="21"/>
      <c r="U234" s="21"/>
      <c r="V234" s="21"/>
    </row>
    <row r="235" spans="1:22" x14ac:dyDescent="0.2">
      <c r="A235" s="28">
        <v>124</v>
      </c>
      <c r="B235" s="28" t="s">
        <v>112</v>
      </c>
      <c r="C235" s="17" t="s">
        <v>88</v>
      </c>
      <c r="D235" s="18">
        <f>SUMIFS('2013Figures'!$J:$J,'2013Figures'!$C:$C,$A235,'2013Figures'!$E:$E,$B$1)</f>
        <v>0</v>
      </c>
      <c r="E235" s="18">
        <f>SUMIFS('2013Figures'!$J:$J,'2013Figures'!$C:$C,$A235,'2013Figures'!$B:$B,"BrokerToCy",'2013Figures'!$G:$G,"E1",'2013Figures'!$E:$E,$B$1)</f>
        <v>0</v>
      </c>
      <c r="F235" s="18">
        <f>SUMIFS('2013Figures'!$J:$J,'2013Figures'!$C:$C,$A235,'2013Figures'!$B:$B,"BrokerToCy",'2013Figures'!$G:$G,"P1",'2013Figures'!$E:$E,$B$1)</f>
        <v>0</v>
      </c>
      <c r="G235" s="18">
        <f>SUMIFS('2013Figures'!$J:$J,'2013Figures'!$C:$C,$A235,'2013Figures'!$B:$B,"CyToBroker",'2013Figures'!$G:$G,"E1",'2013Figures'!$E:$E,$B$1)</f>
        <v>0</v>
      </c>
      <c r="H235" s="18">
        <f>SUMIFS('2013Figures'!$J:$J,'2013Figures'!$C:$C,$A235,'2013Figures'!$B:$B,"CyToBroker",'2013Figures'!$G:$G,"P1",'2013Figures'!$E:$E,$B$1)</f>
        <v>0</v>
      </c>
      <c r="I235" s="28"/>
      <c r="J235" s="17"/>
      <c r="K235" s="28"/>
      <c r="L235" s="50">
        <f>SUMIFS('2012Figures'!$J:$J,'2012Figures'!$C:$C,$A235,'2012Figures'!$E:$E,$B$1)</f>
        <v>0</v>
      </c>
      <c r="M235" s="50">
        <f>SUMIFS('2012Figures'!$J:$J,'2012Figures'!$C:$C,$A235,'2012Figures'!$B:$B,"BrokerToCy",'2012Figures'!$G:$G,"E1",'2012Figures'!$E:$E,$B$1)</f>
        <v>0</v>
      </c>
      <c r="N235" s="50">
        <f>SUMIFS('2012Figures'!$J:$J,'2012Figures'!$C:$C,$A235,'2012Figures'!$B:$B,"BrokerToCy",'2012Figures'!$G:$G,"P1",'2012Figures'!$E:$E,$B$1)</f>
        <v>0</v>
      </c>
      <c r="O235" s="50">
        <f>SUMIFS('2012Figures'!$J:$J,'2012Figures'!$C:$C,$A235,'2012Figures'!$B:$B,"CyToBroker",'2012Figures'!$G:$G,"E1",'2012Figures'!$E:$E,$B$1)</f>
        <v>0</v>
      </c>
      <c r="P235" s="50">
        <f>SUMIFS('2012Figures'!$J:$J,'2012Figures'!$C:$C,$A235,'2012Figures'!$B:$B,"CyToBroker",'2012Figures'!$G:$G,"P1",'2012Figures'!$E:$E,$B$1)</f>
        <v>0</v>
      </c>
      <c r="Q235" s="28"/>
      <c r="R235" s="46" t="str">
        <f t="shared" si="28"/>
        <v/>
      </c>
      <c r="S235" s="46" t="str">
        <f t="shared" si="28"/>
        <v/>
      </c>
      <c r="T235" s="46" t="str">
        <f t="shared" si="28"/>
        <v/>
      </c>
      <c r="U235" s="46" t="str">
        <f t="shared" si="28"/>
        <v/>
      </c>
      <c r="V235" s="46" t="str">
        <f t="shared" si="28"/>
        <v/>
      </c>
    </row>
    <row r="236" spans="1:22" x14ac:dyDescent="0.2">
      <c r="A236" s="1">
        <v>124</v>
      </c>
      <c r="B236" s="1" t="s">
        <v>112</v>
      </c>
      <c r="C236" s="8">
        <v>5</v>
      </c>
      <c r="D236" s="29">
        <f>SUMIFS('2013Figures'!$J:$J,'2013Figures'!$C:$C,$A236,'2013Figures'!$H:$H,$B236,'2013Figures'!$I:$I,$C236,'2013Figures'!$E:$E,$B$1)</f>
        <v>0</v>
      </c>
      <c r="E236" s="9">
        <f>SUMIFS('2013Figures'!$J:$J,'2013Figures'!$C:$C,$A236,'2013Figures'!$H:$H,$B236,'2013Figures'!$I:$I,$C236,'2013Figures'!$B:$B,"BrokerToCy",'2013Figures'!$G:$G,"E1",'2013Figures'!$E:$E,$B$1)</f>
        <v>0</v>
      </c>
      <c r="F236" s="9">
        <f>SUMIFS('2013Figures'!$J:$J,'2013Figures'!$C:$C,$A236,'2013Figures'!$H:$H,$B236,'2013Figures'!$I:$I,$C236,'2013Figures'!$B:$B,"BrokerToCy",'2013Figures'!$G:$G,"P1",'2013Figures'!$E:$E,$B$1)</f>
        <v>0</v>
      </c>
      <c r="G236" s="9">
        <f>SUMIFS('2013Figures'!$J:$J,'2013Figures'!$C:$C,$A236,'2013Figures'!$H:$H,$B236,'2013Figures'!$I:$I,$C236,'2013Figures'!$B:$B,"CyToBroker",'2013Figures'!$G:$G,"E1",'2013Figures'!$E:$E,$B$1)</f>
        <v>0</v>
      </c>
      <c r="H236" s="9">
        <f>SUMIFS('2013Figures'!$J:$J,'2013Figures'!$C:$C,$A236,'2013Figures'!$H:$H,$B236,'2013Figures'!$I:$I,$C236,'2013Figures'!$B:$B,"CyToBroker",'2013Figures'!$G:$G,"P1",'2013Figures'!$E:$E,$B$1)</f>
        <v>0</v>
      </c>
      <c r="J236" s="8">
        <v>201401</v>
      </c>
      <c r="L236" s="42">
        <f>SUMIFS('2012Figures'!$J:$J,'2012Figures'!$C:$C,$A236,'2012Figures'!$H:$H,$B236,'2012Figures'!$I:$I,$C236,'2012Figures'!$E:$E,$B$1)</f>
        <v>0</v>
      </c>
      <c r="M236" s="52">
        <f>SUMIFS('2012Figures'!$J:$J,'2012Figures'!$C:$C,$A236,'2012Figures'!$H:$H,$B236,'2012Figures'!$I:$I,$C236,'2012Figures'!$B:$B,"BrokerToCy",'2012Figures'!$G:$G,"E1",'2012Figures'!$E:$E,$B$1)</f>
        <v>0</v>
      </c>
      <c r="N236" s="52">
        <f>SUMIFS('2012Figures'!$J:$J,'2012Figures'!$C:$C,$A236,'2012Figures'!$H:$H,$B236,'2012Figures'!$I:$I,$C236,'2012Figures'!$B:$B,"BrokerToCy",'2012Figures'!$G:$G,"P1",'2012Figures'!$E:$E,$B$1)</f>
        <v>0</v>
      </c>
      <c r="O236" s="52">
        <f>SUMIFS('2012Figures'!$J:$J,'2012Figures'!$C:$C,$A236,'2012Figures'!$H:$H,$B236,'2012Figures'!$I:$I,$C236,'2012Figures'!$B:$B,"CyToBroker",'2012Figures'!$G:$G,"E1",'2012Figures'!$E:$E,$B$1)</f>
        <v>0</v>
      </c>
      <c r="P236" s="52">
        <f>SUMIFS('2012Figures'!$J:$J,'2012Figures'!$C:$C,$A236,'2012Figures'!$H:$H,$B236,'2012Figures'!$I:$I,$C236,'2012Figures'!$B:$B,"CyToBroker",'2012Figures'!$G:$G,"P1",'2012Figures'!$E:$E,$B$1)</f>
        <v>0</v>
      </c>
      <c r="R236" s="46" t="str">
        <f t="shared" si="28"/>
        <v/>
      </c>
      <c r="S236" s="46" t="str">
        <f t="shared" si="28"/>
        <v/>
      </c>
      <c r="T236" s="46" t="str">
        <f t="shared" si="28"/>
        <v/>
      </c>
      <c r="U236" s="46" t="str">
        <f t="shared" si="28"/>
        <v/>
      </c>
      <c r="V236" s="46" t="str">
        <f t="shared" si="28"/>
        <v/>
      </c>
    </row>
    <row r="237" spans="1:22" x14ac:dyDescent="0.2">
      <c r="A237" s="1">
        <v>124</v>
      </c>
      <c r="B237" s="1" t="s">
        <v>112</v>
      </c>
      <c r="C237" s="8">
        <v>4</v>
      </c>
      <c r="D237" s="29">
        <f>SUMIFS('2013Figures'!$J:$J,'2013Figures'!$C:$C,$A237,'2013Figures'!$H:$H,$B237,'2013Figures'!$I:$I,$C237,'2013Figures'!$E:$E,$B$1)</f>
        <v>0</v>
      </c>
      <c r="E237" s="9">
        <f>SUMIFS('2013Figures'!$J:$J,'2013Figures'!$C:$C,$A237,'2013Figures'!$H:$H,$B237,'2013Figures'!$I:$I,$C237,'2013Figures'!$B:$B,"BrokerToCy",'2013Figures'!$G:$G,"E1",'2013Figures'!$E:$E,$B$1)</f>
        <v>0</v>
      </c>
      <c r="F237" s="9">
        <f>SUMIFS('2013Figures'!$J:$J,'2013Figures'!$C:$C,$A237,'2013Figures'!$H:$H,$B237,'2013Figures'!$I:$I,$C237,'2013Figures'!$B:$B,"BrokerToCy",'2013Figures'!$G:$G,"P1",'2013Figures'!$E:$E,$B$1)</f>
        <v>0</v>
      </c>
      <c r="G237" s="9">
        <f>SUMIFS('2013Figures'!$J:$J,'2013Figures'!$C:$C,$A237,'2013Figures'!$H:$H,$B237,'2013Figures'!$I:$I,$C237,'2013Figures'!$B:$B,"CyToBroker",'2013Figures'!$G:$G,"E1",'2013Figures'!$E:$E,$B$1)</f>
        <v>0</v>
      </c>
      <c r="H237" s="9">
        <f>SUMIFS('2013Figures'!$J:$J,'2013Figures'!$C:$C,$A237,'2013Figures'!$H:$H,$B237,'2013Figures'!$I:$I,$C237,'2013Figures'!$B:$B,"CyToBroker",'2013Figures'!$G:$G,"P1",'2013Figures'!$E:$E,$B$1)</f>
        <v>0</v>
      </c>
      <c r="I237" s="30"/>
      <c r="J237" s="31">
        <v>201301</v>
      </c>
      <c r="K237" s="30"/>
      <c r="L237" s="42">
        <f>SUMIFS('2012Figures'!$J:$J,'2012Figures'!$C:$C,$A237,'2012Figures'!$H:$H,$B237,'2012Figures'!$I:$I,$C237,'2012Figures'!$E:$E,$B$1)</f>
        <v>0</v>
      </c>
      <c r="M237" s="52">
        <f>SUMIFS('2012Figures'!$J:$J,'2012Figures'!$C:$C,$A237,'2012Figures'!$H:$H,$B237,'2012Figures'!$I:$I,$C237,'2012Figures'!$B:$B,"BrokerToCy",'2012Figures'!$G:$G,"E1",'2012Figures'!$E:$E,$B$1)</f>
        <v>0</v>
      </c>
      <c r="N237" s="52">
        <f>SUMIFS('2012Figures'!$J:$J,'2012Figures'!$C:$C,$A237,'2012Figures'!$H:$H,$B237,'2012Figures'!$I:$I,$C237,'2012Figures'!$B:$B,"BrokerToCy",'2012Figures'!$G:$G,"P1",'2012Figures'!$E:$E,$B$1)</f>
        <v>0</v>
      </c>
      <c r="O237" s="52">
        <f>SUMIFS('2012Figures'!$J:$J,'2012Figures'!$C:$C,$A237,'2012Figures'!$H:$H,$B237,'2012Figures'!$I:$I,$C237,'2012Figures'!$B:$B,"CyToBroker",'2012Figures'!$G:$G,"E1",'2012Figures'!$E:$E,$B$1)</f>
        <v>0</v>
      </c>
      <c r="P237" s="52">
        <f>SUMIFS('2012Figures'!$J:$J,'2012Figures'!$C:$C,$A237,'2012Figures'!$H:$H,$B237,'2012Figures'!$I:$I,$C237,'2012Figures'!$B:$B,"CyToBroker",'2012Figures'!$G:$G,"P1",'2012Figures'!$E:$E,$B$1)</f>
        <v>0</v>
      </c>
      <c r="Q237" s="30"/>
      <c r="R237" s="46" t="str">
        <f t="shared" si="28"/>
        <v/>
      </c>
      <c r="S237" s="46" t="str">
        <f t="shared" si="28"/>
        <v/>
      </c>
      <c r="T237" s="46" t="str">
        <f t="shared" si="28"/>
        <v/>
      </c>
      <c r="U237" s="46" t="str">
        <f t="shared" si="28"/>
        <v/>
      </c>
      <c r="V237" s="46" t="str">
        <f t="shared" si="28"/>
        <v/>
      </c>
    </row>
    <row r="238" spans="1:22" x14ac:dyDescent="0.2">
      <c r="A238" s="1">
        <v>124</v>
      </c>
      <c r="B238" s="1" t="s">
        <v>112</v>
      </c>
      <c r="C238" s="8">
        <v>3</v>
      </c>
      <c r="D238" s="29">
        <f>SUMIFS('2013Figures'!$J:$J,'2013Figures'!$C:$C,$A238,'2013Figures'!$H:$H,$B238,'2013Figures'!$I:$I,$C238,'2013Figures'!$E:$E,$B$1)</f>
        <v>0</v>
      </c>
      <c r="E238" s="9">
        <f>SUMIFS('2013Figures'!$J:$J,'2013Figures'!$C:$C,$A238,'2013Figures'!$H:$H,$B238,'2013Figures'!$I:$I,$C238,'2013Figures'!$B:$B,"BrokerToCy",'2013Figures'!$G:$G,"E1",'2013Figures'!$E:$E,$B$1)</f>
        <v>0</v>
      </c>
      <c r="F238" s="9">
        <f>SUMIFS('2013Figures'!$J:$J,'2013Figures'!$C:$C,$A238,'2013Figures'!$H:$H,$B238,'2013Figures'!$I:$I,$C238,'2013Figures'!$B:$B,"BrokerToCy",'2013Figures'!$G:$G,"P1",'2013Figures'!$E:$E,$B$1)</f>
        <v>0</v>
      </c>
      <c r="G238" s="9">
        <f>SUMIFS('2013Figures'!$J:$J,'2013Figures'!$C:$C,$A238,'2013Figures'!$H:$H,$B238,'2013Figures'!$I:$I,$C238,'2013Figures'!$B:$B,"CyToBroker",'2013Figures'!$G:$G,"E1",'2013Figures'!$E:$E,$B$1)</f>
        <v>0</v>
      </c>
      <c r="H238" s="9">
        <f>SUMIFS('2013Figures'!$J:$J,'2013Figures'!$C:$C,$A238,'2013Figures'!$H:$H,$B238,'2013Figures'!$I:$I,$C238,'2013Figures'!$B:$B,"CyToBroker",'2013Figures'!$G:$G,"P1",'2013Figures'!$E:$E,$B$1)</f>
        <v>0</v>
      </c>
      <c r="J238" s="8">
        <v>201201</v>
      </c>
      <c r="L238" s="42">
        <f>SUMIFS('2012Figures'!$J:$J,'2012Figures'!$C:$C,$A238,'2012Figures'!$H:$H,$B238,'2012Figures'!$I:$I,$C238,'2012Figures'!$E:$E,$B$1)</f>
        <v>0</v>
      </c>
      <c r="M238" s="52">
        <f>SUMIFS('2012Figures'!$J:$J,'2012Figures'!$C:$C,$A238,'2012Figures'!$H:$H,$B238,'2012Figures'!$I:$I,$C238,'2012Figures'!$B:$B,"BrokerToCy",'2012Figures'!$G:$G,"E1",'2012Figures'!$E:$E,$B$1)</f>
        <v>0</v>
      </c>
      <c r="N238" s="52">
        <f>SUMIFS('2012Figures'!$J:$J,'2012Figures'!$C:$C,$A238,'2012Figures'!$H:$H,$B238,'2012Figures'!$I:$I,$C238,'2012Figures'!$B:$B,"BrokerToCy",'2012Figures'!$G:$G,"P1",'2012Figures'!$E:$E,$B$1)</f>
        <v>0</v>
      </c>
      <c r="O238" s="52">
        <f>SUMIFS('2012Figures'!$J:$J,'2012Figures'!$C:$C,$A238,'2012Figures'!$H:$H,$B238,'2012Figures'!$I:$I,$C238,'2012Figures'!$B:$B,"CyToBroker",'2012Figures'!$G:$G,"E1",'2012Figures'!$E:$E,$B$1)</f>
        <v>0</v>
      </c>
      <c r="P238" s="52">
        <f>SUMIFS('2012Figures'!$J:$J,'2012Figures'!$C:$C,$A238,'2012Figures'!$H:$H,$B238,'2012Figures'!$I:$I,$C238,'2012Figures'!$B:$B,"CyToBroker",'2012Figures'!$G:$G,"P1",'2012Figures'!$E:$E,$B$1)</f>
        <v>0</v>
      </c>
      <c r="R238" s="46" t="str">
        <f t="shared" si="28"/>
        <v/>
      </c>
      <c r="S238" s="46" t="str">
        <f t="shared" si="28"/>
        <v/>
      </c>
      <c r="T238" s="46" t="str">
        <f t="shared" si="28"/>
        <v/>
      </c>
      <c r="U238" s="46" t="str">
        <f t="shared" si="28"/>
        <v/>
      </c>
      <c r="V238" s="46" t="str">
        <f t="shared" si="28"/>
        <v/>
      </c>
    </row>
    <row r="239" spans="1:22" x14ac:dyDescent="0.2">
      <c r="A239" s="1">
        <v>124</v>
      </c>
      <c r="B239" s="1" t="s">
        <v>112</v>
      </c>
      <c r="C239" s="8">
        <v>2</v>
      </c>
      <c r="D239" s="29">
        <f>SUMIFS('2013Figures'!$J:$J,'2013Figures'!$C:$C,$A239,'2013Figures'!$H:$H,$B239,'2013Figures'!$I:$I,$C239,'2013Figures'!$E:$E,$B$1)</f>
        <v>0</v>
      </c>
      <c r="E239" s="9">
        <f>SUMIFS('2013Figures'!$J:$J,'2013Figures'!$C:$C,$A239,'2013Figures'!$H:$H,$B239,'2013Figures'!$I:$I,$C239,'2013Figures'!$B:$B,"BrokerToCy",'2013Figures'!$G:$G,"E1",'2013Figures'!$E:$E,$B$1)</f>
        <v>0</v>
      </c>
      <c r="F239" s="9">
        <f>SUMIFS('2013Figures'!$J:$J,'2013Figures'!$C:$C,$A239,'2013Figures'!$H:$H,$B239,'2013Figures'!$I:$I,$C239,'2013Figures'!$B:$B,"BrokerToCy",'2013Figures'!$G:$G,"P1",'2013Figures'!$E:$E,$B$1)</f>
        <v>0</v>
      </c>
      <c r="G239" s="9">
        <f>SUMIFS('2013Figures'!$J:$J,'2013Figures'!$C:$C,$A239,'2013Figures'!$H:$H,$B239,'2013Figures'!$I:$I,$C239,'2013Figures'!$B:$B,"CyToBroker",'2013Figures'!$G:$G,"E1",'2013Figures'!$E:$E,$B$1)</f>
        <v>0</v>
      </c>
      <c r="H239" s="9">
        <f>SUMIFS('2013Figures'!$J:$J,'2013Figures'!$C:$C,$A239,'2013Figures'!$H:$H,$B239,'2013Figures'!$I:$I,$C239,'2013Figures'!$B:$B,"CyToBroker",'2013Figures'!$G:$G,"P1",'2013Figures'!$E:$E,$B$1)</f>
        <v>0</v>
      </c>
      <c r="J239" s="8">
        <v>201101</v>
      </c>
      <c r="L239" s="42">
        <f>SUMIFS('2012Figures'!$J:$J,'2012Figures'!$C:$C,$A239,'2012Figures'!$H:$H,$B239,'2012Figures'!$I:$I,$C239,'2012Figures'!$E:$E,$B$1)</f>
        <v>0</v>
      </c>
      <c r="M239" s="52">
        <f>SUMIFS('2012Figures'!$J:$J,'2012Figures'!$C:$C,$A239,'2012Figures'!$H:$H,$B239,'2012Figures'!$I:$I,$C239,'2012Figures'!$B:$B,"BrokerToCy",'2012Figures'!$G:$G,"E1",'2012Figures'!$E:$E,$B$1)</f>
        <v>0</v>
      </c>
      <c r="N239" s="52">
        <f>SUMIFS('2012Figures'!$J:$J,'2012Figures'!$C:$C,$A239,'2012Figures'!$H:$H,$B239,'2012Figures'!$I:$I,$C239,'2012Figures'!$B:$B,"BrokerToCy",'2012Figures'!$G:$G,"P1",'2012Figures'!$E:$E,$B$1)</f>
        <v>0</v>
      </c>
      <c r="O239" s="52">
        <f>SUMIFS('2012Figures'!$J:$J,'2012Figures'!$C:$C,$A239,'2012Figures'!$H:$H,$B239,'2012Figures'!$I:$I,$C239,'2012Figures'!$B:$B,"CyToBroker",'2012Figures'!$G:$G,"E1",'2012Figures'!$E:$E,$B$1)</f>
        <v>0</v>
      </c>
      <c r="P239" s="52">
        <f>SUMIFS('2012Figures'!$J:$J,'2012Figures'!$C:$C,$A239,'2012Figures'!$H:$H,$B239,'2012Figures'!$I:$I,$C239,'2012Figures'!$B:$B,"CyToBroker",'2012Figures'!$G:$G,"P1",'2012Figures'!$E:$E,$B$1)</f>
        <v>0</v>
      </c>
      <c r="R239" s="46" t="str">
        <f t="shared" si="28"/>
        <v/>
      </c>
      <c r="S239" s="46" t="str">
        <f t="shared" si="28"/>
        <v/>
      </c>
      <c r="T239" s="46" t="str">
        <f t="shared" si="28"/>
        <v/>
      </c>
      <c r="U239" s="46" t="str">
        <f t="shared" si="28"/>
        <v/>
      </c>
      <c r="V239" s="46" t="str">
        <f t="shared" si="28"/>
        <v/>
      </c>
    </row>
    <row r="240" spans="1:22" x14ac:dyDescent="0.2">
      <c r="A240" s="1">
        <v>124</v>
      </c>
      <c r="B240" s="1" t="s">
        <v>112</v>
      </c>
      <c r="C240" s="8">
        <v>1</v>
      </c>
      <c r="D240" s="29">
        <f>SUMIFS('2013Figures'!$J:$J,'2013Figures'!$C:$C,$A240,'2013Figures'!$H:$H,$B240,'2013Figures'!$I:$I,$C240,'2013Figures'!$E:$E,$B$1)</f>
        <v>0</v>
      </c>
      <c r="E240" s="9">
        <f>SUMIFS('2013Figures'!$J:$J,'2013Figures'!$C:$C,$A240,'2013Figures'!$H:$H,$B240,'2013Figures'!$I:$I,$C240,'2013Figures'!$B:$B,"BrokerToCy",'2013Figures'!$G:$G,"E1",'2013Figures'!$E:$E,$B$1)</f>
        <v>0</v>
      </c>
      <c r="F240" s="9">
        <f>SUMIFS('2013Figures'!$J:$J,'2013Figures'!$C:$C,$A240,'2013Figures'!$H:$H,$B240,'2013Figures'!$I:$I,$C240,'2013Figures'!$B:$B,"BrokerToCy",'2013Figures'!$G:$G,"P1",'2013Figures'!$E:$E,$B$1)</f>
        <v>0</v>
      </c>
      <c r="G240" s="9">
        <f>SUMIFS('2013Figures'!$J:$J,'2013Figures'!$C:$C,$A240,'2013Figures'!$H:$H,$B240,'2013Figures'!$I:$I,$C240,'2013Figures'!$B:$B,"CyToBroker",'2013Figures'!$G:$G,"E1",'2013Figures'!$E:$E,$B$1)</f>
        <v>0</v>
      </c>
      <c r="H240" s="9">
        <f>SUMIFS('2013Figures'!$J:$J,'2013Figures'!$C:$C,$A240,'2013Figures'!$H:$H,$B240,'2013Figures'!$I:$I,$C240,'2013Figures'!$B:$B,"CyToBroker",'2013Figures'!$G:$G,"P1",'2013Figures'!$E:$E,$B$1)</f>
        <v>0</v>
      </c>
      <c r="J240" s="8">
        <v>201001</v>
      </c>
      <c r="L240" s="42">
        <f>SUMIFS('2012Figures'!$J:$J,'2012Figures'!$C:$C,$A240,'2012Figures'!$H:$H,$B240,'2012Figures'!$I:$I,$C240,'2012Figures'!$E:$E,$B$1)</f>
        <v>0</v>
      </c>
      <c r="M240" s="52">
        <f>SUMIFS('2012Figures'!$J:$J,'2012Figures'!$C:$C,$A240,'2012Figures'!$H:$H,$B240,'2012Figures'!$I:$I,$C240,'2012Figures'!$B:$B,"BrokerToCy",'2012Figures'!$G:$G,"E1",'2012Figures'!$E:$E,$B$1)</f>
        <v>0</v>
      </c>
      <c r="N240" s="52">
        <f>SUMIFS('2012Figures'!$J:$J,'2012Figures'!$C:$C,$A240,'2012Figures'!$H:$H,$B240,'2012Figures'!$I:$I,$C240,'2012Figures'!$B:$B,"BrokerToCy",'2012Figures'!$G:$G,"P1",'2012Figures'!$E:$E,$B$1)</f>
        <v>0</v>
      </c>
      <c r="O240" s="52">
        <f>SUMIFS('2012Figures'!$J:$J,'2012Figures'!$C:$C,$A240,'2012Figures'!$H:$H,$B240,'2012Figures'!$I:$I,$C240,'2012Figures'!$B:$B,"CyToBroker",'2012Figures'!$G:$G,"E1",'2012Figures'!$E:$E,$B$1)</f>
        <v>0</v>
      </c>
      <c r="P240" s="52">
        <f>SUMIFS('2012Figures'!$J:$J,'2012Figures'!$C:$C,$A240,'2012Figures'!$H:$H,$B240,'2012Figures'!$I:$I,$C240,'2012Figures'!$B:$B,"CyToBroker",'2012Figures'!$G:$G,"P1",'2012Figures'!$E:$E,$B$1)</f>
        <v>0</v>
      </c>
      <c r="R240" s="46" t="str">
        <f t="shared" si="28"/>
        <v/>
      </c>
      <c r="S240" s="46" t="str">
        <f t="shared" si="28"/>
        <v/>
      </c>
      <c r="T240" s="46" t="str">
        <f t="shared" si="28"/>
        <v/>
      </c>
      <c r="U240" s="46" t="str">
        <f t="shared" si="28"/>
        <v/>
      </c>
      <c r="V240" s="46" t="str">
        <f t="shared" si="28"/>
        <v/>
      </c>
    </row>
    <row r="241" spans="1:22" x14ac:dyDescent="0.2">
      <c r="A241" s="1">
        <v>124</v>
      </c>
      <c r="B241" s="1" t="s">
        <v>112</v>
      </c>
      <c r="D241" s="29">
        <f>SUMIFS('2013Figures'!$J:$J,'2013Figures'!$C:$C,$A241,'2013Figures'!$I:$I,"",'2013Figures'!$E:$E,$B$1)</f>
        <v>0</v>
      </c>
      <c r="E241" s="9">
        <f>SUMIFS('2013Figures'!$J:$J,'2013Figures'!$C:$C,$A241,'2013Figures'!$I:$I,"",'2013Figures'!$B:$B,"BrokerToCy",'2013Figures'!$G:$G,"E1",'2013Figures'!$E:$E,$B$1)</f>
        <v>0</v>
      </c>
      <c r="F241" s="9">
        <f>SUMIFS('2013Figures'!$J:$J,'2013Figures'!$C:$C,$A241,'2013Figures'!$I:$I,"",'2013Figures'!$B:$B,"BrokerToCy",'2013Figures'!$G:$G,"P1",'2013Figures'!$E:$E,$B$1)</f>
        <v>0</v>
      </c>
      <c r="G241" s="9">
        <f>SUMIFS('2013Figures'!$J:$J,'2013Figures'!$C:$C,$A241,'2013Figures'!$I:$I,"",'2013Figures'!$B:$B,"CyToBroker",'2013Figures'!$G:$G,"E1",'2013Figures'!$E:$E,$B$1)</f>
        <v>0</v>
      </c>
      <c r="H241" s="9">
        <f>SUMIFS('2013Figures'!$J:$J,'2013Figures'!$C:$C,$A241,'2013Figures'!$I:$I,"",'2013Figures'!$B:$B,"CyToBroker",'2013Figures'!$G:$G,"P1",'2013Figures'!$E:$E,$B$1)</f>
        <v>0</v>
      </c>
      <c r="J241" s="8" t="s">
        <v>131</v>
      </c>
      <c r="L241" s="42">
        <f>SUMIFS('2012Figures'!$J:$J,'2012Figures'!$C:$C,$A241,'2012Figures'!$I:$I,"",'2012Figures'!$E:$E,$B$1)</f>
        <v>0</v>
      </c>
      <c r="M241" s="52">
        <f>SUMIFS('2012Figures'!$J:$J,'2012Figures'!$C:$C,$A241,'2012Figures'!$I:$I,"",'2012Figures'!$B:$B,"BrokerToCy",'2012Figures'!$G:$G,"E1",'2012Figures'!$E:$E,$B$1)</f>
        <v>0</v>
      </c>
      <c r="N241" s="52">
        <f>SUMIFS('2012Figures'!$J:$J,'2012Figures'!$C:$C,$A241,'2012Figures'!$I:$I,"",'2012Figures'!$B:$B,"BrokerToCy",'2012Figures'!$G:$G,"P1",'2012Figures'!$E:$E,$B$1)</f>
        <v>0</v>
      </c>
      <c r="O241" s="52">
        <f>SUMIFS('2012Figures'!$J:$J,'2012Figures'!$C:$C,$A241,'2012Figures'!$I:$I,"",'2012Figures'!$B:$B,"CyToBroker",'2012Figures'!$G:$G,"E1",'2012Figures'!$E:$E,$B$1)</f>
        <v>0</v>
      </c>
      <c r="P241" s="52">
        <f>SUMIFS('2012Figures'!$J:$J,'2012Figures'!$C:$C,$A241,'2012Figures'!$I:$I,"",'2012Figures'!$B:$B,"CyToBroker",'2012Figures'!$G:$G,"P1",'2012Figures'!$E:$E,$B$1)</f>
        <v>0</v>
      </c>
      <c r="R241" s="46" t="str">
        <f t="shared" si="28"/>
        <v/>
      </c>
      <c r="S241" s="46" t="str">
        <f t="shared" si="28"/>
        <v/>
      </c>
      <c r="T241" s="46" t="str">
        <f t="shared" si="28"/>
        <v/>
      </c>
      <c r="U241" s="46" t="str">
        <f t="shared" si="28"/>
        <v/>
      </c>
      <c r="V241" s="46" t="str">
        <f t="shared" si="28"/>
        <v/>
      </c>
    </row>
    <row r="242" spans="1:22" x14ac:dyDescent="0.2">
      <c r="A242" s="21"/>
      <c r="B242" s="21" t="s">
        <v>92</v>
      </c>
      <c r="C242" s="22"/>
      <c r="D242" s="23">
        <f>SUM(E242:H242)</f>
        <v>0</v>
      </c>
      <c r="E242" s="23">
        <f>SUM(E236:E241)</f>
        <v>0</v>
      </c>
      <c r="F242" s="23">
        <f>SUM(F236:F241)</f>
        <v>0</v>
      </c>
      <c r="G242" s="23">
        <f>SUM(G236:G241)</f>
        <v>0</v>
      </c>
      <c r="H242" s="23">
        <f>SUM(H236:H241)</f>
        <v>0</v>
      </c>
      <c r="I242" s="21"/>
      <c r="J242" s="22"/>
      <c r="K242" s="21"/>
      <c r="L242" s="43">
        <f>SUM(M242:P242)</f>
        <v>0</v>
      </c>
      <c r="M242" s="43">
        <f>SUM(M236:M241)</f>
        <v>0</v>
      </c>
      <c r="N242" s="43">
        <f>SUM(N236:N241)</f>
        <v>0</v>
      </c>
      <c r="O242" s="43">
        <f>SUM(O236:O241)</f>
        <v>0</v>
      </c>
      <c r="P242" s="43">
        <f>SUM(P236:P241)</f>
        <v>0</v>
      </c>
      <c r="Q242" s="21"/>
      <c r="R242" s="21"/>
      <c r="S242" s="21"/>
      <c r="T242" s="21"/>
      <c r="U242" s="21"/>
      <c r="V242" s="21"/>
    </row>
    <row r="243" spans="1:22" x14ac:dyDescent="0.2">
      <c r="A243" s="28">
        <v>126</v>
      </c>
      <c r="B243" s="28" t="s">
        <v>113</v>
      </c>
      <c r="C243" s="17" t="s">
        <v>88</v>
      </c>
      <c r="D243" s="18">
        <f>SUMIFS('2013Figures'!$J:$J,'2013Figures'!$C:$C,$A243,'2013Figures'!$E:$E,$B$1)</f>
        <v>0</v>
      </c>
      <c r="E243" s="18">
        <f>SUMIFS('2013Figures'!$J:$J,'2013Figures'!$C:$C,$A243,'2013Figures'!$B:$B,"BrokerToCy",'2013Figures'!$G:$G,"E1",'2013Figures'!$E:$E,$B$1)</f>
        <v>0</v>
      </c>
      <c r="F243" s="18">
        <f>SUMIFS('2013Figures'!$J:$J,'2013Figures'!$C:$C,$A243,'2013Figures'!$B:$B,"BrokerToCy",'2013Figures'!$G:$G,"P1",'2013Figures'!$E:$E,$B$1)</f>
        <v>0</v>
      </c>
      <c r="G243" s="18">
        <f>SUMIFS('2013Figures'!$J:$J,'2013Figures'!$C:$C,$A243,'2013Figures'!$B:$B,"CyToBroker",'2013Figures'!$G:$G,"E1",'2013Figures'!$E:$E,$B$1)</f>
        <v>0</v>
      </c>
      <c r="H243" s="18">
        <f>SUMIFS('2013Figures'!$J:$J,'2013Figures'!$C:$C,$A243,'2013Figures'!$B:$B,"CyToBroker",'2013Figures'!$G:$G,"P1",'2013Figures'!$E:$E,$B$1)</f>
        <v>0</v>
      </c>
      <c r="I243" s="28"/>
      <c r="J243" s="17"/>
      <c r="K243" s="28"/>
      <c r="L243" s="50">
        <f>SUMIFS('2012Figures'!$J:$J,'2012Figures'!$C:$C,$A243,'2012Figures'!$E:$E,$B$1)</f>
        <v>0</v>
      </c>
      <c r="M243" s="50">
        <f>SUMIFS('2012Figures'!$J:$J,'2012Figures'!$C:$C,$A243,'2012Figures'!$B:$B,"BrokerToCy",'2012Figures'!$G:$G,"E1",'2012Figures'!$E:$E,$B$1)</f>
        <v>0</v>
      </c>
      <c r="N243" s="50">
        <f>SUMIFS('2012Figures'!$J:$J,'2012Figures'!$C:$C,$A243,'2012Figures'!$B:$B,"BrokerToCy",'2012Figures'!$G:$G,"P1",'2012Figures'!$E:$E,$B$1)</f>
        <v>0</v>
      </c>
      <c r="O243" s="50">
        <f>SUMIFS('2012Figures'!$J:$J,'2012Figures'!$C:$C,$A243,'2012Figures'!$B:$B,"CyToBroker",'2012Figures'!$G:$G,"E1",'2012Figures'!$E:$E,$B$1)</f>
        <v>0</v>
      </c>
      <c r="P243" s="50">
        <f>SUMIFS('2012Figures'!$J:$J,'2012Figures'!$C:$C,$A243,'2012Figures'!$B:$B,"CyToBroker",'2012Figures'!$G:$G,"P1",'2012Figures'!$E:$E,$B$1)</f>
        <v>0</v>
      </c>
      <c r="Q243" s="28"/>
      <c r="R243" s="46" t="str">
        <f t="shared" si="28"/>
        <v/>
      </c>
      <c r="S243" s="46" t="str">
        <f t="shared" si="28"/>
        <v/>
      </c>
      <c r="T243" s="46" t="str">
        <f t="shared" si="28"/>
        <v/>
      </c>
      <c r="U243" s="46" t="str">
        <f t="shared" si="28"/>
        <v/>
      </c>
      <c r="V243" s="46" t="str">
        <f t="shared" si="28"/>
        <v/>
      </c>
    </row>
    <row r="244" spans="1:22" x14ac:dyDescent="0.2">
      <c r="A244" s="1">
        <v>126</v>
      </c>
      <c r="B244" s="1" t="s">
        <v>113</v>
      </c>
      <c r="C244" s="8">
        <v>3</v>
      </c>
      <c r="D244" s="29">
        <f>SUMIFS('2013Figures'!$J:$J,'2013Figures'!$C:$C,$A244,'2013Figures'!$H:$H,$B244,'2013Figures'!$I:$I,$C244,'2013Figures'!$E:$E,$B$1)</f>
        <v>0</v>
      </c>
      <c r="E244" s="9">
        <f>SUMIFS('2013Figures'!$J:$J,'2013Figures'!$C:$C,$A244,'2013Figures'!$H:$H,$B244,'2013Figures'!$I:$I,$C244,'2013Figures'!$B:$B,"BrokerToCy",'2013Figures'!$G:$G,"E1",'2013Figures'!$E:$E,$B$1)</f>
        <v>0</v>
      </c>
      <c r="F244" s="9">
        <f>SUMIFS('2013Figures'!$J:$J,'2013Figures'!$C:$C,$A244,'2013Figures'!$H:$H,$B244,'2013Figures'!$I:$I,$C244,'2013Figures'!$B:$B,"BrokerToCy",'2013Figures'!$G:$G,"P1",'2013Figures'!$E:$E,$B$1)</f>
        <v>0</v>
      </c>
      <c r="G244" s="9">
        <f>SUMIFS('2013Figures'!$J:$J,'2013Figures'!$C:$C,$A244,'2013Figures'!$H:$H,$B244,'2013Figures'!$I:$I,$C244,'2013Figures'!$B:$B,"CyToBroker",'2013Figures'!$G:$G,"E1",'2013Figures'!$E:$E,$B$1)</f>
        <v>0</v>
      </c>
      <c r="H244" s="9">
        <f>SUMIFS('2013Figures'!$J:$J,'2013Figures'!$C:$C,$A244,'2013Figures'!$H:$H,$B244,'2013Figures'!$I:$I,$C244,'2013Figures'!$B:$B,"CyToBroker",'2013Figures'!$G:$G,"P1",'2013Figures'!$E:$E,$B$1)</f>
        <v>0</v>
      </c>
      <c r="J244" s="8">
        <v>201401</v>
      </c>
      <c r="L244" s="42">
        <f>SUMIFS('2012Figures'!$J:$J,'2012Figures'!$C:$C,$A244,'2012Figures'!$H:$H,$B244,'2012Figures'!$I:$I,$C244,'2012Figures'!$E:$E,$B$1)</f>
        <v>0</v>
      </c>
      <c r="M244" s="52">
        <f>SUMIFS('2012Figures'!$J:$J,'2012Figures'!$C:$C,$A244,'2012Figures'!$H:$H,$B244,'2012Figures'!$I:$I,$C244,'2012Figures'!$B:$B,"BrokerToCy",'2012Figures'!$G:$G,"E1",'2012Figures'!$E:$E,$B$1)</f>
        <v>0</v>
      </c>
      <c r="N244" s="52">
        <f>SUMIFS('2012Figures'!$J:$J,'2012Figures'!$C:$C,$A244,'2012Figures'!$H:$H,$B244,'2012Figures'!$I:$I,$C244,'2012Figures'!$B:$B,"BrokerToCy",'2012Figures'!$G:$G,"P1",'2012Figures'!$E:$E,$B$1)</f>
        <v>0</v>
      </c>
      <c r="O244" s="52">
        <f>SUMIFS('2012Figures'!$J:$J,'2012Figures'!$C:$C,$A244,'2012Figures'!$H:$H,$B244,'2012Figures'!$I:$I,$C244,'2012Figures'!$B:$B,"CyToBroker",'2012Figures'!$G:$G,"E1",'2012Figures'!$E:$E,$B$1)</f>
        <v>0</v>
      </c>
      <c r="P244" s="52">
        <f>SUMIFS('2012Figures'!$J:$J,'2012Figures'!$C:$C,$A244,'2012Figures'!$H:$H,$B244,'2012Figures'!$I:$I,$C244,'2012Figures'!$B:$B,"CyToBroker",'2012Figures'!$G:$G,"P1",'2012Figures'!$E:$E,$B$1)</f>
        <v>0</v>
      </c>
      <c r="R244" s="46" t="str">
        <f t="shared" si="28"/>
        <v/>
      </c>
      <c r="S244" s="46" t="str">
        <f t="shared" si="28"/>
        <v/>
      </c>
      <c r="T244" s="46" t="str">
        <f t="shared" si="28"/>
        <v/>
      </c>
      <c r="U244" s="46" t="str">
        <f t="shared" si="28"/>
        <v/>
      </c>
      <c r="V244" s="46" t="str">
        <f t="shared" si="28"/>
        <v/>
      </c>
    </row>
    <row r="245" spans="1:22" x14ac:dyDescent="0.2">
      <c r="A245" s="1">
        <v>126</v>
      </c>
      <c r="B245" s="1" t="s">
        <v>113</v>
      </c>
      <c r="C245" s="8">
        <v>2</v>
      </c>
      <c r="D245" s="29">
        <f>SUMIFS('2013Figures'!$J:$J,'2013Figures'!$C:$C,$A245,'2013Figures'!$H:$H,$B245,'2013Figures'!$I:$I,$C245,'2013Figures'!$E:$E,$B$1)</f>
        <v>0</v>
      </c>
      <c r="E245" s="9">
        <f>SUMIFS('2013Figures'!$J:$J,'2013Figures'!$C:$C,$A245,'2013Figures'!$H:$H,$B245,'2013Figures'!$I:$I,$C245,'2013Figures'!$B:$B,"BrokerToCy",'2013Figures'!$G:$G,"E1",'2013Figures'!$E:$E,$B$1)</f>
        <v>0</v>
      </c>
      <c r="F245" s="9">
        <f>SUMIFS('2013Figures'!$J:$J,'2013Figures'!$C:$C,$A245,'2013Figures'!$H:$H,$B245,'2013Figures'!$I:$I,$C245,'2013Figures'!$B:$B,"BrokerToCy",'2013Figures'!$G:$G,"P1",'2013Figures'!$E:$E,$B$1)</f>
        <v>0</v>
      </c>
      <c r="G245" s="9">
        <f>SUMIFS('2013Figures'!$J:$J,'2013Figures'!$C:$C,$A245,'2013Figures'!$H:$H,$B245,'2013Figures'!$I:$I,$C245,'2013Figures'!$B:$B,"CyToBroker",'2013Figures'!$G:$G,"E1",'2013Figures'!$E:$E,$B$1)</f>
        <v>0</v>
      </c>
      <c r="H245" s="9">
        <f>SUMIFS('2013Figures'!$J:$J,'2013Figures'!$C:$C,$A245,'2013Figures'!$H:$H,$B245,'2013Figures'!$I:$I,$C245,'2013Figures'!$B:$B,"CyToBroker",'2013Figures'!$G:$G,"P1",'2013Figures'!$E:$E,$B$1)</f>
        <v>0</v>
      </c>
      <c r="I245" s="30"/>
      <c r="J245" s="31">
        <v>201301</v>
      </c>
      <c r="K245" s="30"/>
      <c r="L245" s="42">
        <f>SUMIFS('2012Figures'!$J:$J,'2012Figures'!$C:$C,$A245,'2012Figures'!$H:$H,$B245,'2012Figures'!$I:$I,$C245,'2012Figures'!$E:$E,$B$1)</f>
        <v>0</v>
      </c>
      <c r="M245" s="52">
        <f>SUMIFS('2012Figures'!$J:$J,'2012Figures'!$C:$C,$A245,'2012Figures'!$H:$H,$B245,'2012Figures'!$I:$I,$C245,'2012Figures'!$B:$B,"BrokerToCy",'2012Figures'!$G:$G,"E1",'2012Figures'!$E:$E,$B$1)</f>
        <v>0</v>
      </c>
      <c r="N245" s="52">
        <f>SUMIFS('2012Figures'!$J:$J,'2012Figures'!$C:$C,$A245,'2012Figures'!$H:$H,$B245,'2012Figures'!$I:$I,$C245,'2012Figures'!$B:$B,"BrokerToCy",'2012Figures'!$G:$G,"P1",'2012Figures'!$E:$E,$B$1)</f>
        <v>0</v>
      </c>
      <c r="O245" s="52">
        <f>SUMIFS('2012Figures'!$J:$J,'2012Figures'!$C:$C,$A245,'2012Figures'!$H:$H,$B245,'2012Figures'!$I:$I,$C245,'2012Figures'!$B:$B,"CyToBroker",'2012Figures'!$G:$G,"E1",'2012Figures'!$E:$E,$B$1)</f>
        <v>0</v>
      </c>
      <c r="P245" s="52">
        <f>SUMIFS('2012Figures'!$J:$J,'2012Figures'!$C:$C,$A245,'2012Figures'!$H:$H,$B245,'2012Figures'!$I:$I,$C245,'2012Figures'!$B:$B,"CyToBroker",'2012Figures'!$G:$G,"P1",'2012Figures'!$E:$E,$B$1)</f>
        <v>0</v>
      </c>
      <c r="Q245" s="30"/>
      <c r="R245" s="46" t="str">
        <f t="shared" si="28"/>
        <v/>
      </c>
      <c r="S245" s="46" t="str">
        <f t="shared" si="28"/>
        <v/>
      </c>
      <c r="T245" s="46" t="str">
        <f t="shared" si="28"/>
        <v/>
      </c>
      <c r="U245" s="46" t="str">
        <f t="shared" si="28"/>
        <v/>
      </c>
      <c r="V245" s="46" t="str">
        <f t="shared" si="28"/>
        <v/>
      </c>
    </row>
    <row r="246" spans="1:22" x14ac:dyDescent="0.2">
      <c r="A246" s="1">
        <v>126</v>
      </c>
      <c r="B246" s="1" t="s">
        <v>113</v>
      </c>
      <c r="C246" s="8">
        <v>1</v>
      </c>
      <c r="D246" s="29">
        <f>SUMIFS('2013Figures'!$J:$J,'2013Figures'!$C:$C,$A246,'2013Figures'!$H:$H,$B246,'2013Figures'!$I:$I,$C246,'2013Figures'!$E:$E,$B$1)</f>
        <v>0</v>
      </c>
      <c r="E246" s="9">
        <f>SUMIFS('2013Figures'!$J:$J,'2013Figures'!$C:$C,$A246,'2013Figures'!$H:$H,$B246,'2013Figures'!$I:$I,$C246,'2013Figures'!$B:$B,"BrokerToCy",'2013Figures'!$G:$G,"E1",'2013Figures'!$E:$E,$B$1)</f>
        <v>0</v>
      </c>
      <c r="F246" s="9">
        <f>SUMIFS('2013Figures'!$J:$J,'2013Figures'!$C:$C,$A246,'2013Figures'!$H:$H,$B246,'2013Figures'!$I:$I,$C246,'2013Figures'!$B:$B,"BrokerToCy",'2013Figures'!$G:$G,"P1",'2013Figures'!$E:$E,$B$1)</f>
        <v>0</v>
      </c>
      <c r="G246" s="9">
        <f>SUMIFS('2013Figures'!$J:$J,'2013Figures'!$C:$C,$A246,'2013Figures'!$H:$H,$B246,'2013Figures'!$I:$I,$C246,'2013Figures'!$B:$B,"CyToBroker",'2013Figures'!$G:$G,"E1",'2013Figures'!$E:$E,$B$1)</f>
        <v>0</v>
      </c>
      <c r="H246" s="9">
        <f>SUMIFS('2013Figures'!$J:$J,'2013Figures'!$C:$C,$A246,'2013Figures'!$H:$H,$B246,'2013Figures'!$I:$I,$C246,'2013Figures'!$B:$B,"CyToBroker",'2013Figures'!$G:$G,"P1",'2013Figures'!$E:$E,$B$1)</f>
        <v>0</v>
      </c>
      <c r="J246" s="8">
        <v>201201</v>
      </c>
      <c r="L246" s="42">
        <f>SUMIFS('2012Figures'!$J:$J,'2012Figures'!$C:$C,$A246,'2012Figures'!$H:$H,$B246,'2012Figures'!$I:$I,$C246,'2012Figures'!$E:$E,$B$1)</f>
        <v>0</v>
      </c>
      <c r="M246" s="52">
        <f>SUMIFS('2012Figures'!$J:$J,'2012Figures'!$C:$C,$A246,'2012Figures'!$H:$H,$B246,'2012Figures'!$I:$I,$C246,'2012Figures'!$B:$B,"BrokerToCy",'2012Figures'!$G:$G,"E1",'2012Figures'!$E:$E,$B$1)</f>
        <v>0</v>
      </c>
      <c r="N246" s="52">
        <f>SUMIFS('2012Figures'!$J:$J,'2012Figures'!$C:$C,$A246,'2012Figures'!$H:$H,$B246,'2012Figures'!$I:$I,$C246,'2012Figures'!$B:$B,"BrokerToCy",'2012Figures'!$G:$G,"P1",'2012Figures'!$E:$E,$B$1)</f>
        <v>0</v>
      </c>
      <c r="O246" s="52">
        <f>SUMIFS('2012Figures'!$J:$J,'2012Figures'!$C:$C,$A246,'2012Figures'!$H:$H,$B246,'2012Figures'!$I:$I,$C246,'2012Figures'!$B:$B,"CyToBroker",'2012Figures'!$G:$G,"E1",'2012Figures'!$E:$E,$B$1)</f>
        <v>0</v>
      </c>
      <c r="P246" s="52">
        <f>SUMIFS('2012Figures'!$J:$J,'2012Figures'!$C:$C,$A246,'2012Figures'!$H:$H,$B246,'2012Figures'!$I:$I,$C246,'2012Figures'!$B:$B,"CyToBroker",'2012Figures'!$G:$G,"P1",'2012Figures'!$E:$E,$B$1)</f>
        <v>0</v>
      </c>
      <c r="R246" s="46" t="str">
        <f t="shared" si="28"/>
        <v/>
      </c>
      <c r="S246" s="46" t="str">
        <f t="shared" si="28"/>
        <v/>
      </c>
      <c r="T246" s="46" t="str">
        <f t="shared" si="28"/>
        <v/>
      </c>
      <c r="U246" s="46" t="str">
        <f t="shared" si="28"/>
        <v/>
      </c>
      <c r="V246" s="46" t="str">
        <f t="shared" si="28"/>
        <v/>
      </c>
    </row>
    <row r="247" spans="1:22" x14ac:dyDescent="0.2">
      <c r="A247" s="1">
        <v>126</v>
      </c>
      <c r="B247" s="1" t="s">
        <v>113</v>
      </c>
      <c r="D247" s="29">
        <f>SUMIFS('2013Figures'!$J:$J,'2013Figures'!$C:$C,$A247,'2013Figures'!$I:$I,"",'2013Figures'!$E:$E,$B$1)</f>
        <v>0</v>
      </c>
      <c r="E247" s="9">
        <f>SUMIFS('2013Figures'!$J:$J,'2013Figures'!$C:$C,$A247,'2013Figures'!$I:$I,"",'2013Figures'!$B:$B,"BrokerToCy",'2013Figures'!$G:$G,"E1",'2013Figures'!$E:$E,$B$1)</f>
        <v>0</v>
      </c>
      <c r="F247" s="9">
        <f>SUMIFS('2013Figures'!$J:$J,'2013Figures'!$C:$C,$A247,'2013Figures'!$I:$I,"",'2013Figures'!$B:$B,"BrokerToCy",'2013Figures'!$G:$G,"P1",'2013Figures'!$E:$E,$B$1)</f>
        <v>0</v>
      </c>
      <c r="G247" s="9">
        <f>SUMIFS('2013Figures'!$J:$J,'2013Figures'!$C:$C,$A247,'2013Figures'!$I:$I,"",'2013Figures'!$B:$B,"CyToBroker",'2013Figures'!$G:$G,"E1",'2013Figures'!$E:$E,$B$1)</f>
        <v>0</v>
      </c>
      <c r="H247" s="9">
        <f>SUMIFS('2013Figures'!$J:$J,'2013Figures'!$C:$C,$A247,'2013Figures'!$I:$I,"",'2013Figures'!$B:$B,"CyToBroker",'2013Figures'!$G:$G,"P1",'2013Figures'!$E:$E,$B$1)</f>
        <v>0</v>
      </c>
      <c r="J247" s="8" t="s">
        <v>131</v>
      </c>
      <c r="L247" s="42">
        <f>SUMIFS('2012Figures'!$J:$J,'2012Figures'!$C:$C,$A247,'2012Figures'!$I:$I,"",'2012Figures'!$E:$E,$B$1)</f>
        <v>0</v>
      </c>
      <c r="M247" s="52">
        <f>SUMIFS('2012Figures'!$J:$J,'2012Figures'!$C:$C,$A247,'2012Figures'!$I:$I,"",'2012Figures'!$B:$B,"BrokerToCy",'2012Figures'!$G:$G,"E1",'2012Figures'!$E:$E,$B$1)</f>
        <v>0</v>
      </c>
      <c r="N247" s="52">
        <f>SUMIFS('2012Figures'!$J:$J,'2012Figures'!$C:$C,$A247,'2012Figures'!$I:$I,"",'2012Figures'!$B:$B,"BrokerToCy",'2012Figures'!$G:$G,"P1",'2012Figures'!$E:$E,$B$1)</f>
        <v>0</v>
      </c>
      <c r="O247" s="52">
        <f>SUMIFS('2012Figures'!$J:$J,'2012Figures'!$C:$C,$A247,'2012Figures'!$I:$I,"",'2012Figures'!$B:$B,"CyToBroker",'2012Figures'!$G:$G,"E1",'2012Figures'!$E:$E,$B$1)</f>
        <v>0</v>
      </c>
      <c r="P247" s="52">
        <f>SUMIFS('2012Figures'!$J:$J,'2012Figures'!$C:$C,$A247,'2012Figures'!$I:$I,"",'2012Figures'!$B:$B,"CyToBroker",'2012Figures'!$G:$G,"P1",'2012Figures'!$E:$E,$B$1)</f>
        <v>0</v>
      </c>
      <c r="R247" s="46" t="str">
        <f t="shared" si="28"/>
        <v/>
      </c>
      <c r="S247" s="46" t="str">
        <f t="shared" si="28"/>
        <v/>
      </c>
      <c r="T247" s="46" t="str">
        <f t="shared" si="28"/>
        <v/>
      </c>
      <c r="U247" s="46" t="str">
        <f t="shared" si="28"/>
        <v/>
      </c>
      <c r="V247" s="46" t="str">
        <f t="shared" si="28"/>
        <v/>
      </c>
    </row>
    <row r="248" spans="1:22" x14ac:dyDescent="0.2">
      <c r="A248" s="21"/>
      <c r="B248" s="21" t="s">
        <v>92</v>
      </c>
      <c r="C248" s="22"/>
      <c r="D248" s="23">
        <f>SUM(E248:H248)</f>
        <v>0</v>
      </c>
      <c r="E248" s="23">
        <f>SUM(E244:E247)</f>
        <v>0</v>
      </c>
      <c r="F248" s="23">
        <f>SUM(F244:F247)</f>
        <v>0</v>
      </c>
      <c r="G248" s="23">
        <f>SUM(G244:G247)</f>
        <v>0</v>
      </c>
      <c r="H248" s="23">
        <f>SUM(H244:H247)</f>
        <v>0</v>
      </c>
      <c r="I248" s="21"/>
      <c r="J248" s="22"/>
      <c r="K248" s="21"/>
      <c r="L248" s="43">
        <f>SUM(M248:P248)</f>
        <v>0</v>
      </c>
      <c r="M248" s="43">
        <f>SUM(M244:M247)</f>
        <v>0</v>
      </c>
      <c r="N248" s="43">
        <f>SUM(N244:N247)</f>
        <v>0</v>
      </c>
      <c r="O248" s="43">
        <f>SUM(O244:O247)</f>
        <v>0</v>
      </c>
      <c r="P248" s="43">
        <f>SUM(P244:P247)</f>
        <v>0</v>
      </c>
      <c r="Q248" s="21"/>
      <c r="R248" s="21"/>
      <c r="S248" s="21"/>
      <c r="T248" s="21"/>
      <c r="U248" s="21"/>
      <c r="V248" s="21"/>
    </row>
    <row r="249" spans="1:22" x14ac:dyDescent="0.2">
      <c r="A249" s="28">
        <v>139</v>
      </c>
      <c r="B249" s="28" t="s">
        <v>167</v>
      </c>
      <c r="C249" s="17" t="s">
        <v>88</v>
      </c>
      <c r="D249" s="18">
        <f>SUMIFS('2013Figures'!$J:$J,'2013Figures'!$C:$C,$A249,'2013Figures'!$E:$E,$B$1)</f>
        <v>0</v>
      </c>
      <c r="E249" s="18">
        <f>SUMIFS('2013Figures'!$J:$J,'2013Figures'!$C:$C,$A249,'2013Figures'!$B:$B,"BrokerToCy",'2013Figures'!$G:$G,"E1",'2013Figures'!$E:$E,$B$1)</f>
        <v>0</v>
      </c>
      <c r="F249" s="18">
        <f>SUMIFS('2013Figures'!$J:$J,'2013Figures'!$C:$C,$A249,'2013Figures'!$B:$B,"BrokerToCy",'2013Figures'!$G:$G,"P1",'2013Figures'!$E:$E,$B$1)</f>
        <v>0</v>
      </c>
      <c r="G249" s="18">
        <f>SUMIFS('2013Figures'!$J:$J,'2013Figures'!$C:$C,$A249,'2013Figures'!$B:$B,"CyToBroker",'2013Figures'!$G:$G,"E1",'2013Figures'!$E:$E,$B$1)</f>
        <v>0</v>
      </c>
      <c r="H249" s="18">
        <f>SUMIFS('2013Figures'!$J:$J,'2013Figures'!$C:$C,$A249,'2013Figures'!$B:$B,"CyToBroker",'2013Figures'!$G:$G,"P1",'2013Figures'!$E:$E,$B$1)</f>
        <v>0</v>
      </c>
      <c r="I249" s="28"/>
      <c r="J249" s="17"/>
      <c r="K249" s="28"/>
      <c r="L249" s="50">
        <f>SUMIFS('2012Figures'!$J:$J,'2012Figures'!$C:$C,$A249,'2012Figures'!$E:$E,$B$1)</f>
        <v>0</v>
      </c>
      <c r="M249" s="50">
        <f>SUMIFS('2012Figures'!$J:$J,'2012Figures'!$C:$C,$A249,'2012Figures'!$B:$B,"BrokerToCy",'2012Figures'!$G:$G,"E1",'2012Figures'!$E:$E,$B$1)</f>
        <v>0</v>
      </c>
      <c r="N249" s="50">
        <f>SUMIFS('2012Figures'!$J:$J,'2012Figures'!$C:$C,$A249,'2012Figures'!$B:$B,"BrokerToCy",'2012Figures'!$G:$G,"P1",'2012Figures'!$E:$E,$B$1)</f>
        <v>0</v>
      </c>
      <c r="O249" s="50">
        <f>SUMIFS('2012Figures'!$J:$J,'2012Figures'!$C:$C,$A249,'2012Figures'!$B:$B,"CyToBroker",'2012Figures'!$G:$G,"E1",'2012Figures'!$E:$E,$B$1)</f>
        <v>0</v>
      </c>
      <c r="P249" s="50">
        <f>SUMIFS('2012Figures'!$J:$J,'2012Figures'!$C:$C,$A249,'2012Figures'!$B:$B,"CyToBroker",'2012Figures'!$G:$G,"P1",'2012Figures'!$E:$E,$B$1)</f>
        <v>0</v>
      </c>
      <c r="Q249" s="28"/>
      <c r="R249" s="46" t="str">
        <f t="shared" si="28"/>
        <v/>
      </c>
      <c r="S249" s="46" t="str">
        <f t="shared" si="28"/>
        <v/>
      </c>
      <c r="T249" s="46" t="str">
        <f t="shared" si="28"/>
        <v/>
      </c>
      <c r="U249" s="46" t="str">
        <f t="shared" si="28"/>
        <v/>
      </c>
      <c r="V249" s="46" t="str">
        <f t="shared" si="28"/>
        <v/>
      </c>
    </row>
    <row r="250" spans="1:22" x14ac:dyDescent="0.2">
      <c r="A250" s="1">
        <v>139</v>
      </c>
      <c r="B250" s="1" t="s">
        <v>167</v>
      </c>
      <c r="C250" s="8">
        <v>2</v>
      </c>
      <c r="D250" s="29">
        <f>SUMIFS('2013Figures'!$J:$J,'2013Figures'!$C:$C,$A250,'2013Figures'!$H:$H,$B250,'2013Figures'!$I:$I,$C250,'2013Figures'!$E:$E,$B$1)</f>
        <v>0</v>
      </c>
      <c r="E250" s="9">
        <f>SUMIFS('2013Figures'!$J:$J,'2013Figures'!$C:$C,$A250,'2013Figures'!$H:$H,$B250,'2013Figures'!$I:$I,$C250,'2013Figures'!$B:$B,"BrokerToCy",'2013Figures'!$G:$G,"E1",'2013Figures'!$E:$E,$B$1)</f>
        <v>0</v>
      </c>
      <c r="F250" s="9">
        <f>SUMIFS('2013Figures'!$J:$J,'2013Figures'!$C:$C,$A250,'2013Figures'!$H:$H,$B250,'2013Figures'!$I:$I,$C250,'2013Figures'!$B:$B,"BrokerToCy",'2013Figures'!$G:$G,"P1",'2013Figures'!$E:$E,$B$1)</f>
        <v>0</v>
      </c>
      <c r="G250" s="9">
        <f>SUMIFS('2013Figures'!$J:$J,'2013Figures'!$C:$C,$A250,'2013Figures'!$H:$H,$B250,'2013Figures'!$I:$I,$C250,'2013Figures'!$B:$B,"CyToBroker",'2013Figures'!$G:$G,"E1",'2013Figures'!$E:$E,$B$1)</f>
        <v>0</v>
      </c>
      <c r="H250" s="9">
        <f>SUMIFS('2013Figures'!$J:$J,'2013Figures'!$C:$C,$A250,'2013Figures'!$H:$H,$B250,'2013Figures'!$I:$I,$C250,'2013Figures'!$B:$B,"CyToBroker",'2013Figures'!$G:$G,"P1",'2013Figures'!$E:$E,$B$1)</f>
        <v>0</v>
      </c>
      <c r="I250" s="30"/>
      <c r="J250" s="31">
        <v>201502</v>
      </c>
      <c r="K250" s="30"/>
      <c r="L250" s="42">
        <f>SUMIFS('2012Figures'!$J:$J,'2012Figures'!$C:$C,$A250,'2012Figures'!$H:$H,$B250,'2012Figures'!$I:$I,$C250,'2012Figures'!$E:$E,$B$1)</f>
        <v>0</v>
      </c>
      <c r="M250" s="52">
        <f>SUMIFS('2012Figures'!$J:$J,'2012Figures'!$C:$C,$A250,'2012Figures'!$H:$H,$B250,'2012Figures'!$I:$I,$C250,'2012Figures'!$B:$B,"BrokerToCy",'2012Figures'!$G:$G,"E1",'2012Figures'!$E:$E,$B$1)</f>
        <v>0</v>
      </c>
      <c r="N250" s="52">
        <f>SUMIFS('2012Figures'!$J:$J,'2012Figures'!$C:$C,$A250,'2012Figures'!$H:$H,$B250,'2012Figures'!$I:$I,$C250,'2012Figures'!$B:$B,"BrokerToCy",'2012Figures'!$G:$G,"P1",'2012Figures'!$E:$E,$B$1)</f>
        <v>0</v>
      </c>
      <c r="O250" s="52">
        <f>SUMIFS('2012Figures'!$J:$J,'2012Figures'!$C:$C,$A250,'2012Figures'!$H:$H,$B250,'2012Figures'!$I:$I,$C250,'2012Figures'!$B:$B,"CyToBroker",'2012Figures'!$G:$G,"E1",'2012Figures'!$E:$E,$B$1)</f>
        <v>0</v>
      </c>
      <c r="P250" s="52">
        <f>SUMIFS('2012Figures'!$J:$J,'2012Figures'!$C:$C,$A250,'2012Figures'!$H:$H,$B250,'2012Figures'!$I:$I,$C250,'2012Figures'!$B:$B,"CyToBroker",'2012Figures'!$G:$G,"P1",'2012Figures'!$E:$E,$B$1)</f>
        <v>0</v>
      </c>
      <c r="Q250" s="30"/>
      <c r="R250" s="46" t="str">
        <f t="shared" si="28"/>
        <v/>
      </c>
      <c r="S250" s="46" t="str">
        <f t="shared" si="28"/>
        <v/>
      </c>
      <c r="T250" s="46" t="str">
        <f t="shared" si="28"/>
        <v/>
      </c>
      <c r="U250" s="46" t="str">
        <f t="shared" si="28"/>
        <v/>
      </c>
      <c r="V250" s="46" t="str">
        <f t="shared" si="28"/>
        <v/>
      </c>
    </row>
    <row r="251" spans="1:22" x14ac:dyDescent="0.2">
      <c r="A251" s="1">
        <v>139</v>
      </c>
      <c r="B251" s="1" t="s">
        <v>167</v>
      </c>
      <c r="C251" s="8">
        <v>1</v>
      </c>
      <c r="D251" s="29">
        <f>SUMIFS('2013Figures'!$J:$J,'2013Figures'!$C:$C,$A251,'2013Figures'!$H:$H,$B251,'2013Figures'!$I:$I,$C251,'2013Figures'!$E:$E,$B$1)</f>
        <v>0</v>
      </c>
      <c r="E251" s="9">
        <f>SUMIFS('2013Figures'!$J:$J,'2013Figures'!$C:$C,$A251,'2013Figures'!$H:$H,$B251,'2013Figures'!$I:$I,$C251,'2013Figures'!$B:$B,"BrokerToCy",'2013Figures'!$G:$G,"E1",'2013Figures'!$E:$E,$B$1)</f>
        <v>0</v>
      </c>
      <c r="F251" s="9">
        <f>SUMIFS('2013Figures'!$J:$J,'2013Figures'!$C:$C,$A251,'2013Figures'!$H:$H,$B251,'2013Figures'!$I:$I,$C251,'2013Figures'!$B:$B,"BrokerToCy",'2013Figures'!$G:$G,"P1",'2013Figures'!$E:$E,$B$1)</f>
        <v>0</v>
      </c>
      <c r="G251" s="9">
        <f>SUMIFS('2013Figures'!$J:$J,'2013Figures'!$C:$C,$A251,'2013Figures'!$H:$H,$B251,'2013Figures'!$I:$I,$C251,'2013Figures'!$B:$B,"CyToBroker",'2013Figures'!$G:$G,"E1",'2013Figures'!$E:$E,$B$1)</f>
        <v>0</v>
      </c>
      <c r="H251" s="9">
        <f>SUMIFS('2013Figures'!$J:$J,'2013Figures'!$C:$C,$A251,'2013Figures'!$H:$H,$B251,'2013Figures'!$I:$I,$C251,'2013Figures'!$B:$B,"CyToBroker",'2013Figures'!$G:$G,"P1",'2013Figures'!$E:$E,$B$1)</f>
        <v>0</v>
      </c>
      <c r="J251" s="31">
        <v>201501</v>
      </c>
      <c r="L251" s="42">
        <f>SUMIFS('2012Figures'!$J:$J,'2012Figures'!$C:$C,$A251,'2012Figures'!$H:$H,$B251,'2012Figures'!$I:$I,$C251,'2012Figures'!$E:$E,$B$1)</f>
        <v>0</v>
      </c>
      <c r="M251" s="52">
        <f>SUMIFS('2012Figures'!$J:$J,'2012Figures'!$C:$C,$A251,'2012Figures'!$H:$H,$B251,'2012Figures'!$I:$I,$C251,'2012Figures'!$B:$B,"BrokerToCy",'2012Figures'!$G:$G,"E1",'2012Figures'!$E:$E,$B$1)</f>
        <v>0</v>
      </c>
      <c r="N251" s="52">
        <f>SUMIFS('2012Figures'!$J:$J,'2012Figures'!$C:$C,$A251,'2012Figures'!$H:$H,$B251,'2012Figures'!$I:$I,$C251,'2012Figures'!$B:$B,"BrokerToCy",'2012Figures'!$G:$G,"P1",'2012Figures'!$E:$E,$B$1)</f>
        <v>0</v>
      </c>
      <c r="O251" s="52">
        <f>SUMIFS('2012Figures'!$J:$J,'2012Figures'!$C:$C,$A251,'2012Figures'!$H:$H,$B251,'2012Figures'!$I:$I,$C251,'2012Figures'!$B:$B,"CyToBroker",'2012Figures'!$G:$G,"E1",'2012Figures'!$E:$E,$B$1)</f>
        <v>0</v>
      </c>
      <c r="P251" s="52">
        <f>SUMIFS('2012Figures'!$J:$J,'2012Figures'!$C:$C,$A251,'2012Figures'!$H:$H,$B251,'2012Figures'!$I:$I,$C251,'2012Figures'!$B:$B,"CyToBroker",'2012Figures'!$G:$G,"P1",'2012Figures'!$E:$E,$B$1)</f>
        <v>0</v>
      </c>
      <c r="R251" s="46" t="str">
        <f t="shared" si="28"/>
        <v/>
      </c>
      <c r="S251" s="46" t="str">
        <f t="shared" si="28"/>
        <v/>
      </c>
      <c r="T251" s="46" t="str">
        <f t="shared" si="28"/>
        <v/>
      </c>
      <c r="U251" s="46" t="str">
        <f t="shared" si="28"/>
        <v/>
      </c>
      <c r="V251" s="46" t="str">
        <f t="shared" si="28"/>
        <v/>
      </c>
    </row>
    <row r="252" spans="1:22" x14ac:dyDescent="0.2">
      <c r="A252" s="1">
        <v>139</v>
      </c>
      <c r="B252" s="1" t="s">
        <v>167</v>
      </c>
      <c r="D252" s="29">
        <f>SUMIFS('2013Figures'!$J:$J,'2013Figures'!$C:$C,$A252,'2013Figures'!$I:$I,"",'2013Figures'!$E:$E,$B$1)</f>
        <v>0</v>
      </c>
      <c r="E252" s="9">
        <f>SUMIFS('2013Figures'!$J:$J,'2013Figures'!$C:$C,$A252,'2013Figures'!$I:$I,"",'2013Figures'!$B:$B,"BrokerToCy",'2013Figures'!$G:$G,"E1",'2013Figures'!$E:$E,$B$1)</f>
        <v>0</v>
      </c>
      <c r="F252" s="9">
        <f>SUMIFS('2013Figures'!$J:$J,'2013Figures'!$C:$C,$A252,'2013Figures'!$I:$I,"",'2013Figures'!$B:$B,"BrokerToCy",'2013Figures'!$G:$G,"P1",'2013Figures'!$E:$E,$B$1)</f>
        <v>0</v>
      </c>
      <c r="G252" s="9">
        <f>SUMIFS('2013Figures'!$J:$J,'2013Figures'!$C:$C,$A252,'2013Figures'!$I:$I,"",'2013Figures'!$B:$B,"CyToBroker",'2013Figures'!$G:$G,"E1",'2013Figures'!$E:$E,$B$1)</f>
        <v>0</v>
      </c>
      <c r="H252" s="9">
        <f>SUMIFS('2013Figures'!$J:$J,'2013Figures'!$C:$C,$A252,'2013Figures'!$I:$I,"",'2013Figures'!$B:$B,"CyToBroker",'2013Figures'!$G:$G,"P1",'2013Figures'!$E:$E,$B$1)</f>
        <v>0</v>
      </c>
      <c r="J252" s="8" t="s">
        <v>131</v>
      </c>
      <c r="L252" s="42">
        <f>SUMIFS('2012Figures'!$J:$J,'2012Figures'!$C:$C,$A252,'2012Figures'!$I:$I,"",'2012Figures'!$E:$E,$B$1)</f>
        <v>0</v>
      </c>
      <c r="M252" s="52">
        <f>SUMIFS('2012Figures'!$J:$J,'2012Figures'!$C:$C,$A252,'2012Figures'!$I:$I,"",'2012Figures'!$B:$B,"BrokerToCy",'2012Figures'!$G:$G,"E1",'2012Figures'!$E:$E,$B$1)</f>
        <v>0</v>
      </c>
      <c r="N252" s="52">
        <f>SUMIFS('2012Figures'!$J:$J,'2012Figures'!$C:$C,$A252,'2012Figures'!$I:$I,"",'2012Figures'!$B:$B,"BrokerToCy",'2012Figures'!$G:$G,"P1",'2012Figures'!$E:$E,$B$1)</f>
        <v>0</v>
      </c>
      <c r="O252" s="52">
        <f>SUMIFS('2012Figures'!$J:$J,'2012Figures'!$C:$C,$A252,'2012Figures'!$I:$I,"",'2012Figures'!$B:$B,"CyToBroker",'2012Figures'!$G:$G,"E1",'2012Figures'!$E:$E,$B$1)</f>
        <v>0</v>
      </c>
      <c r="P252" s="52">
        <f>SUMIFS('2012Figures'!$J:$J,'2012Figures'!$C:$C,$A252,'2012Figures'!$I:$I,"",'2012Figures'!$B:$B,"CyToBroker",'2012Figures'!$G:$G,"P1",'2012Figures'!$E:$E,$B$1)</f>
        <v>0</v>
      </c>
      <c r="R252" s="46" t="str">
        <f t="shared" si="28"/>
        <v/>
      </c>
      <c r="S252" s="46" t="str">
        <f t="shared" si="28"/>
        <v/>
      </c>
      <c r="T252" s="46" t="str">
        <f t="shared" si="28"/>
        <v/>
      </c>
      <c r="U252" s="46" t="str">
        <f t="shared" si="28"/>
        <v/>
      </c>
      <c r="V252" s="46" t="str">
        <f t="shared" si="28"/>
        <v/>
      </c>
    </row>
    <row r="253" spans="1:22" x14ac:dyDescent="0.2">
      <c r="A253" s="21"/>
      <c r="B253" s="21" t="s">
        <v>92</v>
      </c>
      <c r="C253" s="22"/>
      <c r="D253" s="23">
        <f>SUM(E253:H253)</f>
        <v>0</v>
      </c>
      <c r="E253" s="23">
        <f>SUM(E250:E252)</f>
        <v>0</v>
      </c>
      <c r="F253" s="23">
        <f>SUM(F250:F252)</f>
        <v>0</v>
      </c>
      <c r="G253" s="23">
        <f>SUM(G250:G252)</f>
        <v>0</v>
      </c>
      <c r="H253" s="23">
        <f>SUM(H250:H252)</f>
        <v>0</v>
      </c>
      <c r="I253" s="21"/>
      <c r="J253" s="22"/>
      <c r="K253" s="21"/>
      <c r="L253" s="43">
        <f>SUM(M253:P253)</f>
        <v>0</v>
      </c>
      <c r="M253" s="43">
        <f>SUM(M250:M252)</f>
        <v>0</v>
      </c>
      <c r="N253" s="43">
        <f>SUM(N250:N252)</f>
        <v>0</v>
      </c>
      <c r="O253" s="43">
        <f>SUM(O250:O252)</f>
        <v>0</v>
      </c>
      <c r="P253" s="43">
        <f>SUM(P250:P252)</f>
        <v>0</v>
      </c>
      <c r="Q253" s="21"/>
      <c r="R253" s="21"/>
      <c r="S253" s="21"/>
      <c r="T253" s="21"/>
      <c r="U253" s="21"/>
      <c r="V253" s="21"/>
    </row>
    <row r="254" spans="1:22" x14ac:dyDescent="0.2">
      <c r="A254" s="28">
        <v>140</v>
      </c>
      <c r="B254" s="28" t="s">
        <v>114</v>
      </c>
      <c r="C254" s="17" t="s">
        <v>88</v>
      </c>
      <c r="D254" s="18">
        <f>SUMIFS('2013Figures'!$J:$J,'2013Figures'!$C:$C,$A254,'2013Figures'!$E:$E,$B$1)</f>
        <v>0</v>
      </c>
      <c r="E254" s="18">
        <f>SUMIFS('2013Figures'!$J:$J,'2013Figures'!$C:$C,$A254,'2013Figures'!$B:$B,"BrokerToCy",'2013Figures'!$G:$G,"E1",'2013Figures'!$E:$E,$B$1)</f>
        <v>0</v>
      </c>
      <c r="F254" s="18">
        <f>SUMIFS('2013Figures'!$J:$J,'2013Figures'!$C:$C,$A254,'2013Figures'!$B:$B,"BrokerToCy",'2013Figures'!$G:$G,"P1",'2013Figures'!$E:$E,$B$1)</f>
        <v>0</v>
      </c>
      <c r="G254" s="18">
        <f>SUMIFS('2013Figures'!$J:$J,'2013Figures'!$C:$C,$A254,'2013Figures'!$B:$B,"CyToBroker",'2013Figures'!$G:$G,"E1",'2013Figures'!$E:$E,$B$1)</f>
        <v>0</v>
      </c>
      <c r="H254" s="18">
        <f>SUMIFS('2013Figures'!$J:$J,'2013Figures'!$C:$C,$A254,'2013Figures'!$B:$B,"CyToBroker",'2013Figures'!$G:$G,"P1",'2013Figures'!$E:$E,$B$1)</f>
        <v>0</v>
      </c>
      <c r="I254" s="28"/>
      <c r="J254" s="17"/>
      <c r="K254" s="28"/>
      <c r="L254" s="50">
        <f>SUMIFS('2012Figures'!$J:$J,'2012Figures'!$C:$C,$A254,'2012Figures'!$E:$E,$B$1)</f>
        <v>0</v>
      </c>
      <c r="M254" s="50">
        <f>SUMIFS('2012Figures'!$J:$J,'2012Figures'!$C:$C,$A254,'2012Figures'!$B:$B,"BrokerToCy",'2012Figures'!$G:$G,"E1",'2012Figures'!$E:$E,$B$1)</f>
        <v>0</v>
      </c>
      <c r="N254" s="50">
        <f>SUMIFS('2012Figures'!$J:$J,'2012Figures'!$C:$C,$A254,'2012Figures'!$B:$B,"BrokerToCy",'2012Figures'!$G:$G,"P1",'2012Figures'!$E:$E,$B$1)</f>
        <v>0</v>
      </c>
      <c r="O254" s="50">
        <f>SUMIFS('2012Figures'!$J:$J,'2012Figures'!$C:$C,$A254,'2012Figures'!$B:$B,"CyToBroker",'2012Figures'!$G:$G,"E1",'2012Figures'!$E:$E,$B$1)</f>
        <v>0</v>
      </c>
      <c r="P254" s="50">
        <f>SUMIFS('2012Figures'!$J:$J,'2012Figures'!$C:$C,$A254,'2012Figures'!$B:$B,"CyToBroker",'2012Figures'!$G:$G,"P1",'2012Figures'!$E:$E,$B$1)</f>
        <v>0</v>
      </c>
      <c r="Q254" s="28"/>
      <c r="R254" s="46" t="str">
        <f t="shared" si="28"/>
        <v/>
      </c>
      <c r="S254" s="46" t="str">
        <f t="shared" si="28"/>
        <v/>
      </c>
      <c r="T254" s="46" t="str">
        <f t="shared" si="28"/>
        <v/>
      </c>
      <c r="U254" s="46" t="str">
        <f t="shared" si="28"/>
        <v/>
      </c>
      <c r="V254" s="46" t="str">
        <f t="shared" si="28"/>
        <v/>
      </c>
    </row>
    <row r="255" spans="1:22" x14ac:dyDescent="0.2">
      <c r="A255" s="1">
        <v>140</v>
      </c>
      <c r="B255" s="1" t="s">
        <v>114</v>
      </c>
      <c r="C255" s="8">
        <v>2</v>
      </c>
      <c r="D255" s="29">
        <f>SUMIFS('2013Figures'!$J:$J,'2013Figures'!$C:$C,$A255,'2013Figures'!$H:$H,$B255,'2013Figures'!$I:$I,$C255,'2013Figures'!$E:$E,$B$1)</f>
        <v>0</v>
      </c>
      <c r="E255" s="9">
        <f>SUMIFS('2013Figures'!$J:$J,'2013Figures'!$C:$C,$A255,'2013Figures'!$H:$H,$B255,'2013Figures'!$I:$I,$C255,'2013Figures'!$B:$B,"BrokerToCy",'2013Figures'!$G:$G,"E1",'2013Figures'!$E:$E,$B$1)</f>
        <v>0</v>
      </c>
      <c r="F255" s="9">
        <f>SUMIFS('2013Figures'!$J:$J,'2013Figures'!$C:$C,$A255,'2013Figures'!$H:$H,$B255,'2013Figures'!$I:$I,$C255,'2013Figures'!$B:$B,"BrokerToCy",'2013Figures'!$G:$G,"P1",'2013Figures'!$E:$E,$B$1)</f>
        <v>0</v>
      </c>
      <c r="G255" s="9">
        <f>SUMIFS('2013Figures'!$J:$J,'2013Figures'!$C:$C,$A255,'2013Figures'!$H:$H,$B255,'2013Figures'!$I:$I,$C255,'2013Figures'!$B:$B,"CyToBroker",'2013Figures'!$G:$G,"E1",'2013Figures'!$E:$E,$B$1)</f>
        <v>0</v>
      </c>
      <c r="H255" s="9">
        <f>SUMIFS('2013Figures'!$J:$J,'2013Figures'!$C:$C,$A255,'2013Figures'!$H:$H,$B255,'2013Figures'!$I:$I,$C255,'2013Figures'!$B:$B,"CyToBroker",'2013Figures'!$G:$G,"P1",'2013Figures'!$E:$E,$B$1)</f>
        <v>0</v>
      </c>
      <c r="I255" s="30"/>
      <c r="J255" s="31">
        <v>201010</v>
      </c>
      <c r="K255" s="30"/>
      <c r="L255" s="42">
        <f>SUMIFS('2012Figures'!$J:$J,'2012Figures'!$C:$C,$A255,'2012Figures'!$H:$H,$B255,'2012Figures'!$I:$I,$C255,'2012Figures'!$E:$E,$B$1)</f>
        <v>0</v>
      </c>
      <c r="M255" s="52">
        <f>SUMIFS('2012Figures'!$J:$J,'2012Figures'!$C:$C,$A255,'2012Figures'!$H:$H,$B255,'2012Figures'!$I:$I,$C255,'2012Figures'!$B:$B,"BrokerToCy",'2012Figures'!$G:$G,"E1",'2012Figures'!$E:$E,$B$1)</f>
        <v>0</v>
      </c>
      <c r="N255" s="52">
        <f>SUMIFS('2012Figures'!$J:$J,'2012Figures'!$C:$C,$A255,'2012Figures'!$H:$H,$B255,'2012Figures'!$I:$I,$C255,'2012Figures'!$B:$B,"BrokerToCy",'2012Figures'!$G:$G,"P1",'2012Figures'!$E:$E,$B$1)</f>
        <v>0</v>
      </c>
      <c r="O255" s="52">
        <f>SUMIFS('2012Figures'!$J:$J,'2012Figures'!$C:$C,$A255,'2012Figures'!$H:$H,$B255,'2012Figures'!$I:$I,$C255,'2012Figures'!$B:$B,"CyToBroker",'2012Figures'!$G:$G,"E1",'2012Figures'!$E:$E,$B$1)</f>
        <v>0</v>
      </c>
      <c r="P255" s="52">
        <f>SUMIFS('2012Figures'!$J:$J,'2012Figures'!$C:$C,$A255,'2012Figures'!$H:$H,$B255,'2012Figures'!$I:$I,$C255,'2012Figures'!$B:$B,"CyToBroker",'2012Figures'!$G:$G,"P1",'2012Figures'!$E:$E,$B$1)</f>
        <v>0</v>
      </c>
      <c r="Q255" s="30"/>
      <c r="R255" s="46" t="str">
        <f t="shared" si="28"/>
        <v/>
      </c>
      <c r="S255" s="46" t="str">
        <f t="shared" si="28"/>
        <v/>
      </c>
      <c r="T255" s="46" t="str">
        <f t="shared" si="28"/>
        <v/>
      </c>
      <c r="U255" s="46" t="str">
        <f t="shared" si="28"/>
        <v/>
      </c>
      <c r="V255" s="46" t="str">
        <f t="shared" si="28"/>
        <v/>
      </c>
    </row>
    <row r="256" spans="1:22" x14ac:dyDescent="0.2">
      <c r="A256" s="1">
        <v>140</v>
      </c>
      <c r="B256" s="1" t="s">
        <v>114</v>
      </c>
      <c r="C256" s="8">
        <v>1</v>
      </c>
      <c r="D256" s="29">
        <f>SUMIFS('2013Figures'!$J:$J,'2013Figures'!$C:$C,$A256,'2013Figures'!$H:$H,$B256,'2013Figures'!$I:$I,$C256,'2013Figures'!$E:$E,$B$1)</f>
        <v>0</v>
      </c>
      <c r="E256" s="9">
        <f>SUMIFS('2013Figures'!$J:$J,'2013Figures'!$C:$C,$A256,'2013Figures'!$H:$H,$B256,'2013Figures'!$I:$I,$C256,'2013Figures'!$B:$B,"BrokerToCy",'2013Figures'!$G:$G,"E1",'2013Figures'!$E:$E,$B$1)</f>
        <v>0</v>
      </c>
      <c r="F256" s="9">
        <f>SUMIFS('2013Figures'!$J:$J,'2013Figures'!$C:$C,$A256,'2013Figures'!$H:$H,$B256,'2013Figures'!$I:$I,$C256,'2013Figures'!$B:$B,"BrokerToCy",'2013Figures'!$G:$G,"P1",'2013Figures'!$E:$E,$B$1)</f>
        <v>0</v>
      </c>
      <c r="G256" s="9">
        <f>SUMIFS('2013Figures'!$J:$J,'2013Figures'!$C:$C,$A256,'2013Figures'!$H:$H,$B256,'2013Figures'!$I:$I,$C256,'2013Figures'!$B:$B,"CyToBroker",'2013Figures'!$G:$G,"E1",'2013Figures'!$E:$E,$B$1)</f>
        <v>0</v>
      </c>
      <c r="H256" s="9">
        <f>SUMIFS('2013Figures'!$J:$J,'2013Figures'!$C:$C,$A256,'2013Figures'!$H:$H,$B256,'2013Figures'!$I:$I,$C256,'2013Figures'!$B:$B,"CyToBroker",'2013Figures'!$G:$G,"P1",'2013Figures'!$E:$E,$B$1)</f>
        <v>0</v>
      </c>
      <c r="J256" s="8" t="s">
        <v>131</v>
      </c>
      <c r="L256" s="42">
        <f>SUMIFS('2012Figures'!$J:$J,'2012Figures'!$C:$C,$A256,'2012Figures'!$H:$H,$B256,'2012Figures'!$I:$I,$C256,'2012Figures'!$E:$E,$B$1)</f>
        <v>0</v>
      </c>
      <c r="M256" s="52">
        <f>SUMIFS('2012Figures'!$J:$J,'2012Figures'!$C:$C,$A256,'2012Figures'!$H:$H,$B256,'2012Figures'!$I:$I,$C256,'2012Figures'!$B:$B,"BrokerToCy",'2012Figures'!$G:$G,"E1",'2012Figures'!$E:$E,$B$1)</f>
        <v>0</v>
      </c>
      <c r="N256" s="52">
        <f>SUMIFS('2012Figures'!$J:$J,'2012Figures'!$C:$C,$A256,'2012Figures'!$H:$H,$B256,'2012Figures'!$I:$I,$C256,'2012Figures'!$B:$B,"BrokerToCy",'2012Figures'!$G:$G,"P1",'2012Figures'!$E:$E,$B$1)</f>
        <v>0</v>
      </c>
      <c r="O256" s="52">
        <f>SUMIFS('2012Figures'!$J:$J,'2012Figures'!$C:$C,$A256,'2012Figures'!$H:$H,$B256,'2012Figures'!$I:$I,$C256,'2012Figures'!$B:$B,"CyToBroker",'2012Figures'!$G:$G,"E1",'2012Figures'!$E:$E,$B$1)</f>
        <v>0</v>
      </c>
      <c r="P256" s="52">
        <f>SUMIFS('2012Figures'!$J:$J,'2012Figures'!$C:$C,$A256,'2012Figures'!$H:$H,$B256,'2012Figures'!$I:$I,$C256,'2012Figures'!$B:$B,"CyToBroker",'2012Figures'!$G:$G,"P1",'2012Figures'!$E:$E,$B$1)</f>
        <v>0</v>
      </c>
      <c r="R256" s="46" t="str">
        <f t="shared" si="28"/>
        <v/>
      </c>
      <c r="S256" s="46" t="str">
        <f t="shared" si="28"/>
        <v/>
      </c>
      <c r="T256" s="46" t="str">
        <f t="shared" si="28"/>
        <v/>
      </c>
      <c r="U256" s="46" t="str">
        <f t="shared" si="28"/>
        <v/>
      </c>
      <c r="V256" s="46" t="str">
        <f t="shared" si="28"/>
        <v/>
      </c>
    </row>
    <row r="257" spans="1:22" x14ac:dyDescent="0.2">
      <c r="A257" s="1">
        <v>140</v>
      </c>
      <c r="B257" s="1" t="s">
        <v>114</v>
      </c>
      <c r="D257" s="29">
        <f>SUMIFS('2013Figures'!$J:$J,'2013Figures'!$C:$C,$A257,'2013Figures'!$I:$I,"",'2013Figures'!$E:$E,$B$1)</f>
        <v>0</v>
      </c>
      <c r="E257" s="9">
        <f>SUMIFS('2013Figures'!$J:$J,'2013Figures'!$C:$C,$A257,'2013Figures'!$I:$I,"",'2013Figures'!$B:$B,"BrokerToCy",'2013Figures'!$G:$G,"E1",'2013Figures'!$E:$E,$B$1)</f>
        <v>0</v>
      </c>
      <c r="F257" s="9">
        <f>SUMIFS('2013Figures'!$J:$J,'2013Figures'!$C:$C,$A257,'2013Figures'!$I:$I,"",'2013Figures'!$B:$B,"BrokerToCy",'2013Figures'!$G:$G,"P1",'2013Figures'!$E:$E,$B$1)</f>
        <v>0</v>
      </c>
      <c r="G257" s="9">
        <f>SUMIFS('2013Figures'!$J:$J,'2013Figures'!$C:$C,$A257,'2013Figures'!$I:$I,"",'2013Figures'!$B:$B,"CyToBroker",'2013Figures'!$G:$G,"E1",'2013Figures'!$E:$E,$B$1)</f>
        <v>0</v>
      </c>
      <c r="H257" s="9">
        <f>SUMIFS('2013Figures'!$J:$J,'2013Figures'!$C:$C,$A257,'2013Figures'!$I:$I,"",'2013Figures'!$B:$B,"CyToBroker",'2013Figures'!$G:$G,"P1",'2013Figures'!$E:$E,$B$1)</f>
        <v>0</v>
      </c>
      <c r="J257" s="8" t="s">
        <v>131</v>
      </c>
      <c r="L257" s="42">
        <f>SUMIFS('2012Figures'!$J:$J,'2012Figures'!$C:$C,$A257,'2012Figures'!$I:$I,"",'2012Figures'!$E:$E,$B$1)</f>
        <v>0</v>
      </c>
      <c r="M257" s="52">
        <f>SUMIFS('2012Figures'!$J:$J,'2012Figures'!$C:$C,$A257,'2012Figures'!$I:$I,"",'2012Figures'!$B:$B,"BrokerToCy",'2012Figures'!$G:$G,"E1",'2012Figures'!$E:$E,$B$1)</f>
        <v>0</v>
      </c>
      <c r="N257" s="52">
        <f>SUMIFS('2012Figures'!$J:$J,'2012Figures'!$C:$C,$A257,'2012Figures'!$I:$I,"",'2012Figures'!$B:$B,"BrokerToCy",'2012Figures'!$G:$G,"P1",'2012Figures'!$E:$E,$B$1)</f>
        <v>0</v>
      </c>
      <c r="O257" s="52">
        <f>SUMIFS('2012Figures'!$J:$J,'2012Figures'!$C:$C,$A257,'2012Figures'!$I:$I,"",'2012Figures'!$B:$B,"CyToBroker",'2012Figures'!$G:$G,"E1",'2012Figures'!$E:$E,$B$1)</f>
        <v>0</v>
      </c>
      <c r="P257" s="52">
        <f>SUMIFS('2012Figures'!$J:$J,'2012Figures'!$C:$C,$A257,'2012Figures'!$I:$I,"",'2012Figures'!$B:$B,"CyToBroker",'2012Figures'!$G:$G,"P1",'2012Figures'!$E:$E,$B$1)</f>
        <v>0</v>
      </c>
      <c r="R257" s="46" t="str">
        <f t="shared" si="28"/>
        <v/>
      </c>
      <c r="S257" s="46" t="str">
        <f t="shared" si="28"/>
        <v/>
      </c>
      <c r="T257" s="46" t="str">
        <f t="shared" si="28"/>
        <v/>
      </c>
      <c r="U257" s="46" t="str">
        <f t="shared" si="28"/>
        <v/>
      </c>
      <c r="V257" s="46" t="str">
        <f t="shared" si="28"/>
        <v/>
      </c>
    </row>
    <row r="258" spans="1:22" x14ac:dyDescent="0.2">
      <c r="A258" s="21"/>
      <c r="B258" s="21" t="s">
        <v>92</v>
      </c>
      <c r="C258" s="22"/>
      <c r="D258" s="23">
        <f>SUM(E258:H258)</f>
        <v>0</v>
      </c>
      <c r="E258" s="23">
        <f>SUM(E255:E257)</f>
        <v>0</v>
      </c>
      <c r="F258" s="23">
        <f>SUM(F255:F257)</f>
        <v>0</v>
      </c>
      <c r="G258" s="23">
        <f>SUM(G255:G257)</f>
        <v>0</v>
      </c>
      <c r="H258" s="23">
        <f>SUM(H255:H257)</f>
        <v>0</v>
      </c>
      <c r="I258" s="21"/>
      <c r="J258" s="22"/>
      <c r="K258" s="21"/>
      <c r="L258" s="43">
        <f>SUM(M258:P258)</f>
        <v>0</v>
      </c>
      <c r="M258" s="43">
        <f>SUM(M255:M257)</f>
        <v>0</v>
      </c>
      <c r="N258" s="43">
        <f>SUM(N255:N257)</f>
        <v>0</v>
      </c>
      <c r="O258" s="43">
        <f>SUM(O255:O257)</f>
        <v>0</v>
      </c>
      <c r="P258" s="43">
        <f>SUM(P255:P257)</f>
        <v>0</v>
      </c>
      <c r="Q258" s="21"/>
      <c r="R258" s="21"/>
      <c r="S258" s="21"/>
      <c r="T258" s="21"/>
      <c r="U258" s="21"/>
      <c r="V258" s="21"/>
    </row>
    <row r="259" spans="1:22" x14ac:dyDescent="0.2">
      <c r="A259" s="28">
        <v>202</v>
      </c>
      <c r="B259" s="28" t="s">
        <v>40</v>
      </c>
      <c r="C259" s="17" t="s">
        <v>88</v>
      </c>
      <c r="D259" s="18">
        <f>SUMIFS('2013Figures'!$J:$J,'2013Figures'!$C:$C,$A259,'2013Figures'!$E:$E,$B$1)</f>
        <v>0</v>
      </c>
      <c r="E259" s="18">
        <f>SUMIFS('2013Figures'!$J:$J,'2013Figures'!$C:$C,$A259,'2013Figures'!$B:$B,"BrokerToCy",'2013Figures'!$G:$G,"E1",'2013Figures'!$E:$E,$B$1)</f>
        <v>0</v>
      </c>
      <c r="F259" s="18">
        <f>SUMIFS('2013Figures'!$J:$J,'2013Figures'!$C:$C,$A259,'2013Figures'!$B:$B,"BrokerToCy",'2013Figures'!$G:$G,"P1",'2013Figures'!$E:$E,$B$1)</f>
        <v>0</v>
      </c>
      <c r="G259" s="18">
        <f>SUMIFS('2013Figures'!$J:$J,'2013Figures'!$C:$C,$A259,'2013Figures'!$B:$B,"CyToBroker",'2013Figures'!$G:$G,"E1",'2013Figures'!$E:$E,$B$1)</f>
        <v>0</v>
      </c>
      <c r="H259" s="18">
        <f>SUMIFS('2013Figures'!$J:$J,'2013Figures'!$C:$C,$A259,'2013Figures'!$B:$B,"CyToBroker",'2013Figures'!$G:$G,"P1",'2013Figures'!$E:$E,$B$1)</f>
        <v>0</v>
      </c>
      <c r="I259" s="28"/>
      <c r="J259" s="17"/>
      <c r="K259" s="28"/>
      <c r="L259" s="50">
        <f>SUMIFS('2012Figures'!$J:$J,'2012Figures'!$C:$C,$A259,'2012Figures'!$E:$E,$B$1)</f>
        <v>0</v>
      </c>
      <c r="M259" s="50">
        <f>SUMIFS('2012Figures'!$J:$J,'2012Figures'!$C:$C,$A259,'2012Figures'!$B:$B,"BrokerToCy",'2012Figures'!$G:$G,"E1",'2012Figures'!$E:$E,$B$1)</f>
        <v>0</v>
      </c>
      <c r="N259" s="50">
        <f>SUMIFS('2012Figures'!$J:$J,'2012Figures'!$C:$C,$A259,'2012Figures'!$B:$B,"BrokerToCy",'2012Figures'!$G:$G,"P1",'2012Figures'!$E:$E,$B$1)</f>
        <v>0</v>
      </c>
      <c r="O259" s="50">
        <f>SUMIFS('2012Figures'!$J:$J,'2012Figures'!$C:$C,$A259,'2012Figures'!$B:$B,"CyToBroker",'2012Figures'!$G:$G,"E1",'2012Figures'!$E:$E,$B$1)</f>
        <v>0</v>
      </c>
      <c r="P259" s="50">
        <f>SUMIFS('2012Figures'!$J:$J,'2012Figures'!$C:$C,$A259,'2012Figures'!$B:$B,"CyToBroker",'2012Figures'!$G:$G,"P1",'2012Figures'!$E:$E,$B$1)</f>
        <v>0</v>
      </c>
      <c r="Q259" s="28"/>
      <c r="R259" s="46" t="str">
        <f t="shared" si="28"/>
        <v/>
      </c>
      <c r="S259" s="46" t="str">
        <f t="shared" si="28"/>
        <v/>
      </c>
      <c r="T259" s="46" t="str">
        <f t="shared" si="28"/>
        <v/>
      </c>
      <c r="U259" s="46" t="str">
        <f t="shared" si="28"/>
        <v/>
      </c>
      <c r="V259" s="46" t="str">
        <f t="shared" si="28"/>
        <v/>
      </c>
    </row>
    <row r="260" spans="1:22" x14ac:dyDescent="0.2">
      <c r="A260" s="1">
        <v>202</v>
      </c>
      <c r="B260" s="1" t="s">
        <v>40</v>
      </c>
      <c r="C260" s="8">
        <v>5</v>
      </c>
      <c r="D260" s="29">
        <f>SUMIFS('2013Figures'!$J:$J,'2013Figures'!$C:$C,$A260,'2013Figures'!$H:$H,$B260,'2013Figures'!$I:$I,$C260,'2013Figures'!$E:$E,$B$1)</f>
        <v>0</v>
      </c>
      <c r="E260" s="9">
        <f>SUMIFS('2013Figures'!$J:$J,'2013Figures'!$C:$C,$A260,'2013Figures'!$H:$H,$B260,'2013Figures'!$I:$I,$C260,'2013Figures'!$B:$B,"BrokerToCy",'2013Figures'!$G:$G,"E1",'2013Figures'!$E:$E,$B$1)</f>
        <v>0</v>
      </c>
      <c r="F260" s="9">
        <f>SUMIFS('2013Figures'!$J:$J,'2013Figures'!$C:$C,$A260,'2013Figures'!$H:$H,$B260,'2013Figures'!$I:$I,$C260,'2013Figures'!$B:$B,"BrokerToCy",'2013Figures'!$G:$G,"P1",'2013Figures'!$E:$E,$B$1)</f>
        <v>0</v>
      </c>
      <c r="G260" s="9">
        <f>SUMIFS('2013Figures'!$J:$J,'2013Figures'!$C:$C,$A260,'2013Figures'!$H:$H,$B260,'2013Figures'!$I:$I,$C260,'2013Figures'!$B:$B,"CyToBroker",'2013Figures'!$G:$G,"E1",'2013Figures'!$E:$E,$B$1)</f>
        <v>0</v>
      </c>
      <c r="H260" s="9">
        <f>SUMIFS('2013Figures'!$J:$J,'2013Figures'!$C:$C,$A260,'2013Figures'!$H:$H,$B260,'2013Figures'!$I:$I,$C260,'2013Figures'!$B:$B,"CyToBroker",'2013Figures'!$G:$G,"P1",'2013Figures'!$E:$E,$B$1)</f>
        <v>0</v>
      </c>
      <c r="J260" s="8">
        <v>201501</v>
      </c>
      <c r="L260" s="42">
        <f>SUMIFS('2012Figures'!$J:$J,'2012Figures'!$C:$C,$A260,'2012Figures'!$H:$H,$B260,'2012Figures'!$I:$I,$C260,'2012Figures'!$E:$E,$B$1)</f>
        <v>0</v>
      </c>
      <c r="M260" s="52">
        <f>SUMIFS('2012Figures'!$J:$J,'2012Figures'!$C:$C,$A260,'2012Figures'!$H:$H,$B260,'2012Figures'!$I:$I,$C260,'2012Figures'!$B:$B,"BrokerToCy",'2012Figures'!$G:$G,"E1",'2012Figures'!$E:$E,$B$1)</f>
        <v>0</v>
      </c>
      <c r="N260" s="52">
        <f>SUMIFS('2012Figures'!$J:$J,'2012Figures'!$C:$C,$A260,'2012Figures'!$H:$H,$B260,'2012Figures'!$I:$I,$C260,'2012Figures'!$B:$B,"BrokerToCy",'2012Figures'!$G:$G,"P1",'2012Figures'!$E:$E,$B$1)</f>
        <v>0</v>
      </c>
      <c r="O260" s="52">
        <f>SUMIFS('2012Figures'!$J:$J,'2012Figures'!$C:$C,$A260,'2012Figures'!$H:$H,$B260,'2012Figures'!$I:$I,$C260,'2012Figures'!$B:$B,"CyToBroker",'2012Figures'!$G:$G,"E1",'2012Figures'!$E:$E,$B$1)</f>
        <v>0</v>
      </c>
      <c r="P260" s="52">
        <f>SUMIFS('2012Figures'!$J:$J,'2012Figures'!$C:$C,$A260,'2012Figures'!$H:$H,$B260,'2012Figures'!$I:$I,$C260,'2012Figures'!$B:$B,"CyToBroker",'2012Figures'!$G:$G,"P1",'2012Figures'!$E:$E,$B$1)</f>
        <v>0</v>
      </c>
      <c r="R260" s="46" t="str">
        <f t="shared" si="28"/>
        <v/>
      </c>
      <c r="S260" s="46" t="str">
        <f t="shared" si="28"/>
        <v/>
      </c>
      <c r="T260" s="46" t="str">
        <f t="shared" si="28"/>
        <v/>
      </c>
      <c r="U260" s="46" t="str">
        <f t="shared" si="28"/>
        <v/>
      </c>
      <c r="V260" s="46" t="str">
        <f t="shared" si="28"/>
        <v/>
      </c>
    </row>
    <row r="261" spans="1:22" x14ac:dyDescent="0.2">
      <c r="A261" s="1">
        <v>202</v>
      </c>
      <c r="B261" s="1" t="s">
        <v>40</v>
      </c>
      <c r="C261" s="8">
        <v>4</v>
      </c>
      <c r="D261" s="29">
        <f>SUMIFS('2013Figures'!$J:$J,'2013Figures'!$C:$C,$A261,'2013Figures'!$H:$H,$B261,'2013Figures'!$I:$I,$C261,'2013Figures'!$E:$E,$B$1)</f>
        <v>0</v>
      </c>
      <c r="E261" s="9">
        <f>SUMIFS('2013Figures'!$J:$J,'2013Figures'!$C:$C,$A261,'2013Figures'!$H:$H,$B261,'2013Figures'!$I:$I,$C261,'2013Figures'!$B:$B,"BrokerToCy",'2013Figures'!$G:$G,"E1",'2013Figures'!$E:$E,$B$1)</f>
        <v>0</v>
      </c>
      <c r="F261" s="9">
        <f>SUMIFS('2013Figures'!$J:$J,'2013Figures'!$C:$C,$A261,'2013Figures'!$H:$H,$B261,'2013Figures'!$I:$I,$C261,'2013Figures'!$B:$B,"BrokerToCy",'2013Figures'!$G:$G,"P1",'2013Figures'!$E:$E,$B$1)</f>
        <v>0</v>
      </c>
      <c r="G261" s="9">
        <f>SUMIFS('2013Figures'!$J:$J,'2013Figures'!$C:$C,$A261,'2013Figures'!$H:$H,$B261,'2013Figures'!$I:$I,$C261,'2013Figures'!$B:$B,"CyToBroker",'2013Figures'!$G:$G,"E1",'2013Figures'!$E:$E,$B$1)</f>
        <v>0</v>
      </c>
      <c r="H261" s="9">
        <f>SUMIFS('2013Figures'!$J:$J,'2013Figures'!$C:$C,$A261,'2013Figures'!$H:$H,$B261,'2013Figures'!$I:$I,$C261,'2013Figures'!$B:$B,"CyToBroker",'2013Figures'!$G:$G,"P1",'2013Figures'!$E:$E,$B$1)</f>
        <v>0</v>
      </c>
      <c r="I261" s="30"/>
      <c r="J261" s="31">
        <v>201301</v>
      </c>
      <c r="K261" s="30"/>
      <c r="L261" s="42">
        <f>SUMIFS('2012Figures'!$J:$J,'2012Figures'!$C:$C,$A261,'2012Figures'!$H:$H,$B261,'2012Figures'!$I:$I,$C261,'2012Figures'!$E:$E,$B$1)</f>
        <v>0</v>
      </c>
      <c r="M261" s="52">
        <f>SUMIFS('2012Figures'!$J:$J,'2012Figures'!$C:$C,$A261,'2012Figures'!$H:$H,$B261,'2012Figures'!$I:$I,$C261,'2012Figures'!$B:$B,"BrokerToCy",'2012Figures'!$G:$G,"E1",'2012Figures'!$E:$E,$B$1)</f>
        <v>0</v>
      </c>
      <c r="N261" s="52">
        <f>SUMIFS('2012Figures'!$J:$J,'2012Figures'!$C:$C,$A261,'2012Figures'!$H:$H,$B261,'2012Figures'!$I:$I,$C261,'2012Figures'!$B:$B,"BrokerToCy",'2012Figures'!$G:$G,"P1",'2012Figures'!$E:$E,$B$1)</f>
        <v>0</v>
      </c>
      <c r="O261" s="52">
        <f>SUMIFS('2012Figures'!$J:$J,'2012Figures'!$C:$C,$A261,'2012Figures'!$H:$H,$B261,'2012Figures'!$I:$I,$C261,'2012Figures'!$B:$B,"CyToBroker",'2012Figures'!$G:$G,"E1",'2012Figures'!$E:$E,$B$1)</f>
        <v>0</v>
      </c>
      <c r="P261" s="52">
        <f>SUMIFS('2012Figures'!$J:$J,'2012Figures'!$C:$C,$A261,'2012Figures'!$H:$H,$B261,'2012Figures'!$I:$I,$C261,'2012Figures'!$B:$B,"CyToBroker",'2012Figures'!$G:$G,"P1",'2012Figures'!$E:$E,$B$1)</f>
        <v>0</v>
      </c>
      <c r="Q261" s="30"/>
      <c r="R261" s="46" t="str">
        <f t="shared" si="28"/>
        <v/>
      </c>
      <c r="S261" s="46" t="str">
        <f t="shared" si="28"/>
        <v/>
      </c>
      <c r="T261" s="46" t="str">
        <f t="shared" si="28"/>
        <v/>
      </c>
      <c r="U261" s="46" t="str">
        <f t="shared" si="28"/>
        <v/>
      </c>
      <c r="V261" s="46" t="str">
        <f t="shared" si="28"/>
        <v/>
      </c>
    </row>
    <row r="262" spans="1:22" x14ac:dyDescent="0.2">
      <c r="A262" s="1">
        <v>202</v>
      </c>
      <c r="B262" s="1" t="s">
        <v>40</v>
      </c>
      <c r="C262" s="8">
        <v>3</v>
      </c>
      <c r="D262" s="29">
        <f>SUMIFS('2013Figures'!$J:$J,'2013Figures'!$C:$C,$A262,'2013Figures'!$H:$H,$B262,'2013Figures'!$I:$I,$C262,'2013Figures'!$E:$E,$B$1)</f>
        <v>0</v>
      </c>
      <c r="E262" s="9">
        <f>SUMIFS('2013Figures'!$J:$J,'2013Figures'!$C:$C,$A262,'2013Figures'!$H:$H,$B262,'2013Figures'!$I:$I,$C262,'2013Figures'!$B:$B,"BrokerToCy",'2013Figures'!$G:$G,"E1",'2013Figures'!$E:$E,$B$1)</f>
        <v>0</v>
      </c>
      <c r="F262" s="9">
        <f>SUMIFS('2013Figures'!$J:$J,'2013Figures'!$C:$C,$A262,'2013Figures'!$H:$H,$B262,'2013Figures'!$I:$I,$C262,'2013Figures'!$B:$B,"BrokerToCy",'2013Figures'!$G:$G,"P1",'2013Figures'!$E:$E,$B$1)</f>
        <v>0</v>
      </c>
      <c r="G262" s="9">
        <f>SUMIFS('2013Figures'!$J:$J,'2013Figures'!$C:$C,$A262,'2013Figures'!$H:$H,$B262,'2013Figures'!$I:$I,$C262,'2013Figures'!$B:$B,"CyToBroker",'2013Figures'!$G:$G,"E1",'2013Figures'!$E:$E,$B$1)</f>
        <v>0</v>
      </c>
      <c r="H262" s="9">
        <f>SUMIFS('2013Figures'!$J:$J,'2013Figures'!$C:$C,$A262,'2013Figures'!$H:$H,$B262,'2013Figures'!$I:$I,$C262,'2013Figures'!$B:$B,"CyToBroker",'2013Figures'!$G:$G,"P1",'2013Figures'!$E:$E,$B$1)</f>
        <v>0</v>
      </c>
      <c r="J262" s="8">
        <v>201201</v>
      </c>
      <c r="L262" s="42">
        <f>SUMIFS('2012Figures'!$J:$J,'2012Figures'!$C:$C,$A262,'2012Figures'!$H:$H,$B262,'2012Figures'!$I:$I,$C262,'2012Figures'!$E:$E,$B$1)</f>
        <v>0</v>
      </c>
      <c r="M262" s="52">
        <f>SUMIFS('2012Figures'!$J:$J,'2012Figures'!$C:$C,$A262,'2012Figures'!$H:$H,$B262,'2012Figures'!$I:$I,$C262,'2012Figures'!$B:$B,"BrokerToCy",'2012Figures'!$G:$G,"E1",'2012Figures'!$E:$E,$B$1)</f>
        <v>0</v>
      </c>
      <c r="N262" s="52">
        <f>SUMIFS('2012Figures'!$J:$J,'2012Figures'!$C:$C,$A262,'2012Figures'!$H:$H,$B262,'2012Figures'!$I:$I,$C262,'2012Figures'!$B:$B,"BrokerToCy",'2012Figures'!$G:$G,"P1",'2012Figures'!$E:$E,$B$1)</f>
        <v>0</v>
      </c>
      <c r="O262" s="52">
        <f>SUMIFS('2012Figures'!$J:$J,'2012Figures'!$C:$C,$A262,'2012Figures'!$H:$H,$B262,'2012Figures'!$I:$I,$C262,'2012Figures'!$B:$B,"CyToBroker",'2012Figures'!$G:$G,"E1",'2012Figures'!$E:$E,$B$1)</f>
        <v>0</v>
      </c>
      <c r="P262" s="52">
        <f>SUMIFS('2012Figures'!$J:$J,'2012Figures'!$C:$C,$A262,'2012Figures'!$H:$H,$B262,'2012Figures'!$I:$I,$C262,'2012Figures'!$B:$B,"CyToBroker",'2012Figures'!$G:$G,"P1",'2012Figures'!$E:$E,$B$1)</f>
        <v>0</v>
      </c>
      <c r="R262" s="46" t="str">
        <f t="shared" si="28"/>
        <v/>
      </c>
      <c r="S262" s="46" t="str">
        <f t="shared" si="28"/>
        <v/>
      </c>
      <c r="T262" s="46" t="str">
        <f t="shared" si="28"/>
        <v/>
      </c>
      <c r="U262" s="46" t="str">
        <f t="shared" si="28"/>
        <v/>
      </c>
      <c r="V262" s="46" t="str">
        <f t="shared" si="28"/>
        <v/>
      </c>
    </row>
    <row r="263" spans="1:22" x14ac:dyDescent="0.2">
      <c r="A263" s="1">
        <v>202</v>
      </c>
      <c r="B263" s="1" t="s">
        <v>40</v>
      </c>
      <c r="C263" s="8">
        <v>2</v>
      </c>
      <c r="D263" s="29">
        <f>SUMIFS('2013Figures'!$J:$J,'2013Figures'!$C:$C,$A263,'2013Figures'!$H:$H,$B263,'2013Figures'!$I:$I,$C263,'2013Figures'!$E:$E,$B$1)</f>
        <v>0</v>
      </c>
      <c r="E263" s="9">
        <f>SUMIFS('2013Figures'!$J:$J,'2013Figures'!$C:$C,$A263,'2013Figures'!$H:$H,$B263,'2013Figures'!$I:$I,$C263,'2013Figures'!$B:$B,"BrokerToCy",'2013Figures'!$G:$G,"E1",'2013Figures'!$E:$E,$B$1)</f>
        <v>0</v>
      </c>
      <c r="F263" s="9">
        <f>SUMIFS('2013Figures'!$J:$J,'2013Figures'!$C:$C,$A263,'2013Figures'!$H:$H,$B263,'2013Figures'!$I:$I,$C263,'2013Figures'!$B:$B,"BrokerToCy",'2013Figures'!$G:$G,"P1",'2013Figures'!$E:$E,$B$1)</f>
        <v>0</v>
      </c>
      <c r="G263" s="9">
        <f>SUMIFS('2013Figures'!$J:$J,'2013Figures'!$C:$C,$A263,'2013Figures'!$H:$H,$B263,'2013Figures'!$I:$I,$C263,'2013Figures'!$B:$B,"CyToBroker",'2013Figures'!$G:$G,"E1",'2013Figures'!$E:$E,$B$1)</f>
        <v>0</v>
      </c>
      <c r="H263" s="9">
        <f>SUMIFS('2013Figures'!$J:$J,'2013Figures'!$C:$C,$A263,'2013Figures'!$H:$H,$B263,'2013Figures'!$I:$I,$C263,'2013Figures'!$B:$B,"CyToBroker",'2013Figures'!$G:$G,"P1",'2013Figures'!$E:$E,$B$1)</f>
        <v>0</v>
      </c>
      <c r="J263" s="8">
        <v>201101</v>
      </c>
      <c r="L263" s="42">
        <f>SUMIFS('2012Figures'!$J:$J,'2012Figures'!$C:$C,$A263,'2012Figures'!$H:$H,$B263,'2012Figures'!$I:$I,$C263,'2012Figures'!$E:$E,$B$1)</f>
        <v>0</v>
      </c>
      <c r="M263" s="52">
        <f>SUMIFS('2012Figures'!$J:$J,'2012Figures'!$C:$C,$A263,'2012Figures'!$H:$H,$B263,'2012Figures'!$I:$I,$C263,'2012Figures'!$B:$B,"BrokerToCy",'2012Figures'!$G:$G,"E1",'2012Figures'!$E:$E,$B$1)</f>
        <v>0</v>
      </c>
      <c r="N263" s="52">
        <f>SUMIFS('2012Figures'!$J:$J,'2012Figures'!$C:$C,$A263,'2012Figures'!$H:$H,$B263,'2012Figures'!$I:$I,$C263,'2012Figures'!$B:$B,"BrokerToCy",'2012Figures'!$G:$G,"P1",'2012Figures'!$E:$E,$B$1)</f>
        <v>0</v>
      </c>
      <c r="O263" s="52">
        <f>SUMIFS('2012Figures'!$J:$J,'2012Figures'!$C:$C,$A263,'2012Figures'!$H:$H,$B263,'2012Figures'!$I:$I,$C263,'2012Figures'!$B:$B,"CyToBroker",'2012Figures'!$G:$G,"E1",'2012Figures'!$E:$E,$B$1)</f>
        <v>0</v>
      </c>
      <c r="P263" s="52">
        <f>SUMIFS('2012Figures'!$J:$J,'2012Figures'!$C:$C,$A263,'2012Figures'!$H:$H,$B263,'2012Figures'!$I:$I,$C263,'2012Figures'!$B:$B,"CyToBroker",'2012Figures'!$G:$G,"P1",'2012Figures'!$E:$E,$B$1)</f>
        <v>0</v>
      </c>
      <c r="R263" s="46" t="str">
        <f t="shared" si="28"/>
        <v/>
      </c>
      <c r="S263" s="46" t="str">
        <f t="shared" si="28"/>
        <v/>
      </c>
      <c r="T263" s="46" t="str">
        <f t="shared" si="28"/>
        <v/>
      </c>
      <c r="U263" s="46" t="str">
        <f t="shared" si="28"/>
        <v/>
      </c>
      <c r="V263" s="46" t="str">
        <f t="shared" si="28"/>
        <v/>
      </c>
    </row>
    <row r="264" spans="1:22" x14ac:dyDescent="0.2">
      <c r="A264" s="1">
        <v>202</v>
      </c>
      <c r="B264" s="1" t="s">
        <v>40</v>
      </c>
      <c r="C264" s="8">
        <v>1</v>
      </c>
      <c r="D264" s="29">
        <f>SUMIFS('2013Figures'!$J:$J,'2013Figures'!$C:$C,$A264,'2013Figures'!$H:$H,$B264,'2013Figures'!$I:$I,$C264,'2013Figures'!$E:$E,$B$1)</f>
        <v>0</v>
      </c>
      <c r="E264" s="9">
        <f>SUMIFS('2013Figures'!$J:$J,'2013Figures'!$C:$C,$A264,'2013Figures'!$H:$H,$B264,'2013Figures'!$I:$I,$C264,'2013Figures'!$B:$B,"BrokerToCy",'2013Figures'!$G:$G,"E1",'2013Figures'!$E:$E,$B$1)</f>
        <v>0</v>
      </c>
      <c r="F264" s="9">
        <f>SUMIFS('2013Figures'!$J:$J,'2013Figures'!$C:$C,$A264,'2013Figures'!$H:$H,$B264,'2013Figures'!$I:$I,$C264,'2013Figures'!$B:$B,"BrokerToCy",'2013Figures'!$G:$G,"P1",'2013Figures'!$E:$E,$B$1)</f>
        <v>0</v>
      </c>
      <c r="G264" s="9">
        <f>SUMIFS('2013Figures'!$J:$J,'2013Figures'!$C:$C,$A264,'2013Figures'!$H:$H,$B264,'2013Figures'!$I:$I,$C264,'2013Figures'!$B:$B,"CyToBroker",'2013Figures'!$G:$G,"E1",'2013Figures'!$E:$E,$B$1)</f>
        <v>0</v>
      </c>
      <c r="H264" s="9">
        <f>SUMIFS('2013Figures'!$J:$J,'2013Figures'!$C:$C,$A264,'2013Figures'!$H:$H,$B264,'2013Figures'!$I:$I,$C264,'2013Figures'!$B:$B,"CyToBroker",'2013Figures'!$G:$G,"P1",'2013Figures'!$E:$E,$B$1)</f>
        <v>0</v>
      </c>
      <c r="J264" s="8">
        <v>200901</v>
      </c>
      <c r="L264" s="42">
        <f>SUMIFS('2012Figures'!$J:$J,'2012Figures'!$C:$C,$A264,'2012Figures'!$H:$H,$B264,'2012Figures'!$I:$I,$C264,'2012Figures'!$E:$E,$B$1)</f>
        <v>0</v>
      </c>
      <c r="M264" s="52">
        <f>SUMIFS('2012Figures'!$J:$J,'2012Figures'!$C:$C,$A264,'2012Figures'!$H:$H,$B264,'2012Figures'!$I:$I,$C264,'2012Figures'!$B:$B,"BrokerToCy",'2012Figures'!$G:$G,"E1",'2012Figures'!$E:$E,$B$1)</f>
        <v>0</v>
      </c>
      <c r="N264" s="52">
        <f>SUMIFS('2012Figures'!$J:$J,'2012Figures'!$C:$C,$A264,'2012Figures'!$H:$H,$B264,'2012Figures'!$I:$I,$C264,'2012Figures'!$B:$B,"BrokerToCy",'2012Figures'!$G:$G,"P1",'2012Figures'!$E:$E,$B$1)</f>
        <v>0</v>
      </c>
      <c r="O264" s="52">
        <f>SUMIFS('2012Figures'!$J:$J,'2012Figures'!$C:$C,$A264,'2012Figures'!$H:$H,$B264,'2012Figures'!$I:$I,$C264,'2012Figures'!$B:$B,"CyToBroker",'2012Figures'!$G:$G,"E1",'2012Figures'!$E:$E,$B$1)</f>
        <v>0</v>
      </c>
      <c r="P264" s="52">
        <f>SUMIFS('2012Figures'!$J:$J,'2012Figures'!$C:$C,$A264,'2012Figures'!$H:$H,$B264,'2012Figures'!$I:$I,$C264,'2012Figures'!$B:$B,"CyToBroker",'2012Figures'!$G:$G,"P1",'2012Figures'!$E:$E,$B$1)</f>
        <v>0</v>
      </c>
      <c r="R264" s="46" t="str">
        <f t="shared" si="28"/>
        <v/>
      </c>
      <c r="S264" s="46" t="str">
        <f t="shared" si="28"/>
        <v/>
      </c>
      <c r="T264" s="46" t="str">
        <f t="shared" si="28"/>
        <v/>
      </c>
      <c r="U264" s="46" t="str">
        <f t="shared" si="28"/>
        <v/>
      </c>
      <c r="V264" s="46" t="str">
        <f t="shared" si="28"/>
        <v/>
      </c>
    </row>
    <row r="265" spans="1:22" x14ac:dyDescent="0.2">
      <c r="A265" s="1">
        <v>202</v>
      </c>
      <c r="B265" s="1" t="s">
        <v>40</v>
      </c>
      <c r="D265" s="29">
        <f>SUMIFS('2013Figures'!$J:$J,'2013Figures'!$C:$C,$A265,'2013Figures'!$I:$I,"",'2013Figures'!$E:$E,$B$1)</f>
        <v>0</v>
      </c>
      <c r="E265" s="9">
        <f>SUMIFS('2013Figures'!$J:$J,'2013Figures'!$C:$C,$A265,'2013Figures'!$I:$I,"",'2013Figures'!$B:$B,"BrokerToCy",'2013Figures'!$G:$G,"E1",'2013Figures'!$E:$E,$B$1)</f>
        <v>0</v>
      </c>
      <c r="F265" s="9">
        <f>SUMIFS('2013Figures'!$J:$J,'2013Figures'!$C:$C,$A265,'2013Figures'!$I:$I,"",'2013Figures'!$B:$B,"BrokerToCy",'2013Figures'!$G:$G,"P1",'2013Figures'!$E:$E,$B$1)</f>
        <v>0</v>
      </c>
      <c r="G265" s="9">
        <f>SUMIFS('2013Figures'!$J:$J,'2013Figures'!$C:$C,$A265,'2013Figures'!$I:$I,"",'2013Figures'!$B:$B,"CyToBroker",'2013Figures'!$G:$G,"E1",'2013Figures'!$E:$E,$B$1)</f>
        <v>0</v>
      </c>
      <c r="H265" s="9">
        <f>SUMIFS('2013Figures'!$J:$J,'2013Figures'!$C:$C,$A265,'2013Figures'!$I:$I,"",'2013Figures'!$B:$B,"CyToBroker",'2013Figures'!$G:$G,"P1",'2013Figures'!$E:$E,$B$1)</f>
        <v>0</v>
      </c>
      <c r="J265" s="8" t="s">
        <v>131</v>
      </c>
      <c r="L265" s="42">
        <f>SUMIFS('2012Figures'!$J:$J,'2012Figures'!$C:$C,$A265,'2012Figures'!$I:$I,"",'2012Figures'!$E:$E,$B$1)</f>
        <v>0</v>
      </c>
      <c r="M265" s="52">
        <f>SUMIFS('2012Figures'!$J:$J,'2012Figures'!$C:$C,$A265,'2012Figures'!$I:$I,"",'2012Figures'!$B:$B,"BrokerToCy",'2012Figures'!$G:$G,"E1",'2012Figures'!$E:$E,$B$1)</f>
        <v>0</v>
      </c>
      <c r="N265" s="52">
        <f>SUMIFS('2012Figures'!$J:$J,'2012Figures'!$C:$C,$A265,'2012Figures'!$I:$I,"",'2012Figures'!$B:$B,"BrokerToCy",'2012Figures'!$G:$G,"P1",'2012Figures'!$E:$E,$B$1)</f>
        <v>0</v>
      </c>
      <c r="O265" s="52">
        <f>SUMIFS('2012Figures'!$J:$J,'2012Figures'!$C:$C,$A265,'2012Figures'!$I:$I,"",'2012Figures'!$B:$B,"CyToBroker",'2012Figures'!$G:$G,"E1",'2012Figures'!$E:$E,$B$1)</f>
        <v>0</v>
      </c>
      <c r="P265" s="52">
        <f>SUMIFS('2012Figures'!$J:$J,'2012Figures'!$C:$C,$A265,'2012Figures'!$I:$I,"",'2012Figures'!$B:$B,"CyToBroker",'2012Figures'!$G:$G,"P1",'2012Figures'!$E:$E,$B$1)</f>
        <v>0</v>
      </c>
      <c r="R265" s="46" t="str">
        <f t="shared" si="28"/>
        <v/>
      </c>
      <c r="S265" s="46" t="str">
        <f t="shared" si="28"/>
        <v/>
      </c>
      <c r="T265" s="46" t="str">
        <f t="shared" si="28"/>
        <v/>
      </c>
      <c r="U265" s="46" t="str">
        <f t="shared" si="28"/>
        <v/>
      </c>
      <c r="V265" s="46" t="str">
        <f t="shared" si="28"/>
        <v/>
      </c>
    </row>
    <row r="266" spans="1:22" x14ac:dyDescent="0.2">
      <c r="A266" s="21"/>
      <c r="B266" s="21" t="s">
        <v>92</v>
      </c>
      <c r="C266" s="22"/>
      <c r="D266" s="23">
        <f>SUM(E266:H266)</f>
        <v>0</v>
      </c>
      <c r="E266" s="23">
        <f>SUM(E260:E265)</f>
        <v>0</v>
      </c>
      <c r="F266" s="23">
        <f>SUM(F260:F265)</f>
        <v>0</v>
      </c>
      <c r="G266" s="23">
        <f>SUM(G260:G265)</f>
        <v>0</v>
      </c>
      <c r="H266" s="23">
        <f>SUM(H260:H265)</f>
        <v>0</v>
      </c>
      <c r="I266" s="21"/>
      <c r="J266" s="22"/>
      <c r="K266" s="21"/>
      <c r="L266" s="43">
        <f>SUM(M266:P266)</f>
        <v>0</v>
      </c>
      <c r="M266" s="43">
        <f>SUM(M260:M265)</f>
        <v>0</v>
      </c>
      <c r="N266" s="43">
        <f>SUM(N260:N265)</f>
        <v>0</v>
      </c>
      <c r="O266" s="43">
        <f>SUM(O260:O265)</f>
        <v>0</v>
      </c>
      <c r="P266" s="43">
        <f>SUM(P260:P265)</f>
        <v>0</v>
      </c>
      <c r="Q266" s="21"/>
      <c r="R266" s="21"/>
      <c r="S266" s="21"/>
      <c r="T266" s="21"/>
      <c r="U266" s="21"/>
      <c r="V266" s="21"/>
    </row>
    <row r="267" spans="1:22" x14ac:dyDescent="0.2">
      <c r="A267" s="28">
        <v>203</v>
      </c>
      <c r="B267" s="28" t="s">
        <v>45</v>
      </c>
      <c r="C267" s="17" t="s">
        <v>88</v>
      </c>
      <c r="D267" s="18">
        <f>SUMIFS('2013Figures'!$J:$J,'2013Figures'!$C:$C,$A267,'2013Figures'!$E:$E,$B$1)</f>
        <v>0</v>
      </c>
      <c r="E267" s="18">
        <f>SUMIFS('2013Figures'!$J:$J,'2013Figures'!$C:$C,$A267,'2013Figures'!$B:$B,"BrokerToCy",'2013Figures'!$G:$G,"E1",'2013Figures'!$E:$E,$B$1)</f>
        <v>0</v>
      </c>
      <c r="F267" s="18">
        <f>SUMIFS('2013Figures'!$J:$J,'2013Figures'!$C:$C,$A267,'2013Figures'!$B:$B,"BrokerToCy",'2013Figures'!$G:$G,"P1",'2013Figures'!$E:$E,$B$1)</f>
        <v>0</v>
      </c>
      <c r="G267" s="18">
        <f>SUMIFS('2013Figures'!$J:$J,'2013Figures'!$C:$C,$A267,'2013Figures'!$B:$B,"CyToBroker",'2013Figures'!$G:$G,"E1",'2013Figures'!$E:$E,$B$1)</f>
        <v>0</v>
      </c>
      <c r="H267" s="18">
        <f>SUMIFS('2013Figures'!$J:$J,'2013Figures'!$C:$C,$A267,'2013Figures'!$B:$B,"CyToBroker",'2013Figures'!$G:$G,"P1",'2013Figures'!$E:$E,$B$1)</f>
        <v>0</v>
      </c>
      <c r="I267" s="28"/>
      <c r="J267" s="17"/>
      <c r="K267" s="28"/>
      <c r="L267" s="50">
        <f>SUMIFS('2012Figures'!$J:$J,'2012Figures'!$C:$C,$A267,'2012Figures'!$E:$E,$B$1)</f>
        <v>0</v>
      </c>
      <c r="M267" s="50">
        <f>SUMIFS('2012Figures'!$J:$J,'2012Figures'!$C:$C,$A267,'2012Figures'!$B:$B,"BrokerToCy",'2012Figures'!$G:$G,"E1",'2012Figures'!$E:$E,$B$1)</f>
        <v>0</v>
      </c>
      <c r="N267" s="50">
        <f>SUMIFS('2012Figures'!$J:$J,'2012Figures'!$C:$C,$A267,'2012Figures'!$B:$B,"BrokerToCy",'2012Figures'!$G:$G,"P1",'2012Figures'!$E:$E,$B$1)</f>
        <v>0</v>
      </c>
      <c r="O267" s="50">
        <f>SUMIFS('2012Figures'!$J:$J,'2012Figures'!$C:$C,$A267,'2012Figures'!$B:$B,"CyToBroker",'2012Figures'!$G:$G,"E1",'2012Figures'!$E:$E,$B$1)</f>
        <v>0</v>
      </c>
      <c r="P267" s="50">
        <f>SUMIFS('2012Figures'!$J:$J,'2012Figures'!$C:$C,$A267,'2012Figures'!$B:$B,"CyToBroker",'2012Figures'!$G:$G,"P1",'2012Figures'!$E:$E,$B$1)</f>
        <v>0</v>
      </c>
      <c r="Q267" s="28"/>
      <c r="R267" s="46" t="str">
        <f t="shared" ref="R267:V330" si="29">IF(L267=0,"",ROUND(D267/L267-1,2))</f>
        <v/>
      </c>
      <c r="S267" s="46" t="str">
        <f t="shared" si="29"/>
        <v/>
      </c>
      <c r="T267" s="46" t="str">
        <f t="shared" si="29"/>
        <v/>
      </c>
      <c r="U267" s="46" t="str">
        <f t="shared" si="29"/>
        <v/>
      </c>
      <c r="V267" s="46" t="str">
        <f t="shared" si="29"/>
        <v/>
      </c>
    </row>
    <row r="268" spans="1:22" x14ac:dyDescent="0.2">
      <c r="A268" s="1">
        <v>203</v>
      </c>
      <c r="B268" s="1" t="s">
        <v>45</v>
      </c>
      <c r="C268" s="8">
        <v>4</v>
      </c>
      <c r="D268" s="29">
        <f>SUMIFS('2013Figures'!$J:$J,'2013Figures'!$C:$C,$A268,'2013Figures'!$H:$H,$B268,'2013Figures'!$I:$I,$C268,'2013Figures'!$E:$E,$B$1)</f>
        <v>0</v>
      </c>
      <c r="E268" s="9">
        <f>SUMIFS('2013Figures'!$J:$J,'2013Figures'!$C:$C,$A268,'2013Figures'!$H:$H,$B268,'2013Figures'!$I:$I,$C268,'2013Figures'!$B:$B,"BrokerToCy",'2013Figures'!$G:$G,"E1",'2013Figures'!$E:$E,$B$1)</f>
        <v>0</v>
      </c>
      <c r="F268" s="9">
        <f>SUMIFS('2013Figures'!$J:$J,'2013Figures'!$C:$C,$A268,'2013Figures'!$H:$H,$B268,'2013Figures'!$I:$I,$C268,'2013Figures'!$B:$B,"BrokerToCy",'2013Figures'!$G:$G,"P1",'2013Figures'!$E:$E,$B$1)</f>
        <v>0</v>
      </c>
      <c r="G268" s="9">
        <f>SUMIFS('2013Figures'!$J:$J,'2013Figures'!$C:$C,$A268,'2013Figures'!$H:$H,$B268,'2013Figures'!$I:$I,$C268,'2013Figures'!$B:$B,"CyToBroker",'2013Figures'!$G:$G,"E1",'2013Figures'!$E:$E,$B$1)</f>
        <v>0</v>
      </c>
      <c r="H268" s="9">
        <f>SUMIFS('2013Figures'!$J:$J,'2013Figures'!$C:$C,$A268,'2013Figures'!$H:$H,$B268,'2013Figures'!$I:$I,$C268,'2013Figures'!$B:$B,"CyToBroker",'2013Figures'!$G:$G,"P1",'2013Figures'!$E:$E,$B$1)</f>
        <v>0</v>
      </c>
      <c r="J268" s="8" t="s">
        <v>146</v>
      </c>
      <c r="L268" s="42">
        <f>SUMIFS('2012Figures'!$J:$J,'2012Figures'!$C:$C,$A268,'2012Figures'!$H:$H,$B268,'2012Figures'!$I:$I,$C268,'2012Figures'!$E:$E,$B$1)</f>
        <v>0</v>
      </c>
      <c r="M268" s="52">
        <f>SUMIFS('2012Figures'!$J:$J,'2012Figures'!$C:$C,$A268,'2012Figures'!$H:$H,$B268,'2012Figures'!$I:$I,$C268,'2012Figures'!$B:$B,"BrokerToCy",'2012Figures'!$G:$G,"E1",'2012Figures'!$E:$E,$B$1)</f>
        <v>0</v>
      </c>
      <c r="N268" s="52">
        <f>SUMIFS('2012Figures'!$J:$J,'2012Figures'!$C:$C,$A268,'2012Figures'!$H:$H,$B268,'2012Figures'!$I:$I,$C268,'2012Figures'!$B:$B,"BrokerToCy",'2012Figures'!$G:$G,"P1",'2012Figures'!$E:$E,$B$1)</f>
        <v>0</v>
      </c>
      <c r="O268" s="52">
        <f>SUMIFS('2012Figures'!$J:$J,'2012Figures'!$C:$C,$A268,'2012Figures'!$H:$H,$B268,'2012Figures'!$I:$I,$C268,'2012Figures'!$B:$B,"CyToBroker",'2012Figures'!$G:$G,"E1",'2012Figures'!$E:$E,$B$1)</f>
        <v>0</v>
      </c>
      <c r="P268" s="52">
        <f>SUMIFS('2012Figures'!$J:$J,'2012Figures'!$C:$C,$A268,'2012Figures'!$H:$H,$B268,'2012Figures'!$I:$I,$C268,'2012Figures'!$B:$B,"CyToBroker",'2012Figures'!$G:$G,"P1",'2012Figures'!$E:$E,$B$1)</f>
        <v>0</v>
      </c>
      <c r="R268" s="46" t="str">
        <f t="shared" si="29"/>
        <v/>
      </c>
      <c r="S268" s="46" t="str">
        <f t="shared" si="29"/>
        <v/>
      </c>
      <c r="T268" s="46" t="str">
        <f t="shared" si="29"/>
        <v/>
      </c>
      <c r="U268" s="46" t="str">
        <f t="shared" si="29"/>
        <v/>
      </c>
      <c r="V268" s="46" t="str">
        <f t="shared" si="29"/>
        <v/>
      </c>
    </row>
    <row r="269" spans="1:22" x14ac:dyDescent="0.2">
      <c r="A269" s="1">
        <v>203</v>
      </c>
      <c r="B269" s="1" t="s">
        <v>45</v>
      </c>
      <c r="C269" s="8">
        <v>3</v>
      </c>
      <c r="D269" s="29">
        <f>SUMIFS('2013Figures'!$J:$J,'2013Figures'!$C:$C,$A269,'2013Figures'!$H:$H,$B269,'2013Figures'!$I:$I,$C269,'2013Figures'!$E:$E,$B$1)</f>
        <v>0</v>
      </c>
      <c r="E269" s="9">
        <f>SUMIFS('2013Figures'!$J:$J,'2013Figures'!$C:$C,$A269,'2013Figures'!$H:$H,$B269,'2013Figures'!$I:$I,$C269,'2013Figures'!$B:$B,"BrokerToCy",'2013Figures'!$G:$G,"E1",'2013Figures'!$E:$E,$B$1)</f>
        <v>0</v>
      </c>
      <c r="F269" s="9">
        <f>SUMIFS('2013Figures'!$J:$J,'2013Figures'!$C:$C,$A269,'2013Figures'!$H:$H,$B269,'2013Figures'!$I:$I,$C269,'2013Figures'!$B:$B,"BrokerToCy",'2013Figures'!$G:$G,"P1",'2013Figures'!$E:$E,$B$1)</f>
        <v>0</v>
      </c>
      <c r="G269" s="9">
        <f>SUMIFS('2013Figures'!$J:$J,'2013Figures'!$C:$C,$A269,'2013Figures'!$H:$H,$B269,'2013Figures'!$I:$I,$C269,'2013Figures'!$B:$B,"CyToBroker",'2013Figures'!$G:$G,"E1",'2013Figures'!$E:$E,$B$1)</f>
        <v>0</v>
      </c>
      <c r="H269" s="9">
        <f>SUMIFS('2013Figures'!$J:$J,'2013Figures'!$C:$C,$A269,'2013Figures'!$H:$H,$B269,'2013Figures'!$I:$I,$C269,'2013Figures'!$B:$B,"CyToBroker",'2013Figures'!$G:$G,"P1",'2013Figures'!$E:$E,$B$1)</f>
        <v>0</v>
      </c>
      <c r="J269" s="8">
        <v>201501</v>
      </c>
      <c r="L269" s="42">
        <f>SUMIFS('2012Figures'!$J:$J,'2012Figures'!$C:$C,$A269,'2012Figures'!$H:$H,$B269,'2012Figures'!$I:$I,$C269,'2012Figures'!$E:$E,$B$1)</f>
        <v>0</v>
      </c>
      <c r="M269" s="52">
        <f>SUMIFS('2012Figures'!$J:$J,'2012Figures'!$C:$C,$A269,'2012Figures'!$H:$H,$B269,'2012Figures'!$I:$I,$C269,'2012Figures'!$B:$B,"BrokerToCy",'2012Figures'!$G:$G,"E1",'2012Figures'!$E:$E,$B$1)</f>
        <v>0</v>
      </c>
      <c r="N269" s="52">
        <f>SUMIFS('2012Figures'!$J:$J,'2012Figures'!$C:$C,$A269,'2012Figures'!$H:$H,$B269,'2012Figures'!$I:$I,$C269,'2012Figures'!$B:$B,"BrokerToCy",'2012Figures'!$G:$G,"P1",'2012Figures'!$E:$E,$B$1)</f>
        <v>0</v>
      </c>
      <c r="O269" s="52">
        <f>SUMIFS('2012Figures'!$J:$J,'2012Figures'!$C:$C,$A269,'2012Figures'!$H:$H,$B269,'2012Figures'!$I:$I,$C269,'2012Figures'!$B:$B,"CyToBroker",'2012Figures'!$G:$G,"E1",'2012Figures'!$E:$E,$B$1)</f>
        <v>0</v>
      </c>
      <c r="P269" s="52">
        <f>SUMIFS('2012Figures'!$J:$J,'2012Figures'!$C:$C,$A269,'2012Figures'!$H:$H,$B269,'2012Figures'!$I:$I,$C269,'2012Figures'!$B:$B,"CyToBroker",'2012Figures'!$G:$G,"P1",'2012Figures'!$E:$E,$B$1)</f>
        <v>0</v>
      </c>
      <c r="R269" s="46" t="str">
        <f t="shared" si="29"/>
        <v/>
      </c>
      <c r="S269" s="46" t="str">
        <f t="shared" si="29"/>
        <v/>
      </c>
      <c r="T269" s="46" t="str">
        <f t="shared" si="29"/>
        <v/>
      </c>
      <c r="U269" s="46" t="str">
        <f t="shared" si="29"/>
        <v/>
      </c>
      <c r="V269" s="46" t="str">
        <f t="shared" si="29"/>
        <v/>
      </c>
    </row>
    <row r="270" spans="1:22" x14ac:dyDescent="0.2">
      <c r="A270" s="1">
        <v>203</v>
      </c>
      <c r="B270" s="1" t="s">
        <v>45</v>
      </c>
      <c r="C270" s="8">
        <v>2</v>
      </c>
      <c r="D270" s="29">
        <f>SUMIFS('2013Figures'!$J:$J,'2013Figures'!$C:$C,$A270,'2013Figures'!$H:$H,$B270,'2013Figures'!$I:$I,$C270,'2013Figures'!$E:$E,$B$1)</f>
        <v>0</v>
      </c>
      <c r="E270" s="9">
        <f>SUMIFS('2013Figures'!$J:$J,'2013Figures'!$C:$C,$A270,'2013Figures'!$H:$H,$B270,'2013Figures'!$I:$I,$C270,'2013Figures'!$B:$B,"BrokerToCy",'2013Figures'!$G:$G,"E1",'2013Figures'!$E:$E,$B$1)</f>
        <v>0</v>
      </c>
      <c r="F270" s="9">
        <f>SUMIFS('2013Figures'!$J:$J,'2013Figures'!$C:$C,$A270,'2013Figures'!$H:$H,$B270,'2013Figures'!$I:$I,$C270,'2013Figures'!$B:$B,"BrokerToCy",'2013Figures'!$G:$G,"P1",'2013Figures'!$E:$E,$B$1)</f>
        <v>0</v>
      </c>
      <c r="G270" s="9">
        <f>SUMIFS('2013Figures'!$J:$J,'2013Figures'!$C:$C,$A270,'2013Figures'!$H:$H,$B270,'2013Figures'!$I:$I,$C270,'2013Figures'!$B:$B,"CyToBroker",'2013Figures'!$G:$G,"E1",'2013Figures'!$E:$E,$B$1)</f>
        <v>0</v>
      </c>
      <c r="H270" s="9">
        <f>SUMIFS('2013Figures'!$J:$J,'2013Figures'!$C:$C,$A270,'2013Figures'!$H:$H,$B270,'2013Figures'!$I:$I,$C270,'2013Figures'!$B:$B,"CyToBroker",'2013Figures'!$G:$G,"P1",'2013Figures'!$E:$E,$B$1)</f>
        <v>0</v>
      </c>
      <c r="J270" s="8">
        <v>201401</v>
      </c>
      <c r="L270" s="42">
        <f>SUMIFS('2012Figures'!$J:$J,'2012Figures'!$C:$C,$A270,'2012Figures'!$H:$H,$B270,'2012Figures'!$I:$I,$C270,'2012Figures'!$E:$E,$B$1)</f>
        <v>0</v>
      </c>
      <c r="M270" s="52">
        <f>SUMIFS('2012Figures'!$J:$J,'2012Figures'!$C:$C,$A270,'2012Figures'!$H:$H,$B270,'2012Figures'!$I:$I,$C270,'2012Figures'!$B:$B,"BrokerToCy",'2012Figures'!$G:$G,"E1",'2012Figures'!$E:$E,$B$1)</f>
        <v>0</v>
      </c>
      <c r="N270" s="52">
        <f>SUMIFS('2012Figures'!$J:$J,'2012Figures'!$C:$C,$A270,'2012Figures'!$H:$H,$B270,'2012Figures'!$I:$I,$C270,'2012Figures'!$B:$B,"BrokerToCy",'2012Figures'!$G:$G,"P1",'2012Figures'!$E:$E,$B$1)</f>
        <v>0</v>
      </c>
      <c r="O270" s="52">
        <f>SUMIFS('2012Figures'!$J:$J,'2012Figures'!$C:$C,$A270,'2012Figures'!$H:$H,$B270,'2012Figures'!$I:$I,$C270,'2012Figures'!$B:$B,"CyToBroker",'2012Figures'!$G:$G,"E1",'2012Figures'!$E:$E,$B$1)</f>
        <v>0</v>
      </c>
      <c r="P270" s="52">
        <f>SUMIFS('2012Figures'!$J:$J,'2012Figures'!$C:$C,$A270,'2012Figures'!$H:$H,$B270,'2012Figures'!$I:$I,$C270,'2012Figures'!$B:$B,"CyToBroker",'2012Figures'!$G:$G,"P1",'2012Figures'!$E:$E,$B$1)</f>
        <v>0</v>
      </c>
      <c r="R270" s="46" t="str">
        <f t="shared" si="29"/>
        <v/>
      </c>
      <c r="S270" s="46" t="str">
        <f t="shared" si="29"/>
        <v/>
      </c>
      <c r="T270" s="46" t="str">
        <f t="shared" si="29"/>
        <v/>
      </c>
      <c r="U270" s="46" t="str">
        <f t="shared" si="29"/>
        <v/>
      </c>
      <c r="V270" s="46" t="str">
        <f t="shared" si="29"/>
        <v/>
      </c>
    </row>
    <row r="271" spans="1:22" x14ac:dyDescent="0.2">
      <c r="A271" s="1">
        <v>203</v>
      </c>
      <c r="B271" s="1" t="s">
        <v>45</v>
      </c>
      <c r="C271" s="8">
        <v>1</v>
      </c>
      <c r="D271" s="29">
        <f>SUMIFS('2013Figures'!$J:$J,'2013Figures'!$C:$C,$A271,'2013Figures'!$H:$H,$B271,'2013Figures'!$I:$I,$C271,'2013Figures'!$E:$E,$B$1)</f>
        <v>0</v>
      </c>
      <c r="E271" s="9">
        <f>SUMIFS('2013Figures'!$J:$J,'2013Figures'!$C:$C,$A271,'2013Figures'!$H:$H,$B271,'2013Figures'!$I:$I,$C271,'2013Figures'!$B:$B,"BrokerToCy",'2013Figures'!$G:$G,"E1",'2013Figures'!$E:$E,$B$1)</f>
        <v>0</v>
      </c>
      <c r="F271" s="9">
        <f>SUMIFS('2013Figures'!$J:$J,'2013Figures'!$C:$C,$A271,'2013Figures'!$H:$H,$B271,'2013Figures'!$I:$I,$C271,'2013Figures'!$B:$B,"BrokerToCy",'2013Figures'!$G:$G,"P1",'2013Figures'!$E:$E,$B$1)</f>
        <v>0</v>
      </c>
      <c r="G271" s="9">
        <f>SUMIFS('2013Figures'!$J:$J,'2013Figures'!$C:$C,$A271,'2013Figures'!$H:$H,$B271,'2013Figures'!$I:$I,$C271,'2013Figures'!$B:$B,"CyToBroker",'2013Figures'!$G:$G,"E1",'2013Figures'!$E:$E,$B$1)</f>
        <v>0</v>
      </c>
      <c r="H271" s="9">
        <f>SUMIFS('2013Figures'!$J:$J,'2013Figures'!$C:$C,$A271,'2013Figures'!$H:$H,$B271,'2013Figures'!$I:$I,$C271,'2013Figures'!$B:$B,"CyToBroker",'2013Figures'!$G:$G,"P1",'2013Figures'!$E:$E,$B$1)</f>
        <v>0</v>
      </c>
      <c r="I271" s="30"/>
      <c r="J271" s="31">
        <v>200901</v>
      </c>
      <c r="K271" s="30"/>
      <c r="L271" s="42">
        <f>SUMIFS('2012Figures'!$J:$J,'2012Figures'!$C:$C,$A271,'2012Figures'!$H:$H,$B271,'2012Figures'!$I:$I,$C271,'2012Figures'!$E:$E,$B$1)</f>
        <v>0</v>
      </c>
      <c r="M271" s="52">
        <f>SUMIFS('2012Figures'!$J:$J,'2012Figures'!$C:$C,$A271,'2012Figures'!$H:$H,$B271,'2012Figures'!$I:$I,$C271,'2012Figures'!$B:$B,"BrokerToCy",'2012Figures'!$G:$G,"E1",'2012Figures'!$E:$E,$B$1)</f>
        <v>0</v>
      </c>
      <c r="N271" s="52">
        <f>SUMIFS('2012Figures'!$J:$J,'2012Figures'!$C:$C,$A271,'2012Figures'!$H:$H,$B271,'2012Figures'!$I:$I,$C271,'2012Figures'!$B:$B,"BrokerToCy",'2012Figures'!$G:$G,"P1",'2012Figures'!$E:$E,$B$1)</f>
        <v>0</v>
      </c>
      <c r="O271" s="52">
        <f>SUMIFS('2012Figures'!$J:$J,'2012Figures'!$C:$C,$A271,'2012Figures'!$H:$H,$B271,'2012Figures'!$I:$I,$C271,'2012Figures'!$B:$B,"CyToBroker",'2012Figures'!$G:$G,"E1",'2012Figures'!$E:$E,$B$1)</f>
        <v>0</v>
      </c>
      <c r="P271" s="52">
        <f>SUMIFS('2012Figures'!$J:$J,'2012Figures'!$C:$C,$A271,'2012Figures'!$H:$H,$B271,'2012Figures'!$I:$I,$C271,'2012Figures'!$B:$B,"CyToBroker",'2012Figures'!$G:$G,"P1",'2012Figures'!$E:$E,$B$1)</f>
        <v>0</v>
      </c>
      <c r="Q271" s="30"/>
      <c r="R271" s="46" t="str">
        <f t="shared" si="29"/>
        <v/>
      </c>
      <c r="S271" s="46" t="str">
        <f t="shared" si="29"/>
        <v/>
      </c>
      <c r="T271" s="46" t="str">
        <f t="shared" si="29"/>
        <v/>
      </c>
      <c r="U271" s="46" t="str">
        <f t="shared" si="29"/>
        <v/>
      </c>
      <c r="V271" s="46" t="str">
        <f t="shared" si="29"/>
        <v/>
      </c>
    </row>
    <row r="272" spans="1:22" x14ac:dyDescent="0.2">
      <c r="A272" s="1">
        <v>203</v>
      </c>
      <c r="B272" s="1" t="s">
        <v>45</v>
      </c>
      <c r="D272" s="29">
        <f>SUMIFS('2013Figures'!$J:$J,'2013Figures'!$C:$C,$A272,'2013Figures'!$I:$I,"",'2013Figures'!$E:$E,$B$1)</f>
        <v>0</v>
      </c>
      <c r="E272" s="9">
        <f>SUMIFS('2013Figures'!$J:$J,'2013Figures'!$C:$C,$A272,'2013Figures'!$I:$I,"",'2013Figures'!$B:$B,"BrokerToCy",'2013Figures'!$G:$G,"E1",'2013Figures'!$E:$E,$B$1)</f>
        <v>0</v>
      </c>
      <c r="F272" s="9">
        <f>SUMIFS('2013Figures'!$J:$J,'2013Figures'!$C:$C,$A272,'2013Figures'!$I:$I,"",'2013Figures'!$B:$B,"BrokerToCy",'2013Figures'!$G:$G,"P1",'2013Figures'!$E:$E,$B$1)</f>
        <v>0</v>
      </c>
      <c r="G272" s="9">
        <f>SUMIFS('2013Figures'!$J:$J,'2013Figures'!$C:$C,$A272,'2013Figures'!$I:$I,"",'2013Figures'!$B:$B,"CyToBroker",'2013Figures'!$G:$G,"E1",'2013Figures'!$E:$E,$B$1)</f>
        <v>0</v>
      </c>
      <c r="H272" s="9">
        <f>SUMIFS('2013Figures'!$J:$J,'2013Figures'!$C:$C,$A272,'2013Figures'!$I:$I,"",'2013Figures'!$B:$B,"CyToBroker",'2013Figures'!$G:$G,"P1",'2013Figures'!$E:$E,$B$1)</f>
        <v>0</v>
      </c>
      <c r="J272" s="8" t="s">
        <v>131</v>
      </c>
      <c r="L272" s="42">
        <f>SUMIFS('2012Figures'!$J:$J,'2012Figures'!$C:$C,$A272,'2012Figures'!$I:$I,"",'2012Figures'!$E:$E,$B$1)</f>
        <v>0</v>
      </c>
      <c r="M272" s="52">
        <f>SUMIFS('2012Figures'!$J:$J,'2012Figures'!$C:$C,$A272,'2012Figures'!$I:$I,"",'2012Figures'!$B:$B,"BrokerToCy",'2012Figures'!$G:$G,"E1",'2012Figures'!$E:$E,$B$1)</f>
        <v>0</v>
      </c>
      <c r="N272" s="52">
        <f>SUMIFS('2012Figures'!$J:$J,'2012Figures'!$C:$C,$A272,'2012Figures'!$I:$I,"",'2012Figures'!$B:$B,"BrokerToCy",'2012Figures'!$G:$G,"P1",'2012Figures'!$E:$E,$B$1)</f>
        <v>0</v>
      </c>
      <c r="O272" s="52">
        <f>SUMIFS('2012Figures'!$J:$J,'2012Figures'!$C:$C,$A272,'2012Figures'!$I:$I,"",'2012Figures'!$B:$B,"CyToBroker",'2012Figures'!$G:$G,"E1",'2012Figures'!$E:$E,$B$1)</f>
        <v>0</v>
      </c>
      <c r="P272" s="52">
        <f>SUMIFS('2012Figures'!$J:$J,'2012Figures'!$C:$C,$A272,'2012Figures'!$I:$I,"",'2012Figures'!$B:$B,"CyToBroker",'2012Figures'!$G:$G,"P1",'2012Figures'!$E:$E,$B$1)</f>
        <v>0</v>
      </c>
      <c r="R272" s="46" t="str">
        <f t="shared" si="29"/>
        <v/>
      </c>
      <c r="S272" s="46" t="str">
        <f t="shared" si="29"/>
        <v/>
      </c>
      <c r="T272" s="46" t="str">
        <f t="shared" si="29"/>
        <v/>
      </c>
      <c r="U272" s="46" t="str">
        <f t="shared" si="29"/>
        <v/>
      </c>
      <c r="V272" s="46" t="str">
        <f t="shared" si="29"/>
        <v/>
      </c>
    </row>
    <row r="273" spans="1:22" x14ac:dyDescent="0.2">
      <c r="A273" s="21"/>
      <c r="B273" s="21" t="s">
        <v>92</v>
      </c>
      <c r="C273" s="22"/>
      <c r="D273" s="23">
        <f>SUM(E273:H273)</f>
        <v>0</v>
      </c>
      <c r="E273" s="23">
        <f>SUM(E268:E272)</f>
        <v>0</v>
      </c>
      <c r="F273" s="23">
        <f>SUM(F268:F272)</f>
        <v>0</v>
      </c>
      <c r="G273" s="23">
        <f>SUM(G268:G272)</f>
        <v>0</v>
      </c>
      <c r="H273" s="23">
        <f>SUM(H268:H272)</f>
        <v>0</v>
      </c>
      <c r="I273" s="21"/>
      <c r="J273" s="22"/>
      <c r="K273" s="21"/>
      <c r="L273" s="43">
        <f>SUM(M273:P273)</f>
        <v>0</v>
      </c>
      <c r="M273" s="43">
        <f>SUM(M268:M272)</f>
        <v>0</v>
      </c>
      <c r="N273" s="43">
        <f>SUM(N268:N272)</f>
        <v>0</v>
      </c>
      <c r="O273" s="43">
        <f>SUM(O268:O272)</f>
        <v>0</v>
      </c>
      <c r="P273" s="43">
        <f>SUM(P268:P272)</f>
        <v>0</v>
      </c>
      <c r="Q273" s="21"/>
      <c r="R273" s="21"/>
      <c r="S273" s="21"/>
      <c r="T273" s="21"/>
      <c r="U273" s="21"/>
      <c r="V273" s="21"/>
    </row>
    <row r="274" spans="1:22" x14ac:dyDescent="0.2">
      <c r="A274" s="28">
        <v>204</v>
      </c>
      <c r="B274" s="28" t="s">
        <v>69</v>
      </c>
      <c r="C274" s="17" t="s">
        <v>88</v>
      </c>
      <c r="D274" s="18">
        <f>SUMIFS('2013Figures'!$J:$J,'2013Figures'!$C:$C,$A274,'2013Figures'!$E:$E,$B$1)</f>
        <v>0</v>
      </c>
      <c r="E274" s="18">
        <f>SUMIFS('2013Figures'!$J:$J,'2013Figures'!$C:$C,$A274,'2013Figures'!$B:$B,"BrokerToCy",'2013Figures'!$G:$G,"E1",'2013Figures'!$E:$E,$B$1)</f>
        <v>0</v>
      </c>
      <c r="F274" s="18">
        <f>SUMIFS('2013Figures'!$J:$J,'2013Figures'!$C:$C,$A274,'2013Figures'!$B:$B,"BrokerToCy",'2013Figures'!$G:$G,"P1",'2013Figures'!$E:$E,$B$1)</f>
        <v>0</v>
      </c>
      <c r="G274" s="18">
        <f>SUMIFS('2013Figures'!$J:$J,'2013Figures'!$C:$C,$A274,'2013Figures'!$B:$B,"CyToBroker",'2013Figures'!$G:$G,"E1",'2013Figures'!$E:$E,$B$1)</f>
        <v>0</v>
      </c>
      <c r="H274" s="18">
        <f>SUMIFS('2013Figures'!$J:$J,'2013Figures'!$C:$C,$A274,'2013Figures'!$B:$B,"CyToBroker",'2013Figures'!$G:$G,"P1",'2013Figures'!$E:$E,$B$1)</f>
        <v>0</v>
      </c>
      <c r="I274" s="28"/>
      <c r="J274" s="17"/>
      <c r="K274" s="28"/>
      <c r="L274" s="50">
        <f>SUMIFS('2012Figures'!$J:$J,'2012Figures'!$C:$C,$A274,'2012Figures'!$E:$E,$B$1)</f>
        <v>0</v>
      </c>
      <c r="M274" s="50">
        <f>SUMIFS('2012Figures'!$J:$J,'2012Figures'!$C:$C,$A274,'2012Figures'!$B:$B,"BrokerToCy",'2012Figures'!$G:$G,"E1",'2012Figures'!$E:$E,$B$1)</f>
        <v>0</v>
      </c>
      <c r="N274" s="50">
        <f>SUMIFS('2012Figures'!$J:$J,'2012Figures'!$C:$C,$A274,'2012Figures'!$B:$B,"BrokerToCy",'2012Figures'!$G:$G,"P1",'2012Figures'!$E:$E,$B$1)</f>
        <v>0</v>
      </c>
      <c r="O274" s="50">
        <f>SUMIFS('2012Figures'!$J:$J,'2012Figures'!$C:$C,$A274,'2012Figures'!$B:$B,"CyToBroker",'2012Figures'!$G:$G,"E1",'2012Figures'!$E:$E,$B$1)</f>
        <v>0</v>
      </c>
      <c r="P274" s="50">
        <f>SUMIFS('2012Figures'!$J:$J,'2012Figures'!$C:$C,$A274,'2012Figures'!$B:$B,"CyToBroker",'2012Figures'!$G:$G,"P1",'2012Figures'!$E:$E,$B$1)</f>
        <v>0</v>
      </c>
      <c r="Q274" s="28"/>
      <c r="R274" s="46" t="str">
        <f t="shared" si="29"/>
        <v/>
      </c>
      <c r="S274" s="46" t="str">
        <f t="shared" si="29"/>
        <v/>
      </c>
      <c r="T274" s="46" t="str">
        <f t="shared" si="29"/>
        <v/>
      </c>
      <c r="U274" s="46" t="str">
        <f t="shared" si="29"/>
        <v/>
      </c>
      <c r="V274" s="46" t="str">
        <f t="shared" si="29"/>
        <v/>
      </c>
    </row>
    <row r="275" spans="1:22" x14ac:dyDescent="0.2">
      <c r="A275" s="1">
        <v>204</v>
      </c>
      <c r="B275" s="1" t="s">
        <v>69</v>
      </c>
      <c r="C275" s="8">
        <v>5</v>
      </c>
      <c r="D275" s="29">
        <f>SUMIFS('2013Figures'!$J:$J,'2013Figures'!$C:$C,$A275,'2013Figures'!$H:$H,$B275,'2013Figures'!$I:$I,$C275,'2013Figures'!$E:$E,$B$1)</f>
        <v>0</v>
      </c>
      <c r="E275" s="9">
        <f>SUMIFS('2013Figures'!$J:$J,'2013Figures'!$C:$C,$A275,'2013Figures'!$H:$H,$B275,'2013Figures'!$I:$I,$C275,'2013Figures'!$B:$B,"BrokerToCy",'2013Figures'!$G:$G,"E1",'2013Figures'!$E:$E,$B$1)</f>
        <v>0</v>
      </c>
      <c r="F275" s="9">
        <f>SUMIFS('2013Figures'!$J:$J,'2013Figures'!$C:$C,$A275,'2013Figures'!$H:$H,$B275,'2013Figures'!$I:$I,$C275,'2013Figures'!$B:$B,"BrokerToCy",'2013Figures'!$G:$G,"P1",'2013Figures'!$E:$E,$B$1)</f>
        <v>0</v>
      </c>
      <c r="G275" s="9">
        <f>SUMIFS('2013Figures'!$J:$J,'2013Figures'!$C:$C,$A275,'2013Figures'!$H:$H,$B275,'2013Figures'!$I:$I,$C275,'2013Figures'!$B:$B,"CyToBroker",'2013Figures'!$G:$G,"E1",'2013Figures'!$E:$E,$B$1)</f>
        <v>0</v>
      </c>
      <c r="H275" s="9">
        <f>SUMIFS('2013Figures'!$J:$J,'2013Figures'!$C:$C,$A275,'2013Figures'!$H:$H,$B275,'2013Figures'!$I:$I,$C275,'2013Figures'!$B:$B,"CyToBroker",'2013Figures'!$G:$G,"P1",'2013Figures'!$E:$E,$B$1)</f>
        <v>0</v>
      </c>
      <c r="J275" s="8">
        <v>201501</v>
      </c>
      <c r="L275" s="42">
        <f>SUMIFS('2012Figures'!$J:$J,'2012Figures'!$C:$C,$A275,'2012Figures'!$H:$H,$B275,'2012Figures'!$I:$I,$C275,'2012Figures'!$E:$E,$B$1)</f>
        <v>0</v>
      </c>
      <c r="M275" s="52">
        <f>SUMIFS('2012Figures'!$J:$J,'2012Figures'!$C:$C,$A275,'2012Figures'!$H:$H,$B275,'2012Figures'!$I:$I,$C275,'2012Figures'!$B:$B,"BrokerToCy",'2012Figures'!$G:$G,"E1",'2012Figures'!$E:$E,$B$1)</f>
        <v>0</v>
      </c>
      <c r="N275" s="52">
        <f>SUMIFS('2012Figures'!$J:$J,'2012Figures'!$C:$C,$A275,'2012Figures'!$H:$H,$B275,'2012Figures'!$I:$I,$C275,'2012Figures'!$B:$B,"BrokerToCy",'2012Figures'!$G:$G,"P1",'2012Figures'!$E:$E,$B$1)</f>
        <v>0</v>
      </c>
      <c r="O275" s="52">
        <f>SUMIFS('2012Figures'!$J:$J,'2012Figures'!$C:$C,$A275,'2012Figures'!$H:$H,$B275,'2012Figures'!$I:$I,$C275,'2012Figures'!$B:$B,"CyToBroker",'2012Figures'!$G:$G,"E1",'2012Figures'!$E:$E,$B$1)</f>
        <v>0</v>
      </c>
      <c r="P275" s="52">
        <f>SUMIFS('2012Figures'!$J:$J,'2012Figures'!$C:$C,$A275,'2012Figures'!$H:$H,$B275,'2012Figures'!$I:$I,$C275,'2012Figures'!$B:$B,"CyToBroker",'2012Figures'!$G:$G,"P1",'2012Figures'!$E:$E,$B$1)</f>
        <v>0</v>
      </c>
      <c r="R275" s="46" t="str">
        <f t="shared" si="29"/>
        <v/>
      </c>
      <c r="S275" s="46" t="str">
        <f t="shared" si="29"/>
        <v/>
      </c>
      <c r="T275" s="46" t="str">
        <f t="shared" si="29"/>
        <v/>
      </c>
      <c r="U275" s="46" t="str">
        <f t="shared" si="29"/>
        <v/>
      </c>
      <c r="V275" s="46" t="str">
        <f t="shared" si="29"/>
        <v/>
      </c>
    </row>
    <row r="276" spans="1:22" x14ac:dyDescent="0.2">
      <c r="A276" s="1">
        <v>204</v>
      </c>
      <c r="B276" s="1" t="s">
        <v>69</v>
      </c>
      <c r="C276" s="8">
        <v>4</v>
      </c>
      <c r="D276" s="29">
        <f>SUMIFS('2013Figures'!$J:$J,'2013Figures'!$C:$C,$A276,'2013Figures'!$H:$H,$B276,'2013Figures'!$I:$I,$C276,'2013Figures'!$E:$E,$B$1)</f>
        <v>0</v>
      </c>
      <c r="E276" s="9">
        <f>SUMIFS('2013Figures'!$J:$J,'2013Figures'!$C:$C,$A276,'2013Figures'!$H:$H,$B276,'2013Figures'!$I:$I,$C276,'2013Figures'!$B:$B,"BrokerToCy",'2013Figures'!$G:$G,"E1",'2013Figures'!$E:$E,$B$1)</f>
        <v>0</v>
      </c>
      <c r="F276" s="9">
        <f>SUMIFS('2013Figures'!$J:$J,'2013Figures'!$C:$C,$A276,'2013Figures'!$H:$H,$B276,'2013Figures'!$I:$I,$C276,'2013Figures'!$B:$B,"BrokerToCy",'2013Figures'!$G:$G,"P1",'2013Figures'!$E:$E,$B$1)</f>
        <v>0</v>
      </c>
      <c r="G276" s="9">
        <f>SUMIFS('2013Figures'!$J:$J,'2013Figures'!$C:$C,$A276,'2013Figures'!$H:$H,$B276,'2013Figures'!$I:$I,$C276,'2013Figures'!$B:$B,"CyToBroker",'2013Figures'!$G:$G,"E1",'2013Figures'!$E:$E,$B$1)</f>
        <v>0</v>
      </c>
      <c r="H276" s="9">
        <f>SUMIFS('2013Figures'!$J:$J,'2013Figures'!$C:$C,$A276,'2013Figures'!$H:$H,$B276,'2013Figures'!$I:$I,$C276,'2013Figures'!$B:$B,"CyToBroker",'2013Figures'!$G:$G,"P1",'2013Figures'!$E:$E,$B$1)</f>
        <v>0</v>
      </c>
      <c r="I276" s="30"/>
      <c r="J276" s="31">
        <v>201301</v>
      </c>
      <c r="K276" s="30"/>
      <c r="L276" s="42">
        <f>SUMIFS('2012Figures'!$J:$J,'2012Figures'!$C:$C,$A276,'2012Figures'!$H:$H,$B276,'2012Figures'!$I:$I,$C276,'2012Figures'!$E:$E,$B$1)</f>
        <v>0</v>
      </c>
      <c r="M276" s="52">
        <f>SUMIFS('2012Figures'!$J:$J,'2012Figures'!$C:$C,$A276,'2012Figures'!$H:$H,$B276,'2012Figures'!$I:$I,$C276,'2012Figures'!$B:$B,"BrokerToCy",'2012Figures'!$G:$G,"E1",'2012Figures'!$E:$E,$B$1)</f>
        <v>0</v>
      </c>
      <c r="N276" s="52">
        <f>SUMIFS('2012Figures'!$J:$J,'2012Figures'!$C:$C,$A276,'2012Figures'!$H:$H,$B276,'2012Figures'!$I:$I,$C276,'2012Figures'!$B:$B,"BrokerToCy",'2012Figures'!$G:$G,"P1",'2012Figures'!$E:$E,$B$1)</f>
        <v>0</v>
      </c>
      <c r="O276" s="52">
        <f>SUMIFS('2012Figures'!$J:$J,'2012Figures'!$C:$C,$A276,'2012Figures'!$H:$H,$B276,'2012Figures'!$I:$I,$C276,'2012Figures'!$B:$B,"CyToBroker",'2012Figures'!$G:$G,"E1",'2012Figures'!$E:$E,$B$1)</f>
        <v>0</v>
      </c>
      <c r="P276" s="52">
        <f>SUMIFS('2012Figures'!$J:$J,'2012Figures'!$C:$C,$A276,'2012Figures'!$H:$H,$B276,'2012Figures'!$I:$I,$C276,'2012Figures'!$B:$B,"CyToBroker",'2012Figures'!$G:$G,"P1",'2012Figures'!$E:$E,$B$1)</f>
        <v>0</v>
      </c>
      <c r="Q276" s="30"/>
      <c r="R276" s="46" t="str">
        <f t="shared" si="29"/>
        <v/>
      </c>
      <c r="S276" s="46" t="str">
        <f t="shared" si="29"/>
        <v/>
      </c>
      <c r="T276" s="46" t="str">
        <f t="shared" si="29"/>
        <v/>
      </c>
      <c r="U276" s="46" t="str">
        <f t="shared" si="29"/>
        <v/>
      </c>
      <c r="V276" s="46" t="str">
        <f t="shared" si="29"/>
        <v/>
      </c>
    </row>
    <row r="277" spans="1:22" x14ac:dyDescent="0.2">
      <c r="A277" s="1">
        <v>204</v>
      </c>
      <c r="B277" s="1" t="s">
        <v>69</v>
      </c>
      <c r="C277" s="8">
        <v>3</v>
      </c>
      <c r="D277" s="29">
        <f>SUMIFS('2013Figures'!$J:$J,'2013Figures'!$C:$C,$A277,'2013Figures'!$H:$H,$B277,'2013Figures'!$I:$I,$C277,'2013Figures'!$E:$E,$B$1)</f>
        <v>0</v>
      </c>
      <c r="E277" s="9">
        <f>SUMIFS('2013Figures'!$J:$J,'2013Figures'!$C:$C,$A277,'2013Figures'!$H:$H,$B277,'2013Figures'!$I:$I,$C277,'2013Figures'!$B:$B,"BrokerToCy",'2013Figures'!$G:$G,"E1",'2013Figures'!$E:$E,$B$1)</f>
        <v>0</v>
      </c>
      <c r="F277" s="9">
        <f>SUMIFS('2013Figures'!$J:$J,'2013Figures'!$C:$C,$A277,'2013Figures'!$H:$H,$B277,'2013Figures'!$I:$I,$C277,'2013Figures'!$B:$B,"BrokerToCy",'2013Figures'!$G:$G,"P1",'2013Figures'!$E:$E,$B$1)</f>
        <v>0</v>
      </c>
      <c r="G277" s="9">
        <f>SUMIFS('2013Figures'!$J:$J,'2013Figures'!$C:$C,$A277,'2013Figures'!$H:$H,$B277,'2013Figures'!$I:$I,$C277,'2013Figures'!$B:$B,"CyToBroker",'2013Figures'!$G:$G,"E1",'2013Figures'!$E:$E,$B$1)</f>
        <v>0</v>
      </c>
      <c r="H277" s="9">
        <f>SUMIFS('2013Figures'!$J:$J,'2013Figures'!$C:$C,$A277,'2013Figures'!$H:$H,$B277,'2013Figures'!$I:$I,$C277,'2013Figures'!$B:$B,"CyToBroker",'2013Figures'!$G:$G,"P1",'2013Figures'!$E:$E,$B$1)</f>
        <v>0</v>
      </c>
      <c r="J277" s="8">
        <v>201201</v>
      </c>
      <c r="L277" s="42">
        <f>SUMIFS('2012Figures'!$J:$J,'2012Figures'!$C:$C,$A277,'2012Figures'!$H:$H,$B277,'2012Figures'!$I:$I,$C277,'2012Figures'!$E:$E,$B$1)</f>
        <v>0</v>
      </c>
      <c r="M277" s="52">
        <f>SUMIFS('2012Figures'!$J:$J,'2012Figures'!$C:$C,$A277,'2012Figures'!$H:$H,$B277,'2012Figures'!$I:$I,$C277,'2012Figures'!$B:$B,"BrokerToCy",'2012Figures'!$G:$G,"E1",'2012Figures'!$E:$E,$B$1)</f>
        <v>0</v>
      </c>
      <c r="N277" s="52">
        <f>SUMIFS('2012Figures'!$J:$J,'2012Figures'!$C:$C,$A277,'2012Figures'!$H:$H,$B277,'2012Figures'!$I:$I,$C277,'2012Figures'!$B:$B,"BrokerToCy",'2012Figures'!$G:$G,"P1",'2012Figures'!$E:$E,$B$1)</f>
        <v>0</v>
      </c>
      <c r="O277" s="52">
        <f>SUMIFS('2012Figures'!$J:$J,'2012Figures'!$C:$C,$A277,'2012Figures'!$H:$H,$B277,'2012Figures'!$I:$I,$C277,'2012Figures'!$B:$B,"CyToBroker",'2012Figures'!$G:$G,"E1",'2012Figures'!$E:$E,$B$1)</f>
        <v>0</v>
      </c>
      <c r="P277" s="52">
        <f>SUMIFS('2012Figures'!$J:$J,'2012Figures'!$C:$C,$A277,'2012Figures'!$H:$H,$B277,'2012Figures'!$I:$I,$C277,'2012Figures'!$B:$B,"CyToBroker",'2012Figures'!$G:$G,"P1",'2012Figures'!$E:$E,$B$1)</f>
        <v>0</v>
      </c>
      <c r="R277" s="46" t="str">
        <f t="shared" si="29"/>
        <v/>
      </c>
      <c r="S277" s="46" t="str">
        <f t="shared" si="29"/>
        <v/>
      </c>
      <c r="T277" s="46" t="str">
        <f t="shared" si="29"/>
        <v/>
      </c>
      <c r="U277" s="46" t="str">
        <f t="shared" si="29"/>
        <v/>
      </c>
      <c r="V277" s="46" t="str">
        <f t="shared" si="29"/>
        <v/>
      </c>
    </row>
    <row r="278" spans="1:22" x14ac:dyDescent="0.2">
      <c r="A278" s="1">
        <v>204</v>
      </c>
      <c r="B278" s="1" t="s">
        <v>69</v>
      </c>
      <c r="C278" s="8">
        <v>2</v>
      </c>
      <c r="D278" s="29">
        <f>SUMIFS('2013Figures'!$J:$J,'2013Figures'!$C:$C,$A278,'2013Figures'!$H:$H,$B278,'2013Figures'!$I:$I,$C278,'2013Figures'!$E:$E,$B$1)</f>
        <v>0</v>
      </c>
      <c r="E278" s="9">
        <f>SUMIFS('2013Figures'!$J:$J,'2013Figures'!$C:$C,$A278,'2013Figures'!$H:$H,$B278,'2013Figures'!$I:$I,$C278,'2013Figures'!$B:$B,"BrokerToCy",'2013Figures'!$G:$G,"E1",'2013Figures'!$E:$E,$B$1)</f>
        <v>0</v>
      </c>
      <c r="F278" s="9">
        <f>SUMIFS('2013Figures'!$J:$J,'2013Figures'!$C:$C,$A278,'2013Figures'!$H:$H,$B278,'2013Figures'!$I:$I,$C278,'2013Figures'!$B:$B,"BrokerToCy",'2013Figures'!$G:$G,"P1",'2013Figures'!$E:$E,$B$1)</f>
        <v>0</v>
      </c>
      <c r="G278" s="9">
        <f>SUMIFS('2013Figures'!$J:$J,'2013Figures'!$C:$C,$A278,'2013Figures'!$H:$H,$B278,'2013Figures'!$I:$I,$C278,'2013Figures'!$B:$B,"CyToBroker",'2013Figures'!$G:$G,"E1",'2013Figures'!$E:$E,$B$1)</f>
        <v>0</v>
      </c>
      <c r="H278" s="9">
        <f>SUMIFS('2013Figures'!$J:$J,'2013Figures'!$C:$C,$A278,'2013Figures'!$H:$H,$B278,'2013Figures'!$I:$I,$C278,'2013Figures'!$B:$B,"CyToBroker",'2013Figures'!$G:$G,"P1",'2013Figures'!$E:$E,$B$1)</f>
        <v>0</v>
      </c>
      <c r="J278" s="8">
        <v>201101</v>
      </c>
      <c r="L278" s="42">
        <f>SUMIFS('2012Figures'!$J:$J,'2012Figures'!$C:$C,$A278,'2012Figures'!$H:$H,$B278,'2012Figures'!$I:$I,$C278,'2012Figures'!$E:$E,$B$1)</f>
        <v>0</v>
      </c>
      <c r="M278" s="52">
        <f>SUMIFS('2012Figures'!$J:$J,'2012Figures'!$C:$C,$A278,'2012Figures'!$H:$H,$B278,'2012Figures'!$I:$I,$C278,'2012Figures'!$B:$B,"BrokerToCy",'2012Figures'!$G:$G,"E1",'2012Figures'!$E:$E,$B$1)</f>
        <v>0</v>
      </c>
      <c r="N278" s="52">
        <f>SUMIFS('2012Figures'!$J:$J,'2012Figures'!$C:$C,$A278,'2012Figures'!$H:$H,$B278,'2012Figures'!$I:$I,$C278,'2012Figures'!$B:$B,"BrokerToCy",'2012Figures'!$G:$G,"P1",'2012Figures'!$E:$E,$B$1)</f>
        <v>0</v>
      </c>
      <c r="O278" s="52">
        <f>SUMIFS('2012Figures'!$J:$J,'2012Figures'!$C:$C,$A278,'2012Figures'!$H:$H,$B278,'2012Figures'!$I:$I,$C278,'2012Figures'!$B:$B,"CyToBroker",'2012Figures'!$G:$G,"E1",'2012Figures'!$E:$E,$B$1)</f>
        <v>0</v>
      </c>
      <c r="P278" s="52">
        <f>SUMIFS('2012Figures'!$J:$J,'2012Figures'!$C:$C,$A278,'2012Figures'!$H:$H,$B278,'2012Figures'!$I:$I,$C278,'2012Figures'!$B:$B,"CyToBroker",'2012Figures'!$G:$G,"P1",'2012Figures'!$E:$E,$B$1)</f>
        <v>0</v>
      </c>
      <c r="R278" s="46" t="str">
        <f t="shared" si="29"/>
        <v/>
      </c>
      <c r="S278" s="46" t="str">
        <f t="shared" si="29"/>
        <v/>
      </c>
      <c r="T278" s="46" t="str">
        <f t="shared" si="29"/>
        <v/>
      </c>
      <c r="U278" s="46" t="str">
        <f t="shared" si="29"/>
        <v/>
      </c>
      <c r="V278" s="46" t="str">
        <f t="shared" si="29"/>
        <v/>
      </c>
    </row>
    <row r="279" spans="1:22" x14ac:dyDescent="0.2">
      <c r="A279" s="1">
        <v>204</v>
      </c>
      <c r="B279" s="1" t="s">
        <v>69</v>
      </c>
      <c r="C279" s="8">
        <v>1</v>
      </c>
      <c r="D279" s="29">
        <f>SUMIFS('2013Figures'!$J:$J,'2013Figures'!$C:$C,$A279,'2013Figures'!$H:$H,$B279,'2013Figures'!$I:$I,$C279,'2013Figures'!$E:$E,$B$1)</f>
        <v>0</v>
      </c>
      <c r="E279" s="9">
        <f>SUMIFS('2013Figures'!$J:$J,'2013Figures'!$C:$C,$A279,'2013Figures'!$H:$H,$B279,'2013Figures'!$I:$I,$C279,'2013Figures'!$B:$B,"BrokerToCy",'2013Figures'!$G:$G,"E1",'2013Figures'!$E:$E,$B$1)</f>
        <v>0</v>
      </c>
      <c r="F279" s="9">
        <f>SUMIFS('2013Figures'!$J:$J,'2013Figures'!$C:$C,$A279,'2013Figures'!$H:$H,$B279,'2013Figures'!$I:$I,$C279,'2013Figures'!$B:$B,"BrokerToCy",'2013Figures'!$G:$G,"P1",'2013Figures'!$E:$E,$B$1)</f>
        <v>0</v>
      </c>
      <c r="G279" s="9">
        <f>SUMIFS('2013Figures'!$J:$J,'2013Figures'!$C:$C,$A279,'2013Figures'!$H:$H,$B279,'2013Figures'!$I:$I,$C279,'2013Figures'!$B:$B,"CyToBroker",'2013Figures'!$G:$G,"E1",'2013Figures'!$E:$E,$B$1)</f>
        <v>0</v>
      </c>
      <c r="H279" s="9">
        <f>SUMIFS('2013Figures'!$J:$J,'2013Figures'!$C:$C,$A279,'2013Figures'!$H:$H,$B279,'2013Figures'!$I:$I,$C279,'2013Figures'!$B:$B,"CyToBroker",'2013Figures'!$G:$G,"P1",'2013Figures'!$E:$E,$B$1)</f>
        <v>0</v>
      </c>
      <c r="J279" s="8">
        <v>200901</v>
      </c>
      <c r="L279" s="42">
        <f>SUMIFS('2012Figures'!$J:$J,'2012Figures'!$C:$C,$A279,'2012Figures'!$H:$H,$B279,'2012Figures'!$I:$I,$C279,'2012Figures'!$E:$E,$B$1)</f>
        <v>0</v>
      </c>
      <c r="M279" s="52">
        <f>SUMIFS('2012Figures'!$J:$J,'2012Figures'!$C:$C,$A279,'2012Figures'!$H:$H,$B279,'2012Figures'!$I:$I,$C279,'2012Figures'!$B:$B,"BrokerToCy",'2012Figures'!$G:$G,"E1",'2012Figures'!$E:$E,$B$1)</f>
        <v>0</v>
      </c>
      <c r="N279" s="52">
        <f>SUMIFS('2012Figures'!$J:$J,'2012Figures'!$C:$C,$A279,'2012Figures'!$H:$H,$B279,'2012Figures'!$I:$I,$C279,'2012Figures'!$B:$B,"BrokerToCy",'2012Figures'!$G:$G,"P1",'2012Figures'!$E:$E,$B$1)</f>
        <v>0</v>
      </c>
      <c r="O279" s="52">
        <f>SUMIFS('2012Figures'!$J:$J,'2012Figures'!$C:$C,$A279,'2012Figures'!$H:$H,$B279,'2012Figures'!$I:$I,$C279,'2012Figures'!$B:$B,"CyToBroker",'2012Figures'!$G:$G,"E1",'2012Figures'!$E:$E,$B$1)</f>
        <v>0</v>
      </c>
      <c r="P279" s="52">
        <f>SUMIFS('2012Figures'!$J:$J,'2012Figures'!$C:$C,$A279,'2012Figures'!$H:$H,$B279,'2012Figures'!$I:$I,$C279,'2012Figures'!$B:$B,"CyToBroker",'2012Figures'!$G:$G,"P1",'2012Figures'!$E:$E,$B$1)</f>
        <v>0</v>
      </c>
      <c r="R279" s="46" t="str">
        <f t="shared" si="29"/>
        <v/>
      </c>
      <c r="S279" s="46" t="str">
        <f t="shared" si="29"/>
        <v/>
      </c>
      <c r="T279" s="46" t="str">
        <f t="shared" si="29"/>
        <v/>
      </c>
      <c r="U279" s="46" t="str">
        <f t="shared" si="29"/>
        <v/>
      </c>
      <c r="V279" s="46" t="str">
        <f t="shared" si="29"/>
        <v/>
      </c>
    </row>
    <row r="280" spans="1:22" x14ac:dyDescent="0.2">
      <c r="A280" s="1">
        <v>204</v>
      </c>
      <c r="B280" s="1" t="s">
        <v>69</v>
      </c>
      <c r="D280" s="29">
        <f>SUMIFS('2013Figures'!$J:$J,'2013Figures'!$C:$C,$A280,'2013Figures'!$I:$I,"",'2013Figures'!$E:$E,$B$1)</f>
        <v>0</v>
      </c>
      <c r="E280" s="9">
        <f>SUMIFS('2013Figures'!$J:$J,'2013Figures'!$C:$C,$A280,'2013Figures'!$I:$I,"",'2013Figures'!$B:$B,"BrokerToCy",'2013Figures'!$G:$G,"E1",'2013Figures'!$E:$E,$B$1)</f>
        <v>0</v>
      </c>
      <c r="F280" s="9">
        <f>SUMIFS('2013Figures'!$J:$J,'2013Figures'!$C:$C,$A280,'2013Figures'!$I:$I,"",'2013Figures'!$B:$B,"BrokerToCy",'2013Figures'!$G:$G,"P1",'2013Figures'!$E:$E,$B$1)</f>
        <v>0</v>
      </c>
      <c r="G280" s="9">
        <f>SUMIFS('2013Figures'!$J:$J,'2013Figures'!$C:$C,$A280,'2013Figures'!$I:$I,"",'2013Figures'!$B:$B,"CyToBroker",'2013Figures'!$G:$G,"E1",'2013Figures'!$E:$E,$B$1)</f>
        <v>0</v>
      </c>
      <c r="H280" s="9">
        <f>SUMIFS('2013Figures'!$J:$J,'2013Figures'!$C:$C,$A280,'2013Figures'!$I:$I,"",'2013Figures'!$B:$B,"CyToBroker",'2013Figures'!$G:$G,"P1",'2013Figures'!$E:$E,$B$1)</f>
        <v>0</v>
      </c>
      <c r="J280" s="8" t="s">
        <v>131</v>
      </c>
      <c r="L280" s="42">
        <f>SUMIFS('2012Figures'!$J:$J,'2012Figures'!$C:$C,$A280,'2012Figures'!$I:$I,"",'2012Figures'!$E:$E,$B$1)</f>
        <v>0</v>
      </c>
      <c r="M280" s="52">
        <f>SUMIFS('2012Figures'!$J:$J,'2012Figures'!$C:$C,$A280,'2012Figures'!$I:$I,"",'2012Figures'!$B:$B,"BrokerToCy",'2012Figures'!$G:$G,"E1",'2012Figures'!$E:$E,$B$1)</f>
        <v>0</v>
      </c>
      <c r="N280" s="52">
        <f>SUMIFS('2012Figures'!$J:$J,'2012Figures'!$C:$C,$A280,'2012Figures'!$I:$I,"",'2012Figures'!$B:$B,"BrokerToCy",'2012Figures'!$G:$G,"P1",'2012Figures'!$E:$E,$B$1)</f>
        <v>0</v>
      </c>
      <c r="O280" s="52">
        <f>SUMIFS('2012Figures'!$J:$J,'2012Figures'!$C:$C,$A280,'2012Figures'!$I:$I,"",'2012Figures'!$B:$B,"CyToBroker",'2012Figures'!$G:$G,"E1",'2012Figures'!$E:$E,$B$1)</f>
        <v>0</v>
      </c>
      <c r="P280" s="52">
        <f>SUMIFS('2012Figures'!$J:$J,'2012Figures'!$C:$C,$A280,'2012Figures'!$I:$I,"",'2012Figures'!$B:$B,"CyToBroker",'2012Figures'!$G:$G,"P1",'2012Figures'!$E:$E,$B$1)</f>
        <v>0</v>
      </c>
      <c r="R280" s="46" t="str">
        <f t="shared" si="29"/>
        <v/>
      </c>
      <c r="S280" s="46" t="str">
        <f t="shared" si="29"/>
        <v/>
      </c>
      <c r="T280" s="46" t="str">
        <f t="shared" si="29"/>
        <v/>
      </c>
      <c r="U280" s="46" t="str">
        <f t="shared" si="29"/>
        <v/>
      </c>
      <c r="V280" s="46" t="str">
        <f t="shared" si="29"/>
        <v/>
      </c>
    </row>
    <row r="281" spans="1:22" x14ac:dyDescent="0.2">
      <c r="A281" s="21"/>
      <c r="B281" s="21" t="s">
        <v>92</v>
      </c>
      <c r="C281" s="22"/>
      <c r="D281" s="23">
        <f>SUM(E281:H281)</f>
        <v>0</v>
      </c>
      <c r="E281" s="23">
        <f>SUM(E275:E280)</f>
        <v>0</v>
      </c>
      <c r="F281" s="23">
        <f>SUM(F275:F280)</f>
        <v>0</v>
      </c>
      <c r="G281" s="23">
        <f>SUM(G275:G280)</f>
        <v>0</v>
      </c>
      <c r="H281" s="23">
        <f>SUM(H275:H280)</f>
        <v>0</v>
      </c>
      <c r="I281" s="21"/>
      <c r="J281" s="22"/>
      <c r="K281" s="21"/>
      <c r="L281" s="43">
        <f>SUM(M281:P281)</f>
        <v>0</v>
      </c>
      <c r="M281" s="43">
        <f>SUM(M275:M280)</f>
        <v>0</v>
      </c>
      <c r="N281" s="43">
        <f>SUM(N275:N280)</f>
        <v>0</v>
      </c>
      <c r="O281" s="43">
        <f>SUM(O275:O280)</f>
        <v>0</v>
      </c>
      <c r="P281" s="43">
        <f>SUM(P275:P280)</f>
        <v>0</v>
      </c>
      <c r="Q281" s="21"/>
      <c r="R281" s="21"/>
      <c r="S281" s="21"/>
      <c r="T281" s="21"/>
      <c r="U281" s="21"/>
      <c r="V281" s="21"/>
    </row>
    <row r="282" spans="1:22" x14ac:dyDescent="0.2">
      <c r="A282" s="28">
        <v>205</v>
      </c>
      <c r="B282" s="28" t="s">
        <v>27</v>
      </c>
      <c r="C282" s="17" t="s">
        <v>88</v>
      </c>
      <c r="D282" s="18">
        <f>SUMIFS('2013Figures'!$J:$J,'2013Figures'!$C:$C,$A282,'2013Figures'!$E:$E,$B$1)</f>
        <v>1</v>
      </c>
      <c r="E282" s="18">
        <f>SUMIFS('2013Figures'!$J:$J,'2013Figures'!$C:$C,$A282,'2013Figures'!$B:$B,"BrokerToCy",'2013Figures'!$G:$G,"E1",'2013Figures'!$E:$E,$B$1)</f>
        <v>0</v>
      </c>
      <c r="F282" s="18">
        <f>SUMIFS('2013Figures'!$J:$J,'2013Figures'!$C:$C,$A282,'2013Figures'!$B:$B,"BrokerToCy",'2013Figures'!$G:$G,"P1",'2013Figures'!$E:$E,$B$1)</f>
        <v>0</v>
      </c>
      <c r="G282" s="18">
        <f>SUMIFS('2013Figures'!$J:$J,'2013Figures'!$C:$C,$A282,'2013Figures'!$B:$B,"CyToBroker",'2013Figures'!$G:$G,"E1",'2013Figures'!$E:$E,$B$1)</f>
        <v>1</v>
      </c>
      <c r="H282" s="18">
        <f>SUMIFS('2013Figures'!$J:$J,'2013Figures'!$C:$C,$A282,'2013Figures'!$B:$B,"CyToBroker",'2013Figures'!$G:$G,"P1",'2013Figures'!$E:$E,$B$1)</f>
        <v>0</v>
      </c>
      <c r="I282" s="28"/>
      <c r="J282" s="17"/>
      <c r="K282" s="28"/>
      <c r="L282" s="50">
        <f>SUMIFS('2012Figures'!$J:$J,'2012Figures'!$C:$C,$A282,'2012Figures'!$E:$E,$B$1)</f>
        <v>4</v>
      </c>
      <c r="M282" s="50">
        <f>SUMIFS('2012Figures'!$J:$J,'2012Figures'!$C:$C,$A282,'2012Figures'!$B:$B,"BrokerToCy",'2012Figures'!$G:$G,"E1",'2012Figures'!$E:$E,$B$1)</f>
        <v>0</v>
      </c>
      <c r="N282" s="50">
        <f>SUMIFS('2012Figures'!$J:$J,'2012Figures'!$C:$C,$A282,'2012Figures'!$B:$B,"BrokerToCy",'2012Figures'!$G:$G,"P1",'2012Figures'!$E:$E,$B$1)</f>
        <v>0</v>
      </c>
      <c r="O282" s="50">
        <f>SUMIFS('2012Figures'!$J:$J,'2012Figures'!$C:$C,$A282,'2012Figures'!$B:$B,"CyToBroker",'2012Figures'!$G:$G,"E1",'2012Figures'!$E:$E,$B$1)</f>
        <v>4</v>
      </c>
      <c r="P282" s="50">
        <f>SUMIFS('2012Figures'!$J:$J,'2012Figures'!$C:$C,$A282,'2012Figures'!$B:$B,"CyToBroker",'2012Figures'!$G:$G,"P1",'2012Figures'!$E:$E,$B$1)</f>
        <v>0</v>
      </c>
      <c r="Q282" s="28"/>
      <c r="R282" s="46">
        <f t="shared" si="29"/>
        <v>-0.75</v>
      </c>
      <c r="S282" s="46" t="str">
        <f t="shared" si="29"/>
        <v/>
      </c>
      <c r="T282" s="46" t="str">
        <f t="shared" si="29"/>
        <v/>
      </c>
      <c r="U282" s="46">
        <f t="shared" si="29"/>
        <v>-0.75</v>
      </c>
      <c r="V282" s="46" t="str">
        <f t="shared" si="29"/>
        <v/>
      </c>
    </row>
    <row r="283" spans="1:22" x14ac:dyDescent="0.2">
      <c r="A283" s="1">
        <v>205</v>
      </c>
      <c r="B283" s="1" t="s">
        <v>27</v>
      </c>
      <c r="C283" s="8">
        <v>5</v>
      </c>
      <c r="D283" s="29">
        <f>SUMIFS('2013Figures'!$J:$J,'2013Figures'!$C:$C,$A283,'2013Figures'!$H:$H,$B283,'2013Figures'!$I:$I,$C283,'2013Figures'!$E:$E,$B$1)</f>
        <v>0</v>
      </c>
      <c r="E283" s="9">
        <f>SUMIFS('2013Figures'!$J:$J,'2013Figures'!$C:$C,$A283,'2013Figures'!$H:$H,$B283,'2013Figures'!$I:$I,$C283,'2013Figures'!$B:$B,"BrokerToCy",'2013Figures'!$G:$G,"E1",'2013Figures'!$E:$E,$B$1)</f>
        <v>0</v>
      </c>
      <c r="F283" s="9">
        <f>SUMIFS('2013Figures'!$J:$J,'2013Figures'!$C:$C,$A283,'2013Figures'!$H:$H,$B283,'2013Figures'!$I:$I,$C283,'2013Figures'!$B:$B,"BrokerToCy",'2013Figures'!$G:$G,"P1",'2013Figures'!$E:$E,$B$1)</f>
        <v>0</v>
      </c>
      <c r="G283" s="9">
        <f>SUMIFS('2013Figures'!$J:$J,'2013Figures'!$C:$C,$A283,'2013Figures'!$H:$H,$B283,'2013Figures'!$I:$I,$C283,'2013Figures'!$B:$B,"CyToBroker",'2013Figures'!$G:$G,"E1",'2013Figures'!$E:$E,$B$1)</f>
        <v>0</v>
      </c>
      <c r="H283" s="9">
        <f>SUMIFS('2013Figures'!$J:$J,'2013Figures'!$C:$C,$A283,'2013Figures'!$H:$H,$B283,'2013Figures'!$I:$I,$C283,'2013Figures'!$B:$B,"CyToBroker",'2013Figures'!$G:$G,"P1",'2013Figures'!$E:$E,$B$1)</f>
        <v>0</v>
      </c>
      <c r="J283" s="8">
        <v>201501</v>
      </c>
      <c r="L283" s="42">
        <f>SUMIFS('2012Figures'!$J:$J,'2012Figures'!$C:$C,$A283,'2012Figures'!$H:$H,$B283,'2012Figures'!$I:$I,$C283,'2012Figures'!$E:$E,$B$1)</f>
        <v>0</v>
      </c>
      <c r="M283" s="52">
        <f>SUMIFS('2012Figures'!$J:$J,'2012Figures'!$C:$C,$A283,'2012Figures'!$H:$H,$B283,'2012Figures'!$I:$I,$C283,'2012Figures'!$B:$B,"BrokerToCy",'2012Figures'!$G:$G,"E1",'2012Figures'!$E:$E,$B$1)</f>
        <v>0</v>
      </c>
      <c r="N283" s="52">
        <f>SUMIFS('2012Figures'!$J:$J,'2012Figures'!$C:$C,$A283,'2012Figures'!$H:$H,$B283,'2012Figures'!$I:$I,$C283,'2012Figures'!$B:$B,"BrokerToCy",'2012Figures'!$G:$G,"P1",'2012Figures'!$E:$E,$B$1)</f>
        <v>0</v>
      </c>
      <c r="O283" s="52">
        <f>SUMIFS('2012Figures'!$J:$J,'2012Figures'!$C:$C,$A283,'2012Figures'!$H:$H,$B283,'2012Figures'!$I:$I,$C283,'2012Figures'!$B:$B,"CyToBroker",'2012Figures'!$G:$G,"E1",'2012Figures'!$E:$E,$B$1)</f>
        <v>0</v>
      </c>
      <c r="P283" s="52">
        <f>SUMIFS('2012Figures'!$J:$J,'2012Figures'!$C:$C,$A283,'2012Figures'!$H:$H,$B283,'2012Figures'!$I:$I,$C283,'2012Figures'!$B:$B,"CyToBroker",'2012Figures'!$G:$G,"P1",'2012Figures'!$E:$E,$B$1)</f>
        <v>0</v>
      </c>
      <c r="R283" s="46" t="str">
        <f t="shared" si="29"/>
        <v/>
      </c>
      <c r="S283" s="46" t="str">
        <f t="shared" si="29"/>
        <v/>
      </c>
      <c r="T283" s="46" t="str">
        <f t="shared" si="29"/>
        <v/>
      </c>
      <c r="U283" s="46" t="str">
        <f t="shared" si="29"/>
        <v/>
      </c>
      <c r="V283" s="46" t="str">
        <f t="shared" si="29"/>
        <v/>
      </c>
    </row>
    <row r="284" spans="1:22" x14ac:dyDescent="0.2">
      <c r="A284" s="1">
        <v>205</v>
      </c>
      <c r="B284" s="1" t="s">
        <v>27</v>
      </c>
      <c r="C284" s="8">
        <v>4</v>
      </c>
      <c r="D284" s="29">
        <f>SUMIFS('2013Figures'!$J:$J,'2013Figures'!$C:$C,$A284,'2013Figures'!$H:$H,$B284,'2013Figures'!$I:$I,$C284,'2013Figures'!$E:$E,$B$1)</f>
        <v>0</v>
      </c>
      <c r="E284" s="9">
        <f>SUMIFS('2013Figures'!$J:$J,'2013Figures'!$C:$C,$A284,'2013Figures'!$H:$H,$B284,'2013Figures'!$I:$I,$C284,'2013Figures'!$B:$B,"BrokerToCy",'2013Figures'!$G:$G,"E1",'2013Figures'!$E:$E,$B$1)</f>
        <v>0</v>
      </c>
      <c r="F284" s="9">
        <f>SUMIFS('2013Figures'!$J:$J,'2013Figures'!$C:$C,$A284,'2013Figures'!$H:$H,$B284,'2013Figures'!$I:$I,$C284,'2013Figures'!$B:$B,"BrokerToCy",'2013Figures'!$G:$G,"P1",'2013Figures'!$E:$E,$B$1)</f>
        <v>0</v>
      </c>
      <c r="G284" s="9">
        <f>SUMIFS('2013Figures'!$J:$J,'2013Figures'!$C:$C,$A284,'2013Figures'!$H:$H,$B284,'2013Figures'!$I:$I,$C284,'2013Figures'!$B:$B,"CyToBroker",'2013Figures'!$G:$G,"E1",'2013Figures'!$E:$E,$B$1)</f>
        <v>0</v>
      </c>
      <c r="H284" s="9">
        <f>SUMIFS('2013Figures'!$J:$J,'2013Figures'!$C:$C,$A284,'2013Figures'!$H:$H,$B284,'2013Figures'!$I:$I,$C284,'2013Figures'!$B:$B,"CyToBroker",'2013Figures'!$G:$G,"P1",'2013Figures'!$E:$E,$B$1)</f>
        <v>0</v>
      </c>
      <c r="I284" s="30"/>
      <c r="J284" s="31">
        <v>201301</v>
      </c>
      <c r="K284" s="30"/>
      <c r="L284" s="42">
        <f>SUMIFS('2012Figures'!$J:$J,'2012Figures'!$C:$C,$A284,'2012Figures'!$H:$H,$B284,'2012Figures'!$I:$I,$C284,'2012Figures'!$E:$E,$B$1)</f>
        <v>0</v>
      </c>
      <c r="M284" s="52">
        <f>SUMIFS('2012Figures'!$J:$J,'2012Figures'!$C:$C,$A284,'2012Figures'!$H:$H,$B284,'2012Figures'!$I:$I,$C284,'2012Figures'!$B:$B,"BrokerToCy",'2012Figures'!$G:$G,"E1",'2012Figures'!$E:$E,$B$1)</f>
        <v>0</v>
      </c>
      <c r="N284" s="52">
        <f>SUMIFS('2012Figures'!$J:$J,'2012Figures'!$C:$C,$A284,'2012Figures'!$H:$H,$B284,'2012Figures'!$I:$I,$C284,'2012Figures'!$B:$B,"BrokerToCy",'2012Figures'!$G:$G,"P1",'2012Figures'!$E:$E,$B$1)</f>
        <v>0</v>
      </c>
      <c r="O284" s="52">
        <f>SUMIFS('2012Figures'!$J:$J,'2012Figures'!$C:$C,$A284,'2012Figures'!$H:$H,$B284,'2012Figures'!$I:$I,$C284,'2012Figures'!$B:$B,"CyToBroker",'2012Figures'!$G:$G,"E1",'2012Figures'!$E:$E,$B$1)</f>
        <v>0</v>
      </c>
      <c r="P284" s="52">
        <f>SUMIFS('2012Figures'!$J:$J,'2012Figures'!$C:$C,$A284,'2012Figures'!$H:$H,$B284,'2012Figures'!$I:$I,$C284,'2012Figures'!$B:$B,"CyToBroker",'2012Figures'!$G:$G,"P1",'2012Figures'!$E:$E,$B$1)</f>
        <v>0</v>
      </c>
      <c r="Q284" s="30"/>
      <c r="R284" s="46" t="str">
        <f t="shared" si="29"/>
        <v/>
      </c>
      <c r="S284" s="46" t="str">
        <f t="shared" si="29"/>
        <v/>
      </c>
      <c r="T284" s="46" t="str">
        <f t="shared" si="29"/>
        <v/>
      </c>
      <c r="U284" s="46" t="str">
        <f t="shared" si="29"/>
        <v/>
      </c>
      <c r="V284" s="46" t="str">
        <f t="shared" si="29"/>
        <v/>
      </c>
    </row>
    <row r="285" spans="1:22" x14ac:dyDescent="0.2">
      <c r="A285" s="1">
        <v>205</v>
      </c>
      <c r="B285" s="1" t="s">
        <v>27</v>
      </c>
      <c r="C285" s="8">
        <v>3</v>
      </c>
      <c r="D285" s="29">
        <f>SUMIFS('2013Figures'!$J:$J,'2013Figures'!$C:$C,$A285,'2013Figures'!$H:$H,$B285,'2013Figures'!$I:$I,$C285,'2013Figures'!$E:$E,$B$1)</f>
        <v>0</v>
      </c>
      <c r="E285" s="9">
        <f>SUMIFS('2013Figures'!$J:$J,'2013Figures'!$C:$C,$A285,'2013Figures'!$H:$H,$B285,'2013Figures'!$I:$I,$C285,'2013Figures'!$B:$B,"BrokerToCy",'2013Figures'!$G:$G,"E1",'2013Figures'!$E:$E,$B$1)</f>
        <v>0</v>
      </c>
      <c r="F285" s="9">
        <f>SUMIFS('2013Figures'!$J:$J,'2013Figures'!$C:$C,$A285,'2013Figures'!$H:$H,$B285,'2013Figures'!$I:$I,$C285,'2013Figures'!$B:$B,"BrokerToCy",'2013Figures'!$G:$G,"P1",'2013Figures'!$E:$E,$B$1)</f>
        <v>0</v>
      </c>
      <c r="G285" s="9">
        <f>SUMIFS('2013Figures'!$J:$J,'2013Figures'!$C:$C,$A285,'2013Figures'!$H:$H,$B285,'2013Figures'!$I:$I,$C285,'2013Figures'!$B:$B,"CyToBroker",'2013Figures'!$G:$G,"E1",'2013Figures'!$E:$E,$B$1)</f>
        <v>0</v>
      </c>
      <c r="H285" s="9">
        <f>SUMIFS('2013Figures'!$J:$J,'2013Figures'!$C:$C,$A285,'2013Figures'!$H:$H,$B285,'2013Figures'!$I:$I,$C285,'2013Figures'!$B:$B,"CyToBroker",'2013Figures'!$G:$G,"P1",'2013Figures'!$E:$E,$B$1)</f>
        <v>0</v>
      </c>
      <c r="J285" s="8">
        <v>201201</v>
      </c>
      <c r="L285" s="42">
        <f>SUMIFS('2012Figures'!$J:$J,'2012Figures'!$C:$C,$A285,'2012Figures'!$H:$H,$B285,'2012Figures'!$I:$I,$C285,'2012Figures'!$E:$E,$B$1)</f>
        <v>0</v>
      </c>
      <c r="M285" s="52">
        <f>SUMIFS('2012Figures'!$J:$J,'2012Figures'!$C:$C,$A285,'2012Figures'!$H:$H,$B285,'2012Figures'!$I:$I,$C285,'2012Figures'!$B:$B,"BrokerToCy",'2012Figures'!$G:$G,"E1",'2012Figures'!$E:$E,$B$1)</f>
        <v>0</v>
      </c>
      <c r="N285" s="52">
        <f>SUMIFS('2012Figures'!$J:$J,'2012Figures'!$C:$C,$A285,'2012Figures'!$H:$H,$B285,'2012Figures'!$I:$I,$C285,'2012Figures'!$B:$B,"BrokerToCy",'2012Figures'!$G:$G,"P1",'2012Figures'!$E:$E,$B$1)</f>
        <v>0</v>
      </c>
      <c r="O285" s="52">
        <f>SUMIFS('2012Figures'!$J:$J,'2012Figures'!$C:$C,$A285,'2012Figures'!$H:$H,$B285,'2012Figures'!$I:$I,$C285,'2012Figures'!$B:$B,"CyToBroker",'2012Figures'!$G:$G,"E1",'2012Figures'!$E:$E,$B$1)</f>
        <v>0</v>
      </c>
      <c r="P285" s="52">
        <f>SUMIFS('2012Figures'!$J:$J,'2012Figures'!$C:$C,$A285,'2012Figures'!$H:$H,$B285,'2012Figures'!$I:$I,$C285,'2012Figures'!$B:$B,"CyToBroker",'2012Figures'!$G:$G,"P1",'2012Figures'!$E:$E,$B$1)</f>
        <v>0</v>
      </c>
      <c r="R285" s="46" t="str">
        <f t="shared" si="29"/>
        <v/>
      </c>
      <c r="S285" s="46" t="str">
        <f t="shared" si="29"/>
        <v/>
      </c>
      <c r="T285" s="46" t="str">
        <f t="shared" si="29"/>
        <v/>
      </c>
      <c r="U285" s="46" t="str">
        <f t="shared" si="29"/>
        <v/>
      </c>
      <c r="V285" s="46" t="str">
        <f t="shared" si="29"/>
        <v/>
      </c>
    </row>
    <row r="286" spans="1:22" x14ac:dyDescent="0.2">
      <c r="A286" s="1">
        <v>205</v>
      </c>
      <c r="B286" s="1" t="s">
        <v>27</v>
      </c>
      <c r="C286" s="8">
        <v>2</v>
      </c>
      <c r="D286" s="29">
        <f>SUMIFS('2013Figures'!$J:$J,'2013Figures'!$C:$C,$A286,'2013Figures'!$H:$H,$B286,'2013Figures'!$I:$I,$C286,'2013Figures'!$E:$E,$B$1)</f>
        <v>0</v>
      </c>
      <c r="E286" s="9">
        <f>SUMIFS('2013Figures'!$J:$J,'2013Figures'!$C:$C,$A286,'2013Figures'!$H:$H,$B286,'2013Figures'!$I:$I,$C286,'2013Figures'!$B:$B,"BrokerToCy",'2013Figures'!$G:$G,"E1",'2013Figures'!$E:$E,$B$1)</f>
        <v>0</v>
      </c>
      <c r="F286" s="9">
        <f>SUMIFS('2013Figures'!$J:$J,'2013Figures'!$C:$C,$A286,'2013Figures'!$H:$H,$B286,'2013Figures'!$I:$I,$C286,'2013Figures'!$B:$B,"BrokerToCy",'2013Figures'!$G:$G,"P1",'2013Figures'!$E:$E,$B$1)</f>
        <v>0</v>
      </c>
      <c r="G286" s="9">
        <f>SUMIFS('2013Figures'!$J:$J,'2013Figures'!$C:$C,$A286,'2013Figures'!$H:$H,$B286,'2013Figures'!$I:$I,$C286,'2013Figures'!$B:$B,"CyToBroker",'2013Figures'!$G:$G,"E1",'2013Figures'!$E:$E,$B$1)</f>
        <v>0</v>
      </c>
      <c r="H286" s="9">
        <f>SUMIFS('2013Figures'!$J:$J,'2013Figures'!$C:$C,$A286,'2013Figures'!$H:$H,$B286,'2013Figures'!$I:$I,$C286,'2013Figures'!$B:$B,"CyToBroker",'2013Figures'!$G:$G,"P1",'2013Figures'!$E:$E,$B$1)</f>
        <v>0</v>
      </c>
      <c r="J286" s="8">
        <v>201101</v>
      </c>
      <c r="L286" s="42">
        <f>SUMIFS('2012Figures'!$J:$J,'2012Figures'!$C:$C,$A286,'2012Figures'!$H:$H,$B286,'2012Figures'!$I:$I,$C286,'2012Figures'!$E:$E,$B$1)</f>
        <v>0</v>
      </c>
      <c r="M286" s="52">
        <f>SUMIFS('2012Figures'!$J:$J,'2012Figures'!$C:$C,$A286,'2012Figures'!$H:$H,$B286,'2012Figures'!$I:$I,$C286,'2012Figures'!$B:$B,"BrokerToCy",'2012Figures'!$G:$G,"E1",'2012Figures'!$E:$E,$B$1)</f>
        <v>0</v>
      </c>
      <c r="N286" s="52">
        <f>SUMIFS('2012Figures'!$J:$J,'2012Figures'!$C:$C,$A286,'2012Figures'!$H:$H,$B286,'2012Figures'!$I:$I,$C286,'2012Figures'!$B:$B,"BrokerToCy",'2012Figures'!$G:$G,"P1",'2012Figures'!$E:$E,$B$1)</f>
        <v>0</v>
      </c>
      <c r="O286" s="52">
        <f>SUMIFS('2012Figures'!$J:$J,'2012Figures'!$C:$C,$A286,'2012Figures'!$H:$H,$B286,'2012Figures'!$I:$I,$C286,'2012Figures'!$B:$B,"CyToBroker",'2012Figures'!$G:$G,"E1",'2012Figures'!$E:$E,$B$1)</f>
        <v>0</v>
      </c>
      <c r="P286" s="52">
        <f>SUMIFS('2012Figures'!$J:$J,'2012Figures'!$C:$C,$A286,'2012Figures'!$H:$H,$B286,'2012Figures'!$I:$I,$C286,'2012Figures'!$B:$B,"CyToBroker",'2012Figures'!$G:$G,"P1",'2012Figures'!$E:$E,$B$1)</f>
        <v>0</v>
      </c>
      <c r="R286" s="46" t="str">
        <f t="shared" si="29"/>
        <v/>
      </c>
      <c r="S286" s="46" t="str">
        <f t="shared" si="29"/>
        <v/>
      </c>
      <c r="T286" s="46" t="str">
        <f t="shared" si="29"/>
        <v/>
      </c>
      <c r="U286" s="46" t="str">
        <f t="shared" si="29"/>
        <v/>
      </c>
      <c r="V286" s="46" t="str">
        <f t="shared" si="29"/>
        <v/>
      </c>
    </row>
    <row r="287" spans="1:22" x14ac:dyDescent="0.2">
      <c r="A287" s="1">
        <v>205</v>
      </c>
      <c r="B287" s="1" t="s">
        <v>27</v>
      </c>
      <c r="C287" s="8">
        <v>1</v>
      </c>
      <c r="D287" s="29">
        <f>SUMIFS('2013Figures'!$J:$J,'2013Figures'!$C:$C,$A287,'2013Figures'!$H:$H,$B287,'2013Figures'!$I:$I,$C287,'2013Figures'!$E:$E,$B$1)</f>
        <v>1</v>
      </c>
      <c r="E287" s="9">
        <f>SUMIFS('2013Figures'!$J:$J,'2013Figures'!$C:$C,$A287,'2013Figures'!$H:$H,$B287,'2013Figures'!$I:$I,$C287,'2013Figures'!$B:$B,"BrokerToCy",'2013Figures'!$G:$G,"E1",'2013Figures'!$E:$E,$B$1)</f>
        <v>0</v>
      </c>
      <c r="F287" s="9">
        <f>SUMIFS('2013Figures'!$J:$J,'2013Figures'!$C:$C,$A287,'2013Figures'!$H:$H,$B287,'2013Figures'!$I:$I,$C287,'2013Figures'!$B:$B,"BrokerToCy",'2013Figures'!$G:$G,"P1",'2013Figures'!$E:$E,$B$1)</f>
        <v>0</v>
      </c>
      <c r="G287" s="9">
        <f>SUMIFS('2013Figures'!$J:$J,'2013Figures'!$C:$C,$A287,'2013Figures'!$H:$H,$B287,'2013Figures'!$I:$I,$C287,'2013Figures'!$B:$B,"CyToBroker",'2013Figures'!$G:$G,"E1",'2013Figures'!$E:$E,$B$1)</f>
        <v>1</v>
      </c>
      <c r="H287" s="9">
        <f>SUMIFS('2013Figures'!$J:$J,'2013Figures'!$C:$C,$A287,'2013Figures'!$H:$H,$B287,'2013Figures'!$I:$I,$C287,'2013Figures'!$B:$B,"CyToBroker",'2013Figures'!$G:$G,"P1",'2013Figures'!$E:$E,$B$1)</f>
        <v>0</v>
      </c>
      <c r="J287" s="8">
        <v>200901</v>
      </c>
      <c r="L287" s="42">
        <f>SUMIFS('2012Figures'!$J:$J,'2012Figures'!$C:$C,$A287,'2012Figures'!$H:$H,$B287,'2012Figures'!$I:$I,$C287,'2012Figures'!$E:$E,$B$1)</f>
        <v>4</v>
      </c>
      <c r="M287" s="52">
        <f>SUMIFS('2012Figures'!$J:$J,'2012Figures'!$C:$C,$A287,'2012Figures'!$H:$H,$B287,'2012Figures'!$I:$I,$C287,'2012Figures'!$B:$B,"BrokerToCy",'2012Figures'!$G:$G,"E1",'2012Figures'!$E:$E,$B$1)</f>
        <v>0</v>
      </c>
      <c r="N287" s="52">
        <f>SUMIFS('2012Figures'!$J:$J,'2012Figures'!$C:$C,$A287,'2012Figures'!$H:$H,$B287,'2012Figures'!$I:$I,$C287,'2012Figures'!$B:$B,"BrokerToCy",'2012Figures'!$G:$G,"P1",'2012Figures'!$E:$E,$B$1)</f>
        <v>0</v>
      </c>
      <c r="O287" s="52">
        <f>SUMIFS('2012Figures'!$J:$J,'2012Figures'!$C:$C,$A287,'2012Figures'!$H:$H,$B287,'2012Figures'!$I:$I,$C287,'2012Figures'!$B:$B,"CyToBroker",'2012Figures'!$G:$G,"E1",'2012Figures'!$E:$E,$B$1)</f>
        <v>4</v>
      </c>
      <c r="P287" s="52">
        <f>SUMIFS('2012Figures'!$J:$J,'2012Figures'!$C:$C,$A287,'2012Figures'!$H:$H,$B287,'2012Figures'!$I:$I,$C287,'2012Figures'!$B:$B,"CyToBroker",'2012Figures'!$G:$G,"P1",'2012Figures'!$E:$E,$B$1)</f>
        <v>0</v>
      </c>
      <c r="R287" s="46">
        <f t="shared" si="29"/>
        <v>-0.75</v>
      </c>
      <c r="S287" s="46" t="str">
        <f t="shared" si="29"/>
        <v/>
      </c>
      <c r="T287" s="46" t="str">
        <f t="shared" si="29"/>
        <v/>
      </c>
      <c r="U287" s="46">
        <f t="shared" si="29"/>
        <v>-0.75</v>
      </c>
      <c r="V287" s="46" t="str">
        <f t="shared" si="29"/>
        <v/>
      </c>
    </row>
    <row r="288" spans="1:22" x14ac:dyDescent="0.2">
      <c r="A288" s="1">
        <v>205</v>
      </c>
      <c r="B288" s="1" t="s">
        <v>27</v>
      </c>
      <c r="D288" s="29">
        <f>SUMIFS('2013Figures'!$J:$J,'2013Figures'!$C:$C,$A288,'2013Figures'!$I:$I,"",'2013Figures'!$E:$E,$B$1)</f>
        <v>0</v>
      </c>
      <c r="E288" s="9">
        <f>SUMIFS('2013Figures'!$J:$J,'2013Figures'!$C:$C,$A288,'2013Figures'!$I:$I,"",'2013Figures'!$B:$B,"BrokerToCy",'2013Figures'!$G:$G,"E1",'2013Figures'!$E:$E,$B$1)</f>
        <v>0</v>
      </c>
      <c r="F288" s="9">
        <f>SUMIFS('2013Figures'!$J:$J,'2013Figures'!$C:$C,$A288,'2013Figures'!$I:$I,"",'2013Figures'!$B:$B,"BrokerToCy",'2013Figures'!$G:$G,"P1",'2013Figures'!$E:$E,$B$1)</f>
        <v>0</v>
      </c>
      <c r="G288" s="9">
        <f>SUMIFS('2013Figures'!$J:$J,'2013Figures'!$C:$C,$A288,'2013Figures'!$I:$I,"",'2013Figures'!$B:$B,"CyToBroker",'2013Figures'!$G:$G,"E1",'2013Figures'!$E:$E,$B$1)</f>
        <v>0</v>
      </c>
      <c r="H288" s="9">
        <f>SUMIFS('2013Figures'!$J:$J,'2013Figures'!$C:$C,$A288,'2013Figures'!$I:$I,"",'2013Figures'!$B:$B,"CyToBroker",'2013Figures'!$G:$G,"P1",'2013Figures'!$E:$E,$B$1)</f>
        <v>0</v>
      </c>
      <c r="J288" s="8" t="s">
        <v>131</v>
      </c>
      <c r="L288" s="42">
        <f>SUMIFS('2012Figures'!$J:$J,'2012Figures'!$C:$C,$A288,'2012Figures'!$I:$I,"",'2012Figures'!$E:$E,$B$1)</f>
        <v>0</v>
      </c>
      <c r="M288" s="52">
        <f>SUMIFS('2012Figures'!$J:$J,'2012Figures'!$C:$C,$A288,'2012Figures'!$I:$I,"",'2012Figures'!$B:$B,"BrokerToCy",'2012Figures'!$G:$G,"E1",'2012Figures'!$E:$E,$B$1)</f>
        <v>0</v>
      </c>
      <c r="N288" s="52">
        <f>SUMIFS('2012Figures'!$J:$J,'2012Figures'!$C:$C,$A288,'2012Figures'!$I:$I,"",'2012Figures'!$B:$B,"BrokerToCy",'2012Figures'!$G:$G,"P1",'2012Figures'!$E:$E,$B$1)</f>
        <v>0</v>
      </c>
      <c r="O288" s="52">
        <f>SUMIFS('2012Figures'!$J:$J,'2012Figures'!$C:$C,$A288,'2012Figures'!$I:$I,"",'2012Figures'!$B:$B,"CyToBroker",'2012Figures'!$G:$G,"E1",'2012Figures'!$E:$E,$B$1)</f>
        <v>0</v>
      </c>
      <c r="P288" s="52">
        <f>SUMIFS('2012Figures'!$J:$J,'2012Figures'!$C:$C,$A288,'2012Figures'!$I:$I,"",'2012Figures'!$B:$B,"CyToBroker",'2012Figures'!$G:$G,"P1",'2012Figures'!$E:$E,$B$1)</f>
        <v>0</v>
      </c>
      <c r="R288" s="46" t="str">
        <f t="shared" si="29"/>
        <v/>
      </c>
      <c r="S288" s="46" t="str">
        <f t="shared" si="29"/>
        <v/>
      </c>
      <c r="T288" s="46" t="str">
        <f t="shared" si="29"/>
        <v/>
      </c>
      <c r="U288" s="46" t="str">
        <f t="shared" si="29"/>
        <v/>
      </c>
      <c r="V288" s="46" t="str">
        <f t="shared" si="29"/>
        <v/>
      </c>
    </row>
    <row r="289" spans="1:22" x14ac:dyDescent="0.2">
      <c r="A289" s="21"/>
      <c r="B289" s="21" t="s">
        <v>92</v>
      </c>
      <c r="C289" s="22"/>
      <c r="D289" s="23">
        <f>SUM(E289:H289)</f>
        <v>1</v>
      </c>
      <c r="E289" s="23">
        <f>SUM(E283:E288)</f>
        <v>0</v>
      </c>
      <c r="F289" s="23">
        <f>SUM(F283:F288)</f>
        <v>0</v>
      </c>
      <c r="G289" s="23">
        <f>SUM(G283:G288)</f>
        <v>1</v>
      </c>
      <c r="H289" s="23">
        <f>SUM(H283:H288)</f>
        <v>0</v>
      </c>
      <c r="I289" s="21"/>
      <c r="J289" s="22"/>
      <c r="K289" s="21"/>
      <c r="L289" s="43">
        <f>SUM(M289:P289)</f>
        <v>4</v>
      </c>
      <c r="M289" s="43">
        <f>SUM(M283:M288)</f>
        <v>0</v>
      </c>
      <c r="N289" s="43">
        <f>SUM(N283:N288)</f>
        <v>0</v>
      </c>
      <c r="O289" s="43">
        <f>SUM(O283:O288)</f>
        <v>4</v>
      </c>
      <c r="P289" s="43">
        <f>SUM(P283:P288)</f>
        <v>0</v>
      </c>
      <c r="Q289" s="21"/>
      <c r="R289" s="21"/>
      <c r="S289" s="21"/>
      <c r="T289" s="21"/>
      <c r="U289" s="21"/>
      <c r="V289" s="21"/>
    </row>
    <row r="290" spans="1:22" x14ac:dyDescent="0.2">
      <c r="A290" s="28">
        <v>206</v>
      </c>
      <c r="B290" s="28" t="s">
        <v>29</v>
      </c>
      <c r="C290" s="17" t="s">
        <v>88</v>
      </c>
      <c r="D290" s="18">
        <f>SUMIFS('2013Figures'!$J:$J,'2013Figures'!$C:$C,$A290,'2013Figures'!$E:$E,$B$1)</f>
        <v>1</v>
      </c>
      <c r="E290" s="18">
        <f>SUMIFS('2013Figures'!$J:$J,'2013Figures'!$C:$C,$A290,'2013Figures'!$B:$B,"BrokerToCy",'2013Figures'!$G:$G,"E1",'2013Figures'!$E:$E,$B$1)</f>
        <v>0</v>
      </c>
      <c r="F290" s="18">
        <f>SUMIFS('2013Figures'!$J:$J,'2013Figures'!$C:$C,$A290,'2013Figures'!$B:$B,"BrokerToCy",'2013Figures'!$G:$G,"P1",'2013Figures'!$E:$E,$B$1)</f>
        <v>0</v>
      </c>
      <c r="G290" s="18">
        <f>SUMIFS('2013Figures'!$J:$J,'2013Figures'!$C:$C,$A290,'2013Figures'!$B:$B,"CyToBroker",'2013Figures'!$G:$G,"E1",'2013Figures'!$E:$E,$B$1)</f>
        <v>1</v>
      </c>
      <c r="H290" s="18">
        <f>SUMIFS('2013Figures'!$J:$J,'2013Figures'!$C:$C,$A290,'2013Figures'!$B:$B,"CyToBroker",'2013Figures'!$G:$G,"P1",'2013Figures'!$E:$E,$B$1)</f>
        <v>0</v>
      </c>
      <c r="I290" s="28"/>
      <c r="J290" s="17"/>
      <c r="K290" s="28"/>
      <c r="L290" s="50">
        <f>SUMIFS('2012Figures'!$J:$J,'2012Figures'!$C:$C,$A290,'2012Figures'!$E:$E,$B$1)</f>
        <v>1</v>
      </c>
      <c r="M290" s="50">
        <f>SUMIFS('2012Figures'!$J:$J,'2012Figures'!$C:$C,$A290,'2012Figures'!$B:$B,"BrokerToCy",'2012Figures'!$G:$G,"E1",'2012Figures'!$E:$E,$B$1)</f>
        <v>0</v>
      </c>
      <c r="N290" s="50">
        <f>SUMIFS('2012Figures'!$J:$J,'2012Figures'!$C:$C,$A290,'2012Figures'!$B:$B,"BrokerToCy",'2012Figures'!$G:$G,"P1",'2012Figures'!$E:$E,$B$1)</f>
        <v>0</v>
      </c>
      <c r="O290" s="50">
        <f>SUMIFS('2012Figures'!$J:$J,'2012Figures'!$C:$C,$A290,'2012Figures'!$B:$B,"CyToBroker",'2012Figures'!$G:$G,"E1",'2012Figures'!$E:$E,$B$1)</f>
        <v>1</v>
      </c>
      <c r="P290" s="50">
        <f>SUMIFS('2012Figures'!$J:$J,'2012Figures'!$C:$C,$A290,'2012Figures'!$B:$B,"CyToBroker",'2012Figures'!$G:$G,"P1",'2012Figures'!$E:$E,$B$1)</f>
        <v>0</v>
      </c>
      <c r="Q290" s="28"/>
      <c r="R290" s="46">
        <f t="shared" si="29"/>
        <v>0</v>
      </c>
      <c r="S290" s="46" t="str">
        <f t="shared" si="29"/>
        <v/>
      </c>
      <c r="T290" s="46" t="str">
        <f t="shared" si="29"/>
        <v/>
      </c>
      <c r="U290" s="46">
        <f t="shared" si="29"/>
        <v>0</v>
      </c>
      <c r="V290" s="46" t="str">
        <f t="shared" si="29"/>
        <v/>
      </c>
    </row>
    <row r="291" spans="1:22" x14ac:dyDescent="0.2">
      <c r="A291" s="1">
        <v>206</v>
      </c>
      <c r="B291" s="1" t="s">
        <v>29</v>
      </c>
      <c r="C291" s="8">
        <v>5</v>
      </c>
      <c r="D291" s="29">
        <f>SUMIFS('2013Figures'!$J:$J,'2013Figures'!$C:$C,$A291,'2013Figures'!$H:$H,$B291,'2013Figures'!$I:$I,$C291,'2013Figures'!$E:$E,$B$1)</f>
        <v>0</v>
      </c>
      <c r="E291" s="9">
        <f>SUMIFS('2013Figures'!$J:$J,'2013Figures'!$C:$C,$A291,'2013Figures'!$H:$H,$B291,'2013Figures'!$I:$I,$C291,'2013Figures'!$B:$B,"BrokerToCy",'2013Figures'!$G:$G,"E1",'2013Figures'!$E:$E,$B$1)</f>
        <v>0</v>
      </c>
      <c r="F291" s="9">
        <f>SUMIFS('2013Figures'!$J:$J,'2013Figures'!$C:$C,$A291,'2013Figures'!$H:$H,$B291,'2013Figures'!$I:$I,$C291,'2013Figures'!$B:$B,"BrokerToCy",'2013Figures'!$G:$G,"P1",'2013Figures'!$E:$E,$B$1)</f>
        <v>0</v>
      </c>
      <c r="G291" s="9">
        <f>SUMIFS('2013Figures'!$J:$J,'2013Figures'!$C:$C,$A291,'2013Figures'!$H:$H,$B291,'2013Figures'!$I:$I,$C291,'2013Figures'!$B:$B,"CyToBroker",'2013Figures'!$G:$G,"E1",'2013Figures'!$E:$E,$B$1)</f>
        <v>0</v>
      </c>
      <c r="H291" s="9">
        <f>SUMIFS('2013Figures'!$J:$J,'2013Figures'!$C:$C,$A291,'2013Figures'!$H:$H,$B291,'2013Figures'!$I:$I,$C291,'2013Figures'!$B:$B,"CyToBroker",'2013Figures'!$G:$G,"P1",'2013Figures'!$E:$E,$B$1)</f>
        <v>0</v>
      </c>
      <c r="J291" s="8">
        <v>201501</v>
      </c>
      <c r="L291" s="42">
        <f>SUMIFS('2012Figures'!$J:$J,'2012Figures'!$C:$C,$A291,'2012Figures'!$H:$H,$B291,'2012Figures'!$I:$I,$C291,'2012Figures'!$E:$E,$B$1)</f>
        <v>0</v>
      </c>
      <c r="M291" s="52">
        <f>SUMIFS('2012Figures'!$J:$J,'2012Figures'!$C:$C,$A291,'2012Figures'!$H:$H,$B291,'2012Figures'!$I:$I,$C291,'2012Figures'!$B:$B,"BrokerToCy",'2012Figures'!$G:$G,"E1",'2012Figures'!$E:$E,$B$1)</f>
        <v>0</v>
      </c>
      <c r="N291" s="52">
        <f>SUMIFS('2012Figures'!$J:$J,'2012Figures'!$C:$C,$A291,'2012Figures'!$H:$H,$B291,'2012Figures'!$I:$I,$C291,'2012Figures'!$B:$B,"BrokerToCy",'2012Figures'!$G:$G,"P1",'2012Figures'!$E:$E,$B$1)</f>
        <v>0</v>
      </c>
      <c r="O291" s="52">
        <f>SUMIFS('2012Figures'!$J:$J,'2012Figures'!$C:$C,$A291,'2012Figures'!$H:$H,$B291,'2012Figures'!$I:$I,$C291,'2012Figures'!$B:$B,"CyToBroker",'2012Figures'!$G:$G,"E1",'2012Figures'!$E:$E,$B$1)</f>
        <v>0</v>
      </c>
      <c r="P291" s="52">
        <f>SUMIFS('2012Figures'!$J:$J,'2012Figures'!$C:$C,$A291,'2012Figures'!$H:$H,$B291,'2012Figures'!$I:$I,$C291,'2012Figures'!$B:$B,"CyToBroker",'2012Figures'!$G:$G,"P1",'2012Figures'!$E:$E,$B$1)</f>
        <v>0</v>
      </c>
      <c r="R291" s="46" t="str">
        <f t="shared" si="29"/>
        <v/>
      </c>
      <c r="S291" s="46" t="str">
        <f t="shared" si="29"/>
        <v/>
      </c>
      <c r="T291" s="46" t="str">
        <f t="shared" si="29"/>
        <v/>
      </c>
      <c r="U291" s="46" t="str">
        <f t="shared" si="29"/>
        <v/>
      </c>
      <c r="V291" s="46" t="str">
        <f t="shared" si="29"/>
        <v/>
      </c>
    </row>
    <row r="292" spans="1:22" x14ac:dyDescent="0.2">
      <c r="A292" s="1">
        <v>206</v>
      </c>
      <c r="B292" s="1" t="s">
        <v>29</v>
      </c>
      <c r="C292" s="8">
        <v>4</v>
      </c>
      <c r="D292" s="29">
        <f>SUMIFS('2013Figures'!$J:$J,'2013Figures'!$C:$C,$A292,'2013Figures'!$H:$H,$B292,'2013Figures'!$I:$I,$C292,'2013Figures'!$E:$E,$B$1)</f>
        <v>0</v>
      </c>
      <c r="E292" s="9">
        <f>SUMIFS('2013Figures'!$J:$J,'2013Figures'!$C:$C,$A292,'2013Figures'!$H:$H,$B292,'2013Figures'!$I:$I,$C292,'2013Figures'!$B:$B,"BrokerToCy",'2013Figures'!$G:$G,"E1",'2013Figures'!$E:$E,$B$1)</f>
        <v>0</v>
      </c>
      <c r="F292" s="9">
        <f>SUMIFS('2013Figures'!$J:$J,'2013Figures'!$C:$C,$A292,'2013Figures'!$H:$H,$B292,'2013Figures'!$I:$I,$C292,'2013Figures'!$B:$B,"BrokerToCy",'2013Figures'!$G:$G,"P1",'2013Figures'!$E:$E,$B$1)</f>
        <v>0</v>
      </c>
      <c r="G292" s="9">
        <f>SUMIFS('2013Figures'!$J:$J,'2013Figures'!$C:$C,$A292,'2013Figures'!$H:$H,$B292,'2013Figures'!$I:$I,$C292,'2013Figures'!$B:$B,"CyToBroker",'2013Figures'!$G:$G,"E1",'2013Figures'!$E:$E,$B$1)</f>
        <v>0</v>
      </c>
      <c r="H292" s="9">
        <f>SUMIFS('2013Figures'!$J:$J,'2013Figures'!$C:$C,$A292,'2013Figures'!$H:$H,$B292,'2013Figures'!$I:$I,$C292,'2013Figures'!$B:$B,"CyToBroker",'2013Figures'!$G:$G,"P1",'2013Figures'!$E:$E,$B$1)</f>
        <v>0</v>
      </c>
      <c r="I292" s="30"/>
      <c r="J292" s="31">
        <v>201301</v>
      </c>
      <c r="K292" s="30"/>
      <c r="L292" s="42">
        <f>SUMIFS('2012Figures'!$J:$J,'2012Figures'!$C:$C,$A292,'2012Figures'!$H:$H,$B292,'2012Figures'!$I:$I,$C292,'2012Figures'!$E:$E,$B$1)</f>
        <v>0</v>
      </c>
      <c r="M292" s="52">
        <f>SUMIFS('2012Figures'!$J:$J,'2012Figures'!$C:$C,$A292,'2012Figures'!$H:$H,$B292,'2012Figures'!$I:$I,$C292,'2012Figures'!$B:$B,"BrokerToCy",'2012Figures'!$G:$G,"E1",'2012Figures'!$E:$E,$B$1)</f>
        <v>0</v>
      </c>
      <c r="N292" s="52">
        <f>SUMIFS('2012Figures'!$J:$J,'2012Figures'!$C:$C,$A292,'2012Figures'!$H:$H,$B292,'2012Figures'!$I:$I,$C292,'2012Figures'!$B:$B,"BrokerToCy",'2012Figures'!$G:$G,"P1",'2012Figures'!$E:$E,$B$1)</f>
        <v>0</v>
      </c>
      <c r="O292" s="52">
        <f>SUMIFS('2012Figures'!$J:$J,'2012Figures'!$C:$C,$A292,'2012Figures'!$H:$H,$B292,'2012Figures'!$I:$I,$C292,'2012Figures'!$B:$B,"CyToBroker",'2012Figures'!$G:$G,"E1",'2012Figures'!$E:$E,$B$1)</f>
        <v>0</v>
      </c>
      <c r="P292" s="52">
        <f>SUMIFS('2012Figures'!$J:$J,'2012Figures'!$C:$C,$A292,'2012Figures'!$H:$H,$B292,'2012Figures'!$I:$I,$C292,'2012Figures'!$B:$B,"CyToBroker",'2012Figures'!$G:$G,"P1",'2012Figures'!$E:$E,$B$1)</f>
        <v>0</v>
      </c>
      <c r="Q292" s="30"/>
      <c r="R292" s="46" t="str">
        <f t="shared" si="29"/>
        <v/>
      </c>
      <c r="S292" s="46" t="str">
        <f t="shared" si="29"/>
        <v/>
      </c>
      <c r="T292" s="46" t="str">
        <f t="shared" si="29"/>
        <v/>
      </c>
      <c r="U292" s="46" t="str">
        <f t="shared" si="29"/>
        <v/>
      </c>
      <c r="V292" s="46" t="str">
        <f t="shared" si="29"/>
        <v/>
      </c>
    </row>
    <row r="293" spans="1:22" x14ac:dyDescent="0.2">
      <c r="A293" s="1">
        <v>206</v>
      </c>
      <c r="B293" s="1" t="s">
        <v>29</v>
      </c>
      <c r="C293" s="8">
        <v>3</v>
      </c>
      <c r="D293" s="29">
        <f>SUMIFS('2013Figures'!$J:$J,'2013Figures'!$C:$C,$A293,'2013Figures'!$H:$H,$B293,'2013Figures'!$I:$I,$C293,'2013Figures'!$E:$E,$B$1)</f>
        <v>0</v>
      </c>
      <c r="E293" s="9">
        <f>SUMIFS('2013Figures'!$J:$J,'2013Figures'!$C:$C,$A293,'2013Figures'!$H:$H,$B293,'2013Figures'!$I:$I,$C293,'2013Figures'!$B:$B,"BrokerToCy",'2013Figures'!$G:$G,"E1",'2013Figures'!$E:$E,$B$1)</f>
        <v>0</v>
      </c>
      <c r="F293" s="9">
        <f>SUMIFS('2013Figures'!$J:$J,'2013Figures'!$C:$C,$A293,'2013Figures'!$H:$H,$B293,'2013Figures'!$I:$I,$C293,'2013Figures'!$B:$B,"BrokerToCy",'2013Figures'!$G:$G,"P1",'2013Figures'!$E:$E,$B$1)</f>
        <v>0</v>
      </c>
      <c r="G293" s="9">
        <f>SUMIFS('2013Figures'!$J:$J,'2013Figures'!$C:$C,$A293,'2013Figures'!$H:$H,$B293,'2013Figures'!$I:$I,$C293,'2013Figures'!$B:$B,"CyToBroker",'2013Figures'!$G:$G,"E1",'2013Figures'!$E:$E,$B$1)</f>
        <v>0</v>
      </c>
      <c r="H293" s="9">
        <f>SUMIFS('2013Figures'!$J:$J,'2013Figures'!$C:$C,$A293,'2013Figures'!$H:$H,$B293,'2013Figures'!$I:$I,$C293,'2013Figures'!$B:$B,"CyToBroker",'2013Figures'!$G:$G,"P1",'2013Figures'!$E:$E,$B$1)</f>
        <v>0</v>
      </c>
      <c r="J293" s="8">
        <v>201201</v>
      </c>
      <c r="L293" s="42">
        <f>SUMIFS('2012Figures'!$J:$J,'2012Figures'!$C:$C,$A293,'2012Figures'!$H:$H,$B293,'2012Figures'!$I:$I,$C293,'2012Figures'!$E:$E,$B$1)</f>
        <v>0</v>
      </c>
      <c r="M293" s="52">
        <f>SUMIFS('2012Figures'!$J:$J,'2012Figures'!$C:$C,$A293,'2012Figures'!$H:$H,$B293,'2012Figures'!$I:$I,$C293,'2012Figures'!$B:$B,"BrokerToCy",'2012Figures'!$G:$G,"E1",'2012Figures'!$E:$E,$B$1)</f>
        <v>0</v>
      </c>
      <c r="N293" s="52">
        <f>SUMIFS('2012Figures'!$J:$J,'2012Figures'!$C:$C,$A293,'2012Figures'!$H:$H,$B293,'2012Figures'!$I:$I,$C293,'2012Figures'!$B:$B,"BrokerToCy",'2012Figures'!$G:$G,"P1",'2012Figures'!$E:$E,$B$1)</f>
        <v>0</v>
      </c>
      <c r="O293" s="52">
        <f>SUMIFS('2012Figures'!$J:$J,'2012Figures'!$C:$C,$A293,'2012Figures'!$H:$H,$B293,'2012Figures'!$I:$I,$C293,'2012Figures'!$B:$B,"CyToBroker",'2012Figures'!$G:$G,"E1",'2012Figures'!$E:$E,$B$1)</f>
        <v>0</v>
      </c>
      <c r="P293" s="52">
        <f>SUMIFS('2012Figures'!$J:$J,'2012Figures'!$C:$C,$A293,'2012Figures'!$H:$H,$B293,'2012Figures'!$I:$I,$C293,'2012Figures'!$B:$B,"CyToBroker",'2012Figures'!$G:$G,"P1",'2012Figures'!$E:$E,$B$1)</f>
        <v>0</v>
      </c>
      <c r="R293" s="46" t="str">
        <f t="shared" si="29"/>
        <v/>
      </c>
      <c r="S293" s="46" t="str">
        <f t="shared" si="29"/>
        <v/>
      </c>
      <c r="T293" s="46" t="str">
        <f t="shared" si="29"/>
        <v/>
      </c>
      <c r="U293" s="46" t="str">
        <f t="shared" si="29"/>
        <v/>
      </c>
      <c r="V293" s="46" t="str">
        <f t="shared" si="29"/>
        <v/>
      </c>
    </row>
    <row r="294" spans="1:22" x14ac:dyDescent="0.2">
      <c r="A294" s="1">
        <v>206</v>
      </c>
      <c r="B294" s="1" t="s">
        <v>29</v>
      </c>
      <c r="C294" s="8">
        <v>2</v>
      </c>
      <c r="D294" s="29">
        <f>SUMIFS('2013Figures'!$J:$J,'2013Figures'!$C:$C,$A294,'2013Figures'!$H:$H,$B294,'2013Figures'!$I:$I,$C294,'2013Figures'!$E:$E,$B$1)</f>
        <v>0</v>
      </c>
      <c r="E294" s="9">
        <f>SUMIFS('2013Figures'!$J:$J,'2013Figures'!$C:$C,$A294,'2013Figures'!$H:$H,$B294,'2013Figures'!$I:$I,$C294,'2013Figures'!$B:$B,"BrokerToCy",'2013Figures'!$G:$G,"E1",'2013Figures'!$E:$E,$B$1)</f>
        <v>0</v>
      </c>
      <c r="F294" s="9">
        <f>SUMIFS('2013Figures'!$J:$J,'2013Figures'!$C:$C,$A294,'2013Figures'!$H:$H,$B294,'2013Figures'!$I:$I,$C294,'2013Figures'!$B:$B,"BrokerToCy",'2013Figures'!$G:$G,"P1",'2013Figures'!$E:$E,$B$1)</f>
        <v>0</v>
      </c>
      <c r="G294" s="9">
        <f>SUMIFS('2013Figures'!$J:$J,'2013Figures'!$C:$C,$A294,'2013Figures'!$H:$H,$B294,'2013Figures'!$I:$I,$C294,'2013Figures'!$B:$B,"CyToBroker",'2013Figures'!$G:$G,"E1",'2013Figures'!$E:$E,$B$1)</f>
        <v>0</v>
      </c>
      <c r="H294" s="9">
        <f>SUMIFS('2013Figures'!$J:$J,'2013Figures'!$C:$C,$A294,'2013Figures'!$H:$H,$B294,'2013Figures'!$I:$I,$C294,'2013Figures'!$B:$B,"CyToBroker",'2013Figures'!$G:$G,"P1",'2013Figures'!$E:$E,$B$1)</f>
        <v>0</v>
      </c>
      <c r="J294" s="8">
        <v>201101</v>
      </c>
      <c r="L294" s="42">
        <f>SUMIFS('2012Figures'!$J:$J,'2012Figures'!$C:$C,$A294,'2012Figures'!$H:$H,$B294,'2012Figures'!$I:$I,$C294,'2012Figures'!$E:$E,$B$1)</f>
        <v>0</v>
      </c>
      <c r="M294" s="52">
        <f>SUMIFS('2012Figures'!$J:$J,'2012Figures'!$C:$C,$A294,'2012Figures'!$H:$H,$B294,'2012Figures'!$I:$I,$C294,'2012Figures'!$B:$B,"BrokerToCy",'2012Figures'!$G:$G,"E1",'2012Figures'!$E:$E,$B$1)</f>
        <v>0</v>
      </c>
      <c r="N294" s="52">
        <f>SUMIFS('2012Figures'!$J:$J,'2012Figures'!$C:$C,$A294,'2012Figures'!$H:$H,$B294,'2012Figures'!$I:$I,$C294,'2012Figures'!$B:$B,"BrokerToCy",'2012Figures'!$G:$G,"P1",'2012Figures'!$E:$E,$B$1)</f>
        <v>0</v>
      </c>
      <c r="O294" s="52">
        <f>SUMIFS('2012Figures'!$J:$J,'2012Figures'!$C:$C,$A294,'2012Figures'!$H:$H,$B294,'2012Figures'!$I:$I,$C294,'2012Figures'!$B:$B,"CyToBroker",'2012Figures'!$G:$G,"E1",'2012Figures'!$E:$E,$B$1)</f>
        <v>0</v>
      </c>
      <c r="P294" s="52">
        <f>SUMIFS('2012Figures'!$J:$J,'2012Figures'!$C:$C,$A294,'2012Figures'!$H:$H,$B294,'2012Figures'!$I:$I,$C294,'2012Figures'!$B:$B,"CyToBroker",'2012Figures'!$G:$G,"P1",'2012Figures'!$E:$E,$B$1)</f>
        <v>0</v>
      </c>
      <c r="R294" s="46" t="str">
        <f t="shared" si="29"/>
        <v/>
      </c>
      <c r="S294" s="46" t="str">
        <f t="shared" si="29"/>
        <v/>
      </c>
      <c r="T294" s="46" t="str">
        <f t="shared" si="29"/>
        <v/>
      </c>
      <c r="U294" s="46" t="str">
        <f t="shared" si="29"/>
        <v/>
      </c>
      <c r="V294" s="46" t="str">
        <f t="shared" si="29"/>
        <v/>
      </c>
    </row>
    <row r="295" spans="1:22" x14ac:dyDescent="0.2">
      <c r="A295" s="1">
        <v>206</v>
      </c>
      <c r="B295" s="1" t="s">
        <v>29</v>
      </c>
      <c r="C295" s="8">
        <v>1</v>
      </c>
      <c r="D295" s="29">
        <f>SUMIFS('2013Figures'!$J:$J,'2013Figures'!$C:$C,$A295,'2013Figures'!$H:$H,$B295,'2013Figures'!$I:$I,$C295,'2013Figures'!$E:$E,$B$1)</f>
        <v>1</v>
      </c>
      <c r="E295" s="9">
        <f>SUMIFS('2013Figures'!$J:$J,'2013Figures'!$C:$C,$A295,'2013Figures'!$H:$H,$B295,'2013Figures'!$I:$I,$C295,'2013Figures'!$B:$B,"BrokerToCy",'2013Figures'!$G:$G,"E1",'2013Figures'!$E:$E,$B$1)</f>
        <v>0</v>
      </c>
      <c r="F295" s="9">
        <f>SUMIFS('2013Figures'!$J:$J,'2013Figures'!$C:$C,$A295,'2013Figures'!$H:$H,$B295,'2013Figures'!$I:$I,$C295,'2013Figures'!$B:$B,"BrokerToCy",'2013Figures'!$G:$G,"P1",'2013Figures'!$E:$E,$B$1)</f>
        <v>0</v>
      </c>
      <c r="G295" s="9">
        <f>SUMIFS('2013Figures'!$J:$J,'2013Figures'!$C:$C,$A295,'2013Figures'!$H:$H,$B295,'2013Figures'!$I:$I,$C295,'2013Figures'!$B:$B,"CyToBroker",'2013Figures'!$G:$G,"E1",'2013Figures'!$E:$E,$B$1)</f>
        <v>1</v>
      </c>
      <c r="H295" s="9">
        <f>SUMIFS('2013Figures'!$J:$J,'2013Figures'!$C:$C,$A295,'2013Figures'!$H:$H,$B295,'2013Figures'!$I:$I,$C295,'2013Figures'!$B:$B,"CyToBroker",'2013Figures'!$G:$G,"P1",'2013Figures'!$E:$E,$B$1)</f>
        <v>0</v>
      </c>
      <c r="J295" s="8">
        <v>200901</v>
      </c>
      <c r="L295" s="42">
        <f>SUMIFS('2012Figures'!$J:$J,'2012Figures'!$C:$C,$A295,'2012Figures'!$H:$H,$B295,'2012Figures'!$I:$I,$C295,'2012Figures'!$E:$E,$B$1)</f>
        <v>1</v>
      </c>
      <c r="M295" s="52">
        <f>SUMIFS('2012Figures'!$J:$J,'2012Figures'!$C:$C,$A295,'2012Figures'!$H:$H,$B295,'2012Figures'!$I:$I,$C295,'2012Figures'!$B:$B,"BrokerToCy",'2012Figures'!$G:$G,"E1",'2012Figures'!$E:$E,$B$1)</f>
        <v>0</v>
      </c>
      <c r="N295" s="52">
        <f>SUMIFS('2012Figures'!$J:$J,'2012Figures'!$C:$C,$A295,'2012Figures'!$H:$H,$B295,'2012Figures'!$I:$I,$C295,'2012Figures'!$B:$B,"BrokerToCy",'2012Figures'!$G:$G,"P1",'2012Figures'!$E:$E,$B$1)</f>
        <v>0</v>
      </c>
      <c r="O295" s="52">
        <f>SUMIFS('2012Figures'!$J:$J,'2012Figures'!$C:$C,$A295,'2012Figures'!$H:$H,$B295,'2012Figures'!$I:$I,$C295,'2012Figures'!$B:$B,"CyToBroker",'2012Figures'!$G:$G,"E1",'2012Figures'!$E:$E,$B$1)</f>
        <v>1</v>
      </c>
      <c r="P295" s="52">
        <f>SUMIFS('2012Figures'!$J:$J,'2012Figures'!$C:$C,$A295,'2012Figures'!$H:$H,$B295,'2012Figures'!$I:$I,$C295,'2012Figures'!$B:$B,"CyToBroker",'2012Figures'!$G:$G,"P1",'2012Figures'!$E:$E,$B$1)</f>
        <v>0</v>
      </c>
      <c r="R295" s="46">
        <f t="shared" si="29"/>
        <v>0</v>
      </c>
      <c r="S295" s="46" t="str">
        <f t="shared" si="29"/>
        <v/>
      </c>
      <c r="T295" s="46" t="str">
        <f t="shared" si="29"/>
        <v/>
      </c>
      <c r="U295" s="46">
        <f t="shared" si="29"/>
        <v>0</v>
      </c>
      <c r="V295" s="46" t="str">
        <f t="shared" si="29"/>
        <v/>
      </c>
    </row>
    <row r="296" spans="1:22" x14ac:dyDescent="0.2">
      <c r="A296" s="1">
        <v>206</v>
      </c>
      <c r="B296" s="1" t="s">
        <v>29</v>
      </c>
      <c r="D296" s="29">
        <f>SUMIFS('2013Figures'!$J:$J,'2013Figures'!$C:$C,$A296,'2013Figures'!$I:$I,"",'2013Figures'!$E:$E,$B$1)</f>
        <v>0</v>
      </c>
      <c r="E296" s="9">
        <f>SUMIFS('2013Figures'!$J:$J,'2013Figures'!$C:$C,$A296,'2013Figures'!$I:$I,"",'2013Figures'!$B:$B,"BrokerToCy",'2013Figures'!$G:$G,"E1",'2013Figures'!$E:$E,$B$1)</f>
        <v>0</v>
      </c>
      <c r="F296" s="9">
        <f>SUMIFS('2013Figures'!$J:$J,'2013Figures'!$C:$C,$A296,'2013Figures'!$I:$I,"",'2013Figures'!$B:$B,"BrokerToCy",'2013Figures'!$G:$G,"P1",'2013Figures'!$E:$E,$B$1)</f>
        <v>0</v>
      </c>
      <c r="G296" s="9">
        <f>SUMIFS('2013Figures'!$J:$J,'2013Figures'!$C:$C,$A296,'2013Figures'!$I:$I,"",'2013Figures'!$B:$B,"CyToBroker",'2013Figures'!$G:$G,"E1",'2013Figures'!$E:$E,$B$1)</f>
        <v>0</v>
      </c>
      <c r="H296" s="9">
        <f>SUMIFS('2013Figures'!$J:$J,'2013Figures'!$C:$C,$A296,'2013Figures'!$I:$I,"",'2013Figures'!$B:$B,"CyToBroker",'2013Figures'!$G:$G,"P1",'2013Figures'!$E:$E,$B$1)</f>
        <v>0</v>
      </c>
      <c r="J296" s="8" t="s">
        <v>131</v>
      </c>
      <c r="L296" s="42">
        <f>SUMIFS('2012Figures'!$J:$J,'2012Figures'!$C:$C,$A296,'2012Figures'!$I:$I,"",'2012Figures'!$E:$E,$B$1)</f>
        <v>0</v>
      </c>
      <c r="M296" s="52">
        <f>SUMIFS('2012Figures'!$J:$J,'2012Figures'!$C:$C,$A296,'2012Figures'!$I:$I,"",'2012Figures'!$B:$B,"BrokerToCy",'2012Figures'!$G:$G,"E1",'2012Figures'!$E:$E,$B$1)</f>
        <v>0</v>
      </c>
      <c r="N296" s="52">
        <f>SUMIFS('2012Figures'!$J:$J,'2012Figures'!$C:$C,$A296,'2012Figures'!$I:$I,"",'2012Figures'!$B:$B,"BrokerToCy",'2012Figures'!$G:$G,"P1",'2012Figures'!$E:$E,$B$1)</f>
        <v>0</v>
      </c>
      <c r="O296" s="52">
        <f>SUMIFS('2012Figures'!$J:$J,'2012Figures'!$C:$C,$A296,'2012Figures'!$I:$I,"",'2012Figures'!$B:$B,"CyToBroker",'2012Figures'!$G:$G,"E1",'2012Figures'!$E:$E,$B$1)</f>
        <v>0</v>
      </c>
      <c r="P296" s="52">
        <f>SUMIFS('2012Figures'!$J:$J,'2012Figures'!$C:$C,$A296,'2012Figures'!$I:$I,"",'2012Figures'!$B:$B,"CyToBroker",'2012Figures'!$G:$G,"P1",'2012Figures'!$E:$E,$B$1)</f>
        <v>0</v>
      </c>
      <c r="R296" s="46" t="str">
        <f t="shared" si="29"/>
        <v/>
      </c>
      <c r="S296" s="46" t="str">
        <f t="shared" si="29"/>
        <v/>
      </c>
      <c r="T296" s="46" t="str">
        <f t="shared" si="29"/>
        <v/>
      </c>
      <c r="U296" s="46" t="str">
        <f t="shared" si="29"/>
        <v/>
      </c>
      <c r="V296" s="46" t="str">
        <f t="shared" si="29"/>
        <v/>
      </c>
    </row>
    <row r="297" spans="1:22" x14ac:dyDescent="0.2">
      <c r="A297" s="21"/>
      <c r="B297" s="21" t="s">
        <v>92</v>
      </c>
      <c r="C297" s="22"/>
      <c r="D297" s="23">
        <f>SUM(E297:H297)</f>
        <v>1</v>
      </c>
      <c r="E297" s="23">
        <f>SUM(E291:E296)</f>
        <v>0</v>
      </c>
      <c r="F297" s="23">
        <f>SUM(F291:F296)</f>
        <v>0</v>
      </c>
      <c r="G297" s="23">
        <f>SUM(G291:G296)</f>
        <v>1</v>
      </c>
      <c r="H297" s="23">
        <f>SUM(H291:H296)</f>
        <v>0</v>
      </c>
      <c r="I297" s="21"/>
      <c r="J297" s="22"/>
      <c r="K297" s="21"/>
      <c r="L297" s="43">
        <f>SUM(M297:P297)</f>
        <v>1</v>
      </c>
      <c r="M297" s="43">
        <f>SUM(M291:M296)</f>
        <v>0</v>
      </c>
      <c r="N297" s="43">
        <f>SUM(N291:N296)</f>
        <v>0</v>
      </c>
      <c r="O297" s="43">
        <f>SUM(O291:O296)</f>
        <v>1</v>
      </c>
      <c r="P297" s="43">
        <f>SUM(P291:P296)</f>
        <v>0</v>
      </c>
      <c r="Q297" s="21"/>
      <c r="R297" s="21"/>
      <c r="S297" s="21"/>
      <c r="T297" s="21"/>
      <c r="U297" s="21"/>
      <c r="V297" s="21"/>
    </row>
    <row r="298" spans="1:22" x14ac:dyDescent="0.2">
      <c r="A298" s="28">
        <v>207</v>
      </c>
      <c r="B298" s="28" t="s">
        <v>31</v>
      </c>
      <c r="C298" s="17" t="s">
        <v>88</v>
      </c>
      <c r="D298" s="18">
        <f>SUMIFS('2013Figures'!$J:$J,'2013Figures'!$C:$C,$A298,'2013Figures'!$E:$E,$B$1)</f>
        <v>0</v>
      </c>
      <c r="E298" s="18">
        <f>SUMIFS('2013Figures'!$J:$J,'2013Figures'!$C:$C,$A298,'2013Figures'!$B:$B,"BrokerToCy",'2013Figures'!$G:$G,"E1",'2013Figures'!$E:$E,$B$1)</f>
        <v>0</v>
      </c>
      <c r="F298" s="18">
        <f>SUMIFS('2013Figures'!$J:$J,'2013Figures'!$C:$C,$A298,'2013Figures'!$B:$B,"BrokerToCy",'2013Figures'!$G:$G,"P1",'2013Figures'!$E:$E,$B$1)</f>
        <v>0</v>
      </c>
      <c r="G298" s="18">
        <f>SUMIFS('2013Figures'!$J:$J,'2013Figures'!$C:$C,$A298,'2013Figures'!$B:$B,"CyToBroker",'2013Figures'!$G:$G,"E1",'2013Figures'!$E:$E,$B$1)</f>
        <v>0</v>
      </c>
      <c r="H298" s="18">
        <f>SUMIFS('2013Figures'!$J:$J,'2013Figures'!$C:$C,$A298,'2013Figures'!$B:$B,"CyToBroker",'2013Figures'!$G:$G,"P1",'2013Figures'!$E:$E,$B$1)</f>
        <v>0</v>
      </c>
      <c r="I298" s="28"/>
      <c r="J298" s="17"/>
      <c r="K298" s="28"/>
      <c r="L298" s="50">
        <f>SUMIFS('2012Figures'!$J:$J,'2012Figures'!$C:$C,$A298,'2012Figures'!$E:$E,$B$1)</f>
        <v>0</v>
      </c>
      <c r="M298" s="50">
        <f>SUMIFS('2012Figures'!$J:$J,'2012Figures'!$C:$C,$A298,'2012Figures'!$B:$B,"BrokerToCy",'2012Figures'!$G:$G,"E1",'2012Figures'!$E:$E,$B$1)</f>
        <v>0</v>
      </c>
      <c r="N298" s="50">
        <f>SUMIFS('2012Figures'!$J:$J,'2012Figures'!$C:$C,$A298,'2012Figures'!$B:$B,"BrokerToCy",'2012Figures'!$G:$G,"P1",'2012Figures'!$E:$E,$B$1)</f>
        <v>0</v>
      </c>
      <c r="O298" s="50">
        <f>SUMIFS('2012Figures'!$J:$J,'2012Figures'!$C:$C,$A298,'2012Figures'!$B:$B,"CyToBroker",'2012Figures'!$G:$G,"E1",'2012Figures'!$E:$E,$B$1)</f>
        <v>0</v>
      </c>
      <c r="P298" s="50">
        <f>SUMIFS('2012Figures'!$J:$J,'2012Figures'!$C:$C,$A298,'2012Figures'!$B:$B,"CyToBroker",'2012Figures'!$G:$G,"P1",'2012Figures'!$E:$E,$B$1)</f>
        <v>0</v>
      </c>
      <c r="Q298" s="28"/>
      <c r="R298" s="46" t="str">
        <f t="shared" si="29"/>
        <v/>
      </c>
      <c r="S298" s="46" t="str">
        <f t="shared" si="29"/>
        <v/>
      </c>
      <c r="T298" s="46" t="str">
        <f t="shared" si="29"/>
        <v/>
      </c>
      <c r="U298" s="46" t="str">
        <f t="shared" si="29"/>
        <v/>
      </c>
      <c r="V298" s="46" t="str">
        <f t="shared" si="29"/>
        <v/>
      </c>
    </row>
    <row r="299" spans="1:22" x14ac:dyDescent="0.2">
      <c r="A299" s="1">
        <v>207</v>
      </c>
      <c r="B299" s="1" t="s">
        <v>31</v>
      </c>
      <c r="C299" s="8">
        <v>4</v>
      </c>
      <c r="D299" s="29">
        <f>SUMIFS('2013Figures'!$J:$J,'2013Figures'!$C:$C,$A299,'2013Figures'!$H:$H,$B299,'2013Figures'!$I:$I,$C299,'2013Figures'!$E:$E,$B$1)</f>
        <v>0</v>
      </c>
      <c r="E299" s="9">
        <f>SUMIFS('2013Figures'!$J:$J,'2013Figures'!$C:$C,$A299,'2013Figures'!$H:$H,$B299,'2013Figures'!$I:$I,$C299,'2013Figures'!$B:$B,"BrokerToCy",'2013Figures'!$G:$G,"E1",'2013Figures'!$E:$E,$B$1)</f>
        <v>0</v>
      </c>
      <c r="F299" s="9">
        <f>SUMIFS('2013Figures'!$J:$J,'2013Figures'!$C:$C,$A299,'2013Figures'!$H:$H,$B299,'2013Figures'!$I:$I,$C299,'2013Figures'!$B:$B,"BrokerToCy",'2013Figures'!$G:$G,"P1",'2013Figures'!$E:$E,$B$1)</f>
        <v>0</v>
      </c>
      <c r="G299" s="9">
        <f>SUMIFS('2013Figures'!$J:$J,'2013Figures'!$C:$C,$A299,'2013Figures'!$H:$H,$B299,'2013Figures'!$I:$I,$C299,'2013Figures'!$B:$B,"CyToBroker",'2013Figures'!$G:$G,"E1",'2013Figures'!$E:$E,$B$1)</f>
        <v>0</v>
      </c>
      <c r="H299" s="9">
        <f>SUMIFS('2013Figures'!$J:$J,'2013Figures'!$C:$C,$A299,'2013Figures'!$H:$H,$B299,'2013Figures'!$I:$I,$C299,'2013Figures'!$B:$B,"CyToBroker",'2013Figures'!$G:$G,"P1",'2013Figures'!$E:$E,$B$1)</f>
        <v>0</v>
      </c>
      <c r="J299" s="8" t="s">
        <v>146</v>
      </c>
      <c r="L299" s="42">
        <f>SUMIFS('2012Figures'!$J:$J,'2012Figures'!$C:$C,$A299,'2012Figures'!$H:$H,$B299,'2012Figures'!$I:$I,$C299,'2012Figures'!$E:$E,$B$1)</f>
        <v>0</v>
      </c>
      <c r="M299" s="52">
        <f>SUMIFS('2012Figures'!$J:$J,'2012Figures'!$C:$C,$A299,'2012Figures'!$H:$H,$B299,'2012Figures'!$I:$I,$C299,'2012Figures'!$B:$B,"BrokerToCy",'2012Figures'!$G:$G,"E1",'2012Figures'!$E:$E,$B$1)</f>
        <v>0</v>
      </c>
      <c r="N299" s="52">
        <f>SUMIFS('2012Figures'!$J:$J,'2012Figures'!$C:$C,$A299,'2012Figures'!$H:$H,$B299,'2012Figures'!$I:$I,$C299,'2012Figures'!$B:$B,"BrokerToCy",'2012Figures'!$G:$G,"P1",'2012Figures'!$E:$E,$B$1)</f>
        <v>0</v>
      </c>
      <c r="O299" s="52">
        <f>SUMIFS('2012Figures'!$J:$J,'2012Figures'!$C:$C,$A299,'2012Figures'!$H:$H,$B299,'2012Figures'!$I:$I,$C299,'2012Figures'!$B:$B,"CyToBroker",'2012Figures'!$G:$G,"E1",'2012Figures'!$E:$E,$B$1)</f>
        <v>0</v>
      </c>
      <c r="P299" s="52">
        <f>SUMIFS('2012Figures'!$J:$J,'2012Figures'!$C:$C,$A299,'2012Figures'!$H:$H,$B299,'2012Figures'!$I:$I,$C299,'2012Figures'!$B:$B,"CyToBroker",'2012Figures'!$G:$G,"P1",'2012Figures'!$E:$E,$B$1)</f>
        <v>0</v>
      </c>
      <c r="R299" s="46" t="str">
        <f t="shared" si="29"/>
        <v/>
      </c>
      <c r="S299" s="46" t="str">
        <f t="shared" si="29"/>
        <v/>
      </c>
      <c r="T299" s="46" t="str">
        <f t="shared" si="29"/>
        <v/>
      </c>
      <c r="U299" s="46" t="str">
        <f t="shared" si="29"/>
        <v/>
      </c>
      <c r="V299" s="46" t="str">
        <f t="shared" si="29"/>
        <v/>
      </c>
    </row>
    <row r="300" spans="1:22" x14ac:dyDescent="0.2">
      <c r="A300" s="1">
        <v>207</v>
      </c>
      <c r="B300" s="1" t="s">
        <v>31</v>
      </c>
      <c r="C300" s="8">
        <v>2</v>
      </c>
      <c r="D300" s="29">
        <f>SUMIFS('2013Figures'!$J:$J,'2013Figures'!$C:$C,$A300,'2013Figures'!$H:$H,$B300,'2013Figures'!$I:$I,$C300,'2013Figures'!$E:$E,$B$1)</f>
        <v>0</v>
      </c>
      <c r="E300" s="9">
        <f>SUMIFS('2013Figures'!$J:$J,'2013Figures'!$C:$C,$A300,'2013Figures'!$H:$H,$B300,'2013Figures'!$I:$I,$C300,'2013Figures'!$B:$B,"BrokerToCy",'2013Figures'!$G:$G,"E1",'2013Figures'!$E:$E,$B$1)</f>
        <v>0</v>
      </c>
      <c r="F300" s="9">
        <f>SUMIFS('2013Figures'!$J:$J,'2013Figures'!$C:$C,$A300,'2013Figures'!$H:$H,$B300,'2013Figures'!$I:$I,$C300,'2013Figures'!$B:$B,"BrokerToCy",'2013Figures'!$G:$G,"P1",'2013Figures'!$E:$E,$B$1)</f>
        <v>0</v>
      </c>
      <c r="G300" s="9">
        <f>SUMIFS('2013Figures'!$J:$J,'2013Figures'!$C:$C,$A300,'2013Figures'!$H:$H,$B300,'2013Figures'!$I:$I,$C300,'2013Figures'!$B:$B,"CyToBroker",'2013Figures'!$G:$G,"E1",'2013Figures'!$E:$E,$B$1)</f>
        <v>0</v>
      </c>
      <c r="H300" s="9">
        <f>SUMIFS('2013Figures'!$J:$J,'2013Figures'!$C:$C,$A300,'2013Figures'!$H:$H,$B300,'2013Figures'!$I:$I,$C300,'2013Figures'!$B:$B,"CyToBroker",'2013Figures'!$G:$G,"P1",'2013Figures'!$E:$E,$B$1)</f>
        <v>0</v>
      </c>
      <c r="J300" s="8">
        <v>201401</v>
      </c>
      <c r="L300" s="42">
        <f>SUMIFS('2012Figures'!$J:$J,'2012Figures'!$C:$C,$A300,'2012Figures'!$H:$H,$B300,'2012Figures'!$I:$I,$C300,'2012Figures'!$E:$E,$B$1)</f>
        <v>0</v>
      </c>
      <c r="M300" s="52">
        <f>SUMIFS('2012Figures'!$J:$J,'2012Figures'!$C:$C,$A300,'2012Figures'!$H:$H,$B300,'2012Figures'!$I:$I,$C300,'2012Figures'!$B:$B,"BrokerToCy",'2012Figures'!$G:$G,"E1",'2012Figures'!$E:$E,$B$1)</f>
        <v>0</v>
      </c>
      <c r="N300" s="52">
        <f>SUMIFS('2012Figures'!$J:$J,'2012Figures'!$C:$C,$A300,'2012Figures'!$H:$H,$B300,'2012Figures'!$I:$I,$C300,'2012Figures'!$B:$B,"BrokerToCy",'2012Figures'!$G:$G,"P1",'2012Figures'!$E:$E,$B$1)</f>
        <v>0</v>
      </c>
      <c r="O300" s="52">
        <f>SUMIFS('2012Figures'!$J:$J,'2012Figures'!$C:$C,$A300,'2012Figures'!$H:$H,$B300,'2012Figures'!$I:$I,$C300,'2012Figures'!$B:$B,"CyToBroker",'2012Figures'!$G:$G,"E1",'2012Figures'!$E:$E,$B$1)</f>
        <v>0</v>
      </c>
      <c r="P300" s="52">
        <f>SUMIFS('2012Figures'!$J:$J,'2012Figures'!$C:$C,$A300,'2012Figures'!$H:$H,$B300,'2012Figures'!$I:$I,$C300,'2012Figures'!$B:$B,"CyToBroker",'2012Figures'!$G:$G,"P1",'2012Figures'!$E:$E,$B$1)</f>
        <v>0</v>
      </c>
      <c r="R300" s="46" t="str">
        <f t="shared" si="29"/>
        <v/>
      </c>
      <c r="S300" s="46" t="str">
        <f t="shared" si="29"/>
        <v/>
      </c>
      <c r="T300" s="46" t="str">
        <f t="shared" si="29"/>
        <v/>
      </c>
      <c r="U300" s="46" t="str">
        <f t="shared" si="29"/>
        <v/>
      </c>
      <c r="V300" s="46" t="str">
        <f t="shared" si="29"/>
        <v/>
      </c>
    </row>
    <row r="301" spans="1:22" x14ac:dyDescent="0.2">
      <c r="A301" s="1">
        <v>207</v>
      </c>
      <c r="B301" s="1" t="s">
        <v>31</v>
      </c>
      <c r="C301" s="8">
        <v>1</v>
      </c>
      <c r="D301" s="29">
        <f>SUMIFS('2013Figures'!$J:$J,'2013Figures'!$C:$C,$A301,'2013Figures'!$H:$H,$B301,'2013Figures'!$I:$I,$C301,'2013Figures'!$E:$E,$B$1)</f>
        <v>0</v>
      </c>
      <c r="E301" s="9">
        <f>SUMIFS('2013Figures'!$J:$J,'2013Figures'!$C:$C,$A301,'2013Figures'!$H:$H,$B301,'2013Figures'!$I:$I,$C301,'2013Figures'!$B:$B,"BrokerToCy",'2013Figures'!$G:$G,"E1",'2013Figures'!$E:$E,$B$1)</f>
        <v>0</v>
      </c>
      <c r="F301" s="9">
        <f>SUMIFS('2013Figures'!$J:$J,'2013Figures'!$C:$C,$A301,'2013Figures'!$H:$H,$B301,'2013Figures'!$I:$I,$C301,'2013Figures'!$B:$B,"BrokerToCy",'2013Figures'!$G:$G,"P1",'2013Figures'!$E:$E,$B$1)</f>
        <v>0</v>
      </c>
      <c r="G301" s="9">
        <f>SUMIFS('2013Figures'!$J:$J,'2013Figures'!$C:$C,$A301,'2013Figures'!$H:$H,$B301,'2013Figures'!$I:$I,$C301,'2013Figures'!$B:$B,"CyToBroker",'2013Figures'!$G:$G,"E1",'2013Figures'!$E:$E,$B$1)</f>
        <v>0</v>
      </c>
      <c r="H301" s="9">
        <f>SUMIFS('2013Figures'!$J:$J,'2013Figures'!$C:$C,$A301,'2013Figures'!$H:$H,$B301,'2013Figures'!$I:$I,$C301,'2013Figures'!$B:$B,"CyToBroker",'2013Figures'!$G:$G,"P1",'2013Figures'!$E:$E,$B$1)</f>
        <v>0</v>
      </c>
      <c r="I301" s="30"/>
      <c r="J301" s="31">
        <v>200901</v>
      </c>
      <c r="K301" s="30"/>
      <c r="L301" s="42">
        <f>SUMIFS('2012Figures'!$J:$J,'2012Figures'!$C:$C,$A301,'2012Figures'!$H:$H,$B301,'2012Figures'!$I:$I,$C301,'2012Figures'!$E:$E,$B$1)</f>
        <v>0</v>
      </c>
      <c r="M301" s="52">
        <f>SUMIFS('2012Figures'!$J:$J,'2012Figures'!$C:$C,$A301,'2012Figures'!$H:$H,$B301,'2012Figures'!$I:$I,$C301,'2012Figures'!$B:$B,"BrokerToCy",'2012Figures'!$G:$G,"E1",'2012Figures'!$E:$E,$B$1)</f>
        <v>0</v>
      </c>
      <c r="N301" s="52">
        <f>SUMIFS('2012Figures'!$J:$J,'2012Figures'!$C:$C,$A301,'2012Figures'!$H:$H,$B301,'2012Figures'!$I:$I,$C301,'2012Figures'!$B:$B,"BrokerToCy",'2012Figures'!$G:$G,"P1",'2012Figures'!$E:$E,$B$1)</f>
        <v>0</v>
      </c>
      <c r="O301" s="52">
        <f>SUMIFS('2012Figures'!$J:$J,'2012Figures'!$C:$C,$A301,'2012Figures'!$H:$H,$B301,'2012Figures'!$I:$I,$C301,'2012Figures'!$B:$B,"CyToBroker",'2012Figures'!$G:$G,"E1",'2012Figures'!$E:$E,$B$1)</f>
        <v>0</v>
      </c>
      <c r="P301" s="52">
        <f>SUMIFS('2012Figures'!$J:$J,'2012Figures'!$C:$C,$A301,'2012Figures'!$H:$H,$B301,'2012Figures'!$I:$I,$C301,'2012Figures'!$B:$B,"CyToBroker",'2012Figures'!$G:$G,"P1",'2012Figures'!$E:$E,$B$1)</f>
        <v>0</v>
      </c>
      <c r="Q301" s="30"/>
      <c r="R301" s="46" t="str">
        <f t="shared" si="29"/>
        <v/>
      </c>
      <c r="S301" s="46" t="str">
        <f t="shared" si="29"/>
        <v/>
      </c>
      <c r="T301" s="46" t="str">
        <f t="shared" si="29"/>
        <v/>
      </c>
      <c r="U301" s="46" t="str">
        <f t="shared" si="29"/>
        <v/>
      </c>
      <c r="V301" s="46" t="str">
        <f t="shared" si="29"/>
        <v/>
      </c>
    </row>
    <row r="302" spans="1:22" x14ac:dyDescent="0.2">
      <c r="A302" s="1">
        <v>207</v>
      </c>
      <c r="B302" s="1" t="s">
        <v>31</v>
      </c>
      <c r="D302" s="29">
        <f>SUMIFS('2013Figures'!$J:$J,'2013Figures'!$C:$C,$A302,'2013Figures'!$I:$I,"",'2013Figures'!$E:$E,$B$1)</f>
        <v>0</v>
      </c>
      <c r="E302" s="9">
        <f>SUMIFS('2013Figures'!$J:$J,'2013Figures'!$C:$C,$A302,'2013Figures'!$I:$I,"",'2013Figures'!$B:$B,"BrokerToCy",'2013Figures'!$G:$G,"E1",'2013Figures'!$E:$E,$B$1)</f>
        <v>0</v>
      </c>
      <c r="F302" s="9">
        <f>SUMIFS('2013Figures'!$J:$J,'2013Figures'!$C:$C,$A302,'2013Figures'!$I:$I,"",'2013Figures'!$B:$B,"BrokerToCy",'2013Figures'!$G:$G,"P1",'2013Figures'!$E:$E,$B$1)</f>
        <v>0</v>
      </c>
      <c r="G302" s="9">
        <f>SUMIFS('2013Figures'!$J:$J,'2013Figures'!$C:$C,$A302,'2013Figures'!$I:$I,"",'2013Figures'!$B:$B,"CyToBroker",'2013Figures'!$G:$G,"E1",'2013Figures'!$E:$E,$B$1)</f>
        <v>0</v>
      </c>
      <c r="H302" s="9">
        <f>SUMIFS('2013Figures'!$J:$J,'2013Figures'!$C:$C,$A302,'2013Figures'!$I:$I,"",'2013Figures'!$B:$B,"CyToBroker",'2013Figures'!$G:$G,"P1",'2013Figures'!$E:$E,$B$1)</f>
        <v>0</v>
      </c>
      <c r="J302" s="8" t="s">
        <v>131</v>
      </c>
      <c r="L302" s="42">
        <f>SUMIFS('2012Figures'!$J:$J,'2012Figures'!$C:$C,$A302,'2012Figures'!$I:$I,"",'2012Figures'!$E:$E,$B$1)</f>
        <v>0</v>
      </c>
      <c r="M302" s="52">
        <f>SUMIFS('2012Figures'!$J:$J,'2012Figures'!$C:$C,$A302,'2012Figures'!$I:$I,"",'2012Figures'!$B:$B,"BrokerToCy",'2012Figures'!$G:$G,"E1",'2012Figures'!$E:$E,$B$1)</f>
        <v>0</v>
      </c>
      <c r="N302" s="52">
        <f>SUMIFS('2012Figures'!$J:$J,'2012Figures'!$C:$C,$A302,'2012Figures'!$I:$I,"",'2012Figures'!$B:$B,"BrokerToCy",'2012Figures'!$G:$G,"P1",'2012Figures'!$E:$E,$B$1)</f>
        <v>0</v>
      </c>
      <c r="O302" s="52">
        <f>SUMIFS('2012Figures'!$J:$J,'2012Figures'!$C:$C,$A302,'2012Figures'!$I:$I,"",'2012Figures'!$B:$B,"CyToBroker",'2012Figures'!$G:$G,"E1",'2012Figures'!$E:$E,$B$1)</f>
        <v>0</v>
      </c>
      <c r="P302" s="52">
        <f>SUMIFS('2012Figures'!$J:$J,'2012Figures'!$C:$C,$A302,'2012Figures'!$I:$I,"",'2012Figures'!$B:$B,"CyToBroker",'2012Figures'!$G:$G,"P1",'2012Figures'!$E:$E,$B$1)</f>
        <v>0</v>
      </c>
      <c r="R302" s="46" t="str">
        <f t="shared" si="29"/>
        <v/>
      </c>
      <c r="S302" s="46" t="str">
        <f t="shared" si="29"/>
        <v/>
      </c>
      <c r="T302" s="46" t="str">
        <f t="shared" si="29"/>
        <v/>
      </c>
      <c r="U302" s="46" t="str">
        <f t="shared" si="29"/>
        <v/>
      </c>
      <c r="V302" s="46" t="str">
        <f t="shared" si="29"/>
        <v/>
      </c>
    </row>
    <row r="303" spans="1:22" x14ac:dyDescent="0.2">
      <c r="A303" s="21"/>
      <c r="B303" s="21" t="s">
        <v>92</v>
      </c>
      <c r="C303" s="22"/>
      <c r="D303" s="23">
        <f>SUM(E303:H303)</f>
        <v>0</v>
      </c>
      <c r="E303" s="23">
        <f>SUM(E299:E302)</f>
        <v>0</v>
      </c>
      <c r="F303" s="23">
        <f>SUM(F299:F302)</f>
        <v>0</v>
      </c>
      <c r="G303" s="23">
        <f>SUM(G299:G302)</f>
        <v>0</v>
      </c>
      <c r="H303" s="23">
        <f>SUM(H299:H302)</f>
        <v>0</v>
      </c>
      <c r="I303" s="21"/>
      <c r="J303" s="22"/>
      <c r="K303" s="21"/>
      <c r="L303" s="43">
        <f>SUM(M303:P303)</f>
        <v>0</v>
      </c>
      <c r="M303" s="43">
        <f>SUM(M299:M302)</f>
        <v>0</v>
      </c>
      <c r="N303" s="43">
        <f>SUM(N299:N302)</f>
        <v>0</v>
      </c>
      <c r="O303" s="43">
        <f>SUM(O299:O302)</f>
        <v>0</v>
      </c>
      <c r="P303" s="43">
        <f>SUM(P299:P302)</f>
        <v>0</v>
      </c>
      <c r="Q303" s="21"/>
      <c r="R303" s="21"/>
      <c r="S303" s="21"/>
      <c r="T303" s="21"/>
      <c r="U303" s="21"/>
      <c r="V303" s="21"/>
    </row>
    <row r="304" spans="1:22" x14ac:dyDescent="0.2">
      <c r="A304" s="28">
        <v>210</v>
      </c>
      <c r="B304" s="28" t="s">
        <v>71</v>
      </c>
      <c r="C304" s="17" t="s">
        <v>88</v>
      </c>
      <c r="D304" s="18">
        <f>SUMIFS('2013Figures'!$J:$J,'2013Figures'!$C:$C,$A304,'2013Figures'!$E:$E,$B$1)</f>
        <v>0</v>
      </c>
      <c r="E304" s="18">
        <f>SUMIFS('2013Figures'!$J:$J,'2013Figures'!$C:$C,$A304,'2013Figures'!$B:$B,"BrokerToCy",'2013Figures'!$G:$G,"E1",'2013Figures'!$E:$E,$B$1)</f>
        <v>0</v>
      </c>
      <c r="F304" s="18">
        <f>SUMIFS('2013Figures'!$J:$J,'2013Figures'!$C:$C,$A304,'2013Figures'!$B:$B,"BrokerToCy",'2013Figures'!$G:$G,"P1",'2013Figures'!$E:$E,$B$1)</f>
        <v>0</v>
      </c>
      <c r="G304" s="18">
        <f>SUMIFS('2013Figures'!$J:$J,'2013Figures'!$C:$C,$A304,'2013Figures'!$B:$B,"CyToBroker",'2013Figures'!$G:$G,"E1",'2013Figures'!$E:$E,$B$1)</f>
        <v>0</v>
      </c>
      <c r="H304" s="18">
        <f>SUMIFS('2013Figures'!$J:$J,'2013Figures'!$C:$C,$A304,'2013Figures'!$B:$B,"CyToBroker",'2013Figures'!$G:$G,"P1",'2013Figures'!$E:$E,$B$1)</f>
        <v>0</v>
      </c>
      <c r="I304" s="28"/>
      <c r="J304" s="17"/>
      <c r="K304" s="28"/>
      <c r="L304" s="50">
        <f>SUMIFS('2012Figures'!$J:$J,'2012Figures'!$C:$C,$A304,'2012Figures'!$E:$E,$B$1)</f>
        <v>0</v>
      </c>
      <c r="M304" s="50">
        <f>SUMIFS('2012Figures'!$J:$J,'2012Figures'!$C:$C,$A304,'2012Figures'!$B:$B,"BrokerToCy",'2012Figures'!$G:$G,"E1",'2012Figures'!$E:$E,$B$1)</f>
        <v>0</v>
      </c>
      <c r="N304" s="50">
        <f>SUMIFS('2012Figures'!$J:$J,'2012Figures'!$C:$C,$A304,'2012Figures'!$B:$B,"BrokerToCy",'2012Figures'!$G:$G,"P1",'2012Figures'!$E:$E,$B$1)</f>
        <v>0</v>
      </c>
      <c r="O304" s="50">
        <f>SUMIFS('2012Figures'!$J:$J,'2012Figures'!$C:$C,$A304,'2012Figures'!$B:$B,"CyToBroker",'2012Figures'!$G:$G,"E1",'2012Figures'!$E:$E,$B$1)</f>
        <v>0</v>
      </c>
      <c r="P304" s="50">
        <f>SUMIFS('2012Figures'!$J:$J,'2012Figures'!$C:$C,$A304,'2012Figures'!$B:$B,"CyToBroker",'2012Figures'!$G:$G,"P1",'2012Figures'!$E:$E,$B$1)</f>
        <v>0</v>
      </c>
      <c r="Q304" s="28"/>
      <c r="R304" s="46" t="str">
        <f t="shared" si="29"/>
        <v/>
      </c>
      <c r="S304" s="46" t="str">
        <f t="shared" si="29"/>
        <v/>
      </c>
      <c r="T304" s="46" t="str">
        <f t="shared" si="29"/>
        <v/>
      </c>
      <c r="U304" s="46" t="str">
        <f t="shared" si="29"/>
        <v/>
      </c>
      <c r="V304" s="46" t="str">
        <f t="shared" si="29"/>
        <v/>
      </c>
    </row>
    <row r="305" spans="1:22" x14ac:dyDescent="0.2">
      <c r="A305" s="1">
        <v>210</v>
      </c>
      <c r="B305" s="1" t="s">
        <v>71</v>
      </c>
      <c r="C305" s="8">
        <v>5</v>
      </c>
      <c r="D305" s="29">
        <f>SUMIFS('2013Figures'!$J:$J,'2013Figures'!$C:$C,$A305,'2013Figures'!$H:$H,$B305,'2013Figures'!$I:$I,$C305,'2013Figures'!$E:$E,$B$1)</f>
        <v>0</v>
      </c>
      <c r="E305" s="9">
        <f>SUMIFS('2013Figures'!$J:$J,'2013Figures'!$C:$C,$A305,'2013Figures'!$H:$H,$B305,'2013Figures'!$I:$I,$C305,'2013Figures'!$B:$B,"BrokerToCy",'2013Figures'!$G:$G,"E1",'2013Figures'!$E:$E,$B$1)</f>
        <v>0</v>
      </c>
      <c r="F305" s="9">
        <f>SUMIFS('2013Figures'!$J:$J,'2013Figures'!$C:$C,$A305,'2013Figures'!$H:$H,$B305,'2013Figures'!$I:$I,$C305,'2013Figures'!$B:$B,"BrokerToCy",'2013Figures'!$G:$G,"P1",'2013Figures'!$E:$E,$B$1)</f>
        <v>0</v>
      </c>
      <c r="G305" s="9">
        <f>SUMIFS('2013Figures'!$J:$J,'2013Figures'!$C:$C,$A305,'2013Figures'!$H:$H,$B305,'2013Figures'!$I:$I,$C305,'2013Figures'!$B:$B,"CyToBroker",'2013Figures'!$G:$G,"E1",'2013Figures'!$E:$E,$B$1)</f>
        <v>0</v>
      </c>
      <c r="H305" s="9">
        <f>SUMIFS('2013Figures'!$J:$J,'2013Figures'!$C:$C,$A305,'2013Figures'!$H:$H,$B305,'2013Figures'!$I:$I,$C305,'2013Figures'!$B:$B,"CyToBroker",'2013Figures'!$G:$G,"P1",'2013Figures'!$E:$E,$B$1)</f>
        <v>0</v>
      </c>
      <c r="J305" s="8">
        <v>201501</v>
      </c>
      <c r="L305" s="42">
        <f>SUMIFS('2012Figures'!$J:$J,'2012Figures'!$C:$C,$A305,'2012Figures'!$H:$H,$B305,'2012Figures'!$I:$I,$C305,'2012Figures'!$E:$E,$B$1)</f>
        <v>0</v>
      </c>
      <c r="M305" s="52">
        <f>SUMIFS('2012Figures'!$J:$J,'2012Figures'!$C:$C,$A305,'2012Figures'!$H:$H,$B305,'2012Figures'!$I:$I,$C305,'2012Figures'!$B:$B,"BrokerToCy",'2012Figures'!$G:$G,"E1",'2012Figures'!$E:$E,$B$1)</f>
        <v>0</v>
      </c>
      <c r="N305" s="52">
        <f>SUMIFS('2012Figures'!$J:$J,'2012Figures'!$C:$C,$A305,'2012Figures'!$H:$H,$B305,'2012Figures'!$I:$I,$C305,'2012Figures'!$B:$B,"BrokerToCy",'2012Figures'!$G:$G,"P1",'2012Figures'!$E:$E,$B$1)</f>
        <v>0</v>
      </c>
      <c r="O305" s="52">
        <f>SUMIFS('2012Figures'!$J:$J,'2012Figures'!$C:$C,$A305,'2012Figures'!$H:$H,$B305,'2012Figures'!$I:$I,$C305,'2012Figures'!$B:$B,"CyToBroker",'2012Figures'!$G:$G,"E1",'2012Figures'!$E:$E,$B$1)</f>
        <v>0</v>
      </c>
      <c r="P305" s="52">
        <f>SUMIFS('2012Figures'!$J:$J,'2012Figures'!$C:$C,$A305,'2012Figures'!$H:$H,$B305,'2012Figures'!$I:$I,$C305,'2012Figures'!$B:$B,"CyToBroker",'2012Figures'!$G:$G,"P1",'2012Figures'!$E:$E,$B$1)</f>
        <v>0</v>
      </c>
      <c r="R305" s="46" t="str">
        <f t="shared" si="29"/>
        <v/>
      </c>
      <c r="S305" s="46" t="str">
        <f t="shared" si="29"/>
        <v/>
      </c>
      <c r="T305" s="46" t="str">
        <f t="shared" si="29"/>
        <v/>
      </c>
      <c r="U305" s="46" t="str">
        <f t="shared" si="29"/>
        <v/>
      </c>
      <c r="V305" s="46" t="str">
        <f t="shared" si="29"/>
        <v/>
      </c>
    </row>
    <row r="306" spans="1:22" x14ac:dyDescent="0.2">
      <c r="A306" s="1">
        <v>210</v>
      </c>
      <c r="B306" s="1" t="s">
        <v>71</v>
      </c>
      <c r="C306" s="8">
        <v>4</v>
      </c>
      <c r="D306" s="29">
        <f>SUMIFS('2013Figures'!$J:$J,'2013Figures'!$C:$C,$A306,'2013Figures'!$H:$H,$B306,'2013Figures'!$I:$I,$C306,'2013Figures'!$E:$E,$B$1)</f>
        <v>0</v>
      </c>
      <c r="E306" s="9">
        <f>SUMIFS('2013Figures'!$J:$J,'2013Figures'!$C:$C,$A306,'2013Figures'!$H:$H,$B306,'2013Figures'!$I:$I,$C306,'2013Figures'!$B:$B,"BrokerToCy",'2013Figures'!$G:$G,"E1",'2013Figures'!$E:$E,$B$1)</f>
        <v>0</v>
      </c>
      <c r="F306" s="9">
        <f>SUMIFS('2013Figures'!$J:$J,'2013Figures'!$C:$C,$A306,'2013Figures'!$H:$H,$B306,'2013Figures'!$I:$I,$C306,'2013Figures'!$B:$B,"BrokerToCy",'2013Figures'!$G:$G,"P1",'2013Figures'!$E:$E,$B$1)</f>
        <v>0</v>
      </c>
      <c r="G306" s="9">
        <f>SUMIFS('2013Figures'!$J:$J,'2013Figures'!$C:$C,$A306,'2013Figures'!$H:$H,$B306,'2013Figures'!$I:$I,$C306,'2013Figures'!$B:$B,"CyToBroker",'2013Figures'!$G:$G,"E1",'2013Figures'!$E:$E,$B$1)</f>
        <v>0</v>
      </c>
      <c r="H306" s="9">
        <f>SUMIFS('2013Figures'!$J:$J,'2013Figures'!$C:$C,$A306,'2013Figures'!$H:$H,$B306,'2013Figures'!$I:$I,$C306,'2013Figures'!$B:$B,"CyToBroker",'2013Figures'!$G:$G,"P1",'2013Figures'!$E:$E,$B$1)</f>
        <v>0</v>
      </c>
      <c r="I306" s="30"/>
      <c r="J306" s="31">
        <v>201301</v>
      </c>
      <c r="K306" s="30"/>
      <c r="L306" s="42">
        <f>SUMIFS('2012Figures'!$J:$J,'2012Figures'!$C:$C,$A306,'2012Figures'!$H:$H,$B306,'2012Figures'!$I:$I,$C306,'2012Figures'!$E:$E,$B$1)</f>
        <v>0</v>
      </c>
      <c r="M306" s="52">
        <f>SUMIFS('2012Figures'!$J:$J,'2012Figures'!$C:$C,$A306,'2012Figures'!$H:$H,$B306,'2012Figures'!$I:$I,$C306,'2012Figures'!$B:$B,"BrokerToCy",'2012Figures'!$G:$G,"E1",'2012Figures'!$E:$E,$B$1)</f>
        <v>0</v>
      </c>
      <c r="N306" s="52">
        <f>SUMIFS('2012Figures'!$J:$J,'2012Figures'!$C:$C,$A306,'2012Figures'!$H:$H,$B306,'2012Figures'!$I:$I,$C306,'2012Figures'!$B:$B,"BrokerToCy",'2012Figures'!$G:$G,"P1",'2012Figures'!$E:$E,$B$1)</f>
        <v>0</v>
      </c>
      <c r="O306" s="52">
        <f>SUMIFS('2012Figures'!$J:$J,'2012Figures'!$C:$C,$A306,'2012Figures'!$H:$H,$B306,'2012Figures'!$I:$I,$C306,'2012Figures'!$B:$B,"CyToBroker",'2012Figures'!$G:$G,"E1",'2012Figures'!$E:$E,$B$1)</f>
        <v>0</v>
      </c>
      <c r="P306" s="52">
        <f>SUMIFS('2012Figures'!$J:$J,'2012Figures'!$C:$C,$A306,'2012Figures'!$H:$H,$B306,'2012Figures'!$I:$I,$C306,'2012Figures'!$B:$B,"CyToBroker",'2012Figures'!$G:$G,"P1",'2012Figures'!$E:$E,$B$1)</f>
        <v>0</v>
      </c>
      <c r="Q306" s="30"/>
      <c r="R306" s="46" t="str">
        <f t="shared" si="29"/>
        <v/>
      </c>
      <c r="S306" s="46" t="str">
        <f t="shared" si="29"/>
        <v/>
      </c>
      <c r="T306" s="46" t="str">
        <f t="shared" si="29"/>
        <v/>
      </c>
      <c r="U306" s="46" t="str">
        <f t="shared" si="29"/>
        <v/>
      </c>
      <c r="V306" s="46" t="str">
        <f t="shared" si="29"/>
        <v/>
      </c>
    </row>
    <row r="307" spans="1:22" x14ac:dyDescent="0.2">
      <c r="A307" s="1">
        <v>210</v>
      </c>
      <c r="B307" s="1" t="s">
        <v>71</v>
      </c>
      <c r="C307" s="8">
        <v>3</v>
      </c>
      <c r="D307" s="29">
        <f>SUMIFS('2013Figures'!$J:$J,'2013Figures'!$C:$C,$A307,'2013Figures'!$H:$H,$B307,'2013Figures'!$I:$I,$C307,'2013Figures'!$E:$E,$B$1)</f>
        <v>0</v>
      </c>
      <c r="E307" s="9">
        <f>SUMIFS('2013Figures'!$J:$J,'2013Figures'!$C:$C,$A307,'2013Figures'!$H:$H,$B307,'2013Figures'!$I:$I,$C307,'2013Figures'!$B:$B,"BrokerToCy",'2013Figures'!$G:$G,"E1",'2013Figures'!$E:$E,$B$1)</f>
        <v>0</v>
      </c>
      <c r="F307" s="9">
        <f>SUMIFS('2013Figures'!$J:$J,'2013Figures'!$C:$C,$A307,'2013Figures'!$H:$H,$B307,'2013Figures'!$I:$I,$C307,'2013Figures'!$B:$B,"BrokerToCy",'2013Figures'!$G:$G,"P1",'2013Figures'!$E:$E,$B$1)</f>
        <v>0</v>
      </c>
      <c r="G307" s="9">
        <f>SUMIFS('2013Figures'!$J:$J,'2013Figures'!$C:$C,$A307,'2013Figures'!$H:$H,$B307,'2013Figures'!$I:$I,$C307,'2013Figures'!$B:$B,"CyToBroker",'2013Figures'!$G:$G,"E1",'2013Figures'!$E:$E,$B$1)</f>
        <v>0</v>
      </c>
      <c r="H307" s="9">
        <f>SUMIFS('2013Figures'!$J:$J,'2013Figures'!$C:$C,$A307,'2013Figures'!$H:$H,$B307,'2013Figures'!$I:$I,$C307,'2013Figures'!$B:$B,"CyToBroker",'2013Figures'!$G:$G,"P1",'2013Figures'!$E:$E,$B$1)</f>
        <v>0</v>
      </c>
      <c r="J307" s="8">
        <v>201201</v>
      </c>
      <c r="L307" s="42">
        <f>SUMIFS('2012Figures'!$J:$J,'2012Figures'!$C:$C,$A307,'2012Figures'!$H:$H,$B307,'2012Figures'!$I:$I,$C307,'2012Figures'!$E:$E,$B$1)</f>
        <v>0</v>
      </c>
      <c r="M307" s="52">
        <f>SUMIFS('2012Figures'!$J:$J,'2012Figures'!$C:$C,$A307,'2012Figures'!$H:$H,$B307,'2012Figures'!$I:$I,$C307,'2012Figures'!$B:$B,"BrokerToCy",'2012Figures'!$G:$G,"E1",'2012Figures'!$E:$E,$B$1)</f>
        <v>0</v>
      </c>
      <c r="N307" s="52">
        <f>SUMIFS('2012Figures'!$J:$J,'2012Figures'!$C:$C,$A307,'2012Figures'!$H:$H,$B307,'2012Figures'!$I:$I,$C307,'2012Figures'!$B:$B,"BrokerToCy",'2012Figures'!$G:$G,"P1",'2012Figures'!$E:$E,$B$1)</f>
        <v>0</v>
      </c>
      <c r="O307" s="52">
        <f>SUMIFS('2012Figures'!$J:$J,'2012Figures'!$C:$C,$A307,'2012Figures'!$H:$H,$B307,'2012Figures'!$I:$I,$C307,'2012Figures'!$B:$B,"CyToBroker",'2012Figures'!$G:$G,"E1",'2012Figures'!$E:$E,$B$1)</f>
        <v>0</v>
      </c>
      <c r="P307" s="52">
        <f>SUMIFS('2012Figures'!$J:$J,'2012Figures'!$C:$C,$A307,'2012Figures'!$H:$H,$B307,'2012Figures'!$I:$I,$C307,'2012Figures'!$B:$B,"CyToBroker",'2012Figures'!$G:$G,"P1",'2012Figures'!$E:$E,$B$1)</f>
        <v>0</v>
      </c>
      <c r="R307" s="46" t="str">
        <f t="shared" si="29"/>
        <v/>
      </c>
      <c r="S307" s="46" t="str">
        <f t="shared" si="29"/>
        <v/>
      </c>
      <c r="T307" s="46" t="str">
        <f t="shared" si="29"/>
        <v/>
      </c>
      <c r="U307" s="46" t="str">
        <f t="shared" si="29"/>
        <v/>
      </c>
      <c r="V307" s="46" t="str">
        <f t="shared" si="29"/>
        <v/>
      </c>
    </row>
    <row r="308" spans="1:22" x14ac:dyDescent="0.2">
      <c r="A308" s="1">
        <v>210</v>
      </c>
      <c r="B308" s="1" t="s">
        <v>71</v>
      </c>
      <c r="C308" s="8">
        <v>2</v>
      </c>
      <c r="D308" s="29">
        <f>SUMIFS('2013Figures'!$J:$J,'2013Figures'!$C:$C,$A308,'2013Figures'!$H:$H,$B308,'2013Figures'!$I:$I,$C308,'2013Figures'!$E:$E,$B$1)</f>
        <v>0</v>
      </c>
      <c r="E308" s="9">
        <f>SUMIFS('2013Figures'!$J:$J,'2013Figures'!$C:$C,$A308,'2013Figures'!$H:$H,$B308,'2013Figures'!$I:$I,$C308,'2013Figures'!$B:$B,"BrokerToCy",'2013Figures'!$G:$G,"E1",'2013Figures'!$E:$E,$B$1)</f>
        <v>0</v>
      </c>
      <c r="F308" s="9">
        <f>SUMIFS('2013Figures'!$J:$J,'2013Figures'!$C:$C,$A308,'2013Figures'!$H:$H,$B308,'2013Figures'!$I:$I,$C308,'2013Figures'!$B:$B,"BrokerToCy",'2013Figures'!$G:$G,"P1",'2013Figures'!$E:$E,$B$1)</f>
        <v>0</v>
      </c>
      <c r="G308" s="9">
        <f>SUMIFS('2013Figures'!$J:$J,'2013Figures'!$C:$C,$A308,'2013Figures'!$H:$H,$B308,'2013Figures'!$I:$I,$C308,'2013Figures'!$B:$B,"CyToBroker",'2013Figures'!$G:$G,"E1",'2013Figures'!$E:$E,$B$1)</f>
        <v>0</v>
      </c>
      <c r="H308" s="9">
        <f>SUMIFS('2013Figures'!$J:$J,'2013Figures'!$C:$C,$A308,'2013Figures'!$H:$H,$B308,'2013Figures'!$I:$I,$C308,'2013Figures'!$B:$B,"CyToBroker",'2013Figures'!$G:$G,"P1",'2013Figures'!$E:$E,$B$1)</f>
        <v>0</v>
      </c>
      <c r="J308" s="8">
        <v>201101</v>
      </c>
      <c r="L308" s="42">
        <f>SUMIFS('2012Figures'!$J:$J,'2012Figures'!$C:$C,$A308,'2012Figures'!$H:$H,$B308,'2012Figures'!$I:$I,$C308,'2012Figures'!$E:$E,$B$1)</f>
        <v>0</v>
      </c>
      <c r="M308" s="52">
        <f>SUMIFS('2012Figures'!$J:$J,'2012Figures'!$C:$C,$A308,'2012Figures'!$H:$H,$B308,'2012Figures'!$I:$I,$C308,'2012Figures'!$B:$B,"BrokerToCy",'2012Figures'!$G:$G,"E1",'2012Figures'!$E:$E,$B$1)</f>
        <v>0</v>
      </c>
      <c r="N308" s="52">
        <f>SUMIFS('2012Figures'!$J:$J,'2012Figures'!$C:$C,$A308,'2012Figures'!$H:$H,$B308,'2012Figures'!$I:$I,$C308,'2012Figures'!$B:$B,"BrokerToCy",'2012Figures'!$G:$G,"P1",'2012Figures'!$E:$E,$B$1)</f>
        <v>0</v>
      </c>
      <c r="O308" s="52">
        <f>SUMIFS('2012Figures'!$J:$J,'2012Figures'!$C:$C,$A308,'2012Figures'!$H:$H,$B308,'2012Figures'!$I:$I,$C308,'2012Figures'!$B:$B,"CyToBroker",'2012Figures'!$G:$G,"E1",'2012Figures'!$E:$E,$B$1)</f>
        <v>0</v>
      </c>
      <c r="P308" s="52">
        <f>SUMIFS('2012Figures'!$J:$J,'2012Figures'!$C:$C,$A308,'2012Figures'!$H:$H,$B308,'2012Figures'!$I:$I,$C308,'2012Figures'!$B:$B,"CyToBroker",'2012Figures'!$G:$G,"P1",'2012Figures'!$E:$E,$B$1)</f>
        <v>0</v>
      </c>
      <c r="R308" s="46" t="str">
        <f t="shared" si="29"/>
        <v/>
      </c>
      <c r="S308" s="46" t="str">
        <f t="shared" si="29"/>
        <v/>
      </c>
      <c r="T308" s="46" t="str">
        <f t="shared" si="29"/>
        <v/>
      </c>
      <c r="U308" s="46" t="str">
        <f t="shared" si="29"/>
        <v/>
      </c>
      <c r="V308" s="46" t="str">
        <f t="shared" si="29"/>
        <v/>
      </c>
    </row>
    <row r="309" spans="1:22" x14ac:dyDescent="0.2">
      <c r="A309" s="1">
        <v>210</v>
      </c>
      <c r="B309" s="1" t="s">
        <v>71</v>
      </c>
      <c r="C309" s="8">
        <v>1</v>
      </c>
      <c r="D309" s="29">
        <f>SUMIFS('2013Figures'!$J:$J,'2013Figures'!$C:$C,$A309,'2013Figures'!$H:$H,$B309,'2013Figures'!$I:$I,$C309,'2013Figures'!$E:$E,$B$1)</f>
        <v>0</v>
      </c>
      <c r="E309" s="9">
        <f>SUMIFS('2013Figures'!$J:$J,'2013Figures'!$C:$C,$A309,'2013Figures'!$H:$H,$B309,'2013Figures'!$I:$I,$C309,'2013Figures'!$B:$B,"BrokerToCy",'2013Figures'!$G:$G,"E1",'2013Figures'!$E:$E,$B$1)</f>
        <v>0</v>
      </c>
      <c r="F309" s="9">
        <f>SUMIFS('2013Figures'!$J:$J,'2013Figures'!$C:$C,$A309,'2013Figures'!$H:$H,$B309,'2013Figures'!$I:$I,$C309,'2013Figures'!$B:$B,"BrokerToCy",'2013Figures'!$G:$G,"P1",'2013Figures'!$E:$E,$B$1)</f>
        <v>0</v>
      </c>
      <c r="G309" s="9">
        <f>SUMIFS('2013Figures'!$J:$J,'2013Figures'!$C:$C,$A309,'2013Figures'!$H:$H,$B309,'2013Figures'!$I:$I,$C309,'2013Figures'!$B:$B,"CyToBroker",'2013Figures'!$G:$G,"E1",'2013Figures'!$E:$E,$B$1)</f>
        <v>0</v>
      </c>
      <c r="H309" s="9">
        <f>SUMIFS('2013Figures'!$J:$J,'2013Figures'!$C:$C,$A309,'2013Figures'!$H:$H,$B309,'2013Figures'!$I:$I,$C309,'2013Figures'!$B:$B,"CyToBroker",'2013Figures'!$G:$G,"P1",'2013Figures'!$E:$E,$B$1)</f>
        <v>0</v>
      </c>
      <c r="J309" s="8">
        <v>200901</v>
      </c>
      <c r="L309" s="42">
        <f>SUMIFS('2012Figures'!$J:$J,'2012Figures'!$C:$C,$A309,'2012Figures'!$H:$H,$B309,'2012Figures'!$I:$I,$C309,'2012Figures'!$E:$E,$B$1)</f>
        <v>0</v>
      </c>
      <c r="M309" s="52">
        <f>SUMIFS('2012Figures'!$J:$J,'2012Figures'!$C:$C,$A309,'2012Figures'!$H:$H,$B309,'2012Figures'!$I:$I,$C309,'2012Figures'!$B:$B,"BrokerToCy",'2012Figures'!$G:$G,"E1",'2012Figures'!$E:$E,$B$1)</f>
        <v>0</v>
      </c>
      <c r="N309" s="52">
        <f>SUMIFS('2012Figures'!$J:$J,'2012Figures'!$C:$C,$A309,'2012Figures'!$H:$H,$B309,'2012Figures'!$I:$I,$C309,'2012Figures'!$B:$B,"BrokerToCy",'2012Figures'!$G:$G,"P1",'2012Figures'!$E:$E,$B$1)</f>
        <v>0</v>
      </c>
      <c r="O309" s="52">
        <f>SUMIFS('2012Figures'!$J:$J,'2012Figures'!$C:$C,$A309,'2012Figures'!$H:$H,$B309,'2012Figures'!$I:$I,$C309,'2012Figures'!$B:$B,"CyToBroker",'2012Figures'!$G:$G,"E1",'2012Figures'!$E:$E,$B$1)</f>
        <v>0</v>
      </c>
      <c r="P309" s="52">
        <f>SUMIFS('2012Figures'!$J:$J,'2012Figures'!$C:$C,$A309,'2012Figures'!$H:$H,$B309,'2012Figures'!$I:$I,$C309,'2012Figures'!$B:$B,"CyToBroker",'2012Figures'!$G:$G,"P1",'2012Figures'!$E:$E,$B$1)</f>
        <v>0</v>
      </c>
      <c r="R309" s="46" t="str">
        <f t="shared" si="29"/>
        <v/>
      </c>
      <c r="S309" s="46" t="str">
        <f t="shared" si="29"/>
        <v/>
      </c>
      <c r="T309" s="46" t="str">
        <f t="shared" si="29"/>
        <v/>
      </c>
      <c r="U309" s="46" t="str">
        <f t="shared" si="29"/>
        <v/>
      </c>
      <c r="V309" s="46" t="str">
        <f t="shared" si="29"/>
        <v/>
      </c>
    </row>
    <row r="310" spans="1:22" x14ac:dyDescent="0.2">
      <c r="A310" s="1">
        <v>210</v>
      </c>
      <c r="B310" s="1" t="s">
        <v>71</v>
      </c>
      <c r="D310" s="29">
        <f>SUMIFS('2013Figures'!$J:$J,'2013Figures'!$C:$C,$A310,'2013Figures'!$I:$I,"",'2013Figures'!$E:$E,$B$1)</f>
        <v>0</v>
      </c>
      <c r="E310" s="9">
        <f>SUMIFS('2013Figures'!$J:$J,'2013Figures'!$C:$C,$A310,'2013Figures'!$I:$I,"",'2013Figures'!$B:$B,"BrokerToCy",'2013Figures'!$G:$G,"E1",'2013Figures'!$E:$E,$B$1)</f>
        <v>0</v>
      </c>
      <c r="F310" s="9">
        <f>SUMIFS('2013Figures'!$J:$J,'2013Figures'!$C:$C,$A310,'2013Figures'!$I:$I,"",'2013Figures'!$B:$B,"BrokerToCy",'2013Figures'!$G:$G,"P1",'2013Figures'!$E:$E,$B$1)</f>
        <v>0</v>
      </c>
      <c r="G310" s="9">
        <f>SUMIFS('2013Figures'!$J:$J,'2013Figures'!$C:$C,$A310,'2013Figures'!$I:$I,"",'2013Figures'!$B:$B,"CyToBroker",'2013Figures'!$G:$G,"E1",'2013Figures'!$E:$E,$B$1)</f>
        <v>0</v>
      </c>
      <c r="H310" s="9">
        <f>SUMIFS('2013Figures'!$J:$J,'2013Figures'!$C:$C,$A310,'2013Figures'!$I:$I,"",'2013Figures'!$B:$B,"CyToBroker",'2013Figures'!$G:$G,"P1",'2013Figures'!$E:$E,$B$1)</f>
        <v>0</v>
      </c>
      <c r="J310" s="8" t="s">
        <v>131</v>
      </c>
      <c r="L310" s="42">
        <f>SUMIFS('2012Figures'!$J:$J,'2012Figures'!$C:$C,$A310,'2012Figures'!$I:$I,"",'2012Figures'!$E:$E,$B$1)</f>
        <v>0</v>
      </c>
      <c r="M310" s="52">
        <f>SUMIFS('2012Figures'!$J:$J,'2012Figures'!$C:$C,$A310,'2012Figures'!$I:$I,"",'2012Figures'!$B:$B,"BrokerToCy",'2012Figures'!$G:$G,"E1",'2012Figures'!$E:$E,$B$1)</f>
        <v>0</v>
      </c>
      <c r="N310" s="52">
        <f>SUMIFS('2012Figures'!$J:$J,'2012Figures'!$C:$C,$A310,'2012Figures'!$I:$I,"",'2012Figures'!$B:$B,"BrokerToCy",'2012Figures'!$G:$G,"P1",'2012Figures'!$E:$E,$B$1)</f>
        <v>0</v>
      </c>
      <c r="O310" s="52">
        <f>SUMIFS('2012Figures'!$J:$J,'2012Figures'!$C:$C,$A310,'2012Figures'!$I:$I,"",'2012Figures'!$B:$B,"CyToBroker",'2012Figures'!$G:$G,"E1",'2012Figures'!$E:$E,$B$1)</f>
        <v>0</v>
      </c>
      <c r="P310" s="52">
        <f>SUMIFS('2012Figures'!$J:$J,'2012Figures'!$C:$C,$A310,'2012Figures'!$I:$I,"",'2012Figures'!$B:$B,"CyToBroker",'2012Figures'!$G:$G,"P1",'2012Figures'!$E:$E,$B$1)</f>
        <v>0</v>
      </c>
      <c r="R310" s="46" t="str">
        <f t="shared" si="29"/>
        <v/>
      </c>
      <c r="S310" s="46" t="str">
        <f t="shared" si="29"/>
        <v/>
      </c>
      <c r="T310" s="46" t="str">
        <f t="shared" si="29"/>
        <v/>
      </c>
      <c r="U310" s="46" t="str">
        <f t="shared" si="29"/>
        <v/>
      </c>
      <c r="V310" s="46" t="str">
        <f t="shared" si="29"/>
        <v/>
      </c>
    </row>
    <row r="311" spans="1:22" x14ac:dyDescent="0.2">
      <c r="A311" s="21"/>
      <c r="B311" s="21" t="s">
        <v>92</v>
      </c>
      <c r="C311" s="22"/>
      <c r="D311" s="23">
        <f>SUM(E311:H311)</f>
        <v>0</v>
      </c>
      <c r="E311" s="23">
        <f>SUM(E305:E310)</f>
        <v>0</v>
      </c>
      <c r="F311" s="23">
        <f>SUM(F305:F310)</f>
        <v>0</v>
      </c>
      <c r="G311" s="23">
        <f>SUM(G305:G310)</f>
        <v>0</v>
      </c>
      <c r="H311" s="23">
        <f>SUM(H305:H310)</f>
        <v>0</v>
      </c>
      <c r="I311" s="21"/>
      <c r="J311" s="22"/>
      <c r="K311" s="21"/>
      <c r="L311" s="43">
        <f>SUM(M311:P311)</f>
        <v>0</v>
      </c>
      <c r="M311" s="43">
        <f>SUM(M305:M310)</f>
        <v>0</v>
      </c>
      <c r="N311" s="43">
        <f>SUM(N305:N310)</f>
        <v>0</v>
      </c>
      <c r="O311" s="43">
        <f>SUM(O305:O310)</f>
        <v>0</v>
      </c>
      <c r="P311" s="43">
        <f>SUM(P305:P310)</f>
        <v>0</v>
      </c>
      <c r="Q311" s="21"/>
      <c r="R311" s="21"/>
      <c r="S311" s="21"/>
      <c r="T311" s="21"/>
      <c r="U311" s="21"/>
      <c r="V311" s="21"/>
    </row>
    <row r="312" spans="1:22" x14ac:dyDescent="0.2">
      <c r="A312" s="28">
        <v>211</v>
      </c>
      <c r="B312" s="28" t="s">
        <v>73</v>
      </c>
      <c r="C312" s="17" t="s">
        <v>88</v>
      </c>
      <c r="D312" s="18">
        <f>SUMIFS('2013Figures'!$J:$J,'2013Figures'!$C:$C,$A312,'2013Figures'!$E:$E,$B$1)</f>
        <v>0</v>
      </c>
      <c r="E312" s="18">
        <f>SUMIFS('2013Figures'!$J:$J,'2013Figures'!$C:$C,$A312,'2013Figures'!$B:$B,"BrokerToCy",'2013Figures'!$G:$G,"E1",'2013Figures'!$E:$E,$B$1)</f>
        <v>0</v>
      </c>
      <c r="F312" s="18">
        <f>SUMIFS('2013Figures'!$J:$J,'2013Figures'!$C:$C,$A312,'2013Figures'!$B:$B,"BrokerToCy",'2013Figures'!$G:$G,"P1",'2013Figures'!$E:$E,$B$1)</f>
        <v>0</v>
      </c>
      <c r="G312" s="18">
        <f>SUMIFS('2013Figures'!$J:$J,'2013Figures'!$C:$C,$A312,'2013Figures'!$B:$B,"CyToBroker",'2013Figures'!$G:$G,"E1",'2013Figures'!$E:$E,$B$1)</f>
        <v>0</v>
      </c>
      <c r="H312" s="18">
        <f>SUMIFS('2013Figures'!$J:$J,'2013Figures'!$C:$C,$A312,'2013Figures'!$B:$B,"CyToBroker",'2013Figures'!$G:$G,"P1",'2013Figures'!$E:$E,$B$1)</f>
        <v>0</v>
      </c>
      <c r="I312" s="28"/>
      <c r="J312" s="17"/>
      <c r="K312" s="28"/>
      <c r="L312" s="50">
        <f>SUMIFS('2012Figures'!$J:$J,'2012Figures'!$C:$C,$A312,'2012Figures'!$E:$E,$B$1)</f>
        <v>0</v>
      </c>
      <c r="M312" s="50">
        <f>SUMIFS('2012Figures'!$J:$J,'2012Figures'!$C:$C,$A312,'2012Figures'!$B:$B,"BrokerToCy",'2012Figures'!$G:$G,"E1",'2012Figures'!$E:$E,$B$1)</f>
        <v>0</v>
      </c>
      <c r="N312" s="50">
        <f>SUMIFS('2012Figures'!$J:$J,'2012Figures'!$C:$C,$A312,'2012Figures'!$B:$B,"BrokerToCy",'2012Figures'!$G:$G,"P1",'2012Figures'!$E:$E,$B$1)</f>
        <v>0</v>
      </c>
      <c r="O312" s="50">
        <f>SUMIFS('2012Figures'!$J:$J,'2012Figures'!$C:$C,$A312,'2012Figures'!$B:$B,"CyToBroker",'2012Figures'!$G:$G,"E1",'2012Figures'!$E:$E,$B$1)</f>
        <v>0</v>
      </c>
      <c r="P312" s="50">
        <f>SUMIFS('2012Figures'!$J:$J,'2012Figures'!$C:$C,$A312,'2012Figures'!$B:$B,"CyToBroker",'2012Figures'!$G:$G,"P1",'2012Figures'!$E:$E,$B$1)</f>
        <v>0</v>
      </c>
      <c r="Q312" s="28"/>
      <c r="R312" s="46" t="str">
        <f t="shared" si="29"/>
        <v/>
      </c>
      <c r="S312" s="46" t="str">
        <f t="shared" si="29"/>
        <v/>
      </c>
      <c r="T312" s="46" t="str">
        <f t="shared" si="29"/>
        <v/>
      </c>
      <c r="U312" s="46" t="str">
        <f t="shared" si="29"/>
        <v/>
      </c>
      <c r="V312" s="46" t="str">
        <f t="shared" si="29"/>
        <v/>
      </c>
    </row>
    <row r="313" spans="1:22" x14ac:dyDescent="0.2">
      <c r="A313" s="1">
        <v>211</v>
      </c>
      <c r="B313" s="1" t="s">
        <v>73</v>
      </c>
      <c r="C313" s="8">
        <v>5</v>
      </c>
      <c r="D313" s="29">
        <f>SUMIFS('2013Figures'!$J:$J,'2013Figures'!$C:$C,$A313,'2013Figures'!$H:$H,$B313,'2013Figures'!$I:$I,$C313,'2013Figures'!$E:$E,$B$1)</f>
        <v>0</v>
      </c>
      <c r="E313" s="9">
        <f>SUMIFS('2013Figures'!$J:$J,'2013Figures'!$C:$C,$A313,'2013Figures'!$H:$H,$B313,'2013Figures'!$I:$I,$C313,'2013Figures'!$B:$B,"BrokerToCy",'2013Figures'!$G:$G,"E1",'2013Figures'!$E:$E,$B$1)</f>
        <v>0</v>
      </c>
      <c r="F313" s="9">
        <f>SUMIFS('2013Figures'!$J:$J,'2013Figures'!$C:$C,$A313,'2013Figures'!$H:$H,$B313,'2013Figures'!$I:$I,$C313,'2013Figures'!$B:$B,"BrokerToCy",'2013Figures'!$G:$G,"P1",'2013Figures'!$E:$E,$B$1)</f>
        <v>0</v>
      </c>
      <c r="G313" s="9">
        <f>SUMIFS('2013Figures'!$J:$J,'2013Figures'!$C:$C,$A313,'2013Figures'!$H:$H,$B313,'2013Figures'!$I:$I,$C313,'2013Figures'!$B:$B,"CyToBroker",'2013Figures'!$G:$G,"E1",'2013Figures'!$E:$E,$B$1)</f>
        <v>0</v>
      </c>
      <c r="H313" s="9">
        <f>SUMIFS('2013Figures'!$J:$J,'2013Figures'!$C:$C,$A313,'2013Figures'!$H:$H,$B313,'2013Figures'!$I:$I,$C313,'2013Figures'!$B:$B,"CyToBroker",'2013Figures'!$G:$G,"P1",'2013Figures'!$E:$E,$B$1)</f>
        <v>0</v>
      </c>
      <c r="J313" s="8">
        <v>201501</v>
      </c>
      <c r="L313" s="42">
        <f>SUMIFS('2012Figures'!$J:$J,'2012Figures'!$C:$C,$A313,'2012Figures'!$H:$H,$B313,'2012Figures'!$I:$I,$C313,'2012Figures'!$E:$E,$B$1)</f>
        <v>0</v>
      </c>
      <c r="M313" s="52">
        <f>SUMIFS('2012Figures'!$J:$J,'2012Figures'!$C:$C,$A313,'2012Figures'!$H:$H,$B313,'2012Figures'!$I:$I,$C313,'2012Figures'!$B:$B,"BrokerToCy",'2012Figures'!$G:$G,"E1",'2012Figures'!$E:$E,$B$1)</f>
        <v>0</v>
      </c>
      <c r="N313" s="52">
        <f>SUMIFS('2012Figures'!$J:$J,'2012Figures'!$C:$C,$A313,'2012Figures'!$H:$H,$B313,'2012Figures'!$I:$I,$C313,'2012Figures'!$B:$B,"BrokerToCy",'2012Figures'!$G:$G,"P1",'2012Figures'!$E:$E,$B$1)</f>
        <v>0</v>
      </c>
      <c r="O313" s="52">
        <f>SUMIFS('2012Figures'!$J:$J,'2012Figures'!$C:$C,$A313,'2012Figures'!$H:$H,$B313,'2012Figures'!$I:$I,$C313,'2012Figures'!$B:$B,"CyToBroker",'2012Figures'!$G:$G,"E1",'2012Figures'!$E:$E,$B$1)</f>
        <v>0</v>
      </c>
      <c r="P313" s="52">
        <f>SUMIFS('2012Figures'!$J:$J,'2012Figures'!$C:$C,$A313,'2012Figures'!$H:$H,$B313,'2012Figures'!$I:$I,$C313,'2012Figures'!$B:$B,"CyToBroker",'2012Figures'!$G:$G,"P1",'2012Figures'!$E:$E,$B$1)</f>
        <v>0</v>
      </c>
      <c r="R313" s="46" t="str">
        <f t="shared" si="29"/>
        <v/>
      </c>
      <c r="S313" s="46" t="str">
        <f t="shared" si="29"/>
        <v/>
      </c>
      <c r="T313" s="46" t="str">
        <f t="shared" si="29"/>
        <v/>
      </c>
      <c r="U313" s="46" t="str">
        <f t="shared" si="29"/>
        <v/>
      </c>
      <c r="V313" s="46" t="str">
        <f t="shared" si="29"/>
        <v/>
      </c>
    </row>
    <row r="314" spans="1:22" x14ac:dyDescent="0.2">
      <c r="A314" s="1">
        <v>211</v>
      </c>
      <c r="B314" s="1" t="s">
        <v>73</v>
      </c>
      <c r="C314" s="8">
        <v>4</v>
      </c>
      <c r="D314" s="29">
        <f>SUMIFS('2013Figures'!$J:$J,'2013Figures'!$C:$C,$A314,'2013Figures'!$H:$H,$B314,'2013Figures'!$I:$I,$C314,'2013Figures'!$E:$E,$B$1)</f>
        <v>0</v>
      </c>
      <c r="E314" s="9">
        <f>SUMIFS('2013Figures'!$J:$J,'2013Figures'!$C:$C,$A314,'2013Figures'!$H:$H,$B314,'2013Figures'!$I:$I,$C314,'2013Figures'!$B:$B,"BrokerToCy",'2013Figures'!$G:$G,"E1",'2013Figures'!$E:$E,$B$1)</f>
        <v>0</v>
      </c>
      <c r="F314" s="9">
        <f>SUMIFS('2013Figures'!$J:$J,'2013Figures'!$C:$C,$A314,'2013Figures'!$H:$H,$B314,'2013Figures'!$I:$I,$C314,'2013Figures'!$B:$B,"BrokerToCy",'2013Figures'!$G:$G,"P1",'2013Figures'!$E:$E,$B$1)</f>
        <v>0</v>
      </c>
      <c r="G314" s="9">
        <f>SUMIFS('2013Figures'!$J:$J,'2013Figures'!$C:$C,$A314,'2013Figures'!$H:$H,$B314,'2013Figures'!$I:$I,$C314,'2013Figures'!$B:$B,"CyToBroker",'2013Figures'!$G:$G,"E1",'2013Figures'!$E:$E,$B$1)</f>
        <v>0</v>
      </c>
      <c r="H314" s="9">
        <f>SUMIFS('2013Figures'!$J:$J,'2013Figures'!$C:$C,$A314,'2013Figures'!$H:$H,$B314,'2013Figures'!$I:$I,$C314,'2013Figures'!$B:$B,"CyToBroker",'2013Figures'!$G:$G,"P1",'2013Figures'!$E:$E,$B$1)</f>
        <v>0</v>
      </c>
      <c r="I314" s="30"/>
      <c r="J314" s="31">
        <v>201301</v>
      </c>
      <c r="K314" s="30"/>
      <c r="L314" s="42">
        <f>SUMIFS('2012Figures'!$J:$J,'2012Figures'!$C:$C,$A314,'2012Figures'!$H:$H,$B314,'2012Figures'!$I:$I,$C314,'2012Figures'!$E:$E,$B$1)</f>
        <v>0</v>
      </c>
      <c r="M314" s="52">
        <f>SUMIFS('2012Figures'!$J:$J,'2012Figures'!$C:$C,$A314,'2012Figures'!$H:$H,$B314,'2012Figures'!$I:$I,$C314,'2012Figures'!$B:$B,"BrokerToCy",'2012Figures'!$G:$G,"E1",'2012Figures'!$E:$E,$B$1)</f>
        <v>0</v>
      </c>
      <c r="N314" s="52">
        <f>SUMIFS('2012Figures'!$J:$J,'2012Figures'!$C:$C,$A314,'2012Figures'!$H:$H,$B314,'2012Figures'!$I:$I,$C314,'2012Figures'!$B:$B,"BrokerToCy",'2012Figures'!$G:$G,"P1",'2012Figures'!$E:$E,$B$1)</f>
        <v>0</v>
      </c>
      <c r="O314" s="52">
        <f>SUMIFS('2012Figures'!$J:$J,'2012Figures'!$C:$C,$A314,'2012Figures'!$H:$H,$B314,'2012Figures'!$I:$I,$C314,'2012Figures'!$B:$B,"CyToBroker",'2012Figures'!$G:$G,"E1",'2012Figures'!$E:$E,$B$1)</f>
        <v>0</v>
      </c>
      <c r="P314" s="52">
        <f>SUMIFS('2012Figures'!$J:$J,'2012Figures'!$C:$C,$A314,'2012Figures'!$H:$H,$B314,'2012Figures'!$I:$I,$C314,'2012Figures'!$B:$B,"CyToBroker",'2012Figures'!$G:$G,"P1",'2012Figures'!$E:$E,$B$1)</f>
        <v>0</v>
      </c>
      <c r="Q314" s="30"/>
      <c r="R314" s="46" t="str">
        <f t="shared" si="29"/>
        <v/>
      </c>
      <c r="S314" s="46" t="str">
        <f t="shared" si="29"/>
        <v/>
      </c>
      <c r="T314" s="46" t="str">
        <f t="shared" si="29"/>
        <v/>
      </c>
      <c r="U314" s="46" t="str">
        <f t="shared" si="29"/>
        <v/>
      </c>
      <c r="V314" s="46" t="str">
        <f t="shared" si="29"/>
        <v/>
      </c>
    </row>
    <row r="315" spans="1:22" x14ac:dyDescent="0.2">
      <c r="A315" s="1">
        <v>211</v>
      </c>
      <c r="B315" s="1" t="s">
        <v>73</v>
      </c>
      <c r="C315" s="8">
        <v>3</v>
      </c>
      <c r="D315" s="29">
        <f>SUMIFS('2013Figures'!$J:$J,'2013Figures'!$C:$C,$A315,'2013Figures'!$H:$H,$B315,'2013Figures'!$I:$I,$C315,'2013Figures'!$E:$E,$B$1)</f>
        <v>0</v>
      </c>
      <c r="E315" s="9">
        <f>SUMIFS('2013Figures'!$J:$J,'2013Figures'!$C:$C,$A315,'2013Figures'!$H:$H,$B315,'2013Figures'!$I:$I,$C315,'2013Figures'!$B:$B,"BrokerToCy",'2013Figures'!$G:$G,"E1",'2013Figures'!$E:$E,$B$1)</f>
        <v>0</v>
      </c>
      <c r="F315" s="9">
        <f>SUMIFS('2013Figures'!$J:$J,'2013Figures'!$C:$C,$A315,'2013Figures'!$H:$H,$B315,'2013Figures'!$I:$I,$C315,'2013Figures'!$B:$B,"BrokerToCy",'2013Figures'!$G:$G,"P1",'2013Figures'!$E:$E,$B$1)</f>
        <v>0</v>
      </c>
      <c r="G315" s="9">
        <f>SUMIFS('2013Figures'!$J:$J,'2013Figures'!$C:$C,$A315,'2013Figures'!$H:$H,$B315,'2013Figures'!$I:$I,$C315,'2013Figures'!$B:$B,"CyToBroker",'2013Figures'!$G:$G,"E1",'2013Figures'!$E:$E,$B$1)</f>
        <v>0</v>
      </c>
      <c r="H315" s="9">
        <f>SUMIFS('2013Figures'!$J:$J,'2013Figures'!$C:$C,$A315,'2013Figures'!$H:$H,$B315,'2013Figures'!$I:$I,$C315,'2013Figures'!$B:$B,"CyToBroker",'2013Figures'!$G:$G,"P1",'2013Figures'!$E:$E,$B$1)</f>
        <v>0</v>
      </c>
      <c r="J315" s="8">
        <v>201201</v>
      </c>
      <c r="L315" s="42">
        <f>SUMIFS('2012Figures'!$J:$J,'2012Figures'!$C:$C,$A315,'2012Figures'!$H:$H,$B315,'2012Figures'!$I:$I,$C315,'2012Figures'!$E:$E,$B$1)</f>
        <v>0</v>
      </c>
      <c r="M315" s="52">
        <f>SUMIFS('2012Figures'!$J:$J,'2012Figures'!$C:$C,$A315,'2012Figures'!$H:$H,$B315,'2012Figures'!$I:$I,$C315,'2012Figures'!$B:$B,"BrokerToCy",'2012Figures'!$G:$G,"E1",'2012Figures'!$E:$E,$B$1)</f>
        <v>0</v>
      </c>
      <c r="N315" s="52">
        <f>SUMIFS('2012Figures'!$J:$J,'2012Figures'!$C:$C,$A315,'2012Figures'!$H:$H,$B315,'2012Figures'!$I:$I,$C315,'2012Figures'!$B:$B,"BrokerToCy",'2012Figures'!$G:$G,"P1",'2012Figures'!$E:$E,$B$1)</f>
        <v>0</v>
      </c>
      <c r="O315" s="52">
        <f>SUMIFS('2012Figures'!$J:$J,'2012Figures'!$C:$C,$A315,'2012Figures'!$H:$H,$B315,'2012Figures'!$I:$I,$C315,'2012Figures'!$B:$B,"CyToBroker",'2012Figures'!$G:$G,"E1",'2012Figures'!$E:$E,$B$1)</f>
        <v>0</v>
      </c>
      <c r="P315" s="52">
        <f>SUMIFS('2012Figures'!$J:$J,'2012Figures'!$C:$C,$A315,'2012Figures'!$H:$H,$B315,'2012Figures'!$I:$I,$C315,'2012Figures'!$B:$B,"CyToBroker",'2012Figures'!$G:$G,"P1",'2012Figures'!$E:$E,$B$1)</f>
        <v>0</v>
      </c>
      <c r="R315" s="46" t="str">
        <f t="shared" si="29"/>
        <v/>
      </c>
      <c r="S315" s="46" t="str">
        <f t="shared" si="29"/>
        <v/>
      </c>
      <c r="T315" s="46" t="str">
        <f t="shared" si="29"/>
        <v/>
      </c>
      <c r="U315" s="46" t="str">
        <f t="shared" si="29"/>
        <v/>
      </c>
      <c r="V315" s="46" t="str">
        <f t="shared" si="29"/>
        <v/>
      </c>
    </row>
    <row r="316" spans="1:22" x14ac:dyDescent="0.2">
      <c r="A316" s="1">
        <v>211</v>
      </c>
      <c r="B316" s="1" t="s">
        <v>73</v>
      </c>
      <c r="C316" s="8">
        <v>2</v>
      </c>
      <c r="D316" s="29">
        <f>SUMIFS('2013Figures'!$J:$J,'2013Figures'!$C:$C,$A316,'2013Figures'!$H:$H,$B316,'2013Figures'!$I:$I,$C316,'2013Figures'!$E:$E,$B$1)</f>
        <v>0</v>
      </c>
      <c r="E316" s="9">
        <f>SUMIFS('2013Figures'!$J:$J,'2013Figures'!$C:$C,$A316,'2013Figures'!$H:$H,$B316,'2013Figures'!$I:$I,$C316,'2013Figures'!$B:$B,"BrokerToCy",'2013Figures'!$G:$G,"E1",'2013Figures'!$E:$E,$B$1)</f>
        <v>0</v>
      </c>
      <c r="F316" s="9">
        <f>SUMIFS('2013Figures'!$J:$J,'2013Figures'!$C:$C,$A316,'2013Figures'!$H:$H,$B316,'2013Figures'!$I:$I,$C316,'2013Figures'!$B:$B,"BrokerToCy",'2013Figures'!$G:$G,"P1",'2013Figures'!$E:$E,$B$1)</f>
        <v>0</v>
      </c>
      <c r="G316" s="9">
        <f>SUMIFS('2013Figures'!$J:$J,'2013Figures'!$C:$C,$A316,'2013Figures'!$H:$H,$B316,'2013Figures'!$I:$I,$C316,'2013Figures'!$B:$B,"CyToBroker",'2013Figures'!$G:$G,"E1",'2013Figures'!$E:$E,$B$1)</f>
        <v>0</v>
      </c>
      <c r="H316" s="9">
        <f>SUMIFS('2013Figures'!$J:$J,'2013Figures'!$C:$C,$A316,'2013Figures'!$H:$H,$B316,'2013Figures'!$I:$I,$C316,'2013Figures'!$B:$B,"CyToBroker",'2013Figures'!$G:$G,"P1",'2013Figures'!$E:$E,$B$1)</f>
        <v>0</v>
      </c>
      <c r="J316" s="8">
        <v>201101</v>
      </c>
      <c r="L316" s="42">
        <f>SUMIFS('2012Figures'!$J:$J,'2012Figures'!$C:$C,$A316,'2012Figures'!$H:$H,$B316,'2012Figures'!$I:$I,$C316,'2012Figures'!$E:$E,$B$1)</f>
        <v>0</v>
      </c>
      <c r="M316" s="52">
        <f>SUMIFS('2012Figures'!$J:$J,'2012Figures'!$C:$C,$A316,'2012Figures'!$H:$H,$B316,'2012Figures'!$I:$I,$C316,'2012Figures'!$B:$B,"BrokerToCy",'2012Figures'!$G:$G,"E1",'2012Figures'!$E:$E,$B$1)</f>
        <v>0</v>
      </c>
      <c r="N316" s="52">
        <f>SUMIFS('2012Figures'!$J:$J,'2012Figures'!$C:$C,$A316,'2012Figures'!$H:$H,$B316,'2012Figures'!$I:$I,$C316,'2012Figures'!$B:$B,"BrokerToCy",'2012Figures'!$G:$G,"P1",'2012Figures'!$E:$E,$B$1)</f>
        <v>0</v>
      </c>
      <c r="O316" s="52">
        <f>SUMIFS('2012Figures'!$J:$J,'2012Figures'!$C:$C,$A316,'2012Figures'!$H:$H,$B316,'2012Figures'!$I:$I,$C316,'2012Figures'!$B:$B,"CyToBroker",'2012Figures'!$G:$G,"E1",'2012Figures'!$E:$E,$B$1)</f>
        <v>0</v>
      </c>
      <c r="P316" s="52">
        <f>SUMIFS('2012Figures'!$J:$J,'2012Figures'!$C:$C,$A316,'2012Figures'!$H:$H,$B316,'2012Figures'!$I:$I,$C316,'2012Figures'!$B:$B,"CyToBroker",'2012Figures'!$G:$G,"P1",'2012Figures'!$E:$E,$B$1)</f>
        <v>0</v>
      </c>
      <c r="R316" s="46" t="str">
        <f t="shared" si="29"/>
        <v/>
      </c>
      <c r="S316" s="46" t="str">
        <f t="shared" si="29"/>
        <v/>
      </c>
      <c r="T316" s="46" t="str">
        <f t="shared" si="29"/>
        <v/>
      </c>
      <c r="U316" s="46" t="str">
        <f t="shared" si="29"/>
        <v/>
      </c>
      <c r="V316" s="46" t="str">
        <f t="shared" si="29"/>
        <v/>
      </c>
    </row>
    <row r="317" spans="1:22" x14ac:dyDescent="0.2">
      <c r="A317" s="1">
        <v>211</v>
      </c>
      <c r="B317" s="1" t="s">
        <v>73</v>
      </c>
      <c r="C317" s="8">
        <v>1</v>
      </c>
      <c r="D317" s="29">
        <f>SUMIFS('2013Figures'!$J:$J,'2013Figures'!$C:$C,$A317,'2013Figures'!$H:$H,$B317,'2013Figures'!$I:$I,$C317,'2013Figures'!$E:$E,$B$1)</f>
        <v>0</v>
      </c>
      <c r="E317" s="9">
        <f>SUMIFS('2013Figures'!$J:$J,'2013Figures'!$C:$C,$A317,'2013Figures'!$H:$H,$B317,'2013Figures'!$I:$I,$C317,'2013Figures'!$B:$B,"BrokerToCy",'2013Figures'!$G:$G,"E1",'2013Figures'!$E:$E,$B$1)</f>
        <v>0</v>
      </c>
      <c r="F317" s="9">
        <f>SUMIFS('2013Figures'!$J:$J,'2013Figures'!$C:$C,$A317,'2013Figures'!$H:$H,$B317,'2013Figures'!$I:$I,$C317,'2013Figures'!$B:$B,"BrokerToCy",'2013Figures'!$G:$G,"P1",'2013Figures'!$E:$E,$B$1)</f>
        <v>0</v>
      </c>
      <c r="G317" s="9">
        <f>SUMIFS('2013Figures'!$J:$J,'2013Figures'!$C:$C,$A317,'2013Figures'!$H:$H,$B317,'2013Figures'!$I:$I,$C317,'2013Figures'!$B:$B,"CyToBroker",'2013Figures'!$G:$G,"E1",'2013Figures'!$E:$E,$B$1)</f>
        <v>0</v>
      </c>
      <c r="H317" s="9">
        <f>SUMIFS('2013Figures'!$J:$J,'2013Figures'!$C:$C,$A317,'2013Figures'!$H:$H,$B317,'2013Figures'!$I:$I,$C317,'2013Figures'!$B:$B,"CyToBroker",'2013Figures'!$G:$G,"P1",'2013Figures'!$E:$E,$B$1)</f>
        <v>0</v>
      </c>
      <c r="J317" s="8">
        <v>200901</v>
      </c>
      <c r="L317" s="42">
        <f>SUMIFS('2012Figures'!$J:$J,'2012Figures'!$C:$C,$A317,'2012Figures'!$H:$H,$B317,'2012Figures'!$I:$I,$C317,'2012Figures'!$E:$E,$B$1)</f>
        <v>0</v>
      </c>
      <c r="M317" s="52">
        <f>SUMIFS('2012Figures'!$J:$J,'2012Figures'!$C:$C,$A317,'2012Figures'!$H:$H,$B317,'2012Figures'!$I:$I,$C317,'2012Figures'!$B:$B,"BrokerToCy",'2012Figures'!$G:$G,"E1",'2012Figures'!$E:$E,$B$1)</f>
        <v>0</v>
      </c>
      <c r="N317" s="52">
        <f>SUMIFS('2012Figures'!$J:$J,'2012Figures'!$C:$C,$A317,'2012Figures'!$H:$H,$B317,'2012Figures'!$I:$I,$C317,'2012Figures'!$B:$B,"BrokerToCy",'2012Figures'!$G:$G,"P1",'2012Figures'!$E:$E,$B$1)</f>
        <v>0</v>
      </c>
      <c r="O317" s="52">
        <f>SUMIFS('2012Figures'!$J:$J,'2012Figures'!$C:$C,$A317,'2012Figures'!$H:$H,$B317,'2012Figures'!$I:$I,$C317,'2012Figures'!$B:$B,"CyToBroker",'2012Figures'!$G:$G,"E1",'2012Figures'!$E:$E,$B$1)</f>
        <v>0</v>
      </c>
      <c r="P317" s="52">
        <f>SUMIFS('2012Figures'!$J:$J,'2012Figures'!$C:$C,$A317,'2012Figures'!$H:$H,$B317,'2012Figures'!$I:$I,$C317,'2012Figures'!$B:$B,"CyToBroker",'2012Figures'!$G:$G,"P1",'2012Figures'!$E:$E,$B$1)</f>
        <v>0</v>
      </c>
      <c r="R317" s="46" t="str">
        <f t="shared" si="29"/>
        <v/>
      </c>
      <c r="S317" s="46" t="str">
        <f t="shared" si="29"/>
        <v/>
      </c>
      <c r="T317" s="46" t="str">
        <f t="shared" si="29"/>
        <v/>
      </c>
      <c r="U317" s="46" t="str">
        <f t="shared" si="29"/>
        <v/>
      </c>
      <c r="V317" s="46" t="str">
        <f t="shared" si="29"/>
        <v/>
      </c>
    </row>
    <row r="318" spans="1:22" x14ac:dyDescent="0.2">
      <c r="A318" s="1">
        <v>211</v>
      </c>
      <c r="B318" s="1" t="s">
        <v>73</v>
      </c>
      <c r="D318" s="29">
        <f>SUMIFS('2013Figures'!$J:$J,'2013Figures'!$C:$C,$A318,'2013Figures'!$I:$I,"",'2013Figures'!$E:$E,$B$1)</f>
        <v>0</v>
      </c>
      <c r="E318" s="9">
        <f>SUMIFS('2013Figures'!$J:$J,'2013Figures'!$C:$C,$A318,'2013Figures'!$I:$I,"",'2013Figures'!$B:$B,"BrokerToCy",'2013Figures'!$G:$G,"E1",'2013Figures'!$E:$E,$B$1)</f>
        <v>0</v>
      </c>
      <c r="F318" s="9">
        <f>SUMIFS('2013Figures'!$J:$J,'2013Figures'!$C:$C,$A318,'2013Figures'!$I:$I,"",'2013Figures'!$B:$B,"BrokerToCy",'2013Figures'!$G:$G,"P1",'2013Figures'!$E:$E,$B$1)</f>
        <v>0</v>
      </c>
      <c r="G318" s="9">
        <f>SUMIFS('2013Figures'!$J:$J,'2013Figures'!$C:$C,$A318,'2013Figures'!$I:$I,"",'2013Figures'!$B:$B,"CyToBroker",'2013Figures'!$G:$G,"E1",'2013Figures'!$E:$E,$B$1)</f>
        <v>0</v>
      </c>
      <c r="H318" s="9">
        <f>SUMIFS('2013Figures'!$J:$J,'2013Figures'!$C:$C,$A318,'2013Figures'!$I:$I,"",'2013Figures'!$B:$B,"CyToBroker",'2013Figures'!$G:$G,"P1",'2013Figures'!$E:$E,$B$1)</f>
        <v>0</v>
      </c>
      <c r="J318" s="8" t="s">
        <v>131</v>
      </c>
      <c r="L318" s="42">
        <f>SUMIFS('2012Figures'!$J:$J,'2012Figures'!$C:$C,$A318,'2012Figures'!$I:$I,"",'2012Figures'!$E:$E,$B$1)</f>
        <v>0</v>
      </c>
      <c r="M318" s="52">
        <f>SUMIFS('2012Figures'!$J:$J,'2012Figures'!$C:$C,$A318,'2012Figures'!$I:$I,"",'2012Figures'!$B:$B,"BrokerToCy",'2012Figures'!$G:$G,"E1",'2012Figures'!$E:$E,$B$1)</f>
        <v>0</v>
      </c>
      <c r="N318" s="52">
        <f>SUMIFS('2012Figures'!$J:$J,'2012Figures'!$C:$C,$A318,'2012Figures'!$I:$I,"",'2012Figures'!$B:$B,"BrokerToCy",'2012Figures'!$G:$G,"P1",'2012Figures'!$E:$E,$B$1)</f>
        <v>0</v>
      </c>
      <c r="O318" s="52">
        <f>SUMIFS('2012Figures'!$J:$J,'2012Figures'!$C:$C,$A318,'2012Figures'!$I:$I,"",'2012Figures'!$B:$B,"CyToBroker",'2012Figures'!$G:$G,"E1",'2012Figures'!$E:$E,$B$1)</f>
        <v>0</v>
      </c>
      <c r="P318" s="52">
        <f>SUMIFS('2012Figures'!$J:$J,'2012Figures'!$C:$C,$A318,'2012Figures'!$I:$I,"",'2012Figures'!$B:$B,"CyToBroker",'2012Figures'!$G:$G,"P1",'2012Figures'!$E:$E,$B$1)</f>
        <v>0</v>
      </c>
      <c r="R318" s="46" t="str">
        <f t="shared" si="29"/>
        <v/>
      </c>
      <c r="S318" s="46" t="str">
        <f t="shared" si="29"/>
        <v/>
      </c>
      <c r="T318" s="46" t="str">
        <f t="shared" si="29"/>
        <v/>
      </c>
      <c r="U318" s="46" t="str">
        <f t="shared" si="29"/>
        <v/>
      </c>
      <c r="V318" s="46" t="str">
        <f t="shared" si="29"/>
        <v/>
      </c>
    </row>
    <row r="319" spans="1:22" x14ac:dyDescent="0.2">
      <c r="A319" s="21"/>
      <c r="B319" s="21" t="s">
        <v>92</v>
      </c>
      <c r="C319" s="22"/>
      <c r="D319" s="23">
        <f>SUM(E319:H319)</f>
        <v>0</v>
      </c>
      <c r="E319" s="23">
        <f>SUM(E313:E318)</f>
        <v>0</v>
      </c>
      <c r="F319" s="23">
        <f>SUM(F313:F318)</f>
        <v>0</v>
      </c>
      <c r="G319" s="23">
        <f>SUM(G313:G318)</f>
        <v>0</v>
      </c>
      <c r="H319" s="23">
        <f>SUM(H313:H318)</f>
        <v>0</v>
      </c>
      <c r="I319" s="21"/>
      <c r="J319" s="22"/>
      <c r="K319" s="21"/>
      <c r="L319" s="43">
        <f>SUM(M319:P319)</f>
        <v>0</v>
      </c>
      <c r="M319" s="43">
        <f>SUM(M313:M318)</f>
        <v>0</v>
      </c>
      <c r="N319" s="43">
        <f>SUM(N313:N318)</f>
        <v>0</v>
      </c>
      <c r="O319" s="43">
        <f>SUM(O313:O318)</f>
        <v>0</v>
      </c>
      <c r="P319" s="43">
        <f>SUM(P313:P318)</f>
        <v>0</v>
      </c>
      <c r="Q319" s="21"/>
      <c r="R319" s="21"/>
      <c r="S319" s="21"/>
      <c r="T319" s="21"/>
      <c r="U319" s="21"/>
      <c r="V319" s="21"/>
    </row>
    <row r="320" spans="1:22" x14ac:dyDescent="0.2">
      <c r="A320" s="28">
        <v>214</v>
      </c>
      <c r="B320" s="28" t="s">
        <v>115</v>
      </c>
      <c r="C320" s="17" t="s">
        <v>88</v>
      </c>
      <c r="D320" s="18">
        <f>SUMIFS('2013Figures'!$J:$J,'2013Figures'!$C:$C,$A320,'2013Figures'!$E:$E,$B$1)</f>
        <v>0</v>
      </c>
      <c r="E320" s="18">
        <f>SUMIFS('2013Figures'!$J:$J,'2013Figures'!$C:$C,$A320,'2013Figures'!$B:$B,"BrokerToCy",'2013Figures'!$G:$G,"E1",'2013Figures'!$E:$E,$B$1)</f>
        <v>0</v>
      </c>
      <c r="F320" s="18">
        <f>SUMIFS('2013Figures'!$J:$J,'2013Figures'!$C:$C,$A320,'2013Figures'!$B:$B,"BrokerToCy",'2013Figures'!$G:$G,"P1",'2013Figures'!$E:$E,$B$1)</f>
        <v>0</v>
      </c>
      <c r="G320" s="18">
        <f>SUMIFS('2013Figures'!$J:$J,'2013Figures'!$C:$C,$A320,'2013Figures'!$B:$B,"CyToBroker",'2013Figures'!$G:$G,"E1",'2013Figures'!$E:$E,$B$1)</f>
        <v>0</v>
      </c>
      <c r="H320" s="18">
        <f>SUMIFS('2013Figures'!$J:$J,'2013Figures'!$C:$C,$A320,'2013Figures'!$B:$B,"CyToBroker",'2013Figures'!$G:$G,"P1",'2013Figures'!$E:$E,$B$1)</f>
        <v>0</v>
      </c>
      <c r="I320" s="28"/>
      <c r="J320" s="17"/>
      <c r="K320" s="28"/>
      <c r="L320" s="50">
        <f>SUMIFS('2012Figures'!$J:$J,'2012Figures'!$C:$C,$A320,'2012Figures'!$E:$E,$B$1)</f>
        <v>0</v>
      </c>
      <c r="M320" s="50">
        <f>SUMIFS('2012Figures'!$J:$J,'2012Figures'!$C:$C,$A320,'2012Figures'!$B:$B,"BrokerToCy",'2012Figures'!$G:$G,"E1",'2012Figures'!$E:$E,$B$1)</f>
        <v>0</v>
      </c>
      <c r="N320" s="50">
        <f>SUMIFS('2012Figures'!$J:$J,'2012Figures'!$C:$C,$A320,'2012Figures'!$B:$B,"BrokerToCy",'2012Figures'!$G:$G,"P1",'2012Figures'!$E:$E,$B$1)</f>
        <v>0</v>
      </c>
      <c r="O320" s="50">
        <f>SUMIFS('2012Figures'!$J:$J,'2012Figures'!$C:$C,$A320,'2012Figures'!$B:$B,"CyToBroker",'2012Figures'!$G:$G,"E1",'2012Figures'!$E:$E,$B$1)</f>
        <v>0</v>
      </c>
      <c r="P320" s="50">
        <f>SUMIFS('2012Figures'!$J:$J,'2012Figures'!$C:$C,$A320,'2012Figures'!$B:$B,"CyToBroker",'2012Figures'!$G:$G,"P1",'2012Figures'!$E:$E,$B$1)</f>
        <v>0</v>
      </c>
      <c r="Q320" s="28"/>
      <c r="R320" s="46" t="str">
        <f t="shared" si="29"/>
        <v/>
      </c>
      <c r="S320" s="46" t="str">
        <f t="shared" si="29"/>
        <v/>
      </c>
      <c r="T320" s="46" t="str">
        <f t="shared" si="29"/>
        <v/>
      </c>
      <c r="U320" s="46" t="str">
        <f t="shared" si="29"/>
        <v/>
      </c>
      <c r="V320" s="46" t="str">
        <f t="shared" si="29"/>
        <v/>
      </c>
    </row>
    <row r="321" spans="1:22" x14ac:dyDescent="0.2">
      <c r="A321" s="1">
        <v>214</v>
      </c>
      <c r="B321" s="1" t="s">
        <v>115</v>
      </c>
      <c r="C321" s="8">
        <v>1</v>
      </c>
      <c r="D321" s="29">
        <f>SUMIFS('2013Figures'!$J:$J,'2013Figures'!$C:$C,$A321,'2013Figures'!$H:$H,$B321,'2013Figures'!$I:$I,$C321,'2013Figures'!$E:$E,$B$1)</f>
        <v>0</v>
      </c>
      <c r="E321" s="9">
        <f>SUMIFS('2013Figures'!$J:$J,'2013Figures'!$C:$C,$A321,'2013Figures'!$H:$H,$B321,'2013Figures'!$I:$I,$C321,'2013Figures'!$B:$B,"BrokerToCy",'2013Figures'!$G:$G,"E1",'2013Figures'!$E:$E,$B$1)</f>
        <v>0</v>
      </c>
      <c r="F321" s="9">
        <f>SUMIFS('2013Figures'!$J:$J,'2013Figures'!$C:$C,$A321,'2013Figures'!$H:$H,$B321,'2013Figures'!$I:$I,$C321,'2013Figures'!$B:$B,"BrokerToCy",'2013Figures'!$G:$G,"P1",'2013Figures'!$E:$E,$B$1)</f>
        <v>0</v>
      </c>
      <c r="G321" s="9">
        <f>SUMIFS('2013Figures'!$J:$J,'2013Figures'!$C:$C,$A321,'2013Figures'!$H:$H,$B321,'2013Figures'!$I:$I,$C321,'2013Figures'!$B:$B,"CyToBroker",'2013Figures'!$G:$G,"E1",'2013Figures'!$E:$E,$B$1)</f>
        <v>0</v>
      </c>
      <c r="H321" s="9">
        <f>SUMIFS('2013Figures'!$J:$J,'2013Figures'!$C:$C,$A321,'2013Figures'!$H:$H,$B321,'2013Figures'!$I:$I,$C321,'2013Figures'!$B:$B,"CyToBroker",'2013Figures'!$G:$G,"P1",'2013Figures'!$E:$E,$B$1)</f>
        <v>0</v>
      </c>
      <c r="I321" s="30"/>
      <c r="J321" s="31">
        <v>200901</v>
      </c>
      <c r="K321" s="30"/>
      <c r="L321" s="42">
        <f>SUMIFS('2012Figures'!$J:$J,'2012Figures'!$C:$C,$A321,'2012Figures'!$H:$H,$B321,'2012Figures'!$I:$I,$C321,'2012Figures'!$E:$E,$B$1)</f>
        <v>0</v>
      </c>
      <c r="M321" s="52">
        <f>SUMIFS('2012Figures'!$J:$J,'2012Figures'!$C:$C,$A321,'2012Figures'!$H:$H,$B321,'2012Figures'!$I:$I,$C321,'2012Figures'!$B:$B,"BrokerToCy",'2012Figures'!$G:$G,"E1",'2012Figures'!$E:$E,$B$1)</f>
        <v>0</v>
      </c>
      <c r="N321" s="52">
        <f>SUMIFS('2012Figures'!$J:$J,'2012Figures'!$C:$C,$A321,'2012Figures'!$H:$H,$B321,'2012Figures'!$I:$I,$C321,'2012Figures'!$B:$B,"BrokerToCy",'2012Figures'!$G:$G,"P1",'2012Figures'!$E:$E,$B$1)</f>
        <v>0</v>
      </c>
      <c r="O321" s="52">
        <f>SUMIFS('2012Figures'!$J:$J,'2012Figures'!$C:$C,$A321,'2012Figures'!$H:$H,$B321,'2012Figures'!$I:$I,$C321,'2012Figures'!$B:$B,"CyToBroker",'2012Figures'!$G:$G,"E1",'2012Figures'!$E:$E,$B$1)</f>
        <v>0</v>
      </c>
      <c r="P321" s="52">
        <f>SUMIFS('2012Figures'!$J:$J,'2012Figures'!$C:$C,$A321,'2012Figures'!$H:$H,$B321,'2012Figures'!$I:$I,$C321,'2012Figures'!$B:$B,"CyToBroker",'2012Figures'!$G:$G,"P1",'2012Figures'!$E:$E,$B$1)</f>
        <v>0</v>
      </c>
      <c r="Q321" s="30"/>
      <c r="R321" s="46" t="str">
        <f t="shared" si="29"/>
        <v/>
      </c>
      <c r="S321" s="46" t="str">
        <f t="shared" si="29"/>
        <v/>
      </c>
      <c r="T321" s="46" t="str">
        <f t="shared" si="29"/>
        <v/>
      </c>
      <c r="U321" s="46" t="str">
        <f t="shared" si="29"/>
        <v/>
      </c>
      <c r="V321" s="46" t="str">
        <f t="shared" si="29"/>
        <v/>
      </c>
    </row>
    <row r="322" spans="1:22" x14ac:dyDescent="0.2">
      <c r="A322" s="1">
        <v>214</v>
      </c>
      <c r="B322" s="1" t="s">
        <v>115</v>
      </c>
      <c r="D322" s="29">
        <f>SUMIFS('2013Figures'!$J:$J,'2013Figures'!$C:$C,$A322,'2013Figures'!$I:$I,"",'2013Figures'!$E:$E,$B$1)</f>
        <v>0</v>
      </c>
      <c r="E322" s="9">
        <f>SUMIFS('2013Figures'!$J:$J,'2013Figures'!$C:$C,$A322,'2013Figures'!$I:$I,"",'2013Figures'!$B:$B,"BrokerToCy",'2013Figures'!$G:$G,"E1",'2013Figures'!$E:$E,$B$1)</f>
        <v>0</v>
      </c>
      <c r="F322" s="9">
        <f>SUMIFS('2013Figures'!$J:$J,'2013Figures'!$C:$C,$A322,'2013Figures'!$I:$I,"",'2013Figures'!$B:$B,"BrokerToCy",'2013Figures'!$G:$G,"P1",'2013Figures'!$E:$E,$B$1)</f>
        <v>0</v>
      </c>
      <c r="G322" s="9">
        <f>SUMIFS('2013Figures'!$J:$J,'2013Figures'!$C:$C,$A322,'2013Figures'!$I:$I,"",'2013Figures'!$B:$B,"CyToBroker",'2013Figures'!$G:$G,"E1",'2013Figures'!$E:$E,$B$1)</f>
        <v>0</v>
      </c>
      <c r="H322" s="9">
        <f>SUMIFS('2013Figures'!$J:$J,'2013Figures'!$C:$C,$A322,'2013Figures'!$I:$I,"",'2013Figures'!$B:$B,"CyToBroker",'2013Figures'!$G:$G,"P1",'2013Figures'!$E:$E,$B$1)</f>
        <v>0</v>
      </c>
      <c r="J322" s="8" t="s">
        <v>131</v>
      </c>
      <c r="L322" s="42">
        <f>SUMIFS('2012Figures'!$J:$J,'2012Figures'!$C:$C,$A322,'2012Figures'!$I:$I,"",'2012Figures'!$E:$E,$B$1)</f>
        <v>0</v>
      </c>
      <c r="M322" s="52">
        <f>SUMIFS('2012Figures'!$J:$J,'2012Figures'!$C:$C,$A322,'2012Figures'!$I:$I,"",'2012Figures'!$B:$B,"BrokerToCy",'2012Figures'!$G:$G,"E1",'2012Figures'!$E:$E,$B$1)</f>
        <v>0</v>
      </c>
      <c r="N322" s="52">
        <f>SUMIFS('2012Figures'!$J:$J,'2012Figures'!$C:$C,$A322,'2012Figures'!$I:$I,"",'2012Figures'!$B:$B,"BrokerToCy",'2012Figures'!$G:$G,"P1",'2012Figures'!$E:$E,$B$1)</f>
        <v>0</v>
      </c>
      <c r="O322" s="52">
        <f>SUMIFS('2012Figures'!$J:$J,'2012Figures'!$C:$C,$A322,'2012Figures'!$I:$I,"",'2012Figures'!$B:$B,"CyToBroker",'2012Figures'!$G:$G,"E1",'2012Figures'!$E:$E,$B$1)</f>
        <v>0</v>
      </c>
      <c r="P322" s="52">
        <f>SUMIFS('2012Figures'!$J:$J,'2012Figures'!$C:$C,$A322,'2012Figures'!$I:$I,"",'2012Figures'!$B:$B,"CyToBroker",'2012Figures'!$G:$G,"P1",'2012Figures'!$E:$E,$B$1)</f>
        <v>0</v>
      </c>
      <c r="R322" s="46" t="str">
        <f t="shared" si="29"/>
        <v/>
      </c>
      <c r="S322" s="46" t="str">
        <f t="shared" si="29"/>
        <v/>
      </c>
      <c r="T322" s="46" t="str">
        <f t="shared" si="29"/>
        <v/>
      </c>
      <c r="U322" s="46" t="str">
        <f t="shared" si="29"/>
        <v/>
      </c>
      <c r="V322" s="46" t="str">
        <f t="shared" si="29"/>
        <v/>
      </c>
    </row>
    <row r="323" spans="1:22" x14ac:dyDescent="0.2">
      <c r="A323" s="21"/>
      <c r="B323" s="21" t="s">
        <v>92</v>
      </c>
      <c r="C323" s="22"/>
      <c r="D323" s="23">
        <f>SUM(E323:H323)</f>
        <v>0</v>
      </c>
      <c r="E323" s="23">
        <f>SUM(E321:E322)</f>
        <v>0</v>
      </c>
      <c r="F323" s="23">
        <f>SUM(F321:F322)</f>
        <v>0</v>
      </c>
      <c r="G323" s="23">
        <f>SUM(G321:G322)</f>
        <v>0</v>
      </c>
      <c r="H323" s="23">
        <f>SUM(H321:H322)</f>
        <v>0</v>
      </c>
      <c r="I323" s="21"/>
      <c r="J323" s="22"/>
      <c r="K323" s="21"/>
      <c r="L323" s="43">
        <f>SUM(M323:P323)</f>
        <v>0</v>
      </c>
      <c r="M323" s="43">
        <f>SUM(M321:M322)</f>
        <v>0</v>
      </c>
      <c r="N323" s="43">
        <f>SUM(N321:N322)</f>
        <v>0</v>
      </c>
      <c r="O323" s="43">
        <f>SUM(O321:O322)</f>
        <v>0</v>
      </c>
      <c r="P323" s="43">
        <f>SUM(P321:P322)</f>
        <v>0</v>
      </c>
      <c r="Q323" s="21"/>
      <c r="R323" s="21"/>
      <c r="S323" s="21"/>
      <c r="T323" s="21"/>
      <c r="U323" s="21"/>
      <c r="V323" s="21"/>
    </row>
    <row r="324" spans="1:22" x14ac:dyDescent="0.2">
      <c r="A324" s="28">
        <v>215</v>
      </c>
      <c r="B324" s="28" t="s">
        <v>168</v>
      </c>
      <c r="C324" s="17" t="s">
        <v>88</v>
      </c>
      <c r="D324" s="18">
        <f>SUMIFS('2013Figures'!$J:$J,'2013Figures'!$C:$C,$A324,'2013Figures'!$E:$E,$B$1)</f>
        <v>0</v>
      </c>
      <c r="E324" s="18">
        <f>SUMIFS('2013Figures'!$J:$J,'2013Figures'!$C:$C,$A324,'2013Figures'!$B:$B,"BrokerToCy",'2013Figures'!$G:$G,"E1",'2013Figures'!$E:$E,$B$1)</f>
        <v>0</v>
      </c>
      <c r="F324" s="18">
        <f>SUMIFS('2013Figures'!$J:$J,'2013Figures'!$C:$C,$A324,'2013Figures'!$B:$B,"BrokerToCy",'2013Figures'!$G:$G,"P1",'2013Figures'!$E:$E,$B$1)</f>
        <v>0</v>
      </c>
      <c r="G324" s="18">
        <f>SUMIFS('2013Figures'!$J:$J,'2013Figures'!$C:$C,$A324,'2013Figures'!$B:$B,"CyToBroker",'2013Figures'!$G:$G,"E1",'2013Figures'!$E:$E,$B$1)</f>
        <v>0</v>
      </c>
      <c r="H324" s="18">
        <f>SUMIFS('2013Figures'!$J:$J,'2013Figures'!$C:$C,$A324,'2013Figures'!$B:$B,"CyToBroker",'2013Figures'!$G:$G,"P1",'2013Figures'!$E:$E,$B$1)</f>
        <v>0</v>
      </c>
      <c r="I324" s="28"/>
      <c r="J324" s="17"/>
      <c r="K324" s="28"/>
      <c r="L324" s="50">
        <f>SUMIFS('2012Figures'!$J:$J,'2012Figures'!$C:$C,$A324,'2012Figures'!$E:$E,$B$1)</f>
        <v>0</v>
      </c>
      <c r="M324" s="50">
        <f>SUMIFS('2012Figures'!$J:$J,'2012Figures'!$C:$C,$A324,'2012Figures'!$B:$B,"BrokerToCy",'2012Figures'!$G:$G,"E1",'2012Figures'!$E:$E,$B$1)</f>
        <v>0</v>
      </c>
      <c r="N324" s="50">
        <f>SUMIFS('2012Figures'!$J:$J,'2012Figures'!$C:$C,$A324,'2012Figures'!$B:$B,"BrokerToCy",'2012Figures'!$G:$G,"P1",'2012Figures'!$E:$E,$B$1)</f>
        <v>0</v>
      </c>
      <c r="O324" s="50">
        <f>SUMIFS('2012Figures'!$J:$J,'2012Figures'!$C:$C,$A324,'2012Figures'!$B:$B,"CyToBroker",'2012Figures'!$G:$G,"E1",'2012Figures'!$E:$E,$B$1)</f>
        <v>0</v>
      </c>
      <c r="P324" s="50">
        <f>SUMIFS('2012Figures'!$J:$J,'2012Figures'!$C:$C,$A324,'2012Figures'!$B:$B,"CyToBroker",'2012Figures'!$G:$G,"P1",'2012Figures'!$E:$E,$B$1)</f>
        <v>0</v>
      </c>
      <c r="Q324" s="28"/>
      <c r="R324" s="46" t="str">
        <f t="shared" si="29"/>
        <v/>
      </c>
      <c r="S324" s="46" t="str">
        <f t="shared" si="29"/>
        <v/>
      </c>
      <c r="T324" s="46" t="str">
        <f t="shared" si="29"/>
        <v/>
      </c>
      <c r="U324" s="46" t="str">
        <f t="shared" si="29"/>
        <v/>
      </c>
      <c r="V324" s="46" t="str">
        <f t="shared" si="29"/>
        <v/>
      </c>
    </row>
    <row r="325" spans="1:22" x14ac:dyDescent="0.2">
      <c r="A325" s="1">
        <v>215</v>
      </c>
      <c r="B325" s="1" t="s">
        <v>168</v>
      </c>
      <c r="C325" s="8">
        <v>1</v>
      </c>
      <c r="D325" s="29">
        <f>SUMIFS('2013Figures'!$J:$J,'2013Figures'!$C:$C,$A325,'2013Figures'!$H:$H,$B325,'2013Figures'!$I:$I,$C325,'2013Figures'!$E:$E,$B$1)</f>
        <v>0</v>
      </c>
      <c r="E325" s="9">
        <f>SUMIFS('2013Figures'!$J:$J,'2013Figures'!$C:$C,$A325,'2013Figures'!$H:$H,$B325,'2013Figures'!$I:$I,$C325,'2013Figures'!$B:$B,"BrokerToCy",'2013Figures'!$G:$G,"E1",'2013Figures'!$E:$E,$B$1)</f>
        <v>0</v>
      </c>
      <c r="F325" s="9">
        <f>SUMIFS('2013Figures'!$J:$J,'2013Figures'!$C:$C,$A325,'2013Figures'!$H:$H,$B325,'2013Figures'!$I:$I,$C325,'2013Figures'!$B:$B,"BrokerToCy",'2013Figures'!$G:$G,"P1",'2013Figures'!$E:$E,$B$1)</f>
        <v>0</v>
      </c>
      <c r="G325" s="9">
        <f>SUMIFS('2013Figures'!$J:$J,'2013Figures'!$C:$C,$A325,'2013Figures'!$H:$H,$B325,'2013Figures'!$I:$I,$C325,'2013Figures'!$B:$B,"CyToBroker",'2013Figures'!$G:$G,"E1",'2013Figures'!$E:$E,$B$1)</f>
        <v>0</v>
      </c>
      <c r="H325" s="9">
        <f>SUMIFS('2013Figures'!$J:$J,'2013Figures'!$C:$C,$A325,'2013Figures'!$H:$H,$B325,'2013Figures'!$I:$I,$C325,'2013Figures'!$B:$B,"CyToBroker",'2013Figures'!$G:$G,"P1",'2013Figures'!$E:$E,$B$1)</f>
        <v>0</v>
      </c>
      <c r="I325" s="30"/>
      <c r="J325" s="31">
        <v>201501</v>
      </c>
      <c r="K325" s="30"/>
      <c r="L325" s="42">
        <f>SUMIFS('2012Figures'!$J:$J,'2012Figures'!$C:$C,$A325,'2012Figures'!$H:$H,$B325,'2012Figures'!$I:$I,$C325,'2012Figures'!$E:$E,$B$1)</f>
        <v>0</v>
      </c>
      <c r="M325" s="52">
        <f>SUMIFS('2012Figures'!$J:$J,'2012Figures'!$C:$C,$A325,'2012Figures'!$H:$H,$B325,'2012Figures'!$I:$I,$C325,'2012Figures'!$B:$B,"BrokerToCy",'2012Figures'!$G:$G,"E1",'2012Figures'!$E:$E,$B$1)</f>
        <v>0</v>
      </c>
      <c r="N325" s="52">
        <f>SUMIFS('2012Figures'!$J:$J,'2012Figures'!$C:$C,$A325,'2012Figures'!$H:$H,$B325,'2012Figures'!$I:$I,$C325,'2012Figures'!$B:$B,"BrokerToCy",'2012Figures'!$G:$G,"P1",'2012Figures'!$E:$E,$B$1)</f>
        <v>0</v>
      </c>
      <c r="O325" s="52">
        <f>SUMIFS('2012Figures'!$J:$J,'2012Figures'!$C:$C,$A325,'2012Figures'!$H:$H,$B325,'2012Figures'!$I:$I,$C325,'2012Figures'!$B:$B,"CyToBroker",'2012Figures'!$G:$G,"E1",'2012Figures'!$E:$E,$B$1)</f>
        <v>0</v>
      </c>
      <c r="P325" s="52">
        <f>SUMIFS('2012Figures'!$J:$J,'2012Figures'!$C:$C,$A325,'2012Figures'!$H:$H,$B325,'2012Figures'!$I:$I,$C325,'2012Figures'!$B:$B,"CyToBroker",'2012Figures'!$G:$G,"P1",'2012Figures'!$E:$E,$B$1)</f>
        <v>0</v>
      </c>
      <c r="Q325" s="30"/>
      <c r="R325" s="46" t="str">
        <f t="shared" si="29"/>
        <v/>
      </c>
      <c r="S325" s="46" t="str">
        <f t="shared" si="29"/>
        <v/>
      </c>
      <c r="T325" s="46" t="str">
        <f t="shared" si="29"/>
        <v/>
      </c>
      <c r="U325" s="46" t="str">
        <f t="shared" si="29"/>
        <v/>
      </c>
      <c r="V325" s="46" t="str">
        <f t="shared" si="29"/>
        <v/>
      </c>
    </row>
    <row r="326" spans="1:22" x14ac:dyDescent="0.2">
      <c r="A326" s="1">
        <v>215</v>
      </c>
      <c r="B326" s="1" t="s">
        <v>168</v>
      </c>
      <c r="D326" s="29">
        <f>SUMIFS('2013Figures'!$J:$J,'2013Figures'!$C:$C,$A326,'2013Figures'!$I:$I,"",'2013Figures'!$E:$E,$B$1)</f>
        <v>0</v>
      </c>
      <c r="E326" s="9">
        <f>SUMIFS('2013Figures'!$J:$J,'2013Figures'!$C:$C,$A326,'2013Figures'!$I:$I,"",'2013Figures'!$B:$B,"BrokerToCy",'2013Figures'!$G:$G,"E1",'2013Figures'!$E:$E,$B$1)</f>
        <v>0</v>
      </c>
      <c r="F326" s="9">
        <f>SUMIFS('2013Figures'!$J:$J,'2013Figures'!$C:$C,$A326,'2013Figures'!$I:$I,"",'2013Figures'!$B:$B,"BrokerToCy",'2013Figures'!$G:$G,"P1",'2013Figures'!$E:$E,$B$1)</f>
        <v>0</v>
      </c>
      <c r="G326" s="9">
        <f>SUMIFS('2013Figures'!$J:$J,'2013Figures'!$C:$C,$A326,'2013Figures'!$I:$I,"",'2013Figures'!$B:$B,"CyToBroker",'2013Figures'!$G:$G,"E1",'2013Figures'!$E:$E,$B$1)</f>
        <v>0</v>
      </c>
      <c r="H326" s="9">
        <f>SUMIFS('2013Figures'!$J:$J,'2013Figures'!$C:$C,$A326,'2013Figures'!$I:$I,"",'2013Figures'!$B:$B,"CyToBroker",'2013Figures'!$G:$G,"P1",'2013Figures'!$E:$E,$B$1)</f>
        <v>0</v>
      </c>
      <c r="J326" s="8" t="s">
        <v>131</v>
      </c>
      <c r="L326" s="42">
        <f>SUMIFS('2012Figures'!$J:$J,'2012Figures'!$C:$C,$A326,'2012Figures'!$I:$I,"",'2012Figures'!$E:$E,$B$1)</f>
        <v>0</v>
      </c>
      <c r="M326" s="52">
        <f>SUMIFS('2012Figures'!$J:$J,'2012Figures'!$C:$C,$A326,'2012Figures'!$I:$I,"",'2012Figures'!$B:$B,"BrokerToCy",'2012Figures'!$G:$G,"E1",'2012Figures'!$E:$E,$B$1)</f>
        <v>0</v>
      </c>
      <c r="N326" s="52">
        <f>SUMIFS('2012Figures'!$J:$J,'2012Figures'!$C:$C,$A326,'2012Figures'!$I:$I,"",'2012Figures'!$B:$B,"BrokerToCy",'2012Figures'!$G:$G,"P1",'2012Figures'!$E:$E,$B$1)</f>
        <v>0</v>
      </c>
      <c r="O326" s="52">
        <f>SUMIFS('2012Figures'!$J:$J,'2012Figures'!$C:$C,$A326,'2012Figures'!$I:$I,"",'2012Figures'!$B:$B,"CyToBroker",'2012Figures'!$G:$G,"E1",'2012Figures'!$E:$E,$B$1)</f>
        <v>0</v>
      </c>
      <c r="P326" s="52">
        <f>SUMIFS('2012Figures'!$J:$J,'2012Figures'!$C:$C,$A326,'2012Figures'!$I:$I,"",'2012Figures'!$B:$B,"CyToBroker",'2012Figures'!$G:$G,"P1",'2012Figures'!$E:$E,$B$1)</f>
        <v>0</v>
      </c>
      <c r="R326" s="46" t="str">
        <f t="shared" ref="R326:V389" si="30">IF(L326=0,"",ROUND(D326/L326-1,2))</f>
        <v/>
      </c>
      <c r="S326" s="46" t="str">
        <f t="shared" si="30"/>
        <v/>
      </c>
      <c r="T326" s="46" t="str">
        <f t="shared" si="30"/>
        <v/>
      </c>
      <c r="U326" s="46" t="str">
        <f t="shared" si="30"/>
        <v/>
      </c>
      <c r="V326" s="46" t="str">
        <f t="shared" si="30"/>
        <v/>
      </c>
    </row>
    <row r="327" spans="1:22" x14ac:dyDescent="0.2">
      <c r="A327" s="21"/>
      <c r="B327" s="21" t="s">
        <v>92</v>
      </c>
      <c r="C327" s="22"/>
      <c r="D327" s="23">
        <f>SUM(E327:H327)</f>
        <v>0</v>
      </c>
      <c r="E327" s="23">
        <f>SUM(E325:E326)</f>
        <v>0</v>
      </c>
      <c r="F327" s="23">
        <f>SUM(F325:F326)</f>
        <v>0</v>
      </c>
      <c r="G327" s="23">
        <f>SUM(G325:G326)</f>
        <v>0</v>
      </c>
      <c r="H327" s="23">
        <f>SUM(H325:H326)</f>
        <v>0</v>
      </c>
      <c r="I327" s="21"/>
      <c r="J327" s="22"/>
      <c r="K327" s="21"/>
      <c r="L327" s="43">
        <f>SUM(M327:P327)</f>
        <v>0</v>
      </c>
      <c r="M327" s="43">
        <f>SUM(M325:M326)</f>
        <v>0</v>
      </c>
      <c r="N327" s="43">
        <f>SUM(N325:N326)</f>
        <v>0</v>
      </c>
      <c r="O327" s="43">
        <f>SUM(O325:O326)</f>
        <v>0</v>
      </c>
      <c r="P327" s="43">
        <f>SUM(P325:P326)</f>
        <v>0</v>
      </c>
      <c r="Q327" s="21"/>
      <c r="R327" s="21"/>
      <c r="S327" s="21"/>
      <c r="T327" s="21"/>
      <c r="U327" s="21"/>
      <c r="V327" s="21"/>
    </row>
    <row r="328" spans="1:22" x14ac:dyDescent="0.2">
      <c r="A328" s="28">
        <v>302</v>
      </c>
      <c r="B328" s="28" t="s">
        <v>116</v>
      </c>
      <c r="C328" s="17" t="s">
        <v>88</v>
      </c>
      <c r="D328" s="18">
        <f>SUMIFS('2013Figures'!$J:$J,'2013Figures'!$C:$C,$A328,'2013Figures'!$E:$E,$B$1)</f>
        <v>0</v>
      </c>
      <c r="E328" s="18">
        <f>SUMIFS('2013Figures'!$J:$J,'2013Figures'!$C:$C,$A328,'2013Figures'!$B:$B,"BrokerToCy",'2013Figures'!$G:$G,"E1",'2013Figures'!$E:$E,$B$1)</f>
        <v>0</v>
      </c>
      <c r="F328" s="18">
        <f>SUMIFS('2013Figures'!$J:$J,'2013Figures'!$C:$C,$A328,'2013Figures'!$B:$B,"BrokerToCy",'2013Figures'!$G:$G,"P1",'2013Figures'!$E:$E,$B$1)</f>
        <v>0</v>
      </c>
      <c r="G328" s="18">
        <f>SUMIFS('2013Figures'!$J:$J,'2013Figures'!$C:$C,$A328,'2013Figures'!$B:$B,"CyToBroker",'2013Figures'!$G:$G,"E1",'2013Figures'!$E:$E,$B$1)</f>
        <v>0</v>
      </c>
      <c r="H328" s="18">
        <f>SUMIFS('2013Figures'!$J:$J,'2013Figures'!$C:$C,$A328,'2013Figures'!$B:$B,"CyToBroker",'2013Figures'!$G:$G,"P1",'2013Figures'!$E:$E,$B$1)</f>
        <v>0</v>
      </c>
      <c r="I328" s="28"/>
      <c r="J328" s="17"/>
      <c r="K328" s="28"/>
      <c r="L328" s="50">
        <f>SUMIFS('2012Figures'!$J:$J,'2012Figures'!$C:$C,$A328,'2012Figures'!$E:$E,$B$1)</f>
        <v>0</v>
      </c>
      <c r="M328" s="50">
        <f>SUMIFS('2012Figures'!$J:$J,'2012Figures'!$C:$C,$A328,'2012Figures'!$B:$B,"BrokerToCy",'2012Figures'!$G:$G,"E1",'2012Figures'!$E:$E,$B$1)</f>
        <v>0</v>
      </c>
      <c r="N328" s="50">
        <f>SUMIFS('2012Figures'!$J:$J,'2012Figures'!$C:$C,$A328,'2012Figures'!$B:$B,"BrokerToCy",'2012Figures'!$G:$G,"P1",'2012Figures'!$E:$E,$B$1)</f>
        <v>0</v>
      </c>
      <c r="O328" s="50">
        <f>SUMIFS('2012Figures'!$J:$J,'2012Figures'!$C:$C,$A328,'2012Figures'!$B:$B,"CyToBroker",'2012Figures'!$G:$G,"E1",'2012Figures'!$E:$E,$B$1)</f>
        <v>0</v>
      </c>
      <c r="P328" s="50">
        <f>SUMIFS('2012Figures'!$J:$J,'2012Figures'!$C:$C,$A328,'2012Figures'!$B:$B,"CyToBroker",'2012Figures'!$G:$G,"P1",'2012Figures'!$E:$E,$B$1)</f>
        <v>0</v>
      </c>
      <c r="Q328" s="28"/>
      <c r="R328" s="46" t="str">
        <f t="shared" si="30"/>
        <v/>
      </c>
      <c r="S328" s="46" t="str">
        <f t="shared" si="30"/>
        <v/>
      </c>
      <c r="T328" s="46" t="str">
        <f t="shared" si="30"/>
        <v/>
      </c>
      <c r="U328" s="46" t="str">
        <f t="shared" si="30"/>
        <v/>
      </c>
      <c r="V328" s="46" t="str">
        <f t="shared" si="30"/>
        <v/>
      </c>
    </row>
    <row r="329" spans="1:22" x14ac:dyDescent="0.2">
      <c r="A329" s="1">
        <v>302</v>
      </c>
      <c r="B329" s="1" t="s">
        <v>116</v>
      </c>
      <c r="C329" s="8">
        <v>2</v>
      </c>
      <c r="D329" s="29">
        <f>SUMIFS('2013Figures'!$J:$J,'2013Figures'!$C:$C,$A329,'2013Figures'!$H:$H,$B329,'2013Figures'!$I:$I,$C329,'2013Figures'!$E:$E,$B$1)</f>
        <v>0</v>
      </c>
      <c r="E329" s="9">
        <f>SUMIFS('2013Figures'!$J:$J,'2013Figures'!$C:$C,$A329,'2013Figures'!$H:$H,$B329,'2013Figures'!$I:$I,$C329,'2013Figures'!$B:$B,"BrokerToCy",'2013Figures'!$G:$G,"E1",'2013Figures'!$E:$E,$B$1)</f>
        <v>0</v>
      </c>
      <c r="F329" s="9">
        <f>SUMIFS('2013Figures'!$J:$J,'2013Figures'!$C:$C,$A329,'2013Figures'!$H:$H,$B329,'2013Figures'!$I:$I,$C329,'2013Figures'!$B:$B,"BrokerToCy",'2013Figures'!$G:$G,"P1",'2013Figures'!$E:$E,$B$1)</f>
        <v>0</v>
      </c>
      <c r="G329" s="9">
        <f>SUMIFS('2013Figures'!$J:$J,'2013Figures'!$C:$C,$A329,'2013Figures'!$H:$H,$B329,'2013Figures'!$I:$I,$C329,'2013Figures'!$B:$B,"CyToBroker",'2013Figures'!$G:$G,"E1",'2013Figures'!$E:$E,$B$1)</f>
        <v>0</v>
      </c>
      <c r="H329" s="9">
        <f>SUMIFS('2013Figures'!$J:$J,'2013Figures'!$C:$C,$A329,'2013Figures'!$H:$H,$B329,'2013Figures'!$I:$I,$C329,'2013Figures'!$B:$B,"CyToBroker",'2013Figures'!$G:$G,"P1",'2013Figures'!$E:$E,$B$1)</f>
        <v>0</v>
      </c>
      <c r="I329" s="30"/>
      <c r="J329" s="31">
        <v>201005</v>
      </c>
      <c r="K329" s="30"/>
      <c r="L329" s="42">
        <f>SUMIFS('2012Figures'!$J:$J,'2012Figures'!$C:$C,$A329,'2012Figures'!$H:$H,$B329,'2012Figures'!$I:$I,$C329,'2012Figures'!$E:$E,$B$1)</f>
        <v>0</v>
      </c>
      <c r="M329" s="52">
        <f>SUMIFS('2012Figures'!$J:$J,'2012Figures'!$C:$C,$A329,'2012Figures'!$H:$H,$B329,'2012Figures'!$I:$I,$C329,'2012Figures'!$B:$B,"BrokerToCy",'2012Figures'!$G:$G,"E1",'2012Figures'!$E:$E,$B$1)</f>
        <v>0</v>
      </c>
      <c r="N329" s="52">
        <f>SUMIFS('2012Figures'!$J:$J,'2012Figures'!$C:$C,$A329,'2012Figures'!$H:$H,$B329,'2012Figures'!$I:$I,$C329,'2012Figures'!$B:$B,"BrokerToCy",'2012Figures'!$G:$G,"P1",'2012Figures'!$E:$E,$B$1)</f>
        <v>0</v>
      </c>
      <c r="O329" s="52">
        <f>SUMIFS('2012Figures'!$J:$J,'2012Figures'!$C:$C,$A329,'2012Figures'!$H:$H,$B329,'2012Figures'!$I:$I,$C329,'2012Figures'!$B:$B,"CyToBroker",'2012Figures'!$G:$G,"E1",'2012Figures'!$E:$E,$B$1)</f>
        <v>0</v>
      </c>
      <c r="P329" s="52">
        <f>SUMIFS('2012Figures'!$J:$J,'2012Figures'!$C:$C,$A329,'2012Figures'!$H:$H,$B329,'2012Figures'!$I:$I,$C329,'2012Figures'!$B:$B,"CyToBroker",'2012Figures'!$G:$G,"P1",'2012Figures'!$E:$E,$B$1)</f>
        <v>0</v>
      </c>
      <c r="Q329" s="30"/>
      <c r="R329" s="46" t="str">
        <f t="shared" si="30"/>
        <v/>
      </c>
      <c r="S329" s="46" t="str">
        <f t="shared" si="30"/>
        <v/>
      </c>
      <c r="T329" s="46" t="str">
        <f t="shared" si="30"/>
        <v/>
      </c>
      <c r="U329" s="46" t="str">
        <f t="shared" si="30"/>
        <v/>
      </c>
      <c r="V329" s="46" t="str">
        <f t="shared" si="30"/>
        <v/>
      </c>
    </row>
    <row r="330" spans="1:22" x14ac:dyDescent="0.2">
      <c r="A330" s="1">
        <v>302</v>
      </c>
      <c r="B330" s="1" t="s">
        <v>116</v>
      </c>
      <c r="C330" s="8">
        <v>1</v>
      </c>
      <c r="D330" s="29">
        <f>SUMIFS('2013Figures'!$J:$J,'2013Figures'!$C:$C,$A330,'2013Figures'!$H:$H,$B330,'2013Figures'!$I:$I,$C330,'2013Figures'!$E:$E,$B$1)</f>
        <v>0</v>
      </c>
      <c r="E330" s="9">
        <f>SUMIFS('2013Figures'!$J:$J,'2013Figures'!$C:$C,$A330,'2013Figures'!$H:$H,$B330,'2013Figures'!$I:$I,$C330,'2013Figures'!$B:$B,"BrokerToCy",'2013Figures'!$G:$G,"E1",'2013Figures'!$E:$E,$B$1)</f>
        <v>0</v>
      </c>
      <c r="F330" s="9">
        <f>SUMIFS('2013Figures'!$J:$J,'2013Figures'!$C:$C,$A330,'2013Figures'!$H:$H,$B330,'2013Figures'!$I:$I,$C330,'2013Figures'!$B:$B,"BrokerToCy",'2013Figures'!$G:$G,"P1",'2013Figures'!$E:$E,$B$1)</f>
        <v>0</v>
      </c>
      <c r="G330" s="9">
        <f>SUMIFS('2013Figures'!$J:$J,'2013Figures'!$C:$C,$A330,'2013Figures'!$H:$H,$B330,'2013Figures'!$I:$I,$C330,'2013Figures'!$B:$B,"CyToBroker",'2013Figures'!$G:$G,"E1",'2013Figures'!$E:$E,$B$1)</f>
        <v>0</v>
      </c>
      <c r="H330" s="9">
        <f>SUMIFS('2013Figures'!$J:$J,'2013Figures'!$C:$C,$A330,'2013Figures'!$H:$H,$B330,'2013Figures'!$I:$I,$C330,'2013Figures'!$B:$B,"CyToBroker",'2013Figures'!$G:$G,"P1",'2013Figures'!$E:$E,$B$1)</f>
        <v>0</v>
      </c>
      <c r="J330" s="8">
        <v>200801</v>
      </c>
      <c r="L330" s="42">
        <f>SUMIFS('2012Figures'!$J:$J,'2012Figures'!$C:$C,$A330,'2012Figures'!$H:$H,$B330,'2012Figures'!$I:$I,$C330,'2012Figures'!$E:$E,$B$1)</f>
        <v>0</v>
      </c>
      <c r="M330" s="52">
        <f>SUMIFS('2012Figures'!$J:$J,'2012Figures'!$C:$C,$A330,'2012Figures'!$H:$H,$B330,'2012Figures'!$I:$I,$C330,'2012Figures'!$B:$B,"BrokerToCy",'2012Figures'!$G:$G,"E1",'2012Figures'!$E:$E,$B$1)</f>
        <v>0</v>
      </c>
      <c r="N330" s="52">
        <f>SUMIFS('2012Figures'!$J:$J,'2012Figures'!$C:$C,$A330,'2012Figures'!$H:$H,$B330,'2012Figures'!$I:$I,$C330,'2012Figures'!$B:$B,"BrokerToCy",'2012Figures'!$G:$G,"P1",'2012Figures'!$E:$E,$B$1)</f>
        <v>0</v>
      </c>
      <c r="O330" s="52">
        <f>SUMIFS('2012Figures'!$J:$J,'2012Figures'!$C:$C,$A330,'2012Figures'!$H:$H,$B330,'2012Figures'!$I:$I,$C330,'2012Figures'!$B:$B,"CyToBroker",'2012Figures'!$G:$G,"E1",'2012Figures'!$E:$E,$B$1)</f>
        <v>0</v>
      </c>
      <c r="P330" s="52">
        <f>SUMIFS('2012Figures'!$J:$J,'2012Figures'!$C:$C,$A330,'2012Figures'!$H:$H,$B330,'2012Figures'!$I:$I,$C330,'2012Figures'!$B:$B,"CyToBroker",'2012Figures'!$G:$G,"P1",'2012Figures'!$E:$E,$B$1)</f>
        <v>0</v>
      </c>
      <c r="R330" s="46" t="str">
        <f t="shared" si="30"/>
        <v/>
      </c>
      <c r="S330" s="46" t="str">
        <f t="shared" si="30"/>
        <v/>
      </c>
      <c r="T330" s="46" t="str">
        <f t="shared" si="30"/>
        <v/>
      </c>
      <c r="U330" s="46" t="str">
        <f t="shared" si="30"/>
        <v/>
      </c>
      <c r="V330" s="46" t="str">
        <f t="shared" si="30"/>
        <v/>
      </c>
    </row>
    <row r="331" spans="1:22" x14ac:dyDescent="0.2">
      <c r="A331" s="1">
        <v>302</v>
      </c>
      <c r="B331" s="1" t="s">
        <v>116</v>
      </c>
      <c r="D331" s="29">
        <f>SUMIFS('2013Figures'!$J:$J,'2013Figures'!$C:$C,$A331,'2013Figures'!$I:$I,"",'2013Figures'!$E:$E,$B$1)</f>
        <v>0</v>
      </c>
      <c r="E331" s="9">
        <f>SUMIFS('2013Figures'!$J:$J,'2013Figures'!$C:$C,$A331,'2013Figures'!$I:$I,"",'2013Figures'!$B:$B,"BrokerToCy",'2013Figures'!$G:$G,"E1",'2013Figures'!$E:$E,$B$1)</f>
        <v>0</v>
      </c>
      <c r="F331" s="9">
        <f>SUMIFS('2013Figures'!$J:$J,'2013Figures'!$C:$C,$A331,'2013Figures'!$I:$I,"",'2013Figures'!$B:$B,"BrokerToCy",'2013Figures'!$G:$G,"P1",'2013Figures'!$E:$E,$B$1)</f>
        <v>0</v>
      </c>
      <c r="G331" s="9">
        <f>SUMIFS('2013Figures'!$J:$J,'2013Figures'!$C:$C,$A331,'2013Figures'!$I:$I,"",'2013Figures'!$B:$B,"CyToBroker",'2013Figures'!$G:$G,"E1",'2013Figures'!$E:$E,$B$1)</f>
        <v>0</v>
      </c>
      <c r="H331" s="9">
        <f>SUMIFS('2013Figures'!$J:$J,'2013Figures'!$C:$C,$A331,'2013Figures'!$I:$I,"",'2013Figures'!$B:$B,"CyToBroker",'2013Figures'!$G:$G,"P1",'2013Figures'!$E:$E,$B$1)</f>
        <v>0</v>
      </c>
      <c r="J331" s="8" t="s">
        <v>131</v>
      </c>
      <c r="L331" s="42">
        <f>SUMIFS('2012Figures'!$J:$J,'2012Figures'!$C:$C,$A331,'2012Figures'!$I:$I,"",'2012Figures'!$E:$E,$B$1)</f>
        <v>0</v>
      </c>
      <c r="M331" s="52">
        <f>SUMIFS('2012Figures'!$J:$J,'2012Figures'!$C:$C,$A331,'2012Figures'!$I:$I,"",'2012Figures'!$B:$B,"BrokerToCy",'2012Figures'!$G:$G,"E1",'2012Figures'!$E:$E,$B$1)</f>
        <v>0</v>
      </c>
      <c r="N331" s="52">
        <f>SUMIFS('2012Figures'!$J:$J,'2012Figures'!$C:$C,$A331,'2012Figures'!$I:$I,"",'2012Figures'!$B:$B,"BrokerToCy",'2012Figures'!$G:$G,"P1",'2012Figures'!$E:$E,$B$1)</f>
        <v>0</v>
      </c>
      <c r="O331" s="52">
        <f>SUMIFS('2012Figures'!$J:$J,'2012Figures'!$C:$C,$A331,'2012Figures'!$I:$I,"",'2012Figures'!$B:$B,"CyToBroker",'2012Figures'!$G:$G,"E1",'2012Figures'!$E:$E,$B$1)</f>
        <v>0</v>
      </c>
      <c r="P331" s="52">
        <f>SUMIFS('2012Figures'!$J:$J,'2012Figures'!$C:$C,$A331,'2012Figures'!$I:$I,"",'2012Figures'!$B:$B,"CyToBroker",'2012Figures'!$G:$G,"P1",'2012Figures'!$E:$E,$B$1)</f>
        <v>0</v>
      </c>
      <c r="R331" s="46" t="str">
        <f t="shared" si="30"/>
        <v/>
      </c>
      <c r="S331" s="46" t="str">
        <f t="shared" si="30"/>
        <v/>
      </c>
      <c r="T331" s="46" t="str">
        <f t="shared" si="30"/>
        <v/>
      </c>
      <c r="U331" s="46" t="str">
        <f t="shared" si="30"/>
        <v/>
      </c>
      <c r="V331" s="46" t="str">
        <f t="shared" si="30"/>
        <v/>
      </c>
    </row>
    <row r="332" spans="1:22" x14ac:dyDescent="0.2">
      <c r="A332" s="21"/>
      <c r="B332" s="21" t="s">
        <v>92</v>
      </c>
      <c r="C332" s="22"/>
      <c r="D332" s="23">
        <f>SUM(E332:H332)</f>
        <v>0</v>
      </c>
      <c r="E332" s="23">
        <f>SUM(E329:E331)</f>
        <v>0</v>
      </c>
      <c r="F332" s="23">
        <f>SUM(F329:F331)</f>
        <v>0</v>
      </c>
      <c r="G332" s="23">
        <f>SUM(G329:G331)</f>
        <v>0</v>
      </c>
      <c r="H332" s="23">
        <f>SUM(H329:H331)</f>
        <v>0</v>
      </c>
      <c r="I332" s="21"/>
      <c r="J332" s="22"/>
      <c r="K332" s="21"/>
      <c r="L332" s="43">
        <f>SUM(M332:P332)</f>
        <v>0</v>
      </c>
      <c r="M332" s="43">
        <f>SUM(M329:M331)</f>
        <v>0</v>
      </c>
      <c r="N332" s="43">
        <f>SUM(N329:N331)</f>
        <v>0</v>
      </c>
      <c r="O332" s="43">
        <f>SUM(O329:O331)</f>
        <v>0</v>
      </c>
      <c r="P332" s="43">
        <f>SUM(P329:P331)</f>
        <v>0</v>
      </c>
      <c r="Q332" s="21"/>
      <c r="R332" s="21"/>
      <c r="S332" s="21"/>
      <c r="T332" s="21"/>
      <c r="U332" s="21"/>
      <c r="V332" s="21"/>
    </row>
    <row r="333" spans="1:22" x14ac:dyDescent="0.2">
      <c r="A333" s="28">
        <v>303</v>
      </c>
      <c r="B333" s="28" t="s">
        <v>117</v>
      </c>
      <c r="C333" s="17" t="s">
        <v>88</v>
      </c>
      <c r="D333" s="18">
        <f>SUMIFS('2013Figures'!$J:$J,'2013Figures'!$C:$C,$A333,'2013Figures'!$E:$E,$B$1)</f>
        <v>0</v>
      </c>
      <c r="E333" s="18">
        <f>SUMIFS('2013Figures'!$J:$J,'2013Figures'!$C:$C,$A333,'2013Figures'!$B:$B,"BrokerToCy",'2013Figures'!$G:$G,"E1",'2013Figures'!$E:$E,$B$1)</f>
        <v>0</v>
      </c>
      <c r="F333" s="18">
        <f>SUMIFS('2013Figures'!$J:$J,'2013Figures'!$C:$C,$A333,'2013Figures'!$B:$B,"BrokerToCy",'2013Figures'!$G:$G,"P1",'2013Figures'!$E:$E,$B$1)</f>
        <v>0</v>
      </c>
      <c r="G333" s="18">
        <f>SUMIFS('2013Figures'!$J:$J,'2013Figures'!$C:$C,$A333,'2013Figures'!$B:$B,"CyToBroker",'2013Figures'!$G:$G,"E1",'2013Figures'!$E:$E,$B$1)</f>
        <v>0</v>
      </c>
      <c r="H333" s="18">
        <f>SUMIFS('2013Figures'!$J:$J,'2013Figures'!$C:$C,$A333,'2013Figures'!$B:$B,"CyToBroker",'2013Figures'!$G:$G,"P1",'2013Figures'!$E:$E,$B$1)</f>
        <v>0</v>
      </c>
      <c r="I333" s="28"/>
      <c r="J333" s="17"/>
      <c r="K333" s="28"/>
      <c r="L333" s="50">
        <f>SUMIFS('2012Figures'!$J:$J,'2012Figures'!$C:$C,$A333,'2012Figures'!$E:$E,$B$1)</f>
        <v>0</v>
      </c>
      <c r="M333" s="50">
        <f>SUMIFS('2012Figures'!$J:$J,'2012Figures'!$C:$C,$A333,'2012Figures'!$B:$B,"BrokerToCy",'2012Figures'!$G:$G,"E1",'2012Figures'!$E:$E,$B$1)</f>
        <v>0</v>
      </c>
      <c r="N333" s="50">
        <f>SUMIFS('2012Figures'!$J:$J,'2012Figures'!$C:$C,$A333,'2012Figures'!$B:$B,"BrokerToCy",'2012Figures'!$G:$G,"P1",'2012Figures'!$E:$E,$B$1)</f>
        <v>0</v>
      </c>
      <c r="O333" s="50">
        <f>SUMIFS('2012Figures'!$J:$J,'2012Figures'!$C:$C,$A333,'2012Figures'!$B:$B,"CyToBroker",'2012Figures'!$G:$G,"E1",'2012Figures'!$E:$E,$B$1)</f>
        <v>0</v>
      </c>
      <c r="P333" s="50">
        <f>SUMIFS('2012Figures'!$J:$J,'2012Figures'!$C:$C,$A333,'2012Figures'!$B:$B,"CyToBroker",'2012Figures'!$G:$G,"P1",'2012Figures'!$E:$E,$B$1)</f>
        <v>0</v>
      </c>
      <c r="Q333" s="28"/>
      <c r="R333" s="46" t="str">
        <f t="shared" ref="R333:V396" si="31">IF(L333=0,"",ROUND(D333/L333-1,2))</f>
        <v/>
      </c>
      <c r="S333" s="46" t="str">
        <f t="shared" si="31"/>
        <v/>
      </c>
      <c r="T333" s="46" t="str">
        <f t="shared" si="31"/>
        <v/>
      </c>
      <c r="U333" s="46" t="str">
        <f t="shared" si="31"/>
        <v/>
      </c>
      <c r="V333" s="46" t="str">
        <f t="shared" si="31"/>
        <v/>
      </c>
    </row>
    <row r="334" spans="1:22" x14ac:dyDescent="0.2">
      <c r="A334" s="1">
        <v>303</v>
      </c>
      <c r="B334" s="1" t="s">
        <v>117</v>
      </c>
      <c r="C334" s="8">
        <v>1</v>
      </c>
      <c r="D334" s="29">
        <f>SUMIFS('2013Figures'!$J:$J,'2013Figures'!$C:$C,$A334,'2013Figures'!$H:$H,$B334,'2013Figures'!$I:$I,$C334,'2013Figures'!$E:$E,$B$1)</f>
        <v>0</v>
      </c>
      <c r="E334" s="9">
        <f>SUMIFS('2013Figures'!$J:$J,'2013Figures'!$C:$C,$A334,'2013Figures'!$H:$H,$B334,'2013Figures'!$I:$I,$C334,'2013Figures'!$B:$B,"BrokerToCy",'2013Figures'!$G:$G,"E1",'2013Figures'!$E:$E,$B$1)</f>
        <v>0</v>
      </c>
      <c r="F334" s="9">
        <f>SUMIFS('2013Figures'!$J:$J,'2013Figures'!$C:$C,$A334,'2013Figures'!$H:$H,$B334,'2013Figures'!$I:$I,$C334,'2013Figures'!$B:$B,"BrokerToCy",'2013Figures'!$G:$G,"P1",'2013Figures'!$E:$E,$B$1)</f>
        <v>0</v>
      </c>
      <c r="G334" s="9">
        <f>SUMIFS('2013Figures'!$J:$J,'2013Figures'!$C:$C,$A334,'2013Figures'!$H:$H,$B334,'2013Figures'!$I:$I,$C334,'2013Figures'!$B:$B,"CyToBroker",'2013Figures'!$G:$G,"E1",'2013Figures'!$E:$E,$B$1)</f>
        <v>0</v>
      </c>
      <c r="H334" s="9">
        <f>SUMIFS('2013Figures'!$J:$J,'2013Figures'!$C:$C,$A334,'2013Figures'!$H:$H,$B334,'2013Figures'!$I:$I,$C334,'2013Figures'!$B:$B,"CyToBroker",'2013Figures'!$G:$G,"P1",'2013Figures'!$E:$E,$B$1)</f>
        <v>0</v>
      </c>
      <c r="I334" s="30"/>
      <c r="J334" s="31">
        <v>200801</v>
      </c>
      <c r="K334" s="30"/>
      <c r="L334" s="42">
        <f>SUMIFS('2012Figures'!$J:$J,'2012Figures'!$C:$C,$A334,'2012Figures'!$H:$H,$B334,'2012Figures'!$I:$I,$C334,'2012Figures'!$E:$E,$B$1)</f>
        <v>0</v>
      </c>
      <c r="M334" s="52">
        <f>SUMIFS('2012Figures'!$J:$J,'2012Figures'!$C:$C,$A334,'2012Figures'!$H:$H,$B334,'2012Figures'!$I:$I,$C334,'2012Figures'!$B:$B,"BrokerToCy",'2012Figures'!$G:$G,"E1",'2012Figures'!$E:$E,$B$1)</f>
        <v>0</v>
      </c>
      <c r="N334" s="52">
        <f>SUMIFS('2012Figures'!$J:$J,'2012Figures'!$C:$C,$A334,'2012Figures'!$H:$H,$B334,'2012Figures'!$I:$I,$C334,'2012Figures'!$B:$B,"BrokerToCy",'2012Figures'!$G:$G,"P1",'2012Figures'!$E:$E,$B$1)</f>
        <v>0</v>
      </c>
      <c r="O334" s="52">
        <f>SUMIFS('2012Figures'!$J:$J,'2012Figures'!$C:$C,$A334,'2012Figures'!$H:$H,$B334,'2012Figures'!$I:$I,$C334,'2012Figures'!$B:$B,"CyToBroker",'2012Figures'!$G:$G,"E1",'2012Figures'!$E:$E,$B$1)</f>
        <v>0</v>
      </c>
      <c r="P334" s="52">
        <f>SUMIFS('2012Figures'!$J:$J,'2012Figures'!$C:$C,$A334,'2012Figures'!$H:$H,$B334,'2012Figures'!$I:$I,$C334,'2012Figures'!$B:$B,"CyToBroker",'2012Figures'!$G:$G,"P1",'2012Figures'!$E:$E,$B$1)</f>
        <v>0</v>
      </c>
      <c r="Q334" s="30"/>
      <c r="R334" s="46" t="str">
        <f t="shared" si="31"/>
        <v/>
      </c>
      <c r="S334" s="46" t="str">
        <f t="shared" si="31"/>
        <v/>
      </c>
      <c r="T334" s="46" t="str">
        <f t="shared" si="31"/>
        <v/>
      </c>
      <c r="U334" s="46" t="str">
        <f t="shared" si="31"/>
        <v/>
      </c>
      <c r="V334" s="46" t="str">
        <f t="shared" si="31"/>
        <v/>
      </c>
    </row>
    <row r="335" spans="1:22" x14ac:dyDescent="0.2">
      <c r="A335" s="1">
        <v>303</v>
      </c>
      <c r="B335" s="1" t="s">
        <v>117</v>
      </c>
      <c r="D335" s="29">
        <f>SUMIFS('2013Figures'!$J:$J,'2013Figures'!$C:$C,$A335,'2013Figures'!$I:$I,"",'2013Figures'!$E:$E,$B$1)</f>
        <v>0</v>
      </c>
      <c r="E335" s="9">
        <f>SUMIFS('2013Figures'!$J:$J,'2013Figures'!$C:$C,$A335,'2013Figures'!$I:$I,"",'2013Figures'!$B:$B,"BrokerToCy",'2013Figures'!$G:$G,"E1",'2013Figures'!$E:$E,$B$1)</f>
        <v>0</v>
      </c>
      <c r="F335" s="9">
        <f>SUMIFS('2013Figures'!$J:$J,'2013Figures'!$C:$C,$A335,'2013Figures'!$I:$I,"",'2013Figures'!$B:$B,"BrokerToCy",'2013Figures'!$G:$G,"P1",'2013Figures'!$E:$E,$B$1)</f>
        <v>0</v>
      </c>
      <c r="G335" s="9">
        <f>SUMIFS('2013Figures'!$J:$J,'2013Figures'!$C:$C,$A335,'2013Figures'!$I:$I,"",'2013Figures'!$B:$B,"CyToBroker",'2013Figures'!$G:$G,"E1",'2013Figures'!$E:$E,$B$1)</f>
        <v>0</v>
      </c>
      <c r="H335" s="9">
        <f>SUMIFS('2013Figures'!$J:$J,'2013Figures'!$C:$C,$A335,'2013Figures'!$I:$I,"",'2013Figures'!$B:$B,"CyToBroker",'2013Figures'!$G:$G,"P1",'2013Figures'!$E:$E,$B$1)</f>
        <v>0</v>
      </c>
      <c r="J335" s="8" t="s">
        <v>131</v>
      </c>
      <c r="L335" s="42">
        <f>SUMIFS('2012Figures'!$J:$J,'2012Figures'!$C:$C,$A335,'2012Figures'!$I:$I,"",'2012Figures'!$E:$E,$B$1)</f>
        <v>0</v>
      </c>
      <c r="M335" s="52">
        <f>SUMIFS('2012Figures'!$J:$J,'2012Figures'!$C:$C,$A335,'2012Figures'!$I:$I,"",'2012Figures'!$B:$B,"BrokerToCy",'2012Figures'!$G:$G,"E1",'2012Figures'!$E:$E,$B$1)</f>
        <v>0</v>
      </c>
      <c r="N335" s="52">
        <f>SUMIFS('2012Figures'!$J:$J,'2012Figures'!$C:$C,$A335,'2012Figures'!$I:$I,"",'2012Figures'!$B:$B,"BrokerToCy",'2012Figures'!$G:$G,"P1",'2012Figures'!$E:$E,$B$1)</f>
        <v>0</v>
      </c>
      <c r="O335" s="52">
        <f>SUMIFS('2012Figures'!$J:$J,'2012Figures'!$C:$C,$A335,'2012Figures'!$I:$I,"",'2012Figures'!$B:$B,"CyToBroker",'2012Figures'!$G:$G,"E1",'2012Figures'!$E:$E,$B$1)</f>
        <v>0</v>
      </c>
      <c r="P335" s="52">
        <f>SUMIFS('2012Figures'!$J:$J,'2012Figures'!$C:$C,$A335,'2012Figures'!$I:$I,"",'2012Figures'!$B:$B,"CyToBroker",'2012Figures'!$G:$G,"P1",'2012Figures'!$E:$E,$B$1)</f>
        <v>0</v>
      </c>
      <c r="R335" s="46" t="str">
        <f t="shared" si="31"/>
        <v/>
      </c>
      <c r="S335" s="46" t="str">
        <f t="shared" si="31"/>
        <v/>
      </c>
      <c r="T335" s="46" t="str">
        <f t="shared" si="31"/>
        <v/>
      </c>
      <c r="U335" s="46" t="str">
        <f t="shared" si="31"/>
        <v/>
      </c>
      <c r="V335" s="46" t="str">
        <f t="shared" si="31"/>
        <v/>
      </c>
    </row>
    <row r="336" spans="1:22" x14ac:dyDescent="0.2">
      <c r="A336" s="21"/>
      <c r="B336" s="21" t="s">
        <v>92</v>
      </c>
      <c r="C336" s="22"/>
      <c r="D336" s="23">
        <f>SUM(E336:H336)</f>
        <v>0</v>
      </c>
      <c r="E336" s="23">
        <f>SUM(E334:E335)</f>
        <v>0</v>
      </c>
      <c r="F336" s="23">
        <f>SUM(F334:F335)</f>
        <v>0</v>
      </c>
      <c r="G336" s="23">
        <f>SUM(G334:G335)</f>
        <v>0</v>
      </c>
      <c r="H336" s="23">
        <f>SUM(H334:H335)</f>
        <v>0</v>
      </c>
      <c r="I336" s="21"/>
      <c r="J336" s="22"/>
      <c r="K336" s="21"/>
      <c r="L336" s="43">
        <f>SUM(M336:P336)</f>
        <v>0</v>
      </c>
      <c r="M336" s="43">
        <f>SUM(M334:M335)</f>
        <v>0</v>
      </c>
      <c r="N336" s="43">
        <f>SUM(N334:N335)</f>
        <v>0</v>
      </c>
      <c r="O336" s="43">
        <f>SUM(O334:O335)</f>
        <v>0</v>
      </c>
      <c r="P336" s="43">
        <f>SUM(P334:P335)</f>
        <v>0</v>
      </c>
      <c r="Q336" s="21"/>
      <c r="R336" s="21"/>
      <c r="S336" s="21"/>
      <c r="T336" s="21"/>
      <c r="U336" s="21"/>
      <c r="V336" s="21"/>
    </row>
    <row r="337" spans="1:22" x14ac:dyDescent="0.2">
      <c r="A337" s="28">
        <v>304</v>
      </c>
      <c r="B337" s="28" t="s">
        <v>118</v>
      </c>
      <c r="C337" s="17" t="s">
        <v>88</v>
      </c>
      <c r="D337" s="18">
        <f>SUMIFS('2013Figures'!$J:$J,'2013Figures'!$C:$C,$A337,'2013Figures'!$E:$E,$B$1)</f>
        <v>70</v>
      </c>
      <c r="E337" s="18">
        <f>SUMIFS('2013Figures'!$J:$J,'2013Figures'!$C:$C,$A337,'2013Figures'!$B:$B,"BrokerToCy",'2013Figures'!$G:$G,"E1",'2013Figures'!$E:$E,$B$1)</f>
        <v>0</v>
      </c>
      <c r="F337" s="18">
        <f>SUMIFS('2013Figures'!$J:$J,'2013Figures'!$C:$C,$A337,'2013Figures'!$B:$B,"BrokerToCy",'2013Figures'!$G:$G,"P1",'2013Figures'!$E:$E,$B$1)</f>
        <v>0</v>
      </c>
      <c r="G337" s="18">
        <f>SUMIFS('2013Figures'!$J:$J,'2013Figures'!$C:$C,$A337,'2013Figures'!$B:$B,"CyToBroker",'2013Figures'!$G:$G,"E1",'2013Figures'!$E:$E,$B$1)</f>
        <v>70</v>
      </c>
      <c r="H337" s="18">
        <f>SUMIFS('2013Figures'!$J:$J,'2013Figures'!$C:$C,$A337,'2013Figures'!$B:$B,"CyToBroker",'2013Figures'!$G:$G,"P1",'2013Figures'!$E:$E,$B$1)</f>
        <v>0</v>
      </c>
      <c r="I337" s="28"/>
      <c r="J337" s="17"/>
      <c r="K337" s="28"/>
      <c r="L337" s="50">
        <f>SUMIFS('2012Figures'!$J:$J,'2012Figures'!$C:$C,$A337,'2012Figures'!$E:$E,$B$1)</f>
        <v>97</v>
      </c>
      <c r="M337" s="50">
        <f>SUMIFS('2012Figures'!$J:$J,'2012Figures'!$C:$C,$A337,'2012Figures'!$B:$B,"BrokerToCy",'2012Figures'!$G:$G,"E1",'2012Figures'!$E:$E,$B$1)</f>
        <v>0</v>
      </c>
      <c r="N337" s="50">
        <f>SUMIFS('2012Figures'!$J:$J,'2012Figures'!$C:$C,$A337,'2012Figures'!$B:$B,"BrokerToCy",'2012Figures'!$G:$G,"P1",'2012Figures'!$E:$E,$B$1)</f>
        <v>0</v>
      </c>
      <c r="O337" s="50">
        <f>SUMIFS('2012Figures'!$J:$J,'2012Figures'!$C:$C,$A337,'2012Figures'!$B:$B,"CyToBroker",'2012Figures'!$G:$G,"E1",'2012Figures'!$E:$E,$B$1)</f>
        <v>97</v>
      </c>
      <c r="P337" s="50">
        <f>SUMIFS('2012Figures'!$J:$J,'2012Figures'!$C:$C,$A337,'2012Figures'!$B:$B,"CyToBroker",'2012Figures'!$G:$G,"P1",'2012Figures'!$E:$E,$B$1)</f>
        <v>0</v>
      </c>
      <c r="Q337" s="28"/>
      <c r="R337" s="46">
        <f t="shared" ref="R337:V400" si="32">IF(L337=0,"",ROUND(D337/L337-1,2))</f>
        <v>-0.28000000000000003</v>
      </c>
      <c r="S337" s="46" t="str">
        <f t="shared" si="32"/>
        <v/>
      </c>
      <c r="T337" s="46" t="str">
        <f t="shared" si="32"/>
        <v/>
      </c>
      <c r="U337" s="46">
        <f t="shared" si="32"/>
        <v>-0.28000000000000003</v>
      </c>
      <c r="V337" s="46" t="str">
        <f t="shared" si="32"/>
        <v/>
      </c>
    </row>
    <row r="338" spans="1:22" x14ac:dyDescent="0.2">
      <c r="A338" s="1">
        <v>304</v>
      </c>
      <c r="B338" s="1" t="s">
        <v>118</v>
      </c>
      <c r="C338" s="8">
        <v>4</v>
      </c>
      <c r="D338" s="29">
        <f>SUMIFS('2013Figures'!$J:$J,'2013Figures'!$C:$C,$A338,'2013Figures'!$H:$H,$B338,'2013Figures'!$I:$I,$C338,'2013Figures'!$E:$E,$B$1)</f>
        <v>0</v>
      </c>
      <c r="E338" s="9">
        <f>SUMIFS('2013Figures'!$J:$J,'2013Figures'!$C:$C,$A338,'2013Figures'!$H:$H,$B338,'2013Figures'!$I:$I,$C338,'2013Figures'!$B:$B,"BrokerToCy",'2013Figures'!$G:$G,"E1",'2013Figures'!$E:$E,$B$1)</f>
        <v>0</v>
      </c>
      <c r="F338" s="9">
        <f>SUMIFS('2013Figures'!$J:$J,'2013Figures'!$C:$C,$A338,'2013Figures'!$H:$H,$B338,'2013Figures'!$I:$I,$C338,'2013Figures'!$B:$B,"BrokerToCy",'2013Figures'!$G:$G,"P1",'2013Figures'!$E:$E,$B$1)</f>
        <v>0</v>
      </c>
      <c r="G338" s="9">
        <f>SUMIFS('2013Figures'!$J:$J,'2013Figures'!$C:$C,$A338,'2013Figures'!$H:$H,$B338,'2013Figures'!$I:$I,$C338,'2013Figures'!$B:$B,"CyToBroker",'2013Figures'!$G:$G,"E1",'2013Figures'!$E:$E,$B$1)</f>
        <v>0</v>
      </c>
      <c r="H338" s="9">
        <f>SUMIFS('2013Figures'!$J:$J,'2013Figures'!$C:$C,$A338,'2013Figures'!$H:$H,$B338,'2013Figures'!$I:$I,$C338,'2013Figures'!$B:$B,"CyToBroker",'2013Figures'!$G:$G,"P1",'2013Figures'!$E:$E,$B$1)</f>
        <v>0</v>
      </c>
      <c r="I338" s="30"/>
      <c r="J338" s="31">
        <v>201501</v>
      </c>
      <c r="K338" s="30"/>
      <c r="L338" s="42">
        <f>SUMIFS('2012Figures'!$J:$J,'2012Figures'!$C:$C,$A338,'2012Figures'!$H:$H,$B338,'2012Figures'!$I:$I,$C338,'2012Figures'!$E:$E,$B$1)</f>
        <v>0</v>
      </c>
      <c r="M338" s="52">
        <f>SUMIFS('2012Figures'!$J:$J,'2012Figures'!$C:$C,$A338,'2012Figures'!$H:$H,$B338,'2012Figures'!$I:$I,$C338,'2012Figures'!$B:$B,"BrokerToCy",'2012Figures'!$G:$G,"E1",'2012Figures'!$E:$E,$B$1)</f>
        <v>0</v>
      </c>
      <c r="N338" s="52">
        <f>SUMIFS('2012Figures'!$J:$J,'2012Figures'!$C:$C,$A338,'2012Figures'!$H:$H,$B338,'2012Figures'!$I:$I,$C338,'2012Figures'!$B:$B,"BrokerToCy",'2012Figures'!$G:$G,"P1",'2012Figures'!$E:$E,$B$1)</f>
        <v>0</v>
      </c>
      <c r="O338" s="52">
        <f>SUMIFS('2012Figures'!$J:$J,'2012Figures'!$C:$C,$A338,'2012Figures'!$H:$H,$B338,'2012Figures'!$I:$I,$C338,'2012Figures'!$B:$B,"CyToBroker",'2012Figures'!$G:$G,"E1",'2012Figures'!$E:$E,$B$1)</f>
        <v>0</v>
      </c>
      <c r="P338" s="52">
        <f>SUMIFS('2012Figures'!$J:$J,'2012Figures'!$C:$C,$A338,'2012Figures'!$H:$H,$B338,'2012Figures'!$I:$I,$C338,'2012Figures'!$B:$B,"CyToBroker",'2012Figures'!$G:$G,"P1",'2012Figures'!$E:$E,$B$1)</f>
        <v>0</v>
      </c>
      <c r="Q338" s="30"/>
      <c r="R338" s="46" t="str">
        <f t="shared" si="32"/>
        <v/>
      </c>
      <c r="S338" s="46" t="str">
        <f t="shared" si="32"/>
        <v/>
      </c>
      <c r="T338" s="46" t="str">
        <f t="shared" si="32"/>
        <v/>
      </c>
      <c r="U338" s="46" t="str">
        <f t="shared" si="32"/>
        <v/>
      </c>
      <c r="V338" s="46" t="str">
        <f t="shared" si="32"/>
        <v/>
      </c>
    </row>
    <row r="339" spans="1:22" x14ac:dyDescent="0.2">
      <c r="A339" s="1">
        <v>304</v>
      </c>
      <c r="B339" s="1" t="s">
        <v>118</v>
      </c>
      <c r="C339" s="8">
        <v>3</v>
      </c>
      <c r="D339" s="29">
        <f>SUMIFS('2013Figures'!$J:$J,'2013Figures'!$C:$C,$A339,'2013Figures'!$H:$H,$B339,'2013Figures'!$I:$I,$C339,'2013Figures'!$E:$E,$B$1)</f>
        <v>0</v>
      </c>
      <c r="E339" s="9">
        <f>SUMIFS('2013Figures'!$J:$J,'2013Figures'!$C:$C,$A339,'2013Figures'!$H:$H,$B339,'2013Figures'!$I:$I,$C339,'2013Figures'!$B:$B,"BrokerToCy",'2013Figures'!$G:$G,"E1",'2013Figures'!$E:$E,$B$1)</f>
        <v>0</v>
      </c>
      <c r="F339" s="9">
        <f>SUMIFS('2013Figures'!$J:$J,'2013Figures'!$C:$C,$A339,'2013Figures'!$H:$H,$B339,'2013Figures'!$I:$I,$C339,'2013Figures'!$B:$B,"BrokerToCy",'2013Figures'!$G:$G,"P1",'2013Figures'!$E:$E,$B$1)</f>
        <v>0</v>
      </c>
      <c r="G339" s="9">
        <f>SUMIFS('2013Figures'!$J:$J,'2013Figures'!$C:$C,$A339,'2013Figures'!$H:$H,$B339,'2013Figures'!$I:$I,$C339,'2013Figures'!$B:$B,"CyToBroker",'2013Figures'!$G:$G,"E1",'2013Figures'!$E:$E,$B$1)</f>
        <v>0</v>
      </c>
      <c r="H339" s="9">
        <f>SUMIFS('2013Figures'!$J:$J,'2013Figures'!$C:$C,$A339,'2013Figures'!$H:$H,$B339,'2013Figures'!$I:$I,$C339,'2013Figures'!$B:$B,"CyToBroker",'2013Figures'!$G:$G,"P1",'2013Figures'!$E:$E,$B$1)</f>
        <v>0</v>
      </c>
      <c r="I339" s="30"/>
      <c r="J339" s="31">
        <v>201301</v>
      </c>
      <c r="K339" s="30"/>
      <c r="L339" s="42">
        <f>SUMIFS('2012Figures'!$J:$J,'2012Figures'!$C:$C,$A339,'2012Figures'!$H:$H,$B339,'2012Figures'!$I:$I,$C339,'2012Figures'!$E:$E,$B$1)</f>
        <v>0</v>
      </c>
      <c r="M339" s="52">
        <f>SUMIFS('2012Figures'!$J:$J,'2012Figures'!$C:$C,$A339,'2012Figures'!$H:$H,$B339,'2012Figures'!$I:$I,$C339,'2012Figures'!$B:$B,"BrokerToCy",'2012Figures'!$G:$G,"E1",'2012Figures'!$E:$E,$B$1)</f>
        <v>0</v>
      </c>
      <c r="N339" s="52">
        <f>SUMIFS('2012Figures'!$J:$J,'2012Figures'!$C:$C,$A339,'2012Figures'!$H:$H,$B339,'2012Figures'!$I:$I,$C339,'2012Figures'!$B:$B,"BrokerToCy",'2012Figures'!$G:$G,"P1",'2012Figures'!$E:$E,$B$1)</f>
        <v>0</v>
      </c>
      <c r="O339" s="52">
        <f>SUMIFS('2012Figures'!$J:$J,'2012Figures'!$C:$C,$A339,'2012Figures'!$H:$H,$B339,'2012Figures'!$I:$I,$C339,'2012Figures'!$B:$B,"CyToBroker",'2012Figures'!$G:$G,"E1",'2012Figures'!$E:$E,$B$1)</f>
        <v>0</v>
      </c>
      <c r="P339" s="52">
        <f>SUMIFS('2012Figures'!$J:$J,'2012Figures'!$C:$C,$A339,'2012Figures'!$H:$H,$B339,'2012Figures'!$I:$I,$C339,'2012Figures'!$B:$B,"CyToBroker",'2012Figures'!$G:$G,"P1",'2012Figures'!$E:$E,$B$1)</f>
        <v>0</v>
      </c>
      <c r="Q339" s="30"/>
      <c r="R339" s="46" t="str">
        <f t="shared" si="32"/>
        <v/>
      </c>
      <c r="S339" s="46" t="str">
        <f t="shared" si="32"/>
        <v/>
      </c>
      <c r="T339" s="46" t="str">
        <f t="shared" si="32"/>
        <v/>
      </c>
      <c r="U339" s="46" t="str">
        <f t="shared" si="32"/>
        <v/>
      </c>
      <c r="V339" s="46" t="str">
        <f t="shared" si="32"/>
        <v/>
      </c>
    </row>
    <row r="340" spans="1:22" x14ac:dyDescent="0.2">
      <c r="A340" s="1">
        <v>304</v>
      </c>
      <c r="B340" s="1" t="s">
        <v>118</v>
      </c>
      <c r="C340" s="8">
        <v>2</v>
      </c>
      <c r="D340" s="29">
        <f>SUMIFS('2013Figures'!$J:$J,'2013Figures'!$C:$C,$A340,'2013Figures'!$H:$H,$B340,'2013Figures'!$I:$I,$C340,'2013Figures'!$E:$E,$B$1)</f>
        <v>0</v>
      </c>
      <c r="E340" s="9">
        <f>SUMIFS('2013Figures'!$J:$J,'2013Figures'!$C:$C,$A340,'2013Figures'!$H:$H,$B340,'2013Figures'!$I:$I,$C340,'2013Figures'!$B:$B,"BrokerToCy",'2013Figures'!$G:$G,"E1",'2013Figures'!$E:$E,$B$1)</f>
        <v>0</v>
      </c>
      <c r="F340" s="9">
        <f>SUMIFS('2013Figures'!$J:$J,'2013Figures'!$C:$C,$A340,'2013Figures'!$H:$H,$B340,'2013Figures'!$I:$I,$C340,'2013Figures'!$B:$B,"BrokerToCy",'2013Figures'!$G:$G,"P1",'2013Figures'!$E:$E,$B$1)</f>
        <v>0</v>
      </c>
      <c r="G340" s="9">
        <f>SUMIFS('2013Figures'!$J:$J,'2013Figures'!$C:$C,$A340,'2013Figures'!$H:$H,$B340,'2013Figures'!$I:$I,$C340,'2013Figures'!$B:$B,"CyToBroker",'2013Figures'!$G:$G,"E1",'2013Figures'!$E:$E,$B$1)</f>
        <v>0</v>
      </c>
      <c r="H340" s="9">
        <f>SUMIFS('2013Figures'!$J:$J,'2013Figures'!$C:$C,$A340,'2013Figures'!$H:$H,$B340,'2013Figures'!$I:$I,$C340,'2013Figures'!$B:$B,"CyToBroker",'2013Figures'!$G:$G,"P1",'2013Figures'!$E:$E,$B$1)</f>
        <v>0</v>
      </c>
      <c r="J340" s="8">
        <v>200801</v>
      </c>
      <c r="L340" s="42">
        <f>SUMIFS('2012Figures'!$J:$J,'2012Figures'!$C:$C,$A340,'2012Figures'!$H:$H,$B340,'2012Figures'!$I:$I,$C340,'2012Figures'!$E:$E,$B$1)</f>
        <v>0</v>
      </c>
      <c r="M340" s="52">
        <f>SUMIFS('2012Figures'!$J:$J,'2012Figures'!$C:$C,$A340,'2012Figures'!$H:$H,$B340,'2012Figures'!$I:$I,$C340,'2012Figures'!$B:$B,"BrokerToCy",'2012Figures'!$G:$G,"E1",'2012Figures'!$E:$E,$B$1)</f>
        <v>0</v>
      </c>
      <c r="N340" s="52">
        <f>SUMIFS('2012Figures'!$J:$J,'2012Figures'!$C:$C,$A340,'2012Figures'!$H:$H,$B340,'2012Figures'!$I:$I,$C340,'2012Figures'!$B:$B,"BrokerToCy",'2012Figures'!$G:$G,"P1",'2012Figures'!$E:$E,$B$1)</f>
        <v>0</v>
      </c>
      <c r="O340" s="52">
        <f>SUMIFS('2012Figures'!$J:$J,'2012Figures'!$C:$C,$A340,'2012Figures'!$H:$H,$B340,'2012Figures'!$I:$I,$C340,'2012Figures'!$B:$B,"CyToBroker",'2012Figures'!$G:$G,"E1",'2012Figures'!$E:$E,$B$1)</f>
        <v>0</v>
      </c>
      <c r="P340" s="52">
        <f>SUMIFS('2012Figures'!$J:$J,'2012Figures'!$C:$C,$A340,'2012Figures'!$H:$H,$B340,'2012Figures'!$I:$I,$C340,'2012Figures'!$B:$B,"CyToBroker",'2012Figures'!$G:$G,"P1",'2012Figures'!$E:$E,$B$1)</f>
        <v>0</v>
      </c>
      <c r="R340" s="46" t="str">
        <f t="shared" si="32"/>
        <v/>
      </c>
      <c r="S340" s="46" t="str">
        <f t="shared" si="32"/>
        <v/>
      </c>
      <c r="T340" s="46" t="str">
        <f t="shared" si="32"/>
        <v/>
      </c>
      <c r="U340" s="46" t="str">
        <f t="shared" si="32"/>
        <v/>
      </c>
      <c r="V340" s="46" t="str">
        <f t="shared" si="32"/>
        <v/>
      </c>
    </row>
    <row r="341" spans="1:22" x14ac:dyDescent="0.2">
      <c r="A341" s="1">
        <v>304</v>
      </c>
      <c r="B341" s="1" t="s">
        <v>118</v>
      </c>
      <c r="C341" s="8">
        <v>1</v>
      </c>
      <c r="D341" s="29">
        <f>SUMIFS('2013Figures'!$J:$J,'2013Figures'!$C:$C,$A341,'2013Figures'!$H:$H,$B341,'2013Figures'!$I:$I,$C341,'2013Figures'!$E:$E,$B$1)</f>
        <v>0</v>
      </c>
      <c r="E341" s="9">
        <f>SUMIFS('2013Figures'!$J:$J,'2013Figures'!$C:$C,$A341,'2013Figures'!$H:$H,$B341,'2013Figures'!$I:$I,$C341,'2013Figures'!$B:$B,"BrokerToCy",'2013Figures'!$G:$G,"E1",'2013Figures'!$E:$E,$B$1)</f>
        <v>0</v>
      </c>
      <c r="F341" s="9">
        <f>SUMIFS('2013Figures'!$J:$J,'2013Figures'!$C:$C,$A341,'2013Figures'!$H:$H,$B341,'2013Figures'!$I:$I,$C341,'2013Figures'!$B:$B,"BrokerToCy",'2013Figures'!$G:$G,"P1",'2013Figures'!$E:$E,$B$1)</f>
        <v>0</v>
      </c>
      <c r="G341" s="9">
        <f>SUMIFS('2013Figures'!$J:$J,'2013Figures'!$C:$C,$A341,'2013Figures'!$H:$H,$B341,'2013Figures'!$I:$I,$C341,'2013Figures'!$B:$B,"CyToBroker",'2013Figures'!$G:$G,"E1",'2013Figures'!$E:$E,$B$1)</f>
        <v>0</v>
      </c>
      <c r="H341" s="9">
        <f>SUMIFS('2013Figures'!$J:$J,'2013Figures'!$C:$C,$A341,'2013Figures'!$H:$H,$B341,'2013Figures'!$I:$I,$C341,'2013Figures'!$B:$B,"CyToBroker",'2013Figures'!$G:$G,"P1",'2013Figures'!$E:$E,$B$1)</f>
        <v>0</v>
      </c>
      <c r="J341" s="8" t="s">
        <v>131</v>
      </c>
      <c r="L341" s="42">
        <f>SUMIFS('2012Figures'!$J:$J,'2012Figures'!$C:$C,$A341,'2012Figures'!$H:$H,$B341,'2012Figures'!$I:$I,$C341,'2012Figures'!$E:$E,$B$1)</f>
        <v>0</v>
      </c>
      <c r="M341" s="52">
        <f>SUMIFS('2012Figures'!$J:$J,'2012Figures'!$C:$C,$A341,'2012Figures'!$H:$H,$B341,'2012Figures'!$I:$I,$C341,'2012Figures'!$B:$B,"BrokerToCy",'2012Figures'!$G:$G,"E1",'2012Figures'!$E:$E,$B$1)</f>
        <v>0</v>
      </c>
      <c r="N341" s="52">
        <f>SUMIFS('2012Figures'!$J:$J,'2012Figures'!$C:$C,$A341,'2012Figures'!$H:$H,$B341,'2012Figures'!$I:$I,$C341,'2012Figures'!$B:$B,"BrokerToCy",'2012Figures'!$G:$G,"P1",'2012Figures'!$E:$E,$B$1)</f>
        <v>0</v>
      </c>
      <c r="O341" s="52">
        <f>SUMIFS('2012Figures'!$J:$J,'2012Figures'!$C:$C,$A341,'2012Figures'!$H:$H,$B341,'2012Figures'!$I:$I,$C341,'2012Figures'!$B:$B,"CyToBroker",'2012Figures'!$G:$G,"E1",'2012Figures'!$E:$E,$B$1)</f>
        <v>0</v>
      </c>
      <c r="P341" s="52">
        <f>SUMIFS('2012Figures'!$J:$J,'2012Figures'!$C:$C,$A341,'2012Figures'!$H:$H,$B341,'2012Figures'!$I:$I,$C341,'2012Figures'!$B:$B,"CyToBroker",'2012Figures'!$G:$G,"P1",'2012Figures'!$E:$E,$B$1)</f>
        <v>0</v>
      </c>
      <c r="R341" s="46" t="str">
        <f t="shared" si="32"/>
        <v/>
      </c>
      <c r="S341" s="46" t="str">
        <f t="shared" si="32"/>
        <v/>
      </c>
      <c r="T341" s="46" t="str">
        <f t="shared" si="32"/>
        <v/>
      </c>
      <c r="U341" s="46" t="str">
        <f t="shared" si="32"/>
        <v/>
      </c>
      <c r="V341" s="46" t="str">
        <f t="shared" si="32"/>
        <v/>
      </c>
    </row>
    <row r="342" spans="1:22" x14ac:dyDescent="0.2">
      <c r="A342" s="1">
        <v>304</v>
      </c>
      <c r="B342" s="1" t="s">
        <v>118</v>
      </c>
      <c r="D342" s="29">
        <f>SUMIFS('2013Figures'!$J:$J,'2013Figures'!$C:$C,$A342,'2013Figures'!$I:$I,"",'2013Figures'!$E:$E,$B$1)</f>
        <v>70</v>
      </c>
      <c r="E342" s="9">
        <f>SUMIFS('2013Figures'!$J:$J,'2013Figures'!$C:$C,$A342,'2013Figures'!$I:$I,"",'2013Figures'!$B:$B,"BrokerToCy",'2013Figures'!$G:$G,"E1",'2013Figures'!$E:$E,$B$1)</f>
        <v>0</v>
      </c>
      <c r="F342" s="9">
        <f>SUMIFS('2013Figures'!$J:$J,'2013Figures'!$C:$C,$A342,'2013Figures'!$I:$I,"",'2013Figures'!$B:$B,"BrokerToCy",'2013Figures'!$G:$G,"P1",'2013Figures'!$E:$E,$B$1)</f>
        <v>0</v>
      </c>
      <c r="G342" s="9">
        <f>SUMIFS('2013Figures'!$J:$J,'2013Figures'!$C:$C,$A342,'2013Figures'!$I:$I,"",'2013Figures'!$B:$B,"CyToBroker",'2013Figures'!$G:$G,"E1",'2013Figures'!$E:$E,$B$1)</f>
        <v>70</v>
      </c>
      <c r="H342" s="9">
        <f>SUMIFS('2013Figures'!$J:$J,'2013Figures'!$C:$C,$A342,'2013Figures'!$I:$I,"",'2013Figures'!$B:$B,"CyToBroker",'2013Figures'!$G:$G,"P1",'2013Figures'!$E:$E,$B$1)</f>
        <v>0</v>
      </c>
      <c r="J342" s="8" t="s">
        <v>131</v>
      </c>
      <c r="L342" s="42">
        <f>SUMIFS('2012Figures'!$J:$J,'2012Figures'!$C:$C,$A342,'2012Figures'!$I:$I,"",'2012Figures'!$E:$E,$B$1)</f>
        <v>97</v>
      </c>
      <c r="M342" s="52">
        <f>SUMIFS('2012Figures'!$J:$J,'2012Figures'!$C:$C,$A342,'2012Figures'!$I:$I,"",'2012Figures'!$B:$B,"BrokerToCy",'2012Figures'!$G:$G,"E1",'2012Figures'!$E:$E,$B$1)</f>
        <v>0</v>
      </c>
      <c r="N342" s="52">
        <f>SUMIFS('2012Figures'!$J:$J,'2012Figures'!$C:$C,$A342,'2012Figures'!$I:$I,"",'2012Figures'!$B:$B,"BrokerToCy",'2012Figures'!$G:$G,"P1",'2012Figures'!$E:$E,$B$1)</f>
        <v>0</v>
      </c>
      <c r="O342" s="52">
        <f>SUMIFS('2012Figures'!$J:$J,'2012Figures'!$C:$C,$A342,'2012Figures'!$I:$I,"",'2012Figures'!$B:$B,"CyToBroker",'2012Figures'!$G:$G,"E1",'2012Figures'!$E:$E,$B$1)</f>
        <v>97</v>
      </c>
      <c r="P342" s="52">
        <f>SUMIFS('2012Figures'!$J:$J,'2012Figures'!$C:$C,$A342,'2012Figures'!$I:$I,"",'2012Figures'!$B:$B,"CyToBroker",'2012Figures'!$G:$G,"P1",'2012Figures'!$E:$E,$B$1)</f>
        <v>0</v>
      </c>
      <c r="R342" s="46">
        <f t="shared" si="32"/>
        <v>-0.28000000000000003</v>
      </c>
      <c r="S342" s="46" t="str">
        <f t="shared" si="32"/>
        <v/>
      </c>
      <c r="T342" s="46" t="str">
        <f t="shared" si="32"/>
        <v/>
      </c>
      <c r="U342" s="46">
        <f t="shared" si="32"/>
        <v>-0.28000000000000003</v>
      </c>
      <c r="V342" s="46" t="str">
        <f t="shared" si="32"/>
        <v/>
      </c>
    </row>
    <row r="343" spans="1:22" x14ac:dyDescent="0.2">
      <c r="A343" s="21"/>
      <c r="B343" s="21" t="s">
        <v>92</v>
      </c>
      <c r="C343" s="22"/>
      <c r="D343" s="23">
        <f>SUM(E343:H343)</f>
        <v>70</v>
      </c>
      <c r="E343" s="23">
        <f>SUM(E338:E342)</f>
        <v>0</v>
      </c>
      <c r="F343" s="23">
        <f>SUM(F338:F342)</f>
        <v>0</v>
      </c>
      <c r="G343" s="23">
        <f>SUM(G338:G342)</f>
        <v>70</v>
      </c>
      <c r="H343" s="23">
        <f>SUM(H338:H342)</f>
        <v>0</v>
      </c>
      <c r="I343" s="21"/>
      <c r="J343" s="22"/>
      <c r="K343" s="21"/>
      <c r="L343" s="43">
        <f>SUM(M343:P343)</f>
        <v>97</v>
      </c>
      <c r="M343" s="43">
        <f>SUM(M338:M342)</f>
        <v>0</v>
      </c>
      <c r="N343" s="43">
        <f>SUM(N338:N342)</f>
        <v>0</v>
      </c>
      <c r="O343" s="43">
        <f>SUM(O338:O342)</f>
        <v>97</v>
      </c>
      <c r="P343" s="43">
        <f>SUM(P338:P342)</f>
        <v>0</v>
      </c>
      <c r="Q343" s="21"/>
      <c r="R343" s="21"/>
      <c r="S343" s="21"/>
      <c r="T343" s="21"/>
      <c r="U343" s="21"/>
      <c r="V343" s="21"/>
    </row>
    <row r="344" spans="1:22" x14ac:dyDescent="0.2">
      <c r="A344" s="28">
        <v>305</v>
      </c>
      <c r="B344" s="28" t="s">
        <v>119</v>
      </c>
      <c r="C344" s="17" t="s">
        <v>88</v>
      </c>
      <c r="D344" s="18">
        <f>SUMIFS('2013Figures'!$J:$J,'2013Figures'!$C:$C,$A344,'2013Figures'!$E:$E,$B$1)</f>
        <v>0</v>
      </c>
      <c r="E344" s="18">
        <f>SUMIFS('2013Figures'!$J:$J,'2013Figures'!$C:$C,$A344,'2013Figures'!$B:$B,"BrokerToCy",'2013Figures'!$G:$G,"E1",'2013Figures'!$E:$E,$B$1)</f>
        <v>0</v>
      </c>
      <c r="F344" s="18">
        <f>SUMIFS('2013Figures'!$J:$J,'2013Figures'!$C:$C,$A344,'2013Figures'!$B:$B,"BrokerToCy",'2013Figures'!$G:$G,"P1",'2013Figures'!$E:$E,$B$1)</f>
        <v>0</v>
      </c>
      <c r="G344" s="18">
        <f>SUMIFS('2013Figures'!$J:$J,'2013Figures'!$C:$C,$A344,'2013Figures'!$B:$B,"CyToBroker",'2013Figures'!$G:$G,"E1",'2013Figures'!$E:$E,$B$1)</f>
        <v>0</v>
      </c>
      <c r="H344" s="18">
        <f>SUMIFS('2013Figures'!$J:$J,'2013Figures'!$C:$C,$A344,'2013Figures'!$B:$B,"CyToBroker",'2013Figures'!$G:$G,"P1",'2013Figures'!$E:$E,$B$1)</f>
        <v>0</v>
      </c>
      <c r="I344" s="28"/>
      <c r="J344" s="17"/>
      <c r="K344" s="28"/>
      <c r="L344" s="50">
        <f>SUMIFS('2012Figures'!$J:$J,'2012Figures'!$C:$C,$A344,'2012Figures'!$E:$E,$B$1)</f>
        <v>0</v>
      </c>
      <c r="M344" s="50">
        <f>SUMIFS('2012Figures'!$J:$J,'2012Figures'!$C:$C,$A344,'2012Figures'!$B:$B,"BrokerToCy",'2012Figures'!$G:$G,"E1",'2012Figures'!$E:$E,$B$1)</f>
        <v>0</v>
      </c>
      <c r="N344" s="50">
        <f>SUMIFS('2012Figures'!$J:$J,'2012Figures'!$C:$C,$A344,'2012Figures'!$B:$B,"BrokerToCy",'2012Figures'!$G:$G,"P1",'2012Figures'!$E:$E,$B$1)</f>
        <v>0</v>
      </c>
      <c r="O344" s="50">
        <f>SUMIFS('2012Figures'!$J:$J,'2012Figures'!$C:$C,$A344,'2012Figures'!$B:$B,"CyToBroker",'2012Figures'!$G:$G,"E1",'2012Figures'!$E:$E,$B$1)</f>
        <v>0</v>
      </c>
      <c r="P344" s="50">
        <f>SUMIFS('2012Figures'!$J:$J,'2012Figures'!$C:$C,$A344,'2012Figures'!$B:$B,"CyToBroker",'2012Figures'!$G:$G,"P1",'2012Figures'!$E:$E,$B$1)</f>
        <v>0</v>
      </c>
      <c r="Q344" s="28"/>
      <c r="R344" s="46" t="str">
        <f t="shared" ref="R344:V408" si="33">IF(L344=0,"",ROUND(D344/L344-1,2))</f>
        <v/>
      </c>
      <c r="S344" s="46" t="str">
        <f t="shared" si="33"/>
        <v/>
      </c>
      <c r="T344" s="46" t="str">
        <f t="shared" si="33"/>
        <v/>
      </c>
      <c r="U344" s="46" t="str">
        <f t="shared" si="33"/>
        <v/>
      </c>
      <c r="V344" s="46" t="str">
        <f t="shared" si="33"/>
        <v/>
      </c>
    </row>
    <row r="345" spans="1:22" x14ac:dyDescent="0.2">
      <c r="A345" s="1">
        <v>305</v>
      </c>
      <c r="B345" s="1" t="s">
        <v>119</v>
      </c>
      <c r="C345" s="8">
        <v>1</v>
      </c>
      <c r="D345" s="29">
        <f>SUMIFS('2013Figures'!$J:$J,'2013Figures'!$C:$C,$A345,'2013Figures'!$H:$H,$B345,'2013Figures'!$I:$I,$C345,'2013Figures'!$E:$E,$B$1)</f>
        <v>0</v>
      </c>
      <c r="E345" s="9">
        <f>SUMIFS('2013Figures'!$J:$J,'2013Figures'!$C:$C,$A345,'2013Figures'!$H:$H,$B345,'2013Figures'!$I:$I,$C345,'2013Figures'!$B:$B,"BrokerToCy",'2013Figures'!$G:$G,"E1",'2013Figures'!$E:$E,$B$1)</f>
        <v>0</v>
      </c>
      <c r="F345" s="9">
        <f>SUMIFS('2013Figures'!$J:$J,'2013Figures'!$C:$C,$A345,'2013Figures'!$H:$H,$B345,'2013Figures'!$I:$I,$C345,'2013Figures'!$B:$B,"BrokerToCy",'2013Figures'!$G:$G,"P1",'2013Figures'!$E:$E,$B$1)</f>
        <v>0</v>
      </c>
      <c r="G345" s="9">
        <f>SUMIFS('2013Figures'!$J:$J,'2013Figures'!$C:$C,$A345,'2013Figures'!$H:$H,$B345,'2013Figures'!$I:$I,$C345,'2013Figures'!$B:$B,"CyToBroker",'2013Figures'!$G:$G,"E1",'2013Figures'!$E:$E,$B$1)</f>
        <v>0</v>
      </c>
      <c r="H345" s="9">
        <f>SUMIFS('2013Figures'!$J:$J,'2013Figures'!$C:$C,$A345,'2013Figures'!$H:$H,$B345,'2013Figures'!$I:$I,$C345,'2013Figures'!$B:$B,"CyToBroker",'2013Figures'!$G:$G,"P1",'2013Figures'!$E:$E,$B$1)</f>
        <v>0</v>
      </c>
      <c r="J345" s="8" t="s">
        <v>131</v>
      </c>
      <c r="L345" s="42">
        <f>SUMIFS('2012Figures'!$J:$J,'2012Figures'!$C:$C,$A345,'2012Figures'!$H:$H,$B345,'2012Figures'!$I:$I,$C345,'2012Figures'!$E:$E,$B$1)</f>
        <v>0</v>
      </c>
      <c r="M345" s="52">
        <f>SUMIFS('2012Figures'!$J:$J,'2012Figures'!$C:$C,$A345,'2012Figures'!$H:$H,$B345,'2012Figures'!$I:$I,$C345,'2012Figures'!$B:$B,"BrokerToCy",'2012Figures'!$G:$G,"E1",'2012Figures'!$E:$E,$B$1)</f>
        <v>0</v>
      </c>
      <c r="N345" s="52">
        <f>SUMIFS('2012Figures'!$J:$J,'2012Figures'!$C:$C,$A345,'2012Figures'!$H:$H,$B345,'2012Figures'!$I:$I,$C345,'2012Figures'!$B:$B,"BrokerToCy",'2012Figures'!$G:$G,"P1",'2012Figures'!$E:$E,$B$1)</f>
        <v>0</v>
      </c>
      <c r="O345" s="52">
        <f>SUMIFS('2012Figures'!$J:$J,'2012Figures'!$C:$C,$A345,'2012Figures'!$H:$H,$B345,'2012Figures'!$I:$I,$C345,'2012Figures'!$B:$B,"CyToBroker",'2012Figures'!$G:$G,"E1",'2012Figures'!$E:$E,$B$1)</f>
        <v>0</v>
      </c>
      <c r="P345" s="52">
        <f>SUMIFS('2012Figures'!$J:$J,'2012Figures'!$C:$C,$A345,'2012Figures'!$H:$H,$B345,'2012Figures'!$I:$I,$C345,'2012Figures'!$B:$B,"CyToBroker",'2012Figures'!$G:$G,"P1",'2012Figures'!$E:$E,$B$1)</f>
        <v>0</v>
      </c>
      <c r="R345" s="46" t="str">
        <f t="shared" si="33"/>
        <v/>
      </c>
      <c r="S345" s="46" t="str">
        <f t="shared" si="33"/>
        <v/>
      </c>
      <c r="T345" s="46" t="str">
        <f t="shared" si="33"/>
        <v/>
      </c>
      <c r="U345" s="46" t="str">
        <f t="shared" si="33"/>
        <v/>
      </c>
      <c r="V345" s="46" t="str">
        <f t="shared" si="33"/>
        <v/>
      </c>
    </row>
    <row r="346" spans="1:22" x14ac:dyDescent="0.2">
      <c r="A346" s="1">
        <v>305</v>
      </c>
      <c r="B346" s="1" t="s">
        <v>119</v>
      </c>
      <c r="D346" s="29">
        <f>SUMIFS('2013Figures'!$J:$J,'2013Figures'!$C:$C,$A346,'2013Figures'!$I:$I,"",'2013Figures'!$E:$E,$B$1)</f>
        <v>0</v>
      </c>
      <c r="E346" s="9">
        <f>SUMIFS('2013Figures'!$J:$J,'2013Figures'!$C:$C,$A346,'2013Figures'!$I:$I,"",'2013Figures'!$B:$B,"BrokerToCy",'2013Figures'!$G:$G,"E1",'2013Figures'!$E:$E,$B$1)</f>
        <v>0</v>
      </c>
      <c r="F346" s="9">
        <f>SUMIFS('2013Figures'!$J:$J,'2013Figures'!$C:$C,$A346,'2013Figures'!$I:$I,"",'2013Figures'!$B:$B,"BrokerToCy",'2013Figures'!$G:$G,"P1",'2013Figures'!$E:$E,$B$1)</f>
        <v>0</v>
      </c>
      <c r="G346" s="9">
        <f>SUMIFS('2013Figures'!$J:$J,'2013Figures'!$C:$C,$A346,'2013Figures'!$I:$I,"",'2013Figures'!$B:$B,"CyToBroker",'2013Figures'!$G:$G,"E1",'2013Figures'!$E:$E,$B$1)</f>
        <v>0</v>
      </c>
      <c r="H346" s="9">
        <f>SUMIFS('2013Figures'!$J:$J,'2013Figures'!$C:$C,$A346,'2013Figures'!$I:$I,"",'2013Figures'!$B:$B,"CyToBroker",'2013Figures'!$G:$G,"P1",'2013Figures'!$E:$E,$B$1)</f>
        <v>0</v>
      </c>
      <c r="J346" s="8" t="s">
        <v>131</v>
      </c>
      <c r="L346" s="42">
        <f>SUMIFS('2012Figures'!$J:$J,'2012Figures'!$C:$C,$A346,'2012Figures'!$I:$I,"",'2012Figures'!$E:$E,$B$1)</f>
        <v>0</v>
      </c>
      <c r="M346" s="52">
        <f>SUMIFS('2012Figures'!$J:$J,'2012Figures'!$C:$C,$A346,'2012Figures'!$I:$I,"",'2012Figures'!$B:$B,"BrokerToCy",'2012Figures'!$G:$G,"E1",'2012Figures'!$E:$E,$B$1)</f>
        <v>0</v>
      </c>
      <c r="N346" s="52">
        <f>SUMIFS('2012Figures'!$J:$J,'2012Figures'!$C:$C,$A346,'2012Figures'!$I:$I,"",'2012Figures'!$B:$B,"BrokerToCy",'2012Figures'!$G:$G,"P1",'2012Figures'!$E:$E,$B$1)</f>
        <v>0</v>
      </c>
      <c r="O346" s="52">
        <f>SUMIFS('2012Figures'!$J:$J,'2012Figures'!$C:$C,$A346,'2012Figures'!$I:$I,"",'2012Figures'!$B:$B,"CyToBroker",'2012Figures'!$G:$G,"E1",'2012Figures'!$E:$E,$B$1)</f>
        <v>0</v>
      </c>
      <c r="P346" s="52">
        <f>SUMIFS('2012Figures'!$J:$J,'2012Figures'!$C:$C,$A346,'2012Figures'!$I:$I,"",'2012Figures'!$B:$B,"CyToBroker",'2012Figures'!$G:$G,"P1",'2012Figures'!$E:$E,$B$1)</f>
        <v>0</v>
      </c>
      <c r="R346" s="46" t="str">
        <f t="shared" si="33"/>
        <v/>
      </c>
      <c r="S346" s="46" t="str">
        <f t="shared" si="33"/>
        <v/>
      </c>
      <c r="T346" s="46" t="str">
        <f t="shared" si="33"/>
        <v/>
      </c>
      <c r="U346" s="46" t="str">
        <f t="shared" si="33"/>
        <v/>
      </c>
      <c r="V346" s="46" t="str">
        <f t="shared" si="33"/>
        <v/>
      </c>
    </row>
    <row r="347" spans="1:22" x14ac:dyDescent="0.2">
      <c r="A347" s="21"/>
      <c r="B347" s="21" t="s">
        <v>92</v>
      </c>
      <c r="C347" s="22"/>
      <c r="D347" s="23">
        <f>SUM(E347:H347)</f>
        <v>0</v>
      </c>
      <c r="E347" s="23">
        <f>SUM(E345:E346)</f>
        <v>0</v>
      </c>
      <c r="F347" s="23">
        <f>SUM(F345:F346)</f>
        <v>0</v>
      </c>
      <c r="G347" s="23">
        <f>SUM(G345:G346)</f>
        <v>0</v>
      </c>
      <c r="H347" s="23">
        <f>SUM(H345:H346)</f>
        <v>0</v>
      </c>
      <c r="I347" s="21"/>
      <c r="J347" s="22"/>
      <c r="K347" s="21"/>
      <c r="L347" s="43">
        <f>SUM(M347:P347)</f>
        <v>0</v>
      </c>
      <c r="M347" s="43">
        <f>SUM(M345:M346)</f>
        <v>0</v>
      </c>
      <c r="N347" s="43">
        <f>SUM(N345:N346)</f>
        <v>0</v>
      </c>
      <c r="O347" s="43">
        <f>SUM(O345:O346)</f>
        <v>0</v>
      </c>
      <c r="P347" s="43">
        <f>SUM(P345:P346)</f>
        <v>0</v>
      </c>
      <c r="Q347" s="21"/>
      <c r="R347" s="21"/>
      <c r="S347" s="21"/>
      <c r="T347" s="21"/>
      <c r="U347" s="21"/>
      <c r="V347" s="21"/>
    </row>
    <row r="348" spans="1:22" x14ac:dyDescent="0.2">
      <c r="A348" s="28">
        <v>306</v>
      </c>
      <c r="B348" s="28" t="s">
        <v>120</v>
      </c>
      <c r="C348" s="17" t="s">
        <v>88</v>
      </c>
      <c r="D348" s="18">
        <f>SUMIFS('2013Figures'!$J:$J,'2013Figures'!$C:$C,$A348,'2013Figures'!$E:$E,$B$1)</f>
        <v>0</v>
      </c>
      <c r="E348" s="18">
        <f>SUMIFS('2013Figures'!$J:$J,'2013Figures'!$C:$C,$A348,'2013Figures'!$B:$B,"BrokerToCy",'2013Figures'!$G:$G,"E1",'2013Figures'!$E:$E,$B$1)</f>
        <v>0</v>
      </c>
      <c r="F348" s="18">
        <f>SUMIFS('2013Figures'!$J:$J,'2013Figures'!$C:$C,$A348,'2013Figures'!$B:$B,"BrokerToCy",'2013Figures'!$G:$G,"P1",'2013Figures'!$E:$E,$B$1)</f>
        <v>0</v>
      </c>
      <c r="G348" s="18">
        <f>SUMIFS('2013Figures'!$J:$J,'2013Figures'!$C:$C,$A348,'2013Figures'!$B:$B,"CyToBroker",'2013Figures'!$G:$G,"E1",'2013Figures'!$E:$E,$B$1)</f>
        <v>0</v>
      </c>
      <c r="H348" s="18">
        <f>SUMIFS('2013Figures'!$J:$J,'2013Figures'!$C:$C,$A348,'2013Figures'!$B:$B,"CyToBroker",'2013Figures'!$G:$G,"P1",'2013Figures'!$E:$E,$B$1)</f>
        <v>0</v>
      </c>
      <c r="I348" s="28"/>
      <c r="J348" s="17"/>
      <c r="K348" s="28"/>
      <c r="L348" s="50">
        <f>SUMIFS('2012Figures'!$J:$J,'2012Figures'!$C:$C,$A348,'2012Figures'!$E:$E,$B$1)</f>
        <v>0</v>
      </c>
      <c r="M348" s="50">
        <f>SUMIFS('2012Figures'!$J:$J,'2012Figures'!$C:$C,$A348,'2012Figures'!$B:$B,"BrokerToCy",'2012Figures'!$G:$G,"E1",'2012Figures'!$E:$E,$B$1)</f>
        <v>0</v>
      </c>
      <c r="N348" s="50">
        <f>SUMIFS('2012Figures'!$J:$J,'2012Figures'!$C:$C,$A348,'2012Figures'!$B:$B,"BrokerToCy",'2012Figures'!$G:$G,"P1",'2012Figures'!$E:$E,$B$1)</f>
        <v>0</v>
      </c>
      <c r="O348" s="50">
        <f>SUMIFS('2012Figures'!$J:$J,'2012Figures'!$C:$C,$A348,'2012Figures'!$B:$B,"CyToBroker",'2012Figures'!$G:$G,"E1",'2012Figures'!$E:$E,$B$1)</f>
        <v>0</v>
      </c>
      <c r="P348" s="50">
        <f>SUMIFS('2012Figures'!$J:$J,'2012Figures'!$C:$C,$A348,'2012Figures'!$B:$B,"CyToBroker",'2012Figures'!$G:$G,"P1",'2012Figures'!$E:$E,$B$1)</f>
        <v>0</v>
      </c>
      <c r="Q348" s="28"/>
      <c r="R348" s="46" t="str">
        <f t="shared" ref="R348:V412" si="34">IF(L348=0,"",ROUND(D348/L348-1,2))</f>
        <v/>
      </c>
      <c r="S348" s="46" t="str">
        <f t="shared" si="34"/>
        <v/>
      </c>
      <c r="T348" s="46" t="str">
        <f t="shared" si="34"/>
        <v/>
      </c>
      <c r="U348" s="46" t="str">
        <f t="shared" si="34"/>
        <v/>
      </c>
      <c r="V348" s="46" t="str">
        <f t="shared" si="34"/>
        <v/>
      </c>
    </row>
    <row r="349" spans="1:22" x14ac:dyDescent="0.2">
      <c r="A349" s="1">
        <v>306</v>
      </c>
      <c r="B349" s="1" t="s">
        <v>120</v>
      </c>
      <c r="C349" s="8">
        <v>3</v>
      </c>
      <c r="D349" s="29">
        <f>SUMIFS('2013Figures'!$J:$J,'2013Figures'!$C:$C,$A349,'2013Figures'!$H:$H,$B349,'2013Figures'!$I:$I,$C349,'2013Figures'!$E:$E,$B$1)</f>
        <v>0</v>
      </c>
      <c r="E349" s="9">
        <f>SUMIFS('2013Figures'!$J:$J,'2013Figures'!$C:$C,$A349,'2013Figures'!$H:$H,$B349,'2013Figures'!$I:$I,$C349,'2013Figures'!$B:$B,"BrokerToCy",'2013Figures'!$G:$G,"E1",'2013Figures'!$E:$E,$B$1)</f>
        <v>0</v>
      </c>
      <c r="F349" s="9">
        <f>SUMIFS('2013Figures'!$J:$J,'2013Figures'!$C:$C,$A349,'2013Figures'!$H:$H,$B349,'2013Figures'!$I:$I,$C349,'2013Figures'!$B:$B,"BrokerToCy",'2013Figures'!$G:$G,"P1",'2013Figures'!$E:$E,$B$1)</f>
        <v>0</v>
      </c>
      <c r="G349" s="9">
        <f>SUMIFS('2013Figures'!$J:$J,'2013Figures'!$C:$C,$A349,'2013Figures'!$H:$H,$B349,'2013Figures'!$I:$I,$C349,'2013Figures'!$B:$B,"CyToBroker",'2013Figures'!$G:$G,"E1",'2013Figures'!$E:$E,$B$1)</f>
        <v>0</v>
      </c>
      <c r="H349" s="9">
        <f>SUMIFS('2013Figures'!$J:$J,'2013Figures'!$C:$C,$A349,'2013Figures'!$H:$H,$B349,'2013Figures'!$I:$I,$C349,'2013Figures'!$B:$B,"CyToBroker",'2013Figures'!$G:$G,"P1",'2013Figures'!$E:$E,$B$1)</f>
        <v>0</v>
      </c>
      <c r="I349" s="33"/>
      <c r="J349" s="34">
        <v>201401</v>
      </c>
      <c r="K349" s="33"/>
      <c r="L349" s="42">
        <f>SUMIFS('2012Figures'!$J:$J,'2012Figures'!$C:$C,$A349,'2012Figures'!$H:$H,$B349,'2012Figures'!$I:$I,$C349,'2012Figures'!$E:$E,$B$1)</f>
        <v>0</v>
      </c>
      <c r="M349" s="52">
        <f>SUMIFS('2012Figures'!$J:$J,'2012Figures'!$C:$C,$A349,'2012Figures'!$H:$H,$B349,'2012Figures'!$I:$I,$C349,'2012Figures'!$B:$B,"BrokerToCy",'2012Figures'!$G:$G,"E1",'2012Figures'!$E:$E,$B$1)</f>
        <v>0</v>
      </c>
      <c r="N349" s="52">
        <f>SUMIFS('2012Figures'!$J:$J,'2012Figures'!$C:$C,$A349,'2012Figures'!$H:$H,$B349,'2012Figures'!$I:$I,$C349,'2012Figures'!$B:$B,"BrokerToCy",'2012Figures'!$G:$G,"P1",'2012Figures'!$E:$E,$B$1)</f>
        <v>0</v>
      </c>
      <c r="O349" s="52">
        <f>SUMIFS('2012Figures'!$J:$J,'2012Figures'!$C:$C,$A349,'2012Figures'!$H:$H,$B349,'2012Figures'!$I:$I,$C349,'2012Figures'!$B:$B,"CyToBroker",'2012Figures'!$G:$G,"E1",'2012Figures'!$E:$E,$B$1)</f>
        <v>0</v>
      </c>
      <c r="P349" s="52">
        <f>SUMIFS('2012Figures'!$J:$J,'2012Figures'!$C:$C,$A349,'2012Figures'!$H:$H,$B349,'2012Figures'!$I:$I,$C349,'2012Figures'!$B:$B,"CyToBroker",'2012Figures'!$G:$G,"P1",'2012Figures'!$E:$E,$B$1)</f>
        <v>0</v>
      </c>
      <c r="Q349" s="33"/>
      <c r="R349" s="46" t="str">
        <f t="shared" si="34"/>
        <v/>
      </c>
      <c r="S349" s="46" t="str">
        <f t="shared" si="34"/>
        <v/>
      </c>
      <c r="T349" s="46" t="str">
        <f t="shared" si="34"/>
        <v/>
      </c>
      <c r="U349" s="46" t="str">
        <f t="shared" si="34"/>
        <v/>
      </c>
      <c r="V349" s="46" t="str">
        <f t="shared" si="34"/>
        <v/>
      </c>
    </row>
    <row r="350" spans="1:22" x14ac:dyDescent="0.2">
      <c r="A350" s="1">
        <v>306</v>
      </c>
      <c r="B350" s="1" t="s">
        <v>120</v>
      </c>
      <c r="C350" s="8">
        <v>2</v>
      </c>
      <c r="D350" s="29">
        <f>SUMIFS('2013Figures'!$J:$J,'2013Figures'!$C:$C,$A350,'2013Figures'!$H:$H,$B350,'2013Figures'!$I:$I,$C350,'2013Figures'!$E:$E,$B$1)</f>
        <v>0</v>
      </c>
      <c r="E350" s="9">
        <f>SUMIFS('2013Figures'!$J:$J,'2013Figures'!$C:$C,$A350,'2013Figures'!$H:$H,$B350,'2013Figures'!$I:$I,$C350,'2013Figures'!$B:$B,"BrokerToCy",'2013Figures'!$G:$G,"E1",'2013Figures'!$E:$E,$B$1)</f>
        <v>0</v>
      </c>
      <c r="F350" s="9">
        <f>SUMIFS('2013Figures'!$J:$J,'2013Figures'!$C:$C,$A350,'2013Figures'!$H:$H,$B350,'2013Figures'!$I:$I,$C350,'2013Figures'!$B:$B,"BrokerToCy",'2013Figures'!$G:$G,"P1",'2013Figures'!$E:$E,$B$1)</f>
        <v>0</v>
      </c>
      <c r="G350" s="9">
        <f>SUMIFS('2013Figures'!$J:$J,'2013Figures'!$C:$C,$A350,'2013Figures'!$H:$H,$B350,'2013Figures'!$I:$I,$C350,'2013Figures'!$B:$B,"CyToBroker",'2013Figures'!$G:$G,"E1",'2013Figures'!$E:$E,$B$1)</f>
        <v>0</v>
      </c>
      <c r="H350" s="9">
        <f>SUMIFS('2013Figures'!$J:$J,'2013Figures'!$C:$C,$A350,'2013Figures'!$H:$H,$B350,'2013Figures'!$I:$I,$C350,'2013Figures'!$B:$B,"CyToBroker",'2013Figures'!$G:$G,"P1",'2013Figures'!$E:$E,$B$1)</f>
        <v>0</v>
      </c>
      <c r="I350" s="30"/>
      <c r="J350" s="31">
        <v>201301</v>
      </c>
      <c r="K350" s="30"/>
      <c r="L350" s="42">
        <f>SUMIFS('2012Figures'!$J:$J,'2012Figures'!$C:$C,$A350,'2012Figures'!$H:$H,$B350,'2012Figures'!$I:$I,$C350,'2012Figures'!$E:$E,$B$1)</f>
        <v>0</v>
      </c>
      <c r="M350" s="52">
        <f>SUMIFS('2012Figures'!$J:$J,'2012Figures'!$C:$C,$A350,'2012Figures'!$H:$H,$B350,'2012Figures'!$I:$I,$C350,'2012Figures'!$B:$B,"BrokerToCy",'2012Figures'!$G:$G,"E1",'2012Figures'!$E:$E,$B$1)</f>
        <v>0</v>
      </c>
      <c r="N350" s="52">
        <f>SUMIFS('2012Figures'!$J:$J,'2012Figures'!$C:$C,$A350,'2012Figures'!$H:$H,$B350,'2012Figures'!$I:$I,$C350,'2012Figures'!$B:$B,"BrokerToCy",'2012Figures'!$G:$G,"P1",'2012Figures'!$E:$E,$B$1)</f>
        <v>0</v>
      </c>
      <c r="O350" s="52">
        <f>SUMIFS('2012Figures'!$J:$J,'2012Figures'!$C:$C,$A350,'2012Figures'!$H:$H,$B350,'2012Figures'!$I:$I,$C350,'2012Figures'!$B:$B,"CyToBroker",'2012Figures'!$G:$G,"E1",'2012Figures'!$E:$E,$B$1)</f>
        <v>0</v>
      </c>
      <c r="P350" s="52">
        <f>SUMIFS('2012Figures'!$J:$J,'2012Figures'!$C:$C,$A350,'2012Figures'!$H:$H,$B350,'2012Figures'!$I:$I,$C350,'2012Figures'!$B:$B,"CyToBroker",'2012Figures'!$G:$G,"P1",'2012Figures'!$E:$E,$B$1)</f>
        <v>0</v>
      </c>
      <c r="Q350" s="30"/>
      <c r="R350" s="46" t="str">
        <f t="shared" si="34"/>
        <v/>
      </c>
      <c r="S350" s="46" t="str">
        <f t="shared" si="34"/>
        <v/>
      </c>
      <c r="T350" s="46" t="str">
        <f t="shared" si="34"/>
        <v/>
      </c>
      <c r="U350" s="46" t="str">
        <f t="shared" si="34"/>
        <v/>
      </c>
      <c r="V350" s="46" t="str">
        <f t="shared" si="34"/>
        <v/>
      </c>
    </row>
    <row r="351" spans="1:22" x14ac:dyDescent="0.2">
      <c r="A351" s="1">
        <v>306</v>
      </c>
      <c r="B351" s="1" t="s">
        <v>120</v>
      </c>
      <c r="C351" s="8">
        <v>1</v>
      </c>
      <c r="D351" s="29">
        <f>SUMIFS('2013Figures'!$J:$J,'2013Figures'!$C:$C,$A351,'2013Figures'!$H:$H,$B351,'2013Figures'!$I:$I,$C351,'2013Figures'!$E:$E,$B$1)</f>
        <v>0</v>
      </c>
      <c r="E351" s="9">
        <f>SUMIFS('2013Figures'!$J:$J,'2013Figures'!$C:$C,$A351,'2013Figures'!$H:$H,$B351,'2013Figures'!$I:$I,$C351,'2013Figures'!$B:$B,"BrokerToCy",'2013Figures'!$G:$G,"E1",'2013Figures'!$E:$E,$B$1)</f>
        <v>0</v>
      </c>
      <c r="F351" s="9">
        <f>SUMIFS('2013Figures'!$J:$J,'2013Figures'!$C:$C,$A351,'2013Figures'!$H:$H,$B351,'2013Figures'!$I:$I,$C351,'2013Figures'!$B:$B,"BrokerToCy",'2013Figures'!$G:$G,"P1",'2013Figures'!$E:$E,$B$1)</f>
        <v>0</v>
      </c>
      <c r="G351" s="9">
        <f>SUMIFS('2013Figures'!$J:$J,'2013Figures'!$C:$C,$A351,'2013Figures'!$H:$H,$B351,'2013Figures'!$I:$I,$C351,'2013Figures'!$B:$B,"CyToBroker",'2013Figures'!$G:$G,"E1",'2013Figures'!$E:$E,$B$1)</f>
        <v>0</v>
      </c>
      <c r="H351" s="9">
        <f>SUMIFS('2013Figures'!$J:$J,'2013Figures'!$C:$C,$A351,'2013Figures'!$H:$H,$B351,'2013Figures'!$I:$I,$C351,'2013Figures'!$B:$B,"CyToBroker",'2013Figures'!$G:$G,"P1",'2013Figures'!$E:$E,$B$1)</f>
        <v>0</v>
      </c>
      <c r="J351" s="8">
        <v>200801</v>
      </c>
      <c r="L351" s="42">
        <f>SUMIFS('2012Figures'!$J:$J,'2012Figures'!$C:$C,$A351,'2012Figures'!$H:$H,$B351,'2012Figures'!$I:$I,$C351,'2012Figures'!$E:$E,$B$1)</f>
        <v>0</v>
      </c>
      <c r="M351" s="52">
        <f>SUMIFS('2012Figures'!$J:$J,'2012Figures'!$C:$C,$A351,'2012Figures'!$H:$H,$B351,'2012Figures'!$I:$I,$C351,'2012Figures'!$B:$B,"BrokerToCy",'2012Figures'!$G:$G,"E1",'2012Figures'!$E:$E,$B$1)</f>
        <v>0</v>
      </c>
      <c r="N351" s="52">
        <f>SUMIFS('2012Figures'!$J:$J,'2012Figures'!$C:$C,$A351,'2012Figures'!$H:$H,$B351,'2012Figures'!$I:$I,$C351,'2012Figures'!$B:$B,"BrokerToCy",'2012Figures'!$G:$G,"P1",'2012Figures'!$E:$E,$B$1)</f>
        <v>0</v>
      </c>
      <c r="O351" s="52">
        <f>SUMIFS('2012Figures'!$J:$J,'2012Figures'!$C:$C,$A351,'2012Figures'!$H:$H,$B351,'2012Figures'!$I:$I,$C351,'2012Figures'!$B:$B,"CyToBroker",'2012Figures'!$G:$G,"E1",'2012Figures'!$E:$E,$B$1)</f>
        <v>0</v>
      </c>
      <c r="P351" s="52">
        <f>SUMIFS('2012Figures'!$J:$J,'2012Figures'!$C:$C,$A351,'2012Figures'!$H:$H,$B351,'2012Figures'!$I:$I,$C351,'2012Figures'!$B:$B,"CyToBroker",'2012Figures'!$G:$G,"P1",'2012Figures'!$E:$E,$B$1)</f>
        <v>0</v>
      </c>
      <c r="R351" s="46" t="str">
        <f t="shared" si="34"/>
        <v/>
      </c>
      <c r="S351" s="46" t="str">
        <f t="shared" si="34"/>
        <v/>
      </c>
      <c r="T351" s="46" t="str">
        <f t="shared" si="34"/>
        <v/>
      </c>
      <c r="U351" s="46" t="str">
        <f t="shared" si="34"/>
        <v/>
      </c>
      <c r="V351" s="46" t="str">
        <f t="shared" si="34"/>
        <v/>
      </c>
    </row>
    <row r="352" spans="1:22" x14ac:dyDescent="0.2">
      <c r="A352" s="1">
        <v>306</v>
      </c>
      <c r="B352" s="1" t="s">
        <v>120</v>
      </c>
      <c r="D352" s="29">
        <f>SUMIFS('2013Figures'!$J:$J,'2013Figures'!$C:$C,$A352,'2013Figures'!$I:$I,"",'2013Figures'!$E:$E,$B$1)</f>
        <v>0</v>
      </c>
      <c r="E352" s="9">
        <f>SUMIFS('2013Figures'!$J:$J,'2013Figures'!$C:$C,$A352,'2013Figures'!$I:$I,"",'2013Figures'!$B:$B,"BrokerToCy",'2013Figures'!$G:$G,"E1",'2013Figures'!$E:$E,$B$1)</f>
        <v>0</v>
      </c>
      <c r="F352" s="9">
        <f>SUMIFS('2013Figures'!$J:$J,'2013Figures'!$C:$C,$A352,'2013Figures'!$I:$I,"",'2013Figures'!$B:$B,"BrokerToCy",'2013Figures'!$G:$G,"P1",'2013Figures'!$E:$E,$B$1)</f>
        <v>0</v>
      </c>
      <c r="G352" s="9">
        <f>SUMIFS('2013Figures'!$J:$J,'2013Figures'!$C:$C,$A352,'2013Figures'!$I:$I,"",'2013Figures'!$B:$B,"CyToBroker",'2013Figures'!$G:$G,"E1",'2013Figures'!$E:$E,$B$1)</f>
        <v>0</v>
      </c>
      <c r="H352" s="9">
        <f>SUMIFS('2013Figures'!$J:$J,'2013Figures'!$C:$C,$A352,'2013Figures'!$I:$I,"",'2013Figures'!$B:$B,"CyToBroker",'2013Figures'!$G:$G,"P1",'2013Figures'!$E:$E,$B$1)</f>
        <v>0</v>
      </c>
      <c r="J352" s="8" t="s">
        <v>131</v>
      </c>
      <c r="L352" s="42">
        <f>SUMIFS('2012Figures'!$J:$J,'2012Figures'!$C:$C,$A352,'2012Figures'!$I:$I,"",'2012Figures'!$E:$E,$B$1)</f>
        <v>0</v>
      </c>
      <c r="M352" s="52">
        <f>SUMIFS('2012Figures'!$J:$J,'2012Figures'!$C:$C,$A352,'2012Figures'!$I:$I,"",'2012Figures'!$B:$B,"BrokerToCy",'2012Figures'!$G:$G,"E1",'2012Figures'!$E:$E,$B$1)</f>
        <v>0</v>
      </c>
      <c r="N352" s="52">
        <f>SUMIFS('2012Figures'!$J:$J,'2012Figures'!$C:$C,$A352,'2012Figures'!$I:$I,"",'2012Figures'!$B:$B,"BrokerToCy",'2012Figures'!$G:$G,"P1",'2012Figures'!$E:$E,$B$1)</f>
        <v>0</v>
      </c>
      <c r="O352" s="52">
        <f>SUMIFS('2012Figures'!$J:$J,'2012Figures'!$C:$C,$A352,'2012Figures'!$I:$I,"",'2012Figures'!$B:$B,"CyToBroker",'2012Figures'!$G:$G,"E1",'2012Figures'!$E:$E,$B$1)</f>
        <v>0</v>
      </c>
      <c r="P352" s="52">
        <f>SUMIFS('2012Figures'!$J:$J,'2012Figures'!$C:$C,$A352,'2012Figures'!$I:$I,"",'2012Figures'!$B:$B,"CyToBroker",'2012Figures'!$G:$G,"P1",'2012Figures'!$E:$E,$B$1)</f>
        <v>0</v>
      </c>
      <c r="R352" s="46" t="str">
        <f t="shared" si="34"/>
        <v/>
      </c>
      <c r="S352" s="46" t="str">
        <f t="shared" si="34"/>
        <v/>
      </c>
      <c r="T352" s="46" t="str">
        <f t="shared" si="34"/>
        <v/>
      </c>
      <c r="U352" s="46" t="str">
        <f t="shared" si="34"/>
        <v/>
      </c>
      <c r="V352" s="46" t="str">
        <f t="shared" si="34"/>
        <v/>
      </c>
    </row>
    <row r="353" spans="1:22" x14ac:dyDescent="0.2">
      <c r="A353" s="21"/>
      <c r="B353" s="21" t="s">
        <v>92</v>
      </c>
      <c r="C353" s="22"/>
      <c r="D353" s="23">
        <f>SUM(E353:H353)</f>
        <v>0</v>
      </c>
      <c r="E353" s="23">
        <f>SUM(E349:E352)</f>
        <v>0</v>
      </c>
      <c r="F353" s="23">
        <f>SUM(F349:F352)</f>
        <v>0</v>
      </c>
      <c r="G353" s="23">
        <f>SUM(G349:G352)</f>
        <v>0</v>
      </c>
      <c r="H353" s="23">
        <f>SUM(H349:H352)</f>
        <v>0</v>
      </c>
      <c r="I353" s="21"/>
      <c r="J353" s="22"/>
      <c r="K353" s="21"/>
      <c r="L353" s="43">
        <f>SUM(M353:P353)</f>
        <v>0</v>
      </c>
      <c r="M353" s="43">
        <f>SUM(M349:M352)</f>
        <v>0</v>
      </c>
      <c r="N353" s="43">
        <f>SUM(N349:N352)</f>
        <v>0</v>
      </c>
      <c r="O353" s="43">
        <f>SUM(O349:O352)</f>
        <v>0</v>
      </c>
      <c r="P353" s="43">
        <f>SUM(P349:P352)</f>
        <v>0</v>
      </c>
      <c r="Q353" s="21"/>
      <c r="R353" s="21"/>
      <c r="S353" s="21"/>
      <c r="T353" s="21"/>
      <c r="U353" s="21"/>
      <c r="V353" s="21"/>
    </row>
    <row r="354" spans="1:22" x14ac:dyDescent="0.2">
      <c r="A354" s="28">
        <v>307</v>
      </c>
      <c r="B354" s="28" t="s">
        <v>121</v>
      </c>
      <c r="C354" s="17" t="s">
        <v>88</v>
      </c>
      <c r="D354" s="18">
        <f>SUMIFS('2013Figures'!$J:$J,'2013Figures'!$C:$C,$A354,'2013Figures'!$E:$E,$B$1)</f>
        <v>0</v>
      </c>
      <c r="E354" s="18">
        <f>SUMIFS('2013Figures'!$J:$J,'2013Figures'!$C:$C,$A354,'2013Figures'!$B:$B,"BrokerToCy",'2013Figures'!$G:$G,"E1",'2013Figures'!$E:$E,$B$1)</f>
        <v>0</v>
      </c>
      <c r="F354" s="18">
        <f>SUMIFS('2013Figures'!$J:$J,'2013Figures'!$C:$C,$A354,'2013Figures'!$B:$B,"BrokerToCy",'2013Figures'!$G:$G,"P1",'2013Figures'!$E:$E,$B$1)</f>
        <v>0</v>
      </c>
      <c r="G354" s="18">
        <f>SUMIFS('2013Figures'!$J:$J,'2013Figures'!$C:$C,$A354,'2013Figures'!$B:$B,"CyToBroker",'2013Figures'!$G:$G,"E1",'2013Figures'!$E:$E,$B$1)</f>
        <v>0</v>
      </c>
      <c r="H354" s="18">
        <f>SUMIFS('2013Figures'!$J:$J,'2013Figures'!$C:$C,$A354,'2013Figures'!$B:$B,"CyToBroker",'2013Figures'!$G:$G,"P1",'2013Figures'!$E:$E,$B$1)</f>
        <v>0</v>
      </c>
      <c r="I354" s="28"/>
      <c r="J354" s="17"/>
      <c r="K354" s="28"/>
      <c r="L354" s="50">
        <f>SUMIFS('2012Figures'!$J:$J,'2012Figures'!$C:$C,$A354,'2012Figures'!$E:$E,$B$1)</f>
        <v>0</v>
      </c>
      <c r="M354" s="50">
        <f>SUMIFS('2012Figures'!$J:$J,'2012Figures'!$C:$C,$A354,'2012Figures'!$B:$B,"BrokerToCy",'2012Figures'!$G:$G,"E1",'2012Figures'!$E:$E,$B$1)</f>
        <v>0</v>
      </c>
      <c r="N354" s="50">
        <f>SUMIFS('2012Figures'!$J:$J,'2012Figures'!$C:$C,$A354,'2012Figures'!$B:$B,"BrokerToCy",'2012Figures'!$G:$G,"P1",'2012Figures'!$E:$E,$B$1)</f>
        <v>0</v>
      </c>
      <c r="O354" s="50">
        <f>SUMIFS('2012Figures'!$J:$J,'2012Figures'!$C:$C,$A354,'2012Figures'!$B:$B,"CyToBroker",'2012Figures'!$G:$G,"E1",'2012Figures'!$E:$E,$B$1)</f>
        <v>0</v>
      </c>
      <c r="P354" s="50">
        <f>SUMIFS('2012Figures'!$J:$J,'2012Figures'!$C:$C,$A354,'2012Figures'!$B:$B,"CyToBroker",'2012Figures'!$G:$G,"P1",'2012Figures'!$E:$E,$B$1)</f>
        <v>0</v>
      </c>
      <c r="Q354" s="28"/>
      <c r="R354" s="46" t="str">
        <f t="shared" ref="R354:V418" si="35">IF(L354=0,"",ROUND(D354/L354-1,2))</f>
        <v/>
      </c>
      <c r="S354" s="46" t="str">
        <f t="shared" si="35"/>
        <v/>
      </c>
      <c r="T354" s="46" t="str">
        <f t="shared" si="35"/>
        <v/>
      </c>
      <c r="U354" s="46" t="str">
        <f t="shared" si="35"/>
        <v/>
      </c>
      <c r="V354" s="46" t="str">
        <f t="shared" si="35"/>
        <v/>
      </c>
    </row>
    <row r="355" spans="1:22" x14ac:dyDescent="0.2">
      <c r="A355" s="1">
        <v>307</v>
      </c>
      <c r="B355" s="1" t="s">
        <v>121</v>
      </c>
      <c r="C355" s="8">
        <v>1</v>
      </c>
      <c r="D355" s="29">
        <f>SUMIFS('2013Figures'!$J:$J,'2013Figures'!$C:$C,$A355,'2013Figures'!$H:$H,$B355,'2013Figures'!$I:$I,$C355,'2013Figures'!$E:$E,$B$1)</f>
        <v>0</v>
      </c>
      <c r="E355" s="9">
        <f>SUMIFS('2013Figures'!$J:$J,'2013Figures'!$C:$C,$A355,'2013Figures'!$H:$H,$B355,'2013Figures'!$I:$I,$C355,'2013Figures'!$B:$B,"BrokerToCy",'2013Figures'!$G:$G,"E1",'2013Figures'!$E:$E,$B$1)</f>
        <v>0</v>
      </c>
      <c r="F355" s="9">
        <f>SUMIFS('2013Figures'!$J:$J,'2013Figures'!$C:$C,$A355,'2013Figures'!$H:$H,$B355,'2013Figures'!$I:$I,$C355,'2013Figures'!$B:$B,"BrokerToCy",'2013Figures'!$G:$G,"P1",'2013Figures'!$E:$E,$B$1)</f>
        <v>0</v>
      </c>
      <c r="G355" s="9">
        <f>SUMIFS('2013Figures'!$J:$J,'2013Figures'!$C:$C,$A355,'2013Figures'!$H:$H,$B355,'2013Figures'!$I:$I,$C355,'2013Figures'!$B:$B,"CyToBroker",'2013Figures'!$G:$G,"E1",'2013Figures'!$E:$E,$B$1)</f>
        <v>0</v>
      </c>
      <c r="H355" s="9">
        <f>SUMIFS('2013Figures'!$J:$J,'2013Figures'!$C:$C,$A355,'2013Figures'!$H:$H,$B355,'2013Figures'!$I:$I,$C355,'2013Figures'!$B:$B,"CyToBroker",'2013Figures'!$G:$G,"P1",'2013Figures'!$E:$E,$B$1)</f>
        <v>0</v>
      </c>
      <c r="I355" s="30"/>
      <c r="J355" s="31">
        <v>200801</v>
      </c>
      <c r="K355" s="30"/>
      <c r="L355" s="42">
        <f>SUMIFS('2012Figures'!$J:$J,'2012Figures'!$C:$C,$A355,'2012Figures'!$H:$H,$B355,'2012Figures'!$I:$I,$C355,'2012Figures'!$E:$E,$B$1)</f>
        <v>0</v>
      </c>
      <c r="M355" s="52">
        <f>SUMIFS('2012Figures'!$J:$J,'2012Figures'!$C:$C,$A355,'2012Figures'!$H:$H,$B355,'2012Figures'!$I:$I,$C355,'2012Figures'!$B:$B,"BrokerToCy",'2012Figures'!$G:$G,"E1",'2012Figures'!$E:$E,$B$1)</f>
        <v>0</v>
      </c>
      <c r="N355" s="52">
        <f>SUMIFS('2012Figures'!$J:$J,'2012Figures'!$C:$C,$A355,'2012Figures'!$H:$H,$B355,'2012Figures'!$I:$I,$C355,'2012Figures'!$B:$B,"BrokerToCy",'2012Figures'!$G:$G,"P1",'2012Figures'!$E:$E,$B$1)</f>
        <v>0</v>
      </c>
      <c r="O355" s="52">
        <f>SUMIFS('2012Figures'!$J:$J,'2012Figures'!$C:$C,$A355,'2012Figures'!$H:$H,$B355,'2012Figures'!$I:$I,$C355,'2012Figures'!$B:$B,"CyToBroker",'2012Figures'!$G:$G,"E1",'2012Figures'!$E:$E,$B$1)</f>
        <v>0</v>
      </c>
      <c r="P355" s="52">
        <f>SUMIFS('2012Figures'!$J:$J,'2012Figures'!$C:$C,$A355,'2012Figures'!$H:$H,$B355,'2012Figures'!$I:$I,$C355,'2012Figures'!$B:$B,"CyToBroker",'2012Figures'!$G:$G,"P1",'2012Figures'!$E:$E,$B$1)</f>
        <v>0</v>
      </c>
      <c r="Q355" s="30"/>
      <c r="R355" s="46" t="str">
        <f t="shared" si="35"/>
        <v/>
      </c>
      <c r="S355" s="46" t="str">
        <f t="shared" si="35"/>
        <v/>
      </c>
      <c r="T355" s="46" t="str">
        <f t="shared" si="35"/>
        <v/>
      </c>
      <c r="U355" s="46" t="str">
        <f t="shared" si="35"/>
        <v/>
      </c>
      <c r="V355" s="46" t="str">
        <f t="shared" si="35"/>
        <v/>
      </c>
    </row>
    <row r="356" spans="1:22" x14ac:dyDescent="0.2">
      <c r="A356" s="1">
        <v>307</v>
      </c>
      <c r="B356" s="1" t="s">
        <v>121</v>
      </c>
      <c r="D356" s="29">
        <f>SUMIFS('2013Figures'!$J:$J,'2013Figures'!$C:$C,$A356,'2013Figures'!$I:$I,"",'2013Figures'!$E:$E,$B$1)</f>
        <v>0</v>
      </c>
      <c r="E356" s="9">
        <f>SUMIFS('2013Figures'!$J:$J,'2013Figures'!$C:$C,$A356,'2013Figures'!$I:$I,"",'2013Figures'!$B:$B,"BrokerToCy",'2013Figures'!$G:$G,"E1",'2013Figures'!$E:$E,$B$1)</f>
        <v>0</v>
      </c>
      <c r="F356" s="9">
        <f>SUMIFS('2013Figures'!$J:$J,'2013Figures'!$C:$C,$A356,'2013Figures'!$I:$I,"",'2013Figures'!$B:$B,"BrokerToCy",'2013Figures'!$G:$G,"P1",'2013Figures'!$E:$E,$B$1)</f>
        <v>0</v>
      </c>
      <c r="G356" s="9">
        <f>SUMIFS('2013Figures'!$J:$J,'2013Figures'!$C:$C,$A356,'2013Figures'!$I:$I,"",'2013Figures'!$B:$B,"CyToBroker",'2013Figures'!$G:$G,"E1",'2013Figures'!$E:$E,$B$1)</f>
        <v>0</v>
      </c>
      <c r="H356" s="9">
        <f>SUMIFS('2013Figures'!$J:$J,'2013Figures'!$C:$C,$A356,'2013Figures'!$I:$I,"",'2013Figures'!$B:$B,"CyToBroker",'2013Figures'!$G:$G,"P1",'2013Figures'!$E:$E,$B$1)</f>
        <v>0</v>
      </c>
      <c r="J356" s="8" t="s">
        <v>131</v>
      </c>
      <c r="L356" s="42">
        <f>SUMIFS('2012Figures'!$J:$J,'2012Figures'!$C:$C,$A356,'2012Figures'!$I:$I,"",'2012Figures'!$E:$E,$B$1)</f>
        <v>0</v>
      </c>
      <c r="M356" s="52">
        <f>SUMIFS('2012Figures'!$J:$J,'2012Figures'!$C:$C,$A356,'2012Figures'!$I:$I,"",'2012Figures'!$B:$B,"BrokerToCy",'2012Figures'!$G:$G,"E1",'2012Figures'!$E:$E,$B$1)</f>
        <v>0</v>
      </c>
      <c r="N356" s="52">
        <f>SUMIFS('2012Figures'!$J:$J,'2012Figures'!$C:$C,$A356,'2012Figures'!$I:$I,"",'2012Figures'!$B:$B,"BrokerToCy",'2012Figures'!$G:$G,"P1",'2012Figures'!$E:$E,$B$1)</f>
        <v>0</v>
      </c>
      <c r="O356" s="52">
        <f>SUMIFS('2012Figures'!$J:$J,'2012Figures'!$C:$C,$A356,'2012Figures'!$I:$I,"",'2012Figures'!$B:$B,"CyToBroker",'2012Figures'!$G:$G,"E1",'2012Figures'!$E:$E,$B$1)</f>
        <v>0</v>
      </c>
      <c r="P356" s="52">
        <f>SUMIFS('2012Figures'!$J:$J,'2012Figures'!$C:$C,$A356,'2012Figures'!$I:$I,"",'2012Figures'!$B:$B,"CyToBroker",'2012Figures'!$G:$G,"P1",'2012Figures'!$E:$E,$B$1)</f>
        <v>0</v>
      </c>
      <c r="R356" s="46" t="str">
        <f t="shared" si="35"/>
        <v/>
      </c>
      <c r="S356" s="46" t="str">
        <f t="shared" si="35"/>
        <v/>
      </c>
      <c r="T356" s="46" t="str">
        <f t="shared" si="35"/>
        <v/>
      </c>
      <c r="U356" s="46" t="str">
        <f t="shared" si="35"/>
        <v/>
      </c>
      <c r="V356" s="46" t="str">
        <f t="shared" si="35"/>
        <v/>
      </c>
    </row>
    <row r="357" spans="1:22" x14ac:dyDescent="0.2">
      <c r="A357" s="21"/>
      <c r="B357" s="21" t="s">
        <v>92</v>
      </c>
      <c r="C357" s="22"/>
      <c r="D357" s="23">
        <f>SUM(E357:H357)</f>
        <v>0</v>
      </c>
      <c r="E357" s="23">
        <f>SUM(E355:E356)</f>
        <v>0</v>
      </c>
      <c r="F357" s="23">
        <f>SUM(F355:F356)</f>
        <v>0</v>
      </c>
      <c r="G357" s="23">
        <f>SUM(G355:G356)</f>
        <v>0</v>
      </c>
      <c r="H357" s="23">
        <f>SUM(H355:H356)</f>
        <v>0</v>
      </c>
      <c r="I357" s="21"/>
      <c r="J357" s="22"/>
      <c r="K357" s="21"/>
      <c r="L357" s="43">
        <f>SUM(M357:P357)</f>
        <v>0</v>
      </c>
      <c r="M357" s="43">
        <f>SUM(M355:M356)</f>
        <v>0</v>
      </c>
      <c r="N357" s="43">
        <f>SUM(N355:N356)</f>
        <v>0</v>
      </c>
      <c r="O357" s="43">
        <f>SUM(O355:O356)</f>
        <v>0</v>
      </c>
      <c r="P357" s="43">
        <f>SUM(P355:P356)</f>
        <v>0</v>
      </c>
      <c r="Q357" s="21"/>
      <c r="R357" s="21"/>
      <c r="S357" s="21"/>
      <c r="T357" s="21"/>
      <c r="U357" s="21"/>
      <c r="V357" s="21"/>
    </row>
    <row r="358" spans="1:22" x14ac:dyDescent="0.2">
      <c r="A358" s="28">
        <v>401</v>
      </c>
      <c r="B358" s="28" t="s">
        <v>122</v>
      </c>
      <c r="C358" s="17" t="s">
        <v>88</v>
      </c>
      <c r="D358" s="18">
        <f>SUMIFS('2013Figures'!$J:$J,'2013Figures'!$C:$C,$A358,'2013Figures'!$E:$E,$B$1)</f>
        <v>0</v>
      </c>
      <c r="E358" s="18">
        <f>SUMIFS('2013Figures'!$J:$J,'2013Figures'!$C:$C,$A358,'2013Figures'!$B:$B,"BrokerToCy",'2013Figures'!$G:$G,"E1",'2013Figures'!$E:$E,$B$1)</f>
        <v>0</v>
      </c>
      <c r="F358" s="18">
        <f>SUMIFS('2013Figures'!$J:$J,'2013Figures'!$C:$C,$A358,'2013Figures'!$B:$B,"BrokerToCy",'2013Figures'!$G:$G,"P1",'2013Figures'!$E:$E,$B$1)</f>
        <v>0</v>
      </c>
      <c r="G358" s="18">
        <f>SUMIFS('2013Figures'!$J:$J,'2013Figures'!$C:$C,$A358,'2013Figures'!$B:$B,"CyToBroker",'2013Figures'!$G:$G,"E1",'2013Figures'!$E:$E,$B$1)</f>
        <v>0</v>
      </c>
      <c r="H358" s="18">
        <f>SUMIFS('2013Figures'!$J:$J,'2013Figures'!$C:$C,$A358,'2013Figures'!$B:$B,"CyToBroker",'2013Figures'!$G:$G,"P1",'2013Figures'!$E:$E,$B$1)</f>
        <v>0</v>
      </c>
      <c r="I358" s="28"/>
      <c r="J358" s="17"/>
      <c r="K358" s="28"/>
      <c r="L358" s="50">
        <f>SUMIFS('2012Figures'!$J:$J,'2012Figures'!$C:$C,$A358,'2012Figures'!$E:$E,$B$1)</f>
        <v>0</v>
      </c>
      <c r="M358" s="50">
        <f>SUMIFS('2012Figures'!$J:$J,'2012Figures'!$C:$C,$A358,'2012Figures'!$B:$B,"BrokerToCy",'2012Figures'!$G:$G,"E1",'2012Figures'!$E:$E,$B$1)</f>
        <v>0</v>
      </c>
      <c r="N358" s="50">
        <f>SUMIFS('2012Figures'!$J:$J,'2012Figures'!$C:$C,$A358,'2012Figures'!$B:$B,"BrokerToCy",'2012Figures'!$G:$G,"P1",'2012Figures'!$E:$E,$B$1)</f>
        <v>0</v>
      </c>
      <c r="O358" s="50">
        <f>SUMIFS('2012Figures'!$J:$J,'2012Figures'!$C:$C,$A358,'2012Figures'!$B:$B,"CyToBroker",'2012Figures'!$G:$G,"E1",'2012Figures'!$E:$E,$B$1)</f>
        <v>0</v>
      </c>
      <c r="P358" s="50">
        <f>SUMIFS('2012Figures'!$J:$J,'2012Figures'!$C:$C,$A358,'2012Figures'!$B:$B,"CyToBroker",'2012Figures'!$G:$G,"P1",'2012Figures'!$E:$E,$B$1)</f>
        <v>0</v>
      </c>
      <c r="Q358" s="28"/>
      <c r="R358" s="46" t="str">
        <f t="shared" ref="R358:V422" si="36">IF(L358=0,"",ROUND(D358/L358-1,2))</f>
        <v/>
      </c>
      <c r="S358" s="46" t="str">
        <f t="shared" si="36"/>
        <v/>
      </c>
      <c r="T358" s="46" t="str">
        <f t="shared" si="36"/>
        <v/>
      </c>
      <c r="U358" s="46" t="str">
        <f t="shared" si="36"/>
        <v/>
      </c>
      <c r="V358" s="46" t="str">
        <f t="shared" si="36"/>
        <v/>
      </c>
    </row>
    <row r="359" spans="1:22" x14ac:dyDescent="0.2">
      <c r="A359" s="1">
        <v>401</v>
      </c>
      <c r="B359" s="1" t="s">
        <v>122</v>
      </c>
      <c r="C359" s="8">
        <v>1</v>
      </c>
      <c r="D359" s="29">
        <f>SUMIFS('2013Figures'!$J:$J,'2013Figures'!$C:$C,$A359,'2013Figures'!$H:$H,$B359,'2013Figures'!$I:$I,$C359,'2013Figures'!$E:$E,$B$1)</f>
        <v>0</v>
      </c>
      <c r="E359" s="9">
        <f>SUMIFS('2013Figures'!$J:$J,'2013Figures'!$C:$C,$A359,'2013Figures'!$H:$H,$B359,'2013Figures'!$I:$I,$C359,'2013Figures'!$B:$B,"BrokerToCy",'2013Figures'!$G:$G,"E1",'2013Figures'!$E:$E,$B$1)</f>
        <v>0</v>
      </c>
      <c r="F359" s="9">
        <f>SUMIFS('2013Figures'!$J:$J,'2013Figures'!$C:$C,$A359,'2013Figures'!$H:$H,$B359,'2013Figures'!$I:$I,$C359,'2013Figures'!$B:$B,"BrokerToCy",'2013Figures'!$G:$G,"P1",'2013Figures'!$E:$E,$B$1)</f>
        <v>0</v>
      </c>
      <c r="G359" s="9">
        <f>SUMIFS('2013Figures'!$J:$J,'2013Figures'!$C:$C,$A359,'2013Figures'!$H:$H,$B359,'2013Figures'!$I:$I,$C359,'2013Figures'!$B:$B,"CyToBroker",'2013Figures'!$G:$G,"E1",'2013Figures'!$E:$E,$B$1)</f>
        <v>0</v>
      </c>
      <c r="H359" s="9">
        <f>SUMIFS('2013Figures'!$J:$J,'2013Figures'!$C:$C,$A359,'2013Figures'!$H:$H,$B359,'2013Figures'!$I:$I,$C359,'2013Figures'!$B:$B,"CyToBroker",'2013Figures'!$G:$G,"P1",'2013Figures'!$E:$E,$B$1)</f>
        <v>0</v>
      </c>
      <c r="I359" s="30"/>
      <c r="J359" s="31">
        <v>200601</v>
      </c>
      <c r="K359" s="30"/>
      <c r="L359" s="42">
        <f>SUMIFS('2012Figures'!$J:$J,'2012Figures'!$C:$C,$A359,'2012Figures'!$H:$H,$B359,'2012Figures'!$I:$I,$C359,'2012Figures'!$E:$E,$B$1)</f>
        <v>0</v>
      </c>
      <c r="M359" s="52">
        <f>SUMIFS('2012Figures'!$J:$J,'2012Figures'!$C:$C,$A359,'2012Figures'!$H:$H,$B359,'2012Figures'!$I:$I,$C359,'2012Figures'!$B:$B,"BrokerToCy",'2012Figures'!$G:$G,"E1",'2012Figures'!$E:$E,$B$1)</f>
        <v>0</v>
      </c>
      <c r="N359" s="52">
        <f>SUMIFS('2012Figures'!$J:$J,'2012Figures'!$C:$C,$A359,'2012Figures'!$H:$H,$B359,'2012Figures'!$I:$I,$C359,'2012Figures'!$B:$B,"BrokerToCy",'2012Figures'!$G:$G,"P1",'2012Figures'!$E:$E,$B$1)</f>
        <v>0</v>
      </c>
      <c r="O359" s="52">
        <f>SUMIFS('2012Figures'!$J:$J,'2012Figures'!$C:$C,$A359,'2012Figures'!$H:$H,$B359,'2012Figures'!$I:$I,$C359,'2012Figures'!$B:$B,"CyToBroker",'2012Figures'!$G:$G,"E1",'2012Figures'!$E:$E,$B$1)</f>
        <v>0</v>
      </c>
      <c r="P359" s="52">
        <f>SUMIFS('2012Figures'!$J:$J,'2012Figures'!$C:$C,$A359,'2012Figures'!$H:$H,$B359,'2012Figures'!$I:$I,$C359,'2012Figures'!$B:$B,"CyToBroker",'2012Figures'!$G:$G,"P1",'2012Figures'!$E:$E,$B$1)</f>
        <v>0</v>
      </c>
      <c r="Q359" s="30"/>
      <c r="R359" s="46" t="str">
        <f t="shared" si="36"/>
        <v/>
      </c>
      <c r="S359" s="46" t="str">
        <f t="shared" si="36"/>
        <v/>
      </c>
      <c r="T359" s="46" t="str">
        <f t="shared" si="36"/>
        <v/>
      </c>
      <c r="U359" s="46" t="str">
        <f t="shared" si="36"/>
        <v/>
      </c>
      <c r="V359" s="46" t="str">
        <f t="shared" si="36"/>
        <v/>
      </c>
    </row>
    <row r="360" spans="1:22" x14ac:dyDescent="0.2">
      <c r="A360" s="1">
        <v>401</v>
      </c>
      <c r="B360" s="1" t="s">
        <v>122</v>
      </c>
      <c r="D360" s="29">
        <f>SUMIFS('2013Figures'!$J:$J,'2013Figures'!$C:$C,$A360,'2013Figures'!$I:$I,"",'2013Figures'!$E:$E,$B$1)</f>
        <v>0</v>
      </c>
      <c r="E360" s="9">
        <f>SUMIFS('2013Figures'!$J:$J,'2013Figures'!$C:$C,$A360,'2013Figures'!$I:$I,"",'2013Figures'!$B:$B,"BrokerToCy",'2013Figures'!$G:$G,"E1",'2013Figures'!$E:$E,$B$1)</f>
        <v>0</v>
      </c>
      <c r="F360" s="9">
        <f>SUMIFS('2013Figures'!$J:$J,'2013Figures'!$C:$C,$A360,'2013Figures'!$I:$I,"",'2013Figures'!$B:$B,"BrokerToCy",'2013Figures'!$G:$G,"P1",'2013Figures'!$E:$E,$B$1)</f>
        <v>0</v>
      </c>
      <c r="G360" s="9">
        <f>SUMIFS('2013Figures'!$J:$J,'2013Figures'!$C:$C,$A360,'2013Figures'!$I:$I,"",'2013Figures'!$B:$B,"CyToBroker",'2013Figures'!$G:$G,"E1",'2013Figures'!$E:$E,$B$1)</f>
        <v>0</v>
      </c>
      <c r="H360" s="9">
        <f>SUMIFS('2013Figures'!$J:$J,'2013Figures'!$C:$C,$A360,'2013Figures'!$I:$I,"",'2013Figures'!$B:$B,"CyToBroker",'2013Figures'!$G:$G,"P1",'2013Figures'!$E:$E,$B$1)</f>
        <v>0</v>
      </c>
      <c r="J360" s="8" t="s">
        <v>131</v>
      </c>
      <c r="L360" s="42">
        <f>SUMIFS('2012Figures'!$J:$J,'2012Figures'!$C:$C,$A360,'2012Figures'!$I:$I,"",'2012Figures'!$E:$E,$B$1)</f>
        <v>0</v>
      </c>
      <c r="M360" s="52">
        <f>SUMIFS('2012Figures'!$J:$J,'2012Figures'!$C:$C,$A360,'2012Figures'!$I:$I,"",'2012Figures'!$B:$B,"BrokerToCy",'2012Figures'!$G:$G,"E1",'2012Figures'!$E:$E,$B$1)</f>
        <v>0</v>
      </c>
      <c r="N360" s="52">
        <f>SUMIFS('2012Figures'!$J:$J,'2012Figures'!$C:$C,$A360,'2012Figures'!$I:$I,"",'2012Figures'!$B:$B,"BrokerToCy",'2012Figures'!$G:$G,"P1",'2012Figures'!$E:$E,$B$1)</f>
        <v>0</v>
      </c>
      <c r="O360" s="52">
        <f>SUMIFS('2012Figures'!$J:$J,'2012Figures'!$C:$C,$A360,'2012Figures'!$I:$I,"",'2012Figures'!$B:$B,"CyToBroker",'2012Figures'!$G:$G,"E1",'2012Figures'!$E:$E,$B$1)</f>
        <v>0</v>
      </c>
      <c r="P360" s="52">
        <f>SUMIFS('2012Figures'!$J:$J,'2012Figures'!$C:$C,$A360,'2012Figures'!$I:$I,"",'2012Figures'!$B:$B,"CyToBroker",'2012Figures'!$G:$G,"P1",'2012Figures'!$E:$E,$B$1)</f>
        <v>0</v>
      </c>
      <c r="R360" s="46" t="str">
        <f t="shared" si="36"/>
        <v/>
      </c>
      <c r="S360" s="46" t="str">
        <f t="shared" si="36"/>
        <v/>
      </c>
      <c r="T360" s="46" t="str">
        <f t="shared" si="36"/>
        <v/>
      </c>
      <c r="U360" s="46" t="str">
        <f t="shared" si="36"/>
        <v/>
      </c>
      <c r="V360" s="46" t="str">
        <f t="shared" si="36"/>
        <v/>
      </c>
    </row>
    <row r="361" spans="1:22" x14ac:dyDescent="0.2">
      <c r="A361" s="21"/>
      <c r="B361" s="21" t="s">
        <v>92</v>
      </c>
      <c r="C361" s="22"/>
      <c r="D361" s="23">
        <f>SUM(E361:H361)</f>
        <v>0</v>
      </c>
      <c r="E361" s="23">
        <f>SUM(E359:E360)</f>
        <v>0</v>
      </c>
      <c r="F361" s="23">
        <f>SUM(F359:F360)</f>
        <v>0</v>
      </c>
      <c r="G361" s="23">
        <f>SUM(G359:G360)</f>
        <v>0</v>
      </c>
      <c r="H361" s="23">
        <f>SUM(H359:H360)</f>
        <v>0</v>
      </c>
      <c r="I361" s="21"/>
      <c r="J361" s="22"/>
      <c r="K361" s="21"/>
      <c r="L361" s="43">
        <f>SUM(M361:P361)</f>
        <v>0</v>
      </c>
      <c r="M361" s="43">
        <f>SUM(M359:M360)</f>
        <v>0</v>
      </c>
      <c r="N361" s="43">
        <f>SUM(N359:N360)</f>
        <v>0</v>
      </c>
      <c r="O361" s="43">
        <f>SUM(O359:O360)</f>
        <v>0</v>
      </c>
      <c r="P361" s="43">
        <f>SUM(P359:P360)</f>
        <v>0</v>
      </c>
      <c r="Q361" s="21"/>
      <c r="R361" s="21"/>
      <c r="S361" s="21"/>
      <c r="T361" s="21"/>
      <c r="U361" s="21"/>
      <c r="V361" s="21"/>
    </row>
    <row r="362" spans="1:22" x14ac:dyDescent="0.2">
      <c r="A362" s="28">
        <v>403</v>
      </c>
      <c r="B362" s="28" t="s">
        <v>169</v>
      </c>
      <c r="C362" s="17" t="s">
        <v>88</v>
      </c>
      <c r="D362" s="18">
        <f>SUMIFS('2013Figures'!$J:$J,'2013Figures'!$C:$C,$A362,'2013Figures'!$E:$E,$B$1)</f>
        <v>0</v>
      </c>
      <c r="E362" s="18">
        <f>SUMIFS('2013Figures'!$J:$J,'2013Figures'!$C:$C,$A362,'2013Figures'!$B:$B,"BrokerToCy",'2013Figures'!$G:$G,"E1",'2013Figures'!$E:$E,$B$1)</f>
        <v>0</v>
      </c>
      <c r="F362" s="18">
        <f>SUMIFS('2013Figures'!$J:$J,'2013Figures'!$C:$C,$A362,'2013Figures'!$B:$B,"BrokerToCy",'2013Figures'!$G:$G,"P1",'2013Figures'!$E:$E,$B$1)</f>
        <v>0</v>
      </c>
      <c r="G362" s="18">
        <f>SUMIFS('2013Figures'!$J:$J,'2013Figures'!$C:$C,$A362,'2013Figures'!$B:$B,"CyToBroker",'2013Figures'!$G:$G,"E1",'2013Figures'!$E:$E,$B$1)</f>
        <v>0</v>
      </c>
      <c r="H362" s="18">
        <f>SUMIFS('2013Figures'!$J:$J,'2013Figures'!$C:$C,$A362,'2013Figures'!$B:$B,"CyToBroker",'2013Figures'!$G:$G,"P1",'2013Figures'!$E:$E,$B$1)</f>
        <v>0</v>
      </c>
      <c r="I362" s="28"/>
      <c r="J362" s="17"/>
      <c r="K362" s="28"/>
      <c r="L362" s="50">
        <f>SUMIFS('2012Figures'!$J:$J,'2012Figures'!$C:$C,$A362,'2012Figures'!$E:$E,$B$1)</f>
        <v>0</v>
      </c>
      <c r="M362" s="50">
        <f>SUMIFS('2012Figures'!$J:$J,'2012Figures'!$C:$C,$A362,'2012Figures'!$B:$B,"BrokerToCy",'2012Figures'!$G:$G,"E1",'2012Figures'!$E:$E,$B$1)</f>
        <v>0</v>
      </c>
      <c r="N362" s="50">
        <f>SUMIFS('2012Figures'!$J:$J,'2012Figures'!$C:$C,$A362,'2012Figures'!$B:$B,"BrokerToCy",'2012Figures'!$G:$G,"P1",'2012Figures'!$E:$E,$B$1)</f>
        <v>0</v>
      </c>
      <c r="O362" s="50">
        <f>SUMIFS('2012Figures'!$J:$J,'2012Figures'!$C:$C,$A362,'2012Figures'!$B:$B,"CyToBroker",'2012Figures'!$G:$G,"E1",'2012Figures'!$E:$E,$B$1)</f>
        <v>0</v>
      </c>
      <c r="P362" s="50">
        <f>SUMIFS('2012Figures'!$J:$J,'2012Figures'!$C:$C,$A362,'2012Figures'!$B:$B,"CyToBroker",'2012Figures'!$G:$G,"P1",'2012Figures'!$E:$E,$B$1)</f>
        <v>0</v>
      </c>
      <c r="Q362" s="28"/>
      <c r="R362" s="46" t="str">
        <f t="shared" ref="R362:V426" si="37">IF(L362=0,"",ROUND(D362/L362-1,2))</f>
        <v/>
      </c>
      <c r="S362" s="46" t="str">
        <f t="shared" si="37"/>
        <v/>
      </c>
      <c r="T362" s="46" t="str">
        <f t="shared" si="37"/>
        <v/>
      </c>
      <c r="U362" s="46" t="str">
        <f t="shared" si="37"/>
        <v/>
      </c>
      <c r="V362" s="46" t="str">
        <f t="shared" si="37"/>
        <v/>
      </c>
    </row>
    <row r="363" spans="1:22" x14ac:dyDescent="0.2">
      <c r="A363" s="1">
        <v>403</v>
      </c>
      <c r="B363" s="1" t="s">
        <v>169</v>
      </c>
      <c r="C363" s="8">
        <v>1</v>
      </c>
      <c r="D363" s="29">
        <f>SUMIFS('2013Figures'!$J:$J,'2013Figures'!$C:$C,$A363,'2013Figures'!$H:$H,$B363,'2013Figures'!$I:$I,$C363,'2013Figures'!$E:$E,$B$1)</f>
        <v>0</v>
      </c>
      <c r="E363" s="9">
        <f>SUMIFS('2013Figures'!$J:$J,'2013Figures'!$C:$C,$A363,'2013Figures'!$H:$H,$B363,'2013Figures'!$I:$I,$C363,'2013Figures'!$B:$B,"BrokerToCy",'2013Figures'!$G:$G,"E1",'2013Figures'!$E:$E,$B$1)</f>
        <v>0</v>
      </c>
      <c r="F363" s="9">
        <f>SUMIFS('2013Figures'!$J:$J,'2013Figures'!$C:$C,$A363,'2013Figures'!$H:$H,$B363,'2013Figures'!$I:$I,$C363,'2013Figures'!$B:$B,"BrokerToCy",'2013Figures'!$G:$G,"P1",'2013Figures'!$E:$E,$B$1)</f>
        <v>0</v>
      </c>
      <c r="G363" s="9">
        <f>SUMIFS('2013Figures'!$J:$J,'2013Figures'!$C:$C,$A363,'2013Figures'!$H:$H,$B363,'2013Figures'!$I:$I,$C363,'2013Figures'!$B:$B,"CyToBroker",'2013Figures'!$G:$G,"E1",'2013Figures'!$E:$E,$B$1)</f>
        <v>0</v>
      </c>
      <c r="H363" s="9">
        <f>SUMIFS('2013Figures'!$J:$J,'2013Figures'!$C:$C,$A363,'2013Figures'!$H:$H,$B363,'2013Figures'!$I:$I,$C363,'2013Figures'!$B:$B,"CyToBroker",'2013Figures'!$G:$G,"P1",'2013Figures'!$E:$E,$B$1)</f>
        <v>0</v>
      </c>
      <c r="I363" s="30"/>
      <c r="J363" s="31">
        <v>200801</v>
      </c>
      <c r="K363" s="30"/>
      <c r="L363" s="42">
        <f>SUMIFS('2012Figures'!$J:$J,'2012Figures'!$C:$C,$A363,'2012Figures'!$H:$H,$B363,'2012Figures'!$I:$I,$C363,'2012Figures'!$E:$E,$B$1)</f>
        <v>0</v>
      </c>
      <c r="M363" s="52">
        <f>SUMIFS('2012Figures'!$J:$J,'2012Figures'!$C:$C,$A363,'2012Figures'!$H:$H,$B363,'2012Figures'!$I:$I,$C363,'2012Figures'!$B:$B,"BrokerToCy",'2012Figures'!$G:$G,"E1",'2012Figures'!$E:$E,$B$1)</f>
        <v>0</v>
      </c>
      <c r="N363" s="52">
        <f>SUMIFS('2012Figures'!$J:$J,'2012Figures'!$C:$C,$A363,'2012Figures'!$H:$H,$B363,'2012Figures'!$I:$I,$C363,'2012Figures'!$B:$B,"BrokerToCy",'2012Figures'!$G:$G,"P1",'2012Figures'!$E:$E,$B$1)</f>
        <v>0</v>
      </c>
      <c r="O363" s="52">
        <f>SUMIFS('2012Figures'!$J:$J,'2012Figures'!$C:$C,$A363,'2012Figures'!$H:$H,$B363,'2012Figures'!$I:$I,$C363,'2012Figures'!$B:$B,"CyToBroker",'2012Figures'!$G:$G,"E1",'2012Figures'!$E:$E,$B$1)</f>
        <v>0</v>
      </c>
      <c r="P363" s="52">
        <f>SUMIFS('2012Figures'!$J:$J,'2012Figures'!$C:$C,$A363,'2012Figures'!$H:$H,$B363,'2012Figures'!$I:$I,$C363,'2012Figures'!$B:$B,"CyToBroker",'2012Figures'!$G:$G,"P1",'2012Figures'!$E:$E,$B$1)</f>
        <v>0</v>
      </c>
      <c r="Q363" s="30"/>
      <c r="R363" s="46" t="str">
        <f t="shared" si="37"/>
        <v/>
      </c>
      <c r="S363" s="46" t="str">
        <f t="shared" si="37"/>
        <v/>
      </c>
      <c r="T363" s="46" t="str">
        <f t="shared" si="37"/>
        <v/>
      </c>
      <c r="U363" s="46" t="str">
        <f t="shared" si="37"/>
        <v/>
      </c>
      <c r="V363" s="46" t="str">
        <f t="shared" si="37"/>
        <v/>
      </c>
    </row>
    <row r="364" spans="1:22" x14ac:dyDescent="0.2">
      <c r="A364" s="1">
        <v>403</v>
      </c>
      <c r="B364" s="1" t="s">
        <v>169</v>
      </c>
      <c r="D364" s="29">
        <f>SUMIFS('2013Figures'!$J:$J,'2013Figures'!$C:$C,$A364,'2013Figures'!$I:$I,"",'2013Figures'!$E:$E,$B$1)</f>
        <v>0</v>
      </c>
      <c r="E364" s="9">
        <f>SUMIFS('2013Figures'!$J:$J,'2013Figures'!$C:$C,$A364,'2013Figures'!$I:$I,"",'2013Figures'!$B:$B,"BrokerToCy",'2013Figures'!$G:$G,"E1",'2013Figures'!$E:$E,$B$1)</f>
        <v>0</v>
      </c>
      <c r="F364" s="9">
        <f>SUMIFS('2013Figures'!$J:$J,'2013Figures'!$C:$C,$A364,'2013Figures'!$I:$I,"",'2013Figures'!$B:$B,"BrokerToCy",'2013Figures'!$G:$G,"P1",'2013Figures'!$E:$E,$B$1)</f>
        <v>0</v>
      </c>
      <c r="G364" s="9">
        <f>SUMIFS('2013Figures'!$J:$J,'2013Figures'!$C:$C,$A364,'2013Figures'!$I:$I,"",'2013Figures'!$B:$B,"CyToBroker",'2013Figures'!$G:$G,"E1",'2013Figures'!$E:$E,$B$1)</f>
        <v>0</v>
      </c>
      <c r="H364" s="9">
        <f>SUMIFS('2013Figures'!$J:$J,'2013Figures'!$C:$C,$A364,'2013Figures'!$I:$I,"",'2013Figures'!$B:$B,"CyToBroker",'2013Figures'!$G:$G,"P1",'2013Figures'!$E:$E,$B$1)</f>
        <v>0</v>
      </c>
      <c r="J364" s="8" t="s">
        <v>131</v>
      </c>
      <c r="L364" s="42">
        <f>SUMIFS('2012Figures'!$J:$J,'2012Figures'!$C:$C,$A364,'2012Figures'!$I:$I,"",'2012Figures'!$E:$E,$B$1)</f>
        <v>0</v>
      </c>
      <c r="M364" s="52">
        <f>SUMIFS('2012Figures'!$J:$J,'2012Figures'!$C:$C,$A364,'2012Figures'!$I:$I,"",'2012Figures'!$B:$B,"BrokerToCy",'2012Figures'!$G:$G,"E1",'2012Figures'!$E:$E,$B$1)</f>
        <v>0</v>
      </c>
      <c r="N364" s="52">
        <f>SUMIFS('2012Figures'!$J:$J,'2012Figures'!$C:$C,$A364,'2012Figures'!$I:$I,"",'2012Figures'!$B:$B,"BrokerToCy",'2012Figures'!$G:$G,"P1",'2012Figures'!$E:$E,$B$1)</f>
        <v>0</v>
      </c>
      <c r="O364" s="52">
        <f>SUMIFS('2012Figures'!$J:$J,'2012Figures'!$C:$C,$A364,'2012Figures'!$I:$I,"",'2012Figures'!$B:$B,"CyToBroker",'2012Figures'!$G:$G,"E1",'2012Figures'!$E:$E,$B$1)</f>
        <v>0</v>
      </c>
      <c r="P364" s="52">
        <f>SUMIFS('2012Figures'!$J:$J,'2012Figures'!$C:$C,$A364,'2012Figures'!$I:$I,"",'2012Figures'!$B:$B,"CyToBroker",'2012Figures'!$G:$G,"P1",'2012Figures'!$E:$E,$B$1)</f>
        <v>0</v>
      </c>
      <c r="R364" s="46" t="str">
        <f t="shared" si="37"/>
        <v/>
      </c>
      <c r="S364" s="46" t="str">
        <f t="shared" si="37"/>
        <v/>
      </c>
      <c r="T364" s="46" t="str">
        <f t="shared" si="37"/>
        <v/>
      </c>
      <c r="U364" s="46" t="str">
        <f t="shared" si="37"/>
        <v/>
      </c>
      <c r="V364" s="46" t="str">
        <f t="shared" si="37"/>
        <v/>
      </c>
    </row>
    <row r="365" spans="1:22" x14ac:dyDescent="0.2">
      <c r="A365" s="21"/>
      <c r="B365" s="21" t="s">
        <v>92</v>
      </c>
      <c r="C365" s="22"/>
      <c r="D365" s="23">
        <f>SUM(E365:H365)</f>
        <v>0</v>
      </c>
      <c r="E365" s="23">
        <f>SUM(E363:E364)</f>
        <v>0</v>
      </c>
      <c r="F365" s="23">
        <f>SUM(F363:F364)</f>
        <v>0</v>
      </c>
      <c r="G365" s="23">
        <f>SUM(G363:G364)</f>
        <v>0</v>
      </c>
      <c r="H365" s="23">
        <f>SUM(H363:H364)</f>
        <v>0</v>
      </c>
      <c r="I365" s="21"/>
      <c r="J365" s="22"/>
      <c r="K365" s="21"/>
      <c r="L365" s="43">
        <f>SUM(M365:P365)</f>
        <v>0</v>
      </c>
      <c r="M365" s="43">
        <f>SUM(M363:M364)</f>
        <v>0</v>
      </c>
      <c r="N365" s="43">
        <f>SUM(N363:N364)</f>
        <v>0</v>
      </c>
      <c r="O365" s="43">
        <f>SUM(O363:O364)</f>
        <v>0</v>
      </c>
      <c r="P365" s="43">
        <f>SUM(P363:P364)</f>
        <v>0</v>
      </c>
      <c r="Q365" s="21"/>
      <c r="R365" s="21"/>
      <c r="S365" s="21"/>
      <c r="T365" s="21"/>
      <c r="U365" s="21"/>
      <c r="V365" s="21"/>
    </row>
    <row r="366" spans="1:22" x14ac:dyDescent="0.2">
      <c r="A366" s="28">
        <v>405</v>
      </c>
      <c r="B366" s="28" t="s">
        <v>170</v>
      </c>
      <c r="C366" s="17" t="s">
        <v>88</v>
      </c>
      <c r="D366" s="18">
        <f>SUMIFS('2013Figures'!$J:$J,'2013Figures'!$C:$C,$A366,'2013Figures'!$E:$E,$B$1)</f>
        <v>0</v>
      </c>
      <c r="E366" s="18">
        <f>SUMIFS('2013Figures'!$J:$J,'2013Figures'!$C:$C,$A366,'2013Figures'!$B:$B,"BrokerToCy",'2013Figures'!$G:$G,"E1",'2013Figures'!$E:$E,$B$1)</f>
        <v>0</v>
      </c>
      <c r="F366" s="18">
        <f>SUMIFS('2013Figures'!$J:$J,'2013Figures'!$C:$C,$A366,'2013Figures'!$B:$B,"BrokerToCy",'2013Figures'!$G:$G,"P1",'2013Figures'!$E:$E,$B$1)</f>
        <v>0</v>
      </c>
      <c r="G366" s="18">
        <f>SUMIFS('2013Figures'!$J:$J,'2013Figures'!$C:$C,$A366,'2013Figures'!$B:$B,"CyToBroker",'2013Figures'!$G:$G,"E1",'2013Figures'!$E:$E,$B$1)</f>
        <v>0</v>
      </c>
      <c r="H366" s="18">
        <f>SUMIFS('2013Figures'!$J:$J,'2013Figures'!$C:$C,$A366,'2013Figures'!$B:$B,"CyToBroker",'2013Figures'!$G:$G,"P1",'2013Figures'!$E:$E,$B$1)</f>
        <v>0</v>
      </c>
      <c r="I366" s="28"/>
      <c r="J366" s="17"/>
      <c r="K366" s="28"/>
      <c r="L366" s="50">
        <f>SUMIFS('2012Figures'!$J:$J,'2012Figures'!$C:$C,$A366,'2012Figures'!$E:$E,$B$1)</f>
        <v>0</v>
      </c>
      <c r="M366" s="50">
        <f>SUMIFS('2012Figures'!$J:$J,'2012Figures'!$C:$C,$A366,'2012Figures'!$B:$B,"BrokerToCy",'2012Figures'!$G:$G,"E1",'2012Figures'!$E:$E,$B$1)</f>
        <v>0</v>
      </c>
      <c r="N366" s="50">
        <f>SUMIFS('2012Figures'!$J:$J,'2012Figures'!$C:$C,$A366,'2012Figures'!$B:$B,"BrokerToCy",'2012Figures'!$G:$G,"P1",'2012Figures'!$E:$E,$B$1)</f>
        <v>0</v>
      </c>
      <c r="O366" s="50">
        <f>SUMIFS('2012Figures'!$J:$J,'2012Figures'!$C:$C,$A366,'2012Figures'!$B:$B,"CyToBroker",'2012Figures'!$G:$G,"E1",'2012Figures'!$E:$E,$B$1)</f>
        <v>0</v>
      </c>
      <c r="P366" s="50">
        <f>SUMIFS('2012Figures'!$J:$J,'2012Figures'!$C:$C,$A366,'2012Figures'!$B:$B,"CyToBroker",'2012Figures'!$G:$G,"P1",'2012Figures'!$E:$E,$B$1)</f>
        <v>0</v>
      </c>
      <c r="Q366" s="28"/>
      <c r="R366" s="46" t="str">
        <f t="shared" ref="R366:V430" si="38">IF(L366=0,"",ROUND(D366/L366-1,2))</f>
        <v/>
      </c>
      <c r="S366" s="46" t="str">
        <f t="shared" si="38"/>
        <v/>
      </c>
      <c r="T366" s="46" t="str">
        <f t="shared" si="38"/>
        <v/>
      </c>
      <c r="U366" s="46" t="str">
        <f t="shared" si="38"/>
        <v/>
      </c>
      <c r="V366" s="46" t="str">
        <f t="shared" si="38"/>
        <v/>
      </c>
    </row>
    <row r="367" spans="1:22" x14ac:dyDescent="0.2">
      <c r="A367" s="1">
        <v>405</v>
      </c>
      <c r="B367" s="1" t="s">
        <v>170</v>
      </c>
      <c r="C367" s="8">
        <v>1</v>
      </c>
      <c r="D367" s="29">
        <f>SUMIFS('2013Figures'!$J:$J,'2013Figures'!$C:$C,$A367,'2013Figures'!$H:$H,$B367,'2013Figures'!$I:$I,$C367,'2013Figures'!$E:$E,$B$1)</f>
        <v>0</v>
      </c>
      <c r="E367" s="9">
        <f>SUMIFS('2013Figures'!$J:$J,'2013Figures'!$C:$C,$A367,'2013Figures'!$H:$H,$B367,'2013Figures'!$I:$I,$C367,'2013Figures'!$B:$B,"BrokerToCy",'2013Figures'!$G:$G,"E1",'2013Figures'!$E:$E,$B$1)</f>
        <v>0</v>
      </c>
      <c r="F367" s="9">
        <f>SUMIFS('2013Figures'!$J:$J,'2013Figures'!$C:$C,$A367,'2013Figures'!$H:$H,$B367,'2013Figures'!$I:$I,$C367,'2013Figures'!$B:$B,"BrokerToCy",'2013Figures'!$G:$G,"P1",'2013Figures'!$E:$E,$B$1)</f>
        <v>0</v>
      </c>
      <c r="G367" s="9">
        <f>SUMIFS('2013Figures'!$J:$J,'2013Figures'!$C:$C,$A367,'2013Figures'!$H:$H,$B367,'2013Figures'!$I:$I,$C367,'2013Figures'!$B:$B,"CyToBroker",'2013Figures'!$G:$G,"E1",'2013Figures'!$E:$E,$B$1)</f>
        <v>0</v>
      </c>
      <c r="H367" s="9">
        <f>SUMIFS('2013Figures'!$J:$J,'2013Figures'!$C:$C,$A367,'2013Figures'!$H:$H,$B367,'2013Figures'!$I:$I,$C367,'2013Figures'!$B:$B,"CyToBroker",'2013Figures'!$G:$G,"P1",'2013Figures'!$E:$E,$B$1)</f>
        <v>0</v>
      </c>
      <c r="I367" s="30"/>
      <c r="J367" s="31">
        <v>200601</v>
      </c>
      <c r="K367" s="30"/>
      <c r="L367" s="42">
        <f>SUMIFS('2012Figures'!$J:$J,'2012Figures'!$C:$C,$A367,'2012Figures'!$H:$H,$B367,'2012Figures'!$I:$I,$C367,'2012Figures'!$E:$E,$B$1)</f>
        <v>0</v>
      </c>
      <c r="M367" s="52">
        <f>SUMIFS('2012Figures'!$J:$J,'2012Figures'!$C:$C,$A367,'2012Figures'!$H:$H,$B367,'2012Figures'!$I:$I,$C367,'2012Figures'!$B:$B,"BrokerToCy",'2012Figures'!$G:$G,"E1",'2012Figures'!$E:$E,$B$1)</f>
        <v>0</v>
      </c>
      <c r="N367" s="52">
        <f>SUMIFS('2012Figures'!$J:$J,'2012Figures'!$C:$C,$A367,'2012Figures'!$H:$H,$B367,'2012Figures'!$I:$I,$C367,'2012Figures'!$B:$B,"BrokerToCy",'2012Figures'!$G:$G,"P1",'2012Figures'!$E:$E,$B$1)</f>
        <v>0</v>
      </c>
      <c r="O367" s="52">
        <f>SUMIFS('2012Figures'!$J:$J,'2012Figures'!$C:$C,$A367,'2012Figures'!$H:$H,$B367,'2012Figures'!$I:$I,$C367,'2012Figures'!$B:$B,"CyToBroker",'2012Figures'!$G:$G,"E1",'2012Figures'!$E:$E,$B$1)</f>
        <v>0</v>
      </c>
      <c r="P367" s="52">
        <f>SUMIFS('2012Figures'!$J:$J,'2012Figures'!$C:$C,$A367,'2012Figures'!$H:$H,$B367,'2012Figures'!$I:$I,$C367,'2012Figures'!$B:$B,"CyToBroker",'2012Figures'!$G:$G,"P1",'2012Figures'!$E:$E,$B$1)</f>
        <v>0</v>
      </c>
      <c r="Q367" s="30"/>
      <c r="R367" s="46" t="str">
        <f t="shared" si="38"/>
        <v/>
      </c>
      <c r="S367" s="46" t="str">
        <f t="shared" si="38"/>
        <v/>
      </c>
      <c r="T367" s="46" t="str">
        <f t="shared" si="38"/>
        <v/>
      </c>
      <c r="U367" s="46" t="str">
        <f t="shared" si="38"/>
        <v/>
      </c>
      <c r="V367" s="46" t="str">
        <f t="shared" si="38"/>
        <v/>
      </c>
    </row>
    <row r="368" spans="1:22" x14ac:dyDescent="0.2">
      <c r="A368" s="1">
        <v>405</v>
      </c>
      <c r="B368" s="1" t="s">
        <v>170</v>
      </c>
      <c r="D368" s="29">
        <f>SUMIFS('2013Figures'!$J:$J,'2013Figures'!$C:$C,$A368,'2013Figures'!$I:$I,"",'2013Figures'!$E:$E,$B$1)</f>
        <v>0</v>
      </c>
      <c r="E368" s="9">
        <f>SUMIFS('2013Figures'!$J:$J,'2013Figures'!$C:$C,$A368,'2013Figures'!$I:$I,"",'2013Figures'!$B:$B,"BrokerToCy",'2013Figures'!$G:$G,"E1",'2013Figures'!$E:$E,$B$1)</f>
        <v>0</v>
      </c>
      <c r="F368" s="9">
        <f>SUMIFS('2013Figures'!$J:$J,'2013Figures'!$C:$C,$A368,'2013Figures'!$I:$I,"",'2013Figures'!$B:$B,"BrokerToCy",'2013Figures'!$G:$G,"P1",'2013Figures'!$E:$E,$B$1)</f>
        <v>0</v>
      </c>
      <c r="G368" s="9">
        <f>SUMIFS('2013Figures'!$J:$J,'2013Figures'!$C:$C,$A368,'2013Figures'!$I:$I,"",'2013Figures'!$B:$B,"CyToBroker",'2013Figures'!$G:$G,"E1",'2013Figures'!$E:$E,$B$1)</f>
        <v>0</v>
      </c>
      <c r="H368" s="9">
        <f>SUMIFS('2013Figures'!$J:$J,'2013Figures'!$C:$C,$A368,'2013Figures'!$I:$I,"",'2013Figures'!$B:$B,"CyToBroker",'2013Figures'!$G:$G,"P1",'2013Figures'!$E:$E,$B$1)</f>
        <v>0</v>
      </c>
      <c r="J368" s="8" t="s">
        <v>131</v>
      </c>
      <c r="L368" s="42">
        <f>SUMIFS('2012Figures'!$J:$J,'2012Figures'!$C:$C,$A368,'2012Figures'!$I:$I,"",'2012Figures'!$E:$E,$B$1)</f>
        <v>0</v>
      </c>
      <c r="M368" s="52">
        <f>SUMIFS('2012Figures'!$J:$J,'2012Figures'!$C:$C,$A368,'2012Figures'!$I:$I,"",'2012Figures'!$B:$B,"BrokerToCy",'2012Figures'!$G:$G,"E1",'2012Figures'!$E:$E,$B$1)</f>
        <v>0</v>
      </c>
      <c r="N368" s="52">
        <f>SUMIFS('2012Figures'!$J:$J,'2012Figures'!$C:$C,$A368,'2012Figures'!$I:$I,"",'2012Figures'!$B:$B,"BrokerToCy",'2012Figures'!$G:$G,"P1",'2012Figures'!$E:$E,$B$1)</f>
        <v>0</v>
      </c>
      <c r="O368" s="52">
        <f>SUMIFS('2012Figures'!$J:$J,'2012Figures'!$C:$C,$A368,'2012Figures'!$I:$I,"",'2012Figures'!$B:$B,"CyToBroker",'2012Figures'!$G:$G,"E1",'2012Figures'!$E:$E,$B$1)</f>
        <v>0</v>
      </c>
      <c r="P368" s="52">
        <f>SUMIFS('2012Figures'!$J:$J,'2012Figures'!$C:$C,$A368,'2012Figures'!$I:$I,"",'2012Figures'!$B:$B,"CyToBroker",'2012Figures'!$G:$G,"P1",'2012Figures'!$E:$E,$B$1)</f>
        <v>0</v>
      </c>
      <c r="R368" s="46" t="str">
        <f t="shared" si="38"/>
        <v/>
      </c>
      <c r="S368" s="46" t="str">
        <f t="shared" si="38"/>
        <v/>
      </c>
      <c r="T368" s="46" t="str">
        <f t="shared" si="38"/>
        <v/>
      </c>
      <c r="U368" s="46" t="str">
        <f t="shared" si="38"/>
        <v/>
      </c>
      <c r="V368" s="46" t="str">
        <f t="shared" si="38"/>
        <v/>
      </c>
    </row>
    <row r="369" spans="1:22" x14ac:dyDescent="0.2">
      <c r="A369" s="21"/>
      <c r="B369" s="21" t="s">
        <v>92</v>
      </c>
      <c r="C369" s="22"/>
      <c r="D369" s="23">
        <f>SUM(E369:H369)</f>
        <v>0</v>
      </c>
      <c r="E369" s="23">
        <f>SUM(E367:E368)</f>
        <v>0</v>
      </c>
      <c r="F369" s="23">
        <f>SUM(F367:F368)</f>
        <v>0</v>
      </c>
      <c r="G369" s="23">
        <f>SUM(G367:G368)</f>
        <v>0</v>
      </c>
      <c r="H369" s="23">
        <f>SUM(H367:H368)</f>
        <v>0</v>
      </c>
      <c r="I369" s="21"/>
      <c r="J369" s="22"/>
      <c r="K369" s="21"/>
      <c r="L369" s="43">
        <f>SUM(M369:P369)</f>
        <v>0</v>
      </c>
      <c r="M369" s="43">
        <f>SUM(M367:M368)</f>
        <v>0</v>
      </c>
      <c r="N369" s="43">
        <f>SUM(N367:N368)</f>
        <v>0</v>
      </c>
      <c r="O369" s="43">
        <f>SUM(O367:O368)</f>
        <v>0</v>
      </c>
      <c r="P369" s="43">
        <f>SUM(P367:P368)</f>
        <v>0</v>
      </c>
      <c r="Q369" s="21"/>
      <c r="R369" s="21"/>
      <c r="S369" s="21"/>
      <c r="T369" s="21"/>
      <c r="U369" s="21"/>
      <c r="V369" s="21"/>
    </row>
    <row r="370" spans="1:22" x14ac:dyDescent="0.2">
      <c r="A370" s="28">
        <v>410</v>
      </c>
      <c r="B370" s="28" t="s">
        <v>123</v>
      </c>
      <c r="C370" s="17" t="s">
        <v>88</v>
      </c>
      <c r="D370" s="18">
        <f>SUMIFS('2013Figures'!$J:$J,'2013Figures'!$C:$C,$A370,'2013Figures'!$E:$E,$B$1)</f>
        <v>0</v>
      </c>
      <c r="E370" s="18">
        <f>SUMIFS('2013Figures'!$J:$J,'2013Figures'!$C:$C,$A370,'2013Figures'!$B:$B,"BrokerToCy",'2013Figures'!$G:$G,"E1",'2013Figures'!$E:$E,$B$1)</f>
        <v>0</v>
      </c>
      <c r="F370" s="18">
        <f>SUMIFS('2013Figures'!$J:$J,'2013Figures'!$C:$C,$A370,'2013Figures'!$B:$B,"BrokerToCy",'2013Figures'!$G:$G,"P1",'2013Figures'!$E:$E,$B$1)</f>
        <v>0</v>
      </c>
      <c r="G370" s="18">
        <f>SUMIFS('2013Figures'!$J:$J,'2013Figures'!$C:$C,$A370,'2013Figures'!$B:$B,"CyToBroker",'2013Figures'!$G:$G,"E1",'2013Figures'!$E:$E,$B$1)</f>
        <v>0</v>
      </c>
      <c r="H370" s="18">
        <f>SUMIFS('2013Figures'!$J:$J,'2013Figures'!$C:$C,$A370,'2013Figures'!$B:$B,"CyToBroker",'2013Figures'!$G:$G,"P1",'2013Figures'!$E:$E,$B$1)</f>
        <v>0</v>
      </c>
      <c r="I370" s="28"/>
      <c r="J370" s="17"/>
      <c r="K370" s="28"/>
      <c r="L370" s="50">
        <f>SUMIFS('2012Figures'!$J:$J,'2012Figures'!$C:$C,$A370,'2012Figures'!$E:$E,$B$1)</f>
        <v>0</v>
      </c>
      <c r="M370" s="50">
        <f>SUMIFS('2012Figures'!$J:$J,'2012Figures'!$C:$C,$A370,'2012Figures'!$B:$B,"BrokerToCy",'2012Figures'!$G:$G,"E1",'2012Figures'!$E:$E,$B$1)</f>
        <v>0</v>
      </c>
      <c r="N370" s="50">
        <f>SUMIFS('2012Figures'!$J:$J,'2012Figures'!$C:$C,$A370,'2012Figures'!$B:$B,"BrokerToCy",'2012Figures'!$G:$G,"P1",'2012Figures'!$E:$E,$B$1)</f>
        <v>0</v>
      </c>
      <c r="O370" s="50">
        <f>SUMIFS('2012Figures'!$J:$J,'2012Figures'!$C:$C,$A370,'2012Figures'!$B:$B,"CyToBroker",'2012Figures'!$G:$G,"E1",'2012Figures'!$E:$E,$B$1)</f>
        <v>0</v>
      </c>
      <c r="P370" s="50">
        <f>SUMIFS('2012Figures'!$J:$J,'2012Figures'!$C:$C,$A370,'2012Figures'!$B:$B,"CyToBroker",'2012Figures'!$G:$G,"P1",'2012Figures'!$E:$E,$B$1)</f>
        <v>0</v>
      </c>
      <c r="Q370" s="28"/>
      <c r="R370" s="46" t="str">
        <f t="shared" ref="R370:V413" si="39">IF(L370=0,"",ROUND(D370/L370-1,2))</f>
        <v/>
      </c>
      <c r="S370" s="46" t="str">
        <f t="shared" si="39"/>
        <v/>
      </c>
      <c r="T370" s="46" t="str">
        <f t="shared" si="39"/>
        <v/>
      </c>
      <c r="U370" s="46" t="str">
        <f t="shared" si="39"/>
        <v/>
      </c>
      <c r="V370" s="46" t="str">
        <f t="shared" si="39"/>
        <v/>
      </c>
    </row>
    <row r="371" spans="1:22" x14ac:dyDescent="0.2">
      <c r="A371" s="1">
        <v>410</v>
      </c>
      <c r="B371" s="1" t="s">
        <v>123</v>
      </c>
      <c r="C371" s="8">
        <v>5</v>
      </c>
      <c r="D371" s="29">
        <f>SUMIFS('2013Figures'!$J:$J,'2013Figures'!$C:$C,$A371,'2013Figures'!$H:$H,$B371,'2013Figures'!$I:$I,$C371,'2013Figures'!$E:$E,$B$1)</f>
        <v>0</v>
      </c>
      <c r="E371" s="9">
        <f>SUMIFS('2013Figures'!$J:$J,'2013Figures'!$C:$C,$A371,'2013Figures'!$H:$H,$B371,'2013Figures'!$I:$I,$C371,'2013Figures'!$B:$B,"BrokerToCy",'2013Figures'!$G:$G,"E1",'2013Figures'!$E:$E,$B$1)</f>
        <v>0</v>
      </c>
      <c r="F371" s="9">
        <f>SUMIFS('2013Figures'!$J:$J,'2013Figures'!$C:$C,$A371,'2013Figures'!$H:$H,$B371,'2013Figures'!$I:$I,$C371,'2013Figures'!$B:$B,"BrokerToCy",'2013Figures'!$G:$G,"P1",'2013Figures'!$E:$E,$B$1)</f>
        <v>0</v>
      </c>
      <c r="G371" s="9">
        <f>SUMIFS('2013Figures'!$J:$J,'2013Figures'!$C:$C,$A371,'2013Figures'!$H:$H,$B371,'2013Figures'!$I:$I,$C371,'2013Figures'!$B:$B,"CyToBroker",'2013Figures'!$G:$G,"E1",'2013Figures'!$E:$E,$B$1)</f>
        <v>0</v>
      </c>
      <c r="H371" s="9">
        <f>SUMIFS('2013Figures'!$J:$J,'2013Figures'!$C:$C,$A371,'2013Figures'!$H:$H,$B371,'2013Figures'!$I:$I,$C371,'2013Figures'!$B:$B,"CyToBroker",'2013Figures'!$G:$G,"P1",'2013Figures'!$E:$E,$B$1)</f>
        <v>0</v>
      </c>
      <c r="I371" s="30"/>
      <c r="J371" s="31">
        <v>201501</v>
      </c>
      <c r="K371" s="30"/>
      <c r="L371" s="42">
        <f>SUMIFS('2012Figures'!$J:$J,'2012Figures'!$C:$C,$A371,'2012Figures'!$H:$H,$B371,'2012Figures'!$I:$I,$C371,'2012Figures'!$E:$E,$B$1)</f>
        <v>0</v>
      </c>
      <c r="M371" s="52">
        <f>SUMIFS('2012Figures'!$J:$J,'2012Figures'!$C:$C,$A371,'2012Figures'!$H:$H,$B371,'2012Figures'!$I:$I,$C371,'2012Figures'!$B:$B,"BrokerToCy",'2012Figures'!$G:$G,"E1",'2012Figures'!$E:$E,$B$1)</f>
        <v>0</v>
      </c>
      <c r="N371" s="52">
        <f>SUMIFS('2012Figures'!$J:$J,'2012Figures'!$C:$C,$A371,'2012Figures'!$H:$H,$B371,'2012Figures'!$I:$I,$C371,'2012Figures'!$B:$B,"BrokerToCy",'2012Figures'!$G:$G,"P1",'2012Figures'!$E:$E,$B$1)</f>
        <v>0</v>
      </c>
      <c r="O371" s="52">
        <f>SUMIFS('2012Figures'!$J:$J,'2012Figures'!$C:$C,$A371,'2012Figures'!$H:$H,$B371,'2012Figures'!$I:$I,$C371,'2012Figures'!$B:$B,"CyToBroker",'2012Figures'!$G:$G,"E1",'2012Figures'!$E:$E,$B$1)</f>
        <v>0</v>
      </c>
      <c r="P371" s="52">
        <f>SUMIFS('2012Figures'!$J:$J,'2012Figures'!$C:$C,$A371,'2012Figures'!$H:$H,$B371,'2012Figures'!$I:$I,$C371,'2012Figures'!$B:$B,"CyToBroker",'2012Figures'!$G:$G,"P1",'2012Figures'!$E:$E,$B$1)</f>
        <v>0</v>
      </c>
      <c r="Q371" s="30"/>
      <c r="R371" s="46" t="str">
        <f t="shared" si="39"/>
        <v/>
      </c>
      <c r="S371" s="46" t="str">
        <f t="shared" si="39"/>
        <v/>
      </c>
      <c r="T371" s="46" t="str">
        <f t="shared" si="39"/>
        <v/>
      </c>
      <c r="U371" s="46" t="str">
        <f t="shared" si="39"/>
        <v/>
      </c>
      <c r="V371" s="46" t="str">
        <f t="shared" si="39"/>
        <v/>
      </c>
    </row>
    <row r="372" spans="1:22" x14ac:dyDescent="0.2">
      <c r="A372" s="1">
        <v>410</v>
      </c>
      <c r="B372" s="1" t="s">
        <v>123</v>
      </c>
      <c r="C372" s="8">
        <v>4</v>
      </c>
      <c r="D372" s="29">
        <f>SUMIFS('2013Figures'!$J:$J,'2013Figures'!$C:$C,$A372,'2013Figures'!$H:$H,$B372,'2013Figures'!$I:$I,$C372,'2013Figures'!$E:$E,$B$1)</f>
        <v>0</v>
      </c>
      <c r="E372" s="9">
        <f>SUMIFS('2013Figures'!$J:$J,'2013Figures'!$C:$C,$A372,'2013Figures'!$H:$H,$B372,'2013Figures'!$I:$I,$C372,'2013Figures'!$B:$B,"BrokerToCy",'2013Figures'!$G:$G,"E1",'2013Figures'!$E:$E,$B$1)</f>
        <v>0</v>
      </c>
      <c r="F372" s="9">
        <f>SUMIFS('2013Figures'!$J:$J,'2013Figures'!$C:$C,$A372,'2013Figures'!$H:$H,$B372,'2013Figures'!$I:$I,$C372,'2013Figures'!$B:$B,"BrokerToCy",'2013Figures'!$G:$G,"P1",'2013Figures'!$E:$E,$B$1)</f>
        <v>0</v>
      </c>
      <c r="G372" s="9">
        <f>SUMIFS('2013Figures'!$J:$J,'2013Figures'!$C:$C,$A372,'2013Figures'!$H:$H,$B372,'2013Figures'!$I:$I,$C372,'2013Figures'!$B:$B,"CyToBroker",'2013Figures'!$G:$G,"E1",'2013Figures'!$E:$E,$B$1)</f>
        <v>0</v>
      </c>
      <c r="H372" s="9">
        <f>SUMIFS('2013Figures'!$J:$J,'2013Figures'!$C:$C,$A372,'2013Figures'!$H:$H,$B372,'2013Figures'!$I:$I,$C372,'2013Figures'!$B:$B,"CyToBroker",'2013Figures'!$G:$G,"P1",'2013Figures'!$E:$E,$B$1)</f>
        <v>0</v>
      </c>
      <c r="I372" s="30"/>
      <c r="J372" s="31">
        <v>201301</v>
      </c>
      <c r="K372" s="30"/>
      <c r="L372" s="42">
        <f>SUMIFS('2012Figures'!$J:$J,'2012Figures'!$C:$C,$A372,'2012Figures'!$H:$H,$B372,'2012Figures'!$I:$I,$C372,'2012Figures'!$E:$E,$B$1)</f>
        <v>0</v>
      </c>
      <c r="M372" s="52">
        <f>SUMIFS('2012Figures'!$J:$J,'2012Figures'!$C:$C,$A372,'2012Figures'!$H:$H,$B372,'2012Figures'!$I:$I,$C372,'2012Figures'!$B:$B,"BrokerToCy",'2012Figures'!$G:$G,"E1",'2012Figures'!$E:$E,$B$1)</f>
        <v>0</v>
      </c>
      <c r="N372" s="52">
        <f>SUMIFS('2012Figures'!$J:$J,'2012Figures'!$C:$C,$A372,'2012Figures'!$H:$H,$B372,'2012Figures'!$I:$I,$C372,'2012Figures'!$B:$B,"BrokerToCy",'2012Figures'!$G:$G,"P1",'2012Figures'!$E:$E,$B$1)</f>
        <v>0</v>
      </c>
      <c r="O372" s="52">
        <f>SUMIFS('2012Figures'!$J:$J,'2012Figures'!$C:$C,$A372,'2012Figures'!$H:$H,$B372,'2012Figures'!$I:$I,$C372,'2012Figures'!$B:$B,"CyToBroker",'2012Figures'!$G:$G,"E1",'2012Figures'!$E:$E,$B$1)</f>
        <v>0</v>
      </c>
      <c r="P372" s="52">
        <f>SUMIFS('2012Figures'!$J:$J,'2012Figures'!$C:$C,$A372,'2012Figures'!$H:$H,$B372,'2012Figures'!$I:$I,$C372,'2012Figures'!$B:$B,"CyToBroker",'2012Figures'!$G:$G,"P1",'2012Figures'!$E:$E,$B$1)</f>
        <v>0</v>
      </c>
      <c r="Q372" s="30"/>
      <c r="R372" s="46" t="str">
        <f t="shared" si="39"/>
        <v/>
      </c>
      <c r="S372" s="46" t="str">
        <f t="shared" si="39"/>
        <v/>
      </c>
      <c r="T372" s="46" t="str">
        <f t="shared" si="39"/>
        <v/>
      </c>
      <c r="U372" s="46" t="str">
        <f t="shared" si="39"/>
        <v/>
      </c>
      <c r="V372" s="46" t="str">
        <f t="shared" si="39"/>
        <v/>
      </c>
    </row>
    <row r="373" spans="1:22" x14ac:dyDescent="0.2">
      <c r="A373" s="1">
        <v>410</v>
      </c>
      <c r="B373" s="1" t="s">
        <v>123</v>
      </c>
      <c r="C373" s="8">
        <v>3</v>
      </c>
      <c r="D373" s="29">
        <f>SUMIFS('2013Figures'!$J:$J,'2013Figures'!$C:$C,$A373,'2013Figures'!$H:$H,$B373,'2013Figures'!$I:$I,$C373,'2013Figures'!$E:$E,$B$1)</f>
        <v>0</v>
      </c>
      <c r="E373" s="9">
        <f>SUMIFS('2013Figures'!$J:$J,'2013Figures'!$C:$C,$A373,'2013Figures'!$H:$H,$B373,'2013Figures'!$I:$I,$C373,'2013Figures'!$B:$B,"BrokerToCy",'2013Figures'!$G:$G,"E1",'2013Figures'!$E:$E,$B$1)</f>
        <v>0</v>
      </c>
      <c r="F373" s="9">
        <f>SUMIFS('2013Figures'!$J:$J,'2013Figures'!$C:$C,$A373,'2013Figures'!$H:$H,$B373,'2013Figures'!$I:$I,$C373,'2013Figures'!$B:$B,"BrokerToCy",'2013Figures'!$G:$G,"P1",'2013Figures'!$E:$E,$B$1)</f>
        <v>0</v>
      </c>
      <c r="G373" s="9">
        <f>SUMIFS('2013Figures'!$J:$J,'2013Figures'!$C:$C,$A373,'2013Figures'!$H:$H,$B373,'2013Figures'!$I:$I,$C373,'2013Figures'!$B:$B,"CyToBroker",'2013Figures'!$G:$G,"E1",'2013Figures'!$E:$E,$B$1)</f>
        <v>0</v>
      </c>
      <c r="H373" s="9">
        <f>SUMIFS('2013Figures'!$J:$J,'2013Figures'!$C:$C,$A373,'2013Figures'!$H:$H,$B373,'2013Figures'!$I:$I,$C373,'2013Figures'!$B:$B,"CyToBroker",'2013Figures'!$G:$G,"P1",'2013Figures'!$E:$E,$B$1)</f>
        <v>0</v>
      </c>
      <c r="J373" s="8">
        <v>201201</v>
      </c>
      <c r="L373" s="42">
        <f>SUMIFS('2012Figures'!$J:$J,'2012Figures'!$C:$C,$A373,'2012Figures'!$H:$H,$B373,'2012Figures'!$I:$I,$C373,'2012Figures'!$E:$E,$B$1)</f>
        <v>0</v>
      </c>
      <c r="M373" s="52">
        <f>SUMIFS('2012Figures'!$J:$J,'2012Figures'!$C:$C,$A373,'2012Figures'!$H:$H,$B373,'2012Figures'!$I:$I,$C373,'2012Figures'!$B:$B,"BrokerToCy",'2012Figures'!$G:$G,"E1",'2012Figures'!$E:$E,$B$1)</f>
        <v>0</v>
      </c>
      <c r="N373" s="52">
        <f>SUMIFS('2012Figures'!$J:$J,'2012Figures'!$C:$C,$A373,'2012Figures'!$H:$H,$B373,'2012Figures'!$I:$I,$C373,'2012Figures'!$B:$B,"BrokerToCy",'2012Figures'!$G:$G,"P1",'2012Figures'!$E:$E,$B$1)</f>
        <v>0</v>
      </c>
      <c r="O373" s="52">
        <f>SUMIFS('2012Figures'!$J:$J,'2012Figures'!$C:$C,$A373,'2012Figures'!$H:$H,$B373,'2012Figures'!$I:$I,$C373,'2012Figures'!$B:$B,"CyToBroker",'2012Figures'!$G:$G,"E1",'2012Figures'!$E:$E,$B$1)</f>
        <v>0</v>
      </c>
      <c r="P373" s="52">
        <f>SUMIFS('2012Figures'!$J:$J,'2012Figures'!$C:$C,$A373,'2012Figures'!$H:$H,$B373,'2012Figures'!$I:$I,$C373,'2012Figures'!$B:$B,"CyToBroker",'2012Figures'!$G:$G,"P1",'2012Figures'!$E:$E,$B$1)</f>
        <v>0</v>
      </c>
      <c r="R373" s="46" t="str">
        <f t="shared" si="39"/>
        <v/>
      </c>
      <c r="S373" s="46" t="str">
        <f t="shared" si="39"/>
        <v/>
      </c>
      <c r="T373" s="46" t="str">
        <f t="shared" si="39"/>
        <v/>
      </c>
      <c r="U373" s="46" t="str">
        <f t="shared" si="39"/>
        <v/>
      </c>
      <c r="V373" s="46" t="str">
        <f t="shared" si="39"/>
        <v/>
      </c>
    </row>
    <row r="374" spans="1:22" x14ac:dyDescent="0.2">
      <c r="A374" s="1">
        <v>410</v>
      </c>
      <c r="B374" s="1" t="s">
        <v>123</v>
      </c>
      <c r="C374" s="8">
        <v>2</v>
      </c>
      <c r="D374" s="29">
        <f>SUMIFS('2013Figures'!$J:$J,'2013Figures'!$C:$C,$A374,'2013Figures'!$H:$H,$B374,'2013Figures'!$I:$I,$C374,'2013Figures'!$E:$E,$B$1)</f>
        <v>0</v>
      </c>
      <c r="E374" s="9">
        <f>SUMIFS('2013Figures'!$J:$J,'2013Figures'!$C:$C,$A374,'2013Figures'!$H:$H,$B374,'2013Figures'!$I:$I,$C374,'2013Figures'!$B:$B,"BrokerToCy",'2013Figures'!$G:$G,"E1",'2013Figures'!$E:$E,$B$1)</f>
        <v>0</v>
      </c>
      <c r="F374" s="9">
        <f>SUMIFS('2013Figures'!$J:$J,'2013Figures'!$C:$C,$A374,'2013Figures'!$H:$H,$B374,'2013Figures'!$I:$I,$C374,'2013Figures'!$B:$B,"BrokerToCy",'2013Figures'!$G:$G,"P1",'2013Figures'!$E:$E,$B$1)</f>
        <v>0</v>
      </c>
      <c r="G374" s="9">
        <f>SUMIFS('2013Figures'!$J:$J,'2013Figures'!$C:$C,$A374,'2013Figures'!$H:$H,$B374,'2013Figures'!$I:$I,$C374,'2013Figures'!$B:$B,"CyToBroker",'2013Figures'!$G:$G,"E1",'2013Figures'!$E:$E,$B$1)</f>
        <v>0</v>
      </c>
      <c r="H374" s="9">
        <f>SUMIFS('2013Figures'!$J:$J,'2013Figures'!$C:$C,$A374,'2013Figures'!$H:$H,$B374,'2013Figures'!$I:$I,$C374,'2013Figures'!$B:$B,"CyToBroker",'2013Figures'!$G:$G,"P1",'2013Figures'!$E:$E,$B$1)</f>
        <v>0</v>
      </c>
      <c r="J374" s="8">
        <v>201101</v>
      </c>
      <c r="L374" s="42">
        <f>SUMIFS('2012Figures'!$J:$J,'2012Figures'!$C:$C,$A374,'2012Figures'!$H:$H,$B374,'2012Figures'!$I:$I,$C374,'2012Figures'!$E:$E,$B$1)</f>
        <v>0</v>
      </c>
      <c r="M374" s="52">
        <f>SUMIFS('2012Figures'!$J:$J,'2012Figures'!$C:$C,$A374,'2012Figures'!$H:$H,$B374,'2012Figures'!$I:$I,$C374,'2012Figures'!$B:$B,"BrokerToCy",'2012Figures'!$G:$G,"E1",'2012Figures'!$E:$E,$B$1)</f>
        <v>0</v>
      </c>
      <c r="N374" s="52">
        <f>SUMIFS('2012Figures'!$J:$J,'2012Figures'!$C:$C,$A374,'2012Figures'!$H:$H,$B374,'2012Figures'!$I:$I,$C374,'2012Figures'!$B:$B,"BrokerToCy",'2012Figures'!$G:$G,"P1",'2012Figures'!$E:$E,$B$1)</f>
        <v>0</v>
      </c>
      <c r="O374" s="52">
        <f>SUMIFS('2012Figures'!$J:$J,'2012Figures'!$C:$C,$A374,'2012Figures'!$H:$H,$B374,'2012Figures'!$I:$I,$C374,'2012Figures'!$B:$B,"CyToBroker",'2012Figures'!$G:$G,"E1",'2012Figures'!$E:$E,$B$1)</f>
        <v>0</v>
      </c>
      <c r="P374" s="52">
        <f>SUMIFS('2012Figures'!$J:$J,'2012Figures'!$C:$C,$A374,'2012Figures'!$H:$H,$B374,'2012Figures'!$I:$I,$C374,'2012Figures'!$B:$B,"CyToBroker",'2012Figures'!$G:$G,"P1",'2012Figures'!$E:$E,$B$1)</f>
        <v>0</v>
      </c>
      <c r="R374" s="46" t="str">
        <f t="shared" si="39"/>
        <v/>
      </c>
      <c r="S374" s="46" t="str">
        <f t="shared" si="39"/>
        <v/>
      </c>
      <c r="T374" s="46" t="str">
        <f t="shared" si="39"/>
        <v/>
      </c>
      <c r="U374" s="46" t="str">
        <f t="shared" si="39"/>
        <v/>
      </c>
      <c r="V374" s="46" t="str">
        <f t="shared" si="39"/>
        <v/>
      </c>
    </row>
    <row r="375" spans="1:22" x14ac:dyDescent="0.2">
      <c r="A375" s="1">
        <v>410</v>
      </c>
      <c r="B375" s="1" t="s">
        <v>123</v>
      </c>
      <c r="C375" s="8">
        <v>1</v>
      </c>
      <c r="D375" s="29">
        <f>SUMIFS('2013Figures'!$J:$J,'2013Figures'!$C:$C,$A375,'2013Figures'!$H:$H,$B375,'2013Figures'!$I:$I,$C375,'2013Figures'!$E:$E,$B$1)</f>
        <v>0</v>
      </c>
      <c r="E375" s="9">
        <f>SUMIFS('2013Figures'!$J:$J,'2013Figures'!$C:$C,$A375,'2013Figures'!$H:$H,$B375,'2013Figures'!$I:$I,$C375,'2013Figures'!$B:$B,"BrokerToCy",'2013Figures'!$G:$G,"E1",'2013Figures'!$E:$E,$B$1)</f>
        <v>0</v>
      </c>
      <c r="F375" s="9">
        <f>SUMIFS('2013Figures'!$J:$J,'2013Figures'!$C:$C,$A375,'2013Figures'!$H:$H,$B375,'2013Figures'!$I:$I,$C375,'2013Figures'!$B:$B,"BrokerToCy",'2013Figures'!$G:$G,"P1",'2013Figures'!$E:$E,$B$1)</f>
        <v>0</v>
      </c>
      <c r="G375" s="9">
        <f>SUMIFS('2013Figures'!$J:$J,'2013Figures'!$C:$C,$A375,'2013Figures'!$H:$H,$B375,'2013Figures'!$I:$I,$C375,'2013Figures'!$B:$B,"CyToBroker",'2013Figures'!$G:$G,"E1",'2013Figures'!$E:$E,$B$1)</f>
        <v>0</v>
      </c>
      <c r="H375" s="9">
        <f>SUMIFS('2013Figures'!$J:$J,'2013Figures'!$C:$C,$A375,'2013Figures'!$H:$H,$B375,'2013Figures'!$I:$I,$C375,'2013Figures'!$B:$B,"CyToBroker",'2013Figures'!$G:$G,"P1",'2013Figures'!$E:$E,$B$1)</f>
        <v>0</v>
      </c>
      <c r="J375" s="8">
        <v>200901</v>
      </c>
      <c r="L375" s="42">
        <f>SUMIFS('2012Figures'!$J:$J,'2012Figures'!$C:$C,$A375,'2012Figures'!$H:$H,$B375,'2012Figures'!$I:$I,$C375,'2012Figures'!$E:$E,$B$1)</f>
        <v>0</v>
      </c>
      <c r="M375" s="52">
        <f>SUMIFS('2012Figures'!$J:$J,'2012Figures'!$C:$C,$A375,'2012Figures'!$H:$H,$B375,'2012Figures'!$I:$I,$C375,'2012Figures'!$B:$B,"BrokerToCy",'2012Figures'!$G:$G,"E1",'2012Figures'!$E:$E,$B$1)</f>
        <v>0</v>
      </c>
      <c r="N375" s="52">
        <f>SUMIFS('2012Figures'!$J:$J,'2012Figures'!$C:$C,$A375,'2012Figures'!$H:$H,$B375,'2012Figures'!$I:$I,$C375,'2012Figures'!$B:$B,"BrokerToCy",'2012Figures'!$G:$G,"P1",'2012Figures'!$E:$E,$B$1)</f>
        <v>0</v>
      </c>
      <c r="O375" s="52">
        <f>SUMIFS('2012Figures'!$J:$J,'2012Figures'!$C:$C,$A375,'2012Figures'!$H:$H,$B375,'2012Figures'!$I:$I,$C375,'2012Figures'!$B:$B,"CyToBroker",'2012Figures'!$G:$G,"E1",'2012Figures'!$E:$E,$B$1)</f>
        <v>0</v>
      </c>
      <c r="P375" s="52">
        <f>SUMIFS('2012Figures'!$J:$J,'2012Figures'!$C:$C,$A375,'2012Figures'!$H:$H,$B375,'2012Figures'!$I:$I,$C375,'2012Figures'!$B:$B,"CyToBroker",'2012Figures'!$G:$G,"P1",'2012Figures'!$E:$E,$B$1)</f>
        <v>0</v>
      </c>
      <c r="R375" s="46" t="str">
        <f t="shared" si="39"/>
        <v/>
      </c>
      <c r="S375" s="46" t="str">
        <f t="shared" si="39"/>
        <v/>
      </c>
      <c r="T375" s="46" t="str">
        <f t="shared" si="39"/>
        <v/>
      </c>
      <c r="U375" s="46" t="str">
        <f t="shared" si="39"/>
        <v/>
      </c>
      <c r="V375" s="46" t="str">
        <f t="shared" si="39"/>
        <v/>
      </c>
    </row>
    <row r="376" spans="1:22" x14ac:dyDescent="0.2">
      <c r="A376" s="1">
        <v>410</v>
      </c>
      <c r="B376" s="1" t="s">
        <v>123</v>
      </c>
      <c r="D376" s="29">
        <f>SUMIFS('2013Figures'!$J:$J,'2013Figures'!$C:$C,$A376,'2013Figures'!$I:$I,"",'2013Figures'!$E:$E,$B$1)</f>
        <v>0</v>
      </c>
      <c r="E376" s="9">
        <f>SUMIFS('2013Figures'!$J:$J,'2013Figures'!$C:$C,$A376,'2013Figures'!$I:$I,"",'2013Figures'!$B:$B,"BrokerToCy",'2013Figures'!$G:$G,"E1",'2013Figures'!$E:$E,$B$1)</f>
        <v>0</v>
      </c>
      <c r="F376" s="9">
        <f>SUMIFS('2013Figures'!$J:$J,'2013Figures'!$C:$C,$A376,'2013Figures'!$I:$I,"",'2013Figures'!$B:$B,"BrokerToCy",'2013Figures'!$G:$G,"P1",'2013Figures'!$E:$E,$B$1)</f>
        <v>0</v>
      </c>
      <c r="G376" s="9">
        <f>SUMIFS('2013Figures'!$J:$J,'2013Figures'!$C:$C,$A376,'2013Figures'!$I:$I,"",'2013Figures'!$B:$B,"CyToBroker",'2013Figures'!$G:$G,"E1",'2013Figures'!$E:$E,$B$1)</f>
        <v>0</v>
      </c>
      <c r="H376" s="9">
        <f>SUMIFS('2013Figures'!$J:$J,'2013Figures'!$C:$C,$A376,'2013Figures'!$I:$I,"",'2013Figures'!$B:$B,"CyToBroker",'2013Figures'!$G:$G,"P1",'2013Figures'!$E:$E,$B$1)</f>
        <v>0</v>
      </c>
      <c r="J376" s="8" t="s">
        <v>131</v>
      </c>
      <c r="L376" s="42">
        <f>SUMIFS('2012Figures'!$J:$J,'2012Figures'!$C:$C,$A376,'2012Figures'!$I:$I,"",'2012Figures'!$E:$E,$B$1)</f>
        <v>0</v>
      </c>
      <c r="M376" s="52">
        <f>SUMIFS('2012Figures'!$J:$J,'2012Figures'!$C:$C,$A376,'2012Figures'!$I:$I,"",'2012Figures'!$B:$B,"BrokerToCy",'2012Figures'!$G:$G,"E1",'2012Figures'!$E:$E,$B$1)</f>
        <v>0</v>
      </c>
      <c r="N376" s="52">
        <f>SUMIFS('2012Figures'!$J:$J,'2012Figures'!$C:$C,$A376,'2012Figures'!$I:$I,"",'2012Figures'!$B:$B,"BrokerToCy",'2012Figures'!$G:$G,"P1",'2012Figures'!$E:$E,$B$1)</f>
        <v>0</v>
      </c>
      <c r="O376" s="52">
        <f>SUMIFS('2012Figures'!$J:$J,'2012Figures'!$C:$C,$A376,'2012Figures'!$I:$I,"",'2012Figures'!$B:$B,"CyToBroker",'2012Figures'!$G:$G,"E1",'2012Figures'!$E:$E,$B$1)</f>
        <v>0</v>
      </c>
      <c r="P376" s="52">
        <f>SUMIFS('2012Figures'!$J:$J,'2012Figures'!$C:$C,$A376,'2012Figures'!$I:$I,"",'2012Figures'!$B:$B,"CyToBroker",'2012Figures'!$G:$G,"P1",'2012Figures'!$E:$E,$B$1)</f>
        <v>0</v>
      </c>
      <c r="R376" s="46" t="str">
        <f t="shared" si="39"/>
        <v/>
      </c>
      <c r="S376" s="46" t="str">
        <f t="shared" si="39"/>
        <v/>
      </c>
      <c r="T376" s="46" t="str">
        <f t="shared" si="39"/>
        <v/>
      </c>
      <c r="U376" s="46" t="str">
        <f t="shared" si="39"/>
        <v/>
      </c>
      <c r="V376" s="46" t="str">
        <f t="shared" si="39"/>
        <v/>
      </c>
    </row>
    <row r="377" spans="1:22" x14ac:dyDescent="0.2">
      <c r="A377" s="21"/>
      <c r="B377" s="21" t="s">
        <v>92</v>
      </c>
      <c r="C377" s="22"/>
      <c r="D377" s="23">
        <f>SUM(E377:H377)</f>
        <v>0</v>
      </c>
      <c r="E377" s="23">
        <f>SUM(E371:E376)</f>
        <v>0</v>
      </c>
      <c r="F377" s="23">
        <f>SUM(F371:F376)</f>
        <v>0</v>
      </c>
      <c r="G377" s="23">
        <f>SUM(G371:G376)</f>
        <v>0</v>
      </c>
      <c r="H377" s="23">
        <f>SUM(H371:H376)</f>
        <v>0</v>
      </c>
      <c r="I377" s="21"/>
      <c r="J377" s="22"/>
      <c r="K377" s="21"/>
      <c r="L377" s="43">
        <f>SUM(M377:P377)</f>
        <v>0</v>
      </c>
      <c r="M377" s="43">
        <f>SUM(M371:M376)</f>
        <v>0</v>
      </c>
      <c r="N377" s="43">
        <f>SUM(N371:N376)</f>
        <v>0</v>
      </c>
      <c r="O377" s="43">
        <f>SUM(O371:O376)</f>
        <v>0</v>
      </c>
      <c r="P377" s="43">
        <f>SUM(P371:P376)</f>
        <v>0</v>
      </c>
      <c r="Q377" s="21"/>
      <c r="R377" s="21"/>
      <c r="S377" s="21"/>
      <c r="T377" s="21"/>
      <c r="U377" s="21"/>
      <c r="V377" s="21"/>
    </row>
    <row r="378" spans="1:22" x14ac:dyDescent="0.2">
      <c r="A378" s="28">
        <v>601</v>
      </c>
      <c r="B378" s="28" t="s">
        <v>124</v>
      </c>
      <c r="C378" s="17" t="s">
        <v>88</v>
      </c>
      <c r="D378" s="18">
        <f>SUMIFS('2013Figures'!$J:$J,'2013Figures'!$C:$C,$A378,'2013Figures'!$E:$E,$B$1)</f>
        <v>0</v>
      </c>
      <c r="E378" s="18">
        <f>SUMIFS('2013Figures'!$J:$J,'2013Figures'!$C:$C,$A378,'2013Figures'!$B:$B,"BrokerToCy",'2013Figures'!$G:$G,"E1",'2013Figures'!$E:$E,$B$1)</f>
        <v>0</v>
      </c>
      <c r="F378" s="18">
        <f>SUMIFS('2013Figures'!$J:$J,'2013Figures'!$C:$C,$A378,'2013Figures'!$B:$B,"BrokerToCy",'2013Figures'!$G:$G,"P1",'2013Figures'!$E:$E,$B$1)</f>
        <v>0</v>
      </c>
      <c r="G378" s="18">
        <f>SUMIFS('2013Figures'!$J:$J,'2013Figures'!$C:$C,$A378,'2013Figures'!$B:$B,"CyToBroker",'2013Figures'!$G:$G,"E1",'2013Figures'!$E:$E,$B$1)</f>
        <v>0</v>
      </c>
      <c r="H378" s="18">
        <f>SUMIFS('2013Figures'!$J:$J,'2013Figures'!$C:$C,$A378,'2013Figures'!$B:$B,"CyToBroker",'2013Figures'!$G:$G,"P1",'2013Figures'!$E:$E,$B$1)</f>
        <v>0</v>
      </c>
      <c r="I378" s="28"/>
      <c r="J378" s="17"/>
      <c r="K378" s="28"/>
      <c r="L378" s="50">
        <f>SUMIFS('2012Figures'!$J:$J,'2012Figures'!$C:$C,$A378,'2012Figures'!$E:$E,$B$1)</f>
        <v>0</v>
      </c>
      <c r="M378" s="50">
        <f>SUMIFS('2012Figures'!$J:$J,'2012Figures'!$C:$C,$A378,'2012Figures'!$B:$B,"BrokerToCy",'2012Figures'!$G:$G,"E1",'2012Figures'!$E:$E,$B$1)</f>
        <v>0</v>
      </c>
      <c r="N378" s="50">
        <f>SUMIFS('2012Figures'!$J:$J,'2012Figures'!$C:$C,$A378,'2012Figures'!$B:$B,"BrokerToCy",'2012Figures'!$G:$G,"P1",'2012Figures'!$E:$E,$B$1)</f>
        <v>0</v>
      </c>
      <c r="O378" s="50">
        <f>SUMIFS('2012Figures'!$J:$J,'2012Figures'!$C:$C,$A378,'2012Figures'!$B:$B,"CyToBroker",'2012Figures'!$G:$G,"E1",'2012Figures'!$E:$E,$B$1)</f>
        <v>0</v>
      </c>
      <c r="P378" s="50">
        <f>SUMIFS('2012Figures'!$J:$J,'2012Figures'!$C:$C,$A378,'2012Figures'!$B:$B,"CyToBroker",'2012Figures'!$G:$G,"P1",'2012Figures'!$E:$E,$B$1)</f>
        <v>0</v>
      </c>
      <c r="Q378" s="28"/>
      <c r="R378" s="46" t="str">
        <f t="shared" ref="R378:V421" si="40">IF(L378=0,"",ROUND(D378/L378-1,2))</f>
        <v/>
      </c>
      <c r="S378" s="46" t="str">
        <f t="shared" si="40"/>
        <v/>
      </c>
      <c r="T378" s="46" t="str">
        <f t="shared" si="40"/>
        <v/>
      </c>
      <c r="U378" s="46" t="str">
        <f t="shared" si="40"/>
        <v/>
      </c>
      <c r="V378" s="46" t="str">
        <f t="shared" si="40"/>
        <v/>
      </c>
    </row>
    <row r="379" spans="1:22" x14ac:dyDescent="0.2">
      <c r="A379" s="1">
        <v>601</v>
      </c>
      <c r="B379" s="1" t="s">
        <v>124</v>
      </c>
      <c r="C379" s="8">
        <v>1</v>
      </c>
      <c r="D379" s="29">
        <f>SUMIFS('2013Figures'!$J:$J,'2013Figures'!$C:$C,$A379,'2013Figures'!$H:$H,$B379,'2013Figures'!$I:$I,$C379,'2013Figures'!$E:$E,$B$1)</f>
        <v>0</v>
      </c>
      <c r="E379" s="9">
        <f>SUMIFS('2013Figures'!$J:$J,'2013Figures'!$C:$C,$A379,'2013Figures'!$H:$H,$B379,'2013Figures'!$I:$I,$C379,'2013Figures'!$B:$B,"BrokerToCy",'2013Figures'!$G:$G,"E1",'2013Figures'!$E:$E,$B$1)</f>
        <v>0</v>
      </c>
      <c r="F379" s="9">
        <f>SUMIFS('2013Figures'!$J:$J,'2013Figures'!$C:$C,$A379,'2013Figures'!$H:$H,$B379,'2013Figures'!$I:$I,$C379,'2013Figures'!$B:$B,"BrokerToCy",'2013Figures'!$G:$G,"P1",'2013Figures'!$E:$E,$B$1)</f>
        <v>0</v>
      </c>
      <c r="G379" s="9">
        <f>SUMIFS('2013Figures'!$J:$J,'2013Figures'!$C:$C,$A379,'2013Figures'!$H:$H,$B379,'2013Figures'!$I:$I,$C379,'2013Figures'!$B:$B,"CyToBroker",'2013Figures'!$G:$G,"E1",'2013Figures'!$E:$E,$B$1)</f>
        <v>0</v>
      </c>
      <c r="H379" s="9">
        <f>SUMIFS('2013Figures'!$J:$J,'2013Figures'!$C:$C,$A379,'2013Figures'!$H:$H,$B379,'2013Figures'!$I:$I,$C379,'2013Figures'!$B:$B,"CyToBroker",'2013Figures'!$G:$G,"P1",'2013Figures'!$E:$E,$B$1)</f>
        <v>0</v>
      </c>
      <c r="I379" s="30"/>
      <c r="J379" s="8" t="s">
        <v>131</v>
      </c>
      <c r="K379" s="30"/>
      <c r="L379" s="42">
        <f>SUMIFS('2012Figures'!$J:$J,'2012Figures'!$C:$C,$A379,'2012Figures'!$H:$H,$B379,'2012Figures'!$I:$I,$C379,'2012Figures'!$E:$E,$B$1)</f>
        <v>0</v>
      </c>
      <c r="M379" s="52">
        <f>SUMIFS('2012Figures'!$J:$J,'2012Figures'!$C:$C,$A379,'2012Figures'!$H:$H,$B379,'2012Figures'!$I:$I,$C379,'2012Figures'!$B:$B,"BrokerToCy",'2012Figures'!$G:$G,"E1",'2012Figures'!$E:$E,$B$1)</f>
        <v>0</v>
      </c>
      <c r="N379" s="52">
        <f>SUMIFS('2012Figures'!$J:$J,'2012Figures'!$C:$C,$A379,'2012Figures'!$H:$H,$B379,'2012Figures'!$I:$I,$C379,'2012Figures'!$B:$B,"BrokerToCy",'2012Figures'!$G:$G,"P1",'2012Figures'!$E:$E,$B$1)</f>
        <v>0</v>
      </c>
      <c r="O379" s="52">
        <f>SUMIFS('2012Figures'!$J:$J,'2012Figures'!$C:$C,$A379,'2012Figures'!$H:$H,$B379,'2012Figures'!$I:$I,$C379,'2012Figures'!$B:$B,"CyToBroker",'2012Figures'!$G:$G,"E1",'2012Figures'!$E:$E,$B$1)</f>
        <v>0</v>
      </c>
      <c r="P379" s="52">
        <f>SUMIFS('2012Figures'!$J:$J,'2012Figures'!$C:$C,$A379,'2012Figures'!$H:$H,$B379,'2012Figures'!$I:$I,$C379,'2012Figures'!$B:$B,"CyToBroker",'2012Figures'!$G:$G,"P1",'2012Figures'!$E:$E,$B$1)</f>
        <v>0</v>
      </c>
      <c r="Q379" s="30"/>
      <c r="R379" s="46" t="str">
        <f t="shared" si="40"/>
        <v/>
      </c>
      <c r="S379" s="46" t="str">
        <f t="shared" si="40"/>
        <v/>
      </c>
      <c r="T379" s="46" t="str">
        <f t="shared" si="40"/>
        <v/>
      </c>
      <c r="U379" s="46" t="str">
        <f t="shared" si="40"/>
        <v/>
      </c>
      <c r="V379" s="46" t="str">
        <f t="shared" si="40"/>
        <v/>
      </c>
    </row>
    <row r="380" spans="1:22" x14ac:dyDescent="0.2">
      <c r="A380" s="1">
        <v>601</v>
      </c>
      <c r="B380" s="1" t="s">
        <v>124</v>
      </c>
      <c r="D380" s="29">
        <f>SUMIFS('2013Figures'!$J:$J,'2013Figures'!$C:$C,$A380,'2013Figures'!$I:$I,"",'2013Figures'!$E:$E,$B$1)</f>
        <v>0</v>
      </c>
      <c r="E380" s="9">
        <f>SUMIFS('2013Figures'!$J:$J,'2013Figures'!$C:$C,$A380,'2013Figures'!$I:$I,"",'2013Figures'!$B:$B,"BrokerToCy",'2013Figures'!$G:$G,"E1",'2013Figures'!$E:$E,$B$1)</f>
        <v>0</v>
      </c>
      <c r="F380" s="9">
        <f>SUMIFS('2013Figures'!$J:$J,'2013Figures'!$C:$C,$A380,'2013Figures'!$I:$I,"",'2013Figures'!$B:$B,"BrokerToCy",'2013Figures'!$G:$G,"P1",'2013Figures'!$E:$E,$B$1)</f>
        <v>0</v>
      </c>
      <c r="G380" s="9">
        <f>SUMIFS('2013Figures'!$J:$J,'2013Figures'!$C:$C,$A380,'2013Figures'!$I:$I,"",'2013Figures'!$B:$B,"CyToBroker",'2013Figures'!$G:$G,"E1",'2013Figures'!$E:$E,$B$1)</f>
        <v>0</v>
      </c>
      <c r="H380" s="9">
        <f>SUMIFS('2013Figures'!$J:$J,'2013Figures'!$C:$C,$A380,'2013Figures'!$I:$I,"",'2013Figures'!$B:$B,"CyToBroker",'2013Figures'!$G:$G,"P1",'2013Figures'!$E:$E,$B$1)</f>
        <v>0</v>
      </c>
      <c r="J380" s="8" t="s">
        <v>131</v>
      </c>
      <c r="L380" s="42">
        <f>SUMIFS('2012Figures'!$J:$J,'2012Figures'!$C:$C,$A380,'2012Figures'!$I:$I,"",'2012Figures'!$E:$E,$B$1)</f>
        <v>0</v>
      </c>
      <c r="M380" s="52">
        <f>SUMIFS('2012Figures'!$J:$J,'2012Figures'!$C:$C,$A380,'2012Figures'!$I:$I,"",'2012Figures'!$B:$B,"BrokerToCy",'2012Figures'!$G:$G,"E1",'2012Figures'!$E:$E,$B$1)</f>
        <v>0</v>
      </c>
      <c r="N380" s="52">
        <f>SUMIFS('2012Figures'!$J:$J,'2012Figures'!$C:$C,$A380,'2012Figures'!$I:$I,"",'2012Figures'!$B:$B,"BrokerToCy",'2012Figures'!$G:$G,"P1",'2012Figures'!$E:$E,$B$1)</f>
        <v>0</v>
      </c>
      <c r="O380" s="52">
        <f>SUMIFS('2012Figures'!$J:$J,'2012Figures'!$C:$C,$A380,'2012Figures'!$I:$I,"",'2012Figures'!$B:$B,"CyToBroker",'2012Figures'!$G:$G,"E1",'2012Figures'!$E:$E,$B$1)</f>
        <v>0</v>
      </c>
      <c r="P380" s="52">
        <f>SUMIFS('2012Figures'!$J:$J,'2012Figures'!$C:$C,$A380,'2012Figures'!$I:$I,"",'2012Figures'!$B:$B,"CyToBroker",'2012Figures'!$G:$G,"P1",'2012Figures'!$E:$E,$B$1)</f>
        <v>0</v>
      </c>
      <c r="R380" s="46" t="str">
        <f t="shared" si="40"/>
        <v/>
      </c>
      <c r="S380" s="46" t="str">
        <f t="shared" si="40"/>
        <v/>
      </c>
      <c r="T380" s="46" t="str">
        <f t="shared" si="40"/>
        <v/>
      </c>
      <c r="U380" s="46" t="str">
        <f t="shared" si="40"/>
        <v/>
      </c>
      <c r="V380" s="46" t="str">
        <f t="shared" si="40"/>
        <v/>
      </c>
    </row>
    <row r="381" spans="1:22" x14ac:dyDescent="0.2">
      <c r="A381" s="21"/>
      <c r="B381" s="21" t="s">
        <v>92</v>
      </c>
      <c r="C381" s="22"/>
      <c r="D381" s="23">
        <f>SUM(E381:H381)</f>
        <v>0</v>
      </c>
      <c r="E381" s="23">
        <f>SUM(E379:E380)</f>
        <v>0</v>
      </c>
      <c r="F381" s="23">
        <f>SUM(F379:F380)</f>
        <v>0</v>
      </c>
      <c r="G381" s="23">
        <f>SUM(G379:G380)</f>
        <v>0</v>
      </c>
      <c r="H381" s="23">
        <f>SUM(H379:H380)</f>
        <v>0</v>
      </c>
      <c r="I381" s="21"/>
      <c r="J381" s="22"/>
      <c r="K381" s="21"/>
      <c r="L381" s="43">
        <f>SUM(M381:P381)</f>
        <v>0</v>
      </c>
      <c r="M381" s="43">
        <f>SUM(M379:M380)</f>
        <v>0</v>
      </c>
      <c r="N381" s="43">
        <f>SUM(N379:N380)</f>
        <v>0</v>
      </c>
      <c r="O381" s="43">
        <f>SUM(O379:O380)</f>
        <v>0</v>
      </c>
      <c r="P381" s="43">
        <f>SUM(P379:P380)</f>
        <v>0</v>
      </c>
      <c r="Q381" s="21"/>
      <c r="R381" s="21"/>
      <c r="S381" s="21"/>
      <c r="T381" s="21"/>
      <c r="U381" s="21"/>
      <c r="V381" s="21"/>
    </row>
    <row r="382" spans="1:22" x14ac:dyDescent="0.2">
      <c r="A382" s="28">
        <v>602</v>
      </c>
      <c r="B382" s="28" t="s">
        <v>125</v>
      </c>
      <c r="C382" s="17" t="s">
        <v>88</v>
      </c>
      <c r="D382" s="18">
        <f>SUMIFS('2013Figures'!$J:$J,'2013Figures'!$C:$C,$A382,'2013Figures'!$E:$E,$B$1)</f>
        <v>0</v>
      </c>
      <c r="E382" s="18">
        <f>SUMIFS('2013Figures'!$J:$J,'2013Figures'!$C:$C,$A382,'2013Figures'!$B:$B,"BrokerToCy",'2013Figures'!$G:$G,"E1",'2013Figures'!$E:$E,$B$1)</f>
        <v>0</v>
      </c>
      <c r="F382" s="18">
        <f>SUMIFS('2013Figures'!$J:$J,'2013Figures'!$C:$C,$A382,'2013Figures'!$B:$B,"BrokerToCy",'2013Figures'!$G:$G,"P1",'2013Figures'!$E:$E,$B$1)</f>
        <v>0</v>
      </c>
      <c r="G382" s="18">
        <f>SUMIFS('2013Figures'!$J:$J,'2013Figures'!$C:$C,$A382,'2013Figures'!$B:$B,"CyToBroker",'2013Figures'!$G:$G,"E1",'2013Figures'!$E:$E,$B$1)</f>
        <v>0</v>
      </c>
      <c r="H382" s="18">
        <f>SUMIFS('2013Figures'!$J:$J,'2013Figures'!$C:$C,$A382,'2013Figures'!$B:$B,"CyToBroker",'2013Figures'!$G:$G,"P1",'2013Figures'!$E:$E,$B$1)</f>
        <v>0</v>
      </c>
      <c r="I382" s="28"/>
      <c r="J382" s="17"/>
      <c r="K382" s="28"/>
      <c r="L382" s="50">
        <f>SUMIFS('2012Figures'!$J:$J,'2012Figures'!$C:$C,$A382,'2012Figures'!$E:$E,$B$1)</f>
        <v>0</v>
      </c>
      <c r="M382" s="50">
        <f>SUMIFS('2012Figures'!$J:$J,'2012Figures'!$C:$C,$A382,'2012Figures'!$B:$B,"BrokerToCy",'2012Figures'!$G:$G,"E1",'2012Figures'!$E:$E,$B$1)</f>
        <v>0</v>
      </c>
      <c r="N382" s="50">
        <f>SUMIFS('2012Figures'!$J:$J,'2012Figures'!$C:$C,$A382,'2012Figures'!$B:$B,"BrokerToCy",'2012Figures'!$G:$G,"P1",'2012Figures'!$E:$E,$B$1)</f>
        <v>0</v>
      </c>
      <c r="O382" s="50">
        <f>SUMIFS('2012Figures'!$J:$J,'2012Figures'!$C:$C,$A382,'2012Figures'!$B:$B,"CyToBroker",'2012Figures'!$G:$G,"E1",'2012Figures'!$E:$E,$B$1)</f>
        <v>0</v>
      </c>
      <c r="P382" s="50">
        <f>SUMIFS('2012Figures'!$J:$J,'2012Figures'!$C:$C,$A382,'2012Figures'!$B:$B,"CyToBroker",'2012Figures'!$G:$G,"P1",'2012Figures'!$E:$E,$B$1)</f>
        <v>0</v>
      </c>
      <c r="Q382" s="28"/>
      <c r="R382" s="46" t="str">
        <f t="shared" ref="R382:V425" si="41">IF(L382=0,"",ROUND(D382/L382-1,2))</f>
        <v/>
      </c>
      <c r="S382" s="46" t="str">
        <f t="shared" si="41"/>
        <v/>
      </c>
      <c r="T382" s="46" t="str">
        <f t="shared" si="41"/>
        <v/>
      </c>
      <c r="U382" s="46" t="str">
        <f t="shared" si="41"/>
        <v/>
      </c>
      <c r="V382" s="46" t="str">
        <f t="shared" si="41"/>
        <v/>
      </c>
    </row>
    <row r="383" spans="1:22" x14ac:dyDescent="0.2">
      <c r="A383" s="1">
        <v>602</v>
      </c>
      <c r="B383" s="1" t="s">
        <v>125</v>
      </c>
      <c r="C383" s="8">
        <v>1</v>
      </c>
      <c r="D383" s="29">
        <f>SUMIFS('2013Figures'!$J:$J,'2013Figures'!$C:$C,$A383,'2013Figures'!$H:$H,$B383,'2013Figures'!$I:$I,$C383,'2013Figures'!$E:$E,$B$1)</f>
        <v>0</v>
      </c>
      <c r="E383" s="9">
        <f>SUMIFS('2013Figures'!$J:$J,'2013Figures'!$C:$C,$A383,'2013Figures'!$H:$H,$B383,'2013Figures'!$I:$I,$C383,'2013Figures'!$B:$B,"BrokerToCy",'2013Figures'!$G:$G,"E1",'2013Figures'!$E:$E,$B$1)</f>
        <v>0</v>
      </c>
      <c r="F383" s="9">
        <f>SUMIFS('2013Figures'!$J:$J,'2013Figures'!$C:$C,$A383,'2013Figures'!$H:$H,$B383,'2013Figures'!$I:$I,$C383,'2013Figures'!$B:$B,"BrokerToCy",'2013Figures'!$G:$G,"P1",'2013Figures'!$E:$E,$B$1)</f>
        <v>0</v>
      </c>
      <c r="G383" s="9">
        <f>SUMIFS('2013Figures'!$J:$J,'2013Figures'!$C:$C,$A383,'2013Figures'!$H:$H,$B383,'2013Figures'!$I:$I,$C383,'2013Figures'!$B:$B,"CyToBroker",'2013Figures'!$G:$G,"E1",'2013Figures'!$E:$E,$B$1)</f>
        <v>0</v>
      </c>
      <c r="H383" s="9">
        <f>SUMIFS('2013Figures'!$J:$J,'2013Figures'!$C:$C,$A383,'2013Figures'!$H:$H,$B383,'2013Figures'!$I:$I,$C383,'2013Figures'!$B:$B,"CyToBroker",'2013Figures'!$G:$G,"P1",'2013Figures'!$E:$E,$B$1)</f>
        <v>0</v>
      </c>
      <c r="I383" s="30"/>
      <c r="J383" s="8" t="s">
        <v>131</v>
      </c>
      <c r="K383" s="30"/>
      <c r="L383" s="42">
        <f>SUMIFS('2012Figures'!$J:$J,'2012Figures'!$C:$C,$A383,'2012Figures'!$H:$H,$B383,'2012Figures'!$I:$I,$C383,'2012Figures'!$E:$E,$B$1)</f>
        <v>0</v>
      </c>
      <c r="M383" s="52">
        <f>SUMIFS('2012Figures'!$J:$J,'2012Figures'!$C:$C,$A383,'2012Figures'!$H:$H,$B383,'2012Figures'!$I:$I,$C383,'2012Figures'!$B:$B,"BrokerToCy",'2012Figures'!$G:$G,"E1",'2012Figures'!$E:$E,$B$1)</f>
        <v>0</v>
      </c>
      <c r="N383" s="52">
        <f>SUMIFS('2012Figures'!$J:$J,'2012Figures'!$C:$C,$A383,'2012Figures'!$H:$H,$B383,'2012Figures'!$I:$I,$C383,'2012Figures'!$B:$B,"BrokerToCy",'2012Figures'!$G:$G,"P1",'2012Figures'!$E:$E,$B$1)</f>
        <v>0</v>
      </c>
      <c r="O383" s="52">
        <f>SUMIFS('2012Figures'!$J:$J,'2012Figures'!$C:$C,$A383,'2012Figures'!$H:$H,$B383,'2012Figures'!$I:$I,$C383,'2012Figures'!$B:$B,"CyToBroker",'2012Figures'!$G:$G,"E1",'2012Figures'!$E:$E,$B$1)</f>
        <v>0</v>
      </c>
      <c r="P383" s="52">
        <f>SUMIFS('2012Figures'!$J:$J,'2012Figures'!$C:$C,$A383,'2012Figures'!$H:$H,$B383,'2012Figures'!$I:$I,$C383,'2012Figures'!$B:$B,"CyToBroker",'2012Figures'!$G:$G,"P1",'2012Figures'!$E:$E,$B$1)</f>
        <v>0</v>
      </c>
      <c r="Q383" s="30"/>
      <c r="R383" s="46" t="str">
        <f t="shared" si="41"/>
        <v/>
      </c>
      <c r="S383" s="46" t="str">
        <f t="shared" si="41"/>
        <v/>
      </c>
      <c r="T383" s="46" t="str">
        <f t="shared" si="41"/>
        <v/>
      </c>
      <c r="U383" s="46" t="str">
        <f t="shared" si="41"/>
        <v/>
      </c>
      <c r="V383" s="46" t="str">
        <f t="shared" si="41"/>
        <v/>
      </c>
    </row>
    <row r="384" spans="1:22" x14ac:dyDescent="0.2">
      <c r="A384" s="1">
        <v>602</v>
      </c>
      <c r="B384" s="1" t="s">
        <v>125</v>
      </c>
      <c r="D384" s="29">
        <f>SUMIFS('2013Figures'!$J:$J,'2013Figures'!$C:$C,$A384,'2013Figures'!$I:$I,"",'2013Figures'!$E:$E,$B$1)</f>
        <v>0</v>
      </c>
      <c r="E384" s="9">
        <f>SUMIFS('2013Figures'!$J:$J,'2013Figures'!$C:$C,$A384,'2013Figures'!$I:$I,"",'2013Figures'!$B:$B,"BrokerToCy",'2013Figures'!$G:$G,"E1",'2013Figures'!$E:$E,$B$1)</f>
        <v>0</v>
      </c>
      <c r="F384" s="9">
        <f>SUMIFS('2013Figures'!$J:$J,'2013Figures'!$C:$C,$A384,'2013Figures'!$I:$I,"",'2013Figures'!$B:$B,"BrokerToCy",'2013Figures'!$G:$G,"P1",'2013Figures'!$E:$E,$B$1)</f>
        <v>0</v>
      </c>
      <c r="G384" s="9">
        <f>SUMIFS('2013Figures'!$J:$J,'2013Figures'!$C:$C,$A384,'2013Figures'!$I:$I,"",'2013Figures'!$B:$B,"CyToBroker",'2013Figures'!$G:$G,"E1",'2013Figures'!$E:$E,$B$1)</f>
        <v>0</v>
      </c>
      <c r="H384" s="9">
        <f>SUMIFS('2013Figures'!$J:$J,'2013Figures'!$C:$C,$A384,'2013Figures'!$I:$I,"",'2013Figures'!$B:$B,"CyToBroker",'2013Figures'!$G:$G,"P1",'2013Figures'!$E:$E,$B$1)</f>
        <v>0</v>
      </c>
      <c r="J384" s="8" t="s">
        <v>131</v>
      </c>
      <c r="L384" s="42">
        <f>SUMIFS('2012Figures'!$J:$J,'2012Figures'!$C:$C,$A384,'2012Figures'!$I:$I,"",'2012Figures'!$E:$E,$B$1)</f>
        <v>0</v>
      </c>
      <c r="M384" s="52">
        <f>SUMIFS('2012Figures'!$J:$J,'2012Figures'!$C:$C,$A384,'2012Figures'!$I:$I,"",'2012Figures'!$B:$B,"BrokerToCy",'2012Figures'!$G:$G,"E1",'2012Figures'!$E:$E,$B$1)</f>
        <v>0</v>
      </c>
      <c r="N384" s="52">
        <f>SUMIFS('2012Figures'!$J:$J,'2012Figures'!$C:$C,$A384,'2012Figures'!$I:$I,"",'2012Figures'!$B:$B,"BrokerToCy",'2012Figures'!$G:$G,"P1",'2012Figures'!$E:$E,$B$1)</f>
        <v>0</v>
      </c>
      <c r="O384" s="52">
        <f>SUMIFS('2012Figures'!$J:$J,'2012Figures'!$C:$C,$A384,'2012Figures'!$I:$I,"",'2012Figures'!$B:$B,"CyToBroker",'2012Figures'!$G:$G,"E1",'2012Figures'!$E:$E,$B$1)</f>
        <v>0</v>
      </c>
      <c r="P384" s="52">
        <f>SUMIFS('2012Figures'!$J:$J,'2012Figures'!$C:$C,$A384,'2012Figures'!$I:$I,"",'2012Figures'!$B:$B,"CyToBroker",'2012Figures'!$G:$G,"P1",'2012Figures'!$E:$E,$B$1)</f>
        <v>0</v>
      </c>
      <c r="R384" s="46" t="str">
        <f t="shared" si="41"/>
        <v/>
      </c>
      <c r="S384" s="46" t="str">
        <f t="shared" si="41"/>
        <v/>
      </c>
      <c r="T384" s="46" t="str">
        <f t="shared" si="41"/>
        <v/>
      </c>
      <c r="U384" s="46" t="str">
        <f t="shared" si="41"/>
        <v/>
      </c>
      <c r="V384" s="46" t="str">
        <f t="shared" si="41"/>
        <v/>
      </c>
    </row>
    <row r="385" spans="1:22" x14ac:dyDescent="0.2">
      <c r="A385" s="21"/>
      <c r="B385" s="21" t="s">
        <v>92</v>
      </c>
      <c r="C385" s="22"/>
      <c r="D385" s="23">
        <f>SUM(E385:H385)</f>
        <v>0</v>
      </c>
      <c r="E385" s="23">
        <f>SUM(E383:E384)</f>
        <v>0</v>
      </c>
      <c r="F385" s="23">
        <f>SUM(F383:F384)</f>
        <v>0</v>
      </c>
      <c r="G385" s="23">
        <f>SUM(G383:G384)</f>
        <v>0</v>
      </c>
      <c r="H385" s="23">
        <f>SUM(H383:H384)</f>
        <v>0</v>
      </c>
      <c r="I385" s="21"/>
      <c r="J385" s="22"/>
      <c r="K385" s="21"/>
      <c r="L385" s="43">
        <f>SUM(M385:P385)</f>
        <v>0</v>
      </c>
      <c r="M385" s="43">
        <f>SUM(M383:M384)</f>
        <v>0</v>
      </c>
      <c r="N385" s="43">
        <f>SUM(N383:N384)</f>
        <v>0</v>
      </c>
      <c r="O385" s="43">
        <f>SUM(O383:O384)</f>
        <v>0</v>
      </c>
      <c r="P385" s="43">
        <f>SUM(P383:P384)</f>
        <v>0</v>
      </c>
      <c r="Q385" s="21"/>
      <c r="R385" s="21"/>
      <c r="S385" s="21"/>
      <c r="T385" s="21"/>
      <c r="U385" s="21"/>
      <c r="V385" s="21"/>
    </row>
    <row r="386" spans="1:22" x14ac:dyDescent="0.2">
      <c r="A386" s="28">
        <v>603</v>
      </c>
      <c r="B386" s="28" t="s">
        <v>126</v>
      </c>
      <c r="C386" s="17" t="s">
        <v>88</v>
      </c>
      <c r="D386" s="18">
        <f>SUMIFS('2013Figures'!$J:$J,'2013Figures'!$C:$C,$A386,'2013Figures'!$E:$E,$B$1)</f>
        <v>0</v>
      </c>
      <c r="E386" s="18">
        <f>SUMIFS('2013Figures'!$J:$J,'2013Figures'!$C:$C,$A386,'2013Figures'!$B:$B,"BrokerToCy",'2013Figures'!$G:$G,"E1",'2013Figures'!$E:$E,$B$1)</f>
        <v>0</v>
      </c>
      <c r="F386" s="18">
        <f>SUMIFS('2013Figures'!$J:$J,'2013Figures'!$C:$C,$A386,'2013Figures'!$B:$B,"BrokerToCy",'2013Figures'!$G:$G,"P1",'2013Figures'!$E:$E,$B$1)</f>
        <v>0</v>
      </c>
      <c r="G386" s="18">
        <f>SUMIFS('2013Figures'!$J:$J,'2013Figures'!$C:$C,$A386,'2013Figures'!$B:$B,"CyToBroker",'2013Figures'!$G:$G,"E1",'2013Figures'!$E:$E,$B$1)</f>
        <v>0</v>
      </c>
      <c r="H386" s="18">
        <f>SUMIFS('2013Figures'!$J:$J,'2013Figures'!$C:$C,$A386,'2013Figures'!$B:$B,"CyToBroker",'2013Figures'!$G:$G,"P1",'2013Figures'!$E:$E,$B$1)</f>
        <v>0</v>
      </c>
      <c r="I386" s="28"/>
      <c r="J386" s="17"/>
      <c r="K386" s="28"/>
      <c r="L386" s="50">
        <f>SUMIFS('2012Figures'!$J:$J,'2012Figures'!$C:$C,$A386,'2012Figures'!$E:$E,$B$1)</f>
        <v>0</v>
      </c>
      <c r="M386" s="50">
        <f>SUMIFS('2012Figures'!$J:$J,'2012Figures'!$C:$C,$A386,'2012Figures'!$B:$B,"BrokerToCy",'2012Figures'!$G:$G,"E1",'2012Figures'!$E:$E,$B$1)</f>
        <v>0</v>
      </c>
      <c r="N386" s="50">
        <f>SUMIFS('2012Figures'!$J:$J,'2012Figures'!$C:$C,$A386,'2012Figures'!$B:$B,"BrokerToCy",'2012Figures'!$G:$G,"P1",'2012Figures'!$E:$E,$B$1)</f>
        <v>0</v>
      </c>
      <c r="O386" s="50">
        <f>SUMIFS('2012Figures'!$J:$J,'2012Figures'!$C:$C,$A386,'2012Figures'!$B:$B,"CyToBroker",'2012Figures'!$G:$G,"E1",'2012Figures'!$E:$E,$B$1)</f>
        <v>0</v>
      </c>
      <c r="P386" s="50">
        <f>SUMIFS('2012Figures'!$J:$J,'2012Figures'!$C:$C,$A386,'2012Figures'!$B:$B,"CyToBroker",'2012Figures'!$G:$G,"P1",'2012Figures'!$E:$E,$B$1)</f>
        <v>0</v>
      </c>
      <c r="Q386" s="28"/>
      <c r="R386" s="46" t="str">
        <f t="shared" ref="R386:V429" si="42">IF(L386=0,"",ROUND(D386/L386-1,2))</f>
        <v/>
      </c>
      <c r="S386" s="46" t="str">
        <f t="shared" si="42"/>
        <v/>
      </c>
      <c r="T386" s="46" t="str">
        <f t="shared" si="42"/>
        <v/>
      </c>
      <c r="U386" s="46" t="str">
        <f t="shared" si="42"/>
        <v/>
      </c>
      <c r="V386" s="46" t="str">
        <f t="shared" si="42"/>
        <v/>
      </c>
    </row>
    <row r="387" spans="1:22" x14ac:dyDescent="0.2">
      <c r="A387" s="1">
        <v>603</v>
      </c>
      <c r="B387" s="1" t="s">
        <v>126</v>
      </c>
      <c r="C387" s="8">
        <v>2</v>
      </c>
      <c r="D387" s="29">
        <f>SUMIFS('2013Figures'!$J:$J,'2013Figures'!$C:$C,$A387,'2013Figures'!$H:$H,$B387,'2013Figures'!$I:$I,$C387,'2013Figures'!$E:$E,$B$1)</f>
        <v>0</v>
      </c>
      <c r="E387" s="9">
        <f>SUMIFS('2013Figures'!$J:$J,'2013Figures'!$C:$C,$A387,'2013Figures'!$H:$H,$B387,'2013Figures'!$I:$I,$C387,'2013Figures'!$B:$B,"BrokerToCy",'2013Figures'!$G:$G,"E1",'2013Figures'!$E:$E,$B$1)</f>
        <v>0</v>
      </c>
      <c r="F387" s="9">
        <f>SUMIFS('2013Figures'!$J:$J,'2013Figures'!$C:$C,$A387,'2013Figures'!$H:$H,$B387,'2013Figures'!$I:$I,$C387,'2013Figures'!$B:$B,"BrokerToCy",'2013Figures'!$G:$G,"P1",'2013Figures'!$E:$E,$B$1)</f>
        <v>0</v>
      </c>
      <c r="G387" s="9">
        <f>SUMIFS('2013Figures'!$J:$J,'2013Figures'!$C:$C,$A387,'2013Figures'!$H:$H,$B387,'2013Figures'!$I:$I,$C387,'2013Figures'!$B:$B,"CyToBroker",'2013Figures'!$G:$G,"E1",'2013Figures'!$E:$E,$B$1)</f>
        <v>0</v>
      </c>
      <c r="H387" s="9">
        <f>SUMIFS('2013Figures'!$J:$J,'2013Figures'!$C:$C,$A387,'2013Figures'!$H:$H,$B387,'2013Figures'!$I:$I,$C387,'2013Figures'!$B:$B,"CyToBroker",'2013Figures'!$G:$G,"P1",'2013Figures'!$E:$E,$B$1)</f>
        <v>0</v>
      </c>
      <c r="I387" s="30"/>
      <c r="J387" s="31">
        <v>201501</v>
      </c>
      <c r="K387" s="30"/>
      <c r="L387" s="42">
        <f>SUMIFS('2012Figures'!$J:$J,'2012Figures'!$C:$C,$A387,'2012Figures'!$H:$H,$B387,'2012Figures'!$I:$I,$C387,'2012Figures'!$E:$E,$B$1)</f>
        <v>0</v>
      </c>
      <c r="M387" s="52">
        <f>SUMIFS('2012Figures'!$J:$J,'2012Figures'!$C:$C,$A387,'2012Figures'!$H:$H,$B387,'2012Figures'!$I:$I,$C387,'2012Figures'!$B:$B,"BrokerToCy",'2012Figures'!$G:$G,"E1",'2012Figures'!$E:$E,$B$1)</f>
        <v>0</v>
      </c>
      <c r="N387" s="52">
        <f>SUMIFS('2012Figures'!$J:$J,'2012Figures'!$C:$C,$A387,'2012Figures'!$H:$H,$B387,'2012Figures'!$I:$I,$C387,'2012Figures'!$B:$B,"BrokerToCy",'2012Figures'!$G:$G,"P1",'2012Figures'!$E:$E,$B$1)</f>
        <v>0</v>
      </c>
      <c r="O387" s="52">
        <f>SUMIFS('2012Figures'!$J:$J,'2012Figures'!$C:$C,$A387,'2012Figures'!$H:$H,$B387,'2012Figures'!$I:$I,$C387,'2012Figures'!$B:$B,"CyToBroker",'2012Figures'!$G:$G,"E1",'2012Figures'!$E:$E,$B$1)</f>
        <v>0</v>
      </c>
      <c r="P387" s="52">
        <f>SUMIFS('2012Figures'!$J:$J,'2012Figures'!$C:$C,$A387,'2012Figures'!$H:$H,$B387,'2012Figures'!$I:$I,$C387,'2012Figures'!$B:$B,"CyToBroker",'2012Figures'!$G:$G,"P1",'2012Figures'!$E:$E,$B$1)</f>
        <v>0</v>
      </c>
      <c r="Q387" s="30"/>
      <c r="R387" s="46" t="str">
        <f t="shared" si="42"/>
        <v/>
      </c>
      <c r="S387" s="46" t="str">
        <f t="shared" si="42"/>
        <v/>
      </c>
      <c r="T387" s="46" t="str">
        <f t="shared" si="42"/>
        <v/>
      </c>
      <c r="U387" s="46" t="str">
        <f t="shared" si="42"/>
        <v/>
      </c>
      <c r="V387" s="46" t="str">
        <f t="shared" si="42"/>
        <v/>
      </c>
    </row>
    <row r="388" spans="1:22" x14ac:dyDescent="0.2">
      <c r="A388" s="1">
        <v>603</v>
      </c>
      <c r="B388" s="1" t="s">
        <v>126</v>
      </c>
      <c r="C388" s="8">
        <v>1</v>
      </c>
      <c r="D388" s="29">
        <f>SUMIFS('2013Figures'!$J:$J,'2013Figures'!$C:$C,$A388,'2013Figures'!$H:$H,$B388,'2013Figures'!$I:$I,$C388,'2013Figures'!$E:$E,$B$1)</f>
        <v>0</v>
      </c>
      <c r="E388" s="9">
        <f>SUMIFS('2013Figures'!$J:$J,'2013Figures'!$C:$C,$A388,'2013Figures'!$H:$H,$B388,'2013Figures'!$I:$I,$C388,'2013Figures'!$B:$B,"BrokerToCy",'2013Figures'!$G:$G,"E1",'2013Figures'!$E:$E,$B$1)</f>
        <v>0</v>
      </c>
      <c r="F388" s="9">
        <f>SUMIFS('2013Figures'!$J:$J,'2013Figures'!$C:$C,$A388,'2013Figures'!$H:$H,$B388,'2013Figures'!$I:$I,$C388,'2013Figures'!$B:$B,"BrokerToCy",'2013Figures'!$G:$G,"P1",'2013Figures'!$E:$E,$B$1)</f>
        <v>0</v>
      </c>
      <c r="G388" s="9">
        <f>SUMIFS('2013Figures'!$J:$J,'2013Figures'!$C:$C,$A388,'2013Figures'!$H:$H,$B388,'2013Figures'!$I:$I,$C388,'2013Figures'!$B:$B,"CyToBroker",'2013Figures'!$G:$G,"E1",'2013Figures'!$E:$E,$B$1)</f>
        <v>0</v>
      </c>
      <c r="H388" s="9">
        <f>SUMIFS('2013Figures'!$J:$J,'2013Figures'!$C:$C,$A388,'2013Figures'!$H:$H,$B388,'2013Figures'!$I:$I,$C388,'2013Figures'!$B:$B,"CyToBroker",'2013Figures'!$G:$G,"P1",'2013Figures'!$E:$E,$B$1)</f>
        <v>0</v>
      </c>
      <c r="I388" s="30"/>
      <c r="J388" s="31">
        <v>200801</v>
      </c>
      <c r="K388" s="30"/>
      <c r="L388" s="42">
        <f>SUMIFS('2012Figures'!$J:$J,'2012Figures'!$C:$C,$A388,'2012Figures'!$H:$H,$B388,'2012Figures'!$I:$I,$C388,'2012Figures'!$E:$E,$B$1)</f>
        <v>0</v>
      </c>
      <c r="M388" s="52">
        <f>SUMIFS('2012Figures'!$J:$J,'2012Figures'!$C:$C,$A388,'2012Figures'!$H:$H,$B388,'2012Figures'!$I:$I,$C388,'2012Figures'!$B:$B,"BrokerToCy",'2012Figures'!$G:$G,"E1",'2012Figures'!$E:$E,$B$1)</f>
        <v>0</v>
      </c>
      <c r="N388" s="52">
        <f>SUMIFS('2012Figures'!$J:$J,'2012Figures'!$C:$C,$A388,'2012Figures'!$H:$H,$B388,'2012Figures'!$I:$I,$C388,'2012Figures'!$B:$B,"BrokerToCy",'2012Figures'!$G:$G,"P1",'2012Figures'!$E:$E,$B$1)</f>
        <v>0</v>
      </c>
      <c r="O388" s="52">
        <f>SUMIFS('2012Figures'!$J:$J,'2012Figures'!$C:$C,$A388,'2012Figures'!$H:$H,$B388,'2012Figures'!$I:$I,$C388,'2012Figures'!$B:$B,"CyToBroker",'2012Figures'!$G:$G,"E1",'2012Figures'!$E:$E,$B$1)</f>
        <v>0</v>
      </c>
      <c r="P388" s="52">
        <f>SUMIFS('2012Figures'!$J:$J,'2012Figures'!$C:$C,$A388,'2012Figures'!$H:$H,$B388,'2012Figures'!$I:$I,$C388,'2012Figures'!$B:$B,"CyToBroker",'2012Figures'!$G:$G,"P1",'2012Figures'!$E:$E,$B$1)</f>
        <v>0</v>
      </c>
      <c r="Q388" s="30"/>
      <c r="R388" s="46" t="str">
        <f t="shared" si="42"/>
        <v/>
      </c>
      <c r="S388" s="46" t="str">
        <f t="shared" si="42"/>
        <v/>
      </c>
      <c r="T388" s="46" t="str">
        <f t="shared" si="42"/>
        <v/>
      </c>
      <c r="U388" s="46" t="str">
        <f t="shared" si="42"/>
        <v/>
      </c>
      <c r="V388" s="46" t="str">
        <f t="shared" si="42"/>
        <v/>
      </c>
    </row>
    <row r="389" spans="1:22" x14ac:dyDescent="0.2">
      <c r="A389" s="1">
        <v>603</v>
      </c>
      <c r="B389" s="1" t="s">
        <v>126</v>
      </c>
      <c r="D389" s="29">
        <f>SUMIFS('2013Figures'!$J:$J,'2013Figures'!$C:$C,$A389,'2013Figures'!$I:$I,"",'2013Figures'!$E:$E,$B$1)</f>
        <v>0</v>
      </c>
      <c r="E389" s="9">
        <f>SUMIFS('2013Figures'!$J:$J,'2013Figures'!$C:$C,$A389,'2013Figures'!$I:$I,"",'2013Figures'!$B:$B,"BrokerToCy",'2013Figures'!$G:$G,"E1",'2013Figures'!$E:$E,$B$1)</f>
        <v>0</v>
      </c>
      <c r="F389" s="9">
        <f>SUMIFS('2013Figures'!$J:$J,'2013Figures'!$C:$C,$A389,'2013Figures'!$I:$I,"",'2013Figures'!$B:$B,"BrokerToCy",'2013Figures'!$G:$G,"P1",'2013Figures'!$E:$E,$B$1)</f>
        <v>0</v>
      </c>
      <c r="G389" s="9">
        <f>SUMIFS('2013Figures'!$J:$J,'2013Figures'!$C:$C,$A389,'2013Figures'!$I:$I,"",'2013Figures'!$B:$B,"CyToBroker",'2013Figures'!$G:$G,"E1",'2013Figures'!$E:$E,$B$1)</f>
        <v>0</v>
      </c>
      <c r="H389" s="9">
        <f>SUMIFS('2013Figures'!$J:$J,'2013Figures'!$C:$C,$A389,'2013Figures'!$I:$I,"",'2013Figures'!$B:$B,"CyToBroker",'2013Figures'!$G:$G,"P1",'2013Figures'!$E:$E,$B$1)</f>
        <v>0</v>
      </c>
      <c r="J389" s="8" t="s">
        <v>131</v>
      </c>
      <c r="L389" s="42">
        <f>SUMIFS('2012Figures'!$J:$J,'2012Figures'!$C:$C,$A389,'2012Figures'!$I:$I,"",'2012Figures'!$E:$E,$B$1)</f>
        <v>0</v>
      </c>
      <c r="M389" s="52">
        <f>SUMIFS('2012Figures'!$J:$J,'2012Figures'!$C:$C,$A389,'2012Figures'!$I:$I,"",'2012Figures'!$B:$B,"BrokerToCy",'2012Figures'!$G:$G,"E1",'2012Figures'!$E:$E,$B$1)</f>
        <v>0</v>
      </c>
      <c r="N389" s="52">
        <f>SUMIFS('2012Figures'!$J:$J,'2012Figures'!$C:$C,$A389,'2012Figures'!$I:$I,"",'2012Figures'!$B:$B,"BrokerToCy",'2012Figures'!$G:$G,"P1",'2012Figures'!$E:$E,$B$1)</f>
        <v>0</v>
      </c>
      <c r="O389" s="52">
        <f>SUMIFS('2012Figures'!$J:$J,'2012Figures'!$C:$C,$A389,'2012Figures'!$I:$I,"",'2012Figures'!$B:$B,"CyToBroker",'2012Figures'!$G:$G,"E1",'2012Figures'!$E:$E,$B$1)</f>
        <v>0</v>
      </c>
      <c r="P389" s="52">
        <f>SUMIFS('2012Figures'!$J:$J,'2012Figures'!$C:$C,$A389,'2012Figures'!$I:$I,"",'2012Figures'!$B:$B,"CyToBroker",'2012Figures'!$G:$G,"P1",'2012Figures'!$E:$E,$B$1)</f>
        <v>0</v>
      </c>
      <c r="R389" s="46" t="str">
        <f t="shared" si="42"/>
        <v/>
      </c>
      <c r="S389" s="46" t="str">
        <f t="shared" si="42"/>
        <v/>
      </c>
      <c r="T389" s="46" t="str">
        <f t="shared" si="42"/>
        <v/>
      </c>
      <c r="U389" s="46" t="str">
        <f t="shared" si="42"/>
        <v/>
      </c>
      <c r="V389" s="46" t="str">
        <f t="shared" si="42"/>
        <v/>
      </c>
    </row>
    <row r="390" spans="1:22" x14ac:dyDescent="0.2">
      <c r="A390" s="21"/>
      <c r="B390" s="21" t="s">
        <v>92</v>
      </c>
      <c r="C390" s="22"/>
      <c r="D390" s="23">
        <f>SUM(E390:H390)</f>
        <v>0</v>
      </c>
      <c r="E390" s="23">
        <f>SUM(E387:E389)</f>
        <v>0</v>
      </c>
      <c r="F390" s="23">
        <f>SUM(F387:F389)</f>
        <v>0</v>
      </c>
      <c r="G390" s="23">
        <f>SUM(G387:G389)</f>
        <v>0</v>
      </c>
      <c r="H390" s="23">
        <f>SUM(H387:H389)</f>
        <v>0</v>
      </c>
      <c r="I390" s="21"/>
      <c r="J390" s="22"/>
      <c r="K390" s="21"/>
      <c r="L390" s="43">
        <f>SUM(M390:P390)</f>
        <v>0</v>
      </c>
      <c r="M390" s="43">
        <f>SUM(M387:M389)</f>
        <v>0</v>
      </c>
      <c r="N390" s="43">
        <f>SUM(N387:N389)</f>
        <v>0</v>
      </c>
      <c r="O390" s="43">
        <f>SUM(O387:O389)</f>
        <v>0</v>
      </c>
      <c r="P390" s="43">
        <f>SUM(P387:P389)</f>
        <v>0</v>
      </c>
      <c r="Q390" s="21"/>
      <c r="R390" s="21"/>
      <c r="S390" s="21"/>
      <c r="T390" s="21"/>
      <c r="U390" s="21"/>
      <c r="V390" s="21"/>
    </row>
    <row r="391" spans="1:22" x14ac:dyDescent="0.2">
      <c r="A391" s="28">
        <v>604</v>
      </c>
      <c r="B391" s="28" t="s">
        <v>127</v>
      </c>
      <c r="C391" s="17" t="s">
        <v>88</v>
      </c>
      <c r="D391" s="18">
        <f>SUMIFS('2013Figures'!$J:$J,'2013Figures'!$C:$C,$A391,'2013Figures'!$E:$E,$B$1)</f>
        <v>0</v>
      </c>
      <c r="E391" s="18">
        <f>SUMIFS('2013Figures'!$J:$J,'2013Figures'!$C:$C,$A391,'2013Figures'!$B:$B,"BrokerToCy",'2013Figures'!$G:$G,"E1",'2013Figures'!$E:$E,$B$1)</f>
        <v>0</v>
      </c>
      <c r="F391" s="18">
        <f>SUMIFS('2013Figures'!$J:$J,'2013Figures'!$C:$C,$A391,'2013Figures'!$B:$B,"BrokerToCy",'2013Figures'!$G:$G,"P1",'2013Figures'!$E:$E,$B$1)</f>
        <v>0</v>
      </c>
      <c r="G391" s="18">
        <f>SUMIFS('2013Figures'!$J:$J,'2013Figures'!$C:$C,$A391,'2013Figures'!$B:$B,"CyToBroker",'2013Figures'!$G:$G,"E1",'2013Figures'!$E:$E,$B$1)</f>
        <v>0</v>
      </c>
      <c r="H391" s="18">
        <f>SUMIFS('2013Figures'!$J:$J,'2013Figures'!$C:$C,$A391,'2013Figures'!$B:$B,"CyToBroker",'2013Figures'!$G:$G,"P1",'2013Figures'!$E:$E,$B$1)</f>
        <v>0</v>
      </c>
      <c r="I391" s="28"/>
      <c r="J391" s="17"/>
      <c r="K391" s="28"/>
      <c r="L391" s="50">
        <f>SUMIFS('2012Figures'!$J:$J,'2012Figures'!$C:$C,$A391,'2012Figures'!$E:$E,$B$1)</f>
        <v>0</v>
      </c>
      <c r="M391" s="50">
        <f>SUMIFS('2012Figures'!$J:$J,'2012Figures'!$C:$C,$A391,'2012Figures'!$B:$B,"BrokerToCy",'2012Figures'!$G:$G,"E1",'2012Figures'!$E:$E,$B$1)</f>
        <v>0</v>
      </c>
      <c r="N391" s="50">
        <f>SUMIFS('2012Figures'!$J:$J,'2012Figures'!$C:$C,$A391,'2012Figures'!$B:$B,"BrokerToCy",'2012Figures'!$G:$G,"P1",'2012Figures'!$E:$E,$B$1)</f>
        <v>0</v>
      </c>
      <c r="O391" s="50">
        <f>SUMIFS('2012Figures'!$J:$J,'2012Figures'!$C:$C,$A391,'2012Figures'!$B:$B,"CyToBroker",'2012Figures'!$G:$G,"E1",'2012Figures'!$E:$E,$B$1)</f>
        <v>0</v>
      </c>
      <c r="P391" s="50">
        <f>SUMIFS('2012Figures'!$J:$J,'2012Figures'!$C:$C,$A391,'2012Figures'!$B:$B,"CyToBroker",'2012Figures'!$G:$G,"P1",'2012Figures'!$E:$E,$B$1)</f>
        <v>0</v>
      </c>
      <c r="Q391" s="28"/>
      <c r="R391" s="46" t="str">
        <f t="shared" ref="R391:V434" si="43">IF(L391=0,"",ROUND(D391/L391-1,2))</f>
        <v/>
      </c>
      <c r="S391" s="46" t="str">
        <f t="shared" si="43"/>
        <v/>
      </c>
      <c r="T391" s="46" t="str">
        <f t="shared" si="43"/>
        <v/>
      </c>
      <c r="U391" s="46" t="str">
        <f t="shared" si="43"/>
        <v/>
      </c>
      <c r="V391" s="46" t="str">
        <f t="shared" si="43"/>
        <v/>
      </c>
    </row>
    <row r="392" spans="1:22" x14ac:dyDescent="0.2">
      <c r="A392" s="1">
        <v>604</v>
      </c>
      <c r="B392" s="1" t="s">
        <v>127</v>
      </c>
      <c r="D392" s="29">
        <f>SUMIFS('2013Figures'!$J:$J,'2013Figures'!$C:$C,$A392,'2013Figures'!$I:$I,"",'2013Figures'!$E:$E,$B$1)</f>
        <v>0</v>
      </c>
      <c r="E392" s="9">
        <f>SUMIFS('2013Figures'!$J:$J,'2013Figures'!$C:$C,$A392,'2013Figures'!$I:$I,"",'2013Figures'!$B:$B,"BrokerToCy",'2013Figures'!$G:$G,"E1",'2013Figures'!$E:$E,$B$1)</f>
        <v>0</v>
      </c>
      <c r="F392" s="9">
        <f>SUMIFS('2013Figures'!$J:$J,'2013Figures'!$C:$C,$A392,'2013Figures'!$I:$I,"",'2013Figures'!$B:$B,"BrokerToCy",'2013Figures'!$G:$G,"P1",'2013Figures'!$E:$E,$B$1)</f>
        <v>0</v>
      </c>
      <c r="G392" s="9">
        <f>SUMIFS('2013Figures'!$J:$J,'2013Figures'!$C:$C,$A392,'2013Figures'!$I:$I,"",'2013Figures'!$B:$B,"CyToBroker",'2013Figures'!$G:$G,"E1",'2013Figures'!$E:$E,$B$1)</f>
        <v>0</v>
      </c>
      <c r="H392" s="9">
        <f>SUMIFS('2013Figures'!$J:$J,'2013Figures'!$C:$C,$A392,'2013Figures'!$I:$I,"",'2013Figures'!$B:$B,"CyToBroker",'2013Figures'!$G:$G,"P1",'2013Figures'!$E:$E,$B$1)</f>
        <v>0</v>
      </c>
      <c r="J392" s="8" t="s">
        <v>131</v>
      </c>
      <c r="L392" s="42">
        <f>SUMIFS('2012Figures'!$J:$J,'2012Figures'!$C:$C,$A392,'2012Figures'!$I:$I,"",'2012Figures'!$E:$E,$B$1)</f>
        <v>0</v>
      </c>
      <c r="M392" s="52">
        <f>SUMIFS('2012Figures'!$J:$J,'2012Figures'!$C:$C,$A392,'2012Figures'!$I:$I,"",'2012Figures'!$B:$B,"BrokerToCy",'2012Figures'!$G:$G,"E1",'2012Figures'!$E:$E,$B$1)</f>
        <v>0</v>
      </c>
      <c r="N392" s="52">
        <f>SUMIFS('2012Figures'!$J:$J,'2012Figures'!$C:$C,$A392,'2012Figures'!$I:$I,"",'2012Figures'!$B:$B,"BrokerToCy",'2012Figures'!$G:$G,"P1",'2012Figures'!$E:$E,$B$1)</f>
        <v>0</v>
      </c>
      <c r="O392" s="52">
        <f>SUMIFS('2012Figures'!$J:$J,'2012Figures'!$C:$C,$A392,'2012Figures'!$I:$I,"",'2012Figures'!$B:$B,"CyToBroker",'2012Figures'!$G:$G,"E1",'2012Figures'!$E:$E,$B$1)</f>
        <v>0</v>
      </c>
      <c r="P392" s="52">
        <f>SUMIFS('2012Figures'!$J:$J,'2012Figures'!$C:$C,$A392,'2012Figures'!$I:$I,"",'2012Figures'!$B:$B,"CyToBroker",'2012Figures'!$G:$G,"P1",'2012Figures'!$E:$E,$B$1)</f>
        <v>0</v>
      </c>
      <c r="R392" s="46" t="str">
        <f t="shared" si="43"/>
        <v/>
      </c>
      <c r="S392" s="46" t="str">
        <f t="shared" si="43"/>
        <v/>
      </c>
      <c r="T392" s="46" t="str">
        <f t="shared" si="43"/>
        <v/>
      </c>
      <c r="U392" s="46" t="str">
        <f t="shared" si="43"/>
        <v/>
      </c>
      <c r="V392" s="46" t="str">
        <f t="shared" si="43"/>
        <v/>
      </c>
    </row>
    <row r="393" spans="1:22" x14ac:dyDescent="0.2">
      <c r="A393" s="21"/>
      <c r="B393" s="21" t="s">
        <v>92</v>
      </c>
      <c r="C393" s="22"/>
      <c r="D393" s="23">
        <f>SUM(E393:H393)</f>
        <v>0</v>
      </c>
      <c r="E393" s="23">
        <f>SUM(E392:E392)</f>
        <v>0</v>
      </c>
      <c r="F393" s="23">
        <f>SUM(F392:F392)</f>
        <v>0</v>
      </c>
      <c r="G393" s="23">
        <f>SUM(G392:G392)</f>
        <v>0</v>
      </c>
      <c r="H393" s="23">
        <f>SUM(H392:H392)</f>
        <v>0</v>
      </c>
      <c r="I393" s="21"/>
      <c r="J393" s="22"/>
      <c r="K393" s="21"/>
      <c r="L393" s="43">
        <f>SUM(M393:P393)</f>
        <v>0</v>
      </c>
      <c r="M393" s="43">
        <f>SUM(M392:M392)</f>
        <v>0</v>
      </c>
      <c r="N393" s="43">
        <f>SUM(N392:N392)</f>
        <v>0</v>
      </c>
      <c r="O393" s="43">
        <f>SUM(O392:O392)</f>
        <v>0</v>
      </c>
      <c r="P393" s="43">
        <f>SUM(P392:P392)</f>
        <v>0</v>
      </c>
      <c r="Q393" s="21"/>
      <c r="R393" s="21"/>
      <c r="S393" s="21"/>
      <c r="T393" s="21"/>
      <c r="U393" s="21"/>
      <c r="V393" s="21"/>
    </row>
    <row r="394" spans="1:22" x14ac:dyDescent="0.2">
      <c r="A394" s="28">
        <v>701</v>
      </c>
      <c r="B394" s="28" t="s">
        <v>128</v>
      </c>
      <c r="C394" s="17" t="s">
        <v>88</v>
      </c>
      <c r="D394" s="18">
        <f>SUMIFS('2013Figures'!$J:$J,'2013Figures'!$C:$C,$A394,'2013Figures'!$E:$E,$B$1)</f>
        <v>0</v>
      </c>
      <c r="E394" s="18">
        <f>SUMIFS('2013Figures'!$J:$J,'2013Figures'!$C:$C,$A394,'2013Figures'!$B:$B,"BrokerToCy",'2013Figures'!$G:$G,"E1",'2013Figures'!$E:$E,$B$1)</f>
        <v>0</v>
      </c>
      <c r="F394" s="18">
        <f>SUMIFS('2013Figures'!$J:$J,'2013Figures'!$C:$C,$A394,'2013Figures'!$B:$B,"BrokerToCy",'2013Figures'!$G:$G,"P1",'2013Figures'!$E:$E,$B$1)</f>
        <v>0</v>
      </c>
      <c r="G394" s="18">
        <f>SUMIFS('2013Figures'!$J:$J,'2013Figures'!$C:$C,$A394,'2013Figures'!$B:$B,"CyToBroker",'2013Figures'!$G:$G,"E1",'2013Figures'!$E:$E,$B$1)</f>
        <v>0</v>
      </c>
      <c r="H394" s="18">
        <f>SUMIFS('2013Figures'!$J:$J,'2013Figures'!$C:$C,$A394,'2013Figures'!$B:$B,"CyToBroker",'2013Figures'!$G:$G,"P1",'2013Figures'!$E:$E,$B$1)</f>
        <v>0</v>
      </c>
      <c r="I394" s="28"/>
      <c r="J394" s="17"/>
      <c r="K394" s="28"/>
      <c r="L394" s="50">
        <f>SUMIFS('2012Figures'!$J:$J,'2012Figures'!$C:$C,$A394,'2012Figures'!$E:$E,$B$1)</f>
        <v>0</v>
      </c>
      <c r="M394" s="50">
        <f>SUMIFS('2012Figures'!$J:$J,'2012Figures'!$C:$C,$A394,'2012Figures'!$B:$B,"BrokerToCy",'2012Figures'!$G:$G,"E1",'2012Figures'!$E:$E,$B$1)</f>
        <v>0</v>
      </c>
      <c r="N394" s="50">
        <f>SUMIFS('2012Figures'!$J:$J,'2012Figures'!$C:$C,$A394,'2012Figures'!$B:$B,"BrokerToCy",'2012Figures'!$G:$G,"P1",'2012Figures'!$E:$E,$B$1)</f>
        <v>0</v>
      </c>
      <c r="O394" s="50">
        <f>SUMIFS('2012Figures'!$J:$J,'2012Figures'!$C:$C,$A394,'2012Figures'!$B:$B,"CyToBroker",'2012Figures'!$G:$G,"E1",'2012Figures'!$E:$E,$B$1)</f>
        <v>0</v>
      </c>
      <c r="P394" s="50">
        <f>SUMIFS('2012Figures'!$J:$J,'2012Figures'!$C:$C,$A394,'2012Figures'!$B:$B,"CyToBroker",'2012Figures'!$G:$G,"P1",'2012Figures'!$E:$E,$B$1)</f>
        <v>0</v>
      </c>
      <c r="Q394" s="28"/>
      <c r="R394" s="46" t="str">
        <f t="shared" ref="R394:V437" si="44">IF(L394=0,"",ROUND(D394/L394-1,2))</f>
        <v/>
      </c>
      <c r="S394" s="46" t="str">
        <f t="shared" si="44"/>
        <v/>
      </c>
      <c r="T394" s="46" t="str">
        <f t="shared" si="44"/>
        <v/>
      </c>
      <c r="U394" s="46" t="str">
        <f t="shared" si="44"/>
        <v/>
      </c>
      <c r="V394" s="46" t="str">
        <f t="shared" si="44"/>
        <v/>
      </c>
    </row>
    <row r="395" spans="1:22" x14ac:dyDescent="0.2">
      <c r="A395" s="1">
        <v>701</v>
      </c>
      <c r="B395" s="1" t="s">
        <v>128</v>
      </c>
      <c r="C395" s="8">
        <v>2</v>
      </c>
      <c r="D395" s="29">
        <f>SUMIFS('2013Figures'!$J:$J,'2013Figures'!$C:$C,$A395,'2013Figures'!$H:$H,$B395,'2013Figures'!$I:$I,$C395,'2013Figures'!$E:$E,$B$1)</f>
        <v>0</v>
      </c>
      <c r="E395" s="9">
        <f>SUMIFS('2013Figures'!$J:$J,'2013Figures'!$C:$C,$A395,'2013Figures'!$H:$H,$B395,'2013Figures'!$I:$I,$C395,'2013Figures'!$B:$B,"BrokerToCy",'2013Figures'!$G:$G,"E1",'2013Figures'!$E:$E,$B$1)</f>
        <v>0</v>
      </c>
      <c r="F395" s="9">
        <f>SUMIFS('2013Figures'!$J:$J,'2013Figures'!$C:$C,$A395,'2013Figures'!$H:$H,$B395,'2013Figures'!$I:$I,$C395,'2013Figures'!$B:$B,"BrokerToCy",'2013Figures'!$G:$G,"P1",'2013Figures'!$E:$E,$B$1)</f>
        <v>0</v>
      </c>
      <c r="G395" s="9">
        <f>SUMIFS('2013Figures'!$J:$J,'2013Figures'!$C:$C,$A395,'2013Figures'!$H:$H,$B395,'2013Figures'!$I:$I,$C395,'2013Figures'!$B:$B,"CyToBroker",'2013Figures'!$G:$G,"E1",'2013Figures'!$E:$E,$B$1)</f>
        <v>0</v>
      </c>
      <c r="H395" s="9">
        <f>SUMIFS('2013Figures'!$J:$J,'2013Figures'!$C:$C,$A395,'2013Figures'!$H:$H,$B395,'2013Figures'!$I:$I,$C395,'2013Figures'!$B:$B,"CyToBroker",'2013Figures'!$G:$G,"P1",'2013Figures'!$E:$E,$B$1)</f>
        <v>0</v>
      </c>
      <c r="I395" s="30"/>
      <c r="J395" s="31">
        <v>201501</v>
      </c>
      <c r="K395" s="30"/>
      <c r="L395" s="42">
        <f>SUMIFS('2012Figures'!$J:$J,'2012Figures'!$C:$C,$A395,'2012Figures'!$H:$H,$B395,'2012Figures'!$I:$I,$C395,'2012Figures'!$E:$E,$B$1)</f>
        <v>0</v>
      </c>
      <c r="M395" s="52">
        <f>SUMIFS('2012Figures'!$J:$J,'2012Figures'!$C:$C,$A395,'2012Figures'!$H:$H,$B395,'2012Figures'!$I:$I,$C395,'2012Figures'!$B:$B,"BrokerToCy",'2012Figures'!$G:$G,"E1",'2012Figures'!$E:$E,$B$1)</f>
        <v>0</v>
      </c>
      <c r="N395" s="52">
        <f>SUMIFS('2012Figures'!$J:$J,'2012Figures'!$C:$C,$A395,'2012Figures'!$H:$H,$B395,'2012Figures'!$I:$I,$C395,'2012Figures'!$B:$B,"BrokerToCy",'2012Figures'!$G:$G,"P1",'2012Figures'!$E:$E,$B$1)</f>
        <v>0</v>
      </c>
      <c r="O395" s="52">
        <f>SUMIFS('2012Figures'!$J:$J,'2012Figures'!$C:$C,$A395,'2012Figures'!$H:$H,$B395,'2012Figures'!$I:$I,$C395,'2012Figures'!$B:$B,"CyToBroker",'2012Figures'!$G:$G,"E1",'2012Figures'!$E:$E,$B$1)</f>
        <v>0</v>
      </c>
      <c r="P395" s="52">
        <f>SUMIFS('2012Figures'!$J:$J,'2012Figures'!$C:$C,$A395,'2012Figures'!$H:$H,$B395,'2012Figures'!$I:$I,$C395,'2012Figures'!$B:$B,"CyToBroker",'2012Figures'!$G:$G,"P1",'2012Figures'!$E:$E,$B$1)</f>
        <v>0</v>
      </c>
      <c r="Q395" s="30"/>
      <c r="R395" s="46" t="str">
        <f t="shared" si="44"/>
        <v/>
      </c>
      <c r="S395" s="46" t="str">
        <f t="shared" si="44"/>
        <v/>
      </c>
      <c r="T395" s="46" t="str">
        <f t="shared" si="44"/>
        <v/>
      </c>
      <c r="U395" s="46" t="str">
        <f t="shared" si="44"/>
        <v/>
      </c>
      <c r="V395" s="46" t="str">
        <f t="shared" si="44"/>
        <v/>
      </c>
    </row>
    <row r="396" spans="1:22" x14ac:dyDescent="0.2">
      <c r="A396" s="1">
        <v>701</v>
      </c>
      <c r="B396" s="1" t="s">
        <v>128</v>
      </c>
      <c r="C396" s="8">
        <v>1</v>
      </c>
      <c r="D396" s="29">
        <f>SUMIFS('2013Figures'!$J:$J,'2013Figures'!$C:$C,$A396,'2013Figures'!$H:$H,$B396,'2013Figures'!$I:$I,$C396,'2013Figures'!$E:$E,$B$1)</f>
        <v>0</v>
      </c>
      <c r="E396" s="9">
        <f>SUMIFS('2013Figures'!$J:$J,'2013Figures'!$C:$C,$A396,'2013Figures'!$H:$H,$B396,'2013Figures'!$I:$I,$C396,'2013Figures'!$B:$B,"BrokerToCy",'2013Figures'!$G:$G,"E1",'2013Figures'!$E:$E,$B$1)</f>
        <v>0</v>
      </c>
      <c r="F396" s="9">
        <f>SUMIFS('2013Figures'!$J:$J,'2013Figures'!$C:$C,$A396,'2013Figures'!$H:$H,$B396,'2013Figures'!$I:$I,$C396,'2013Figures'!$B:$B,"BrokerToCy",'2013Figures'!$G:$G,"P1",'2013Figures'!$E:$E,$B$1)</f>
        <v>0</v>
      </c>
      <c r="G396" s="9">
        <f>SUMIFS('2013Figures'!$J:$J,'2013Figures'!$C:$C,$A396,'2013Figures'!$H:$H,$B396,'2013Figures'!$I:$I,$C396,'2013Figures'!$B:$B,"CyToBroker",'2013Figures'!$G:$G,"E1",'2013Figures'!$E:$E,$B$1)</f>
        <v>0</v>
      </c>
      <c r="H396" s="9">
        <f>SUMIFS('2013Figures'!$J:$J,'2013Figures'!$C:$C,$A396,'2013Figures'!$H:$H,$B396,'2013Figures'!$I:$I,$C396,'2013Figures'!$B:$B,"CyToBroker",'2013Figures'!$G:$G,"P1",'2013Figures'!$E:$E,$B$1)</f>
        <v>0</v>
      </c>
      <c r="I396" s="30"/>
      <c r="J396" s="31">
        <v>200801</v>
      </c>
      <c r="K396" s="30"/>
      <c r="L396" s="42">
        <f>SUMIFS('2012Figures'!$J:$J,'2012Figures'!$C:$C,$A396,'2012Figures'!$H:$H,$B396,'2012Figures'!$I:$I,$C396,'2012Figures'!$E:$E,$B$1)</f>
        <v>0</v>
      </c>
      <c r="M396" s="52">
        <f>SUMIFS('2012Figures'!$J:$J,'2012Figures'!$C:$C,$A396,'2012Figures'!$H:$H,$B396,'2012Figures'!$I:$I,$C396,'2012Figures'!$B:$B,"BrokerToCy",'2012Figures'!$G:$G,"E1",'2012Figures'!$E:$E,$B$1)</f>
        <v>0</v>
      </c>
      <c r="N396" s="52">
        <f>SUMIFS('2012Figures'!$J:$J,'2012Figures'!$C:$C,$A396,'2012Figures'!$H:$H,$B396,'2012Figures'!$I:$I,$C396,'2012Figures'!$B:$B,"BrokerToCy",'2012Figures'!$G:$G,"P1",'2012Figures'!$E:$E,$B$1)</f>
        <v>0</v>
      </c>
      <c r="O396" s="52">
        <f>SUMIFS('2012Figures'!$J:$J,'2012Figures'!$C:$C,$A396,'2012Figures'!$H:$H,$B396,'2012Figures'!$I:$I,$C396,'2012Figures'!$B:$B,"CyToBroker",'2012Figures'!$G:$G,"E1",'2012Figures'!$E:$E,$B$1)</f>
        <v>0</v>
      </c>
      <c r="P396" s="52">
        <f>SUMIFS('2012Figures'!$J:$J,'2012Figures'!$C:$C,$A396,'2012Figures'!$H:$H,$B396,'2012Figures'!$I:$I,$C396,'2012Figures'!$B:$B,"CyToBroker",'2012Figures'!$G:$G,"P1",'2012Figures'!$E:$E,$B$1)</f>
        <v>0</v>
      </c>
      <c r="Q396" s="30"/>
      <c r="R396" s="46" t="str">
        <f t="shared" si="44"/>
        <v/>
      </c>
      <c r="S396" s="46" t="str">
        <f t="shared" si="44"/>
        <v/>
      </c>
      <c r="T396" s="46" t="str">
        <f t="shared" si="44"/>
        <v/>
      </c>
      <c r="U396" s="46" t="str">
        <f t="shared" si="44"/>
        <v/>
      </c>
      <c r="V396" s="46" t="str">
        <f t="shared" si="44"/>
        <v/>
      </c>
    </row>
    <row r="397" spans="1:22" x14ac:dyDescent="0.2">
      <c r="A397" s="1">
        <v>701</v>
      </c>
      <c r="B397" s="1" t="s">
        <v>128</v>
      </c>
      <c r="D397" s="29">
        <f>SUMIFS('2013Figures'!$J:$J,'2013Figures'!$C:$C,$A397,'2013Figures'!$I:$I,"",'2013Figures'!$E:$E,$B$1)</f>
        <v>0</v>
      </c>
      <c r="E397" s="9">
        <f>SUMIFS('2013Figures'!$J:$J,'2013Figures'!$C:$C,$A397,'2013Figures'!$I:$I,"",'2013Figures'!$B:$B,"BrokerToCy",'2013Figures'!$G:$G,"E1",'2013Figures'!$E:$E,$B$1)</f>
        <v>0</v>
      </c>
      <c r="F397" s="9">
        <f>SUMIFS('2013Figures'!$J:$J,'2013Figures'!$C:$C,$A397,'2013Figures'!$I:$I,"",'2013Figures'!$B:$B,"BrokerToCy",'2013Figures'!$G:$G,"P1",'2013Figures'!$E:$E,$B$1)</f>
        <v>0</v>
      </c>
      <c r="G397" s="9">
        <f>SUMIFS('2013Figures'!$J:$J,'2013Figures'!$C:$C,$A397,'2013Figures'!$I:$I,"",'2013Figures'!$B:$B,"CyToBroker",'2013Figures'!$G:$G,"E1",'2013Figures'!$E:$E,$B$1)</f>
        <v>0</v>
      </c>
      <c r="H397" s="9">
        <f>SUMIFS('2013Figures'!$J:$J,'2013Figures'!$C:$C,$A397,'2013Figures'!$I:$I,"",'2013Figures'!$B:$B,"CyToBroker",'2013Figures'!$G:$G,"P1",'2013Figures'!$E:$E,$B$1)</f>
        <v>0</v>
      </c>
      <c r="J397" s="8" t="s">
        <v>131</v>
      </c>
      <c r="L397" s="42">
        <f>SUMIFS('2012Figures'!$J:$J,'2012Figures'!$C:$C,$A397,'2012Figures'!$I:$I,"",'2012Figures'!$E:$E,$B$1)</f>
        <v>0</v>
      </c>
      <c r="M397" s="52">
        <f>SUMIFS('2012Figures'!$J:$J,'2012Figures'!$C:$C,$A397,'2012Figures'!$I:$I,"",'2012Figures'!$B:$B,"BrokerToCy",'2012Figures'!$G:$G,"E1",'2012Figures'!$E:$E,$B$1)</f>
        <v>0</v>
      </c>
      <c r="N397" s="52">
        <f>SUMIFS('2012Figures'!$J:$J,'2012Figures'!$C:$C,$A397,'2012Figures'!$I:$I,"",'2012Figures'!$B:$B,"BrokerToCy",'2012Figures'!$G:$G,"P1",'2012Figures'!$E:$E,$B$1)</f>
        <v>0</v>
      </c>
      <c r="O397" s="52">
        <f>SUMIFS('2012Figures'!$J:$J,'2012Figures'!$C:$C,$A397,'2012Figures'!$I:$I,"",'2012Figures'!$B:$B,"CyToBroker",'2012Figures'!$G:$G,"E1",'2012Figures'!$E:$E,$B$1)</f>
        <v>0</v>
      </c>
      <c r="P397" s="52">
        <f>SUMIFS('2012Figures'!$J:$J,'2012Figures'!$C:$C,$A397,'2012Figures'!$I:$I,"",'2012Figures'!$B:$B,"CyToBroker",'2012Figures'!$G:$G,"P1",'2012Figures'!$E:$E,$B$1)</f>
        <v>0</v>
      </c>
      <c r="R397" s="46" t="str">
        <f t="shared" si="44"/>
        <v/>
      </c>
      <c r="S397" s="46" t="str">
        <f t="shared" si="44"/>
        <v/>
      </c>
      <c r="T397" s="46" t="str">
        <f t="shared" si="44"/>
        <v/>
      </c>
      <c r="U397" s="46" t="str">
        <f t="shared" si="44"/>
        <v/>
      </c>
      <c r="V397" s="46" t="str">
        <f t="shared" si="44"/>
        <v/>
      </c>
    </row>
    <row r="398" spans="1:22" x14ac:dyDescent="0.2">
      <c r="A398" s="21"/>
      <c r="B398" s="21" t="s">
        <v>92</v>
      </c>
      <c r="C398" s="22"/>
      <c r="D398" s="23">
        <f>SUM(E398:H398)</f>
        <v>0</v>
      </c>
      <c r="E398" s="23">
        <f>SUM(E395:E397)</f>
        <v>0</v>
      </c>
      <c r="F398" s="23">
        <f>SUM(F395:F397)</f>
        <v>0</v>
      </c>
      <c r="G398" s="23">
        <f>SUM(G395:G397)</f>
        <v>0</v>
      </c>
      <c r="H398" s="23">
        <f>SUM(H395:H397)</f>
        <v>0</v>
      </c>
      <c r="I398" s="21"/>
      <c r="J398" s="22"/>
      <c r="K398" s="21"/>
      <c r="L398" s="43">
        <f>SUM(M398:P398)</f>
        <v>0</v>
      </c>
      <c r="M398" s="43">
        <f>SUM(M395:M397)</f>
        <v>0</v>
      </c>
      <c r="N398" s="43">
        <f>SUM(N395:N397)</f>
        <v>0</v>
      </c>
      <c r="O398" s="43">
        <f>SUM(O395:O397)</f>
        <v>0</v>
      </c>
      <c r="P398" s="43">
        <f>SUM(P395:P397)</f>
        <v>0</v>
      </c>
      <c r="Q398" s="21"/>
      <c r="R398" s="21"/>
      <c r="S398" s="21"/>
      <c r="T398" s="21"/>
      <c r="U398" s="21"/>
      <c r="V398" s="21"/>
    </row>
    <row r="399" spans="1:22" x14ac:dyDescent="0.2">
      <c r="A399" s="28">
        <v>9103</v>
      </c>
      <c r="B399" s="28" t="s">
        <v>129</v>
      </c>
      <c r="C399" s="17" t="s">
        <v>88</v>
      </c>
      <c r="D399" s="18">
        <f>SUMIFS('2013Figures'!$J:$J,'2013Figures'!$C:$C,$A399,'2013Figures'!$E:$E,$B$1)</f>
        <v>0</v>
      </c>
      <c r="E399" s="18">
        <f>SUMIFS('2013Figures'!$J:$J,'2013Figures'!$C:$C,$A399,'2013Figures'!$B:$B,"BrokerToCy",'2013Figures'!$G:$G,"E1",'2013Figures'!$E:$E,$B$1)</f>
        <v>0</v>
      </c>
      <c r="F399" s="18">
        <f>SUMIFS('2013Figures'!$J:$J,'2013Figures'!$C:$C,$A399,'2013Figures'!$B:$B,"BrokerToCy",'2013Figures'!$G:$G,"P1",'2013Figures'!$E:$E,$B$1)</f>
        <v>0</v>
      </c>
      <c r="G399" s="18">
        <f>SUMIFS('2013Figures'!$J:$J,'2013Figures'!$C:$C,$A399,'2013Figures'!$B:$B,"CyToBroker",'2013Figures'!$G:$G,"E1",'2013Figures'!$E:$E,$B$1)</f>
        <v>0</v>
      </c>
      <c r="H399" s="18">
        <f>SUMIFS('2013Figures'!$J:$J,'2013Figures'!$C:$C,$A399,'2013Figures'!$B:$B,"CyToBroker",'2013Figures'!$G:$G,"P1",'2013Figures'!$E:$E,$B$1)</f>
        <v>0</v>
      </c>
      <c r="I399" s="28"/>
      <c r="J399" s="17"/>
      <c r="K399" s="28"/>
      <c r="L399" s="50">
        <f>SUMIFS('2012Figures'!$J:$J,'2012Figures'!$C:$C,$A399,'2012Figures'!$E:$E,$B$1)</f>
        <v>0</v>
      </c>
      <c r="M399" s="50">
        <f>SUMIFS('2012Figures'!$J:$J,'2012Figures'!$C:$C,$A399,'2012Figures'!$B:$B,"BrokerToCy",'2012Figures'!$G:$G,"E1",'2012Figures'!$E:$E,$B$1)</f>
        <v>0</v>
      </c>
      <c r="N399" s="50">
        <f>SUMIFS('2012Figures'!$J:$J,'2012Figures'!$C:$C,$A399,'2012Figures'!$B:$B,"BrokerToCy",'2012Figures'!$G:$G,"P1",'2012Figures'!$E:$E,$B$1)</f>
        <v>0</v>
      </c>
      <c r="O399" s="50">
        <f>SUMIFS('2012Figures'!$J:$J,'2012Figures'!$C:$C,$A399,'2012Figures'!$B:$B,"CyToBroker",'2012Figures'!$G:$G,"E1",'2012Figures'!$E:$E,$B$1)</f>
        <v>0</v>
      </c>
      <c r="P399" s="50">
        <f>SUMIFS('2012Figures'!$J:$J,'2012Figures'!$C:$C,$A399,'2012Figures'!$B:$B,"CyToBroker",'2012Figures'!$G:$G,"P1",'2012Figures'!$E:$E,$B$1)</f>
        <v>0</v>
      </c>
      <c r="Q399" s="28"/>
      <c r="R399" s="46" t="str">
        <f t="shared" ref="R399:V405" si="45">IF(L399=0,"",ROUND(D399/L399-1,2))</f>
        <v/>
      </c>
      <c r="S399" s="46" t="str">
        <f t="shared" si="45"/>
        <v/>
      </c>
      <c r="T399" s="46" t="str">
        <f t="shared" si="45"/>
        <v/>
      </c>
      <c r="U399" s="46" t="str">
        <f t="shared" si="45"/>
        <v/>
      </c>
      <c r="V399" s="46" t="str">
        <f t="shared" si="45"/>
        <v/>
      </c>
    </row>
    <row r="400" spans="1:22" x14ac:dyDescent="0.2">
      <c r="A400" s="1">
        <v>9103</v>
      </c>
      <c r="B400" s="1" t="s">
        <v>129</v>
      </c>
      <c r="C400" s="8">
        <v>1</v>
      </c>
      <c r="D400" s="29">
        <f>SUMIFS('2013Figures'!$J:$J,'2013Figures'!$C:$C,$A400,'2013Figures'!$H:$H,$B400,'2013Figures'!$I:$I,$C400,'2013Figures'!$E:$E,$B$1)</f>
        <v>0</v>
      </c>
      <c r="E400" s="9">
        <f>SUMIFS('2013Figures'!$J:$J,'2013Figures'!$C:$C,$A400,'2013Figures'!$H:$H,$B400,'2013Figures'!$I:$I,$C400,'2013Figures'!$B:$B,"BrokerToCy",'2013Figures'!$G:$G,"E1",'2013Figures'!$E:$E,$B$1)</f>
        <v>0</v>
      </c>
      <c r="F400" s="9">
        <f>SUMIFS('2013Figures'!$J:$J,'2013Figures'!$C:$C,$A400,'2013Figures'!$H:$H,$B400,'2013Figures'!$I:$I,$C400,'2013Figures'!$B:$B,"BrokerToCy",'2013Figures'!$G:$G,"P1",'2013Figures'!$E:$E,$B$1)</f>
        <v>0</v>
      </c>
      <c r="G400" s="9">
        <f>SUMIFS('2013Figures'!$J:$J,'2013Figures'!$C:$C,$A400,'2013Figures'!$H:$H,$B400,'2013Figures'!$I:$I,$C400,'2013Figures'!$B:$B,"CyToBroker",'2013Figures'!$G:$G,"E1",'2013Figures'!$E:$E,$B$1)</f>
        <v>0</v>
      </c>
      <c r="H400" s="9">
        <f>SUMIFS('2013Figures'!$J:$J,'2013Figures'!$C:$C,$A400,'2013Figures'!$H:$H,$B400,'2013Figures'!$I:$I,$C400,'2013Figures'!$B:$B,"CyToBroker",'2013Figures'!$G:$G,"P1",'2013Figures'!$E:$E,$B$1)</f>
        <v>0</v>
      </c>
      <c r="I400" s="30"/>
      <c r="J400" s="31"/>
      <c r="K400" s="30"/>
      <c r="L400" s="42">
        <f>SUMIFS('2012Figures'!$J:$J,'2012Figures'!$C:$C,$A400,'2012Figures'!$H:$H,$B400,'2012Figures'!$I:$I,$C400,'2012Figures'!$E:$E,$B$1)</f>
        <v>0</v>
      </c>
      <c r="M400" s="52">
        <f>SUMIFS('2012Figures'!$J:$J,'2012Figures'!$C:$C,$A400,'2012Figures'!$H:$H,$B400,'2012Figures'!$I:$I,$C400,'2012Figures'!$B:$B,"BrokerToCy",'2012Figures'!$G:$G,"E1",'2012Figures'!$E:$E,$B$1)</f>
        <v>0</v>
      </c>
      <c r="N400" s="52">
        <f>SUMIFS('2012Figures'!$J:$J,'2012Figures'!$C:$C,$A400,'2012Figures'!$H:$H,$B400,'2012Figures'!$I:$I,$C400,'2012Figures'!$B:$B,"BrokerToCy",'2012Figures'!$G:$G,"P1",'2012Figures'!$E:$E,$B$1)</f>
        <v>0</v>
      </c>
      <c r="O400" s="52">
        <f>SUMIFS('2012Figures'!$J:$J,'2012Figures'!$C:$C,$A400,'2012Figures'!$H:$H,$B400,'2012Figures'!$I:$I,$C400,'2012Figures'!$B:$B,"CyToBroker",'2012Figures'!$G:$G,"E1",'2012Figures'!$E:$E,$B$1)</f>
        <v>0</v>
      </c>
      <c r="P400" s="52">
        <f>SUMIFS('2012Figures'!$J:$J,'2012Figures'!$C:$C,$A400,'2012Figures'!$H:$H,$B400,'2012Figures'!$I:$I,$C400,'2012Figures'!$B:$B,"CyToBroker",'2012Figures'!$G:$G,"P1",'2012Figures'!$E:$E,$B$1)</f>
        <v>0</v>
      </c>
      <c r="Q400" s="30"/>
      <c r="R400" s="46" t="str">
        <f t="shared" si="45"/>
        <v/>
      </c>
      <c r="S400" s="46" t="str">
        <f t="shared" si="45"/>
        <v/>
      </c>
      <c r="T400" s="46" t="str">
        <f t="shared" si="45"/>
        <v/>
      </c>
      <c r="U400" s="46" t="str">
        <f t="shared" si="45"/>
        <v/>
      </c>
      <c r="V400" s="46" t="str">
        <f t="shared" si="45"/>
        <v/>
      </c>
    </row>
    <row r="401" spans="1:22" x14ac:dyDescent="0.2">
      <c r="A401" s="1">
        <v>9103</v>
      </c>
      <c r="B401" s="1" t="s">
        <v>129</v>
      </c>
      <c r="D401" s="29">
        <f>SUMIFS('2013Figures'!$J:$J,'2013Figures'!$C:$C,$A401,'2013Figures'!$I:$I,"",'2013Figures'!$E:$E,$B$1)</f>
        <v>0</v>
      </c>
      <c r="E401" s="9">
        <f>SUMIFS('2013Figures'!$J:$J,'2013Figures'!$C:$C,$A401,'2013Figures'!$I:$I,"",'2013Figures'!$B:$B,"BrokerToCy",'2013Figures'!$G:$G,"E1",'2013Figures'!$E:$E,$B$1)</f>
        <v>0</v>
      </c>
      <c r="F401" s="9">
        <f>SUMIFS('2013Figures'!$J:$J,'2013Figures'!$C:$C,$A401,'2013Figures'!$I:$I,"",'2013Figures'!$B:$B,"BrokerToCy",'2013Figures'!$G:$G,"P1",'2013Figures'!$E:$E,$B$1)</f>
        <v>0</v>
      </c>
      <c r="G401" s="9">
        <f>SUMIFS('2013Figures'!$J:$J,'2013Figures'!$C:$C,$A401,'2013Figures'!$I:$I,"",'2013Figures'!$B:$B,"CyToBroker",'2013Figures'!$G:$G,"E1",'2013Figures'!$E:$E,$B$1)</f>
        <v>0</v>
      </c>
      <c r="H401" s="9">
        <f>SUMIFS('2013Figures'!$J:$J,'2013Figures'!$C:$C,$A401,'2013Figures'!$I:$I,"",'2013Figures'!$B:$B,"CyToBroker",'2013Figures'!$G:$G,"P1",'2013Figures'!$E:$E,$B$1)</f>
        <v>0</v>
      </c>
      <c r="J401" s="8" t="s">
        <v>131</v>
      </c>
      <c r="L401" s="42">
        <f>SUMIFS('2012Figures'!$J:$J,'2012Figures'!$C:$C,$A401,'2012Figures'!$I:$I,"",'2012Figures'!$E:$E,$B$1)</f>
        <v>0</v>
      </c>
      <c r="M401" s="52">
        <f>SUMIFS('2012Figures'!$J:$J,'2012Figures'!$C:$C,$A401,'2012Figures'!$I:$I,"",'2012Figures'!$B:$B,"BrokerToCy",'2012Figures'!$G:$G,"E1",'2012Figures'!$E:$E,$B$1)</f>
        <v>0</v>
      </c>
      <c r="N401" s="52">
        <f>SUMIFS('2012Figures'!$J:$J,'2012Figures'!$C:$C,$A401,'2012Figures'!$I:$I,"",'2012Figures'!$B:$B,"BrokerToCy",'2012Figures'!$G:$G,"P1",'2012Figures'!$E:$E,$B$1)</f>
        <v>0</v>
      </c>
      <c r="O401" s="52">
        <f>SUMIFS('2012Figures'!$J:$J,'2012Figures'!$C:$C,$A401,'2012Figures'!$I:$I,"",'2012Figures'!$B:$B,"CyToBroker",'2012Figures'!$G:$G,"E1",'2012Figures'!$E:$E,$B$1)</f>
        <v>0</v>
      </c>
      <c r="P401" s="52">
        <f>SUMIFS('2012Figures'!$J:$J,'2012Figures'!$C:$C,$A401,'2012Figures'!$I:$I,"",'2012Figures'!$B:$B,"CyToBroker",'2012Figures'!$G:$G,"P1",'2012Figures'!$E:$E,$B$1)</f>
        <v>0</v>
      </c>
      <c r="R401" s="46" t="str">
        <f t="shared" si="45"/>
        <v/>
      </c>
      <c r="S401" s="46" t="str">
        <f t="shared" si="45"/>
        <v/>
      </c>
      <c r="T401" s="46" t="str">
        <f t="shared" si="45"/>
        <v/>
      </c>
      <c r="U401" s="46" t="str">
        <f t="shared" si="45"/>
        <v/>
      </c>
      <c r="V401" s="46" t="str">
        <f t="shared" si="45"/>
        <v/>
      </c>
    </row>
    <row r="402" spans="1:22" x14ac:dyDescent="0.2">
      <c r="A402" s="21"/>
      <c r="B402" s="21" t="s">
        <v>92</v>
      </c>
      <c r="C402" s="22"/>
      <c r="D402" s="23">
        <f>SUM(E402:H402)</f>
        <v>0</v>
      </c>
      <c r="E402" s="23">
        <f>SUM(E400:E401)</f>
        <v>0</v>
      </c>
      <c r="F402" s="23">
        <f t="shared" ref="F402:H402" si="46">SUM(F400:F401)</f>
        <v>0</v>
      </c>
      <c r="G402" s="23">
        <f t="shared" si="46"/>
        <v>0</v>
      </c>
      <c r="H402" s="23">
        <f t="shared" si="46"/>
        <v>0</v>
      </c>
      <c r="I402" s="21"/>
      <c r="J402" s="22"/>
      <c r="K402" s="21"/>
      <c r="L402" s="43">
        <f>SUM(M402:P402)</f>
        <v>0</v>
      </c>
      <c r="M402" s="43">
        <f>SUM(M400:M401)</f>
        <v>0</v>
      </c>
      <c r="N402" s="43">
        <f t="shared" ref="N402:P402" si="47">SUM(N400:N401)</f>
        <v>0</v>
      </c>
      <c r="O402" s="43">
        <f t="shared" si="47"/>
        <v>0</v>
      </c>
      <c r="P402" s="43">
        <f t="shared" si="47"/>
        <v>0</v>
      </c>
      <c r="Q402" s="21"/>
      <c r="R402" s="21"/>
      <c r="S402" s="21"/>
      <c r="T402" s="21"/>
      <c r="U402" s="21"/>
      <c r="V402" s="21"/>
    </row>
    <row r="403" spans="1:22" x14ac:dyDescent="0.2">
      <c r="A403" s="28">
        <v>9120</v>
      </c>
      <c r="B403" s="28" t="s">
        <v>130</v>
      </c>
      <c r="C403" s="17" t="s">
        <v>88</v>
      </c>
      <c r="D403" s="18">
        <f>SUMIFS('2013Figures'!$J:$J,'2013Figures'!$C:$C,$A403,'2013Figures'!$E:$E,$B$1)</f>
        <v>0</v>
      </c>
      <c r="E403" s="18">
        <f>SUMIFS('2013Figures'!$J:$J,'2013Figures'!$C:$C,$A403,'2013Figures'!$B:$B,"BrokerToCy",'2013Figures'!$G:$G,"E1",'2013Figures'!$E:$E,$B$1)</f>
        <v>0</v>
      </c>
      <c r="F403" s="18">
        <f>SUMIFS('2013Figures'!$J:$J,'2013Figures'!$C:$C,$A403,'2013Figures'!$B:$B,"BrokerToCy",'2013Figures'!$G:$G,"P1",'2013Figures'!$E:$E,$B$1)</f>
        <v>0</v>
      </c>
      <c r="G403" s="18">
        <f>SUMIFS('2013Figures'!$J:$J,'2013Figures'!$C:$C,$A403,'2013Figures'!$B:$B,"CyToBroker",'2013Figures'!$G:$G,"E1",'2013Figures'!$E:$E,$B$1)</f>
        <v>0</v>
      </c>
      <c r="H403" s="18">
        <f>SUMIFS('2013Figures'!$J:$J,'2013Figures'!$C:$C,$A403,'2013Figures'!$B:$B,"CyToBroker",'2013Figures'!$G:$G,"P1",'2013Figures'!$E:$E,$B$1)</f>
        <v>0</v>
      </c>
      <c r="I403" s="28"/>
      <c r="J403" s="17"/>
      <c r="K403" s="28"/>
      <c r="L403" s="50">
        <f>SUMIFS('2012Figures'!$J:$J,'2012Figures'!$C:$C,$A403,'2012Figures'!$E:$E,$B$1)</f>
        <v>0</v>
      </c>
      <c r="M403" s="50">
        <f>SUMIFS('2012Figures'!$J:$J,'2012Figures'!$C:$C,$A403,'2012Figures'!$B:$B,"BrokerToCy",'2012Figures'!$G:$G,"E1",'2012Figures'!$E:$E,$B$1)</f>
        <v>0</v>
      </c>
      <c r="N403" s="50">
        <f>SUMIFS('2012Figures'!$J:$J,'2012Figures'!$C:$C,$A403,'2012Figures'!$B:$B,"BrokerToCy",'2012Figures'!$G:$G,"P1",'2012Figures'!$E:$E,$B$1)</f>
        <v>0</v>
      </c>
      <c r="O403" s="50">
        <f>SUMIFS('2012Figures'!$J:$J,'2012Figures'!$C:$C,$A403,'2012Figures'!$B:$B,"CyToBroker",'2012Figures'!$G:$G,"E1",'2012Figures'!$E:$E,$B$1)</f>
        <v>0</v>
      </c>
      <c r="P403" s="50">
        <f>SUMIFS('2012Figures'!$J:$J,'2012Figures'!$C:$C,$A403,'2012Figures'!$B:$B,"CyToBroker",'2012Figures'!$G:$G,"P1",'2012Figures'!$E:$E,$B$1)</f>
        <v>0</v>
      </c>
      <c r="Q403" s="28"/>
      <c r="R403" s="46" t="str">
        <f t="shared" ref="R403:V409" si="48">IF(L403=0,"",ROUND(D403/L403-1,2))</f>
        <v/>
      </c>
      <c r="S403" s="46" t="str">
        <f t="shared" si="48"/>
        <v/>
      </c>
      <c r="T403" s="46" t="str">
        <f t="shared" si="48"/>
        <v/>
      </c>
      <c r="U403" s="46" t="str">
        <f t="shared" si="48"/>
        <v/>
      </c>
      <c r="V403" s="46" t="str">
        <f t="shared" si="48"/>
        <v/>
      </c>
    </row>
    <row r="404" spans="1:22" x14ac:dyDescent="0.2">
      <c r="A404" s="1">
        <v>9120</v>
      </c>
      <c r="B404" s="1" t="s">
        <v>130</v>
      </c>
      <c r="C404" s="8">
        <v>1</v>
      </c>
      <c r="D404" s="29">
        <f>SUMIFS('2013Figures'!$J:$J,'2013Figures'!$C:$C,$A404,'2013Figures'!$H:$H,$B404,'2013Figures'!$I:$I,$C404,'2013Figures'!$E:$E,$B$1)</f>
        <v>0</v>
      </c>
      <c r="E404" s="9">
        <f>SUMIFS('2013Figures'!$J:$J,'2013Figures'!$C:$C,$A404,'2013Figures'!$H:$H,$B404,'2013Figures'!$I:$I,$C404,'2013Figures'!$B:$B,"BrokerToCy",'2013Figures'!$G:$G,"E1",'2013Figures'!$E:$E,$B$1)</f>
        <v>0</v>
      </c>
      <c r="F404" s="9">
        <f>SUMIFS('2013Figures'!$J:$J,'2013Figures'!$C:$C,$A404,'2013Figures'!$H:$H,$B404,'2013Figures'!$I:$I,$C404,'2013Figures'!$B:$B,"BrokerToCy",'2013Figures'!$G:$G,"P1",'2013Figures'!$E:$E,$B$1)</f>
        <v>0</v>
      </c>
      <c r="G404" s="9">
        <f>SUMIFS('2013Figures'!$J:$J,'2013Figures'!$C:$C,$A404,'2013Figures'!$H:$H,$B404,'2013Figures'!$I:$I,$C404,'2013Figures'!$B:$B,"CyToBroker",'2013Figures'!$G:$G,"E1",'2013Figures'!$E:$E,$B$1)</f>
        <v>0</v>
      </c>
      <c r="H404" s="9">
        <f>SUMIFS('2013Figures'!$J:$J,'2013Figures'!$C:$C,$A404,'2013Figures'!$H:$H,$B404,'2013Figures'!$I:$I,$C404,'2013Figures'!$B:$B,"CyToBroker",'2013Figures'!$G:$G,"P1",'2013Figures'!$E:$E,$B$1)</f>
        <v>0</v>
      </c>
      <c r="I404" s="30"/>
      <c r="J404" s="31">
        <v>201401</v>
      </c>
      <c r="K404" s="30"/>
      <c r="L404" s="42">
        <f>SUMIFS('2012Figures'!$J:$J,'2012Figures'!$C:$C,$A404,'2012Figures'!$H:$H,$B404,'2012Figures'!$I:$I,$C404,'2012Figures'!$E:$E,$B$1)</f>
        <v>0</v>
      </c>
      <c r="M404" s="52">
        <f>SUMIFS('2012Figures'!$J:$J,'2012Figures'!$C:$C,$A404,'2012Figures'!$H:$H,$B404,'2012Figures'!$I:$I,$C404,'2012Figures'!$B:$B,"BrokerToCy",'2012Figures'!$G:$G,"E1",'2012Figures'!$E:$E,$B$1)</f>
        <v>0</v>
      </c>
      <c r="N404" s="52">
        <f>SUMIFS('2012Figures'!$J:$J,'2012Figures'!$C:$C,$A404,'2012Figures'!$H:$H,$B404,'2012Figures'!$I:$I,$C404,'2012Figures'!$B:$B,"BrokerToCy",'2012Figures'!$G:$G,"P1",'2012Figures'!$E:$E,$B$1)</f>
        <v>0</v>
      </c>
      <c r="O404" s="52">
        <f>SUMIFS('2012Figures'!$J:$J,'2012Figures'!$C:$C,$A404,'2012Figures'!$H:$H,$B404,'2012Figures'!$I:$I,$C404,'2012Figures'!$B:$B,"CyToBroker",'2012Figures'!$G:$G,"E1",'2012Figures'!$E:$E,$B$1)</f>
        <v>0</v>
      </c>
      <c r="P404" s="52">
        <f>SUMIFS('2012Figures'!$J:$J,'2012Figures'!$C:$C,$A404,'2012Figures'!$H:$H,$B404,'2012Figures'!$I:$I,$C404,'2012Figures'!$B:$B,"CyToBroker",'2012Figures'!$G:$G,"P1",'2012Figures'!$E:$E,$B$1)</f>
        <v>0</v>
      </c>
      <c r="Q404" s="30"/>
      <c r="R404" s="46" t="str">
        <f t="shared" si="48"/>
        <v/>
      </c>
      <c r="S404" s="46" t="str">
        <f t="shared" si="48"/>
        <v/>
      </c>
      <c r="T404" s="46" t="str">
        <f t="shared" si="48"/>
        <v/>
      </c>
      <c r="U404" s="46" t="str">
        <f t="shared" si="48"/>
        <v/>
      </c>
      <c r="V404" s="46" t="str">
        <f t="shared" si="48"/>
        <v/>
      </c>
    </row>
    <row r="405" spans="1:22" x14ac:dyDescent="0.2">
      <c r="A405" s="1">
        <v>9120</v>
      </c>
      <c r="B405" s="1" t="s">
        <v>130</v>
      </c>
      <c r="D405" s="29">
        <f>SUMIFS('2013Figures'!$J:$J,'2013Figures'!$C:$C,$A405,'2013Figures'!$I:$I,"",'2013Figures'!$E:$E,$B$1)</f>
        <v>0</v>
      </c>
      <c r="E405" s="9">
        <f>SUMIFS('2013Figures'!$J:$J,'2013Figures'!$C:$C,$A405,'2013Figures'!$I:$I,"",'2013Figures'!$B:$B,"BrokerToCy",'2013Figures'!$G:$G,"E1",'2013Figures'!$E:$E,$B$1)</f>
        <v>0</v>
      </c>
      <c r="F405" s="9">
        <f>SUMIFS('2013Figures'!$J:$J,'2013Figures'!$C:$C,$A405,'2013Figures'!$I:$I,"",'2013Figures'!$B:$B,"BrokerToCy",'2013Figures'!$G:$G,"P1",'2013Figures'!$E:$E,$B$1)</f>
        <v>0</v>
      </c>
      <c r="G405" s="9">
        <f>SUMIFS('2013Figures'!$J:$J,'2013Figures'!$C:$C,$A405,'2013Figures'!$I:$I,"",'2013Figures'!$B:$B,"CyToBroker",'2013Figures'!$G:$G,"E1",'2013Figures'!$E:$E,$B$1)</f>
        <v>0</v>
      </c>
      <c r="H405" s="9">
        <f>SUMIFS('2013Figures'!$J:$J,'2013Figures'!$C:$C,$A405,'2013Figures'!$I:$I,"",'2013Figures'!$B:$B,"CyToBroker",'2013Figures'!$G:$G,"P1",'2013Figures'!$E:$E,$B$1)</f>
        <v>0</v>
      </c>
      <c r="J405" s="8" t="s">
        <v>131</v>
      </c>
      <c r="L405" s="42">
        <f>SUMIFS('2012Figures'!$J:$J,'2012Figures'!$C:$C,$A405,'2012Figures'!$I:$I,"",'2012Figures'!$E:$E,$B$1)</f>
        <v>0</v>
      </c>
      <c r="M405" s="52">
        <f>SUMIFS('2012Figures'!$J:$J,'2012Figures'!$C:$C,$A405,'2012Figures'!$I:$I,"",'2012Figures'!$B:$B,"BrokerToCy",'2012Figures'!$G:$G,"E1",'2012Figures'!$E:$E,$B$1)</f>
        <v>0</v>
      </c>
      <c r="N405" s="52">
        <f>SUMIFS('2012Figures'!$J:$J,'2012Figures'!$C:$C,$A405,'2012Figures'!$I:$I,"",'2012Figures'!$B:$B,"BrokerToCy",'2012Figures'!$G:$G,"P1",'2012Figures'!$E:$E,$B$1)</f>
        <v>0</v>
      </c>
      <c r="O405" s="52">
        <f>SUMIFS('2012Figures'!$J:$J,'2012Figures'!$C:$C,$A405,'2012Figures'!$I:$I,"",'2012Figures'!$B:$B,"CyToBroker",'2012Figures'!$G:$G,"E1",'2012Figures'!$E:$E,$B$1)</f>
        <v>0</v>
      </c>
      <c r="P405" s="52">
        <f>SUMIFS('2012Figures'!$J:$J,'2012Figures'!$C:$C,$A405,'2012Figures'!$I:$I,"",'2012Figures'!$B:$B,"CyToBroker",'2012Figures'!$G:$G,"P1",'2012Figures'!$E:$E,$B$1)</f>
        <v>0</v>
      </c>
      <c r="R405" s="46" t="str">
        <f t="shared" si="48"/>
        <v/>
      </c>
      <c r="S405" s="46" t="str">
        <f t="shared" si="48"/>
        <v/>
      </c>
      <c r="T405" s="46" t="str">
        <f t="shared" si="48"/>
        <v/>
      </c>
      <c r="U405" s="46" t="str">
        <f t="shared" si="48"/>
        <v/>
      </c>
      <c r="V405" s="46" t="str">
        <f t="shared" si="48"/>
        <v/>
      </c>
    </row>
    <row r="406" spans="1:22" x14ac:dyDescent="0.2">
      <c r="A406" s="21"/>
      <c r="B406" s="21" t="s">
        <v>92</v>
      </c>
      <c r="C406" s="22"/>
      <c r="D406" s="23">
        <f>SUM(E406:H406)</f>
        <v>0</v>
      </c>
      <c r="E406" s="23">
        <f>SUM(E404:E405)</f>
        <v>0</v>
      </c>
      <c r="F406" s="23">
        <f>SUM(F404:F405)</f>
        <v>0</v>
      </c>
      <c r="G406" s="23">
        <f>SUM(G404:G405)</f>
        <v>0</v>
      </c>
      <c r="H406" s="23">
        <f>SUM(H404:H405)</f>
        <v>0</v>
      </c>
      <c r="I406" s="21"/>
      <c r="J406" s="22"/>
      <c r="K406" s="21"/>
      <c r="L406" s="43">
        <f>SUM(M406:P406)</f>
        <v>0</v>
      </c>
      <c r="M406" s="43">
        <f>SUM(M404:M405)</f>
        <v>0</v>
      </c>
      <c r="N406" s="43">
        <f>SUM(N404:N405)</f>
        <v>0</v>
      </c>
      <c r="O406" s="43">
        <f>SUM(O404:O405)</f>
        <v>0</v>
      </c>
      <c r="P406" s="43">
        <f>SUM(P404:P405)</f>
        <v>0</v>
      </c>
      <c r="Q406" s="21"/>
      <c r="R406" s="21"/>
      <c r="S406" s="21"/>
      <c r="T406" s="21"/>
      <c r="U406" s="21"/>
      <c r="V406" s="21"/>
    </row>
    <row r="407" spans="1:22" x14ac:dyDescent="0.2">
      <c r="A407" s="28">
        <v>9730</v>
      </c>
      <c r="B407" s="28" t="s">
        <v>50</v>
      </c>
      <c r="C407" s="17" t="s">
        <v>88</v>
      </c>
      <c r="D407" s="18">
        <f>SUMIFS('2013Figures'!$J:$J,'2013Figures'!$C:$C,$A407,'2013Figures'!$E:$E,$B$1)</f>
        <v>0</v>
      </c>
      <c r="E407" s="18">
        <f>SUMIFS('2013Figures'!$J:$J,'2013Figures'!$C:$C,$A407,'2013Figures'!$B:$B,"BrokerToCy",'2013Figures'!$G:$G,"E1",'2013Figures'!$E:$E,$B$1)</f>
        <v>0</v>
      </c>
      <c r="F407" s="18">
        <f>SUMIFS('2013Figures'!$J:$J,'2013Figures'!$C:$C,$A407,'2013Figures'!$B:$B,"BrokerToCy",'2013Figures'!$G:$G,"P1",'2013Figures'!$E:$E,$B$1)</f>
        <v>0</v>
      </c>
      <c r="G407" s="18">
        <f>SUMIFS('2013Figures'!$J:$J,'2013Figures'!$C:$C,$A407,'2013Figures'!$B:$B,"CyToBroker",'2013Figures'!$G:$G,"E1",'2013Figures'!$E:$E,$B$1)</f>
        <v>0</v>
      </c>
      <c r="H407" s="18">
        <f>SUMIFS('2013Figures'!$J:$J,'2013Figures'!$C:$C,$A407,'2013Figures'!$B:$B,"CyToBroker",'2013Figures'!$G:$G,"P1",'2013Figures'!$E:$E,$B$1)</f>
        <v>0</v>
      </c>
      <c r="I407" s="28"/>
      <c r="J407" s="17"/>
      <c r="K407" s="28"/>
      <c r="L407" s="50">
        <f>SUMIFS('2012Figures'!$J:$J,'2012Figures'!$C:$C,$A407,'2012Figures'!$E:$E,$B$1)</f>
        <v>0</v>
      </c>
      <c r="M407" s="50">
        <f>SUMIFS('2012Figures'!$J:$J,'2012Figures'!$C:$C,$A407,'2012Figures'!$B:$B,"BrokerToCy",'2012Figures'!$G:$G,"E1",'2012Figures'!$E:$E,$B$1)</f>
        <v>0</v>
      </c>
      <c r="N407" s="50">
        <f>SUMIFS('2012Figures'!$J:$J,'2012Figures'!$C:$C,$A407,'2012Figures'!$B:$B,"BrokerToCy",'2012Figures'!$G:$G,"P1",'2012Figures'!$E:$E,$B$1)</f>
        <v>0</v>
      </c>
      <c r="O407" s="50">
        <f>SUMIFS('2012Figures'!$J:$J,'2012Figures'!$C:$C,$A407,'2012Figures'!$B:$B,"CyToBroker",'2012Figures'!$G:$G,"E1",'2012Figures'!$E:$E,$B$1)</f>
        <v>0</v>
      </c>
      <c r="P407" s="50">
        <f>SUMIFS('2012Figures'!$J:$J,'2012Figures'!$C:$C,$A407,'2012Figures'!$B:$B,"CyToBroker",'2012Figures'!$G:$G,"P1",'2012Figures'!$E:$E,$B$1)</f>
        <v>0</v>
      </c>
      <c r="Q407" s="28"/>
      <c r="R407" s="46" t="str">
        <f t="shared" ref="R407:V414" si="49">IF(L407=0,"",ROUND(D407/L407-1,2))</f>
        <v/>
      </c>
      <c r="S407" s="46" t="str">
        <f t="shared" si="49"/>
        <v/>
      </c>
      <c r="T407" s="46" t="str">
        <f t="shared" si="49"/>
        <v/>
      </c>
      <c r="U407" s="46" t="str">
        <f t="shared" si="49"/>
        <v/>
      </c>
      <c r="V407" s="46" t="str">
        <f t="shared" si="49"/>
        <v/>
      </c>
    </row>
    <row r="408" spans="1:22" x14ac:dyDescent="0.2">
      <c r="A408" s="1">
        <v>9730</v>
      </c>
      <c r="B408" s="1" t="s">
        <v>50</v>
      </c>
      <c r="C408" s="8">
        <v>3</v>
      </c>
      <c r="D408" s="29">
        <f>SUMIFS('2013Figures'!$J:$J,'2013Figures'!$C:$C,$A408,'2013Figures'!$H:$H,$B408,'2013Figures'!$I:$I,$C408,'2013Figures'!$E:$E,$B$1)</f>
        <v>0</v>
      </c>
      <c r="E408" s="9">
        <f>SUMIFS('2013Figures'!$J:$J,'2013Figures'!$C:$C,$A408,'2013Figures'!$H:$H,$B408,'2013Figures'!$I:$I,$C408,'2013Figures'!$B:$B,"BrokerToCy",'2013Figures'!$G:$G,"E1",'2013Figures'!$E:$E,$B$1)</f>
        <v>0</v>
      </c>
      <c r="F408" s="9">
        <f>SUMIFS('2013Figures'!$J:$J,'2013Figures'!$C:$C,$A408,'2013Figures'!$H:$H,$B408,'2013Figures'!$I:$I,$C408,'2013Figures'!$B:$B,"BrokerToCy",'2013Figures'!$G:$G,"P1",'2013Figures'!$E:$E,$B$1)</f>
        <v>0</v>
      </c>
      <c r="G408" s="9">
        <f>SUMIFS('2013Figures'!$J:$J,'2013Figures'!$C:$C,$A408,'2013Figures'!$H:$H,$B408,'2013Figures'!$I:$I,$C408,'2013Figures'!$B:$B,"CyToBroker",'2013Figures'!$G:$G,"E1",'2013Figures'!$E:$E,$B$1)</f>
        <v>0</v>
      </c>
      <c r="H408" s="9">
        <f>SUMIFS('2013Figures'!$J:$J,'2013Figures'!$C:$C,$A408,'2013Figures'!$H:$H,$B408,'2013Figures'!$I:$I,$C408,'2013Figures'!$B:$B,"CyToBroker",'2013Figures'!$G:$G,"P1",'2013Figures'!$E:$E,$B$1)</f>
        <v>0</v>
      </c>
      <c r="J408" s="8">
        <v>201501</v>
      </c>
      <c r="L408" s="42">
        <f>SUMIFS('2012Figures'!$J:$J,'2012Figures'!$C:$C,$A408,'2012Figures'!$H:$H,$B408,'2012Figures'!$I:$I,$C408,'2012Figures'!$E:$E,$B$1)</f>
        <v>0</v>
      </c>
      <c r="M408" s="52">
        <f>SUMIFS('2012Figures'!$J:$J,'2012Figures'!$C:$C,$A408,'2012Figures'!$H:$H,$B408,'2012Figures'!$I:$I,$C408,'2012Figures'!$B:$B,"BrokerToCy",'2012Figures'!$G:$G,"E1",'2012Figures'!$E:$E,$B$1)</f>
        <v>0</v>
      </c>
      <c r="N408" s="52">
        <f>SUMIFS('2012Figures'!$J:$J,'2012Figures'!$C:$C,$A408,'2012Figures'!$H:$H,$B408,'2012Figures'!$I:$I,$C408,'2012Figures'!$B:$B,"BrokerToCy",'2012Figures'!$G:$G,"P1",'2012Figures'!$E:$E,$B$1)</f>
        <v>0</v>
      </c>
      <c r="O408" s="52">
        <f>SUMIFS('2012Figures'!$J:$J,'2012Figures'!$C:$C,$A408,'2012Figures'!$H:$H,$B408,'2012Figures'!$I:$I,$C408,'2012Figures'!$B:$B,"CyToBroker",'2012Figures'!$G:$G,"E1",'2012Figures'!$E:$E,$B$1)</f>
        <v>0</v>
      </c>
      <c r="P408" s="52">
        <f>SUMIFS('2012Figures'!$J:$J,'2012Figures'!$C:$C,$A408,'2012Figures'!$H:$H,$B408,'2012Figures'!$I:$I,$C408,'2012Figures'!$B:$B,"CyToBroker",'2012Figures'!$G:$G,"P1",'2012Figures'!$E:$E,$B$1)</f>
        <v>0</v>
      </c>
      <c r="R408" s="46" t="str">
        <f t="shared" si="49"/>
        <v/>
      </c>
      <c r="S408" s="46" t="str">
        <f t="shared" si="49"/>
        <v/>
      </c>
      <c r="T408" s="46" t="str">
        <f t="shared" si="49"/>
        <v/>
      </c>
      <c r="U408" s="46" t="str">
        <f t="shared" si="49"/>
        <v/>
      </c>
      <c r="V408" s="46" t="str">
        <f t="shared" si="49"/>
        <v/>
      </c>
    </row>
    <row r="409" spans="1:22" x14ac:dyDescent="0.2">
      <c r="A409" s="1">
        <v>9730</v>
      </c>
      <c r="B409" s="1" t="s">
        <v>50</v>
      </c>
      <c r="C409" s="8">
        <v>2</v>
      </c>
      <c r="D409" s="29">
        <f>SUMIFS('2013Figures'!$J:$J,'2013Figures'!$C:$C,$A409,'2013Figures'!$H:$H,$B409,'2013Figures'!$I:$I,$C409,'2013Figures'!$E:$E,$B$1)</f>
        <v>0</v>
      </c>
      <c r="E409" s="9">
        <f>SUMIFS('2013Figures'!$J:$J,'2013Figures'!$C:$C,$A409,'2013Figures'!$H:$H,$B409,'2013Figures'!$I:$I,$C409,'2013Figures'!$B:$B,"BrokerToCy",'2013Figures'!$G:$G,"E1",'2013Figures'!$E:$E,$B$1)</f>
        <v>0</v>
      </c>
      <c r="F409" s="9">
        <f>SUMIFS('2013Figures'!$J:$J,'2013Figures'!$C:$C,$A409,'2013Figures'!$H:$H,$B409,'2013Figures'!$I:$I,$C409,'2013Figures'!$B:$B,"BrokerToCy",'2013Figures'!$G:$G,"P1",'2013Figures'!$E:$E,$B$1)</f>
        <v>0</v>
      </c>
      <c r="G409" s="9">
        <f>SUMIFS('2013Figures'!$J:$J,'2013Figures'!$C:$C,$A409,'2013Figures'!$H:$H,$B409,'2013Figures'!$I:$I,$C409,'2013Figures'!$B:$B,"CyToBroker",'2013Figures'!$G:$G,"E1",'2013Figures'!$E:$E,$B$1)</f>
        <v>0</v>
      </c>
      <c r="H409" s="9">
        <f>SUMIFS('2013Figures'!$J:$J,'2013Figures'!$C:$C,$A409,'2013Figures'!$H:$H,$B409,'2013Figures'!$I:$I,$C409,'2013Figures'!$B:$B,"CyToBroker",'2013Figures'!$G:$G,"P1",'2013Figures'!$E:$E,$B$1)</f>
        <v>0</v>
      </c>
      <c r="J409" s="8">
        <v>201401</v>
      </c>
      <c r="L409" s="42">
        <f>SUMIFS('2012Figures'!$J:$J,'2012Figures'!$C:$C,$A409,'2012Figures'!$H:$H,$B409,'2012Figures'!$I:$I,$C409,'2012Figures'!$E:$E,$B$1)</f>
        <v>0</v>
      </c>
      <c r="M409" s="52">
        <f>SUMIFS('2012Figures'!$J:$J,'2012Figures'!$C:$C,$A409,'2012Figures'!$H:$H,$B409,'2012Figures'!$I:$I,$C409,'2012Figures'!$B:$B,"BrokerToCy",'2012Figures'!$G:$G,"E1",'2012Figures'!$E:$E,$B$1)</f>
        <v>0</v>
      </c>
      <c r="N409" s="52">
        <f>SUMIFS('2012Figures'!$J:$J,'2012Figures'!$C:$C,$A409,'2012Figures'!$H:$H,$B409,'2012Figures'!$I:$I,$C409,'2012Figures'!$B:$B,"BrokerToCy",'2012Figures'!$G:$G,"P1",'2012Figures'!$E:$E,$B$1)</f>
        <v>0</v>
      </c>
      <c r="O409" s="52">
        <f>SUMIFS('2012Figures'!$J:$J,'2012Figures'!$C:$C,$A409,'2012Figures'!$H:$H,$B409,'2012Figures'!$I:$I,$C409,'2012Figures'!$B:$B,"CyToBroker",'2012Figures'!$G:$G,"E1",'2012Figures'!$E:$E,$B$1)</f>
        <v>0</v>
      </c>
      <c r="P409" s="52">
        <f>SUMIFS('2012Figures'!$J:$J,'2012Figures'!$C:$C,$A409,'2012Figures'!$H:$H,$B409,'2012Figures'!$I:$I,$C409,'2012Figures'!$B:$B,"CyToBroker",'2012Figures'!$G:$G,"P1",'2012Figures'!$E:$E,$B$1)</f>
        <v>0</v>
      </c>
      <c r="R409" s="46" t="str">
        <f t="shared" si="49"/>
        <v/>
      </c>
      <c r="S409" s="46" t="str">
        <f t="shared" si="49"/>
        <v/>
      </c>
      <c r="T409" s="46" t="str">
        <f t="shared" si="49"/>
        <v/>
      </c>
      <c r="U409" s="46" t="str">
        <f t="shared" si="49"/>
        <v/>
      </c>
      <c r="V409" s="46" t="str">
        <f t="shared" si="49"/>
        <v/>
      </c>
    </row>
    <row r="410" spans="1:22" x14ac:dyDescent="0.2">
      <c r="A410" s="1">
        <v>9730</v>
      </c>
      <c r="B410" s="1" t="s">
        <v>50</v>
      </c>
      <c r="C410" s="8">
        <v>1</v>
      </c>
      <c r="D410" s="29">
        <f>SUMIFS('2013Figures'!$J:$J,'2013Figures'!$C:$C,$A410,'2013Figures'!$H:$H,$B410,'2013Figures'!$I:$I,$C410,'2013Figures'!$E:$E,$B$1)</f>
        <v>0</v>
      </c>
      <c r="E410" s="9">
        <f>SUMIFS('2013Figures'!$J:$J,'2013Figures'!$C:$C,$A410,'2013Figures'!$H:$H,$B410,'2013Figures'!$I:$I,$C410,'2013Figures'!$B:$B,"BrokerToCy",'2013Figures'!$G:$G,"E1",'2013Figures'!$E:$E,$B$1)</f>
        <v>0</v>
      </c>
      <c r="F410" s="9">
        <f>SUMIFS('2013Figures'!$J:$J,'2013Figures'!$C:$C,$A410,'2013Figures'!$H:$H,$B410,'2013Figures'!$I:$I,$C410,'2013Figures'!$B:$B,"BrokerToCy",'2013Figures'!$G:$G,"P1",'2013Figures'!$E:$E,$B$1)</f>
        <v>0</v>
      </c>
      <c r="G410" s="9">
        <f>SUMIFS('2013Figures'!$J:$J,'2013Figures'!$C:$C,$A410,'2013Figures'!$H:$H,$B410,'2013Figures'!$I:$I,$C410,'2013Figures'!$B:$B,"CyToBroker",'2013Figures'!$G:$G,"E1",'2013Figures'!$E:$E,$B$1)</f>
        <v>0</v>
      </c>
      <c r="H410" s="9">
        <f>SUMIFS('2013Figures'!$J:$J,'2013Figures'!$C:$C,$A410,'2013Figures'!$H:$H,$B410,'2013Figures'!$I:$I,$C410,'2013Figures'!$B:$B,"CyToBroker",'2013Figures'!$G:$G,"P1",'2013Figures'!$E:$E,$B$1)</f>
        <v>0</v>
      </c>
      <c r="I410" s="30"/>
      <c r="J410" s="31">
        <v>200901</v>
      </c>
      <c r="K410" s="30"/>
      <c r="L410" s="42">
        <f>SUMIFS('2012Figures'!$J:$J,'2012Figures'!$C:$C,$A410,'2012Figures'!$H:$H,$B410,'2012Figures'!$I:$I,$C410,'2012Figures'!$E:$E,$B$1)</f>
        <v>0</v>
      </c>
      <c r="M410" s="52">
        <f>SUMIFS('2012Figures'!$J:$J,'2012Figures'!$C:$C,$A410,'2012Figures'!$H:$H,$B410,'2012Figures'!$I:$I,$C410,'2012Figures'!$B:$B,"BrokerToCy",'2012Figures'!$G:$G,"E1",'2012Figures'!$E:$E,$B$1)</f>
        <v>0</v>
      </c>
      <c r="N410" s="52">
        <f>SUMIFS('2012Figures'!$J:$J,'2012Figures'!$C:$C,$A410,'2012Figures'!$H:$H,$B410,'2012Figures'!$I:$I,$C410,'2012Figures'!$B:$B,"BrokerToCy",'2012Figures'!$G:$G,"P1",'2012Figures'!$E:$E,$B$1)</f>
        <v>0</v>
      </c>
      <c r="O410" s="52">
        <f>SUMIFS('2012Figures'!$J:$J,'2012Figures'!$C:$C,$A410,'2012Figures'!$H:$H,$B410,'2012Figures'!$I:$I,$C410,'2012Figures'!$B:$B,"CyToBroker",'2012Figures'!$G:$G,"E1",'2012Figures'!$E:$E,$B$1)</f>
        <v>0</v>
      </c>
      <c r="P410" s="52">
        <f>SUMIFS('2012Figures'!$J:$J,'2012Figures'!$C:$C,$A410,'2012Figures'!$H:$H,$B410,'2012Figures'!$I:$I,$C410,'2012Figures'!$B:$B,"CyToBroker",'2012Figures'!$G:$G,"P1",'2012Figures'!$E:$E,$B$1)</f>
        <v>0</v>
      </c>
      <c r="Q410" s="30"/>
      <c r="R410" s="46" t="str">
        <f>IF(L410=0,"",ROUND(D410/L410-1,2))</f>
        <v/>
      </c>
      <c r="S410" s="46" t="str">
        <f t="shared" si="49"/>
        <v/>
      </c>
      <c r="T410" s="46" t="str">
        <f t="shared" si="49"/>
        <v/>
      </c>
      <c r="U410" s="46" t="str">
        <f t="shared" si="49"/>
        <v/>
      </c>
      <c r="V410" s="46" t="str">
        <f t="shared" si="49"/>
        <v/>
      </c>
    </row>
    <row r="411" spans="1:22" x14ac:dyDescent="0.2">
      <c r="A411" s="1">
        <v>9730</v>
      </c>
      <c r="B411" s="1" t="s">
        <v>50</v>
      </c>
      <c r="D411" s="29">
        <f>SUMIFS('2013Figures'!$J:$J,'2013Figures'!$C:$C,$A411,'2013Figures'!$I:$I,"",'2013Figures'!$E:$E,$B$1)</f>
        <v>0</v>
      </c>
      <c r="E411" s="9">
        <f>SUMIFS('2013Figures'!$J:$J,'2013Figures'!$C:$C,$A411,'2013Figures'!$I:$I,"",'2013Figures'!$B:$B,"BrokerToCy",'2013Figures'!$G:$G,"E1",'2013Figures'!$E:$E,$B$1)</f>
        <v>0</v>
      </c>
      <c r="F411" s="9">
        <f>SUMIFS('2013Figures'!$J:$J,'2013Figures'!$C:$C,$A411,'2013Figures'!$I:$I,"",'2013Figures'!$B:$B,"BrokerToCy",'2013Figures'!$G:$G,"P1",'2013Figures'!$E:$E,$B$1)</f>
        <v>0</v>
      </c>
      <c r="G411" s="9">
        <f>SUMIFS('2013Figures'!$J:$J,'2013Figures'!$C:$C,$A411,'2013Figures'!$I:$I,"",'2013Figures'!$B:$B,"CyToBroker",'2013Figures'!$G:$G,"E1",'2013Figures'!$E:$E,$B$1)</f>
        <v>0</v>
      </c>
      <c r="H411" s="9">
        <f>SUMIFS('2013Figures'!$J:$J,'2013Figures'!$C:$C,$A411,'2013Figures'!$I:$I,"",'2013Figures'!$B:$B,"CyToBroker",'2013Figures'!$G:$G,"P1",'2013Figures'!$E:$E,$B$1)</f>
        <v>0</v>
      </c>
      <c r="J411" s="8" t="s">
        <v>131</v>
      </c>
      <c r="L411" s="42">
        <f>SUMIFS('2012Figures'!$J:$J,'2012Figures'!$C:$C,$A411,'2012Figures'!$I:$I,"",'2012Figures'!$E:$E,$B$1)</f>
        <v>0</v>
      </c>
      <c r="M411" s="52">
        <f>SUMIFS('2012Figures'!$J:$J,'2012Figures'!$C:$C,$A411,'2012Figures'!$I:$I,"",'2012Figures'!$B:$B,"BrokerToCy",'2012Figures'!$G:$G,"E1",'2012Figures'!$E:$E,$B$1)</f>
        <v>0</v>
      </c>
      <c r="N411" s="52">
        <f>SUMIFS('2012Figures'!$J:$J,'2012Figures'!$C:$C,$A411,'2012Figures'!$I:$I,"",'2012Figures'!$B:$B,"BrokerToCy",'2012Figures'!$G:$G,"P1",'2012Figures'!$E:$E,$B$1)</f>
        <v>0</v>
      </c>
      <c r="O411" s="52">
        <f>SUMIFS('2012Figures'!$J:$J,'2012Figures'!$C:$C,$A411,'2012Figures'!$I:$I,"",'2012Figures'!$B:$B,"CyToBroker",'2012Figures'!$G:$G,"E1",'2012Figures'!$E:$E,$B$1)</f>
        <v>0</v>
      </c>
      <c r="P411" s="52">
        <f>SUMIFS('2012Figures'!$J:$J,'2012Figures'!$C:$C,$A411,'2012Figures'!$I:$I,"",'2012Figures'!$B:$B,"CyToBroker",'2012Figures'!$G:$G,"P1",'2012Figures'!$E:$E,$B$1)</f>
        <v>0</v>
      </c>
      <c r="R411" s="46" t="str">
        <f t="shared" ref="R411:R418" si="50">IF(L411=0,"",ROUND(D411/L411-1,2))</f>
        <v/>
      </c>
      <c r="S411" s="46" t="str">
        <f t="shared" si="49"/>
        <v/>
      </c>
      <c r="T411" s="46" t="str">
        <f t="shared" si="49"/>
        <v/>
      </c>
      <c r="U411" s="46" t="str">
        <f t="shared" si="49"/>
        <v/>
      </c>
      <c r="V411" s="46" t="str">
        <f t="shared" si="49"/>
        <v/>
      </c>
    </row>
    <row r="412" spans="1:22" x14ac:dyDescent="0.2">
      <c r="A412" s="21"/>
      <c r="B412" s="21" t="s">
        <v>92</v>
      </c>
      <c r="C412" s="22"/>
      <c r="D412" s="23">
        <f>SUM(E412:H412)</f>
        <v>0</v>
      </c>
      <c r="E412" s="23">
        <f>SUM(E408:E411)</f>
        <v>0</v>
      </c>
      <c r="F412" s="23">
        <f>SUM(F408:F411)</f>
        <v>0</v>
      </c>
      <c r="G412" s="23">
        <f>SUM(G408:G411)</f>
        <v>0</v>
      </c>
      <c r="H412" s="23">
        <f>SUM(H408:H411)</f>
        <v>0</v>
      </c>
      <c r="I412" s="21"/>
      <c r="J412" s="22"/>
      <c r="K412" s="21"/>
      <c r="L412" s="43">
        <f>SUM(M412:P412)</f>
        <v>0</v>
      </c>
      <c r="M412" s="43">
        <f>SUM(M408:M411)</f>
        <v>0</v>
      </c>
      <c r="N412" s="43">
        <f>SUM(N408:N411)</f>
        <v>0</v>
      </c>
      <c r="O412" s="43">
        <f>SUM(O408:O411)</f>
        <v>0</v>
      </c>
      <c r="P412" s="43">
        <f>SUM(P408:P411)</f>
        <v>0</v>
      </c>
      <c r="Q412" s="21"/>
      <c r="R412" s="21"/>
      <c r="S412" s="21"/>
      <c r="T412" s="21"/>
      <c r="U412" s="21"/>
      <c r="V412" s="21"/>
    </row>
    <row r="413" spans="1:22" x14ac:dyDescent="0.2">
      <c r="L413" s="53"/>
      <c r="M413" s="53"/>
      <c r="N413" s="53"/>
      <c r="O413" s="53"/>
      <c r="P413" s="53"/>
    </row>
    <row r="414" spans="1:22" x14ac:dyDescent="0.2">
      <c r="L414" s="53"/>
      <c r="M414" s="53"/>
      <c r="N414" s="53"/>
      <c r="O414" s="53"/>
      <c r="P414" s="53"/>
    </row>
    <row r="415" spans="1:22" x14ac:dyDescent="0.2">
      <c r="L415" s="53"/>
      <c r="M415" s="53"/>
      <c r="N415" s="53"/>
      <c r="O415" s="53"/>
      <c r="P415" s="53"/>
    </row>
    <row r="416" spans="1:22" x14ac:dyDescent="0.2">
      <c r="L416" s="53"/>
      <c r="M416" s="53"/>
      <c r="N416" s="53"/>
      <c r="O416" s="53"/>
      <c r="P416" s="53"/>
    </row>
    <row r="417" spans="12:16" x14ac:dyDescent="0.2">
      <c r="L417" s="53"/>
      <c r="M417" s="53"/>
      <c r="N417" s="53"/>
      <c r="O417" s="53"/>
      <c r="P417" s="53"/>
    </row>
    <row r="418" spans="12:16" x14ac:dyDescent="0.2">
      <c r="L418" s="53"/>
      <c r="M418" s="53"/>
      <c r="N418" s="53"/>
      <c r="O418" s="53"/>
      <c r="P418" s="53"/>
    </row>
    <row r="419" spans="12:16" x14ac:dyDescent="0.2">
      <c r="L419" s="53"/>
      <c r="M419" s="53"/>
      <c r="N419" s="53"/>
      <c r="O419" s="53"/>
      <c r="P419" s="53"/>
    </row>
    <row r="420" spans="12:16" x14ac:dyDescent="0.2">
      <c r="L420" s="53"/>
      <c r="M420" s="53"/>
      <c r="N420" s="53"/>
      <c r="O420" s="53"/>
      <c r="P420" s="53"/>
    </row>
    <row r="421" spans="12:16" x14ac:dyDescent="0.2">
      <c r="L421" s="53"/>
      <c r="M421" s="53"/>
      <c r="N421" s="53"/>
      <c r="O421" s="53"/>
      <c r="P421" s="53"/>
    </row>
    <row r="422" spans="12:16" x14ac:dyDescent="0.2">
      <c r="L422" s="53"/>
      <c r="M422" s="53"/>
      <c r="N422" s="53"/>
      <c r="O422" s="53"/>
      <c r="P422" s="53"/>
    </row>
    <row r="423" spans="12:16" x14ac:dyDescent="0.2">
      <c r="L423" s="53"/>
      <c r="M423" s="53"/>
      <c r="N423" s="53"/>
      <c r="O423" s="53"/>
      <c r="P423" s="53"/>
    </row>
    <row r="424" spans="12:16" x14ac:dyDescent="0.2">
      <c r="L424" s="53"/>
      <c r="M424" s="53"/>
      <c r="N424" s="53"/>
      <c r="O424" s="53"/>
      <c r="P424" s="53"/>
    </row>
    <row r="425" spans="12:16" x14ac:dyDescent="0.2">
      <c r="L425" s="53"/>
      <c r="M425" s="53"/>
      <c r="N425" s="53"/>
      <c r="O425" s="53"/>
      <c r="P425" s="53"/>
    </row>
    <row r="426" spans="12:16" x14ac:dyDescent="0.2">
      <c r="L426" s="53"/>
      <c r="M426" s="53"/>
      <c r="N426" s="53"/>
      <c r="O426" s="53"/>
      <c r="P426" s="53"/>
    </row>
    <row r="427" spans="12:16" x14ac:dyDescent="0.2">
      <c r="L427" s="53"/>
      <c r="M427" s="53"/>
      <c r="N427" s="53"/>
      <c r="O427" s="53"/>
      <c r="P427" s="53"/>
    </row>
    <row r="428" spans="12:16" x14ac:dyDescent="0.2">
      <c r="L428" s="53"/>
      <c r="M428" s="53"/>
      <c r="N428" s="53"/>
      <c r="O428" s="53"/>
      <c r="P428" s="53"/>
    </row>
    <row r="429" spans="12:16" x14ac:dyDescent="0.2">
      <c r="L429" s="53"/>
      <c r="M429" s="53"/>
      <c r="N429" s="53"/>
      <c r="O429" s="53"/>
      <c r="P429" s="53"/>
    </row>
    <row r="430" spans="12:16" x14ac:dyDescent="0.2">
      <c r="L430" s="53"/>
      <c r="M430" s="53"/>
      <c r="N430" s="53"/>
      <c r="O430" s="53"/>
      <c r="P430" s="53"/>
    </row>
    <row r="431" spans="12:16" x14ac:dyDescent="0.2">
      <c r="L431" s="53"/>
      <c r="M431" s="53"/>
      <c r="N431" s="53"/>
      <c r="O431" s="53"/>
      <c r="P431" s="53"/>
    </row>
    <row r="432" spans="12:16" x14ac:dyDescent="0.2">
      <c r="L432" s="53"/>
      <c r="M432" s="53"/>
      <c r="N432" s="53"/>
      <c r="O432" s="53"/>
      <c r="P432" s="53"/>
    </row>
    <row r="433" spans="12:16" x14ac:dyDescent="0.2">
      <c r="L433" s="53"/>
      <c r="M433" s="53"/>
      <c r="N433" s="53"/>
      <c r="O433" s="53"/>
      <c r="P433" s="53"/>
    </row>
    <row r="434" spans="12:16" x14ac:dyDescent="0.2">
      <c r="L434" s="53"/>
      <c r="M434" s="53"/>
      <c r="N434" s="53"/>
      <c r="O434" s="53"/>
      <c r="P434" s="53"/>
    </row>
    <row r="435" spans="12:16" x14ac:dyDescent="0.2">
      <c r="L435" s="53"/>
      <c r="M435" s="53"/>
      <c r="N435" s="53"/>
      <c r="O435" s="53"/>
      <c r="P435" s="53"/>
    </row>
    <row r="436" spans="12:16" x14ac:dyDescent="0.2">
      <c r="L436" s="53"/>
      <c r="M436" s="53"/>
      <c r="N436" s="53"/>
      <c r="O436" s="53"/>
      <c r="P436" s="53"/>
    </row>
    <row r="437" spans="12:16" x14ac:dyDescent="0.2">
      <c r="L437" s="53"/>
      <c r="M437" s="53"/>
      <c r="N437" s="53"/>
      <c r="O437" s="53"/>
      <c r="P437" s="53"/>
    </row>
    <row r="438" spans="12:16" x14ac:dyDescent="0.2">
      <c r="L438" s="53"/>
      <c r="M438" s="53"/>
      <c r="N438" s="53"/>
      <c r="O438" s="53"/>
      <c r="P438" s="53"/>
    </row>
    <row r="439" spans="12:16" x14ac:dyDescent="0.2">
      <c r="L439" s="53"/>
      <c r="M439" s="53"/>
      <c r="N439" s="53"/>
      <c r="O439" s="53"/>
      <c r="P439" s="53"/>
    </row>
    <row r="440" spans="12:16" x14ac:dyDescent="0.2">
      <c r="L440" s="53"/>
      <c r="M440" s="53"/>
      <c r="N440" s="53"/>
      <c r="O440" s="53"/>
      <c r="P440" s="53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0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9.140625" style="1"/>
    <col min="2" max="2" width="12.42578125" style="1" customWidth="1"/>
    <col min="3" max="3" width="9.140625" style="8"/>
    <col min="4" max="8" width="12.140625" style="1" customWidth="1"/>
    <col min="9" max="9" width="9.140625" style="1"/>
    <col min="10" max="10" width="9.140625" style="8"/>
    <col min="11" max="16384" width="9.140625" style="1"/>
  </cols>
  <sheetData>
    <row r="1" spans="1:22" x14ac:dyDescent="0.2">
      <c r="A1" s="28" t="s">
        <v>144</v>
      </c>
      <c r="B1" s="28">
        <v>13</v>
      </c>
      <c r="C1" s="16" t="s">
        <v>157</v>
      </c>
      <c r="D1" s="10"/>
      <c r="E1" s="10"/>
      <c r="F1" s="10"/>
      <c r="G1" s="10"/>
      <c r="H1" s="10"/>
      <c r="I1" s="10"/>
      <c r="J1" s="12"/>
    </row>
    <row r="2" spans="1:22" x14ac:dyDescent="0.2">
      <c r="A2" s="28" t="s">
        <v>89</v>
      </c>
      <c r="D2" s="38">
        <v>2013</v>
      </c>
      <c r="E2" s="11" t="s">
        <v>86</v>
      </c>
      <c r="F2" s="11" t="s">
        <v>86</v>
      </c>
      <c r="G2" s="11" t="s">
        <v>87</v>
      </c>
      <c r="H2" s="11" t="s">
        <v>87</v>
      </c>
      <c r="J2" s="17" t="s">
        <v>91</v>
      </c>
      <c r="L2" s="48">
        <v>2012</v>
      </c>
      <c r="M2" s="49" t="s">
        <v>86</v>
      </c>
      <c r="N2" s="49" t="s">
        <v>86</v>
      </c>
      <c r="O2" s="49" t="s">
        <v>87</v>
      </c>
      <c r="P2" s="49" t="s">
        <v>87</v>
      </c>
      <c r="R2" s="38" t="str">
        <f>"Delta % "&amp;D2&amp;"/"&amp;L2</f>
        <v>Delta % 2013/2012</v>
      </c>
    </row>
    <row r="3" spans="1:22" x14ac:dyDescent="0.2">
      <c r="A3" s="13" t="s">
        <v>90</v>
      </c>
      <c r="B3" s="14" t="s">
        <v>83</v>
      </c>
      <c r="C3" s="8" t="s">
        <v>84</v>
      </c>
      <c r="D3" s="11" t="s">
        <v>85</v>
      </c>
      <c r="E3" s="11" t="s">
        <v>9</v>
      </c>
      <c r="F3" s="11" t="s">
        <v>6</v>
      </c>
      <c r="G3" s="11" t="s">
        <v>9</v>
      </c>
      <c r="H3" s="11" t="s">
        <v>6</v>
      </c>
      <c r="I3" s="11"/>
      <c r="J3" s="12"/>
      <c r="K3" s="11"/>
      <c r="L3" s="49" t="s">
        <v>85</v>
      </c>
      <c r="M3" s="49" t="s">
        <v>9</v>
      </c>
      <c r="N3" s="49" t="s">
        <v>6</v>
      </c>
      <c r="O3" s="49" t="s">
        <v>9</v>
      </c>
      <c r="P3" s="49" t="s">
        <v>6</v>
      </c>
      <c r="Q3" s="11"/>
      <c r="R3" s="11" t="s">
        <v>85</v>
      </c>
      <c r="S3" s="11" t="s">
        <v>171</v>
      </c>
      <c r="T3" s="11" t="s">
        <v>172</v>
      </c>
      <c r="U3" s="11" t="s">
        <v>173</v>
      </c>
      <c r="V3" s="11" t="s">
        <v>174</v>
      </c>
    </row>
    <row r="4" spans="1:22" x14ac:dyDescent="0.2">
      <c r="A4" s="15" t="s">
        <v>88</v>
      </c>
      <c r="B4" s="16" t="s">
        <v>88</v>
      </c>
      <c r="C4" s="17" t="s">
        <v>88</v>
      </c>
      <c r="D4" s="18">
        <f t="shared" ref="D4:D30" si="0">SUM(E4:H4)</f>
        <v>1</v>
      </c>
      <c r="E4" s="18">
        <f>SUMIFS('2013Figures'!$J:$J,'2013Figures'!$B:$B,"BrokerToCy",'2013Figures'!$G:$G,"E1",'2013Figures'!$E:$E,$B$1)</f>
        <v>1</v>
      </c>
      <c r="F4" s="18">
        <f>SUMIFS('2013Figures'!$J:$J,'2013Figures'!$B:$B,"BrokerToCy",'2013Figures'!$G:$G,"P1",'2013Figures'!$E:$E,$B$1)</f>
        <v>0</v>
      </c>
      <c r="G4" s="18">
        <f>SUMIFS('2013Figures'!$J:$J,'2013Figures'!$B:$B,"CyToBroker",'2013Figures'!$G:$G,"E1",'2013Figures'!$E:$E,$B$1)</f>
        <v>0</v>
      </c>
      <c r="H4" s="18">
        <f>SUMIFS('2013Figures'!$J:$J,'2013Figures'!$B:$B,"CyToBroker",'2013Figures'!$G:$G,"P1",'2013Figures'!$E:$E,$B$1)</f>
        <v>0</v>
      </c>
      <c r="I4" s="15"/>
      <c r="J4" s="17" t="s">
        <v>88</v>
      </c>
      <c r="K4" s="15"/>
      <c r="L4" s="50">
        <f t="shared" ref="L4" si="1">SUM(M4:P4)</f>
        <v>0</v>
      </c>
      <c r="M4" s="50">
        <f>SUMIFS('2012Figures'!$J:$J,'2012Figures'!$B:$B,"BrokerToCy",'2012Figures'!$G:$G,"E1",'2012Figures'!$E:$E,$B$1)</f>
        <v>0</v>
      </c>
      <c r="N4" s="50">
        <f>SUMIFS('2012Figures'!$J:$J,'2012Figures'!$B:$B,"BrokerToCy",'2012Figures'!$G:$G,"P1",'2012Figures'!$E:$E,$B$1)</f>
        <v>0</v>
      </c>
      <c r="O4" s="50">
        <f>SUMIFS('2012Figures'!$J:$J,'2012Figures'!$B:$B,"CyToBroker",'2012Figures'!$G:$G,"E1",'2012Figures'!$E:$E,$B$1)</f>
        <v>0</v>
      </c>
      <c r="P4" s="50">
        <f>SUMIFS('2012Figures'!$J:$J,'2012Figures'!$B:$B,"CyToBroker",'2012Figures'!$G:$G,"P1",'2012Figures'!$E:$E,$B$1)</f>
        <v>0</v>
      </c>
      <c r="Q4" s="15"/>
      <c r="R4" s="46" t="str">
        <f>IF(L4=0,"",ROUND(D4/L4-1,2))</f>
        <v/>
      </c>
      <c r="S4" s="46" t="str">
        <f t="shared" ref="S4:V29" si="2">IF(M4=0,"",ROUND(E4/M4-1,2))</f>
        <v/>
      </c>
      <c r="T4" s="46" t="str">
        <f t="shared" si="2"/>
        <v/>
      </c>
      <c r="U4" s="46" t="str">
        <f t="shared" si="2"/>
        <v/>
      </c>
      <c r="V4" s="46" t="str">
        <f t="shared" si="2"/>
        <v/>
      </c>
    </row>
    <row r="5" spans="1:22" x14ac:dyDescent="0.2">
      <c r="A5" s="13" t="s">
        <v>88</v>
      </c>
      <c r="B5" s="19" t="s">
        <v>88</v>
      </c>
      <c r="C5" s="12" t="s">
        <v>88</v>
      </c>
      <c r="D5" s="18">
        <f>SUM(E5:H5)</f>
        <v>0</v>
      </c>
      <c r="E5" s="20">
        <f>SUMIFS(E$32:E$412,$J$32:$J$412,$J5)</f>
        <v>0</v>
      </c>
      <c r="F5" s="20">
        <f>SUMIFS(F$32:F$412,$J$32:$J$412,$J5)</f>
        <v>0</v>
      </c>
      <c r="G5" s="20">
        <f>SUMIFS(G$32:G$412,$J$32:$J$412,$J5)</f>
        <v>0</v>
      </c>
      <c r="H5" s="20">
        <f>SUMIFS(H$32:H$412,$J$32:$J$412,$J5)</f>
        <v>0</v>
      </c>
      <c r="I5" s="13"/>
      <c r="J5" s="17" t="s">
        <v>146</v>
      </c>
      <c r="K5" s="13"/>
      <c r="L5" s="50">
        <f>SUM(M5:P5)</f>
        <v>0</v>
      </c>
      <c r="M5" s="51">
        <f>SUMIFS(M$32:M$412,$J$32:$J$412,$J5)</f>
        <v>0</v>
      </c>
      <c r="N5" s="51">
        <f>SUMIFS(N$32:N$412,$J$32:$J$412,$J5)</f>
        <v>0</v>
      </c>
      <c r="O5" s="51">
        <f>SUMIFS(O$32:O$412,$J$32:$J$412,$J5)</f>
        <v>0</v>
      </c>
      <c r="P5" s="51">
        <f>SUMIFS(P$32:P$412,$J$32:$J$412,$J5)</f>
        <v>0</v>
      </c>
      <c r="Q5" s="13"/>
      <c r="R5" s="46" t="str">
        <f t="shared" ref="R5:R29" si="3">IF(L5=0,"",ROUND(D5/L5-1,2))</f>
        <v/>
      </c>
      <c r="S5" s="46" t="str">
        <f t="shared" si="2"/>
        <v/>
      </c>
      <c r="T5" s="46" t="str">
        <f t="shared" si="2"/>
        <v/>
      </c>
      <c r="U5" s="46" t="str">
        <f t="shared" si="2"/>
        <v/>
      </c>
      <c r="V5" s="46" t="str">
        <f t="shared" si="2"/>
        <v/>
      </c>
    </row>
    <row r="6" spans="1:22" x14ac:dyDescent="0.2">
      <c r="A6" s="13" t="s">
        <v>88</v>
      </c>
      <c r="B6" s="19" t="s">
        <v>88</v>
      </c>
      <c r="C6" s="12" t="s">
        <v>88</v>
      </c>
      <c r="D6" s="18">
        <f>SUM(E6:H6)</f>
        <v>0</v>
      </c>
      <c r="E6" s="20">
        <f>SUMIFS(E$32:E$412,$J$32:$J$412,$J6)</f>
        <v>0</v>
      </c>
      <c r="F6" s="20">
        <f>SUMIFS(F$32:F$412,$J$32:$J$412,$J6)</f>
        <v>0</v>
      </c>
      <c r="G6" s="20">
        <f>SUMIFS(G$32:G$412,$J$32:$J$412,$J6)</f>
        <v>0</v>
      </c>
      <c r="H6" s="20">
        <f>SUMIFS(H$32:H$412,$J$32:$J$412,$J6)</f>
        <v>0</v>
      </c>
      <c r="I6" s="13"/>
      <c r="J6" s="17">
        <v>201502</v>
      </c>
      <c r="K6" s="13"/>
      <c r="L6" s="50">
        <f>SUM(M6:P6)</f>
        <v>0</v>
      </c>
      <c r="M6" s="51">
        <f>SUMIFS(M$32:M$412,$J$32:$J$412,$J6)</f>
        <v>0</v>
      </c>
      <c r="N6" s="51">
        <f>SUMIFS(N$32:N$412,$J$32:$J$412,$J6)</f>
        <v>0</v>
      </c>
      <c r="O6" s="51">
        <f>SUMIFS(O$32:O$412,$J$32:$J$412,$J6)</f>
        <v>0</v>
      </c>
      <c r="P6" s="51">
        <f>SUMIFS(P$32:P$412,$J$32:$J$412,$J6)</f>
        <v>0</v>
      </c>
      <c r="Q6" s="13"/>
      <c r="R6" s="46" t="str">
        <f t="shared" si="3"/>
        <v/>
      </c>
      <c r="S6" s="46" t="str">
        <f t="shared" si="2"/>
        <v/>
      </c>
      <c r="T6" s="46" t="str">
        <f t="shared" si="2"/>
        <v/>
      </c>
      <c r="U6" s="46" t="str">
        <f t="shared" si="2"/>
        <v/>
      </c>
      <c r="V6" s="46" t="str">
        <f t="shared" si="2"/>
        <v/>
      </c>
    </row>
    <row r="7" spans="1:22" x14ac:dyDescent="0.2">
      <c r="A7" s="13" t="s">
        <v>88</v>
      </c>
      <c r="B7" s="19" t="s">
        <v>88</v>
      </c>
      <c r="C7" s="12" t="s">
        <v>88</v>
      </c>
      <c r="D7" s="18">
        <f>SUM(E7:H7)</f>
        <v>0</v>
      </c>
      <c r="E7" s="20">
        <f>SUMIFS(E$32:E$412,$J$32:$J$412,$J7)</f>
        <v>0</v>
      </c>
      <c r="F7" s="20">
        <f>SUMIFS(F$32:F$412,$J$32:$J$412,$J7)</f>
        <v>0</v>
      </c>
      <c r="G7" s="20">
        <f>SUMIFS(G$32:G$412,$J$32:$J$412,$J7)</f>
        <v>0</v>
      </c>
      <c r="H7" s="20">
        <f>SUMIFS(H$32:H$412,$J$32:$J$412,$J7)</f>
        <v>0</v>
      </c>
      <c r="I7" s="13"/>
      <c r="J7" s="17">
        <v>201501</v>
      </c>
      <c r="K7" s="13"/>
      <c r="L7" s="50">
        <f>SUM(M7:P7)</f>
        <v>0</v>
      </c>
      <c r="M7" s="51">
        <f>SUMIFS(M$32:M$412,$J$32:$J$412,$J7)</f>
        <v>0</v>
      </c>
      <c r="N7" s="51">
        <f>SUMIFS(N$32:N$412,$J$32:$J$412,$J7)</f>
        <v>0</v>
      </c>
      <c r="O7" s="51">
        <f>SUMIFS(O$32:O$412,$J$32:$J$412,$J7)</f>
        <v>0</v>
      </c>
      <c r="P7" s="51">
        <f>SUMIFS(P$32:P$412,$J$32:$J$412,$J7)</f>
        <v>0</v>
      </c>
      <c r="Q7" s="13"/>
      <c r="R7" s="46" t="str">
        <f t="shared" si="3"/>
        <v/>
      </c>
      <c r="S7" s="46" t="str">
        <f t="shared" si="2"/>
        <v/>
      </c>
      <c r="T7" s="46" t="str">
        <f t="shared" si="2"/>
        <v/>
      </c>
      <c r="U7" s="46" t="str">
        <f t="shared" si="2"/>
        <v/>
      </c>
      <c r="V7" s="46" t="str">
        <f t="shared" si="2"/>
        <v/>
      </c>
    </row>
    <row r="8" spans="1:22" x14ac:dyDescent="0.2">
      <c r="A8" s="13" t="s">
        <v>88</v>
      </c>
      <c r="B8" s="19" t="s">
        <v>88</v>
      </c>
      <c r="C8" s="12" t="s">
        <v>88</v>
      </c>
      <c r="D8" s="18">
        <f>SUM(E8:H8)</f>
        <v>0</v>
      </c>
      <c r="E8" s="20">
        <f>SUMIFS(E$32:E$412,$J$32:$J$412,$J8)</f>
        <v>0</v>
      </c>
      <c r="F8" s="20">
        <f>SUMIFS(F$32:F$412,$J$32:$J$412,$J8)</f>
        <v>0</v>
      </c>
      <c r="G8" s="20">
        <f>SUMIFS(G$32:G$412,$J$32:$J$412,$J8)</f>
        <v>0</v>
      </c>
      <c r="H8" s="20">
        <f>SUMIFS(H$32:H$412,$J$32:$J$412,$J8)</f>
        <v>0</v>
      </c>
      <c r="I8" s="13"/>
      <c r="J8" s="17">
        <v>201401</v>
      </c>
      <c r="K8" s="13"/>
      <c r="L8" s="50">
        <f>SUM(M8:P8)</f>
        <v>0</v>
      </c>
      <c r="M8" s="51">
        <f>SUMIFS(M$32:M$412,$J$32:$J$412,$J8)</f>
        <v>0</v>
      </c>
      <c r="N8" s="51">
        <f>SUMIFS(N$32:N$412,$J$32:$J$412,$J8)</f>
        <v>0</v>
      </c>
      <c r="O8" s="51">
        <f>SUMIFS(O$32:O$412,$J$32:$J$412,$J8)</f>
        <v>0</v>
      </c>
      <c r="P8" s="51">
        <f>SUMIFS(P$32:P$412,$J$32:$J$412,$J8)</f>
        <v>0</v>
      </c>
      <c r="Q8" s="13"/>
      <c r="R8" s="46" t="str">
        <f t="shared" si="3"/>
        <v/>
      </c>
      <c r="S8" s="46" t="str">
        <f t="shared" si="2"/>
        <v/>
      </c>
      <c r="T8" s="46" t="str">
        <f t="shared" si="2"/>
        <v/>
      </c>
      <c r="U8" s="46" t="str">
        <f t="shared" si="2"/>
        <v/>
      </c>
      <c r="V8" s="46" t="str">
        <f t="shared" si="2"/>
        <v/>
      </c>
    </row>
    <row r="9" spans="1:22" x14ac:dyDescent="0.2">
      <c r="A9" s="13" t="s">
        <v>88</v>
      </c>
      <c r="B9" s="19" t="s">
        <v>88</v>
      </c>
      <c r="C9" s="12" t="s">
        <v>88</v>
      </c>
      <c r="D9" s="18">
        <f t="shared" ref="D9:D19" si="4">SUM(E9:H9)</f>
        <v>0</v>
      </c>
      <c r="E9" s="20">
        <f>SUMIFS(E$32:E$412,$J$32:$J$412,$J9)</f>
        <v>0</v>
      </c>
      <c r="F9" s="20">
        <f>SUMIFS(F$32:F$412,$J$32:$J$412,$J9)</f>
        <v>0</v>
      </c>
      <c r="G9" s="20">
        <f>SUMIFS(G$32:G$412,$J$32:$J$412,$J9)</f>
        <v>0</v>
      </c>
      <c r="H9" s="20">
        <f>SUMIFS(H$32:H$412,$J$32:$J$412,$J9)</f>
        <v>0</v>
      </c>
      <c r="I9" s="13"/>
      <c r="J9" s="17">
        <v>201301</v>
      </c>
      <c r="K9" s="13"/>
      <c r="L9" s="50">
        <f t="shared" ref="L9:L19" si="5">SUM(M9:P9)</f>
        <v>0</v>
      </c>
      <c r="M9" s="51">
        <f>SUMIFS(M$32:M$412,$J$32:$J$412,$J9)</f>
        <v>0</v>
      </c>
      <c r="N9" s="51">
        <f>SUMIFS(N$32:N$412,$J$32:$J$412,$J9)</f>
        <v>0</v>
      </c>
      <c r="O9" s="51">
        <f>SUMIFS(O$32:O$412,$J$32:$J$412,$J9)</f>
        <v>0</v>
      </c>
      <c r="P9" s="51">
        <f>SUMIFS(P$32:P$412,$J$32:$J$412,$J9)</f>
        <v>0</v>
      </c>
      <c r="Q9" s="13"/>
      <c r="R9" s="46" t="str">
        <f t="shared" si="3"/>
        <v/>
      </c>
      <c r="S9" s="46" t="str">
        <f t="shared" si="2"/>
        <v/>
      </c>
      <c r="T9" s="46" t="str">
        <f t="shared" si="2"/>
        <v/>
      </c>
      <c r="U9" s="46" t="str">
        <f t="shared" si="2"/>
        <v/>
      </c>
      <c r="V9" s="46" t="str">
        <f t="shared" si="2"/>
        <v/>
      </c>
    </row>
    <row r="10" spans="1:22" x14ac:dyDescent="0.2">
      <c r="A10" s="13" t="s">
        <v>88</v>
      </c>
      <c r="B10" s="19" t="s">
        <v>88</v>
      </c>
      <c r="C10" s="12" t="s">
        <v>88</v>
      </c>
      <c r="D10" s="18">
        <f t="shared" si="4"/>
        <v>0</v>
      </c>
      <c r="E10" s="20">
        <f>SUMIFS(E$32:E$412,$J$32:$J$412,$J10)</f>
        <v>0</v>
      </c>
      <c r="F10" s="20">
        <f>SUMIFS(F$32:F$412,$J$32:$J$412,$J10)</f>
        <v>0</v>
      </c>
      <c r="G10" s="20">
        <f>SUMIFS(G$32:G$412,$J$32:$J$412,$J10)</f>
        <v>0</v>
      </c>
      <c r="H10" s="20">
        <f>SUMIFS(H$32:H$412,$J$32:$J$412,$J10)</f>
        <v>0</v>
      </c>
      <c r="I10" s="13"/>
      <c r="J10" s="17">
        <v>201201</v>
      </c>
      <c r="K10" s="13"/>
      <c r="L10" s="50">
        <f t="shared" si="5"/>
        <v>0</v>
      </c>
      <c r="M10" s="51">
        <f>SUMIFS(M$32:M$412,$J$32:$J$412,$J10)</f>
        <v>0</v>
      </c>
      <c r="N10" s="51">
        <f>SUMIFS(N$32:N$412,$J$32:$J$412,$J10)</f>
        <v>0</v>
      </c>
      <c r="O10" s="51">
        <f>SUMIFS(O$32:O$412,$J$32:$J$412,$J10)</f>
        <v>0</v>
      </c>
      <c r="P10" s="51">
        <f>SUMIFS(P$32:P$412,$J$32:$J$412,$J10)</f>
        <v>0</v>
      </c>
      <c r="Q10" s="13"/>
      <c r="R10" s="46" t="str">
        <f t="shared" si="3"/>
        <v/>
      </c>
      <c r="S10" s="46" t="str">
        <f t="shared" si="2"/>
        <v/>
      </c>
      <c r="T10" s="46" t="str">
        <f t="shared" si="2"/>
        <v/>
      </c>
      <c r="U10" s="46" t="str">
        <f t="shared" si="2"/>
        <v/>
      </c>
      <c r="V10" s="46" t="str">
        <f t="shared" si="2"/>
        <v/>
      </c>
    </row>
    <row r="11" spans="1:22" x14ac:dyDescent="0.2">
      <c r="A11" s="13" t="s">
        <v>88</v>
      </c>
      <c r="B11" s="19" t="s">
        <v>88</v>
      </c>
      <c r="C11" s="12" t="s">
        <v>88</v>
      </c>
      <c r="D11" s="18">
        <f t="shared" si="4"/>
        <v>0</v>
      </c>
      <c r="E11" s="20">
        <f>SUMIFS(E$32:E$412,$J$32:$J$412,$J11)</f>
        <v>0</v>
      </c>
      <c r="F11" s="20">
        <f>SUMIFS(F$32:F$412,$J$32:$J$412,$J11)</f>
        <v>0</v>
      </c>
      <c r="G11" s="20">
        <f>SUMIFS(G$32:G$412,$J$32:$J$412,$J11)</f>
        <v>0</v>
      </c>
      <c r="H11" s="20">
        <f>SUMIFS(H$32:H$412,$J$32:$J$412,$J11)</f>
        <v>0</v>
      </c>
      <c r="I11" s="13"/>
      <c r="J11" s="17">
        <v>201101</v>
      </c>
      <c r="K11" s="13"/>
      <c r="L11" s="50">
        <f t="shared" si="5"/>
        <v>0</v>
      </c>
      <c r="M11" s="51">
        <f>SUMIFS(M$32:M$412,$J$32:$J$412,$J11)</f>
        <v>0</v>
      </c>
      <c r="N11" s="51">
        <f>SUMIFS(N$32:N$412,$J$32:$J$412,$J11)</f>
        <v>0</v>
      </c>
      <c r="O11" s="51">
        <f>SUMIFS(O$32:O$412,$J$32:$J$412,$J11)</f>
        <v>0</v>
      </c>
      <c r="P11" s="51">
        <f>SUMIFS(P$32:P$412,$J$32:$J$412,$J11)</f>
        <v>0</v>
      </c>
      <c r="Q11" s="13"/>
      <c r="R11" s="46" t="str">
        <f t="shared" si="3"/>
        <v/>
      </c>
      <c r="S11" s="46" t="str">
        <f t="shared" si="2"/>
        <v/>
      </c>
      <c r="T11" s="46" t="str">
        <f t="shared" si="2"/>
        <v/>
      </c>
      <c r="U11" s="46" t="str">
        <f t="shared" si="2"/>
        <v/>
      </c>
      <c r="V11" s="46" t="str">
        <f t="shared" si="2"/>
        <v/>
      </c>
    </row>
    <row r="12" spans="1:22" x14ac:dyDescent="0.2">
      <c r="A12" s="13" t="s">
        <v>88</v>
      </c>
      <c r="B12" s="19" t="s">
        <v>88</v>
      </c>
      <c r="C12" s="12" t="s">
        <v>88</v>
      </c>
      <c r="D12" s="18">
        <f t="shared" si="4"/>
        <v>0</v>
      </c>
      <c r="E12" s="20">
        <f>SUMIFS(E$32:E$412,$J$32:$J$412,$J12)</f>
        <v>0</v>
      </c>
      <c r="F12" s="20">
        <f>SUMIFS(F$32:F$412,$J$32:$J$412,$J12)</f>
        <v>0</v>
      </c>
      <c r="G12" s="20">
        <f>SUMIFS(G$32:G$412,$J$32:$J$412,$J12)</f>
        <v>0</v>
      </c>
      <c r="H12" s="20">
        <f>SUMIFS(H$32:H$412,$J$32:$J$412,$J12)</f>
        <v>0</v>
      </c>
      <c r="I12" s="13"/>
      <c r="J12" s="17">
        <v>201010</v>
      </c>
      <c r="K12" s="13"/>
      <c r="L12" s="50">
        <f t="shared" si="5"/>
        <v>0</v>
      </c>
      <c r="M12" s="51">
        <f>SUMIFS(M$32:M$412,$J$32:$J$412,$J12)</f>
        <v>0</v>
      </c>
      <c r="N12" s="51">
        <f>SUMIFS(N$32:N$412,$J$32:$J$412,$J12)</f>
        <v>0</v>
      </c>
      <c r="O12" s="51">
        <f>SUMIFS(O$32:O$412,$J$32:$J$412,$J12)</f>
        <v>0</v>
      </c>
      <c r="P12" s="51">
        <f>SUMIFS(P$32:P$412,$J$32:$J$412,$J12)</f>
        <v>0</v>
      </c>
      <c r="Q12" s="13"/>
      <c r="R12" s="46" t="str">
        <f t="shared" si="3"/>
        <v/>
      </c>
      <c r="S12" s="46" t="str">
        <f t="shared" si="2"/>
        <v/>
      </c>
      <c r="T12" s="46" t="str">
        <f t="shared" si="2"/>
        <v/>
      </c>
      <c r="U12" s="46" t="str">
        <f t="shared" si="2"/>
        <v/>
      </c>
      <c r="V12" s="46" t="str">
        <f t="shared" si="2"/>
        <v/>
      </c>
    </row>
    <row r="13" spans="1:22" x14ac:dyDescent="0.2">
      <c r="A13" s="13" t="s">
        <v>88</v>
      </c>
      <c r="B13" s="19" t="s">
        <v>88</v>
      </c>
      <c r="C13" s="12" t="s">
        <v>88</v>
      </c>
      <c r="D13" s="18">
        <f t="shared" si="4"/>
        <v>0</v>
      </c>
      <c r="E13" s="20">
        <f>SUMIFS(E$32:E$412,$J$32:$J$412,$J13)</f>
        <v>0</v>
      </c>
      <c r="F13" s="20">
        <f>SUMIFS(F$32:F$412,$J$32:$J$412,$J13)</f>
        <v>0</v>
      </c>
      <c r="G13" s="20">
        <f>SUMIFS(G$32:G$412,$J$32:$J$412,$J13)</f>
        <v>0</v>
      </c>
      <c r="H13" s="20">
        <f>SUMIFS(H$32:H$412,$J$32:$J$412,$J13)</f>
        <v>0</v>
      </c>
      <c r="I13" s="13"/>
      <c r="J13" s="17">
        <v>201005</v>
      </c>
      <c r="K13" s="13"/>
      <c r="L13" s="50">
        <f t="shared" si="5"/>
        <v>0</v>
      </c>
      <c r="M13" s="51">
        <f>SUMIFS(M$32:M$412,$J$32:$J$412,$J13)</f>
        <v>0</v>
      </c>
      <c r="N13" s="51">
        <f>SUMIFS(N$32:N$412,$J$32:$J$412,$J13)</f>
        <v>0</v>
      </c>
      <c r="O13" s="51">
        <f>SUMIFS(O$32:O$412,$J$32:$J$412,$J13)</f>
        <v>0</v>
      </c>
      <c r="P13" s="51">
        <f>SUMIFS(P$32:P$412,$J$32:$J$412,$J13)</f>
        <v>0</v>
      </c>
      <c r="Q13" s="13"/>
      <c r="R13" s="46" t="str">
        <f t="shared" si="3"/>
        <v/>
      </c>
      <c r="S13" s="46" t="str">
        <f t="shared" si="2"/>
        <v/>
      </c>
      <c r="T13" s="46" t="str">
        <f t="shared" si="2"/>
        <v/>
      </c>
      <c r="U13" s="46" t="str">
        <f t="shared" si="2"/>
        <v/>
      </c>
      <c r="V13" s="46" t="str">
        <f t="shared" si="2"/>
        <v/>
      </c>
    </row>
    <row r="14" spans="1:22" x14ac:dyDescent="0.2">
      <c r="A14" s="13" t="s">
        <v>88</v>
      </c>
      <c r="B14" s="19" t="s">
        <v>88</v>
      </c>
      <c r="C14" s="12" t="s">
        <v>88</v>
      </c>
      <c r="D14" s="18">
        <f t="shared" si="4"/>
        <v>0</v>
      </c>
      <c r="E14" s="20">
        <f>SUMIFS(E$32:E$412,$J$32:$J$412,$J14)</f>
        <v>0</v>
      </c>
      <c r="F14" s="20">
        <f>SUMIFS(F$32:F$412,$J$32:$J$412,$J14)</f>
        <v>0</v>
      </c>
      <c r="G14" s="20">
        <f>SUMIFS(G$32:G$412,$J$32:$J$412,$J14)</f>
        <v>0</v>
      </c>
      <c r="H14" s="20">
        <f>SUMIFS(H$32:H$412,$J$32:$J$412,$J14)</f>
        <v>0</v>
      </c>
      <c r="I14" s="13"/>
      <c r="J14" s="17">
        <v>201001</v>
      </c>
      <c r="K14" s="13"/>
      <c r="L14" s="50">
        <f t="shared" si="5"/>
        <v>0</v>
      </c>
      <c r="M14" s="51">
        <f>SUMIFS(M$32:M$412,$J$32:$J$412,$J14)</f>
        <v>0</v>
      </c>
      <c r="N14" s="51">
        <f>SUMIFS(N$32:N$412,$J$32:$J$412,$J14)</f>
        <v>0</v>
      </c>
      <c r="O14" s="51">
        <f>SUMIFS(O$32:O$412,$J$32:$J$412,$J14)</f>
        <v>0</v>
      </c>
      <c r="P14" s="51">
        <f>SUMIFS(P$32:P$412,$J$32:$J$412,$J14)</f>
        <v>0</v>
      </c>
      <c r="Q14" s="13"/>
      <c r="R14" s="46" t="str">
        <f t="shared" si="3"/>
        <v/>
      </c>
      <c r="S14" s="46" t="str">
        <f t="shared" si="2"/>
        <v/>
      </c>
      <c r="T14" s="46" t="str">
        <f t="shared" si="2"/>
        <v/>
      </c>
      <c r="U14" s="46" t="str">
        <f t="shared" si="2"/>
        <v/>
      </c>
      <c r="V14" s="46" t="str">
        <f t="shared" si="2"/>
        <v/>
      </c>
    </row>
    <row r="15" spans="1:22" x14ac:dyDescent="0.2">
      <c r="A15" s="13" t="s">
        <v>88</v>
      </c>
      <c r="B15" s="19" t="s">
        <v>88</v>
      </c>
      <c r="C15" s="12" t="s">
        <v>88</v>
      </c>
      <c r="D15" s="18">
        <f t="shared" si="4"/>
        <v>1</v>
      </c>
      <c r="E15" s="20">
        <f>SUMIFS(E$32:E$412,$J$32:$J$412,$J15)</f>
        <v>1</v>
      </c>
      <c r="F15" s="20">
        <f>SUMIFS(F$32:F$412,$J$32:$J$412,$J15)</f>
        <v>0</v>
      </c>
      <c r="G15" s="20">
        <f>SUMIFS(G$32:G$412,$J$32:$J$412,$J15)</f>
        <v>0</v>
      </c>
      <c r="H15" s="20">
        <f>SUMIFS(H$32:H$412,$J$32:$J$412,$J15)</f>
        <v>0</v>
      </c>
      <c r="I15" s="13"/>
      <c r="J15" s="17">
        <v>200901</v>
      </c>
      <c r="K15" s="13"/>
      <c r="L15" s="50">
        <f t="shared" si="5"/>
        <v>0</v>
      </c>
      <c r="M15" s="51">
        <f>SUMIFS(M$32:M$412,$J$32:$J$412,$J15)</f>
        <v>0</v>
      </c>
      <c r="N15" s="51">
        <f>SUMIFS(N$32:N$412,$J$32:$J$412,$J15)</f>
        <v>0</v>
      </c>
      <c r="O15" s="51">
        <f>SUMIFS(O$32:O$412,$J$32:$J$412,$J15)</f>
        <v>0</v>
      </c>
      <c r="P15" s="51">
        <f>SUMIFS(P$32:P$412,$J$32:$J$412,$J15)</f>
        <v>0</v>
      </c>
      <c r="Q15" s="13"/>
      <c r="R15" s="46" t="str">
        <f t="shared" si="3"/>
        <v/>
      </c>
      <c r="S15" s="46" t="str">
        <f t="shared" si="2"/>
        <v/>
      </c>
      <c r="T15" s="46" t="str">
        <f t="shared" si="2"/>
        <v/>
      </c>
      <c r="U15" s="46" t="str">
        <f t="shared" si="2"/>
        <v/>
      </c>
      <c r="V15" s="46" t="str">
        <f t="shared" si="2"/>
        <v/>
      </c>
    </row>
    <row r="16" spans="1:22" x14ac:dyDescent="0.2">
      <c r="A16" s="13" t="s">
        <v>88</v>
      </c>
      <c r="B16" s="19" t="s">
        <v>88</v>
      </c>
      <c r="C16" s="12" t="s">
        <v>88</v>
      </c>
      <c r="D16" s="18">
        <f t="shared" si="4"/>
        <v>0</v>
      </c>
      <c r="E16" s="20">
        <f>SUMIFS(E$32:E$412,$J$32:$J$412,$J16)</f>
        <v>0</v>
      </c>
      <c r="F16" s="20">
        <f>SUMIFS(F$32:F$412,$J$32:$J$412,$J16)</f>
        <v>0</v>
      </c>
      <c r="G16" s="20">
        <f>SUMIFS(G$32:G$412,$J$32:$J$412,$J16)</f>
        <v>0</v>
      </c>
      <c r="H16" s="20">
        <f>SUMIFS(H$32:H$412,$J$32:$J$412,$J16)</f>
        <v>0</v>
      </c>
      <c r="I16" s="13"/>
      <c r="J16" s="17">
        <v>200801</v>
      </c>
      <c r="K16" s="13"/>
      <c r="L16" s="50">
        <f t="shared" si="5"/>
        <v>0</v>
      </c>
      <c r="M16" s="51">
        <f>SUMIFS(M$32:M$412,$J$32:$J$412,$J16)</f>
        <v>0</v>
      </c>
      <c r="N16" s="51">
        <f>SUMIFS(N$32:N$412,$J$32:$J$412,$J16)</f>
        <v>0</v>
      </c>
      <c r="O16" s="51">
        <f>SUMIFS(O$32:O$412,$J$32:$J$412,$J16)</f>
        <v>0</v>
      </c>
      <c r="P16" s="51">
        <f>SUMIFS(P$32:P$412,$J$32:$J$412,$J16)</f>
        <v>0</v>
      </c>
      <c r="Q16" s="13"/>
      <c r="R16" s="46" t="str">
        <f t="shared" si="3"/>
        <v/>
      </c>
      <c r="S16" s="46" t="str">
        <f t="shared" si="2"/>
        <v/>
      </c>
      <c r="T16" s="46" t="str">
        <f t="shared" si="2"/>
        <v/>
      </c>
      <c r="U16" s="46" t="str">
        <f t="shared" si="2"/>
        <v/>
      </c>
      <c r="V16" s="46" t="str">
        <f t="shared" si="2"/>
        <v/>
      </c>
    </row>
    <row r="17" spans="1:22" x14ac:dyDescent="0.2">
      <c r="A17" s="13" t="s">
        <v>88</v>
      </c>
      <c r="B17" s="19" t="s">
        <v>88</v>
      </c>
      <c r="C17" s="12" t="s">
        <v>88</v>
      </c>
      <c r="D17" s="18">
        <f t="shared" si="4"/>
        <v>0</v>
      </c>
      <c r="E17" s="20">
        <f>SUMIFS(E$32:E$412,$J$32:$J$412,$J17)</f>
        <v>0</v>
      </c>
      <c r="F17" s="20">
        <f>SUMIFS(F$32:F$412,$J$32:$J$412,$J17)</f>
        <v>0</v>
      </c>
      <c r="G17" s="20">
        <f>SUMIFS(G$32:G$412,$J$32:$J$412,$J17)</f>
        <v>0</v>
      </c>
      <c r="H17" s="20">
        <f>SUMIFS(H$32:H$412,$J$32:$J$412,$J17)</f>
        <v>0</v>
      </c>
      <c r="I17" s="13"/>
      <c r="J17" s="17">
        <v>200701</v>
      </c>
      <c r="K17" s="13"/>
      <c r="L17" s="50">
        <f t="shared" si="5"/>
        <v>0</v>
      </c>
      <c r="M17" s="51">
        <f>SUMIFS(M$32:M$412,$J$32:$J$412,$J17)</f>
        <v>0</v>
      </c>
      <c r="N17" s="51">
        <f>SUMIFS(N$32:N$412,$J$32:$J$412,$J17)</f>
        <v>0</v>
      </c>
      <c r="O17" s="51">
        <f>SUMIFS(O$32:O$412,$J$32:$J$412,$J17)</f>
        <v>0</v>
      </c>
      <c r="P17" s="51">
        <f>SUMIFS(P$32:P$412,$J$32:$J$412,$J17)</f>
        <v>0</v>
      </c>
      <c r="Q17" s="13"/>
      <c r="R17" s="46" t="str">
        <f t="shared" si="3"/>
        <v/>
      </c>
      <c r="S17" s="46" t="str">
        <f t="shared" si="2"/>
        <v/>
      </c>
      <c r="T17" s="46" t="str">
        <f t="shared" si="2"/>
        <v/>
      </c>
      <c r="U17" s="46" t="str">
        <f t="shared" si="2"/>
        <v/>
      </c>
      <c r="V17" s="46" t="str">
        <f t="shared" si="2"/>
        <v/>
      </c>
    </row>
    <row r="18" spans="1:22" x14ac:dyDescent="0.2">
      <c r="A18" s="13" t="s">
        <v>88</v>
      </c>
      <c r="B18" s="19" t="s">
        <v>88</v>
      </c>
      <c r="C18" s="12" t="s">
        <v>88</v>
      </c>
      <c r="D18" s="18">
        <f t="shared" si="4"/>
        <v>0</v>
      </c>
      <c r="E18" s="20">
        <f>SUMIFS(E$32:E$412,$J$32:$J$412,$J18)</f>
        <v>0</v>
      </c>
      <c r="F18" s="20">
        <f>SUMIFS(F$32:F$412,$J$32:$J$412,$J18)</f>
        <v>0</v>
      </c>
      <c r="G18" s="20">
        <f>SUMIFS(G$32:G$412,$J$32:$J$412,$J18)</f>
        <v>0</v>
      </c>
      <c r="H18" s="20">
        <f>SUMIFS(H$32:H$412,$J$32:$J$412,$J18)</f>
        <v>0</v>
      </c>
      <c r="I18" s="13"/>
      <c r="J18" s="17">
        <v>200601</v>
      </c>
      <c r="K18" s="13"/>
      <c r="L18" s="50">
        <f t="shared" si="5"/>
        <v>0</v>
      </c>
      <c r="M18" s="51">
        <f>SUMIFS(M$32:M$412,$J$32:$J$412,$J18)</f>
        <v>0</v>
      </c>
      <c r="N18" s="51">
        <f>SUMIFS(N$32:N$412,$J$32:$J$412,$J18)</f>
        <v>0</v>
      </c>
      <c r="O18" s="51">
        <f>SUMIFS(O$32:O$412,$J$32:$J$412,$J18)</f>
        <v>0</v>
      </c>
      <c r="P18" s="51">
        <f>SUMIFS(P$32:P$412,$J$32:$J$412,$J18)</f>
        <v>0</v>
      </c>
      <c r="Q18" s="13"/>
      <c r="R18" s="46" t="str">
        <f t="shared" si="3"/>
        <v/>
      </c>
      <c r="S18" s="46" t="str">
        <f t="shared" si="2"/>
        <v/>
      </c>
      <c r="T18" s="46" t="str">
        <f t="shared" si="2"/>
        <v/>
      </c>
      <c r="U18" s="46" t="str">
        <f t="shared" si="2"/>
        <v/>
      </c>
      <c r="V18" s="46" t="str">
        <f t="shared" si="2"/>
        <v/>
      </c>
    </row>
    <row r="19" spans="1:22" x14ac:dyDescent="0.2">
      <c r="A19" s="13" t="s">
        <v>88</v>
      </c>
      <c r="B19" s="19" t="s">
        <v>88</v>
      </c>
      <c r="C19" s="12" t="s">
        <v>88</v>
      </c>
      <c r="D19" s="18">
        <f t="shared" si="4"/>
        <v>0</v>
      </c>
      <c r="E19" s="20">
        <f>SUMIFS(E$32:E$412,$J$32:$J$412,$J19)</f>
        <v>0</v>
      </c>
      <c r="F19" s="20">
        <f>SUMIFS(F$32:F$412,$J$32:$J$412,$J19)</f>
        <v>0</v>
      </c>
      <c r="G19" s="20">
        <f>SUMIFS(G$32:G$412,$J$32:$J$412,$J19)</f>
        <v>0</v>
      </c>
      <c r="H19" s="20">
        <f>SUMIFS(H$32:H$412,$J$32:$J$412,$J19)</f>
        <v>0</v>
      </c>
      <c r="I19" s="13"/>
      <c r="J19" s="17" t="s">
        <v>131</v>
      </c>
      <c r="K19" s="13"/>
      <c r="L19" s="50">
        <f t="shared" si="5"/>
        <v>0</v>
      </c>
      <c r="M19" s="51">
        <f>SUMIFS(M$32:M$412,$J$32:$J$412,$J19)</f>
        <v>0</v>
      </c>
      <c r="N19" s="51">
        <f>SUMIFS(N$32:N$412,$J$32:$J$412,$J19)</f>
        <v>0</v>
      </c>
      <c r="O19" s="51">
        <f>SUMIFS(O$32:O$412,$J$32:$J$412,$J19)</f>
        <v>0</v>
      </c>
      <c r="P19" s="51">
        <f>SUMIFS(P$32:P$412,$J$32:$J$412,$J19)</f>
        <v>0</v>
      </c>
      <c r="Q19" s="13"/>
      <c r="R19" s="46" t="str">
        <f t="shared" si="3"/>
        <v/>
      </c>
      <c r="S19" s="46" t="str">
        <f t="shared" si="2"/>
        <v/>
      </c>
      <c r="T19" s="46" t="str">
        <f t="shared" si="2"/>
        <v/>
      </c>
      <c r="U19" s="46" t="str">
        <f t="shared" si="2"/>
        <v/>
      </c>
      <c r="V19" s="46" t="str">
        <f t="shared" si="2"/>
        <v/>
      </c>
    </row>
    <row r="20" spans="1:22" x14ac:dyDescent="0.2">
      <c r="A20" s="21"/>
      <c r="B20" s="21" t="s">
        <v>92</v>
      </c>
      <c r="C20" s="22"/>
      <c r="D20" s="23">
        <f>SUM(E20:H20)</f>
        <v>1</v>
      </c>
      <c r="E20" s="23">
        <f>SUM(E5:E19)</f>
        <v>1</v>
      </c>
      <c r="F20" s="23">
        <f t="shared" ref="F20:H20" si="6">SUM(F5:F19)</f>
        <v>0</v>
      </c>
      <c r="G20" s="23">
        <f t="shared" si="6"/>
        <v>0</v>
      </c>
      <c r="H20" s="23">
        <f t="shared" si="6"/>
        <v>0</v>
      </c>
      <c r="I20" s="21"/>
      <c r="J20" s="22"/>
      <c r="K20" s="21"/>
      <c r="L20" s="43">
        <f>SUM(M20:P20)</f>
        <v>0</v>
      </c>
      <c r="M20" s="43">
        <f>SUM(M5:M19)</f>
        <v>0</v>
      </c>
      <c r="N20" s="43">
        <f t="shared" ref="N20:P20" si="7">SUM(N5:N19)</f>
        <v>0</v>
      </c>
      <c r="O20" s="43">
        <f t="shared" si="7"/>
        <v>0</v>
      </c>
      <c r="P20" s="43">
        <f t="shared" si="7"/>
        <v>0</v>
      </c>
      <c r="Q20" s="21"/>
      <c r="R20" s="21"/>
      <c r="S20" s="21"/>
      <c r="T20" s="21"/>
      <c r="U20" s="21"/>
      <c r="V20" s="21"/>
    </row>
    <row r="21" spans="1:22" x14ac:dyDescent="0.2">
      <c r="A21" s="35" t="s">
        <v>100</v>
      </c>
      <c r="B21" s="14" t="s">
        <v>88</v>
      </c>
      <c r="C21" s="8" t="s">
        <v>88</v>
      </c>
      <c r="D21" s="36">
        <f t="shared" si="0"/>
        <v>0</v>
      </c>
      <c r="E21" s="9">
        <f>SUMIFS('2013Figures'!$J:$J,'2013Figures'!$B:$B,"BrokerToCy",'2013Figures'!$G:$G,"E1",'2013Figures'!$K:$K,1,'2013Figures'!$E:$E,$B$1)</f>
        <v>0</v>
      </c>
      <c r="F21" s="9">
        <f>SUMIFS('2013Figures'!$J:$J,'2013Figures'!$B:$B,"BrokerToCy",'2013Figures'!$G:$G,"P1",'2013Figures'!$K:$K,1,'2013Figures'!$E:$E,$B$1)</f>
        <v>0</v>
      </c>
      <c r="G21" s="9">
        <f>SUMIFS('2013Figures'!$J:$J,'2013Figures'!$B:$B,"CyToBroker",'2013Figures'!$G:$G,"E1",'2013Figures'!$K:$K,1,'2013Figures'!$E:$E,$B$1)</f>
        <v>0</v>
      </c>
      <c r="H21" s="9">
        <f>SUMIFS('2013Figures'!$J:$J,'2013Figures'!$B:$B,"CyToBroker",'2013Figures'!$G:$G,"P1",'2013Figures'!$K:$K,1,'2013Figures'!$E:$E,$B$1)</f>
        <v>0</v>
      </c>
      <c r="I21" s="11"/>
      <c r="K21" s="11"/>
      <c r="L21" s="41">
        <f t="shared" ref="L21:L30" si="8">SUM(M21:P21)</f>
        <v>0</v>
      </c>
      <c r="M21" s="52">
        <f>SUMIFS('2012Figures'!$J:$J,'2012Figures'!$B:$B,"BrokerToCy",'2012Figures'!$G:$G,"E1",'2012Figures'!$K:$K,1,'2012Figures'!$E:$E,$B$1)</f>
        <v>0</v>
      </c>
      <c r="N21" s="52">
        <f>SUMIFS('2012Figures'!$J:$J,'2012Figures'!$B:$B,"BrokerToCy",'2012Figures'!$G:$G,"P1",'2012Figures'!$K:$K,1,'2012Figures'!$E:$E,$B$1)</f>
        <v>0</v>
      </c>
      <c r="O21" s="52">
        <f>SUMIFS('2012Figures'!$J:$J,'2012Figures'!$B:$B,"CyToBroker",'2012Figures'!$G:$G,"E1",'2012Figures'!$K:$K,1,'2012Figures'!$E:$E,$B$1)</f>
        <v>0</v>
      </c>
      <c r="P21" s="52">
        <f>SUMIFS('2012Figures'!$J:$J,'2012Figures'!$B:$B,"CyToBroker",'2012Figures'!$G:$G,"P1",'2012Figures'!$K:$K,1,'2012Figures'!$E:$E,$B$1)</f>
        <v>0</v>
      </c>
      <c r="Q21" s="11"/>
      <c r="R21" s="46" t="str">
        <f t="shared" ref="R21:V45" si="9">IF(L21=0,"",ROUND(D21/L21-1,2))</f>
        <v/>
      </c>
      <c r="S21" s="46" t="str">
        <f t="shared" si="9"/>
        <v/>
      </c>
      <c r="T21" s="46" t="str">
        <f t="shared" si="9"/>
        <v/>
      </c>
      <c r="U21" s="46" t="str">
        <f t="shared" si="9"/>
        <v/>
      </c>
      <c r="V21" s="46" t="str">
        <f t="shared" si="9"/>
        <v/>
      </c>
    </row>
    <row r="22" spans="1:22" x14ac:dyDescent="0.2">
      <c r="A22" s="35" t="s">
        <v>101</v>
      </c>
      <c r="B22" s="14" t="s">
        <v>88</v>
      </c>
      <c r="C22" s="8" t="s">
        <v>88</v>
      </c>
      <c r="D22" s="36">
        <f t="shared" si="0"/>
        <v>1</v>
      </c>
      <c r="E22" s="9">
        <f>SUMIFS('2013Figures'!$J:$J,'2013Figures'!$B:$B,"BrokerToCy",'2013Figures'!$G:$G,"E1",'2013Figures'!$K:$K,2,'2013Figures'!$E:$E,$B$1)</f>
        <v>1</v>
      </c>
      <c r="F22" s="9">
        <f>SUMIFS('2013Figures'!$J:$J,'2013Figures'!$B:$B,"BrokerToCy",'2013Figures'!$G:$G,"P1",'2013Figures'!$K:$K,2,'2013Figures'!$E:$E,$B$1)</f>
        <v>0</v>
      </c>
      <c r="G22" s="9">
        <f>SUMIFS('2013Figures'!$J:$J,'2013Figures'!$B:$B,"CyToBroker",'2013Figures'!$G:$G,"E1",'2013Figures'!$K:$K,2,'2013Figures'!$E:$E,$B$1)</f>
        <v>0</v>
      </c>
      <c r="H22" s="9">
        <f>SUMIFS('2013Figures'!$J:$J,'2013Figures'!$B:$B,"CyToBroker",'2013Figures'!$G:$G,"P1",'2013Figures'!$K:$K,2,'2013Figures'!$E:$E,$B$1)</f>
        <v>0</v>
      </c>
      <c r="I22" s="11"/>
      <c r="K22" s="11"/>
      <c r="L22" s="41">
        <f t="shared" si="8"/>
        <v>0</v>
      </c>
      <c r="M22" s="52">
        <f>SUMIFS('2012Figures'!$J:$J,'2012Figures'!$B:$B,"BrokerToCy",'2012Figures'!$G:$G,"E1",'2012Figures'!$K:$K,2,'2012Figures'!$E:$E,$B$1)</f>
        <v>0</v>
      </c>
      <c r="N22" s="52">
        <f>SUMIFS('2012Figures'!$J:$J,'2012Figures'!$B:$B,"BrokerToCy",'2012Figures'!$G:$G,"P1",'2012Figures'!$K:$K,2,'2012Figures'!$E:$E,$B$1)</f>
        <v>0</v>
      </c>
      <c r="O22" s="52">
        <f>SUMIFS('2012Figures'!$J:$J,'2012Figures'!$B:$B,"CyToBroker",'2012Figures'!$G:$G,"E1",'2012Figures'!$K:$K,2,'2012Figures'!$E:$E,$B$1)</f>
        <v>0</v>
      </c>
      <c r="P22" s="52">
        <f>SUMIFS('2012Figures'!$J:$J,'2012Figures'!$B:$B,"CyToBroker",'2012Figures'!$G:$G,"P1",'2012Figures'!$K:$K,2,'2012Figures'!$E:$E,$B$1)</f>
        <v>0</v>
      </c>
      <c r="Q22" s="11"/>
      <c r="R22" s="46" t="str">
        <f t="shared" si="9"/>
        <v/>
      </c>
      <c r="S22" s="46" t="str">
        <f t="shared" si="9"/>
        <v/>
      </c>
      <c r="T22" s="46" t="str">
        <f t="shared" si="9"/>
        <v/>
      </c>
      <c r="U22" s="46" t="str">
        <f t="shared" si="9"/>
        <v/>
      </c>
      <c r="V22" s="46" t="str">
        <f t="shared" si="9"/>
        <v/>
      </c>
    </row>
    <row r="23" spans="1:22" x14ac:dyDescent="0.2">
      <c r="A23" s="35" t="s">
        <v>102</v>
      </c>
      <c r="B23" s="14" t="s">
        <v>88</v>
      </c>
      <c r="C23" s="8" t="s">
        <v>88</v>
      </c>
      <c r="D23" s="36">
        <f t="shared" si="0"/>
        <v>0</v>
      </c>
      <c r="E23" s="9">
        <f>SUMIFS('2013Figures'!$J:$J,'2013Figures'!$B:$B,"BrokerToCy",'2013Figures'!$G:$G,"E1",'2013Figures'!$K:$K,3,'2013Figures'!$E:$E,$B$1)</f>
        <v>0</v>
      </c>
      <c r="F23" s="9">
        <f>SUMIFS('2013Figures'!$J:$J,'2013Figures'!$B:$B,"BrokerToCy",'2013Figures'!$G:$G,"P1",'2013Figures'!$K:$K,3,'2013Figures'!$E:$E,$B$1)</f>
        <v>0</v>
      </c>
      <c r="G23" s="9">
        <f>SUMIFS('2013Figures'!$J:$J,'2013Figures'!$B:$B,"CyToBroker",'2013Figures'!$G:$G,"E1",'2013Figures'!$K:$K,3,'2013Figures'!$E:$E,$B$1)</f>
        <v>0</v>
      </c>
      <c r="H23" s="9">
        <f>SUMIFS('2013Figures'!$J:$J,'2013Figures'!$B:$B,"CyToBroker",'2013Figures'!$G:$G,"P1",'2013Figures'!$K:$K,3,'2013Figures'!$E:$E,$B$1)</f>
        <v>0</v>
      </c>
      <c r="I23" s="11"/>
      <c r="K23" s="11"/>
      <c r="L23" s="41">
        <f t="shared" si="8"/>
        <v>0</v>
      </c>
      <c r="M23" s="52">
        <f>SUMIFS('2012Figures'!$J:$J,'2012Figures'!$B:$B,"BrokerToCy",'2012Figures'!$G:$G,"E1",'2012Figures'!$K:$K,3,'2012Figures'!$E:$E,$B$1)</f>
        <v>0</v>
      </c>
      <c r="N23" s="52">
        <f>SUMIFS('2012Figures'!$J:$J,'2012Figures'!$B:$B,"BrokerToCy",'2012Figures'!$G:$G,"P1",'2012Figures'!$K:$K,3,'2012Figures'!$E:$E,$B$1)</f>
        <v>0</v>
      </c>
      <c r="O23" s="52">
        <f>SUMIFS('2012Figures'!$J:$J,'2012Figures'!$B:$B,"CyToBroker",'2012Figures'!$G:$G,"E1",'2012Figures'!$K:$K,3,'2012Figures'!$E:$E,$B$1)</f>
        <v>0</v>
      </c>
      <c r="P23" s="52">
        <f>SUMIFS('2012Figures'!$J:$J,'2012Figures'!$B:$B,"CyToBroker",'2012Figures'!$G:$G,"P1",'2012Figures'!$K:$K,3,'2012Figures'!$E:$E,$B$1)</f>
        <v>0</v>
      </c>
      <c r="Q23" s="11"/>
      <c r="R23" s="46" t="str">
        <f t="shared" si="9"/>
        <v/>
      </c>
      <c r="S23" s="46" t="str">
        <f t="shared" si="9"/>
        <v/>
      </c>
      <c r="T23" s="46" t="str">
        <f t="shared" si="9"/>
        <v/>
      </c>
      <c r="U23" s="46" t="str">
        <f t="shared" si="9"/>
        <v/>
      </c>
      <c r="V23" s="46" t="str">
        <f t="shared" si="9"/>
        <v/>
      </c>
    </row>
    <row r="24" spans="1:22" x14ac:dyDescent="0.2">
      <c r="A24" s="35" t="s">
        <v>103</v>
      </c>
      <c r="B24" s="14" t="s">
        <v>88</v>
      </c>
      <c r="C24" s="8" t="s">
        <v>88</v>
      </c>
      <c r="D24" s="36">
        <f t="shared" si="0"/>
        <v>0</v>
      </c>
      <c r="E24" s="9">
        <f>SUMIFS('2013Figures'!$J:$J,'2013Figures'!$B:$B,"BrokerToCy",'2013Figures'!$G:$G,"E1",'2013Figures'!$K:$K,4,'2013Figures'!$E:$E,$B$1)</f>
        <v>0</v>
      </c>
      <c r="F24" s="9">
        <f>SUMIFS('2013Figures'!$J:$J,'2013Figures'!$B:$B,"BrokerToCy",'2013Figures'!$G:$G,"P1",'2013Figures'!$K:$K,4,'2013Figures'!$E:$E,$B$1)</f>
        <v>0</v>
      </c>
      <c r="G24" s="9">
        <f>SUMIFS('2013Figures'!$J:$J,'2013Figures'!$B:$B,"CyToBroker",'2013Figures'!$G:$G,"E1",'2013Figures'!$K:$K,4,'2013Figures'!$E:$E,$B$1)</f>
        <v>0</v>
      </c>
      <c r="H24" s="9">
        <f>SUMIFS('2013Figures'!$J:$J,'2013Figures'!$B:$B,"CyToBroker",'2013Figures'!$G:$G,"P1",'2013Figures'!$K:$K,4,'2013Figures'!$E:$E,$B$1)</f>
        <v>0</v>
      </c>
      <c r="I24" s="11"/>
      <c r="K24" s="11"/>
      <c r="L24" s="41">
        <f t="shared" si="8"/>
        <v>0</v>
      </c>
      <c r="M24" s="52">
        <f>SUMIFS('2012Figures'!$J:$J,'2012Figures'!$B:$B,"BrokerToCy",'2012Figures'!$G:$G,"E1",'2012Figures'!$K:$K,4,'2012Figures'!$E:$E,$B$1)</f>
        <v>0</v>
      </c>
      <c r="N24" s="52">
        <f>SUMIFS('2012Figures'!$J:$J,'2012Figures'!$B:$B,"BrokerToCy",'2012Figures'!$G:$G,"P1",'2012Figures'!$K:$K,4,'2012Figures'!$E:$E,$B$1)</f>
        <v>0</v>
      </c>
      <c r="O24" s="52">
        <f>SUMIFS('2012Figures'!$J:$J,'2012Figures'!$B:$B,"CyToBroker",'2012Figures'!$G:$G,"E1",'2012Figures'!$K:$K,4,'2012Figures'!$E:$E,$B$1)</f>
        <v>0</v>
      </c>
      <c r="P24" s="52">
        <f>SUMIFS('2012Figures'!$J:$J,'2012Figures'!$B:$B,"CyToBroker",'2012Figures'!$G:$G,"P1",'2012Figures'!$K:$K,4,'2012Figures'!$E:$E,$B$1)</f>
        <v>0</v>
      </c>
      <c r="Q24" s="11"/>
      <c r="R24" s="46" t="str">
        <f t="shared" si="9"/>
        <v/>
      </c>
      <c r="S24" s="46" t="str">
        <f t="shared" si="9"/>
        <v/>
      </c>
      <c r="T24" s="46" t="str">
        <f t="shared" si="9"/>
        <v/>
      </c>
      <c r="U24" s="46" t="str">
        <f t="shared" si="9"/>
        <v/>
      </c>
      <c r="V24" s="46" t="str">
        <f t="shared" si="9"/>
        <v/>
      </c>
    </row>
    <row r="25" spans="1:22" x14ac:dyDescent="0.2">
      <c r="A25" s="35" t="s">
        <v>104</v>
      </c>
      <c r="B25" s="14" t="s">
        <v>88</v>
      </c>
      <c r="C25" s="8" t="s">
        <v>88</v>
      </c>
      <c r="D25" s="36">
        <f t="shared" si="0"/>
        <v>0</v>
      </c>
      <c r="E25" s="9">
        <f>SUMIFS('2013Figures'!$J:$J,'2013Figures'!$B:$B,"BrokerToCy",'2013Figures'!$G:$G,"E1",'2013Figures'!$K:$K,5,'2013Figures'!$E:$E,$B$1)</f>
        <v>0</v>
      </c>
      <c r="F25" s="9">
        <f>SUMIFS('2013Figures'!$J:$J,'2013Figures'!$B:$B,"BrokerToCy",'2013Figures'!$G:$G,"P1",'2013Figures'!$K:$K,5,'2013Figures'!$E:$E,$B$1)</f>
        <v>0</v>
      </c>
      <c r="G25" s="9">
        <f>SUMIFS('2013Figures'!$J:$J,'2013Figures'!$B:$B,"CyToBroker",'2013Figures'!$G:$G,"E1",'2013Figures'!$K:$K,5,'2013Figures'!$E:$E,$B$1)</f>
        <v>0</v>
      </c>
      <c r="H25" s="9">
        <f>SUMIFS('2013Figures'!$J:$J,'2013Figures'!$B:$B,"CyToBroker",'2013Figures'!$G:$G,"P1",'2013Figures'!$K:$K,5,'2013Figures'!$E:$E,$B$1)</f>
        <v>0</v>
      </c>
      <c r="I25" s="11"/>
      <c r="K25" s="11"/>
      <c r="L25" s="41">
        <f t="shared" si="8"/>
        <v>0</v>
      </c>
      <c r="M25" s="52">
        <f>SUMIFS('2012Figures'!$J:$J,'2012Figures'!$B:$B,"BrokerToCy",'2012Figures'!$G:$G,"E1",'2012Figures'!$K:$K,5,'2012Figures'!$E:$E,$B$1)</f>
        <v>0</v>
      </c>
      <c r="N25" s="52">
        <f>SUMIFS('2012Figures'!$J:$J,'2012Figures'!$B:$B,"BrokerToCy",'2012Figures'!$G:$G,"P1",'2012Figures'!$K:$K,5,'2012Figures'!$E:$E,$B$1)</f>
        <v>0</v>
      </c>
      <c r="O25" s="52">
        <f>SUMIFS('2012Figures'!$J:$J,'2012Figures'!$B:$B,"CyToBroker",'2012Figures'!$G:$G,"E1",'2012Figures'!$K:$K,5,'2012Figures'!$E:$E,$B$1)</f>
        <v>0</v>
      </c>
      <c r="P25" s="52">
        <f>SUMIFS('2012Figures'!$J:$J,'2012Figures'!$B:$B,"CyToBroker",'2012Figures'!$G:$G,"P1",'2012Figures'!$K:$K,5,'2012Figures'!$E:$E,$B$1)</f>
        <v>0</v>
      </c>
      <c r="Q25" s="11"/>
      <c r="R25" s="46" t="str">
        <f t="shared" si="9"/>
        <v/>
      </c>
      <c r="S25" s="46" t="str">
        <f t="shared" si="9"/>
        <v/>
      </c>
      <c r="T25" s="46" t="str">
        <f t="shared" si="9"/>
        <v/>
      </c>
      <c r="U25" s="46" t="str">
        <f t="shared" si="9"/>
        <v/>
      </c>
      <c r="V25" s="46" t="str">
        <f t="shared" si="9"/>
        <v/>
      </c>
    </row>
    <row r="26" spans="1:22" x14ac:dyDescent="0.2">
      <c r="A26" s="35" t="s">
        <v>105</v>
      </c>
      <c r="B26" s="14" t="s">
        <v>88</v>
      </c>
      <c r="C26" s="8" t="s">
        <v>88</v>
      </c>
      <c r="D26" s="36">
        <f t="shared" si="0"/>
        <v>0</v>
      </c>
      <c r="E26" s="9">
        <f>SUMIFS('2013Figures'!$J:$J,'2013Figures'!$B:$B,"BrokerToCy",'2013Figures'!$G:$G,"E1",'2013Figures'!$K:$K,6,'2013Figures'!$E:$E,$B$1)</f>
        <v>0</v>
      </c>
      <c r="F26" s="9">
        <f>SUMIFS('2013Figures'!$J:$J,'2013Figures'!$B:$B,"BrokerToCy",'2013Figures'!$G:$G,"P1",'2013Figures'!$K:$K,6,'2013Figures'!$E:$E,$B$1)</f>
        <v>0</v>
      </c>
      <c r="G26" s="9">
        <f>SUMIFS('2013Figures'!$J:$J,'2013Figures'!$B:$B,"CyToBroker",'2013Figures'!$G:$G,"E1",'2013Figures'!$K:$K,6,'2013Figures'!$E:$E,$B$1)</f>
        <v>0</v>
      </c>
      <c r="H26" s="9">
        <f>SUMIFS('2013Figures'!$J:$J,'2013Figures'!$B:$B,"CyToBroker",'2013Figures'!$G:$G,"P1",'2013Figures'!$K:$K,6,'2013Figures'!$E:$E,$B$1)</f>
        <v>0</v>
      </c>
      <c r="I26" s="11"/>
      <c r="K26" s="11"/>
      <c r="L26" s="41">
        <f t="shared" si="8"/>
        <v>0</v>
      </c>
      <c r="M26" s="52">
        <f>SUMIFS('2012Figures'!$J:$J,'2012Figures'!$B:$B,"BrokerToCy",'2012Figures'!$G:$G,"E1",'2012Figures'!$K:$K,6,'2012Figures'!$E:$E,$B$1)</f>
        <v>0</v>
      </c>
      <c r="N26" s="52">
        <f>SUMIFS('2012Figures'!$J:$J,'2012Figures'!$B:$B,"BrokerToCy",'2012Figures'!$G:$G,"P1",'2012Figures'!$K:$K,6,'2012Figures'!$E:$E,$B$1)</f>
        <v>0</v>
      </c>
      <c r="O26" s="52">
        <f>SUMIFS('2012Figures'!$J:$J,'2012Figures'!$B:$B,"CyToBroker",'2012Figures'!$G:$G,"E1",'2012Figures'!$K:$K,6,'2012Figures'!$E:$E,$B$1)</f>
        <v>0</v>
      </c>
      <c r="P26" s="52">
        <f>SUMIFS('2012Figures'!$J:$J,'2012Figures'!$B:$B,"CyToBroker",'2012Figures'!$G:$G,"P1",'2012Figures'!$K:$K,6,'2012Figures'!$E:$E,$B$1)</f>
        <v>0</v>
      </c>
      <c r="Q26" s="11"/>
      <c r="R26" s="46" t="str">
        <f t="shared" si="9"/>
        <v/>
      </c>
      <c r="S26" s="46" t="str">
        <f t="shared" si="9"/>
        <v/>
      </c>
      <c r="T26" s="46" t="str">
        <f t="shared" si="9"/>
        <v/>
      </c>
      <c r="U26" s="46" t="str">
        <f t="shared" si="9"/>
        <v/>
      </c>
      <c r="V26" s="46" t="str">
        <f t="shared" si="9"/>
        <v/>
      </c>
    </row>
    <row r="27" spans="1:22" x14ac:dyDescent="0.2">
      <c r="A27" s="35" t="s">
        <v>106</v>
      </c>
      <c r="B27" s="14" t="s">
        <v>88</v>
      </c>
      <c r="C27" s="8" t="s">
        <v>88</v>
      </c>
      <c r="D27" s="36">
        <f t="shared" si="0"/>
        <v>0</v>
      </c>
      <c r="E27" s="9">
        <f>SUMIFS('2013Figures'!$J:$J,'2013Figures'!$B:$B,"BrokerToCy",'2013Figures'!$G:$G,"E1",'2013Figures'!$K:$K,7,'2013Figures'!$E:$E,$B$1)</f>
        <v>0</v>
      </c>
      <c r="F27" s="9">
        <f>SUMIFS('2013Figures'!$J:$J,'2013Figures'!$B:$B,"BrokerToCy",'2013Figures'!$G:$G,"P1",'2013Figures'!$K:$K,7,'2013Figures'!$E:$E,$B$1)</f>
        <v>0</v>
      </c>
      <c r="G27" s="9">
        <f>SUMIFS('2013Figures'!$J:$J,'2013Figures'!$B:$B,"CyToBroker",'2013Figures'!$G:$G,"E1",'2013Figures'!$K:$K,7,'2013Figures'!$E:$E,$B$1)</f>
        <v>0</v>
      </c>
      <c r="H27" s="9">
        <f>SUMIFS('2013Figures'!$J:$J,'2013Figures'!$B:$B,"CyToBroker",'2013Figures'!$G:$G,"P1",'2013Figures'!$K:$K,7,'2013Figures'!$E:$E,$B$1)</f>
        <v>0</v>
      </c>
      <c r="I27" s="11"/>
      <c r="K27" s="11"/>
      <c r="L27" s="41">
        <f t="shared" si="8"/>
        <v>0</v>
      </c>
      <c r="M27" s="52">
        <f>SUMIFS('2012Figures'!$J:$J,'2012Figures'!$B:$B,"BrokerToCy",'2012Figures'!$G:$G,"E1",'2012Figures'!$K:$K,7,'2012Figures'!$E:$E,$B$1)</f>
        <v>0</v>
      </c>
      <c r="N27" s="52">
        <f>SUMIFS('2012Figures'!$J:$J,'2012Figures'!$B:$B,"BrokerToCy",'2012Figures'!$G:$G,"P1",'2012Figures'!$K:$K,7,'2012Figures'!$E:$E,$B$1)</f>
        <v>0</v>
      </c>
      <c r="O27" s="52">
        <f>SUMIFS('2012Figures'!$J:$J,'2012Figures'!$B:$B,"CyToBroker",'2012Figures'!$G:$G,"E1",'2012Figures'!$K:$K,7,'2012Figures'!$E:$E,$B$1)</f>
        <v>0</v>
      </c>
      <c r="P27" s="52">
        <f>SUMIFS('2012Figures'!$J:$J,'2012Figures'!$B:$B,"CyToBroker",'2012Figures'!$G:$G,"P1",'2012Figures'!$K:$K,7,'2012Figures'!$E:$E,$B$1)</f>
        <v>0</v>
      </c>
      <c r="Q27" s="11"/>
      <c r="R27" s="46" t="str">
        <f t="shared" si="9"/>
        <v/>
      </c>
      <c r="S27" s="46" t="str">
        <f t="shared" si="9"/>
        <v/>
      </c>
      <c r="T27" s="46" t="str">
        <f t="shared" si="9"/>
        <v/>
      </c>
      <c r="U27" s="46" t="str">
        <f t="shared" si="9"/>
        <v/>
      </c>
      <c r="V27" s="46" t="str">
        <f t="shared" si="9"/>
        <v/>
      </c>
    </row>
    <row r="28" spans="1:22" x14ac:dyDescent="0.2">
      <c r="A28" s="35" t="s">
        <v>107</v>
      </c>
      <c r="B28" s="14" t="s">
        <v>88</v>
      </c>
      <c r="C28" s="8" t="s">
        <v>88</v>
      </c>
      <c r="D28" s="36">
        <f t="shared" si="0"/>
        <v>0</v>
      </c>
      <c r="E28" s="9">
        <f>SUMIFS('2013Figures'!$J:$J,'2013Figures'!$B:$B,"BrokerToCy",'2013Figures'!$G:$G,"E1",'2013Figures'!$K:$K,91,'2013Figures'!$E:$E,$B$1)</f>
        <v>0</v>
      </c>
      <c r="F28" s="9">
        <f>SUMIFS('2013Figures'!$J:$J,'2013Figures'!$B:$B,"BrokerToCy",'2013Figures'!$G:$G,"P1",'2013Figures'!$K:$K,91,'2013Figures'!$E:$E,$B$1)</f>
        <v>0</v>
      </c>
      <c r="G28" s="9">
        <f>SUMIFS('2013Figures'!$J:$J,'2013Figures'!$B:$B,"CyToBroker",'2013Figures'!$G:$G,"E1",'2013Figures'!$K:$K,91,'2013Figures'!$E:$E,$B$1)</f>
        <v>0</v>
      </c>
      <c r="H28" s="9">
        <f>SUMIFS('2013Figures'!$J:$J,'2013Figures'!$B:$B,"CyToBroker",'2013Figures'!$G:$G,"P1",'2013Figures'!$K:$K,91,'2013Figures'!$E:$E,$B$1)</f>
        <v>0</v>
      </c>
      <c r="I28" s="11"/>
      <c r="K28" s="11"/>
      <c r="L28" s="41">
        <f t="shared" si="8"/>
        <v>0</v>
      </c>
      <c r="M28" s="52">
        <f>SUMIFS('2012Figures'!$J:$J,'2012Figures'!$B:$B,"BrokerToCy",'2012Figures'!$G:$G,"E1",'2012Figures'!$K:$K,91,'2012Figures'!$E:$E,$B$1)</f>
        <v>0</v>
      </c>
      <c r="N28" s="52">
        <f>SUMIFS('2012Figures'!$J:$J,'2012Figures'!$B:$B,"BrokerToCy",'2012Figures'!$G:$G,"P1",'2012Figures'!$K:$K,91,'2012Figures'!$E:$E,$B$1)</f>
        <v>0</v>
      </c>
      <c r="O28" s="52">
        <f>SUMIFS('2012Figures'!$J:$J,'2012Figures'!$B:$B,"CyToBroker",'2012Figures'!$G:$G,"E1",'2012Figures'!$K:$K,91,'2012Figures'!$E:$E,$B$1)</f>
        <v>0</v>
      </c>
      <c r="P28" s="52">
        <f>SUMIFS('2012Figures'!$J:$J,'2012Figures'!$B:$B,"CyToBroker",'2012Figures'!$G:$G,"P1",'2012Figures'!$K:$K,91,'2012Figures'!$E:$E,$B$1)</f>
        <v>0</v>
      </c>
      <c r="Q28" s="11"/>
      <c r="R28" s="46" t="str">
        <f t="shared" si="9"/>
        <v/>
      </c>
      <c r="S28" s="46" t="str">
        <f t="shared" si="9"/>
        <v/>
      </c>
      <c r="T28" s="46" t="str">
        <f t="shared" si="9"/>
        <v/>
      </c>
      <c r="U28" s="46" t="str">
        <f t="shared" si="9"/>
        <v/>
      </c>
      <c r="V28" s="46" t="str">
        <f t="shared" si="9"/>
        <v/>
      </c>
    </row>
    <row r="29" spans="1:22" x14ac:dyDescent="0.2">
      <c r="A29" s="35" t="s">
        <v>108</v>
      </c>
      <c r="B29" s="14" t="s">
        <v>88</v>
      </c>
      <c r="C29" s="8" t="s">
        <v>88</v>
      </c>
      <c r="D29" s="36">
        <f t="shared" si="0"/>
        <v>0</v>
      </c>
      <c r="E29" s="9">
        <f>SUMIFS('2013Figures'!$J:$J,'2013Figures'!$B:$B,"BrokerToCy",'2013Figures'!$G:$G,"E1",'2013Figures'!$K:$K,97,'2013Figures'!$E:$E,$B$1)</f>
        <v>0</v>
      </c>
      <c r="F29" s="9">
        <f>SUMIFS('2013Figures'!$J:$J,'2013Figures'!$B:$B,"BrokerToCy",'2013Figures'!$G:$G,"P1",'2013Figures'!$K:$K,97,'2013Figures'!$E:$E,$B$1)</f>
        <v>0</v>
      </c>
      <c r="G29" s="9">
        <f>SUMIFS('2013Figures'!$J:$J,'2013Figures'!$B:$B,"CyToBroker",'2013Figures'!$G:$G,"E1",'2013Figures'!$K:$K,97,'2013Figures'!$E:$E,$B$1)</f>
        <v>0</v>
      </c>
      <c r="H29" s="9">
        <f>SUMIFS('2013Figures'!$J:$J,'2013Figures'!$B:$B,"CyToBroker",'2013Figures'!$G:$G,"P1",'2013Figures'!$K:$K,97,'2013Figures'!$E:$E,$B$1)</f>
        <v>0</v>
      </c>
      <c r="I29" s="11"/>
      <c r="K29" s="11"/>
      <c r="L29" s="41">
        <f t="shared" si="8"/>
        <v>0</v>
      </c>
      <c r="M29" s="52">
        <f>SUMIFS('2012Figures'!$J:$J,'2012Figures'!$B:$B,"BrokerToCy",'2012Figures'!$G:$G,"E1",'2012Figures'!$K:$K,97,'2012Figures'!$E:$E,$B$1)</f>
        <v>0</v>
      </c>
      <c r="N29" s="52">
        <f>SUMIFS('2012Figures'!$J:$J,'2012Figures'!$B:$B,"BrokerToCy",'2012Figures'!$G:$G,"P1",'2012Figures'!$K:$K,97,'2012Figures'!$E:$E,$B$1)</f>
        <v>0</v>
      </c>
      <c r="O29" s="52">
        <f>SUMIFS('2012Figures'!$J:$J,'2012Figures'!$B:$B,"CyToBroker",'2012Figures'!$G:$G,"E1",'2012Figures'!$K:$K,97,'2012Figures'!$E:$E,$B$1)</f>
        <v>0</v>
      </c>
      <c r="P29" s="52">
        <f>SUMIFS('2012Figures'!$J:$J,'2012Figures'!$B:$B,"CyToBroker",'2012Figures'!$G:$G,"P1",'2012Figures'!$K:$K,97,'2012Figures'!$E:$E,$B$1)</f>
        <v>0</v>
      </c>
      <c r="Q29" s="11"/>
      <c r="R29" s="46" t="str">
        <f t="shared" si="9"/>
        <v/>
      </c>
      <c r="S29" s="46" t="str">
        <f t="shared" si="9"/>
        <v/>
      </c>
      <c r="T29" s="46" t="str">
        <f t="shared" si="9"/>
        <v/>
      </c>
      <c r="U29" s="46" t="str">
        <f t="shared" si="9"/>
        <v/>
      </c>
      <c r="V29" s="46" t="str">
        <f t="shared" si="9"/>
        <v/>
      </c>
    </row>
    <row r="30" spans="1:22" x14ac:dyDescent="0.2">
      <c r="A30" s="21"/>
      <c r="B30" s="21" t="s">
        <v>92</v>
      </c>
      <c r="C30" s="22"/>
      <c r="D30" s="23">
        <f t="shared" si="0"/>
        <v>1</v>
      </c>
      <c r="E30" s="23">
        <f>SUM(E21:E29)</f>
        <v>1</v>
      </c>
      <c r="F30" s="23">
        <f t="shared" ref="F30:H30" si="10">SUM(F21:F29)</f>
        <v>0</v>
      </c>
      <c r="G30" s="23">
        <f t="shared" si="10"/>
        <v>0</v>
      </c>
      <c r="H30" s="23">
        <f t="shared" si="10"/>
        <v>0</v>
      </c>
      <c r="I30" s="21"/>
      <c r="J30" s="22"/>
      <c r="K30" s="21"/>
      <c r="L30" s="43">
        <f t="shared" si="8"/>
        <v>0</v>
      </c>
      <c r="M30" s="43">
        <f>SUM(M21:M29)</f>
        <v>0</v>
      </c>
      <c r="N30" s="43">
        <f t="shared" ref="N30:P30" si="11">SUM(N21:N29)</f>
        <v>0</v>
      </c>
      <c r="O30" s="43">
        <f t="shared" si="11"/>
        <v>0</v>
      </c>
      <c r="P30" s="43">
        <f t="shared" si="11"/>
        <v>0</v>
      </c>
      <c r="Q30" s="21"/>
      <c r="R30" s="21"/>
      <c r="S30" s="21"/>
      <c r="T30" s="21"/>
      <c r="U30" s="21"/>
      <c r="V30" s="21"/>
    </row>
    <row r="31" spans="1:22" x14ac:dyDescent="0.2">
      <c r="A31" s="28">
        <v>101</v>
      </c>
      <c r="B31" s="28" t="s">
        <v>52</v>
      </c>
      <c r="C31" s="17" t="s">
        <v>88</v>
      </c>
      <c r="D31" s="18">
        <f>SUMIFS('2013Figures'!$J:$J,'2013Figures'!$C:$C,$A31,'2013Figures'!$E:$E,$B$1)</f>
        <v>0</v>
      </c>
      <c r="E31" s="18">
        <f>SUMIFS('2013Figures'!$J:$J,'2013Figures'!$C:$C,$A31,'2013Figures'!$B:$B,"BrokerToCy",'2013Figures'!$G:$G,"E1",'2013Figures'!$E:$E,$B$1)</f>
        <v>0</v>
      </c>
      <c r="F31" s="18">
        <f>SUMIFS('2013Figures'!$J:$J,'2013Figures'!$C:$C,$A31,'2013Figures'!$B:$B,"BrokerToCy",'2013Figures'!$G:$G,"P1",'2013Figures'!$E:$E,$B$1)</f>
        <v>0</v>
      </c>
      <c r="G31" s="18">
        <f>SUMIFS('2013Figures'!$J:$J,'2013Figures'!$C:$C,$A31,'2013Figures'!$B:$B,"CyToBroker",'2013Figures'!$G:$G,"E1",'2013Figures'!$E:$E,$B$1)</f>
        <v>0</v>
      </c>
      <c r="H31" s="18">
        <f>SUMIFS('2013Figures'!$J:$J,'2013Figures'!$C:$C,$A31,'2013Figures'!$B:$B,"CyToBroker",'2013Figures'!$G:$G,"P1",'2013Figures'!$E:$E,$B$1)</f>
        <v>0</v>
      </c>
      <c r="I31" s="28"/>
      <c r="J31" s="17"/>
      <c r="K31" s="28"/>
      <c r="L31" s="50">
        <f>SUMIFS('2012Figures'!$J:$J,'2012Figures'!$C:$C,$A31,'2012Figures'!$E:$E,$B$1)</f>
        <v>0</v>
      </c>
      <c r="M31" s="50">
        <f>SUMIFS('2012Figures'!$J:$J,'2012Figures'!$C:$C,$A31,'2012Figures'!$B:$B,"BrokerToCy",'2012Figures'!$G:$G,"E1",'2012Figures'!$E:$E,$B$1)</f>
        <v>0</v>
      </c>
      <c r="N31" s="50">
        <f>SUMIFS('2012Figures'!$J:$J,'2012Figures'!$C:$C,$A31,'2012Figures'!$B:$B,"BrokerToCy",'2012Figures'!$G:$G,"P1",'2012Figures'!$E:$E,$B$1)</f>
        <v>0</v>
      </c>
      <c r="O31" s="50">
        <f>SUMIFS('2012Figures'!$J:$J,'2012Figures'!$C:$C,$A31,'2012Figures'!$B:$B,"CyToBroker",'2012Figures'!$G:$G,"E1",'2012Figures'!$E:$E,$B$1)</f>
        <v>0</v>
      </c>
      <c r="P31" s="50">
        <f>SUMIFS('2012Figures'!$J:$J,'2012Figures'!$C:$C,$A31,'2012Figures'!$B:$B,"CyToBroker",'2012Figures'!$G:$G,"P1",'2012Figures'!$E:$E,$B$1)</f>
        <v>0</v>
      </c>
      <c r="Q31" s="28"/>
      <c r="R31" s="46" t="str">
        <f t="shared" ref="R31:V94" si="12">IF(L31=0,"",ROUND(D31/L31-1,2))</f>
        <v/>
      </c>
      <c r="S31" s="46" t="str">
        <f t="shared" si="12"/>
        <v/>
      </c>
      <c r="T31" s="46" t="str">
        <f t="shared" si="12"/>
        <v/>
      </c>
      <c r="U31" s="46" t="str">
        <f t="shared" si="12"/>
        <v/>
      </c>
      <c r="V31" s="46" t="str">
        <f t="shared" si="12"/>
        <v/>
      </c>
    </row>
    <row r="32" spans="1:22" x14ac:dyDescent="0.2">
      <c r="A32" s="1">
        <v>101</v>
      </c>
      <c r="B32" s="1" t="s">
        <v>52</v>
      </c>
      <c r="C32" s="8">
        <v>11</v>
      </c>
      <c r="D32" s="29">
        <f>SUMIFS('2013Figures'!$J:$J,'2013Figures'!$C:$C,$A32,'2013Figures'!$H:$H,$B32,'2013Figures'!$I:$I,$C32,'2013Figures'!$E:$E,$B$1)</f>
        <v>0</v>
      </c>
      <c r="E32" s="9">
        <f>SUMIFS('2013Figures'!$J:$J,'2013Figures'!$C:$C,$A32,'2013Figures'!$H:$H,$B32,'2013Figures'!$I:$I,$C32,'2013Figures'!$B:$B,"BrokerToCy",'2013Figures'!$G:$G,"E1",'2013Figures'!$E:$E,$B$1)</f>
        <v>0</v>
      </c>
      <c r="F32" s="9">
        <f>SUMIFS('2013Figures'!$J:$J,'2013Figures'!$C:$C,$A32,'2013Figures'!$H:$H,$B32,'2013Figures'!$I:$I,$C32,'2013Figures'!$B:$B,"BrokerToCy",'2013Figures'!$G:$G,"P1",'2013Figures'!$E:$E,$B$1)</f>
        <v>0</v>
      </c>
      <c r="G32" s="9">
        <f>SUMIFS('2013Figures'!$J:$J,'2013Figures'!$C:$C,$A32,'2013Figures'!$H:$H,$B32,'2013Figures'!$I:$I,$C32,'2013Figures'!$B:$B,"CyToBroker",'2013Figures'!$G:$G,"E1",'2013Figures'!$E:$E,$B$1)</f>
        <v>0</v>
      </c>
      <c r="H32" s="9">
        <f>SUMIFS('2013Figures'!$J:$J,'2013Figures'!$C:$C,$A32,'2013Figures'!$H:$H,$B32,'2013Figures'!$I:$I,$C32,'2013Figures'!$B:$B,"CyToBroker",'2013Figures'!$G:$G,"P1",'2013Figures'!$E:$E,$B$1)</f>
        <v>0</v>
      </c>
      <c r="L32" s="42">
        <f>SUMIFS('2012Figures'!$J:$J,'2012Figures'!$C:$C,$A32,'2012Figures'!$H:$H,$B32,'2012Figures'!$I:$I,$C32,'2012Figures'!$E:$E,$B$1)</f>
        <v>0</v>
      </c>
      <c r="M32" s="52">
        <f>SUMIFS('2012Figures'!$J:$J,'2012Figures'!$C:$C,$A32,'2012Figures'!$H:$H,$B32,'2012Figures'!$I:$I,$C32,'2012Figures'!$B:$B,"BrokerToCy",'2012Figures'!$G:$G,"E1",'2012Figures'!$E:$E,$B$1)</f>
        <v>0</v>
      </c>
      <c r="N32" s="52">
        <f>SUMIFS('2012Figures'!$J:$J,'2012Figures'!$C:$C,$A32,'2012Figures'!$H:$H,$B32,'2012Figures'!$I:$I,$C32,'2012Figures'!$B:$B,"BrokerToCy",'2012Figures'!$G:$G,"P1",'2012Figures'!$E:$E,$B$1)</f>
        <v>0</v>
      </c>
      <c r="O32" s="52">
        <f>SUMIFS('2012Figures'!$J:$J,'2012Figures'!$C:$C,$A32,'2012Figures'!$H:$H,$B32,'2012Figures'!$I:$I,$C32,'2012Figures'!$B:$B,"CyToBroker",'2012Figures'!$G:$G,"E1",'2012Figures'!$E:$E,$B$1)</f>
        <v>0</v>
      </c>
      <c r="P32" s="52">
        <f>SUMIFS('2012Figures'!$J:$J,'2012Figures'!$C:$C,$A32,'2012Figures'!$H:$H,$B32,'2012Figures'!$I:$I,$C32,'2012Figures'!$B:$B,"CyToBroker",'2012Figures'!$G:$G,"P1",'2012Figures'!$E:$E,$B$1)</f>
        <v>0</v>
      </c>
      <c r="R32" s="46" t="str">
        <f t="shared" si="12"/>
        <v/>
      </c>
      <c r="S32" s="46" t="str">
        <f t="shared" si="12"/>
        <v/>
      </c>
      <c r="T32" s="46" t="str">
        <f t="shared" si="12"/>
        <v/>
      </c>
      <c r="U32" s="46" t="str">
        <f t="shared" si="12"/>
        <v/>
      </c>
      <c r="V32" s="46" t="str">
        <f t="shared" si="12"/>
        <v/>
      </c>
    </row>
    <row r="33" spans="1:22" x14ac:dyDescent="0.2">
      <c r="A33" s="1">
        <v>101</v>
      </c>
      <c r="B33" s="1" t="s">
        <v>52</v>
      </c>
      <c r="C33" s="8">
        <v>10</v>
      </c>
      <c r="D33" s="29">
        <f>SUMIFS('2013Figures'!$J:$J,'2013Figures'!$C:$C,$A33,'2013Figures'!$H:$H,$B33,'2013Figures'!$I:$I,$C33,'2013Figures'!$E:$E,$B$1)</f>
        <v>0</v>
      </c>
      <c r="E33" s="9">
        <f>SUMIFS('2013Figures'!$J:$J,'2013Figures'!$C:$C,$A33,'2013Figures'!$H:$H,$B33,'2013Figures'!$I:$I,$C33,'2013Figures'!$B:$B,"BrokerToCy",'2013Figures'!$G:$G,"E1",'2013Figures'!$E:$E,$B$1)</f>
        <v>0</v>
      </c>
      <c r="F33" s="9">
        <f>SUMIFS('2013Figures'!$J:$J,'2013Figures'!$C:$C,$A33,'2013Figures'!$H:$H,$B33,'2013Figures'!$I:$I,$C33,'2013Figures'!$B:$B,"BrokerToCy",'2013Figures'!$G:$G,"P1",'2013Figures'!$E:$E,$B$1)</f>
        <v>0</v>
      </c>
      <c r="G33" s="9">
        <f>SUMIFS('2013Figures'!$J:$J,'2013Figures'!$C:$C,$A33,'2013Figures'!$H:$H,$B33,'2013Figures'!$I:$I,$C33,'2013Figures'!$B:$B,"CyToBroker",'2013Figures'!$G:$G,"E1",'2013Figures'!$E:$E,$B$1)</f>
        <v>0</v>
      </c>
      <c r="H33" s="9">
        <f>SUMIFS('2013Figures'!$J:$J,'2013Figures'!$C:$C,$A33,'2013Figures'!$H:$H,$B33,'2013Figures'!$I:$I,$C33,'2013Figures'!$B:$B,"CyToBroker",'2013Figures'!$G:$G,"P1",'2013Figures'!$E:$E,$B$1)</f>
        <v>0</v>
      </c>
      <c r="J33" s="8">
        <v>201501</v>
      </c>
      <c r="L33" s="42">
        <f>SUMIFS('2012Figures'!$J:$J,'2012Figures'!$C:$C,$A33,'2012Figures'!$H:$H,$B33,'2012Figures'!$I:$I,$C33,'2012Figures'!$E:$E,$B$1)</f>
        <v>0</v>
      </c>
      <c r="M33" s="52">
        <f>SUMIFS('2012Figures'!$J:$J,'2012Figures'!$C:$C,$A33,'2012Figures'!$H:$H,$B33,'2012Figures'!$I:$I,$C33,'2012Figures'!$B:$B,"BrokerToCy",'2012Figures'!$G:$G,"E1",'2012Figures'!$E:$E,$B$1)</f>
        <v>0</v>
      </c>
      <c r="N33" s="52">
        <f>SUMIFS('2012Figures'!$J:$J,'2012Figures'!$C:$C,$A33,'2012Figures'!$H:$H,$B33,'2012Figures'!$I:$I,$C33,'2012Figures'!$B:$B,"BrokerToCy",'2012Figures'!$G:$G,"P1",'2012Figures'!$E:$E,$B$1)</f>
        <v>0</v>
      </c>
      <c r="O33" s="52">
        <f>SUMIFS('2012Figures'!$J:$J,'2012Figures'!$C:$C,$A33,'2012Figures'!$H:$H,$B33,'2012Figures'!$I:$I,$C33,'2012Figures'!$B:$B,"CyToBroker",'2012Figures'!$G:$G,"E1",'2012Figures'!$E:$E,$B$1)</f>
        <v>0</v>
      </c>
      <c r="P33" s="52">
        <f>SUMIFS('2012Figures'!$J:$J,'2012Figures'!$C:$C,$A33,'2012Figures'!$H:$H,$B33,'2012Figures'!$I:$I,$C33,'2012Figures'!$B:$B,"CyToBroker",'2012Figures'!$G:$G,"P1",'2012Figures'!$E:$E,$B$1)</f>
        <v>0</v>
      </c>
      <c r="R33" s="46" t="str">
        <f t="shared" si="12"/>
        <v/>
      </c>
      <c r="S33" s="46" t="str">
        <f t="shared" si="12"/>
        <v/>
      </c>
      <c r="T33" s="46" t="str">
        <f t="shared" si="12"/>
        <v/>
      </c>
      <c r="U33" s="46" t="str">
        <f t="shared" si="12"/>
        <v/>
      </c>
      <c r="V33" s="46" t="str">
        <f t="shared" si="12"/>
        <v/>
      </c>
    </row>
    <row r="34" spans="1:22" x14ac:dyDescent="0.2">
      <c r="A34" s="1">
        <v>101</v>
      </c>
      <c r="B34" s="1" t="s">
        <v>52</v>
      </c>
      <c r="C34" s="8">
        <v>9</v>
      </c>
      <c r="D34" s="29">
        <f>SUMIFS('2013Figures'!$J:$J,'2013Figures'!$C:$C,$A34,'2013Figures'!$H:$H,$B34,'2013Figures'!$I:$I,$C34,'2013Figures'!$E:$E,$B$1)</f>
        <v>0</v>
      </c>
      <c r="E34" s="9">
        <f>SUMIFS('2013Figures'!$J:$J,'2013Figures'!$C:$C,$A34,'2013Figures'!$H:$H,$B34,'2013Figures'!$I:$I,$C34,'2013Figures'!$B:$B,"BrokerToCy",'2013Figures'!$G:$G,"E1",'2013Figures'!$E:$E,$B$1)</f>
        <v>0</v>
      </c>
      <c r="F34" s="9">
        <f>SUMIFS('2013Figures'!$J:$J,'2013Figures'!$C:$C,$A34,'2013Figures'!$H:$H,$B34,'2013Figures'!$I:$I,$C34,'2013Figures'!$B:$B,"BrokerToCy",'2013Figures'!$G:$G,"P1",'2013Figures'!$E:$E,$B$1)</f>
        <v>0</v>
      </c>
      <c r="G34" s="9">
        <f>SUMIFS('2013Figures'!$J:$J,'2013Figures'!$C:$C,$A34,'2013Figures'!$H:$H,$B34,'2013Figures'!$I:$I,$C34,'2013Figures'!$B:$B,"CyToBroker",'2013Figures'!$G:$G,"E1",'2013Figures'!$E:$E,$B$1)</f>
        <v>0</v>
      </c>
      <c r="H34" s="9">
        <f>SUMIFS('2013Figures'!$J:$J,'2013Figures'!$C:$C,$A34,'2013Figures'!$H:$H,$B34,'2013Figures'!$I:$I,$C34,'2013Figures'!$B:$B,"CyToBroker",'2013Figures'!$G:$G,"P1",'2013Figures'!$E:$E,$B$1)</f>
        <v>0</v>
      </c>
      <c r="J34" s="8">
        <v>201401</v>
      </c>
      <c r="L34" s="42">
        <f>SUMIFS('2012Figures'!$J:$J,'2012Figures'!$C:$C,$A34,'2012Figures'!$H:$H,$B34,'2012Figures'!$I:$I,$C34,'2012Figures'!$E:$E,$B$1)</f>
        <v>0</v>
      </c>
      <c r="M34" s="52">
        <f>SUMIFS('2012Figures'!$J:$J,'2012Figures'!$C:$C,$A34,'2012Figures'!$H:$H,$B34,'2012Figures'!$I:$I,$C34,'2012Figures'!$B:$B,"BrokerToCy",'2012Figures'!$G:$G,"E1",'2012Figures'!$E:$E,$B$1)</f>
        <v>0</v>
      </c>
      <c r="N34" s="52">
        <f>SUMIFS('2012Figures'!$J:$J,'2012Figures'!$C:$C,$A34,'2012Figures'!$H:$H,$B34,'2012Figures'!$I:$I,$C34,'2012Figures'!$B:$B,"BrokerToCy",'2012Figures'!$G:$G,"P1",'2012Figures'!$E:$E,$B$1)</f>
        <v>0</v>
      </c>
      <c r="O34" s="52">
        <f>SUMIFS('2012Figures'!$J:$J,'2012Figures'!$C:$C,$A34,'2012Figures'!$H:$H,$B34,'2012Figures'!$I:$I,$C34,'2012Figures'!$B:$B,"CyToBroker",'2012Figures'!$G:$G,"E1",'2012Figures'!$E:$E,$B$1)</f>
        <v>0</v>
      </c>
      <c r="P34" s="52">
        <f>SUMIFS('2012Figures'!$J:$J,'2012Figures'!$C:$C,$A34,'2012Figures'!$H:$H,$B34,'2012Figures'!$I:$I,$C34,'2012Figures'!$B:$B,"CyToBroker",'2012Figures'!$G:$G,"P1",'2012Figures'!$E:$E,$B$1)</f>
        <v>0</v>
      </c>
      <c r="R34" s="46" t="str">
        <f t="shared" si="12"/>
        <v/>
      </c>
      <c r="S34" s="46" t="str">
        <f t="shared" si="12"/>
        <v/>
      </c>
      <c r="T34" s="46" t="str">
        <f t="shared" si="12"/>
        <v/>
      </c>
      <c r="U34" s="46" t="str">
        <f t="shared" si="12"/>
        <v/>
      </c>
      <c r="V34" s="46" t="str">
        <f t="shared" si="12"/>
        <v/>
      </c>
    </row>
    <row r="35" spans="1:22" x14ac:dyDescent="0.2">
      <c r="A35" s="1">
        <v>101</v>
      </c>
      <c r="B35" s="1" t="s">
        <v>52</v>
      </c>
      <c r="C35" s="8">
        <v>8</v>
      </c>
      <c r="D35" s="29">
        <f>SUMIFS('2013Figures'!$J:$J,'2013Figures'!$C:$C,$A35,'2013Figures'!$H:$H,$B35,'2013Figures'!$I:$I,$C35,'2013Figures'!$E:$E,$B$1)</f>
        <v>0</v>
      </c>
      <c r="E35" s="9">
        <f>SUMIFS('2013Figures'!$J:$J,'2013Figures'!$C:$C,$A35,'2013Figures'!$H:$H,$B35,'2013Figures'!$I:$I,$C35,'2013Figures'!$B:$B,"BrokerToCy",'2013Figures'!$G:$G,"E1",'2013Figures'!$E:$E,$B$1)</f>
        <v>0</v>
      </c>
      <c r="F35" s="9">
        <f>SUMIFS('2013Figures'!$J:$J,'2013Figures'!$C:$C,$A35,'2013Figures'!$H:$H,$B35,'2013Figures'!$I:$I,$C35,'2013Figures'!$B:$B,"BrokerToCy",'2013Figures'!$G:$G,"P1",'2013Figures'!$E:$E,$B$1)</f>
        <v>0</v>
      </c>
      <c r="G35" s="9">
        <f>SUMIFS('2013Figures'!$J:$J,'2013Figures'!$C:$C,$A35,'2013Figures'!$H:$H,$B35,'2013Figures'!$I:$I,$C35,'2013Figures'!$B:$B,"CyToBroker",'2013Figures'!$G:$G,"E1",'2013Figures'!$E:$E,$B$1)</f>
        <v>0</v>
      </c>
      <c r="H35" s="9">
        <f>SUMIFS('2013Figures'!$J:$J,'2013Figures'!$C:$C,$A35,'2013Figures'!$H:$H,$B35,'2013Figures'!$I:$I,$C35,'2013Figures'!$B:$B,"CyToBroker",'2013Figures'!$G:$G,"P1",'2013Figures'!$E:$E,$B$1)</f>
        <v>0</v>
      </c>
      <c r="I35" s="30"/>
      <c r="J35" s="31">
        <v>201301</v>
      </c>
      <c r="K35" s="30"/>
      <c r="L35" s="42">
        <f>SUMIFS('2012Figures'!$J:$J,'2012Figures'!$C:$C,$A35,'2012Figures'!$H:$H,$B35,'2012Figures'!$I:$I,$C35,'2012Figures'!$E:$E,$B$1)</f>
        <v>0</v>
      </c>
      <c r="M35" s="52">
        <f>SUMIFS('2012Figures'!$J:$J,'2012Figures'!$C:$C,$A35,'2012Figures'!$H:$H,$B35,'2012Figures'!$I:$I,$C35,'2012Figures'!$B:$B,"BrokerToCy",'2012Figures'!$G:$G,"E1",'2012Figures'!$E:$E,$B$1)</f>
        <v>0</v>
      </c>
      <c r="N35" s="52">
        <f>SUMIFS('2012Figures'!$J:$J,'2012Figures'!$C:$C,$A35,'2012Figures'!$H:$H,$B35,'2012Figures'!$I:$I,$C35,'2012Figures'!$B:$B,"BrokerToCy",'2012Figures'!$G:$G,"P1",'2012Figures'!$E:$E,$B$1)</f>
        <v>0</v>
      </c>
      <c r="O35" s="52">
        <f>SUMIFS('2012Figures'!$J:$J,'2012Figures'!$C:$C,$A35,'2012Figures'!$H:$H,$B35,'2012Figures'!$I:$I,$C35,'2012Figures'!$B:$B,"CyToBroker",'2012Figures'!$G:$G,"E1",'2012Figures'!$E:$E,$B$1)</f>
        <v>0</v>
      </c>
      <c r="P35" s="52">
        <f>SUMIFS('2012Figures'!$J:$J,'2012Figures'!$C:$C,$A35,'2012Figures'!$H:$H,$B35,'2012Figures'!$I:$I,$C35,'2012Figures'!$B:$B,"CyToBroker",'2012Figures'!$G:$G,"P1",'2012Figures'!$E:$E,$B$1)</f>
        <v>0</v>
      </c>
      <c r="Q35" s="30"/>
      <c r="R35" s="46" t="str">
        <f t="shared" si="12"/>
        <v/>
      </c>
      <c r="S35" s="46" t="str">
        <f t="shared" si="12"/>
        <v/>
      </c>
      <c r="T35" s="46" t="str">
        <f t="shared" si="12"/>
        <v/>
      </c>
      <c r="U35" s="46" t="str">
        <f t="shared" si="12"/>
        <v/>
      </c>
      <c r="V35" s="46" t="str">
        <f t="shared" si="12"/>
        <v/>
      </c>
    </row>
    <row r="36" spans="1:22" x14ac:dyDescent="0.2">
      <c r="A36" s="1">
        <v>101</v>
      </c>
      <c r="B36" s="1" t="s">
        <v>52</v>
      </c>
      <c r="C36" s="8">
        <v>7</v>
      </c>
      <c r="D36" s="29">
        <f>SUMIFS('2013Figures'!$J:$J,'2013Figures'!$C:$C,$A36,'2013Figures'!$H:$H,$B36,'2013Figures'!$I:$I,$C36,'2013Figures'!$E:$E,$B$1)</f>
        <v>0</v>
      </c>
      <c r="E36" s="9">
        <f>SUMIFS('2013Figures'!$J:$J,'2013Figures'!$C:$C,$A36,'2013Figures'!$H:$H,$B36,'2013Figures'!$I:$I,$C36,'2013Figures'!$B:$B,"BrokerToCy",'2013Figures'!$G:$G,"E1",'2013Figures'!$E:$E,$B$1)</f>
        <v>0</v>
      </c>
      <c r="F36" s="9">
        <f>SUMIFS('2013Figures'!$J:$J,'2013Figures'!$C:$C,$A36,'2013Figures'!$H:$H,$B36,'2013Figures'!$I:$I,$C36,'2013Figures'!$B:$B,"BrokerToCy",'2013Figures'!$G:$G,"P1",'2013Figures'!$E:$E,$B$1)</f>
        <v>0</v>
      </c>
      <c r="G36" s="9">
        <f>SUMIFS('2013Figures'!$J:$J,'2013Figures'!$C:$C,$A36,'2013Figures'!$H:$H,$B36,'2013Figures'!$I:$I,$C36,'2013Figures'!$B:$B,"CyToBroker",'2013Figures'!$G:$G,"E1",'2013Figures'!$E:$E,$B$1)</f>
        <v>0</v>
      </c>
      <c r="H36" s="9">
        <f>SUMIFS('2013Figures'!$J:$J,'2013Figures'!$C:$C,$A36,'2013Figures'!$H:$H,$B36,'2013Figures'!$I:$I,$C36,'2013Figures'!$B:$B,"CyToBroker",'2013Figures'!$G:$G,"P1",'2013Figures'!$E:$E,$B$1)</f>
        <v>0</v>
      </c>
      <c r="J36" s="8">
        <v>201201</v>
      </c>
      <c r="L36" s="42">
        <f>SUMIFS('2012Figures'!$J:$J,'2012Figures'!$C:$C,$A36,'2012Figures'!$H:$H,$B36,'2012Figures'!$I:$I,$C36,'2012Figures'!$E:$E,$B$1)</f>
        <v>0</v>
      </c>
      <c r="M36" s="52">
        <f>SUMIFS('2012Figures'!$J:$J,'2012Figures'!$C:$C,$A36,'2012Figures'!$H:$H,$B36,'2012Figures'!$I:$I,$C36,'2012Figures'!$B:$B,"BrokerToCy",'2012Figures'!$G:$G,"E1",'2012Figures'!$E:$E,$B$1)</f>
        <v>0</v>
      </c>
      <c r="N36" s="52">
        <f>SUMIFS('2012Figures'!$J:$J,'2012Figures'!$C:$C,$A36,'2012Figures'!$H:$H,$B36,'2012Figures'!$I:$I,$C36,'2012Figures'!$B:$B,"BrokerToCy",'2012Figures'!$G:$G,"P1",'2012Figures'!$E:$E,$B$1)</f>
        <v>0</v>
      </c>
      <c r="O36" s="52">
        <f>SUMIFS('2012Figures'!$J:$J,'2012Figures'!$C:$C,$A36,'2012Figures'!$H:$H,$B36,'2012Figures'!$I:$I,$C36,'2012Figures'!$B:$B,"CyToBroker",'2012Figures'!$G:$G,"E1",'2012Figures'!$E:$E,$B$1)</f>
        <v>0</v>
      </c>
      <c r="P36" s="52">
        <f>SUMIFS('2012Figures'!$J:$J,'2012Figures'!$C:$C,$A36,'2012Figures'!$H:$H,$B36,'2012Figures'!$I:$I,$C36,'2012Figures'!$B:$B,"CyToBroker",'2012Figures'!$G:$G,"P1",'2012Figures'!$E:$E,$B$1)</f>
        <v>0</v>
      </c>
      <c r="R36" s="46" t="str">
        <f t="shared" si="12"/>
        <v/>
      </c>
      <c r="S36" s="46" t="str">
        <f t="shared" si="12"/>
        <v/>
      </c>
      <c r="T36" s="46" t="str">
        <f t="shared" si="12"/>
        <v/>
      </c>
      <c r="U36" s="46" t="str">
        <f t="shared" si="12"/>
        <v/>
      </c>
      <c r="V36" s="46" t="str">
        <f t="shared" si="12"/>
        <v/>
      </c>
    </row>
    <row r="37" spans="1:22" x14ac:dyDescent="0.2">
      <c r="A37" s="1">
        <v>101</v>
      </c>
      <c r="B37" s="1" t="s">
        <v>52</v>
      </c>
      <c r="C37" s="8">
        <v>6</v>
      </c>
      <c r="D37" s="29">
        <f>SUMIFS('2013Figures'!$J:$J,'2013Figures'!$C:$C,$A37,'2013Figures'!$H:$H,$B37,'2013Figures'!$I:$I,$C37,'2013Figures'!$E:$E,$B$1)</f>
        <v>0</v>
      </c>
      <c r="E37" s="9">
        <f>SUMIFS('2013Figures'!$J:$J,'2013Figures'!$C:$C,$A37,'2013Figures'!$H:$H,$B37,'2013Figures'!$I:$I,$C37,'2013Figures'!$B:$B,"BrokerToCy",'2013Figures'!$G:$G,"E1",'2013Figures'!$E:$E,$B$1)</f>
        <v>0</v>
      </c>
      <c r="F37" s="9">
        <f>SUMIFS('2013Figures'!$J:$J,'2013Figures'!$C:$C,$A37,'2013Figures'!$H:$H,$B37,'2013Figures'!$I:$I,$C37,'2013Figures'!$B:$B,"BrokerToCy",'2013Figures'!$G:$G,"P1",'2013Figures'!$E:$E,$B$1)</f>
        <v>0</v>
      </c>
      <c r="G37" s="9">
        <f>SUMIFS('2013Figures'!$J:$J,'2013Figures'!$C:$C,$A37,'2013Figures'!$H:$H,$B37,'2013Figures'!$I:$I,$C37,'2013Figures'!$B:$B,"CyToBroker",'2013Figures'!$G:$G,"E1",'2013Figures'!$E:$E,$B$1)</f>
        <v>0</v>
      </c>
      <c r="H37" s="9">
        <f>SUMIFS('2013Figures'!$J:$J,'2013Figures'!$C:$C,$A37,'2013Figures'!$H:$H,$B37,'2013Figures'!$I:$I,$C37,'2013Figures'!$B:$B,"CyToBroker",'2013Figures'!$G:$G,"P1",'2013Figures'!$E:$E,$B$1)</f>
        <v>0</v>
      </c>
      <c r="J37" s="8">
        <v>201101</v>
      </c>
      <c r="L37" s="42">
        <f>SUMIFS('2012Figures'!$J:$J,'2012Figures'!$C:$C,$A37,'2012Figures'!$H:$H,$B37,'2012Figures'!$I:$I,$C37,'2012Figures'!$E:$E,$B$1)</f>
        <v>0</v>
      </c>
      <c r="M37" s="52">
        <f>SUMIFS('2012Figures'!$J:$J,'2012Figures'!$C:$C,$A37,'2012Figures'!$H:$H,$B37,'2012Figures'!$I:$I,$C37,'2012Figures'!$B:$B,"BrokerToCy",'2012Figures'!$G:$G,"E1",'2012Figures'!$E:$E,$B$1)</f>
        <v>0</v>
      </c>
      <c r="N37" s="52">
        <f>SUMIFS('2012Figures'!$J:$J,'2012Figures'!$C:$C,$A37,'2012Figures'!$H:$H,$B37,'2012Figures'!$I:$I,$C37,'2012Figures'!$B:$B,"BrokerToCy",'2012Figures'!$G:$G,"P1",'2012Figures'!$E:$E,$B$1)</f>
        <v>0</v>
      </c>
      <c r="O37" s="52">
        <f>SUMIFS('2012Figures'!$J:$J,'2012Figures'!$C:$C,$A37,'2012Figures'!$H:$H,$B37,'2012Figures'!$I:$I,$C37,'2012Figures'!$B:$B,"CyToBroker",'2012Figures'!$G:$G,"E1",'2012Figures'!$E:$E,$B$1)</f>
        <v>0</v>
      </c>
      <c r="P37" s="52">
        <f>SUMIFS('2012Figures'!$J:$J,'2012Figures'!$C:$C,$A37,'2012Figures'!$H:$H,$B37,'2012Figures'!$I:$I,$C37,'2012Figures'!$B:$B,"CyToBroker",'2012Figures'!$G:$G,"P1",'2012Figures'!$E:$E,$B$1)</f>
        <v>0</v>
      </c>
      <c r="R37" s="46" t="str">
        <f t="shared" si="12"/>
        <v/>
      </c>
      <c r="S37" s="46" t="str">
        <f t="shared" si="12"/>
        <v/>
      </c>
      <c r="T37" s="46" t="str">
        <f t="shared" si="12"/>
        <v/>
      </c>
      <c r="U37" s="46" t="str">
        <f t="shared" si="12"/>
        <v/>
      </c>
      <c r="V37" s="46" t="str">
        <f t="shared" si="12"/>
        <v/>
      </c>
    </row>
    <row r="38" spans="1:22" x14ac:dyDescent="0.2">
      <c r="A38" s="1">
        <v>101</v>
      </c>
      <c r="B38" s="1" t="s">
        <v>52</v>
      </c>
      <c r="C38" s="8">
        <v>5</v>
      </c>
      <c r="D38" s="29">
        <f>SUMIFS('2013Figures'!$J:$J,'2013Figures'!$C:$C,$A38,'2013Figures'!$H:$H,$B38,'2013Figures'!$I:$I,$C38,'2013Figures'!$E:$E,$B$1)</f>
        <v>0</v>
      </c>
      <c r="E38" s="9">
        <f>SUMIFS('2013Figures'!$J:$J,'2013Figures'!$C:$C,$A38,'2013Figures'!$H:$H,$B38,'2013Figures'!$I:$I,$C38,'2013Figures'!$B:$B,"BrokerToCy",'2013Figures'!$G:$G,"E1",'2013Figures'!$E:$E,$B$1)</f>
        <v>0</v>
      </c>
      <c r="F38" s="9">
        <f>SUMIFS('2013Figures'!$J:$J,'2013Figures'!$C:$C,$A38,'2013Figures'!$H:$H,$B38,'2013Figures'!$I:$I,$C38,'2013Figures'!$B:$B,"BrokerToCy",'2013Figures'!$G:$G,"P1",'2013Figures'!$E:$E,$B$1)</f>
        <v>0</v>
      </c>
      <c r="G38" s="9">
        <f>SUMIFS('2013Figures'!$J:$J,'2013Figures'!$C:$C,$A38,'2013Figures'!$H:$H,$B38,'2013Figures'!$I:$I,$C38,'2013Figures'!$B:$B,"CyToBroker",'2013Figures'!$G:$G,"E1",'2013Figures'!$E:$E,$B$1)</f>
        <v>0</v>
      </c>
      <c r="H38" s="9">
        <f>SUMIFS('2013Figures'!$J:$J,'2013Figures'!$C:$C,$A38,'2013Figures'!$H:$H,$B38,'2013Figures'!$I:$I,$C38,'2013Figures'!$B:$B,"CyToBroker",'2013Figures'!$G:$G,"P1",'2013Figures'!$E:$E,$B$1)</f>
        <v>0</v>
      </c>
      <c r="J38" s="8">
        <v>201001</v>
      </c>
      <c r="L38" s="42">
        <f>SUMIFS('2012Figures'!$J:$J,'2012Figures'!$C:$C,$A38,'2012Figures'!$H:$H,$B38,'2012Figures'!$I:$I,$C38,'2012Figures'!$E:$E,$B$1)</f>
        <v>0</v>
      </c>
      <c r="M38" s="52">
        <f>SUMIFS('2012Figures'!$J:$J,'2012Figures'!$C:$C,$A38,'2012Figures'!$H:$H,$B38,'2012Figures'!$I:$I,$C38,'2012Figures'!$B:$B,"BrokerToCy",'2012Figures'!$G:$G,"E1",'2012Figures'!$E:$E,$B$1)</f>
        <v>0</v>
      </c>
      <c r="N38" s="52">
        <f>SUMIFS('2012Figures'!$J:$J,'2012Figures'!$C:$C,$A38,'2012Figures'!$H:$H,$B38,'2012Figures'!$I:$I,$C38,'2012Figures'!$B:$B,"BrokerToCy",'2012Figures'!$G:$G,"P1",'2012Figures'!$E:$E,$B$1)</f>
        <v>0</v>
      </c>
      <c r="O38" s="52">
        <f>SUMIFS('2012Figures'!$J:$J,'2012Figures'!$C:$C,$A38,'2012Figures'!$H:$H,$B38,'2012Figures'!$I:$I,$C38,'2012Figures'!$B:$B,"CyToBroker",'2012Figures'!$G:$G,"E1",'2012Figures'!$E:$E,$B$1)</f>
        <v>0</v>
      </c>
      <c r="P38" s="52">
        <f>SUMIFS('2012Figures'!$J:$J,'2012Figures'!$C:$C,$A38,'2012Figures'!$H:$H,$B38,'2012Figures'!$I:$I,$C38,'2012Figures'!$B:$B,"CyToBroker",'2012Figures'!$G:$G,"P1",'2012Figures'!$E:$E,$B$1)</f>
        <v>0</v>
      </c>
      <c r="R38" s="46" t="str">
        <f t="shared" si="12"/>
        <v/>
      </c>
      <c r="S38" s="46" t="str">
        <f t="shared" si="12"/>
        <v/>
      </c>
      <c r="T38" s="46" t="str">
        <f t="shared" si="12"/>
        <v/>
      </c>
      <c r="U38" s="46" t="str">
        <f t="shared" si="12"/>
        <v/>
      </c>
      <c r="V38" s="46" t="str">
        <f t="shared" si="12"/>
        <v/>
      </c>
    </row>
    <row r="39" spans="1:22" x14ac:dyDescent="0.2">
      <c r="A39" s="1">
        <v>101</v>
      </c>
      <c r="B39" s="1" t="s">
        <v>52</v>
      </c>
      <c r="C39" s="8">
        <v>4</v>
      </c>
      <c r="D39" s="29">
        <f>SUMIFS('2013Figures'!$J:$J,'2013Figures'!$C:$C,$A39,'2013Figures'!$H:$H,$B39,'2013Figures'!$I:$I,$C39,'2013Figures'!$E:$E,$B$1)</f>
        <v>0</v>
      </c>
      <c r="E39" s="9">
        <f>SUMIFS('2013Figures'!$J:$J,'2013Figures'!$C:$C,$A39,'2013Figures'!$H:$H,$B39,'2013Figures'!$I:$I,$C39,'2013Figures'!$B:$B,"BrokerToCy",'2013Figures'!$G:$G,"E1",'2013Figures'!$E:$E,$B$1)</f>
        <v>0</v>
      </c>
      <c r="F39" s="9">
        <f>SUMIFS('2013Figures'!$J:$J,'2013Figures'!$C:$C,$A39,'2013Figures'!$H:$H,$B39,'2013Figures'!$I:$I,$C39,'2013Figures'!$B:$B,"BrokerToCy",'2013Figures'!$G:$G,"P1",'2013Figures'!$E:$E,$B$1)</f>
        <v>0</v>
      </c>
      <c r="G39" s="9">
        <f>SUMIFS('2013Figures'!$J:$J,'2013Figures'!$C:$C,$A39,'2013Figures'!$H:$H,$B39,'2013Figures'!$I:$I,$C39,'2013Figures'!$B:$B,"CyToBroker",'2013Figures'!$G:$G,"E1",'2013Figures'!$E:$E,$B$1)</f>
        <v>0</v>
      </c>
      <c r="H39" s="9">
        <f>SUMIFS('2013Figures'!$J:$J,'2013Figures'!$C:$C,$A39,'2013Figures'!$H:$H,$B39,'2013Figures'!$I:$I,$C39,'2013Figures'!$B:$B,"CyToBroker",'2013Figures'!$G:$G,"P1",'2013Figures'!$E:$E,$B$1)</f>
        <v>0</v>
      </c>
      <c r="J39" s="8">
        <v>200901</v>
      </c>
      <c r="L39" s="42">
        <f>SUMIFS('2012Figures'!$J:$J,'2012Figures'!$C:$C,$A39,'2012Figures'!$H:$H,$B39,'2012Figures'!$I:$I,$C39,'2012Figures'!$E:$E,$B$1)</f>
        <v>0</v>
      </c>
      <c r="M39" s="52">
        <f>SUMIFS('2012Figures'!$J:$J,'2012Figures'!$C:$C,$A39,'2012Figures'!$H:$H,$B39,'2012Figures'!$I:$I,$C39,'2012Figures'!$B:$B,"BrokerToCy",'2012Figures'!$G:$G,"E1",'2012Figures'!$E:$E,$B$1)</f>
        <v>0</v>
      </c>
      <c r="N39" s="52">
        <f>SUMIFS('2012Figures'!$J:$J,'2012Figures'!$C:$C,$A39,'2012Figures'!$H:$H,$B39,'2012Figures'!$I:$I,$C39,'2012Figures'!$B:$B,"BrokerToCy",'2012Figures'!$G:$G,"P1",'2012Figures'!$E:$E,$B$1)</f>
        <v>0</v>
      </c>
      <c r="O39" s="52">
        <f>SUMIFS('2012Figures'!$J:$J,'2012Figures'!$C:$C,$A39,'2012Figures'!$H:$H,$B39,'2012Figures'!$I:$I,$C39,'2012Figures'!$B:$B,"CyToBroker",'2012Figures'!$G:$G,"E1",'2012Figures'!$E:$E,$B$1)</f>
        <v>0</v>
      </c>
      <c r="P39" s="52">
        <f>SUMIFS('2012Figures'!$J:$J,'2012Figures'!$C:$C,$A39,'2012Figures'!$H:$H,$B39,'2012Figures'!$I:$I,$C39,'2012Figures'!$B:$B,"CyToBroker",'2012Figures'!$G:$G,"P1",'2012Figures'!$E:$E,$B$1)</f>
        <v>0</v>
      </c>
      <c r="R39" s="46" t="str">
        <f t="shared" si="12"/>
        <v/>
      </c>
      <c r="S39" s="46" t="str">
        <f t="shared" si="12"/>
        <v/>
      </c>
      <c r="T39" s="46" t="str">
        <f t="shared" si="12"/>
        <v/>
      </c>
      <c r="U39" s="46" t="str">
        <f t="shared" si="12"/>
        <v/>
      </c>
      <c r="V39" s="46" t="str">
        <f t="shared" si="12"/>
        <v/>
      </c>
    </row>
    <row r="40" spans="1:22" x14ac:dyDescent="0.2">
      <c r="A40" s="1">
        <v>101</v>
      </c>
      <c r="B40" s="1" t="s">
        <v>52</v>
      </c>
      <c r="C40" s="8">
        <v>3</v>
      </c>
      <c r="D40" s="29">
        <f>SUMIFS('2013Figures'!$J:$J,'2013Figures'!$C:$C,$A40,'2013Figures'!$H:$H,$B40,'2013Figures'!$I:$I,$C40,'2013Figures'!$E:$E,$B$1)</f>
        <v>0</v>
      </c>
      <c r="E40" s="9">
        <f>SUMIFS('2013Figures'!$J:$J,'2013Figures'!$C:$C,$A40,'2013Figures'!$H:$H,$B40,'2013Figures'!$I:$I,$C40,'2013Figures'!$B:$B,"BrokerToCy",'2013Figures'!$G:$G,"E1",'2013Figures'!$E:$E,$B$1)</f>
        <v>0</v>
      </c>
      <c r="F40" s="9">
        <f>SUMIFS('2013Figures'!$J:$J,'2013Figures'!$C:$C,$A40,'2013Figures'!$H:$H,$B40,'2013Figures'!$I:$I,$C40,'2013Figures'!$B:$B,"BrokerToCy",'2013Figures'!$G:$G,"P1",'2013Figures'!$E:$E,$B$1)</f>
        <v>0</v>
      </c>
      <c r="G40" s="9">
        <f>SUMIFS('2013Figures'!$J:$J,'2013Figures'!$C:$C,$A40,'2013Figures'!$H:$H,$B40,'2013Figures'!$I:$I,$C40,'2013Figures'!$B:$B,"CyToBroker",'2013Figures'!$G:$G,"E1",'2013Figures'!$E:$E,$B$1)</f>
        <v>0</v>
      </c>
      <c r="H40" s="9">
        <f>SUMIFS('2013Figures'!$J:$J,'2013Figures'!$C:$C,$A40,'2013Figures'!$H:$H,$B40,'2013Figures'!$I:$I,$C40,'2013Figures'!$B:$B,"CyToBroker",'2013Figures'!$G:$G,"P1",'2013Figures'!$E:$E,$B$1)</f>
        <v>0</v>
      </c>
      <c r="J40" s="8">
        <v>200801</v>
      </c>
      <c r="L40" s="42">
        <f>SUMIFS('2012Figures'!$J:$J,'2012Figures'!$C:$C,$A40,'2012Figures'!$H:$H,$B40,'2012Figures'!$I:$I,$C40,'2012Figures'!$E:$E,$B$1)</f>
        <v>0</v>
      </c>
      <c r="M40" s="52">
        <f>SUMIFS('2012Figures'!$J:$J,'2012Figures'!$C:$C,$A40,'2012Figures'!$H:$H,$B40,'2012Figures'!$I:$I,$C40,'2012Figures'!$B:$B,"BrokerToCy",'2012Figures'!$G:$G,"E1",'2012Figures'!$E:$E,$B$1)</f>
        <v>0</v>
      </c>
      <c r="N40" s="52">
        <f>SUMIFS('2012Figures'!$J:$J,'2012Figures'!$C:$C,$A40,'2012Figures'!$H:$H,$B40,'2012Figures'!$I:$I,$C40,'2012Figures'!$B:$B,"BrokerToCy",'2012Figures'!$G:$G,"P1",'2012Figures'!$E:$E,$B$1)</f>
        <v>0</v>
      </c>
      <c r="O40" s="52">
        <f>SUMIFS('2012Figures'!$J:$J,'2012Figures'!$C:$C,$A40,'2012Figures'!$H:$H,$B40,'2012Figures'!$I:$I,$C40,'2012Figures'!$B:$B,"CyToBroker",'2012Figures'!$G:$G,"E1",'2012Figures'!$E:$E,$B$1)</f>
        <v>0</v>
      </c>
      <c r="P40" s="52">
        <f>SUMIFS('2012Figures'!$J:$J,'2012Figures'!$C:$C,$A40,'2012Figures'!$H:$H,$B40,'2012Figures'!$I:$I,$C40,'2012Figures'!$B:$B,"CyToBroker",'2012Figures'!$G:$G,"P1",'2012Figures'!$E:$E,$B$1)</f>
        <v>0</v>
      </c>
      <c r="R40" s="46" t="str">
        <f t="shared" si="12"/>
        <v/>
      </c>
      <c r="S40" s="46" t="str">
        <f t="shared" si="12"/>
        <v/>
      </c>
      <c r="T40" s="46" t="str">
        <f t="shared" si="12"/>
        <v/>
      </c>
      <c r="U40" s="46" t="str">
        <f t="shared" si="12"/>
        <v/>
      </c>
      <c r="V40" s="46" t="str">
        <f t="shared" si="12"/>
        <v/>
      </c>
    </row>
    <row r="41" spans="1:22" x14ac:dyDescent="0.2">
      <c r="A41" s="1">
        <v>101</v>
      </c>
      <c r="B41" s="1" t="s">
        <v>52</v>
      </c>
      <c r="C41" s="8">
        <v>2</v>
      </c>
      <c r="D41" s="29">
        <f>SUMIFS('2013Figures'!$J:$J,'2013Figures'!$C:$C,$A41,'2013Figures'!$H:$H,$B41,'2013Figures'!$I:$I,$C41,'2013Figures'!$E:$E,$B$1)</f>
        <v>0</v>
      </c>
      <c r="E41" s="9">
        <f>SUMIFS('2013Figures'!$J:$J,'2013Figures'!$C:$C,$A41,'2013Figures'!$H:$H,$B41,'2013Figures'!$I:$I,$C41,'2013Figures'!$B:$B,"BrokerToCy",'2013Figures'!$G:$G,"E1",'2013Figures'!$E:$E,$B$1)</f>
        <v>0</v>
      </c>
      <c r="F41" s="9">
        <f>SUMIFS('2013Figures'!$J:$J,'2013Figures'!$C:$C,$A41,'2013Figures'!$H:$H,$B41,'2013Figures'!$I:$I,$C41,'2013Figures'!$B:$B,"BrokerToCy",'2013Figures'!$G:$G,"P1",'2013Figures'!$E:$E,$B$1)</f>
        <v>0</v>
      </c>
      <c r="G41" s="9">
        <f>SUMIFS('2013Figures'!$J:$J,'2013Figures'!$C:$C,$A41,'2013Figures'!$H:$H,$B41,'2013Figures'!$I:$I,$C41,'2013Figures'!$B:$B,"CyToBroker",'2013Figures'!$G:$G,"E1",'2013Figures'!$E:$E,$B$1)</f>
        <v>0</v>
      </c>
      <c r="H41" s="9">
        <f>SUMIFS('2013Figures'!$J:$J,'2013Figures'!$C:$C,$A41,'2013Figures'!$H:$H,$B41,'2013Figures'!$I:$I,$C41,'2013Figures'!$B:$B,"CyToBroker",'2013Figures'!$G:$G,"P1",'2013Figures'!$E:$E,$B$1)</f>
        <v>0</v>
      </c>
      <c r="J41" s="8">
        <v>200701</v>
      </c>
      <c r="L41" s="42">
        <f>SUMIFS('2012Figures'!$J:$J,'2012Figures'!$C:$C,$A41,'2012Figures'!$H:$H,$B41,'2012Figures'!$I:$I,$C41,'2012Figures'!$E:$E,$B$1)</f>
        <v>0</v>
      </c>
      <c r="M41" s="52">
        <f>SUMIFS('2012Figures'!$J:$J,'2012Figures'!$C:$C,$A41,'2012Figures'!$H:$H,$B41,'2012Figures'!$I:$I,$C41,'2012Figures'!$B:$B,"BrokerToCy",'2012Figures'!$G:$G,"E1",'2012Figures'!$E:$E,$B$1)</f>
        <v>0</v>
      </c>
      <c r="N41" s="52">
        <f>SUMIFS('2012Figures'!$J:$J,'2012Figures'!$C:$C,$A41,'2012Figures'!$H:$H,$B41,'2012Figures'!$I:$I,$C41,'2012Figures'!$B:$B,"BrokerToCy",'2012Figures'!$G:$G,"P1",'2012Figures'!$E:$E,$B$1)</f>
        <v>0</v>
      </c>
      <c r="O41" s="52">
        <f>SUMIFS('2012Figures'!$J:$J,'2012Figures'!$C:$C,$A41,'2012Figures'!$H:$H,$B41,'2012Figures'!$I:$I,$C41,'2012Figures'!$B:$B,"CyToBroker",'2012Figures'!$G:$G,"E1",'2012Figures'!$E:$E,$B$1)</f>
        <v>0</v>
      </c>
      <c r="P41" s="52">
        <f>SUMIFS('2012Figures'!$J:$J,'2012Figures'!$C:$C,$A41,'2012Figures'!$H:$H,$B41,'2012Figures'!$I:$I,$C41,'2012Figures'!$B:$B,"CyToBroker",'2012Figures'!$G:$G,"P1",'2012Figures'!$E:$E,$B$1)</f>
        <v>0</v>
      </c>
      <c r="R41" s="46" t="str">
        <f t="shared" si="12"/>
        <v/>
      </c>
      <c r="S41" s="46" t="str">
        <f t="shared" si="12"/>
        <v/>
      </c>
      <c r="T41" s="46" t="str">
        <f t="shared" si="12"/>
        <v/>
      </c>
      <c r="U41" s="46" t="str">
        <f t="shared" si="12"/>
        <v/>
      </c>
      <c r="V41" s="46" t="str">
        <f t="shared" si="12"/>
        <v/>
      </c>
    </row>
    <row r="42" spans="1:22" x14ac:dyDescent="0.2">
      <c r="A42" s="1">
        <v>101</v>
      </c>
      <c r="B42" s="1" t="s">
        <v>52</v>
      </c>
      <c r="C42" s="8">
        <v>1</v>
      </c>
      <c r="D42" s="29">
        <f>SUMIFS('2013Figures'!$J:$J,'2013Figures'!$C:$C,$A42,'2013Figures'!$H:$H,$B42,'2013Figures'!$I:$I,$C42,'2013Figures'!$E:$E,$B$1)</f>
        <v>0</v>
      </c>
      <c r="E42" s="9">
        <f>SUMIFS('2013Figures'!$J:$J,'2013Figures'!$C:$C,$A42,'2013Figures'!$H:$H,$B42,'2013Figures'!$I:$I,$C42,'2013Figures'!$B:$B,"BrokerToCy",'2013Figures'!$G:$G,"E1",'2013Figures'!$E:$E,$B$1)</f>
        <v>0</v>
      </c>
      <c r="F42" s="9">
        <f>SUMIFS('2013Figures'!$J:$J,'2013Figures'!$C:$C,$A42,'2013Figures'!$H:$H,$B42,'2013Figures'!$I:$I,$C42,'2013Figures'!$B:$B,"BrokerToCy",'2013Figures'!$G:$G,"P1",'2013Figures'!$E:$E,$B$1)</f>
        <v>0</v>
      </c>
      <c r="G42" s="9">
        <f>SUMIFS('2013Figures'!$J:$J,'2013Figures'!$C:$C,$A42,'2013Figures'!$H:$H,$B42,'2013Figures'!$I:$I,$C42,'2013Figures'!$B:$B,"CyToBroker",'2013Figures'!$G:$G,"E1",'2013Figures'!$E:$E,$B$1)</f>
        <v>0</v>
      </c>
      <c r="H42" s="9">
        <f>SUMIFS('2013Figures'!$J:$J,'2013Figures'!$C:$C,$A42,'2013Figures'!$H:$H,$B42,'2013Figures'!$I:$I,$C42,'2013Figures'!$B:$B,"CyToBroker",'2013Figures'!$G:$G,"P1",'2013Figures'!$E:$E,$B$1)</f>
        <v>0</v>
      </c>
      <c r="J42" s="8">
        <v>200601</v>
      </c>
      <c r="L42" s="42">
        <f>SUMIFS('2012Figures'!$J:$J,'2012Figures'!$C:$C,$A42,'2012Figures'!$H:$H,$B42,'2012Figures'!$I:$I,$C42,'2012Figures'!$E:$E,$B$1)</f>
        <v>0</v>
      </c>
      <c r="M42" s="52">
        <f>SUMIFS('2012Figures'!$J:$J,'2012Figures'!$C:$C,$A42,'2012Figures'!$H:$H,$B42,'2012Figures'!$I:$I,$C42,'2012Figures'!$B:$B,"BrokerToCy",'2012Figures'!$G:$G,"E1",'2012Figures'!$E:$E,$B$1)</f>
        <v>0</v>
      </c>
      <c r="N42" s="52">
        <f>SUMIFS('2012Figures'!$J:$J,'2012Figures'!$C:$C,$A42,'2012Figures'!$H:$H,$B42,'2012Figures'!$I:$I,$C42,'2012Figures'!$B:$B,"BrokerToCy",'2012Figures'!$G:$G,"P1",'2012Figures'!$E:$E,$B$1)</f>
        <v>0</v>
      </c>
      <c r="O42" s="52">
        <f>SUMIFS('2012Figures'!$J:$J,'2012Figures'!$C:$C,$A42,'2012Figures'!$H:$H,$B42,'2012Figures'!$I:$I,$C42,'2012Figures'!$B:$B,"CyToBroker",'2012Figures'!$G:$G,"E1",'2012Figures'!$E:$E,$B$1)</f>
        <v>0</v>
      </c>
      <c r="P42" s="52">
        <f>SUMIFS('2012Figures'!$J:$J,'2012Figures'!$C:$C,$A42,'2012Figures'!$H:$H,$B42,'2012Figures'!$I:$I,$C42,'2012Figures'!$B:$B,"CyToBroker",'2012Figures'!$G:$G,"P1",'2012Figures'!$E:$E,$B$1)</f>
        <v>0</v>
      </c>
      <c r="R42" s="46" t="str">
        <f t="shared" si="12"/>
        <v/>
      </c>
      <c r="S42" s="46" t="str">
        <f t="shared" si="12"/>
        <v/>
      </c>
      <c r="T42" s="46" t="str">
        <f t="shared" si="12"/>
        <v/>
      </c>
      <c r="U42" s="46" t="str">
        <f t="shared" si="12"/>
        <v/>
      </c>
      <c r="V42" s="46" t="str">
        <f t="shared" si="12"/>
        <v/>
      </c>
    </row>
    <row r="43" spans="1:22" x14ac:dyDescent="0.2">
      <c r="A43" s="1">
        <v>101</v>
      </c>
      <c r="B43" s="1" t="s">
        <v>52</v>
      </c>
      <c r="D43" s="29">
        <f>SUMIFS('2013Figures'!$J:$J,'2013Figures'!$C:$C,$A43,'2013Figures'!$I:$I,"",'2013Figures'!$E:$E,$B$1)</f>
        <v>0</v>
      </c>
      <c r="E43" s="9">
        <f>SUMIFS('2013Figures'!$J:$J,'2013Figures'!$C:$C,$A43,'2013Figures'!$I:$I,"",'2013Figures'!$B:$B,"BrokerToCy",'2013Figures'!$G:$G,"E1",'2013Figures'!$E:$E,$B$1)</f>
        <v>0</v>
      </c>
      <c r="F43" s="9">
        <f>SUMIFS('2013Figures'!$J:$J,'2013Figures'!$C:$C,$A43,'2013Figures'!$I:$I,"",'2013Figures'!$B:$B,"BrokerToCy",'2013Figures'!$G:$G,"P1",'2013Figures'!$E:$E,$B$1)</f>
        <v>0</v>
      </c>
      <c r="G43" s="9">
        <f>SUMIFS('2013Figures'!$J:$J,'2013Figures'!$C:$C,$A43,'2013Figures'!$I:$I,"",'2013Figures'!$B:$B,"CyToBroker",'2013Figures'!$G:$G,"E1",'2013Figures'!$E:$E,$B$1)</f>
        <v>0</v>
      </c>
      <c r="H43" s="9">
        <f>SUMIFS('2013Figures'!$J:$J,'2013Figures'!$C:$C,$A43,'2013Figures'!$I:$I,"",'2013Figures'!$B:$B,"CyToBroker",'2013Figures'!$G:$G,"P1",'2013Figures'!$E:$E,$B$1)</f>
        <v>0</v>
      </c>
      <c r="J43" s="8" t="s">
        <v>131</v>
      </c>
      <c r="L43" s="42">
        <f>SUMIFS('2012Figures'!$J:$J,'2012Figures'!$C:$C,$A43,'2012Figures'!$I:$I,"",'2012Figures'!$E:$E,$B$1)</f>
        <v>0</v>
      </c>
      <c r="M43" s="52">
        <f>SUMIFS('2012Figures'!$J:$J,'2012Figures'!$C:$C,$A43,'2012Figures'!$I:$I,"",'2012Figures'!$B:$B,"BrokerToCy",'2012Figures'!$G:$G,"E1",'2012Figures'!$E:$E,$B$1)</f>
        <v>0</v>
      </c>
      <c r="N43" s="52">
        <f>SUMIFS('2012Figures'!$J:$J,'2012Figures'!$C:$C,$A43,'2012Figures'!$I:$I,"",'2012Figures'!$B:$B,"BrokerToCy",'2012Figures'!$G:$G,"P1",'2012Figures'!$E:$E,$B$1)</f>
        <v>0</v>
      </c>
      <c r="O43" s="52">
        <f>SUMIFS('2012Figures'!$J:$J,'2012Figures'!$C:$C,$A43,'2012Figures'!$I:$I,"",'2012Figures'!$B:$B,"CyToBroker",'2012Figures'!$G:$G,"E1",'2012Figures'!$E:$E,$B$1)</f>
        <v>0</v>
      </c>
      <c r="P43" s="52">
        <f>SUMIFS('2012Figures'!$J:$J,'2012Figures'!$C:$C,$A43,'2012Figures'!$I:$I,"",'2012Figures'!$B:$B,"CyToBroker",'2012Figures'!$G:$G,"P1",'2012Figures'!$E:$E,$B$1)</f>
        <v>0</v>
      </c>
      <c r="R43" s="46" t="str">
        <f t="shared" si="12"/>
        <v/>
      </c>
      <c r="S43" s="46" t="str">
        <f t="shared" si="12"/>
        <v/>
      </c>
      <c r="T43" s="46" t="str">
        <f t="shared" si="12"/>
        <v/>
      </c>
      <c r="U43" s="46" t="str">
        <f t="shared" si="12"/>
        <v/>
      </c>
      <c r="V43" s="46" t="str">
        <f t="shared" si="12"/>
        <v/>
      </c>
    </row>
    <row r="44" spans="1:22" x14ac:dyDescent="0.2">
      <c r="A44" s="21"/>
      <c r="B44" s="21" t="s">
        <v>92</v>
      </c>
      <c r="C44" s="22"/>
      <c r="D44" s="23">
        <f>SUM(E44:H44)</f>
        <v>0</v>
      </c>
      <c r="E44" s="23">
        <f t="shared" ref="E44:H44" si="13">SUM(E32:E43)</f>
        <v>0</v>
      </c>
      <c r="F44" s="23">
        <f t="shared" si="13"/>
        <v>0</v>
      </c>
      <c r="G44" s="23">
        <f t="shared" si="13"/>
        <v>0</v>
      </c>
      <c r="H44" s="23">
        <f t="shared" si="13"/>
        <v>0</v>
      </c>
      <c r="I44" s="21"/>
      <c r="J44" s="22"/>
      <c r="K44" s="21"/>
      <c r="L44" s="43">
        <f>SUM(M44:P44)</f>
        <v>0</v>
      </c>
      <c r="M44" s="43">
        <f t="shared" ref="M44:P44" si="14">SUM(M32:M43)</f>
        <v>0</v>
      </c>
      <c r="N44" s="43">
        <f t="shared" si="14"/>
        <v>0</v>
      </c>
      <c r="O44" s="43">
        <f t="shared" si="14"/>
        <v>0</v>
      </c>
      <c r="P44" s="43">
        <f t="shared" si="14"/>
        <v>0</v>
      </c>
      <c r="Q44" s="21"/>
      <c r="R44" s="21"/>
      <c r="S44" s="21"/>
      <c r="T44" s="21"/>
      <c r="U44" s="21"/>
      <c r="V44" s="21"/>
    </row>
    <row r="45" spans="1:22" x14ac:dyDescent="0.2">
      <c r="A45" s="28">
        <v>103</v>
      </c>
      <c r="B45" s="28" t="s">
        <v>55</v>
      </c>
      <c r="C45" s="17" t="s">
        <v>88</v>
      </c>
      <c r="D45" s="18">
        <f>SUMIFS('2013Figures'!$J:$J,'2013Figures'!$C:$C,$A45,'2013Figures'!$E:$E,$B$1)</f>
        <v>0</v>
      </c>
      <c r="E45" s="18">
        <f>SUMIFS('2013Figures'!$J:$J,'2013Figures'!$C:$C,$A45,'2013Figures'!$B:$B,"BrokerToCy",'2013Figures'!$G:$G,"E1",'2013Figures'!$E:$E,$B$1)</f>
        <v>0</v>
      </c>
      <c r="F45" s="18">
        <f>SUMIFS('2013Figures'!$J:$J,'2013Figures'!$C:$C,$A45,'2013Figures'!$B:$B,"BrokerToCy",'2013Figures'!$G:$G,"P1",'2013Figures'!$E:$E,$B$1)</f>
        <v>0</v>
      </c>
      <c r="G45" s="18">
        <f>SUMIFS('2013Figures'!$J:$J,'2013Figures'!$C:$C,$A45,'2013Figures'!$B:$B,"CyToBroker",'2013Figures'!$G:$G,"E1",'2013Figures'!$E:$E,$B$1)</f>
        <v>0</v>
      </c>
      <c r="H45" s="18">
        <f>SUMIFS('2013Figures'!$J:$J,'2013Figures'!$C:$C,$A45,'2013Figures'!$B:$B,"CyToBroker",'2013Figures'!$G:$G,"P1",'2013Figures'!$E:$E,$B$1)</f>
        <v>0</v>
      </c>
      <c r="I45" s="28"/>
      <c r="J45" s="17"/>
      <c r="K45" s="28"/>
      <c r="L45" s="50">
        <f>SUMIFS('2012Figures'!$J:$J,'2012Figures'!$C:$C,$A45,'2012Figures'!$E:$E,$B$1)</f>
        <v>0</v>
      </c>
      <c r="M45" s="50">
        <f>SUMIFS('2012Figures'!$J:$J,'2012Figures'!$C:$C,$A45,'2012Figures'!$B:$B,"BrokerToCy",'2012Figures'!$G:$G,"E1",'2012Figures'!$E:$E,$B$1)</f>
        <v>0</v>
      </c>
      <c r="N45" s="50">
        <f>SUMIFS('2012Figures'!$J:$J,'2012Figures'!$C:$C,$A45,'2012Figures'!$B:$B,"BrokerToCy",'2012Figures'!$G:$G,"P1",'2012Figures'!$E:$E,$B$1)</f>
        <v>0</v>
      </c>
      <c r="O45" s="50">
        <f>SUMIFS('2012Figures'!$J:$J,'2012Figures'!$C:$C,$A45,'2012Figures'!$B:$B,"CyToBroker",'2012Figures'!$G:$G,"E1",'2012Figures'!$E:$E,$B$1)</f>
        <v>0</v>
      </c>
      <c r="P45" s="50">
        <f>SUMIFS('2012Figures'!$J:$J,'2012Figures'!$C:$C,$A45,'2012Figures'!$B:$B,"CyToBroker",'2012Figures'!$G:$G,"P1",'2012Figures'!$E:$E,$B$1)</f>
        <v>0</v>
      </c>
      <c r="Q45" s="28"/>
      <c r="R45" s="46" t="str">
        <f t="shared" ref="R45:V108" si="15">IF(L45=0,"",ROUND(D45/L45-1,2))</f>
        <v/>
      </c>
      <c r="S45" s="46" t="str">
        <f t="shared" si="15"/>
        <v/>
      </c>
      <c r="T45" s="46" t="str">
        <f t="shared" si="15"/>
        <v/>
      </c>
      <c r="U45" s="46" t="str">
        <f t="shared" si="15"/>
        <v/>
      </c>
      <c r="V45" s="46" t="str">
        <f t="shared" si="15"/>
        <v/>
      </c>
    </row>
    <row r="46" spans="1:22" x14ac:dyDescent="0.2">
      <c r="A46" s="1">
        <v>103</v>
      </c>
      <c r="B46" s="1">
        <v>1</v>
      </c>
      <c r="C46" s="8">
        <v>6</v>
      </c>
      <c r="D46" s="29">
        <f>SUMIFS('2013Figures'!$J:$J,'2013Figures'!$C:$C,$A46,'2013Figures'!$H:$H,$B46,'2013Figures'!$I:$I,$C46,'2013Figures'!$E:$E,$B$1)</f>
        <v>0</v>
      </c>
      <c r="E46" s="9">
        <f>SUMIFS('2013Figures'!$J:$J,'2013Figures'!$C:$C,$A46,'2013Figures'!$H:$H,$B46,'2013Figures'!$I:$I,$C46,'2013Figures'!$B:$B,"BrokerToCy",'2013Figures'!$G:$G,"E1",'2013Figures'!$E:$E,$B$1)</f>
        <v>0</v>
      </c>
      <c r="F46" s="9">
        <f>SUMIFS('2013Figures'!$J:$J,'2013Figures'!$C:$C,$A46,'2013Figures'!$H:$H,$B46,'2013Figures'!$I:$I,$C46,'2013Figures'!$B:$B,"BrokerToCy",'2013Figures'!$G:$G,"P1",'2013Figures'!$E:$E,$B$1)</f>
        <v>0</v>
      </c>
      <c r="G46" s="9">
        <f>SUMIFS('2013Figures'!$J:$J,'2013Figures'!$C:$C,$A46,'2013Figures'!$H:$H,$B46,'2013Figures'!$I:$I,$C46,'2013Figures'!$B:$B,"CyToBroker",'2013Figures'!$G:$G,"E1",'2013Figures'!$E:$E,$B$1)</f>
        <v>0</v>
      </c>
      <c r="H46" s="9">
        <f>SUMIFS('2013Figures'!$J:$J,'2013Figures'!$C:$C,$A46,'2013Figures'!$H:$H,$B46,'2013Figures'!$I:$I,$C46,'2013Figures'!$B:$B,"CyToBroker",'2013Figures'!$G:$G,"P1",'2013Figures'!$E:$E,$B$1)</f>
        <v>0</v>
      </c>
      <c r="J46" s="8" t="s">
        <v>146</v>
      </c>
      <c r="L46" s="42">
        <f>SUMIFS('2012Figures'!$J:$J,'2012Figures'!$C:$C,$A46,'2012Figures'!$H:$H,$B46,'2012Figures'!$I:$I,$C46,'2012Figures'!$E:$E,$B$1)</f>
        <v>0</v>
      </c>
      <c r="M46" s="52">
        <f>SUMIFS('2012Figures'!$J:$J,'2012Figures'!$C:$C,$A46,'2012Figures'!$H:$H,$B46,'2012Figures'!$I:$I,$C46,'2012Figures'!$B:$B,"BrokerToCy",'2012Figures'!$G:$G,"E1",'2012Figures'!$E:$E,$B$1)</f>
        <v>0</v>
      </c>
      <c r="N46" s="52">
        <f>SUMIFS('2012Figures'!$J:$J,'2012Figures'!$C:$C,$A46,'2012Figures'!$H:$H,$B46,'2012Figures'!$I:$I,$C46,'2012Figures'!$B:$B,"BrokerToCy",'2012Figures'!$G:$G,"P1",'2012Figures'!$E:$E,$B$1)</f>
        <v>0</v>
      </c>
      <c r="O46" s="52">
        <f>SUMIFS('2012Figures'!$J:$J,'2012Figures'!$C:$C,$A46,'2012Figures'!$H:$H,$B46,'2012Figures'!$I:$I,$C46,'2012Figures'!$B:$B,"CyToBroker",'2012Figures'!$G:$G,"E1",'2012Figures'!$E:$E,$B$1)</f>
        <v>0</v>
      </c>
      <c r="P46" s="52">
        <f>SUMIFS('2012Figures'!$J:$J,'2012Figures'!$C:$C,$A46,'2012Figures'!$H:$H,$B46,'2012Figures'!$I:$I,$C46,'2012Figures'!$B:$B,"CyToBroker",'2012Figures'!$G:$G,"P1",'2012Figures'!$E:$E,$B$1)</f>
        <v>0</v>
      </c>
      <c r="R46" s="46" t="str">
        <f t="shared" si="15"/>
        <v/>
      </c>
      <c r="S46" s="46" t="str">
        <f t="shared" si="15"/>
        <v/>
      </c>
      <c r="T46" s="46" t="str">
        <f t="shared" si="15"/>
        <v/>
      </c>
      <c r="U46" s="46" t="str">
        <f t="shared" si="15"/>
        <v/>
      </c>
      <c r="V46" s="46" t="str">
        <f t="shared" si="15"/>
        <v/>
      </c>
    </row>
    <row r="47" spans="1:22" x14ac:dyDescent="0.2">
      <c r="A47" s="1">
        <v>103</v>
      </c>
      <c r="B47" s="1" t="s">
        <v>55</v>
      </c>
      <c r="C47" s="8">
        <v>11</v>
      </c>
      <c r="D47" s="29">
        <f>SUMIFS('2013Figures'!$J:$J,'2013Figures'!$C:$C,$A47,'2013Figures'!$H:$H,$B47,'2013Figures'!$I:$I,$C47,'2013Figures'!$E:$E,$B$1)</f>
        <v>0</v>
      </c>
      <c r="E47" s="9">
        <f>SUMIFS('2013Figures'!$J:$J,'2013Figures'!$C:$C,$A47,'2013Figures'!$H:$H,$B47,'2013Figures'!$I:$I,$C47,'2013Figures'!$B:$B,"BrokerToCy",'2013Figures'!$G:$G,"E1",'2013Figures'!$E:$E,$B$1)</f>
        <v>0</v>
      </c>
      <c r="F47" s="9">
        <f>SUMIFS('2013Figures'!$J:$J,'2013Figures'!$C:$C,$A47,'2013Figures'!$H:$H,$B47,'2013Figures'!$I:$I,$C47,'2013Figures'!$B:$B,"BrokerToCy",'2013Figures'!$G:$G,"P1",'2013Figures'!$E:$E,$B$1)</f>
        <v>0</v>
      </c>
      <c r="G47" s="9">
        <f>SUMIFS('2013Figures'!$J:$J,'2013Figures'!$C:$C,$A47,'2013Figures'!$H:$H,$B47,'2013Figures'!$I:$I,$C47,'2013Figures'!$B:$B,"CyToBroker",'2013Figures'!$G:$G,"E1",'2013Figures'!$E:$E,$B$1)</f>
        <v>0</v>
      </c>
      <c r="H47" s="9">
        <f>SUMIFS('2013Figures'!$J:$J,'2013Figures'!$C:$C,$A47,'2013Figures'!$H:$H,$B47,'2013Figures'!$I:$I,$C47,'2013Figures'!$B:$B,"CyToBroker",'2013Figures'!$G:$G,"P1",'2013Figures'!$E:$E,$B$1)</f>
        <v>0</v>
      </c>
      <c r="L47" s="42">
        <f>SUMIFS('2012Figures'!$J:$J,'2012Figures'!$C:$C,$A47,'2012Figures'!$H:$H,$B47,'2012Figures'!$I:$I,$C47,'2012Figures'!$E:$E,$B$1)</f>
        <v>0</v>
      </c>
      <c r="M47" s="52">
        <f>SUMIFS('2012Figures'!$J:$J,'2012Figures'!$C:$C,$A47,'2012Figures'!$H:$H,$B47,'2012Figures'!$I:$I,$C47,'2012Figures'!$B:$B,"BrokerToCy",'2012Figures'!$G:$G,"E1",'2012Figures'!$E:$E,$B$1)</f>
        <v>0</v>
      </c>
      <c r="N47" s="52">
        <f>SUMIFS('2012Figures'!$J:$J,'2012Figures'!$C:$C,$A47,'2012Figures'!$H:$H,$B47,'2012Figures'!$I:$I,$C47,'2012Figures'!$B:$B,"BrokerToCy",'2012Figures'!$G:$G,"P1",'2012Figures'!$E:$E,$B$1)</f>
        <v>0</v>
      </c>
      <c r="O47" s="52">
        <f>SUMIFS('2012Figures'!$J:$J,'2012Figures'!$C:$C,$A47,'2012Figures'!$H:$H,$B47,'2012Figures'!$I:$I,$C47,'2012Figures'!$B:$B,"CyToBroker",'2012Figures'!$G:$G,"E1",'2012Figures'!$E:$E,$B$1)</f>
        <v>0</v>
      </c>
      <c r="P47" s="52">
        <f>SUMIFS('2012Figures'!$J:$J,'2012Figures'!$C:$C,$A47,'2012Figures'!$H:$H,$B47,'2012Figures'!$I:$I,$C47,'2012Figures'!$B:$B,"CyToBroker",'2012Figures'!$G:$G,"P1",'2012Figures'!$E:$E,$B$1)</f>
        <v>0</v>
      </c>
      <c r="R47" s="46" t="str">
        <f t="shared" si="15"/>
        <v/>
      </c>
      <c r="S47" s="46" t="str">
        <f t="shared" si="15"/>
        <v/>
      </c>
      <c r="T47" s="46" t="str">
        <f t="shared" si="15"/>
        <v/>
      </c>
      <c r="U47" s="46" t="str">
        <f t="shared" si="15"/>
        <v/>
      </c>
      <c r="V47" s="46" t="str">
        <f t="shared" si="15"/>
        <v/>
      </c>
    </row>
    <row r="48" spans="1:22" x14ac:dyDescent="0.2">
      <c r="A48" s="1">
        <v>103</v>
      </c>
      <c r="B48" s="1" t="s">
        <v>55</v>
      </c>
      <c r="C48" s="8">
        <v>10</v>
      </c>
      <c r="D48" s="29">
        <f>SUMIFS('2013Figures'!$J:$J,'2013Figures'!$C:$C,$A48,'2013Figures'!$H:$H,$B48,'2013Figures'!$I:$I,$C48,'2013Figures'!$E:$E,$B$1)</f>
        <v>0</v>
      </c>
      <c r="E48" s="9">
        <f>SUMIFS('2013Figures'!$J:$J,'2013Figures'!$C:$C,$A48,'2013Figures'!$H:$H,$B48,'2013Figures'!$I:$I,$C48,'2013Figures'!$B:$B,"BrokerToCy",'2013Figures'!$G:$G,"E1",'2013Figures'!$E:$E,$B$1)</f>
        <v>0</v>
      </c>
      <c r="F48" s="9">
        <f>SUMIFS('2013Figures'!$J:$J,'2013Figures'!$C:$C,$A48,'2013Figures'!$H:$H,$B48,'2013Figures'!$I:$I,$C48,'2013Figures'!$B:$B,"BrokerToCy",'2013Figures'!$G:$G,"P1",'2013Figures'!$E:$E,$B$1)</f>
        <v>0</v>
      </c>
      <c r="G48" s="9">
        <f>SUMIFS('2013Figures'!$J:$J,'2013Figures'!$C:$C,$A48,'2013Figures'!$H:$H,$B48,'2013Figures'!$I:$I,$C48,'2013Figures'!$B:$B,"CyToBroker",'2013Figures'!$G:$G,"E1",'2013Figures'!$E:$E,$B$1)</f>
        <v>0</v>
      </c>
      <c r="H48" s="9">
        <f>SUMIFS('2013Figures'!$J:$J,'2013Figures'!$C:$C,$A48,'2013Figures'!$H:$H,$B48,'2013Figures'!$I:$I,$C48,'2013Figures'!$B:$B,"CyToBroker",'2013Figures'!$G:$G,"P1",'2013Figures'!$E:$E,$B$1)</f>
        <v>0</v>
      </c>
      <c r="J48" s="8">
        <v>201501</v>
      </c>
      <c r="L48" s="42">
        <f>SUMIFS('2012Figures'!$J:$J,'2012Figures'!$C:$C,$A48,'2012Figures'!$H:$H,$B48,'2012Figures'!$I:$I,$C48,'2012Figures'!$E:$E,$B$1)</f>
        <v>0</v>
      </c>
      <c r="M48" s="52">
        <f>SUMIFS('2012Figures'!$J:$J,'2012Figures'!$C:$C,$A48,'2012Figures'!$H:$H,$B48,'2012Figures'!$I:$I,$C48,'2012Figures'!$B:$B,"BrokerToCy",'2012Figures'!$G:$G,"E1",'2012Figures'!$E:$E,$B$1)</f>
        <v>0</v>
      </c>
      <c r="N48" s="52">
        <f>SUMIFS('2012Figures'!$J:$J,'2012Figures'!$C:$C,$A48,'2012Figures'!$H:$H,$B48,'2012Figures'!$I:$I,$C48,'2012Figures'!$B:$B,"BrokerToCy",'2012Figures'!$G:$G,"P1",'2012Figures'!$E:$E,$B$1)</f>
        <v>0</v>
      </c>
      <c r="O48" s="52">
        <f>SUMIFS('2012Figures'!$J:$J,'2012Figures'!$C:$C,$A48,'2012Figures'!$H:$H,$B48,'2012Figures'!$I:$I,$C48,'2012Figures'!$B:$B,"CyToBroker",'2012Figures'!$G:$G,"E1",'2012Figures'!$E:$E,$B$1)</f>
        <v>0</v>
      </c>
      <c r="P48" s="52">
        <f>SUMIFS('2012Figures'!$J:$J,'2012Figures'!$C:$C,$A48,'2012Figures'!$H:$H,$B48,'2012Figures'!$I:$I,$C48,'2012Figures'!$B:$B,"CyToBroker",'2012Figures'!$G:$G,"P1",'2012Figures'!$E:$E,$B$1)</f>
        <v>0</v>
      </c>
      <c r="R48" s="46" t="str">
        <f t="shared" si="15"/>
        <v/>
      </c>
      <c r="S48" s="46" t="str">
        <f t="shared" si="15"/>
        <v/>
      </c>
      <c r="T48" s="46" t="str">
        <f t="shared" si="15"/>
        <v/>
      </c>
      <c r="U48" s="46" t="str">
        <f t="shared" si="15"/>
        <v/>
      </c>
      <c r="V48" s="46" t="str">
        <f t="shared" si="15"/>
        <v/>
      </c>
    </row>
    <row r="49" spans="1:22" x14ac:dyDescent="0.2">
      <c r="A49" s="1">
        <v>103</v>
      </c>
      <c r="B49" s="1" t="s">
        <v>55</v>
      </c>
      <c r="C49" s="8">
        <v>9</v>
      </c>
      <c r="D49" s="29">
        <f>SUMIFS('2013Figures'!$J:$J,'2013Figures'!$C:$C,$A49,'2013Figures'!$H:$H,$B49,'2013Figures'!$I:$I,$C49,'2013Figures'!$E:$E,$B$1)</f>
        <v>0</v>
      </c>
      <c r="E49" s="9">
        <f>SUMIFS('2013Figures'!$J:$J,'2013Figures'!$C:$C,$A49,'2013Figures'!$H:$H,$B49,'2013Figures'!$I:$I,$C49,'2013Figures'!$B:$B,"BrokerToCy",'2013Figures'!$G:$G,"E1",'2013Figures'!$E:$E,$B$1)</f>
        <v>0</v>
      </c>
      <c r="F49" s="9">
        <f>SUMIFS('2013Figures'!$J:$J,'2013Figures'!$C:$C,$A49,'2013Figures'!$H:$H,$B49,'2013Figures'!$I:$I,$C49,'2013Figures'!$B:$B,"BrokerToCy",'2013Figures'!$G:$G,"P1",'2013Figures'!$E:$E,$B$1)</f>
        <v>0</v>
      </c>
      <c r="G49" s="9">
        <f>SUMIFS('2013Figures'!$J:$J,'2013Figures'!$C:$C,$A49,'2013Figures'!$H:$H,$B49,'2013Figures'!$I:$I,$C49,'2013Figures'!$B:$B,"CyToBroker",'2013Figures'!$G:$G,"E1",'2013Figures'!$E:$E,$B$1)</f>
        <v>0</v>
      </c>
      <c r="H49" s="9">
        <f>SUMIFS('2013Figures'!$J:$J,'2013Figures'!$C:$C,$A49,'2013Figures'!$H:$H,$B49,'2013Figures'!$I:$I,$C49,'2013Figures'!$B:$B,"CyToBroker",'2013Figures'!$G:$G,"P1",'2013Figures'!$E:$E,$B$1)</f>
        <v>0</v>
      </c>
      <c r="J49" s="8">
        <v>201401</v>
      </c>
      <c r="L49" s="42">
        <f>SUMIFS('2012Figures'!$J:$J,'2012Figures'!$C:$C,$A49,'2012Figures'!$H:$H,$B49,'2012Figures'!$I:$I,$C49,'2012Figures'!$E:$E,$B$1)</f>
        <v>0</v>
      </c>
      <c r="M49" s="52">
        <f>SUMIFS('2012Figures'!$J:$J,'2012Figures'!$C:$C,$A49,'2012Figures'!$H:$H,$B49,'2012Figures'!$I:$I,$C49,'2012Figures'!$B:$B,"BrokerToCy",'2012Figures'!$G:$G,"E1",'2012Figures'!$E:$E,$B$1)</f>
        <v>0</v>
      </c>
      <c r="N49" s="52">
        <f>SUMIFS('2012Figures'!$J:$J,'2012Figures'!$C:$C,$A49,'2012Figures'!$H:$H,$B49,'2012Figures'!$I:$I,$C49,'2012Figures'!$B:$B,"BrokerToCy",'2012Figures'!$G:$G,"P1",'2012Figures'!$E:$E,$B$1)</f>
        <v>0</v>
      </c>
      <c r="O49" s="52">
        <f>SUMIFS('2012Figures'!$J:$J,'2012Figures'!$C:$C,$A49,'2012Figures'!$H:$H,$B49,'2012Figures'!$I:$I,$C49,'2012Figures'!$B:$B,"CyToBroker",'2012Figures'!$G:$G,"E1",'2012Figures'!$E:$E,$B$1)</f>
        <v>0</v>
      </c>
      <c r="P49" s="52">
        <f>SUMIFS('2012Figures'!$J:$J,'2012Figures'!$C:$C,$A49,'2012Figures'!$H:$H,$B49,'2012Figures'!$I:$I,$C49,'2012Figures'!$B:$B,"CyToBroker",'2012Figures'!$G:$G,"P1",'2012Figures'!$E:$E,$B$1)</f>
        <v>0</v>
      </c>
      <c r="R49" s="46" t="str">
        <f t="shared" si="15"/>
        <v/>
      </c>
      <c r="S49" s="46" t="str">
        <f t="shared" si="15"/>
        <v/>
      </c>
      <c r="T49" s="46" t="str">
        <f t="shared" si="15"/>
        <v/>
      </c>
      <c r="U49" s="46" t="str">
        <f t="shared" si="15"/>
        <v/>
      </c>
      <c r="V49" s="46" t="str">
        <f t="shared" si="15"/>
        <v/>
      </c>
    </row>
    <row r="50" spans="1:22" x14ac:dyDescent="0.2">
      <c r="A50" s="1">
        <v>103</v>
      </c>
      <c r="B50" s="1" t="s">
        <v>55</v>
      </c>
      <c r="C50" s="8">
        <v>8</v>
      </c>
      <c r="D50" s="29">
        <f>SUMIFS('2013Figures'!$J:$J,'2013Figures'!$C:$C,$A50,'2013Figures'!$H:$H,$B50,'2013Figures'!$I:$I,$C50,'2013Figures'!$E:$E,$B$1)</f>
        <v>0</v>
      </c>
      <c r="E50" s="9">
        <f>SUMIFS('2013Figures'!$J:$J,'2013Figures'!$C:$C,$A50,'2013Figures'!$H:$H,$B50,'2013Figures'!$I:$I,$C50,'2013Figures'!$B:$B,"BrokerToCy",'2013Figures'!$G:$G,"E1",'2013Figures'!$E:$E,$B$1)</f>
        <v>0</v>
      </c>
      <c r="F50" s="9">
        <f>SUMIFS('2013Figures'!$J:$J,'2013Figures'!$C:$C,$A50,'2013Figures'!$H:$H,$B50,'2013Figures'!$I:$I,$C50,'2013Figures'!$B:$B,"BrokerToCy",'2013Figures'!$G:$G,"P1",'2013Figures'!$E:$E,$B$1)</f>
        <v>0</v>
      </c>
      <c r="G50" s="9">
        <f>SUMIFS('2013Figures'!$J:$J,'2013Figures'!$C:$C,$A50,'2013Figures'!$H:$H,$B50,'2013Figures'!$I:$I,$C50,'2013Figures'!$B:$B,"CyToBroker",'2013Figures'!$G:$G,"E1",'2013Figures'!$E:$E,$B$1)</f>
        <v>0</v>
      </c>
      <c r="H50" s="9">
        <f>SUMIFS('2013Figures'!$J:$J,'2013Figures'!$C:$C,$A50,'2013Figures'!$H:$H,$B50,'2013Figures'!$I:$I,$C50,'2013Figures'!$B:$B,"CyToBroker",'2013Figures'!$G:$G,"P1",'2013Figures'!$E:$E,$B$1)</f>
        <v>0</v>
      </c>
      <c r="I50" s="30"/>
      <c r="J50" s="31">
        <v>201301</v>
      </c>
      <c r="K50" s="30"/>
      <c r="L50" s="42">
        <f>SUMIFS('2012Figures'!$J:$J,'2012Figures'!$C:$C,$A50,'2012Figures'!$H:$H,$B50,'2012Figures'!$I:$I,$C50,'2012Figures'!$E:$E,$B$1)</f>
        <v>0</v>
      </c>
      <c r="M50" s="52">
        <f>SUMIFS('2012Figures'!$J:$J,'2012Figures'!$C:$C,$A50,'2012Figures'!$H:$H,$B50,'2012Figures'!$I:$I,$C50,'2012Figures'!$B:$B,"BrokerToCy",'2012Figures'!$G:$G,"E1",'2012Figures'!$E:$E,$B$1)</f>
        <v>0</v>
      </c>
      <c r="N50" s="52">
        <f>SUMIFS('2012Figures'!$J:$J,'2012Figures'!$C:$C,$A50,'2012Figures'!$H:$H,$B50,'2012Figures'!$I:$I,$C50,'2012Figures'!$B:$B,"BrokerToCy",'2012Figures'!$G:$G,"P1",'2012Figures'!$E:$E,$B$1)</f>
        <v>0</v>
      </c>
      <c r="O50" s="52">
        <f>SUMIFS('2012Figures'!$J:$J,'2012Figures'!$C:$C,$A50,'2012Figures'!$H:$H,$B50,'2012Figures'!$I:$I,$C50,'2012Figures'!$B:$B,"CyToBroker",'2012Figures'!$G:$G,"E1",'2012Figures'!$E:$E,$B$1)</f>
        <v>0</v>
      </c>
      <c r="P50" s="52">
        <f>SUMIFS('2012Figures'!$J:$J,'2012Figures'!$C:$C,$A50,'2012Figures'!$H:$H,$B50,'2012Figures'!$I:$I,$C50,'2012Figures'!$B:$B,"CyToBroker",'2012Figures'!$G:$G,"P1",'2012Figures'!$E:$E,$B$1)</f>
        <v>0</v>
      </c>
      <c r="Q50" s="30"/>
      <c r="R50" s="46" t="str">
        <f t="shared" si="15"/>
        <v/>
      </c>
      <c r="S50" s="46" t="str">
        <f t="shared" si="15"/>
        <v/>
      </c>
      <c r="T50" s="46" t="str">
        <f t="shared" si="15"/>
        <v/>
      </c>
      <c r="U50" s="46" t="str">
        <f t="shared" si="15"/>
        <v/>
      </c>
      <c r="V50" s="46" t="str">
        <f t="shared" si="15"/>
        <v/>
      </c>
    </row>
    <row r="51" spans="1:22" x14ac:dyDescent="0.2">
      <c r="A51" s="1">
        <v>103</v>
      </c>
      <c r="B51" s="1" t="s">
        <v>55</v>
      </c>
      <c r="C51" s="8">
        <v>7</v>
      </c>
      <c r="D51" s="29">
        <f>SUMIFS('2013Figures'!$J:$J,'2013Figures'!$C:$C,$A51,'2013Figures'!$H:$H,$B51,'2013Figures'!$I:$I,$C51,'2013Figures'!$E:$E,$B$1)</f>
        <v>0</v>
      </c>
      <c r="E51" s="9">
        <f>SUMIFS('2013Figures'!$J:$J,'2013Figures'!$C:$C,$A51,'2013Figures'!$H:$H,$B51,'2013Figures'!$I:$I,$C51,'2013Figures'!$B:$B,"BrokerToCy",'2013Figures'!$G:$G,"E1",'2013Figures'!$E:$E,$B$1)</f>
        <v>0</v>
      </c>
      <c r="F51" s="9">
        <f>SUMIFS('2013Figures'!$J:$J,'2013Figures'!$C:$C,$A51,'2013Figures'!$H:$H,$B51,'2013Figures'!$I:$I,$C51,'2013Figures'!$B:$B,"BrokerToCy",'2013Figures'!$G:$G,"P1",'2013Figures'!$E:$E,$B$1)</f>
        <v>0</v>
      </c>
      <c r="G51" s="9">
        <f>SUMIFS('2013Figures'!$J:$J,'2013Figures'!$C:$C,$A51,'2013Figures'!$H:$H,$B51,'2013Figures'!$I:$I,$C51,'2013Figures'!$B:$B,"CyToBroker",'2013Figures'!$G:$G,"E1",'2013Figures'!$E:$E,$B$1)</f>
        <v>0</v>
      </c>
      <c r="H51" s="9">
        <f>SUMIFS('2013Figures'!$J:$J,'2013Figures'!$C:$C,$A51,'2013Figures'!$H:$H,$B51,'2013Figures'!$I:$I,$C51,'2013Figures'!$B:$B,"CyToBroker",'2013Figures'!$G:$G,"P1",'2013Figures'!$E:$E,$B$1)</f>
        <v>0</v>
      </c>
      <c r="J51" s="8">
        <v>201201</v>
      </c>
      <c r="L51" s="42">
        <f>SUMIFS('2012Figures'!$J:$J,'2012Figures'!$C:$C,$A51,'2012Figures'!$H:$H,$B51,'2012Figures'!$I:$I,$C51,'2012Figures'!$E:$E,$B$1)</f>
        <v>0</v>
      </c>
      <c r="M51" s="52">
        <f>SUMIFS('2012Figures'!$J:$J,'2012Figures'!$C:$C,$A51,'2012Figures'!$H:$H,$B51,'2012Figures'!$I:$I,$C51,'2012Figures'!$B:$B,"BrokerToCy",'2012Figures'!$G:$G,"E1",'2012Figures'!$E:$E,$B$1)</f>
        <v>0</v>
      </c>
      <c r="N51" s="52">
        <f>SUMIFS('2012Figures'!$J:$J,'2012Figures'!$C:$C,$A51,'2012Figures'!$H:$H,$B51,'2012Figures'!$I:$I,$C51,'2012Figures'!$B:$B,"BrokerToCy",'2012Figures'!$G:$G,"P1",'2012Figures'!$E:$E,$B$1)</f>
        <v>0</v>
      </c>
      <c r="O51" s="52">
        <f>SUMIFS('2012Figures'!$J:$J,'2012Figures'!$C:$C,$A51,'2012Figures'!$H:$H,$B51,'2012Figures'!$I:$I,$C51,'2012Figures'!$B:$B,"CyToBroker",'2012Figures'!$G:$G,"E1",'2012Figures'!$E:$E,$B$1)</f>
        <v>0</v>
      </c>
      <c r="P51" s="52">
        <f>SUMIFS('2012Figures'!$J:$J,'2012Figures'!$C:$C,$A51,'2012Figures'!$H:$H,$B51,'2012Figures'!$I:$I,$C51,'2012Figures'!$B:$B,"CyToBroker",'2012Figures'!$G:$G,"P1",'2012Figures'!$E:$E,$B$1)</f>
        <v>0</v>
      </c>
      <c r="R51" s="46" t="str">
        <f t="shared" si="15"/>
        <v/>
      </c>
      <c r="S51" s="46" t="str">
        <f t="shared" si="15"/>
        <v/>
      </c>
      <c r="T51" s="46" t="str">
        <f t="shared" si="15"/>
        <v/>
      </c>
      <c r="U51" s="46" t="str">
        <f t="shared" si="15"/>
        <v/>
      </c>
      <c r="V51" s="46" t="str">
        <f t="shared" si="15"/>
        <v/>
      </c>
    </row>
    <row r="52" spans="1:22" x14ac:dyDescent="0.2">
      <c r="A52" s="1">
        <v>103</v>
      </c>
      <c r="B52" s="1" t="s">
        <v>55</v>
      </c>
      <c r="C52" s="8">
        <v>6</v>
      </c>
      <c r="D52" s="29">
        <f>SUMIFS('2013Figures'!$J:$J,'2013Figures'!$C:$C,$A52,'2013Figures'!$H:$H,$B52,'2013Figures'!$I:$I,$C52,'2013Figures'!$E:$E,$B$1)</f>
        <v>0</v>
      </c>
      <c r="E52" s="9">
        <f>SUMIFS('2013Figures'!$J:$J,'2013Figures'!$C:$C,$A52,'2013Figures'!$H:$H,$B52,'2013Figures'!$I:$I,$C52,'2013Figures'!$B:$B,"BrokerToCy",'2013Figures'!$G:$G,"E1",'2013Figures'!$E:$E,$B$1)</f>
        <v>0</v>
      </c>
      <c r="F52" s="9">
        <f>SUMIFS('2013Figures'!$J:$J,'2013Figures'!$C:$C,$A52,'2013Figures'!$H:$H,$B52,'2013Figures'!$I:$I,$C52,'2013Figures'!$B:$B,"BrokerToCy",'2013Figures'!$G:$G,"P1",'2013Figures'!$E:$E,$B$1)</f>
        <v>0</v>
      </c>
      <c r="G52" s="9">
        <f>SUMIFS('2013Figures'!$J:$J,'2013Figures'!$C:$C,$A52,'2013Figures'!$H:$H,$B52,'2013Figures'!$I:$I,$C52,'2013Figures'!$B:$B,"CyToBroker",'2013Figures'!$G:$G,"E1",'2013Figures'!$E:$E,$B$1)</f>
        <v>0</v>
      </c>
      <c r="H52" s="9">
        <f>SUMIFS('2013Figures'!$J:$J,'2013Figures'!$C:$C,$A52,'2013Figures'!$H:$H,$B52,'2013Figures'!$I:$I,$C52,'2013Figures'!$B:$B,"CyToBroker",'2013Figures'!$G:$G,"P1",'2013Figures'!$E:$E,$B$1)</f>
        <v>0</v>
      </c>
      <c r="J52" s="8">
        <v>201101</v>
      </c>
      <c r="L52" s="42">
        <f>SUMIFS('2012Figures'!$J:$J,'2012Figures'!$C:$C,$A52,'2012Figures'!$H:$H,$B52,'2012Figures'!$I:$I,$C52,'2012Figures'!$E:$E,$B$1)</f>
        <v>0</v>
      </c>
      <c r="M52" s="52">
        <f>SUMIFS('2012Figures'!$J:$J,'2012Figures'!$C:$C,$A52,'2012Figures'!$H:$H,$B52,'2012Figures'!$I:$I,$C52,'2012Figures'!$B:$B,"BrokerToCy",'2012Figures'!$G:$G,"E1",'2012Figures'!$E:$E,$B$1)</f>
        <v>0</v>
      </c>
      <c r="N52" s="52">
        <f>SUMIFS('2012Figures'!$J:$J,'2012Figures'!$C:$C,$A52,'2012Figures'!$H:$H,$B52,'2012Figures'!$I:$I,$C52,'2012Figures'!$B:$B,"BrokerToCy",'2012Figures'!$G:$G,"P1",'2012Figures'!$E:$E,$B$1)</f>
        <v>0</v>
      </c>
      <c r="O52" s="52">
        <f>SUMIFS('2012Figures'!$J:$J,'2012Figures'!$C:$C,$A52,'2012Figures'!$H:$H,$B52,'2012Figures'!$I:$I,$C52,'2012Figures'!$B:$B,"CyToBroker",'2012Figures'!$G:$G,"E1",'2012Figures'!$E:$E,$B$1)</f>
        <v>0</v>
      </c>
      <c r="P52" s="52">
        <f>SUMIFS('2012Figures'!$J:$J,'2012Figures'!$C:$C,$A52,'2012Figures'!$H:$H,$B52,'2012Figures'!$I:$I,$C52,'2012Figures'!$B:$B,"CyToBroker",'2012Figures'!$G:$G,"P1",'2012Figures'!$E:$E,$B$1)</f>
        <v>0</v>
      </c>
      <c r="R52" s="46" t="str">
        <f t="shared" si="15"/>
        <v/>
      </c>
      <c r="S52" s="46" t="str">
        <f t="shared" si="15"/>
        <v/>
      </c>
      <c r="T52" s="46" t="str">
        <f t="shared" si="15"/>
        <v/>
      </c>
      <c r="U52" s="46" t="str">
        <f t="shared" si="15"/>
        <v/>
      </c>
      <c r="V52" s="46" t="str">
        <f t="shared" si="15"/>
        <v/>
      </c>
    </row>
    <row r="53" spans="1:22" x14ac:dyDescent="0.2">
      <c r="A53" s="1">
        <v>103</v>
      </c>
      <c r="B53" s="1" t="s">
        <v>55</v>
      </c>
      <c r="C53" s="8">
        <v>5</v>
      </c>
      <c r="D53" s="29">
        <f>SUMIFS('2013Figures'!$J:$J,'2013Figures'!$C:$C,$A53,'2013Figures'!$H:$H,$B53,'2013Figures'!$I:$I,$C53,'2013Figures'!$E:$E,$B$1)</f>
        <v>0</v>
      </c>
      <c r="E53" s="9">
        <f>SUMIFS('2013Figures'!$J:$J,'2013Figures'!$C:$C,$A53,'2013Figures'!$H:$H,$B53,'2013Figures'!$I:$I,$C53,'2013Figures'!$B:$B,"BrokerToCy",'2013Figures'!$G:$G,"E1",'2013Figures'!$E:$E,$B$1)</f>
        <v>0</v>
      </c>
      <c r="F53" s="9">
        <f>SUMIFS('2013Figures'!$J:$J,'2013Figures'!$C:$C,$A53,'2013Figures'!$H:$H,$B53,'2013Figures'!$I:$I,$C53,'2013Figures'!$B:$B,"BrokerToCy",'2013Figures'!$G:$G,"P1",'2013Figures'!$E:$E,$B$1)</f>
        <v>0</v>
      </c>
      <c r="G53" s="9">
        <f>SUMIFS('2013Figures'!$J:$J,'2013Figures'!$C:$C,$A53,'2013Figures'!$H:$H,$B53,'2013Figures'!$I:$I,$C53,'2013Figures'!$B:$B,"CyToBroker",'2013Figures'!$G:$G,"E1",'2013Figures'!$E:$E,$B$1)</f>
        <v>0</v>
      </c>
      <c r="H53" s="9">
        <f>SUMIFS('2013Figures'!$J:$J,'2013Figures'!$C:$C,$A53,'2013Figures'!$H:$H,$B53,'2013Figures'!$I:$I,$C53,'2013Figures'!$B:$B,"CyToBroker",'2013Figures'!$G:$G,"P1",'2013Figures'!$E:$E,$B$1)</f>
        <v>0</v>
      </c>
      <c r="J53" s="8">
        <v>201001</v>
      </c>
      <c r="L53" s="42">
        <f>SUMIFS('2012Figures'!$J:$J,'2012Figures'!$C:$C,$A53,'2012Figures'!$H:$H,$B53,'2012Figures'!$I:$I,$C53,'2012Figures'!$E:$E,$B$1)</f>
        <v>0</v>
      </c>
      <c r="M53" s="52">
        <f>SUMIFS('2012Figures'!$J:$J,'2012Figures'!$C:$C,$A53,'2012Figures'!$H:$H,$B53,'2012Figures'!$I:$I,$C53,'2012Figures'!$B:$B,"BrokerToCy",'2012Figures'!$G:$G,"E1",'2012Figures'!$E:$E,$B$1)</f>
        <v>0</v>
      </c>
      <c r="N53" s="52">
        <f>SUMIFS('2012Figures'!$J:$J,'2012Figures'!$C:$C,$A53,'2012Figures'!$H:$H,$B53,'2012Figures'!$I:$I,$C53,'2012Figures'!$B:$B,"BrokerToCy",'2012Figures'!$G:$G,"P1",'2012Figures'!$E:$E,$B$1)</f>
        <v>0</v>
      </c>
      <c r="O53" s="52">
        <f>SUMIFS('2012Figures'!$J:$J,'2012Figures'!$C:$C,$A53,'2012Figures'!$H:$H,$B53,'2012Figures'!$I:$I,$C53,'2012Figures'!$B:$B,"CyToBroker",'2012Figures'!$G:$G,"E1",'2012Figures'!$E:$E,$B$1)</f>
        <v>0</v>
      </c>
      <c r="P53" s="52">
        <f>SUMIFS('2012Figures'!$J:$J,'2012Figures'!$C:$C,$A53,'2012Figures'!$H:$H,$B53,'2012Figures'!$I:$I,$C53,'2012Figures'!$B:$B,"CyToBroker",'2012Figures'!$G:$G,"P1",'2012Figures'!$E:$E,$B$1)</f>
        <v>0</v>
      </c>
      <c r="R53" s="46" t="str">
        <f t="shared" si="15"/>
        <v/>
      </c>
      <c r="S53" s="46" t="str">
        <f t="shared" si="15"/>
        <v/>
      </c>
      <c r="T53" s="46" t="str">
        <f t="shared" si="15"/>
        <v/>
      </c>
      <c r="U53" s="46" t="str">
        <f t="shared" si="15"/>
        <v/>
      </c>
      <c r="V53" s="46" t="str">
        <f t="shared" si="15"/>
        <v/>
      </c>
    </row>
    <row r="54" spans="1:22" x14ac:dyDescent="0.2">
      <c r="A54" s="1">
        <v>103</v>
      </c>
      <c r="B54" s="1" t="s">
        <v>55</v>
      </c>
      <c r="C54" s="8">
        <v>4</v>
      </c>
      <c r="D54" s="29">
        <f>SUMIFS('2013Figures'!$J:$J,'2013Figures'!$C:$C,$A54,'2013Figures'!$H:$H,$B54,'2013Figures'!$I:$I,$C54,'2013Figures'!$E:$E,$B$1)</f>
        <v>0</v>
      </c>
      <c r="E54" s="9">
        <f>SUMIFS('2013Figures'!$J:$J,'2013Figures'!$C:$C,$A54,'2013Figures'!$H:$H,$B54,'2013Figures'!$I:$I,$C54,'2013Figures'!$B:$B,"BrokerToCy",'2013Figures'!$G:$G,"E1",'2013Figures'!$E:$E,$B$1)</f>
        <v>0</v>
      </c>
      <c r="F54" s="9">
        <f>SUMIFS('2013Figures'!$J:$J,'2013Figures'!$C:$C,$A54,'2013Figures'!$H:$H,$B54,'2013Figures'!$I:$I,$C54,'2013Figures'!$B:$B,"BrokerToCy",'2013Figures'!$G:$G,"P1",'2013Figures'!$E:$E,$B$1)</f>
        <v>0</v>
      </c>
      <c r="G54" s="9">
        <f>SUMIFS('2013Figures'!$J:$J,'2013Figures'!$C:$C,$A54,'2013Figures'!$H:$H,$B54,'2013Figures'!$I:$I,$C54,'2013Figures'!$B:$B,"CyToBroker",'2013Figures'!$G:$G,"E1",'2013Figures'!$E:$E,$B$1)</f>
        <v>0</v>
      </c>
      <c r="H54" s="9">
        <f>SUMIFS('2013Figures'!$J:$J,'2013Figures'!$C:$C,$A54,'2013Figures'!$H:$H,$B54,'2013Figures'!$I:$I,$C54,'2013Figures'!$B:$B,"CyToBroker",'2013Figures'!$G:$G,"P1",'2013Figures'!$E:$E,$B$1)</f>
        <v>0</v>
      </c>
      <c r="J54" s="8">
        <v>200901</v>
      </c>
      <c r="L54" s="42">
        <f>SUMIFS('2012Figures'!$J:$J,'2012Figures'!$C:$C,$A54,'2012Figures'!$H:$H,$B54,'2012Figures'!$I:$I,$C54,'2012Figures'!$E:$E,$B$1)</f>
        <v>0</v>
      </c>
      <c r="M54" s="52">
        <f>SUMIFS('2012Figures'!$J:$J,'2012Figures'!$C:$C,$A54,'2012Figures'!$H:$H,$B54,'2012Figures'!$I:$I,$C54,'2012Figures'!$B:$B,"BrokerToCy",'2012Figures'!$G:$G,"E1",'2012Figures'!$E:$E,$B$1)</f>
        <v>0</v>
      </c>
      <c r="N54" s="52">
        <f>SUMIFS('2012Figures'!$J:$J,'2012Figures'!$C:$C,$A54,'2012Figures'!$H:$H,$B54,'2012Figures'!$I:$I,$C54,'2012Figures'!$B:$B,"BrokerToCy",'2012Figures'!$G:$G,"P1",'2012Figures'!$E:$E,$B$1)</f>
        <v>0</v>
      </c>
      <c r="O54" s="52">
        <f>SUMIFS('2012Figures'!$J:$J,'2012Figures'!$C:$C,$A54,'2012Figures'!$H:$H,$B54,'2012Figures'!$I:$I,$C54,'2012Figures'!$B:$B,"CyToBroker",'2012Figures'!$G:$G,"E1",'2012Figures'!$E:$E,$B$1)</f>
        <v>0</v>
      </c>
      <c r="P54" s="52">
        <f>SUMIFS('2012Figures'!$J:$J,'2012Figures'!$C:$C,$A54,'2012Figures'!$H:$H,$B54,'2012Figures'!$I:$I,$C54,'2012Figures'!$B:$B,"CyToBroker",'2012Figures'!$G:$G,"P1",'2012Figures'!$E:$E,$B$1)</f>
        <v>0</v>
      </c>
      <c r="R54" s="46" t="str">
        <f t="shared" si="15"/>
        <v/>
      </c>
      <c r="S54" s="46" t="str">
        <f t="shared" si="15"/>
        <v/>
      </c>
      <c r="T54" s="46" t="str">
        <f t="shared" si="15"/>
        <v/>
      </c>
      <c r="U54" s="46" t="str">
        <f t="shared" si="15"/>
        <v/>
      </c>
      <c r="V54" s="46" t="str">
        <f t="shared" si="15"/>
        <v/>
      </c>
    </row>
    <row r="55" spans="1:22" x14ac:dyDescent="0.2">
      <c r="A55" s="1">
        <v>103</v>
      </c>
      <c r="B55" s="1" t="s">
        <v>55</v>
      </c>
      <c r="C55" s="8">
        <v>3</v>
      </c>
      <c r="D55" s="29">
        <f>SUMIFS('2013Figures'!$J:$J,'2013Figures'!$C:$C,$A55,'2013Figures'!$H:$H,$B55,'2013Figures'!$I:$I,$C55,'2013Figures'!$E:$E,$B$1)</f>
        <v>0</v>
      </c>
      <c r="E55" s="9">
        <f>SUMIFS('2013Figures'!$J:$J,'2013Figures'!$C:$C,$A55,'2013Figures'!$H:$H,$B55,'2013Figures'!$I:$I,$C55,'2013Figures'!$B:$B,"BrokerToCy",'2013Figures'!$G:$G,"E1",'2013Figures'!$E:$E,$B$1)</f>
        <v>0</v>
      </c>
      <c r="F55" s="9">
        <f>SUMIFS('2013Figures'!$J:$J,'2013Figures'!$C:$C,$A55,'2013Figures'!$H:$H,$B55,'2013Figures'!$I:$I,$C55,'2013Figures'!$B:$B,"BrokerToCy",'2013Figures'!$G:$G,"P1",'2013Figures'!$E:$E,$B$1)</f>
        <v>0</v>
      </c>
      <c r="G55" s="9">
        <f>SUMIFS('2013Figures'!$J:$J,'2013Figures'!$C:$C,$A55,'2013Figures'!$H:$H,$B55,'2013Figures'!$I:$I,$C55,'2013Figures'!$B:$B,"CyToBroker",'2013Figures'!$G:$G,"E1",'2013Figures'!$E:$E,$B$1)</f>
        <v>0</v>
      </c>
      <c r="H55" s="9">
        <f>SUMIFS('2013Figures'!$J:$J,'2013Figures'!$C:$C,$A55,'2013Figures'!$H:$H,$B55,'2013Figures'!$I:$I,$C55,'2013Figures'!$B:$B,"CyToBroker",'2013Figures'!$G:$G,"P1",'2013Figures'!$E:$E,$B$1)</f>
        <v>0</v>
      </c>
      <c r="J55" s="8">
        <v>200801</v>
      </c>
      <c r="L55" s="42">
        <f>SUMIFS('2012Figures'!$J:$J,'2012Figures'!$C:$C,$A55,'2012Figures'!$H:$H,$B55,'2012Figures'!$I:$I,$C55,'2012Figures'!$E:$E,$B$1)</f>
        <v>0</v>
      </c>
      <c r="M55" s="52">
        <f>SUMIFS('2012Figures'!$J:$J,'2012Figures'!$C:$C,$A55,'2012Figures'!$H:$H,$B55,'2012Figures'!$I:$I,$C55,'2012Figures'!$B:$B,"BrokerToCy",'2012Figures'!$G:$G,"E1",'2012Figures'!$E:$E,$B$1)</f>
        <v>0</v>
      </c>
      <c r="N55" s="52">
        <f>SUMIFS('2012Figures'!$J:$J,'2012Figures'!$C:$C,$A55,'2012Figures'!$H:$H,$B55,'2012Figures'!$I:$I,$C55,'2012Figures'!$B:$B,"BrokerToCy",'2012Figures'!$G:$G,"P1",'2012Figures'!$E:$E,$B$1)</f>
        <v>0</v>
      </c>
      <c r="O55" s="52">
        <f>SUMIFS('2012Figures'!$J:$J,'2012Figures'!$C:$C,$A55,'2012Figures'!$H:$H,$B55,'2012Figures'!$I:$I,$C55,'2012Figures'!$B:$B,"CyToBroker",'2012Figures'!$G:$G,"E1",'2012Figures'!$E:$E,$B$1)</f>
        <v>0</v>
      </c>
      <c r="P55" s="52">
        <f>SUMIFS('2012Figures'!$J:$J,'2012Figures'!$C:$C,$A55,'2012Figures'!$H:$H,$B55,'2012Figures'!$I:$I,$C55,'2012Figures'!$B:$B,"CyToBroker",'2012Figures'!$G:$G,"P1",'2012Figures'!$E:$E,$B$1)</f>
        <v>0</v>
      </c>
      <c r="R55" s="46" t="str">
        <f t="shared" si="15"/>
        <v/>
      </c>
      <c r="S55" s="46" t="str">
        <f t="shared" si="15"/>
        <v/>
      </c>
      <c r="T55" s="46" t="str">
        <f t="shared" si="15"/>
        <v/>
      </c>
      <c r="U55" s="46" t="str">
        <f t="shared" si="15"/>
        <v/>
      </c>
      <c r="V55" s="46" t="str">
        <f t="shared" si="15"/>
        <v/>
      </c>
    </row>
    <row r="56" spans="1:22" x14ac:dyDescent="0.2">
      <c r="A56" s="1">
        <v>103</v>
      </c>
      <c r="B56" s="1" t="s">
        <v>55</v>
      </c>
      <c r="C56" s="8">
        <v>2</v>
      </c>
      <c r="D56" s="29">
        <f>SUMIFS('2013Figures'!$J:$J,'2013Figures'!$C:$C,$A56,'2013Figures'!$H:$H,$B56,'2013Figures'!$I:$I,$C56,'2013Figures'!$E:$E,$B$1)</f>
        <v>0</v>
      </c>
      <c r="E56" s="9">
        <f>SUMIFS('2013Figures'!$J:$J,'2013Figures'!$C:$C,$A56,'2013Figures'!$H:$H,$B56,'2013Figures'!$I:$I,$C56,'2013Figures'!$B:$B,"BrokerToCy",'2013Figures'!$G:$G,"E1",'2013Figures'!$E:$E,$B$1)</f>
        <v>0</v>
      </c>
      <c r="F56" s="9">
        <f>SUMIFS('2013Figures'!$J:$J,'2013Figures'!$C:$C,$A56,'2013Figures'!$H:$H,$B56,'2013Figures'!$I:$I,$C56,'2013Figures'!$B:$B,"BrokerToCy",'2013Figures'!$G:$G,"P1",'2013Figures'!$E:$E,$B$1)</f>
        <v>0</v>
      </c>
      <c r="G56" s="9">
        <f>SUMIFS('2013Figures'!$J:$J,'2013Figures'!$C:$C,$A56,'2013Figures'!$H:$H,$B56,'2013Figures'!$I:$I,$C56,'2013Figures'!$B:$B,"CyToBroker",'2013Figures'!$G:$G,"E1",'2013Figures'!$E:$E,$B$1)</f>
        <v>0</v>
      </c>
      <c r="H56" s="9">
        <f>SUMIFS('2013Figures'!$J:$J,'2013Figures'!$C:$C,$A56,'2013Figures'!$H:$H,$B56,'2013Figures'!$I:$I,$C56,'2013Figures'!$B:$B,"CyToBroker",'2013Figures'!$G:$G,"P1",'2013Figures'!$E:$E,$B$1)</f>
        <v>0</v>
      </c>
      <c r="J56" s="8">
        <v>200701</v>
      </c>
      <c r="L56" s="42">
        <f>SUMIFS('2012Figures'!$J:$J,'2012Figures'!$C:$C,$A56,'2012Figures'!$H:$H,$B56,'2012Figures'!$I:$I,$C56,'2012Figures'!$E:$E,$B$1)</f>
        <v>0</v>
      </c>
      <c r="M56" s="52">
        <f>SUMIFS('2012Figures'!$J:$J,'2012Figures'!$C:$C,$A56,'2012Figures'!$H:$H,$B56,'2012Figures'!$I:$I,$C56,'2012Figures'!$B:$B,"BrokerToCy",'2012Figures'!$G:$G,"E1",'2012Figures'!$E:$E,$B$1)</f>
        <v>0</v>
      </c>
      <c r="N56" s="52">
        <f>SUMIFS('2012Figures'!$J:$J,'2012Figures'!$C:$C,$A56,'2012Figures'!$H:$H,$B56,'2012Figures'!$I:$I,$C56,'2012Figures'!$B:$B,"BrokerToCy",'2012Figures'!$G:$G,"P1",'2012Figures'!$E:$E,$B$1)</f>
        <v>0</v>
      </c>
      <c r="O56" s="52">
        <f>SUMIFS('2012Figures'!$J:$J,'2012Figures'!$C:$C,$A56,'2012Figures'!$H:$H,$B56,'2012Figures'!$I:$I,$C56,'2012Figures'!$B:$B,"CyToBroker",'2012Figures'!$G:$G,"E1",'2012Figures'!$E:$E,$B$1)</f>
        <v>0</v>
      </c>
      <c r="P56" s="52">
        <f>SUMIFS('2012Figures'!$J:$J,'2012Figures'!$C:$C,$A56,'2012Figures'!$H:$H,$B56,'2012Figures'!$I:$I,$C56,'2012Figures'!$B:$B,"CyToBroker",'2012Figures'!$G:$G,"P1",'2012Figures'!$E:$E,$B$1)</f>
        <v>0</v>
      </c>
      <c r="R56" s="46" t="str">
        <f t="shared" si="15"/>
        <v/>
      </c>
      <c r="S56" s="46" t="str">
        <f t="shared" si="15"/>
        <v/>
      </c>
      <c r="T56" s="46" t="str">
        <f t="shared" si="15"/>
        <v/>
      </c>
      <c r="U56" s="46" t="str">
        <f t="shared" si="15"/>
        <v/>
      </c>
      <c r="V56" s="46" t="str">
        <f t="shared" si="15"/>
        <v/>
      </c>
    </row>
    <row r="57" spans="1:22" x14ac:dyDescent="0.2">
      <c r="A57" s="1">
        <v>103</v>
      </c>
      <c r="B57" s="1" t="s">
        <v>55</v>
      </c>
      <c r="C57" s="8">
        <v>1</v>
      </c>
      <c r="D57" s="29">
        <f>SUMIFS('2013Figures'!$J:$J,'2013Figures'!$C:$C,$A57,'2013Figures'!$H:$H,$B57,'2013Figures'!$I:$I,$C57,'2013Figures'!$E:$E,$B$1)</f>
        <v>0</v>
      </c>
      <c r="E57" s="9">
        <f>SUMIFS('2013Figures'!$J:$J,'2013Figures'!$C:$C,$A57,'2013Figures'!$H:$H,$B57,'2013Figures'!$I:$I,$C57,'2013Figures'!$B:$B,"BrokerToCy",'2013Figures'!$G:$G,"E1",'2013Figures'!$E:$E,$B$1)</f>
        <v>0</v>
      </c>
      <c r="F57" s="9">
        <f>SUMIFS('2013Figures'!$J:$J,'2013Figures'!$C:$C,$A57,'2013Figures'!$H:$H,$B57,'2013Figures'!$I:$I,$C57,'2013Figures'!$B:$B,"BrokerToCy",'2013Figures'!$G:$G,"P1",'2013Figures'!$E:$E,$B$1)</f>
        <v>0</v>
      </c>
      <c r="G57" s="9">
        <f>SUMIFS('2013Figures'!$J:$J,'2013Figures'!$C:$C,$A57,'2013Figures'!$H:$H,$B57,'2013Figures'!$I:$I,$C57,'2013Figures'!$B:$B,"CyToBroker",'2013Figures'!$G:$G,"E1",'2013Figures'!$E:$E,$B$1)</f>
        <v>0</v>
      </c>
      <c r="H57" s="9">
        <f>SUMIFS('2013Figures'!$J:$J,'2013Figures'!$C:$C,$A57,'2013Figures'!$H:$H,$B57,'2013Figures'!$I:$I,$C57,'2013Figures'!$B:$B,"CyToBroker",'2013Figures'!$G:$G,"P1",'2013Figures'!$E:$E,$B$1)</f>
        <v>0</v>
      </c>
      <c r="J57" s="8">
        <v>200601</v>
      </c>
      <c r="L57" s="42">
        <f>SUMIFS('2012Figures'!$J:$J,'2012Figures'!$C:$C,$A57,'2012Figures'!$H:$H,$B57,'2012Figures'!$I:$I,$C57,'2012Figures'!$E:$E,$B$1)</f>
        <v>0</v>
      </c>
      <c r="M57" s="52">
        <f>SUMIFS('2012Figures'!$J:$J,'2012Figures'!$C:$C,$A57,'2012Figures'!$H:$H,$B57,'2012Figures'!$I:$I,$C57,'2012Figures'!$B:$B,"BrokerToCy",'2012Figures'!$G:$G,"E1",'2012Figures'!$E:$E,$B$1)</f>
        <v>0</v>
      </c>
      <c r="N57" s="52">
        <f>SUMIFS('2012Figures'!$J:$J,'2012Figures'!$C:$C,$A57,'2012Figures'!$H:$H,$B57,'2012Figures'!$I:$I,$C57,'2012Figures'!$B:$B,"BrokerToCy",'2012Figures'!$G:$G,"P1",'2012Figures'!$E:$E,$B$1)</f>
        <v>0</v>
      </c>
      <c r="O57" s="52">
        <f>SUMIFS('2012Figures'!$J:$J,'2012Figures'!$C:$C,$A57,'2012Figures'!$H:$H,$B57,'2012Figures'!$I:$I,$C57,'2012Figures'!$B:$B,"CyToBroker",'2012Figures'!$G:$G,"E1",'2012Figures'!$E:$E,$B$1)</f>
        <v>0</v>
      </c>
      <c r="P57" s="52">
        <f>SUMIFS('2012Figures'!$J:$J,'2012Figures'!$C:$C,$A57,'2012Figures'!$H:$H,$B57,'2012Figures'!$I:$I,$C57,'2012Figures'!$B:$B,"CyToBroker",'2012Figures'!$G:$G,"P1",'2012Figures'!$E:$E,$B$1)</f>
        <v>0</v>
      </c>
      <c r="R57" s="46" t="str">
        <f t="shared" si="15"/>
        <v/>
      </c>
      <c r="S57" s="46" t="str">
        <f t="shared" si="15"/>
        <v/>
      </c>
      <c r="T57" s="46" t="str">
        <f t="shared" si="15"/>
        <v/>
      </c>
      <c r="U57" s="46" t="str">
        <f t="shared" si="15"/>
        <v/>
      </c>
      <c r="V57" s="46" t="str">
        <f t="shared" si="15"/>
        <v/>
      </c>
    </row>
    <row r="58" spans="1:22" x14ac:dyDescent="0.2">
      <c r="A58" s="1">
        <v>103</v>
      </c>
      <c r="B58" s="1" t="s">
        <v>55</v>
      </c>
      <c r="D58" s="29">
        <f>SUMIFS('2013Figures'!$J:$J,'2013Figures'!$C:$C,$A58,'2013Figures'!$I:$I,"",'2013Figures'!$E:$E,$B$1)</f>
        <v>0</v>
      </c>
      <c r="E58" s="9">
        <f>SUMIFS('2013Figures'!$J:$J,'2013Figures'!$C:$C,$A58,'2013Figures'!$I:$I,"",'2013Figures'!$B:$B,"BrokerToCy",'2013Figures'!$G:$G,"E1",'2013Figures'!$E:$E,$B$1)</f>
        <v>0</v>
      </c>
      <c r="F58" s="9">
        <f>SUMIFS('2013Figures'!$J:$J,'2013Figures'!$C:$C,$A58,'2013Figures'!$I:$I,"",'2013Figures'!$B:$B,"BrokerToCy",'2013Figures'!$G:$G,"P1",'2013Figures'!$E:$E,$B$1)</f>
        <v>0</v>
      </c>
      <c r="G58" s="9">
        <f>SUMIFS('2013Figures'!$J:$J,'2013Figures'!$C:$C,$A58,'2013Figures'!$I:$I,"",'2013Figures'!$B:$B,"CyToBroker",'2013Figures'!$G:$G,"E1",'2013Figures'!$E:$E,$B$1)</f>
        <v>0</v>
      </c>
      <c r="H58" s="9">
        <f>SUMIFS('2013Figures'!$J:$J,'2013Figures'!$C:$C,$A58,'2013Figures'!$I:$I,"",'2013Figures'!$B:$B,"CyToBroker",'2013Figures'!$G:$G,"P1",'2013Figures'!$E:$E,$B$1)</f>
        <v>0</v>
      </c>
      <c r="J58" s="8" t="s">
        <v>131</v>
      </c>
      <c r="L58" s="42">
        <f>SUMIFS('2012Figures'!$J:$J,'2012Figures'!$C:$C,$A58,'2012Figures'!$I:$I,"",'2012Figures'!$E:$E,$B$1)</f>
        <v>0</v>
      </c>
      <c r="M58" s="52">
        <f>SUMIFS('2012Figures'!$J:$J,'2012Figures'!$C:$C,$A58,'2012Figures'!$I:$I,"",'2012Figures'!$B:$B,"BrokerToCy",'2012Figures'!$G:$G,"E1",'2012Figures'!$E:$E,$B$1)</f>
        <v>0</v>
      </c>
      <c r="N58" s="52">
        <f>SUMIFS('2012Figures'!$J:$J,'2012Figures'!$C:$C,$A58,'2012Figures'!$I:$I,"",'2012Figures'!$B:$B,"BrokerToCy",'2012Figures'!$G:$G,"P1",'2012Figures'!$E:$E,$B$1)</f>
        <v>0</v>
      </c>
      <c r="O58" s="52">
        <f>SUMIFS('2012Figures'!$J:$J,'2012Figures'!$C:$C,$A58,'2012Figures'!$I:$I,"",'2012Figures'!$B:$B,"CyToBroker",'2012Figures'!$G:$G,"E1",'2012Figures'!$E:$E,$B$1)</f>
        <v>0</v>
      </c>
      <c r="P58" s="52">
        <f>SUMIFS('2012Figures'!$J:$J,'2012Figures'!$C:$C,$A58,'2012Figures'!$I:$I,"",'2012Figures'!$B:$B,"CyToBroker",'2012Figures'!$G:$G,"P1",'2012Figures'!$E:$E,$B$1)</f>
        <v>0</v>
      </c>
      <c r="R58" s="46" t="str">
        <f t="shared" si="15"/>
        <v/>
      </c>
      <c r="S58" s="46" t="str">
        <f t="shared" si="15"/>
        <v/>
      </c>
      <c r="T58" s="46" t="str">
        <f t="shared" si="15"/>
        <v/>
      </c>
      <c r="U58" s="46" t="str">
        <f t="shared" si="15"/>
        <v/>
      </c>
      <c r="V58" s="46" t="str">
        <f t="shared" si="15"/>
        <v/>
      </c>
    </row>
    <row r="59" spans="1:22" x14ac:dyDescent="0.2">
      <c r="A59" s="21"/>
      <c r="B59" s="21" t="s">
        <v>92</v>
      </c>
      <c r="C59" s="22"/>
      <c r="D59" s="23">
        <f>SUM(E59:H59)</f>
        <v>0</v>
      </c>
      <c r="E59" s="23">
        <f t="shared" ref="E59:H59" si="16">SUM(E46:E58)</f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1"/>
      <c r="J59" s="22"/>
      <c r="K59" s="21"/>
      <c r="L59" s="43">
        <f>SUM(M59:P59)</f>
        <v>0</v>
      </c>
      <c r="M59" s="43">
        <f t="shared" ref="M59:P59" si="17">SUM(M46:M58)</f>
        <v>0</v>
      </c>
      <c r="N59" s="43">
        <f t="shared" si="17"/>
        <v>0</v>
      </c>
      <c r="O59" s="43">
        <f t="shared" si="17"/>
        <v>0</v>
      </c>
      <c r="P59" s="43">
        <f t="shared" si="17"/>
        <v>0</v>
      </c>
      <c r="Q59" s="21"/>
      <c r="R59" s="21"/>
      <c r="S59" s="21"/>
      <c r="T59" s="21"/>
      <c r="U59" s="21"/>
      <c r="V59" s="21"/>
    </row>
    <row r="60" spans="1:22" x14ac:dyDescent="0.2">
      <c r="A60" s="28">
        <v>104</v>
      </c>
      <c r="B60" s="28" t="s">
        <v>93</v>
      </c>
      <c r="C60" s="17" t="s">
        <v>88</v>
      </c>
      <c r="D60" s="18">
        <f>SUMIFS('2013Figures'!$J:$J,'2013Figures'!$C:$C,$A60,'2013Figures'!$E:$E,$B$1)</f>
        <v>0</v>
      </c>
      <c r="E60" s="18">
        <f>SUMIFS('2013Figures'!$J:$J,'2013Figures'!$C:$C,$A60,'2013Figures'!$B:$B,"BrokerToCy",'2013Figures'!$G:$G,"E1",'2013Figures'!$E:$E,$B$1)</f>
        <v>0</v>
      </c>
      <c r="F60" s="18">
        <f>SUMIFS('2013Figures'!$J:$J,'2013Figures'!$C:$C,$A60,'2013Figures'!$B:$B,"BrokerToCy",'2013Figures'!$G:$G,"P1",'2013Figures'!$E:$E,$B$1)</f>
        <v>0</v>
      </c>
      <c r="G60" s="18">
        <f>SUMIFS('2013Figures'!$J:$J,'2013Figures'!$C:$C,$A60,'2013Figures'!$B:$B,"CyToBroker",'2013Figures'!$G:$G,"E1",'2013Figures'!$E:$E,$B$1)</f>
        <v>0</v>
      </c>
      <c r="H60" s="18">
        <f>SUMIFS('2013Figures'!$J:$J,'2013Figures'!$C:$C,$A60,'2013Figures'!$B:$B,"CyToBroker",'2013Figures'!$G:$G,"P1",'2013Figures'!$E:$E,$B$1)</f>
        <v>0</v>
      </c>
      <c r="I60" s="28"/>
      <c r="J60" s="17"/>
      <c r="K60" s="28"/>
      <c r="L60" s="50">
        <f>SUMIFS('2012Figures'!$J:$J,'2012Figures'!$C:$C,$A60,'2012Figures'!$E:$E,$B$1)</f>
        <v>0</v>
      </c>
      <c r="M60" s="50">
        <f>SUMIFS('2012Figures'!$J:$J,'2012Figures'!$C:$C,$A60,'2012Figures'!$B:$B,"BrokerToCy",'2012Figures'!$G:$G,"E1",'2012Figures'!$E:$E,$B$1)</f>
        <v>0</v>
      </c>
      <c r="N60" s="50">
        <f>SUMIFS('2012Figures'!$J:$J,'2012Figures'!$C:$C,$A60,'2012Figures'!$B:$B,"BrokerToCy",'2012Figures'!$G:$G,"P1",'2012Figures'!$E:$E,$B$1)</f>
        <v>0</v>
      </c>
      <c r="O60" s="50">
        <f>SUMIFS('2012Figures'!$J:$J,'2012Figures'!$C:$C,$A60,'2012Figures'!$B:$B,"CyToBroker",'2012Figures'!$G:$G,"E1",'2012Figures'!$E:$E,$B$1)</f>
        <v>0</v>
      </c>
      <c r="P60" s="50">
        <f>SUMIFS('2012Figures'!$J:$J,'2012Figures'!$C:$C,$A60,'2012Figures'!$B:$B,"CyToBroker",'2012Figures'!$G:$G,"P1",'2012Figures'!$E:$E,$B$1)</f>
        <v>0</v>
      </c>
      <c r="Q60" s="28"/>
      <c r="R60" s="46" t="str">
        <f t="shared" si="15"/>
        <v/>
      </c>
      <c r="S60" s="46" t="str">
        <f t="shared" si="15"/>
        <v/>
      </c>
      <c r="T60" s="46" t="str">
        <f t="shared" si="15"/>
        <v/>
      </c>
      <c r="U60" s="46" t="str">
        <f t="shared" si="15"/>
        <v/>
      </c>
      <c r="V60" s="46" t="str">
        <f t="shared" si="15"/>
        <v/>
      </c>
    </row>
    <row r="61" spans="1:22" x14ac:dyDescent="0.2">
      <c r="A61" s="1">
        <v>104</v>
      </c>
      <c r="D61" s="29">
        <f>SUMIFS('2013Figures'!$J:$J,'2013Figures'!$C:$C,$A61,'2013Figures'!$H:$H,"",'2013Figures'!$I:$I,"",'2013Figures'!$E:$E,$B$1)</f>
        <v>0</v>
      </c>
      <c r="E61" s="9">
        <f>SUMIFS('2013Figures'!$J:$J,'2013Figures'!$C:$C,$A61,'2013Figures'!$H:$H,"",'2013Figures'!$I:$I,"",'2013Figures'!$B:$B,"BrokerToCy",'2013Figures'!$G:$G,"E1",'2013Figures'!$E:$E,$B$1)</f>
        <v>0</v>
      </c>
      <c r="F61" s="9">
        <f>SUMIFS('2013Figures'!$J:$J,'2013Figures'!$C:$C,$A61,'2013Figures'!$H:$H,"",'2013Figures'!$I:$I,"",'2013Figures'!$B:$B,"BrokerToCy",'2013Figures'!$G:$G,"P1",'2013Figures'!$E:$E,$B$1)</f>
        <v>0</v>
      </c>
      <c r="G61" s="9">
        <f>SUMIFS('2013Figures'!$J:$J,'2013Figures'!$C:$C,$A61,'2013Figures'!$H:$H,"",'2013Figures'!$I:$I,"",'2013Figures'!$B:$B,"CyToBroker",'2013Figures'!$G:$G,"E1",'2013Figures'!$E:$E,$B$1)</f>
        <v>0</v>
      </c>
      <c r="H61" s="9">
        <f>SUMIFS('2013Figures'!$J:$J,'2013Figures'!$C:$C,$A61,'2013Figures'!$H:$H,"",'2013Figures'!$I:$I,"",'2013Figures'!$B:$B,"CyToBroker",'2013Figures'!$G:$G,"P1",'2013Figures'!$E:$E,$B$1)</f>
        <v>0</v>
      </c>
      <c r="J61" s="8" t="s">
        <v>131</v>
      </c>
      <c r="L61" s="42">
        <f>SUMIFS('2012Figures'!$J:$J,'2012Figures'!$C:$C,$A61,'2012Figures'!$H:$H,"",'2012Figures'!$I:$I,"",'2012Figures'!$E:$E,$B$1)</f>
        <v>0</v>
      </c>
      <c r="M61" s="52">
        <f>SUMIFS('2012Figures'!$J:$J,'2012Figures'!$C:$C,$A61,'2012Figures'!$H:$H,"",'2012Figures'!$I:$I,"",'2012Figures'!$B:$B,"BrokerToCy",'2012Figures'!$G:$G,"E1",'2012Figures'!$E:$E,$B$1)</f>
        <v>0</v>
      </c>
      <c r="N61" s="52">
        <f>SUMIFS('2012Figures'!$J:$J,'2012Figures'!$C:$C,$A61,'2012Figures'!$H:$H,"",'2012Figures'!$I:$I,"",'2012Figures'!$B:$B,"BrokerToCy",'2012Figures'!$G:$G,"P1",'2012Figures'!$E:$E,$B$1)</f>
        <v>0</v>
      </c>
      <c r="O61" s="52">
        <f>SUMIFS('2012Figures'!$J:$J,'2012Figures'!$C:$C,$A61,'2012Figures'!$H:$H,"",'2012Figures'!$I:$I,"",'2012Figures'!$B:$B,"CyToBroker",'2012Figures'!$G:$G,"E1",'2012Figures'!$E:$E,$B$1)</f>
        <v>0</v>
      </c>
      <c r="P61" s="52">
        <f>SUMIFS('2012Figures'!$J:$J,'2012Figures'!$C:$C,$A61,'2012Figures'!$H:$H,"",'2012Figures'!$I:$I,"",'2012Figures'!$B:$B,"CyToBroker",'2012Figures'!$G:$G,"P1",'2012Figures'!$E:$E,$B$1)</f>
        <v>0</v>
      </c>
      <c r="R61" s="46" t="str">
        <f t="shared" si="15"/>
        <v/>
      </c>
      <c r="S61" s="46" t="str">
        <f t="shared" si="15"/>
        <v/>
      </c>
      <c r="T61" s="46" t="str">
        <f t="shared" si="15"/>
        <v/>
      </c>
      <c r="U61" s="46" t="str">
        <f t="shared" si="15"/>
        <v/>
      </c>
      <c r="V61" s="46" t="str">
        <f t="shared" si="15"/>
        <v/>
      </c>
    </row>
    <row r="62" spans="1:22" x14ac:dyDescent="0.2">
      <c r="A62" s="1">
        <v>104</v>
      </c>
      <c r="B62" s="1" t="s">
        <v>55</v>
      </c>
      <c r="D62" s="29">
        <f>SUMIFS('2013Figures'!$J:$J,'2013Figures'!$C:$C,$A62,'2013Figures'!$H:$H,$B62,'2013Figures'!$E:$E,$B$1)</f>
        <v>0</v>
      </c>
      <c r="E62" s="9">
        <f>SUMIFS('2013Figures'!$J:$J,'2013Figures'!$C:$C,$A62,'2013Figures'!$H:$H,$B62,'2013Figures'!$B:$B,"BrokerToCy",'2013Figures'!$G:$G,"E1",'2013Figures'!$E:$E,$B$1)</f>
        <v>0</v>
      </c>
      <c r="F62" s="9">
        <f>SUMIFS('2013Figures'!$J:$J,'2013Figures'!$C:$C,$A62,'2013Figures'!$H:$H,$B62,'2013Figures'!$B:$B,"BrokerToCy",'2013Figures'!$G:$G,"P1",'2013Figures'!$E:$E,$B$1)</f>
        <v>0</v>
      </c>
      <c r="G62" s="9">
        <f>SUMIFS('2013Figures'!$J:$J,'2013Figures'!$C:$C,$A62,'2013Figures'!$H:$H,$B62,'2013Figures'!$B:$B,"CyToBroker",'2013Figures'!$G:$G,"E1",'2013Figures'!$E:$E,$B$1)</f>
        <v>0</v>
      </c>
      <c r="H62" s="9">
        <f>SUMIFS('2013Figures'!$J:$J,'2013Figures'!$C:$C,$A62,'2013Figures'!$H:$H,$B62,'2013Figures'!$B:$B,"CyToBroker",'2013Figures'!$G:$G,"P1",'2013Figures'!$E:$E,$B$1)</f>
        <v>0</v>
      </c>
      <c r="J62" s="8" t="s">
        <v>146</v>
      </c>
      <c r="L62" s="42">
        <f>SUMIFS('2012Figures'!$J:$J,'2012Figures'!$C:$C,$A62,'2012Figures'!$H:$H,$B62,'2012Figures'!$E:$E,$B$1)</f>
        <v>0</v>
      </c>
      <c r="M62" s="52">
        <f>SUMIFS('2012Figures'!$J:$J,'2012Figures'!$C:$C,$A62,'2012Figures'!$H:$H,$B62,'2012Figures'!$B:$B,"BrokerToCy",'2012Figures'!$G:$G,"E1",'2012Figures'!$E:$E,$B$1)</f>
        <v>0</v>
      </c>
      <c r="N62" s="52">
        <f>SUMIFS('2012Figures'!$J:$J,'2012Figures'!$C:$C,$A62,'2012Figures'!$H:$H,$B62,'2012Figures'!$B:$B,"BrokerToCy",'2012Figures'!$G:$G,"P1",'2012Figures'!$E:$E,$B$1)</f>
        <v>0</v>
      </c>
      <c r="O62" s="52">
        <f>SUMIFS('2012Figures'!$J:$J,'2012Figures'!$C:$C,$A62,'2012Figures'!$H:$H,$B62,'2012Figures'!$B:$B,"CyToBroker",'2012Figures'!$G:$G,"E1",'2012Figures'!$E:$E,$B$1)</f>
        <v>0</v>
      </c>
      <c r="P62" s="52">
        <f>SUMIFS('2012Figures'!$J:$J,'2012Figures'!$C:$C,$A62,'2012Figures'!$H:$H,$B62,'2012Figures'!$B:$B,"CyToBroker",'2012Figures'!$G:$G,"P1",'2012Figures'!$E:$E,$B$1)</f>
        <v>0</v>
      </c>
      <c r="R62" s="46" t="str">
        <f t="shared" si="15"/>
        <v/>
      </c>
      <c r="S62" s="46" t="str">
        <f t="shared" si="15"/>
        <v/>
      </c>
      <c r="T62" s="46" t="str">
        <f t="shared" si="15"/>
        <v/>
      </c>
      <c r="U62" s="46" t="str">
        <f t="shared" si="15"/>
        <v/>
      </c>
      <c r="V62" s="46" t="str">
        <f t="shared" si="15"/>
        <v/>
      </c>
    </row>
    <row r="63" spans="1:22" x14ac:dyDescent="0.2">
      <c r="A63" s="1">
        <v>104</v>
      </c>
      <c r="B63" s="1" t="s">
        <v>56</v>
      </c>
      <c r="D63" s="29">
        <f>SUMIFS('2013Figures'!$J:$J,'2013Figures'!$C:$C,$A63,'2013Figures'!$H:$H,$B63,'2013Figures'!$E:$E,$B$1)</f>
        <v>0</v>
      </c>
      <c r="E63" s="9">
        <f>SUMIFS('2013Figures'!$J:$J,'2013Figures'!$C:$C,$A63,'2013Figures'!$H:$H,$B63,'2013Figures'!$B:$B,"BrokerToCy",'2013Figures'!$G:$G,"E1",'2013Figures'!$E:$E,$B$1)</f>
        <v>0</v>
      </c>
      <c r="F63" s="9">
        <f>SUMIFS('2013Figures'!$J:$J,'2013Figures'!$C:$C,$A63,'2013Figures'!$H:$H,$B63,'2013Figures'!$B:$B,"BrokerToCy",'2013Figures'!$G:$G,"P1",'2013Figures'!$E:$E,$B$1)</f>
        <v>0</v>
      </c>
      <c r="G63" s="9">
        <f>SUMIFS('2013Figures'!$J:$J,'2013Figures'!$C:$C,$A63,'2013Figures'!$H:$H,$B63,'2013Figures'!$B:$B,"CyToBroker",'2013Figures'!$G:$G,"E1",'2013Figures'!$E:$E,$B$1)</f>
        <v>0</v>
      </c>
      <c r="H63" s="9">
        <f>SUMIFS('2013Figures'!$J:$J,'2013Figures'!$C:$C,$A63,'2013Figures'!$H:$H,$B63,'2013Figures'!$B:$B,"CyToBroker",'2013Figures'!$G:$G,"P1",'2013Figures'!$E:$E,$B$1)</f>
        <v>0</v>
      </c>
      <c r="J63" s="8" t="s">
        <v>146</v>
      </c>
      <c r="L63" s="42">
        <f>SUMIFS('2012Figures'!$J:$J,'2012Figures'!$C:$C,$A63,'2012Figures'!$H:$H,$B63,'2012Figures'!$E:$E,$B$1)</f>
        <v>0</v>
      </c>
      <c r="M63" s="52">
        <f>SUMIFS('2012Figures'!$J:$J,'2012Figures'!$C:$C,$A63,'2012Figures'!$H:$H,$B63,'2012Figures'!$B:$B,"BrokerToCy",'2012Figures'!$G:$G,"E1",'2012Figures'!$E:$E,$B$1)</f>
        <v>0</v>
      </c>
      <c r="N63" s="52">
        <f>SUMIFS('2012Figures'!$J:$J,'2012Figures'!$C:$C,$A63,'2012Figures'!$H:$H,$B63,'2012Figures'!$B:$B,"BrokerToCy",'2012Figures'!$G:$G,"P1",'2012Figures'!$E:$E,$B$1)</f>
        <v>0</v>
      </c>
      <c r="O63" s="52">
        <f>SUMIFS('2012Figures'!$J:$J,'2012Figures'!$C:$C,$A63,'2012Figures'!$H:$H,$B63,'2012Figures'!$B:$B,"CyToBroker",'2012Figures'!$G:$G,"E1",'2012Figures'!$E:$E,$B$1)</f>
        <v>0</v>
      </c>
      <c r="P63" s="52">
        <f>SUMIFS('2012Figures'!$J:$J,'2012Figures'!$C:$C,$A63,'2012Figures'!$H:$H,$B63,'2012Figures'!$B:$B,"CyToBroker",'2012Figures'!$G:$G,"P1",'2012Figures'!$E:$E,$B$1)</f>
        <v>0</v>
      </c>
      <c r="R63" s="46" t="str">
        <f t="shared" si="15"/>
        <v/>
      </c>
      <c r="S63" s="46" t="str">
        <f t="shared" si="15"/>
        <v/>
      </c>
      <c r="T63" s="46" t="str">
        <f t="shared" si="15"/>
        <v/>
      </c>
      <c r="U63" s="46" t="str">
        <f t="shared" si="15"/>
        <v/>
      </c>
      <c r="V63" s="46" t="str">
        <f t="shared" si="15"/>
        <v/>
      </c>
    </row>
    <row r="64" spans="1:22" x14ac:dyDescent="0.2">
      <c r="A64" s="1">
        <v>104</v>
      </c>
      <c r="B64" s="1">
        <v>2</v>
      </c>
      <c r="D64" s="29">
        <f>SUMIFS('2013Figures'!$J:$J,'2013Figures'!$C:$C,$A64,'2013Figures'!$H:$H,$B64,'2013Figures'!$E:$E,$B$1)</f>
        <v>0</v>
      </c>
      <c r="E64" s="9">
        <f>SUMIFS('2013Figures'!$J:$J,'2013Figures'!$C:$C,$A64,'2013Figures'!$H:$H,$B64,'2013Figures'!$B:$B,"BrokerToCy",'2013Figures'!$G:$G,"E1",'2013Figures'!$E:$E,$B$1)</f>
        <v>0</v>
      </c>
      <c r="F64" s="9">
        <f>SUMIFS('2013Figures'!$J:$J,'2013Figures'!$C:$C,$A64,'2013Figures'!$H:$H,$B64,'2013Figures'!$B:$B,"BrokerToCy",'2013Figures'!$G:$G,"P1",'2013Figures'!$E:$E,$B$1)</f>
        <v>0</v>
      </c>
      <c r="G64" s="9">
        <f>SUMIFS('2013Figures'!$J:$J,'2013Figures'!$C:$C,$A64,'2013Figures'!$H:$H,$B64,'2013Figures'!$B:$B,"CyToBroker",'2013Figures'!$G:$G,"E1",'2013Figures'!$E:$E,$B$1)</f>
        <v>0</v>
      </c>
      <c r="H64" s="9">
        <f>SUMIFS('2013Figures'!$J:$J,'2013Figures'!$C:$C,$A64,'2013Figures'!$H:$H,$B64,'2013Figures'!$B:$B,"CyToBroker",'2013Figures'!$G:$G,"P1",'2013Figures'!$E:$E,$B$1)</f>
        <v>0</v>
      </c>
      <c r="J64" s="8" t="s">
        <v>146</v>
      </c>
      <c r="L64" s="42">
        <f>SUMIFS('2012Figures'!$J:$J,'2012Figures'!$C:$C,$A64,'2012Figures'!$H:$H,$B64,'2012Figures'!$E:$E,$B$1)</f>
        <v>0</v>
      </c>
      <c r="M64" s="52">
        <f>SUMIFS('2012Figures'!$J:$J,'2012Figures'!$C:$C,$A64,'2012Figures'!$H:$H,$B64,'2012Figures'!$B:$B,"BrokerToCy",'2012Figures'!$G:$G,"E1",'2012Figures'!$E:$E,$B$1)</f>
        <v>0</v>
      </c>
      <c r="N64" s="52">
        <f>SUMIFS('2012Figures'!$J:$J,'2012Figures'!$C:$C,$A64,'2012Figures'!$H:$H,$B64,'2012Figures'!$B:$B,"BrokerToCy",'2012Figures'!$G:$G,"P1",'2012Figures'!$E:$E,$B$1)</f>
        <v>0</v>
      </c>
      <c r="O64" s="52">
        <f>SUMIFS('2012Figures'!$J:$J,'2012Figures'!$C:$C,$A64,'2012Figures'!$H:$H,$B64,'2012Figures'!$B:$B,"CyToBroker",'2012Figures'!$G:$G,"E1",'2012Figures'!$E:$E,$B$1)</f>
        <v>0</v>
      </c>
      <c r="P64" s="52">
        <f>SUMIFS('2012Figures'!$J:$J,'2012Figures'!$C:$C,$A64,'2012Figures'!$H:$H,$B64,'2012Figures'!$B:$B,"CyToBroker",'2012Figures'!$G:$G,"P1",'2012Figures'!$E:$E,$B$1)</f>
        <v>0</v>
      </c>
      <c r="R64" s="46" t="str">
        <f t="shared" si="15"/>
        <v/>
      </c>
      <c r="S64" s="46" t="str">
        <f t="shared" si="15"/>
        <v/>
      </c>
      <c r="T64" s="46" t="str">
        <f t="shared" si="15"/>
        <v/>
      </c>
      <c r="U64" s="46" t="str">
        <f t="shared" si="15"/>
        <v/>
      </c>
      <c r="V64" s="46" t="str">
        <f t="shared" si="15"/>
        <v/>
      </c>
    </row>
    <row r="65" spans="1:22" x14ac:dyDescent="0.2">
      <c r="A65" s="1">
        <v>104</v>
      </c>
      <c r="B65" s="1">
        <v>3</v>
      </c>
      <c r="D65" s="29">
        <f>SUMIFS('2013Figures'!$J:$J,'2013Figures'!$C:$C,$A65,'2013Figures'!$H:$H,$B65,'2013Figures'!$E:$E,$B$1)</f>
        <v>0</v>
      </c>
      <c r="E65" s="9">
        <f>SUMIFS('2013Figures'!$J:$J,'2013Figures'!$C:$C,$A65,'2013Figures'!$H:$H,$B65,'2013Figures'!$B:$B,"BrokerToCy",'2013Figures'!$G:$G,"E1",'2013Figures'!$E:$E,$B$1)</f>
        <v>0</v>
      </c>
      <c r="F65" s="9">
        <f>SUMIFS('2013Figures'!$J:$J,'2013Figures'!$C:$C,$A65,'2013Figures'!$H:$H,$B65,'2013Figures'!$B:$B,"BrokerToCy",'2013Figures'!$G:$G,"P1",'2013Figures'!$E:$E,$B$1)</f>
        <v>0</v>
      </c>
      <c r="G65" s="9">
        <f>SUMIFS('2013Figures'!$J:$J,'2013Figures'!$C:$C,$A65,'2013Figures'!$H:$H,$B65,'2013Figures'!$B:$B,"CyToBroker",'2013Figures'!$G:$G,"E1",'2013Figures'!$E:$E,$B$1)</f>
        <v>0</v>
      </c>
      <c r="H65" s="9">
        <f>SUMIFS('2013Figures'!$J:$J,'2013Figures'!$C:$C,$A65,'2013Figures'!$H:$H,$B65,'2013Figures'!$B:$B,"CyToBroker",'2013Figures'!$G:$G,"P1",'2013Figures'!$E:$E,$B$1)</f>
        <v>0</v>
      </c>
      <c r="J65" s="8" t="s">
        <v>146</v>
      </c>
      <c r="L65" s="42">
        <f>SUMIFS('2012Figures'!$J:$J,'2012Figures'!$C:$C,$A65,'2012Figures'!$H:$H,$B65,'2012Figures'!$E:$E,$B$1)</f>
        <v>0</v>
      </c>
      <c r="M65" s="52">
        <f>SUMIFS('2012Figures'!$J:$J,'2012Figures'!$C:$C,$A65,'2012Figures'!$H:$H,$B65,'2012Figures'!$B:$B,"BrokerToCy",'2012Figures'!$G:$G,"E1",'2012Figures'!$E:$E,$B$1)</f>
        <v>0</v>
      </c>
      <c r="N65" s="52">
        <f>SUMIFS('2012Figures'!$J:$J,'2012Figures'!$C:$C,$A65,'2012Figures'!$H:$H,$B65,'2012Figures'!$B:$B,"BrokerToCy",'2012Figures'!$G:$G,"P1",'2012Figures'!$E:$E,$B$1)</f>
        <v>0</v>
      </c>
      <c r="O65" s="52">
        <f>SUMIFS('2012Figures'!$J:$J,'2012Figures'!$C:$C,$A65,'2012Figures'!$H:$H,$B65,'2012Figures'!$B:$B,"CyToBroker",'2012Figures'!$G:$G,"E1",'2012Figures'!$E:$E,$B$1)</f>
        <v>0</v>
      </c>
      <c r="P65" s="52">
        <f>SUMIFS('2012Figures'!$J:$J,'2012Figures'!$C:$C,$A65,'2012Figures'!$H:$H,$B65,'2012Figures'!$B:$B,"CyToBroker",'2012Figures'!$G:$G,"P1",'2012Figures'!$E:$E,$B$1)</f>
        <v>0</v>
      </c>
      <c r="R65" s="46" t="str">
        <f t="shared" si="15"/>
        <v/>
      </c>
      <c r="S65" s="46" t="str">
        <f t="shared" si="15"/>
        <v/>
      </c>
      <c r="T65" s="46" t="str">
        <f t="shared" si="15"/>
        <v/>
      </c>
      <c r="U65" s="46" t="str">
        <f t="shared" si="15"/>
        <v/>
      </c>
      <c r="V65" s="46" t="str">
        <f t="shared" si="15"/>
        <v/>
      </c>
    </row>
    <row r="66" spans="1:22" x14ac:dyDescent="0.2">
      <c r="A66" s="1">
        <v>104</v>
      </c>
      <c r="B66" s="1">
        <v>4</v>
      </c>
      <c r="D66" s="29">
        <f>SUMIFS('2013Figures'!$J:$J,'2013Figures'!$C:$C,$A66,'2013Figures'!$H:$H,$B66,'2013Figures'!$E:$E,$B$1)</f>
        <v>0</v>
      </c>
      <c r="E66" s="9">
        <f>SUMIFS('2013Figures'!$J:$J,'2013Figures'!$C:$C,$A66,'2013Figures'!$H:$H,$B66,'2013Figures'!$B:$B,"BrokerToCy",'2013Figures'!$G:$G,"E1",'2013Figures'!$E:$E,$B$1)</f>
        <v>0</v>
      </c>
      <c r="F66" s="9">
        <f>SUMIFS('2013Figures'!$J:$J,'2013Figures'!$C:$C,$A66,'2013Figures'!$H:$H,$B66,'2013Figures'!$B:$B,"BrokerToCy",'2013Figures'!$G:$G,"P1",'2013Figures'!$E:$E,$B$1)</f>
        <v>0</v>
      </c>
      <c r="G66" s="9">
        <f>SUMIFS('2013Figures'!$J:$J,'2013Figures'!$C:$C,$A66,'2013Figures'!$H:$H,$B66,'2013Figures'!$B:$B,"CyToBroker",'2013Figures'!$G:$G,"E1",'2013Figures'!$E:$E,$B$1)</f>
        <v>0</v>
      </c>
      <c r="H66" s="9">
        <f>SUMIFS('2013Figures'!$J:$J,'2013Figures'!$C:$C,$A66,'2013Figures'!$H:$H,$B66,'2013Figures'!$B:$B,"CyToBroker",'2013Figures'!$G:$G,"P1",'2013Figures'!$E:$E,$B$1)</f>
        <v>0</v>
      </c>
      <c r="J66" s="8" t="s">
        <v>146</v>
      </c>
      <c r="L66" s="42">
        <f>SUMIFS('2012Figures'!$J:$J,'2012Figures'!$C:$C,$A66,'2012Figures'!$H:$H,$B66,'2012Figures'!$E:$E,$B$1)</f>
        <v>0</v>
      </c>
      <c r="M66" s="52">
        <f>SUMIFS('2012Figures'!$J:$J,'2012Figures'!$C:$C,$A66,'2012Figures'!$H:$H,$B66,'2012Figures'!$B:$B,"BrokerToCy",'2012Figures'!$G:$G,"E1",'2012Figures'!$E:$E,$B$1)</f>
        <v>0</v>
      </c>
      <c r="N66" s="52">
        <f>SUMIFS('2012Figures'!$J:$J,'2012Figures'!$C:$C,$A66,'2012Figures'!$H:$H,$B66,'2012Figures'!$B:$B,"BrokerToCy",'2012Figures'!$G:$G,"P1",'2012Figures'!$E:$E,$B$1)</f>
        <v>0</v>
      </c>
      <c r="O66" s="52">
        <f>SUMIFS('2012Figures'!$J:$J,'2012Figures'!$C:$C,$A66,'2012Figures'!$H:$H,$B66,'2012Figures'!$B:$B,"CyToBroker",'2012Figures'!$G:$G,"E1",'2012Figures'!$E:$E,$B$1)</f>
        <v>0</v>
      </c>
      <c r="P66" s="52">
        <f>SUMIFS('2012Figures'!$J:$J,'2012Figures'!$C:$C,$A66,'2012Figures'!$H:$H,$B66,'2012Figures'!$B:$B,"CyToBroker",'2012Figures'!$G:$G,"P1",'2012Figures'!$E:$E,$B$1)</f>
        <v>0</v>
      </c>
      <c r="R66" s="46" t="str">
        <f t="shared" si="15"/>
        <v/>
      </c>
      <c r="S66" s="46" t="str">
        <f t="shared" si="15"/>
        <v/>
      </c>
      <c r="T66" s="46" t="str">
        <f t="shared" si="15"/>
        <v/>
      </c>
      <c r="U66" s="46" t="str">
        <f t="shared" si="15"/>
        <v/>
      </c>
      <c r="V66" s="46" t="str">
        <f t="shared" si="15"/>
        <v/>
      </c>
    </row>
    <row r="67" spans="1:22" x14ac:dyDescent="0.2">
      <c r="A67" s="1">
        <v>104</v>
      </c>
      <c r="B67" s="1">
        <v>5</v>
      </c>
      <c r="D67" s="29">
        <f>SUMIFS('2013Figures'!$J:$J,'2013Figures'!$C:$C,$A67,'2013Figures'!$H:$H,$B67,'2013Figures'!$E:$E,$B$1)</f>
        <v>0</v>
      </c>
      <c r="E67" s="9">
        <f>SUMIFS('2013Figures'!$J:$J,'2013Figures'!$C:$C,$A67,'2013Figures'!$H:$H,$B67,'2013Figures'!$B:$B,"BrokerToCy",'2013Figures'!$G:$G,"E1",'2013Figures'!$E:$E,$B$1)</f>
        <v>0</v>
      </c>
      <c r="F67" s="9">
        <f>SUMIFS('2013Figures'!$J:$J,'2013Figures'!$C:$C,$A67,'2013Figures'!$H:$H,$B67,'2013Figures'!$B:$B,"BrokerToCy",'2013Figures'!$G:$G,"P1",'2013Figures'!$E:$E,$B$1)</f>
        <v>0</v>
      </c>
      <c r="G67" s="9">
        <f>SUMIFS('2013Figures'!$J:$J,'2013Figures'!$C:$C,$A67,'2013Figures'!$H:$H,$B67,'2013Figures'!$B:$B,"CyToBroker",'2013Figures'!$G:$G,"E1",'2013Figures'!$E:$E,$B$1)</f>
        <v>0</v>
      </c>
      <c r="H67" s="9">
        <f>SUMIFS('2013Figures'!$J:$J,'2013Figures'!$C:$C,$A67,'2013Figures'!$H:$H,$B67,'2013Figures'!$B:$B,"CyToBroker",'2013Figures'!$G:$G,"P1",'2013Figures'!$E:$E,$B$1)</f>
        <v>0</v>
      </c>
      <c r="J67" s="8" t="s">
        <v>146</v>
      </c>
      <c r="L67" s="42">
        <f>SUMIFS('2012Figures'!$J:$J,'2012Figures'!$C:$C,$A67,'2012Figures'!$H:$H,$B67,'2012Figures'!$E:$E,$B$1)</f>
        <v>0</v>
      </c>
      <c r="M67" s="52">
        <f>SUMIFS('2012Figures'!$J:$J,'2012Figures'!$C:$C,$A67,'2012Figures'!$H:$H,$B67,'2012Figures'!$B:$B,"BrokerToCy",'2012Figures'!$G:$G,"E1",'2012Figures'!$E:$E,$B$1)</f>
        <v>0</v>
      </c>
      <c r="N67" s="52">
        <f>SUMIFS('2012Figures'!$J:$J,'2012Figures'!$C:$C,$A67,'2012Figures'!$H:$H,$B67,'2012Figures'!$B:$B,"BrokerToCy",'2012Figures'!$G:$G,"P1",'2012Figures'!$E:$E,$B$1)</f>
        <v>0</v>
      </c>
      <c r="O67" s="52">
        <f>SUMIFS('2012Figures'!$J:$J,'2012Figures'!$C:$C,$A67,'2012Figures'!$H:$H,$B67,'2012Figures'!$B:$B,"CyToBroker",'2012Figures'!$G:$G,"E1",'2012Figures'!$E:$E,$B$1)</f>
        <v>0</v>
      </c>
      <c r="P67" s="52">
        <f>SUMIFS('2012Figures'!$J:$J,'2012Figures'!$C:$C,$A67,'2012Figures'!$H:$H,$B67,'2012Figures'!$B:$B,"CyToBroker",'2012Figures'!$G:$G,"P1",'2012Figures'!$E:$E,$B$1)</f>
        <v>0</v>
      </c>
      <c r="R67" s="46" t="str">
        <f t="shared" si="15"/>
        <v/>
      </c>
      <c r="S67" s="46" t="str">
        <f t="shared" si="15"/>
        <v/>
      </c>
      <c r="T67" s="46" t="str">
        <f t="shared" si="15"/>
        <v/>
      </c>
      <c r="U67" s="46" t="str">
        <f t="shared" si="15"/>
        <v/>
      </c>
      <c r="V67" s="46" t="str">
        <f t="shared" si="15"/>
        <v/>
      </c>
    </row>
    <row r="68" spans="1:22" x14ac:dyDescent="0.2">
      <c r="A68" s="1">
        <v>104</v>
      </c>
      <c r="B68" s="1" t="s">
        <v>57</v>
      </c>
      <c r="C68" s="8">
        <v>4</v>
      </c>
      <c r="D68" s="29">
        <f>SUMIFS('2013Figures'!$J:$J,'2013Figures'!$C:$C,$A68,'2013Figures'!$H:$H,$B68,'2013Figures'!$I:$I,$C68,'2013Figures'!$E:$E,$B$1)</f>
        <v>0</v>
      </c>
      <c r="E68" s="9">
        <f>SUMIFS('2013Figures'!$J:$J,'2013Figures'!$C:$C,$A68,'2013Figures'!$H:$H,$B68,'2013Figures'!$I:$I,$C68,'2013Figures'!$B:$B,"BrokerToCy",'2013Figures'!$G:$G,"E1",'2013Figures'!$E:$E,$B$1)</f>
        <v>0</v>
      </c>
      <c r="F68" s="9">
        <f>SUMIFS('2013Figures'!$J:$J,'2013Figures'!$C:$C,$A68,'2013Figures'!$H:$H,$B68,'2013Figures'!$I:$I,$C68,'2013Figures'!$B:$B,"BrokerToCy",'2013Figures'!$G:$G,"P1",'2013Figures'!$E:$E,$B$1)</f>
        <v>0</v>
      </c>
      <c r="G68" s="9">
        <f>SUMIFS('2013Figures'!$J:$J,'2013Figures'!$C:$C,$A68,'2013Figures'!$H:$H,$B68,'2013Figures'!$I:$I,$C68,'2013Figures'!$B:$B,"CyToBroker",'2013Figures'!$G:$G,"E1",'2013Figures'!$E:$E,$B$1)</f>
        <v>0</v>
      </c>
      <c r="H68" s="9">
        <f>SUMIFS('2013Figures'!$J:$J,'2013Figures'!$C:$C,$A68,'2013Figures'!$H:$H,$B68,'2013Figures'!$I:$I,$C68,'2013Figures'!$B:$B,"CyToBroker",'2013Figures'!$G:$G,"P1",'2013Figures'!$E:$E,$B$1)</f>
        <v>0</v>
      </c>
      <c r="I68" s="30"/>
      <c r="J68" s="8" t="s">
        <v>146</v>
      </c>
      <c r="K68" s="30"/>
      <c r="L68" s="42">
        <f>SUMIFS('2012Figures'!$J:$J,'2012Figures'!$C:$C,$A68,'2012Figures'!$H:$H,$B68,'2012Figures'!$I:$I,$C68,'2012Figures'!$E:$E,$B$1)</f>
        <v>0</v>
      </c>
      <c r="M68" s="52">
        <f>SUMIFS('2012Figures'!$J:$J,'2012Figures'!$C:$C,$A68,'2012Figures'!$H:$H,$B68,'2012Figures'!$I:$I,$C68,'2012Figures'!$B:$B,"BrokerToCy",'2012Figures'!$G:$G,"E1",'2012Figures'!$E:$E,$B$1)</f>
        <v>0</v>
      </c>
      <c r="N68" s="52">
        <f>SUMIFS('2012Figures'!$J:$J,'2012Figures'!$C:$C,$A68,'2012Figures'!$H:$H,$B68,'2012Figures'!$I:$I,$C68,'2012Figures'!$B:$B,"BrokerToCy",'2012Figures'!$G:$G,"P1",'2012Figures'!$E:$E,$B$1)</f>
        <v>0</v>
      </c>
      <c r="O68" s="52">
        <f>SUMIFS('2012Figures'!$J:$J,'2012Figures'!$C:$C,$A68,'2012Figures'!$H:$H,$B68,'2012Figures'!$I:$I,$C68,'2012Figures'!$B:$B,"CyToBroker",'2012Figures'!$G:$G,"E1",'2012Figures'!$E:$E,$B$1)</f>
        <v>0</v>
      </c>
      <c r="P68" s="52">
        <f>SUMIFS('2012Figures'!$J:$J,'2012Figures'!$C:$C,$A68,'2012Figures'!$H:$H,$B68,'2012Figures'!$I:$I,$C68,'2012Figures'!$B:$B,"CyToBroker",'2012Figures'!$G:$G,"P1",'2012Figures'!$E:$E,$B$1)</f>
        <v>0</v>
      </c>
      <c r="Q68" s="30"/>
      <c r="R68" s="46" t="str">
        <f t="shared" si="15"/>
        <v/>
      </c>
      <c r="S68" s="46" t="str">
        <f t="shared" si="15"/>
        <v/>
      </c>
      <c r="T68" s="46" t="str">
        <f t="shared" si="15"/>
        <v/>
      </c>
      <c r="U68" s="46" t="str">
        <f t="shared" si="15"/>
        <v/>
      </c>
      <c r="V68" s="46" t="str">
        <f t="shared" si="15"/>
        <v/>
      </c>
    </row>
    <row r="69" spans="1:22" x14ac:dyDescent="0.2">
      <c r="A69" s="1">
        <v>104</v>
      </c>
      <c r="B69" s="1" t="s">
        <v>57</v>
      </c>
      <c r="C69" s="8">
        <v>2</v>
      </c>
      <c r="D69" s="29">
        <f>SUMIFS('2013Figures'!$J:$J,'2013Figures'!$C:$C,$A69,'2013Figures'!$H:$H,$B69,'2013Figures'!$I:$I,$C69,'2013Figures'!$E:$E,$B$1)</f>
        <v>0</v>
      </c>
      <c r="E69" s="9">
        <f>SUMIFS('2013Figures'!$J:$J,'2013Figures'!$C:$C,$A69,'2013Figures'!$H:$H,$B69,'2013Figures'!$I:$I,$C69,'2013Figures'!$B:$B,"BrokerToCy",'2013Figures'!$G:$G,"E1",'2013Figures'!$E:$E,$B$1)</f>
        <v>0</v>
      </c>
      <c r="F69" s="9">
        <f>SUMIFS('2013Figures'!$J:$J,'2013Figures'!$C:$C,$A69,'2013Figures'!$H:$H,$B69,'2013Figures'!$I:$I,$C69,'2013Figures'!$B:$B,"BrokerToCy",'2013Figures'!$G:$G,"P1",'2013Figures'!$E:$E,$B$1)</f>
        <v>0</v>
      </c>
      <c r="G69" s="9">
        <f>SUMIFS('2013Figures'!$J:$J,'2013Figures'!$C:$C,$A69,'2013Figures'!$H:$H,$B69,'2013Figures'!$I:$I,$C69,'2013Figures'!$B:$B,"CyToBroker",'2013Figures'!$G:$G,"E1",'2013Figures'!$E:$E,$B$1)</f>
        <v>0</v>
      </c>
      <c r="H69" s="9">
        <f>SUMIFS('2013Figures'!$J:$J,'2013Figures'!$C:$C,$A69,'2013Figures'!$H:$H,$B69,'2013Figures'!$I:$I,$C69,'2013Figures'!$B:$B,"CyToBroker",'2013Figures'!$G:$G,"P1",'2013Figures'!$E:$E,$B$1)</f>
        <v>0</v>
      </c>
      <c r="I69" s="30"/>
      <c r="J69" s="31">
        <v>201001</v>
      </c>
      <c r="K69" s="30"/>
      <c r="L69" s="42">
        <f>SUMIFS('2012Figures'!$J:$J,'2012Figures'!$C:$C,$A69,'2012Figures'!$H:$H,$B69,'2012Figures'!$I:$I,$C69,'2012Figures'!$E:$E,$B$1)</f>
        <v>0</v>
      </c>
      <c r="M69" s="52">
        <f>SUMIFS('2012Figures'!$J:$J,'2012Figures'!$C:$C,$A69,'2012Figures'!$H:$H,$B69,'2012Figures'!$I:$I,$C69,'2012Figures'!$B:$B,"BrokerToCy",'2012Figures'!$G:$G,"E1",'2012Figures'!$E:$E,$B$1)</f>
        <v>0</v>
      </c>
      <c r="N69" s="52">
        <f>SUMIFS('2012Figures'!$J:$J,'2012Figures'!$C:$C,$A69,'2012Figures'!$H:$H,$B69,'2012Figures'!$I:$I,$C69,'2012Figures'!$B:$B,"BrokerToCy",'2012Figures'!$G:$G,"P1",'2012Figures'!$E:$E,$B$1)</f>
        <v>0</v>
      </c>
      <c r="O69" s="52">
        <f>SUMIFS('2012Figures'!$J:$J,'2012Figures'!$C:$C,$A69,'2012Figures'!$H:$H,$B69,'2012Figures'!$I:$I,$C69,'2012Figures'!$B:$B,"CyToBroker",'2012Figures'!$G:$G,"E1",'2012Figures'!$E:$E,$B$1)</f>
        <v>0</v>
      </c>
      <c r="P69" s="52">
        <f>SUMIFS('2012Figures'!$J:$J,'2012Figures'!$C:$C,$A69,'2012Figures'!$H:$H,$B69,'2012Figures'!$I:$I,$C69,'2012Figures'!$B:$B,"CyToBroker",'2012Figures'!$G:$G,"P1",'2012Figures'!$E:$E,$B$1)</f>
        <v>0</v>
      </c>
      <c r="Q69" s="30"/>
      <c r="R69" s="46" t="str">
        <f t="shared" si="15"/>
        <v/>
      </c>
      <c r="S69" s="46" t="str">
        <f t="shared" si="15"/>
        <v/>
      </c>
      <c r="T69" s="46" t="str">
        <f t="shared" si="15"/>
        <v/>
      </c>
      <c r="U69" s="46" t="str">
        <f t="shared" si="15"/>
        <v/>
      </c>
      <c r="V69" s="46" t="str">
        <f t="shared" si="15"/>
        <v/>
      </c>
    </row>
    <row r="70" spans="1:22" x14ac:dyDescent="0.2">
      <c r="A70" s="1">
        <v>104</v>
      </c>
      <c r="B70" s="1" t="s">
        <v>57</v>
      </c>
      <c r="C70" s="8">
        <v>1</v>
      </c>
      <c r="D70" s="29">
        <f>SUMIFS('2013Figures'!$J:$J,'2013Figures'!$C:$C,$A70,'2013Figures'!$H:$H,$B70,'2013Figures'!$I:$I,$C70,'2013Figures'!$E:$E,$B$1)</f>
        <v>0</v>
      </c>
      <c r="E70" s="9">
        <f>SUMIFS('2013Figures'!$J:$J,'2013Figures'!$C:$C,$A70,'2013Figures'!$H:$H,$B70,'2013Figures'!$I:$I,$C70,'2013Figures'!$B:$B,"BrokerToCy",'2013Figures'!$G:$G,"E1",'2013Figures'!$E:$E,$B$1)</f>
        <v>0</v>
      </c>
      <c r="F70" s="9">
        <f>SUMIFS('2013Figures'!$J:$J,'2013Figures'!$C:$C,$A70,'2013Figures'!$H:$H,$B70,'2013Figures'!$I:$I,$C70,'2013Figures'!$B:$B,"BrokerToCy",'2013Figures'!$G:$G,"P1",'2013Figures'!$E:$E,$B$1)</f>
        <v>0</v>
      </c>
      <c r="G70" s="9">
        <f>SUMIFS('2013Figures'!$J:$J,'2013Figures'!$C:$C,$A70,'2013Figures'!$H:$H,$B70,'2013Figures'!$I:$I,$C70,'2013Figures'!$B:$B,"CyToBroker",'2013Figures'!$G:$G,"E1",'2013Figures'!$E:$E,$B$1)</f>
        <v>0</v>
      </c>
      <c r="H70" s="9">
        <f>SUMIFS('2013Figures'!$J:$J,'2013Figures'!$C:$C,$A70,'2013Figures'!$H:$H,$B70,'2013Figures'!$I:$I,$C70,'2013Figures'!$B:$B,"CyToBroker",'2013Figures'!$G:$G,"P1",'2013Figures'!$E:$E,$B$1)</f>
        <v>0</v>
      </c>
      <c r="J70" s="8">
        <v>200601</v>
      </c>
      <c r="L70" s="42">
        <f>SUMIFS('2012Figures'!$J:$J,'2012Figures'!$C:$C,$A70,'2012Figures'!$H:$H,$B70,'2012Figures'!$I:$I,$C70,'2012Figures'!$E:$E,$B$1)</f>
        <v>0</v>
      </c>
      <c r="M70" s="52">
        <f>SUMIFS('2012Figures'!$J:$J,'2012Figures'!$C:$C,$A70,'2012Figures'!$H:$H,$B70,'2012Figures'!$I:$I,$C70,'2012Figures'!$B:$B,"BrokerToCy",'2012Figures'!$G:$G,"E1",'2012Figures'!$E:$E,$B$1)</f>
        <v>0</v>
      </c>
      <c r="N70" s="52">
        <f>SUMIFS('2012Figures'!$J:$J,'2012Figures'!$C:$C,$A70,'2012Figures'!$H:$H,$B70,'2012Figures'!$I:$I,$C70,'2012Figures'!$B:$B,"BrokerToCy",'2012Figures'!$G:$G,"P1",'2012Figures'!$E:$E,$B$1)</f>
        <v>0</v>
      </c>
      <c r="O70" s="52">
        <f>SUMIFS('2012Figures'!$J:$J,'2012Figures'!$C:$C,$A70,'2012Figures'!$H:$H,$B70,'2012Figures'!$I:$I,$C70,'2012Figures'!$B:$B,"CyToBroker",'2012Figures'!$G:$G,"E1",'2012Figures'!$E:$E,$B$1)</f>
        <v>0</v>
      </c>
      <c r="P70" s="52">
        <f>SUMIFS('2012Figures'!$J:$J,'2012Figures'!$C:$C,$A70,'2012Figures'!$H:$H,$B70,'2012Figures'!$I:$I,$C70,'2012Figures'!$B:$B,"CyToBroker",'2012Figures'!$G:$G,"P1",'2012Figures'!$E:$E,$B$1)</f>
        <v>0</v>
      </c>
      <c r="R70" s="46" t="str">
        <f t="shared" si="15"/>
        <v/>
      </c>
      <c r="S70" s="46" t="str">
        <f t="shared" si="15"/>
        <v/>
      </c>
      <c r="T70" s="46" t="str">
        <f t="shared" si="15"/>
        <v/>
      </c>
      <c r="U70" s="46" t="str">
        <f t="shared" si="15"/>
        <v/>
      </c>
      <c r="V70" s="46" t="str">
        <f t="shared" si="15"/>
        <v/>
      </c>
    </row>
    <row r="71" spans="1:22" x14ac:dyDescent="0.2">
      <c r="A71" s="1">
        <v>104</v>
      </c>
      <c r="B71" s="1" t="s">
        <v>57</v>
      </c>
      <c r="D71" s="29">
        <f>SUMIFS('2013Figures'!$J:$J,'2013Figures'!$C:$C,$A71,'2013Figures'!$H:$H,$B71,'2013Figures'!$I:$I,"",'2013Figures'!$E:$E,$B$1)</f>
        <v>0</v>
      </c>
      <c r="E71" s="9">
        <f>SUMIFS('2013Figures'!$J:$J,'2013Figures'!$C:$C,$A71,'2013Figures'!$H:$H,$B71,'2013Figures'!$I:$I,"",'2013Figures'!$B:$B,"BrokerToCy",'2013Figures'!$G:$G,"E1",'2013Figures'!$E:$E,$B$1)</f>
        <v>0</v>
      </c>
      <c r="F71" s="9">
        <f>SUMIFS('2013Figures'!$J:$J,'2013Figures'!$C:$C,$A71,'2013Figures'!$H:$H,$B71,'2013Figures'!$I:$I,"",'2013Figures'!$B:$B,"BrokerToCy",'2013Figures'!$G:$G,"P1",'2013Figures'!$E:$E,$B$1)</f>
        <v>0</v>
      </c>
      <c r="G71" s="9">
        <f>SUMIFS('2013Figures'!$J:$J,'2013Figures'!$C:$C,$A71,'2013Figures'!$H:$H,$B71,'2013Figures'!$I:$I,"",'2013Figures'!$B:$B,"CyToBroker",'2013Figures'!$G:$G,"E1",'2013Figures'!$E:$E,$B$1)</f>
        <v>0</v>
      </c>
      <c r="H71" s="9">
        <f>SUMIFS('2013Figures'!$J:$J,'2013Figures'!$C:$C,$A71,'2013Figures'!$H:$H,$B71,'2013Figures'!$I:$I,"",'2013Figures'!$B:$B,"CyToBroker",'2013Figures'!$G:$G,"P1",'2013Figures'!$E:$E,$B$1)</f>
        <v>0</v>
      </c>
      <c r="J71" s="8" t="s">
        <v>131</v>
      </c>
      <c r="L71" s="42">
        <f>SUMIFS('2012Figures'!$J:$J,'2012Figures'!$C:$C,$A71,'2012Figures'!$H:$H,$B71,'2012Figures'!$I:$I,"",'2012Figures'!$E:$E,$B$1)</f>
        <v>0</v>
      </c>
      <c r="M71" s="52">
        <f>SUMIFS('2012Figures'!$J:$J,'2012Figures'!$C:$C,$A71,'2012Figures'!$H:$H,$B71,'2012Figures'!$I:$I,"",'2012Figures'!$B:$B,"BrokerToCy",'2012Figures'!$G:$G,"E1",'2012Figures'!$E:$E,$B$1)</f>
        <v>0</v>
      </c>
      <c r="N71" s="52">
        <f>SUMIFS('2012Figures'!$J:$J,'2012Figures'!$C:$C,$A71,'2012Figures'!$H:$H,$B71,'2012Figures'!$I:$I,"",'2012Figures'!$B:$B,"BrokerToCy",'2012Figures'!$G:$G,"P1",'2012Figures'!$E:$E,$B$1)</f>
        <v>0</v>
      </c>
      <c r="O71" s="52">
        <f>SUMIFS('2012Figures'!$J:$J,'2012Figures'!$C:$C,$A71,'2012Figures'!$H:$H,$B71,'2012Figures'!$I:$I,"",'2012Figures'!$B:$B,"CyToBroker",'2012Figures'!$G:$G,"E1",'2012Figures'!$E:$E,$B$1)</f>
        <v>0</v>
      </c>
      <c r="P71" s="52">
        <f>SUMIFS('2012Figures'!$J:$J,'2012Figures'!$C:$C,$A71,'2012Figures'!$H:$H,$B71,'2012Figures'!$I:$I,"",'2012Figures'!$B:$B,"CyToBroker",'2012Figures'!$G:$G,"P1",'2012Figures'!$E:$E,$B$1)</f>
        <v>0</v>
      </c>
      <c r="R71" s="46" t="str">
        <f t="shared" si="15"/>
        <v/>
      </c>
      <c r="S71" s="46" t="str">
        <f t="shared" si="15"/>
        <v/>
      </c>
      <c r="T71" s="46" t="str">
        <f t="shared" si="15"/>
        <v/>
      </c>
      <c r="U71" s="46" t="str">
        <f t="shared" si="15"/>
        <v/>
      </c>
      <c r="V71" s="46" t="str">
        <f t="shared" si="15"/>
        <v/>
      </c>
    </row>
    <row r="72" spans="1:22" x14ac:dyDescent="0.2">
      <c r="A72" s="1">
        <v>104</v>
      </c>
      <c r="B72" s="1" t="s">
        <v>21</v>
      </c>
      <c r="C72" s="8">
        <v>11</v>
      </c>
      <c r="D72" s="29">
        <f>SUMIFS('2013Figures'!$J:$J,'2013Figures'!$C:$C,$A72,'2013Figures'!$H:$H,$B72,'2013Figures'!$I:$I,$C72,'2013Figures'!$E:$E,$B$1)</f>
        <v>0</v>
      </c>
      <c r="E72" s="9">
        <f>SUMIFS('2013Figures'!$J:$J,'2013Figures'!$C:$C,$A72,'2013Figures'!$H:$H,$B72,'2013Figures'!$I:$I,$C72,'2013Figures'!$B:$B,"BrokerToCy",'2013Figures'!$G:$G,"E1",'2013Figures'!$E:$E,$B$1)</f>
        <v>0</v>
      </c>
      <c r="F72" s="9">
        <f>SUMIFS('2013Figures'!$J:$J,'2013Figures'!$C:$C,$A72,'2013Figures'!$H:$H,$B72,'2013Figures'!$I:$I,$C72,'2013Figures'!$B:$B,"BrokerToCy",'2013Figures'!$G:$G,"P1",'2013Figures'!$E:$E,$B$1)</f>
        <v>0</v>
      </c>
      <c r="G72" s="9">
        <f>SUMIFS('2013Figures'!$J:$J,'2013Figures'!$C:$C,$A72,'2013Figures'!$H:$H,$B72,'2013Figures'!$I:$I,$C72,'2013Figures'!$B:$B,"CyToBroker",'2013Figures'!$G:$G,"E1",'2013Figures'!$E:$E,$B$1)</f>
        <v>0</v>
      </c>
      <c r="H72" s="9">
        <f>SUMIFS('2013Figures'!$J:$J,'2013Figures'!$C:$C,$A72,'2013Figures'!$H:$H,$B72,'2013Figures'!$I:$I,$C72,'2013Figures'!$B:$B,"CyToBroker",'2013Figures'!$G:$G,"P1",'2013Figures'!$E:$E,$B$1)</f>
        <v>0</v>
      </c>
      <c r="L72" s="42">
        <f>SUMIFS('2012Figures'!$J:$J,'2012Figures'!$C:$C,$A72,'2012Figures'!$H:$H,$B72,'2012Figures'!$I:$I,$C72,'2012Figures'!$E:$E,$B$1)</f>
        <v>0</v>
      </c>
      <c r="M72" s="52">
        <f>SUMIFS('2012Figures'!$J:$J,'2012Figures'!$C:$C,$A72,'2012Figures'!$H:$H,$B72,'2012Figures'!$I:$I,$C72,'2012Figures'!$B:$B,"BrokerToCy",'2012Figures'!$G:$G,"E1",'2012Figures'!$E:$E,$B$1)</f>
        <v>0</v>
      </c>
      <c r="N72" s="52">
        <f>SUMIFS('2012Figures'!$J:$J,'2012Figures'!$C:$C,$A72,'2012Figures'!$H:$H,$B72,'2012Figures'!$I:$I,$C72,'2012Figures'!$B:$B,"BrokerToCy",'2012Figures'!$G:$G,"P1",'2012Figures'!$E:$E,$B$1)</f>
        <v>0</v>
      </c>
      <c r="O72" s="52">
        <f>SUMIFS('2012Figures'!$J:$J,'2012Figures'!$C:$C,$A72,'2012Figures'!$H:$H,$B72,'2012Figures'!$I:$I,$C72,'2012Figures'!$B:$B,"CyToBroker",'2012Figures'!$G:$G,"E1",'2012Figures'!$E:$E,$B$1)</f>
        <v>0</v>
      </c>
      <c r="P72" s="52">
        <f>SUMIFS('2012Figures'!$J:$J,'2012Figures'!$C:$C,$A72,'2012Figures'!$H:$H,$B72,'2012Figures'!$I:$I,$C72,'2012Figures'!$B:$B,"CyToBroker",'2012Figures'!$G:$G,"P1",'2012Figures'!$E:$E,$B$1)</f>
        <v>0</v>
      </c>
      <c r="R72" s="46" t="str">
        <f t="shared" si="15"/>
        <v/>
      </c>
      <c r="S72" s="46" t="str">
        <f t="shared" si="15"/>
        <v/>
      </c>
      <c r="T72" s="46" t="str">
        <f t="shared" si="15"/>
        <v/>
      </c>
      <c r="U72" s="46" t="str">
        <f t="shared" si="15"/>
        <v/>
      </c>
      <c r="V72" s="46" t="str">
        <f t="shared" si="15"/>
        <v/>
      </c>
    </row>
    <row r="73" spans="1:22" x14ac:dyDescent="0.2">
      <c r="A73" s="1">
        <v>104</v>
      </c>
      <c r="B73" s="1" t="s">
        <v>21</v>
      </c>
      <c r="C73" s="8">
        <v>10</v>
      </c>
      <c r="D73" s="29">
        <f>SUMIFS('2013Figures'!$J:$J,'2013Figures'!$C:$C,$A73,'2013Figures'!$H:$H,$B73,'2013Figures'!$I:$I,$C73,'2013Figures'!$E:$E,$B$1)</f>
        <v>0</v>
      </c>
      <c r="E73" s="9">
        <f>SUMIFS('2013Figures'!$J:$J,'2013Figures'!$C:$C,$A73,'2013Figures'!$H:$H,$B73,'2013Figures'!$I:$I,$C73,'2013Figures'!$B:$B,"BrokerToCy",'2013Figures'!$G:$G,"E1",'2013Figures'!$E:$E,$B$1)</f>
        <v>0</v>
      </c>
      <c r="F73" s="9">
        <f>SUMIFS('2013Figures'!$J:$J,'2013Figures'!$C:$C,$A73,'2013Figures'!$H:$H,$B73,'2013Figures'!$I:$I,$C73,'2013Figures'!$B:$B,"BrokerToCy",'2013Figures'!$G:$G,"P1",'2013Figures'!$E:$E,$B$1)</f>
        <v>0</v>
      </c>
      <c r="G73" s="9">
        <f>SUMIFS('2013Figures'!$J:$J,'2013Figures'!$C:$C,$A73,'2013Figures'!$H:$H,$B73,'2013Figures'!$I:$I,$C73,'2013Figures'!$B:$B,"CyToBroker",'2013Figures'!$G:$G,"E1",'2013Figures'!$E:$E,$B$1)</f>
        <v>0</v>
      </c>
      <c r="H73" s="9">
        <f>SUMIFS('2013Figures'!$J:$J,'2013Figures'!$C:$C,$A73,'2013Figures'!$H:$H,$B73,'2013Figures'!$I:$I,$C73,'2013Figures'!$B:$B,"CyToBroker",'2013Figures'!$G:$G,"P1",'2013Figures'!$E:$E,$B$1)</f>
        <v>0</v>
      </c>
      <c r="J73" s="8">
        <v>201501</v>
      </c>
      <c r="L73" s="42">
        <f>SUMIFS('2012Figures'!$J:$J,'2012Figures'!$C:$C,$A73,'2012Figures'!$H:$H,$B73,'2012Figures'!$I:$I,$C73,'2012Figures'!$E:$E,$B$1)</f>
        <v>0</v>
      </c>
      <c r="M73" s="52">
        <f>SUMIFS('2012Figures'!$J:$J,'2012Figures'!$C:$C,$A73,'2012Figures'!$H:$H,$B73,'2012Figures'!$I:$I,$C73,'2012Figures'!$B:$B,"BrokerToCy",'2012Figures'!$G:$G,"E1",'2012Figures'!$E:$E,$B$1)</f>
        <v>0</v>
      </c>
      <c r="N73" s="52">
        <f>SUMIFS('2012Figures'!$J:$J,'2012Figures'!$C:$C,$A73,'2012Figures'!$H:$H,$B73,'2012Figures'!$I:$I,$C73,'2012Figures'!$B:$B,"BrokerToCy",'2012Figures'!$G:$G,"P1",'2012Figures'!$E:$E,$B$1)</f>
        <v>0</v>
      </c>
      <c r="O73" s="52">
        <f>SUMIFS('2012Figures'!$J:$J,'2012Figures'!$C:$C,$A73,'2012Figures'!$H:$H,$B73,'2012Figures'!$I:$I,$C73,'2012Figures'!$B:$B,"CyToBroker",'2012Figures'!$G:$G,"E1",'2012Figures'!$E:$E,$B$1)</f>
        <v>0</v>
      </c>
      <c r="P73" s="52">
        <f>SUMIFS('2012Figures'!$J:$J,'2012Figures'!$C:$C,$A73,'2012Figures'!$H:$H,$B73,'2012Figures'!$I:$I,$C73,'2012Figures'!$B:$B,"CyToBroker",'2012Figures'!$G:$G,"P1",'2012Figures'!$E:$E,$B$1)</f>
        <v>0</v>
      </c>
      <c r="R73" s="46" t="str">
        <f t="shared" si="15"/>
        <v/>
      </c>
      <c r="S73" s="46" t="str">
        <f t="shared" si="15"/>
        <v/>
      </c>
      <c r="T73" s="46" t="str">
        <f t="shared" si="15"/>
        <v/>
      </c>
      <c r="U73" s="46" t="str">
        <f t="shared" si="15"/>
        <v/>
      </c>
      <c r="V73" s="46" t="str">
        <f t="shared" si="15"/>
        <v/>
      </c>
    </row>
    <row r="74" spans="1:22" x14ac:dyDescent="0.2">
      <c r="A74" s="1">
        <v>104</v>
      </c>
      <c r="B74" s="1" t="s">
        <v>21</v>
      </c>
      <c r="C74" s="8">
        <v>9</v>
      </c>
      <c r="D74" s="29">
        <f>SUMIFS('2013Figures'!$J:$J,'2013Figures'!$C:$C,$A74,'2013Figures'!$H:$H,$B74,'2013Figures'!$I:$I,$C74,'2013Figures'!$E:$E,$B$1)</f>
        <v>0</v>
      </c>
      <c r="E74" s="9">
        <f>SUMIFS('2013Figures'!$J:$J,'2013Figures'!$C:$C,$A74,'2013Figures'!$H:$H,$B74,'2013Figures'!$I:$I,$C74,'2013Figures'!$B:$B,"BrokerToCy",'2013Figures'!$G:$G,"E1",'2013Figures'!$E:$E,$B$1)</f>
        <v>0</v>
      </c>
      <c r="F74" s="9">
        <f>SUMIFS('2013Figures'!$J:$J,'2013Figures'!$C:$C,$A74,'2013Figures'!$H:$H,$B74,'2013Figures'!$I:$I,$C74,'2013Figures'!$B:$B,"BrokerToCy",'2013Figures'!$G:$G,"P1",'2013Figures'!$E:$E,$B$1)</f>
        <v>0</v>
      </c>
      <c r="G74" s="9">
        <f>SUMIFS('2013Figures'!$J:$J,'2013Figures'!$C:$C,$A74,'2013Figures'!$H:$H,$B74,'2013Figures'!$I:$I,$C74,'2013Figures'!$B:$B,"CyToBroker",'2013Figures'!$G:$G,"E1",'2013Figures'!$E:$E,$B$1)</f>
        <v>0</v>
      </c>
      <c r="H74" s="9">
        <f>SUMIFS('2013Figures'!$J:$J,'2013Figures'!$C:$C,$A74,'2013Figures'!$H:$H,$B74,'2013Figures'!$I:$I,$C74,'2013Figures'!$B:$B,"CyToBroker",'2013Figures'!$G:$G,"P1",'2013Figures'!$E:$E,$B$1)</f>
        <v>0</v>
      </c>
      <c r="J74" s="8">
        <v>201401</v>
      </c>
      <c r="L74" s="42">
        <f>SUMIFS('2012Figures'!$J:$J,'2012Figures'!$C:$C,$A74,'2012Figures'!$H:$H,$B74,'2012Figures'!$I:$I,$C74,'2012Figures'!$E:$E,$B$1)</f>
        <v>0</v>
      </c>
      <c r="M74" s="52">
        <f>SUMIFS('2012Figures'!$J:$J,'2012Figures'!$C:$C,$A74,'2012Figures'!$H:$H,$B74,'2012Figures'!$I:$I,$C74,'2012Figures'!$B:$B,"BrokerToCy",'2012Figures'!$G:$G,"E1",'2012Figures'!$E:$E,$B$1)</f>
        <v>0</v>
      </c>
      <c r="N74" s="52">
        <f>SUMIFS('2012Figures'!$J:$J,'2012Figures'!$C:$C,$A74,'2012Figures'!$H:$H,$B74,'2012Figures'!$I:$I,$C74,'2012Figures'!$B:$B,"BrokerToCy",'2012Figures'!$G:$G,"P1",'2012Figures'!$E:$E,$B$1)</f>
        <v>0</v>
      </c>
      <c r="O74" s="52">
        <f>SUMIFS('2012Figures'!$J:$J,'2012Figures'!$C:$C,$A74,'2012Figures'!$H:$H,$B74,'2012Figures'!$I:$I,$C74,'2012Figures'!$B:$B,"CyToBroker",'2012Figures'!$G:$G,"E1",'2012Figures'!$E:$E,$B$1)</f>
        <v>0</v>
      </c>
      <c r="P74" s="52">
        <f>SUMIFS('2012Figures'!$J:$J,'2012Figures'!$C:$C,$A74,'2012Figures'!$H:$H,$B74,'2012Figures'!$I:$I,$C74,'2012Figures'!$B:$B,"CyToBroker",'2012Figures'!$G:$G,"P1",'2012Figures'!$E:$E,$B$1)</f>
        <v>0</v>
      </c>
      <c r="R74" s="46" t="str">
        <f t="shared" si="15"/>
        <v/>
      </c>
      <c r="S74" s="46" t="str">
        <f t="shared" si="15"/>
        <v/>
      </c>
      <c r="T74" s="46" t="str">
        <f t="shared" si="15"/>
        <v/>
      </c>
      <c r="U74" s="46" t="str">
        <f t="shared" si="15"/>
        <v/>
      </c>
      <c r="V74" s="46" t="str">
        <f t="shared" si="15"/>
        <v/>
      </c>
    </row>
    <row r="75" spans="1:22" x14ac:dyDescent="0.2">
      <c r="A75" s="1">
        <v>104</v>
      </c>
      <c r="B75" s="1" t="s">
        <v>21</v>
      </c>
      <c r="C75" s="8">
        <v>8</v>
      </c>
      <c r="D75" s="29">
        <f>SUMIFS('2013Figures'!$J:$J,'2013Figures'!$C:$C,$A75,'2013Figures'!$H:$H,$B75,'2013Figures'!$I:$I,$C75,'2013Figures'!$E:$E,$B$1)</f>
        <v>0</v>
      </c>
      <c r="E75" s="9">
        <f>SUMIFS('2013Figures'!$J:$J,'2013Figures'!$C:$C,$A75,'2013Figures'!$H:$H,$B75,'2013Figures'!$I:$I,$C75,'2013Figures'!$B:$B,"BrokerToCy",'2013Figures'!$G:$G,"E1",'2013Figures'!$E:$E,$B$1)</f>
        <v>0</v>
      </c>
      <c r="F75" s="9">
        <f>SUMIFS('2013Figures'!$J:$J,'2013Figures'!$C:$C,$A75,'2013Figures'!$H:$H,$B75,'2013Figures'!$I:$I,$C75,'2013Figures'!$B:$B,"BrokerToCy",'2013Figures'!$G:$G,"P1",'2013Figures'!$E:$E,$B$1)</f>
        <v>0</v>
      </c>
      <c r="G75" s="9">
        <f>SUMIFS('2013Figures'!$J:$J,'2013Figures'!$C:$C,$A75,'2013Figures'!$H:$H,$B75,'2013Figures'!$I:$I,$C75,'2013Figures'!$B:$B,"CyToBroker",'2013Figures'!$G:$G,"E1",'2013Figures'!$E:$E,$B$1)</f>
        <v>0</v>
      </c>
      <c r="H75" s="9">
        <f>SUMIFS('2013Figures'!$J:$J,'2013Figures'!$C:$C,$A75,'2013Figures'!$H:$H,$B75,'2013Figures'!$I:$I,$C75,'2013Figures'!$B:$B,"CyToBroker",'2013Figures'!$G:$G,"P1",'2013Figures'!$E:$E,$B$1)</f>
        <v>0</v>
      </c>
      <c r="I75" s="30"/>
      <c r="J75" s="31">
        <v>201301</v>
      </c>
      <c r="K75" s="30"/>
      <c r="L75" s="42">
        <f>SUMIFS('2012Figures'!$J:$J,'2012Figures'!$C:$C,$A75,'2012Figures'!$H:$H,$B75,'2012Figures'!$I:$I,$C75,'2012Figures'!$E:$E,$B$1)</f>
        <v>0</v>
      </c>
      <c r="M75" s="52">
        <f>SUMIFS('2012Figures'!$J:$J,'2012Figures'!$C:$C,$A75,'2012Figures'!$H:$H,$B75,'2012Figures'!$I:$I,$C75,'2012Figures'!$B:$B,"BrokerToCy",'2012Figures'!$G:$G,"E1",'2012Figures'!$E:$E,$B$1)</f>
        <v>0</v>
      </c>
      <c r="N75" s="52">
        <f>SUMIFS('2012Figures'!$J:$J,'2012Figures'!$C:$C,$A75,'2012Figures'!$H:$H,$B75,'2012Figures'!$I:$I,$C75,'2012Figures'!$B:$B,"BrokerToCy",'2012Figures'!$G:$G,"P1",'2012Figures'!$E:$E,$B$1)</f>
        <v>0</v>
      </c>
      <c r="O75" s="52">
        <f>SUMIFS('2012Figures'!$J:$J,'2012Figures'!$C:$C,$A75,'2012Figures'!$H:$H,$B75,'2012Figures'!$I:$I,$C75,'2012Figures'!$B:$B,"CyToBroker",'2012Figures'!$G:$G,"E1",'2012Figures'!$E:$E,$B$1)</f>
        <v>0</v>
      </c>
      <c r="P75" s="52">
        <f>SUMIFS('2012Figures'!$J:$J,'2012Figures'!$C:$C,$A75,'2012Figures'!$H:$H,$B75,'2012Figures'!$I:$I,$C75,'2012Figures'!$B:$B,"CyToBroker",'2012Figures'!$G:$G,"P1",'2012Figures'!$E:$E,$B$1)</f>
        <v>0</v>
      </c>
      <c r="Q75" s="30"/>
      <c r="R75" s="46" t="str">
        <f t="shared" si="15"/>
        <v/>
      </c>
      <c r="S75" s="46" t="str">
        <f t="shared" si="15"/>
        <v/>
      </c>
      <c r="T75" s="46" t="str">
        <f t="shared" si="15"/>
        <v/>
      </c>
      <c r="U75" s="46" t="str">
        <f t="shared" si="15"/>
        <v/>
      </c>
      <c r="V75" s="46" t="str">
        <f t="shared" si="15"/>
        <v/>
      </c>
    </row>
    <row r="76" spans="1:22" x14ac:dyDescent="0.2">
      <c r="A76" s="1">
        <v>104</v>
      </c>
      <c r="B76" s="1" t="s">
        <v>21</v>
      </c>
      <c r="C76" s="8">
        <v>7</v>
      </c>
      <c r="D76" s="29">
        <f>SUMIFS('2013Figures'!$J:$J,'2013Figures'!$C:$C,$A76,'2013Figures'!$H:$H,$B76,'2013Figures'!$I:$I,$C76,'2013Figures'!$E:$E,$B$1)</f>
        <v>0</v>
      </c>
      <c r="E76" s="9">
        <f>SUMIFS('2013Figures'!$J:$J,'2013Figures'!$C:$C,$A76,'2013Figures'!$H:$H,$B76,'2013Figures'!$I:$I,$C76,'2013Figures'!$B:$B,"BrokerToCy",'2013Figures'!$G:$G,"E1",'2013Figures'!$E:$E,$B$1)</f>
        <v>0</v>
      </c>
      <c r="F76" s="9">
        <f>SUMIFS('2013Figures'!$J:$J,'2013Figures'!$C:$C,$A76,'2013Figures'!$H:$H,$B76,'2013Figures'!$I:$I,$C76,'2013Figures'!$B:$B,"BrokerToCy",'2013Figures'!$G:$G,"P1",'2013Figures'!$E:$E,$B$1)</f>
        <v>0</v>
      </c>
      <c r="G76" s="9">
        <f>SUMIFS('2013Figures'!$J:$J,'2013Figures'!$C:$C,$A76,'2013Figures'!$H:$H,$B76,'2013Figures'!$I:$I,$C76,'2013Figures'!$B:$B,"CyToBroker",'2013Figures'!$G:$G,"E1",'2013Figures'!$E:$E,$B$1)</f>
        <v>0</v>
      </c>
      <c r="H76" s="9">
        <f>SUMIFS('2013Figures'!$J:$J,'2013Figures'!$C:$C,$A76,'2013Figures'!$H:$H,$B76,'2013Figures'!$I:$I,$C76,'2013Figures'!$B:$B,"CyToBroker",'2013Figures'!$G:$G,"P1",'2013Figures'!$E:$E,$B$1)</f>
        <v>0</v>
      </c>
      <c r="J76" s="8">
        <v>201201</v>
      </c>
      <c r="L76" s="42">
        <f>SUMIFS('2012Figures'!$J:$J,'2012Figures'!$C:$C,$A76,'2012Figures'!$H:$H,$B76,'2012Figures'!$I:$I,$C76,'2012Figures'!$E:$E,$B$1)</f>
        <v>0</v>
      </c>
      <c r="M76" s="52">
        <f>SUMIFS('2012Figures'!$J:$J,'2012Figures'!$C:$C,$A76,'2012Figures'!$H:$H,$B76,'2012Figures'!$I:$I,$C76,'2012Figures'!$B:$B,"BrokerToCy",'2012Figures'!$G:$G,"E1",'2012Figures'!$E:$E,$B$1)</f>
        <v>0</v>
      </c>
      <c r="N76" s="52">
        <f>SUMIFS('2012Figures'!$J:$J,'2012Figures'!$C:$C,$A76,'2012Figures'!$H:$H,$B76,'2012Figures'!$I:$I,$C76,'2012Figures'!$B:$B,"BrokerToCy",'2012Figures'!$G:$G,"P1",'2012Figures'!$E:$E,$B$1)</f>
        <v>0</v>
      </c>
      <c r="O76" s="52">
        <f>SUMIFS('2012Figures'!$J:$J,'2012Figures'!$C:$C,$A76,'2012Figures'!$H:$H,$B76,'2012Figures'!$I:$I,$C76,'2012Figures'!$B:$B,"CyToBroker",'2012Figures'!$G:$G,"E1",'2012Figures'!$E:$E,$B$1)</f>
        <v>0</v>
      </c>
      <c r="P76" s="52">
        <f>SUMIFS('2012Figures'!$J:$J,'2012Figures'!$C:$C,$A76,'2012Figures'!$H:$H,$B76,'2012Figures'!$I:$I,$C76,'2012Figures'!$B:$B,"CyToBroker",'2012Figures'!$G:$G,"P1",'2012Figures'!$E:$E,$B$1)</f>
        <v>0</v>
      </c>
      <c r="R76" s="46" t="str">
        <f t="shared" si="15"/>
        <v/>
      </c>
      <c r="S76" s="46" t="str">
        <f t="shared" si="15"/>
        <v/>
      </c>
      <c r="T76" s="46" t="str">
        <f t="shared" si="15"/>
        <v/>
      </c>
      <c r="U76" s="46" t="str">
        <f t="shared" si="15"/>
        <v/>
      </c>
      <c r="V76" s="46" t="str">
        <f t="shared" si="15"/>
        <v/>
      </c>
    </row>
    <row r="77" spans="1:22" x14ac:dyDescent="0.2">
      <c r="A77" s="1">
        <v>104</v>
      </c>
      <c r="B77" s="1" t="s">
        <v>21</v>
      </c>
      <c r="C77" s="8">
        <v>6</v>
      </c>
      <c r="D77" s="29">
        <f>SUMIFS('2013Figures'!$J:$J,'2013Figures'!$C:$C,$A77,'2013Figures'!$H:$H,$B77,'2013Figures'!$I:$I,$C77,'2013Figures'!$E:$E,$B$1)</f>
        <v>0</v>
      </c>
      <c r="E77" s="9">
        <f>SUMIFS('2013Figures'!$J:$J,'2013Figures'!$C:$C,$A77,'2013Figures'!$H:$H,$B77,'2013Figures'!$I:$I,$C77,'2013Figures'!$B:$B,"BrokerToCy",'2013Figures'!$G:$G,"E1",'2013Figures'!$E:$E,$B$1)</f>
        <v>0</v>
      </c>
      <c r="F77" s="9">
        <f>SUMIFS('2013Figures'!$J:$J,'2013Figures'!$C:$C,$A77,'2013Figures'!$H:$H,$B77,'2013Figures'!$I:$I,$C77,'2013Figures'!$B:$B,"BrokerToCy",'2013Figures'!$G:$G,"P1",'2013Figures'!$E:$E,$B$1)</f>
        <v>0</v>
      </c>
      <c r="G77" s="9">
        <f>SUMIFS('2013Figures'!$J:$J,'2013Figures'!$C:$C,$A77,'2013Figures'!$H:$H,$B77,'2013Figures'!$I:$I,$C77,'2013Figures'!$B:$B,"CyToBroker",'2013Figures'!$G:$G,"E1",'2013Figures'!$E:$E,$B$1)</f>
        <v>0</v>
      </c>
      <c r="H77" s="9">
        <f>SUMIFS('2013Figures'!$J:$J,'2013Figures'!$C:$C,$A77,'2013Figures'!$H:$H,$B77,'2013Figures'!$I:$I,$C77,'2013Figures'!$B:$B,"CyToBroker",'2013Figures'!$G:$G,"P1",'2013Figures'!$E:$E,$B$1)</f>
        <v>0</v>
      </c>
      <c r="J77" s="8">
        <v>201101</v>
      </c>
      <c r="L77" s="42">
        <f>SUMIFS('2012Figures'!$J:$J,'2012Figures'!$C:$C,$A77,'2012Figures'!$H:$H,$B77,'2012Figures'!$I:$I,$C77,'2012Figures'!$E:$E,$B$1)</f>
        <v>0</v>
      </c>
      <c r="M77" s="52">
        <f>SUMIFS('2012Figures'!$J:$J,'2012Figures'!$C:$C,$A77,'2012Figures'!$H:$H,$B77,'2012Figures'!$I:$I,$C77,'2012Figures'!$B:$B,"BrokerToCy",'2012Figures'!$G:$G,"E1",'2012Figures'!$E:$E,$B$1)</f>
        <v>0</v>
      </c>
      <c r="N77" s="52">
        <f>SUMIFS('2012Figures'!$J:$J,'2012Figures'!$C:$C,$A77,'2012Figures'!$H:$H,$B77,'2012Figures'!$I:$I,$C77,'2012Figures'!$B:$B,"BrokerToCy",'2012Figures'!$G:$G,"P1",'2012Figures'!$E:$E,$B$1)</f>
        <v>0</v>
      </c>
      <c r="O77" s="52">
        <f>SUMIFS('2012Figures'!$J:$J,'2012Figures'!$C:$C,$A77,'2012Figures'!$H:$H,$B77,'2012Figures'!$I:$I,$C77,'2012Figures'!$B:$B,"CyToBroker",'2012Figures'!$G:$G,"E1",'2012Figures'!$E:$E,$B$1)</f>
        <v>0</v>
      </c>
      <c r="P77" s="52">
        <f>SUMIFS('2012Figures'!$J:$J,'2012Figures'!$C:$C,$A77,'2012Figures'!$H:$H,$B77,'2012Figures'!$I:$I,$C77,'2012Figures'!$B:$B,"CyToBroker",'2012Figures'!$G:$G,"P1",'2012Figures'!$E:$E,$B$1)</f>
        <v>0</v>
      </c>
      <c r="R77" s="46" t="str">
        <f t="shared" si="15"/>
        <v/>
      </c>
      <c r="S77" s="46" t="str">
        <f t="shared" si="15"/>
        <v/>
      </c>
      <c r="T77" s="46" t="str">
        <f t="shared" si="15"/>
        <v/>
      </c>
      <c r="U77" s="46" t="str">
        <f t="shared" si="15"/>
        <v/>
      </c>
      <c r="V77" s="46" t="str">
        <f t="shared" si="15"/>
        <v/>
      </c>
    </row>
    <row r="78" spans="1:22" x14ac:dyDescent="0.2">
      <c r="A78" s="1">
        <v>104</v>
      </c>
      <c r="B78" s="1" t="s">
        <v>21</v>
      </c>
      <c r="C78" s="8">
        <v>5</v>
      </c>
      <c r="D78" s="29">
        <f>SUMIFS('2013Figures'!$J:$J,'2013Figures'!$C:$C,$A78,'2013Figures'!$H:$H,$B78,'2013Figures'!$I:$I,$C78,'2013Figures'!$E:$E,$B$1)</f>
        <v>0</v>
      </c>
      <c r="E78" s="9">
        <f>SUMIFS('2013Figures'!$J:$J,'2013Figures'!$C:$C,$A78,'2013Figures'!$H:$H,$B78,'2013Figures'!$I:$I,$C78,'2013Figures'!$B:$B,"BrokerToCy",'2013Figures'!$G:$G,"E1",'2013Figures'!$E:$E,$B$1)</f>
        <v>0</v>
      </c>
      <c r="F78" s="9">
        <f>SUMIFS('2013Figures'!$J:$J,'2013Figures'!$C:$C,$A78,'2013Figures'!$H:$H,$B78,'2013Figures'!$I:$I,$C78,'2013Figures'!$B:$B,"BrokerToCy",'2013Figures'!$G:$G,"P1",'2013Figures'!$E:$E,$B$1)</f>
        <v>0</v>
      </c>
      <c r="G78" s="9">
        <f>SUMIFS('2013Figures'!$J:$J,'2013Figures'!$C:$C,$A78,'2013Figures'!$H:$H,$B78,'2013Figures'!$I:$I,$C78,'2013Figures'!$B:$B,"CyToBroker",'2013Figures'!$G:$G,"E1",'2013Figures'!$E:$E,$B$1)</f>
        <v>0</v>
      </c>
      <c r="H78" s="9">
        <f>SUMIFS('2013Figures'!$J:$J,'2013Figures'!$C:$C,$A78,'2013Figures'!$H:$H,$B78,'2013Figures'!$I:$I,$C78,'2013Figures'!$B:$B,"CyToBroker",'2013Figures'!$G:$G,"P1",'2013Figures'!$E:$E,$B$1)</f>
        <v>0</v>
      </c>
      <c r="J78" s="8">
        <v>201001</v>
      </c>
      <c r="L78" s="42">
        <f>SUMIFS('2012Figures'!$J:$J,'2012Figures'!$C:$C,$A78,'2012Figures'!$H:$H,$B78,'2012Figures'!$I:$I,$C78,'2012Figures'!$E:$E,$B$1)</f>
        <v>0</v>
      </c>
      <c r="M78" s="52">
        <f>SUMIFS('2012Figures'!$J:$J,'2012Figures'!$C:$C,$A78,'2012Figures'!$H:$H,$B78,'2012Figures'!$I:$I,$C78,'2012Figures'!$B:$B,"BrokerToCy",'2012Figures'!$G:$G,"E1",'2012Figures'!$E:$E,$B$1)</f>
        <v>0</v>
      </c>
      <c r="N78" s="52">
        <f>SUMIFS('2012Figures'!$J:$J,'2012Figures'!$C:$C,$A78,'2012Figures'!$H:$H,$B78,'2012Figures'!$I:$I,$C78,'2012Figures'!$B:$B,"BrokerToCy",'2012Figures'!$G:$G,"P1",'2012Figures'!$E:$E,$B$1)</f>
        <v>0</v>
      </c>
      <c r="O78" s="52">
        <f>SUMIFS('2012Figures'!$J:$J,'2012Figures'!$C:$C,$A78,'2012Figures'!$H:$H,$B78,'2012Figures'!$I:$I,$C78,'2012Figures'!$B:$B,"CyToBroker",'2012Figures'!$G:$G,"E1",'2012Figures'!$E:$E,$B$1)</f>
        <v>0</v>
      </c>
      <c r="P78" s="52">
        <f>SUMIFS('2012Figures'!$J:$J,'2012Figures'!$C:$C,$A78,'2012Figures'!$H:$H,$B78,'2012Figures'!$I:$I,$C78,'2012Figures'!$B:$B,"CyToBroker",'2012Figures'!$G:$G,"P1",'2012Figures'!$E:$E,$B$1)</f>
        <v>0</v>
      </c>
      <c r="R78" s="46" t="str">
        <f t="shared" si="15"/>
        <v/>
      </c>
      <c r="S78" s="46" t="str">
        <f t="shared" si="15"/>
        <v/>
      </c>
      <c r="T78" s="46" t="str">
        <f t="shared" si="15"/>
        <v/>
      </c>
      <c r="U78" s="46" t="str">
        <f t="shared" si="15"/>
        <v/>
      </c>
      <c r="V78" s="46" t="str">
        <f t="shared" si="15"/>
        <v/>
      </c>
    </row>
    <row r="79" spans="1:22" x14ac:dyDescent="0.2">
      <c r="A79" s="1">
        <v>104</v>
      </c>
      <c r="B79" s="1" t="s">
        <v>21</v>
      </c>
      <c r="C79" s="8">
        <v>4</v>
      </c>
      <c r="D79" s="29">
        <f>SUMIFS('2013Figures'!$J:$J,'2013Figures'!$C:$C,$A79,'2013Figures'!$H:$H,$B79,'2013Figures'!$I:$I,$C79,'2013Figures'!$E:$E,$B$1)</f>
        <v>0</v>
      </c>
      <c r="E79" s="9">
        <f>SUMIFS('2013Figures'!$J:$J,'2013Figures'!$C:$C,$A79,'2013Figures'!$H:$H,$B79,'2013Figures'!$I:$I,$C79,'2013Figures'!$B:$B,"BrokerToCy",'2013Figures'!$G:$G,"E1",'2013Figures'!$E:$E,$B$1)</f>
        <v>0</v>
      </c>
      <c r="F79" s="9">
        <f>SUMIFS('2013Figures'!$J:$J,'2013Figures'!$C:$C,$A79,'2013Figures'!$H:$H,$B79,'2013Figures'!$I:$I,$C79,'2013Figures'!$B:$B,"BrokerToCy",'2013Figures'!$G:$G,"P1",'2013Figures'!$E:$E,$B$1)</f>
        <v>0</v>
      </c>
      <c r="G79" s="9">
        <f>SUMIFS('2013Figures'!$J:$J,'2013Figures'!$C:$C,$A79,'2013Figures'!$H:$H,$B79,'2013Figures'!$I:$I,$C79,'2013Figures'!$B:$B,"CyToBroker",'2013Figures'!$G:$G,"E1",'2013Figures'!$E:$E,$B$1)</f>
        <v>0</v>
      </c>
      <c r="H79" s="9">
        <f>SUMIFS('2013Figures'!$J:$J,'2013Figures'!$C:$C,$A79,'2013Figures'!$H:$H,$B79,'2013Figures'!$I:$I,$C79,'2013Figures'!$B:$B,"CyToBroker",'2013Figures'!$G:$G,"P1",'2013Figures'!$E:$E,$B$1)</f>
        <v>0</v>
      </c>
      <c r="J79" s="8">
        <v>200901</v>
      </c>
      <c r="L79" s="42">
        <f>SUMIFS('2012Figures'!$J:$J,'2012Figures'!$C:$C,$A79,'2012Figures'!$H:$H,$B79,'2012Figures'!$I:$I,$C79,'2012Figures'!$E:$E,$B$1)</f>
        <v>0</v>
      </c>
      <c r="M79" s="52">
        <f>SUMIFS('2012Figures'!$J:$J,'2012Figures'!$C:$C,$A79,'2012Figures'!$H:$H,$B79,'2012Figures'!$I:$I,$C79,'2012Figures'!$B:$B,"BrokerToCy",'2012Figures'!$G:$G,"E1",'2012Figures'!$E:$E,$B$1)</f>
        <v>0</v>
      </c>
      <c r="N79" s="52">
        <f>SUMIFS('2012Figures'!$J:$J,'2012Figures'!$C:$C,$A79,'2012Figures'!$H:$H,$B79,'2012Figures'!$I:$I,$C79,'2012Figures'!$B:$B,"BrokerToCy",'2012Figures'!$G:$G,"P1",'2012Figures'!$E:$E,$B$1)</f>
        <v>0</v>
      </c>
      <c r="O79" s="52">
        <f>SUMIFS('2012Figures'!$J:$J,'2012Figures'!$C:$C,$A79,'2012Figures'!$H:$H,$B79,'2012Figures'!$I:$I,$C79,'2012Figures'!$B:$B,"CyToBroker",'2012Figures'!$G:$G,"E1",'2012Figures'!$E:$E,$B$1)</f>
        <v>0</v>
      </c>
      <c r="P79" s="52">
        <f>SUMIFS('2012Figures'!$J:$J,'2012Figures'!$C:$C,$A79,'2012Figures'!$H:$H,$B79,'2012Figures'!$I:$I,$C79,'2012Figures'!$B:$B,"CyToBroker",'2012Figures'!$G:$G,"P1",'2012Figures'!$E:$E,$B$1)</f>
        <v>0</v>
      </c>
      <c r="R79" s="46" t="str">
        <f t="shared" si="15"/>
        <v/>
      </c>
      <c r="S79" s="46" t="str">
        <f t="shared" si="15"/>
        <v/>
      </c>
      <c r="T79" s="46" t="str">
        <f t="shared" si="15"/>
        <v/>
      </c>
      <c r="U79" s="46" t="str">
        <f t="shared" si="15"/>
        <v/>
      </c>
      <c r="V79" s="46" t="str">
        <f t="shared" si="15"/>
        <v/>
      </c>
    </row>
    <row r="80" spans="1:22" x14ac:dyDescent="0.2">
      <c r="A80" s="1">
        <v>104</v>
      </c>
      <c r="B80" s="1" t="s">
        <v>21</v>
      </c>
      <c r="C80" s="8">
        <v>3</v>
      </c>
      <c r="D80" s="29">
        <f>SUMIFS('2013Figures'!$J:$J,'2013Figures'!$C:$C,$A80,'2013Figures'!$H:$H,$B80,'2013Figures'!$I:$I,$C80,'2013Figures'!$E:$E,$B$1)</f>
        <v>0</v>
      </c>
      <c r="E80" s="9">
        <f>SUMIFS('2013Figures'!$J:$J,'2013Figures'!$C:$C,$A80,'2013Figures'!$H:$H,$B80,'2013Figures'!$I:$I,$C80,'2013Figures'!$B:$B,"BrokerToCy",'2013Figures'!$G:$G,"E1",'2013Figures'!$E:$E,$B$1)</f>
        <v>0</v>
      </c>
      <c r="F80" s="9">
        <f>SUMIFS('2013Figures'!$J:$J,'2013Figures'!$C:$C,$A80,'2013Figures'!$H:$H,$B80,'2013Figures'!$I:$I,$C80,'2013Figures'!$B:$B,"BrokerToCy",'2013Figures'!$G:$G,"P1",'2013Figures'!$E:$E,$B$1)</f>
        <v>0</v>
      </c>
      <c r="G80" s="9">
        <f>SUMIFS('2013Figures'!$J:$J,'2013Figures'!$C:$C,$A80,'2013Figures'!$H:$H,$B80,'2013Figures'!$I:$I,$C80,'2013Figures'!$B:$B,"CyToBroker",'2013Figures'!$G:$G,"E1",'2013Figures'!$E:$E,$B$1)</f>
        <v>0</v>
      </c>
      <c r="H80" s="9">
        <f>SUMIFS('2013Figures'!$J:$J,'2013Figures'!$C:$C,$A80,'2013Figures'!$H:$H,$B80,'2013Figures'!$I:$I,$C80,'2013Figures'!$B:$B,"CyToBroker",'2013Figures'!$G:$G,"P1",'2013Figures'!$E:$E,$B$1)</f>
        <v>0</v>
      </c>
      <c r="J80" s="8">
        <v>200801</v>
      </c>
      <c r="L80" s="42">
        <f>SUMIFS('2012Figures'!$J:$J,'2012Figures'!$C:$C,$A80,'2012Figures'!$H:$H,$B80,'2012Figures'!$I:$I,$C80,'2012Figures'!$E:$E,$B$1)</f>
        <v>0</v>
      </c>
      <c r="M80" s="52">
        <f>SUMIFS('2012Figures'!$J:$J,'2012Figures'!$C:$C,$A80,'2012Figures'!$H:$H,$B80,'2012Figures'!$I:$I,$C80,'2012Figures'!$B:$B,"BrokerToCy",'2012Figures'!$G:$G,"E1",'2012Figures'!$E:$E,$B$1)</f>
        <v>0</v>
      </c>
      <c r="N80" s="52">
        <f>SUMIFS('2012Figures'!$J:$J,'2012Figures'!$C:$C,$A80,'2012Figures'!$H:$H,$B80,'2012Figures'!$I:$I,$C80,'2012Figures'!$B:$B,"BrokerToCy",'2012Figures'!$G:$G,"P1",'2012Figures'!$E:$E,$B$1)</f>
        <v>0</v>
      </c>
      <c r="O80" s="52">
        <f>SUMIFS('2012Figures'!$J:$J,'2012Figures'!$C:$C,$A80,'2012Figures'!$H:$H,$B80,'2012Figures'!$I:$I,$C80,'2012Figures'!$B:$B,"CyToBroker",'2012Figures'!$G:$G,"E1",'2012Figures'!$E:$E,$B$1)</f>
        <v>0</v>
      </c>
      <c r="P80" s="52">
        <f>SUMIFS('2012Figures'!$J:$J,'2012Figures'!$C:$C,$A80,'2012Figures'!$H:$H,$B80,'2012Figures'!$I:$I,$C80,'2012Figures'!$B:$B,"CyToBroker",'2012Figures'!$G:$G,"P1",'2012Figures'!$E:$E,$B$1)</f>
        <v>0</v>
      </c>
      <c r="R80" s="46" t="str">
        <f t="shared" si="15"/>
        <v/>
      </c>
      <c r="S80" s="46" t="str">
        <f t="shared" si="15"/>
        <v/>
      </c>
      <c r="T80" s="46" t="str">
        <f t="shared" si="15"/>
        <v/>
      </c>
      <c r="U80" s="46" t="str">
        <f t="shared" si="15"/>
        <v/>
      </c>
      <c r="V80" s="46" t="str">
        <f t="shared" si="15"/>
        <v/>
      </c>
    </row>
    <row r="81" spans="1:22" x14ac:dyDescent="0.2">
      <c r="A81" s="1">
        <v>104</v>
      </c>
      <c r="B81" s="1" t="s">
        <v>21</v>
      </c>
      <c r="C81" s="8">
        <v>2</v>
      </c>
      <c r="D81" s="29">
        <f>SUMIFS('2013Figures'!$J:$J,'2013Figures'!$C:$C,$A81,'2013Figures'!$H:$H,$B81,'2013Figures'!$I:$I,$C81,'2013Figures'!$E:$E,$B$1)</f>
        <v>0</v>
      </c>
      <c r="E81" s="9">
        <f>SUMIFS('2013Figures'!$J:$J,'2013Figures'!$C:$C,$A81,'2013Figures'!$H:$H,$B81,'2013Figures'!$I:$I,$C81,'2013Figures'!$B:$B,"BrokerToCy",'2013Figures'!$G:$G,"E1",'2013Figures'!$E:$E,$B$1)</f>
        <v>0</v>
      </c>
      <c r="F81" s="9">
        <f>SUMIFS('2013Figures'!$J:$J,'2013Figures'!$C:$C,$A81,'2013Figures'!$H:$H,$B81,'2013Figures'!$I:$I,$C81,'2013Figures'!$B:$B,"BrokerToCy",'2013Figures'!$G:$G,"P1",'2013Figures'!$E:$E,$B$1)</f>
        <v>0</v>
      </c>
      <c r="G81" s="9">
        <f>SUMIFS('2013Figures'!$J:$J,'2013Figures'!$C:$C,$A81,'2013Figures'!$H:$H,$B81,'2013Figures'!$I:$I,$C81,'2013Figures'!$B:$B,"CyToBroker",'2013Figures'!$G:$G,"E1",'2013Figures'!$E:$E,$B$1)</f>
        <v>0</v>
      </c>
      <c r="H81" s="9">
        <f>SUMIFS('2013Figures'!$J:$J,'2013Figures'!$C:$C,$A81,'2013Figures'!$H:$H,$B81,'2013Figures'!$I:$I,$C81,'2013Figures'!$B:$B,"CyToBroker",'2013Figures'!$G:$G,"P1",'2013Figures'!$E:$E,$B$1)</f>
        <v>0</v>
      </c>
      <c r="J81" s="8">
        <v>200701</v>
      </c>
      <c r="L81" s="42">
        <f>SUMIFS('2012Figures'!$J:$J,'2012Figures'!$C:$C,$A81,'2012Figures'!$H:$H,$B81,'2012Figures'!$I:$I,$C81,'2012Figures'!$E:$E,$B$1)</f>
        <v>0</v>
      </c>
      <c r="M81" s="52">
        <f>SUMIFS('2012Figures'!$J:$J,'2012Figures'!$C:$C,$A81,'2012Figures'!$H:$H,$B81,'2012Figures'!$I:$I,$C81,'2012Figures'!$B:$B,"BrokerToCy",'2012Figures'!$G:$G,"E1",'2012Figures'!$E:$E,$B$1)</f>
        <v>0</v>
      </c>
      <c r="N81" s="52">
        <f>SUMIFS('2012Figures'!$J:$J,'2012Figures'!$C:$C,$A81,'2012Figures'!$H:$H,$B81,'2012Figures'!$I:$I,$C81,'2012Figures'!$B:$B,"BrokerToCy",'2012Figures'!$G:$G,"P1",'2012Figures'!$E:$E,$B$1)</f>
        <v>0</v>
      </c>
      <c r="O81" s="52">
        <f>SUMIFS('2012Figures'!$J:$J,'2012Figures'!$C:$C,$A81,'2012Figures'!$H:$H,$B81,'2012Figures'!$I:$I,$C81,'2012Figures'!$B:$B,"CyToBroker",'2012Figures'!$G:$G,"E1",'2012Figures'!$E:$E,$B$1)</f>
        <v>0</v>
      </c>
      <c r="P81" s="52">
        <f>SUMIFS('2012Figures'!$J:$J,'2012Figures'!$C:$C,$A81,'2012Figures'!$H:$H,$B81,'2012Figures'!$I:$I,$C81,'2012Figures'!$B:$B,"CyToBroker",'2012Figures'!$G:$G,"P1",'2012Figures'!$E:$E,$B$1)</f>
        <v>0</v>
      </c>
      <c r="R81" s="46" t="str">
        <f t="shared" si="15"/>
        <v/>
      </c>
      <c r="S81" s="46" t="str">
        <f t="shared" si="15"/>
        <v/>
      </c>
      <c r="T81" s="46" t="str">
        <f t="shared" si="15"/>
        <v/>
      </c>
      <c r="U81" s="46" t="str">
        <f t="shared" si="15"/>
        <v/>
      </c>
      <c r="V81" s="46" t="str">
        <f t="shared" si="15"/>
        <v/>
      </c>
    </row>
    <row r="82" spans="1:22" x14ac:dyDescent="0.2">
      <c r="A82" s="1">
        <v>104</v>
      </c>
      <c r="B82" s="1" t="s">
        <v>21</v>
      </c>
      <c r="C82" s="8">
        <v>1</v>
      </c>
      <c r="D82" s="29">
        <f>SUMIFS('2013Figures'!$J:$J,'2013Figures'!$C:$C,$A82,'2013Figures'!$H:$H,$B82,'2013Figures'!$I:$I,$C82,'2013Figures'!$E:$E,$B$1)</f>
        <v>0</v>
      </c>
      <c r="E82" s="9">
        <f>SUMIFS('2013Figures'!$J:$J,'2013Figures'!$C:$C,$A82,'2013Figures'!$H:$H,$B82,'2013Figures'!$I:$I,$C82,'2013Figures'!$B:$B,"BrokerToCy",'2013Figures'!$G:$G,"E1",'2013Figures'!$E:$E,$B$1)</f>
        <v>0</v>
      </c>
      <c r="F82" s="9">
        <f>SUMIFS('2013Figures'!$J:$J,'2013Figures'!$C:$C,$A82,'2013Figures'!$H:$H,$B82,'2013Figures'!$I:$I,$C82,'2013Figures'!$B:$B,"BrokerToCy",'2013Figures'!$G:$G,"P1",'2013Figures'!$E:$E,$B$1)</f>
        <v>0</v>
      </c>
      <c r="G82" s="9">
        <f>SUMIFS('2013Figures'!$J:$J,'2013Figures'!$C:$C,$A82,'2013Figures'!$H:$H,$B82,'2013Figures'!$I:$I,$C82,'2013Figures'!$B:$B,"CyToBroker",'2013Figures'!$G:$G,"E1",'2013Figures'!$E:$E,$B$1)</f>
        <v>0</v>
      </c>
      <c r="H82" s="9">
        <f>SUMIFS('2013Figures'!$J:$J,'2013Figures'!$C:$C,$A82,'2013Figures'!$H:$H,$B82,'2013Figures'!$I:$I,$C82,'2013Figures'!$B:$B,"CyToBroker",'2013Figures'!$G:$G,"P1",'2013Figures'!$E:$E,$B$1)</f>
        <v>0</v>
      </c>
      <c r="J82" s="8">
        <v>200601</v>
      </c>
      <c r="L82" s="42">
        <f>SUMIFS('2012Figures'!$J:$J,'2012Figures'!$C:$C,$A82,'2012Figures'!$H:$H,$B82,'2012Figures'!$I:$I,$C82,'2012Figures'!$E:$E,$B$1)</f>
        <v>0</v>
      </c>
      <c r="M82" s="52">
        <f>SUMIFS('2012Figures'!$J:$J,'2012Figures'!$C:$C,$A82,'2012Figures'!$H:$H,$B82,'2012Figures'!$I:$I,$C82,'2012Figures'!$B:$B,"BrokerToCy",'2012Figures'!$G:$G,"E1",'2012Figures'!$E:$E,$B$1)</f>
        <v>0</v>
      </c>
      <c r="N82" s="52">
        <f>SUMIFS('2012Figures'!$J:$J,'2012Figures'!$C:$C,$A82,'2012Figures'!$H:$H,$B82,'2012Figures'!$I:$I,$C82,'2012Figures'!$B:$B,"BrokerToCy",'2012Figures'!$G:$G,"P1",'2012Figures'!$E:$E,$B$1)</f>
        <v>0</v>
      </c>
      <c r="O82" s="52">
        <f>SUMIFS('2012Figures'!$J:$J,'2012Figures'!$C:$C,$A82,'2012Figures'!$H:$H,$B82,'2012Figures'!$I:$I,$C82,'2012Figures'!$B:$B,"CyToBroker",'2012Figures'!$G:$G,"E1",'2012Figures'!$E:$E,$B$1)</f>
        <v>0</v>
      </c>
      <c r="P82" s="52">
        <f>SUMIFS('2012Figures'!$J:$J,'2012Figures'!$C:$C,$A82,'2012Figures'!$H:$H,$B82,'2012Figures'!$I:$I,$C82,'2012Figures'!$B:$B,"CyToBroker",'2012Figures'!$G:$G,"P1",'2012Figures'!$E:$E,$B$1)</f>
        <v>0</v>
      </c>
      <c r="R82" s="46" t="str">
        <f t="shared" si="15"/>
        <v/>
      </c>
      <c r="S82" s="46" t="str">
        <f t="shared" si="15"/>
        <v/>
      </c>
      <c r="T82" s="46" t="str">
        <f t="shared" si="15"/>
        <v/>
      </c>
      <c r="U82" s="46" t="str">
        <f t="shared" si="15"/>
        <v/>
      </c>
      <c r="V82" s="46" t="str">
        <f t="shared" si="15"/>
        <v/>
      </c>
    </row>
    <row r="83" spans="1:22" x14ac:dyDescent="0.2">
      <c r="A83" s="1">
        <v>104</v>
      </c>
      <c r="B83" s="1" t="s">
        <v>21</v>
      </c>
      <c r="D83" s="29">
        <f>SUMIFS('2013Figures'!$J:$J,'2013Figures'!$C:$C,$A83,'2013Figures'!$H:$H,$B83,'2013Figures'!$I:$I,"",'2013Figures'!$E:$E,$B$1)</f>
        <v>0</v>
      </c>
      <c r="E83" s="9">
        <f>SUMIFS('2013Figures'!$J:$J,'2013Figures'!$C:$C,$A83,'2013Figures'!$H:$H,$B83,'2013Figures'!$I:$I,"",'2013Figures'!$B:$B,"BrokerToCy",'2013Figures'!$G:$G,"E1",'2013Figures'!$E:$E,$B$1)</f>
        <v>0</v>
      </c>
      <c r="F83" s="9">
        <f>SUMIFS('2013Figures'!$J:$J,'2013Figures'!$C:$C,$A83,'2013Figures'!$H:$H,$B83,'2013Figures'!$I:$I,"",'2013Figures'!$B:$B,"BrokerToCy",'2013Figures'!$G:$G,"P1",'2013Figures'!$E:$E,$B$1)</f>
        <v>0</v>
      </c>
      <c r="G83" s="9">
        <f>SUMIFS('2013Figures'!$J:$J,'2013Figures'!$C:$C,$A83,'2013Figures'!$H:$H,$B83,'2013Figures'!$I:$I,"",'2013Figures'!$B:$B,"CyToBroker",'2013Figures'!$G:$G,"E1",'2013Figures'!$E:$E,$B$1)</f>
        <v>0</v>
      </c>
      <c r="H83" s="9">
        <f>SUMIFS('2013Figures'!$J:$J,'2013Figures'!$C:$C,$A83,'2013Figures'!$H:$H,$B83,'2013Figures'!$I:$I,"",'2013Figures'!$B:$B,"CyToBroker",'2013Figures'!$G:$G,"P1",'2013Figures'!$E:$E,$B$1)</f>
        <v>0</v>
      </c>
      <c r="J83" s="8" t="s">
        <v>131</v>
      </c>
      <c r="L83" s="42">
        <f>SUMIFS('2012Figures'!$J:$J,'2012Figures'!$C:$C,$A83,'2012Figures'!$H:$H,$B83,'2012Figures'!$I:$I,"",'2012Figures'!$E:$E,$B$1)</f>
        <v>0</v>
      </c>
      <c r="M83" s="52">
        <f>SUMIFS('2012Figures'!$J:$J,'2012Figures'!$C:$C,$A83,'2012Figures'!$H:$H,$B83,'2012Figures'!$I:$I,"",'2012Figures'!$B:$B,"BrokerToCy",'2012Figures'!$G:$G,"E1",'2012Figures'!$E:$E,$B$1)</f>
        <v>0</v>
      </c>
      <c r="N83" s="52">
        <f>SUMIFS('2012Figures'!$J:$J,'2012Figures'!$C:$C,$A83,'2012Figures'!$H:$H,$B83,'2012Figures'!$I:$I,"",'2012Figures'!$B:$B,"BrokerToCy",'2012Figures'!$G:$G,"P1",'2012Figures'!$E:$E,$B$1)</f>
        <v>0</v>
      </c>
      <c r="O83" s="52">
        <f>SUMIFS('2012Figures'!$J:$J,'2012Figures'!$C:$C,$A83,'2012Figures'!$H:$H,$B83,'2012Figures'!$I:$I,"",'2012Figures'!$B:$B,"CyToBroker",'2012Figures'!$G:$G,"E1",'2012Figures'!$E:$E,$B$1)</f>
        <v>0</v>
      </c>
      <c r="P83" s="52">
        <f>SUMIFS('2012Figures'!$J:$J,'2012Figures'!$C:$C,$A83,'2012Figures'!$H:$H,$B83,'2012Figures'!$I:$I,"",'2012Figures'!$B:$B,"CyToBroker",'2012Figures'!$G:$G,"P1",'2012Figures'!$E:$E,$B$1)</f>
        <v>0</v>
      </c>
      <c r="R83" s="46" t="str">
        <f t="shared" si="15"/>
        <v/>
      </c>
      <c r="S83" s="46" t="str">
        <f t="shared" si="15"/>
        <v/>
      </c>
      <c r="T83" s="46" t="str">
        <f t="shared" si="15"/>
        <v/>
      </c>
      <c r="U83" s="46" t="str">
        <f t="shared" si="15"/>
        <v/>
      </c>
      <c r="V83" s="46" t="str">
        <f t="shared" si="15"/>
        <v/>
      </c>
    </row>
    <row r="84" spans="1:22" x14ac:dyDescent="0.2">
      <c r="A84" s="1">
        <v>104</v>
      </c>
      <c r="B84" s="1" t="s">
        <v>94</v>
      </c>
      <c r="C84" s="8">
        <v>11</v>
      </c>
      <c r="D84" s="29">
        <f>SUMIFS('2013Figures'!$J:$J,'2013Figures'!$C:$C,$A84,'2013Figures'!$H:$H,$B84,'2013Figures'!$I:$I,$C84,'2013Figures'!$E:$E,$B$1)</f>
        <v>0</v>
      </c>
      <c r="E84" s="9">
        <f>SUMIFS('2013Figures'!$J:$J,'2013Figures'!$C:$C,$A84,'2013Figures'!$H:$H,$B84,'2013Figures'!$I:$I,$C84,'2013Figures'!$B:$B,"BrokerToCy",'2013Figures'!$G:$G,"E1",'2013Figures'!$E:$E,$B$1)</f>
        <v>0</v>
      </c>
      <c r="F84" s="9">
        <f>SUMIFS('2013Figures'!$J:$J,'2013Figures'!$C:$C,$A84,'2013Figures'!$H:$H,$B84,'2013Figures'!$I:$I,$C84,'2013Figures'!$B:$B,"BrokerToCy",'2013Figures'!$G:$G,"P1",'2013Figures'!$E:$E,$B$1)</f>
        <v>0</v>
      </c>
      <c r="G84" s="9">
        <f>SUMIFS('2013Figures'!$J:$J,'2013Figures'!$C:$C,$A84,'2013Figures'!$H:$H,$B84,'2013Figures'!$I:$I,$C84,'2013Figures'!$B:$B,"CyToBroker",'2013Figures'!$G:$G,"E1",'2013Figures'!$E:$E,$B$1)</f>
        <v>0</v>
      </c>
      <c r="H84" s="9">
        <f>SUMIFS('2013Figures'!$J:$J,'2013Figures'!$C:$C,$A84,'2013Figures'!$H:$H,$B84,'2013Figures'!$I:$I,$C84,'2013Figures'!$B:$B,"CyToBroker",'2013Figures'!$G:$G,"P1",'2013Figures'!$E:$E,$B$1)</f>
        <v>0</v>
      </c>
      <c r="L84" s="42">
        <f>SUMIFS('2012Figures'!$J:$J,'2012Figures'!$C:$C,$A84,'2012Figures'!$H:$H,$B84,'2012Figures'!$I:$I,$C84,'2012Figures'!$E:$E,$B$1)</f>
        <v>0</v>
      </c>
      <c r="M84" s="52">
        <f>SUMIFS('2012Figures'!$J:$J,'2012Figures'!$C:$C,$A84,'2012Figures'!$H:$H,$B84,'2012Figures'!$I:$I,$C84,'2012Figures'!$B:$B,"BrokerToCy",'2012Figures'!$G:$G,"E1",'2012Figures'!$E:$E,$B$1)</f>
        <v>0</v>
      </c>
      <c r="N84" s="52">
        <f>SUMIFS('2012Figures'!$J:$J,'2012Figures'!$C:$C,$A84,'2012Figures'!$H:$H,$B84,'2012Figures'!$I:$I,$C84,'2012Figures'!$B:$B,"BrokerToCy",'2012Figures'!$G:$G,"P1",'2012Figures'!$E:$E,$B$1)</f>
        <v>0</v>
      </c>
      <c r="O84" s="52">
        <f>SUMIFS('2012Figures'!$J:$J,'2012Figures'!$C:$C,$A84,'2012Figures'!$H:$H,$B84,'2012Figures'!$I:$I,$C84,'2012Figures'!$B:$B,"CyToBroker",'2012Figures'!$G:$G,"E1",'2012Figures'!$E:$E,$B$1)</f>
        <v>0</v>
      </c>
      <c r="P84" s="52">
        <f>SUMIFS('2012Figures'!$J:$J,'2012Figures'!$C:$C,$A84,'2012Figures'!$H:$H,$B84,'2012Figures'!$I:$I,$C84,'2012Figures'!$B:$B,"CyToBroker",'2012Figures'!$G:$G,"P1",'2012Figures'!$E:$E,$B$1)</f>
        <v>0</v>
      </c>
      <c r="R84" s="46" t="str">
        <f t="shared" si="15"/>
        <v/>
      </c>
      <c r="S84" s="46" t="str">
        <f t="shared" si="15"/>
        <v/>
      </c>
      <c r="T84" s="46" t="str">
        <f t="shared" si="15"/>
        <v/>
      </c>
      <c r="U84" s="46" t="str">
        <f t="shared" si="15"/>
        <v/>
      </c>
      <c r="V84" s="46" t="str">
        <f t="shared" si="15"/>
        <v/>
      </c>
    </row>
    <row r="85" spans="1:22" x14ac:dyDescent="0.2">
      <c r="A85" s="1">
        <v>104</v>
      </c>
      <c r="B85" s="1" t="s">
        <v>94</v>
      </c>
      <c r="C85" s="8">
        <v>10</v>
      </c>
      <c r="D85" s="29">
        <f>SUMIFS('2013Figures'!$J:$J,'2013Figures'!$C:$C,$A85,'2013Figures'!$H:$H,$B85,'2013Figures'!$I:$I,$C85,'2013Figures'!$E:$E,$B$1)</f>
        <v>0</v>
      </c>
      <c r="E85" s="9">
        <f>SUMIFS('2013Figures'!$J:$J,'2013Figures'!$C:$C,$A85,'2013Figures'!$H:$H,$B85,'2013Figures'!$I:$I,$C85,'2013Figures'!$B:$B,"BrokerToCy",'2013Figures'!$G:$G,"E1",'2013Figures'!$E:$E,$B$1)</f>
        <v>0</v>
      </c>
      <c r="F85" s="9">
        <f>SUMIFS('2013Figures'!$J:$J,'2013Figures'!$C:$C,$A85,'2013Figures'!$H:$H,$B85,'2013Figures'!$I:$I,$C85,'2013Figures'!$B:$B,"BrokerToCy",'2013Figures'!$G:$G,"P1",'2013Figures'!$E:$E,$B$1)</f>
        <v>0</v>
      </c>
      <c r="G85" s="9">
        <f>SUMIFS('2013Figures'!$J:$J,'2013Figures'!$C:$C,$A85,'2013Figures'!$H:$H,$B85,'2013Figures'!$I:$I,$C85,'2013Figures'!$B:$B,"CyToBroker",'2013Figures'!$G:$G,"E1",'2013Figures'!$E:$E,$B$1)</f>
        <v>0</v>
      </c>
      <c r="H85" s="9">
        <f>SUMIFS('2013Figures'!$J:$J,'2013Figures'!$C:$C,$A85,'2013Figures'!$H:$H,$B85,'2013Figures'!$I:$I,$C85,'2013Figures'!$B:$B,"CyToBroker",'2013Figures'!$G:$G,"P1",'2013Figures'!$E:$E,$B$1)</f>
        <v>0</v>
      </c>
      <c r="J85" s="8">
        <v>201501</v>
      </c>
      <c r="L85" s="42">
        <f>SUMIFS('2012Figures'!$J:$J,'2012Figures'!$C:$C,$A85,'2012Figures'!$H:$H,$B85,'2012Figures'!$I:$I,$C85,'2012Figures'!$E:$E,$B$1)</f>
        <v>0</v>
      </c>
      <c r="M85" s="52">
        <f>SUMIFS('2012Figures'!$J:$J,'2012Figures'!$C:$C,$A85,'2012Figures'!$H:$H,$B85,'2012Figures'!$I:$I,$C85,'2012Figures'!$B:$B,"BrokerToCy",'2012Figures'!$G:$G,"E1",'2012Figures'!$E:$E,$B$1)</f>
        <v>0</v>
      </c>
      <c r="N85" s="52">
        <f>SUMIFS('2012Figures'!$J:$J,'2012Figures'!$C:$C,$A85,'2012Figures'!$H:$H,$B85,'2012Figures'!$I:$I,$C85,'2012Figures'!$B:$B,"BrokerToCy",'2012Figures'!$G:$G,"P1",'2012Figures'!$E:$E,$B$1)</f>
        <v>0</v>
      </c>
      <c r="O85" s="52">
        <f>SUMIFS('2012Figures'!$J:$J,'2012Figures'!$C:$C,$A85,'2012Figures'!$H:$H,$B85,'2012Figures'!$I:$I,$C85,'2012Figures'!$B:$B,"CyToBroker",'2012Figures'!$G:$G,"E1",'2012Figures'!$E:$E,$B$1)</f>
        <v>0</v>
      </c>
      <c r="P85" s="52">
        <f>SUMIFS('2012Figures'!$J:$J,'2012Figures'!$C:$C,$A85,'2012Figures'!$H:$H,$B85,'2012Figures'!$I:$I,$C85,'2012Figures'!$B:$B,"CyToBroker",'2012Figures'!$G:$G,"P1",'2012Figures'!$E:$E,$B$1)</f>
        <v>0</v>
      </c>
      <c r="R85" s="46" t="str">
        <f t="shared" si="15"/>
        <v/>
      </c>
      <c r="S85" s="46" t="str">
        <f t="shared" si="15"/>
        <v/>
      </c>
      <c r="T85" s="46" t="str">
        <f t="shared" si="15"/>
        <v/>
      </c>
      <c r="U85" s="46" t="str">
        <f t="shared" si="15"/>
        <v/>
      </c>
      <c r="V85" s="46" t="str">
        <f t="shared" si="15"/>
        <v/>
      </c>
    </row>
    <row r="86" spans="1:22" x14ac:dyDescent="0.2">
      <c r="A86" s="1">
        <v>104</v>
      </c>
      <c r="B86" s="1" t="s">
        <v>94</v>
      </c>
      <c r="C86" s="8">
        <v>9</v>
      </c>
      <c r="D86" s="29">
        <f>SUMIFS('2013Figures'!$J:$J,'2013Figures'!$C:$C,$A86,'2013Figures'!$H:$H,$B86,'2013Figures'!$I:$I,$C86,'2013Figures'!$E:$E,$B$1)</f>
        <v>0</v>
      </c>
      <c r="E86" s="9">
        <f>SUMIFS('2013Figures'!$J:$J,'2013Figures'!$C:$C,$A86,'2013Figures'!$H:$H,$B86,'2013Figures'!$I:$I,$C86,'2013Figures'!$B:$B,"BrokerToCy",'2013Figures'!$G:$G,"E1",'2013Figures'!$E:$E,$B$1)</f>
        <v>0</v>
      </c>
      <c r="F86" s="9">
        <f>SUMIFS('2013Figures'!$J:$J,'2013Figures'!$C:$C,$A86,'2013Figures'!$H:$H,$B86,'2013Figures'!$I:$I,$C86,'2013Figures'!$B:$B,"BrokerToCy",'2013Figures'!$G:$G,"P1",'2013Figures'!$E:$E,$B$1)</f>
        <v>0</v>
      </c>
      <c r="G86" s="9">
        <f>SUMIFS('2013Figures'!$J:$J,'2013Figures'!$C:$C,$A86,'2013Figures'!$H:$H,$B86,'2013Figures'!$I:$I,$C86,'2013Figures'!$B:$B,"CyToBroker",'2013Figures'!$G:$G,"E1",'2013Figures'!$E:$E,$B$1)</f>
        <v>0</v>
      </c>
      <c r="H86" s="9">
        <f>SUMIFS('2013Figures'!$J:$J,'2013Figures'!$C:$C,$A86,'2013Figures'!$H:$H,$B86,'2013Figures'!$I:$I,$C86,'2013Figures'!$B:$B,"CyToBroker",'2013Figures'!$G:$G,"P1",'2013Figures'!$E:$E,$B$1)</f>
        <v>0</v>
      </c>
      <c r="J86" s="8">
        <v>201401</v>
      </c>
      <c r="L86" s="42">
        <f>SUMIFS('2012Figures'!$J:$J,'2012Figures'!$C:$C,$A86,'2012Figures'!$H:$H,$B86,'2012Figures'!$I:$I,$C86,'2012Figures'!$E:$E,$B$1)</f>
        <v>0</v>
      </c>
      <c r="M86" s="52">
        <f>SUMIFS('2012Figures'!$J:$J,'2012Figures'!$C:$C,$A86,'2012Figures'!$H:$H,$B86,'2012Figures'!$I:$I,$C86,'2012Figures'!$B:$B,"BrokerToCy",'2012Figures'!$G:$G,"E1",'2012Figures'!$E:$E,$B$1)</f>
        <v>0</v>
      </c>
      <c r="N86" s="52">
        <f>SUMIFS('2012Figures'!$J:$J,'2012Figures'!$C:$C,$A86,'2012Figures'!$H:$H,$B86,'2012Figures'!$I:$I,$C86,'2012Figures'!$B:$B,"BrokerToCy",'2012Figures'!$G:$G,"P1",'2012Figures'!$E:$E,$B$1)</f>
        <v>0</v>
      </c>
      <c r="O86" s="52">
        <f>SUMIFS('2012Figures'!$J:$J,'2012Figures'!$C:$C,$A86,'2012Figures'!$H:$H,$B86,'2012Figures'!$I:$I,$C86,'2012Figures'!$B:$B,"CyToBroker",'2012Figures'!$G:$G,"E1",'2012Figures'!$E:$E,$B$1)</f>
        <v>0</v>
      </c>
      <c r="P86" s="52">
        <f>SUMIFS('2012Figures'!$J:$J,'2012Figures'!$C:$C,$A86,'2012Figures'!$H:$H,$B86,'2012Figures'!$I:$I,$C86,'2012Figures'!$B:$B,"CyToBroker",'2012Figures'!$G:$G,"P1",'2012Figures'!$E:$E,$B$1)</f>
        <v>0</v>
      </c>
      <c r="R86" s="46" t="str">
        <f t="shared" si="15"/>
        <v/>
      </c>
      <c r="S86" s="46" t="str">
        <f t="shared" si="15"/>
        <v/>
      </c>
      <c r="T86" s="46" t="str">
        <f t="shared" si="15"/>
        <v/>
      </c>
      <c r="U86" s="46" t="str">
        <f t="shared" si="15"/>
        <v/>
      </c>
      <c r="V86" s="46" t="str">
        <f t="shared" si="15"/>
        <v/>
      </c>
    </row>
    <row r="87" spans="1:22" x14ac:dyDescent="0.2">
      <c r="A87" s="1">
        <v>104</v>
      </c>
      <c r="B87" s="1" t="s">
        <v>94</v>
      </c>
      <c r="C87" s="8">
        <v>8</v>
      </c>
      <c r="D87" s="29">
        <f>SUMIFS('2013Figures'!$J:$J,'2013Figures'!$C:$C,$A87,'2013Figures'!$H:$H,$B87,'2013Figures'!$I:$I,$C87,'2013Figures'!$E:$E,$B$1)</f>
        <v>0</v>
      </c>
      <c r="E87" s="9">
        <f>SUMIFS('2013Figures'!$J:$J,'2013Figures'!$C:$C,$A87,'2013Figures'!$H:$H,$B87,'2013Figures'!$I:$I,$C87,'2013Figures'!$B:$B,"BrokerToCy",'2013Figures'!$G:$G,"E1",'2013Figures'!$E:$E,$B$1)</f>
        <v>0</v>
      </c>
      <c r="F87" s="9">
        <f>SUMIFS('2013Figures'!$J:$J,'2013Figures'!$C:$C,$A87,'2013Figures'!$H:$H,$B87,'2013Figures'!$I:$I,$C87,'2013Figures'!$B:$B,"BrokerToCy",'2013Figures'!$G:$G,"P1",'2013Figures'!$E:$E,$B$1)</f>
        <v>0</v>
      </c>
      <c r="G87" s="9">
        <f>SUMIFS('2013Figures'!$J:$J,'2013Figures'!$C:$C,$A87,'2013Figures'!$H:$H,$B87,'2013Figures'!$I:$I,$C87,'2013Figures'!$B:$B,"CyToBroker",'2013Figures'!$G:$G,"E1",'2013Figures'!$E:$E,$B$1)</f>
        <v>0</v>
      </c>
      <c r="H87" s="9">
        <f>SUMIFS('2013Figures'!$J:$J,'2013Figures'!$C:$C,$A87,'2013Figures'!$H:$H,$B87,'2013Figures'!$I:$I,$C87,'2013Figures'!$B:$B,"CyToBroker",'2013Figures'!$G:$G,"P1",'2013Figures'!$E:$E,$B$1)</f>
        <v>0</v>
      </c>
      <c r="I87" s="30"/>
      <c r="J87" s="31">
        <v>201301</v>
      </c>
      <c r="K87" s="30"/>
      <c r="L87" s="42">
        <f>SUMIFS('2012Figures'!$J:$J,'2012Figures'!$C:$C,$A87,'2012Figures'!$H:$H,$B87,'2012Figures'!$I:$I,$C87,'2012Figures'!$E:$E,$B$1)</f>
        <v>0</v>
      </c>
      <c r="M87" s="52">
        <f>SUMIFS('2012Figures'!$J:$J,'2012Figures'!$C:$C,$A87,'2012Figures'!$H:$H,$B87,'2012Figures'!$I:$I,$C87,'2012Figures'!$B:$B,"BrokerToCy",'2012Figures'!$G:$G,"E1",'2012Figures'!$E:$E,$B$1)</f>
        <v>0</v>
      </c>
      <c r="N87" s="52">
        <f>SUMIFS('2012Figures'!$J:$J,'2012Figures'!$C:$C,$A87,'2012Figures'!$H:$H,$B87,'2012Figures'!$I:$I,$C87,'2012Figures'!$B:$B,"BrokerToCy",'2012Figures'!$G:$G,"P1",'2012Figures'!$E:$E,$B$1)</f>
        <v>0</v>
      </c>
      <c r="O87" s="52">
        <f>SUMIFS('2012Figures'!$J:$J,'2012Figures'!$C:$C,$A87,'2012Figures'!$H:$H,$B87,'2012Figures'!$I:$I,$C87,'2012Figures'!$B:$B,"CyToBroker",'2012Figures'!$G:$G,"E1",'2012Figures'!$E:$E,$B$1)</f>
        <v>0</v>
      </c>
      <c r="P87" s="52">
        <f>SUMIFS('2012Figures'!$J:$J,'2012Figures'!$C:$C,$A87,'2012Figures'!$H:$H,$B87,'2012Figures'!$I:$I,$C87,'2012Figures'!$B:$B,"CyToBroker",'2012Figures'!$G:$G,"P1",'2012Figures'!$E:$E,$B$1)</f>
        <v>0</v>
      </c>
      <c r="Q87" s="30"/>
      <c r="R87" s="46" t="str">
        <f t="shared" si="15"/>
        <v/>
      </c>
      <c r="S87" s="46" t="str">
        <f t="shared" si="15"/>
        <v/>
      </c>
      <c r="T87" s="46" t="str">
        <f t="shared" si="15"/>
        <v/>
      </c>
      <c r="U87" s="46" t="str">
        <f t="shared" si="15"/>
        <v/>
      </c>
      <c r="V87" s="46" t="str">
        <f t="shared" si="15"/>
        <v/>
      </c>
    </row>
    <row r="88" spans="1:22" x14ac:dyDescent="0.2">
      <c r="A88" s="1">
        <v>104</v>
      </c>
      <c r="B88" s="1" t="s">
        <v>94</v>
      </c>
      <c r="C88" s="8">
        <v>7</v>
      </c>
      <c r="D88" s="29">
        <f>SUMIFS('2013Figures'!$J:$J,'2013Figures'!$C:$C,$A88,'2013Figures'!$H:$H,$B88,'2013Figures'!$I:$I,$C88,'2013Figures'!$E:$E,$B$1)</f>
        <v>0</v>
      </c>
      <c r="E88" s="9">
        <f>SUMIFS('2013Figures'!$J:$J,'2013Figures'!$C:$C,$A88,'2013Figures'!$H:$H,$B88,'2013Figures'!$I:$I,$C88,'2013Figures'!$B:$B,"BrokerToCy",'2013Figures'!$G:$G,"E1",'2013Figures'!$E:$E,$B$1)</f>
        <v>0</v>
      </c>
      <c r="F88" s="9">
        <f>SUMIFS('2013Figures'!$J:$J,'2013Figures'!$C:$C,$A88,'2013Figures'!$H:$H,$B88,'2013Figures'!$I:$I,$C88,'2013Figures'!$B:$B,"BrokerToCy",'2013Figures'!$G:$G,"P1",'2013Figures'!$E:$E,$B$1)</f>
        <v>0</v>
      </c>
      <c r="G88" s="9">
        <f>SUMIFS('2013Figures'!$J:$J,'2013Figures'!$C:$C,$A88,'2013Figures'!$H:$H,$B88,'2013Figures'!$I:$I,$C88,'2013Figures'!$B:$B,"CyToBroker",'2013Figures'!$G:$G,"E1",'2013Figures'!$E:$E,$B$1)</f>
        <v>0</v>
      </c>
      <c r="H88" s="9">
        <f>SUMIFS('2013Figures'!$J:$J,'2013Figures'!$C:$C,$A88,'2013Figures'!$H:$H,$B88,'2013Figures'!$I:$I,$C88,'2013Figures'!$B:$B,"CyToBroker",'2013Figures'!$G:$G,"P1",'2013Figures'!$E:$E,$B$1)</f>
        <v>0</v>
      </c>
      <c r="J88" s="8">
        <v>201201</v>
      </c>
      <c r="L88" s="42">
        <f>SUMIFS('2012Figures'!$J:$J,'2012Figures'!$C:$C,$A88,'2012Figures'!$H:$H,$B88,'2012Figures'!$I:$I,$C88,'2012Figures'!$E:$E,$B$1)</f>
        <v>0</v>
      </c>
      <c r="M88" s="52">
        <f>SUMIFS('2012Figures'!$J:$J,'2012Figures'!$C:$C,$A88,'2012Figures'!$H:$H,$B88,'2012Figures'!$I:$I,$C88,'2012Figures'!$B:$B,"BrokerToCy",'2012Figures'!$G:$G,"E1",'2012Figures'!$E:$E,$B$1)</f>
        <v>0</v>
      </c>
      <c r="N88" s="52">
        <f>SUMIFS('2012Figures'!$J:$J,'2012Figures'!$C:$C,$A88,'2012Figures'!$H:$H,$B88,'2012Figures'!$I:$I,$C88,'2012Figures'!$B:$B,"BrokerToCy",'2012Figures'!$G:$G,"P1",'2012Figures'!$E:$E,$B$1)</f>
        <v>0</v>
      </c>
      <c r="O88" s="52">
        <f>SUMIFS('2012Figures'!$J:$J,'2012Figures'!$C:$C,$A88,'2012Figures'!$H:$H,$B88,'2012Figures'!$I:$I,$C88,'2012Figures'!$B:$B,"CyToBroker",'2012Figures'!$G:$G,"E1",'2012Figures'!$E:$E,$B$1)</f>
        <v>0</v>
      </c>
      <c r="P88" s="52">
        <f>SUMIFS('2012Figures'!$J:$J,'2012Figures'!$C:$C,$A88,'2012Figures'!$H:$H,$B88,'2012Figures'!$I:$I,$C88,'2012Figures'!$B:$B,"CyToBroker",'2012Figures'!$G:$G,"P1",'2012Figures'!$E:$E,$B$1)</f>
        <v>0</v>
      </c>
      <c r="R88" s="46" t="str">
        <f t="shared" si="15"/>
        <v/>
      </c>
      <c r="S88" s="46" t="str">
        <f t="shared" si="15"/>
        <v/>
      </c>
      <c r="T88" s="46" t="str">
        <f t="shared" si="15"/>
        <v/>
      </c>
      <c r="U88" s="46" t="str">
        <f t="shared" si="15"/>
        <v/>
      </c>
      <c r="V88" s="46" t="str">
        <f t="shared" si="15"/>
        <v/>
      </c>
    </row>
    <row r="89" spans="1:22" x14ac:dyDescent="0.2">
      <c r="A89" s="1">
        <v>104</v>
      </c>
      <c r="B89" s="1" t="s">
        <v>94</v>
      </c>
      <c r="C89" s="8">
        <v>6</v>
      </c>
      <c r="D89" s="29">
        <f>SUMIFS('2013Figures'!$J:$J,'2013Figures'!$C:$C,$A89,'2013Figures'!$H:$H,$B89,'2013Figures'!$I:$I,$C89,'2013Figures'!$E:$E,$B$1)</f>
        <v>0</v>
      </c>
      <c r="E89" s="9">
        <f>SUMIFS('2013Figures'!$J:$J,'2013Figures'!$C:$C,$A89,'2013Figures'!$H:$H,$B89,'2013Figures'!$I:$I,$C89,'2013Figures'!$B:$B,"BrokerToCy",'2013Figures'!$G:$G,"E1",'2013Figures'!$E:$E,$B$1)</f>
        <v>0</v>
      </c>
      <c r="F89" s="9">
        <f>SUMIFS('2013Figures'!$J:$J,'2013Figures'!$C:$C,$A89,'2013Figures'!$H:$H,$B89,'2013Figures'!$I:$I,$C89,'2013Figures'!$B:$B,"BrokerToCy",'2013Figures'!$G:$G,"P1",'2013Figures'!$E:$E,$B$1)</f>
        <v>0</v>
      </c>
      <c r="G89" s="9">
        <f>SUMIFS('2013Figures'!$J:$J,'2013Figures'!$C:$C,$A89,'2013Figures'!$H:$H,$B89,'2013Figures'!$I:$I,$C89,'2013Figures'!$B:$B,"CyToBroker",'2013Figures'!$G:$G,"E1",'2013Figures'!$E:$E,$B$1)</f>
        <v>0</v>
      </c>
      <c r="H89" s="9">
        <f>SUMIFS('2013Figures'!$J:$J,'2013Figures'!$C:$C,$A89,'2013Figures'!$H:$H,$B89,'2013Figures'!$I:$I,$C89,'2013Figures'!$B:$B,"CyToBroker",'2013Figures'!$G:$G,"P1",'2013Figures'!$E:$E,$B$1)</f>
        <v>0</v>
      </c>
      <c r="J89" s="8">
        <v>201101</v>
      </c>
      <c r="L89" s="42">
        <f>SUMIFS('2012Figures'!$J:$J,'2012Figures'!$C:$C,$A89,'2012Figures'!$H:$H,$B89,'2012Figures'!$I:$I,$C89,'2012Figures'!$E:$E,$B$1)</f>
        <v>0</v>
      </c>
      <c r="M89" s="52">
        <f>SUMIFS('2012Figures'!$J:$J,'2012Figures'!$C:$C,$A89,'2012Figures'!$H:$H,$B89,'2012Figures'!$I:$I,$C89,'2012Figures'!$B:$B,"BrokerToCy",'2012Figures'!$G:$G,"E1",'2012Figures'!$E:$E,$B$1)</f>
        <v>0</v>
      </c>
      <c r="N89" s="52">
        <f>SUMIFS('2012Figures'!$J:$J,'2012Figures'!$C:$C,$A89,'2012Figures'!$H:$H,$B89,'2012Figures'!$I:$I,$C89,'2012Figures'!$B:$B,"BrokerToCy",'2012Figures'!$G:$G,"P1",'2012Figures'!$E:$E,$B$1)</f>
        <v>0</v>
      </c>
      <c r="O89" s="52">
        <f>SUMIFS('2012Figures'!$J:$J,'2012Figures'!$C:$C,$A89,'2012Figures'!$H:$H,$B89,'2012Figures'!$I:$I,$C89,'2012Figures'!$B:$B,"CyToBroker",'2012Figures'!$G:$G,"E1",'2012Figures'!$E:$E,$B$1)</f>
        <v>0</v>
      </c>
      <c r="P89" s="52">
        <f>SUMIFS('2012Figures'!$J:$J,'2012Figures'!$C:$C,$A89,'2012Figures'!$H:$H,$B89,'2012Figures'!$I:$I,$C89,'2012Figures'!$B:$B,"CyToBroker",'2012Figures'!$G:$G,"P1",'2012Figures'!$E:$E,$B$1)</f>
        <v>0</v>
      </c>
      <c r="R89" s="46" t="str">
        <f t="shared" si="15"/>
        <v/>
      </c>
      <c r="S89" s="46" t="str">
        <f t="shared" si="15"/>
        <v/>
      </c>
      <c r="T89" s="46" t="str">
        <f t="shared" si="15"/>
        <v/>
      </c>
      <c r="U89" s="46" t="str">
        <f t="shared" si="15"/>
        <v/>
      </c>
      <c r="V89" s="46" t="str">
        <f t="shared" si="15"/>
        <v/>
      </c>
    </row>
    <row r="90" spans="1:22" x14ac:dyDescent="0.2">
      <c r="A90" s="1">
        <v>104</v>
      </c>
      <c r="B90" s="1" t="s">
        <v>94</v>
      </c>
      <c r="C90" s="8">
        <v>5</v>
      </c>
      <c r="D90" s="29">
        <f>SUMIFS('2013Figures'!$J:$J,'2013Figures'!$C:$C,$A90,'2013Figures'!$H:$H,$B90,'2013Figures'!$I:$I,$C90,'2013Figures'!$E:$E,$B$1)</f>
        <v>0</v>
      </c>
      <c r="E90" s="9">
        <f>SUMIFS('2013Figures'!$J:$J,'2013Figures'!$C:$C,$A90,'2013Figures'!$H:$H,$B90,'2013Figures'!$I:$I,$C90,'2013Figures'!$B:$B,"BrokerToCy",'2013Figures'!$G:$G,"E1",'2013Figures'!$E:$E,$B$1)</f>
        <v>0</v>
      </c>
      <c r="F90" s="9">
        <f>SUMIFS('2013Figures'!$J:$J,'2013Figures'!$C:$C,$A90,'2013Figures'!$H:$H,$B90,'2013Figures'!$I:$I,$C90,'2013Figures'!$B:$B,"BrokerToCy",'2013Figures'!$G:$G,"P1",'2013Figures'!$E:$E,$B$1)</f>
        <v>0</v>
      </c>
      <c r="G90" s="9">
        <f>SUMIFS('2013Figures'!$J:$J,'2013Figures'!$C:$C,$A90,'2013Figures'!$H:$H,$B90,'2013Figures'!$I:$I,$C90,'2013Figures'!$B:$B,"CyToBroker",'2013Figures'!$G:$G,"E1",'2013Figures'!$E:$E,$B$1)</f>
        <v>0</v>
      </c>
      <c r="H90" s="9">
        <f>SUMIFS('2013Figures'!$J:$J,'2013Figures'!$C:$C,$A90,'2013Figures'!$H:$H,$B90,'2013Figures'!$I:$I,$C90,'2013Figures'!$B:$B,"CyToBroker",'2013Figures'!$G:$G,"P1",'2013Figures'!$E:$E,$B$1)</f>
        <v>0</v>
      </c>
      <c r="J90" s="8">
        <v>201001</v>
      </c>
      <c r="L90" s="42">
        <f>SUMIFS('2012Figures'!$J:$J,'2012Figures'!$C:$C,$A90,'2012Figures'!$H:$H,$B90,'2012Figures'!$I:$I,$C90,'2012Figures'!$E:$E,$B$1)</f>
        <v>0</v>
      </c>
      <c r="M90" s="52">
        <f>SUMIFS('2012Figures'!$J:$J,'2012Figures'!$C:$C,$A90,'2012Figures'!$H:$H,$B90,'2012Figures'!$I:$I,$C90,'2012Figures'!$B:$B,"BrokerToCy",'2012Figures'!$G:$G,"E1",'2012Figures'!$E:$E,$B$1)</f>
        <v>0</v>
      </c>
      <c r="N90" s="52">
        <f>SUMIFS('2012Figures'!$J:$J,'2012Figures'!$C:$C,$A90,'2012Figures'!$H:$H,$B90,'2012Figures'!$I:$I,$C90,'2012Figures'!$B:$B,"BrokerToCy",'2012Figures'!$G:$G,"P1",'2012Figures'!$E:$E,$B$1)</f>
        <v>0</v>
      </c>
      <c r="O90" s="52">
        <f>SUMIFS('2012Figures'!$J:$J,'2012Figures'!$C:$C,$A90,'2012Figures'!$H:$H,$B90,'2012Figures'!$I:$I,$C90,'2012Figures'!$B:$B,"CyToBroker",'2012Figures'!$G:$G,"E1",'2012Figures'!$E:$E,$B$1)</f>
        <v>0</v>
      </c>
      <c r="P90" s="52">
        <f>SUMIFS('2012Figures'!$J:$J,'2012Figures'!$C:$C,$A90,'2012Figures'!$H:$H,$B90,'2012Figures'!$I:$I,$C90,'2012Figures'!$B:$B,"CyToBroker",'2012Figures'!$G:$G,"P1",'2012Figures'!$E:$E,$B$1)</f>
        <v>0</v>
      </c>
      <c r="R90" s="46" t="str">
        <f t="shared" si="15"/>
        <v/>
      </c>
      <c r="S90" s="46" t="str">
        <f t="shared" si="15"/>
        <v/>
      </c>
      <c r="T90" s="46" t="str">
        <f t="shared" si="15"/>
        <v/>
      </c>
      <c r="U90" s="46" t="str">
        <f t="shared" si="15"/>
        <v/>
      </c>
      <c r="V90" s="46" t="str">
        <f t="shared" si="15"/>
        <v/>
      </c>
    </row>
    <row r="91" spans="1:22" x14ac:dyDescent="0.2">
      <c r="A91" s="1">
        <v>104</v>
      </c>
      <c r="B91" s="1" t="s">
        <v>94</v>
      </c>
      <c r="C91" s="8">
        <v>4</v>
      </c>
      <c r="D91" s="29">
        <f>SUMIFS('2013Figures'!$J:$J,'2013Figures'!$C:$C,$A91,'2013Figures'!$H:$H,$B91,'2013Figures'!$I:$I,$C91,'2013Figures'!$E:$E,$B$1)</f>
        <v>0</v>
      </c>
      <c r="E91" s="9">
        <f>SUMIFS('2013Figures'!$J:$J,'2013Figures'!$C:$C,$A91,'2013Figures'!$H:$H,$B91,'2013Figures'!$I:$I,$C91,'2013Figures'!$B:$B,"BrokerToCy",'2013Figures'!$G:$G,"E1",'2013Figures'!$E:$E,$B$1)</f>
        <v>0</v>
      </c>
      <c r="F91" s="9">
        <f>SUMIFS('2013Figures'!$J:$J,'2013Figures'!$C:$C,$A91,'2013Figures'!$H:$H,$B91,'2013Figures'!$I:$I,$C91,'2013Figures'!$B:$B,"BrokerToCy",'2013Figures'!$G:$G,"P1",'2013Figures'!$E:$E,$B$1)</f>
        <v>0</v>
      </c>
      <c r="G91" s="9">
        <f>SUMIFS('2013Figures'!$J:$J,'2013Figures'!$C:$C,$A91,'2013Figures'!$H:$H,$B91,'2013Figures'!$I:$I,$C91,'2013Figures'!$B:$B,"CyToBroker",'2013Figures'!$G:$G,"E1",'2013Figures'!$E:$E,$B$1)</f>
        <v>0</v>
      </c>
      <c r="H91" s="9">
        <f>SUMIFS('2013Figures'!$J:$J,'2013Figures'!$C:$C,$A91,'2013Figures'!$H:$H,$B91,'2013Figures'!$I:$I,$C91,'2013Figures'!$B:$B,"CyToBroker",'2013Figures'!$G:$G,"P1",'2013Figures'!$E:$E,$B$1)</f>
        <v>0</v>
      </c>
      <c r="J91" s="8">
        <v>200901</v>
      </c>
      <c r="L91" s="42">
        <f>SUMIFS('2012Figures'!$J:$J,'2012Figures'!$C:$C,$A91,'2012Figures'!$H:$H,$B91,'2012Figures'!$I:$I,$C91,'2012Figures'!$E:$E,$B$1)</f>
        <v>0</v>
      </c>
      <c r="M91" s="52">
        <f>SUMIFS('2012Figures'!$J:$J,'2012Figures'!$C:$C,$A91,'2012Figures'!$H:$H,$B91,'2012Figures'!$I:$I,$C91,'2012Figures'!$B:$B,"BrokerToCy",'2012Figures'!$G:$G,"E1",'2012Figures'!$E:$E,$B$1)</f>
        <v>0</v>
      </c>
      <c r="N91" s="52">
        <f>SUMIFS('2012Figures'!$J:$J,'2012Figures'!$C:$C,$A91,'2012Figures'!$H:$H,$B91,'2012Figures'!$I:$I,$C91,'2012Figures'!$B:$B,"BrokerToCy",'2012Figures'!$G:$G,"P1",'2012Figures'!$E:$E,$B$1)</f>
        <v>0</v>
      </c>
      <c r="O91" s="52">
        <f>SUMIFS('2012Figures'!$J:$J,'2012Figures'!$C:$C,$A91,'2012Figures'!$H:$H,$B91,'2012Figures'!$I:$I,$C91,'2012Figures'!$B:$B,"CyToBroker",'2012Figures'!$G:$G,"E1",'2012Figures'!$E:$E,$B$1)</f>
        <v>0</v>
      </c>
      <c r="P91" s="52">
        <f>SUMIFS('2012Figures'!$J:$J,'2012Figures'!$C:$C,$A91,'2012Figures'!$H:$H,$B91,'2012Figures'!$I:$I,$C91,'2012Figures'!$B:$B,"CyToBroker",'2012Figures'!$G:$G,"P1",'2012Figures'!$E:$E,$B$1)</f>
        <v>0</v>
      </c>
      <c r="R91" s="46" t="str">
        <f t="shared" si="15"/>
        <v/>
      </c>
      <c r="S91" s="46" t="str">
        <f t="shared" si="15"/>
        <v/>
      </c>
      <c r="T91" s="46" t="str">
        <f t="shared" si="15"/>
        <v/>
      </c>
      <c r="U91" s="46" t="str">
        <f t="shared" si="15"/>
        <v/>
      </c>
      <c r="V91" s="46" t="str">
        <f t="shared" si="15"/>
        <v/>
      </c>
    </row>
    <row r="92" spans="1:22" x14ac:dyDescent="0.2">
      <c r="A92" s="1">
        <v>104</v>
      </c>
      <c r="B92" s="1" t="s">
        <v>94</v>
      </c>
      <c r="C92" s="8">
        <v>3</v>
      </c>
      <c r="D92" s="29">
        <f>SUMIFS('2013Figures'!$J:$J,'2013Figures'!$C:$C,$A92,'2013Figures'!$H:$H,$B92,'2013Figures'!$I:$I,$C92,'2013Figures'!$E:$E,$B$1)</f>
        <v>0</v>
      </c>
      <c r="E92" s="9">
        <f>SUMIFS('2013Figures'!$J:$J,'2013Figures'!$C:$C,$A92,'2013Figures'!$H:$H,$B92,'2013Figures'!$I:$I,$C92,'2013Figures'!$B:$B,"BrokerToCy",'2013Figures'!$G:$G,"E1",'2013Figures'!$E:$E,$B$1)</f>
        <v>0</v>
      </c>
      <c r="F92" s="9">
        <f>SUMIFS('2013Figures'!$J:$J,'2013Figures'!$C:$C,$A92,'2013Figures'!$H:$H,$B92,'2013Figures'!$I:$I,$C92,'2013Figures'!$B:$B,"BrokerToCy",'2013Figures'!$G:$G,"P1",'2013Figures'!$E:$E,$B$1)</f>
        <v>0</v>
      </c>
      <c r="G92" s="9">
        <f>SUMIFS('2013Figures'!$J:$J,'2013Figures'!$C:$C,$A92,'2013Figures'!$H:$H,$B92,'2013Figures'!$I:$I,$C92,'2013Figures'!$B:$B,"CyToBroker",'2013Figures'!$G:$G,"E1",'2013Figures'!$E:$E,$B$1)</f>
        <v>0</v>
      </c>
      <c r="H92" s="9">
        <f>SUMIFS('2013Figures'!$J:$J,'2013Figures'!$C:$C,$A92,'2013Figures'!$H:$H,$B92,'2013Figures'!$I:$I,$C92,'2013Figures'!$B:$B,"CyToBroker",'2013Figures'!$G:$G,"P1",'2013Figures'!$E:$E,$B$1)</f>
        <v>0</v>
      </c>
      <c r="J92" s="8">
        <v>200801</v>
      </c>
      <c r="L92" s="42">
        <f>SUMIFS('2012Figures'!$J:$J,'2012Figures'!$C:$C,$A92,'2012Figures'!$H:$H,$B92,'2012Figures'!$I:$I,$C92,'2012Figures'!$E:$E,$B$1)</f>
        <v>0</v>
      </c>
      <c r="M92" s="52">
        <f>SUMIFS('2012Figures'!$J:$J,'2012Figures'!$C:$C,$A92,'2012Figures'!$H:$H,$B92,'2012Figures'!$I:$I,$C92,'2012Figures'!$B:$B,"BrokerToCy",'2012Figures'!$G:$G,"E1",'2012Figures'!$E:$E,$B$1)</f>
        <v>0</v>
      </c>
      <c r="N92" s="52">
        <f>SUMIFS('2012Figures'!$J:$J,'2012Figures'!$C:$C,$A92,'2012Figures'!$H:$H,$B92,'2012Figures'!$I:$I,$C92,'2012Figures'!$B:$B,"BrokerToCy",'2012Figures'!$G:$G,"P1",'2012Figures'!$E:$E,$B$1)</f>
        <v>0</v>
      </c>
      <c r="O92" s="52">
        <f>SUMIFS('2012Figures'!$J:$J,'2012Figures'!$C:$C,$A92,'2012Figures'!$H:$H,$B92,'2012Figures'!$I:$I,$C92,'2012Figures'!$B:$B,"CyToBroker",'2012Figures'!$G:$G,"E1",'2012Figures'!$E:$E,$B$1)</f>
        <v>0</v>
      </c>
      <c r="P92" s="52">
        <f>SUMIFS('2012Figures'!$J:$J,'2012Figures'!$C:$C,$A92,'2012Figures'!$H:$H,$B92,'2012Figures'!$I:$I,$C92,'2012Figures'!$B:$B,"CyToBroker",'2012Figures'!$G:$G,"P1",'2012Figures'!$E:$E,$B$1)</f>
        <v>0</v>
      </c>
      <c r="R92" s="46" t="str">
        <f t="shared" si="15"/>
        <v/>
      </c>
      <c r="S92" s="46" t="str">
        <f t="shared" si="15"/>
        <v/>
      </c>
      <c r="T92" s="46" t="str">
        <f t="shared" si="15"/>
        <v/>
      </c>
      <c r="U92" s="46" t="str">
        <f t="shared" si="15"/>
        <v/>
      </c>
      <c r="V92" s="46" t="str">
        <f t="shared" si="15"/>
        <v/>
      </c>
    </row>
    <row r="93" spans="1:22" x14ac:dyDescent="0.2">
      <c r="A93" s="1">
        <v>104</v>
      </c>
      <c r="B93" s="1" t="s">
        <v>94</v>
      </c>
      <c r="C93" s="8">
        <v>2</v>
      </c>
      <c r="D93" s="29">
        <f>SUMIFS('2013Figures'!$J:$J,'2013Figures'!$C:$C,$A93,'2013Figures'!$H:$H,$B93,'2013Figures'!$I:$I,$C93,'2013Figures'!$E:$E,$B$1)</f>
        <v>0</v>
      </c>
      <c r="E93" s="9">
        <f>SUMIFS('2013Figures'!$J:$J,'2013Figures'!$C:$C,$A93,'2013Figures'!$H:$H,$B93,'2013Figures'!$I:$I,$C93,'2013Figures'!$B:$B,"BrokerToCy",'2013Figures'!$G:$G,"E1",'2013Figures'!$E:$E,$B$1)</f>
        <v>0</v>
      </c>
      <c r="F93" s="9">
        <f>SUMIFS('2013Figures'!$J:$J,'2013Figures'!$C:$C,$A93,'2013Figures'!$H:$H,$B93,'2013Figures'!$I:$I,$C93,'2013Figures'!$B:$B,"BrokerToCy",'2013Figures'!$G:$G,"P1",'2013Figures'!$E:$E,$B$1)</f>
        <v>0</v>
      </c>
      <c r="G93" s="9">
        <f>SUMIFS('2013Figures'!$J:$J,'2013Figures'!$C:$C,$A93,'2013Figures'!$H:$H,$B93,'2013Figures'!$I:$I,$C93,'2013Figures'!$B:$B,"CyToBroker",'2013Figures'!$G:$G,"E1",'2013Figures'!$E:$E,$B$1)</f>
        <v>0</v>
      </c>
      <c r="H93" s="9">
        <f>SUMIFS('2013Figures'!$J:$J,'2013Figures'!$C:$C,$A93,'2013Figures'!$H:$H,$B93,'2013Figures'!$I:$I,$C93,'2013Figures'!$B:$B,"CyToBroker",'2013Figures'!$G:$G,"P1",'2013Figures'!$E:$E,$B$1)</f>
        <v>0</v>
      </c>
      <c r="J93" s="8">
        <v>200701</v>
      </c>
      <c r="L93" s="42">
        <f>SUMIFS('2012Figures'!$J:$J,'2012Figures'!$C:$C,$A93,'2012Figures'!$H:$H,$B93,'2012Figures'!$I:$I,$C93,'2012Figures'!$E:$E,$B$1)</f>
        <v>0</v>
      </c>
      <c r="M93" s="52">
        <f>SUMIFS('2012Figures'!$J:$J,'2012Figures'!$C:$C,$A93,'2012Figures'!$H:$H,$B93,'2012Figures'!$I:$I,$C93,'2012Figures'!$B:$B,"BrokerToCy",'2012Figures'!$G:$G,"E1",'2012Figures'!$E:$E,$B$1)</f>
        <v>0</v>
      </c>
      <c r="N93" s="52">
        <f>SUMIFS('2012Figures'!$J:$J,'2012Figures'!$C:$C,$A93,'2012Figures'!$H:$H,$B93,'2012Figures'!$I:$I,$C93,'2012Figures'!$B:$B,"BrokerToCy",'2012Figures'!$G:$G,"P1",'2012Figures'!$E:$E,$B$1)</f>
        <v>0</v>
      </c>
      <c r="O93" s="52">
        <f>SUMIFS('2012Figures'!$J:$J,'2012Figures'!$C:$C,$A93,'2012Figures'!$H:$H,$B93,'2012Figures'!$I:$I,$C93,'2012Figures'!$B:$B,"CyToBroker",'2012Figures'!$G:$G,"E1",'2012Figures'!$E:$E,$B$1)</f>
        <v>0</v>
      </c>
      <c r="P93" s="52">
        <f>SUMIFS('2012Figures'!$J:$J,'2012Figures'!$C:$C,$A93,'2012Figures'!$H:$H,$B93,'2012Figures'!$I:$I,$C93,'2012Figures'!$B:$B,"CyToBroker",'2012Figures'!$G:$G,"P1",'2012Figures'!$E:$E,$B$1)</f>
        <v>0</v>
      </c>
      <c r="R93" s="46" t="str">
        <f t="shared" si="15"/>
        <v/>
      </c>
      <c r="S93" s="46" t="str">
        <f t="shared" si="15"/>
        <v/>
      </c>
      <c r="T93" s="46" t="str">
        <f t="shared" si="15"/>
        <v/>
      </c>
      <c r="U93" s="46" t="str">
        <f t="shared" si="15"/>
        <v/>
      </c>
      <c r="V93" s="46" t="str">
        <f t="shared" si="15"/>
        <v/>
      </c>
    </row>
    <row r="94" spans="1:22" x14ac:dyDescent="0.2">
      <c r="A94" s="1">
        <v>104</v>
      </c>
      <c r="B94" s="1" t="s">
        <v>94</v>
      </c>
      <c r="C94" s="8">
        <v>1</v>
      </c>
      <c r="D94" s="29">
        <f>SUMIFS('2013Figures'!$J:$J,'2013Figures'!$C:$C,$A94,'2013Figures'!$H:$H,$B94,'2013Figures'!$I:$I,$C94,'2013Figures'!$E:$E,$B$1)</f>
        <v>0</v>
      </c>
      <c r="E94" s="9">
        <f>SUMIFS('2013Figures'!$J:$J,'2013Figures'!$C:$C,$A94,'2013Figures'!$H:$H,$B94,'2013Figures'!$I:$I,$C94,'2013Figures'!$B:$B,"BrokerToCy",'2013Figures'!$G:$G,"E1",'2013Figures'!$E:$E,$B$1)</f>
        <v>0</v>
      </c>
      <c r="F94" s="9">
        <f>SUMIFS('2013Figures'!$J:$J,'2013Figures'!$C:$C,$A94,'2013Figures'!$H:$H,$B94,'2013Figures'!$I:$I,$C94,'2013Figures'!$B:$B,"BrokerToCy",'2013Figures'!$G:$G,"P1",'2013Figures'!$E:$E,$B$1)</f>
        <v>0</v>
      </c>
      <c r="G94" s="9">
        <f>SUMIFS('2013Figures'!$J:$J,'2013Figures'!$C:$C,$A94,'2013Figures'!$H:$H,$B94,'2013Figures'!$I:$I,$C94,'2013Figures'!$B:$B,"CyToBroker",'2013Figures'!$G:$G,"E1",'2013Figures'!$E:$E,$B$1)</f>
        <v>0</v>
      </c>
      <c r="H94" s="9">
        <f>SUMIFS('2013Figures'!$J:$J,'2013Figures'!$C:$C,$A94,'2013Figures'!$H:$H,$B94,'2013Figures'!$I:$I,$C94,'2013Figures'!$B:$B,"CyToBroker",'2013Figures'!$G:$G,"P1",'2013Figures'!$E:$E,$B$1)</f>
        <v>0</v>
      </c>
      <c r="J94" s="8">
        <v>200601</v>
      </c>
      <c r="L94" s="42">
        <f>SUMIFS('2012Figures'!$J:$J,'2012Figures'!$C:$C,$A94,'2012Figures'!$H:$H,$B94,'2012Figures'!$I:$I,$C94,'2012Figures'!$E:$E,$B$1)</f>
        <v>0</v>
      </c>
      <c r="M94" s="52">
        <f>SUMIFS('2012Figures'!$J:$J,'2012Figures'!$C:$C,$A94,'2012Figures'!$H:$H,$B94,'2012Figures'!$I:$I,$C94,'2012Figures'!$B:$B,"BrokerToCy",'2012Figures'!$G:$G,"E1",'2012Figures'!$E:$E,$B$1)</f>
        <v>0</v>
      </c>
      <c r="N94" s="52">
        <f>SUMIFS('2012Figures'!$J:$J,'2012Figures'!$C:$C,$A94,'2012Figures'!$H:$H,$B94,'2012Figures'!$I:$I,$C94,'2012Figures'!$B:$B,"BrokerToCy",'2012Figures'!$G:$G,"P1",'2012Figures'!$E:$E,$B$1)</f>
        <v>0</v>
      </c>
      <c r="O94" s="52">
        <f>SUMIFS('2012Figures'!$J:$J,'2012Figures'!$C:$C,$A94,'2012Figures'!$H:$H,$B94,'2012Figures'!$I:$I,$C94,'2012Figures'!$B:$B,"CyToBroker",'2012Figures'!$G:$G,"E1",'2012Figures'!$E:$E,$B$1)</f>
        <v>0</v>
      </c>
      <c r="P94" s="52">
        <f>SUMIFS('2012Figures'!$J:$J,'2012Figures'!$C:$C,$A94,'2012Figures'!$H:$H,$B94,'2012Figures'!$I:$I,$C94,'2012Figures'!$B:$B,"CyToBroker",'2012Figures'!$G:$G,"P1",'2012Figures'!$E:$E,$B$1)</f>
        <v>0</v>
      </c>
      <c r="R94" s="46" t="str">
        <f t="shared" si="15"/>
        <v/>
      </c>
      <c r="S94" s="46" t="str">
        <f t="shared" si="15"/>
        <v/>
      </c>
      <c r="T94" s="46" t="str">
        <f t="shared" si="15"/>
        <v/>
      </c>
      <c r="U94" s="46" t="str">
        <f t="shared" si="15"/>
        <v/>
      </c>
      <c r="V94" s="46" t="str">
        <f t="shared" si="15"/>
        <v/>
      </c>
    </row>
    <row r="95" spans="1:22" x14ac:dyDescent="0.2">
      <c r="A95" s="1">
        <v>104</v>
      </c>
      <c r="B95" s="1" t="s">
        <v>94</v>
      </c>
      <c r="D95" s="29">
        <f>SUMIFS('2013Figures'!$J:$J,'2013Figures'!$C:$C,$A95,'2013Figures'!$H:$H,$B95,'2013Figures'!$I:$I,"",'2013Figures'!$E:$E,$B$1)</f>
        <v>0</v>
      </c>
      <c r="E95" s="9">
        <f>SUMIFS('2013Figures'!$J:$J,'2013Figures'!$C:$C,$A95,'2013Figures'!$H:$H,$B95,'2013Figures'!$I:$I,"",'2013Figures'!$B:$B,"BrokerToCy",'2013Figures'!$G:$G,"E1",'2013Figures'!$E:$E,$B$1)</f>
        <v>0</v>
      </c>
      <c r="F95" s="9">
        <f>SUMIFS('2013Figures'!$J:$J,'2013Figures'!$C:$C,$A95,'2013Figures'!$H:$H,$B95,'2013Figures'!$I:$I,"",'2013Figures'!$B:$B,"BrokerToCy",'2013Figures'!$G:$G,"P1",'2013Figures'!$E:$E,$B$1)</f>
        <v>0</v>
      </c>
      <c r="G95" s="9">
        <f>SUMIFS('2013Figures'!$J:$J,'2013Figures'!$C:$C,$A95,'2013Figures'!$H:$H,$B95,'2013Figures'!$I:$I,"",'2013Figures'!$B:$B,"CyToBroker",'2013Figures'!$G:$G,"E1",'2013Figures'!$E:$E,$B$1)</f>
        <v>0</v>
      </c>
      <c r="H95" s="9">
        <f>SUMIFS('2013Figures'!$J:$J,'2013Figures'!$C:$C,$A95,'2013Figures'!$H:$H,$B95,'2013Figures'!$I:$I,"",'2013Figures'!$B:$B,"CyToBroker",'2013Figures'!$G:$G,"P1",'2013Figures'!$E:$E,$B$1)</f>
        <v>0</v>
      </c>
      <c r="J95" s="8" t="s">
        <v>131</v>
      </c>
      <c r="L95" s="42">
        <f>SUMIFS('2012Figures'!$J:$J,'2012Figures'!$C:$C,$A95,'2012Figures'!$H:$H,$B95,'2012Figures'!$I:$I,"",'2012Figures'!$E:$E,$B$1)</f>
        <v>0</v>
      </c>
      <c r="M95" s="52">
        <f>SUMIFS('2012Figures'!$J:$J,'2012Figures'!$C:$C,$A95,'2012Figures'!$H:$H,$B95,'2012Figures'!$I:$I,"",'2012Figures'!$B:$B,"BrokerToCy",'2012Figures'!$G:$G,"E1",'2012Figures'!$E:$E,$B$1)</f>
        <v>0</v>
      </c>
      <c r="N95" s="52">
        <f>SUMIFS('2012Figures'!$J:$J,'2012Figures'!$C:$C,$A95,'2012Figures'!$H:$H,$B95,'2012Figures'!$I:$I,"",'2012Figures'!$B:$B,"BrokerToCy",'2012Figures'!$G:$G,"P1",'2012Figures'!$E:$E,$B$1)</f>
        <v>0</v>
      </c>
      <c r="O95" s="52">
        <f>SUMIFS('2012Figures'!$J:$J,'2012Figures'!$C:$C,$A95,'2012Figures'!$H:$H,$B95,'2012Figures'!$I:$I,"",'2012Figures'!$B:$B,"CyToBroker",'2012Figures'!$G:$G,"E1",'2012Figures'!$E:$E,$B$1)</f>
        <v>0</v>
      </c>
      <c r="P95" s="52">
        <f>SUMIFS('2012Figures'!$J:$J,'2012Figures'!$C:$C,$A95,'2012Figures'!$H:$H,$B95,'2012Figures'!$I:$I,"",'2012Figures'!$B:$B,"CyToBroker",'2012Figures'!$G:$G,"P1",'2012Figures'!$E:$E,$B$1)</f>
        <v>0</v>
      </c>
      <c r="R95" s="46" t="str">
        <f t="shared" si="15"/>
        <v/>
      </c>
      <c r="S95" s="46" t="str">
        <f t="shared" si="15"/>
        <v/>
      </c>
      <c r="T95" s="46" t="str">
        <f t="shared" si="15"/>
        <v/>
      </c>
      <c r="U95" s="46" t="str">
        <f t="shared" si="15"/>
        <v/>
      </c>
      <c r="V95" s="46" t="str">
        <f t="shared" si="15"/>
        <v/>
      </c>
    </row>
    <row r="96" spans="1:22" x14ac:dyDescent="0.2">
      <c r="A96" s="1">
        <v>104</v>
      </c>
      <c r="B96" s="1" t="s">
        <v>58</v>
      </c>
      <c r="C96" s="8">
        <v>3</v>
      </c>
      <c r="D96" s="29">
        <f>SUMIFS('2013Figures'!$J:$J,'2013Figures'!$C:$C,$A96,'2013Figures'!$H:$H,$B96,'2013Figures'!$I:$I,$C96,'2013Figures'!$E:$E,$B$1)</f>
        <v>0</v>
      </c>
      <c r="E96" s="9">
        <f>SUMIFS('2013Figures'!$J:$J,'2013Figures'!$C:$C,$A96,'2013Figures'!$H:$H,$B96,'2013Figures'!$I:$I,$C96,'2013Figures'!$B:$B,"BrokerToCy",'2013Figures'!$G:$G,"E1",'2013Figures'!$E:$E,$B$1)</f>
        <v>0</v>
      </c>
      <c r="F96" s="9">
        <f>SUMIFS('2013Figures'!$J:$J,'2013Figures'!$C:$C,$A96,'2013Figures'!$H:$H,$B96,'2013Figures'!$I:$I,$C96,'2013Figures'!$B:$B,"BrokerToCy",'2013Figures'!$G:$G,"P1",'2013Figures'!$E:$E,$B$1)</f>
        <v>0</v>
      </c>
      <c r="G96" s="9">
        <f>SUMIFS('2013Figures'!$J:$J,'2013Figures'!$C:$C,$A96,'2013Figures'!$H:$H,$B96,'2013Figures'!$I:$I,$C96,'2013Figures'!$B:$B,"CyToBroker",'2013Figures'!$G:$G,"E1",'2013Figures'!$E:$E,$B$1)</f>
        <v>0</v>
      </c>
      <c r="H96" s="9">
        <f>SUMIFS('2013Figures'!$J:$J,'2013Figures'!$C:$C,$A96,'2013Figures'!$H:$H,$B96,'2013Figures'!$I:$I,$C96,'2013Figures'!$B:$B,"CyToBroker",'2013Figures'!$G:$G,"P1",'2013Figures'!$E:$E,$B$1)</f>
        <v>0</v>
      </c>
      <c r="I96" s="30"/>
      <c r="J96" s="31">
        <v>201001</v>
      </c>
      <c r="K96" s="30"/>
      <c r="L96" s="42">
        <f>SUMIFS('2012Figures'!$J:$J,'2012Figures'!$C:$C,$A96,'2012Figures'!$H:$H,$B96,'2012Figures'!$I:$I,$C96,'2012Figures'!$E:$E,$B$1)</f>
        <v>0</v>
      </c>
      <c r="M96" s="52">
        <f>SUMIFS('2012Figures'!$J:$J,'2012Figures'!$C:$C,$A96,'2012Figures'!$H:$H,$B96,'2012Figures'!$I:$I,$C96,'2012Figures'!$B:$B,"BrokerToCy",'2012Figures'!$G:$G,"E1",'2012Figures'!$E:$E,$B$1)</f>
        <v>0</v>
      </c>
      <c r="N96" s="52">
        <f>SUMIFS('2012Figures'!$J:$J,'2012Figures'!$C:$C,$A96,'2012Figures'!$H:$H,$B96,'2012Figures'!$I:$I,$C96,'2012Figures'!$B:$B,"BrokerToCy",'2012Figures'!$G:$G,"P1",'2012Figures'!$E:$E,$B$1)</f>
        <v>0</v>
      </c>
      <c r="O96" s="52">
        <f>SUMIFS('2012Figures'!$J:$J,'2012Figures'!$C:$C,$A96,'2012Figures'!$H:$H,$B96,'2012Figures'!$I:$I,$C96,'2012Figures'!$B:$B,"CyToBroker",'2012Figures'!$G:$G,"E1",'2012Figures'!$E:$E,$B$1)</f>
        <v>0</v>
      </c>
      <c r="P96" s="52">
        <f>SUMIFS('2012Figures'!$J:$J,'2012Figures'!$C:$C,$A96,'2012Figures'!$H:$H,$B96,'2012Figures'!$I:$I,$C96,'2012Figures'!$B:$B,"CyToBroker",'2012Figures'!$G:$G,"P1",'2012Figures'!$E:$E,$B$1)</f>
        <v>0</v>
      </c>
      <c r="Q96" s="30"/>
      <c r="R96" s="46" t="str">
        <f t="shared" si="15"/>
        <v/>
      </c>
      <c r="S96" s="46" t="str">
        <f t="shared" si="15"/>
        <v/>
      </c>
      <c r="T96" s="46" t="str">
        <f t="shared" si="15"/>
        <v/>
      </c>
      <c r="U96" s="46" t="str">
        <f t="shared" si="15"/>
        <v/>
      </c>
      <c r="V96" s="46" t="str">
        <f t="shared" si="15"/>
        <v/>
      </c>
    </row>
    <row r="97" spans="1:22" x14ac:dyDescent="0.2">
      <c r="A97" s="1">
        <v>104</v>
      </c>
      <c r="B97" s="1" t="s">
        <v>58</v>
      </c>
      <c r="C97" s="8">
        <v>2</v>
      </c>
      <c r="D97" s="29">
        <f>SUMIFS('2013Figures'!$J:$J,'2013Figures'!$C:$C,$A97,'2013Figures'!$H:$H,$B97,'2013Figures'!$I:$I,$C97,'2013Figures'!$E:$E,$B$1)</f>
        <v>0</v>
      </c>
      <c r="E97" s="9">
        <f>SUMIFS('2013Figures'!$J:$J,'2013Figures'!$C:$C,$A97,'2013Figures'!$H:$H,$B97,'2013Figures'!$I:$I,$C97,'2013Figures'!$B:$B,"BrokerToCy",'2013Figures'!$G:$G,"E1",'2013Figures'!$E:$E,$B$1)</f>
        <v>0</v>
      </c>
      <c r="F97" s="9">
        <f>SUMIFS('2013Figures'!$J:$J,'2013Figures'!$C:$C,$A97,'2013Figures'!$H:$H,$B97,'2013Figures'!$I:$I,$C97,'2013Figures'!$B:$B,"BrokerToCy",'2013Figures'!$G:$G,"P1",'2013Figures'!$E:$E,$B$1)</f>
        <v>0</v>
      </c>
      <c r="G97" s="9">
        <f>SUMIFS('2013Figures'!$J:$J,'2013Figures'!$C:$C,$A97,'2013Figures'!$H:$H,$B97,'2013Figures'!$I:$I,$C97,'2013Figures'!$B:$B,"CyToBroker",'2013Figures'!$G:$G,"E1",'2013Figures'!$E:$E,$B$1)</f>
        <v>0</v>
      </c>
      <c r="H97" s="9">
        <f>SUMIFS('2013Figures'!$J:$J,'2013Figures'!$C:$C,$A97,'2013Figures'!$H:$H,$B97,'2013Figures'!$I:$I,$C97,'2013Figures'!$B:$B,"CyToBroker",'2013Figures'!$G:$G,"P1",'2013Figures'!$E:$E,$B$1)</f>
        <v>0</v>
      </c>
      <c r="J97" s="8">
        <v>200701</v>
      </c>
      <c r="L97" s="42">
        <f>SUMIFS('2012Figures'!$J:$J,'2012Figures'!$C:$C,$A97,'2012Figures'!$H:$H,$B97,'2012Figures'!$I:$I,$C97,'2012Figures'!$E:$E,$B$1)</f>
        <v>0</v>
      </c>
      <c r="M97" s="52">
        <f>SUMIFS('2012Figures'!$J:$J,'2012Figures'!$C:$C,$A97,'2012Figures'!$H:$H,$B97,'2012Figures'!$I:$I,$C97,'2012Figures'!$B:$B,"BrokerToCy",'2012Figures'!$G:$G,"E1",'2012Figures'!$E:$E,$B$1)</f>
        <v>0</v>
      </c>
      <c r="N97" s="52">
        <f>SUMIFS('2012Figures'!$J:$J,'2012Figures'!$C:$C,$A97,'2012Figures'!$H:$H,$B97,'2012Figures'!$I:$I,$C97,'2012Figures'!$B:$B,"BrokerToCy",'2012Figures'!$G:$G,"P1",'2012Figures'!$E:$E,$B$1)</f>
        <v>0</v>
      </c>
      <c r="O97" s="52">
        <f>SUMIFS('2012Figures'!$J:$J,'2012Figures'!$C:$C,$A97,'2012Figures'!$H:$H,$B97,'2012Figures'!$I:$I,$C97,'2012Figures'!$B:$B,"CyToBroker",'2012Figures'!$G:$G,"E1",'2012Figures'!$E:$E,$B$1)</f>
        <v>0</v>
      </c>
      <c r="P97" s="52">
        <f>SUMIFS('2012Figures'!$J:$J,'2012Figures'!$C:$C,$A97,'2012Figures'!$H:$H,$B97,'2012Figures'!$I:$I,$C97,'2012Figures'!$B:$B,"CyToBroker",'2012Figures'!$G:$G,"P1",'2012Figures'!$E:$E,$B$1)</f>
        <v>0</v>
      </c>
      <c r="R97" s="46" t="str">
        <f t="shared" ref="R97:V160" si="18">IF(L97=0,"",ROUND(D97/L97-1,2))</f>
        <v/>
      </c>
      <c r="S97" s="46" t="str">
        <f t="shared" si="18"/>
        <v/>
      </c>
      <c r="T97" s="46" t="str">
        <f t="shared" si="18"/>
        <v/>
      </c>
      <c r="U97" s="46" t="str">
        <f t="shared" si="18"/>
        <v/>
      </c>
      <c r="V97" s="46" t="str">
        <f t="shared" si="18"/>
        <v/>
      </c>
    </row>
    <row r="98" spans="1:22" x14ac:dyDescent="0.2">
      <c r="A98" s="1">
        <v>104</v>
      </c>
      <c r="B98" s="1" t="s">
        <v>58</v>
      </c>
      <c r="C98" s="8">
        <v>1</v>
      </c>
      <c r="D98" s="29">
        <f>SUMIFS('2013Figures'!$J:$J,'2013Figures'!$C:$C,$A98,'2013Figures'!$H:$H,$B98,'2013Figures'!$I:$I,$C98,'2013Figures'!$E:$E,$B$1)</f>
        <v>0</v>
      </c>
      <c r="E98" s="9">
        <f>SUMIFS('2013Figures'!$J:$J,'2013Figures'!$C:$C,$A98,'2013Figures'!$H:$H,$B98,'2013Figures'!$I:$I,$C98,'2013Figures'!$B:$B,"BrokerToCy",'2013Figures'!$G:$G,"E1",'2013Figures'!$E:$E,$B$1)</f>
        <v>0</v>
      </c>
      <c r="F98" s="9">
        <f>SUMIFS('2013Figures'!$J:$J,'2013Figures'!$C:$C,$A98,'2013Figures'!$H:$H,$B98,'2013Figures'!$I:$I,$C98,'2013Figures'!$B:$B,"BrokerToCy",'2013Figures'!$G:$G,"P1",'2013Figures'!$E:$E,$B$1)</f>
        <v>0</v>
      </c>
      <c r="G98" s="9">
        <f>SUMIFS('2013Figures'!$J:$J,'2013Figures'!$C:$C,$A98,'2013Figures'!$H:$H,$B98,'2013Figures'!$I:$I,$C98,'2013Figures'!$B:$B,"CyToBroker",'2013Figures'!$G:$G,"E1",'2013Figures'!$E:$E,$B$1)</f>
        <v>0</v>
      </c>
      <c r="H98" s="9">
        <f>SUMIFS('2013Figures'!$J:$J,'2013Figures'!$C:$C,$A98,'2013Figures'!$H:$H,$B98,'2013Figures'!$I:$I,$C98,'2013Figures'!$B:$B,"CyToBroker",'2013Figures'!$G:$G,"P1",'2013Figures'!$E:$E,$B$1)</f>
        <v>0</v>
      </c>
      <c r="J98" s="8">
        <v>200601</v>
      </c>
      <c r="L98" s="42">
        <f>SUMIFS('2012Figures'!$J:$J,'2012Figures'!$C:$C,$A98,'2012Figures'!$H:$H,$B98,'2012Figures'!$I:$I,$C98,'2012Figures'!$E:$E,$B$1)</f>
        <v>0</v>
      </c>
      <c r="M98" s="52">
        <f>SUMIFS('2012Figures'!$J:$J,'2012Figures'!$C:$C,$A98,'2012Figures'!$H:$H,$B98,'2012Figures'!$I:$I,$C98,'2012Figures'!$B:$B,"BrokerToCy",'2012Figures'!$G:$G,"E1",'2012Figures'!$E:$E,$B$1)</f>
        <v>0</v>
      </c>
      <c r="N98" s="52">
        <f>SUMIFS('2012Figures'!$J:$J,'2012Figures'!$C:$C,$A98,'2012Figures'!$H:$H,$B98,'2012Figures'!$I:$I,$C98,'2012Figures'!$B:$B,"BrokerToCy",'2012Figures'!$G:$G,"P1",'2012Figures'!$E:$E,$B$1)</f>
        <v>0</v>
      </c>
      <c r="O98" s="52">
        <f>SUMIFS('2012Figures'!$J:$J,'2012Figures'!$C:$C,$A98,'2012Figures'!$H:$H,$B98,'2012Figures'!$I:$I,$C98,'2012Figures'!$B:$B,"CyToBroker",'2012Figures'!$G:$G,"E1",'2012Figures'!$E:$E,$B$1)</f>
        <v>0</v>
      </c>
      <c r="P98" s="52">
        <f>SUMIFS('2012Figures'!$J:$J,'2012Figures'!$C:$C,$A98,'2012Figures'!$H:$H,$B98,'2012Figures'!$I:$I,$C98,'2012Figures'!$B:$B,"CyToBroker",'2012Figures'!$G:$G,"P1",'2012Figures'!$E:$E,$B$1)</f>
        <v>0</v>
      </c>
      <c r="R98" s="46" t="str">
        <f t="shared" si="18"/>
        <v/>
      </c>
      <c r="S98" s="46" t="str">
        <f t="shared" si="18"/>
        <v/>
      </c>
      <c r="T98" s="46" t="str">
        <f t="shared" si="18"/>
        <v/>
      </c>
      <c r="U98" s="46" t="str">
        <f t="shared" si="18"/>
        <v/>
      </c>
      <c r="V98" s="46" t="str">
        <f t="shared" si="18"/>
        <v/>
      </c>
    </row>
    <row r="99" spans="1:22" x14ac:dyDescent="0.2">
      <c r="A99" s="1">
        <v>104</v>
      </c>
      <c r="B99" s="1" t="s">
        <v>58</v>
      </c>
      <c r="D99" s="29">
        <f>SUMIFS('2013Figures'!$J:$J,'2013Figures'!$C:$C,$A99,'2013Figures'!$H:$H,$B99,'2013Figures'!$I:$I,"",'2013Figures'!$E:$E,$B$1)</f>
        <v>0</v>
      </c>
      <c r="E99" s="9">
        <f>SUMIFS('2013Figures'!$J:$J,'2013Figures'!$C:$C,$A99,'2013Figures'!$H:$H,$B99,'2013Figures'!$I:$I,"",'2013Figures'!$B:$B,"BrokerToCy",'2013Figures'!$G:$G,"E1",'2013Figures'!$E:$E,$B$1)</f>
        <v>0</v>
      </c>
      <c r="F99" s="9">
        <f>SUMIFS('2013Figures'!$J:$J,'2013Figures'!$C:$C,$A99,'2013Figures'!$H:$H,$B99,'2013Figures'!$I:$I,"",'2013Figures'!$B:$B,"BrokerToCy",'2013Figures'!$G:$G,"P1",'2013Figures'!$E:$E,$B$1)</f>
        <v>0</v>
      </c>
      <c r="G99" s="9">
        <f>SUMIFS('2013Figures'!$J:$J,'2013Figures'!$C:$C,$A99,'2013Figures'!$H:$H,$B99,'2013Figures'!$I:$I,"",'2013Figures'!$B:$B,"CyToBroker",'2013Figures'!$G:$G,"E1",'2013Figures'!$E:$E,$B$1)</f>
        <v>0</v>
      </c>
      <c r="H99" s="9">
        <f>SUMIFS('2013Figures'!$J:$J,'2013Figures'!$C:$C,$A99,'2013Figures'!$H:$H,$B99,'2013Figures'!$I:$I,"",'2013Figures'!$B:$B,"CyToBroker",'2013Figures'!$G:$G,"P1",'2013Figures'!$E:$E,$B$1)</f>
        <v>0</v>
      </c>
      <c r="J99" s="8" t="s">
        <v>131</v>
      </c>
      <c r="L99" s="42">
        <f>SUMIFS('2012Figures'!$J:$J,'2012Figures'!$C:$C,$A99,'2012Figures'!$H:$H,$B99,'2012Figures'!$I:$I,"",'2012Figures'!$E:$E,$B$1)</f>
        <v>0</v>
      </c>
      <c r="M99" s="52">
        <f>SUMIFS('2012Figures'!$J:$J,'2012Figures'!$C:$C,$A99,'2012Figures'!$H:$H,$B99,'2012Figures'!$I:$I,"",'2012Figures'!$B:$B,"BrokerToCy",'2012Figures'!$G:$G,"E1",'2012Figures'!$E:$E,$B$1)</f>
        <v>0</v>
      </c>
      <c r="N99" s="52">
        <f>SUMIFS('2012Figures'!$J:$J,'2012Figures'!$C:$C,$A99,'2012Figures'!$H:$H,$B99,'2012Figures'!$I:$I,"",'2012Figures'!$B:$B,"BrokerToCy",'2012Figures'!$G:$G,"P1",'2012Figures'!$E:$E,$B$1)</f>
        <v>0</v>
      </c>
      <c r="O99" s="52">
        <f>SUMIFS('2012Figures'!$J:$J,'2012Figures'!$C:$C,$A99,'2012Figures'!$H:$H,$B99,'2012Figures'!$I:$I,"",'2012Figures'!$B:$B,"CyToBroker",'2012Figures'!$G:$G,"E1",'2012Figures'!$E:$E,$B$1)</f>
        <v>0</v>
      </c>
      <c r="P99" s="52">
        <f>SUMIFS('2012Figures'!$J:$J,'2012Figures'!$C:$C,$A99,'2012Figures'!$H:$H,$B99,'2012Figures'!$I:$I,"",'2012Figures'!$B:$B,"CyToBroker",'2012Figures'!$G:$G,"P1",'2012Figures'!$E:$E,$B$1)</f>
        <v>0</v>
      </c>
      <c r="R99" s="46" t="str">
        <f t="shared" si="18"/>
        <v/>
      </c>
      <c r="S99" s="46" t="str">
        <f t="shared" si="18"/>
        <v/>
      </c>
      <c r="T99" s="46" t="str">
        <f t="shared" si="18"/>
        <v/>
      </c>
      <c r="U99" s="46" t="str">
        <f t="shared" si="18"/>
        <v/>
      </c>
      <c r="V99" s="46" t="str">
        <f t="shared" si="18"/>
        <v/>
      </c>
    </row>
    <row r="100" spans="1:22" x14ac:dyDescent="0.2">
      <c r="A100" s="1">
        <v>104</v>
      </c>
      <c r="B100" s="1" t="s">
        <v>95</v>
      </c>
      <c r="C100" s="8">
        <v>11</v>
      </c>
      <c r="D100" s="29">
        <f>SUMIFS('2013Figures'!$J:$J,'2013Figures'!$C:$C,$A100,'2013Figures'!$H:$H,$B100,'2013Figures'!$I:$I,$C100,'2013Figures'!$E:$E,$B$1)</f>
        <v>0</v>
      </c>
      <c r="E100" s="9">
        <f>SUMIFS('2013Figures'!$J:$J,'2013Figures'!$C:$C,$A100,'2013Figures'!$H:$H,$B100,'2013Figures'!$I:$I,$C100,'2013Figures'!$B:$B,"BrokerToCy",'2013Figures'!$G:$G,"E1",'2013Figures'!$E:$E,$B$1)</f>
        <v>0</v>
      </c>
      <c r="F100" s="9">
        <f>SUMIFS('2013Figures'!$J:$J,'2013Figures'!$C:$C,$A100,'2013Figures'!$H:$H,$B100,'2013Figures'!$I:$I,$C100,'2013Figures'!$B:$B,"BrokerToCy",'2013Figures'!$G:$G,"P1",'2013Figures'!$E:$E,$B$1)</f>
        <v>0</v>
      </c>
      <c r="G100" s="9">
        <f>SUMIFS('2013Figures'!$J:$J,'2013Figures'!$C:$C,$A100,'2013Figures'!$H:$H,$B100,'2013Figures'!$I:$I,$C100,'2013Figures'!$B:$B,"CyToBroker",'2013Figures'!$G:$G,"E1",'2013Figures'!$E:$E,$B$1)</f>
        <v>0</v>
      </c>
      <c r="H100" s="9">
        <f>SUMIFS('2013Figures'!$J:$J,'2013Figures'!$C:$C,$A100,'2013Figures'!$H:$H,$B100,'2013Figures'!$I:$I,$C100,'2013Figures'!$B:$B,"CyToBroker",'2013Figures'!$G:$G,"P1",'2013Figures'!$E:$E,$B$1)</f>
        <v>0</v>
      </c>
      <c r="L100" s="42">
        <f>SUMIFS('2012Figures'!$J:$J,'2012Figures'!$C:$C,$A100,'2012Figures'!$H:$H,$B100,'2012Figures'!$I:$I,$C100,'2012Figures'!$E:$E,$B$1)</f>
        <v>0</v>
      </c>
      <c r="M100" s="52">
        <f>SUMIFS('2012Figures'!$J:$J,'2012Figures'!$C:$C,$A100,'2012Figures'!$H:$H,$B100,'2012Figures'!$I:$I,$C100,'2012Figures'!$B:$B,"BrokerToCy",'2012Figures'!$G:$G,"E1",'2012Figures'!$E:$E,$B$1)</f>
        <v>0</v>
      </c>
      <c r="N100" s="52">
        <f>SUMIFS('2012Figures'!$J:$J,'2012Figures'!$C:$C,$A100,'2012Figures'!$H:$H,$B100,'2012Figures'!$I:$I,$C100,'2012Figures'!$B:$B,"BrokerToCy",'2012Figures'!$G:$G,"P1",'2012Figures'!$E:$E,$B$1)</f>
        <v>0</v>
      </c>
      <c r="O100" s="52">
        <f>SUMIFS('2012Figures'!$J:$J,'2012Figures'!$C:$C,$A100,'2012Figures'!$H:$H,$B100,'2012Figures'!$I:$I,$C100,'2012Figures'!$B:$B,"CyToBroker",'2012Figures'!$G:$G,"E1",'2012Figures'!$E:$E,$B$1)</f>
        <v>0</v>
      </c>
      <c r="P100" s="52">
        <f>SUMIFS('2012Figures'!$J:$J,'2012Figures'!$C:$C,$A100,'2012Figures'!$H:$H,$B100,'2012Figures'!$I:$I,$C100,'2012Figures'!$B:$B,"CyToBroker",'2012Figures'!$G:$G,"P1",'2012Figures'!$E:$E,$B$1)</f>
        <v>0</v>
      </c>
      <c r="R100" s="46" t="str">
        <f t="shared" si="18"/>
        <v/>
      </c>
      <c r="S100" s="46" t="str">
        <f t="shared" si="18"/>
        <v/>
      </c>
      <c r="T100" s="46" t="str">
        <f t="shared" si="18"/>
        <v/>
      </c>
      <c r="U100" s="46" t="str">
        <f t="shared" si="18"/>
        <v/>
      </c>
      <c r="V100" s="46" t="str">
        <f t="shared" si="18"/>
        <v/>
      </c>
    </row>
    <row r="101" spans="1:22" x14ac:dyDescent="0.2">
      <c r="A101" s="1">
        <v>104</v>
      </c>
      <c r="B101" s="1" t="s">
        <v>95</v>
      </c>
      <c r="C101" s="8">
        <v>10</v>
      </c>
      <c r="D101" s="29">
        <f>SUMIFS('2013Figures'!$J:$J,'2013Figures'!$C:$C,$A101,'2013Figures'!$H:$H,$B101,'2013Figures'!$I:$I,$C101,'2013Figures'!$E:$E,$B$1)</f>
        <v>0</v>
      </c>
      <c r="E101" s="9">
        <f>SUMIFS('2013Figures'!$J:$J,'2013Figures'!$C:$C,$A101,'2013Figures'!$H:$H,$B101,'2013Figures'!$I:$I,$C101,'2013Figures'!$B:$B,"BrokerToCy",'2013Figures'!$G:$G,"E1",'2013Figures'!$E:$E,$B$1)</f>
        <v>0</v>
      </c>
      <c r="F101" s="9">
        <f>SUMIFS('2013Figures'!$J:$J,'2013Figures'!$C:$C,$A101,'2013Figures'!$H:$H,$B101,'2013Figures'!$I:$I,$C101,'2013Figures'!$B:$B,"BrokerToCy",'2013Figures'!$G:$G,"P1",'2013Figures'!$E:$E,$B$1)</f>
        <v>0</v>
      </c>
      <c r="G101" s="9">
        <f>SUMIFS('2013Figures'!$J:$J,'2013Figures'!$C:$C,$A101,'2013Figures'!$H:$H,$B101,'2013Figures'!$I:$I,$C101,'2013Figures'!$B:$B,"CyToBroker",'2013Figures'!$G:$G,"E1",'2013Figures'!$E:$E,$B$1)</f>
        <v>0</v>
      </c>
      <c r="H101" s="9">
        <f>SUMIFS('2013Figures'!$J:$J,'2013Figures'!$C:$C,$A101,'2013Figures'!$H:$H,$B101,'2013Figures'!$I:$I,$C101,'2013Figures'!$B:$B,"CyToBroker",'2013Figures'!$G:$G,"P1",'2013Figures'!$E:$E,$B$1)</f>
        <v>0</v>
      </c>
      <c r="J101" s="8">
        <v>201501</v>
      </c>
      <c r="L101" s="42">
        <f>SUMIFS('2012Figures'!$J:$J,'2012Figures'!$C:$C,$A101,'2012Figures'!$H:$H,$B101,'2012Figures'!$I:$I,$C101,'2012Figures'!$E:$E,$B$1)</f>
        <v>0</v>
      </c>
      <c r="M101" s="52">
        <f>SUMIFS('2012Figures'!$J:$J,'2012Figures'!$C:$C,$A101,'2012Figures'!$H:$H,$B101,'2012Figures'!$I:$I,$C101,'2012Figures'!$B:$B,"BrokerToCy",'2012Figures'!$G:$G,"E1",'2012Figures'!$E:$E,$B$1)</f>
        <v>0</v>
      </c>
      <c r="N101" s="52">
        <f>SUMIFS('2012Figures'!$J:$J,'2012Figures'!$C:$C,$A101,'2012Figures'!$H:$H,$B101,'2012Figures'!$I:$I,$C101,'2012Figures'!$B:$B,"BrokerToCy",'2012Figures'!$G:$G,"P1",'2012Figures'!$E:$E,$B$1)</f>
        <v>0</v>
      </c>
      <c r="O101" s="52">
        <f>SUMIFS('2012Figures'!$J:$J,'2012Figures'!$C:$C,$A101,'2012Figures'!$H:$H,$B101,'2012Figures'!$I:$I,$C101,'2012Figures'!$B:$B,"CyToBroker",'2012Figures'!$G:$G,"E1",'2012Figures'!$E:$E,$B$1)</f>
        <v>0</v>
      </c>
      <c r="P101" s="52">
        <f>SUMIFS('2012Figures'!$J:$J,'2012Figures'!$C:$C,$A101,'2012Figures'!$H:$H,$B101,'2012Figures'!$I:$I,$C101,'2012Figures'!$B:$B,"CyToBroker",'2012Figures'!$G:$G,"P1",'2012Figures'!$E:$E,$B$1)</f>
        <v>0</v>
      </c>
      <c r="R101" s="46" t="str">
        <f t="shared" si="18"/>
        <v/>
      </c>
      <c r="S101" s="46" t="str">
        <f t="shared" si="18"/>
        <v/>
      </c>
      <c r="T101" s="46" t="str">
        <f t="shared" si="18"/>
        <v/>
      </c>
      <c r="U101" s="46" t="str">
        <f t="shared" si="18"/>
        <v/>
      </c>
      <c r="V101" s="46" t="str">
        <f t="shared" si="18"/>
        <v/>
      </c>
    </row>
    <row r="102" spans="1:22" x14ac:dyDescent="0.2">
      <c r="A102" s="1">
        <v>104</v>
      </c>
      <c r="B102" s="1" t="s">
        <v>95</v>
      </c>
      <c r="C102" s="8">
        <v>9</v>
      </c>
      <c r="D102" s="29">
        <f>SUMIFS('2013Figures'!$J:$J,'2013Figures'!$C:$C,$A102,'2013Figures'!$H:$H,$B102,'2013Figures'!$I:$I,$C102,'2013Figures'!$E:$E,$B$1)</f>
        <v>0</v>
      </c>
      <c r="E102" s="9">
        <f>SUMIFS('2013Figures'!$J:$J,'2013Figures'!$C:$C,$A102,'2013Figures'!$H:$H,$B102,'2013Figures'!$I:$I,$C102,'2013Figures'!$B:$B,"BrokerToCy",'2013Figures'!$G:$G,"E1",'2013Figures'!$E:$E,$B$1)</f>
        <v>0</v>
      </c>
      <c r="F102" s="9">
        <f>SUMIFS('2013Figures'!$J:$J,'2013Figures'!$C:$C,$A102,'2013Figures'!$H:$H,$B102,'2013Figures'!$I:$I,$C102,'2013Figures'!$B:$B,"BrokerToCy",'2013Figures'!$G:$G,"P1",'2013Figures'!$E:$E,$B$1)</f>
        <v>0</v>
      </c>
      <c r="G102" s="9">
        <f>SUMIFS('2013Figures'!$J:$J,'2013Figures'!$C:$C,$A102,'2013Figures'!$H:$H,$B102,'2013Figures'!$I:$I,$C102,'2013Figures'!$B:$B,"CyToBroker",'2013Figures'!$G:$G,"E1",'2013Figures'!$E:$E,$B$1)</f>
        <v>0</v>
      </c>
      <c r="H102" s="9">
        <f>SUMIFS('2013Figures'!$J:$J,'2013Figures'!$C:$C,$A102,'2013Figures'!$H:$H,$B102,'2013Figures'!$I:$I,$C102,'2013Figures'!$B:$B,"CyToBroker",'2013Figures'!$G:$G,"P1",'2013Figures'!$E:$E,$B$1)</f>
        <v>0</v>
      </c>
      <c r="J102" s="8">
        <v>201401</v>
      </c>
      <c r="L102" s="42">
        <f>SUMIFS('2012Figures'!$J:$J,'2012Figures'!$C:$C,$A102,'2012Figures'!$H:$H,$B102,'2012Figures'!$I:$I,$C102,'2012Figures'!$E:$E,$B$1)</f>
        <v>0</v>
      </c>
      <c r="M102" s="52">
        <f>SUMIFS('2012Figures'!$J:$J,'2012Figures'!$C:$C,$A102,'2012Figures'!$H:$H,$B102,'2012Figures'!$I:$I,$C102,'2012Figures'!$B:$B,"BrokerToCy",'2012Figures'!$G:$G,"E1",'2012Figures'!$E:$E,$B$1)</f>
        <v>0</v>
      </c>
      <c r="N102" s="52">
        <f>SUMIFS('2012Figures'!$J:$J,'2012Figures'!$C:$C,$A102,'2012Figures'!$H:$H,$B102,'2012Figures'!$I:$I,$C102,'2012Figures'!$B:$B,"BrokerToCy",'2012Figures'!$G:$G,"P1",'2012Figures'!$E:$E,$B$1)</f>
        <v>0</v>
      </c>
      <c r="O102" s="52">
        <f>SUMIFS('2012Figures'!$J:$J,'2012Figures'!$C:$C,$A102,'2012Figures'!$H:$H,$B102,'2012Figures'!$I:$I,$C102,'2012Figures'!$B:$B,"CyToBroker",'2012Figures'!$G:$G,"E1",'2012Figures'!$E:$E,$B$1)</f>
        <v>0</v>
      </c>
      <c r="P102" s="52">
        <f>SUMIFS('2012Figures'!$J:$J,'2012Figures'!$C:$C,$A102,'2012Figures'!$H:$H,$B102,'2012Figures'!$I:$I,$C102,'2012Figures'!$B:$B,"CyToBroker",'2012Figures'!$G:$G,"P1",'2012Figures'!$E:$E,$B$1)</f>
        <v>0</v>
      </c>
      <c r="R102" s="46" t="str">
        <f t="shared" si="18"/>
        <v/>
      </c>
      <c r="S102" s="46" t="str">
        <f t="shared" si="18"/>
        <v/>
      </c>
      <c r="T102" s="46" t="str">
        <f t="shared" si="18"/>
        <v/>
      </c>
      <c r="U102" s="46" t="str">
        <f t="shared" si="18"/>
        <v/>
      </c>
      <c r="V102" s="46" t="str">
        <f t="shared" si="18"/>
        <v/>
      </c>
    </row>
    <row r="103" spans="1:22" x14ac:dyDescent="0.2">
      <c r="A103" s="1">
        <v>104</v>
      </c>
      <c r="B103" s="1" t="s">
        <v>95</v>
      </c>
      <c r="C103" s="8">
        <v>8</v>
      </c>
      <c r="D103" s="29">
        <f>SUMIFS('2013Figures'!$J:$J,'2013Figures'!$C:$C,$A103,'2013Figures'!$H:$H,$B103,'2013Figures'!$I:$I,$C103,'2013Figures'!$E:$E,$B$1)</f>
        <v>0</v>
      </c>
      <c r="E103" s="9">
        <f>SUMIFS('2013Figures'!$J:$J,'2013Figures'!$C:$C,$A103,'2013Figures'!$H:$H,$B103,'2013Figures'!$I:$I,$C103,'2013Figures'!$B:$B,"BrokerToCy",'2013Figures'!$G:$G,"E1",'2013Figures'!$E:$E,$B$1)</f>
        <v>0</v>
      </c>
      <c r="F103" s="9">
        <f>SUMIFS('2013Figures'!$J:$J,'2013Figures'!$C:$C,$A103,'2013Figures'!$H:$H,$B103,'2013Figures'!$I:$I,$C103,'2013Figures'!$B:$B,"BrokerToCy",'2013Figures'!$G:$G,"P1",'2013Figures'!$E:$E,$B$1)</f>
        <v>0</v>
      </c>
      <c r="G103" s="9">
        <f>SUMIFS('2013Figures'!$J:$J,'2013Figures'!$C:$C,$A103,'2013Figures'!$H:$H,$B103,'2013Figures'!$I:$I,$C103,'2013Figures'!$B:$B,"CyToBroker",'2013Figures'!$G:$G,"E1",'2013Figures'!$E:$E,$B$1)</f>
        <v>0</v>
      </c>
      <c r="H103" s="9">
        <f>SUMIFS('2013Figures'!$J:$J,'2013Figures'!$C:$C,$A103,'2013Figures'!$H:$H,$B103,'2013Figures'!$I:$I,$C103,'2013Figures'!$B:$B,"CyToBroker",'2013Figures'!$G:$G,"P1",'2013Figures'!$E:$E,$B$1)</f>
        <v>0</v>
      </c>
      <c r="I103" s="30"/>
      <c r="J103" s="31">
        <v>201301</v>
      </c>
      <c r="K103" s="30"/>
      <c r="L103" s="42">
        <f>SUMIFS('2012Figures'!$J:$J,'2012Figures'!$C:$C,$A103,'2012Figures'!$H:$H,$B103,'2012Figures'!$I:$I,$C103,'2012Figures'!$E:$E,$B$1)</f>
        <v>0</v>
      </c>
      <c r="M103" s="52">
        <f>SUMIFS('2012Figures'!$J:$J,'2012Figures'!$C:$C,$A103,'2012Figures'!$H:$H,$B103,'2012Figures'!$I:$I,$C103,'2012Figures'!$B:$B,"BrokerToCy",'2012Figures'!$G:$G,"E1",'2012Figures'!$E:$E,$B$1)</f>
        <v>0</v>
      </c>
      <c r="N103" s="52">
        <f>SUMIFS('2012Figures'!$J:$J,'2012Figures'!$C:$C,$A103,'2012Figures'!$H:$H,$B103,'2012Figures'!$I:$I,$C103,'2012Figures'!$B:$B,"BrokerToCy",'2012Figures'!$G:$G,"P1",'2012Figures'!$E:$E,$B$1)</f>
        <v>0</v>
      </c>
      <c r="O103" s="52">
        <f>SUMIFS('2012Figures'!$J:$J,'2012Figures'!$C:$C,$A103,'2012Figures'!$H:$H,$B103,'2012Figures'!$I:$I,$C103,'2012Figures'!$B:$B,"CyToBroker",'2012Figures'!$G:$G,"E1",'2012Figures'!$E:$E,$B$1)</f>
        <v>0</v>
      </c>
      <c r="P103" s="52">
        <f>SUMIFS('2012Figures'!$J:$J,'2012Figures'!$C:$C,$A103,'2012Figures'!$H:$H,$B103,'2012Figures'!$I:$I,$C103,'2012Figures'!$B:$B,"CyToBroker",'2012Figures'!$G:$G,"P1",'2012Figures'!$E:$E,$B$1)</f>
        <v>0</v>
      </c>
      <c r="Q103" s="30"/>
      <c r="R103" s="46" t="str">
        <f t="shared" si="18"/>
        <v/>
      </c>
      <c r="S103" s="46" t="str">
        <f t="shared" si="18"/>
        <v/>
      </c>
      <c r="T103" s="46" t="str">
        <f t="shared" si="18"/>
        <v/>
      </c>
      <c r="U103" s="46" t="str">
        <f t="shared" si="18"/>
        <v/>
      </c>
      <c r="V103" s="46" t="str">
        <f t="shared" si="18"/>
        <v/>
      </c>
    </row>
    <row r="104" spans="1:22" x14ac:dyDescent="0.2">
      <c r="A104" s="1">
        <v>104</v>
      </c>
      <c r="B104" s="1" t="s">
        <v>95</v>
      </c>
      <c r="C104" s="8">
        <v>7</v>
      </c>
      <c r="D104" s="29">
        <f>SUMIFS('2013Figures'!$J:$J,'2013Figures'!$C:$C,$A104,'2013Figures'!$H:$H,$B104,'2013Figures'!$I:$I,$C104,'2013Figures'!$E:$E,$B$1)</f>
        <v>0</v>
      </c>
      <c r="E104" s="9">
        <f>SUMIFS('2013Figures'!$J:$J,'2013Figures'!$C:$C,$A104,'2013Figures'!$H:$H,$B104,'2013Figures'!$I:$I,$C104,'2013Figures'!$B:$B,"BrokerToCy",'2013Figures'!$G:$G,"E1",'2013Figures'!$E:$E,$B$1)</f>
        <v>0</v>
      </c>
      <c r="F104" s="9">
        <f>SUMIFS('2013Figures'!$J:$J,'2013Figures'!$C:$C,$A104,'2013Figures'!$H:$H,$B104,'2013Figures'!$I:$I,$C104,'2013Figures'!$B:$B,"BrokerToCy",'2013Figures'!$G:$G,"P1",'2013Figures'!$E:$E,$B$1)</f>
        <v>0</v>
      </c>
      <c r="G104" s="9">
        <f>SUMIFS('2013Figures'!$J:$J,'2013Figures'!$C:$C,$A104,'2013Figures'!$H:$H,$B104,'2013Figures'!$I:$I,$C104,'2013Figures'!$B:$B,"CyToBroker",'2013Figures'!$G:$G,"E1",'2013Figures'!$E:$E,$B$1)</f>
        <v>0</v>
      </c>
      <c r="H104" s="9">
        <f>SUMIFS('2013Figures'!$J:$J,'2013Figures'!$C:$C,$A104,'2013Figures'!$H:$H,$B104,'2013Figures'!$I:$I,$C104,'2013Figures'!$B:$B,"CyToBroker",'2013Figures'!$G:$G,"P1",'2013Figures'!$E:$E,$B$1)</f>
        <v>0</v>
      </c>
      <c r="J104" s="8">
        <v>201201</v>
      </c>
      <c r="L104" s="42">
        <f>SUMIFS('2012Figures'!$J:$J,'2012Figures'!$C:$C,$A104,'2012Figures'!$H:$H,$B104,'2012Figures'!$I:$I,$C104,'2012Figures'!$E:$E,$B$1)</f>
        <v>0</v>
      </c>
      <c r="M104" s="52">
        <f>SUMIFS('2012Figures'!$J:$J,'2012Figures'!$C:$C,$A104,'2012Figures'!$H:$H,$B104,'2012Figures'!$I:$I,$C104,'2012Figures'!$B:$B,"BrokerToCy",'2012Figures'!$G:$G,"E1",'2012Figures'!$E:$E,$B$1)</f>
        <v>0</v>
      </c>
      <c r="N104" s="52">
        <f>SUMIFS('2012Figures'!$J:$J,'2012Figures'!$C:$C,$A104,'2012Figures'!$H:$H,$B104,'2012Figures'!$I:$I,$C104,'2012Figures'!$B:$B,"BrokerToCy",'2012Figures'!$G:$G,"P1",'2012Figures'!$E:$E,$B$1)</f>
        <v>0</v>
      </c>
      <c r="O104" s="52">
        <f>SUMIFS('2012Figures'!$J:$J,'2012Figures'!$C:$C,$A104,'2012Figures'!$H:$H,$B104,'2012Figures'!$I:$I,$C104,'2012Figures'!$B:$B,"CyToBroker",'2012Figures'!$G:$G,"E1",'2012Figures'!$E:$E,$B$1)</f>
        <v>0</v>
      </c>
      <c r="P104" s="52">
        <f>SUMIFS('2012Figures'!$J:$J,'2012Figures'!$C:$C,$A104,'2012Figures'!$H:$H,$B104,'2012Figures'!$I:$I,$C104,'2012Figures'!$B:$B,"CyToBroker",'2012Figures'!$G:$G,"P1",'2012Figures'!$E:$E,$B$1)</f>
        <v>0</v>
      </c>
      <c r="R104" s="46" t="str">
        <f t="shared" si="18"/>
        <v/>
      </c>
      <c r="S104" s="46" t="str">
        <f t="shared" si="18"/>
        <v/>
      </c>
      <c r="T104" s="46" t="str">
        <f t="shared" si="18"/>
        <v/>
      </c>
      <c r="U104" s="46" t="str">
        <f t="shared" si="18"/>
        <v/>
      </c>
      <c r="V104" s="46" t="str">
        <f t="shared" si="18"/>
        <v/>
      </c>
    </row>
    <row r="105" spans="1:22" x14ac:dyDescent="0.2">
      <c r="A105" s="1">
        <v>104</v>
      </c>
      <c r="B105" s="1" t="s">
        <v>95</v>
      </c>
      <c r="C105" s="8">
        <v>6</v>
      </c>
      <c r="D105" s="29">
        <f>SUMIFS('2013Figures'!$J:$J,'2013Figures'!$C:$C,$A105,'2013Figures'!$H:$H,$B105,'2013Figures'!$I:$I,$C105,'2013Figures'!$E:$E,$B$1)</f>
        <v>0</v>
      </c>
      <c r="E105" s="9">
        <f>SUMIFS('2013Figures'!$J:$J,'2013Figures'!$C:$C,$A105,'2013Figures'!$H:$H,$B105,'2013Figures'!$I:$I,$C105,'2013Figures'!$B:$B,"BrokerToCy",'2013Figures'!$G:$G,"E1",'2013Figures'!$E:$E,$B$1)</f>
        <v>0</v>
      </c>
      <c r="F105" s="9">
        <f>SUMIFS('2013Figures'!$J:$J,'2013Figures'!$C:$C,$A105,'2013Figures'!$H:$H,$B105,'2013Figures'!$I:$I,$C105,'2013Figures'!$B:$B,"BrokerToCy",'2013Figures'!$G:$G,"P1",'2013Figures'!$E:$E,$B$1)</f>
        <v>0</v>
      </c>
      <c r="G105" s="9">
        <f>SUMIFS('2013Figures'!$J:$J,'2013Figures'!$C:$C,$A105,'2013Figures'!$H:$H,$B105,'2013Figures'!$I:$I,$C105,'2013Figures'!$B:$B,"CyToBroker",'2013Figures'!$G:$G,"E1",'2013Figures'!$E:$E,$B$1)</f>
        <v>0</v>
      </c>
      <c r="H105" s="9">
        <f>SUMIFS('2013Figures'!$J:$J,'2013Figures'!$C:$C,$A105,'2013Figures'!$H:$H,$B105,'2013Figures'!$I:$I,$C105,'2013Figures'!$B:$B,"CyToBroker",'2013Figures'!$G:$G,"P1",'2013Figures'!$E:$E,$B$1)</f>
        <v>0</v>
      </c>
      <c r="J105" s="8">
        <v>201101</v>
      </c>
      <c r="L105" s="42">
        <f>SUMIFS('2012Figures'!$J:$J,'2012Figures'!$C:$C,$A105,'2012Figures'!$H:$H,$B105,'2012Figures'!$I:$I,$C105,'2012Figures'!$E:$E,$B$1)</f>
        <v>0</v>
      </c>
      <c r="M105" s="52">
        <f>SUMIFS('2012Figures'!$J:$J,'2012Figures'!$C:$C,$A105,'2012Figures'!$H:$H,$B105,'2012Figures'!$I:$I,$C105,'2012Figures'!$B:$B,"BrokerToCy",'2012Figures'!$G:$G,"E1",'2012Figures'!$E:$E,$B$1)</f>
        <v>0</v>
      </c>
      <c r="N105" s="52">
        <f>SUMIFS('2012Figures'!$J:$J,'2012Figures'!$C:$C,$A105,'2012Figures'!$H:$H,$B105,'2012Figures'!$I:$I,$C105,'2012Figures'!$B:$B,"BrokerToCy",'2012Figures'!$G:$G,"P1",'2012Figures'!$E:$E,$B$1)</f>
        <v>0</v>
      </c>
      <c r="O105" s="52">
        <f>SUMIFS('2012Figures'!$J:$J,'2012Figures'!$C:$C,$A105,'2012Figures'!$H:$H,$B105,'2012Figures'!$I:$I,$C105,'2012Figures'!$B:$B,"CyToBroker",'2012Figures'!$G:$G,"E1",'2012Figures'!$E:$E,$B$1)</f>
        <v>0</v>
      </c>
      <c r="P105" s="52">
        <f>SUMIFS('2012Figures'!$J:$J,'2012Figures'!$C:$C,$A105,'2012Figures'!$H:$H,$B105,'2012Figures'!$I:$I,$C105,'2012Figures'!$B:$B,"CyToBroker",'2012Figures'!$G:$G,"P1",'2012Figures'!$E:$E,$B$1)</f>
        <v>0</v>
      </c>
      <c r="R105" s="46" t="str">
        <f t="shared" si="18"/>
        <v/>
      </c>
      <c r="S105" s="46" t="str">
        <f t="shared" si="18"/>
        <v/>
      </c>
      <c r="T105" s="46" t="str">
        <f t="shared" si="18"/>
        <v/>
      </c>
      <c r="U105" s="46" t="str">
        <f t="shared" si="18"/>
        <v/>
      </c>
      <c r="V105" s="46" t="str">
        <f t="shared" si="18"/>
        <v/>
      </c>
    </row>
    <row r="106" spans="1:22" x14ac:dyDescent="0.2">
      <c r="A106" s="1">
        <v>104</v>
      </c>
      <c r="B106" s="1" t="s">
        <v>95</v>
      </c>
      <c r="C106" s="8">
        <v>5</v>
      </c>
      <c r="D106" s="29">
        <f>SUMIFS('2013Figures'!$J:$J,'2013Figures'!$C:$C,$A106,'2013Figures'!$H:$H,$B106,'2013Figures'!$I:$I,$C106,'2013Figures'!$E:$E,$B$1)</f>
        <v>0</v>
      </c>
      <c r="E106" s="9">
        <f>SUMIFS('2013Figures'!$J:$J,'2013Figures'!$C:$C,$A106,'2013Figures'!$H:$H,$B106,'2013Figures'!$I:$I,$C106,'2013Figures'!$B:$B,"BrokerToCy",'2013Figures'!$G:$G,"E1",'2013Figures'!$E:$E,$B$1)</f>
        <v>0</v>
      </c>
      <c r="F106" s="9">
        <f>SUMIFS('2013Figures'!$J:$J,'2013Figures'!$C:$C,$A106,'2013Figures'!$H:$H,$B106,'2013Figures'!$I:$I,$C106,'2013Figures'!$B:$B,"BrokerToCy",'2013Figures'!$G:$G,"P1",'2013Figures'!$E:$E,$B$1)</f>
        <v>0</v>
      </c>
      <c r="G106" s="9">
        <f>SUMIFS('2013Figures'!$J:$J,'2013Figures'!$C:$C,$A106,'2013Figures'!$H:$H,$B106,'2013Figures'!$I:$I,$C106,'2013Figures'!$B:$B,"CyToBroker",'2013Figures'!$G:$G,"E1",'2013Figures'!$E:$E,$B$1)</f>
        <v>0</v>
      </c>
      <c r="H106" s="9">
        <f>SUMIFS('2013Figures'!$J:$J,'2013Figures'!$C:$C,$A106,'2013Figures'!$H:$H,$B106,'2013Figures'!$I:$I,$C106,'2013Figures'!$B:$B,"CyToBroker",'2013Figures'!$G:$G,"P1",'2013Figures'!$E:$E,$B$1)</f>
        <v>0</v>
      </c>
      <c r="J106" s="8">
        <v>201001</v>
      </c>
      <c r="L106" s="42">
        <f>SUMIFS('2012Figures'!$J:$J,'2012Figures'!$C:$C,$A106,'2012Figures'!$H:$H,$B106,'2012Figures'!$I:$I,$C106,'2012Figures'!$E:$E,$B$1)</f>
        <v>0</v>
      </c>
      <c r="M106" s="52">
        <f>SUMIFS('2012Figures'!$J:$J,'2012Figures'!$C:$C,$A106,'2012Figures'!$H:$H,$B106,'2012Figures'!$I:$I,$C106,'2012Figures'!$B:$B,"BrokerToCy",'2012Figures'!$G:$G,"E1",'2012Figures'!$E:$E,$B$1)</f>
        <v>0</v>
      </c>
      <c r="N106" s="52">
        <f>SUMIFS('2012Figures'!$J:$J,'2012Figures'!$C:$C,$A106,'2012Figures'!$H:$H,$B106,'2012Figures'!$I:$I,$C106,'2012Figures'!$B:$B,"BrokerToCy",'2012Figures'!$G:$G,"P1",'2012Figures'!$E:$E,$B$1)</f>
        <v>0</v>
      </c>
      <c r="O106" s="52">
        <f>SUMIFS('2012Figures'!$J:$J,'2012Figures'!$C:$C,$A106,'2012Figures'!$H:$H,$B106,'2012Figures'!$I:$I,$C106,'2012Figures'!$B:$B,"CyToBroker",'2012Figures'!$G:$G,"E1",'2012Figures'!$E:$E,$B$1)</f>
        <v>0</v>
      </c>
      <c r="P106" s="52">
        <f>SUMIFS('2012Figures'!$J:$J,'2012Figures'!$C:$C,$A106,'2012Figures'!$H:$H,$B106,'2012Figures'!$I:$I,$C106,'2012Figures'!$B:$B,"CyToBroker",'2012Figures'!$G:$G,"P1",'2012Figures'!$E:$E,$B$1)</f>
        <v>0</v>
      </c>
      <c r="R106" s="46" t="str">
        <f t="shared" si="18"/>
        <v/>
      </c>
      <c r="S106" s="46" t="str">
        <f t="shared" si="18"/>
        <v/>
      </c>
      <c r="T106" s="46" t="str">
        <f t="shared" si="18"/>
        <v/>
      </c>
      <c r="U106" s="46" t="str">
        <f t="shared" si="18"/>
        <v/>
      </c>
      <c r="V106" s="46" t="str">
        <f t="shared" si="18"/>
        <v/>
      </c>
    </row>
    <row r="107" spans="1:22" x14ac:dyDescent="0.2">
      <c r="A107" s="1">
        <v>104</v>
      </c>
      <c r="B107" s="1" t="s">
        <v>95</v>
      </c>
      <c r="C107" s="8">
        <v>4</v>
      </c>
      <c r="D107" s="29">
        <f>SUMIFS('2013Figures'!$J:$J,'2013Figures'!$C:$C,$A107,'2013Figures'!$H:$H,$B107,'2013Figures'!$I:$I,$C107,'2013Figures'!$E:$E,$B$1)</f>
        <v>0</v>
      </c>
      <c r="E107" s="9">
        <f>SUMIFS('2013Figures'!$J:$J,'2013Figures'!$C:$C,$A107,'2013Figures'!$H:$H,$B107,'2013Figures'!$I:$I,$C107,'2013Figures'!$B:$B,"BrokerToCy",'2013Figures'!$G:$G,"E1",'2013Figures'!$E:$E,$B$1)</f>
        <v>0</v>
      </c>
      <c r="F107" s="9">
        <f>SUMIFS('2013Figures'!$J:$J,'2013Figures'!$C:$C,$A107,'2013Figures'!$H:$H,$B107,'2013Figures'!$I:$I,$C107,'2013Figures'!$B:$B,"BrokerToCy",'2013Figures'!$G:$G,"P1",'2013Figures'!$E:$E,$B$1)</f>
        <v>0</v>
      </c>
      <c r="G107" s="9">
        <f>SUMIFS('2013Figures'!$J:$J,'2013Figures'!$C:$C,$A107,'2013Figures'!$H:$H,$B107,'2013Figures'!$I:$I,$C107,'2013Figures'!$B:$B,"CyToBroker",'2013Figures'!$G:$G,"E1",'2013Figures'!$E:$E,$B$1)</f>
        <v>0</v>
      </c>
      <c r="H107" s="9">
        <f>SUMIFS('2013Figures'!$J:$J,'2013Figures'!$C:$C,$A107,'2013Figures'!$H:$H,$B107,'2013Figures'!$I:$I,$C107,'2013Figures'!$B:$B,"CyToBroker",'2013Figures'!$G:$G,"P1",'2013Figures'!$E:$E,$B$1)</f>
        <v>0</v>
      </c>
      <c r="J107" s="8">
        <v>200901</v>
      </c>
      <c r="L107" s="42">
        <f>SUMIFS('2012Figures'!$J:$J,'2012Figures'!$C:$C,$A107,'2012Figures'!$H:$H,$B107,'2012Figures'!$I:$I,$C107,'2012Figures'!$E:$E,$B$1)</f>
        <v>0</v>
      </c>
      <c r="M107" s="52">
        <f>SUMIFS('2012Figures'!$J:$J,'2012Figures'!$C:$C,$A107,'2012Figures'!$H:$H,$B107,'2012Figures'!$I:$I,$C107,'2012Figures'!$B:$B,"BrokerToCy",'2012Figures'!$G:$G,"E1",'2012Figures'!$E:$E,$B$1)</f>
        <v>0</v>
      </c>
      <c r="N107" s="52">
        <f>SUMIFS('2012Figures'!$J:$J,'2012Figures'!$C:$C,$A107,'2012Figures'!$H:$H,$B107,'2012Figures'!$I:$I,$C107,'2012Figures'!$B:$B,"BrokerToCy",'2012Figures'!$G:$G,"P1",'2012Figures'!$E:$E,$B$1)</f>
        <v>0</v>
      </c>
      <c r="O107" s="52">
        <f>SUMIFS('2012Figures'!$J:$J,'2012Figures'!$C:$C,$A107,'2012Figures'!$H:$H,$B107,'2012Figures'!$I:$I,$C107,'2012Figures'!$B:$B,"CyToBroker",'2012Figures'!$G:$G,"E1",'2012Figures'!$E:$E,$B$1)</f>
        <v>0</v>
      </c>
      <c r="P107" s="52">
        <f>SUMIFS('2012Figures'!$J:$J,'2012Figures'!$C:$C,$A107,'2012Figures'!$H:$H,$B107,'2012Figures'!$I:$I,$C107,'2012Figures'!$B:$B,"CyToBroker",'2012Figures'!$G:$G,"P1",'2012Figures'!$E:$E,$B$1)</f>
        <v>0</v>
      </c>
      <c r="R107" s="46" t="str">
        <f t="shared" si="18"/>
        <v/>
      </c>
      <c r="S107" s="46" t="str">
        <f t="shared" si="18"/>
        <v/>
      </c>
      <c r="T107" s="46" t="str">
        <f t="shared" si="18"/>
        <v/>
      </c>
      <c r="U107" s="46" t="str">
        <f t="shared" si="18"/>
        <v/>
      </c>
      <c r="V107" s="46" t="str">
        <f t="shared" si="18"/>
        <v/>
      </c>
    </row>
    <row r="108" spans="1:22" x14ac:dyDescent="0.2">
      <c r="A108" s="1">
        <v>104</v>
      </c>
      <c r="B108" s="1" t="s">
        <v>95</v>
      </c>
      <c r="C108" s="8">
        <v>3</v>
      </c>
      <c r="D108" s="29">
        <f>SUMIFS('2013Figures'!$J:$J,'2013Figures'!$C:$C,$A108,'2013Figures'!$H:$H,$B108,'2013Figures'!$I:$I,$C108,'2013Figures'!$E:$E,$B$1)</f>
        <v>0</v>
      </c>
      <c r="E108" s="9">
        <f>SUMIFS('2013Figures'!$J:$J,'2013Figures'!$C:$C,$A108,'2013Figures'!$H:$H,$B108,'2013Figures'!$I:$I,$C108,'2013Figures'!$B:$B,"BrokerToCy",'2013Figures'!$G:$G,"E1",'2013Figures'!$E:$E,$B$1)</f>
        <v>0</v>
      </c>
      <c r="F108" s="9">
        <f>SUMIFS('2013Figures'!$J:$J,'2013Figures'!$C:$C,$A108,'2013Figures'!$H:$H,$B108,'2013Figures'!$I:$I,$C108,'2013Figures'!$B:$B,"BrokerToCy",'2013Figures'!$G:$G,"P1",'2013Figures'!$E:$E,$B$1)</f>
        <v>0</v>
      </c>
      <c r="G108" s="9">
        <f>SUMIFS('2013Figures'!$J:$J,'2013Figures'!$C:$C,$A108,'2013Figures'!$H:$H,$B108,'2013Figures'!$I:$I,$C108,'2013Figures'!$B:$B,"CyToBroker",'2013Figures'!$G:$G,"E1",'2013Figures'!$E:$E,$B$1)</f>
        <v>0</v>
      </c>
      <c r="H108" s="9">
        <f>SUMIFS('2013Figures'!$J:$J,'2013Figures'!$C:$C,$A108,'2013Figures'!$H:$H,$B108,'2013Figures'!$I:$I,$C108,'2013Figures'!$B:$B,"CyToBroker",'2013Figures'!$G:$G,"P1",'2013Figures'!$E:$E,$B$1)</f>
        <v>0</v>
      </c>
      <c r="J108" s="8">
        <v>200801</v>
      </c>
      <c r="L108" s="42">
        <f>SUMIFS('2012Figures'!$J:$J,'2012Figures'!$C:$C,$A108,'2012Figures'!$H:$H,$B108,'2012Figures'!$I:$I,$C108,'2012Figures'!$E:$E,$B$1)</f>
        <v>0</v>
      </c>
      <c r="M108" s="52">
        <f>SUMIFS('2012Figures'!$J:$J,'2012Figures'!$C:$C,$A108,'2012Figures'!$H:$H,$B108,'2012Figures'!$I:$I,$C108,'2012Figures'!$B:$B,"BrokerToCy",'2012Figures'!$G:$G,"E1",'2012Figures'!$E:$E,$B$1)</f>
        <v>0</v>
      </c>
      <c r="N108" s="52">
        <f>SUMIFS('2012Figures'!$J:$J,'2012Figures'!$C:$C,$A108,'2012Figures'!$H:$H,$B108,'2012Figures'!$I:$I,$C108,'2012Figures'!$B:$B,"BrokerToCy",'2012Figures'!$G:$G,"P1",'2012Figures'!$E:$E,$B$1)</f>
        <v>0</v>
      </c>
      <c r="O108" s="52">
        <f>SUMIFS('2012Figures'!$J:$J,'2012Figures'!$C:$C,$A108,'2012Figures'!$H:$H,$B108,'2012Figures'!$I:$I,$C108,'2012Figures'!$B:$B,"CyToBroker",'2012Figures'!$G:$G,"E1",'2012Figures'!$E:$E,$B$1)</f>
        <v>0</v>
      </c>
      <c r="P108" s="52">
        <f>SUMIFS('2012Figures'!$J:$J,'2012Figures'!$C:$C,$A108,'2012Figures'!$H:$H,$B108,'2012Figures'!$I:$I,$C108,'2012Figures'!$B:$B,"CyToBroker",'2012Figures'!$G:$G,"P1",'2012Figures'!$E:$E,$B$1)</f>
        <v>0</v>
      </c>
      <c r="R108" s="46" t="str">
        <f t="shared" si="18"/>
        <v/>
      </c>
      <c r="S108" s="46" t="str">
        <f t="shared" si="18"/>
        <v/>
      </c>
      <c r="T108" s="46" t="str">
        <f t="shared" si="18"/>
        <v/>
      </c>
      <c r="U108" s="46" t="str">
        <f t="shared" si="18"/>
        <v/>
      </c>
      <c r="V108" s="46" t="str">
        <f t="shared" si="18"/>
        <v/>
      </c>
    </row>
    <row r="109" spans="1:22" x14ac:dyDescent="0.2">
      <c r="A109" s="1">
        <v>104</v>
      </c>
      <c r="B109" s="1" t="s">
        <v>95</v>
      </c>
      <c r="C109" s="8">
        <v>2</v>
      </c>
      <c r="D109" s="29">
        <f>SUMIFS('2013Figures'!$J:$J,'2013Figures'!$C:$C,$A109,'2013Figures'!$H:$H,$B109,'2013Figures'!$I:$I,$C109,'2013Figures'!$E:$E,$B$1)</f>
        <v>0</v>
      </c>
      <c r="E109" s="9">
        <f>SUMIFS('2013Figures'!$J:$J,'2013Figures'!$C:$C,$A109,'2013Figures'!$H:$H,$B109,'2013Figures'!$I:$I,$C109,'2013Figures'!$B:$B,"BrokerToCy",'2013Figures'!$G:$G,"E1",'2013Figures'!$E:$E,$B$1)</f>
        <v>0</v>
      </c>
      <c r="F109" s="9">
        <f>SUMIFS('2013Figures'!$J:$J,'2013Figures'!$C:$C,$A109,'2013Figures'!$H:$H,$B109,'2013Figures'!$I:$I,$C109,'2013Figures'!$B:$B,"BrokerToCy",'2013Figures'!$G:$G,"P1",'2013Figures'!$E:$E,$B$1)</f>
        <v>0</v>
      </c>
      <c r="G109" s="9">
        <f>SUMIFS('2013Figures'!$J:$J,'2013Figures'!$C:$C,$A109,'2013Figures'!$H:$H,$B109,'2013Figures'!$I:$I,$C109,'2013Figures'!$B:$B,"CyToBroker",'2013Figures'!$G:$G,"E1",'2013Figures'!$E:$E,$B$1)</f>
        <v>0</v>
      </c>
      <c r="H109" s="9">
        <f>SUMIFS('2013Figures'!$J:$J,'2013Figures'!$C:$C,$A109,'2013Figures'!$H:$H,$B109,'2013Figures'!$I:$I,$C109,'2013Figures'!$B:$B,"CyToBroker",'2013Figures'!$G:$G,"P1",'2013Figures'!$E:$E,$B$1)</f>
        <v>0</v>
      </c>
      <c r="J109" s="8">
        <v>200701</v>
      </c>
      <c r="L109" s="42">
        <f>SUMIFS('2012Figures'!$J:$J,'2012Figures'!$C:$C,$A109,'2012Figures'!$H:$H,$B109,'2012Figures'!$I:$I,$C109,'2012Figures'!$E:$E,$B$1)</f>
        <v>0</v>
      </c>
      <c r="M109" s="52">
        <f>SUMIFS('2012Figures'!$J:$J,'2012Figures'!$C:$C,$A109,'2012Figures'!$H:$H,$B109,'2012Figures'!$I:$I,$C109,'2012Figures'!$B:$B,"BrokerToCy",'2012Figures'!$G:$G,"E1",'2012Figures'!$E:$E,$B$1)</f>
        <v>0</v>
      </c>
      <c r="N109" s="52">
        <f>SUMIFS('2012Figures'!$J:$J,'2012Figures'!$C:$C,$A109,'2012Figures'!$H:$H,$B109,'2012Figures'!$I:$I,$C109,'2012Figures'!$B:$B,"BrokerToCy",'2012Figures'!$G:$G,"P1",'2012Figures'!$E:$E,$B$1)</f>
        <v>0</v>
      </c>
      <c r="O109" s="52">
        <f>SUMIFS('2012Figures'!$J:$J,'2012Figures'!$C:$C,$A109,'2012Figures'!$H:$H,$B109,'2012Figures'!$I:$I,$C109,'2012Figures'!$B:$B,"CyToBroker",'2012Figures'!$G:$G,"E1",'2012Figures'!$E:$E,$B$1)</f>
        <v>0</v>
      </c>
      <c r="P109" s="52">
        <f>SUMIFS('2012Figures'!$J:$J,'2012Figures'!$C:$C,$A109,'2012Figures'!$H:$H,$B109,'2012Figures'!$I:$I,$C109,'2012Figures'!$B:$B,"CyToBroker",'2012Figures'!$G:$G,"P1",'2012Figures'!$E:$E,$B$1)</f>
        <v>0</v>
      </c>
      <c r="R109" s="46" t="str">
        <f t="shared" si="18"/>
        <v/>
      </c>
      <c r="S109" s="46" t="str">
        <f t="shared" si="18"/>
        <v/>
      </c>
      <c r="T109" s="46" t="str">
        <f t="shared" si="18"/>
        <v/>
      </c>
      <c r="U109" s="46" t="str">
        <f t="shared" si="18"/>
        <v/>
      </c>
      <c r="V109" s="46" t="str">
        <f t="shared" si="18"/>
        <v/>
      </c>
    </row>
    <row r="110" spans="1:22" x14ac:dyDescent="0.2">
      <c r="A110" s="1">
        <v>104</v>
      </c>
      <c r="B110" s="1" t="s">
        <v>95</v>
      </c>
      <c r="C110" s="8">
        <v>1</v>
      </c>
      <c r="D110" s="29">
        <f>SUMIFS('2013Figures'!$J:$J,'2013Figures'!$C:$C,$A110,'2013Figures'!$H:$H,$B110,'2013Figures'!$I:$I,$C110,'2013Figures'!$E:$E,$B$1)</f>
        <v>0</v>
      </c>
      <c r="E110" s="9">
        <f>SUMIFS('2013Figures'!$J:$J,'2013Figures'!$C:$C,$A110,'2013Figures'!$H:$H,$B110,'2013Figures'!$I:$I,$C110,'2013Figures'!$B:$B,"BrokerToCy",'2013Figures'!$G:$G,"E1",'2013Figures'!$E:$E,$B$1)</f>
        <v>0</v>
      </c>
      <c r="F110" s="9">
        <f>SUMIFS('2013Figures'!$J:$J,'2013Figures'!$C:$C,$A110,'2013Figures'!$H:$H,$B110,'2013Figures'!$I:$I,$C110,'2013Figures'!$B:$B,"BrokerToCy",'2013Figures'!$G:$G,"P1",'2013Figures'!$E:$E,$B$1)</f>
        <v>0</v>
      </c>
      <c r="G110" s="9">
        <f>SUMIFS('2013Figures'!$J:$J,'2013Figures'!$C:$C,$A110,'2013Figures'!$H:$H,$B110,'2013Figures'!$I:$I,$C110,'2013Figures'!$B:$B,"CyToBroker",'2013Figures'!$G:$G,"E1",'2013Figures'!$E:$E,$B$1)</f>
        <v>0</v>
      </c>
      <c r="H110" s="9">
        <f>SUMIFS('2013Figures'!$J:$J,'2013Figures'!$C:$C,$A110,'2013Figures'!$H:$H,$B110,'2013Figures'!$I:$I,$C110,'2013Figures'!$B:$B,"CyToBroker",'2013Figures'!$G:$G,"P1",'2013Figures'!$E:$E,$B$1)</f>
        <v>0</v>
      </c>
      <c r="J110" s="8">
        <v>200601</v>
      </c>
      <c r="L110" s="42">
        <f>SUMIFS('2012Figures'!$J:$J,'2012Figures'!$C:$C,$A110,'2012Figures'!$H:$H,$B110,'2012Figures'!$I:$I,$C110,'2012Figures'!$E:$E,$B$1)</f>
        <v>0</v>
      </c>
      <c r="M110" s="52">
        <f>SUMIFS('2012Figures'!$J:$J,'2012Figures'!$C:$C,$A110,'2012Figures'!$H:$H,$B110,'2012Figures'!$I:$I,$C110,'2012Figures'!$B:$B,"BrokerToCy",'2012Figures'!$G:$G,"E1",'2012Figures'!$E:$E,$B$1)</f>
        <v>0</v>
      </c>
      <c r="N110" s="52">
        <f>SUMIFS('2012Figures'!$J:$J,'2012Figures'!$C:$C,$A110,'2012Figures'!$H:$H,$B110,'2012Figures'!$I:$I,$C110,'2012Figures'!$B:$B,"BrokerToCy",'2012Figures'!$G:$G,"P1",'2012Figures'!$E:$E,$B$1)</f>
        <v>0</v>
      </c>
      <c r="O110" s="52">
        <f>SUMIFS('2012Figures'!$J:$J,'2012Figures'!$C:$C,$A110,'2012Figures'!$H:$H,$B110,'2012Figures'!$I:$I,$C110,'2012Figures'!$B:$B,"CyToBroker",'2012Figures'!$G:$G,"E1",'2012Figures'!$E:$E,$B$1)</f>
        <v>0</v>
      </c>
      <c r="P110" s="52">
        <f>SUMIFS('2012Figures'!$J:$J,'2012Figures'!$C:$C,$A110,'2012Figures'!$H:$H,$B110,'2012Figures'!$I:$I,$C110,'2012Figures'!$B:$B,"CyToBroker",'2012Figures'!$G:$G,"P1",'2012Figures'!$E:$E,$B$1)</f>
        <v>0</v>
      </c>
      <c r="R110" s="46" t="str">
        <f t="shared" si="18"/>
        <v/>
      </c>
      <c r="S110" s="46" t="str">
        <f t="shared" si="18"/>
        <v/>
      </c>
      <c r="T110" s="46" t="str">
        <f t="shared" si="18"/>
        <v/>
      </c>
      <c r="U110" s="46" t="str">
        <f t="shared" si="18"/>
        <v/>
      </c>
      <c r="V110" s="46" t="str">
        <f t="shared" si="18"/>
        <v/>
      </c>
    </row>
    <row r="111" spans="1:22" x14ac:dyDescent="0.2">
      <c r="A111" s="1">
        <v>104</v>
      </c>
      <c r="B111" s="1" t="s">
        <v>95</v>
      </c>
      <c r="D111" s="29">
        <f>SUMIFS('2013Figures'!$J:$J,'2013Figures'!$C:$C,$A111,'2013Figures'!$H:$H,$B111,'2013Figures'!$I:$I,"",'2013Figures'!$E:$E,$B$1)</f>
        <v>0</v>
      </c>
      <c r="E111" s="9">
        <f>SUMIFS('2013Figures'!$J:$J,'2013Figures'!$C:$C,$A111,'2013Figures'!$H:$H,$B111,'2013Figures'!$I:$I,"",'2013Figures'!$B:$B,"BrokerToCy",'2013Figures'!$G:$G,"E1",'2013Figures'!$E:$E,$B$1)</f>
        <v>0</v>
      </c>
      <c r="F111" s="9">
        <f>SUMIFS('2013Figures'!$J:$J,'2013Figures'!$C:$C,$A111,'2013Figures'!$H:$H,$B111,'2013Figures'!$I:$I,"",'2013Figures'!$B:$B,"BrokerToCy",'2013Figures'!$G:$G,"P1",'2013Figures'!$E:$E,$B$1)</f>
        <v>0</v>
      </c>
      <c r="G111" s="9">
        <f>SUMIFS('2013Figures'!$J:$J,'2013Figures'!$C:$C,$A111,'2013Figures'!$H:$H,$B111,'2013Figures'!$I:$I,"",'2013Figures'!$B:$B,"CyToBroker",'2013Figures'!$G:$G,"E1",'2013Figures'!$E:$E,$B$1)</f>
        <v>0</v>
      </c>
      <c r="H111" s="9">
        <f>SUMIFS('2013Figures'!$J:$J,'2013Figures'!$C:$C,$A111,'2013Figures'!$H:$H,$B111,'2013Figures'!$I:$I,"",'2013Figures'!$B:$B,"CyToBroker",'2013Figures'!$G:$G,"P1",'2013Figures'!$E:$E,$B$1)</f>
        <v>0</v>
      </c>
      <c r="J111" s="8" t="s">
        <v>131</v>
      </c>
      <c r="L111" s="42">
        <f>SUMIFS('2012Figures'!$J:$J,'2012Figures'!$C:$C,$A111,'2012Figures'!$H:$H,$B111,'2012Figures'!$I:$I,"",'2012Figures'!$E:$E,$B$1)</f>
        <v>0</v>
      </c>
      <c r="M111" s="52">
        <f>SUMIFS('2012Figures'!$J:$J,'2012Figures'!$C:$C,$A111,'2012Figures'!$H:$H,$B111,'2012Figures'!$I:$I,"",'2012Figures'!$B:$B,"BrokerToCy",'2012Figures'!$G:$G,"E1",'2012Figures'!$E:$E,$B$1)</f>
        <v>0</v>
      </c>
      <c r="N111" s="52">
        <f>SUMIFS('2012Figures'!$J:$J,'2012Figures'!$C:$C,$A111,'2012Figures'!$H:$H,$B111,'2012Figures'!$I:$I,"",'2012Figures'!$B:$B,"BrokerToCy",'2012Figures'!$G:$G,"P1",'2012Figures'!$E:$E,$B$1)</f>
        <v>0</v>
      </c>
      <c r="O111" s="52">
        <f>SUMIFS('2012Figures'!$J:$J,'2012Figures'!$C:$C,$A111,'2012Figures'!$H:$H,$B111,'2012Figures'!$I:$I,"",'2012Figures'!$B:$B,"CyToBroker",'2012Figures'!$G:$G,"E1",'2012Figures'!$E:$E,$B$1)</f>
        <v>0</v>
      </c>
      <c r="P111" s="52">
        <f>SUMIFS('2012Figures'!$J:$J,'2012Figures'!$C:$C,$A111,'2012Figures'!$H:$H,$B111,'2012Figures'!$I:$I,"",'2012Figures'!$B:$B,"CyToBroker",'2012Figures'!$G:$G,"P1",'2012Figures'!$E:$E,$B$1)</f>
        <v>0</v>
      </c>
      <c r="R111" s="46" t="str">
        <f t="shared" si="18"/>
        <v/>
      </c>
      <c r="S111" s="46" t="str">
        <f t="shared" si="18"/>
        <v/>
      </c>
      <c r="T111" s="46" t="str">
        <f t="shared" si="18"/>
        <v/>
      </c>
      <c r="U111" s="46" t="str">
        <f t="shared" si="18"/>
        <v/>
      </c>
      <c r="V111" s="46" t="str">
        <f t="shared" si="18"/>
        <v/>
      </c>
    </row>
    <row r="112" spans="1:22" x14ac:dyDescent="0.2">
      <c r="A112" s="1">
        <v>104</v>
      </c>
      <c r="B112" s="1" t="s">
        <v>96</v>
      </c>
      <c r="C112" s="8">
        <v>2</v>
      </c>
      <c r="D112" s="29">
        <f>SUMIFS('2013Figures'!$J:$J,'2013Figures'!$C:$C,$A112,'2013Figures'!$H:$H,$B112,'2013Figures'!$I:$I,$C112,'2013Figures'!$E:$E,$B$1)</f>
        <v>0</v>
      </c>
      <c r="E112" s="9">
        <f>SUMIFS('2013Figures'!$J:$J,'2013Figures'!$C:$C,$A112,'2013Figures'!$H:$H,$B112,'2013Figures'!$I:$I,$C112,'2013Figures'!$B:$B,"BrokerToCy",'2013Figures'!$G:$G,"E1",'2013Figures'!$E:$E,$B$1)</f>
        <v>0</v>
      </c>
      <c r="F112" s="9">
        <f>SUMIFS('2013Figures'!$J:$J,'2013Figures'!$C:$C,$A112,'2013Figures'!$H:$H,$B112,'2013Figures'!$I:$I,$C112,'2013Figures'!$B:$B,"BrokerToCy",'2013Figures'!$G:$G,"P1",'2013Figures'!$E:$E,$B$1)</f>
        <v>0</v>
      </c>
      <c r="G112" s="9">
        <f>SUMIFS('2013Figures'!$J:$J,'2013Figures'!$C:$C,$A112,'2013Figures'!$H:$H,$B112,'2013Figures'!$I:$I,$C112,'2013Figures'!$B:$B,"CyToBroker",'2013Figures'!$G:$G,"E1",'2013Figures'!$E:$E,$B$1)</f>
        <v>0</v>
      </c>
      <c r="H112" s="9">
        <f>SUMIFS('2013Figures'!$J:$J,'2013Figures'!$C:$C,$A112,'2013Figures'!$H:$H,$B112,'2013Figures'!$I:$I,$C112,'2013Figures'!$B:$B,"CyToBroker",'2013Figures'!$G:$G,"P1",'2013Figures'!$E:$E,$B$1)</f>
        <v>0</v>
      </c>
      <c r="I112" s="30"/>
      <c r="J112" s="31">
        <v>201001</v>
      </c>
      <c r="K112" s="30"/>
      <c r="L112" s="42">
        <f>SUMIFS('2012Figures'!$J:$J,'2012Figures'!$C:$C,$A112,'2012Figures'!$H:$H,$B112,'2012Figures'!$I:$I,$C112,'2012Figures'!$E:$E,$B$1)</f>
        <v>0</v>
      </c>
      <c r="M112" s="52">
        <f>SUMIFS('2012Figures'!$J:$J,'2012Figures'!$C:$C,$A112,'2012Figures'!$H:$H,$B112,'2012Figures'!$I:$I,$C112,'2012Figures'!$B:$B,"BrokerToCy",'2012Figures'!$G:$G,"E1",'2012Figures'!$E:$E,$B$1)</f>
        <v>0</v>
      </c>
      <c r="N112" s="52">
        <f>SUMIFS('2012Figures'!$J:$J,'2012Figures'!$C:$C,$A112,'2012Figures'!$H:$H,$B112,'2012Figures'!$I:$I,$C112,'2012Figures'!$B:$B,"BrokerToCy",'2012Figures'!$G:$G,"P1",'2012Figures'!$E:$E,$B$1)</f>
        <v>0</v>
      </c>
      <c r="O112" s="52">
        <f>SUMIFS('2012Figures'!$J:$J,'2012Figures'!$C:$C,$A112,'2012Figures'!$H:$H,$B112,'2012Figures'!$I:$I,$C112,'2012Figures'!$B:$B,"CyToBroker",'2012Figures'!$G:$G,"E1",'2012Figures'!$E:$E,$B$1)</f>
        <v>0</v>
      </c>
      <c r="P112" s="52">
        <f>SUMIFS('2012Figures'!$J:$J,'2012Figures'!$C:$C,$A112,'2012Figures'!$H:$H,$B112,'2012Figures'!$I:$I,$C112,'2012Figures'!$B:$B,"CyToBroker",'2012Figures'!$G:$G,"P1",'2012Figures'!$E:$E,$B$1)</f>
        <v>0</v>
      </c>
      <c r="Q112" s="30"/>
      <c r="R112" s="46" t="str">
        <f t="shared" si="18"/>
        <v/>
      </c>
      <c r="S112" s="46" t="str">
        <f t="shared" si="18"/>
        <v/>
      </c>
      <c r="T112" s="46" t="str">
        <f t="shared" si="18"/>
        <v/>
      </c>
      <c r="U112" s="46" t="str">
        <f t="shared" si="18"/>
        <v/>
      </c>
      <c r="V112" s="46" t="str">
        <f t="shared" si="18"/>
        <v/>
      </c>
    </row>
    <row r="113" spans="1:22" x14ac:dyDescent="0.2">
      <c r="A113" s="1">
        <v>104</v>
      </c>
      <c r="B113" s="1" t="s">
        <v>96</v>
      </c>
      <c r="C113" s="8">
        <v>1</v>
      </c>
      <c r="D113" s="29">
        <f>SUMIFS('2013Figures'!$J:$J,'2013Figures'!$C:$C,$A113,'2013Figures'!$H:$H,$B113,'2013Figures'!$I:$I,$C113,'2013Figures'!$E:$E,$B$1)</f>
        <v>0</v>
      </c>
      <c r="E113" s="9">
        <f>SUMIFS('2013Figures'!$J:$J,'2013Figures'!$C:$C,$A113,'2013Figures'!$H:$H,$B113,'2013Figures'!$I:$I,$C113,'2013Figures'!$B:$B,"BrokerToCy",'2013Figures'!$G:$G,"E1",'2013Figures'!$E:$E,$B$1)</f>
        <v>0</v>
      </c>
      <c r="F113" s="9">
        <f>SUMIFS('2013Figures'!$J:$J,'2013Figures'!$C:$C,$A113,'2013Figures'!$H:$H,$B113,'2013Figures'!$I:$I,$C113,'2013Figures'!$B:$B,"BrokerToCy",'2013Figures'!$G:$G,"P1",'2013Figures'!$E:$E,$B$1)</f>
        <v>0</v>
      </c>
      <c r="G113" s="9">
        <f>SUMIFS('2013Figures'!$J:$J,'2013Figures'!$C:$C,$A113,'2013Figures'!$H:$H,$B113,'2013Figures'!$I:$I,$C113,'2013Figures'!$B:$B,"CyToBroker",'2013Figures'!$G:$G,"E1",'2013Figures'!$E:$E,$B$1)</f>
        <v>0</v>
      </c>
      <c r="H113" s="9">
        <f>SUMIFS('2013Figures'!$J:$J,'2013Figures'!$C:$C,$A113,'2013Figures'!$H:$H,$B113,'2013Figures'!$I:$I,$C113,'2013Figures'!$B:$B,"CyToBroker",'2013Figures'!$G:$G,"P1",'2013Figures'!$E:$E,$B$1)</f>
        <v>0</v>
      </c>
      <c r="J113" s="8">
        <v>200601</v>
      </c>
      <c r="L113" s="42">
        <f>SUMIFS('2012Figures'!$J:$J,'2012Figures'!$C:$C,$A113,'2012Figures'!$H:$H,$B113,'2012Figures'!$I:$I,$C113,'2012Figures'!$E:$E,$B$1)</f>
        <v>0</v>
      </c>
      <c r="M113" s="52">
        <f>SUMIFS('2012Figures'!$J:$J,'2012Figures'!$C:$C,$A113,'2012Figures'!$H:$H,$B113,'2012Figures'!$I:$I,$C113,'2012Figures'!$B:$B,"BrokerToCy",'2012Figures'!$G:$G,"E1",'2012Figures'!$E:$E,$B$1)</f>
        <v>0</v>
      </c>
      <c r="N113" s="52">
        <f>SUMIFS('2012Figures'!$J:$J,'2012Figures'!$C:$C,$A113,'2012Figures'!$H:$H,$B113,'2012Figures'!$I:$I,$C113,'2012Figures'!$B:$B,"BrokerToCy",'2012Figures'!$G:$G,"P1",'2012Figures'!$E:$E,$B$1)</f>
        <v>0</v>
      </c>
      <c r="O113" s="52">
        <f>SUMIFS('2012Figures'!$J:$J,'2012Figures'!$C:$C,$A113,'2012Figures'!$H:$H,$B113,'2012Figures'!$I:$I,$C113,'2012Figures'!$B:$B,"CyToBroker",'2012Figures'!$G:$G,"E1",'2012Figures'!$E:$E,$B$1)</f>
        <v>0</v>
      </c>
      <c r="P113" s="52">
        <f>SUMIFS('2012Figures'!$J:$J,'2012Figures'!$C:$C,$A113,'2012Figures'!$H:$H,$B113,'2012Figures'!$I:$I,$C113,'2012Figures'!$B:$B,"CyToBroker",'2012Figures'!$G:$G,"P1",'2012Figures'!$E:$E,$B$1)</f>
        <v>0</v>
      </c>
      <c r="R113" s="46" t="str">
        <f t="shared" si="18"/>
        <v/>
      </c>
      <c r="S113" s="46" t="str">
        <f t="shared" si="18"/>
        <v/>
      </c>
      <c r="T113" s="46" t="str">
        <f t="shared" si="18"/>
        <v/>
      </c>
      <c r="U113" s="46" t="str">
        <f t="shared" si="18"/>
        <v/>
      </c>
      <c r="V113" s="46" t="str">
        <f t="shared" si="18"/>
        <v/>
      </c>
    </row>
    <row r="114" spans="1:22" x14ac:dyDescent="0.2">
      <c r="A114" s="1">
        <v>104</v>
      </c>
      <c r="B114" s="1" t="s">
        <v>96</v>
      </c>
      <c r="D114" s="29">
        <f>SUMIFS('2013Figures'!$J:$J,'2013Figures'!$C:$C,$A114,'2013Figures'!$H:$H,$B114,'2013Figures'!$I:$I,"",'2013Figures'!$E:$E,$B$1)</f>
        <v>0</v>
      </c>
      <c r="E114" s="9">
        <f>SUMIFS('2013Figures'!$J:$J,'2013Figures'!$C:$C,$A114,'2013Figures'!$H:$H,$B114,'2013Figures'!$I:$I,"",'2013Figures'!$B:$B,"BrokerToCy",'2013Figures'!$G:$G,"E1",'2013Figures'!$E:$E,$B$1)</f>
        <v>0</v>
      </c>
      <c r="F114" s="9">
        <f>SUMIFS('2013Figures'!$J:$J,'2013Figures'!$C:$C,$A114,'2013Figures'!$H:$H,$B114,'2013Figures'!$I:$I,"",'2013Figures'!$B:$B,"BrokerToCy",'2013Figures'!$G:$G,"P1",'2013Figures'!$E:$E,$B$1)</f>
        <v>0</v>
      </c>
      <c r="G114" s="9">
        <f>SUMIFS('2013Figures'!$J:$J,'2013Figures'!$C:$C,$A114,'2013Figures'!$H:$H,$B114,'2013Figures'!$I:$I,"",'2013Figures'!$B:$B,"CyToBroker",'2013Figures'!$G:$G,"E1",'2013Figures'!$E:$E,$B$1)</f>
        <v>0</v>
      </c>
      <c r="H114" s="9">
        <f>SUMIFS('2013Figures'!$J:$J,'2013Figures'!$C:$C,$A114,'2013Figures'!$H:$H,$B114,'2013Figures'!$I:$I,"",'2013Figures'!$B:$B,"CyToBroker",'2013Figures'!$G:$G,"P1",'2013Figures'!$E:$E,$B$1)</f>
        <v>0</v>
      </c>
      <c r="J114" s="8" t="s">
        <v>131</v>
      </c>
      <c r="L114" s="42">
        <f>SUMIFS('2012Figures'!$J:$J,'2012Figures'!$C:$C,$A114,'2012Figures'!$H:$H,$B114,'2012Figures'!$I:$I,"",'2012Figures'!$E:$E,$B$1)</f>
        <v>0</v>
      </c>
      <c r="M114" s="52">
        <f>SUMIFS('2012Figures'!$J:$J,'2012Figures'!$C:$C,$A114,'2012Figures'!$H:$H,$B114,'2012Figures'!$I:$I,"",'2012Figures'!$B:$B,"BrokerToCy",'2012Figures'!$G:$G,"E1",'2012Figures'!$E:$E,$B$1)</f>
        <v>0</v>
      </c>
      <c r="N114" s="52">
        <f>SUMIFS('2012Figures'!$J:$J,'2012Figures'!$C:$C,$A114,'2012Figures'!$H:$H,$B114,'2012Figures'!$I:$I,"",'2012Figures'!$B:$B,"BrokerToCy",'2012Figures'!$G:$G,"P1",'2012Figures'!$E:$E,$B$1)</f>
        <v>0</v>
      </c>
      <c r="O114" s="52">
        <f>SUMIFS('2012Figures'!$J:$J,'2012Figures'!$C:$C,$A114,'2012Figures'!$H:$H,$B114,'2012Figures'!$I:$I,"",'2012Figures'!$B:$B,"CyToBroker",'2012Figures'!$G:$G,"E1",'2012Figures'!$E:$E,$B$1)</f>
        <v>0</v>
      </c>
      <c r="P114" s="52">
        <f>SUMIFS('2012Figures'!$J:$J,'2012Figures'!$C:$C,$A114,'2012Figures'!$H:$H,$B114,'2012Figures'!$I:$I,"",'2012Figures'!$B:$B,"CyToBroker",'2012Figures'!$G:$G,"P1",'2012Figures'!$E:$E,$B$1)</f>
        <v>0</v>
      </c>
      <c r="R114" s="46" t="str">
        <f t="shared" si="18"/>
        <v/>
      </c>
      <c r="S114" s="46" t="str">
        <f t="shared" si="18"/>
        <v/>
      </c>
      <c r="T114" s="46" t="str">
        <f t="shared" si="18"/>
        <v/>
      </c>
      <c r="U114" s="46" t="str">
        <f t="shared" si="18"/>
        <v/>
      </c>
      <c r="V114" s="46" t="str">
        <f t="shared" si="18"/>
        <v/>
      </c>
    </row>
    <row r="115" spans="1:22" x14ac:dyDescent="0.2">
      <c r="A115" s="1">
        <v>104</v>
      </c>
      <c r="B115" s="1" t="s">
        <v>97</v>
      </c>
      <c r="C115" s="8">
        <v>11</v>
      </c>
      <c r="D115" s="29">
        <f>SUMIFS('2013Figures'!$J:$J,'2013Figures'!$C:$C,$A115,'2013Figures'!$H:$H,$B115,'2013Figures'!$I:$I,$C115,'2013Figures'!$E:$E,$B$1)</f>
        <v>0</v>
      </c>
      <c r="E115" s="9">
        <f>SUMIFS('2013Figures'!$J:$J,'2013Figures'!$C:$C,$A115,'2013Figures'!$H:$H,$B115,'2013Figures'!$I:$I,$C115,'2013Figures'!$B:$B,"BrokerToCy",'2013Figures'!$G:$G,"E1",'2013Figures'!$E:$E,$B$1)</f>
        <v>0</v>
      </c>
      <c r="F115" s="9">
        <f>SUMIFS('2013Figures'!$J:$J,'2013Figures'!$C:$C,$A115,'2013Figures'!$H:$H,$B115,'2013Figures'!$I:$I,$C115,'2013Figures'!$B:$B,"BrokerToCy",'2013Figures'!$G:$G,"P1",'2013Figures'!$E:$E,$B$1)</f>
        <v>0</v>
      </c>
      <c r="G115" s="9">
        <f>SUMIFS('2013Figures'!$J:$J,'2013Figures'!$C:$C,$A115,'2013Figures'!$H:$H,$B115,'2013Figures'!$I:$I,$C115,'2013Figures'!$B:$B,"CyToBroker",'2013Figures'!$G:$G,"E1",'2013Figures'!$E:$E,$B$1)</f>
        <v>0</v>
      </c>
      <c r="H115" s="9">
        <f>SUMIFS('2013Figures'!$J:$J,'2013Figures'!$C:$C,$A115,'2013Figures'!$H:$H,$B115,'2013Figures'!$I:$I,$C115,'2013Figures'!$B:$B,"CyToBroker",'2013Figures'!$G:$G,"P1",'2013Figures'!$E:$E,$B$1)</f>
        <v>0</v>
      </c>
      <c r="L115" s="42">
        <f>SUMIFS('2012Figures'!$J:$J,'2012Figures'!$C:$C,$A115,'2012Figures'!$H:$H,$B115,'2012Figures'!$I:$I,$C115,'2012Figures'!$E:$E,$B$1)</f>
        <v>0</v>
      </c>
      <c r="M115" s="52">
        <f>SUMIFS('2012Figures'!$J:$J,'2012Figures'!$C:$C,$A115,'2012Figures'!$H:$H,$B115,'2012Figures'!$I:$I,$C115,'2012Figures'!$B:$B,"BrokerToCy",'2012Figures'!$G:$G,"E1",'2012Figures'!$E:$E,$B$1)</f>
        <v>0</v>
      </c>
      <c r="N115" s="52">
        <f>SUMIFS('2012Figures'!$J:$J,'2012Figures'!$C:$C,$A115,'2012Figures'!$H:$H,$B115,'2012Figures'!$I:$I,$C115,'2012Figures'!$B:$B,"BrokerToCy",'2012Figures'!$G:$G,"P1",'2012Figures'!$E:$E,$B$1)</f>
        <v>0</v>
      </c>
      <c r="O115" s="52">
        <f>SUMIFS('2012Figures'!$J:$J,'2012Figures'!$C:$C,$A115,'2012Figures'!$H:$H,$B115,'2012Figures'!$I:$I,$C115,'2012Figures'!$B:$B,"CyToBroker",'2012Figures'!$G:$G,"E1",'2012Figures'!$E:$E,$B$1)</f>
        <v>0</v>
      </c>
      <c r="P115" s="52">
        <f>SUMIFS('2012Figures'!$J:$J,'2012Figures'!$C:$C,$A115,'2012Figures'!$H:$H,$B115,'2012Figures'!$I:$I,$C115,'2012Figures'!$B:$B,"CyToBroker",'2012Figures'!$G:$G,"P1",'2012Figures'!$E:$E,$B$1)</f>
        <v>0</v>
      </c>
      <c r="R115" s="46" t="str">
        <f t="shared" si="18"/>
        <v/>
      </c>
      <c r="S115" s="46" t="str">
        <f t="shared" si="18"/>
        <v/>
      </c>
      <c r="T115" s="46" t="str">
        <f t="shared" si="18"/>
        <v/>
      </c>
      <c r="U115" s="46" t="str">
        <f t="shared" si="18"/>
        <v/>
      </c>
      <c r="V115" s="46" t="str">
        <f t="shared" si="18"/>
        <v/>
      </c>
    </row>
    <row r="116" spans="1:22" x14ac:dyDescent="0.2">
      <c r="A116" s="1">
        <v>104</v>
      </c>
      <c r="B116" s="1" t="s">
        <v>97</v>
      </c>
      <c r="C116" s="8">
        <v>10</v>
      </c>
      <c r="D116" s="29">
        <f>SUMIFS('2013Figures'!$J:$J,'2013Figures'!$C:$C,$A116,'2013Figures'!$H:$H,$B116,'2013Figures'!$I:$I,$C116,'2013Figures'!$E:$E,$B$1)</f>
        <v>0</v>
      </c>
      <c r="E116" s="9">
        <f>SUMIFS('2013Figures'!$J:$J,'2013Figures'!$C:$C,$A116,'2013Figures'!$H:$H,$B116,'2013Figures'!$I:$I,$C116,'2013Figures'!$B:$B,"BrokerToCy",'2013Figures'!$G:$G,"E1",'2013Figures'!$E:$E,$B$1)</f>
        <v>0</v>
      </c>
      <c r="F116" s="9">
        <f>SUMIFS('2013Figures'!$J:$J,'2013Figures'!$C:$C,$A116,'2013Figures'!$H:$H,$B116,'2013Figures'!$I:$I,$C116,'2013Figures'!$B:$B,"BrokerToCy",'2013Figures'!$G:$G,"P1",'2013Figures'!$E:$E,$B$1)</f>
        <v>0</v>
      </c>
      <c r="G116" s="9">
        <f>SUMIFS('2013Figures'!$J:$J,'2013Figures'!$C:$C,$A116,'2013Figures'!$H:$H,$B116,'2013Figures'!$I:$I,$C116,'2013Figures'!$B:$B,"CyToBroker",'2013Figures'!$G:$G,"E1",'2013Figures'!$E:$E,$B$1)</f>
        <v>0</v>
      </c>
      <c r="H116" s="9">
        <f>SUMIFS('2013Figures'!$J:$J,'2013Figures'!$C:$C,$A116,'2013Figures'!$H:$H,$B116,'2013Figures'!$I:$I,$C116,'2013Figures'!$B:$B,"CyToBroker",'2013Figures'!$G:$G,"P1",'2013Figures'!$E:$E,$B$1)</f>
        <v>0</v>
      </c>
      <c r="J116" s="8">
        <v>201501</v>
      </c>
      <c r="L116" s="42">
        <f>SUMIFS('2012Figures'!$J:$J,'2012Figures'!$C:$C,$A116,'2012Figures'!$H:$H,$B116,'2012Figures'!$I:$I,$C116,'2012Figures'!$E:$E,$B$1)</f>
        <v>0</v>
      </c>
      <c r="M116" s="52">
        <f>SUMIFS('2012Figures'!$J:$J,'2012Figures'!$C:$C,$A116,'2012Figures'!$H:$H,$B116,'2012Figures'!$I:$I,$C116,'2012Figures'!$B:$B,"BrokerToCy",'2012Figures'!$G:$G,"E1",'2012Figures'!$E:$E,$B$1)</f>
        <v>0</v>
      </c>
      <c r="N116" s="52">
        <f>SUMIFS('2012Figures'!$J:$J,'2012Figures'!$C:$C,$A116,'2012Figures'!$H:$H,$B116,'2012Figures'!$I:$I,$C116,'2012Figures'!$B:$B,"BrokerToCy",'2012Figures'!$G:$G,"P1",'2012Figures'!$E:$E,$B$1)</f>
        <v>0</v>
      </c>
      <c r="O116" s="52">
        <f>SUMIFS('2012Figures'!$J:$J,'2012Figures'!$C:$C,$A116,'2012Figures'!$H:$H,$B116,'2012Figures'!$I:$I,$C116,'2012Figures'!$B:$B,"CyToBroker",'2012Figures'!$G:$G,"E1",'2012Figures'!$E:$E,$B$1)</f>
        <v>0</v>
      </c>
      <c r="P116" s="52">
        <f>SUMIFS('2012Figures'!$J:$J,'2012Figures'!$C:$C,$A116,'2012Figures'!$H:$H,$B116,'2012Figures'!$I:$I,$C116,'2012Figures'!$B:$B,"CyToBroker",'2012Figures'!$G:$G,"P1",'2012Figures'!$E:$E,$B$1)</f>
        <v>0</v>
      </c>
      <c r="R116" s="46" t="str">
        <f t="shared" si="18"/>
        <v/>
      </c>
      <c r="S116" s="46" t="str">
        <f t="shared" si="18"/>
        <v/>
      </c>
      <c r="T116" s="46" t="str">
        <f t="shared" si="18"/>
        <v/>
      </c>
      <c r="U116" s="46" t="str">
        <f t="shared" si="18"/>
        <v/>
      </c>
      <c r="V116" s="46" t="str">
        <f t="shared" si="18"/>
        <v/>
      </c>
    </row>
    <row r="117" spans="1:22" x14ac:dyDescent="0.2">
      <c r="A117" s="1">
        <v>104</v>
      </c>
      <c r="B117" s="1" t="s">
        <v>97</v>
      </c>
      <c r="C117" s="8">
        <v>9</v>
      </c>
      <c r="D117" s="29">
        <f>SUMIFS('2013Figures'!$J:$J,'2013Figures'!$C:$C,$A117,'2013Figures'!$H:$H,$B117,'2013Figures'!$I:$I,$C117,'2013Figures'!$E:$E,$B$1)</f>
        <v>0</v>
      </c>
      <c r="E117" s="9">
        <f>SUMIFS('2013Figures'!$J:$J,'2013Figures'!$C:$C,$A117,'2013Figures'!$H:$H,$B117,'2013Figures'!$I:$I,$C117,'2013Figures'!$B:$B,"BrokerToCy",'2013Figures'!$G:$G,"E1",'2013Figures'!$E:$E,$B$1)</f>
        <v>0</v>
      </c>
      <c r="F117" s="9">
        <f>SUMIFS('2013Figures'!$J:$J,'2013Figures'!$C:$C,$A117,'2013Figures'!$H:$H,$B117,'2013Figures'!$I:$I,$C117,'2013Figures'!$B:$B,"BrokerToCy",'2013Figures'!$G:$G,"P1",'2013Figures'!$E:$E,$B$1)</f>
        <v>0</v>
      </c>
      <c r="G117" s="9">
        <f>SUMIFS('2013Figures'!$J:$J,'2013Figures'!$C:$C,$A117,'2013Figures'!$H:$H,$B117,'2013Figures'!$I:$I,$C117,'2013Figures'!$B:$B,"CyToBroker",'2013Figures'!$G:$G,"E1",'2013Figures'!$E:$E,$B$1)</f>
        <v>0</v>
      </c>
      <c r="H117" s="9">
        <f>SUMIFS('2013Figures'!$J:$J,'2013Figures'!$C:$C,$A117,'2013Figures'!$H:$H,$B117,'2013Figures'!$I:$I,$C117,'2013Figures'!$B:$B,"CyToBroker",'2013Figures'!$G:$G,"P1",'2013Figures'!$E:$E,$B$1)</f>
        <v>0</v>
      </c>
      <c r="J117" s="8">
        <v>201401</v>
      </c>
      <c r="L117" s="42">
        <f>SUMIFS('2012Figures'!$J:$J,'2012Figures'!$C:$C,$A117,'2012Figures'!$H:$H,$B117,'2012Figures'!$I:$I,$C117,'2012Figures'!$E:$E,$B$1)</f>
        <v>0</v>
      </c>
      <c r="M117" s="52">
        <f>SUMIFS('2012Figures'!$J:$J,'2012Figures'!$C:$C,$A117,'2012Figures'!$H:$H,$B117,'2012Figures'!$I:$I,$C117,'2012Figures'!$B:$B,"BrokerToCy",'2012Figures'!$G:$G,"E1",'2012Figures'!$E:$E,$B$1)</f>
        <v>0</v>
      </c>
      <c r="N117" s="52">
        <f>SUMIFS('2012Figures'!$J:$J,'2012Figures'!$C:$C,$A117,'2012Figures'!$H:$H,$B117,'2012Figures'!$I:$I,$C117,'2012Figures'!$B:$B,"BrokerToCy",'2012Figures'!$G:$G,"P1",'2012Figures'!$E:$E,$B$1)</f>
        <v>0</v>
      </c>
      <c r="O117" s="52">
        <f>SUMIFS('2012Figures'!$J:$J,'2012Figures'!$C:$C,$A117,'2012Figures'!$H:$H,$B117,'2012Figures'!$I:$I,$C117,'2012Figures'!$B:$B,"CyToBroker",'2012Figures'!$G:$G,"E1",'2012Figures'!$E:$E,$B$1)</f>
        <v>0</v>
      </c>
      <c r="P117" s="52">
        <f>SUMIFS('2012Figures'!$J:$J,'2012Figures'!$C:$C,$A117,'2012Figures'!$H:$H,$B117,'2012Figures'!$I:$I,$C117,'2012Figures'!$B:$B,"CyToBroker",'2012Figures'!$G:$G,"P1",'2012Figures'!$E:$E,$B$1)</f>
        <v>0</v>
      </c>
      <c r="R117" s="46" t="str">
        <f t="shared" si="18"/>
        <v/>
      </c>
      <c r="S117" s="46" t="str">
        <f t="shared" si="18"/>
        <v/>
      </c>
      <c r="T117" s="46" t="str">
        <f t="shared" si="18"/>
        <v/>
      </c>
      <c r="U117" s="46" t="str">
        <f t="shared" si="18"/>
        <v/>
      </c>
      <c r="V117" s="46" t="str">
        <f t="shared" si="18"/>
        <v/>
      </c>
    </row>
    <row r="118" spans="1:22" x14ac:dyDescent="0.2">
      <c r="A118" s="1">
        <v>104</v>
      </c>
      <c r="B118" s="1" t="s">
        <v>97</v>
      </c>
      <c r="C118" s="8">
        <v>8</v>
      </c>
      <c r="D118" s="29">
        <f>SUMIFS('2013Figures'!$J:$J,'2013Figures'!$C:$C,$A118,'2013Figures'!$H:$H,$B118,'2013Figures'!$I:$I,$C118,'2013Figures'!$E:$E,$B$1)</f>
        <v>0</v>
      </c>
      <c r="E118" s="9">
        <f>SUMIFS('2013Figures'!$J:$J,'2013Figures'!$C:$C,$A118,'2013Figures'!$H:$H,$B118,'2013Figures'!$I:$I,$C118,'2013Figures'!$B:$B,"BrokerToCy",'2013Figures'!$G:$G,"E1",'2013Figures'!$E:$E,$B$1)</f>
        <v>0</v>
      </c>
      <c r="F118" s="9">
        <f>SUMIFS('2013Figures'!$J:$J,'2013Figures'!$C:$C,$A118,'2013Figures'!$H:$H,$B118,'2013Figures'!$I:$I,$C118,'2013Figures'!$B:$B,"BrokerToCy",'2013Figures'!$G:$G,"P1",'2013Figures'!$E:$E,$B$1)</f>
        <v>0</v>
      </c>
      <c r="G118" s="9">
        <f>SUMIFS('2013Figures'!$J:$J,'2013Figures'!$C:$C,$A118,'2013Figures'!$H:$H,$B118,'2013Figures'!$I:$I,$C118,'2013Figures'!$B:$B,"CyToBroker",'2013Figures'!$G:$G,"E1",'2013Figures'!$E:$E,$B$1)</f>
        <v>0</v>
      </c>
      <c r="H118" s="9">
        <f>SUMIFS('2013Figures'!$J:$J,'2013Figures'!$C:$C,$A118,'2013Figures'!$H:$H,$B118,'2013Figures'!$I:$I,$C118,'2013Figures'!$B:$B,"CyToBroker",'2013Figures'!$G:$G,"P1",'2013Figures'!$E:$E,$B$1)</f>
        <v>0</v>
      </c>
      <c r="I118" s="30"/>
      <c r="J118" s="31">
        <v>201301</v>
      </c>
      <c r="K118" s="30"/>
      <c r="L118" s="42">
        <f>SUMIFS('2012Figures'!$J:$J,'2012Figures'!$C:$C,$A118,'2012Figures'!$H:$H,$B118,'2012Figures'!$I:$I,$C118,'2012Figures'!$E:$E,$B$1)</f>
        <v>0</v>
      </c>
      <c r="M118" s="52">
        <f>SUMIFS('2012Figures'!$J:$J,'2012Figures'!$C:$C,$A118,'2012Figures'!$H:$H,$B118,'2012Figures'!$I:$I,$C118,'2012Figures'!$B:$B,"BrokerToCy",'2012Figures'!$G:$G,"E1",'2012Figures'!$E:$E,$B$1)</f>
        <v>0</v>
      </c>
      <c r="N118" s="52">
        <f>SUMIFS('2012Figures'!$J:$J,'2012Figures'!$C:$C,$A118,'2012Figures'!$H:$H,$B118,'2012Figures'!$I:$I,$C118,'2012Figures'!$B:$B,"BrokerToCy",'2012Figures'!$G:$G,"P1",'2012Figures'!$E:$E,$B$1)</f>
        <v>0</v>
      </c>
      <c r="O118" s="52">
        <f>SUMIFS('2012Figures'!$J:$J,'2012Figures'!$C:$C,$A118,'2012Figures'!$H:$H,$B118,'2012Figures'!$I:$I,$C118,'2012Figures'!$B:$B,"CyToBroker",'2012Figures'!$G:$G,"E1",'2012Figures'!$E:$E,$B$1)</f>
        <v>0</v>
      </c>
      <c r="P118" s="52">
        <f>SUMIFS('2012Figures'!$J:$J,'2012Figures'!$C:$C,$A118,'2012Figures'!$H:$H,$B118,'2012Figures'!$I:$I,$C118,'2012Figures'!$B:$B,"CyToBroker",'2012Figures'!$G:$G,"P1",'2012Figures'!$E:$E,$B$1)</f>
        <v>0</v>
      </c>
      <c r="Q118" s="30"/>
      <c r="R118" s="46" t="str">
        <f t="shared" si="18"/>
        <v/>
      </c>
      <c r="S118" s="46" t="str">
        <f t="shared" si="18"/>
        <v/>
      </c>
      <c r="T118" s="46" t="str">
        <f t="shared" si="18"/>
        <v/>
      </c>
      <c r="U118" s="46" t="str">
        <f t="shared" si="18"/>
        <v/>
      </c>
      <c r="V118" s="46" t="str">
        <f t="shared" si="18"/>
        <v/>
      </c>
    </row>
    <row r="119" spans="1:22" x14ac:dyDescent="0.2">
      <c r="A119" s="1">
        <v>104</v>
      </c>
      <c r="B119" s="1" t="s">
        <v>97</v>
      </c>
      <c r="C119" s="8">
        <v>7</v>
      </c>
      <c r="D119" s="29">
        <f>SUMIFS('2013Figures'!$J:$J,'2013Figures'!$C:$C,$A119,'2013Figures'!$H:$H,$B119,'2013Figures'!$I:$I,$C119,'2013Figures'!$E:$E,$B$1)</f>
        <v>0</v>
      </c>
      <c r="E119" s="9">
        <f>SUMIFS('2013Figures'!$J:$J,'2013Figures'!$C:$C,$A119,'2013Figures'!$H:$H,$B119,'2013Figures'!$I:$I,$C119,'2013Figures'!$B:$B,"BrokerToCy",'2013Figures'!$G:$G,"E1",'2013Figures'!$E:$E,$B$1)</f>
        <v>0</v>
      </c>
      <c r="F119" s="9">
        <f>SUMIFS('2013Figures'!$J:$J,'2013Figures'!$C:$C,$A119,'2013Figures'!$H:$H,$B119,'2013Figures'!$I:$I,$C119,'2013Figures'!$B:$B,"BrokerToCy",'2013Figures'!$G:$G,"P1",'2013Figures'!$E:$E,$B$1)</f>
        <v>0</v>
      </c>
      <c r="G119" s="9">
        <f>SUMIFS('2013Figures'!$J:$J,'2013Figures'!$C:$C,$A119,'2013Figures'!$H:$H,$B119,'2013Figures'!$I:$I,$C119,'2013Figures'!$B:$B,"CyToBroker",'2013Figures'!$G:$G,"E1",'2013Figures'!$E:$E,$B$1)</f>
        <v>0</v>
      </c>
      <c r="H119" s="9">
        <f>SUMIFS('2013Figures'!$J:$J,'2013Figures'!$C:$C,$A119,'2013Figures'!$H:$H,$B119,'2013Figures'!$I:$I,$C119,'2013Figures'!$B:$B,"CyToBroker",'2013Figures'!$G:$G,"P1",'2013Figures'!$E:$E,$B$1)</f>
        <v>0</v>
      </c>
      <c r="J119" s="8">
        <v>201201</v>
      </c>
      <c r="L119" s="42">
        <f>SUMIFS('2012Figures'!$J:$J,'2012Figures'!$C:$C,$A119,'2012Figures'!$H:$H,$B119,'2012Figures'!$I:$I,$C119,'2012Figures'!$E:$E,$B$1)</f>
        <v>0</v>
      </c>
      <c r="M119" s="52">
        <f>SUMIFS('2012Figures'!$J:$J,'2012Figures'!$C:$C,$A119,'2012Figures'!$H:$H,$B119,'2012Figures'!$I:$I,$C119,'2012Figures'!$B:$B,"BrokerToCy",'2012Figures'!$G:$G,"E1",'2012Figures'!$E:$E,$B$1)</f>
        <v>0</v>
      </c>
      <c r="N119" s="52">
        <f>SUMIFS('2012Figures'!$J:$J,'2012Figures'!$C:$C,$A119,'2012Figures'!$H:$H,$B119,'2012Figures'!$I:$I,$C119,'2012Figures'!$B:$B,"BrokerToCy",'2012Figures'!$G:$G,"P1",'2012Figures'!$E:$E,$B$1)</f>
        <v>0</v>
      </c>
      <c r="O119" s="52">
        <f>SUMIFS('2012Figures'!$J:$J,'2012Figures'!$C:$C,$A119,'2012Figures'!$H:$H,$B119,'2012Figures'!$I:$I,$C119,'2012Figures'!$B:$B,"CyToBroker",'2012Figures'!$G:$G,"E1",'2012Figures'!$E:$E,$B$1)</f>
        <v>0</v>
      </c>
      <c r="P119" s="52">
        <f>SUMIFS('2012Figures'!$J:$J,'2012Figures'!$C:$C,$A119,'2012Figures'!$H:$H,$B119,'2012Figures'!$I:$I,$C119,'2012Figures'!$B:$B,"CyToBroker",'2012Figures'!$G:$G,"P1",'2012Figures'!$E:$E,$B$1)</f>
        <v>0</v>
      </c>
      <c r="R119" s="46" t="str">
        <f t="shared" si="18"/>
        <v/>
      </c>
      <c r="S119" s="46" t="str">
        <f t="shared" si="18"/>
        <v/>
      </c>
      <c r="T119" s="46" t="str">
        <f t="shared" si="18"/>
        <v/>
      </c>
      <c r="U119" s="46" t="str">
        <f t="shared" si="18"/>
        <v/>
      </c>
      <c r="V119" s="46" t="str">
        <f t="shared" si="18"/>
        <v/>
      </c>
    </row>
    <row r="120" spans="1:22" x14ac:dyDescent="0.2">
      <c r="A120" s="1">
        <v>104</v>
      </c>
      <c r="B120" s="1" t="s">
        <v>97</v>
      </c>
      <c r="C120" s="8">
        <v>6</v>
      </c>
      <c r="D120" s="29">
        <f>SUMIFS('2013Figures'!$J:$J,'2013Figures'!$C:$C,$A120,'2013Figures'!$H:$H,$B120,'2013Figures'!$I:$I,$C120,'2013Figures'!$E:$E,$B$1)</f>
        <v>0</v>
      </c>
      <c r="E120" s="9">
        <f>SUMIFS('2013Figures'!$J:$J,'2013Figures'!$C:$C,$A120,'2013Figures'!$H:$H,$B120,'2013Figures'!$I:$I,$C120,'2013Figures'!$B:$B,"BrokerToCy",'2013Figures'!$G:$G,"E1",'2013Figures'!$E:$E,$B$1)</f>
        <v>0</v>
      </c>
      <c r="F120" s="9">
        <f>SUMIFS('2013Figures'!$J:$J,'2013Figures'!$C:$C,$A120,'2013Figures'!$H:$H,$B120,'2013Figures'!$I:$I,$C120,'2013Figures'!$B:$B,"BrokerToCy",'2013Figures'!$G:$G,"P1",'2013Figures'!$E:$E,$B$1)</f>
        <v>0</v>
      </c>
      <c r="G120" s="9">
        <f>SUMIFS('2013Figures'!$J:$J,'2013Figures'!$C:$C,$A120,'2013Figures'!$H:$H,$B120,'2013Figures'!$I:$I,$C120,'2013Figures'!$B:$B,"CyToBroker",'2013Figures'!$G:$G,"E1",'2013Figures'!$E:$E,$B$1)</f>
        <v>0</v>
      </c>
      <c r="H120" s="9">
        <f>SUMIFS('2013Figures'!$J:$J,'2013Figures'!$C:$C,$A120,'2013Figures'!$H:$H,$B120,'2013Figures'!$I:$I,$C120,'2013Figures'!$B:$B,"CyToBroker",'2013Figures'!$G:$G,"P1",'2013Figures'!$E:$E,$B$1)</f>
        <v>0</v>
      </c>
      <c r="J120" s="8">
        <v>201101</v>
      </c>
      <c r="L120" s="42">
        <f>SUMIFS('2012Figures'!$J:$J,'2012Figures'!$C:$C,$A120,'2012Figures'!$H:$H,$B120,'2012Figures'!$I:$I,$C120,'2012Figures'!$E:$E,$B$1)</f>
        <v>0</v>
      </c>
      <c r="M120" s="52">
        <f>SUMIFS('2012Figures'!$J:$J,'2012Figures'!$C:$C,$A120,'2012Figures'!$H:$H,$B120,'2012Figures'!$I:$I,$C120,'2012Figures'!$B:$B,"BrokerToCy",'2012Figures'!$G:$G,"E1",'2012Figures'!$E:$E,$B$1)</f>
        <v>0</v>
      </c>
      <c r="N120" s="52">
        <f>SUMIFS('2012Figures'!$J:$J,'2012Figures'!$C:$C,$A120,'2012Figures'!$H:$H,$B120,'2012Figures'!$I:$I,$C120,'2012Figures'!$B:$B,"BrokerToCy",'2012Figures'!$G:$G,"P1",'2012Figures'!$E:$E,$B$1)</f>
        <v>0</v>
      </c>
      <c r="O120" s="52">
        <f>SUMIFS('2012Figures'!$J:$J,'2012Figures'!$C:$C,$A120,'2012Figures'!$H:$H,$B120,'2012Figures'!$I:$I,$C120,'2012Figures'!$B:$B,"CyToBroker",'2012Figures'!$G:$G,"E1",'2012Figures'!$E:$E,$B$1)</f>
        <v>0</v>
      </c>
      <c r="P120" s="52">
        <f>SUMIFS('2012Figures'!$J:$J,'2012Figures'!$C:$C,$A120,'2012Figures'!$H:$H,$B120,'2012Figures'!$I:$I,$C120,'2012Figures'!$B:$B,"CyToBroker",'2012Figures'!$G:$G,"P1",'2012Figures'!$E:$E,$B$1)</f>
        <v>0</v>
      </c>
      <c r="R120" s="46" t="str">
        <f t="shared" si="18"/>
        <v/>
      </c>
      <c r="S120" s="46" t="str">
        <f t="shared" si="18"/>
        <v/>
      </c>
      <c r="T120" s="46" t="str">
        <f t="shared" si="18"/>
        <v/>
      </c>
      <c r="U120" s="46" t="str">
        <f t="shared" si="18"/>
        <v/>
      </c>
      <c r="V120" s="46" t="str">
        <f t="shared" si="18"/>
        <v/>
      </c>
    </row>
    <row r="121" spans="1:22" x14ac:dyDescent="0.2">
      <c r="A121" s="1">
        <v>104</v>
      </c>
      <c r="B121" s="1" t="s">
        <v>97</v>
      </c>
      <c r="C121" s="8">
        <v>5</v>
      </c>
      <c r="D121" s="29">
        <f>SUMIFS('2013Figures'!$J:$J,'2013Figures'!$C:$C,$A121,'2013Figures'!$H:$H,$B121,'2013Figures'!$I:$I,$C121,'2013Figures'!$E:$E,$B$1)</f>
        <v>0</v>
      </c>
      <c r="E121" s="9">
        <f>SUMIFS('2013Figures'!$J:$J,'2013Figures'!$C:$C,$A121,'2013Figures'!$H:$H,$B121,'2013Figures'!$I:$I,$C121,'2013Figures'!$B:$B,"BrokerToCy",'2013Figures'!$G:$G,"E1",'2013Figures'!$E:$E,$B$1)</f>
        <v>0</v>
      </c>
      <c r="F121" s="9">
        <f>SUMIFS('2013Figures'!$J:$J,'2013Figures'!$C:$C,$A121,'2013Figures'!$H:$H,$B121,'2013Figures'!$I:$I,$C121,'2013Figures'!$B:$B,"BrokerToCy",'2013Figures'!$G:$G,"P1",'2013Figures'!$E:$E,$B$1)</f>
        <v>0</v>
      </c>
      <c r="G121" s="9">
        <f>SUMIFS('2013Figures'!$J:$J,'2013Figures'!$C:$C,$A121,'2013Figures'!$H:$H,$B121,'2013Figures'!$I:$I,$C121,'2013Figures'!$B:$B,"CyToBroker",'2013Figures'!$G:$G,"E1",'2013Figures'!$E:$E,$B$1)</f>
        <v>0</v>
      </c>
      <c r="H121" s="9">
        <f>SUMIFS('2013Figures'!$J:$J,'2013Figures'!$C:$C,$A121,'2013Figures'!$H:$H,$B121,'2013Figures'!$I:$I,$C121,'2013Figures'!$B:$B,"CyToBroker",'2013Figures'!$G:$G,"P1",'2013Figures'!$E:$E,$B$1)</f>
        <v>0</v>
      </c>
      <c r="J121" s="8">
        <v>201001</v>
      </c>
      <c r="L121" s="42">
        <f>SUMIFS('2012Figures'!$J:$J,'2012Figures'!$C:$C,$A121,'2012Figures'!$H:$H,$B121,'2012Figures'!$I:$I,$C121,'2012Figures'!$E:$E,$B$1)</f>
        <v>0</v>
      </c>
      <c r="M121" s="52">
        <f>SUMIFS('2012Figures'!$J:$J,'2012Figures'!$C:$C,$A121,'2012Figures'!$H:$H,$B121,'2012Figures'!$I:$I,$C121,'2012Figures'!$B:$B,"BrokerToCy",'2012Figures'!$G:$G,"E1",'2012Figures'!$E:$E,$B$1)</f>
        <v>0</v>
      </c>
      <c r="N121" s="52">
        <f>SUMIFS('2012Figures'!$J:$J,'2012Figures'!$C:$C,$A121,'2012Figures'!$H:$H,$B121,'2012Figures'!$I:$I,$C121,'2012Figures'!$B:$B,"BrokerToCy",'2012Figures'!$G:$G,"P1",'2012Figures'!$E:$E,$B$1)</f>
        <v>0</v>
      </c>
      <c r="O121" s="52">
        <f>SUMIFS('2012Figures'!$J:$J,'2012Figures'!$C:$C,$A121,'2012Figures'!$H:$H,$B121,'2012Figures'!$I:$I,$C121,'2012Figures'!$B:$B,"CyToBroker",'2012Figures'!$G:$G,"E1",'2012Figures'!$E:$E,$B$1)</f>
        <v>0</v>
      </c>
      <c r="P121" s="52">
        <f>SUMIFS('2012Figures'!$J:$J,'2012Figures'!$C:$C,$A121,'2012Figures'!$H:$H,$B121,'2012Figures'!$I:$I,$C121,'2012Figures'!$B:$B,"CyToBroker",'2012Figures'!$G:$G,"P1",'2012Figures'!$E:$E,$B$1)</f>
        <v>0</v>
      </c>
      <c r="R121" s="46" t="str">
        <f t="shared" si="18"/>
        <v/>
      </c>
      <c r="S121" s="46" t="str">
        <f t="shared" si="18"/>
        <v/>
      </c>
      <c r="T121" s="46" t="str">
        <f t="shared" si="18"/>
        <v/>
      </c>
      <c r="U121" s="46" t="str">
        <f t="shared" si="18"/>
        <v/>
      </c>
      <c r="V121" s="46" t="str">
        <f t="shared" si="18"/>
        <v/>
      </c>
    </row>
    <row r="122" spans="1:22" x14ac:dyDescent="0.2">
      <c r="A122" s="1">
        <v>104</v>
      </c>
      <c r="B122" s="1" t="s">
        <v>97</v>
      </c>
      <c r="C122" s="8">
        <v>4</v>
      </c>
      <c r="D122" s="29">
        <f>SUMIFS('2013Figures'!$J:$J,'2013Figures'!$C:$C,$A122,'2013Figures'!$H:$H,$B122,'2013Figures'!$I:$I,$C122,'2013Figures'!$E:$E,$B$1)</f>
        <v>0</v>
      </c>
      <c r="E122" s="9">
        <f>SUMIFS('2013Figures'!$J:$J,'2013Figures'!$C:$C,$A122,'2013Figures'!$H:$H,$B122,'2013Figures'!$I:$I,$C122,'2013Figures'!$B:$B,"BrokerToCy",'2013Figures'!$G:$G,"E1",'2013Figures'!$E:$E,$B$1)</f>
        <v>0</v>
      </c>
      <c r="F122" s="9">
        <f>SUMIFS('2013Figures'!$J:$J,'2013Figures'!$C:$C,$A122,'2013Figures'!$H:$H,$B122,'2013Figures'!$I:$I,$C122,'2013Figures'!$B:$B,"BrokerToCy",'2013Figures'!$G:$G,"P1",'2013Figures'!$E:$E,$B$1)</f>
        <v>0</v>
      </c>
      <c r="G122" s="9">
        <f>SUMIFS('2013Figures'!$J:$J,'2013Figures'!$C:$C,$A122,'2013Figures'!$H:$H,$B122,'2013Figures'!$I:$I,$C122,'2013Figures'!$B:$B,"CyToBroker",'2013Figures'!$G:$G,"E1",'2013Figures'!$E:$E,$B$1)</f>
        <v>0</v>
      </c>
      <c r="H122" s="9">
        <f>SUMIFS('2013Figures'!$J:$J,'2013Figures'!$C:$C,$A122,'2013Figures'!$H:$H,$B122,'2013Figures'!$I:$I,$C122,'2013Figures'!$B:$B,"CyToBroker",'2013Figures'!$G:$G,"P1",'2013Figures'!$E:$E,$B$1)</f>
        <v>0</v>
      </c>
      <c r="J122" s="8">
        <v>200901</v>
      </c>
      <c r="L122" s="42">
        <f>SUMIFS('2012Figures'!$J:$J,'2012Figures'!$C:$C,$A122,'2012Figures'!$H:$H,$B122,'2012Figures'!$I:$I,$C122,'2012Figures'!$E:$E,$B$1)</f>
        <v>0</v>
      </c>
      <c r="M122" s="52">
        <f>SUMIFS('2012Figures'!$J:$J,'2012Figures'!$C:$C,$A122,'2012Figures'!$H:$H,$B122,'2012Figures'!$I:$I,$C122,'2012Figures'!$B:$B,"BrokerToCy",'2012Figures'!$G:$G,"E1",'2012Figures'!$E:$E,$B$1)</f>
        <v>0</v>
      </c>
      <c r="N122" s="52">
        <f>SUMIFS('2012Figures'!$J:$J,'2012Figures'!$C:$C,$A122,'2012Figures'!$H:$H,$B122,'2012Figures'!$I:$I,$C122,'2012Figures'!$B:$B,"BrokerToCy",'2012Figures'!$G:$G,"P1",'2012Figures'!$E:$E,$B$1)</f>
        <v>0</v>
      </c>
      <c r="O122" s="52">
        <f>SUMIFS('2012Figures'!$J:$J,'2012Figures'!$C:$C,$A122,'2012Figures'!$H:$H,$B122,'2012Figures'!$I:$I,$C122,'2012Figures'!$B:$B,"CyToBroker",'2012Figures'!$G:$G,"E1",'2012Figures'!$E:$E,$B$1)</f>
        <v>0</v>
      </c>
      <c r="P122" s="52">
        <f>SUMIFS('2012Figures'!$J:$J,'2012Figures'!$C:$C,$A122,'2012Figures'!$H:$H,$B122,'2012Figures'!$I:$I,$C122,'2012Figures'!$B:$B,"CyToBroker",'2012Figures'!$G:$G,"P1",'2012Figures'!$E:$E,$B$1)</f>
        <v>0</v>
      </c>
      <c r="R122" s="46" t="str">
        <f t="shared" si="18"/>
        <v/>
      </c>
      <c r="S122" s="46" t="str">
        <f t="shared" si="18"/>
        <v/>
      </c>
      <c r="T122" s="46" t="str">
        <f t="shared" si="18"/>
        <v/>
      </c>
      <c r="U122" s="46" t="str">
        <f t="shared" si="18"/>
        <v/>
      </c>
      <c r="V122" s="46" t="str">
        <f t="shared" si="18"/>
        <v/>
      </c>
    </row>
    <row r="123" spans="1:22" x14ac:dyDescent="0.2">
      <c r="A123" s="1">
        <v>104</v>
      </c>
      <c r="B123" s="1" t="s">
        <v>97</v>
      </c>
      <c r="C123" s="8">
        <v>3</v>
      </c>
      <c r="D123" s="29">
        <f>SUMIFS('2013Figures'!$J:$J,'2013Figures'!$C:$C,$A123,'2013Figures'!$H:$H,$B123,'2013Figures'!$I:$I,$C123,'2013Figures'!$E:$E,$B$1)</f>
        <v>0</v>
      </c>
      <c r="E123" s="9">
        <f>SUMIFS('2013Figures'!$J:$J,'2013Figures'!$C:$C,$A123,'2013Figures'!$H:$H,$B123,'2013Figures'!$I:$I,$C123,'2013Figures'!$B:$B,"BrokerToCy",'2013Figures'!$G:$G,"E1",'2013Figures'!$E:$E,$B$1)</f>
        <v>0</v>
      </c>
      <c r="F123" s="9">
        <f>SUMIFS('2013Figures'!$J:$J,'2013Figures'!$C:$C,$A123,'2013Figures'!$H:$H,$B123,'2013Figures'!$I:$I,$C123,'2013Figures'!$B:$B,"BrokerToCy",'2013Figures'!$G:$G,"P1",'2013Figures'!$E:$E,$B$1)</f>
        <v>0</v>
      </c>
      <c r="G123" s="9">
        <f>SUMIFS('2013Figures'!$J:$J,'2013Figures'!$C:$C,$A123,'2013Figures'!$H:$H,$B123,'2013Figures'!$I:$I,$C123,'2013Figures'!$B:$B,"CyToBroker",'2013Figures'!$G:$G,"E1",'2013Figures'!$E:$E,$B$1)</f>
        <v>0</v>
      </c>
      <c r="H123" s="9">
        <f>SUMIFS('2013Figures'!$J:$J,'2013Figures'!$C:$C,$A123,'2013Figures'!$H:$H,$B123,'2013Figures'!$I:$I,$C123,'2013Figures'!$B:$B,"CyToBroker",'2013Figures'!$G:$G,"P1",'2013Figures'!$E:$E,$B$1)</f>
        <v>0</v>
      </c>
      <c r="J123" s="8">
        <v>200801</v>
      </c>
      <c r="L123" s="42">
        <f>SUMIFS('2012Figures'!$J:$J,'2012Figures'!$C:$C,$A123,'2012Figures'!$H:$H,$B123,'2012Figures'!$I:$I,$C123,'2012Figures'!$E:$E,$B$1)</f>
        <v>0</v>
      </c>
      <c r="M123" s="52">
        <f>SUMIFS('2012Figures'!$J:$J,'2012Figures'!$C:$C,$A123,'2012Figures'!$H:$H,$B123,'2012Figures'!$I:$I,$C123,'2012Figures'!$B:$B,"BrokerToCy",'2012Figures'!$G:$G,"E1",'2012Figures'!$E:$E,$B$1)</f>
        <v>0</v>
      </c>
      <c r="N123" s="52">
        <f>SUMIFS('2012Figures'!$J:$J,'2012Figures'!$C:$C,$A123,'2012Figures'!$H:$H,$B123,'2012Figures'!$I:$I,$C123,'2012Figures'!$B:$B,"BrokerToCy",'2012Figures'!$G:$G,"P1",'2012Figures'!$E:$E,$B$1)</f>
        <v>0</v>
      </c>
      <c r="O123" s="52">
        <f>SUMIFS('2012Figures'!$J:$J,'2012Figures'!$C:$C,$A123,'2012Figures'!$H:$H,$B123,'2012Figures'!$I:$I,$C123,'2012Figures'!$B:$B,"CyToBroker",'2012Figures'!$G:$G,"E1",'2012Figures'!$E:$E,$B$1)</f>
        <v>0</v>
      </c>
      <c r="P123" s="52">
        <f>SUMIFS('2012Figures'!$J:$J,'2012Figures'!$C:$C,$A123,'2012Figures'!$H:$H,$B123,'2012Figures'!$I:$I,$C123,'2012Figures'!$B:$B,"CyToBroker",'2012Figures'!$G:$G,"P1",'2012Figures'!$E:$E,$B$1)</f>
        <v>0</v>
      </c>
      <c r="R123" s="46" t="str">
        <f t="shared" si="18"/>
        <v/>
      </c>
      <c r="S123" s="46" t="str">
        <f t="shared" si="18"/>
        <v/>
      </c>
      <c r="T123" s="46" t="str">
        <f t="shared" si="18"/>
        <v/>
      </c>
      <c r="U123" s="46" t="str">
        <f t="shared" si="18"/>
        <v/>
      </c>
      <c r="V123" s="46" t="str">
        <f t="shared" si="18"/>
        <v/>
      </c>
    </row>
    <row r="124" spans="1:22" x14ac:dyDescent="0.2">
      <c r="A124" s="1">
        <v>104</v>
      </c>
      <c r="B124" s="1" t="s">
        <v>97</v>
      </c>
      <c r="C124" s="8">
        <v>2</v>
      </c>
      <c r="D124" s="29">
        <f>SUMIFS('2013Figures'!$J:$J,'2013Figures'!$C:$C,$A124,'2013Figures'!$H:$H,$B124,'2013Figures'!$I:$I,$C124,'2013Figures'!$E:$E,$B$1)</f>
        <v>0</v>
      </c>
      <c r="E124" s="9">
        <f>SUMIFS('2013Figures'!$J:$J,'2013Figures'!$C:$C,$A124,'2013Figures'!$H:$H,$B124,'2013Figures'!$I:$I,$C124,'2013Figures'!$B:$B,"BrokerToCy",'2013Figures'!$G:$G,"E1",'2013Figures'!$E:$E,$B$1)</f>
        <v>0</v>
      </c>
      <c r="F124" s="9">
        <f>SUMIFS('2013Figures'!$J:$J,'2013Figures'!$C:$C,$A124,'2013Figures'!$H:$H,$B124,'2013Figures'!$I:$I,$C124,'2013Figures'!$B:$B,"BrokerToCy",'2013Figures'!$G:$G,"P1",'2013Figures'!$E:$E,$B$1)</f>
        <v>0</v>
      </c>
      <c r="G124" s="9">
        <f>SUMIFS('2013Figures'!$J:$J,'2013Figures'!$C:$C,$A124,'2013Figures'!$H:$H,$B124,'2013Figures'!$I:$I,$C124,'2013Figures'!$B:$B,"CyToBroker",'2013Figures'!$G:$G,"E1",'2013Figures'!$E:$E,$B$1)</f>
        <v>0</v>
      </c>
      <c r="H124" s="9">
        <f>SUMIFS('2013Figures'!$J:$J,'2013Figures'!$C:$C,$A124,'2013Figures'!$H:$H,$B124,'2013Figures'!$I:$I,$C124,'2013Figures'!$B:$B,"CyToBroker",'2013Figures'!$G:$G,"P1",'2013Figures'!$E:$E,$B$1)</f>
        <v>0</v>
      </c>
      <c r="J124" s="8">
        <v>200701</v>
      </c>
      <c r="L124" s="42">
        <f>SUMIFS('2012Figures'!$J:$J,'2012Figures'!$C:$C,$A124,'2012Figures'!$H:$H,$B124,'2012Figures'!$I:$I,$C124,'2012Figures'!$E:$E,$B$1)</f>
        <v>0</v>
      </c>
      <c r="M124" s="52">
        <f>SUMIFS('2012Figures'!$J:$J,'2012Figures'!$C:$C,$A124,'2012Figures'!$H:$H,$B124,'2012Figures'!$I:$I,$C124,'2012Figures'!$B:$B,"BrokerToCy",'2012Figures'!$G:$G,"E1",'2012Figures'!$E:$E,$B$1)</f>
        <v>0</v>
      </c>
      <c r="N124" s="52">
        <f>SUMIFS('2012Figures'!$J:$J,'2012Figures'!$C:$C,$A124,'2012Figures'!$H:$H,$B124,'2012Figures'!$I:$I,$C124,'2012Figures'!$B:$B,"BrokerToCy",'2012Figures'!$G:$G,"P1",'2012Figures'!$E:$E,$B$1)</f>
        <v>0</v>
      </c>
      <c r="O124" s="52">
        <f>SUMIFS('2012Figures'!$J:$J,'2012Figures'!$C:$C,$A124,'2012Figures'!$H:$H,$B124,'2012Figures'!$I:$I,$C124,'2012Figures'!$B:$B,"CyToBroker",'2012Figures'!$G:$G,"E1",'2012Figures'!$E:$E,$B$1)</f>
        <v>0</v>
      </c>
      <c r="P124" s="52">
        <f>SUMIFS('2012Figures'!$J:$J,'2012Figures'!$C:$C,$A124,'2012Figures'!$H:$H,$B124,'2012Figures'!$I:$I,$C124,'2012Figures'!$B:$B,"CyToBroker",'2012Figures'!$G:$G,"P1",'2012Figures'!$E:$E,$B$1)</f>
        <v>0</v>
      </c>
      <c r="R124" s="46" t="str">
        <f t="shared" si="18"/>
        <v/>
      </c>
      <c r="S124" s="46" t="str">
        <f t="shared" si="18"/>
        <v/>
      </c>
      <c r="T124" s="46" t="str">
        <f t="shared" si="18"/>
        <v/>
      </c>
      <c r="U124" s="46" t="str">
        <f t="shared" si="18"/>
        <v/>
      </c>
      <c r="V124" s="46" t="str">
        <f t="shared" si="18"/>
        <v/>
      </c>
    </row>
    <row r="125" spans="1:22" x14ac:dyDescent="0.2">
      <c r="A125" s="1">
        <v>104</v>
      </c>
      <c r="B125" s="1" t="s">
        <v>97</v>
      </c>
      <c r="C125" s="8">
        <v>1</v>
      </c>
      <c r="D125" s="29">
        <f>SUMIFS('2013Figures'!$J:$J,'2013Figures'!$C:$C,$A125,'2013Figures'!$H:$H,$B125,'2013Figures'!$I:$I,$C125,'2013Figures'!$E:$E,$B$1)</f>
        <v>0</v>
      </c>
      <c r="E125" s="9">
        <f>SUMIFS('2013Figures'!$J:$J,'2013Figures'!$C:$C,$A125,'2013Figures'!$H:$H,$B125,'2013Figures'!$I:$I,$C125,'2013Figures'!$B:$B,"BrokerToCy",'2013Figures'!$G:$G,"E1",'2013Figures'!$E:$E,$B$1)</f>
        <v>0</v>
      </c>
      <c r="F125" s="9">
        <f>SUMIFS('2013Figures'!$J:$J,'2013Figures'!$C:$C,$A125,'2013Figures'!$H:$H,$B125,'2013Figures'!$I:$I,$C125,'2013Figures'!$B:$B,"BrokerToCy",'2013Figures'!$G:$G,"P1",'2013Figures'!$E:$E,$B$1)</f>
        <v>0</v>
      </c>
      <c r="G125" s="9">
        <f>SUMIFS('2013Figures'!$J:$J,'2013Figures'!$C:$C,$A125,'2013Figures'!$H:$H,$B125,'2013Figures'!$I:$I,$C125,'2013Figures'!$B:$B,"CyToBroker",'2013Figures'!$G:$G,"E1",'2013Figures'!$E:$E,$B$1)</f>
        <v>0</v>
      </c>
      <c r="H125" s="9">
        <f>SUMIFS('2013Figures'!$J:$J,'2013Figures'!$C:$C,$A125,'2013Figures'!$H:$H,$B125,'2013Figures'!$I:$I,$C125,'2013Figures'!$B:$B,"CyToBroker",'2013Figures'!$G:$G,"P1",'2013Figures'!$E:$E,$B$1)</f>
        <v>0</v>
      </c>
      <c r="J125" s="8">
        <v>200601</v>
      </c>
      <c r="L125" s="42">
        <f>SUMIFS('2012Figures'!$J:$J,'2012Figures'!$C:$C,$A125,'2012Figures'!$H:$H,$B125,'2012Figures'!$I:$I,$C125,'2012Figures'!$E:$E,$B$1)</f>
        <v>0</v>
      </c>
      <c r="M125" s="52">
        <f>SUMIFS('2012Figures'!$J:$J,'2012Figures'!$C:$C,$A125,'2012Figures'!$H:$H,$B125,'2012Figures'!$I:$I,$C125,'2012Figures'!$B:$B,"BrokerToCy",'2012Figures'!$G:$G,"E1",'2012Figures'!$E:$E,$B$1)</f>
        <v>0</v>
      </c>
      <c r="N125" s="52">
        <f>SUMIFS('2012Figures'!$J:$J,'2012Figures'!$C:$C,$A125,'2012Figures'!$H:$H,$B125,'2012Figures'!$I:$I,$C125,'2012Figures'!$B:$B,"BrokerToCy",'2012Figures'!$G:$G,"P1",'2012Figures'!$E:$E,$B$1)</f>
        <v>0</v>
      </c>
      <c r="O125" s="52">
        <f>SUMIFS('2012Figures'!$J:$J,'2012Figures'!$C:$C,$A125,'2012Figures'!$H:$H,$B125,'2012Figures'!$I:$I,$C125,'2012Figures'!$B:$B,"CyToBroker",'2012Figures'!$G:$G,"E1",'2012Figures'!$E:$E,$B$1)</f>
        <v>0</v>
      </c>
      <c r="P125" s="52">
        <f>SUMIFS('2012Figures'!$J:$J,'2012Figures'!$C:$C,$A125,'2012Figures'!$H:$H,$B125,'2012Figures'!$I:$I,$C125,'2012Figures'!$B:$B,"CyToBroker",'2012Figures'!$G:$G,"P1",'2012Figures'!$E:$E,$B$1)</f>
        <v>0</v>
      </c>
      <c r="R125" s="46" t="str">
        <f t="shared" si="18"/>
        <v/>
      </c>
      <c r="S125" s="46" t="str">
        <f t="shared" si="18"/>
        <v/>
      </c>
      <c r="T125" s="46" t="str">
        <f t="shared" si="18"/>
        <v/>
      </c>
      <c r="U125" s="46" t="str">
        <f t="shared" si="18"/>
        <v/>
      </c>
      <c r="V125" s="46" t="str">
        <f t="shared" si="18"/>
        <v/>
      </c>
    </row>
    <row r="126" spans="1:22" x14ac:dyDescent="0.2">
      <c r="A126" s="1">
        <v>104</v>
      </c>
      <c r="B126" s="1" t="s">
        <v>97</v>
      </c>
      <c r="D126" s="29">
        <f>SUMIFS('2013Figures'!$J:$J,'2013Figures'!$C:$C,$A126,'2013Figures'!$H:$H,$B126,'2013Figures'!$I:$I,"",'2013Figures'!$E:$E,$B$1)</f>
        <v>0</v>
      </c>
      <c r="E126" s="9">
        <f>SUMIFS('2013Figures'!$J:$J,'2013Figures'!$C:$C,$A126,'2013Figures'!$H:$H,$B126,'2013Figures'!$I:$I,"",'2013Figures'!$B:$B,"BrokerToCy",'2013Figures'!$G:$G,"E1",'2013Figures'!$E:$E,$B$1)</f>
        <v>0</v>
      </c>
      <c r="F126" s="9">
        <f>SUMIFS('2013Figures'!$J:$J,'2013Figures'!$C:$C,$A126,'2013Figures'!$H:$H,$B126,'2013Figures'!$I:$I,"",'2013Figures'!$B:$B,"BrokerToCy",'2013Figures'!$G:$G,"P1",'2013Figures'!$E:$E,$B$1)</f>
        <v>0</v>
      </c>
      <c r="G126" s="9">
        <f>SUMIFS('2013Figures'!$J:$J,'2013Figures'!$C:$C,$A126,'2013Figures'!$H:$H,$B126,'2013Figures'!$I:$I,"",'2013Figures'!$B:$B,"CyToBroker",'2013Figures'!$G:$G,"E1",'2013Figures'!$E:$E,$B$1)</f>
        <v>0</v>
      </c>
      <c r="H126" s="9">
        <f>SUMIFS('2013Figures'!$J:$J,'2013Figures'!$C:$C,$A126,'2013Figures'!$H:$H,$B126,'2013Figures'!$I:$I,"",'2013Figures'!$B:$B,"CyToBroker",'2013Figures'!$G:$G,"P1",'2013Figures'!$E:$E,$B$1)</f>
        <v>0</v>
      </c>
      <c r="J126" s="8" t="s">
        <v>131</v>
      </c>
      <c r="L126" s="42">
        <f>SUMIFS('2012Figures'!$J:$J,'2012Figures'!$C:$C,$A126,'2012Figures'!$H:$H,$B126,'2012Figures'!$I:$I,"",'2012Figures'!$E:$E,$B$1)</f>
        <v>0</v>
      </c>
      <c r="M126" s="52">
        <f>SUMIFS('2012Figures'!$J:$J,'2012Figures'!$C:$C,$A126,'2012Figures'!$H:$H,$B126,'2012Figures'!$I:$I,"",'2012Figures'!$B:$B,"BrokerToCy",'2012Figures'!$G:$G,"E1",'2012Figures'!$E:$E,$B$1)</f>
        <v>0</v>
      </c>
      <c r="N126" s="52">
        <f>SUMIFS('2012Figures'!$J:$J,'2012Figures'!$C:$C,$A126,'2012Figures'!$H:$H,$B126,'2012Figures'!$I:$I,"",'2012Figures'!$B:$B,"BrokerToCy",'2012Figures'!$G:$G,"P1",'2012Figures'!$E:$E,$B$1)</f>
        <v>0</v>
      </c>
      <c r="O126" s="52">
        <f>SUMIFS('2012Figures'!$J:$J,'2012Figures'!$C:$C,$A126,'2012Figures'!$H:$H,$B126,'2012Figures'!$I:$I,"",'2012Figures'!$B:$B,"CyToBroker",'2012Figures'!$G:$G,"E1",'2012Figures'!$E:$E,$B$1)</f>
        <v>0</v>
      </c>
      <c r="P126" s="52">
        <f>SUMIFS('2012Figures'!$J:$J,'2012Figures'!$C:$C,$A126,'2012Figures'!$H:$H,$B126,'2012Figures'!$I:$I,"",'2012Figures'!$B:$B,"CyToBroker",'2012Figures'!$G:$G,"P1",'2012Figures'!$E:$E,$B$1)</f>
        <v>0</v>
      </c>
      <c r="R126" s="46" t="str">
        <f t="shared" si="18"/>
        <v/>
      </c>
      <c r="S126" s="46" t="str">
        <f t="shared" si="18"/>
        <v/>
      </c>
      <c r="T126" s="46" t="str">
        <f t="shared" si="18"/>
        <v/>
      </c>
      <c r="U126" s="46" t="str">
        <f t="shared" si="18"/>
        <v/>
      </c>
      <c r="V126" s="46" t="str">
        <f t="shared" si="18"/>
        <v/>
      </c>
    </row>
    <row r="127" spans="1:22" x14ac:dyDescent="0.2">
      <c r="A127" s="1">
        <v>104</v>
      </c>
      <c r="B127" s="1" t="s">
        <v>98</v>
      </c>
      <c r="C127" s="8">
        <v>7</v>
      </c>
      <c r="D127" s="29">
        <f>SUMIFS('2013Figures'!$J:$J,'2013Figures'!$C:$C,$A127,'2013Figures'!$H:$H,$B127,'2013Figures'!$I:$I,$C127,'2013Figures'!$E:$E,$B$1)</f>
        <v>0</v>
      </c>
      <c r="E127" s="9">
        <f>SUMIFS('2013Figures'!$J:$J,'2013Figures'!$C:$C,$A127,'2013Figures'!$H:$H,$B127,'2013Figures'!$I:$I,$C127,'2013Figures'!$B:$B,"BrokerToCy",'2013Figures'!$G:$G,"E1",'2013Figures'!$E:$E,$B$1)</f>
        <v>0</v>
      </c>
      <c r="F127" s="9">
        <f>SUMIFS('2013Figures'!$J:$J,'2013Figures'!$C:$C,$A127,'2013Figures'!$H:$H,$B127,'2013Figures'!$I:$I,$C127,'2013Figures'!$B:$B,"BrokerToCy",'2013Figures'!$G:$G,"P1",'2013Figures'!$E:$E,$B$1)</f>
        <v>0</v>
      </c>
      <c r="G127" s="9">
        <f>SUMIFS('2013Figures'!$J:$J,'2013Figures'!$C:$C,$A127,'2013Figures'!$H:$H,$B127,'2013Figures'!$I:$I,$C127,'2013Figures'!$B:$B,"CyToBroker",'2013Figures'!$G:$G,"E1",'2013Figures'!$E:$E,$B$1)</f>
        <v>0</v>
      </c>
      <c r="H127" s="9">
        <f>SUMIFS('2013Figures'!$J:$J,'2013Figures'!$C:$C,$A127,'2013Figures'!$H:$H,$B127,'2013Figures'!$I:$I,$C127,'2013Figures'!$B:$B,"CyToBroker",'2013Figures'!$G:$G,"P1",'2013Figures'!$E:$E,$B$1)</f>
        <v>0</v>
      </c>
      <c r="L127" s="42">
        <f>SUMIFS('2012Figures'!$J:$J,'2012Figures'!$C:$C,$A127,'2012Figures'!$H:$H,$B127,'2012Figures'!$I:$I,$C127,'2012Figures'!$E:$E,$B$1)</f>
        <v>0</v>
      </c>
      <c r="M127" s="52">
        <f>SUMIFS('2012Figures'!$J:$J,'2012Figures'!$C:$C,$A127,'2012Figures'!$H:$H,$B127,'2012Figures'!$I:$I,$C127,'2012Figures'!$B:$B,"BrokerToCy",'2012Figures'!$G:$G,"E1",'2012Figures'!$E:$E,$B$1)</f>
        <v>0</v>
      </c>
      <c r="N127" s="52">
        <f>SUMIFS('2012Figures'!$J:$J,'2012Figures'!$C:$C,$A127,'2012Figures'!$H:$H,$B127,'2012Figures'!$I:$I,$C127,'2012Figures'!$B:$B,"BrokerToCy",'2012Figures'!$G:$G,"P1",'2012Figures'!$E:$E,$B$1)</f>
        <v>0</v>
      </c>
      <c r="O127" s="52">
        <f>SUMIFS('2012Figures'!$J:$J,'2012Figures'!$C:$C,$A127,'2012Figures'!$H:$H,$B127,'2012Figures'!$I:$I,$C127,'2012Figures'!$B:$B,"CyToBroker",'2012Figures'!$G:$G,"E1",'2012Figures'!$E:$E,$B$1)</f>
        <v>0</v>
      </c>
      <c r="P127" s="52">
        <f>SUMIFS('2012Figures'!$J:$J,'2012Figures'!$C:$C,$A127,'2012Figures'!$H:$H,$B127,'2012Figures'!$I:$I,$C127,'2012Figures'!$B:$B,"CyToBroker",'2012Figures'!$G:$G,"P1",'2012Figures'!$E:$E,$B$1)</f>
        <v>0</v>
      </c>
      <c r="R127" s="46" t="str">
        <f t="shared" si="18"/>
        <v/>
      </c>
      <c r="S127" s="46" t="str">
        <f t="shared" si="18"/>
        <v/>
      </c>
      <c r="T127" s="46" t="str">
        <f t="shared" si="18"/>
        <v/>
      </c>
      <c r="U127" s="46" t="str">
        <f t="shared" si="18"/>
        <v/>
      </c>
      <c r="V127" s="46" t="str">
        <f t="shared" si="18"/>
        <v/>
      </c>
    </row>
    <row r="128" spans="1:22" x14ac:dyDescent="0.2">
      <c r="A128" s="1">
        <v>104</v>
      </c>
      <c r="B128" s="1" t="s">
        <v>98</v>
      </c>
      <c r="C128" s="8">
        <v>6</v>
      </c>
      <c r="D128" s="29">
        <f>SUMIFS('2013Figures'!$J:$J,'2013Figures'!$C:$C,$A128,'2013Figures'!$H:$H,$B128,'2013Figures'!$I:$I,$C128,'2013Figures'!$E:$E,$B$1)</f>
        <v>0</v>
      </c>
      <c r="E128" s="9">
        <f>SUMIFS('2013Figures'!$J:$J,'2013Figures'!$C:$C,$A128,'2013Figures'!$H:$H,$B128,'2013Figures'!$I:$I,$C128,'2013Figures'!$B:$B,"BrokerToCy",'2013Figures'!$G:$G,"E1",'2013Figures'!$E:$E,$B$1)</f>
        <v>0</v>
      </c>
      <c r="F128" s="9">
        <f>SUMIFS('2013Figures'!$J:$J,'2013Figures'!$C:$C,$A128,'2013Figures'!$H:$H,$B128,'2013Figures'!$I:$I,$C128,'2013Figures'!$B:$B,"BrokerToCy",'2013Figures'!$G:$G,"P1",'2013Figures'!$E:$E,$B$1)</f>
        <v>0</v>
      </c>
      <c r="G128" s="9">
        <f>SUMIFS('2013Figures'!$J:$J,'2013Figures'!$C:$C,$A128,'2013Figures'!$H:$H,$B128,'2013Figures'!$I:$I,$C128,'2013Figures'!$B:$B,"CyToBroker",'2013Figures'!$G:$G,"E1",'2013Figures'!$E:$E,$B$1)</f>
        <v>0</v>
      </c>
      <c r="H128" s="9">
        <f>SUMIFS('2013Figures'!$J:$J,'2013Figures'!$C:$C,$A128,'2013Figures'!$H:$H,$B128,'2013Figures'!$I:$I,$C128,'2013Figures'!$B:$B,"CyToBroker",'2013Figures'!$G:$G,"P1",'2013Figures'!$E:$E,$B$1)</f>
        <v>0</v>
      </c>
      <c r="J128" s="8">
        <v>201501</v>
      </c>
      <c r="L128" s="42">
        <f>SUMIFS('2012Figures'!$J:$J,'2012Figures'!$C:$C,$A128,'2012Figures'!$H:$H,$B128,'2012Figures'!$I:$I,$C128,'2012Figures'!$E:$E,$B$1)</f>
        <v>0</v>
      </c>
      <c r="M128" s="52">
        <f>SUMIFS('2012Figures'!$J:$J,'2012Figures'!$C:$C,$A128,'2012Figures'!$H:$H,$B128,'2012Figures'!$I:$I,$C128,'2012Figures'!$B:$B,"BrokerToCy",'2012Figures'!$G:$G,"E1",'2012Figures'!$E:$E,$B$1)</f>
        <v>0</v>
      </c>
      <c r="N128" s="52">
        <f>SUMIFS('2012Figures'!$J:$J,'2012Figures'!$C:$C,$A128,'2012Figures'!$H:$H,$B128,'2012Figures'!$I:$I,$C128,'2012Figures'!$B:$B,"BrokerToCy",'2012Figures'!$G:$G,"P1",'2012Figures'!$E:$E,$B$1)</f>
        <v>0</v>
      </c>
      <c r="O128" s="52">
        <f>SUMIFS('2012Figures'!$J:$J,'2012Figures'!$C:$C,$A128,'2012Figures'!$H:$H,$B128,'2012Figures'!$I:$I,$C128,'2012Figures'!$B:$B,"CyToBroker",'2012Figures'!$G:$G,"E1",'2012Figures'!$E:$E,$B$1)</f>
        <v>0</v>
      </c>
      <c r="P128" s="52">
        <f>SUMIFS('2012Figures'!$J:$J,'2012Figures'!$C:$C,$A128,'2012Figures'!$H:$H,$B128,'2012Figures'!$I:$I,$C128,'2012Figures'!$B:$B,"CyToBroker",'2012Figures'!$G:$G,"P1",'2012Figures'!$E:$E,$B$1)</f>
        <v>0</v>
      </c>
      <c r="R128" s="46" t="str">
        <f t="shared" si="18"/>
        <v/>
      </c>
      <c r="S128" s="46" t="str">
        <f t="shared" si="18"/>
        <v/>
      </c>
      <c r="T128" s="46" t="str">
        <f t="shared" si="18"/>
        <v/>
      </c>
      <c r="U128" s="46" t="str">
        <f t="shared" si="18"/>
        <v/>
      </c>
      <c r="V128" s="46" t="str">
        <f t="shared" si="18"/>
        <v/>
      </c>
    </row>
    <row r="129" spans="1:22" x14ac:dyDescent="0.2">
      <c r="A129" s="1">
        <v>104</v>
      </c>
      <c r="B129" s="1" t="s">
        <v>98</v>
      </c>
      <c r="C129" s="8">
        <v>5</v>
      </c>
      <c r="D129" s="29">
        <f>SUMIFS('2013Figures'!$J:$J,'2013Figures'!$C:$C,$A129,'2013Figures'!$H:$H,$B129,'2013Figures'!$I:$I,$C129,'2013Figures'!$E:$E,$B$1)</f>
        <v>0</v>
      </c>
      <c r="E129" s="9">
        <f>SUMIFS('2013Figures'!$J:$J,'2013Figures'!$C:$C,$A129,'2013Figures'!$H:$H,$B129,'2013Figures'!$I:$I,$C129,'2013Figures'!$B:$B,"BrokerToCy",'2013Figures'!$G:$G,"E1",'2013Figures'!$E:$E,$B$1)</f>
        <v>0</v>
      </c>
      <c r="F129" s="9">
        <f>SUMIFS('2013Figures'!$J:$J,'2013Figures'!$C:$C,$A129,'2013Figures'!$H:$H,$B129,'2013Figures'!$I:$I,$C129,'2013Figures'!$B:$B,"BrokerToCy",'2013Figures'!$G:$G,"P1",'2013Figures'!$E:$E,$B$1)</f>
        <v>0</v>
      </c>
      <c r="G129" s="9">
        <f>SUMIFS('2013Figures'!$J:$J,'2013Figures'!$C:$C,$A129,'2013Figures'!$H:$H,$B129,'2013Figures'!$I:$I,$C129,'2013Figures'!$B:$B,"CyToBroker",'2013Figures'!$G:$G,"E1",'2013Figures'!$E:$E,$B$1)</f>
        <v>0</v>
      </c>
      <c r="H129" s="9">
        <f>SUMIFS('2013Figures'!$J:$J,'2013Figures'!$C:$C,$A129,'2013Figures'!$H:$H,$B129,'2013Figures'!$I:$I,$C129,'2013Figures'!$B:$B,"CyToBroker",'2013Figures'!$G:$G,"P1",'2013Figures'!$E:$E,$B$1)</f>
        <v>0</v>
      </c>
      <c r="J129" s="8">
        <v>201401</v>
      </c>
      <c r="L129" s="42">
        <f>SUMIFS('2012Figures'!$J:$J,'2012Figures'!$C:$C,$A129,'2012Figures'!$H:$H,$B129,'2012Figures'!$I:$I,$C129,'2012Figures'!$E:$E,$B$1)</f>
        <v>0</v>
      </c>
      <c r="M129" s="52">
        <f>SUMIFS('2012Figures'!$J:$J,'2012Figures'!$C:$C,$A129,'2012Figures'!$H:$H,$B129,'2012Figures'!$I:$I,$C129,'2012Figures'!$B:$B,"BrokerToCy",'2012Figures'!$G:$G,"E1",'2012Figures'!$E:$E,$B$1)</f>
        <v>0</v>
      </c>
      <c r="N129" s="52">
        <f>SUMIFS('2012Figures'!$J:$J,'2012Figures'!$C:$C,$A129,'2012Figures'!$H:$H,$B129,'2012Figures'!$I:$I,$C129,'2012Figures'!$B:$B,"BrokerToCy",'2012Figures'!$G:$G,"P1",'2012Figures'!$E:$E,$B$1)</f>
        <v>0</v>
      </c>
      <c r="O129" s="52">
        <f>SUMIFS('2012Figures'!$J:$J,'2012Figures'!$C:$C,$A129,'2012Figures'!$H:$H,$B129,'2012Figures'!$I:$I,$C129,'2012Figures'!$B:$B,"CyToBroker",'2012Figures'!$G:$G,"E1",'2012Figures'!$E:$E,$B$1)</f>
        <v>0</v>
      </c>
      <c r="P129" s="52">
        <f>SUMIFS('2012Figures'!$J:$J,'2012Figures'!$C:$C,$A129,'2012Figures'!$H:$H,$B129,'2012Figures'!$I:$I,$C129,'2012Figures'!$B:$B,"CyToBroker",'2012Figures'!$G:$G,"P1",'2012Figures'!$E:$E,$B$1)</f>
        <v>0</v>
      </c>
      <c r="R129" s="46" t="str">
        <f t="shared" si="18"/>
        <v/>
      </c>
      <c r="S129" s="46" t="str">
        <f t="shared" si="18"/>
        <v/>
      </c>
      <c r="T129" s="46" t="str">
        <f t="shared" si="18"/>
        <v/>
      </c>
      <c r="U129" s="46" t="str">
        <f t="shared" si="18"/>
        <v/>
      </c>
      <c r="V129" s="46" t="str">
        <f t="shared" si="18"/>
        <v/>
      </c>
    </row>
    <row r="130" spans="1:22" x14ac:dyDescent="0.2">
      <c r="A130" s="1">
        <v>104</v>
      </c>
      <c r="B130" s="1" t="s">
        <v>98</v>
      </c>
      <c r="C130" s="8">
        <v>4</v>
      </c>
      <c r="D130" s="29">
        <f>SUMIFS('2013Figures'!$J:$J,'2013Figures'!$C:$C,$A130,'2013Figures'!$H:$H,$B130,'2013Figures'!$I:$I,$C130,'2013Figures'!$E:$E,$B$1)</f>
        <v>0</v>
      </c>
      <c r="E130" s="9">
        <f>SUMIFS('2013Figures'!$J:$J,'2013Figures'!$C:$C,$A130,'2013Figures'!$H:$H,$B130,'2013Figures'!$I:$I,$C130,'2013Figures'!$B:$B,"BrokerToCy",'2013Figures'!$G:$G,"E1",'2013Figures'!$E:$E,$B$1)</f>
        <v>0</v>
      </c>
      <c r="F130" s="9">
        <f>SUMIFS('2013Figures'!$J:$J,'2013Figures'!$C:$C,$A130,'2013Figures'!$H:$H,$B130,'2013Figures'!$I:$I,$C130,'2013Figures'!$B:$B,"BrokerToCy",'2013Figures'!$G:$G,"P1",'2013Figures'!$E:$E,$B$1)</f>
        <v>0</v>
      </c>
      <c r="G130" s="9">
        <f>SUMIFS('2013Figures'!$J:$J,'2013Figures'!$C:$C,$A130,'2013Figures'!$H:$H,$B130,'2013Figures'!$I:$I,$C130,'2013Figures'!$B:$B,"CyToBroker",'2013Figures'!$G:$G,"E1",'2013Figures'!$E:$E,$B$1)</f>
        <v>0</v>
      </c>
      <c r="H130" s="9">
        <f>SUMIFS('2013Figures'!$J:$J,'2013Figures'!$C:$C,$A130,'2013Figures'!$H:$H,$B130,'2013Figures'!$I:$I,$C130,'2013Figures'!$B:$B,"CyToBroker",'2013Figures'!$G:$G,"P1",'2013Figures'!$E:$E,$B$1)</f>
        <v>0</v>
      </c>
      <c r="I130" s="30"/>
      <c r="J130" s="31">
        <v>201301</v>
      </c>
      <c r="K130" s="30"/>
      <c r="L130" s="42">
        <f>SUMIFS('2012Figures'!$J:$J,'2012Figures'!$C:$C,$A130,'2012Figures'!$H:$H,$B130,'2012Figures'!$I:$I,$C130,'2012Figures'!$E:$E,$B$1)</f>
        <v>0</v>
      </c>
      <c r="M130" s="52">
        <f>SUMIFS('2012Figures'!$J:$J,'2012Figures'!$C:$C,$A130,'2012Figures'!$H:$H,$B130,'2012Figures'!$I:$I,$C130,'2012Figures'!$B:$B,"BrokerToCy",'2012Figures'!$G:$G,"E1",'2012Figures'!$E:$E,$B$1)</f>
        <v>0</v>
      </c>
      <c r="N130" s="52">
        <f>SUMIFS('2012Figures'!$J:$J,'2012Figures'!$C:$C,$A130,'2012Figures'!$H:$H,$B130,'2012Figures'!$I:$I,$C130,'2012Figures'!$B:$B,"BrokerToCy",'2012Figures'!$G:$G,"P1",'2012Figures'!$E:$E,$B$1)</f>
        <v>0</v>
      </c>
      <c r="O130" s="52">
        <f>SUMIFS('2012Figures'!$J:$J,'2012Figures'!$C:$C,$A130,'2012Figures'!$H:$H,$B130,'2012Figures'!$I:$I,$C130,'2012Figures'!$B:$B,"CyToBroker",'2012Figures'!$G:$G,"E1",'2012Figures'!$E:$E,$B$1)</f>
        <v>0</v>
      </c>
      <c r="P130" s="52">
        <f>SUMIFS('2012Figures'!$J:$J,'2012Figures'!$C:$C,$A130,'2012Figures'!$H:$H,$B130,'2012Figures'!$I:$I,$C130,'2012Figures'!$B:$B,"CyToBroker",'2012Figures'!$G:$G,"P1",'2012Figures'!$E:$E,$B$1)</f>
        <v>0</v>
      </c>
      <c r="Q130" s="30"/>
      <c r="R130" s="46" t="str">
        <f t="shared" si="18"/>
        <v/>
      </c>
      <c r="S130" s="46" t="str">
        <f t="shared" si="18"/>
        <v/>
      </c>
      <c r="T130" s="46" t="str">
        <f t="shared" si="18"/>
        <v/>
      </c>
      <c r="U130" s="46" t="str">
        <f t="shared" si="18"/>
        <v/>
      </c>
      <c r="V130" s="46" t="str">
        <f t="shared" si="18"/>
        <v/>
      </c>
    </row>
    <row r="131" spans="1:22" x14ac:dyDescent="0.2">
      <c r="A131" s="1">
        <v>104</v>
      </c>
      <c r="B131" s="1" t="s">
        <v>98</v>
      </c>
      <c r="C131" s="8">
        <v>3</v>
      </c>
      <c r="D131" s="29">
        <f>SUMIFS('2013Figures'!$J:$J,'2013Figures'!$C:$C,$A131,'2013Figures'!$H:$H,$B131,'2013Figures'!$I:$I,$C131,'2013Figures'!$E:$E,$B$1)</f>
        <v>0</v>
      </c>
      <c r="E131" s="9">
        <f>SUMIFS('2013Figures'!$J:$J,'2013Figures'!$C:$C,$A131,'2013Figures'!$H:$H,$B131,'2013Figures'!$I:$I,$C131,'2013Figures'!$B:$B,"BrokerToCy",'2013Figures'!$G:$G,"E1",'2013Figures'!$E:$E,$B$1)</f>
        <v>0</v>
      </c>
      <c r="F131" s="9">
        <f>SUMIFS('2013Figures'!$J:$J,'2013Figures'!$C:$C,$A131,'2013Figures'!$H:$H,$B131,'2013Figures'!$I:$I,$C131,'2013Figures'!$B:$B,"BrokerToCy",'2013Figures'!$G:$G,"P1",'2013Figures'!$E:$E,$B$1)</f>
        <v>0</v>
      </c>
      <c r="G131" s="9">
        <f>SUMIFS('2013Figures'!$J:$J,'2013Figures'!$C:$C,$A131,'2013Figures'!$H:$H,$B131,'2013Figures'!$I:$I,$C131,'2013Figures'!$B:$B,"CyToBroker",'2013Figures'!$G:$G,"E1",'2013Figures'!$E:$E,$B$1)</f>
        <v>0</v>
      </c>
      <c r="H131" s="9">
        <f>SUMIFS('2013Figures'!$J:$J,'2013Figures'!$C:$C,$A131,'2013Figures'!$H:$H,$B131,'2013Figures'!$I:$I,$C131,'2013Figures'!$B:$B,"CyToBroker",'2013Figures'!$G:$G,"P1",'2013Figures'!$E:$E,$B$1)</f>
        <v>0</v>
      </c>
      <c r="J131" s="8">
        <v>201201</v>
      </c>
      <c r="L131" s="42">
        <f>SUMIFS('2012Figures'!$J:$J,'2012Figures'!$C:$C,$A131,'2012Figures'!$H:$H,$B131,'2012Figures'!$I:$I,$C131,'2012Figures'!$E:$E,$B$1)</f>
        <v>0</v>
      </c>
      <c r="M131" s="52">
        <f>SUMIFS('2012Figures'!$J:$J,'2012Figures'!$C:$C,$A131,'2012Figures'!$H:$H,$B131,'2012Figures'!$I:$I,$C131,'2012Figures'!$B:$B,"BrokerToCy",'2012Figures'!$G:$G,"E1",'2012Figures'!$E:$E,$B$1)</f>
        <v>0</v>
      </c>
      <c r="N131" s="52">
        <f>SUMIFS('2012Figures'!$J:$J,'2012Figures'!$C:$C,$A131,'2012Figures'!$H:$H,$B131,'2012Figures'!$I:$I,$C131,'2012Figures'!$B:$B,"BrokerToCy",'2012Figures'!$G:$G,"P1",'2012Figures'!$E:$E,$B$1)</f>
        <v>0</v>
      </c>
      <c r="O131" s="52">
        <f>SUMIFS('2012Figures'!$J:$J,'2012Figures'!$C:$C,$A131,'2012Figures'!$H:$H,$B131,'2012Figures'!$I:$I,$C131,'2012Figures'!$B:$B,"CyToBroker",'2012Figures'!$G:$G,"E1",'2012Figures'!$E:$E,$B$1)</f>
        <v>0</v>
      </c>
      <c r="P131" s="52">
        <f>SUMIFS('2012Figures'!$J:$J,'2012Figures'!$C:$C,$A131,'2012Figures'!$H:$H,$B131,'2012Figures'!$I:$I,$C131,'2012Figures'!$B:$B,"CyToBroker",'2012Figures'!$G:$G,"P1",'2012Figures'!$E:$E,$B$1)</f>
        <v>0</v>
      </c>
      <c r="R131" s="46" t="str">
        <f t="shared" si="18"/>
        <v/>
      </c>
      <c r="S131" s="46" t="str">
        <f t="shared" si="18"/>
        <v/>
      </c>
      <c r="T131" s="46" t="str">
        <f t="shared" si="18"/>
        <v/>
      </c>
      <c r="U131" s="46" t="str">
        <f t="shared" si="18"/>
        <v/>
      </c>
      <c r="V131" s="46" t="str">
        <f t="shared" si="18"/>
        <v/>
      </c>
    </row>
    <row r="132" spans="1:22" x14ac:dyDescent="0.2">
      <c r="A132" s="1">
        <v>104</v>
      </c>
      <c r="B132" s="1" t="s">
        <v>98</v>
      </c>
      <c r="C132" s="8">
        <v>2</v>
      </c>
      <c r="D132" s="29">
        <f>SUMIFS('2013Figures'!$J:$J,'2013Figures'!$C:$C,$A132,'2013Figures'!$H:$H,$B132,'2013Figures'!$I:$I,$C132,'2013Figures'!$E:$E,$B$1)</f>
        <v>0</v>
      </c>
      <c r="E132" s="9">
        <f>SUMIFS('2013Figures'!$J:$J,'2013Figures'!$C:$C,$A132,'2013Figures'!$H:$H,$B132,'2013Figures'!$I:$I,$C132,'2013Figures'!$B:$B,"BrokerToCy",'2013Figures'!$G:$G,"E1",'2013Figures'!$E:$E,$B$1)</f>
        <v>0</v>
      </c>
      <c r="F132" s="9">
        <f>SUMIFS('2013Figures'!$J:$J,'2013Figures'!$C:$C,$A132,'2013Figures'!$H:$H,$B132,'2013Figures'!$I:$I,$C132,'2013Figures'!$B:$B,"BrokerToCy",'2013Figures'!$G:$G,"P1",'2013Figures'!$E:$E,$B$1)</f>
        <v>0</v>
      </c>
      <c r="G132" s="9">
        <f>SUMIFS('2013Figures'!$J:$J,'2013Figures'!$C:$C,$A132,'2013Figures'!$H:$H,$B132,'2013Figures'!$I:$I,$C132,'2013Figures'!$B:$B,"CyToBroker",'2013Figures'!$G:$G,"E1",'2013Figures'!$E:$E,$B$1)</f>
        <v>0</v>
      </c>
      <c r="H132" s="9">
        <f>SUMIFS('2013Figures'!$J:$J,'2013Figures'!$C:$C,$A132,'2013Figures'!$H:$H,$B132,'2013Figures'!$I:$I,$C132,'2013Figures'!$B:$B,"CyToBroker",'2013Figures'!$G:$G,"P1",'2013Figures'!$E:$E,$B$1)</f>
        <v>0</v>
      </c>
      <c r="J132" s="8">
        <v>201101</v>
      </c>
      <c r="L132" s="42">
        <f>SUMIFS('2012Figures'!$J:$J,'2012Figures'!$C:$C,$A132,'2012Figures'!$H:$H,$B132,'2012Figures'!$I:$I,$C132,'2012Figures'!$E:$E,$B$1)</f>
        <v>0</v>
      </c>
      <c r="M132" s="52">
        <f>SUMIFS('2012Figures'!$J:$J,'2012Figures'!$C:$C,$A132,'2012Figures'!$H:$H,$B132,'2012Figures'!$I:$I,$C132,'2012Figures'!$B:$B,"BrokerToCy",'2012Figures'!$G:$G,"E1",'2012Figures'!$E:$E,$B$1)</f>
        <v>0</v>
      </c>
      <c r="N132" s="52">
        <f>SUMIFS('2012Figures'!$J:$J,'2012Figures'!$C:$C,$A132,'2012Figures'!$H:$H,$B132,'2012Figures'!$I:$I,$C132,'2012Figures'!$B:$B,"BrokerToCy",'2012Figures'!$G:$G,"P1",'2012Figures'!$E:$E,$B$1)</f>
        <v>0</v>
      </c>
      <c r="O132" s="52">
        <f>SUMIFS('2012Figures'!$J:$J,'2012Figures'!$C:$C,$A132,'2012Figures'!$H:$H,$B132,'2012Figures'!$I:$I,$C132,'2012Figures'!$B:$B,"CyToBroker",'2012Figures'!$G:$G,"E1",'2012Figures'!$E:$E,$B$1)</f>
        <v>0</v>
      </c>
      <c r="P132" s="52">
        <f>SUMIFS('2012Figures'!$J:$J,'2012Figures'!$C:$C,$A132,'2012Figures'!$H:$H,$B132,'2012Figures'!$I:$I,$C132,'2012Figures'!$B:$B,"CyToBroker",'2012Figures'!$G:$G,"P1",'2012Figures'!$E:$E,$B$1)</f>
        <v>0</v>
      </c>
      <c r="R132" s="46" t="str">
        <f t="shared" si="18"/>
        <v/>
      </c>
      <c r="S132" s="46" t="str">
        <f t="shared" si="18"/>
        <v/>
      </c>
      <c r="T132" s="46" t="str">
        <f t="shared" si="18"/>
        <v/>
      </c>
      <c r="U132" s="46" t="str">
        <f t="shared" si="18"/>
        <v/>
      </c>
      <c r="V132" s="46" t="str">
        <f t="shared" si="18"/>
        <v/>
      </c>
    </row>
    <row r="133" spans="1:22" x14ac:dyDescent="0.2">
      <c r="A133" s="1">
        <v>104</v>
      </c>
      <c r="B133" s="1" t="s">
        <v>98</v>
      </c>
      <c r="C133" s="8">
        <v>1</v>
      </c>
      <c r="D133" s="29">
        <f>SUMIFS('2013Figures'!$J:$J,'2013Figures'!$C:$C,$A133,'2013Figures'!$H:$H,$B133,'2013Figures'!$I:$I,$C133,'2013Figures'!$E:$E,$B$1)</f>
        <v>0</v>
      </c>
      <c r="E133" s="9">
        <f>SUMIFS('2013Figures'!$J:$J,'2013Figures'!$C:$C,$A133,'2013Figures'!$H:$H,$B133,'2013Figures'!$I:$I,$C133,'2013Figures'!$B:$B,"BrokerToCy",'2013Figures'!$G:$G,"E1",'2013Figures'!$E:$E,$B$1)</f>
        <v>0</v>
      </c>
      <c r="F133" s="9">
        <f>SUMIFS('2013Figures'!$J:$J,'2013Figures'!$C:$C,$A133,'2013Figures'!$H:$H,$B133,'2013Figures'!$I:$I,$C133,'2013Figures'!$B:$B,"BrokerToCy",'2013Figures'!$G:$G,"P1",'2013Figures'!$E:$E,$B$1)</f>
        <v>0</v>
      </c>
      <c r="G133" s="9">
        <f>SUMIFS('2013Figures'!$J:$J,'2013Figures'!$C:$C,$A133,'2013Figures'!$H:$H,$B133,'2013Figures'!$I:$I,$C133,'2013Figures'!$B:$B,"CyToBroker",'2013Figures'!$G:$G,"E1",'2013Figures'!$E:$E,$B$1)</f>
        <v>0</v>
      </c>
      <c r="H133" s="9">
        <f>SUMIFS('2013Figures'!$J:$J,'2013Figures'!$C:$C,$A133,'2013Figures'!$H:$H,$B133,'2013Figures'!$I:$I,$C133,'2013Figures'!$B:$B,"CyToBroker",'2013Figures'!$G:$G,"P1",'2013Figures'!$E:$E,$B$1)</f>
        <v>0</v>
      </c>
      <c r="J133" s="8">
        <v>201001</v>
      </c>
      <c r="L133" s="42">
        <f>SUMIFS('2012Figures'!$J:$J,'2012Figures'!$C:$C,$A133,'2012Figures'!$H:$H,$B133,'2012Figures'!$I:$I,$C133,'2012Figures'!$E:$E,$B$1)</f>
        <v>0</v>
      </c>
      <c r="M133" s="52">
        <f>SUMIFS('2012Figures'!$J:$J,'2012Figures'!$C:$C,$A133,'2012Figures'!$H:$H,$B133,'2012Figures'!$I:$I,$C133,'2012Figures'!$B:$B,"BrokerToCy",'2012Figures'!$G:$G,"E1",'2012Figures'!$E:$E,$B$1)</f>
        <v>0</v>
      </c>
      <c r="N133" s="52">
        <f>SUMIFS('2012Figures'!$J:$J,'2012Figures'!$C:$C,$A133,'2012Figures'!$H:$H,$B133,'2012Figures'!$I:$I,$C133,'2012Figures'!$B:$B,"BrokerToCy",'2012Figures'!$G:$G,"P1",'2012Figures'!$E:$E,$B$1)</f>
        <v>0</v>
      </c>
      <c r="O133" s="52">
        <f>SUMIFS('2012Figures'!$J:$J,'2012Figures'!$C:$C,$A133,'2012Figures'!$H:$H,$B133,'2012Figures'!$I:$I,$C133,'2012Figures'!$B:$B,"CyToBroker",'2012Figures'!$G:$G,"E1",'2012Figures'!$E:$E,$B$1)</f>
        <v>0</v>
      </c>
      <c r="P133" s="52">
        <f>SUMIFS('2012Figures'!$J:$J,'2012Figures'!$C:$C,$A133,'2012Figures'!$H:$H,$B133,'2012Figures'!$I:$I,$C133,'2012Figures'!$B:$B,"CyToBroker",'2012Figures'!$G:$G,"P1",'2012Figures'!$E:$E,$B$1)</f>
        <v>0</v>
      </c>
      <c r="R133" s="46" t="str">
        <f t="shared" si="18"/>
        <v/>
      </c>
      <c r="S133" s="46" t="str">
        <f t="shared" si="18"/>
        <v/>
      </c>
      <c r="T133" s="46" t="str">
        <f t="shared" si="18"/>
        <v/>
      </c>
      <c r="U133" s="46" t="str">
        <f t="shared" si="18"/>
        <v/>
      </c>
      <c r="V133" s="46" t="str">
        <f t="shared" si="18"/>
        <v/>
      </c>
    </row>
    <row r="134" spans="1:22" x14ac:dyDescent="0.2">
      <c r="A134" s="1">
        <v>104</v>
      </c>
      <c r="B134" s="1" t="s">
        <v>98</v>
      </c>
      <c r="D134" s="29">
        <f>SUMIFS('2013Figures'!$J:$J,'2013Figures'!$C:$C,$A134,'2013Figures'!$H:$H,$B134,'2013Figures'!$I:$I,"",'2013Figures'!$E:$E,$B$1)</f>
        <v>0</v>
      </c>
      <c r="E134" s="9">
        <f>SUMIFS('2013Figures'!$J:$J,'2013Figures'!$C:$C,$A134,'2013Figures'!$H:$H,$B134,'2013Figures'!$I:$I,"",'2013Figures'!$B:$B,"BrokerToCy",'2013Figures'!$G:$G,"E1",'2013Figures'!$E:$E,$B$1)</f>
        <v>0</v>
      </c>
      <c r="F134" s="9">
        <f>SUMIFS('2013Figures'!$J:$J,'2013Figures'!$C:$C,$A134,'2013Figures'!$H:$H,$B134,'2013Figures'!$I:$I,"",'2013Figures'!$B:$B,"BrokerToCy",'2013Figures'!$G:$G,"P1",'2013Figures'!$E:$E,$B$1)</f>
        <v>0</v>
      </c>
      <c r="G134" s="9">
        <f>SUMIFS('2013Figures'!$J:$J,'2013Figures'!$C:$C,$A134,'2013Figures'!$H:$H,$B134,'2013Figures'!$I:$I,"",'2013Figures'!$B:$B,"CyToBroker",'2013Figures'!$G:$G,"E1",'2013Figures'!$E:$E,$B$1)</f>
        <v>0</v>
      </c>
      <c r="H134" s="9">
        <f>SUMIFS('2013Figures'!$J:$J,'2013Figures'!$C:$C,$A134,'2013Figures'!$H:$H,$B134,'2013Figures'!$I:$I,"",'2013Figures'!$B:$B,"CyToBroker",'2013Figures'!$G:$G,"P1",'2013Figures'!$E:$E,$B$1)</f>
        <v>0</v>
      </c>
      <c r="J134" s="8" t="s">
        <v>131</v>
      </c>
      <c r="L134" s="42">
        <f>SUMIFS('2012Figures'!$J:$J,'2012Figures'!$C:$C,$A134,'2012Figures'!$H:$H,$B134,'2012Figures'!$I:$I,"",'2012Figures'!$E:$E,$B$1)</f>
        <v>0</v>
      </c>
      <c r="M134" s="52">
        <f>SUMIFS('2012Figures'!$J:$J,'2012Figures'!$C:$C,$A134,'2012Figures'!$H:$H,$B134,'2012Figures'!$I:$I,"",'2012Figures'!$B:$B,"BrokerToCy",'2012Figures'!$G:$G,"E1",'2012Figures'!$E:$E,$B$1)</f>
        <v>0</v>
      </c>
      <c r="N134" s="52">
        <f>SUMIFS('2012Figures'!$J:$J,'2012Figures'!$C:$C,$A134,'2012Figures'!$H:$H,$B134,'2012Figures'!$I:$I,"",'2012Figures'!$B:$B,"BrokerToCy",'2012Figures'!$G:$G,"P1",'2012Figures'!$E:$E,$B$1)</f>
        <v>0</v>
      </c>
      <c r="O134" s="52">
        <f>SUMIFS('2012Figures'!$J:$J,'2012Figures'!$C:$C,$A134,'2012Figures'!$H:$H,$B134,'2012Figures'!$I:$I,"",'2012Figures'!$B:$B,"CyToBroker",'2012Figures'!$G:$G,"E1",'2012Figures'!$E:$E,$B$1)</f>
        <v>0</v>
      </c>
      <c r="P134" s="52">
        <f>SUMIFS('2012Figures'!$J:$J,'2012Figures'!$C:$C,$A134,'2012Figures'!$H:$H,$B134,'2012Figures'!$I:$I,"",'2012Figures'!$B:$B,"CyToBroker",'2012Figures'!$G:$G,"P1",'2012Figures'!$E:$E,$B$1)</f>
        <v>0</v>
      </c>
      <c r="R134" s="46" t="str">
        <f t="shared" si="18"/>
        <v/>
      </c>
      <c r="S134" s="46" t="str">
        <f t="shared" si="18"/>
        <v/>
      </c>
      <c r="T134" s="46" t="str">
        <f t="shared" si="18"/>
        <v/>
      </c>
      <c r="U134" s="46" t="str">
        <f t="shared" si="18"/>
        <v/>
      </c>
      <c r="V134" s="46" t="str">
        <f t="shared" si="18"/>
        <v/>
      </c>
    </row>
    <row r="135" spans="1:22" x14ac:dyDescent="0.2">
      <c r="A135" s="21"/>
      <c r="B135" s="21" t="s">
        <v>92</v>
      </c>
      <c r="C135" s="22"/>
      <c r="D135" s="23">
        <f>SUM(E135:H135)</f>
        <v>0</v>
      </c>
      <c r="E135" s="23">
        <f>SUM(E61:E134)</f>
        <v>0</v>
      </c>
      <c r="F135" s="23">
        <f t="shared" ref="F135:H135" si="19">SUM(F61:F134)</f>
        <v>0</v>
      </c>
      <c r="G135" s="23">
        <f t="shared" si="19"/>
        <v>0</v>
      </c>
      <c r="H135" s="23">
        <f t="shared" si="19"/>
        <v>0</v>
      </c>
      <c r="I135" s="21"/>
      <c r="J135" s="22"/>
      <c r="K135" s="21"/>
      <c r="L135" s="43">
        <f>SUM(M135:P135)</f>
        <v>0</v>
      </c>
      <c r="M135" s="43">
        <f>SUM(M61:M134)</f>
        <v>0</v>
      </c>
      <c r="N135" s="43">
        <f t="shared" ref="N135:P135" si="20">SUM(N61:N134)</f>
        <v>0</v>
      </c>
      <c r="O135" s="43">
        <f t="shared" si="20"/>
        <v>0</v>
      </c>
      <c r="P135" s="43">
        <f t="shared" si="20"/>
        <v>0</v>
      </c>
      <c r="Q135" s="21"/>
      <c r="R135" s="21"/>
      <c r="S135" s="21"/>
      <c r="T135" s="21"/>
      <c r="U135" s="21"/>
      <c r="V135" s="21"/>
    </row>
    <row r="136" spans="1:22" x14ac:dyDescent="0.2">
      <c r="A136" s="28">
        <v>105</v>
      </c>
      <c r="B136" s="28" t="s">
        <v>60</v>
      </c>
      <c r="C136" s="17" t="s">
        <v>88</v>
      </c>
      <c r="D136" s="18">
        <f>SUMIFS('2013Figures'!$J:$J,'2013Figures'!$C:$C,$A136,'2013Figures'!$E:$E,$B$1)</f>
        <v>0</v>
      </c>
      <c r="E136" s="18">
        <f>SUMIFS('2013Figures'!$J:$J,'2013Figures'!$C:$C,$A136,'2013Figures'!$B:$B,"BrokerToCy",'2013Figures'!$G:$G,"E1",'2013Figures'!$E:$E,$B$1)</f>
        <v>0</v>
      </c>
      <c r="F136" s="18">
        <f>SUMIFS('2013Figures'!$J:$J,'2013Figures'!$C:$C,$A136,'2013Figures'!$B:$B,"BrokerToCy",'2013Figures'!$G:$G,"P1",'2013Figures'!$E:$E,$B$1)</f>
        <v>0</v>
      </c>
      <c r="G136" s="18">
        <f>SUMIFS('2013Figures'!$J:$J,'2013Figures'!$C:$C,$A136,'2013Figures'!$B:$B,"CyToBroker",'2013Figures'!$G:$G,"E1",'2013Figures'!$E:$E,$B$1)</f>
        <v>0</v>
      </c>
      <c r="H136" s="18">
        <f>SUMIFS('2013Figures'!$J:$J,'2013Figures'!$C:$C,$A136,'2013Figures'!$B:$B,"CyToBroker",'2013Figures'!$G:$G,"P1",'2013Figures'!$E:$E,$B$1)</f>
        <v>0</v>
      </c>
      <c r="I136" s="28"/>
      <c r="J136" s="17"/>
      <c r="K136" s="28"/>
      <c r="L136" s="50">
        <f>SUMIFS('2012Figures'!$J:$J,'2012Figures'!$C:$C,$A136,'2012Figures'!$E:$E,$B$1)</f>
        <v>0</v>
      </c>
      <c r="M136" s="50">
        <f>SUMIFS('2012Figures'!$J:$J,'2012Figures'!$C:$C,$A136,'2012Figures'!$B:$B,"BrokerToCy",'2012Figures'!$G:$G,"E1",'2012Figures'!$E:$E,$B$1)</f>
        <v>0</v>
      </c>
      <c r="N136" s="50">
        <f>SUMIFS('2012Figures'!$J:$J,'2012Figures'!$C:$C,$A136,'2012Figures'!$B:$B,"BrokerToCy",'2012Figures'!$G:$G,"P1",'2012Figures'!$E:$E,$B$1)</f>
        <v>0</v>
      </c>
      <c r="O136" s="50">
        <f>SUMIFS('2012Figures'!$J:$J,'2012Figures'!$C:$C,$A136,'2012Figures'!$B:$B,"CyToBroker",'2012Figures'!$G:$G,"E1",'2012Figures'!$E:$E,$B$1)</f>
        <v>0</v>
      </c>
      <c r="P136" s="50">
        <f>SUMIFS('2012Figures'!$J:$J,'2012Figures'!$C:$C,$A136,'2012Figures'!$B:$B,"CyToBroker",'2012Figures'!$G:$G,"P1",'2012Figures'!$E:$E,$B$1)</f>
        <v>0</v>
      </c>
      <c r="Q136" s="28"/>
      <c r="R136" s="46" t="str">
        <f t="shared" si="18"/>
        <v/>
      </c>
      <c r="S136" s="46" t="str">
        <f t="shared" si="18"/>
        <v/>
      </c>
      <c r="T136" s="46" t="str">
        <f t="shared" si="18"/>
        <v/>
      </c>
      <c r="U136" s="46" t="str">
        <f t="shared" si="18"/>
        <v/>
      </c>
      <c r="V136" s="46" t="str">
        <f t="shared" si="18"/>
        <v/>
      </c>
    </row>
    <row r="137" spans="1:22" x14ac:dyDescent="0.2">
      <c r="A137" s="1">
        <v>105</v>
      </c>
      <c r="B137" s="1" t="s">
        <v>60</v>
      </c>
      <c r="C137" s="8">
        <v>4</v>
      </c>
      <c r="D137" s="29">
        <f>SUMIFS('2013Figures'!$J:$J,'2013Figures'!$C:$C,$A137,'2013Figures'!$H:$H,$B137,'2013Figures'!$I:$I,$C137,'2013Figures'!$E:$E,$B$1)</f>
        <v>0</v>
      </c>
      <c r="E137" s="9">
        <f>SUMIFS('2013Figures'!$J:$J,'2013Figures'!$C:$C,$A137,'2013Figures'!$H:$H,$B137,'2013Figures'!$I:$I,$C137,'2013Figures'!$B:$B,"BrokerToCy",'2013Figures'!$G:$G,"E1",'2013Figures'!$E:$E,$B$1)</f>
        <v>0</v>
      </c>
      <c r="F137" s="9">
        <f>SUMIFS('2013Figures'!$J:$J,'2013Figures'!$C:$C,$A137,'2013Figures'!$H:$H,$B137,'2013Figures'!$I:$I,$C137,'2013Figures'!$B:$B,"BrokerToCy",'2013Figures'!$G:$G,"P1",'2013Figures'!$E:$E,$B$1)</f>
        <v>0</v>
      </c>
      <c r="G137" s="9">
        <f>SUMIFS('2013Figures'!$J:$J,'2013Figures'!$C:$C,$A137,'2013Figures'!$H:$H,$B137,'2013Figures'!$I:$I,$C137,'2013Figures'!$B:$B,"CyToBroker",'2013Figures'!$G:$G,"E1",'2013Figures'!$E:$E,$B$1)</f>
        <v>0</v>
      </c>
      <c r="H137" s="9">
        <f>SUMIFS('2013Figures'!$J:$J,'2013Figures'!$C:$C,$A137,'2013Figures'!$H:$H,$B137,'2013Figures'!$I:$I,$C137,'2013Figures'!$B:$B,"CyToBroker",'2013Figures'!$G:$G,"P1",'2013Figures'!$E:$E,$B$1)</f>
        <v>0</v>
      </c>
      <c r="J137" s="8" t="s">
        <v>146</v>
      </c>
      <c r="L137" s="42">
        <f>SUMIFS('2012Figures'!$J:$J,'2012Figures'!$C:$C,$A137,'2012Figures'!$H:$H,$B137,'2012Figures'!$I:$I,$C137,'2012Figures'!$E:$E,$B$1)</f>
        <v>0</v>
      </c>
      <c r="M137" s="52">
        <f>SUMIFS('2012Figures'!$J:$J,'2012Figures'!$C:$C,$A137,'2012Figures'!$H:$H,$B137,'2012Figures'!$I:$I,$C137,'2012Figures'!$B:$B,"BrokerToCy",'2012Figures'!$G:$G,"E1",'2012Figures'!$E:$E,$B$1)</f>
        <v>0</v>
      </c>
      <c r="N137" s="52">
        <f>SUMIFS('2012Figures'!$J:$J,'2012Figures'!$C:$C,$A137,'2012Figures'!$H:$H,$B137,'2012Figures'!$I:$I,$C137,'2012Figures'!$B:$B,"BrokerToCy",'2012Figures'!$G:$G,"P1",'2012Figures'!$E:$E,$B$1)</f>
        <v>0</v>
      </c>
      <c r="O137" s="52">
        <f>SUMIFS('2012Figures'!$J:$J,'2012Figures'!$C:$C,$A137,'2012Figures'!$H:$H,$B137,'2012Figures'!$I:$I,$C137,'2012Figures'!$B:$B,"CyToBroker",'2012Figures'!$G:$G,"E1",'2012Figures'!$E:$E,$B$1)</f>
        <v>0</v>
      </c>
      <c r="P137" s="52">
        <f>SUMIFS('2012Figures'!$J:$J,'2012Figures'!$C:$C,$A137,'2012Figures'!$H:$H,$B137,'2012Figures'!$I:$I,$C137,'2012Figures'!$B:$B,"CyToBroker",'2012Figures'!$G:$G,"P1",'2012Figures'!$E:$E,$B$1)</f>
        <v>0</v>
      </c>
      <c r="R137" s="46" t="str">
        <f t="shared" si="18"/>
        <v/>
      </c>
      <c r="S137" s="46" t="str">
        <f t="shared" si="18"/>
        <v/>
      </c>
      <c r="T137" s="46" t="str">
        <f t="shared" si="18"/>
        <v/>
      </c>
      <c r="U137" s="46" t="str">
        <f t="shared" si="18"/>
        <v/>
      </c>
      <c r="V137" s="46" t="str">
        <f t="shared" si="18"/>
        <v/>
      </c>
    </row>
    <row r="138" spans="1:22" x14ac:dyDescent="0.2">
      <c r="A138" s="1">
        <v>105</v>
      </c>
      <c r="B138" s="1" t="s">
        <v>60</v>
      </c>
      <c r="C138" s="8">
        <v>2</v>
      </c>
      <c r="D138" s="29">
        <f>SUMIFS('2013Figures'!$J:$J,'2013Figures'!$C:$C,$A138,'2013Figures'!$H:$H,$B138,'2013Figures'!$I:$I,$C138,'2013Figures'!$E:$E,$B$1)</f>
        <v>0</v>
      </c>
      <c r="E138" s="9">
        <f>SUMIFS('2013Figures'!$J:$J,'2013Figures'!$C:$C,$A138,'2013Figures'!$H:$H,$B138,'2013Figures'!$I:$I,$C138,'2013Figures'!$B:$B,"BrokerToCy",'2013Figures'!$G:$G,"E1",'2013Figures'!$E:$E,$B$1)</f>
        <v>0</v>
      </c>
      <c r="F138" s="9">
        <f>SUMIFS('2013Figures'!$J:$J,'2013Figures'!$C:$C,$A138,'2013Figures'!$H:$H,$B138,'2013Figures'!$I:$I,$C138,'2013Figures'!$B:$B,"BrokerToCy",'2013Figures'!$G:$G,"P1",'2013Figures'!$E:$E,$B$1)</f>
        <v>0</v>
      </c>
      <c r="G138" s="9">
        <f>SUMIFS('2013Figures'!$J:$J,'2013Figures'!$C:$C,$A138,'2013Figures'!$H:$H,$B138,'2013Figures'!$I:$I,$C138,'2013Figures'!$B:$B,"CyToBroker",'2013Figures'!$G:$G,"E1",'2013Figures'!$E:$E,$B$1)</f>
        <v>0</v>
      </c>
      <c r="H138" s="9">
        <f>SUMIFS('2013Figures'!$J:$J,'2013Figures'!$C:$C,$A138,'2013Figures'!$H:$H,$B138,'2013Figures'!$I:$I,$C138,'2013Figures'!$B:$B,"CyToBroker",'2013Figures'!$G:$G,"P1",'2013Figures'!$E:$E,$B$1)</f>
        <v>0</v>
      </c>
      <c r="J138" s="8">
        <v>201001</v>
      </c>
      <c r="L138" s="42">
        <f>SUMIFS('2012Figures'!$J:$J,'2012Figures'!$C:$C,$A138,'2012Figures'!$H:$H,$B138,'2012Figures'!$I:$I,$C138,'2012Figures'!$E:$E,$B$1)</f>
        <v>0</v>
      </c>
      <c r="M138" s="52">
        <f>SUMIFS('2012Figures'!$J:$J,'2012Figures'!$C:$C,$A138,'2012Figures'!$H:$H,$B138,'2012Figures'!$I:$I,$C138,'2012Figures'!$B:$B,"BrokerToCy",'2012Figures'!$G:$G,"E1",'2012Figures'!$E:$E,$B$1)</f>
        <v>0</v>
      </c>
      <c r="N138" s="52">
        <f>SUMIFS('2012Figures'!$J:$J,'2012Figures'!$C:$C,$A138,'2012Figures'!$H:$H,$B138,'2012Figures'!$I:$I,$C138,'2012Figures'!$B:$B,"BrokerToCy",'2012Figures'!$G:$G,"P1",'2012Figures'!$E:$E,$B$1)</f>
        <v>0</v>
      </c>
      <c r="O138" s="52">
        <f>SUMIFS('2012Figures'!$J:$J,'2012Figures'!$C:$C,$A138,'2012Figures'!$H:$H,$B138,'2012Figures'!$I:$I,$C138,'2012Figures'!$B:$B,"CyToBroker",'2012Figures'!$G:$G,"E1",'2012Figures'!$E:$E,$B$1)</f>
        <v>0</v>
      </c>
      <c r="P138" s="52">
        <f>SUMIFS('2012Figures'!$J:$J,'2012Figures'!$C:$C,$A138,'2012Figures'!$H:$H,$B138,'2012Figures'!$I:$I,$C138,'2012Figures'!$B:$B,"CyToBroker",'2012Figures'!$G:$G,"P1",'2012Figures'!$E:$E,$B$1)</f>
        <v>0</v>
      </c>
      <c r="R138" s="46" t="str">
        <f t="shared" si="18"/>
        <v/>
      </c>
      <c r="S138" s="46" t="str">
        <f t="shared" si="18"/>
        <v/>
      </c>
      <c r="T138" s="46" t="str">
        <f t="shared" si="18"/>
        <v/>
      </c>
      <c r="U138" s="46" t="str">
        <f t="shared" si="18"/>
        <v/>
      </c>
      <c r="V138" s="46" t="str">
        <f t="shared" si="18"/>
        <v/>
      </c>
    </row>
    <row r="139" spans="1:22" x14ac:dyDescent="0.2">
      <c r="A139" s="1">
        <v>105</v>
      </c>
      <c r="B139" s="1" t="s">
        <v>60</v>
      </c>
      <c r="C139" s="8">
        <v>1</v>
      </c>
      <c r="D139" s="29">
        <f>SUMIFS('2013Figures'!$J:$J,'2013Figures'!$C:$C,$A139,'2013Figures'!$H:$H,$B139,'2013Figures'!$I:$I,$C139,'2013Figures'!$E:$E,$B$1)</f>
        <v>0</v>
      </c>
      <c r="E139" s="9">
        <f>SUMIFS('2013Figures'!$J:$J,'2013Figures'!$C:$C,$A139,'2013Figures'!$H:$H,$B139,'2013Figures'!$I:$I,$C139,'2013Figures'!$B:$B,"BrokerToCy",'2013Figures'!$G:$G,"E1",'2013Figures'!$E:$E,$B$1)</f>
        <v>0</v>
      </c>
      <c r="F139" s="9">
        <f>SUMIFS('2013Figures'!$J:$J,'2013Figures'!$C:$C,$A139,'2013Figures'!$H:$H,$B139,'2013Figures'!$I:$I,$C139,'2013Figures'!$B:$B,"BrokerToCy",'2013Figures'!$G:$G,"P1",'2013Figures'!$E:$E,$B$1)</f>
        <v>0</v>
      </c>
      <c r="G139" s="9">
        <f>SUMIFS('2013Figures'!$J:$J,'2013Figures'!$C:$C,$A139,'2013Figures'!$H:$H,$B139,'2013Figures'!$I:$I,$C139,'2013Figures'!$B:$B,"CyToBroker",'2013Figures'!$G:$G,"E1",'2013Figures'!$E:$E,$B$1)</f>
        <v>0</v>
      </c>
      <c r="H139" s="9">
        <f>SUMIFS('2013Figures'!$J:$J,'2013Figures'!$C:$C,$A139,'2013Figures'!$H:$H,$B139,'2013Figures'!$I:$I,$C139,'2013Figures'!$B:$B,"CyToBroker",'2013Figures'!$G:$G,"P1",'2013Figures'!$E:$E,$B$1)</f>
        <v>0</v>
      </c>
      <c r="J139" s="8">
        <v>200901</v>
      </c>
      <c r="L139" s="42">
        <f>SUMIFS('2012Figures'!$J:$J,'2012Figures'!$C:$C,$A139,'2012Figures'!$H:$H,$B139,'2012Figures'!$I:$I,$C139,'2012Figures'!$E:$E,$B$1)</f>
        <v>0</v>
      </c>
      <c r="M139" s="52">
        <f>SUMIFS('2012Figures'!$J:$J,'2012Figures'!$C:$C,$A139,'2012Figures'!$H:$H,$B139,'2012Figures'!$I:$I,$C139,'2012Figures'!$B:$B,"BrokerToCy",'2012Figures'!$G:$G,"E1",'2012Figures'!$E:$E,$B$1)</f>
        <v>0</v>
      </c>
      <c r="N139" s="52">
        <f>SUMIFS('2012Figures'!$J:$J,'2012Figures'!$C:$C,$A139,'2012Figures'!$H:$H,$B139,'2012Figures'!$I:$I,$C139,'2012Figures'!$B:$B,"BrokerToCy",'2012Figures'!$G:$G,"P1",'2012Figures'!$E:$E,$B$1)</f>
        <v>0</v>
      </c>
      <c r="O139" s="52">
        <f>SUMIFS('2012Figures'!$J:$J,'2012Figures'!$C:$C,$A139,'2012Figures'!$H:$H,$B139,'2012Figures'!$I:$I,$C139,'2012Figures'!$B:$B,"CyToBroker",'2012Figures'!$G:$G,"E1",'2012Figures'!$E:$E,$B$1)</f>
        <v>0</v>
      </c>
      <c r="P139" s="52">
        <f>SUMIFS('2012Figures'!$J:$J,'2012Figures'!$C:$C,$A139,'2012Figures'!$H:$H,$B139,'2012Figures'!$I:$I,$C139,'2012Figures'!$B:$B,"CyToBroker",'2012Figures'!$G:$G,"P1",'2012Figures'!$E:$E,$B$1)</f>
        <v>0</v>
      </c>
      <c r="R139" s="46" t="str">
        <f t="shared" si="18"/>
        <v/>
      </c>
      <c r="S139" s="46" t="str">
        <f t="shared" si="18"/>
        <v/>
      </c>
      <c r="T139" s="46" t="str">
        <f t="shared" si="18"/>
        <v/>
      </c>
      <c r="U139" s="46" t="str">
        <f t="shared" si="18"/>
        <v/>
      </c>
      <c r="V139" s="46" t="str">
        <f t="shared" si="18"/>
        <v/>
      </c>
    </row>
    <row r="140" spans="1:22" x14ac:dyDescent="0.2">
      <c r="A140" s="1">
        <v>105</v>
      </c>
      <c r="B140" s="1" t="s">
        <v>60</v>
      </c>
      <c r="D140" s="29">
        <f>SUMIFS('2013Figures'!$J:$J,'2013Figures'!$C:$C,$A140,'2013Figures'!$I:$I,"",'2013Figures'!$E:$E,$B$1)</f>
        <v>0</v>
      </c>
      <c r="E140" s="9">
        <f>SUMIFS('2013Figures'!$J:$J,'2013Figures'!$C:$C,$A140,'2013Figures'!$I:$I,"",'2013Figures'!$B:$B,"BrokerToCy",'2013Figures'!$G:$G,"E1",'2013Figures'!$E:$E,$B$1)</f>
        <v>0</v>
      </c>
      <c r="F140" s="9">
        <f>SUMIFS('2013Figures'!$J:$J,'2013Figures'!$C:$C,$A140,'2013Figures'!$I:$I,"",'2013Figures'!$B:$B,"BrokerToCy",'2013Figures'!$G:$G,"P1",'2013Figures'!$E:$E,$B$1)</f>
        <v>0</v>
      </c>
      <c r="G140" s="9">
        <f>SUMIFS('2013Figures'!$J:$J,'2013Figures'!$C:$C,$A140,'2013Figures'!$I:$I,"",'2013Figures'!$B:$B,"CyToBroker",'2013Figures'!$G:$G,"E1",'2013Figures'!$E:$E,$B$1)</f>
        <v>0</v>
      </c>
      <c r="H140" s="9">
        <f>SUMIFS('2013Figures'!$J:$J,'2013Figures'!$C:$C,$A140,'2013Figures'!$I:$I,"",'2013Figures'!$B:$B,"CyToBroker",'2013Figures'!$G:$G,"P1",'2013Figures'!$E:$E,$B$1)</f>
        <v>0</v>
      </c>
      <c r="J140" s="8" t="s">
        <v>131</v>
      </c>
      <c r="L140" s="42">
        <f>SUMIFS('2012Figures'!$J:$J,'2012Figures'!$C:$C,$A140,'2012Figures'!$I:$I,"",'2012Figures'!$E:$E,$B$1)</f>
        <v>0</v>
      </c>
      <c r="M140" s="52">
        <f>SUMIFS('2012Figures'!$J:$J,'2012Figures'!$C:$C,$A140,'2012Figures'!$I:$I,"",'2012Figures'!$B:$B,"BrokerToCy",'2012Figures'!$G:$G,"E1",'2012Figures'!$E:$E,$B$1)</f>
        <v>0</v>
      </c>
      <c r="N140" s="52">
        <f>SUMIFS('2012Figures'!$J:$J,'2012Figures'!$C:$C,$A140,'2012Figures'!$I:$I,"",'2012Figures'!$B:$B,"BrokerToCy",'2012Figures'!$G:$G,"P1",'2012Figures'!$E:$E,$B$1)</f>
        <v>0</v>
      </c>
      <c r="O140" s="52">
        <f>SUMIFS('2012Figures'!$J:$J,'2012Figures'!$C:$C,$A140,'2012Figures'!$I:$I,"",'2012Figures'!$B:$B,"CyToBroker",'2012Figures'!$G:$G,"E1",'2012Figures'!$E:$E,$B$1)</f>
        <v>0</v>
      </c>
      <c r="P140" s="52">
        <f>SUMIFS('2012Figures'!$J:$J,'2012Figures'!$C:$C,$A140,'2012Figures'!$I:$I,"",'2012Figures'!$B:$B,"CyToBroker",'2012Figures'!$G:$G,"P1",'2012Figures'!$E:$E,$B$1)</f>
        <v>0</v>
      </c>
      <c r="R140" s="46" t="str">
        <f t="shared" si="18"/>
        <v/>
      </c>
      <c r="S140" s="46" t="str">
        <f t="shared" si="18"/>
        <v/>
      </c>
      <c r="T140" s="46" t="str">
        <f t="shared" si="18"/>
        <v/>
      </c>
      <c r="U140" s="46" t="str">
        <f t="shared" si="18"/>
        <v/>
      </c>
      <c r="V140" s="46" t="str">
        <f t="shared" si="18"/>
        <v/>
      </c>
    </row>
    <row r="141" spans="1:22" x14ac:dyDescent="0.2">
      <c r="A141" s="21"/>
      <c r="B141" s="21" t="s">
        <v>92</v>
      </c>
      <c r="C141" s="22"/>
      <c r="D141" s="23">
        <f>SUM(E141:H141)</f>
        <v>0</v>
      </c>
      <c r="E141" s="23">
        <f>SUM(E137:E140)</f>
        <v>0</v>
      </c>
      <c r="F141" s="23">
        <f>SUM(F137:F140)</f>
        <v>0</v>
      </c>
      <c r="G141" s="23">
        <f>SUM(G137:G140)</f>
        <v>0</v>
      </c>
      <c r="H141" s="23">
        <f>SUM(H137:H140)</f>
        <v>0</v>
      </c>
      <c r="I141" s="21"/>
      <c r="J141" s="22"/>
      <c r="K141" s="21"/>
      <c r="L141" s="43">
        <f>SUM(M141:P141)</f>
        <v>0</v>
      </c>
      <c r="M141" s="43">
        <f>SUM(M137:M140)</f>
        <v>0</v>
      </c>
      <c r="N141" s="43">
        <f>SUM(N137:N140)</f>
        <v>0</v>
      </c>
      <c r="O141" s="43">
        <f>SUM(O137:O140)</f>
        <v>0</v>
      </c>
      <c r="P141" s="43">
        <f>SUM(P137:P140)</f>
        <v>0</v>
      </c>
      <c r="Q141" s="21"/>
      <c r="R141" s="21"/>
      <c r="S141" s="21"/>
      <c r="T141" s="21"/>
      <c r="U141" s="21"/>
      <c r="V141" s="21"/>
    </row>
    <row r="142" spans="1:22" x14ac:dyDescent="0.2">
      <c r="A142" s="28">
        <v>108</v>
      </c>
      <c r="B142" s="28" t="s">
        <v>166</v>
      </c>
      <c r="C142" s="17" t="s">
        <v>88</v>
      </c>
      <c r="D142" s="18">
        <f>SUMIFS('2013Figures'!$J:$J,'2013Figures'!$C:$C,$A142,'2013Figures'!$E:$E,$B$1)</f>
        <v>0</v>
      </c>
      <c r="E142" s="18">
        <f>SUMIFS('2013Figures'!$J:$J,'2013Figures'!$C:$C,$A142,'2013Figures'!$B:$B,"BrokerToCy",'2013Figures'!$G:$G,"E1",'2013Figures'!$E:$E,$B$1)</f>
        <v>0</v>
      </c>
      <c r="F142" s="18">
        <f>SUMIFS('2013Figures'!$J:$J,'2013Figures'!$C:$C,$A142,'2013Figures'!$B:$B,"BrokerToCy",'2013Figures'!$G:$G,"P1",'2013Figures'!$E:$E,$B$1)</f>
        <v>0</v>
      </c>
      <c r="G142" s="18">
        <f>SUMIFS('2013Figures'!$J:$J,'2013Figures'!$C:$C,$A142,'2013Figures'!$B:$B,"CyToBroker",'2013Figures'!$G:$G,"E1",'2013Figures'!$E:$E,$B$1)</f>
        <v>0</v>
      </c>
      <c r="H142" s="18">
        <f>SUMIFS('2013Figures'!$J:$J,'2013Figures'!$C:$C,$A142,'2013Figures'!$B:$B,"CyToBroker",'2013Figures'!$G:$G,"P1",'2013Figures'!$E:$E,$B$1)</f>
        <v>0</v>
      </c>
      <c r="I142" s="28"/>
      <c r="J142" s="17"/>
      <c r="K142" s="28"/>
      <c r="L142" s="50">
        <f>SUMIFS('2012Figures'!$J:$J,'2012Figures'!$C:$C,$A142,'2012Figures'!$E:$E,$B$1)</f>
        <v>0</v>
      </c>
      <c r="M142" s="50">
        <f>SUMIFS('2012Figures'!$J:$J,'2012Figures'!$C:$C,$A142,'2012Figures'!$B:$B,"BrokerToCy",'2012Figures'!$G:$G,"E1",'2012Figures'!$E:$E,$B$1)</f>
        <v>0</v>
      </c>
      <c r="N142" s="50">
        <f>SUMIFS('2012Figures'!$J:$J,'2012Figures'!$C:$C,$A142,'2012Figures'!$B:$B,"BrokerToCy",'2012Figures'!$G:$G,"P1",'2012Figures'!$E:$E,$B$1)</f>
        <v>0</v>
      </c>
      <c r="O142" s="50">
        <f>SUMIFS('2012Figures'!$J:$J,'2012Figures'!$C:$C,$A142,'2012Figures'!$B:$B,"CyToBroker",'2012Figures'!$G:$G,"E1",'2012Figures'!$E:$E,$B$1)</f>
        <v>0</v>
      </c>
      <c r="P142" s="50">
        <f>SUMIFS('2012Figures'!$J:$J,'2012Figures'!$C:$C,$A142,'2012Figures'!$B:$B,"CyToBroker",'2012Figures'!$G:$G,"P1",'2012Figures'!$E:$E,$B$1)</f>
        <v>0</v>
      </c>
      <c r="Q142" s="28"/>
      <c r="R142" s="46" t="str">
        <f t="shared" si="18"/>
        <v/>
      </c>
      <c r="S142" s="46" t="str">
        <f t="shared" si="18"/>
        <v/>
      </c>
      <c r="T142" s="46" t="str">
        <f t="shared" si="18"/>
        <v/>
      </c>
      <c r="U142" s="46" t="str">
        <f t="shared" si="18"/>
        <v/>
      </c>
      <c r="V142" s="46" t="str">
        <f t="shared" si="18"/>
        <v/>
      </c>
    </row>
    <row r="143" spans="1:22" x14ac:dyDescent="0.2">
      <c r="A143" s="1">
        <v>108</v>
      </c>
      <c r="B143" s="1" t="s">
        <v>166</v>
      </c>
      <c r="C143" s="8">
        <v>1</v>
      </c>
      <c r="D143" s="29">
        <f>SUMIFS('2013Figures'!$J:$J,'2013Figures'!$C:$C,$A143,'2013Figures'!$H:$H,$B143,'2013Figures'!$I:$I,$C143,'2013Figures'!$E:$E,$B$1)</f>
        <v>0</v>
      </c>
      <c r="E143" s="9">
        <f>SUMIFS('2013Figures'!$J:$J,'2013Figures'!$C:$C,$A143,'2013Figures'!$H:$H,$B143,'2013Figures'!$I:$I,$C143,'2013Figures'!$B:$B,"BrokerToCy",'2013Figures'!$G:$G,"E1",'2013Figures'!$E:$E,$B$1)</f>
        <v>0</v>
      </c>
      <c r="F143" s="9">
        <f>SUMIFS('2013Figures'!$J:$J,'2013Figures'!$C:$C,$A143,'2013Figures'!$H:$H,$B143,'2013Figures'!$I:$I,$C143,'2013Figures'!$B:$B,"BrokerToCy",'2013Figures'!$G:$G,"P1",'2013Figures'!$E:$E,$B$1)</f>
        <v>0</v>
      </c>
      <c r="G143" s="9">
        <f>SUMIFS('2013Figures'!$J:$J,'2013Figures'!$C:$C,$A143,'2013Figures'!$H:$H,$B143,'2013Figures'!$I:$I,$C143,'2013Figures'!$B:$B,"CyToBroker",'2013Figures'!$G:$G,"E1",'2013Figures'!$E:$E,$B$1)</f>
        <v>0</v>
      </c>
      <c r="H143" s="9">
        <f>SUMIFS('2013Figures'!$J:$J,'2013Figures'!$C:$C,$A143,'2013Figures'!$H:$H,$B143,'2013Figures'!$I:$I,$C143,'2013Figures'!$B:$B,"CyToBroker",'2013Figures'!$G:$G,"P1",'2013Figures'!$E:$E,$B$1)</f>
        <v>0</v>
      </c>
      <c r="J143" s="8">
        <v>201501</v>
      </c>
      <c r="L143" s="42">
        <f>SUMIFS('2012Figures'!$J:$J,'2012Figures'!$C:$C,$A143,'2012Figures'!$H:$H,$B143,'2012Figures'!$I:$I,$C143,'2012Figures'!$E:$E,$B$1)</f>
        <v>0</v>
      </c>
      <c r="M143" s="52">
        <f>SUMIFS('2012Figures'!$J:$J,'2012Figures'!$C:$C,$A143,'2012Figures'!$H:$H,$B143,'2012Figures'!$I:$I,$C143,'2012Figures'!$B:$B,"BrokerToCy",'2012Figures'!$G:$G,"E1",'2012Figures'!$E:$E,$B$1)</f>
        <v>0</v>
      </c>
      <c r="N143" s="52">
        <f>SUMIFS('2012Figures'!$J:$J,'2012Figures'!$C:$C,$A143,'2012Figures'!$H:$H,$B143,'2012Figures'!$I:$I,$C143,'2012Figures'!$B:$B,"BrokerToCy",'2012Figures'!$G:$G,"P1",'2012Figures'!$E:$E,$B$1)</f>
        <v>0</v>
      </c>
      <c r="O143" s="52">
        <f>SUMIFS('2012Figures'!$J:$J,'2012Figures'!$C:$C,$A143,'2012Figures'!$H:$H,$B143,'2012Figures'!$I:$I,$C143,'2012Figures'!$B:$B,"CyToBroker",'2012Figures'!$G:$G,"E1",'2012Figures'!$E:$E,$B$1)</f>
        <v>0</v>
      </c>
      <c r="P143" s="52">
        <f>SUMIFS('2012Figures'!$J:$J,'2012Figures'!$C:$C,$A143,'2012Figures'!$H:$H,$B143,'2012Figures'!$I:$I,$C143,'2012Figures'!$B:$B,"CyToBroker",'2012Figures'!$G:$G,"P1",'2012Figures'!$E:$E,$B$1)</f>
        <v>0</v>
      </c>
      <c r="R143" s="46" t="str">
        <f t="shared" si="18"/>
        <v/>
      </c>
      <c r="S143" s="46" t="str">
        <f t="shared" si="18"/>
        <v/>
      </c>
      <c r="T143" s="46" t="str">
        <f t="shared" si="18"/>
        <v/>
      </c>
      <c r="U143" s="46" t="str">
        <f t="shared" si="18"/>
        <v/>
      </c>
      <c r="V143" s="46" t="str">
        <f t="shared" si="18"/>
        <v/>
      </c>
    </row>
    <row r="144" spans="1:22" x14ac:dyDescent="0.2">
      <c r="A144" s="1">
        <v>108</v>
      </c>
      <c r="B144" s="1" t="s">
        <v>166</v>
      </c>
      <c r="D144" s="29">
        <f>SUMIFS('2013Figures'!$J:$J,'2013Figures'!$C:$C,$A144,'2013Figures'!$I:$I,"",'2013Figures'!$E:$E,$B$1)</f>
        <v>0</v>
      </c>
      <c r="E144" s="9">
        <f>SUMIFS('2013Figures'!$J:$J,'2013Figures'!$C:$C,$A144,'2013Figures'!$I:$I,"",'2013Figures'!$B:$B,"BrokerToCy",'2013Figures'!$G:$G,"E1",'2013Figures'!$E:$E,$B$1)</f>
        <v>0</v>
      </c>
      <c r="F144" s="9">
        <f>SUMIFS('2013Figures'!$J:$J,'2013Figures'!$C:$C,$A144,'2013Figures'!$I:$I,"",'2013Figures'!$B:$B,"BrokerToCy",'2013Figures'!$G:$G,"P1",'2013Figures'!$E:$E,$B$1)</f>
        <v>0</v>
      </c>
      <c r="G144" s="9">
        <f>SUMIFS('2013Figures'!$J:$J,'2013Figures'!$C:$C,$A144,'2013Figures'!$I:$I,"",'2013Figures'!$B:$B,"CyToBroker",'2013Figures'!$G:$G,"E1",'2013Figures'!$E:$E,$B$1)</f>
        <v>0</v>
      </c>
      <c r="H144" s="9">
        <f>SUMIFS('2013Figures'!$J:$J,'2013Figures'!$C:$C,$A144,'2013Figures'!$I:$I,"",'2013Figures'!$B:$B,"CyToBroker",'2013Figures'!$G:$G,"P1",'2013Figures'!$E:$E,$B$1)</f>
        <v>0</v>
      </c>
      <c r="J144" s="8" t="s">
        <v>131</v>
      </c>
      <c r="L144" s="42">
        <f>SUMIFS('2012Figures'!$J:$J,'2012Figures'!$C:$C,$A144,'2012Figures'!$I:$I,"",'2012Figures'!$E:$E,$B$1)</f>
        <v>0</v>
      </c>
      <c r="M144" s="52">
        <f>SUMIFS('2012Figures'!$J:$J,'2012Figures'!$C:$C,$A144,'2012Figures'!$I:$I,"",'2012Figures'!$B:$B,"BrokerToCy",'2012Figures'!$G:$G,"E1",'2012Figures'!$E:$E,$B$1)</f>
        <v>0</v>
      </c>
      <c r="N144" s="52">
        <f>SUMIFS('2012Figures'!$J:$J,'2012Figures'!$C:$C,$A144,'2012Figures'!$I:$I,"",'2012Figures'!$B:$B,"BrokerToCy",'2012Figures'!$G:$G,"P1",'2012Figures'!$E:$E,$B$1)</f>
        <v>0</v>
      </c>
      <c r="O144" s="52">
        <f>SUMIFS('2012Figures'!$J:$J,'2012Figures'!$C:$C,$A144,'2012Figures'!$I:$I,"",'2012Figures'!$B:$B,"CyToBroker",'2012Figures'!$G:$G,"E1",'2012Figures'!$E:$E,$B$1)</f>
        <v>0</v>
      </c>
      <c r="P144" s="52">
        <f>SUMIFS('2012Figures'!$J:$J,'2012Figures'!$C:$C,$A144,'2012Figures'!$I:$I,"",'2012Figures'!$B:$B,"CyToBroker",'2012Figures'!$G:$G,"P1",'2012Figures'!$E:$E,$B$1)</f>
        <v>0</v>
      </c>
      <c r="R144" s="46" t="str">
        <f t="shared" si="18"/>
        <v/>
      </c>
      <c r="S144" s="46" t="str">
        <f t="shared" si="18"/>
        <v/>
      </c>
      <c r="T144" s="46" t="str">
        <f t="shared" si="18"/>
        <v/>
      </c>
      <c r="U144" s="46" t="str">
        <f t="shared" si="18"/>
        <v/>
      </c>
      <c r="V144" s="46" t="str">
        <f t="shared" si="18"/>
        <v/>
      </c>
    </row>
    <row r="145" spans="1:22" x14ac:dyDescent="0.2">
      <c r="A145" s="21"/>
      <c r="B145" s="21" t="s">
        <v>92</v>
      </c>
      <c r="C145" s="22"/>
      <c r="D145" s="23">
        <f>SUM(E145:H145)</f>
        <v>0</v>
      </c>
      <c r="E145" s="23">
        <f>SUM(E143:E144)</f>
        <v>0</v>
      </c>
      <c r="F145" s="23">
        <f t="shared" ref="F145:H145" si="21">SUM(F143:F144)</f>
        <v>0</v>
      </c>
      <c r="G145" s="23">
        <f t="shared" si="21"/>
        <v>0</v>
      </c>
      <c r="H145" s="23">
        <f t="shared" si="21"/>
        <v>0</v>
      </c>
      <c r="I145" s="21"/>
      <c r="J145" s="22"/>
      <c r="K145" s="21"/>
      <c r="L145" s="43">
        <f>SUM(M145:P145)</f>
        <v>0</v>
      </c>
      <c r="M145" s="43">
        <f>SUM(M143:M144)</f>
        <v>0</v>
      </c>
      <c r="N145" s="43">
        <f t="shared" ref="N145:P145" si="22">SUM(N143:N144)</f>
        <v>0</v>
      </c>
      <c r="O145" s="43">
        <f t="shared" si="22"/>
        <v>0</v>
      </c>
      <c r="P145" s="43">
        <f t="shared" si="22"/>
        <v>0</v>
      </c>
      <c r="Q145" s="21"/>
      <c r="R145" s="21"/>
      <c r="S145" s="21"/>
      <c r="T145" s="21"/>
      <c r="U145" s="21"/>
      <c r="V145" s="21"/>
    </row>
    <row r="146" spans="1:22" x14ac:dyDescent="0.2">
      <c r="A146" s="28">
        <v>109</v>
      </c>
      <c r="B146" s="28" t="s">
        <v>99</v>
      </c>
      <c r="C146" s="17" t="s">
        <v>88</v>
      </c>
      <c r="D146" s="18">
        <f>SUMIFS('2013Figures'!$J:$J,'2013Figures'!$C:$C,$A146,'2013Figures'!$E:$E,$B$1)</f>
        <v>0</v>
      </c>
      <c r="E146" s="18">
        <f>SUMIFS('2013Figures'!$J:$J,'2013Figures'!$C:$C,$A146,'2013Figures'!$B:$B,"BrokerToCy",'2013Figures'!$G:$G,"E1",'2013Figures'!$E:$E,$B$1)</f>
        <v>0</v>
      </c>
      <c r="F146" s="18">
        <f>SUMIFS('2013Figures'!$J:$J,'2013Figures'!$C:$C,$A146,'2013Figures'!$B:$B,"BrokerToCy",'2013Figures'!$G:$G,"P1",'2013Figures'!$E:$E,$B$1)</f>
        <v>0</v>
      </c>
      <c r="G146" s="18">
        <f>SUMIFS('2013Figures'!$J:$J,'2013Figures'!$C:$C,$A146,'2013Figures'!$B:$B,"CyToBroker",'2013Figures'!$G:$G,"E1",'2013Figures'!$E:$E,$B$1)</f>
        <v>0</v>
      </c>
      <c r="H146" s="18">
        <f>SUMIFS('2013Figures'!$J:$J,'2013Figures'!$C:$C,$A146,'2013Figures'!$B:$B,"CyToBroker",'2013Figures'!$G:$G,"P1",'2013Figures'!$E:$E,$B$1)</f>
        <v>0</v>
      </c>
      <c r="I146" s="28"/>
      <c r="J146" s="17"/>
      <c r="K146" s="28"/>
      <c r="L146" s="50">
        <f>SUMIFS('2012Figures'!$J:$J,'2012Figures'!$C:$C,$A146,'2012Figures'!$E:$E,$B$1)</f>
        <v>0</v>
      </c>
      <c r="M146" s="50">
        <f>SUMIFS('2012Figures'!$J:$J,'2012Figures'!$C:$C,$A146,'2012Figures'!$B:$B,"BrokerToCy",'2012Figures'!$G:$G,"E1",'2012Figures'!$E:$E,$B$1)</f>
        <v>0</v>
      </c>
      <c r="N146" s="50">
        <f>SUMIFS('2012Figures'!$J:$J,'2012Figures'!$C:$C,$A146,'2012Figures'!$B:$B,"BrokerToCy",'2012Figures'!$G:$G,"P1",'2012Figures'!$E:$E,$B$1)</f>
        <v>0</v>
      </c>
      <c r="O146" s="50">
        <f>SUMIFS('2012Figures'!$J:$J,'2012Figures'!$C:$C,$A146,'2012Figures'!$B:$B,"CyToBroker",'2012Figures'!$G:$G,"E1",'2012Figures'!$E:$E,$B$1)</f>
        <v>0</v>
      </c>
      <c r="P146" s="50">
        <f>SUMIFS('2012Figures'!$J:$J,'2012Figures'!$C:$C,$A146,'2012Figures'!$B:$B,"CyToBroker",'2012Figures'!$G:$G,"P1",'2012Figures'!$E:$E,$B$1)</f>
        <v>0</v>
      </c>
      <c r="Q146" s="28"/>
      <c r="R146" s="46" t="str">
        <f t="shared" si="18"/>
        <v/>
      </c>
      <c r="S146" s="46" t="str">
        <f t="shared" si="18"/>
        <v/>
      </c>
      <c r="T146" s="46" t="str">
        <f t="shared" si="18"/>
        <v/>
      </c>
      <c r="U146" s="46" t="str">
        <f t="shared" si="18"/>
        <v/>
      </c>
      <c r="V146" s="46" t="str">
        <f t="shared" si="18"/>
        <v/>
      </c>
    </row>
    <row r="147" spans="1:22" x14ac:dyDescent="0.2">
      <c r="A147" s="1">
        <v>109</v>
      </c>
      <c r="B147" s="1" t="s">
        <v>99</v>
      </c>
      <c r="C147" s="8">
        <v>5</v>
      </c>
      <c r="D147" s="29">
        <f>SUMIFS('2013Figures'!$J:$J,'2013Figures'!$C:$C,$A147,'2013Figures'!$H:$H,$B147,'2013Figures'!$I:$I,$C147,'2013Figures'!$E:$E,$B$1)</f>
        <v>0</v>
      </c>
      <c r="E147" s="9">
        <f>SUMIFS('2013Figures'!$J:$J,'2013Figures'!$C:$C,$A147,'2013Figures'!$H:$H,$B147,'2013Figures'!$I:$I,$C147,'2013Figures'!$B:$B,"BrokerToCy",'2013Figures'!$G:$G,"E1",'2013Figures'!$E:$E,$B$1)</f>
        <v>0</v>
      </c>
      <c r="F147" s="9">
        <f>SUMIFS('2013Figures'!$J:$J,'2013Figures'!$C:$C,$A147,'2013Figures'!$H:$H,$B147,'2013Figures'!$I:$I,$C147,'2013Figures'!$B:$B,"BrokerToCy",'2013Figures'!$G:$G,"P1",'2013Figures'!$E:$E,$B$1)</f>
        <v>0</v>
      </c>
      <c r="G147" s="9">
        <f>SUMIFS('2013Figures'!$J:$J,'2013Figures'!$C:$C,$A147,'2013Figures'!$H:$H,$B147,'2013Figures'!$I:$I,$C147,'2013Figures'!$B:$B,"CyToBroker",'2013Figures'!$G:$G,"E1",'2013Figures'!$E:$E,$B$1)</f>
        <v>0</v>
      </c>
      <c r="H147" s="9">
        <f>SUMIFS('2013Figures'!$J:$J,'2013Figures'!$C:$C,$A147,'2013Figures'!$H:$H,$B147,'2013Figures'!$I:$I,$C147,'2013Figures'!$B:$B,"CyToBroker",'2013Figures'!$G:$G,"P1",'2013Figures'!$E:$E,$B$1)</f>
        <v>0</v>
      </c>
      <c r="L147" s="42">
        <f>SUMIFS('2012Figures'!$J:$J,'2012Figures'!$C:$C,$A147,'2012Figures'!$H:$H,$B147,'2012Figures'!$I:$I,$C147,'2012Figures'!$E:$E,$B$1)</f>
        <v>0</v>
      </c>
      <c r="M147" s="52">
        <f>SUMIFS('2012Figures'!$J:$J,'2012Figures'!$C:$C,$A147,'2012Figures'!$H:$H,$B147,'2012Figures'!$I:$I,$C147,'2012Figures'!$B:$B,"BrokerToCy",'2012Figures'!$G:$G,"E1",'2012Figures'!$E:$E,$B$1)</f>
        <v>0</v>
      </c>
      <c r="N147" s="52">
        <f>SUMIFS('2012Figures'!$J:$J,'2012Figures'!$C:$C,$A147,'2012Figures'!$H:$H,$B147,'2012Figures'!$I:$I,$C147,'2012Figures'!$B:$B,"BrokerToCy",'2012Figures'!$G:$G,"P1",'2012Figures'!$E:$E,$B$1)</f>
        <v>0</v>
      </c>
      <c r="O147" s="52">
        <f>SUMIFS('2012Figures'!$J:$J,'2012Figures'!$C:$C,$A147,'2012Figures'!$H:$H,$B147,'2012Figures'!$I:$I,$C147,'2012Figures'!$B:$B,"CyToBroker",'2012Figures'!$G:$G,"E1",'2012Figures'!$E:$E,$B$1)</f>
        <v>0</v>
      </c>
      <c r="P147" s="52">
        <f>SUMIFS('2012Figures'!$J:$J,'2012Figures'!$C:$C,$A147,'2012Figures'!$H:$H,$B147,'2012Figures'!$I:$I,$C147,'2012Figures'!$B:$B,"CyToBroker",'2012Figures'!$G:$G,"P1",'2012Figures'!$E:$E,$B$1)</f>
        <v>0</v>
      </c>
      <c r="R147" s="46" t="str">
        <f t="shared" si="18"/>
        <v/>
      </c>
      <c r="S147" s="46" t="str">
        <f t="shared" si="18"/>
        <v/>
      </c>
      <c r="T147" s="46" t="str">
        <f t="shared" si="18"/>
        <v/>
      </c>
      <c r="U147" s="46" t="str">
        <f t="shared" si="18"/>
        <v/>
      </c>
      <c r="V147" s="46" t="str">
        <f t="shared" si="18"/>
        <v/>
      </c>
    </row>
    <row r="148" spans="1:22" x14ac:dyDescent="0.2">
      <c r="A148" s="1">
        <v>109</v>
      </c>
      <c r="B148" s="1" t="s">
        <v>99</v>
      </c>
      <c r="C148" s="8">
        <v>4</v>
      </c>
      <c r="D148" s="29">
        <f>SUMIFS('2013Figures'!$J:$J,'2013Figures'!$C:$C,$A148,'2013Figures'!$H:$H,$B148,'2013Figures'!$I:$I,$C148,'2013Figures'!$E:$E,$B$1)</f>
        <v>0</v>
      </c>
      <c r="E148" s="9">
        <f>SUMIFS('2013Figures'!$J:$J,'2013Figures'!$C:$C,$A148,'2013Figures'!$H:$H,$B148,'2013Figures'!$I:$I,$C148,'2013Figures'!$B:$B,"BrokerToCy",'2013Figures'!$G:$G,"E1",'2013Figures'!$E:$E,$B$1)</f>
        <v>0</v>
      </c>
      <c r="F148" s="9">
        <f>SUMIFS('2013Figures'!$J:$J,'2013Figures'!$C:$C,$A148,'2013Figures'!$H:$H,$B148,'2013Figures'!$I:$I,$C148,'2013Figures'!$B:$B,"BrokerToCy",'2013Figures'!$G:$G,"P1",'2013Figures'!$E:$E,$B$1)</f>
        <v>0</v>
      </c>
      <c r="G148" s="9">
        <f>SUMIFS('2013Figures'!$J:$J,'2013Figures'!$C:$C,$A148,'2013Figures'!$H:$H,$B148,'2013Figures'!$I:$I,$C148,'2013Figures'!$B:$B,"CyToBroker",'2013Figures'!$G:$G,"E1",'2013Figures'!$E:$E,$B$1)</f>
        <v>0</v>
      </c>
      <c r="H148" s="9">
        <f>SUMIFS('2013Figures'!$J:$J,'2013Figures'!$C:$C,$A148,'2013Figures'!$H:$H,$B148,'2013Figures'!$I:$I,$C148,'2013Figures'!$B:$B,"CyToBroker",'2013Figures'!$G:$G,"P1",'2013Figures'!$E:$E,$B$1)</f>
        <v>0</v>
      </c>
      <c r="J148" s="8">
        <v>201501</v>
      </c>
      <c r="L148" s="42">
        <f>SUMIFS('2012Figures'!$J:$J,'2012Figures'!$C:$C,$A148,'2012Figures'!$H:$H,$B148,'2012Figures'!$I:$I,$C148,'2012Figures'!$E:$E,$B$1)</f>
        <v>0</v>
      </c>
      <c r="M148" s="52">
        <f>SUMIFS('2012Figures'!$J:$J,'2012Figures'!$C:$C,$A148,'2012Figures'!$H:$H,$B148,'2012Figures'!$I:$I,$C148,'2012Figures'!$B:$B,"BrokerToCy",'2012Figures'!$G:$G,"E1",'2012Figures'!$E:$E,$B$1)</f>
        <v>0</v>
      </c>
      <c r="N148" s="52">
        <f>SUMIFS('2012Figures'!$J:$J,'2012Figures'!$C:$C,$A148,'2012Figures'!$H:$H,$B148,'2012Figures'!$I:$I,$C148,'2012Figures'!$B:$B,"BrokerToCy",'2012Figures'!$G:$G,"P1",'2012Figures'!$E:$E,$B$1)</f>
        <v>0</v>
      </c>
      <c r="O148" s="52">
        <f>SUMIFS('2012Figures'!$J:$J,'2012Figures'!$C:$C,$A148,'2012Figures'!$H:$H,$B148,'2012Figures'!$I:$I,$C148,'2012Figures'!$B:$B,"CyToBroker",'2012Figures'!$G:$G,"E1",'2012Figures'!$E:$E,$B$1)</f>
        <v>0</v>
      </c>
      <c r="P148" s="52">
        <f>SUMIFS('2012Figures'!$J:$J,'2012Figures'!$C:$C,$A148,'2012Figures'!$H:$H,$B148,'2012Figures'!$I:$I,$C148,'2012Figures'!$B:$B,"CyToBroker",'2012Figures'!$G:$G,"P1",'2012Figures'!$E:$E,$B$1)</f>
        <v>0</v>
      </c>
      <c r="R148" s="46" t="str">
        <f t="shared" si="18"/>
        <v/>
      </c>
      <c r="S148" s="46" t="str">
        <f t="shared" si="18"/>
        <v/>
      </c>
      <c r="T148" s="46" t="str">
        <f t="shared" si="18"/>
        <v/>
      </c>
      <c r="U148" s="46" t="str">
        <f t="shared" si="18"/>
        <v/>
      </c>
      <c r="V148" s="46" t="str">
        <f t="shared" si="18"/>
        <v/>
      </c>
    </row>
    <row r="149" spans="1:22" x14ac:dyDescent="0.2">
      <c r="A149" s="1">
        <v>109</v>
      </c>
      <c r="B149" s="1" t="s">
        <v>99</v>
      </c>
      <c r="C149" s="8">
        <v>3</v>
      </c>
      <c r="D149" s="29">
        <f>SUMIFS('2013Figures'!$J:$J,'2013Figures'!$C:$C,$A149,'2013Figures'!$H:$H,$B149,'2013Figures'!$I:$I,$C149,'2013Figures'!$E:$E,$B$1)</f>
        <v>0</v>
      </c>
      <c r="E149" s="9">
        <f>SUMIFS('2013Figures'!$J:$J,'2013Figures'!$C:$C,$A149,'2013Figures'!$H:$H,$B149,'2013Figures'!$I:$I,$C149,'2013Figures'!$B:$B,"BrokerToCy",'2013Figures'!$G:$G,"E1",'2013Figures'!$E:$E,$B$1)</f>
        <v>0</v>
      </c>
      <c r="F149" s="9">
        <f>SUMIFS('2013Figures'!$J:$J,'2013Figures'!$C:$C,$A149,'2013Figures'!$H:$H,$B149,'2013Figures'!$I:$I,$C149,'2013Figures'!$B:$B,"BrokerToCy",'2013Figures'!$G:$G,"P1",'2013Figures'!$E:$E,$B$1)</f>
        <v>0</v>
      </c>
      <c r="G149" s="9">
        <f>SUMIFS('2013Figures'!$J:$J,'2013Figures'!$C:$C,$A149,'2013Figures'!$H:$H,$B149,'2013Figures'!$I:$I,$C149,'2013Figures'!$B:$B,"CyToBroker",'2013Figures'!$G:$G,"E1",'2013Figures'!$E:$E,$B$1)</f>
        <v>0</v>
      </c>
      <c r="H149" s="9">
        <f>SUMIFS('2013Figures'!$J:$J,'2013Figures'!$C:$C,$A149,'2013Figures'!$H:$H,$B149,'2013Figures'!$I:$I,$C149,'2013Figures'!$B:$B,"CyToBroker",'2013Figures'!$G:$G,"P1",'2013Figures'!$E:$E,$B$1)</f>
        <v>0</v>
      </c>
      <c r="J149" s="8">
        <v>201401</v>
      </c>
      <c r="L149" s="42">
        <f>SUMIFS('2012Figures'!$J:$J,'2012Figures'!$C:$C,$A149,'2012Figures'!$H:$H,$B149,'2012Figures'!$I:$I,$C149,'2012Figures'!$E:$E,$B$1)</f>
        <v>0</v>
      </c>
      <c r="M149" s="52">
        <f>SUMIFS('2012Figures'!$J:$J,'2012Figures'!$C:$C,$A149,'2012Figures'!$H:$H,$B149,'2012Figures'!$I:$I,$C149,'2012Figures'!$B:$B,"BrokerToCy",'2012Figures'!$G:$G,"E1",'2012Figures'!$E:$E,$B$1)</f>
        <v>0</v>
      </c>
      <c r="N149" s="52">
        <f>SUMIFS('2012Figures'!$J:$J,'2012Figures'!$C:$C,$A149,'2012Figures'!$H:$H,$B149,'2012Figures'!$I:$I,$C149,'2012Figures'!$B:$B,"BrokerToCy",'2012Figures'!$G:$G,"P1",'2012Figures'!$E:$E,$B$1)</f>
        <v>0</v>
      </c>
      <c r="O149" s="52">
        <f>SUMIFS('2012Figures'!$J:$J,'2012Figures'!$C:$C,$A149,'2012Figures'!$H:$H,$B149,'2012Figures'!$I:$I,$C149,'2012Figures'!$B:$B,"CyToBroker",'2012Figures'!$G:$G,"E1",'2012Figures'!$E:$E,$B$1)</f>
        <v>0</v>
      </c>
      <c r="P149" s="52">
        <f>SUMIFS('2012Figures'!$J:$J,'2012Figures'!$C:$C,$A149,'2012Figures'!$H:$H,$B149,'2012Figures'!$I:$I,$C149,'2012Figures'!$B:$B,"CyToBroker",'2012Figures'!$G:$G,"P1",'2012Figures'!$E:$E,$B$1)</f>
        <v>0</v>
      </c>
      <c r="R149" s="46" t="str">
        <f t="shared" si="18"/>
        <v/>
      </c>
      <c r="S149" s="46" t="str">
        <f t="shared" si="18"/>
        <v/>
      </c>
      <c r="T149" s="46" t="str">
        <f t="shared" si="18"/>
        <v/>
      </c>
      <c r="U149" s="46" t="str">
        <f t="shared" si="18"/>
        <v/>
      </c>
      <c r="V149" s="46" t="str">
        <f t="shared" si="18"/>
        <v/>
      </c>
    </row>
    <row r="150" spans="1:22" x14ac:dyDescent="0.2">
      <c r="A150" s="1">
        <v>109</v>
      </c>
      <c r="B150" s="1" t="s">
        <v>99</v>
      </c>
      <c r="C150" s="8">
        <v>2</v>
      </c>
      <c r="D150" s="29">
        <f>SUMIFS('2013Figures'!$J:$J,'2013Figures'!$C:$C,$A150,'2013Figures'!$H:$H,$B150,'2013Figures'!$I:$I,$C150,'2013Figures'!$E:$E,$B$1)</f>
        <v>0</v>
      </c>
      <c r="E150" s="9">
        <f>SUMIFS('2013Figures'!$J:$J,'2013Figures'!$C:$C,$A150,'2013Figures'!$H:$H,$B150,'2013Figures'!$I:$I,$C150,'2013Figures'!$B:$B,"BrokerToCy",'2013Figures'!$G:$G,"E1",'2013Figures'!$E:$E,$B$1)</f>
        <v>0</v>
      </c>
      <c r="F150" s="9">
        <f>SUMIFS('2013Figures'!$J:$J,'2013Figures'!$C:$C,$A150,'2013Figures'!$H:$H,$B150,'2013Figures'!$I:$I,$C150,'2013Figures'!$B:$B,"BrokerToCy",'2013Figures'!$G:$G,"P1",'2013Figures'!$E:$E,$B$1)</f>
        <v>0</v>
      </c>
      <c r="G150" s="9">
        <f>SUMIFS('2013Figures'!$J:$J,'2013Figures'!$C:$C,$A150,'2013Figures'!$H:$H,$B150,'2013Figures'!$I:$I,$C150,'2013Figures'!$B:$B,"CyToBroker",'2013Figures'!$G:$G,"E1",'2013Figures'!$E:$E,$B$1)</f>
        <v>0</v>
      </c>
      <c r="H150" s="9">
        <f>SUMIFS('2013Figures'!$J:$J,'2013Figures'!$C:$C,$A150,'2013Figures'!$H:$H,$B150,'2013Figures'!$I:$I,$C150,'2013Figures'!$B:$B,"CyToBroker",'2013Figures'!$G:$G,"P1",'2013Figures'!$E:$E,$B$1)</f>
        <v>0</v>
      </c>
      <c r="I150" s="30"/>
      <c r="J150" s="31">
        <v>201301</v>
      </c>
      <c r="K150" s="30"/>
      <c r="L150" s="42">
        <f>SUMIFS('2012Figures'!$J:$J,'2012Figures'!$C:$C,$A150,'2012Figures'!$H:$H,$B150,'2012Figures'!$I:$I,$C150,'2012Figures'!$E:$E,$B$1)</f>
        <v>0</v>
      </c>
      <c r="M150" s="52">
        <f>SUMIFS('2012Figures'!$J:$J,'2012Figures'!$C:$C,$A150,'2012Figures'!$H:$H,$B150,'2012Figures'!$I:$I,$C150,'2012Figures'!$B:$B,"BrokerToCy",'2012Figures'!$G:$G,"E1",'2012Figures'!$E:$E,$B$1)</f>
        <v>0</v>
      </c>
      <c r="N150" s="52">
        <f>SUMIFS('2012Figures'!$J:$J,'2012Figures'!$C:$C,$A150,'2012Figures'!$H:$H,$B150,'2012Figures'!$I:$I,$C150,'2012Figures'!$B:$B,"BrokerToCy",'2012Figures'!$G:$G,"P1",'2012Figures'!$E:$E,$B$1)</f>
        <v>0</v>
      </c>
      <c r="O150" s="52">
        <f>SUMIFS('2012Figures'!$J:$J,'2012Figures'!$C:$C,$A150,'2012Figures'!$H:$H,$B150,'2012Figures'!$I:$I,$C150,'2012Figures'!$B:$B,"CyToBroker",'2012Figures'!$G:$G,"E1",'2012Figures'!$E:$E,$B$1)</f>
        <v>0</v>
      </c>
      <c r="P150" s="52">
        <f>SUMIFS('2012Figures'!$J:$J,'2012Figures'!$C:$C,$A150,'2012Figures'!$H:$H,$B150,'2012Figures'!$I:$I,$C150,'2012Figures'!$B:$B,"CyToBroker",'2012Figures'!$G:$G,"P1",'2012Figures'!$E:$E,$B$1)</f>
        <v>0</v>
      </c>
      <c r="Q150" s="30"/>
      <c r="R150" s="46" t="str">
        <f t="shared" si="18"/>
        <v/>
      </c>
      <c r="S150" s="46" t="str">
        <f t="shared" si="18"/>
        <v/>
      </c>
      <c r="T150" s="46" t="str">
        <f t="shared" si="18"/>
        <v/>
      </c>
      <c r="U150" s="46" t="str">
        <f t="shared" si="18"/>
        <v/>
      </c>
      <c r="V150" s="46" t="str">
        <f t="shared" si="18"/>
        <v/>
      </c>
    </row>
    <row r="151" spans="1:22" x14ac:dyDescent="0.2">
      <c r="A151" s="1">
        <v>109</v>
      </c>
      <c r="B151" s="1" t="s">
        <v>99</v>
      </c>
      <c r="C151" s="8">
        <v>1</v>
      </c>
      <c r="D151" s="29">
        <f>SUMIFS('2013Figures'!$J:$J,'2013Figures'!$C:$C,$A151,'2013Figures'!$H:$H,$B151,'2013Figures'!$I:$I,$C151,'2013Figures'!$E:$E,$B$1)</f>
        <v>0</v>
      </c>
      <c r="E151" s="9">
        <f>SUMIFS('2013Figures'!$J:$J,'2013Figures'!$C:$C,$A151,'2013Figures'!$H:$H,$B151,'2013Figures'!$I:$I,$C151,'2013Figures'!$B:$B,"BrokerToCy",'2013Figures'!$G:$G,"E1",'2013Figures'!$E:$E,$B$1)</f>
        <v>0</v>
      </c>
      <c r="F151" s="9">
        <f>SUMIFS('2013Figures'!$J:$J,'2013Figures'!$C:$C,$A151,'2013Figures'!$H:$H,$B151,'2013Figures'!$I:$I,$C151,'2013Figures'!$B:$B,"BrokerToCy",'2013Figures'!$G:$G,"P1",'2013Figures'!$E:$E,$B$1)</f>
        <v>0</v>
      </c>
      <c r="G151" s="9">
        <f>SUMIFS('2013Figures'!$J:$J,'2013Figures'!$C:$C,$A151,'2013Figures'!$H:$H,$B151,'2013Figures'!$I:$I,$C151,'2013Figures'!$B:$B,"CyToBroker",'2013Figures'!$G:$G,"E1",'2013Figures'!$E:$E,$B$1)</f>
        <v>0</v>
      </c>
      <c r="H151" s="9">
        <f>SUMIFS('2013Figures'!$J:$J,'2013Figures'!$C:$C,$A151,'2013Figures'!$H:$H,$B151,'2013Figures'!$I:$I,$C151,'2013Figures'!$B:$B,"CyToBroker",'2013Figures'!$G:$G,"P1",'2013Figures'!$E:$E,$B$1)</f>
        <v>0</v>
      </c>
      <c r="J151" s="8">
        <v>201201</v>
      </c>
      <c r="L151" s="42">
        <f>SUMIFS('2012Figures'!$J:$J,'2012Figures'!$C:$C,$A151,'2012Figures'!$H:$H,$B151,'2012Figures'!$I:$I,$C151,'2012Figures'!$E:$E,$B$1)</f>
        <v>0</v>
      </c>
      <c r="M151" s="52">
        <f>SUMIFS('2012Figures'!$J:$J,'2012Figures'!$C:$C,$A151,'2012Figures'!$H:$H,$B151,'2012Figures'!$I:$I,$C151,'2012Figures'!$B:$B,"BrokerToCy",'2012Figures'!$G:$G,"E1",'2012Figures'!$E:$E,$B$1)</f>
        <v>0</v>
      </c>
      <c r="N151" s="52">
        <f>SUMIFS('2012Figures'!$J:$J,'2012Figures'!$C:$C,$A151,'2012Figures'!$H:$H,$B151,'2012Figures'!$I:$I,$C151,'2012Figures'!$B:$B,"BrokerToCy",'2012Figures'!$G:$G,"P1",'2012Figures'!$E:$E,$B$1)</f>
        <v>0</v>
      </c>
      <c r="O151" s="52">
        <f>SUMIFS('2012Figures'!$J:$J,'2012Figures'!$C:$C,$A151,'2012Figures'!$H:$H,$B151,'2012Figures'!$I:$I,$C151,'2012Figures'!$B:$B,"CyToBroker",'2012Figures'!$G:$G,"E1",'2012Figures'!$E:$E,$B$1)</f>
        <v>0</v>
      </c>
      <c r="P151" s="52">
        <f>SUMIFS('2012Figures'!$J:$J,'2012Figures'!$C:$C,$A151,'2012Figures'!$H:$H,$B151,'2012Figures'!$I:$I,$C151,'2012Figures'!$B:$B,"CyToBroker",'2012Figures'!$G:$G,"P1",'2012Figures'!$E:$E,$B$1)</f>
        <v>0</v>
      </c>
      <c r="R151" s="46" t="str">
        <f t="shared" ref="R151:V214" si="23">IF(L151=0,"",ROUND(D151/L151-1,2))</f>
        <v/>
      </c>
      <c r="S151" s="46" t="str">
        <f t="shared" si="23"/>
        <v/>
      </c>
      <c r="T151" s="46" t="str">
        <f t="shared" si="23"/>
        <v/>
      </c>
      <c r="U151" s="46" t="str">
        <f t="shared" si="23"/>
        <v/>
      </c>
      <c r="V151" s="46" t="str">
        <f t="shared" si="23"/>
        <v/>
      </c>
    </row>
    <row r="152" spans="1:22" x14ac:dyDescent="0.2">
      <c r="A152" s="1">
        <v>109</v>
      </c>
      <c r="B152" s="1" t="s">
        <v>99</v>
      </c>
      <c r="D152" s="29">
        <f>SUMIFS('2013Figures'!$J:$J,'2013Figures'!$C:$C,$A152,'2013Figures'!$I:$I,"",'2013Figures'!$E:$E,$B$1)</f>
        <v>0</v>
      </c>
      <c r="E152" s="9">
        <f>SUMIFS('2013Figures'!$J:$J,'2013Figures'!$C:$C,$A152,'2013Figures'!$I:$I,"",'2013Figures'!$B:$B,"BrokerToCy",'2013Figures'!$G:$G,"E1",'2013Figures'!$E:$E,$B$1)</f>
        <v>0</v>
      </c>
      <c r="F152" s="9">
        <f>SUMIFS('2013Figures'!$J:$J,'2013Figures'!$C:$C,$A152,'2013Figures'!$I:$I,"",'2013Figures'!$B:$B,"BrokerToCy",'2013Figures'!$G:$G,"P1",'2013Figures'!$E:$E,$B$1)</f>
        <v>0</v>
      </c>
      <c r="G152" s="9">
        <f>SUMIFS('2013Figures'!$J:$J,'2013Figures'!$C:$C,$A152,'2013Figures'!$I:$I,"",'2013Figures'!$B:$B,"CyToBroker",'2013Figures'!$G:$G,"E1",'2013Figures'!$E:$E,$B$1)</f>
        <v>0</v>
      </c>
      <c r="H152" s="9">
        <f>SUMIFS('2013Figures'!$J:$J,'2013Figures'!$C:$C,$A152,'2013Figures'!$I:$I,"",'2013Figures'!$B:$B,"CyToBroker",'2013Figures'!$G:$G,"P1",'2013Figures'!$E:$E,$B$1)</f>
        <v>0</v>
      </c>
      <c r="J152" s="8" t="s">
        <v>131</v>
      </c>
      <c r="L152" s="42">
        <f>SUMIFS('2012Figures'!$J:$J,'2012Figures'!$C:$C,$A152,'2012Figures'!$I:$I,"",'2012Figures'!$E:$E,$B$1)</f>
        <v>0</v>
      </c>
      <c r="M152" s="52">
        <f>SUMIFS('2012Figures'!$J:$J,'2012Figures'!$C:$C,$A152,'2012Figures'!$I:$I,"",'2012Figures'!$B:$B,"BrokerToCy",'2012Figures'!$G:$G,"E1",'2012Figures'!$E:$E,$B$1)</f>
        <v>0</v>
      </c>
      <c r="N152" s="52">
        <f>SUMIFS('2012Figures'!$J:$J,'2012Figures'!$C:$C,$A152,'2012Figures'!$I:$I,"",'2012Figures'!$B:$B,"BrokerToCy",'2012Figures'!$G:$G,"P1",'2012Figures'!$E:$E,$B$1)</f>
        <v>0</v>
      </c>
      <c r="O152" s="52">
        <f>SUMIFS('2012Figures'!$J:$J,'2012Figures'!$C:$C,$A152,'2012Figures'!$I:$I,"",'2012Figures'!$B:$B,"CyToBroker",'2012Figures'!$G:$G,"E1",'2012Figures'!$E:$E,$B$1)</f>
        <v>0</v>
      </c>
      <c r="P152" s="52">
        <f>SUMIFS('2012Figures'!$J:$J,'2012Figures'!$C:$C,$A152,'2012Figures'!$I:$I,"",'2012Figures'!$B:$B,"CyToBroker",'2012Figures'!$G:$G,"P1",'2012Figures'!$E:$E,$B$1)</f>
        <v>0</v>
      </c>
      <c r="R152" s="46" t="str">
        <f t="shared" si="23"/>
        <v/>
      </c>
      <c r="S152" s="46" t="str">
        <f t="shared" si="23"/>
        <v/>
      </c>
      <c r="T152" s="46" t="str">
        <f t="shared" si="23"/>
        <v/>
      </c>
      <c r="U152" s="46" t="str">
        <f t="shared" si="23"/>
        <v/>
      </c>
      <c r="V152" s="46" t="str">
        <f t="shared" si="23"/>
        <v/>
      </c>
    </row>
    <row r="153" spans="1:22" x14ac:dyDescent="0.2">
      <c r="A153" s="21"/>
      <c r="B153" s="21" t="s">
        <v>92</v>
      </c>
      <c r="C153" s="22"/>
      <c r="D153" s="23">
        <f>SUM(E153:H153)</f>
        <v>0</v>
      </c>
      <c r="E153" s="23">
        <f>SUM(E147:E152)</f>
        <v>0</v>
      </c>
      <c r="F153" s="23">
        <f>SUM(F147:F152)</f>
        <v>0</v>
      </c>
      <c r="G153" s="23">
        <f>SUM(G147:G152)</f>
        <v>0</v>
      </c>
      <c r="H153" s="23">
        <f>SUM(H147:H152)</f>
        <v>0</v>
      </c>
      <c r="I153" s="21"/>
      <c r="J153" s="22"/>
      <c r="K153" s="21"/>
      <c r="L153" s="43">
        <f>SUM(M153:P153)</f>
        <v>0</v>
      </c>
      <c r="M153" s="43">
        <f>SUM(M147:M152)</f>
        <v>0</v>
      </c>
      <c r="N153" s="43">
        <f>SUM(N147:N152)</f>
        <v>0</v>
      </c>
      <c r="O153" s="43">
        <f>SUM(O147:O152)</f>
        <v>0</v>
      </c>
      <c r="P153" s="43">
        <f>SUM(P147:P152)</f>
        <v>0</v>
      </c>
      <c r="Q153" s="21"/>
      <c r="R153" s="21"/>
      <c r="S153" s="21"/>
      <c r="T153" s="21"/>
      <c r="U153" s="21"/>
      <c r="V153" s="21"/>
    </row>
    <row r="154" spans="1:22" x14ac:dyDescent="0.2">
      <c r="A154" s="28">
        <v>114</v>
      </c>
      <c r="B154" s="28" t="s">
        <v>62</v>
      </c>
      <c r="C154" s="17" t="s">
        <v>88</v>
      </c>
      <c r="D154" s="18">
        <f>SUMIFS('2013Figures'!$J:$J,'2013Figures'!$C:$C,$A154,'2013Figures'!$E:$E,$B$1)</f>
        <v>0</v>
      </c>
      <c r="E154" s="18">
        <f>SUMIFS('2013Figures'!$J:$J,'2013Figures'!$C:$C,$A154,'2013Figures'!$B:$B,"BrokerToCy",'2013Figures'!$G:$G,"E1",'2013Figures'!$E:$E,$B$1)</f>
        <v>0</v>
      </c>
      <c r="F154" s="18">
        <f>SUMIFS('2013Figures'!$J:$J,'2013Figures'!$C:$C,$A154,'2013Figures'!$B:$B,"BrokerToCy",'2013Figures'!$G:$G,"P1",'2013Figures'!$E:$E,$B$1)</f>
        <v>0</v>
      </c>
      <c r="G154" s="18">
        <f>SUMIFS('2013Figures'!$J:$J,'2013Figures'!$C:$C,$A154,'2013Figures'!$B:$B,"CyToBroker",'2013Figures'!$G:$G,"E1",'2013Figures'!$E:$E,$B$1)</f>
        <v>0</v>
      </c>
      <c r="H154" s="18">
        <f>SUMIFS('2013Figures'!$J:$J,'2013Figures'!$C:$C,$A154,'2013Figures'!$B:$B,"CyToBroker",'2013Figures'!$G:$G,"P1",'2013Figures'!$E:$E,$B$1)</f>
        <v>0</v>
      </c>
      <c r="I154" s="28"/>
      <c r="J154" s="17"/>
      <c r="K154" s="28"/>
      <c r="L154" s="50">
        <f>SUMIFS('2012Figures'!$J:$J,'2012Figures'!$C:$C,$A154,'2012Figures'!$E:$E,$B$1)</f>
        <v>0</v>
      </c>
      <c r="M154" s="50">
        <f>SUMIFS('2012Figures'!$J:$J,'2012Figures'!$C:$C,$A154,'2012Figures'!$B:$B,"BrokerToCy",'2012Figures'!$G:$G,"E1",'2012Figures'!$E:$E,$B$1)</f>
        <v>0</v>
      </c>
      <c r="N154" s="50">
        <f>SUMIFS('2012Figures'!$J:$J,'2012Figures'!$C:$C,$A154,'2012Figures'!$B:$B,"BrokerToCy",'2012Figures'!$G:$G,"P1",'2012Figures'!$E:$E,$B$1)</f>
        <v>0</v>
      </c>
      <c r="O154" s="50">
        <f>SUMIFS('2012Figures'!$J:$J,'2012Figures'!$C:$C,$A154,'2012Figures'!$B:$B,"CyToBroker",'2012Figures'!$G:$G,"E1",'2012Figures'!$E:$E,$B$1)</f>
        <v>0</v>
      </c>
      <c r="P154" s="50">
        <f>SUMIFS('2012Figures'!$J:$J,'2012Figures'!$C:$C,$A154,'2012Figures'!$B:$B,"CyToBroker",'2012Figures'!$G:$G,"P1",'2012Figures'!$E:$E,$B$1)</f>
        <v>0</v>
      </c>
      <c r="Q154" s="28"/>
      <c r="R154" s="46" t="str">
        <f t="shared" si="23"/>
        <v/>
      </c>
      <c r="S154" s="46" t="str">
        <f t="shared" si="23"/>
        <v/>
      </c>
      <c r="T154" s="46" t="str">
        <f t="shared" si="23"/>
        <v/>
      </c>
      <c r="U154" s="46" t="str">
        <f t="shared" si="23"/>
        <v/>
      </c>
      <c r="V154" s="46" t="str">
        <f t="shared" si="23"/>
        <v/>
      </c>
    </row>
    <row r="155" spans="1:22" x14ac:dyDescent="0.2">
      <c r="A155" s="1">
        <v>114</v>
      </c>
      <c r="B155" s="1">
        <v>6</v>
      </c>
      <c r="C155" s="8">
        <v>6</v>
      </c>
      <c r="D155" s="29">
        <f>SUMIFS('2013Figures'!$J:$J,'2013Figures'!$C:$C,$A155,'2013Figures'!$H:$H,$B155,'2013Figures'!$I:$I,$C155,'2013Figures'!$E:$E,$B$1)</f>
        <v>0</v>
      </c>
      <c r="E155" s="9">
        <f>SUMIFS('2013Figures'!$J:$J,'2013Figures'!$C:$C,$A155,'2013Figures'!$H:$H,$B155,'2013Figures'!$I:$I,$C155,'2013Figures'!$B:$B,"BrokerToCy",'2013Figures'!$G:$G,"E1",'2013Figures'!$E:$E,$B$1)</f>
        <v>0</v>
      </c>
      <c r="F155" s="9">
        <f>SUMIFS('2013Figures'!$J:$J,'2013Figures'!$C:$C,$A155,'2013Figures'!$H:$H,$B155,'2013Figures'!$I:$I,$C155,'2013Figures'!$B:$B,"BrokerToCy",'2013Figures'!$G:$G,"P1",'2013Figures'!$E:$E,$B$1)</f>
        <v>0</v>
      </c>
      <c r="G155" s="9">
        <f>SUMIFS('2013Figures'!$J:$J,'2013Figures'!$C:$C,$A155,'2013Figures'!$H:$H,$B155,'2013Figures'!$I:$I,$C155,'2013Figures'!$B:$B,"CyToBroker",'2013Figures'!$G:$G,"E1",'2013Figures'!$E:$E,$B$1)</f>
        <v>0</v>
      </c>
      <c r="H155" s="9">
        <f>SUMIFS('2013Figures'!$J:$J,'2013Figures'!$C:$C,$A155,'2013Figures'!$H:$H,$B155,'2013Figures'!$I:$I,$C155,'2013Figures'!$B:$B,"CyToBroker",'2013Figures'!$G:$G,"P1",'2013Figures'!$E:$E,$B$1)</f>
        <v>0</v>
      </c>
      <c r="J155" s="8" t="s">
        <v>146</v>
      </c>
      <c r="L155" s="42">
        <f>SUMIFS('2012Figures'!$J:$J,'2012Figures'!$C:$C,$A155,'2012Figures'!$H:$H,$B155,'2012Figures'!$I:$I,$C155,'2012Figures'!$E:$E,$B$1)</f>
        <v>0</v>
      </c>
      <c r="M155" s="52">
        <f>SUMIFS('2012Figures'!$J:$J,'2012Figures'!$C:$C,$A155,'2012Figures'!$H:$H,$B155,'2012Figures'!$I:$I,$C155,'2012Figures'!$B:$B,"BrokerToCy",'2012Figures'!$G:$G,"E1",'2012Figures'!$E:$E,$B$1)</f>
        <v>0</v>
      </c>
      <c r="N155" s="52">
        <f>SUMIFS('2012Figures'!$J:$J,'2012Figures'!$C:$C,$A155,'2012Figures'!$H:$H,$B155,'2012Figures'!$I:$I,$C155,'2012Figures'!$B:$B,"BrokerToCy",'2012Figures'!$G:$G,"P1",'2012Figures'!$E:$E,$B$1)</f>
        <v>0</v>
      </c>
      <c r="O155" s="52">
        <f>SUMIFS('2012Figures'!$J:$J,'2012Figures'!$C:$C,$A155,'2012Figures'!$H:$H,$B155,'2012Figures'!$I:$I,$C155,'2012Figures'!$B:$B,"CyToBroker",'2012Figures'!$G:$G,"E1",'2012Figures'!$E:$E,$B$1)</f>
        <v>0</v>
      </c>
      <c r="P155" s="52">
        <f>SUMIFS('2012Figures'!$J:$J,'2012Figures'!$C:$C,$A155,'2012Figures'!$H:$H,$B155,'2012Figures'!$I:$I,$C155,'2012Figures'!$B:$B,"CyToBroker",'2012Figures'!$G:$G,"P1",'2012Figures'!$E:$E,$B$1)</f>
        <v>0</v>
      </c>
      <c r="R155" s="46" t="str">
        <f t="shared" si="23"/>
        <v/>
      </c>
      <c r="S155" s="46" t="str">
        <f t="shared" si="23"/>
        <v/>
      </c>
      <c r="T155" s="46" t="str">
        <f t="shared" si="23"/>
        <v/>
      </c>
      <c r="U155" s="46" t="str">
        <f t="shared" si="23"/>
        <v/>
      </c>
      <c r="V155" s="46" t="str">
        <f t="shared" si="23"/>
        <v/>
      </c>
    </row>
    <row r="156" spans="1:22" x14ac:dyDescent="0.2">
      <c r="A156" s="1">
        <v>114</v>
      </c>
      <c r="B156" s="1" t="s">
        <v>62</v>
      </c>
      <c r="C156" s="8">
        <v>11</v>
      </c>
      <c r="D156" s="29">
        <f>SUMIFS('2013Figures'!$J:$J,'2013Figures'!$C:$C,$A156,'2013Figures'!$H:$H,$B156,'2013Figures'!$I:$I,$C156,'2013Figures'!$E:$E,$B$1)</f>
        <v>0</v>
      </c>
      <c r="E156" s="9">
        <f>SUMIFS('2013Figures'!$J:$J,'2013Figures'!$C:$C,$A156,'2013Figures'!$H:$H,$B156,'2013Figures'!$I:$I,$C156,'2013Figures'!$B:$B,"BrokerToCy",'2013Figures'!$G:$G,"E1",'2013Figures'!$E:$E,$B$1)</f>
        <v>0</v>
      </c>
      <c r="F156" s="9">
        <f>SUMIFS('2013Figures'!$J:$J,'2013Figures'!$C:$C,$A156,'2013Figures'!$H:$H,$B156,'2013Figures'!$I:$I,$C156,'2013Figures'!$B:$B,"BrokerToCy",'2013Figures'!$G:$G,"P1",'2013Figures'!$E:$E,$B$1)</f>
        <v>0</v>
      </c>
      <c r="G156" s="9">
        <f>SUMIFS('2013Figures'!$J:$J,'2013Figures'!$C:$C,$A156,'2013Figures'!$H:$H,$B156,'2013Figures'!$I:$I,$C156,'2013Figures'!$B:$B,"CyToBroker",'2013Figures'!$G:$G,"E1",'2013Figures'!$E:$E,$B$1)</f>
        <v>0</v>
      </c>
      <c r="H156" s="9">
        <f>SUMIFS('2013Figures'!$J:$J,'2013Figures'!$C:$C,$A156,'2013Figures'!$H:$H,$B156,'2013Figures'!$I:$I,$C156,'2013Figures'!$B:$B,"CyToBroker",'2013Figures'!$G:$G,"P1",'2013Figures'!$E:$E,$B$1)</f>
        <v>0</v>
      </c>
      <c r="L156" s="42">
        <f>SUMIFS('2012Figures'!$J:$J,'2012Figures'!$C:$C,$A156,'2012Figures'!$H:$H,$B156,'2012Figures'!$I:$I,$C156,'2012Figures'!$E:$E,$B$1)</f>
        <v>0</v>
      </c>
      <c r="M156" s="52">
        <f>SUMIFS('2012Figures'!$J:$J,'2012Figures'!$C:$C,$A156,'2012Figures'!$H:$H,$B156,'2012Figures'!$I:$I,$C156,'2012Figures'!$B:$B,"BrokerToCy",'2012Figures'!$G:$G,"E1",'2012Figures'!$E:$E,$B$1)</f>
        <v>0</v>
      </c>
      <c r="N156" s="52">
        <f>SUMIFS('2012Figures'!$J:$J,'2012Figures'!$C:$C,$A156,'2012Figures'!$H:$H,$B156,'2012Figures'!$I:$I,$C156,'2012Figures'!$B:$B,"BrokerToCy",'2012Figures'!$G:$G,"P1",'2012Figures'!$E:$E,$B$1)</f>
        <v>0</v>
      </c>
      <c r="O156" s="52">
        <f>SUMIFS('2012Figures'!$J:$J,'2012Figures'!$C:$C,$A156,'2012Figures'!$H:$H,$B156,'2012Figures'!$I:$I,$C156,'2012Figures'!$B:$B,"CyToBroker",'2012Figures'!$G:$G,"E1",'2012Figures'!$E:$E,$B$1)</f>
        <v>0</v>
      </c>
      <c r="P156" s="52">
        <f>SUMIFS('2012Figures'!$J:$J,'2012Figures'!$C:$C,$A156,'2012Figures'!$H:$H,$B156,'2012Figures'!$I:$I,$C156,'2012Figures'!$B:$B,"CyToBroker",'2012Figures'!$G:$G,"P1",'2012Figures'!$E:$E,$B$1)</f>
        <v>0</v>
      </c>
      <c r="R156" s="46" t="str">
        <f t="shared" si="23"/>
        <v/>
      </c>
      <c r="S156" s="46" t="str">
        <f t="shared" si="23"/>
        <v/>
      </c>
      <c r="T156" s="46" t="str">
        <f t="shared" si="23"/>
        <v/>
      </c>
      <c r="U156" s="46" t="str">
        <f t="shared" si="23"/>
        <v/>
      </c>
      <c r="V156" s="46" t="str">
        <f t="shared" si="23"/>
        <v/>
      </c>
    </row>
    <row r="157" spans="1:22" x14ac:dyDescent="0.2">
      <c r="A157" s="1">
        <v>114</v>
      </c>
      <c r="B157" s="1" t="s">
        <v>62</v>
      </c>
      <c r="C157" s="8">
        <v>10</v>
      </c>
      <c r="D157" s="29">
        <f>SUMIFS('2013Figures'!$J:$J,'2013Figures'!$C:$C,$A157,'2013Figures'!$H:$H,$B157,'2013Figures'!$I:$I,$C157,'2013Figures'!$E:$E,$B$1)</f>
        <v>0</v>
      </c>
      <c r="E157" s="9">
        <f>SUMIFS('2013Figures'!$J:$J,'2013Figures'!$C:$C,$A157,'2013Figures'!$H:$H,$B157,'2013Figures'!$I:$I,$C157,'2013Figures'!$B:$B,"BrokerToCy",'2013Figures'!$G:$G,"E1",'2013Figures'!$E:$E,$B$1)</f>
        <v>0</v>
      </c>
      <c r="F157" s="9">
        <f>SUMIFS('2013Figures'!$J:$J,'2013Figures'!$C:$C,$A157,'2013Figures'!$H:$H,$B157,'2013Figures'!$I:$I,$C157,'2013Figures'!$B:$B,"BrokerToCy",'2013Figures'!$G:$G,"P1",'2013Figures'!$E:$E,$B$1)</f>
        <v>0</v>
      </c>
      <c r="G157" s="9">
        <f>SUMIFS('2013Figures'!$J:$J,'2013Figures'!$C:$C,$A157,'2013Figures'!$H:$H,$B157,'2013Figures'!$I:$I,$C157,'2013Figures'!$B:$B,"CyToBroker",'2013Figures'!$G:$G,"E1",'2013Figures'!$E:$E,$B$1)</f>
        <v>0</v>
      </c>
      <c r="H157" s="9">
        <f>SUMIFS('2013Figures'!$J:$J,'2013Figures'!$C:$C,$A157,'2013Figures'!$H:$H,$B157,'2013Figures'!$I:$I,$C157,'2013Figures'!$B:$B,"CyToBroker",'2013Figures'!$G:$G,"P1",'2013Figures'!$E:$E,$B$1)</f>
        <v>0</v>
      </c>
      <c r="J157" s="8">
        <v>201501</v>
      </c>
      <c r="L157" s="42">
        <f>SUMIFS('2012Figures'!$J:$J,'2012Figures'!$C:$C,$A157,'2012Figures'!$H:$H,$B157,'2012Figures'!$I:$I,$C157,'2012Figures'!$E:$E,$B$1)</f>
        <v>0</v>
      </c>
      <c r="M157" s="52">
        <f>SUMIFS('2012Figures'!$J:$J,'2012Figures'!$C:$C,$A157,'2012Figures'!$H:$H,$B157,'2012Figures'!$I:$I,$C157,'2012Figures'!$B:$B,"BrokerToCy",'2012Figures'!$G:$G,"E1",'2012Figures'!$E:$E,$B$1)</f>
        <v>0</v>
      </c>
      <c r="N157" s="52">
        <f>SUMIFS('2012Figures'!$J:$J,'2012Figures'!$C:$C,$A157,'2012Figures'!$H:$H,$B157,'2012Figures'!$I:$I,$C157,'2012Figures'!$B:$B,"BrokerToCy",'2012Figures'!$G:$G,"P1",'2012Figures'!$E:$E,$B$1)</f>
        <v>0</v>
      </c>
      <c r="O157" s="52">
        <f>SUMIFS('2012Figures'!$J:$J,'2012Figures'!$C:$C,$A157,'2012Figures'!$H:$H,$B157,'2012Figures'!$I:$I,$C157,'2012Figures'!$B:$B,"CyToBroker",'2012Figures'!$G:$G,"E1",'2012Figures'!$E:$E,$B$1)</f>
        <v>0</v>
      </c>
      <c r="P157" s="52">
        <f>SUMIFS('2012Figures'!$J:$J,'2012Figures'!$C:$C,$A157,'2012Figures'!$H:$H,$B157,'2012Figures'!$I:$I,$C157,'2012Figures'!$B:$B,"CyToBroker",'2012Figures'!$G:$G,"P1",'2012Figures'!$E:$E,$B$1)</f>
        <v>0</v>
      </c>
      <c r="R157" s="46" t="str">
        <f t="shared" si="23"/>
        <v/>
      </c>
      <c r="S157" s="46" t="str">
        <f t="shared" si="23"/>
        <v/>
      </c>
      <c r="T157" s="46" t="str">
        <f t="shared" si="23"/>
        <v/>
      </c>
      <c r="U157" s="46" t="str">
        <f t="shared" si="23"/>
        <v/>
      </c>
      <c r="V157" s="46" t="str">
        <f t="shared" si="23"/>
        <v/>
      </c>
    </row>
    <row r="158" spans="1:22" x14ac:dyDescent="0.2">
      <c r="A158" s="1">
        <v>114</v>
      </c>
      <c r="B158" s="1" t="s">
        <v>62</v>
      </c>
      <c r="C158" s="8">
        <v>9</v>
      </c>
      <c r="D158" s="29">
        <f>SUMIFS('2013Figures'!$J:$J,'2013Figures'!$C:$C,$A158,'2013Figures'!$H:$H,$B158,'2013Figures'!$I:$I,$C158,'2013Figures'!$E:$E,$B$1)</f>
        <v>0</v>
      </c>
      <c r="E158" s="9">
        <f>SUMIFS('2013Figures'!$J:$J,'2013Figures'!$C:$C,$A158,'2013Figures'!$H:$H,$B158,'2013Figures'!$I:$I,$C158,'2013Figures'!$B:$B,"BrokerToCy",'2013Figures'!$G:$G,"E1",'2013Figures'!$E:$E,$B$1)</f>
        <v>0</v>
      </c>
      <c r="F158" s="9">
        <f>SUMIFS('2013Figures'!$J:$J,'2013Figures'!$C:$C,$A158,'2013Figures'!$H:$H,$B158,'2013Figures'!$I:$I,$C158,'2013Figures'!$B:$B,"BrokerToCy",'2013Figures'!$G:$G,"P1",'2013Figures'!$E:$E,$B$1)</f>
        <v>0</v>
      </c>
      <c r="G158" s="9">
        <f>SUMIFS('2013Figures'!$J:$J,'2013Figures'!$C:$C,$A158,'2013Figures'!$H:$H,$B158,'2013Figures'!$I:$I,$C158,'2013Figures'!$B:$B,"CyToBroker",'2013Figures'!$G:$G,"E1",'2013Figures'!$E:$E,$B$1)</f>
        <v>0</v>
      </c>
      <c r="H158" s="9">
        <f>SUMIFS('2013Figures'!$J:$J,'2013Figures'!$C:$C,$A158,'2013Figures'!$H:$H,$B158,'2013Figures'!$I:$I,$C158,'2013Figures'!$B:$B,"CyToBroker",'2013Figures'!$G:$G,"P1",'2013Figures'!$E:$E,$B$1)</f>
        <v>0</v>
      </c>
      <c r="J158" s="8">
        <v>201401</v>
      </c>
      <c r="L158" s="42">
        <f>SUMIFS('2012Figures'!$J:$J,'2012Figures'!$C:$C,$A158,'2012Figures'!$H:$H,$B158,'2012Figures'!$I:$I,$C158,'2012Figures'!$E:$E,$B$1)</f>
        <v>0</v>
      </c>
      <c r="M158" s="52">
        <f>SUMIFS('2012Figures'!$J:$J,'2012Figures'!$C:$C,$A158,'2012Figures'!$H:$H,$B158,'2012Figures'!$I:$I,$C158,'2012Figures'!$B:$B,"BrokerToCy",'2012Figures'!$G:$G,"E1",'2012Figures'!$E:$E,$B$1)</f>
        <v>0</v>
      </c>
      <c r="N158" s="52">
        <f>SUMIFS('2012Figures'!$J:$J,'2012Figures'!$C:$C,$A158,'2012Figures'!$H:$H,$B158,'2012Figures'!$I:$I,$C158,'2012Figures'!$B:$B,"BrokerToCy",'2012Figures'!$G:$G,"P1",'2012Figures'!$E:$E,$B$1)</f>
        <v>0</v>
      </c>
      <c r="O158" s="52">
        <f>SUMIFS('2012Figures'!$J:$J,'2012Figures'!$C:$C,$A158,'2012Figures'!$H:$H,$B158,'2012Figures'!$I:$I,$C158,'2012Figures'!$B:$B,"CyToBroker",'2012Figures'!$G:$G,"E1",'2012Figures'!$E:$E,$B$1)</f>
        <v>0</v>
      </c>
      <c r="P158" s="52">
        <f>SUMIFS('2012Figures'!$J:$J,'2012Figures'!$C:$C,$A158,'2012Figures'!$H:$H,$B158,'2012Figures'!$I:$I,$C158,'2012Figures'!$B:$B,"CyToBroker",'2012Figures'!$G:$G,"P1",'2012Figures'!$E:$E,$B$1)</f>
        <v>0</v>
      </c>
      <c r="R158" s="46" t="str">
        <f t="shared" si="23"/>
        <v/>
      </c>
      <c r="S158" s="46" t="str">
        <f t="shared" si="23"/>
        <v/>
      </c>
      <c r="T158" s="46" t="str">
        <f t="shared" si="23"/>
        <v/>
      </c>
      <c r="U158" s="46" t="str">
        <f t="shared" si="23"/>
        <v/>
      </c>
      <c r="V158" s="46" t="str">
        <f t="shared" si="23"/>
        <v/>
      </c>
    </row>
    <row r="159" spans="1:22" x14ac:dyDescent="0.2">
      <c r="A159" s="1">
        <v>114</v>
      </c>
      <c r="B159" s="1" t="s">
        <v>62</v>
      </c>
      <c r="C159" s="8">
        <v>8</v>
      </c>
      <c r="D159" s="29">
        <f>SUMIFS('2013Figures'!$J:$J,'2013Figures'!$C:$C,$A159,'2013Figures'!$H:$H,$B159,'2013Figures'!$I:$I,$C159,'2013Figures'!$E:$E,$B$1)</f>
        <v>0</v>
      </c>
      <c r="E159" s="9">
        <f>SUMIFS('2013Figures'!$J:$J,'2013Figures'!$C:$C,$A159,'2013Figures'!$H:$H,$B159,'2013Figures'!$I:$I,$C159,'2013Figures'!$B:$B,"BrokerToCy",'2013Figures'!$G:$G,"E1",'2013Figures'!$E:$E,$B$1)</f>
        <v>0</v>
      </c>
      <c r="F159" s="9">
        <f>SUMIFS('2013Figures'!$J:$J,'2013Figures'!$C:$C,$A159,'2013Figures'!$H:$H,$B159,'2013Figures'!$I:$I,$C159,'2013Figures'!$B:$B,"BrokerToCy",'2013Figures'!$G:$G,"P1",'2013Figures'!$E:$E,$B$1)</f>
        <v>0</v>
      </c>
      <c r="G159" s="9">
        <f>SUMIFS('2013Figures'!$J:$J,'2013Figures'!$C:$C,$A159,'2013Figures'!$H:$H,$B159,'2013Figures'!$I:$I,$C159,'2013Figures'!$B:$B,"CyToBroker",'2013Figures'!$G:$G,"E1",'2013Figures'!$E:$E,$B$1)</f>
        <v>0</v>
      </c>
      <c r="H159" s="9">
        <f>SUMIFS('2013Figures'!$J:$J,'2013Figures'!$C:$C,$A159,'2013Figures'!$H:$H,$B159,'2013Figures'!$I:$I,$C159,'2013Figures'!$B:$B,"CyToBroker",'2013Figures'!$G:$G,"P1",'2013Figures'!$E:$E,$B$1)</f>
        <v>0</v>
      </c>
      <c r="I159" s="30"/>
      <c r="J159" s="31">
        <v>201301</v>
      </c>
      <c r="K159" s="30"/>
      <c r="L159" s="42">
        <f>SUMIFS('2012Figures'!$J:$J,'2012Figures'!$C:$C,$A159,'2012Figures'!$H:$H,$B159,'2012Figures'!$I:$I,$C159,'2012Figures'!$E:$E,$B$1)</f>
        <v>0</v>
      </c>
      <c r="M159" s="52">
        <f>SUMIFS('2012Figures'!$J:$J,'2012Figures'!$C:$C,$A159,'2012Figures'!$H:$H,$B159,'2012Figures'!$I:$I,$C159,'2012Figures'!$B:$B,"BrokerToCy",'2012Figures'!$G:$G,"E1",'2012Figures'!$E:$E,$B$1)</f>
        <v>0</v>
      </c>
      <c r="N159" s="52">
        <f>SUMIFS('2012Figures'!$J:$J,'2012Figures'!$C:$C,$A159,'2012Figures'!$H:$H,$B159,'2012Figures'!$I:$I,$C159,'2012Figures'!$B:$B,"BrokerToCy",'2012Figures'!$G:$G,"P1",'2012Figures'!$E:$E,$B$1)</f>
        <v>0</v>
      </c>
      <c r="O159" s="52">
        <f>SUMIFS('2012Figures'!$J:$J,'2012Figures'!$C:$C,$A159,'2012Figures'!$H:$H,$B159,'2012Figures'!$I:$I,$C159,'2012Figures'!$B:$B,"CyToBroker",'2012Figures'!$G:$G,"E1",'2012Figures'!$E:$E,$B$1)</f>
        <v>0</v>
      </c>
      <c r="P159" s="52">
        <f>SUMIFS('2012Figures'!$J:$J,'2012Figures'!$C:$C,$A159,'2012Figures'!$H:$H,$B159,'2012Figures'!$I:$I,$C159,'2012Figures'!$B:$B,"CyToBroker",'2012Figures'!$G:$G,"P1",'2012Figures'!$E:$E,$B$1)</f>
        <v>0</v>
      </c>
      <c r="Q159" s="30"/>
      <c r="R159" s="46" t="str">
        <f t="shared" si="23"/>
        <v/>
      </c>
      <c r="S159" s="46" t="str">
        <f t="shared" si="23"/>
        <v/>
      </c>
      <c r="T159" s="46" t="str">
        <f t="shared" si="23"/>
        <v/>
      </c>
      <c r="U159" s="46" t="str">
        <f t="shared" si="23"/>
        <v/>
      </c>
      <c r="V159" s="46" t="str">
        <f t="shared" si="23"/>
        <v/>
      </c>
    </row>
    <row r="160" spans="1:22" x14ac:dyDescent="0.2">
      <c r="A160" s="1">
        <v>114</v>
      </c>
      <c r="B160" s="1" t="s">
        <v>62</v>
      </c>
      <c r="C160" s="8">
        <v>7</v>
      </c>
      <c r="D160" s="29">
        <f>SUMIFS('2013Figures'!$J:$J,'2013Figures'!$C:$C,$A160,'2013Figures'!$H:$H,$B160,'2013Figures'!$I:$I,$C160,'2013Figures'!$E:$E,$B$1)</f>
        <v>0</v>
      </c>
      <c r="E160" s="9">
        <f>SUMIFS('2013Figures'!$J:$J,'2013Figures'!$C:$C,$A160,'2013Figures'!$H:$H,$B160,'2013Figures'!$I:$I,$C160,'2013Figures'!$B:$B,"BrokerToCy",'2013Figures'!$G:$G,"E1",'2013Figures'!$E:$E,$B$1)</f>
        <v>0</v>
      </c>
      <c r="F160" s="9">
        <f>SUMIFS('2013Figures'!$J:$J,'2013Figures'!$C:$C,$A160,'2013Figures'!$H:$H,$B160,'2013Figures'!$I:$I,$C160,'2013Figures'!$B:$B,"BrokerToCy",'2013Figures'!$G:$G,"P1",'2013Figures'!$E:$E,$B$1)</f>
        <v>0</v>
      </c>
      <c r="G160" s="9">
        <f>SUMIFS('2013Figures'!$J:$J,'2013Figures'!$C:$C,$A160,'2013Figures'!$H:$H,$B160,'2013Figures'!$I:$I,$C160,'2013Figures'!$B:$B,"CyToBroker",'2013Figures'!$G:$G,"E1",'2013Figures'!$E:$E,$B$1)</f>
        <v>0</v>
      </c>
      <c r="H160" s="9">
        <f>SUMIFS('2013Figures'!$J:$J,'2013Figures'!$C:$C,$A160,'2013Figures'!$H:$H,$B160,'2013Figures'!$I:$I,$C160,'2013Figures'!$B:$B,"CyToBroker",'2013Figures'!$G:$G,"P1",'2013Figures'!$E:$E,$B$1)</f>
        <v>0</v>
      </c>
      <c r="J160" s="8">
        <v>201201</v>
      </c>
      <c r="L160" s="42">
        <f>SUMIFS('2012Figures'!$J:$J,'2012Figures'!$C:$C,$A160,'2012Figures'!$H:$H,$B160,'2012Figures'!$I:$I,$C160,'2012Figures'!$E:$E,$B$1)</f>
        <v>0</v>
      </c>
      <c r="M160" s="52">
        <f>SUMIFS('2012Figures'!$J:$J,'2012Figures'!$C:$C,$A160,'2012Figures'!$H:$H,$B160,'2012Figures'!$I:$I,$C160,'2012Figures'!$B:$B,"BrokerToCy",'2012Figures'!$G:$G,"E1",'2012Figures'!$E:$E,$B$1)</f>
        <v>0</v>
      </c>
      <c r="N160" s="52">
        <f>SUMIFS('2012Figures'!$J:$J,'2012Figures'!$C:$C,$A160,'2012Figures'!$H:$H,$B160,'2012Figures'!$I:$I,$C160,'2012Figures'!$B:$B,"BrokerToCy",'2012Figures'!$G:$G,"P1",'2012Figures'!$E:$E,$B$1)</f>
        <v>0</v>
      </c>
      <c r="O160" s="52">
        <f>SUMIFS('2012Figures'!$J:$J,'2012Figures'!$C:$C,$A160,'2012Figures'!$H:$H,$B160,'2012Figures'!$I:$I,$C160,'2012Figures'!$B:$B,"CyToBroker",'2012Figures'!$G:$G,"E1",'2012Figures'!$E:$E,$B$1)</f>
        <v>0</v>
      </c>
      <c r="P160" s="52">
        <f>SUMIFS('2012Figures'!$J:$J,'2012Figures'!$C:$C,$A160,'2012Figures'!$H:$H,$B160,'2012Figures'!$I:$I,$C160,'2012Figures'!$B:$B,"CyToBroker",'2012Figures'!$G:$G,"P1",'2012Figures'!$E:$E,$B$1)</f>
        <v>0</v>
      </c>
      <c r="R160" s="46" t="str">
        <f t="shared" si="23"/>
        <v/>
      </c>
      <c r="S160" s="46" t="str">
        <f t="shared" si="23"/>
        <v/>
      </c>
      <c r="T160" s="46" t="str">
        <f t="shared" si="23"/>
        <v/>
      </c>
      <c r="U160" s="46" t="str">
        <f t="shared" si="23"/>
        <v/>
      </c>
      <c r="V160" s="46" t="str">
        <f t="shared" si="23"/>
        <v/>
      </c>
    </row>
    <row r="161" spans="1:22" x14ac:dyDescent="0.2">
      <c r="A161" s="1">
        <v>114</v>
      </c>
      <c r="B161" s="1" t="s">
        <v>62</v>
      </c>
      <c r="C161" s="8">
        <v>6</v>
      </c>
      <c r="D161" s="29">
        <f>SUMIFS('2013Figures'!$J:$J,'2013Figures'!$C:$C,$A161,'2013Figures'!$H:$H,$B161,'2013Figures'!$I:$I,$C161,'2013Figures'!$E:$E,$B$1)</f>
        <v>0</v>
      </c>
      <c r="E161" s="9">
        <f>SUMIFS('2013Figures'!$J:$J,'2013Figures'!$C:$C,$A161,'2013Figures'!$H:$H,$B161,'2013Figures'!$I:$I,$C161,'2013Figures'!$B:$B,"BrokerToCy",'2013Figures'!$G:$G,"E1",'2013Figures'!$E:$E,$B$1)</f>
        <v>0</v>
      </c>
      <c r="F161" s="9">
        <f>SUMIFS('2013Figures'!$J:$J,'2013Figures'!$C:$C,$A161,'2013Figures'!$H:$H,$B161,'2013Figures'!$I:$I,$C161,'2013Figures'!$B:$B,"BrokerToCy",'2013Figures'!$G:$G,"P1",'2013Figures'!$E:$E,$B$1)</f>
        <v>0</v>
      </c>
      <c r="G161" s="9">
        <f>SUMIFS('2013Figures'!$J:$J,'2013Figures'!$C:$C,$A161,'2013Figures'!$H:$H,$B161,'2013Figures'!$I:$I,$C161,'2013Figures'!$B:$B,"CyToBroker",'2013Figures'!$G:$G,"E1",'2013Figures'!$E:$E,$B$1)</f>
        <v>0</v>
      </c>
      <c r="H161" s="9">
        <f>SUMIFS('2013Figures'!$J:$J,'2013Figures'!$C:$C,$A161,'2013Figures'!$H:$H,$B161,'2013Figures'!$I:$I,$C161,'2013Figures'!$B:$B,"CyToBroker",'2013Figures'!$G:$G,"P1",'2013Figures'!$E:$E,$B$1)</f>
        <v>0</v>
      </c>
      <c r="J161" s="8">
        <v>201101</v>
      </c>
      <c r="L161" s="42">
        <f>SUMIFS('2012Figures'!$J:$J,'2012Figures'!$C:$C,$A161,'2012Figures'!$H:$H,$B161,'2012Figures'!$I:$I,$C161,'2012Figures'!$E:$E,$B$1)</f>
        <v>0</v>
      </c>
      <c r="M161" s="52">
        <f>SUMIFS('2012Figures'!$J:$J,'2012Figures'!$C:$C,$A161,'2012Figures'!$H:$H,$B161,'2012Figures'!$I:$I,$C161,'2012Figures'!$B:$B,"BrokerToCy",'2012Figures'!$G:$G,"E1",'2012Figures'!$E:$E,$B$1)</f>
        <v>0</v>
      </c>
      <c r="N161" s="52">
        <f>SUMIFS('2012Figures'!$J:$J,'2012Figures'!$C:$C,$A161,'2012Figures'!$H:$H,$B161,'2012Figures'!$I:$I,$C161,'2012Figures'!$B:$B,"BrokerToCy",'2012Figures'!$G:$G,"P1",'2012Figures'!$E:$E,$B$1)</f>
        <v>0</v>
      </c>
      <c r="O161" s="52">
        <f>SUMIFS('2012Figures'!$J:$J,'2012Figures'!$C:$C,$A161,'2012Figures'!$H:$H,$B161,'2012Figures'!$I:$I,$C161,'2012Figures'!$B:$B,"CyToBroker",'2012Figures'!$G:$G,"E1",'2012Figures'!$E:$E,$B$1)</f>
        <v>0</v>
      </c>
      <c r="P161" s="52">
        <f>SUMIFS('2012Figures'!$J:$J,'2012Figures'!$C:$C,$A161,'2012Figures'!$H:$H,$B161,'2012Figures'!$I:$I,$C161,'2012Figures'!$B:$B,"CyToBroker",'2012Figures'!$G:$G,"P1",'2012Figures'!$E:$E,$B$1)</f>
        <v>0</v>
      </c>
      <c r="R161" s="46" t="str">
        <f t="shared" si="23"/>
        <v/>
      </c>
      <c r="S161" s="46" t="str">
        <f t="shared" si="23"/>
        <v/>
      </c>
      <c r="T161" s="46" t="str">
        <f t="shared" si="23"/>
        <v/>
      </c>
      <c r="U161" s="46" t="str">
        <f t="shared" si="23"/>
        <v/>
      </c>
      <c r="V161" s="46" t="str">
        <f t="shared" si="23"/>
        <v/>
      </c>
    </row>
    <row r="162" spans="1:22" x14ac:dyDescent="0.2">
      <c r="A162" s="1">
        <v>114</v>
      </c>
      <c r="B162" s="1" t="s">
        <v>62</v>
      </c>
      <c r="C162" s="8">
        <v>5</v>
      </c>
      <c r="D162" s="29">
        <f>SUMIFS('2013Figures'!$J:$J,'2013Figures'!$C:$C,$A162,'2013Figures'!$H:$H,$B162,'2013Figures'!$I:$I,$C162,'2013Figures'!$E:$E,$B$1)</f>
        <v>0</v>
      </c>
      <c r="E162" s="9">
        <f>SUMIFS('2013Figures'!$J:$J,'2013Figures'!$C:$C,$A162,'2013Figures'!$H:$H,$B162,'2013Figures'!$I:$I,$C162,'2013Figures'!$B:$B,"BrokerToCy",'2013Figures'!$G:$G,"E1",'2013Figures'!$E:$E,$B$1)</f>
        <v>0</v>
      </c>
      <c r="F162" s="9">
        <f>SUMIFS('2013Figures'!$J:$J,'2013Figures'!$C:$C,$A162,'2013Figures'!$H:$H,$B162,'2013Figures'!$I:$I,$C162,'2013Figures'!$B:$B,"BrokerToCy",'2013Figures'!$G:$G,"P1",'2013Figures'!$E:$E,$B$1)</f>
        <v>0</v>
      </c>
      <c r="G162" s="9">
        <f>SUMIFS('2013Figures'!$J:$J,'2013Figures'!$C:$C,$A162,'2013Figures'!$H:$H,$B162,'2013Figures'!$I:$I,$C162,'2013Figures'!$B:$B,"CyToBroker",'2013Figures'!$G:$G,"E1",'2013Figures'!$E:$E,$B$1)</f>
        <v>0</v>
      </c>
      <c r="H162" s="9">
        <f>SUMIFS('2013Figures'!$J:$J,'2013Figures'!$C:$C,$A162,'2013Figures'!$H:$H,$B162,'2013Figures'!$I:$I,$C162,'2013Figures'!$B:$B,"CyToBroker",'2013Figures'!$G:$G,"P1",'2013Figures'!$E:$E,$B$1)</f>
        <v>0</v>
      </c>
      <c r="J162" s="8">
        <v>201001</v>
      </c>
      <c r="L162" s="42">
        <f>SUMIFS('2012Figures'!$J:$J,'2012Figures'!$C:$C,$A162,'2012Figures'!$H:$H,$B162,'2012Figures'!$I:$I,$C162,'2012Figures'!$E:$E,$B$1)</f>
        <v>0</v>
      </c>
      <c r="M162" s="52">
        <f>SUMIFS('2012Figures'!$J:$J,'2012Figures'!$C:$C,$A162,'2012Figures'!$H:$H,$B162,'2012Figures'!$I:$I,$C162,'2012Figures'!$B:$B,"BrokerToCy",'2012Figures'!$G:$G,"E1",'2012Figures'!$E:$E,$B$1)</f>
        <v>0</v>
      </c>
      <c r="N162" s="52">
        <f>SUMIFS('2012Figures'!$J:$J,'2012Figures'!$C:$C,$A162,'2012Figures'!$H:$H,$B162,'2012Figures'!$I:$I,$C162,'2012Figures'!$B:$B,"BrokerToCy",'2012Figures'!$G:$G,"P1",'2012Figures'!$E:$E,$B$1)</f>
        <v>0</v>
      </c>
      <c r="O162" s="52">
        <f>SUMIFS('2012Figures'!$J:$J,'2012Figures'!$C:$C,$A162,'2012Figures'!$H:$H,$B162,'2012Figures'!$I:$I,$C162,'2012Figures'!$B:$B,"CyToBroker",'2012Figures'!$G:$G,"E1",'2012Figures'!$E:$E,$B$1)</f>
        <v>0</v>
      </c>
      <c r="P162" s="52">
        <f>SUMIFS('2012Figures'!$J:$J,'2012Figures'!$C:$C,$A162,'2012Figures'!$H:$H,$B162,'2012Figures'!$I:$I,$C162,'2012Figures'!$B:$B,"CyToBroker",'2012Figures'!$G:$G,"P1",'2012Figures'!$E:$E,$B$1)</f>
        <v>0</v>
      </c>
      <c r="R162" s="46" t="str">
        <f t="shared" si="23"/>
        <v/>
      </c>
      <c r="S162" s="46" t="str">
        <f t="shared" si="23"/>
        <v/>
      </c>
      <c r="T162" s="46" t="str">
        <f t="shared" si="23"/>
        <v/>
      </c>
      <c r="U162" s="46" t="str">
        <f t="shared" si="23"/>
        <v/>
      </c>
      <c r="V162" s="46" t="str">
        <f t="shared" si="23"/>
        <v/>
      </c>
    </row>
    <row r="163" spans="1:22" x14ac:dyDescent="0.2">
      <c r="A163" s="1">
        <v>114</v>
      </c>
      <c r="B163" s="1" t="s">
        <v>62</v>
      </c>
      <c r="C163" s="8">
        <v>4</v>
      </c>
      <c r="D163" s="29">
        <f>SUMIFS('2013Figures'!$J:$J,'2013Figures'!$C:$C,$A163,'2013Figures'!$H:$H,$B163,'2013Figures'!$I:$I,$C163,'2013Figures'!$E:$E,$B$1)</f>
        <v>0</v>
      </c>
      <c r="E163" s="9">
        <f>SUMIFS('2013Figures'!$J:$J,'2013Figures'!$C:$C,$A163,'2013Figures'!$H:$H,$B163,'2013Figures'!$I:$I,$C163,'2013Figures'!$B:$B,"BrokerToCy",'2013Figures'!$G:$G,"E1",'2013Figures'!$E:$E,$B$1)</f>
        <v>0</v>
      </c>
      <c r="F163" s="9">
        <f>SUMIFS('2013Figures'!$J:$J,'2013Figures'!$C:$C,$A163,'2013Figures'!$H:$H,$B163,'2013Figures'!$I:$I,$C163,'2013Figures'!$B:$B,"BrokerToCy",'2013Figures'!$G:$G,"P1",'2013Figures'!$E:$E,$B$1)</f>
        <v>0</v>
      </c>
      <c r="G163" s="9">
        <f>SUMIFS('2013Figures'!$J:$J,'2013Figures'!$C:$C,$A163,'2013Figures'!$H:$H,$B163,'2013Figures'!$I:$I,$C163,'2013Figures'!$B:$B,"CyToBroker",'2013Figures'!$G:$G,"E1",'2013Figures'!$E:$E,$B$1)</f>
        <v>0</v>
      </c>
      <c r="H163" s="9">
        <f>SUMIFS('2013Figures'!$J:$J,'2013Figures'!$C:$C,$A163,'2013Figures'!$H:$H,$B163,'2013Figures'!$I:$I,$C163,'2013Figures'!$B:$B,"CyToBroker",'2013Figures'!$G:$G,"P1",'2013Figures'!$E:$E,$B$1)</f>
        <v>0</v>
      </c>
      <c r="J163" s="8">
        <v>200901</v>
      </c>
      <c r="L163" s="42">
        <f>SUMIFS('2012Figures'!$J:$J,'2012Figures'!$C:$C,$A163,'2012Figures'!$H:$H,$B163,'2012Figures'!$I:$I,$C163,'2012Figures'!$E:$E,$B$1)</f>
        <v>0</v>
      </c>
      <c r="M163" s="52">
        <f>SUMIFS('2012Figures'!$J:$J,'2012Figures'!$C:$C,$A163,'2012Figures'!$H:$H,$B163,'2012Figures'!$I:$I,$C163,'2012Figures'!$B:$B,"BrokerToCy",'2012Figures'!$G:$G,"E1",'2012Figures'!$E:$E,$B$1)</f>
        <v>0</v>
      </c>
      <c r="N163" s="52">
        <f>SUMIFS('2012Figures'!$J:$J,'2012Figures'!$C:$C,$A163,'2012Figures'!$H:$H,$B163,'2012Figures'!$I:$I,$C163,'2012Figures'!$B:$B,"BrokerToCy",'2012Figures'!$G:$G,"P1",'2012Figures'!$E:$E,$B$1)</f>
        <v>0</v>
      </c>
      <c r="O163" s="52">
        <f>SUMIFS('2012Figures'!$J:$J,'2012Figures'!$C:$C,$A163,'2012Figures'!$H:$H,$B163,'2012Figures'!$I:$I,$C163,'2012Figures'!$B:$B,"CyToBroker",'2012Figures'!$G:$G,"E1",'2012Figures'!$E:$E,$B$1)</f>
        <v>0</v>
      </c>
      <c r="P163" s="52">
        <f>SUMIFS('2012Figures'!$J:$J,'2012Figures'!$C:$C,$A163,'2012Figures'!$H:$H,$B163,'2012Figures'!$I:$I,$C163,'2012Figures'!$B:$B,"CyToBroker",'2012Figures'!$G:$G,"P1",'2012Figures'!$E:$E,$B$1)</f>
        <v>0</v>
      </c>
      <c r="R163" s="46" t="str">
        <f t="shared" si="23"/>
        <v/>
      </c>
      <c r="S163" s="46" t="str">
        <f t="shared" si="23"/>
        <v/>
      </c>
      <c r="T163" s="46" t="str">
        <f t="shared" si="23"/>
        <v/>
      </c>
      <c r="U163" s="46" t="str">
        <f t="shared" si="23"/>
        <v/>
      </c>
      <c r="V163" s="46" t="str">
        <f t="shared" si="23"/>
        <v/>
      </c>
    </row>
    <row r="164" spans="1:22" x14ac:dyDescent="0.2">
      <c r="A164" s="1">
        <v>114</v>
      </c>
      <c r="B164" s="1" t="s">
        <v>62</v>
      </c>
      <c r="C164" s="8">
        <v>3</v>
      </c>
      <c r="D164" s="29">
        <f>SUMIFS('2013Figures'!$J:$J,'2013Figures'!$C:$C,$A164,'2013Figures'!$H:$H,$B164,'2013Figures'!$I:$I,$C164,'2013Figures'!$E:$E,$B$1)</f>
        <v>0</v>
      </c>
      <c r="E164" s="9">
        <f>SUMIFS('2013Figures'!$J:$J,'2013Figures'!$C:$C,$A164,'2013Figures'!$H:$H,$B164,'2013Figures'!$I:$I,$C164,'2013Figures'!$B:$B,"BrokerToCy",'2013Figures'!$G:$G,"E1",'2013Figures'!$E:$E,$B$1)</f>
        <v>0</v>
      </c>
      <c r="F164" s="9">
        <f>SUMIFS('2013Figures'!$J:$J,'2013Figures'!$C:$C,$A164,'2013Figures'!$H:$H,$B164,'2013Figures'!$I:$I,$C164,'2013Figures'!$B:$B,"BrokerToCy",'2013Figures'!$G:$G,"P1",'2013Figures'!$E:$E,$B$1)</f>
        <v>0</v>
      </c>
      <c r="G164" s="9">
        <f>SUMIFS('2013Figures'!$J:$J,'2013Figures'!$C:$C,$A164,'2013Figures'!$H:$H,$B164,'2013Figures'!$I:$I,$C164,'2013Figures'!$B:$B,"CyToBroker",'2013Figures'!$G:$G,"E1",'2013Figures'!$E:$E,$B$1)</f>
        <v>0</v>
      </c>
      <c r="H164" s="9">
        <f>SUMIFS('2013Figures'!$J:$J,'2013Figures'!$C:$C,$A164,'2013Figures'!$H:$H,$B164,'2013Figures'!$I:$I,$C164,'2013Figures'!$B:$B,"CyToBroker",'2013Figures'!$G:$G,"P1",'2013Figures'!$E:$E,$B$1)</f>
        <v>0</v>
      </c>
      <c r="J164" s="8">
        <v>200801</v>
      </c>
      <c r="L164" s="42">
        <f>SUMIFS('2012Figures'!$J:$J,'2012Figures'!$C:$C,$A164,'2012Figures'!$H:$H,$B164,'2012Figures'!$I:$I,$C164,'2012Figures'!$E:$E,$B$1)</f>
        <v>0</v>
      </c>
      <c r="M164" s="52">
        <f>SUMIFS('2012Figures'!$J:$J,'2012Figures'!$C:$C,$A164,'2012Figures'!$H:$H,$B164,'2012Figures'!$I:$I,$C164,'2012Figures'!$B:$B,"BrokerToCy",'2012Figures'!$G:$G,"E1",'2012Figures'!$E:$E,$B$1)</f>
        <v>0</v>
      </c>
      <c r="N164" s="52">
        <f>SUMIFS('2012Figures'!$J:$J,'2012Figures'!$C:$C,$A164,'2012Figures'!$H:$H,$B164,'2012Figures'!$I:$I,$C164,'2012Figures'!$B:$B,"BrokerToCy",'2012Figures'!$G:$G,"P1",'2012Figures'!$E:$E,$B$1)</f>
        <v>0</v>
      </c>
      <c r="O164" s="52">
        <f>SUMIFS('2012Figures'!$J:$J,'2012Figures'!$C:$C,$A164,'2012Figures'!$H:$H,$B164,'2012Figures'!$I:$I,$C164,'2012Figures'!$B:$B,"CyToBroker",'2012Figures'!$G:$G,"E1",'2012Figures'!$E:$E,$B$1)</f>
        <v>0</v>
      </c>
      <c r="P164" s="52">
        <f>SUMIFS('2012Figures'!$J:$J,'2012Figures'!$C:$C,$A164,'2012Figures'!$H:$H,$B164,'2012Figures'!$I:$I,$C164,'2012Figures'!$B:$B,"CyToBroker",'2012Figures'!$G:$G,"P1",'2012Figures'!$E:$E,$B$1)</f>
        <v>0</v>
      </c>
      <c r="R164" s="46" t="str">
        <f t="shared" si="23"/>
        <v/>
      </c>
      <c r="S164" s="46" t="str">
        <f t="shared" si="23"/>
        <v/>
      </c>
      <c r="T164" s="46" t="str">
        <f t="shared" si="23"/>
        <v/>
      </c>
      <c r="U164" s="46" t="str">
        <f t="shared" si="23"/>
        <v/>
      </c>
      <c r="V164" s="46" t="str">
        <f t="shared" si="23"/>
        <v/>
      </c>
    </row>
    <row r="165" spans="1:22" x14ac:dyDescent="0.2">
      <c r="A165" s="1">
        <v>114</v>
      </c>
      <c r="B165" s="1" t="s">
        <v>62</v>
      </c>
      <c r="C165" s="8">
        <v>2</v>
      </c>
      <c r="D165" s="29">
        <f>SUMIFS('2013Figures'!$J:$J,'2013Figures'!$C:$C,$A165,'2013Figures'!$H:$H,$B165,'2013Figures'!$I:$I,$C165,'2013Figures'!$E:$E,$B$1)</f>
        <v>0</v>
      </c>
      <c r="E165" s="9">
        <f>SUMIFS('2013Figures'!$J:$J,'2013Figures'!$C:$C,$A165,'2013Figures'!$H:$H,$B165,'2013Figures'!$I:$I,$C165,'2013Figures'!$B:$B,"BrokerToCy",'2013Figures'!$G:$G,"E1",'2013Figures'!$E:$E,$B$1)</f>
        <v>0</v>
      </c>
      <c r="F165" s="9">
        <f>SUMIFS('2013Figures'!$J:$J,'2013Figures'!$C:$C,$A165,'2013Figures'!$H:$H,$B165,'2013Figures'!$I:$I,$C165,'2013Figures'!$B:$B,"BrokerToCy",'2013Figures'!$G:$G,"P1",'2013Figures'!$E:$E,$B$1)</f>
        <v>0</v>
      </c>
      <c r="G165" s="9">
        <f>SUMIFS('2013Figures'!$J:$J,'2013Figures'!$C:$C,$A165,'2013Figures'!$H:$H,$B165,'2013Figures'!$I:$I,$C165,'2013Figures'!$B:$B,"CyToBroker",'2013Figures'!$G:$G,"E1",'2013Figures'!$E:$E,$B$1)</f>
        <v>0</v>
      </c>
      <c r="H165" s="9">
        <f>SUMIFS('2013Figures'!$J:$J,'2013Figures'!$C:$C,$A165,'2013Figures'!$H:$H,$B165,'2013Figures'!$I:$I,$C165,'2013Figures'!$B:$B,"CyToBroker",'2013Figures'!$G:$G,"P1",'2013Figures'!$E:$E,$B$1)</f>
        <v>0</v>
      </c>
      <c r="J165" s="8">
        <v>200701</v>
      </c>
      <c r="L165" s="42">
        <f>SUMIFS('2012Figures'!$J:$J,'2012Figures'!$C:$C,$A165,'2012Figures'!$H:$H,$B165,'2012Figures'!$I:$I,$C165,'2012Figures'!$E:$E,$B$1)</f>
        <v>0</v>
      </c>
      <c r="M165" s="52">
        <f>SUMIFS('2012Figures'!$J:$J,'2012Figures'!$C:$C,$A165,'2012Figures'!$H:$H,$B165,'2012Figures'!$I:$I,$C165,'2012Figures'!$B:$B,"BrokerToCy",'2012Figures'!$G:$G,"E1",'2012Figures'!$E:$E,$B$1)</f>
        <v>0</v>
      </c>
      <c r="N165" s="52">
        <f>SUMIFS('2012Figures'!$J:$J,'2012Figures'!$C:$C,$A165,'2012Figures'!$H:$H,$B165,'2012Figures'!$I:$I,$C165,'2012Figures'!$B:$B,"BrokerToCy",'2012Figures'!$G:$G,"P1",'2012Figures'!$E:$E,$B$1)</f>
        <v>0</v>
      </c>
      <c r="O165" s="52">
        <f>SUMIFS('2012Figures'!$J:$J,'2012Figures'!$C:$C,$A165,'2012Figures'!$H:$H,$B165,'2012Figures'!$I:$I,$C165,'2012Figures'!$B:$B,"CyToBroker",'2012Figures'!$G:$G,"E1",'2012Figures'!$E:$E,$B$1)</f>
        <v>0</v>
      </c>
      <c r="P165" s="52">
        <f>SUMIFS('2012Figures'!$J:$J,'2012Figures'!$C:$C,$A165,'2012Figures'!$H:$H,$B165,'2012Figures'!$I:$I,$C165,'2012Figures'!$B:$B,"CyToBroker",'2012Figures'!$G:$G,"P1",'2012Figures'!$E:$E,$B$1)</f>
        <v>0</v>
      </c>
      <c r="R165" s="46" t="str">
        <f t="shared" si="23"/>
        <v/>
      </c>
      <c r="S165" s="46" t="str">
        <f t="shared" si="23"/>
        <v/>
      </c>
      <c r="T165" s="46" t="str">
        <f t="shared" si="23"/>
        <v/>
      </c>
      <c r="U165" s="46" t="str">
        <f t="shared" si="23"/>
        <v/>
      </c>
      <c r="V165" s="46" t="str">
        <f t="shared" si="23"/>
        <v/>
      </c>
    </row>
    <row r="166" spans="1:22" x14ac:dyDescent="0.2">
      <c r="A166" s="1">
        <v>114</v>
      </c>
      <c r="B166" s="1" t="s">
        <v>62</v>
      </c>
      <c r="C166" s="8">
        <v>1</v>
      </c>
      <c r="D166" s="29">
        <f>SUMIFS('2013Figures'!$J:$J,'2013Figures'!$C:$C,$A166,'2013Figures'!$H:$H,$B166,'2013Figures'!$I:$I,$C166,'2013Figures'!$E:$E,$B$1)</f>
        <v>0</v>
      </c>
      <c r="E166" s="9">
        <f>SUMIFS('2013Figures'!$J:$J,'2013Figures'!$C:$C,$A166,'2013Figures'!$H:$H,$B166,'2013Figures'!$I:$I,$C166,'2013Figures'!$B:$B,"BrokerToCy",'2013Figures'!$G:$G,"E1",'2013Figures'!$E:$E,$B$1)</f>
        <v>0</v>
      </c>
      <c r="F166" s="9">
        <f>SUMIFS('2013Figures'!$J:$J,'2013Figures'!$C:$C,$A166,'2013Figures'!$H:$H,$B166,'2013Figures'!$I:$I,$C166,'2013Figures'!$B:$B,"BrokerToCy",'2013Figures'!$G:$G,"P1",'2013Figures'!$E:$E,$B$1)</f>
        <v>0</v>
      </c>
      <c r="G166" s="9">
        <f>SUMIFS('2013Figures'!$J:$J,'2013Figures'!$C:$C,$A166,'2013Figures'!$H:$H,$B166,'2013Figures'!$I:$I,$C166,'2013Figures'!$B:$B,"CyToBroker",'2013Figures'!$G:$G,"E1",'2013Figures'!$E:$E,$B$1)</f>
        <v>0</v>
      </c>
      <c r="H166" s="9">
        <f>SUMIFS('2013Figures'!$J:$J,'2013Figures'!$C:$C,$A166,'2013Figures'!$H:$H,$B166,'2013Figures'!$I:$I,$C166,'2013Figures'!$B:$B,"CyToBroker",'2013Figures'!$G:$G,"P1",'2013Figures'!$E:$E,$B$1)</f>
        <v>0</v>
      </c>
      <c r="J166" s="8">
        <v>200601</v>
      </c>
      <c r="L166" s="42">
        <f>SUMIFS('2012Figures'!$J:$J,'2012Figures'!$C:$C,$A166,'2012Figures'!$H:$H,$B166,'2012Figures'!$I:$I,$C166,'2012Figures'!$E:$E,$B$1)</f>
        <v>0</v>
      </c>
      <c r="M166" s="52">
        <f>SUMIFS('2012Figures'!$J:$J,'2012Figures'!$C:$C,$A166,'2012Figures'!$H:$H,$B166,'2012Figures'!$I:$I,$C166,'2012Figures'!$B:$B,"BrokerToCy",'2012Figures'!$G:$G,"E1",'2012Figures'!$E:$E,$B$1)</f>
        <v>0</v>
      </c>
      <c r="N166" s="52">
        <f>SUMIFS('2012Figures'!$J:$J,'2012Figures'!$C:$C,$A166,'2012Figures'!$H:$H,$B166,'2012Figures'!$I:$I,$C166,'2012Figures'!$B:$B,"BrokerToCy",'2012Figures'!$G:$G,"P1",'2012Figures'!$E:$E,$B$1)</f>
        <v>0</v>
      </c>
      <c r="O166" s="52">
        <f>SUMIFS('2012Figures'!$J:$J,'2012Figures'!$C:$C,$A166,'2012Figures'!$H:$H,$B166,'2012Figures'!$I:$I,$C166,'2012Figures'!$B:$B,"CyToBroker",'2012Figures'!$G:$G,"E1",'2012Figures'!$E:$E,$B$1)</f>
        <v>0</v>
      </c>
      <c r="P166" s="52">
        <f>SUMIFS('2012Figures'!$J:$J,'2012Figures'!$C:$C,$A166,'2012Figures'!$H:$H,$B166,'2012Figures'!$I:$I,$C166,'2012Figures'!$B:$B,"CyToBroker",'2012Figures'!$G:$G,"P1",'2012Figures'!$E:$E,$B$1)</f>
        <v>0</v>
      </c>
      <c r="R166" s="46" t="str">
        <f t="shared" si="23"/>
        <v/>
      </c>
      <c r="S166" s="46" t="str">
        <f t="shared" si="23"/>
        <v/>
      </c>
      <c r="T166" s="46" t="str">
        <f t="shared" si="23"/>
        <v/>
      </c>
      <c r="U166" s="46" t="str">
        <f t="shared" si="23"/>
        <v/>
      </c>
      <c r="V166" s="46" t="str">
        <f t="shared" si="23"/>
        <v/>
      </c>
    </row>
    <row r="167" spans="1:22" x14ac:dyDescent="0.2">
      <c r="A167" s="1">
        <v>114</v>
      </c>
      <c r="B167" s="1" t="s">
        <v>62</v>
      </c>
      <c r="D167" s="29">
        <f>SUMIFS('2013Figures'!$J:$J,'2013Figures'!$C:$C,$A167,'2013Figures'!$I:$I,"",'2013Figures'!$E:$E,$B$1)</f>
        <v>0</v>
      </c>
      <c r="E167" s="9">
        <f>SUMIFS('2013Figures'!$J:$J,'2013Figures'!$C:$C,$A167,'2013Figures'!$I:$I,"",'2013Figures'!$B:$B,"BrokerToCy",'2013Figures'!$G:$G,"E1",'2013Figures'!$E:$E,$B$1)</f>
        <v>0</v>
      </c>
      <c r="F167" s="9">
        <f>SUMIFS('2013Figures'!$J:$J,'2013Figures'!$C:$C,$A167,'2013Figures'!$I:$I,"",'2013Figures'!$B:$B,"BrokerToCy",'2013Figures'!$G:$G,"P1",'2013Figures'!$E:$E,$B$1)</f>
        <v>0</v>
      </c>
      <c r="G167" s="9">
        <f>SUMIFS('2013Figures'!$J:$J,'2013Figures'!$C:$C,$A167,'2013Figures'!$I:$I,"",'2013Figures'!$B:$B,"CyToBroker",'2013Figures'!$G:$G,"E1",'2013Figures'!$E:$E,$B$1)</f>
        <v>0</v>
      </c>
      <c r="H167" s="9">
        <f>SUMIFS('2013Figures'!$J:$J,'2013Figures'!$C:$C,$A167,'2013Figures'!$I:$I,"",'2013Figures'!$B:$B,"CyToBroker",'2013Figures'!$G:$G,"P1",'2013Figures'!$E:$E,$B$1)</f>
        <v>0</v>
      </c>
      <c r="J167" s="8" t="s">
        <v>131</v>
      </c>
      <c r="L167" s="42">
        <f>SUMIFS('2012Figures'!$J:$J,'2012Figures'!$C:$C,$A167,'2012Figures'!$I:$I,"",'2012Figures'!$E:$E,$B$1)</f>
        <v>0</v>
      </c>
      <c r="M167" s="52">
        <f>SUMIFS('2012Figures'!$J:$J,'2012Figures'!$C:$C,$A167,'2012Figures'!$I:$I,"",'2012Figures'!$B:$B,"BrokerToCy",'2012Figures'!$G:$G,"E1",'2012Figures'!$E:$E,$B$1)</f>
        <v>0</v>
      </c>
      <c r="N167" s="52">
        <f>SUMIFS('2012Figures'!$J:$J,'2012Figures'!$C:$C,$A167,'2012Figures'!$I:$I,"",'2012Figures'!$B:$B,"BrokerToCy",'2012Figures'!$G:$G,"P1",'2012Figures'!$E:$E,$B$1)</f>
        <v>0</v>
      </c>
      <c r="O167" s="52">
        <f>SUMIFS('2012Figures'!$J:$J,'2012Figures'!$C:$C,$A167,'2012Figures'!$I:$I,"",'2012Figures'!$B:$B,"CyToBroker",'2012Figures'!$G:$G,"E1",'2012Figures'!$E:$E,$B$1)</f>
        <v>0</v>
      </c>
      <c r="P167" s="52">
        <f>SUMIFS('2012Figures'!$J:$J,'2012Figures'!$C:$C,$A167,'2012Figures'!$I:$I,"",'2012Figures'!$B:$B,"CyToBroker",'2012Figures'!$G:$G,"P1",'2012Figures'!$E:$E,$B$1)</f>
        <v>0</v>
      </c>
      <c r="R167" s="46" t="str">
        <f t="shared" si="23"/>
        <v/>
      </c>
      <c r="S167" s="46" t="str">
        <f t="shared" si="23"/>
        <v/>
      </c>
      <c r="T167" s="46" t="str">
        <f t="shared" si="23"/>
        <v/>
      </c>
      <c r="U167" s="46" t="str">
        <f t="shared" si="23"/>
        <v/>
      </c>
      <c r="V167" s="46" t="str">
        <f t="shared" si="23"/>
        <v/>
      </c>
    </row>
    <row r="168" spans="1:22" x14ac:dyDescent="0.2">
      <c r="A168" s="21"/>
      <c r="B168" s="21" t="s">
        <v>92</v>
      </c>
      <c r="C168" s="22"/>
      <c r="D168" s="23">
        <f>SUM(E168:H168)</f>
        <v>0</v>
      </c>
      <c r="E168" s="23">
        <f t="shared" ref="E168:H168" si="24">SUM(E155:E167)</f>
        <v>0</v>
      </c>
      <c r="F168" s="23">
        <f t="shared" si="24"/>
        <v>0</v>
      </c>
      <c r="G168" s="23">
        <f t="shared" si="24"/>
        <v>0</v>
      </c>
      <c r="H168" s="23">
        <f t="shared" si="24"/>
        <v>0</v>
      </c>
      <c r="I168" s="21"/>
      <c r="J168" s="22"/>
      <c r="K168" s="21"/>
      <c r="L168" s="43">
        <f>SUM(M168:P168)</f>
        <v>0</v>
      </c>
      <c r="M168" s="43">
        <f t="shared" ref="M168:P168" si="25">SUM(M155:M167)</f>
        <v>0</v>
      </c>
      <c r="N168" s="43">
        <f t="shared" si="25"/>
        <v>0</v>
      </c>
      <c r="O168" s="43">
        <f t="shared" si="25"/>
        <v>0</v>
      </c>
      <c r="P168" s="43">
        <f t="shared" si="25"/>
        <v>0</v>
      </c>
      <c r="Q168" s="21"/>
      <c r="R168" s="21"/>
      <c r="S168" s="21"/>
      <c r="T168" s="21"/>
      <c r="U168" s="21"/>
      <c r="V168" s="21"/>
    </row>
    <row r="169" spans="1:22" x14ac:dyDescent="0.2">
      <c r="A169" s="28">
        <v>115</v>
      </c>
      <c r="B169" s="28" t="s">
        <v>23</v>
      </c>
      <c r="C169" s="17" t="s">
        <v>88</v>
      </c>
      <c r="D169" s="18">
        <f>SUMIFS('2013Figures'!$J:$J,'2013Figures'!$C:$C,$A169,'2013Figures'!$E:$E,$B$1)</f>
        <v>0</v>
      </c>
      <c r="E169" s="18">
        <f>SUMIFS('2013Figures'!$J:$J,'2013Figures'!$C:$C,$A169,'2013Figures'!$B:$B,"BrokerToCy",'2013Figures'!$G:$G,"E1",'2013Figures'!$E:$E,$B$1)</f>
        <v>0</v>
      </c>
      <c r="F169" s="18">
        <f>SUMIFS('2013Figures'!$J:$J,'2013Figures'!$C:$C,$A169,'2013Figures'!$B:$B,"BrokerToCy",'2013Figures'!$G:$G,"P1",'2013Figures'!$E:$E,$B$1)</f>
        <v>0</v>
      </c>
      <c r="G169" s="18">
        <f>SUMIFS('2013Figures'!$J:$J,'2013Figures'!$C:$C,$A169,'2013Figures'!$B:$B,"CyToBroker",'2013Figures'!$G:$G,"E1",'2013Figures'!$E:$E,$B$1)</f>
        <v>0</v>
      </c>
      <c r="H169" s="18">
        <f>SUMIFS('2013Figures'!$J:$J,'2013Figures'!$C:$C,$A169,'2013Figures'!$B:$B,"CyToBroker",'2013Figures'!$G:$G,"P1",'2013Figures'!$E:$E,$B$1)</f>
        <v>0</v>
      </c>
      <c r="I169" s="28"/>
      <c r="J169" s="17"/>
      <c r="K169" s="28"/>
      <c r="L169" s="50">
        <f>SUMIFS('2012Figures'!$J:$J,'2012Figures'!$C:$C,$A169,'2012Figures'!$E:$E,$B$1)</f>
        <v>0</v>
      </c>
      <c r="M169" s="50">
        <f>SUMIFS('2012Figures'!$J:$J,'2012Figures'!$C:$C,$A169,'2012Figures'!$B:$B,"BrokerToCy",'2012Figures'!$G:$G,"E1",'2012Figures'!$E:$E,$B$1)</f>
        <v>0</v>
      </c>
      <c r="N169" s="50">
        <f>SUMIFS('2012Figures'!$J:$J,'2012Figures'!$C:$C,$A169,'2012Figures'!$B:$B,"BrokerToCy",'2012Figures'!$G:$G,"P1",'2012Figures'!$E:$E,$B$1)</f>
        <v>0</v>
      </c>
      <c r="O169" s="50">
        <f>SUMIFS('2012Figures'!$J:$J,'2012Figures'!$C:$C,$A169,'2012Figures'!$B:$B,"CyToBroker",'2012Figures'!$G:$G,"E1",'2012Figures'!$E:$E,$B$1)</f>
        <v>0</v>
      </c>
      <c r="P169" s="50">
        <f>SUMIFS('2012Figures'!$J:$J,'2012Figures'!$C:$C,$A169,'2012Figures'!$B:$B,"CyToBroker",'2012Figures'!$G:$G,"P1",'2012Figures'!$E:$E,$B$1)</f>
        <v>0</v>
      </c>
      <c r="Q169" s="28"/>
      <c r="R169" s="46" t="str">
        <f t="shared" si="23"/>
        <v/>
      </c>
      <c r="S169" s="46" t="str">
        <f t="shared" si="23"/>
        <v/>
      </c>
      <c r="T169" s="46" t="str">
        <f t="shared" si="23"/>
        <v/>
      </c>
      <c r="U169" s="46" t="str">
        <f t="shared" si="23"/>
        <v/>
      </c>
      <c r="V169" s="46" t="str">
        <f t="shared" si="23"/>
        <v/>
      </c>
    </row>
    <row r="170" spans="1:22" x14ac:dyDescent="0.2">
      <c r="A170" s="1">
        <v>115</v>
      </c>
      <c r="B170" s="1" t="s">
        <v>23</v>
      </c>
      <c r="C170" s="8">
        <v>2</v>
      </c>
      <c r="D170" s="29">
        <f>SUMIFS('2013Figures'!$J:$J,'2013Figures'!$C:$C,$A170,'2013Figures'!$H:$H,$B170,'2013Figures'!$I:$I,$C170,'2013Figures'!$E:$E,$B$1)</f>
        <v>0</v>
      </c>
      <c r="E170" s="9">
        <f>SUMIFS('2013Figures'!$J:$J,'2013Figures'!$C:$C,$A170,'2013Figures'!$H:$H,$B170,'2013Figures'!$I:$I,$C170,'2013Figures'!$B:$B,"BrokerToCy",'2013Figures'!$G:$G,"E1",'2013Figures'!$E:$E,$B$1)</f>
        <v>0</v>
      </c>
      <c r="F170" s="9">
        <f>SUMIFS('2013Figures'!$J:$J,'2013Figures'!$C:$C,$A170,'2013Figures'!$H:$H,$B170,'2013Figures'!$I:$I,$C170,'2013Figures'!$B:$B,"BrokerToCy",'2013Figures'!$G:$G,"P1",'2013Figures'!$E:$E,$B$1)</f>
        <v>0</v>
      </c>
      <c r="G170" s="9">
        <f>SUMIFS('2013Figures'!$J:$J,'2013Figures'!$C:$C,$A170,'2013Figures'!$H:$H,$B170,'2013Figures'!$I:$I,$C170,'2013Figures'!$B:$B,"CyToBroker",'2013Figures'!$G:$G,"E1",'2013Figures'!$E:$E,$B$1)</f>
        <v>0</v>
      </c>
      <c r="H170" s="9">
        <f>SUMIFS('2013Figures'!$J:$J,'2013Figures'!$C:$C,$A170,'2013Figures'!$H:$H,$B170,'2013Figures'!$I:$I,$C170,'2013Figures'!$B:$B,"CyToBroker",'2013Figures'!$G:$G,"P1",'2013Figures'!$E:$E,$B$1)</f>
        <v>0</v>
      </c>
      <c r="J170" s="8" t="s">
        <v>146</v>
      </c>
      <c r="L170" s="42">
        <f>SUMIFS('2012Figures'!$J:$J,'2012Figures'!$C:$C,$A170,'2012Figures'!$H:$H,$B170,'2012Figures'!$I:$I,$C170,'2012Figures'!$E:$E,$B$1)</f>
        <v>0</v>
      </c>
      <c r="M170" s="52">
        <f>SUMIFS('2012Figures'!$J:$J,'2012Figures'!$C:$C,$A170,'2012Figures'!$H:$H,$B170,'2012Figures'!$I:$I,$C170,'2012Figures'!$B:$B,"BrokerToCy",'2012Figures'!$G:$G,"E1",'2012Figures'!$E:$E,$B$1)</f>
        <v>0</v>
      </c>
      <c r="N170" s="52">
        <f>SUMIFS('2012Figures'!$J:$J,'2012Figures'!$C:$C,$A170,'2012Figures'!$H:$H,$B170,'2012Figures'!$I:$I,$C170,'2012Figures'!$B:$B,"BrokerToCy",'2012Figures'!$G:$G,"P1",'2012Figures'!$E:$E,$B$1)</f>
        <v>0</v>
      </c>
      <c r="O170" s="52">
        <f>SUMIFS('2012Figures'!$J:$J,'2012Figures'!$C:$C,$A170,'2012Figures'!$H:$H,$B170,'2012Figures'!$I:$I,$C170,'2012Figures'!$B:$B,"CyToBroker",'2012Figures'!$G:$G,"E1",'2012Figures'!$E:$E,$B$1)</f>
        <v>0</v>
      </c>
      <c r="P170" s="52">
        <f>SUMIFS('2012Figures'!$J:$J,'2012Figures'!$C:$C,$A170,'2012Figures'!$H:$H,$B170,'2012Figures'!$I:$I,$C170,'2012Figures'!$B:$B,"CyToBroker",'2012Figures'!$G:$G,"P1",'2012Figures'!$E:$E,$B$1)</f>
        <v>0</v>
      </c>
      <c r="R170" s="46" t="str">
        <f t="shared" si="23"/>
        <v/>
      </c>
      <c r="S170" s="46" t="str">
        <f t="shared" si="23"/>
        <v/>
      </c>
      <c r="T170" s="46" t="str">
        <f t="shared" si="23"/>
        <v/>
      </c>
      <c r="U170" s="46" t="str">
        <f t="shared" si="23"/>
        <v/>
      </c>
      <c r="V170" s="46" t="str">
        <f t="shared" si="23"/>
        <v/>
      </c>
    </row>
    <row r="171" spans="1:22" x14ac:dyDescent="0.2">
      <c r="A171" s="1">
        <v>115</v>
      </c>
      <c r="B171" s="1" t="s">
        <v>23</v>
      </c>
      <c r="C171" s="8">
        <v>1</v>
      </c>
      <c r="D171" s="29">
        <f>SUMIFS('2013Figures'!$J:$J,'2013Figures'!$C:$C,$A171,'2013Figures'!$H:$H,$B171,'2013Figures'!$I:$I,$C171,'2013Figures'!$E:$E,$B$1)</f>
        <v>0</v>
      </c>
      <c r="E171" s="9">
        <f>SUMIFS('2013Figures'!$J:$J,'2013Figures'!$C:$C,$A171,'2013Figures'!$H:$H,$B171,'2013Figures'!$I:$I,$C171,'2013Figures'!$B:$B,"BrokerToCy",'2013Figures'!$G:$G,"E1",'2013Figures'!$E:$E,$B$1)</f>
        <v>0</v>
      </c>
      <c r="F171" s="9">
        <f>SUMIFS('2013Figures'!$J:$J,'2013Figures'!$C:$C,$A171,'2013Figures'!$H:$H,$B171,'2013Figures'!$I:$I,$C171,'2013Figures'!$B:$B,"BrokerToCy",'2013Figures'!$G:$G,"P1",'2013Figures'!$E:$E,$B$1)</f>
        <v>0</v>
      </c>
      <c r="G171" s="9">
        <f>SUMIFS('2013Figures'!$J:$J,'2013Figures'!$C:$C,$A171,'2013Figures'!$H:$H,$B171,'2013Figures'!$I:$I,$C171,'2013Figures'!$B:$B,"CyToBroker",'2013Figures'!$G:$G,"E1",'2013Figures'!$E:$E,$B$1)</f>
        <v>0</v>
      </c>
      <c r="H171" s="9">
        <f>SUMIFS('2013Figures'!$J:$J,'2013Figures'!$C:$C,$A171,'2013Figures'!$H:$H,$B171,'2013Figures'!$I:$I,$C171,'2013Figures'!$B:$B,"CyToBroker",'2013Figures'!$G:$G,"P1",'2013Figures'!$E:$E,$B$1)</f>
        <v>0</v>
      </c>
      <c r="I171" s="30"/>
      <c r="J171" s="31">
        <v>200901</v>
      </c>
      <c r="K171" s="30"/>
      <c r="L171" s="42">
        <f>SUMIFS('2012Figures'!$J:$J,'2012Figures'!$C:$C,$A171,'2012Figures'!$H:$H,$B171,'2012Figures'!$I:$I,$C171,'2012Figures'!$E:$E,$B$1)</f>
        <v>0</v>
      </c>
      <c r="M171" s="52">
        <f>SUMIFS('2012Figures'!$J:$J,'2012Figures'!$C:$C,$A171,'2012Figures'!$H:$H,$B171,'2012Figures'!$I:$I,$C171,'2012Figures'!$B:$B,"BrokerToCy",'2012Figures'!$G:$G,"E1",'2012Figures'!$E:$E,$B$1)</f>
        <v>0</v>
      </c>
      <c r="N171" s="52">
        <f>SUMIFS('2012Figures'!$J:$J,'2012Figures'!$C:$C,$A171,'2012Figures'!$H:$H,$B171,'2012Figures'!$I:$I,$C171,'2012Figures'!$B:$B,"BrokerToCy",'2012Figures'!$G:$G,"P1",'2012Figures'!$E:$E,$B$1)</f>
        <v>0</v>
      </c>
      <c r="O171" s="52">
        <f>SUMIFS('2012Figures'!$J:$J,'2012Figures'!$C:$C,$A171,'2012Figures'!$H:$H,$B171,'2012Figures'!$I:$I,$C171,'2012Figures'!$B:$B,"CyToBroker",'2012Figures'!$G:$G,"E1",'2012Figures'!$E:$E,$B$1)</f>
        <v>0</v>
      </c>
      <c r="P171" s="52">
        <f>SUMIFS('2012Figures'!$J:$J,'2012Figures'!$C:$C,$A171,'2012Figures'!$H:$H,$B171,'2012Figures'!$I:$I,$C171,'2012Figures'!$B:$B,"CyToBroker",'2012Figures'!$G:$G,"P1",'2012Figures'!$E:$E,$B$1)</f>
        <v>0</v>
      </c>
      <c r="Q171" s="30"/>
      <c r="R171" s="46" t="str">
        <f t="shared" si="23"/>
        <v/>
      </c>
      <c r="S171" s="46" t="str">
        <f t="shared" si="23"/>
        <v/>
      </c>
      <c r="T171" s="46" t="str">
        <f t="shared" si="23"/>
        <v/>
      </c>
      <c r="U171" s="46" t="str">
        <f t="shared" si="23"/>
        <v/>
      </c>
      <c r="V171" s="46" t="str">
        <f t="shared" si="23"/>
        <v/>
      </c>
    </row>
    <row r="172" spans="1:22" x14ac:dyDescent="0.2">
      <c r="A172" s="1">
        <v>115</v>
      </c>
      <c r="B172" s="1" t="s">
        <v>23</v>
      </c>
      <c r="D172" s="29">
        <f>SUMIFS('2013Figures'!$J:$J,'2013Figures'!$C:$C,$A172,'2013Figures'!$I:$I,"",'2013Figures'!$E:$E,$B$1)</f>
        <v>0</v>
      </c>
      <c r="E172" s="9">
        <f>SUMIFS('2013Figures'!$J:$J,'2013Figures'!$C:$C,$A172,'2013Figures'!$I:$I,"",'2013Figures'!$B:$B,"BrokerToCy",'2013Figures'!$G:$G,"E1",'2013Figures'!$E:$E,$B$1)</f>
        <v>0</v>
      </c>
      <c r="F172" s="9">
        <f>SUMIFS('2013Figures'!$J:$J,'2013Figures'!$C:$C,$A172,'2013Figures'!$I:$I,"",'2013Figures'!$B:$B,"BrokerToCy",'2013Figures'!$G:$G,"P1",'2013Figures'!$E:$E,$B$1)</f>
        <v>0</v>
      </c>
      <c r="G172" s="9">
        <f>SUMIFS('2013Figures'!$J:$J,'2013Figures'!$C:$C,$A172,'2013Figures'!$I:$I,"",'2013Figures'!$B:$B,"CyToBroker",'2013Figures'!$G:$G,"E1",'2013Figures'!$E:$E,$B$1)</f>
        <v>0</v>
      </c>
      <c r="H172" s="9">
        <f>SUMIFS('2013Figures'!$J:$J,'2013Figures'!$C:$C,$A172,'2013Figures'!$I:$I,"",'2013Figures'!$B:$B,"CyToBroker",'2013Figures'!$G:$G,"P1",'2013Figures'!$E:$E,$B$1)</f>
        <v>0</v>
      </c>
      <c r="J172" s="8" t="s">
        <v>131</v>
      </c>
      <c r="L172" s="42">
        <f>SUMIFS('2012Figures'!$J:$J,'2012Figures'!$C:$C,$A172,'2012Figures'!$I:$I,"",'2012Figures'!$E:$E,$B$1)</f>
        <v>0</v>
      </c>
      <c r="M172" s="52">
        <f>SUMIFS('2012Figures'!$J:$J,'2012Figures'!$C:$C,$A172,'2012Figures'!$I:$I,"",'2012Figures'!$B:$B,"BrokerToCy",'2012Figures'!$G:$G,"E1",'2012Figures'!$E:$E,$B$1)</f>
        <v>0</v>
      </c>
      <c r="N172" s="52">
        <f>SUMIFS('2012Figures'!$J:$J,'2012Figures'!$C:$C,$A172,'2012Figures'!$I:$I,"",'2012Figures'!$B:$B,"BrokerToCy",'2012Figures'!$G:$G,"P1",'2012Figures'!$E:$E,$B$1)</f>
        <v>0</v>
      </c>
      <c r="O172" s="52">
        <f>SUMIFS('2012Figures'!$J:$J,'2012Figures'!$C:$C,$A172,'2012Figures'!$I:$I,"",'2012Figures'!$B:$B,"CyToBroker",'2012Figures'!$G:$G,"E1",'2012Figures'!$E:$E,$B$1)</f>
        <v>0</v>
      </c>
      <c r="P172" s="52">
        <f>SUMIFS('2012Figures'!$J:$J,'2012Figures'!$C:$C,$A172,'2012Figures'!$I:$I,"",'2012Figures'!$B:$B,"CyToBroker",'2012Figures'!$G:$G,"P1",'2012Figures'!$E:$E,$B$1)</f>
        <v>0</v>
      </c>
      <c r="R172" s="46" t="str">
        <f t="shared" si="23"/>
        <v/>
      </c>
      <c r="S172" s="46" t="str">
        <f t="shared" si="23"/>
        <v/>
      </c>
      <c r="T172" s="46" t="str">
        <f t="shared" si="23"/>
        <v/>
      </c>
      <c r="U172" s="46" t="str">
        <f t="shared" si="23"/>
        <v/>
      </c>
      <c r="V172" s="46" t="str">
        <f t="shared" si="23"/>
        <v/>
      </c>
    </row>
    <row r="173" spans="1:22" x14ac:dyDescent="0.2">
      <c r="A173" s="21"/>
      <c r="B173" s="21" t="s">
        <v>92</v>
      </c>
      <c r="C173" s="22"/>
      <c r="D173" s="23">
        <f>SUM(E173:H173)</f>
        <v>0</v>
      </c>
      <c r="E173" s="23">
        <f>SUM(E170:E172)</f>
        <v>0</v>
      </c>
      <c r="F173" s="23">
        <f>SUM(F170:F172)</f>
        <v>0</v>
      </c>
      <c r="G173" s="23">
        <f>SUM(G170:G172)</f>
        <v>0</v>
      </c>
      <c r="H173" s="23">
        <f>SUM(H170:H172)</f>
        <v>0</v>
      </c>
      <c r="I173" s="21"/>
      <c r="J173" s="22"/>
      <c r="K173" s="21"/>
      <c r="L173" s="43">
        <f>SUM(M173:P173)</f>
        <v>0</v>
      </c>
      <c r="M173" s="43">
        <f>SUM(M170:M172)</f>
        <v>0</v>
      </c>
      <c r="N173" s="43">
        <f>SUM(N170:N172)</f>
        <v>0</v>
      </c>
      <c r="O173" s="43">
        <f>SUM(O170:O172)</f>
        <v>0</v>
      </c>
      <c r="P173" s="43">
        <f>SUM(P170:P172)</f>
        <v>0</v>
      </c>
      <c r="Q173" s="21"/>
      <c r="R173" s="21"/>
      <c r="S173" s="21"/>
      <c r="T173" s="21"/>
      <c r="U173" s="21"/>
      <c r="V173" s="21"/>
    </row>
    <row r="174" spans="1:22" x14ac:dyDescent="0.2">
      <c r="A174" s="28">
        <v>116</v>
      </c>
      <c r="B174" s="28" t="s">
        <v>64</v>
      </c>
      <c r="C174" s="17" t="s">
        <v>88</v>
      </c>
      <c r="D174" s="18">
        <f>SUMIFS('2013Figures'!$J:$J,'2013Figures'!$C:$C,$A174,'2013Figures'!$E:$E,$B$1)</f>
        <v>0</v>
      </c>
      <c r="E174" s="18">
        <f>SUMIFS('2013Figures'!$J:$J,'2013Figures'!$C:$C,$A174,'2013Figures'!$B:$B,"BrokerToCy",'2013Figures'!$G:$G,"E1",'2013Figures'!$E:$E,$B$1)</f>
        <v>0</v>
      </c>
      <c r="F174" s="18">
        <f>SUMIFS('2013Figures'!$J:$J,'2013Figures'!$C:$C,$A174,'2013Figures'!$B:$B,"BrokerToCy",'2013Figures'!$G:$G,"P1",'2013Figures'!$E:$E,$B$1)</f>
        <v>0</v>
      </c>
      <c r="G174" s="18">
        <f>SUMIFS('2013Figures'!$J:$J,'2013Figures'!$C:$C,$A174,'2013Figures'!$B:$B,"CyToBroker",'2013Figures'!$G:$G,"E1",'2013Figures'!$E:$E,$B$1)</f>
        <v>0</v>
      </c>
      <c r="H174" s="18">
        <f>SUMIFS('2013Figures'!$J:$J,'2013Figures'!$C:$C,$A174,'2013Figures'!$B:$B,"CyToBroker",'2013Figures'!$G:$G,"P1",'2013Figures'!$E:$E,$B$1)</f>
        <v>0</v>
      </c>
      <c r="I174" s="28"/>
      <c r="J174" s="17"/>
      <c r="K174" s="28"/>
      <c r="L174" s="50">
        <f>SUMIFS('2012Figures'!$J:$J,'2012Figures'!$C:$C,$A174,'2012Figures'!$E:$E,$B$1)</f>
        <v>0</v>
      </c>
      <c r="M174" s="50">
        <f>SUMIFS('2012Figures'!$J:$J,'2012Figures'!$C:$C,$A174,'2012Figures'!$B:$B,"BrokerToCy",'2012Figures'!$G:$G,"E1",'2012Figures'!$E:$E,$B$1)</f>
        <v>0</v>
      </c>
      <c r="N174" s="50">
        <f>SUMIFS('2012Figures'!$J:$J,'2012Figures'!$C:$C,$A174,'2012Figures'!$B:$B,"BrokerToCy",'2012Figures'!$G:$G,"P1",'2012Figures'!$E:$E,$B$1)</f>
        <v>0</v>
      </c>
      <c r="O174" s="50">
        <f>SUMIFS('2012Figures'!$J:$J,'2012Figures'!$C:$C,$A174,'2012Figures'!$B:$B,"CyToBroker",'2012Figures'!$G:$G,"E1",'2012Figures'!$E:$E,$B$1)</f>
        <v>0</v>
      </c>
      <c r="P174" s="50">
        <f>SUMIFS('2012Figures'!$J:$J,'2012Figures'!$C:$C,$A174,'2012Figures'!$B:$B,"CyToBroker",'2012Figures'!$G:$G,"P1",'2012Figures'!$E:$E,$B$1)</f>
        <v>0</v>
      </c>
      <c r="Q174" s="28"/>
      <c r="R174" s="46" t="str">
        <f t="shared" si="23"/>
        <v/>
      </c>
      <c r="S174" s="46" t="str">
        <f t="shared" si="23"/>
        <v/>
      </c>
      <c r="T174" s="46" t="str">
        <f t="shared" si="23"/>
        <v/>
      </c>
      <c r="U174" s="46" t="str">
        <f t="shared" si="23"/>
        <v/>
      </c>
      <c r="V174" s="46" t="str">
        <f t="shared" si="23"/>
        <v/>
      </c>
    </row>
    <row r="175" spans="1:22" x14ac:dyDescent="0.2">
      <c r="A175" s="1">
        <v>116</v>
      </c>
      <c r="B175" s="1" t="s">
        <v>64</v>
      </c>
      <c r="C175" s="8">
        <v>3</v>
      </c>
      <c r="D175" s="29">
        <f>SUMIFS('2013Figures'!$J:$J,'2013Figures'!$C:$C,$A175,'2013Figures'!$H:$H,$B175,'2013Figures'!$I:$I,$C175,'2013Figures'!$E:$E,$B$1)</f>
        <v>0</v>
      </c>
      <c r="E175" s="9">
        <f>SUMIFS('2013Figures'!$J:$J,'2013Figures'!$C:$C,$A175,'2013Figures'!$H:$H,$B175,'2013Figures'!$I:$I,$C175,'2013Figures'!$B:$B,"BrokerToCy",'2013Figures'!$G:$G,"E1",'2013Figures'!$E:$E,$B$1)</f>
        <v>0</v>
      </c>
      <c r="F175" s="9">
        <f>SUMIFS('2013Figures'!$J:$J,'2013Figures'!$C:$C,$A175,'2013Figures'!$H:$H,$B175,'2013Figures'!$I:$I,$C175,'2013Figures'!$B:$B,"BrokerToCy",'2013Figures'!$G:$G,"P1",'2013Figures'!$E:$E,$B$1)</f>
        <v>0</v>
      </c>
      <c r="G175" s="9">
        <f>SUMIFS('2013Figures'!$J:$J,'2013Figures'!$C:$C,$A175,'2013Figures'!$H:$H,$B175,'2013Figures'!$I:$I,$C175,'2013Figures'!$B:$B,"CyToBroker",'2013Figures'!$G:$G,"E1",'2013Figures'!$E:$E,$B$1)</f>
        <v>0</v>
      </c>
      <c r="H175" s="9">
        <f>SUMIFS('2013Figures'!$J:$J,'2013Figures'!$C:$C,$A175,'2013Figures'!$H:$H,$B175,'2013Figures'!$I:$I,$C175,'2013Figures'!$B:$B,"CyToBroker",'2013Figures'!$G:$G,"P1",'2013Figures'!$E:$E,$B$1)</f>
        <v>0</v>
      </c>
      <c r="J175" s="8" t="s">
        <v>146</v>
      </c>
      <c r="L175" s="42">
        <f>SUMIFS('2012Figures'!$J:$J,'2012Figures'!$C:$C,$A175,'2012Figures'!$H:$H,$B175,'2012Figures'!$I:$I,$C175,'2012Figures'!$E:$E,$B$1)</f>
        <v>0</v>
      </c>
      <c r="M175" s="52">
        <f>SUMIFS('2012Figures'!$J:$J,'2012Figures'!$C:$C,$A175,'2012Figures'!$H:$H,$B175,'2012Figures'!$I:$I,$C175,'2012Figures'!$B:$B,"BrokerToCy",'2012Figures'!$G:$G,"E1",'2012Figures'!$E:$E,$B$1)</f>
        <v>0</v>
      </c>
      <c r="N175" s="52">
        <f>SUMIFS('2012Figures'!$J:$J,'2012Figures'!$C:$C,$A175,'2012Figures'!$H:$H,$B175,'2012Figures'!$I:$I,$C175,'2012Figures'!$B:$B,"BrokerToCy",'2012Figures'!$G:$G,"P1",'2012Figures'!$E:$E,$B$1)</f>
        <v>0</v>
      </c>
      <c r="O175" s="52">
        <f>SUMIFS('2012Figures'!$J:$J,'2012Figures'!$C:$C,$A175,'2012Figures'!$H:$H,$B175,'2012Figures'!$I:$I,$C175,'2012Figures'!$B:$B,"CyToBroker",'2012Figures'!$G:$G,"E1",'2012Figures'!$E:$E,$B$1)</f>
        <v>0</v>
      </c>
      <c r="P175" s="52">
        <f>SUMIFS('2012Figures'!$J:$J,'2012Figures'!$C:$C,$A175,'2012Figures'!$H:$H,$B175,'2012Figures'!$I:$I,$C175,'2012Figures'!$B:$B,"CyToBroker",'2012Figures'!$G:$G,"P1",'2012Figures'!$E:$E,$B$1)</f>
        <v>0</v>
      </c>
      <c r="R175" s="46" t="str">
        <f t="shared" si="23"/>
        <v/>
      </c>
      <c r="S175" s="46" t="str">
        <f t="shared" si="23"/>
        <v/>
      </c>
      <c r="T175" s="46" t="str">
        <f t="shared" si="23"/>
        <v/>
      </c>
      <c r="U175" s="46" t="str">
        <f t="shared" si="23"/>
        <v/>
      </c>
      <c r="V175" s="46" t="str">
        <f t="shared" si="23"/>
        <v/>
      </c>
    </row>
    <row r="176" spans="1:22" x14ac:dyDescent="0.2">
      <c r="A176" s="1">
        <v>116</v>
      </c>
      <c r="B176" s="1" t="s">
        <v>64</v>
      </c>
      <c r="C176" s="8">
        <v>2</v>
      </c>
      <c r="D176" s="29">
        <f>SUMIFS('2013Figures'!$J:$J,'2013Figures'!$C:$C,$A176,'2013Figures'!$H:$H,$B176,'2013Figures'!$I:$I,$C176,'2013Figures'!$E:$E,$B$1)</f>
        <v>0</v>
      </c>
      <c r="E176" s="9">
        <f>SUMIFS('2013Figures'!$J:$J,'2013Figures'!$C:$C,$A176,'2013Figures'!$H:$H,$B176,'2013Figures'!$I:$I,$C176,'2013Figures'!$B:$B,"BrokerToCy",'2013Figures'!$G:$G,"E1",'2013Figures'!$E:$E,$B$1)</f>
        <v>0</v>
      </c>
      <c r="F176" s="9">
        <f>SUMIFS('2013Figures'!$J:$J,'2013Figures'!$C:$C,$A176,'2013Figures'!$H:$H,$B176,'2013Figures'!$I:$I,$C176,'2013Figures'!$B:$B,"BrokerToCy",'2013Figures'!$G:$G,"P1",'2013Figures'!$E:$E,$B$1)</f>
        <v>0</v>
      </c>
      <c r="G176" s="9">
        <f>SUMIFS('2013Figures'!$J:$J,'2013Figures'!$C:$C,$A176,'2013Figures'!$H:$H,$B176,'2013Figures'!$I:$I,$C176,'2013Figures'!$B:$B,"CyToBroker",'2013Figures'!$G:$G,"E1",'2013Figures'!$E:$E,$B$1)</f>
        <v>0</v>
      </c>
      <c r="H176" s="9">
        <f>SUMIFS('2013Figures'!$J:$J,'2013Figures'!$C:$C,$A176,'2013Figures'!$H:$H,$B176,'2013Figures'!$I:$I,$C176,'2013Figures'!$B:$B,"CyToBroker",'2013Figures'!$G:$G,"P1",'2013Figures'!$E:$E,$B$1)</f>
        <v>0</v>
      </c>
      <c r="I176" s="30"/>
      <c r="J176" s="31">
        <v>201101</v>
      </c>
      <c r="K176" s="30"/>
      <c r="L176" s="42">
        <f>SUMIFS('2012Figures'!$J:$J,'2012Figures'!$C:$C,$A176,'2012Figures'!$H:$H,$B176,'2012Figures'!$I:$I,$C176,'2012Figures'!$E:$E,$B$1)</f>
        <v>0</v>
      </c>
      <c r="M176" s="52">
        <f>SUMIFS('2012Figures'!$J:$J,'2012Figures'!$C:$C,$A176,'2012Figures'!$H:$H,$B176,'2012Figures'!$I:$I,$C176,'2012Figures'!$B:$B,"BrokerToCy",'2012Figures'!$G:$G,"E1",'2012Figures'!$E:$E,$B$1)</f>
        <v>0</v>
      </c>
      <c r="N176" s="52">
        <f>SUMIFS('2012Figures'!$J:$J,'2012Figures'!$C:$C,$A176,'2012Figures'!$H:$H,$B176,'2012Figures'!$I:$I,$C176,'2012Figures'!$B:$B,"BrokerToCy",'2012Figures'!$G:$G,"P1",'2012Figures'!$E:$E,$B$1)</f>
        <v>0</v>
      </c>
      <c r="O176" s="52">
        <f>SUMIFS('2012Figures'!$J:$J,'2012Figures'!$C:$C,$A176,'2012Figures'!$H:$H,$B176,'2012Figures'!$I:$I,$C176,'2012Figures'!$B:$B,"CyToBroker",'2012Figures'!$G:$G,"E1",'2012Figures'!$E:$E,$B$1)</f>
        <v>0</v>
      </c>
      <c r="P176" s="52">
        <f>SUMIFS('2012Figures'!$J:$J,'2012Figures'!$C:$C,$A176,'2012Figures'!$H:$H,$B176,'2012Figures'!$I:$I,$C176,'2012Figures'!$B:$B,"CyToBroker",'2012Figures'!$G:$G,"P1",'2012Figures'!$E:$E,$B$1)</f>
        <v>0</v>
      </c>
      <c r="Q176" s="30"/>
      <c r="R176" s="46" t="str">
        <f t="shared" si="23"/>
        <v/>
      </c>
      <c r="S176" s="46" t="str">
        <f t="shared" si="23"/>
        <v/>
      </c>
      <c r="T176" s="46" t="str">
        <f t="shared" si="23"/>
        <v/>
      </c>
      <c r="U176" s="46" t="str">
        <f t="shared" si="23"/>
        <v/>
      </c>
      <c r="V176" s="46" t="str">
        <f t="shared" si="23"/>
        <v/>
      </c>
    </row>
    <row r="177" spans="1:22" x14ac:dyDescent="0.2">
      <c r="A177" s="1">
        <v>116</v>
      </c>
      <c r="B177" s="1" t="s">
        <v>64</v>
      </c>
      <c r="C177" s="8">
        <v>1</v>
      </c>
      <c r="D177" s="29">
        <f>SUMIFS('2013Figures'!$J:$J,'2013Figures'!$C:$C,$A177,'2013Figures'!$H:$H,$B177,'2013Figures'!$I:$I,$C177,'2013Figures'!$E:$E,$B$1)</f>
        <v>0</v>
      </c>
      <c r="E177" s="9">
        <f>SUMIFS('2013Figures'!$J:$J,'2013Figures'!$C:$C,$A177,'2013Figures'!$H:$H,$B177,'2013Figures'!$I:$I,$C177,'2013Figures'!$B:$B,"BrokerToCy",'2013Figures'!$G:$G,"E1",'2013Figures'!$E:$E,$B$1)</f>
        <v>0</v>
      </c>
      <c r="F177" s="9">
        <f>SUMIFS('2013Figures'!$J:$J,'2013Figures'!$C:$C,$A177,'2013Figures'!$H:$H,$B177,'2013Figures'!$I:$I,$C177,'2013Figures'!$B:$B,"BrokerToCy",'2013Figures'!$G:$G,"P1",'2013Figures'!$E:$E,$B$1)</f>
        <v>0</v>
      </c>
      <c r="G177" s="9">
        <f>SUMIFS('2013Figures'!$J:$J,'2013Figures'!$C:$C,$A177,'2013Figures'!$H:$H,$B177,'2013Figures'!$I:$I,$C177,'2013Figures'!$B:$B,"CyToBroker",'2013Figures'!$G:$G,"E1",'2013Figures'!$E:$E,$B$1)</f>
        <v>0</v>
      </c>
      <c r="H177" s="9">
        <f>SUMIFS('2013Figures'!$J:$J,'2013Figures'!$C:$C,$A177,'2013Figures'!$H:$H,$B177,'2013Figures'!$I:$I,$C177,'2013Figures'!$B:$B,"CyToBroker",'2013Figures'!$G:$G,"P1",'2013Figures'!$E:$E,$B$1)</f>
        <v>0</v>
      </c>
      <c r="J177" s="8">
        <v>200901</v>
      </c>
      <c r="L177" s="42">
        <f>SUMIFS('2012Figures'!$J:$J,'2012Figures'!$C:$C,$A177,'2012Figures'!$H:$H,$B177,'2012Figures'!$I:$I,$C177,'2012Figures'!$E:$E,$B$1)</f>
        <v>0</v>
      </c>
      <c r="M177" s="52">
        <f>SUMIFS('2012Figures'!$J:$J,'2012Figures'!$C:$C,$A177,'2012Figures'!$H:$H,$B177,'2012Figures'!$I:$I,$C177,'2012Figures'!$B:$B,"BrokerToCy",'2012Figures'!$G:$G,"E1",'2012Figures'!$E:$E,$B$1)</f>
        <v>0</v>
      </c>
      <c r="N177" s="52">
        <f>SUMIFS('2012Figures'!$J:$J,'2012Figures'!$C:$C,$A177,'2012Figures'!$H:$H,$B177,'2012Figures'!$I:$I,$C177,'2012Figures'!$B:$B,"BrokerToCy",'2012Figures'!$G:$G,"P1",'2012Figures'!$E:$E,$B$1)</f>
        <v>0</v>
      </c>
      <c r="O177" s="52">
        <f>SUMIFS('2012Figures'!$J:$J,'2012Figures'!$C:$C,$A177,'2012Figures'!$H:$H,$B177,'2012Figures'!$I:$I,$C177,'2012Figures'!$B:$B,"CyToBroker",'2012Figures'!$G:$G,"E1",'2012Figures'!$E:$E,$B$1)</f>
        <v>0</v>
      </c>
      <c r="P177" s="52">
        <f>SUMIFS('2012Figures'!$J:$J,'2012Figures'!$C:$C,$A177,'2012Figures'!$H:$H,$B177,'2012Figures'!$I:$I,$C177,'2012Figures'!$B:$B,"CyToBroker",'2012Figures'!$G:$G,"P1",'2012Figures'!$E:$E,$B$1)</f>
        <v>0</v>
      </c>
      <c r="R177" s="46" t="str">
        <f t="shared" si="23"/>
        <v/>
      </c>
      <c r="S177" s="46" t="str">
        <f t="shared" si="23"/>
        <v/>
      </c>
      <c r="T177" s="46" t="str">
        <f t="shared" si="23"/>
        <v/>
      </c>
      <c r="U177" s="46" t="str">
        <f t="shared" si="23"/>
        <v/>
      </c>
      <c r="V177" s="46" t="str">
        <f t="shared" si="23"/>
        <v/>
      </c>
    </row>
    <row r="178" spans="1:22" x14ac:dyDescent="0.2">
      <c r="A178" s="1">
        <v>116</v>
      </c>
      <c r="B178" s="1" t="s">
        <v>64</v>
      </c>
      <c r="D178" s="29">
        <f>SUMIFS('2013Figures'!$J:$J,'2013Figures'!$C:$C,$A178,'2013Figures'!$I:$I,"",'2013Figures'!$E:$E,$B$1)</f>
        <v>0</v>
      </c>
      <c r="E178" s="9">
        <f>SUMIFS('2013Figures'!$J:$J,'2013Figures'!$C:$C,$A178,'2013Figures'!$I:$I,"",'2013Figures'!$B:$B,"BrokerToCy",'2013Figures'!$G:$G,"E1",'2013Figures'!$E:$E,$B$1)</f>
        <v>0</v>
      </c>
      <c r="F178" s="9">
        <f>SUMIFS('2013Figures'!$J:$J,'2013Figures'!$C:$C,$A178,'2013Figures'!$I:$I,"",'2013Figures'!$B:$B,"BrokerToCy",'2013Figures'!$G:$G,"P1",'2013Figures'!$E:$E,$B$1)</f>
        <v>0</v>
      </c>
      <c r="G178" s="9">
        <f>SUMIFS('2013Figures'!$J:$J,'2013Figures'!$C:$C,$A178,'2013Figures'!$I:$I,"",'2013Figures'!$B:$B,"CyToBroker",'2013Figures'!$G:$G,"E1",'2013Figures'!$E:$E,$B$1)</f>
        <v>0</v>
      </c>
      <c r="H178" s="9">
        <f>SUMIFS('2013Figures'!$J:$J,'2013Figures'!$C:$C,$A178,'2013Figures'!$I:$I,"",'2013Figures'!$B:$B,"CyToBroker",'2013Figures'!$G:$G,"P1",'2013Figures'!$E:$E,$B$1)</f>
        <v>0</v>
      </c>
      <c r="J178" s="8" t="s">
        <v>131</v>
      </c>
      <c r="L178" s="42">
        <f>SUMIFS('2012Figures'!$J:$J,'2012Figures'!$C:$C,$A178,'2012Figures'!$I:$I,"",'2012Figures'!$E:$E,$B$1)</f>
        <v>0</v>
      </c>
      <c r="M178" s="52">
        <f>SUMIFS('2012Figures'!$J:$J,'2012Figures'!$C:$C,$A178,'2012Figures'!$I:$I,"",'2012Figures'!$B:$B,"BrokerToCy",'2012Figures'!$G:$G,"E1",'2012Figures'!$E:$E,$B$1)</f>
        <v>0</v>
      </c>
      <c r="N178" s="52">
        <f>SUMIFS('2012Figures'!$J:$J,'2012Figures'!$C:$C,$A178,'2012Figures'!$I:$I,"",'2012Figures'!$B:$B,"BrokerToCy",'2012Figures'!$G:$G,"P1",'2012Figures'!$E:$E,$B$1)</f>
        <v>0</v>
      </c>
      <c r="O178" s="52">
        <f>SUMIFS('2012Figures'!$J:$J,'2012Figures'!$C:$C,$A178,'2012Figures'!$I:$I,"",'2012Figures'!$B:$B,"CyToBroker",'2012Figures'!$G:$G,"E1",'2012Figures'!$E:$E,$B$1)</f>
        <v>0</v>
      </c>
      <c r="P178" s="52">
        <f>SUMIFS('2012Figures'!$J:$J,'2012Figures'!$C:$C,$A178,'2012Figures'!$I:$I,"",'2012Figures'!$B:$B,"CyToBroker",'2012Figures'!$G:$G,"P1",'2012Figures'!$E:$E,$B$1)</f>
        <v>0</v>
      </c>
      <c r="R178" s="46" t="str">
        <f t="shared" si="23"/>
        <v/>
      </c>
      <c r="S178" s="46" t="str">
        <f t="shared" si="23"/>
        <v/>
      </c>
      <c r="T178" s="46" t="str">
        <f t="shared" si="23"/>
        <v/>
      </c>
      <c r="U178" s="46" t="str">
        <f t="shared" si="23"/>
        <v/>
      </c>
      <c r="V178" s="46" t="str">
        <f t="shared" si="23"/>
        <v/>
      </c>
    </row>
    <row r="179" spans="1:22" x14ac:dyDescent="0.2">
      <c r="A179" s="21"/>
      <c r="B179" s="21" t="s">
        <v>92</v>
      </c>
      <c r="C179" s="22"/>
      <c r="D179" s="23">
        <f>SUM(E179:H179)</f>
        <v>0</v>
      </c>
      <c r="E179" s="23">
        <f>SUM(E175:E178)</f>
        <v>0</v>
      </c>
      <c r="F179" s="23">
        <f>SUM(F175:F178)</f>
        <v>0</v>
      </c>
      <c r="G179" s="23">
        <f>SUM(G175:G178)</f>
        <v>0</v>
      </c>
      <c r="H179" s="23">
        <f>SUM(H175:H178)</f>
        <v>0</v>
      </c>
      <c r="I179" s="21"/>
      <c r="J179" s="22"/>
      <c r="K179" s="21"/>
      <c r="L179" s="43">
        <f>SUM(M179:P179)</f>
        <v>0</v>
      </c>
      <c r="M179" s="43">
        <f>SUM(M175:M178)</f>
        <v>0</v>
      </c>
      <c r="N179" s="43">
        <f>SUM(N175:N178)</f>
        <v>0</v>
      </c>
      <c r="O179" s="43">
        <f>SUM(O175:O178)</f>
        <v>0</v>
      </c>
      <c r="P179" s="43">
        <f>SUM(P175:P178)</f>
        <v>0</v>
      </c>
      <c r="Q179" s="21"/>
      <c r="R179" s="21"/>
      <c r="S179" s="21"/>
      <c r="T179" s="21"/>
      <c r="U179" s="21"/>
      <c r="V179" s="21"/>
    </row>
    <row r="180" spans="1:22" x14ac:dyDescent="0.2">
      <c r="A180" s="28">
        <v>118</v>
      </c>
      <c r="B180" s="28" t="s">
        <v>109</v>
      </c>
      <c r="C180" s="17" t="s">
        <v>88</v>
      </c>
      <c r="D180" s="18">
        <f>SUMIFS('2013Figures'!$J:$J,'2013Figures'!$C:$C,$A180,'2013Figures'!$E:$E,$B$1)</f>
        <v>0</v>
      </c>
      <c r="E180" s="18">
        <f>SUMIFS('2013Figures'!$J:$J,'2013Figures'!$C:$C,$A180,'2013Figures'!$B:$B,"BrokerToCy",'2013Figures'!$G:$G,"E1",'2013Figures'!$E:$E,$B$1)</f>
        <v>0</v>
      </c>
      <c r="F180" s="18">
        <f>SUMIFS('2013Figures'!$J:$J,'2013Figures'!$C:$C,$A180,'2013Figures'!$B:$B,"BrokerToCy",'2013Figures'!$G:$G,"P1",'2013Figures'!$E:$E,$B$1)</f>
        <v>0</v>
      </c>
      <c r="G180" s="18">
        <f>SUMIFS('2013Figures'!$J:$J,'2013Figures'!$C:$C,$A180,'2013Figures'!$B:$B,"CyToBroker",'2013Figures'!$G:$G,"E1",'2013Figures'!$E:$E,$B$1)</f>
        <v>0</v>
      </c>
      <c r="H180" s="18">
        <f>SUMIFS('2013Figures'!$J:$J,'2013Figures'!$C:$C,$A180,'2013Figures'!$B:$B,"CyToBroker",'2013Figures'!$G:$G,"P1",'2013Figures'!$E:$E,$B$1)</f>
        <v>0</v>
      </c>
      <c r="I180" s="28"/>
      <c r="J180" s="17"/>
      <c r="K180" s="28"/>
      <c r="L180" s="50">
        <f>SUMIFS('2012Figures'!$J:$J,'2012Figures'!$C:$C,$A180,'2012Figures'!$E:$E,$B$1)</f>
        <v>0</v>
      </c>
      <c r="M180" s="50">
        <f>SUMIFS('2012Figures'!$J:$J,'2012Figures'!$C:$C,$A180,'2012Figures'!$B:$B,"BrokerToCy",'2012Figures'!$G:$G,"E1",'2012Figures'!$E:$E,$B$1)</f>
        <v>0</v>
      </c>
      <c r="N180" s="50">
        <f>SUMIFS('2012Figures'!$J:$J,'2012Figures'!$C:$C,$A180,'2012Figures'!$B:$B,"BrokerToCy",'2012Figures'!$G:$G,"P1",'2012Figures'!$E:$E,$B$1)</f>
        <v>0</v>
      </c>
      <c r="O180" s="50">
        <f>SUMIFS('2012Figures'!$J:$J,'2012Figures'!$C:$C,$A180,'2012Figures'!$B:$B,"CyToBroker",'2012Figures'!$G:$G,"E1",'2012Figures'!$E:$E,$B$1)</f>
        <v>0</v>
      </c>
      <c r="P180" s="50">
        <f>SUMIFS('2012Figures'!$J:$J,'2012Figures'!$C:$C,$A180,'2012Figures'!$B:$B,"CyToBroker",'2012Figures'!$G:$G,"P1",'2012Figures'!$E:$E,$B$1)</f>
        <v>0</v>
      </c>
      <c r="Q180" s="28"/>
      <c r="R180" s="46" t="str">
        <f t="shared" si="23"/>
        <v/>
      </c>
      <c r="S180" s="46" t="str">
        <f t="shared" si="23"/>
        <v/>
      </c>
      <c r="T180" s="46" t="str">
        <f t="shared" si="23"/>
        <v/>
      </c>
      <c r="U180" s="46" t="str">
        <f t="shared" si="23"/>
        <v/>
      </c>
      <c r="V180" s="46" t="str">
        <f t="shared" si="23"/>
        <v/>
      </c>
    </row>
    <row r="181" spans="1:22" x14ac:dyDescent="0.2">
      <c r="A181" s="1">
        <v>118</v>
      </c>
      <c r="B181" s="1" t="s">
        <v>109</v>
      </c>
      <c r="C181" s="8">
        <v>11</v>
      </c>
      <c r="D181" s="29">
        <f>SUMIFS('2013Figures'!$J:$J,'2013Figures'!$C:$C,$A181,'2013Figures'!$H:$H,$B181,'2013Figures'!$I:$I,$C181,'2013Figures'!$E:$E,$B$1)</f>
        <v>0</v>
      </c>
      <c r="E181" s="9">
        <f>SUMIFS('2013Figures'!$J:$J,'2013Figures'!$C:$C,$A181,'2013Figures'!$H:$H,$B181,'2013Figures'!$I:$I,$C181,'2013Figures'!$B:$B,"BrokerToCy",'2013Figures'!$G:$G,"E1",'2013Figures'!$E:$E,$B$1)</f>
        <v>0</v>
      </c>
      <c r="F181" s="9">
        <f>SUMIFS('2013Figures'!$J:$J,'2013Figures'!$C:$C,$A181,'2013Figures'!$H:$H,$B181,'2013Figures'!$I:$I,$C181,'2013Figures'!$B:$B,"BrokerToCy",'2013Figures'!$G:$G,"P1",'2013Figures'!$E:$E,$B$1)</f>
        <v>0</v>
      </c>
      <c r="G181" s="9">
        <f>SUMIFS('2013Figures'!$J:$J,'2013Figures'!$C:$C,$A181,'2013Figures'!$H:$H,$B181,'2013Figures'!$I:$I,$C181,'2013Figures'!$B:$B,"CyToBroker",'2013Figures'!$G:$G,"E1",'2013Figures'!$E:$E,$B$1)</f>
        <v>0</v>
      </c>
      <c r="H181" s="9">
        <f>SUMIFS('2013Figures'!$J:$J,'2013Figures'!$C:$C,$A181,'2013Figures'!$H:$H,$B181,'2013Figures'!$I:$I,$C181,'2013Figures'!$B:$B,"CyToBroker",'2013Figures'!$G:$G,"P1",'2013Figures'!$E:$E,$B$1)</f>
        <v>0</v>
      </c>
      <c r="L181" s="42">
        <f>SUMIFS('2012Figures'!$J:$J,'2012Figures'!$C:$C,$A181,'2012Figures'!$H:$H,$B181,'2012Figures'!$I:$I,$C181,'2012Figures'!$E:$E,$B$1)</f>
        <v>0</v>
      </c>
      <c r="M181" s="52">
        <f>SUMIFS('2012Figures'!$J:$J,'2012Figures'!$C:$C,$A181,'2012Figures'!$H:$H,$B181,'2012Figures'!$I:$I,$C181,'2012Figures'!$B:$B,"BrokerToCy",'2012Figures'!$G:$G,"E1",'2012Figures'!$E:$E,$B$1)</f>
        <v>0</v>
      </c>
      <c r="N181" s="52">
        <f>SUMIFS('2012Figures'!$J:$J,'2012Figures'!$C:$C,$A181,'2012Figures'!$H:$H,$B181,'2012Figures'!$I:$I,$C181,'2012Figures'!$B:$B,"BrokerToCy",'2012Figures'!$G:$G,"P1",'2012Figures'!$E:$E,$B$1)</f>
        <v>0</v>
      </c>
      <c r="O181" s="52">
        <f>SUMIFS('2012Figures'!$J:$J,'2012Figures'!$C:$C,$A181,'2012Figures'!$H:$H,$B181,'2012Figures'!$I:$I,$C181,'2012Figures'!$B:$B,"CyToBroker",'2012Figures'!$G:$G,"E1",'2012Figures'!$E:$E,$B$1)</f>
        <v>0</v>
      </c>
      <c r="P181" s="52">
        <f>SUMIFS('2012Figures'!$J:$J,'2012Figures'!$C:$C,$A181,'2012Figures'!$H:$H,$B181,'2012Figures'!$I:$I,$C181,'2012Figures'!$B:$B,"CyToBroker",'2012Figures'!$G:$G,"P1",'2012Figures'!$E:$E,$B$1)</f>
        <v>0</v>
      </c>
      <c r="R181" s="46" t="str">
        <f t="shared" si="23"/>
        <v/>
      </c>
      <c r="S181" s="46" t="str">
        <f t="shared" si="23"/>
        <v/>
      </c>
      <c r="T181" s="46" t="str">
        <f t="shared" si="23"/>
        <v/>
      </c>
      <c r="U181" s="46" t="str">
        <f t="shared" si="23"/>
        <v/>
      </c>
      <c r="V181" s="46" t="str">
        <f t="shared" si="23"/>
        <v/>
      </c>
    </row>
    <row r="182" spans="1:22" x14ac:dyDescent="0.2">
      <c r="A182" s="1">
        <v>118</v>
      </c>
      <c r="B182" s="1" t="s">
        <v>109</v>
      </c>
      <c r="C182" s="8">
        <v>10</v>
      </c>
      <c r="D182" s="29">
        <f>SUMIFS('2013Figures'!$J:$J,'2013Figures'!$C:$C,$A182,'2013Figures'!$H:$H,$B182,'2013Figures'!$I:$I,$C182,'2013Figures'!$E:$E,$B$1)</f>
        <v>0</v>
      </c>
      <c r="E182" s="9">
        <f>SUMIFS('2013Figures'!$J:$J,'2013Figures'!$C:$C,$A182,'2013Figures'!$H:$H,$B182,'2013Figures'!$I:$I,$C182,'2013Figures'!$B:$B,"BrokerToCy",'2013Figures'!$G:$G,"E1",'2013Figures'!$E:$E,$B$1)</f>
        <v>0</v>
      </c>
      <c r="F182" s="9">
        <f>SUMIFS('2013Figures'!$J:$J,'2013Figures'!$C:$C,$A182,'2013Figures'!$H:$H,$B182,'2013Figures'!$I:$I,$C182,'2013Figures'!$B:$B,"BrokerToCy",'2013Figures'!$G:$G,"P1",'2013Figures'!$E:$E,$B$1)</f>
        <v>0</v>
      </c>
      <c r="G182" s="9">
        <f>SUMIFS('2013Figures'!$J:$J,'2013Figures'!$C:$C,$A182,'2013Figures'!$H:$H,$B182,'2013Figures'!$I:$I,$C182,'2013Figures'!$B:$B,"CyToBroker",'2013Figures'!$G:$G,"E1",'2013Figures'!$E:$E,$B$1)</f>
        <v>0</v>
      </c>
      <c r="H182" s="9">
        <f>SUMIFS('2013Figures'!$J:$J,'2013Figures'!$C:$C,$A182,'2013Figures'!$H:$H,$B182,'2013Figures'!$I:$I,$C182,'2013Figures'!$B:$B,"CyToBroker",'2013Figures'!$G:$G,"P1",'2013Figures'!$E:$E,$B$1)</f>
        <v>0</v>
      </c>
      <c r="J182" s="8">
        <v>201501</v>
      </c>
      <c r="L182" s="42">
        <f>SUMIFS('2012Figures'!$J:$J,'2012Figures'!$C:$C,$A182,'2012Figures'!$H:$H,$B182,'2012Figures'!$I:$I,$C182,'2012Figures'!$E:$E,$B$1)</f>
        <v>0</v>
      </c>
      <c r="M182" s="52">
        <f>SUMIFS('2012Figures'!$J:$J,'2012Figures'!$C:$C,$A182,'2012Figures'!$H:$H,$B182,'2012Figures'!$I:$I,$C182,'2012Figures'!$B:$B,"BrokerToCy",'2012Figures'!$G:$G,"E1",'2012Figures'!$E:$E,$B$1)</f>
        <v>0</v>
      </c>
      <c r="N182" s="52">
        <f>SUMIFS('2012Figures'!$J:$J,'2012Figures'!$C:$C,$A182,'2012Figures'!$H:$H,$B182,'2012Figures'!$I:$I,$C182,'2012Figures'!$B:$B,"BrokerToCy",'2012Figures'!$G:$G,"P1",'2012Figures'!$E:$E,$B$1)</f>
        <v>0</v>
      </c>
      <c r="O182" s="52">
        <f>SUMIFS('2012Figures'!$J:$J,'2012Figures'!$C:$C,$A182,'2012Figures'!$H:$H,$B182,'2012Figures'!$I:$I,$C182,'2012Figures'!$B:$B,"CyToBroker",'2012Figures'!$G:$G,"E1",'2012Figures'!$E:$E,$B$1)</f>
        <v>0</v>
      </c>
      <c r="P182" s="52">
        <f>SUMIFS('2012Figures'!$J:$J,'2012Figures'!$C:$C,$A182,'2012Figures'!$H:$H,$B182,'2012Figures'!$I:$I,$C182,'2012Figures'!$B:$B,"CyToBroker",'2012Figures'!$G:$G,"P1",'2012Figures'!$E:$E,$B$1)</f>
        <v>0</v>
      </c>
      <c r="R182" s="46" t="str">
        <f t="shared" si="23"/>
        <v/>
      </c>
      <c r="S182" s="46" t="str">
        <f t="shared" si="23"/>
        <v/>
      </c>
      <c r="T182" s="46" t="str">
        <f t="shared" si="23"/>
        <v/>
      </c>
      <c r="U182" s="46" t="str">
        <f t="shared" si="23"/>
        <v/>
      </c>
      <c r="V182" s="46" t="str">
        <f t="shared" si="23"/>
        <v/>
      </c>
    </row>
    <row r="183" spans="1:22" x14ac:dyDescent="0.2">
      <c r="A183" s="1">
        <v>118</v>
      </c>
      <c r="B183" s="1" t="s">
        <v>109</v>
      </c>
      <c r="C183" s="8">
        <v>9</v>
      </c>
      <c r="D183" s="29">
        <f>SUMIFS('2013Figures'!$J:$J,'2013Figures'!$C:$C,$A183,'2013Figures'!$H:$H,$B183,'2013Figures'!$I:$I,$C183,'2013Figures'!$E:$E,$B$1)</f>
        <v>0</v>
      </c>
      <c r="E183" s="9">
        <f>SUMIFS('2013Figures'!$J:$J,'2013Figures'!$C:$C,$A183,'2013Figures'!$H:$H,$B183,'2013Figures'!$I:$I,$C183,'2013Figures'!$B:$B,"BrokerToCy",'2013Figures'!$G:$G,"E1",'2013Figures'!$E:$E,$B$1)</f>
        <v>0</v>
      </c>
      <c r="F183" s="9">
        <f>SUMIFS('2013Figures'!$J:$J,'2013Figures'!$C:$C,$A183,'2013Figures'!$H:$H,$B183,'2013Figures'!$I:$I,$C183,'2013Figures'!$B:$B,"BrokerToCy",'2013Figures'!$G:$G,"P1",'2013Figures'!$E:$E,$B$1)</f>
        <v>0</v>
      </c>
      <c r="G183" s="9">
        <f>SUMIFS('2013Figures'!$J:$J,'2013Figures'!$C:$C,$A183,'2013Figures'!$H:$H,$B183,'2013Figures'!$I:$I,$C183,'2013Figures'!$B:$B,"CyToBroker",'2013Figures'!$G:$G,"E1",'2013Figures'!$E:$E,$B$1)</f>
        <v>0</v>
      </c>
      <c r="H183" s="9">
        <f>SUMIFS('2013Figures'!$J:$J,'2013Figures'!$C:$C,$A183,'2013Figures'!$H:$H,$B183,'2013Figures'!$I:$I,$C183,'2013Figures'!$B:$B,"CyToBroker",'2013Figures'!$G:$G,"P1",'2013Figures'!$E:$E,$B$1)</f>
        <v>0</v>
      </c>
      <c r="J183" s="8">
        <v>201401</v>
      </c>
      <c r="L183" s="42">
        <f>SUMIFS('2012Figures'!$J:$J,'2012Figures'!$C:$C,$A183,'2012Figures'!$H:$H,$B183,'2012Figures'!$I:$I,$C183,'2012Figures'!$E:$E,$B$1)</f>
        <v>0</v>
      </c>
      <c r="M183" s="52">
        <f>SUMIFS('2012Figures'!$J:$J,'2012Figures'!$C:$C,$A183,'2012Figures'!$H:$H,$B183,'2012Figures'!$I:$I,$C183,'2012Figures'!$B:$B,"BrokerToCy",'2012Figures'!$G:$G,"E1",'2012Figures'!$E:$E,$B$1)</f>
        <v>0</v>
      </c>
      <c r="N183" s="52">
        <f>SUMIFS('2012Figures'!$J:$J,'2012Figures'!$C:$C,$A183,'2012Figures'!$H:$H,$B183,'2012Figures'!$I:$I,$C183,'2012Figures'!$B:$B,"BrokerToCy",'2012Figures'!$G:$G,"P1",'2012Figures'!$E:$E,$B$1)</f>
        <v>0</v>
      </c>
      <c r="O183" s="52">
        <f>SUMIFS('2012Figures'!$J:$J,'2012Figures'!$C:$C,$A183,'2012Figures'!$H:$H,$B183,'2012Figures'!$I:$I,$C183,'2012Figures'!$B:$B,"CyToBroker",'2012Figures'!$G:$G,"E1",'2012Figures'!$E:$E,$B$1)</f>
        <v>0</v>
      </c>
      <c r="P183" s="52">
        <f>SUMIFS('2012Figures'!$J:$J,'2012Figures'!$C:$C,$A183,'2012Figures'!$H:$H,$B183,'2012Figures'!$I:$I,$C183,'2012Figures'!$B:$B,"CyToBroker",'2012Figures'!$G:$G,"P1",'2012Figures'!$E:$E,$B$1)</f>
        <v>0</v>
      </c>
      <c r="R183" s="46" t="str">
        <f t="shared" si="23"/>
        <v/>
      </c>
      <c r="S183" s="46" t="str">
        <f t="shared" si="23"/>
        <v/>
      </c>
      <c r="T183" s="46" t="str">
        <f t="shared" si="23"/>
        <v/>
      </c>
      <c r="U183" s="46" t="str">
        <f t="shared" si="23"/>
        <v/>
      </c>
      <c r="V183" s="46" t="str">
        <f t="shared" si="23"/>
        <v/>
      </c>
    </row>
    <row r="184" spans="1:22" x14ac:dyDescent="0.2">
      <c r="A184" s="1">
        <v>118</v>
      </c>
      <c r="B184" s="1" t="s">
        <v>109</v>
      </c>
      <c r="C184" s="8">
        <v>8</v>
      </c>
      <c r="D184" s="29">
        <f>SUMIFS('2013Figures'!$J:$J,'2013Figures'!$C:$C,$A184,'2013Figures'!$H:$H,$B184,'2013Figures'!$I:$I,$C184,'2013Figures'!$E:$E,$B$1)</f>
        <v>0</v>
      </c>
      <c r="E184" s="9">
        <f>SUMIFS('2013Figures'!$J:$J,'2013Figures'!$C:$C,$A184,'2013Figures'!$H:$H,$B184,'2013Figures'!$I:$I,$C184,'2013Figures'!$B:$B,"BrokerToCy",'2013Figures'!$G:$G,"E1",'2013Figures'!$E:$E,$B$1)</f>
        <v>0</v>
      </c>
      <c r="F184" s="9">
        <f>SUMIFS('2013Figures'!$J:$J,'2013Figures'!$C:$C,$A184,'2013Figures'!$H:$H,$B184,'2013Figures'!$I:$I,$C184,'2013Figures'!$B:$B,"BrokerToCy",'2013Figures'!$G:$G,"P1",'2013Figures'!$E:$E,$B$1)</f>
        <v>0</v>
      </c>
      <c r="G184" s="9">
        <f>SUMIFS('2013Figures'!$J:$J,'2013Figures'!$C:$C,$A184,'2013Figures'!$H:$H,$B184,'2013Figures'!$I:$I,$C184,'2013Figures'!$B:$B,"CyToBroker",'2013Figures'!$G:$G,"E1",'2013Figures'!$E:$E,$B$1)</f>
        <v>0</v>
      </c>
      <c r="H184" s="9">
        <f>SUMIFS('2013Figures'!$J:$J,'2013Figures'!$C:$C,$A184,'2013Figures'!$H:$H,$B184,'2013Figures'!$I:$I,$C184,'2013Figures'!$B:$B,"CyToBroker",'2013Figures'!$G:$G,"P1",'2013Figures'!$E:$E,$B$1)</f>
        <v>0</v>
      </c>
      <c r="I184" s="30"/>
      <c r="J184" s="31">
        <v>201301</v>
      </c>
      <c r="K184" s="30"/>
      <c r="L184" s="42">
        <f>SUMIFS('2012Figures'!$J:$J,'2012Figures'!$C:$C,$A184,'2012Figures'!$H:$H,$B184,'2012Figures'!$I:$I,$C184,'2012Figures'!$E:$E,$B$1)</f>
        <v>0</v>
      </c>
      <c r="M184" s="52">
        <f>SUMIFS('2012Figures'!$J:$J,'2012Figures'!$C:$C,$A184,'2012Figures'!$H:$H,$B184,'2012Figures'!$I:$I,$C184,'2012Figures'!$B:$B,"BrokerToCy",'2012Figures'!$G:$G,"E1",'2012Figures'!$E:$E,$B$1)</f>
        <v>0</v>
      </c>
      <c r="N184" s="52">
        <f>SUMIFS('2012Figures'!$J:$J,'2012Figures'!$C:$C,$A184,'2012Figures'!$H:$H,$B184,'2012Figures'!$I:$I,$C184,'2012Figures'!$B:$B,"BrokerToCy",'2012Figures'!$G:$G,"P1",'2012Figures'!$E:$E,$B$1)</f>
        <v>0</v>
      </c>
      <c r="O184" s="52">
        <f>SUMIFS('2012Figures'!$J:$J,'2012Figures'!$C:$C,$A184,'2012Figures'!$H:$H,$B184,'2012Figures'!$I:$I,$C184,'2012Figures'!$B:$B,"CyToBroker",'2012Figures'!$G:$G,"E1",'2012Figures'!$E:$E,$B$1)</f>
        <v>0</v>
      </c>
      <c r="P184" s="52">
        <f>SUMIFS('2012Figures'!$J:$J,'2012Figures'!$C:$C,$A184,'2012Figures'!$H:$H,$B184,'2012Figures'!$I:$I,$C184,'2012Figures'!$B:$B,"CyToBroker",'2012Figures'!$G:$G,"P1",'2012Figures'!$E:$E,$B$1)</f>
        <v>0</v>
      </c>
      <c r="Q184" s="30"/>
      <c r="R184" s="46" t="str">
        <f t="shared" si="23"/>
        <v/>
      </c>
      <c r="S184" s="46" t="str">
        <f t="shared" si="23"/>
        <v/>
      </c>
      <c r="T184" s="46" t="str">
        <f t="shared" si="23"/>
        <v/>
      </c>
      <c r="U184" s="46" t="str">
        <f t="shared" si="23"/>
        <v/>
      </c>
      <c r="V184" s="46" t="str">
        <f t="shared" si="23"/>
        <v/>
      </c>
    </row>
    <row r="185" spans="1:22" x14ac:dyDescent="0.2">
      <c r="A185" s="1">
        <v>118</v>
      </c>
      <c r="B185" s="1" t="s">
        <v>109</v>
      </c>
      <c r="C185" s="8">
        <v>7</v>
      </c>
      <c r="D185" s="29">
        <f>SUMIFS('2013Figures'!$J:$J,'2013Figures'!$C:$C,$A185,'2013Figures'!$H:$H,$B185,'2013Figures'!$I:$I,$C185,'2013Figures'!$E:$E,$B$1)</f>
        <v>0</v>
      </c>
      <c r="E185" s="9">
        <f>SUMIFS('2013Figures'!$J:$J,'2013Figures'!$C:$C,$A185,'2013Figures'!$H:$H,$B185,'2013Figures'!$I:$I,$C185,'2013Figures'!$B:$B,"BrokerToCy",'2013Figures'!$G:$G,"E1",'2013Figures'!$E:$E,$B$1)</f>
        <v>0</v>
      </c>
      <c r="F185" s="9">
        <f>SUMIFS('2013Figures'!$J:$J,'2013Figures'!$C:$C,$A185,'2013Figures'!$H:$H,$B185,'2013Figures'!$I:$I,$C185,'2013Figures'!$B:$B,"BrokerToCy",'2013Figures'!$G:$G,"P1",'2013Figures'!$E:$E,$B$1)</f>
        <v>0</v>
      </c>
      <c r="G185" s="9">
        <f>SUMIFS('2013Figures'!$J:$J,'2013Figures'!$C:$C,$A185,'2013Figures'!$H:$H,$B185,'2013Figures'!$I:$I,$C185,'2013Figures'!$B:$B,"CyToBroker",'2013Figures'!$G:$G,"E1",'2013Figures'!$E:$E,$B$1)</f>
        <v>0</v>
      </c>
      <c r="H185" s="9">
        <f>SUMIFS('2013Figures'!$J:$J,'2013Figures'!$C:$C,$A185,'2013Figures'!$H:$H,$B185,'2013Figures'!$I:$I,$C185,'2013Figures'!$B:$B,"CyToBroker",'2013Figures'!$G:$G,"P1",'2013Figures'!$E:$E,$B$1)</f>
        <v>0</v>
      </c>
      <c r="J185" s="8">
        <v>201201</v>
      </c>
      <c r="L185" s="42">
        <f>SUMIFS('2012Figures'!$J:$J,'2012Figures'!$C:$C,$A185,'2012Figures'!$H:$H,$B185,'2012Figures'!$I:$I,$C185,'2012Figures'!$E:$E,$B$1)</f>
        <v>0</v>
      </c>
      <c r="M185" s="52">
        <f>SUMIFS('2012Figures'!$J:$J,'2012Figures'!$C:$C,$A185,'2012Figures'!$H:$H,$B185,'2012Figures'!$I:$I,$C185,'2012Figures'!$B:$B,"BrokerToCy",'2012Figures'!$G:$G,"E1",'2012Figures'!$E:$E,$B$1)</f>
        <v>0</v>
      </c>
      <c r="N185" s="52">
        <f>SUMIFS('2012Figures'!$J:$J,'2012Figures'!$C:$C,$A185,'2012Figures'!$H:$H,$B185,'2012Figures'!$I:$I,$C185,'2012Figures'!$B:$B,"BrokerToCy",'2012Figures'!$G:$G,"P1",'2012Figures'!$E:$E,$B$1)</f>
        <v>0</v>
      </c>
      <c r="O185" s="52">
        <f>SUMIFS('2012Figures'!$J:$J,'2012Figures'!$C:$C,$A185,'2012Figures'!$H:$H,$B185,'2012Figures'!$I:$I,$C185,'2012Figures'!$B:$B,"CyToBroker",'2012Figures'!$G:$G,"E1",'2012Figures'!$E:$E,$B$1)</f>
        <v>0</v>
      </c>
      <c r="P185" s="52">
        <f>SUMIFS('2012Figures'!$J:$J,'2012Figures'!$C:$C,$A185,'2012Figures'!$H:$H,$B185,'2012Figures'!$I:$I,$C185,'2012Figures'!$B:$B,"CyToBroker",'2012Figures'!$G:$G,"P1",'2012Figures'!$E:$E,$B$1)</f>
        <v>0</v>
      </c>
      <c r="R185" s="46" t="str">
        <f t="shared" si="23"/>
        <v/>
      </c>
      <c r="S185" s="46" t="str">
        <f t="shared" si="23"/>
        <v/>
      </c>
      <c r="T185" s="46" t="str">
        <f t="shared" si="23"/>
        <v/>
      </c>
      <c r="U185" s="46" t="str">
        <f t="shared" si="23"/>
        <v/>
      </c>
      <c r="V185" s="46" t="str">
        <f t="shared" si="23"/>
        <v/>
      </c>
    </row>
    <row r="186" spans="1:22" x14ac:dyDescent="0.2">
      <c r="A186" s="1">
        <v>118</v>
      </c>
      <c r="B186" s="1" t="s">
        <v>109</v>
      </c>
      <c r="C186" s="8">
        <v>6</v>
      </c>
      <c r="D186" s="29">
        <f>SUMIFS('2013Figures'!$J:$J,'2013Figures'!$C:$C,$A186,'2013Figures'!$H:$H,$B186,'2013Figures'!$I:$I,$C186,'2013Figures'!$E:$E,$B$1)</f>
        <v>0</v>
      </c>
      <c r="E186" s="9">
        <f>SUMIFS('2013Figures'!$J:$J,'2013Figures'!$C:$C,$A186,'2013Figures'!$H:$H,$B186,'2013Figures'!$I:$I,$C186,'2013Figures'!$B:$B,"BrokerToCy",'2013Figures'!$G:$G,"E1",'2013Figures'!$E:$E,$B$1)</f>
        <v>0</v>
      </c>
      <c r="F186" s="9">
        <f>SUMIFS('2013Figures'!$J:$J,'2013Figures'!$C:$C,$A186,'2013Figures'!$H:$H,$B186,'2013Figures'!$I:$I,$C186,'2013Figures'!$B:$B,"BrokerToCy",'2013Figures'!$G:$G,"P1",'2013Figures'!$E:$E,$B$1)</f>
        <v>0</v>
      </c>
      <c r="G186" s="9">
        <f>SUMIFS('2013Figures'!$J:$J,'2013Figures'!$C:$C,$A186,'2013Figures'!$H:$H,$B186,'2013Figures'!$I:$I,$C186,'2013Figures'!$B:$B,"CyToBroker",'2013Figures'!$G:$G,"E1",'2013Figures'!$E:$E,$B$1)</f>
        <v>0</v>
      </c>
      <c r="H186" s="9">
        <f>SUMIFS('2013Figures'!$J:$J,'2013Figures'!$C:$C,$A186,'2013Figures'!$H:$H,$B186,'2013Figures'!$I:$I,$C186,'2013Figures'!$B:$B,"CyToBroker",'2013Figures'!$G:$G,"P1",'2013Figures'!$E:$E,$B$1)</f>
        <v>0</v>
      </c>
      <c r="J186" s="8">
        <v>201101</v>
      </c>
      <c r="L186" s="42">
        <f>SUMIFS('2012Figures'!$J:$J,'2012Figures'!$C:$C,$A186,'2012Figures'!$H:$H,$B186,'2012Figures'!$I:$I,$C186,'2012Figures'!$E:$E,$B$1)</f>
        <v>0</v>
      </c>
      <c r="M186" s="52">
        <f>SUMIFS('2012Figures'!$J:$J,'2012Figures'!$C:$C,$A186,'2012Figures'!$H:$H,$B186,'2012Figures'!$I:$I,$C186,'2012Figures'!$B:$B,"BrokerToCy",'2012Figures'!$G:$G,"E1",'2012Figures'!$E:$E,$B$1)</f>
        <v>0</v>
      </c>
      <c r="N186" s="52">
        <f>SUMIFS('2012Figures'!$J:$J,'2012Figures'!$C:$C,$A186,'2012Figures'!$H:$H,$B186,'2012Figures'!$I:$I,$C186,'2012Figures'!$B:$B,"BrokerToCy",'2012Figures'!$G:$G,"P1",'2012Figures'!$E:$E,$B$1)</f>
        <v>0</v>
      </c>
      <c r="O186" s="52">
        <f>SUMIFS('2012Figures'!$J:$J,'2012Figures'!$C:$C,$A186,'2012Figures'!$H:$H,$B186,'2012Figures'!$I:$I,$C186,'2012Figures'!$B:$B,"CyToBroker",'2012Figures'!$G:$G,"E1",'2012Figures'!$E:$E,$B$1)</f>
        <v>0</v>
      </c>
      <c r="P186" s="52">
        <f>SUMIFS('2012Figures'!$J:$J,'2012Figures'!$C:$C,$A186,'2012Figures'!$H:$H,$B186,'2012Figures'!$I:$I,$C186,'2012Figures'!$B:$B,"CyToBroker",'2012Figures'!$G:$G,"P1",'2012Figures'!$E:$E,$B$1)</f>
        <v>0</v>
      </c>
      <c r="R186" s="46" t="str">
        <f t="shared" si="23"/>
        <v/>
      </c>
      <c r="S186" s="46" t="str">
        <f t="shared" si="23"/>
        <v/>
      </c>
      <c r="T186" s="46" t="str">
        <f t="shared" si="23"/>
        <v/>
      </c>
      <c r="U186" s="46" t="str">
        <f t="shared" si="23"/>
        <v/>
      </c>
      <c r="V186" s="46" t="str">
        <f t="shared" si="23"/>
        <v/>
      </c>
    </row>
    <row r="187" spans="1:22" x14ac:dyDescent="0.2">
      <c r="A187" s="1">
        <v>118</v>
      </c>
      <c r="B187" s="1" t="s">
        <v>109</v>
      </c>
      <c r="C187" s="8">
        <v>5</v>
      </c>
      <c r="D187" s="29">
        <f>SUMIFS('2013Figures'!$J:$J,'2013Figures'!$C:$C,$A187,'2013Figures'!$H:$H,$B187,'2013Figures'!$I:$I,$C187,'2013Figures'!$E:$E,$B$1)</f>
        <v>0</v>
      </c>
      <c r="E187" s="9">
        <f>SUMIFS('2013Figures'!$J:$J,'2013Figures'!$C:$C,$A187,'2013Figures'!$H:$H,$B187,'2013Figures'!$I:$I,$C187,'2013Figures'!$B:$B,"BrokerToCy",'2013Figures'!$G:$G,"E1",'2013Figures'!$E:$E,$B$1)</f>
        <v>0</v>
      </c>
      <c r="F187" s="9">
        <f>SUMIFS('2013Figures'!$J:$J,'2013Figures'!$C:$C,$A187,'2013Figures'!$H:$H,$B187,'2013Figures'!$I:$I,$C187,'2013Figures'!$B:$B,"BrokerToCy",'2013Figures'!$G:$G,"P1",'2013Figures'!$E:$E,$B$1)</f>
        <v>0</v>
      </c>
      <c r="G187" s="9">
        <f>SUMIFS('2013Figures'!$J:$J,'2013Figures'!$C:$C,$A187,'2013Figures'!$H:$H,$B187,'2013Figures'!$I:$I,$C187,'2013Figures'!$B:$B,"CyToBroker",'2013Figures'!$G:$G,"E1",'2013Figures'!$E:$E,$B$1)</f>
        <v>0</v>
      </c>
      <c r="H187" s="9">
        <f>SUMIFS('2013Figures'!$J:$J,'2013Figures'!$C:$C,$A187,'2013Figures'!$H:$H,$B187,'2013Figures'!$I:$I,$C187,'2013Figures'!$B:$B,"CyToBroker",'2013Figures'!$G:$G,"P1",'2013Figures'!$E:$E,$B$1)</f>
        <v>0</v>
      </c>
      <c r="J187" s="8">
        <v>201001</v>
      </c>
      <c r="L187" s="42">
        <f>SUMIFS('2012Figures'!$J:$J,'2012Figures'!$C:$C,$A187,'2012Figures'!$H:$H,$B187,'2012Figures'!$I:$I,$C187,'2012Figures'!$E:$E,$B$1)</f>
        <v>0</v>
      </c>
      <c r="M187" s="52">
        <f>SUMIFS('2012Figures'!$J:$J,'2012Figures'!$C:$C,$A187,'2012Figures'!$H:$H,$B187,'2012Figures'!$I:$I,$C187,'2012Figures'!$B:$B,"BrokerToCy",'2012Figures'!$G:$G,"E1",'2012Figures'!$E:$E,$B$1)</f>
        <v>0</v>
      </c>
      <c r="N187" s="52">
        <f>SUMIFS('2012Figures'!$J:$J,'2012Figures'!$C:$C,$A187,'2012Figures'!$H:$H,$B187,'2012Figures'!$I:$I,$C187,'2012Figures'!$B:$B,"BrokerToCy",'2012Figures'!$G:$G,"P1",'2012Figures'!$E:$E,$B$1)</f>
        <v>0</v>
      </c>
      <c r="O187" s="52">
        <f>SUMIFS('2012Figures'!$J:$J,'2012Figures'!$C:$C,$A187,'2012Figures'!$H:$H,$B187,'2012Figures'!$I:$I,$C187,'2012Figures'!$B:$B,"CyToBroker",'2012Figures'!$G:$G,"E1",'2012Figures'!$E:$E,$B$1)</f>
        <v>0</v>
      </c>
      <c r="P187" s="52">
        <f>SUMIFS('2012Figures'!$J:$J,'2012Figures'!$C:$C,$A187,'2012Figures'!$H:$H,$B187,'2012Figures'!$I:$I,$C187,'2012Figures'!$B:$B,"CyToBroker",'2012Figures'!$G:$G,"P1",'2012Figures'!$E:$E,$B$1)</f>
        <v>0</v>
      </c>
      <c r="R187" s="46" t="str">
        <f t="shared" si="23"/>
        <v/>
      </c>
      <c r="S187" s="46" t="str">
        <f t="shared" si="23"/>
        <v/>
      </c>
      <c r="T187" s="46" t="str">
        <f t="shared" si="23"/>
        <v/>
      </c>
      <c r="U187" s="46" t="str">
        <f t="shared" si="23"/>
        <v/>
      </c>
      <c r="V187" s="46" t="str">
        <f t="shared" si="23"/>
        <v/>
      </c>
    </row>
    <row r="188" spans="1:22" x14ac:dyDescent="0.2">
      <c r="A188" s="1">
        <v>118</v>
      </c>
      <c r="B188" s="1" t="s">
        <v>109</v>
      </c>
      <c r="C188" s="8">
        <v>4</v>
      </c>
      <c r="D188" s="29">
        <f>SUMIFS('2013Figures'!$J:$J,'2013Figures'!$C:$C,$A188,'2013Figures'!$H:$H,$B188,'2013Figures'!$I:$I,$C188,'2013Figures'!$E:$E,$B$1)</f>
        <v>0</v>
      </c>
      <c r="E188" s="9">
        <f>SUMIFS('2013Figures'!$J:$J,'2013Figures'!$C:$C,$A188,'2013Figures'!$H:$H,$B188,'2013Figures'!$I:$I,$C188,'2013Figures'!$B:$B,"BrokerToCy",'2013Figures'!$G:$G,"E1",'2013Figures'!$E:$E,$B$1)</f>
        <v>0</v>
      </c>
      <c r="F188" s="9">
        <f>SUMIFS('2013Figures'!$J:$J,'2013Figures'!$C:$C,$A188,'2013Figures'!$H:$H,$B188,'2013Figures'!$I:$I,$C188,'2013Figures'!$B:$B,"BrokerToCy",'2013Figures'!$G:$G,"P1",'2013Figures'!$E:$E,$B$1)</f>
        <v>0</v>
      </c>
      <c r="G188" s="9">
        <f>SUMIFS('2013Figures'!$J:$J,'2013Figures'!$C:$C,$A188,'2013Figures'!$H:$H,$B188,'2013Figures'!$I:$I,$C188,'2013Figures'!$B:$B,"CyToBroker",'2013Figures'!$G:$G,"E1",'2013Figures'!$E:$E,$B$1)</f>
        <v>0</v>
      </c>
      <c r="H188" s="9">
        <f>SUMIFS('2013Figures'!$J:$J,'2013Figures'!$C:$C,$A188,'2013Figures'!$H:$H,$B188,'2013Figures'!$I:$I,$C188,'2013Figures'!$B:$B,"CyToBroker",'2013Figures'!$G:$G,"P1",'2013Figures'!$E:$E,$B$1)</f>
        <v>0</v>
      </c>
      <c r="J188" s="8">
        <v>200901</v>
      </c>
      <c r="L188" s="42">
        <f>SUMIFS('2012Figures'!$J:$J,'2012Figures'!$C:$C,$A188,'2012Figures'!$H:$H,$B188,'2012Figures'!$I:$I,$C188,'2012Figures'!$E:$E,$B$1)</f>
        <v>0</v>
      </c>
      <c r="M188" s="52">
        <f>SUMIFS('2012Figures'!$J:$J,'2012Figures'!$C:$C,$A188,'2012Figures'!$H:$H,$B188,'2012Figures'!$I:$I,$C188,'2012Figures'!$B:$B,"BrokerToCy",'2012Figures'!$G:$G,"E1",'2012Figures'!$E:$E,$B$1)</f>
        <v>0</v>
      </c>
      <c r="N188" s="52">
        <f>SUMIFS('2012Figures'!$J:$J,'2012Figures'!$C:$C,$A188,'2012Figures'!$H:$H,$B188,'2012Figures'!$I:$I,$C188,'2012Figures'!$B:$B,"BrokerToCy",'2012Figures'!$G:$G,"P1",'2012Figures'!$E:$E,$B$1)</f>
        <v>0</v>
      </c>
      <c r="O188" s="52">
        <f>SUMIFS('2012Figures'!$J:$J,'2012Figures'!$C:$C,$A188,'2012Figures'!$H:$H,$B188,'2012Figures'!$I:$I,$C188,'2012Figures'!$B:$B,"CyToBroker",'2012Figures'!$G:$G,"E1",'2012Figures'!$E:$E,$B$1)</f>
        <v>0</v>
      </c>
      <c r="P188" s="52">
        <f>SUMIFS('2012Figures'!$J:$J,'2012Figures'!$C:$C,$A188,'2012Figures'!$H:$H,$B188,'2012Figures'!$I:$I,$C188,'2012Figures'!$B:$B,"CyToBroker",'2012Figures'!$G:$G,"P1",'2012Figures'!$E:$E,$B$1)</f>
        <v>0</v>
      </c>
      <c r="R188" s="46" t="str">
        <f t="shared" si="23"/>
        <v/>
      </c>
      <c r="S188" s="46" t="str">
        <f t="shared" si="23"/>
        <v/>
      </c>
      <c r="T188" s="46" t="str">
        <f t="shared" si="23"/>
        <v/>
      </c>
      <c r="U188" s="46" t="str">
        <f t="shared" si="23"/>
        <v/>
      </c>
      <c r="V188" s="46" t="str">
        <f t="shared" si="23"/>
        <v/>
      </c>
    </row>
    <row r="189" spans="1:22" x14ac:dyDescent="0.2">
      <c r="A189" s="1">
        <v>118</v>
      </c>
      <c r="B189" s="1" t="s">
        <v>109</v>
      </c>
      <c r="C189" s="8">
        <v>3</v>
      </c>
      <c r="D189" s="29">
        <f>SUMIFS('2013Figures'!$J:$J,'2013Figures'!$C:$C,$A189,'2013Figures'!$H:$H,$B189,'2013Figures'!$I:$I,$C189,'2013Figures'!$E:$E,$B$1)</f>
        <v>0</v>
      </c>
      <c r="E189" s="9">
        <f>SUMIFS('2013Figures'!$J:$J,'2013Figures'!$C:$C,$A189,'2013Figures'!$H:$H,$B189,'2013Figures'!$I:$I,$C189,'2013Figures'!$B:$B,"BrokerToCy",'2013Figures'!$G:$G,"E1",'2013Figures'!$E:$E,$B$1)</f>
        <v>0</v>
      </c>
      <c r="F189" s="9">
        <f>SUMIFS('2013Figures'!$J:$J,'2013Figures'!$C:$C,$A189,'2013Figures'!$H:$H,$B189,'2013Figures'!$I:$I,$C189,'2013Figures'!$B:$B,"BrokerToCy",'2013Figures'!$G:$G,"P1",'2013Figures'!$E:$E,$B$1)</f>
        <v>0</v>
      </c>
      <c r="G189" s="9">
        <f>SUMIFS('2013Figures'!$J:$J,'2013Figures'!$C:$C,$A189,'2013Figures'!$H:$H,$B189,'2013Figures'!$I:$I,$C189,'2013Figures'!$B:$B,"CyToBroker",'2013Figures'!$G:$G,"E1",'2013Figures'!$E:$E,$B$1)</f>
        <v>0</v>
      </c>
      <c r="H189" s="9">
        <f>SUMIFS('2013Figures'!$J:$J,'2013Figures'!$C:$C,$A189,'2013Figures'!$H:$H,$B189,'2013Figures'!$I:$I,$C189,'2013Figures'!$B:$B,"CyToBroker",'2013Figures'!$G:$G,"P1",'2013Figures'!$E:$E,$B$1)</f>
        <v>0</v>
      </c>
      <c r="J189" s="8">
        <v>200801</v>
      </c>
      <c r="L189" s="42">
        <f>SUMIFS('2012Figures'!$J:$J,'2012Figures'!$C:$C,$A189,'2012Figures'!$H:$H,$B189,'2012Figures'!$I:$I,$C189,'2012Figures'!$E:$E,$B$1)</f>
        <v>0</v>
      </c>
      <c r="M189" s="52">
        <f>SUMIFS('2012Figures'!$J:$J,'2012Figures'!$C:$C,$A189,'2012Figures'!$H:$H,$B189,'2012Figures'!$I:$I,$C189,'2012Figures'!$B:$B,"BrokerToCy",'2012Figures'!$G:$G,"E1",'2012Figures'!$E:$E,$B$1)</f>
        <v>0</v>
      </c>
      <c r="N189" s="52">
        <f>SUMIFS('2012Figures'!$J:$J,'2012Figures'!$C:$C,$A189,'2012Figures'!$H:$H,$B189,'2012Figures'!$I:$I,$C189,'2012Figures'!$B:$B,"BrokerToCy",'2012Figures'!$G:$G,"P1",'2012Figures'!$E:$E,$B$1)</f>
        <v>0</v>
      </c>
      <c r="O189" s="52">
        <f>SUMIFS('2012Figures'!$J:$J,'2012Figures'!$C:$C,$A189,'2012Figures'!$H:$H,$B189,'2012Figures'!$I:$I,$C189,'2012Figures'!$B:$B,"CyToBroker",'2012Figures'!$G:$G,"E1",'2012Figures'!$E:$E,$B$1)</f>
        <v>0</v>
      </c>
      <c r="P189" s="52">
        <f>SUMIFS('2012Figures'!$J:$J,'2012Figures'!$C:$C,$A189,'2012Figures'!$H:$H,$B189,'2012Figures'!$I:$I,$C189,'2012Figures'!$B:$B,"CyToBroker",'2012Figures'!$G:$G,"P1",'2012Figures'!$E:$E,$B$1)</f>
        <v>0</v>
      </c>
      <c r="R189" s="46" t="str">
        <f t="shared" si="23"/>
        <v/>
      </c>
      <c r="S189" s="46" t="str">
        <f t="shared" si="23"/>
        <v/>
      </c>
      <c r="T189" s="46" t="str">
        <f t="shared" si="23"/>
        <v/>
      </c>
      <c r="U189" s="46" t="str">
        <f t="shared" si="23"/>
        <v/>
      </c>
      <c r="V189" s="46" t="str">
        <f t="shared" si="23"/>
        <v/>
      </c>
    </row>
    <row r="190" spans="1:22" x14ac:dyDescent="0.2">
      <c r="A190" s="1">
        <v>118</v>
      </c>
      <c r="B190" s="1" t="s">
        <v>109</v>
      </c>
      <c r="C190" s="8">
        <v>2</v>
      </c>
      <c r="D190" s="29">
        <f>SUMIFS('2013Figures'!$J:$J,'2013Figures'!$C:$C,$A190,'2013Figures'!$H:$H,$B190,'2013Figures'!$I:$I,$C190,'2013Figures'!$E:$E,$B$1)</f>
        <v>0</v>
      </c>
      <c r="E190" s="9">
        <f>SUMIFS('2013Figures'!$J:$J,'2013Figures'!$C:$C,$A190,'2013Figures'!$H:$H,$B190,'2013Figures'!$I:$I,$C190,'2013Figures'!$B:$B,"BrokerToCy",'2013Figures'!$G:$G,"E1",'2013Figures'!$E:$E,$B$1)</f>
        <v>0</v>
      </c>
      <c r="F190" s="9">
        <f>SUMIFS('2013Figures'!$J:$J,'2013Figures'!$C:$C,$A190,'2013Figures'!$H:$H,$B190,'2013Figures'!$I:$I,$C190,'2013Figures'!$B:$B,"BrokerToCy",'2013Figures'!$G:$G,"P1",'2013Figures'!$E:$E,$B$1)</f>
        <v>0</v>
      </c>
      <c r="G190" s="9">
        <f>SUMIFS('2013Figures'!$J:$J,'2013Figures'!$C:$C,$A190,'2013Figures'!$H:$H,$B190,'2013Figures'!$I:$I,$C190,'2013Figures'!$B:$B,"CyToBroker",'2013Figures'!$G:$G,"E1",'2013Figures'!$E:$E,$B$1)</f>
        <v>0</v>
      </c>
      <c r="H190" s="9">
        <f>SUMIFS('2013Figures'!$J:$J,'2013Figures'!$C:$C,$A190,'2013Figures'!$H:$H,$B190,'2013Figures'!$I:$I,$C190,'2013Figures'!$B:$B,"CyToBroker",'2013Figures'!$G:$G,"P1",'2013Figures'!$E:$E,$B$1)</f>
        <v>0</v>
      </c>
      <c r="J190" s="8">
        <v>200701</v>
      </c>
      <c r="L190" s="42">
        <f>SUMIFS('2012Figures'!$J:$J,'2012Figures'!$C:$C,$A190,'2012Figures'!$H:$H,$B190,'2012Figures'!$I:$I,$C190,'2012Figures'!$E:$E,$B$1)</f>
        <v>0</v>
      </c>
      <c r="M190" s="52">
        <f>SUMIFS('2012Figures'!$J:$J,'2012Figures'!$C:$C,$A190,'2012Figures'!$H:$H,$B190,'2012Figures'!$I:$I,$C190,'2012Figures'!$B:$B,"BrokerToCy",'2012Figures'!$G:$G,"E1",'2012Figures'!$E:$E,$B$1)</f>
        <v>0</v>
      </c>
      <c r="N190" s="52">
        <f>SUMIFS('2012Figures'!$J:$J,'2012Figures'!$C:$C,$A190,'2012Figures'!$H:$H,$B190,'2012Figures'!$I:$I,$C190,'2012Figures'!$B:$B,"BrokerToCy",'2012Figures'!$G:$G,"P1",'2012Figures'!$E:$E,$B$1)</f>
        <v>0</v>
      </c>
      <c r="O190" s="52">
        <f>SUMIFS('2012Figures'!$J:$J,'2012Figures'!$C:$C,$A190,'2012Figures'!$H:$H,$B190,'2012Figures'!$I:$I,$C190,'2012Figures'!$B:$B,"CyToBroker",'2012Figures'!$G:$G,"E1",'2012Figures'!$E:$E,$B$1)</f>
        <v>0</v>
      </c>
      <c r="P190" s="52">
        <f>SUMIFS('2012Figures'!$J:$J,'2012Figures'!$C:$C,$A190,'2012Figures'!$H:$H,$B190,'2012Figures'!$I:$I,$C190,'2012Figures'!$B:$B,"CyToBroker",'2012Figures'!$G:$G,"P1",'2012Figures'!$E:$E,$B$1)</f>
        <v>0</v>
      </c>
      <c r="R190" s="46" t="str">
        <f t="shared" si="23"/>
        <v/>
      </c>
      <c r="S190" s="46" t="str">
        <f t="shared" si="23"/>
        <v/>
      </c>
      <c r="T190" s="46" t="str">
        <f t="shared" si="23"/>
        <v/>
      </c>
      <c r="U190" s="46" t="str">
        <f t="shared" si="23"/>
        <v/>
      </c>
      <c r="V190" s="46" t="str">
        <f t="shared" si="23"/>
        <v/>
      </c>
    </row>
    <row r="191" spans="1:22" x14ac:dyDescent="0.2">
      <c r="A191" s="1">
        <v>118</v>
      </c>
      <c r="B191" s="1" t="s">
        <v>109</v>
      </c>
      <c r="C191" s="8">
        <v>1</v>
      </c>
      <c r="D191" s="29">
        <f>SUMIFS('2013Figures'!$J:$J,'2013Figures'!$C:$C,$A191,'2013Figures'!$H:$H,$B191,'2013Figures'!$I:$I,$C191,'2013Figures'!$E:$E,$B$1)</f>
        <v>0</v>
      </c>
      <c r="E191" s="9">
        <f>SUMIFS('2013Figures'!$J:$J,'2013Figures'!$C:$C,$A191,'2013Figures'!$H:$H,$B191,'2013Figures'!$I:$I,$C191,'2013Figures'!$B:$B,"BrokerToCy",'2013Figures'!$G:$G,"E1",'2013Figures'!$E:$E,$B$1)</f>
        <v>0</v>
      </c>
      <c r="F191" s="9">
        <f>SUMIFS('2013Figures'!$J:$J,'2013Figures'!$C:$C,$A191,'2013Figures'!$H:$H,$B191,'2013Figures'!$I:$I,$C191,'2013Figures'!$B:$B,"BrokerToCy",'2013Figures'!$G:$G,"P1",'2013Figures'!$E:$E,$B$1)</f>
        <v>0</v>
      </c>
      <c r="G191" s="9">
        <f>SUMIFS('2013Figures'!$J:$J,'2013Figures'!$C:$C,$A191,'2013Figures'!$H:$H,$B191,'2013Figures'!$I:$I,$C191,'2013Figures'!$B:$B,"CyToBroker",'2013Figures'!$G:$G,"E1",'2013Figures'!$E:$E,$B$1)</f>
        <v>0</v>
      </c>
      <c r="H191" s="9">
        <f>SUMIFS('2013Figures'!$J:$J,'2013Figures'!$C:$C,$A191,'2013Figures'!$H:$H,$B191,'2013Figures'!$I:$I,$C191,'2013Figures'!$B:$B,"CyToBroker",'2013Figures'!$G:$G,"P1",'2013Figures'!$E:$E,$B$1)</f>
        <v>0</v>
      </c>
      <c r="J191" s="8">
        <v>200601</v>
      </c>
      <c r="L191" s="42">
        <f>SUMIFS('2012Figures'!$J:$J,'2012Figures'!$C:$C,$A191,'2012Figures'!$H:$H,$B191,'2012Figures'!$I:$I,$C191,'2012Figures'!$E:$E,$B$1)</f>
        <v>0</v>
      </c>
      <c r="M191" s="52">
        <f>SUMIFS('2012Figures'!$J:$J,'2012Figures'!$C:$C,$A191,'2012Figures'!$H:$H,$B191,'2012Figures'!$I:$I,$C191,'2012Figures'!$B:$B,"BrokerToCy",'2012Figures'!$G:$G,"E1",'2012Figures'!$E:$E,$B$1)</f>
        <v>0</v>
      </c>
      <c r="N191" s="52">
        <f>SUMIFS('2012Figures'!$J:$J,'2012Figures'!$C:$C,$A191,'2012Figures'!$H:$H,$B191,'2012Figures'!$I:$I,$C191,'2012Figures'!$B:$B,"BrokerToCy",'2012Figures'!$G:$G,"P1",'2012Figures'!$E:$E,$B$1)</f>
        <v>0</v>
      </c>
      <c r="O191" s="52">
        <f>SUMIFS('2012Figures'!$J:$J,'2012Figures'!$C:$C,$A191,'2012Figures'!$H:$H,$B191,'2012Figures'!$I:$I,$C191,'2012Figures'!$B:$B,"CyToBroker",'2012Figures'!$G:$G,"E1",'2012Figures'!$E:$E,$B$1)</f>
        <v>0</v>
      </c>
      <c r="P191" s="52">
        <f>SUMIFS('2012Figures'!$J:$J,'2012Figures'!$C:$C,$A191,'2012Figures'!$H:$H,$B191,'2012Figures'!$I:$I,$C191,'2012Figures'!$B:$B,"CyToBroker",'2012Figures'!$G:$G,"P1",'2012Figures'!$E:$E,$B$1)</f>
        <v>0</v>
      </c>
      <c r="R191" s="46" t="str">
        <f t="shared" si="23"/>
        <v/>
      </c>
      <c r="S191" s="46" t="str">
        <f t="shared" si="23"/>
        <v/>
      </c>
      <c r="T191" s="46" t="str">
        <f t="shared" si="23"/>
        <v/>
      </c>
      <c r="U191" s="46" t="str">
        <f t="shared" si="23"/>
        <v/>
      </c>
      <c r="V191" s="46" t="str">
        <f t="shared" si="23"/>
        <v/>
      </c>
    </row>
    <row r="192" spans="1:22" x14ac:dyDescent="0.2">
      <c r="A192" s="1">
        <v>118</v>
      </c>
      <c r="B192" s="1" t="s">
        <v>109</v>
      </c>
      <c r="D192" s="29">
        <f>SUMIFS('2013Figures'!$J:$J,'2013Figures'!$C:$C,$A192,'2013Figures'!$I:$I,"",'2013Figures'!$E:$E,$B$1)</f>
        <v>0</v>
      </c>
      <c r="E192" s="9">
        <f>SUMIFS('2013Figures'!$J:$J,'2013Figures'!$C:$C,$A192,'2013Figures'!$I:$I,"",'2013Figures'!$B:$B,"BrokerToCy",'2013Figures'!$G:$G,"E1",'2013Figures'!$E:$E,$B$1)</f>
        <v>0</v>
      </c>
      <c r="F192" s="9">
        <f>SUMIFS('2013Figures'!$J:$J,'2013Figures'!$C:$C,$A192,'2013Figures'!$I:$I,"",'2013Figures'!$B:$B,"BrokerToCy",'2013Figures'!$G:$G,"P1",'2013Figures'!$E:$E,$B$1)</f>
        <v>0</v>
      </c>
      <c r="G192" s="9">
        <f>SUMIFS('2013Figures'!$J:$J,'2013Figures'!$C:$C,$A192,'2013Figures'!$I:$I,"",'2013Figures'!$B:$B,"CyToBroker",'2013Figures'!$G:$G,"E1",'2013Figures'!$E:$E,$B$1)</f>
        <v>0</v>
      </c>
      <c r="H192" s="9">
        <f>SUMIFS('2013Figures'!$J:$J,'2013Figures'!$C:$C,$A192,'2013Figures'!$I:$I,"",'2013Figures'!$B:$B,"CyToBroker",'2013Figures'!$G:$G,"P1",'2013Figures'!$E:$E,$B$1)</f>
        <v>0</v>
      </c>
      <c r="J192" s="8" t="s">
        <v>131</v>
      </c>
      <c r="L192" s="42">
        <f>SUMIFS('2012Figures'!$J:$J,'2012Figures'!$C:$C,$A192,'2012Figures'!$I:$I,"",'2012Figures'!$E:$E,$B$1)</f>
        <v>0</v>
      </c>
      <c r="M192" s="52">
        <f>SUMIFS('2012Figures'!$J:$J,'2012Figures'!$C:$C,$A192,'2012Figures'!$I:$I,"",'2012Figures'!$B:$B,"BrokerToCy",'2012Figures'!$G:$G,"E1",'2012Figures'!$E:$E,$B$1)</f>
        <v>0</v>
      </c>
      <c r="N192" s="52">
        <f>SUMIFS('2012Figures'!$J:$J,'2012Figures'!$C:$C,$A192,'2012Figures'!$I:$I,"",'2012Figures'!$B:$B,"BrokerToCy",'2012Figures'!$G:$G,"P1",'2012Figures'!$E:$E,$B$1)</f>
        <v>0</v>
      </c>
      <c r="O192" s="52">
        <f>SUMIFS('2012Figures'!$J:$J,'2012Figures'!$C:$C,$A192,'2012Figures'!$I:$I,"",'2012Figures'!$B:$B,"CyToBroker",'2012Figures'!$G:$G,"E1",'2012Figures'!$E:$E,$B$1)</f>
        <v>0</v>
      </c>
      <c r="P192" s="52">
        <f>SUMIFS('2012Figures'!$J:$J,'2012Figures'!$C:$C,$A192,'2012Figures'!$I:$I,"",'2012Figures'!$B:$B,"CyToBroker",'2012Figures'!$G:$G,"P1",'2012Figures'!$E:$E,$B$1)</f>
        <v>0</v>
      </c>
      <c r="R192" s="46" t="str">
        <f t="shared" si="23"/>
        <v/>
      </c>
      <c r="S192" s="46" t="str">
        <f t="shared" si="23"/>
        <v/>
      </c>
      <c r="T192" s="46" t="str">
        <f t="shared" si="23"/>
        <v/>
      </c>
      <c r="U192" s="46" t="str">
        <f t="shared" si="23"/>
        <v/>
      </c>
      <c r="V192" s="46" t="str">
        <f t="shared" si="23"/>
        <v/>
      </c>
    </row>
    <row r="193" spans="1:22" x14ac:dyDescent="0.2">
      <c r="A193" s="21"/>
      <c r="B193" s="21" t="s">
        <v>92</v>
      </c>
      <c r="C193" s="22"/>
      <c r="D193" s="23">
        <f>SUM(E193:H193)</f>
        <v>0</v>
      </c>
      <c r="E193" s="23">
        <f t="shared" ref="E193:H193" si="26">SUM(E181:E192)</f>
        <v>0</v>
      </c>
      <c r="F193" s="23">
        <f t="shared" si="26"/>
        <v>0</v>
      </c>
      <c r="G193" s="23">
        <f t="shared" si="26"/>
        <v>0</v>
      </c>
      <c r="H193" s="23">
        <f t="shared" si="26"/>
        <v>0</v>
      </c>
      <c r="I193" s="21"/>
      <c r="J193" s="22"/>
      <c r="K193" s="21"/>
      <c r="L193" s="43">
        <f>SUM(M193:P193)</f>
        <v>0</v>
      </c>
      <c r="M193" s="43">
        <f t="shared" ref="M193:P193" si="27">SUM(M181:M192)</f>
        <v>0</v>
      </c>
      <c r="N193" s="43">
        <f t="shared" si="27"/>
        <v>0</v>
      </c>
      <c r="O193" s="43">
        <f t="shared" si="27"/>
        <v>0</v>
      </c>
      <c r="P193" s="43">
        <f t="shared" si="27"/>
        <v>0</v>
      </c>
      <c r="Q193" s="21"/>
      <c r="R193" s="21"/>
      <c r="S193" s="21"/>
      <c r="T193" s="21"/>
      <c r="U193" s="21"/>
      <c r="V193" s="21"/>
    </row>
    <row r="194" spans="1:22" x14ac:dyDescent="0.2">
      <c r="A194" s="28">
        <v>119</v>
      </c>
      <c r="B194" s="28" t="s">
        <v>110</v>
      </c>
      <c r="C194" s="17" t="s">
        <v>88</v>
      </c>
      <c r="D194" s="18">
        <f>SUMIFS('2013Figures'!$J:$J,'2013Figures'!$C:$C,$A194,'2013Figures'!$E:$E,$B$1)</f>
        <v>0</v>
      </c>
      <c r="E194" s="18">
        <f>SUMIFS('2013Figures'!$J:$J,'2013Figures'!$C:$C,$A194,'2013Figures'!$B:$B,"BrokerToCy",'2013Figures'!$G:$G,"E1",'2013Figures'!$E:$E,$B$1)</f>
        <v>0</v>
      </c>
      <c r="F194" s="18">
        <f>SUMIFS('2013Figures'!$J:$J,'2013Figures'!$C:$C,$A194,'2013Figures'!$B:$B,"BrokerToCy",'2013Figures'!$G:$G,"P1",'2013Figures'!$E:$E,$B$1)</f>
        <v>0</v>
      </c>
      <c r="G194" s="18">
        <f>SUMIFS('2013Figures'!$J:$J,'2013Figures'!$C:$C,$A194,'2013Figures'!$B:$B,"CyToBroker",'2013Figures'!$G:$G,"E1",'2013Figures'!$E:$E,$B$1)</f>
        <v>0</v>
      </c>
      <c r="H194" s="18">
        <f>SUMIFS('2013Figures'!$J:$J,'2013Figures'!$C:$C,$A194,'2013Figures'!$B:$B,"CyToBroker",'2013Figures'!$G:$G,"P1",'2013Figures'!$E:$E,$B$1)</f>
        <v>0</v>
      </c>
      <c r="I194" s="28"/>
      <c r="J194" s="17"/>
      <c r="K194" s="28"/>
      <c r="L194" s="50">
        <f>SUMIFS('2012Figures'!$J:$J,'2012Figures'!$C:$C,$A194,'2012Figures'!$E:$E,$B$1)</f>
        <v>0</v>
      </c>
      <c r="M194" s="50">
        <f>SUMIFS('2012Figures'!$J:$J,'2012Figures'!$C:$C,$A194,'2012Figures'!$B:$B,"BrokerToCy",'2012Figures'!$G:$G,"E1",'2012Figures'!$E:$E,$B$1)</f>
        <v>0</v>
      </c>
      <c r="N194" s="50">
        <f>SUMIFS('2012Figures'!$J:$J,'2012Figures'!$C:$C,$A194,'2012Figures'!$B:$B,"BrokerToCy",'2012Figures'!$G:$G,"P1",'2012Figures'!$E:$E,$B$1)</f>
        <v>0</v>
      </c>
      <c r="O194" s="50">
        <f>SUMIFS('2012Figures'!$J:$J,'2012Figures'!$C:$C,$A194,'2012Figures'!$B:$B,"CyToBroker",'2012Figures'!$G:$G,"E1",'2012Figures'!$E:$E,$B$1)</f>
        <v>0</v>
      </c>
      <c r="P194" s="50">
        <f>SUMIFS('2012Figures'!$J:$J,'2012Figures'!$C:$C,$A194,'2012Figures'!$B:$B,"CyToBroker",'2012Figures'!$G:$G,"P1",'2012Figures'!$E:$E,$B$1)</f>
        <v>0</v>
      </c>
      <c r="Q194" s="28"/>
      <c r="R194" s="46" t="str">
        <f t="shared" si="23"/>
        <v/>
      </c>
      <c r="S194" s="46" t="str">
        <f t="shared" si="23"/>
        <v/>
      </c>
      <c r="T194" s="46" t="str">
        <f t="shared" si="23"/>
        <v/>
      </c>
      <c r="U194" s="46" t="str">
        <f t="shared" si="23"/>
        <v/>
      </c>
      <c r="V194" s="46" t="str">
        <f t="shared" si="23"/>
        <v/>
      </c>
    </row>
    <row r="195" spans="1:22" x14ac:dyDescent="0.2">
      <c r="A195" s="1">
        <v>119</v>
      </c>
      <c r="B195" s="1" t="s">
        <v>110</v>
      </c>
      <c r="C195" s="8">
        <v>9</v>
      </c>
      <c r="D195" s="29">
        <f>SUMIFS('2013Figures'!$J:$J,'2013Figures'!$C:$C,$A195,'2013Figures'!$H:$H,$B195,'2013Figures'!$I:$I,$C195,'2013Figures'!$E:$E,$B$1)</f>
        <v>0</v>
      </c>
      <c r="E195" s="9">
        <f>SUMIFS('2013Figures'!$J:$J,'2013Figures'!$C:$C,$A195,'2013Figures'!$H:$H,$B195,'2013Figures'!$I:$I,$C195,'2013Figures'!$B:$B,"BrokerToCy",'2013Figures'!$G:$G,"E1",'2013Figures'!$E:$E,$B$1)</f>
        <v>0</v>
      </c>
      <c r="F195" s="9">
        <f>SUMIFS('2013Figures'!$J:$J,'2013Figures'!$C:$C,$A195,'2013Figures'!$H:$H,$B195,'2013Figures'!$I:$I,$C195,'2013Figures'!$B:$B,"BrokerToCy",'2013Figures'!$G:$G,"P1",'2013Figures'!$E:$E,$B$1)</f>
        <v>0</v>
      </c>
      <c r="G195" s="9">
        <f>SUMIFS('2013Figures'!$J:$J,'2013Figures'!$C:$C,$A195,'2013Figures'!$H:$H,$B195,'2013Figures'!$I:$I,$C195,'2013Figures'!$B:$B,"CyToBroker",'2013Figures'!$G:$G,"E1",'2013Figures'!$E:$E,$B$1)</f>
        <v>0</v>
      </c>
      <c r="H195" s="9">
        <f>SUMIFS('2013Figures'!$J:$J,'2013Figures'!$C:$C,$A195,'2013Figures'!$H:$H,$B195,'2013Figures'!$I:$I,$C195,'2013Figures'!$B:$B,"CyToBroker",'2013Figures'!$G:$G,"P1",'2013Figures'!$E:$E,$B$1)</f>
        <v>0</v>
      </c>
      <c r="I195" s="33"/>
      <c r="J195" s="34"/>
      <c r="K195" s="33"/>
      <c r="L195" s="42">
        <f>SUMIFS('2012Figures'!$J:$J,'2012Figures'!$C:$C,$A195,'2012Figures'!$H:$H,$B195,'2012Figures'!$I:$I,$C195,'2012Figures'!$E:$E,$B$1)</f>
        <v>0</v>
      </c>
      <c r="M195" s="52">
        <f>SUMIFS('2012Figures'!$J:$J,'2012Figures'!$C:$C,$A195,'2012Figures'!$H:$H,$B195,'2012Figures'!$I:$I,$C195,'2012Figures'!$B:$B,"BrokerToCy",'2012Figures'!$G:$G,"E1",'2012Figures'!$E:$E,$B$1)</f>
        <v>0</v>
      </c>
      <c r="N195" s="52">
        <f>SUMIFS('2012Figures'!$J:$J,'2012Figures'!$C:$C,$A195,'2012Figures'!$H:$H,$B195,'2012Figures'!$I:$I,$C195,'2012Figures'!$B:$B,"BrokerToCy",'2012Figures'!$G:$G,"P1",'2012Figures'!$E:$E,$B$1)</f>
        <v>0</v>
      </c>
      <c r="O195" s="52">
        <f>SUMIFS('2012Figures'!$J:$J,'2012Figures'!$C:$C,$A195,'2012Figures'!$H:$H,$B195,'2012Figures'!$I:$I,$C195,'2012Figures'!$B:$B,"CyToBroker",'2012Figures'!$G:$G,"E1",'2012Figures'!$E:$E,$B$1)</f>
        <v>0</v>
      </c>
      <c r="P195" s="52">
        <f>SUMIFS('2012Figures'!$J:$J,'2012Figures'!$C:$C,$A195,'2012Figures'!$H:$H,$B195,'2012Figures'!$I:$I,$C195,'2012Figures'!$B:$B,"CyToBroker",'2012Figures'!$G:$G,"P1",'2012Figures'!$E:$E,$B$1)</f>
        <v>0</v>
      </c>
      <c r="Q195" s="33"/>
      <c r="R195" s="46" t="str">
        <f t="shared" si="23"/>
        <v/>
      </c>
      <c r="S195" s="46" t="str">
        <f t="shared" si="23"/>
        <v/>
      </c>
      <c r="T195" s="46" t="str">
        <f t="shared" si="23"/>
        <v/>
      </c>
      <c r="U195" s="46" t="str">
        <f t="shared" si="23"/>
        <v/>
      </c>
      <c r="V195" s="46" t="str">
        <f t="shared" si="23"/>
        <v/>
      </c>
    </row>
    <row r="196" spans="1:22" x14ac:dyDescent="0.2">
      <c r="A196" s="1">
        <v>119</v>
      </c>
      <c r="B196" s="1" t="s">
        <v>110</v>
      </c>
      <c r="C196" s="8">
        <v>8</v>
      </c>
      <c r="D196" s="29">
        <f>SUMIFS('2013Figures'!$J:$J,'2013Figures'!$C:$C,$A196,'2013Figures'!$H:$H,$B196,'2013Figures'!$I:$I,$C196,'2013Figures'!$E:$E,$B$1)</f>
        <v>0</v>
      </c>
      <c r="E196" s="9">
        <f>SUMIFS('2013Figures'!$J:$J,'2013Figures'!$C:$C,$A196,'2013Figures'!$H:$H,$B196,'2013Figures'!$I:$I,$C196,'2013Figures'!$B:$B,"BrokerToCy",'2013Figures'!$G:$G,"E1",'2013Figures'!$E:$E,$B$1)</f>
        <v>0</v>
      </c>
      <c r="F196" s="9">
        <f>SUMIFS('2013Figures'!$J:$J,'2013Figures'!$C:$C,$A196,'2013Figures'!$H:$H,$B196,'2013Figures'!$I:$I,$C196,'2013Figures'!$B:$B,"BrokerToCy",'2013Figures'!$G:$G,"P1",'2013Figures'!$E:$E,$B$1)</f>
        <v>0</v>
      </c>
      <c r="G196" s="9">
        <f>SUMIFS('2013Figures'!$J:$J,'2013Figures'!$C:$C,$A196,'2013Figures'!$H:$H,$B196,'2013Figures'!$I:$I,$C196,'2013Figures'!$B:$B,"CyToBroker",'2013Figures'!$G:$G,"E1",'2013Figures'!$E:$E,$B$1)</f>
        <v>0</v>
      </c>
      <c r="H196" s="9">
        <f>SUMIFS('2013Figures'!$J:$J,'2013Figures'!$C:$C,$A196,'2013Figures'!$H:$H,$B196,'2013Figures'!$I:$I,$C196,'2013Figures'!$B:$B,"CyToBroker",'2013Figures'!$G:$G,"P1",'2013Figures'!$E:$E,$B$1)</f>
        <v>0</v>
      </c>
      <c r="I196" s="33"/>
      <c r="J196" s="34">
        <v>201501</v>
      </c>
      <c r="K196" s="33"/>
      <c r="L196" s="42">
        <f>SUMIFS('2012Figures'!$J:$J,'2012Figures'!$C:$C,$A196,'2012Figures'!$H:$H,$B196,'2012Figures'!$I:$I,$C196,'2012Figures'!$E:$E,$B$1)</f>
        <v>0</v>
      </c>
      <c r="M196" s="52">
        <f>SUMIFS('2012Figures'!$J:$J,'2012Figures'!$C:$C,$A196,'2012Figures'!$H:$H,$B196,'2012Figures'!$I:$I,$C196,'2012Figures'!$B:$B,"BrokerToCy",'2012Figures'!$G:$G,"E1",'2012Figures'!$E:$E,$B$1)</f>
        <v>0</v>
      </c>
      <c r="N196" s="52">
        <f>SUMIFS('2012Figures'!$J:$J,'2012Figures'!$C:$C,$A196,'2012Figures'!$H:$H,$B196,'2012Figures'!$I:$I,$C196,'2012Figures'!$B:$B,"BrokerToCy",'2012Figures'!$G:$G,"P1",'2012Figures'!$E:$E,$B$1)</f>
        <v>0</v>
      </c>
      <c r="O196" s="52">
        <f>SUMIFS('2012Figures'!$J:$J,'2012Figures'!$C:$C,$A196,'2012Figures'!$H:$H,$B196,'2012Figures'!$I:$I,$C196,'2012Figures'!$B:$B,"CyToBroker",'2012Figures'!$G:$G,"E1",'2012Figures'!$E:$E,$B$1)</f>
        <v>0</v>
      </c>
      <c r="P196" s="52">
        <f>SUMIFS('2012Figures'!$J:$J,'2012Figures'!$C:$C,$A196,'2012Figures'!$H:$H,$B196,'2012Figures'!$I:$I,$C196,'2012Figures'!$B:$B,"CyToBroker",'2012Figures'!$G:$G,"P1",'2012Figures'!$E:$E,$B$1)</f>
        <v>0</v>
      </c>
      <c r="Q196" s="33"/>
      <c r="R196" s="46" t="str">
        <f t="shared" si="23"/>
        <v/>
      </c>
      <c r="S196" s="46" t="str">
        <f t="shared" si="23"/>
        <v/>
      </c>
      <c r="T196" s="46" t="str">
        <f t="shared" si="23"/>
        <v/>
      </c>
      <c r="U196" s="46" t="str">
        <f t="shared" si="23"/>
        <v/>
      </c>
      <c r="V196" s="46" t="str">
        <f t="shared" si="23"/>
        <v/>
      </c>
    </row>
    <row r="197" spans="1:22" x14ac:dyDescent="0.2">
      <c r="A197" s="1">
        <v>119</v>
      </c>
      <c r="B197" s="1" t="s">
        <v>110</v>
      </c>
      <c r="C197" s="8">
        <v>7</v>
      </c>
      <c r="D197" s="29">
        <f>SUMIFS('2013Figures'!$J:$J,'2013Figures'!$C:$C,$A197,'2013Figures'!$H:$H,$B197,'2013Figures'!$I:$I,$C197,'2013Figures'!$E:$E,$B$1)</f>
        <v>0</v>
      </c>
      <c r="E197" s="9">
        <f>SUMIFS('2013Figures'!$J:$J,'2013Figures'!$C:$C,$A197,'2013Figures'!$H:$H,$B197,'2013Figures'!$I:$I,$C197,'2013Figures'!$B:$B,"BrokerToCy",'2013Figures'!$G:$G,"E1",'2013Figures'!$E:$E,$B$1)</f>
        <v>0</v>
      </c>
      <c r="F197" s="9">
        <f>SUMIFS('2013Figures'!$J:$J,'2013Figures'!$C:$C,$A197,'2013Figures'!$H:$H,$B197,'2013Figures'!$I:$I,$C197,'2013Figures'!$B:$B,"BrokerToCy",'2013Figures'!$G:$G,"P1",'2013Figures'!$E:$E,$B$1)</f>
        <v>0</v>
      </c>
      <c r="G197" s="9">
        <f>SUMIFS('2013Figures'!$J:$J,'2013Figures'!$C:$C,$A197,'2013Figures'!$H:$H,$B197,'2013Figures'!$I:$I,$C197,'2013Figures'!$B:$B,"CyToBroker",'2013Figures'!$G:$G,"E1",'2013Figures'!$E:$E,$B$1)</f>
        <v>0</v>
      </c>
      <c r="H197" s="9">
        <f>SUMIFS('2013Figures'!$J:$J,'2013Figures'!$C:$C,$A197,'2013Figures'!$H:$H,$B197,'2013Figures'!$I:$I,$C197,'2013Figures'!$B:$B,"CyToBroker",'2013Figures'!$G:$G,"P1",'2013Figures'!$E:$E,$B$1)</f>
        <v>0</v>
      </c>
      <c r="J197" s="8">
        <v>201401</v>
      </c>
      <c r="L197" s="42">
        <f>SUMIFS('2012Figures'!$J:$J,'2012Figures'!$C:$C,$A197,'2012Figures'!$H:$H,$B197,'2012Figures'!$I:$I,$C197,'2012Figures'!$E:$E,$B$1)</f>
        <v>0</v>
      </c>
      <c r="M197" s="52">
        <f>SUMIFS('2012Figures'!$J:$J,'2012Figures'!$C:$C,$A197,'2012Figures'!$H:$H,$B197,'2012Figures'!$I:$I,$C197,'2012Figures'!$B:$B,"BrokerToCy",'2012Figures'!$G:$G,"E1",'2012Figures'!$E:$E,$B$1)</f>
        <v>0</v>
      </c>
      <c r="N197" s="52">
        <f>SUMIFS('2012Figures'!$J:$J,'2012Figures'!$C:$C,$A197,'2012Figures'!$H:$H,$B197,'2012Figures'!$I:$I,$C197,'2012Figures'!$B:$B,"BrokerToCy",'2012Figures'!$G:$G,"P1",'2012Figures'!$E:$E,$B$1)</f>
        <v>0</v>
      </c>
      <c r="O197" s="52">
        <f>SUMIFS('2012Figures'!$J:$J,'2012Figures'!$C:$C,$A197,'2012Figures'!$H:$H,$B197,'2012Figures'!$I:$I,$C197,'2012Figures'!$B:$B,"CyToBroker",'2012Figures'!$G:$G,"E1",'2012Figures'!$E:$E,$B$1)</f>
        <v>0</v>
      </c>
      <c r="P197" s="52">
        <f>SUMIFS('2012Figures'!$J:$J,'2012Figures'!$C:$C,$A197,'2012Figures'!$H:$H,$B197,'2012Figures'!$I:$I,$C197,'2012Figures'!$B:$B,"CyToBroker",'2012Figures'!$G:$G,"P1",'2012Figures'!$E:$E,$B$1)</f>
        <v>0</v>
      </c>
      <c r="R197" s="46" t="str">
        <f t="shared" si="23"/>
        <v/>
      </c>
      <c r="S197" s="46" t="str">
        <f t="shared" si="23"/>
        <v/>
      </c>
      <c r="T197" s="46" t="str">
        <f t="shared" si="23"/>
        <v/>
      </c>
      <c r="U197" s="46" t="str">
        <f t="shared" si="23"/>
        <v/>
      </c>
      <c r="V197" s="46" t="str">
        <f t="shared" si="23"/>
        <v/>
      </c>
    </row>
    <row r="198" spans="1:22" x14ac:dyDescent="0.2">
      <c r="A198" s="1">
        <v>119</v>
      </c>
      <c r="B198" s="1" t="s">
        <v>110</v>
      </c>
      <c r="C198" s="8">
        <v>6</v>
      </c>
      <c r="D198" s="29">
        <f>SUMIFS('2013Figures'!$J:$J,'2013Figures'!$C:$C,$A198,'2013Figures'!$H:$H,$B198,'2013Figures'!$I:$I,$C198,'2013Figures'!$E:$E,$B$1)</f>
        <v>0</v>
      </c>
      <c r="E198" s="9">
        <f>SUMIFS('2013Figures'!$J:$J,'2013Figures'!$C:$C,$A198,'2013Figures'!$H:$H,$B198,'2013Figures'!$I:$I,$C198,'2013Figures'!$B:$B,"BrokerToCy",'2013Figures'!$G:$G,"E1",'2013Figures'!$E:$E,$B$1)</f>
        <v>0</v>
      </c>
      <c r="F198" s="9">
        <f>SUMIFS('2013Figures'!$J:$J,'2013Figures'!$C:$C,$A198,'2013Figures'!$H:$H,$B198,'2013Figures'!$I:$I,$C198,'2013Figures'!$B:$B,"BrokerToCy",'2013Figures'!$G:$G,"P1",'2013Figures'!$E:$E,$B$1)</f>
        <v>0</v>
      </c>
      <c r="G198" s="9">
        <f>SUMIFS('2013Figures'!$J:$J,'2013Figures'!$C:$C,$A198,'2013Figures'!$H:$H,$B198,'2013Figures'!$I:$I,$C198,'2013Figures'!$B:$B,"CyToBroker",'2013Figures'!$G:$G,"E1",'2013Figures'!$E:$E,$B$1)</f>
        <v>0</v>
      </c>
      <c r="H198" s="9">
        <f>SUMIFS('2013Figures'!$J:$J,'2013Figures'!$C:$C,$A198,'2013Figures'!$H:$H,$B198,'2013Figures'!$I:$I,$C198,'2013Figures'!$B:$B,"CyToBroker",'2013Figures'!$G:$G,"P1",'2013Figures'!$E:$E,$B$1)</f>
        <v>0</v>
      </c>
      <c r="I198" s="30"/>
      <c r="J198" s="31">
        <v>201301</v>
      </c>
      <c r="K198" s="30"/>
      <c r="L198" s="42">
        <f>SUMIFS('2012Figures'!$J:$J,'2012Figures'!$C:$C,$A198,'2012Figures'!$H:$H,$B198,'2012Figures'!$I:$I,$C198,'2012Figures'!$E:$E,$B$1)</f>
        <v>0</v>
      </c>
      <c r="M198" s="52">
        <f>SUMIFS('2012Figures'!$J:$J,'2012Figures'!$C:$C,$A198,'2012Figures'!$H:$H,$B198,'2012Figures'!$I:$I,$C198,'2012Figures'!$B:$B,"BrokerToCy",'2012Figures'!$G:$G,"E1",'2012Figures'!$E:$E,$B$1)</f>
        <v>0</v>
      </c>
      <c r="N198" s="52">
        <f>SUMIFS('2012Figures'!$J:$J,'2012Figures'!$C:$C,$A198,'2012Figures'!$H:$H,$B198,'2012Figures'!$I:$I,$C198,'2012Figures'!$B:$B,"BrokerToCy",'2012Figures'!$G:$G,"P1",'2012Figures'!$E:$E,$B$1)</f>
        <v>0</v>
      </c>
      <c r="O198" s="52">
        <f>SUMIFS('2012Figures'!$J:$J,'2012Figures'!$C:$C,$A198,'2012Figures'!$H:$H,$B198,'2012Figures'!$I:$I,$C198,'2012Figures'!$B:$B,"CyToBroker",'2012Figures'!$G:$G,"E1",'2012Figures'!$E:$E,$B$1)</f>
        <v>0</v>
      </c>
      <c r="P198" s="52">
        <f>SUMIFS('2012Figures'!$J:$J,'2012Figures'!$C:$C,$A198,'2012Figures'!$H:$H,$B198,'2012Figures'!$I:$I,$C198,'2012Figures'!$B:$B,"CyToBroker",'2012Figures'!$G:$G,"P1",'2012Figures'!$E:$E,$B$1)</f>
        <v>0</v>
      </c>
      <c r="Q198" s="30"/>
      <c r="R198" s="46" t="str">
        <f t="shared" si="23"/>
        <v/>
      </c>
      <c r="S198" s="46" t="str">
        <f t="shared" si="23"/>
        <v/>
      </c>
      <c r="T198" s="46" t="str">
        <f t="shared" si="23"/>
        <v/>
      </c>
      <c r="U198" s="46" t="str">
        <f t="shared" si="23"/>
        <v/>
      </c>
      <c r="V198" s="46" t="str">
        <f t="shared" si="23"/>
        <v/>
      </c>
    </row>
    <row r="199" spans="1:22" x14ac:dyDescent="0.2">
      <c r="A199" s="1">
        <v>119</v>
      </c>
      <c r="B199" s="1" t="s">
        <v>110</v>
      </c>
      <c r="C199" s="8">
        <v>5</v>
      </c>
      <c r="D199" s="29">
        <f>SUMIFS('2013Figures'!$J:$J,'2013Figures'!$C:$C,$A199,'2013Figures'!$H:$H,$B199,'2013Figures'!$I:$I,$C199,'2013Figures'!$E:$E,$B$1)</f>
        <v>0</v>
      </c>
      <c r="E199" s="9">
        <f>SUMIFS('2013Figures'!$J:$J,'2013Figures'!$C:$C,$A199,'2013Figures'!$H:$H,$B199,'2013Figures'!$I:$I,$C199,'2013Figures'!$B:$B,"BrokerToCy",'2013Figures'!$G:$G,"E1",'2013Figures'!$E:$E,$B$1)</f>
        <v>0</v>
      </c>
      <c r="F199" s="9">
        <f>SUMIFS('2013Figures'!$J:$J,'2013Figures'!$C:$C,$A199,'2013Figures'!$H:$H,$B199,'2013Figures'!$I:$I,$C199,'2013Figures'!$B:$B,"BrokerToCy",'2013Figures'!$G:$G,"P1",'2013Figures'!$E:$E,$B$1)</f>
        <v>0</v>
      </c>
      <c r="G199" s="9">
        <f>SUMIFS('2013Figures'!$J:$J,'2013Figures'!$C:$C,$A199,'2013Figures'!$H:$H,$B199,'2013Figures'!$I:$I,$C199,'2013Figures'!$B:$B,"CyToBroker",'2013Figures'!$G:$G,"E1",'2013Figures'!$E:$E,$B$1)</f>
        <v>0</v>
      </c>
      <c r="H199" s="9">
        <f>SUMIFS('2013Figures'!$J:$J,'2013Figures'!$C:$C,$A199,'2013Figures'!$H:$H,$B199,'2013Figures'!$I:$I,$C199,'2013Figures'!$B:$B,"CyToBroker",'2013Figures'!$G:$G,"P1",'2013Figures'!$E:$E,$B$1)</f>
        <v>0</v>
      </c>
      <c r="J199" s="8">
        <v>201201</v>
      </c>
      <c r="L199" s="42">
        <f>SUMIFS('2012Figures'!$J:$J,'2012Figures'!$C:$C,$A199,'2012Figures'!$H:$H,$B199,'2012Figures'!$I:$I,$C199,'2012Figures'!$E:$E,$B$1)</f>
        <v>0</v>
      </c>
      <c r="M199" s="52">
        <f>SUMIFS('2012Figures'!$J:$J,'2012Figures'!$C:$C,$A199,'2012Figures'!$H:$H,$B199,'2012Figures'!$I:$I,$C199,'2012Figures'!$B:$B,"BrokerToCy",'2012Figures'!$G:$G,"E1",'2012Figures'!$E:$E,$B$1)</f>
        <v>0</v>
      </c>
      <c r="N199" s="52">
        <f>SUMIFS('2012Figures'!$J:$J,'2012Figures'!$C:$C,$A199,'2012Figures'!$H:$H,$B199,'2012Figures'!$I:$I,$C199,'2012Figures'!$B:$B,"BrokerToCy",'2012Figures'!$G:$G,"P1",'2012Figures'!$E:$E,$B$1)</f>
        <v>0</v>
      </c>
      <c r="O199" s="52">
        <f>SUMIFS('2012Figures'!$J:$J,'2012Figures'!$C:$C,$A199,'2012Figures'!$H:$H,$B199,'2012Figures'!$I:$I,$C199,'2012Figures'!$B:$B,"CyToBroker",'2012Figures'!$G:$G,"E1",'2012Figures'!$E:$E,$B$1)</f>
        <v>0</v>
      </c>
      <c r="P199" s="52">
        <f>SUMIFS('2012Figures'!$J:$J,'2012Figures'!$C:$C,$A199,'2012Figures'!$H:$H,$B199,'2012Figures'!$I:$I,$C199,'2012Figures'!$B:$B,"CyToBroker",'2012Figures'!$G:$G,"P1",'2012Figures'!$E:$E,$B$1)</f>
        <v>0</v>
      </c>
      <c r="R199" s="46" t="str">
        <f t="shared" si="23"/>
        <v/>
      </c>
      <c r="S199" s="46" t="str">
        <f t="shared" si="23"/>
        <v/>
      </c>
      <c r="T199" s="46" t="str">
        <f t="shared" si="23"/>
        <v/>
      </c>
      <c r="U199" s="46" t="str">
        <f t="shared" si="23"/>
        <v/>
      </c>
      <c r="V199" s="46" t="str">
        <f t="shared" si="23"/>
        <v/>
      </c>
    </row>
    <row r="200" spans="1:22" x14ac:dyDescent="0.2">
      <c r="A200" s="1">
        <v>119</v>
      </c>
      <c r="B200" s="1" t="s">
        <v>110</v>
      </c>
      <c r="C200" s="8">
        <v>4</v>
      </c>
      <c r="D200" s="29">
        <f>SUMIFS('2013Figures'!$J:$J,'2013Figures'!$C:$C,$A200,'2013Figures'!$H:$H,$B200,'2013Figures'!$I:$I,$C200,'2013Figures'!$E:$E,$B$1)</f>
        <v>0</v>
      </c>
      <c r="E200" s="9">
        <f>SUMIFS('2013Figures'!$J:$J,'2013Figures'!$C:$C,$A200,'2013Figures'!$H:$H,$B200,'2013Figures'!$I:$I,$C200,'2013Figures'!$B:$B,"BrokerToCy",'2013Figures'!$G:$G,"E1",'2013Figures'!$E:$E,$B$1)</f>
        <v>0</v>
      </c>
      <c r="F200" s="9">
        <f>SUMIFS('2013Figures'!$J:$J,'2013Figures'!$C:$C,$A200,'2013Figures'!$H:$H,$B200,'2013Figures'!$I:$I,$C200,'2013Figures'!$B:$B,"BrokerToCy",'2013Figures'!$G:$G,"P1",'2013Figures'!$E:$E,$B$1)</f>
        <v>0</v>
      </c>
      <c r="G200" s="9">
        <f>SUMIFS('2013Figures'!$J:$J,'2013Figures'!$C:$C,$A200,'2013Figures'!$H:$H,$B200,'2013Figures'!$I:$I,$C200,'2013Figures'!$B:$B,"CyToBroker",'2013Figures'!$G:$G,"E1",'2013Figures'!$E:$E,$B$1)</f>
        <v>0</v>
      </c>
      <c r="H200" s="9">
        <f>SUMIFS('2013Figures'!$J:$J,'2013Figures'!$C:$C,$A200,'2013Figures'!$H:$H,$B200,'2013Figures'!$I:$I,$C200,'2013Figures'!$B:$B,"CyToBroker",'2013Figures'!$G:$G,"P1",'2013Figures'!$E:$E,$B$1)</f>
        <v>0</v>
      </c>
      <c r="J200" s="8">
        <v>201101</v>
      </c>
      <c r="L200" s="42">
        <f>SUMIFS('2012Figures'!$J:$J,'2012Figures'!$C:$C,$A200,'2012Figures'!$H:$H,$B200,'2012Figures'!$I:$I,$C200,'2012Figures'!$E:$E,$B$1)</f>
        <v>0</v>
      </c>
      <c r="M200" s="52">
        <f>SUMIFS('2012Figures'!$J:$J,'2012Figures'!$C:$C,$A200,'2012Figures'!$H:$H,$B200,'2012Figures'!$I:$I,$C200,'2012Figures'!$B:$B,"BrokerToCy",'2012Figures'!$G:$G,"E1",'2012Figures'!$E:$E,$B$1)</f>
        <v>0</v>
      </c>
      <c r="N200" s="52">
        <f>SUMIFS('2012Figures'!$J:$J,'2012Figures'!$C:$C,$A200,'2012Figures'!$H:$H,$B200,'2012Figures'!$I:$I,$C200,'2012Figures'!$B:$B,"BrokerToCy",'2012Figures'!$G:$G,"P1",'2012Figures'!$E:$E,$B$1)</f>
        <v>0</v>
      </c>
      <c r="O200" s="52">
        <f>SUMIFS('2012Figures'!$J:$J,'2012Figures'!$C:$C,$A200,'2012Figures'!$H:$H,$B200,'2012Figures'!$I:$I,$C200,'2012Figures'!$B:$B,"CyToBroker",'2012Figures'!$G:$G,"E1",'2012Figures'!$E:$E,$B$1)</f>
        <v>0</v>
      </c>
      <c r="P200" s="52">
        <f>SUMIFS('2012Figures'!$J:$J,'2012Figures'!$C:$C,$A200,'2012Figures'!$H:$H,$B200,'2012Figures'!$I:$I,$C200,'2012Figures'!$B:$B,"CyToBroker",'2012Figures'!$G:$G,"P1",'2012Figures'!$E:$E,$B$1)</f>
        <v>0</v>
      </c>
      <c r="R200" s="46" t="str">
        <f t="shared" si="23"/>
        <v/>
      </c>
      <c r="S200" s="46" t="str">
        <f t="shared" si="23"/>
        <v/>
      </c>
      <c r="T200" s="46" t="str">
        <f t="shared" si="23"/>
        <v/>
      </c>
      <c r="U200" s="46" t="str">
        <f t="shared" si="23"/>
        <v/>
      </c>
      <c r="V200" s="46" t="str">
        <f t="shared" si="23"/>
        <v/>
      </c>
    </row>
    <row r="201" spans="1:22" x14ac:dyDescent="0.2">
      <c r="A201" s="1">
        <v>119</v>
      </c>
      <c r="B201" s="1" t="s">
        <v>110</v>
      </c>
      <c r="C201" s="8">
        <v>3</v>
      </c>
      <c r="D201" s="29">
        <f>SUMIFS('2013Figures'!$J:$J,'2013Figures'!$C:$C,$A201,'2013Figures'!$H:$H,$B201,'2013Figures'!$I:$I,$C201,'2013Figures'!$E:$E,$B$1)</f>
        <v>0</v>
      </c>
      <c r="E201" s="9">
        <f>SUMIFS('2013Figures'!$J:$J,'2013Figures'!$C:$C,$A201,'2013Figures'!$H:$H,$B201,'2013Figures'!$I:$I,$C201,'2013Figures'!$B:$B,"BrokerToCy",'2013Figures'!$G:$G,"E1",'2013Figures'!$E:$E,$B$1)</f>
        <v>0</v>
      </c>
      <c r="F201" s="9">
        <f>SUMIFS('2013Figures'!$J:$J,'2013Figures'!$C:$C,$A201,'2013Figures'!$H:$H,$B201,'2013Figures'!$I:$I,$C201,'2013Figures'!$B:$B,"BrokerToCy",'2013Figures'!$G:$G,"P1",'2013Figures'!$E:$E,$B$1)</f>
        <v>0</v>
      </c>
      <c r="G201" s="9">
        <f>SUMIFS('2013Figures'!$J:$J,'2013Figures'!$C:$C,$A201,'2013Figures'!$H:$H,$B201,'2013Figures'!$I:$I,$C201,'2013Figures'!$B:$B,"CyToBroker",'2013Figures'!$G:$G,"E1",'2013Figures'!$E:$E,$B$1)</f>
        <v>0</v>
      </c>
      <c r="H201" s="9">
        <f>SUMIFS('2013Figures'!$J:$J,'2013Figures'!$C:$C,$A201,'2013Figures'!$H:$H,$B201,'2013Figures'!$I:$I,$C201,'2013Figures'!$B:$B,"CyToBroker",'2013Figures'!$G:$G,"P1",'2013Figures'!$E:$E,$B$1)</f>
        <v>0</v>
      </c>
      <c r="J201" s="8">
        <v>201001</v>
      </c>
      <c r="L201" s="42">
        <f>SUMIFS('2012Figures'!$J:$J,'2012Figures'!$C:$C,$A201,'2012Figures'!$H:$H,$B201,'2012Figures'!$I:$I,$C201,'2012Figures'!$E:$E,$B$1)</f>
        <v>0</v>
      </c>
      <c r="M201" s="52">
        <f>SUMIFS('2012Figures'!$J:$J,'2012Figures'!$C:$C,$A201,'2012Figures'!$H:$H,$B201,'2012Figures'!$I:$I,$C201,'2012Figures'!$B:$B,"BrokerToCy",'2012Figures'!$G:$G,"E1",'2012Figures'!$E:$E,$B$1)</f>
        <v>0</v>
      </c>
      <c r="N201" s="52">
        <f>SUMIFS('2012Figures'!$J:$J,'2012Figures'!$C:$C,$A201,'2012Figures'!$H:$H,$B201,'2012Figures'!$I:$I,$C201,'2012Figures'!$B:$B,"BrokerToCy",'2012Figures'!$G:$G,"P1",'2012Figures'!$E:$E,$B$1)</f>
        <v>0</v>
      </c>
      <c r="O201" s="52">
        <f>SUMIFS('2012Figures'!$J:$J,'2012Figures'!$C:$C,$A201,'2012Figures'!$H:$H,$B201,'2012Figures'!$I:$I,$C201,'2012Figures'!$B:$B,"CyToBroker",'2012Figures'!$G:$G,"E1",'2012Figures'!$E:$E,$B$1)</f>
        <v>0</v>
      </c>
      <c r="P201" s="52">
        <f>SUMIFS('2012Figures'!$J:$J,'2012Figures'!$C:$C,$A201,'2012Figures'!$H:$H,$B201,'2012Figures'!$I:$I,$C201,'2012Figures'!$B:$B,"CyToBroker",'2012Figures'!$G:$G,"P1",'2012Figures'!$E:$E,$B$1)</f>
        <v>0</v>
      </c>
      <c r="R201" s="46" t="str">
        <f t="shared" si="23"/>
        <v/>
      </c>
      <c r="S201" s="46" t="str">
        <f t="shared" si="23"/>
        <v/>
      </c>
      <c r="T201" s="46" t="str">
        <f t="shared" si="23"/>
        <v/>
      </c>
      <c r="U201" s="46" t="str">
        <f t="shared" si="23"/>
        <v/>
      </c>
      <c r="V201" s="46" t="str">
        <f t="shared" si="23"/>
        <v/>
      </c>
    </row>
    <row r="202" spans="1:22" x14ac:dyDescent="0.2">
      <c r="A202" s="1">
        <v>119</v>
      </c>
      <c r="B202" s="1" t="s">
        <v>110</v>
      </c>
      <c r="C202" s="8">
        <v>2</v>
      </c>
      <c r="D202" s="29">
        <f>SUMIFS('2013Figures'!$J:$J,'2013Figures'!$C:$C,$A202,'2013Figures'!$H:$H,$B202,'2013Figures'!$I:$I,$C202,'2013Figures'!$E:$E,$B$1)</f>
        <v>0</v>
      </c>
      <c r="E202" s="9">
        <f>SUMIFS('2013Figures'!$J:$J,'2013Figures'!$C:$C,$A202,'2013Figures'!$H:$H,$B202,'2013Figures'!$I:$I,$C202,'2013Figures'!$B:$B,"BrokerToCy",'2013Figures'!$G:$G,"E1",'2013Figures'!$E:$E,$B$1)</f>
        <v>0</v>
      </c>
      <c r="F202" s="9">
        <f>SUMIFS('2013Figures'!$J:$J,'2013Figures'!$C:$C,$A202,'2013Figures'!$H:$H,$B202,'2013Figures'!$I:$I,$C202,'2013Figures'!$B:$B,"BrokerToCy",'2013Figures'!$G:$G,"P1",'2013Figures'!$E:$E,$B$1)</f>
        <v>0</v>
      </c>
      <c r="G202" s="9">
        <f>SUMIFS('2013Figures'!$J:$J,'2013Figures'!$C:$C,$A202,'2013Figures'!$H:$H,$B202,'2013Figures'!$I:$I,$C202,'2013Figures'!$B:$B,"CyToBroker",'2013Figures'!$G:$G,"E1",'2013Figures'!$E:$E,$B$1)</f>
        <v>0</v>
      </c>
      <c r="H202" s="9">
        <f>SUMIFS('2013Figures'!$J:$J,'2013Figures'!$C:$C,$A202,'2013Figures'!$H:$H,$B202,'2013Figures'!$I:$I,$C202,'2013Figures'!$B:$B,"CyToBroker",'2013Figures'!$G:$G,"P1",'2013Figures'!$E:$E,$B$1)</f>
        <v>0</v>
      </c>
      <c r="J202" s="8">
        <v>200901</v>
      </c>
      <c r="L202" s="42">
        <f>SUMIFS('2012Figures'!$J:$J,'2012Figures'!$C:$C,$A202,'2012Figures'!$H:$H,$B202,'2012Figures'!$I:$I,$C202,'2012Figures'!$E:$E,$B$1)</f>
        <v>0</v>
      </c>
      <c r="M202" s="52">
        <f>SUMIFS('2012Figures'!$J:$J,'2012Figures'!$C:$C,$A202,'2012Figures'!$H:$H,$B202,'2012Figures'!$I:$I,$C202,'2012Figures'!$B:$B,"BrokerToCy",'2012Figures'!$G:$G,"E1",'2012Figures'!$E:$E,$B$1)</f>
        <v>0</v>
      </c>
      <c r="N202" s="52">
        <f>SUMIFS('2012Figures'!$J:$J,'2012Figures'!$C:$C,$A202,'2012Figures'!$H:$H,$B202,'2012Figures'!$I:$I,$C202,'2012Figures'!$B:$B,"BrokerToCy",'2012Figures'!$G:$G,"P1",'2012Figures'!$E:$E,$B$1)</f>
        <v>0</v>
      </c>
      <c r="O202" s="52">
        <f>SUMIFS('2012Figures'!$J:$J,'2012Figures'!$C:$C,$A202,'2012Figures'!$H:$H,$B202,'2012Figures'!$I:$I,$C202,'2012Figures'!$B:$B,"CyToBroker",'2012Figures'!$G:$G,"E1",'2012Figures'!$E:$E,$B$1)</f>
        <v>0</v>
      </c>
      <c r="P202" s="52">
        <f>SUMIFS('2012Figures'!$J:$J,'2012Figures'!$C:$C,$A202,'2012Figures'!$H:$H,$B202,'2012Figures'!$I:$I,$C202,'2012Figures'!$B:$B,"CyToBroker",'2012Figures'!$G:$G,"P1",'2012Figures'!$E:$E,$B$1)</f>
        <v>0</v>
      </c>
      <c r="R202" s="46" t="str">
        <f t="shared" si="23"/>
        <v/>
      </c>
      <c r="S202" s="46" t="str">
        <f t="shared" si="23"/>
        <v/>
      </c>
      <c r="T202" s="46" t="str">
        <f t="shared" si="23"/>
        <v/>
      </c>
      <c r="U202" s="46" t="str">
        <f t="shared" si="23"/>
        <v/>
      </c>
      <c r="V202" s="46" t="str">
        <f t="shared" si="23"/>
        <v/>
      </c>
    </row>
    <row r="203" spans="1:22" x14ac:dyDescent="0.2">
      <c r="A203" s="1">
        <v>119</v>
      </c>
      <c r="B203" s="1" t="s">
        <v>110</v>
      </c>
      <c r="C203" s="8">
        <v>1</v>
      </c>
      <c r="D203" s="29">
        <f>SUMIFS('2013Figures'!$J:$J,'2013Figures'!$C:$C,$A203,'2013Figures'!$H:$H,$B203,'2013Figures'!$I:$I,$C203,'2013Figures'!$E:$E,$B$1)</f>
        <v>0</v>
      </c>
      <c r="E203" s="9">
        <f>SUMIFS('2013Figures'!$J:$J,'2013Figures'!$C:$C,$A203,'2013Figures'!$H:$H,$B203,'2013Figures'!$I:$I,$C203,'2013Figures'!$B:$B,"BrokerToCy",'2013Figures'!$G:$G,"E1",'2013Figures'!$E:$E,$B$1)</f>
        <v>0</v>
      </c>
      <c r="F203" s="9">
        <f>SUMIFS('2013Figures'!$J:$J,'2013Figures'!$C:$C,$A203,'2013Figures'!$H:$H,$B203,'2013Figures'!$I:$I,$C203,'2013Figures'!$B:$B,"BrokerToCy",'2013Figures'!$G:$G,"P1",'2013Figures'!$E:$E,$B$1)</f>
        <v>0</v>
      </c>
      <c r="G203" s="9">
        <f>SUMIFS('2013Figures'!$J:$J,'2013Figures'!$C:$C,$A203,'2013Figures'!$H:$H,$B203,'2013Figures'!$I:$I,$C203,'2013Figures'!$B:$B,"CyToBroker",'2013Figures'!$G:$G,"E1",'2013Figures'!$E:$E,$B$1)</f>
        <v>0</v>
      </c>
      <c r="H203" s="9">
        <f>SUMIFS('2013Figures'!$J:$J,'2013Figures'!$C:$C,$A203,'2013Figures'!$H:$H,$B203,'2013Figures'!$I:$I,$C203,'2013Figures'!$B:$B,"CyToBroker",'2013Figures'!$G:$G,"P1",'2013Figures'!$E:$E,$B$1)</f>
        <v>0</v>
      </c>
      <c r="J203" s="8">
        <v>200801</v>
      </c>
      <c r="L203" s="42">
        <f>SUMIFS('2012Figures'!$J:$J,'2012Figures'!$C:$C,$A203,'2012Figures'!$H:$H,$B203,'2012Figures'!$I:$I,$C203,'2012Figures'!$E:$E,$B$1)</f>
        <v>0</v>
      </c>
      <c r="M203" s="52">
        <f>SUMIFS('2012Figures'!$J:$J,'2012Figures'!$C:$C,$A203,'2012Figures'!$H:$H,$B203,'2012Figures'!$I:$I,$C203,'2012Figures'!$B:$B,"BrokerToCy",'2012Figures'!$G:$G,"E1",'2012Figures'!$E:$E,$B$1)</f>
        <v>0</v>
      </c>
      <c r="N203" s="52">
        <f>SUMIFS('2012Figures'!$J:$J,'2012Figures'!$C:$C,$A203,'2012Figures'!$H:$H,$B203,'2012Figures'!$I:$I,$C203,'2012Figures'!$B:$B,"BrokerToCy",'2012Figures'!$G:$G,"P1",'2012Figures'!$E:$E,$B$1)</f>
        <v>0</v>
      </c>
      <c r="O203" s="52">
        <f>SUMIFS('2012Figures'!$J:$J,'2012Figures'!$C:$C,$A203,'2012Figures'!$H:$H,$B203,'2012Figures'!$I:$I,$C203,'2012Figures'!$B:$B,"CyToBroker",'2012Figures'!$G:$G,"E1",'2012Figures'!$E:$E,$B$1)</f>
        <v>0</v>
      </c>
      <c r="P203" s="52">
        <f>SUMIFS('2012Figures'!$J:$J,'2012Figures'!$C:$C,$A203,'2012Figures'!$H:$H,$B203,'2012Figures'!$I:$I,$C203,'2012Figures'!$B:$B,"CyToBroker",'2012Figures'!$G:$G,"P1",'2012Figures'!$E:$E,$B$1)</f>
        <v>0</v>
      </c>
      <c r="R203" s="46" t="str">
        <f t="shared" si="23"/>
        <v/>
      </c>
      <c r="S203" s="46" t="str">
        <f t="shared" si="23"/>
        <v/>
      </c>
      <c r="T203" s="46" t="str">
        <f t="shared" si="23"/>
        <v/>
      </c>
      <c r="U203" s="46" t="str">
        <f t="shared" si="23"/>
        <v/>
      </c>
      <c r="V203" s="46" t="str">
        <f t="shared" si="23"/>
        <v/>
      </c>
    </row>
    <row r="204" spans="1:22" x14ac:dyDescent="0.2">
      <c r="A204" s="1">
        <v>119</v>
      </c>
      <c r="B204" s="1" t="s">
        <v>110</v>
      </c>
      <c r="D204" s="29">
        <f>SUMIFS('2013Figures'!$J:$J,'2013Figures'!$C:$C,$A204,'2013Figures'!$I:$I,"",'2013Figures'!$E:$E,$B$1)</f>
        <v>0</v>
      </c>
      <c r="E204" s="9">
        <f>SUMIFS('2013Figures'!$J:$J,'2013Figures'!$C:$C,$A204,'2013Figures'!$I:$I,"",'2013Figures'!$B:$B,"BrokerToCy",'2013Figures'!$G:$G,"E1",'2013Figures'!$E:$E,$B$1)</f>
        <v>0</v>
      </c>
      <c r="F204" s="9">
        <f>SUMIFS('2013Figures'!$J:$J,'2013Figures'!$C:$C,$A204,'2013Figures'!$I:$I,"",'2013Figures'!$B:$B,"BrokerToCy",'2013Figures'!$G:$G,"P1",'2013Figures'!$E:$E,$B$1)</f>
        <v>0</v>
      </c>
      <c r="G204" s="9">
        <f>SUMIFS('2013Figures'!$J:$J,'2013Figures'!$C:$C,$A204,'2013Figures'!$I:$I,"",'2013Figures'!$B:$B,"CyToBroker",'2013Figures'!$G:$G,"E1",'2013Figures'!$E:$E,$B$1)</f>
        <v>0</v>
      </c>
      <c r="H204" s="9">
        <f>SUMIFS('2013Figures'!$J:$J,'2013Figures'!$C:$C,$A204,'2013Figures'!$I:$I,"",'2013Figures'!$B:$B,"CyToBroker",'2013Figures'!$G:$G,"P1",'2013Figures'!$E:$E,$B$1)</f>
        <v>0</v>
      </c>
      <c r="J204" s="8" t="s">
        <v>131</v>
      </c>
      <c r="L204" s="42">
        <f>SUMIFS('2012Figures'!$J:$J,'2012Figures'!$C:$C,$A204,'2012Figures'!$I:$I,"",'2012Figures'!$E:$E,$B$1)</f>
        <v>0</v>
      </c>
      <c r="M204" s="52">
        <f>SUMIFS('2012Figures'!$J:$J,'2012Figures'!$C:$C,$A204,'2012Figures'!$I:$I,"",'2012Figures'!$B:$B,"BrokerToCy",'2012Figures'!$G:$G,"E1",'2012Figures'!$E:$E,$B$1)</f>
        <v>0</v>
      </c>
      <c r="N204" s="52">
        <f>SUMIFS('2012Figures'!$J:$J,'2012Figures'!$C:$C,$A204,'2012Figures'!$I:$I,"",'2012Figures'!$B:$B,"BrokerToCy",'2012Figures'!$G:$G,"P1",'2012Figures'!$E:$E,$B$1)</f>
        <v>0</v>
      </c>
      <c r="O204" s="52">
        <f>SUMIFS('2012Figures'!$J:$J,'2012Figures'!$C:$C,$A204,'2012Figures'!$I:$I,"",'2012Figures'!$B:$B,"CyToBroker",'2012Figures'!$G:$G,"E1",'2012Figures'!$E:$E,$B$1)</f>
        <v>0</v>
      </c>
      <c r="P204" s="52">
        <f>SUMIFS('2012Figures'!$J:$J,'2012Figures'!$C:$C,$A204,'2012Figures'!$I:$I,"",'2012Figures'!$B:$B,"CyToBroker",'2012Figures'!$G:$G,"P1",'2012Figures'!$E:$E,$B$1)</f>
        <v>0</v>
      </c>
      <c r="R204" s="46" t="str">
        <f t="shared" si="23"/>
        <v/>
      </c>
      <c r="S204" s="46" t="str">
        <f t="shared" si="23"/>
        <v/>
      </c>
      <c r="T204" s="46" t="str">
        <f t="shared" si="23"/>
        <v/>
      </c>
      <c r="U204" s="46" t="str">
        <f t="shared" si="23"/>
        <v/>
      </c>
      <c r="V204" s="46" t="str">
        <f t="shared" si="23"/>
        <v/>
      </c>
    </row>
    <row r="205" spans="1:22" x14ac:dyDescent="0.2">
      <c r="A205" s="21"/>
      <c r="B205" s="21" t="s">
        <v>92</v>
      </c>
      <c r="C205" s="22"/>
      <c r="D205" s="23">
        <f>SUM(E205:H205)</f>
        <v>0</v>
      </c>
      <c r="E205" s="23">
        <f>SUM(E195:E204)</f>
        <v>0</v>
      </c>
      <c r="F205" s="23">
        <f>SUM(F195:F204)</f>
        <v>0</v>
      </c>
      <c r="G205" s="23">
        <f>SUM(G195:G204)</f>
        <v>0</v>
      </c>
      <c r="H205" s="23">
        <f>SUM(H195:H204)</f>
        <v>0</v>
      </c>
      <c r="I205" s="21"/>
      <c r="J205" s="22"/>
      <c r="K205" s="21"/>
      <c r="L205" s="43">
        <f>SUM(M205:P205)</f>
        <v>0</v>
      </c>
      <c r="M205" s="43">
        <f>SUM(M195:M204)</f>
        <v>0</v>
      </c>
      <c r="N205" s="43">
        <f>SUM(N195:N204)</f>
        <v>0</v>
      </c>
      <c r="O205" s="43">
        <f>SUM(O195:O204)</f>
        <v>0</v>
      </c>
      <c r="P205" s="43">
        <f>SUM(P195:P204)</f>
        <v>0</v>
      </c>
      <c r="Q205" s="21"/>
      <c r="R205" s="21"/>
      <c r="S205" s="21"/>
      <c r="T205" s="21"/>
      <c r="U205" s="21"/>
      <c r="V205" s="21"/>
    </row>
    <row r="206" spans="1:22" x14ac:dyDescent="0.2">
      <c r="A206" s="28">
        <v>121</v>
      </c>
      <c r="B206" s="28" t="s">
        <v>111</v>
      </c>
      <c r="C206" s="17" t="s">
        <v>88</v>
      </c>
      <c r="D206" s="18">
        <f>SUMIFS('2013Figures'!$J:$J,'2013Figures'!$C:$C,$A206,'2013Figures'!$E:$E,$B$1)</f>
        <v>0</v>
      </c>
      <c r="E206" s="18">
        <f>SUMIFS('2013Figures'!$J:$J,'2013Figures'!$C:$C,$A206,'2013Figures'!$B:$B,"BrokerToCy",'2013Figures'!$G:$G,"E1",'2013Figures'!$E:$E,$B$1)</f>
        <v>0</v>
      </c>
      <c r="F206" s="18">
        <f>SUMIFS('2013Figures'!$J:$J,'2013Figures'!$C:$C,$A206,'2013Figures'!$B:$B,"BrokerToCy",'2013Figures'!$G:$G,"P1",'2013Figures'!$E:$E,$B$1)</f>
        <v>0</v>
      </c>
      <c r="G206" s="18">
        <f>SUMIFS('2013Figures'!$J:$J,'2013Figures'!$C:$C,$A206,'2013Figures'!$B:$B,"CyToBroker",'2013Figures'!$G:$G,"E1",'2013Figures'!$E:$E,$B$1)</f>
        <v>0</v>
      </c>
      <c r="H206" s="18">
        <f>SUMIFS('2013Figures'!$J:$J,'2013Figures'!$C:$C,$A206,'2013Figures'!$B:$B,"CyToBroker",'2013Figures'!$G:$G,"P1",'2013Figures'!$E:$E,$B$1)</f>
        <v>0</v>
      </c>
      <c r="I206" s="28"/>
      <c r="J206" s="17"/>
      <c r="K206" s="28"/>
      <c r="L206" s="50">
        <f>SUMIFS('2012Figures'!$J:$J,'2012Figures'!$C:$C,$A206,'2012Figures'!$E:$E,$B$1)</f>
        <v>0</v>
      </c>
      <c r="M206" s="50">
        <f>SUMIFS('2012Figures'!$J:$J,'2012Figures'!$C:$C,$A206,'2012Figures'!$B:$B,"BrokerToCy",'2012Figures'!$G:$G,"E1",'2012Figures'!$E:$E,$B$1)</f>
        <v>0</v>
      </c>
      <c r="N206" s="50">
        <f>SUMIFS('2012Figures'!$J:$J,'2012Figures'!$C:$C,$A206,'2012Figures'!$B:$B,"BrokerToCy",'2012Figures'!$G:$G,"P1",'2012Figures'!$E:$E,$B$1)</f>
        <v>0</v>
      </c>
      <c r="O206" s="50">
        <f>SUMIFS('2012Figures'!$J:$J,'2012Figures'!$C:$C,$A206,'2012Figures'!$B:$B,"CyToBroker",'2012Figures'!$G:$G,"E1",'2012Figures'!$E:$E,$B$1)</f>
        <v>0</v>
      </c>
      <c r="P206" s="50">
        <f>SUMIFS('2012Figures'!$J:$J,'2012Figures'!$C:$C,$A206,'2012Figures'!$B:$B,"CyToBroker",'2012Figures'!$G:$G,"P1",'2012Figures'!$E:$E,$B$1)</f>
        <v>0</v>
      </c>
      <c r="Q206" s="28"/>
      <c r="R206" s="46" t="str">
        <f t="shared" si="23"/>
        <v/>
      </c>
      <c r="S206" s="46" t="str">
        <f t="shared" si="23"/>
        <v/>
      </c>
      <c r="T206" s="46" t="str">
        <f t="shared" si="23"/>
        <v/>
      </c>
      <c r="U206" s="46" t="str">
        <f t="shared" si="23"/>
        <v/>
      </c>
      <c r="V206" s="46" t="str">
        <f t="shared" si="23"/>
        <v/>
      </c>
    </row>
    <row r="207" spans="1:22" x14ac:dyDescent="0.2">
      <c r="A207" s="1">
        <v>121</v>
      </c>
      <c r="B207" s="1" t="s">
        <v>111</v>
      </c>
      <c r="C207" s="8">
        <v>7</v>
      </c>
      <c r="D207" s="29">
        <f>SUMIFS('2013Figures'!$J:$J,'2013Figures'!$C:$C,$A207,'2013Figures'!$H:$H,$B207,'2013Figures'!$I:$I,$C207,'2013Figures'!$E:$E,$B$1)</f>
        <v>0</v>
      </c>
      <c r="E207" s="9">
        <f>SUMIFS('2013Figures'!$J:$J,'2013Figures'!$C:$C,$A207,'2013Figures'!$H:$H,$B207,'2013Figures'!$I:$I,$C207,'2013Figures'!$B:$B,"BrokerToCy",'2013Figures'!$G:$G,"E1",'2013Figures'!$E:$E,$B$1)</f>
        <v>0</v>
      </c>
      <c r="F207" s="9">
        <f>SUMIFS('2013Figures'!$J:$J,'2013Figures'!$C:$C,$A207,'2013Figures'!$H:$H,$B207,'2013Figures'!$I:$I,$C207,'2013Figures'!$B:$B,"BrokerToCy",'2013Figures'!$G:$G,"P1",'2013Figures'!$E:$E,$B$1)</f>
        <v>0</v>
      </c>
      <c r="G207" s="9">
        <f>SUMIFS('2013Figures'!$J:$J,'2013Figures'!$C:$C,$A207,'2013Figures'!$H:$H,$B207,'2013Figures'!$I:$I,$C207,'2013Figures'!$B:$B,"CyToBroker",'2013Figures'!$G:$G,"E1",'2013Figures'!$E:$E,$B$1)</f>
        <v>0</v>
      </c>
      <c r="H207" s="9">
        <f>SUMIFS('2013Figures'!$J:$J,'2013Figures'!$C:$C,$A207,'2013Figures'!$H:$H,$B207,'2013Figures'!$I:$I,$C207,'2013Figures'!$B:$B,"CyToBroker",'2013Figures'!$G:$G,"P1",'2013Figures'!$E:$E,$B$1)</f>
        <v>0</v>
      </c>
      <c r="I207" s="33"/>
      <c r="J207" s="34"/>
      <c r="K207" s="33"/>
      <c r="L207" s="42">
        <f>SUMIFS('2012Figures'!$J:$J,'2012Figures'!$C:$C,$A207,'2012Figures'!$H:$H,$B207,'2012Figures'!$I:$I,$C207,'2012Figures'!$E:$E,$B$1)</f>
        <v>0</v>
      </c>
      <c r="M207" s="52">
        <f>SUMIFS('2012Figures'!$J:$J,'2012Figures'!$C:$C,$A207,'2012Figures'!$H:$H,$B207,'2012Figures'!$I:$I,$C207,'2012Figures'!$B:$B,"BrokerToCy",'2012Figures'!$G:$G,"E1",'2012Figures'!$E:$E,$B$1)</f>
        <v>0</v>
      </c>
      <c r="N207" s="52">
        <f>SUMIFS('2012Figures'!$J:$J,'2012Figures'!$C:$C,$A207,'2012Figures'!$H:$H,$B207,'2012Figures'!$I:$I,$C207,'2012Figures'!$B:$B,"BrokerToCy",'2012Figures'!$G:$G,"P1",'2012Figures'!$E:$E,$B$1)</f>
        <v>0</v>
      </c>
      <c r="O207" s="52">
        <f>SUMIFS('2012Figures'!$J:$J,'2012Figures'!$C:$C,$A207,'2012Figures'!$H:$H,$B207,'2012Figures'!$I:$I,$C207,'2012Figures'!$B:$B,"CyToBroker",'2012Figures'!$G:$G,"E1",'2012Figures'!$E:$E,$B$1)</f>
        <v>0</v>
      </c>
      <c r="P207" s="52">
        <f>SUMIFS('2012Figures'!$J:$J,'2012Figures'!$C:$C,$A207,'2012Figures'!$H:$H,$B207,'2012Figures'!$I:$I,$C207,'2012Figures'!$B:$B,"CyToBroker",'2012Figures'!$G:$G,"P1",'2012Figures'!$E:$E,$B$1)</f>
        <v>0</v>
      </c>
      <c r="Q207" s="33"/>
      <c r="R207" s="46" t="str">
        <f t="shared" si="23"/>
        <v/>
      </c>
      <c r="S207" s="46" t="str">
        <f t="shared" si="23"/>
        <v/>
      </c>
      <c r="T207" s="46" t="str">
        <f t="shared" si="23"/>
        <v/>
      </c>
      <c r="U207" s="46" t="str">
        <f t="shared" si="23"/>
        <v/>
      </c>
      <c r="V207" s="46" t="str">
        <f t="shared" si="23"/>
        <v/>
      </c>
    </row>
    <row r="208" spans="1:22" x14ac:dyDescent="0.2">
      <c r="A208" s="1">
        <v>121</v>
      </c>
      <c r="B208" s="1" t="s">
        <v>111</v>
      </c>
      <c r="C208" s="8">
        <v>6</v>
      </c>
      <c r="D208" s="29">
        <f>SUMIFS('2013Figures'!$J:$J,'2013Figures'!$C:$C,$A208,'2013Figures'!$H:$H,$B208,'2013Figures'!$I:$I,$C208,'2013Figures'!$E:$E,$B$1)</f>
        <v>0</v>
      </c>
      <c r="E208" s="9">
        <f>SUMIFS('2013Figures'!$J:$J,'2013Figures'!$C:$C,$A208,'2013Figures'!$H:$H,$B208,'2013Figures'!$I:$I,$C208,'2013Figures'!$B:$B,"BrokerToCy",'2013Figures'!$G:$G,"E1",'2013Figures'!$E:$E,$B$1)</f>
        <v>0</v>
      </c>
      <c r="F208" s="9">
        <f>SUMIFS('2013Figures'!$J:$J,'2013Figures'!$C:$C,$A208,'2013Figures'!$H:$H,$B208,'2013Figures'!$I:$I,$C208,'2013Figures'!$B:$B,"BrokerToCy",'2013Figures'!$G:$G,"P1",'2013Figures'!$E:$E,$B$1)</f>
        <v>0</v>
      </c>
      <c r="G208" s="9">
        <f>SUMIFS('2013Figures'!$J:$J,'2013Figures'!$C:$C,$A208,'2013Figures'!$H:$H,$B208,'2013Figures'!$I:$I,$C208,'2013Figures'!$B:$B,"CyToBroker",'2013Figures'!$G:$G,"E1",'2013Figures'!$E:$E,$B$1)</f>
        <v>0</v>
      </c>
      <c r="H208" s="9">
        <f>SUMIFS('2013Figures'!$J:$J,'2013Figures'!$C:$C,$A208,'2013Figures'!$H:$H,$B208,'2013Figures'!$I:$I,$C208,'2013Figures'!$B:$B,"CyToBroker",'2013Figures'!$G:$G,"P1",'2013Figures'!$E:$E,$B$1)</f>
        <v>0</v>
      </c>
      <c r="I208" s="33"/>
      <c r="J208" s="34">
        <v>201501</v>
      </c>
      <c r="K208" s="33"/>
      <c r="L208" s="42">
        <f>SUMIFS('2012Figures'!$J:$J,'2012Figures'!$C:$C,$A208,'2012Figures'!$H:$H,$B208,'2012Figures'!$I:$I,$C208,'2012Figures'!$E:$E,$B$1)</f>
        <v>0</v>
      </c>
      <c r="M208" s="52">
        <f>SUMIFS('2012Figures'!$J:$J,'2012Figures'!$C:$C,$A208,'2012Figures'!$H:$H,$B208,'2012Figures'!$I:$I,$C208,'2012Figures'!$B:$B,"BrokerToCy",'2012Figures'!$G:$G,"E1",'2012Figures'!$E:$E,$B$1)</f>
        <v>0</v>
      </c>
      <c r="N208" s="52">
        <f>SUMIFS('2012Figures'!$J:$J,'2012Figures'!$C:$C,$A208,'2012Figures'!$H:$H,$B208,'2012Figures'!$I:$I,$C208,'2012Figures'!$B:$B,"BrokerToCy",'2012Figures'!$G:$G,"P1",'2012Figures'!$E:$E,$B$1)</f>
        <v>0</v>
      </c>
      <c r="O208" s="52">
        <f>SUMIFS('2012Figures'!$J:$J,'2012Figures'!$C:$C,$A208,'2012Figures'!$H:$H,$B208,'2012Figures'!$I:$I,$C208,'2012Figures'!$B:$B,"CyToBroker",'2012Figures'!$G:$G,"E1",'2012Figures'!$E:$E,$B$1)</f>
        <v>0</v>
      </c>
      <c r="P208" s="52">
        <f>SUMIFS('2012Figures'!$J:$J,'2012Figures'!$C:$C,$A208,'2012Figures'!$H:$H,$B208,'2012Figures'!$I:$I,$C208,'2012Figures'!$B:$B,"CyToBroker",'2012Figures'!$G:$G,"P1",'2012Figures'!$E:$E,$B$1)</f>
        <v>0</v>
      </c>
      <c r="Q208" s="33"/>
      <c r="R208" s="46" t="str">
        <f t="shared" ref="R208:V271" si="28">IF(L208=0,"",ROUND(D208/L208-1,2))</f>
        <v/>
      </c>
      <c r="S208" s="46" t="str">
        <f t="shared" si="28"/>
        <v/>
      </c>
      <c r="T208" s="46" t="str">
        <f t="shared" si="28"/>
        <v/>
      </c>
      <c r="U208" s="46" t="str">
        <f t="shared" si="28"/>
        <v/>
      </c>
      <c r="V208" s="46" t="str">
        <f t="shared" si="28"/>
        <v/>
      </c>
    </row>
    <row r="209" spans="1:22" x14ac:dyDescent="0.2">
      <c r="A209" s="1">
        <v>121</v>
      </c>
      <c r="B209" s="1" t="s">
        <v>111</v>
      </c>
      <c r="C209" s="8">
        <v>5</v>
      </c>
      <c r="D209" s="29">
        <f>SUMIFS('2013Figures'!$J:$J,'2013Figures'!$C:$C,$A209,'2013Figures'!$H:$H,$B209,'2013Figures'!$I:$I,$C209,'2013Figures'!$E:$E,$B$1)</f>
        <v>0</v>
      </c>
      <c r="E209" s="9">
        <f>SUMIFS('2013Figures'!$J:$J,'2013Figures'!$C:$C,$A209,'2013Figures'!$H:$H,$B209,'2013Figures'!$I:$I,$C209,'2013Figures'!$B:$B,"BrokerToCy",'2013Figures'!$G:$G,"E1",'2013Figures'!$E:$E,$B$1)</f>
        <v>0</v>
      </c>
      <c r="F209" s="9">
        <f>SUMIFS('2013Figures'!$J:$J,'2013Figures'!$C:$C,$A209,'2013Figures'!$H:$H,$B209,'2013Figures'!$I:$I,$C209,'2013Figures'!$B:$B,"BrokerToCy",'2013Figures'!$G:$G,"P1",'2013Figures'!$E:$E,$B$1)</f>
        <v>0</v>
      </c>
      <c r="G209" s="9">
        <f>SUMIFS('2013Figures'!$J:$J,'2013Figures'!$C:$C,$A209,'2013Figures'!$H:$H,$B209,'2013Figures'!$I:$I,$C209,'2013Figures'!$B:$B,"CyToBroker",'2013Figures'!$G:$G,"E1",'2013Figures'!$E:$E,$B$1)</f>
        <v>0</v>
      </c>
      <c r="H209" s="9">
        <f>SUMIFS('2013Figures'!$J:$J,'2013Figures'!$C:$C,$A209,'2013Figures'!$H:$H,$B209,'2013Figures'!$I:$I,$C209,'2013Figures'!$B:$B,"CyToBroker",'2013Figures'!$G:$G,"P1",'2013Figures'!$E:$E,$B$1)</f>
        <v>0</v>
      </c>
      <c r="J209" s="8">
        <v>201401</v>
      </c>
      <c r="L209" s="42">
        <f>SUMIFS('2012Figures'!$J:$J,'2012Figures'!$C:$C,$A209,'2012Figures'!$H:$H,$B209,'2012Figures'!$I:$I,$C209,'2012Figures'!$E:$E,$B$1)</f>
        <v>0</v>
      </c>
      <c r="M209" s="52">
        <f>SUMIFS('2012Figures'!$J:$J,'2012Figures'!$C:$C,$A209,'2012Figures'!$H:$H,$B209,'2012Figures'!$I:$I,$C209,'2012Figures'!$B:$B,"BrokerToCy",'2012Figures'!$G:$G,"E1",'2012Figures'!$E:$E,$B$1)</f>
        <v>0</v>
      </c>
      <c r="N209" s="52">
        <f>SUMIFS('2012Figures'!$J:$J,'2012Figures'!$C:$C,$A209,'2012Figures'!$H:$H,$B209,'2012Figures'!$I:$I,$C209,'2012Figures'!$B:$B,"BrokerToCy",'2012Figures'!$G:$G,"P1",'2012Figures'!$E:$E,$B$1)</f>
        <v>0</v>
      </c>
      <c r="O209" s="52">
        <f>SUMIFS('2012Figures'!$J:$J,'2012Figures'!$C:$C,$A209,'2012Figures'!$H:$H,$B209,'2012Figures'!$I:$I,$C209,'2012Figures'!$B:$B,"CyToBroker",'2012Figures'!$G:$G,"E1",'2012Figures'!$E:$E,$B$1)</f>
        <v>0</v>
      </c>
      <c r="P209" s="52">
        <f>SUMIFS('2012Figures'!$J:$J,'2012Figures'!$C:$C,$A209,'2012Figures'!$H:$H,$B209,'2012Figures'!$I:$I,$C209,'2012Figures'!$B:$B,"CyToBroker",'2012Figures'!$G:$G,"P1",'2012Figures'!$E:$E,$B$1)</f>
        <v>0</v>
      </c>
      <c r="R209" s="46" t="str">
        <f t="shared" si="28"/>
        <v/>
      </c>
      <c r="S209" s="46" t="str">
        <f t="shared" si="28"/>
        <v/>
      </c>
      <c r="T209" s="46" t="str">
        <f t="shared" si="28"/>
        <v/>
      </c>
      <c r="U209" s="46" t="str">
        <f t="shared" si="28"/>
        <v/>
      </c>
      <c r="V209" s="46" t="str">
        <f t="shared" si="28"/>
        <v/>
      </c>
    </row>
    <row r="210" spans="1:22" x14ac:dyDescent="0.2">
      <c r="A210" s="1">
        <v>121</v>
      </c>
      <c r="B210" s="1" t="s">
        <v>111</v>
      </c>
      <c r="C210" s="8">
        <v>4</v>
      </c>
      <c r="D210" s="29">
        <f>SUMIFS('2013Figures'!$J:$J,'2013Figures'!$C:$C,$A210,'2013Figures'!$H:$H,$B210,'2013Figures'!$I:$I,$C210,'2013Figures'!$E:$E,$B$1)</f>
        <v>0</v>
      </c>
      <c r="E210" s="9">
        <f>SUMIFS('2013Figures'!$J:$J,'2013Figures'!$C:$C,$A210,'2013Figures'!$H:$H,$B210,'2013Figures'!$I:$I,$C210,'2013Figures'!$B:$B,"BrokerToCy",'2013Figures'!$G:$G,"E1",'2013Figures'!$E:$E,$B$1)</f>
        <v>0</v>
      </c>
      <c r="F210" s="9">
        <f>SUMIFS('2013Figures'!$J:$J,'2013Figures'!$C:$C,$A210,'2013Figures'!$H:$H,$B210,'2013Figures'!$I:$I,$C210,'2013Figures'!$B:$B,"BrokerToCy",'2013Figures'!$G:$G,"P1",'2013Figures'!$E:$E,$B$1)</f>
        <v>0</v>
      </c>
      <c r="G210" s="9">
        <f>SUMIFS('2013Figures'!$J:$J,'2013Figures'!$C:$C,$A210,'2013Figures'!$H:$H,$B210,'2013Figures'!$I:$I,$C210,'2013Figures'!$B:$B,"CyToBroker",'2013Figures'!$G:$G,"E1",'2013Figures'!$E:$E,$B$1)</f>
        <v>0</v>
      </c>
      <c r="H210" s="9">
        <f>SUMIFS('2013Figures'!$J:$J,'2013Figures'!$C:$C,$A210,'2013Figures'!$H:$H,$B210,'2013Figures'!$I:$I,$C210,'2013Figures'!$B:$B,"CyToBroker",'2013Figures'!$G:$G,"P1",'2013Figures'!$E:$E,$B$1)</f>
        <v>0</v>
      </c>
      <c r="I210" s="30"/>
      <c r="J210" s="31">
        <v>201301</v>
      </c>
      <c r="K210" s="30"/>
      <c r="L210" s="42">
        <f>SUMIFS('2012Figures'!$J:$J,'2012Figures'!$C:$C,$A210,'2012Figures'!$H:$H,$B210,'2012Figures'!$I:$I,$C210,'2012Figures'!$E:$E,$B$1)</f>
        <v>0</v>
      </c>
      <c r="M210" s="52">
        <f>SUMIFS('2012Figures'!$J:$J,'2012Figures'!$C:$C,$A210,'2012Figures'!$H:$H,$B210,'2012Figures'!$I:$I,$C210,'2012Figures'!$B:$B,"BrokerToCy",'2012Figures'!$G:$G,"E1",'2012Figures'!$E:$E,$B$1)</f>
        <v>0</v>
      </c>
      <c r="N210" s="52">
        <f>SUMIFS('2012Figures'!$J:$J,'2012Figures'!$C:$C,$A210,'2012Figures'!$H:$H,$B210,'2012Figures'!$I:$I,$C210,'2012Figures'!$B:$B,"BrokerToCy",'2012Figures'!$G:$G,"P1",'2012Figures'!$E:$E,$B$1)</f>
        <v>0</v>
      </c>
      <c r="O210" s="52">
        <f>SUMIFS('2012Figures'!$J:$J,'2012Figures'!$C:$C,$A210,'2012Figures'!$H:$H,$B210,'2012Figures'!$I:$I,$C210,'2012Figures'!$B:$B,"CyToBroker",'2012Figures'!$G:$G,"E1",'2012Figures'!$E:$E,$B$1)</f>
        <v>0</v>
      </c>
      <c r="P210" s="52">
        <f>SUMIFS('2012Figures'!$J:$J,'2012Figures'!$C:$C,$A210,'2012Figures'!$H:$H,$B210,'2012Figures'!$I:$I,$C210,'2012Figures'!$B:$B,"CyToBroker",'2012Figures'!$G:$G,"P1",'2012Figures'!$E:$E,$B$1)</f>
        <v>0</v>
      </c>
      <c r="Q210" s="30"/>
      <c r="R210" s="46" t="str">
        <f t="shared" si="28"/>
        <v/>
      </c>
      <c r="S210" s="46" t="str">
        <f t="shared" si="28"/>
        <v/>
      </c>
      <c r="T210" s="46" t="str">
        <f t="shared" si="28"/>
        <v/>
      </c>
      <c r="U210" s="46" t="str">
        <f t="shared" si="28"/>
        <v/>
      </c>
      <c r="V210" s="46" t="str">
        <f t="shared" si="28"/>
        <v/>
      </c>
    </row>
    <row r="211" spans="1:22" x14ac:dyDescent="0.2">
      <c r="A211" s="1">
        <v>121</v>
      </c>
      <c r="B211" s="1" t="s">
        <v>111</v>
      </c>
      <c r="C211" s="8">
        <v>3</v>
      </c>
      <c r="D211" s="29">
        <f>SUMIFS('2013Figures'!$J:$J,'2013Figures'!$C:$C,$A211,'2013Figures'!$H:$H,$B211,'2013Figures'!$I:$I,$C211,'2013Figures'!$E:$E,$B$1)</f>
        <v>0</v>
      </c>
      <c r="E211" s="9">
        <f>SUMIFS('2013Figures'!$J:$J,'2013Figures'!$C:$C,$A211,'2013Figures'!$H:$H,$B211,'2013Figures'!$I:$I,$C211,'2013Figures'!$B:$B,"BrokerToCy",'2013Figures'!$G:$G,"E1",'2013Figures'!$E:$E,$B$1)</f>
        <v>0</v>
      </c>
      <c r="F211" s="9">
        <f>SUMIFS('2013Figures'!$J:$J,'2013Figures'!$C:$C,$A211,'2013Figures'!$H:$H,$B211,'2013Figures'!$I:$I,$C211,'2013Figures'!$B:$B,"BrokerToCy",'2013Figures'!$G:$G,"P1",'2013Figures'!$E:$E,$B$1)</f>
        <v>0</v>
      </c>
      <c r="G211" s="9">
        <f>SUMIFS('2013Figures'!$J:$J,'2013Figures'!$C:$C,$A211,'2013Figures'!$H:$H,$B211,'2013Figures'!$I:$I,$C211,'2013Figures'!$B:$B,"CyToBroker",'2013Figures'!$G:$G,"E1",'2013Figures'!$E:$E,$B$1)</f>
        <v>0</v>
      </c>
      <c r="H211" s="9">
        <f>SUMIFS('2013Figures'!$J:$J,'2013Figures'!$C:$C,$A211,'2013Figures'!$H:$H,$B211,'2013Figures'!$I:$I,$C211,'2013Figures'!$B:$B,"CyToBroker",'2013Figures'!$G:$G,"P1",'2013Figures'!$E:$E,$B$1)</f>
        <v>0</v>
      </c>
      <c r="J211" s="8">
        <v>201201</v>
      </c>
      <c r="L211" s="42">
        <f>SUMIFS('2012Figures'!$J:$J,'2012Figures'!$C:$C,$A211,'2012Figures'!$H:$H,$B211,'2012Figures'!$I:$I,$C211,'2012Figures'!$E:$E,$B$1)</f>
        <v>0</v>
      </c>
      <c r="M211" s="52">
        <f>SUMIFS('2012Figures'!$J:$J,'2012Figures'!$C:$C,$A211,'2012Figures'!$H:$H,$B211,'2012Figures'!$I:$I,$C211,'2012Figures'!$B:$B,"BrokerToCy",'2012Figures'!$G:$G,"E1",'2012Figures'!$E:$E,$B$1)</f>
        <v>0</v>
      </c>
      <c r="N211" s="52">
        <f>SUMIFS('2012Figures'!$J:$J,'2012Figures'!$C:$C,$A211,'2012Figures'!$H:$H,$B211,'2012Figures'!$I:$I,$C211,'2012Figures'!$B:$B,"BrokerToCy",'2012Figures'!$G:$G,"P1",'2012Figures'!$E:$E,$B$1)</f>
        <v>0</v>
      </c>
      <c r="O211" s="52">
        <f>SUMIFS('2012Figures'!$J:$J,'2012Figures'!$C:$C,$A211,'2012Figures'!$H:$H,$B211,'2012Figures'!$I:$I,$C211,'2012Figures'!$B:$B,"CyToBroker",'2012Figures'!$G:$G,"E1",'2012Figures'!$E:$E,$B$1)</f>
        <v>0</v>
      </c>
      <c r="P211" s="52">
        <f>SUMIFS('2012Figures'!$J:$J,'2012Figures'!$C:$C,$A211,'2012Figures'!$H:$H,$B211,'2012Figures'!$I:$I,$C211,'2012Figures'!$B:$B,"CyToBroker",'2012Figures'!$G:$G,"P1",'2012Figures'!$E:$E,$B$1)</f>
        <v>0</v>
      </c>
      <c r="R211" s="46" t="str">
        <f t="shared" si="28"/>
        <v/>
      </c>
      <c r="S211" s="46" t="str">
        <f t="shared" si="28"/>
        <v/>
      </c>
      <c r="T211" s="46" t="str">
        <f t="shared" si="28"/>
        <v/>
      </c>
      <c r="U211" s="46" t="str">
        <f t="shared" si="28"/>
        <v/>
      </c>
      <c r="V211" s="46" t="str">
        <f t="shared" si="28"/>
        <v/>
      </c>
    </row>
    <row r="212" spans="1:22" x14ac:dyDescent="0.2">
      <c r="A212" s="1">
        <v>121</v>
      </c>
      <c r="B212" s="1" t="s">
        <v>111</v>
      </c>
      <c r="C212" s="8">
        <v>2</v>
      </c>
      <c r="D212" s="29">
        <f>SUMIFS('2013Figures'!$J:$J,'2013Figures'!$C:$C,$A212,'2013Figures'!$H:$H,$B212,'2013Figures'!$I:$I,$C212,'2013Figures'!$E:$E,$B$1)</f>
        <v>0</v>
      </c>
      <c r="E212" s="9">
        <f>SUMIFS('2013Figures'!$J:$J,'2013Figures'!$C:$C,$A212,'2013Figures'!$H:$H,$B212,'2013Figures'!$I:$I,$C212,'2013Figures'!$B:$B,"BrokerToCy",'2013Figures'!$G:$G,"E1",'2013Figures'!$E:$E,$B$1)</f>
        <v>0</v>
      </c>
      <c r="F212" s="9">
        <f>SUMIFS('2013Figures'!$J:$J,'2013Figures'!$C:$C,$A212,'2013Figures'!$H:$H,$B212,'2013Figures'!$I:$I,$C212,'2013Figures'!$B:$B,"BrokerToCy",'2013Figures'!$G:$G,"P1",'2013Figures'!$E:$E,$B$1)</f>
        <v>0</v>
      </c>
      <c r="G212" s="9">
        <f>SUMIFS('2013Figures'!$J:$J,'2013Figures'!$C:$C,$A212,'2013Figures'!$H:$H,$B212,'2013Figures'!$I:$I,$C212,'2013Figures'!$B:$B,"CyToBroker",'2013Figures'!$G:$G,"E1",'2013Figures'!$E:$E,$B$1)</f>
        <v>0</v>
      </c>
      <c r="H212" s="9">
        <f>SUMIFS('2013Figures'!$J:$J,'2013Figures'!$C:$C,$A212,'2013Figures'!$H:$H,$B212,'2013Figures'!$I:$I,$C212,'2013Figures'!$B:$B,"CyToBroker",'2013Figures'!$G:$G,"P1",'2013Figures'!$E:$E,$B$1)</f>
        <v>0</v>
      </c>
      <c r="J212" s="8">
        <v>201101</v>
      </c>
      <c r="L212" s="42">
        <f>SUMIFS('2012Figures'!$J:$J,'2012Figures'!$C:$C,$A212,'2012Figures'!$H:$H,$B212,'2012Figures'!$I:$I,$C212,'2012Figures'!$E:$E,$B$1)</f>
        <v>0</v>
      </c>
      <c r="M212" s="52">
        <f>SUMIFS('2012Figures'!$J:$J,'2012Figures'!$C:$C,$A212,'2012Figures'!$H:$H,$B212,'2012Figures'!$I:$I,$C212,'2012Figures'!$B:$B,"BrokerToCy",'2012Figures'!$G:$G,"E1",'2012Figures'!$E:$E,$B$1)</f>
        <v>0</v>
      </c>
      <c r="N212" s="52">
        <f>SUMIFS('2012Figures'!$J:$J,'2012Figures'!$C:$C,$A212,'2012Figures'!$H:$H,$B212,'2012Figures'!$I:$I,$C212,'2012Figures'!$B:$B,"BrokerToCy",'2012Figures'!$G:$G,"P1",'2012Figures'!$E:$E,$B$1)</f>
        <v>0</v>
      </c>
      <c r="O212" s="52">
        <f>SUMIFS('2012Figures'!$J:$J,'2012Figures'!$C:$C,$A212,'2012Figures'!$H:$H,$B212,'2012Figures'!$I:$I,$C212,'2012Figures'!$B:$B,"CyToBroker",'2012Figures'!$G:$G,"E1",'2012Figures'!$E:$E,$B$1)</f>
        <v>0</v>
      </c>
      <c r="P212" s="52">
        <f>SUMIFS('2012Figures'!$J:$J,'2012Figures'!$C:$C,$A212,'2012Figures'!$H:$H,$B212,'2012Figures'!$I:$I,$C212,'2012Figures'!$B:$B,"CyToBroker",'2012Figures'!$G:$G,"P1",'2012Figures'!$E:$E,$B$1)</f>
        <v>0</v>
      </c>
      <c r="R212" s="46" t="str">
        <f t="shared" si="28"/>
        <v/>
      </c>
      <c r="S212" s="46" t="str">
        <f t="shared" si="28"/>
        <v/>
      </c>
      <c r="T212" s="46" t="str">
        <f t="shared" si="28"/>
        <v/>
      </c>
      <c r="U212" s="46" t="str">
        <f t="shared" si="28"/>
        <v/>
      </c>
      <c r="V212" s="46" t="str">
        <f t="shared" si="28"/>
        <v/>
      </c>
    </row>
    <row r="213" spans="1:22" x14ac:dyDescent="0.2">
      <c r="A213" s="1">
        <v>121</v>
      </c>
      <c r="B213" s="1" t="s">
        <v>111</v>
      </c>
      <c r="C213" s="8">
        <v>1</v>
      </c>
      <c r="D213" s="29">
        <f>SUMIFS('2013Figures'!$J:$J,'2013Figures'!$C:$C,$A213,'2013Figures'!$H:$H,$B213,'2013Figures'!$I:$I,$C213,'2013Figures'!$E:$E,$B$1)</f>
        <v>0</v>
      </c>
      <c r="E213" s="9">
        <f>SUMIFS('2013Figures'!$J:$J,'2013Figures'!$C:$C,$A213,'2013Figures'!$H:$H,$B213,'2013Figures'!$I:$I,$C213,'2013Figures'!$B:$B,"BrokerToCy",'2013Figures'!$G:$G,"E1",'2013Figures'!$E:$E,$B$1)</f>
        <v>0</v>
      </c>
      <c r="F213" s="9">
        <f>SUMIFS('2013Figures'!$J:$J,'2013Figures'!$C:$C,$A213,'2013Figures'!$H:$H,$B213,'2013Figures'!$I:$I,$C213,'2013Figures'!$B:$B,"BrokerToCy",'2013Figures'!$G:$G,"P1",'2013Figures'!$E:$E,$B$1)</f>
        <v>0</v>
      </c>
      <c r="G213" s="9">
        <f>SUMIFS('2013Figures'!$J:$J,'2013Figures'!$C:$C,$A213,'2013Figures'!$H:$H,$B213,'2013Figures'!$I:$I,$C213,'2013Figures'!$B:$B,"CyToBroker",'2013Figures'!$G:$G,"E1",'2013Figures'!$E:$E,$B$1)</f>
        <v>0</v>
      </c>
      <c r="H213" s="9">
        <f>SUMIFS('2013Figures'!$J:$J,'2013Figures'!$C:$C,$A213,'2013Figures'!$H:$H,$B213,'2013Figures'!$I:$I,$C213,'2013Figures'!$B:$B,"CyToBroker",'2013Figures'!$G:$G,"P1",'2013Figures'!$E:$E,$B$1)</f>
        <v>0</v>
      </c>
      <c r="J213" s="8">
        <v>201001</v>
      </c>
      <c r="L213" s="42">
        <f>SUMIFS('2012Figures'!$J:$J,'2012Figures'!$C:$C,$A213,'2012Figures'!$H:$H,$B213,'2012Figures'!$I:$I,$C213,'2012Figures'!$E:$E,$B$1)</f>
        <v>0</v>
      </c>
      <c r="M213" s="52">
        <f>SUMIFS('2012Figures'!$J:$J,'2012Figures'!$C:$C,$A213,'2012Figures'!$H:$H,$B213,'2012Figures'!$I:$I,$C213,'2012Figures'!$B:$B,"BrokerToCy",'2012Figures'!$G:$G,"E1",'2012Figures'!$E:$E,$B$1)</f>
        <v>0</v>
      </c>
      <c r="N213" s="52">
        <f>SUMIFS('2012Figures'!$J:$J,'2012Figures'!$C:$C,$A213,'2012Figures'!$H:$H,$B213,'2012Figures'!$I:$I,$C213,'2012Figures'!$B:$B,"BrokerToCy",'2012Figures'!$G:$G,"P1",'2012Figures'!$E:$E,$B$1)</f>
        <v>0</v>
      </c>
      <c r="O213" s="52">
        <f>SUMIFS('2012Figures'!$J:$J,'2012Figures'!$C:$C,$A213,'2012Figures'!$H:$H,$B213,'2012Figures'!$I:$I,$C213,'2012Figures'!$B:$B,"CyToBroker",'2012Figures'!$G:$G,"E1",'2012Figures'!$E:$E,$B$1)</f>
        <v>0</v>
      </c>
      <c r="P213" s="52">
        <f>SUMIFS('2012Figures'!$J:$J,'2012Figures'!$C:$C,$A213,'2012Figures'!$H:$H,$B213,'2012Figures'!$I:$I,$C213,'2012Figures'!$B:$B,"CyToBroker",'2012Figures'!$G:$G,"P1",'2012Figures'!$E:$E,$B$1)</f>
        <v>0</v>
      </c>
      <c r="R213" s="46" t="str">
        <f t="shared" si="28"/>
        <v/>
      </c>
      <c r="S213" s="46" t="str">
        <f t="shared" si="28"/>
        <v/>
      </c>
      <c r="T213" s="46" t="str">
        <f t="shared" si="28"/>
        <v/>
      </c>
      <c r="U213" s="46" t="str">
        <f t="shared" si="28"/>
        <v/>
      </c>
      <c r="V213" s="46" t="str">
        <f t="shared" si="28"/>
        <v/>
      </c>
    </row>
    <row r="214" spans="1:22" x14ac:dyDescent="0.2">
      <c r="A214" s="1">
        <v>121</v>
      </c>
      <c r="B214" s="1" t="s">
        <v>111</v>
      </c>
      <c r="D214" s="29">
        <f>SUMIFS('2013Figures'!$J:$J,'2013Figures'!$C:$C,$A214,'2013Figures'!$I:$I,"",'2013Figures'!$E:$E,$B$1)</f>
        <v>0</v>
      </c>
      <c r="E214" s="9">
        <f>SUMIFS('2013Figures'!$J:$J,'2013Figures'!$C:$C,$A214,'2013Figures'!$I:$I,"",'2013Figures'!$B:$B,"BrokerToCy",'2013Figures'!$G:$G,"E1",'2013Figures'!$E:$E,$B$1)</f>
        <v>0</v>
      </c>
      <c r="F214" s="9">
        <f>SUMIFS('2013Figures'!$J:$J,'2013Figures'!$C:$C,$A214,'2013Figures'!$I:$I,"",'2013Figures'!$B:$B,"BrokerToCy",'2013Figures'!$G:$G,"P1",'2013Figures'!$E:$E,$B$1)</f>
        <v>0</v>
      </c>
      <c r="G214" s="9">
        <f>SUMIFS('2013Figures'!$J:$J,'2013Figures'!$C:$C,$A214,'2013Figures'!$I:$I,"",'2013Figures'!$B:$B,"CyToBroker",'2013Figures'!$G:$G,"E1",'2013Figures'!$E:$E,$B$1)</f>
        <v>0</v>
      </c>
      <c r="H214" s="9">
        <f>SUMIFS('2013Figures'!$J:$J,'2013Figures'!$C:$C,$A214,'2013Figures'!$I:$I,"",'2013Figures'!$B:$B,"CyToBroker",'2013Figures'!$G:$G,"P1",'2013Figures'!$E:$E,$B$1)</f>
        <v>0</v>
      </c>
      <c r="J214" s="8" t="s">
        <v>131</v>
      </c>
      <c r="L214" s="42">
        <f>SUMIFS('2012Figures'!$J:$J,'2012Figures'!$C:$C,$A214,'2012Figures'!$I:$I,"",'2012Figures'!$E:$E,$B$1)</f>
        <v>0</v>
      </c>
      <c r="M214" s="52">
        <f>SUMIFS('2012Figures'!$J:$J,'2012Figures'!$C:$C,$A214,'2012Figures'!$I:$I,"",'2012Figures'!$B:$B,"BrokerToCy",'2012Figures'!$G:$G,"E1",'2012Figures'!$E:$E,$B$1)</f>
        <v>0</v>
      </c>
      <c r="N214" s="52">
        <f>SUMIFS('2012Figures'!$J:$J,'2012Figures'!$C:$C,$A214,'2012Figures'!$I:$I,"",'2012Figures'!$B:$B,"BrokerToCy",'2012Figures'!$G:$G,"P1",'2012Figures'!$E:$E,$B$1)</f>
        <v>0</v>
      </c>
      <c r="O214" s="52">
        <f>SUMIFS('2012Figures'!$J:$J,'2012Figures'!$C:$C,$A214,'2012Figures'!$I:$I,"",'2012Figures'!$B:$B,"CyToBroker",'2012Figures'!$G:$G,"E1",'2012Figures'!$E:$E,$B$1)</f>
        <v>0</v>
      </c>
      <c r="P214" s="52">
        <f>SUMIFS('2012Figures'!$J:$J,'2012Figures'!$C:$C,$A214,'2012Figures'!$I:$I,"",'2012Figures'!$B:$B,"CyToBroker",'2012Figures'!$G:$G,"P1",'2012Figures'!$E:$E,$B$1)</f>
        <v>0</v>
      </c>
      <c r="R214" s="46" t="str">
        <f t="shared" si="28"/>
        <v/>
      </c>
      <c r="S214" s="46" t="str">
        <f t="shared" si="28"/>
        <v/>
      </c>
      <c r="T214" s="46" t="str">
        <f t="shared" si="28"/>
        <v/>
      </c>
      <c r="U214" s="46" t="str">
        <f t="shared" si="28"/>
        <v/>
      </c>
      <c r="V214" s="46" t="str">
        <f t="shared" si="28"/>
        <v/>
      </c>
    </row>
    <row r="215" spans="1:22" x14ac:dyDescent="0.2">
      <c r="A215" s="21"/>
      <c r="B215" s="21" t="s">
        <v>92</v>
      </c>
      <c r="C215" s="22"/>
      <c r="D215" s="23">
        <f>SUM(E215:H215)</f>
        <v>0</v>
      </c>
      <c r="E215" s="23">
        <f>SUM(E207:E214)</f>
        <v>0</v>
      </c>
      <c r="F215" s="23">
        <f>SUM(F207:F214)</f>
        <v>0</v>
      </c>
      <c r="G215" s="23">
        <f>SUM(G207:G214)</f>
        <v>0</v>
      </c>
      <c r="H215" s="23">
        <f>SUM(H207:H214)</f>
        <v>0</v>
      </c>
      <c r="I215" s="21"/>
      <c r="J215" s="22"/>
      <c r="K215" s="21"/>
      <c r="L215" s="43">
        <f>SUM(M215:P215)</f>
        <v>0</v>
      </c>
      <c r="M215" s="43">
        <f>SUM(M207:M214)</f>
        <v>0</v>
      </c>
      <c r="N215" s="43">
        <f>SUM(N207:N214)</f>
        <v>0</v>
      </c>
      <c r="O215" s="43">
        <f>SUM(O207:O214)</f>
        <v>0</v>
      </c>
      <c r="P215" s="43">
        <f>SUM(P207:P214)</f>
        <v>0</v>
      </c>
      <c r="Q215" s="21"/>
      <c r="R215" s="21"/>
      <c r="S215" s="21"/>
      <c r="T215" s="21"/>
      <c r="U215" s="21"/>
      <c r="V215" s="21"/>
    </row>
    <row r="216" spans="1:22" x14ac:dyDescent="0.2">
      <c r="A216" s="28">
        <v>122</v>
      </c>
      <c r="B216" s="28" t="s">
        <v>67</v>
      </c>
      <c r="C216" s="17" t="s">
        <v>88</v>
      </c>
      <c r="D216" s="18">
        <f>SUMIFS('2013Figures'!$J:$J,'2013Figures'!$C:$C,$A216,'2013Figures'!$E:$E,$B$1)</f>
        <v>0</v>
      </c>
      <c r="E216" s="18">
        <f>SUMIFS('2013Figures'!$J:$J,'2013Figures'!$C:$C,$A216,'2013Figures'!$B:$B,"BrokerToCy",'2013Figures'!$G:$G,"E1",'2013Figures'!$E:$E,$B$1)</f>
        <v>0</v>
      </c>
      <c r="F216" s="18">
        <f>SUMIFS('2013Figures'!$J:$J,'2013Figures'!$C:$C,$A216,'2013Figures'!$B:$B,"BrokerToCy",'2013Figures'!$G:$G,"P1",'2013Figures'!$E:$E,$B$1)</f>
        <v>0</v>
      </c>
      <c r="G216" s="18">
        <f>SUMIFS('2013Figures'!$J:$J,'2013Figures'!$C:$C,$A216,'2013Figures'!$B:$B,"CyToBroker",'2013Figures'!$G:$G,"E1",'2013Figures'!$E:$E,$B$1)</f>
        <v>0</v>
      </c>
      <c r="H216" s="18">
        <f>SUMIFS('2013Figures'!$J:$J,'2013Figures'!$C:$C,$A216,'2013Figures'!$B:$B,"CyToBroker",'2013Figures'!$G:$G,"P1",'2013Figures'!$E:$E,$B$1)</f>
        <v>0</v>
      </c>
      <c r="I216" s="28"/>
      <c r="J216" s="17"/>
      <c r="K216" s="28"/>
      <c r="L216" s="50">
        <f>SUMIFS('2012Figures'!$J:$J,'2012Figures'!$C:$C,$A216,'2012Figures'!$E:$E,$B$1)</f>
        <v>0</v>
      </c>
      <c r="M216" s="50">
        <f>SUMIFS('2012Figures'!$J:$J,'2012Figures'!$C:$C,$A216,'2012Figures'!$B:$B,"BrokerToCy",'2012Figures'!$G:$G,"E1",'2012Figures'!$E:$E,$B$1)</f>
        <v>0</v>
      </c>
      <c r="N216" s="50">
        <f>SUMIFS('2012Figures'!$J:$J,'2012Figures'!$C:$C,$A216,'2012Figures'!$B:$B,"BrokerToCy",'2012Figures'!$G:$G,"P1",'2012Figures'!$E:$E,$B$1)</f>
        <v>0</v>
      </c>
      <c r="O216" s="50">
        <f>SUMIFS('2012Figures'!$J:$J,'2012Figures'!$C:$C,$A216,'2012Figures'!$B:$B,"CyToBroker",'2012Figures'!$G:$G,"E1",'2012Figures'!$E:$E,$B$1)</f>
        <v>0</v>
      </c>
      <c r="P216" s="50">
        <f>SUMIFS('2012Figures'!$J:$J,'2012Figures'!$C:$C,$A216,'2012Figures'!$B:$B,"CyToBroker",'2012Figures'!$G:$G,"P1",'2012Figures'!$E:$E,$B$1)</f>
        <v>0</v>
      </c>
      <c r="Q216" s="28"/>
      <c r="R216" s="46" t="str">
        <f t="shared" si="28"/>
        <v/>
      </c>
      <c r="S216" s="46" t="str">
        <f t="shared" si="28"/>
        <v/>
      </c>
      <c r="T216" s="46" t="str">
        <f t="shared" si="28"/>
        <v/>
      </c>
      <c r="U216" s="46" t="str">
        <f t="shared" si="28"/>
        <v/>
      </c>
      <c r="V216" s="46" t="str">
        <f t="shared" si="28"/>
        <v/>
      </c>
    </row>
    <row r="217" spans="1:22" x14ac:dyDescent="0.2">
      <c r="A217" s="1">
        <v>122</v>
      </c>
      <c r="B217" s="1" t="s">
        <v>67</v>
      </c>
      <c r="C217" s="8">
        <v>7</v>
      </c>
      <c r="D217" s="29">
        <f>SUMIFS('2013Figures'!$J:$J,'2013Figures'!$C:$C,$A217,'2013Figures'!$H:$H,$B217,'2013Figures'!$I:$I,$C217,'2013Figures'!$E:$E,$B$1)</f>
        <v>0</v>
      </c>
      <c r="E217" s="9">
        <f>SUMIFS('2013Figures'!$J:$J,'2013Figures'!$C:$C,$A217,'2013Figures'!$H:$H,$B217,'2013Figures'!$I:$I,$C217,'2013Figures'!$B:$B,"BrokerToCy",'2013Figures'!$G:$G,"E1",'2013Figures'!$E:$E,$B$1)</f>
        <v>0</v>
      </c>
      <c r="F217" s="9">
        <f>SUMIFS('2013Figures'!$J:$J,'2013Figures'!$C:$C,$A217,'2013Figures'!$H:$H,$B217,'2013Figures'!$I:$I,$C217,'2013Figures'!$B:$B,"BrokerToCy",'2013Figures'!$G:$G,"P1",'2013Figures'!$E:$E,$B$1)</f>
        <v>0</v>
      </c>
      <c r="G217" s="9">
        <f>SUMIFS('2013Figures'!$J:$J,'2013Figures'!$C:$C,$A217,'2013Figures'!$H:$H,$B217,'2013Figures'!$I:$I,$C217,'2013Figures'!$B:$B,"CyToBroker",'2013Figures'!$G:$G,"E1",'2013Figures'!$E:$E,$B$1)</f>
        <v>0</v>
      </c>
      <c r="H217" s="9">
        <f>SUMIFS('2013Figures'!$J:$J,'2013Figures'!$C:$C,$A217,'2013Figures'!$H:$H,$B217,'2013Figures'!$I:$I,$C217,'2013Figures'!$B:$B,"CyToBroker",'2013Figures'!$G:$G,"P1",'2013Figures'!$E:$E,$B$1)</f>
        <v>0</v>
      </c>
      <c r="I217" s="33"/>
      <c r="J217" s="34"/>
      <c r="K217" s="33"/>
      <c r="L217" s="42">
        <f>SUMIFS('2012Figures'!$J:$J,'2012Figures'!$C:$C,$A217,'2012Figures'!$H:$H,$B217,'2012Figures'!$I:$I,$C217,'2012Figures'!$E:$E,$B$1)</f>
        <v>0</v>
      </c>
      <c r="M217" s="52">
        <f>SUMIFS('2012Figures'!$J:$J,'2012Figures'!$C:$C,$A217,'2012Figures'!$H:$H,$B217,'2012Figures'!$I:$I,$C217,'2012Figures'!$B:$B,"BrokerToCy",'2012Figures'!$G:$G,"E1",'2012Figures'!$E:$E,$B$1)</f>
        <v>0</v>
      </c>
      <c r="N217" s="52">
        <f>SUMIFS('2012Figures'!$J:$J,'2012Figures'!$C:$C,$A217,'2012Figures'!$H:$H,$B217,'2012Figures'!$I:$I,$C217,'2012Figures'!$B:$B,"BrokerToCy",'2012Figures'!$G:$G,"P1",'2012Figures'!$E:$E,$B$1)</f>
        <v>0</v>
      </c>
      <c r="O217" s="52">
        <f>SUMIFS('2012Figures'!$J:$J,'2012Figures'!$C:$C,$A217,'2012Figures'!$H:$H,$B217,'2012Figures'!$I:$I,$C217,'2012Figures'!$B:$B,"CyToBroker",'2012Figures'!$G:$G,"E1",'2012Figures'!$E:$E,$B$1)</f>
        <v>0</v>
      </c>
      <c r="P217" s="52">
        <f>SUMIFS('2012Figures'!$J:$J,'2012Figures'!$C:$C,$A217,'2012Figures'!$H:$H,$B217,'2012Figures'!$I:$I,$C217,'2012Figures'!$B:$B,"CyToBroker",'2012Figures'!$G:$G,"P1",'2012Figures'!$E:$E,$B$1)</f>
        <v>0</v>
      </c>
      <c r="Q217" s="33"/>
      <c r="R217" s="46" t="str">
        <f t="shared" si="28"/>
        <v/>
      </c>
      <c r="S217" s="46" t="str">
        <f t="shared" si="28"/>
        <v/>
      </c>
      <c r="T217" s="46" t="str">
        <f t="shared" si="28"/>
        <v/>
      </c>
      <c r="U217" s="46" t="str">
        <f t="shared" si="28"/>
        <v/>
      </c>
      <c r="V217" s="46" t="str">
        <f t="shared" si="28"/>
        <v/>
      </c>
    </row>
    <row r="218" spans="1:22" x14ac:dyDescent="0.2">
      <c r="A218" s="1">
        <v>122</v>
      </c>
      <c r="B218" s="1" t="s">
        <v>67</v>
      </c>
      <c r="C218" s="8">
        <v>6</v>
      </c>
      <c r="D218" s="29">
        <f>SUMIFS('2013Figures'!$J:$J,'2013Figures'!$C:$C,$A218,'2013Figures'!$H:$H,$B218,'2013Figures'!$I:$I,$C218,'2013Figures'!$E:$E,$B$1)</f>
        <v>0</v>
      </c>
      <c r="E218" s="9">
        <f>SUMIFS('2013Figures'!$J:$J,'2013Figures'!$C:$C,$A218,'2013Figures'!$H:$H,$B218,'2013Figures'!$I:$I,$C218,'2013Figures'!$B:$B,"BrokerToCy",'2013Figures'!$G:$G,"E1",'2013Figures'!$E:$E,$B$1)</f>
        <v>0</v>
      </c>
      <c r="F218" s="9">
        <f>SUMIFS('2013Figures'!$J:$J,'2013Figures'!$C:$C,$A218,'2013Figures'!$H:$H,$B218,'2013Figures'!$I:$I,$C218,'2013Figures'!$B:$B,"BrokerToCy",'2013Figures'!$G:$G,"P1",'2013Figures'!$E:$E,$B$1)</f>
        <v>0</v>
      </c>
      <c r="G218" s="9">
        <f>SUMIFS('2013Figures'!$J:$J,'2013Figures'!$C:$C,$A218,'2013Figures'!$H:$H,$B218,'2013Figures'!$I:$I,$C218,'2013Figures'!$B:$B,"CyToBroker",'2013Figures'!$G:$G,"E1",'2013Figures'!$E:$E,$B$1)</f>
        <v>0</v>
      </c>
      <c r="H218" s="9">
        <f>SUMIFS('2013Figures'!$J:$J,'2013Figures'!$C:$C,$A218,'2013Figures'!$H:$H,$B218,'2013Figures'!$I:$I,$C218,'2013Figures'!$B:$B,"CyToBroker",'2013Figures'!$G:$G,"P1",'2013Figures'!$E:$E,$B$1)</f>
        <v>0</v>
      </c>
      <c r="I218" s="33"/>
      <c r="J218" s="34">
        <v>201501</v>
      </c>
      <c r="K218" s="33"/>
      <c r="L218" s="42">
        <f>SUMIFS('2012Figures'!$J:$J,'2012Figures'!$C:$C,$A218,'2012Figures'!$H:$H,$B218,'2012Figures'!$I:$I,$C218,'2012Figures'!$E:$E,$B$1)</f>
        <v>0</v>
      </c>
      <c r="M218" s="52">
        <f>SUMIFS('2012Figures'!$J:$J,'2012Figures'!$C:$C,$A218,'2012Figures'!$H:$H,$B218,'2012Figures'!$I:$I,$C218,'2012Figures'!$B:$B,"BrokerToCy",'2012Figures'!$G:$G,"E1",'2012Figures'!$E:$E,$B$1)</f>
        <v>0</v>
      </c>
      <c r="N218" s="52">
        <f>SUMIFS('2012Figures'!$J:$J,'2012Figures'!$C:$C,$A218,'2012Figures'!$H:$H,$B218,'2012Figures'!$I:$I,$C218,'2012Figures'!$B:$B,"BrokerToCy",'2012Figures'!$G:$G,"P1",'2012Figures'!$E:$E,$B$1)</f>
        <v>0</v>
      </c>
      <c r="O218" s="52">
        <f>SUMIFS('2012Figures'!$J:$J,'2012Figures'!$C:$C,$A218,'2012Figures'!$H:$H,$B218,'2012Figures'!$I:$I,$C218,'2012Figures'!$B:$B,"CyToBroker",'2012Figures'!$G:$G,"E1",'2012Figures'!$E:$E,$B$1)</f>
        <v>0</v>
      </c>
      <c r="P218" s="52">
        <f>SUMIFS('2012Figures'!$J:$J,'2012Figures'!$C:$C,$A218,'2012Figures'!$H:$H,$B218,'2012Figures'!$I:$I,$C218,'2012Figures'!$B:$B,"CyToBroker",'2012Figures'!$G:$G,"P1",'2012Figures'!$E:$E,$B$1)</f>
        <v>0</v>
      </c>
      <c r="Q218" s="33"/>
      <c r="R218" s="46" t="str">
        <f t="shared" si="28"/>
        <v/>
      </c>
      <c r="S218" s="46" t="str">
        <f t="shared" si="28"/>
        <v/>
      </c>
      <c r="T218" s="46" t="str">
        <f t="shared" si="28"/>
        <v/>
      </c>
      <c r="U218" s="46" t="str">
        <f t="shared" si="28"/>
        <v/>
      </c>
      <c r="V218" s="46" t="str">
        <f t="shared" si="28"/>
        <v/>
      </c>
    </row>
    <row r="219" spans="1:22" x14ac:dyDescent="0.2">
      <c r="A219" s="1">
        <v>122</v>
      </c>
      <c r="B219" s="1" t="s">
        <v>67</v>
      </c>
      <c r="C219" s="8">
        <v>5</v>
      </c>
      <c r="D219" s="29">
        <f>SUMIFS('2013Figures'!$J:$J,'2013Figures'!$C:$C,$A219,'2013Figures'!$H:$H,$B219,'2013Figures'!$I:$I,$C219,'2013Figures'!$E:$E,$B$1)</f>
        <v>0</v>
      </c>
      <c r="E219" s="9">
        <f>SUMIFS('2013Figures'!$J:$J,'2013Figures'!$C:$C,$A219,'2013Figures'!$H:$H,$B219,'2013Figures'!$I:$I,$C219,'2013Figures'!$B:$B,"BrokerToCy",'2013Figures'!$G:$G,"E1",'2013Figures'!$E:$E,$B$1)</f>
        <v>0</v>
      </c>
      <c r="F219" s="9">
        <f>SUMIFS('2013Figures'!$J:$J,'2013Figures'!$C:$C,$A219,'2013Figures'!$H:$H,$B219,'2013Figures'!$I:$I,$C219,'2013Figures'!$B:$B,"BrokerToCy",'2013Figures'!$G:$G,"P1",'2013Figures'!$E:$E,$B$1)</f>
        <v>0</v>
      </c>
      <c r="G219" s="9">
        <f>SUMIFS('2013Figures'!$J:$J,'2013Figures'!$C:$C,$A219,'2013Figures'!$H:$H,$B219,'2013Figures'!$I:$I,$C219,'2013Figures'!$B:$B,"CyToBroker",'2013Figures'!$G:$G,"E1",'2013Figures'!$E:$E,$B$1)</f>
        <v>0</v>
      </c>
      <c r="H219" s="9">
        <f>SUMIFS('2013Figures'!$J:$J,'2013Figures'!$C:$C,$A219,'2013Figures'!$H:$H,$B219,'2013Figures'!$I:$I,$C219,'2013Figures'!$B:$B,"CyToBroker",'2013Figures'!$G:$G,"P1",'2013Figures'!$E:$E,$B$1)</f>
        <v>0</v>
      </c>
      <c r="J219" s="8">
        <v>201401</v>
      </c>
      <c r="L219" s="42">
        <f>SUMIFS('2012Figures'!$J:$J,'2012Figures'!$C:$C,$A219,'2012Figures'!$H:$H,$B219,'2012Figures'!$I:$I,$C219,'2012Figures'!$E:$E,$B$1)</f>
        <v>0</v>
      </c>
      <c r="M219" s="52">
        <f>SUMIFS('2012Figures'!$J:$J,'2012Figures'!$C:$C,$A219,'2012Figures'!$H:$H,$B219,'2012Figures'!$I:$I,$C219,'2012Figures'!$B:$B,"BrokerToCy",'2012Figures'!$G:$G,"E1",'2012Figures'!$E:$E,$B$1)</f>
        <v>0</v>
      </c>
      <c r="N219" s="52">
        <f>SUMIFS('2012Figures'!$J:$J,'2012Figures'!$C:$C,$A219,'2012Figures'!$H:$H,$B219,'2012Figures'!$I:$I,$C219,'2012Figures'!$B:$B,"BrokerToCy",'2012Figures'!$G:$G,"P1",'2012Figures'!$E:$E,$B$1)</f>
        <v>0</v>
      </c>
      <c r="O219" s="52">
        <f>SUMIFS('2012Figures'!$J:$J,'2012Figures'!$C:$C,$A219,'2012Figures'!$H:$H,$B219,'2012Figures'!$I:$I,$C219,'2012Figures'!$B:$B,"CyToBroker",'2012Figures'!$G:$G,"E1",'2012Figures'!$E:$E,$B$1)</f>
        <v>0</v>
      </c>
      <c r="P219" s="52">
        <f>SUMIFS('2012Figures'!$J:$J,'2012Figures'!$C:$C,$A219,'2012Figures'!$H:$H,$B219,'2012Figures'!$I:$I,$C219,'2012Figures'!$B:$B,"CyToBroker",'2012Figures'!$G:$G,"P1",'2012Figures'!$E:$E,$B$1)</f>
        <v>0</v>
      </c>
      <c r="R219" s="46" t="str">
        <f t="shared" si="28"/>
        <v/>
      </c>
      <c r="S219" s="46" t="str">
        <f t="shared" si="28"/>
        <v/>
      </c>
      <c r="T219" s="46" t="str">
        <f t="shared" si="28"/>
        <v/>
      </c>
      <c r="U219" s="46" t="str">
        <f t="shared" si="28"/>
        <v/>
      </c>
      <c r="V219" s="46" t="str">
        <f t="shared" si="28"/>
        <v/>
      </c>
    </row>
    <row r="220" spans="1:22" x14ac:dyDescent="0.2">
      <c r="A220" s="1">
        <v>122</v>
      </c>
      <c r="B220" s="1" t="s">
        <v>67</v>
      </c>
      <c r="C220" s="8">
        <v>4</v>
      </c>
      <c r="D220" s="29">
        <f>SUMIFS('2013Figures'!$J:$J,'2013Figures'!$C:$C,$A220,'2013Figures'!$H:$H,$B220,'2013Figures'!$I:$I,$C220,'2013Figures'!$E:$E,$B$1)</f>
        <v>0</v>
      </c>
      <c r="E220" s="9">
        <f>SUMIFS('2013Figures'!$J:$J,'2013Figures'!$C:$C,$A220,'2013Figures'!$H:$H,$B220,'2013Figures'!$I:$I,$C220,'2013Figures'!$B:$B,"BrokerToCy",'2013Figures'!$G:$G,"E1",'2013Figures'!$E:$E,$B$1)</f>
        <v>0</v>
      </c>
      <c r="F220" s="9">
        <f>SUMIFS('2013Figures'!$J:$J,'2013Figures'!$C:$C,$A220,'2013Figures'!$H:$H,$B220,'2013Figures'!$I:$I,$C220,'2013Figures'!$B:$B,"BrokerToCy",'2013Figures'!$G:$G,"P1",'2013Figures'!$E:$E,$B$1)</f>
        <v>0</v>
      </c>
      <c r="G220" s="9">
        <f>SUMIFS('2013Figures'!$J:$J,'2013Figures'!$C:$C,$A220,'2013Figures'!$H:$H,$B220,'2013Figures'!$I:$I,$C220,'2013Figures'!$B:$B,"CyToBroker",'2013Figures'!$G:$G,"E1",'2013Figures'!$E:$E,$B$1)</f>
        <v>0</v>
      </c>
      <c r="H220" s="9">
        <f>SUMIFS('2013Figures'!$J:$J,'2013Figures'!$C:$C,$A220,'2013Figures'!$H:$H,$B220,'2013Figures'!$I:$I,$C220,'2013Figures'!$B:$B,"CyToBroker",'2013Figures'!$G:$G,"P1",'2013Figures'!$E:$E,$B$1)</f>
        <v>0</v>
      </c>
      <c r="I220" s="30"/>
      <c r="J220" s="31">
        <v>201301</v>
      </c>
      <c r="K220" s="30"/>
      <c r="L220" s="42">
        <f>SUMIFS('2012Figures'!$J:$J,'2012Figures'!$C:$C,$A220,'2012Figures'!$H:$H,$B220,'2012Figures'!$I:$I,$C220,'2012Figures'!$E:$E,$B$1)</f>
        <v>0</v>
      </c>
      <c r="M220" s="52">
        <f>SUMIFS('2012Figures'!$J:$J,'2012Figures'!$C:$C,$A220,'2012Figures'!$H:$H,$B220,'2012Figures'!$I:$I,$C220,'2012Figures'!$B:$B,"BrokerToCy",'2012Figures'!$G:$G,"E1",'2012Figures'!$E:$E,$B$1)</f>
        <v>0</v>
      </c>
      <c r="N220" s="52">
        <f>SUMIFS('2012Figures'!$J:$J,'2012Figures'!$C:$C,$A220,'2012Figures'!$H:$H,$B220,'2012Figures'!$I:$I,$C220,'2012Figures'!$B:$B,"BrokerToCy",'2012Figures'!$G:$G,"P1",'2012Figures'!$E:$E,$B$1)</f>
        <v>0</v>
      </c>
      <c r="O220" s="52">
        <f>SUMIFS('2012Figures'!$J:$J,'2012Figures'!$C:$C,$A220,'2012Figures'!$H:$H,$B220,'2012Figures'!$I:$I,$C220,'2012Figures'!$B:$B,"CyToBroker",'2012Figures'!$G:$G,"E1",'2012Figures'!$E:$E,$B$1)</f>
        <v>0</v>
      </c>
      <c r="P220" s="52">
        <f>SUMIFS('2012Figures'!$J:$J,'2012Figures'!$C:$C,$A220,'2012Figures'!$H:$H,$B220,'2012Figures'!$I:$I,$C220,'2012Figures'!$B:$B,"CyToBroker",'2012Figures'!$G:$G,"P1",'2012Figures'!$E:$E,$B$1)</f>
        <v>0</v>
      </c>
      <c r="Q220" s="30"/>
      <c r="R220" s="46" t="str">
        <f t="shared" si="28"/>
        <v/>
      </c>
      <c r="S220" s="46" t="str">
        <f t="shared" si="28"/>
        <v/>
      </c>
      <c r="T220" s="46" t="str">
        <f t="shared" si="28"/>
        <v/>
      </c>
      <c r="U220" s="46" t="str">
        <f t="shared" si="28"/>
        <v/>
      </c>
      <c r="V220" s="46" t="str">
        <f t="shared" si="28"/>
        <v/>
      </c>
    </row>
    <row r="221" spans="1:22" x14ac:dyDescent="0.2">
      <c r="A221" s="1">
        <v>122</v>
      </c>
      <c r="B221" s="1" t="s">
        <v>67</v>
      </c>
      <c r="C221" s="8">
        <v>3</v>
      </c>
      <c r="D221" s="29">
        <f>SUMIFS('2013Figures'!$J:$J,'2013Figures'!$C:$C,$A221,'2013Figures'!$H:$H,$B221,'2013Figures'!$I:$I,$C221,'2013Figures'!$E:$E,$B$1)</f>
        <v>0</v>
      </c>
      <c r="E221" s="9">
        <f>SUMIFS('2013Figures'!$J:$J,'2013Figures'!$C:$C,$A221,'2013Figures'!$H:$H,$B221,'2013Figures'!$I:$I,$C221,'2013Figures'!$B:$B,"BrokerToCy",'2013Figures'!$G:$G,"E1",'2013Figures'!$E:$E,$B$1)</f>
        <v>0</v>
      </c>
      <c r="F221" s="9">
        <f>SUMIFS('2013Figures'!$J:$J,'2013Figures'!$C:$C,$A221,'2013Figures'!$H:$H,$B221,'2013Figures'!$I:$I,$C221,'2013Figures'!$B:$B,"BrokerToCy",'2013Figures'!$G:$G,"P1",'2013Figures'!$E:$E,$B$1)</f>
        <v>0</v>
      </c>
      <c r="G221" s="9">
        <f>SUMIFS('2013Figures'!$J:$J,'2013Figures'!$C:$C,$A221,'2013Figures'!$H:$H,$B221,'2013Figures'!$I:$I,$C221,'2013Figures'!$B:$B,"CyToBroker",'2013Figures'!$G:$G,"E1",'2013Figures'!$E:$E,$B$1)</f>
        <v>0</v>
      </c>
      <c r="H221" s="9">
        <f>SUMIFS('2013Figures'!$J:$J,'2013Figures'!$C:$C,$A221,'2013Figures'!$H:$H,$B221,'2013Figures'!$I:$I,$C221,'2013Figures'!$B:$B,"CyToBroker",'2013Figures'!$G:$G,"P1",'2013Figures'!$E:$E,$B$1)</f>
        <v>0</v>
      </c>
      <c r="J221" s="8">
        <v>201201</v>
      </c>
      <c r="L221" s="42">
        <f>SUMIFS('2012Figures'!$J:$J,'2012Figures'!$C:$C,$A221,'2012Figures'!$H:$H,$B221,'2012Figures'!$I:$I,$C221,'2012Figures'!$E:$E,$B$1)</f>
        <v>0</v>
      </c>
      <c r="M221" s="52">
        <f>SUMIFS('2012Figures'!$J:$J,'2012Figures'!$C:$C,$A221,'2012Figures'!$H:$H,$B221,'2012Figures'!$I:$I,$C221,'2012Figures'!$B:$B,"BrokerToCy",'2012Figures'!$G:$G,"E1",'2012Figures'!$E:$E,$B$1)</f>
        <v>0</v>
      </c>
      <c r="N221" s="52">
        <f>SUMIFS('2012Figures'!$J:$J,'2012Figures'!$C:$C,$A221,'2012Figures'!$H:$H,$B221,'2012Figures'!$I:$I,$C221,'2012Figures'!$B:$B,"BrokerToCy",'2012Figures'!$G:$G,"P1",'2012Figures'!$E:$E,$B$1)</f>
        <v>0</v>
      </c>
      <c r="O221" s="52">
        <f>SUMIFS('2012Figures'!$J:$J,'2012Figures'!$C:$C,$A221,'2012Figures'!$H:$H,$B221,'2012Figures'!$I:$I,$C221,'2012Figures'!$B:$B,"CyToBroker",'2012Figures'!$G:$G,"E1",'2012Figures'!$E:$E,$B$1)</f>
        <v>0</v>
      </c>
      <c r="P221" s="52">
        <f>SUMIFS('2012Figures'!$J:$J,'2012Figures'!$C:$C,$A221,'2012Figures'!$H:$H,$B221,'2012Figures'!$I:$I,$C221,'2012Figures'!$B:$B,"CyToBroker",'2012Figures'!$G:$G,"P1",'2012Figures'!$E:$E,$B$1)</f>
        <v>0</v>
      </c>
      <c r="R221" s="46" t="str">
        <f t="shared" si="28"/>
        <v/>
      </c>
      <c r="S221" s="46" t="str">
        <f t="shared" si="28"/>
        <v/>
      </c>
      <c r="T221" s="46" t="str">
        <f t="shared" si="28"/>
        <v/>
      </c>
      <c r="U221" s="46" t="str">
        <f t="shared" si="28"/>
        <v/>
      </c>
      <c r="V221" s="46" t="str">
        <f t="shared" si="28"/>
        <v/>
      </c>
    </row>
    <row r="222" spans="1:22" x14ac:dyDescent="0.2">
      <c r="A222" s="1">
        <v>122</v>
      </c>
      <c r="B222" s="1" t="s">
        <v>67</v>
      </c>
      <c r="C222" s="8">
        <v>2</v>
      </c>
      <c r="D222" s="29">
        <f>SUMIFS('2013Figures'!$J:$J,'2013Figures'!$C:$C,$A222,'2013Figures'!$H:$H,$B222,'2013Figures'!$I:$I,$C222,'2013Figures'!$E:$E,$B$1)</f>
        <v>0</v>
      </c>
      <c r="E222" s="9">
        <f>SUMIFS('2013Figures'!$J:$J,'2013Figures'!$C:$C,$A222,'2013Figures'!$H:$H,$B222,'2013Figures'!$I:$I,$C222,'2013Figures'!$B:$B,"BrokerToCy",'2013Figures'!$G:$G,"E1",'2013Figures'!$E:$E,$B$1)</f>
        <v>0</v>
      </c>
      <c r="F222" s="9">
        <f>SUMIFS('2013Figures'!$J:$J,'2013Figures'!$C:$C,$A222,'2013Figures'!$H:$H,$B222,'2013Figures'!$I:$I,$C222,'2013Figures'!$B:$B,"BrokerToCy",'2013Figures'!$G:$G,"P1",'2013Figures'!$E:$E,$B$1)</f>
        <v>0</v>
      </c>
      <c r="G222" s="9">
        <f>SUMIFS('2013Figures'!$J:$J,'2013Figures'!$C:$C,$A222,'2013Figures'!$H:$H,$B222,'2013Figures'!$I:$I,$C222,'2013Figures'!$B:$B,"CyToBroker",'2013Figures'!$G:$G,"E1",'2013Figures'!$E:$E,$B$1)</f>
        <v>0</v>
      </c>
      <c r="H222" s="9">
        <f>SUMIFS('2013Figures'!$J:$J,'2013Figures'!$C:$C,$A222,'2013Figures'!$H:$H,$B222,'2013Figures'!$I:$I,$C222,'2013Figures'!$B:$B,"CyToBroker",'2013Figures'!$G:$G,"P1",'2013Figures'!$E:$E,$B$1)</f>
        <v>0</v>
      </c>
      <c r="J222" s="8">
        <v>201101</v>
      </c>
      <c r="L222" s="42">
        <f>SUMIFS('2012Figures'!$J:$J,'2012Figures'!$C:$C,$A222,'2012Figures'!$H:$H,$B222,'2012Figures'!$I:$I,$C222,'2012Figures'!$E:$E,$B$1)</f>
        <v>0</v>
      </c>
      <c r="M222" s="52">
        <f>SUMIFS('2012Figures'!$J:$J,'2012Figures'!$C:$C,$A222,'2012Figures'!$H:$H,$B222,'2012Figures'!$I:$I,$C222,'2012Figures'!$B:$B,"BrokerToCy",'2012Figures'!$G:$G,"E1",'2012Figures'!$E:$E,$B$1)</f>
        <v>0</v>
      </c>
      <c r="N222" s="52">
        <f>SUMIFS('2012Figures'!$J:$J,'2012Figures'!$C:$C,$A222,'2012Figures'!$H:$H,$B222,'2012Figures'!$I:$I,$C222,'2012Figures'!$B:$B,"BrokerToCy",'2012Figures'!$G:$G,"P1",'2012Figures'!$E:$E,$B$1)</f>
        <v>0</v>
      </c>
      <c r="O222" s="52">
        <f>SUMIFS('2012Figures'!$J:$J,'2012Figures'!$C:$C,$A222,'2012Figures'!$H:$H,$B222,'2012Figures'!$I:$I,$C222,'2012Figures'!$B:$B,"CyToBroker",'2012Figures'!$G:$G,"E1",'2012Figures'!$E:$E,$B$1)</f>
        <v>0</v>
      </c>
      <c r="P222" s="52">
        <f>SUMIFS('2012Figures'!$J:$J,'2012Figures'!$C:$C,$A222,'2012Figures'!$H:$H,$B222,'2012Figures'!$I:$I,$C222,'2012Figures'!$B:$B,"CyToBroker",'2012Figures'!$G:$G,"P1",'2012Figures'!$E:$E,$B$1)</f>
        <v>0</v>
      </c>
      <c r="R222" s="46" t="str">
        <f t="shared" si="28"/>
        <v/>
      </c>
      <c r="S222" s="46" t="str">
        <f t="shared" si="28"/>
        <v/>
      </c>
      <c r="T222" s="46" t="str">
        <f t="shared" si="28"/>
        <v/>
      </c>
      <c r="U222" s="46" t="str">
        <f t="shared" si="28"/>
        <v/>
      </c>
      <c r="V222" s="46" t="str">
        <f t="shared" si="28"/>
        <v/>
      </c>
    </row>
    <row r="223" spans="1:22" x14ac:dyDescent="0.2">
      <c r="A223" s="1">
        <v>122</v>
      </c>
      <c r="B223" s="1" t="s">
        <v>67</v>
      </c>
      <c r="C223" s="8">
        <v>1</v>
      </c>
      <c r="D223" s="29">
        <f>SUMIFS('2013Figures'!$J:$J,'2013Figures'!$C:$C,$A223,'2013Figures'!$H:$H,$B223,'2013Figures'!$I:$I,$C223,'2013Figures'!$E:$E,$B$1)</f>
        <v>0</v>
      </c>
      <c r="E223" s="9">
        <f>SUMIFS('2013Figures'!$J:$J,'2013Figures'!$C:$C,$A223,'2013Figures'!$H:$H,$B223,'2013Figures'!$I:$I,$C223,'2013Figures'!$B:$B,"BrokerToCy",'2013Figures'!$G:$G,"E1",'2013Figures'!$E:$E,$B$1)</f>
        <v>0</v>
      </c>
      <c r="F223" s="9">
        <f>SUMIFS('2013Figures'!$J:$J,'2013Figures'!$C:$C,$A223,'2013Figures'!$H:$H,$B223,'2013Figures'!$I:$I,$C223,'2013Figures'!$B:$B,"BrokerToCy",'2013Figures'!$G:$G,"P1",'2013Figures'!$E:$E,$B$1)</f>
        <v>0</v>
      </c>
      <c r="G223" s="9">
        <f>SUMIFS('2013Figures'!$J:$J,'2013Figures'!$C:$C,$A223,'2013Figures'!$H:$H,$B223,'2013Figures'!$I:$I,$C223,'2013Figures'!$B:$B,"CyToBroker",'2013Figures'!$G:$G,"E1",'2013Figures'!$E:$E,$B$1)</f>
        <v>0</v>
      </c>
      <c r="H223" s="9">
        <f>SUMIFS('2013Figures'!$J:$J,'2013Figures'!$C:$C,$A223,'2013Figures'!$H:$H,$B223,'2013Figures'!$I:$I,$C223,'2013Figures'!$B:$B,"CyToBroker",'2013Figures'!$G:$G,"P1",'2013Figures'!$E:$E,$B$1)</f>
        <v>0</v>
      </c>
      <c r="J223" s="8">
        <v>201001</v>
      </c>
      <c r="L223" s="42">
        <f>SUMIFS('2012Figures'!$J:$J,'2012Figures'!$C:$C,$A223,'2012Figures'!$H:$H,$B223,'2012Figures'!$I:$I,$C223,'2012Figures'!$E:$E,$B$1)</f>
        <v>0</v>
      </c>
      <c r="M223" s="52">
        <f>SUMIFS('2012Figures'!$J:$J,'2012Figures'!$C:$C,$A223,'2012Figures'!$H:$H,$B223,'2012Figures'!$I:$I,$C223,'2012Figures'!$B:$B,"BrokerToCy",'2012Figures'!$G:$G,"E1",'2012Figures'!$E:$E,$B$1)</f>
        <v>0</v>
      </c>
      <c r="N223" s="52">
        <f>SUMIFS('2012Figures'!$J:$J,'2012Figures'!$C:$C,$A223,'2012Figures'!$H:$H,$B223,'2012Figures'!$I:$I,$C223,'2012Figures'!$B:$B,"BrokerToCy",'2012Figures'!$G:$G,"P1",'2012Figures'!$E:$E,$B$1)</f>
        <v>0</v>
      </c>
      <c r="O223" s="52">
        <f>SUMIFS('2012Figures'!$J:$J,'2012Figures'!$C:$C,$A223,'2012Figures'!$H:$H,$B223,'2012Figures'!$I:$I,$C223,'2012Figures'!$B:$B,"CyToBroker",'2012Figures'!$G:$G,"E1",'2012Figures'!$E:$E,$B$1)</f>
        <v>0</v>
      </c>
      <c r="P223" s="52">
        <f>SUMIFS('2012Figures'!$J:$J,'2012Figures'!$C:$C,$A223,'2012Figures'!$H:$H,$B223,'2012Figures'!$I:$I,$C223,'2012Figures'!$B:$B,"CyToBroker",'2012Figures'!$G:$G,"P1",'2012Figures'!$E:$E,$B$1)</f>
        <v>0</v>
      </c>
      <c r="R223" s="46" t="str">
        <f t="shared" si="28"/>
        <v/>
      </c>
      <c r="S223" s="46" t="str">
        <f t="shared" si="28"/>
        <v/>
      </c>
      <c r="T223" s="46" t="str">
        <f t="shared" si="28"/>
        <v/>
      </c>
      <c r="U223" s="46" t="str">
        <f t="shared" si="28"/>
        <v/>
      </c>
      <c r="V223" s="46" t="str">
        <f t="shared" si="28"/>
        <v/>
      </c>
    </row>
    <row r="224" spans="1:22" x14ac:dyDescent="0.2">
      <c r="A224" s="1">
        <v>122</v>
      </c>
      <c r="B224" s="1" t="s">
        <v>67</v>
      </c>
      <c r="D224" s="29">
        <f>SUMIFS('2013Figures'!$J:$J,'2013Figures'!$C:$C,$A224,'2013Figures'!$I:$I,"",'2013Figures'!$E:$E,$B$1)</f>
        <v>0</v>
      </c>
      <c r="E224" s="9">
        <f>SUMIFS('2013Figures'!$J:$J,'2013Figures'!$C:$C,$A224,'2013Figures'!$I:$I,"",'2013Figures'!$B:$B,"BrokerToCy",'2013Figures'!$G:$G,"E1",'2013Figures'!$E:$E,$B$1)</f>
        <v>0</v>
      </c>
      <c r="F224" s="9">
        <f>SUMIFS('2013Figures'!$J:$J,'2013Figures'!$C:$C,$A224,'2013Figures'!$I:$I,"",'2013Figures'!$B:$B,"BrokerToCy",'2013Figures'!$G:$G,"P1",'2013Figures'!$E:$E,$B$1)</f>
        <v>0</v>
      </c>
      <c r="G224" s="9">
        <f>SUMIFS('2013Figures'!$J:$J,'2013Figures'!$C:$C,$A224,'2013Figures'!$I:$I,"",'2013Figures'!$B:$B,"CyToBroker",'2013Figures'!$G:$G,"E1",'2013Figures'!$E:$E,$B$1)</f>
        <v>0</v>
      </c>
      <c r="H224" s="9">
        <f>SUMIFS('2013Figures'!$J:$J,'2013Figures'!$C:$C,$A224,'2013Figures'!$I:$I,"",'2013Figures'!$B:$B,"CyToBroker",'2013Figures'!$G:$G,"P1",'2013Figures'!$E:$E,$B$1)</f>
        <v>0</v>
      </c>
      <c r="J224" s="8" t="s">
        <v>131</v>
      </c>
      <c r="L224" s="42">
        <f>SUMIFS('2012Figures'!$J:$J,'2012Figures'!$C:$C,$A224,'2012Figures'!$I:$I,"",'2012Figures'!$E:$E,$B$1)</f>
        <v>0</v>
      </c>
      <c r="M224" s="52">
        <f>SUMIFS('2012Figures'!$J:$J,'2012Figures'!$C:$C,$A224,'2012Figures'!$I:$I,"",'2012Figures'!$B:$B,"BrokerToCy",'2012Figures'!$G:$G,"E1",'2012Figures'!$E:$E,$B$1)</f>
        <v>0</v>
      </c>
      <c r="N224" s="52">
        <f>SUMIFS('2012Figures'!$J:$J,'2012Figures'!$C:$C,$A224,'2012Figures'!$I:$I,"",'2012Figures'!$B:$B,"BrokerToCy",'2012Figures'!$G:$G,"P1",'2012Figures'!$E:$E,$B$1)</f>
        <v>0</v>
      </c>
      <c r="O224" s="52">
        <f>SUMIFS('2012Figures'!$J:$J,'2012Figures'!$C:$C,$A224,'2012Figures'!$I:$I,"",'2012Figures'!$B:$B,"CyToBroker",'2012Figures'!$G:$G,"E1",'2012Figures'!$E:$E,$B$1)</f>
        <v>0</v>
      </c>
      <c r="P224" s="52">
        <f>SUMIFS('2012Figures'!$J:$J,'2012Figures'!$C:$C,$A224,'2012Figures'!$I:$I,"",'2012Figures'!$B:$B,"CyToBroker",'2012Figures'!$G:$G,"P1",'2012Figures'!$E:$E,$B$1)</f>
        <v>0</v>
      </c>
      <c r="R224" s="46" t="str">
        <f t="shared" si="28"/>
        <v/>
      </c>
      <c r="S224" s="46" t="str">
        <f t="shared" si="28"/>
        <v/>
      </c>
      <c r="T224" s="46" t="str">
        <f t="shared" si="28"/>
        <v/>
      </c>
      <c r="U224" s="46" t="str">
        <f t="shared" si="28"/>
        <v/>
      </c>
      <c r="V224" s="46" t="str">
        <f t="shared" si="28"/>
        <v/>
      </c>
    </row>
    <row r="225" spans="1:22" x14ac:dyDescent="0.2">
      <c r="A225" s="21"/>
      <c r="B225" s="21" t="s">
        <v>92</v>
      </c>
      <c r="C225" s="22"/>
      <c r="D225" s="23">
        <f>SUM(E225:H225)</f>
        <v>0</v>
      </c>
      <c r="E225" s="23">
        <f>SUM(E217:E224)</f>
        <v>0</v>
      </c>
      <c r="F225" s="23">
        <f>SUM(F217:F224)</f>
        <v>0</v>
      </c>
      <c r="G225" s="23">
        <f>SUM(G217:G224)</f>
        <v>0</v>
      </c>
      <c r="H225" s="23">
        <f>SUM(H217:H224)</f>
        <v>0</v>
      </c>
      <c r="I225" s="21"/>
      <c r="J225" s="22"/>
      <c r="K225" s="21"/>
      <c r="L225" s="43">
        <f>SUM(M225:P225)</f>
        <v>0</v>
      </c>
      <c r="M225" s="43">
        <f>SUM(M217:M224)</f>
        <v>0</v>
      </c>
      <c r="N225" s="43">
        <f>SUM(N217:N224)</f>
        <v>0</v>
      </c>
      <c r="O225" s="43">
        <f>SUM(O217:O224)</f>
        <v>0</v>
      </c>
      <c r="P225" s="43">
        <f>SUM(P217:P224)</f>
        <v>0</v>
      </c>
      <c r="Q225" s="21"/>
      <c r="R225" s="21"/>
      <c r="S225" s="21"/>
      <c r="T225" s="21"/>
      <c r="U225" s="21"/>
      <c r="V225" s="21"/>
    </row>
    <row r="226" spans="1:22" x14ac:dyDescent="0.2">
      <c r="A226" s="28">
        <v>123</v>
      </c>
      <c r="B226" s="28" t="s">
        <v>39</v>
      </c>
      <c r="C226" s="17" t="s">
        <v>88</v>
      </c>
      <c r="D226" s="18">
        <f>SUMIFS('2013Figures'!$J:$J,'2013Figures'!$C:$C,$A226,'2013Figures'!$E:$E,$B$1)</f>
        <v>0</v>
      </c>
      <c r="E226" s="18">
        <f>SUMIFS('2013Figures'!$J:$J,'2013Figures'!$C:$C,$A226,'2013Figures'!$B:$B,"BrokerToCy",'2013Figures'!$G:$G,"E1",'2013Figures'!$E:$E,$B$1)</f>
        <v>0</v>
      </c>
      <c r="F226" s="18">
        <f>SUMIFS('2013Figures'!$J:$J,'2013Figures'!$C:$C,$A226,'2013Figures'!$B:$B,"BrokerToCy",'2013Figures'!$G:$G,"P1",'2013Figures'!$E:$E,$B$1)</f>
        <v>0</v>
      </c>
      <c r="G226" s="18">
        <f>SUMIFS('2013Figures'!$J:$J,'2013Figures'!$C:$C,$A226,'2013Figures'!$B:$B,"CyToBroker",'2013Figures'!$G:$G,"E1",'2013Figures'!$E:$E,$B$1)</f>
        <v>0</v>
      </c>
      <c r="H226" s="18">
        <f>SUMIFS('2013Figures'!$J:$J,'2013Figures'!$C:$C,$A226,'2013Figures'!$B:$B,"CyToBroker",'2013Figures'!$G:$G,"P1",'2013Figures'!$E:$E,$B$1)</f>
        <v>0</v>
      </c>
      <c r="I226" s="28"/>
      <c r="J226" s="17"/>
      <c r="K226" s="28"/>
      <c r="L226" s="50">
        <f>SUMIFS('2012Figures'!$J:$J,'2012Figures'!$C:$C,$A226,'2012Figures'!$E:$E,$B$1)</f>
        <v>0</v>
      </c>
      <c r="M226" s="50">
        <f>SUMIFS('2012Figures'!$J:$J,'2012Figures'!$C:$C,$A226,'2012Figures'!$B:$B,"BrokerToCy",'2012Figures'!$G:$G,"E1",'2012Figures'!$E:$E,$B$1)</f>
        <v>0</v>
      </c>
      <c r="N226" s="50">
        <f>SUMIFS('2012Figures'!$J:$J,'2012Figures'!$C:$C,$A226,'2012Figures'!$B:$B,"BrokerToCy",'2012Figures'!$G:$G,"P1",'2012Figures'!$E:$E,$B$1)</f>
        <v>0</v>
      </c>
      <c r="O226" s="50">
        <f>SUMIFS('2012Figures'!$J:$J,'2012Figures'!$C:$C,$A226,'2012Figures'!$B:$B,"CyToBroker",'2012Figures'!$G:$G,"E1",'2012Figures'!$E:$E,$B$1)</f>
        <v>0</v>
      </c>
      <c r="P226" s="50">
        <f>SUMIFS('2012Figures'!$J:$J,'2012Figures'!$C:$C,$A226,'2012Figures'!$B:$B,"CyToBroker",'2012Figures'!$G:$G,"P1",'2012Figures'!$E:$E,$B$1)</f>
        <v>0</v>
      </c>
      <c r="Q226" s="28"/>
      <c r="R226" s="46" t="str">
        <f t="shared" si="28"/>
        <v/>
      </c>
      <c r="S226" s="46" t="str">
        <f t="shared" si="28"/>
        <v/>
      </c>
      <c r="T226" s="46" t="str">
        <f t="shared" si="28"/>
        <v/>
      </c>
      <c r="U226" s="46" t="str">
        <f t="shared" si="28"/>
        <v/>
      </c>
      <c r="V226" s="46" t="str">
        <f t="shared" si="28"/>
        <v/>
      </c>
    </row>
    <row r="227" spans="1:22" x14ac:dyDescent="0.2">
      <c r="A227" s="1">
        <v>123</v>
      </c>
      <c r="B227" s="1" t="s">
        <v>39</v>
      </c>
      <c r="C227" s="8">
        <v>6</v>
      </c>
      <c r="D227" s="29">
        <f>SUMIFS('2013Figures'!$J:$J,'2013Figures'!$C:$C,$A227,'2013Figures'!$H:$H,$B227,'2013Figures'!$I:$I,$C227,'2013Figures'!$E:$E,$B$1)</f>
        <v>0</v>
      </c>
      <c r="E227" s="9">
        <f>SUMIFS('2013Figures'!$J:$J,'2013Figures'!$C:$C,$A227,'2013Figures'!$H:$H,$B227,'2013Figures'!$I:$I,$C227,'2013Figures'!$B:$B,"BrokerToCy",'2013Figures'!$G:$G,"E1",'2013Figures'!$E:$E,$B$1)</f>
        <v>0</v>
      </c>
      <c r="F227" s="9">
        <f>SUMIFS('2013Figures'!$J:$J,'2013Figures'!$C:$C,$A227,'2013Figures'!$H:$H,$B227,'2013Figures'!$I:$I,$C227,'2013Figures'!$B:$B,"BrokerToCy",'2013Figures'!$G:$G,"P1",'2013Figures'!$E:$E,$B$1)</f>
        <v>0</v>
      </c>
      <c r="G227" s="9">
        <f>SUMIFS('2013Figures'!$J:$J,'2013Figures'!$C:$C,$A227,'2013Figures'!$H:$H,$B227,'2013Figures'!$I:$I,$C227,'2013Figures'!$B:$B,"CyToBroker",'2013Figures'!$G:$G,"E1",'2013Figures'!$E:$E,$B$1)</f>
        <v>0</v>
      </c>
      <c r="H227" s="9">
        <f>SUMIFS('2013Figures'!$J:$J,'2013Figures'!$C:$C,$A227,'2013Figures'!$H:$H,$B227,'2013Figures'!$I:$I,$C227,'2013Figures'!$B:$B,"CyToBroker",'2013Figures'!$G:$G,"P1",'2013Figures'!$E:$E,$B$1)</f>
        <v>0</v>
      </c>
      <c r="J227" s="8">
        <v>201501</v>
      </c>
      <c r="L227" s="42">
        <f>SUMIFS('2012Figures'!$J:$J,'2012Figures'!$C:$C,$A227,'2012Figures'!$H:$H,$B227,'2012Figures'!$I:$I,$C227,'2012Figures'!$E:$E,$B$1)</f>
        <v>0</v>
      </c>
      <c r="M227" s="52">
        <f>SUMIFS('2012Figures'!$J:$J,'2012Figures'!$C:$C,$A227,'2012Figures'!$H:$H,$B227,'2012Figures'!$I:$I,$C227,'2012Figures'!$B:$B,"BrokerToCy",'2012Figures'!$G:$G,"E1",'2012Figures'!$E:$E,$B$1)</f>
        <v>0</v>
      </c>
      <c r="N227" s="52">
        <f>SUMIFS('2012Figures'!$J:$J,'2012Figures'!$C:$C,$A227,'2012Figures'!$H:$H,$B227,'2012Figures'!$I:$I,$C227,'2012Figures'!$B:$B,"BrokerToCy",'2012Figures'!$G:$G,"P1",'2012Figures'!$E:$E,$B$1)</f>
        <v>0</v>
      </c>
      <c r="O227" s="52">
        <f>SUMIFS('2012Figures'!$J:$J,'2012Figures'!$C:$C,$A227,'2012Figures'!$H:$H,$B227,'2012Figures'!$I:$I,$C227,'2012Figures'!$B:$B,"CyToBroker",'2012Figures'!$G:$G,"E1",'2012Figures'!$E:$E,$B$1)</f>
        <v>0</v>
      </c>
      <c r="P227" s="52">
        <f>SUMIFS('2012Figures'!$J:$J,'2012Figures'!$C:$C,$A227,'2012Figures'!$H:$H,$B227,'2012Figures'!$I:$I,$C227,'2012Figures'!$B:$B,"CyToBroker",'2012Figures'!$G:$G,"P1",'2012Figures'!$E:$E,$B$1)</f>
        <v>0</v>
      </c>
      <c r="R227" s="46" t="str">
        <f t="shared" si="28"/>
        <v/>
      </c>
      <c r="S227" s="46" t="str">
        <f t="shared" si="28"/>
        <v/>
      </c>
      <c r="T227" s="46" t="str">
        <f t="shared" si="28"/>
        <v/>
      </c>
      <c r="U227" s="46" t="str">
        <f t="shared" si="28"/>
        <v/>
      </c>
      <c r="V227" s="46" t="str">
        <f t="shared" si="28"/>
        <v/>
      </c>
    </row>
    <row r="228" spans="1:22" x14ac:dyDescent="0.2">
      <c r="A228" s="1">
        <v>123</v>
      </c>
      <c r="B228" s="1" t="s">
        <v>39</v>
      </c>
      <c r="C228" s="8">
        <v>5</v>
      </c>
      <c r="D228" s="29">
        <f>SUMIFS('2013Figures'!$J:$J,'2013Figures'!$C:$C,$A228,'2013Figures'!$H:$H,$B228,'2013Figures'!$I:$I,$C228,'2013Figures'!$E:$E,$B$1)</f>
        <v>0</v>
      </c>
      <c r="E228" s="9">
        <f>SUMIFS('2013Figures'!$J:$J,'2013Figures'!$C:$C,$A228,'2013Figures'!$H:$H,$B228,'2013Figures'!$I:$I,$C228,'2013Figures'!$B:$B,"BrokerToCy",'2013Figures'!$G:$G,"E1",'2013Figures'!$E:$E,$B$1)</f>
        <v>0</v>
      </c>
      <c r="F228" s="9">
        <f>SUMIFS('2013Figures'!$J:$J,'2013Figures'!$C:$C,$A228,'2013Figures'!$H:$H,$B228,'2013Figures'!$I:$I,$C228,'2013Figures'!$B:$B,"BrokerToCy",'2013Figures'!$G:$G,"P1",'2013Figures'!$E:$E,$B$1)</f>
        <v>0</v>
      </c>
      <c r="G228" s="9">
        <f>SUMIFS('2013Figures'!$J:$J,'2013Figures'!$C:$C,$A228,'2013Figures'!$H:$H,$B228,'2013Figures'!$I:$I,$C228,'2013Figures'!$B:$B,"CyToBroker",'2013Figures'!$G:$G,"E1",'2013Figures'!$E:$E,$B$1)</f>
        <v>0</v>
      </c>
      <c r="H228" s="9">
        <f>SUMIFS('2013Figures'!$J:$J,'2013Figures'!$C:$C,$A228,'2013Figures'!$H:$H,$B228,'2013Figures'!$I:$I,$C228,'2013Figures'!$B:$B,"CyToBroker",'2013Figures'!$G:$G,"P1",'2013Figures'!$E:$E,$B$1)</f>
        <v>0</v>
      </c>
      <c r="J228" s="8">
        <v>201401</v>
      </c>
      <c r="L228" s="42">
        <f>SUMIFS('2012Figures'!$J:$J,'2012Figures'!$C:$C,$A228,'2012Figures'!$H:$H,$B228,'2012Figures'!$I:$I,$C228,'2012Figures'!$E:$E,$B$1)</f>
        <v>0</v>
      </c>
      <c r="M228" s="52">
        <f>SUMIFS('2012Figures'!$J:$J,'2012Figures'!$C:$C,$A228,'2012Figures'!$H:$H,$B228,'2012Figures'!$I:$I,$C228,'2012Figures'!$B:$B,"BrokerToCy",'2012Figures'!$G:$G,"E1",'2012Figures'!$E:$E,$B$1)</f>
        <v>0</v>
      </c>
      <c r="N228" s="52">
        <f>SUMIFS('2012Figures'!$J:$J,'2012Figures'!$C:$C,$A228,'2012Figures'!$H:$H,$B228,'2012Figures'!$I:$I,$C228,'2012Figures'!$B:$B,"BrokerToCy",'2012Figures'!$G:$G,"P1",'2012Figures'!$E:$E,$B$1)</f>
        <v>0</v>
      </c>
      <c r="O228" s="52">
        <f>SUMIFS('2012Figures'!$J:$J,'2012Figures'!$C:$C,$A228,'2012Figures'!$H:$H,$B228,'2012Figures'!$I:$I,$C228,'2012Figures'!$B:$B,"CyToBroker",'2012Figures'!$G:$G,"E1",'2012Figures'!$E:$E,$B$1)</f>
        <v>0</v>
      </c>
      <c r="P228" s="52">
        <f>SUMIFS('2012Figures'!$J:$J,'2012Figures'!$C:$C,$A228,'2012Figures'!$H:$H,$B228,'2012Figures'!$I:$I,$C228,'2012Figures'!$B:$B,"CyToBroker",'2012Figures'!$G:$G,"P1",'2012Figures'!$E:$E,$B$1)</f>
        <v>0</v>
      </c>
      <c r="R228" s="46" t="str">
        <f t="shared" si="28"/>
        <v/>
      </c>
      <c r="S228" s="46" t="str">
        <f t="shared" si="28"/>
        <v/>
      </c>
      <c r="T228" s="46" t="str">
        <f t="shared" si="28"/>
        <v/>
      </c>
      <c r="U228" s="46" t="str">
        <f t="shared" si="28"/>
        <v/>
      </c>
      <c r="V228" s="46" t="str">
        <f t="shared" si="28"/>
        <v/>
      </c>
    </row>
    <row r="229" spans="1:22" x14ac:dyDescent="0.2">
      <c r="A229" s="1">
        <v>123</v>
      </c>
      <c r="B229" s="1" t="s">
        <v>39</v>
      </c>
      <c r="C229" s="8">
        <v>4</v>
      </c>
      <c r="D229" s="29">
        <f>SUMIFS('2013Figures'!$J:$J,'2013Figures'!$C:$C,$A229,'2013Figures'!$H:$H,$B229,'2013Figures'!$I:$I,$C229,'2013Figures'!$E:$E,$B$1)</f>
        <v>0</v>
      </c>
      <c r="E229" s="9">
        <f>SUMIFS('2013Figures'!$J:$J,'2013Figures'!$C:$C,$A229,'2013Figures'!$H:$H,$B229,'2013Figures'!$I:$I,$C229,'2013Figures'!$B:$B,"BrokerToCy",'2013Figures'!$G:$G,"E1",'2013Figures'!$E:$E,$B$1)</f>
        <v>0</v>
      </c>
      <c r="F229" s="9">
        <f>SUMIFS('2013Figures'!$J:$J,'2013Figures'!$C:$C,$A229,'2013Figures'!$H:$H,$B229,'2013Figures'!$I:$I,$C229,'2013Figures'!$B:$B,"BrokerToCy",'2013Figures'!$G:$G,"P1",'2013Figures'!$E:$E,$B$1)</f>
        <v>0</v>
      </c>
      <c r="G229" s="9">
        <f>SUMIFS('2013Figures'!$J:$J,'2013Figures'!$C:$C,$A229,'2013Figures'!$H:$H,$B229,'2013Figures'!$I:$I,$C229,'2013Figures'!$B:$B,"CyToBroker",'2013Figures'!$G:$G,"E1",'2013Figures'!$E:$E,$B$1)</f>
        <v>0</v>
      </c>
      <c r="H229" s="9">
        <f>SUMIFS('2013Figures'!$J:$J,'2013Figures'!$C:$C,$A229,'2013Figures'!$H:$H,$B229,'2013Figures'!$I:$I,$C229,'2013Figures'!$B:$B,"CyToBroker",'2013Figures'!$G:$G,"P1",'2013Figures'!$E:$E,$B$1)</f>
        <v>0</v>
      </c>
      <c r="I229" s="30"/>
      <c r="J229" s="31">
        <v>201301</v>
      </c>
      <c r="K229" s="30"/>
      <c r="L229" s="42">
        <f>SUMIFS('2012Figures'!$J:$J,'2012Figures'!$C:$C,$A229,'2012Figures'!$H:$H,$B229,'2012Figures'!$I:$I,$C229,'2012Figures'!$E:$E,$B$1)</f>
        <v>0</v>
      </c>
      <c r="M229" s="52">
        <f>SUMIFS('2012Figures'!$J:$J,'2012Figures'!$C:$C,$A229,'2012Figures'!$H:$H,$B229,'2012Figures'!$I:$I,$C229,'2012Figures'!$B:$B,"BrokerToCy",'2012Figures'!$G:$G,"E1",'2012Figures'!$E:$E,$B$1)</f>
        <v>0</v>
      </c>
      <c r="N229" s="52">
        <f>SUMIFS('2012Figures'!$J:$J,'2012Figures'!$C:$C,$A229,'2012Figures'!$H:$H,$B229,'2012Figures'!$I:$I,$C229,'2012Figures'!$B:$B,"BrokerToCy",'2012Figures'!$G:$G,"P1",'2012Figures'!$E:$E,$B$1)</f>
        <v>0</v>
      </c>
      <c r="O229" s="52">
        <f>SUMIFS('2012Figures'!$J:$J,'2012Figures'!$C:$C,$A229,'2012Figures'!$H:$H,$B229,'2012Figures'!$I:$I,$C229,'2012Figures'!$B:$B,"CyToBroker",'2012Figures'!$G:$G,"E1",'2012Figures'!$E:$E,$B$1)</f>
        <v>0</v>
      </c>
      <c r="P229" s="52">
        <f>SUMIFS('2012Figures'!$J:$J,'2012Figures'!$C:$C,$A229,'2012Figures'!$H:$H,$B229,'2012Figures'!$I:$I,$C229,'2012Figures'!$B:$B,"CyToBroker",'2012Figures'!$G:$G,"P1",'2012Figures'!$E:$E,$B$1)</f>
        <v>0</v>
      </c>
      <c r="Q229" s="30"/>
      <c r="R229" s="46" t="str">
        <f t="shared" si="28"/>
        <v/>
      </c>
      <c r="S229" s="46" t="str">
        <f t="shared" si="28"/>
        <v/>
      </c>
      <c r="T229" s="46" t="str">
        <f t="shared" si="28"/>
        <v/>
      </c>
      <c r="U229" s="46" t="str">
        <f t="shared" si="28"/>
        <v/>
      </c>
      <c r="V229" s="46" t="str">
        <f t="shared" si="28"/>
        <v/>
      </c>
    </row>
    <row r="230" spans="1:22" x14ac:dyDescent="0.2">
      <c r="A230" s="1">
        <v>123</v>
      </c>
      <c r="B230" s="1" t="s">
        <v>39</v>
      </c>
      <c r="C230" s="8">
        <v>3</v>
      </c>
      <c r="D230" s="29">
        <f>SUMIFS('2013Figures'!$J:$J,'2013Figures'!$C:$C,$A230,'2013Figures'!$H:$H,$B230,'2013Figures'!$I:$I,$C230,'2013Figures'!$E:$E,$B$1)</f>
        <v>0</v>
      </c>
      <c r="E230" s="9">
        <f>SUMIFS('2013Figures'!$J:$J,'2013Figures'!$C:$C,$A230,'2013Figures'!$H:$H,$B230,'2013Figures'!$I:$I,$C230,'2013Figures'!$B:$B,"BrokerToCy",'2013Figures'!$G:$G,"E1",'2013Figures'!$E:$E,$B$1)</f>
        <v>0</v>
      </c>
      <c r="F230" s="9">
        <f>SUMIFS('2013Figures'!$J:$J,'2013Figures'!$C:$C,$A230,'2013Figures'!$H:$H,$B230,'2013Figures'!$I:$I,$C230,'2013Figures'!$B:$B,"BrokerToCy",'2013Figures'!$G:$G,"P1",'2013Figures'!$E:$E,$B$1)</f>
        <v>0</v>
      </c>
      <c r="G230" s="9">
        <f>SUMIFS('2013Figures'!$J:$J,'2013Figures'!$C:$C,$A230,'2013Figures'!$H:$H,$B230,'2013Figures'!$I:$I,$C230,'2013Figures'!$B:$B,"CyToBroker",'2013Figures'!$G:$G,"E1",'2013Figures'!$E:$E,$B$1)</f>
        <v>0</v>
      </c>
      <c r="H230" s="9">
        <f>SUMIFS('2013Figures'!$J:$J,'2013Figures'!$C:$C,$A230,'2013Figures'!$H:$H,$B230,'2013Figures'!$I:$I,$C230,'2013Figures'!$B:$B,"CyToBroker",'2013Figures'!$G:$G,"P1",'2013Figures'!$E:$E,$B$1)</f>
        <v>0</v>
      </c>
      <c r="J230" s="8">
        <v>201201</v>
      </c>
      <c r="L230" s="42">
        <f>SUMIFS('2012Figures'!$J:$J,'2012Figures'!$C:$C,$A230,'2012Figures'!$H:$H,$B230,'2012Figures'!$I:$I,$C230,'2012Figures'!$E:$E,$B$1)</f>
        <v>0</v>
      </c>
      <c r="M230" s="52">
        <f>SUMIFS('2012Figures'!$J:$J,'2012Figures'!$C:$C,$A230,'2012Figures'!$H:$H,$B230,'2012Figures'!$I:$I,$C230,'2012Figures'!$B:$B,"BrokerToCy",'2012Figures'!$G:$G,"E1",'2012Figures'!$E:$E,$B$1)</f>
        <v>0</v>
      </c>
      <c r="N230" s="52">
        <f>SUMIFS('2012Figures'!$J:$J,'2012Figures'!$C:$C,$A230,'2012Figures'!$H:$H,$B230,'2012Figures'!$I:$I,$C230,'2012Figures'!$B:$B,"BrokerToCy",'2012Figures'!$G:$G,"P1",'2012Figures'!$E:$E,$B$1)</f>
        <v>0</v>
      </c>
      <c r="O230" s="52">
        <f>SUMIFS('2012Figures'!$J:$J,'2012Figures'!$C:$C,$A230,'2012Figures'!$H:$H,$B230,'2012Figures'!$I:$I,$C230,'2012Figures'!$B:$B,"CyToBroker",'2012Figures'!$G:$G,"E1",'2012Figures'!$E:$E,$B$1)</f>
        <v>0</v>
      </c>
      <c r="P230" s="52">
        <f>SUMIFS('2012Figures'!$J:$J,'2012Figures'!$C:$C,$A230,'2012Figures'!$H:$H,$B230,'2012Figures'!$I:$I,$C230,'2012Figures'!$B:$B,"CyToBroker",'2012Figures'!$G:$G,"P1",'2012Figures'!$E:$E,$B$1)</f>
        <v>0</v>
      </c>
      <c r="R230" s="46" t="str">
        <f t="shared" si="28"/>
        <v/>
      </c>
      <c r="S230" s="46" t="str">
        <f t="shared" si="28"/>
        <v/>
      </c>
      <c r="T230" s="46" t="str">
        <f t="shared" si="28"/>
        <v/>
      </c>
      <c r="U230" s="46" t="str">
        <f t="shared" si="28"/>
        <v/>
      </c>
      <c r="V230" s="46" t="str">
        <f t="shared" si="28"/>
        <v/>
      </c>
    </row>
    <row r="231" spans="1:22" x14ac:dyDescent="0.2">
      <c r="A231" s="1">
        <v>123</v>
      </c>
      <c r="B231" s="1" t="s">
        <v>39</v>
      </c>
      <c r="C231" s="8">
        <v>2</v>
      </c>
      <c r="D231" s="29">
        <f>SUMIFS('2013Figures'!$J:$J,'2013Figures'!$C:$C,$A231,'2013Figures'!$H:$H,$B231,'2013Figures'!$I:$I,$C231,'2013Figures'!$E:$E,$B$1)</f>
        <v>0</v>
      </c>
      <c r="E231" s="9">
        <f>SUMIFS('2013Figures'!$J:$J,'2013Figures'!$C:$C,$A231,'2013Figures'!$H:$H,$B231,'2013Figures'!$I:$I,$C231,'2013Figures'!$B:$B,"BrokerToCy",'2013Figures'!$G:$G,"E1",'2013Figures'!$E:$E,$B$1)</f>
        <v>0</v>
      </c>
      <c r="F231" s="9">
        <f>SUMIFS('2013Figures'!$J:$J,'2013Figures'!$C:$C,$A231,'2013Figures'!$H:$H,$B231,'2013Figures'!$I:$I,$C231,'2013Figures'!$B:$B,"BrokerToCy",'2013Figures'!$G:$G,"P1",'2013Figures'!$E:$E,$B$1)</f>
        <v>0</v>
      </c>
      <c r="G231" s="9">
        <f>SUMIFS('2013Figures'!$J:$J,'2013Figures'!$C:$C,$A231,'2013Figures'!$H:$H,$B231,'2013Figures'!$I:$I,$C231,'2013Figures'!$B:$B,"CyToBroker",'2013Figures'!$G:$G,"E1",'2013Figures'!$E:$E,$B$1)</f>
        <v>0</v>
      </c>
      <c r="H231" s="9">
        <f>SUMIFS('2013Figures'!$J:$J,'2013Figures'!$C:$C,$A231,'2013Figures'!$H:$H,$B231,'2013Figures'!$I:$I,$C231,'2013Figures'!$B:$B,"CyToBroker",'2013Figures'!$G:$G,"P1",'2013Figures'!$E:$E,$B$1)</f>
        <v>0</v>
      </c>
      <c r="J231" s="8">
        <v>201101</v>
      </c>
      <c r="L231" s="42">
        <f>SUMIFS('2012Figures'!$J:$J,'2012Figures'!$C:$C,$A231,'2012Figures'!$H:$H,$B231,'2012Figures'!$I:$I,$C231,'2012Figures'!$E:$E,$B$1)</f>
        <v>0</v>
      </c>
      <c r="M231" s="52">
        <f>SUMIFS('2012Figures'!$J:$J,'2012Figures'!$C:$C,$A231,'2012Figures'!$H:$H,$B231,'2012Figures'!$I:$I,$C231,'2012Figures'!$B:$B,"BrokerToCy",'2012Figures'!$G:$G,"E1",'2012Figures'!$E:$E,$B$1)</f>
        <v>0</v>
      </c>
      <c r="N231" s="52">
        <f>SUMIFS('2012Figures'!$J:$J,'2012Figures'!$C:$C,$A231,'2012Figures'!$H:$H,$B231,'2012Figures'!$I:$I,$C231,'2012Figures'!$B:$B,"BrokerToCy",'2012Figures'!$G:$G,"P1",'2012Figures'!$E:$E,$B$1)</f>
        <v>0</v>
      </c>
      <c r="O231" s="52">
        <f>SUMIFS('2012Figures'!$J:$J,'2012Figures'!$C:$C,$A231,'2012Figures'!$H:$H,$B231,'2012Figures'!$I:$I,$C231,'2012Figures'!$B:$B,"CyToBroker",'2012Figures'!$G:$G,"E1",'2012Figures'!$E:$E,$B$1)</f>
        <v>0</v>
      </c>
      <c r="P231" s="52">
        <f>SUMIFS('2012Figures'!$J:$J,'2012Figures'!$C:$C,$A231,'2012Figures'!$H:$H,$B231,'2012Figures'!$I:$I,$C231,'2012Figures'!$B:$B,"CyToBroker",'2012Figures'!$G:$G,"P1",'2012Figures'!$E:$E,$B$1)</f>
        <v>0</v>
      </c>
      <c r="R231" s="46" t="str">
        <f t="shared" si="28"/>
        <v/>
      </c>
      <c r="S231" s="46" t="str">
        <f t="shared" si="28"/>
        <v/>
      </c>
      <c r="T231" s="46" t="str">
        <f t="shared" si="28"/>
        <v/>
      </c>
      <c r="U231" s="46" t="str">
        <f t="shared" si="28"/>
        <v/>
      </c>
      <c r="V231" s="46" t="str">
        <f t="shared" si="28"/>
        <v/>
      </c>
    </row>
    <row r="232" spans="1:22" x14ac:dyDescent="0.2">
      <c r="A232" s="1">
        <v>123</v>
      </c>
      <c r="B232" s="1" t="s">
        <v>39</v>
      </c>
      <c r="C232" s="8">
        <v>1</v>
      </c>
      <c r="D232" s="29">
        <f>SUMIFS('2013Figures'!$J:$J,'2013Figures'!$C:$C,$A232,'2013Figures'!$H:$H,$B232,'2013Figures'!$I:$I,$C232,'2013Figures'!$E:$E,$B$1)</f>
        <v>0</v>
      </c>
      <c r="E232" s="9">
        <f>SUMIFS('2013Figures'!$J:$J,'2013Figures'!$C:$C,$A232,'2013Figures'!$H:$H,$B232,'2013Figures'!$I:$I,$C232,'2013Figures'!$B:$B,"BrokerToCy",'2013Figures'!$G:$G,"E1",'2013Figures'!$E:$E,$B$1)</f>
        <v>0</v>
      </c>
      <c r="F232" s="9">
        <f>SUMIFS('2013Figures'!$J:$J,'2013Figures'!$C:$C,$A232,'2013Figures'!$H:$H,$B232,'2013Figures'!$I:$I,$C232,'2013Figures'!$B:$B,"BrokerToCy",'2013Figures'!$G:$G,"P1",'2013Figures'!$E:$E,$B$1)</f>
        <v>0</v>
      </c>
      <c r="G232" s="9">
        <f>SUMIFS('2013Figures'!$J:$J,'2013Figures'!$C:$C,$A232,'2013Figures'!$H:$H,$B232,'2013Figures'!$I:$I,$C232,'2013Figures'!$B:$B,"CyToBroker",'2013Figures'!$G:$G,"E1",'2013Figures'!$E:$E,$B$1)</f>
        <v>0</v>
      </c>
      <c r="H232" s="9">
        <f>SUMIFS('2013Figures'!$J:$J,'2013Figures'!$C:$C,$A232,'2013Figures'!$H:$H,$B232,'2013Figures'!$I:$I,$C232,'2013Figures'!$B:$B,"CyToBroker",'2013Figures'!$G:$G,"P1",'2013Figures'!$E:$E,$B$1)</f>
        <v>0</v>
      </c>
      <c r="J232" s="8">
        <v>201001</v>
      </c>
      <c r="L232" s="42">
        <f>SUMIFS('2012Figures'!$J:$J,'2012Figures'!$C:$C,$A232,'2012Figures'!$H:$H,$B232,'2012Figures'!$I:$I,$C232,'2012Figures'!$E:$E,$B$1)</f>
        <v>0</v>
      </c>
      <c r="M232" s="52">
        <f>SUMIFS('2012Figures'!$J:$J,'2012Figures'!$C:$C,$A232,'2012Figures'!$H:$H,$B232,'2012Figures'!$I:$I,$C232,'2012Figures'!$B:$B,"BrokerToCy",'2012Figures'!$G:$G,"E1",'2012Figures'!$E:$E,$B$1)</f>
        <v>0</v>
      </c>
      <c r="N232" s="52">
        <f>SUMIFS('2012Figures'!$J:$J,'2012Figures'!$C:$C,$A232,'2012Figures'!$H:$H,$B232,'2012Figures'!$I:$I,$C232,'2012Figures'!$B:$B,"BrokerToCy",'2012Figures'!$G:$G,"P1",'2012Figures'!$E:$E,$B$1)</f>
        <v>0</v>
      </c>
      <c r="O232" s="52">
        <f>SUMIFS('2012Figures'!$J:$J,'2012Figures'!$C:$C,$A232,'2012Figures'!$H:$H,$B232,'2012Figures'!$I:$I,$C232,'2012Figures'!$B:$B,"CyToBroker",'2012Figures'!$G:$G,"E1",'2012Figures'!$E:$E,$B$1)</f>
        <v>0</v>
      </c>
      <c r="P232" s="52">
        <f>SUMIFS('2012Figures'!$J:$J,'2012Figures'!$C:$C,$A232,'2012Figures'!$H:$H,$B232,'2012Figures'!$I:$I,$C232,'2012Figures'!$B:$B,"CyToBroker",'2012Figures'!$G:$G,"P1",'2012Figures'!$E:$E,$B$1)</f>
        <v>0</v>
      </c>
      <c r="R232" s="46" t="str">
        <f t="shared" si="28"/>
        <v/>
      </c>
      <c r="S232" s="46" t="str">
        <f t="shared" si="28"/>
        <v/>
      </c>
      <c r="T232" s="46" t="str">
        <f t="shared" si="28"/>
        <v/>
      </c>
      <c r="U232" s="46" t="str">
        <f t="shared" si="28"/>
        <v/>
      </c>
      <c r="V232" s="46" t="str">
        <f t="shared" si="28"/>
        <v/>
      </c>
    </row>
    <row r="233" spans="1:22" x14ac:dyDescent="0.2">
      <c r="A233" s="1">
        <v>123</v>
      </c>
      <c r="B233" s="1" t="s">
        <v>39</v>
      </c>
      <c r="D233" s="29">
        <f>SUMIFS('2013Figures'!$J:$J,'2013Figures'!$C:$C,$A233,'2013Figures'!$I:$I,"",'2013Figures'!$E:$E,$B$1)</f>
        <v>0</v>
      </c>
      <c r="E233" s="9">
        <f>SUMIFS('2013Figures'!$J:$J,'2013Figures'!$C:$C,$A233,'2013Figures'!$I:$I,"",'2013Figures'!$B:$B,"BrokerToCy",'2013Figures'!$G:$G,"E1",'2013Figures'!$E:$E,$B$1)</f>
        <v>0</v>
      </c>
      <c r="F233" s="9">
        <f>SUMIFS('2013Figures'!$J:$J,'2013Figures'!$C:$C,$A233,'2013Figures'!$I:$I,"",'2013Figures'!$B:$B,"BrokerToCy",'2013Figures'!$G:$G,"P1",'2013Figures'!$E:$E,$B$1)</f>
        <v>0</v>
      </c>
      <c r="G233" s="9">
        <f>SUMIFS('2013Figures'!$J:$J,'2013Figures'!$C:$C,$A233,'2013Figures'!$I:$I,"",'2013Figures'!$B:$B,"CyToBroker",'2013Figures'!$G:$G,"E1",'2013Figures'!$E:$E,$B$1)</f>
        <v>0</v>
      </c>
      <c r="H233" s="9">
        <f>SUMIFS('2013Figures'!$J:$J,'2013Figures'!$C:$C,$A233,'2013Figures'!$I:$I,"",'2013Figures'!$B:$B,"CyToBroker",'2013Figures'!$G:$G,"P1",'2013Figures'!$E:$E,$B$1)</f>
        <v>0</v>
      </c>
      <c r="J233" s="8" t="s">
        <v>131</v>
      </c>
      <c r="L233" s="42">
        <f>SUMIFS('2012Figures'!$J:$J,'2012Figures'!$C:$C,$A233,'2012Figures'!$I:$I,"",'2012Figures'!$E:$E,$B$1)</f>
        <v>0</v>
      </c>
      <c r="M233" s="52">
        <f>SUMIFS('2012Figures'!$J:$J,'2012Figures'!$C:$C,$A233,'2012Figures'!$I:$I,"",'2012Figures'!$B:$B,"BrokerToCy",'2012Figures'!$G:$G,"E1",'2012Figures'!$E:$E,$B$1)</f>
        <v>0</v>
      </c>
      <c r="N233" s="52">
        <f>SUMIFS('2012Figures'!$J:$J,'2012Figures'!$C:$C,$A233,'2012Figures'!$I:$I,"",'2012Figures'!$B:$B,"BrokerToCy",'2012Figures'!$G:$G,"P1",'2012Figures'!$E:$E,$B$1)</f>
        <v>0</v>
      </c>
      <c r="O233" s="52">
        <f>SUMIFS('2012Figures'!$J:$J,'2012Figures'!$C:$C,$A233,'2012Figures'!$I:$I,"",'2012Figures'!$B:$B,"CyToBroker",'2012Figures'!$G:$G,"E1",'2012Figures'!$E:$E,$B$1)</f>
        <v>0</v>
      </c>
      <c r="P233" s="52">
        <f>SUMIFS('2012Figures'!$J:$J,'2012Figures'!$C:$C,$A233,'2012Figures'!$I:$I,"",'2012Figures'!$B:$B,"CyToBroker",'2012Figures'!$G:$G,"P1",'2012Figures'!$E:$E,$B$1)</f>
        <v>0</v>
      </c>
      <c r="R233" s="46" t="str">
        <f t="shared" si="28"/>
        <v/>
      </c>
      <c r="S233" s="46" t="str">
        <f t="shared" si="28"/>
        <v/>
      </c>
      <c r="T233" s="46" t="str">
        <f t="shared" si="28"/>
        <v/>
      </c>
      <c r="U233" s="46" t="str">
        <f t="shared" si="28"/>
        <v/>
      </c>
      <c r="V233" s="46" t="str">
        <f t="shared" si="28"/>
        <v/>
      </c>
    </row>
    <row r="234" spans="1:22" x14ac:dyDescent="0.2">
      <c r="A234" s="21"/>
      <c r="B234" s="21" t="s">
        <v>92</v>
      </c>
      <c r="C234" s="22"/>
      <c r="D234" s="23">
        <f>SUM(E234:H234)</f>
        <v>0</v>
      </c>
      <c r="E234" s="23">
        <f>SUM(E227:E233)</f>
        <v>0</v>
      </c>
      <c r="F234" s="23">
        <f>SUM(F227:F233)</f>
        <v>0</v>
      </c>
      <c r="G234" s="23">
        <f>SUM(G227:G233)</f>
        <v>0</v>
      </c>
      <c r="H234" s="23">
        <f>SUM(H227:H233)</f>
        <v>0</v>
      </c>
      <c r="I234" s="21"/>
      <c r="J234" s="22"/>
      <c r="K234" s="21"/>
      <c r="L234" s="43">
        <f>SUM(M234:P234)</f>
        <v>0</v>
      </c>
      <c r="M234" s="43">
        <f>SUM(M227:M233)</f>
        <v>0</v>
      </c>
      <c r="N234" s="43">
        <f>SUM(N227:N233)</f>
        <v>0</v>
      </c>
      <c r="O234" s="43">
        <f>SUM(O227:O233)</f>
        <v>0</v>
      </c>
      <c r="P234" s="43">
        <f>SUM(P227:P233)</f>
        <v>0</v>
      </c>
      <c r="Q234" s="21"/>
      <c r="R234" s="21"/>
      <c r="S234" s="21"/>
      <c r="T234" s="21"/>
      <c r="U234" s="21"/>
      <c r="V234" s="21"/>
    </row>
    <row r="235" spans="1:22" x14ac:dyDescent="0.2">
      <c r="A235" s="28">
        <v>124</v>
      </c>
      <c r="B235" s="28" t="s">
        <v>112</v>
      </c>
      <c r="C235" s="17" t="s">
        <v>88</v>
      </c>
      <c r="D235" s="18">
        <f>SUMIFS('2013Figures'!$J:$J,'2013Figures'!$C:$C,$A235,'2013Figures'!$E:$E,$B$1)</f>
        <v>0</v>
      </c>
      <c r="E235" s="18">
        <f>SUMIFS('2013Figures'!$J:$J,'2013Figures'!$C:$C,$A235,'2013Figures'!$B:$B,"BrokerToCy",'2013Figures'!$G:$G,"E1",'2013Figures'!$E:$E,$B$1)</f>
        <v>0</v>
      </c>
      <c r="F235" s="18">
        <f>SUMIFS('2013Figures'!$J:$J,'2013Figures'!$C:$C,$A235,'2013Figures'!$B:$B,"BrokerToCy",'2013Figures'!$G:$G,"P1",'2013Figures'!$E:$E,$B$1)</f>
        <v>0</v>
      </c>
      <c r="G235" s="18">
        <f>SUMIFS('2013Figures'!$J:$J,'2013Figures'!$C:$C,$A235,'2013Figures'!$B:$B,"CyToBroker",'2013Figures'!$G:$G,"E1",'2013Figures'!$E:$E,$B$1)</f>
        <v>0</v>
      </c>
      <c r="H235" s="18">
        <f>SUMIFS('2013Figures'!$J:$J,'2013Figures'!$C:$C,$A235,'2013Figures'!$B:$B,"CyToBroker",'2013Figures'!$G:$G,"P1",'2013Figures'!$E:$E,$B$1)</f>
        <v>0</v>
      </c>
      <c r="I235" s="28"/>
      <c r="J235" s="17"/>
      <c r="K235" s="28"/>
      <c r="L235" s="50">
        <f>SUMIFS('2012Figures'!$J:$J,'2012Figures'!$C:$C,$A235,'2012Figures'!$E:$E,$B$1)</f>
        <v>0</v>
      </c>
      <c r="M235" s="50">
        <f>SUMIFS('2012Figures'!$J:$J,'2012Figures'!$C:$C,$A235,'2012Figures'!$B:$B,"BrokerToCy",'2012Figures'!$G:$G,"E1",'2012Figures'!$E:$E,$B$1)</f>
        <v>0</v>
      </c>
      <c r="N235" s="50">
        <f>SUMIFS('2012Figures'!$J:$J,'2012Figures'!$C:$C,$A235,'2012Figures'!$B:$B,"BrokerToCy",'2012Figures'!$G:$G,"P1",'2012Figures'!$E:$E,$B$1)</f>
        <v>0</v>
      </c>
      <c r="O235" s="50">
        <f>SUMIFS('2012Figures'!$J:$J,'2012Figures'!$C:$C,$A235,'2012Figures'!$B:$B,"CyToBroker",'2012Figures'!$G:$G,"E1",'2012Figures'!$E:$E,$B$1)</f>
        <v>0</v>
      </c>
      <c r="P235" s="50">
        <f>SUMIFS('2012Figures'!$J:$J,'2012Figures'!$C:$C,$A235,'2012Figures'!$B:$B,"CyToBroker",'2012Figures'!$G:$G,"P1",'2012Figures'!$E:$E,$B$1)</f>
        <v>0</v>
      </c>
      <c r="Q235" s="28"/>
      <c r="R235" s="46" t="str">
        <f t="shared" si="28"/>
        <v/>
      </c>
      <c r="S235" s="46" t="str">
        <f t="shared" si="28"/>
        <v/>
      </c>
      <c r="T235" s="46" t="str">
        <f t="shared" si="28"/>
        <v/>
      </c>
      <c r="U235" s="46" t="str">
        <f t="shared" si="28"/>
        <v/>
      </c>
      <c r="V235" s="46" t="str">
        <f t="shared" si="28"/>
        <v/>
      </c>
    </row>
    <row r="236" spans="1:22" x14ac:dyDescent="0.2">
      <c r="A236" s="1">
        <v>124</v>
      </c>
      <c r="B236" s="1" t="s">
        <v>112</v>
      </c>
      <c r="C236" s="8">
        <v>5</v>
      </c>
      <c r="D236" s="29">
        <f>SUMIFS('2013Figures'!$J:$J,'2013Figures'!$C:$C,$A236,'2013Figures'!$H:$H,$B236,'2013Figures'!$I:$I,$C236,'2013Figures'!$E:$E,$B$1)</f>
        <v>0</v>
      </c>
      <c r="E236" s="9">
        <f>SUMIFS('2013Figures'!$J:$J,'2013Figures'!$C:$C,$A236,'2013Figures'!$H:$H,$B236,'2013Figures'!$I:$I,$C236,'2013Figures'!$B:$B,"BrokerToCy",'2013Figures'!$G:$G,"E1",'2013Figures'!$E:$E,$B$1)</f>
        <v>0</v>
      </c>
      <c r="F236" s="9">
        <f>SUMIFS('2013Figures'!$J:$J,'2013Figures'!$C:$C,$A236,'2013Figures'!$H:$H,$B236,'2013Figures'!$I:$I,$C236,'2013Figures'!$B:$B,"BrokerToCy",'2013Figures'!$G:$G,"P1",'2013Figures'!$E:$E,$B$1)</f>
        <v>0</v>
      </c>
      <c r="G236" s="9">
        <f>SUMIFS('2013Figures'!$J:$J,'2013Figures'!$C:$C,$A236,'2013Figures'!$H:$H,$B236,'2013Figures'!$I:$I,$C236,'2013Figures'!$B:$B,"CyToBroker",'2013Figures'!$G:$G,"E1",'2013Figures'!$E:$E,$B$1)</f>
        <v>0</v>
      </c>
      <c r="H236" s="9">
        <f>SUMIFS('2013Figures'!$J:$J,'2013Figures'!$C:$C,$A236,'2013Figures'!$H:$H,$B236,'2013Figures'!$I:$I,$C236,'2013Figures'!$B:$B,"CyToBroker",'2013Figures'!$G:$G,"P1",'2013Figures'!$E:$E,$B$1)</f>
        <v>0</v>
      </c>
      <c r="J236" s="8">
        <v>201401</v>
      </c>
      <c r="L236" s="42">
        <f>SUMIFS('2012Figures'!$J:$J,'2012Figures'!$C:$C,$A236,'2012Figures'!$H:$H,$B236,'2012Figures'!$I:$I,$C236,'2012Figures'!$E:$E,$B$1)</f>
        <v>0</v>
      </c>
      <c r="M236" s="52">
        <f>SUMIFS('2012Figures'!$J:$J,'2012Figures'!$C:$C,$A236,'2012Figures'!$H:$H,$B236,'2012Figures'!$I:$I,$C236,'2012Figures'!$B:$B,"BrokerToCy",'2012Figures'!$G:$G,"E1",'2012Figures'!$E:$E,$B$1)</f>
        <v>0</v>
      </c>
      <c r="N236" s="52">
        <f>SUMIFS('2012Figures'!$J:$J,'2012Figures'!$C:$C,$A236,'2012Figures'!$H:$H,$B236,'2012Figures'!$I:$I,$C236,'2012Figures'!$B:$B,"BrokerToCy",'2012Figures'!$G:$G,"P1",'2012Figures'!$E:$E,$B$1)</f>
        <v>0</v>
      </c>
      <c r="O236" s="52">
        <f>SUMIFS('2012Figures'!$J:$J,'2012Figures'!$C:$C,$A236,'2012Figures'!$H:$H,$B236,'2012Figures'!$I:$I,$C236,'2012Figures'!$B:$B,"CyToBroker",'2012Figures'!$G:$G,"E1",'2012Figures'!$E:$E,$B$1)</f>
        <v>0</v>
      </c>
      <c r="P236" s="52">
        <f>SUMIFS('2012Figures'!$J:$J,'2012Figures'!$C:$C,$A236,'2012Figures'!$H:$H,$B236,'2012Figures'!$I:$I,$C236,'2012Figures'!$B:$B,"CyToBroker",'2012Figures'!$G:$G,"P1",'2012Figures'!$E:$E,$B$1)</f>
        <v>0</v>
      </c>
      <c r="R236" s="46" t="str">
        <f t="shared" si="28"/>
        <v/>
      </c>
      <c r="S236" s="46" t="str">
        <f t="shared" si="28"/>
        <v/>
      </c>
      <c r="T236" s="46" t="str">
        <f t="shared" si="28"/>
        <v/>
      </c>
      <c r="U236" s="46" t="str">
        <f t="shared" si="28"/>
        <v/>
      </c>
      <c r="V236" s="46" t="str">
        <f t="shared" si="28"/>
        <v/>
      </c>
    </row>
    <row r="237" spans="1:22" x14ac:dyDescent="0.2">
      <c r="A237" s="1">
        <v>124</v>
      </c>
      <c r="B237" s="1" t="s">
        <v>112</v>
      </c>
      <c r="C237" s="8">
        <v>4</v>
      </c>
      <c r="D237" s="29">
        <f>SUMIFS('2013Figures'!$J:$J,'2013Figures'!$C:$C,$A237,'2013Figures'!$H:$H,$B237,'2013Figures'!$I:$I,$C237,'2013Figures'!$E:$E,$B$1)</f>
        <v>0</v>
      </c>
      <c r="E237" s="9">
        <f>SUMIFS('2013Figures'!$J:$J,'2013Figures'!$C:$C,$A237,'2013Figures'!$H:$H,$B237,'2013Figures'!$I:$I,$C237,'2013Figures'!$B:$B,"BrokerToCy",'2013Figures'!$G:$G,"E1",'2013Figures'!$E:$E,$B$1)</f>
        <v>0</v>
      </c>
      <c r="F237" s="9">
        <f>SUMIFS('2013Figures'!$J:$J,'2013Figures'!$C:$C,$A237,'2013Figures'!$H:$H,$B237,'2013Figures'!$I:$I,$C237,'2013Figures'!$B:$B,"BrokerToCy",'2013Figures'!$G:$G,"P1",'2013Figures'!$E:$E,$B$1)</f>
        <v>0</v>
      </c>
      <c r="G237" s="9">
        <f>SUMIFS('2013Figures'!$J:$J,'2013Figures'!$C:$C,$A237,'2013Figures'!$H:$H,$B237,'2013Figures'!$I:$I,$C237,'2013Figures'!$B:$B,"CyToBroker",'2013Figures'!$G:$G,"E1",'2013Figures'!$E:$E,$B$1)</f>
        <v>0</v>
      </c>
      <c r="H237" s="9">
        <f>SUMIFS('2013Figures'!$J:$J,'2013Figures'!$C:$C,$A237,'2013Figures'!$H:$H,$B237,'2013Figures'!$I:$I,$C237,'2013Figures'!$B:$B,"CyToBroker",'2013Figures'!$G:$G,"P1",'2013Figures'!$E:$E,$B$1)</f>
        <v>0</v>
      </c>
      <c r="I237" s="30"/>
      <c r="J237" s="31">
        <v>201301</v>
      </c>
      <c r="K237" s="30"/>
      <c r="L237" s="42">
        <f>SUMIFS('2012Figures'!$J:$J,'2012Figures'!$C:$C,$A237,'2012Figures'!$H:$H,$B237,'2012Figures'!$I:$I,$C237,'2012Figures'!$E:$E,$B$1)</f>
        <v>0</v>
      </c>
      <c r="M237" s="52">
        <f>SUMIFS('2012Figures'!$J:$J,'2012Figures'!$C:$C,$A237,'2012Figures'!$H:$H,$B237,'2012Figures'!$I:$I,$C237,'2012Figures'!$B:$B,"BrokerToCy",'2012Figures'!$G:$G,"E1",'2012Figures'!$E:$E,$B$1)</f>
        <v>0</v>
      </c>
      <c r="N237" s="52">
        <f>SUMIFS('2012Figures'!$J:$J,'2012Figures'!$C:$C,$A237,'2012Figures'!$H:$H,$B237,'2012Figures'!$I:$I,$C237,'2012Figures'!$B:$B,"BrokerToCy",'2012Figures'!$G:$G,"P1",'2012Figures'!$E:$E,$B$1)</f>
        <v>0</v>
      </c>
      <c r="O237" s="52">
        <f>SUMIFS('2012Figures'!$J:$J,'2012Figures'!$C:$C,$A237,'2012Figures'!$H:$H,$B237,'2012Figures'!$I:$I,$C237,'2012Figures'!$B:$B,"CyToBroker",'2012Figures'!$G:$G,"E1",'2012Figures'!$E:$E,$B$1)</f>
        <v>0</v>
      </c>
      <c r="P237" s="52">
        <f>SUMIFS('2012Figures'!$J:$J,'2012Figures'!$C:$C,$A237,'2012Figures'!$H:$H,$B237,'2012Figures'!$I:$I,$C237,'2012Figures'!$B:$B,"CyToBroker",'2012Figures'!$G:$G,"P1",'2012Figures'!$E:$E,$B$1)</f>
        <v>0</v>
      </c>
      <c r="Q237" s="30"/>
      <c r="R237" s="46" t="str">
        <f t="shared" si="28"/>
        <v/>
      </c>
      <c r="S237" s="46" t="str">
        <f t="shared" si="28"/>
        <v/>
      </c>
      <c r="T237" s="46" t="str">
        <f t="shared" si="28"/>
        <v/>
      </c>
      <c r="U237" s="46" t="str">
        <f t="shared" si="28"/>
        <v/>
      </c>
      <c r="V237" s="46" t="str">
        <f t="shared" si="28"/>
        <v/>
      </c>
    </row>
    <row r="238" spans="1:22" x14ac:dyDescent="0.2">
      <c r="A238" s="1">
        <v>124</v>
      </c>
      <c r="B238" s="1" t="s">
        <v>112</v>
      </c>
      <c r="C238" s="8">
        <v>3</v>
      </c>
      <c r="D238" s="29">
        <f>SUMIFS('2013Figures'!$J:$J,'2013Figures'!$C:$C,$A238,'2013Figures'!$H:$H,$B238,'2013Figures'!$I:$I,$C238,'2013Figures'!$E:$E,$B$1)</f>
        <v>0</v>
      </c>
      <c r="E238" s="9">
        <f>SUMIFS('2013Figures'!$J:$J,'2013Figures'!$C:$C,$A238,'2013Figures'!$H:$H,$B238,'2013Figures'!$I:$I,$C238,'2013Figures'!$B:$B,"BrokerToCy",'2013Figures'!$G:$G,"E1",'2013Figures'!$E:$E,$B$1)</f>
        <v>0</v>
      </c>
      <c r="F238" s="9">
        <f>SUMIFS('2013Figures'!$J:$J,'2013Figures'!$C:$C,$A238,'2013Figures'!$H:$H,$B238,'2013Figures'!$I:$I,$C238,'2013Figures'!$B:$B,"BrokerToCy",'2013Figures'!$G:$G,"P1",'2013Figures'!$E:$E,$B$1)</f>
        <v>0</v>
      </c>
      <c r="G238" s="9">
        <f>SUMIFS('2013Figures'!$J:$J,'2013Figures'!$C:$C,$A238,'2013Figures'!$H:$H,$B238,'2013Figures'!$I:$I,$C238,'2013Figures'!$B:$B,"CyToBroker",'2013Figures'!$G:$G,"E1",'2013Figures'!$E:$E,$B$1)</f>
        <v>0</v>
      </c>
      <c r="H238" s="9">
        <f>SUMIFS('2013Figures'!$J:$J,'2013Figures'!$C:$C,$A238,'2013Figures'!$H:$H,$B238,'2013Figures'!$I:$I,$C238,'2013Figures'!$B:$B,"CyToBroker",'2013Figures'!$G:$G,"P1",'2013Figures'!$E:$E,$B$1)</f>
        <v>0</v>
      </c>
      <c r="J238" s="8">
        <v>201201</v>
      </c>
      <c r="L238" s="42">
        <f>SUMIFS('2012Figures'!$J:$J,'2012Figures'!$C:$C,$A238,'2012Figures'!$H:$H,$B238,'2012Figures'!$I:$I,$C238,'2012Figures'!$E:$E,$B$1)</f>
        <v>0</v>
      </c>
      <c r="M238" s="52">
        <f>SUMIFS('2012Figures'!$J:$J,'2012Figures'!$C:$C,$A238,'2012Figures'!$H:$H,$B238,'2012Figures'!$I:$I,$C238,'2012Figures'!$B:$B,"BrokerToCy",'2012Figures'!$G:$G,"E1",'2012Figures'!$E:$E,$B$1)</f>
        <v>0</v>
      </c>
      <c r="N238" s="52">
        <f>SUMIFS('2012Figures'!$J:$J,'2012Figures'!$C:$C,$A238,'2012Figures'!$H:$H,$B238,'2012Figures'!$I:$I,$C238,'2012Figures'!$B:$B,"BrokerToCy",'2012Figures'!$G:$G,"P1",'2012Figures'!$E:$E,$B$1)</f>
        <v>0</v>
      </c>
      <c r="O238" s="52">
        <f>SUMIFS('2012Figures'!$J:$J,'2012Figures'!$C:$C,$A238,'2012Figures'!$H:$H,$B238,'2012Figures'!$I:$I,$C238,'2012Figures'!$B:$B,"CyToBroker",'2012Figures'!$G:$G,"E1",'2012Figures'!$E:$E,$B$1)</f>
        <v>0</v>
      </c>
      <c r="P238" s="52">
        <f>SUMIFS('2012Figures'!$J:$J,'2012Figures'!$C:$C,$A238,'2012Figures'!$H:$H,$B238,'2012Figures'!$I:$I,$C238,'2012Figures'!$B:$B,"CyToBroker",'2012Figures'!$G:$G,"P1",'2012Figures'!$E:$E,$B$1)</f>
        <v>0</v>
      </c>
      <c r="R238" s="46" t="str">
        <f t="shared" si="28"/>
        <v/>
      </c>
      <c r="S238" s="46" t="str">
        <f t="shared" si="28"/>
        <v/>
      </c>
      <c r="T238" s="46" t="str">
        <f t="shared" si="28"/>
        <v/>
      </c>
      <c r="U238" s="46" t="str">
        <f t="shared" si="28"/>
        <v/>
      </c>
      <c r="V238" s="46" t="str">
        <f t="shared" si="28"/>
        <v/>
      </c>
    </row>
    <row r="239" spans="1:22" x14ac:dyDescent="0.2">
      <c r="A239" s="1">
        <v>124</v>
      </c>
      <c r="B239" s="1" t="s">
        <v>112</v>
      </c>
      <c r="C239" s="8">
        <v>2</v>
      </c>
      <c r="D239" s="29">
        <f>SUMIFS('2013Figures'!$J:$J,'2013Figures'!$C:$C,$A239,'2013Figures'!$H:$H,$B239,'2013Figures'!$I:$I,$C239,'2013Figures'!$E:$E,$B$1)</f>
        <v>0</v>
      </c>
      <c r="E239" s="9">
        <f>SUMIFS('2013Figures'!$J:$J,'2013Figures'!$C:$C,$A239,'2013Figures'!$H:$H,$B239,'2013Figures'!$I:$I,$C239,'2013Figures'!$B:$B,"BrokerToCy",'2013Figures'!$G:$G,"E1",'2013Figures'!$E:$E,$B$1)</f>
        <v>0</v>
      </c>
      <c r="F239" s="9">
        <f>SUMIFS('2013Figures'!$J:$J,'2013Figures'!$C:$C,$A239,'2013Figures'!$H:$H,$B239,'2013Figures'!$I:$I,$C239,'2013Figures'!$B:$B,"BrokerToCy",'2013Figures'!$G:$G,"P1",'2013Figures'!$E:$E,$B$1)</f>
        <v>0</v>
      </c>
      <c r="G239" s="9">
        <f>SUMIFS('2013Figures'!$J:$J,'2013Figures'!$C:$C,$A239,'2013Figures'!$H:$H,$B239,'2013Figures'!$I:$I,$C239,'2013Figures'!$B:$B,"CyToBroker",'2013Figures'!$G:$G,"E1",'2013Figures'!$E:$E,$B$1)</f>
        <v>0</v>
      </c>
      <c r="H239" s="9">
        <f>SUMIFS('2013Figures'!$J:$J,'2013Figures'!$C:$C,$A239,'2013Figures'!$H:$H,$B239,'2013Figures'!$I:$I,$C239,'2013Figures'!$B:$B,"CyToBroker",'2013Figures'!$G:$G,"P1",'2013Figures'!$E:$E,$B$1)</f>
        <v>0</v>
      </c>
      <c r="J239" s="8">
        <v>201101</v>
      </c>
      <c r="L239" s="42">
        <f>SUMIFS('2012Figures'!$J:$J,'2012Figures'!$C:$C,$A239,'2012Figures'!$H:$H,$B239,'2012Figures'!$I:$I,$C239,'2012Figures'!$E:$E,$B$1)</f>
        <v>0</v>
      </c>
      <c r="M239" s="52">
        <f>SUMIFS('2012Figures'!$J:$J,'2012Figures'!$C:$C,$A239,'2012Figures'!$H:$H,$B239,'2012Figures'!$I:$I,$C239,'2012Figures'!$B:$B,"BrokerToCy",'2012Figures'!$G:$G,"E1",'2012Figures'!$E:$E,$B$1)</f>
        <v>0</v>
      </c>
      <c r="N239" s="52">
        <f>SUMIFS('2012Figures'!$J:$J,'2012Figures'!$C:$C,$A239,'2012Figures'!$H:$H,$B239,'2012Figures'!$I:$I,$C239,'2012Figures'!$B:$B,"BrokerToCy",'2012Figures'!$G:$G,"P1",'2012Figures'!$E:$E,$B$1)</f>
        <v>0</v>
      </c>
      <c r="O239" s="52">
        <f>SUMIFS('2012Figures'!$J:$J,'2012Figures'!$C:$C,$A239,'2012Figures'!$H:$H,$B239,'2012Figures'!$I:$I,$C239,'2012Figures'!$B:$B,"CyToBroker",'2012Figures'!$G:$G,"E1",'2012Figures'!$E:$E,$B$1)</f>
        <v>0</v>
      </c>
      <c r="P239" s="52">
        <f>SUMIFS('2012Figures'!$J:$J,'2012Figures'!$C:$C,$A239,'2012Figures'!$H:$H,$B239,'2012Figures'!$I:$I,$C239,'2012Figures'!$B:$B,"CyToBroker",'2012Figures'!$G:$G,"P1",'2012Figures'!$E:$E,$B$1)</f>
        <v>0</v>
      </c>
      <c r="R239" s="46" t="str">
        <f t="shared" si="28"/>
        <v/>
      </c>
      <c r="S239" s="46" t="str">
        <f t="shared" si="28"/>
        <v/>
      </c>
      <c r="T239" s="46" t="str">
        <f t="shared" si="28"/>
        <v/>
      </c>
      <c r="U239" s="46" t="str">
        <f t="shared" si="28"/>
        <v/>
      </c>
      <c r="V239" s="46" t="str">
        <f t="shared" si="28"/>
        <v/>
      </c>
    </row>
    <row r="240" spans="1:22" x14ac:dyDescent="0.2">
      <c r="A240" s="1">
        <v>124</v>
      </c>
      <c r="B240" s="1" t="s">
        <v>112</v>
      </c>
      <c r="C240" s="8">
        <v>1</v>
      </c>
      <c r="D240" s="29">
        <f>SUMIFS('2013Figures'!$J:$J,'2013Figures'!$C:$C,$A240,'2013Figures'!$H:$H,$B240,'2013Figures'!$I:$I,$C240,'2013Figures'!$E:$E,$B$1)</f>
        <v>0</v>
      </c>
      <c r="E240" s="9">
        <f>SUMIFS('2013Figures'!$J:$J,'2013Figures'!$C:$C,$A240,'2013Figures'!$H:$H,$B240,'2013Figures'!$I:$I,$C240,'2013Figures'!$B:$B,"BrokerToCy",'2013Figures'!$G:$G,"E1",'2013Figures'!$E:$E,$B$1)</f>
        <v>0</v>
      </c>
      <c r="F240" s="9">
        <f>SUMIFS('2013Figures'!$J:$J,'2013Figures'!$C:$C,$A240,'2013Figures'!$H:$H,$B240,'2013Figures'!$I:$I,$C240,'2013Figures'!$B:$B,"BrokerToCy",'2013Figures'!$G:$G,"P1",'2013Figures'!$E:$E,$B$1)</f>
        <v>0</v>
      </c>
      <c r="G240" s="9">
        <f>SUMIFS('2013Figures'!$J:$J,'2013Figures'!$C:$C,$A240,'2013Figures'!$H:$H,$B240,'2013Figures'!$I:$I,$C240,'2013Figures'!$B:$B,"CyToBroker",'2013Figures'!$G:$G,"E1",'2013Figures'!$E:$E,$B$1)</f>
        <v>0</v>
      </c>
      <c r="H240" s="9">
        <f>SUMIFS('2013Figures'!$J:$J,'2013Figures'!$C:$C,$A240,'2013Figures'!$H:$H,$B240,'2013Figures'!$I:$I,$C240,'2013Figures'!$B:$B,"CyToBroker",'2013Figures'!$G:$G,"P1",'2013Figures'!$E:$E,$B$1)</f>
        <v>0</v>
      </c>
      <c r="J240" s="8">
        <v>201001</v>
      </c>
      <c r="L240" s="42">
        <f>SUMIFS('2012Figures'!$J:$J,'2012Figures'!$C:$C,$A240,'2012Figures'!$H:$H,$B240,'2012Figures'!$I:$I,$C240,'2012Figures'!$E:$E,$B$1)</f>
        <v>0</v>
      </c>
      <c r="M240" s="52">
        <f>SUMIFS('2012Figures'!$J:$J,'2012Figures'!$C:$C,$A240,'2012Figures'!$H:$H,$B240,'2012Figures'!$I:$I,$C240,'2012Figures'!$B:$B,"BrokerToCy",'2012Figures'!$G:$G,"E1",'2012Figures'!$E:$E,$B$1)</f>
        <v>0</v>
      </c>
      <c r="N240" s="52">
        <f>SUMIFS('2012Figures'!$J:$J,'2012Figures'!$C:$C,$A240,'2012Figures'!$H:$H,$B240,'2012Figures'!$I:$I,$C240,'2012Figures'!$B:$B,"BrokerToCy",'2012Figures'!$G:$G,"P1",'2012Figures'!$E:$E,$B$1)</f>
        <v>0</v>
      </c>
      <c r="O240" s="52">
        <f>SUMIFS('2012Figures'!$J:$J,'2012Figures'!$C:$C,$A240,'2012Figures'!$H:$H,$B240,'2012Figures'!$I:$I,$C240,'2012Figures'!$B:$B,"CyToBroker",'2012Figures'!$G:$G,"E1",'2012Figures'!$E:$E,$B$1)</f>
        <v>0</v>
      </c>
      <c r="P240" s="52">
        <f>SUMIFS('2012Figures'!$J:$J,'2012Figures'!$C:$C,$A240,'2012Figures'!$H:$H,$B240,'2012Figures'!$I:$I,$C240,'2012Figures'!$B:$B,"CyToBroker",'2012Figures'!$G:$G,"P1",'2012Figures'!$E:$E,$B$1)</f>
        <v>0</v>
      </c>
      <c r="R240" s="46" t="str">
        <f t="shared" si="28"/>
        <v/>
      </c>
      <c r="S240" s="46" t="str">
        <f t="shared" si="28"/>
        <v/>
      </c>
      <c r="T240" s="46" t="str">
        <f t="shared" si="28"/>
        <v/>
      </c>
      <c r="U240" s="46" t="str">
        <f t="shared" si="28"/>
        <v/>
      </c>
      <c r="V240" s="46" t="str">
        <f t="shared" si="28"/>
        <v/>
      </c>
    </row>
    <row r="241" spans="1:22" x14ac:dyDescent="0.2">
      <c r="A241" s="1">
        <v>124</v>
      </c>
      <c r="B241" s="1" t="s">
        <v>112</v>
      </c>
      <c r="D241" s="29">
        <f>SUMIFS('2013Figures'!$J:$J,'2013Figures'!$C:$C,$A241,'2013Figures'!$I:$I,"",'2013Figures'!$E:$E,$B$1)</f>
        <v>0</v>
      </c>
      <c r="E241" s="9">
        <f>SUMIFS('2013Figures'!$J:$J,'2013Figures'!$C:$C,$A241,'2013Figures'!$I:$I,"",'2013Figures'!$B:$B,"BrokerToCy",'2013Figures'!$G:$G,"E1",'2013Figures'!$E:$E,$B$1)</f>
        <v>0</v>
      </c>
      <c r="F241" s="9">
        <f>SUMIFS('2013Figures'!$J:$J,'2013Figures'!$C:$C,$A241,'2013Figures'!$I:$I,"",'2013Figures'!$B:$B,"BrokerToCy",'2013Figures'!$G:$G,"P1",'2013Figures'!$E:$E,$B$1)</f>
        <v>0</v>
      </c>
      <c r="G241" s="9">
        <f>SUMIFS('2013Figures'!$J:$J,'2013Figures'!$C:$C,$A241,'2013Figures'!$I:$I,"",'2013Figures'!$B:$B,"CyToBroker",'2013Figures'!$G:$G,"E1",'2013Figures'!$E:$E,$B$1)</f>
        <v>0</v>
      </c>
      <c r="H241" s="9">
        <f>SUMIFS('2013Figures'!$J:$J,'2013Figures'!$C:$C,$A241,'2013Figures'!$I:$I,"",'2013Figures'!$B:$B,"CyToBroker",'2013Figures'!$G:$G,"P1",'2013Figures'!$E:$E,$B$1)</f>
        <v>0</v>
      </c>
      <c r="J241" s="8" t="s">
        <v>131</v>
      </c>
      <c r="L241" s="42">
        <f>SUMIFS('2012Figures'!$J:$J,'2012Figures'!$C:$C,$A241,'2012Figures'!$I:$I,"",'2012Figures'!$E:$E,$B$1)</f>
        <v>0</v>
      </c>
      <c r="M241" s="52">
        <f>SUMIFS('2012Figures'!$J:$J,'2012Figures'!$C:$C,$A241,'2012Figures'!$I:$I,"",'2012Figures'!$B:$B,"BrokerToCy",'2012Figures'!$G:$G,"E1",'2012Figures'!$E:$E,$B$1)</f>
        <v>0</v>
      </c>
      <c r="N241" s="52">
        <f>SUMIFS('2012Figures'!$J:$J,'2012Figures'!$C:$C,$A241,'2012Figures'!$I:$I,"",'2012Figures'!$B:$B,"BrokerToCy",'2012Figures'!$G:$G,"P1",'2012Figures'!$E:$E,$B$1)</f>
        <v>0</v>
      </c>
      <c r="O241" s="52">
        <f>SUMIFS('2012Figures'!$J:$J,'2012Figures'!$C:$C,$A241,'2012Figures'!$I:$I,"",'2012Figures'!$B:$B,"CyToBroker",'2012Figures'!$G:$G,"E1",'2012Figures'!$E:$E,$B$1)</f>
        <v>0</v>
      </c>
      <c r="P241" s="52">
        <f>SUMIFS('2012Figures'!$J:$J,'2012Figures'!$C:$C,$A241,'2012Figures'!$I:$I,"",'2012Figures'!$B:$B,"CyToBroker",'2012Figures'!$G:$G,"P1",'2012Figures'!$E:$E,$B$1)</f>
        <v>0</v>
      </c>
      <c r="R241" s="46" t="str">
        <f t="shared" si="28"/>
        <v/>
      </c>
      <c r="S241" s="46" t="str">
        <f t="shared" si="28"/>
        <v/>
      </c>
      <c r="T241" s="46" t="str">
        <f t="shared" si="28"/>
        <v/>
      </c>
      <c r="U241" s="46" t="str">
        <f t="shared" si="28"/>
        <v/>
      </c>
      <c r="V241" s="46" t="str">
        <f t="shared" si="28"/>
        <v/>
      </c>
    </row>
    <row r="242" spans="1:22" x14ac:dyDescent="0.2">
      <c r="A242" s="21"/>
      <c r="B242" s="21" t="s">
        <v>92</v>
      </c>
      <c r="C242" s="22"/>
      <c r="D242" s="23">
        <f>SUM(E242:H242)</f>
        <v>0</v>
      </c>
      <c r="E242" s="23">
        <f>SUM(E236:E241)</f>
        <v>0</v>
      </c>
      <c r="F242" s="23">
        <f>SUM(F236:F241)</f>
        <v>0</v>
      </c>
      <c r="G242" s="23">
        <f>SUM(G236:G241)</f>
        <v>0</v>
      </c>
      <c r="H242" s="23">
        <f>SUM(H236:H241)</f>
        <v>0</v>
      </c>
      <c r="I242" s="21"/>
      <c r="J242" s="22"/>
      <c r="K242" s="21"/>
      <c r="L242" s="43">
        <f>SUM(M242:P242)</f>
        <v>0</v>
      </c>
      <c r="M242" s="43">
        <f>SUM(M236:M241)</f>
        <v>0</v>
      </c>
      <c r="N242" s="43">
        <f>SUM(N236:N241)</f>
        <v>0</v>
      </c>
      <c r="O242" s="43">
        <f>SUM(O236:O241)</f>
        <v>0</v>
      </c>
      <c r="P242" s="43">
        <f>SUM(P236:P241)</f>
        <v>0</v>
      </c>
      <c r="Q242" s="21"/>
      <c r="R242" s="21"/>
      <c r="S242" s="21"/>
      <c r="T242" s="21"/>
      <c r="U242" s="21"/>
      <c r="V242" s="21"/>
    </row>
    <row r="243" spans="1:22" x14ac:dyDescent="0.2">
      <c r="A243" s="28">
        <v>126</v>
      </c>
      <c r="B243" s="28" t="s">
        <v>113</v>
      </c>
      <c r="C243" s="17" t="s">
        <v>88</v>
      </c>
      <c r="D243" s="18">
        <f>SUMIFS('2013Figures'!$J:$J,'2013Figures'!$C:$C,$A243,'2013Figures'!$E:$E,$B$1)</f>
        <v>0</v>
      </c>
      <c r="E243" s="18">
        <f>SUMIFS('2013Figures'!$J:$J,'2013Figures'!$C:$C,$A243,'2013Figures'!$B:$B,"BrokerToCy",'2013Figures'!$G:$G,"E1",'2013Figures'!$E:$E,$B$1)</f>
        <v>0</v>
      </c>
      <c r="F243" s="18">
        <f>SUMIFS('2013Figures'!$J:$J,'2013Figures'!$C:$C,$A243,'2013Figures'!$B:$B,"BrokerToCy",'2013Figures'!$G:$G,"P1",'2013Figures'!$E:$E,$B$1)</f>
        <v>0</v>
      </c>
      <c r="G243" s="18">
        <f>SUMIFS('2013Figures'!$J:$J,'2013Figures'!$C:$C,$A243,'2013Figures'!$B:$B,"CyToBroker",'2013Figures'!$G:$G,"E1",'2013Figures'!$E:$E,$B$1)</f>
        <v>0</v>
      </c>
      <c r="H243" s="18">
        <f>SUMIFS('2013Figures'!$J:$J,'2013Figures'!$C:$C,$A243,'2013Figures'!$B:$B,"CyToBroker",'2013Figures'!$G:$G,"P1",'2013Figures'!$E:$E,$B$1)</f>
        <v>0</v>
      </c>
      <c r="I243" s="28"/>
      <c r="J243" s="17"/>
      <c r="K243" s="28"/>
      <c r="L243" s="50">
        <f>SUMIFS('2012Figures'!$J:$J,'2012Figures'!$C:$C,$A243,'2012Figures'!$E:$E,$B$1)</f>
        <v>0</v>
      </c>
      <c r="M243" s="50">
        <f>SUMIFS('2012Figures'!$J:$J,'2012Figures'!$C:$C,$A243,'2012Figures'!$B:$B,"BrokerToCy",'2012Figures'!$G:$G,"E1",'2012Figures'!$E:$E,$B$1)</f>
        <v>0</v>
      </c>
      <c r="N243" s="50">
        <f>SUMIFS('2012Figures'!$J:$J,'2012Figures'!$C:$C,$A243,'2012Figures'!$B:$B,"BrokerToCy",'2012Figures'!$G:$G,"P1",'2012Figures'!$E:$E,$B$1)</f>
        <v>0</v>
      </c>
      <c r="O243" s="50">
        <f>SUMIFS('2012Figures'!$J:$J,'2012Figures'!$C:$C,$A243,'2012Figures'!$B:$B,"CyToBroker",'2012Figures'!$G:$G,"E1",'2012Figures'!$E:$E,$B$1)</f>
        <v>0</v>
      </c>
      <c r="P243" s="50">
        <f>SUMIFS('2012Figures'!$J:$J,'2012Figures'!$C:$C,$A243,'2012Figures'!$B:$B,"CyToBroker",'2012Figures'!$G:$G,"P1",'2012Figures'!$E:$E,$B$1)</f>
        <v>0</v>
      </c>
      <c r="Q243" s="28"/>
      <c r="R243" s="46" t="str">
        <f t="shared" si="28"/>
        <v/>
      </c>
      <c r="S243" s="46" t="str">
        <f t="shared" si="28"/>
        <v/>
      </c>
      <c r="T243" s="46" t="str">
        <f t="shared" si="28"/>
        <v/>
      </c>
      <c r="U243" s="46" t="str">
        <f t="shared" si="28"/>
        <v/>
      </c>
      <c r="V243" s="46" t="str">
        <f t="shared" si="28"/>
        <v/>
      </c>
    </row>
    <row r="244" spans="1:22" x14ac:dyDescent="0.2">
      <c r="A244" s="1">
        <v>126</v>
      </c>
      <c r="B244" s="1" t="s">
        <v>113</v>
      </c>
      <c r="C244" s="8">
        <v>3</v>
      </c>
      <c r="D244" s="29">
        <f>SUMIFS('2013Figures'!$J:$J,'2013Figures'!$C:$C,$A244,'2013Figures'!$H:$H,$B244,'2013Figures'!$I:$I,$C244,'2013Figures'!$E:$E,$B$1)</f>
        <v>0</v>
      </c>
      <c r="E244" s="9">
        <f>SUMIFS('2013Figures'!$J:$J,'2013Figures'!$C:$C,$A244,'2013Figures'!$H:$H,$B244,'2013Figures'!$I:$I,$C244,'2013Figures'!$B:$B,"BrokerToCy",'2013Figures'!$G:$G,"E1",'2013Figures'!$E:$E,$B$1)</f>
        <v>0</v>
      </c>
      <c r="F244" s="9">
        <f>SUMIFS('2013Figures'!$J:$J,'2013Figures'!$C:$C,$A244,'2013Figures'!$H:$H,$B244,'2013Figures'!$I:$I,$C244,'2013Figures'!$B:$B,"BrokerToCy",'2013Figures'!$G:$G,"P1",'2013Figures'!$E:$E,$B$1)</f>
        <v>0</v>
      </c>
      <c r="G244" s="9">
        <f>SUMIFS('2013Figures'!$J:$J,'2013Figures'!$C:$C,$A244,'2013Figures'!$H:$H,$B244,'2013Figures'!$I:$I,$C244,'2013Figures'!$B:$B,"CyToBroker",'2013Figures'!$G:$G,"E1",'2013Figures'!$E:$E,$B$1)</f>
        <v>0</v>
      </c>
      <c r="H244" s="9">
        <f>SUMIFS('2013Figures'!$J:$J,'2013Figures'!$C:$C,$A244,'2013Figures'!$H:$H,$B244,'2013Figures'!$I:$I,$C244,'2013Figures'!$B:$B,"CyToBroker",'2013Figures'!$G:$G,"P1",'2013Figures'!$E:$E,$B$1)</f>
        <v>0</v>
      </c>
      <c r="J244" s="8">
        <v>201401</v>
      </c>
      <c r="L244" s="42">
        <f>SUMIFS('2012Figures'!$J:$J,'2012Figures'!$C:$C,$A244,'2012Figures'!$H:$H,$B244,'2012Figures'!$I:$I,$C244,'2012Figures'!$E:$E,$B$1)</f>
        <v>0</v>
      </c>
      <c r="M244" s="52">
        <f>SUMIFS('2012Figures'!$J:$J,'2012Figures'!$C:$C,$A244,'2012Figures'!$H:$H,$B244,'2012Figures'!$I:$I,$C244,'2012Figures'!$B:$B,"BrokerToCy",'2012Figures'!$G:$G,"E1",'2012Figures'!$E:$E,$B$1)</f>
        <v>0</v>
      </c>
      <c r="N244" s="52">
        <f>SUMIFS('2012Figures'!$J:$J,'2012Figures'!$C:$C,$A244,'2012Figures'!$H:$H,$B244,'2012Figures'!$I:$I,$C244,'2012Figures'!$B:$B,"BrokerToCy",'2012Figures'!$G:$G,"P1",'2012Figures'!$E:$E,$B$1)</f>
        <v>0</v>
      </c>
      <c r="O244" s="52">
        <f>SUMIFS('2012Figures'!$J:$J,'2012Figures'!$C:$C,$A244,'2012Figures'!$H:$H,$B244,'2012Figures'!$I:$I,$C244,'2012Figures'!$B:$B,"CyToBroker",'2012Figures'!$G:$G,"E1",'2012Figures'!$E:$E,$B$1)</f>
        <v>0</v>
      </c>
      <c r="P244" s="52">
        <f>SUMIFS('2012Figures'!$J:$J,'2012Figures'!$C:$C,$A244,'2012Figures'!$H:$H,$B244,'2012Figures'!$I:$I,$C244,'2012Figures'!$B:$B,"CyToBroker",'2012Figures'!$G:$G,"P1",'2012Figures'!$E:$E,$B$1)</f>
        <v>0</v>
      </c>
      <c r="R244" s="46" t="str">
        <f t="shared" si="28"/>
        <v/>
      </c>
      <c r="S244" s="46" t="str">
        <f t="shared" si="28"/>
        <v/>
      </c>
      <c r="T244" s="46" t="str">
        <f t="shared" si="28"/>
        <v/>
      </c>
      <c r="U244" s="46" t="str">
        <f t="shared" si="28"/>
        <v/>
      </c>
      <c r="V244" s="46" t="str">
        <f t="shared" si="28"/>
        <v/>
      </c>
    </row>
    <row r="245" spans="1:22" x14ac:dyDescent="0.2">
      <c r="A245" s="1">
        <v>126</v>
      </c>
      <c r="B245" s="1" t="s">
        <v>113</v>
      </c>
      <c r="C245" s="8">
        <v>2</v>
      </c>
      <c r="D245" s="29">
        <f>SUMIFS('2013Figures'!$J:$J,'2013Figures'!$C:$C,$A245,'2013Figures'!$H:$H,$B245,'2013Figures'!$I:$I,$C245,'2013Figures'!$E:$E,$B$1)</f>
        <v>0</v>
      </c>
      <c r="E245" s="9">
        <f>SUMIFS('2013Figures'!$J:$J,'2013Figures'!$C:$C,$A245,'2013Figures'!$H:$H,$B245,'2013Figures'!$I:$I,$C245,'2013Figures'!$B:$B,"BrokerToCy",'2013Figures'!$G:$G,"E1",'2013Figures'!$E:$E,$B$1)</f>
        <v>0</v>
      </c>
      <c r="F245" s="9">
        <f>SUMIFS('2013Figures'!$J:$J,'2013Figures'!$C:$C,$A245,'2013Figures'!$H:$H,$B245,'2013Figures'!$I:$I,$C245,'2013Figures'!$B:$B,"BrokerToCy",'2013Figures'!$G:$G,"P1",'2013Figures'!$E:$E,$B$1)</f>
        <v>0</v>
      </c>
      <c r="G245" s="9">
        <f>SUMIFS('2013Figures'!$J:$J,'2013Figures'!$C:$C,$A245,'2013Figures'!$H:$H,$B245,'2013Figures'!$I:$I,$C245,'2013Figures'!$B:$B,"CyToBroker",'2013Figures'!$G:$G,"E1",'2013Figures'!$E:$E,$B$1)</f>
        <v>0</v>
      </c>
      <c r="H245" s="9">
        <f>SUMIFS('2013Figures'!$J:$J,'2013Figures'!$C:$C,$A245,'2013Figures'!$H:$H,$B245,'2013Figures'!$I:$I,$C245,'2013Figures'!$B:$B,"CyToBroker",'2013Figures'!$G:$G,"P1",'2013Figures'!$E:$E,$B$1)</f>
        <v>0</v>
      </c>
      <c r="I245" s="30"/>
      <c r="J245" s="31">
        <v>201301</v>
      </c>
      <c r="K245" s="30"/>
      <c r="L245" s="42">
        <f>SUMIFS('2012Figures'!$J:$J,'2012Figures'!$C:$C,$A245,'2012Figures'!$H:$H,$B245,'2012Figures'!$I:$I,$C245,'2012Figures'!$E:$E,$B$1)</f>
        <v>0</v>
      </c>
      <c r="M245" s="52">
        <f>SUMIFS('2012Figures'!$J:$J,'2012Figures'!$C:$C,$A245,'2012Figures'!$H:$H,$B245,'2012Figures'!$I:$I,$C245,'2012Figures'!$B:$B,"BrokerToCy",'2012Figures'!$G:$G,"E1",'2012Figures'!$E:$E,$B$1)</f>
        <v>0</v>
      </c>
      <c r="N245" s="52">
        <f>SUMIFS('2012Figures'!$J:$J,'2012Figures'!$C:$C,$A245,'2012Figures'!$H:$H,$B245,'2012Figures'!$I:$I,$C245,'2012Figures'!$B:$B,"BrokerToCy",'2012Figures'!$G:$G,"P1",'2012Figures'!$E:$E,$B$1)</f>
        <v>0</v>
      </c>
      <c r="O245" s="52">
        <f>SUMIFS('2012Figures'!$J:$J,'2012Figures'!$C:$C,$A245,'2012Figures'!$H:$H,$B245,'2012Figures'!$I:$I,$C245,'2012Figures'!$B:$B,"CyToBroker",'2012Figures'!$G:$G,"E1",'2012Figures'!$E:$E,$B$1)</f>
        <v>0</v>
      </c>
      <c r="P245" s="52">
        <f>SUMIFS('2012Figures'!$J:$J,'2012Figures'!$C:$C,$A245,'2012Figures'!$H:$H,$B245,'2012Figures'!$I:$I,$C245,'2012Figures'!$B:$B,"CyToBroker",'2012Figures'!$G:$G,"P1",'2012Figures'!$E:$E,$B$1)</f>
        <v>0</v>
      </c>
      <c r="Q245" s="30"/>
      <c r="R245" s="46" t="str">
        <f t="shared" si="28"/>
        <v/>
      </c>
      <c r="S245" s="46" t="str">
        <f t="shared" si="28"/>
        <v/>
      </c>
      <c r="T245" s="46" t="str">
        <f t="shared" si="28"/>
        <v/>
      </c>
      <c r="U245" s="46" t="str">
        <f t="shared" si="28"/>
        <v/>
      </c>
      <c r="V245" s="46" t="str">
        <f t="shared" si="28"/>
        <v/>
      </c>
    </row>
    <row r="246" spans="1:22" x14ac:dyDescent="0.2">
      <c r="A246" s="1">
        <v>126</v>
      </c>
      <c r="B246" s="1" t="s">
        <v>113</v>
      </c>
      <c r="C246" s="8">
        <v>1</v>
      </c>
      <c r="D246" s="29">
        <f>SUMIFS('2013Figures'!$J:$J,'2013Figures'!$C:$C,$A246,'2013Figures'!$H:$H,$B246,'2013Figures'!$I:$I,$C246,'2013Figures'!$E:$E,$B$1)</f>
        <v>0</v>
      </c>
      <c r="E246" s="9">
        <f>SUMIFS('2013Figures'!$J:$J,'2013Figures'!$C:$C,$A246,'2013Figures'!$H:$H,$B246,'2013Figures'!$I:$I,$C246,'2013Figures'!$B:$B,"BrokerToCy",'2013Figures'!$G:$G,"E1",'2013Figures'!$E:$E,$B$1)</f>
        <v>0</v>
      </c>
      <c r="F246" s="9">
        <f>SUMIFS('2013Figures'!$J:$J,'2013Figures'!$C:$C,$A246,'2013Figures'!$H:$H,$B246,'2013Figures'!$I:$I,$C246,'2013Figures'!$B:$B,"BrokerToCy",'2013Figures'!$G:$G,"P1",'2013Figures'!$E:$E,$B$1)</f>
        <v>0</v>
      </c>
      <c r="G246" s="9">
        <f>SUMIFS('2013Figures'!$J:$J,'2013Figures'!$C:$C,$A246,'2013Figures'!$H:$H,$B246,'2013Figures'!$I:$I,$C246,'2013Figures'!$B:$B,"CyToBroker",'2013Figures'!$G:$G,"E1",'2013Figures'!$E:$E,$B$1)</f>
        <v>0</v>
      </c>
      <c r="H246" s="9">
        <f>SUMIFS('2013Figures'!$J:$J,'2013Figures'!$C:$C,$A246,'2013Figures'!$H:$H,$B246,'2013Figures'!$I:$I,$C246,'2013Figures'!$B:$B,"CyToBroker",'2013Figures'!$G:$G,"P1",'2013Figures'!$E:$E,$B$1)</f>
        <v>0</v>
      </c>
      <c r="J246" s="8">
        <v>201201</v>
      </c>
      <c r="L246" s="42">
        <f>SUMIFS('2012Figures'!$J:$J,'2012Figures'!$C:$C,$A246,'2012Figures'!$H:$H,$B246,'2012Figures'!$I:$I,$C246,'2012Figures'!$E:$E,$B$1)</f>
        <v>0</v>
      </c>
      <c r="M246" s="52">
        <f>SUMIFS('2012Figures'!$J:$J,'2012Figures'!$C:$C,$A246,'2012Figures'!$H:$H,$B246,'2012Figures'!$I:$I,$C246,'2012Figures'!$B:$B,"BrokerToCy",'2012Figures'!$G:$G,"E1",'2012Figures'!$E:$E,$B$1)</f>
        <v>0</v>
      </c>
      <c r="N246" s="52">
        <f>SUMIFS('2012Figures'!$J:$J,'2012Figures'!$C:$C,$A246,'2012Figures'!$H:$H,$B246,'2012Figures'!$I:$I,$C246,'2012Figures'!$B:$B,"BrokerToCy",'2012Figures'!$G:$G,"P1",'2012Figures'!$E:$E,$B$1)</f>
        <v>0</v>
      </c>
      <c r="O246" s="52">
        <f>SUMIFS('2012Figures'!$J:$J,'2012Figures'!$C:$C,$A246,'2012Figures'!$H:$H,$B246,'2012Figures'!$I:$I,$C246,'2012Figures'!$B:$B,"CyToBroker",'2012Figures'!$G:$G,"E1",'2012Figures'!$E:$E,$B$1)</f>
        <v>0</v>
      </c>
      <c r="P246" s="52">
        <f>SUMIFS('2012Figures'!$J:$J,'2012Figures'!$C:$C,$A246,'2012Figures'!$H:$H,$B246,'2012Figures'!$I:$I,$C246,'2012Figures'!$B:$B,"CyToBroker",'2012Figures'!$G:$G,"P1",'2012Figures'!$E:$E,$B$1)</f>
        <v>0</v>
      </c>
      <c r="R246" s="46" t="str">
        <f t="shared" si="28"/>
        <v/>
      </c>
      <c r="S246" s="46" t="str">
        <f t="shared" si="28"/>
        <v/>
      </c>
      <c r="T246" s="46" t="str">
        <f t="shared" si="28"/>
        <v/>
      </c>
      <c r="U246" s="46" t="str">
        <f t="shared" si="28"/>
        <v/>
      </c>
      <c r="V246" s="46" t="str">
        <f t="shared" si="28"/>
        <v/>
      </c>
    </row>
    <row r="247" spans="1:22" x14ac:dyDescent="0.2">
      <c r="A247" s="1">
        <v>126</v>
      </c>
      <c r="B247" s="1" t="s">
        <v>113</v>
      </c>
      <c r="D247" s="29">
        <f>SUMIFS('2013Figures'!$J:$J,'2013Figures'!$C:$C,$A247,'2013Figures'!$I:$I,"",'2013Figures'!$E:$E,$B$1)</f>
        <v>0</v>
      </c>
      <c r="E247" s="9">
        <f>SUMIFS('2013Figures'!$J:$J,'2013Figures'!$C:$C,$A247,'2013Figures'!$I:$I,"",'2013Figures'!$B:$B,"BrokerToCy",'2013Figures'!$G:$G,"E1",'2013Figures'!$E:$E,$B$1)</f>
        <v>0</v>
      </c>
      <c r="F247" s="9">
        <f>SUMIFS('2013Figures'!$J:$J,'2013Figures'!$C:$C,$A247,'2013Figures'!$I:$I,"",'2013Figures'!$B:$B,"BrokerToCy",'2013Figures'!$G:$G,"P1",'2013Figures'!$E:$E,$B$1)</f>
        <v>0</v>
      </c>
      <c r="G247" s="9">
        <f>SUMIFS('2013Figures'!$J:$J,'2013Figures'!$C:$C,$A247,'2013Figures'!$I:$I,"",'2013Figures'!$B:$B,"CyToBroker",'2013Figures'!$G:$G,"E1",'2013Figures'!$E:$E,$B$1)</f>
        <v>0</v>
      </c>
      <c r="H247" s="9">
        <f>SUMIFS('2013Figures'!$J:$J,'2013Figures'!$C:$C,$A247,'2013Figures'!$I:$I,"",'2013Figures'!$B:$B,"CyToBroker",'2013Figures'!$G:$G,"P1",'2013Figures'!$E:$E,$B$1)</f>
        <v>0</v>
      </c>
      <c r="J247" s="8" t="s">
        <v>131</v>
      </c>
      <c r="L247" s="42">
        <f>SUMIFS('2012Figures'!$J:$J,'2012Figures'!$C:$C,$A247,'2012Figures'!$I:$I,"",'2012Figures'!$E:$E,$B$1)</f>
        <v>0</v>
      </c>
      <c r="M247" s="52">
        <f>SUMIFS('2012Figures'!$J:$J,'2012Figures'!$C:$C,$A247,'2012Figures'!$I:$I,"",'2012Figures'!$B:$B,"BrokerToCy",'2012Figures'!$G:$G,"E1",'2012Figures'!$E:$E,$B$1)</f>
        <v>0</v>
      </c>
      <c r="N247" s="52">
        <f>SUMIFS('2012Figures'!$J:$J,'2012Figures'!$C:$C,$A247,'2012Figures'!$I:$I,"",'2012Figures'!$B:$B,"BrokerToCy",'2012Figures'!$G:$G,"P1",'2012Figures'!$E:$E,$B$1)</f>
        <v>0</v>
      </c>
      <c r="O247" s="52">
        <f>SUMIFS('2012Figures'!$J:$J,'2012Figures'!$C:$C,$A247,'2012Figures'!$I:$I,"",'2012Figures'!$B:$B,"CyToBroker",'2012Figures'!$G:$G,"E1",'2012Figures'!$E:$E,$B$1)</f>
        <v>0</v>
      </c>
      <c r="P247" s="52">
        <f>SUMIFS('2012Figures'!$J:$J,'2012Figures'!$C:$C,$A247,'2012Figures'!$I:$I,"",'2012Figures'!$B:$B,"CyToBroker",'2012Figures'!$G:$G,"P1",'2012Figures'!$E:$E,$B$1)</f>
        <v>0</v>
      </c>
      <c r="R247" s="46" t="str">
        <f t="shared" si="28"/>
        <v/>
      </c>
      <c r="S247" s="46" t="str">
        <f t="shared" si="28"/>
        <v/>
      </c>
      <c r="T247" s="46" t="str">
        <f t="shared" si="28"/>
        <v/>
      </c>
      <c r="U247" s="46" t="str">
        <f t="shared" si="28"/>
        <v/>
      </c>
      <c r="V247" s="46" t="str">
        <f t="shared" si="28"/>
        <v/>
      </c>
    </row>
    <row r="248" spans="1:22" x14ac:dyDescent="0.2">
      <c r="A248" s="21"/>
      <c r="B248" s="21" t="s">
        <v>92</v>
      </c>
      <c r="C248" s="22"/>
      <c r="D248" s="23">
        <f>SUM(E248:H248)</f>
        <v>0</v>
      </c>
      <c r="E248" s="23">
        <f>SUM(E244:E247)</f>
        <v>0</v>
      </c>
      <c r="F248" s="23">
        <f>SUM(F244:F247)</f>
        <v>0</v>
      </c>
      <c r="G248" s="23">
        <f>SUM(G244:G247)</f>
        <v>0</v>
      </c>
      <c r="H248" s="23">
        <f>SUM(H244:H247)</f>
        <v>0</v>
      </c>
      <c r="I248" s="21"/>
      <c r="J248" s="22"/>
      <c r="K248" s="21"/>
      <c r="L248" s="43">
        <f>SUM(M248:P248)</f>
        <v>0</v>
      </c>
      <c r="M248" s="43">
        <f>SUM(M244:M247)</f>
        <v>0</v>
      </c>
      <c r="N248" s="43">
        <f>SUM(N244:N247)</f>
        <v>0</v>
      </c>
      <c r="O248" s="43">
        <f>SUM(O244:O247)</f>
        <v>0</v>
      </c>
      <c r="P248" s="43">
        <f>SUM(P244:P247)</f>
        <v>0</v>
      </c>
      <c r="Q248" s="21"/>
      <c r="R248" s="21"/>
      <c r="S248" s="21"/>
      <c r="T248" s="21"/>
      <c r="U248" s="21"/>
      <c r="V248" s="21"/>
    </row>
    <row r="249" spans="1:22" x14ac:dyDescent="0.2">
      <c r="A249" s="28">
        <v>139</v>
      </c>
      <c r="B249" s="28" t="s">
        <v>167</v>
      </c>
      <c r="C249" s="17" t="s">
        <v>88</v>
      </c>
      <c r="D249" s="18">
        <f>SUMIFS('2013Figures'!$J:$J,'2013Figures'!$C:$C,$A249,'2013Figures'!$E:$E,$B$1)</f>
        <v>0</v>
      </c>
      <c r="E249" s="18">
        <f>SUMIFS('2013Figures'!$J:$J,'2013Figures'!$C:$C,$A249,'2013Figures'!$B:$B,"BrokerToCy",'2013Figures'!$G:$G,"E1",'2013Figures'!$E:$E,$B$1)</f>
        <v>0</v>
      </c>
      <c r="F249" s="18">
        <f>SUMIFS('2013Figures'!$J:$J,'2013Figures'!$C:$C,$A249,'2013Figures'!$B:$B,"BrokerToCy",'2013Figures'!$G:$G,"P1",'2013Figures'!$E:$E,$B$1)</f>
        <v>0</v>
      </c>
      <c r="G249" s="18">
        <f>SUMIFS('2013Figures'!$J:$J,'2013Figures'!$C:$C,$A249,'2013Figures'!$B:$B,"CyToBroker",'2013Figures'!$G:$G,"E1",'2013Figures'!$E:$E,$B$1)</f>
        <v>0</v>
      </c>
      <c r="H249" s="18">
        <f>SUMIFS('2013Figures'!$J:$J,'2013Figures'!$C:$C,$A249,'2013Figures'!$B:$B,"CyToBroker",'2013Figures'!$G:$G,"P1",'2013Figures'!$E:$E,$B$1)</f>
        <v>0</v>
      </c>
      <c r="I249" s="28"/>
      <c r="J249" s="17"/>
      <c r="K249" s="28"/>
      <c r="L249" s="50">
        <f>SUMIFS('2012Figures'!$J:$J,'2012Figures'!$C:$C,$A249,'2012Figures'!$E:$E,$B$1)</f>
        <v>0</v>
      </c>
      <c r="M249" s="50">
        <f>SUMIFS('2012Figures'!$J:$J,'2012Figures'!$C:$C,$A249,'2012Figures'!$B:$B,"BrokerToCy",'2012Figures'!$G:$G,"E1",'2012Figures'!$E:$E,$B$1)</f>
        <v>0</v>
      </c>
      <c r="N249" s="50">
        <f>SUMIFS('2012Figures'!$J:$J,'2012Figures'!$C:$C,$A249,'2012Figures'!$B:$B,"BrokerToCy",'2012Figures'!$G:$G,"P1",'2012Figures'!$E:$E,$B$1)</f>
        <v>0</v>
      </c>
      <c r="O249" s="50">
        <f>SUMIFS('2012Figures'!$J:$J,'2012Figures'!$C:$C,$A249,'2012Figures'!$B:$B,"CyToBroker",'2012Figures'!$G:$G,"E1",'2012Figures'!$E:$E,$B$1)</f>
        <v>0</v>
      </c>
      <c r="P249" s="50">
        <f>SUMIFS('2012Figures'!$J:$J,'2012Figures'!$C:$C,$A249,'2012Figures'!$B:$B,"CyToBroker",'2012Figures'!$G:$G,"P1",'2012Figures'!$E:$E,$B$1)</f>
        <v>0</v>
      </c>
      <c r="Q249" s="28"/>
      <c r="R249" s="46" t="str">
        <f t="shared" si="28"/>
        <v/>
      </c>
      <c r="S249" s="46" t="str">
        <f t="shared" si="28"/>
        <v/>
      </c>
      <c r="T249" s="46" t="str">
        <f t="shared" si="28"/>
        <v/>
      </c>
      <c r="U249" s="46" t="str">
        <f t="shared" si="28"/>
        <v/>
      </c>
      <c r="V249" s="46" t="str">
        <f t="shared" si="28"/>
        <v/>
      </c>
    </row>
    <row r="250" spans="1:22" x14ac:dyDescent="0.2">
      <c r="A250" s="1">
        <v>139</v>
      </c>
      <c r="B250" s="1" t="s">
        <v>167</v>
      </c>
      <c r="C250" s="8">
        <v>2</v>
      </c>
      <c r="D250" s="29">
        <f>SUMIFS('2013Figures'!$J:$J,'2013Figures'!$C:$C,$A250,'2013Figures'!$H:$H,$B250,'2013Figures'!$I:$I,$C250,'2013Figures'!$E:$E,$B$1)</f>
        <v>0</v>
      </c>
      <c r="E250" s="9">
        <f>SUMIFS('2013Figures'!$J:$J,'2013Figures'!$C:$C,$A250,'2013Figures'!$H:$H,$B250,'2013Figures'!$I:$I,$C250,'2013Figures'!$B:$B,"BrokerToCy",'2013Figures'!$G:$G,"E1",'2013Figures'!$E:$E,$B$1)</f>
        <v>0</v>
      </c>
      <c r="F250" s="9">
        <f>SUMIFS('2013Figures'!$J:$J,'2013Figures'!$C:$C,$A250,'2013Figures'!$H:$H,$B250,'2013Figures'!$I:$I,$C250,'2013Figures'!$B:$B,"BrokerToCy",'2013Figures'!$G:$G,"P1",'2013Figures'!$E:$E,$B$1)</f>
        <v>0</v>
      </c>
      <c r="G250" s="9">
        <f>SUMIFS('2013Figures'!$J:$J,'2013Figures'!$C:$C,$A250,'2013Figures'!$H:$H,$B250,'2013Figures'!$I:$I,$C250,'2013Figures'!$B:$B,"CyToBroker",'2013Figures'!$G:$G,"E1",'2013Figures'!$E:$E,$B$1)</f>
        <v>0</v>
      </c>
      <c r="H250" s="9">
        <f>SUMIFS('2013Figures'!$J:$J,'2013Figures'!$C:$C,$A250,'2013Figures'!$H:$H,$B250,'2013Figures'!$I:$I,$C250,'2013Figures'!$B:$B,"CyToBroker",'2013Figures'!$G:$G,"P1",'2013Figures'!$E:$E,$B$1)</f>
        <v>0</v>
      </c>
      <c r="I250" s="30"/>
      <c r="J250" s="31">
        <v>201502</v>
      </c>
      <c r="K250" s="30"/>
      <c r="L250" s="42">
        <f>SUMIFS('2012Figures'!$J:$J,'2012Figures'!$C:$C,$A250,'2012Figures'!$H:$H,$B250,'2012Figures'!$I:$I,$C250,'2012Figures'!$E:$E,$B$1)</f>
        <v>0</v>
      </c>
      <c r="M250" s="52">
        <f>SUMIFS('2012Figures'!$J:$J,'2012Figures'!$C:$C,$A250,'2012Figures'!$H:$H,$B250,'2012Figures'!$I:$I,$C250,'2012Figures'!$B:$B,"BrokerToCy",'2012Figures'!$G:$G,"E1",'2012Figures'!$E:$E,$B$1)</f>
        <v>0</v>
      </c>
      <c r="N250" s="52">
        <f>SUMIFS('2012Figures'!$J:$J,'2012Figures'!$C:$C,$A250,'2012Figures'!$H:$H,$B250,'2012Figures'!$I:$I,$C250,'2012Figures'!$B:$B,"BrokerToCy",'2012Figures'!$G:$G,"P1",'2012Figures'!$E:$E,$B$1)</f>
        <v>0</v>
      </c>
      <c r="O250" s="52">
        <f>SUMIFS('2012Figures'!$J:$J,'2012Figures'!$C:$C,$A250,'2012Figures'!$H:$H,$B250,'2012Figures'!$I:$I,$C250,'2012Figures'!$B:$B,"CyToBroker",'2012Figures'!$G:$G,"E1",'2012Figures'!$E:$E,$B$1)</f>
        <v>0</v>
      </c>
      <c r="P250" s="52">
        <f>SUMIFS('2012Figures'!$J:$J,'2012Figures'!$C:$C,$A250,'2012Figures'!$H:$H,$B250,'2012Figures'!$I:$I,$C250,'2012Figures'!$B:$B,"CyToBroker",'2012Figures'!$G:$G,"P1",'2012Figures'!$E:$E,$B$1)</f>
        <v>0</v>
      </c>
      <c r="Q250" s="30"/>
      <c r="R250" s="46" t="str">
        <f t="shared" si="28"/>
        <v/>
      </c>
      <c r="S250" s="46" t="str">
        <f t="shared" si="28"/>
        <v/>
      </c>
      <c r="T250" s="46" t="str">
        <f t="shared" si="28"/>
        <v/>
      </c>
      <c r="U250" s="46" t="str">
        <f t="shared" si="28"/>
        <v/>
      </c>
      <c r="V250" s="46" t="str">
        <f t="shared" si="28"/>
        <v/>
      </c>
    </row>
    <row r="251" spans="1:22" x14ac:dyDescent="0.2">
      <c r="A251" s="1">
        <v>139</v>
      </c>
      <c r="B251" s="1" t="s">
        <v>167</v>
      </c>
      <c r="C251" s="8">
        <v>1</v>
      </c>
      <c r="D251" s="29">
        <f>SUMIFS('2013Figures'!$J:$J,'2013Figures'!$C:$C,$A251,'2013Figures'!$H:$H,$B251,'2013Figures'!$I:$I,$C251,'2013Figures'!$E:$E,$B$1)</f>
        <v>0</v>
      </c>
      <c r="E251" s="9">
        <f>SUMIFS('2013Figures'!$J:$J,'2013Figures'!$C:$C,$A251,'2013Figures'!$H:$H,$B251,'2013Figures'!$I:$I,$C251,'2013Figures'!$B:$B,"BrokerToCy",'2013Figures'!$G:$G,"E1",'2013Figures'!$E:$E,$B$1)</f>
        <v>0</v>
      </c>
      <c r="F251" s="9">
        <f>SUMIFS('2013Figures'!$J:$J,'2013Figures'!$C:$C,$A251,'2013Figures'!$H:$H,$B251,'2013Figures'!$I:$I,$C251,'2013Figures'!$B:$B,"BrokerToCy",'2013Figures'!$G:$G,"P1",'2013Figures'!$E:$E,$B$1)</f>
        <v>0</v>
      </c>
      <c r="G251" s="9">
        <f>SUMIFS('2013Figures'!$J:$J,'2013Figures'!$C:$C,$A251,'2013Figures'!$H:$H,$B251,'2013Figures'!$I:$I,$C251,'2013Figures'!$B:$B,"CyToBroker",'2013Figures'!$G:$G,"E1",'2013Figures'!$E:$E,$B$1)</f>
        <v>0</v>
      </c>
      <c r="H251" s="9">
        <f>SUMIFS('2013Figures'!$J:$J,'2013Figures'!$C:$C,$A251,'2013Figures'!$H:$H,$B251,'2013Figures'!$I:$I,$C251,'2013Figures'!$B:$B,"CyToBroker",'2013Figures'!$G:$G,"P1",'2013Figures'!$E:$E,$B$1)</f>
        <v>0</v>
      </c>
      <c r="J251" s="31">
        <v>201501</v>
      </c>
      <c r="L251" s="42">
        <f>SUMIFS('2012Figures'!$J:$J,'2012Figures'!$C:$C,$A251,'2012Figures'!$H:$H,$B251,'2012Figures'!$I:$I,$C251,'2012Figures'!$E:$E,$B$1)</f>
        <v>0</v>
      </c>
      <c r="M251" s="52">
        <f>SUMIFS('2012Figures'!$J:$J,'2012Figures'!$C:$C,$A251,'2012Figures'!$H:$H,$B251,'2012Figures'!$I:$I,$C251,'2012Figures'!$B:$B,"BrokerToCy",'2012Figures'!$G:$G,"E1",'2012Figures'!$E:$E,$B$1)</f>
        <v>0</v>
      </c>
      <c r="N251" s="52">
        <f>SUMIFS('2012Figures'!$J:$J,'2012Figures'!$C:$C,$A251,'2012Figures'!$H:$H,$B251,'2012Figures'!$I:$I,$C251,'2012Figures'!$B:$B,"BrokerToCy",'2012Figures'!$G:$G,"P1",'2012Figures'!$E:$E,$B$1)</f>
        <v>0</v>
      </c>
      <c r="O251" s="52">
        <f>SUMIFS('2012Figures'!$J:$J,'2012Figures'!$C:$C,$A251,'2012Figures'!$H:$H,$B251,'2012Figures'!$I:$I,$C251,'2012Figures'!$B:$B,"CyToBroker",'2012Figures'!$G:$G,"E1",'2012Figures'!$E:$E,$B$1)</f>
        <v>0</v>
      </c>
      <c r="P251" s="52">
        <f>SUMIFS('2012Figures'!$J:$J,'2012Figures'!$C:$C,$A251,'2012Figures'!$H:$H,$B251,'2012Figures'!$I:$I,$C251,'2012Figures'!$B:$B,"CyToBroker",'2012Figures'!$G:$G,"P1",'2012Figures'!$E:$E,$B$1)</f>
        <v>0</v>
      </c>
      <c r="R251" s="46" t="str">
        <f t="shared" si="28"/>
        <v/>
      </c>
      <c r="S251" s="46" t="str">
        <f t="shared" si="28"/>
        <v/>
      </c>
      <c r="T251" s="46" t="str">
        <f t="shared" si="28"/>
        <v/>
      </c>
      <c r="U251" s="46" t="str">
        <f t="shared" si="28"/>
        <v/>
      </c>
      <c r="V251" s="46" t="str">
        <f t="shared" si="28"/>
        <v/>
      </c>
    </row>
    <row r="252" spans="1:22" x14ac:dyDescent="0.2">
      <c r="A252" s="1">
        <v>139</v>
      </c>
      <c r="B252" s="1" t="s">
        <v>167</v>
      </c>
      <c r="D252" s="29">
        <f>SUMIFS('2013Figures'!$J:$J,'2013Figures'!$C:$C,$A252,'2013Figures'!$I:$I,"",'2013Figures'!$E:$E,$B$1)</f>
        <v>0</v>
      </c>
      <c r="E252" s="9">
        <f>SUMIFS('2013Figures'!$J:$J,'2013Figures'!$C:$C,$A252,'2013Figures'!$I:$I,"",'2013Figures'!$B:$B,"BrokerToCy",'2013Figures'!$G:$G,"E1",'2013Figures'!$E:$E,$B$1)</f>
        <v>0</v>
      </c>
      <c r="F252" s="9">
        <f>SUMIFS('2013Figures'!$J:$J,'2013Figures'!$C:$C,$A252,'2013Figures'!$I:$I,"",'2013Figures'!$B:$B,"BrokerToCy",'2013Figures'!$G:$G,"P1",'2013Figures'!$E:$E,$B$1)</f>
        <v>0</v>
      </c>
      <c r="G252" s="9">
        <f>SUMIFS('2013Figures'!$J:$J,'2013Figures'!$C:$C,$A252,'2013Figures'!$I:$I,"",'2013Figures'!$B:$B,"CyToBroker",'2013Figures'!$G:$G,"E1",'2013Figures'!$E:$E,$B$1)</f>
        <v>0</v>
      </c>
      <c r="H252" s="9">
        <f>SUMIFS('2013Figures'!$J:$J,'2013Figures'!$C:$C,$A252,'2013Figures'!$I:$I,"",'2013Figures'!$B:$B,"CyToBroker",'2013Figures'!$G:$G,"P1",'2013Figures'!$E:$E,$B$1)</f>
        <v>0</v>
      </c>
      <c r="J252" s="8" t="s">
        <v>131</v>
      </c>
      <c r="L252" s="42">
        <f>SUMIFS('2012Figures'!$J:$J,'2012Figures'!$C:$C,$A252,'2012Figures'!$I:$I,"",'2012Figures'!$E:$E,$B$1)</f>
        <v>0</v>
      </c>
      <c r="M252" s="52">
        <f>SUMIFS('2012Figures'!$J:$J,'2012Figures'!$C:$C,$A252,'2012Figures'!$I:$I,"",'2012Figures'!$B:$B,"BrokerToCy",'2012Figures'!$G:$G,"E1",'2012Figures'!$E:$E,$B$1)</f>
        <v>0</v>
      </c>
      <c r="N252" s="52">
        <f>SUMIFS('2012Figures'!$J:$J,'2012Figures'!$C:$C,$A252,'2012Figures'!$I:$I,"",'2012Figures'!$B:$B,"BrokerToCy",'2012Figures'!$G:$G,"P1",'2012Figures'!$E:$E,$B$1)</f>
        <v>0</v>
      </c>
      <c r="O252" s="52">
        <f>SUMIFS('2012Figures'!$J:$J,'2012Figures'!$C:$C,$A252,'2012Figures'!$I:$I,"",'2012Figures'!$B:$B,"CyToBroker",'2012Figures'!$G:$G,"E1",'2012Figures'!$E:$E,$B$1)</f>
        <v>0</v>
      </c>
      <c r="P252" s="52">
        <f>SUMIFS('2012Figures'!$J:$J,'2012Figures'!$C:$C,$A252,'2012Figures'!$I:$I,"",'2012Figures'!$B:$B,"CyToBroker",'2012Figures'!$G:$G,"P1",'2012Figures'!$E:$E,$B$1)</f>
        <v>0</v>
      </c>
      <c r="R252" s="46" t="str">
        <f t="shared" si="28"/>
        <v/>
      </c>
      <c r="S252" s="46" t="str">
        <f t="shared" si="28"/>
        <v/>
      </c>
      <c r="T252" s="46" t="str">
        <f t="shared" si="28"/>
        <v/>
      </c>
      <c r="U252" s="46" t="str">
        <f t="shared" si="28"/>
        <v/>
      </c>
      <c r="V252" s="46" t="str">
        <f t="shared" si="28"/>
        <v/>
      </c>
    </row>
    <row r="253" spans="1:22" x14ac:dyDescent="0.2">
      <c r="A253" s="21"/>
      <c r="B253" s="21" t="s">
        <v>92</v>
      </c>
      <c r="C253" s="22"/>
      <c r="D253" s="23">
        <f>SUM(E253:H253)</f>
        <v>0</v>
      </c>
      <c r="E253" s="23">
        <f>SUM(E250:E252)</f>
        <v>0</v>
      </c>
      <c r="F253" s="23">
        <f>SUM(F250:F252)</f>
        <v>0</v>
      </c>
      <c r="G253" s="23">
        <f>SUM(G250:G252)</f>
        <v>0</v>
      </c>
      <c r="H253" s="23">
        <f>SUM(H250:H252)</f>
        <v>0</v>
      </c>
      <c r="I253" s="21"/>
      <c r="J253" s="22"/>
      <c r="K253" s="21"/>
      <c r="L253" s="43">
        <f>SUM(M253:P253)</f>
        <v>0</v>
      </c>
      <c r="M253" s="43">
        <f>SUM(M250:M252)</f>
        <v>0</v>
      </c>
      <c r="N253" s="43">
        <f>SUM(N250:N252)</f>
        <v>0</v>
      </c>
      <c r="O253" s="43">
        <f>SUM(O250:O252)</f>
        <v>0</v>
      </c>
      <c r="P253" s="43">
        <f>SUM(P250:P252)</f>
        <v>0</v>
      </c>
      <c r="Q253" s="21"/>
      <c r="R253" s="21"/>
      <c r="S253" s="21"/>
      <c r="T253" s="21"/>
      <c r="U253" s="21"/>
      <c r="V253" s="21"/>
    </row>
    <row r="254" spans="1:22" x14ac:dyDescent="0.2">
      <c r="A254" s="28">
        <v>140</v>
      </c>
      <c r="B254" s="28" t="s">
        <v>114</v>
      </c>
      <c r="C254" s="17" t="s">
        <v>88</v>
      </c>
      <c r="D254" s="18">
        <f>SUMIFS('2013Figures'!$J:$J,'2013Figures'!$C:$C,$A254,'2013Figures'!$E:$E,$B$1)</f>
        <v>0</v>
      </c>
      <c r="E254" s="18">
        <f>SUMIFS('2013Figures'!$J:$J,'2013Figures'!$C:$C,$A254,'2013Figures'!$B:$B,"BrokerToCy",'2013Figures'!$G:$G,"E1",'2013Figures'!$E:$E,$B$1)</f>
        <v>0</v>
      </c>
      <c r="F254" s="18">
        <f>SUMIFS('2013Figures'!$J:$J,'2013Figures'!$C:$C,$A254,'2013Figures'!$B:$B,"BrokerToCy",'2013Figures'!$G:$G,"P1",'2013Figures'!$E:$E,$B$1)</f>
        <v>0</v>
      </c>
      <c r="G254" s="18">
        <f>SUMIFS('2013Figures'!$J:$J,'2013Figures'!$C:$C,$A254,'2013Figures'!$B:$B,"CyToBroker",'2013Figures'!$G:$G,"E1",'2013Figures'!$E:$E,$B$1)</f>
        <v>0</v>
      </c>
      <c r="H254" s="18">
        <f>SUMIFS('2013Figures'!$J:$J,'2013Figures'!$C:$C,$A254,'2013Figures'!$B:$B,"CyToBroker",'2013Figures'!$G:$G,"P1",'2013Figures'!$E:$E,$B$1)</f>
        <v>0</v>
      </c>
      <c r="I254" s="28"/>
      <c r="J254" s="17"/>
      <c r="K254" s="28"/>
      <c r="L254" s="50">
        <f>SUMIFS('2012Figures'!$J:$J,'2012Figures'!$C:$C,$A254,'2012Figures'!$E:$E,$B$1)</f>
        <v>0</v>
      </c>
      <c r="M254" s="50">
        <f>SUMIFS('2012Figures'!$J:$J,'2012Figures'!$C:$C,$A254,'2012Figures'!$B:$B,"BrokerToCy",'2012Figures'!$G:$G,"E1",'2012Figures'!$E:$E,$B$1)</f>
        <v>0</v>
      </c>
      <c r="N254" s="50">
        <f>SUMIFS('2012Figures'!$J:$J,'2012Figures'!$C:$C,$A254,'2012Figures'!$B:$B,"BrokerToCy",'2012Figures'!$G:$G,"P1",'2012Figures'!$E:$E,$B$1)</f>
        <v>0</v>
      </c>
      <c r="O254" s="50">
        <f>SUMIFS('2012Figures'!$J:$J,'2012Figures'!$C:$C,$A254,'2012Figures'!$B:$B,"CyToBroker",'2012Figures'!$G:$G,"E1",'2012Figures'!$E:$E,$B$1)</f>
        <v>0</v>
      </c>
      <c r="P254" s="50">
        <f>SUMIFS('2012Figures'!$J:$J,'2012Figures'!$C:$C,$A254,'2012Figures'!$B:$B,"CyToBroker",'2012Figures'!$G:$G,"P1",'2012Figures'!$E:$E,$B$1)</f>
        <v>0</v>
      </c>
      <c r="Q254" s="28"/>
      <c r="R254" s="46" t="str">
        <f t="shared" si="28"/>
        <v/>
      </c>
      <c r="S254" s="46" t="str">
        <f t="shared" si="28"/>
        <v/>
      </c>
      <c r="T254" s="46" t="str">
        <f t="shared" si="28"/>
        <v/>
      </c>
      <c r="U254" s="46" t="str">
        <f t="shared" si="28"/>
        <v/>
      </c>
      <c r="V254" s="46" t="str">
        <f t="shared" si="28"/>
        <v/>
      </c>
    </row>
    <row r="255" spans="1:22" x14ac:dyDescent="0.2">
      <c r="A255" s="1">
        <v>140</v>
      </c>
      <c r="B255" s="1" t="s">
        <v>114</v>
      </c>
      <c r="C255" s="8">
        <v>2</v>
      </c>
      <c r="D255" s="29">
        <f>SUMIFS('2013Figures'!$J:$J,'2013Figures'!$C:$C,$A255,'2013Figures'!$H:$H,$B255,'2013Figures'!$I:$I,$C255,'2013Figures'!$E:$E,$B$1)</f>
        <v>0</v>
      </c>
      <c r="E255" s="9">
        <f>SUMIFS('2013Figures'!$J:$J,'2013Figures'!$C:$C,$A255,'2013Figures'!$H:$H,$B255,'2013Figures'!$I:$I,$C255,'2013Figures'!$B:$B,"BrokerToCy",'2013Figures'!$G:$G,"E1",'2013Figures'!$E:$E,$B$1)</f>
        <v>0</v>
      </c>
      <c r="F255" s="9">
        <f>SUMIFS('2013Figures'!$J:$J,'2013Figures'!$C:$C,$A255,'2013Figures'!$H:$H,$B255,'2013Figures'!$I:$I,$C255,'2013Figures'!$B:$B,"BrokerToCy",'2013Figures'!$G:$G,"P1",'2013Figures'!$E:$E,$B$1)</f>
        <v>0</v>
      </c>
      <c r="G255" s="9">
        <f>SUMIFS('2013Figures'!$J:$J,'2013Figures'!$C:$C,$A255,'2013Figures'!$H:$H,$B255,'2013Figures'!$I:$I,$C255,'2013Figures'!$B:$B,"CyToBroker",'2013Figures'!$G:$G,"E1",'2013Figures'!$E:$E,$B$1)</f>
        <v>0</v>
      </c>
      <c r="H255" s="9">
        <f>SUMIFS('2013Figures'!$J:$J,'2013Figures'!$C:$C,$A255,'2013Figures'!$H:$H,$B255,'2013Figures'!$I:$I,$C255,'2013Figures'!$B:$B,"CyToBroker",'2013Figures'!$G:$G,"P1",'2013Figures'!$E:$E,$B$1)</f>
        <v>0</v>
      </c>
      <c r="I255" s="30"/>
      <c r="J255" s="31">
        <v>201010</v>
      </c>
      <c r="K255" s="30"/>
      <c r="L255" s="42">
        <f>SUMIFS('2012Figures'!$J:$J,'2012Figures'!$C:$C,$A255,'2012Figures'!$H:$H,$B255,'2012Figures'!$I:$I,$C255,'2012Figures'!$E:$E,$B$1)</f>
        <v>0</v>
      </c>
      <c r="M255" s="52">
        <f>SUMIFS('2012Figures'!$J:$J,'2012Figures'!$C:$C,$A255,'2012Figures'!$H:$H,$B255,'2012Figures'!$I:$I,$C255,'2012Figures'!$B:$B,"BrokerToCy",'2012Figures'!$G:$G,"E1",'2012Figures'!$E:$E,$B$1)</f>
        <v>0</v>
      </c>
      <c r="N255" s="52">
        <f>SUMIFS('2012Figures'!$J:$J,'2012Figures'!$C:$C,$A255,'2012Figures'!$H:$H,$B255,'2012Figures'!$I:$I,$C255,'2012Figures'!$B:$B,"BrokerToCy",'2012Figures'!$G:$G,"P1",'2012Figures'!$E:$E,$B$1)</f>
        <v>0</v>
      </c>
      <c r="O255" s="52">
        <f>SUMIFS('2012Figures'!$J:$J,'2012Figures'!$C:$C,$A255,'2012Figures'!$H:$H,$B255,'2012Figures'!$I:$I,$C255,'2012Figures'!$B:$B,"CyToBroker",'2012Figures'!$G:$G,"E1",'2012Figures'!$E:$E,$B$1)</f>
        <v>0</v>
      </c>
      <c r="P255" s="52">
        <f>SUMIFS('2012Figures'!$J:$J,'2012Figures'!$C:$C,$A255,'2012Figures'!$H:$H,$B255,'2012Figures'!$I:$I,$C255,'2012Figures'!$B:$B,"CyToBroker",'2012Figures'!$G:$G,"P1",'2012Figures'!$E:$E,$B$1)</f>
        <v>0</v>
      </c>
      <c r="Q255" s="30"/>
      <c r="R255" s="46" t="str">
        <f t="shared" si="28"/>
        <v/>
      </c>
      <c r="S255" s="46" t="str">
        <f t="shared" si="28"/>
        <v/>
      </c>
      <c r="T255" s="46" t="str">
        <f t="shared" si="28"/>
        <v/>
      </c>
      <c r="U255" s="46" t="str">
        <f t="shared" si="28"/>
        <v/>
      </c>
      <c r="V255" s="46" t="str">
        <f t="shared" si="28"/>
        <v/>
      </c>
    </row>
    <row r="256" spans="1:22" x14ac:dyDescent="0.2">
      <c r="A256" s="1">
        <v>140</v>
      </c>
      <c r="B256" s="1" t="s">
        <v>114</v>
      </c>
      <c r="C256" s="8">
        <v>1</v>
      </c>
      <c r="D256" s="29">
        <f>SUMIFS('2013Figures'!$J:$J,'2013Figures'!$C:$C,$A256,'2013Figures'!$H:$H,$B256,'2013Figures'!$I:$I,$C256,'2013Figures'!$E:$E,$B$1)</f>
        <v>0</v>
      </c>
      <c r="E256" s="9">
        <f>SUMIFS('2013Figures'!$J:$J,'2013Figures'!$C:$C,$A256,'2013Figures'!$H:$H,$B256,'2013Figures'!$I:$I,$C256,'2013Figures'!$B:$B,"BrokerToCy",'2013Figures'!$G:$G,"E1",'2013Figures'!$E:$E,$B$1)</f>
        <v>0</v>
      </c>
      <c r="F256" s="9">
        <f>SUMIFS('2013Figures'!$J:$J,'2013Figures'!$C:$C,$A256,'2013Figures'!$H:$H,$B256,'2013Figures'!$I:$I,$C256,'2013Figures'!$B:$B,"BrokerToCy",'2013Figures'!$G:$G,"P1",'2013Figures'!$E:$E,$B$1)</f>
        <v>0</v>
      </c>
      <c r="G256" s="9">
        <f>SUMIFS('2013Figures'!$J:$J,'2013Figures'!$C:$C,$A256,'2013Figures'!$H:$H,$B256,'2013Figures'!$I:$I,$C256,'2013Figures'!$B:$B,"CyToBroker",'2013Figures'!$G:$G,"E1",'2013Figures'!$E:$E,$B$1)</f>
        <v>0</v>
      </c>
      <c r="H256" s="9">
        <f>SUMIFS('2013Figures'!$J:$J,'2013Figures'!$C:$C,$A256,'2013Figures'!$H:$H,$B256,'2013Figures'!$I:$I,$C256,'2013Figures'!$B:$B,"CyToBroker",'2013Figures'!$G:$G,"P1",'2013Figures'!$E:$E,$B$1)</f>
        <v>0</v>
      </c>
      <c r="J256" s="8" t="s">
        <v>131</v>
      </c>
      <c r="L256" s="42">
        <f>SUMIFS('2012Figures'!$J:$J,'2012Figures'!$C:$C,$A256,'2012Figures'!$H:$H,$B256,'2012Figures'!$I:$I,$C256,'2012Figures'!$E:$E,$B$1)</f>
        <v>0</v>
      </c>
      <c r="M256" s="52">
        <f>SUMIFS('2012Figures'!$J:$J,'2012Figures'!$C:$C,$A256,'2012Figures'!$H:$H,$B256,'2012Figures'!$I:$I,$C256,'2012Figures'!$B:$B,"BrokerToCy",'2012Figures'!$G:$G,"E1",'2012Figures'!$E:$E,$B$1)</f>
        <v>0</v>
      </c>
      <c r="N256" s="52">
        <f>SUMIFS('2012Figures'!$J:$J,'2012Figures'!$C:$C,$A256,'2012Figures'!$H:$H,$B256,'2012Figures'!$I:$I,$C256,'2012Figures'!$B:$B,"BrokerToCy",'2012Figures'!$G:$G,"P1",'2012Figures'!$E:$E,$B$1)</f>
        <v>0</v>
      </c>
      <c r="O256" s="52">
        <f>SUMIFS('2012Figures'!$J:$J,'2012Figures'!$C:$C,$A256,'2012Figures'!$H:$H,$B256,'2012Figures'!$I:$I,$C256,'2012Figures'!$B:$B,"CyToBroker",'2012Figures'!$G:$G,"E1",'2012Figures'!$E:$E,$B$1)</f>
        <v>0</v>
      </c>
      <c r="P256" s="52">
        <f>SUMIFS('2012Figures'!$J:$J,'2012Figures'!$C:$C,$A256,'2012Figures'!$H:$H,$B256,'2012Figures'!$I:$I,$C256,'2012Figures'!$B:$B,"CyToBroker",'2012Figures'!$G:$G,"P1",'2012Figures'!$E:$E,$B$1)</f>
        <v>0</v>
      </c>
      <c r="R256" s="46" t="str">
        <f t="shared" si="28"/>
        <v/>
      </c>
      <c r="S256" s="46" t="str">
        <f t="shared" si="28"/>
        <v/>
      </c>
      <c r="T256" s="46" t="str">
        <f t="shared" si="28"/>
        <v/>
      </c>
      <c r="U256" s="46" t="str">
        <f t="shared" si="28"/>
        <v/>
      </c>
      <c r="V256" s="46" t="str">
        <f t="shared" si="28"/>
        <v/>
      </c>
    </row>
    <row r="257" spans="1:22" x14ac:dyDescent="0.2">
      <c r="A257" s="1">
        <v>140</v>
      </c>
      <c r="B257" s="1" t="s">
        <v>114</v>
      </c>
      <c r="D257" s="29">
        <f>SUMIFS('2013Figures'!$J:$J,'2013Figures'!$C:$C,$A257,'2013Figures'!$I:$I,"",'2013Figures'!$E:$E,$B$1)</f>
        <v>0</v>
      </c>
      <c r="E257" s="9">
        <f>SUMIFS('2013Figures'!$J:$J,'2013Figures'!$C:$C,$A257,'2013Figures'!$I:$I,"",'2013Figures'!$B:$B,"BrokerToCy",'2013Figures'!$G:$G,"E1",'2013Figures'!$E:$E,$B$1)</f>
        <v>0</v>
      </c>
      <c r="F257" s="9">
        <f>SUMIFS('2013Figures'!$J:$J,'2013Figures'!$C:$C,$A257,'2013Figures'!$I:$I,"",'2013Figures'!$B:$B,"BrokerToCy",'2013Figures'!$G:$G,"P1",'2013Figures'!$E:$E,$B$1)</f>
        <v>0</v>
      </c>
      <c r="G257" s="9">
        <f>SUMIFS('2013Figures'!$J:$J,'2013Figures'!$C:$C,$A257,'2013Figures'!$I:$I,"",'2013Figures'!$B:$B,"CyToBroker",'2013Figures'!$G:$G,"E1",'2013Figures'!$E:$E,$B$1)</f>
        <v>0</v>
      </c>
      <c r="H257" s="9">
        <f>SUMIFS('2013Figures'!$J:$J,'2013Figures'!$C:$C,$A257,'2013Figures'!$I:$I,"",'2013Figures'!$B:$B,"CyToBroker",'2013Figures'!$G:$G,"P1",'2013Figures'!$E:$E,$B$1)</f>
        <v>0</v>
      </c>
      <c r="J257" s="8" t="s">
        <v>131</v>
      </c>
      <c r="L257" s="42">
        <f>SUMIFS('2012Figures'!$J:$J,'2012Figures'!$C:$C,$A257,'2012Figures'!$I:$I,"",'2012Figures'!$E:$E,$B$1)</f>
        <v>0</v>
      </c>
      <c r="M257" s="52">
        <f>SUMIFS('2012Figures'!$J:$J,'2012Figures'!$C:$C,$A257,'2012Figures'!$I:$I,"",'2012Figures'!$B:$B,"BrokerToCy",'2012Figures'!$G:$G,"E1",'2012Figures'!$E:$E,$B$1)</f>
        <v>0</v>
      </c>
      <c r="N257" s="52">
        <f>SUMIFS('2012Figures'!$J:$J,'2012Figures'!$C:$C,$A257,'2012Figures'!$I:$I,"",'2012Figures'!$B:$B,"BrokerToCy",'2012Figures'!$G:$G,"P1",'2012Figures'!$E:$E,$B$1)</f>
        <v>0</v>
      </c>
      <c r="O257" s="52">
        <f>SUMIFS('2012Figures'!$J:$J,'2012Figures'!$C:$C,$A257,'2012Figures'!$I:$I,"",'2012Figures'!$B:$B,"CyToBroker",'2012Figures'!$G:$G,"E1",'2012Figures'!$E:$E,$B$1)</f>
        <v>0</v>
      </c>
      <c r="P257" s="52">
        <f>SUMIFS('2012Figures'!$J:$J,'2012Figures'!$C:$C,$A257,'2012Figures'!$I:$I,"",'2012Figures'!$B:$B,"CyToBroker",'2012Figures'!$G:$G,"P1",'2012Figures'!$E:$E,$B$1)</f>
        <v>0</v>
      </c>
      <c r="R257" s="46" t="str">
        <f t="shared" si="28"/>
        <v/>
      </c>
      <c r="S257" s="46" t="str">
        <f t="shared" si="28"/>
        <v/>
      </c>
      <c r="T257" s="46" t="str">
        <f t="shared" si="28"/>
        <v/>
      </c>
      <c r="U257" s="46" t="str">
        <f t="shared" si="28"/>
        <v/>
      </c>
      <c r="V257" s="46" t="str">
        <f t="shared" si="28"/>
        <v/>
      </c>
    </row>
    <row r="258" spans="1:22" x14ac:dyDescent="0.2">
      <c r="A258" s="21"/>
      <c r="B258" s="21" t="s">
        <v>92</v>
      </c>
      <c r="C258" s="22"/>
      <c r="D258" s="23">
        <f>SUM(E258:H258)</f>
        <v>0</v>
      </c>
      <c r="E258" s="23">
        <f>SUM(E255:E257)</f>
        <v>0</v>
      </c>
      <c r="F258" s="23">
        <f>SUM(F255:F257)</f>
        <v>0</v>
      </c>
      <c r="G258" s="23">
        <f>SUM(G255:G257)</f>
        <v>0</v>
      </c>
      <c r="H258" s="23">
        <f>SUM(H255:H257)</f>
        <v>0</v>
      </c>
      <c r="I258" s="21"/>
      <c r="J258" s="22"/>
      <c r="K258" s="21"/>
      <c r="L258" s="43">
        <f>SUM(M258:P258)</f>
        <v>0</v>
      </c>
      <c r="M258" s="43">
        <f>SUM(M255:M257)</f>
        <v>0</v>
      </c>
      <c r="N258" s="43">
        <f>SUM(N255:N257)</f>
        <v>0</v>
      </c>
      <c r="O258" s="43">
        <f>SUM(O255:O257)</f>
        <v>0</v>
      </c>
      <c r="P258" s="43">
        <f>SUM(P255:P257)</f>
        <v>0</v>
      </c>
      <c r="Q258" s="21"/>
      <c r="R258" s="21"/>
      <c r="S258" s="21"/>
      <c r="T258" s="21"/>
      <c r="U258" s="21"/>
      <c r="V258" s="21"/>
    </row>
    <row r="259" spans="1:22" x14ac:dyDescent="0.2">
      <c r="A259" s="28">
        <v>202</v>
      </c>
      <c r="B259" s="28" t="s">
        <v>40</v>
      </c>
      <c r="C259" s="17" t="s">
        <v>88</v>
      </c>
      <c r="D259" s="18">
        <f>SUMIFS('2013Figures'!$J:$J,'2013Figures'!$C:$C,$A259,'2013Figures'!$E:$E,$B$1)</f>
        <v>1</v>
      </c>
      <c r="E259" s="18">
        <f>SUMIFS('2013Figures'!$J:$J,'2013Figures'!$C:$C,$A259,'2013Figures'!$B:$B,"BrokerToCy",'2013Figures'!$G:$G,"E1",'2013Figures'!$E:$E,$B$1)</f>
        <v>1</v>
      </c>
      <c r="F259" s="18">
        <f>SUMIFS('2013Figures'!$J:$J,'2013Figures'!$C:$C,$A259,'2013Figures'!$B:$B,"BrokerToCy",'2013Figures'!$G:$G,"P1",'2013Figures'!$E:$E,$B$1)</f>
        <v>0</v>
      </c>
      <c r="G259" s="18">
        <f>SUMIFS('2013Figures'!$J:$J,'2013Figures'!$C:$C,$A259,'2013Figures'!$B:$B,"CyToBroker",'2013Figures'!$G:$G,"E1",'2013Figures'!$E:$E,$B$1)</f>
        <v>0</v>
      </c>
      <c r="H259" s="18">
        <f>SUMIFS('2013Figures'!$J:$J,'2013Figures'!$C:$C,$A259,'2013Figures'!$B:$B,"CyToBroker",'2013Figures'!$G:$G,"P1",'2013Figures'!$E:$E,$B$1)</f>
        <v>0</v>
      </c>
      <c r="I259" s="28"/>
      <c r="J259" s="17"/>
      <c r="K259" s="28"/>
      <c r="L259" s="50">
        <f>SUMIFS('2012Figures'!$J:$J,'2012Figures'!$C:$C,$A259,'2012Figures'!$E:$E,$B$1)</f>
        <v>0</v>
      </c>
      <c r="M259" s="50">
        <f>SUMIFS('2012Figures'!$J:$J,'2012Figures'!$C:$C,$A259,'2012Figures'!$B:$B,"BrokerToCy",'2012Figures'!$G:$G,"E1",'2012Figures'!$E:$E,$B$1)</f>
        <v>0</v>
      </c>
      <c r="N259" s="50">
        <f>SUMIFS('2012Figures'!$J:$J,'2012Figures'!$C:$C,$A259,'2012Figures'!$B:$B,"BrokerToCy",'2012Figures'!$G:$G,"P1",'2012Figures'!$E:$E,$B$1)</f>
        <v>0</v>
      </c>
      <c r="O259" s="50">
        <f>SUMIFS('2012Figures'!$J:$J,'2012Figures'!$C:$C,$A259,'2012Figures'!$B:$B,"CyToBroker",'2012Figures'!$G:$G,"E1",'2012Figures'!$E:$E,$B$1)</f>
        <v>0</v>
      </c>
      <c r="P259" s="50">
        <f>SUMIFS('2012Figures'!$J:$J,'2012Figures'!$C:$C,$A259,'2012Figures'!$B:$B,"CyToBroker",'2012Figures'!$G:$G,"P1",'2012Figures'!$E:$E,$B$1)</f>
        <v>0</v>
      </c>
      <c r="Q259" s="28"/>
      <c r="R259" s="46" t="str">
        <f t="shared" si="28"/>
        <v/>
      </c>
      <c r="S259" s="46" t="str">
        <f t="shared" si="28"/>
        <v/>
      </c>
      <c r="T259" s="46" t="str">
        <f t="shared" si="28"/>
        <v/>
      </c>
      <c r="U259" s="46" t="str">
        <f t="shared" si="28"/>
        <v/>
      </c>
      <c r="V259" s="46" t="str">
        <f t="shared" si="28"/>
        <v/>
      </c>
    </row>
    <row r="260" spans="1:22" x14ac:dyDescent="0.2">
      <c r="A260" s="1">
        <v>202</v>
      </c>
      <c r="B260" s="1" t="s">
        <v>40</v>
      </c>
      <c r="C260" s="8">
        <v>5</v>
      </c>
      <c r="D260" s="29">
        <f>SUMIFS('2013Figures'!$J:$J,'2013Figures'!$C:$C,$A260,'2013Figures'!$H:$H,$B260,'2013Figures'!$I:$I,$C260,'2013Figures'!$E:$E,$B$1)</f>
        <v>0</v>
      </c>
      <c r="E260" s="9">
        <f>SUMIFS('2013Figures'!$J:$J,'2013Figures'!$C:$C,$A260,'2013Figures'!$H:$H,$B260,'2013Figures'!$I:$I,$C260,'2013Figures'!$B:$B,"BrokerToCy",'2013Figures'!$G:$G,"E1",'2013Figures'!$E:$E,$B$1)</f>
        <v>0</v>
      </c>
      <c r="F260" s="9">
        <f>SUMIFS('2013Figures'!$J:$J,'2013Figures'!$C:$C,$A260,'2013Figures'!$H:$H,$B260,'2013Figures'!$I:$I,$C260,'2013Figures'!$B:$B,"BrokerToCy",'2013Figures'!$G:$G,"P1",'2013Figures'!$E:$E,$B$1)</f>
        <v>0</v>
      </c>
      <c r="G260" s="9">
        <f>SUMIFS('2013Figures'!$J:$J,'2013Figures'!$C:$C,$A260,'2013Figures'!$H:$H,$B260,'2013Figures'!$I:$I,$C260,'2013Figures'!$B:$B,"CyToBroker",'2013Figures'!$G:$G,"E1",'2013Figures'!$E:$E,$B$1)</f>
        <v>0</v>
      </c>
      <c r="H260" s="9">
        <f>SUMIFS('2013Figures'!$J:$J,'2013Figures'!$C:$C,$A260,'2013Figures'!$H:$H,$B260,'2013Figures'!$I:$I,$C260,'2013Figures'!$B:$B,"CyToBroker",'2013Figures'!$G:$G,"P1",'2013Figures'!$E:$E,$B$1)</f>
        <v>0</v>
      </c>
      <c r="J260" s="8">
        <v>201501</v>
      </c>
      <c r="L260" s="42">
        <f>SUMIFS('2012Figures'!$J:$J,'2012Figures'!$C:$C,$A260,'2012Figures'!$H:$H,$B260,'2012Figures'!$I:$I,$C260,'2012Figures'!$E:$E,$B$1)</f>
        <v>0</v>
      </c>
      <c r="M260" s="52">
        <f>SUMIFS('2012Figures'!$J:$J,'2012Figures'!$C:$C,$A260,'2012Figures'!$H:$H,$B260,'2012Figures'!$I:$I,$C260,'2012Figures'!$B:$B,"BrokerToCy",'2012Figures'!$G:$G,"E1",'2012Figures'!$E:$E,$B$1)</f>
        <v>0</v>
      </c>
      <c r="N260" s="52">
        <f>SUMIFS('2012Figures'!$J:$J,'2012Figures'!$C:$C,$A260,'2012Figures'!$H:$H,$B260,'2012Figures'!$I:$I,$C260,'2012Figures'!$B:$B,"BrokerToCy",'2012Figures'!$G:$G,"P1",'2012Figures'!$E:$E,$B$1)</f>
        <v>0</v>
      </c>
      <c r="O260" s="52">
        <f>SUMIFS('2012Figures'!$J:$J,'2012Figures'!$C:$C,$A260,'2012Figures'!$H:$H,$B260,'2012Figures'!$I:$I,$C260,'2012Figures'!$B:$B,"CyToBroker",'2012Figures'!$G:$G,"E1",'2012Figures'!$E:$E,$B$1)</f>
        <v>0</v>
      </c>
      <c r="P260" s="52">
        <f>SUMIFS('2012Figures'!$J:$J,'2012Figures'!$C:$C,$A260,'2012Figures'!$H:$H,$B260,'2012Figures'!$I:$I,$C260,'2012Figures'!$B:$B,"CyToBroker",'2012Figures'!$G:$G,"P1",'2012Figures'!$E:$E,$B$1)</f>
        <v>0</v>
      </c>
      <c r="R260" s="46" t="str">
        <f t="shared" si="28"/>
        <v/>
      </c>
      <c r="S260" s="46" t="str">
        <f t="shared" si="28"/>
        <v/>
      </c>
      <c r="T260" s="46" t="str">
        <f t="shared" si="28"/>
        <v/>
      </c>
      <c r="U260" s="46" t="str">
        <f t="shared" si="28"/>
        <v/>
      </c>
      <c r="V260" s="46" t="str">
        <f t="shared" si="28"/>
        <v/>
      </c>
    </row>
    <row r="261" spans="1:22" x14ac:dyDescent="0.2">
      <c r="A261" s="1">
        <v>202</v>
      </c>
      <c r="B261" s="1" t="s">
        <v>40</v>
      </c>
      <c r="C261" s="8">
        <v>4</v>
      </c>
      <c r="D261" s="29">
        <f>SUMIFS('2013Figures'!$J:$J,'2013Figures'!$C:$C,$A261,'2013Figures'!$H:$H,$B261,'2013Figures'!$I:$I,$C261,'2013Figures'!$E:$E,$B$1)</f>
        <v>0</v>
      </c>
      <c r="E261" s="9">
        <f>SUMIFS('2013Figures'!$J:$J,'2013Figures'!$C:$C,$A261,'2013Figures'!$H:$H,$B261,'2013Figures'!$I:$I,$C261,'2013Figures'!$B:$B,"BrokerToCy",'2013Figures'!$G:$G,"E1",'2013Figures'!$E:$E,$B$1)</f>
        <v>0</v>
      </c>
      <c r="F261" s="9">
        <f>SUMIFS('2013Figures'!$J:$J,'2013Figures'!$C:$C,$A261,'2013Figures'!$H:$H,$B261,'2013Figures'!$I:$I,$C261,'2013Figures'!$B:$B,"BrokerToCy",'2013Figures'!$G:$G,"P1",'2013Figures'!$E:$E,$B$1)</f>
        <v>0</v>
      </c>
      <c r="G261" s="9">
        <f>SUMIFS('2013Figures'!$J:$J,'2013Figures'!$C:$C,$A261,'2013Figures'!$H:$H,$B261,'2013Figures'!$I:$I,$C261,'2013Figures'!$B:$B,"CyToBroker",'2013Figures'!$G:$G,"E1",'2013Figures'!$E:$E,$B$1)</f>
        <v>0</v>
      </c>
      <c r="H261" s="9">
        <f>SUMIFS('2013Figures'!$J:$J,'2013Figures'!$C:$C,$A261,'2013Figures'!$H:$H,$B261,'2013Figures'!$I:$I,$C261,'2013Figures'!$B:$B,"CyToBroker",'2013Figures'!$G:$G,"P1",'2013Figures'!$E:$E,$B$1)</f>
        <v>0</v>
      </c>
      <c r="I261" s="30"/>
      <c r="J261" s="31">
        <v>201301</v>
      </c>
      <c r="K261" s="30"/>
      <c r="L261" s="42">
        <f>SUMIFS('2012Figures'!$J:$J,'2012Figures'!$C:$C,$A261,'2012Figures'!$H:$H,$B261,'2012Figures'!$I:$I,$C261,'2012Figures'!$E:$E,$B$1)</f>
        <v>0</v>
      </c>
      <c r="M261" s="52">
        <f>SUMIFS('2012Figures'!$J:$J,'2012Figures'!$C:$C,$A261,'2012Figures'!$H:$H,$B261,'2012Figures'!$I:$I,$C261,'2012Figures'!$B:$B,"BrokerToCy",'2012Figures'!$G:$G,"E1",'2012Figures'!$E:$E,$B$1)</f>
        <v>0</v>
      </c>
      <c r="N261" s="52">
        <f>SUMIFS('2012Figures'!$J:$J,'2012Figures'!$C:$C,$A261,'2012Figures'!$H:$H,$B261,'2012Figures'!$I:$I,$C261,'2012Figures'!$B:$B,"BrokerToCy",'2012Figures'!$G:$G,"P1",'2012Figures'!$E:$E,$B$1)</f>
        <v>0</v>
      </c>
      <c r="O261" s="52">
        <f>SUMIFS('2012Figures'!$J:$J,'2012Figures'!$C:$C,$A261,'2012Figures'!$H:$H,$B261,'2012Figures'!$I:$I,$C261,'2012Figures'!$B:$B,"CyToBroker",'2012Figures'!$G:$G,"E1",'2012Figures'!$E:$E,$B$1)</f>
        <v>0</v>
      </c>
      <c r="P261" s="52">
        <f>SUMIFS('2012Figures'!$J:$J,'2012Figures'!$C:$C,$A261,'2012Figures'!$H:$H,$B261,'2012Figures'!$I:$I,$C261,'2012Figures'!$B:$B,"CyToBroker",'2012Figures'!$G:$G,"P1",'2012Figures'!$E:$E,$B$1)</f>
        <v>0</v>
      </c>
      <c r="Q261" s="30"/>
      <c r="R261" s="46" t="str">
        <f t="shared" si="28"/>
        <v/>
      </c>
      <c r="S261" s="46" t="str">
        <f t="shared" si="28"/>
        <v/>
      </c>
      <c r="T261" s="46" t="str">
        <f t="shared" si="28"/>
        <v/>
      </c>
      <c r="U261" s="46" t="str">
        <f t="shared" si="28"/>
        <v/>
      </c>
      <c r="V261" s="46" t="str">
        <f t="shared" si="28"/>
        <v/>
      </c>
    </row>
    <row r="262" spans="1:22" x14ac:dyDescent="0.2">
      <c r="A262" s="1">
        <v>202</v>
      </c>
      <c r="B262" s="1" t="s">
        <v>40</v>
      </c>
      <c r="C262" s="8">
        <v>3</v>
      </c>
      <c r="D262" s="29">
        <f>SUMIFS('2013Figures'!$J:$J,'2013Figures'!$C:$C,$A262,'2013Figures'!$H:$H,$B262,'2013Figures'!$I:$I,$C262,'2013Figures'!$E:$E,$B$1)</f>
        <v>0</v>
      </c>
      <c r="E262" s="9">
        <f>SUMIFS('2013Figures'!$J:$J,'2013Figures'!$C:$C,$A262,'2013Figures'!$H:$H,$B262,'2013Figures'!$I:$I,$C262,'2013Figures'!$B:$B,"BrokerToCy",'2013Figures'!$G:$G,"E1",'2013Figures'!$E:$E,$B$1)</f>
        <v>0</v>
      </c>
      <c r="F262" s="9">
        <f>SUMIFS('2013Figures'!$J:$J,'2013Figures'!$C:$C,$A262,'2013Figures'!$H:$H,$B262,'2013Figures'!$I:$I,$C262,'2013Figures'!$B:$B,"BrokerToCy",'2013Figures'!$G:$G,"P1",'2013Figures'!$E:$E,$B$1)</f>
        <v>0</v>
      </c>
      <c r="G262" s="9">
        <f>SUMIFS('2013Figures'!$J:$J,'2013Figures'!$C:$C,$A262,'2013Figures'!$H:$H,$B262,'2013Figures'!$I:$I,$C262,'2013Figures'!$B:$B,"CyToBroker",'2013Figures'!$G:$G,"E1",'2013Figures'!$E:$E,$B$1)</f>
        <v>0</v>
      </c>
      <c r="H262" s="9">
        <f>SUMIFS('2013Figures'!$J:$J,'2013Figures'!$C:$C,$A262,'2013Figures'!$H:$H,$B262,'2013Figures'!$I:$I,$C262,'2013Figures'!$B:$B,"CyToBroker",'2013Figures'!$G:$G,"P1",'2013Figures'!$E:$E,$B$1)</f>
        <v>0</v>
      </c>
      <c r="J262" s="8">
        <v>201201</v>
      </c>
      <c r="L262" s="42">
        <f>SUMIFS('2012Figures'!$J:$J,'2012Figures'!$C:$C,$A262,'2012Figures'!$H:$H,$B262,'2012Figures'!$I:$I,$C262,'2012Figures'!$E:$E,$B$1)</f>
        <v>0</v>
      </c>
      <c r="M262" s="52">
        <f>SUMIFS('2012Figures'!$J:$J,'2012Figures'!$C:$C,$A262,'2012Figures'!$H:$H,$B262,'2012Figures'!$I:$I,$C262,'2012Figures'!$B:$B,"BrokerToCy",'2012Figures'!$G:$G,"E1",'2012Figures'!$E:$E,$B$1)</f>
        <v>0</v>
      </c>
      <c r="N262" s="52">
        <f>SUMIFS('2012Figures'!$J:$J,'2012Figures'!$C:$C,$A262,'2012Figures'!$H:$H,$B262,'2012Figures'!$I:$I,$C262,'2012Figures'!$B:$B,"BrokerToCy",'2012Figures'!$G:$G,"P1",'2012Figures'!$E:$E,$B$1)</f>
        <v>0</v>
      </c>
      <c r="O262" s="52">
        <f>SUMIFS('2012Figures'!$J:$J,'2012Figures'!$C:$C,$A262,'2012Figures'!$H:$H,$B262,'2012Figures'!$I:$I,$C262,'2012Figures'!$B:$B,"CyToBroker",'2012Figures'!$G:$G,"E1",'2012Figures'!$E:$E,$B$1)</f>
        <v>0</v>
      </c>
      <c r="P262" s="52">
        <f>SUMIFS('2012Figures'!$J:$J,'2012Figures'!$C:$C,$A262,'2012Figures'!$H:$H,$B262,'2012Figures'!$I:$I,$C262,'2012Figures'!$B:$B,"CyToBroker",'2012Figures'!$G:$G,"P1",'2012Figures'!$E:$E,$B$1)</f>
        <v>0</v>
      </c>
      <c r="R262" s="46" t="str">
        <f t="shared" si="28"/>
        <v/>
      </c>
      <c r="S262" s="46" t="str">
        <f t="shared" si="28"/>
        <v/>
      </c>
      <c r="T262" s="46" t="str">
        <f t="shared" si="28"/>
        <v/>
      </c>
      <c r="U262" s="46" t="str">
        <f t="shared" si="28"/>
        <v/>
      </c>
      <c r="V262" s="46" t="str">
        <f t="shared" si="28"/>
        <v/>
      </c>
    </row>
    <row r="263" spans="1:22" x14ac:dyDescent="0.2">
      <c r="A263" s="1">
        <v>202</v>
      </c>
      <c r="B263" s="1" t="s">
        <v>40</v>
      </c>
      <c r="C263" s="8">
        <v>2</v>
      </c>
      <c r="D263" s="29">
        <f>SUMIFS('2013Figures'!$J:$J,'2013Figures'!$C:$C,$A263,'2013Figures'!$H:$H,$B263,'2013Figures'!$I:$I,$C263,'2013Figures'!$E:$E,$B$1)</f>
        <v>0</v>
      </c>
      <c r="E263" s="9">
        <f>SUMIFS('2013Figures'!$J:$J,'2013Figures'!$C:$C,$A263,'2013Figures'!$H:$H,$B263,'2013Figures'!$I:$I,$C263,'2013Figures'!$B:$B,"BrokerToCy",'2013Figures'!$G:$G,"E1",'2013Figures'!$E:$E,$B$1)</f>
        <v>0</v>
      </c>
      <c r="F263" s="9">
        <f>SUMIFS('2013Figures'!$J:$J,'2013Figures'!$C:$C,$A263,'2013Figures'!$H:$H,$B263,'2013Figures'!$I:$I,$C263,'2013Figures'!$B:$B,"BrokerToCy",'2013Figures'!$G:$G,"P1",'2013Figures'!$E:$E,$B$1)</f>
        <v>0</v>
      </c>
      <c r="G263" s="9">
        <f>SUMIFS('2013Figures'!$J:$J,'2013Figures'!$C:$C,$A263,'2013Figures'!$H:$H,$B263,'2013Figures'!$I:$I,$C263,'2013Figures'!$B:$B,"CyToBroker",'2013Figures'!$G:$G,"E1",'2013Figures'!$E:$E,$B$1)</f>
        <v>0</v>
      </c>
      <c r="H263" s="9">
        <f>SUMIFS('2013Figures'!$J:$J,'2013Figures'!$C:$C,$A263,'2013Figures'!$H:$H,$B263,'2013Figures'!$I:$I,$C263,'2013Figures'!$B:$B,"CyToBroker",'2013Figures'!$G:$G,"P1",'2013Figures'!$E:$E,$B$1)</f>
        <v>0</v>
      </c>
      <c r="J263" s="8">
        <v>201101</v>
      </c>
      <c r="L263" s="42">
        <f>SUMIFS('2012Figures'!$J:$J,'2012Figures'!$C:$C,$A263,'2012Figures'!$H:$H,$B263,'2012Figures'!$I:$I,$C263,'2012Figures'!$E:$E,$B$1)</f>
        <v>0</v>
      </c>
      <c r="M263" s="52">
        <f>SUMIFS('2012Figures'!$J:$J,'2012Figures'!$C:$C,$A263,'2012Figures'!$H:$H,$B263,'2012Figures'!$I:$I,$C263,'2012Figures'!$B:$B,"BrokerToCy",'2012Figures'!$G:$G,"E1",'2012Figures'!$E:$E,$B$1)</f>
        <v>0</v>
      </c>
      <c r="N263" s="52">
        <f>SUMIFS('2012Figures'!$J:$J,'2012Figures'!$C:$C,$A263,'2012Figures'!$H:$H,$B263,'2012Figures'!$I:$I,$C263,'2012Figures'!$B:$B,"BrokerToCy",'2012Figures'!$G:$G,"P1",'2012Figures'!$E:$E,$B$1)</f>
        <v>0</v>
      </c>
      <c r="O263" s="52">
        <f>SUMIFS('2012Figures'!$J:$J,'2012Figures'!$C:$C,$A263,'2012Figures'!$H:$H,$B263,'2012Figures'!$I:$I,$C263,'2012Figures'!$B:$B,"CyToBroker",'2012Figures'!$G:$G,"E1",'2012Figures'!$E:$E,$B$1)</f>
        <v>0</v>
      </c>
      <c r="P263" s="52">
        <f>SUMIFS('2012Figures'!$J:$J,'2012Figures'!$C:$C,$A263,'2012Figures'!$H:$H,$B263,'2012Figures'!$I:$I,$C263,'2012Figures'!$B:$B,"CyToBroker",'2012Figures'!$G:$G,"P1",'2012Figures'!$E:$E,$B$1)</f>
        <v>0</v>
      </c>
      <c r="R263" s="46" t="str">
        <f t="shared" si="28"/>
        <v/>
      </c>
      <c r="S263" s="46" t="str">
        <f t="shared" si="28"/>
        <v/>
      </c>
      <c r="T263" s="46" t="str">
        <f t="shared" si="28"/>
        <v/>
      </c>
      <c r="U263" s="46" t="str">
        <f t="shared" si="28"/>
        <v/>
      </c>
      <c r="V263" s="46" t="str">
        <f t="shared" si="28"/>
        <v/>
      </c>
    </row>
    <row r="264" spans="1:22" x14ac:dyDescent="0.2">
      <c r="A264" s="1">
        <v>202</v>
      </c>
      <c r="B264" s="1" t="s">
        <v>40</v>
      </c>
      <c r="C264" s="8">
        <v>1</v>
      </c>
      <c r="D264" s="29">
        <f>SUMIFS('2013Figures'!$J:$J,'2013Figures'!$C:$C,$A264,'2013Figures'!$H:$H,$B264,'2013Figures'!$I:$I,$C264,'2013Figures'!$E:$E,$B$1)</f>
        <v>1</v>
      </c>
      <c r="E264" s="9">
        <f>SUMIFS('2013Figures'!$J:$J,'2013Figures'!$C:$C,$A264,'2013Figures'!$H:$H,$B264,'2013Figures'!$I:$I,$C264,'2013Figures'!$B:$B,"BrokerToCy",'2013Figures'!$G:$G,"E1",'2013Figures'!$E:$E,$B$1)</f>
        <v>1</v>
      </c>
      <c r="F264" s="9">
        <f>SUMIFS('2013Figures'!$J:$J,'2013Figures'!$C:$C,$A264,'2013Figures'!$H:$H,$B264,'2013Figures'!$I:$I,$C264,'2013Figures'!$B:$B,"BrokerToCy",'2013Figures'!$G:$G,"P1",'2013Figures'!$E:$E,$B$1)</f>
        <v>0</v>
      </c>
      <c r="G264" s="9">
        <f>SUMIFS('2013Figures'!$J:$J,'2013Figures'!$C:$C,$A264,'2013Figures'!$H:$H,$B264,'2013Figures'!$I:$I,$C264,'2013Figures'!$B:$B,"CyToBroker",'2013Figures'!$G:$G,"E1",'2013Figures'!$E:$E,$B$1)</f>
        <v>0</v>
      </c>
      <c r="H264" s="9">
        <f>SUMIFS('2013Figures'!$J:$J,'2013Figures'!$C:$C,$A264,'2013Figures'!$H:$H,$B264,'2013Figures'!$I:$I,$C264,'2013Figures'!$B:$B,"CyToBroker",'2013Figures'!$G:$G,"P1",'2013Figures'!$E:$E,$B$1)</f>
        <v>0</v>
      </c>
      <c r="J264" s="8">
        <v>200901</v>
      </c>
      <c r="L264" s="42">
        <f>SUMIFS('2012Figures'!$J:$J,'2012Figures'!$C:$C,$A264,'2012Figures'!$H:$H,$B264,'2012Figures'!$I:$I,$C264,'2012Figures'!$E:$E,$B$1)</f>
        <v>0</v>
      </c>
      <c r="M264" s="52">
        <f>SUMIFS('2012Figures'!$J:$J,'2012Figures'!$C:$C,$A264,'2012Figures'!$H:$H,$B264,'2012Figures'!$I:$I,$C264,'2012Figures'!$B:$B,"BrokerToCy",'2012Figures'!$G:$G,"E1",'2012Figures'!$E:$E,$B$1)</f>
        <v>0</v>
      </c>
      <c r="N264" s="52">
        <f>SUMIFS('2012Figures'!$J:$J,'2012Figures'!$C:$C,$A264,'2012Figures'!$H:$H,$B264,'2012Figures'!$I:$I,$C264,'2012Figures'!$B:$B,"BrokerToCy",'2012Figures'!$G:$G,"P1",'2012Figures'!$E:$E,$B$1)</f>
        <v>0</v>
      </c>
      <c r="O264" s="52">
        <f>SUMIFS('2012Figures'!$J:$J,'2012Figures'!$C:$C,$A264,'2012Figures'!$H:$H,$B264,'2012Figures'!$I:$I,$C264,'2012Figures'!$B:$B,"CyToBroker",'2012Figures'!$G:$G,"E1",'2012Figures'!$E:$E,$B$1)</f>
        <v>0</v>
      </c>
      <c r="P264" s="52">
        <f>SUMIFS('2012Figures'!$J:$J,'2012Figures'!$C:$C,$A264,'2012Figures'!$H:$H,$B264,'2012Figures'!$I:$I,$C264,'2012Figures'!$B:$B,"CyToBroker",'2012Figures'!$G:$G,"P1",'2012Figures'!$E:$E,$B$1)</f>
        <v>0</v>
      </c>
      <c r="R264" s="46" t="str">
        <f t="shared" si="28"/>
        <v/>
      </c>
      <c r="S264" s="46" t="str">
        <f t="shared" si="28"/>
        <v/>
      </c>
      <c r="T264" s="46" t="str">
        <f t="shared" si="28"/>
        <v/>
      </c>
      <c r="U264" s="46" t="str">
        <f t="shared" si="28"/>
        <v/>
      </c>
      <c r="V264" s="46" t="str">
        <f t="shared" si="28"/>
        <v/>
      </c>
    </row>
    <row r="265" spans="1:22" x14ac:dyDescent="0.2">
      <c r="A265" s="1">
        <v>202</v>
      </c>
      <c r="B265" s="1" t="s">
        <v>40</v>
      </c>
      <c r="D265" s="29">
        <f>SUMIFS('2013Figures'!$J:$J,'2013Figures'!$C:$C,$A265,'2013Figures'!$I:$I,"",'2013Figures'!$E:$E,$B$1)</f>
        <v>0</v>
      </c>
      <c r="E265" s="9">
        <f>SUMIFS('2013Figures'!$J:$J,'2013Figures'!$C:$C,$A265,'2013Figures'!$I:$I,"",'2013Figures'!$B:$B,"BrokerToCy",'2013Figures'!$G:$G,"E1",'2013Figures'!$E:$E,$B$1)</f>
        <v>0</v>
      </c>
      <c r="F265" s="9">
        <f>SUMIFS('2013Figures'!$J:$J,'2013Figures'!$C:$C,$A265,'2013Figures'!$I:$I,"",'2013Figures'!$B:$B,"BrokerToCy",'2013Figures'!$G:$G,"P1",'2013Figures'!$E:$E,$B$1)</f>
        <v>0</v>
      </c>
      <c r="G265" s="9">
        <f>SUMIFS('2013Figures'!$J:$J,'2013Figures'!$C:$C,$A265,'2013Figures'!$I:$I,"",'2013Figures'!$B:$B,"CyToBroker",'2013Figures'!$G:$G,"E1",'2013Figures'!$E:$E,$B$1)</f>
        <v>0</v>
      </c>
      <c r="H265" s="9">
        <f>SUMIFS('2013Figures'!$J:$J,'2013Figures'!$C:$C,$A265,'2013Figures'!$I:$I,"",'2013Figures'!$B:$B,"CyToBroker",'2013Figures'!$G:$G,"P1",'2013Figures'!$E:$E,$B$1)</f>
        <v>0</v>
      </c>
      <c r="J265" s="8" t="s">
        <v>131</v>
      </c>
      <c r="L265" s="42">
        <f>SUMIFS('2012Figures'!$J:$J,'2012Figures'!$C:$C,$A265,'2012Figures'!$I:$I,"",'2012Figures'!$E:$E,$B$1)</f>
        <v>0</v>
      </c>
      <c r="M265" s="52">
        <f>SUMIFS('2012Figures'!$J:$J,'2012Figures'!$C:$C,$A265,'2012Figures'!$I:$I,"",'2012Figures'!$B:$B,"BrokerToCy",'2012Figures'!$G:$G,"E1",'2012Figures'!$E:$E,$B$1)</f>
        <v>0</v>
      </c>
      <c r="N265" s="52">
        <f>SUMIFS('2012Figures'!$J:$J,'2012Figures'!$C:$C,$A265,'2012Figures'!$I:$I,"",'2012Figures'!$B:$B,"BrokerToCy",'2012Figures'!$G:$G,"P1",'2012Figures'!$E:$E,$B$1)</f>
        <v>0</v>
      </c>
      <c r="O265" s="52">
        <f>SUMIFS('2012Figures'!$J:$J,'2012Figures'!$C:$C,$A265,'2012Figures'!$I:$I,"",'2012Figures'!$B:$B,"CyToBroker",'2012Figures'!$G:$G,"E1",'2012Figures'!$E:$E,$B$1)</f>
        <v>0</v>
      </c>
      <c r="P265" s="52">
        <f>SUMIFS('2012Figures'!$J:$J,'2012Figures'!$C:$C,$A265,'2012Figures'!$I:$I,"",'2012Figures'!$B:$B,"CyToBroker",'2012Figures'!$G:$G,"P1",'2012Figures'!$E:$E,$B$1)</f>
        <v>0</v>
      </c>
      <c r="R265" s="46" t="str">
        <f t="shared" si="28"/>
        <v/>
      </c>
      <c r="S265" s="46" t="str">
        <f t="shared" si="28"/>
        <v/>
      </c>
      <c r="T265" s="46" t="str">
        <f t="shared" si="28"/>
        <v/>
      </c>
      <c r="U265" s="46" t="str">
        <f t="shared" si="28"/>
        <v/>
      </c>
      <c r="V265" s="46" t="str">
        <f t="shared" si="28"/>
        <v/>
      </c>
    </row>
    <row r="266" spans="1:22" x14ac:dyDescent="0.2">
      <c r="A266" s="21"/>
      <c r="B266" s="21" t="s">
        <v>92</v>
      </c>
      <c r="C266" s="22"/>
      <c r="D266" s="23">
        <f>SUM(E266:H266)</f>
        <v>1</v>
      </c>
      <c r="E266" s="23">
        <f>SUM(E260:E265)</f>
        <v>1</v>
      </c>
      <c r="F266" s="23">
        <f>SUM(F260:F265)</f>
        <v>0</v>
      </c>
      <c r="G266" s="23">
        <f>SUM(G260:G265)</f>
        <v>0</v>
      </c>
      <c r="H266" s="23">
        <f>SUM(H260:H265)</f>
        <v>0</v>
      </c>
      <c r="I266" s="21"/>
      <c r="J266" s="22"/>
      <c r="K266" s="21"/>
      <c r="L266" s="43">
        <f>SUM(M266:P266)</f>
        <v>0</v>
      </c>
      <c r="M266" s="43">
        <f>SUM(M260:M265)</f>
        <v>0</v>
      </c>
      <c r="N266" s="43">
        <f>SUM(N260:N265)</f>
        <v>0</v>
      </c>
      <c r="O266" s="43">
        <f>SUM(O260:O265)</f>
        <v>0</v>
      </c>
      <c r="P266" s="43">
        <f>SUM(P260:P265)</f>
        <v>0</v>
      </c>
      <c r="Q266" s="21"/>
      <c r="R266" s="21"/>
      <c r="S266" s="21"/>
      <c r="T266" s="21"/>
      <c r="U266" s="21"/>
      <c r="V266" s="21"/>
    </row>
    <row r="267" spans="1:22" x14ac:dyDescent="0.2">
      <c r="A267" s="28">
        <v>203</v>
      </c>
      <c r="B267" s="28" t="s">
        <v>45</v>
      </c>
      <c r="C267" s="17" t="s">
        <v>88</v>
      </c>
      <c r="D267" s="18">
        <f>SUMIFS('2013Figures'!$J:$J,'2013Figures'!$C:$C,$A267,'2013Figures'!$E:$E,$B$1)</f>
        <v>0</v>
      </c>
      <c r="E267" s="18">
        <f>SUMIFS('2013Figures'!$J:$J,'2013Figures'!$C:$C,$A267,'2013Figures'!$B:$B,"BrokerToCy",'2013Figures'!$G:$G,"E1",'2013Figures'!$E:$E,$B$1)</f>
        <v>0</v>
      </c>
      <c r="F267" s="18">
        <f>SUMIFS('2013Figures'!$J:$J,'2013Figures'!$C:$C,$A267,'2013Figures'!$B:$B,"BrokerToCy",'2013Figures'!$G:$G,"P1",'2013Figures'!$E:$E,$B$1)</f>
        <v>0</v>
      </c>
      <c r="G267" s="18">
        <f>SUMIFS('2013Figures'!$J:$J,'2013Figures'!$C:$C,$A267,'2013Figures'!$B:$B,"CyToBroker",'2013Figures'!$G:$G,"E1",'2013Figures'!$E:$E,$B$1)</f>
        <v>0</v>
      </c>
      <c r="H267" s="18">
        <f>SUMIFS('2013Figures'!$J:$J,'2013Figures'!$C:$C,$A267,'2013Figures'!$B:$B,"CyToBroker",'2013Figures'!$G:$G,"P1",'2013Figures'!$E:$E,$B$1)</f>
        <v>0</v>
      </c>
      <c r="I267" s="28"/>
      <c r="J267" s="17"/>
      <c r="K267" s="28"/>
      <c r="L267" s="50">
        <f>SUMIFS('2012Figures'!$J:$J,'2012Figures'!$C:$C,$A267,'2012Figures'!$E:$E,$B$1)</f>
        <v>0</v>
      </c>
      <c r="M267" s="50">
        <f>SUMIFS('2012Figures'!$J:$J,'2012Figures'!$C:$C,$A267,'2012Figures'!$B:$B,"BrokerToCy",'2012Figures'!$G:$G,"E1",'2012Figures'!$E:$E,$B$1)</f>
        <v>0</v>
      </c>
      <c r="N267" s="50">
        <f>SUMIFS('2012Figures'!$J:$J,'2012Figures'!$C:$C,$A267,'2012Figures'!$B:$B,"BrokerToCy",'2012Figures'!$G:$G,"P1",'2012Figures'!$E:$E,$B$1)</f>
        <v>0</v>
      </c>
      <c r="O267" s="50">
        <f>SUMIFS('2012Figures'!$J:$J,'2012Figures'!$C:$C,$A267,'2012Figures'!$B:$B,"CyToBroker",'2012Figures'!$G:$G,"E1",'2012Figures'!$E:$E,$B$1)</f>
        <v>0</v>
      </c>
      <c r="P267" s="50">
        <f>SUMIFS('2012Figures'!$J:$J,'2012Figures'!$C:$C,$A267,'2012Figures'!$B:$B,"CyToBroker",'2012Figures'!$G:$G,"P1",'2012Figures'!$E:$E,$B$1)</f>
        <v>0</v>
      </c>
      <c r="Q267" s="28"/>
      <c r="R267" s="46" t="str">
        <f t="shared" ref="R267:V330" si="29">IF(L267=0,"",ROUND(D267/L267-1,2))</f>
        <v/>
      </c>
      <c r="S267" s="46" t="str">
        <f t="shared" si="29"/>
        <v/>
      </c>
      <c r="T267" s="46" t="str">
        <f t="shared" si="29"/>
        <v/>
      </c>
      <c r="U267" s="46" t="str">
        <f t="shared" si="29"/>
        <v/>
      </c>
      <c r="V267" s="46" t="str">
        <f t="shared" si="29"/>
        <v/>
      </c>
    </row>
    <row r="268" spans="1:22" x14ac:dyDescent="0.2">
      <c r="A268" s="1">
        <v>203</v>
      </c>
      <c r="B268" s="1" t="s">
        <v>45</v>
      </c>
      <c r="C268" s="8">
        <v>4</v>
      </c>
      <c r="D268" s="29">
        <f>SUMIFS('2013Figures'!$J:$J,'2013Figures'!$C:$C,$A268,'2013Figures'!$H:$H,$B268,'2013Figures'!$I:$I,$C268,'2013Figures'!$E:$E,$B$1)</f>
        <v>0</v>
      </c>
      <c r="E268" s="9">
        <f>SUMIFS('2013Figures'!$J:$J,'2013Figures'!$C:$C,$A268,'2013Figures'!$H:$H,$B268,'2013Figures'!$I:$I,$C268,'2013Figures'!$B:$B,"BrokerToCy",'2013Figures'!$G:$G,"E1",'2013Figures'!$E:$E,$B$1)</f>
        <v>0</v>
      </c>
      <c r="F268" s="9">
        <f>SUMIFS('2013Figures'!$J:$J,'2013Figures'!$C:$C,$A268,'2013Figures'!$H:$H,$B268,'2013Figures'!$I:$I,$C268,'2013Figures'!$B:$B,"BrokerToCy",'2013Figures'!$G:$G,"P1",'2013Figures'!$E:$E,$B$1)</f>
        <v>0</v>
      </c>
      <c r="G268" s="9">
        <f>SUMIFS('2013Figures'!$J:$J,'2013Figures'!$C:$C,$A268,'2013Figures'!$H:$H,$B268,'2013Figures'!$I:$I,$C268,'2013Figures'!$B:$B,"CyToBroker",'2013Figures'!$G:$G,"E1",'2013Figures'!$E:$E,$B$1)</f>
        <v>0</v>
      </c>
      <c r="H268" s="9">
        <f>SUMIFS('2013Figures'!$J:$J,'2013Figures'!$C:$C,$A268,'2013Figures'!$H:$H,$B268,'2013Figures'!$I:$I,$C268,'2013Figures'!$B:$B,"CyToBroker",'2013Figures'!$G:$G,"P1",'2013Figures'!$E:$E,$B$1)</f>
        <v>0</v>
      </c>
      <c r="J268" s="8" t="s">
        <v>146</v>
      </c>
      <c r="L268" s="42">
        <f>SUMIFS('2012Figures'!$J:$J,'2012Figures'!$C:$C,$A268,'2012Figures'!$H:$H,$B268,'2012Figures'!$I:$I,$C268,'2012Figures'!$E:$E,$B$1)</f>
        <v>0</v>
      </c>
      <c r="M268" s="52">
        <f>SUMIFS('2012Figures'!$J:$J,'2012Figures'!$C:$C,$A268,'2012Figures'!$H:$H,$B268,'2012Figures'!$I:$I,$C268,'2012Figures'!$B:$B,"BrokerToCy",'2012Figures'!$G:$G,"E1",'2012Figures'!$E:$E,$B$1)</f>
        <v>0</v>
      </c>
      <c r="N268" s="52">
        <f>SUMIFS('2012Figures'!$J:$J,'2012Figures'!$C:$C,$A268,'2012Figures'!$H:$H,$B268,'2012Figures'!$I:$I,$C268,'2012Figures'!$B:$B,"BrokerToCy",'2012Figures'!$G:$G,"P1",'2012Figures'!$E:$E,$B$1)</f>
        <v>0</v>
      </c>
      <c r="O268" s="52">
        <f>SUMIFS('2012Figures'!$J:$J,'2012Figures'!$C:$C,$A268,'2012Figures'!$H:$H,$B268,'2012Figures'!$I:$I,$C268,'2012Figures'!$B:$B,"CyToBroker",'2012Figures'!$G:$G,"E1",'2012Figures'!$E:$E,$B$1)</f>
        <v>0</v>
      </c>
      <c r="P268" s="52">
        <f>SUMIFS('2012Figures'!$J:$J,'2012Figures'!$C:$C,$A268,'2012Figures'!$H:$H,$B268,'2012Figures'!$I:$I,$C268,'2012Figures'!$B:$B,"CyToBroker",'2012Figures'!$G:$G,"P1",'2012Figures'!$E:$E,$B$1)</f>
        <v>0</v>
      </c>
      <c r="R268" s="46" t="str">
        <f t="shared" si="29"/>
        <v/>
      </c>
      <c r="S268" s="46" t="str">
        <f t="shared" si="29"/>
        <v/>
      </c>
      <c r="T268" s="46" t="str">
        <f t="shared" si="29"/>
        <v/>
      </c>
      <c r="U268" s="46" t="str">
        <f t="shared" si="29"/>
        <v/>
      </c>
      <c r="V268" s="46" t="str">
        <f t="shared" si="29"/>
        <v/>
      </c>
    </row>
    <row r="269" spans="1:22" x14ac:dyDescent="0.2">
      <c r="A269" s="1">
        <v>203</v>
      </c>
      <c r="B269" s="1" t="s">
        <v>45</v>
      </c>
      <c r="C269" s="8">
        <v>3</v>
      </c>
      <c r="D269" s="29">
        <f>SUMIFS('2013Figures'!$J:$J,'2013Figures'!$C:$C,$A269,'2013Figures'!$H:$H,$B269,'2013Figures'!$I:$I,$C269,'2013Figures'!$E:$E,$B$1)</f>
        <v>0</v>
      </c>
      <c r="E269" s="9">
        <f>SUMIFS('2013Figures'!$J:$J,'2013Figures'!$C:$C,$A269,'2013Figures'!$H:$H,$B269,'2013Figures'!$I:$I,$C269,'2013Figures'!$B:$B,"BrokerToCy",'2013Figures'!$G:$G,"E1",'2013Figures'!$E:$E,$B$1)</f>
        <v>0</v>
      </c>
      <c r="F269" s="9">
        <f>SUMIFS('2013Figures'!$J:$J,'2013Figures'!$C:$C,$A269,'2013Figures'!$H:$H,$B269,'2013Figures'!$I:$I,$C269,'2013Figures'!$B:$B,"BrokerToCy",'2013Figures'!$G:$G,"P1",'2013Figures'!$E:$E,$B$1)</f>
        <v>0</v>
      </c>
      <c r="G269" s="9">
        <f>SUMIFS('2013Figures'!$J:$J,'2013Figures'!$C:$C,$A269,'2013Figures'!$H:$H,$B269,'2013Figures'!$I:$I,$C269,'2013Figures'!$B:$B,"CyToBroker",'2013Figures'!$G:$G,"E1",'2013Figures'!$E:$E,$B$1)</f>
        <v>0</v>
      </c>
      <c r="H269" s="9">
        <f>SUMIFS('2013Figures'!$J:$J,'2013Figures'!$C:$C,$A269,'2013Figures'!$H:$H,$B269,'2013Figures'!$I:$I,$C269,'2013Figures'!$B:$B,"CyToBroker",'2013Figures'!$G:$G,"P1",'2013Figures'!$E:$E,$B$1)</f>
        <v>0</v>
      </c>
      <c r="J269" s="8">
        <v>201501</v>
      </c>
      <c r="L269" s="42">
        <f>SUMIFS('2012Figures'!$J:$J,'2012Figures'!$C:$C,$A269,'2012Figures'!$H:$H,$B269,'2012Figures'!$I:$I,$C269,'2012Figures'!$E:$E,$B$1)</f>
        <v>0</v>
      </c>
      <c r="M269" s="52">
        <f>SUMIFS('2012Figures'!$J:$J,'2012Figures'!$C:$C,$A269,'2012Figures'!$H:$H,$B269,'2012Figures'!$I:$I,$C269,'2012Figures'!$B:$B,"BrokerToCy",'2012Figures'!$G:$G,"E1",'2012Figures'!$E:$E,$B$1)</f>
        <v>0</v>
      </c>
      <c r="N269" s="52">
        <f>SUMIFS('2012Figures'!$J:$J,'2012Figures'!$C:$C,$A269,'2012Figures'!$H:$H,$B269,'2012Figures'!$I:$I,$C269,'2012Figures'!$B:$B,"BrokerToCy",'2012Figures'!$G:$G,"P1",'2012Figures'!$E:$E,$B$1)</f>
        <v>0</v>
      </c>
      <c r="O269" s="52">
        <f>SUMIFS('2012Figures'!$J:$J,'2012Figures'!$C:$C,$A269,'2012Figures'!$H:$H,$B269,'2012Figures'!$I:$I,$C269,'2012Figures'!$B:$B,"CyToBroker",'2012Figures'!$G:$G,"E1",'2012Figures'!$E:$E,$B$1)</f>
        <v>0</v>
      </c>
      <c r="P269" s="52">
        <f>SUMIFS('2012Figures'!$J:$J,'2012Figures'!$C:$C,$A269,'2012Figures'!$H:$H,$B269,'2012Figures'!$I:$I,$C269,'2012Figures'!$B:$B,"CyToBroker",'2012Figures'!$G:$G,"P1",'2012Figures'!$E:$E,$B$1)</f>
        <v>0</v>
      </c>
      <c r="R269" s="46" t="str">
        <f t="shared" si="29"/>
        <v/>
      </c>
      <c r="S269" s="46" t="str">
        <f t="shared" si="29"/>
        <v/>
      </c>
      <c r="T269" s="46" t="str">
        <f t="shared" si="29"/>
        <v/>
      </c>
      <c r="U269" s="46" t="str">
        <f t="shared" si="29"/>
        <v/>
      </c>
      <c r="V269" s="46" t="str">
        <f t="shared" si="29"/>
        <v/>
      </c>
    </row>
    <row r="270" spans="1:22" x14ac:dyDescent="0.2">
      <c r="A270" s="1">
        <v>203</v>
      </c>
      <c r="B270" s="1" t="s">
        <v>45</v>
      </c>
      <c r="C270" s="8">
        <v>2</v>
      </c>
      <c r="D270" s="29">
        <f>SUMIFS('2013Figures'!$J:$J,'2013Figures'!$C:$C,$A270,'2013Figures'!$H:$H,$B270,'2013Figures'!$I:$I,$C270,'2013Figures'!$E:$E,$B$1)</f>
        <v>0</v>
      </c>
      <c r="E270" s="9">
        <f>SUMIFS('2013Figures'!$J:$J,'2013Figures'!$C:$C,$A270,'2013Figures'!$H:$H,$B270,'2013Figures'!$I:$I,$C270,'2013Figures'!$B:$B,"BrokerToCy",'2013Figures'!$G:$G,"E1",'2013Figures'!$E:$E,$B$1)</f>
        <v>0</v>
      </c>
      <c r="F270" s="9">
        <f>SUMIFS('2013Figures'!$J:$J,'2013Figures'!$C:$C,$A270,'2013Figures'!$H:$H,$B270,'2013Figures'!$I:$I,$C270,'2013Figures'!$B:$B,"BrokerToCy",'2013Figures'!$G:$G,"P1",'2013Figures'!$E:$E,$B$1)</f>
        <v>0</v>
      </c>
      <c r="G270" s="9">
        <f>SUMIFS('2013Figures'!$J:$J,'2013Figures'!$C:$C,$A270,'2013Figures'!$H:$H,$B270,'2013Figures'!$I:$I,$C270,'2013Figures'!$B:$B,"CyToBroker",'2013Figures'!$G:$G,"E1",'2013Figures'!$E:$E,$B$1)</f>
        <v>0</v>
      </c>
      <c r="H270" s="9">
        <f>SUMIFS('2013Figures'!$J:$J,'2013Figures'!$C:$C,$A270,'2013Figures'!$H:$H,$B270,'2013Figures'!$I:$I,$C270,'2013Figures'!$B:$B,"CyToBroker",'2013Figures'!$G:$G,"P1",'2013Figures'!$E:$E,$B$1)</f>
        <v>0</v>
      </c>
      <c r="J270" s="8">
        <v>201401</v>
      </c>
      <c r="L270" s="42">
        <f>SUMIFS('2012Figures'!$J:$J,'2012Figures'!$C:$C,$A270,'2012Figures'!$H:$H,$B270,'2012Figures'!$I:$I,$C270,'2012Figures'!$E:$E,$B$1)</f>
        <v>0</v>
      </c>
      <c r="M270" s="52">
        <f>SUMIFS('2012Figures'!$J:$J,'2012Figures'!$C:$C,$A270,'2012Figures'!$H:$H,$B270,'2012Figures'!$I:$I,$C270,'2012Figures'!$B:$B,"BrokerToCy",'2012Figures'!$G:$G,"E1",'2012Figures'!$E:$E,$B$1)</f>
        <v>0</v>
      </c>
      <c r="N270" s="52">
        <f>SUMIFS('2012Figures'!$J:$J,'2012Figures'!$C:$C,$A270,'2012Figures'!$H:$H,$B270,'2012Figures'!$I:$I,$C270,'2012Figures'!$B:$B,"BrokerToCy",'2012Figures'!$G:$G,"P1",'2012Figures'!$E:$E,$B$1)</f>
        <v>0</v>
      </c>
      <c r="O270" s="52">
        <f>SUMIFS('2012Figures'!$J:$J,'2012Figures'!$C:$C,$A270,'2012Figures'!$H:$H,$B270,'2012Figures'!$I:$I,$C270,'2012Figures'!$B:$B,"CyToBroker",'2012Figures'!$G:$G,"E1",'2012Figures'!$E:$E,$B$1)</f>
        <v>0</v>
      </c>
      <c r="P270" s="52">
        <f>SUMIFS('2012Figures'!$J:$J,'2012Figures'!$C:$C,$A270,'2012Figures'!$H:$H,$B270,'2012Figures'!$I:$I,$C270,'2012Figures'!$B:$B,"CyToBroker",'2012Figures'!$G:$G,"P1",'2012Figures'!$E:$E,$B$1)</f>
        <v>0</v>
      </c>
      <c r="R270" s="46" t="str">
        <f t="shared" si="29"/>
        <v/>
      </c>
      <c r="S270" s="46" t="str">
        <f t="shared" si="29"/>
        <v/>
      </c>
      <c r="T270" s="46" t="str">
        <f t="shared" si="29"/>
        <v/>
      </c>
      <c r="U270" s="46" t="str">
        <f t="shared" si="29"/>
        <v/>
      </c>
      <c r="V270" s="46" t="str">
        <f t="shared" si="29"/>
        <v/>
      </c>
    </row>
    <row r="271" spans="1:22" x14ac:dyDescent="0.2">
      <c r="A271" s="1">
        <v>203</v>
      </c>
      <c r="B271" s="1" t="s">
        <v>45</v>
      </c>
      <c r="C271" s="8">
        <v>1</v>
      </c>
      <c r="D271" s="29">
        <f>SUMIFS('2013Figures'!$J:$J,'2013Figures'!$C:$C,$A271,'2013Figures'!$H:$H,$B271,'2013Figures'!$I:$I,$C271,'2013Figures'!$E:$E,$B$1)</f>
        <v>0</v>
      </c>
      <c r="E271" s="9">
        <f>SUMIFS('2013Figures'!$J:$J,'2013Figures'!$C:$C,$A271,'2013Figures'!$H:$H,$B271,'2013Figures'!$I:$I,$C271,'2013Figures'!$B:$B,"BrokerToCy",'2013Figures'!$G:$G,"E1",'2013Figures'!$E:$E,$B$1)</f>
        <v>0</v>
      </c>
      <c r="F271" s="9">
        <f>SUMIFS('2013Figures'!$J:$J,'2013Figures'!$C:$C,$A271,'2013Figures'!$H:$H,$B271,'2013Figures'!$I:$I,$C271,'2013Figures'!$B:$B,"BrokerToCy",'2013Figures'!$G:$G,"P1",'2013Figures'!$E:$E,$B$1)</f>
        <v>0</v>
      </c>
      <c r="G271" s="9">
        <f>SUMIFS('2013Figures'!$J:$J,'2013Figures'!$C:$C,$A271,'2013Figures'!$H:$H,$B271,'2013Figures'!$I:$I,$C271,'2013Figures'!$B:$B,"CyToBroker",'2013Figures'!$G:$G,"E1",'2013Figures'!$E:$E,$B$1)</f>
        <v>0</v>
      </c>
      <c r="H271" s="9">
        <f>SUMIFS('2013Figures'!$J:$J,'2013Figures'!$C:$C,$A271,'2013Figures'!$H:$H,$B271,'2013Figures'!$I:$I,$C271,'2013Figures'!$B:$B,"CyToBroker",'2013Figures'!$G:$G,"P1",'2013Figures'!$E:$E,$B$1)</f>
        <v>0</v>
      </c>
      <c r="I271" s="30"/>
      <c r="J271" s="31">
        <v>200901</v>
      </c>
      <c r="K271" s="30"/>
      <c r="L271" s="42">
        <f>SUMIFS('2012Figures'!$J:$J,'2012Figures'!$C:$C,$A271,'2012Figures'!$H:$H,$B271,'2012Figures'!$I:$I,$C271,'2012Figures'!$E:$E,$B$1)</f>
        <v>0</v>
      </c>
      <c r="M271" s="52">
        <f>SUMIFS('2012Figures'!$J:$J,'2012Figures'!$C:$C,$A271,'2012Figures'!$H:$H,$B271,'2012Figures'!$I:$I,$C271,'2012Figures'!$B:$B,"BrokerToCy",'2012Figures'!$G:$G,"E1",'2012Figures'!$E:$E,$B$1)</f>
        <v>0</v>
      </c>
      <c r="N271" s="52">
        <f>SUMIFS('2012Figures'!$J:$J,'2012Figures'!$C:$C,$A271,'2012Figures'!$H:$H,$B271,'2012Figures'!$I:$I,$C271,'2012Figures'!$B:$B,"BrokerToCy",'2012Figures'!$G:$G,"P1",'2012Figures'!$E:$E,$B$1)</f>
        <v>0</v>
      </c>
      <c r="O271" s="52">
        <f>SUMIFS('2012Figures'!$J:$J,'2012Figures'!$C:$C,$A271,'2012Figures'!$H:$H,$B271,'2012Figures'!$I:$I,$C271,'2012Figures'!$B:$B,"CyToBroker",'2012Figures'!$G:$G,"E1",'2012Figures'!$E:$E,$B$1)</f>
        <v>0</v>
      </c>
      <c r="P271" s="52">
        <f>SUMIFS('2012Figures'!$J:$J,'2012Figures'!$C:$C,$A271,'2012Figures'!$H:$H,$B271,'2012Figures'!$I:$I,$C271,'2012Figures'!$B:$B,"CyToBroker",'2012Figures'!$G:$G,"P1",'2012Figures'!$E:$E,$B$1)</f>
        <v>0</v>
      </c>
      <c r="Q271" s="30"/>
      <c r="R271" s="46" t="str">
        <f t="shared" si="29"/>
        <v/>
      </c>
      <c r="S271" s="46" t="str">
        <f t="shared" si="29"/>
        <v/>
      </c>
      <c r="T271" s="46" t="str">
        <f t="shared" si="29"/>
        <v/>
      </c>
      <c r="U271" s="46" t="str">
        <f t="shared" si="29"/>
        <v/>
      </c>
      <c r="V271" s="46" t="str">
        <f t="shared" si="29"/>
        <v/>
      </c>
    </row>
    <row r="272" spans="1:22" x14ac:dyDescent="0.2">
      <c r="A272" s="1">
        <v>203</v>
      </c>
      <c r="B272" s="1" t="s">
        <v>45</v>
      </c>
      <c r="D272" s="29">
        <f>SUMIFS('2013Figures'!$J:$J,'2013Figures'!$C:$C,$A272,'2013Figures'!$I:$I,"",'2013Figures'!$E:$E,$B$1)</f>
        <v>0</v>
      </c>
      <c r="E272" s="9">
        <f>SUMIFS('2013Figures'!$J:$J,'2013Figures'!$C:$C,$A272,'2013Figures'!$I:$I,"",'2013Figures'!$B:$B,"BrokerToCy",'2013Figures'!$G:$G,"E1",'2013Figures'!$E:$E,$B$1)</f>
        <v>0</v>
      </c>
      <c r="F272" s="9">
        <f>SUMIFS('2013Figures'!$J:$J,'2013Figures'!$C:$C,$A272,'2013Figures'!$I:$I,"",'2013Figures'!$B:$B,"BrokerToCy",'2013Figures'!$G:$G,"P1",'2013Figures'!$E:$E,$B$1)</f>
        <v>0</v>
      </c>
      <c r="G272" s="9">
        <f>SUMIFS('2013Figures'!$J:$J,'2013Figures'!$C:$C,$A272,'2013Figures'!$I:$I,"",'2013Figures'!$B:$B,"CyToBroker",'2013Figures'!$G:$G,"E1",'2013Figures'!$E:$E,$B$1)</f>
        <v>0</v>
      </c>
      <c r="H272" s="9">
        <f>SUMIFS('2013Figures'!$J:$J,'2013Figures'!$C:$C,$A272,'2013Figures'!$I:$I,"",'2013Figures'!$B:$B,"CyToBroker",'2013Figures'!$G:$G,"P1",'2013Figures'!$E:$E,$B$1)</f>
        <v>0</v>
      </c>
      <c r="J272" s="8" t="s">
        <v>131</v>
      </c>
      <c r="L272" s="42">
        <f>SUMIFS('2012Figures'!$J:$J,'2012Figures'!$C:$C,$A272,'2012Figures'!$I:$I,"",'2012Figures'!$E:$E,$B$1)</f>
        <v>0</v>
      </c>
      <c r="M272" s="52">
        <f>SUMIFS('2012Figures'!$J:$J,'2012Figures'!$C:$C,$A272,'2012Figures'!$I:$I,"",'2012Figures'!$B:$B,"BrokerToCy",'2012Figures'!$G:$G,"E1",'2012Figures'!$E:$E,$B$1)</f>
        <v>0</v>
      </c>
      <c r="N272" s="52">
        <f>SUMIFS('2012Figures'!$J:$J,'2012Figures'!$C:$C,$A272,'2012Figures'!$I:$I,"",'2012Figures'!$B:$B,"BrokerToCy",'2012Figures'!$G:$G,"P1",'2012Figures'!$E:$E,$B$1)</f>
        <v>0</v>
      </c>
      <c r="O272" s="52">
        <f>SUMIFS('2012Figures'!$J:$J,'2012Figures'!$C:$C,$A272,'2012Figures'!$I:$I,"",'2012Figures'!$B:$B,"CyToBroker",'2012Figures'!$G:$G,"E1",'2012Figures'!$E:$E,$B$1)</f>
        <v>0</v>
      </c>
      <c r="P272" s="52">
        <f>SUMIFS('2012Figures'!$J:$J,'2012Figures'!$C:$C,$A272,'2012Figures'!$I:$I,"",'2012Figures'!$B:$B,"CyToBroker",'2012Figures'!$G:$G,"P1",'2012Figures'!$E:$E,$B$1)</f>
        <v>0</v>
      </c>
      <c r="R272" s="46" t="str">
        <f t="shared" si="29"/>
        <v/>
      </c>
      <c r="S272" s="46" t="str">
        <f t="shared" si="29"/>
        <v/>
      </c>
      <c r="T272" s="46" t="str">
        <f t="shared" si="29"/>
        <v/>
      </c>
      <c r="U272" s="46" t="str">
        <f t="shared" si="29"/>
        <v/>
      </c>
      <c r="V272" s="46" t="str">
        <f t="shared" si="29"/>
        <v/>
      </c>
    </row>
    <row r="273" spans="1:22" x14ac:dyDescent="0.2">
      <c r="A273" s="21"/>
      <c r="B273" s="21" t="s">
        <v>92</v>
      </c>
      <c r="C273" s="22"/>
      <c r="D273" s="23">
        <f>SUM(E273:H273)</f>
        <v>0</v>
      </c>
      <c r="E273" s="23">
        <f>SUM(E268:E272)</f>
        <v>0</v>
      </c>
      <c r="F273" s="23">
        <f>SUM(F268:F272)</f>
        <v>0</v>
      </c>
      <c r="G273" s="23">
        <f>SUM(G268:G272)</f>
        <v>0</v>
      </c>
      <c r="H273" s="23">
        <f>SUM(H268:H272)</f>
        <v>0</v>
      </c>
      <c r="I273" s="21"/>
      <c r="J273" s="22"/>
      <c r="K273" s="21"/>
      <c r="L273" s="43">
        <f>SUM(M273:P273)</f>
        <v>0</v>
      </c>
      <c r="M273" s="43">
        <f>SUM(M268:M272)</f>
        <v>0</v>
      </c>
      <c r="N273" s="43">
        <f>SUM(N268:N272)</f>
        <v>0</v>
      </c>
      <c r="O273" s="43">
        <f>SUM(O268:O272)</f>
        <v>0</v>
      </c>
      <c r="P273" s="43">
        <f>SUM(P268:P272)</f>
        <v>0</v>
      </c>
      <c r="Q273" s="21"/>
      <c r="R273" s="21"/>
      <c r="S273" s="21"/>
      <c r="T273" s="21"/>
      <c r="U273" s="21"/>
      <c r="V273" s="21"/>
    </row>
    <row r="274" spans="1:22" x14ac:dyDescent="0.2">
      <c r="A274" s="28">
        <v>204</v>
      </c>
      <c r="B274" s="28" t="s">
        <v>69</v>
      </c>
      <c r="C274" s="17" t="s">
        <v>88</v>
      </c>
      <c r="D274" s="18">
        <f>SUMIFS('2013Figures'!$J:$J,'2013Figures'!$C:$C,$A274,'2013Figures'!$E:$E,$B$1)</f>
        <v>0</v>
      </c>
      <c r="E274" s="18">
        <f>SUMIFS('2013Figures'!$J:$J,'2013Figures'!$C:$C,$A274,'2013Figures'!$B:$B,"BrokerToCy",'2013Figures'!$G:$G,"E1",'2013Figures'!$E:$E,$B$1)</f>
        <v>0</v>
      </c>
      <c r="F274" s="18">
        <f>SUMIFS('2013Figures'!$J:$J,'2013Figures'!$C:$C,$A274,'2013Figures'!$B:$B,"BrokerToCy",'2013Figures'!$G:$G,"P1",'2013Figures'!$E:$E,$B$1)</f>
        <v>0</v>
      </c>
      <c r="G274" s="18">
        <f>SUMIFS('2013Figures'!$J:$J,'2013Figures'!$C:$C,$A274,'2013Figures'!$B:$B,"CyToBroker",'2013Figures'!$G:$G,"E1",'2013Figures'!$E:$E,$B$1)</f>
        <v>0</v>
      </c>
      <c r="H274" s="18">
        <f>SUMIFS('2013Figures'!$J:$J,'2013Figures'!$C:$C,$A274,'2013Figures'!$B:$B,"CyToBroker",'2013Figures'!$G:$G,"P1",'2013Figures'!$E:$E,$B$1)</f>
        <v>0</v>
      </c>
      <c r="I274" s="28"/>
      <c r="J274" s="17"/>
      <c r="K274" s="28"/>
      <c r="L274" s="50">
        <f>SUMIFS('2012Figures'!$J:$J,'2012Figures'!$C:$C,$A274,'2012Figures'!$E:$E,$B$1)</f>
        <v>0</v>
      </c>
      <c r="M274" s="50">
        <f>SUMIFS('2012Figures'!$J:$J,'2012Figures'!$C:$C,$A274,'2012Figures'!$B:$B,"BrokerToCy",'2012Figures'!$G:$G,"E1",'2012Figures'!$E:$E,$B$1)</f>
        <v>0</v>
      </c>
      <c r="N274" s="50">
        <f>SUMIFS('2012Figures'!$J:$J,'2012Figures'!$C:$C,$A274,'2012Figures'!$B:$B,"BrokerToCy",'2012Figures'!$G:$G,"P1",'2012Figures'!$E:$E,$B$1)</f>
        <v>0</v>
      </c>
      <c r="O274" s="50">
        <f>SUMIFS('2012Figures'!$J:$J,'2012Figures'!$C:$C,$A274,'2012Figures'!$B:$B,"CyToBroker",'2012Figures'!$G:$G,"E1",'2012Figures'!$E:$E,$B$1)</f>
        <v>0</v>
      </c>
      <c r="P274" s="50">
        <f>SUMIFS('2012Figures'!$J:$J,'2012Figures'!$C:$C,$A274,'2012Figures'!$B:$B,"CyToBroker",'2012Figures'!$G:$G,"P1",'2012Figures'!$E:$E,$B$1)</f>
        <v>0</v>
      </c>
      <c r="Q274" s="28"/>
      <c r="R274" s="46" t="str">
        <f t="shared" si="29"/>
        <v/>
      </c>
      <c r="S274" s="46" t="str">
        <f t="shared" si="29"/>
        <v/>
      </c>
      <c r="T274" s="46" t="str">
        <f t="shared" si="29"/>
        <v/>
      </c>
      <c r="U274" s="46" t="str">
        <f t="shared" si="29"/>
        <v/>
      </c>
      <c r="V274" s="46" t="str">
        <f t="shared" si="29"/>
        <v/>
      </c>
    </row>
    <row r="275" spans="1:22" x14ac:dyDescent="0.2">
      <c r="A275" s="1">
        <v>204</v>
      </c>
      <c r="B275" s="1" t="s">
        <v>69</v>
      </c>
      <c r="C275" s="8">
        <v>5</v>
      </c>
      <c r="D275" s="29">
        <f>SUMIFS('2013Figures'!$J:$J,'2013Figures'!$C:$C,$A275,'2013Figures'!$H:$H,$B275,'2013Figures'!$I:$I,$C275,'2013Figures'!$E:$E,$B$1)</f>
        <v>0</v>
      </c>
      <c r="E275" s="9">
        <f>SUMIFS('2013Figures'!$J:$J,'2013Figures'!$C:$C,$A275,'2013Figures'!$H:$H,$B275,'2013Figures'!$I:$I,$C275,'2013Figures'!$B:$B,"BrokerToCy",'2013Figures'!$G:$G,"E1",'2013Figures'!$E:$E,$B$1)</f>
        <v>0</v>
      </c>
      <c r="F275" s="9">
        <f>SUMIFS('2013Figures'!$J:$J,'2013Figures'!$C:$C,$A275,'2013Figures'!$H:$H,$B275,'2013Figures'!$I:$I,$C275,'2013Figures'!$B:$B,"BrokerToCy",'2013Figures'!$G:$G,"P1",'2013Figures'!$E:$E,$B$1)</f>
        <v>0</v>
      </c>
      <c r="G275" s="9">
        <f>SUMIFS('2013Figures'!$J:$J,'2013Figures'!$C:$C,$A275,'2013Figures'!$H:$H,$B275,'2013Figures'!$I:$I,$C275,'2013Figures'!$B:$B,"CyToBroker",'2013Figures'!$G:$G,"E1",'2013Figures'!$E:$E,$B$1)</f>
        <v>0</v>
      </c>
      <c r="H275" s="9">
        <f>SUMIFS('2013Figures'!$J:$J,'2013Figures'!$C:$C,$A275,'2013Figures'!$H:$H,$B275,'2013Figures'!$I:$I,$C275,'2013Figures'!$B:$B,"CyToBroker",'2013Figures'!$G:$G,"P1",'2013Figures'!$E:$E,$B$1)</f>
        <v>0</v>
      </c>
      <c r="J275" s="8">
        <v>201501</v>
      </c>
      <c r="L275" s="42">
        <f>SUMIFS('2012Figures'!$J:$J,'2012Figures'!$C:$C,$A275,'2012Figures'!$H:$H,$B275,'2012Figures'!$I:$I,$C275,'2012Figures'!$E:$E,$B$1)</f>
        <v>0</v>
      </c>
      <c r="M275" s="52">
        <f>SUMIFS('2012Figures'!$J:$J,'2012Figures'!$C:$C,$A275,'2012Figures'!$H:$H,$B275,'2012Figures'!$I:$I,$C275,'2012Figures'!$B:$B,"BrokerToCy",'2012Figures'!$G:$G,"E1",'2012Figures'!$E:$E,$B$1)</f>
        <v>0</v>
      </c>
      <c r="N275" s="52">
        <f>SUMIFS('2012Figures'!$J:$J,'2012Figures'!$C:$C,$A275,'2012Figures'!$H:$H,$B275,'2012Figures'!$I:$I,$C275,'2012Figures'!$B:$B,"BrokerToCy",'2012Figures'!$G:$G,"P1",'2012Figures'!$E:$E,$B$1)</f>
        <v>0</v>
      </c>
      <c r="O275" s="52">
        <f>SUMIFS('2012Figures'!$J:$J,'2012Figures'!$C:$C,$A275,'2012Figures'!$H:$H,$B275,'2012Figures'!$I:$I,$C275,'2012Figures'!$B:$B,"CyToBroker",'2012Figures'!$G:$G,"E1",'2012Figures'!$E:$E,$B$1)</f>
        <v>0</v>
      </c>
      <c r="P275" s="52">
        <f>SUMIFS('2012Figures'!$J:$J,'2012Figures'!$C:$C,$A275,'2012Figures'!$H:$H,$B275,'2012Figures'!$I:$I,$C275,'2012Figures'!$B:$B,"CyToBroker",'2012Figures'!$G:$G,"P1",'2012Figures'!$E:$E,$B$1)</f>
        <v>0</v>
      </c>
      <c r="R275" s="46" t="str">
        <f t="shared" si="29"/>
        <v/>
      </c>
      <c r="S275" s="46" t="str">
        <f t="shared" si="29"/>
        <v/>
      </c>
      <c r="T275" s="46" t="str">
        <f t="shared" si="29"/>
        <v/>
      </c>
      <c r="U275" s="46" t="str">
        <f t="shared" si="29"/>
        <v/>
      </c>
      <c r="V275" s="46" t="str">
        <f t="shared" si="29"/>
        <v/>
      </c>
    </row>
    <row r="276" spans="1:22" x14ac:dyDescent="0.2">
      <c r="A276" s="1">
        <v>204</v>
      </c>
      <c r="B276" s="1" t="s">
        <v>69</v>
      </c>
      <c r="C276" s="8">
        <v>4</v>
      </c>
      <c r="D276" s="29">
        <f>SUMIFS('2013Figures'!$J:$J,'2013Figures'!$C:$C,$A276,'2013Figures'!$H:$H,$B276,'2013Figures'!$I:$I,$C276,'2013Figures'!$E:$E,$B$1)</f>
        <v>0</v>
      </c>
      <c r="E276" s="9">
        <f>SUMIFS('2013Figures'!$J:$J,'2013Figures'!$C:$C,$A276,'2013Figures'!$H:$H,$B276,'2013Figures'!$I:$I,$C276,'2013Figures'!$B:$B,"BrokerToCy",'2013Figures'!$G:$G,"E1",'2013Figures'!$E:$E,$B$1)</f>
        <v>0</v>
      </c>
      <c r="F276" s="9">
        <f>SUMIFS('2013Figures'!$J:$J,'2013Figures'!$C:$C,$A276,'2013Figures'!$H:$H,$B276,'2013Figures'!$I:$I,$C276,'2013Figures'!$B:$B,"BrokerToCy",'2013Figures'!$G:$G,"P1",'2013Figures'!$E:$E,$B$1)</f>
        <v>0</v>
      </c>
      <c r="G276" s="9">
        <f>SUMIFS('2013Figures'!$J:$J,'2013Figures'!$C:$C,$A276,'2013Figures'!$H:$H,$B276,'2013Figures'!$I:$I,$C276,'2013Figures'!$B:$B,"CyToBroker",'2013Figures'!$G:$G,"E1",'2013Figures'!$E:$E,$B$1)</f>
        <v>0</v>
      </c>
      <c r="H276" s="9">
        <f>SUMIFS('2013Figures'!$J:$J,'2013Figures'!$C:$C,$A276,'2013Figures'!$H:$H,$B276,'2013Figures'!$I:$I,$C276,'2013Figures'!$B:$B,"CyToBroker",'2013Figures'!$G:$G,"P1",'2013Figures'!$E:$E,$B$1)</f>
        <v>0</v>
      </c>
      <c r="I276" s="30"/>
      <c r="J276" s="31">
        <v>201301</v>
      </c>
      <c r="K276" s="30"/>
      <c r="L276" s="42">
        <f>SUMIFS('2012Figures'!$J:$J,'2012Figures'!$C:$C,$A276,'2012Figures'!$H:$H,$B276,'2012Figures'!$I:$I,$C276,'2012Figures'!$E:$E,$B$1)</f>
        <v>0</v>
      </c>
      <c r="M276" s="52">
        <f>SUMIFS('2012Figures'!$J:$J,'2012Figures'!$C:$C,$A276,'2012Figures'!$H:$H,$B276,'2012Figures'!$I:$I,$C276,'2012Figures'!$B:$B,"BrokerToCy",'2012Figures'!$G:$G,"E1",'2012Figures'!$E:$E,$B$1)</f>
        <v>0</v>
      </c>
      <c r="N276" s="52">
        <f>SUMIFS('2012Figures'!$J:$J,'2012Figures'!$C:$C,$A276,'2012Figures'!$H:$H,$B276,'2012Figures'!$I:$I,$C276,'2012Figures'!$B:$B,"BrokerToCy",'2012Figures'!$G:$G,"P1",'2012Figures'!$E:$E,$B$1)</f>
        <v>0</v>
      </c>
      <c r="O276" s="52">
        <f>SUMIFS('2012Figures'!$J:$J,'2012Figures'!$C:$C,$A276,'2012Figures'!$H:$H,$B276,'2012Figures'!$I:$I,$C276,'2012Figures'!$B:$B,"CyToBroker",'2012Figures'!$G:$G,"E1",'2012Figures'!$E:$E,$B$1)</f>
        <v>0</v>
      </c>
      <c r="P276" s="52">
        <f>SUMIFS('2012Figures'!$J:$J,'2012Figures'!$C:$C,$A276,'2012Figures'!$H:$H,$B276,'2012Figures'!$I:$I,$C276,'2012Figures'!$B:$B,"CyToBroker",'2012Figures'!$G:$G,"P1",'2012Figures'!$E:$E,$B$1)</f>
        <v>0</v>
      </c>
      <c r="Q276" s="30"/>
      <c r="R276" s="46" t="str">
        <f t="shared" si="29"/>
        <v/>
      </c>
      <c r="S276" s="46" t="str">
        <f t="shared" si="29"/>
        <v/>
      </c>
      <c r="T276" s="46" t="str">
        <f t="shared" si="29"/>
        <v/>
      </c>
      <c r="U276" s="46" t="str">
        <f t="shared" si="29"/>
        <v/>
      </c>
      <c r="V276" s="46" t="str">
        <f t="shared" si="29"/>
        <v/>
      </c>
    </row>
    <row r="277" spans="1:22" x14ac:dyDescent="0.2">
      <c r="A277" s="1">
        <v>204</v>
      </c>
      <c r="B277" s="1" t="s">
        <v>69</v>
      </c>
      <c r="C277" s="8">
        <v>3</v>
      </c>
      <c r="D277" s="29">
        <f>SUMIFS('2013Figures'!$J:$J,'2013Figures'!$C:$C,$A277,'2013Figures'!$H:$H,$B277,'2013Figures'!$I:$I,$C277,'2013Figures'!$E:$E,$B$1)</f>
        <v>0</v>
      </c>
      <c r="E277" s="9">
        <f>SUMIFS('2013Figures'!$J:$J,'2013Figures'!$C:$C,$A277,'2013Figures'!$H:$H,$B277,'2013Figures'!$I:$I,$C277,'2013Figures'!$B:$B,"BrokerToCy",'2013Figures'!$G:$G,"E1",'2013Figures'!$E:$E,$B$1)</f>
        <v>0</v>
      </c>
      <c r="F277" s="9">
        <f>SUMIFS('2013Figures'!$J:$J,'2013Figures'!$C:$C,$A277,'2013Figures'!$H:$H,$B277,'2013Figures'!$I:$I,$C277,'2013Figures'!$B:$B,"BrokerToCy",'2013Figures'!$G:$G,"P1",'2013Figures'!$E:$E,$B$1)</f>
        <v>0</v>
      </c>
      <c r="G277" s="9">
        <f>SUMIFS('2013Figures'!$J:$J,'2013Figures'!$C:$C,$A277,'2013Figures'!$H:$H,$B277,'2013Figures'!$I:$I,$C277,'2013Figures'!$B:$B,"CyToBroker",'2013Figures'!$G:$G,"E1",'2013Figures'!$E:$E,$B$1)</f>
        <v>0</v>
      </c>
      <c r="H277" s="9">
        <f>SUMIFS('2013Figures'!$J:$J,'2013Figures'!$C:$C,$A277,'2013Figures'!$H:$H,$B277,'2013Figures'!$I:$I,$C277,'2013Figures'!$B:$B,"CyToBroker",'2013Figures'!$G:$G,"P1",'2013Figures'!$E:$E,$B$1)</f>
        <v>0</v>
      </c>
      <c r="J277" s="8">
        <v>201201</v>
      </c>
      <c r="L277" s="42">
        <f>SUMIFS('2012Figures'!$J:$J,'2012Figures'!$C:$C,$A277,'2012Figures'!$H:$H,$B277,'2012Figures'!$I:$I,$C277,'2012Figures'!$E:$E,$B$1)</f>
        <v>0</v>
      </c>
      <c r="M277" s="52">
        <f>SUMIFS('2012Figures'!$J:$J,'2012Figures'!$C:$C,$A277,'2012Figures'!$H:$H,$B277,'2012Figures'!$I:$I,$C277,'2012Figures'!$B:$B,"BrokerToCy",'2012Figures'!$G:$G,"E1",'2012Figures'!$E:$E,$B$1)</f>
        <v>0</v>
      </c>
      <c r="N277" s="52">
        <f>SUMIFS('2012Figures'!$J:$J,'2012Figures'!$C:$C,$A277,'2012Figures'!$H:$H,$B277,'2012Figures'!$I:$I,$C277,'2012Figures'!$B:$B,"BrokerToCy",'2012Figures'!$G:$G,"P1",'2012Figures'!$E:$E,$B$1)</f>
        <v>0</v>
      </c>
      <c r="O277" s="52">
        <f>SUMIFS('2012Figures'!$J:$J,'2012Figures'!$C:$C,$A277,'2012Figures'!$H:$H,$B277,'2012Figures'!$I:$I,$C277,'2012Figures'!$B:$B,"CyToBroker",'2012Figures'!$G:$G,"E1",'2012Figures'!$E:$E,$B$1)</f>
        <v>0</v>
      </c>
      <c r="P277" s="52">
        <f>SUMIFS('2012Figures'!$J:$J,'2012Figures'!$C:$C,$A277,'2012Figures'!$H:$H,$B277,'2012Figures'!$I:$I,$C277,'2012Figures'!$B:$B,"CyToBroker",'2012Figures'!$G:$G,"P1",'2012Figures'!$E:$E,$B$1)</f>
        <v>0</v>
      </c>
      <c r="R277" s="46" t="str">
        <f t="shared" si="29"/>
        <v/>
      </c>
      <c r="S277" s="46" t="str">
        <f t="shared" si="29"/>
        <v/>
      </c>
      <c r="T277" s="46" t="str">
        <f t="shared" si="29"/>
        <v/>
      </c>
      <c r="U277" s="46" t="str">
        <f t="shared" si="29"/>
        <v/>
      </c>
      <c r="V277" s="46" t="str">
        <f t="shared" si="29"/>
        <v/>
      </c>
    </row>
    <row r="278" spans="1:22" x14ac:dyDescent="0.2">
      <c r="A278" s="1">
        <v>204</v>
      </c>
      <c r="B278" s="1" t="s">
        <v>69</v>
      </c>
      <c r="C278" s="8">
        <v>2</v>
      </c>
      <c r="D278" s="29">
        <f>SUMIFS('2013Figures'!$J:$J,'2013Figures'!$C:$C,$A278,'2013Figures'!$H:$H,$B278,'2013Figures'!$I:$I,$C278,'2013Figures'!$E:$E,$B$1)</f>
        <v>0</v>
      </c>
      <c r="E278" s="9">
        <f>SUMIFS('2013Figures'!$J:$J,'2013Figures'!$C:$C,$A278,'2013Figures'!$H:$H,$B278,'2013Figures'!$I:$I,$C278,'2013Figures'!$B:$B,"BrokerToCy",'2013Figures'!$G:$G,"E1",'2013Figures'!$E:$E,$B$1)</f>
        <v>0</v>
      </c>
      <c r="F278" s="9">
        <f>SUMIFS('2013Figures'!$J:$J,'2013Figures'!$C:$C,$A278,'2013Figures'!$H:$H,$B278,'2013Figures'!$I:$I,$C278,'2013Figures'!$B:$B,"BrokerToCy",'2013Figures'!$G:$G,"P1",'2013Figures'!$E:$E,$B$1)</f>
        <v>0</v>
      </c>
      <c r="G278" s="9">
        <f>SUMIFS('2013Figures'!$J:$J,'2013Figures'!$C:$C,$A278,'2013Figures'!$H:$H,$B278,'2013Figures'!$I:$I,$C278,'2013Figures'!$B:$B,"CyToBroker",'2013Figures'!$G:$G,"E1",'2013Figures'!$E:$E,$B$1)</f>
        <v>0</v>
      </c>
      <c r="H278" s="9">
        <f>SUMIFS('2013Figures'!$J:$J,'2013Figures'!$C:$C,$A278,'2013Figures'!$H:$H,$B278,'2013Figures'!$I:$I,$C278,'2013Figures'!$B:$B,"CyToBroker",'2013Figures'!$G:$G,"P1",'2013Figures'!$E:$E,$B$1)</f>
        <v>0</v>
      </c>
      <c r="J278" s="8">
        <v>201101</v>
      </c>
      <c r="L278" s="42">
        <f>SUMIFS('2012Figures'!$J:$J,'2012Figures'!$C:$C,$A278,'2012Figures'!$H:$H,$B278,'2012Figures'!$I:$I,$C278,'2012Figures'!$E:$E,$B$1)</f>
        <v>0</v>
      </c>
      <c r="M278" s="52">
        <f>SUMIFS('2012Figures'!$J:$J,'2012Figures'!$C:$C,$A278,'2012Figures'!$H:$H,$B278,'2012Figures'!$I:$I,$C278,'2012Figures'!$B:$B,"BrokerToCy",'2012Figures'!$G:$G,"E1",'2012Figures'!$E:$E,$B$1)</f>
        <v>0</v>
      </c>
      <c r="N278" s="52">
        <f>SUMIFS('2012Figures'!$J:$J,'2012Figures'!$C:$C,$A278,'2012Figures'!$H:$H,$B278,'2012Figures'!$I:$I,$C278,'2012Figures'!$B:$B,"BrokerToCy",'2012Figures'!$G:$G,"P1",'2012Figures'!$E:$E,$B$1)</f>
        <v>0</v>
      </c>
      <c r="O278" s="52">
        <f>SUMIFS('2012Figures'!$J:$J,'2012Figures'!$C:$C,$A278,'2012Figures'!$H:$H,$B278,'2012Figures'!$I:$I,$C278,'2012Figures'!$B:$B,"CyToBroker",'2012Figures'!$G:$G,"E1",'2012Figures'!$E:$E,$B$1)</f>
        <v>0</v>
      </c>
      <c r="P278" s="52">
        <f>SUMIFS('2012Figures'!$J:$J,'2012Figures'!$C:$C,$A278,'2012Figures'!$H:$H,$B278,'2012Figures'!$I:$I,$C278,'2012Figures'!$B:$B,"CyToBroker",'2012Figures'!$G:$G,"P1",'2012Figures'!$E:$E,$B$1)</f>
        <v>0</v>
      </c>
      <c r="R278" s="46" t="str">
        <f t="shared" si="29"/>
        <v/>
      </c>
      <c r="S278" s="46" t="str">
        <f t="shared" si="29"/>
        <v/>
      </c>
      <c r="T278" s="46" t="str">
        <f t="shared" si="29"/>
        <v/>
      </c>
      <c r="U278" s="46" t="str">
        <f t="shared" si="29"/>
        <v/>
      </c>
      <c r="V278" s="46" t="str">
        <f t="shared" si="29"/>
        <v/>
      </c>
    </row>
    <row r="279" spans="1:22" x14ac:dyDescent="0.2">
      <c r="A279" s="1">
        <v>204</v>
      </c>
      <c r="B279" s="1" t="s">
        <v>69</v>
      </c>
      <c r="C279" s="8">
        <v>1</v>
      </c>
      <c r="D279" s="29">
        <f>SUMIFS('2013Figures'!$J:$J,'2013Figures'!$C:$C,$A279,'2013Figures'!$H:$H,$B279,'2013Figures'!$I:$I,$C279,'2013Figures'!$E:$E,$B$1)</f>
        <v>0</v>
      </c>
      <c r="E279" s="9">
        <f>SUMIFS('2013Figures'!$J:$J,'2013Figures'!$C:$C,$A279,'2013Figures'!$H:$H,$B279,'2013Figures'!$I:$I,$C279,'2013Figures'!$B:$B,"BrokerToCy",'2013Figures'!$G:$G,"E1",'2013Figures'!$E:$E,$B$1)</f>
        <v>0</v>
      </c>
      <c r="F279" s="9">
        <f>SUMIFS('2013Figures'!$J:$J,'2013Figures'!$C:$C,$A279,'2013Figures'!$H:$H,$B279,'2013Figures'!$I:$I,$C279,'2013Figures'!$B:$B,"BrokerToCy",'2013Figures'!$G:$G,"P1",'2013Figures'!$E:$E,$B$1)</f>
        <v>0</v>
      </c>
      <c r="G279" s="9">
        <f>SUMIFS('2013Figures'!$J:$J,'2013Figures'!$C:$C,$A279,'2013Figures'!$H:$H,$B279,'2013Figures'!$I:$I,$C279,'2013Figures'!$B:$B,"CyToBroker",'2013Figures'!$G:$G,"E1",'2013Figures'!$E:$E,$B$1)</f>
        <v>0</v>
      </c>
      <c r="H279" s="9">
        <f>SUMIFS('2013Figures'!$J:$J,'2013Figures'!$C:$C,$A279,'2013Figures'!$H:$H,$B279,'2013Figures'!$I:$I,$C279,'2013Figures'!$B:$B,"CyToBroker",'2013Figures'!$G:$G,"P1",'2013Figures'!$E:$E,$B$1)</f>
        <v>0</v>
      </c>
      <c r="J279" s="8">
        <v>200901</v>
      </c>
      <c r="L279" s="42">
        <f>SUMIFS('2012Figures'!$J:$J,'2012Figures'!$C:$C,$A279,'2012Figures'!$H:$H,$B279,'2012Figures'!$I:$I,$C279,'2012Figures'!$E:$E,$B$1)</f>
        <v>0</v>
      </c>
      <c r="M279" s="52">
        <f>SUMIFS('2012Figures'!$J:$J,'2012Figures'!$C:$C,$A279,'2012Figures'!$H:$H,$B279,'2012Figures'!$I:$I,$C279,'2012Figures'!$B:$B,"BrokerToCy",'2012Figures'!$G:$G,"E1",'2012Figures'!$E:$E,$B$1)</f>
        <v>0</v>
      </c>
      <c r="N279" s="52">
        <f>SUMIFS('2012Figures'!$J:$J,'2012Figures'!$C:$C,$A279,'2012Figures'!$H:$H,$B279,'2012Figures'!$I:$I,$C279,'2012Figures'!$B:$B,"BrokerToCy",'2012Figures'!$G:$G,"P1",'2012Figures'!$E:$E,$B$1)</f>
        <v>0</v>
      </c>
      <c r="O279" s="52">
        <f>SUMIFS('2012Figures'!$J:$J,'2012Figures'!$C:$C,$A279,'2012Figures'!$H:$H,$B279,'2012Figures'!$I:$I,$C279,'2012Figures'!$B:$B,"CyToBroker",'2012Figures'!$G:$G,"E1",'2012Figures'!$E:$E,$B$1)</f>
        <v>0</v>
      </c>
      <c r="P279" s="52">
        <f>SUMIFS('2012Figures'!$J:$J,'2012Figures'!$C:$C,$A279,'2012Figures'!$H:$H,$B279,'2012Figures'!$I:$I,$C279,'2012Figures'!$B:$B,"CyToBroker",'2012Figures'!$G:$G,"P1",'2012Figures'!$E:$E,$B$1)</f>
        <v>0</v>
      </c>
      <c r="R279" s="46" t="str">
        <f t="shared" si="29"/>
        <v/>
      </c>
      <c r="S279" s="46" t="str">
        <f t="shared" si="29"/>
        <v/>
      </c>
      <c r="T279" s="46" t="str">
        <f t="shared" si="29"/>
        <v/>
      </c>
      <c r="U279" s="46" t="str">
        <f t="shared" si="29"/>
        <v/>
      </c>
      <c r="V279" s="46" t="str">
        <f t="shared" si="29"/>
        <v/>
      </c>
    </row>
    <row r="280" spans="1:22" x14ac:dyDescent="0.2">
      <c r="A280" s="1">
        <v>204</v>
      </c>
      <c r="B280" s="1" t="s">
        <v>69</v>
      </c>
      <c r="D280" s="29">
        <f>SUMIFS('2013Figures'!$J:$J,'2013Figures'!$C:$C,$A280,'2013Figures'!$I:$I,"",'2013Figures'!$E:$E,$B$1)</f>
        <v>0</v>
      </c>
      <c r="E280" s="9">
        <f>SUMIFS('2013Figures'!$J:$J,'2013Figures'!$C:$C,$A280,'2013Figures'!$I:$I,"",'2013Figures'!$B:$B,"BrokerToCy",'2013Figures'!$G:$G,"E1",'2013Figures'!$E:$E,$B$1)</f>
        <v>0</v>
      </c>
      <c r="F280" s="9">
        <f>SUMIFS('2013Figures'!$J:$J,'2013Figures'!$C:$C,$A280,'2013Figures'!$I:$I,"",'2013Figures'!$B:$B,"BrokerToCy",'2013Figures'!$G:$G,"P1",'2013Figures'!$E:$E,$B$1)</f>
        <v>0</v>
      </c>
      <c r="G280" s="9">
        <f>SUMIFS('2013Figures'!$J:$J,'2013Figures'!$C:$C,$A280,'2013Figures'!$I:$I,"",'2013Figures'!$B:$B,"CyToBroker",'2013Figures'!$G:$G,"E1",'2013Figures'!$E:$E,$B$1)</f>
        <v>0</v>
      </c>
      <c r="H280" s="9">
        <f>SUMIFS('2013Figures'!$J:$J,'2013Figures'!$C:$C,$A280,'2013Figures'!$I:$I,"",'2013Figures'!$B:$B,"CyToBroker",'2013Figures'!$G:$G,"P1",'2013Figures'!$E:$E,$B$1)</f>
        <v>0</v>
      </c>
      <c r="J280" s="8" t="s">
        <v>131</v>
      </c>
      <c r="L280" s="42">
        <f>SUMIFS('2012Figures'!$J:$J,'2012Figures'!$C:$C,$A280,'2012Figures'!$I:$I,"",'2012Figures'!$E:$E,$B$1)</f>
        <v>0</v>
      </c>
      <c r="M280" s="52">
        <f>SUMIFS('2012Figures'!$J:$J,'2012Figures'!$C:$C,$A280,'2012Figures'!$I:$I,"",'2012Figures'!$B:$B,"BrokerToCy",'2012Figures'!$G:$G,"E1",'2012Figures'!$E:$E,$B$1)</f>
        <v>0</v>
      </c>
      <c r="N280" s="52">
        <f>SUMIFS('2012Figures'!$J:$J,'2012Figures'!$C:$C,$A280,'2012Figures'!$I:$I,"",'2012Figures'!$B:$B,"BrokerToCy",'2012Figures'!$G:$G,"P1",'2012Figures'!$E:$E,$B$1)</f>
        <v>0</v>
      </c>
      <c r="O280" s="52">
        <f>SUMIFS('2012Figures'!$J:$J,'2012Figures'!$C:$C,$A280,'2012Figures'!$I:$I,"",'2012Figures'!$B:$B,"CyToBroker",'2012Figures'!$G:$G,"E1",'2012Figures'!$E:$E,$B$1)</f>
        <v>0</v>
      </c>
      <c r="P280" s="52">
        <f>SUMIFS('2012Figures'!$J:$J,'2012Figures'!$C:$C,$A280,'2012Figures'!$I:$I,"",'2012Figures'!$B:$B,"CyToBroker",'2012Figures'!$G:$G,"P1",'2012Figures'!$E:$E,$B$1)</f>
        <v>0</v>
      </c>
      <c r="R280" s="46" t="str">
        <f t="shared" si="29"/>
        <v/>
      </c>
      <c r="S280" s="46" t="str">
        <f t="shared" si="29"/>
        <v/>
      </c>
      <c r="T280" s="46" t="str">
        <f t="shared" si="29"/>
        <v/>
      </c>
      <c r="U280" s="46" t="str">
        <f t="shared" si="29"/>
        <v/>
      </c>
      <c r="V280" s="46" t="str">
        <f t="shared" si="29"/>
        <v/>
      </c>
    </row>
    <row r="281" spans="1:22" x14ac:dyDescent="0.2">
      <c r="A281" s="21"/>
      <c r="B281" s="21" t="s">
        <v>92</v>
      </c>
      <c r="C281" s="22"/>
      <c r="D281" s="23">
        <f>SUM(E281:H281)</f>
        <v>0</v>
      </c>
      <c r="E281" s="23">
        <f>SUM(E275:E280)</f>
        <v>0</v>
      </c>
      <c r="F281" s="23">
        <f>SUM(F275:F280)</f>
        <v>0</v>
      </c>
      <c r="G281" s="23">
        <f>SUM(G275:G280)</f>
        <v>0</v>
      </c>
      <c r="H281" s="23">
        <f>SUM(H275:H280)</f>
        <v>0</v>
      </c>
      <c r="I281" s="21"/>
      <c r="J281" s="22"/>
      <c r="K281" s="21"/>
      <c r="L281" s="43">
        <f>SUM(M281:P281)</f>
        <v>0</v>
      </c>
      <c r="M281" s="43">
        <f>SUM(M275:M280)</f>
        <v>0</v>
      </c>
      <c r="N281" s="43">
        <f>SUM(N275:N280)</f>
        <v>0</v>
      </c>
      <c r="O281" s="43">
        <f>SUM(O275:O280)</f>
        <v>0</v>
      </c>
      <c r="P281" s="43">
        <f>SUM(P275:P280)</f>
        <v>0</v>
      </c>
      <c r="Q281" s="21"/>
      <c r="R281" s="21"/>
      <c r="S281" s="21"/>
      <c r="T281" s="21"/>
      <c r="U281" s="21"/>
      <c r="V281" s="21"/>
    </row>
    <row r="282" spans="1:22" x14ac:dyDescent="0.2">
      <c r="A282" s="28">
        <v>205</v>
      </c>
      <c r="B282" s="28" t="s">
        <v>27</v>
      </c>
      <c r="C282" s="17" t="s">
        <v>88</v>
      </c>
      <c r="D282" s="18">
        <f>SUMIFS('2013Figures'!$J:$J,'2013Figures'!$C:$C,$A282,'2013Figures'!$E:$E,$B$1)</f>
        <v>0</v>
      </c>
      <c r="E282" s="18">
        <f>SUMIFS('2013Figures'!$J:$J,'2013Figures'!$C:$C,$A282,'2013Figures'!$B:$B,"BrokerToCy",'2013Figures'!$G:$G,"E1",'2013Figures'!$E:$E,$B$1)</f>
        <v>0</v>
      </c>
      <c r="F282" s="18">
        <f>SUMIFS('2013Figures'!$J:$J,'2013Figures'!$C:$C,$A282,'2013Figures'!$B:$B,"BrokerToCy",'2013Figures'!$G:$G,"P1",'2013Figures'!$E:$E,$B$1)</f>
        <v>0</v>
      </c>
      <c r="G282" s="18">
        <f>SUMIFS('2013Figures'!$J:$J,'2013Figures'!$C:$C,$A282,'2013Figures'!$B:$B,"CyToBroker",'2013Figures'!$G:$G,"E1",'2013Figures'!$E:$E,$B$1)</f>
        <v>0</v>
      </c>
      <c r="H282" s="18">
        <f>SUMIFS('2013Figures'!$J:$J,'2013Figures'!$C:$C,$A282,'2013Figures'!$B:$B,"CyToBroker",'2013Figures'!$G:$G,"P1",'2013Figures'!$E:$E,$B$1)</f>
        <v>0</v>
      </c>
      <c r="I282" s="28"/>
      <c r="J282" s="17"/>
      <c r="K282" s="28"/>
      <c r="L282" s="50">
        <f>SUMIFS('2012Figures'!$J:$J,'2012Figures'!$C:$C,$A282,'2012Figures'!$E:$E,$B$1)</f>
        <v>0</v>
      </c>
      <c r="M282" s="50">
        <f>SUMIFS('2012Figures'!$J:$J,'2012Figures'!$C:$C,$A282,'2012Figures'!$B:$B,"BrokerToCy",'2012Figures'!$G:$G,"E1",'2012Figures'!$E:$E,$B$1)</f>
        <v>0</v>
      </c>
      <c r="N282" s="50">
        <f>SUMIFS('2012Figures'!$J:$J,'2012Figures'!$C:$C,$A282,'2012Figures'!$B:$B,"BrokerToCy",'2012Figures'!$G:$G,"P1",'2012Figures'!$E:$E,$B$1)</f>
        <v>0</v>
      </c>
      <c r="O282" s="50">
        <f>SUMIFS('2012Figures'!$J:$J,'2012Figures'!$C:$C,$A282,'2012Figures'!$B:$B,"CyToBroker",'2012Figures'!$G:$G,"E1",'2012Figures'!$E:$E,$B$1)</f>
        <v>0</v>
      </c>
      <c r="P282" s="50">
        <f>SUMIFS('2012Figures'!$J:$J,'2012Figures'!$C:$C,$A282,'2012Figures'!$B:$B,"CyToBroker",'2012Figures'!$G:$G,"P1",'2012Figures'!$E:$E,$B$1)</f>
        <v>0</v>
      </c>
      <c r="Q282" s="28"/>
      <c r="R282" s="46" t="str">
        <f t="shared" si="29"/>
        <v/>
      </c>
      <c r="S282" s="46" t="str">
        <f t="shared" si="29"/>
        <v/>
      </c>
      <c r="T282" s="46" t="str">
        <f t="shared" si="29"/>
        <v/>
      </c>
      <c r="U282" s="46" t="str">
        <f t="shared" si="29"/>
        <v/>
      </c>
      <c r="V282" s="46" t="str">
        <f t="shared" si="29"/>
        <v/>
      </c>
    </row>
    <row r="283" spans="1:22" x14ac:dyDescent="0.2">
      <c r="A283" s="1">
        <v>205</v>
      </c>
      <c r="B283" s="1" t="s">
        <v>27</v>
      </c>
      <c r="C283" s="8">
        <v>5</v>
      </c>
      <c r="D283" s="29">
        <f>SUMIFS('2013Figures'!$J:$J,'2013Figures'!$C:$C,$A283,'2013Figures'!$H:$H,$B283,'2013Figures'!$I:$I,$C283,'2013Figures'!$E:$E,$B$1)</f>
        <v>0</v>
      </c>
      <c r="E283" s="9">
        <f>SUMIFS('2013Figures'!$J:$J,'2013Figures'!$C:$C,$A283,'2013Figures'!$H:$H,$B283,'2013Figures'!$I:$I,$C283,'2013Figures'!$B:$B,"BrokerToCy",'2013Figures'!$G:$G,"E1",'2013Figures'!$E:$E,$B$1)</f>
        <v>0</v>
      </c>
      <c r="F283" s="9">
        <f>SUMIFS('2013Figures'!$J:$J,'2013Figures'!$C:$C,$A283,'2013Figures'!$H:$H,$B283,'2013Figures'!$I:$I,$C283,'2013Figures'!$B:$B,"BrokerToCy",'2013Figures'!$G:$G,"P1",'2013Figures'!$E:$E,$B$1)</f>
        <v>0</v>
      </c>
      <c r="G283" s="9">
        <f>SUMIFS('2013Figures'!$J:$J,'2013Figures'!$C:$C,$A283,'2013Figures'!$H:$H,$B283,'2013Figures'!$I:$I,$C283,'2013Figures'!$B:$B,"CyToBroker",'2013Figures'!$G:$G,"E1",'2013Figures'!$E:$E,$B$1)</f>
        <v>0</v>
      </c>
      <c r="H283" s="9">
        <f>SUMIFS('2013Figures'!$J:$J,'2013Figures'!$C:$C,$A283,'2013Figures'!$H:$H,$B283,'2013Figures'!$I:$I,$C283,'2013Figures'!$B:$B,"CyToBroker",'2013Figures'!$G:$G,"P1",'2013Figures'!$E:$E,$B$1)</f>
        <v>0</v>
      </c>
      <c r="J283" s="8">
        <v>201501</v>
      </c>
      <c r="L283" s="42">
        <f>SUMIFS('2012Figures'!$J:$J,'2012Figures'!$C:$C,$A283,'2012Figures'!$H:$H,$B283,'2012Figures'!$I:$I,$C283,'2012Figures'!$E:$E,$B$1)</f>
        <v>0</v>
      </c>
      <c r="M283" s="52">
        <f>SUMIFS('2012Figures'!$J:$J,'2012Figures'!$C:$C,$A283,'2012Figures'!$H:$H,$B283,'2012Figures'!$I:$I,$C283,'2012Figures'!$B:$B,"BrokerToCy",'2012Figures'!$G:$G,"E1",'2012Figures'!$E:$E,$B$1)</f>
        <v>0</v>
      </c>
      <c r="N283" s="52">
        <f>SUMIFS('2012Figures'!$J:$J,'2012Figures'!$C:$C,$A283,'2012Figures'!$H:$H,$B283,'2012Figures'!$I:$I,$C283,'2012Figures'!$B:$B,"BrokerToCy",'2012Figures'!$G:$G,"P1",'2012Figures'!$E:$E,$B$1)</f>
        <v>0</v>
      </c>
      <c r="O283" s="52">
        <f>SUMIFS('2012Figures'!$J:$J,'2012Figures'!$C:$C,$A283,'2012Figures'!$H:$H,$B283,'2012Figures'!$I:$I,$C283,'2012Figures'!$B:$B,"CyToBroker",'2012Figures'!$G:$G,"E1",'2012Figures'!$E:$E,$B$1)</f>
        <v>0</v>
      </c>
      <c r="P283" s="52">
        <f>SUMIFS('2012Figures'!$J:$J,'2012Figures'!$C:$C,$A283,'2012Figures'!$H:$H,$B283,'2012Figures'!$I:$I,$C283,'2012Figures'!$B:$B,"CyToBroker",'2012Figures'!$G:$G,"P1",'2012Figures'!$E:$E,$B$1)</f>
        <v>0</v>
      </c>
      <c r="R283" s="46" t="str">
        <f t="shared" si="29"/>
        <v/>
      </c>
      <c r="S283" s="46" t="str">
        <f t="shared" si="29"/>
        <v/>
      </c>
      <c r="T283" s="46" t="str">
        <f t="shared" si="29"/>
        <v/>
      </c>
      <c r="U283" s="46" t="str">
        <f t="shared" si="29"/>
        <v/>
      </c>
      <c r="V283" s="46" t="str">
        <f t="shared" si="29"/>
        <v/>
      </c>
    </row>
    <row r="284" spans="1:22" x14ac:dyDescent="0.2">
      <c r="A284" s="1">
        <v>205</v>
      </c>
      <c r="B284" s="1" t="s">
        <v>27</v>
      </c>
      <c r="C284" s="8">
        <v>4</v>
      </c>
      <c r="D284" s="29">
        <f>SUMIFS('2013Figures'!$J:$J,'2013Figures'!$C:$C,$A284,'2013Figures'!$H:$H,$B284,'2013Figures'!$I:$I,$C284,'2013Figures'!$E:$E,$B$1)</f>
        <v>0</v>
      </c>
      <c r="E284" s="9">
        <f>SUMIFS('2013Figures'!$J:$J,'2013Figures'!$C:$C,$A284,'2013Figures'!$H:$H,$B284,'2013Figures'!$I:$I,$C284,'2013Figures'!$B:$B,"BrokerToCy",'2013Figures'!$G:$G,"E1",'2013Figures'!$E:$E,$B$1)</f>
        <v>0</v>
      </c>
      <c r="F284" s="9">
        <f>SUMIFS('2013Figures'!$J:$J,'2013Figures'!$C:$C,$A284,'2013Figures'!$H:$H,$B284,'2013Figures'!$I:$I,$C284,'2013Figures'!$B:$B,"BrokerToCy",'2013Figures'!$G:$G,"P1",'2013Figures'!$E:$E,$B$1)</f>
        <v>0</v>
      </c>
      <c r="G284" s="9">
        <f>SUMIFS('2013Figures'!$J:$J,'2013Figures'!$C:$C,$A284,'2013Figures'!$H:$H,$B284,'2013Figures'!$I:$I,$C284,'2013Figures'!$B:$B,"CyToBroker",'2013Figures'!$G:$G,"E1",'2013Figures'!$E:$E,$B$1)</f>
        <v>0</v>
      </c>
      <c r="H284" s="9">
        <f>SUMIFS('2013Figures'!$J:$J,'2013Figures'!$C:$C,$A284,'2013Figures'!$H:$H,$B284,'2013Figures'!$I:$I,$C284,'2013Figures'!$B:$B,"CyToBroker",'2013Figures'!$G:$G,"P1",'2013Figures'!$E:$E,$B$1)</f>
        <v>0</v>
      </c>
      <c r="I284" s="30"/>
      <c r="J284" s="31">
        <v>201301</v>
      </c>
      <c r="K284" s="30"/>
      <c r="L284" s="42">
        <f>SUMIFS('2012Figures'!$J:$J,'2012Figures'!$C:$C,$A284,'2012Figures'!$H:$H,$B284,'2012Figures'!$I:$I,$C284,'2012Figures'!$E:$E,$B$1)</f>
        <v>0</v>
      </c>
      <c r="M284" s="52">
        <f>SUMIFS('2012Figures'!$J:$J,'2012Figures'!$C:$C,$A284,'2012Figures'!$H:$H,$B284,'2012Figures'!$I:$I,$C284,'2012Figures'!$B:$B,"BrokerToCy",'2012Figures'!$G:$G,"E1",'2012Figures'!$E:$E,$B$1)</f>
        <v>0</v>
      </c>
      <c r="N284" s="52">
        <f>SUMIFS('2012Figures'!$J:$J,'2012Figures'!$C:$C,$A284,'2012Figures'!$H:$H,$B284,'2012Figures'!$I:$I,$C284,'2012Figures'!$B:$B,"BrokerToCy",'2012Figures'!$G:$G,"P1",'2012Figures'!$E:$E,$B$1)</f>
        <v>0</v>
      </c>
      <c r="O284" s="52">
        <f>SUMIFS('2012Figures'!$J:$J,'2012Figures'!$C:$C,$A284,'2012Figures'!$H:$H,$B284,'2012Figures'!$I:$I,$C284,'2012Figures'!$B:$B,"CyToBroker",'2012Figures'!$G:$G,"E1",'2012Figures'!$E:$E,$B$1)</f>
        <v>0</v>
      </c>
      <c r="P284" s="52">
        <f>SUMIFS('2012Figures'!$J:$J,'2012Figures'!$C:$C,$A284,'2012Figures'!$H:$H,$B284,'2012Figures'!$I:$I,$C284,'2012Figures'!$B:$B,"CyToBroker",'2012Figures'!$G:$G,"P1",'2012Figures'!$E:$E,$B$1)</f>
        <v>0</v>
      </c>
      <c r="Q284" s="30"/>
      <c r="R284" s="46" t="str">
        <f t="shared" si="29"/>
        <v/>
      </c>
      <c r="S284" s="46" t="str">
        <f t="shared" si="29"/>
        <v/>
      </c>
      <c r="T284" s="46" t="str">
        <f t="shared" si="29"/>
        <v/>
      </c>
      <c r="U284" s="46" t="str">
        <f t="shared" si="29"/>
        <v/>
      </c>
      <c r="V284" s="46" t="str">
        <f t="shared" si="29"/>
        <v/>
      </c>
    </row>
    <row r="285" spans="1:22" x14ac:dyDescent="0.2">
      <c r="A285" s="1">
        <v>205</v>
      </c>
      <c r="B285" s="1" t="s">
        <v>27</v>
      </c>
      <c r="C285" s="8">
        <v>3</v>
      </c>
      <c r="D285" s="29">
        <f>SUMIFS('2013Figures'!$J:$J,'2013Figures'!$C:$C,$A285,'2013Figures'!$H:$H,$B285,'2013Figures'!$I:$I,$C285,'2013Figures'!$E:$E,$B$1)</f>
        <v>0</v>
      </c>
      <c r="E285" s="9">
        <f>SUMIFS('2013Figures'!$J:$J,'2013Figures'!$C:$C,$A285,'2013Figures'!$H:$H,$B285,'2013Figures'!$I:$I,$C285,'2013Figures'!$B:$B,"BrokerToCy",'2013Figures'!$G:$G,"E1",'2013Figures'!$E:$E,$B$1)</f>
        <v>0</v>
      </c>
      <c r="F285" s="9">
        <f>SUMIFS('2013Figures'!$J:$J,'2013Figures'!$C:$C,$A285,'2013Figures'!$H:$H,$B285,'2013Figures'!$I:$I,$C285,'2013Figures'!$B:$B,"BrokerToCy",'2013Figures'!$G:$G,"P1",'2013Figures'!$E:$E,$B$1)</f>
        <v>0</v>
      </c>
      <c r="G285" s="9">
        <f>SUMIFS('2013Figures'!$J:$J,'2013Figures'!$C:$C,$A285,'2013Figures'!$H:$H,$B285,'2013Figures'!$I:$I,$C285,'2013Figures'!$B:$B,"CyToBroker",'2013Figures'!$G:$G,"E1",'2013Figures'!$E:$E,$B$1)</f>
        <v>0</v>
      </c>
      <c r="H285" s="9">
        <f>SUMIFS('2013Figures'!$J:$J,'2013Figures'!$C:$C,$A285,'2013Figures'!$H:$H,$B285,'2013Figures'!$I:$I,$C285,'2013Figures'!$B:$B,"CyToBroker",'2013Figures'!$G:$G,"P1",'2013Figures'!$E:$E,$B$1)</f>
        <v>0</v>
      </c>
      <c r="J285" s="8">
        <v>201201</v>
      </c>
      <c r="L285" s="42">
        <f>SUMIFS('2012Figures'!$J:$J,'2012Figures'!$C:$C,$A285,'2012Figures'!$H:$H,$B285,'2012Figures'!$I:$I,$C285,'2012Figures'!$E:$E,$B$1)</f>
        <v>0</v>
      </c>
      <c r="M285" s="52">
        <f>SUMIFS('2012Figures'!$J:$J,'2012Figures'!$C:$C,$A285,'2012Figures'!$H:$H,$B285,'2012Figures'!$I:$I,$C285,'2012Figures'!$B:$B,"BrokerToCy",'2012Figures'!$G:$G,"E1",'2012Figures'!$E:$E,$B$1)</f>
        <v>0</v>
      </c>
      <c r="N285" s="52">
        <f>SUMIFS('2012Figures'!$J:$J,'2012Figures'!$C:$C,$A285,'2012Figures'!$H:$H,$B285,'2012Figures'!$I:$I,$C285,'2012Figures'!$B:$B,"BrokerToCy",'2012Figures'!$G:$G,"P1",'2012Figures'!$E:$E,$B$1)</f>
        <v>0</v>
      </c>
      <c r="O285" s="52">
        <f>SUMIFS('2012Figures'!$J:$J,'2012Figures'!$C:$C,$A285,'2012Figures'!$H:$H,$B285,'2012Figures'!$I:$I,$C285,'2012Figures'!$B:$B,"CyToBroker",'2012Figures'!$G:$G,"E1",'2012Figures'!$E:$E,$B$1)</f>
        <v>0</v>
      </c>
      <c r="P285" s="52">
        <f>SUMIFS('2012Figures'!$J:$J,'2012Figures'!$C:$C,$A285,'2012Figures'!$H:$H,$B285,'2012Figures'!$I:$I,$C285,'2012Figures'!$B:$B,"CyToBroker",'2012Figures'!$G:$G,"P1",'2012Figures'!$E:$E,$B$1)</f>
        <v>0</v>
      </c>
      <c r="R285" s="46" t="str">
        <f t="shared" si="29"/>
        <v/>
      </c>
      <c r="S285" s="46" t="str">
        <f t="shared" si="29"/>
        <v/>
      </c>
      <c r="T285" s="46" t="str">
        <f t="shared" si="29"/>
        <v/>
      </c>
      <c r="U285" s="46" t="str">
        <f t="shared" si="29"/>
        <v/>
      </c>
      <c r="V285" s="46" t="str">
        <f t="shared" si="29"/>
        <v/>
      </c>
    </row>
    <row r="286" spans="1:22" x14ac:dyDescent="0.2">
      <c r="A286" s="1">
        <v>205</v>
      </c>
      <c r="B286" s="1" t="s">
        <v>27</v>
      </c>
      <c r="C286" s="8">
        <v>2</v>
      </c>
      <c r="D286" s="29">
        <f>SUMIFS('2013Figures'!$J:$J,'2013Figures'!$C:$C,$A286,'2013Figures'!$H:$H,$B286,'2013Figures'!$I:$I,$C286,'2013Figures'!$E:$E,$B$1)</f>
        <v>0</v>
      </c>
      <c r="E286" s="9">
        <f>SUMIFS('2013Figures'!$J:$J,'2013Figures'!$C:$C,$A286,'2013Figures'!$H:$H,$B286,'2013Figures'!$I:$I,$C286,'2013Figures'!$B:$B,"BrokerToCy",'2013Figures'!$G:$G,"E1",'2013Figures'!$E:$E,$B$1)</f>
        <v>0</v>
      </c>
      <c r="F286" s="9">
        <f>SUMIFS('2013Figures'!$J:$J,'2013Figures'!$C:$C,$A286,'2013Figures'!$H:$H,$B286,'2013Figures'!$I:$I,$C286,'2013Figures'!$B:$B,"BrokerToCy",'2013Figures'!$G:$G,"P1",'2013Figures'!$E:$E,$B$1)</f>
        <v>0</v>
      </c>
      <c r="G286" s="9">
        <f>SUMIFS('2013Figures'!$J:$J,'2013Figures'!$C:$C,$A286,'2013Figures'!$H:$H,$B286,'2013Figures'!$I:$I,$C286,'2013Figures'!$B:$B,"CyToBroker",'2013Figures'!$G:$G,"E1",'2013Figures'!$E:$E,$B$1)</f>
        <v>0</v>
      </c>
      <c r="H286" s="9">
        <f>SUMIFS('2013Figures'!$J:$J,'2013Figures'!$C:$C,$A286,'2013Figures'!$H:$H,$B286,'2013Figures'!$I:$I,$C286,'2013Figures'!$B:$B,"CyToBroker",'2013Figures'!$G:$G,"P1",'2013Figures'!$E:$E,$B$1)</f>
        <v>0</v>
      </c>
      <c r="J286" s="8">
        <v>201101</v>
      </c>
      <c r="L286" s="42">
        <f>SUMIFS('2012Figures'!$J:$J,'2012Figures'!$C:$C,$A286,'2012Figures'!$H:$H,$B286,'2012Figures'!$I:$I,$C286,'2012Figures'!$E:$E,$B$1)</f>
        <v>0</v>
      </c>
      <c r="M286" s="52">
        <f>SUMIFS('2012Figures'!$J:$J,'2012Figures'!$C:$C,$A286,'2012Figures'!$H:$H,$B286,'2012Figures'!$I:$I,$C286,'2012Figures'!$B:$B,"BrokerToCy",'2012Figures'!$G:$G,"E1",'2012Figures'!$E:$E,$B$1)</f>
        <v>0</v>
      </c>
      <c r="N286" s="52">
        <f>SUMIFS('2012Figures'!$J:$J,'2012Figures'!$C:$C,$A286,'2012Figures'!$H:$H,$B286,'2012Figures'!$I:$I,$C286,'2012Figures'!$B:$B,"BrokerToCy",'2012Figures'!$G:$G,"P1",'2012Figures'!$E:$E,$B$1)</f>
        <v>0</v>
      </c>
      <c r="O286" s="52">
        <f>SUMIFS('2012Figures'!$J:$J,'2012Figures'!$C:$C,$A286,'2012Figures'!$H:$H,$B286,'2012Figures'!$I:$I,$C286,'2012Figures'!$B:$B,"CyToBroker",'2012Figures'!$G:$G,"E1",'2012Figures'!$E:$E,$B$1)</f>
        <v>0</v>
      </c>
      <c r="P286" s="52">
        <f>SUMIFS('2012Figures'!$J:$J,'2012Figures'!$C:$C,$A286,'2012Figures'!$H:$H,$B286,'2012Figures'!$I:$I,$C286,'2012Figures'!$B:$B,"CyToBroker",'2012Figures'!$G:$G,"P1",'2012Figures'!$E:$E,$B$1)</f>
        <v>0</v>
      </c>
      <c r="R286" s="46" t="str">
        <f t="shared" si="29"/>
        <v/>
      </c>
      <c r="S286" s="46" t="str">
        <f t="shared" si="29"/>
        <v/>
      </c>
      <c r="T286" s="46" t="str">
        <f t="shared" si="29"/>
        <v/>
      </c>
      <c r="U286" s="46" t="str">
        <f t="shared" si="29"/>
        <v/>
      </c>
      <c r="V286" s="46" t="str">
        <f t="shared" si="29"/>
        <v/>
      </c>
    </row>
    <row r="287" spans="1:22" x14ac:dyDescent="0.2">
      <c r="A287" s="1">
        <v>205</v>
      </c>
      <c r="B287" s="1" t="s">
        <v>27</v>
      </c>
      <c r="C287" s="8">
        <v>1</v>
      </c>
      <c r="D287" s="29">
        <f>SUMIFS('2013Figures'!$J:$J,'2013Figures'!$C:$C,$A287,'2013Figures'!$H:$H,$B287,'2013Figures'!$I:$I,$C287,'2013Figures'!$E:$E,$B$1)</f>
        <v>0</v>
      </c>
      <c r="E287" s="9">
        <f>SUMIFS('2013Figures'!$J:$J,'2013Figures'!$C:$C,$A287,'2013Figures'!$H:$H,$B287,'2013Figures'!$I:$I,$C287,'2013Figures'!$B:$B,"BrokerToCy",'2013Figures'!$G:$G,"E1",'2013Figures'!$E:$E,$B$1)</f>
        <v>0</v>
      </c>
      <c r="F287" s="9">
        <f>SUMIFS('2013Figures'!$J:$J,'2013Figures'!$C:$C,$A287,'2013Figures'!$H:$H,$B287,'2013Figures'!$I:$I,$C287,'2013Figures'!$B:$B,"BrokerToCy",'2013Figures'!$G:$G,"P1",'2013Figures'!$E:$E,$B$1)</f>
        <v>0</v>
      </c>
      <c r="G287" s="9">
        <f>SUMIFS('2013Figures'!$J:$J,'2013Figures'!$C:$C,$A287,'2013Figures'!$H:$H,$B287,'2013Figures'!$I:$I,$C287,'2013Figures'!$B:$B,"CyToBroker",'2013Figures'!$G:$G,"E1",'2013Figures'!$E:$E,$B$1)</f>
        <v>0</v>
      </c>
      <c r="H287" s="9">
        <f>SUMIFS('2013Figures'!$J:$J,'2013Figures'!$C:$C,$A287,'2013Figures'!$H:$H,$B287,'2013Figures'!$I:$I,$C287,'2013Figures'!$B:$B,"CyToBroker",'2013Figures'!$G:$G,"P1",'2013Figures'!$E:$E,$B$1)</f>
        <v>0</v>
      </c>
      <c r="J287" s="8">
        <v>200901</v>
      </c>
      <c r="L287" s="42">
        <f>SUMIFS('2012Figures'!$J:$J,'2012Figures'!$C:$C,$A287,'2012Figures'!$H:$H,$B287,'2012Figures'!$I:$I,$C287,'2012Figures'!$E:$E,$B$1)</f>
        <v>0</v>
      </c>
      <c r="M287" s="52">
        <f>SUMIFS('2012Figures'!$J:$J,'2012Figures'!$C:$C,$A287,'2012Figures'!$H:$H,$B287,'2012Figures'!$I:$I,$C287,'2012Figures'!$B:$B,"BrokerToCy",'2012Figures'!$G:$G,"E1",'2012Figures'!$E:$E,$B$1)</f>
        <v>0</v>
      </c>
      <c r="N287" s="52">
        <f>SUMIFS('2012Figures'!$J:$J,'2012Figures'!$C:$C,$A287,'2012Figures'!$H:$H,$B287,'2012Figures'!$I:$I,$C287,'2012Figures'!$B:$B,"BrokerToCy",'2012Figures'!$G:$G,"P1",'2012Figures'!$E:$E,$B$1)</f>
        <v>0</v>
      </c>
      <c r="O287" s="52">
        <f>SUMIFS('2012Figures'!$J:$J,'2012Figures'!$C:$C,$A287,'2012Figures'!$H:$H,$B287,'2012Figures'!$I:$I,$C287,'2012Figures'!$B:$B,"CyToBroker",'2012Figures'!$G:$G,"E1",'2012Figures'!$E:$E,$B$1)</f>
        <v>0</v>
      </c>
      <c r="P287" s="52">
        <f>SUMIFS('2012Figures'!$J:$J,'2012Figures'!$C:$C,$A287,'2012Figures'!$H:$H,$B287,'2012Figures'!$I:$I,$C287,'2012Figures'!$B:$B,"CyToBroker",'2012Figures'!$G:$G,"P1",'2012Figures'!$E:$E,$B$1)</f>
        <v>0</v>
      </c>
      <c r="R287" s="46" t="str">
        <f t="shared" si="29"/>
        <v/>
      </c>
      <c r="S287" s="46" t="str">
        <f t="shared" si="29"/>
        <v/>
      </c>
      <c r="T287" s="46" t="str">
        <f t="shared" si="29"/>
        <v/>
      </c>
      <c r="U287" s="46" t="str">
        <f t="shared" si="29"/>
        <v/>
      </c>
      <c r="V287" s="46" t="str">
        <f t="shared" si="29"/>
        <v/>
      </c>
    </row>
    <row r="288" spans="1:22" x14ac:dyDescent="0.2">
      <c r="A288" s="1">
        <v>205</v>
      </c>
      <c r="B288" s="1" t="s">
        <v>27</v>
      </c>
      <c r="D288" s="29">
        <f>SUMIFS('2013Figures'!$J:$J,'2013Figures'!$C:$C,$A288,'2013Figures'!$I:$I,"",'2013Figures'!$E:$E,$B$1)</f>
        <v>0</v>
      </c>
      <c r="E288" s="9">
        <f>SUMIFS('2013Figures'!$J:$J,'2013Figures'!$C:$C,$A288,'2013Figures'!$I:$I,"",'2013Figures'!$B:$B,"BrokerToCy",'2013Figures'!$G:$G,"E1",'2013Figures'!$E:$E,$B$1)</f>
        <v>0</v>
      </c>
      <c r="F288" s="9">
        <f>SUMIFS('2013Figures'!$J:$J,'2013Figures'!$C:$C,$A288,'2013Figures'!$I:$I,"",'2013Figures'!$B:$B,"BrokerToCy",'2013Figures'!$G:$G,"P1",'2013Figures'!$E:$E,$B$1)</f>
        <v>0</v>
      </c>
      <c r="G288" s="9">
        <f>SUMIFS('2013Figures'!$J:$J,'2013Figures'!$C:$C,$A288,'2013Figures'!$I:$I,"",'2013Figures'!$B:$B,"CyToBroker",'2013Figures'!$G:$G,"E1",'2013Figures'!$E:$E,$B$1)</f>
        <v>0</v>
      </c>
      <c r="H288" s="9">
        <f>SUMIFS('2013Figures'!$J:$J,'2013Figures'!$C:$C,$A288,'2013Figures'!$I:$I,"",'2013Figures'!$B:$B,"CyToBroker",'2013Figures'!$G:$G,"P1",'2013Figures'!$E:$E,$B$1)</f>
        <v>0</v>
      </c>
      <c r="J288" s="8" t="s">
        <v>131</v>
      </c>
      <c r="L288" s="42">
        <f>SUMIFS('2012Figures'!$J:$J,'2012Figures'!$C:$C,$A288,'2012Figures'!$I:$I,"",'2012Figures'!$E:$E,$B$1)</f>
        <v>0</v>
      </c>
      <c r="M288" s="52">
        <f>SUMIFS('2012Figures'!$J:$J,'2012Figures'!$C:$C,$A288,'2012Figures'!$I:$I,"",'2012Figures'!$B:$B,"BrokerToCy",'2012Figures'!$G:$G,"E1",'2012Figures'!$E:$E,$B$1)</f>
        <v>0</v>
      </c>
      <c r="N288" s="52">
        <f>SUMIFS('2012Figures'!$J:$J,'2012Figures'!$C:$C,$A288,'2012Figures'!$I:$I,"",'2012Figures'!$B:$B,"BrokerToCy",'2012Figures'!$G:$G,"P1",'2012Figures'!$E:$E,$B$1)</f>
        <v>0</v>
      </c>
      <c r="O288" s="52">
        <f>SUMIFS('2012Figures'!$J:$J,'2012Figures'!$C:$C,$A288,'2012Figures'!$I:$I,"",'2012Figures'!$B:$B,"CyToBroker",'2012Figures'!$G:$G,"E1",'2012Figures'!$E:$E,$B$1)</f>
        <v>0</v>
      </c>
      <c r="P288" s="52">
        <f>SUMIFS('2012Figures'!$J:$J,'2012Figures'!$C:$C,$A288,'2012Figures'!$I:$I,"",'2012Figures'!$B:$B,"CyToBroker",'2012Figures'!$G:$G,"P1",'2012Figures'!$E:$E,$B$1)</f>
        <v>0</v>
      </c>
      <c r="R288" s="46" t="str">
        <f t="shared" si="29"/>
        <v/>
      </c>
      <c r="S288" s="46" t="str">
        <f t="shared" si="29"/>
        <v/>
      </c>
      <c r="T288" s="46" t="str">
        <f t="shared" si="29"/>
        <v/>
      </c>
      <c r="U288" s="46" t="str">
        <f t="shared" si="29"/>
        <v/>
      </c>
      <c r="V288" s="46" t="str">
        <f t="shared" si="29"/>
        <v/>
      </c>
    </row>
    <row r="289" spans="1:22" x14ac:dyDescent="0.2">
      <c r="A289" s="21"/>
      <c r="B289" s="21" t="s">
        <v>92</v>
      </c>
      <c r="C289" s="22"/>
      <c r="D289" s="23">
        <f>SUM(E289:H289)</f>
        <v>0</v>
      </c>
      <c r="E289" s="23">
        <f>SUM(E283:E288)</f>
        <v>0</v>
      </c>
      <c r="F289" s="23">
        <f>SUM(F283:F288)</f>
        <v>0</v>
      </c>
      <c r="G289" s="23">
        <f>SUM(G283:G288)</f>
        <v>0</v>
      </c>
      <c r="H289" s="23">
        <f>SUM(H283:H288)</f>
        <v>0</v>
      </c>
      <c r="I289" s="21"/>
      <c r="J289" s="22"/>
      <c r="K289" s="21"/>
      <c r="L289" s="43">
        <f>SUM(M289:P289)</f>
        <v>0</v>
      </c>
      <c r="M289" s="43">
        <f>SUM(M283:M288)</f>
        <v>0</v>
      </c>
      <c r="N289" s="43">
        <f>SUM(N283:N288)</f>
        <v>0</v>
      </c>
      <c r="O289" s="43">
        <f>SUM(O283:O288)</f>
        <v>0</v>
      </c>
      <c r="P289" s="43">
        <f>SUM(P283:P288)</f>
        <v>0</v>
      </c>
      <c r="Q289" s="21"/>
      <c r="R289" s="21"/>
      <c r="S289" s="21"/>
      <c r="T289" s="21"/>
      <c r="U289" s="21"/>
      <c r="V289" s="21"/>
    </row>
    <row r="290" spans="1:22" x14ac:dyDescent="0.2">
      <c r="A290" s="28">
        <v>206</v>
      </c>
      <c r="B290" s="28" t="s">
        <v>29</v>
      </c>
      <c r="C290" s="17" t="s">
        <v>88</v>
      </c>
      <c r="D290" s="18">
        <f>SUMIFS('2013Figures'!$J:$J,'2013Figures'!$C:$C,$A290,'2013Figures'!$E:$E,$B$1)</f>
        <v>0</v>
      </c>
      <c r="E290" s="18">
        <f>SUMIFS('2013Figures'!$J:$J,'2013Figures'!$C:$C,$A290,'2013Figures'!$B:$B,"BrokerToCy",'2013Figures'!$G:$G,"E1",'2013Figures'!$E:$E,$B$1)</f>
        <v>0</v>
      </c>
      <c r="F290" s="18">
        <f>SUMIFS('2013Figures'!$J:$J,'2013Figures'!$C:$C,$A290,'2013Figures'!$B:$B,"BrokerToCy",'2013Figures'!$G:$G,"P1",'2013Figures'!$E:$E,$B$1)</f>
        <v>0</v>
      </c>
      <c r="G290" s="18">
        <f>SUMIFS('2013Figures'!$J:$J,'2013Figures'!$C:$C,$A290,'2013Figures'!$B:$B,"CyToBroker",'2013Figures'!$G:$G,"E1",'2013Figures'!$E:$E,$B$1)</f>
        <v>0</v>
      </c>
      <c r="H290" s="18">
        <f>SUMIFS('2013Figures'!$J:$J,'2013Figures'!$C:$C,$A290,'2013Figures'!$B:$B,"CyToBroker",'2013Figures'!$G:$G,"P1",'2013Figures'!$E:$E,$B$1)</f>
        <v>0</v>
      </c>
      <c r="I290" s="28"/>
      <c r="J290" s="17"/>
      <c r="K290" s="28"/>
      <c r="L290" s="50">
        <f>SUMIFS('2012Figures'!$J:$J,'2012Figures'!$C:$C,$A290,'2012Figures'!$E:$E,$B$1)</f>
        <v>0</v>
      </c>
      <c r="M290" s="50">
        <f>SUMIFS('2012Figures'!$J:$J,'2012Figures'!$C:$C,$A290,'2012Figures'!$B:$B,"BrokerToCy",'2012Figures'!$G:$G,"E1",'2012Figures'!$E:$E,$B$1)</f>
        <v>0</v>
      </c>
      <c r="N290" s="50">
        <f>SUMIFS('2012Figures'!$J:$J,'2012Figures'!$C:$C,$A290,'2012Figures'!$B:$B,"BrokerToCy",'2012Figures'!$G:$G,"P1",'2012Figures'!$E:$E,$B$1)</f>
        <v>0</v>
      </c>
      <c r="O290" s="50">
        <f>SUMIFS('2012Figures'!$J:$J,'2012Figures'!$C:$C,$A290,'2012Figures'!$B:$B,"CyToBroker",'2012Figures'!$G:$G,"E1",'2012Figures'!$E:$E,$B$1)</f>
        <v>0</v>
      </c>
      <c r="P290" s="50">
        <f>SUMIFS('2012Figures'!$J:$J,'2012Figures'!$C:$C,$A290,'2012Figures'!$B:$B,"CyToBroker",'2012Figures'!$G:$G,"P1",'2012Figures'!$E:$E,$B$1)</f>
        <v>0</v>
      </c>
      <c r="Q290" s="28"/>
      <c r="R290" s="46" t="str">
        <f t="shared" si="29"/>
        <v/>
      </c>
      <c r="S290" s="46" t="str">
        <f t="shared" si="29"/>
        <v/>
      </c>
      <c r="T290" s="46" t="str">
        <f t="shared" si="29"/>
        <v/>
      </c>
      <c r="U290" s="46" t="str">
        <f t="shared" si="29"/>
        <v/>
      </c>
      <c r="V290" s="46" t="str">
        <f t="shared" si="29"/>
        <v/>
      </c>
    </row>
    <row r="291" spans="1:22" x14ac:dyDescent="0.2">
      <c r="A291" s="1">
        <v>206</v>
      </c>
      <c r="B291" s="1" t="s">
        <v>29</v>
      </c>
      <c r="C291" s="8">
        <v>5</v>
      </c>
      <c r="D291" s="29">
        <f>SUMIFS('2013Figures'!$J:$J,'2013Figures'!$C:$C,$A291,'2013Figures'!$H:$H,$B291,'2013Figures'!$I:$I,$C291,'2013Figures'!$E:$E,$B$1)</f>
        <v>0</v>
      </c>
      <c r="E291" s="9">
        <f>SUMIFS('2013Figures'!$J:$J,'2013Figures'!$C:$C,$A291,'2013Figures'!$H:$H,$B291,'2013Figures'!$I:$I,$C291,'2013Figures'!$B:$B,"BrokerToCy",'2013Figures'!$G:$G,"E1",'2013Figures'!$E:$E,$B$1)</f>
        <v>0</v>
      </c>
      <c r="F291" s="9">
        <f>SUMIFS('2013Figures'!$J:$J,'2013Figures'!$C:$C,$A291,'2013Figures'!$H:$H,$B291,'2013Figures'!$I:$I,$C291,'2013Figures'!$B:$B,"BrokerToCy",'2013Figures'!$G:$G,"P1",'2013Figures'!$E:$E,$B$1)</f>
        <v>0</v>
      </c>
      <c r="G291" s="9">
        <f>SUMIFS('2013Figures'!$J:$J,'2013Figures'!$C:$C,$A291,'2013Figures'!$H:$H,$B291,'2013Figures'!$I:$I,$C291,'2013Figures'!$B:$B,"CyToBroker",'2013Figures'!$G:$G,"E1",'2013Figures'!$E:$E,$B$1)</f>
        <v>0</v>
      </c>
      <c r="H291" s="9">
        <f>SUMIFS('2013Figures'!$J:$J,'2013Figures'!$C:$C,$A291,'2013Figures'!$H:$H,$B291,'2013Figures'!$I:$I,$C291,'2013Figures'!$B:$B,"CyToBroker",'2013Figures'!$G:$G,"P1",'2013Figures'!$E:$E,$B$1)</f>
        <v>0</v>
      </c>
      <c r="J291" s="8">
        <v>201501</v>
      </c>
      <c r="L291" s="42">
        <f>SUMIFS('2012Figures'!$J:$J,'2012Figures'!$C:$C,$A291,'2012Figures'!$H:$H,$B291,'2012Figures'!$I:$I,$C291,'2012Figures'!$E:$E,$B$1)</f>
        <v>0</v>
      </c>
      <c r="M291" s="52">
        <f>SUMIFS('2012Figures'!$J:$J,'2012Figures'!$C:$C,$A291,'2012Figures'!$H:$H,$B291,'2012Figures'!$I:$I,$C291,'2012Figures'!$B:$B,"BrokerToCy",'2012Figures'!$G:$G,"E1",'2012Figures'!$E:$E,$B$1)</f>
        <v>0</v>
      </c>
      <c r="N291" s="52">
        <f>SUMIFS('2012Figures'!$J:$J,'2012Figures'!$C:$C,$A291,'2012Figures'!$H:$H,$B291,'2012Figures'!$I:$I,$C291,'2012Figures'!$B:$B,"BrokerToCy",'2012Figures'!$G:$G,"P1",'2012Figures'!$E:$E,$B$1)</f>
        <v>0</v>
      </c>
      <c r="O291" s="52">
        <f>SUMIFS('2012Figures'!$J:$J,'2012Figures'!$C:$C,$A291,'2012Figures'!$H:$H,$B291,'2012Figures'!$I:$I,$C291,'2012Figures'!$B:$B,"CyToBroker",'2012Figures'!$G:$G,"E1",'2012Figures'!$E:$E,$B$1)</f>
        <v>0</v>
      </c>
      <c r="P291" s="52">
        <f>SUMIFS('2012Figures'!$J:$J,'2012Figures'!$C:$C,$A291,'2012Figures'!$H:$H,$B291,'2012Figures'!$I:$I,$C291,'2012Figures'!$B:$B,"CyToBroker",'2012Figures'!$G:$G,"P1",'2012Figures'!$E:$E,$B$1)</f>
        <v>0</v>
      </c>
      <c r="R291" s="46" t="str">
        <f t="shared" si="29"/>
        <v/>
      </c>
      <c r="S291" s="46" t="str">
        <f t="shared" si="29"/>
        <v/>
      </c>
      <c r="T291" s="46" t="str">
        <f t="shared" si="29"/>
        <v/>
      </c>
      <c r="U291" s="46" t="str">
        <f t="shared" si="29"/>
        <v/>
      </c>
      <c r="V291" s="46" t="str">
        <f t="shared" si="29"/>
        <v/>
      </c>
    </row>
    <row r="292" spans="1:22" x14ac:dyDescent="0.2">
      <c r="A292" s="1">
        <v>206</v>
      </c>
      <c r="B292" s="1" t="s">
        <v>29</v>
      </c>
      <c r="C292" s="8">
        <v>4</v>
      </c>
      <c r="D292" s="29">
        <f>SUMIFS('2013Figures'!$J:$J,'2013Figures'!$C:$C,$A292,'2013Figures'!$H:$H,$B292,'2013Figures'!$I:$I,$C292,'2013Figures'!$E:$E,$B$1)</f>
        <v>0</v>
      </c>
      <c r="E292" s="9">
        <f>SUMIFS('2013Figures'!$J:$J,'2013Figures'!$C:$C,$A292,'2013Figures'!$H:$H,$B292,'2013Figures'!$I:$I,$C292,'2013Figures'!$B:$B,"BrokerToCy",'2013Figures'!$G:$G,"E1",'2013Figures'!$E:$E,$B$1)</f>
        <v>0</v>
      </c>
      <c r="F292" s="9">
        <f>SUMIFS('2013Figures'!$J:$J,'2013Figures'!$C:$C,$A292,'2013Figures'!$H:$H,$B292,'2013Figures'!$I:$I,$C292,'2013Figures'!$B:$B,"BrokerToCy",'2013Figures'!$G:$G,"P1",'2013Figures'!$E:$E,$B$1)</f>
        <v>0</v>
      </c>
      <c r="G292" s="9">
        <f>SUMIFS('2013Figures'!$J:$J,'2013Figures'!$C:$C,$A292,'2013Figures'!$H:$H,$B292,'2013Figures'!$I:$I,$C292,'2013Figures'!$B:$B,"CyToBroker",'2013Figures'!$G:$G,"E1",'2013Figures'!$E:$E,$B$1)</f>
        <v>0</v>
      </c>
      <c r="H292" s="9">
        <f>SUMIFS('2013Figures'!$J:$J,'2013Figures'!$C:$C,$A292,'2013Figures'!$H:$H,$B292,'2013Figures'!$I:$I,$C292,'2013Figures'!$B:$B,"CyToBroker",'2013Figures'!$G:$G,"P1",'2013Figures'!$E:$E,$B$1)</f>
        <v>0</v>
      </c>
      <c r="I292" s="30"/>
      <c r="J292" s="31">
        <v>201301</v>
      </c>
      <c r="K292" s="30"/>
      <c r="L292" s="42">
        <f>SUMIFS('2012Figures'!$J:$J,'2012Figures'!$C:$C,$A292,'2012Figures'!$H:$H,$B292,'2012Figures'!$I:$I,$C292,'2012Figures'!$E:$E,$B$1)</f>
        <v>0</v>
      </c>
      <c r="M292" s="52">
        <f>SUMIFS('2012Figures'!$J:$J,'2012Figures'!$C:$C,$A292,'2012Figures'!$H:$H,$B292,'2012Figures'!$I:$I,$C292,'2012Figures'!$B:$B,"BrokerToCy",'2012Figures'!$G:$G,"E1",'2012Figures'!$E:$E,$B$1)</f>
        <v>0</v>
      </c>
      <c r="N292" s="52">
        <f>SUMIFS('2012Figures'!$J:$J,'2012Figures'!$C:$C,$A292,'2012Figures'!$H:$H,$B292,'2012Figures'!$I:$I,$C292,'2012Figures'!$B:$B,"BrokerToCy",'2012Figures'!$G:$G,"P1",'2012Figures'!$E:$E,$B$1)</f>
        <v>0</v>
      </c>
      <c r="O292" s="52">
        <f>SUMIFS('2012Figures'!$J:$J,'2012Figures'!$C:$C,$A292,'2012Figures'!$H:$H,$B292,'2012Figures'!$I:$I,$C292,'2012Figures'!$B:$B,"CyToBroker",'2012Figures'!$G:$G,"E1",'2012Figures'!$E:$E,$B$1)</f>
        <v>0</v>
      </c>
      <c r="P292" s="52">
        <f>SUMIFS('2012Figures'!$J:$J,'2012Figures'!$C:$C,$A292,'2012Figures'!$H:$H,$B292,'2012Figures'!$I:$I,$C292,'2012Figures'!$B:$B,"CyToBroker",'2012Figures'!$G:$G,"P1",'2012Figures'!$E:$E,$B$1)</f>
        <v>0</v>
      </c>
      <c r="Q292" s="30"/>
      <c r="R292" s="46" t="str">
        <f t="shared" si="29"/>
        <v/>
      </c>
      <c r="S292" s="46" t="str">
        <f t="shared" si="29"/>
        <v/>
      </c>
      <c r="T292" s="46" t="str">
        <f t="shared" si="29"/>
        <v/>
      </c>
      <c r="U292" s="46" t="str">
        <f t="shared" si="29"/>
        <v/>
      </c>
      <c r="V292" s="46" t="str">
        <f t="shared" si="29"/>
        <v/>
      </c>
    </row>
    <row r="293" spans="1:22" x14ac:dyDescent="0.2">
      <c r="A293" s="1">
        <v>206</v>
      </c>
      <c r="B293" s="1" t="s">
        <v>29</v>
      </c>
      <c r="C293" s="8">
        <v>3</v>
      </c>
      <c r="D293" s="29">
        <f>SUMIFS('2013Figures'!$J:$J,'2013Figures'!$C:$C,$A293,'2013Figures'!$H:$H,$B293,'2013Figures'!$I:$I,$C293,'2013Figures'!$E:$E,$B$1)</f>
        <v>0</v>
      </c>
      <c r="E293" s="9">
        <f>SUMIFS('2013Figures'!$J:$J,'2013Figures'!$C:$C,$A293,'2013Figures'!$H:$H,$B293,'2013Figures'!$I:$I,$C293,'2013Figures'!$B:$B,"BrokerToCy",'2013Figures'!$G:$G,"E1",'2013Figures'!$E:$E,$B$1)</f>
        <v>0</v>
      </c>
      <c r="F293" s="9">
        <f>SUMIFS('2013Figures'!$J:$J,'2013Figures'!$C:$C,$A293,'2013Figures'!$H:$H,$B293,'2013Figures'!$I:$I,$C293,'2013Figures'!$B:$B,"BrokerToCy",'2013Figures'!$G:$G,"P1",'2013Figures'!$E:$E,$B$1)</f>
        <v>0</v>
      </c>
      <c r="G293" s="9">
        <f>SUMIFS('2013Figures'!$J:$J,'2013Figures'!$C:$C,$A293,'2013Figures'!$H:$H,$B293,'2013Figures'!$I:$I,$C293,'2013Figures'!$B:$B,"CyToBroker",'2013Figures'!$G:$G,"E1",'2013Figures'!$E:$E,$B$1)</f>
        <v>0</v>
      </c>
      <c r="H293" s="9">
        <f>SUMIFS('2013Figures'!$J:$J,'2013Figures'!$C:$C,$A293,'2013Figures'!$H:$H,$B293,'2013Figures'!$I:$I,$C293,'2013Figures'!$B:$B,"CyToBroker",'2013Figures'!$G:$G,"P1",'2013Figures'!$E:$E,$B$1)</f>
        <v>0</v>
      </c>
      <c r="J293" s="8">
        <v>201201</v>
      </c>
      <c r="L293" s="42">
        <f>SUMIFS('2012Figures'!$J:$J,'2012Figures'!$C:$C,$A293,'2012Figures'!$H:$H,$B293,'2012Figures'!$I:$I,$C293,'2012Figures'!$E:$E,$B$1)</f>
        <v>0</v>
      </c>
      <c r="M293" s="52">
        <f>SUMIFS('2012Figures'!$J:$J,'2012Figures'!$C:$C,$A293,'2012Figures'!$H:$H,$B293,'2012Figures'!$I:$I,$C293,'2012Figures'!$B:$B,"BrokerToCy",'2012Figures'!$G:$G,"E1",'2012Figures'!$E:$E,$B$1)</f>
        <v>0</v>
      </c>
      <c r="N293" s="52">
        <f>SUMIFS('2012Figures'!$J:$J,'2012Figures'!$C:$C,$A293,'2012Figures'!$H:$H,$B293,'2012Figures'!$I:$I,$C293,'2012Figures'!$B:$B,"BrokerToCy",'2012Figures'!$G:$G,"P1",'2012Figures'!$E:$E,$B$1)</f>
        <v>0</v>
      </c>
      <c r="O293" s="52">
        <f>SUMIFS('2012Figures'!$J:$J,'2012Figures'!$C:$C,$A293,'2012Figures'!$H:$H,$B293,'2012Figures'!$I:$I,$C293,'2012Figures'!$B:$B,"CyToBroker",'2012Figures'!$G:$G,"E1",'2012Figures'!$E:$E,$B$1)</f>
        <v>0</v>
      </c>
      <c r="P293" s="52">
        <f>SUMIFS('2012Figures'!$J:$J,'2012Figures'!$C:$C,$A293,'2012Figures'!$H:$H,$B293,'2012Figures'!$I:$I,$C293,'2012Figures'!$B:$B,"CyToBroker",'2012Figures'!$G:$G,"P1",'2012Figures'!$E:$E,$B$1)</f>
        <v>0</v>
      </c>
      <c r="R293" s="46" t="str">
        <f t="shared" si="29"/>
        <v/>
      </c>
      <c r="S293" s="46" t="str">
        <f t="shared" si="29"/>
        <v/>
      </c>
      <c r="T293" s="46" t="str">
        <f t="shared" si="29"/>
        <v/>
      </c>
      <c r="U293" s="46" t="str">
        <f t="shared" si="29"/>
        <v/>
      </c>
      <c r="V293" s="46" t="str">
        <f t="shared" si="29"/>
        <v/>
      </c>
    </row>
    <row r="294" spans="1:22" x14ac:dyDescent="0.2">
      <c r="A294" s="1">
        <v>206</v>
      </c>
      <c r="B294" s="1" t="s">
        <v>29</v>
      </c>
      <c r="C294" s="8">
        <v>2</v>
      </c>
      <c r="D294" s="29">
        <f>SUMIFS('2013Figures'!$J:$J,'2013Figures'!$C:$C,$A294,'2013Figures'!$H:$H,$B294,'2013Figures'!$I:$I,$C294,'2013Figures'!$E:$E,$B$1)</f>
        <v>0</v>
      </c>
      <c r="E294" s="9">
        <f>SUMIFS('2013Figures'!$J:$J,'2013Figures'!$C:$C,$A294,'2013Figures'!$H:$H,$B294,'2013Figures'!$I:$I,$C294,'2013Figures'!$B:$B,"BrokerToCy",'2013Figures'!$G:$G,"E1",'2013Figures'!$E:$E,$B$1)</f>
        <v>0</v>
      </c>
      <c r="F294" s="9">
        <f>SUMIFS('2013Figures'!$J:$J,'2013Figures'!$C:$C,$A294,'2013Figures'!$H:$H,$B294,'2013Figures'!$I:$I,$C294,'2013Figures'!$B:$B,"BrokerToCy",'2013Figures'!$G:$G,"P1",'2013Figures'!$E:$E,$B$1)</f>
        <v>0</v>
      </c>
      <c r="G294" s="9">
        <f>SUMIFS('2013Figures'!$J:$J,'2013Figures'!$C:$C,$A294,'2013Figures'!$H:$H,$B294,'2013Figures'!$I:$I,$C294,'2013Figures'!$B:$B,"CyToBroker",'2013Figures'!$G:$G,"E1",'2013Figures'!$E:$E,$B$1)</f>
        <v>0</v>
      </c>
      <c r="H294" s="9">
        <f>SUMIFS('2013Figures'!$J:$J,'2013Figures'!$C:$C,$A294,'2013Figures'!$H:$H,$B294,'2013Figures'!$I:$I,$C294,'2013Figures'!$B:$B,"CyToBroker",'2013Figures'!$G:$G,"P1",'2013Figures'!$E:$E,$B$1)</f>
        <v>0</v>
      </c>
      <c r="J294" s="8">
        <v>201101</v>
      </c>
      <c r="L294" s="42">
        <f>SUMIFS('2012Figures'!$J:$J,'2012Figures'!$C:$C,$A294,'2012Figures'!$H:$H,$B294,'2012Figures'!$I:$I,$C294,'2012Figures'!$E:$E,$B$1)</f>
        <v>0</v>
      </c>
      <c r="M294" s="52">
        <f>SUMIFS('2012Figures'!$J:$J,'2012Figures'!$C:$C,$A294,'2012Figures'!$H:$H,$B294,'2012Figures'!$I:$I,$C294,'2012Figures'!$B:$B,"BrokerToCy",'2012Figures'!$G:$G,"E1",'2012Figures'!$E:$E,$B$1)</f>
        <v>0</v>
      </c>
      <c r="N294" s="52">
        <f>SUMIFS('2012Figures'!$J:$J,'2012Figures'!$C:$C,$A294,'2012Figures'!$H:$H,$B294,'2012Figures'!$I:$I,$C294,'2012Figures'!$B:$B,"BrokerToCy",'2012Figures'!$G:$G,"P1",'2012Figures'!$E:$E,$B$1)</f>
        <v>0</v>
      </c>
      <c r="O294" s="52">
        <f>SUMIFS('2012Figures'!$J:$J,'2012Figures'!$C:$C,$A294,'2012Figures'!$H:$H,$B294,'2012Figures'!$I:$I,$C294,'2012Figures'!$B:$B,"CyToBroker",'2012Figures'!$G:$G,"E1",'2012Figures'!$E:$E,$B$1)</f>
        <v>0</v>
      </c>
      <c r="P294" s="52">
        <f>SUMIFS('2012Figures'!$J:$J,'2012Figures'!$C:$C,$A294,'2012Figures'!$H:$H,$B294,'2012Figures'!$I:$I,$C294,'2012Figures'!$B:$B,"CyToBroker",'2012Figures'!$G:$G,"P1",'2012Figures'!$E:$E,$B$1)</f>
        <v>0</v>
      </c>
      <c r="R294" s="46" t="str">
        <f t="shared" si="29"/>
        <v/>
      </c>
      <c r="S294" s="46" t="str">
        <f t="shared" si="29"/>
        <v/>
      </c>
      <c r="T294" s="46" t="str">
        <f t="shared" si="29"/>
        <v/>
      </c>
      <c r="U294" s="46" t="str">
        <f t="shared" si="29"/>
        <v/>
      </c>
      <c r="V294" s="46" t="str">
        <f t="shared" si="29"/>
        <v/>
      </c>
    </row>
    <row r="295" spans="1:22" x14ac:dyDescent="0.2">
      <c r="A295" s="1">
        <v>206</v>
      </c>
      <c r="B295" s="1" t="s">
        <v>29</v>
      </c>
      <c r="C295" s="8">
        <v>1</v>
      </c>
      <c r="D295" s="29">
        <f>SUMIFS('2013Figures'!$J:$J,'2013Figures'!$C:$C,$A295,'2013Figures'!$H:$H,$B295,'2013Figures'!$I:$I,$C295,'2013Figures'!$E:$E,$B$1)</f>
        <v>0</v>
      </c>
      <c r="E295" s="9">
        <f>SUMIFS('2013Figures'!$J:$J,'2013Figures'!$C:$C,$A295,'2013Figures'!$H:$H,$B295,'2013Figures'!$I:$I,$C295,'2013Figures'!$B:$B,"BrokerToCy",'2013Figures'!$G:$G,"E1",'2013Figures'!$E:$E,$B$1)</f>
        <v>0</v>
      </c>
      <c r="F295" s="9">
        <f>SUMIFS('2013Figures'!$J:$J,'2013Figures'!$C:$C,$A295,'2013Figures'!$H:$H,$B295,'2013Figures'!$I:$I,$C295,'2013Figures'!$B:$B,"BrokerToCy",'2013Figures'!$G:$G,"P1",'2013Figures'!$E:$E,$B$1)</f>
        <v>0</v>
      </c>
      <c r="G295" s="9">
        <f>SUMIFS('2013Figures'!$J:$J,'2013Figures'!$C:$C,$A295,'2013Figures'!$H:$H,$B295,'2013Figures'!$I:$I,$C295,'2013Figures'!$B:$B,"CyToBroker",'2013Figures'!$G:$G,"E1",'2013Figures'!$E:$E,$B$1)</f>
        <v>0</v>
      </c>
      <c r="H295" s="9">
        <f>SUMIFS('2013Figures'!$J:$J,'2013Figures'!$C:$C,$A295,'2013Figures'!$H:$H,$B295,'2013Figures'!$I:$I,$C295,'2013Figures'!$B:$B,"CyToBroker",'2013Figures'!$G:$G,"P1",'2013Figures'!$E:$E,$B$1)</f>
        <v>0</v>
      </c>
      <c r="J295" s="8">
        <v>200901</v>
      </c>
      <c r="L295" s="42">
        <f>SUMIFS('2012Figures'!$J:$J,'2012Figures'!$C:$C,$A295,'2012Figures'!$H:$H,$B295,'2012Figures'!$I:$I,$C295,'2012Figures'!$E:$E,$B$1)</f>
        <v>0</v>
      </c>
      <c r="M295" s="52">
        <f>SUMIFS('2012Figures'!$J:$J,'2012Figures'!$C:$C,$A295,'2012Figures'!$H:$H,$B295,'2012Figures'!$I:$I,$C295,'2012Figures'!$B:$B,"BrokerToCy",'2012Figures'!$G:$G,"E1",'2012Figures'!$E:$E,$B$1)</f>
        <v>0</v>
      </c>
      <c r="N295" s="52">
        <f>SUMIFS('2012Figures'!$J:$J,'2012Figures'!$C:$C,$A295,'2012Figures'!$H:$H,$B295,'2012Figures'!$I:$I,$C295,'2012Figures'!$B:$B,"BrokerToCy",'2012Figures'!$G:$G,"P1",'2012Figures'!$E:$E,$B$1)</f>
        <v>0</v>
      </c>
      <c r="O295" s="52">
        <f>SUMIFS('2012Figures'!$J:$J,'2012Figures'!$C:$C,$A295,'2012Figures'!$H:$H,$B295,'2012Figures'!$I:$I,$C295,'2012Figures'!$B:$B,"CyToBroker",'2012Figures'!$G:$G,"E1",'2012Figures'!$E:$E,$B$1)</f>
        <v>0</v>
      </c>
      <c r="P295" s="52">
        <f>SUMIFS('2012Figures'!$J:$J,'2012Figures'!$C:$C,$A295,'2012Figures'!$H:$H,$B295,'2012Figures'!$I:$I,$C295,'2012Figures'!$B:$B,"CyToBroker",'2012Figures'!$G:$G,"P1",'2012Figures'!$E:$E,$B$1)</f>
        <v>0</v>
      </c>
      <c r="R295" s="46" t="str">
        <f t="shared" si="29"/>
        <v/>
      </c>
      <c r="S295" s="46" t="str">
        <f t="shared" si="29"/>
        <v/>
      </c>
      <c r="T295" s="46" t="str">
        <f t="shared" si="29"/>
        <v/>
      </c>
      <c r="U295" s="46" t="str">
        <f t="shared" si="29"/>
        <v/>
      </c>
      <c r="V295" s="46" t="str">
        <f t="shared" si="29"/>
        <v/>
      </c>
    </row>
    <row r="296" spans="1:22" x14ac:dyDescent="0.2">
      <c r="A296" s="1">
        <v>206</v>
      </c>
      <c r="B296" s="1" t="s">
        <v>29</v>
      </c>
      <c r="D296" s="29">
        <f>SUMIFS('2013Figures'!$J:$J,'2013Figures'!$C:$C,$A296,'2013Figures'!$I:$I,"",'2013Figures'!$E:$E,$B$1)</f>
        <v>0</v>
      </c>
      <c r="E296" s="9">
        <f>SUMIFS('2013Figures'!$J:$J,'2013Figures'!$C:$C,$A296,'2013Figures'!$I:$I,"",'2013Figures'!$B:$B,"BrokerToCy",'2013Figures'!$G:$G,"E1",'2013Figures'!$E:$E,$B$1)</f>
        <v>0</v>
      </c>
      <c r="F296" s="9">
        <f>SUMIFS('2013Figures'!$J:$J,'2013Figures'!$C:$C,$A296,'2013Figures'!$I:$I,"",'2013Figures'!$B:$B,"BrokerToCy",'2013Figures'!$G:$G,"P1",'2013Figures'!$E:$E,$B$1)</f>
        <v>0</v>
      </c>
      <c r="G296" s="9">
        <f>SUMIFS('2013Figures'!$J:$J,'2013Figures'!$C:$C,$A296,'2013Figures'!$I:$I,"",'2013Figures'!$B:$B,"CyToBroker",'2013Figures'!$G:$G,"E1",'2013Figures'!$E:$E,$B$1)</f>
        <v>0</v>
      </c>
      <c r="H296" s="9">
        <f>SUMIFS('2013Figures'!$J:$J,'2013Figures'!$C:$C,$A296,'2013Figures'!$I:$I,"",'2013Figures'!$B:$B,"CyToBroker",'2013Figures'!$G:$G,"P1",'2013Figures'!$E:$E,$B$1)</f>
        <v>0</v>
      </c>
      <c r="J296" s="8" t="s">
        <v>131</v>
      </c>
      <c r="L296" s="42">
        <f>SUMIFS('2012Figures'!$J:$J,'2012Figures'!$C:$C,$A296,'2012Figures'!$I:$I,"",'2012Figures'!$E:$E,$B$1)</f>
        <v>0</v>
      </c>
      <c r="M296" s="52">
        <f>SUMIFS('2012Figures'!$J:$J,'2012Figures'!$C:$C,$A296,'2012Figures'!$I:$I,"",'2012Figures'!$B:$B,"BrokerToCy",'2012Figures'!$G:$G,"E1",'2012Figures'!$E:$E,$B$1)</f>
        <v>0</v>
      </c>
      <c r="N296" s="52">
        <f>SUMIFS('2012Figures'!$J:$J,'2012Figures'!$C:$C,$A296,'2012Figures'!$I:$I,"",'2012Figures'!$B:$B,"BrokerToCy",'2012Figures'!$G:$G,"P1",'2012Figures'!$E:$E,$B$1)</f>
        <v>0</v>
      </c>
      <c r="O296" s="52">
        <f>SUMIFS('2012Figures'!$J:$J,'2012Figures'!$C:$C,$A296,'2012Figures'!$I:$I,"",'2012Figures'!$B:$B,"CyToBroker",'2012Figures'!$G:$G,"E1",'2012Figures'!$E:$E,$B$1)</f>
        <v>0</v>
      </c>
      <c r="P296" s="52">
        <f>SUMIFS('2012Figures'!$J:$J,'2012Figures'!$C:$C,$A296,'2012Figures'!$I:$I,"",'2012Figures'!$B:$B,"CyToBroker",'2012Figures'!$G:$G,"P1",'2012Figures'!$E:$E,$B$1)</f>
        <v>0</v>
      </c>
      <c r="R296" s="46" t="str">
        <f t="shared" si="29"/>
        <v/>
      </c>
      <c r="S296" s="46" t="str">
        <f t="shared" si="29"/>
        <v/>
      </c>
      <c r="T296" s="46" t="str">
        <f t="shared" si="29"/>
        <v/>
      </c>
      <c r="U296" s="46" t="str">
        <f t="shared" si="29"/>
        <v/>
      </c>
      <c r="V296" s="46" t="str">
        <f t="shared" si="29"/>
        <v/>
      </c>
    </row>
    <row r="297" spans="1:22" x14ac:dyDescent="0.2">
      <c r="A297" s="21"/>
      <c r="B297" s="21" t="s">
        <v>92</v>
      </c>
      <c r="C297" s="22"/>
      <c r="D297" s="23">
        <f>SUM(E297:H297)</f>
        <v>0</v>
      </c>
      <c r="E297" s="23">
        <f>SUM(E291:E296)</f>
        <v>0</v>
      </c>
      <c r="F297" s="23">
        <f>SUM(F291:F296)</f>
        <v>0</v>
      </c>
      <c r="G297" s="23">
        <f>SUM(G291:G296)</f>
        <v>0</v>
      </c>
      <c r="H297" s="23">
        <f>SUM(H291:H296)</f>
        <v>0</v>
      </c>
      <c r="I297" s="21"/>
      <c r="J297" s="22"/>
      <c r="K297" s="21"/>
      <c r="L297" s="43">
        <f>SUM(M297:P297)</f>
        <v>0</v>
      </c>
      <c r="M297" s="43">
        <f>SUM(M291:M296)</f>
        <v>0</v>
      </c>
      <c r="N297" s="43">
        <f>SUM(N291:N296)</f>
        <v>0</v>
      </c>
      <c r="O297" s="43">
        <f>SUM(O291:O296)</f>
        <v>0</v>
      </c>
      <c r="P297" s="43">
        <f>SUM(P291:P296)</f>
        <v>0</v>
      </c>
      <c r="Q297" s="21"/>
      <c r="R297" s="21"/>
      <c r="S297" s="21"/>
      <c r="T297" s="21"/>
      <c r="U297" s="21"/>
      <c r="V297" s="21"/>
    </row>
    <row r="298" spans="1:22" x14ac:dyDescent="0.2">
      <c r="A298" s="28">
        <v>207</v>
      </c>
      <c r="B298" s="28" t="s">
        <v>31</v>
      </c>
      <c r="C298" s="17" t="s">
        <v>88</v>
      </c>
      <c r="D298" s="18">
        <f>SUMIFS('2013Figures'!$J:$J,'2013Figures'!$C:$C,$A298,'2013Figures'!$E:$E,$B$1)</f>
        <v>0</v>
      </c>
      <c r="E298" s="18">
        <f>SUMIFS('2013Figures'!$J:$J,'2013Figures'!$C:$C,$A298,'2013Figures'!$B:$B,"BrokerToCy",'2013Figures'!$G:$G,"E1",'2013Figures'!$E:$E,$B$1)</f>
        <v>0</v>
      </c>
      <c r="F298" s="18">
        <f>SUMIFS('2013Figures'!$J:$J,'2013Figures'!$C:$C,$A298,'2013Figures'!$B:$B,"BrokerToCy",'2013Figures'!$G:$G,"P1",'2013Figures'!$E:$E,$B$1)</f>
        <v>0</v>
      </c>
      <c r="G298" s="18">
        <f>SUMIFS('2013Figures'!$J:$J,'2013Figures'!$C:$C,$A298,'2013Figures'!$B:$B,"CyToBroker",'2013Figures'!$G:$G,"E1",'2013Figures'!$E:$E,$B$1)</f>
        <v>0</v>
      </c>
      <c r="H298" s="18">
        <f>SUMIFS('2013Figures'!$J:$J,'2013Figures'!$C:$C,$A298,'2013Figures'!$B:$B,"CyToBroker",'2013Figures'!$G:$G,"P1",'2013Figures'!$E:$E,$B$1)</f>
        <v>0</v>
      </c>
      <c r="I298" s="28"/>
      <c r="J298" s="17"/>
      <c r="K298" s="28"/>
      <c r="L298" s="50">
        <f>SUMIFS('2012Figures'!$J:$J,'2012Figures'!$C:$C,$A298,'2012Figures'!$E:$E,$B$1)</f>
        <v>0</v>
      </c>
      <c r="M298" s="50">
        <f>SUMIFS('2012Figures'!$J:$J,'2012Figures'!$C:$C,$A298,'2012Figures'!$B:$B,"BrokerToCy",'2012Figures'!$G:$G,"E1",'2012Figures'!$E:$E,$B$1)</f>
        <v>0</v>
      </c>
      <c r="N298" s="50">
        <f>SUMIFS('2012Figures'!$J:$J,'2012Figures'!$C:$C,$A298,'2012Figures'!$B:$B,"BrokerToCy",'2012Figures'!$G:$G,"P1",'2012Figures'!$E:$E,$B$1)</f>
        <v>0</v>
      </c>
      <c r="O298" s="50">
        <f>SUMIFS('2012Figures'!$J:$J,'2012Figures'!$C:$C,$A298,'2012Figures'!$B:$B,"CyToBroker",'2012Figures'!$G:$G,"E1",'2012Figures'!$E:$E,$B$1)</f>
        <v>0</v>
      </c>
      <c r="P298" s="50">
        <f>SUMIFS('2012Figures'!$J:$J,'2012Figures'!$C:$C,$A298,'2012Figures'!$B:$B,"CyToBroker",'2012Figures'!$G:$G,"P1",'2012Figures'!$E:$E,$B$1)</f>
        <v>0</v>
      </c>
      <c r="Q298" s="28"/>
      <c r="R298" s="46" t="str">
        <f t="shared" si="29"/>
        <v/>
      </c>
      <c r="S298" s="46" t="str">
        <f t="shared" si="29"/>
        <v/>
      </c>
      <c r="T298" s="46" t="str">
        <f t="shared" si="29"/>
        <v/>
      </c>
      <c r="U298" s="46" t="str">
        <f t="shared" si="29"/>
        <v/>
      </c>
      <c r="V298" s="46" t="str">
        <f t="shared" si="29"/>
        <v/>
      </c>
    </row>
    <row r="299" spans="1:22" x14ac:dyDescent="0.2">
      <c r="A299" s="1">
        <v>207</v>
      </c>
      <c r="B299" s="1" t="s">
        <v>31</v>
      </c>
      <c r="C299" s="8">
        <v>4</v>
      </c>
      <c r="D299" s="29">
        <f>SUMIFS('2013Figures'!$J:$J,'2013Figures'!$C:$C,$A299,'2013Figures'!$H:$H,$B299,'2013Figures'!$I:$I,$C299,'2013Figures'!$E:$E,$B$1)</f>
        <v>0</v>
      </c>
      <c r="E299" s="9">
        <f>SUMIFS('2013Figures'!$J:$J,'2013Figures'!$C:$C,$A299,'2013Figures'!$H:$H,$B299,'2013Figures'!$I:$I,$C299,'2013Figures'!$B:$B,"BrokerToCy",'2013Figures'!$G:$G,"E1",'2013Figures'!$E:$E,$B$1)</f>
        <v>0</v>
      </c>
      <c r="F299" s="9">
        <f>SUMIFS('2013Figures'!$J:$J,'2013Figures'!$C:$C,$A299,'2013Figures'!$H:$H,$B299,'2013Figures'!$I:$I,$C299,'2013Figures'!$B:$B,"BrokerToCy",'2013Figures'!$G:$G,"P1",'2013Figures'!$E:$E,$B$1)</f>
        <v>0</v>
      </c>
      <c r="G299" s="9">
        <f>SUMIFS('2013Figures'!$J:$J,'2013Figures'!$C:$C,$A299,'2013Figures'!$H:$H,$B299,'2013Figures'!$I:$I,$C299,'2013Figures'!$B:$B,"CyToBroker",'2013Figures'!$G:$G,"E1",'2013Figures'!$E:$E,$B$1)</f>
        <v>0</v>
      </c>
      <c r="H299" s="9">
        <f>SUMIFS('2013Figures'!$J:$J,'2013Figures'!$C:$C,$A299,'2013Figures'!$H:$H,$B299,'2013Figures'!$I:$I,$C299,'2013Figures'!$B:$B,"CyToBroker",'2013Figures'!$G:$G,"P1",'2013Figures'!$E:$E,$B$1)</f>
        <v>0</v>
      </c>
      <c r="J299" s="8" t="s">
        <v>146</v>
      </c>
      <c r="L299" s="42">
        <f>SUMIFS('2012Figures'!$J:$J,'2012Figures'!$C:$C,$A299,'2012Figures'!$H:$H,$B299,'2012Figures'!$I:$I,$C299,'2012Figures'!$E:$E,$B$1)</f>
        <v>0</v>
      </c>
      <c r="M299" s="52">
        <f>SUMIFS('2012Figures'!$J:$J,'2012Figures'!$C:$C,$A299,'2012Figures'!$H:$H,$B299,'2012Figures'!$I:$I,$C299,'2012Figures'!$B:$B,"BrokerToCy",'2012Figures'!$G:$G,"E1",'2012Figures'!$E:$E,$B$1)</f>
        <v>0</v>
      </c>
      <c r="N299" s="52">
        <f>SUMIFS('2012Figures'!$J:$J,'2012Figures'!$C:$C,$A299,'2012Figures'!$H:$H,$B299,'2012Figures'!$I:$I,$C299,'2012Figures'!$B:$B,"BrokerToCy",'2012Figures'!$G:$G,"P1",'2012Figures'!$E:$E,$B$1)</f>
        <v>0</v>
      </c>
      <c r="O299" s="52">
        <f>SUMIFS('2012Figures'!$J:$J,'2012Figures'!$C:$C,$A299,'2012Figures'!$H:$H,$B299,'2012Figures'!$I:$I,$C299,'2012Figures'!$B:$B,"CyToBroker",'2012Figures'!$G:$G,"E1",'2012Figures'!$E:$E,$B$1)</f>
        <v>0</v>
      </c>
      <c r="P299" s="52">
        <f>SUMIFS('2012Figures'!$J:$J,'2012Figures'!$C:$C,$A299,'2012Figures'!$H:$H,$B299,'2012Figures'!$I:$I,$C299,'2012Figures'!$B:$B,"CyToBroker",'2012Figures'!$G:$G,"P1",'2012Figures'!$E:$E,$B$1)</f>
        <v>0</v>
      </c>
      <c r="R299" s="46" t="str">
        <f t="shared" si="29"/>
        <v/>
      </c>
      <c r="S299" s="46" t="str">
        <f t="shared" si="29"/>
        <v/>
      </c>
      <c r="T299" s="46" t="str">
        <f t="shared" si="29"/>
        <v/>
      </c>
      <c r="U299" s="46" t="str">
        <f t="shared" si="29"/>
        <v/>
      </c>
      <c r="V299" s="46" t="str">
        <f t="shared" si="29"/>
        <v/>
      </c>
    </row>
    <row r="300" spans="1:22" x14ac:dyDescent="0.2">
      <c r="A300" s="1">
        <v>207</v>
      </c>
      <c r="B300" s="1" t="s">
        <v>31</v>
      </c>
      <c r="C300" s="8">
        <v>2</v>
      </c>
      <c r="D300" s="29">
        <f>SUMIFS('2013Figures'!$J:$J,'2013Figures'!$C:$C,$A300,'2013Figures'!$H:$H,$B300,'2013Figures'!$I:$I,$C300,'2013Figures'!$E:$E,$B$1)</f>
        <v>0</v>
      </c>
      <c r="E300" s="9">
        <f>SUMIFS('2013Figures'!$J:$J,'2013Figures'!$C:$C,$A300,'2013Figures'!$H:$H,$B300,'2013Figures'!$I:$I,$C300,'2013Figures'!$B:$B,"BrokerToCy",'2013Figures'!$G:$G,"E1",'2013Figures'!$E:$E,$B$1)</f>
        <v>0</v>
      </c>
      <c r="F300" s="9">
        <f>SUMIFS('2013Figures'!$J:$J,'2013Figures'!$C:$C,$A300,'2013Figures'!$H:$H,$B300,'2013Figures'!$I:$I,$C300,'2013Figures'!$B:$B,"BrokerToCy",'2013Figures'!$G:$G,"P1",'2013Figures'!$E:$E,$B$1)</f>
        <v>0</v>
      </c>
      <c r="G300" s="9">
        <f>SUMIFS('2013Figures'!$J:$J,'2013Figures'!$C:$C,$A300,'2013Figures'!$H:$H,$B300,'2013Figures'!$I:$I,$C300,'2013Figures'!$B:$B,"CyToBroker",'2013Figures'!$G:$G,"E1",'2013Figures'!$E:$E,$B$1)</f>
        <v>0</v>
      </c>
      <c r="H300" s="9">
        <f>SUMIFS('2013Figures'!$J:$J,'2013Figures'!$C:$C,$A300,'2013Figures'!$H:$H,$B300,'2013Figures'!$I:$I,$C300,'2013Figures'!$B:$B,"CyToBroker",'2013Figures'!$G:$G,"P1",'2013Figures'!$E:$E,$B$1)</f>
        <v>0</v>
      </c>
      <c r="J300" s="8">
        <v>201401</v>
      </c>
      <c r="L300" s="42">
        <f>SUMIFS('2012Figures'!$J:$J,'2012Figures'!$C:$C,$A300,'2012Figures'!$H:$H,$B300,'2012Figures'!$I:$I,$C300,'2012Figures'!$E:$E,$B$1)</f>
        <v>0</v>
      </c>
      <c r="M300" s="52">
        <f>SUMIFS('2012Figures'!$J:$J,'2012Figures'!$C:$C,$A300,'2012Figures'!$H:$H,$B300,'2012Figures'!$I:$I,$C300,'2012Figures'!$B:$B,"BrokerToCy",'2012Figures'!$G:$G,"E1",'2012Figures'!$E:$E,$B$1)</f>
        <v>0</v>
      </c>
      <c r="N300" s="52">
        <f>SUMIFS('2012Figures'!$J:$J,'2012Figures'!$C:$C,$A300,'2012Figures'!$H:$H,$B300,'2012Figures'!$I:$I,$C300,'2012Figures'!$B:$B,"BrokerToCy",'2012Figures'!$G:$G,"P1",'2012Figures'!$E:$E,$B$1)</f>
        <v>0</v>
      </c>
      <c r="O300" s="52">
        <f>SUMIFS('2012Figures'!$J:$J,'2012Figures'!$C:$C,$A300,'2012Figures'!$H:$H,$B300,'2012Figures'!$I:$I,$C300,'2012Figures'!$B:$B,"CyToBroker",'2012Figures'!$G:$G,"E1",'2012Figures'!$E:$E,$B$1)</f>
        <v>0</v>
      </c>
      <c r="P300" s="52">
        <f>SUMIFS('2012Figures'!$J:$J,'2012Figures'!$C:$C,$A300,'2012Figures'!$H:$H,$B300,'2012Figures'!$I:$I,$C300,'2012Figures'!$B:$B,"CyToBroker",'2012Figures'!$G:$G,"P1",'2012Figures'!$E:$E,$B$1)</f>
        <v>0</v>
      </c>
      <c r="R300" s="46" t="str">
        <f t="shared" si="29"/>
        <v/>
      </c>
      <c r="S300" s="46" t="str">
        <f t="shared" si="29"/>
        <v/>
      </c>
      <c r="T300" s="46" t="str">
        <f t="shared" si="29"/>
        <v/>
      </c>
      <c r="U300" s="46" t="str">
        <f t="shared" si="29"/>
        <v/>
      </c>
      <c r="V300" s="46" t="str">
        <f t="shared" si="29"/>
        <v/>
      </c>
    </row>
    <row r="301" spans="1:22" x14ac:dyDescent="0.2">
      <c r="A301" s="1">
        <v>207</v>
      </c>
      <c r="B301" s="1" t="s">
        <v>31</v>
      </c>
      <c r="C301" s="8">
        <v>1</v>
      </c>
      <c r="D301" s="29">
        <f>SUMIFS('2013Figures'!$J:$J,'2013Figures'!$C:$C,$A301,'2013Figures'!$H:$H,$B301,'2013Figures'!$I:$I,$C301,'2013Figures'!$E:$E,$B$1)</f>
        <v>0</v>
      </c>
      <c r="E301" s="9">
        <f>SUMIFS('2013Figures'!$J:$J,'2013Figures'!$C:$C,$A301,'2013Figures'!$H:$H,$B301,'2013Figures'!$I:$I,$C301,'2013Figures'!$B:$B,"BrokerToCy",'2013Figures'!$G:$G,"E1",'2013Figures'!$E:$E,$B$1)</f>
        <v>0</v>
      </c>
      <c r="F301" s="9">
        <f>SUMIFS('2013Figures'!$J:$J,'2013Figures'!$C:$C,$A301,'2013Figures'!$H:$H,$B301,'2013Figures'!$I:$I,$C301,'2013Figures'!$B:$B,"BrokerToCy",'2013Figures'!$G:$G,"P1",'2013Figures'!$E:$E,$B$1)</f>
        <v>0</v>
      </c>
      <c r="G301" s="9">
        <f>SUMIFS('2013Figures'!$J:$J,'2013Figures'!$C:$C,$A301,'2013Figures'!$H:$H,$B301,'2013Figures'!$I:$I,$C301,'2013Figures'!$B:$B,"CyToBroker",'2013Figures'!$G:$G,"E1",'2013Figures'!$E:$E,$B$1)</f>
        <v>0</v>
      </c>
      <c r="H301" s="9">
        <f>SUMIFS('2013Figures'!$J:$J,'2013Figures'!$C:$C,$A301,'2013Figures'!$H:$H,$B301,'2013Figures'!$I:$I,$C301,'2013Figures'!$B:$B,"CyToBroker",'2013Figures'!$G:$G,"P1",'2013Figures'!$E:$E,$B$1)</f>
        <v>0</v>
      </c>
      <c r="I301" s="30"/>
      <c r="J301" s="31">
        <v>200901</v>
      </c>
      <c r="K301" s="30"/>
      <c r="L301" s="42">
        <f>SUMIFS('2012Figures'!$J:$J,'2012Figures'!$C:$C,$A301,'2012Figures'!$H:$H,$B301,'2012Figures'!$I:$I,$C301,'2012Figures'!$E:$E,$B$1)</f>
        <v>0</v>
      </c>
      <c r="M301" s="52">
        <f>SUMIFS('2012Figures'!$J:$J,'2012Figures'!$C:$C,$A301,'2012Figures'!$H:$H,$B301,'2012Figures'!$I:$I,$C301,'2012Figures'!$B:$B,"BrokerToCy",'2012Figures'!$G:$G,"E1",'2012Figures'!$E:$E,$B$1)</f>
        <v>0</v>
      </c>
      <c r="N301" s="52">
        <f>SUMIFS('2012Figures'!$J:$J,'2012Figures'!$C:$C,$A301,'2012Figures'!$H:$H,$B301,'2012Figures'!$I:$I,$C301,'2012Figures'!$B:$B,"BrokerToCy",'2012Figures'!$G:$G,"P1",'2012Figures'!$E:$E,$B$1)</f>
        <v>0</v>
      </c>
      <c r="O301" s="52">
        <f>SUMIFS('2012Figures'!$J:$J,'2012Figures'!$C:$C,$A301,'2012Figures'!$H:$H,$B301,'2012Figures'!$I:$I,$C301,'2012Figures'!$B:$B,"CyToBroker",'2012Figures'!$G:$G,"E1",'2012Figures'!$E:$E,$B$1)</f>
        <v>0</v>
      </c>
      <c r="P301" s="52">
        <f>SUMIFS('2012Figures'!$J:$J,'2012Figures'!$C:$C,$A301,'2012Figures'!$H:$H,$B301,'2012Figures'!$I:$I,$C301,'2012Figures'!$B:$B,"CyToBroker",'2012Figures'!$G:$G,"P1",'2012Figures'!$E:$E,$B$1)</f>
        <v>0</v>
      </c>
      <c r="Q301" s="30"/>
      <c r="R301" s="46" t="str">
        <f t="shared" si="29"/>
        <v/>
      </c>
      <c r="S301" s="46" t="str">
        <f t="shared" si="29"/>
        <v/>
      </c>
      <c r="T301" s="46" t="str">
        <f t="shared" si="29"/>
        <v/>
      </c>
      <c r="U301" s="46" t="str">
        <f t="shared" si="29"/>
        <v/>
      </c>
      <c r="V301" s="46" t="str">
        <f t="shared" si="29"/>
        <v/>
      </c>
    </row>
    <row r="302" spans="1:22" x14ac:dyDescent="0.2">
      <c r="A302" s="1">
        <v>207</v>
      </c>
      <c r="B302" s="1" t="s">
        <v>31</v>
      </c>
      <c r="D302" s="29">
        <f>SUMIFS('2013Figures'!$J:$J,'2013Figures'!$C:$C,$A302,'2013Figures'!$I:$I,"",'2013Figures'!$E:$E,$B$1)</f>
        <v>0</v>
      </c>
      <c r="E302" s="9">
        <f>SUMIFS('2013Figures'!$J:$J,'2013Figures'!$C:$C,$A302,'2013Figures'!$I:$I,"",'2013Figures'!$B:$B,"BrokerToCy",'2013Figures'!$G:$G,"E1",'2013Figures'!$E:$E,$B$1)</f>
        <v>0</v>
      </c>
      <c r="F302" s="9">
        <f>SUMIFS('2013Figures'!$J:$J,'2013Figures'!$C:$C,$A302,'2013Figures'!$I:$I,"",'2013Figures'!$B:$B,"BrokerToCy",'2013Figures'!$G:$G,"P1",'2013Figures'!$E:$E,$B$1)</f>
        <v>0</v>
      </c>
      <c r="G302" s="9">
        <f>SUMIFS('2013Figures'!$J:$J,'2013Figures'!$C:$C,$A302,'2013Figures'!$I:$I,"",'2013Figures'!$B:$B,"CyToBroker",'2013Figures'!$G:$G,"E1",'2013Figures'!$E:$E,$B$1)</f>
        <v>0</v>
      </c>
      <c r="H302" s="9">
        <f>SUMIFS('2013Figures'!$J:$J,'2013Figures'!$C:$C,$A302,'2013Figures'!$I:$I,"",'2013Figures'!$B:$B,"CyToBroker",'2013Figures'!$G:$G,"P1",'2013Figures'!$E:$E,$B$1)</f>
        <v>0</v>
      </c>
      <c r="J302" s="8" t="s">
        <v>131</v>
      </c>
      <c r="L302" s="42">
        <f>SUMIFS('2012Figures'!$J:$J,'2012Figures'!$C:$C,$A302,'2012Figures'!$I:$I,"",'2012Figures'!$E:$E,$B$1)</f>
        <v>0</v>
      </c>
      <c r="M302" s="52">
        <f>SUMIFS('2012Figures'!$J:$J,'2012Figures'!$C:$C,$A302,'2012Figures'!$I:$I,"",'2012Figures'!$B:$B,"BrokerToCy",'2012Figures'!$G:$G,"E1",'2012Figures'!$E:$E,$B$1)</f>
        <v>0</v>
      </c>
      <c r="N302" s="52">
        <f>SUMIFS('2012Figures'!$J:$J,'2012Figures'!$C:$C,$A302,'2012Figures'!$I:$I,"",'2012Figures'!$B:$B,"BrokerToCy",'2012Figures'!$G:$G,"P1",'2012Figures'!$E:$E,$B$1)</f>
        <v>0</v>
      </c>
      <c r="O302" s="52">
        <f>SUMIFS('2012Figures'!$J:$J,'2012Figures'!$C:$C,$A302,'2012Figures'!$I:$I,"",'2012Figures'!$B:$B,"CyToBroker",'2012Figures'!$G:$G,"E1",'2012Figures'!$E:$E,$B$1)</f>
        <v>0</v>
      </c>
      <c r="P302" s="52">
        <f>SUMIFS('2012Figures'!$J:$J,'2012Figures'!$C:$C,$A302,'2012Figures'!$I:$I,"",'2012Figures'!$B:$B,"CyToBroker",'2012Figures'!$G:$G,"P1",'2012Figures'!$E:$E,$B$1)</f>
        <v>0</v>
      </c>
      <c r="R302" s="46" t="str">
        <f t="shared" si="29"/>
        <v/>
      </c>
      <c r="S302" s="46" t="str">
        <f t="shared" si="29"/>
        <v/>
      </c>
      <c r="T302" s="46" t="str">
        <f t="shared" si="29"/>
        <v/>
      </c>
      <c r="U302" s="46" t="str">
        <f t="shared" si="29"/>
        <v/>
      </c>
      <c r="V302" s="46" t="str">
        <f t="shared" si="29"/>
        <v/>
      </c>
    </row>
    <row r="303" spans="1:22" x14ac:dyDescent="0.2">
      <c r="A303" s="21"/>
      <c r="B303" s="21" t="s">
        <v>92</v>
      </c>
      <c r="C303" s="22"/>
      <c r="D303" s="23">
        <f>SUM(E303:H303)</f>
        <v>0</v>
      </c>
      <c r="E303" s="23">
        <f>SUM(E299:E302)</f>
        <v>0</v>
      </c>
      <c r="F303" s="23">
        <f>SUM(F299:F302)</f>
        <v>0</v>
      </c>
      <c r="G303" s="23">
        <f>SUM(G299:G302)</f>
        <v>0</v>
      </c>
      <c r="H303" s="23">
        <f>SUM(H299:H302)</f>
        <v>0</v>
      </c>
      <c r="I303" s="21"/>
      <c r="J303" s="22"/>
      <c r="K303" s="21"/>
      <c r="L303" s="43">
        <f>SUM(M303:P303)</f>
        <v>0</v>
      </c>
      <c r="M303" s="43">
        <f>SUM(M299:M302)</f>
        <v>0</v>
      </c>
      <c r="N303" s="43">
        <f>SUM(N299:N302)</f>
        <v>0</v>
      </c>
      <c r="O303" s="43">
        <f>SUM(O299:O302)</f>
        <v>0</v>
      </c>
      <c r="P303" s="43">
        <f>SUM(P299:P302)</f>
        <v>0</v>
      </c>
      <c r="Q303" s="21"/>
      <c r="R303" s="21"/>
      <c r="S303" s="21"/>
      <c r="T303" s="21"/>
      <c r="U303" s="21"/>
      <c r="V303" s="21"/>
    </row>
    <row r="304" spans="1:22" x14ac:dyDescent="0.2">
      <c r="A304" s="28">
        <v>210</v>
      </c>
      <c r="B304" s="28" t="s">
        <v>71</v>
      </c>
      <c r="C304" s="17" t="s">
        <v>88</v>
      </c>
      <c r="D304" s="18">
        <f>SUMIFS('2013Figures'!$J:$J,'2013Figures'!$C:$C,$A304,'2013Figures'!$E:$E,$B$1)</f>
        <v>0</v>
      </c>
      <c r="E304" s="18">
        <f>SUMIFS('2013Figures'!$J:$J,'2013Figures'!$C:$C,$A304,'2013Figures'!$B:$B,"BrokerToCy",'2013Figures'!$G:$G,"E1",'2013Figures'!$E:$E,$B$1)</f>
        <v>0</v>
      </c>
      <c r="F304" s="18">
        <f>SUMIFS('2013Figures'!$J:$J,'2013Figures'!$C:$C,$A304,'2013Figures'!$B:$B,"BrokerToCy",'2013Figures'!$G:$G,"P1",'2013Figures'!$E:$E,$B$1)</f>
        <v>0</v>
      </c>
      <c r="G304" s="18">
        <f>SUMIFS('2013Figures'!$J:$J,'2013Figures'!$C:$C,$A304,'2013Figures'!$B:$B,"CyToBroker",'2013Figures'!$G:$G,"E1",'2013Figures'!$E:$E,$B$1)</f>
        <v>0</v>
      </c>
      <c r="H304" s="18">
        <f>SUMIFS('2013Figures'!$J:$J,'2013Figures'!$C:$C,$A304,'2013Figures'!$B:$B,"CyToBroker",'2013Figures'!$G:$G,"P1",'2013Figures'!$E:$E,$B$1)</f>
        <v>0</v>
      </c>
      <c r="I304" s="28"/>
      <c r="J304" s="17"/>
      <c r="K304" s="28"/>
      <c r="L304" s="50">
        <f>SUMIFS('2012Figures'!$J:$J,'2012Figures'!$C:$C,$A304,'2012Figures'!$E:$E,$B$1)</f>
        <v>0</v>
      </c>
      <c r="M304" s="50">
        <f>SUMIFS('2012Figures'!$J:$J,'2012Figures'!$C:$C,$A304,'2012Figures'!$B:$B,"BrokerToCy",'2012Figures'!$G:$G,"E1",'2012Figures'!$E:$E,$B$1)</f>
        <v>0</v>
      </c>
      <c r="N304" s="50">
        <f>SUMIFS('2012Figures'!$J:$J,'2012Figures'!$C:$C,$A304,'2012Figures'!$B:$B,"BrokerToCy",'2012Figures'!$G:$G,"P1",'2012Figures'!$E:$E,$B$1)</f>
        <v>0</v>
      </c>
      <c r="O304" s="50">
        <f>SUMIFS('2012Figures'!$J:$J,'2012Figures'!$C:$C,$A304,'2012Figures'!$B:$B,"CyToBroker",'2012Figures'!$G:$G,"E1",'2012Figures'!$E:$E,$B$1)</f>
        <v>0</v>
      </c>
      <c r="P304" s="50">
        <f>SUMIFS('2012Figures'!$J:$J,'2012Figures'!$C:$C,$A304,'2012Figures'!$B:$B,"CyToBroker",'2012Figures'!$G:$G,"P1",'2012Figures'!$E:$E,$B$1)</f>
        <v>0</v>
      </c>
      <c r="Q304" s="28"/>
      <c r="R304" s="46" t="str">
        <f t="shared" si="29"/>
        <v/>
      </c>
      <c r="S304" s="46" t="str">
        <f t="shared" si="29"/>
        <v/>
      </c>
      <c r="T304" s="46" t="str">
        <f t="shared" si="29"/>
        <v/>
      </c>
      <c r="U304" s="46" t="str">
        <f t="shared" si="29"/>
        <v/>
      </c>
      <c r="V304" s="46" t="str">
        <f t="shared" si="29"/>
        <v/>
      </c>
    </row>
    <row r="305" spans="1:22" x14ac:dyDescent="0.2">
      <c r="A305" s="1">
        <v>210</v>
      </c>
      <c r="B305" s="1" t="s">
        <v>71</v>
      </c>
      <c r="C305" s="8">
        <v>5</v>
      </c>
      <c r="D305" s="29">
        <f>SUMIFS('2013Figures'!$J:$J,'2013Figures'!$C:$C,$A305,'2013Figures'!$H:$H,$B305,'2013Figures'!$I:$I,$C305,'2013Figures'!$E:$E,$B$1)</f>
        <v>0</v>
      </c>
      <c r="E305" s="9">
        <f>SUMIFS('2013Figures'!$J:$J,'2013Figures'!$C:$C,$A305,'2013Figures'!$H:$H,$B305,'2013Figures'!$I:$I,$C305,'2013Figures'!$B:$B,"BrokerToCy",'2013Figures'!$G:$G,"E1",'2013Figures'!$E:$E,$B$1)</f>
        <v>0</v>
      </c>
      <c r="F305" s="9">
        <f>SUMIFS('2013Figures'!$J:$J,'2013Figures'!$C:$C,$A305,'2013Figures'!$H:$H,$B305,'2013Figures'!$I:$I,$C305,'2013Figures'!$B:$B,"BrokerToCy",'2013Figures'!$G:$G,"P1",'2013Figures'!$E:$E,$B$1)</f>
        <v>0</v>
      </c>
      <c r="G305" s="9">
        <f>SUMIFS('2013Figures'!$J:$J,'2013Figures'!$C:$C,$A305,'2013Figures'!$H:$H,$B305,'2013Figures'!$I:$I,$C305,'2013Figures'!$B:$B,"CyToBroker",'2013Figures'!$G:$G,"E1",'2013Figures'!$E:$E,$B$1)</f>
        <v>0</v>
      </c>
      <c r="H305" s="9">
        <f>SUMIFS('2013Figures'!$J:$J,'2013Figures'!$C:$C,$A305,'2013Figures'!$H:$H,$B305,'2013Figures'!$I:$I,$C305,'2013Figures'!$B:$B,"CyToBroker",'2013Figures'!$G:$G,"P1",'2013Figures'!$E:$E,$B$1)</f>
        <v>0</v>
      </c>
      <c r="J305" s="8">
        <v>201501</v>
      </c>
      <c r="L305" s="42">
        <f>SUMIFS('2012Figures'!$J:$J,'2012Figures'!$C:$C,$A305,'2012Figures'!$H:$H,$B305,'2012Figures'!$I:$I,$C305,'2012Figures'!$E:$E,$B$1)</f>
        <v>0</v>
      </c>
      <c r="M305" s="52">
        <f>SUMIFS('2012Figures'!$J:$J,'2012Figures'!$C:$C,$A305,'2012Figures'!$H:$H,$B305,'2012Figures'!$I:$I,$C305,'2012Figures'!$B:$B,"BrokerToCy",'2012Figures'!$G:$G,"E1",'2012Figures'!$E:$E,$B$1)</f>
        <v>0</v>
      </c>
      <c r="N305" s="52">
        <f>SUMIFS('2012Figures'!$J:$J,'2012Figures'!$C:$C,$A305,'2012Figures'!$H:$H,$B305,'2012Figures'!$I:$I,$C305,'2012Figures'!$B:$B,"BrokerToCy",'2012Figures'!$G:$G,"P1",'2012Figures'!$E:$E,$B$1)</f>
        <v>0</v>
      </c>
      <c r="O305" s="52">
        <f>SUMIFS('2012Figures'!$J:$J,'2012Figures'!$C:$C,$A305,'2012Figures'!$H:$H,$B305,'2012Figures'!$I:$I,$C305,'2012Figures'!$B:$B,"CyToBroker",'2012Figures'!$G:$G,"E1",'2012Figures'!$E:$E,$B$1)</f>
        <v>0</v>
      </c>
      <c r="P305" s="52">
        <f>SUMIFS('2012Figures'!$J:$J,'2012Figures'!$C:$C,$A305,'2012Figures'!$H:$H,$B305,'2012Figures'!$I:$I,$C305,'2012Figures'!$B:$B,"CyToBroker",'2012Figures'!$G:$G,"P1",'2012Figures'!$E:$E,$B$1)</f>
        <v>0</v>
      </c>
      <c r="R305" s="46" t="str">
        <f t="shared" si="29"/>
        <v/>
      </c>
      <c r="S305" s="46" t="str">
        <f t="shared" si="29"/>
        <v/>
      </c>
      <c r="T305" s="46" t="str">
        <f t="shared" si="29"/>
        <v/>
      </c>
      <c r="U305" s="46" t="str">
        <f t="shared" si="29"/>
        <v/>
      </c>
      <c r="V305" s="46" t="str">
        <f t="shared" si="29"/>
        <v/>
      </c>
    </row>
    <row r="306" spans="1:22" x14ac:dyDescent="0.2">
      <c r="A306" s="1">
        <v>210</v>
      </c>
      <c r="B306" s="1" t="s">
        <v>71</v>
      </c>
      <c r="C306" s="8">
        <v>4</v>
      </c>
      <c r="D306" s="29">
        <f>SUMIFS('2013Figures'!$J:$J,'2013Figures'!$C:$C,$A306,'2013Figures'!$H:$H,$B306,'2013Figures'!$I:$I,$C306,'2013Figures'!$E:$E,$B$1)</f>
        <v>0</v>
      </c>
      <c r="E306" s="9">
        <f>SUMIFS('2013Figures'!$J:$J,'2013Figures'!$C:$C,$A306,'2013Figures'!$H:$H,$B306,'2013Figures'!$I:$I,$C306,'2013Figures'!$B:$B,"BrokerToCy",'2013Figures'!$G:$G,"E1",'2013Figures'!$E:$E,$B$1)</f>
        <v>0</v>
      </c>
      <c r="F306" s="9">
        <f>SUMIFS('2013Figures'!$J:$J,'2013Figures'!$C:$C,$A306,'2013Figures'!$H:$H,$B306,'2013Figures'!$I:$I,$C306,'2013Figures'!$B:$B,"BrokerToCy",'2013Figures'!$G:$G,"P1",'2013Figures'!$E:$E,$B$1)</f>
        <v>0</v>
      </c>
      <c r="G306" s="9">
        <f>SUMIFS('2013Figures'!$J:$J,'2013Figures'!$C:$C,$A306,'2013Figures'!$H:$H,$B306,'2013Figures'!$I:$I,$C306,'2013Figures'!$B:$B,"CyToBroker",'2013Figures'!$G:$G,"E1",'2013Figures'!$E:$E,$B$1)</f>
        <v>0</v>
      </c>
      <c r="H306" s="9">
        <f>SUMIFS('2013Figures'!$J:$J,'2013Figures'!$C:$C,$A306,'2013Figures'!$H:$H,$B306,'2013Figures'!$I:$I,$C306,'2013Figures'!$B:$B,"CyToBroker",'2013Figures'!$G:$G,"P1",'2013Figures'!$E:$E,$B$1)</f>
        <v>0</v>
      </c>
      <c r="I306" s="30"/>
      <c r="J306" s="31">
        <v>201301</v>
      </c>
      <c r="K306" s="30"/>
      <c r="L306" s="42">
        <f>SUMIFS('2012Figures'!$J:$J,'2012Figures'!$C:$C,$A306,'2012Figures'!$H:$H,$B306,'2012Figures'!$I:$I,$C306,'2012Figures'!$E:$E,$B$1)</f>
        <v>0</v>
      </c>
      <c r="M306" s="52">
        <f>SUMIFS('2012Figures'!$J:$J,'2012Figures'!$C:$C,$A306,'2012Figures'!$H:$H,$B306,'2012Figures'!$I:$I,$C306,'2012Figures'!$B:$B,"BrokerToCy",'2012Figures'!$G:$G,"E1",'2012Figures'!$E:$E,$B$1)</f>
        <v>0</v>
      </c>
      <c r="N306" s="52">
        <f>SUMIFS('2012Figures'!$J:$J,'2012Figures'!$C:$C,$A306,'2012Figures'!$H:$H,$B306,'2012Figures'!$I:$I,$C306,'2012Figures'!$B:$B,"BrokerToCy",'2012Figures'!$G:$G,"P1",'2012Figures'!$E:$E,$B$1)</f>
        <v>0</v>
      </c>
      <c r="O306" s="52">
        <f>SUMIFS('2012Figures'!$J:$J,'2012Figures'!$C:$C,$A306,'2012Figures'!$H:$H,$B306,'2012Figures'!$I:$I,$C306,'2012Figures'!$B:$B,"CyToBroker",'2012Figures'!$G:$G,"E1",'2012Figures'!$E:$E,$B$1)</f>
        <v>0</v>
      </c>
      <c r="P306" s="52">
        <f>SUMIFS('2012Figures'!$J:$J,'2012Figures'!$C:$C,$A306,'2012Figures'!$H:$H,$B306,'2012Figures'!$I:$I,$C306,'2012Figures'!$B:$B,"CyToBroker",'2012Figures'!$G:$G,"P1",'2012Figures'!$E:$E,$B$1)</f>
        <v>0</v>
      </c>
      <c r="Q306" s="30"/>
      <c r="R306" s="46" t="str">
        <f t="shared" si="29"/>
        <v/>
      </c>
      <c r="S306" s="46" t="str">
        <f t="shared" si="29"/>
        <v/>
      </c>
      <c r="T306" s="46" t="str">
        <f t="shared" si="29"/>
        <v/>
      </c>
      <c r="U306" s="46" t="str">
        <f t="shared" si="29"/>
        <v/>
      </c>
      <c r="V306" s="46" t="str">
        <f t="shared" si="29"/>
        <v/>
      </c>
    </row>
    <row r="307" spans="1:22" x14ac:dyDescent="0.2">
      <c r="A307" s="1">
        <v>210</v>
      </c>
      <c r="B307" s="1" t="s">
        <v>71</v>
      </c>
      <c r="C307" s="8">
        <v>3</v>
      </c>
      <c r="D307" s="29">
        <f>SUMIFS('2013Figures'!$J:$J,'2013Figures'!$C:$C,$A307,'2013Figures'!$H:$H,$B307,'2013Figures'!$I:$I,$C307,'2013Figures'!$E:$E,$B$1)</f>
        <v>0</v>
      </c>
      <c r="E307" s="9">
        <f>SUMIFS('2013Figures'!$J:$J,'2013Figures'!$C:$C,$A307,'2013Figures'!$H:$H,$B307,'2013Figures'!$I:$I,$C307,'2013Figures'!$B:$B,"BrokerToCy",'2013Figures'!$G:$G,"E1",'2013Figures'!$E:$E,$B$1)</f>
        <v>0</v>
      </c>
      <c r="F307" s="9">
        <f>SUMIFS('2013Figures'!$J:$J,'2013Figures'!$C:$C,$A307,'2013Figures'!$H:$H,$B307,'2013Figures'!$I:$I,$C307,'2013Figures'!$B:$B,"BrokerToCy",'2013Figures'!$G:$G,"P1",'2013Figures'!$E:$E,$B$1)</f>
        <v>0</v>
      </c>
      <c r="G307" s="9">
        <f>SUMIFS('2013Figures'!$J:$J,'2013Figures'!$C:$C,$A307,'2013Figures'!$H:$H,$B307,'2013Figures'!$I:$I,$C307,'2013Figures'!$B:$B,"CyToBroker",'2013Figures'!$G:$G,"E1",'2013Figures'!$E:$E,$B$1)</f>
        <v>0</v>
      </c>
      <c r="H307" s="9">
        <f>SUMIFS('2013Figures'!$J:$J,'2013Figures'!$C:$C,$A307,'2013Figures'!$H:$H,$B307,'2013Figures'!$I:$I,$C307,'2013Figures'!$B:$B,"CyToBroker",'2013Figures'!$G:$G,"P1",'2013Figures'!$E:$E,$B$1)</f>
        <v>0</v>
      </c>
      <c r="J307" s="8">
        <v>201201</v>
      </c>
      <c r="L307" s="42">
        <f>SUMIFS('2012Figures'!$J:$J,'2012Figures'!$C:$C,$A307,'2012Figures'!$H:$H,$B307,'2012Figures'!$I:$I,$C307,'2012Figures'!$E:$E,$B$1)</f>
        <v>0</v>
      </c>
      <c r="M307" s="52">
        <f>SUMIFS('2012Figures'!$J:$J,'2012Figures'!$C:$C,$A307,'2012Figures'!$H:$H,$B307,'2012Figures'!$I:$I,$C307,'2012Figures'!$B:$B,"BrokerToCy",'2012Figures'!$G:$G,"E1",'2012Figures'!$E:$E,$B$1)</f>
        <v>0</v>
      </c>
      <c r="N307" s="52">
        <f>SUMIFS('2012Figures'!$J:$J,'2012Figures'!$C:$C,$A307,'2012Figures'!$H:$H,$B307,'2012Figures'!$I:$I,$C307,'2012Figures'!$B:$B,"BrokerToCy",'2012Figures'!$G:$G,"P1",'2012Figures'!$E:$E,$B$1)</f>
        <v>0</v>
      </c>
      <c r="O307" s="52">
        <f>SUMIFS('2012Figures'!$J:$J,'2012Figures'!$C:$C,$A307,'2012Figures'!$H:$H,$B307,'2012Figures'!$I:$I,$C307,'2012Figures'!$B:$B,"CyToBroker",'2012Figures'!$G:$G,"E1",'2012Figures'!$E:$E,$B$1)</f>
        <v>0</v>
      </c>
      <c r="P307" s="52">
        <f>SUMIFS('2012Figures'!$J:$J,'2012Figures'!$C:$C,$A307,'2012Figures'!$H:$H,$B307,'2012Figures'!$I:$I,$C307,'2012Figures'!$B:$B,"CyToBroker",'2012Figures'!$G:$G,"P1",'2012Figures'!$E:$E,$B$1)</f>
        <v>0</v>
      </c>
      <c r="R307" s="46" t="str">
        <f t="shared" si="29"/>
        <v/>
      </c>
      <c r="S307" s="46" t="str">
        <f t="shared" si="29"/>
        <v/>
      </c>
      <c r="T307" s="46" t="str">
        <f t="shared" si="29"/>
        <v/>
      </c>
      <c r="U307" s="46" t="str">
        <f t="shared" si="29"/>
        <v/>
      </c>
      <c r="V307" s="46" t="str">
        <f t="shared" si="29"/>
        <v/>
      </c>
    </row>
    <row r="308" spans="1:22" x14ac:dyDescent="0.2">
      <c r="A308" s="1">
        <v>210</v>
      </c>
      <c r="B308" s="1" t="s">
        <v>71</v>
      </c>
      <c r="C308" s="8">
        <v>2</v>
      </c>
      <c r="D308" s="29">
        <f>SUMIFS('2013Figures'!$J:$J,'2013Figures'!$C:$C,$A308,'2013Figures'!$H:$H,$B308,'2013Figures'!$I:$I,$C308,'2013Figures'!$E:$E,$B$1)</f>
        <v>0</v>
      </c>
      <c r="E308" s="9">
        <f>SUMIFS('2013Figures'!$J:$J,'2013Figures'!$C:$C,$A308,'2013Figures'!$H:$H,$B308,'2013Figures'!$I:$I,$C308,'2013Figures'!$B:$B,"BrokerToCy",'2013Figures'!$G:$G,"E1",'2013Figures'!$E:$E,$B$1)</f>
        <v>0</v>
      </c>
      <c r="F308" s="9">
        <f>SUMIFS('2013Figures'!$J:$J,'2013Figures'!$C:$C,$A308,'2013Figures'!$H:$H,$B308,'2013Figures'!$I:$I,$C308,'2013Figures'!$B:$B,"BrokerToCy",'2013Figures'!$G:$G,"P1",'2013Figures'!$E:$E,$B$1)</f>
        <v>0</v>
      </c>
      <c r="G308" s="9">
        <f>SUMIFS('2013Figures'!$J:$J,'2013Figures'!$C:$C,$A308,'2013Figures'!$H:$H,$B308,'2013Figures'!$I:$I,$C308,'2013Figures'!$B:$B,"CyToBroker",'2013Figures'!$G:$G,"E1",'2013Figures'!$E:$E,$B$1)</f>
        <v>0</v>
      </c>
      <c r="H308" s="9">
        <f>SUMIFS('2013Figures'!$J:$J,'2013Figures'!$C:$C,$A308,'2013Figures'!$H:$H,$B308,'2013Figures'!$I:$I,$C308,'2013Figures'!$B:$B,"CyToBroker",'2013Figures'!$G:$G,"P1",'2013Figures'!$E:$E,$B$1)</f>
        <v>0</v>
      </c>
      <c r="J308" s="8">
        <v>201101</v>
      </c>
      <c r="L308" s="42">
        <f>SUMIFS('2012Figures'!$J:$J,'2012Figures'!$C:$C,$A308,'2012Figures'!$H:$H,$B308,'2012Figures'!$I:$I,$C308,'2012Figures'!$E:$E,$B$1)</f>
        <v>0</v>
      </c>
      <c r="M308" s="52">
        <f>SUMIFS('2012Figures'!$J:$J,'2012Figures'!$C:$C,$A308,'2012Figures'!$H:$H,$B308,'2012Figures'!$I:$I,$C308,'2012Figures'!$B:$B,"BrokerToCy",'2012Figures'!$G:$G,"E1",'2012Figures'!$E:$E,$B$1)</f>
        <v>0</v>
      </c>
      <c r="N308" s="52">
        <f>SUMIFS('2012Figures'!$J:$J,'2012Figures'!$C:$C,$A308,'2012Figures'!$H:$H,$B308,'2012Figures'!$I:$I,$C308,'2012Figures'!$B:$B,"BrokerToCy",'2012Figures'!$G:$G,"P1",'2012Figures'!$E:$E,$B$1)</f>
        <v>0</v>
      </c>
      <c r="O308" s="52">
        <f>SUMIFS('2012Figures'!$J:$J,'2012Figures'!$C:$C,$A308,'2012Figures'!$H:$H,$B308,'2012Figures'!$I:$I,$C308,'2012Figures'!$B:$B,"CyToBroker",'2012Figures'!$G:$G,"E1",'2012Figures'!$E:$E,$B$1)</f>
        <v>0</v>
      </c>
      <c r="P308" s="52">
        <f>SUMIFS('2012Figures'!$J:$J,'2012Figures'!$C:$C,$A308,'2012Figures'!$H:$H,$B308,'2012Figures'!$I:$I,$C308,'2012Figures'!$B:$B,"CyToBroker",'2012Figures'!$G:$G,"P1",'2012Figures'!$E:$E,$B$1)</f>
        <v>0</v>
      </c>
      <c r="R308" s="46" t="str">
        <f t="shared" si="29"/>
        <v/>
      </c>
      <c r="S308" s="46" t="str">
        <f t="shared" si="29"/>
        <v/>
      </c>
      <c r="T308" s="46" t="str">
        <f t="shared" si="29"/>
        <v/>
      </c>
      <c r="U308" s="46" t="str">
        <f t="shared" si="29"/>
        <v/>
      </c>
      <c r="V308" s="46" t="str">
        <f t="shared" si="29"/>
        <v/>
      </c>
    </row>
    <row r="309" spans="1:22" x14ac:dyDescent="0.2">
      <c r="A309" s="1">
        <v>210</v>
      </c>
      <c r="B309" s="1" t="s">
        <v>71</v>
      </c>
      <c r="C309" s="8">
        <v>1</v>
      </c>
      <c r="D309" s="29">
        <f>SUMIFS('2013Figures'!$J:$J,'2013Figures'!$C:$C,$A309,'2013Figures'!$H:$H,$B309,'2013Figures'!$I:$I,$C309,'2013Figures'!$E:$E,$B$1)</f>
        <v>0</v>
      </c>
      <c r="E309" s="9">
        <f>SUMIFS('2013Figures'!$J:$J,'2013Figures'!$C:$C,$A309,'2013Figures'!$H:$H,$B309,'2013Figures'!$I:$I,$C309,'2013Figures'!$B:$B,"BrokerToCy",'2013Figures'!$G:$G,"E1",'2013Figures'!$E:$E,$B$1)</f>
        <v>0</v>
      </c>
      <c r="F309" s="9">
        <f>SUMIFS('2013Figures'!$J:$J,'2013Figures'!$C:$C,$A309,'2013Figures'!$H:$H,$B309,'2013Figures'!$I:$I,$C309,'2013Figures'!$B:$B,"BrokerToCy",'2013Figures'!$G:$G,"P1",'2013Figures'!$E:$E,$B$1)</f>
        <v>0</v>
      </c>
      <c r="G309" s="9">
        <f>SUMIFS('2013Figures'!$J:$J,'2013Figures'!$C:$C,$A309,'2013Figures'!$H:$H,$B309,'2013Figures'!$I:$I,$C309,'2013Figures'!$B:$B,"CyToBroker",'2013Figures'!$G:$G,"E1",'2013Figures'!$E:$E,$B$1)</f>
        <v>0</v>
      </c>
      <c r="H309" s="9">
        <f>SUMIFS('2013Figures'!$J:$J,'2013Figures'!$C:$C,$A309,'2013Figures'!$H:$H,$B309,'2013Figures'!$I:$I,$C309,'2013Figures'!$B:$B,"CyToBroker",'2013Figures'!$G:$G,"P1",'2013Figures'!$E:$E,$B$1)</f>
        <v>0</v>
      </c>
      <c r="J309" s="8">
        <v>200901</v>
      </c>
      <c r="L309" s="42">
        <f>SUMIFS('2012Figures'!$J:$J,'2012Figures'!$C:$C,$A309,'2012Figures'!$H:$H,$B309,'2012Figures'!$I:$I,$C309,'2012Figures'!$E:$E,$B$1)</f>
        <v>0</v>
      </c>
      <c r="M309" s="52">
        <f>SUMIFS('2012Figures'!$J:$J,'2012Figures'!$C:$C,$A309,'2012Figures'!$H:$H,$B309,'2012Figures'!$I:$I,$C309,'2012Figures'!$B:$B,"BrokerToCy",'2012Figures'!$G:$G,"E1",'2012Figures'!$E:$E,$B$1)</f>
        <v>0</v>
      </c>
      <c r="N309" s="52">
        <f>SUMIFS('2012Figures'!$J:$J,'2012Figures'!$C:$C,$A309,'2012Figures'!$H:$H,$B309,'2012Figures'!$I:$I,$C309,'2012Figures'!$B:$B,"BrokerToCy",'2012Figures'!$G:$G,"P1",'2012Figures'!$E:$E,$B$1)</f>
        <v>0</v>
      </c>
      <c r="O309" s="52">
        <f>SUMIFS('2012Figures'!$J:$J,'2012Figures'!$C:$C,$A309,'2012Figures'!$H:$H,$B309,'2012Figures'!$I:$I,$C309,'2012Figures'!$B:$B,"CyToBroker",'2012Figures'!$G:$G,"E1",'2012Figures'!$E:$E,$B$1)</f>
        <v>0</v>
      </c>
      <c r="P309" s="52">
        <f>SUMIFS('2012Figures'!$J:$J,'2012Figures'!$C:$C,$A309,'2012Figures'!$H:$H,$B309,'2012Figures'!$I:$I,$C309,'2012Figures'!$B:$B,"CyToBroker",'2012Figures'!$G:$G,"P1",'2012Figures'!$E:$E,$B$1)</f>
        <v>0</v>
      </c>
      <c r="R309" s="46" t="str">
        <f t="shared" si="29"/>
        <v/>
      </c>
      <c r="S309" s="46" t="str">
        <f t="shared" si="29"/>
        <v/>
      </c>
      <c r="T309" s="46" t="str">
        <f t="shared" si="29"/>
        <v/>
      </c>
      <c r="U309" s="46" t="str">
        <f t="shared" si="29"/>
        <v/>
      </c>
      <c r="V309" s="46" t="str">
        <f t="shared" si="29"/>
        <v/>
      </c>
    </row>
    <row r="310" spans="1:22" x14ac:dyDescent="0.2">
      <c r="A310" s="1">
        <v>210</v>
      </c>
      <c r="B310" s="1" t="s">
        <v>71</v>
      </c>
      <c r="D310" s="29">
        <f>SUMIFS('2013Figures'!$J:$J,'2013Figures'!$C:$C,$A310,'2013Figures'!$I:$I,"",'2013Figures'!$E:$E,$B$1)</f>
        <v>0</v>
      </c>
      <c r="E310" s="9">
        <f>SUMIFS('2013Figures'!$J:$J,'2013Figures'!$C:$C,$A310,'2013Figures'!$I:$I,"",'2013Figures'!$B:$B,"BrokerToCy",'2013Figures'!$G:$G,"E1",'2013Figures'!$E:$E,$B$1)</f>
        <v>0</v>
      </c>
      <c r="F310" s="9">
        <f>SUMIFS('2013Figures'!$J:$J,'2013Figures'!$C:$C,$A310,'2013Figures'!$I:$I,"",'2013Figures'!$B:$B,"BrokerToCy",'2013Figures'!$G:$G,"P1",'2013Figures'!$E:$E,$B$1)</f>
        <v>0</v>
      </c>
      <c r="G310" s="9">
        <f>SUMIFS('2013Figures'!$J:$J,'2013Figures'!$C:$C,$A310,'2013Figures'!$I:$I,"",'2013Figures'!$B:$B,"CyToBroker",'2013Figures'!$G:$G,"E1",'2013Figures'!$E:$E,$B$1)</f>
        <v>0</v>
      </c>
      <c r="H310" s="9">
        <f>SUMIFS('2013Figures'!$J:$J,'2013Figures'!$C:$C,$A310,'2013Figures'!$I:$I,"",'2013Figures'!$B:$B,"CyToBroker",'2013Figures'!$G:$G,"P1",'2013Figures'!$E:$E,$B$1)</f>
        <v>0</v>
      </c>
      <c r="J310" s="8" t="s">
        <v>131</v>
      </c>
      <c r="L310" s="42">
        <f>SUMIFS('2012Figures'!$J:$J,'2012Figures'!$C:$C,$A310,'2012Figures'!$I:$I,"",'2012Figures'!$E:$E,$B$1)</f>
        <v>0</v>
      </c>
      <c r="M310" s="52">
        <f>SUMIFS('2012Figures'!$J:$J,'2012Figures'!$C:$C,$A310,'2012Figures'!$I:$I,"",'2012Figures'!$B:$B,"BrokerToCy",'2012Figures'!$G:$G,"E1",'2012Figures'!$E:$E,$B$1)</f>
        <v>0</v>
      </c>
      <c r="N310" s="52">
        <f>SUMIFS('2012Figures'!$J:$J,'2012Figures'!$C:$C,$A310,'2012Figures'!$I:$I,"",'2012Figures'!$B:$B,"BrokerToCy",'2012Figures'!$G:$G,"P1",'2012Figures'!$E:$E,$B$1)</f>
        <v>0</v>
      </c>
      <c r="O310" s="52">
        <f>SUMIFS('2012Figures'!$J:$J,'2012Figures'!$C:$C,$A310,'2012Figures'!$I:$I,"",'2012Figures'!$B:$B,"CyToBroker",'2012Figures'!$G:$G,"E1",'2012Figures'!$E:$E,$B$1)</f>
        <v>0</v>
      </c>
      <c r="P310" s="52">
        <f>SUMIFS('2012Figures'!$J:$J,'2012Figures'!$C:$C,$A310,'2012Figures'!$I:$I,"",'2012Figures'!$B:$B,"CyToBroker",'2012Figures'!$G:$G,"P1",'2012Figures'!$E:$E,$B$1)</f>
        <v>0</v>
      </c>
      <c r="R310" s="46" t="str">
        <f t="shared" si="29"/>
        <v/>
      </c>
      <c r="S310" s="46" t="str">
        <f t="shared" si="29"/>
        <v/>
      </c>
      <c r="T310" s="46" t="str">
        <f t="shared" si="29"/>
        <v/>
      </c>
      <c r="U310" s="46" t="str">
        <f t="shared" si="29"/>
        <v/>
      </c>
      <c r="V310" s="46" t="str">
        <f t="shared" si="29"/>
        <v/>
      </c>
    </row>
    <row r="311" spans="1:22" x14ac:dyDescent="0.2">
      <c r="A311" s="21"/>
      <c r="B311" s="21" t="s">
        <v>92</v>
      </c>
      <c r="C311" s="22"/>
      <c r="D311" s="23">
        <f>SUM(E311:H311)</f>
        <v>0</v>
      </c>
      <c r="E311" s="23">
        <f>SUM(E305:E310)</f>
        <v>0</v>
      </c>
      <c r="F311" s="23">
        <f>SUM(F305:F310)</f>
        <v>0</v>
      </c>
      <c r="G311" s="23">
        <f>SUM(G305:G310)</f>
        <v>0</v>
      </c>
      <c r="H311" s="23">
        <f>SUM(H305:H310)</f>
        <v>0</v>
      </c>
      <c r="I311" s="21"/>
      <c r="J311" s="22"/>
      <c r="K311" s="21"/>
      <c r="L311" s="43">
        <f>SUM(M311:P311)</f>
        <v>0</v>
      </c>
      <c r="M311" s="43">
        <f>SUM(M305:M310)</f>
        <v>0</v>
      </c>
      <c r="N311" s="43">
        <f>SUM(N305:N310)</f>
        <v>0</v>
      </c>
      <c r="O311" s="43">
        <f>SUM(O305:O310)</f>
        <v>0</v>
      </c>
      <c r="P311" s="43">
        <f>SUM(P305:P310)</f>
        <v>0</v>
      </c>
      <c r="Q311" s="21"/>
      <c r="R311" s="21"/>
      <c r="S311" s="21"/>
      <c r="T311" s="21"/>
      <c r="U311" s="21"/>
      <c r="V311" s="21"/>
    </row>
    <row r="312" spans="1:22" x14ac:dyDescent="0.2">
      <c r="A312" s="28">
        <v>211</v>
      </c>
      <c r="B312" s="28" t="s">
        <v>73</v>
      </c>
      <c r="C312" s="17" t="s">
        <v>88</v>
      </c>
      <c r="D312" s="18">
        <f>SUMIFS('2013Figures'!$J:$J,'2013Figures'!$C:$C,$A312,'2013Figures'!$E:$E,$B$1)</f>
        <v>0</v>
      </c>
      <c r="E312" s="18">
        <f>SUMIFS('2013Figures'!$J:$J,'2013Figures'!$C:$C,$A312,'2013Figures'!$B:$B,"BrokerToCy",'2013Figures'!$G:$G,"E1",'2013Figures'!$E:$E,$B$1)</f>
        <v>0</v>
      </c>
      <c r="F312" s="18">
        <f>SUMIFS('2013Figures'!$J:$J,'2013Figures'!$C:$C,$A312,'2013Figures'!$B:$B,"BrokerToCy",'2013Figures'!$G:$G,"P1",'2013Figures'!$E:$E,$B$1)</f>
        <v>0</v>
      </c>
      <c r="G312" s="18">
        <f>SUMIFS('2013Figures'!$J:$J,'2013Figures'!$C:$C,$A312,'2013Figures'!$B:$B,"CyToBroker",'2013Figures'!$G:$G,"E1",'2013Figures'!$E:$E,$B$1)</f>
        <v>0</v>
      </c>
      <c r="H312" s="18">
        <f>SUMIFS('2013Figures'!$J:$J,'2013Figures'!$C:$C,$A312,'2013Figures'!$B:$B,"CyToBroker",'2013Figures'!$G:$G,"P1",'2013Figures'!$E:$E,$B$1)</f>
        <v>0</v>
      </c>
      <c r="I312" s="28"/>
      <c r="J312" s="17"/>
      <c r="K312" s="28"/>
      <c r="L312" s="50">
        <f>SUMIFS('2012Figures'!$J:$J,'2012Figures'!$C:$C,$A312,'2012Figures'!$E:$E,$B$1)</f>
        <v>0</v>
      </c>
      <c r="M312" s="50">
        <f>SUMIFS('2012Figures'!$J:$J,'2012Figures'!$C:$C,$A312,'2012Figures'!$B:$B,"BrokerToCy",'2012Figures'!$G:$G,"E1",'2012Figures'!$E:$E,$B$1)</f>
        <v>0</v>
      </c>
      <c r="N312" s="50">
        <f>SUMIFS('2012Figures'!$J:$J,'2012Figures'!$C:$C,$A312,'2012Figures'!$B:$B,"BrokerToCy",'2012Figures'!$G:$G,"P1",'2012Figures'!$E:$E,$B$1)</f>
        <v>0</v>
      </c>
      <c r="O312" s="50">
        <f>SUMIFS('2012Figures'!$J:$J,'2012Figures'!$C:$C,$A312,'2012Figures'!$B:$B,"CyToBroker",'2012Figures'!$G:$G,"E1",'2012Figures'!$E:$E,$B$1)</f>
        <v>0</v>
      </c>
      <c r="P312" s="50">
        <f>SUMIFS('2012Figures'!$J:$J,'2012Figures'!$C:$C,$A312,'2012Figures'!$B:$B,"CyToBroker",'2012Figures'!$G:$G,"P1",'2012Figures'!$E:$E,$B$1)</f>
        <v>0</v>
      </c>
      <c r="Q312" s="28"/>
      <c r="R312" s="46" t="str">
        <f t="shared" si="29"/>
        <v/>
      </c>
      <c r="S312" s="46" t="str">
        <f t="shared" si="29"/>
        <v/>
      </c>
      <c r="T312" s="46" t="str">
        <f t="shared" si="29"/>
        <v/>
      </c>
      <c r="U312" s="46" t="str">
        <f t="shared" si="29"/>
        <v/>
      </c>
      <c r="V312" s="46" t="str">
        <f t="shared" si="29"/>
        <v/>
      </c>
    </row>
    <row r="313" spans="1:22" x14ac:dyDescent="0.2">
      <c r="A313" s="1">
        <v>211</v>
      </c>
      <c r="B313" s="1" t="s">
        <v>73</v>
      </c>
      <c r="C313" s="8">
        <v>5</v>
      </c>
      <c r="D313" s="29">
        <f>SUMIFS('2013Figures'!$J:$J,'2013Figures'!$C:$C,$A313,'2013Figures'!$H:$H,$B313,'2013Figures'!$I:$I,$C313,'2013Figures'!$E:$E,$B$1)</f>
        <v>0</v>
      </c>
      <c r="E313" s="9">
        <f>SUMIFS('2013Figures'!$J:$J,'2013Figures'!$C:$C,$A313,'2013Figures'!$H:$H,$B313,'2013Figures'!$I:$I,$C313,'2013Figures'!$B:$B,"BrokerToCy",'2013Figures'!$G:$G,"E1",'2013Figures'!$E:$E,$B$1)</f>
        <v>0</v>
      </c>
      <c r="F313" s="9">
        <f>SUMIFS('2013Figures'!$J:$J,'2013Figures'!$C:$C,$A313,'2013Figures'!$H:$H,$B313,'2013Figures'!$I:$I,$C313,'2013Figures'!$B:$B,"BrokerToCy",'2013Figures'!$G:$G,"P1",'2013Figures'!$E:$E,$B$1)</f>
        <v>0</v>
      </c>
      <c r="G313" s="9">
        <f>SUMIFS('2013Figures'!$J:$J,'2013Figures'!$C:$C,$A313,'2013Figures'!$H:$H,$B313,'2013Figures'!$I:$I,$C313,'2013Figures'!$B:$B,"CyToBroker",'2013Figures'!$G:$G,"E1",'2013Figures'!$E:$E,$B$1)</f>
        <v>0</v>
      </c>
      <c r="H313" s="9">
        <f>SUMIFS('2013Figures'!$J:$J,'2013Figures'!$C:$C,$A313,'2013Figures'!$H:$H,$B313,'2013Figures'!$I:$I,$C313,'2013Figures'!$B:$B,"CyToBroker",'2013Figures'!$G:$G,"P1",'2013Figures'!$E:$E,$B$1)</f>
        <v>0</v>
      </c>
      <c r="J313" s="8">
        <v>201501</v>
      </c>
      <c r="L313" s="42">
        <f>SUMIFS('2012Figures'!$J:$J,'2012Figures'!$C:$C,$A313,'2012Figures'!$H:$H,$B313,'2012Figures'!$I:$I,$C313,'2012Figures'!$E:$E,$B$1)</f>
        <v>0</v>
      </c>
      <c r="M313" s="52">
        <f>SUMIFS('2012Figures'!$J:$J,'2012Figures'!$C:$C,$A313,'2012Figures'!$H:$H,$B313,'2012Figures'!$I:$I,$C313,'2012Figures'!$B:$B,"BrokerToCy",'2012Figures'!$G:$G,"E1",'2012Figures'!$E:$E,$B$1)</f>
        <v>0</v>
      </c>
      <c r="N313" s="52">
        <f>SUMIFS('2012Figures'!$J:$J,'2012Figures'!$C:$C,$A313,'2012Figures'!$H:$H,$B313,'2012Figures'!$I:$I,$C313,'2012Figures'!$B:$B,"BrokerToCy",'2012Figures'!$G:$G,"P1",'2012Figures'!$E:$E,$B$1)</f>
        <v>0</v>
      </c>
      <c r="O313" s="52">
        <f>SUMIFS('2012Figures'!$J:$J,'2012Figures'!$C:$C,$A313,'2012Figures'!$H:$H,$B313,'2012Figures'!$I:$I,$C313,'2012Figures'!$B:$B,"CyToBroker",'2012Figures'!$G:$G,"E1",'2012Figures'!$E:$E,$B$1)</f>
        <v>0</v>
      </c>
      <c r="P313" s="52">
        <f>SUMIFS('2012Figures'!$J:$J,'2012Figures'!$C:$C,$A313,'2012Figures'!$H:$H,$B313,'2012Figures'!$I:$I,$C313,'2012Figures'!$B:$B,"CyToBroker",'2012Figures'!$G:$G,"P1",'2012Figures'!$E:$E,$B$1)</f>
        <v>0</v>
      </c>
      <c r="R313" s="46" t="str">
        <f t="shared" si="29"/>
        <v/>
      </c>
      <c r="S313" s="46" t="str">
        <f t="shared" si="29"/>
        <v/>
      </c>
      <c r="T313" s="46" t="str">
        <f t="shared" si="29"/>
        <v/>
      </c>
      <c r="U313" s="46" t="str">
        <f t="shared" si="29"/>
        <v/>
      </c>
      <c r="V313" s="46" t="str">
        <f t="shared" si="29"/>
        <v/>
      </c>
    </row>
    <row r="314" spans="1:22" x14ac:dyDescent="0.2">
      <c r="A314" s="1">
        <v>211</v>
      </c>
      <c r="B314" s="1" t="s">
        <v>73</v>
      </c>
      <c r="C314" s="8">
        <v>4</v>
      </c>
      <c r="D314" s="29">
        <f>SUMIFS('2013Figures'!$J:$J,'2013Figures'!$C:$C,$A314,'2013Figures'!$H:$H,$B314,'2013Figures'!$I:$I,$C314,'2013Figures'!$E:$E,$B$1)</f>
        <v>0</v>
      </c>
      <c r="E314" s="9">
        <f>SUMIFS('2013Figures'!$J:$J,'2013Figures'!$C:$C,$A314,'2013Figures'!$H:$H,$B314,'2013Figures'!$I:$I,$C314,'2013Figures'!$B:$B,"BrokerToCy",'2013Figures'!$G:$G,"E1",'2013Figures'!$E:$E,$B$1)</f>
        <v>0</v>
      </c>
      <c r="F314" s="9">
        <f>SUMIFS('2013Figures'!$J:$J,'2013Figures'!$C:$C,$A314,'2013Figures'!$H:$H,$B314,'2013Figures'!$I:$I,$C314,'2013Figures'!$B:$B,"BrokerToCy",'2013Figures'!$G:$G,"P1",'2013Figures'!$E:$E,$B$1)</f>
        <v>0</v>
      </c>
      <c r="G314" s="9">
        <f>SUMIFS('2013Figures'!$J:$J,'2013Figures'!$C:$C,$A314,'2013Figures'!$H:$H,$B314,'2013Figures'!$I:$I,$C314,'2013Figures'!$B:$B,"CyToBroker",'2013Figures'!$G:$G,"E1",'2013Figures'!$E:$E,$B$1)</f>
        <v>0</v>
      </c>
      <c r="H314" s="9">
        <f>SUMIFS('2013Figures'!$J:$J,'2013Figures'!$C:$C,$A314,'2013Figures'!$H:$H,$B314,'2013Figures'!$I:$I,$C314,'2013Figures'!$B:$B,"CyToBroker",'2013Figures'!$G:$G,"P1",'2013Figures'!$E:$E,$B$1)</f>
        <v>0</v>
      </c>
      <c r="I314" s="30"/>
      <c r="J314" s="31">
        <v>201301</v>
      </c>
      <c r="K314" s="30"/>
      <c r="L314" s="42">
        <f>SUMIFS('2012Figures'!$J:$J,'2012Figures'!$C:$C,$A314,'2012Figures'!$H:$H,$B314,'2012Figures'!$I:$I,$C314,'2012Figures'!$E:$E,$B$1)</f>
        <v>0</v>
      </c>
      <c r="M314" s="52">
        <f>SUMIFS('2012Figures'!$J:$J,'2012Figures'!$C:$C,$A314,'2012Figures'!$H:$H,$B314,'2012Figures'!$I:$I,$C314,'2012Figures'!$B:$B,"BrokerToCy",'2012Figures'!$G:$G,"E1",'2012Figures'!$E:$E,$B$1)</f>
        <v>0</v>
      </c>
      <c r="N314" s="52">
        <f>SUMIFS('2012Figures'!$J:$J,'2012Figures'!$C:$C,$A314,'2012Figures'!$H:$H,$B314,'2012Figures'!$I:$I,$C314,'2012Figures'!$B:$B,"BrokerToCy",'2012Figures'!$G:$G,"P1",'2012Figures'!$E:$E,$B$1)</f>
        <v>0</v>
      </c>
      <c r="O314" s="52">
        <f>SUMIFS('2012Figures'!$J:$J,'2012Figures'!$C:$C,$A314,'2012Figures'!$H:$H,$B314,'2012Figures'!$I:$I,$C314,'2012Figures'!$B:$B,"CyToBroker",'2012Figures'!$G:$G,"E1",'2012Figures'!$E:$E,$B$1)</f>
        <v>0</v>
      </c>
      <c r="P314" s="52">
        <f>SUMIFS('2012Figures'!$J:$J,'2012Figures'!$C:$C,$A314,'2012Figures'!$H:$H,$B314,'2012Figures'!$I:$I,$C314,'2012Figures'!$B:$B,"CyToBroker",'2012Figures'!$G:$G,"P1",'2012Figures'!$E:$E,$B$1)</f>
        <v>0</v>
      </c>
      <c r="Q314" s="30"/>
      <c r="R314" s="46" t="str">
        <f t="shared" si="29"/>
        <v/>
      </c>
      <c r="S314" s="46" t="str">
        <f t="shared" si="29"/>
        <v/>
      </c>
      <c r="T314" s="46" t="str">
        <f t="shared" si="29"/>
        <v/>
      </c>
      <c r="U314" s="46" t="str">
        <f t="shared" si="29"/>
        <v/>
      </c>
      <c r="V314" s="46" t="str">
        <f t="shared" si="29"/>
        <v/>
      </c>
    </row>
    <row r="315" spans="1:22" x14ac:dyDescent="0.2">
      <c r="A315" s="1">
        <v>211</v>
      </c>
      <c r="B315" s="1" t="s">
        <v>73</v>
      </c>
      <c r="C315" s="8">
        <v>3</v>
      </c>
      <c r="D315" s="29">
        <f>SUMIFS('2013Figures'!$J:$J,'2013Figures'!$C:$C,$A315,'2013Figures'!$H:$H,$B315,'2013Figures'!$I:$I,$C315,'2013Figures'!$E:$E,$B$1)</f>
        <v>0</v>
      </c>
      <c r="E315" s="9">
        <f>SUMIFS('2013Figures'!$J:$J,'2013Figures'!$C:$C,$A315,'2013Figures'!$H:$H,$B315,'2013Figures'!$I:$I,$C315,'2013Figures'!$B:$B,"BrokerToCy",'2013Figures'!$G:$G,"E1",'2013Figures'!$E:$E,$B$1)</f>
        <v>0</v>
      </c>
      <c r="F315" s="9">
        <f>SUMIFS('2013Figures'!$J:$J,'2013Figures'!$C:$C,$A315,'2013Figures'!$H:$H,$B315,'2013Figures'!$I:$I,$C315,'2013Figures'!$B:$B,"BrokerToCy",'2013Figures'!$G:$G,"P1",'2013Figures'!$E:$E,$B$1)</f>
        <v>0</v>
      </c>
      <c r="G315" s="9">
        <f>SUMIFS('2013Figures'!$J:$J,'2013Figures'!$C:$C,$A315,'2013Figures'!$H:$H,$B315,'2013Figures'!$I:$I,$C315,'2013Figures'!$B:$B,"CyToBroker",'2013Figures'!$G:$G,"E1",'2013Figures'!$E:$E,$B$1)</f>
        <v>0</v>
      </c>
      <c r="H315" s="9">
        <f>SUMIFS('2013Figures'!$J:$J,'2013Figures'!$C:$C,$A315,'2013Figures'!$H:$H,$B315,'2013Figures'!$I:$I,$C315,'2013Figures'!$B:$B,"CyToBroker",'2013Figures'!$G:$G,"P1",'2013Figures'!$E:$E,$B$1)</f>
        <v>0</v>
      </c>
      <c r="J315" s="8">
        <v>201201</v>
      </c>
      <c r="L315" s="42">
        <f>SUMIFS('2012Figures'!$J:$J,'2012Figures'!$C:$C,$A315,'2012Figures'!$H:$H,$B315,'2012Figures'!$I:$I,$C315,'2012Figures'!$E:$E,$B$1)</f>
        <v>0</v>
      </c>
      <c r="M315" s="52">
        <f>SUMIFS('2012Figures'!$J:$J,'2012Figures'!$C:$C,$A315,'2012Figures'!$H:$H,$B315,'2012Figures'!$I:$I,$C315,'2012Figures'!$B:$B,"BrokerToCy",'2012Figures'!$G:$G,"E1",'2012Figures'!$E:$E,$B$1)</f>
        <v>0</v>
      </c>
      <c r="N315" s="52">
        <f>SUMIFS('2012Figures'!$J:$J,'2012Figures'!$C:$C,$A315,'2012Figures'!$H:$H,$B315,'2012Figures'!$I:$I,$C315,'2012Figures'!$B:$B,"BrokerToCy",'2012Figures'!$G:$G,"P1",'2012Figures'!$E:$E,$B$1)</f>
        <v>0</v>
      </c>
      <c r="O315" s="52">
        <f>SUMIFS('2012Figures'!$J:$J,'2012Figures'!$C:$C,$A315,'2012Figures'!$H:$H,$B315,'2012Figures'!$I:$I,$C315,'2012Figures'!$B:$B,"CyToBroker",'2012Figures'!$G:$G,"E1",'2012Figures'!$E:$E,$B$1)</f>
        <v>0</v>
      </c>
      <c r="P315" s="52">
        <f>SUMIFS('2012Figures'!$J:$J,'2012Figures'!$C:$C,$A315,'2012Figures'!$H:$H,$B315,'2012Figures'!$I:$I,$C315,'2012Figures'!$B:$B,"CyToBroker",'2012Figures'!$G:$G,"P1",'2012Figures'!$E:$E,$B$1)</f>
        <v>0</v>
      </c>
      <c r="R315" s="46" t="str">
        <f t="shared" si="29"/>
        <v/>
      </c>
      <c r="S315" s="46" t="str">
        <f t="shared" si="29"/>
        <v/>
      </c>
      <c r="T315" s="46" t="str">
        <f t="shared" si="29"/>
        <v/>
      </c>
      <c r="U315" s="46" t="str">
        <f t="shared" si="29"/>
        <v/>
      </c>
      <c r="V315" s="46" t="str">
        <f t="shared" si="29"/>
        <v/>
      </c>
    </row>
    <row r="316" spans="1:22" x14ac:dyDescent="0.2">
      <c r="A316" s="1">
        <v>211</v>
      </c>
      <c r="B316" s="1" t="s">
        <v>73</v>
      </c>
      <c r="C316" s="8">
        <v>2</v>
      </c>
      <c r="D316" s="29">
        <f>SUMIFS('2013Figures'!$J:$J,'2013Figures'!$C:$C,$A316,'2013Figures'!$H:$H,$B316,'2013Figures'!$I:$I,$C316,'2013Figures'!$E:$E,$B$1)</f>
        <v>0</v>
      </c>
      <c r="E316" s="9">
        <f>SUMIFS('2013Figures'!$J:$J,'2013Figures'!$C:$C,$A316,'2013Figures'!$H:$H,$B316,'2013Figures'!$I:$I,$C316,'2013Figures'!$B:$B,"BrokerToCy",'2013Figures'!$G:$G,"E1",'2013Figures'!$E:$E,$B$1)</f>
        <v>0</v>
      </c>
      <c r="F316" s="9">
        <f>SUMIFS('2013Figures'!$J:$J,'2013Figures'!$C:$C,$A316,'2013Figures'!$H:$H,$B316,'2013Figures'!$I:$I,$C316,'2013Figures'!$B:$B,"BrokerToCy",'2013Figures'!$G:$G,"P1",'2013Figures'!$E:$E,$B$1)</f>
        <v>0</v>
      </c>
      <c r="G316" s="9">
        <f>SUMIFS('2013Figures'!$J:$J,'2013Figures'!$C:$C,$A316,'2013Figures'!$H:$H,$B316,'2013Figures'!$I:$I,$C316,'2013Figures'!$B:$B,"CyToBroker",'2013Figures'!$G:$G,"E1",'2013Figures'!$E:$E,$B$1)</f>
        <v>0</v>
      </c>
      <c r="H316" s="9">
        <f>SUMIFS('2013Figures'!$J:$J,'2013Figures'!$C:$C,$A316,'2013Figures'!$H:$H,$B316,'2013Figures'!$I:$I,$C316,'2013Figures'!$B:$B,"CyToBroker",'2013Figures'!$G:$G,"P1",'2013Figures'!$E:$E,$B$1)</f>
        <v>0</v>
      </c>
      <c r="J316" s="8">
        <v>201101</v>
      </c>
      <c r="L316" s="42">
        <f>SUMIFS('2012Figures'!$J:$J,'2012Figures'!$C:$C,$A316,'2012Figures'!$H:$H,$B316,'2012Figures'!$I:$I,$C316,'2012Figures'!$E:$E,$B$1)</f>
        <v>0</v>
      </c>
      <c r="M316" s="52">
        <f>SUMIFS('2012Figures'!$J:$J,'2012Figures'!$C:$C,$A316,'2012Figures'!$H:$H,$B316,'2012Figures'!$I:$I,$C316,'2012Figures'!$B:$B,"BrokerToCy",'2012Figures'!$G:$G,"E1",'2012Figures'!$E:$E,$B$1)</f>
        <v>0</v>
      </c>
      <c r="N316" s="52">
        <f>SUMIFS('2012Figures'!$J:$J,'2012Figures'!$C:$C,$A316,'2012Figures'!$H:$H,$B316,'2012Figures'!$I:$I,$C316,'2012Figures'!$B:$B,"BrokerToCy",'2012Figures'!$G:$G,"P1",'2012Figures'!$E:$E,$B$1)</f>
        <v>0</v>
      </c>
      <c r="O316" s="52">
        <f>SUMIFS('2012Figures'!$J:$J,'2012Figures'!$C:$C,$A316,'2012Figures'!$H:$H,$B316,'2012Figures'!$I:$I,$C316,'2012Figures'!$B:$B,"CyToBroker",'2012Figures'!$G:$G,"E1",'2012Figures'!$E:$E,$B$1)</f>
        <v>0</v>
      </c>
      <c r="P316" s="52">
        <f>SUMIFS('2012Figures'!$J:$J,'2012Figures'!$C:$C,$A316,'2012Figures'!$H:$H,$B316,'2012Figures'!$I:$I,$C316,'2012Figures'!$B:$B,"CyToBroker",'2012Figures'!$G:$G,"P1",'2012Figures'!$E:$E,$B$1)</f>
        <v>0</v>
      </c>
      <c r="R316" s="46" t="str">
        <f t="shared" si="29"/>
        <v/>
      </c>
      <c r="S316" s="46" t="str">
        <f t="shared" si="29"/>
        <v/>
      </c>
      <c r="T316" s="46" t="str">
        <f t="shared" si="29"/>
        <v/>
      </c>
      <c r="U316" s="46" t="str">
        <f t="shared" si="29"/>
        <v/>
      </c>
      <c r="V316" s="46" t="str">
        <f t="shared" si="29"/>
        <v/>
      </c>
    </row>
    <row r="317" spans="1:22" x14ac:dyDescent="0.2">
      <c r="A317" s="1">
        <v>211</v>
      </c>
      <c r="B317" s="1" t="s">
        <v>73</v>
      </c>
      <c r="C317" s="8">
        <v>1</v>
      </c>
      <c r="D317" s="29">
        <f>SUMIFS('2013Figures'!$J:$J,'2013Figures'!$C:$C,$A317,'2013Figures'!$H:$H,$B317,'2013Figures'!$I:$I,$C317,'2013Figures'!$E:$E,$B$1)</f>
        <v>0</v>
      </c>
      <c r="E317" s="9">
        <f>SUMIFS('2013Figures'!$J:$J,'2013Figures'!$C:$C,$A317,'2013Figures'!$H:$H,$B317,'2013Figures'!$I:$I,$C317,'2013Figures'!$B:$B,"BrokerToCy",'2013Figures'!$G:$G,"E1",'2013Figures'!$E:$E,$B$1)</f>
        <v>0</v>
      </c>
      <c r="F317" s="9">
        <f>SUMIFS('2013Figures'!$J:$J,'2013Figures'!$C:$C,$A317,'2013Figures'!$H:$H,$B317,'2013Figures'!$I:$I,$C317,'2013Figures'!$B:$B,"BrokerToCy",'2013Figures'!$G:$G,"P1",'2013Figures'!$E:$E,$B$1)</f>
        <v>0</v>
      </c>
      <c r="G317" s="9">
        <f>SUMIFS('2013Figures'!$J:$J,'2013Figures'!$C:$C,$A317,'2013Figures'!$H:$H,$B317,'2013Figures'!$I:$I,$C317,'2013Figures'!$B:$B,"CyToBroker",'2013Figures'!$G:$G,"E1",'2013Figures'!$E:$E,$B$1)</f>
        <v>0</v>
      </c>
      <c r="H317" s="9">
        <f>SUMIFS('2013Figures'!$J:$J,'2013Figures'!$C:$C,$A317,'2013Figures'!$H:$H,$B317,'2013Figures'!$I:$I,$C317,'2013Figures'!$B:$B,"CyToBroker",'2013Figures'!$G:$G,"P1",'2013Figures'!$E:$E,$B$1)</f>
        <v>0</v>
      </c>
      <c r="J317" s="8">
        <v>200901</v>
      </c>
      <c r="L317" s="42">
        <f>SUMIFS('2012Figures'!$J:$J,'2012Figures'!$C:$C,$A317,'2012Figures'!$H:$H,$B317,'2012Figures'!$I:$I,$C317,'2012Figures'!$E:$E,$B$1)</f>
        <v>0</v>
      </c>
      <c r="M317" s="52">
        <f>SUMIFS('2012Figures'!$J:$J,'2012Figures'!$C:$C,$A317,'2012Figures'!$H:$H,$B317,'2012Figures'!$I:$I,$C317,'2012Figures'!$B:$B,"BrokerToCy",'2012Figures'!$G:$G,"E1",'2012Figures'!$E:$E,$B$1)</f>
        <v>0</v>
      </c>
      <c r="N317" s="52">
        <f>SUMIFS('2012Figures'!$J:$J,'2012Figures'!$C:$C,$A317,'2012Figures'!$H:$H,$B317,'2012Figures'!$I:$I,$C317,'2012Figures'!$B:$B,"BrokerToCy",'2012Figures'!$G:$G,"P1",'2012Figures'!$E:$E,$B$1)</f>
        <v>0</v>
      </c>
      <c r="O317" s="52">
        <f>SUMIFS('2012Figures'!$J:$J,'2012Figures'!$C:$C,$A317,'2012Figures'!$H:$H,$B317,'2012Figures'!$I:$I,$C317,'2012Figures'!$B:$B,"CyToBroker",'2012Figures'!$G:$G,"E1",'2012Figures'!$E:$E,$B$1)</f>
        <v>0</v>
      </c>
      <c r="P317" s="52">
        <f>SUMIFS('2012Figures'!$J:$J,'2012Figures'!$C:$C,$A317,'2012Figures'!$H:$H,$B317,'2012Figures'!$I:$I,$C317,'2012Figures'!$B:$B,"CyToBroker",'2012Figures'!$G:$G,"P1",'2012Figures'!$E:$E,$B$1)</f>
        <v>0</v>
      </c>
      <c r="R317" s="46" t="str">
        <f t="shared" si="29"/>
        <v/>
      </c>
      <c r="S317" s="46" t="str">
        <f t="shared" si="29"/>
        <v/>
      </c>
      <c r="T317" s="46" t="str">
        <f t="shared" si="29"/>
        <v/>
      </c>
      <c r="U317" s="46" t="str">
        <f t="shared" si="29"/>
        <v/>
      </c>
      <c r="V317" s="46" t="str">
        <f t="shared" si="29"/>
        <v/>
      </c>
    </row>
    <row r="318" spans="1:22" x14ac:dyDescent="0.2">
      <c r="A318" s="1">
        <v>211</v>
      </c>
      <c r="B318" s="1" t="s">
        <v>73</v>
      </c>
      <c r="D318" s="29">
        <f>SUMIFS('2013Figures'!$J:$J,'2013Figures'!$C:$C,$A318,'2013Figures'!$I:$I,"",'2013Figures'!$E:$E,$B$1)</f>
        <v>0</v>
      </c>
      <c r="E318" s="9">
        <f>SUMIFS('2013Figures'!$J:$J,'2013Figures'!$C:$C,$A318,'2013Figures'!$I:$I,"",'2013Figures'!$B:$B,"BrokerToCy",'2013Figures'!$G:$G,"E1",'2013Figures'!$E:$E,$B$1)</f>
        <v>0</v>
      </c>
      <c r="F318" s="9">
        <f>SUMIFS('2013Figures'!$J:$J,'2013Figures'!$C:$C,$A318,'2013Figures'!$I:$I,"",'2013Figures'!$B:$B,"BrokerToCy",'2013Figures'!$G:$G,"P1",'2013Figures'!$E:$E,$B$1)</f>
        <v>0</v>
      </c>
      <c r="G318" s="9">
        <f>SUMIFS('2013Figures'!$J:$J,'2013Figures'!$C:$C,$A318,'2013Figures'!$I:$I,"",'2013Figures'!$B:$B,"CyToBroker",'2013Figures'!$G:$G,"E1",'2013Figures'!$E:$E,$B$1)</f>
        <v>0</v>
      </c>
      <c r="H318" s="9">
        <f>SUMIFS('2013Figures'!$J:$J,'2013Figures'!$C:$C,$A318,'2013Figures'!$I:$I,"",'2013Figures'!$B:$B,"CyToBroker",'2013Figures'!$G:$G,"P1",'2013Figures'!$E:$E,$B$1)</f>
        <v>0</v>
      </c>
      <c r="J318" s="8" t="s">
        <v>131</v>
      </c>
      <c r="L318" s="42">
        <f>SUMIFS('2012Figures'!$J:$J,'2012Figures'!$C:$C,$A318,'2012Figures'!$I:$I,"",'2012Figures'!$E:$E,$B$1)</f>
        <v>0</v>
      </c>
      <c r="M318" s="52">
        <f>SUMIFS('2012Figures'!$J:$J,'2012Figures'!$C:$C,$A318,'2012Figures'!$I:$I,"",'2012Figures'!$B:$B,"BrokerToCy",'2012Figures'!$G:$G,"E1",'2012Figures'!$E:$E,$B$1)</f>
        <v>0</v>
      </c>
      <c r="N318" s="52">
        <f>SUMIFS('2012Figures'!$J:$J,'2012Figures'!$C:$C,$A318,'2012Figures'!$I:$I,"",'2012Figures'!$B:$B,"BrokerToCy",'2012Figures'!$G:$G,"P1",'2012Figures'!$E:$E,$B$1)</f>
        <v>0</v>
      </c>
      <c r="O318" s="52">
        <f>SUMIFS('2012Figures'!$J:$J,'2012Figures'!$C:$C,$A318,'2012Figures'!$I:$I,"",'2012Figures'!$B:$B,"CyToBroker",'2012Figures'!$G:$G,"E1",'2012Figures'!$E:$E,$B$1)</f>
        <v>0</v>
      </c>
      <c r="P318" s="52">
        <f>SUMIFS('2012Figures'!$J:$J,'2012Figures'!$C:$C,$A318,'2012Figures'!$I:$I,"",'2012Figures'!$B:$B,"CyToBroker",'2012Figures'!$G:$G,"P1",'2012Figures'!$E:$E,$B$1)</f>
        <v>0</v>
      </c>
      <c r="R318" s="46" t="str">
        <f t="shared" si="29"/>
        <v/>
      </c>
      <c r="S318" s="46" t="str">
        <f t="shared" si="29"/>
        <v/>
      </c>
      <c r="T318" s="46" t="str">
        <f t="shared" si="29"/>
        <v/>
      </c>
      <c r="U318" s="46" t="str">
        <f t="shared" si="29"/>
        <v/>
      </c>
      <c r="V318" s="46" t="str">
        <f t="shared" si="29"/>
        <v/>
      </c>
    </row>
    <row r="319" spans="1:22" x14ac:dyDescent="0.2">
      <c r="A319" s="21"/>
      <c r="B319" s="21" t="s">
        <v>92</v>
      </c>
      <c r="C319" s="22"/>
      <c r="D319" s="23">
        <f>SUM(E319:H319)</f>
        <v>0</v>
      </c>
      <c r="E319" s="23">
        <f>SUM(E313:E318)</f>
        <v>0</v>
      </c>
      <c r="F319" s="23">
        <f>SUM(F313:F318)</f>
        <v>0</v>
      </c>
      <c r="G319" s="23">
        <f>SUM(G313:G318)</f>
        <v>0</v>
      </c>
      <c r="H319" s="23">
        <f>SUM(H313:H318)</f>
        <v>0</v>
      </c>
      <c r="I319" s="21"/>
      <c r="J319" s="22"/>
      <c r="K319" s="21"/>
      <c r="L319" s="43">
        <f>SUM(M319:P319)</f>
        <v>0</v>
      </c>
      <c r="M319" s="43">
        <f>SUM(M313:M318)</f>
        <v>0</v>
      </c>
      <c r="N319" s="43">
        <f>SUM(N313:N318)</f>
        <v>0</v>
      </c>
      <c r="O319" s="43">
        <f>SUM(O313:O318)</f>
        <v>0</v>
      </c>
      <c r="P319" s="43">
        <f>SUM(P313:P318)</f>
        <v>0</v>
      </c>
      <c r="Q319" s="21"/>
      <c r="R319" s="21"/>
      <c r="S319" s="21"/>
      <c r="T319" s="21"/>
      <c r="U319" s="21"/>
      <c r="V319" s="21"/>
    </row>
    <row r="320" spans="1:22" x14ac:dyDescent="0.2">
      <c r="A320" s="28">
        <v>214</v>
      </c>
      <c r="B320" s="28" t="s">
        <v>115</v>
      </c>
      <c r="C320" s="17" t="s">
        <v>88</v>
      </c>
      <c r="D320" s="18">
        <f>SUMIFS('2013Figures'!$J:$J,'2013Figures'!$C:$C,$A320,'2013Figures'!$E:$E,$B$1)</f>
        <v>0</v>
      </c>
      <c r="E320" s="18">
        <f>SUMIFS('2013Figures'!$J:$J,'2013Figures'!$C:$C,$A320,'2013Figures'!$B:$B,"BrokerToCy",'2013Figures'!$G:$G,"E1",'2013Figures'!$E:$E,$B$1)</f>
        <v>0</v>
      </c>
      <c r="F320" s="18">
        <f>SUMIFS('2013Figures'!$J:$J,'2013Figures'!$C:$C,$A320,'2013Figures'!$B:$B,"BrokerToCy",'2013Figures'!$G:$G,"P1",'2013Figures'!$E:$E,$B$1)</f>
        <v>0</v>
      </c>
      <c r="G320" s="18">
        <f>SUMIFS('2013Figures'!$J:$J,'2013Figures'!$C:$C,$A320,'2013Figures'!$B:$B,"CyToBroker",'2013Figures'!$G:$G,"E1",'2013Figures'!$E:$E,$B$1)</f>
        <v>0</v>
      </c>
      <c r="H320" s="18">
        <f>SUMIFS('2013Figures'!$J:$J,'2013Figures'!$C:$C,$A320,'2013Figures'!$B:$B,"CyToBroker",'2013Figures'!$G:$G,"P1",'2013Figures'!$E:$E,$B$1)</f>
        <v>0</v>
      </c>
      <c r="I320" s="28"/>
      <c r="J320" s="17"/>
      <c r="K320" s="28"/>
      <c r="L320" s="50">
        <f>SUMIFS('2012Figures'!$J:$J,'2012Figures'!$C:$C,$A320,'2012Figures'!$E:$E,$B$1)</f>
        <v>0</v>
      </c>
      <c r="M320" s="50">
        <f>SUMIFS('2012Figures'!$J:$J,'2012Figures'!$C:$C,$A320,'2012Figures'!$B:$B,"BrokerToCy",'2012Figures'!$G:$G,"E1",'2012Figures'!$E:$E,$B$1)</f>
        <v>0</v>
      </c>
      <c r="N320" s="50">
        <f>SUMIFS('2012Figures'!$J:$J,'2012Figures'!$C:$C,$A320,'2012Figures'!$B:$B,"BrokerToCy",'2012Figures'!$G:$G,"P1",'2012Figures'!$E:$E,$B$1)</f>
        <v>0</v>
      </c>
      <c r="O320" s="50">
        <f>SUMIFS('2012Figures'!$J:$J,'2012Figures'!$C:$C,$A320,'2012Figures'!$B:$B,"CyToBroker",'2012Figures'!$G:$G,"E1",'2012Figures'!$E:$E,$B$1)</f>
        <v>0</v>
      </c>
      <c r="P320" s="50">
        <f>SUMIFS('2012Figures'!$J:$J,'2012Figures'!$C:$C,$A320,'2012Figures'!$B:$B,"CyToBroker",'2012Figures'!$G:$G,"P1",'2012Figures'!$E:$E,$B$1)</f>
        <v>0</v>
      </c>
      <c r="Q320" s="28"/>
      <c r="R320" s="46" t="str">
        <f t="shared" si="29"/>
        <v/>
      </c>
      <c r="S320" s="46" t="str">
        <f t="shared" si="29"/>
        <v/>
      </c>
      <c r="T320" s="46" t="str">
        <f t="shared" si="29"/>
        <v/>
      </c>
      <c r="U320" s="46" t="str">
        <f t="shared" si="29"/>
        <v/>
      </c>
      <c r="V320" s="46" t="str">
        <f t="shared" si="29"/>
        <v/>
      </c>
    </row>
    <row r="321" spans="1:22" x14ac:dyDescent="0.2">
      <c r="A321" s="1">
        <v>214</v>
      </c>
      <c r="B321" s="1" t="s">
        <v>115</v>
      </c>
      <c r="C321" s="8">
        <v>1</v>
      </c>
      <c r="D321" s="29">
        <f>SUMIFS('2013Figures'!$J:$J,'2013Figures'!$C:$C,$A321,'2013Figures'!$H:$H,$B321,'2013Figures'!$I:$I,$C321,'2013Figures'!$E:$E,$B$1)</f>
        <v>0</v>
      </c>
      <c r="E321" s="9">
        <f>SUMIFS('2013Figures'!$J:$J,'2013Figures'!$C:$C,$A321,'2013Figures'!$H:$H,$B321,'2013Figures'!$I:$I,$C321,'2013Figures'!$B:$B,"BrokerToCy",'2013Figures'!$G:$G,"E1",'2013Figures'!$E:$E,$B$1)</f>
        <v>0</v>
      </c>
      <c r="F321" s="9">
        <f>SUMIFS('2013Figures'!$J:$J,'2013Figures'!$C:$C,$A321,'2013Figures'!$H:$H,$B321,'2013Figures'!$I:$I,$C321,'2013Figures'!$B:$B,"BrokerToCy",'2013Figures'!$G:$G,"P1",'2013Figures'!$E:$E,$B$1)</f>
        <v>0</v>
      </c>
      <c r="G321" s="9">
        <f>SUMIFS('2013Figures'!$J:$J,'2013Figures'!$C:$C,$A321,'2013Figures'!$H:$H,$B321,'2013Figures'!$I:$I,$C321,'2013Figures'!$B:$B,"CyToBroker",'2013Figures'!$G:$G,"E1",'2013Figures'!$E:$E,$B$1)</f>
        <v>0</v>
      </c>
      <c r="H321" s="9">
        <f>SUMIFS('2013Figures'!$J:$J,'2013Figures'!$C:$C,$A321,'2013Figures'!$H:$H,$B321,'2013Figures'!$I:$I,$C321,'2013Figures'!$B:$B,"CyToBroker",'2013Figures'!$G:$G,"P1",'2013Figures'!$E:$E,$B$1)</f>
        <v>0</v>
      </c>
      <c r="I321" s="30"/>
      <c r="J321" s="31">
        <v>200901</v>
      </c>
      <c r="K321" s="30"/>
      <c r="L321" s="42">
        <f>SUMIFS('2012Figures'!$J:$J,'2012Figures'!$C:$C,$A321,'2012Figures'!$H:$H,$B321,'2012Figures'!$I:$I,$C321,'2012Figures'!$E:$E,$B$1)</f>
        <v>0</v>
      </c>
      <c r="M321" s="52">
        <f>SUMIFS('2012Figures'!$J:$J,'2012Figures'!$C:$C,$A321,'2012Figures'!$H:$H,$B321,'2012Figures'!$I:$I,$C321,'2012Figures'!$B:$B,"BrokerToCy",'2012Figures'!$G:$G,"E1",'2012Figures'!$E:$E,$B$1)</f>
        <v>0</v>
      </c>
      <c r="N321" s="52">
        <f>SUMIFS('2012Figures'!$J:$J,'2012Figures'!$C:$C,$A321,'2012Figures'!$H:$H,$B321,'2012Figures'!$I:$I,$C321,'2012Figures'!$B:$B,"BrokerToCy",'2012Figures'!$G:$G,"P1",'2012Figures'!$E:$E,$B$1)</f>
        <v>0</v>
      </c>
      <c r="O321" s="52">
        <f>SUMIFS('2012Figures'!$J:$J,'2012Figures'!$C:$C,$A321,'2012Figures'!$H:$H,$B321,'2012Figures'!$I:$I,$C321,'2012Figures'!$B:$B,"CyToBroker",'2012Figures'!$G:$G,"E1",'2012Figures'!$E:$E,$B$1)</f>
        <v>0</v>
      </c>
      <c r="P321" s="52">
        <f>SUMIFS('2012Figures'!$J:$J,'2012Figures'!$C:$C,$A321,'2012Figures'!$H:$H,$B321,'2012Figures'!$I:$I,$C321,'2012Figures'!$B:$B,"CyToBroker",'2012Figures'!$G:$G,"P1",'2012Figures'!$E:$E,$B$1)</f>
        <v>0</v>
      </c>
      <c r="Q321" s="30"/>
      <c r="R321" s="46" t="str">
        <f t="shared" si="29"/>
        <v/>
      </c>
      <c r="S321" s="46" t="str">
        <f t="shared" si="29"/>
        <v/>
      </c>
      <c r="T321" s="46" t="str">
        <f t="shared" si="29"/>
        <v/>
      </c>
      <c r="U321" s="46" t="str">
        <f t="shared" si="29"/>
        <v/>
      </c>
      <c r="V321" s="46" t="str">
        <f t="shared" si="29"/>
        <v/>
      </c>
    </row>
    <row r="322" spans="1:22" x14ac:dyDescent="0.2">
      <c r="A322" s="1">
        <v>214</v>
      </c>
      <c r="B322" s="1" t="s">
        <v>115</v>
      </c>
      <c r="D322" s="29">
        <f>SUMIFS('2013Figures'!$J:$J,'2013Figures'!$C:$C,$A322,'2013Figures'!$I:$I,"",'2013Figures'!$E:$E,$B$1)</f>
        <v>0</v>
      </c>
      <c r="E322" s="9">
        <f>SUMIFS('2013Figures'!$J:$J,'2013Figures'!$C:$C,$A322,'2013Figures'!$I:$I,"",'2013Figures'!$B:$B,"BrokerToCy",'2013Figures'!$G:$G,"E1",'2013Figures'!$E:$E,$B$1)</f>
        <v>0</v>
      </c>
      <c r="F322" s="9">
        <f>SUMIFS('2013Figures'!$J:$J,'2013Figures'!$C:$C,$A322,'2013Figures'!$I:$I,"",'2013Figures'!$B:$B,"BrokerToCy",'2013Figures'!$G:$G,"P1",'2013Figures'!$E:$E,$B$1)</f>
        <v>0</v>
      </c>
      <c r="G322" s="9">
        <f>SUMIFS('2013Figures'!$J:$J,'2013Figures'!$C:$C,$A322,'2013Figures'!$I:$I,"",'2013Figures'!$B:$B,"CyToBroker",'2013Figures'!$G:$G,"E1",'2013Figures'!$E:$E,$B$1)</f>
        <v>0</v>
      </c>
      <c r="H322" s="9">
        <f>SUMIFS('2013Figures'!$J:$J,'2013Figures'!$C:$C,$A322,'2013Figures'!$I:$I,"",'2013Figures'!$B:$B,"CyToBroker",'2013Figures'!$G:$G,"P1",'2013Figures'!$E:$E,$B$1)</f>
        <v>0</v>
      </c>
      <c r="J322" s="8" t="s">
        <v>131</v>
      </c>
      <c r="L322" s="42">
        <f>SUMIFS('2012Figures'!$J:$J,'2012Figures'!$C:$C,$A322,'2012Figures'!$I:$I,"",'2012Figures'!$E:$E,$B$1)</f>
        <v>0</v>
      </c>
      <c r="M322" s="52">
        <f>SUMIFS('2012Figures'!$J:$J,'2012Figures'!$C:$C,$A322,'2012Figures'!$I:$I,"",'2012Figures'!$B:$B,"BrokerToCy",'2012Figures'!$G:$G,"E1",'2012Figures'!$E:$E,$B$1)</f>
        <v>0</v>
      </c>
      <c r="N322" s="52">
        <f>SUMIFS('2012Figures'!$J:$J,'2012Figures'!$C:$C,$A322,'2012Figures'!$I:$I,"",'2012Figures'!$B:$B,"BrokerToCy",'2012Figures'!$G:$G,"P1",'2012Figures'!$E:$E,$B$1)</f>
        <v>0</v>
      </c>
      <c r="O322" s="52">
        <f>SUMIFS('2012Figures'!$J:$J,'2012Figures'!$C:$C,$A322,'2012Figures'!$I:$I,"",'2012Figures'!$B:$B,"CyToBroker",'2012Figures'!$G:$G,"E1",'2012Figures'!$E:$E,$B$1)</f>
        <v>0</v>
      </c>
      <c r="P322" s="52">
        <f>SUMIFS('2012Figures'!$J:$J,'2012Figures'!$C:$C,$A322,'2012Figures'!$I:$I,"",'2012Figures'!$B:$B,"CyToBroker",'2012Figures'!$G:$G,"P1",'2012Figures'!$E:$E,$B$1)</f>
        <v>0</v>
      </c>
      <c r="R322" s="46" t="str">
        <f t="shared" si="29"/>
        <v/>
      </c>
      <c r="S322" s="46" t="str">
        <f t="shared" si="29"/>
        <v/>
      </c>
      <c r="T322" s="46" t="str">
        <f t="shared" si="29"/>
        <v/>
      </c>
      <c r="U322" s="46" t="str">
        <f t="shared" si="29"/>
        <v/>
      </c>
      <c r="V322" s="46" t="str">
        <f t="shared" si="29"/>
        <v/>
      </c>
    </row>
    <row r="323" spans="1:22" x14ac:dyDescent="0.2">
      <c r="A323" s="21"/>
      <c r="B323" s="21" t="s">
        <v>92</v>
      </c>
      <c r="C323" s="22"/>
      <c r="D323" s="23">
        <f>SUM(E323:H323)</f>
        <v>0</v>
      </c>
      <c r="E323" s="23">
        <f>SUM(E321:E322)</f>
        <v>0</v>
      </c>
      <c r="F323" s="23">
        <f>SUM(F321:F322)</f>
        <v>0</v>
      </c>
      <c r="G323" s="23">
        <f>SUM(G321:G322)</f>
        <v>0</v>
      </c>
      <c r="H323" s="23">
        <f>SUM(H321:H322)</f>
        <v>0</v>
      </c>
      <c r="I323" s="21"/>
      <c r="J323" s="22"/>
      <c r="K323" s="21"/>
      <c r="L323" s="43">
        <f>SUM(M323:P323)</f>
        <v>0</v>
      </c>
      <c r="M323" s="43">
        <f>SUM(M321:M322)</f>
        <v>0</v>
      </c>
      <c r="N323" s="43">
        <f>SUM(N321:N322)</f>
        <v>0</v>
      </c>
      <c r="O323" s="43">
        <f>SUM(O321:O322)</f>
        <v>0</v>
      </c>
      <c r="P323" s="43">
        <f>SUM(P321:P322)</f>
        <v>0</v>
      </c>
      <c r="Q323" s="21"/>
      <c r="R323" s="21"/>
      <c r="S323" s="21"/>
      <c r="T323" s="21"/>
      <c r="U323" s="21"/>
      <c r="V323" s="21"/>
    </row>
    <row r="324" spans="1:22" x14ac:dyDescent="0.2">
      <c r="A324" s="28">
        <v>215</v>
      </c>
      <c r="B324" s="28" t="s">
        <v>168</v>
      </c>
      <c r="C324" s="17" t="s">
        <v>88</v>
      </c>
      <c r="D324" s="18">
        <f>SUMIFS('2013Figures'!$J:$J,'2013Figures'!$C:$C,$A324,'2013Figures'!$E:$E,$B$1)</f>
        <v>0</v>
      </c>
      <c r="E324" s="18">
        <f>SUMIFS('2013Figures'!$J:$J,'2013Figures'!$C:$C,$A324,'2013Figures'!$B:$B,"BrokerToCy",'2013Figures'!$G:$G,"E1",'2013Figures'!$E:$E,$B$1)</f>
        <v>0</v>
      </c>
      <c r="F324" s="18">
        <f>SUMIFS('2013Figures'!$J:$J,'2013Figures'!$C:$C,$A324,'2013Figures'!$B:$B,"BrokerToCy",'2013Figures'!$G:$G,"P1",'2013Figures'!$E:$E,$B$1)</f>
        <v>0</v>
      </c>
      <c r="G324" s="18">
        <f>SUMIFS('2013Figures'!$J:$J,'2013Figures'!$C:$C,$A324,'2013Figures'!$B:$B,"CyToBroker",'2013Figures'!$G:$G,"E1",'2013Figures'!$E:$E,$B$1)</f>
        <v>0</v>
      </c>
      <c r="H324" s="18">
        <f>SUMIFS('2013Figures'!$J:$J,'2013Figures'!$C:$C,$A324,'2013Figures'!$B:$B,"CyToBroker",'2013Figures'!$G:$G,"P1",'2013Figures'!$E:$E,$B$1)</f>
        <v>0</v>
      </c>
      <c r="I324" s="28"/>
      <c r="J324" s="17"/>
      <c r="K324" s="28"/>
      <c r="L324" s="50">
        <f>SUMIFS('2012Figures'!$J:$J,'2012Figures'!$C:$C,$A324,'2012Figures'!$E:$E,$B$1)</f>
        <v>0</v>
      </c>
      <c r="M324" s="50">
        <f>SUMIFS('2012Figures'!$J:$J,'2012Figures'!$C:$C,$A324,'2012Figures'!$B:$B,"BrokerToCy",'2012Figures'!$G:$G,"E1",'2012Figures'!$E:$E,$B$1)</f>
        <v>0</v>
      </c>
      <c r="N324" s="50">
        <f>SUMIFS('2012Figures'!$J:$J,'2012Figures'!$C:$C,$A324,'2012Figures'!$B:$B,"BrokerToCy",'2012Figures'!$G:$G,"P1",'2012Figures'!$E:$E,$B$1)</f>
        <v>0</v>
      </c>
      <c r="O324" s="50">
        <f>SUMIFS('2012Figures'!$J:$J,'2012Figures'!$C:$C,$A324,'2012Figures'!$B:$B,"CyToBroker",'2012Figures'!$G:$G,"E1",'2012Figures'!$E:$E,$B$1)</f>
        <v>0</v>
      </c>
      <c r="P324" s="50">
        <f>SUMIFS('2012Figures'!$J:$J,'2012Figures'!$C:$C,$A324,'2012Figures'!$B:$B,"CyToBroker",'2012Figures'!$G:$G,"P1",'2012Figures'!$E:$E,$B$1)</f>
        <v>0</v>
      </c>
      <c r="Q324" s="28"/>
      <c r="R324" s="46" t="str">
        <f t="shared" si="29"/>
        <v/>
      </c>
      <c r="S324" s="46" t="str">
        <f t="shared" si="29"/>
        <v/>
      </c>
      <c r="T324" s="46" t="str">
        <f t="shared" si="29"/>
        <v/>
      </c>
      <c r="U324" s="46" t="str">
        <f t="shared" si="29"/>
        <v/>
      </c>
      <c r="V324" s="46" t="str">
        <f t="shared" si="29"/>
        <v/>
      </c>
    </row>
    <row r="325" spans="1:22" x14ac:dyDescent="0.2">
      <c r="A325" s="1">
        <v>215</v>
      </c>
      <c r="B325" s="1" t="s">
        <v>168</v>
      </c>
      <c r="C325" s="8">
        <v>1</v>
      </c>
      <c r="D325" s="29">
        <f>SUMIFS('2013Figures'!$J:$J,'2013Figures'!$C:$C,$A325,'2013Figures'!$H:$H,$B325,'2013Figures'!$I:$I,$C325,'2013Figures'!$E:$E,$B$1)</f>
        <v>0</v>
      </c>
      <c r="E325" s="9">
        <f>SUMIFS('2013Figures'!$J:$J,'2013Figures'!$C:$C,$A325,'2013Figures'!$H:$H,$B325,'2013Figures'!$I:$I,$C325,'2013Figures'!$B:$B,"BrokerToCy",'2013Figures'!$G:$G,"E1",'2013Figures'!$E:$E,$B$1)</f>
        <v>0</v>
      </c>
      <c r="F325" s="9">
        <f>SUMIFS('2013Figures'!$J:$J,'2013Figures'!$C:$C,$A325,'2013Figures'!$H:$H,$B325,'2013Figures'!$I:$I,$C325,'2013Figures'!$B:$B,"BrokerToCy",'2013Figures'!$G:$G,"P1",'2013Figures'!$E:$E,$B$1)</f>
        <v>0</v>
      </c>
      <c r="G325" s="9">
        <f>SUMIFS('2013Figures'!$J:$J,'2013Figures'!$C:$C,$A325,'2013Figures'!$H:$H,$B325,'2013Figures'!$I:$I,$C325,'2013Figures'!$B:$B,"CyToBroker",'2013Figures'!$G:$G,"E1",'2013Figures'!$E:$E,$B$1)</f>
        <v>0</v>
      </c>
      <c r="H325" s="9">
        <f>SUMIFS('2013Figures'!$J:$J,'2013Figures'!$C:$C,$A325,'2013Figures'!$H:$H,$B325,'2013Figures'!$I:$I,$C325,'2013Figures'!$B:$B,"CyToBroker",'2013Figures'!$G:$G,"P1",'2013Figures'!$E:$E,$B$1)</f>
        <v>0</v>
      </c>
      <c r="I325" s="30"/>
      <c r="J325" s="31">
        <v>201501</v>
      </c>
      <c r="K325" s="30"/>
      <c r="L325" s="42">
        <f>SUMIFS('2012Figures'!$J:$J,'2012Figures'!$C:$C,$A325,'2012Figures'!$H:$H,$B325,'2012Figures'!$I:$I,$C325,'2012Figures'!$E:$E,$B$1)</f>
        <v>0</v>
      </c>
      <c r="M325" s="52">
        <f>SUMIFS('2012Figures'!$J:$J,'2012Figures'!$C:$C,$A325,'2012Figures'!$H:$H,$B325,'2012Figures'!$I:$I,$C325,'2012Figures'!$B:$B,"BrokerToCy",'2012Figures'!$G:$G,"E1",'2012Figures'!$E:$E,$B$1)</f>
        <v>0</v>
      </c>
      <c r="N325" s="52">
        <f>SUMIFS('2012Figures'!$J:$J,'2012Figures'!$C:$C,$A325,'2012Figures'!$H:$H,$B325,'2012Figures'!$I:$I,$C325,'2012Figures'!$B:$B,"BrokerToCy",'2012Figures'!$G:$G,"P1",'2012Figures'!$E:$E,$B$1)</f>
        <v>0</v>
      </c>
      <c r="O325" s="52">
        <f>SUMIFS('2012Figures'!$J:$J,'2012Figures'!$C:$C,$A325,'2012Figures'!$H:$H,$B325,'2012Figures'!$I:$I,$C325,'2012Figures'!$B:$B,"CyToBroker",'2012Figures'!$G:$G,"E1",'2012Figures'!$E:$E,$B$1)</f>
        <v>0</v>
      </c>
      <c r="P325" s="52">
        <f>SUMIFS('2012Figures'!$J:$J,'2012Figures'!$C:$C,$A325,'2012Figures'!$H:$H,$B325,'2012Figures'!$I:$I,$C325,'2012Figures'!$B:$B,"CyToBroker",'2012Figures'!$G:$G,"P1",'2012Figures'!$E:$E,$B$1)</f>
        <v>0</v>
      </c>
      <c r="Q325" s="30"/>
      <c r="R325" s="46" t="str">
        <f t="shared" si="29"/>
        <v/>
      </c>
      <c r="S325" s="46" t="str">
        <f t="shared" si="29"/>
        <v/>
      </c>
      <c r="T325" s="46" t="str">
        <f t="shared" si="29"/>
        <v/>
      </c>
      <c r="U325" s="46" t="str">
        <f t="shared" si="29"/>
        <v/>
      </c>
      <c r="V325" s="46" t="str">
        <f t="shared" si="29"/>
        <v/>
      </c>
    </row>
    <row r="326" spans="1:22" x14ac:dyDescent="0.2">
      <c r="A326" s="1">
        <v>215</v>
      </c>
      <c r="B326" s="1" t="s">
        <v>168</v>
      </c>
      <c r="D326" s="29">
        <f>SUMIFS('2013Figures'!$J:$J,'2013Figures'!$C:$C,$A326,'2013Figures'!$I:$I,"",'2013Figures'!$E:$E,$B$1)</f>
        <v>0</v>
      </c>
      <c r="E326" s="9">
        <f>SUMIFS('2013Figures'!$J:$J,'2013Figures'!$C:$C,$A326,'2013Figures'!$I:$I,"",'2013Figures'!$B:$B,"BrokerToCy",'2013Figures'!$G:$G,"E1",'2013Figures'!$E:$E,$B$1)</f>
        <v>0</v>
      </c>
      <c r="F326" s="9">
        <f>SUMIFS('2013Figures'!$J:$J,'2013Figures'!$C:$C,$A326,'2013Figures'!$I:$I,"",'2013Figures'!$B:$B,"BrokerToCy",'2013Figures'!$G:$G,"P1",'2013Figures'!$E:$E,$B$1)</f>
        <v>0</v>
      </c>
      <c r="G326" s="9">
        <f>SUMIFS('2013Figures'!$J:$J,'2013Figures'!$C:$C,$A326,'2013Figures'!$I:$I,"",'2013Figures'!$B:$B,"CyToBroker",'2013Figures'!$G:$G,"E1",'2013Figures'!$E:$E,$B$1)</f>
        <v>0</v>
      </c>
      <c r="H326" s="9">
        <f>SUMIFS('2013Figures'!$J:$J,'2013Figures'!$C:$C,$A326,'2013Figures'!$I:$I,"",'2013Figures'!$B:$B,"CyToBroker",'2013Figures'!$G:$G,"P1",'2013Figures'!$E:$E,$B$1)</f>
        <v>0</v>
      </c>
      <c r="J326" s="8" t="s">
        <v>131</v>
      </c>
      <c r="L326" s="42">
        <f>SUMIFS('2012Figures'!$J:$J,'2012Figures'!$C:$C,$A326,'2012Figures'!$I:$I,"",'2012Figures'!$E:$E,$B$1)</f>
        <v>0</v>
      </c>
      <c r="M326" s="52">
        <f>SUMIFS('2012Figures'!$J:$J,'2012Figures'!$C:$C,$A326,'2012Figures'!$I:$I,"",'2012Figures'!$B:$B,"BrokerToCy",'2012Figures'!$G:$G,"E1",'2012Figures'!$E:$E,$B$1)</f>
        <v>0</v>
      </c>
      <c r="N326" s="52">
        <f>SUMIFS('2012Figures'!$J:$J,'2012Figures'!$C:$C,$A326,'2012Figures'!$I:$I,"",'2012Figures'!$B:$B,"BrokerToCy",'2012Figures'!$G:$G,"P1",'2012Figures'!$E:$E,$B$1)</f>
        <v>0</v>
      </c>
      <c r="O326" s="52">
        <f>SUMIFS('2012Figures'!$J:$J,'2012Figures'!$C:$C,$A326,'2012Figures'!$I:$I,"",'2012Figures'!$B:$B,"CyToBroker",'2012Figures'!$G:$G,"E1",'2012Figures'!$E:$E,$B$1)</f>
        <v>0</v>
      </c>
      <c r="P326" s="52">
        <f>SUMIFS('2012Figures'!$J:$J,'2012Figures'!$C:$C,$A326,'2012Figures'!$I:$I,"",'2012Figures'!$B:$B,"CyToBroker",'2012Figures'!$G:$G,"P1",'2012Figures'!$E:$E,$B$1)</f>
        <v>0</v>
      </c>
      <c r="R326" s="46" t="str">
        <f t="shared" ref="R326:V389" si="30">IF(L326=0,"",ROUND(D326/L326-1,2))</f>
        <v/>
      </c>
      <c r="S326" s="46" t="str">
        <f t="shared" si="30"/>
        <v/>
      </c>
      <c r="T326" s="46" t="str">
        <f t="shared" si="30"/>
        <v/>
      </c>
      <c r="U326" s="46" t="str">
        <f t="shared" si="30"/>
        <v/>
      </c>
      <c r="V326" s="46" t="str">
        <f t="shared" si="30"/>
        <v/>
      </c>
    </row>
    <row r="327" spans="1:22" x14ac:dyDescent="0.2">
      <c r="A327" s="21"/>
      <c r="B327" s="21" t="s">
        <v>92</v>
      </c>
      <c r="C327" s="22"/>
      <c r="D327" s="23">
        <f>SUM(E327:H327)</f>
        <v>0</v>
      </c>
      <c r="E327" s="23">
        <f>SUM(E325:E326)</f>
        <v>0</v>
      </c>
      <c r="F327" s="23">
        <f>SUM(F325:F326)</f>
        <v>0</v>
      </c>
      <c r="G327" s="23">
        <f>SUM(G325:G326)</f>
        <v>0</v>
      </c>
      <c r="H327" s="23">
        <f>SUM(H325:H326)</f>
        <v>0</v>
      </c>
      <c r="I327" s="21"/>
      <c r="J327" s="22"/>
      <c r="K327" s="21"/>
      <c r="L327" s="43">
        <f>SUM(M327:P327)</f>
        <v>0</v>
      </c>
      <c r="M327" s="43">
        <f>SUM(M325:M326)</f>
        <v>0</v>
      </c>
      <c r="N327" s="43">
        <f>SUM(N325:N326)</f>
        <v>0</v>
      </c>
      <c r="O327" s="43">
        <f>SUM(O325:O326)</f>
        <v>0</v>
      </c>
      <c r="P327" s="43">
        <f>SUM(P325:P326)</f>
        <v>0</v>
      </c>
      <c r="Q327" s="21"/>
      <c r="R327" s="21"/>
      <c r="S327" s="21"/>
      <c r="T327" s="21"/>
      <c r="U327" s="21"/>
      <c r="V327" s="21"/>
    </row>
    <row r="328" spans="1:22" x14ac:dyDescent="0.2">
      <c r="A328" s="28">
        <v>302</v>
      </c>
      <c r="B328" s="28" t="s">
        <v>116</v>
      </c>
      <c r="C328" s="17" t="s">
        <v>88</v>
      </c>
      <c r="D328" s="18">
        <f>SUMIFS('2013Figures'!$J:$J,'2013Figures'!$C:$C,$A328,'2013Figures'!$E:$E,$B$1)</f>
        <v>0</v>
      </c>
      <c r="E328" s="18">
        <f>SUMIFS('2013Figures'!$J:$J,'2013Figures'!$C:$C,$A328,'2013Figures'!$B:$B,"BrokerToCy",'2013Figures'!$G:$G,"E1",'2013Figures'!$E:$E,$B$1)</f>
        <v>0</v>
      </c>
      <c r="F328" s="18">
        <f>SUMIFS('2013Figures'!$J:$J,'2013Figures'!$C:$C,$A328,'2013Figures'!$B:$B,"BrokerToCy",'2013Figures'!$G:$G,"P1",'2013Figures'!$E:$E,$B$1)</f>
        <v>0</v>
      </c>
      <c r="G328" s="18">
        <f>SUMIFS('2013Figures'!$J:$J,'2013Figures'!$C:$C,$A328,'2013Figures'!$B:$B,"CyToBroker",'2013Figures'!$G:$G,"E1",'2013Figures'!$E:$E,$B$1)</f>
        <v>0</v>
      </c>
      <c r="H328" s="18">
        <f>SUMIFS('2013Figures'!$J:$J,'2013Figures'!$C:$C,$A328,'2013Figures'!$B:$B,"CyToBroker",'2013Figures'!$G:$G,"P1",'2013Figures'!$E:$E,$B$1)</f>
        <v>0</v>
      </c>
      <c r="I328" s="28"/>
      <c r="J328" s="17"/>
      <c r="K328" s="28"/>
      <c r="L328" s="50">
        <f>SUMIFS('2012Figures'!$J:$J,'2012Figures'!$C:$C,$A328,'2012Figures'!$E:$E,$B$1)</f>
        <v>0</v>
      </c>
      <c r="M328" s="50">
        <f>SUMIFS('2012Figures'!$J:$J,'2012Figures'!$C:$C,$A328,'2012Figures'!$B:$B,"BrokerToCy",'2012Figures'!$G:$G,"E1",'2012Figures'!$E:$E,$B$1)</f>
        <v>0</v>
      </c>
      <c r="N328" s="50">
        <f>SUMIFS('2012Figures'!$J:$J,'2012Figures'!$C:$C,$A328,'2012Figures'!$B:$B,"BrokerToCy",'2012Figures'!$G:$G,"P1",'2012Figures'!$E:$E,$B$1)</f>
        <v>0</v>
      </c>
      <c r="O328" s="50">
        <f>SUMIFS('2012Figures'!$J:$J,'2012Figures'!$C:$C,$A328,'2012Figures'!$B:$B,"CyToBroker",'2012Figures'!$G:$G,"E1",'2012Figures'!$E:$E,$B$1)</f>
        <v>0</v>
      </c>
      <c r="P328" s="50">
        <f>SUMIFS('2012Figures'!$J:$J,'2012Figures'!$C:$C,$A328,'2012Figures'!$B:$B,"CyToBroker",'2012Figures'!$G:$G,"P1",'2012Figures'!$E:$E,$B$1)</f>
        <v>0</v>
      </c>
      <c r="Q328" s="28"/>
      <c r="R328" s="46" t="str">
        <f t="shared" si="30"/>
        <v/>
      </c>
      <c r="S328" s="46" t="str">
        <f t="shared" si="30"/>
        <v/>
      </c>
      <c r="T328" s="46" t="str">
        <f t="shared" si="30"/>
        <v/>
      </c>
      <c r="U328" s="46" t="str">
        <f t="shared" si="30"/>
        <v/>
      </c>
      <c r="V328" s="46" t="str">
        <f t="shared" si="30"/>
        <v/>
      </c>
    </row>
    <row r="329" spans="1:22" x14ac:dyDescent="0.2">
      <c r="A329" s="1">
        <v>302</v>
      </c>
      <c r="B329" s="1" t="s">
        <v>116</v>
      </c>
      <c r="C329" s="8">
        <v>2</v>
      </c>
      <c r="D329" s="29">
        <f>SUMIFS('2013Figures'!$J:$J,'2013Figures'!$C:$C,$A329,'2013Figures'!$H:$H,$B329,'2013Figures'!$I:$I,$C329,'2013Figures'!$E:$E,$B$1)</f>
        <v>0</v>
      </c>
      <c r="E329" s="9">
        <f>SUMIFS('2013Figures'!$J:$J,'2013Figures'!$C:$C,$A329,'2013Figures'!$H:$H,$B329,'2013Figures'!$I:$I,$C329,'2013Figures'!$B:$B,"BrokerToCy",'2013Figures'!$G:$G,"E1",'2013Figures'!$E:$E,$B$1)</f>
        <v>0</v>
      </c>
      <c r="F329" s="9">
        <f>SUMIFS('2013Figures'!$J:$J,'2013Figures'!$C:$C,$A329,'2013Figures'!$H:$H,$B329,'2013Figures'!$I:$I,$C329,'2013Figures'!$B:$B,"BrokerToCy",'2013Figures'!$G:$G,"P1",'2013Figures'!$E:$E,$B$1)</f>
        <v>0</v>
      </c>
      <c r="G329" s="9">
        <f>SUMIFS('2013Figures'!$J:$J,'2013Figures'!$C:$C,$A329,'2013Figures'!$H:$H,$B329,'2013Figures'!$I:$I,$C329,'2013Figures'!$B:$B,"CyToBroker",'2013Figures'!$G:$G,"E1",'2013Figures'!$E:$E,$B$1)</f>
        <v>0</v>
      </c>
      <c r="H329" s="9">
        <f>SUMIFS('2013Figures'!$J:$J,'2013Figures'!$C:$C,$A329,'2013Figures'!$H:$H,$B329,'2013Figures'!$I:$I,$C329,'2013Figures'!$B:$B,"CyToBroker",'2013Figures'!$G:$G,"P1",'2013Figures'!$E:$E,$B$1)</f>
        <v>0</v>
      </c>
      <c r="I329" s="30"/>
      <c r="J329" s="31">
        <v>201005</v>
      </c>
      <c r="K329" s="30"/>
      <c r="L329" s="42">
        <f>SUMIFS('2012Figures'!$J:$J,'2012Figures'!$C:$C,$A329,'2012Figures'!$H:$H,$B329,'2012Figures'!$I:$I,$C329,'2012Figures'!$E:$E,$B$1)</f>
        <v>0</v>
      </c>
      <c r="M329" s="52">
        <f>SUMIFS('2012Figures'!$J:$J,'2012Figures'!$C:$C,$A329,'2012Figures'!$H:$H,$B329,'2012Figures'!$I:$I,$C329,'2012Figures'!$B:$B,"BrokerToCy",'2012Figures'!$G:$G,"E1",'2012Figures'!$E:$E,$B$1)</f>
        <v>0</v>
      </c>
      <c r="N329" s="52">
        <f>SUMIFS('2012Figures'!$J:$J,'2012Figures'!$C:$C,$A329,'2012Figures'!$H:$H,$B329,'2012Figures'!$I:$I,$C329,'2012Figures'!$B:$B,"BrokerToCy",'2012Figures'!$G:$G,"P1",'2012Figures'!$E:$E,$B$1)</f>
        <v>0</v>
      </c>
      <c r="O329" s="52">
        <f>SUMIFS('2012Figures'!$J:$J,'2012Figures'!$C:$C,$A329,'2012Figures'!$H:$H,$B329,'2012Figures'!$I:$I,$C329,'2012Figures'!$B:$B,"CyToBroker",'2012Figures'!$G:$G,"E1",'2012Figures'!$E:$E,$B$1)</f>
        <v>0</v>
      </c>
      <c r="P329" s="52">
        <f>SUMIFS('2012Figures'!$J:$J,'2012Figures'!$C:$C,$A329,'2012Figures'!$H:$H,$B329,'2012Figures'!$I:$I,$C329,'2012Figures'!$B:$B,"CyToBroker",'2012Figures'!$G:$G,"P1",'2012Figures'!$E:$E,$B$1)</f>
        <v>0</v>
      </c>
      <c r="Q329" s="30"/>
      <c r="R329" s="46" t="str">
        <f t="shared" si="30"/>
        <v/>
      </c>
      <c r="S329" s="46" t="str">
        <f t="shared" si="30"/>
        <v/>
      </c>
      <c r="T329" s="46" t="str">
        <f t="shared" si="30"/>
        <v/>
      </c>
      <c r="U329" s="46" t="str">
        <f t="shared" si="30"/>
        <v/>
      </c>
      <c r="V329" s="46" t="str">
        <f t="shared" si="30"/>
        <v/>
      </c>
    </row>
    <row r="330" spans="1:22" x14ac:dyDescent="0.2">
      <c r="A330" s="1">
        <v>302</v>
      </c>
      <c r="B330" s="1" t="s">
        <v>116</v>
      </c>
      <c r="C330" s="8">
        <v>1</v>
      </c>
      <c r="D330" s="29">
        <f>SUMIFS('2013Figures'!$J:$J,'2013Figures'!$C:$C,$A330,'2013Figures'!$H:$H,$B330,'2013Figures'!$I:$I,$C330,'2013Figures'!$E:$E,$B$1)</f>
        <v>0</v>
      </c>
      <c r="E330" s="9">
        <f>SUMIFS('2013Figures'!$J:$J,'2013Figures'!$C:$C,$A330,'2013Figures'!$H:$H,$B330,'2013Figures'!$I:$I,$C330,'2013Figures'!$B:$B,"BrokerToCy",'2013Figures'!$G:$G,"E1",'2013Figures'!$E:$E,$B$1)</f>
        <v>0</v>
      </c>
      <c r="F330" s="9">
        <f>SUMIFS('2013Figures'!$J:$J,'2013Figures'!$C:$C,$A330,'2013Figures'!$H:$H,$B330,'2013Figures'!$I:$I,$C330,'2013Figures'!$B:$B,"BrokerToCy",'2013Figures'!$G:$G,"P1",'2013Figures'!$E:$E,$B$1)</f>
        <v>0</v>
      </c>
      <c r="G330" s="9">
        <f>SUMIFS('2013Figures'!$J:$J,'2013Figures'!$C:$C,$A330,'2013Figures'!$H:$H,$B330,'2013Figures'!$I:$I,$C330,'2013Figures'!$B:$B,"CyToBroker",'2013Figures'!$G:$G,"E1",'2013Figures'!$E:$E,$B$1)</f>
        <v>0</v>
      </c>
      <c r="H330" s="9">
        <f>SUMIFS('2013Figures'!$J:$J,'2013Figures'!$C:$C,$A330,'2013Figures'!$H:$H,$B330,'2013Figures'!$I:$I,$C330,'2013Figures'!$B:$B,"CyToBroker",'2013Figures'!$G:$G,"P1",'2013Figures'!$E:$E,$B$1)</f>
        <v>0</v>
      </c>
      <c r="J330" s="8">
        <v>200801</v>
      </c>
      <c r="L330" s="42">
        <f>SUMIFS('2012Figures'!$J:$J,'2012Figures'!$C:$C,$A330,'2012Figures'!$H:$H,$B330,'2012Figures'!$I:$I,$C330,'2012Figures'!$E:$E,$B$1)</f>
        <v>0</v>
      </c>
      <c r="M330" s="52">
        <f>SUMIFS('2012Figures'!$J:$J,'2012Figures'!$C:$C,$A330,'2012Figures'!$H:$H,$B330,'2012Figures'!$I:$I,$C330,'2012Figures'!$B:$B,"BrokerToCy",'2012Figures'!$G:$G,"E1",'2012Figures'!$E:$E,$B$1)</f>
        <v>0</v>
      </c>
      <c r="N330" s="52">
        <f>SUMIFS('2012Figures'!$J:$J,'2012Figures'!$C:$C,$A330,'2012Figures'!$H:$H,$B330,'2012Figures'!$I:$I,$C330,'2012Figures'!$B:$B,"BrokerToCy",'2012Figures'!$G:$G,"P1",'2012Figures'!$E:$E,$B$1)</f>
        <v>0</v>
      </c>
      <c r="O330" s="52">
        <f>SUMIFS('2012Figures'!$J:$J,'2012Figures'!$C:$C,$A330,'2012Figures'!$H:$H,$B330,'2012Figures'!$I:$I,$C330,'2012Figures'!$B:$B,"CyToBroker",'2012Figures'!$G:$G,"E1",'2012Figures'!$E:$E,$B$1)</f>
        <v>0</v>
      </c>
      <c r="P330" s="52">
        <f>SUMIFS('2012Figures'!$J:$J,'2012Figures'!$C:$C,$A330,'2012Figures'!$H:$H,$B330,'2012Figures'!$I:$I,$C330,'2012Figures'!$B:$B,"CyToBroker",'2012Figures'!$G:$G,"P1",'2012Figures'!$E:$E,$B$1)</f>
        <v>0</v>
      </c>
      <c r="R330" s="46" t="str">
        <f t="shared" si="30"/>
        <v/>
      </c>
      <c r="S330" s="46" t="str">
        <f t="shared" si="30"/>
        <v/>
      </c>
      <c r="T330" s="46" t="str">
        <f t="shared" si="30"/>
        <v/>
      </c>
      <c r="U330" s="46" t="str">
        <f t="shared" si="30"/>
        <v/>
      </c>
      <c r="V330" s="46" t="str">
        <f t="shared" si="30"/>
        <v/>
      </c>
    </row>
    <row r="331" spans="1:22" x14ac:dyDescent="0.2">
      <c r="A331" s="1">
        <v>302</v>
      </c>
      <c r="B331" s="1" t="s">
        <v>116</v>
      </c>
      <c r="D331" s="29">
        <f>SUMIFS('2013Figures'!$J:$J,'2013Figures'!$C:$C,$A331,'2013Figures'!$I:$I,"",'2013Figures'!$E:$E,$B$1)</f>
        <v>0</v>
      </c>
      <c r="E331" s="9">
        <f>SUMIFS('2013Figures'!$J:$J,'2013Figures'!$C:$C,$A331,'2013Figures'!$I:$I,"",'2013Figures'!$B:$B,"BrokerToCy",'2013Figures'!$G:$G,"E1",'2013Figures'!$E:$E,$B$1)</f>
        <v>0</v>
      </c>
      <c r="F331" s="9">
        <f>SUMIFS('2013Figures'!$J:$J,'2013Figures'!$C:$C,$A331,'2013Figures'!$I:$I,"",'2013Figures'!$B:$B,"BrokerToCy",'2013Figures'!$G:$G,"P1",'2013Figures'!$E:$E,$B$1)</f>
        <v>0</v>
      </c>
      <c r="G331" s="9">
        <f>SUMIFS('2013Figures'!$J:$J,'2013Figures'!$C:$C,$A331,'2013Figures'!$I:$I,"",'2013Figures'!$B:$B,"CyToBroker",'2013Figures'!$G:$G,"E1",'2013Figures'!$E:$E,$B$1)</f>
        <v>0</v>
      </c>
      <c r="H331" s="9">
        <f>SUMIFS('2013Figures'!$J:$J,'2013Figures'!$C:$C,$A331,'2013Figures'!$I:$I,"",'2013Figures'!$B:$B,"CyToBroker",'2013Figures'!$G:$G,"P1",'2013Figures'!$E:$E,$B$1)</f>
        <v>0</v>
      </c>
      <c r="J331" s="8" t="s">
        <v>131</v>
      </c>
      <c r="L331" s="42">
        <f>SUMIFS('2012Figures'!$J:$J,'2012Figures'!$C:$C,$A331,'2012Figures'!$I:$I,"",'2012Figures'!$E:$E,$B$1)</f>
        <v>0</v>
      </c>
      <c r="M331" s="52">
        <f>SUMIFS('2012Figures'!$J:$J,'2012Figures'!$C:$C,$A331,'2012Figures'!$I:$I,"",'2012Figures'!$B:$B,"BrokerToCy",'2012Figures'!$G:$G,"E1",'2012Figures'!$E:$E,$B$1)</f>
        <v>0</v>
      </c>
      <c r="N331" s="52">
        <f>SUMIFS('2012Figures'!$J:$J,'2012Figures'!$C:$C,$A331,'2012Figures'!$I:$I,"",'2012Figures'!$B:$B,"BrokerToCy",'2012Figures'!$G:$G,"P1",'2012Figures'!$E:$E,$B$1)</f>
        <v>0</v>
      </c>
      <c r="O331" s="52">
        <f>SUMIFS('2012Figures'!$J:$J,'2012Figures'!$C:$C,$A331,'2012Figures'!$I:$I,"",'2012Figures'!$B:$B,"CyToBroker",'2012Figures'!$G:$G,"E1",'2012Figures'!$E:$E,$B$1)</f>
        <v>0</v>
      </c>
      <c r="P331" s="52">
        <f>SUMIFS('2012Figures'!$J:$J,'2012Figures'!$C:$C,$A331,'2012Figures'!$I:$I,"",'2012Figures'!$B:$B,"CyToBroker",'2012Figures'!$G:$G,"P1",'2012Figures'!$E:$E,$B$1)</f>
        <v>0</v>
      </c>
      <c r="R331" s="46" t="str">
        <f t="shared" si="30"/>
        <v/>
      </c>
      <c r="S331" s="46" t="str">
        <f t="shared" si="30"/>
        <v/>
      </c>
      <c r="T331" s="46" t="str">
        <f t="shared" si="30"/>
        <v/>
      </c>
      <c r="U331" s="46" t="str">
        <f t="shared" si="30"/>
        <v/>
      </c>
      <c r="V331" s="46" t="str">
        <f t="shared" si="30"/>
        <v/>
      </c>
    </row>
    <row r="332" spans="1:22" x14ac:dyDescent="0.2">
      <c r="A332" s="21"/>
      <c r="B332" s="21" t="s">
        <v>92</v>
      </c>
      <c r="C332" s="22"/>
      <c r="D332" s="23">
        <f>SUM(E332:H332)</f>
        <v>0</v>
      </c>
      <c r="E332" s="23">
        <f>SUM(E329:E331)</f>
        <v>0</v>
      </c>
      <c r="F332" s="23">
        <f>SUM(F329:F331)</f>
        <v>0</v>
      </c>
      <c r="G332" s="23">
        <f>SUM(G329:G331)</f>
        <v>0</v>
      </c>
      <c r="H332" s="23">
        <f>SUM(H329:H331)</f>
        <v>0</v>
      </c>
      <c r="I332" s="21"/>
      <c r="J332" s="22"/>
      <c r="K332" s="21"/>
      <c r="L332" s="43">
        <f>SUM(M332:P332)</f>
        <v>0</v>
      </c>
      <c r="M332" s="43">
        <f>SUM(M329:M331)</f>
        <v>0</v>
      </c>
      <c r="N332" s="43">
        <f>SUM(N329:N331)</f>
        <v>0</v>
      </c>
      <c r="O332" s="43">
        <f>SUM(O329:O331)</f>
        <v>0</v>
      </c>
      <c r="P332" s="43">
        <f>SUM(P329:P331)</f>
        <v>0</v>
      </c>
      <c r="Q332" s="21"/>
      <c r="R332" s="21"/>
      <c r="S332" s="21"/>
      <c r="T332" s="21"/>
      <c r="U332" s="21"/>
      <c r="V332" s="21"/>
    </row>
    <row r="333" spans="1:22" x14ac:dyDescent="0.2">
      <c r="A333" s="28">
        <v>303</v>
      </c>
      <c r="B333" s="28" t="s">
        <v>117</v>
      </c>
      <c r="C333" s="17" t="s">
        <v>88</v>
      </c>
      <c r="D333" s="18">
        <f>SUMIFS('2013Figures'!$J:$J,'2013Figures'!$C:$C,$A333,'2013Figures'!$E:$E,$B$1)</f>
        <v>0</v>
      </c>
      <c r="E333" s="18">
        <f>SUMIFS('2013Figures'!$J:$J,'2013Figures'!$C:$C,$A333,'2013Figures'!$B:$B,"BrokerToCy",'2013Figures'!$G:$G,"E1",'2013Figures'!$E:$E,$B$1)</f>
        <v>0</v>
      </c>
      <c r="F333" s="18">
        <f>SUMIFS('2013Figures'!$J:$J,'2013Figures'!$C:$C,$A333,'2013Figures'!$B:$B,"BrokerToCy",'2013Figures'!$G:$G,"P1",'2013Figures'!$E:$E,$B$1)</f>
        <v>0</v>
      </c>
      <c r="G333" s="18">
        <f>SUMIFS('2013Figures'!$J:$J,'2013Figures'!$C:$C,$A333,'2013Figures'!$B:$B,"CyToBroker",'2013Figures'!$G:$G,"E1",'2013Figures'!$E:$E,$B$1)</f>
        <v>0</v>
      </c>
      <c r="H333" s="18">
        <f>SUMIFS('2013Figures'!$J:$J,'2013Figures'!$C:$C,$A333,'2013Figures'!$B:$B,"CyToBroker",'2013Figures'!$G:$G,"P1",'2013Figures'!$E:$E,$B$1)</f>
        <v>0</v>
      </c>
      <c r="I333" s="28"/>
      <c r="J333" s="17"/>
      <c r="K333" s="28"/>
      <c r="L333" s="50">
        <f>SUMIFS('2012Figures'!$J:$J,'2012Figures'!$C:$C,$A333,'2012Figures'!$E:$E,$B$1)</f>
        <v>0</v>
      </c>
      <c r="M333" s="50">
        <f>SUMIFS('2012Figures'!$J:$J,'2012Figures'!$C:$C,$A333,'2012Figures'!$B:$B,"BrokerToCy",'2012Figures'!$G:$G,"E1",'2012Figures'!$E:$E,$B$1)</f>
        <v>0</v>
      </c>
      <c r="N333" s="50">
        <f>SUMIFS('2012Figures'!$J:$J,'2012Figures'!$C:$C,$A333,'2012Figures'!$B:$B,"BrokerToCy",'2012Figures'!$G:$G,"P1",'2012Figures'!$E:$E,$B$1)</f>
        <v>0</v>
      </c>
      <c r="O333" s="50">
        <f>SUMIFS('2012Figures'!$J:$J,'2012Figures'!$C:$C,$A333,'2012Figures'!$B:$B,"CyToBroker",'2012Figures'!$G:$G,"E1",'2012Figures'!$E:$E,$B$1)</f>
        <v>0</v>
      </c>
      <c r="P333" s="50">
        <f>SUMIFS('2012Figures'!$J:$J,'2012Figures'!$C:$C,$A333,'2012Figures'!$B:$B,"CyToBroker",'2012Figures'!$G:$G,"P1",'2012Figures'!$E:$E,$B$1)</f>
        <v>0</v>
      </c>
      <c r="Q333" s="28"/>
      <c r="R333" s="46" t="str">
        <f t="shared" ref="R333:V396" si="31">IF(L333=0,"",ROUND(D333/L333-1,2))</f>
        <v/>
      </c>
      <c r="S333" s="46" t="str">
        <f t="shared" si="31"/>
        <v/>
      </c>
      <c r="T333" s="46" t="str">
        <f t="shared" si="31"/>
        <v/>
      </c>
      <c r="U333" s="46" t="str">
        <f t="shared" si="31"/>
        <v/>
      </c>
      <c r="V333" s="46" t="str">
        <f t="shared" si="31"/>
        <v/>
      </c>
    </row>
    <row r="334" spans="1:22" x14ac:dyDescent="0.2">
      <c r="A334" s="1">
        <v>303</v>
      </c>
      <c r="B334" s="1" t="s">
        <v>117</v>
      </c>
      <c r="C334" s="8">
        <v>1</v>
      </c>
      <c r="D334" s="29">
        <f>SUMIFS('2013Figures'!$J:$J,'2013Figures'!$C:$C,$A334,'2013Figures'!$H:$H,$B334,'2013Figures'!$I:$I,$C334,'2013Figures'!$E:$E,$B$1)</f>
        <v>0</v>
      </c>
      <c r="E334" s="9">
        <f>SUMIFS('2013Figures'!$J:$J,'2013Figures'!$C:$C,$A334,'2013Figures'!$H:$H,$B334,'2013Figures'!$I:$I,$C334,'2013Figures'!$B:$B,"BrokerToCy",'2013Figures'!$G:$G,"E1",'2013Figures'!$E:$E,$B$1)</f>
        <v>0</v>
      </c>
      <c r="F334" s="9">
        <f>SUMIFS('2013Figures'!$J:$J,'2013Figures'!$C:$C,$A334,'2013Figures'!$H:$H,$B334,'2013Figures'!$I:$I,$C334,'2013Figures'!$B:$B,"BrokerToCy",'2013Figures'!$G:$G,"P1",'2013Figures'!$E:$E,$B$1)</f>
        <v>0</v>
      </c>
      <c r="G334" s="9">
        <f>SUMIFS('2013Figures'!$J:$J,'2013Figures'!$C:$C,$A334,'2013Figures'!$H:$H,$B334,'2013Figures'!$I:$I,$C334,'2013Figures'!$B:$B,"CyToBroker",'2013Figures'!$G:$G,"E1",'2013Figures'!$E:$E,$B$1)</f>
        <v>0</v>
      </c>
      <c r="H334" s="9">
        <f>SUMIFS('2013Figures'!$J:$J,'2013Figures'!$C:$C,$A334,'2013Figures'!$H:$H,$B334,'2013Figures'!$I:$I,$C334,'2013Figures'!$B:$B,"CyToBroker",'2013Figures'!$G:$G,"P1",'2013Figures'!$E:$E,$B$1)</f>
        <v>0</v>
      </c>
      <c r="I334" s="30"/>
      <c r="J334" s="31">
        <v>200801</v>
      </c>
      <c r="K334" s="30"/>
      <c r="L334" s="42">
        <f>SUMIFS('2012Figures'!$J:$J,'2012Figures'!$C:$C,$A334,'2012Figures'!$H:$H,$B334,'2012Figures'!$I:$I,$C334,'2012Figures'!$E:$E,$B$1)</f>
        <v>0</v>
      </c>
      <c r="M334" s="52">
        <f>SUMIFS('2012Figures'!$J:$J,'2012Figures'!$C:$C,$A334,'2012Figures'!$H:$H,$B334,'2012Figures'!$I:$I,$C334,'2012Figures'!$B:$B,"BrokerToCy",'2012Figures'!$G:$G,"E1",'2012Figures'!$E:$E,$B$1)</f>
        <v>0</v>
      </c>
      <c r="N334" s="52">
        <f>SUMIFS('2012Figures'!$J:$J,'2012Figures'!$C:$C,$A334,'2012Figures'!$H:$H,$B334,'2012Figures'!$I:$I,$C334,'2012Figures'!$B:$B,"BrokerToCy",'2012Figures'!$G:$G,"P1",'2012Figures'!$E:$E,$B$1)</f>
        <v>0</v>
      </c>
      <c r="O334" s="52">
        <f>SUMIFS('2012Figures'!$J:$J,'2012Figures'!$C:$C,$A334,'2012Figures'!$H:$H,$B334,'2012Figures'!$I:$I,$C334,'2012Figures'!$B:$B,"CyToBroker",'2012Figures'!$G:$G,"E1",'2012Figures'!$E:$E,$B$1)</f>
        <v>0</v>
      </c>
      <c r="P334" s="52">
        <f>SUMIFS('2012Figures'!$J:$J,'2012Figures'!$C:$C,$A334,'2012Figures'!$H:$H,$B334,'2012Figures'!$I:$I,$C334,'2012Figures'!$B:$B,"CyToBroker",'2012Figures'!$G:$G,"P1",'2012Figures'!$E:$E,$B$1)</f>
        <v>0</v>
      </c>
      <c r="Q334" s="30"/>
      <c r="R334" s="46" t="str">
        <f t="shared" si="31"/>
        <v/>
      </c>
      <c r="S334" s="46" t="str">
        <f t="shared" si="31"/>
        <v/>
      </c>
      <c r="T334" s="46" t="str">
        <f t="shared" si="31"/>
        <v/>
      </c>
      <c r="U334" s="46" t="str">
        <f t="shared" si="31"/>
        <v/>
      </c>
      <c r="V334" s="46" t="str">
        <f t="shared" si="31"/>
        <v/>
      </c>
    </row>
    <row r="335" spans="1:22" x14ac:dyDescent="0.2">
      <c r="A335" s="1">
        <v>303</v>
      </c>
      <c r="B335" s="1" t="s">
        <v>117</v>
      </c>
      <c r="D335" s="29">
        <f>SUMIFS('2013Figures'!$J:$J,'2013Figures'!$C:$C,$A335,'2013Figures'!$I:$I,"",'2013Figures'!$E:$E,$B$1)</f>
        <v>0</v>
      </c>
      <c r="E335" s="9">
        <f>SUMIFS('2013Figures'!$J:$J,'2013Figures'!$C:$C,$A335,'2013Figures'!$I:$I,"",'2013Figures'!$B:$B,"BrokerToCy",'2013Figures'!$G:$G,"E1",'2013Figures'!$E:$E,$B$1)</f>
        <v>0</v>
      </c>
      <c r="F335" s="9">
        <f>SUMIFS('2013Figures'!$J:$J,'2013Figures'!$C:$C,$A335,'2013Figures'!$I:$I,"",'2013Figures'!$B:$B,"BrokerToCy",'2013Figures'!$G:$G,"P1",'2013Figures'!$E:$E,$B$1)</f>
        <v>0</v>
      </c>
      <c r="G335" s="9">
        <f>SUMIFS('2013Figures'!$J:$J,'2013Figures'!$C:$C,$A335,'2013Figures'!$I:$I,"",'2013Figures'!$B:$B,"CyToBroker",'2013Figures'!$G:$G,"E1",'2013Figures'!$E:$E,$B$1)</f>
        <v>0</v>
      </c>
      <c r="H335" s="9">
        <f>SUMIFS('2013Figures'!$J:$J,'2013Figures'!$C:$C,$A335,'2013Figures'!$I:$I,"",'2013Figures'!$B:$B,"CyToBroker",'2013Figures'!$G:$G,"P1",'2013Figures'!$E:$E,$B$1)</f>
        <v>0</v>
      </c>
      <c r="J335" s="8" t="s">
        <v>131</v>
      </c>
      <c r="L335" s="42">
        <f>SUMIFS('2012Figures'!$J:$J,'2012Figures'!$C:$C,$A335,'2012Figures'!$I:$I,"",'2012Figures'!$E:$E,$B$1)</f>
        <v>0</v>
      </c>
      <c r="M335" s="52">
        <f>SUMIFS('2012Figures'!$J:$J,'2012Figures'!$C:$C,$A335,'2012Figures'!$I:$I,"",'2012Figures'!$B:$B,"BrokerToCy",'2012Figures'!$G:$G,"E1",'2012Figures'!$E:$E,$B$1)</f>
        <v>0</v>
      </c>
      <c r="N335" s="52">
        <f>SUMIFS('2012Figures'!$J:$J,'2012Figures'!$C:$C,$A335,'2012Figures'!$I:$I,"",'2012Figures'!$B:$B,"BrokerToCy",'2012Figures'!$G:$G,"P1",'2012Figures'!$E:$E,$B$1)</f>
        <v>0</v>
      </c>
      <c r="O335" s="52">
        <f>SUMIFS('2012Figures'!$J:$J,'2012Figures'!$C:$C,$A335,'2012Figures'!$I:$I,"",'2012Figures'!$B:$B,"CyToBroker",'2012Figures'!$G:$G,"E1",'2012Figures'!$E:$E,$B$1)</f>
        <v>0</v>
      </c>
      <c r="P335" s="52">
        <f>SUMIFS('2012Figures'!$J:$J,'2012Figures'!$C:$C,$A335,'2012Figures'!$I:$I,"",'2012Figures'!$B:$B,"CyToBroker",'2012Figures'!$G:$G,"P1",'2012Figures'!$E:$E,$B$1)</f>
        <v>0</v>
      </c>
      <c r="R335" s="46" t="str">
        <f t="shared" si="31"/>
        <v/>
      </c>
      <c r="S335" s="46" t="str">
        <f t="shared" si="31"/>
        <v/>
      </c>
      <c r="T335" s="46" t="str">
        <f t="shared" si="31"/>
        <v/>
      </c>
      <c r="U335" s="46" t="str">
        <f t="shared" si="31"/>
        <v/>
      </c>
      <c r="V335" s="46" t="str">
        <f t="shared" si="31"/>
        <v/>
      </c>
    </row>
    <row r="336" spans="1:22" x14ac:dyDescent="0.2">
      <c r="A336" s="21"/>
      <c r="B336" s="21" t="s">
        <v>92</v>
      </c>
      <c r="C336" s="22"/>
      <c r="D336" s="23">
        <f>SUM(E336:H336)</f>
        <v>0</v>
      </c>
      <c r="E336" s="23">
        <f>SUM(E334:E335)</f>
        <v>0</v>
      </c>
      <c r="F336" s="23">
        <f>SUM(F334:F335)</f>
        <v>0</v>
      </c>
      <c r="G336" s="23">
        <f>SUM(G334:G335)</f>
        <v>0</v>
      </c>
      <c r="H336" s="23">
        <f>SUM(H334:H335)</f>
        <v>0</v>
      </c>
      <c r="I336" s="21"/>
      <c r="J336" s="22"/>
      <c r="K336" s="21"/>
      <c r="L336" s="43">
        <f>SUM(M336:P336)</f>
        <v>0</v>
      </c>
      <c r="M336" s="43">
        <f>SUM(M334:M335)</f>
        <v>0</v>
      </c>
      <c r="N336" s="43">
        <f>SUM(N334:N335)</f>
        <v>0</v>
      </c>
      <c r="O336" s="43">
        <f>SUM(O334:O335)</f>
        <v>0</v>
      </c>
      <c r="P336" s="43">
        <f>SUM(P334:P335)</f>
        <v>0</v>
      </c>
      <c r="Q336" s="21"/>
      <c r="R336" s="21"/>
      <c r="S336" s="21"/>
      <c r="T336" s="21"/>
      <c r="U336" s="21"/>
      <c r="V336" s="21"/>
    </row>
    <row r="337" spans="1:22" x14ac:dyDescent="0.2">
      <c r="A337" s="28">
        <v>304</v>
      </c>
      <c r="B337" s="28" t="s">
        <v>118</v>
      </c>
      <c r="C337" s="17" t="s">
        <v>88</v>
      </c>
      <c r="D337" s="18">
        <f>SUMIFS('2013Figures'!$J:$J,'2013Figures'!$C:$C,$A337,'2013Figures'!$E:$E,$B$1)</f>
        <v>0</v>
      </c>
      <c r="E337" s="18">
        <f>SUMIFS('2013Figures'!$J:$J,'2013Figures'!$C:$C,$A337,'2013Figures'!$B:$B,"BrokerToCy",'2013Figures'!$G:$G,"E1",'2013Figures'!$E:$E,$B$1)</f>
        <v>0</v>
      </c>
      <c r="F337" s="18">
        <f>SUMIFS('2013Figures'!$J:$J,'2013Figures'!$C:$C,$A337,'2013Figures'!$B:$B,"BrokerToCy",'2013Figures'!$G:$G,"P1",'2013Figures'!$E:$E,$B$1)</f>
        <v>0</v>
      </c>
      <c r="G337" s="18">
        <f>SUMIFS('2013Figures'!$J:$J,'2013Figures'!$C:$C,$A337,'2013Figures'!$B:$B,"CyToBroker",'2013Figures'!$G:$G,"E1",'2013Figures'!$E:$E,$B$1)</f>
        <v>0</v>
      </c>
      <c r="H337" s="18">
        <f>SUMIFS('2013Figures'!$J:$J,'2013Figures'!$C:$C,$A337,'2013Figures'!$B:$B,"CyToBroker",'2013Figures'!$G:$G,"P1",'2013Figures'!$E:$E,$B$1)</f>
        <v>0</v>
      </c>
      <c r="I337" s="28"/>
      <c r="J337" s="17"/>
      <c r="K337" s="28"/>
      <c r="L337" s="50">
        <f>SUMIFS('2012Figures'!$J:$J,'2012Figures'!$C:$C,$A337,'2012Figures'!$E:$E,$B$1)</f>
        <v>0</v>
      </c>
      <c r="M337" s="50">
        <f>SUMIFS('2012Figures'!$J:$J,'2012Figures'!$C:$C,$A337,'2012Figures'!$B:$B,"BrokerToCy",'2012Figures'!$G:$G,"E1",'2012Figures'!$E:$E,$B$1)</f>
        <v>0</v>
      </c>
      <c r="N337" s="50">
        <f>SUMIFS('2012Figures'!$J:$J,'2012Figures'!$C:$C,$A337,'2012Figures'!$B:$B,"BrokerToCy",'2012Figures'!$G:$G,"P1",'2012Figures'!$E:$E,$B$1)</f>
        <v>0</v>
      </c>
      <c r="O337" s="50">
        <f>SUMIFS('2012Figures'!$J:$J,'2012Figures'!$C:$C,$A337,'2012Figures'!$B:$B,"CyToBroker",'2012Figures'!$G:$G,"E1",'2012Figures'!$E:$E,$B$1)</f>
        <v>0</v>
      </c>
      <c r="P337" s="50">
        <f>SUMIFS('2012Figures'!$J:$J,'2012Figures'!$C:$C,$A337,'2012Figures'!$B:$B,"CyToBroker",'2012Figures'!$G:$G,"P1",'2012Figures'!$E:$E,$B$1)</f>
        <v>0</v>
      </c>
      <c r="Q337" s="28"/>
      <c r="R337" s="46" t="str">
        <f t="shared" ref="R337:V400" si="32">IF(L337=0,"",ROUND(D337/L337-1,2))</f>
        <v/>
      </c>
      <c r="S337" s="46" t="str">
        <f t="shared" si="32"/>
        <v/>
      </c>
      <c r="T337" s="46" t="str">
        <f t="shared" si="32"/>
        <v/>
      </c>
      <c r="U337" s="46" t="str">
        <f t="shared" si="32"/>
        <v/>
      </c>
      <c r="V337" s="46" t="str">
        <f t="shared" si="32"/>
        <v/>
      </c>
    </row>
    <row r="338" spans="1:22" x14ac:dyDescent="0.2">
      <c r="A338" s="1">
        <v>304</v>
      </c>
      <c r="B338" s="1" t="s">
        <v>118</v>
      </c>
      <c r="C338" s="8">
        <v>4</v>
      </c>
      <c r="D338" s="29">
        <f>SUMIFS('2013Figures'!$J:$J,'2013Figures'!$C:$C,$A338,'2013Figures'!$H:$H,$B338,'2013Figures'!$I:$I,$C338,'2013Figures'!$E:$E,$B$1)</f>
        <v>0</v>
      </c>
      <c r="E338" s="9">
        <f>SUMIFS('2013Figures'!$J:$J,'2013Figures'!$C:$C,$A338,'2013Figures'!$H:$H,$B338,'2013Figures'!$I:$I,$C338,'2013Figures'!$B:$B,"BrokerToCy",'2013Figures'!$G:$G,"E1",'2013Figures'!$E:$E,$B$1)</f>
        <v>0</v>
      </c>
      <c r="F338" s="9">
        <f>SUMIFS('2013Figures'!$J:$J,'2013Figures'!$C:$C,$A338,'2013Figures'!$H:$H,$B338,'2013Figures'!$I:$I,$C338,'2013Figures'!$B:$B,"BrokerToCy",'2013Figures'!$G:$G,"P1",'2013Figures'!$E:$E,$B$1)</f>
        <v>0</v>
      </c>
      <c r="G338" s="9">
        <f>SUMIFS('2013Figures'!$J:$J,'2013Figures'!$C:$C,$A338,'2013Figures'!$H:$H,$B338,'2013Figures'!$I:$I,$C338,'2013Figures'!$B:$B,"CyToBroker",'2013Figures'!$G:$G,"E1",'2013Figures'!$E:$E,$B$1)</f>
        <v>0</v>
      </c>
      <c r="H338" s="9">
        <f>SUMIFS('2013Figures'!$J:$J,'2013Figures'!$C:$C,$A338,'2013Figures'!$H:$H,$B338,'2013Figures'!$I:$I,$C338,'2013Figures'!$B:$B,"CyToBroker",'2013Figures'!$G:$G,"P1",'2013Figures'!$E:$E,$B$1)</f>
        <v>0</v>
      </c>
      <c r="I338" s="30"/>
      <c r="J338" s="31">
        <v>201501</v>
      </c>
      <c r="K338" s="30"/>
      <c r="L338" s="42">
        <f>SUMIFS('2012Figures'!$J:$J,'2012Figures'!$C:$C,$A338,'2012Figures'!$H:$H,$B338,'2012Figures'!$I:$I,$C338,'2012Figures'!$E:$E,$B$1)</f>
        <v>0</v>
      </c>
      <c r="M338" s="52">
        <f>SUMIFS('2012Figures'!$J:$J,'2012Figures'!$C:$C,$A338,'2012Figures'!$H:$H,$B338,'2012Figures'!$I:$I,$C338,'2012Figures'!$B:$B,"BrokerToCy",'2012Figures'!$G:$G,"E1",'2012Figures'!$E:$E,$B$1)</f>
        <v>0</v>
      </c>
      <c r="N338" s="52">
        <f>SUMIFS('2012Figures'!$J:$J,'2012Figures'!$C:$C,$A338,'2012Figures'!$H:$H,$B338,'2012Figures'!$I:$I,$C338,'2012Figures'!$B:$B,"BrokerToCy",'2012Figures'!$G:$G,"P1",'2012Figures'!$E:$E,$B$1)</f>
        <v>0</v>
      </c>
      <c r="O338" s="52">
        <f>SUMIFS('2012Figures'!$J:$J,'2012Figures'!$C:$C,$A338,'2012Figures'!$H:$H,$B338,'2012Figures'!$I:$I,$C338,'2012Figures'!$B:$B,"CyToBroker",'2012Figures'!$G:$G,"E1",'2012Figures'!$E:$E,$B$1)</f>
        <v>0</v>
      </c>
      <c r="P338" s="52">
        <f>SUMIFS('2012Figures'!$J:$J,'2012Figures'!$C:$C,$A338,'2012Figures'!$H:$H,$B338,'2012Figures'!$I:$I,$C338,'2012Figures'!$B:$B,"CyToBroker",'2012Figures'!$G:$G,"P1",'2012Figures'!$E:$E,$B$1)</f>
        <v>0</v>
      </c>
      <c r="Q338" s="30"/>
      <c r="R338" s="46" t="str">
        <f t="shared" si="32"/>
        <v/>
      </c>
      <c r="S338" s="46" t="str">
        <f t="shared" si="32"/>
        <v/>
      </c>
      <c r="T338" s="46" t="str">
        <f t="shared" si="32"/>
        <v/>
      </c>
      <c r="U338" s="46" t="str">
        <f t="shared" si="32"/>
        <v/>
      </c>
      <c r="V338" s="46" t="str">
        <f t="shared" si="32"/>
        <v/>
      </c>
    </row>
    <row r="339" spans="1:22" x14ac:dyDescent="0.2">
      <c r="A339" s="1">
        <v>304</v>
      </c>
      <c r="B339" s="1" t="s">
        <v>118</v>
      </c>
      <c r="C339" s="8">
        <v>3</v>
      </c>
      <c r="D339" s="29">
        <f>SUMIFS('2013Figures'!$J:$J,'2013Figures'!$C:$C,$A339,'2013Figures'!$H:$H,$B339,'2013Figures'!$I:$I,$C339,'2013Figures'!$E:$E,$B$1)</f>
        <v>0</v>
      </c>
      <c r="E339" s="9">
        <f>SUMIFS('2013Figures'!$J:$J,'2013Figures'!$C:$C,$A339,'2013Figures'!$H:$H,$B339,'2013Figures'!$I:$I,$C339,'2013Figures'!$B:$B,"BrokerToCy",'2013Figures'!$G:$G,"E1",'2013Figures'!$E:$E,$B$1)</f>
        <v>0</v>
      </c>
      <c r="F339" s="9">
        <f>SUMIFS('2013Figures'!$J:$J,'2013Figures'!$C:$C,$A339,'2013Figures'!$H:$H,$B339,'2013Figures'!$I:$I,$C339,'2013Figures'!$B:$B,"BrokerToCy",'2013Figures'!$G:$G,"P1",'2013Figures'!$E:$E,$B$1)</f>
        <v>0</v>
      </c>
      <c r="G339" s="9">
        <f>SUMIFS('2013Figures'!$J:$J,'2013Figures'!$C:$C,$A339,'2013Figures'!$H:$H,$B339,'2013Figures'!$I:$I,$C339,'2013Figures'!$B:$B,"CyToBroker",'2013Figures'!$G:$G,"E1",'2013Figures'!$E:$E,$B$1)</f>
        <v>0</v>
      </c>
      <c r="H339" s="9">
        <f>SUMIFS('2013Figures'!$J:$J,'2013Figures'!$C:$C,$A339,'2013Figures'!$H:$H,$B339,'2013Figures'!$I:$I,$C339,'2013Figures'!$B:$B,"CyToBroker",'2013Figures'!$G:$G,"P1",'2013Figures'!$E:$E,$B$1)</f>
        <v>0</v>
      </c>
      <c r="I339" s="30"/>
      <c r="J339" s="31">
        <v>201301</v>
      </c>
      <c r="K339" s="30"/>
      <c r="L339" s="42">
        <f>SUMIFS('2012Figures'!$J:$J,'2012Figures'!$C:$C,$A339,'2012Figures'!$H:$H,$B339,'2012Figures'!$I:$I,$C339,'2012Figures'!$E:$E,$B$1)</f>
        <v>0</v>
      </c>
      <c r="M339" s="52">
        <f>SUMIFS('2012Figures'!$J:$J,'2012Figures'!$C:$C,$A339,'2012Figures'!$H:$H,$B339,'2012Figures'!$I:$I,$C339,'2012Figures'!$B:$B,"BrokerToCy",'2012Figures'!$G:$G,"E1",'2012Figures'!$E:$E,$B$1)</f>
        <v>0</v>
      </c>
      <c r="N339" s="52">
        <f>SUMIFS('2012Figures'!$J:$J,'2012Figures'!$C:$C,$A339,'2012Figures'!$H:$H,$B339,'2012Figures'!$I:$I,$C339,'2012Figures'!$B:$B,"BrokerToCy",'2012Figures'!$G:$G,"P1",'2012Figures'!$E:$E,$B$1)</f>
        <v>0</v>
      </c>
      <c r="O339" s="52">
        <f>SUMIFS('2012Figures'!$J:$J,'2012Figures'!$C:$C,$A339,'2012Figures'!$H:$H,$B339,'2012Figures'!$I:$I,$C339,'2012Figures'!$B:$B,"CyToBroker",'2012Figures'!$G:$G,"E1",'2012Figures'!$E:$E,$B$1)</f>
        <v>0</v>
      </c>
      <c r="P339" s="52">
        <f>SUMIFS('2012Figures'!$J:$J,'2012Figures'!$C:$C,$A339,'2012Figures'!$H:$H,$B339,'2012Figures'!$I:$I,$C339,'2012Figures'!$B:$B,"CyToBroker",'2012Figures'!$G:$G,"P1",'2012Figures'!$E:$E,$B$1)</f>
        <v>0</v>
      </c>
      <c r="Q339" s="30"/>
      <c r="R339" s="46" t="str">
        <f t="shared" si="32"/>
        <v/>
      </c>
      <c r="S339" s="46" t="str">
        <f t="shared" si="32"/>
        <v/>
      </c>
      <c r="T339" s="46" t="str">
        <f t="shared" si="32"/>
        <v/>
      </c>
      <c r="U339" s="46" t="str">
        <f t="shared" si="32"/>
        <v/>
      </c>
      <c r="V339" s="46" t="str">
        <f t="shared" si="32"/>
        <v/>
      </c>
    </row>
    <row r="340" spans="1:22" x14ac:dyDescent="0.2">
      <c r="A340" s="1">
        <v>304</v>
      </c>
      <c r="B340" s="1" t="s">
        <v>118</v>
      </c>
      <c r="C340" s="8">
        <v>2</v>
      </c>
      <c r="D340" s="29">
        <f>SUMIFS('2013Figures'!$J:$J,'2013Figures'!$C:$C,$A340,'2013Figures'!$H:$H,$B340,'2013Figures'!$I:$I,$C340,'2013Figures'!$E:$E,$B$1)</f>
        <v>0</v>
      </c>
      <c r="E340" s="9">
        <f>SUMIFS('2013Figures'!$J:$J,'2013Figures'!$C:$C,$A340,'2013Figures'!$H:$H,$B340,'2013Figures'!$I:$I,$C340,'2013Figures'!$B:$B,"BrokerToCy",'2013Figures'!$G:$G,"E1",'2013Figures'!$E:$E,$B$1)</f>
        <v>0</v>
      </c>
      <c r="F340" s="9">
        <f>SUMIFS('2013Figures'!$J:$J,'2013Figures'!$C:$C,$A340,'2013Figures'!$H:$H,$B340,'2013Figures'!$I:$I,$C340,'2013Figures'!$B:$B,"BrokerToCy",'2013Figures'!$G:$G,"P1",'2013Figures'!$E:$E,$B$1)</f>
        <v>0</v>
      </c>
      <c r="G340" s="9">
        <f>SUMIFS('2013Figures'!$J:$J,'2013Figures'!$C:$C,$A340,'2013Figures'!$H:$H,$B340,'2013Figures'!$I:$I,$C340,'2013Figures'!$B:$B,"CyToBroker",'2013Figures'!$G:$G,"E1",'2013Figures'!$E:$E,$B$1)</f>
        <v>0</v>
      </c>
      <c r="H340" s="9">
        <f>SUMIFS('2013Figures'!$J:$J,'2013Figures'!$C:$C,$A340,'2013Figures'!$H:$H,$B340,'2013Figures'!$I:$I,$C340,'2013Figures'!$B:$B,"CyToBroker",'2013Figures'!$G:$G,"P1",'2013Figures'!$E:$E,$B$1)</f>
        <v>0</v>
      </c>
      <c r="J340" s="8">
        <v>200801</v>
      </c>
      <c r="L340" s="42">
        <f>SUMIFS('2012Figures'!$J:$J,'2012Figures'!$C:$C,$A340,'2012Figures'!$H:$H,$B340,'2012Figures'!$I:$I,$C340,'2012Figures'!$E:$E,$B$1)</f>
        <v>0</v>
      </c>
      <c r="M340" s="52">
        <f>SUMIFS('2012Figures'!$J:$J,'2012Figures'!$C:$C,$A340,'2012Figures'!$H:$H,$B340,'2012Figures'!$I:$I,$C340,'2012Figures'!$B:$B,"BrokerToCy",'2012Figures'!$G:$G,"E1",'2012Figures'!$E:$E,$B$1)</f>
        <v>0</v>
      </c>
      <c r="N340" s="52">
        <f>SUMIFS('2012Figures'!$J:$J,'2012Figures'!$C:$C,$A340,'2012Figures'!$H:$H,$B340,'2012Figures'!$I:$I,$C340,'2012Figures'!$B:$B,"BrokerToCy",'2012Figures'!$G:$G,"P1",'2012Figures'!$E:$E,$B$1)</f>
        <v>0</v>
      </c>
      <c r="O340" s="52">
        <f>SUMIFS('2012Figures'!$J:$J,'2012Figures'!$C:$C,$A340,'2012Figures'!$H:$H,$B340,'2012Figures'!$I:$I,$C340,'2012Figures'!$B:$B,"CyToBroker",'2012Figures'!$G:$G,"E1",'2012Figures'!$E:$E,$B$1)</f>
        <v>0</v>
      </c>
      <c r="P340" s="52">
        <f>SUMIFS('2012Figures'!$J:$J,'2012Figures'!$C:$C,$A340,'2012Figures'!$H:$H,$B340,'2012Figures'!$I:$I,$C340,'2012Figures'!$B:$B,"CyToBroker",'2012Figures'!$G:$G,"P1",'2012Figures'!$E:$E,$B$1)</f>
        <v>0</v>
      </c>
      <c r="R340" s="46" t="str">
        <f t="shared" si="32"/>
        <v/>
      </c>
      <c r="S340" s="46" t="str">
        <f t="shared" si="32"/>
        <v/>
      </c>
      <c r="T340" s="46" t="str">
        <f t="shared" si="32"/>
        <v/>
      </c>
      <c r="U340" s="46" t="str">
        <f t="shared" si="32"/>
        <v/>
      </c>
      <c r="V340" s="46" t="str">
        <f t="shared" si="32"/>
        <v/>
      </c>
    </row>
    <row r="341" spans="1:22" x14ac:dyDescent="0.2">
      <c r="A341" s="1">
        <v>304</v>
      </c>
      <c r="B341" s="1" t="s">
        <v>118</v>
      </c>
      <c r="C341" s="8">
        <v>1</v>
      </c>
      <c r="D341" s="29">
        <f>SUMIFS('2013Figures'!$J:$J,'2013Figures'!$C:$C,$A341,'2013Figures'!$H:$H,$B341,'2013Figures'!$I:$I,$C341,'2013Figures'!$E:$E,$B$1)</f>
        <v>0</v>
      </c>
      <c r="E341" s="9">
        <f>SUMIFS('2013Figures'!$J:$J,'2013Figures'!$C:$C,$A341,'2013Figures'!$H:$H,$B341,'2013Figures'!$I:$I,$C341,'2013Figures'!$B:$B,"BrokerToCy",'2013Figures'!$G:$G,"E1",'2013Figures'!$E:$E,$B$1)</f>
        <v>0</v>
      </c>
      <c r="F341" s="9">
        <f>SUMIFS('2013Figures'!$J:$J,'2013Figures'!$C:$C,$A341,'2013Figures'!$H:$H,$B341,'2013Figures'!$I:$I,$C341,'2013Figures'!$B:$B,"BrokerToCy",'2013Figures'!$G:$G,"P1",'2013Figures'!$E:$E,$B$1)</f>
        <v>0</v>
      </c>
      <c r="G341" s="9">
        <f>SUMIFS('2013Figures'!$J:$J,'2013Figures'!$C:$C,$A341,'2013Figures'!$H:$H,$B341,'2013Figures'!$I:$I,$C341,'2013Figures'!$B:$B,"CyToBroker",'2013Figures'!$G:$G,"E1",'2013Figures'!$E:$E,$B$1)</f>
        <v>0</v>
      </c>
      <c r="H341" s="9">
        <f>SUMIFS('2013Figures'!$J:$J,'2013Figures'!$C:$C,$A341,'2013Figures'!$H:$H,$B341,'2013Figures'!$I:$I,$C341,'2013Figures'!$B:$B,"CyToBroker",'2013Figures'!$G:$G,"P1",'2013Figures'!$E:$E,$B$1)</f>
        <v>0</v>
      </c>
      <c r="J341" s="8" t="s">
        <v>131</v>
      </c>
      <c r="L341" s="42">
        <f>SUMIFS('2012Figures'!$J:$J,'2012Figures'!$C:$C,$A341,'2012Figures'!$H:$H,$B341,'2012Figures'!$I:$I,$C341,'2012Figures'!$E:$E,$B$1)</f>
        <v>0</v>
      </c>
      <c r="M341" s="52">
        <f>SUMIFS('2012Figures'!$J:$J,'2012Figures'!$C:$C,$A341,'2012Figures'!$H:$H,$B341,'2012Figures'!$I:$I,$C341,'2012Figures'!$B:$B,"BrokerToCy",'2012Figures'!$G:$G,"E1",'2012Figures'!$E:$E,$B$1)</f>
        <v>0</v>
      </c>
      <c r="N341" s="52">
        <f>SUMIFS('2012Figures'!$J:$J,'2012Figures'!$C:$C,$A341,'2012Figures'!$H:$H,$B341,'2012Figures'!$I:$I,$C341,'2012Figures'!$B:$B,"BrokerToCy",'2012Figures'!$G:$G,"P1",'2012Figures'!$E:$E,$B$1)</f>
        <v>0</v>
      </c>
      <c r="O341" s="52">
        <f>SUMIFS('2012Figures'!$J:$J,'2012Figures'!$C:$C,$A341,'2012Figures'!$H:$H,$B341,'2012Figures'!$I:$I,$C341,'2012Figures'!$B:$B,"CyToBroker",'2012Figures'!$G:$G,"E1",'2012Figures'!$E:$E,$B$1)</f>
        <v>0</v>
      </c>
      <c r="P341" s="52">
        <f>SUMIFS('2012Figures'!$J:$J,'2012Figures'!$C:$C,$A341,'2012Figures'!$H:$H,$B341,'2012Figures'!$I:$I,$C341,'2012Figures'!$B:$B,"CyToBroker",'2012Figures'!$G:$G,"P1",'2012Figures'!$E:$E,$B$1)</f>
        <v>0</v>
      </c>
      <c r="R341" s="46" t="str">
        <f t="shared" si="32"/>
        <v/>
      </c>
      <c r="S341" s="46" t="str">
        <f t="shared" si="32"/>
        <v/>
      </c>
      <c r="T341" s="46" t="str">
        <f t="shared" si="32"/>
        <v/>
      </c>
      <c r="U341" s="46" t="str">
        <f t="shared" si="32"/>
        <v/>
      </c>
      <c r="V341" s="46" t="str">
        <f t="shared" si="32"/>
        <v/>
      </c>
    </row>
    <row r="342" spans="1:22" x14ac:dyDescent="0.2">
      <c r="A342" s="1">
        <v>304</v>
      </c>
      <c r="B342" s="1" t="s">
        <v>118</v>
      </c>
      <c r="D342" s="29">
        <f>SUMIFS('2013Figures'!$J:$J,'2013Figures'!$C:$C,$A342,'2013Figures'!$I:$I,"",'2013Figures'!$E:$E,$B$1)</f>
        <v>0</v>
      </c>
      <c r="E342" s="9">
        <f>SUMIFS('2013Figures'!$J:$J,'2013Figures'!$C:$C,$A342,'2013Figures'!$I:$I,"",'2013Figures'!$B:$B,"BrokerToCy",'2013Figures'!$G:$G,"E1",'2013Figures'!$E:$E,$B$1)</f>
        <v>0</v>
      </c>
      <c r="F342" s="9">
        <f>SUMIFS('2013Figures'!$J:$J,'2013Figures'!$C:$C,$A342,'2013Figures'!$I:$I,"",'2013Figures'!$B:$B,"BrokerToCy",'2013Figures'!$G:$G,"P1",'2013Figures'!$E:$E,$B$1)</f>
        <v>0</v>
      </c>
      <c r="G342" s="9">
        <f>SUMIFS('2013Figures'!$J:$J,'2013Figures'!$C:$C,$A342,'2013Figures'!$I:$I,"",'2013Figures'!$B:$B,"CyToBroker",'2013Figures'!$G:$G,"E1",'2013Figures'!$E:$E,$B$1)</f>
        <v>0</v>
      </c>
      <c r="H342" s="9">
        <f>SUMIFS('2013Figures'!$J:$J,'2013Figures'!$C:$C,$A342,'2013Figures'!$I:$I,"",'2013Figures'!$B:$B,"CyToBroker",'2013Figures'!$G:$G,"P1",'2013Figures'!$E:$E,$B$1)</f>
        <v>0</v>
      </c>
      <c r="J342" s="8" t="s">
        <v>131</v>
      </c>
      <c r="L342" s="42">
        <f>SUMIFS('2012Figures'!$J:$J,'2012Figures'!$C:$C,$A342,'2012Figures'!$I:$I,"",'2012Figures'!$E:$E,$B$1)</f>
        <v>0</v>
      </c>
      <c r="M342" s="52">
        <f>SUMIFS('2012Figures'!$J:$J,'2012Figures'!$C:$C,$A342,'2012Figures'!$I:$I,"",'2012Figures'!$B:$B,"BrokerToCy",'2012Figures'!$G:$G,"E1",'2012Figures'!$E:$E,$B$1)</f>
        <v>0</v>
      </c>
      <c r="N342" s="52">
        <f>SUMIFS('2012Figures'!$J:$J,'2012Figures'!$C:$C,$A342,'2012Figures'!$I:$I,"",'2012Figures'!$B:$B,"BrokerToCy",'2012Figures'!$G:$G,"P1",'2012Figures'!$E:$E,$B$1)</f>
        <v>0</v>
      </c>
      <c r="O342" s="52">
        <f>SUMIFS('2012Figures'!$J:$J,'2012Figures'!$C:$C,$A342,'2012Figures'!$I:$I,"",'2012Figures'!$B:$B,"CyToBroker",'2012Figures'!$G:$G,"E1",'2012Figures'!$E:$E,$B$1)</f>
        <v>0</v>
      </c>
      <c r="P342" s="52">
        <f>SUMIFS('2012Figures'!$J:$J,'2012Figures'!$C:$C,$A342,'2012Figures'!$I:$I,"",'2012Figures'!$B:$B,"CyToBroker",'2012Figures'!$G:$G,"P1",'2012Figures'!$E:$E,$B$1)</f>
        <v>0</v>
      </c>
      <c r="R342" s="46" t="str">
        <f t="shared" si="32"/>
        <v/>
      </c>
      <c r="S342" s="46" t="str">
        <f t="shared" si="32"/>
        <v/>
      </c>
      <c r="T342" s="46" t="str">
        <f t="shared" si="32"/>
        <v/>
      </c>
      <c r="U342" s="46" t="str">
        <f t="shared" si="32"/>
        <v/>
      </c>
      <c r="V342" s="46" t="str">
        <f t="shared" si="32"/>
        <v/>
      </c>
    </row>
    <row r="343" spans="1:22" x14ac:dyDescent="0.2">
      <c r="A343" s="21"/>
      <c r="B343" s="21" t="s">
        <v>92</v>
      </c>
      <c r="C343" s="22"/>
      <c r="D343" s="23">
        <f>SUM(E343:H343)</f>
        <v>0</v>
      </c>
      <c r="E343" s="23">
        <f>SUM(E338:E342)</f>
        <v>0</v>
      </c>
      <c r="F343" s="23">
        <f>SUM(F338:F342)</f>
        <v>0</v>
      </c>
      <c r="G343" s="23">
        <f>SUM(G338:G342)</f>
        <v>0</v>
      </c>
      <c r="H343" s="23">
        <f>SUM(H338:H342)</f>
        <v>0</v>
      </c>
      <c r="I343" s="21"/>
      <c r="J343" s="22"/>
      <c r="K343" s="21"/>
      <c r="L343" s="43">
        <f>SUM(M343:P343)</f>
        <v>0</v>
      </c>
      <c r="M343" s="43">
        <f>SUM(M338:M342)</f>
        <v>0</v>
      </c>
      <c r="N343" s="43">
        <f>SUM(N338:N342)</f>
        <v>0</v>
      </c>
      <c r="O343" s="43">
        <f>SUM(O338:O342)</f>
        <v>0</v>
      </c>
      <c r="P343" s="43">
        <f>SUM(P338:P342)</f>
        <v>0</v>
      </c>
      <c r="Q343" s="21"/>
      <c r="R343" s="21"/>
      <c r="S343" s="21"/>
      <c r="T343" s="21"/>
      <c r="U343" s="21"/>
      <c r="V343" s="21"/>
    </row>
    <row r="344" spans="1:22" x14ac:dyDescent="0.2">
      <c r="A344" s="28">
        <v>305</v>
      </c>
      <c r="B344" s="28" t="s">
        <v>119</v>
      </c>
      <c r="C344" s="17" t="s">
        <v>88</v>
      </c>
      <c r="D344" s="18">
        <f>SUMIFS('2013Figures'!$J:$J,'2013Figures'!$C:$C,$A344,'2013Figures'!$E:$E,$B$1)</f>
        <v>0</v>
      </c>
      <c r="E344" s="18">
        <f>SUMIFS('2013Figures'!$J:$J,'2013Figures'!$C:$C,$A344,'2013Figures'!$B:$B,"BrokerToCy",'2013Figures'!$G:$G,"E1",'2013Figures'!$E:$E,$B$1)</f>
        <v>0</v>
      </c>
      <c r="F344" s="18">
        <f>SUMIFS('2013Figures'!$J:$J,'2013Figures'!$C:$C,$A344,'2013Figures'!$B:$B,"BrokerToCy",'2013Figures'!$G:$G,"P1",'2013Figures'!$E:$E,$B$1)</f>
        <v>0</v>
      </c>
      <c r="G344" s="18">
        <f>SUMIFS('2013Figures'!$J:$J,'2013Figures'!$C:$C,$A344,'2013Figures'!$B:$B,"CyToBroker",'2013Figures'!$G:$G,"E1",'2013Figures'!$E:$E,$B$1)</f>
        <v>0</v>
      </c>
      <c r="H344" s="18">
        <f>SUMIFS('2013Figures'!$J:$J,'2013Figures'!$C:$C,$A344,'2013Figures'!$B:$B,"CyToBroker",'2013Figures'!$G:$G,"P1",'2013Figures'!$E:$E,$B$1)</f>
        <v>0</v>
      </c>
      <c r="I344" s="28"/>
      <c r="J344" s="17"/>
      <c r="K344" s="28"/>
      <c r="L344" s="50">
        <f>SUMIFS('2012Figures'!$J:$J,'2012Figures'!$C:$C,$A344,'2012Figures'!$E:$E,$B$1)</f>
        <v>0</v>
      </c>
      <c r="M344" s="50">
        <f>SUMIFS('2012Figures'!$J:$J,'2012Figures'!$C:$C,$A344,'2012Figures'!$B:$B,"BrokerToCy",'2012Figures'!$G:$G,"E1",'2012Figures'!$E:$E,$B$1)</f>
        <v>0</v>
      </c>
      <c r="N344" s="50">
        <f>SUMIFS('2012Figures'!$J:$J,'2012Figures'!$C:$C,$A344,'2012Figures'!$B:$B,"BrokerToCy",'2012Figures'!$G:$G,"P1",'2012Figures'!$E:$E,$B$1)</f>
        <v>0</v>
      </c>
      <c r="O344" s="50">
        <f>SUMIFS('2012Figures'!$J:$J,'2012Figures'!$C:$C,$A344,'2012Figures'!$B:$B,"CyToBroker",'2012Figures'!$G:$G,"E1",'2012Figures'!$E:$E,$B$1)</f>
        <v>0</v>
      </c>
      <c r="P344" s="50">
        <f>SUMIFS('2012Figures'!$J:$J,'2012Figures'!$C:$C,$A344,'2012Figures'!$B:$B,"CyToBroker",'2012Figures'!$G:$G,"P1",'2012Figures'!$E:$E,$B$1)</f>
        <v>0</v>
      </c>
      <c r="Q344" s="28"/>
      <c r="R344" s="46" t="str">
        <f t="shared" ref="R344:V408" si="33">IF(L344=0,"",ROUND(D344/L344-1,2))</f>
        <v/>
      </c>
      <c r="S344" s="46" t="str">
        <f t="shared" si="33"/>
        <v/>
      </c>
      <c r="T344" s="46" t="str">
        <f t="shared" si="33"/>
        <v/>
      </c>
      <c r="U344" s="46" t="str">
        <f t="shared" si="33"/>
        <v/>
      </c>
      <c r="V344" s="46" t="str">
        <f t="shared" si="33"/>
        <v/>
      </c>
    </row>
    <row r="345" spans="1:22" x14ac:dyDescent="0.2">
      <c r="A345" s="1">
        <v>305</v>
      </c>
      <c r="B345" s="1" t="s">
        <v>119</v>
      </c>
      <c r="C345" s="8">
        <v>1</v>
      </c>
      <c r="D345" s="29">
        <f>SUMIFS('2013Figures'!$J:$J,'2013Figures'!$C:$C,$A345,'2013Figures'!$H:$H,$B345,'2013Figures'!$I:$I,$C345,'2013Figures'!$E:$E,$B$1)</f>
        <v>0</v>
      </c>
      <c r="E345" s="9">
        <f>SUMIFS('2013Figures'!$J:$J,'2013Figures'!$C:$C,$A345,'2013Figures'!$H:$H,$B345,'2013Figures'!$I:$I,$C345,'2013Figures'!$B:$B,"BrokerToCy",'2013Figures'!$G:$G,"E1",'2013Figures'!$E:$E,$B$1)</f>
        <v>0</v>
      </c>
      <c r="F345" s="9">
        <f>SUMIFS('2013Figures'!$J:$J,'2013Figures'!$C:$C,$A345,'2013Figures'!$H:$H,$B345,'2013Figures'!$I:$I,$C345,'2013Figures'!$B:$B,"BrokerToCy",'2013Figures'!$G:$G,"P1",'2013Figures'!$E:$E,$B$1)</f>
        <v>0</v>
      </c>
      <c r="G345" s="9">
        <f>SUMIFS('2013Figures'!$J:$J,'2013Figures'!$C:$C,$A345,'2013Figures'!$H:$H,$B345,'2013Figures'!$I:$I,$C345,'2013Figures'!$B:$B,"CyToBroker",'2013Figures'!$G:$G,"E1",'2013Figures'!$E:$E,$B$1)</f>
        <v>0</v>
      </c>
      <c r="H345" s="9">
        <f>SUMIFS('2013Figures'!$J:$J,'2013Figures'!$C:$C,$A345,'2013Figures'!$H:$H,$B345,'2013Figures'!$I:$I,$C345,'2013Figures'!$B:$B,"CyToBroker",'2013Figures'!$G:$G,"P1",'2013Figures'!$E:$E,$B$1)</f>
        <v>0</v>
      </c>
      <c r="J345" s="8" t="s">
        <v>131</v>
      </c>
      <c r="L345" s="42">
        <f>SUMIFS('2012Figures'!$J:$J,'2012Figures'!$C:$C,$A345,'2012Figures'!$H:$H,$B345,'2012Figures'!$I:$I,$C345,'2012Figures'!$E:$E,$B$1)</f>
        <v>0</v>
      </c>
      <c r="M345" s="52">
        <f>SUMIFS('2012Figures'!$J:$J,'2012Figures'!$C:$C,$A345,'2012Figures'!$H:$H,$B345,'2012Figures'!$I:$I,$C345,'2012Figures'!$B:$B,"BrokerToCy",'2012Figures'!$G:$G,"E1",'2012Figures'!$E:$E,$B$1)</f>
        <v>0</v>
      </c>
      <c r="N345" s="52">
        <f>SUMIFS('2012Figures'!$J:$J,'2012Figures'!$C:$C,$A345,'2012Figures'!$H:$H,$B345,'2012Figures'!$I:$I,$C345,'2012Figures'!$B:$B,"BrokerToCy",'2012Figures'!$G:$G,"P1",'2012Figures'!$E:$E,$B$1)</f>
        <v>0</v>
      </c>
      <c r="O345" s="52">
        <f>SUMIFS('2012Figures'!$J:$J,'2012Figures'!$C:$C,$A345,'2012Figures'!$H:$H,$B345,'2012Figures'!$I:$I,$C345,'2012Figures'!$B:$B,"CyToBroker",'2012Figures'!$G:$G,"E1",'2012Figures'!$E:$E,$B$1)</f>
        <v>0</v>
      </c>
      <c r="P345" s="52">
        <f>SUMIFS('2012Figures'!$J:$J,'2012Figures'!$C:$C,$A345,'2012Figures'!$H:$H,$B345,'2012Figures'!$I:$I,$C345,'2012Figures'!$B:$B,"CyToBroker",'2012Figures'!$G:$G,"P1",'2012Figures'!$E:$E,$B$1)</f>
        <v>0</v>
      </c>
      <c r="R345" s="46" t="str">
        <f t="shared" si="33"/>
        <v/>
      </c>
      <c r="S345" s="46" t="str">
        <f t="shared" si="33"/>
        <v/>
      </c>
      <c r="T345" s="46" t="str">
        <f t="shared" si="33"/>
        <v/>
      </c>
      <c r="U345" s="46" t="str">
        <f t="shared" si="33"/>
        <v/>
      </c>
      <c r="V345" s="46" t="str">
        <f t="shared" si="33"/>
        <v/>
      </c>
    </row>
    <row r="346" spans="1:22" x14ac:dyDescent="0.2">
      <c r="A346" s="1">
        <v>305</v>
      </c>
      <c r="B346" s="1" t="s">
        <v>119</v>
      </c>
      <c r="D346" s="29">
        <f>SUMIFS('2013Figures'!$J:$J,'2013Figures'!$C:$C,$A346,'2013Figures'!$I:$I,"",'2013Figures'!$E:$E,$B$1)</f>
        <v>0</v>
      </c>
      <c r="E346" s="9">
        <f>SUMIFS('2013Figures'!$J:$J,'2013Figures'!$C:$C,$A346,'2013Figures'!$I:$I,"",'2013Figures'!$B:$B,"BrokerToCy",'2013Figures'!$G:$G,"E1",'2013Figures'!$E:$E,$B$1)</f>
        <v>0</v>
      </c>
      <c r="F346" s="9">
        <f>SUMIFS('2013Figures'!$J:$J,'2013Figures'!$C:$C,$A346,'2013Figures'!$I:$I,"",'2013Figures'!$B:$B,"BrokerToCy",'2013Figures'!$G:$G,"P1",'2013Figures'!$E:$E,$B$1)</f>
        <v>0</v>
      </c>
      <c r="G346" s="9">
        <f>SUMIFS('2013Figures'!$J:$J,'2013Figures'!$C:$C,$A346,'2013Figures'!$I:$I,"",'2013Figures'!$B:$B,"CyToBroker",'2013Figures'!$G:$G,"E1",'2013Figures'!$E:$E,$B$1)</f>
        <v>0</v>
      </c>
      <c r="H346" s="9">
        <f>SUMIFS('2013Figures'!$J:$J,'2013Figures'!$C:$C,$A346,'2013Figures'!$I:$I,"",'2013Figures'!$B:$B,"CyToBroker",'2013Figures'!$G:$G,"P1",'2013Figures'!$E:$E,$B$1)</f>
        <v>0</v>
      </c>
      <c r="J346" s="8" t="s">
        <v>131</v>
      </c>
      <c r="L346" s="42">
        <f>SUMIFS('2012Figures'!$J:$J,'2012Figures'!$C:$C,$A346,'2012Figures'!$I:$I,"",'2012Figures'!$E:$E,$B$1)</f>
        <v>0</v>
      </c>
      <c r="M346" s="52">
        <f>SUMIFS('2012Figures'!$J:$J,'2012Figures'!$C:$C,$A346,'2012Figures'!$I:$I,"",'2012Figures'!$B:$B,"BrokerToCy",'2012Figures'!$G:$G,"E1",'2012Figures'!$E:$E,$B$1)</f>
        <v>0</v>
      </c>
      <c r="N346" s="52">
        <f>SUMIFS('2012Figures'!$J:$J,'2012Figures'!$C:$C,$A346,'2012Figures'!$I:$I,"",'2012Figures'!$B:$B,"BrokerToCy",'2012Figures'!$G:$G,"P1",'2012Figures'!$E:$E,$B$1)</f>
        <v>0</v>
      </c>
      <c r="O346" s="52">
        <f>SUMIFS('2012Figures'!$J:$J,'2012Figures'!$C:$C,$A346,'2012Figures'!$I:$I,"",'2012Figures'!$B:$B,"CyToBroker",'2012Figures'!$G:$G,"E1",'2012Figures'!$E:$E,$B$1)</f>
        <v>0</v>
      </c>
      <c r="P346" s="52">
        <f>SUMIFS('2012Figures'!$J:$J,'2012Figures'!$C:$C,$A346,'2012Figures'!$I:$I,"",'2012Figures'!$B:$B,"CyToBroker",'2012Figures'!$G:$G,"P1",'2012Figures'!$E:$E,$B$1)</f>
        <v>0</v>
      </c>
      <c r="R346" s="46" t="str">
        <f t="shared" si="33"/>
        <v/>
      </c>
      <c r="S346" s="46" t="str">
        <f t="shared" si="33"/>
        <v/>
      </c>
      <c r="T346" s="46" t="str">
        <f t="shared" si="33"/>
        <v/>
      </c>
      <c r="U346" s="46" t="str">
        <f t="shared" si="33"/>
        <v/>
      </c>
      <c r="V346" s="46" t="str">
        <f t="shared" si="33"/>
        <v/>
      </c>
    </row>
    <row r="347" spans="1:22" x14ac:dyDescent="0.2">
      <c r="A347" s="21"/>
      <c r="B347" s="21" t="s">
        <v>92</v>
      </c>
      <c r="C347" s="22"/>
      <c r="D347" s="23">
        <f>SUM(E347:H347)</f>
        <v>0</v>
      </c>
      <c r="E347" s="23">
        <f>SUM(E345:E346)</f>
        <v>0</v>
      </c>
      <c r="F347" s="23">
        <f>SUM(F345:F346)</f>
        <v>0</v>
      </c>
      <c r="G347" s="23">
        <f>SUM(G345:G346)</f>
        <v>0</v>
      </c>
      <c r="H347" s="23">
        <f>SUM(H345:H346)</f>
        <v>0</v>
      </c>
      <c r="I347" s="21"/>
      <c r="J347" s="22"/>
      <c r="K347" s="21"/>
      <c r="L347" s="43">
        <f>SUM(M347:P347)</f>
        <v>0</v>
      </c>
      <c r="M347" s="43">
        <f>SUM(M345:M346)</f>
        <v>0</v>
      </c>
      <c r="N347" s="43">
        <f>SUM(N345:N346)</f>
        <v>0</v>
      </c>
      <c r="O347" s="43">
        <f>SUM(O345:O346)</f>
        <v>0</v>
      </c>
      <c r="P347" s="43">
        <f>SUM(P345:P346)</f>
        <v>0</v>
      </c>
      <c r="Q347" s="21"/>
      <c r="R347" s="21"/>
      <c r="S347" s="21"/>
      <c r="T347" s="21"/>
      <c r="U347" s="21"/>
      <c r="V347" s="21"/>
    </row>
    <row r="348" spans="1:22" x14ac:dyDescent="0.2">
      <c r="A348" s="28">
        <v>306</v>
      </c>
      <c r="B348" s="28" t="s">
        <v>120</v>
      </c>
      <c r="C348" s="17" t="s">
        <v>88</v>
      </c>
      <c r="D348" s="18">
        <f>SUMIFS('2013Figures'!$J:$J,'2013Figures'!$C:$C,$A348,'2013Figures'!$E:$E,$B$1)</f>
        <v>0</v>
      </c>
      <c r="E348" s="18">
        <f>SUMIFS('2013Figures'!$J:$J,'2013Figures'!$C:$C,$A348,'2013Figures'!$B:$B,"BrokerToCy",'2013Figures'!$G:$G,"E1",'2013Figures'!$E:$E,$B$1)</f>
        <v>0</v>
      </c>
      <c r="F348" s="18">
        <f>SUMIFS('2013Figures'!$J:$J,'2013Figures'!$C:$C,$A348,'2013Figures'!$B:$B,"BrokerToCy",'2013Figures'!$G:$G,"P1",'2013Figures'!$E:$E,$B$1)</f>
        <v>0</v>
      </c>
      <c r="G348" s="18">
        <f>SUMIFS('2013Figures'!$J:$J,'2013Figures'!$C:$C,$A348,'2013Figures'!$B:$B,"CyToBroker",'2013Figures'!$G:$G,"E1",'2013Figures'!$E:$E,$B$1)</f>
        <v>0</v>
      </c>
      <c r="H348" s="18">
        <f>SUMIFS('2013Figures'!$J:$J,'2013Figures'!$C:$C,$A348,'2013Figures'!$B:$B,"CyToBroker",'2013Figures'!$G:$G,"P1",'2013Figures'!$E:$E,$B$1)</f>
        <v>0</v>
      </c>
      <c r="I348" s="28"/>
      <c r="J348" s="17"/>
      <c r="K348" s="28"/>
      <c r="L348" s="50">
        <f>SUMIFS('2012Figures'!$J:$J,'2012Figures'!$C:$C,$A348,'2012Figures'!$E:$E,$B$1)</f>
        <v>0</v>
      </c>
      <c r="M348" s="50">
        <f>SUMIFS('2012Figures'!$J:$J,'2012Figures'!$C:$C,$A348,'2012Figures'!$B:$B,"BrokerToCy",'2012Figures'!$G:$G,"E1",'2012Figures'!$E:$E,$B$1)</f>
        <v>0</v>
      </c>
      <c r="N348" s="50">
        <f>SUMIFS('2012Figures'!$J:$J,'2012Figures'!$C:$C,$A348,'2012Figures'!$B:$B,"BrokerToCy",'2012Figures'!$G:$G,"P1",'2012Figures'!$E:$E,$B$1)</f>
        <v>0</v>
      </c>
      <c r="O348" s="50">
        <f>SUMIFS('2012Figures'!$J:$J,'2012Figures'!$C:$C,$A348,'2012Figures'!$B:$B,"CyToBroker",'2012Figures'!$G:$G,"E1",'2012Figures'!$E:$E,$B$1)</f>
        <v>0</v>
      </c>
      <c r="P348" s="50">
        <f>SUMIFS('2012Figures'!$J:$J,'2012Figures'!$C:$C,$A348,'2012Figures'!$B:$B,"CyToBroker",'2012Figures'!$G:$G,"P1",'2012Figures'!$E:$E,$B$1)</f>
        <v>0</v>
      </c>
      <c r="Q348" s="28"/>
      <c r="R348" s="46" t="str">
        <f t="shared" ref="R348:V412" si="34">IF(L348=0,"",ROUND(D348/L348-1,2))</f>
        <v/>
      </c>
      <c r="S348" s="46" t="str">
        <f t="shared" si="34"/>
        <v/>
      </c>
      <c r="T348" s="46" t="str">
        <f t="shared" si="34"/>
        <v/>
      </c>
      <c r="U348" s="46" t="str">
        <f t="shared" si="34"/>
        <v/>
      </c>
      <c r="V348" s="46" t="str">
        <f t="shared" si="34"/>
        <v/>
      </c>
    </row>
    <row r="349" spans="1:22" x14ac:dyDescent="0.2">
      <c r="A349" s="1">
        <v>306</v>
      </c>
      <c r="B349" s="1" t="s">
        <v>120</v>
      </c>
      <c r="C349" s="8">
        <v>3</v>
      </c>
      <c r="D349" s="29">
        <f>SUMIFS('2013Figures'!$J:$J,'2013Figures'!$C:$C,$A349,'2013Figures'!$H:$H,$B349,'2013Figures'!$I:$I,$C349,'2013Figures'!$E:$E,$B$1)</f>
        <v>0</v>
      </c>
      <c r="E349" s="9">
        <f>SUMIFS('2013Figures'!$J:$J,'2013Figures'!$C:$C,$A349,'2013Figures'!$H:$H,$B349,'2013Figures'!$I:$I,$C349,'2013Figures'!$B:$B,"BrokerToCy",'2013Figures'!$G:$G,"E1",'2013Figures'!$E:$E,$B$1)</f>
        <v>0</v>
      </c>
      <c r="F349" s="9">
        <f>SUMIFS('2013Figures'!$J:$J,'2013Figures'!$C:$C,$A349,'2013Figures'!$H:$H,$B349,'2013Figures'!$I:$I,$C349,'2013Figures'!$B:$B,"BrokerToCy",'2013Figures'!$G:$G,"P1",'2013Figures'!$E:$E,$B$1)</f>
        <v>0</v>
      </c>
      <c r="G349" s="9">
        <f>SUMIFS('2013Figures'!$J:$J,'2013Figures'!$C:$C,$A349,'2013Figures'!$H:$H,$B349,'2013Figures'!$I:$I,$C349,'2013Figures'!$B:$B,"CyToBroker",'2013Figures'!$G:$G,"E1",'2013Figures'!$E:$E,$B$1)</f>
        <v>0</v>
      </c>
      <c r="H349" s="9">
        <f>SUMIFS('2013Figures'!$J:$J,'2013Figures'!$C:$C,$A349,'2013Figures'!$H:$H,$B349,'2013Figures'!$I:$I,$C349,'2013Figures'!$B:$B,"CyToBroker",'2013Figures'!$G:$G,"P1",'2013Figures'!$E:$E,$B$1)</f>
        <v>0</v>
      </c>
      <c r="I349" s="33"/>
      <c r="J349" s="34">
        <v>201401</v>
      </c>
      <c r="K349" s="33"/>
      <c r="L349" s="42">
        <f>SUMIFS('2012Figures'!$J:$J,'2012Figures'!$C:$C,$A349,'2012Figures'!$H:$H,$B349,'2012Figures'!$I:$I,$C349,'2012Figures'!$E:$E,$B$1)</f>
        <v>0</v>
      </c>
      <c r="M349" s="52">
        <f>SUMIFS('2012Figures'!$J:$J,'2012Figures'!$C:$C,$A349,'2012Figures'!$H:$H,$B349,'2012Figures'!$I:$I,$C349,'2012Figures'!$B:$B,"BrokerToCy",'2012Figures'!$G:$G,"E1",'2012Figures'!$E:$E,$B$1)</f>
        <v>0</v>
      </c>
      <c r="N349" s="52">
        <f>SUMIFS('2012Figures'!$J:$J,'2012Figures'!$C:$C,$A349,'2012Figures'!$H:$H,$B349,'2012Figures'!$I:$I,$C349,'2012Figures'!$B:$B,"BrokerToCy",'2012Figures'!$G:$G,"P1",'2012Figures'!$E:$E,$B$1)</f>
        <v>0</v>
      </c>
      <c r="O349" s="52">
        <f>SUMIFS('2012Figures'!$J:$J,'2012Figures'!$C:$C,$A349,'2012Figures'!$H:$H,$B349,'2012Figures'!$I:$I,$C349,'2012Figures'!$B:$B,"CyToBroker",'2012Figures'!$G:$G,"E1",'2012Figures'!$E:$E,$B$1)</f>
        <v>0</v>
      </c>
      <c r="P349" s="52">
        <f>SUMIFS('2012Figures'!$J:$J,'2012Figures'!$C:$C,$A349,'2012Figures'!$H:$H,$B349,'2012Figures'!$I:$I,$C349,'2012Figures'!$B:$B,"CyToBroker",'2012Figures'!$G:$G,"P1",'2012Figures'!$E:$E,$B$1)</f>
        <v>0</v>
      </c>
      <c r="Q349" s="33"/>
      <c r="R349" s="46" t="str">
        <f t="shared" si="34"/>
        <v/>
      </c>
      <c r="S349" s="46" t="str">
        <f t="shared" si="34"/>
        <v/>
      </c>
      <c r="T349" s="46" t="str">
        <f t="shared" si="34"/>
        <v/>
      </c>
      <c r="U349" s="46" t="str">
        <f t="shared" si="34"/>
        <v/>
      </c>
      <c r="V349" s="46" t="str">
        <f t="shared" si="34"/>
        <v/>
      </c>
    </row>
    <row r="350" spans="1:22" x14ac:dyDescent="0.2">
      <c r="A350" s="1">
        <v>306</v>
      </c>
      <c r="B350" s="1" t="s">
        <v>120</v>
      </c>
      <c r="C350" s="8">
        <v>2</v>
      </c>
      <c r="D350" s="29">
        <f>SUMIFS('2013Figures'!$J:$J,'2013Figures'!$C:$C,$A350,'2013Figures'!$H:$H,$B350,'2013Figures'!$I:$I,$C350,'2013Figures'!$E:$E,$B$1)</f>
        <v>0</v>
      </c>
      <c r="E350" s="9">
        <f>SUMIFS('2013Figures'!$J:$J,'2013Figures'!$C:$C,$A350,'2013Figures'!$H:$H,$B350,'2013Figures'!$I:$I,$C350,'2013Figures'!$B:$B,"BrokerToCy",'2013Figures'!$G:$G,"E1",'2013Figures'!$E:$E,$B$1)</f>
        <v>0</v>
      </c>
      <c r="F350" s="9">
        <f>SUMIFS('2013Figures'!$J:$J,'2013Figures'!$C:$C,$A350,'2013Figures'!$H:$H,$B350,'2013Figures'!$I:$I,$C350,'2013Figures'!$B:$B,"BrokerToCy",'2013Figures'!$G:$G,"P1",'2013Figures'!$E:$E,$B$1)</f>
        <v>0</v>
      </c>
      <c r="G350" s="9">
        <f>SUMIFS('2013Figures'!$J:$J,'2013Figures'!$C:$C,$A350,'2013Figures'!$H:$H,$B350,'2013Figures'!$I:$I,$C350,'2013Figures'!$B:$B,"CyToBroker",'2013Figures'!$G:$G,"E1",'2013Figures'!$E:$E,$B$1)</f>
        <v>0</v>
      </c>
      <c r="H350" s="9">
        <f>SUMIFS('2013Figures'!$J:$J,'2013Figures'!$C:$C,$A350,'2013Figures'!$H:$H,$B350,'2013Figures'!$I:$I,$C350,'2013Figures'!$B:$B,"CyToBroker",'2013Figures'!$G:$G,"P1",'2013Figures'!$E:$E,$B$1)</f>
        <v>0</v>
      </c>
      <c r="I350" s="30"/>
      <c r="J350" s="31">
        <v>201301</v>
      </c>
      <c r="K350" s="30"/>
      <c r="L350" s="42">
        <f>SUMIFS('2012Figures'!$J:$J,'2012Figures'!$C:$C,$A350,'2012Figures'!$H:$H,$B350,'2012Figures'!$I:$I,$C350,'2012Figures'!$E:$E,$B$1)</f>
        <v>0</v>
      </c>
      <c r="M350" s="52">
        <f>SUMIFS('2012Figures'!$J:$J,'2012Figures'!$C:$C,$A350,'2012Figures'!$H:$H,$B350,'2012Figures'!$I:$I,$C350,'2012Figures'!$B:$B,"BrokerToCy",'2012Figures'!$G:$G,"E1",'2012Figures'!$E:$E,$B$1)</f>
        <v>0</v>
      </c>
      <c r="N350" s="52">
        <f>SUMIFS('2012Figures'!$J:$J,'2012Figures'!$C:$C,$A350,'2012Figures'!$H:$H,$B350,'2012Figures'!$I:$I,$C350,'2012Figures'!$B:$B,"BrokerToCy",'2012Figures'!$G:$G,"P1",'2012Figures'!$E:$E,$B$1)</f>
        <v>0</v>
      </c>
      <c r="O350" s="52">
        <f>SUMIFS('2012Figures'!$J:$J,'2012Figures'!$C:$C,$A350,'2012Figures'!$H:$H,$B350,'2012Figures'!$I:$I,$C350,'2012Figures'!$B:$B,"CyToBroker",'2012Figures'!$G:$G,"E1",'2012Figures'!$E:$E,$B$1)</f>
        <v>0</v>
      </c>
      <c r="P350" s="52">
        <f>SUMIFS('2012Figures'!$J:$J,'2012Figures'!$C:$C,$A350,'2012Figures'!$H:$H,$B350,'2012Figures'!$I:$I,$C350,'2012Figures'!$B:$B,"CyToBroker",'2012Figures'!$G:$G,"P1",'2012Figures'!$E:$E,$B$1)</f>
        <v>0</v>
      </c>
      <c r="Q350" s="30"/>
      <c r="R350" s="46" t="str">
        <f t="shared" si="34"/>
        <v/>
      </c>
      <c r="S350" s="46" t="str">
        <f t="shared" si="34"/>
        <v/>
      </c>
      <c r="T350" s="46" t="str">
        <f t="shared" si="34"/>
        <v/>
      </c>
      <c r="U350" s="46" t="str">
        <f t="shared" si="34"/>
        <v/>
      </c>
      <c r="V350" s="46" t="str">
        <f t="shared" si="34"/>
        <v/>
      </c>
    </row>
    <row r="351" spans="1:22" x14ac:dyDescent="0.2">
      <c r="A351" s="1">
        <v>306</v>
      </c>
      <c r="B351" s="1" t="s">
        <v>120</v>
      </c>
      <c r="C351" s="8">
        <v>1</v>
      </c>
      <c r="D351" s="29">
        <f>SUMIFS('2013Figures'!$J:$J,'2013Figures'!$C:$C,$A351,'2013Figures'!$H:$H,$B351,'2013Figures'!$I:$I,$C351,'2013Figures'!$E:$E,$B$1)</f>
        <v>0</v>
      </c>
      <c r="E351" s="9">
        <f>SUMIFS('2013Figures'!$J:$J,'2013Figures'!$C:$C,$A351,'2013Figures'!$H:$H,$B351,'2013Figures'!$I:$I,$C351,'2013Figures'!$B:$B,"BrokerToCy",'2013Figures'!$G:$G,"E1",'2013Figures'!$E:$E,$B$1)</f>
        <v>0</v>
      </c>
      <c r="F351" s="9">
        <f>SUMIFS('2013Figures'!$J:$J,'2013Figures'!$C:$C,$A351,'2013Figures'!$H:$H,$B351,'2013Figures'!$I:$I,$C351,'2013Figures'!$B:$B,"BrokerToCy",'2013Figures'!$G:$G,"P1",'2013Figures'!$E:$E,$B$1)</f>
        <v>0</v>
      </c>
      <c r="G351" s="9">
        <f>SUMIFS('2013Figures'!$J:$J,'2013Figures'!$C:$C,$A351,'2013Figures'!$H:$H,$B351,'2013Figures'!$I:$I,$C351,'2013Figures'!$B:$B,"CyToBroker",'2013Figures'!$G:$G,"E1",'2013Figures'!$E:$E,$B$1)</f>
        <v>0</v>
      </c>
      <c r="H351" s="9">
        <f>SUMIFS('2013Figures'!$J:$J,'2013Figures'!$C:$C,$A351,'2013Figures'!$H:$H,$B351,'2013Figures'!$I:$I,$C351,'2013Figures'!$B:$B,"CyToBroker",'2013Figures'!$G:$G,"P1",'2013Figures'!$E:$E,$B$1)</f>
        <v>0</v>
      </c>
      <c r="J351" s="8">
        <v>200801</v>
      </c>
      <c r="L351" s="42">
        <f>SUMIFS('2012Figures'!$J:$J,'2012Figures'!$C:$C,$A351,'2012Figures'!$H:$H,$B351,'2012Figures'!$I:$I,$C351,'2012Figures'!$E:$E,$B$1)</f>
        <v>0</v>
      </c>
      <c r="M351" s="52">
        <f>SUMIFS('2012Figures'!$J:$J,'2012Figures'!$C:$C,$A351,'2012Figures'!$H:$H,$B351,'2012Figures'!$I:$I,$C351,'2012Figures'!$B:$B,"BrokerToCy",'2012Figures'!$G:$G,"E1",'2012Figures'!$E:$E,$B$1)</f>
        <v>0</v>
      </c>
      <c r="N351" s="52">
        <f>SUMIFS('2012Figures'!$J:$J,'2012Figures'!$C:$C,$A351,'2012Figures'!$H:$H,$B351,'2012Figures'!$I:$I,$C351,'2012Figures'!$B:$B,"BrokerToCy",'2012Figures'!$G:$G,"P1",'2012Figures'!$E:$E,$B$1)</f>
        <v>0</v>
      </c>
      <c r="O351" s="52">
        <f>SUMIFS('2012Figures'!$J:$J,'2012Figures'!$C:$C,$A351,'2012Figures'!$H:$H,$B351,'2012Figures'!$I:$I,$C351,'2012Figures'!$B:$B,"CyToBroker",'2012Figures'!$G:$G,"E1",'2012Figures'!$E:$E,$B$1)</f>
        <v>0</v>
      </c>
      <c r="P351" s="52">
        <f>SUMIFS('2012Figures'!$J:$J,'2012Figures'!$C:$C,$A351,'2012Figures'!$H:$H,$B351,'2012Figures'!$I:$I,$C351,'2012Figures'!$B:$B,"CyToBroker",'2012Figures'!$G:$G,"P1",'2012Figures'!$E:$E,$B$1)</f>
        <v>0</v>
      </c>
      <c r="R351" s="46" t="str">
        <f t="shared" si="34"/>
        <v/>
      </c>
      <c r="S351" s="46" t="str">
        <f t="shared" si="34"/>
        <v/>
      </c>
      <c r="T351" s="46" t="str">
        <f t="shared" si="34"/>
        <v/>
      </c>
      <c r="U351" s="46" t="str">
        <f t="shared" si="34"/>
        <v/>
      </c>
      <c r="V351" s="46" t="str">
        <f t="shared" si="34"/>
        <v/>
      </c>
    </row>
    <row r="352" spans="1:22" x14ac:dyDescent="0.2">
      <c r="A352" s="1">
        <v>306</v>
      </c>
      <c r="B352" s="1" t="s">
        <v>120</v>
      </c>
      <c r="D352" s="29">
        <f>SUMIFS('2013Figures'!$J:$J,'2013Figures'!$C:$C,$A352,'2013Figures'!$I:$I,"",'2013Figures'!$E:$E,$B$1)</f>
        <v>0</v>
      </c>
      <c r="E352" s="9">
        <f>SUMIFS('2013Figures'!$J:$J,'2013Figures'!$C:$C,$A352,'2013Figures'!$I:$I,"",'2013Figures'!$B:$B,"BrokerToCy",'2013Figures'!$G:$G,"E1",'2013Figures'!$E:$E,$B$1)</f>
        <v>0</v>
      </c>
      <c r="F352" s="9">
        <f>SUMIFS('2013Figures'!$J:$J,'2013Figures'!$C:$C,$A352,'2013Figures'!$I:$I,"",'2013Figures'!$B:$B,"BrokerToCy",'2013Figures'!$G:$G,"P1",'2013Figures'!$E:$E,$B$1)</f>
        <v>0</v>
      </c>
      <c r="G352" s="9">
        <f>SUMIFS('2013Figures'!$J:$J,'2013Figures'!$C:$C,$A352,'2013Figures'!$I:$I,"",'2013Figures'!$B:$B,"CyToBroker",'2013Figures'!$G:$G,"E1",'2013Figures'!$E:$E,$B$1)</f>
        <v>0</v>
      </c>
      <c r="H352" s="9">
        <f>SUMIFS('2013Figures'!$J:$J,'2013Figures'!$C:$C,$A352,'2013Figures'!$I:$I,"",'2013Figures'!$B:$B,"CyToBroker",'2013Figures'!$G:$G,"P1",'2013Figures'!$E:$E,$B$1)</f>
        <v>0</v>
      </c>
      <c r="J352" s="8" t="s">
        <v>131</v>
      </c>
      <c r="L352" s="42">
        <f>SUMIFS('2012Figures'!$J:$J,'2012Figures'!$C:$C,$A352,'2012Figures'!$I:$I,"",'2012Figures'!$E:$E,$B$1)</f>
        <v>0</v>
      </c>
      <c r="M352" s="52">
        <f>SUMIFS('2012Figures'!$J:$J,'2012Figures'!$C:$C,$A352,'2012Figures'!$I:$I,"",'2012Figures'!$B:$B,"BrokerToCy",'2012Figures'!$G:$G,"E1",'2012Figures'!$E:$E,$B$1)</f>
        <v>0</v>
      </c>
      <c r="N352" s="52">
        <f>SUMIFS('2012Figures'!$J:$J,'2012Figures'!$C:$C,$A352,'2012Figures'!$I:$I,"",'2012Figures'!$B:$B,"BrokerToCy",'2012Figures'!$G:$G,"P1",'2012Figures'!$E:$E,$B$1)</f>
        <v>0</v>
      </c>
      <c r="O352" s="52">
        <f>SUMIFS('2012Figures'!$J:$J,'2012Figures'!$C:$C,$A352,'2012Figures'!$I:$I,"",'2012Figures'!$B:$B,"CyToBroker",'2012Figures'!$G:$G,"E1",'2012Figures'!$E:$E,$B$1)</f>
        <v>0</v>
      </c>
      <c r="P352" s="52">
        <f>SUMIFS('2012Figures'!$J:$J,'2012Figures'!$C:$C,$A352,'2012Figures'!$I:$I,"",'2012Figures'!$B:$B,"CyToBroker",'2012Figures'!$G:$G,"P1",'2012Figures'!$E:$E,$B$1)</f>
        <v>0</v>
      </c>
      <c r="R352" s="46" t="str">
        <f t="shared" si="34"/>
        <v/>
      </c>
      <c r="S352" s="46" t="str">
        <f t="shared" si="34"/>
        <v/>
      </c>
      <c r="T352" s="46" t="str">
        <f t="shared" si="34"/>
        <v/>
      </c>
      <c r="U352" s="46" t="str">
        <f t="shared" si="34"/>
        <v/>
      </c>
      <c r="V352" s="46" t="str">
        <f t="shared" si="34"/>
        <v/>
      </c>
    </row>
    <row r="353" spans="1:22" x14ac:dyDescent="0.2">
      <c r="A353" s="21"/>
      <c r="B353" s="21" t="s">
        <v>92</v>
      </c>
      <c r="C353" s="22"/>
      <c r="D353" s="23">
        <f>SUM(E353:H353)</f>
        <v>0</v>
      </c>
      <c r="E353" s="23">
        <f>SUM(E349:E352)</f>
        <v>0</v>
      </c>
      <c r="F353" s="23">
        <f>SUM(F349:F352)</f>
        <v>0</v>
      </c>
      <c r="G353" s="23">
        <f>SUM(G349:G352)</f>
        <v>0</v>
      </c>
      <c r="H353" s="23">
        <f>SUM(H349:H352)</f>
        <v>0</v>
      </c>
      <c r="I353" s="21"/>
      <c r="J353" s="22"/>
      <c r="K353" s="21"/>
      <c r="L353" s="43">
        <f>SUM(M353:P353)</f>
        <v>0</v>
      </c>
      <c r="M353" s="43">
        <f>SUM(M349:M352)</f>
        <v>0</v>
      </c>
      <c r="N353" s="43">
        <f>SUM(N349:N352)</f>
        <v>0</v>
      </c>
      <c r="O353" s="43">
        <f>SUM(O349:O352)</f>
        <v>0</v>
      </c>
      <c r="P353" s="43">
        <f>SUM(P349:P352)</f>
        <v>0</v>
      </c>
      <c r="Q353" s="21"/>
      <c r="R353" s="21"/>
      <c r="S353" s="21"/>
      <c r="T353" s="21"/>
      <c r="U353" s="21"/>
      <c r="V353" s="21"/>
    </row>
    <row r="354" spans="1:22" x14ac:dyDescent="0.2">
      <c r="A354" s="28">
        <v>307</v>
      </c>
      <c r="B354" s="28" t="s">
        <v>121</v>
      </c>
      <c r="C354" s="17" t="s">
        <v>88</v>
      </c>
      <c r="D354" s="18">
        <f>SUMIFS('2013Figures'!$J:$J,'2013Figures'!$C:$C,$A354,'2013Figures'!$E:$E,$B$1)</f>
        <v>0</v>
      </c>
      <c r="E354" s="18">
        <f>SUMIFS('2013Figures'!$J:$J,'2013Figures'!$C:$C,$A354,'2013Figures'!$B:$B,"BrokerToCy",'2013Figures'!$G:$G,"E1",'2013Figures'!$E:$E,$B$1)</f>
        <v>0</v>
      </c>
      <c r="F354" s="18">
        <f>SUMIFS('2013Figures'!$J:$J,'2013Figures'!$C:$C,$A354,'2013Figures'!$B:$B,"BrokerToCy",'2013Figures'!$G:$G,"P1",'2013Figures'!$E:$E,$B$1)</f>
        <v>0</v>
      </c>
      <c r="G354" s="18">
        <f>SUMIFS('2013Figures'!$J:$J,'2013Figures'!$C:$C,$A354,'2013Figures'!$B:$B,"CyToBroker",'2013Figures'!$G:$G,"E1",'2013Figures'!$E:$E,$B$1)</f>
        <v>0</v>
      </c>
      <c r="H354" s="18">
        <f>SUMIFS('2013Figures'!$J:$J,'2013Figures'!$C:$C,$A354,'2013Figures'!$B:$B,"CyToBroker",'2013Figures'!$G:$G,"P1",'2013Figures'!$E:$E,$B$1)</f>
        <v>0</v>
      </c>
      <c r="I354" s="28"/>
      <c r="J354" s="17"/>
      <c r="K354" s="28"/>
      <c r="L354" s="50">
        <f>SUMIFS('2012Figures'!$J:$J,'2012Figures'!$C:$C,$A354,'2012Figures'!$E:$E,$B$1)</f>
        <v>0</v>
      </c>
      <c r="M354" s="50">
        <f>SUMIFS('2012Figures'!$J:$J,'2012Figures'!$C:$C,$A354,'2012Figures'!$B:$B,"BrokerToCy",'2012Figures'!$G:$G,"E1",'2012Figures'!$E:$E,$B$1)</f>
        <v>0</v>
      </c>
      <c r="N354" s="50">
        <f>SUMIFS('2012Figures'!$J:$J,'2012Figures'!$C:$C,$A354,'2012Figures'!$B:$B,"BrokerToCy",'2012Figures'!$G:$G,"P1",'2012Figures'!$E:$E,$B$1)</f>
        <v>0</v>
      </c>
      <c r="O354" s="50">
        <f>SUMIFS('2012Figures'!$J:$J,'2012Figures'!$C:$C,$A354,'2012Figures'!$B:$B,"CyToBroker",'2012Figures'!$G:$G,"E1",'2012Figures'!$E:$E,$B$1)</f>
        <v>0</v>
      </c>
      <c r="P354" s="50">
        <f>SUMIFS('2012Figures'!$J:$J,'2012Figures'!$C:$C,$A354,'2012Figures'!$B:$B,"CyToBroker",'2012Figures'!$G:$G,"P1",'2012Figures'!$E:$E,$B$1)</f>
        <v>0</v>
      </c>
      <c r="Q354" s="28"/>
      <c r="R354" s="46" t="str">
        <f t="shared" ref="R354:V418" si="35">IF(L354=0,"",ROUND(D354/L354-1,2))</f>
        <v/>
      </c>
      <c r="S354" s="46" t="str">
        <f t="shared" si="35"/>
        <v/>
      </c>
      <c r="T354" s="46" t="str">
        <f t="shared" si="35"/>
        <v/>
      </c>
      <c r="U354" s="46" t="str">
        <f t="shared" si="35"/>
        <v/>
      </c>
      <c r="V354" s="46" t="str">
        <f t="shared" si="35"/>
        <v/>
      </c>
    </row>
    <row r="355" spans="1:22" x14ac:dyDescent="0.2">
      <c r="A355" s="1">
        <v>307</v>
      </c>
      <c r="B355" s="1" t="s">
        <v>121</v>
      </c>
      <c r="C355" s="8">
        <v>1</v>
      </c>
      <c r="D355" s="29">
        <f>SUMIFS('2013Figures'!$J:$J,'2013Figures'!$C:$C,$A355,'2013Figures'!$H:$H,$B355,'2013Figures'!$I:$I,$C355,'2013Figures'!$E:$E,$B$1)</f>
        <v>0</v>
      </c>
      <c r="E355" s="9">
        <f>SUMIFS('2013Figures'!$J:$J,'2013Figures'!$C:$C,$A355,'2013Figures'!$H:$H,$B355,'2013Figures'!$I:$I,$C355,'2013Figures'!$B:$B,"BrokerToCy",'2013Figures'!$G:$G,"E1",'2013Figures'!$E:$E,$B$1)</f>
        <v>0</v>
      </c>
      <c r="F355" s="9">
        <f>SUMIFS('2013Figures'!$J:$J,'2013Figures'!$C:$C,$A355,'2013Figures'!$H:$H,$B355,'2013Figures'!$I:$I,$C355,'2013Figures'!$B:$B,"BrokerToCy",'2013Figures'!$G:$G,"P1",'2013Figures'!$E:$E,$B$1)</f>
        <v>0</v>
      </c>
      <c r="G355" s="9">
        <f>SUMIFS('2013Figures'!$J:$J,'2013Figures'!$C:$C,$A355,'2013Figures'!$H:$H,$B355,'2013Figures'!$I:$I,$C355,'2013Figures'!$B:$B,"CyToBroker",'2013Figures'!$G:$G,"E1",'2013Figures'!$E:$E,$B$1)</f>
        <v>0</v>
      </c>
      <c r="H355" s="9">
        <f>SUMIFS('2013Figures'!$J:$J,'2013Figures'!$C:$C,$A355,'2013Figures'!$H:$H,$B355,'2013Figures'!$I:$I,$C355,'2013Figures'!$B:$B,"CyToBroker",'2013Figures'!$G:$G,"P1",'2013Figures'!$E:$E,$B$1)</f>
        <v>0</v>
      </c>
      <c r="I355" s="30"/>
      <c r="J355" s="31">
        <v>200801</v>
      </c>
      <c r="K355" s="30"/>
      <c r="L355" s="42">
        <f>SUMIFS('2012Figures'!$J:$J,'2012Figures'!$C:$C,$A355,'2012Figures'!$H:$H,$B355,'2012Figures'!$I:$I,$C355,'2012Figures'!$E:$E,$B$1)</f>
        <v>0</v>
      </c>
      <c r="M355" s="52">
        <f>SUMIFS('2012Figures'!$J:$J,'2012Figures'!$C:$C,$A355,'2012Figures'!$H:$H,$B355,'2012Figures'!$I:$I,$C355,'2012Figures'!$B:$B,"BrokerToCy",'2012Figures'!$G:$G,"E1",'2012Figures'!$E:$E,$B$1)</f>
        <v>0</v>
      </c>
      <c r="N355" s="52">
        <f>SUMIFS('2012Figures'!$J:$J,'2012Figures'!$C:$C,$A355,'2012Figures'!$H:$H,$B355,'2012Figures'!$I:$I,$C355,'2012Figures'!$B:$B,"BrokerToCy",'2012Figures'!$G:$G,"P1",'2012Figures'!$E:$E,$B$1)</f>
        <v>0</v>
      </c>
      <c r="O355" s="52">
        <f>SUMIFS('2012Figures'!$J:$J,'2012Figures'!$C:$C,$A355,'2012Figures'!$H:$H,$B355,'2012Figures'!$I:$I,$C355,'2012Figures'!$B:$B,"CyToBroker",'2012Figures'!$G:$G,"E1",'2012Figures'!$E:$E,$B$1)</f>
        <v>0</v>
      </c>
      <c r="P355" s="52">
        <f>SUMIFS('2012Figures'!$J:$J,'2012Figures'!$C:$C,$A355,'2012Figures'!$H:$H,$B355,'2012Figures'!$I:$I,$C355,'2012Figures'!$B:$B,"CyToBroker",'2012Figures'!$G:$G,"P1",'2012Figures'!$E:$E,$B$1)</f>
        <v>0</v>
      </c>
      <c r="Q355" s="30"/>
      <c r="R355" s="46" t="str">
        <f t="shared" si="35"/>
        <v/>
      </c>
      <c r="S355" s="46" t="str">
        <f t="shared" si="35"/>
        <v/>
      </c>
      <c r="T355" s="46" t="str">
        <f t="shared" si="35"/>
        <v/>
      </c>
      <c r="U355" s="46" t="str">
        <f t="shared" si="35"/>
        <v/>
      </c>
      <c r="V355" s="46" t="str">
        <f t="shared" si="35"/>
        <v/>
      </c>
    </row>
    <row r="356" spans="1:22" x14ac:dyDescent="0.2">
      <c r="A356" s="1">
        <v>307</v>
      </c>
      <c r="B356" s="1" t="s">
        <v>121</v>
      </c>
      <c r="D356" s="29">
        <f>SUMIFS('2013Figures'!$J:$J,'2013Figures'!$C:$C,$A356,'2013Figures'!$I:$I,"",'2013Figures'!$E:$E,$B$1)</f>
        <v>0</v>
      </c>
      <c r="E356" s="9">
        <f>SUMIFS('2013Figures'!$J:$J,'2013Figures'!$C:$C,$A356,'2013Figures'!$I:$I,"",'2013Figures'!$B:$B,"BrokerToCy",'2013Figures'!$G:$G,"E1",'2013Figures'!$E:$E,$B$1)</f>
        <v>0</v>
      </c>
      <c r="F356" s="9">
        <f>SUMIFS('2013Figures'!$J:$J,'2013Figures'!$C:$C,$A356,'2013Figures'!$I:$I,"",'2013Figures'!$B:$B,"BrokerToCy",'2013Figures'!$G:$G,"P1",'2013Figures'!$E:$E,$B$1)</f>
        <v>0</v>
      </c>
      <c r="G356" s="9">
        <f>SUMIFS('2013Figures'!$J:$J,'2013Figures'!$C:$C,$A356,'2013Figures'!$I:$I,"",'2013Figures'!$B:$B,"CyToBroker",'2013Figures'!$G:$G,"E1",'2013Figures'!$E:$E,$B$1)</f>
        <v>0</v>
      </c>
      <c r="H356" s="9">
        <f>SUMIFS('2013Figures'!$J:$J,'2013Figures'!$C:$C,$A356,'2013Figures'!$I:$I,"",'2013Figures'!$B:$B,"CyToBroker",'2013Figures'!$G:$G,"P1",'2013Figures'!$E:$E,$B$1)</f>
        <v>0</v>
      </c>
      <c r="J356" s="8" t="s">
        <v>131</v>
      </c>
      <c r="L356" s="42">
        <f>SUMIFS('2012Figures'!$J:$J,'2012Figures'!$C:$C,$A356,'2012Figures'!$I:$I,"",'2012Figures'!$E:$E,$B$1)</f>
        <v>0</v>
      </c>
      <c r="M356" s="52">
        <f>SUMIFS('2012Figures'!$J:$J,'2012Figures'!$C:$C,$A356,'2012Figures'!$I:$I,"",'2012Figures'!$B:$B,"BrokerToCy",'2012Figures'!$G:$G,"E1",'2012Figures'!$E:$E,$B$1)</f>
        <v>0</v>
      </c>
      <c r="N356" s="52">
        <f>SUMIFS('2012Figures'!$J:$J,'2012Figures'!$C:$C,$A356,'2012Figures'!$I:$I,"",'2012Figures'!$B:$B,"BrokerToCy",'2012Figures'!$G:$G,"P1",'2012Figures'!$E:$E,$B$1)</f>
        <v>0</v>
      </c>
      <c r="O356" s="52">
        <f>SUMIFS('2012Figures'!$J:$J,'2012Figures'!$C:$C,$A356,'2012Figures'!$I:$I,"",'2012Figures'!$B:$B,"CyToBroker",'2012Figures'!$G:$G,"E1",'2012Figures'!$E:$E,$B$1)</f>
        <v>0</v>
      </c>
      <c r="P356" s="52">
        <f>SUMIFS('2012Figures'!$J:$J,'2012Figures'!$C:$C,$A356,'2012Figures'!$I:$I,"",'2012Figures'!$B:$B,"CyToBroker",'2012Figures'!$G:$G,"P1",'2012Figures'!$E:$E,$B$1)</f>
        <v>0</v>
      </c>
      <c r="R356" s="46" t="str">
        <f t="shared" si="35"/>
        <v/>
      </c>
      <c r="S356" s="46" t="str">
        <f t="shared" si="35"/>
        <v/>
      </c>
      <c r="T356" s="46" t="str">
        <f t="shared" si="35"/>
        <v/>
      </c>
      <c r="U356" s="46" t="str">
        <f t="shared" si="35"/>
        <v/>
      </c>
      <c r="V356" s="46" t="str">
        <f t="shared" si="35"/>
        <v/>
      </c>
    </row>
    <row r="357" spans="1:22" x14ac:dyDescent="0.2">
      <c r="A357" s="21"/>
      <c r="B357" s="21" t="s">
        <v>92</v>
      </c>
      <c r="C357" s="22"/>
      <c r="D357" s="23">
        <f>SUM(E357:H357)</f>
        <v>0</v>
      </c>
      <c r="E357" s="23">
        <f>SUM(E355:E356)</f>
        <v>0</v>
      </c>
      <c r="F357" s="23">
        <f>SUM(F355:F356)</f>
        <v>0</v>
      </c>
      <c r="G357" s="23">
        <f>SUM(G355:G356)</f>
        <v>0</v>
      </c>
      <c r="H357" s="23">
        <f>SUM(H355:H356)</f>
        <v>0</v>
      </c>
      <c r="I357" s="21"/>
      <c r="J357" s="22"/>
      <c r="K357" s="21"/>
      <c r="L357" s="43">
        <f>SUM(M357:P357)</f>
        <v>0</v>
      </c>
      <c r="M357" s="43">
        <f>SUM(M355:M356)</f>
        <v>0</v>
      </c>
      <c r="N357" s="43">
        <f>SUM(N355:N356)</f>
        <v>0</v>
      </c>
      <c r="O357" s="43">
        <f>SUM(O355:O356)</f>
        <v>0</v>
      </c>
      <c r="P357" s="43">
        <f>SUM(P355:P356)</f>
        <v>0</v>
      </c>
      <c r="Q357" s="21"/>
      <c r="R357" s="21"/>
      <c r="S357" s="21"/>
      <c r="T357" s="21"/>
      <c r="U357" s="21"/>
      <c r="V357" s="21"/>
    </row>
    <row r="358" spans="1:22" x14ac:dyDescent="0.2">
      <c r="A358" s="28">
        <v>401</v>
      </c>
      <c r="B358" s="28" t="s">
        <v>122</v>
      </c>
      <c r="C358" s="17" t="s">
        <v>88</v>
      </c>
      <c r="D358" s="18">
        <f>SUMIFS('2013Figures'!$J:$J,'2013Figures'!$C:$C,$A358,'2013Figures'!$E:$E,$B$1)</f>
        <v>0</v>
      </c>
      <c r="E358" s="18">
        <f>SUMIFS('2013Figures'!$J:$J,'2013Figures'!$C:$C,$A358,'2013Figures'!$B:$B,"BrokerToCy",'2013Figures'!$G:$G,"E1",'2013Figures'!$E:$E,$B$1)</f>
        <v>0</v>
      </c>
      <c r="F358" s="18">
        <f>SUMIFS('2013Figures'!$J:$J,'2013Figures'!$C:$C,$A358,'2013Figures'!$B:$B,"BrokerToCy",'2013Figures'!$G:$G,"P1",'2013Figures'!$E:$E,$B$1)</f>
        <v>0</v>
      </c>
      <c r="G358" s="18">
        <f>SUMIFS('2013Figures'!$J:$J,'2013Figures'!$C:$C,$A358,'2013Figures'!$B:$B,"CyToBroker",'2013Figures'!$G:$G,"E1",'2013Figures'!$E:$E,$B$1)</f>
        <v>0</v>
      </c>
      <c r="H358" s="18">
        <f>SUMIFS('2013Figures'!$J:$J,'2013Figures'!$C:$C,$A358,'2013Figures'!$B:$B,"CyToBroker",'2013Figures'!$G:$G,"P1",'2013Figures'!$E:$E,$B$1)</f>
        <v>0</v>
      </c>
      <c r="I358" s="28"/>
      <c r="J358" s="17"/>
      <c r="K358" s="28"/>
      <c r="L358" s="50">
        <f>SUMIFS('2012Figures'!$J:$J,'2012Figures'!$C:$C,$A358,'2012Figures'!$E:$E,$B$1)</f>
        <v>0</v>
      </c>
      <c r="M358" s="50">
        <f>SUMIFS('2012Figures'!$J:$J,'2012Figures'!$C:$C,$A358,'2012Figures'!$B:$B,"BrokerToCy",'2012Figures'!$G:$G,"E1",'2012Figures'!$E:$E,$B$1)</f>
        <v>0</v>
      </c>
      <c r="N358" s="50">
        <f>SUMIFS('2012Figures'!$J:$J,'2012Figures'!$C:$C,$A358,'2012Figures'!$B:$B,"BrokerToCy",'2012Figures'!$G:$G,"P1",'2012Figures'!$E:$E,$B$1)</f>
        <v>0</v>
      </c>
      <c r="O358" s="50">
        <f>SUMIFS('2012Figures'!$J:$J,'2012Figures'!$C:$C,$A358,'2012Figures'!$B:$B,"CyToBroker",'2012Figures'!$G:$G,"E1",'2012Figures'!$E:$E,$B$1)</f>
        <v>0</v>
      </c>
      <c r="P358" s="50">
        <f>SUMIFS('2012Figures'!$J:$J,'2012Figures'!$C:$C,$A358,'2012Figures'!$B:$B,"CyToBroker",'2012Figures'!$G:$G,"P1",'2012Figures'!$E:$E,$B$1)</f>
        <v>0</v>
      </c>
      <c r="Q358" s="28"/>
      <c r="R358" s="46" t="str">
        <f t="shared" ref="R358:V422" si="36">IF(L358=0,"",ROUND(D358/L358-1,2))</f>
        <v/>
      </c>
      <c r="S358" s="46" t="str">
        <f t="shared" si="36"/>
        <v/>
      </c>
      <c r="T358" s="46" t="str">
        <f t="shared" si="36"/>
        <v/>
      </c>
      <c r="U358" s="46" t="str">
        <f t="shared" si="36"/>
        <v/>
      </c>
      <c r="V358" s="46" t="str">
        <f t="shared" si="36"/>
        <v/>
      </c>
    </row>
    <row r="359" spans="1:22" x14ac:dyDescent="0.2">
      <c r="A359" s="1">
        <v>401</v>
      </c>
      <c r="B359" s="1" t="s">
        <v>122</v>
      </c>
      <c r="C359" s="8">
        <v>1</v>
      </c>
      <c r="D359" s="29">
        <f>SUMIFS('2013Figures'!$J:$J,'2013Figures'!$C:$C,$A359,'2013Figures'!$H:$H,$B359,'2013Figures'!$I:$I,$C359,'2013Figures'!$E:$E,$B$1)</f>
        <v>0</v>
      </c>
      <c r="E359" s="9">
        <f>SUMIFS('2013Figures'!$J:$J,'2013Figures'!$C:$C,$A359,'2013Figures'!$H:$H,$B359,'2013Figures'!$I:$I,$C359,'2013Figures'!$B:$B,"BrokerToCy",'2013Figures'!$G:$G,"E1",'2013Figures'!$E:$E,$B$1)</f>
        <v>0</v>
      </c>
      <c r="F359" s="9">
        <f>SUMIFS('2013Figures'!$J:$J,'2013Figures'!$C:$C,$A359,'2013Figures'!$H:$H,$B359,'2013Figures'!$I:$I,$C359,'2013Figures'!$B:$B,"BrokerToCy",'2013Figures'!$G:$G,"P1",'2013Figures'!$E:$E,$B$1)</f>
        <v>0</v>
      </c>
      <c r="G359" s="9">
        <f>SUMIFS('2013Figures'!$J:$J,'2013Figures'!$C:$C,$A359,'2013Figures'!$H:$H,$B359,'2013Figures'!$I:$I,$C359,'2013Figures'!$B:$B,"CyToBroker",'2013Figures'!$G:$G,"E1",'2013Figures'!$E:$E,$B$1)</f>
        <v>0</v>
      </c>
      <c r="H359" s="9">
        <f>SUMIFS('2013Figures'!$J:$J,'2013Figures'!$C:$C,$A359,'2013Figures'!$H:$H,$B359,'2013Figures'!$I:$I,$C359,'2013Figures'!$B:$B,"CyToBroker",'2013Figures'!$G:$G,"P1",'2013Figures'!$E:$E,$B$1)</f>
        <v>0</v>
      </c>
      <c r="I359" s="30"/>
      <c r="J359" s="31">
        <v>200601</v>
      </c>
      <c r="K359" s="30"/>
      <c r="L359" s="42">
        <f>SUMIFS('2012Figures'!$J:$J,'2012Figures'!$C:$C,$A359,'2012Figures'!$H:$H,$B359,'2012Figures'!$I:$I,$C359,'2012Figures'!$E:$E,$B$1)</f>
        <v>0</v>
      </c>
      <c r="M359" s="52">
        <f>SUMIFS('2012Figures'!$J:$J,'2012Figures'!$C:$C,$A359,'2012Figures'!$H:$H,$B359,'2012Figures'!$I:$I,$C359,'2012Figures'!$B:$B,"BrokerToCy",'2012Figures'!$G:$G,"E1",'2012Figures'!$E:$E,$B$1)</f>
        <v>0</v>
      </c>
      <c r="N359" s="52">
        <f>SUMIFS('2012Figures'!$J:$J,'2012Figures'!$C:$C,$A359,'2012Figures'!$H:$H,$B359,'2012Figures'!$I:$I,$C359,'2012Figures'!$B:$B,"BrokerToCy",'2012Figures'!$G:$G,"P1",'2012Figures'!$E:$E,$B$1)</f>
        <v>0</v>
      </c>
      <c r="O359" s="52">
        <f>SUMIFS('2012Figures'!$J:$J,'2012Figures'!$C:$C,$A359,'2012Figures'!$H:$H,$B359,'2012Figures'!$I:$I,$C359,'2012Figures'!$B:$B,"CyToBroker",'2012Figures'!$G:$G,"E1",'2012Figures'!$E:$E,$B$1)</f>
        <v>0</v>
      </c>
      <c r="P359" s="52">
        <f>SUMIFS('2012Figures'!$J:$J,'2012Figures'!$C:$C,$A359,'2012Figures'!$H:$H,$B359,'2012Figures'!$I:$I,$C359,'2012Figures'!$B:$B,"CyToBroker",'2012Figures'!$G:$G,"P1",'2012Figures'!$E:$E,$B$1)</f>
        <v>0</v>
      </c>
      <c r="Q359" s="30"/>
      <c r="R359" s="46" t="str">
        <f t="shared" si="36"/>
        <v/>
      </c>
      <c r="S359" s="46" t="str">
        <f t="shared" si="36"/>
        <v/>
      </c>
      <c r="T359" s="46" t="str">
        <f t="shared" si="36"/>
        <v/>
      </c>
      <c r="U359" s="46" t="str">
        <f t="shared" si="36"/>
        <v/>
      </c>
      <c r="V359" s="46" t="str">
        <f t="shared" si="36"/>
        <v/>
      </c>
    </row>
    <row r="360" spans="1:22" x14ac:dyDescent="0.2">
      <c r="A360" s="1">
        <v>401</v>
      </c>
      <c r="B360" s="1" t="s">
        <v>122</v>
      </c>
      <c r="D360" s="29">
        <f>SUMIFS('2013Figures'!$J:$J,'2013Figures'!$C:$C,$A360,'2013Figures'!$I:$I,"",'2013Figures'!$E:$E,$B$1)</f>
        <v>0</v>
      </c>
      <c r="E360" s="9">
        <f>SUMIFS('2013Figures'!$J:$J,'2013Figures'!$C:$C,$A360,'2013Figures'!$I:$I,"",'2013Figures'!$B:$B,"BrokerToCy",'2013Figures'!$G:$G,"E1",'2013Figures'!$E:$E,$B$1)</f>
        <v>0</v>
      </c>
      <c r="F360" s="9">
        <f>SUMIFS('2013Figures'!$J:$J,'2013Figures'!$C:$C,$A360,'2013Figures'!$I:$I,"",'2013Figures'!$B:$B,"BrokerToCy",'2013Figures'!$G:$G,"P1",'2013Figures'!$E:$E,$B$1)</f>
        <v>0</v>
      </c>
      <c r="G360" s="9">
        <f>SUMIFS('2013Figures'!$J:$J,'2013Figures'!$C:$C,$A360,'2013Figures'!$I:$I,"",'2013Figures'!$B:$B,"CyToBroker",'2013Figures'!$G:$G,"E1",'2013Figures'!$E:$E,$B$1)</f>
        <v>0</v>
      </c>
      <c r="H360" s="9">
        <f>SUMIFS('2013Figures'!$J:$J,'2013Figures'!$C:$C,$A360,'2013Figures'!$I:$I,"",'2013Figures'!$B:$B,"CyToBroker",'2013Figures'!$G:$G,"P1",'2013Figures'!$E:$E,$B$1)</f>
        <v>0</v>
      </c>
      <c r="J360" s="8" t="s">
        <v>131</v>
      </c>
      <c r="L360" s="42">
        <f>SUMIFS('2012Figures'!$J:$J,'2012Figures'!$C:$C,$A360,'2012Figures'!$I:$I,"",'2012Figures'!$E:$E,$B$1)</f>
        <v>0</v>
      </c>
      <c r="M360" s="52">
        <f>SUMIFS('2012Figures'!$J:$J,'2012Figures'!$C:$C,$A360,'2012Figures'!$I:$I,"",'2012Figures'!$B:$B,"BrokerToCy",'2012Figures'!$G:$G,"E1",'2012Figures'!$E:$E,$B$1)</f>
        <v>0</v>
      </c>
      <c r="N360" s="52">
        <f>SUMIFS('2012Figures'!$J:$J,'2012Figures'!$C:$C,$A360,'2012Figures'!$I:$I,"",'2012Figures'!$B:$B,"BrokerToCy",'2012Figures'!$G:$G,"P1",'2012Figures'!$E:$E,$B$1)</f>
        <v>0</v>
      </c>
      <c r="O360" s="52">
        <f>SUMIFS('2012Figures'!$J:$J,'2012Figures'!$C:$C,$A360,'2012Figures'!$I:$I,"",'2012Figures'!$B:$B,"CyToBroker",'2012Figures'!$G:$G,"E1",'2012Figures'!$E:$E,$B$1)</f>
        <v>0</v>
      </c>
      <c r="P360" s="52">
        <f>SUMIFS('2012Figures'!$J:$J,'2012Figures'!$C:$C,$A360,'2012Figures'!$I:$I,"",'2012Figures'!$B:$B,"CyToBroker",'2012Figures'!$G:$G,"P1",'2012Figures'!$E:$E,$B$1)</f>
        <v>0</v>
      </c>
      <c r="R360" s="46" t="str">
        <f t="shared" si="36"/>
        <v/>
      </c>
      <c r="S360" s="46" t="str">
        <f t="shared" si="36"/>
        <v/>
      </c>
      <c r="T360" s="46" t="str">
        <f t="shared" si="36"/>
        <v/>
      </c>
      <c r="U360" s="46" t="str">
        <f t="shared" si="36"/>
        <v/>
      </c>
      <c r="V360" s="46" t="str">
        <f t="shared" si="36"/>
        <v/>
      </c>
    </row>
    <row r="361" spans="1:22" x14ac:dyDescent="0.2">
      <c r="A361" s="21"/>
      <c r="B361" s="21" t="s">
        <v>92</v>
      </c>
      <c r="C361" s="22"/>
      <c r="D361" s="23">
        <f>SUM(E361:H361)</f>
        <v>0</v>
      </c>
      <c r="E361" s="23">
        <f>SUM(E359:E360)</f>
        <v>0</v>
      </c>
      <c r="F361" s="23">
        <f>SUM(F359:F360)</f>
        <v>0</v>
      </c>
      <c r="G361" s="23">
        <f>SUM(G359:G360)</f>
        <v>0</v>
      </c>
      <c r="H361" s="23">
        <f>SUM(H359:H360)</f>
        <v>0</v>
      </c>
      <c r="I361" s="21"/>
      <c r="J361" s="22"/>
      <c r="K361" s="21"/>
      <c r="L361" s="43">
        <f>SUM(M361:P361)</f>
        <v>0</v>
      </c>
      <c r="M361" s="43">
        <f>SUM(M359:M360)</f>
        <v>0</v>
      </c>
      <c r="N361" s="43">
        <f>SUM(N359:N360)</f>
        <v>0</v>
      </c>
      <c r="O361" s="43">
        <f>SUM(O359:O360)</f>
        <v>0</v>
      </c>
      <c r="P361" s="43">
        <f>SUM(P359:P360)</f>
        <v>0</v>
      </c>
      <c r="Q361" s="21"/>
      <c r="R361" s="21"/>
      <c r="S361" s="21"/>
      <c r="T361" s="21"/>
      <c r="U361" s="21"/>
      <c r="V361" s="21"/>
    </row>
    <row r="362" spans="1:22" x14ac:dyDescent="0.2">
      <c r="A362" s="28">
        <v>403</v>
      </c>
      <c r="B362" s="28" t="s">
        <v>169</v>
      </c>
      <c r="C362" s="17" t="s">
        <v>88</v>
      </c>
      <c r="D362" s="18">
        <f>SUMIFS('2013Figures'!$J:$J,'2013Figures'!$C:$C,$A362,'2013Figures'!$E:$E,$B$1)</f>
        <v>0</v>
      </c>
      <c r="E362" s="18">
        <f>SUMIFS('2013Figures'!$J:$J,'2013Figures'!$C:$C,$A362,'2013Figures'!$B:$B,"BrokerToCy",'2013Figures'!$G:$G,"E1",'2013Figures'!$E:$E,$B$1)</f>
        <v>0</v>
      </c>
      <c r="F362" s="18">
        <f>SUMIFS('2013Figures'!$J:$J,'2013Figures'!$C:$C,$A362,'2013Figures'!$B:$B,"BrokerToCy",'2013Figures'!$G:$G,"P1",'2013Figures'!$E:$E,$B$1)</f>
        <v>0</v>
      </c>
      <c r="G362" s="18">
        <f>SUMIFS('2013Figures'!$J:$J,'2013Figures'!$C:$C,$A362,'2013Figures'!$B:$B,"CyToBroker",'2013Figures'!$G:$G,"E1",'2013Figures'!$E:$E,$B$1)</f>
        <v>0</v>
      </c>
      <c r="H362" s="18">
        <f>SUMIFS('2013Figures'!$J:$J,'2013Figures'!$C:$C,$A362,'2013Figures'!$B:$B,"CyToBroker",'2013Figures'!$G:$G,"P1",'2013Figures'!$E:$E,$B$1)</f>
        <v>0</v>
      </c>
      <c r="I362" s="28"/>
      <c r="J362" s="17"/>
      <c r="K362" s="28"/>
      <c r="L362" s="50">
        <f>SUMIFS('2012Figures'!$J:$J,'2012Figures'!$C:$C,$A362,'2012Figures'!$E:$E,$B$1)</f>
        <v>0</v>
      </c>
      <c r="M362" s="50">
        <f>SUMIFS('2012Figures'!$J:$J,'2012Figures'!$C:$C,$A362,'2012Figures'!$B:$B,"BrokerToCy",'2012Figures'!$G:$G,"E1",'2012Figures'!$E:$E,$B$1)</f>
        <v>0</v>
      </c>
      <c r="N362" s="50">
        <f>SUMIFS('2012Figures'!$J:$J,'2012Figures'!$C:$C,$A362,'2012Figures'!$B:$B,"BrokerToCy",'2012Figures'!$G:$G,"P1",'2012Figures'!$E:$E,$B$1)</f>
        <v>0</v>
      </c>
      <c r="O362" s="50">
        <f>SUMIFS('2012Figures'!$J:$J,'2012Figures'!$C:$C,$A362,'2012Figures'!$B:$B,"CyToBroker",'2012Figures'!$G:$G,"E1",'2012Figures'!$E:$E,$B$1)</f>
        <v>0</v>
      </c>
      <c r="P362" s="50">
        <f>SUMIFS('2012Figures'!$J:$J,'2012Figures'!$C:$C,$A362,'2012Figures'!$B:$B,"CyToBroker",'2012Figures'!$G:$G,"P1",'2012Figures'!$E:$E,$B$1)</f>
        <v>0</v>
      </c>
      <c r="Q362" s="28"/>
      <c r="R362" s="46" t="str">
        <f t="shared" ref="R362:V426" si="37">IF(L362=0,"",ROUND(D362/L362-1,2))</f>
        <v/>
      </c>
      <c r="S362" s="46" t="str">
        <f t="shared" si="37"/>
        <v/>
      </c>
      <c r="T362" s="46" t="str">
        <f t="shared" si="37"/>
        <v/>
      </c>
      <c r="U362" s="46" t="str">
        <f t="shared" si="37"/>
        <v/>
      </c>
      <c r="V362" s="46" t="str">
        <f t="shared" si="37"/>
        <v/>
      </c>
    </row>
    <row r="363" spans="1:22" x14ac:dyDescent="0.2">
      <c r="A363" s="1">
        <v>403</v>
      </c>
      <c r="B363" s="1" t="s">
        <v>169</v>
      </c>
      <c r="C363" s="8">
        <v>1</v>
      </c>
      <c r="D363" s="29">
        <f>SUMIFS('2013Figures'!$J:$J,'2013Figures'!$C:$C,$A363,'2013Figures'!$H:$H,$B363,'2013Figures'!$I:$I,$C363,'2013Figures'!$E:$E,$B$1)</f>
        <v>0</v>
      </c>
      <c r="E363" s="9">
        <f>SUMIFS('2013Figures'!$J:$J,'2013Figures'!$C:$C,$A363,'2013Figures'!$H:$H,$B363,'2013Figures'!$I:$I,$C363,'2013Figures'!$B:$B,"BrokerToCy",'2013Figures'!$G:$G,"E1",'2013Figures'!$E:$E,$B$1)</f>
        <v>0</v>
      </c>
      <c r="F363" s="9">
        <f>SUMIFS('2013Figures'!$J:$J,'2013Figures'!$C:$C,$A363,'2013Figures'!$H:$H,$B363,'2013Figures'!$I:$I,$C363,'2013Figures'!$B:$B,"BrokerToCy",'2013Figures'!$G:$G,"P1",'2013Figures'!$E:$E,$B$1)</f>
        <v>0</v>
      </c>
      <c r="G363" s="9">
        <f>SUMIFS('2013Figures'!$J:$J,'2013Figures'!$C:$C,$A363,'2013Figures'!$H:$H,$B363,'2013Figures'!$I:$I,$C363,'2013Figures'!$B:$B,"CyToBroker",'2013Figures'!$G:$G,"E1",'2013Figures'!$E:$E,$B$1)</f>
        <v>0</v>
      </c>
      <c r="H363" s="9">
        <f>SUMIFS('2013Figures'!$J:$J,'2013Figures'!$C:$C,$A363,'2013Figures'!$H:$H,$B363,'2013Figures'!$I:$I,$C363,'2013Figures'!$B:$B,"CyToBroker",'2013Figures'!$G:$G,"P1",'2013Figures'!$E:$E,$B$1)</f>
        <v>0</v>
      </c>
      <c r="I363" s="30"/>
      <c r="J363" s="31">
        <v>200801</v>
      </c>
      <c r="K363" s="30"/>
      <c r="L363" s="42">
        <f>SUMIFS('2012Figures'!$J:$J,'2012Figures'!$C:$C,$A363,'2012Figures'!$H:$H,$B363,'2012Figures'!$I:$I,$C363,'2012Figures'!$E:$E,$B$1)</f>
        <v>0</v>
      </c>
      <c r="M363" s="52">
        <f>SUMIFS('2012Figures'!$J:$J,'2012Figures'!$C:$C,$A363,'2012Figures'!$H:$H,$B363,'2012Figures'!$I:$I,$C363,'2012Figures'!$B:$B,"BrokerToCy",'2012Figures'!$G:$G,"E1",'2012Figures'!$E:$E,$B$1)</f>
        <v>0</v>
      </c>
      <c r="N363" s="52">
        <f>SUMIFS('2012Figures'!$J:$J,'2012Figures'!$C:$C,$A363,'2012Figures'!$H:$H,$B363,'2012Figures'!$I:$I,$C363,'2012Figures'!$B:$B,"BrokerToCy",'2012Figures'!$G:$G,"P1",'2012Figures'!$E:$E,$B$1)</f>
        <v>0</v>
      </c>
      <c r="O363" s="52">
        <f>SUMIFS('2012Figures'!$J:$J,'2012Figures'!$C:$C,$A363,'2012Figures'!$H:$H,$B363,'2012Figures'!$I:$I,$C363,'2012Figures'!$B:$B,"CyToBroker",'2012Figures'!$G:$G,"E1",'2012Figures'!$E:$E,$B$1)</f>
        <v>0</v>
      </c>
      <c r="P363" s="52">
        <f>SUMIFS('2012Figures'!$J:$J,'2012Figures'!$C:$C,$A363,'2012Figures'!$H:$H,$B363,'2012Figures'!$I:$I,$C363,'2012Figures'!$B:$B,"CyToBroker",'2012Figures'!$G:$G,"P1",'2012Figures'!$E:$E,$B$1)</f>
        <v>0</v>
      </c>
      <c r="Q363" s="30"/>
      <c r="R363" s="46" t="str">
        <f t="shared" si="37"/>
        <v/>
      </c>
      <c r="S363" s="46" t="str">
        <f t="shared" si="37"/>
        <v/>
      </c>
      <c r="T363" s="46" t="str">
        <f t="shared" si="37"/>
        <v/>
      </c>
      <c r="U363" s="46" t="str">
        <f t="shared" si="37"/>
        <v/>
      </c>
      <c r="V363" s="46" t="str">
        <f t="shared" si="37"/>
        <v/>
      </c>
    </row>
    <row r="364" spans="1:22" x14ac:dyDescent="0.2">
      <c r="A364" s="1">
        <v>403</v>
      </c>
      <c r="B364" s="1" t="s">
        <v>169</v>
      </c>
      <c r="D364" s="29">
        <f>SUMIFS('2013Figures'!$J:$J,'2013Figures'!$C:$C,$A364,'2013Figures'!$I:$I,"",'2013Figures'!$E:$E,$B$1)</f>
        <v>0</v>
      </c>
      <c r="E364" s="9">
        <f>SUMIFS('2013Figures'!$J:$J,'2013Figures'!$C:$C,$A364,'2013Figures'!$I:$I,"",'2013Figures'!$B:$B,"BrokerToCy",'2013Figures'!$G:$G,"E1",'2013Figures'!$E:$E,$B$1)</f>
        <v>0</v>
      </c>
      <c r="F364" s="9">
        <f>SUMIFS('2013Figures'!$J:$J,'2013Figures'!$C:$C,$A364,'2013Figures'!$I:$I,"",'2013Figures'!$B:$B,"BrokerToCy",'2013Figures'!$G:$G,"P1",'2013Figures'!$E:$E,$B$1)</f>
        <v>0</v>
      </c>
      <c r="G364" s="9">
        <f>SUMIFS('2013Figures'!$J:$J,'2013Figures'!$C:$C,$A364,'2013Figures'!$I:$I,"",'2013Figures'!$B:$B,"CyToBroker",'2013Figures'!$G:$G,"E1",'2013Figures'!$E:$E,$B$1)</f>
        <v>0</v>
      </c>
      <c r="H364" s="9">
        <f>SUMIFS('2013Figures'!$J:$J,'2013Figures'!$C:$C,$A364,'2013Figures'!$I:$I,"",'2013Figures'!$B:$B,"CyToBroker",'2013Figures'!$G:$G,"P1",'2013Figures'!$E:$E,$B$1)</f>
        <v>0</v>
      </c>
      <c r="J364" s="8" t="s">
        <v>131</v>
      </c>
      <c r="L364" s="42">
        <f>SUMIFS('2012Figures'!$J:$J,'2012Figures'!$C:$C,$A364,'2012Figures'!$I:$I,"",'2012Figures'!$E:$E,$B$1)</f>
        <v>0</v>
      </c>
      <c r="M364" s="52">
        <f>SUMIFS('2012Figures'!$J:$J,'2012Figures'!$C:$C,$A364,'2012Figures'!$I:$I,"",'2012Figures'!$B:$B,"BrokerToCy",'2012Figures'!$G:$G,"E1",'2012Figures'!$E:$E,$B$1)</f>
        <v>0</v>
      </c>
      <c r="N364" s="52">
        <f>SUMIFS('2012Figures'!$J:$J,'2012Figures'!$C:$C,$A364,'2012Figures'!$I:$I,"",'2012Figures'!$B:$B,"BrokerToCy",'2012Figures'!$G:$G,"P1",'2012Figures'!$E:$E,$B$1)</f>
        <v>0</v>
      </c>
      <c r="O364" s="52">
        <f>SUMIFS('2012Figures'!$J:$J,'2012Figures'!$C:$C,$A364,'2012Figures'!$I:$I,"",'2012Figures'!$B:$B,"CyToBroker",'2012Figures'!$G:$G,"E1",'2012Figures'!$E:$E,$B$1)</f>
        <v>0</v>
      </c>
      <c r="P364" s="52">
        <f>SUMIFS('2012Figures'!$J:$J,'2012Figures'!$C:$C,$A364,'2012Figures'!$I:$I,"",'2012Figures'!$B:$B,"CyToBroker",'2012Figures'!$G:$G,"P1",'2012Figures'!$E:$E,$B$1)</f>
        <v>0</v>
      </c>
      <c r="R364" s="46" t="str">
        <f t="shared" si="37"/>
        <v/>
      </c>
      <c r="S364" s="46" t="str">
        <f t="shared" si="37"/>
        <v/>
      </c>
      <c r="T364" s="46" t="str">
        <f t="shared" si="37"/>
        <v/>
      </c>
      <c r="U364" s="46" t="str">
        <f t="shared" si="37"/>
        <v/>
      </c>
      <c r="V364" s="46" t="str">
        <f t="shared" si="37"/>
        <v/>
      </c>
    </row>
    <row r="365" spans="1:22" x14ac:dyDescent="0.2">
      <c r="A365" s="21"/>
      <c r="B365" s="21" t="s">
        <v>92</v>
      </c>
      <c r="C365" s="22"/>
      <c r="D365" s="23">
        <f>SUM(E365:H365)</f>
        <v>0</v>
      </c>
      <c r="E365" s="23">
        <f>SUM(E363:E364)</f>
        <v>0</v>
      </c>
      <c r="F365" s="23">
        <f>SUM(F363:F364)</f>
        <v>0</v>
      </c>
      <c r="G365" s="23">
        <f>SUM(G363:G364)</f>
        <v>0</v>
      </c>
      <c r="H365" s="23">
        <f>SUM(H363:H364)</f>
        <v>0</v>
      </c>
      <c r="I365" s="21"/>
      <c r="J365" s="22"/>
      <c r="K365" s="21"/>
      <c r="L365" s="43">
        <f>SUM(M365:P365)</f>
        <v>0</v>
      </c>
      <c r="M365" s="43">
        <f>SUM(M363:M364)</f>
        <v>0</v>
      </c>
      <c r="N365" s="43">
        <f>SUM(N363:N364)</f>
        <v>0</v>
      </c>
      <c r="O365" s="43">
        <f>SUM(O363:O364)</f>
        <v>0</v>
      </c>
      <c r="P365" s="43">
        <f>SUM(P363:P364)</f>
        <v>0</v>
      </c>
      <c r="Q365" s="21"/>
      <c r="R365" s="21"/>
      <c r="S365" s="21"/>
      <c r="T365" s="21"/>
      <c r="U365" s="21"/>
      <c r="V365" s="21"/>
    </row>
    <row r="366" spans="1:22" x14ac:dyDescent="0.2">
      <c r="A366" s="28">
        <v>405</v>
      </c>
      <c r="B366" s="28" t="s">
        <v>170</v>
      </c>
      <c r="C366" s="17" t="s">
        <v>88</v>
      </c>
      <c r="D366" s="18">
        <f>SUMIFS('2013Figures'!$J:$J,'2013Figures'!$C:$C,$A366,'2013Figures'!$E:$E,$B$1)</f>
        <v>0</v>
      </c>
      <c r="E366" s="18">
        <f>SUMIFS('2013Figures'!$J:$J,'2013Figures'!$C:$C,$A366,'2013Figures'!$B:$B,"BrokerToCy",'2013Figures'!$G:$G,"E1",'2013Figures'!$E:$E,$B$1)</f>
        <v>0</v>
      </c>
      <c r="F366" s="18">
        <f>SUMIFS('2013Figures'!$J:$J,'2013Figures'!$C:$C,$A366,'2013Figures'!$B:$B,"BrokerToCy",'2013Figures'!$G:$G,"P1",'2013Figures'!$E:$E,$B$1)</f>
        <v>0</v>
      </c>
      <c r="G366" s="18">
        <f>SUMIFS('2013Figures'!$J:$J,'2013Figures'!$C:$C,$A366,'2013Figures'!$B:$B,"CyToBroker",'2013Figures'!$G:$G,"E1",'2013Figures'!$E:$E,$B$1)</f>
        <v>0</v>
      </c>
      <c r="H366" s="18">
        <f>SUMIFS('2013Figures'!$J:$J,'2013Figures'!$C:$C,$A366,'2013Figures'!$B:$B,"CyToBroker",'2013Figures'!$G:$G,"P1",'2013Figures'!$E:$E,$B$1)</f>
        <v>0</v>
      </c>
      <c r="I366" s="28"/>
      <c r="J366" s="17"/>
      <c r="K366" s="28"/>
      <c r="L366" s="50">
        <f>SUMIFS('2012Figures'!$J:$J,'2012Figures'!$C:$C,$A366,'2012Figures'!$E:$E,$B$1)</f>
        <v>0</v>
      </c>
      <c r="M366" s="50">
        <f>SUMIFS('2012Figures'!$J:$J,'2012Figures'!$C:$C,$A366,'2012Figures'!$B:$B,"BrokerToCy",'2012Figures'!$G:$G,"E1",'2012Figures'!$E:$E,$B$1)</f>
        <v>0</v>
      </c>
      <c r="N366" s="50">
        <f>SUMIFS('2012Figures'!$J:$J,'2012Figures'!$C:$C,$A366,'2012Figures'!$B:$B,"BrokerToCy",'2012Figures'!$G:$G,"P1",'2012Figures'!$E:$E,$B$1)</f>
        <v>0</v>
      </c>
      <c r="O366" s="50">
        <f>SUMIFS('2012Figures'!$J:$J,'2012Figures'!$C:$C,$A366,'2012Figures'!$B:$B,"CyToBroker",'2012Figures'!$G:$G,"E1",'2012Figures'!$E:$E,$B$1)</f>
        <v>0</v>
      </c>
      <c r="P366" s="50">
        <f>SUMIFS('2012Figures'!$J:$J,'2012Figures'!$C:$C,$A366,'2012Figures'!$B:$B,"CyToBroker",'2012Figures'!$G:$G,"P1",'2012Figures'!$E:$E,$B$1)</f>
        <v>0</v>
      </c>
      <c r="Q366" s="28"/>
      <c r="R366" s="46" t="str">
        <f t="shared" ref="R366:V430" si="38">IF(L366=0,"",ROUND(D366/L366-1,2))</f>
        <v/>
      </c>
      <c r="S366" s="46" t="str">
        <f t="shared" si="38"/>
        <v/>
      </c>
      <c r="T366" s="46" t="str">
        <f t="shared" si="38"/>
        <v/>
      </c>
      <c r="U366" s="46" t="str">
        <f t="shared" si="38"/>
        <v/>
      </c>
      <c r="V366" s="46" t="str">
        <f t="shared" si="38"/>
        <v/>
      </c>
    </row>
    <row r="367" spans="1:22" x14ac:dyDescent="0.2">
      <c r="A367" s="1">
        <v>405</v>
      </c>
      <c r="B367" s="1" t="s">
        <v>170</v>
      </c>
      <c r="C367" s="8">
        <v>1</v>
      </c>
      <c r="D367" s="29">
        <f>SUMIFS('2013Figures'!$J:$J,'2013Figures'!$C:$C,$A367,'2013Figures'!$H:$H,$B367,'2013Figures'!$I:$I,$C367,'2013Figures'!$E:$E,$B$1)</f>
        <v>0</v>
      </c>
      <c r="E367" s="9">
        <f>SUMIFS('2013Figures'!$J:$J,'2013Figures'!$C:$C,$A367,'2013Figures'!$H:$H,$B367,'2013Figures'!$I:$I,$C367,'2013Figures'!$B:$B,"BrokerToCy",'2013Figures'!$G:$G,"E1",'2013Figures'!$E:$E,$B$1)</f>
        <v>0</v>
      </c>
      <c r="F367" s="9">
        <f>SUMIFS('2013Figures'!$J:$J,'2013Figures'!$C:$C,$A367,'2013Figures'!$H:$H,$B367,'2013Figures'!$I:$I,$C367,'2013Figures'!$B:$B,"BrokerToCy",'2013Figures'!$G:$G,"P1",'2013Figures'!$E:$E,$B$1)</f>
        <v>0</v>
      </c>
      <c r="G367" s="9">
        <f>SUMIFS('2013Figures'!$J:$J,'2013Figures'!$C:$C,$A367,'2013Figures'!$H:$H,$B367,'2013Figures'!$I:$I,$C367,'2013Figures'!$B:$B,"CyToBroker",'2013Figures'!$G:$G,"E1",'2013Figures'!$E:$E,$B$1)</f>
        <v>0</v>
      </c>
      <c r="H367" s="9">
        <f>SUMIFS('2013Figures'!$J:$J,'2013Figures'!$C:$C,$A367,'2013Figures'!$H:$H,$B367,'2013Figures'!$I:$I,$C367,'2013Figures'!$B:$B,"CyToBroker",'2013Figures'!$G:$G,"P1",'2013Figures'!$E:$E,$B$1)</f>
        <v>0</v>
      </c>
      <c r="I367" s="30"/>
      <c r="J367" s="31">
        <v>200601</v>
      </c>
      <c r="K367" s="30"/>
      <c r="L367" s="42">
        <f>SUMIFS('2012Figures'!$J:$J,'2012Figures'!$C:$C,$A367,'2012Figures'!$H:$H,$B367,'2012Figures'!$I:$I,$C367,'2012Figures'!$E:$E,$B$1)</f>
        <v>0</v>
      </c>
      <c r="M367" s="52">
        <f>SUMIFS('2012Figures'!$J:$J,'2012Figures'!$C:$C,$A367,'2012Figures'!$H:$H,$B367,'2012Figures'!$I:$I,$C367,'2012Figures'!$B:$B,"BrokerToCy",'2012Figures'!$G:$G,"E1",'2012Figures'!$E:$E,$B$1)</f>
        <v>0</v>
      </c>
      <c r="N367" s="52">
        <f>SUMIFS('2012Figures'!$J:$J,'2012Figures'!$C:$C,$A367,'2012Figures'!$H:$H,$B367,'2012Figures'!$I:$I,$C367,'2012Figures'!$B:$B,"BrokerToCy",'2012Figures'!$G:$G,"P1",'2012Figures'!$E:$E,$B$1)</f>
        <v>0</v>
      </c>
      <c r="O367" s="52">
        <f>SUMIFS('2012Figures'!$J:$J,'2012Figures'!$C:$C,$A367,'2012Figures'!$H:$H,$B367,'2012Figures'!$I:$I,$C367,'2012Figures'!$B:$B,"CyToBroker",'2012Figures'!$G:$G,"E1",'2012Figures'!$E:$E,$B$1)</f>
        <v>0</v>
      </c>
      <c r="P367" s="52">
        <f>SUMIFS('2012Figures'!$J:$J,'2012Figures'!$C:$C,$A367,'2012Figures'!$H:$H,$B367,'2012Figures'!$I:$I,$C367,'2012Figures'!$B:$B,"CyToBroker",'2012Figures'!$G:$G,"P1",'2012Figures'!$E:$E,$B$1)</f>
        <v>0</v>
      </c>
      <c r="Q367" s="30"/>
      <c r="R367" s="46" t="str">
        <f t="shared" si="38"/>
        <v/>
      </c>
      <c r="S367" s="46" t="str">
        <f t="shared" si="38"/>
        <v/>
      </c>
      <c r="T367" s="46" t="str">
        <f t="shared" si="38"/>
        <v/>
      </c>
      <c r="U367" s="46" t="str">
        <f t="shared" si="38"/>
        <v/>
      </c>
      <c r="V367" s="46" t="str">
        <f t="shared" si="38"/>
        <v/>
      </c>
    </row>
    <row r="368" spans="1:22" x14ac:dyDescent="0.2">
      <c r="A368" s="1">
        <v>405</v>
      </c>
      <c r="B368" s="1" t="s">
        <v>170</v>
      </c>
      <c r="D368" s="29">
        <f>SUMIFS('2013Figures'!$J:$J,'2013Figures'!$C:$C,$A368,'2013Figures'!$I:$I,"",'2013Figures'!$E:$E,$B$1)</f>
        <v>0</v>
      </c>
      <c r="E368" s="9">
        <f>SUMIFS('2013Figures'!$J:$J,'2013Figures'!$C:$C,$A368,'2013Figures'!$I:$I,"",'2013Figures'!$B:$B,"BrokerToCy",'2013Figures'!$G:$G,"E1",'2013Figures'!$E:$E,$B$1)</f>
        <v>0</v>
      </c>
      <c r="F368" s="9">
        <f>SUMIFS('2013Figures'!$J:$J,'2013Figures'!$C:$C,$A368,'2013Figures'!$I:$I,"",'2013Figures'!$B:$B,"BrokerToCy",'2013Figures'!$G:$G,"P1",'2013Figures'!$E:$E,$B$1)</f>
        <v>0</v>
      </c>
      <c r="G368" s="9">
        <f>SUMIFS('2013Figures'!$J:$J,'2013Figures'!$C:$C,$A368,'2013Figures'!$I:$I,"",'2013Figures'!$B:$B,"CyToBroker",'2013Figures'!$G:$G,"E1",'2013Figures'!$E:$E,$B$1)</f>
        <v>0</v>
      </c>
      <c r="H368" s="9">
        <f>SUMIFS('2013Figures'!$J:$J,'2013Figures'!$C:$C,$A368,'2013Figures'!$I:$I,"",'2013Figures'!$B:$B,"CyToBroker",'2013Figures'!$G:$G,"P1",'2013Figures'!$E:$E,$B$1)</f>
        <v>0</v>
      </c>
      <c r="J368" s="8" t="s">
        <v>131</v>
      </c>
      <c r="L368" s="42">
        <f>SUMIFS('2012Figures'!$J:$J,'2012Figures'!$C:$C,$A368,'2012Figures'!$I:$I,"",'2012Figures'!$E:$E,$B$1)</f>
        <v>0</v>
      </c>
      <c r="M368" s="52">
        <f>SUMIFS('2012Figures'!$J:$J,'2012Figures'!$C:$C,$A368,'2012Figures'!$I:$I,"",'2012Figures'!$B:$B,"BrokerToCy",'2012Figures'!$G:$G,"E1",'2012Figures'!$E:$E,$B$1)</f>
        <v>0</v>
      </c>
      <c r="N368" s="52">
        <f>SUMIFS('2012Figures'!$J:$J,'2012Figures'!$C:$C,$A368,'2012Figures'!$I:$I,"",'2012Figures'!$B:$B,"BrokerToCy",'2012Figures'!$G:$G,"P1",'2012Figures'!$E:$E,$B$1)</f>
        <v>0</v>
      </c>
      <c r="O368" s="52">
        <f>SUMIFS('2012Figures'!$J:$J,'2012Figures'!$C:$C,$A368,'2012Figures'!$I:$I,"",'2012Figures'!$B:$B,"CyToBroker",'2012Figures'!$G:$G,"E1",'2012Figures'!$E:$E,$B$1)</f>
        <v>0</v>
      </c>
      <c r="P368" s="52">
        <f>SUMIFS('2012Figures'!$J:$J,'2012Figures'!$C:$C,$A368,'2012Figures'!$I:$I,"",'2012Figures'!$B:$B,"CyToBroker",'2012Figures'!$G:$G,"P1",'2012Figures'!$E:$E,$B$1)</f>
        <v>0</v>
      </c>
      <c r="R368" s="46" t="str">
        <f t="shared" si="38"/>
        <v/>
      </c>
      <c r="S368" s="46" t="str">
        <f t="shared" si="38"/>
        <v/>
      </c>
      <c r="T368" s="46" t="str">
        <f t="shared" si="38"/>
        <v/>
      </c>
      <c r="U368" s="46" t="str">
        <f t="shared" si="38"/>
        <v/>
      </c>
      <c r="V368" s="46" t="str">
        <f t="shared" si="38"/>
        <v/>
      </c>
    </row>
    <row r="369" spans="1:22" x14ac:dyDescent="0.2">
      <c r="A369" s="21"/>
      <c r="B369" s="21" t="s">
        <v>92</v>
      </c>
      <c r="C369" s="22"/>
      <c r="D369" s="23">
        <f>SUM(E369:H369)</f>
        <v>0</v>
      </c>
      <c r="E369" s="23">
        <f>SUM(E367:E368)</f>
        <v>0</v>
      </c>
      <c r="F369" s="23">
        <f>SUM(F367:F368)</f>
        <v>0</v>
      </c>
      <c r="G369" s="23">
        <f>SUM(G367:G368)</f>
        <v>0</v>
      </c>
      <c r="H369" s="23">
        <f>SUM(H367:H368)</f>
        <v>0</v>
      </c>
      <c r="I369" s="21"/>
      <c r="J369" s="22"/>
      <c r="K369" s="21"/>
      <c r="L369" s="43">
        <f>SUM(M369:P369)</f>
        <v>0</v>
      </c>
      <c r="M369" s="43">
        <f>SUM(M367:M368)</f>
        <v>0</v>
      </c>
      <c r="N369" s="43">
        <f>SUM(N367:N368)</f>
        <v>0</v>
      </c>
      <c r="O369" s="43">
        <f>SUM(O367:O368)</f>
        <v>0</v>
      </c>
      <c r="P369" s="43">
        <f>SUM(P367:P368)</f>
        <v>0</v>
      </c>
      <c r="Q369" s="21"/>
      <c r="R369" s="21"/>
      <c r="S369" s="21"/>
      <c r="T369" s="21"/>
      <c r="U369" s="21"/>
      <c r="V369" s="21"/>
    </row>
    <row r="370" spans="1:22" x14ac:dyDescent="0.2">
      <c r="A370" s="28">
        <v>410</v>
      </c>
      <c r="B370" s="28" t="s">
        <v>123</v>
      </c>
      <c r="C370" s="17" t="s">
        <v>88</v>
      </c>
      <c r="D370" s="18">
        <f>SUMIFS('2013Figures'!$J:$J,'2013Figures'!$C:$C,$A370,'2013Figures'!$E:$E,$B$1)</f>
        <v>0</v>
      </c>
      <c r="E370" s="18">
        <f>SUMIFS('2013Figures'!$J:$J,'2013Figures'!$C:$C,$A370,'2013Figures'!$B:$B,"BrokerToCy",'2013Figures'!$G:$G,"E1",'2013Figures'!$E:$E,$B$1)</f>
        <v>0</v>
      </c>
      <c r="F370" s="18">
        <f>SUMIFS('2013Figures'!$J:$J,'2013Figures'!$C:$C,$A370,'2013Figures'!$B:$B,"BrokerToCy",'2013Figures'!$G:$G,"P1",'2013Figures'!$E:$E,$B$1)</f>
        <v>0</v>
      </c>
      <c r="G370" s="18">
        <f>SUMIFS('2013Figures'!$J:$J,'2013Figures'!$C:$C,$A370,'2013Figures'!$B:$B,"CyToBroker",'2013Figures'!$G:$G,"E1",'2013Figures'!$E:$E,$B$1)</f>
        <v>0</v>
      </c>
      <c r="H370" s="18">
        <f>SUMIFS('2013Figures'!$J:$J,'2013Figures'!$C:$C,$A370,'2013Figures'!$B:$B,"CyToBroker",'2013Figures'!$G:$G,"P1",'2013Figures'!$E:$E,$B$1)</f>
        <v>0</v>
      </c>
      <c r="I370" s="28"/>
      <c r="J370" s="17"/>
      <c r="K370" s="28"/>
      <c r="L370" s="50">
        <f>SUMIFS('2012Figures'!$J:$J,'2012Figures'!$C:$C,$A370,'2012Figures'!$E:$E,$B$1)</f>
        <v>0</v>
      </c>
      <c r="M370" s="50">
        <f>SUMIFS('2012Figures'!$J:$J,'2012Figures'!$C:$C,$A370,'2012Figures'!$B:$B,"BrokerToCy",'2012Figures'!$G:$G,"E1",'2012Figures'!$E:$E,$B$1)</f>
        <v>0</v>
      </c>
      <c r="N370" s="50">
        <f>SUMIFS('2012Figures'!$J:$J,'2012Figures'!$C:$C,$A370,'2012Figures'!$B:$B,"BrokerToCy",'2012Figures'!$G:$G,"P1",'2012Figures'!$E:$E,$B$1)</f>
        <v>0</v>
      </c>
      <c r="O370" s="50">
        <f>SUMIFS('2012Figures'!$J:$J,'2012Figures'!$C:$C,$A370,'2012Figures'!$B:$B,"CyToBroker",'2012Figures'!$G:$G,"E1",'2012Figures'!$E:$E,$B$1)</f>
        <v>0</v>
      </c>
      <c r="P370" s="50">
        <f>SUMIFS('2012Figures'!$J:$J,'2012Figures'!$C:$C,$A370,'2012Figures'!$B:$B,"CyToBroker",'2012Figures'!$G:$G,"P1",'2012Figures'!$E:$E,$B$1)</f>
        <v>0</v>
      </c>
      <c r="Q370" s="28"/>
      <c r="R370" s="46" t="str">
        <f t="shared" ref="R370:V413" si="39">IF(L370=0,"",ROUND(D370/L370-1,2))</f>
        <v/>
      </c>
      <c r="S370" s="46" t="str">
        <f t="shared" si="39"/>
        <v/>
      </c>
      <c r="T370" s="46" t="str">
        <f t="shared" si="39"/>
        <v/>
      </c>
      <c r="U370" s="46" t="str">
        <f t="shared" si="39"/>
        <v/>
      </c>
      <c r="V370" s="46" t="str">
        <f t="shared" si="39"/>
        <v/>
      </c>
    </row>
    <row r="371" spans="1:22" x14ac:dyDescent="0.2">
      <c r="A371" s="1">
        <v>410</v>
      </c>
      <c r="B371" s="1" t="s">
        <v>123</v>
      </c>
      <c r="C371" s="8">
        <v>5</v>
      </c>
      <c r="D371" s="29">
        <f>SUMIFS('2013Figures'!$J:$J,'2013Figures'!$C:$C,$A371,'2013Figures'!$H:$H,$B371,'2013Figures'!$I:$I,$C371,'2013Figures'!$E:$E,$B$1)</f>
        <v>0</v>
      </c>
      <c r="E371" s="9">
        <f>SUMIFS('2013Figures'!$J:$J,'2013Figures'!$C:$C,$A371,'2013Figures'!$H:$H,$B371,'2013Figures'!$I:$I,$C371,'2013Figures'!$B:$B,"BrokerToCy",'2013Figures'!$G:$G,"E1",'2013Figures'!$E:$E,$B$1)</f>
        <v>0</v>
      </c>
      <c r="F371" s="9">
        <f>SUMIFS('2013Figures'!$J:$J,'2013Figures'!$C:$C,$A371,'2013Figures'!$H:$H,$B371,'2013Figures'!$I:$I,$C371,'2013Figures'!$B:$B,"BrokerToCy",'2013Figures'!$G:$G,"P1",'2013Figures'!$E:$E,$B$1)</f>
        <v>0</v>
      </c>
      <c r="G371" s="9">
        <f>SUMIFS('2013Figures'!$J:$J,'2013Figures'!$C:$C,$A371,'2013Figures'!$H:$H,$B371,'2013Figures'!$I:$I,$C371,'2013Figures'!$B:$B,"CyToBroker",'2013Figures'!$G:$G,"E1",'2013Figures'!$E:$E,$B$1)</f>
        <v>0</v>
      </c>
      <c r="H371" s="9">
        <f>SUMIFS('2013Figures'!$J:$J,'2013Figures'!$C:$C,$A371,'2013Figures'!$H:$H,$B371,'2013Figures'!$I:$I,$C371,'2013Figures'!$B:$B,"CyToBroker",'2013Figures'!$G:$G,"P1",'2013Figures'!$E:$E,$B$1)</f>
        <v>0</v>
      </c>
      <c r="I371" s="30"/>
      <c r="J371" s="31">
        <v>201501</v>
      </c>
      <c r="K371" s="30"/>
      <c r="L371" s="42">
        <f>SUMIFS('2012Figures'!$J:$J,'2012Figures'!$C:$C,$A371,'2012Figures'!$H:$H,$B371,'2012Figures'!$I:$I,$C371,'2012Figures'!$E:$E,$B$1)</f>
        <v>0</v>
      </c>
      <c r="M371" s="52">
        <f>SUMIFS('2012Figures'!$J:$J,'2012Figures'!$C:$C,$A371,'2012Figures'!$H:$H,$B371,'2012Figures'!$I:$I,$C371,'2012Figures'!$B:$B,"BrokerToCy",'2012Figures'!$G:$G,"E1",'2012Figures'!$E:$E,$B$1)</f>
        <v>0</v>
      </c>
      <c r="N371" s="52">
        <f>SUMIFS('2012Figures'!$J:$J,'2012Figures'!$C:$C,$A371,'2012Figures'!$H:$H,$B371,'2012Figures'!$I:$I,$C371,'2012Figures'!$B:$B,"BrokerToCy",'2012Figures'!$G:$G,"P1",'2012Figures'!$E:$E,$B$1)</f>
        <v>0</v>
      </c>
      <c r="O371" s="52">
        <f>SUMIFS('2012Figures'!$J:$J,'2012Figures'!$C:$C,$A371,'2012Figures'!$H:$H,$B371,'2012Figures'!$I:$I,$C371,'2012Figures'!$B:$B,"CyToBroker",'2012Figures'!$G:$G,"E1",'2012Figures'!$E:$E,$B$1)</f>
        <v>0</v>
      </c>
      <c r="P371" s="52">
        <f>SUMIFS('2012Figures'!$J:$J,'2012Figures'!$C:$C,$A371,'2012Figures'!$H:$H,$B371,'2012Figures'!$I:$I,$C371,'2012Figures'!$B:$B,"CyToBroker",'2012Figures'!$G:$G,"P1",'2012Figures'!$E:$E,$B$1)</f>
        <v>0</v>
      </c>
      <c r="Q371" s="30"/>
      <c r="R371" s="46" t="str">
        <f t="shared" si="39"/>
        <v/>
      </c>
      <c r="S371" s="46" t="str">
        <f t="shared" si="39"/>
        <v/>
      </c>
      <c r="T371" s="46" t="str">
        <f t="shared" si="39"/>
        <v/>
      </c>
      <c r="U371" s="46" t="str">
        <f t="shared" si="39"/>
        <v/>
      </c>
      <c r="V371" s="46" t="str">
        <f t="shared" si="39"/>
        <v/>
      </c>
    </row>
    <row r="372" spans="1:22" x14ac:dyDescent="0.2">
      <c r="A372" s="1">
        <v>410</v>
      </c>
      <c r="B372" s="1" t="s">
        <v>123</v>
      </c>
      <c r="C372" s="8">
        <v>4</v>
      </c>
      <c r="D372" s="29">
        <f>SUMIFS('2013Figures'!$J:$J,'2013Figures'!$C:$C,$A372,'2013Figures'!$H:$H,$B372,'2013Figures'!$I:$I,$C372,'2013Figures'!$E:$E,$B$1)</f>
        <v>0</v>
      </c>
      <c r="E372" s="9">
        <f>SUMIFS('2013Figures'!$J:$J,'2013Figures'!$C:$C,$A372,'2013Figures'!$H:$H,$B372,'2013Figures'!$I:$I,$C372,'2013Figures'!$B:$B,"BrokerToCy",'2013Figures'!$G:$G,"E1",'2013Figures'!$E:$E,$B$1)</f>
        <v>0</v>
      </c>
      <c r="F372" s="9">
        <f>SUMIFS('2013Figures'!$J:$J,'2013Figures'!$C:$C,$A372,'2013Figures'!$H:$H,$B372,'2013Figures'!$I:$I,$C372,'2013Figures'!$B:$B,"BrokerToCy",'2013Figures'!$G:$G,"P1",'2013Figures'!$E:$E,$B$1)</f>
        <v>0</v>
      </c>
      <c r="G372" s="9">
        <f>SUMIFS('2013Figures'!$J:$J,'2013Figures'!$C:$C,$A372,'2013Figures'!$H:$H,$B372,'2013Figures'!$I:$I,$C372,'2013Figures'!$B:$B,"CyToBroker",'2013Figures'!$G:$G,"E1",'2013Figures'!$E:$E,$B$1)</f>
        <v>0</v>
      </c>
      <c r="H372" s="9">
        <f>SUMIFS('2013Figures'!$J:$J,'2013Figures'!$C:$C,$A372,'2013Figures'!$H:$H,$B372,'2013Figures'!$I:$I,$C372,'2013Figures'!$B:$B,"CyToBroker",'2013Figures'!$G:$G,"P1",'2013Figures'!$E:$E,$B$1)</f>
        <v>0</v>
      </c>
      <c r="I372" s="30"/>
      <c r="J372" s="31">
        <v>201301</v>
      </c>
      <c r="K372" s="30"/>
      <c r="L372" s="42">
        <f>SUMIFS('2012Figures'!$J:$J,'2012Figures'!$C:$C,$A372,'2012Figures'!$H:$H,$B372,'2012Figures'!$I:$I,$C372,'2012Figures'!$E:$E,$B$1)</f>
        <v>0</v>
      </c>
      <c r="M372" s="52">
        <f>SUMIFS('2012Figures'!$J:$J,'2012Figures'!$C:$C,$A372,'2012Figures'!$H:$H,$B372,'2012Figures'!$I:$I,$C372,'2012Figures'!$B:$B,"BrokerToCy",'2012Figures'!$G:$G,"E1",'2012Figures'!$E:$E,$B$1)</f>
        <v>0</v>
      </c>
      <c r="N372" s="52">
        <f>SUMIFS('2012Figures'!$J:$J,'2012Figures'!$C:$C,$A372,'2012Figures'!$H:$H,$B372,'2012Figures'!$I:$I,$C372,'2012Figures'!$B:$B,"BrokerToCy",'2012Figures'!$G:$G,"P1",'2012Figures'!$E:$E,$B$1)</f>
        <v>0</v>
      </c>
      <c r="O372" s="52">
        <f>SUMIFS('2012Figures'!$J:$J,'2012Figures'!$C:$C,$A372,'2012Figures'!$H:$H,$B372,'2012Figures'!$I:$I,$C372,'2012Figures'!$B:$B,"CyToBroker",'2012Figures'!$G:$G,"E1",'2012Figures'!$E:$E,$B$1)</f>
        <v>0</v>
      </c>
      <c r="P372" s="52">
        <f>SUMIFS('2012Figures'!$J:$J,'2012Figures'!$C:$C,$A372,'2012Figures'!$H:$H,$B372,'2012Figures'!$I:$I,$C372,'2012Figures'!$B:$B,"CyToBroker",'2012Figures'!$G:$G,"P1",'2012Figures'!$E:$E,$B$1)</f>
        <v>0</v>
      </c>
      <c r="Q372" s="30"/>
      <c r="R372" s="46" t="str">
        <f t="shared" si="39"/>
        <v/>
      </c>
      <c r="S372" s="46" t="str">
        <f t="shared" si="39"/>
        <v/>
      </c>
      <c r="T372" s="46" t="str">
        <f t="shared" si="39"/>
        <v/>
      </c>
      <c r="U372" s="46" t="str">
        <f t="shared" si="39"/>
        <v/>
      </c>
      <c r="V372" s="46" t="str">
        <f t="shared" si="39"/>
        <v/>
      </c>
    </row>
    <row r="373" spans="1:22" x14ac:dyDescent="0.2">
      <c r="A373" s="1">
        <v>410</v>
      </c>
      <c r="B373" s="1" t="s">
        <v>123</v>
      </c>
      <c r="C373" s="8">
        <v>3</v>
      </c>
      <c r="D373" s="29">
        <f>SUMIFS('2013Figures'!$J:$J,'2013Figures'!$C:$C,$A373,'2013Figures'!$H:$H,$B373,'2013Figures'!$I:$I,$C373,'2013Figures'!$E:$E,$B$1)</f>
        <v>0</v>
      </c>
      <c r="E373" s="9">
        <f>SUMIFS('2013Figures'!$J:$J,'2013Figures'!$C:$C,$A373,'2013Figures'!$H:$H,$B373,'2013Figures'!$I:$I,$C373,'2013Figures'!$B:$B,"BrokerToCy",'2013Figures'!$G:$G,"E1",'2013Figures'!$E:$E,$B$1)</f>
        <v>0</v>
      </c>
      <c r="F373" s="9">
        <f>SUMIFS('2013Figures'!$J:$J,'2013Figures'!$C:$C,$A373,'2013Figures'!$H:$H,$B373,'2013Figures'!$I:$I,$C373,'2013Figures'!$B:$B,"BrokerToCy",'2013Figures'!$G:$G,"P1",'2013Figures'!$E:$E,$B$1)</f>
        <v>0</v>
      </c>
      <c r="G373" s="9">
        <f>SUMIFS('2013Figures'!$J:$J,'2013Figures'!$C:$C,$A373,'2013Figures'!$H:$H,$B373,'2013Figures'!$I:$I,$C373,'2013Figures'!$B:$B,"CyToBroker",'2013Figures'!$G:$G,"E1",'2013Figures'!$E:$E,$B$1)</f>
        <v>0</v>
      </c>
      <c r="H373" s="9">
        <f>SUMIFS('2013Figures'!$J:$J,'2013Figures'!$C:$C,$A373,'2013Figures'!$H:$H,$B373,'2013Figures'!$I:$I,$C373,'2013Figures'!$B:$B,"CyToBroker",'2013Figures'!$G:$G,"P1",'2013Figures'!$E:$E,$B$1)</f>
        <v>0</v>
      </c>
      <c r="J373" s="8">
        <v>201201</v>
      </c>
      <c r="L373" s="42">
        <f>SUMIFS('2012Figures'!$J:$J,'2012Figures'!$C:$C,$A373,'2012Figures'!$H:$H,$B373,'2012Figures'!$I:$I,$C373,'2012Figures'!$E:$E,$B$1)</f>
        <v>0</v>
      </c>
      <c r="M373" s="52">
        <f>SUMIFS('2012Figures'!$J:$J,'2012Figures'!$C:$C,$A373,'2012Figures'!$H:$H,$B373,'2012Figures'!$I:$I,$C373,'2012Figures'!$B:$B,"BrokerToCy",'2012Figures'!$G:$G,"E1",'2012Figures'!$E:$E,$B$1)</f>
        <v>0</v>
      </c>
      <c r="N373" s="52">
        <f>SUMIFS('2012Figures'!$J:$J,'2012Figures'!$C:$C,$A373,'2012Figures'!$H:$H,$B373,'2012Figures'!$I:$I,$C373,'2012Figures'!$B:$B,"BrokerToCy",'2012Figures'!$G:$G,"P1",'2012Figures'!$E:$E,$B$1)</f>
        <v>0</v>
      </c>
      <c r="O373" s="52">
        <f>SUMIFS('2012Figures'!$J:$J,'2012Figures'!$C:$C,$A373,'2012Figures'!$H:$H,$B373,'2012Figures'!$I:$I,$C373,'2012Figures'!$B:$B,"CyToBroker",'2012Figures'!$G:$G,"E1",'2012Figures'!$E:$E,$B$1)</f>
        <v>0</v>
      </c>
      <c r="P373" s="52">
        <f>SUMIFS('2012Figures'!$J:$J,'2012Figures'!$C:$C,$A373,'2012Figures'!$H:$H,$B373,'2012Figures'!$I:$I,$C373,'2012Figures'!$B:$B,"CyToBroker",'2012Figures'!$G:$G,"P1",'2012Figures'!$E:$E,$B$1)</f>
        <v>0</v>
      </c>
      <c r="R373" s="46" t="str">
        <f t="shared" si="39"/>
        <v/>
      </c>
      <c r="S373" s="46" t="str">
        <f t="shared" si="39"/>
        <v/>
      </c>
      <c r="T373" s="46" t="str">
        <f t="shared" si="39"/>
        <v/>
      </c>
      <c r="U373" s="46" t="str">
        <f t="shared" si="39"/>
        <v/>
      </c>
      <c r="V373" s="46" t="str">
        <f t="shared" si="39"/>
        <v/>
      </c>
    </row>
    <row r="374" spans="1:22" x14ac:dyDescent="0.2">
      <c r="A374" s="1">
        <v>410</v>
      </c>
      <c r="B374" s="1" t="s">
        <v>123</v>
      </c>
      <c r="C374" s="8">
        <v>2</v>
      </c>
      <c r="D374" s="29">
        <f>SUMIFS('2013Figures'!$J:$J,'2013Figures'!$C:$C,$A374,'2013Figures'!$H:$H,$B374,'2013Figures'!$I:$I,$C374,'2013Figures'!$E:$E,$B$1)</f>
        <v>0</v>
      </c>
      <c r="E374" s="9">
        <f>SUMIFS('2013Figures'!$J:$J,'2013Figures'!$C:$C,$A374,'2013Figures'!$H:$H,$B374,'2013Figures'!$I:$I,$C374,'2013Figures'!$B:$B,"BrokerToCy",'2013Figures'!$G:$G,"E1",'2013Figures'!$E:$E,$B$1)</f>
        <v>0</v>
      </c>
      <c r="F374" s="9">
        <f>SUMIFS('2013Figures'!$J:$J,'2013Figures'!$C:$C,$A374,'2013Figures'!$H:$H,$B374,'2013Figures'!$I:$I,$C374,'2013Figures'!$B:$B,"BrokerToCy",'2013Figures'!$G:$G,"P1",'2013Figures'!$E:$E,$B$1)</f>
        <v>0</v>
      </c>
      <c r="G374" s="9">
        <f>SUMIFS('2013Figures'!$J:$J,'2013Figures'!$C:$C,$A374,'2013Figures'!$H:$H,$B374,'2013Figures'!$I:$I,$C374,'2013Figures'!$B:$B,"CyToBroker",'2013Figures'!$G:$G,"E1",'2013Figures'!$E:$E,$B$1)</f>
        <v>0</v>
      </c>
      <c r="H374" s="9">
        <f>SUMIFS('2013Figures'!$J:$J,'2013Figures'!$C:$C,$A374,'2013Figures'!$H:$H,$B374,'2013Figures'!$I:$I,$C374,'2013Figures'!$B:$B,"CyToBroker",'2013Figures'!$G:$G,"P1",'2013Figures'!$E:$E,$B$1)</f>
        <v>0</v>
      </c>
      <c r="J374" s="8">
        <v>201101</v>
      </c>
      <c r="L374" s="42">
        <f>SUMIFS('2012Figures'!$J:$J,'2012Figures'!$C:$C,$A374,'2012Figures'!$H:$H,$B374,'2012Figures'!$I:$I,$C374,'2012Figures'!$E:$E,$B$1)</f>
        <v>0</v>
      </c>
      <c r="M374" s="52">
        <f>SUMIFS('2012Figures'!$J:$J,'2012Figures'!$C:$C,$A374,'2012Figures'!$H:$H,$B374,'2012Figures'!$I:$I,$C374,'2012Figures'!$B:$B,"BrokerToCy",'2012Figures'!$G:$G,"E1",'2012Figures'!$E:$E,$B$1)</f>
        <v>0</v>
      </c>
      <c r="N374" s="52">
        <f>SUMIFS('2012Figures'!$J:$J,'2012Figures'!$C:$C,$A374,'2012Figures'!$H:$H,$B374,'2012Figures'!$I:$I,$C374,'2012Figures'!$B:$B,"BrokerToCy",'2012Figures'!$G:$G,"P1",'2012Figures'!$E:$E,$B$1)</f>
        <v>0</v>
      </c>
      <c r="O374" s="52">
        <f>SUMIFS('2012Figures'!$J:$J,'2012Figures'!$C:$C,$A374,'2012Figures'!$H:$H,$B374,'2012Figures'!$I:$I,$C374,'2012Figures'!$B:$B,"CyToBroker",'2012Figures'!$G:$G,"E1",'2012Figures'!$E:$E,$B$1)</f>
        <v>0</v>
      </c>
      <c r="P374" s="52">
        <f>SUMIFS('2012Figures'!$J:$J,'2012Figures'!$C:$C,$A374,'2012Figures'!$H:$H,$B374,'2012Figures'!$I:$I,$C374,'2012Figures'!$B:$B,"CyToBroker",'2012Figures'!$G:$G,"P1",'2012Figures'!$E:$E,$B$1)</f>
        <v>0</v>
      </c>
      <c r="R374" s="46" t="str">
        <f t="shared" si="39"/>
        <v/>
      </c>
      <c r="S374" s="46" t="str">
        <f t="shared" si="39"/>
        <v/>
      </c>
      <c r="T374" s="46" t="str">
        <f t="shared" si="39"/>
        <v/>
      </c>
      <c r="U374" s="46" t="str">
        <f t="shared" si="39"/>
        <v/>
      </c>
      <c r="V374" s="46" t="str">
        <f t="shared" si="39"/>
        <v/>
      </c>
    </row>
    <row r="375" spans="1:22" x14ac:dyDescent="0.2">
      <c r="A375" s="1">
        <v>410</v>
      </c>
      <c r="B375" s="1" t="s">
        <v>123</v>
      </c>
      <c r="C375" s="8">
        <v>1</v>
      </c>
      <c r="D375" s="29">
        <f>SUMIFS('2013Figures'!$J:$J,'2013Figures'!$C:$C,$A375,'2013Figures'!$H:$H,$B375,'2013Figures'!$I:$I,$C375,'2013Figures'!$E:$E,$B$1)</f>
        <v>0</v>
      </c>
      <c r="E375" s="9">
        <f>SUMIFS('2013Figures'!$J:$J,'2013Figures'!$C:$C,$A375,'2013Figures'!$H:$H,$B375,'2013Figures'!$I:$I,$C375,'2013Figures'!$B:$B,"BrokerToCy",'2013Figures'!$G:$G,"E1",'2013Figures'!$E:$E,$B$1)</f>
        <v>0</v>
      </c>
      <c r="F375" s="9">
        <f>SUMIFS('2013Figures'!$J:$J,'2013Figures'!$C:$C,$A375,'2013Figures'!$H:$H,$B375,'2013Figures'!$I:$I,$C375,'2013Figures'!$B:$B,"BrokerToCy",'2013Figures'!$G:$G,"P1",'2013Figures'!$E:$E,$B$1)</f>
        <v>0</v>
      </c>
      <c r="G375" s="9">
        <f>SUMIFS('2013Figures'!$J:$J,'2013Figures'!$C:$C,$A375,'2013Figures'!$H:$H,$B375,'2013Figures'!$I:$I,$C375,'2013Figures'!$B:$B,"CyToBroker",'2013Figures'!$G:$G,"E1",'2013Figures'!$E:$E,$B$1)</f>
        <v>0</v>
      </c>
      <c r="H375" s="9">
        <f>SUMIFS('2013Figures'!$J:$J,'2013Figures'!$C:$C,$A375,'2013Figures'!$H:$H,$B375,'2013Figures'!$I:$I,$C375,'2013Figures'!$B:$B,"CyToBroker",'2013Figures'!$G:$G,"P1",'2013Figures'!$E:$E,$B$1)</f>
        <v>0</v>
      </c>
      <c r="J375" s="8">
        <v>200901</v>
      </c>
      <c r="L375" s="42">
        <f>SUMIFS('2012Figures'!$J:$J,'2012Figures'!$C:$C,$A375,'2012Figures'!$H:$H,$B375,'2012Figures'!$I:$I,$C375,'2012Figures'!$E:$E,$B$1)</f>
        <v>0</v>
      </c>
      <c r="M375" s="52">
        <f>SUMIFS('2012Figures'!$J:$J,'2012Figures'!$C:$C,$A375,'2012Figures'!$H:$H,$B375,'2012Figures'!$I:$I,$C375,'2012Figures'!$B:$B,"BrokerToCy",'2012Figures'!$G:$G,"E1",'2012Figures'!$E:$E,$B$1)</f>
        <v>0</v>
      </c>
      <c r="N375" s="52">
        <f>SUMIFS('2012Figures'!$J:$J,'2012Figures'!$C:$C,$A375,'2012Figures'!$H:$H,$B375,'2012Figures'!$I:$I,$C375,'2012Figures'!$B:$B,"BrokerToCy",'2012Figures'!$G:$G,"P1",'2012Figures'!$E:$E,$B$1)</f>
        <v>0</v>
      </c>
      <c r="O375" s="52">
        <f>SUMIFS('2012Figures'!$J:$J,'2012Figures'!$C:$C,$A375,'2012Figures'!$H:$H,$B375,'2012Figures'!$I:$I,$C375,'2012Figures'!$B:$B,"CyToBroker",'2012Figures'!$G:$G,"E1",'2012Figures'!$E:$E,$B$1)</f>
        <v>0</v>
      </c>
      <c r="P375" s="52">
        <f>SUMIFS('2012Figures'!$J:$J,'2012Figures'!$C:$C,$A375,'2012Figures'!$H:$H,$B375,'2012Figures'!$I:$I,$C375,'2012Figures'!$B:$B,"CyToBroker",'2012Figures'!$G:$G,"P1",'2012Figures'!$E:$E,$B$1)</f>
        <v>0</v>
      </c>
      <c r="R375" s="46" t="str">
        <f t="shared" si="39"/>
        <v/>
      </c>
      <c r="S375" s="46" t="str">
        <f t="shared" si="39"/>
        <v/>
      </c>
      <c r="T375" s="46" t="str">
        <f t="shared" si="39"/>
        <v/>
      </c>
      <c r="U375" s="46" t="str">
        <f t="shared" si="39"/>
        <v/>
      </c>
      <c r="V375" s="46" t="str">
        <f t="shared" si="39"/>
        <v/>
      </c>
    </row>
    <row r="376" spans="1:22" x14ac:dyDescent="0.2">
      <c r="A376" s="1">
        <v>410</v>
      </c>
      <c r="B376" s="1" t="s">
        <v>123</v>
      </c>
      <c r="D376" s="29">
        <f>SUMIFS('2013Figures'!$J:$J,'2013Figures'!$C:$C,$A376,'2013Figures'!$I:$I,"",'2013Figures'!$E:$E,$B$1)</f>
        <v>0</v>
      </c>
      <c r="E376" s="9">
        <f>SUMIFS('2013Figures'!$J:$J,'2013Figures'!$C:$C,$A376,'2013Figures'!$I:$I,"",'2013Figures'!$B:$B,"BrokerToCy",'2013Figures'!$G:$G,"E1",'2013Figures'!$E:$E,$B$1)</f>
        <v>0</v>
      </c>
      <c r="F376" s="9">
        <f>SUMIFS('2013Figures'!$J:$J,'2013Figures'!$C:$C,$A376,'2013Figures'!$I:$I,"",'2013Figures'!$B:$B,"BrokerToCy",'2013Figures'!$G:$G,"P1",'2013Figures'!$E:$E,$B$1)</f>
        <v>0</v>
      </c>
      <c r="G376" s="9">
        <f>SUMIFS('2013Figures'!$J:$J,'2013Figures'!$C:$C,$A376,'2013Figures'!$I:$I,"",'2013Figures'!$B:$B,"CyToBroker",'2013Figures'!$G:$G,"E1",'2013Figures'!$E:$E,$B$1)</f>
        <v>0</v>
      </c>
      <c r="H376" s="9">
        <f>SUMIFS('2013Figures'!$J:$J,'2013Figures'!$C:$C,$A376,'2013Figures'!$I:$I,"",'2013Figures'!$B:$B,"CyToBroker",'2013Figures'!$G:$G,"P1",'2013Figures'!$E:$E,$B$1)</f>
        <v>0</v>
      </c>
      <c r="J376" s="8" t="s">
        <v>131</v>
      </c>
      <c r="L376" s="42">
        <f>SUMIFS('2012Figures'!$J:$J,'2012Figures'!$C:$C,$A376,'2012Figures'!$I:$I,"",'2012Figures'!$E:$E,$B$1)</f>
        <v>0</v>
      </c>
      <c r="M376" s="52">
        <f>SUMIFS('2012Figures'!$J:$J,'2012Figures'!$C:$C,$A376,'2012Figures'!$I:$I,"",'2012Figures'!$B:$B,"BrokerToCy",'2012Figures'!$G:$G,"E1",'2012Figures'!$E:$E,$B$1)</f>
        <v>0</v>
      </c>
      <c r="N376" s="52">
        <f>SUMIFS('2012Figures'!$J:$J,'2012Figures'!$C:$C,$A376,'2012Figures'!$I:$I,"",'2012Figures'!$B:$B,"BrokerToCy",'2012Figures'!$G:$G,"P1",'2012Figures'!$E:$E,$B$1)</f>
        <v>0</v>
      </c>
      <c r="O376" s="52">
        <f>SUMIFS('2012Figures'!$J:$J,'2012Figures'!$C:$C,$A376,'2012Figures'!$I:$I,"",'2012Figures'!$B:$B,"CyToBroker",'2012Figures'!$G:$G,"E1",'2012Figures'!$E:$E,$B$1)</f>
        <v>0</v>
      </c>
      <c r="P376" s="52">
        <f>SUMIFS('2012Figures'!$J:$J,'2012Figures'!$C:$C,$A376,'2012Figures'!$I:$I,"",'2012Figures'!$B:$B,"CyToBroker",'2012Figures'!$G:$G,"P1",'2012Figures'!$E:$E,$B$1)</f>
        <v>0</v>
      </c>
      <c r="R376" s="46" t="str">
        <f t="shared" si="39"/>
        <v/>
      </c>
      <c r="S376" s="46" t="str">
        <f t="shared" si="39"/>
        <v/>
      </c>
      <c r="T376" s="46" t="str">
        <f t="shared" si="39"/>
        <v/>
      </c>
      <c r="U376" s="46" t="str">
        <f t="shared" si="39"/>
        <v/>
      </c>
      <c r="V376" s="46" t="str">
        <f t="shared" si="39"/>
        <v/>
      </c>
    </row>
    <row r="377" spans="1:22" x14ac:dyDescent="0.2">
      <c r="A377" s="21"/>
      <c r="B377" s="21" t="s">
        <v>92</v>
      </c>
      <c r="C377" s="22"/>
      <c r="D377" s="23">
        <f>SUM(E377:H377)</f>
        <v>0</v>
      </c>
      <c r="E377" s="23">
        <f>SUM(E371:E376)</f>
        <v>0</v>
      </c>
      <c r="F377" s="23">
        <f>SUM(F371:F376)</f>
        <v>0</v>
      </c>
      <c r="G377" s="23">
        <f>SUM(G371:G376)</f>
        <v>0</v>
      </c>
      <c r="H377" s="23">
        <f>SUM(H371:H376)</f>
        <v>0</v>
      </c>
      <c r="I377" s="21"/>
      <c r="J377" s="22"/>
      <c r="K377" s="21"/>
      <c r="L377" s="43">
        <f>SUM(M377:P377)</f>
        <v>0</v>
      </c>
      <c r="M377" s="43">
        <f>SUM(M371:M376)</f>
        <v>0</v>
      </c>
      <c r="N377" s="43">
        <f>SUM(N371:N376)</f>
        <v>0</v>
      </c>
      <c r="O377" s="43">
        <f>SUM(O371:O376)</f>
        <v>0</v>
      </c>
      <c r="P377" s="43">
        <f>SUM(P371:P376)</f>
        <v>0</v>
      </c>
      <c r="Q377" s="21"/>
      <c r="R377" s="21"/>
      <c r="S377" s="21"/>
      <c r="T377" s="21"/>
      <c r="U377" s="21"/>
      <c r="V377" s="21"/>
    </row>
    <row r="378" spans="1:22" x14ac:dyDescent="0.2">
      <c r="A378" s="28">
        <v>601</v>
      </c>
      <c r="B378" s="28" t="s">
        <v>124</v>
      </c>
      <c r="C378" s="17" t="s">
        <v>88</v>
      </c>
      <c r="D378" s="18">
        <f>SUMIFS('2013Figures'!$J:$J,'2013Figures'!$C:$C,$A378,'2013Figures'!$E:$E,$B$1)</f>
        <v>0</v>
      </c>
      <c r="E378" s="18">
        <f>SUMIFS('2013Figures'!$J:$J,'2013Figures'!$C:$C,$A378,'2013Figures'!$B:$B,"BrokerToCy",'2013Figures'!$G:$G,"E1",'2013Figures'!$E:$E,$B$1)</f>
        <v>0</v>
      </c>
      <c r="F378" s="18">
        <f>SUMIFS('2013Figures'!$J:$J,'2013Figures'!$C:$C,$A378,'2013Figures'!$B:$B,"BrokerToCy",'2013Figures'!$G:$G,"P1",'2013Figures'!$E:$E,$B$1)</f>
        <v>0</v>
      </c>
      <c r="G378" s="18">
        <f>SUMIFS('2013Figures'!$J:$J,'2013Figures'!$C:$C,$A378,'2013Figures'!$B:$B,"CyToBroker",'2013Figures'!$G:$G,"E1",'2013Figures'!$E:$E,$B$1)</f>
        <v>0</v>
      </c>
      <c r="H378" s="18">
        <f>SUMIFS('2013Figures'!$J:$J,'2013Figures'!$C:$C,$A378,'2013Figures'!$B:$B,"CyToBroker",'2013Figures'!$G:$G,"P1",'2013Figures'!$E:$E,$B$1)</f>
        <v>0</v>
      </c>
      <c r="I378" s="28"/>
      <c r="J378" s="17"/>
      <c r="K378" s="28"/>
      <c r="L378" s="50">
        <f>SUMIFS('2012Figures'!$J:$J,'2012Figures'!$C:$C,$A378,'2012Figures'!$E:$E,$B$1)</f>
        <v>0</v>
      </c>
      <c r="M378" s="50">
        <f>SUMIFS('2012Figures'!$J:$J,'2012Figures'!$C:$C,$A378,'2012Figures'!$B:$B,"BrokerToCy",'2012Figures'!$G:$G,"E1",'2012Figures'!$E:$E,$B$1)</f>
        <v>0</v>
      </c>
      <c r="N378" s="50">
        <f>SUMIFS('2012Figures'!$J:$J,'2012Figures'!$C:$C,$A378,'2012Figures'!$B:$B,"BrokerToCy",'2012Figures'!$G:$G,"P1",'2012Figures'!$E:$E,$B$1)</f>
        <v>0</v>
      </c>
      <c r="O378" s="50">
        <f>SUMIFS('2012Figures'!$J:$J,'2012Figures'!$C:$C,$A378,'2012Figures'!$B:$B,"CyToBroker",'2012Figures'!$G:$G,"E1",'2012Figures'!$E:$E,$B$1)</f>
        <v>0</v>
      </c>
      <c r="P378" s="50">
        <f>SUMIFS('2012Figures'!$J:$J,'2012Figures'!$C:$C,$A378,'2012Figures'!$B:$B,"CyToBroker",'2012Figures'!$G:$G,"P1",'2012Figures'!$E:$E,$B$1)</f>
        <v>0</v>
      </c>
      <c r="Q378" s="28"/>
      <c r="R378" s="46" t="str">
        <f t="shared" ref="R378:V421" si="40">IF(L378=0,"",ROUND(D378/L378-1,2))</f>
        <v/>
      </c>
      <c r="S378" s="46" t="str">
        <f t="shared" si="40"/>
        <v/>
      </c>
      <c r="T378" s="46" t="str">
        <f t="shared" si="40"/>
        <v/>
      </c>
      <c r="U378" s="46" t="str">
        <f t="shared" si="40"/>
        <v/>
      </c>
      <c r="V378" s="46" t="str">
        <f t="shared" si="40"/>
        <v/>
      </c>
    </row>
    <row r="379" spans="1:22" x14ac:dyDescent="0.2">
      <c r="A379" s="1">
        <v>601</v>
      </c>
      <c r="B379" s="1" t="s">
        <v>124</v>
      </c>
      <c r="C379" s="8">
        <v>1</v>
      </c>
      <c r="D379" s="29">
        <f>SUMIFS('2013Figures'!$J:$J,'2013Figures'!$C:$C,$A379,'2013Figures'!$H:$H,$B379,'2013Figures'!$I:$I,$C379,'2013Figures'!$E:$E,$B$1)</f>
        <v>0</v>
      </c>
      <c r="E379" s="9">
        <f>SUMIFS('2013Figures'!$J:$J,'2013Figures'!$C:$C,$A379,'2013Figures'!$H:$H,$B379,'2013Figures'!$I:$I,$C379,'2013Figures'!$B:$B,"BrokerToCy",'2013Figures'!$G:$G,"E1",'2013Figures'!$E:$E,$B$1)</f>
        <v>0</v>
      </c>
      <c r="F379" s="9">
        <f>SUMIFS('2013Figures'!$J:$J,'2013Figures'!$C:$C,$A379,'2013Figures'!$H:$H,$B379,'2013Figures'!$I:$I,$C379,'2013Figures'!$B:$B,"BrokerToCy",'2013Figures'!$G:$G,"P1",'2013Figures'!$E:$E,$B$1)</f>
        <v>0</v>
      </c>
      <c r="G379" s="9">
        <f>SUMIFS('2013Figures'!$J:$J,'2013Figures'!$C:$C,$A379,'2013Figures'!$H:$H,$B379,'2013Figures'!$I:$I,$C379,'2013Figures'!$B:$B,"CyToBroker",'2013Figures'!$G:$G,"E1",'2013Figures'!$E:$E,$B$1)</f>
        <v>0</v>
      </c>
      <c r="H379" s="9">
        <f>SUMIFS('2013Figures'!$J:$J,'2013Figures'!$C:$C,$A379,'2013Figures'!$H:$H,$B379,'2013Figures'!$I:$I,$C379,'2013Figures'!$B:$B,"CyToBroker",'2013Figures'!$G:$G,"P1",'2013Figures'!$E:$E,$B$1)</f>
        <v>0</v>
      </c>
      <c r="I379" s="30"/>
      <c r="J379" s="8" t="s">
        <v>131</v>
      </c>
      <c r="K379" s="30"/>
      <c r="L379" s="42">
        <f>SUMIFS('2012Figures'!$J:$J,'2012Figures'!$C:$C,$A379,'2012Figures'!$H:$H,$B379,'2012Figures'!$I:$I,$C379,'2012Figures'!$E:$E,$B$1)</f>
        <v>0</v>
      </c>
      <c r="M379" s="52">
        <f>SUMIFS('2012Figures'!$J:$J,'2012Figures'!$C:$C,$A379,'2012Figures'!$H:$H,$B379,'2012Figures'!$I:$I,$C379,'2012Figures'!$B:$B,"BrokerToCy",'2012Figures'!$G:$G,"E1",'2012Figures'!$E:$E,$B$1)</f>
        <v>0</v>
      </c>
      <c r="N379" s="52">
        <f>SUMIFS('2012Figures'!$J:$J,'2012Figures'!$C:$C,$A379,'2012Figures'!$H:$H,$B379,'2012Figures'!$I:$I,$C379,'2012Figures'!$B:$B,"BrokerToCy",'2012Figures'!$G:$G,"P1",'2012Figures'!$E:$E,$B$1)</f>
        <v>0</v>
      </c>
      <c r="O379" s="52">
        <f>SUMIFS('2012Figures'!$J:$J,'2012Figures'!$C:$C,$A379,'2012Figures'!$H:$H,$B379,'2012Figures'!$I:$I,$C379,'2012Figures'!$B:$B,"CyToBroker",'2012Figures'!$G:$G,"E1",'2012Figures'!$E:$E,$B$1)</f>
        <v>0</v>
      </c>
      <c r="P379" s="52">
        <f>SUMIFS('2012Figures'!$J:$J,'2012Figures'!$C:$C,$A379,'2012Figures'!$H:$H,$B379,'2012Figures'!$I:$I,$C379,'2012Figures'!$B:$B,"CyToBroker",'2012Figures'!$G:$G,"P1",'2012Figures'!$E:$E,$B$1)</f>
        <v>0</v>
      </c>
      <c r="Q379" s="30"/>
      <c r="R379" s="46" t="str">
        <f t="shared" si="40"/>
        <v/>
      </c>
      <c r="S379" s="46" t="str">
        <f t="shared" si="40"/>
        <v/>
      </c>
      <c r="T379" s="46" t="str">
        <f t="shared" si="40"/>
        <v/>
      </c>
      <c r="U379" s="46" t="str">
        <f t="shared" si="40"/>
        <v/>
      </c>
      <c r="V379" s="46" t="str">
        <f t="shared" si="40"/>
        <v/>
      </c>
    </row>
    <row r="380" spans="1:22" x14ac:dyDescent="0.2">
      <c r="A380" s="1">
        <v>601</v>
      </c>
      <c r="B380" s="1" t="s">
        <v>124</v>
      </c>
      <c r="D380" s="29">
        <f>SUMIFS('2013Figures'!$J:$J,'2013Figures'!$C:$C,$A380,'2013Figures'!$I:$I,"",'2013Figures'!$E:$E,$B$1)</f>
        <v>0</v>
      </c>
      <c r="E380" s="9">
        <f>SUMIFS('2013Figures'!$J:$J,'2013Figures'!$C:$C,$A380,'2013Figures'!$I:$I,"",'2013Figures'!$B:$B,"BrokerToCy",'2013Figures'!$G:$G,"E1",'2013Figures'!$E:$E,$B$1)</f>
        <v>0</v>
      </c>
      <c r="F380" s="9">
        <f>SUMIFS('2013Figures'!$J:$J,'2013Figures'!$C:$C,$A380,'2013Figures'!$I:$I,"",'2013Figures'!$B:$B,"BrokerToCy",'2013Figures'!$G:$G,"P1",'2013Figures'!$E:$E,$B$1)</f>
        <v>0</v>
      </c>
      <c r="G380" s="9">
        <f>SUMIFS('2013Figures'!$J:$J,'2013Figures'!$C:$C,$A380,'2013Figures'!$I:$I,"",'2013Figures'!$B:$B,"CyToBroker",'2013Figures'!$G:$G,"E1",'2013Figures'!$E:$E,$B$1)</f>
        <v>0</v>
      </c>
      <c r="H380" s="9">
        <f>SUMIFS('2013Figures'!$J:$J,'2013Figures'!$C:$C,$A380,'2013Figures'!$I:$I,"",'2013Figures'!$B:$B,"CyToBroker",'2013Figures'!$G:$G,"P1",'2013Figures'!$E:$E,$B$1)</f>
        <v>0</v>
      </c>
      <c r="J380" s="8" t="s">
        <v>131</v>
      </c>
      <c r="L380" s="42">
        <f>SUMIFS('2012Figures'!$J:$J,'2012Figures'!$C:$C,$A380,'2012Figures'!$I:$I,"",'2012Figures'!$E:$E,$B$1)</f>
        <v>0</v>
      </c>
      <c r="M380" s="52">
        <f>SUMIFS('2012Figures'!$J:$J,'2012Figures'!$C:$C,$A380,'2012Figures'!$I:$I,"",'2012Figures'!$B:$B,"BrokerToCy",'2012Figures'!$G:$G,"E1",'2012Figures'!$E:$E,$B$1)</f>
        <v>0</v>
      </c>
      <c r="N380" s="52">
        <f>SUMIFS('2012Figures'!$J:$J,'2012Figures'!$C:$C,$A380,'2012Figures'!$I:$I,"",'2012Figures'!$B:$B,"BrokerToCy",'2012Figures'!$G:$G,"P1",'2012Figures'!$E:$E,$B$1)</f>
        <v>0</v>
      </c>
      <c r="O380" s="52">
        <f>SUMIFS('2012Figures'!$J:$J,'2012Figures'!$C:$C,$A380,'2012Figures'!$I:$I,"",'2012Figures'!$B:$B,"CyToBroker",'2012Figures'!$G:$G,"E1",'2012Figures'!$E:$E,$B$1)</f>
        <v>0</v>
      </c>
      <c r="P380" s="52">
        <f>SUMIFS('2012Figures'!$J:$J,'2012Figures'!$C:$C,$A380,'2012Figures'!$I:$I,"",'2012Figures'!$B:$B,"CyToBroker",'2012Figures'!$G:$G,"P1",'2012Figures'!$E:$E,$B$1)</f>
        <v>0</v>
      </c>
      <c r="R380" s="46" t="str">
        <f t="shared" si="40"/>
        <v/>
      </c>
      <c r="S380" s="46" t="str">
        <f t="shared" si="40"/>
        <v/>
      </c>
      <c r="T380" s="46" t="str">
        <f t="shared" si="40"/>
        <v/>
      </c>
      <c r="U380" s="46" t="str">
        <f t="shared" si="40"/>
        <v/>
      </c>
      <c r="V380" s="46" t="str">
        <f t="shared" si="40"/>
        <v/>
      </c>
    </row>
    <row r="381" spans="1:22" x14ac:dyDescent="0.2">
      <c r="A381" s="21"/>
      <c r="B381" s="21" t="s">
        <v>92</v>
      </c>
      <c r="C381" s="22"/>
      <c r="D381" s="23">
        <f>SUM(E381:H381)</f>
        <v>0</v>
      </c>
      <c r="E381" s="23">
        <f>SUM(E379:E380)</f>
        <v>0</v>
      </c>
      <c r="F381" s="23">
        <f>SUM(F379:F380)</f>
        <v>0</v>
      </c>
      <c r="G381" s="23">
        <f>SUM(G379:G380)</f>
        <v>0</v>
      </c>
      <c r="H381" s="23">
        <f>SUM(H379:H380)</f>
        <v>0</v>
      </c>
      <c r="I381" s="21"/>
      <c r="J381" s="22"/>
      <c r="K381" s="21"/>
      <c r="L381" s="43">
        <f>SUM(M381:P381)</f>
        <v>0</v>
      </c>
      <c r="M381" s="43">
        <f>SUM(M379:M380)</f>
        <v>0</v>
      </c>
      <c r="N381" s="43">
        <f>SUM(N379:N380)</f>
        <v>0</v>
      </c>
      <c r="O381" s="43">
        <f>SUM(O379:O380)</f>
        <v>0</v>
      </c>
      <c r="P381" s="43">
        <f>SUM(P379:P380)</f>
        <v>0</v>
      </c>
      <c r="Q381" s="21"/>
      <c r="R381" s="21"/>
      <c r="S381" s="21"/>
      <c r="T381" s="21"/>
      <c r="U381" s="21"/>
      <c r="V381" s="21"/>
    </row>
    <row r="382" spans="1:22" x14ac:dyDescent="0.2">
      <c r="A382" s="28">
        <v>602</v>
      </c>
      <c r="B382" s="28" t="s">
        <v>125</v>
      </c>
      <c r="C382" s="17" t="s">
        <v>88</v>
      </c>
      <c r="D382" s="18">
        <f>SUMIFS('2013Figures'!$J:$J,'2013Figures'!$C:$C,$A382,'2013Figures'!$E:$E,$B$1)</f>
        <v>0</v>
      </c>
      <c r="E382" s="18">
        <f>SUMIFS('2013Figures'!$J:$J,'2013Figures'!$C:$C,$A382,'2013Figures'!$B:$B,"BrokerToCy",'2013Figures'!$G:$G,"E1",'2013Figures'!$E:$E,$B$1)</f>
        <v>0</v>
      </c>
      <c r="F382" s="18">
        <f>SUMIFS('2013Figures'!$J:$J,'2013Figures'!$C:$C,$A382,'2013Figures'!$B:$B,"BrokerToCy",'2013Figures'!$G:$G,"P1",'2013Figures'!$E:$E,$B$1)</f>
        <v>0</v>
      </c>
      <c r="G382" s="18">
        <f>SUMIFS('2013Figures'!$J:$J,'2013Figures'!$C:$C,$A382,'2013Figures'!$B:$B,"CyToBroker",'2013Figures'!$G:$G,"E1",'2013Figures'!$E:$E,$B$1)</f>
        <v>0</v>
      </c>
      <c r="H382" s="18">
        <f>SUMIFS('2013Figures'!$J:$J,'2013Figures'!$C:$C,$A382,'2013Figures'!$B:$B,"CyToBroker",'2013Figures'!$G:$G,"P1",'2013Figures'!$E:$E,$B$1)</f>
        <v>0</v>
      </c>
      <c r="I382" s="28"/>
      <c r="J382" s="17"/>
      <c r="K382" s="28"/>
      <c r="L382" s="50">
        <f>SUMIFS('2012Figures'!$J:$J,'2012Figures'!$C:$C,$A382,'2012Figures'!$E:$E,$B$1)</f>
        <v>0</v>
      </c>
      <c r="M382" s="50">
        <f>SUMIFS('2012Figures'!$J:$J,'2012Figures'!$C:$C,$A382,'2012Figures'!$B:$B,"BrokerToCy",'2012Figures'!$G:$G,"E1",'2012Figures'!$E:$E,$B$1)</f>
        <v>0</v>
      </c>
      <c r="N382" s="50">
        <f>SUMIFS('2012Figures'!$J:$J,'2012Figures'!$C:$C,$A382,'2012Figures'!$B:$B,"BrokerToCy",'2012Figures'!$G:$G,"P1",'2012Figures'!$E:$E,$B$1)</f>
        <v>0</v>
      </c>
      <c r="O382" s="50">
        <f>SUMIFS('2012Figures'!$J:$J,'2012Figures'!$C:$C,$A382,'2012Figures'!$B:$B,"CyToBroker",'2012Figures'!$G:$G,"E1",'2012Figures'!$E:$E,$B$1)</f>
        <v>0</v>
      </c>
      <c r="P382" s="50">
        <f>SUMIFS('2012Figures'!$J:$J,'2012Figures'!$C:$C,$A382,'2012Figures'!$B:$B,"CyToBroker",'2012Figures'!$G:$G,"P1",'2012Figures'!$E:$E,$B$1)</f>
        <v>0</v>
      </c>
      <c r="Q382" s="28"/>
      <c r="R382" s="46" t="str">
        <f t="shared" ref="R382:V425" si="41">IF(L382=0,"",ROUND(D382/L382-1,2))</f>
        <v/>
      </c>
      <c r="S382" s="46" t="str">
        <f t="shared" si="41"/>
        <v/>
      </c>
      <c r="T382" s="46" t="str">
        <f t="shared" si="41"/>
        <v/>
      </c>
      <c r="U382" s="46" t="str">
        <f t="shared" si="41"/>
        <v/>
      </c>
      <c r="V382" s="46" t="str">
        <f t="shared" si="41"/>
        <v/>
      </c>
    </row>
    <row r="383" spans="1:22" x14ac:dyDescent="0.2">
      <c r="A383" s="1">
        <v>602</v>
      </c>
      <c r="B383" s="1" t="s">
        <v>125</v>
      </c>
      <c r="C383" s="8">
        <v>1</v>
      </c>
      <c r="D383" s="29">
        <f>SUMIFS('2013Figures'!$J:$J,'2013Figures'!$C:$C,$A383,'2013Figures'!$H:$H,$B383,'2013Figures'!$I:$I,$C383,'2013Figures'!$E:$E,$B$1)</f>
        <v>0</v>
      </c>
      <c r="E383" s="9">
        <f>SUMIFS('2013Figures'!$J:$J,'2013Figures'!$C:$C,$A383,'2013Figures'!$H:$H,$B383,'2013Figures'!$I:$I,$C383,'2013Figures'!$B:$B,"BrokerToCy",'2013Figures'!$G:$G,"E1",'2013Figures'!$E:$E,$B$1)</f>
        <v>0</v>
      </c>
      <c r="F383" s="9">
        <f>SUMIFS('2013Figures'!$J:$J,'2013Figures'!$C:$C,$A383,'2013Figures'!$H:$H,$B383,'2013Figures'!$I:$I,$C383,'2013Figures'!$B:$B,"BrokerToCy",'2013Figures'!$G:$G,"P1",'2013Figures'!$E:$E,$B$1)</f>
        <v>0</v>
      </c>
      <c r="G383" s="9">
        <f>SUMIFS('2013Figures'!$J:$J,'2013Figures'!$C:$C,$A383,'2013Figures'!$H:$H,$B383,'2013Figures'!$I:$I,$C383,'2013Figures'!$B:$B,"CyToBroker",'2013Figures'!$G:$G,"E1",'2013Figures'!$E:$E,$B$1)</f>
        <v>0</v>
      </c>
      <c r="H383" s="9">
        <f>SUMIFS('2013Figures'!$J:$J,'2013Figures'!$C:$C,$A383,'2013Figures'!$H:$H,$B383,'2013Figures'!$I:$I,$C383,'2013Figures'!$B:$B,"CyToBroker",'2013Figures'!$G:$G,"P1",'2013Figures'!$E:$E,$B$1)</f>
        <v>0</v>
      </c>
      <c r="I383" s="30"/>
      <c r="J383" s="8" t="s">
        <v>131</v>
      </c>
      <c r="K383" s="30"/>
      <c r="L383" s="42">
        <f>SUMIFS('2012Figures'!$J:$J,'2012Figures'!$C:$C,$A383,'2012Figures'!$H:$H,$B383,'2012Figures'!$I:$I,$C383,'2012Figures'!$E:$E,$B$1)</f>
        <v>0</v>
      </c>
      <c r="M383" s="52">
        <f>SUMIFS('2012Figures'!$J:$J,'2012Figures'!$C:$C,$A383,'2012Figures'!$H:$H,$B383,'2012Figures'!$I:$I,$C383,'2012Figures'!$B:$B,"BrokerToCy",'2012Figures'!$G:$G,"E1",'2012Figures'!$E:$E,$B$1)</f>
        <v>0</v>
      </c>
      <c r="N383" s="52">
        <f>SUMIFS('2012Figures'!$J:$J,'2012Figures'!$C:$C,$A383,'2012Figures'!$H:$H,$B383,'2012Figures'!$I:$I,$C383,'2012Figures'!$B:$B,"BrokerToCy",'2012Figures'!$G:$G,"P1",'2012Figures'!$E:$E,$B$1)</f>
        <v>0</v>
      </c>
      <c r="O383" s="52">
        <f>SUMIFS('2012Figures'!$J:$J,'2012Figures'!$C:$C,$A383,'2012Figures'!$H:$H,$B383,'2012Figures'!$I:$I,$C383,'2012Figures'!$B:$B,"CyToBroker",'2012Figures'!$G:$G,"E1",'2012Figures'!$E:$E,$B$1)</f>
        <v>0</v>
      </c>
      <c r="P383" s="52">
        <f>SUMIFS('2012Figures'!$J:$J,'2012Figures'!$C:$C,$A383,'2012Figures'!$H:$H,$B383,'2012Figures'!$I:$I,$C383,'2012Figures'!$B:$B,"CyToBroker",'2012Figures'!$G:$G,"P1",'2012Figures'!$E:$E,$B$1)</f>
        <v>0</v>
      </c>
      <c r="Q383" s="30"/>
      <c r="R383" s="46" t="str">
        <f t="shared" si="41"/>
        <v/>
      </c>
      <c r="S383" s="46" t="str">
        <f t="shared" si="41"/>
        <v/>
      </c>
      <c r="T383" s="46" t="str">
        <f t="shared" si="41"/>
        <v/>
      </c>
      <c r="U383" s="46" t="str">
        <f t="shared" si="41"/>
        <v/>
      </c>
      <c r="V383" s="46" t="str">
        <f t="shared" si="41"/>
        <v/>
      </c>
    </row>
    <row r="384" spans="1:22" x14ac:dyDescent="0.2">
      <c r="A384" s="1">
        <v>602</v>
      </c>
      <c r="B384" s="1" t="s">
        <v>125</v>
      </c>
      <c r="D384" s="29">
        <f>SUMIFS('2013Figures'!$J:$J,'2013Figures'!$C:$C,$A384,'2013Figures'!$I:$I,"",'2013Figures'!$E:$E,$B$1)</f>
        <v>0</v>
      </c>
      <c r="E384" s="9">
        <f>SUMIFS('2013Figures'!$J:$J,'2013Figures'!$C:$C,$A384,'2013Figures'!$I:$I,"",'2013Figures'!$B:$B,"BrokerToCy",'2013Figures'!$G:$G,"E1",'2013Figures'!$E:$E,$B$1)</f>
        <v>0</v>
      </c>
      <c r="F384" s="9">
        <f>SUMIFS('2013Figures'!$J:$J,'2013Figures'!$C:$C,$A384,'2013Figures'!$I:$I,"",'2013Figures'!$B:$B,"BrokerToCy",'2013Figures'!$G:$G,"P1",'2013Figures'!$E:$E,$B$1)</f>
        <v>0</v>
      </c>
      <c r="G384" s="9">
        <f>SUMIFS('2013Figures'!$J:$J,'2013Figures'!$C:$C,$A384,'2013Figures'!$I:$I,"",'2013Figures'!$B:$B,"CyToBroker",'2013Figures'!$G:$G,"E1",'2013Figures'!$E:$E,$B$1)</f>
        <v>0</v>
      </c>
      <c r="H384" s="9">
        <f>SUMIFS('2013Figures'!$J:$J,'2013Figures'!$C:$C,$A384,'2013Figures'!$I:$I,"",'2013Figures'!$B:$B,"CyToBroker",'2013Figures'!$G:$G,"P1",'2013Figures'!$E:$E,$B$1)</f>
        <v>0</v>
      </c>
      <c r="J384" s="8" t="s">
        <v>131</v>
      </c>
      <c r="L384" s="42">
        <f>SUMIFS('2012Figures'!$J:$J,'2012Figures'!$C:$C,$A384,'2012Figures'!$I:$I,"",'2012Figures'!$E:$E,$B$1)</f>
        <v>0</v>
      </c>
      <c r="M384" s="52">
        <f>SUMIFS('2012Figures'!$J:$J,'2012Figures'!$C:$C,$A384,'2012Figures'!$I:$I,"",'2012Figures'!$B:$B,"BrokerToCy",'2012Figures'!$G:$G,"E1",'2012Figures'!$E:$E,$B$1)</f>
        <v>0</v>
      </c>
      <c r="N384" s="52">
        <f>SUMIFS('2012Figures'!$J:$J,'2012Figures'!$C:$C,$A384,'2012Figures'!$I:$I,"",'2012Figures'!$B:$B,"BrokerToCy",'2012Figures'!$G:$G,"P1",'2012Figures'!$E:$E,$B$1)</f>
        <v>0</v>
      </c>
      <c r="O384" s="52">
        <f>SUMIFS('2012Figures'!$J:$J,'2012Figures'!$C:$C,$A384,'2012Figures'!$I:$I,"",'2012Figures'!$B:$B,"CyToBroker",'2012Figures'!$G:$G,"E1",'2012Figures'!$E:$E,$B$1)</f>
        <v>0</v>
      </c>
      <c r="P384" s="52">
        <f>SUMIFS('2012Figures'!$J:$J,'2012Figures'!$C:$C,$A384,'2012Figures'!$I:$I,"",'2012Figures'!$B:$B,"CyToBroker",'2012Figures'!$G:$G,"P1",'2012Figures'!$E:$E,$B$1)</f>
        <v>0</v>
      </c>
      <c r="R384" s="46" t="str">
        <f t="shared" si="41"/>
        <v/>
      </c>
      <c r="S384" s="46" t="str">
        <f t="shared" si="41"/>
        <v/>
      </c>
      <c r="T384" s="46" t="str">
        <f t="shared" si="41"/>
        <v/>
      </c>
      <c r="U384" s="46" t="str">
        <f t="shared" si="41"/>
        <v/>
      </c>
      <c r="V384" s="46" t="str">
        <f t="shared" si="41"/>
        <v/>
      </c>
    </row>
    <row r="385" spans="1:22" x14ac:dyDescent="0.2">
      <c r="A385" s="21"/>
      <c r="B385" s="21" t="s">
        <v>92</v>
      </c>
      <c r="C385" s="22"/>
      <c r="D385" s="23">
        <f>SUM(E385:H385)</f>
        <v>0</v>
      </c>
      <c r="E385" s="23">
        <f>SUM(E383:E384)</f>
        <v>0</v>
      </c>
      <c r="F385" s="23">
        <f>SUM(F383:F384)</f>
        <v>0</v>
      </c>
      <c r="G385" s="23">
        <f>SUM(G383:G384)</f>
        <v>0</v>
      </c>
      <c r="H385" s="23">
        <f>SUM(H383:H384)</f>
        <v>0</v>
      </c>
      <c r="I385" s="21"/>
      <c r="J385" s="22"/>
      <c r="K385" s="21"/>
      <c r="L385" s="43">
        <f>SUM(M385:P385)</f>
        <v>0</v>
      </c>
      <c r="M385" s="43">
        <f>SUM(M383:M384)</f>
        <v>0</v>
      </c>
      <c r="N385" s="43">
        <f>SUM(N383:N384)</f>
        <v>0</v>
      </c>
      <c r="O385" s="43">
        <f>SUM(O383:O384)</f>
        <v>0</v>
      </c>
      <c r="P385" s="43">
        <f>SUM(P383:P384)</f>
        <v>0</v>
      </c>
      <c r="Q385" s="21"/>
      <c r="R385" s="21"/>
      <c r="S385" s="21"/>
      <c r="T385" s="21"/>
      <c r="U385" s="21"/>
      <c r="V385" s="21"/>
    </row>
    <row r="386" spans="1:22" x14ac:dyDescent="0.2">
      <c r="A386" s="28">
        <v>603</v>
      </c>
      <c r="B386" s="28" t="s">
        <v>126</v>
      </c>
      <c r="C386" s="17" t="s">
        <v>88</v>
      </c>
      <c r="D386" s="18">
        <f>SUMIFS('2013Figures'!$J:$J,'2013Figures'!$C:$C,$A386,'2013Figures'!$E:$E,$B$1)</f>
        <v>0</v>
      </c>
      <c r="E386" s="18">
        <f>SUMIFS('2013Figures'!$J:$J,'2013Figures'!$C:$C,$A386,'2013Figures'!$B:$B,"BrokerToCy",'2013Figures'!$G:$G,"E1",'2013Figures'!$E:$E,$B$1)</f>
        <v>0</v>
      </c>
      <c r="F386" s="18">
        <f>SUMIFS('2013Figures'!$J:$J,'2013Figures'!$C:$C,$A386,'2013Figures'!$B:$B,"BrokerToCy",'2013Figures'!$G:$G,"P1",'2013Figures'!$E:$E,$B$1)</f>
        <v>0</v>
      </c>
      <c r="G386" s="18">
        <f>SUMIFS('2013Figures'!$J:$J,'2013Figures'!$C:$C,$A386,'2013Figures'!$B:$B,"CyToBroker",'2013Figures'!$G:$G,"E1",'2013Figures'!$E:$E,$B$1)</f>
        <v>0</v>
      </c>
      <c r="H386" s="18">
        <f>SUMIFS('2013Figures'!$J:$J,'2013Figures'!$C:$C,$A386,'2013Figures'!$B:$B,"CyToBroker",'2013Figures'!$G:$G,"P1",'2013Figures'!$E:$E,$B$1)</f>
        <v>0</v>
      </c>
      <c r="I386" s="28"/>
      <c r="J386" s="17"/>
      <c r="K386" s="28"/>
      <c r="L386" s="50">
        <f>SUMIFS('2012Figures'!$J:$J,'2012Figures'!$C:$C,$A386,'2012Figures'!$E:$E,$B$1)</f>
        <v>0</v>
      </c>
      <c r="M386" s="50">
        <f>SUMIFS('2012Figures'!$J:$J,'2012Figures'!$C:$C,$A386,'2012Figures'!$B:$B,"BrokerToCy",'2012Figures'!$G:$G,"E1",'2012Figures'!$E:$E,$B$1)</f>
        <v>0</v>
      </c>
      <c r="N386" s="50">
        <f>SUMIFS('2012Figures'!$J:$J,'2012Figures'!$C:$C,$A386,'2012Figures'!$B:$B,"BrokerToCy",'2012Figures'!$G:$G,"P1",'2012Figures'!$E:$E,$B$1)</f>
        <v>0</v>
      </c>
      <c r="O386" s="50">
        <f>SUMIFS('2012Figures'!$J:$J,'2012Figures'!$C:$C,$A386,'2012Figures'!$B:$B,"CyToBroker",'2012Figures'!$G:$G,"E1",'2012Figures'!$E:$E,$B$1)</f>
        <v>0</v>
      </c>
      <c r="P386" s="50">
        <f>SUMIFS('2012Figures'!$J:$J,'2012Figures'!$C:$C,$A386,'2012Figures'!$B:$B,"CyToBroker",'2012Figures'!$G:$G,"P1",'2012Figures'!$E:$E,$B$1)</f>
        <v>0</v>
      </c>
      <c r="Q386" s="28"/>
      <c r="R386" s="46" t="str">
        <f t="shared" ref="R386:V429" si="42">IF(L386=0,"",ROUND(D386/L386-1,2))</f>
        <v/>
      </c>
      <c r="S386" s="46" t="str">
        <f t="shared" si="42"/>
        <v/>
      </c>
      <c r="T386" s="46" t="str">
        <f t="shared" si="42"/>
        <v/>
      </c>
      <c r="U386" s="46" t="str">
        <f t="shared" si="42"/>
        <v/>
      </c>
      <c r="V386" s="46" t="str">
        <f t="shared" si="42"/>
        <v/>
      </c>
    </row>
    <row r="387" spans="1:22" x14ac:dyDescent="0.2">
      <c r="A387" s="1">
        <v>603</v>
      </c>
      <c r="B387" s="1" t="s">
        <v>126</v>
      </c>
      <c r="C387" s="8">
        <v>2</v>
      </c>
      <c r="D387" s="29">
        <f>SUMIFS('2013Figures'!$J:$J,'2013Figures'!$C:$C,$A387,'2013Figures'!$H:$H,$B387,'2013Figures'!$I:$I,$C387,'2013Figures'!$E:$E,$B$1)</f>
        <v>0</v>
      </c>
      <c r="E387" s="9">
        <f>SUMIFS('2013Figures'!$J:$J,'2013Figures'!$C:$C,$A387,'2013Figures'!$H:$H,$B387,'2013Figures'!$I:$I,$C387,'2013Figures'!$B:$B,"BrokerToCy",'2013Figures'!$G:$G,"E1",'2013Figures'!$E:$E,$B$1)</f>
        <v>0</v>
      </c>
      <c r="F387" s="9">
        <f>SUMIFS('2013Figures'!$J:$J,'2013Figures'!$C:$C,$A387,'2013Figures'!$H:$H,$B387,'2013Figures'!$I:$I,$C387,'2013Figures'!$B:$B,"BrokerToCy",'2013Figures'!$G:$G,"P1",'2013Figures'!$E:$E,$B$1)</f>
        <v>0</v>
      </c>
      <c r="G387" s="9">
        <f>SUMIFS('2013Figures'!$J:$J,'2013Figures'!$C:$C,$A387,'2013Figures'!$H:$H,$B387,'2013Figures'!$I:$I,$C387,'2013Figures'!$B:$B,"CyToBroker",'2013Figures'!$G:$G,"E1",'2013Figures'!$E:$E,$B$1)</f>
        <v>0</v>
      </c>
      <c r="H387" s="9">
        <f>SUMIFS('2013Figures'!$J:$J,'2013Figures'!$C:$C,$A387,'2013Figures'!$H:$H,$B387,'2013Figures'!$I:$I,$C387,'2013Figures'!$B:$B,"CyToBroker",'2013Figures'!$G:$G,"P1",'2013Figures'!$E:$E,$B$1)</f>
        <v>0</v>
      </c>
      <c r="I387" s="30"/>
      <c r="J387" s="31">
        <v>201501</v>
      </c>
      <c r="K387" s="30"/>
      <c r="L387" s="42">
        <f>SUMIFS('2012Figures'!$J:$J,'2012Figures'!$C:$C,$A387,'2012Figures'!$H:$H,$B387,'2012Figures'!$I:$I,$C387,'2012Figures'!$E:$E,$B$1)</f>
        <v>0</v>
      </c>
      <c r="M387" s="52">
        <f>SUMIFS('2012Figures'!$J:$J,'2012Figures'!$C:$C,$A387,'2012Figures'!$H:$H,$B387,'2012Figures'!$I:$I,$C387,'2012Figures'!$B:$B,"BrokerToCy",'2012Figures'!$G:$G,"E1",'2012Figures'!$E:$E,$B$1)</f>
        <v>0</v>
      </c>
      <c r="N387" s="52">
        <f>SUMIFS('2012Figures'!$J:$J,'2012Figures'!$C:$C,$A387,'2012Figures'!$H:$H,$B387,'2012Figures'!$I:$I,$C387,'2012Figures'!$B:$B,"BrokerToCy",'2012Figures'!$G:$G,"P1",'2012Figures'!$E:$E,$B$1)</f>
        <v>0</v>
      </c>
      <c r="O387" s="52">
        <f>SUMIFS('2012Figures'!$J:$J,'2012Figures'!$C:$C,$A387,'2012Figures'!$H:$H,$B387,'2012Figures'!$I:$I,$C387,'2012Figures'!$B:$B,"CyToBroker",'2012Figures'!$G:$G,"E1",'2012Figures'!$E:$E,$B$1)</f>
        <v>0</v>
      </c>
      <c r="P387" s="52">
        <f>SUMIFS('2012Figures'!$J:$J,'2012Figures'!$C:$C,$A387,'2012Figures'!$H:$H,$B387,'2012Figures'!$I:$I,$C387,'2012Figures'!$B:$B,"CyToBroker",'2012Figures'!$G:$G,"P1",'2012Figures'!$E:$E,$B$1)</f>
        <v>0</v>
      </c>
      <c r="Q387" s="30"/>
      <c r="R387" s="46" t="str">
        <f t="shared" si="42"/>
        <v/>
      </c>
      <c r="S387" s="46" t="str">
        <f t="shared" si="42"/>
        <v/>
      </c>
      <c r="T387" s="46" t="str">
        <f t="shared" si="42"/>
        <v/>
      </c>
      <c r="U387" s="46" t="str">
        <f t="shared" si="42"/>
        <v/>
      </c>
      <c r="V387" s="46" t="str">
        <f t="shared" si="42"/>
        <v/>
      </c>
    </row>
    <row r="388" spans="1:22" x14ac:dyDescent="0.2">
      <c r="A388" s="1">
        <v>603</v>
      </c>
      <c r="B388" s="1" t="s">
        <v>126</v>
      </c>
      <c r="C388" s="8">
        <v>1</v>
      </c>
      <c r="D388" s="29">
        <f>SUMIFS('2013Figures'!$J:$J,'2013Figures'!$C:$C,$A388,'2013Figures'!$H:$H,$B388,'2013Figures'!$I:$I,$C388,'2013Figures'!$E:$E,$B$1)</f>
        <v>0</v>
      </c>
      <c r="E388" s="9">
        <f>SUMIFS('2013Figures'!$J:$J,'2013Figures'!$C:$C,$A388,'2013Figures'!$H:$H,$B388,'2013Figures'!$I:$I,$C388,'2013Figures'!$B:$B,"BrokerToCy",'2013Figures'!$G:$G,"E1",'2013Figures'!$E:$E,$B$1)</f>
        <v>0</v>
      </c>
      <c r="F388" s="9">
        <f>SUMIFS('2013Figures'!$J:$J,'2013Figures'!$C:$C,$A388,'2013Figures'!$H:$H,$B388,'2013Figures'!$I:$I,$C388,'2013Figures'!$B:$B,"BrokerToCy",'2013Figures'!$G:$G,"P1",'2013Figures'!$E:$E,$B$1)</f>
        <v>0</v>
      </c>
      <c r="G388" s="9">
        <f>SUMIFS('2013Figures'!$J:$J,'2013Figures'!$C:$C,$A388,'2013Figures'!$H:$H,$B388,'2013Figures'!$I:$I,$C388,'2013Figures'!$B:$B,"CyToBroker",'2013Figures'!$G:$G,"E1",'2013Figures'!$E:$E,$B$1)</f>
        <v>0</v>
      </c>
      <c r="H388" s="9">
        <f>SUMIFS('2013Figures'!$J:$J,'2013Figures'!$C:$C,$A388,'2013Figures'!$H:$H,$B388,'2013Figures'!$I:$I,$C388,'2013Figures'!$B:$B,"CyToBroker",'2013Figures'!$G:$G,"P1",'2013Figures'!$E:$E,$B$1)</f>
        <v>0</v>
      </c>
      <c r="I388" s="30"/>
      <c r="J388" s="31">
        <v>200801</v>
      </c>
      <c r="K388" s="30"/>
      <c r="L388" s="42">
        <f>SUMIFS('2012Figures'!$J:$J,'2012Figures'!$C:$C,$A388,'2012Figures'!$H:$H,$B388,'2012Figures'!$I:$I,$C388,'2012Figures'!$E:$E,$B$1)</f>
        <v>0</v>
      </c>
      <c r="M388" s="52">
        <f>SUMIFS('2012Figures'!$J:$J,'2012Figures'!$C:$C,$A388,'2012Figures'!$H:$H,$B388,'2012Figures'!$I:$I,$C388,'2012Figures'!$B:$B,"BrokerToCy",'2012Figures'!$G:$G,"E1",'2012Figures'!$E:$E,$B$1)</f>
        <v>0</v>
      </c>
      <c r="N388" s="52">
        <f>SUMIFS('2012Figures'!$J:$J,'2012Figures'!$C:$C,$A388,'2012Figures'!$H:$H,$B388,'2012Figures'!$I:$I,$C388,'2012Figures'!$B:$B,"BrokerToCy",'2012Figures'!$G:$G,"P1",'2012Figures'!$E:$E,$B$1)</f>
        <v>0</v>
      </c>
      <c r="O388" s="52">
        <f>SUMIFS('2012Figures'!$J:$J,'2012Figures'!$C:$C,$A388,'2012Figures'!$H:$H,$B388,'2012Figures'!$I:$I,$C388,'2012Figures'!$B:$B,"CyToBroker",'2012Figures'!$G:$G,"E1",'2012Figures'!$E:$E,$B$1)</f>
        <v>0</v>
      </c>
      <c r="P388" s="52">
        <f>SUMIFS('2012Figures'!$J:$J,'2012Figures'!$C:$C,$A388,'2012Figures'!$H:$H,$B388,'2012Figures'!$I:$I,$C388,'2012Figures'!$B:$B,"CyToBroker",'2012Figures'!$G:$G,"P1",'2012Figures'!$E:$E,$B$1)</f>
        <v>0</v>
      </c>
      <c r="Q388" s="30"/>
      <c r="R388" s="46" t="str">
        <f t="shared" si="42"/>
        <v/>
      </c>
      <c r="S388" s="46" t="str">
        <f t="shared" si="42"/>
        <v/>
      </c>
      <c r="T388" s="46" t="str">
        <f t="shared" si="42"/>
        <v/>
      </c>
      <c r="U388" s="46" t="str">
        <f t="shared" si="42"/>
        <v/>
      </c>
      <c r="V388" s="46" t="str">
        <f t="shared" si="42"/>
        <v/>
      </c>
    </row>
    <row r="389" spans="1:22" x14ac:dyDescent="0.2">
      <c r="A389" s="1">
        <v>603</v>
      </c>
      <c r="B389" s="1" t="s">
        <v>126</v>
      </c>
      <c r="D389" s="29">
        <f>SUMIFS('2013Figures'!$J:$J,'2013Figures'!$C:$C,$A389,'2013Figures'!$I:$I,"",'2013Figures'!$E:$E,$B$1)</f>
        <v>0</v>
      </c>
      <c r="E389" s="9">
        <f>SUMIFS('2013Figures'!$J:$J,'2013Figures'!$C:$C,$A389,'2013Figures'!$I:$I,"",'2013Figures'!$B:$B,"BrokerToCy",'2013Figures'!$G:$G,"E1",'2013Figures'!$E:$E,$B$1)</f>
        <v>0</v>
      </c>
      <c r="F389" s="9">
        <f>SUMIFS('2013Figures'!$J:$J,'2013Figures'!$C:$C,$A389,'2013Figures'!$I:$I,"",'2013Figures'!$B:$B,"BrokerToCy",'2013Figures'!$G:$G,"P1",'2013Figures'!$E:$E,$B$1)</f>
        <v>0</v>
      </c>
      <c r="G389" s="9">
        <f>SUMIFS('2013Figures'!$J:$J,'2013Figures'!$C:$C,$A389,'2013Figures'!$I:$I,"",'2013Figures'!$B:$B,"CyToBroker",'2013Figures'!$G:$G,"E1",'2013Figures'!$E:$E,$B$1)</f>
        <v>0</v>
      </c>
      <c r="H389" s="9">
        <f>SUMIFS('2013Figures'!$J:$J,'2013Figures'!$C:$C,$A389,'2013Figures'!$I:$I,"",'2013Figures'!$B:$B,"CyToBroker",'2013Figures'!$G:$G,"P1",'2013Figures'!$E:$E,$B$1)</f>
        <v>0</v>
      </c>
      <c r="J389" s="8" t="s">
        <v>131</v>
      </c>
      <c r="L389" s="42">
        <f>SUMIFS('2012Figures'!$J:$J,'2012Figures'!$C:$C,$A389,'2012Figures'!$I:$I,"",'2012Figures'!$E:$E,$B$1)</f>
        <v>0</v>
      </c>
      <c r="M389" s="52">
        <f>SUMIFS('2012Figures'!$J:$J,'2012Figures'!$C:$C,$A389,'2012Figures'!$I:$I,"",'2012Figures'!$B:$B,"BrokerToCy",'2012Figures'!$G:$G,"E1",'2012Figures'!$E:$E,$B$1)</f>
        <v>0</v>
      </c>
      <c r="N389" s="52">
        <f>SUMIFS('2012Figures'!$J:$J,'2012Figures'!$C:$C,$A389,'2012Figures'!$I:$I,"",'2012Figures'!$B:$B,"BrokerToCy",'2012Figures'!$G:$G,"P1",'2012Figures'!$E:$E,$B$1)</f>
        <v>0</v>
      </c>
      <c r="O389" s="52">
        <f>SUMIFS('2012Figures'!$J:$J,'2012Figures'!$C:$C,$A389,'2012Figures'!$I:$I,"",'2012Figures'!$B:$B,"CyToBroker",'2012Figures'!$G:$G,"E1",'2012Figures'!$E:$E,$B$1)</f>
        <v>0</v>
      </c>
      <c r="P389" s="52">
        <f>SUMIFS('2012Figures'!$J:$J,'2012Figures'!$C:$C,$A389,'2012Figures'!$I:$I,"",'2012Figures'!$B:$B,"CyToBroker",'2012Figures'!$G:$G,"P1",'2012Figures'!$E:$E,$B$1)</f>
        <v>0</v>
      </c>
      <c r="R389" s="46" t="str">
        <f t="shared" si="42"/>
        <v/>
      </c>
      <c r="S389" s="46" t="str">
        <f t="shared" si="42"/>
        <v/>
      </c>
      <c r="T389" s="46" t="str">
        <f t="shared" si="42"/>
        <v/>
      </c>
      <c r="U389" s="46" t="str">
        <f t="shared" si="42"/>
        <v/>
      </c>
      <c r="V389" s="46" t="str">
        <f t="shared" si="42"/>
        <v/>
      </c>
    </row>
    <row r="390" spans="1:22" x14ac:dyDescent="0.2">
      <c r="A390" s="21"/>
      <c r="B390" s="21" t="s">
        <v>92</v>
      </c>
      <c r="C390" s="22"/>
      <c r="D390" s="23">
        <f>SUM(E390:H390)</f>
        <v>0</v>
      </c>
      <c r="E390" s="23">
        <f>SUM(E387:E389)</f>
        <v>0</v>
      </c>
      <c r="F390" s="23">
        <f>SUM(F387:F389)</f>
        <v>0</v>
      </c>
      <c r="G390" s="23">
        <f>SUM(G387:G389)</f>
        <v>0</v>
      </c>
      <c r="H390" s="23">
        <f>SUM(H387:H389)</f>
        <v>0</v>
      </c>
      <c r="I390" s="21"/>
      <c r="J390" s="22"/>
      <c r="K390" s="21"/>
      <c r="L390" s="43">
        <f>SUM(M390:P390)</f>
        <v>0</v>
      </c>
      <c r="M390" s="43">
        <f>SUM(M387:M389)</f>
        <v>0</v>
      </c>
      <c r="N390" s="43">
        <f>SUM(N387:N389)</f>
        <v>0</v>
      </c>
      <c r="O390" s="43">
        <f>SUM(O387:O389)</f>
        <v>0</v>
      </c>
      <c r="P390" s="43">
        <f>SUM(P387:P389)</f>
        <v>0</v>
      </c>
      <c r="Q390" s="21"/>
      <c r="R390" s="21"/>
      <c r="S390" s="21"/>
      <c r="T390" s="21"/>
      <c r="U390" s="21"/>
      <c r="V390" s="21"/>
    </row>
    <row r="391" spans="1:22" x14ac:dyDescent="0.2">
      <c r="A391" s="28">
        <v>604</v>
      </c>
      <c r="B391" s="28" t="s">
        <v>127</v>
      </c>
      <c r="C391" s="17" t="s">
        <v>88</v>
      </c>
      <c r="D391" s="18">
        <f>SUMIFS('2013Figures'!$J:$J,'2013Figures'!$C:$C,$A391,'2013Figures'!$E:$E,$B$1)</f>
        <v>0</v>
      </c>
      <c r="E391" s="18">
        <f>SUMIFS('2013Figures'!$J:$J,'2013Figures'!$C:$C,$A391,'2013Figures'!$B:$B,"BrokerToCy",'2013Figures'!$G:$G,"E1",'2013Figures'!$E:$E,$B$1)</f>
        <v>0</v>
      </c>
      <c r="F391" s="18">
        <f>SUMIFS('2013Figures'!$J:$J,'2013Figures'!$C:$C,$A391,'2013Figures'!$B:$B,"BrokerToCy",'2013Figures'!$G:$G,"P1",'2013Figures'!$E:$E,$B$1)</f>
        <v>0</v>
      </c>
      <c r="G391" s="18">
        <f>SUMIFS('2013Figures'!$J:$J,'2013Figures'!$C:$C,$A391,'2013Figures'!$B:$B,"CyToBroker",'2013Figures'!$G:$G,"E1",'2013Figures'!$E:$E,$B$1)</f>
        <v>0</v>
      </c>
      <c r="H391" s="18">
        <f>SUMIFS('2013Figures'!$J:$J,'2013Figures'!$C:$C,$A391,'2013Figures'!$B:$B,"CyToBroker",'2013Figures'!$G:$G,"P1",'2013Figures'!$E:$E,$B$1)</f>
        <v>0</v>
      </c>
      <c r="I391" s="28"/>
      <c r="J391" s="17"/>
      <c r="K391" s="28"/>
      <c r="L391" s="50">
        <f>SUMIFS('2012Figures'!$J:$J,'2012Figures'!$C:$C,$A391,'2012Figures'!$E:$E,$B$1)</f>
        <v>0</v>
      </c>
      <c r="M391" s="50">
        <f>SUMIFS('2012Figures'!$J:$J,'2012Figures'!$C:$C,$A391,'2012Figures'!$B:$B,"BrokerToCy",'2012Figures'!$G:$G,"E1",'2012Figures'!$E:$E,$B$1)</f>
        <v>0</v>
      </c>
      <c r="N391" s="50">
        <f>SUMIFS('2012Figures'!$J:$J,'2012Figures'!$C:$C,$A391,'2012Figures'!$B:$B,"BrokerToCy",'2012Figures'!$G:$G,"P1",'2012Figures'!$E:$E,$B$1)</f>
        <v>0</v>
      </c>
      <c r="O391" s="50">
        <f>SUMIFS('2012Figures'!$J:$J,'2012Figures'!$C:$C,$A391,'2012Figures'!$B:$B,"CyToBroker",'2012Figures'!$G:$G,"E1",'2012Figures'!$E:$E,$B$1)</f>
        <v>0</v>
      </c>
      <c r="P391" s="50">
        <f>SUMIFS('2012Figures'!$J:$J,'2012Figures'!$C:$C,$A391,'2012Figures'!$B:$B,"CyToBroker",'2012Figures'!$G:$G,"P1",'2012Figures'!$E:$E,$B$1)</f>
        <v>0</v>
      </c>
      <c r="Q391" s="28"/>
      <c r="R391" s="46" t="str">
        <f t="shared" ref="R391:V434" si="43">IF(L391=0,"",ROUND(D391/L391-1,2))</f>
        <v/>
      </c>
      <c r="S391" s="46" t="str">
        <f t="shared" si="43"/>
        <v/>
      </c>
      <c r="T391" s="46" t="str">
        <f t="shared" si="43"/>
        <v/>
      </c>
      <c r="U391" s="46" t="str">
        <f t="shared" si="43"/>
        <v/>
      </c>
      <c r="V391" s="46" t="str">
        <f t="shared" si="43"/>
        <v/>
      </c>
    </row>
    <row r="392" spans="1:22" x14ac:dyDescent="0.2">
      <c r="A392" s="1">
        <v>604</v>
      </c>
      <c r="B392" s="1" t="s">
        <v>127</v>
      </c>
      <c r="D392" s="29">
        <f>SUMIFS('2013Figures'!$J:$J,'2013Figures'!$C:$C,$A392,'2013Figures'!$I:$I,"",'2013Figures'!$E:$E,$B$1)</f>
        <v>0</v>
      </c>
      <c r="E392" s="9">
        <f>SUMIFS('2013Figures'!$J:$J,'2013Figures'!$C:$C,$A392,'2013Figures'!$I:$I,"",'2013Figures'!$B:$B,"BrokerToCy",'2013Figures'!$G:$G,"E1",'2013Figures'!$E:$E,$B$1)</f>
        <v>0</v>
      </c>
      <c r="F392" s="9">
        <f>SUMIFS('2013Figures'!$J:$J,'2013Figures'!$C:$C,$A392,'2013Figures'!$I:$I,"",'2013Figures'!$B:$B,"BrokerToCy",'2013Figures'!$G:$G,"P1",'2013Figures'!$E:$E,$B$1)</f>
        <v>0</v>
      </c>
      <c r="G392" s="9">
        <f>SUMIFS('2013Figures'!$J:$J,'2013Figures'!$C:$C,$A392,'2013Figures'!$I:$I,"",'2013Figures'!$B:$B,"CyToBroker",'2013Figures'!$G:$G,"E1",'2013Figures'!$E:$E,$B$1)</f>
        <v>0</v>
      </c>
      <c r="H392" s="9">
        <f>SUMIFS('2013Figures'!$J:$J,'2013Figures'!$C:$C,$A392,'2013Figures'!$I:$I,"",'2013Figures'!$B:$B,"CyToBroker",'2013Figures'!$G:$G,"P1",'2013Figures'!$E:$E,$B$1)</f>
        <v>0</v>
      </c>
      <c r="J392" s="8" t="s">
        <v>131</v>
      </c>
      <c r="L392" s="42">
        <f>SUMIFS('2012Figures'!$J:$J,'2012Figures'!$C:$C,$A392,'2012Figures'!$I:$I,"",'2012Figures'!$E:$E,$B$1)</f>
        <v>0</v>
      </c>
      <c r="M392" s="52">
        <f>SUMIFS('2012Figures'!$J:$J,'2012Figures'!$C:$C,$A392,'2012Figures'!$I:$I,"",'2012Figures'!$B:$B,"BrokerToCy",'2012Figures'!$G:$G,"E1",'2012Figures'!$E:$E,$B$1)</f>
        <v>0</v>
      </c>
      <c r="N392" s="52">
        <f>SUMIFS('2012Figures'!$J:$J,'2012Figures'!$C:$C,$A392,'2012Figures'!$I:$I,"",'2012Figures'!$B:$B,"BrokerToCy",'2012Figures'!$G:$G,"P1",'2012Figures'!$E:$E,$B$1)</f>
        <v>0</v>
      </c>
      <c r="O392" s="52">
        <f>SUMIFS('2012Figures'!$J:$J,'2012Figures'!$C:$C,$A392,'2012Figures'!$I:$I,"",'2012Figures'!$B:$B,"CyToBroker",'2012Figures'!$G:$G,"E1",'2012Figures'!$E:$E,$B$1)</f>
        <v>0</v>
      </c>
      <c r="P392" s="52">
        <f>SUMIFS('2012Figures'!$J:$J,'2012Figures'!$C:$C,$A392,'2012Figures'!$I:$I,"",'2012Figures'!$B:$B,"CyToBroker",'2012Figures'!$G:$G,"P1",'2012Figures'!$E:$E,$B$1)</f>
        <v>0</v>
      </c>
      <c r="R392" s="46" t="str">
        <f t="shared" si="43"/>
        <v/>
      </c>
      <c r="S392" s="46" t="str">
        <f t="shared" si="43"/>
        <v/>
      </c>
      <c r="T392" s="46" t="str">
        <f t="shared" si="43"/>
        <v/>
      </c>
      <c r="U392" s="46" t="str">
        <f t="shared" si="43"/>
        <v/>
      </c>
      <c r="V392" s="46" t="str">
        <f t="shared" si="43"/>
        <v/>
      </c>
    </row>
    <row r="393" spans="1:22" x14ac:dyDescent="0.2">
      <c r="A393" s="21"/>
      <c r="B393" s="21" t="s">
        <v>92</v>
      </c>
      <c r="C393" s="22"/>
      <c r="D393" s="23">
        <f>SUM(E393:H393)</f>
        <v>0</v>
      </c>
      <c r="E393" s="23">
        <f>SUM(E392:E392)</f>
        <v>0</v>
      </c>
      <c r="F393" s="23">
        <f>SUM(F392:F392)</f>
        <v>0</v>
      </c>
      <c r="G393" s="23">
        <f>SUM(G392:G392)</f>
        <v>0</v>
      </c>
      <c r="H393" s="23">
        <f>SUM(H392:H392)</f>
        <v>0</v>
      </c>
      <c r="I393" s="21"/>
      <c r="J393" s="22"/>
      <c r="K393" s="21"/>
      <c r="L393" s="43">
        <f>SUM(M393:P393)</f>
        <v>0</v>
      </c>
      <c r="M393" s="43">
        <f>SUM(M392:M392)</f>
        <v>0</v>
      </c>
      <c r="N393" s="43">
        <f>SUM(N392:N392)</f>
        <v>0</v>
      </c>
      <c r="O393" s="43">
        <f>SUM(O392:O392)</f>
        <v>0</v>
      </c>
      <c r="P393" s="43">
        <f>SUM(P392:P392)</f>
        <v>0</v>
      </c>
      <c r="Q393" s="21"/>
      <c r="R393" s="21"/>
      <c r="S393" s="21"/>
      <c r="T393" s="21"/>
      <c r="U393" s="21"/>
      <c r="V393" s="21"/>
    </row>
    <row r="394" spans="1:22" x14ac:dyDescent="0.2">
      <c r="A394" s="28">
        <v>701</v>
      </c>
      <c r="B394" s="28" t="s">
        <v>128</v>
      </c>
      <c r="C394" s="17" t="s">
        <v>88</v>
      </c>
      <c r="D394" s="18">
        <f>SUMIFS('2013Figures'!$J:$J,'2013Figures'!$C:$C,$A394,'2013Figures'!$E:$E,$B$1)</f>
        <v>0</v>
      </c>
      <c r="E394" s="18">
        <f>SUMIFS('2013Figures'!$J:$J,'2013Figures'!$C:$C,$A394,'2013Figures'!$B:$B,"BrokerToCy",'2013Figures'!$G:$G,"E1",'2013Figures'!$E:$E,$B$1)</f>
        <v>0</v>
      </c>
      <c r="F394" s="18">
        <f>SUMIFS('2013Figures'!$J:$J,'2013Figures'!$C:$C,$A394,'2013Figures'!$B:$B,"BrokerToCy",'2013Figures'!$G:$G,"P1",'2013Figures'!$E:$E,$B$1)</f>
        <v>0</v>
      </c>
      <c r="G394" s="18">
        <f>SUMIFS('2013Figures'!$J:$J,'2013Figures'!$C:$C,$A394,'2013Figures'!$B:$B,"CyToBroker",'2013Figures'!$G:$G,"E1",'2013Figures'!$E:$E,$B$1)</f>
        <v>0</v>
      </c>
      <c r="H394" s="18">
        <f>SUMIFS('2013Figures'!$J:$J,'2013Figures'!$C:$C,$A394,'2013Figures'!$B:$B,"CyToBroker",'2013Figures'!$G:$G,"P1",'2013Figures'!$E:$E,$B$1)</f>
        <v>0</v>
      </c>
      <c r="I394" s="28"/>
      <c r="J394" s="17"/>
      <c r="K394" s="28"/>
      <c r="L394" s="50">
        <f>SUMIFS('2012Figures'!$J:$J,'2012Figures'!$C:$C,$A394,'2012Figures'!$E:$E,$B$1)</f>
        <v>0</v>
      </c>
      <c r="M394" s="50">
        <f>SUMIFS('2012Figures'!$J:$J,'2012Figures'!$C:$C,$A394,'2012Figures'!$B:$B,"BrokerToCy",'2012Figures'!$G:$G,"E1",'2012Figures'!$E:$E,$B$1)</f>
        <v>0</v>
      </c>
      <c r="N394" s="50">
        <f>SUMIFS('2012Figures'!$J:$J,'2012Figures'!$C:$C,$A394,'2012Figures'!$B:$B,"BrokerToCy",'2012Figures'!$G:$G,"P1",'2012Figures'!$E:$E,$B$1)</f>
        <v>0</v>
      </c>
      <c r="O394" s="50">
        <f>SUMIFS('2012Figures'!$J:$J,'2012Figures'!$C:$C,$A394,'2012Figures'!$B:$B,"CyToBroker",'2012Figures'!$G:$G,"E1",'2012Figures'!$E:$E,$B$1)</f>
        <v>0</v>
      </c>
      <c r="P394" s="50">
        <f>SUMIFS('2012Figures'!$J:$J,'2012Figures'!$C:$C,$A394,'2012Figures'!$B:$B,"CyToBroker",'2012Figures'!$G:$G,"P1",'2012Figures'!$E:$E,$B$1)</f>
        <v>0</v>
      </c>
      <c r="Q394" s="28"/>
      <c r="R394" s="46" t="str">
        <f t="shared" ref="R394:V437" si="44">IF(L394=0,"",ROUND(D394/L394-1,2))</f>
        <v/>
      </c>
      <c r="S394" s="46" t="str">
        <f t="shared" si="44"/>
        <v/>
      </c>
      <c r="T394" s="46" t="str">
        <f t="shared" si="44"/>
        <v/>
      </c>
      <c r="U394" s="46" t="str">
        <f t="shared" si="44"/>
        <v/>
      </c>
      <c r="V394" s="46" t="str">
        <f t="shared" si="44"/>
        <v/>
      </c>
    </row>
    <row r="395" spans="1:22" x14ac:dyDescent="0.2">
      <c r="A395" s="1">
        <v>701</v>
      </c>
      <c r="B395" s="1" t="s">
        <v>128</v>
      </c>
      <c r="C395" s="8">
        <v>2</v>
      </c>
      <c r="D395" s="29">
        <f>SUMIFS('2013Figures'!$J:$J,'2013Figures'!$C:$C,$A395,'2013Figures'!$H:$H,$B395,'2013Figures'!$I:$I,$C395,'2013Figures'!$E:$E,$B$1)</f>
        <v>0</v>
      </c>
      <c r="E395" s="9">
        <f>SUMIFS('2013Figures'!$J:$J,'2013Figures'!$C:$C,$A395,'2013Figures'!$H:$H,$B395,'2013Figures'!$I:$I,$C395,'2013Figures'!$B:$B,"BrokerToCy",'2013Figures'!$G:$G,"E1",'2013Figures'!$E:$E,$B$1)</f>
        <v>0</v>
      </c>
      <c r="F395" s="9">
        <f>SUMIFS('2013Figures'!$J:$J,'2013Figures'!$C:$C,$A395,'2013Figures'!$H:$H,$B395,'2013Figures'!$I:$I,$C395,'2013Figures'!$B:$B,"BrokerToCy",'2013Figures'!$G:$G,"P1",'2013Figures'!$E:$E,$B$1)</f>
        <v>0</v>
      </c>
      <c r="G395" s="9">
        <f>SUMIFS('2013Figures'!$J:$J,'2013Figures'!$C:$C,$A395,'2013Figures'!$H:$H,$B395,'2013Figures'!$I:$I,$C395,'2013Figures'!$B:$B,"CyToBroker",'2013Figures'!$G:$G,"E1",'2013Figures'!$E:$E,$B$1)</f>
        <v>0</v>
      </c>
      <c r="H395" s="9">
        <f>SUMIFS('2013Figures'!$J:$J,'2013Figures'!$C:$C,$A395,'2013Figures'!$H:$H,$B395,'2013Figures'!$I:$I,$C395,'2013Figures'!$B:$B,"CyToBroker",'2013Figures'!$G:$G,"P1",'2013Figures'!$E:$E,$B$1)</f>
        <v>0</v>
      </c>
      <c r="I395" s="30"/>
      <c r="J395" s="31">
        <v>201501</v>
      </c>
      <c r="K395" s="30"/>
      <c r="L395" s="42">
        <f>SUMIFS('2012Figures'!$J:$J,'2012Figures'!$C:$C,$A395,'2012Figures'!$H:$H,$B395,'2012Figures'!$I:$I,$C395,'2012Figures'!$E:$E,$B$1)</f>
        <v>0</v>
      </c>
      <c r="M395" s="52">
        <f>SUMIFS('2012Figures'!$J:$J,'2012Figures'!$C:$C,$A395,'2012Figures'!$H:$H,$B395,'2012Figures'!$I:$I,$C395,'2012Figures'!$B:$B,"BrokerToCy",'2012Figures'!$G:$G,"E1",'2012Figures'!$E:$E,$B$1)</f>
        <v>0</v>
      </c>
      <c r="N395" s="52">
        <f>SUMIFS('2012Figures'!$J:$J,'2012Figures'!$C:$C,$A395,'2012Figures'!$H:$H,$B395,'2012Figures'!$I:$I,$C395,'2012Figures'!$B:$B,"BrokerToCy",'2012Figures'!$G:$G,"P1",'2012Figures'!$E:$E,$B$1)</f>
        <v>0</v>
      </c>
      <c r="O395" s="52">
        <f>SUMIFS('2012Figures'!$J:$J,'2012Figures'!$C:$C,$A395,'2012Figures'!$H:$H,$B395,'2012Figures'!$I:$I,$C395,'2012Figures'!$B:$B,"CyToBroker",'2012Figures'!$G:$G,"E1",'2012Figures'!$E:$E,$B$1)</f>
        <v>0</v>
      </c>
      <c r="P395" s="52">
        <f>SUMIFS('2012Figures'!$J:$J,'2012Figures'!$C:$C,$A395,'2012Figures'!$H:$H,$B395,'2012Figures'!$I:$I,$C395,'2012Figures'!$B:$B,"CyToBroker",'2012Figures'!$G:$G,"P1",'2012Figures'!$E:$E,$B$1)</f>
        <v>0</v>
      </c>
      <c r="Q395" s="30"/>
      <c r="R395" s="46" t="str">
        <f t="shared" si="44"/>
        <v/>
      </c>
      <c r="S395" s="46" t="str">
        <f t="shared" si="44"/>
        <v/>
      </c>
      <c r="T395" s="46" t="str">
        <f t="shared" si="44"/>
        <v/>
      </c>
      <c r="U395" s="46" t="str">
        <f t="shared" si="44"/>
        <v/>
      </c>
      <c r="V395" s="46" t="str">
        <f t="shared" si="44"/>
        <v/>
      </c>
    </row>
    <row r="396" spans="1:22" x14ac:dyDescent="0.2">
      <c r="A396" s="1">
        <v>701</v>
      </c>
      <c r="B396" s="1" t="s">
        <v>128</v>
      </c>
      <c r="C396" s="8">
        <v>1</v>
      </c>
      <c r="D396" s="29">
        <f>SUMIFS('2013Figures'!$J:$J,'2013Figures'!$C:$C,$A396,'2013Figures'!$H:$H,$B396,'2013Figures'!$I:$I,$C396,'2013Figures'!$E:$E,$B$1)</f>
        <v>0</v>
      </c>
      <c r="E396" s="9">
        <f>SUMIFS('2013Figures'!$J:$J,'2013Figures'!$C:$C,$A396,'2013Figures'!$H:$H,$B396,'2013Figures'!$I:$I,$C396,'2013Figures'!$B:$B,"BrokerToCy",'2013Figures'!$G:$G,"E1",'2013Figures'!$E:$E,$B$1)</f>
        <v>0</v>
      </c>
      <c r="F396" s="9">
        <f>SUMIFS('2013Figures'!$J:$J,'2013Figures'!$C:$C,$A396,'2013Figures'!$H:$H,$B396,'2013Figures'!$I:$I,$C396,'2013Figures'!$B:$B,"BrokerToCy",'2013Figures'!$G:$G,"P1",'2013Figures'!$E:$E,$B$1)</f>
        <v>0</v>
      </c>
      <c r="G396" s="9">
        <f>SUMIFS('2013Figures'!$J:$J,'2013Figures'!$C:$C,$A396,'2013Figures'!$H:$H,$B396,'2013Figures'!$I:$I,$C396,'2013Figures'!$B:$B,"CyToBroker",'2013Figures'!$G:$G,"E1",'2013Figures'!$E:$E,$B$1)</f>
        <v>0</v>
      </c>
      <c r="H396" s="9">
        <f>SUMIFS('2013Figures'!$J:$J,'2013Figures'!$C:$C,$A396,'2013Figures'!$H:$H,$B396,'2013Figures'!$I:$I,$C396,'2013Figures'!$B:$B,"CyToBroker",'2013Figures'!$G:$G,"P1",'2013Figures'!$E:$E,$B$1)</f>
        <v>0</v>
      </c>
      <c r="I396" s="30"/>
      <c r="J396" s="31">
        <v>200801</v>
      </c>
      <c r="K396" s="30"/>
      <c r="L396" s="42">
        <f>SUMIFS('2012Figures'!$J:$J,'2012Figures'!$C:$C,$A396,'2012Figures'!$H:$H,$B396,'2012Figures'!$I:$I,$C396,'2012Figures'!$E:$E,$B$1)</f>
        <v>0</v>
      </c>
      <c r="M396" s="52">
        <f>SUMIFS('2012Figures'!$J:$J,'2012Figures'!$C:$C,$A396,'2012Figures'!$H:$H,$B396,'2012Figures'!$I:$I,$C396,'2012Figures'!$B:$B,"BrokerToCy",'2012Figures'!$G:$G,"E1",'2012Figures'!$E:$E,$B$1)</f>
        <v>0</v>
      </c>
      <c r="N396" s="52">
        <f>SUMIFS('2012Figures'!$J:$J,'2012Figures'!$C:$C,$A396,'2012Figures'!$H:$H,$B396,'2012Figures'!$I:$I,$C396,'2012Figures'!$B:$B,"BrokerToCy",'2012Figures'!$G:$G,"P1",'2012Figures'!$E:$E,$B$1)</f>
        <v>0</v>
      </c>
      <c r="O396" s="52">
        <f>SUMIFS('2012Figures'!$J:$J,'2012Figures'!$C:$C,$A396,'2012Figures'!$H:$H,$B396,'2012Figures'!$I:$I,$C396,'2012Figures'!$B:$B,"CyToBroker",'2012Figures'!$G:$G,"E1",'2012Figures'!$E:$E,$B$1)</f>
        <v>0</v>
      </c>
      <c r="P396" s="52">
        <f>SUMIFS('2012Figures'!$J:$J,'2012Figures'!$C:$C,$A396,'2012Figures'!$H:$H,$B396,'2012Figures'!$I:$I,$C396,'2012Figures'!$B:$B,"CyToBroker",'2012Figures'!$G:$G,"P1",'2012Figures'!$E:$E,$B$1)</f>
        <v>0</v>
      </c>
      <c r="Q396" s="30"/>
      <c r="R396" s="46" t="str">
        <f t="shared" si="44"/>
        <v/>
      </c>
      <c r="S396" s="46" t="str">
        <f t="shared" si="44"/>
        <v/>
      </c>
      <c r="T396" s="46" t="str">
        <f t="shared" si="44"/>
        <v/>
      </c>
      <c r="U396" s="46" t="str">
        <f t="shared" si="44"/>
        <v/>
      </c>
      <c r="V396" s="46" t="str">
        <f t="shared" si="44"/>
        <v/>
      </c>
    </row>
    <row r="397" spans="1:22" x14ac:dyDescent="0.2">
      <c r="A397" s="1">
        <v>701</v>
      </c>
      <c r="B397" s="1" t="s">
        <v>128</v>
      </c>
      <c r="D397" s="29">
        <f>SUMIFS('2013Figures'!$J:$J,'2013Figures'!$C:$C,$A397,'2013Figures'!$I:$I,"",'2013Figures'!$E:$E,$B$1)</f>
        <v>0</v>
      </c>
      <c r="E397" s="9">
        <f>SUMIFS('2013Figures'!$J:$J,'2013Figures'!$C:$C,$A397,'2013Figures'!$I:$I,"",'2013Figures'!$B:$B,"BrokerToCy",'2013Figures'!$G:$G,"E1",'2013Figures'!$E:$E,$B$1)</f>
        <v>0</v>
      </c>
      <c r="F397" s="9">
        <f>SUMIFS('2013Figures'!$J:$J,'2013Figures'!$C:$C,$A397,'2013Figures'!$I:$I,"",'2013Figures'!$B:$B,"BrokerToCy",'2013Figures'!$G:$G,"P1",'2013Figures'!$E:$E,$B$1)</f>
        <v>0</v>
      </c>
      <c r="G397" s="9">
        <f>SUMIFS('2013Figures'!$J:$J,'2013Figures'!$C:$C,$A397,'2013Figures'!$I:$I,"",'2013Figures'!$B:$B,"CyToBroker",'2013Figures'!$G:$G,"E1",'2013Figures'!$E:$E,$B$1)</f>
        <v>0</v>
      </c>
      <c r="H397" s="9">
        <f>SUMIFS('2013Figures'!$J:$J,'2013Figures'!$C:$C,$A397,'2013Figures'!$I:$I,"",'2013Figures'!$B:$B,"CyToBroker",'2013Figures'!$G:$G,"P1",'2013Figures'!$E:$E,$B$1)</f>
        <v>0</v>
      </c>
      <c r="J397" s="8" t="s">
        <v>131</v>
      </c>
      <c r="L397" s="42">
        <f>SUMIFS('2012Figures'!$J:$J,'2012Figures'!$C:$C,$A397,'2012Figures'!$I:$I,"",'2012Figures'!$E:$E,$B$1)</f>
        <v>0</v>
      </c>
      <c r="M397" s="52">
        <f>SUMIFS('2012Figures'!$J:$J,'2012Figures'!$C:$C,$A397,'2012Figures'!$I:$I,"",'2012Figures'!$B:$B,"BrokerToCy",'2012Figures'!$G:$G,"E1",'2012Figures'!$E:$E,$B$1)</f>
        <v>0</v>
      </c>
      <c r="N397" s="52">
        <f>SUMIFS('2012Figures'!$J:$J,'2012Figures'!$C:$C,$A397,'2012Figures'!$I:$I,"",'2012Figures'!$B:$B,"BrokerToCy",'2012Figures'!$G:$G,"P1",'2012Figures'!$E:$E,$B$1)</f>
        <v>0</v>
      </c>
      <c r="O397" s="52">
        <f>SUMIFS('2012Figures'!$J:$J,'2012Figures'!$C:$C,$A397,'2012Figures'!$I:$I,"",'2012Figures'!$B:$B,"CyToBroker",'2012Figures'!$G:$G,"E1",'2012Figures'!$E:$E,$B$1)</f>
        <v>0</v>
      </c>
      <c r="P397" s="52">
        <f>SUMIFS('2012Figures'!$J:$J,'2012Figures'!$C:$C,$A397,'2012Figures'!$I:$I,"",'2012Figures'!$B:$B,"CyToBroker",'2012Figures'!$G:$G,"P1",'2012Figures'!$E:$E,$B$1)</f>
        <v>0</v>
      </c>
      <c r="R397" s="46" t="str">
        <f t="shared" si="44"/>
        <v/>
      </c>
      <c r="S397" s="46" t="str">
        <f t="shared" si="44"/>
        <v/>
      </c>
      <c r="T397" s="46" t="str">
        <f t="shared" si="44"/>
        <v/>
      </c>
      <c r="U397" s="46" t="str">
        <f t="shared" si="44"/>
        <v/>
      </c>
      <c r="V397" s="46" t="str">
        <f t="shared" si="44"/>
        <v/>
      </c>
    </row>
    <row r="398" spans="1:22" x14ac:dyDescent="0.2">
      <c r="A398" s="21"/>
      <c r="B398" s="21" t="s">
        <v>92</v>
      </c>
      <c r="C398" s="22"/>
      <c r="D398" s="23">
        <f>SUM(E398:H398)</f>
        <v>0</v>
      </c>
      <c r="E398" s="23">
        <f>SUM(E395:E397)</f>
        <v>0</v>
      </c>
      <c r="F398" s="23">
        <f>SUM(F395:F397)</f>
        <v>0</v>
      </c>
      <c r="G398" s="23">
        <f>SUM(G395:G397)</f>
        <v>0</v>
      </c>
      <c r="H398" s="23">
        <f>SUM(H395:H397)</f>
        <v>0</v>
      </c>
      <c r="I398" s="21"/>
      <c r="J398" s="22"/>
      <c r="K398" s="21"/>
      <c r="L398" s="43">
        <f>SUM(M398:P398)</f>
        <v>0</v>
      </c>
      <c r="M398" s="43">
        <f>SUM(M395:M397)</f>
        <v>0</v>
      </c>
      <c r="N398" s="43">
        <f>SUM(N395:N397)</f>
        <v>0</v>
      </c>
      <c r="O398" s="43">
        <f>SUM(O395:O397)</f>
        <v>0</v>
      </c>
      <c r="P398" s="43">
        <f>SUM(P395:P397)</f>
        <v>0</v>
      </c>
      <c r="Q398" s="21"/>
      <c r="R398" s="21"/>
      <c r="S398" s="21"/>
      <c r="T398" s="21"/>
      <c r="U398" s="21"/>
      <c r="V398" s="21"/>
    </row>
    <row r="399" spans="1:22" x14ac:dyDescent="0.2">
      <c r="A399" s="28">
        <v>9103</v>
      </c>
      <c r="B399" s="28" t="s">
        <v>129</v>
      </c>
      <c r="C399" s="17" t="s">
        <v>88</v>
      </c>
      <c r="D399" s="18">
        <f>SUMIFS('2013Figures'!$J:$J,'2013Figures'!$C:$C,$A399,'2013Figures'!$E:$E,$B$1)</f>
        <v>0</v>
      </c>
      <c r="E399" s="18">
        <f>SUMIFS('2013Figures'!$J:$J,'2013Figures'!$C:$C,$A399,'2013Figures'!$B:$B,"BrokerToCy",'2013Figures'!$G:$G,"E1",'2013Figures'!$E:$E,$B$1)</f>
        <v>0</v>
      </c>
      <c r="F399" s="18">
        <f>SUMIFS('2013Figures'!$J:$J,'2013Figures'!$C:$C,$A399,'2013Figures'!$B:$B,"BrokerToCy",'2013Figures'!$G:$G,"P1",'2013Figures'!$E:$E,$B$1)</f>
        <v>0</v>
      </c>
      <c r="G399" s="18">
        <f>SUMIFS('2013Figures'!$J:$J,'2013Figures'!$C:$C,$A399,'2013Figures'!$B:$B,"CyToBroker",'2013Figures'!$G:$G,"E1",'2013Figures'!$E:$E,$B$1)</f>
        <v>0</v>
      </c>
      <c r="H399" s="18">
        <f>SUMIFS('2013Figures'!$J:$J,'2013Figures'!$C:$C,$A399,'2013Figures'!$B:$B,"CyToBroker",'2013Figures'!$G:$G,"P1",'2013Figures'!$E:$E,$B$1)</f>
        <v>0</v>
      </c>
      <c r="I399" s="28"/>
      <c r="J399" s="17"/>
      <c r="K399" s="28"/>
      <c r="L399" s="50">
        <f>SUMIFS('2012Figures'!$J:$J,'2012Figures'!$C:$C,$A399,'2012Figures'!$E:$E,$B$1)</f>
        <v>0</v>
      </c>
      <c r="M399" s="50">
        <f>SUMIFS('2012Figures'!$J:$J,'2012Figures'!$C:$C,$A399,'2012Figures'!$B:$B,"BrokerToCy",'2012Figures'!$G:$G,"E1",'2012Figures'!$E:$E,$B$1)</f>
        <v>0</v>
      </c>
      <c r="N399" s="50">
        <f>SUMIFS('2012Figures'!$J:$J,'2012Figures'!$C:$C,$A399,'2012Figures'!$B:$B,"BrokerToCy",'2012Figures'!$G:$G,"P1",'2012Figures'!$E:$E,$B$1)</f>
        <v>0</v>
      </c>
      <c r="O399" s="50">
        <f>SUMIFS('2012Figures'!$J:$J,'2012Figures'!$C:$C,$A399,'2012Figures'!$B:$B,"CyToBroker",'2012Figures'!$G:$G,"E1",'2012Figures'!$E:$E,$B$1)</f>
        <v>0</v>
      </c>
      <c r="P399" s="50">
        <f>SUMIFS('2012Figures'!$J:$J,'2012Figures'!$C:$C,$A399,'2012Figures'!$B:$B,"CyToBroker",'2012Figures'!$G:$G,"P1",'2012Figures'!$E:$E,$B$1)</f>
        <v>0</v>
      </c>
      <c r="Q399" s="28"/>
      <c r="R399" s="46" t="str">
        <f t="shared" ref="R399:V405" si="45">IF(L399=0,"",ROUND(D399/L399-1,2))</f>
        <v/>
      </c>
      <c r="S399" s="46" t="str">
        <f t="shared" si="45"/>
        <v/>
      </c>
      <c r="T399" s="46" t="str">
        <f t="shared" si="45"/>
        <v/>
      </c>
      <c r="U399" s="46" t="str">
        <f t="shared" si="45"/>
        <v/>
      </c>
      <c r="V399" s="46" t="str">
        <f t="shared" si="45"/>
        <v/>
      </c>
    </row>
    <row r="400" spans="1:22" x14ac:dyDescent="0.2">
      <c r="A400" s="1">
        <v>9103</v>
      </c>
      <c r="B400" s="1" t="s">
        <v>129</v>
      </c>
      <c r="C400" s="8">
        <v>1</v>
      </c>
      <c r="D400" s="29">
        <f>SUMIFS('2013Figures'!$J:$J,'2013Figures'!$C:$C,$A400,'2013Figures'!$H:$H,$B400,'2013Figures'!$I:$I,$C400,'2013Figures'!$E:$E,$B$1)</f>
        <v>0</v>
      </c>
      <c r="E400" s="9">
        <f>SUMIFS('2013Figures'!$J:$J,'2013Figures'!$C:$C,$A400,'2013Figures'!$H:$H,$B400,'2013Figures'!$I:$I,$C400,'2013Figures'!$B:$B,"BrokerToCy",'2013Figures'!$G:$G,"E1",'2013Figures'!$E:$E,$B$1)</f>
        <v>0</v>
      </c>
      <c r="F400" s="9">
        <f>SUMIFS('2013Figures'!$J:$J,'2013Figures'!$C:$C,$A400,'2013Figures'!$H:$H,$B400,'2013Figures'!$I:$I,$C400,'2013Figures'!$B:$B,"BrokerToCy",'2013Figures'!$G:$G,"P1",'2013Figures'!$E:$E,$B$1)</f>
        <v>0</v>
      </c>
      <c r="G400" s="9">
        <f>SUMIFS('2013Figures'!$J:$J,'2013Figures'!$C:$C,$A400,'2013Figures'!$H:$H,$B400,'2013Figures'!$I:$I,$C400,'2013Figures'!$B:$B,"CyToBroker",'2013Figures'!$G:$G,"E1",'2013Figures'!$E:$E,$B$1)</f>
        <v>0</v>
      </c>
      <c r="H400" s="9">
        <f>SUMIFS('2013Figures'!$J:$J,'2013Figures'!$C:$C,$A400,'2013Figures'!$H:$H,$B400,'2013Figures'!$I:$I,$C400,'2013Figures'!$B:$B,"CyToBroker",'2013Figures'!$G:$G,"P1",'2013Figures'!$E:$E,$B$1)</f>
        <v>0</v>
      </c>
      <c r="I400" s="30"/>
      <c r="J400" s="31"/>
      <c r="K400" s="30"/>
      <c r="L400" s="42">
        <f>SUMIFS('2012Figures'!$J:$J,'2012Figures'!$C:$C,$A400,'2012Figures'!$H:$H,$B400,'2012Figures'!$I:$I,$C400,'2012Figures'!$E:$E,$B$1)</f>
        <v>0</v>
      </c>
      <c r="M400" s="52">
        <f>SUMIFS('2012Figures'!$J:$J,'2012Figures'!$C:$C,$A400,'2012Figures'!$H:$H,$B400,'2012Figures'!$I:$I,$C400,'2012Figures'!$B:$B,"BrokerToCy",'2012Figures'!$G:$G,"E1",'2012Figures'!$E:$E,$B$1)</f>
        <v>0</v>
      </c>
      <c r="N400" s="52">
        <f>SUMIFS('2012Figures'!$J:$J,'2012Figures'!$C:$C,$A400,'2012Figures'!$H:$H,$B400,'2012Figures'!$I:$I,$C400,'2012Figures'!$B:$B,"BrokerToCy",'2012Figures'!$G:$G,"P1",'2012Figures'!$E:$E,$B$1)</f>
        <v>0</v>
      </c>
      <c r="O400" s="52">
        <f>SUMIFS('2012Figures'!$J:$J,'2012Figures'!$C:$C,$A400,'2012Figures'!$H:$H,$B400,'2012Figures'!$I:$I,$C400,'2012Figures'!$B:$B,"CyToBroker",'2012Figures'!$G:$G,"E1",'2012Figures'!$E:$E,$B$1)</f>
        <v>0</v>
      </c>
      <c r="P400" s="52">
        <f>SUMIFS('2012Figures'!$J:$J,'2012Figures'!$C:$C,$A400,'2012Figures'!$H:$H,$B400,'2012Figures'!$I:$I,$C400,'2012Figures'!$B:$B,"CyToBroker",'2012Figures'!$G:$G,"P1",'2012Figures'!$E:$E,$B$1)</f>
        <v>0</v>
      </c>
      <c r="Q400" s="30"/>
      <c r="R400" s="46" t="str">
        <f t="shared" si="45"/>
        <v/>
      </c>
      <c r="S400" s="46" t="str">
        <f t="shared" si="45"/>
        <v/>
      </c>
      <c r="T400" s="46" t="str">
        <f t="shared" si="45"/>
        <v/>
      </c>
      <c r="U400" s="46" t="str">
        <f t="shared" si="45"/>
        <v/>
      </c>
      <c r="V400" s="46" t="str">
        <f t="shared" si="45"/>
        <v/>
      </c>
    </row>
    <row r="401" spans="1:22" x14ac:dyDescent="0.2">
      <c r="A401" s="1">
        <v>9103</v>
      </c>
      <c r="B401" s="1" t="s">
        <v>129</v>
      </c>
      <c r="D401" s="29">
        <f>SUMIFS('2013Figures'!$J:$J,'2013Figures'!$C:$C,$A401,'2013Figures'!$I:$I,"",'2013Figures'!$E:$E,$B$1)</f>
        <v>0</v>
      </c>
      <c r="E401" s="9">
        <f>SUMIFS('2013Figures'!$J:$J,'2013Figures'!$C:$C,$A401,'2013Figures'!$I:$I,"",'2013Figures'!$B:$B,"BrokerToCy",'2013Figures'!$G:$G,"E1",'2013Figures'!$E:$E,$B$1)</f>
        <v>0</v>
      </c>
      <c r="F401" s="9">
        <f>SUMIFS('2013Figures'!$J:$J,'2013Figures'!$C:$C,$A401,'2013Figures'!$I:$I,"",'2013Figures'!$B:$B,"BrokerToCy",'2013Figures'!$G:$G,"P1",'2013Figures'!$E:$E,$B$1)</f>
        <v>0</v>
      </c>
      <c r="G401" s="9">
        <f>SUMIFS('2013Figures'!$J:$J,'2013Figures'!$C:$C,$A401,'2013Figures'!$I:$I,"",'2013Figures'!$B:$B,"CyToBroker",'2013Figures'!$G:$G,"E1",'2013Figures'!$E:$E,$B$1)</f>
        <v>0</v>
      </c>
      <c r="H401" s="9">
        <f>SUMIFS('2013Figures'!$J:$J,'2013Figures'!$C:$C,$A401,'2013Figures'!$I:$I,"",'2013Figures'!$B:$B,"CyToBroker",'2013Figures'!$G:$G,"P1",'2013Figures'!$E:$E,$B$1)</f>
        <v>0</v>
      </c>
      <c r="J401" s="8" t="s">
        <v>131</v>
      </c>
      <c r="L401" s="42">
        <f>SUMIFS('2012Figures'!$J:$J,'2012Figures'!$C:$C,$A401,'2012Figures'!$I:$I,"",'2012Figures'!$E:$E,$B$1)</f>
        <v>0</v>
      </c>
      <c r="M401" s="52">
        <f>SUMIFS('2012Figures'!$J:$J,'2012Figures'!$C:$C,$A401,'2012Figures'!$I:$I,"",'2012Figures'!$B:$B,"BrokerToCy",'2012Figures'!$G:$G,"E1",'2012Figures'!$E:$E,$B$1)</f>
        <v>0</v>
      </c>
      <c r="N401" s="52">
        <f>SUMIFS('2012Figures'!$J:$J,'2012Figures'!$C:$C,$A401,'2012Figures'!$I:$I,"",'2012Figures'!$B:$B,"BrokerToCy",'2012Figures'!$G:$G,"P1",'2012Figures'!$E:$E,$B$1)</f>
        <v>0</v>
      </c>
      <c r="O401" s="52">
        <f>SUMIFS('2012Figures'!$J:$J,'2012Figures'!$C:$C,$A401,'2012Figures'!$I:$I,"",'2012Figures'!$B:$B,"CyToBroker",'2012Figures'!$G:$G,"E1",'2012Figures'!$E:$E,$B$1)</f>
        <v>0</v>
      </c>
      <c r="P401" s="52">
        <f>SUMIFS('2012Figures'!$J:$J,'2012Figures'!$C:$C,$A401,'2012Figures'!$I:$I,"",'2012Figures'!$B:$B,"CyToBroker",'2012Figures'!$G:$G,"P1",'2012Figures'!$E:$E,$B$1)</f>
        <v>0</v>
      </c>
      <c r="R401" s="46" t="str">
        <f t="shared" si="45"/>
        <v/>
      </c>
      <c r="S401" s="46" t="str">
        <f t="shared" si="45"/>
        <v/>
      </c>
      <c r="T401" s="46" t="str">
        <f t="shared" si="45"/>
        <v/>
      </c>
      <c r="U401" s="46" t="str">
        <f t="shared" si="45"/>
        <v/>
      </c>
      <c r="V401" s="46" t="str">
        <f t="shared" si="45"/>
        <v/>
      </c>
    </row>
    <row r="402" spans="1:22" x14ac:dyDescent="0.2">
      <c r="A402" s="21"/>
      <c r="B402" s="21" t="s">
        <v>92</v>
      </c>
      <c r="C402" s="22"/>
      <c r="D402" s="23">
        <f>SUM(E402:H402)</f>
        <v>0</v>
      </c>
      <c r="E402" s="23">
        <f>SUM(E400:E401)</f>
        <v>0</v>
      </c>
      <c r="F402" s="23">
        <f t="shared" ref="F402:H402" si="46">SUM(F400:F401)</f>
        <v>0</v>
      </c>
      <c r="G402" s="23">
        <f t="shared" si="46"/>
        <v>0</v>
      </c>
      <c r="H402" s="23">
        <f t="shared" si="46"/>
        <v>0</v>
      </c>
      <c r="I402" s="21"/>
      <c r="J402" s="22"/>
      <c r="K402" s="21"/>
      <c r="L402" s="43">
        <f>SUM(M402:P402)</f>
        <v>0</v>
      </c>
      <c r="M402" s="43">
        <f>SUM(M400:M401)</f>
        <v>0</v>
      </c>
      <c r="N402" s="43">
        <f t="shared" ref="N402:P402" si="47">SUM(N400:N401)</f>
        <v>0</v>
      </c>
      <c r="O402" s="43">
        <f t="shared" si="47"/>
        <v>0</v>
      </c>
      <c r="P402" s="43">
        <f t="shared" si="47"/>
        <v>0</v>
      </c>
      <c r="Q402" s="21"/>
      <c r="R402" s="21"/>
      <c r="S402" s="21"/>
      <c r="T402" s="21"/>
      <c r="U402" s="21"/>
      <c r="V402" s="21"/>
    </row>
    <row r="403" spans="1:22" x14ac:dyDescent="0.2">
      <c r="A403" s="28">
        <v>9120</v>
      </c>
      <c r="B403" s="28" t="s">
        <v>130</v>
      </c>
      <c r="C403" s="17" t="s">
        <v>88</v>
      </c>
      <c r="D403" s="18">
        <f>SUMIFS('2013Figures'!$J:$J,'2013Figures'!$C:$C,$A403,'2013Figures'!$E:$E,$B$1)</f>
        <v>0</v>
      </c>
      <c r="E403" s="18">
        <f>SUMIFS('2013Figures'!$J:$J,'2013Figures'!$C:$C,$A403,'2013Figures'!$B:$B,"BrokerToCy",'2013Figures'!$G:$G,"E1",'2013Figures'!$E:$E,$B$1)</f>
        <v>0</v>
      </c>
      <c r="F403" s="18">
        <f>SUMIFS('2013Figures'!$J:$J,'2013Figures'!$C:$C,$A403,'2013Figures'!$B:$B,"BrokerToCy",'2013Figures'!$G:$G,"P1",'2013Figures'!$E:$E,$B$1)</f>
        <v>0</v>
      </c>
      <c r="G403" s="18">
        <f>SUMIFS('2013Figures'!$J:$J,'2013Figures'!$C:$C,$A403,'2013Figures'!$B:$B,"CyToBroker",'2013Figures'!$G:$G,"E1",'2013Figures'!$E:$E,$B$1)</f>
        <v>0</v>
      </c>
      <c r="H403" s="18">
        <f>SUMIFS('2013Figures'!$J:$J,'2013Figures'!$C:$C,$A403,'2013Figures'!$B:$B,"CyToBroker",'2013Figures'!$G:$G,"P1",'2013Figures'!$E:$E,$B$1)</f>
        <v>0</v>
      </c>
      <c r="I403" s="28"/>
      <c r="J403" s="17"/>
      <c r="K403" s="28"/>
      <c r="L403" s="50">
        <f>SUMIFS('2012Figures'!$J:$J,'2012Figures'!$C:$C,$A403,'2012Figures'!$E:$E,$B$1)</f>
        <v>0</v>
      </c>
      <c r="M403" s="50">
        <f>SUMIFS('2012Figures'!$J:$J,'2012Figures'!$C:$C,$A403,'2012Figures'!$B:$B,"BrokerToCy",'2012Figures'!$G:$G,"E1",'2012Figures'!$E:$E,$B$1)</f>
        <v>0</v>
      </c>
      <c r="N403" s="50">
        <f>SUMIFS('2012Figures'!$J:$J,'2012Figures'!$C:$C,$A403,'2012Figures'!$B:$B,"BrokerToCy",'2012Figures'!$G:$G,"P1",'2012Figures'!$E:$E,$B$1)</f>
        <v>0</v>
      </c>
      <c r="O403" s="50">
        <f>SUMIFS('2012Figures'!$J:$J,'2012Figures'!$C:$C,$A403,'2012Figures'!$B:$B,"CyToBroker",'2012Figures'!$G:$G,"E1",'2012Figures'!$E:$E,$B$1)</f>
        <v>0</v>
      </c>
      <c r="P403" s="50">
        <f>SUMIFS('2012Figures'!$J:$J,'2012Figures'!$C:$C,$A403,'2012Figures'!$B:$B,"CyToBroker",'2012Figures'!$G:$G,"P1",'2012Figures'!$E:$E,$B$1)</f>
        <v>0</v>
      </c>
      <c r="Q403" s="28"/>
      <c r="R403" s="46" t="str">
        <f t="shared" ref="R403:V409" si="48">IF(L403=0,"",ROUND(D403/L403-1,2))</f>
        <v/>
      </c>
      <c r="S403" s="46" t="str">
        <f t="shared" si="48"/>
        <v/>
      </c>
      <c r="T403" s="46" t="str">
        <f t="shared" si="48"/>
        <v/>
      </c>
      <c r="U403" s="46" t="str">
        <f t="shared" si="48"/>
        <v/>
      </c>
      <c r="V403" s="46" t="str">
        <f t="shared" si="48"/>
        <v/>
      </c>
    </row>
    <row r="404" spans="1:22" x14ac:dyDescent="0.2">
      <c r="A404" s="1">
        <v>9120</v>
      </c>
      <c r="B404" s="1" t="s">
        <v>130</v>
      </c>
      <c r="C404" s="8">
        <v>1</v>
      </c>
      <c r="D404" s="29">
        <f>SUMIFS('2013Figures'!$J:$J,'2013Figures'!$C:$C,$A404,'2013Figures'!$H:$H,$B404,'2013Figures'!$I:$I,$C404,'2013Figures'!$E:$E,$B$1)</f>
        <v>0</v>
      </c>
      <c r="E404" s="9">
        <f>SUMIFS('2013Figures'!$J:$J,'2013Figures'!$C:$C,$A404,'2013Figures'!$H:$H,$B404,'2013Figures'!$I:$I,$C404,'2013Figures'!$B:$B,"BrokerToCy",'2013Figures'!$G:$G,"E1",'2013Figures'!$E:$E,$B$1)</f>
        <v>0</v>
      </c>
      <c r="F404" s="9">
        <f>SUMIFS('2013Figures'!$J:$J,'2013Figures'!$C:$C,$A404,'2013Figures'!$H:$H,$B404,'2013Figures'!$I:$I,$C404,'2013Figures'!$B:$B,"BrokerToCy",'2013Figures'!$G:$G,"P1",'2013Figures'!$E:$E,$B$1)</f>
        <v>0</v>
      </c>
      <c r="G404" s="9">
        <f>SUMIFS('2013Figures'!$J:$J,'2013Figures'!$C:$C,$A404,'2013Figures'!$H:$H,$B404,'2013Figures'!$I:$I,$C404,'2013Figures'!$B:$B,"CyToBroker",'2013Figures'!$G:$G,"E1",'2013Figures'!$E:$E,$B$1)</f>
        <v>0</v>
      </c>
      <c r="H404" s="9">
        <f>SUMIFS('2013Figures'!$J:$J,'2013Figures'!$C:$C,$A404,'2013Figures'!$H:$H,$B404,'2013Figures'!$I:$I,$C404,'2013Figures'!$B:$B,"CyToBroker",'2013Figures'!$G:$G,"P1",'2013Figures'!$E:$E,$B$1)</f>
        <v>0</v>
      </c>
      <c r="I404" s="30"/>
      <c r="J404" s="31">
        <v>201401</v>
      </c>
      <c r="K404" s="30"/>
      <c r="L404" s="42">
        <f>SUMIFS('2012Figures'!$J:$J,'2012Figures'!$C:$C,$A404,'2012Figures'!$H:$H,$B404,'2012Figures'!$I:$I,$C404,'2012Figures'!$E:$E,$B$1)</f>
        <v>0</v>
      </c>
      <c r="M404" s="52">
        <f>SUMIFS('2012Figures'!$J:$J,'2012Figures'!$C:$C,$A404,'2012Figures'!$H:$H,$B404,'2012Figures'!$I:$I,$C404,'2012Figures'!$B:$B,"BrokerToCy",'2012Figures'!$G:$G,"E1",'2012Figures'!$E:$E,$B$1)</f>
        <v>0</v>
      </c>
      <c r="N404" s="52">
        <f>SUMIFS('2012Figures'!$J:$J,'2012Figures'!$C:$C,$A404,'2012Figures'!$H:$H,$B404,'2012Figures'!$I:$I,$C404,'2012Figures'!$B:$B,"BrokerToCy",'2012Figures'!$G:$G,"P1",'2012Figures'!$E:$E,$B$1)</f>
        <v>0</v>
      </c>
      <c r="O404" s="52">
        <f>SUMIFS('2012Figures'!$J:$J,'2012Figures'!$C:$C,$A404,'2012Figures'!$H:$H,$B404,'2012Figures'!$I:$I,$C404,'2012Figures'!$B:$B,"CyToBroker",'2012Figures'!$G:$G,"E1",'2012Figures'!$E:$E,$B$1)</f>
        <v>0</v>
      </c>
      <c r="P404" s="52">
        <f>SUMIFS('2012Figures'!$J:$J,'2012Figures'!$C:$C,$A404,'2012Figures'!$H:$H,$B404,'2012Figures'!$I:$I,$C404,'2012Figures'!$B:$B,"CyToBroker",'2012Figures'!$G:$G,"P1",'2012Figures'!$E:$E,$B$1)</f>
        <v>0</v>
      </c>
      <c r="Q404" s="30"/>
      <c r="R404" s="46" t="str">
        <f t="shared" si="48"/>
        <v/>
      </c>
      <c r="S404" s="46" t="str">
        <f t="shared" si="48"/>
        <v/>
      </c>
      <c r="T404" s="46" t="str">
        <f t="shared" si="48"/>
        <v/>
      </c>
      <c r="U404" s="46" t="str">
        <f t="shared" si="48"/>
        <v/>
      </c>
      <c r="V404" s="46" t="str">
        <f t="shared" si="48"/>
        <v/>
      </c>
    </row>
    <row r="405" spans="1:22" x14ac:dyDescent="0.2">
      <c r="A405" s="1">
        <v>9120</v>
      </c>
      <c r="B405" s="1" t="s">
        <v>130</v>
      </c>
      <c r="D405" s="29">
        <f>SUMIFS('2013Figures'!$J:$J,'2013Figures'!$C:$C,$A405,'2013Figures'!$I:$I,"",'2013Figures'!$E:$E,$B$1)</f>
        <v>0</v>
      </c>
      <c r="E405" s="9">
        <f>SUMIFS('2013Figures'!$J:$J,'2013Figures'!$C:$C,$A405,'2013Figures'!$I:$I,"",'2013Figures'!$B:$B,"BrokerToCy",'2013Figures'!$G:$G,"E1",'2013Figures'!$E:$E,$B$1)</f>
        <v>0</v>
      </c>
      <c r="F405" s="9">
        <f>SUMIFS('2013Figures'!$J:$J,'2013Figures'!$C:$C,$A405,'2013Figures'!$I:$I,"",'2013Figures'!$B:$B,"BrokerToCy",'2013Figures'!$G:$G,"P1",'2013Figures'!$E:$E,$B$1)</f>
        <v>0</v>
      </c>
      <c r="G405" s="9">
        <f>SUMIFS('2013Figures'!$J:$J,'2013Figures'!$C:$C,$A405,'2013Figures'!$I:$I,"",'2013Figures'!$B:$B,"CyToBroker",'2013Figures'!$G:$G,"E1",'2013Figures'!$E:$E,$B$1)</f>
        <v>0</v>
      </c>
      <c r="H405" s="9">
        <f>SUMIFS('2013Figures'!$J:$J,'2013Figures'!$C:$C,$A405,'2013Figures'!$I:$I,"",'2013Figures'!$B:$B,"CyToBroker",'2013Figures'!$G:$G,"P1",'2013Figures'!$E:$E,$B$1)</f>
        <v>0</v>
      </c>
      <c r="J405" s="8" t="s">
        <v>131</v>
      </c>
      <c r="L405" s="42">
        <f>SUMIFS('2012Figures'!$J:$J,'2012Figures'!$C:$C,$A405,'2012Figures'!$I:$I,"",'2012Figures'!$E:$E,$B$1)</f>
        <v>0</v>
      </c>
      <c r="M405" s="52">
        <f>SUMIFS('2012Figures'!$J:$J,'2012Figures'!$C:$C,$A405,'2012Figures'!$I:$I,"",'2012Figures'!$B:$B,"BrokerToCy",'2012Figures'!$G:$G,"E1",'2012Figures'!$E:$E,$B$1)</f>
        <v>0</v>
      </c>
      <c r="N405" s="52">
        <f>SUMIFS('2012Figures'!$J:$J,'2012Figures'!$C:$C,$A405,'2012Figures'!$I:$I,"",'2012Figures'!$B:$B,"BrokerToCy",'2012Figures'!$G:$G,"P1",'2012Figures'!$E:$E,$B$1)</f>
        <v>0</v>
      </c>
      <c r="O405" s="52">
        <f>SUMIFS('2012Figures'!$J:$J,'2012Figures'!$C:$C,$A405,'2012Figures'!$I:$I,"",'2012Figures'!$B:$B,"CyToBroker",'2012Figures'!$G:$G,"E1",'2012Figures'!$E:$E,$B$1)</f>
        <v>0</v>
      </c>
      <c r="P405" s="52">
        <f>SUMIFS('2012Figures'!$J:$J,'2012Figures'!$C:$C,$A405,'2012Figures'!$I:$I,"",'2012Figures'!$B:$B,"CyToBroker",'2012Figures'!$G:$G,"P1",'2012Figures'!$E:$E,$B$1)</f>
        <v>0</v>
      </c>
      <c r="R405" s="46" t="str">
        <f t="shared" si="48"/>
        <v/>
      </c>
      <c r="S405" s="46" t="str">
        <f t="shared" si="48"/>
        <v/>
      </c>
      <c r="T405" s="46" t="str">
        <f t="shared" si="48"/>
        <v/>
      </c>
      <c r="U405" s="46" t="str">
        <f t="shared" si="48"/>
        <v/>
      </c>
      <c r="V405" s="46" t="str">
        <f t="shared" si="48"/>
        <v/>
      </c>
    </row>
    <row r="406" spans="1:22" x14ac:dyDescent="0.2">
      <c r="A406" s="21"/>
      <c r="B406" s="21" t="s">
        <v>92</v>
      </c>
      <c r="C406" s="22"/>
      <c r="D406" s="23">
        <f>SUM(E406:H406)</f>
        <v>0</v>
      </c>
      <c r="E406" s="23">
        <f>SUM(E404:E405)</f>
        <v>0</v>
      </c>
      <c r="F406" s="23">
        <f>SUM(F404:F405)</f>
        <v>0</v>
      </c>
      <c r="G406" s="23">
        <f>SUM(G404:G405)</f>
        <v>0</v>
      </c>
      <c r="H406" s="23">
        <f>SUM(H404:H405)</f>
        <v>0</v>
      </c>
      <c r="I406" s="21"/>
      <c r="J406" s="22"/>
      <c r="K406" s="21"/>
      <c r="L406" s="43">
        <f>SUM(M406:P406)</f>
        <v>0</v>
      </c>
      <c r="M406" s="43">
        <f>SUM(M404:M405)</f>
        <v>0</v>
      </c>
      <c r="N406" s="43">
        <f>SUM(N404:N405)</f>
        <v>0</v>
      </c>
      <c r="O406" s="43">
        <f>SUM(O404:O405)</f>
        <v>0</v>
      </c>
      <c r="P406" s="43">
        <f>SUM(P404:P405)</f>
        <v>0</v>
      </c>
      <c r="Q406" s="21"/>
      <c r="R406" s="21"/>
      <c r="S406" s="21"/>
      <c r="T406" s="21"/>
      <c r="U406" s="21"/>
      <c r="V406" s="21"/>
    </row>
    <row r="407" spans="1:22" x14ac:dyDescent="0.2">
      <c r="A407" s="28">
        <v>9730</v>
      </c>
      <c r="B407" s="28" t="s">
        <v>50</v>
      </c>
      <c r="C407" s="17" t="s">
        <v>88</v>
      </c>
      <c r="D407" s="18">
        <f>SUMIFS('2013Figures'!$J:$J,'2013Figures'!$C:$C,$A407,'2013Figures'!$E:$E,$B$1)</f>
        <v>0</v>
      </c>
      <c r="E407" s="18">
        <f>SUMIFS('2013Figures'!$J:$J,'2013Figures'!$C:$C,$A407,'2013Figures'!$B:$B,"BrokerToCy",'2013Figures'!$G:$G,"E1",'2013Figures'!$E:$E,$B$1)</f>
        <v>0</v>
      </c>
      <c r="F407" s="18">
        <f>SUMIFS('2013Figures'!$J:$J,'2013Figures'!$C:$C,$A407,'2013Figures'!$B:$B,"BrokerToCy",'2013Figures'!$G:$G,"P1",'2013Figures'!$E:$E,$B$1)</f>
        <v>0</v>
      </c>
      <c r="G407" s="18">
        <f>SUMIFS('2013Figures'!$J:$J,'2013Figures'!$C:$C,$A407,'2013Figures'!$B:$B,"CyToBroker",'2013Figures'!$G:$G,"E1",'2013Figures'!$E:$E,$B$1)</f>
        <v>0</v>
      </c>
      <c r="H407" s="18">
        <f>SUMIFS('2013Figures'!$J:$J,'2013Figures'!$C:$C,$A407,'2013Figures'!$B:$B,"CyToBroker",'2013Figures'!$G:$G,"P1",'2013Figures'!$E:$E,$B$1)</f>
        <v>0</v>
      </c>
      <c r="I407" s="28"/>
      <c r="J407" s="17"/>
      <c r="K407" s="28"/>
      <c r="L407" s="50">
        <f>SUMIFS('2012Figures'!$J:$J,'2012Figures'!$C:$C,$A407,'2012Figures'!$E:$E,$B$1)</f>
        <v>0</v>
      </c>
      <c r="M407" s="50">
        <f>SUMIFS('2012Figures'!$J:$J,'2012Figures'!$C:$C,$A407,'2012Figures'!$B:$B,"BrokerToCy",'2012Figures'!$G:$G,"E1",'2012Figures'!$E:$E,$B$1)</f>
        <v>0</v>
      </c>
      <c r="N407" s="50">
        <f>SUMIFS('2012Figures'!$J:$J,'2012Figures'!$C:$C,$A407,'2012Figures'!$B:$B,"BrokerToCy",'2012Figures'!$G:$G,"P1",'2012Figures'!$E:$E,$B$1)</f>
        <v>0</v>
      </c>
      <c r="O407" s="50">
        <f>SUMIFS('2012Figures'!$J:$J,'2012Figures'!$C:$C,$A407,'2012Figures'!$B:$B,"CyToBroker",'2012Figures'!$G:$G,"E1",'2012Figures'!$E:$E,$B$1)</f>
        <v>0</v>
      </c>
      <c r="P407" s="50">
        <f>SUMIFS('2012Figures'!$J:$J,'2012Figures'!$C:$C,$A407,'2012Figures'!$B:$B,"CyToBroker",'2012Figures'!$G:$G,"P1",'2012Figures'!$E:$E,$B$1)</f>
        <v>0</v>
      </c>
      <c r="Q407" s="28"/>
      <c r="R407" s="46" t="str">
        <f t="shared" ref="R407:V414" si="49">IF(L407=0,"",ROUND(D407/L407-1,2))</f>
        <v/>
      </c>
      <c r="S407" s="46" t="str">
        <f t="shared" si="49"/>
        <v/>
      </c>
      <c r="T407" s="46" t="str">
        <f t="shared" si="49"/>
        <v/>
      </c>
      <c r="U407" s="46" t="str">
        <f t="shared" si="49"/>
        <v/>
      </c>
      <c r="V407" s="46" t="str">
        <f t="shared" si="49"/>
        <v/>
      </c>
    </row>
    <row r="408" spans="1:22" x14ac:dyDescent="0.2">
      <c r="A408" s="1">
        <v>9730</v>
      </c>
      <c r="B408" s="1" t="s">
        <v>50</v>
      </c>
      <c r="C408" s="8">
        <v>3</v>
      </c>
      <c r="D408" s="29">
        <f>SUMIFS('2013Figures'!$J:$J,'2013Figures'!$C:$C,$A408,'2013Figures'!$H:$H,$B408,'2013Figures'!$I:$I,$C408,'2013Figures'!$E:$E,$B$1)</f>
        <v>0</v>
      </c>
      <c r="E408" s="9">
        <f>SUMIFS('2013Figures'!$J:$J,'2013Figures'!$C:$C,$A408,'2013Figures'!$H:$H,$B408,'2013Figures'!$I:$I,$C408,'2013Figures'!$B:$B,"BrokerToCy",'2013Figures'!$G:$G,"E1",'2013Figures'!$E:$E,$B$1)</f>
        <v>0</v>
      </c>
      <c r="F408" s="9">
        <f>SUMIFS('2013Figures'!$J:$J,'2013Figures'!$C:$C,$A408,'2013Figures'!$H:$H,$B408,'2013Figures'!$I:$I,$C408,'2013Figures'!$B:$B,"BrokerToCy",'2013Figures'!$G:$G,"P1",'2013Figures'!$E:$E,$B$1)</f>
        <v>0</v>
      </c>
      <c r="G408" s="9">
        <f>SUMIFS('2013Figures'!$J:$J,'2013Figures'!$C:$C,$A408,'2013Figures'!$H:$H,$B408,'2013Figures'!$I:$I,$C408,'2013Figures'!$B:$B,"CyToBroker",'2013Figures'!$G:$G,"E1",'2013Figures'!$E:$E,$B$1)</f>
        <v>0</v>
      </c>
      <c r="H408" s="9">
        <f>SUMIFS('2013Figures'!$J:$J,'2013Figures'!$C:$C,$A408,'2013Figures'!$H:$H,$B408,'2013Figures'!$I:$I,$C408,'2013Figures'!$B:$B,"CyToBroker",'2013Figures'!$G:$G,"P1",'2013Figures'!$E:$E,$B$1)</f>
        <v>0</v>
      </c>
      <c r="J408" s="8">
        <v>201501</v>
      </c>
      <c r="L408" s="42">
        <f>SUMIFS('2012Figures'!$J:$J,'2012Figures'!$C:$C,$A408,'2012Figures'!$H:$H,$B408,'2012Figures'!$I:$I,$C408,'2012Figures'!$E:$E,$B$1)</f>
        <v>0</v>
      </c>
      <c r="M408" s="52">
        <f>SUMIFS('2012Figures'!$J:$J,'2012Figures'!$C:$C,$A408,'2012Figures'!$H:$H,$B408,'2012Figures'!$I:$I,$C408,'2012Figures'!$B:$B,"BrokerToCy",'2012Figures'!$G:$G,"E1",'2012Figures'!$E:$E,$B$1)</f>
        <v>0</v>
      </c>
      <c r="N408" s="52">
        <f>SUMIFS('2012Figures'!$J:$J,'2012Figures'!$C:$C,$A408,'2012Figures'!$H:$H,$B408,'2012Figures'!$I:$I,$C408,'2012Figures'!$B:$B,"BrokerToCy",'2012Figures'!$G:$G,"P1",'2012Figures'!$E:$E,$B$1)</f>
        <v>0</v>
      </c>
      <c r="O408" s="52">
        <f>SUMIFS('2012Figures'!$J:$J,'2012Figures'!$C:$C,$A408,'2012Figures'!$H:$H,$B408,'2012Figures'!$I:$I,$C408,'2012Figures'!$B:$B,"CyToBroker",'2012Figures'!$G:$G,"E1",'2012Figures'!$E:$E,$B$1)</f>
        <v>0</v>
      </c>
      <c r="P408" s="52">
        <f>SUMIFS('2012Figures'!$J:$J,'2012Figures'!$C:$C,$A408,'2012Figures'!$H:$H,$B408,'2012Figures'!$I:$I,$C408,'2012Figures'!$B:$B,"CyToBroker",'2012Figures'!$G:$G,"P1",'2012Figures'!$E:$E,$B$1)</f>
        <v>0</v>
      </c>
      <c r="R408" s="46" t="str">
        <f t="shared" si="49"/>
        <v/>
      </c>
      <c r="S408" s="46" t="str">
        <f t="shared" si="49"/>
        <v/>
      </c>
      <c r="T408" s="46" t="str">
        <f t="shared" si="49"/>
        <v/>
      </c>
      <c r="U408" s="46" t="str">
        <f t="shared" si="49"/>
        <v/>
      </c>
      <c r="V408" s="46" t="str">
        <f t="shared" si="49"/>
        <v/>
      </c>
    </row>
    <row r="409" spans="1:22" x14ac:dyDescent="0.2">
      <c r="A409" s="1">
        <v>9730</v>
      </c>
      <c r="B409" s="1" t="s">
        <v>50</v>
      </c>
      <c r="C409" s="8">
        <v>2</v>
      </c>
      <c r="D409" s="29">
        <f>SUMIFS('2013Figures'!$J:$J,'2013Figures'!$C:$C,$A409,'2013Figures'!$H:$H,$B409,'2013Figures'!$I:$I,$C409,'2013Figures'!$E:$E,$B$1)</f>
        <v>0</v>
      </c>
      <c r="E409" s="9">
        <f>SUMIFS('2013Figures'!$J:$J,'2013Figures'!$C:$C,$A409,'2013Figures'!$H:$H,$B409,'2013Figures'!$I:$I,$C409,'2013Figures'!$B:$B,"BrokerToCy",'2013Figures'!$G:$G,"E1",'2013Figures'!$E:$E,$B$1)</f>
        <v>0</v>
      </c>
      <c r="F409" s="9">
        <f>SUMIFS('2013Figures'!$J:$J,'2013Figures'!$C:$C,$A409,'2013Figures'!$H:$H,$B409,'2013Figures'!$I:$I,$C409,'2013Figures'!$B:$B,"BrokerToCy",'2013Figures'!$G:$G,"P1",'2013Figures'!$E:$E,$B$1)</f>
        <v>0</v>
      </c>
      <c r="G409" s="9">
        <f>SUMIFS('2013Figures'!$J:$J,'2013Figures'!$C:$C,$A409,'2013Figures'!$H:$H,$B409,'2013Figures'!$I:$I,$C409,'2013Figures'!$B:$B,"CyToBroker",'2013Figures'!$G:$G,"E1",'2013Figures'!$E:$E,$B$1)</f>
        <v>0</v>
      </c>
      <c r="H409" s="9">
        <f>SUMIFS('2013Figures'!$J:$J,'2013Figures'!$C:$C,$A409,'2013Figures'!$H:$H,$B409,'2013Figures'!$I:$I,$C409,'2013Figures'!$B:$B,"CyToBroker",'2013Figures'!$G:$G,"P1",'2013Figures'!$E:$E,$B$1)</f>
        <v>0</v>
      </c>
      <c r="J409" s="8">
        <v>201401</v>
      </c>
      <c r="L409" s="42">
        <f>SUMIFS('2012Figures'!$J:$J,'2012Figures'!$C:$C,$A409,'2012Figures'!$H:$H,$B409,'2012Figures'!$I:$I,$C409,'2012Figures'!$E:$E,$B$1)</f>
        <v>0</v>
      </c>
      <c r="M409" s="52">
        <f>SUMIFS('2012Figures'!$J:$J,'2012Figures'!$C:$C,$A409,'2012Figures'!$H:$H,$B409,'2012Figures'!$I:$I,$C409,'2012Figures'!$B:$B,"BrokerToCy",'2012Figures'!$G:$G,"E1",'2012Figures'!$E:$E,$B$1)</f>
        <v>0</v>
      </c>
      <c r="N409" s="52">
        <f>SUMIFS('2012Figures'!$J:$J,'2012Figures'!$C:$C,$A409,'2012Figures'!$H:$H,$B409,'2012Figures'!$I:$I,$C409,'2012Figures'!$B:$B,"BrokerToCy",'2012Figures'!$G:$G,"P1",'2012Figures'!$E:$E,$B$1)</f>
        <v>0</v>
      </c>
      <c r="O409" s="52">
        <f>SUMIFS('2012Figures'!$J:$J,'2012Figures'!$C:$C,$A409,'2012Figures'!$H:$H,$B409,'2012Figures'!$I:$I,$C409,'2012Figures'!$B:$B,"CyToBroker",'2012Figures'!$G:$G,"E1",'2012Figures'!$E:$E,$B$1)</f>
        <v>0</v>
      </c>
      <c r="P409" s="52">
        <f>SUMIFS('2012Figures'!$J:$J,'2012Figures'!$C:$C,$A409,'2012Figures'!$H:$H,$B409,'2012Figures'!$I:$I,$C409,'2012Figures'!$B:$B,"CyToBroker",'2012Figures'!$G:$G,"P1",'2012Figures'!$E:$E,$B$1)</f>
        <v>0</v>
      </c>
      <c r="R409" s="46" t="str">
        <f t="shared" si="49"/>
        <v/>
      </c>
      <c r="S409" s="46" t="str">
        <f t="shared" si="49"/>
        <v/>
      </c>
      <c r="T409" s="46" t="str">
        <f t="shared" si="49"/>
        <v/>
      </c>
      <c r="U409" s="46" t="str">
        <f t="shared" si="49"/>
        <v/>
      </c>
      <c r="V409" s="46" t="str">
        <f t="shared" si="49"/>
        <v/>
      </c>
    </row>
    <row r="410" spans="1:22" x14ac:dyDescent="0.2">
      <c r="A410" s="1">
        <v>9730</v>
      </c>
      <c r="B410" s="1" t="s">
        <v>50</v>
      </c>
      <c r="C410" s="8">
        <v>1</v>
      </c>
      <c r="D410" s="29">
        <f>SUMIFS('2013Figures'!$J:$J,'2013Figures'!$C:$C,$A410,'2013Figures'!$H:$H,$B410,'2013Figures'!$I:$I,$C410,'2013Figures'!$E:$E,$B$1)</f>
        <v>0</v>
      </c>
      <c r="E410" s="9">
        <f>SUMIFS('2013Figures'!$J:$J,'2013Figures'!$C:$C,$A410,'2013Figures'!$H:$H,$B410,'2013Figures'!$I:$I,$C410,'2013Figures'!$B:$B,"BrokerToCy",'2013Figures'!$G:$G,"E1",'2013Figures'!$E:$E,$B$1)</f>
        <v>0</v>
      </c>
      <c r="F410" s="9">
        <f>SUMIFS('2013Figures'!$J:$J,'2013Figures'!$C:$C,$A410,'2013Figures'!$H:$H,$B410,'2013Figures'!$I:$I,$C410,'2013Figures'!$B:$B,"BrokerToCy",'2013Figures'!$G:$G,"P1",'2013Figures'!$E:$E,$B$1)</f>
        <v>0</v>
      </c>
      <c r="G410" s="9">
        <f>SUMIFS('2013Figures'!$J:$J,'2013Figures'!$C:$C,$A410,'2013Figures'!$H:$H,$B410,'2013Figures'!$I:$I,$C410,'2013Figures'!$B:$B,"CyToBroker",'2013Figures'!$G:$G,"E1",'2013Figures'!$E:$E,$B$1)</f>
        <v>0</v>
      </c>
      <c r="H410" s="9">
        <f>SUMIFS('2013Figures'!$J:$J,'2013Figures'!$C:$C,$A410,'2013Figures'!$H:$H,$B410,'2013Figures'!$I:$I,$C410,'2013Figures'!$B:$B,"CyToBroker",'2013Figures'!$G:$G,"P1",'2013Figures'!$E:$E,$B$1)</f>
        <v>0</v>
      </c>
      <c r="I410" s="30"/>
      <c r="J410" s="31">
        <v>200901</v>
      </c>
      <c r="K410" s="30"/>
      <c r="L410" s="42">
        <f>SUMIFS('2012Figures'!$J:$J,'2012Figures'!$C:$C,$A410,'2012Figures'!$H:$H,$B410,'2012Figures'!$I:$I,$C410,'2012Figures'!$E:$E,$B$1)</f>
        <v>0</v>
      </c>
      <c r="M410" s="52">
        <f>SUMIFS('2012Figures'!$J:$J,'2012Figures'!$C:$C,$A410,'2012Figures'!$H:$H,$B410,'2012Figures'!$I:$I,$C410,'2012Figures'!$B:$B,"BrokerToCy",'2012Figures'!$G:$G,"E1",'2012Figures'!$E:$E,$B$1)</f>
        <v>0</v>
      </c>
      <c r="N410" s="52">
        <f>SUMIFS('2012Figures'!$J:$J,'2012Figures'!$C:$C,$A410,'2012Figures'!$H:$H,$B410,'2012Figures'!$I:$I,$C410,'2012Figures'!$B:$B,"BrokerToCy",'2012Figures'!$G:$G,"P1",'2012Figures'!$E:$E,$B$1)</f>
        <v>0</v>
      </c>
      <c r="O410" s="52">
        <f>SUMIFS('2012Figures'!$J:$J,'2012Figures'!$C:$C,$A410,'2012Figures'!$H:$H,$B410,'2012Figures'!$I:$I,$C410,'2012Figures'!$B:$B,"CyToBroker",'2012Figures'!$G:$G,"E1",'2012Figures'!$E:$E,$B$1)</f>
        <v>0</v>
      </c>
      <c r="P410" s="52">
        <f>SUMIFS('2012Figures'!$J:$J,'2012Figures'!$C:$C,$A410,'2012Figures'!$H:$H,$B410,'2012Figures'!$I:$I,$C410,'2012Figures'!$B:$B,"CyToBroker",'2012Figures'!$G:$G,"P1",'2012Figures'!$E:$E,$B$1)</f>
        <v>0</v>
      </c>
      <c r="Q410" s="30"/>
      <c r="R410" s="46" t="str">
        <f>IF(L410=0,"",ROUND(D410/L410-1,2))</f>
        <v/>
      </c>
      <c r="S410" s="46" t="str">
        <f t="shared" si="49"/>
        <v/>
      </c>
      <c r="T410" s="46" t="str">
        <f t="shared" si="49"/>
        <v/>
      </c>
      <c r="U410" s="46" t="str">
        <f t="shared" si="49"/>
        <v/>
      </c>
      <c r="V410" s="46" t="str">
        <f t="shared" si="49"/>
        <v/>
      </c>
    </row>
    <row r="411" spans="1:22" x14ac:dyDescent="0.2">
      <c r="A411" s="1">
        <v>9730</v>
      </c>
      <c r="B411" s="1" t="s">
        <v>50</v>
      </c>
      <c r="D411" s="29">
        <f>SUMIFS('2013Figures'!$J:$J,'2013Figures'!$C:$C,$A411,'2013Figures'!$I:$I,"",'2013Figures'!$E:$E,$B$1)</f>
        <v>0</v>
      </c>
      <c r="E411" s="9">
        <f>SUMIFS('2013Figures'!$J:$J,'2013Figures'!$C:$C,$A411,'2013Figures'!$I:$I,"",'2013Figures'!$B:$B,"BrokerToCy",'2013Figures'!$G:$G,"E1",'2013Figures'!$E:$E,$B$1)</f>
        <v>0</v>
      </c>
      <c r="F411" s="9">
        <f>SUMIFS('2013Figures'!$J:$J,'2013Figures'!$C:$C,$A411,'2013Figures'!$I:$I,"",'2013Figures'!$B:$B,"BrokerToCy",'2013Figures'!$G:$G,"P1",'2013Figures'!$E:$E,$B$1)</f>
        <v>0</v>
      </c>
      <c r="G411" s="9">
        <f>SUMIFS('2013Figures'!$J:$J,'2013Figures'!$C:$C,$A411,'2013Figures'!$I:$I,"",'2013Figures'!$B:$B,"CyToBroker",'2013Figures'!$G:$G,"E1",'2013Figures'!$E:$E,$B$1)</f>
        <v>0</v>
      </c>
      <c r="H411" s="9">
        <f>SUMIFS('2013Figures'!$J:$J,'2013Figures'!$C:$C,$A411,'2013Figures'!$I:$I,"",'2013Figures'!$B:$B,"CyToBroker",'2013Figures'!$G:$G,"P1",'2013Figures'!$E:$E,$B$1)</f>
        <v>0</v>
      </c>
      <c r="J411" s="8" t="s">
        <v>131</v>
      </c>
      <c r="L411" s="42">
        <f>SUMIFS('2012Figures'!$J:$J,'2012Figures'!$C:$C,$A411,'2012Figures'!$I:$I,"",'2012Figures'!$E:$E,$B$1)</f>
        <v>0</v>
      </c>
      <c r="M411" s="52">
        <f>SUMIFS('2012Figures'!$J:$J,'2012Figures'!$C:$C,$A411,'2012Figures'!$I:$I,"",'2012Figures'!$B:$B,"BrokerToCy",'2012Figures'!$G:$G,"E1",'2012Figures'!$E:$E,$B$1)</f>
        <v>0</v>
      </c>
      <c r="N411" s="52">
        <f>SUMIFS('2012Figures'!$J:$J,'2012Figures'!$C:$C,$A411,'2012Figures'!$I:$I,"",'2012Figures'!$B:$B,"BrokerToCy",'2012Figures'!$G:$G,"P1",'2012Figures'!$E:$E,$B$1)</f>
        <v>0</v>
      </c>
      <c r="O411" s="52">
        <f>SUMIFS('2012Figures'!$J:$J,'2012Figures'!$C:$C,$A411,'2012Figures'!$I:$I,"",'2012Figures'!$B:$B,"CyToBroker",'2012Figures'!$G:$G,"E1",'2012Figures'!$E:$E,$B$1)</f>
        <v>0</v>
      </c>
      <c r="P411" s="52">
        <f>SUMIFS('2012Figures'!$J:$J,'2012Figures'!$C:$C,$A411,'2012Figures'!$I:$I,"",'2012Figures'!$B:$B,"CyToBroker",'2012Figures'!$G:$G,"P1",'2012Figures'!$E:$E,$B$1)</f>
        <v>0</v>
      </c>
      <c r="R411" s="46" t="str">
        <f t="shared" ref="R411:R418" si="50">IF(L411=0,"",ROUND(D411/L411-1,2))</f>
        <v/>
      </c>
      <c r="S411" s="46" t="str">
        <f t="shared" si="49"/>
        <v/>
      </c>
      <c r="T411" s="46" t="str">
        <f t="shared" si="49"/>
        <v/>
      </c>
      <c r="U411" s="46" t="str">
        <f t="shared" si="49"/>
        <v/>
      </c>
      <c r="V411" s="46" t="str">
        <f t="shared" si="49"/>
        <v/>
      </c>
    </row>
    <row r="412" spans="1:22" x14ac:dyDescent="0.2">
      <c r="A412" s="21"/>
      <c r="B412" s="21" t="s">
        <v>92</v>
      </c>
      <c r="C412" s="22"/>
      <c r="D412" s="23">
        <f>SUM(E412:H412)</f>
        <v>0</v>
      </c>
      <c r="E412" s="23">
        <f>SUM(E408:E411)</f>
        <v>0</v>
      </c>
      <c r="F412" s="23">
        <f>SUM(F408:F411)</f>
        <v>0</v>
      </c>
      <c r="G412" s="23">
        <f>SUM(G408:G411)</f>
        <v>0</v>
      </c>
      <c r="H412" s="23">
        <f>SUM(H408:H411)</f>
        <v>0</v>
      </c>
      <c r="I412" s="21"/>
      <c r="J412" s="22"/>
      <c r="K412" s="21"/>
      <c r="L412" s="43">
        <f>SUM(M412:P412)</f>
        <v>0</v>
      </c>
      <c r="M412" s="43">
        <f>SUM(M408:M411)</f>
        <v>0</v>
      </c>
      <c r="N412" s="43">
        <f>SUM(N408:N411)</f>
        <v>0</v>
      </c>
      <c r="O412" s="43">
        <f>SUM(O408:O411)</f>
        <v>0</v>
      </c>
      <c r="P412" s="43">
        <f>SUM(P408:P411)</f>
        <v>0</v>
      </c>
      <c r="Q412" s="21"/>
      <c r="R412" s="21"/>
      <c r="S412" s="21"/>
      <c r="T412" s="21"/>
      <c r="U412" s="21"/>
      <c r="V412" s="21"/>
    </row>
    <row r="413" spans="1:22" x14ac:dyDescent="0.2">
      <c r="L413" s="53"/>
      <c r="M413" s="53"/>
      <c r="N413" s="53"/>
      <c r="O413" s="53"/>
      <c r="P413" s="53"/>
    </row>
    <row r="414" spans="1:22" x14ac:dyDescent="0.2">
      <c r="L414" s="53"/>
      <c r="M414" s="53"/>
      <c r="N414" s="53"/>
      <c r="O414" s="53"/>
      <c r="P414" s="53"/>
    </row>
    <row r="415" spans="1:22" x14ac:dyDescent="0.2">
      <c r="L415" s="53"/>
      <c r="M415" s="53"/>
      <c r="N415" s="53"/>
      <c r="O415" s="53"/>
      <c r="P415" s="53"/>
    </row>
    <row r="416" spans="1:22" x14ac:dyDescent="0.2">
      <c r="L416" s="53"/>
      <c r="M416" s="53"/>
      <c r="N416" s="53"/>
      <c r="O416" s="53"/>
      <c r="P416" s="53"/>
    </row>
    <row r="417" spans="12:16" x14ac:dyDescent="0.2">
      <c r="L417" s="53"/>
      <c r="M417" s="53"/>
      <c r="N417" s="53"/>
      <c r="O417" s="53"/>
      <c r="P417" s="53"/>
    </row>
    <row r="418" spans="12:16" x14ac:dyDescent="0.2">
      <c r="L418" s="53"/>
      <c r="M418" s="53"/>
      <c r="N418" s="53"/>
      <c r="O418" s="53"/>
      <c r="P418" s="53"/>
    </row>
    <row r="419" spans="12:16" x14ac:dyDescent="0.2">
      <c r="L419" s="53"/>
      <c r="M419" s="53"/>
      <c r="N419" s="53"/>
      <c r="O419" s="53"/>
      <c r="P419" s="53"/>
    </row>
    <row r="420" spans="12:16" x14ac:dyDescent="0.2">
      <c r="L420" s="53"/>
      <c r="M420" s="53"/>
      <c r="N420" s="53"/>
      <c r="O420" s="53"/>
      <c r="P420" s="53"/>
    </row>
    <row r="421" spans="12:16" x14ac:dyDescent="0.2">
      <c r="L421" s="53"/>
      <c r="M421" s="53"/>
      <c r="N421" s="53"/>
      <c r="O421" s="53"/>
      <c r="P421" s="53"/>
    </row>
    <row r="422" spans="12:16" x14ac:dyDescent="0.2">
      <c r="L422" s="53"/>
      <c r="M422" s="53"/>
      <c r="N422" s="53"/>
      <c r="O422" s="53"/>
      <c r="P422" s="53"/>
    </row>
    <row r="423" spans="12:16" x14ac:dyDescent="0.2">
      <c r="L423" s="53"/>
      <c r="M423" s="53"/>
      <c r="N423" s="53"/>
      <c r="O423" s="53"/>
      <c r="P423" s="53"/>
    </row>
    <row r="424" spans="12:16" x14ac:dyDescent="0.2">
      <c r="L424" s="53"/>
      <c r="M424" s="53"/>
      <c r="N424" s="53"/>
      <c r="O424" s="53"/>
      <c r="P424" s="53"/>
    </row>
    <row r="425" spans="12:16" x14ac:dyDescent="0.2">
      <c r="L425" s="53"/>
      <c r="M425" s="53"/>
      <c r="N425" s="53"/>
      <c r="O425" s="53"/>
      <c r="P425" s="53"/>
    </row>
    <row r="426" spans="12:16" x14ac:dyDescent="0.2">
      <c r="L426" s="53"/>
      <c r="M426" s="53"/>
      <c r="N426" s="53"/>
      <c r="O426" s="53"/>
      <c r="P426" s="53"/>
    </row>
    <row r="427" spans="12:16" x14ac:dyDescent="0.2">
      <c r="L427" s="53"/>
      <c r="M427" s="53"/>
      <c r="N427" s="53"/>
      <c r="O427" s="53"/>
      <c r="P427" s="53"/>
    </row>
    <row r="428" spans="12:16" x14ac:dyDescent="0.2">
      <c r="L428" s="53"/>
      <c r="M428" s="53"/>
      <c r="N428" s="53"/>
      <c r="O428" s="53"/>
      <c r="P428" s="53"/>
    </row>
    <row r="429" spans="12:16" x14ac:dyDescent="0.2">
      <c r="L429" s="53"/>
      <c r="M429" s="53"/>
      <c r="N429" s="53"/>
      <c r="O429" s="53"/>
      <c r="P429" s="53"/>
    </row>
    <row r="430" spans="12:16" x14ac:dyDescent="0.2">
      <c r="L430" s="53"/>
      <c r="M430" s="53"/>
      <c r="N430" s="53"/>
      <c r="O430" s="53"/>
      <c r="P430" s="53"/>
    </row>
    <row r="431" spans="12:16" x14ac:dyDescent="0.2">
      <c r="L431" s="53"/>
      <c r="M431" s="53"/>
      <c r="N431" s="53"/>
      <c r="O431" s="53"/>
      <c r="P431" s="53"/>
    </row>
    <row r="432" spans="12:16" x14ac:dyDescent="0.2">
      <c r="L432" s="53"/>
      <c r="M432" s="53"/>
      <c r="N432" s="53"/>
      <c r="O432" s="53"/>
      <c r="P432" s="53"/>
    </row>
    <row r="433" spans="12:16" x14ac:dyDescent="0.2">
      <c r="L433" s="53"/>
      <c r="M433" s="53"/>
      <c r="N433" s="53"/>
      <c r="O433" s="53"/>
      <c r="P433" s="53"/>
    </row>
    <row r="434" spans="12:16" x14ac:dyDescent="0.2">
      <c r="L434" s="53"/>
      <c r="M434" s="53"/>
      <c r="N434" s="53"/>
      <c r="O434" s="53"/>
      <c r="P434" s="53"/>
    </row>
    <row r="435" spans="12:16" x14ac:dyDescent="0.2">
      <c r="L435" s="53"/>
      <c r="M435" s="53"/>
      <c r="N435" s="53"/>
      <c r="O435" s="53"/>
      <c r="P435" s="53"/>
    </row>
    <row r="436" spans="12:16" x14ac:dyDescent="0.2">
      <c r="L436" s="53"/>
      <c r="M436" s="53"/>
      <c r="N436" s="53"/>
      <c r="O436" s="53"/>
      <c r="P436" s="53"/>
    </row>
    <row r="437" spans="12:16" x14ac:dyDescent="0.2">
      <c r="L437" s="53"/>
      <c r="M437" s="53"/>
      <c r="N437" s="53"/>
      <c r="O437" s="53"/>
      <c r="P437" s="53"/>
    </row>
    <row r="438" spans="12:16" x14ac:dyDescent="0.2">
      <c r="L438" s="53"/>
      <c r="M438" s="53"/>
      <c r="N438" s="53"/>
      <c r="O438" s="53"/>
      <c r="P438" s="53"/>
    </row>
    <row r="439" spans="12:16" x14ac:dyDescent="0.2">
      <c r="L439" s="53"/>
      <c r="M439" s="53"/>
      <c r="N439" s="53"/>
      <c r="O439" s="53"/>
      <c r="P439" s="53"/>
    </row>
    <row r="440" spans="12:16" x14ac:dyDescent="0.2">
      <c r="L440" s="53"/>
      <c r="M440" s="53"/>
      <c r="N440" s="53"/>
      <c r="O440" s="53"/>
      <c r="P440" s="53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0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9.140625" style="1"/>
    <col min="2" max="2" width="12.42578125" style="1" customWidth="1"/>
    <col min="3" max="3" width="9.140625" style="8"/>
    <col min="4" max="8" width="12.140625" style="1" customWidth="1"/>
    <col min="9" max="9" width="9.140625" style="1"/>
    <col min="10" max="10" width="9.140625" style="8"/>
    <col min="11" max="16384" width="9.140625" style="1"/>
  </cols>
  <sheetData>
    <row r="1" spans="1:22" x14ac:dyDescent="0.2">
      <c r="A1" s="28" t="s">
        <v>144</v>
      </c>
      <c r="B1" s="28">
        <v>21</v>
      </c>
      <c r="C1" s="16" t="s">
        <v>54</v>
      </c>
      <c r="D1" s="10"/>
      <c r="E1" s="10"/>
      <c r="F1" s="10"/>
      <c r="G1" s="10"/>
      <c r="H1" s="10"/>
      <c r="I1" s="10"/>
      <c r="J1" s="12"/>
    </row>
    <row r="2" spans="1:22" x14ac:dyDescent="0.2">
      <c r="A2" s="28" t="s">
        <v>89</v>
      </c>
      <c r="D2" s="38">
        <v>2013</v>
      </c>
      <c r="E2" s="11" t="s">
        <v>86</v>
      </c>
      <c r="F2" s="11" t="s">
        <v>86</v>
      </c>
      <c r="G2" s="11" t="s">
        <v>87</v>
      </c>
      <c r="H2" s="11" t="s">
        <v>87</v>
      </c>
      <c r="J2" s="17" t="s">
        <v>91</v>
      </c>
      <c r="L2" s="48">
        <v>2012</v>
      </c>
      <c r="M2" s="49" t="s">
        <v>86</v>
      </c>
      <c r="N2" s="49" t="s">
        <v>86</v>
      </c>
      <c r="O2" s="49" t="s">
        <v>87</v>
      </c>
      <c r="P2" s="49" t="s">
        <v>87</v>
      </c>
      <c r="R2" s="38" t="str">
        <f>"Delta % "&amp;D2&amp;"/"&amp;L2</f>
        <v>Delta % 2013/2012</v>
      </c>
    </row>
    <row r="3" spans="1:22" x14ac:dyDescent="0.2">
      <c r="A3" s="13" t="s">
        <v>90</v>
      </c>
      <c r="B3" s="14" t="s">
        <v>83</v>
      </c>
      <c r="C3" s="8" t="s">
        <v>84</v>
      </c>
      <c r="D3" s="11" t="s">
        <v>85</v>
      </c>
      <c r="E3" s="11" t="s">
        <v>9</v>
      </c>
      <c r="F3" s="11" t="s">
        <v>6</v>
      </c>
      <c r="G3" s="11" t="s">
        <v>9</v>
      </c>
      <c r="H3" s="11" t="s">
        <v>6</v>
      </c>
      <c r="I3" s="11"/>
      <c r="J3" s="12"/>
      <c r="K3" s="11"/>
      <c r="L3" s="49" t="s">
        <v>85</v>
      </c>
      <c r="M3" s="49" t="s">
        <v>9</v>
      </c>
      <c r="N3" s="49" t="s">
        <v>6</v>
      </c>
      <c r="O3" s="49" t="s">
        <v>9</v>
      </c>
      <c r="P3" s="49" t="s">
        <v>6</v>
      </c>
      <c r="Q3" s="11"/>
      <c r="R3" s="11" t="s">
        <v>85</v>
      </c>
      <c r="S3" s="11" t="s">
        <v>171</v>
      </c>
      <c r="T3" s="11" t="s">
        <v>172</v>
      </c>
      <c r="U3" s="11" t="s">
        <v>173</v>
      </c>
      <c r="V3" s="11" t="s">
        <v>174</v>
      </c>
    </row>
    <row r="4" spans="1:22" x14ac:dyDescent="0.2">
      <c r="A4" s="15" t="s">
        <v>88</v>
      </c>
      <c r="B4" s="16" t="s">
        <v>88</v>
      </c>
      <c r="C4" s="17" t="s">
        <v>88</v>
      </c>
      <c r="D4" s="18">
        <f t="shared" ref="D4:D30" si="0">SUM(E4:H4)</f>
        <v>932</v>
      </c>
      <c r="E4" s="18">
        <f>SUMIFS('2013Figures'!$J:$J,'2013Figures'!$B:$B,"BrokerToCy",'2013Figures'!$G:$G,"E1",'2013Figures'!$E:$E,$B$1)</f>
        <v>6</v>
      </c>
      <c r="F4" s="18">
        <f>SUMIFS('2013Figures'!$J:$J,'2013Figures'!$B:$B,"BrokerToCy",'2013Figures'!$G:$G,"P1",'2013Figures'!$E:$E,$B$1)</f>
        <v>0</v>
      </c>
      <c r="G4" s="18">
        <f>SUMIFS('2013Figures'!$J:$J,'2013Figures'!$B:$B,"CyToBroker",'2013Figures'!$G:$G,"E1",'2013Figures'!$E:$E,$B$1)</f>
        <v>926</v>
      </c>
      <c r="H4" s="18">
        <f>SUMIFS('2013Figures'!$J:$J,'2013Figures'!$B:$B,"CyToBroker",'2013Figures'!$G:$G,"P1",'2013Figures'!$E:$E,$B$1)</f>
        <v>0</v>
      </c>
      <c r="I4" s="15"/>
      <c r="J4" s="17" t="s">
        <v>88</v>
      </c>
      <c r="K4" s="15"/>
      <c r="L4" s="50">
        <f t="shared" ref="L4" si="1">SUM(M4:P4)</f>
        <v>1116</v>
      </c>
      <c r="M4" s="50">
        <f>SUMIFS('2012Figures'!$J:$J,'2012Figures'!$B:$B,"BrokerToCy",'2012Figures'!$G:$G,"E1",'2012Figures'!$E:$E,$B$1)</f>
        <v>0</v>
      </c>
      <c r="N4" s="50">
        <f>SUMIFS('2012Figures'!$J:$J,'2012Figures'!$B:$B,"BrokerToCy",'2012Figures'!$G:$G,"P1",'2012Figures'!$E:$E,$B$1)</f>
        <v>0</v>
      </c>
      <c r="O4" s="50">
        <f>SUMIFS('2012Figures'!$J:$J,'2012Figures'!$B:$B,"CyToBroker",'2012Figures'!$G:$G,"E1",'2012Figures'!$E:$E,$B$1)</f>
        <v>1116</v>
      </c>
      <c r="P4" s="50">
        <f>SUMIFS('2012Figures'!$J:$J,'2012Figures'!$B:$B,"CyToBroker",'2012Figures'!$G:$G,"P1",'2012Figures'!$E:$E,$B$1)</f>
        <v>0</v>
      </c>
      <c r="Q4" s="15"/>
      <c r="R4" s="46">
        <f>IF(L4=0,"",ROUND(D4/L4-1,2))</f>
        <v>-0.16</v>
      </c>
      <c r="S4" s="46" t="str">
        <f t="shared" ref="S4:V29" si="2">IF(M4=0,"",ROUND(E4/M4-1,2))</f>
        <v/>
      </c>
      <c r="T4" s="46" t="str">
        <f t="shared" si="2"/>
        <v/>
      </c>
      <c r="U4" s="46">
        <f t="shared" si="2"/>
        <v>-0.17</v>
      </c>
      <c r="V4" s="46" t="str">
        <f t="shared" si="2"/>
        <v/>
      </c>
    </row>
    <row r="5" spans="1:22" x14ac:dyDescent="0.2">
      <c r="A5" s="13" t="s">
        <v>88</v>
      </c>
      <c r="B5" s="19" t="s">
        <v>88</v>
      </c>
      <c r="C5" s="12" t="s">
        <v>88</v>
      </c>
      <c r="D5" s="18">
        <f>SUM(E5:H5)</f>
        <v>4</v>
      </c>
      <c r="E5" s="20">
        <f>SUMIFS(E$32:E$412,$J$32:$J$412,$J5)</f>
        <v>0</v>
      </c>
      <c r="F5" s="20">
        <f>SUMIFS(F$32:F$412,$J$32:$J$412,$J5)</f>
        <v>0</v>
      </c>
      <c r="G5" s="20">
        <f>SUMIFS(G$32:G$412,$J$32:$J$412,$J5)</f>
        <v>4</v>
      </c>
      <c r="H5" s="20">
        <f>SUMIFS(H$32:H$412,$J$32:$J$412,$J5)</f>
        <v>0</v>
      </c>
      <c r="I5" s="13"/>
      <c r="J5" s="17" t="s">
        <v>146</v>
      </c>
      <c r="K5" s="13"/>
      <c r="L5" s="50">
        <f>SUM(M5:P5)</f>
        <v>3</v>
      </c>
      <c r="M5" s="51">
        <f>SUMIFS(M$32:M$412,$J$32:$J$412,$J5)</f>
        <v>0</v>
      </c>
      <c r="N5" s="51">
        <f>SUMIFS(N$32:N$412,$J$32:$J$412,$J5)</f>
        <v>0</v>
      </c>
      <c r="O5" s="51">
        <f>SUMIFS(O$32:O$412,$J$32:$J$412,$J5)</f>
        <v>3</v>
      </c>
      <c r="P5" s="51">
        <f>SUMIFS(P$32:P$412,$J$32:$J$412,$J5)</f>
        <v>0</v>
      </c>
      <c r="Q5" s="13"/>
      <c r="R5" s="46">
        <f t="shared" ref="R5:R29" si="3">IF(L5=0,"",ROUND(D5/L5-1,2))</f>
        <v>0.33</v>
      </c>
      <c r="S5" s="46" t="str">
        <f t="shared" si="2"/>
        <v/>
      </c>
      <c r="T5" s="46" t="str">
        <f t="shared" si="2"/>
        <v/>
      </c>
      <c r="U5" s="46">
        <f t="shared" si="2"/>
        <v>0.33</v>
      </c>
      <c r="V5" s="46" t="str">
        <f t="shared" si="2"/>
        <v/>
      </c>
    </row>
    <row r="6" spans="1:22" x14ac:dyDescent="0.2">
      <c r="A6" s="13" t="s">
        <v>88</v>
      </c>
      <c r="B6" s="19" t="s">
        <v>88</v>
      </c>
      <c r="C6" s="12" t="s">
        <v>88</v>
      </c>
      <c r="D6" s="18">
        <f>SUM(E6:H6)</f>
        <v>0</v>
      </c>
      <c r="E6" s="20">
        <f>SUMIFS(E$32:E$412,$J$32:$J$412,$J6)</f>
        <v>0</v>
      </c>
      <c r="F6" s="20">
        <f>SUMIFS(F$32:F$412,$J$32:$J$412,$J6)</f>
        <v>0</v>
      </c>
      <c r="G6" s="20">
        <f>SUMIFS(G$32:G$412,$J$32:$J$412,$J6)</f>
        <v>0</v>
      </c>
      <c r="H6" s="20">
        <f>SUMIFS(H$32:H$412,$J$32:$J$412,$J6)</f>
        <v>0</v>
      </c>
      <c r="I6" s="13"/>
      <c r="J6" s="17">
        <v>201502</v>
      </c>
      <c r="K6" s="13"/>
      <c r="L6" s="50">
        <f>SUM(M6:P6)</f>
        <v>0</v>
      </c>
      <c r="M6" s="51">
        <f>SUMIFS(M$32:M$412,$J$32:$J$412,$J6)</f>
        <v>0</v>
      </c>
      <c r="N6" s="51">
        <f>SUMIFS(N$32:N$412,$J$32:$J$412,$J6)</f>
        <v>0</v>
      </c>
      <c r="O6" s="51">
        <f>SUMIFS(O$32:O$412,$J$32:$J$412,$J6)</f>
        <v>0</v>
      </c>
      <c r="P6" s="51">
        <f>SUMIFS(P$32:P$412,$J$32:$J$412,$J6)</f>
        <v>0</v>
      </c>
      <c r="Q6" s="13"/>
      <c r="R6" s="46" t="str">
        <f t="shared" si="3"/>
        <v/>
      </c>
      <c r="S6" s="46" t="str">
        <f t="shared" si="2"/>
        <v/>
      </c>
      <c r="T6" s="46" t="str">
        <f t="shared" si="2"/>
        <v/>
      </c>
      <c r="U6" s="46" t="str">
        <f t="shared" si="2"/>
        <v/>
      </c>
      <c r="V6" s="46" t="str">
        <f t="shared" si="2"/>
        <v/>
      </c>
    </row>
    <row r="7" spans="1:22" x14ac:dyDescent="0.2">
      <c r="A7" s="13" t="s">
        <v>88</v>
      </c>
      <c r="B7" s="19" t="s">
        <v>88</v>
      </c>
      <c r="C7" s="12" t="s">
        <v>88</v>
      </c>
      <c r="D7" s="18">
        <f>SUM(E7:H7)</f>
        <v>0</v>
      </c>
      <c r="E7" s="20">
        <f>SUMIFS(E$32:E$412,$J$32:$J$412,$J7)</f>
        <v>0</v>
      </c>
      <c r="F7" s="20">
        <f>SUMIFS(F$32:F$412,$J$32:$J$412,$J7)</f>
        <v>0</v>
      </c>
      <c r="G7" s="20">
        <f>SUMIFS(G$32:G$412,$J$32:$J$412,$J7)</f>
        <v>0</v>
      </c>
      <c r="H7" s="20">
        <f>SUMIFS(H$32:H$412,$J$32:$J$412,$J7)</f>
        <v>0</v>
      </c>
      <c r="I7" s="13"/>
      <c r="J7" s="17">
        <v>201501</v>
      </c>
      <c r="K7" s="13"/>
      <c r="L7" s="50">
        <f>SUM(M7:P7)</f>
        <v>0</v>
      </c>
      <c r="M7" s="51">
        <f>SUMIFS(M$32:M$412,$J$32:$J$412,$J7)</f>
        <v>0</v>
      </c>
      <c r="N7" s="51">
        <f>SUMIFS(N$32:N$412,$J$32:$J$412,$J7)</f>
        <v>0</v>
      </c>
      <c r="O7" s="51">
        <f>SUMIFS(O$32:O$412,$J$32:$J$412,$J7)</f>
        <v>0</v>
      </c>
      <c r="P7" s="51">
        <f>SUMIFS(P$32:P$412,$J$32:$J$412,$J7)</f>
        <v>0</v>
      </c>
      <c r="Q7" s="13"/>
      <c r="R7" s="46" t="str">
        <f t="shared" si="3"/>
        <v/>
      </c>
      <c r="S7" s="46" t="str">
        <f t="shared" si="2"/>
        <v/>
      </c>
      <c r="T7" s="46" t="str">
        <f t="shared" si="2"/>
        <v/>
      </c>
      <c r="U7" s="46" t="str">
        <f t="shared" si="2"/>
        <v/>
      </c>
      <c r="V7" s="46" t="str">
        <f t="shared" si="2"/>
        <v/>
      </c>
    </row>
    <row r="8" spans="1:22" x14ac:dyDescent="0.2">
      <c r="A8" s="13" t="s">
        <v>88</v>
      </c>
      <c r="B8" s="19" t="s">
        <v>88</v>
      </c>
      <c r="C8" s="12" t="s">
        <v>88</v>
      </c>
      <c r="D8" s="18">
        <f>SUM(E8:H8)</f>
        <v>0</v>
      </c>
      <c r="E8" s="20">
        <f>SUMIFS(E$32:E$412,$J$32:$J$412,$J8)</f>
        <v>0</v>
      </c>
      <c r="F8" s="20">
        <f>SUMIFS(F$32:F$412,$J$32:$J$412,$J8)</f>
        <v>0</v>
      </c>
      <c r="G8" s="20">
        <f>SUMIFS(G$32:G$412,$J$32:$J$412,$J8)</f>
        <v>0</v>
      </c>
      <c r="H8" s="20">
        <f>SUMIFS(H$32:H$412,$J$32:$J$412,$J8)</f>
        <v>0</v>
      </c>
      <c r="I8" s="13"/>
      <c r="J8" s="17">
        <v>201401</v>
      </c>
      <c r="K8" s="13"/>
      <c r="L8" s="50">
        <f>SUM(M8:P8)</f>
        <v>0</v>
      </c>
      <c r="M8" s="51">
        <f>SUMIFS(M$32:M$412,$J$32:$J$412,$J8)</f>
        <v>0</v>
      </c>
      <c r="N8" s="51">
        <f>SUMIFS(N$32:N$412,$J$32:$J$412,$J8)</f>
        <v>0</v>
      </c>
      <c r="O8" s="51">
        <f>SUMIFS(O$32:O$412,$J$32:$J$412,$J8)</f>
        <v>0</v>
      </c>
      <c r="P8" s="51">
        <f>SUMIFS(P$32:P$412,$J$32:$J$412,$J8)</f>
        <v>0</v>
      </c>
      <c r="Q8" s="13"/>
      <c r="R8" s="46" t="str">
        <f t="shared" si="3"/>
        <v/>
      </c>
      <c r="S8" s="46" t="str">
        <f t="shared" si="2"/>
        <v/>
      </c>
      <c r="T8" s="46" t="str">
        <f t="shared" si="2"/>
        <v/>
      </c>
      <c r="U8" s="46" t="str">
        <f t="shared" si="2"/>
        <v/>
      </c>
      <c r="V8" s="46" t="str">
        <f t="shared" si="2"/>
        <v/>
      </c>
    </row>
    <row r="9" spans="1:22" x14ac:dyDescent="0.2">
      <c r="A9" s="13" t="s">
        <v>88</v>
      </c>
      <c r="B9" s="19" t="s">
        <v>88</v>
      </c>
      <c r="C9" s="12" t="s">
        <v>88</v>
      </c>
      <c r="D9" s="18">
        <f t="shared" ref="D9:D19" si="4">SUM(E9:H9)</f>
        <v>10</v>
      </c>
      <c r="E9" s="20">
        <f>SUMIFS(E$32:E$412,$J$32:$J$412,$J9)</f>
        <v>0</v>
      </c>
      <c r="F9" s="20">
        <f>SUMIFS(F$32:F$412,$J$32:$J$412,$J9)</f>
        <v>0</v>
      </c>
      <c r="G9" s="20">
        <f>SUMIFS(G$32:G$412,$J$32:$J$412,$J9)</f>
        <v>10</v>
      </c>
      <c r="H9" s="20">
        <f>SUMIFS(H$32:H$412,$J$32:$J$412,$J9)</f>
        <v>0</v>
      </c>
      <c r="I9" s="13"/>
      <c r="J9" s="17">
        <v>201301</v>
      </c>
      <c r="K9" s="13"/>
      <c r="L9" s="50">
        <f t="shared" ref="L9:L19" si="5">SUM(M9:P9)</f>
        <v>0</v>
      </c>
      <c r="M9" s="51">
        <f>SUMIFS(M$32:M$412,$J$32:$J$412,$J9)</f>
        <v>0</v>
      </c>
      <c r="N9" s="51">
        <f>SUMIFS(N$32:N$412,$J$32:$J$412,$J9)</f>
        <v>0</v>
      </c>
      <c r="O9" s="51">
        <f>SUMIFS(O$32:O$412,$J$32:$J$412,$J9)</f>
        <v>0</v>
      </c>
      <c r="P9" s="51">
        <f>SUMIFS(P$32:P$412,$J$32:$J$412,$J9)</f>
        <v>0</v>
      </c>
      <c r="Q9" s="13"/>
      <c r="R9" s="46" t="str">
        <f t="shared" si="3"/>
        <v/>
      </c>
      <c r="S9" s="46" t="str">
        <f t="shared" si="2"/>
        <v/>
      </c>
      <c r="T9" s="46" t="str">
        <f t="shared" si="2"/>
        <v/>
      </c>
      <c r="U9" s="46" t="str">
        <f t="shared" si="2"/>
        <v/>
      </c>
      <c r="V9" s="46" t="str">
        <f t="shared" si="2"/>
        <v/>
      </c>
    </row>
    <row r="10" spans="1:22" x14ac:dyDescent="0.2">
      <c r="A10" s="13" t="s">
        <v>88</v>
      </c>
      <c r="B10" s="19" t="s">
        <v>88</v>
      </c>
      <c r="C10" s="12" t="s">
        <v>88</v>
      </c>
      <c r="D10" s="18">
        <f t="shared" si="4"/>
        <v>0</v>
      </c>
      <c r="E10" s="20">
        <f>SUMIFS(E$32:E$412,$J$32:$J$412,$J10)</f>
        <v>0</v>
      </c>
      <c r="F10" s="20">
        <f>SUMIFS(F$32:F$412,$J$32:$J$412,$J10)</f>
        <v>0</v>
      </c>
      <c r="G10" s="20">
        <f>SUMIFS(G$32:G$412,$J$32:$J$412,$J10)</f>
        <v>0</v>
      </c>
      <c r="H10" s="20">
        <f>SUMIFS(H$32:H$412,$J$32:$J$412,$J10)</f>
        <v>0</v>
      </c>
      <c r="I10" s="13"/>
      <c r="J10" s="17">
        <v>201201</v>
      </c>
      <c r="K10" s="13"/>
      <c r="L10" s="50">
        <f t="shared" si="5"/>
        <v>0</v>
      </c>
      <c r="M10" s="51">
        <f>SUMIFS(M$32:M$412,$J$32:$J$412,$J10)</f>
        <v>0</v>
      </c>
      <c r="N10" s="51">
        <f>SUMIFS(N$32:N$412,$J$32:$J$412,$J10)</f>
        <v>0</v>
      </c>
      <c r="O10" s="51">
        <f>SUMIFS(O$32:O$412,$J$32:$J$412,$J10)</f>
        <v>0</v>
      </c>
      <c r="P10" s="51">
        <f>SUMIFS(P$32:P$412,$J$32:$J$412,$J10)</f>
        <v>0</v>
      </c>
      <c r="Q10" s="13"/>
      <c r="R10" s="46" t="str">
        <f t="shared" si="3"/>
        <v/>
      </c>
      <c r="S10" s="46" t="str">
        <f t="shared" si="2"/>
        <v/>
      </c>
      <c r="T10" s="46" t="str">
        <f t="shared" si="2"/>
        <v/>
      </c>
      <c r="U10" s="46" t="str">
        <f t="shared" si="2"/>
        <v/>
      </c>
      <c r="V10" s="46" t="str">
        <f t="shared" si="2"/>
        <v/>
      </c>
    </row>
    <row r="11" spans="1:22" x14ac:dyDescent="0.2">
      <c r="A11" s="13" t="s">
        <v>88</v>
      </c>
      <c r="B11" s="19" t="s">
        <v>88</v>
      </c>
      <c r="C11" s="12" t="s">
        <v>88</v>
      </c>
      <c r="D11" s="18">
        <f t="shared" si="4"/>
        <v>0</v>
      </c>
      <c r="E11" s="20">
        <f>SUMIFS(E$32:E$412,$J$32:$J$412,$J11)</f>
        <v>0</v>
      </c>
      <c r="F11" s="20">
        <f>SUMIFS(F$32:F$412,$J$32:$J$412,$J11)</f>
        <v>0</v>
      </c>
      <c r="G11" s="20">
        <f>SUMIFS(G$32:G$412,$J$32:$J$412,$J11)</f>
        <v>0</v>
      </c>
      <c r="H11" s="20">
        <f>SUMIFS(H$32:H$412,$J$32:$J$412,$J11)</f>
        <v>0</v>
      </c>
      <c r="I11" s="13"/>
      <c r="J11" s="17">
        <v>201101</v>
      </c>
      <c r="K11" s="13"/>
      <c r="L11" s="50">
        <f t="shared" si="5"/>
        <v>0</v>
      </c>
      <c r="M11" s="51">
        <f>SUMIFS(M$32:M$412,$J$32:$J$412,$J11)</f>
        <v>0</v>
      </c>
      <c r="N11" s="51">
        <f>SUMIFS(N$32:N$412,$J$32:$J$412,$J11)</f>
        <v>0</v>
      </c>
      <c r="O11" s="51">
        <f>SUMIFS(O$32:O$412,$J$32:$J$412,$J11)</f>
        <v>0</v>
      </c>
      <c r="P11" s="51">
        <f>SUMIFS(P$32:P$412,$J$32:$J$412,$J11)</f>
        <v>0</v>
      </c>
      <c r="Q11" s="13"/>
      <c r="R11" s="46" t="str">
        <f t="shared" si="3"/>
        <v/>
      </c>
      <c r="S11" s="46" t="str">
        <f t="shared" si="2"/>
        <v/>
      </c>
      <c r="T11" s="46" t="str">
        <f t="shared" si="2"/>
        <v/>
      </c>
      <c r="U11" s="46" t="str">
        <f t="shared" si="2"/>
        <v/>
      </c>
      <c r="V11" s="46" t="str">
        <f t="shared" si="2"/>
        <v/>
      </c>
    </row>
    <row r="12" spans="1:22" x14ac:dyDescent="0.2">
      <c r="A12" s="13" t="s">
        <v>88</v>
      </c>
      <c r="B12" s="19" t="s">
        <v>88</v>
      </c>
      <c r="C12" s="12" t="s">
        <v>88</v>
      </c>
      <c r="D12" s="18">
        <f t="shared" si="4"/>
        <v>0</v>
      </c>
      <c r="E12" s="20">
        <f>SUMIFS(E$32:E$412,$J$32:$J$412,$J12)</f>
        <v>0</v>
      </c>
      <c r="F12" s="20">
        <f>SUMIFS(F$32:F$412,$J$32:$J$412,$J12)</f>
        <v>0</v>
      </c>
      <c r="G12" s="20">
        <f>SUMIFS(G$32:G$412,$J$32:$J$412,$J12)</f>
        <v>0</v>
      </c>
      <c r="H12" s="20">
        <f>SUMIFS(H$32:H$412,$J$32:$J$412,$J12)</f>
        <v>0</v>
      </c>
      <c r="I12" s="13"/>
      <c r="J12" s="17">
        <v>201010</v>
      </c>
      <c r="K12" s="13"/>
      <c r="L12" s="50">
        <f t="shared" si="5"/>
        <v>0</v>
      </c>
      <c r="M12" s="51">
        <f>SUMIFS(M$32:M$412,$J$32:$J$412,$J12)</f>
        <v>0</v>
      </c>
      <c r="N12" s="51">
        <f>SUMIFS(N$32:N$412,$J$32:$J$412,$J12)</f>
        <v>0</v>
      </c>
      <c r="O12" s="51">
        <f>SUMIFS(O$32:O$412,$J$32:$J$412,$J12)</f>
        <v>0</v>
      </c>
      <c r="P12" s="51">
        <f>SUMIFS(P$32:P$412,$J$32:$J$412,$J12)</f>
        <v>0</v>
      </c>
      <c r="Q12" s="13"/>
      <c r="R12" s="46" t="str">
        <f t="shared" si="3"/>
        <v/>
      </c>
      <c r="S12" s="46" t="str">
        <f t="shared" si="2"/>
        <v/>
      </c>
      <c r="T12" s="46" t="str">
        <f t="shared" si="2"/>
        <v/>
      </c>
      <c r="U12" s="46" t="str">
        <f t="shared" si="2"/>
        <v/>
      </c>
      <c r="V12" s="46" t="str">
        <f t="shared" si="2"/>
        <v/>
      </c>
    </row>
    <row r="13" spans="1:22" x14ac:dyDescent="0.2">
      <c r="A13" s="13" t="s">
        <v>88</v>
      </c>
      <c r="B13" s="19" t="s">
        <v>88</v>
      </c>
      <c r="C13" s="12" t="s">
        <v>88</v>
      </c>
      <c r="D13" s="18">
        <f t="shared" si="4"/>
        <v>0</v>
      </c>
      <c r="E13" s="20">
        <f>SUMIFS(E$32:E$412,$J$32:$J$412,$J13)</f>
        <v>0</v>
      </c>
      <c r="F13" s="20">
        <f>SUMIFS(F$32:F$412,$J$32:$J$412,$J13)</f>
        <v>0</v>
      </c>
      <c r="G13" s="20">
        <f>SUMIFS(G$32:G$412,$J$32:$J$412,$J13)</f>
        <v>0</v>
      </c>
      <c r="H13" s="20">
        <f>SUMIFS(H$32:H$412,$J$32:$J$412,$J13)</f>
        <v>0</v>
      </c>
      <c r="I13" s="13"/>
      <c r="J13" s="17">
        <v>201005</v>
      </c>
      <c r="K13" s="13"/>
      <c r="L13" s="50">
        <f t="shared" si="5"/>
        <v>0</v>
      </c>
      <c r="M13" s="51">
        <f>SUMIFS(M$32:M$412,$J$32:$J$412,$J13)</f>
        <v>0</v>
      </c>
      <c r="N13" s="51">
        <f>SUMIFS(N$32:N$412,$J$32:$J$412,$J13)</f>
        <v>0</v>
      </c>
      <c r="O13" s="51">
        <f>SUMIFS(O$32:O$412,$J$32:$J$412,$J13)</f>
        <v>0</v>
      </c>
      <c r="P13" s="51">
        <f>SUMIFS(P$32:P$412,$J$32:$J$412,$J13)</f>
        <v>0</v>
      </c>
      <c r="Q13" s="13"/>
      <c r="R13" s="46" t="str">
        <f t="shared" si="3"/>
        <v/>
      </c>
      <c r="S13" s="46" t="str">
        <f t="shared" si="2"/>
        <v/>
      </c>
      <c r="T13" s="46" t="str">
        <f t="shared" si="2"/>
        <v/>
      </c>
      <c r="U13" s="46" t="str">
        <f t="shared" si="2"/>
        <v/>
      </c>
      <c r="V13" s="46" t="str">
        <f t="shared" si="2"/>
        <v/>
      </c>
    </row>
    <row r="14" spans="1:22" x14ac:dyDescent="0.2">
      <c r="A14" s="13" t="s">
        <v>88</v>
      </c>
      <c r="B14" s="19" t="s">
        <v>88</v>
      </c>
      <c r="C14" s="12" t="s">
        <v>88</v>
      </c>
      <c r="D14" s="18">
        <f t="shared" si="4"/>
        <v>0</v>
      </c>
      <c r="E14" s="20">
        <f>SUMIFS(E$32:E$412,$J$32:$J$412,$J14)</f>
        <v>0</v>
      </c>
      <c r="F14" s="20">
        <f>SUMIFS(F$32:F$412,$J$32:$J$412,$J14)</f>
        <v>0</v>
      </c>
      <c r="G14" s="20">
        <f>SUMIFS(G$32:G$412,$J$32:$J$412,$J14)</f>
        <v>0</v>
      </c>
      <c r="H14" s="20">
        <f>SUMIFS(H$32:H$412,$J$32:$J$412,$J14)</f>
        <v>0</v>
      </c>
      <c r="I14" s="13"/>
      <c r="J14" s="17">
        <v>201001</v>
      </c>
      <c r="K14" s="13"/>
      <c r="L14" s="50">
        <f t="shared" si="5"/>
        <v>0</v>
      </c>
      <c r="M14" s="51">
        <f>SUMIFS(M$32:M$412,$J$32:$J$412,$J14)</f>
        <v>0</v>
      </c>
      <c r="N14" s="51">
        <f>SUMIFS(N$32:N$412,$J$32:$J$412,$J14)</f>
        <v>0</v>
      </c>
      <c r="O14" s="51">
        <f>SUMIFS(O$32:O$412,$J$32:$J$412,$J14)</f>
        <v>0</v>
      </c>
      <c r="P14" s="51">
        <f>SUMIFS(P$32:P$412,$J$32:$J$412,$J14)</f>
        <v>0</v>
      </c>
      <c r="Q14" s="13"/>
      <c r="R14" s="46" t="str">
        <f t="shared" si="3"/>
        <v/>
      </c>
      <c r="S14" s="46" t="str">
        <f t="shared" si="2"/>
        <v/>
      </c>
      <c r="T14" s="46" t="str">
        <f t="shared" si="2"/>
        <v/>
      </c>
      <c r="U14" s="46" t="str">
        <f t="shared" si="2"/>
        <v/>
      </c>
      <c r="V14" s="46" t="str">
        <f t="shared" si="2"/>
        <v/>
      </c>
    </row>
    <row r="15" spans="1:22" x14ac:dyDescent="0.2">
      <c r="A15" s="13" t="s">
        <v>88</v>
      </c>
      <c r="B15" s="19" t="s">
        <v>88</v>
      </c>
      <c r="C15" s="12" t="s">
        <v>88</v>
      </c>
      <c r="D15" s="18">
        <f t="shared" si="4"/>
        <v>0</v>
      </c>
      <c r="E15" s="20">
        <f>SUMIFS(E$32:E$412,$J$32:$J$412,$J15)</f>
        <v>0</v>
      </c>
      <c r="F15" s="20">
        <f>SUMIFS(F$32:F$412,$J$32:$J$412,$J15)</f>
        <v>0</v>
      </c>
      <c r="G15" s="20">
        <f>SUMIFS(G$32:G$412,$J$32:$J$412,$J15)</f>
        <v>0</v>
      </c>
      <c r="H15" s="20">
        <f>SUMIFS(H$32:H$412,$J$32:$J$412,$J15)</f>
        <v>0</v>
      </c>
      <c r="I15" s="13"/>
      <c r="J15" s="17">
        <v>200901</v>
      </c>
      <c r="K15" s="13"/>
      <c r="L15" s="50">
        <f t="shared" si="5"/>
        <v>43</v>
      </c>
      <c r="M15" s="51">
        <f>SUMIFS(M$32:M$412,$J$32:$J$412,$J15)</f>
        <v>0</v>
      </c>
      <c r="N15" s="51">
        <f>SUMIFS(N$32:N$412,$J$32:$J$412,$J15)</f>
        <v>0</v>
      </c>
      <c r="O15" s="51">
        <f>SUMIFS(O$32:O$412,$J$32:$J$412,$J15)</f>
        <v>43</v>
      </c>
      <c r="P15" s="51">
        <f>SUMIFS(P$32:P$412,$J$32:$J$412,$J15)</f>
        <v>0</v>
      </c>
      <c r="Q15" s="13"/>
      <c r="R15" s="46">
        <f t="shared" si="3"/>
        <v>-1</v>
      </c>
      <c r="S15" s="46" t="str">
        <f t="shared" si="2"/>
        <v/>
      </c>
      <c r="T15" s="46" t="str">
        <f t="shared" si="2"/>
        <v/>
      </c>
      <c r="U15" s="46">
        <f t="shared" si="2"/>
        <v>-1</v>
      </c>
      <c r="V15" s="46" t="str">
        <f t="shared" si="2"/>
        <v/>
      </c>
    </row>
    <row r="16" spans="1:22" x14ac:dyDescent="0.2">
      <c r="A16" s="13" t="s">
        <v>88</v>
      </c>
      <c r="B16" s="19" t="s">
        <v>88</v>
      </c>
      <c r="C16" s="12" t="s">
        <v>88</v>
      </c>
      <c r="D16" s="18">
        <f t="shared" si="4"/>
        <v>0</v>
      </c>
      <c r="E16" s="20">
        <f>SUMIFS(E$32:E$412,$J$32:$J$412,$J16)</f>
        <v>0</v>
      </c>
      <c r="F16" s="20">
        <f>SUMIFS(F$32:F$412,$J$32:$J$412,$J16)</f>
        <v>0</v>
      </c>
      <c r="G16" s="20">
        <f>SUMIFS(G$32:G$412,$J$32:$J$412,$J16)</f>
        <v>0</v>
      </c>
      <c r="H16" s="20">
        <f>SUMIFS(H$32:H$412,$J$32:$J$412,$J16)</f>
        <v>0</v>
      </c>
      <c r="I16" s="13"/>
      <c r="J16" s="17">
        <v>200801</v>
      </c>
      <c r="K16" s="13"/>
      <c r="L16" s="50">
        <f t="shared" si="5"/>
        <v>0</v>
      </c>
      <c r="M16" s="51">
        <f>SUMIFS(M$32:M$412,$J$32:$J$412,$J16)</f>
        <v>0</v>
      </c>
      <c r="N16" s="51">
        <f>SUMIFS(N$32:N$412,$J$32:$J$412,$J16)</f>
        <v>0</v>
      </c>
      <c r="O16" s="51">
        <f>SUMIFS(O$32:O$412,$J$32:$J$412,$J16)</f>
        <v>0</v>
      </c>
      <c r="P16" s="51">
        <f>SUMIFS(P$32:P$412,$J$32:$J$412,$J16)</f>
        <v>0</v>
      </c>
      <c r="Q16" s="13"/>
      <c r="R16" s="46" t="str">
        <f t="shared" si="3"/>
        <v/>
      </c>
      <c r="S16" s="46" t="str">
        <f t="shared" si="2"/>
        <v/>
      </c>
      <c r="T16" s="46" t="str">
        <f t="shared" si="2"/>
        <v/>
      </c>
      <c r="U16" s="46" t="str">
        <f t="shared" si="2"/>
        <v/>
      </c>
      <c r="V16" s="46" t="str">
        <f t="shared" si="2"/>
        <v/>
      </c>
    </row>
    <row r="17" spans="1:22" x14ac:dyDescent="0.2">
      <c r="A17" s="13" t="s">
        <v>88</v>
      </c>
      <c r="B17" s="19" t="s">
        <v>88</v>
      </c>
      <c r="C17" s="12" t="s">
        <v>88</v>
      </c>
      <c r="D17" s="18">
        <f t="shared" si="4"/>
        <v>0</v>
      </c>
      <c r="E17" s="20">
        <f>SUMIFS(E$32:E$412,$J$32:$J$412,$J17)</f>
        <v>0</v>
      </c>
      <c r="F17" s="20">
        <f>SUMIFS(F$32:F$412,$J$32:$J$412,$J17)</f>
        <v>0</v>
      </c>
      <c r="G17" s="20">
        <f>SUMIFS(G$32:G$412,$J$32:$J$412,$J17)</f>
        <v>0</v>
      </c>
      <c r="H17" s="20">
        <f>SUMIFS(H$32:H$412,$J$32:$J$412,$J17)</f>
        <v>0</v>
      </c>
      <c r="I17" s="13"/>
      <c r="J17" s="17">
        <v>200701</v>
      </c>
      <c r="K17" s="13"/>
      <c r="L17" s="50">
        <f t="shared" si="5"/>
        <v>0</v>
      </c>
      <c r="M17" s="51">
        <f>SUMIFS(M$32:M$412,$J$32:$J$412,$J17)</f>
        <v>0</v>
      </c>
      <c r="N17" s="51">
        <f>SUMIFS(N$32:N$412,$J$32:$J$412,$J17)</f>
        <v>0</v>
      </c>
      <c r="O17" s="51">
        <f>SUMIFS(O$32:O$412,$J$32:$J$412,$J17)</f>
        <v>0</v>
      </c>
      <c r="P17" s="51">
        <f>SUMIFS(P$32:P$412,$J$32:$J$412,$J17)</f>
        <v>0</v>
      </c>
      <c r="Q17" s="13"/>
      <c r="R17" s="46" t="str">
        <f t="shared" si="3"/>
        <v/>
      </c>
      <c r="S17" s="46" t="str">
        <f t="shared" si="2"/>
        <v/>
      </c>
      <c r="T17" s="46" t="str">
        <f t="shared" si="2"/>
        <v/>
      </c>
      <c r="U17" s="46" t="str">
        <f t="shared" si="2"/>
        <v/>
      </c>
      <c r="V17" s="46" t="str">
        <f t="shared" si="2"/>
        <v/>
      </c>
    </row>
    <row r="18" spans="1:22" x14ac:dyDescent="0.2">
      <c r="A18" s="13" t="s">
        <v>88</v>
      </c>
      <c r="B18" s="19" t="s">
        <v>88</v>
      </c>
      <c r="C18" s="12" t="s">
        <v>88</v>
      </c>
      <c r="D18" s="18">
        <f t="shared" si="4"/>
        <v>0</v>
      </c>
      <c r="E18" s="20">
        <f>SUMIFS(E$32:E$412,$J$32:$J$412,$J18)</f>
        <v>0</v>
      </c>
      <c r="F18" s="20">
        <f>SUMIFS(F$32:F$412,$J$32:$J$412,$J18)</f>
        <v>0</v>
      </c>
      <c r="G18" s="20">
        <f>SUMIFS(G$32:G$412,$J$32:$J$412,$J18)</f>
        <v>0</v>
      </c>
      <c r="H18" s="20">
        <f>SUMIFS(H$32:H$412,$J$32:$J$412,$J18)</f>
        <v>0</v>
      </c>
      <c r="I18" s="13"/>
      <c r="J18" s="17">
        <v>200601</v>
      </c>
      <c r="K18" s="13"/>
      <c r="L18" s="50">
        <f t="shared" si="5"/>
        <v>0</v>
      </c>
      <c r="M18" s="51">
        <f>SUMIFS(M$32:M$412,$J$32:$J$412,$J18)</f>
        <v>0</v>
      </c>
      <c r="N18" s="51">
        <f>SUMIFS(N$32:N$412,$J$32:$J$412,$J18)</f>
        <v>0</v>
      </c>
      <c r="O18" s="51">
        <f>SUMIFS(O$32:O$412,$J$32:$J$412,$J18)</f>
        <v>0</v>
      </c>
      <c r="P18" s="51">
        <f>SUMIFS(P$32:P$412,$J$32:$J$412,$J18)</f>
        <v>0</v>
      </c>
      <c r="Q18" s="13"/>
      <c r="R18" s="46" t="str">
        <f t="shared" si="3"/>
        <v/>
      </c>
      <c r="S18" s="46" t="str">
        <f t="shared" si="2"/>
        <v/>
      </c>
      <c r="T18" s="46" t="str">
        <f t="shared" si="2"/>
        <v/>
      </c>
      <c r="U18" s="46" t="str">
        <f t="shared" si="2"/>
        <v/>
      </c>
      <c r="V18" s="46" t="str">
        <f t="shared" si="2"/>
        <v/>
      </c>
    </row>
    <row r="19" spans="1:22" x14ac:dyDescent="0.2">
      <c r="A19" s="13" t="s">
        <v>88</v>
      </c>
      <c r="B19" s="19" t="s">
        <v>88</v>
      </c>
      <c r="C19" s="12" t="s">
        <v>88</v>
      </c>
      <c r="D19" s="18">
        <f t="shared" si="4"/>
        <v>918</v>
      </c>
      <c r="E19" s="20">
        <f>SUMIFS(E$32:E$412,$J$32:$J$412,$J19)</f>
        <v>6</v>
      </c>
      <c r="F19" s="20">
        <f>SUMIFS(F$32:F$412,$J$32:$J$412,$J19)</f>
        <v>0</v>
      </c>
      <c r="G19" s="20">
        <f>SUMIFS(G$32:G$412,$J$32:$J$412,$J19)</f>
        <v>912</v>
      </c>
      <c r="H19" s="20">
        <f>SUMIFS(H$32:H$412,$J$32:$J$412,$J19)</f>
        <v>0</v>
      </c>
      <c r="I19" s="13"/>
      <c r="J19" s="17" t="s">
        <v>131</v>
      </c>
      <c r="K19" s="13"/>
      <c r="L19" s="50">
        <f t="shared" si="5"/>
        <v>1070</v>
      </c>
      <c r="M19" s="51">
        <f>SUMIFS(M$32:M$412,$J$32:$J$412,$J19)</f>
        <v>0</v>
      </c>
      <c r="N19" s="51">
        <f>SUMIFS(N$32:N$412,$J$32:$J$412,$J19)</f>
        <v>0</v>
      </c>
      <c r="O19" s="51">
        <f>SUMIFS(O$32:O$412,$J$32:$J$412,$J19)</f>
        <v>1070</v>
      </c>
      <c r="P19" s="51">
        <f>SUMIFS(P$32:P$412,$J$32:$J$412,$J19)</f>
        <v>0</v>
      </c>
      <c r="Q19" s="13"/>
      <c r="R19" s="46">
        <f t="shared" si="3"/>
        <v>-0.14000000000000001</v>
      </c>
      <c r="S19" s="46" t="str">
        <f t="shared" si="2"/>
        <v/>
      </c>
      <c r="T19" s="46" t="str">
        <f t="shared" si="2"/>
        <v/>
      </c>
      <c r="U19" s="46">
        <f t="shared" si="2"/>
        <v>-0.15</v>
      </c>
      <c r="V19" s="46" t="str">
        <f t="shared" si="2"/>
        <v/>
      </c>
    </row>
    <row r="20" spans="1:22" x14ac:dyDescent="0.2">
      <c r="A20" s="21"/>
      <c r="B20" s="21" t="s">
        <v>92</v>
      </c>
      <c r="C20" s="22"/>
      <c r="D20" s="23">
        <f>SUM(E20:H20)</f>
        <v>932</v>
      </c>
      <c r="E20" s="23">
        <f>SUM(E5:E19)</f>
        <v>6</v>
      </c>
      <c r="F20" s="23">
        <f t="shared" ref="F20:H20" si="6">SUM(F5:F19)</f>
        <v>0</v>
      </c>
      <c r="G20" s="23">
        <f t="shared" si="6"/>
        <v>926</v>
      </c>
      <c r="H20" s="23">
        <f t="shared" si="6"/>
        <v>0</v>
      </c>
      <c r="I20" s="21"/>
      <c r="J20" s="22"/>
      <c r="K20" s="21"/>
      <c r="L20" s="43">
        <f>SUM(M20:P20)</f>
        <v>1116</v>
      </c>
      <c r="M20" s="43">
        <f>SUM(M5:M19)</f>
        <v>0</v>
      </c>
      <c r="N20" s="43">
        <f t="shared" ref="N20:P20" si="7">SUM(N5:N19)</f>
        <v>0</v>
      </c>
      <c r="O20" s="43">
        <f t="shared" si="7"/>
        <v>1116</v>
      </c>
      <c r="P20" s="43">
        <f t="shared" si="7"/>
        <v>0</v>
      </c>
      <c r="Q20" s="21"/>
      <c r="R20" s="21"/>
      <c r="S20" s="21"/>
      <c r="T20" s="21"/>
      <c r="U20" s="21"/>
      <c r="V20" s="21"/>
    </row>
    <row r="21" spans="1:22" x14ac:dyDescent="0.2">
      <c r="A21" s="35" t="s">
        <v>100</v>
      </c>
      <c r="B21" s="14" t="s">
        <v>88</v>
      </c>
      <c r="C21" s="8" t="s">
        <v>88</v>
      </c>
      <c r="D21" s="36">
        <f t="shared" si="0"/>
        <v>922</v>
      </c>
      <c r="E21" s="9">
        <f>SUMIFS('2013Figures'!$J:$J,'2013Figures'!$B:$B,"BrokerToCy",'2013Figures'!$G:$G,"E1",'2013Figures'!$K:$K,1,'2013Figures'!$E:$E,$B$1)</f>
        <v>6</v>
      </c>
      <c r="F21" s="9">
        <f>SUMIFS('2013Figures'!$J:$J,'2013Figures'!$B:$B,"BrokerToCy",'2013Figures'!$G:$G,"P1",'2013Figures'!$K:$K,1,'2013Figures'!$E:$E,$B$1)</f>
        <v>0</v>
      </c>
      <c r="G21" s="9">
        <f>SUMIFS('2013Figures'!$J:$J,'2013Figures'!$B:$B,"CyToBroker",'2013Figures'!$G:$G,"E1",'2013Figures'!$K:$K,1,'2013Figures'!$E:$E,$B$1)</f>
        <v>916</v>
      </c>
      <c r="H21" s="9">
        <f>SUMIFS('2013Figures'!$J:$J,'2013Figures'!$B:$B,"CyToBroker",'2013Figures'!$G:$G,"P1",'2013Figures'!$K:$K,1,'2013Figures'!$E:$E,$B$1)</f>
        <v>0</v>
      </c>
      <c r="I21" s="11"/>
      <c r="K21" s="11"/>
      <c r="L21" s="41">
        <f t="shared" ref="L21:L30" si="8">SUM(M21:P21)</f>
        <v>1074</v>
      </c>
      <c r="M21" s="52">
        <f>SUMIFS('2012Figures'!$J:$J,'2012Figures'!$B:$B,"BrokerToCy",'2012Figures'!$G:$G,"E1",'2012Figures'!$K:$K,1,'2012Figures'!$E:$E,$B$1)</f>
        <v>0</v>
      </c>
      <c r="N21" s="52">
        <f>SUMIFS('2012Figures'!$J:$J,'2012Figures'!$B:$B,"BrokerToCy",'2012Figures'!$G:$G,"P1",'2012Figures'!$K:$K,1,'2012Figures'!$E:$E,$B$1)</f>
        <v>0</v>
      </c>
      <c r="O21" s="52">
        <f>SUMIFS('2012Figures'!$J:$J,'2012Figures'!$B:$B,"CyToBroker",'2012Figures'!$G:$G,"E1",'2012Figures'!$K:$K,1,'2012Figures'!$E:$E,$B$1)</f>
        <v>1074</v>
      </c>
      <c r="P21" s="52">
        <f>SUMIFS('2012Figures'!$J:$J,'2012Figures'!$B:$B,"CyToBroker",'2012Figures'!$G:$G,"P1",'2012Figures'!$K:$K,1,'2012Figures'!$E:$E,$B$1)</f>
        <v>0</v>
      </c>
      <c r="Q21" s="11"/>
      <c r="R21" s="46">
        <f t="shared" ref="R21:V45" si="9">IF(L21=0,"",ROUND(D21/L21-1,2))</f>
        <v>-0.14000000000000001</v>
      </c>
      <c r="S21" s="46" t="str">
        <f t="shared" si="9"/>
        <v/>
      </c>
      <c r="T21" s="46" t="str">
        <f t="shared" si="9"/>
        <v/>
      </c>
      <c r="U21" s="46">
        <f t="shared" si="9"/>
        <v>-0.15</v>
      </c>
      <c r="V21" s="46" t="str">
        <f t="shared" si="9"/>
        <v/>
      </c>
    </row>
    <row r="22" spans="1:22" x14ac:dyDescent="0.2">
      <c r="A22" s="35" t="s">
        <v>101</v>
      </c>
      <c r="B22" s="14" t="s">
        <v>88</v>
      </c>
      <c r="C22" s="8" t="s">
        <v>88</v>
      </c>
      <c r="D22" s="36">
        <f t="shared" si="0"/>
        <v>10</v>
      </c>
      <c r="E22" s="9">
        <f>SUMIFS('2013Figures'!$J:$J,'2013Figures'!$B:$B,"BrokerToCy",'2013Figures'!$G:$G,"E1",'2013Figures'!$K:$K,2,'2013Figures'!$E:$E,$B$1)</f>
        <v>0</v>
      </c>
      <c r="F22" s="9">
        <f>SUMIFS('2013Figures'!$J:$J,'2013Figures'!$B:$B,"BrokerToCy",'2013Figures'!$G:$G,"P1",'2013Figures'!$K:$K,2,'2013Figures'!$E:$E,$B$1)</f>
        <v>0</v>
      </c>
      <c r="G22" s="9">
        <f>SUMIFS('2013Figures'!$J:$J,'2013Figures'!$B:$B,"CyToBroker",'2013Figures'!$G:$G,"E1",'2013Figures'!$K:$K,2,'2013Figures'!$E:$E,$B$1)</f>
        <v>10</v>
      </c>
      <c r="H22" s="9">
        <f>SUMIFS('2013Figures'!$J:$J,'2013Figures'!$B:$B,"CyToBroker",'2013Figures'!$G:$G,"P1",'2013Figures'!$K:$K,2,'2013Figures'!$E:$E,$B$1)</f>
        <v>0</v>
      </c>
      <c r="I22" s="11"/>
      <c r="K22" s="11"/>
      <c r="L22" s="41">
        <f t="shared" si="8"/>
        <v>42</v>
      </c>
      <c r="M22" s="52">
        <f>SUMIFS('2012Figures'!$J:$J,'2012Figures'!$B:$B,"BrokerToCy",'2012Figures'!$G:$G,"E1",'2012Figures'!$K:$K,2,'2012Figures'!$E:$E,$B$1)</f>
        <v>0</v>
      </c>
      <c r="N22" s="52">
        <f>SUMIFS('2012Figures'!$J:$J,'2012Figures'!$B:$B,"BrokerToCy",'2012Figures'!$G:$G,"P1",'2012Figures'!$K:$K,2,'2012Figures'!$E:$E,$B$1)</f>
        <v>0</v>
      </c>
      <c r="O22" s="52">
        <f>SUMIFS('2012Figures'!$J:$J,'2012Figures'!$B:$B,"CyToBroker",'2012Figures'!$G:$G,"E1",'2012Figures'!$K:$K,2,'2012Figures'!$E:$E,$B$1)</f>
        <v>42</v>
      </c>
      <c r="P22" s="52">
        <f>SUMIFS('2012Figures'!$J:$J,'2012Figures'!$B:$B,"CyToBroker",'2012Figures'!$G:$G,"P1",'2012Figures'!$K:$K,2,'2012Figures'!$E:$E,$B$1)</f>
        <v>0</v>
      </c>
      <c r="Q22" s="11"/>
      <c r="R22" s="46">
        <f t="shared" si="9"/>
        <v>-0.76</v>
      </c>
      <c r="S22" s="46" t="str">
        <f t="shared" si="9"/>
        <v/>
      </c>
      <c r="T22" s="46" t="str">
        <f t="shared" si="9"/>
        <v/>
      </c>
      <c r="U22" s="46">
        <f t="shared" si="9"/>
        <v>-0.76</v>
      </c>
      <c r="V22" s="46" t="str">
        <f t="shared" si="9"/>
        <v/>
      </c>
    </row>
    <row r="23" spans="1:22" x14ac:dyDescent="0.2">
      <c r="A23" s="35" t="s">
        <v>102</v>
      </c>
      <c r="B23" s="14" t="s">
        <v>88</v>
      </c>
      <c r="C23" s="8" t="s">
        <v>88</v>
      </c>
      <c r="D23" s="36">
        <f t="shared" si="0"/>
        <v>0</v>
      </c>
      <c r="E23" s="9">
        <f>SUMIFS('2013Figures'!$J:$J,'2013Figures'!$B:$B,"BrokerToCy",'2013Figures'!$G:$G,"E1",'2013Figures'!$K:$K,3,'2013Figures'!$E:$E,$B$1)</f>
        <v>0</v>
      </c>
      <c r="F23" s="9">
        <f>SUMIFS('2013Figures'!$J:$J,'2013Figures'!$B:$B,"BrokerToCy",'2013Figures'!$G:$G,"P1",'2013Figures'!$K:$K,3,'2013Figures'!$E:$E,$B$1)</f>
        <v>0</v>
      </c>
      <c r="G23" s="9">
        <f>SUMIFS('2013Figures'!$J:$J,'2013Figures'!$B:$B,"CyToBroker",'2013Figures'!$G:$G,"E1",'2013Figures'!$K:$K,3,'2013Figures'!$E:$E,$B$1)</f>
        <v>0</v>
      </c>
      <c r="H23" s="9">
        <f>SUMIFS('2013Figures'!$J:$J,'2013Figures'!$B:$B,"CyToBroker",'2013Figures'!$G:$G,"P1",'2013Figures'!$K:$K,3,'2013Figures'!$E:$E,$B$1)</f>
        <v>0</v>
      </c>
      <c r="I23" s="11"/>
      <c r="K23" s="11"/>
      <c r="L23" s="41">
        <f t="shared" si="8"/>
        <v>0</v>
      </c>
      <c r="M23" s="52">
        <f>SUMIFS('2012Figures'!$J:$J,'2012Figures'!$B:$B,"BrokerToCy",'2012Figures'!$G:$G,"E1",'2012Figures'!$K:$K,3,'2012Figures'!$E:$E,$B$1)</f>
        <v>0</v>
      </c>
      <c r="N23" s="52">
        <f>SUMIFS('2012Figures'!$J:$J,'2012Figures'!$B:$B,"BrokerToCy",'2012Figures'!$G:$G,"P1",'2012Figures'!$K:$K,3,'2012Figures'!$E:$E,$B$1)</f>
        <v>0</v>
      </c>
      <c r="O23" s="52">
        <f>SUMIFS('2012Figures'!$J:$J,'2012Figures'!$B:$B,"CyToBroker",'2012Figures'!$G:$G,"E1",'2012Figures'!$K:$K,3,'2012Figures'!$E:$E,$B$1)</f>
        <v>0</v>
      </c>
      <c r="P23" s="52">
        <f>SUMIFS('2012Figures'!$J:$J,'2012Figures'!$B:$B,"CyToBroker",'2012Figures'!$G:$G,"P1",'2012Figures'!$K:$K,3,'2012Figures'!$E:$E,$B$1)</f>
        <v>0</v>
      </c>
      <c r="Q23" s="11"/>
      <c r="R23" s="46" t="str">
        <f t="shared" si="9"/>
        <v/>
      </c>
      <c r="S23" s="46" t="str">
        <f t="shared" si="9"/>
        <v/>
      </c>
      <c r="T23" s="46" t="str">
        <f t="shared" si="9"/>
        <v/>
      </c>
      <c r="U23" s="46" t="str">
        <f t="shared" si="9"/>
        <v/>
      </c>
      <c r="V23" s="46" t="str">
        <f t="shared" si="9"/>
        <v/>
      </c>
    </row>
    <row r="24" spans="1:22" x14ac:dyDescent="0.2">
      <c r="A24" s="35" t="s">
        <v>103</v>
      </c>
      <c r="B24" s="14" t="s">
        <v>88</v>
      </c>
      <c r="C24" s="8" t="s">
        <v>88</v>
      </c>
      <c r="D24" s="36">
        <f t="shared" si="0"/>
        <v>0</v>
      </c>
      <c r="E24" s="9">
        <f>SUMIFS('2013Figures'!$J:$J,'2013Figures'!$B:$B,"BrokerToCy",'2013Figures'!$G:$G,"E1",'2013Figures'!$K:$K,4,'2013Figures'!$E:$E,$B$1)</f>
        <v>0</v>
      </c>
      <c r="F24" s="9">
        <f>SUMIFS('2013Figures'!$J:$J,'2013Figures'!$B:$B,"BrokerToCy",'2013Figures'!$G:$G,"P1",'2013Figures'!$K:$K,4,'2013Figures'!$E:$E,$B$1)</f>
        <v>0</v>
      </c>
      <c r="G24" s="9">
        <f>SUMIFS('2013Figures'!$J:$J,'2013Figures'!$B:$B,"CyToBroker",'2013Figures'!$G:$G,"E1",'2013Figures'!$K:$K,4,'2013Figures'!$E:$E,$B$1)</f>
        <v>0</v>
      </c>
      <c r="H24" s="9">
        <f>SUMIFS('2013Figures'!$J:$J,'2013Figures'!$B:$B,"CyToBroker",'2013Figures'!$G:$G,"P1",'2013Figures'!$K:$K,4,'2013Figures'!$E:$E,$B$1)</f>
        <v>0</v>
      </c>
      <c r="I24" s="11"/>
      <c r="K24" s="11"/>
      <c r="L24" s="41">
        <f t="shared" si="8"/>
        <v>0</v>
      </c>
      <c r="M24" s="52">
        <f>SUMIFS('2012Figures'!$J:$J,'2012Figures'!$B:$B,"BrokerToCy",'2012Figures'!$G:$G,"E1",'2012Figures'!$K:$K,4,'2012Figures'!$E:$E,$B$1)</f>
        <v>0</v>
      </c>
      <c r="N24" s="52">
        <f>SUMIFS('2012Figures'!$J:$J,'2012Figures'!$B:$B,"BrokerToCy",'2012Figures'!$G:$G,"P1",'2012Figures'!$K:$K,4,'2012Figures'!$E:$E,$B$1)</f>
        <v>0</v>
      </c>
      <c r="O24" s="52">
        <f>SUMIFS('2012Figures'!$J:$J,'2012Figures'!$B:$B,"CyToBroker",'2012Figures'!$G:$G,"E1",'2012Figures'!$K:$K,4,'2012Figures'!$E:$E,$B$1)</f>
        <v>0</v>
      </c>
      <c r="P24" s="52">
        <f>SUMIFS('2012Figures'!$J:$J,'2012Figures'!$B:$B,"CyToBroker",'2012Figures'!$G:$G,"P1",'2012Figures'!$K:$K,4,'2012Figures'!$E:$E,$B$1)</f>
        <v>0</v>
      </c>
      <c r="Q24" s="11"/>
      <c r="R24" s="46" t="str">
        <f t="shared" si="9"/>
        <v/>
      </c>
      <c r="S24" s="46" t="str">
        <f t="shared" si="9"/>
        <v/>
      </c>
      <c r="T24" s="46" t="str">
        <f t="shared" si="9"/>
        <v/>
      </c>
      <c r="U24" s="46" t="str">
        <f t="shared" si="9"/>
        <v/>
      </c>
      <c r="V24" s="46" t="str">
        <f t="shared" si="9"/>
        <v/>
      </c>
    </row>
    <row r="25" spans="1:22" x14ac:dyDescent="0.2">
      <c r="A25" s="35" t="s">
        <v>104</v>
      </c>
      <c r="B25" s="14" t="s">
        <v>88</v>
      </c>
      <c r="C25" s="8" t="s">
        <v>88</v>
      </c>
      <c r="D25" s="36">
        <f t="shared" si="0"/>
        <v>0</v>
      </c>
      <c r="E25" s="9">
        <f>SUMIFS('2013Figures'!$J:$J,'2013Figures'!$B:$B,"BrokerToCy",'2013Figures'!$G:$G,"E1",'2013Figures'!$K:$K,5,'2013Figures'!$E:$E,$B$1)</f>
        <v>0</v>
      </c>
      <c r="F25" s="9">
        <f>SUMIFS('2013Figures'!$J:$J,'2013Figures'!$B:$B,"BrokerToCy",'2013Figures'!$G:$G,"P1",'2013Figures'!$K:$K,5,'2013Figures'!$E:$E,$B$1)</f>
        <v>0</v>
      </c>
      <c r="G25" s="9">
        <f>SUMIFS('2013Figures'!$J:$J,'2013Figures'!$B:$B,"CyToBroker",'2013Figures'!$G:$G,"E1",'2013Figures'!$K:$K,5,'2013Figures'!$E:$E,$B$1)</f>
        <v>0</v>
      </c>
      <c r="H25" s="9">
        <f>SUMIFS('2013Figures'!$J:$J,'2013Figures'!$B:$B,"CyToBroker",'2013Figures'!$G:$G,"P1",'2013Figures'!$K:$K,5,'2013Figures'!$E:$E,$B$1)</f>
        <v>0</v>
      </c>
      <c r="I25" s="11"/>
      <c r="K25" s="11"/>
      <c r="L25" s="41">
        <f t="shared" si="8"/>
        <v>0</v>
      </c>
      <c r="M25" s="52">
        <f>SUMIFS('2012Figures'!$J:$J,'2012Figures'!$B:$B,"BrokerToCy",'2012Figures'!$G:$G,"E1",'2012Figures'!$K:$K,5,'2012Figures'!$E:$E,$B$1)</f>
        <v>0</v>
      </c>
      <c r="N25" s="52">
        <f>SUMIFS('2012Figures'!$J:$J,'2012Figures'!$B:$B,"BrokerToCy",'2012Figures'!$G:$G,"P1",'2012Figures'!$K:$K,5,'2012Figures'!$E:$E,$B$1)</f>
        <v>0</v>
      </c>
      <c r="O25" s="52">
        <f>SUMIFS('2012Figures'!$J:$J,'2012Figures'!$B:$B,"CyToBroker",'2012Figures'!$G:$G,"E1",'2012Figures'!$K:$K,5,'2012Figures'!$E:$E,$B$1)</f>
        <v>0</v>
      </c>
      <c r="P25" s="52">
        <f>SUMIFS('2012Figures'!$J:$J,'2012Figures'!$B:$B,"CyToBroker",'2012Figures'!$G:$G,"P1",'2012Figures'!$K:$K,5,'2012Figures'!$E:$E,$B$1)</f>
        <v>0</v>
      </c>
      <c r="Q25" s="11"/>
      <c r="R25" s="46" t="str">
        <f t="shared" si="9"/>
        <v/>
      </c>
      <c r="S25" s="46" t="str">
        <f t="shared" si="9"/>
        <v/>
      </c>
      <c r="T25" s="46" t="str">
        <f t="shared" si="9"/>
        <v/>
      </c>
      <c r="U25" s="46" t="str">
        <f t="shared" si="9"/>
        <v/>
      </c>
      <c r="V25" s="46" t="str">
        <f t="shared" si="9"/>
        <v/>
      </c>
    </row>
    <row r="26" spans="1:22" x14ac:dyDescent="0.2">
      <c r="A26" s="35" t="s">
        <v>105</v>
      </c>
      <c r="B26" s="14" t="s">
        <v>88</v>
      </c>
      <c r="C26" s="8" t="s">
        <v>88</v>
      </c>
      <c r="D26" s="36">
        <f t="shared" si="0"/>
        <v>0</v>
      </c>
      <c r="E26" s="9">
        <f>SUMIFS('2013Figures'!$J:$J,'2013Figures'!$B:$B,"BrokerToCy",'2013Figures'!$G:$G,"E1",'2013Figures'!$K:$K,6,'2013Figures'!$E:$E,$B$1)</f>
        <v>0</v>
      </c>
      <c r="F26" s="9">
        <f>SUMIFS('2013Figures'!$J:$J,'2013Figures'!$B:$B,"BrokerToCy",'2013Figures'!$G:$G,"P1",'2013Figures'!$K:$K,6,'2013Figures'!$E:$E,$B$1)</f>
        <v>0</v>
      </c>
      <c r="G26" s="9">
        <f>SUMIFS('2013Figures'!$J:$J,'2013Figures'!$B:$B,"CyToBroker",'2013Figures'!$G:$G,"E1",'2013Figures'!$K:$K,6,'2013Figures'!$E:$E,$B$1)</f>
        <v>0</v>
      </c>
      <c r="H26" s="9">
        <f>SUMIFS('2013Figures'!$J:$J,'2013Figures'!$B:$B,"CyToBroker",'2013Figures'!$G:$G,"P1",'2013Figures'!$K:$K,6,'2013Figures'!$E:$E,$B$1)</f>
        <v>0</v>
      </c>
      <c r="I26" s="11"/>
      <c r="K26" s="11"/>
      <c r="L26" s="41">
        <f t="shared" si="8"/>
        <v>0</v>
      </c>
      <c r="M26" s="52">
        <f>SUMIFS('2012Figures'!$J:$J,'2012Figures'!$B:$B,"BrokerToCy",'2012Figures'!$G:$G,"E1",'2012Figures'!$K:$K,6,'2012Figures'!$E:$E,$B$1)</f>
        <v>0</v>
      </c>
      <c r="N26" s="52">
        <f>SUMIFS('2012Figures'!$J:$J,'2012Figures'!$B:$B,"BrokerToCy",'2012Figures'!$G:$G,"P1",'2012Figures'!$K:$K,6,'2012Figures'!$E:$E,$B$1)</f>
        <v>0</v>
      </c>
      <c r="O26" s="52">
        <f>SUMIFS('2012Figures'!$J:$J,'2012Figures'!$B:$B,"CyToBroker",'2012Figures'!$G:$G,"E1",'2012Figures'!$K:$K,6,'2012Figures'!$E:$E,$B$1)</f>
        <v>0</v>
      </c>
      <c r="P26" s="52">
        <f>SUMIFS('2012Figures'!$J:$J,'2012Figures'!$B:$B,"CyToBroker",'2012Figures'!$G:$G,"P1",'2012Figures'!$K:$K,6,'2012Figures'!$E:$E,$B$1)</f>
        <v>0</v>
      </c>
      <c r="Q26" s="11"/>
      <c r="R26" s="46" t="str">
        <f t="shared" si="9"/>
        <v/>
      </c>
      <c r="S26" s="46" t="str">
        <f t="shared" si="9"/>
        <v/>
      </c>
      <c r="T26" s="46" t="str">
        <f t="shared" si="9"/>
        <v/>
      </c>
      <c r="U26" s="46" t="str">
        <f t="shared" si="9"/>
        <v/>
      </c>
      <c r="V26" s="46" t="str">
        <f t="shared" si="9"/>
        <v/>
      </c>
    </row>
    <row r="27" spans="1:22" x14ac:dyDescent="0.2">
      <c r="A27" s="35" t="s">
        <v>106</v>
      </c>
      <c r="B27" s="14" t="s">
        <v>88</v>
      </c>
      <c r="C27" s="8" t="s">
        <v>88</v>
      </c>
      <c r="D27" s="36">
        <f t="shared" si="0"/>
        <v>0</v>
      </c>
      <c r="E27" s="9">
        <f>SUMIFS('2013Figures'!$J:$J,'2013Figures'!$B:$B,"BrokerToCy",'2013Figures'!$G:$G,"E1",'2013Figures'!$K:$K,7,'2013Figures'!$E:$E,$B$1)</f>
        <v>0</v>
      </c>
      <c r="F27" s="9">
        <f>SUMIFS('2013Figures'!$J:$J,'2013Figures'!$B:$B,"BrokerToCy",'2013Figures'!$G:$G,"P1",'2013Figures'!$K:$K,7,'2013Figures'!$E:$E,$B$1)</f>
        <v>0</v>
      </c>
      <c r="G27" s="9">
        <f>SUMIFS('2013Figures'!$J:$J,'2013Figures'!$B:$B,"CyToBroker",'2013Figures'!$G:$G,"E1",'2013Figures'!$K:$K,7,'2013Figures'!$E:$E,$B$1)</f>
        <v>0</v>
      </c>
      <c r="H27" s="9">
        <f>SUMIFS('2013Figures'!$J:$J,'2013Figures'!$B:$B,"CyToBroker",'2013Figures'!$G:$G,"P1",'2013Figures'!$K:$K,7,'2013Figures'!$E:$E,$B$1)</f>
        <v>0</v>
      </c>
      <c r="I27" s="11"/>
      <c r="K27" s="11"/>
      <c r="L27" s="41">
        <f t="shared" si="8"/>
        <v>0</v>
      </c>
      <c r="M27" s="52">
        <f>SUMIFS('2012Figures'!$J:$J,'2012Figures'!$B:$B,"BrokerToCy",'2012Figures'!$G:$G,"E1",'2012Figures'!$K:$K,7,'2012Figures'!$E:$E,$B$1)</f>
        <v>0</v>
      </c>
      <c r="N27" s="52">
        <f>SUMIFS('2012Figures'!$J:$J,'2012Figures'!$B:$B,"BrokerToCy",'2012Figures'!$G:$G,"P1",'2012Figures'!$K:$K,7,'2012Figures'!$E:$E,$B$1)</f>
        <v>0</v>
      </c>
      <c r="O27" s="52">
        <f>SUMIFS('2012Figures'!$J:$J,'2012Figures'!$B:$B,"CyToBroker",'2012Figures'!$G:$G,"E1",'2012Figures'!$K:$K,7,'2012Figures'!$E:$E,$B$1)</f>
        <v>0</v>
      </c>
      <c r="P27" s="52">
        <f>SUMIFS('2012Figures'!$J:$J,'2012Figures'!$B:$B,"CyToBroker",'2012Figures'!$G:$G,"P1",'2012Figures'!$K:$K,7,'2012Figures'!$E:$E,$B$1)</f>
        <v>0</v>
      </c>
      <c r="Q27" s="11"/>
      <c r="R27" s="46" t="str">
        <f t="shared" si="9"/>
        <v/>
      </c>
      <c r="S27" s="46" t="str">
        <f t="shared" si="9"/>
        <v/>
      </c>
      <c r="T27" s="46" t="str">
        <f t="shared" si="9"/>
        <v/>
      </c>
      <c r="U27" s="46" t="str">
        <f t="shared" si="9"/>
        <v/>
      </c>
      <c r="V27" s="46" t="str">
        <f t="shared" si="9"/>
        <v/>
      </c>
    </row>
    <row r="28" spans="1:22" x14ac:dyDescent="0.2">
      <c r="A28" s="35" t="s">
        <v>107</v>
      </c>
      <c r="B28" s="14" t="s">
        <v>88</v>
      </c>
      <c r="C28" s="8" t="s">
        <v>88</v>
      </c>
      <c r="D28" s="36">
        <f t="shared" si="0"/>
        <v>0</v>
      </c>
      <c r="E28" s="9">
        <f>SUMIFS('2013Figures'!$J:$J,'2013Figures'!$B:$B,"BrokerToCy",'2013Figures'!$G:$G,"E1",'2013Figures'!$K:$K,91,'2013Figures'!$E:$E,$B$1)</f>
        <v>0</v>
      </c>
      <c r="F28" s="9">
        <f>SUMIFS('2013Figures'!$J:$J,'2013Figures'!$B:$B,"BrokerToCy",'2013Figures'!$G:$G,"P1",'2013Figures'!$K:$K,91,'2013Figures'!$E:$E,$B$1)</f>
        <v>0</v>
      </c>
      <c r="G28" s="9">
        <f>SUMIFS('2013Figures'!$J:$J,'2013Figures'!$B:$B,"CyToBroker",'2013Figures'!$G:$G,"E1",'2013Figures'!$K:$K,91,'2013Figures'!$E:$E,$B$1)</f>
        <v>0</v>
      </c>
      <c r="H28" s="9">
        <f>SUMIFS('2013Figures'!$J:$J,'2013Figures'!$B:$B,"CyToBroker",'2013Figures'!$G:$G,"P1",'2013Figures'!$K:$K,91,'2013Figures'!$E:$E,$B$1)</f>
        <v>0</v>
      </c>
      <c r="I28" s="11"/>
      <c r="K28" s="11"/>
      <c r="L28" s="41">
        <f t="shared" si="8"/>
        <v>0</v>
      </c>
      <c r="M28" s="52">
        <f>SUMIFS('2012Figures'!$J:$J,'2012Figures'!$B:$B,"BrokerToCy",'2012Figures'!$G:$G,"E1",'2012Figures'!$K:$K,91,'2012Figures'!$E:$E,$B$1)</f>
        <v>0</v>
      </c>
      <c r="N28" s="52">
        <f>SUMIFS('2012Figures'!$J:$J,'2012Figures'!$B:$B,"BrokerToCy",'2012Figures'!$G:$G,"P1",'2012Figures'!$K:$K,91,'2012Figures'!$E:$E,$B$1)</f>
        <v>0</v>
      </c>
      <c r="O28" s="52">
        <f>SUMIFS('2012Figures'!$J:$J,'2012Figures'!$B:$B,"CyToBroker",'2012Figures'!$G:$G,"E1",'2012Figures'!$K:$K,91,'2012Figures'!$E:$E,$B$1)</f>
        <v>0</v>
      </c>
      <c r="P28" s="52">
        <f>SUMIFS('2012Figures'!$J:$J,'2012Figures'!$B:$B,"CyToBroker",'2012Figures'!$G:$G,"P1",'2012Figures'!$K:$K,91,'2012Figures'!$E:$E,$B$1)</f>
        <v>0</v>
      </c>
      <c r="Q28" s="11"/>
      <c r="R28" s="46" t="str">
        <f t="shared" si="9"/>
        <v/>
      </c>
      <c r="S28" s="46" t="str">
        <f t="shared" si="9"/>
        <v/>
      </c>
      <c r="T28" s="46" t="str">
        <f t="shared" si="9"/>
        <v/>
      </c>
      <c r="U28" s="46" t="str">
        <f t="shared" si="9"/>
        <v/>
      </c>
      <c r="V28" s="46" t="str">
        <f t="shared" si="9"/>
        <v/>
      </c>
    </row>
    <row r="29" spans="1:22" x14ac:dyDescent="0.2">
      <c r="A29" s="35" t="s">
        <v>108</v>
      </c>
      <c r="B29" s="14" t="s">
        <v>88</v>
      </c>
      <c r="C29" s="8" t="s">
        <v>88</v>
      </c>
      <c r="D29" s="36">
        <f t="shared" si="0"/>
        <v>0</v>
      </c>
      <c r="E29" s="9">
        <f>SUMIFS('2013Figures'!$J:$J,'2013Figures'!$B:$B,"BrokerToCy",'2013Figures'!$G:$G,"E1",'2013Figures'!$K:$K,97,'2013Figures'!$E:$E,$B$1)</f>
        <v>0</v>
      </c>
      <c r="F29" s="9">
        <f>SUMIFS('2013Figures'!$J:$J,'2013Figures'!$B:$B,"BrokerToCy",'2013Figures'!$G:$G,"P1",'2013Figures'!$K:$K,97,'2013Figures'!$E:$E,$B$1)</f>
        <v>0</v>
      </c>
      <c r="G29" s="9">
        <f>SUMIFS('2013Figures'!$J:$J,'2013Figures'!$B:$B,"CyToBroker",'2013Figures'!$G:$G,"E1",'2013Figures'!$K:$K,97,'2013Figures'!$E:$E,$B$1)</f>
        <v>0</v>
      </c>
      <c r="H29" s="9">
        <f>SUMIFS('2013Figures'!$J:$J,'2013Figures'!$B:$B,"CyToBroker",'2013Figures'!$G:$G,"P1",'2013Figures'!$K:$K,97,'2013Figures'!$E:$E,$B$1)</f>
        <v>0</v>
      </c>
      <c r="I29" s="11"/>
      <c r="K29" s="11"/>
      <c r="L29" s="41">
        <f t="shared" si="8"/>
        <v>0</v>
      </c>
      <c r="M29" s="52">
        <f>SUMIFS('2012Figures'!$J:$J,'2012Figures'!$B:$B,"BrokerToCy",'2012Figures'!$G:$G,"E1",'2012Figures'!$K:$K,97,'2012Figures'!$E:$E,$B$1)</f>
        <v>0</v>
      </c>
      <c r="N29" s="52">
        <f>SUMIFS('2012Figures'!$J:$J,'2012Figures'!$B:$B,"BrokerToCy",'2012Figures'!$G:$G,"P1",'2012Figures'!$K:$K,97,'2012Figures'!$E:$E,$B$1)</f>
        <v>0</v>
      </c>
      <c r="O29" s="52">
        <f>SUMIFS('2012Figures'!$J:$J,'2012Figures'!$B:$B,"CyToBroker",'2012Figures'!$G:$G,"E1",'2012Figures'!$K:$K,97,'2012Figures'!$E:$E,$B$1)</f>
        <v>0</v>
      </c>
      <c r="P29" s="52">
        <f>SUMIFS('2012Figures'!$J:$J,'2012Figures'!$B:$B,"CyToBroker",'2012Figures'!$G:$G,"P1",'2012Figures'!$K:$K,97,'2012Figures'!$E:$E,$B$1)</f>
        <v>0</v>
      </c>
      <c r="Q29" s="11"/>
      <c r="R29" s="46" t="str">
        <f t="shared" si="9"/>
        <v/>
      </c>
      <c r="S29" s="46" t="str">
        <f t="shared" si="9"/>
        <v/>
      </c>
      <c r="T29" s="46" t="str">
        <f t="shared" si="9"/>
        <v/>
      </c>
      <c r="U29" s="46" t="str">
        <f t="shared" si="9"/>
        <v/>
      </c>
      <c r="V29" s="46" t="str">
        <f t="shared" si="9"/>
        <v/>
      </c>
    </row>
    <row r="30" spans="1:22" x14ac:dyDescent="0.2">
      <c r="A30" s="21"/>
      <c r="B30" s="21" t="s">
        <v>92</v>
      </c>
      <c r="C30" s="22"/>
      <c r="D30" s="23">
        <f t="shared" si="0"/>
        <v>932</v>
      </c>
      <c r="E30" s="23">
        <f>SUM(E21:E29)</f>
        <v>6</v>
      </c>
      <c r="F30" s="23">
        <f t="shared" ref="F30:H30" si="10">SUM(F21:F29)</f>
        <v>0</v>
      </c>
      <c r="G30" s="23">
        <f t="shared" si="10"/>
        <v>926</v>
      </c>
      <c r="H30" s="23">
        <f t="shared" si="10"/>
        <v>0</v>
      </c>
      <c r="I30" s="21"/>
      <c r="J30" s="22"/>
      <c r="K30" s="21"/>
      <c r="L30" s="43">
        <f t="shared" si="8"/>
        <v>1116</v>
      </c>
      <c r="M30" s="43">
        <f>SUM(M21:M29)</f>
        <v>0</v>
      </c>
      <c r="N30" s="43">
        <f t="shared" ref="N30:P30" si="11">SUM(N21:N29)</f>
        <v>0</v>
      </c>
      <c r="O30" s="43">
        <f t="shared" si="11"/>
        <v>1116</v>
      </c>
      <c r="P30" s="43">
        <f t="shared" si="11"/>
        <v>0</v>
      </c>
      <c r="Q30" s="21"/>
      <c r="R30" s="21"/>
      <c r="S30" s="21"/>
      <c r="T30" s="21"/>
      <c r="U30" s="21"/>
      <c r="V30" s="21"/>
    </row>
    <row r="31" spans="1:22" x14ac:dyDescent="0.2">
      <c r="A31" s="28">
        <v>101</v>
      </c>
      <c r="B31" s="28" t="s">
        <v>52</v>
      </c>
      <c r="C31" s="17" t="s">
        <v>88</v>
      </c>
      <c r="D31" s="18">
        <f>SUMIFS('2013Figures'!$J:$J,'2013Figures'!$C:$C,$A31,'2013Figures'!$E:$E,$B$1)</f>
        <v>101</v>
      </c>
      <c r="E31" s="18">
        <f>SUMIFS('2013Figures'!$J:$J,'2013Figures'!$C:$C,$A31,'2013Figures'!$B:$B,"BrokerToCy",'2013Figures'!$G:$G,"E1",'2013Figures'!$E:$E,$B$1)</f>
        <v>0</v>
      </c>
      <c r="F31" s="18">
        <f>SUMIFS('2013Figures'!$J:$J,'2013Figures'!$C:$C,$A31,'2013Figures'!$B:$B,"BrokerToCy",'2013Figures'!$G:$G,"P1",'2013Figures'!$E:$E,$B$1)</f>
        <v>0</v>
      </c>
      <c r="G31" s="18">
        <f>SUMIFS('2013Figures'!$J:$J,'2013Figures'!$C:$C,$A31,'2013Figures'!$B:$B,"CyToBroker",'2013Figures'!$G:$G,"E1",'2013Figures'!$E:$E,$B$1)</f>
        <v>101</v>
      </c>
      <c r="H31" s="18">
        <f>SUMIFS('2013Figures'!$J:$J,'2013Figures'!$C:$C,$A31,'2013Figures'!$B:$B,"CyToBroker",'2013Figures'!$G:$G,"P1",'2013Figures'!$E:$E,$B$1)</f>
        <v>0</v>
      </c>
      <c r="I31" s="28"/>
      <c r="J31" s="17"/>
      <c r="K31" s="28"/>
      <c r="L31" s="50">
        <f>SUMIFS('2012Figures'!$J:$J,'2012Figures'!$C:$C,$A31,'2012Figures'!$E:$E,$B$1)</f>
        <v>109</v>
      </c>
      <c r="M31" s="50">
        <f>SUMIFS('2012Figures'!$J:$J,'2012Figures'!$C:$C,$A31,'2012Figures'!$B:$B,"BrokerToCy",'2012Figures'!$G:$G,"E1",'2012Figures'!$E:$E,$B$1)</f>
        <v>0</v>
      </c>
      <c r="N31" s="50">
        <f>SUMIFS('2012Figures'!$J:$J,'2012Figures'!$C:$C,$A31,'2012Figures'!$B:$B,"BrokerToCy",'2012Figures'!$G:$G,"P1",'2012Figures'!$E:$E,$B$1)</f>
        <v>0</v>
      </c>
      <c r="O31" s="50">
        <f>SUMIFS('2012Figures'!$J:$J,'2012Figures'!$C:$C,$A31,'2012Figures'!$B:$B,"CyToBroker",'2012Figures'!$G:$G,"E1",'2012Figures'!$E:$E,$B$1)</f>
        <v>109</v>
      </c>
      <c r="P31" s="50">
        <f>SUMIFS('2012Figures'!$J:$J,'2012Figures'!$C:$C,$A31,'2012Figures'!$B:$B,"CyToBroker",'2012Figures'!$G:$G,"P1",'2012Figures'!$E:$E,$B$1)</f>
        <v>0</v>
      </c>
      <c r="Q31" s="28"/>
      <c r="R31" s="46">
        <f t="shared" ref="R31:V94" si="12">IF(L31=0,"",ROUND(D31/L31-1,2))</f>
        <v>-7.0000000000000007E-2</v>
      </c>
      <c r="S31" s="46" t="str">
        <f t="shared" si="12"/>
        <v/>
      </c>
      <c r="T31" s="46" t="str">
        <f t="shared" si="12"/>
        <v/>
      </c>
      <c r="U31" s="46">
        <f t="shared" si="12"/>
        <v>-7.0000000000000007E-2</v>
      </c>
      <c r="V31" s="46" t="str">
        <f t="shared" si="12"/>
        <v/>
      </c>
    </row>
    <row r="32" spans="1:22" x14ac:dyDescent="0.2">
      <c r="A32" s="1">
        <v>101</v>
      </c>
      <c r="B32" s="1" t="s">
        <v>52</v>
      </c>
      <c r="C32" s="8">
        <v>11</v>
      </c>
      <c r="D32" s="29">
        <f>SUMIFS('2013Figures'!$J:$J,'2013Figures'!$C:$C,$A32,'2013Figures'!$H:$H,$B32,'2013Figures'!$I:$I,$C32,'2013Figures'!$E:$E,$B$1)</f>
        <v>0</v>
      </c>
      <c r="E32" s="9">
        <f>SUMIFS('2013Figures'!$J:$J,'2013Figures'!$C:$C,$A32,'2013Figures'!$H:$H,$B32,'2013Figures'!$I:$I,$C32,'2013Figures'!$B:$B,"BrokerToCy",'2013Figures'!$G:$G,"E1",'2013Figures'!$E:$E,$B$1)</f>
        <v>0</v>
      </c>
      <c r="F32" s="9">
        <f>SUMIFS('2013Figures'!$J:$J,'2013Figures'!$C:$C,$A32,'2013Figures'!$H:$H,$B32,'2013Figures'!$I:$I,$C32,'2013Figures'!$B:$B,"BrokerToCy",'2013Figures'!$G:$G,"P1",'2013Figures'!$E:$E,$B$1)</f>
        <v>0</v>
      </c>
      <c r="G32" s="9">
        <f>SUMIFS('2013Figures'!$J:$J,'2013Figures'!$C:$C,$A32,'2013Figures'!$H:$H,$B32,'2013Figures'!$I:$I,$C32,'2013Figures'!$B:$B,"CyToBroker",'2013Figures'!$G:$G,"E1",'2013Figures'!$E:$E,$B$1)</f>
        <v>0</v>
      </c>
      <c r="H32" s="9">
        <f>SUMIFS('2013Figures'!$J:$J,'2013Figures'!$C:$C,$A32,'2013Figures'!$H:$H,$B32,'2013Figures'!$I:$I,$C32,'2013Figures'!$B:$B,"CyToBroker",'2013Figures'!$G:$G,"P1",'2013Figures'!$E:$E,$B$1)</f>
        <v>0</v>
      </c>
      <c r="L32" s="42">
        <f>SUMIFS('2012Figures'!$J:$J,'2012Figures'!$C:$C,$A32,'2012Figures'!$H:$H,$B32,'2012Figures'!$I:$I,$C32,'2012Figures'!$E:$E,$B$1)</f>
        <v>0</v>
      </c>
      <c r="M32" s="52">
        <f>SUMIFS('2012Figures'!$J:$J,'2012Figures'!$C:$C,$A32,'2012Figures'!$H:$H,$B32,'2012Figures'!$I:$I,$C32,'2012Figures'!$B:$B,"BrokerToCy",'2012Figures'!$G:$G,"E1",'2012Figures'!$E:$E,$B$1)</f>
        <v>0</v>
      </c>
      <c r="N32" s="52">
        <f>SUMIFS('2012Figures'!$J:$J,'2012Figures'!$C:$C,$A32,'2012Figures'!$H:$H,$B32,'2012Figures'!$I:$I,$C32,'2012Figures'!$B:$B,"BrokerToCy",'2012Figures'!$G:$G,"P1",'2012Figures'!$E:$E,$B$1)</f>
        <v>0</v>
      </c>
      <c r="O32" s="52">
        <f>SUMIFS('2012Figures'!$J:$J,'2012Figures'!$C:$C,$A32,'2012Figures'!$H:$H,$B32,'2012Figures'!$I:$I,$C32,'2012Figures'!$B:$B,"CyToBroker",'2012Figures'!$G:$G,"E1",'2012Figures'!$E:$E,$B$1)</f>
        <v>0</v>
      </c>
      <c r="P32" s="52">
        <f>SUMIFS('2012Figures'!$J:$J,'2012Figures'!$C:$C,$A32,'2012Figures'!$H:$H,$B32,'2012Figures'!$I:$I,$C32,'2012Figures'!$B:$B,"CyToBroker",'2012Figures'!$G:$G,"P1",'2012Figures'!$E:$E,$B$1)</f>
        <v>0</v>
      </c>
      <c r="R32" s="46" t="str">
        <f t="shared" si="12"/>
        <v/>
      </c>
      <c r="S32" s="46" t="str">
        <f t="shared" si="12"/>
        <v/>
      </c>
      <c r="T32" s="46" t="str">
        <f t="shared" si="12"/>
        <v/>
      </c>
      <c r="U32" s="46" t="str">
        <f t="shared" si="12"/>
        <v/>
      </c>
      <c r="V32" s="46" t="str">
        <f t="shared" si="12"/>
        <v/>
      </c>
    </row>
    <row r="33" spans="1:22" x14ac:dyDescent="0.2">
      <c r="A33" s="1">
        <v>101</v>
      </c>
      <c r="B33" s="1" t="s">
        <v>52</v>
      </c>
      <c r="C33" s="8">
        <v>10</v>
      </c>
      <c r="D33" s="29">
        <f>SUMIFS('2013Figures'!$J:$J,'2013Figures'!$C:$C,$A33,'2013Figures'!$H:$H,$B33,'2013Figures'!$I:$I,$C33,'2013Figures'!$E:$E,$B$1)</f>
        <v>0</v>
      </c>
      <c r="E33" s="9">
        <f>SUMIFS('2013Figures'!$J:$J,'2013Figures'!$C:$C,$A33,'2013Figures'!$H:$H,$B33,'2013Figures'!$I:$I,$C33,'2013Figures'!$B:$B,"BrokerToCy",'2013Figures'!$G:$G,"E1",'2013Figures'!$E:$E,$B$1)</f>
        <v>0</v>
      </c>
      <c r="F33" s="9">
        <f>SUMIFS('2013Figures'!$J:$J,'2013Figures'!$C:$C,$A33,'2013Figures'!$H:$H,$B33,'2013Figures'!$I:$I,$C33,'2013Figures'!$B:$B,"BrokerToCy",'2013Figures'!$G:$G,"P1",'2013Figures'!$E:$E,$B$1)</f>
        <v>0</v>
      </c>
      <c r="G33" s="9">
        <f>SUMIFS('2013Figures'!$J:$J,'2013Figures'!$C:$C,$A33,'2013Figures'!$H:$H,$B33,'2013Figures'!$I:$I,$C33,'2013Figures'!$B:$B,"CyToBroker",'2013Figures'!$G:$G,"E1",'2013Figures'!$E:$E,$B$1)</f>
        <v>0</v>
      </c>
      <c r="H33" s="9">
        <f>SUMIFS('2013Figures'!$J:$J,'2013Figures'!$C:$C,$A33,'2013Figures'!$H:$H,$B33,'2013Figures'!$I:$I,$C33,'2013Figures'!$B:$B,"CyToBroker",'2013Figures'!$G:$G,"P1",'2013Figures'!$E:$E,$B$1)</f>
        <v>0</v>
      </c>
      <c r="J33" s="8">
        <v>201501</v>
      </c>
      <c r="L33" s="42">
        <f>SUMIFS('2012Figures'!$J:$J,'2012Figures'!$C:$C,$A33,'2012Figures'!$H:$H,$B33,'2012Figures'!$I:$I,$C33,'2012Figures'!$E:$E,$B$1)</f>
        <v>0</v>
      </c>
      <c r="M33" s="52">
        <f>SUMIFS('2012Figures'!$J:$J,'2012Figures'!$C:$C,$A33,'2012Figures'!$H:$H,$B33,'2012Figures'!$I:$I,$C33,'2012Figures'!$B:$B,"BrokerToCy",'2012Figures'!$G:$G,"E1",'2012Figures'!$E:$E,$B$1)</f>
        <v>0</v>
      </c>
      <c r="N33" s="52">
        <f>SUMIFS('2012Figures'!$J:$J,'2012Figures'!$C:$C,$A33,'2012Figures'!$H:$H,$B33,'2012Figures'!$I:$I,$C33,'2012Figures'!$B:$B,"BrokerToCy",'2012Figures'!$G:$G,"P1",'2012Figures'!$E:$E,$B$1)</f>
        <v>0</v>
      </c>
      <c r="O33" s="52">
        <f>SUMIFS('2012Figures'!$J:$J,'2012Figures'!$C:$C,$A33,'2012Figures'!$H:$H,$B33,'2012Figures'!$I:$I,$C33,'2012Figures'!$B:$B,"CyToBroker",'2012Figures'!$G:$G,"E1",'2012Figures'!$E:$E,$B$1)</f>
        <v>0</v>
      </c>
      <c r="P33" s="52">
        <f>SUMIFS('2012Figures'!$J:$J,'2012Figures'!$C:$C,$A33,'2012Figures'!$H:$H,$B33,'2012Figures'!$I:$I,$C33,'2012Figures'!$B:$B,"CyToBroker",'2012Figures'!$G:$G,"P1",'2012Figures'!$E:$E,$B$1)</f>
        <v>0</v>
      </c>
      <c r="R33" s="46" t="str">
        <f t="shared" si="12"/>
        <v/>
      </c>
      <c r="S33" s="46" t="str">
        <f t="shared" si="12"/>
        <v/>
      </c>
      <c r="T33" s="46" t="str">
        <f t="shared" si="12"/>
        <v/>
      </c>
      <c r="U33" s="46" t="str">
        <f t="shared" si="12"/>
        <v/>
      </c>
      <c r="V33" s="46" t="str">
        <f t="shared" si="12"/>
        <v/>
      </c>
    </row>
    <row r="34" spans="1:22" x14ac:dyDescent="0.2">
      <c r="A34" s="1">
        <v>101</v>
      </c>
      <c r="B34" s="1" t="s">
        <v>52</v>
      </c>
      <c r="C34" s="8">
        <v>9</v>
      </c>
      <c r="D34" s="29">
        <f>SUMIFS('2013Figures'!$J:$J,'2013Figures'!$C:$C,$A34,'2013Figures'!$H:$H,$B34,'2013Figures'!$I:$I,$C34,'2013Figures'!$E:$E,$B$1)</f>
        <v>0</v>
      </c>
      <c r="E34" s="9">
        <f>SUMIFS('2013Figures'!$J:$J,'2013Figures'!$C:$C,$A34,'2013Figures'!$H:$H,$B34,'2013Figures'!$I:$I,$C34,'2013Figures'!$B:$B,"BrokerToCy",'2013Figures'!$G:$G,"E1",'2013Figures'!$E:$E,$B$1)</f>
        <v>0</v>
      </c>
      <c r="F34" s="9">
        <f>SUMIFS('2013Figures'!$J:$J,'2013Figures'!$C:$C,$A34,'2013Figures'!$H:$H,$B34,'2013Figures'!$I:$I,$C34,'2013Figures'!$B:$B,"BrokerToCy",'2013Figures'!$G:$G,"P1",'2013Figures'!$E:$E,$B$1)</f>
        <v>0</v>
      </c>
      <c r="G34" s="9">
        <f>SUMIFS('2013Figures'!$J:$J,'2013Figures'!$C:$C,$A34,'2013Figures'!$H:$H,$B34,'2013Figures'!$I:$I,$C34,'2013Figures'!$B:$B,"CyToBroker",'2013Figures'!$G:$G,"E1",'2013Figures'!$E:$E,$B$1)</f>
        <v>0</v>
      </c>
      <c r="H34" s="9">
        <f>SUMIFS('2013Figures'!$J:$J,'2013Figures'!$C:$C,$A34,'2013Figures'!$H:$H,$B34,'2013Figures'!$I:$I,$C34,'2013Figures'!$B:$B,"CyToBroker",'2013Figures'!$G:$G,"P1",'2013Figures'!$E:$E,$B$1)</f>
        <v>0</v>
      </c>
      <c r="J34" s="8">
        <v>201401</v>
      </c>
      <c r="L34" s="42">
        <f>SUMIFS('2012Figures'!$J:$J,'2012Figures'!$C:$C,$A34,'2012Figures'!$H:$H,$B34,'2012Figures'!$I:$I,$C34,'2012Figures'!$E:$E,$B$1)</f>
        <v>0</v>
      </c>
      <c r="M34" s="52">
        <f>SUMIFS('2012Figures'!$J:$J,'2012Figures'!$C:$C,$A34,'2012Figures'!$H:$H,$B34,'2012Figures'!$I:$I,$C34,'2012Figures'!$B:$B,"BrokerToCy",'2012Figures'!$G:$G,"E1",'2012Figures'!$E:$E,$B$1)</f>
        <v>0</v>
      </c>
      <c r="N34" s="52">
        <f>SUMIFS('2012Figures'!$J:$J,'2012Figures'!$C:$C,$A34,'2012Figures'!$H:$H,$B34,'2012Figures'!$I:$I,$C34,'2012Figures'!$B:$B,"BrokerToCy",'2012Figures'!$G:$G,"P1",'2012Figures'!$E:$E,$B$1)</f>
        <v>0</v>
      </c>
      <c r="O34" s="52">
        <f>SUMIFS('2012Figures'!$J:$J,'2012Figures'!$C:$C,$A34,'2012Figures'!$H:$H,$B34,'2012Figures'!$I:$I,$C34,'2012Figures'!$B:$B,"CyToBroker",'2012Figures'!$G:$G,"E1",'2012Figures'!$E:$E,$B$1)</f>
        <v>0</v>
      </c>
      <c r="P34" s="52">
        <f>SUMIFS('2012Figures'!$J:$J,'2012Figures'!$C:$C,$A34,'2012Figures'!$H:$H,$B34,'2012Figures'!$I:$I,$C34,'2012Figures'!$B:$B,"CyToBroker",'2012Figures'!$G:$G,"P1",'2012Figures'!$E:$E,$B$1)</f>
        <v>0</v>
      </c>
      <c r="R34" s="46" t="str">
        <f t="shared" si="12"/>
        <v/>
      </c>
      <c r="S34" s="46" t="str">
        <f t="shared" si="12"/>
        <v/>
      </c>
      <c r="T34" s="46" t="str">
        <f t="shared" si="12"/>
        <v/>
      </c>
      <c r="U34" s="46" t="str">
        <f t="shared" si="12"/>
        <v/>
      </c>
      <c r="V34" s="46" t="str">
        <f t="shared" si="12"/>
        <v/>
      </c>
    </row>
    <row r="35" spans="1:22" x14ac:dyDescent="0.2">
      <c r="A35" s="1">
        <v>101</v>
      </c>
      <c r="B35" s="1" t="s">
        <v>52</v>
      </c>
      <c r="C35" s="8">
        <v>8</v>
      </c>
      <c r="D35" s="29">
        <f>SUMIFS('2013Figures'!$J:$J,'2013Figures'!$C:$C,$A35,'2013Figures'!$H:$H,$B35,'2013Figures'!$I:$I,$C35,'2013Figures'!$E:$E,$B$1)</f>
        <v>0</v>
      </c>
      <c r="E35" s="9">
        <f>SUMIFS('2013Figures'!$J:$J,'2013Figures'!$C:$C,$A35,'2013Figures'!$H:$H,$B35,'2013Figures'!$I:$I,$C35,'2013Figures'!$B:$B,"BrokerToCy",'2013Figures'!$G:$G,"E1",'2013Figures'!$E:$E,$B$1)</f>
        <v>0</v>
      </c>
      <c r="F35" s="9">
        <f>SUMIFS('2013Figures'!$J:$J,'2013Figures'!$C:$C,$A35,'2013Figures'!$H:$H,$B35,'2013Figures'!$I:$I,$C35,'2013Figures'!$B:$B,"BrokerToCy",'2013Figures'!$G:$G,"P1",'2013Figures'!$E:$E,$B$1)</f>
        <v>0</v>
      </c>
      <c r="G35" s="9">
        <f>SUMIFS('2013Figures'!$J:$J,'2013Figures'!$C:$C,$A35,'2013Figures'!$H:$H,$B35,'2013Figures'!$I:$I,$C35,'2013Figures'!$B:$B,"CyToBroker",'2013Figures'!$G:$G,"E1",'2013Figures'!$E:$E,$B$1)</f>
        <v>0</v>
      </c>
      <c r="H35" s="9">
        <f>SUMIFS('2013Figures'!$J:$J,'2013Figures'!$C:$C,$A35,'2013Figures'!$H:$H,$B35,'2013Figures'!$I:$I,$C35,'2013Figures'!$B:$B,"CyToBroker",'2013Figures'!$G:$G,"P1",'2013Figures'!$E:$E,$B$1)</f>
        <v>0</v>
      </c>
      <c r="I35" s="30"/>
      <c r="J35" s="31">
        <v>201301</v>
      </c>
      <c r="K35" s="30"/>
      <c r="L35" s="42">
        <f>SUMIFS('2012Figures'!$J:$J,'2012Figures'!$C:$C,$A35,'2012Figures'!$H:$H,$B35,'2012Figures'!$I:$I,$C35,'2012Figures'!$E:$E,$B$1)</f>
        <v>0</v>
      </c>
      <c r="M35" s="52">
        <f>SUMIFS('2012Figures'!$J:$J,'2012Figures'!$C:$C,$A35,'2012Figures'!$H:$H,$B35,'2012Figures'!$I:$I,$C35,'2012Figures'!$B:$B,"BrokerToCy",'2012Figures'!$G:$G,"E1",'2012Figures'!$E:$E,$B$1)</f>
        <v>0</v>
      </c>
      <c r="N35" s="52">
        <f>SUMIFS('2012Figures'!$J:$J,'2012Figures'!$C:$C,$A35,'2012Figures'!$H:$H,$B35,'2012Figures'!$I:$I,$C35,'2012Figures'!$B:$B,"BrokerToCy",'2012Figures'!$G:$G,"P1",'2012Figures'!$E:$E,$B$1)</f>
        <v>0</v>
      </c>
      <c r="O35" s="52">
        <f>SUMIFS('2012Figures'!$J:$J,'2012Figures'!$C:$C,$A35,'2012Figures'!$H:$H,$B35,'2012Figures'!$I:$I,$C35,'2012Figures'!$B:$B,"CyToBroker",'2012Figures'!$G:$G,"E1",'2012Figures'!$E:$E,$B$1)</f>
        <v>0</v>
      </c>
      <c r="P35" s="52">
        <f>SUMIFS('2012Figures'!$J:$J,'2012Figures'!$C:$C,$A35,'2012Figures'!$H:$H,$B35,'2012Figures'!$I:$I,$C35,'2012Figures'!$B:$B,"CyToBroker",'2012Figures'!$G:$G,"P1",'2012Figures'!$E:$E,$B$1)</f>
        <v>0</v>
      </c>
      <c r="Q35" s="30"/>
      <c r="R35" s="46" t="str">
        <f t="shared" si="12"/>
        <v/>
      </c>
      <c r="S35" s="46" t="str">
        <f t="shared" si="12"/>
        <v/>
      </c>
      <c r="T35" s="46" t="str">
        <f t="shared" si="12"/>
        <v/>
      </c>
      <c r="U35" s="46" t="str">
        <f t="shared" si="12"/>
        <v/>
      </c>
      <c r="V35" s="46" t="str">
        <f t="shared" si="12"/>
        <v/>
      </c>
    </row>
    <row r="36" spans="1:22" x14ac:dyDescent="0.2">
      <c r="A36" s="1">
        <v>101</v>
      </c>
      <c r="B36" s="1" t="s">
        <v>52</v>
      </c>
      <c r="C36" s="8">
        <v>7</v>
      </c>
      <c r="D36" s="29">
        <f>SUMIFS('2013Figures'!$J:$J,'2013Figures'!$C:$C,$A36,'2013Figures'!$H:$H,$B36,'2013Figures'!$I:$I,$C36,'2013Figures'!$E:$E,$B$1)</f>
        <v>0</v>
      </c>
      <c r="E36" s="9">
        <f>SUMIFS('2013Figures'!$J:$J,'2013Figures'!$C:$C,$A36,'2013Figures'!$H:$H,$B36,'2013Figures'!$I:$I,$C36,'2013Figures'!$B:$B,"BrokerToCy",'2013Figures'!$G:$G,"E1",'2013Figures'!$E:$E,$B$1)</f>
        <v>0</v>
      </c>
      <c r="F36" s="9">
        <f>SUMIFS('2013Figures'!$J:$J,'2013Figures'!$C:$C,$A36,'2013Figures'!$H:$H,$B36,'2013Figures'!$I:$I,$C36,'2013Figures'!$B:$B,"BrokerToCy",'2013Figures'!$G:$G,"P1",'2013Figures'!$E:$E,$B$1)</f>
        <v>0</v>
      </c>
      <c r="G36" s="9">
        <f>SUMIFS('2013Figures'!$J:$J,'2013Figures'!$C:$C,$A36,'2013Figures'!$H:$H,$B36,'2013Figures'!$I:$I,$C36,'2013Figures'!$B:$B,"CyToBroker",'2013Figures'!$G:$G,"E1",'2013Figures'!$E:$E,$B$1)</f>
        <v>0</v>
      </c>
      <c r="H36" s="9">
        <f>SUMIFS('2013Figures'!$J:$J,'2013Figures'!$C:$C,$A36,'2013Figures'!$H:$H,$B36,'2013Figures'!$I:$I,$C36,'2013Figures'!$B:$B,"CyToBroker",'2013Figures'!$G:$G,"P1",'2013Figures'!$E:$E,$B$1)</f>
        <v>0</v>
      </c>
      <c r="J36" s="8">
        <v>201201</v>
      </c>
      <c r="L36" s="42">
        <f>SUMIFS('2012Figures'!$J:$J,'2012Figures'!$C:$C,$A36,'2012Figures'!$H:$H,$B36,'2012Figures'!$I:$I,$C36,'2012Figures'!$E:$E,$B$1)</f>
        <v>0</v>
      </c>
      <c r="M36" s="52">
        <f>SUMIFS('2012Figures'!$J:$J,'2012Figures'!$C:$C,$A36,'2012Figures'!$H:$H,$B36,'2012Figures'!$I:$I,$C36,'2012Figures'!$B:$B,"BrokerToCy",'2012Figures'!$G:$G,"E1",'2012Figures'!$E:$E,$B$1)</f>
        <v>0</v>
      </c>
      <c r="N36" s="52">
        <f>SUMIFS('2012Figures'!$J:$J,'2012Figures'!$C:$C,$A36,'2012Figures'!$H:$H,$B36,'2012Figures'!$I:$I,$C36,'2012Figures'!$B:$B,"BrokerToCy",'2012Figures'!$G:$G,"P1",'2012Figures'!$E:$E,$B$1)</f>
        <v>0</v>
      </c>
      <c r="O36" s="52">
        <f>SUMIFS('2012Figures'!$J:$J,'2012Figures'!$C:$C,$A36,'2012Figures'!$H:$H,$B36,'2012Figures'!$I:$I,$C36,'2012Figures'!$B:$B,"CyToBroker",'2012Figures'!$G:$G,"E1",'2012Figures'!$E:$E,$B$1)</f>
        <v>0</v>
      </c>
      <c r="P36" s="52">
        <f>SUMIFS('2012Figures'!$J:$J,'2012Figures'!$C:$C,$A36,'2012Figures'!$H:$H,$B36,'2012Figures'!$I:$I,$C36,'2012Figures'!$B:$B,"CyToBroker",'2012Figures'!$G:$G,"P1",'2012Figures'!$E:$E,$B$1)</f>
        <v>0</v>
      </c>
      <c r="R36" s="46" t="str">
        <f t="shared" si="12"/>
        <v/>
      </c>
      <c r="S36" s="46" t="str">
        <f t="shared" si="12"/>
        <v/>
      </c>
      <c r="T36" s="46" t="str">
        <f t="shared" si="12"/>
        <v/>
      </c>
      <c r="U36" s="46" t="str">
        <f t="shared" si="12"/>
        <v/>
      </c>
      <c r="V36" s="46" t="str">
        <f t="shared" si="12"/>
        <v/>
      </c>
    </row>
    <row r="37" spans="1:22" x14ac:dyDescent="0.2">
      <c r="A37" s="1">
        <v>101</v>
      </c>
      <c r="B37" s="1" t="s">
        <v>52</v>
      </c>
      <c r="C37" s="8">
        <v>6</v>
      </c>
      <c r="D37" s="29">
        <f>SUMIFS('2013Figures'!$J:$J,'2013Figures'!$C:$C,$A37,'2013Figures'!$H:$H,$B37,'2013Figures'!$I:$I,$C37,'2013Figures'!$E:$E,$B$1)</f>
        <v>0</v>
      </c>
      <c r="E37" s="9">
        <f>SUMIFS('2013Figures'!$J:$J,'2013Figures'!$C:$C,$A37,'2013Figures'!$H:$H,$B37,'2013Figures'!$I:$I,$C37,'2013Figures'!$B:$B,"BrokerToCy",'2013Figures'!$G:$G,"E1",'2013Figures'!$E:$E,$B$1)</f>
        <v>0</v>
      </c>
      <c r="F37" s="9">
        <f>SUMIFS('2013Figures'!$J:$J,'2013Figures'!$C:$C,$A37,'2013Figures'!$H:$H,$B37,'2013Figures'!$I:$I,$C37,'2013Figures'!$B:$B,"BrokerToCy",'2013Figures'!$G:$G,"P1",'2013Figures'!$E:$E,$B$1)</f>
        <v>0</v>
      </c>
      <c r="G37" s="9">
        <f>SUMIFS('2013Figures'!$J:$J,'2013Figures'!$C:$C,$A37,'2013Figures'!$H:$H,$B37,'2013Figures'!$I:$I,$C37,'2013Figures'!$B:$B,"CyToBroker",'2013Figures'!$G:$G,"E1",'2013Figures'!$E:$E,$B$1)</f>
        <v>0</v>
      </c>
      <c r="H37" s="9">
        <f>SUMIFS('2013Figures'!$J:$J,'2013Figures'!$C:$C,$A37,'2013Figures'!$H:$H,$B37,'2013Figures'!$I:$I,$C37,'2013Figures'!$B:$B,"CyToBroker",'2013Figures'!$G:$G,"P1",'2013Figures'!$E:$E,$B$1)</f>
        <v>0</v>
      </c>
      <c r="J37" s="8">
        <v>201101</v>
      </c>
      <c r="L37" s="42">
        <f>SUMIFS('2012Figures'!$J:$J,'2012Figures'!$C:$C,$A37,'2012Figures'!$H:$H,$B37,'2012Figures'!$I:$I,$C37,'2012Figures'!$E:$E,$B$1)</f>
        <v>0</v>
      </c>
      <c r="M37" s="52">
        <f>SUMIFS('2012Figures'!$J:$J,'2012Figures'!$C:$C,$A37,'2012Figures'!$H:$H,$B37,'2012Figures'!$I:$I,$C37,'2012Figures'!$B:$B,"BrokerToCy",'2012Figures'!$G:$G,"E1",'2012Figures'!$E:$E,$B$1)</f>
        <v>0</v>
      </c>
      <c r="N37" s="52">
        <f>SUMIFS('2012Figures'!$J:$J,'2012Figures'!$C:$C,$A37,'2012Figures'!$H:$H,$B37,'2012Figures'!$I:$I,$C37,'2012Figures'!$B:$B,"BrokerToCy",'2012Figures'!$G:$G,"P1",'2012Figures'!$E:$E,$B$1)</f>
        <v>0</v>
      </c>
      <c r="O37" s="52">
        <f>SUMIFS('2012Figures'!$J:$J,'2012Figures'!$C:$C,$A37,'2012Figures'!$H:$H,$B37,'2012Figures'!$I:$I,$C37,'2012Figures'!$B:$B,"CyToBroker",'2012Figures'!$G:$G,"E1",'2012Figures'!$E:$E,$B$1)</f>
        <v>0</v>
      </c>
      <c r="P37" s="52">
        <f>SUMIFS('2012Figures'!$J:$J,'2012Figures'!$C:$C,$A37,'2012Figures'!$H:$H,$B37,'2012Figures'!$I:$I,$C37,'2012Figures'!$B:$B,"CyToBroker",'2012Figures'!$G:$G,"P1",'2012Figures'!$E:$E,$B$1)</f>
        <v>0</v>
      </c>
      <c r="R37" s="46" t="str">
        <f t="shared" si="12"/>
        <v/>
      </c>
      <c r="S37" s="46" t="str">
        <f t="shared" si="12"/>
        <v/>
      </c>
      <c r="T37" s="46" t="str">
        <f t="shared" si="12"/>
        <v/>
      </c>
      <c r="U37" s="46" t="str">
        <f t="shared" si="12"/>
        <v/>
      </c>
      <c r="V37" s="46" t="str">
        <f t="shared" si="12"/>
        <v/>
      </c>
    </row>
    <row r="38" spans="1:22" x14ac:dyDescent="0.2">
      <c r="A38" s="1">
        <v>101</v>
      </c>
      <c r="B38" s="1" t="s">
        <v>52</v>
      </c>
      <c r="C38" s="8">
        <v>5</v>
      </c>
      <c r="D38" s="29">
        <f>SUMIFS('2013Figures'!$J:$J,'2013Figures'!$C:$C,$A38,'2013Figures'!$H:$H,$B38,'2013Figures'!$I:$I,$C38,'2013Figures'!$E:$E,$B$1)</f>
        <v>0</v>
      </c>
      <c r="E38" s="9">
        <f>SUMIFS('2013Figures'!$J:$J,'2013Figures'!$C:$C,$A38,'2013Figures'!$H:$H,$B38,'2013Figures'!$I:$I,$C38,'2013Figures'!$B:$B,"BrokerToCy",'2013Figures'!$G:$G,"E1",'2013Figures'!$E:$E,$B$1)</f>
        <v>0</v>
      </c>
      <c r="F38" s="9">
        <f>SUMIFS('2013Figures'!$J:$J,'2013Figures'!$C:$C,$A38,'2013Figures'!$H:$H,$B38,'2013Figures'!$I:$I,$C38,'2013Figures'!$B:$B,"BrokerToCy",'2013Figures'!$G:$G,"P1",'2013Figures'!$E:$E,$B$1)</f>
        <v>0</v>
      </c>
      <c r="G38" s="9">
        <f>SUMIFS('2013Figures'!$J:$J,'2013Figures'!$C:$C,$A38,'2013Figures'!$H:$H,$B38,'2013Figures'!$I:$I,$C38,'2013Figures'!$B:$B,"CyToBroker",'2013Figures'!$G:$G,"E1",'2013Figures'!$E:$E,$B$1)</f>
        <v>0</v>
      </c>
      <c r="H38" s="9">
        <f>SUMIFS('2013Figures'!$J:$J,'2013Figures'!$C:$C,$A38,'2013Figures'!$H:$H,$B38,'2013Figures'!$I:$I,$C38,'2013Figures'!$B:$B,"CyToBroker",'2013Figures'!$G:$G,"P1",'2013Figures'!$E:$E,$B$1)</f>
        <v>0</v>
      </c>
      <c r="J38" s="8">
        <v>201001</v>
      </c>
      <c r="L38" s="42">
        <f>SUMIFS('2012Figures'!$J:$J,'2012Figures'!$C:$C,$A38,'2012Figures'!$H:$H,$B38,'2012Figures'!$I:$I,$C38,'2012Figures'!$E:$E,$B$1)</f>
        <v>0</v>
      </c>
      <c r="M38" s="52">
        <f>SUMIFS('2012Figures'!$J:$J,'2012Figures'!$C:$C,$A38,'2012Figures'!$H:$H,$B38,'2012Figures'!$I:$I,$C38,'2012Figures'!$B:$B,"BrokerToCy",'2012Figures'!$G:$G,"E1",'2012Figures'!$E:$E,$B$1)</f>
        <v>0</v>
      </c>
      <c r="N38" s="52">
        <f>SUMIFS('2012Figures'!$J:$J,'2012Figures'!$C:$C,$A38,'2012Figures'!$H:$H,$B38,'2012Figures'!$I:$I,$C38,'2012Figures'!$B:$B,"BrokerToCy",'2012Figures'!$G:$G,"P1",'2012Figures'!$E:$E,$B$1)</f>
        <v>0</v>
      </c>
      <c r="O38" s="52">
        <f>SUMIFS('2012Figures'!$J:$J,'2012Figures'!$C:$C,$A38,'2012Figures'!$H:$H,$B38,'2012Figures'!$I:$I,$C38,'2012Figures'!$B:$B,"CyToBroker",'2012Figures'!$G:$G,"E1",'2012Figures'!$E:$E,$B$1)</f>
        <v>0</v>
      </c>
      <c r="P38" s="52">
        <f>SUMIFS('2012Figures'!$J:$J,'2012Figures'!$C:$C,$A38,'2012Figures'!$H:$H,$B38,'2012Figures'!$I:$I,$C38,'2012Figures'!$B:$B,"CyToBroker",'2012Figures'!$G:$G,"P1",'2012Figures'!$E:$E,$B$1)</f>
        <v>0</v>
      </c>
      <c r="R38" s="46" t="str">
        <f t="shared" si="12"/>
        <v/>
      </c>
      <c r="S38" s="46" t="str">
        <f t="shared" si="12"/>
        <v/>
      </c>
      <c r="T38" s="46" t="str">
        <f t="shared" si="12"/>
        <v/>
      </c>
      <c r="U38" s="46" t="str">
        <f t="shared" si="12"/>
        <v/>
      </c>
      <c r="V38" s="46" t="str">
        <f t="shared" si="12"/>
        <v/>
      </c>
    </row>
    <row r="39" spans="1:22" x14ac:dyDescent="0.2">
      <c r="A39" s="1">
        <v>101</v>
      </c>
      <c r="B39" s="1" t="s">
        <v>52</v>
      </c>
      <c r="C39" s="8">
        <v>4</v>
      </c>
      <c r="D39" s="29">
        <f>SUMIFS('2013Figures'!$J:$J,'2013Figures'!$C:$C,$A39,'2013Figures'!$H:$H,$B39,'2013Figures'!$I:$I,$C39,'2013Figures'!$E:$E,$B$1)</f>
        <v>0</v>
      </c>
      <c r="E39" s="9">
        <f>SUMIFS('2013Figures'!$J:$J,'2013Figures'!$C:$C,$A39,'2013Figures'!$H:$H,$B39,'2013Figures'!$I:$I,$C39,'2013Figures'!$B:$B,"BrokerToCy",'2013Figures'!$G:$G,"E1",'2013Figures'!$E:$E,$B$1)</f>
        <v>0</v>
      </c>
      <c r="F39" s="9">
        <f>SUMIFS('2013Figures'!$J:$J,'2013Figures'!$C:$C,$A39,'2013Figures'!$H:$H,$B39,'2013Figures'!$I:$I,$C39,'2013Figures'!$B:$B,"BrokerToCy",'2013Figures'!$G:$G,"P1",'2013Figures'!$E:$E,$B$1)</f>
        <v>0</v>
      </c>
      <c r="G39" s="9">
        <f>SUMIFS('2013Figures'!$J:$J,'2013Figures'!$C:$C,$A39,'2013Figures'!$H:$H,$B39,'2013Figures'!$I:$I,$C39,'2013Figures'!$B:$B,"CyToBroker",'2013Figures'!$G:$G,"E1",'2013Figures'!$E:$E,$B$1)</f>
        <v>0</v>
      </c>
      <c r="H39" s="9">
        <f>SUMIFS('2013Figures'!$J:$J,'2013Figures'!$C:$C,$A39,'2013Figures'!$H:$H,$B39,'2013Figures'!$I:$I,$C39,'2013Figures'!$B:$B,"CyToBroker",'2013Figures'!$G:$G,"P1",'2013Figures'!$E:$E,$B$1)</f>
        <v>0</v>
      </c>
      <c r="J39" s="8">
        <v>200901</v>
      </c>
      <c r="L39" s="42">
        <f>SUMIFS('2012Figures'!$J:$J,'2012Figures'!$C:$C,$A39,'2012Figures'!$H:$H,$B39,'2012Figures'!$I:$I,$C39,'2012Figures'!$E:$E,$B$1)</f>
        <v>0</v>
      </c>
      <c r="M39" s="52">
        <f>SUMIFS('2012Figures'!$J:$J,'2012Figures'!$C:$C,$A39,'2012Figures'!$H:$H,$B39,'2012Figures'!$I:$I,$C39,'2012Figures'!$B:$B,"BrokerToCy",'2012Figures'!$G:$G,"E1",'2012Figures'!$E:$E,$B$1)</f>
        <v>0</v>
      </c>
      <c r="N39" s="52">
        <f>SUMIFS('2012Figures'!$J:$J,'2012Figures'!$C:$C,$A39,'2012Figures'!$H:$H,$B39,'2012Figures'!$I:$I,$C39,'2012Figures'!$B:$B,"BrokerToCy",'2012Figures'!$G:$G,"P1",'2012Figures'!$E:$E,$B$1)</f>
        <v>0</v>
      </c>
      <c r="O39" s="52">
        <f>SUMIFS('2012Figures'!$J:$J,'2012Figures'!$C:$C,$A39,'2012Figures'!$H:$H,$B39,'2012Figures'!$I:$I,$C39,'2012Figures'!$B:$B,"CyToBroker",'2012Figures'!$G:$G,"E1",'2012Figures'!$E:$E,$B$1)</f>
        <v>0</v>
      </c>
      <c r="P39" s="52">
        <f>SUMIFS('2012Figures'!$J:$J,'2012Figures'!$C:$C,$A39,'2012Figures'!$H:$H,$B39,'2012Figures'!$I:$I,$C39,'2012Figures'!$B:$B,"CyToBroker",'2012Figures'!$G:$G,"P1",'2012Figures'!$E:$E,$B$1)</f>
        <v>0</v>
      </c>
      <c r="R39" s="46" t="str">
        <f t="shared" si="12"/>
        <v/>
      </c>
      <c r="S39" s="46" t="str">
        <f t="shared" si="12"/>
        <v/>
      </c>
      <c r="T39" s="46" t="str">
        <f t="shared" si="12"/>
        <v/>
      </c>
      <c r="U39" s="46" t="str">
        <f t="shared" si="12"/>
        <v/>
      </c>
      <c r="V39" s="46" t="str">
        <f t="shared" si="12"/>
        <v/>
      </c>
    </row>
    <row r="40" spans="1:22" x14ac:dyDescent="0.2">
      <c r="A40" s="1">
        <v>101</v>
      </c>
      <c r="B40" s="1" t="s">
        <v>52</v>
      </c>
      <c r="C40" s="8">
        <v>3</v>
      </c>
      <c r="D40" s="29">
        <f>SUMIFS('2013Figures'!$J:$J,'2013Figures'!$C:$C,$A40,'2013Figures'!$H:$H,$B40,'2013Figures'!$I:$I,$C40,'2013Figures'!$E:$E,$B$1)</f>
        <v>0</v>
      </c>
      <c r="E40" s="9">
        <f>SUMIFS('2013Figures'!$J:$J,'2013Figures'!$C:$C,$A40,'2013Figures'!$H:$H,$B40,'2013Figures'!$I:$I,$C40,'2013Figures'!$B:$B,"BrokerToCy",'2013Figures'!$G:$G,"E1",'2013Figures'!$E:$E,$B$1)</f>
        <v>0</v>
      </c>
      <c r="F40" s="9">
        <f>SUMIFS('2013Figures'!$J:$J,'2013Figures'!$C:$C,$A40,'2013Figures'!$H:$H,$B40,'2013Figures'!$I:$I,$C40,'2013Figures'!$B:$B,"BrokerToCy",'2013Figures'!$G:$G,"P1",'2013Figures'!$E:$E,$B$1)</f>
        <v>0</v>
      </c>
      <c r="G40" s="9">
        <f>SUMIFS('2013Figures'!$J:$J,'2013Figures'!$C:$C,$A40,'2013Figures'!$H:$H,$B40,'2013Figures'!$I:$I,$C40,'2013Figures'!$B:$B,"CyToBroker",'2013Figures'!$G:$G,"E1",'2013Figures'!$E:$E,$B$1)</f>
        <v>0</v>
      </c>
      <c r="H40" s="9">
        <f>SUMIFS('2013Figures'!$J:$J,'2013Figures'!$C:$C,$A40,'2013Figures'!$H:$H,$B40,'2013Figures'!$I:$I,$C40,'2013Figures'!$B:$B,"CyToBroker",'2013Figures'!$G:$G,"P1",'2013Figures'!$E:$E,$B$1)</f>
        <v>0</v>
      </c>
      <c r="J40" s="8">
        <v>200801</v>
      </c>
      <c r="L40" s="42">
        <f>SUMIFS('2012Figures'!$J:$J,'2012Figures'!$C:$C,$A40,'2012Figures'!$H:$H,$B40,'2012Figures'!$I:$I,$C40,'2012Figures'!$E:$E,$B$1)</f>
        <v>0</v>
      </c>
      <c r="M40" s="52">
        <f>SUMIFS('2012Figures'!$J:$J,'2012Figures'!$C:$C,$A40,'2012Figures'!$H:$H,$B40,'2012Figures'!$I:$I,$C40,'2012Figures'!$B:$B,"BrokerToCy",'2012Figures'!$G:$G,"E1",'2012Figures'!$E:$E,$B$1)</f>
        <v>0</v>
      </c>
      <c r="N40" s="52">
        <f>SUMIFS('2012Figures'!$J:$J,'2012Figures'!$C:$C,$A40,'2012Figures'!$H:$H,$B40,'2012Figures'!$I:$I,$C40,'2012Figures'!$B:$B,"BrokerToCy",'2012Figures'!$G:$G,"P1",'2012Figures'!$E:$E,$B$1)</f>
        <v>0</v>
      </c>
      <c r="O40" s="52">
        <f>SUMIFS('2012Figures'!$J:$J,'2012Figures'!$C:$C,$A40,'2012Figures'!$H:$H,$B40,'2012Figures'!$I:$I,$C40,'2012Figures'!$B:$B,"CyToBroker",'2012Figures'!$G:$G,"E1",'2012Figures'!$E:$E,$B$1)</f>
        <v>0</v>
      </c>
      <c r="P40" s="52">
        <f>SUMIFS('2012Figures'!$J:$J,'2012Figures'!$C:$C,$A40,'2012Figures'!$H:$H,$B40,'2012Figures'!$I:$I,$C40,'2012Figures'!$B:$B,"CyToBroker",'2012Figures'!$G:$G,"P1",'2012Figures'!$E:$E,$B$1)</f>
        <v>0</v>
      </c>
      <c r="R40" s="46" t="str">
        <f t="shared" si="12"/>
        <v/>
      </c>
      <c r="S40" s="46" t="str">
        <f t="shared" si="12"/>
        <v/>
      </c>
      <c r="T40" s="46" t="str">
        <f t="shared" si="12"/>
        <v/>
      </c>
      <c r="U40" s="46" t="str">
        <f t="shared" si="12"/>
        <v/>
      </c>
      <c r="V40" s="46" t="str">
        <f t="shared" si="12"/>
        <v/>
      </c>
    </row>
    <row r="41" spans="1:22" x14ac:dyDescent="0.2">
      <c r="A41" s="1">
        <v>101</v>
      </c>
      <c r="B41" s="1" t="s">
        <v>52</v>
      </c>
      <c r="C41" s="8">
        <v>2</v>
      </c>
      <c r="D41" s="29">
        <f>SUMIFS('2013Figures'!$J:$J,'2013Figures'!$C:$C,$A41,'2013Figures'!$H:$H,$B41,'2013Figures'!$I:$I,$C41,'2013Figures'!$E:$E,$B$1)</f>
        <v>0</v>
      </c>
      <c r="E41" s="9">
        <f>SUMIFS('2013Figures'!$J:$J,'2013Figures'!$C:$C,$A41,'2013Figures'!$H:$H,$B41,'2013Figures'!$I:$I,$C41,'2013Figures'!$B:$B,"BrokerToCy",'2013Figures'!$G:$G,"E1",'2013Figures'!$E:$E,$B$1)</f>
        <v>0</v>
      </c>
      <c r="F41" s="9">
        <f>SUMIFS('2013Figures'!$J:$J,'2013Figures'!$C:$C,$A41,'2013Figures'!$H:$H,$B41,'2013Figures'!$I:$I,$C41,'2013Figures'!$B:$B,"BrokerToCy",'2013Figures'!$G:$G,"P1",'2013Figures'!$E:$E,$B$1)</f>
        <v>0</v>
      </c>
      <c r="G41" s="9">
        <f>SUMIFS('2013Figures'!$J:$J,'2013Figures'!$C:$C,$A41,'2013Figures'!$H:$H,$B41,'2013Figures'!$I:$I,$C41,'2013Figures'!$B:$B,"CyToBroker",'2013Figures'!$G:$G,"E1",'2013Figures'!$E:$E,$B$1)</f>
        <v>0</v>
      </c>
      <c r="H41" s="9">
        <f>SUMIFS('2013Figures'!$J:$J,'2013Figures'!$C:$C,$A41,'2013Figures'!$H:$H,$B41,'2013Figures'!$I:$I,$C41,'2013Figures'!$B:$B,"CyToBroker",'2013Figures'!$G:$G,"P1",'2013Figures'!$E:$E,$B$1)</f>
        <v>0</v>
      </c>
      <c r="J41" s="8">
        <v>200701</v>
      </c>
      <c r="L41" s="42">
        <f>SUMIFS('2012Figures'!$J:$J,'2012Figures'!$C:$C,$A41,'2012Figures'!$H:$H,$B41,'2012Figures'!$I:$I,$C41,'2012Figures'!$E:$E,$B$1)</f>
        <v>0</v>
      </c>
      <c r="M41" s="52">
        <f>SUMIFS('2012Figures'!$J:$J,'2012Figures'!$C:$C,$A41,'2012Figures'!$H:$H,$B41,'2012Figures'!$I:$I,$C41,'2012Figures'!$B:$B,"BrokerToCy",'2012Figures'!$G:$G,"E1",'2012Figures'!$E:$E,$B$1)</f>
        <v>0</v>
      </c>
      <c r="N41" s="52">
        <f>SUMIFS('2012Figures'!$J:$J,'2012Figures'!$C:$C,$A41,'2012Figures'!$H:$H,$B41,'2012Figures'!$I:$I,$C41,'2012Figures'!$B:$B,"BrokerToCy",'2012Figures'!$G:$G,"P1",'2012Figures'!$E:$E,$B$1)</f>
        <v>0</v>
      </c>
      <c r="O41" s="52">
        <f>SUMIFS('2012Figures'!$J:$J,'2012Figures'!$C:$C,$A41,'2012Figures'!$H:$H,$B41,'2012Figures'!$I:$I,$C41,'2012Figures'!$B:$B,"CyToBroker",'2012Figures'!$G:$G,"E1",'2012Figures'!$E:$E,$B$1)</f>
        <v>0</v>
      </c>
      <c r="P41" s="52">
        <f>SUMIFS('2012Figures'!$J:$J,'2012Figures'!$C:$C,$A41,'2012Figures'!$H:$H,$B41,'2012Figures'!$I:$I,$C41,'2012Figures'!$B:$B,"CyToBroker",'2012Figures'!$G:$G,"P1",'2012Figures'!$E:$E,$B$1)</f>
        <v>0</v>
      </c>
      <c r="R41" s="46" t="str">
        <f t="shared" si="12"/>
        <v/>
      </c>
      <c r="S41" s="46" t="str">
        <f t="shared" si="12"/>
        <v/>
      </c>
      <c r="T41" s="46" t="str">
        <f t="shared" si="12"/>
        <v/>
      </c>
      <c r="U41" s="46" t="str">
        <f t="shared" si="12"/>
        <v/>
      </c>
      <c r="V41" s="46" t="str">
        <f t="shared" si="12"/>
        <v/>
      </c>
    </row>
    <row r="42" spans="1:22" x14ac:dyDescent="0.2">
      <c r="A42" s="1">
        <v>101</v>
      </c>
      <c r="B42" s="1" t="s">
        <v>52</v>
      </c>
      <c r="C42" s="8">
        <v>1</v>
      </c>
      <c r="D42" s="29">
        <f>SUMIFS('2013Figures'!$J:$J,'2013Figures'!$C:$C,$A42,'2013Figures'!$H:$H,$B42,'2013Figures'!$I:$I,$C42,'2013Figures'!$E:$E,$B$1)</f>
        <v>0</v>
      </c>
      <c r="E42" s="9">
        <f>SUMIFS('2013Figures'!$J:$J,'2013Figures'!$C:$C,$A42,'2013Figures'!$H:$H,$B42,'2013Figures'!$I:$I,$C42,'2013Figures'!$B:$B,"BrokerToCy",'2013Figures'!$G:$G,"E1",'2013Figures'!$E:$E,$B$1)</f>
        <v>0</v>
      </c>
      <c r="F42" s="9">
        <f>SUMIFS('2013Figures'!$J:$J,'2013Figures'!$C:$C,$A42,'2013Figures'!$H:$H,$B42,'2013Figures'!$I:$I,$C42,'2013Figures'!$B:$B,"BrokerToCy",'2013Figures'!$G:$G,"P1",'2013Figures'!$E:$E,$B$1)</f>
        <v>0</v>
      </c>
      <c r="G42" s="9">
        <f>SUMIFS('2013Figures'!$J:$J,'2013Figures'!$C:$C,$A42,'2013Figures'!$H:$H,$B42,'2013Figures'!$I:$I,$C42,'2013Figures'!$B:$B,"CyToBroker",'2013Figures'!$G:$G,"E1",'2013Figures'!$E:$E,$B$1)</f>
        <v>0</v>
      </c>
      <c r="H42" s="9">
        <f>SUMIFS('2013Figures'!$J:$J,'2013Figures'!$C:$C,$A42,'2013Figures'!$H:$H,$B42,'2013Figures'!$I:$I,$C42,'2013Figures'!$B:$B,"CyToBroker",'2013Figures'!$G:$G,"P1",'2013Figures'!$E:$E,$B$1)</f>
        <v>0</v>
      </c>
      <c r="J42" s="8">
        <v>200601</v>
      </c>
      <c r="L42" s="42">
        <f>SUMIFS('2012Figures'!$J:$J,'2012Figures'!$C:$C,$A42,'2012Figures'!$H:$H,$B42,'2012Figures'!$I:$I,$C42,'2012Figures'!$E:$E,$B$1)</f>
        <v>0</v>
      </c>
      <c r="M42" s="52">
        <f>SUMIFS('2012Figures'!$J:$J,'2012Figures'!$C:$C,$A42,'2012Figures'!$H:$H,$B42,'2012Figures'!$I:$I,$C42,'2012Figures'!$B:$B,"BrokerToCy",'2012Figures'!$G:$G,"E1",'2012Figures'!$E:$E,$B$1)</f>
        <v>0</v>
      </c>
      <c r="N42" s="52">
        <f>SUMIFS('2012Figures'!$J:$J,'2012Figures'!$C:$C,$A42,'2012Figures'!$H:$H,$B42,'2012Figures'!$I:$I,$C42,'2012Figures'!$B:$B,"BrokerToCy",'2012Figures'!$G:$G,"P1",'2012Figures'!$E:$E,$B$1)</f>
        <v>0</v>
      </c>
      <c r="O42" s="52">
        <f>SUMIFS('2012Figures'!$J:$J,'2012Figures'!$C:$C,$A42,'2012Figures'!$H:$H,$B42,'2012Figures'!$I:$I,$C42,'2012Figures'!$B:$B,"CyToBroker",'2012Figures'!$G:$G,"E1",'2012Figures'!$E:$E,$B$1)</f>
        <v>0</v>
      </c>
      <c r="P42" s="52">
        <f>SUMIFS('2012Figures'!$J:$J,'2012Figures'!$C:$C,$A42,'2012Figures'!$H:$H,$B42,'2012Figures'!$I:$I,$C42,'2012Figures'!$B:$B,"CyToBroker",'2012Figures'!$G:$G,"P1",'2012Figures'!$E:$E,$B$1)</f>
        <v>0</v>
      </c>
      <c r="R42" s="46" t="str">
        <f t="shared" si="12"/>
        <v/>
      </c>
      <c r="S42" s="46" t="str">
        <f t="shared" si="12"/>
        <v/>
      </c>
      <c r="T42" s="46" t="str">
        <f t="shared" si="12"/>
        <v/>
      </c>
      <c r="U42" s="46" t="str">
        <f t="shared" si="12"/>
        <v/>
      </c>
      <c r="V42" s="46" t="str">
        <f t="shared" si="12"/>
        <v/>
      </c>
    </row>
    <row r="43" spans="1:22" x14ac:dyDescent="0.2">
      <c r="A43" s="1">
        <v>101</v>
      </c>
      <c r="B43" s="1" t="s">
        <v>52</v>
      </c>
      <c r="D43" s="29">
        <f>SUMIFS('2013Figures'!$J:$J,'2013Figures'!$C:$C,$A43,'2013Figures'!$I:$I,"",'2013Figures'!$E:$E,$B$1)</f>
        <v>101</v>
      </c>
      <c r="E43" s="9">
        <f>SUMIFS('2013Figures'!$J:$J,'2013Figures'!$C:$C,$A43,'2013Figures'!$I:$I,"",'2013Figures'!$B:$B,"BrokerToCy",'2013Figures'!$G:$G,"E1",'2013Figures'!$E:$E,$B$1)</f>
        <v>0</v>
      </c>
      <c r="F43" s="9">
        <f>SUMIFS('2013Figures'!$J:$J,'2013Figures'!$C:$C,$A43,'2013Figures'!$I:$I,"",'2013Figures'!$B:$B,"BrokerToCy",'2013Figures'!$G:$G,"P1",'2013Figures'!$E:$E,$B$1)</f>
        <v>0</v>
      </c>
      <c r="G43" s="9">
        <f>SUMIFS('2013Figures'!$J:$J,'2013Figures'!$C:$C,$A43,'2013Figures'!$I:$I,"",'2013Figures'!$B:$B,"CyToBroker",'2013Figures'!$G:$G,"E1",'2013Figures'!$E:$E,$B$1)</f>
        <v>101</v>
      </c>
      <c r="H43" s="9">
        <f>SUMIFS('2013Figures'!$J:$J,'2013Figures'!$C:$C,$A43,'2013Figures'!$I:$I,"",'2013Figures'!$B:$B,"CyToBroker",'2013Figures'!$G:$G,"P1",'2013Figures'!$E:$E,$B$1)</f>
        <v>0</v>
      </c>
      <c r="J43" s="8" t="s">
        <v>131</v>
      </c>
      <c r="L43" s="42">
        <f>SUMIFS('2012Figures'!$J:$J,'2012Figures'!$C:$C,$A43,'2012Figures'!$I:$I,"",'2012Figures'!$E:$E,$B$1)</f>
        <v>109</v>
      </c>
      <c r="M43" s="52">
        <f>SUMIFS('2012Figures'!$J:$J,'2012Figures'!$C:$C,$A43,'2012Figures'!$I:$I,"",'2012Figures'!$B:$B,"BrokerToCy",'2012Figures'!$G:$G,"E1",'2012Figures'!$E:$E,$B$1)</f>
        <v>0</v>
      </c>
      <c r="N43" s="52">
        <f>SUMIFS('2012Figures'!$J:$J,'2012Figures'!$C:$C,$A43,'2012Figures'!$I:$I,"",'2012Figures'!$B:$B,"BrokerToCy",'2012Figures'!$G:$G,"P1",'2012Figures'!$E:$E,$B$1)</f>
        <v>0</v>
      </c>
      <c r="O43" s="52">
        <f>SUMIFS('2012Figures'!$J:$J,'2012Figures'!$C:$C,$A43,'2012Figures'!$I:$I,"",'2012Figures'!$B:$B,"CyToBroker",'2012Figures'!$G:$G,"E1",'2012Figures'!$E:$E,$B$1)</f>
        <v>109</v>
      </c>
      <c r="P43" s="52">
        <f>SUMIFS('2012Figures'!$J:$J,'2012Figures'!$C:$C,$A43,'2012Figures'!$I:$I,"",'2012Figures'!$B:$B,"CyToBroker",'2012Figures'!$G:$G,"P1",'2012Figures'!$E:$E,$B$1)</f>
        <v>0</v>
      </c>
      <c r="R43" s="46">
        <f t="shared" si="12"/>
        <v>-7.0000000000000007E-2</v>
      </c>
      <c r="S43" s="46" t="str">
        <f t="shared" si="12"/>
        <v/>
      </c>
      <c r="T43" s="46" t="str">
        <f t="shared" si="12"/>
        <v/>
      </c>
      <c r="U43" s="46">
        <f t="shared" si="12"/>
        <v>-7.0000000000000007E-2</v>
      </c>
      <c r="V43" s="46" t="str">
        <f t="shared" si="12"/>
        <v/>
      </c>
    </row>
    <row r="44" spans="1:22" x14ac:dyDescent="0.2">
      <c r="A44" s="21"/>
      <c r="B44" s="21" t="s">
        <v>92</v>
      </c>
      <c r="C44" s="22"/>
      <c r="D44" s="23">
        <f>SUM(E44:H44)</f>
        <v>101</v>
      </c>
      <c r="E44" s="23">
        <f t="shared" ref="E44:H44" si="13">SUM(E32:E43)</f>
        <v>0</v>
      </c>
      <c r="F44" s="23">
        <f t="shared" si="13"/>
        <v>0</v>
      </c>
      <c r="G44" s="23">
        <f t="shared" si="13"/>
        <v>101</v>
      </c>
      <c r="H44" s="23">
        <f t="shared" si="13"/>
        <v>0</v>
      </c>
      <c r="I44" s="21"/>
      <c r="J44" s="22"/>
      <c r="K44" s="21"/>
      <c r="L44" s="43">
        <f>SUM(M44:P44)</f>
        <v>109</v>
      </c>
      <c r="M44" s="43">
        <f t="shared" ref="M44:P44" si="14">SUM(M32:M43)</f>
        <v>0</v>
      </c>
      <c r="N44" s="43">
        <f t="shared" si="14"/>
        <v>0</v>
      </c>
      <c r="O44" s="43">
        <f t="shared" si="14"/>
        <v>109</v>
      </c>
      <c r="P44" s="43">
        <f t="shared" si="14"/>
        <v>0</v>
      </c>
      <c r="Q44" s="21"/>
      <c r="R44" s="21"/>
      <c r="S44" s="21"/>
      <c r="T44" s="21"/>
      <c r="U44" s="21"/>
      <c r="V44" s="21"/>
    </row>
    <row r="45" spans="1:22" x14ac:dyDescent="0.2">
      <c r="A45" s="28">
        <v>103</v>
      </c>
      <c r="B45" s="28" t="s">
        <v>55</v>
      </c>
      <c r="C45" s="17" t="s">
        <v>88</v>
      </c>
      <c r="D45" s="18">
        <f>SUMIFS('2013Figures'!$J:$J,'2013Figures'!$C:$C,$A45,'2013Figures'!$E:$E,$B$1)</f>
        <v>478</v>
      </c>
      <c r="E45" s="18">
        <f>SUMIFS('2013Figures'!$J:$J,'2013Figures'!$C:$C,$A45,'2013Figures'!$B:$B,"BrokerToCy",'2013Figures'!$G:$G,"E1",'2013Figures'!$E:$E,$B$1)</f>
        <v>2</v>
      </c>
      <c r="F45" s="18">
        <f>SUMIFS('2013Figures'!$J:$J,'2013Figures'!$C:$C,$A45,'2013Figures'!$B:$B,"BrokerToCy",'2013Figures'!$G:$G,"P1",'2013Figures'!$E:$E,$B$1)</f>
        <v>0</v>
      </c>
      <c r="G45" s="18">
        <f>SUMIFS('2013Figures'!$J:$J,'2013Figures'!$C:$C,$A45,'2013Figures'!$B:$B,"CyToBroker",'2013Figures'!$G:$G,"E1",'2013Figures'!$E:$E,$B$1)</f>
        <v>476</v>
      </c>
      <c r="H45" s="18">
        <f>SUMIFS('2013Figures'!$J:$J,'2013Figures'!$C:$C,$A45,'2013Figures'!$B:$B,"CyToBroker",'2013Figures'!$G:$G,"P1",'2013Figures'!$E:$E,$B$1)</f>
        <v>0</v>
      </c>
      <c r="I45" s="28"/>
      <c r="J45" s="17"/>
      <c r="K45" s="28"/>
      <c r="L45" s="50">
        <f>SUMIFS('2012Figures'!$J:$J,'2012Figures'!$C:$C,$A45,'2012Figures'!$E:$E,$B$1)</f>
        <v>675</v>
      </c>
      <c r="M45" s="50">
        <f>SUMIFS('2012Figures'!$J:$J,'2012Figures'!$C:$C,$A45,'2012Figures'!$B:$B,"BrokerToCy",'2012Figures'!$G:$G,"E1",'2012Figures'!$E:$E,$B$1)</f>
        <v>0</v>
      </c>
      <c r="N45" s="50">
        <f>SUMIFS('2012Figures'!$J:$J,'2012Figures'!$C:$C,$A45,'2012Figures'!$B:$B,"BrokerToCy",'2012Figures'!$G:$G,"P1",'2012Figures'!$E:$E,$B$1)</f>
        <v>0</v>
      </c>
      <c r="O45" s="50">
        <f>SUMIFS('2012Figures'!$J:$J,'2012Figures'!$C:$C,$A45,'2012Figures'!$B:$B,"CyToBroker",'2012Figures'!$G:$G,"E1",'2012Figures'!$E:$E,$B$1)</f>
        <v>675</v>
      </c>
      <c r="P45" s="50">
        <f>SUMIFS('2012Figures'!$J:$J,'2012Figures'!$C:$C,$A45,'2012Figures'!$B:$B,"CyToBroker",'2012Figures'!$G:$G,"P1",'2012Figures'!$E:$E,$B$1)</f>
        <v>0</v>
      </c>
      <c r="Q45" s="28"/>
      <c r="R45" s="46">
        <f t="shared" ref="R45:V108" si="15">IF(L45=0,"",ROUND(D45/L45-1,2))</f>
        <v>-0.28999999999999998</v>
      </c>
      <c r="S45" s="46" t="str">
        <f t="shared" si="15"/>
        <v/>
      </c>
      <c r="T45" s="46" t="str">
        <f t="shared" si="15"/>
        <v/>
      </c>
      <c r="U45" s="46">
        <f t="shared" si="15"/>
        <v>-0.28999999999999998</v>
      </c>
      <c r="V45" s="46" t="str">
        <f t="shared" si="15"/>
        <v/>
      </c>
    </row>
    <row r="46" spans="1:22" x14ac:dyDescent="0.2">
      <c r="A46" s="1">
        <v>103</v>
      </c>
      <c r="B46" s="1">
        <v>1</v>
      </c>
      <c r="C46" s="8">
        <v>6</v>
      </c>
      <c r="D46" s="29">
        <f>SUMIFS('2013Figures'!$J:$J,'2013Figures'!$C:$C,$A46,'2013Figures'!$H:$H,$B46,'2013Figures'!$I:$I,$C46,'2013Figures'!$E:$E,$B$1)</f>
        <v>0</v>
      </c>
      <c r="E46" s="9">
        <f>SUMIFS('2013Figures'!$J:$J,'2013Figures'!$C:$C,$A46,'2013Figures'!$H:$H,$B46,'2013Figures'!$I:$I,$C46,'2013Figures'!$B:$B,"BrokerToCy",'2013Figures'!$G:$G,"E1",'2013Figures'!$E:$E,$B$1)</f>
        <v>0</v>
      </c>
      <c r="F46" s="9">
        <f>SUMIFS('2013Figures'!$J:$J,'2013Figures'!$C:$C,$A46,'2013Figures'!$H:$H,$B46,'2013Figures'!$I:$I,$C46,'2013Figures'!$B:$B,"BrokerToCy",'2013Figures'!$G:$G,"P1",'2013Figures'!$E:$E,$B$1)</f>
        <v>0</v>
      </c>
      <c r="G46" s="9">
        <f>SUMIFS('2013Figures'!$J:$J,'2013Figures'!$C:$C,$A46,'2013Figures'!$H:$H,$B46,'2013Figures'!$I:$I,$C46,'2013Figures'!$B:$B,"CyToBroker",'2013Figures'!$G:$G,"E1",'2013Figures'!$E:$E,$B$1)</f>
        <v>0</v>
      </c>
      <c r="H46" s="9">
        <f>SUMIFS('2013Figures'!$J:$J,'2013Figures'!$C:$C,$A46,'2013Figures'!$H:$H,$B46,'2013Figures'!$I:$I,$C46,'2013Figures'!$B:$B,"CyToBroker",'2013Figures'!$G:$G,"P1",'2013Figures'!$E:$E,$B$1)</f>
        <v>0</v>
      </c>
      <c r="J46" s="8" t="s">
        <v>146</v>
      </c>
      <c r="L46" s="42">
        <f>SUMIFS('2012Figures'!$J:$J,'2012Figures'!$C:$C,$A46,'2012Figures'!$H:$H,$B46,'2012Figures'!$I:$I,$C46,'2012Figures'!$E:$E,$B$1)</f>
        <v>0</v>
      </c>
      <c r="M46" s="52">
        <f>SUMIFS('2012Figures'!$J:$J,'2012Figures'!$C:$C,$A46,'2012Figures'!$H:$H,$B46,'2012Figures'!$I:$I,$C46,'2012Figures'!$B:$B,"BrokerToCy",'2012Figures'!$G:$G,"E1",'2012Figures'!$E:$E,$B$1)</f>
        <v>0</v>
      </c>
      <c r="N46" s="52">
        <f>SUMIFS('2012Figures'!$J:$J,'2012Figures'!$C:$C,$A46,'2012Figures'!$H:$H,$B46,'2012Figures'!$I:$I,$C46,'2012Figures'!$B:$B,"BrokerToCy",'2012Figures'!$G:$G,"P1",'2012Figures'!$E:$E,$B$1)</f>
        <v>0</v>
      </c>
      <c r="O46" s="52">
        <f>SUMIFS('2012Figures'!$J:$J,'2012Figures'!$C:$C,$A46,'2012Figures'!$H:$H,$B46,'2012Figures'!$I:$I,$C46,'2012Figures'!$B:$B,"CyToBroker",'2012Figures'!$G:$G,"E1",'2012Figures'!$E:$E,$B$1)</f>
        <v>0</v>
      </c>
      <c r="P46" s="52">
        <f>SUMIFS('2012Figures'!$J:$J,'2012Figures'!$C:$C,$A46,'2012Figures'!$H:$H,$B46,'2012Figures'!$I:$I,$C46,'2012Figures'!$B:$B,"CyToBroker",'2012Figures'!$G:$G,"P1",'2012Figures'!$E:$E,$B$1)</f>
        <v>0</v>
      </c>
      <c r="R46" s="46" t="str">
        <f t="shared" si="15"/>
        <v/>
      </c>
      <c r="S46" s="46" t="str">
        <f t="shared" si="15"/>
        <v/>
      </c>
      <c r="T46" s="46" t="str">
        <f t="shared" si="15"/>
        <v/>
      </c>
      <c r="U46" s="46" t="str">
        <f t="shared" si="15"/>
        <v/>
      </c>
      <c r="V46" s="46" t="str">
        <f t="shared" si="15"/>
        <v/>
      </c>
    </row>
    <row r="47" spans="1:22" x14ac:dyDescent="0.2">
      <c r="A47" s="1">
        <v>103</v>
      </c>
      <c r="B47" s="1" t="s">
        <v>55</v>
      </c>
      <c r="C47" s="8">
        <v>11</v>
      </c>
      <c r="D47" s="29">
        <f>SUMIFS('2013Figures'!$J:$J,'2013Figures'!$C:$C,$A47,'2013Figures'!$H:$H,$B47,'2013Figures'!$I:$I,$C47,'2013Figures'!$E:$E,$B$1)</f>
        <v>0</v>
      </c>
      <c r="E47" s="9">
        <f>SUMIFS('2013Figures'!$J:$J,'2013Figures'!$C:$C,$A47,'2013Figures'!$H:$H,$B47,'2013Figures'!$I:$I,$C47,'2013Figures'!$B:$B,"BrokerToCy",'2013Figures'!$G:$G,"E1",'2013Figures'!$E:$E,$B$1)</f>
        <v>0</v>
      </c>
      <c r="F47" s="9">
        <f>SUMIFS('2013Figures'!$J:$J,'2013Figures'!$C:$C,$A47,'2013Figures'!$H:$H,$B47,'2013Figures'!$I:$I,$C47,'2013Figures'!$B:$B,"BrokerToCy",'2013Figures'!$G:$G,"P1",'2013Figures'!$E:$E,$B$1)</f>
        <v>0</v>
      </c>
      <c r="G47" s="9">
        <f>SUMIFS('2013Figures'!$J:$J,'2013Figures'!$C:$C,$A47,'2013Figures'!$H:$H,$B47,'2013Figures'!$I:$I,$C47,'2013Figures'!$B:$B,"CyToBroker",'2013Figures'!$G:$G,"E1",'2013Figures'!$E:$E,$B$1)</f>
        <v>0</v>
      </c>
      <c r="H47" s="9">
        <f>SUMIFS('2013Figures'!$J:$J,'2013Figures'!$C:$C,$A47,'2013Figures'!$H:$H,$B47,'2013Figures'!$I:$I,$C47,'2013Figures'!$B:$B,"CyToBroker",'2013Figures'!$G:$G,"P1",'2013Figures'!$E:$E,$B$1)</f>
        <v>0</v>
      </c>
      <c r="L47" s="42">
        <f>SUMIFS('2012Figures'!$J:$J,'2012Figures'!$C:$C,$A47,'2012Figures'!$H:$H,$B47,'2012Figures'!$I:$I,$C47,'2012Figures'!$E:$E,$B$1)</f>
        <v>0</v>
      </c>
      <c r="M47" s="52">
        <f>SUMIFS('2012Figures'!$J:$J,'2012Figures'!$C:$C,$A47,'2012Figures'!$H:$H,$B47,'2012Figures'!$I:$I,$C47,'2012Figures'!$B:$B,"BrokerToCy",'2012Figures'!$G:$G,"E1",'2012Figures'!$E:$E,$B$1)</f>
        <v>0</v>
      </c>
      <c r="N47" s="52">
        <f>SUMIFS('2012Figures'!$J:$J,'2012Figures'!$C:$C,$A47,'2012Figures'!$H:$H,$B47,'2012Figures'!$I:$I,$C47,'2012Figures'!$B:$B,"BrokerToCy",'2012Figures'!$G:$G,"P1",'2012Figures'!$E:$E,$B$1)</f>
        <v>0</v>
      </c>
      <c r="O47" s="52">
        <f>SUMIFS('2012Figures'!$J:$J,'2012Figures'!$C:$C,$A47,'2012Figures'!$H:$H,$B47,'2012Figures'!$I:$I,$C47,'2012Figures'!$B:$B,"CyToBroker",'2012Figures'!$G:$G,"E1",'2012Figures'!$E:$E,$B$1)</f>
        <v>0</v>
      </c>
      <c r="P47" s="52">
        <f>SUMIFS('2012Figures'!$J:$J,'2012Figures'!$C:$C,$A47,'2012Figures'!$H:$H,$B47,'2012Figures'!$I:$I,$C47,'2012Figures'!$B:$B,"CyToBroker",'2012Figures'!$G:$G,"P1",'2012Figures'!$E:$E,$B$1)</f>
        <v>0</v>
      </c>
      <c r="R47" s="46" t="str">
        <f t="shared" si="15"/>
        <v/>
      </c>
      <c r="S47" s="46" t="str">
        <f t="shared" si="15"/>
        <v/>
      </c>
      <c r="T47" s="46" t="str">
        <f t="shared" si="15"/>
        <v/>
      </c>
      <c r="U47" s="46" t="str">
        <f t="shared" si="15"/>
        <v/>
      </c>
      <c r="V47" s="46" t="str">
        <f t="shared" si="15"/>
        <v/>
      </c>
    </row>
    <row r="48" spans="1:22" x14ac:dyDescent="0.2">
      <c r="A48" s="1">
        <v>103</v>
      </c>
      <c r="B48" s="1" t="s">
        <v>55</v>
      </c>
      <c r="C48" s="8">
        <v>10</v>
      </c>
      <c r="D48" s="29">
        <f>SUMIFS('2013Figures'!$J:$J,'2013Figures'!$C:$C,$A48,'2013Figures'!$H:$H,$B48,'2013Figures'!$I:$I,$C48,'2013Figures'!$E:$E,$B$1)</f>
        <v>0</v>
      </c>
      <c r="E48" s="9">
        <f>SUMIFS('2013Figures'!$J:$J,'2013Figures'!$C:$C,$A48,'2013Figures'!$H:$H,$B48,'2013Figures'!$I:$I,$C48,'2013Figures'!$B:$B,"BrokerToCy",'2013Figures'!$G:$G,"E1",'2013Figures'!$E:$E,$B$1)</f>
        <v>0</v>
      </c>
      <c r="F48" s="9">
        <f>SUMIFS('2013Figures'!$J:$J,'2013Figures'!$C:$C,$A48,'2013Figures'!$H:$H,$B48,'2013Figures'!$I:$I,$C48,'2013Figures'!$B:$B,"BrokerToCy",'2013Figures'!$G:$G,"P1",'2013Figures'!$E:$E,$B$1)</f>
        <v>0</v>
      </c>
      <c r="G48" s="9">
        <f>SUMIFS('2013Figures'!$J:$J,'2013Figures'!$C:$C,$A48,'2013Figures'!$H:$H,$B48,'2013Figures'!$I:$I,$C48,'2013Figures'!$B:$B,"CyToBroker",'2013Figures'!$G:$G,"E1",'2013Figures'!$E:$E,$B$1)</f>
        <v>0</v>
      </c>
      <c r="H48" s="9">
        <f>SUMIFS('2013Figures'!$J:$J,'2013Figures'!$C:$C,$A48,'2013Figures'!$H:$H,$B48,'2013Figures'!$I:$I,$C48,'2013Figures'!$B:$B,"CyToBroker",'2013Figures'!$G:$G,"P1",'2013Figures'!$E:$E,$B$1)</f>
        <v>0</v>
      </c>
      <c r="J48" s="8">
        <v>201501</v>
      </c>
      <c r="L48" s="42">
        <f>SUMIFS('2012Figures'!$J:$J,'2012Figures'!$C:$C,$A48,'2012Figures'!$H:$H,$B48,'2012Figures'!$I:$I,$C48,'2012Figures'!$E:$E,$B$1)</f>
        <v>0</v>
      </c>
      <c r="M48" s="52">
        <f>SUMIFS('2012Figures'!$J:$J,'2012Figures'!$C:$C,$A48,'2012Figures'!$H:$H,$B48,'2012Figures'!$I:$I,$C48,'2012Figures'!$B:$B,"BrokerToCy",'2012Figures'!$G:$G,"E1",'2012Figures'!$E:$E,$B$1)</f>
        <v>0</v>
      </c>
      <c r="N48" s="52">
        <f>SUMIFS('2012Figures'!$J:$J,'2012Figures'!$C:$C,$A48,'2012Figures'!$H:$H,$B48,'2012Figures'!$I:$I,$C48,'2012Figures'!$B:$B,"BrokerToCy",'2012Figures'!$G:$G,"P1",'2012Figures'!$E:$E,$B$1)</f>
        <v>0</v>
      </c>
      <c r="O48" s="52">
        <f>SUMIFS('2012Figures'!$J:$J,'2012Figures'!$C:$C,$A48,'2012Figures'!$H:$H,$B48,'2012Figures'!$I:$I,$C48,'2012Figures'!$B:$B,"CyToBroker",'2012Figures'!$G:$G,"E1",'2012Figures'!$E:$E,$B$1)</f>
        <v>0</v>
      </c>
      <c r="P48" s="52">
        <f>SUMIFS('2012Figures'!$J:$J,'2012Figures'!$C:$C,$A48,'2012Figures'!$H:$H,$B48,'2012Figures'!$I:$I,$C48,'2012Figures'!$B:$B,"CyToBroker",'2012Figures'!$G:$G,"P1",'2012Figures'!$E:$E,$B$1)</f>
        <v>0</v>
      </c>
      <c r="R48" s="46" t="str">
        <f t="shared" si="15"/>
        <v/>
      </c>
      <c r="S48" s="46" t="str">
        <f t="shared" si="15"/>
        <v/>
      </c>
      <c r="T48" s="46" t="str">
        <f t="shared" si="15"/>
        <v/>
      </c>
      <c r="U48" s="46" t="str">
        <f t="shared" si="15"/>
        <v/>
      </c>
      <c r="V48" s="46" t="str">
        <f t="shared" si="15"/>
        <v/>
      </c>
    </row>
    <row r="49" spans="1:22" x14ac:dyDescent="0.2">
      <c r="A49" s="1">
        <v>103</v>
      </c>
      <c r="B49" s="1" t="s">
        <v>55</v>
      </c>
      <c r="C49" s="8">
        <v>9</v>
      </c>
      <c r="D49" s="29">
        <f>SUMIFS('2013Figures'!$J:$J,'2013Figures'!$C:$C,$A49,'2013Figures'!$H:$H,$B49,'2013Figures'!$I:$I,$C49,'2013Figures'!$E:$E,$B$1)</f>
        <v>0</v>
      </c>
      <c r="E49" s="9">
        <f>SUMIFS('2013Figures'!$J:$J,'2013Figures'!$C:$C,$A49,'2013Figures'!$H:$H,$B49,'2013Figures'!$I:$I,$C49,'2013Figures'!$B:$B,"BrokerToCy",'2013Figures'!$G:$G,"E1",'2013Figures'!$E:$E,$B$1)</f>
        <v>0</v>
      </c>
      <c r="F49" s="9">
        <f>SUMIFS('2013Figures'!$J:$J,'2013Figures'!$C:$C,$A49,'2013Figures'!$H:$H,$B49,'2013Figures'!$I:$I,$C49,'2013Figures'!$B:$B,"BrokerToCy",'2013Figures'!$G:$G,"P1",'2013Figures'!$E:$E,$B$1)</f>
        <v>0</v>
      </c>
      <c r="G49" s="9">
        <f>SUMIFS('2013Figures'!$J:$J,'2013Figures'!$C:$C,$A49,'2013Figures'!$H:$H,$B49,'2013Figures'!$I:$I,$C49,'2013Figures'!$B:$B,"CyToBroker",'2013Figures'!$G:$G,"E1",'2013Figures'!$E:$E,$B$1)</f>
        <v>0</v>
      </c>
      <c r="H49" s="9">
        <f>SUMIFS('2013Figures'!$J:$J,'2013Figures'!$C:$C,$A49,'2013Figures'!$H:$H,$B49,'2013Figures'!$I:$I,$C49,'2013Figures'!$B:$B,"CyToBroker",'2013Figures'!$G:$G,"P1",'2013Figures'!$E:$E,$B$1)</f>
        <v>0</v>
      </c>
      <c r="J49" s="8">
        <v>201401</v>
      </c>
      <c r="L49" s="42">
        <f>SUMIFS('2012Figures'!$J:$J,'2012Figures'!$C:$C,$A49,'2012Figures'!$H:$H,$B49,'2012Figures'!$I:$I,$C49,'2012Figures'!$E:$E,$B$1)</f>
        <v>0</v>
      </c>
      <c r="M49" s="52">
        <f>SUMIFS('2012Figures'!$J:$J,'2012Figures'!$C:$C,$A49,'2012Figures'!$H:$H,$B49,'2012Figures'!$I:$I,$C49,'2012Figures'!$B:$B,"BrokerToCy",'2012Figures'!$G:$G,"E1",'2012Figures'!$E:$E,$B$1)</f>
        <v>0</v>
      </c>
      <c r="N49" s="52">
        <f>SUMIFS('2012Figures'!$J:$J,'2012Figures'!$C:$C,$A49,'2012Figures'!$H:$H,$B49,'2012Figures'!$I:$I,$C49,'2012Figures'!$B:$B,"BrokerToCy",'2012Figures'!$G:$G,"P1",'2012Figures'!$E:$E,$B$1)</f>
        <v>0</v>
      </c>
      <c r="O49" s="52">
        <f>SUMIFS('2012Figures'!$J:$J,'2012Figures'!$C:$C,$A49,'2012Figures'!$H:$H,$B49,'2012Figures'!$I:$I,$C49,'2012Figures'!$B:$B,"CyToBroker",'2012Figures'!$G:$G,"E1",'2012Figures'!$E:$E,$B$1)</f>
        <v>0</v>
      </c>
      <c r="P49" s="52">
        <f>SUMIFS('2012Figures'!$J:$J,'2012Figures'!$C:$C,$A49,'2012Figures'!$H:$H,$B49,'2012Figures'!$I:$I,$C49,'2012Figures'!$B:$B,"CyToBroker",'2012Figures'!$G:$G,"P1",'2012Figures'!$E:$E,$B$1)</f>
        <v>0</v>
      </c>
      <c r="R49" s="46" t="str">
        <f t="shared" si="15"/>
        <v/>
      </c>
      <c r="S49" s="46" t="str">
        <f t="shared" si="15"/>
        <v/>
      </c>
      <c r="T49" s="46" t="str">
        <f t="shared" si="15"/>
        <v/>
      </c>
      <c r="U49" s="46" t="str">
        <f t="shared" si="15"/>
        <v/>
      </c>
      <c r="V49" s="46" t="str">
        <f t="shared" si="15"/>
        <v/>
      </c>
    </row>
    <row r="50" spans="1:22" x14ac:dyDescent="0.2">
      <c r="A50" s="1">
        <v>103</v>
      </c>
      <c r="B50" s="1" t="s">
        <v>55</v>
      </c>
      <c r="C50" s="8">
        <v>8</v>
      </c>
      <c r="D50" s="29">
        <f>SUMIFS('2013Figures'!$J:$J,'2013Figures'!$C:$C,$A50,'2013Figures'!$H:$H,$B50,'2013Figures'!$I:$I,$C50,'2013Figures'!$E:$E,$B$1)</f>
        <v>0</v>
      </c>
      <c r="E50" s="9">
        <f>SUMIFS('2013Figures'!$J:$J,'2013Figures'!$C:$C,$A50,'2013Figures'!$H:$H,$B50,'2013Figures'!$I:$I,$C50,'2013Figures'!$B:$B,"BrokerToCy",'2013Figures'!$G:$G,"E1",'2013Figures'!$E:$E,$B$1)</f>
        <v>0</v>
      </c>
      <c r="F50" s="9">
        <f>SUMIFS('2013Figures'!$J:$J,'2013Figures'!$C:$C,$A50,'2013Figures'!$H:$H,$B50,'2013Figures'!$I:$I,$C50,'2013Figures'!$B:$B,"BrokerToCy",'2013Figures'!$G:$G,"P1",'2013Figures'!$E:$E,$B$1)</f>
        <v>0</v>
      </c>
      <c r="G50" s="9">
        <f>SUMIFS('2013Figures'!$J:$J,'2013Figures'!$C:$C,$A50,'2013Figures'!$H:$H,$B50,'2013Figures'!$I:$I,$C50,'2013Figures'!$B:$B,"CyToBroker",'2013Figures'!$G:$G,"E1",'2013Figures'!$E:$E,$B$1)</f>
        <v>0</v>
      </c>
      <c r="H50" s="9">
        <f>SUMIFS('2013Figures'!$J:$J,'2013Figures'!$C:$C,$A50,'2013Figures'!$H:$H,$B50,'2013Figures'!$I:$I,$C50,'2013Figures'!$B:$B,"CyToBroker",'2013Figures'!$G:$G,"P1",'2013Figures'!$E:$E,$B$1)</f>
        <v>0</v>
      </c>
      <c r="I50" s="30"/>
      <c r="J50" s="31">
        <v>201301</v>
      </c>
      <c r="K50" s="30"/>
      <c r="L50" s="42">
        <f>SUMIFS('2012Figures'!$J:$J,'2012Figures'!$C:$C,$A50,'2012Figures'!$H:$H,$B50,'2012Figures'!$I:$I,$C50,'2012Figures'!$E:$E,$B$1)</f>
        <v>0</v>
      </c>
      <c r="M50" s="52">
        <f>SUMIFS('2012Figures'!$J:$J,'2012Figures'!$C:$C,$A50,'2012Figures'!$H:$H,$B50,'2012Figures'!$I:$I,$C50,'2012Figures'!$B:$B,"BrokerToCy",'2012Figures'!$G:$G,"E1",'2012Figures'!$E:$E,$B$1)</f>
        <v>0</v>
      </c>
      <c r="N50" s="52">
        <f>SUMIFS('2012Figures'!$J:$J,'2012Figures'!$C:$C,$A50,'2012Figures'!$H:$H,$B50,'2012Figures'!$I:$I,$C50,'2012Figures'!$B:$B,"BrokerToCy",'2012Figures'!$G:$G,"P1",'2012Figures'!$E:$E,$B$1)</f>
        <v>0</v>
      </c>
      <c r="O50" s="52">
        <f>SUMIFS('2012Figures'!$J:$J,'2012Figures'!$C:$C,$A50,'2012Figures'!$H:$H,$B50,'2012Figures'!$I:$I,$C50,'2012Figures'!$B:$B,"CyToBroker",'2012Figures'!$G:$G,"E1",'2012Figures'!$E:$E,$B$1)</f>
        <v>0</v>
      </c>
      <c r="P50" s="52">
        <f>SUMIFS('2012Figures'!$J:$J,'2012Figures'!$C:$C,$A50,'2012Figures'!$H:$H,$B50,'2012Figures'!$I:$I,$C50,'2012Figures'!$B:$B,"CyToBroker",'2012Figures'!$G:$G,"P1",'2012Figures'!$E:$E,$B$1)</f>
        <v>0</v>
      </c>
      <c r="Q50" s="30"/>
      <c r="R50" s="46" t="str">
        <f t="shared" si="15"/>
        <v/>
      </c>
      <c r="S50" s="46" t="str">
        <f t="shared" si="15"/>
        <v/>
      </c>
      <c r="T50" s="46" t="str">
        <f t="shared" si="15"/>
        <v/>
      </c>
      <c r="U50" s="46" t="str">
        <f t="shared" si="15"/>
        <v/>
      </c>
      <c r="V50" s="46" t="str">
        <f t="shared" si="15"/>
        <v/>
      </c>
    </row>
    <row r="51" spans="1:22" x14ac:dyDescent="0.2">
      <c r="A51" s="1">
        <v>103</v>
      </c>
      <c r="B51" s="1" t="s">
        <v>55</v>
      </c>
      <c r="C51" s="8">
        <v>7</v>
      </c>
      <c r="D51" s="29">
        <f>SUMIFS('2013Figures'!$J:$J,'2013Figures'!$C:$C,$A51,'2013Figures'!$H:$H,$B51,'2013Figures'!$I:$I,$C51,'2013Figures'!$E:$E,$B$1)</f>
        <v>0</v>
      </c>
      <c r="E51" s="9">
        <f>SUMIFS('2013Figures'!$J:$J,'2013Figures'!$C:$C,$A51,'2013Figures'!$H:$H,$B51,'2013Figures'!$I:$I,$C51,'2013Figures'!$B:$B,"BrokerToCy",'2013Figures'!$G:$G,"E1",'2013Figures'!$E:$E,$B$1)</f>
        <v>0</v>
      </c>
      <c r="F51" s="9">
        <f>SUMIFS('2013Figures'!$J:$J,'2013Figures'!$C:$C,$A51,'2013Figures'!$H:$H,$B51,'2013Figures'!$I:$I,$C51,'2013Figures'!$B:$B,"BrokerToCy",'2013Figures'!$G:$G,"P1",'2013Figures'!$E:$E,$B$1)</f>
        <v>0</v>
      </c>
      <c r="G51" s="9">
        <f>SUMIFS('2013Figures'!$J:$J,'2013Figures'!$C:$C,$A51,'2013Figures'!$H:$H,$B51,'2013Figures'!$I:$I,$C51,'2013Figures'!$B:$B,"CyToBroker",'2013Figures'!$G:$G,"E1",'2013Figures'!$E:$E,$B$1)</f>
        <v>0</v>
      </c>
      <c r="H51" s="9">
        <f>SUMIFS('2013Figures'!$J:$J,'2013Figures'!$C:$C,$A51,'2013Figures'!$H:$H,$B51,'2013Figures'!$I:$I,$C51,'2013Figures'!$B:$B,"CyToBroker",'2013Figures'!$G:$G,"P1",'2013Figures'!$E:$E,$B$1)</f>
        <v>0</v>
      </c>
      <c r="J51" s="8">
        <v>201201</v>
      </c>
      <c r="L51" s="42">
        <f>SUMIFS('2012Figures'!$J:$J,'2012Figures'!$C:$C,$A51,'2012Figures'!$H:$H,$B51,'2012Figures'!$I:$I,$C51,'2012Figures'!$E:$E,$B$1)</f>
        <v>0</v>
      </c>
      <c r="M51" s="52">
        <f>SUMIFS('2012Figures'!$J:$J,'2012Figures'!$C:$C,$A51,'2012Figures'!$H:$H,$B51,'2012Figures'!$I:$I,$C51,'2012Figures'!$B:$B,"BrokerToCy",'2012Figures'!$G:$G,"E1",'2012Figures'!$E:$E,$B$1)</f>
        <v>0</v>
      </c>
      <c r="N51" s="52">
        <f>SUMIFS('2012Figures'!$J:$J,'2012Figures'!$C:$C,$A51,'2012Figures'!$H:$H,$B51,'2012Figures'!$I:$I,$C51,'2012Figures'!$B:$B,"BrokerToCy",'2012Figures'!$G:$G,"P1",'2012Figures'!$E:$E,$B$1)</f>
        <v>0</v>
      </c>
      <c r="O51" s="52">
        <f>SUMIFS('2012Figures'!$J:$J,'2012Figures'!$C:$C,$A51,'2012Figures'!$H:$H,$B51,'2012Figures'!$I:$I,$C51,'2012Figures'!$B:$B,"CyToBroker",'2012Figures'!$G:$G,"E1",'2012Figures'!$E:$E,$B$1)</f>
        <v>0</v>
      </c>
      <c r="P51" s="52">
        <f>SUMIFS('2012Figures'!$J:$J,'2012Figures'!$C:$C,$A51,'2012Figures'!$H:$H,$B51,'2012Figures'!$I:$I,$C51,'2012Figures'!$B:$B,"CyToBroker",'2012Figures'!$G:$G,"P1",'2012Figures'!$E:$E,$B$1)</f>
        <v>0</v>
      </c>
      <c r="R51" s="46" t="str">
        <f t="shared" si="15"/>
        <v/>
      </c>
      <c r="S51" s="46" t="str">
        <f t="shared" si="15"/>
        <v/>
      </c>
      <c r="T51" s="46" t="str">
        <f t="shared" si="15"/>
        <v/>
      </c>
      <c r="U51" s="46" t="str">
        <f t="shared" si="15"/>
        <v/>
      </c>
      <c r="V51" s="46" t="str">
        <f t="shared" si="15"/>
        <v/>
      </c>
    </row>
    <row r="52" spans="1:22" x14ac:dyDescent="0.2">
      <c r="A52" s="1">
        <v>103</v>
      </c>
      <c r="B52" s="1" t="s">
        <v>55</v>
      </c>
      <c r="C52" s="8">
        <v>6</v>
      </c>
      <c r="D52" s="29">
        <f>SUMIFS('2013Figures'!$J:$J,'2013Figures'!$C:$C,$A52,'2013Figures'!$H:$H,$B52,'2013Figures'!$I:$I,$C52,'2013Figures'!$E:$E,$B$1)</f>
        <v>0</v>
      </c>
      <c r="E52" s="9">
        <f>SUMIFS('2013Figures'!$J:$J,'2013Figures'!$C:$C,$A52,'2013Figures'!$H:$H,$B52,'2013Figures'!$I:$I,$C52,'2013Figures'!$B:$B,"BrokerToCy",'2013Figures'!$G:$G,"E1",'2013Figures'!$E:$E,$B$1)</f>
        <v>0</v>
      </c>
      <c r="F52" s="9">
        <f>SUMIFS('2013Figures'!$J:$J,'2013Figures'!$C:$C,$A52,'2013Figures'!$H:$H,$B52,'2013Figures'!$I:$I,$C52,'2013Figures'!$B:$B,"BrokerToCy",'2013Figures'!$G:$G,"P1",'2013Figures'!$E:$E,$B$1)</f>
        <v>0</v>
      </c>
      <c r="G52" s="9">
        <f>SUMIFS('2013Figures'!$J:$J,'2013Figures'!$C:$C,$A52,'2013Figures'!$H:$H,$B52,'2013Figures'!$I:$I,$C52,'2013Figures'!$B:$B,"CyToBroker",'2013Figures'!$G:$G,"E1",'2013Figures'!$E:$E,$B$1)</f>
        <v>0</v>
      </c>
      <c r="H52" s="9">
        <f>SUMIFS('2013Figures'!$J:$J,'2013Figures'!$C:$C,$A52,'2013Figures'!$H:$H,$B52,'2013Figures'!$I:$I,$C52,'2013Figures'!$B:$B,"CyToBroker",'2013Figures'!$G:$G,"P1",'2013Figures'!$E:$E,$B$1)</f>
        <v>0</v>
      </c>
      <c r="J52" s="8">
        <v>201101</v>
      </c>
      <c r="L52" s="42">
        <f>SUMIFS('2012Figures'!$J:$J,'2012Figures'!$C:$C,$A52,'2012Figures'!$H:$H,$B52,'2012Figures'!$I:$I,$C52,'2012Figures'!$E:$E,$B$1)</f>
        <v>0</v>
      </c>
      <c r="M52" s="52">
        <f>SUMIFS('2012Figures'!$J:$J,'2012Figures'!$C:$C,$A52,'2012Figures'!$H:$H,$B52,'2012Figures'!$I:$I,$C52,'2012Figures'!$B:$B,"BrokerToCy",'2012Figures'!$G:$G,"E1",'2012Figures'!$E:$E,$B$1)</f>
        <v>0</v>
      </c>
      <c r="N52" s="52">
        <f>SUMIFS('2012Figures'!$J:$J,'2012Figures'!$C:$C,$A52,'2012Figures'!$H:$H,$B52,'2012Figures'!$I:$I,$C52,'2012Figures'!$B:$B,"BrokerToCy",'2012Figures'!$G:$G,"P1",'2012Figures'!$E:$E,$B$1)</f>
        <v>0</v>
      </c>
      <c r="O52" s="52">
        <f>SUMIFS('2012Figures'!$J:$J,'2012Figures'!$C:$C,$A52,'2012Figures'!$H:$H,$B52,'2012Figures'!$I:$I,$C52,'2012Figures'!$B:$B,"CyToBroker",'2012Figures'!$G:$G,"E1",'2012Figures'!$E:$E,$B$1)</f>
        <v>0</v>
      </c>
      <c r="P52" s="52">
        <f>SUMIFS('2012Figures'!$J:$J,'2012Figures'!$C:$C,$A52,'2012Figures'!$H:$H,$B52,'2012Figures'!$I:$I,$C52,'2012Figures'!$B:$B,"CyToBroker",'2012Figures'!$G:$G,"P1",'2012Figures'!$E:$E,$B$1)</f>
        <v>0</v>
      </c>
      <c r="R52" s="46" t="str">
        <f t="shared" si="15"/>
        <v/>
      </c>
      <c r="S52" s="46" t="str">
        <f t="shared" si="15"/>
        <v/>
      </c>
      <c r="T52" s="46" t="str">
        <f t="shared" si="15"/>
        <v/>
      </c>
      <c r="U52" s="46" t="str">
        <f t="shared" si="15"/>
        <v/>
      </c>
      <c r="V52" s="46" t="str">
        <f t="shared" si="15"/>
        <v/>
      </c>
    </row>
    <row r="53" spans="1:22" x14ac:dyDescent="0.2">
      <c r="A53" s="1">
        <v>103</v>
      </c>
      <c r="B53" s="1" t="s">
        <v>55</v>
      </c>
      <c r="C53" s="8">
        <v>5</v>
      </c>
      <c r="D53" s="29">
        <f>SUMIFS('2013Figures'!$J:$J,'2013Figures'!$C:$C,$A53,'2013Figures'!$H:$H,$B53,'2013Figures'!$I:$I,$C53,'2013Figures'!$E:$E,$B$1)</f>
        <v>0</v>
      </c>
      <c r="E53" s="9">
        <f>SUMIFS('2013Figures'!$J:$J,'2013Figures'!$C:$C,$A53,'2013Figures'!$H:$H,$B53,'2013Figures'!$I:$I,$C53,'2013Figures'!$B:$B,"BrokerToCy",'2013Figures'!$G:$G,"E1",'2013Figures'!$E:$E,$B$1)</f>
        <v>0</v>
      </c>
      <c r="F53" s="9">
        <f>SUMIFS('2013Figures'!$J:$J,'2013Figures'!$C:$C,$A53,'2013Figures'!$H:$H,$B53,'2013Figures'!$I:$I,$C53,'2013Figures'!$B:$B,"BrokerToCy",'2013Figures'!$G:$G,"P1",'2013Figures'!$E:$E,$B$1)</f>
        <v>0</v>
      </c>
      <c r="G53" s="9">
        <f>SUMIFS('2013Figures'!$J:$J,'2013Figures'!$C:$C,$A53,'2013Figures'!$H:$H,$B53,'2013Figures'!$I:$I,$C53,'2013Figures'!$B:$B,"CyToBroker",'2013Figures'!$G:$G,"E1",'2013Figures'!$E:$E,$B$1)</f>
        <v>0</v>
      </c>
      <c r="H53" s="9">
        <f>SUMIFS('2013Figures'!$J:$J,'2013Figures'!$C:$C,$A53,'2013Figures'!$H:$H,$B53,'2013Figures'!$I:$I,$C53,'2013Figures'!$B:$B,"CyToBroker",'2013Figures'!$G:$G,"P1",'2013Figures'!$E:$E,$B$1)</f>
        <v>0</v>
      </c>
      <c r="J53" s="8">
        <v>201001</v>
      </c>
      <c r="L53" s="42">
        <f>SUMIFS('2012Figures'!$J:$J,'2012Figures'!$C:$C,$A53,'2012Figures'!$H:$H,$B53,'2012Figures'!$I:$I,$C53,'2012Figures'!$E:$E,$B$1)</f>
        <v>0</v>
      </c>
      <c r="M53" s="52">
        <f>SUMIFS('2012Figures'!$J:$J,'2012Figures'!$C:$C,$A53,'2012Figures'!$H:$H,$B53,'2012Figures'!$I:$I,$C53,'2012Figures'!$B:$B,"BrokerToCy",'2012Figures'!$G:$G,"E1",'2012Figures'!$E:$E,$B$1)</f>
        <v>0</v>
      </c>
      <c r="N53" s="52">
        <f>SUMIFS('2012Figures'!$J:$J,'2012Figures'!$C:$C,$A53,'2012Figures'!$H:$H,$B53,'2012Figures'!$I:$I,$C53,'2012Figures'!$B:$B,"BrokerToCy",'2012Figures'!$G:$G,"P1",'2012Figures'!$E:$E,$B$1)</f>
        <v>0</v>
      </c>
      <c r="O53" s="52">
        <f>SUMIFS('2012Figures'!$J:$J,'2012Figures'!$C:$C,$A53,'2012Figures'!$H:$H,$B53,'2012Figures'!$I:$I,$C53,'2012Figures'!$B:$B,"CyToBroker",'2012Figures'!$G:$G,"E1",'2012Figures'!$E:$E,$B$1)</f>
        <v>0</v>
      </c>
      <c r="P53" s="52">
        <f>SUMIFS('2012Figures'!$J:$J,'2012Figures'!$C:$C,$A53,'2012Figures'!$H:$H,$B53,'2012Figures'!$I:$I,$C53,'2012Figures'!$B:$B,"CyToBroker",'2012Figures'!$G:$G,"P1",'2012Figures'!$E:$E,$B$1)</f>
        <v>0</v>
      </c>
      <c r="R53" s="46" t="str">
        <f t="shared" si="15"/>
        <v/>
      </c>
      <c r="S53" s="46" t="str">
        <f t="shared" si="15"/>
        <v/>
      </c>
      <c r="T53" s="46" t="str">
        <f t="shared" si="15"/>
        <v/>
      </c>
      <c r="U53" s="46" t="str">
        <f t="shared" si="15"/>
        <v/>
      </c>
      <c r="V53" s="46" t="str">
        <f t="shared" si="15"/>
        <v/>
      </c>
    </row>
    <row r="54" spans="1:22" x14ac:dyDescent="0.2">
      <c r="A54" s="1">
        <v>103</v>
      </c>
      <c r="B54" s="1" t="s">
        <v>55</v>
      </c>
      <c r="C54" s="8">
        <v>4</v>
      </c>
      <c r="D54" s="29">
        <f>SUMIFS('2013Figures'!$J:$J,'2013Figures'!$C:$C,$A54,'2013Figures'!$H:$H,$B54,'2013Figures'!$I:$I,$C54,'2013Figures'!$E:$E,$B$1)</f>
        <v>0</v>
      </c>
      <c r="E54" s="9">
        <f>SUMIFS('2013Figures'!$J:$J,'2013Figures'!$C:$C,$A54,'2013Figures'!$H:$H,$B54,'2013Figures'!$I:$I,$C54,'2013Figures'!$B:$B,"BrokerToCy",'2013Figures'!$G:$G,"E1",'2013Figures'!$E:$E,$B$1)</f>
        <v>0</v>
      </c>
      <c r="F54" s="9">
        <f>SUMIFS('2013Figures'!$J:$J,'2013Figures'!$C:$C,$A54,'2013Figures'!$H:$H,$B54,'2013Figures'!$I:$I,$C54,'2013Figures'!$B:$B,"BrokerToCy",'2013Figures'!$G:$G,"P1",'2013Figures'!$E:$E,$B$1)</f>
        <v>0</v>
      </c>
      <c r="G54" s="9">
        <f>SUMIFS('2013Figures'!$J:$J,'2013Figures'!$C:$C,$A54,'2013Figures'!$H:$H,$B54,'2013Figures'!$I:$I,$C54,'2013Figures'!$B:$B,"CyToBroker",'2013Figures'!$G:$G,"E1",'2013Figures'!$E:$E,$B$1)</f>
        <v>0</v>
      </c>
      <c r="H54" s="9">
        <f>SUMIFS('2013Figures'!$J:$J,'2013Figures'!$C:$C,$A54,'2013Figures'!$H:$H,$B54,'2013Figures'!$I:$I,$C54,'2013Figures'!$B:$B,"CyToBroker",'2013Figures'!$G:$G,"P1",'2013Figures'!$E:$E,$B$1)</f>
        <v>0</v>
      </c>
      <c r="J54" s="8">
        <v>200901</v>
      </c>
      <c r="L54" s="42">
        <f>SUMIFS('2012Figures'!$J:$J,'2012Figures'!$C:$C,$A54,'2012Figures'!$H:$H,$B54,'2012Figures'!$I:$I,$C54,'2012Figures'!$E:$E,$B$1)</f>
        <v>0</v>
      </c>
      <c r="M54" s="52">
        <f>SUMIFS('2012Figures'!$J:$J,'2012Figures'!$C:$C,$A54,'2012Figures'!$H:$H,$B54,'2012Figures'!$I:$I,$C54,'2012Figures'!$B:$B,"BrokerToCy",'2012Figures'!$G:$G,"E1",'2012Figures'!$E:$E,$B$1)</f>
        <v>0</v>
      </c>
      <c r="N54" s="52">
        <f>SUMIFS('2012Figures'!$J:$J,'2012Figures'!$C:$C,$A54,'2012Figures'!$H:$H,$B54,'2012Figures'!$I:$I,$C54,'2012Figures'!$B:$B,"BrokerToCy",'2012Figures'!$G:$G,"P1",'2012Figures'!$E:$E,$B$1)</f>
        <v>0</v>
      </c>
      <c r="O54" s="52">
        <f>SUMIFS('2012Figures'!$J:$J,'2012Figures'!$C:$C,$A54,'2012Figures'!$H:$H,$B54,'2012Figures'!$I:$I,$C54,'2012Figures'!$B:$B,"CyToBroker",'2012Figures'!$G:$G,"E1",'2012Figures'!$E:$E,$B$1)</f>
        <v>0</v>
      </c>
      <c r="P54" s="52">
        <f>SUMIFS('2012Figures'!$J:$J,'2012Figures'!$C:$C,$A54,'2012Figures'!$H:$H,$B54,'2012Figures'!$I:$I,$C54,'2012Figures'!$B:$B,"CyToBroker",'2012Figures'!$G:$G,"P1",'2012Figures'!$E:$E,$B$1)</f>
        <v>0</v>
      </c>
      <c r="R54" s="46" t="str">
        <f t="shared" si="15"/>
        <v/>
      </c>
      <c r="S54" s="46" t="str">
        <f t="shared" si="15"/>
        <v/>
      </c>
      <c r="T54" s="46" t="str">
        <f t="shared" si="15"/>
        <v/>
      </c>
      <c r="U54" s="46" t="str">
        <f t="shared" si="15"/>
        <v/>
      </c>
      <c r="V54" s="46" t="str">
        <f t="shared" si="15"/>
        <v/>
      </c>
    </row>
    <row r="55" spans="1:22" x14ac:dyDescent="0.2">
      <c r="A55" s="1">
        <v>103</v>
      </c>
      <c r="B55" s="1" t="s">
        <v>55</v>
      </c>
      <c r="C55" s="8">
        <v>3</v>
      </c>
      <c r="D55" s="29">
        <f>SUMIFS('2013Figures'!$J:$J,'2013Figures'!$C:$C,$A55,'2013Figures'!$H:$H,$B55,'2013Figures'!$I:$I,$C55,'2013Figures'!$E:$E,$B$1)</f>
        <v>0</v>
      </c>
      <c r="E55" s="9">
        <f>SUMIFS('2013Figures'!$J:$J,'2013Figures'!$C:$C,$A55,'2013Figures'!$H:$H,$B55,'2013Figures'!$I:$I,$C55,'2013Figures'!$B:$B,"BrokerToCy",'2013Figures'!$G:$G,"E1",'2013Figures'!$E:$E,$B$1)</f>
        <v>0</v>
      </c>
      <c r="F55" s="9">
        <f>SUMIFS('2013Figures'!$J:$J,'2013Figures'!$C:$C,$A55,'2013Figures'!$H:$H,$B55,'2013Figures'!$I:$I,$C55,'2013Figures'!$B:$B,"BrokerToCy",'2013Figures'!$G:$G,"P1",'2013Figures'!$E:$E,$B$1)</f>
        <v>0</v>
      </c>
      <c r="G55" s="9">
        <f>SUMIFS('2013Figures'!$J:$J,'2013Figures'!$C:$C,$A55,'2013Figures'!$H:$H,$B55,'2013Figures'!$I:$I,$C55,'2013Figures'!$B:$B,"CyToBroker",'2013Figures'!$G:$G,"E1",'2013Figures'!$E:$E,$B$1)</f>
        <v>0</v>
      </c>
      <c r="H55" s="9">
        <f>SUMIFS('2013Figures'!$J:$J,'2013Figures'!$C:$C,$A55,'2013Figures'!$H:$H,$B55,'2013Figures'!$I:$I,$C55,'2013Figures'!$B:$B,"CyToBroker",'2013Figures'!$G:$G,"P1",'2013Figures'!$E:$E,$B$1)</f>
        <v>0</v>
      </c>
      <c r="J55" s="8">
        <v>200801</v>
      </c>
      <c r="L55" s="42">
        <f>SUMIFS('2012Figures'!$J:$J,'2012Figures'!$C:$C,$A55,'2012Figures'!$H:$H,$B55,'2012Figures'!$I:$I,$C55,'2012Figures'!$E:$E,$B$1)</f>
        <v>0</v>
      </c>
      <c r="M55" s="52">
        <f>SUMIFS('2012Figures'!$J:$J,'2012Figures'!$C:$C,$A55,'2012Figures'!$H:$H,$B55,'2012Figures'!$I:$I,$C55,'2012Figures'!$B:$B,"BrokerToCy",'2012Figures'!$G:$G,"E1",'2012Figures'!$E:$E,$B$1)</f>
        <v>0</v>
      </c>
      <c r="N55" s="52">
        <f>SUMIFS('2012Figures'!$J:$J,'2012Figures'!$C:$C,$A55,'2012Figures'!$H:$H,$B55,'2012Figures'!$I:$I,$C55,'2012Figures'!$B:$B,"BrokerToCy",'2012Figures'!$G:$G,"P1",'2012Figures'!$E:$E,$B$1)</f>
        <v>0</v>
      </c>
      <c r="O55" s="52">
        <f>SUMIFS('2012Figures'!$J:$J,'2012Figures'!$C:$C,$A55,'2012Figures'!$H:$H,$B55,'2012Figures'!$I:$I,$C55,'2012Figures'!$B:$B,"CyToBroker",'2012Figures'!$G:$G,"E1",'2012Figures'!$E:$E,$B$1)</f>
        <v>0</v>
      </c>
      <c r="P55" s="52">
        <f>SUMIFS('2012Figures'!$J:$J,'2012Figures'!$C:$C,$A55,'2012Figures'!$H:$H,$B55,'2012Figures'!$I:$I,$C55,'2012Figures'!$B:$B,"CyToBroker",'2012Figures'!$G:$G,"P1",'2012Figures'!$E:$E,$B$1)</f>
        <v>0</v>
      </c>
      <c r="R55" s="46" t="str">
        <f t="shared" si="15"/>
        <v/>
      </c>
      <c r="S55" s="46" t="str">
        <f t="shared" si="15"/>
        <v/>
      </c>
      <c r="T55" s="46" t="str">
        <f t="shared" si="15"/>
        <v/>
      </c>
      <c r="U55" s="46" t="str">
        <f t="shared" si="15"/>
        <v/>
      </c>
      <c r="V55" s="46" t="str">
        <f t="shared" si="15"/>
        <v/>
      </c>
    </row>
    <row r="56" spans="1:22" x14ac:dyDescent="0.2">
      <c r="A56" s="1">
        <v>103</v>
      </c>
      <c r="B56" s="1" t="s">
        <v>55</v>
      </c>
      <c r="C56" s="8">
        <v>2</v>
      </c>
      <c r="D56" s="29">
        <f>SUMIFS('2013Figures'!$J:$J,'2013Figures'!$C:$C,$A56,'2013Figures'!$H:$H,$B56,'2013Figures'!$I:$I,$C56,'2013Figures'!$E:$E,$B$1)</f>
        <v>0</v>
      </c>
      <c r="E56" s="9">
        <f>SUMIFS('2013Figures'!$J:$J,'2013Figures'!$C:$C,$A56,'2013Figures'!$H:$H,$B56,'2013Figures'!$I:$I,$C56,'2013Figures'!$B:$B,"BrokerToCy",'2013Figures'!$G:$G,"E1",'2013Figures'!$E:$E,$B$1)</f>
        <v>0</v>
      </c>
      <c r="F56" s="9">
        <f>SUMIFS('2013Figures'!$J:$J,'2013Figures'!$C:$C,$A56,'2013Figures'!$H:$H,$B56,'2013Figures'!$I:$I,$C56,'2013Figures'!$B:$B,"BrokerToCy",'2013Figures'!$G:$G,"P1",'2013Figures'!$E:$E,$B$1)</f>
        <v>0</v>
      </c>
      <c r="G56" s="9">
        <f>SUMIFS('2013Figures'!$J:$J,'2013Figures'!$C:$C,$A56,'2013Figures'!$H:$H,$B56,'2013Figures'!$I:$I,$C56,'2013Figures'!$B:$B,"CyToBroker",'2013Figures'!$G:$G,"E1",'2013Figures'!$E:$E,$B$1)</f>
        <v>0</v>
      </c>
      <c r="H56" s="9">
        <f>SUMIFS('2013Figures'!$J:$J,'2013Figures'!$C:$C,$A56,'2013Figures'!$H:$H,$B56,'2013Figures'!$I:$I,$C56,'2013Figures'!$B:$B,"CyToBroker",'2013Figures'!$G:$G,"P1",'2013Figures'!$E:$E,$B$1)</f>
        <v>0</v>
      </c>
      <c r="J56" s="8">
        <v>200701</v>
      </c>
      <c r="L56" s="42">
        <f>SUMIFS('2012Figures'!$J:$J,'2012Figures'!$C:$C,$A56,'2012Figures'!$H:$H,$B56,'2012Figures'!$I:$I,$C56,'2012Figures'!$E:$E,$B$1)</f>
        <v>0</v>
      </c>
      <c r="M56" s="52">
        <f>SUMIFS('2012Figures'!$J:$J,'2012Figures'!$C:$C,$A56,'2012Figures'!$H:$H,$B56,'2012Figures'!$I:$I,$C56,'2012Figures'!$B:$B,"BrokerToCy",'2012Figures'!$G:$G,"E1",'2012Figures'!$E:$E,$B$1)</f>
        <v>0</v>
      </c>
      <c r="N56" s="52">
        <f>SUMIFS('2012Figures'!$J:$J,'2012Figures'!$C:$C,$A56,'2012Figures'!$H:$H,$B56,'2012Figures'!$I:$I,$C56,'2012Figures'!$B:$B,"BrokerToCy",'2012Figures'!$G:$G,"P1",'2012Figures'!$E:$E,$B$1)</f>
        <v>0</v>
      </c>
      <c r="O56" s="52">
        <f>SUMIFS('2012Figures'!$J:$J,'2012Figures'!$C:$C,$A56,'2012Figures'!$H:$H,$B56,'2012Figures'!$I:$I,$C56,'2012Figures'!$B:$B,"CyToBroker",'2012Figures'!$G:$G,"E1",'2012Figures'!$E:$E,$B$1)</f>
        <v>0</v>
      </c>
      <c r="P56" s="52">
        <f>SUMIFS('2012Figures'!$J:$J,'2012Figures'!$C:$C,$A56,'2012Figures'!$H:$H,$B56,'2012Figures'!$I:$I,$C56,'2012Figures'!$B:$B,"CyToBroker",'2012Figures'!$G:$G,"P1",'2012Figures'!$E:$E,$B$1)</f>
        <v>0</v>
      </c>
      <c r="R56" s="46" t="str">
        <f t="shared" si="15"/>
        <v/>
      </c>
      <c r="S56" s="46" t="str">
        <f t="shared" si="15"/>
        <v/>
      </c>
      <c r="T56" s="46" t="str">
        <f t="shared" si="15"/>
        <v/>
      </c>
      <c r="U56" s="46" t="str">
        <f t="shared" si="15"/>
        <v/>
      </c>
      <c r="V56" s="46" t="str">
        <f t="shared" si="15"/>
        <v/>
      </c>
    </row>
    <row r="57" spans="1:22" x14ac:dyDescent="0.2">
      <c r="A57" s="1">
        <v>103</v>
      </c>
      <c r="B57" s="1" t="s">
        <v>55</v>
      </c>
      <c r="C57" s="8">
        <v>1</v>
      </c>
      <c r="D57" s="29">
        <f>SUMIFS('2013Figures'!$J:$J,'2013Figures'!$C:$C,$A57,'2013Figures'!$H:$H,$B57,'2013Figures'!$I:$I,$C57,'2013Figures'!$E:$E,$B$1)</f>
        <v>0</v>
      </c>
      <c r="E57" s="9">
        <f>SUMIFS('2013Figures'!$J:$J,'2013Figures'!$C:$C,$A57,'2013Figures'!$H:$H,$B57,'2013Figures'!$I:$I,$C57,'2013Figures'!$B:$B,"BrokerToCy",'2013Figures'!$G:$G,"E1",'2013Figures'!$E:$E,$B$1)</f>
        <v>0</v>
      </c>
      <c r="F57" s="9">
        <f>SUMIFS('2013Figures'!$J:$J,'2013Figures'!$C:$C,$A57,'2013Figures'!$H:$H,$B57,'2013Figures'!$I:$I,$C57,'2013Figures'!$B:$B,"BrokerToCy",'2013Figures'!$G:$G,"P1",'2013Figures'!$E:$E,$B$1)</f>
        <v>0</v>
      </c>
      <c r="G57" s="9">
        <f>SUMIFS('2013Figures'!$J:$J,'2013Figures'!$C:$C,$A57,'2013Figures'!$H:$H,$B57,'2013Figures'!$I:$I,$C57,'2013Figures'!$B:$B,"CyToBroker",'2013Figures'!$G:$G,"E1",'2013Figures'!$E:$E,$B$1)</f>
        <v>0</v>
      </c>
      <c r="H57" s="9">
        <f>SUMIFS('2013Figures'!$J:$J,'2013Figures'!$C:$C,$A57,'2013Figures'!$H:$H,$B57,'2013Figures'!$I:$I,$C57,'2013Figures'!$B:$B,"CyToBroker",'2013Figures'!$G:$G,"P1",'2013Figures'!$E:$E,$B$1)</f>
        <v>0</v>
      </c>
      <c r="J57" s="8">
        <v>200601</v>
      </c>
      <c r="L57" s="42">
        <f>SUMIFS('2012Figures'!$J:$J,'2012Figures'!$C:$C,$A57,'2012Figures'!$H:$H,$B57,'2012Figures'!$I:$I,$C57,'2012Figures'!$E:$E,$B$1)</f>
        <v>0</v>
      </c>
      <c r="M57" s="52">
        <f>SUMIFS('2012Figures'!$J:$J,'2012Figures'!$C:$C,$A57,'2012Figures'!$H:$H,$B57,'2012Figures'!$I:$I,$C57,'2012Figures'!$B:$B,"BrokerToCy",'2012Figures'!$G:$G,"E1",'2012Figures'!$E:$E,$B$1)</f>
        <v>0</v>
      </c>
      <c r="N57" s="52">
        <f>SUMIFS('2012Figures'!$J:$J,'2012Figures'!$C:$C,$A57,'2012Figures'!$H:$H,$B57,'2012Figures'!$I:$I,$C57,'2012Figures'!$B:$B,"BrokerToCy",'2012Figures'!$G:$G,"P1",'2012Figures'!$E:$E,$B$1)</f>
        <v>0</v>
      </c>
      <c r="O57" s="52">
        <f>SUMIFS('2012Figures'!$J:$J,'2012Figures'!$C:$C,$A57,'2012Figures'!$H:$H,$B57,'2012Figures'!$I:$I,$C57,'2012Figures'!$B:$B,"CyToBroker",'2012Figures'!$G:$G,"E1",'2012Figures'!$E:$E,$B$1)</f>
        <v>0</v>
      </c>
      <c r="P57" s="52">
        <f>SUMIFS('2012Figures'!$J:$J,'2012Figures'!$C:$C,$A57,'2012Figures'!$H:$H,$B57,'2012Figures'!$I:$I,$C57,'2012Figures'!$B:$B,"CyToBroker",'2012Figures'!$G:$G,"P1",'2012Figures'!$E:$E,$B$1)</f>
        <v>0</v>
      </c>
      <c r="R57" s="46" t="str">
        <f t="shared" si="15"/>
        <v/>
      </c>
      <c r="S57" s="46" t="str">
        <f t="shared" si="15"/>
        <v/>
      </c>
      <c r="T57" s="46" t="str">
        <f t="shared" si="15"/>
        <v/>
      </c>
      <c r="U57" s="46" t="str">
        <f t="shared" si="15"/>
        <v/>
      </c>
      <c r="V57" s="46" t="str">
        <f t="shared" si="15"/>
        <v/>
      </c>
    </row>
    <row r="58" spans="1:22" x14ac:dyDescent="0.2">
      <c r="A58" s="1">
        <v>103</v>
      </c>
      <c r="B58" s="1" t="s">
        <v>55</v>
      </c>
      <c r="D58" s="29">
        <f>SUMIFS('2013Figures'!$J:$J,'2013Figures'!$C:$C,$A58,'2013Figures'!$I:$I,"",'2013Figures'!$E:$E,$B$1)</f>
        <v>478</v>
      </c>
      <c r="E58" s="9">
        <f>SUMIFS('2013Figures'!$J:$J,'2013Figures'!$C:$C,$A58,'2013Figures'!$I:$I,"",'2013Figures'!$B:$B,"BrokerToCy",'2013Figures'!$G:$G,"E1",'2013Figures'!$E:$E,$B$1)</f>
        <v>2</v>
      </c>
      <c r="F58" s="9">
        <f>SUMIFS('2013Figures'!$J:$J,'2013Figures'!$C:$C,$A58,'2013Figures'!$I:$I,"",'2013Figures'!$B:$B,"BrokerToCy",'2013Figures'!$G:$G,"P1",'2013Figures'!$E:$E,$B$1)</f>
        <v>0</v>
      </c>
      <c r="G58" s="9">
        <f>SUMIFS('2013Figures'!$J:$J,'2013Figures'!$C:$C,$A58,'2013Figures'!$I:$I,"",'2013Figures'!$B:$B,"CyToBroker",'2013Figures'!$G:$G,"E1",'2013Figures'!$E:$E,$B$1)</f>
        <v>476</v>
      </c>
      <c r="H58" s="9">
        <f>SUMIFS('2013Figures'!$J:$J,'2013Figures'!$C:$C,$A58,'2013Figures'!$I:$I,"",'2013Figures'!$B:$B,"CyToBroker",'2013Figures'!$G:$G,"P1",'2013Figures'!$E:$E,$B$1)</f>
        <v>0</v>
      </c>
      <c r="J58" s="8" t="s">
        <v>131</v>
      </c>
      <c r="L58" s="42">
        <f>SUMIFS('2012Figures'!$J:$J,'2012Figures'!$C:$C,$A58,'2012Figures'!$I:$I,"",'2012Figures'!$E:$E,$B$1)</f>
        <v>675</v>
      </c>
      <c r="M58" s="52">
        <f>SUMIFS('2012Figures'!$J:$J,'2012Figures'!$C:$C,$A58,'2012Figures'!$I:$I,"",'2012Figures'!$B:$B,"BrokerToCy",'2012Figures'!$G:$G,"E1",'2012Figures'!$E:$E,$B$1)</f>
        <v>0</v>
      </c>
      <c r="N58" s="52">
        <f>SUMIFS('2012Figures'!$J:$J,'2012Figures'!$C:$C,$A58,'2012Figures'!$I:$I,"",'2012Figures'!$B:$B,"BrokerToCy",'2012Figures'!$G:$G,"P1",'2012Figures'!$E:$E,$B$1)</f>
        <v>0</v>
      </c>
      <c r="O58" s="52">
        <f>SUMIFS('2012Figures'!$J:$J,'2012Figures'!$C:$C,$A58,'2012Figures'!$I:$I,"",'2012Figures'!$B:$B,"CyToBroker",'2012Figures'!$G:$G,"E1",'2012Figures'!$E:$E,$B$1)</f>
        <v>675</v>
      </c>
      <c r="P58" s="52">
        <f>SUMIFS('2012Figures'!$J:$J,'2012Figures'!$C:$C,$A58,'2012Figures'!$I:$I,"",'2012Figures'!$B:$B,"CyToBroker",'2012Figures'!$G:$G,"P1",'2012Figures'!$E:$E,$B$1)</f>
        <v>0</v>
      </c>
      <c r="R58" s="46">
        <f t="shared" si="15"/>
        <v>-0.28999999999999998</v>
      </c>
      <c r="S58" s="46" t="str">
        <f t="shared" si="15"/>
        <v/>
      </c>
      <c r="T58" s="46" t="str">
        <f t="shared" si="15"/>
        <v/>
      </c>
      <c r="U58" s="46">
        <f t="shared" si="15"/>
        <v>-0.28999999999999998</v>
      </c>
      <c r="V58" s="46" t="str">
        <f t="shared" si="15"/>
        <v/>
      </c>
    </row>
    <row r="59" spans="1:22" x14ac:dyDescent="0.2">
      <c r="A59" s="21"/>
      <c r="B59" s="21" t="s">
        <v>92</v>
      </c>
      <c r="C59" s="22"/>
      <c r="D59" s="23">
        <f>SUM(E59:H59)</f>
        <v>478</v>
      </c>
      <c r="E59" s="23">
        <f t="shared" ref="E59:H59" si="16">SUM(E46:E58)</f>
        <v>2</v>
      </c>
      <c r="F59" s="23">
        <f t="shared" si="16"/>
        <v>0</v>
      </c>
      <c r="G59" s="23">
        <f t="shared" si="16"/>
        <v>476</v>
      </c>
      <c r="H59" s="23">
        <f t="shared" si="16"/>
        <v>0</v>
      </c>
      <c r="I59" s="21"/>
      <c r="J59" s="22"/>
      <c r="K59" s="21"/>
      <c r="L59" s="43">
        <f>SUM(M59:P59)</f>
        <v>675</v>
      </c>
      <c r="M59" s="43">
        <f t="shared" ref="M59:P59" si="17">SUM(M46:M58)</f>
        <v>0</v>
      </c>
      <c r="N59" s="43">
        <f t="shared" si="17"/>
        <v>0</v>
      </c>
      <c r="O59" s="43">
        <f t="shared" si="17"/>
        <v>675</v>
      </c>
      <c r="P59" s="43">
        <f t="shared" si="17"/>
        <v>0</v>
      </c>
      <c r="Q59" s="21"/>
      <c r="R59" s="21"/>
      <c r="S59" s="21"/>
      <c r="T59" s="21"/>
      <c r="U59" s="21"/>
      <c r="V59" s="21"/>
    </row>
    <row r="60" spans="1:22" x14ac:dyDescent="0.2">
      <c r="A60" s="28">
        <v>104</v>
      </c>
      <c r="B60" s="28" t="s">
        <v>93</v>
      </c>
      <c r="C60" s="17" t="s">
        <v>88</v>
      </c>
      <c r="D60" s="18">
        <f>SUMIFS('2013Figures'!$J:$J,'2013Figures'!$C:$C,$A60,'2013Figures'!$E:$E,$B$1)</f>
        <v>85</v>
      </c>
      <c r="E60" s="18">
        <f>SUMIFS('2013Figures'!$J:$J,'2013Figures'!$C:$C,$A60,'2013Figures'!$B:$B,"BrokerToCy",'2013Figures'!$G:$G,"E1",'2013Figures'!$E:$E,$B$1)</f>
        <v>0</v>
      </c>
      <c r="F60" s="18">
        <f>SUMIFS('2013Figures'!$J:$J,'2013Figures'!$C:$C,$A60,'2013Figures'!$B:$B,"BrokerToCy",'2013Figures'!$G:$G,"P1",'2013Figures'!$E:$E,$B$1)</f>
        <v>0</v>
      </c>
      <c r="G60" s="18">
        <f>SUMIFS('2013Figures'!$J:$J,'2013Figures'!$C:$C,$A60,'2013Figures'!$B:$B,"CyToBroker",'2013Figures'!$G:$G,"E1",'2013Figures'!$E:$E,$B$1)</f>
        <v>85</v>
      </c>
      <c r="H60" s="18">
        <f>SUMIFS('2013Figures'!$J:$J,'2013Figures'!$C:$C,$A60,'2013Figures'!$B:$B,"CyToBroker",'2013Figures'!$G:$G,"P1",'2013Figures'!$E:$E,$B$1)</f>
        <v>0</v>
      </c>
      <c r="I60" s="28"/>
      <c r="J60" s="17"/>
      <c r="K60" s="28"/>
      <c r="L60" s="50">
        <f>SUMIFS('2012Figures'!$J:$J,'2012Figures'!$C:$C,$A60,'2012Figures'!$E:$E,$B$1)</f>
        <v>89</v>
      </c>
      <c r="M60" s="50">
        <f>SUMIFS('2012Figures'!$J:$J,'2012Figures'!$C:$C,$A60,'2012Figures'!$B:$B,"BrokerToCy",'2012Figures'!$G:$G,"E1",'2012Figures'!$E:$E,$B$1)</f>
        <v>0</v>
      </c>
      <c r="N60" s="50">
        <f>SUMIFS('2012Figures'!$J:$J,'2012Figures'!$C:$C,$A60,'2012Figures'!$B:$B,"BrokerToCy",'2012Figures'!$G:$G,"P1",'2012Figures'!$E:$E,$B$1)</f>
        <v>0</v>
      </c>
      <c r="O60" s="50">
        <f>SUMIFS('2012Figures'!$J:$J,'2012Figures'!$C:$C,$A60,'2012Figures'!$B:$B,"CyToBroker",'2012Figures'!$G:$G,"E1",'2012Figures'!$E:$E,$B$1)</f>
        <v>89</v>
      </c>
      <c r="P60" s="50">
        <f>SUMIFS('2012Figures'!$J:$J,'2012Figures'!$C:$C,$A60,'2012Figures'!$B:$B,"CyToBroker",'2012Figures'!$G:$G,"P1",'2012Figures'!$E:$E,$B$1)</f>
        <v>0</v>
      </c>
      <c r="Q60" s="28"/>
      <c r="R60" s="46">
        <f t="shared" si="15"/>
        <v>-0.04</v>
      </c>
      <c r="S60" s="46" t="str">
        <f t="shared" si="15"/>
        <v/>
      </c>
      <c r="T60" s="46" t="str">
        <f t="shared" si="15"/>
        <v/>
      </c>
      <c r="U60" s="46">
        <f t="shared" si="15"/>
        <v>-0.04</v>
      </c>
      <c r="V60" s="46" t="str">
        <f t="shared" si="15"/>
        <v/>
      </c>
    </row>
    <row r="61" spans="1:22" x14ac:dyDescent="0.2">
      <c r="A61" s="1">
        <v>104</v>
      </c>
      <c r="D61" s="29">
        <f>SUMIFS('2013Figures'!$J:$J,'2013Figures'!$C:$C,$A61,'2013Figures'!$H:$H,"",'2013Figures'!$I:$I,"",'2013Figures'!$E:$E,$B$1)</f>
        <v>81</v>
      </c>
      <c r="E61" s="9">
        <f>SUMIFS('2013Figures'!$J:$J,'2013Figures'!$C:$C,$A61,'2013Figures'!$H:$H,"",'2013Figures'!$I:$I,"",'2013Figures'!$B:$B,"BrokerToCy",'2013Figures'!$G:$G,"E1",'2013Figures'!$E:$E,$B$1)</f>
        <v>0</v>
      </c>
      <c r="F61" s="9">
        <f>SUMIFS('2013Figures'!$J:$J,'2013Figures'!$C:$C,$A61,'2013Figures'!$H:$H,"",'2013Figures'!$I:$I,"",'2013Figures'!$B:$B,"BrokerToCy",'2013Figures'!$G:$G,"P1",'2013Figures'!$E:$E,$B$1)</f>
        <v>0</v>
      </c>
      <c r="G61" s="9">
        <f>SUMIFS('2013Figures'!$J:$J,'2013Figures'!$C:$C,$A61,'2013Figures'!$H:$H,"",'2013Figures'!$I:$I,"",'2013Figures'!$B:$B,"CyToBroker",'2013Figures'!$G:$G,"E1",'2013Figures'!$E:$E,$B$1)</f>
        <v>81</v>
      </c>
      <c r="H61" s="9">
        <f>SUMIFS('2013Figures'!$J:$J,'2013Figures'!$C:$C,$A61,'2013Figures'!$H:$H,"",'2013Figures'!$I:$I,"",'2013Figures'!$B:$B,"CyToBroker",'2013Figures'!$G:$G,"P1",'2013Figures'!$E:$E,$B$1)</f>
        <v>0</v>
      </c>
      <c r="J61" s="8" t="s">
        <v>131</v>
      </c>
      <c r="L61" s="42">
        <f>SUMIFS('2012Figures'!$J:$J,'2012Figures'!$C:$C,$A61,'2012Figures'!$H:$H,"",'2012Figures'!$I:$I,"",'2012Figures'!$E:$E,$B$1)</f>
        <v>86</v>
      </c>
      <c r="M61" s="52">
        <f>SUMIFS('2012Figures'!$J:$J,'2012Figures'!$C:$C,$A61,'2012Figures'!$H:$H,"",'2012Figures'!$I:$I,"",'2012Figures'!$B:$B,"BrokerToCy",'2012Figures'!$G:$G,"E1",'2012Figures'!$E:$E,$B$1)</f>
        <v>0</v>
      </c>
      <c r="N61" s="52">
        <f>SUMIFS('2012Figures'!$J:$J,'2012Figures'!$C:$C,$A61,'2012Figures'!$H:$H,"",'2012Figures'!$I:$I,"",'2012Figures'!$B:$B,"BrokerToCy",'2012Figures'!$G:$G,"P1",'2012Figures'!$E:$E,$B$1)</f>
        <v>0</v>
      </c>
      <c r="O61" s="52">
        <f>SUMIFS('2012Figures'!$J:$J,'2012Figures'!$C:$C,$A61,'2012Figures'!$H:$H,"",'2012Figures'!$I:$I,"",'2012Figures'!$B:$B,"CyToBroker",'2012Figures'!$G:$G,"E1",'2012Figures'!$E:$E,$B$1)</f>
        <v>86</v>
      </c>
      <c r="P61" s="52">
        <f>SUMIFS('2012Figures'!$J:$J,'2012Figures'!$C:$C,$A61,'2012Figures'!$H:$H,"",'2012Figures'!$I:$I,"",'2012Figures'!$B:$B,"CyToBroker",'2012Figures'!$G:$G,"P1",'2012Figures'!$E:$E,$B$1)</f>
        <v>0</v>
      </c>
      <c r="R61" s="46">
        <f t="shared" si="15"/>
        <v>-0.06</v>
      </c>
      <c r="S61" s="46" t="str">
        <f t="shared" si="15"/>
        <v/>
      </c>
      <c r="T61" s="46" t="str">
        <f t="shared" si="15"/>
        <v/>
      </c>
      <c r="U61" s="46">
        <f t="shared" si="15"/>
        <v>-0.06</v>
      </c>
      <c r="V61" s="46" t="str">
        <f t="shared" si="15"/>
        <v/>
      </c>
    </row>
    <row r="62" spans="1:22" x14ac:dyDescent="0.2">
      <c r="A62" s="1">
        <v>104</v>
      </c>
      <c r="B62" s="1" t="s">
        <v>55</v>
      </c>
      <c r="D62" s="29">
        <f>SUMIFS('2013Figures'!$J:$J,'2013Figures'!$C:$C,$A62,'2013Figures'!$H:$H,$B62,'2013Figures'!$E:$E,$B$1)</f>
        <v>0</v>
      </c>
      <c r="E62" s="9">
        <f>SUMIFS('2013Figures'!$J:$J,'2013Figures'!$C:$C,$A62,'2013Figures'!$H:$H,$B62,'2013Figures'!$B:$B,"BrokerToCy",'2013Figures'!$G:$G,"E1",'2013Figures'!$E:$E,$B$1)</f>
        <v>0</v>
      </c>
      <c r="F62" s="9">
        <f>SUMIFS('2013Figures'!$J:$J,'2013Figures'!$C:$C,$A62,'2013Figures'!$H:$H,$B62,'2013Figures'!$B:$B,"BrokerToCy",'2013Figures'!$G:$G,"P1",'2013Figures'!$E:$E,$B$1)</f>
        <v>0</v>
      </c>
      <c r="G62" s="9">
        <f>SUMIFS('2013Figures'!$J:$J,'2013Figures'!$C:$C,$A62,'2013Figures'!$H:$H,$B62,'2013Figures'!$B:$B,"CyToBroker",'2013Figures'!$G:$G,"E1",'2013Figures'!$E:$E,$B$1)</f>
        <v>0</v>
      </c>
      <c r="H62" s="9">
        <f>SUMIFS('2013Figures'!$J:$J,'2013Figures'!$C:$C,$A62,'2013Figures'!$H:$H,$B62,'2013Figures'!$B:$B,"CyToBroker",'2013Figures'!$G:$G,"P1",'2013Figures'!$E:$E,$B$1)</f>
        <v>0</v>
      </c>
      <c r="J62" s="8" t="s">
        <v>146</v>
      </c>
      <c r="L62" s="42">
        <f>SUMIFS('2012Figures'!$J:$J,'2012Figures'!$C:$C,$A62,'2012Figures'!$H:$H,$B62,'2012Figures'!$E:$E,$B$1)</f>
        <v>0</v>
      </c>
      <c r="M62" s="52">
        <f>SUMIFS('2012Figures'!$J:$J,'2012Figures'!$C:$C,$A62,'2012Figures'!$H:$H,$B62,'2012Figures'!$B:$B,"BrokerToCy",'2012Figures'!$G:$G,"E1",'2012Figures'!$E:$E,$B$1)</f>
        <v>0</v>
      </c>
      <c r="N62" s="52">
        <f>SUMIFS('2012Figures'!$J:$J,'2012Figures'!$C:$C,$A62,'2012Figures'!$H:$H,$B62,'2012Figures'!$B:$B,"BrokerToCy",'2012Figures'!$G:$G,"P1",'2012Figures'!$E:$E,$B$1)</f>
        <v>0</v>
      </c>
      <c r="O62" s="52">
        <f>SUMIFS('2012Figures'!$J:$J,'2012Figures'!$C:$C,$A62,'2012Figures'!$H:$H,$B62,'2012Figures'!$B:$B,"CyToBroker",'2012Figures'!$G:$G,"E1",'2012Figures'!$E:$E,$B$1)</f>
        <v>0</v>
      </c>
      <c r="P62" s="52">
        <f>SUMIFS('2012Figures'!$J:$J,'2012Figures'!$C:$C,$A62,'2012Figures'!$H:$H,$B62,'2012Figures'!$B:$B,"CyToBroker",'2012Figures'!$G:$G,"P1",'2012Figures'!$E:$E,$B$1)</f>
        <v>0</v>
      </c>
      <c r="R62" s="46" t="str">
        <f t="shared" si="15"/>
        <v/>
      </c>
      <c r="S62" s="46" t="str">
        <f t="shared" si="15"/>
        <v/>
      </c>
      <c r="T62" s="46" t="str">
        <f t="shared" si="15"/>
        <v/>
      </c>
      <c r="U62" s="46" t="str">
        <f t="shared" si="15"/>
        <v/>
      </c>
      <c r="V62" s="46" t="str">
        <f t="shared" si="15"/>
        <v/>
      </c>
    </row>
    <row r="63" spans="1:22" x14ac:dyDescent="0.2">
      <c r="A63" s="1">
        <v>104</v>
      </c>
      <c r="B63" s="1" t="s">
        <v>56</v>
      </c>
      <c r="D63" s="29">
        <f>SUMIFS('2013Figures'!$J:$J,'2013Figures'!$C:$C,$A63,'2013Figures'!$H:$H,$B63,'2013Figures'!$E:$E,$B$1)</f>
        <v>4</v>
      </c>
      <c r="E63" s="9">
        <f>SUMIFS('2013Figures'!$J:$J,'2013Figures'!$C:$C,$A63,'2013Figures'!$H:$H,$B63,'2013Figures'!$B:$B,"BrokerToCy",'2013Figures'!$G:$G,"E1",'2013Figures'!$E:$E,$B$1)</f>
        <v>0</v>
      </c>
      <c r="F63" s="9">
        <f>SUMIFS('2013Figures'!$J:$J,'2013Figures'!$C:$C,$A63,'2013Figures'!$H:$H,$B63,'2013Figures'!$B:$B,"BrokerToCy",'2013Figures'!$G:$G,"P1",'2013Figures'!$E:$E,$B$1)</f>
        <v>0</v>
      </c>
      <c r="G63" s="9">
        <f>SUMIFS('2013Figures'!$J:$J,'2013Figures'!$C:$C,$A63,'2013Figures'!$H:$H,$B63,'2013Figures'!$B:$B,"CyToBroker",'2013Figures'!$G:$G,"E1",'2013Figures'!$E:$E,$B$1)</f>
        <v>4</v>
      </c>
      <c r="H63" s="9">
        <f>SUMIFS('2013Figures'!$J:$J,'2013Figures'!$C:$C,$A63,'2013Figures'!$H:$H,$B63,'2013Figures'!$B:$B,"CyToBroker",'2013Figures'!$G:$G,"P1",'2013Figures'!$E:$E,$B$1)</f>
        <v>0</v>
      </c>
      <c r="J63" s="8" t="s">
        <v>146</v>
      </c>
      <c r="L63" s="42">
        <f>SUMIFS('2012Figures'!$J:$J,'2012Figures'!$C:$C,$A63,'2012Figures'!$H:$H,$B63,'2012Figures'!$E:$E,$B$1)</f>
        <v>3</v>
      </c>
      <c r="M63" s="52">
        <f>SUMIFS('2012Figures'!$J:$J,'2012Figures'!$C:$C,$A63,'2012Figures'!$H:$H,$B63,'2012Figures'!$B:$B,"BrokerToCy",'2012Figures'!$G:$G,"E1",'2012Figures'!$E:$E,$B$1)</f>
        <v>0</v>
      </c>
      <c r="N63" s="52">
        <f>SUMIFS('2012Figures'!$J:$J,'2012Figures'!$C:$C,$A63,'2012Figures'!$H:$H,$B63,'2012Figures'!$B:$B,"BrokerToCy",'2012Figures'!$G:$G,"P1",'2012Figures'!$E:$E,$B$1)</f>
        <v>0</v>
      </c>
      <c r="O63" s="52">
        <f>SUMIFS('2012Figures'!$J:$J,'2012Figures'!$C:$C,$A63,'2012Figures'!$H:$H,$B63,'2012Figures'!$B:$B,"CyToBroker",'2012Figures'!$G:$G,"E1",'2012Figures'!$E:$E,$B$1)</f>
        <v>3</v>
      </c>
      <c r="P63" s="52">
        <f>SUMIFS('2012Figures'!$J:$J,'2012Figures'!$C:$C,$A63,'2012Figures'!$H:$H,$B63,'2012Figures'!$B:$B,"CyToBroker",'2012Figures'!$G:$G,"P1",'2012Figures'!$E:$E,$B$1)</f>
        <v>0</v>
      </c>
      <c r="R63" s="46">
        <f t="shared" si="15"/>
        <v>0.33</v>
      </c>
      <c r="S63" s="46" t="str">
        <f t="shared" si="15"/>
        <v/>
      </c>
      <c r="T63" s="46" t="str">
        <f t="shared" si="15"/>
        <v/>
      </c>
      <c r="U63" s="46">
        <f t="shared" si="15"/>
        <v>0.33</v>
      </c>
      <c r="V63" s="46" t="str">
        <f t="shared" si="15"/>
        <v/>
      </c>
    </row>
    <row r="64" spans="1:22" x14ac:dyDescent="0.2">
      <c r="A64" s="1">
        <v>104</v>
      </c>
      <c r="B64" s="1">
        <v>2</v>
      </c>
      <c r="D64" s="29">
        <f>SUMIFS('2013Figures'!$J:$J,'2013Figures'!$C:$C,$A64,'2013Figures'!$H:$H,$B64,'2013Figures'!$E:$E,$B$1)</f>
        <v>0</v>
      </c>
      <c r="E64" s="9">
        <f>SUMIFS('2013Figures'!$J:$J,'2013Figures'!$C:$C,$A64,'2013Figures'!$H:$H,$B64,'2013Figures'!$B:$B,"BrokerToCy",'2013Figures'!$G:$G,"E1",'2013Figures'!$E:$E,$B$1)</f>
        <v>0</v>
      </c>
      <c r="F64" s="9">
        <f>SUMIFS('2013Figures'!$J:$J,'2013Figures'!$C:$C,$A64,'2013Figures'!$H:$H,$B64,'2013Figures'!$B:$B,"BrokerToCy",'2013Figures'!$G:$G,"P1",'2013Figures'!$E:$E,$B$1)</f>
        <v>0</v>
      </c>
      <c r="G64" s="9">
        <f>SUMIFS('2013Figures'!$J:$J,'2013Figures'!$C:$C,$A64,'2013Figures'!$H:$H,$B64,'2013Figures'!$B:$B,"CyToBroker",'2013Figures'!$G:$G,"E1",'2013Figures'!$E:$E,$B$1)</f>
        <v>0</v>
      </c>
      <c r="H64" s="9">
        <f>SUMIFS('2013Figures'!$J:$J,'2013Figures'!$C:$C,$A64,'2013Figures'!$H:$H,$B64,'2013Figures'!$B:$B,"CyToBroker",'2013Figures'!$G:$G,"P1",'2013Figures'!$E:$E,$B$1)</f>
        <v>0</v>
      </c>
      <c r="J64" s="8" t="s">
        <v>146</v>
      </c>
      <c r="L64" s="42">
        <f>SUMIFS('2012Figures'!$J:$J,'2012Figures'!$C:$C,$A64,'2012Figures'!$H:$H,$B64,'2012Figures'!$E:$E,$B$1)</f>
        <v>0</v>
      </c>
      <c r="M64" s="52">
        <f>SUMIFS('2012Figures'!$J:$J,'2012Figures'!$C:$C,$A64,'2012Figures'!$H:$H,$B64,'2012Figures'!$B:$B,"BrokerToCy",'2012Figures'!$G:$G,"E1",'2012Figures'!$E:$E,$B$1)</f>
        <v>0</v>
      </c>
      <c r="N64" s="52">
        <f>SUMIFS('2012Figures'!$J:$J,'2012Figures'!$C:$C,$A64,'2012Figures'!$H:$H,$B64,'2012Figures'!$B:$B,"BrokerToCy",'2012Figures'!$G:$G,"P1",'2012Figures'!$E:$E,$B$1)</f>
        <v>0</v>
      </c>
      <c r="O64" s="52">
        <f>SUMIFS('2012Figures'!$J:$J,'2012Figures'!$C:$C,$A64,'2012Figures'!$H:$H,$B64,'2012Figures'!$B:$B,"CyToBroker",'2012Figures'!$G:$G,"E1",'2012Figures'!$E:$E,$B$1)</f>
        <v>0</v>
      </c>
      <c r="P64" s="52">
        <f>SUMIFS('2012Figures'!$J:$J,'2012Figures'!$C:$C,$A64,'2012Figures'!$H:$H,$B64,'2012Figures'!$B:$B,"CyToBroker",'2012Figures'!$G:$G,"P1",'2012Figures'!$E:$E,$B$1)</f>
        <v>0</v>
      </c>
      <c r="R64" s="46" t="str">
        <f t="shared" si="15"/>
        <v/>
      </c>
      <c r="S64" s="46" t="str">
        <f t="shared" si="15"/>
        <v/>
      </c>
      <c r="T64" s="46" t="str">
        <f t="shared" si="15"/>
        <v/>
      </c>
      <c r="U64" s="46" t="str">
        <f t="shared" si="15"/>
        <v/>
      </c>
      <c r="V64" s="46" t="str">
        <f t="shared" si="15"/>
        <v/>
      </c>
    </row>
    <row r="65" spans="1:22" x14ac:dyDescent="0.2">
      <c r="A65" s="1">
        <v>104</v>
      </c>
      <c r="B65" s="1">
        <v>3</v>
      </c>
      <c r="D65" s="29">
        <f>SUMIFS('2013Figures'!$J:$J,'2013Figures'!$C:$C,$A65,'2013Figures'!$H:$H,$B65,'2013Figures'!$E:$E,$B$1)</f>
        <v>0</v>
      </c>
      <c r="E65" s="9">
        <f>SUMIFS('2013Figures'!$J:$J,'2013Figures'!$C:$C,$A65,'2013Figures'!$H:$H,$B65,'2013Figures'!$B:$B,"BrokerToCy",'2013Figures'!$G:$G,"E1",'2013Figures'!$E:$E,$B$1)</f>
        <v>0</v>
      </c>
      <c r="F65" s="9">
        <f>SUMIFS('2013Figures'!$J:$J,'2013Figures'!$C:$C,$A65,'2013Figures'!$H:$H,$B65,'2013Figures'!$B:$B,"BrokerToCy",'2013Figures'!$G:$G,"P1",'2013Figures'!$E:$E,$B$1)</f>
        <v>0</v>
      </c>
      <c r="G65" s="9">
        <f>SUMIFS('2013Figures'!$J:$J,'2013Figures'!$C:$C,$A65,'2013Figures'!$H:$H,$B65,'2013Figures'!$B:$B,"CyToBroker",'2013Figures'!$G:$G,"E1",'2013Figures'!$E:$E,$B$1)</f>
        <v>0</v>
      </c>
      <c r="H65" s="9">
        <f>SUMIFS('2013Figures'!$J:$J,'2013Figures'!$C:$C,$A65,'2013Figures'!$H:$H,$B65,'2013Figures'!$B:$B,"CyToBroker",'2013Figures'!$G:$G,"P1",'2013Figures'!$E:$E,$B$1)</f>
        <v>0</v>
      </c>
      <c r="J65" s="8" t="s">
        <v>146</v>
      </c>
      <c r="L65" s="42">
        <f>SUMIFS('2012Figures'!$J:$J,'2012Figures'!$C:$C,$A65,'2012Figures'!$H:$H,$B65,'2012Figures'!$E:$E,$B$1)</f>
        <v>0</v>
      </c>
      <c r="M65" s="52">
        <f>SUMIFS('2012Figures'!$J:$J,'2012Figures'!$C:$C,$A65,'2012Figures'!$H:$H,$B65,'2012Figures'!$B:$B,"BrokerToCy",'2012Figures'!$G:$G,"E1",'2012Figures'!$E:$E,$B$1)</f>
        <v>0</v>
      </c>
      <c r="N65" s="52">
        <f>SUMIFS('2012Figures'!$J:$J,'2012Figures'!$C:$C,$A65,'2012Figures'!$H:$H,$B65,'2012Figures'!$B:$B,"BrokerToCy",'2012Figures'!$G:$G,"P1",'2012Figures'!$E:$E,$B$1)</f>
        <v>0</v>
      </c>
      <c r="O65" s="52">
        <f>SUMIFS('2012Figures'!$J:$J,'2012Figures'!$C:$C,$A65,'2012Figures'!$H:$H,$B65,'2012Figures'!$B:$B,"CyToBroker",'2012Figures'!$G:$G,"E1",'2012Figures'!$E:$E,$B$1)</f>
        <v>0</v>
      </c>
      <c r="P65" s="52">
        <f>SUMIFS('2012Figures'!$J:$J,'2012Figures'!$C:$C,$A65,'2012Figures'!$H:$H,$B65,'2012Figures'!$B:$B,"CyToBroker",'2012Figures'!$G:$G,"P1",'2012Figures'!$E:$E,$B$1)</f>
        <v>0</v>
      </c>
      <c r="R65" s="46" t="str">
        <f t="shared" si="15"/>
        <v/>
      </c>
      <c r="S65" s="46" t="str">
        <f t="shared" si="15"/>
        <v/>
      </c>
      <c r="T65" s="46" t="str">
        <f t="shared" si="15"/>
        <v/>
      </c>
      <c r="U65" s="46" t="str">
        <f t="shared" si="15"/>
        <v/>
      </c>
      <c r="V65" s="46" t="str">
        <f t="shared" si="15"/>
        <v/>
      </c>
    </row>
    <row r="66" spans="1:22" x14ac:dyDescent="0.2">
      <c r="A66" s="1">
        <v>104</v>
      </c>
      <c r="B66" s="1">
        <v>4</v>
      </c>
      <c r="D66" s="29">
        <f>SUMIFS('2013Figures'!$J:$J,'2013Figures'!$C:$C,$A66,'2013Figures'!$H:$H,$B66,'2013Figures'!$E:$E,$B$1)</f>
        <v>0</v>
      </c>
      <c r="E66" s="9">
        <f>SUMIFS('2013Figures'!$J:$J,'2013Figures'!$C:$C,$A66,'2013Figures'!$H:$H,$B66,'2013Figures'!$B:$B,"BrokerToCy",'2013Figures'!$G:$G,"E1",'2013Figures'!$E:$E,$B$1)</f>
        <v>0</v>
      </c>
      <c r="F66" s="9">
        <f>SUMIFS('2013Figures'!$J:$J,'2013Figures'!$C:$C,$A66,'2013Figures'!$H:$H,$B66,'2013Figures'!$B:$B,"BrokerToCy",'2013Figures'!$G:$G,"P1",'2013Figures'!$E:$E,$B$1)</f>
        <v>0</v>
      </c>
      <c r="G66" s="9">
        <f>SUMIFS('2013Figures'!$J:$J,'2013Figures'!$C:$C,$A66,'2013Figures'!$H:$H,$B66,'2013Figures'!$B:$B,"CyToBroker",'2013Figures'!$G:$G,"E1",'2013Figures'!$E:$E,$B$1)</f>
        <v>0</v>
      </c>
      <c r="H66" s="9">
        <f>SUMIFS('2013Figures'!$J:$J,'2013Figures'!$C:$C,$A66,'2013Figures'!$H:$H,$B66,'2013Figures'!$B:$B,"CyToBroker",'2013Figures'!$G:$G,"P1",'2013Figures'!$E:$E,$B$1)</f>
        <v>0</v>
      </c>
      <c r="J66" s="8" t="s">
        <v>146</v>
      </c>
      <c r="L66" s="42">
        <f>SUMIFS('2012Figures'!$J:$J,'2012Figures'!$C:$C,$A66,'2012Figures'!$H:$H,$B66,'2012Figures'!$E:$E,$B$1)</f>
        <v>0</v>
      </c>
      <c r="M66" s="52">
        <f>SUMIFS('2012Figures'!$J:$J,'2012Figures'!$C:$C,$A66,'2012Figures'!$H:$H,$B66,'2012Figures'!$B:$B,"BrokerToCy",'2012Figures'!$G:$G,"E1",'2012Figures'!$E:$E,$B$1)</f>
        <v>0</v>
      </c>
      <c r="N66" s="52">
        <f>SUMIFS('2012Figures'!$J:$J,'2012Figures'!$C:$C,$A66,'2012Figures'!$H:$H,$B66,'2012Figures'!$B:$B,"BrokerToCy",'2012Figures'!$G:$G,"P1",'2012Figures'!$E:$E,$B$1)</f>
        <v>0</v>
      </c>
      <c r="O66" s="52">
        <f>SUMIFS('2012Figures'!$J:$J,'2012Figures'!$C:$C,$A66,'2012Figures'!$H:$H,$B66,'2012Figures'!$B:$B,"CyToBroker",'2012Figures'!$G:$G,"E1",'2012Figures'!$E:$E,$B$1)</f>
        <v>0</v>
      </c>
      <c r="P66" s="52">
        <f>SUMIFS('2012Figures'!$J:$J,'2012Figures'!$C:$C,$A66,'2012Figures'!$H:$H,$B66,'2012Figures'!$B:$B,"CyToBroker",'2012Figures'!$G:$G,"P1",'2012Figures'!$E:$E,$B$1)</f>
        <v>0</v>
      </c>
      <c r="R66" s="46" t="str">
        <f t="shared" si="15"/>
        <v/>
      </c>
      <c r="S66" s="46" t="str">
        <f t="shared" si="15"/>
        <v/>
      </c>
      <c r="T66" s="46" t="str">
        <f t="shared" si="15"/>
        <v/>
      </c>
      <c r="U66" s="46" t="str">
        <f t="shared" si="15"/>
        <v/>
      </c>
      <c r="V66" s="46" t="str">
        <f t="shared" si="15"/>
        <v/>
      </c>
    </row>
    <row r="67" spans="1:22" x14ac:dyDescent="0.2">
      <c r="A67" s="1">
        <v>104</v>
      </c>
      <c r="B67" s="1">
        <v>5</v>
      </c>
      <c r="D67" s="29">
        <f>SUMIFS('2013Figures'!$J:$J,'2013Figures'!$C:$C,$A67,'2013Figures'!$H:$H,$B67,'2013Figures'!$E:$E,$B$1)</f>
        <v>0</v>
      </c>
      <c r="E67" s="9">
        <f>SUMIFS('2013Figures'!$J:$J,'2013Figures'!$C:$C,$A67,'2013Figures'!$H:$H,$B67,'2013Figures'!$B:$B,"BrokerToCy",'2013Figures'!$G:$G,"E1",'2013Figures'!$E:$E,$B$1)</f>
        <v>0</v>
      </c>
      <c r="F67" s="9">
        <f>SUMIFS('2013Figures'!$J:$J,'2013Figures'!$C:$C,$A67,'2013Figures'!$H:$H,$B67,'2013Figures'!$B:$B,"BrokerToCy",'2013Figures'!$G:$G,"P1",'2013Figures'!$E:$E,$B$1)</f>
        <v>0</v>
      </c>
      <c r="G67" s="9">
        <f>SUMIFS('2013Figures'!$J:$J,'2013Figures'!$C:$C,$A67,'2013Figures'!$H:$H,$B67,'2013Figures'!$B:$B,"CyToBroker",'2013Figures'!$G:$G,"E1",'2013Figures'!$E:$E,$B$1)</f>
        <v>0</v>
      </c>
      <c r="H67" s="9">
        <f>SUMIFS('2013Figures'!$J:$J,'2013Figures'!$C:$C,$A67,'2013Figures'!$H:$H,$B67,'2013Figures'!$B:$B,"CyToBroker",'2013Figures'!$G:$G,"P1",'2013Figures'!$E:$E,$B$1)</f>
        <v>0</v>
      </c>
      <c r="J67" s="8" t="s">
        <v>146</v>
      </c>
      <c r="L67" s="42">
        <f>SUMIFS('2012Figures'!$J:$J,'2012Figures'!$C:$C,$A67,'2012Figures'!$H:$H,$B67,'2012Figures'!$E:$E,$B$1)</f>
        <v>0</v>
      </c>
      <c r="M67" s="52">
        <f>SUMIFS('2012Figures'!$J:$J,'2012Figures'!$C:$C,$A67,'2012Figures'!$H:$H,$B67,'2012Figures'!$B:$B,"BrokerToCy",'2012Figures'!$G:$G,"E1",'2012Figures'!$E:$E,$B$1)</f>
        <v>0</v>
      </c>
      <c r="N67" s="52">
        <f>SUMIFS('2012Figures'!$J:$J,'2012Figures'!$C:$C,$A67,'2012Figures'!$H:$H,$B67,'2012Figures'!$B:$B,"BrokerToCy",'2012Figures'!$G:$G,"P1",'2012Figures'!$E:$E,$B$1)</f>
        <v>0</v>
      </c>
      <c r="O67" s="52">
        <f>SUMIFS('2012Figures'!$J:$J,'2012Figures'!$C:$C,$A67,'2012Figures'!$H:$H,$B67,'2012Figures'!$B:$B,"CyToBroker",'2012Figures'!$G:$G,"E1",'2012Figures'!$E:$E,$B$1)</f>
        <v>0</v>
      </c>
      <c r="P67" s="52">
        <f>SUMIFS('2012Figures'!$J:$J,'2012Figures'!$C:$C,$A67,'2012Figures'!$H:$H,$B67,'2012Figures'!$B:$B,"CyToBroker",'2012Figures'!$G:$G,"P1",'2012Figures'!$E:$E,$B$1)</f>
        <v>0</v>
      </c>
      <c r="R67" s="46" t="str">
        <f t="shared" si="15"/>
        <v/>
      </c>
      <c r="S67" s="46" t="str">
        <f t="shared" si="15"/>
        <v/>
      </c>
      <c r="T67" s="46" t="str">
        <f t="shared" si="15"/>
        <v/>
      </c>
      <c r="U67" s="46" t="str">
        <f t="shared" si="15"/>
        <v/>
      </c>
      <c r="V67" s="46" t="str">
        <f t="shared" si="15"/>
        <v/>
      </c>
    </row>
    <row r="68" spans="1:22" x14ac:dyDescent="0.2">
      <c r="A68" s="1">
        <v>104</v>
      </c>
      <c r="B68" s="1" t="s">
        <v>57</v>
      </c>
      <c r="C68" s="8">
        <v>4</v>
      </c>
      <c r="D68" s="29">
        <f>SUMIFS('2013Figures'!$J:$J,'2013Figures'!$C:$C,$A68,'2013Figures'!$H:$H,$B68,'2013Figures'!$I:$I,$C68,'2013Figures'!$E:$E,$B$1)</f>
        <v>0</v>
      </c>
      <c r="E68" s="9">
        <f>SUMIFS('2013Figures'!$J:$J,'2013Figures'!$C:$C,$A68,'2013Figures'!$H:$H,$B68,'2013Figures'!$I:$I,$C68,'2013Figures'!$B:$B,"BrokerToCy",'2013Figures'!$G:$G,"E1",'2013Figures'!$E:$E,$B$1)</f>
        <v>0</v>
      </c>
      <c r="F68" s="9">
        <f>SUMIFS('2013Figures'!$J:$J,'2013Figures'!$C:$C,$A68,'2013Figures'!$H:$H,$B68,'2013Figures'!$I:$I,$C68,'2013Figures'!$B:$B,"BrokerToCy",'2013Figures'!$G:$G,"P1",'2013Figures'!$E:$E,$B$1)</f>
        <v>0</v>
      </c>
      <c r="G68" s="9">
        <f>SUMIFS('2013Figures'!$J:$J,'2013Figures'!$C:$C,$A68,'2013Figures'!$H:$H,$B68,'2013Figures'!$I:$I,$C68,'2013Figures'!$B:$B,"CyToBroker",'2013Figures'!$G:$G,"E1",'2013Figures'!$E:$E,$B$1)</f>
        <v>0</v>
      </c>
      <c r="H68" s="9">
        <f>SUMIFS('2013Figures'!$J:$J,'2013Figures'!$C:$C,$A68,'2013Figures'!$H:$H,$B68,'2013Figures'!$I:$I,$C68,'2013Figures'!$B:$B,"CyToBroker",'2013Figures'!$G:$G,"P1",'2013Figures'!$E:$E,$B$1)</f>
        <v>0</v>
      </c>
      <c r="I68" s="30"/>
      <c r="J68" s="8" t="s">
        <v>146</v>
      </c>
      <c r="K68" s="30"/>
      <c r="L68" s="42">
        <f>SUMIFS('2012Figures'!$J:$J,'2012Figures'!$C:$C,$A68,'2012Figures'!$H:$H,$B68,'2012Figures'!$I:$I,$C68,'2012Figures'!$E:$E,$B$1)</f>
        <v>0</v>
      </c>
      <c r="M68" s="52">
        <f>SUMIFS('2012Figures'!$J:$J,'2012Figures'!$C:$C,$A68,'2012Figures'!$H:$H,$B68,'2012Figures'!$I:$I,$C68,'2012Figures'!$B:$B,"BrokerToCy",'2012Figures'!$G:$G,"E1",'2012Figures'!$E:$E,$B$1)</f>
        <v>0</v>
      </c>
      <c r="N68" s="52">
        <f>SUMIFS('2012Figures'!$J:$J,'2012Figures'!$C:$C,$A68,'2012Figures'!$H:$H,$B68,'2012Figures'!$I:$I,$C68,'2012Figures'!$B:$B,"BrokerToCy",'2012Figures'!$G:$G,"P1",'2012Figures'!$E:$E,$B$1)</f>
        <v>0</v>
      </c>
      <c r="O68" s="52">
        <f>SUMIFS('2012Figures'!$J:$J,'2012Figures'!$C:$C,$A68,'2012Figures'!$H:$H,$B68,'2012Figures'!$I:$I,$C68,'2012Figures'!$B:$B,"CyToBroker",'2012Figures'!$G:$G,"E1",'2012Figures'!$E:$E,$B$1)</f>
        <v>0</v>
      </c>
      <c r="P68" s="52">
        <f>SUMIFS('2012Figures'!$J:$J,'2012Figures'!$C:$C,$A68,'2012Figures'!$H:$H,$B68,'2012Figures'!$I:$I,$C68,'2012Figures'!$B:$B,"CyToBroker",'2012Figures'!$G:$G,"P1",'2012Figures'!$E:$E,$B$1)</f>
        <v>0</v>
      </c>
      <c r="Q68" s="30"/>
      <c r="R68" s="46" t="str">
        <f t="shared" si="15"/>
        <v/>
      </c>
      <c r="S68" s="46" t="str">
        <f t="shared" si="15"/>
        <v/>
      </c>
      <c r="T68" s="46" t="str">
        <f t="shared" si="15"/>
        <v/>
      </c>
      <c r="U68" s="46" t="str">
        <f t="shared" si="15"/>
        <v/>
      </c>
      <c r="V68" s="46" t="str">
        <f t="shared" si="15"/>
        <v/>
      </c>
    </row>
    <row r="69" spans="1:22" x14ac:dyDescent="0.2">
      <c r="A69" s="1">
        <v>104</v>
      </c>
      <c r="B69" s="1" t="s">
        <v>57</v>
      </c>
      <c r="C69" s="8">
        <v>2</v>
      </c>
      <c r="D69" s="29">
        <f>SUMIFS('2013Figures'!$J:$J,'2013Figures'!$C:$C,$A69,'2013Figures'!$H:$H,$B69,'2013Figures'!$I:$I,$C69,'2013Figures'!$E:$E,$B$1)</f>
        <v>0</v>
      </c>
      <c r="E69" s="9">
        <f>SUMIFS('2013Figures'!$J:$J,'2013Figures'!$C:$C,$A69,'2013Figures'!$H:$H,$B69,'2013Figures'!$I:$I,$C69,'2013Figures'!$B:$B,"BrokerToCy",'2013Figures'!$G:$G,"E1",'2013Figures'!$E:$E,$B$1)</f>
        <v>0</v>
      </c>
      <c r="F69" s="9">
        <f>SUMIFS('2013Figures'!$J:$J,'2013Figures'!$C:$C,$A69,'2013Figures'!$H:$H,$B69,'2013Figures'!$I:$I,$C69,'2013Figures'!$B:$B,"BrokerToCy",'2013Figures'!$G:$G,"P1",'2013Figures'!$E:$E,$B$1)</f>
        <v>0</v>
      </c>
      <c r="G69" s="9">
        <f>SUMIFS('2013Figures'!$J:$J,'2013Figures'!$C:$C,$A69,'2013Figures'!$H:$H,$B69,'2013Figures'!$I:$I,$C69,'2013Figures'!$B:$B,"CyToBroker",'2013Figures'!$G:$G,"E1",'2013Figures'!$E:$E,$B$1)</f>
        <v>0</v>
      </c>
      <c r="H69" s="9">
        <f>SUMIFS('2013Figures'!$J:$J,'2013Figures'!$C:$C,$A69,'2013Figures'!$H:$H,$B69,'2013Figures'!$I:$I,$C69,'2013Figures'!$B:$B,"CyToBroker",'2013Figures'!$G:$G,"P1",'2013Figures'!$E:$E,$B$1)</f>
        <v>0</v>
      </c>
      <c r="I69" s="30"/>
      <c r="J69" s="31">
        <v>201001</v>
      </c>
      <c r="K69" s="30"/>
      <c r="L69" s="42">
        <f>SUMIFS('2012Figures'!$J:$J,'2012Figures'!$C:$C,$A69,'2012Figures'!$H:$H,$B69,'2012Figures'!$I:$I,$C69,'2012Figures'!$E:$E,$B$1)</f>
        <v>0</v>
      </c>
      <c r="M69" s="52">
        <f>SUMIFS('2012Figures'!$J:$J,'2012Figures'!$C:$C,$A69,'2012Figures'!$H:$H,$B69,'2012Figures'!$I:$I,$C69,'2012Figures'!$B:$B,"BrokerToCy",'2012Figures'!$G:$G,"E1",'2012Figures'!$E:$E,$B$1)</f>
        <v>0</v>
      </c>
      <c r="N69" s="52">
        <f>SUMIFS('2012Figures'!$J:$J,'2012Figures'!$C:$C,$A69,'2012Figures'!$H:$H,$B69,'2012Figures'!$I:$I,$C69,'2012Figures'!$B:$B,"BrokerToCy",'2012Figures'!$G:$G,"P1",'2012Figures'!$E:$E,$B$1)</f>
        <v>0</v>
      </c>
      <c r="O69" s="52">
        <f>SUMIFS('2012Figures'!$J:$J,'2012Figures'!$C:$C,$A69,'2012Figures'!$H:$H,$B69,'2012Figures'!$I:$I,$C69,'2012Figures'!$B:$B,"CyToBroker",'2012Figures'!$G:$G,"E1",'2012Figures'!$E:$E,$B$1)</f>
        <v>0</v>
      </c>
      <c r="P69" s="52">
        <f>SUMIFS('2012Figures'!$J:$J,'2012Figures'!$C:$C,$A69,'2012Figures'!$H:$H,$B69,'2012Figures'!$I:$I,$C69,'2012Figures'!$B:$B,"CyToBroker",'2012Figures'!$G:$G,"P1",'2012Figures'!$E:$E,$B$1)</f>
        <v>0</v>
      </c>
      <c r="Q69" s="30"/>
      <c r="R69" s="46" t="str">
        <f t="shared" si="15"/>
        <v/>
      </c>
      <c r="S69" s="46" t="str">
        <f t="shared" si="15"/>
        <v/>
      </c>
      <c r="T69" s="46" t="str">
        <f t="shared" si="15"/>
        <v/>
      </c>
      <c r="U69" s="46" t="str">
        <f t="shared" si="15"/>
        <v/>
      </c>
      <c r="V69" s="46" t="str">
        <f t="shared" si="15"/>
        <v/>
      </c>
    </row>
    <row r="70" spans="1:22" x14ac:dyDescent="0.2">
      <c r="A70" s="1">
        <v>104</v>
      </c>
      <c r="B70" s="1" t="s">
        <v>57</v>
      </c>
      <c r="C70" s="8">
        <v>1</v>
      </c>
      <c r="D70" s="29">
        <f>SUMIFS('2013Figures'!$J:$J,'2013Figures'!$C:$C,$A70,'2013Figures'!$H:$H,$B70,'2013Figures'!$I:$I,$C70,'2013Figures'!$E:$E,$B$1)</f>
        <v>0</v>
      </c>
      <c r="E70" s="9">
        <f>SUMIFS('2013Figures'!$J:$J,'2013Figures'!$C:$C,$A70,'2013Figures'!$H:$H,$B70,'2013Figures'!$I:$I,$C70,'2013Figures'!$B:$B,"BrokerToCy",'2013Figures'!$G:$G,"E1",'2013Figures'!$E:$E,$B$1)</f>
        <v>0</v>
      </c>
      <c r="F70" s="9">
        <f>SUMIFS('2013Figures'!$J:$J,'2013Figures'!$C:$C,$A70,'2013Figures'!$H:$H,$B70,'2013Figures'!$I:$I,$C70,'2013Figures'!$B:$B,"BrokerToCy",'2013Figures'!$G:$G,"P1",'2013Figures'!$E:$E,$B$1)</f>
        <v>0</v>
      </c>
      <c r="G70" s="9">
        <f>SUMIFS('2013Figures'!$J:$J,'2013Figures'!$C:$C,$A70,'2013Figures'!$H:$H,$B70,'2013Figures'!$I:$I,$C70,'2013Figures'!$B:$B,"CyToBroker",'2013Figures'!$G:$G,"E1",'2013Figures'!$E:$E,$B$1)</f>
        <v>0</v>
      </c>
      <c r="H70" s="9">
        <f>SUMIFS('2013Figures'!$J:$J,'2013Figures'!$C:$C,$A70,'2013Figures'!$H:$H,$B70,'2013Figures'!$I:$I,$C70,'2013Figures'!$B:$B,"CyToBroker",'2013Figures'!$G:$G,"P1",'2013Figures'!$E:$E,$B$1)</f>
        <v>0</v>
      </c>
      <c r="J70" s="8">
        <v>200601</v>
      </c>
      <c r="L70" s="42">
        <f>SUMIFS('2012Figures'!$J:$J,'2012Figures'!$C:$C,$A70,'2012Figures'!$H:$H,$B70,'2012Figures'!$I:$I,$C70,'2012Figures'!$E:$E,$B$1)</f>
        <v>0</v>
      </c>
      <c r="M70" s="52">
        <f>SUMIFS('2012Figures'!$J:$J,'2012Figures'!$C:$C,$A70,'2012Figures'!$H:$H,$B70,'2012Figures'!$I:$I,$C70,'2012Figures'!$B:$B,"BrokerToCy",'2012Figures'!$G:$G,"E1",'2012Figures'!$E:$E,$B$1)</f>
        <v>0</v>
      </c>
      <c r="N70" s="52">
        <f>SUMIFS('2012Figures'!$J:$J,'2012Figures'!$C:$C,$A70,'2012Figures'!$H:$H,$B70,'2012Figures'!$I:$I,$C70,'2012Figures'!$B:$B,"BrokerToCy",'2012Figures'!$G:$G,"P1",'2012Figures'!$E:$E,$B$1)</f>
        <v>0</v>
      </c>
      <c r="O70" s="52">
        <f>SUMIFS('2012Figures'!$J:$J,'2012Figures'!$C:$C,$A70,'2012Figures'!$H:$H,$B70,'2012Figures'!$I:$I,$C70,'2012Figures'!$B:$B,"CyToBroker",'2012Figures'!$G:$G,"E1",'2012Figures'!$E:$E,$B$1)</f>
        <v>0</v>
      </c>
      <c r="P70" s="52">
        <f>SUMIFS('2012Figures'!$J:$J,'2012Figures'!$C:$C,$A70,'2012Figures'!$H:$H,$B70,'2012Figures'!$I:$I,$C70,'2012Figures'!$B:$B,"CyToBroker",'2012Figures'!$G:$G,"P1",'2012Figures'!$E:$E,$B$1)</f>
        <v>0</v>
      </c>
      <c r="R70" s="46" t="str">
        <f t="shared" si="15"/>
        <v/>
      </c>
      <c r="S70" s="46" t="str">
        <f t="shared" si="15"/>
        <v/>
      </c>
      <c r="T70" s="46" t="str">
        <f t="shared" si="15"/>
        <v/>
      </c>
      <c r="U70" s="46" t="str">
        <f t="shared" si="15"/>
        <v/>
      </c>
      <c r="V70" s="46" t="str">
        <f t="shared" si="15"/>
        <v/>
      </c>
    </row>
    <row r="71" spans="1:22" x14ac:dyDescent="0.2">
      <c r="A71" s="1">
        <v>104</v>
      </c>
      <c r="B71" s="1" t="s">
        <v>57</v>
      </c>
      <c r="D71" s="29">
        <f>SUMIFS('2013Figures'!$J:$J,'2013Figures'!$C:$C,$A71,'2013Figures'!$H:$H,$B71,'2013Figures'!$I:$I,"",'2013Figures'!$E:$E,$B$1)</f>
        <v>0</v>
      </c>
      <c r="E71" s="9">
        <f>SUMIFS('2013Figures'!$J:$J,'2013Figures'!$C:$C,$A71,'2013Figures'!$H:$H,$B71,'2013Figures'!$I:$I,"",'2013Figures'!$B:$B,"BrokerToCy",'2013Figures'!$G:$G,"E1",'2013Figures'!$E:$E,$B$1)</f>
        <v>0</v>
      </c>
      <c r="F71" s="9">
        <f>SUMIFS('2013Figures'!$J:$J,'2013Figures'!$C:$C,$A71,'2013Figures'!$H:$H,$B71,'2013Figures'!$I:$I,"",'2013Figures'!$B:$B,"BrokerToCy",'2013Figures'!$G:$G,"P1",'2013Figures'!$E:$E,$B$1)</f>
        <v>0</v>
      </c>
      <c r="G71" s="9">
        <f>SUMIFS('2013Figures'!$J:$J,'2013Figures'!$C:$C,$A71,'2013Figures'!$H:$H,$B71,'2013Figures'!$I:$I,"",'2013Figures'!$B:$B,"CyToBroker",'2013Figures'!$G:$G,"E1",'2013Figures'!$E:$E,$B$1)</f>
        <v>0</v>
      </c>
      <c r="H71" s="9">
        <f>SUMIFS('2013Figures'!$J:$J,'2013Figures'!$C:$C,$A71,'2013Figures'!$H:$H,$B71,'2013Figures'!$I:$I,"",'2013Figures'!$B:$B,"CyToBroker",'2013Figures'!$G:$G,"P1",'2013Figures'!$E:$E,$B$1)</f>
        <v>0</v>
      </c>
      <c r="J71" s="8" t="s">
        <v>131</v>
      </c>
      <c r="L71" s="42">
        <f>SUMIFS('2012Figures'!$J:$J,'2012Figures'!$C:$C,$A71,'2012Figures'!$H:$H,$B71,'2012Figures'!$I:$I,"",'2012Figures'!$E:$E,$B$1)</f>
        <v>0</v>
      </c>
      <c r="M71" s="52">
        <f>SUMIFS('2012Figures'!$J:$J,'2012Figures'!$C:$C,$A71,'2012Figures'!$H:$H,$B71,'2012Figures'!$I:$I,"",'2012Figures'!$B:$B,"BrokerToCy",'2012Figures'!$G:$G,"E1",'2012Figures'!$E:$E,$B$1)</f>
        <v>0</v>
      </c>
      <c r="N71" s="52">
        <f>SUMIFS('2012Figures'!$J:$J,'2012Figures'!$C:$C,$A71,'2012Figures'!$H:$H,$B71,'2012Figures'!$I:$I,"",'2012Figures'!$B:$B,"BrokerToCy",'2012Figures'!$G:$G,"P1",'2012Figures'!$E:$E,$B$1)</f>
        <v>0</v>
      </c>
      <c r="O71" s="52">
        <f>SUMIFS('2012Figures'!$J:$J,'2012Figures'!$C:$C,$A71,'2012Figures'!$H:$H,$B71,'2012Figures'!$I:$I,"",'2012Figures'!$B:$B,"CyToBroker",'2012Figures'!$G:$G,"E1",'2012Figures'!$E:$E,$B$1)</f>
        <v>0</v>
      </c>
      <c r="P71" s="52">
        <f>SUMIFS('2012Figures'!$J:$J,'2012Figures'!$C:$C,$A71,'2012Figures'!$H:$H,$B71,'2012Figures'!$I:$I,"",'2012Figures'!$B:$B,"CyToBroker",'2012Figures'!$G:$G,"P1",'2012Figures'!$E:$E,$B$1)</f>
        <v>0</v>
      </c>
      <c r="R71" s="46" t="str">
        <f t="shared" si="15"/>
        <v/>
      </c>
      <c r="S71" s="46" t="str">
        <f t="shared" si="15"/>
        <v/>
      </c>
      <c r="T71" s="46" t="str">
        <f t="shared" si="15"/>
        <v/>
      </c>
      <c r="U71" s="46" t="str">
        <f t="shared" si="15"/>
        <v/>
      </c>
      <c r="V71" s="46" t="str">
        <f t="shared" si="15"/>
        <v/>
      </c>
    </row>
    <row r="72" spans="1:22" x14ac:dyDescent="0.2">
      <c r="A72" s="1">
        <v>104</v>
      </c>
      <c r="B72" s="1" t="s">
        <v>21</v>
      </c>
      <c r="C72" s="8">
        <v>11</v>
      </c>
      <c r="D72" s="29">
        <f>SUMIFS('2013Figures'!$J:$J,'2013Figures'!$C:$C,$A72,'2013Figures'!$H:$H,$B72,'2013Figures'!$I:$I,$C72,'2013Figures'!$E:$E,$B$1)</f>
        <v>0</v>
      </c>
      <c r="E72" s="9">
        <f>SUMIFS('2013Figures'!$J:$J,'2013Figures'!$C:$C,$A72,'2013Figures'!$H:$H,$B72,'2013Figures'!$I:$I,$C72,'2013Figures'!$B:$B,"BrokerToCy",'2013Figures'!$G:$G,"E1",'2013Figures'!$E:$E,$B$1)</f>
        <v>0</v>
      </c>
      <c r="F72" s="9">
        <f>SUMIFS('2013Figures'!$J:$J,'2013Figures'!$C:$C,$A72,'2013Figures'!$H:$H,$B72,'2013Figures'!$I:$I,$C72,'2013Figures'!$B:$B,"BrokerToCy",'2013Figures'!$G:$G,"P1",'2013Figures'!$E:$E,$B$1)</f>
        <v>0</v>
      </c>
      <c r="G72" s="9">
        <f>SUMIFS('2013Figures'!$J:$J,'2013Figures'!$C:$C,$A72,'2013Figures'!$H:$H,$B72,'2013Figures'!$I:$I,$C72,'2013Figures'!$B:$B,"CyToBroker",'2013Figures'!$G:$G,"E1",'2013Figures'!$E:$E,$B$1)</f>
        <v>0</v>
      </c>
      <c r="H72" s="9">
        <f>SUMIFS('2013Figures'!$J:$J,'2013Figures'!$C:$C,$A72,'2013Figures'!$H:$H,$B72,'2013Figures'!$I:$I,$C72,'2013Figures'!$B:$B,"CyToBroker",'2013Figures'!$G:$G,"P1",'2013Figures'!$E:$E,$B$1)</f>
        <v>0</v>
      </c>
      <c r="L72" s="42">
        <f>SUMIFS('2012Figures'!$J:$J,'2012Figures'!$C:$C,$A72,'2012Figures'!$H:$H,$B72,'2012Figures'!$I:$I,$C72,'2012Figures'!$E:$E,$B$1)</f>
        <v>0</v>
      </c>
      <c r="M72" s="52">
        <f>SUMIFS('2012Figures'!$J:$J,'2012Figures'!$C:$C,$A72,'2012Figures'!$H:$H,$B72,'2012Figures'!$I:$I,$C72,'2012Figures'!$B:$B,"BrokerToCy",'2012Figures'!$G:$G,"E1",'2012Figures'!$E:$E,$B$1)</f>
        <v>0</v>
      </c>
      <c r="N72" s="52">
        <f>SUMIFS('2012Figures'!$J:$J,'2012Figures'!$C:$C,$A72,'2012Figures'!$H:$H,$B72,'2012Figures'!$I:$I,$C72,'2012Figures'!$B:$B,"BrokerToCy",'2012Figures'!$G:$G,"P1",'2012Figures'!$E:$E,$B$1)</f>
        <v>0</v>
      </c>
      <c r="O72" s="52">
        <f>SUMIFS('2012Figures'!$J:$J,'2012Figures'!$C:$C,$A72,'2012Figures'!$H:$H,$B72,'2012Figures'!$I:$I,$C72,'2012Figures'!$B:$B,"CyToBroker",'2012Figures'!$G:$G,"E1",'2012Figures'!$E:$E,$B$1)</f>
        <v>0</v>
      </c>
      <c r="P72" s="52">
        <f>SUMIFS('2012Figures'!$J:$J,'2012Figures'!$C:$C,$A72,'2012Figures'!$H:$H,$B72,'2012Figures'!$I:$I,$C72,'2012Figures'!$B:$B,"CyToBroker",'2012Figures'!$G:$G,"P1",'2012Figures'!$E:$E,$B$1)</f>
        <v>0</v>
      </c>
      <c r="R72" s="46" t="str">
        <f t="shared" si="15"/>
        <v/>
      </c>
      <c r="S72" s="46" t="str">
        <f t="shared" si="15"/>
        <v/>
      </c>
      <c r="T72" s="46" t="str">
        <f t="shared" si="15"/>
        <v/>
      </c>
      <c r="U72" s="46" t="str">
        <f t="shared" si="15"/>
        <v/>
      </c>
      <c r="V72" s="46" t="str">
        <f t="shared" si="15"/>
        <v/>
      </c>
    </row>
    <row r="73" spans="1:22" x14ac:dyDescent="0.2">
      <c r="A73" s="1">
        <v>104</v>
      </c>
      <c r="B73" s="1" t="s">
        <v>21</v>
      </c>
      <c r="C73" s="8">
        <v>10</v>
      </c>
      <c r="D73" s="29">
        <f>SUMIFS('2013Figures'!$J:$J,'2013Figures'!$C:$C,$A73,'2013Figures'!$H:$H,$B73,'2013Figures'!$I:$I,$C73,'2013Figures'!$E:$E,$B$1)</f>
        <v>0</v>
      </c>
      <c r="E73" s="9">
        <f>SUMIFS('2013Figures'!$J:$J,'2013Figures'!$C:$C,$A73,'2013Figures'!$H:$H,$B73,'2013Figures'!$I:$I,$C73,'2013Figures'!$B:$B,"BrokerToCy",'2013Figures'!$G:$G,"E1",'2013Figures'!$E:$E,$B$1)</f>
        <v>0</v>
      </c>
      <c r="F73" s="9">
        <f>SUMIFS('2013Figures'!$J:$J,'2013Figures'!$C:$C,$A73,'2013Figures'!$H:$H,$B73,'2013Figures'!$I:$I,$C73,'2013Figures'!$B:$B,"BrokerToCy",'2013Figures'!$G:$G,"P1",'2013Figures'!$E:$E,$B$1)</f>
        <v>0</v>
      </c>
      <c r="G73" s="9">
        <f>SUMIFS('2013Figures'!$J:$J,'2013Figures'!$C:$C,$A73,'2013Figures'!$H:$H,$B73,'2013Figures'!$I:$I,$C73,'2013Figures'!$B:$B,"CyToBroker",'2013Figures'!$G:$G,"E1",'2013Figures'!$E:$E,$B$1)</f>
        <v>0</v>
      </c>
      <c r="H73" s="9">
        <f>SUMIFS('2013Figures'!$J:$J,'2013Figures'!$C:$C,$A73,'2013Figures'!$H:$H,$B73,'2013Figures'!$I:$I,$C73,'2013Figures'!$B:$B,"CyToBroker",'2013Figures'!$G:$G,"P1",'2013Figures'!$E:$E,$B$1)</f>
        <v>0</v>
      </c>
      <c r="J73" s="8">
        <v>201501</v>
      </c>
      <c r="L73" s="42">
        <f>SUMIFS('2012Figures'!$J:$J,'2012Figures'!$C:$C,$A73,'2012Figures'!$H:$H,$B73,'2012Figures'!$I:$I,$C73,'2012Figures'!$E:$E,$B$1)</f>
        <v>0</v>
      </c>
      <c r="M73" s="52">
        <f>SUMIFS('2012Figures'!$J:$J,'2012Figures'!$C:$C,$A73,'2012Figures'!$H:$H,$B73,'2012Figures'!$I:$I,$C73,'2012Figures'!$B:$B,"BrokerToCy",'2012Figures'!$G:$G,"E1",'2012Figures'!$E:$E,$B$1)</f>
        <v>0</v>
      </c>
      <c r="N73" s="52">
        <f>SUMIFS('2012Figures'!$J:$J,'2012Figures'!$C:$C,$A73,'2012Figures'!$H:$H,$B73,'2012Figures'!$I:$I,$C73,'2012Figures'!$B:$B,"BrokerToCy",'2012Figures'!$G:$G,"P1",'2012Figures'!$E:$E,$B$1)</f>
        <v>0</v>
      </c>
      <c r="O73" s="52">
        <f>SUMIFS('2012Figures'!$J:$J,'2012Figures'!$C:$C,$A73,'2012Figures'!$H:$H,$B73,'2012Figures'!$I:$I,$C73,'2012Figures'!$B:$B,"CyToBroker",'2012Figures'!$G:$G,"E1",'2012Figures'!$E:$E,$B$1)</f>
        <v>0</v>
      </c>
      <c r="P73" s="52">
        <f>SUMIFS('2012Figures'!$J:$J,'2012Figures'!$C:$C,$A73,'2012Figures'!$H:$H,$B73,'2012Figures'!$I:$I,$C73,'2012Figures'!$B:$B,"CyToBroker",'2012Figures'!$G:$G,"P1",'2012Figures'!$E:$E,$B$1)</f>
        <v>0</v>
      </c>
      <c r="R73" s="46" t="str">
        <f t="shared" si="15"/>
        <v/>
      </c>
      <c r="S73" s="46" t="str">
        <f t="shared" si="15"/>
        <v/>
      </c>
      <c r="T73" s="46" t="str">
        <f t="shared" si="15"/>
        <v/>
      </c>
      <c r="U73" s="46" t="str">
        <f t="shared" si="15"/>
        <v/>
      </c>
      <c r="V73" s="46" t="str">
        <f t="shared" si="15"/>
        <v/>
      </c>
    </row>
    <row r="74" spans="1:22" x14ac:dyDescent="0.2">
      <c r="A74" s="1">
        <v>104</v>
      </c>
      <c r="B74" s="1" t="s">
        <v>21</v>
      </c>
      <c r="C74" s="8">
        <v>9</v>
      </c>
      <c r="D74" s="29">
        <f>SUMIFS('2013Figures'!$J:$J,'2013Figures'!$C:$C,$A74,'2013Figures'!$H:$H,$B74,'2013Figures'!$I:$I,$C74,'2013Figures'!$E:$E,$B$1)</f>
        <v>0</v>
      </c>
      <c r="E74" s="9">
        <f>SUMIFS('2013Figures'!$J:$J,'2013Figures'!$C:$C,$A74,'2013Figures'!$H:$H,$B74,'2013Figures'!$I:$I,$C74,'2013Figures'!$B:$B,"BrokerToCy",'2013Figures'!$G:$G,"E1",'2013Figures'!$E:$E,$B$1)</f>
        <v>0</v>
      </c>
      <c r="F74" s="9">
        <f>SUMIFS('2013Figures'!$J:$J,'2013Figures'!$C:$C,$A74,'2013Figures'!$H:$H,$B74,'2013Figures'!$I:$I,$C74,'2013Figures'!$B:$B,"BrokerToCy",'2013Figures'!$G:$G,"P1",'2013Figures'!$E:$E,$B$1)</f>
        <v>0</v>
      </c>
      <c r="G74" s="9">
        <f>SUMIFS('2013Figures'!$J:$J,'2013Figures'!$C:$C,$A74,'2013Figures'!$H:$H,$B74,'2013Figures'!$I:$I,$C74,'2013Figures'!$B:$B,"CyToBroker",'2013Figures'!$G:$G,"E1",'2013Figures'!$E:$E,$B$1)</f>
        <v>0</v>
      </c>
      <c r="H74" s="9">
        <f>SUMIFS('2013Figures'!$J:$J,'2013Figures'!$C:$C,$A74,'2013Figures'!$H:$H,$B74,'2013Figures'!$I:$I,$C74,'2013Figures'!$B:$B,"CyToBroker",'2013Figures'!$G:$G,"P1",'2013Figures'!$E:$E,$B$1)</f>
        <v>0</v>
      </c>
      <c r="J74" s="8">
        <v>201401</v>
      </c>
      <c r="L74" s="42">
        <f>SUMIFS('2012Figures'!$J:$J,'2012Figures'!$C:$C,$A74,'2012Figures'!$H:$H,$B74,'2012Figures'!$I:$I,$C74,'2012Figures'!$E:$E,$B$1)</f>
        <v>0</v>
      </c>
      <c r="M74" s="52">
        <f>SUMIFS('2012Figures'!$J:$J,'2012Figures'!$C:$C,$A74,'2012Figures'!$H:$H,$B74,'2012Figures'!$I:$I,$C74,'2012Figures'!$B:$B,"BrokerToCy",'2012Figures'!$G:$G,"E1",'2012Figures'!$E:$E,$B$1)</f>
        <v>0</v>
      </c>
      <c r="N74" s="52">
        <f>SUMIFS('2012Figures'!$J:$J,'2012Figures'!$C:$C,$A74,'2012Figures'!$H:$H,$B74,'2012Figures'!$I:$I,$C74,'2012Figures'!$B:$B,"BrokerToCy",'2012Figures'!$G:$G,"P1",'2012Figures'!$E:$E,$B$1)</f>
        <v>0</v>
      </c>
      <c r="O74" s="52">
        <f>SUMIFS('2012Figures'!$J:$J,'2012Figures'!$C:$C,$A74,'2012Figures'!$H:$H,$B74,'2012Figures'!$I:$I,$C74,'2012Figures'!$B:$B,"CyToBroker",'2012Figures'!$G:$G,"E1",'2012Figures'!$E:$E,$B$1)</f>
        <v>0</v>
      </c>
      <c r="P74" s="52">
        <f>SUMIFS('2012Figures'!$J:$J,'2012Figures'!$C:$C,$A74,'2012Figures'!$H:$H,$B74,'2012Figures'!$I:$I,$C74,'2012Figures'!$B:$B,"CyToBroker",'2012Figures'!$G:$G,"P1",'2012Figures'!$E:$E,$B$1)</f>
        <v>0</v>
      </c>
      <c r="R74" s="46" t="str">
        <f t="shared" si="15"/>
        <v/>
      </c>
      <c r="S74" s="46" t="str">
        <f t="shared" si="15"/>
        <v/>
      </c>
      <c r="T74" s="46" t="str">
        <f t="shared" si="15"/>
        <v/>
      </c>
      <c r="U74" s="46" t="str">
        <f t="shared" si="15"/>
        <v/>
      </c>
      <c r="V74" s="46" t="str">
        <f t="shared" si="15"/>
        <v/>
      </c>
    </row>
    <row r="75" spans="1:22" x14ac:dyDescent="0.2">
      <c r="A75" s="1">
        <v>104</v>
      </c>
      <c r="B75" s="1" t="s">
        <v>21</v>
      </c>
      <c r="C75" s="8">
        <v>8</v>
      </c>
      <c r="D75" s="29">
        <f>SUMIFS('2013Figures'!$J:$J,'2013Figures'!$C:$C,$A75,'2013Figures'!$H:$H,$B75,'2013Figures'!$I:$I,$C75,'2013Figures'!$E:$E,$B$1)</f>
        <v>0</v>
      </c>
      <c r="E75" s="9">
        <f>SUMIFS('2013Figures'!$J:$J,'2013Figures'!$C:$C,$A75,'2013Figures'!$H:$H,$B75,'2013Figures'!$I:$I,$C75,'2013Figures'!$B:$B,"BrokerToCy",'2013Figures'!$G:$G,"E1",'2013Figures'!$E:$E,$B$1)</f>
        <v>0</v>
      </c>
      <c r="F75" s="9">
        <f>SUMIFS('2013Figures'!$J:$J,'2013Figures'!$C:$C,$A75,'2013Figures'!$H:$H,$B75,'2013Figures'!$I:$I,$C75,'2013Figures'!$B:$B,"BrokerToCy",'2013Figures'!$G:$G,"P1",'2013Figures'!$E:$E,$B$1)</f>
        <v>0</v>
      </c>
      <c r="G75" s="9">
        <f>SUMIFS('2013Figures'!$J:$J,'2013Figures'!$C:$C,$A75,'2013Figures'!$H:$H,$B75,'2013Figures'!$I:$I,$C75,'2013Figures'!$B:$B,"CyToBroker",'2013Figures'!$G:$G,"E1",'2013Figures'!$E:$E,$B$1)</f>
        <v>0</v>
      </c>
      <c r="H75" s="9">
        <f>SUMIFS('2013Figures'!$J:$J,'2013Figures'!$C:$C,$A75,'2013Figures'!$H:$H,$B75,'2013Figures'!$I:$I,$C75,'2013Figures'!$B:$B,"CyToBroker",'2013Figures'!$G:$G,"P1",'2013Figures'!$E:$E,$B$1)</f>
        <v>0</v>
      </c>
      <c r="I75" s="30"/>
      <c r="J75" s="31">
        <v>201301</v>
      </c>
      <c r="K75" s="30"/>
      <c r="L75" s="42">
        <f>SUMIFS('2012Figures'!$J:$J,'2012Figures'!$C:$C,$A75,'2012Figures'!$H:$H,$B75,'2012Figures'!$I:$I,$C75,'2012Figures'!$E:$E,$B$1)</f>
        <v>0</v>
      </c>
      <c r="M75" s="52">
        <f>SUMIFS('2012Figures'!$J:$J,'2012Figures'!$C:$C,$A75,'2012Figures'!$H:$H,$B75,'2012Figures'!$I:$I,$C75,'2012Figures'!$B:$B,"BrokerToCy",'2012Figures'!$G:$G,"E1",'2012Figures'!$E:$E,$B$1)</f>
        <v>0</v>
      </c>
      <c r="N75" s="52">
        <f>SUMIFS('2012Figures'!$J:$J,'2012Figures'!$C:$C,$A75,'2012Figures'!$H:$H,$B75,'2012Figures'!$I:$I,$C75,'2012Figures'!$B:$B,"BrokerToCy",'2012Figures'!$G:$G,"P1",'2012Figures'!$E:$E,$B$1)</f>
        <v>0</v>
      </c>
      <c r="O75" s="52">
        <f>SUMIFS('2012Figures'!$J:$J,'2012Figures'!$C:$C,$A75,'2012Figures'!$H:$H,$B75,'2012Figures'!$I:$I,$C75,'2012Figures'!$B:$B,"CyToBroker",'2012Figures'!$G:$G,"E1",'2012Figures'!$E:$E,$B$1)</f>
        <v>0</v>
      </c>
      <c r="P75" s="52">
        <f>SUMIFS('2012Figures'!$J:$J,'2012Figures'!$C:$C,$A75,'2012Figures'!$H:$H,$B75,'2012Figures'!$I:$I,$C75,'2012Figures'!$B:$B,"CyToBroker",'2012Figures'!$G:$G,"P1",'2012Figures'!$E:$E,$B$1)</f>
        <v>0</v>
      </c>
      <c r="Q75" s="30"/>
      <c r="R75" s="46" t="str">
        <f t="shared" si="15"/>
        <v/>
      </c>
      <c r="S75" s="46" t="str">
        <f t="shared" si="15"/>
        <v/>
      </c>
      <c r="T75" s="46" t="str">
        <f t="shared" si="15"/>
        <v/>
      </c>
      <c r="U75" s="46" t="str">
        <f t="shared" si="15"/>
        <v/>
      </c>
      <c r="V75" s="46" t="str">
        <f t="shared" si="15"/>
        <v/>
      </c>
    </row>
    <row r="76" spans="1:22" x14ac:dyDescent="0.2">
      <c r="A76" s="1">
        <v>104</v>
      </c>
      <c r="B76" s="1" t="s">
        <v>21</v>
      </c>
      <c r="C76" s="8">
        <v>7</v>
      </c>
      <c r="D76" s="29">
        <f>SUMIFS('2013Figures'!$J:$J,'2013Figures'!$C:$C,$A76,'2013Figures'!$H:$H,$B76,'2013Figures'!$I:$I,$C76,'2013Figures'!$E:$E,$B$1)</f>
        <v>0</v>
      </c>
      <c r="E76" s="9">
        <f>SUMIFS('2013Figures'!$J:$J,'2013Figures'!$C:$C,$A76,'2013Figures'!$H:$H,$B76,'2013Figures'!$I:$I,$C76,'2013Figures'!$B:$B,"BrokerToCy",'2013Figures'!$G:$G,"E1",'2013Figures'!$E:$E,$B$1)</f>
        <v>0</v>
      </c>
      <c r="F76" s="9">
        <f>SUMIFS('2013Figures'!$J:$J,'2013Figures'!$C:$C,$A76,'2013Figures'!$H:$H,$B76,'2013Figures'!$I:$I,$C76,'2013Figures'!$B:$B,"BrokerToCy",'2013Figures'!$G:$G,"P1",'2013Figures'!$E:$E,$B$1)</f>
        <v>0</v>
      </c>
      <c r="G76" s="9">
        <f>SUMIFS('2013Figures'!$J:$J,'2013Figures'!$C:$C,$A76,'2013Figures'!$H:$H,$B76,'2013Figures'!$I:$I,$C76,'2013Figures'!$B:$B,"CyToBroker",'2013Figures'!$G:$G,"E1",'2013Figures'!$E:$E,$B$1)</f>
        <v>0</v>
      </c>
      <c r="H76" s="9">
        <f>SUMIFS('2013Figures'!$J:$J,'2013Figures'!$C:$C,$A76,'2013Figures'!$H:$H,$B76,'2013Figures'!$I:$I,$C76,'2013Figures'!$B:$B,"CyToBroker",'2013Figures'!$G:$G,"P1",'2013Figures'!$E:$E,$B$1)</f>
        <v>0</v>
      </c>
      <c r="J76" s="8">
        <v>201201</v>
      </c>
      <c r="L76" s="42">
        <f>SUMIFS('2012Figures'!$J:$J,'2012Figures'!$C:$C,$A76,'2012Figures'!$H:$H,$B76,'2012Figures'!$I:$I,$C76,'2012Figures'!$E:$E,$B$1)</f>
        <v>0</v>
      </c>
      <c r="M76" s="52">
        <f>SUMIFS('2012Figures'!$J:$J,'2012Figures'!$C:$C,$A76,'2012Figures'!$H:$H,$B76,'2012Figures'!$I:$I,$C76,'2012Figures'!$B:$B,"BrokerToCy",'2012Figures'!$G:$G,"E1",'2012Figures'!$E:$E,$B$1)</f>
        <v>0</v>
      </c>
      <c r="N76" s="52">
        <f>SUMIFS('2012Figures'!$J:$J,'2012Figures'!$C:$C,$A76,'2012Figures'!$H:$H,$B76,'2012Figures'!$I:$I,$C76,'2012Figures'!$B:$B,"BrokerToCy",'2012Figures'!$G:$G,"P1",'2012Figures'!$E:$E,$B$1)</f>
        <v>0</v>
      </c>
      <c r="O76" s="52">
        <f>SUMIFS('2012Figures'!$J:$J,'2012Figures'!$C:$C,$A76,'2012Figures'!$H:$H,$B76,'2012Figures'!$I:$I,$C76,'2012Figures'!$B:$B,"CyToBroker",'2012Figures'!$G:$G,"E1",'2012Figures'!$E:$E,$B$1)</f>
        <v>0</v>
      </c>
      <c r="P76" s="52">
        <f>SUMIFS('2012Figures'!$J:$J,'2012Figures'!$C:$C,$A76,'2012Figures'!$H:$H,$B76,'2012Figures'!$I:$I,$C76,'2012Figures'!$B:$B,"CyToBroker",'2012Figures'!$G:$G,"P1",'2012Figures'!$E:$E,$B$1)</f>
        <v>0</v>
      </c>
      <c r="R76" s="46" t="str">
        <f t="shared" si="15"/>
        <v/>
      </c>
      <c r="S76" s="46" t="str">
        <f t="shared" si="15"/>
        <v/>
      </c>
      <c r="T76" s="46" t="str">
        <f t="shared" si="15"/>
        <v/>
      </c>
      <c r="U76" s="46" t="str">
        <f t="shared" si="15"/>
        <v/>
      </c>
      <c r="V76" s="46" t="str">
        <f t="shared" si="15"/>
        <v/>
      </c>
    </row>
    <row r="77" spans="1:22" x14ac:dyDescent="0.2">
      <c r="A77" s="1">
        <v>104</v>
      </c>
      <c r="B77" s="1" t="s">
        <v>21</v>
      </c>
      <c r="C77" s="8">
        <v>6</v>
      </c>
      <c r="D77" s="29">
        <f>SUMIFS('2013Figures'!$J:$J,'2013Figures'!$C:$C,$A77,'2013Figures'!$H:$H,$B77,'2013Figures'!$I:$I,$C77,'2013Figures'!$E:$E,$B$1)</f>
        <v>0</v>
      </c>
      <c r="E77" s="9">
        <f>SUMIFS('2013Figures'!$J:$J,'2013Figures'!$C:$C,$A77,'2013Figures'!$H:$H,$B77,'2013Figures'!$I:$I,$C77,'2013Figures'!$B:$B,"BrokerToCy",'2013Figures'!$G:$G,"E1",'2013Figures'!$E:$E,$B$1)</f>
        <v>0</v>
      </c>
      <c r="F77" s="9">
        <f>SUMIFS('2013Figures'!$J:$J,'2013Figures'!$C:$C,$A77,'2013Figures'!$H:$H,$B77,'2013Figures'!$I:$I,$C77,'2013Figures'!$B:$B,"BrokerToCy",'2013Figures'!$G:$G,"P1",'2013Figures'!$E:$E,$B$1)</f>
        <v>0</v>
      </c>
      <c r="G77" s="9">
        <f>SUMIFS('2013Figures'!$J:$J,'2013Figures'!$C:$C,$A77,'2013Figures'!$H:$H,$B77,'2013Figures'!$I:$I,$C77,'2013Figures'!$B:$B,"CyToBroker",'2013Figures'!$G:$G,"E1",'2013Figures'!$E:$E,$B$1)</f>
        <v>0</v>
      </c>
      <c r="H77" s="9">
        <f>SUMIFS('2013Figures'!$J:$J,'2013Figures'!$C:$C,$A77,'2013Figures'!$H:$H,$B77,'2013Figures'!$I:$I,$C77,'2013Figures'!$B:$B,"CyToBroker",'2013Figures'!$G:$G,"P1",'2013Figures'!$E:$E,$B$1)</f>
        <v>0</v>
      </c>
      <c r="J77" s="8">
        <v>201101</v>
      </c>
      <c r="L77" s="42">
        <f>SUMIFS('2012Figures'!$J:$J,'2012Figures'!$C:$C,$A77,'2012Figures'!$H:$H,$B77,'2012Figures'!$I:$I,$C77,'2012Figures'!$E:$E,$B$1)</f>
        <v>0</v>
      </c>
      <c r="M77" s="52">
        <f>SUMIFS('2012Figures'!$J:$J,'2012Figures'!$C:$C,$A77,'2012Figures'!$H:$H,$B77,'2012Figures'!$I:$I,$C77,'2012Figures'!$B:$B,"BrokerToCy",'2012Figures'!$G:$G,"E1",'2012Figures'!$E:$E,$B$1)</f>
        <v>0</v>
      </c>
      <c r="N77" s="52">
        <f>SUMIFS('2012Figures'!$J:$J,'2012Figures'!$C:$C,$A77,'2012Figures'!$H:$H,$B77,'2012Figures'!$I:$I,$C77,'2012Figures'!$B:$B,"BrokerToCy",'2012Figures'!$G:$G,"P1",'2012Figures'!$E:$E,$B$1)</f>
        <v>0</v>
      </c>
      <c r="O77" s="52">
        <f>SUMIFS('2012Figures'!$J:$J,'2012Figures'!$C:$C,$A77,'2012Figures'!$H:$H,$B77,'2012Figures'!$I:$I,$C77,'2012Figures'!$B:$B,"CyToBroker",'2012Figures'!$G:$G,"E1",'2012Figures'!$E:$E,$B$1)</f>
        <v>0</v>
      </c>
      <c r="P77" s="52">
        <f>SUMIFS('2012Figures'!$J:$J,'2012Figures'!$C:$C,$A77,'2012Figures'!$H:$H,$B77,'2012Figures'!$I:$I,$C77,'2012Figures'!$B:$B,"CyToBroker",'2012Figures'!$G:$G,"P1",'2012Figures'!$E:$E,$B$1)</f>
        <v>0</v>
      </c>
      <c r="R77" s="46" t="str">
        <f t="shared" si="15"/>
        <v/>
      </c>
      <c r="S77" s="46" t="str">
        <f t="shared" si="15"/>
        <v/>
      </c>
      <c r="T77" s="46" t="str">
        <f t="shared" si="15"/>
        <v/>
      </c>
      <c r="U77" s="46" t="str">
        <f t="shared" si="15"/>
        <v/>
      </c>
      <c r="V77" s="46" t="str">
        <f t="shared" si="15"/>
        <v/>
      </c>
    </row>
    <row r="78" spans="1:22" x14ac:dyDescent="0.2">
      <c r="A78" s="1">
        <v>104</v>
      </c>
      <c r="B78" s="1" t="s">
        <v>21</v>
      </c>
      <c r="C78" s="8">
        <v>5</v>
      </c>
      <c r="D78" s="29">
        <f>SUMIFS('2013Figures'!$J:$J,'2013Figures'!$C:$C,$A78,'2013Figures'!$H:$H,$B78,'2013Figures'!$I:$I,$C78,'2013Figures'!$E:$E,$B$1)</f>
        <v>0</v>
      </c>
      <c r="E78" s="9">
        <f>SUMIFS('2013Figures'!$J:$J,'2013Figures'!$C:$C,$A78,'2013Figures'!$H:$H,$B78,'2013Figures'!$I:$I,$C78,'2013Figures'!$B:$B,"BrokerToCy",'2013Figures'!$G:$G,"E1",'2013Figures'!$E:$E,$B$1)</f>
        <v>0</v>
      </c>
      <c r="F78" s="9">
        <f>SUMIFS('2013Figures'!$J:$J,'2013Figures'!$C:$C,$A78,'2013Figures'!$H:$H,$B78,'2013Figures'!$I:$I,$C78,'2013Figures'!$B:$B,"BrokerToCy",'2013Figures'!$G:$G,"P1",'2013Figures'!$E:$E,$B$1)</f>
        <v>0</v>
      </c>
      <c r="G78" s="9">
        <f>SUMIFS('2013Figures'!$J:$J,'2013Figures'!$C:$C,$A78,'2013Figures'!$H:$H,$B78,'2013Figures'!$I:$I,$C78,'2013Figures'!$B:$B,"CyToBroker",'2013Figures'!$G:$G,"E1",'2013Figures'!$E:$E,$B$1)</f>
        <v>0</v>
      </c>
      <c r="H78" s="9">
        <f>SUMIFS('2013Figures'!$J:$J,'2013Figures'!$C:$C,$A78,'2013Figures'!$H:$H,$B78,'2013Figures'!$I:$I,$C78,'2013Figures'!$B:$B,"CyToBroker",'2013Figures'!$G:$G,"P1",'2013Figures'!$E:$E,$B$1)</f>
        <v>0</v>
      </c>
      <c r="J78" s="8">
        <v>201001</v>
      </c>
      <c r="L78" s="42">
        <f>SUMIFS('2012Figures'!$J:$J,'2012Figures'!$C:$C,$A78,'2012Figures'!$H:$H,$B78,'2012Figures'!$I:$I,$C78,'2012Figures'!$E:$E,$B$1)</f>
        <v>0</v>
      </c>
      <c r="M78" s="52">
        <f>SUMIFS('2012Figures'!$J:$J,'2012Figures'!$C:$C,$A78,'2012Figures'!$H:$H,$B78,'2012Figures'!$I:$I,$C78,'2012Figures'!$B:$B,"BrokerToCy",'2012Figures'!$G:$G,"E1",'2012Figures'!$E:$E,$B$1)</f>
        <v>0</v>
      </c>
      <c r="N78" s="52">
        <f>SUMIFS('2012Figures'!$J:$J,'2012Figures'!$C:$C,$A78,'2012Figures'!$H:$H,$B78,'2012Figures'!$I:$I,$C78,'2012Figures'!$B:$B,"BrokerToCy",'2012Figures'!$G:$G,"P1",'2012Figures'!$E:$E,$B$1)</f>
        <v>0</v>
      </c>
      <c r="O78" s="52">
        <f>SUMIFS('2012Figures'!$J:$J,'2012Figures'!$C:$C,$A78,'2012Figures'!$H:$H,$B78,'2012Figures'!$I:$I,$C78,'2012Figures'!$B:$B,"CyToBroker",'2012Figures'!$G:$G,"E1",'2012Figures'!$E:$E,$B$1)</f>
        <v>0</v>
      </c>
      <c r="P78" s="52">
        <f>SUMIFS('2012Figures'!$J:$J,'2012Figures'!$C:$C,$A78,'2012Figures'!$H:$H,$B78,'2012Figures'!$I:$I,$C78,'2012Figures'!$B:$B,"CyToBroker",'2012Figures'!$G:$G,"P1",'2012Figures'!$E:$E,$B$1)</f>
        <v>0</v>
      </c>
      <c r="R78" s="46" t="str">
        <f t="shared" si="15"/>
        <v/>
      </c>
      <c r="S78" s="46" t="str">
        <f t="shared" si="15"/>
        <v/>
      </c>
      <c r="T78" s="46" t="str">
        <f t="shared" si="15"/>
        <v/>
      </c>
      <c r="U78" s="46" t="str">
        <f t="shared" si="15"/>
        <v/>
      </c>
      <c r="V78" s="46" t="str">
        <f t="shared" si="15"/>
        <v/>
      </c>
    </row>
    <row r="79" spans="1:22" x14ac:dyDescent="0.2">
      <c r="A79" s="1">
        <v>104</v>
      </c>
      <c r="B79" s="1" t="s">
        <v>21</v>
      </c>
      <c r="C79" s="8">
        <v>4</v>
      </c>
      <c r="D79" s="29">
        <f>SUMIFS('2013Figures'!$J:$J,'2013Figures'!$C:$C,$A79,'2013Figures'!$H:$H,$B79,'2013Figures'!$I:$I,$C79,'2013Figures'!$E:$E,$B$1)</f>
        <v>0</v>
      </c>
      <c r="E79" s="9">
        <f>SUMIFS('2013Figures'!$J:$J,'2013Figures'!$C:$C,$A79,'2013Figures'!$H:$H,$B79,'2013Figures'!$I:$I,$C79,'2013Figures'!$B:$B,"BrokerToCy",'2013Figures'!$G:$G,"E1",'2013Figures'!$E:$E,$B$1)</f>
        <v>0</v>
      </c>
      <c r="F79" s="9">
        <f>SUMIFS('2013Figures'!$J:$J,'2013Figures'!$C:$C,$A79,'2013Figures'!$H:$H,$B79,'2013Figures'!$I:$I,$C79,'2013Figures'!$B:$B,"BrokerToCy",'2013Figures'!$G:$G,"P1",'2013Figures'!$E:$E,$B$1)</f>
        <v>0</v>
      </c>
      <c r="G79" s="9">
        <f>SUMIFS('2013Figures'!$J:$J,'2013Figures'!$C:$C,$A79,'2013Figures'!$H:$H,$B79,'2013Figures'!$I:$I,$C79,'2013Figures'!$B:$B,"CyToBroker",'2013Figures'!$G:$G,"E1",'2013Figures'!$E:$E,$B$1)</f>
        <v>0</v>
      </c>
      <c r="H79" s="9">
        <f>SUMIFS('2013Figures'!$J:$J,'2013Figures'!$C:$C,$A79,'2013Figures'!$H:$H,$B79,'2013Figures'!$I:$I,$C79,'2013Figures'!$B:$B,"CyToBroker",'2013Figures'!$G:$G,"P1",'2013Figures'!$E:$E,$B$1)</f>
        <v>0</v>
      </c>
      <c r="J79" s="8">
        <v>200901</v>
      </c>
      <c r="L79" s="42">
        <f>SUMIFS('2012Figures'!$J:$J,'2012Figures'!$C:$C,$A79,'2012Figures'!$H:$H,$B79,'2012Figures'!$I:$I,$C79,'2012Figures'!$E:$E,$B$1)</f>
        <v>0</v>
      </c>
      <c r="M79" s="52">
        <f>SUMIFS('2012Figures'!$J:$J,'2012Figures'!$C:$C,$A79,'2012Figures'!$H:$H,$B79,'2012Figures'!$I:$I,$C79,'2012Figures'!$B:$B,"BrokerToCy",'2012Figures'!$G:$G,"E1",'2012Figures'!$E:$E,$B$1)</f>
        <v>0</v>
      </c>
      <c r="N79" s="52">
        <f>SUMIFS('2012Figures'!$J:$J,'2012Figures'!$C:$C,$A79,'2012Figures'!$H:$H,$B79,'2012Figures'!$I:$I,$C79,'2012Figures'!$B:$B,"BrokerToCy",'2012Figures'!$G:$G,"P1",'2012Figures'!$E:$E,$B$1)</f>
        <v>0</v>
      </c>
      <c r="O79" s="52">
        <f>SUMIFS('2012Figures'!$J:$J,'2012Figures'!$C:$C,$A79,'2012Figures'!$H:$H,$B79,'2012Figures'!$I:$I,$C79,'2012Figures'!$B:$B,"CyToBroker",'2012Figures'!$G:$G,"E1",'2012Figures'!$E:$E,$B$1)</f>
        <v>0</v>
      </c>
      <c r="P79" s="52">
        <f>SUMIFS('2012Figures'!$J:$J,'2012Figures'!$C:$C,$A79,'2012Figures'!$H:$H,$B79,'2012Figures'!$I:$I,$C79,'2012Figures'!$B:$B,"CyToBroker",'2012Figures'!$G:$G,"P1",'2012Figures'!$E:$E,$B$1)</f>
        <v>0</v>
      </c>
      <c r="R79" s="46" t="str">
        <f t="shared" si="15"/>
        <v/>
      </c>
      <c r="S79" s="46" t="str">
        <f t="shared" si="15"/>
        <v/>
      </c>
      <c r="T79" s="46" t="str">
        <f t="shared" si="15"/>
        <v/>
      </c>
      <c r="U79" s="46" t="str">
        <f t="shared" si="15"/>
        <v/>
      </c>
      <c r="V79" s="46" t="str">
        <f t="shared" si="15"/>
        <v/>
      </c>
    </row>
    <row r="80" spans="1:22" x14ac:dyDescent="0.2">
      <c r="A80" s="1">
        <v>104</v>
      </c>
      <c r="B80" s="1" t="s">
        <v>21</v>
      </c>
      <c r="C80" s="8">
        <v>3</v>
      </c>
      <c r="D80" s="29">
        <f>SUMIFS('2013Figures'!$J:$J,'2013Figures'!$C:$C,$A80,'2013Figures'!$H:$H,$B80,'2013Figures'!$I:$I,$C80,'2013Figures'!$E:$E,$B$1)</f>
        <v>0</v>
      </c>
      <c r="E80" s="9">
        <f>SUMIFS('2013Figures'!$J:$J,'2013Figures'!$C:$C,$A80,'2013Figures'!$H:$H,$B80,'2013Figures'!$I:$I,$C80,'2013Figures'!$B:$B,"BrokerToCy",'2013Figures'!$G:$G,"E1",'2013Figures'!$E:$E,$B$1)</f>
        <v>0</v>
      </c>
      <c r="F80" s="9">
        <f>SUMIFS('2013Figures'!$J:$J,'2013Figures'!$C:$C,$A80,'2013Figures'!$H:$H,$B80,'2013Figures'!$I:$I,$C80,'2013Figures'!$B:$B,"BrokerToCy",'2013Figures'!$G:$G,"P1",'2013Figures'!$E:$E,$B$1)</f>
        <v>0</v>
      </c>
      <c r="G80" s="9">
        <f>SUMIFS('2013Figures'!$J:$J,'2013Figures'!$C:$C,$A80,'2013Figures'!$H:$H,$B80,'2013Figures'!$I:$I,$C80,'2013Figures'!$B:$B,"CyToBroker",'2013Figures'!$G:$G,"E1",'2013Figures'!$E:$E,$B$1)</f>
        <v>0</v>
      </c>
      <c r="H80" s="9">
        <f>SUMIFS('2013Figures'!$J:$J,'2013Figures'!$C:$C,$A80,'2013Figures'!$H:$H,$B80,'2013Figures'!$I:$I,$C80,'2013Figures'!$B:$B,"CyToBroker",'2013Figures'!$G:$G,"P1",'2013Figures'!$E:$E,$B$1)</f>
        <v>0</v>
      </c>
      <c r="J80" s="8">
        <v>200801</v>
      </c>
      <c r="L80" s="42">
        <f>SUMIFS('2012Figures'!$J:$J,'2012Figures'!$C:$C,$A80,'2012Figures'!$H:$H,$B80,'2012Figures'!$I:$I,$C80,'2012Figures'!$E:$E,$B$1)</f>
        <v>0</v>
      </c>
      <c r="M80" s="52">
        <f>SUMIFS('2012Figures'!$J:$J,'2012Figures'!$C:$C,$A80,'2012Figures'!$H:$H,$B80,'2012Figures'!$I:$I,$C80,'2012Figures'!$B:$B,"BrokerToCy",'2012Figures'!$G:$G,"E1",'2012Figures'!$E:$E,$B$1)</f>
        <v>0</v>
      </c>
      <c r="N80" s="52">
        <f>SUMIFS('2012Figures'!$J:$J,'2012Figures'!$C:$C,$A80,'2012Figures'!$H:$H,$B80,'2012Figures'!$I:$I,$C80,'2012Figures'!$B:$B,"BrokerToCy",'2012Figures'!$G:$G,"P1",'2012Figures'!$E:$E,$B$1)</f>
        <v>0</v>
      </c>
      <c r="O80" s="52">
        <f>SUMIFS('2012Figures'!$J:$J,'2012Figures'!$C:$C,$A80,'2012Figures'!$H:$H,$B80,'2012Figures'!$I:$I,$C80,'2012Figures'!$B:$B,"CyToBroker",'2012Figures'!$G:$G,"E1",'2012Figures'!$E:$E,$B$1)</f>
        <v>0</v>
      </c>
      <c r="P80" s="52">
        <f>SUMIFS('2012Figures'!$J:$J,'2012Figures'!$C:$C,$A80,'2012Figures'!$H:$H,$B80,'2012Figures'!$I:$I,$C80,'2012Figures'!$B:$B,"CyToBroker",'2012Figures'!$G:$G,"P1",'2012Figures'!$E:$E,$B$1)</f>
        <v>0</v>
      </c>
      <c r="R80" s="46" t="str">
        <f t="shared" si="15"/>
        <v/>
      </c>
      <c r="S80" s="46" t="str">
        <f t="shared" si="15"/>
        <v/>
      </c>
      <c r="T80" s="46" t="str">
        <f t="shared" si="15"/>
        <v/>
      </c>
      <c r="U80" s="46" t="str">
        <f t="shared" si="15"/>
        <v/>
      </c>
      <c r="V80" s="46" t="str">
        <f t="shared" si="15"/>
        <v/>
      </c>
    </row>
    <row r="81" spans="1:22" x14ac:dyDescent="0.2">
      <c r="A81" s="1">
        <v>104</v>
      </c>
      <c r="B81" s="1" t="s">
        <v>21</v>
      </c>
      <c r="C81" s="8">
        <v>2</v>
      </c>
      <c r="D81" s="29">
        <f>SUMIFS('2013Figures'!$J:$J,'2013Figures'!$C:$C,$A81,'2013Figures'!$H:$H,$B81,'2013Figures'!$I:$I,$C81,'2013Figures'!$E:$E,$B$1)</f>
        <v>0</v>
      </c>
      <c r="E81" s="9">
        <f>SUMIFS('2013Figures'!$J:$J,'2013Figures'!$C:$C,$A81,'2013Figures'!$H:$H,$B81,'2013Figures'!$I:$I,$C81,'2013Figures'!$B:$B,"BrokerToCy",'2013Figures'!$G:$G,"E1",'2013Figures'!$E:$E,$B$1)</f>
        <v>0</v>
      </c>
      <c r="F81" s="9">
        <f>SUMIFS('2013Figures'!$J:$J,'2013Figures'!$C:$C,$A81,'2013Figures'!$H:$H,$B81,'2013Figures'!$I:$I,$C81,'2013Figures'!$B:$B,"BrokerToCy",'2013Figures'!$G:$G,"P1",'2013Figures'!$E:$E,$B$1)</f>
        <v>0</v>
      </c>
      <c r="G81" s="9">
        <f>SUMIFS('2013Figures'!$J:$J,'2013Figures'!$C:$C,$A81,'2013Figures'!$H:$H,$B81,'2013Figures'!$I:$I,$C81,'2013Figures'!$B:$B,"CyToBroker",'2013Figures'!$G:$G,"E1",'2013Figures'!$E:$E,$B$1)</f>
        <v>0</v>
      </c>
      <c r="H81" s="9">
        <f>SUMIFS('2013Figures'!$J:$J,'2013Figures'!$C:$C,$A81,'2013Figures'!$H:$H,$B81,'2013Figures'!$I:$I,$C81,'2013Figures'!$B:$B,"CyToBroker",'2013Figures'!$G:$G,"P1",'2013Figures'!$E:$E,$B$1)</f>
        <v>0</v>
      </c>
      <c r="J81" s="8">
        <v>200701</v>
      </c>
      <c r="L81" s="42">
        <f>SUMIFS('2012Figures'!$J:$J,'2012Figures'!$C:$C,$A81,'2012Figures'!$H:$H,$B81,'2012Figures'!$I:$I,$C81,'2012Figures'!$E:$E,$B$1)</f>
        <v>0</v>
      </c>
      <c r="M81" s="52">
        <f>SUMIFS('2012Figures'!$J:$J,'2012Figures'!$C:$C,$A81,'2012Figures'!$H:$H,$B81,'2012Figures'!$I:$I,$C81,'2012Figures'!$B:$B,"BrokerToCy",'2012Figures'!$G:$G,"E1",'2012Figures'!$E:$E,$B$1)</f>
        <v>0</v>
      </c>
      <c r="N81" s="52">
        <f>SUMIFS('2012Figures'!$J:$J,'2012Figures'!$C:$C,$A81,'2012Figures'!$H:$H,$B81,'2012Figures'!$I:$I,$C81,'2012Figures'!$B:$B,"BrokerToCy",'2012Figures'!$G:$G,"P1",'2012Figures'!$E:$E,$B$1)</f>
        <v>0</v>
      </c>
      <c r="O81" s="52">
        <f>SUMIFS('2012Figures'!$J:$J,'2012Figures'!$C:$C,$A81,'2012Figures'!$H:$H,$B81,'2012Figures'!$I:$I,$C81,'2012Figures'!$B:$B,"CyToBroker",'2012Figures'!$G:$G,"E1",'2012Figures'!$E:$E,$B$1)</f>
        <v>0</v>
      </c>
      <c r="P81" s="52">
        <f>SUMIFS('2012Figures'!$J:$J,'2012Figures'!$C:$C,$A81,'2012Figures'!$H:$H,$B81,'2012Figures'!$I:$I,$C81,'2012Figures'!$B:$B,"CyToBroker",'2012Figures'!$G:$G,"P1",'2012Figures'!$E:$E,$B$1)</f>
        <v>0</v>
      </c>
      <c r="R81" s="46" t="str">
        <f t="shared" si="15"/>
        <v/>
      </c>
      <c r="S81" s="46" t="str">
        <f t="shared" si="15"/>
        <v/>
      </c>
      <c r="T81" s="46" t="str">
        <f t="shared" si="15"/>
        <v/>
      </c>
      <c r="U81" s="46" t="str">
        <f t="shared" si="15"/>
        <v/>
      </c>
      <c r="V81" s="46" t="str">
        <f t="shared" si="15"/>
        <v/>
      </c>
    </row>
    <row r="82" spans="1:22" x14ac:dyDescent="0.2">
      <c r="A82" s="1">
        <v>104</v>
      </c>
      <c r="B82" s="1" t="s">
        <v>21</v>
      </c>
      <c r="C82" s="8">
        <v>1</v>
      </c>
      <c r="D82" s="29">
        <f>SUMIFS('2013Figures'!$J:$J,'2013Figures'!$C:$C,$A82,'2013Figures'!$H:$H,$B82,'2013Figures'!$I:$I,$C82,'2013Figures'!$E:$E,$B$1)</f>
        <v>0</v>
      </c>
      <c r="E82" s="9">
        <f>SUMIFS('2013Figures'!$J:$J,'2013Figures'!$C:$C,$A82,'2013Figures'!$H:$H,$B82,'2013Figures'!$I:$I,$C82,'2013Figures'!$B:$B,"BrokerToCy",'2013Figures'!$G:$G,"E1",'2013Figures'!$E:$E,$B$1)</f>
        <v>0</v>
      </c>
      <c r="F82" s="9">
        <f>SUMIFS('2013Figures'!$J:$J,'2013Figures'!$C:$C,$A82,'2013Figures'!$H:$H,$B82,'2013Figures'!$I:$I,$C82,'2013Figures'!$B:$B,"BrokerToCy",'2013Figures'!$G:$G,"P1",'2013Figures'!$E:$E,$B$1)</f>
        <v>0</v>
      </c>
      <c r="G82" s="9">
        <f>SUMIFS('2013Figures'!$J:$J,'2013Figures'!$C:$C,$A82,'2013Figures'!$H:$H,$B82,'2013Figures'!$I:$I,$C82,'2013Figures'!$B:$B,"CyToBroker",'2013Figures'!$G:$G,"E1",'2013Figures'!$E:$E,$B$1)</f>
        <v>0</v>
      </c>
      <c r="H82" s="9">
        <f>SUMIFS('2013Figures'!$J:$J,'2013Figures'!$C:$C,$A82,'2013Figures'!$H:$H,$B82,'2013Figures'!$I:$I,$C82,'2013Figures'!$B:$B,"CyToBroker",'2013Figures'!$G:$G,"P1",'2013Figures'!$E:$E,$B$1)</f>
        <v>0</v>
      </c>
      <c r="J82" s="8">
        <v>200601</v>
      </c>
      <c r="L82" s="42">
        <f>SUMIFS('2012Figures'!$J:$J,'2012Figures'!$C:$C,$A82,'2012Figures'!$H:$H,$B82,'2012Figures'!$I:$I,$C82,'2012Figures'!$E:$E,$B$1)</f>
        <v>0</v>
      </c>
      <c r="M82" s="52">
        <f>SUMIFS('2012Figures'!$J:$J,'2012Figures'!$C:$C,$A82,'2012Figures'!$H:$H,$B82,'2012Figures'!$I:$I,$C82,'2012Figures'!$B:$B,"BrokerToCy",'2012Figures'!$G:$G,"E1",'2012Figures'!$E:$E,$B$1)</f>
        <v>0</v>
      </c>
      <c r="N82" s="52">
        <f>SUMIFS('2012Figures'!$J:$J,'2012Figures'!$C:$C,$A82,'2012Figures'!$H:$H,$B82,'2012Figures'!$I:$I,$C82,'2012Figures'!$B:$B,"BrokerToCy",'2012Figures'!$G:$G,"P1",'2012Figures'!$E:$E,$B$1)</f>
        <v>0</v>
      </c>
      <c r="O82" s="52">
        <f>SUMIFS('2012Figures'!$J:$J,'2012Figures'!$C:$C,$A82,'2012Figures'!$H:$H,$B82,'2012Figures'!$I:$I,$C82,'2012Figures'!$B:$B,"CyToBroker",'2012Figures'!$G:$G,"E1",'2012Figures'!$E:$E,$B$1)</f>
        <v>0</v>
      </c>
      <c r="P82" s="52">
        <f>SUMIFS('2012Figures'!$J:$J,'2012Figures'!$C:$C,$A82,'2012Figures'!$H:$H,$B82,'2012Figures'!$I:$I,$C82,'2012Figures'!$B:$B,"CyToBroker",'2012Figures'!$G:$G,"P1",'2012Figures'!$E:$E,$B$1)</f>
        <v>0</v>
      </c>
      <c r="R82" s="46" t="str">
        <f t="shared" si="15"/>
        <v/>
      </c>
      <c r="S82" s="46" t="str">
        <f t="shared" si="15"/>
        <v/>
      </c>
      <c r="T82" s="46" t="str">
        <f t="shared" si="15"/>
        <v/>
      </c>
      <c r="U82" s="46" t="str">
        <f t="shared" si="15"/>
        <v/>
      </c>
      <c r="V82" s="46" t="str">
        <f t="shared" si="15"/>
        <v/>
      </c>
    </row>
    <row r="83" spans="1:22" x14ac:dyDescent="0.2">
      <c r="A83" s="1">
        <v>104</v>
      </c>
      <c r="B83" s="1" t="s">
        <v>21</v>
      </c>
      <c r="D83" s="29">
        <f>SUMIFS('2013Figures'!$J:$J,'2013Figures'!$C:$C,$A83,'2013Figures'!$H:$H,$B83,'2013Figures'!$I:$I,"",'2013Figures'!$E:$E,$B$1)</f>
        <v>0</v>
      </c>
      <c r="E83" s="9">
        <f>SUMIFS('2013Figures'!$J:$J,'2013Figures'!$C:$C,$A83,'2013Figures'!$H:$H,$B83,'2013Figures'!$I:$I,"",'2013Figures'!$B:$B,"BrokerToCy",'2013Figures'!$G:$G,"E1",'2013Figures'!$E:$E,$B$1)</f>
        <v>0</v>
      </c>
      <c r="F83" s="9">
        <f>SUMIFS('2013Figures'!$J:$J,'2013Figures'!$C:$C,$A83,'2013Figures'!$H:$H,$B83,'2013Figures'!$I:$I,"",'2013Figures'!$B:$B,"BrokerToCy",'2013Figures'!$G:$G,"P1",'2013Figures'!$E:$E,$B$1)</f>
        <v>0</v>
      </c>
      <c r="G83" s="9">
        <f>SUMIFS('2013Figures'!$J:$J,'2013Figures'!$C:$C,$A83,'2013Figures'!$H:$H,$B83,'2013Figures'!$I:$I,"",'2013Figures'!$B:$B,"CyToBroker",'2013Figures'!$G:$G,"E1",'2013Figures'!$E:$E,$B$1)</f>
        <v>0</v>
      </c>
      <c r="H83" s="9">
        <f>SUMIFS('2013Figures'!$J:$J,'2013Figures'!$C:$C,$A83,'2013Figures'!$H:$H,$B83,'2013Figures'!$I:$I,"",'2013Figures'!$B:$B,"CyToBroker",'2013Figures'!$G:$G,"P1",'2013Figures'!$E:$E,$B$1)</f>
        <v>0</v>
      </c>
      <c r="J83" s="8" t="s">
        <v>131</v>
      </c>
      <c r="L83" s="42">
        <f>SUMIFS('2012Figures'!$J:$J,'2012Figures'!$C:$C,$A83,'2012Figures'!$H:$H,$B83,'2012Figures'!$I:$I,"",'2012Figures'!$E:$E,$B$1)</f>
        <v>0</v>
      </c>
      <c r="M83" s="52">
        <f>SUMIFS('2012Figures'!$J:$J,'2012Figures'!$C:$C,$A83,'2012Figures'!$H:$H,$B83,'2012Figures'!$I:$I,"",'2012Figures'!$B:$B,"BrokerToCy",'2012Figures'!$G:$G,"E1",'2012Figures'!$E:$E,$B$1)</f>
        <v>0</v>
      </c>
      <c r="N83" s="52">
        <f>SUMIFS('2012Figures'!$J:$J,'2012Figures'!$C:$C,$A83,'2012Figures'!$H:$H,$B83,'2012Figures'!$I:$I,"",'2012Figures'!$B:$B,"BrokerToCy",'2012Figures'!$G:$G,"P1",'2012Figures'!$E:$E,$B$1)</f>
        <v>0</v>
      </c>
      <c r="O83" s="52">
        <f>SUMIFS('2012Figures'!$J:$J,'2012Figures'!$C:$C,$A83,'2012Figures'!$H:$H,$B83,'2012Figures'!$I:$I,"",'2012Figures'!$B:$B,"CyToBroker",'2012Figures'!$G:$G,"E1",'2012Figures'!$E:$E,$B$1)</f>
        <v>0</v>
      </c>
      <c r="P83" s="52">
        <f>SUMIFS('2012Figures'!$J:$J,'2012Figures'!$C:$C,$A83,'2012Figures'!$H:$H,$B83,'2012Figures'!$I:$I,"",'2012Figures'!$B:$B,"CyToBroker",'2012Figures'!$G:$G,"P1",'2012Figures'!$E:$E,$B$1)</f>
        <v>0</v>
      </c>
      <c r="R83" s="46" t="str">
        <f t="shared" si="15"/>
        <v/>
      </c>
      <c r="S83" s="46" t="str">
        <f t="shared" si="15"/>
        <v/>
      </c>
      <c r="T83" s="46" t="str">
        <f t="shared" si="15"/>
        <v/>
      </c>
      <c r="U83" s="46" t="str">
        <f t="shared" si="15"/>
        <v/>
      </c>
      <c r="V83" s="46" t="str">
        <f t="shared" si="15"/>
        <v/>
      </c>
    </row>
    <row r="84" spans="1:22" x14ac:dyDescent="0.2">
      <c r="A84" s="1">
        <v>104</v>
      </c>
      <c r="B84" s="1" t="s">
        <v>94</v>
      </c>
      <c r="C84" s="8">
        <v>11</v>
      </c>
      <c r="D84" s="29">
        <f>SUMIFS('2013Figures'!$J:$J,'2013Figures'!$C:$C,$A84,'2013Figures'!$H:$H,$B84,'2013Figures'!$I:$I,$C84,'2013Figures'!$E:$E,$B$1)</f>
        <v>0</v>
      </c>
      <c r="E84" s="9">
        <f>SUMIFS('2013Figures'!$J:$J,'2013Figures'!$C:$C,$A84,'2013Figures'!$H:$H,$B84,'2013Figures'!$I:$I,$C84,'2013Figures'!$B:$B,"BrokerToCy",'2013Figures'!$G:$G,"E1",'2013Figures'!$E:$E,$B$1)</f>
        <v>0</v>
      </c>
      <c r="F84" s="9">
        <f>SUMIFS('2013Figures'!$J:$J,'2013Figures'!$C:$C,$A84,'2013Figures'!$H:$H,$B84,'2013Figures'!$I:$I,$C84,'2013Figures'!$B:$B,"BrokerToCy",'2013Figures'!$G:$G,"P1",'2013Figures'!$E:$E,$B$1)</f>
        <v>0</v>
      </c>
      <c r="G84" s="9">
        <f>SUMIFS('2013Figures'!$J:$J,'2013Figures'!$C:$C,$A84,'2013Figures'!$H:$H,$B84,'2013Figures'!$I:$I,$C84,'2013Figures'!$B:$B,"CyToBroker",'2013Figures'!$G:$G,"E1",'2013Figures'!$E:$E,$B$1)</f>
        <v>0</v>
      </c>
      <c r="H84" s="9">
        <f>SUMIFS('2013Figures'!$J:$J,'2013Figures'!$C:$C,$A84,'2013Figures'!$H:$H,$B84,'2013Figures'!$I:$I,$C84,'2013Figures'!$B:$B,"CyToBroker",'2013Figures'!$G:$G,"P1",'2013Figures'!$E:$E,$B$1)</f>
        <v>0</v>
      </c>
      <c r="L84" s="42">
        <f>SUMIFS('2012Figures'!$J:$J,'2012Figures'!$C:$C,$A84,'2012Figures'!$H:$H,$B84,'2012Figures'!$I:$I,$C84,'2012Figures'!$E:$E,$B$1)</f>
        <v>0</v>
      </c>
      <c r="M84" s="52">
        <f>SUMIFS('2012Figures'!$J:$J,'2012Figures'!$C:$C,$A84,'2012Figures'!$H:$H,$B84,'2012Figures'!$I:$I,$C84,'2012Figures'!$B:$B,"BrokerToCy",'2012Figures'!$G:$G,"E1",'2012Figures'!$E:$E,$B$1)</f>
        <v>0</v>
      </c>
      <c r="N84" s="52">
        <f>SUMIFS('2012Figures'!$J:$J,'2012Figures'!$C:$C,$A84,'2012Figures'!$H:$H,$B84,'2012Figures'!$I:$I,$C84,'2012Figures'!$B:$B,"BrokerToCy",'2012Figures'!$G:$G,"P1",'2012Figures'!$E:$E,$B$1)</f>
        <v>0</v>
      </c>
      <c r="O84" s="52">
        <f>SUMIFS('2012Figures'!$J:$J,'2012Figures'!$C:$C,$A84,'2012Figures'!$H:$H,$B84,'2012Figures'!$I:$I,$C84,'2012Figures'!$B:$B,"CyToBroker",'2012Figures'!$G:$G,"E1",'2012Figures'!$E:$E,$B$1)</f>
        <v>0</v>
      </c>
      <c r="P84" s="52">
        <f>SUMIFS('2012Figures'!$J:$J,'2012Figures'!$C:$C,$A84,'2012Figures'!$H:$H,$B84,'2012Figures'!$I:$I,$C84,'2012Figures'!$B:$B,"CyToBroker",'2012Figures'!$G:$G,"P1",'2012Figures'!$E:$E,$B$1)</f>
        <v>0</v>
      </c>
      <c r="R84" s="46" t="str">
        <f t="shared" si="15"/>
        <v/>
      </c>
      <c r="S84" s="46" t="str">
        <f t="shared" si="15"/>
        <v/>
      </c>
      <c r="T84" s="46" t="str">
        <f t="shared" si="15"/>
        <v/>
      </c>
      <c r="U84" s="46" t="str">
        <f t="shared" si="15"/>
        <v/>
      </c>
      <c r="V84" s="46" t="str">
        <f t="shared" si="15"/>
        <v/>
      </c>
    </row>
    <row r="85" spans="1:22" x14ac:dyDescent="0.2">
      <c r="A85" s="1">
        <v>104</v>
      </c>
      <c r="B85" s="1" t="s">
        <v>94</v>
      </c>
      <c r="C85" s="8">
        <v>10</v>
      </c>
      <c r="D85" s="29">
        <f>SUMIFS('2013Figures'!$J:$J,'2013Figures'!$C:$C,$A85,'2013Figures'!$H:$H,$B85,'2013Figures'!$I:$I,$C85,'2013Figures'!$E:$E,$B$1)</f>
        <v>0</v>
      </c>
      <c r="E85" s="9">
        <f>SUMIFS('2013Figures'!$J:$J,'2013Figures'!$C:$C,$A85,'2013Figures'!$H:$H,$B85,'2013Figures'!$I:$I,$C85,'2013Figures'!$B:$B,"BrokerToCy",'2013Figures'!$G:$G,"E1",'2013Figures'!$E:$E,$B$1)</f>
        <v>0</v>
      </c>
      <c r="F85" s="9">
        <f>SUMIFS('2013Figures'!$J:$J,'2013Figures'!$C:$C,$A85,'2013Figures'!$H:$H,$B85,'2013Figures'!$I:$I,$C85,'2013Figures'!$B:$B,"BrokerToCy",'2013Figures'!$G:$G,"P1",'2013Figures'!$E:$E,$B$1)</f>
        <v>0</v>
      </c>
      <c r="G85" s="9">
        <f>SUMIFS('2013Figures'!$J:$J,'2013Figures'!$C:$C,$A85,'2013Figures'!$H:$H,$B85,'2013Figures'!$I:$I,$C85,'2013Figures'!$B:$B,"CyToBroker",'2013Figures'!$G:$G,"E1",'2013Figures'!$E:$E,$B$1)</f>
        <v>0</v>
      </c>
      <c r="H85" s="9">
        <f>SUMIFS('2013Figures'!$J:$J,'2013Figures'!$C:$C,$A85,'2013Figures'!$H:$H,$B85,'2013Figures'!$I:$I,$C85,'2013Figures'!$B:$B,"CyToBroker",'2013Figures'!$G:$G,"P1",'2013Figures'!$E:$E,$B$1)</f>
        <v>0</v>
      </c>
      <c r="J85" s="8">
        <v>201501</v>
      </c>
      <c r="L85" s="42">
        <f>SUMIFS('2012Figures'!$J:$J,'2012Figures'!$C:$C,$A85,'2012Figures'!$H:$H,$B85,'2012Figures'!$I:$I,$C85,'2012Figures'!$E:$E,$B$1)</f>
        <v>0</v>
      </c>
      <c r="M85" s="52">
        <f>SUMIFS('2012Figures'!$J:$J,'2012Figures'!$C:$C,$A85,'2012Figures'!$H:$H,$B85,'2012Figures'!$I:$I,$C85,'2012Figures'!$B:$B,"BrokerToCy",'2012Figures'!$G:$G,"E1",'2012Figures'!$E:$E,$B$1)</f>
        <v>0</v>
      </c>
      <c r="N85" s="52">
        <f>SUMIFS('2012Figures'!$J:$J,'2012Figures'!$C:$C,$A85,'2012Figures'!$H:$H,$B85,'2012Figures'!$I:$I,$C85,'2012Figures'!$B:$B,"BrokerToCy",'2012Figures'!$G:$G,"P1",'2012Figures'!$E:$E,$B$1)</f>
        <v>0</v>
      </c>
      <c r="O85" s="52">
        <f>SUMIFS('2012Figures'!$J:$J,'2012Figures'!$C:$C,$A85,'2012Figures'!$H:$H,$B85,'2012Figures'!$I:$I,$C85,'2012Figures'!$B:$B,"CyToBroker",'2012Figures'!$G:$G,"E1",'2012Figures'!$E:$E,$B$1)</f>
        <v>0</v>
      </c>
      <c r="P85" s="52">
        <f>SUMIFS('2012Figures'!$J:$J,'2012Figures'!$C:$C,$A85,'2012Figures'!$H:$H,$B85,'2012Figures'!$I:$I,$C85,'2012Figures'!$B:$B,"CyToBroker",'2012Figures'!$G:$G,"P1",'2012Figures'!$E:$E,$B$1)</f>
        <v>0</v>
      </c>
      <c r="R85" s="46" t="str">
        <f t="shared" si="15"/>
        <v/>
      </c>
      <c r="S85" s="46" t="str">
        <f t="shared" si="15"/>
        <v/>
      </c>
      <c r="T85" s="46" t="str">
        <f t="shared" si="15"/>
        <v/>
      </c>
      <c r="U85" s="46" t="str">
        <f t="shared" si="15"/>
        <v/>
      </c>
      <c r="V85" s="46" t="str">
        <f t="shared" si="15"/>
        <v/>
      </c>
    </row>
    <row r="86" spans="1:22" x14ac:dyDescent="0.2">
      <c r="A86" s="1">
        <v>104</v>
      </c>
      <c r="B86" s="1" t="s">
        <v>94</v>
      </c>
      <c r="C86" s="8">
        <v>9</v>
      </c>
      <c r="D86" s="29">
        <f>SUMIFS('2013Figures'!$J:$J,'2013Figures'!$C:$C,$A86,'2013Figures'!$H:$H,$B86,'2013Figures'!$I:$I,$C86,'2013Figures'!$E:$E,$B$1)</f>
        <v>0</v>
      </c>
      <c r="E86" s="9">
        <f>SUMIFS('2013Figures'!$J:$J,'2013Figures'!$C:$C,$A86,'2013Figures'!$H:$H,$B86,'2013Figures'!$I:$I,$C86,'2013Figures'!$B:$B,"BrokerToCy",'2013Figures'!$G:$G,"E1",'2013Figures'!$E:$E,$B$1)</f>
        <v>0</v>
      </c>
      <c r="F86" s="9">
        <f>SUMIFS('2013Figures'!$J:$J,'2013Figures'!$C:$C,$A86,'2013Figures'!$H:$H,$B86,'2013Figures'!$I:$I,$C86,'2013Figures'!$B:$B,"BrokerToCy",'2013Figures'!$G:$G,"P1",'2013Figures'!$E:$E,$B$1)</f>
        <v>0</v>
      </c>
      <c r="G86" s="9">
        <f>SUMIFS('2013Figures'!$J:$J,'2013Figures'!$C:$C,$A86,'2013Figures'!$H:$H,$B86,'2013Figures'!$I:$I,$C86,'2013Figures'!$B:$B,"CyToBroker",'2013Figures'!$G:$G,"E1",'2013Figures'!$E:$E,$B$1)</f>
        <v>0</v>
      </c>
      <c r="H86" s="9">
        <f>SUMIFS('2013Figures'!$J:$J,'2013Figures'!$C:$C,$A86,'2013Figures'!$H:$H,$B86,'2013Figures'!$I:$I,$C86,'2013Figures'!$B:$B,"CyToBroker",'2013Figures'!$G:$G,"P1",'2013Figures'!$E:$E,$B$1)</f>
        <v>0</v>
      </c>
      <c r="J86" s="8">
        <v>201401</v>
      </c>
      <c r="L86" s="42">
        <f>SUMIFS('2012Figures'!$J:$J,'2012Figures'!$C:$C,$A86,'2012Figures'!$H:$H,$B86,'2012Figures'!$I:$I,$C86,'2012Figures'!$E:$E,$B$1)</f>
        <v>0</v>
      </c>
      <c r="M86" s="52">
        <f>SUMIFS('2012Figures'!$J:$J,'2012Figures'!$C:$C,$A86,'2012Figures'!$H:$H,$B86,'2012Figures'!$I:$I,$C86,'2012Figures'!$B:$B,"BrokerToCy",'2012Figures'!$G:$G,"E1",'2012Figures'!$E:$E,$B$1)</f>
        <v>0</v>
      </c>
      <c r="N86" s="52">
        <f>SUMIFS('2012Figures'!$J:$J,'2012Figures'!$C:$C,$A86,'2012Figures'!$H:$H,$B86,'2012Figures'!$I:$I,$C86,'2012Figures'!$B:$B,"BrokerToCy",'2012Figures'!$G:$G,"P1",'2012Figures'!$E:$E,$B$1)</f>
        <v>0</v>
      </c>
      <c r="O86" s="52">
        <f>SUMIFS('2012Figures'!$J:$J,'2012Figures'!$C:$C,$A86,'2012Figures'!$H:$H,$B86,'2012Figures'!$I:$I,$C86,'2012Figures'!$B:$B,"CyToBroker",'2012Figures'!$G:$G,"E1",'2012Figures'!$E:$E,$B$1)</f>
        <v>0</v>
      </c>
      <c r="P86" s="52">
        <f>SUMIFS('2012Figures'!$J:$J,'2012Figures'!$C:$C,$A86,'2012Figures'!$H:$H,$B86,'2012Figures'!$I:$I,$C86,'2012Figures'!$B:$B,"CyToBroker",'2012Figures'!$G:$G,"P1",'2012Figures'!$E:$E,$B$1)</f>
        <v>0</v>
      </c>
      <c r="R86" s="46" t="str">
        <f t="shared" si="15"/>
        <v/>
      </c>
      <c r="S86" s="46" t="str">
        <f t="shared" si="15"/>
        <v/>
      </c>
      <c r="T86" s="46" t="str">
        <f t="shared" si="15"/>
        <v/>
      </c>
      <c r="U86" s="46" t="str">
        <f t="shared" si="15"/>
        <v/>
      </c>
      <c r="V86" s="46" t="str">
        <f t="shared" si="15"/>
        <v/>
      </c>
    </row>
    <row r="87" spans="1:22" x14ac:dyDescent="0.2">
      <c r="A87" s="1">
        <v>104</v>
      </c>
      <c r="B87" s="1" t="s">
        <v>94</v>
      </c>
      <c r="C87" s="8">
        <v>8</v>
      </c>
      <c r="D87" s="29">
        <f>SUMIFS('2013Figures'!$J:$J,'2013Figures'!$C:$C,$A87,'2013Figures'!$H:$H,$B87,'2013Figures'!$I:$I,$C87,'2013Figures'!$E:$E,$B$1)</f>
        <v>0</v>
      </c>
      <c r="E87" s="9">
        <f>SUMIFS('2013Figures'!$J:$J,'2013Figures'!$C:$C,$A87,'2013Figures'!$H:$H,$B87,'2013Figures'!$I:$I,$C87,'2013Figures'!$B:$B,"BrokerToCy",'2013Figures'!$G:$G,"E1",'2013Figures'!$E:$E,$B$1)</f>
        <v>0</v>
      </c>
      <c r="F87" s="9">
        <f>SUMIFS('2013Figures'!$J:$J,'2013Figures'!$C:$C,$A87,'2013Figures'!$H:$H,$B87,'2013Figures'!$I:$I,$C87,'2013Figures'!$B:$B,"BrokerToCy",'2013Figures'!$G:$G,"P1",'2013Figures'!$E:$E,$B$1)</f>
        <v>0</v>
      </c>
      <c r="G87" s="9">
        <f>SUMIFS('2013Figures'!$J:$J,'2013Figures'!$C:$C,$A87,'2013Figures'!$H:$H,$B87,'2013Figures'!$I:$I,$C87,'2013Figures'!$B:$B,"CyToBroker",'2013Figures'!$G:$G,"E1",'2013Figures'!$E:$E,$B$1)</f>
        <v>0</v>
      </c>
      <c r="H87" s="9">
        <f>SUMIFS('2013Figures'!$J:$J,'2013Figures'!$C:$C,$A87,'2013Figures'!$H:$H,$B87,'2013Figures'!$I:$I,$C87,'2013Figures'!$B:$B,"CyToBroker",'2013Figures'!$G:$G,"P1",'2013Figures'!$E:$E,$B$1)</f>
        <v>0</v>
      </c>
      <c r="I87" s="30"/>
      <c r="J87" s="31">
        <v>201301</v>
      </c>
      <c r="K87" s="30"/>
      <c r="L87" s="42">
        <f>SUMIFS('2012Figures'!$J:$J,'2012Figures'!$C:$C,$A87,'2012Figures'!$H:$H,$B87,'2012Figures'!$I:$I,$C87,'2012Figures'!$E:$E,$B$1)</f>
        <v>0</v>
      </c>
      <c r="M87" s="52">
        <f>SUMIFS('2012Figures'!$J:$J,'2012Figures'!$C:$C,$A87,'2012Figures'!$H:$H,$B87,'2012Figures'!$I:$I,$C87,'2012Figures'!$B:$B,"BrokerToCy",'2012Figures'!$G:$G,"E1",'2012Figures'!$E:$E,$B$1)</f>
        <v>0</v>
      </c>
      <c r="N87" s="52">
        <f>SUMIFS('2012Figures'!$J:$J,'2012Figures'!$C:$C,$A87,'2012Figures'!$H:$H,$B87,'2012Figures'!$I:$I,$C87,'2012Figures'!$B:$B,"BrokerToCy",'2012Figures'!$G:$G,"P1",'2012Figures'!$E:$E,$B$1)</f>
        <v>0</v>
      </c>
      <c r="O87" s="52">
        <f>SUMIFS('2012Figures'!$J:$J,'2012Figures'!$C:$C,$A87,'2012Figures'!$H:$H,$B87,'2012Figures'!$I:$I,$C87,'2012Figures'!$B:$B,"CyToBroker",'2012Figures'!$G:$G,"E1",'2012Figures'!$E:$E,$B$1)</f>
        <v>0</v>
      </c>
      <c r="P87" s="52">
        <f>SUMIFS('2012Figures'!$J:$J,'2012Figures'!$C:$C,$A87,'2012Figures'!$H:$H,$B87,'2012Figures'!$I:$I,$C87,'2012Figures'!$B:$B,"CyToBroker",'2012Figures'!$G:$G,"P1",'2012Figures'!$E:$E,$B$1)</f>
        <v>0</v>
      </c>
      <c r="Q87" s="30"/>
      <c r="R87" s="46" t="str">
        <f t="shared" si="15"/>
        <v/>
      </c>
      <c r="S87" s="46" t="str">
        <f t="shared" si="15"/>
        <v/>
      </c>
      <c r="T87" s="46" t="str">
        <f t="shared" si="15"/>
        <v/>
      </c>
      <c r="U87" s="46" t="str">
        <f t="shared" si="15"/>
        <v/>
      </c>
      <c r="V87" s="46" t="str">
        <f t="shared" si="15"/>
        <v/>
      </c>
    </row>
    <row r="88" spans="1:22" x14ac:dyDescent="0.2">
      <c r="A88" s="1">
        <v>104</v>
      </c>
      <c r="B88" s="1" t="s">
        <v>94</v>
      </c>
      <c r="C88" s="8">
        <v>7</v>
      </c>
      <c r="D88" s="29">
        <f>SUMIFS('2013Figures'!$J:$J,'2013Figures'!$C:$C,$A88,'2013Figures'!$H:$H,$B88,'2013Figures'!$I:$I,$C88,'2013Figures'!$E:$E,$B$1)</f>
        <v>0</v>
      </c>
      <c r="E88" s="9">
        <f>SUMIFS('2013Figures'!$J:$J,'2013Figures'!$C:$C,$A88,'2013Figures'!$H:$H,$B88,'2013Figures'!$I:$I,$C88,'2013Figures'!$B:$B,"BrokerToCy",'2013Figures'!$G:$G,"E1",'2013Figures'!$E:$E,$B$1)</f>
        <v>0</v>
      </c>
      <c r="F88" s="9">
        <f>SUMIFS('2013Figures'!$J:$J,'2013Figures'!$C:$C,$A88,'2013Figures'!$H:$H,$B88,'2013Figures'!$I:$I,$C88,'2013Figures'!$B:$B,"BrokerToCy",'2013Figures'!$G:$G,"P1",'2013Figures'!$E:$E,$B$1)</f>
        <v>0</v>
      </c>
      <c r="G88" s="9">
        <f>SUMIFS('2013Figures'!$J:$J,'2013Figures'!$C:$C,$A88,'2013Figures'!$H:$H,$B88,'2013Figures'!$I:$I,$C88,'2013Figures'!$B:$B,"CyToBroker",'2013Figures'!$G:$G,"E1",'2013Figures'!$E:$E,$B$1)</f>
        <v>0</v>
      </c>
      <c r="H88" s="9">
        <f>SUMIFS('2013Figures'!$J:$J,'2013Figures'!$C:$C,$A88,'2013Figures'!$H:$H,$B88,'2013Figures'!$I:$I,$C88,'2013Figures'!$B:$B,"CyToBroker",'2013Figures'!$G:$G,"P1",'2013Figures'!$E:$E,$B$1)</f>
        <v>0</v>
      </c>
      <c r="J88" s="8">
        <v>201201</v>
      </c>
      <c r="L88" s="42">
        <f>SUMIFS('2012Figures'!$J:$J,'2012Figures'!$C:$C,$A88,'2012Figures'!$H:$H,$B88,'2012Figures'!$I:$I,$C88,'2012Figures'!$E:$E,$B$1)</f>
        <v>0</v>
      </c>
      <c r="M88" s="52">
        <f>SUMIFS('2012Figures'!$J:$J,'2012Figures'!$C:$C,$A88,'2012Figures'!$H:$H,$B88,'2012Figures'!$I:$I,$C88,'2012Figures'!$B:$B,"BrokerToCy",'2012Figures'!$G:$G,"E1",'2012Figures'!$E:$E,$B$1)</f>
        <v>0</v>
      </c>
      <c r="N88" s="52">
        <f>SUMIFS('2012Figures'!$J:$J,'2012Figures'!$C:$C,$A88,'2012Figures'!$H:$H,$B88,'2012Figures'!$I:$I,$C88,'2012Figures'!$B:$B,"BrokerToCy",'2012Figures'!$G:$G,"P1",'2012Figures'!$E:$E,$B$1)</f>
        <v>0</v>
      </c>
      <c r="O88" s="52">
        <f>SUMIFS('2012Figures'!$J:$J,'2012Figures'!$C:$C,$A88,'2012Figures'!$H:$H,$B88,'2012Figures'!$I:$I,$C88,'2012Figures'!$B:$B,"CyToBroker",'2012Figures'!$G:$G,"E1",'2012Figures'!$E:$E,$B$1)</f>
        <v>0</v>
      </c>
      <c r="P88" s="52">
        <f>SUMIFS('2012Figures'!$J:$J,'2012Figures'!$C:$C,$A88,'2012Figures'!$H:$H,$B88,'2012Figures'!$I:$I,$C88,'2012Figures'!$B:$B,"CyToBroker",'2012Figures'!$G:$G,"P1",'2012Figures'!$E:$E,$B$1)</f>
        <v>0</v>
      </c>
      <c r="R88" s="46" t="str">
        <f t="shared" si="15"/>
        <v/>
      </c>
      <c r="S88" s="46" t="str">
        <f t="shared" si="15"/>
        <v/>
      </c>
      <c r="T88" s="46" t="str">
        <f t="shared" si="15"/>
        <v/>
      </c>
      <c r="U88" s="46" t="str">
        <f t="shared" si="15"/>
        <v/>
      </c>
      <c r="V88" s="46" t="str">
        <f t="shared" si="15"/>
        <v/>
      </c>
    </row>
    <row r="89" spans="1:22" x14ac:dyDescent="0.2">
      <c r="A89" s="1">
        <v>104</v>
      </c>
      <c r="B89" s="1" t="s">
        <v>94</v>
      </c>
      <c r="C89" s="8">
        <v>6</v>
      </c>
      <c r="D89" s="29">
        <f>SUMIFS('2013Figures'!$J:$J,'2013Figures'!$C:$C,$A89,'2013Figures'!$H:$H,$B89,'2013Figures'!$I:$I,$C89,'2013Figures'!$E:$E,$B$1)</f>
        <v>0</v>
      </c>
      <c r="E89" s="9">
        <f>SUMIFS('2013Figures'!$J:$J,'2013Figures'!$C:$C,$A89,'2013Figures'!$H:$H,$B89,'2013Figures'!$I:$I,$C89,'2013Figures'!$B:$B,"BrokerToCy",'2013Figures'!$G:$G,"E1",'2013Figures'!$E:$E,$B$1)</f>
        <v>0</v>
      </c>
      <c r="F89" s="9">
        <f>SUMIFS('2013Figures'!$J:$J,'2013Figures'!$C:$C,$A89,'2013Figures'!$H:$H,$B89,'2013Figures'!$I:$I,$C89,'2013Figures'!$B:$B,"BrokerToCy",'2013Figures'!$G:$G,"P1",'2013Figures'!$E:$E,$B$1)</f>
        <v>0</v>
      </c>
      <c r="G89" s="9">
        <f>SUMIFS('2013Figures'!$J:$J,'2013Figures'!$C:$C,$A89,'2013Figures'!$H:$H,$B89,'2013Figures'!$I:$I,$C89,'2013Figures'!$B:$B,"CyToBroker",'2013Figures'!$G:$G,"E1",'2013Figures'!$E:$E,$B$1)</f>
        <v>0</v>
      </c>
      <c r="H89" s="9">
        <f>SUMIFS('2013Figures'!$J:$J,'2013Figures'!$C:$C,$A89,'2013Figures'!$H:$H,$B89,'2013Figures'!$I:$I,$C89,'2013Figures'!$B:$B,"CyToBroker",'2013Figures'!$G:$G,"P1",'2013Figures'!$E:$E,$B$1)</f>
        <v>0</v>
      </c>
      <c r="J89" s="8">
        <v>201101</v>
      </c>
      <c r="L89" s="42">
        <f>SUMIFS('2012Figures'!$J:$J,'2012Figures'!$C:$C,$A89,'2012Figures'!$H:$H,$B89,'2012Figures'!$I:$I,$C89,'2012Figures'!$E:$E,$B$1)</f>
        <v>0</v>
      </c>
      <c r="M89" s="52">
        <f>SUMIFS('2012Figures'!$J:$J,'2012Figures'!$C:$C,$A89,'2012Figures'!$H:$H,$B89,'2012Figures'!$I:$I,$C89,'2012Figures'!$B:$B,"BrokerToCy",'2012Figures'!$G:$G,"E1",'2012Figures'!$E:$E,$B$1)</f>
        <v>0</v>
      </c>
      <c r="N89" s="52">
        <f>SUMIFS('2012Figures'!$J:$J,'2012Figures'!$C:$C,$A89,'2012Figures'!$H:$H,$B89,'2012Figures'!$I:$I,$C89,'2012Figures'!$B:$B,"BrokerToCy",'2012Figures'!$G:$G,"P1",'2012Figures'!$E:$E,$B$1)</f>
        <v>0</v>
      </c>
      <c r="O89" s="52">
        <f>SUMIFS('2012Figures'!$J:$J,'2012Figures'!$C:$C,$A89,'2012Figures'!$H:$H,$B89,'2012Figures'!$I:$I,$C89,'2012Figures'!$B:$B,"CyToBroker",'2012Figures'!$G:$G,"E1",'2012Figures'!$E:$E,$B$1)</f>
        <v>0</v>
      </c>
      <c r="P89" s="52">
        <f>SUMIFS('2012Figures'!$J:$J,'2012Figures'!$C:$C,$A89,'2012Figures'!$H:$H,$B89,'2012Figures'!$I:$I,$C89,'2012Figures'!$B:$B,"CyToBroker",'2012Figures'!$G:$G,"P1",'2012Figures'!$E:$E,$B$1)</f>
        <v>0</v>
      </c>
      <c r="R89" s="46" t="str">
        <f t="shared" si="15"/>
        <v/>
      </c>
      <c r="S89" s="46" t="str">
        <f t="shared" si="15"/>
        <v/>
      </c>
      <c r="T89" s="46" t="str">
        <f t="shared" si="15"/>
        <v/>
      </c>
      <c r="U89" s="46" t="str">
        <f t="shared" si="15"/>
        <v/>
      </c>
      <c r="V89" s="46" t="str">
        <f t="shared" si="15"/>
        <v/>
      </c>
    </row>
    <row r="90" spans="1:22" x14ac:dyDescent="0.2">
      <c r="A90" s="1">
        <v>104</v>
      </c>
      <c r="B90" s="1" t="s">
        <v>94</v>
      </c>
      <c r="C90" s="8">
        <v>5</v>
      </c>
      <c r="D90" s="29">
        <f>SUMIFS('2013Figures'!$J:$J,'2013Figures'!$C:$C,$A90,'2013Figures'!$H:$H,$B90,'2013Figures'!$I:$I,$C90,'2013Figures'!$E:$E,$B$1)</f>
        <v>0</v>
      </c>
      <c r="E90" s="9">
        <f>SUMIFS('2013Figures'!$J:$J,'2013Figures'!$C:$C,$A90,'2013Figures'!$H:$H,$B90,'2013Figures'!$I:$I,$C90,'2013Figures'!$B:$B,"BrokerToCy",'2013Figures'!$G:$G,"E1",'2013Figures'!$E:$E,$B$1)</f>
        <v>0</v>
      </c>
      <c r="F90" s="9">
        <f>SUMIFS('2013Figures'!$J:$J,'2013Figures'!$C:$C,$A90,'2013Figures'!$H:$H,$B90,'2013Figures'!$I:$I,$C90,'2013Figures'!$B:$B,"BrokerToCy",'2013Figures'!$G:$G,"P1",'2013Figures'!$E:$E,$B$1)</f>
        <v>0</v>
      </c>
      <c r="G90" s="9">
        <f>SUMIFS('2013Figures'!$J:$J,'2013Figures'!$C:$C,$A90,'2013Figures'!$H:$H,$B90,'2013Figures'!$I:$I,$C90,'2013Figures'!$B:$B,"CyToBroker",'2013Figures'!$G:$G,"E1",'2013Figures'!$E:$E,$B$1)</f>
        <v>0</v>
      </c>
      <c r="H90" s="9">
        <f>SUMIFS('2013Figures'!$J:$J,'2013Figures'!$C:$C,$A90,'2013Figures'!$H:$H,$B90,'2013Figures'!$I:$I,$C90,'2013Figures'!$B:$B,"CyToBroker",'2013Figures'!$G:$G,"P1",'2013Figures'!$E:$E,$B$1)</f>
        <v>0</v>
      </c>
      <c r="J90" s="8">
        <v>201001</v>
      </c>
      <c r="L90" s="42">
        <f>SUMIFS('2012Figures'!$J:$J,'2012Figures'!$C:$C,$A90,'2012Figures'!$H:$H,$B90,'2012Figures'!$I:$I,$C90,'2012Figures'!$E:$E,$B$1)</f>
        <v>0</v>
      </c>
      <c r="M90" s="52">
        <f>SUMIFS('2012Figures'!$J:$J,'2012Figures'!$C:$C,$A90,'2012Figures'!$H:$H,$B90,'2012Figures'!$I:$I,$C90,'2012Figures'!$B:$B,"BrokerToCy",'2012Figures'!$G:$G,"E1",'2012Figures'!$E:$E,$B$1)</f>
        <v>0</v>
      </c>
      <c r="N90" s="52">
        <f>SUMIFS('2012Figures'!$J:$J,'2012Figures'!$C:$C,$A90,'2012Figures'!$H:$H,$B90,'2012Figures'!$I:$I,$C90,'2012Figures'!$B:$B,"BrokerToCy",'2012Figures'!$G:$G,"P1",'2012Figures'!$E:$E,$B$1)</f>
        <v>0</v>
      </c>
      <c r="O90" s="52">
        <f>SUMIFS('2012Figures'!$J:$J,'2012Figures'!$C:$C,$A90,'2012Figures'!$H:$H,$B90,'2012Figures'!$I:$I,$C90,'2012Figures'!$B:$B,"CyToBroker",'2012Figures'!$G:$G,"E1",'2012Figures'!$E:$E,$B$1)</f>
        <v>0</v>
      </c>
      <c r="P90" s="52">
        <f>SUMIFS('2012Figures'!$J:$J,'2012Figures'!$C:$C,$A90,'2012Figures'!$H:$H,$B90,'2012Figures'!$I:$I,$C90,'2012Figures'!$B:$B,"CyToBroker",'2012Figures'!$G:$G,"P1",'2012Figures'!$E:$E,$B$1)</f>
        <v>0</v>
      </c>
      <c r="R90" s="46" t="str">
        <f t="shared" si="15"/>
        <v/>
      </c>
      <c r="S90" s="46" t="str">
        <f t="shared" si="15"/>
        <v/>
      </c>
      <c r="T90" s="46" t="str">
        <f t="shared" si="15"/>
        <v/>
      </c>
      <c r="U90" s="46" t="str">
        <f t="shared" si="15"/>
        <v/>
      </c>
      <c r="V90" s="46" t="str">
        <f t="shared" si="15"/>
        <v/>
      </c>
    </row>
    <row r="91" spans="1:22" x14ac:dyDescent="0.2">
      <c r="A91" s="1">
        <v>104</v>
      </c>
      <c r="B91" s="1" t="s">
        <v>94</v>
      </c>
      <c r="C91" s="8">
        <v>4</v>
      </c>
      <c r="D91" s="29">
        <f>SUMIFS('2013Figures'!$J:$J,'2013Figures'!$C:$C,$A91,'2013Figures'!$H:$H,$B91,'2013Figures'!$I:$I,$C91,'2013Figures'!$E:$E,$B$1)</f>
        <v>0</v>
      </c>
      <c r="E91" s="9">
        <f>SUMIFS('2013Figures'!$J:$J,'2013Figures'!$C:$C,$A91,'2013Figures'!$H:$H,$B91,'2013Figures'!$I:$I,$C91,'2013Figures'!$B:$B,"BrokerToCy",'2013Figures'!$G:$G,"E1",'2013Figures'!$E:$E,$B$1)</f>
        <v>0</v>
      </c>
      <c r="F91" s="9">
        <f>SUMIFS('2013Figures'!$J:$J,'2013Figures'!$C:$C,$A91,'2013Figures'!$H:$H,$B91,'2013Figures'!$I:$I,$C91,'2013Figures'!$B:$B,"BrokerToCy",'2013Figures'!$G:$G,"P1",'2013Figures'!$E:$E,$B$1)</f>
        <v>0</v>
      </c>
      <c r="G91" s="9">
        <f>SUMIFS('2013Figures'!$J:$J,'2013Figures'!$C:$C,$A91,'2013Figures'!$H:$H,$B91,'2013Figures'!$I:$I,$C91,'2013Figures'!$B:$B,"CyToBroker",'2013Figures'!$G:$G,"E1",'2013Figures'!$E:$E,$B$1)</f>
        <v>0</v>
      </c>
      <c r="H91" s="9">
        <f>SUMIFS('2013Figures'!$J:$J,'2013Figures'!$C:$C,$A91,'2013Figures'!$H:$H,$B91,'2013Figures'!$I:$I,$C91,'2013Figures'!$B:$B,"CyToBroker",'2013Figures'!$G:$G,"P1",'2013Figures'!$E:$E,$B$1)</f>
        <v>0</v>
      </c>
      <c r="J91" s="8">
        <v>200901</v>
      </c>
      <c r="L91" s="42">
        <f>SUMIFS('2012Figures'!$J:$J,'2012Figures'!$C:$C,$A91,'2012Figures'!$H:$H,$B91,'2012Figures'!$I:$I,$C91,'2012Figures'!$E:$E,$B$1)</f>
        <v>0</v>
      </c>
      <c r="M91" s="52">
        <f>SUMIFS('2012Figures'!$J:$J,'2012Figures'!$C:$C,$A91,'2012Figures'!$H:$H,$B91,'2012Figures'!$I:$I,$C91,'2012Figures'!$B:$B,"BrokerToCy",'2012Figures'!$G:$G,"E1",'2012Figures'!$E:$E,$B$1)</f>
        <v>0</v>
      </c>
      <c r="N91" s="52">
        <f>SUMIFS('2012Figures'!$J:$J,'2012Figures'!$C:$C,$A91,'2012Figures'!$H:$H,$B91,'2012Figures'!$I:$I,$C91,'2012Figures'!$B:$B,"BrokerToCy",'2012Figures'!$G:$G,"P1",'2012Figures'!$E:$E,$B$1)</f>
        <v>0</v>
      </c>
      <c r="O91" s="52">
        <f>SUMIFS('2012Figures'!$J:$J,'2012Figures'!$C:$C,$A91,'2012Figures'!$H:$H,$B91,'2012Figures'!$I:$I,$C91,'2012Figures'!$B:$B,"CyToBroker",'2012Figures'!$G:$G,"E1",'2012Figures'!$E:$E,$B$1)</f>
        <v>0</v>
      </c>
      <c r="P91" s="52">
        <f>SUMIFS('2012Figures'!$J:$J,'2012Figures'!$C:$C,$A91,'2012Figures'!$H:$H,$B91,'2012Figures'!$I:$I,$C91,'2012Figures'!$B:$B,"CyToBroker",'2012Figures'!$G:$G,"P1",'2012Figures'!$E:$E,$B$1)</f>
        <v>0</v>
      </c>
      <c r="R91" s="46" t="str">
        <f t="shared" si="15"/>
        <v/>
      </c>
      <c r="S91" s="46" t="str">
        <f t="shared" si="15"/>
        <v/>
      </c>
      <c r="T91" s="46" t="str">
        <f t="shared" si="15"/>
        <v/>
      </c>
      <c r="U91" s="46" t="str">
        <f t="shared" si="15"/>
        <v/>
      </c>
      <c r="V91" s="46" t="str">
        <f t="shared" si="15"/>
        <v/>
      </c>
    </row>
    <row r="92" spans="1:22" x14ac:dyDescent="0.2">
      <c r="A92" s="1">
        <v>104</v>
      </c>
      <c r="B92" s="1" t="s">
        <v>94</v>
      </c>
      <c r="C92" s="8">
        <v>3</v>
      </c>
      <c r="D92" s="29">
        <f>SUMIFS('2013Figures'!$J:$J,'2013Figures'!$C:$C,$A92,'2013Figures'!$H:$H,$B92,'2013Figures'!$I:$I,$C92,'2013Figures'!$E:$E,$B$1)</f>
        <v>0</v>
      </c>
      <c r="E92" s="9">
        <f>SUMIFS('2013Figures'!$J:$J,'2013Figures'!$C:$C,$A92,'2013Figures'!$H:$H,$B92,'2013Figures'!$I:$I,$C92,'2013Figures'!$B:$B,"BrokerToCy",'2013Figures'!$G:$G,"E1",'2013Figures'!$E:$E,$B$1)</f>
        <v>0</v>
      </c>
      <c r="F92" s="9">
        <f>SUMIFS('2013Figures'!$J:$J,'2013Figures'!$C:$C,$A92,'2013Figures'!$H:$H,$B92,'2013Figures'!$I:$I,$C92,'2013Figures'!$B:$B,"BrokerToCy",'2013Figures'!$G:$G,"P1",'2013Figures'!$E:$E,$B$1)</f>
        <v>0</v>
      </c>
      <c r="G92" s="9">
        <f>SUMIFS('2013Figures'!$J:$J,'2013Figures'!$C:$C,$A92,'2013Figures'!$H:$H,$B92,'2013Figures'!$I:$I,$C92,'2013Figures'!$B:$B,"CyToBroker",'2013Figures'!$G:$G,"E1",'2013Figures'!$E:$E,$B$1)</f>
        <v>0</v>
      </c>
      <c r="H92" s="9">
        <f>SUMIFS('2013Figures'!$J:$J,'2013Figures'!$C:$C,$A92,'2013Figures'!$H:$H,$B92,'2013Figures'!$I:$I,$C92,'2013Figures'!$B:$B,"CyToBroker",'2013Figures'!$G:$G,"P1",'2013Figures'!$E:$E,$B$1)</f>
        <v>0</v>
      </c>
      <c r="J92" s="8">
        <v>200801</v>
      </c>
      <c r="L92" s="42">
        <f>SUMIFS('2012Figures'!$J:$J,'2012Figures'!$C:$C,$A92,'2012Figures'!$H:$H,$B92,'2012Figures'!$I:$I,$C92,'2012Figures'!$E:$E,$B$1)</f>
        <v>0</v>
      </c>
      <c r="M92" s="52">
        <f>SUMIFS('2012Figures'!$J:$J,'2012Figures'!$C:$C,$A92,'2012Figures'!$H:$H,$B92,'2012Figures'!$I:$I,$C92,'2012Figures'!$B:$B,"BrokerToCy",'2012Figures'!$G:$G,"E1",'2012Figures'!$E:$E,$B$1)</f>
        <v>0</v>
      </c>
      <c r="N92" s="52">
        <f>SUMIFS('2012Figures'!$J:$J,'2012Figures'!$C:$C,$A92,'2012Figures'!$H:$H,$B92,'2012Figures'!$I:$I,$C92,'2012Figures'!$B:$B,"BrokerToCy",'2012Figures'!$G:$G,"P1",'2012Figures'!$E:$E,$B$1)</f>
        <v>0</v>
      </c>
      <c r="O92" s="52">
        <f>SUMIFS('2012Figures'!$J:$J,'2012Figures'!$C:$C,$A92,'2012Figures'!$H:$H,$B92,'2012Figures'!$I:$I,$C92,'2012Figures'!$B:$B,"CyToBroker",'2012Figures'!$G:$G,"E1",'2012Figures'!$E:$E,$B$1)</f>
        <v>0</v>
      </c>
      <c r="P92" s="52">
        <f>SUMIFS('2012Figures'!$J:$J,'2012Figures'!$C:$C,$A92,'2012Figures'!$H:$H,$B92,'2012Figures'!$I:$I,$C92,'2012Figures'!$B:$B,"CyToBroker",'2012Figures'!$G:$G,"P1",'2012Figures'!$E:$E,$B$1)</f>
        <v>0</v>
      </c>
      <c r="R92" s="46" t="str">
        <f t="shared" si="15"/>
        <v/>
      </c>
      <c r="S92" s="46" t="str">
        <f t="shared" si="15"/>
        <v/>
      </c>
      <c r="T92" s="46" t="str">
        <f t="shared" si="15"/>
        <v/>
      </c>
      <c r="U92" s="46" t="str">
        <f t="shared" si="15"/>
        <v/>
      </c>
      <c r="V92" s="46" t="str">
        <f t="shared" si="15"/>
        <v/>
      </c>
    </row>
    <row r="93" spans="1:22" x14ac:dyDescent="0.2">
      <c r="A93" s="1">
        <v>104</v>
      </c>
      <c r="B93" s="1" t="s">
        <v>94</v>
      </c>
      <c r="C93" s="8">
        <v>2</v>
      </c>
      <c r="D93" s="29">
        <f>SUMIFS('2013Figures'!$J:$J,'2013Figures'!$C:$C,$A93,'2013Figures'!$H:$H,$B93,'2013Figures'!$I:$I,$C93,'2013Figures'!$E:$E,$B$1)</f>
        <v>0</v>
      </c>
      <c r="E93" s="9">
        <f>SUMIFS('2013Figures'!$J:$J,'2013Figures'!$C:$C,$A93,'2013Figures'!$H:$H,$B93,'2013Figures'!$I:$I,$C93,'2013Figures'!$B:$B,"BrokerToCy",'2013Figures'!$G:$G,"E1",'2013Figures'!$E:$E,$B$1)</f>
        <v>0</v>
      </c>
      <c r="F93" s="9">
        <f>SUMIFS('2013Figures'!$J:$J,'2013Figures'!$C:$C,$A93,'2013Figures'!$H:$H,$B93,'2013Figures'!$I:$I,$C93,'2013Figures'!$B:$B,"BrokerToCy",'2013Figures'!$G:$G,"P1",'2013Figures'!$E:$E,$B$1)</f>
        <v>0</v>
      </c>
      <c r="G93" s="9">
        <f>SUMIFS('2013Figures'!$J:$J,'2013Figures'!$C:$C,$A93,'2013Figures'!$H:$H,$B93,'2013Figures'!$I:$I,$C93,'2013Figures'!$B:$B,"CyToBroker",'2013Figures'!$G:$G,"E1",'2013Figures'!$E:$E,$B$1)</f>
        <v>0</v>
      </c>
      <c r="H93" s="9">
        <f>SUMIFS('2013Figures'!$J:$J,'2013Figures'!$C:$C,$A93,'2013Figures'!$H:$H,$B93,'2013Figures'!$I:$I,$C93,'2013Figures'!$B:$B,"CyToBroker",'2013Figures'!$G:$G,"P1",'2013Figures'!$E:$E,$B$1)</f>
        <v>0</v>
      </c>
      <c r="J93" s="8">
        <v>200701</v>
      </c>
      <c r="L93" s="42">
        <f>SUMIFS('2012Figures'!$J:$J,'2012Figures'!$C:$C,$A93,'2012Figures'!$H:$H,$B93,'2012Figures'!$I:$I,$C93,'2012Figures'!$E:$E,$B$1)</f>
        <v>0</v>
      </c>
      <c r="M93" s="52">
        <f>SUMIFS('2012Figures'!$J:$J,'2012Figures'!$C:$C,$A93,'2012Figures'!$H:$H,$B93,'2012Figures'!$I:$I,$C93,'2012Figures'!$B:$B,"BrokerToCy",'2012Figures'!$G:$G,"E1",'2012Figures'!$E:$E,$B$1)</f>
        <v>0</v>
      </c>
      <c r="N93" s="52">
        <f>SUMIFS('2012Figures'!$J:$J,'2012Figures'!$C:$C,$A93,'2012Figures'!$H:$H,$B93,'2012Figures'!$I:$I,$C93,'2012Figures'!$B:$B,"BrokerToCy",'2012Figures'!$G:$G,"P1",'2012Figures'!$E:$E,$B$1)</f>
        <v>0</v>
      </c>
      <c r="O93" s="52">
        <f>SUMIFS('2012Figures'!$J:$J,'2012Figures'!$C:$C,$A93,'2012Figures'!$H:$H,$B93,'2012Figures'!$I:$I,$C93,'2012Figures'!$B:$B,"CyToBroker",'2012Figures'!$G:$G,"E1",'2012Figures'!$E:$E,$B$1)</f>
        <v>0</v>
      </c>
      <c r="P93" s="52">
        <f>SUMIFS('2012Figures'!$J:$J,'2012Figures'!$C:$C,$A93,'2012Figures'!$H:$H,$B93,'2012Figures'!$I:$I,$C93,'2012Figures'!$B:$B,"CyToBroker",'2012Figures'!$G:$G,"P1",'2012Figures'!$E:$E,$B$1)</f>
        <v>0</v>
      </c>
      <c r="R93" s="46" t="str">
        <f t="shared" si="15"/>
        <v/>
      </c>
      <c r="S93" s="46" t="str">
        <f t="shared" si="15"/>
        <v/>
      </c>
      <c r="T93" s="46" t="str">
        <f t="shared" si="15"/>
        <v/>
      </c>
      <c r="U93" s="46" t="str">
        <f t="shared" si="15"/>
        <v/>
      </c>
      <c r="V93" s="46" t="str">
        <f t="shared" si="15"/>
        <v/>
      </c>
    </row>
    <row r="94" spans="1:22" x14ac:dyDescent="0.2">
      <c r="A94" s="1">
        <v>104</v>
      </c>
      <c r="B94" s="1" t="s">
        <v>94</v>
      </c>
      <c r="C94" s="8">
        <v>1</v>
      </c>
      <c r="D94" s="29">
        <f>SUMIFS('2013Figures'!$J:$J,'2013Figures'!$C:$C,$A94,'2013Figures'!$H:$H,$B94,'2013Figures'!$I:$I,$C94,'2013Figures'!$E:$E,$B$1)</f>
        <v>0</v>
      </c>
      <c r="E94" s="9">
        <f>SUMIFS('2013Figures'!$J:$J,'2013Figures'!$C:$C,$A94,'2013Figures'!$H:$H,$B94,'2013Figures'!$I:$I,$C94,'2013Figures'!$B:$B,"BrokerToCy",'2013Figures'!$G:$G,"E1",'2013Figures'!$E:$E,$B$1)</f>
        <v>0</v>
      </c>
      <c r="F94" s="9">
        <f>SUMIFS('2013Figures'!$J:$J,'2013Figures'!$C:$C,$A94,'2013Figures'!$H:$H,$B94,'2013Figures'!$I:$I,$C94,'2013Figures'!$B:$B,"BrokerToCy",'2013Figures'!$G:$G,"P1",'2013Figures'!$E:$E,$B$1)</f>
        <v>0</v>
      </c>
      <c r="G94" s="9">
        <f>SUMIFS('2013Figures'!$J:$J,'2013Figures'!$C:$C,$A94,'2013Figures'!$H:$H,$B94,'2013Figures'!$I:$I,$C94,'2013Figures'!$B:$B,"CyToBroker",'2013Figures'!$G:$G,"E1",'2013Figures'!$E:$E,$B$1)</f>
        <v>0</v>
      </c>
      <c r="H94" s="9">
        <f>SUMIFS('2013Figures'!$J:$J,'2013Figures'!$C:$C,$A94,'2013Figures'!$H:$H,$B94,'2013Figures'!$I:$I,$C94,'2013Figures'!$B:$B,"CyToBroker",'2013Figures'!$G:$G,"P1",'2013Figures'!$E:$E,$B$1)</f>
        <v>0</v>
      </c>
      <c r="J94" s="8">
        <v>200601</v>
      </c>
      <c r="L94" s="42">
        <f>SUMIFS('2012Figures'!$J:$J,'2012Figures'!$C:$C,$A94,'2012Figures'!$H:$H,$B94,'2012Figures'!$I:$I,$C94,'2012Figures'!$E:$E,$B$1)</f>
        <v>0</v>
      </c>
      <c r="M94" s="52">
        <f>SUMIFS('2012Figures'!$J:$J,'2012Figures'!$C:$C,$A94,'2012Figures'!$H:$H,$B94,'2012Figures'!$I:$I,$C94,'2012Figures'!$B:$B,"BrokerToCy",'2012Figures'!$G:$G,"E1",'2012Figures'!$E:$E,$B$1)</f>
        <v>0</v>
      </c>
      <c r="N94" s="52">
        <f>SUMIFS('2012Figures'!$J:$J,'2012Figures'!$C:$C,$A94,'2012Figures'!$H:$H,$B94,'2012Figures'!$I:$I,$C94,'2012Figures'!$B:$B,"BrokerToCy",'2012Figures'!$G:$G,"P1",'2012Figures'!$E:$E,$B$1)</f>
        <v>0</v>
      </c>
      <c r="O94" s="52">
        <f>SUMIFS('2012Figures'!$J:$J,'2012Figures'!$C:$C,$A94,'2012Figures'!$H:$H,$B94,'2012Figures'!$I:$I,$C94,'2012Figures'!$B:$B,"CyToBroker",'2012Figures'!$G:$G,"E1",'2012Figures'!$E:$E,$B$1)</f>
        <v>0</v>
      </c>
      <c r="P94" s="52">
        <f>SUMIFS('2012Figures'!$J:$J,'2012Figures'!$C:$C,$A94,'2012Figures'!$H:$H,$B94,'2012Figures'!$I:$I,$C94,'2012Figures'!$B:$B,"CyToBroker",'2012Figures'!$G:$G,"P1",'2012Figures'!$E:$E,$B$1)</f>
        <v>0</v>
      </c>
      <c r="R94" s="46" t="str">
        <f t="shared" si="15"/>
        <v/>
      </c>
      <c r="S94" s="46" t="str">
        <f t="shared" si="15"/>
        <v/>
      </c>
      <c r="T94" s="46" t="str">
        <f t="shared" si="15"/>
        <v/>
      </c>
      <c r="U94" s="46" t="str">
        <f t="shared" si="15"/>
        <v/>
      </c>
      <c r="V94" s="46" t="str">
        <f t="shared" si="15"/>
        <v/>
      </c>
    </row>
    <row r="95" spans="1:22" x14ac:dyDescent="0.2">
      <c r="A95" s="1">
        <v>104</v>
      </c>
      <c r="B95" s="1" t="s">
        <v>94</v>
      </c>
      <c r="D95" s="29">
        <f>SUMIFS('2013Figures'!$J:$J,'2013Figures'!$C:$C,$A95,'2013Figures'!$H:$H,$B95,'2013Figures'!$I:$I,"",'2013Figures'!$E:$E,$B$1)</f>
        <v>0</v>
      </c>
      <c r="E95" s="9">
        <f>SUMIFS('2013Figures'!$J:$J,'2013Figures'!$C:$C,$A95,'2013Figures'!$H:$H,$B95,'2013Figures'!$I:$I,"",'2013Figures'!$B:$B,"BrokerToCy",'2013Figures'!$G:$G,"E1",'2013Figures'!$E:$E,$B$1)</f>
        <v>0</v>
      </c>
      <c r="F95" s="9">
        <f>SUMIFS('2013Figures'!$J:$J,'2013Figures'!$C:$C,$A95,'2013Figures'!$H:$H,$B95,'2013Figures'!$I:$I,"",'2013Figures'!$B:$B,"BrokerToCy",'2013Figures'!$G:$G,"P1",'2013Figures'!$E:$E,$B$1)</f>
        <v>0</v>
      </c>
      <c r="G95" s="9">
        <f>SUMIFS('2013Figures'!$J:$J,'2013Figures'!$C:$C,$A95,'2013Figures'!$H:$H,$B95,'2013Figures'!$I:$I,"",'2013Figures'!$B:$B,"CyToBroker",'2013Figures'!$G:$G,"E1",'2013Figures'!$E:$E,$B$1)</f>
        <v>0</v>
      </c>
      <c r="H95" s="9">
        <f>SUMIFS('2013Figures'!$J:$J,'2013Figures'!$C:$C,$A95,'2013Figures'!$H:$H,$B95,'2013Figures'!$I:$I,"",'2013Figures'!$B:$B,"CyToBroker",'2013Figures'!$G:$G,"P1",'2013Figures'!$E:$E,$B$1)</f>
        <v>0</v>
      </c>
      <c r="J95" s="8" t="s">
        <v>131</v>
      </c>
      <c r="L95" s="42">
        <f>SUMIFS('2012Figures'!$J:$J,'2012Figures'!$C:$C,$A95,'2012Figures'!$H:$H,$B95,'2012Figures'!$I:$I,"",'2012Figures'!$E:$E,$B$1)</f>
        <v>0</v>
      </c>
      <c r="M95" s="52">
        <f>SUMIFS('2012Figures'!$J:$J,'2012Figures'!$C:$C,$A95,'2012Figures'!$H:$H,$B95,'2012Figures'!$I:$I,"",'2012Figures'!$B:$B,"BrokerToCy",'2012Figures'!$G:$G,"E1",'2012Figures'!$E:$E,$B$1)</f>
        <v>0</v>
      </c>
      <c r="N95" s="52">
        <f>SUMIFS('2012Figures'!$J:$J,'2012Figures'!$C:$C,$A95,'2012Figures'!$H:$H,$B95,'2012Figures'!$I:$I,"",'2012Figures'!$B:$B,"BrokerToCy",'2012Figures'!$G:$G,"P1",'2012Figures'!$E:$E,$B$1)</f>
        <v>0</v>
      </c>
      <c r="O95" s="52">
        <f>SUMIFS('2012Figures'!$J:$J,'2012Figures'!$C:$C,$A95,'2012Figures'!$H:$H,$B95,'2012Figures'!$I:$I,"",'2012Figures'!$B:$B,"CyToBroker",'2012Figures'!$G:$G,"E1",'2012Figures'!$E:$E,$B$1)</f>
        <v>0</v>
      </c>
      <c r="P95" s="52">
        <f>SUMIFS('2012Figures'!$J:$J,'2012Figures'!$C:$C,$A95,'2012Figures'!$H:$H,$B95,'2012Figures'!$I:$I,"",'2012Figures'!$B:$B,"CyToBroker",'2012Figures'!$G:$G,"P1",'2012Figures'!$E:$E,$B$1)</f>
        <v>0</v>
      </c>
      <c r="R95" s="46" t="str">
        <f t="shared" si="15"/>
        <v/>
      </c>
      <c r="S95" s="46" t="str">
        <f t="shared" si="15"/>
        <v/>
      </c>
      <c r="T95" s="46" t="str">
        <f t="shared" si="15"/>
        <v/>
      </c>
      <c r="U95" s="46" t="str">
        <f t="shared" si="15"/>
        <v/>
      </c>
      <c r="V95" s="46" t="str">
        <f t="shared" si="15"/>
        <v/>
      </c>
    </row>
    <row r="96" spans="1:22" x14ac:dyDescent="0.2">
      <c r="A96" s="1">
        <v>104</v>
      </c>
      <c r="B96" s="1" t="s">
        <v>58</v>
      </c>
      <c r="C96" s="8">
        <v>3</v>
      </c>
      <c r="D96" s="29">
        <f>SUMIFS('2013Figures'!$J:$J,'2013Figures'!$C:$C,$A96,'2013Figures'!$H:$H,$B96,'2013Figures'!$I:$I,$C96,'2013Figures'!$E:$E,$B$1)</f>
        <v>0</v>
      </c>
      <c r="E96" s="9">
        <f>SUMIFS('2013Figures'!$J:$J,'2013Figures'!$C:$C,$A96,'2013Figures'!$H:$H,$B96,'2013Figures'!$I:$I,$C96,'2013Figures'!$B:$B,"BrokerToCy",'2013Figures'!$G:$G,"E1",'2013Figures'!$E:$E,$B$1)</f>
        <v>0</v>
      </c>
      <c r="F96" s="9">
        <f>SUMIFS('2013Figures'!$J:$J,'2013Figures'!$C:$C,$A96,'2013Figures'!$H:$H,$B96,'2013Figures'!$I:$I,$C96,'2013Figures'!$B:$B,"BrokerToCy",'2013Figures'!$G:$G,"P1",'2013Figures'!$E:$E,$B$1)</f>
        <v>0</v>
      </c>
      <c r="G96" s="9">
        <f>SUMIFS('2013Figures'!$J:$J,'2013Figures'!$C:$C,$A96,'2013Figures'!$H:$H,$B96,'2013Figures'!$I:$I,$C96,'2013Figures'!$B:$B,"CyToBroker",'2013Figures'!$G:$G,"E1",'2013Figures'!$E:$E,$B$1)</f>
        <v>0</v>
      </c>
      <c r="H96" s="9">
        <f>SUMIFS('2013Figures'!$J:$J,'2013Figures'!$C:$C,$A96,'2013Figures'!$H:$H,$B96,'2013Figures'!$I:$I,$C96,'2013Figures'!$B:$B,"CyToBroker",'2013Figures'!$G:$G,"P1",'2013Figures'!$E:$E,$B$1)</f>
        <v>0</v>
      </c>
      <c r="I96" s="30"/>
      <c r="J96" s="31">
        <v>201001</v>
      </c>
      <c r="K96" s="30"/>
      <c r="L96" s="42">
        <f>SUMIFS('2012Figures'!$J:$J,'2012Figures'!$C:$C,$A96,'2012Figures'!$H:$H,$B96,'2012Figures'!$I:$I,$C96,'2012Figures'!$E:$E,$B$1)</f>
        <v>0</v>
      </c>
      <c r="M96" s="52">
        <f>SUMIFS('2012Figures'!$J:$J,'2012Figures'!$C:$C,$A96,'2012Figures'!$H:$H,$B96,'2012Figures'!$I:$I,$C96,'2012Figures'!$B:$B,"BrokerToCy",'2012Figures'!$G:$G,"E1",'2012Figures'!$E:$E,$B$1)</f>
        <v>0</v>
      </c>
      <c r="N96" s="52">
        <f>SUMIFS('2012Figures'!$J:$J,'2012Figures'!$C:$C,$A96,'2012Figures'!$H:$H,$B96,'2012Figures'!$I:$I,$C96,'2012Figures'!$B:$B,"BrokerToCy",'2012Figures'!$G:$G,"P1",'2012Figures'!$E:$E,$B$1)</f>
        <v>0</v>
      </c>
      <c r="O96" s="52">
        <f>SUMIFS('2012Figures'!$J:$J,'2012Figures'!$C:$C,$A96,'2012Figures'!$H:$H,$B96,'2012Figures'!$I:$I,$C96,'2012Figures'!$B:$B,"CyToBroker",'2012Figures'!$G:$G,"E1",'2012Figures'!$E:$E,$B$1)</f>
        <v>0</v>
      </c>
      <c r="P96" s="52">
        <f>SUMIFS('2012Figures'!$J:$J,'2012Figures'!$C:$C,$A96,'2012Figures'!$H:$H,$B96,'2012Figures'!$I:$I,$C96,'2012Figures'!$B:$B,"CyToBroker",'2012Figures'!$G:$G,"P1",'2012Figures'!$E:$E,$B$1)</f>
        <v>0</v>
      </c>
      <c r="Q96" s="30"/>
      <c r="R96" s="46" t="str">
        <f t="shared" si="15"/>
        <v/>
      </c>
      <c r="S96" s="46" t="str">
        <f t="shared" si="15"/>
        <v/>
      </c>
      <c r="T96" s="46" t="str">
        <f t="shared" si="15"/>
        <v/>
      </c>
      <c r="U96" s="46" t="str">
        <f t="shared" si="15"/>
        <v/>
      </c>
      <c r="V96" s="46" t="str">
        <f t="shared" si="15"/>
        <v/>
      </c>
    </row>
    <row r="97" spans="1:22" x14ac:dyDescent="0.2">
      <c r="A97" s="1">
        <v>104</v>
      </c>
      <c r="B97" s="1" t="s">
        <v>58</v>
      </c>
      <c r="C97" s="8">
        <v>2</v>
      </c>
      <c r="D97" s="29">
        <f>SUMIFS('2013Figures'!$J:$J,'2013Figures'!$C:$C,$A97,'2013Figures'!$H:$H,$B97,'2013Figures'!$I:$I,$C97,'2013Figures'!$E:$E,$B$1)</f>
        <v>0</v>
      </c>
      <c r="E97" s="9">
        <f>SUMIFS('2013Figures'!$J:$J,'2013Figures'!$C:$C,$A97,'2013Figures'!$H:$H,$B97,'2013Figures'!$I:$I,$C97,'2013Figures'!$B:$B,"BrokerToCy",'2013Figures'!$G:$G,"E1",'2013Figures'!$E:$E,$B$1)</f>
        <v>0</v>
      </c>
      <c r="F97" s="9">
        <f>SUMIFS('2013Figures'!$J:$J,'2013Figures'!$C:$C,$A97,'2013Figures'!$H:$H,$B97,'2013Figures'!$I:$I,$C97,'2013Figures'!$B:$B,"BrokerToCy",'2013Figures'!$G:$G,"P1",'2013Figures'!$E:$E,$B$1)</f>
        <v>0</v>
      </c>
      <c r="G97" s="9">
        <f>SUMIFS('2013Figures'!$J:$J,'2013Figures'!$C:$C,$A97,'2013Figures'!$H:$H,$B97,'2013Figures'!$I:$I,$C97,'2013Figures'!$B:$B,"CyToBroker",'2013Figures'!$G:$G,"E1",'2013Figures'!$E:$E,$B$1)</f>
        <v>0</v>
      </c>
      <c r="H97" s="9">
        <f>SUMIFS('2013Figures'!$J:$J,'2013Figures'!$C:$C,$A97,'2013Figures'!$H:$H,$B97,'2013Figures'!$I:$I,$C97,'2013Figures'!$B:$B,"CyToBroker",'2013Figures'!$G:$G,"P1",'2013Figures'!$E:$E,$B$1)</f>
        <v>0</v>
      </c>
      <c r="J97" s="8">
        <v>200701</v>
      </c>
      <c r="L97" s="42">
        <f>SUMIFS('2012Figures'!$J:$J,'2012Figures'!$C:$C,$A97,'2012Figures'!$H:$H,$B97,'2012Figures'!$I:$I,$C97,'2012Figures'!$E:$E,$B$1)</f>
        <v>0</v>
      </c>
      <c r="M97" s="52">
        <f>SUMIFS('2012Figures'!$J:$J,'2012Figures'!$C:$C,$A97,'2012Figures'!$H:$H,$B97,'2012Figures'!$I:$I,$C97,'2012Figures'!$B:$B,"BrokerToCy",'2012Figures'!$G:$G,"E1",'2012Figures'!$E:$E,$B$1)</f>
        <v>0</v>
      </c>
      <c r="N97" s="52">
        <f>SUMIFS('2012Figures'!$J:$J,'2012Figures'!$C:$C,$A97,'2012Figures'!$H:$H,$B97,'2012Figures'!$I:$I,$C97,'2012Figures'!$B:$B,"BrokerToCy",'2012Figures'!$G:$G,"P1",'2012Figures'!$E:$E,$B$1)</f>
        <v>0</v>
      </c>
      <c r="O97" s="52">
        <f>SUMIFS('2012Figures'!$J:$J,'2012Figures'!$C:$C,$A97,'2012Figures'!$H:$H,$B97,'2012Figures'!$I:$I,$C97,'2012Figures'!$B:$B,"CyToBroker",'2012Figures'!$G:$G,"E1",'2012Figures'!$E:$E,$B$1)</f>
        <v>0</v>
      </c>
      <c r="P97" s="52">
        <f>SUMIFS('2012Figures'!$J:$J,'2012Figures'!$C:$C,$A97,'2012Figures'!$H:$H,$B97,'2012Figures'!$I:$I,$C97,'2012Figures'!$B:$B,"CyToBroker",'2012Figures'!$G:$G,"P1",'2012Figures'!$E:$E,$B$1)</f>
        <v>0</v>
      </c>
      <c r="R97" s="46" t="str">
        <f t="shared" ref="R97:V160" si="18">IF(L97=0,"",ROUND(D97/L97-1,2))</f>
        <v/>
      </c>
      <c r="S97" s="46" t="str">
        <f t="shared" si="18"/>
        <v/>
      </c>
      <c r="T97" s="46" t="str">
        <f t="shared" si="18"/>
        <v/>
      </c>
      <c r="U97" s="46" t="str">
        <f t="shared" si="18"/>
        <v/>
      </c>
      <c r="V97" s="46" t="str">
        <f t="shared" si="18"/>
        <v/>
      </c>
    </row>
    <row r="98" spans="1:22" x14ac:dyDescent="0.2">
      <c r="A98" s="1">
        <v>104</v>
      </c>
      <c r="B98" s="1" t="s">
        <v>58</v>
      </c>
      <c r="C98" s="8">
        <v>1</v>
      </c>
      <c r="D98" s="29">
        <f>SUMIFS('2013Figures'!$J:$J,'2013Figures'!$C:$C,$A98,'2013Figures'!$H:$H,$B98,'2013Figures'!$I:$I,$C98,'2013Figures'!$E:$E,$B$1)</f>
        <v>0</v>
      </c>
      <c r="E98" s="9">
        <f>SUMIFS('2013Figures'!$J:$J,'2013Figures'!$C:$C,$A98,'2013Figures'!$H:$H,$B98,'2013Figures'!$I:$I,$C98,'2013Figures'!$B:$B,"BrokerToCy",'2013Figures'!$G:$G,"E1",'2013Figures'!$E:$E,$B$1)</f>
        <v>0</v>
      </c>
      <c r="F98" s="9">
        <f>SUMIFS('2013Figures'!$J:$J,'2013Figures'!$C:$C,$A98,'2013Figures'!$H:$H,$B98,'2013Figures'!$I:$I,$C98,'2013Figures'!$B:$B,"BrokerToCy",'2013Figures'!$G:$G,"P1",'2013Figures'!$E:$E,$B$1)</f>
        <v>0</v>
      </c>
      <c r="G98" s="9">
        <f>SUMIFS('2013Figures'!$J:$J,'2013Figures'!$C:$C,$A98,'2013Figures'!$H:$H,$B98,'2013Figures'!$I:$I,$C98,'2013Figures'!$B:$B,"CyToBroker",'2013Figures'!$G:$G,"E1",'2013Figures'!$E:$E,$B$1)</f>
        <v>0</v>
      </c>
      <c r="H98" s="9">
        <f>SUMIFS('2013Figures'!$J:$J,'2013Figures'!$C:$C,$A98,'2013Figures'!$H:$H,$B98,'2013Figures'!$I:$I,$C98,'2013Figures'!$B:$B,"CyToBroker",'2013Figures'!$G:$G,"P1",'2013Figures'!$E:$E,$B$1)</f>
        <v>0</v>
      </c>
      <c r="J98" s="8">
        <v>200601</v>
      </c>
      <c r="L98" s="42">
        <f>SUMIFS('2012Figures'!$J:$J,'2012Figures'!$C:$C,$A98,'2012Figures'!$H:$H,$B98,'2012Figures'!$I:$I,$C98,'2012Figures'!$E:$E,$B$1)</f>
        <v>0</v>
      </c>
      <c r="M98" s="52">
        <f>SUMIFS('2012Figures'!$J:$J,'2012Figures'!$C:$C,$A98,'2012Figures'!$H:$H,$B98,'2012Figures'!$I:$I,$C98,'2012Figures'!$B:$B,"BrokerToCy",'2012Figures'!$G:$G,"E1",'2012Figures'!$E:$E,$B$1)</f>
        <v>0</v>
      </c>
      <c r="N98" s="52">
        <f>SUMIFS('2012Figures'!$J:$J,'2012Figures'!$C:$C,$A98,'2012Figures'!$H:$H,$B98,'2012Figures'!$I:$I,$C98,'2012Figures'!$B:$B,"BrokerToCy",'2012Figures'!$G:$G,"P1",'2012Figures'!$E:$E,$B$1)</f>
        <v>0</v>
      </c>
      <c r="O98" s="52">
        <f>SUMIFS('2012Figures'!$J:$J,'2012Figures'!$C:$C,$A98,'2012Figures'!$H:$H,$B98,'2012Figures'!$I:$I,$C98,'2012Figures'!$B:$B,"CyToBroker",'2012Figures'!$G:$G,"E1",'2012Figures'!$E:$E,$B$1)</f>
        <v>0</v>
      </c>
      <c r="P98" s="52">
        <f>SUMIFS('2012Figures'!$J:$J,'2012Figures'!$C:$C,$A98,'2012Figures'!$H:$H,$B98,'2012Figures'!$I:$I,$C98,'2012Figures'!$B:$B,"CyToBroker",'2012Figures'!$G:$G,"P1",'2012Figures'!$E:$E,$B$1)</f>
        <v>0</v>
      </c>
      <c r="R98" s="46" t="str">
        <f t="shared" si="18"/>
        <v/>
      </c>
      <c r="S98" s="46" t="str">
        <f t="shared" si="18"/>
        <v/>
      </c>
      <c r="T98" s="46" t="str">
        <f t="shared" si="18"/>
        <v/>
      </c>
      <c r="U98" s="46" t="str">
        <f t="shared" si="18"/>
        <v/>
      </c>
      <c r="V98" s="46" t="str">
        <f t="shared" si="18"/>
        <v/>
      </c>
    </row>
    <row r="99" spans="1:22" x14ac:dyDescent="0.2">
      <c r="A99" s="1">
        <v>104</v>
      </c>
      <c r="B99" s="1" t="s">
        <v>58</v>
      </c>
      <c r="D99" s="29">
        <f>SUMIFS('2013Figures'!$J:$J,'2013Figures'!$C:$C,$A99,'2013Figures'!$H:$H,$B99,'2013Figures'!$I:$I,"",'2013Figures'!$E:$E,$B$1)</f>
        <v>0</v>
      </c>
      <c r="E99" s="9">
        <f>SUMIFS('2013Figures'!$J:$J,'2013Figures'!$C:$C,$A99,'2013Figures'!$H:$H,$B99,'2013Figures'!$I:$I,"",'2013Figures'!$B:$B,"BrokerToCy",'2013Figures'!$G:$G,"E1",'2013Figures'!$E:$E,$B$1)</f>
        <v>0</v>
      </c>
      <c r="F99" s="9">
        <f>SUMIFS('2013Figures'!$J:$J,'2013Figures'!$C:$C,$A99,'2013Figures'!$H:$H,$B99,'2013Figures'!$I:$I,"",'2013Figures'!$B:$B,"BrokerToCy",'2013Figures'!$G:$G,"P1",'2013Figures'!$E:$E,$B$1)</f>
        <v>0</v>
      </c>
      <c r="G99" s="9">
        <f>SUMIFS('2013Figures'!$J:$J,'2013Figures'!$C:$C,$A99,'2013Figures'!$H:$H,$B99,'2013Figures'!$I:$I,"",'2013Figures'!$B:$B,"CyToBroker",'2013Figures'!$G:$G,"E1",'2013Figures'!$E:$E,$B$1)</f>
        <v>0</v>
      </c>
      <c r="H99" s="9">
        <f>SUMIFS('2013Figures'!$J:$J,'2013Figures'!$C:$C,$A99,'2013Figures'!$H:$H,$B99,'2013Figures'!$I:$I,"",'2013Figures'!$B:$B,"CyToBroker",'2013Figures'!$G:$G,"P1",'2013Figures'!$E:$E,$B$1)</f>
        <v>0</v>
      </c>
      <c r="J99" s="8" t="s">
        <v>131</v>
      </c>
      <c r="L99" s="42">
        <f>SUMIFS('2012Figures'!$J:$J,'2012Figures'!$C:$C,$A99,'2012Figures'!$H:$H,$B99,'2012Figures'!$I:$I,"",'2012Figures'!$E:$E,$B$1)</f>
        <v>0</v>
      </c>
      <c r="M99" s="52">
        <f>SUMIFS('2012Figures'!$J:$J,'2012Figures'!$C:$C,$A99,'2012Figures'!$H:$H,$B99,'2012Figures'!$I:$I,"",'2012Figures'!$B:$B,"BrokerToCy",'2012Figures'!$G:$G,"E1",'2012Figures'!$E:$E,$B$1)</f>
        <v>0</v>
      </c>
      <c r="N99" s="52">
        <f>SUMIFS('2012Figures'!$J:$J,'2012Figures'!$C:$C,$A99,'2012Figures'!$H:$H,$B99,'2012Figures'!$I:$I,"",'2012Figures'!$B:$B,"BrokerToCy",'2012Figures'!$G:$G,"P1",'2012Figures'!$E:$E,$B$1)</f>
        <v>0</v>
      </c>
      <c r="O99" s="52">
        <f>SUMIFS('2012Figures'!$J:$J,'2012Figures'!$C:$C,$A99,'2012Figures'!$H:$H,$B99,'2012Figures'!$I:$I,"",'2012Figures'!$B:$B,"CyToBroker",'2012Figures'!$G:$G,"E1",'2012Figures'!$E:$E,$B$1)</f>
        <v>0</v>
      </c>
      <c r="P99" s="52">
        <f>SUMIFS('2012Figures'!$J:$J,'2012Figures'!$C:$C,$A99,'2012Figures'!$H:$H,$B99,'2012Figures'!$I:$I,"",'2012Figures'!$B:$B,"CyToBroker",'2012Figures'!$G:$G,"P1",'2012Figures'!$E:$E,$B$1)</f>
        <v>0</v>
      </c>
      <c r="R99" s="46" t="str">
        <f t="shared" si="18"/>
        <v/>
      </c>
      <c r="S99" s="46" t="str">
        <f t="shared" si="18"/>
        <v/>
      </c>
      <c r="T99" s="46" t="str">
        <f t="shared" si="18"/>
        <v/>
      </c>
      <c r="U99" s="46" t="str">
        <f t="shared" si="18"/>
        <v/>
      </c>
      <c r="V99" s="46" t="str">
        <f t="shared" si="18"/>
        <v/>
      </c>
    </row>
    <row r="100" spans="1:22" x14ac:dyDescent="0.2">
      <c r="A100" s="1">
        <v>104</v>
      </c>
      <c r="B100" s="1" t="s">
        <v>95</v>
      </c>
      <c r="C100" s="8">
        <v>11</v>
      </c>
      <c r="D100" s="29">
        <f>SUMIFS('2013Figures'!$J:$J,'2013Figures'!$C:$C,$A100,'2013Figures'!$H:$H,$B100,'2013Figures'!$I:$I,$C100,'2013Figures'!$E:$E,$B$1)</f>
        <v>0</v>
      </c>
      <c r="E100" s="9">
        <f>SUMIFS('2013Figures'!$J:$J,'2013Figures'!$C:$C,$A100,'2013Figures'!$H:$H,$B100,'2013Figures'!$I:$I,$C100,'2013Figures'!$B:$B,"BrokerToCy",'2013Figures'!$G:$G,"E1",'2013Figures'!$E:$E,$B$1)</f>
        <v>0</v>
      </c>
      <c r="F100" s="9">
        <f>SUMIFS('2013Figures'!$J:$J,'2013Figures'!$C:$C,$A100,'2013Figures'!$H:$H,$B100,'2013Figures'!$I:$I,$C100,'2013Figures'!$B:$B,"BrokerToCy",'2013Figures'!$G:$G,"P1",'2013Figures'!$E:$E,$B$1)</f>
        <v>0</v>
      </c>
      <c r="G100" s="9">
        <f>SUMIFS('2013Figures'!$J:$J,'2013Figures'!$C:$C,$A100,'2013Figures'!$H:$H,$B100,'2013Figures'!$I:$I,$C100,'2013Figures'!$B:$B,"CyToBroker",'2013Figures'!$G:$G,"E1",'2013Figures'!$E:$E,$B$1)</f>
        <v>0</v>
      </c>
      <c r="H100" s="9">
        <f>SUMIFS('2013Figures'!$J:$J,'2013Figures'!$C:$C,$A100,'2013Figures'!$H:$H,$B100,'2013Figures'!$I:$I,$C100,'2013Figures'!$B:$B,"CyToBroker",'2013Figures'!$G:$G,"P1",'2013Figures'!$E:$E,$B$1)</f>
        <v>0</v>
      </c>
      <c r="L100" s="42">
        <f>SUMIFS('2012Figures'!$J:$J,'2012Figures'!$C:$C,$A100,'2012Figures'!$H:$H,$B100,'2012Figures'!$I:$I,$C100,'2012Figures'!$E:$E,$B$1)</f>
        <v>0</v>
      </c>
      <c r="M100" s="52">
        <f>SUMIFS('2012Figures'!$J:$J,'2012Figures'!$C:$C,$A100,'2012Figures'!$H:$H,$B100,'2012Figures'!$I:$I,$C100,'2012Figures'!$B:$B,"BrokerToCy",'2012Figures'!$G:$G,"E1",'2012Figures'!$E:$E,$B$1)</f>
        <v>0</v>
      </c>
      <c r="N100" s="52">
        <f>SUMIFS('2012Figures'!$J:$J,'2012Figures'!$C:$C,$A100,'2012Figures'!$H:$H,$B100,'2012Figures'!$I:$I,$C100,'2012Figures'!$B:$B,"BrokerToCy",'2012Figures'!$G:$G,"P1",'2012Figures'!$E:$E,$B$1)</f>
        <v>0</v>
      </c>
      <c r="O100" s="52">
        <f>SUMIFS('2012Figures'!$J:$J,'2012Figures'!$C:$C,$A100,'2012Figures'!$H:$H,$B100,'2012Figures'!$I:$I,$C100,'2012Figures'!$B:$B,"CyToBroker",'2012Figures'!$G:$G,"E1",'2012Figures'!$E:$E,$B$1)</f>
        <v>0</v>
      </c>
      <c r="P100" s="52">
        <f>SUMIFS('2012Figures'!$J:$J,'2012Figures'!$C:$C,$A100,'2012Figures'!$H:$H,$B100,'2012Figures'!$I:$I,$C100,'2012Figures'!$B:$B,"CyToBroker",'2012Figures'!$G:$G,"P1",'2012Figures'!$E:$E,$B$1)</f>
        <v>0</v>
      </c>
      <c r="R100" s="46" t="str">
        <f t="shared" si="18"/>
        <v/>
      </c>
      <c r="S100" s="46" t="str">
        <f t="shared" si="18"/>
        <v/>
      </c>
      <c r="T100" s="46" t="str">
        <f t="shared" si="18"/>
        <v/>
      </c>
      <c r="U100" s="46" t="str">
        <f t="shared" si="18"/>
        <v/>
      </c>
      <c r="V100" s="46" t="str">
        <f t="shared" si="18"/>
        <v/>
      </c>
    </row>
    <row r="101" spans="1:22" x14ac:dyDescent="0.2">
      <c r="A101" s="1">
        <v>104</v>
      </c>
      <c r="B101" s="1" t="s">
        <v>95</v>
      </c>
      <c r="C101" s="8">
        <v>10</v>
      </c>
      <c r="D101" s="29">
        <f>SUMIFS('2013Figures'!$J:$J,'2013Figures'!$C:$C,$A101,'2013Figures'!$H:$H,$B101,'2013Figures'!$I:$I,$C101,'2013Figures'!$E:$E,$B$1)</f>
        <v>0</v>
      </c>
      <c r="E101" s="9">
        <f>SUMIFS('2013Figures'!$J:$J,'2013Figures'!$C:$C,$A101,'2013Figures'!$H:$H,$B101,'2013Figures'!$I:$I,$C101,'2013Figures'!$B:$B,"BrokerToCy",'2013Figures'!$G:$G,"E1",'2013Figures'!$E:$E,$B$1)</f>
        <v>0</v>
      </c>
      <c r="F101" s="9">
        <f>SUMIFS('2013Figures'!$J:$J,'2013Figures'!$C:$C,$A101,'2013Figures'!$H:$H,$B101,'2013Figures'!$I:$I,$C101,'2013Figures'!$B:$B,"BrokerToCy",'2013Figures'!$G:$G,"P1",'2013Figures'!$E:$E,$B$1)</f>
        <v>0</v>
      </c>
      <c r="G101" s="9">
        <f>SUMIFS('2013Figures'!$J:$J,'2013Figures'!$C:$C,$A101,'2013Figures'!$H:$H,$B101,'2013Figures'!$I:$I,$C101,'2013Figures'!$B:$B,"CyToBroker",'2013Figures'!$G:$G,"E1",'2013Figures'!$E:$E,$B$1)</f>
        <v>0</v>
      </c>
      <c r="H101" s="9">
        <f>SUMIFS('2013Figures'!$J:$J,'2013Figures'!$C:$C,$A101,'2013Figures'!$H:$H,$B101,'2013Figures'!$I:$I,$C101,'2013Figures'!$B:$B,"CyToBroker",'2013Figures'!$G:$G,"P1",'2013Figures'!$E:$E,$B$1)</f>
        <v>0</v>
      </c>
      <c r="J101" s="8">
        <v>201501</v>
      </c>
      <c r="L101" s="42">
        <f>SUMIFS('2012Figures'!$J:$J,'2012Figures'!$C:$C,$A101,'2012Figures'!$H:$H,$B101,'2012Figures'!$I:$I,$C101,'2012Figures'!$E:$E,$B$1)</f>
        <v>0</v>
      </c>
      <c r="M101" s="52">
        <f>SUMIFS('2012Figures'!$J:$J,'2012Figures'!$C:$C,$A101,'2012Figures'!$H:$H,$B101,'2012Figures'!$I:$I,$C101,'2012Figures'!$B:$B,"BrokerToCy",'2012Figures'!$G:$G,"E1",'2012Figures'!$E:$E,$B$1)</f>
        <v>0</v>
      </c>
      <c r="N101" s="52">
        <f>SUMIFS('2012Figures'!$J:$J,'2012Figures'!$C:$C,$A101,'2012Figures'!$H:$H,$B101,'2012Figures'!$I:$I,$C101,'2012Figures'!$B:$B,"BrokerToCy",'2012Figures'!$G:$G,"P1",'2012Figures'!$E:$E,$B$1)</f>
        <v>0</v>
      </c>
      <c r="O101" s="52">
        <f>SUMIFS('2012Figures'!$J:$J,'2012Figures'!$C:$C,$A101,'2012Figures'!$H:$H,$B101,'2012Figures'!$I:$I,$C101,'2012Figures'!$B:$B,"CyToBroker",'2012Figures'!$G:$G,"E1",'2012Figures'!$E:$E,$B$1)</f>
        <v>0</v>
      </c>
      <c r="P101" s="52">
        <f>SUMIFS('2012Figures'!$J:$J,'2012Figures'!$C:$C,$A101,'2012Figures'!$H:$H,$B101,'2012Figures'!$I:$I,$C101,'2012Figures'!$B:$B,"CyToBroker",'2012Figures'!$G:$G,"P1",'2012Figures'!$E:$E,$B$1)</f>
        <v>0</v>
      </c>
      <c r="R101" s="46" t="str">
        <f t="shared" si="18"/>
        <v/>
      </c>
      <c r="S101" s="46" t="str">
        <f t="shared" si="18"/>
        <v/>
      </c>
      <c r="T101" s="46" t="str">
        <f t="shared" si="18"/>
        <v/>
      </c>
      <c r="U101" s="46" t="str">
        <f t="shared" si="18"/>
        <v/>
      </c>
      <c r="V101" s="46" t="str">
        <f t="shared" si="18"/>
        <v/>
      </c>
    </row>
    <row r="102" spans="1:22" x14ac:dyDescent="0.2">
      <c r="A102" s="1">
        <v>104</v>
      </c>
      <c r="B102" s="1" t="s">
        <v>95</v>
      </c>
      <c r="C102" s="8">
        <v>9</v>
      </c>
      <c r="D102" s="29">
        <f>SUMIFS('2013Figures'!$J:$J,'2013Figures'!$C:$C,$A102,'2013Figures'!$H:$H,$B102,'2013Figures'!$I:$I,$C102,'2013Figures'!$E:$E,$B$1)</f>
        <v>0</v>
      </c>
      <c r="E102" s="9">
        <f>SUMIFS('2013Figures'!$J:$J,'2013Figures'!$C:$C,$A102,'2013Figures'!$H:$H,$B102,'2013Figures'!$I:$I,$C102,'2013Figures'!$B:$B,"BrokerToCy",'2013Figures'!$G:$G,"E1",'2013Figures'!$E:$E,$B$1)</f>
        <v>0</v>
      </c>
      <c r="F102" s="9">
        <f>SUMIFS('2013Figures'!$J:$J,'2013Figures'!$C:$C,$A102,'2013Figures'!$H:$H,$B102,'2013Figures'!$I:$I,$C102,'2013Figures'!$B:$B,"BrokerToCy",'2013Figures'!$G:$G,"P1",'2013Figures'!$E:$E,$B$1)</f>
        <v>0</v>
      </c>
      <c r="G102" s="9">
        <f>SUMIFS('2013Figures'!$J:$J,'2013Figures'!$C:$C,$A102,'2013Figures'!$H:$H,$B102,'2013Figures'!$I:$I,$C102,'2013Figures'!$B:$B,"CyToBroker",'2013Figures'!$G:$G,"E1",'2013Figures'!$E:$E,$B$1)</f>
        <v>0</v>
      </c>
      <c r="H102" s="9">
        <f>SUMIFS('2013Figures'!$J:$J,'2013Figures'!$C:$C,$A102,'2013Figures'!$H:$H,$B102,'2013Figures'!$I:$I,$C102,'2013Figures'!$B:$B,"CyToBroker",'2013Figures'!$G:$G,"P1",'2013Figures'!$E:$E,$B$1)</f>
        <v>0</v>
      </c>
      <c r="J102" s="8">
        <v>201401</v>
      </c>
      <c r="L102" s="42">
        <f>SUMIFS('2012Figures'!$J:$J,'2012Figures'!$C:$C,$A102,'2012Figures'!$H:$H,$B102,'2012Figures'!$I:$I,$C102,'2012Figures'!$E:$E,$B$1)</f>
        <v>0</v>
      </c>
      <c r="M102" s="52">
        <f>SUMIFS('2012Figures'!$J:$J,'2012Figures'!$C:$C,$A102,'2012Figures'!$H:$H,$B102,'2012Figures'!$I:$I,$C102,'2012Figures'!$B:$B,"BrokerToCy",'2012Figures'!$G:$G,"E1",'2012Figures'!$E:$E,$B$1)</f>
        <v>0</v>
      </c>
      <c r="N102" s="52">
        <f>SUMIFS('2012Figures'!$J:$J,'2012Figures'!$C:$C,$A102,'2012Figures'!$H:$H,$B102,'2012Figures'!$I:$I,$C102,'2012Figures'!$B:$B,"BrokerToCy",'2012Figures'!$G:$G,"P1",'2012Figures'!$E:$E,$B$1)</f>
        <v>0</v>
      </c>
      <c r="O102" s="52">
        <f>SUMIFS('2012Figures'!$J:$J,'2012Figures'!$C:$C,$A102,'2012Figures'!$H:$H,$B102,'2012Figures'!$I:$I,$C102,'2012Figures'!$B:$B,"CyToBroker",'2012Figures'!$G:$G,"E1",'2012Figures'!$E:$E,$B$1)</f>
        <v>0</v>
      </c>
      <c r="P102" s="52">
        <f>SUMIFS('2012Figures'!$J:$J,'2012Figures'!$C:$C,$A102,'2012Figures'!$H:$H,$B102,'2012Figures'!$I:$I,$C102,'2012Figures'!$B:$B,"CyToBroker",'2012Figures'!$G:$G,"P1",'2012Figures'!$E:$E,$B$1)</f>
        <v>0</v>
      </c>
      <c r="R102" s="46" t="str">
        <f t="shared" si="18"/>
        <v/>
      </c>
      <c r="S102" s="46" t="str">
        <f t="shared" si="18"/>
        <v/>
      </c>
      <c r="T102" s="46" t="str">
        <f t="shared" si="18"/>
        <v/>
      </c>
      <c r="U102" s="46" t="str">
        <f t="shared" si="18"/>
        <v/>
      </c>
      <c r="V102" s="46" t="str">
        <f t="shared" si="18"/>
        <v/>
      </c>
    </row>
    <row r="103" spans="1:22" x14ac:dyDescent="0.2">
      <c r="A103" s="1">
        <v>104</v>
      </c>
      <c r="B103" s="1" t="s">
        <v>95</v>
      </c>
      <c r="C103" s="8">
        <v>8</v>
      </c>
      <c r="D103" s="29">
        <f>SUMIFS('2013Figures'!$J:$J,'2013Figures'!$C:$C,$A103,'2013Figures'!$H:$H,$B103,'2013Figures'!$I:$I,$C103,'2013Figures'!$E:$E,$B$1)</f>
        <v>0</v>
      </c>
      <c r="E103" s="9">
        <f>SUMIFS('2013Figures'!$J:$J,'2013Figures'!$C:$C,$A103,'2013Figures'!$H:$H,$B103,'2013Figures'!$I:$I,$C103,'2013Figures'!$B:$B,"BrokerToCy",'2013Figures'!$G:$G,"E1",'2013Figures'!$E:$E,$B$1)</f>
        <v>0</v>
      </c>
      <c r="F103" s="9">
        <f>SUMIFS('2013Figures'!$J:$J,'2013Figures'!$C:$C,$A103,'2013Figures'!$H:$H,$B103,'2013Figures'!$I:$I,$C103,'2013Figures'!$B:$B,"BrokerToCy",'2013Figures'!$G:$G,"P1",'2013Figures'!$E:$E,$B$1)</f>
        <v>0</v>
      </c>
      <c r="G103" s="9">
        <f>SUMIFS('2013Figures'!$J:$J,'2013Figures'!$C:$C,$A103,'2013Figures'!$H:$H,$B103,'2013Figures'!$I:$I,$C103,'2013Figures'!$B:$B,"CyToBroker",'2013Figures'!$G:$G,"E1",'2013Figures'!$E:$E,$B$1)</f>
        <v>0</v>
      </c>
      <c r="H103" s="9">
        <f>SUMIFS('2013Figures'!$J:$J,'2013Figures'!$C:$C,$A103,'2013Figures'!$H:$H,$B103,'2013Figures'!$I:$I,$C103,'2013Figures'!$B:$B,"CyToBroker",'2013Figures'!$G:$G,"P1",'2013Figures'!$E:$E,$B$1)</f>
        <v>0</v>
      </c>
      <c r="I103" s="30"/>
      <c r="J103" s="31">
        <v>201301</v>
      </c>
      <c r="K103" s="30"/>
      <c r="L103" s="42">
        <f>SUMIFS('2012Figures'!$J:$J,'2012Figures'!$C:$C,$A103,'2012Figures'!$H:$H,$B103,'2012Figures'!$I:$I,$C103,'2012Figures'!$E:$E,$B$1)</f>
        <v>0</v>
      </c>
      <c r="M103" s="52">
        <f>SUMIFS('2012Figures'!$J:$J,'2012Figures'!$C:$C,$A103,'2012Figures'!$H:$H,$B103,'2012Figures'!$I:$I,$C103,'2012Figures'!$B:$B,"BrokerToCy",'2012Figures'!$G:$G,"E1",'2012Figures'!$E:$E,$B$1)</f>
        <v>0</v>
      </c>
      <c r="N103" s="52">
        <f>SUMIFS('2012Figures'!$J:$J,'2012Figures'!$C:$C,$A103,'2012Figures'!$H:$H,$B103,'2012Figures'!$I:$I,$C103,'2012Figures'!$B:$B,"BrokerToCy",'2012Figures'!$G:$G,"P1",'2012Figures'!$E:$E,$B$1)</f>
        <v>0</v>
      </c>
      <c r="O103" s="52">
        <f>SUMIFS('2012Figures'!$J:$J,'2012Figures'!$C:$C,$A103,'2012Figures'!$H:$H,$B103,'2012Figures'!$I:$I,$C103,'2012Figures'!$B:$B,"CyToBroker",'2012Figures'!$G:$G,"E1",'2012Figures'!$E:$E,$B$1)</f>
        <v>0</v>
      </c>
      <c r="P103" s="52">
        <f>SUMIFS('2012Figures'!$J:$J,'2012Figures'!$C:$C,$A103,'2012Figures'!$H:$H,$B103,'2012Figures'!$I:$I,$C103,'2012Figures'!$B:$B,"CyToBroker",'2012Figures'!$G:$G,"P1",'2012Figures'!$E:$E,$B$1)</f>
        <v>0</v>
      </c>
      <c r="Q103" s="30"/>
      <c r="R103" s="46" t="str">
        <f t="shared" si="18"/>
        <v/>
      </c>
      <c r="S103" s="46" t="str">
        <f t="shared" si="18"/>
        <v/>
      </c>
      <c r="T103" s="46" t="str">
        <f t="shared" si="18"/>
        <v/>
      </c>
      <c r="U103" s="46" t="str">
        <f t="shared" si="18"/>
        <v/>
      </c>
      <c r="V103" s="46" t="str">
        <f t="shared" si="18"/>
        <v/>
      </c>
    </row>
    <row r="104" spans="1:22" x14ac:dyDescent="0.2">
      <c r="A104" s="1">
        <v>104</v>
      </c>
      <c r="B104" s="1" t="s">
        <v>95</v>
      </c>
      <c r="C104" s="8">
        <v>7</v>
      </c>
      <c r="D104" s="29">
        <f>SUMIFS('2013Figures'!$J:$J,'2013Figures'!$C:$C,$A104,'2013Figures'!$H:$H,$B104,'2013Figures'!$I:$I,$C104,'2013Figures'!$E:$E,$B$1)</f>
        <v>0</v>
      </c>
      <c r="E104" s="9">
        <f>SUMIFS('2013Figures'!$J:$J,'2013Figures'!$C:$C,$A104,'2013Figures'!$H:$H,$B104,'2013Figures'!$I:$I,$C104,'2013Figures'!$B:$B,"BrokerToCy",'2013Figures'!$G:$G,"E1",'2013Figures'!$E:$E,$B$1)</f>
        <v>0</v>
      </c>
      <c r="F104" s="9">
        <f>SUMIFS('2013Figures'!$J:$J,'2013Figures'!$C:$C,$A104,'2013Figures'!$H:$H,$B104,'2013Figures'!$I:$I,$C104,'2013Figures'!$B:$B,"BrokerToCy",'2013Figures'!$G:$G,"P1",'2013Figures'!$E:$E,$B$1)</f>
        <v>0</v>
      </c>
      <c r="G104" s="9">
        <f>SUMIFS('2013Figures'!$J:$J,'2013Figures'!$C:$C,$A104,'2013Figures'!$H:$H,$B104,'2013Figures'!$I:$I,$C104,'2013Figures'!$B:$B,"CyToBroker",'2013Figures'!$G:$G,"E1",'2013Figures'!$E:$E,$B$1)</f>
        <v>0</v>
      </c>
      <c r="H104" s="9">
        <f>SUMIFS('2013Figures'!$J:$J,'2013Figures'!$C:$C,$A104,'2013Figures'!$H:$H,$B104,'2013Figures'!$I:$I,$C104,'2013Figures'!$B:$B,"CyToBroker",'2013Figures'!$G:$G,"P1",'2013Figures'!$E:$E,$B$1)</f>
        <v>0</v>
      </c>
      <c r="J104" s="8">
        <v>201201</v>
      </c>
      <c r="L104" s="42">
        <f>SUMIFS('2012Figures'!$J:$J,'2012Figures'!$C:$C,$A104,'2012Figures'!$H:$H,$B104,'2012Figures'!$I:$I,$C104,'2012Figures'!$E:$E,$B$1)</f>
        <v>0</v>
      </c>
      <c r="M104" s="52">
        <f>SUMIFS('2012Figures'!$J:$J,'2012Figures'!$C:$C,$A104,'2012Figures'!$H:$H,$B104,'2012Figures'!$I:$I,$C104,'2012Figures'!$B:$B,"BrokerToCy",'2012Figures'!$G:$G,"E1",'2012Figures'!$E:$E,$B$1)</f>
        <v>0</v>
      </c>
      <c r="N104" s="52">
        <f>SUMIFS('2012Figures'!$J:$J,'2012Figures'!$C:$C,$A104,'2012Figures'!$H:$H,$B104,'2012Figures'!$I:$I,$C104,'2012Figures'!$B:$B,"BrokerToCy",'2012Figures'!$G:$G,"P1",'2012Figures'!$E:$E,$B$1)</f>
        <v>0</v>
      </c>
      <c r="O104" s="52">
        <f>SUMIFS('2012Figures'!$J:$J,'2012Figures'!$C:$C,$A104,'2012Figures'!$H:$H,$B104,'2012Figures'!$I:$I,$C104,'2012Figures'!$B:$B,"CyToBroker",'2012Figures'!$G:$G,"E1",'2012Figures'!$E:$E,$B$1)</f>
        <v>0</v>
      </c>
      <c r="P104" s="52">
        <f>SUMIFS('2012Figures'!$J:$J,'2012Figures'!$C:$C,$A104,'2012Figures'!$H:$H,$B104,'2012Figures'!$I:$I,$C104,'2012Figures'!$B:$B,"CyToBroker",'2012Figures'!$G:$G,"P1",'2012Figures'!$E:$E,$B$1)</f>
        <v>0</v>
      </c>
      <c r="R104" s="46" t="str">
        <f t="shared" si="18"/>
        <v/>
      </c>
      <c r="S104" s="46" t="str">
        <f t="shared" si="18"/>
        <v/>
      </c>
      <c r="T104" s="46" t="str">
        <f t="shared" si="18"/>
        <v/>
      </c>
      <c r="U104" s="46" t="str">
        <f t="shared" si="18"/>
        <v/>
      </c>
      <c r="V104" s="46" t="str">
        <f t="shared" si="18"/>
        <v/>
      </c>
    </row>
    <row r="105" spans="1:22" x14ac:dyDescent="0.2">
      <c r="A105" s="1">
        <v>104</v>
      </c>
      <c r="B105" s="1" t="s">
        <v>95</v>
      </c>
      <c r="C105" s="8">
        <v>6</v>
      </c>
      <c r="D105" s="29">
        <f>SUMIFS('2013Figures'!$J:$J,'2013Figures'!$C:$C,$A105,'2013Figures'!$H:$H,$B105,'2013Figures'!$I:$I,$C105,'2013Figures'!$E:$E,$B$1)</f>
        <v>0</v>
      </c>
      <c r="E105" s="9">
        <f>SUMIFS('2013Figures'!$J:$J,'2013Figures'!$C:$C,$A105,'2013Figures'!$H:$H,$B105,'2013Figures'!$I:$I,$C105,'2013Figures'!$B:$B,"BrokerToCy",'2013Figures'!$G:$G,"E1",'2013Figures'!$E:$E,$B$1)</f>
        <v>0</v>
      </c>
      <c r="F105" s="9">
        <f>SUMIFS('2013Figures'!$J:$J,'2013Figures'!$C:$C,$A105,'2013Figures'!$H:$H,$B105,'2013Figures'!$I:$I,$C105,'2013Figures'!$B:$B,"BrokerToCy",'2013Figures'!$G:$G,"P1",'2013Figures'!$E:$E,$B$1)</f>
        <v>0</v>
      </c>
      <c r="G105" s="9">
        <f>SUMIFS('2013Figures'!$J:$J,'2013Figures'!$C:$C,$A105,'2013Figures'!$H:$H,$B105,'2013Figures'!$I:$I,$C105,'2013Figures'!$B:$B,"CyToBroker",'2013Figures'!$G:$G,"E1",'2013Figures'!$E:$E,$B$1)</f>
        <v>0</v>
      </c>
      <c r="H105" s="9">
        <f>SUMIFS('2013Figures'!$J:$J,'2013Figures'!$C:$C,$A105,'2013Figures'!$H:$H,$B105,'2013Figures'!$I:$I,$C105,'2013Figures'!$B:$B,"CyToBroker",'2013Figures'!$G:$G,"P1",'2013Figures'!$E:$E,$B$1)</f>
        <v>0</v>
      </c>
      <c r="J105" s="8">
        <v>201101</v>
      </c>
      <c r="L105" s="42">
        <f>SUMIFS('2012Figures'!$J:$J,'2012Figures'!$C:$C,$A105,'2012Figures'!$H:$H,$B105,'2012Figures'!$I:$I,$C105,'2012Figures'!$E:$E,$B$1)</f>
        <v>0</v>
      </c>
      <c r="M105" s="52">
        <f>SUMIFS('2012Figures'!$J:$J,'2012Figures'!$C:$C,$A105,'2012Figures'!$H:$H,$B105,'2012Figures'!$I:$I,$C105,'2012Figures'!$B:$B,"BrokerToCy",'2012Figures'!$G:$G,"E1",'2012Figures'!$E:$E,$B$1)</f>
        <v>0</v>
      </c>
      <c r="N105" s="52">
        <f>SUMIFS('2012Figures'!$J:$J,'2012Figures'!$C:$C,$A105,'2012Figures'!$H:$H,$B105,'2012Figures'!$I:$I,$C105,'2012Figures'!$B:$B,"BrokerToCy",'2012Figures'!$G:$G,"P1",'2012Figures'!$E:$E,$B$1)</f>
        <v>0</v>
      </c>
      <c r="O105" s="52">
        <f>SUMIFS('2012Figures'!$J:$J,'2012Figures'!$C:$C,$A105,'2012Figures'!$H:$H,$B105,'2012Figures'!$I:$I,$C105,'2012Figures'!$B:$B,"CyToBroker",'2012Figures'!$G:$G,"E1",'2012Figures'!$E:$E,$B$1)</f>
        <v>0</v>
      </c>
      <c r="P105" s="52">
        <f>SUMIFS('2012Figures'!$J:$J,'2012Figures'!$C:$C,$A105,'2012Figures'!$H:$H,$B105,'2012Figures'!$I:$I,$C105,'2012Figures'!$B:$B,"CyToBroker",'2012Figures'!$G:$G,"P1",'2012Figures'!$E:$E,$B$1)</f>
        <v>0</v>
      </c>
      <c r="R105" s="46" t="str">
        <f t="shared" si="18"/>
        <v/>
      </c>
      <c r="S105" s="46" t="str">
        <f t="shared" si="18"/>
        <v/>
      </c>
      <c r="T105" s="46" t="str">
        <f t="shared" si="18"/>
        <v/>
      </c>
      <c r="U105" s="46" t="str">
        <f t="shared" si="18"/>
        <v/>
      </c>
      <c r="V105" s="46" t="str">
        <f t="shared" si="18"/>
        <v/>
      </c>
    </row>
    <row r="106" spans="1:22" x14ac:dyDescent="0.2">
      <c r="A106" s="1">
        <v>104</v>
      </c>
      <c r="B106" s="1" t="s">
        <v>95</v>
      </c>
      <c r="C106" s="8">
        <v>5</v>
      </c>
      <c r="D106" s="29">
        <f>SUMIFS('2013Figures'!$J:$J,'2013Figures'!$C:$C,$A106,'2013Figures'!$H:$H,$B106,'2013Figures'!$I:$I,$C106,'2013Figures'!$E:$E,$B$1)</f>
        <v>0</v>
      </c>
      <c r="E106" s="9">
        <f>SUMIFS('2013Figures'!$J:$J,'2013Figures'!$C:$C,$A106,'2013Figures'!$H:$H,$B106,'2013Figures'!$I:$I,$C106,'2013Figures'!$B:$B,"BrokerToCy",'2013Figures'!$G:$G,"E1",'2013Figures'!$E:$E,$B$1)</f>
        <v>0</v>
      </c>
      <c r="F106" s="9">
        <f>SUMIFS('2013Figures'!$J:$J,'2013Figures'!$C:$C,$A106,'2013Figures'!$H:$H,$B106,'2013Figures'!$I:$I,$C106,'2013Figures'!$B:$B,"BrokerToCy",'2013Figures'!$G:$G,"P1",'2013Figures'!$E:$E,$B$1)</f>
        <v>0</v>
      </c>
      <c r="G106" s="9">
        <f>SUMIFS('2013Figures'!$J:$J,'2013Figures'!$C:$C,$A106,'2013Figures'!$H:$H,$B106,'2013Figures'!$I:$I,$C106,'2013Figures'!$B:$B,"CyToBroker",'2013Figures'!$G:$G,"E1",'2013Figures'!$E:$E,$B$1)</f>
        <v>0</v>
      </c>
      <c r="H106" s="9">
        <f>SUMIFS('2013Figures'!$J:$J,'2013Figures'!$C:$C,$A106,'2013Figures'!$H:$H,$B106,'2013Figures'!$I:$I,$C106,'2013Figures'!$B:$B,"CyToBroker",'2013Figures'!$G:$G,"P1",'2013Figures'!$E:$E,$B$1)</f>
        <v>0</v>
      </c>
      <c r="J106" s="8">
        <v>201001</v>
      </c>
      <c r="L106" s="42">
        <f>SUMIFS('2012Figures'!$J:$J,'2012Figures'!$C:$C,$A106,'2012Figures'!$H:$H,$B106,'2012Figures'!$I:$I,$C106,'2012Figures'!$E:$E,$B$1)</f>
        <v>0</v>
      </c>
      <c r="M106" s="52">
        <f>SUMIFS('2012Figures'!$J:$J,'2012Figures'!$C:$C,$A106,'2012Figures'!$H:$H,$B106,'2012Figures'!$I:$I,$C106,'2012Figures'!$B:$B,"BrokerToCy",'2012Figures'!$G:$G,"E1",'2012Figures'!$E:$E,$B$1)</f>
        <v>0</v>
      </c>
      <c r="N106" s="52">
        <f>SUMIFS('2012Figures'!$J:$J,'2012Figures'!$C:$C,$A106,'2012Figures'!$H:$H,$B106,'2012Figures'!$I:$I,$C106,'2012Figures'!$B:$B,"BrokerToCy",'2012Figures'!$G:$G,"P1",'2012Figures'!$E:$E,$B$1)</f>
        <v>0</v>
      </c>
      <c r="O106" s="52">
        <f>SUMIFS('2012Figures'!$J:$J,'2012Figures'!$C:$C,$A106,'2012Figures'!$H:$H,$B106,'2012Figures'!$I:$I,$C106,'2012Figures'!$B:$B,"CyToBroker",'2012Figures'!$G:$G,"E1",'2012Figures'!$E:$E,$B$1)</f>
        <v>0</v>
      </c>
      <c r="P106" s="52">
        <f>SUMIFS('2012Figures'!$J:$J,'2012Figures'!$C:$C,$A106,'2012Figures'!$H:$H,$B106,'2012Figures'!$I:$I,$C106,'2012Figures'!$B:$B,"CyToBroker",'2012Figures'!$G:$G,"P1",'2012Figures'!$E:$E,$B$1)</f>
        <v>0</v>
      </c>
      <c r="R106" s="46" t="str">
        <f t="shared" si="18"/>
        <v/>
      </c>
      <c r="S106" s="46" t="str">
        <f t="shared" si="18"/>
        <v/>
      </c>
      <c r="T106" s="46" t="str">
        <f t="shared" si="18"/>
        <v/>
      </c>
      <c r="U106" s="46" t="str">
        <f t="shared" si="18"/>
        <v/>
      </c>
      <c r="V106" s="46" t="str">
        <f t="shared" si="18"/>
        <v/>
      </c>
    </row>
    <row r="107" spans="1:22" x14ac:dyDescent="0.2">
      <c r="A107" s="1">
        <v>104</v>
      </c>
      <c r="B107" s="1" t="s">
        <v>95</v>
      </c>
      <c r="C107" s="8">
        <v>4</v>
      </c>
      <c r="D107" s="29">
        <f>SUMIFS('2013Figures'!$J:$J,'2013Figures'!$C:$C,$A107,'2013Figures'!$H:$H,$B107,'2013Figures'!$I:$I,$C107,'2013Figures'!$E:$E,$B$1)</f>
        <v>0</v>
      </c>
      <c r="E107" s="9">
        <f>SUMIFS('2013Figures'!$J:$J,'2013Figures'!$C:$C,$A107,'2013Figures'!$H:$H,$B107,'2013Figures'!$I:$I,$C107,'2013Figures'!$B:$B,"BrokerToCy",'2013Figures'!$G:$G,"E1",'2013Figures'!$E:$E,$B$1)</f>
        <v>0</v>
      </c>
      <c r="F107" s="9">
        <f>SUMIFS('2013Figures'!$J:$J,'2013Figures'!$C:$C,$A107,'2013Figures'!$H:$H,$B107,'2013Figures'!$I:$I,$C107,'2013Figures'!$B:$B,"BrokerToCy",'2013Figures'!$G:$G,"P1",'2013Figures'!$E:$E,$B$1)</f>
        <v>0</v>
      </c>
      <c r="G107" s="9">
        <f>SUMIFS('2013Figures'!$J:$J,'2013Figures'!$C:$C,$A107,'2013Figures'!$H:$H,$B107,'2013Figures'!$I:$I,$C107,'2013Figures'!$B:$B,"CyToBroker",'2013Figures'!$G:$G,"E1",'2013Figures'!$E:$E,$B$1)</f>
        <v>0</v>
      </c>
      <c r="H107" s="9">
        <f>SUMIFS('2013Figures'!$J:$J,'2013Figures'!$C:$C,$A107,'2013Figures'!$H:$H,$B107,'2013Figures'!$I:$I,$C107,'2013Figures'!$B:$B,"CyToBroker",'2013Figures'!$G:$G,"P1",'2013Figures'!$E:$E,$B$1)</f>
        <v>0</v>
      </c>
      <c r="J107" s="8">
        <v>200901</v>
      </c>
      <c r="L107" s="42">
        <f>SUMIFS('2012Figures'!$J:$J,'2012Figures'!$C:$C,$A107,'2012Figures'!$H:$H,$B107,'2012Figures'!$I:$I,$C107,'2012Figures'!$E:$E,$B$1)</f>
        <v>0</v>
      </c>
      <c r="M107" s="52">
        <f>SUMIFS('2012Figures'!$J:$J,'2012Figures'!$C:$C,$A107,'2012Figures'!$H:$H,$B107,'2012Figures'!$I:$I,$C107,'2012Figures'!$B:$B,"BrokerToCy",'2012Figures'!$G:$G,"E1",'2012Figures'!$E:$E,$B$1)</f>
        <v>0</v>
      </c>
      <c r="N107" s="52">
        <f>SUMIFS('2012Figures'!$J:$J,'2012Figures'!$C:$C,$A107,'2012Figures'!$H:$H,$B107,'2012Figures'!$I:$I,$C107,'2012Figures'!$B:$B,"BrokerToCy",'2012Figures'!$G:$G,"P1",'2012Figures'!$E:$E,$B$1)</f>
        <v>0</v>
      </c>
      <c r="O107" s="52">
        <f>SUMIFS('2012Figures'!$J:$J,'2012Figures'!$C:$C,$A107,'2012Figures'!$H:$H,$B107,'2012Figures'!$I:$I,$C107,'2012Figures'!$B:$B,"CyToBroker",'2012Figures'!$G:$G,"E1",'2012Figures'!$E:$E,$B$1)</f>
        <v>0</v>
      </c>
      <c r="P107" s="52">
        <f>SUMIFS('2012Figures'!$J:$J,'2012Figures'!$C:$C,$A107,'2012Figures'!$H:$H,$B107,'2012Figures'!$I:$I,$C107,'2012Figures'!$B:$B,"CyToBroker",'2012Figures'!$G:$G,"P1",'2012Figures'!$E:$E,$B$1)</f>
        <v>0</v>
      </c>
      <c r="R107" s="46" t="str">
        <f t="shared" si="18"/>
        <v/>
      </c>
      <c r="S107" s="46" t="str">
        <f t="shared" si="18"/>
        <v/>
      </c>
      <c r="T107" s="46" t="str">
        <f t="shared" si="18"/>
        <v/>
      </c>
      <c r="U107" s="46" t="str">
        <f t="shared" si="18"/>
        <v/>
      </c>
      <c r="V107" s="46" t="str">
        <f t="shared" si="18"/>
        <v/>
      </c>
    </row>
    <row r="108" spans="1:22" x14ac:dyDescent="0.2">
      <c r="A108" s="1">
        <v>104</v>
      </c>
      <c r="B108" s="1" t="s">
        <v>95</v>
      </c>
      <c r="C108" s="8">
        <v>3</v>
      </c>
      <c r="D108" s="29">
        <f>SUMIFS('2013Figures'!$J:$J,'2013Figures'!$C:$C,$A108,'2013Figures'!$H:$H,$B108,'2013Figures'!$I:$I,$C108,'2013Figures'!$E:$E,$B$1)</f>
        <v>0</v>
      </c>
      <c r="E108" s="9">
        <f>SUMIFS('2013Figures'!$J:$J,'2013Figures'!$C:$C,$A108,'2013Figures'!$H:$H,$B108,'2013Figures'!$I:$I,$C108,'2013Figures'!$B:$B,"BrokerToCy",'2013Figures'!$G:$G,"E1",'2013Figures'!$E:$E,$B$1)</f>
        <v>0</v>
      </c>
      <c r="F108" s="9">
        <f>SUMIFS('2013Figures'!$J:$J,'2013Figures'!$C:$C,$A108,'2013Figures'!$H:$H,$B108,'2013Figures'!$I:$I,$C108,'2013Figures'!$B:$B,"BrokerToCy",'2013Figures'!$G:$G,"P1",'2013Figures'!$E:$E,$B$1)</f>
        <v>0</v>
      </c>
      <c r="G108" s="9">
        <f>SUMIFS('2013Figures'!$J:$J,'2013Figures'!$C:$C,$A108,'2013Figures'!$H:$H,$B108,'2013Figures'!$I:$I,$C108,'2013Figures'!$B:$B,"CyToBroker",'2013Figures'!$G:$G,"E1",'2013Figures'!$E:$E,$B$1)</f>
        <v>0</v>
      </c>
      <c r="H108" s="9">
        <f>SUMIFS('2013Figures'!$J:$J,'2013Figures'!$C:$C,$A108,'2013Figures'!$H:$H,$B108,'2013Figures'!$I:$I,$C108,'2013Figures'!$B:$B,"CyToBroker",'2013Figures'!$G:$G,"P1",'2013Figures'!$E:$E,$B$1)</f>
        <v>0</v>
      </c>
      <c r="J108" s="8">
        <v>200801</v>
      </c>
      <c r="L108" s="42">
        <f>SUMIFS('2012Figures'!$J:$J,'2012Figures'!$C:$C,$A108,'2012Figures'!$H:$H,$B108,'2012Figures'!$I:$I,$C108,'2012Figures'!$E:$E,$B$1)</f>
        <v>0</v>
      </c>
      <c r="M108" s="52">
        <f>SUMIFS('2012Figures'!$J:$J,'2012Figures'!$C:$C,$A108,'2012Figures'!$H:$H,$B108,'2012Figures'!$I:$I,$C108,'2012Figures'!$B:$B,"BrokerToCy",'2012Figures'!$G:$G,"E1",'2012Figures'!$E:$E,$B$1)</f>
        <v>0</v>
      </c>
      <c r="N108" s="52">
        <f>SUMIFS('2012Figures'!$J:$J,'2012Figures'!$C:$C,$A108,'2012Figures'!$H:$H,$B108,'2012Figures'!$I:$I,$C108,'2012Figures'!$B:$B,"BrokerToCy",'2012Figures'!$G:$G,"P1",'2012Figures'!$E:$E,$B$1)</f>
        <v>0</v>
      </c>
      <c r="O108" s="52">
        <f>SUMIFS('2012Figures'!$J:$J,'2012Figures'!$C:$C,$A108,'2012Figures'!$H:$H,$B108,'2012Figures'!$I:$I,$C108,'2012Figures'!$B:$B,"CyToBroker",'2012Figures'!$G:$G,"E1",'2012Figures'!$E:$E,$B$1)</f>
        <v>0</v>
      </c>
      <c r="P108" s="52">
        <f>SUMIFS('2012Figures'!$J:$J,'2012Figures'!$C:$C,$A108,'2012Figures'!$H:$H,$B108,'2012Figures'!$I:$I,$C108,'2012Figures'!$B:$B,"CyToBroker",'2012Figures'!$G:$G,"P1",'2012Figures'!$E:$E,$B$1)</f>
        <v>0</v>
      </c>
      <c r="R108" s="46" t="str">
        <f t="shared" si="18"/>
        <v/>
      </c>
      <c r="S108" s="46" t="str">
        <f t="shared" si="18"/>
        <v/>
      </c>
      <c r="T108" s="46" t="str">
        <f t="shared" si="18"/>
        <v/>
      </c>
      <c r="U108" s="46" t="str">
        <f t="shared" si="18"/>
        <v/>
      </c>
      <c r="V108" s="46" t="str">
        <f t="shared" si="18"/>
        <v/>
      </c>
    </row>
    <row r="109" spans="1:22" x14ac:dyDescent="0.2">
      <c r="A109" s="1">
        <v>104</v>
      </c>
      <c r="B109" s="1" t="s">
        <v>95</v>
      </c>
      <c r="C109" s="8">
        <v>2</v>
      </c>
      <c r="D109" s="29">
        <f>SUMIFS('2013Figures'!$J:$J,'2013Figures'!$C:$C,$A109,'2013Figures'!$H:$H,$B109,'2013Figures'!$I:$I,$C109,'2013Figures'!$E:$E,$B$1)</f>
        <v>0</v>
      </c>
      <c r="E109" s="9">
        <f>SUMIFS('2013Figures'!$J:$J,'2013Figures'!$C:$C,$A109,'2013Figures'!$H:$H,$B109,'2013Figures'!$I:$I,$C109,'2013Figures'!$B:$B,"BrokerToCy",'2013Figures'!$G:$G,"E1",'2013Figures'!$E:$E,$B$1)</f>
        <v>0</v>
      </c>
      <c r="F109" s="9">
        <f>SUMIFS('2013Figures'!$J:$J,'2013Figures'!$C:$C,$A109,'2013Figures'!$H:$H,$B109,'2013Figures'!$I:$I,$C109,'2013Figures'!$B:$B,"BrokerToCy",'2013Figures'!$G:$G,"P1",'2013Figures'!$E:$E,$B$1)</f>
        <v>0</v>
      </c>
      <c r="G109" s="9">
        <f>SUMIFS('2013Figures'!$J:$J,'2013Figures'!$C:$C,$A109,'2013Figures'!$H:$H,$B109,'2013Figures'!$I:$I,$C109,'2013Figures'!$B:$B,"CyToBroker",'2013Figures'!$G:$G,"E1",'2013Figures'!$E:$E,$B$1)</f>
        <v>0</v>
      </c>
      <c r="H109" s="9">
        <f>SUMIFS('2013Figures'!$J:$J,'2013Figures'!$C:$C,$A109,'2013Figures'!$H:$H,$B109,'2013Figures'!$I:$I,$C109,'2013Figures'!$B:$B,"CyToBroker",'2013Figures'!$G:$G,"P1",'2013Figures'!$E:$E,$B$1)</f>
        <v>0</v>
      </c>
      <c r="J109" s="8">
        <v>200701</v>
      </c>
      <c r="L109" s="42">
        <f>SUMIFS('2012Figures'!$J:$J,'2012Figures'!$C:$C,$A109,'2012Figures'!$H:$H,$B109,'2012Figures'!$I:$I,$C109,'2012Figures'!$E:$E,$B$1)</f>
        <v>0</v>
      </c>
      <c r="M109" s="52">
        <f>SUMIFS('2012Figures'!$J:$J,'2012Figures'!$C:$C,$A109,'2012Figures'!$H:$H,$B109,'2012Figures'!$I:$I,$C109,'2012Figures'!$B:$B,"BrokerToCy",'2012Figures'!$G:$G,"E1",'2012Figures'!$E:$E,$B$1)</f>
        <v>0</v>
      </c>
      <c r="N109" s="52">
        <f>SUMIFS('2012Figures'!$J:$J,'2012Figures'!$C:$C,$A109,'2012Figures'!$H:$H,$B109,'2012Figures'!$I:$I,$C109,'2012Figures'!$B:$B,"BrokerToCy",'2012Figures'!$G:$G,"P1",'2012Figures'!$E:$E,$B$1)</f>
        <v>0</v>
      </c>
      <c r="O109" s="52">
        <f>SUMIFS('2012Figures'!$J:$J,'2012Figures'!$C:$C,$A109,'2012Figures'!$H:$H,$B109,'2012Figures'!$I:$I,$C109,'2012Figures'!$B:$B,"CyToBroker",'2012Figures'!$G:$G,"E1",'2012Figures'!$E:$E,$B$1)</f>
        <v>0</v>
      </c>
      <c r="P109" s="52">
        <f>SUMIFS('2012Figures'!$J:$J,'2012Figures'!$C:$C,$A109,'2012Figures'!$H:$H,$B109,'2012Figures'!$I:$I,$C109,'2012Figures'!$B:$B,"CyToBroker",'2012Figures'!$G:$G,"P1",'2012Figures'!$E:$E,$B$1)</f>
        <v>0</v>
      </c>
      <c r="R109" s="46" t="str">
        <f t="shared" si="18"/>
        <v/>
      </c>
      <c r="S109" s="46" t="str">
        <f t="shared" si="18"/>
        <v/>
      </c>
      <c r="T109" s="46" t="str">
        <f t="shared" si="18"/>
        <v/>
      </c>
      <c r="U109" s="46" t="str">
        <f t="shared" si="18"/>
        <v/>
      </c>
      <c r="V109" s="46" t="str">
        <f t="shared" si="18"/>
        <v/>
      </c>
    </row>
    <row r="110" spans="1:22" x14ac:dyDescent="0.2">
      <c r="A110" s="1">
        <v>104</v>
      </c>
      <c r="B110" s="1" t="s">
        <v>95</v>
      </c>
      <c r="C110" s="8">
        <v>1</v>
      </c>
      <c r="D110" s="29">
        <f>SUMIFS('2013Figures'!$J:$J,'2013Figures'!$C:$C,$A110,'2013Figures'!$H:$H,$B110,'2013Figures'!$I:$I,$C110,'2013Figures'!$E:$E,$B$1)</f>
        <v>0</v>
      </c>
      <c r="E110" s="9">
        <f>SUMIFS('2013Figures'!$J:$J,'2013Figures'!$C:$C,$A110,'2013Figures'!$H:$H,$B110,'2013Figures'!$I:$I,$C110,'2013Figures'!$B:$B,"BrokerToCy",'2013Figures'!$G:$G,"E1",'2013Figures'!$E:$E,$B$1)</f>
        <v>0</v>
      </c>
      <c r="F110" s="9">
        <f>SUMIFS('2013Figures'!$J:$J,'2013Figures'!$C:$C,$A110,'2013Figures'!$H:$H,$B110,'2013Figures'!$I:$I,$C110,'2013Figures'!$B:$B,"BrokerToCy",'2013Figures'!$G:$G,"P1",'2013Figures'!$E:$E,$B$1)</f>
        <v>0</v>
      </c>
      <c r="G110" s="9">
        <f>SUMIFS('2013Figures'!$J:$J,'2013Figures'!$C:$C,$A110,'2013Figures'!$H:$H,$B110,'2013Figures'!$I:$I,$C110,'2013Figures'!$B:$B,"CyToBroker",'2013Figures'!$G:$G,"E1",'2013Figures'!$E:$E,$B$1)</f>
        <v>0</v>
      </c>
      <c r="H110" s="9">
        <f>SUMIFS('2013Figures'!$J:$J,'2013Figures'!$C:$C,$A110,'2013Figures'!$H:$H,$B110,'2013Figures'!$I:$I,$C110,'2013Figures'!$B:$B,"CyToBroker",'2013Figures'!$G:$G,"P1",'2013Figures'!$E:$E,$B$1)</f>
        <v>0</v>
      </c>
      <c r="J110" s="8">
        <v>200601</v>
      </c>
      <c r="L110" s="42">
        <f>SUMIFS('2012Figures'!$J:$J,'2012Figures'!$C:$C,$A110,'2012Figures'!$H:$H,$B110,'2012Figures'!$I:$I,$C110,'2012Figures'!$E:$E,$B$1)</f>
        <v>0</v>
      </c>
      <c r="M110" s="52">
        <f>SUMIFS('2012Figures'!$J:$J,'2012Figures'!$C:$C,$A110,'2012Figures'!$H:$H,$B110,'2012Figures'!$I:$I,$C110,'2012Figures'!$B:$B,"BrokerToCy",'2012Figures'!$G:$G,"E1",'2012Figures'!$E:$E,$B$1)</f>
        <v>0</v>
      </c>
      <c r="N110" s="52">
        <f>SUMIFS('2012Figures'!$J:$J,'2012Figures'!$C:$C,$A110,'2012Figures'!$H:$H,$B110,'2012Figures'!$I:$I,$C110,'2012Figures'!$B:$B,"BrokerToCy",'2012Figures'!$G:$G,"P1",'2012Figures'!$E:$E,$B$1)</f>
        <v>0</v>
      </c>
      <c r="O110" s="52">
        <f>SUMIFS('2012Figures'!$J:$J,'2012Figures'!$C:$C,$A110,'2012Figures'!$H:$H,$B110,'2012Figures'!$I:$I,$C110,'2012Figures'!$B:$B,"CyToBroker",'2012Figures'!$G:$G,"E1",'2012Figures'!$E:$E,$B$1)</f>
        <v>0</v>
      </c>
      <c r="P110" s="52">
        <f>SUMIFS('2012Figures'!$J:$J,'2012Figures'!$C:$C,$A110,'2012Figures'!$H:$H,$B110,'2012Figures'!$I:$I,$C110,'2012Figures'!$B:$B,"CyToBroker",'2012Figures'!$G:$G,"P1",'2012Figures'!$E:$E,$B$1)</f>
        <v>0</v>
      </c>
      <c r="R110" s="46" t="str">
        <f t="shared" si="18"/>
        <v/>
      </c>
      <c r="S110" s="46" t="str">
        <f t="shared" si="18"/>
        <v/>
      </c>
      <c r="T110" s="46" t="str">
        <f t="shared" si="18"/>
        <v/>
      </c>
      <c r="U110" s="46" t="str">
        <f t="shared" si="18"/>
        <v/>
      </c>
      <c r="V110" s="46" t="str">
        <f t="shared" si="18"/>
        <v/>
      </c>
    </row>
    <row r="111" spans="1:22" x14ac:dyDescent="0.2">
      <c r="A111" s="1">
        <v>104</v>
      </c>
      <c r="B111" s="1" t="s">
        <v>95</v>
      </c>
      <c r="D111" s="29">
        <f>SUMIFS('2013Figures'!$J:$J,'2013Figures'!$C:$C,$A111,'2013Figures'!$H:$H,$B111,'2013Figures'!$I:$I,"",'2013Figures'!$E:$E,$B$1)</f>
        <v>0</v>
      </c>
      <c r="E111" s="9">
        <f>SUMIFS('2013Figures'!$J:$J,'2013Figures'!$C:$C,$A111,'2013Figures'!$H:$H,$B111,'2013Figures'!$I:$I,"",'2013Figures'!$B:$B,"BrokerToCy",'2013Figures'!$G:$G,"E1",'2013Figures'!$E:$E,$B$1)</f>
        <v>0</v>
      </c>
      <c r="F111" s="9">
        <f>SUMIFS('2013Figures'!$J:$J,'2013Figures'!$C:$C,$A111,'2013Figures'!$H:$H,$B111,'2013Figures'!$I:$I,"",'2013Figures'!$B:$B,"BrokerToCy",'2013Figures'!$G:$G,"P1",'2013Figures'!$E:$E,$B$1)</f>
        <v>0</v>
      </c>
      <c r="G111" s="9">
        <f>SUMIFS('2013Figures'!$J:$J,'2013Figures'!$C:$C,$A111,'2013Figures'!$H:$H,$B111,'2013Figures'!$I:$I,"",'2013Figures'!$B:$B,"CyToBroker",'2013Figures'!$G:$G,"E1",'2013Figures'!$E:$E,$B$1)</f>
        <v>0</v>
      </c>
      <c r="H111" s="9">
        <f>SUMIFS('2013Figures'!$J:$J,'2013Figures'!$C:$C,$A111,'2013Figures'!$H:$H,$B111,'2013Figures'!$I:$I,"",'2013Figures'!$B:$B,"CyToBroker",'2013Figures'!$G:$G,"P1",'2013Figures'!$E:$E,$B$1)</f>
        <v>0</v>
      </c>
      <c r="J111" s="8" t="s">
        <v>131</v>
      </c>
      <c r="L111" s="42">
        <f>SUMIFS('2012Figures'!$J:$J,'2012Figures'!$C:$C,$A111,'2012Figures'!$H:$H,$B111,'2012Figures'!$I:$I,"",'2012Figures'!$E:$E,$B$1)</f>
        <v>0</v>
      </c>
      <c r="M111" s="52">
        <f>SUMIFS('2012Figures'!$J:$J,'2012Figures'!$C:$C,$A111,'2012Figures'!$H:$H,$B111,'2012Figures'!$I:$I,"",'2012Figures'!$B:$B,"BrokerToCy",'2012Figures'!$G:$G,"E1",'2012Figures'!$E:$E,$B$1)</f>
        <v>0</v>
      </c>
      <c r="N111" s="52">
        <f>SUMIFS('2012Figures'!$J:$J,'2012Figures'!$C:$C,$A111,'2012Figures'!$H:$H,$B111,'2012Figures'!$I:$I,"",'2012Figures'!$B:$B,"BrokerToCy",'2012Figures'!$G:$G,"P1",'2012Figures'!$E:$E,$B$1)</f>
        <v>0</v>
      </c>
      <c r="O111" s="52">
        <f>SUMIFS('2012Figures'!$J:$J,'2012Figures'!$C:$C,$A111,'2012Figures'!$H:$H,$B111,'2012Figures'!$I:$I,"",'2012Figures'!$B:$B,"CyToBroker",'2012Figures'!$G:$G,"E1",'2012Figures'!$E:$E,$B$1)</f>
        <v>0</v>
      </c>
      <c r="P111" s="52">
        <f>SUMIFS('2012Figures'!$J:$J,'2012Figures'!$C:$C,$A111,'2012Figures'!$H:$H,$B111,'2012Figures'!$I:$I,"",'2012Figures'!$B:$B,"CyToBroker",'2012Figures'!$G:$G,"P1",'2012Figures'!$E:$E,$B$1)</f>
        <v>0</v>
      </c>
      <c r="R111" s="46" t="str">
        <f t="shared" si="18"/>
        <v/>
      </c>
      <c r="S111" s="46" t="str">
        <f t="shared" si="18"/>
        <v/>
      </c>
      <c r="T111" s="46" t="str">
        <f t="shared" si="18"/>
        <v/>
      </c>
      <c r="U111" s="46" t="str">
        <f t="shared" si="18"/>
        <v/>
      </c>
      <c r="V111" s="46" t="str">
        <f t="shared" si="18"/>
        <v/>
      </c>
    </row>
    <row r="112" spans="1:22" x14ac:dyDescent="0.2">
      <c r="A112" s="1">
        <v>104</v>
      </c>
      <c r="B112" s="1" t="s">
        <v>96</v>
      </c>
      <c r="C112" s="8">
        <v>2</v>
      </c>
      <c r="D112" s="29">
        <f>SUMIFS('2013Figures'!$J:$J,'2013Figures'!$C:$C,$A112,'2013Figures'!$H:$H,$B112,'2013Figures'!$I:$I,$C112,'2013Figures'!$E:$E,$B$1)</f>
        <v>0</v>
      </c>
      <c r="E112" s="9">
        <f>SUMIFS('2013Figures'!$J:$J,'2013Figures'!$C:$C,$A112,'2013Figures'!$H:$H,$B112,'2013Figures'!$I:$I,$C112,'2013Figures'!$B:$B,"BrokerToCy",'2013Figures'!$G:$G,"E1",'2013Figures'!$E:$E,$B$1)</f>
        <v>0</v>
      </c>
      <c r="F112" s="9">
        <f>SUMIFS('2013Figures'!$J:$J,'2013Figures'!$C:$C,$A112,'2013Figures'!$H:$H,$B112,'2013Figures'!$I:$I,$C112,'2013Figures'!$B:$B,"BrokerToCy",'2013Figures'!$G:$G,"P1",'2013Figures'!$E:$E,$B$1)</f>
        <v>0</v>
      </c>
      <c r="G112" s="9">
        <f>SUMIFS('2013Figures'!$J:$J,'2013Figures'!$C:$C,$A112,'2013Figures'!$H:$H,$B112,'2013Figures'!$I:$I,$C112,'2013Figures'!$B:$B,"CyToBroker",'2013Figures'!$G:$G,"E1",'2013Figures'!$E:$E,$B$1)</f>
        <v>0</v>
      </c>
      <c r="H112" s="9">
        <f>SUMIFS('2013Figures'!$J:$J,'2013Figures'!$C:$C,$A112,'2013Figures'!$H:$H,$B112,'2013Figures'!$I:$I,$C112,'2013Figures'!$B:$B,"CyToBroker",'2013Figures'!$G:$G,"P1",'2013Figures'!$E:$E,$B$1)</f>
        <v>0</v>
      </c>
      <c r="I112" s="30"/>
      <c r="J112" s="31">
        <v>201001</v>
      </c>
      <c r="K112" s="30"/>
      <c r="L112" s="42">
        <f>SUMIFS('2012Figures'!$J:$J,'2012Figures'!$C:$C,$A112,'2012Figures'!$H:$H,$B112,'2012Figures'!$I:$I,$C112,'2012Figures'!$E:$E,$B$1)</f>
        <v>0</v>
      </c>
      <c r="M112" s="52">
        <f>SUMIFS('2012Figures'!$J:$J,'2012Figures'!$C:$C,$A112,'2012Figures'!$H:$H,$B112,'2012Figures'!$I:$I,$C112,'2012Figures'!$B:$B,"BrokerToCy",'2012Figures'!$G:$G,"E1",'2012Figures'!$E:$E,$B$1)</f>
        <v>0</v>
      </c>
      <c r="N112" s="52">
        <f>SUMIFS('2012Figures'!$J:$J,'2012Figures'!$C:$C,$A112,'2012Figures'!$H:$H,$B112,'2012Figures'!$I:$I,$C112,'2012Figures'!$B:$B,"BrokerToCy",'2012Figures'!$G:$G,"P1",'2012Figures'!$E:$E,$B$1)</f>
        <v>0</v>
      </c>
      <c r="O112" s="52">
        <f>SUMIFS('2012Figures'!$J:$J,'2012Figures'!$C:$C,$A112,'2012Figures'!$H:$H,$B112,'2012Figures'!$I:$I,$C112,'2012Figures'!$B:$B,"CyToBroker",'2012Figures'!$G:$G,"E1",'2012Figures'!$E:$E,$B$1)</f>
        <v>0</v>
      </c>
      <c r="P112" s="52">
        <f>SUMIFS('2012Figures'!$J:$J,'2012Figures'!$C:$C,$A112,'2012Figures'!$H:$H,$B112,'2012Figures'!$I:$I,$C112,'2012Figures'!$B:$B,"CyToBroker",'2012Figures'!$G:$G,"P1",'2012Figures'!$E:$E,$B$1)</f>
        <v>0</v>
      </c>
      <c r="Q112" s="30"/>
      <c r="R112" s="46" t="str">
        <f t="shared" si="18"/>
        <v/>
      </c>
      <c r="S112" s="46" t="str">
        <f t="shared" si="18"/>
        <v/>
      </c>
      <c r="T112" s="46" t="str">
        <f t="shared" si="18"/>
        <v/>
      </c>
      <c r="U112" s="46" t="str">
        <f t="shared" si="18"/>
        <v/>
      </c>
      <c r="V112" s="46" t="str">
        <f t="shared" si="18"/>
        <v/>
      </c>
    </row>
    <row r="113" spans="1:22" x14ac:dyDescent="0.2">
      <c r="A113" s="1">
        <v>104</v>
      </c>
      <c r="B113" s="1" t="s">
        <v>96</v>
      </c>
      <c r="C113" s="8">
        <v>1</v>
      </c>
      <c r="D113" s="29">
        <f>SUMIFS('2013Figures'!$J:$J,'2013Figures'!$C:$C,$A113,'2013Figures'!$H:$H,$B113,'2013Figures'!$I:$I,$C113,'2013Figures'!$E:$E,$B$1)</f>
        <v>0</v>
      </c>
      <c r="E113" s="9">
        <f>SUMIFS('2013Figures'!$J:$J,'2013Figures'!$C:$C,$A113,'2013Figures'!$H:$H,$B113,'2013Figures'!$I:$I,$C113,'2013Figures'!$B:$B,"BrokerToCy",'2013Figures'!$G:$G,"E1",'2013Figures'!$E:$E,$B$1)</f>
        <v>0</v>
      </c>
      <c r="F113" s="9">
        <f>SUMIFS('2013Figures'!$J:$J,'2013Figures'!$C:$C,$A113,'2013Figures'!$H:$H,$B113,'2013Figures'!$I:$I,$C113,'2013Figures'!$B:$B,"BrokerToCy",'2013Figures'!$G:$G,"P1",'2013Figures'!$E:$E,$B$1)</f>
        <v>0</v>
      </c>
      <c r="G113" s="9">
        <f>SUMIFS('2013Figures'!$J:$J,'2013Figures'!$C:$C,$A113,'2013Figures'!$H:$H,$B113,'2013Figures'!$I:$I,$C113,'2013Figures'!$B:$B,"CyToBroker",'2013Figures'!$G:$G,"E1",'2013Figures'!$E:$E,$B$1)</f>
        <v>0</v>
      </c>
      <c r="H113" s="9">
        <f>SUMIFS('2013Figures'!$J:$J,'2013Figures'!$C:$C,$A113,'2013Figures'!$H:$H,$B113,'2013Figures'!$I:$I,$C113,'2013Figures'!$B:$B,"CyToBroker",'2013Figures'!$G:$G,"P1",'2013Figures'!$E:$E,$B$1)</f>
        <v>0</v>
      </c>
      <c r="J113" s="8">
        <v>200601</v>
      </c>
      <c r="L113" s="42">
        <f>SUMIFS('2012Figures'!$J:$J,'2012Figures'!$C:$C,$A113,'2012Figures'!$H:$H,$B113,'2012Figures'!$I:$I,$C113,'2012Figures'!$E:$E,$B$1)</f>
        <v>0</v>
      </c>
      <c r="M113" s="52">
        <f>SUMIFS('2012Figures'!$J:$J,'2012Figures'!$C:$C,$A113,'2012Figures'!$H:$H,$B113,'2012Figures'!$I:$I,$C113,'2012Figures'!$B:$B,"BrokerToCy",'2012Figures'!$G:$G,"E1",'2012Figures'!$E:$E,$B$1)</f>
        <v>0</v>
      </c>
      <c r="N113" s="52">
        <f>SUMIFS('2012Figures'!$J:$J,'2012Figures'!$C:$C,$A113,'2012Figures'!$H:$H,$B113,'2012Figures'!$I:$I,$C113,'2012Figures'!$B:$B,"BrokerToCy",'2012Figures'!$G:$G,"P1",'2012Figures'!$E:$E,$B$1)</f>
        <v>0</v>
      </c>
      <c r="O113" s="52">
        <f>SUMIFS('2012Figures'!$J:$J,'2012Figures'!$C:$C,$A113,'2012Figures'!$H:$H,$B113,'2012Figures'!$I:$I,$C113,'2012Figures'!$B:$B,"CyToBroker",'2012Figures'!$G:$G,"E1",'2012Figures'!$E:$E,$B$1)</f>
        <v>0</v>
      </c>
      <c r="P113" s="52">
        <f>SUMIFS('2012Figures'!$J:$J,'2012Figures'!$C:$C,$A113,'2012Figures'!$H:$H,$B113,'2012Figures'!$I:$I,$C113,'2012Figures'!$B:$B,"CyToBroker",'2012Figures'!$G:$G,"P1",'2012Figures'!$E:$E,$B$1)</f>
        <v>0</v>
      </c>
      <c r="R113" s="46" t="str">
        <f t="shared" si="18"/>
        <v/>
      </c>
      <c r="S113" s="46" t="str">
        <f t="shared" si="18"/>
        <v/>
      </c>
      <c r="T113" s="46" t="str">
        <f t="shared" si="18"/>
        <v/>
      </c>
      <c r="U113" s="46" t="str">
        <f t="shared" si="18"/>
        <v/>
      </c>
      <c r="V113" s="46" t="str">
        <f t="shared" si="18"/>
        <v/>
      </c>
    </row>
    <row r="114" spans="1:22" x14ac:dyDescent="0.2">
      <c r="A114" s="1">
        <v>104</v>
      </c>
      <c r="B114" s="1" t="s">
        <v>96</v>
      </c>
      <c r="D114" s="29">
        <f>SUMIFS('2013Figures'!$J:$J,'2013Figures'!$C:$C,$A114,'2013Figures'!$H:$H,$B114,'2013Figures'!$I:$I,"",'2013Figures'!$E:$E,$B$1)</f>
        <v>0</v>
      </c>
      <c r="E114" s="9">
        <f>SUMIFS('2013Figures'!$J:$J,'2013Figures'!$C:$C,$A114,'2013Figures'!$H:$H,$B114,'2013Figures'!$I:$I,"",'2013Figures'!$B:$B,"BrokerToCy",'2013Figures'!$G:$G,"E1",'2013Figures'!$E:$E,$B$1)</f>
        <v>0</v>
      </c>
      <c r="F114" s="9">
        <f>SUMIFS('2013Figures'!$J:$J,'2013Figures'!$C:$C,$A114,'2013Figures'!$H:$H,$B114,'2013Figures'!$I:$I,"",'2013Figures'!$B:$B,"BrokerToCy",'2013Figures'!$G:$G,"P1",'2013Figures'!$E:$E,$B$1)</f>
        <v>0</v>
      </c>
      <c r="G114" s="9">
        <f>SUMIFS('2013Figures'!$J:$J,'2013Figures'!$C:$C,$A114,'2013Figures'!$H:$H,$B114,'2013Figures'!$I:$I,"",'2013Figures'!$B:$B,"CyToBroker",'2013Figures'!$G:$G,"E1",'2013Figures'!$E:$E,$B$1)</f>
        <v>0</v>
      </c>
      <c r="H114" s="9">
        <f>SUMIFS('2013Figures'!$J:$J,'2013Figures'!$C:$C,$A114,'2013Figures'!$H:$H,$B114,'2013Figures'!$I:$I,"",'2013Figures'!$B:$B,"CyToBroker",'2013Figures'!$G:$G,"P1",'2013Figures'!$E:$E,$B$1)</f>
        <v>0</v>
      </c>
      <c r="J114" s="8" t="s">
        <v>131</v>
      </c>
      <c r="L114" s="42">
        <f>SUMIFS('2012Figures'!$J:$J,'2012Figures'!$C:$C,$A114,'2012Figures'!$H:$H,$B114,'2012Figures'!$I:$I,"",'2012Figures'!$E:$E,$B$1)</f>
        <v>0</v>
      </c>
      <c r="M114" s="52">
        <f>SUMIFS('2012Figures'!$J:$J,'2012Figures'!$C:$C,$A114,'2012Figures'!$H:$H,$B114,'2012Figures'!$I:$I,"",'2012Figures'!$B:$B,"BrokerToCy",'2012Figures'!$G:$G,"E1",'2012Figures'!$E:$E,$B$1)</f>
        <v>0</v>
      </c>
      <c r="N114" s="52">
        <f>SUMIFS('2012Figures'!$J:$J,'2012Figures'!$C:$C,$A114,'2012Figures'!$H:$H,$B114,'2012Figures'!$I:$I,"",'2012Figures'!$B:$B,"BrokerToCy",'2012Figures'!$G:$G,"P1",'2012Figures'!$E:$E,$B$1)</f>
        <v>0</v>
      </c>
      <c r="O114" s="52">
        <f>SUMIFS('2012Figures'!$J:$J,'2012Figures'!$C:$C,$A114,'2012Figures'!$H:$H,$B114,'2012Figures'!$I:$I,"",'2012Figures'!$B:$B,"CyToBroker",'2012Figures'!$G:$G,"E1",'2012Figures'!$E:$E,$B$1)</f>
        <v>0</v>
      </c>
      <c r="P114" s="52">
        <f>SUMIFS('2012Figures'!$J:$J,'2012Figures'!$C:$C,$A114,'2012Figures'!$H:$H,$B114,'2012Figures'!$I:$I,"",'2012Figures'!$B:$B,"CyToBroker",'2012Figures'!$G:$G,"P1",'2012Figures'!$E:$E,$B$1)</f>
        <v>0</v>
      </c>
      <c r="R114" s="46" t="str">
        <f t="shared" si="18"/>
        <v/>
      </c>
      <c r="S114" s="46" t="str">
        <f t="shared" si="18"/>
        <v/>
      </c>
      <c r="T114" s="46" t="str">
        <f t="shared" si="18"/>
        <v/>
      </c>
      <c r="U114" s="46" t="str">
        <f t="shared" si="18"/>
        <v/>
      </c>
      <c r="V114" s="46" t="str">
        <f t="shared" si="18"/>
        <v/>
      </c>
    </row>
    <row r="115" spans="1:22" x14ac:dyDescent="0.2">
      <c r="A115" s="1">
        <v>104</v>
      </c>
      <c r="B115" s="1" t="s">
        <v>97</v>
      </c>
      <c r="C115" s="8">
        <v>11</v>
      </c>
      <c r="D115" s="29">
        <f>SUMIFS('2013Figures'!$J:$J,'2013Figures'!$C:$C,$A115,'2013Figures'!$H:$H,$B115,'2013Figures'!$I:$I,$C115,'2013Figures'!$E:$E,$B$1)</f>
        <v>0</v>
      </c>
      <c r="E115" s="9">
        <f>SUMIFS('2013Figures'!$J:$J,'2013Figures'!$C:$C,$A115,'2013Figures'!$H:$H,$B115,'2013Figures'!$I:$I,$C115,'2013Figures'!$B:$B,"BrokerToCy",'2013Figures'!$G:$G,"E1",'2013Figures'!$E:$E,$B$1)</f>
        <v>0</v>
      </c>
      <c r="F115" s="9">
        <f>SUMIFS('2013Figures'!$J:$J,'2013Figures'!$C:$C,$A115,'2013Figures'!$H:$H,$B115,'2013Figures'!$I:$I,$C115,'2013Figures'!$B:$B,"BrokerToCy",'2013Figures'!$G:$G,"P1",'2013Figures'!$E:$E,$B$1)</f>
        <v>0</v>
      </c>
      <c r="G115" s="9">
        <f>SUMIFS('2013Figures'!$J:$J,'2013Figures'!$C:$C,$A115,'2013Figures'!$H:$H,$B115,'2013Figures'!$I:$I,$C115,'2013Figures'!$B:$B,"CyToBroker",'2013Figures'!$G:$G,"E1",'2013Figures'!$E:$E,$B$1)</f>
        <v>0</v>
      </c>
      <c r="H115" s="9">
        <f>SUMIFS('2013Figures'!$J:$J,'2013Figures'!$C:$C,$A115,'2013Figures'!$H:$H,$B115,'2013Figures'!$I:$I,$C115,'2013Figures'!$B:$B,"CyToBroker",'2013Figures'!$G:$G,"P1",'2013Figures'!$E:$E,$B$1)</f>
        <v>0</v>
      </c>
      <c r="L115" s="42">
        <f>SUMIFS('2012Figures'!$J:$J,'2012Figures'!$C:$C,$A115,'2012Figures'!$H:$H,$B115,'2012Figures'!$I:$I,$C115,'2012Figures'!$E:$E,$B$1)</f>
        <v>0</v>
      </c>
      <c r="M115" s="52">
        <f>SUMIFS('2012Figures'!$J:$J,'2012Figures'!$C:$C,$A115,'2012Figures'!$H:$H,$B115,'2012Figures'!$I:$I,$C115,'2012Figures'!$B:$B,"BrokerToCy",'2012Figures'!$G:$G,"E1",'2012Figures'!$E:$E,$B$1)</f>
        <v>0</v>
      </c>
      <c r="N115" s="52">
        <f>SUMIFS('2012Figures'!$J:$J,'2012Figures'!$C:$C,$A115,'2012Figures'!$H:$H,$B115,'2012Figures'!$I:$I,$C115,'2012Figures'!$B:$B,"BrokerToCy",'2012Figures'!$G:$G,"P1",'2012Figures'!$E:$E,$B$1)</f>
        <v>0</v>
      </c>
      <c r="O115" s="52">
        <f>SUMIFS('2012Figures'!$J:$J,'2012Figures'!$C:$C,$A115,'2012Figures'!$H:$H,$B115,'2012Figures'!$I:$I,$C115,'2012Figures'!$B:$B,"CyToBroker",'2012Figures'!$G:$G,"E1",'2012Figures'!$E:$E,$B$1)</f>
        <v>0</v>
      </c>
      <c r="P115" s="52">
        <f>SUMIFS('2012Figures'!$J:$J,'2012Figures'!$C:$C,$A115,'2012Figures'!$H:$H,$B115,'2012Figures'!$I:$I,$C115,'2012Figures'!$B:$B,"CyToBroker",'2012Figures'!$G:$G,"P1",'2012Figures'!$E:$E,$B$1)</f>
        <v>0</v>
      </c>
      <c r="R115" s="46" t="str">
        <f t="shared" si="18"/>
        <v/>
      </c>
      <c r="S115" s="46" t="str">
        <f t="shared" si="18"/>
        <v/>
      </c>
      <c r="T115" s="46" t="str">
        <f t="shared" si="18"/>
        <v/>
      </c>
      <c r="U115" s="46" t="str">
        <f t="shared" si="18"/>
        <v/>
      </c>
      <c r="V115" s="46" t="str">
        <f t="shared" si="18"/>
        <v/>
      </c>
    </row>
    <row r="116" spans="1:22" x14ac:dyDescent="0.2">
      <c r="A116" s="1">
        <v>104</v>
      </c>
      <c r="B116" s="1" t="s">
        <v>97</v>
      </c>
      <c r="C116" s="8">
        <v>10</v>
      </c>
      <c r="D116" s="29">
        <f>SUMIFS('2013Figures'!$J:$J,'2013Figures'!$C:$C,$A116,'2013Figures'!$H:$H,$B116,'2013Figures'!$I:$I,$C116,'2013Figures'!$E:$E,$B$1)</f>
        <v>0</v>
      </c>
      <c r="E116" s="9">
        <f>SUMIFS('2013Figures'!$J:$J,'2013Figures'!$C:$C,$A116,'2013Figures'!$H:$H,$B116,'2013Figures'!$I:$I,$C116,'2013Figures'!$B:$B,"BrokerToCy",'2013Figures'!$G:$G,"E1",'2013Figures'!$E:$E,$B$1)</f>
        <v>0</v>
      </c>
      <c r="F116" s="9">
        <f>SUMIFS('2013Figures'!$J:$J,'2013Figures'!$C:$C,$A116,'2013Figures'!$H:$H,$B116,'2013Figures'!$I:$I,$C116,'2013Figures'!$B:$B,"BrokerToCy",'2013Figures'!$G:$G,"P1",'2013Figures'!$E:$E,$B$1)</f>
        <v>0</v>
      </c>
      <c r="G116" s="9">
        <f>SUMIFS('2013Figures'!$J:$J,'2013Figures'!$C:$C,$A116,'2013Figures'!$H:$H,$B116,'2013Figures'!$I:$I,$C116,'2013Figures'!$B:$B,"CyToBroker",'2013Figures'!$G:$G,"E1",'2013Figures'!$E:$E,$B$1)</f>
        <v>0</v>
      </c>
      <c r="H116" s="9">
        <f>SUMIFS('2013Figures'!$J:$J,'2013Figures'!$C:$C,$A116,'2013Figures'!$H:$H,$B116,'2013Figures'!$I:$I,$C116,'2013Figures'!$B:$B,"CyToBroker",'2013Figures'!$G:$G,"P1",'2013Figures'!$E:$E,$B$1)</f>
        <v>0</v>
      </c>
      <c r="J116" s="8">
        <v>201501</v>
      </c>
      <c r="L116" s="42">
        <f>SUMIFS('2012Figures'!$J:$J,'2012Figures'!$C:$C,$A116,'2012Figures'!$H:$H,$B116,'2012Figures'!$I:$I,$C116,'2012Figures'!$E:$E,$B$1)</f>
        <v>0</v>
      </c>
      <c r="M116" s="52">
        <f>SUMIFS('2012Figures'!$J:$J,'2012Figures'!$C:$C,$A116,'2012Figures'!$H:$H,$B116,'2012Figures'!$I:$I,$C116,'2012Figures'!$B:$B,"BrokerToCy",'2012Figures'!$G:$G,"E1",'2012Figures'!$E:$E,$B$1)</f>
        <v>0</v>
      </c>
      <c r="N116" s="52">
        <f>SUMIFS('2012Figures'!$J:$J,'2012Figures'!$C:$C,$A116,'2012Figures'!$H:$H,$B116,'2012Figures'!$I:$I,$C116,'2012Figures'!$B:$B,"BrokerToCy",'2012Figures'!$G:$G,"P1",'2012Figures'!$E:$E,$B$1)</f>
        <v>0</v>
      </c>
      <c r="O116" s="52">
        <f>SUMIFS('2012Figures'!$J:$J,'2012Figures'!$C:$C,$A116,'2012Figures'!$H:$H,$B116,'2012Figures'!$I:$I,$C116,'2012Figures'!$B:$B,"CyToBroker",'2012Figures'!$G:$G,"E1",'2012Figures'!$E:$E,$B$1)</f>
        <v>0</v>
      </c>
      <c r="P116" s="52">
        <f>SUMIFS('2012Figures'!$J:$J,'2012Figures'!$C:$C,$A116,'2012Figures'!$H:$H,$B116,'2012Figures'!$I:$I,$C116,'2012Figures'!$B:$B,"CyToBroker",'2012Figures'!$G:$G,"P1",'2012Figures'!$E:$E,$B$1)</f>
        <v>0</v>
      </c>
      <c r="R116" s="46" t="str">
        <f t="shared" si="18"/>
        <v/>
      </c>
      <c r="S116" s="46" t="str">
        <f t="shared" si="18"/>
        <v/>
      </c>
      <c r="T116" s="46" t="str">
        <f t="shared" si="18"/>
        <v/>
      </c>
      <c r="U116" s="46" t="str">
        <f t="shared" si="18"/>
        <v/>
      </c>
      <c r="V116" s="46" t="str">
        <f t="shared" si="18"/>
        <v/>
      </c>
    </row>
    <row r="117" spans="1:22" x14ac:dyDescent="0.2">
      <c r="A117" s="1">
        <v>104</v>
      </c>
      <c r="B117" s="1" t="s">
        <v>97</v>
      </c>
      <c r="C117" s="8">
        <v>9</v>
      </c>
      <c r="D117" s="29">
        <f>SUMIFS('2013Figures'!$J:$J,'2013Figures'!$C:$C,$A117,'2013Figures'!$H:$H,$B117,'2013Figures'!$I:$I,$C117,'2013Figures'!$E:$E,$B$1)</f>
        <v>0</v>
      </c>
      <c r="E117" s="9">
        <f>SUMIFS('2013Figures'!$J:$J,'2013Figures'!$C:$C,$A117,'2013Figures'!$H:$H,$B117,'2013Figures'!$I:$I,$C117,'2013Figures'!$B:$B,"BrokerToCy",'2013Figures'!$G:$G,"E1",'2013Figures'!$E:$E,$B$1)</f>
        <v>0</v>
      </c>
      <c r="F117" s="9">
        <f>SUMIFS('2013Figures'!$J:$J,'2013Figures'!$C:$C,$A117,'2013Figures'!$H:$H,$B117,'2013Figures'!$I:$I,$C117,'2013Figures'!$B:$B,"BrokerToCy",'2013Figures'!$G:$G,"P1",'2013Figures'!$E:$E,$B$1)</f>
        <v>0</v>
      </c>
      <c r="G117" s="9">
        <f>SUMIFS('2013Figures'!$J:$J,'2013Figures'!$C:$C,$A117,'2013Figures'!$H:$H,$B117,'2013Figures'!$I:$I,$C117,'2013Figures'!$B:$B,"CyToBroker",'2013Figures'!$G:$G,"E1",'2013Figures'!$E:$E,$B$1)</f>
        <v>0</v>
      </c>
      <c r="H117" s="9">
        <f>SUMIFS('2013Figures'!$J:$J,'2013Figures'!$C:$C,$A117,'2013Figures'!$H:$H,$B117,'2013Figures'!$I:$I,$C117,'2013Figures'!$B:$B,"CyToBroker",'2013Figures'!$G:$G,"P1",'2013Figures'!$E:$E,$B$1)</f>
        <v>0</v>
      </c>
      <c r="J117" s="8">
        <v>201401</v>
      </c>
      <c r="L117" s="42">
        <f>SUMIFS('2012Figures'!$J:$J,'2012Figures'!$C:$C,$A117,'2012Figures'!$H:$H,$B117,'2012Figures'!$I:$I,$C117,'2012Figures'!$E:$E,$B$1)</f>
        <v>0</v>
      </c>
      <c r="M117" s="52">
        <f>SUMIFS('2012Figures'!$J:$J,'2012Figures'!$C:$C,$A117,'2012Figures'!$H:$H,$B117,'2012Figures'!$I:$I,$C117,'2012Figures'!$B:$B,"BrokerToCy",'2012Figures'!$G:$G,"E1",'2012Figures'!$E:$E,$B$1)</f>
        <v>0</v>
      </c>
      <c r="N117" s="52">
        <f>SUMIFS('2012Figures'!$J:$J,'2012Figures'!$C:$C,$A117,'2012Figures'!$H:$H,$B117,'2012Figures'!$I:$I,$C117,'2012Figures'!$B:$B,"BrokerToCy",'2012Figures'!$G:$G,"P1",'2012Figures'!$E:$E,$B$1)</f>
        <v>0</v>
      </c>
      <c r="O117" s="52">
        <f>SUMIFS('2012Figures'!$J:$J,'2012Figures'!$C:$C,$A117,'2012Figures'!$H:$H,$B117,'2012Figures'!$I:$I,$C117,'2012Figures'!$B:$B,"CyToBroker",'2012Figures'!$G:$G,"E1",'2012Figures'!$E:$E,$B$1)</f>
        <v>0</v>
      </c>
      <c r="P117" s="52">
        <f>SUMIFS('2012Figures'!$J:$J,'2012Figures'!$C:$C,$A117,'2012Figures'!$H:$H,$B117,'2012Figures'!$I:$I,$C117,'2012Figures'!$B:$B,"CyToBroker",'2012Figures'!$G:$G,"P1",'2012Figures'!$E:$E,$B$1)</f>
        <v>0</v>
      </c>
      <c r="R117" s="46" t="str">
        <f t="shared" si="18"/>
        <v/>
      </c>
      <c r="S117" s="46" t="str">
        <f t="shared" si="18"/>
        <v/>
      </c>
      <c r="T117" s="46" t="str">
        <f t="shared" si="18"/>
        <v/>
      </c>
      <c r="U117" s="46" t="str">
        <f t="shared" si="18"/>
        <v/>
      </c>
      <c r="V117" s="46" t="str">
        <f t="shared" si="18"/>
        <v/>
      </c>
    </row>
    <row r="118" spans="1:22" x14ac:dyDescent="0.2">
      <c r="A118" s="1">
        <v>104</v>
      </c>
      <c r="B118" s="1" t="s">
        <v>97</v>
      </c>
      <c r="C118" s="8">
        <v>8</v>
      </c>
      <c r="D118" s="29">
        <f>SUMIFS('2013Figures'!$J:$J,'2013Figures'!$C:$C,$A118,'2013Figures'!$H:$H,$B118,'2013Figures'!$I:$I,$C118,'2013Figures'!$E:$E,$B$1)</f>
        <v>0</v>
      </c>
      <c r="E118" s="9">
        <f>SUMIFS('2013Figures'!$J:$J,'2013Figures'!$C:$C,$A118,'2013Figures'!$H:$H,$B118,'2013Figures'!$I:$I,$C118,'2013Figures'!$B:$B,"BrokerToCy",'2013Figures'!$G:$G,"E1",'2013Figures'!$E:$E,$B$1)</f>
        <v>0</v>
      </c>
      <c r="F118" s="9">
        <f>SUMIFS('2013Figures'!$J:$J,'2013Figures'!$C:$C,$A118,'2013Figures'!$H:$H,$B118,'2013Figures'!$I:$I,$C118,'2013Figures'!$B:$B,"BrokerToCy",'2013Figures'!$G:$G,"P1",'2013Figures'!$E:$E,$B$1)</f>
        <v>0</v>
      </c>
      <c r="G118" s="9">
        <f>SUMIFS('2013Figures'!$J:$J,'2013Figures'!$C:$C,$A118,'2013Figures'!$H:$H,$B118,'2013Figures'!$I:$I,$C118,'2013Figures'!$B:$B,"CyToBroker",'2013Figures'!$G:$G,"E1",'2013Figures'!$E:$E,$B$1)</f>
        <v>0</v>
      </c>
      <c r="H118" s="9">
        <f>SUMIFS('2013Figures'!$J:$J,'2013Figures'!$C:$C,$A118,'2013Figures'!$H:$H,$B118,'2013Figures'!$I:$I,$C118,'2013Figures'!$B:$B,"CyToBroker",'2013Figures'!$G:$G,"P1",'2013Figures'!$E:$E,$B$1)</f>
        <v>0</v>
      </c>
      <c r="I118" s="30"/>
      <c r="J118" s="31">
        <v>201301</v>
      </c>
      <c r="K118" s="30"/>
      <c r="L118" s="42">
        <f>SUMIFS('2012Figures'!$J:$J,'2012Figures'!$C:$C,$A118,'2012Figures'!$H:$H,$B118,'2012Figures'!$I:$I,$C118,'2012Figures'!$E:$E,$B$1)</f>
        <v>0</v>
      </c>
      <c r="M118" s="52">
        <f>SUMIFS('2012Figures'!$J:$J,'2012Figures'!$C:$C,$A118,'2012Figures'!$H:$H,$B118,'2012Figures'!$I:$I,$C118,'2012Figures'!$B:$B,"BrokerToCy",'2012Figures'!$G:$G,"E1",'2012Figures'!$E:$E,$B$1)</f>
        <v>0</v>
      </c>
      <c r="N118" s="52">
        <f>SUMIFS('2012Figures'!$J:$J,'2012Figures'!$C:$C,$A118,'2012Figures'!$H:$H,$B118,'2012Figures'!$I:$I,$C118,'2012Figures'!$B:$B,"BrokerToCy",'2012Figures'!$G:$G,"P1",'2012Figures'!$E:$E,$B$1)</f>
        <v>0</v>
      </c>
      <c r="O118" s="52">
        <f>SUMIFS('2012Figures'!$J:$J,'2012Figures'!$C:$C,$A118,'2012Figures'!$H:$H,$B118,'2012Figures'!$I:$I,$C118,'2012Figures'!$B:$B,"CyToBroker",'2012Figures'!$G:$G,"E1",'2012Figures'!$E:$E,$B$1)</f>
        <v>0</v>
      </c>
      <c r="P118" s="52">
        <f>SUMIFS('2012Figures'!$J:$J,'2012Figures'!$C:$C,$A118,'2012Figures'!$H:$H,$B118,'2012Figures'!$I:$I,$C118,'2012Figures'!$B:$B,"CyToBroker",'2012Figures'!$G:$G,"P1",'2012Figures'!$E:$E,$B$1)</f>
        <v>0</v>
      </c>
      <c r="Q118" s="30"/>
      <c r="R118" s="46" t="str">
        <f t="shared" si="18"/>
        <v/>
      </c>
      <c r="S118" s="46" t="str">
        <f t="shared" si="18"/>
        <v/>
      </c>
      <c r="T118" s="46" t="str">
        <f t="shared" si="18"/>
        <v/>
      </c>
      <c r="U118" s="46" t="str">
        <f t="shared" si="18"/>
        <v/>
      </c>
      <c r="V118" s="46" t="str">
        <f t="shared" si="18"/>
        <v/>
      </c>
    </row>
    <row r="119" spans="1:22" x14ac:dyDescent="0.2">
      <c r="A119" s="1">
        <v>104</v>
      </c>
      <c r="B119" s="1" t="s">
        <v>97</v>
      </c>
      <c r="C119" s="8">
        <v>7</v>
      </c>
      <c r="D119" s="29">
        <f>SUMIFS('2013Figures'!$J:$J,'2013Figures'!$C:$C,$A119,'2013Figures'!$H:$H,$B119,'2013Figures'!$I:$I,$C119,'2013Figures'!$E:$E,$B$1)</f>
        <v>0</v>
      </c>
      <c r="E119" s="9">
        <f>SUMIFS('2013Figures'!$J:$J,'2013Figures'!$C:$C,$A119,'2013Figures'!$H:$H,$B119,'2013Figures'!$I:$I,$C119,'2013Figures'!$B:$B,"BrokerToCy",'2013Figures'!$G:$G,"E1",'2013Figures'!$E:$E,$B$1)</f>
        <v>0</v>
      </c>
      <c r="F119" s="9">
        <f>SUMIFS('2013Figures'!$J:$J,'2013Figures'!$C:$C,$A119,'2013Figures'!$H:$H,$B119,'2013Figures'!$I:$I,$C119,'2013Figures'!$B:$B,"BrokerToCy",'2013Figures'!$G:$G,"P1",'2013Figures'!$E:$E,$B$1)</f>
        <v>0</v>
      </c>
      <c r="G119" s="9">
        <f>SUMIFS('2013Figures'!$J:$J,'2013Figures'!$C:$C,$A119,'2013Figures'!$H:$H,$B119,'2013Figures'!$I:$I,$C119,'2013Figures'!$B:$B,"CyToBroker",'2013Figures'!$G:$G,"E1",'2013Figures'!$E:$E,$B$1)</f>
        <v>0</v>
      </c>
      <c r="H119" s="9">
        <f>SUMIFS('2013Figures'!$J:$J,'2013Figures'!$C:$C,$A119,'2013Figures'!$H:$H,$B119,'2013Figures'!$I:$I,$C119,'2013Figures'!$B:$B,"CyToBroker",'2013Figures'!$G:$G,"P1",'2013Figures'!$E:$E,$B$1)</f>
        <v>0</v>
      </c>
      <c r="J119" s="8">
        <v>201201</v>
      </c>
      <c r="L119" s="42">
        <f>SUMIFS('2012Figures'!$J:$J,'2012Figures'!$C:$C,$A119,'2012Figures'!$H:$H,$B119,'2012Figures'!$I:$I,$C119,'2012Figures'!$E:$E,$B$1)</f>
        <v>0</v>
      </c>
      <c r="M119" s="52">
        <f>SUMIFS('2012Figures'!$J:$J,'2012Figures'!$C:$C,$A119,'2012Figures'!$H:$H,$B119,'2012Figures'!$I:$I,$C119,'2012Figures'!$B:$B,"BrokerToCy",'2012Figures'!$G:$G,"E1",'2012Figures'!$E:$E,$B$1)</f>
        <v>0</v>
      </c>
      <c r="N119" s="52">
        <f>SUMIFS('2012Figures'!$J:$J,'2012Figures'!$C:$C,$A119,'2012Figures'!$H:$H,$B119,'2012Figures'!$I:$I,$C119,'2012Figures'!$B:$B,"BrokerToCy",'2012Figures'!$G:$G,"P1",'2012Figures'!$E:$E,$B$1)</f>
        <v>0</v>
      </c>
      <c r="O119" s="52">
        <f>SUMIFS('2012Figures'!$J:$J,'2012Figures'!$C:$C,$A119,'2012Figures'!$H:$H,$B119,'2012Figures'!$I:$I,$C119,'2012Figures'!$B:$B,"CyToBroker",'2012Figures'!$G:$G,"E1",'2012Figures'!$E:$E,$B$1)</f>
        <v>0</v>
      </c>
      <c r="P119" s="52">
        <f>SUMIFS('2012Figures'!$J:$J,'2012Figures'!$C:$C,$A119,'2012Figures'!$H:$H,$B119,'2012Figures'!$I:$I,$C119,'2012Figures'!$B:$B,"CyToBroker",'2012Figures'!$G:$G,"P1",'2012Figures'!$E:$E,$B$1)</f>
        <v>0</v>
      </c>
      <c r="R119" s="46" t="str">
        <f t="shared" si="18"/>
        <v/>
      </c>
      <c r="S119" s="46" t="str">
        <f t="shared" si="18"/>
        <v/>
      </c>
      <c r="T119" s="46" t="str">
        <f t="shared" si="18"/>
        <v/>
      </c>
      <c r="U119" s="46" t="str">
        <f t="shared" si="18"/>
        <v/>
      </c>
      <c r="V119" s="46" t="str">
        <f t="shared" si="18"/>
        <v/>
      </c>
    </row>
    <row r="120" spans="1:22" x14ac:dyDescent="0.2">
      <c r="A120" s="1">
        <v>104</v>
      </c>
      <c r="B120" s="1" t="s">
        <v>97</v>
      </c>
      <c r="C120" s="8">
        <v>6</v>
      </c>
      <c r="D120" s="29">
        <f>SUMIFS('2013Figures'!$J:$J,'2013Figures'!$C:$C,$A120,'2013Figures'!$H:$H,$B120,'2013Figures'!$I:$I,$C120,'2013Figures'!$E:$E,$B$1)</f>
        <v>0</v>
      </c>
      <c r="E120" s="9">
        <f>SUMIFS('2013Figures'!$J:$J,'2013Figures'!$C:$C,$A120,'2013Figures'!$H:$H,$B120,'2013Figures'!$I:$I,$C120,'2013Figures'!$B:$B,"BrokerToCy",'2013Figures'!$G:$G,"E1",'2013Figures'!$E:$E,$B$1)</f>
        <v>0</v>
      </c>
      <c r="F120" s="9">
        <f>SUMIFS('2013Figures'!$J:$J,'2013Figures'!$C:$C,$A120,'2013Figures'!$H:$H,$B120,'2013Figures'!$I:$I,$C120,'2013Figures'!$B:$B,"BrokerToCy",'2013Figures'!$G:$G,"P1",'2013Figures'!$E:$E,$B$1)</f>
        <v>0</v>
      </c>
      <c r="G120" s="9">
        <f>SUMIFS('2013Figures'!$J:$J,'2013Figures'!$C:$C,$A120,'2013Figures'!$H:$H,$B120,'2013Figures'!$I:$I,$C120,'2013Figures'!$B:$B,"CyToBroker",'2013Figures'!$G:$G,"E1",'2013Figures'!$E:$E,$B$1)</f>
        <v>0</v>
      </c>
      <c r="H120" s="9">
        <f>SUMIFS('2013Figures'!$J:$J,'2013Figures'!$C:$C,$A120,'2013Figures'!$H:$H,$B120,'2013Figures'!$I:$I,$C120,'2013Figures'!$B:$B,"CyToBroker",'2013Figures'!$G:$G,"P1",'2013Figures'!$E:$E,$B$1)</f>
        <v>0</v>
      </c>
      <c r="J120" s="8">
        <v>201101</v>
      </c>
      <c r="L120" s="42">
        <f>SUMIFS('2012Figures'!$J:$J,'2012Figures'!$C:$C,$A120,'2012Figures'!$H:$H,$B120,'2012Figures'!$I:$I,$C120,'2012Figures'!$E:$E,$B$1)</f>
        <v>0</v>
      </c>
      <c r="M120" s="52">
        <f>SUMIFS('2012Figures'!$J:$J,'2012Figures'!$C:$C,$A120,'2012Figures'!$H:$H,$B120,'2012Figures'!$I:$I,$C120,'2012Figures'!$B:$B,"BrokerToCy",'2012Figures'!$G:$G,"E1",'2012Figures'!$E:$E,$B$1)</f>
        <v>0</v>
      </c>
      <c r="N120" s="52">
        <f>SUMIFS('2012Figures'!$J:$J,'2012Figures'!$C:$C,$A120,'2012Figures'!$H:$H,$B120,'2012Figures'!$I:$I,$C120,'2012Figures'!$B:$B,"BrokerToCy",'2012Figures'!$G:$G,"P1",'2012Figures'!$E:$E,$B$1)</f>
        <v>0</v>
      </c>
      <c r="O120" s="52">
        <f>SUMIFS('2012Figures'!$J:$J,'2012Figures'!$C:$C,$A120,'2012Figures'!$H:$H,$B120,'2012Figures'!$I:$I,$C120,'2012Figures'!$B:$B,"CyToBroker",'2012Figures'!$G:$G,"E1",'2012Figures'!$E:$E,$B$1)</f>
        <v>0</v>
      </c>
      <c r="P120" s="52">
        <f>SUMIFS('2012Figures'!$J:$J,'2012Figures'!$C:$C,$A120,'2012Figures'!$H:$H,$B120,'2012Figures'!$I:$I,$C120,'2012Figures'!$B:$B,"CyToBroker",'2012Figures'!$G:$G,"P1",'2012Figures'!$E:$E,$B$1)</f>
        <v>0</v>
      </c>
      <c r="R120" s="46" t="str">
        <f t="shared" si="18"/>
        <v/>
      </c>
      <c r="S120" s="46" t="str">
        <f t="shared" si="18"/>
        <v/>
      </c>
      <c r="T120" s="46" t="str">
        <f t="shared" si="18"/>
        <v/>
      </c>
      <c r="U120" s="46" t="str">
        <f t="shared" si="18"/>
        <v/>
      </c>
      <c r="V120" s="46" t="str">
        <f t="shared" si="18"/>
        <v/>
      </c>
    </row>
    <row r="121" spans="1:22" x14ac:dyDescent="0.2">
      <c r="A121" s="1">
        <v>104</v>
      </c>
      <c r="B121" s="1" t="s">
        <v>97</v>
      </c>
      <c r="C121" s="8">
        <v>5</v>
      </c>
      <c r="D121" s="29">
        <f>SUMIFS('2013Figures'!$J:$J,'2013Figures'!$C:$C,$A121,'2013Figures'!$H:$H,$B121,'2013Figures'!$I:$I,$C121,'2013Figures'!$E:$E,$B$1)</f>
        <v>0</v>
      </c>
      <c r="E121" s="9">
        <f>SUMIFS('2013Figures'!$J:$J,'2013Figures'!$C:$C,$A121,'2013Figures'!$H:$H,$B121,'2013Figures'!$I:$I,$C121,'2013Figures'!$B:$B,"BrokerToCy",'2013Figures'!$G:$G,"E1",'2013Figures'!$E:$E,$B$1)</f>
        <v>0</v>
      </c>
      <c r="F121" s="9">
        <f>SUMIFS('2013Figures'!$J:$J,'2013Figures'!$C:$C,$A121,'2013Figures'!$H:$H,$B121,'2013Figures'!$I:$I,$C121,'2013Figures'!$B:$B,"BrokerToCy",'2013Figures'!$G:$G,"P1",'2013Figures'!$E:$E,$B$1)</f>
        <v>0</v>
      </c>
      <c r="G121" s="9">
        <f>SUMIFS('2013Figures'!$J:$J,'2013Figures'!$C:$C,$A121,'2013Figures'!$H:$H,$B121,'2013Figures'!$I:$I,$C121,'2013Figures'!$B:$B,"CyToBroker",'2013Figures'!$G:$G,"E1",'2013Figures'!$E:$E,$B$1)</f>
        <v>0</v>
      </c>
      <c r="H121" s="9">
        <f>SUMIFS('2013Figures'!$J:$J,'2013Figures'!$C:$C,$A121,'2013Figures'!$H:$H,$B121,'2013Figures'!$I:$I,$C121,'2013Figures'!$B:$B,"CyToBroker",'2013Figures'!$G:$G,"P1",'2013Figures'!$E:$E,$B$1)</f>
        <v>0</v>
      </c>
      <c r="J121" s="8">
        <v>201001</v>
      </c>
      <c r="L121" s="42">
        <f>SUMIFS('2012Figures'!$J:$J,'2012Figures'!$C:$C,$A121,'2012Figures'!$H:$H,$B121,'2012Figures'!$I:$I,$C121,'2012Figures'!$E:$E,$B$1)</f>
        <v>0</v>
      </c>
      <c r="M121" s="52">
        <f>SUMIFS('2012Figures'!$J:$J,'2012Figures'!$C:$C,$A121,'2012Figures'!$H:$H,$B121,'2012Figures'!$I:$I,$C121,'2012Figures'!$B:$B,"BrokerToCy",'2012Figures'!$G:$G,"E1",'2012Figures'!$E:$E,$B$1)</f>
        <v>0</v>
      </c>
      <c r="N121" s="52">
        <f>SUMIFS('2012Figures'!$J:$J,'2012Figures'!$C:$C,$A121,'2012Figures'!$H:$H,$B121,'2012Figures'!$I:$I,$C121,'2012Figures'!$B:$B,"BrokerToCy",'2012Figures'!$G:$G,"P1",'2012Figures'!$E:$E,$B$1)</f>
        <v>0</v>
      </c>
      <c r="O121" s="52">
        <f>SUMIFS('2012Figures'!$J:$J,'2012Figures'!$C:$C,$A121,'2012Figures'!$H:$H,$B121,'2012Figures'!$I:$I,$C121,'2012Figures'!$B:$B,"CyToBroker",'2012Figures'!$G:$G,"E1",'2012Figures'!$E:$E,$B$1)</f>
        <v>0</v>
      </c>
      <c r="P121" s="52">
        <f>SUMIFS('2012Figures'!$J:$J,'2012Figures'!$C:$C,$A121,'2012Figures'!$H:$H,$B121,'2012Figures'!$I:$I,$C121,'2012Figures'!$B:$B,"CyToBroker",'2012Figures'!$G:$G,"P1",'2012Figures'!$E:$E,$B$1)</f>
        <v>0</v>
      </c>
      <c r="R121" s="46" t="str">
        <f t="shared" si="18"/>
        <v/>
      </c>
      <c r="S121" s="46" t="str">
        <f t="shared" si="18"/>
        <v/>
      </c>
      <c r="T121" s="46" t="str">
        <f t="shared" si="18"/>
        <v/>
      </c>
      <c r="U121" s="46" t="str">
        <f t="shared" si="18"/>
        <v/>
      </c>
      <c r="V121" s="46" t="str">
        <f t="shared" si="18"/>
        <v/>
      </c>
    </row>
    <row r="122" spans="1:22" x14ac:dyDescent="0.2">
      <c r="A122" s="1">
        <v>104</v>
      </c>
      <c r="B122" s="1" t="s">
        <v>97</v>
      </c>
      <c r="C122" s="8">
        <v>4</v>
      </c>
      <c r="D122" s="29">
        <f>SUMIFS('2013Figures'!$J:$J,'2013Figures'!$C:$C,$A122,'2013Figures'!$H:$H,$B122,'2013Figures'!$I:$I,$C122,'2013Figures'!$E:$E,$B$1)</f>
        <v>0</v>
      </c>
      <c r="E122" s="9">
        <f>SUMIFS('2013Figures'!$J:$J,'2013Figures'!$C:$C,$A122,'2013Figures'!$H:$H,$B122,'2013Figures'!$I:$I,$C122,'2013Figures'!$B:$B,"BrokerToCy",'2013Figures'!$G:$G,"E1",'2013Figures'!$E:$E,$B$1)</f>
        <v>0</v>
      </c>
      <c r="F122" s="9">
        <f>SUMIFS('2013Figures'!$J:$J,'2013Figures'!$C:$C,$A122,'2013Figures'!$H:$H,$B122,'2013Figures'!$I:$I,$C122,'2013Figures'!$B:$B,"BrokerToCy",'2013Figures'!$G:$G,"P1",'2013Figures'!$E:$E,$B$1)</f>
        <v>0</v>
      </c>
      <c r="G122" s="9">
        <f>SUMIFS('2013Figures'!$J:$J,'2013Figures'!$C:$C,$A122,'2013Figures'!$H:$H,$B122,'2013Figures'!$I:$I,$C122,'2013Figures'!$B:$B,"CyToBroker",'2013Figures'!$G:$G,"E1",'2013Figures'!$E:$E,$B$1)</f>
        <v>0</v>
      </c>
      <c r="H122" s="9">
        <f>SUMIFS('2013Figures'!$J:$J,'2013Figures'!$C:$C,$A122,'2013Figures'!$H:$H,$B122,'2013Figures'!$I:$I,$C122,'2013Figures'!$B:$B,"CyToBroker",'2013Figures'!$G:$G,"P1",'2013Figures'!$E:$E,$B$1)</f>
        <v>0</v>
      </c>
      <c r="J122" s="8">
        <v>200901</v>
      </c>
      <c r="L122" s="42">
        <f>SUMIFS('2012Figures'!$J:$J,'2012Figures'!$C:$C,$A122,'2012Figures'!$H:$H,$B122,'2012Figures'!$I:$I,$C122,'2012Figures'!$E:$E,$B$1)</f>
        <v>0</v>
      </c>
      <c r="M122" s="52">
        <f>SUMIFS('2012Figures'!$J:$J,'2012Figures'!$C:$C,$A122,'2012Figures'!$H:$H,$B122,'2012Figures'!$I:$I,$C122,'2012Figures'!$B:$B,"BrokerToCy",'2012Figures'!$G:$G,"E1",'2012Figures'!$E:$E,$B$1)</f>
        <v>0</v>
      </c>
      <c r="N122" s="52">
        <f>SUMIFS('2012Figures'!$J:$J,'2012Figures'!$C:$C,$A122,'2012Figures'!$H:$H,$B122,'2012Figures'!$I:$I,$C122,'2012Figures'!$B:$B,"BrokerToCy",'2012Figures'!$G:$G,"P1",'2012Figures'!$E:$E,$B$1)</f>
        <v>0</v>
      </c>
      <c r="O122" s="52">
        <f>SUMIFS('2012Figures'!$J:$J,'2012Figures'!$C:$C,$A122,'2012Figures'!$H:$H,$B122,'2012Figures'!$I:$I,$C122,'2012Figures'!$B:$B,"CyToBroker",'2012Figures'!$G:$G,"E1",'2012Figures'!$E:$E,$B$1)</f>
        <v>0</v>
      </c>
      <c r="P122" s="52">
        <f>SUMIFS('2012Figures'!$J:$J,'2012Figures'!$C:$C,$A122,'2012Figures'!$H:$H,$B122,'2012Figures'!$I:$I,$C122,'2012Figures'!$B:$B,"CyToBroker",'2012Figures'!$G:$G,"P1",'2012Figures'!$E:$E,$B$1)</f>
        <v>0</v>
      </c>
      <c r="R122" s="46" t="str">
        <f t="shared" si="18"/>
        <v/>
      </c>
      <c r="S122" s="46" t="str">
        <f t="shared" si="18"/>
        <v/>
      </c>
      <c r="T122" s="46" t="str">
        <f t="shared" si="18"/>
        <v/>
      </c>
      <c r="U122" s="46" t="str">
        <f t="shared" si="18"/>
        <v/>
      </c>
      <c r="V122" s="46" t="str">
        <f t="shared" si="18"/>
        <v/>
      </c>
    </row>
    <row r="123" spans="1:22" x14ac:dyDescent="0.2">
      <c r="A123" s="1">
        <v>104</v>
      </c>
      <c r="B123" s="1" t="s">
        <v>97</v>
      </c>
      <c r="C123" s="8">
        <v>3</v>
      </c>
      <c r="D123" s="29">
        <f>SUMIFS('2013Figures'!$J:$J,'2013Figures'!$C:$C,$A123,'2013Figures'!$H:$H,$B123,'2013Figures'!$I:$I,$C123,'2013Figures'!$E:$E,$B$1)</f>
        <v>0</v>
      </c>
      <c r="E123" s="9">
        <f>SUMIFS('2013Figures'!$J:$J,'2013Figures'!$C:$C,$A123,'2013Figures'!$H:$H,$B123,'2013Figures'!$I:$I,$C123,'2013Figures'!$B:$B,"BrokerToCy",'2013Figures'!$G:$G,"E1",'2013Figures'!$E:$E,$B$1)</f>
        <v>0</v>
      </c>
      <c r="F123" s="9">
        <f>SUMIFS('2013Figures'!$J:$J,'2013Figures'!$C:$C,$A123,'2013Figures'!$H:$H,$B123,'2013Figures'!$I:$I,$C123,'2013Figures'!$B:$B,"BrokerToCy",'2013Figures'!$G:$G,"P1",'2013Figures'!$E:$E,$B$1)</f>
        <v>0</v>
      </c>
      <c r="G123" s="9">
        <f>SUMIFS('2013Figures'!$J:$J,'2013Figures'!$C:$C,$A123,'2013Figures'!$H:$H,$B123,'2013Figures'!$I:$I,$C123,'2013Figures'!$B:$B,"CyToBroker",'2013Figures'!$G:$G,"E1",'2013Figures'!$E:$E,$B$1)</f>
        <v>0</v>
      </c>
      <c r="H123" s="9">
        <f>SUMIFS('2013Figures'!$J:$J,'2013Figures'!$C:$C,$A123,'2013Figures'!$H:$H,$B123,'2013Figures'!$I:$I,$C123,'2013Figures'!$B:$B,"CyToBroker",'2013Figures'!$G:$G,"P1",'2013Figures'!$E:$E,$B$1)</f>
        <v>0</v>
      </c>
      <c r="J123" s="8">
        <v>200801</v>
      </c>
      <c r="L123" s="42">
        <f>SUMIFS('2012Figures'!$J:$J,'2012Figures'!$C:$C,$A123,'2012Figures'!$H:$H,$B123,'2012Figures'!$I:$I,$C123,'2012Figures'!$E:$E,$B$1)</f>
        <v>0</v>
      </c>
      <c r="M123" s="52">
        <f>SUMIFS('2012Figures'!$J:$J,'2012Figures'!$C:$C,$A123,'2012Figures'!$H:$H,$B123,'2012Figures'!$I:$I,$C123,'2012Figures'!$B:$B,"BrokerToCy",'2012Figures'!$G:$G,"E1",'2012Figures'!$E:$E,$B$1)</f>
        <v>0</v>
      </c>
      <c r="N123" s="52">
        <f>SUMIFS('2012Figures'!$J:$J,'2012Figures'!$C:$C,$A123,'2012Figures'!$H:$H,$B123,'2012Figures'!$I:$I,$C123,'2012Figures'!$B:$B,"BrokerToCy",'2012Figures'!$G:$G,"P1",'2012Figures'!$E:$E,$B$1)</f>
        <v>0</v>
      </c>
      <c r="O123" s="52">
        <f>SUMIFS('2012Figures'!$J:$J,'2012Figures'!$C:$C,$A123,'2012Figures'!$H:$H,$B123,'2012Figures'!$I:$I,$C123,'2012Figures'!$B:$B,"CyToBroker",'2012Figures'!$G:$G,"E1",'2012Figures'!$E:$E,$B$1)</f>
        <v>0</v>
      </c>
      <c r="P123" s="52">
        <f>SUMIFS('2012Figures'!$J:$J,'2012Figures'!$C:$C,$A123,'2012Figures'!$H:$H,$B123,'2012Figures'!$I:$I,$C123,'2012Figures'!$B:$B,"CyToBroker",'2012Figures'!$G:$G,"P1",'2012Figures'!$E:$E,$B$1)</f>
        <v>0</v>
      </c>
      <c r="R123" s="46" t="str">
        <f t="shared" si="18"/>
        <v/>
      </c>
      <c r="S123" s="46" t="str">
        <f t="shared" si="18"/>
        <v/>
      </c>
      <c r="T123" s="46" t="str">
        <f t="shared" si="18"/>
        <v/>
      </c>
      <c r="U123" s="46" t="str">
        <f t="shared" si="18"/>
        <v/>
      </c>
      <c r="V123" s="46" t="str">
        <f t="shared" si="18"/>
        <v/>
      </c>
    </row>
    <row r="124" spans="1:22" x14ac:dyDescent="0.2">
      <c r="A124" s="1">
        <v>104</v>
      </c>
      <c r="B124" s="1" t="s">
        <v>97</v>
      </c>
      <c r="C124" s="8">
        <v>2</v>
      </c>
      <c r="D124" s="29">
        <f>SUMIFS('2013Figures'!$J:$J,'2013Figures'!$C:$C,$A124,'2013Figures'!$H:$H,$B124,'2013Figures'!$I:$I,$C124,'2013Figures'!$E:$E,$B$1)</f>
        <v>0</v>
      </c>
      <c r="E124" s="9">
        <f>SUMIFS('2013Figures'!$J:$J,'2013Figures'!$C:$C,$A124,'2013Figures'!$H:$H,$B124,'2013Figures'!$I:$I,$C124,'2013Figures'!$B:$B,"BrokerToCy",'2013Figures'!$G:$G,"E1",'2013Figures'!$E:$E,$B$1)</f>
        <v>0</v>
      </c>
      <c r="F124" s="9">
        <f>SUMIFS('2013Figures'!$J:$J,'2013Figures'!$C:$C,$A124,'2013Figures'!$H:$H,$B124,'2013Figures'!$I:$I,$C124,'2013Figures'!$B:$B,"BrokerToCy",'2013Figures'!$G:$G,"P1",'2013Figures'!$E:$E,$B$1)</f>
        <v>0</v>
      </c>
      <c r="G124" s="9">
        <f>SUMIFS('2013Figures'!$J:$J,'2013Figures'!$C:$C,$A124,'2013Figures'!$H:$H,$B124,'2013Figures'!$I:$I,$C124,'2013Figures'!$B:$B,"CyToBroker",'2013Figures'!$G:$G,"E1",'2013Figures'!$E:$E,$B$1)</f>
        <v>0</v>
      </c>
      <c r="H124" s="9">
        <f>SUMIFS('2013Figures'!$J:$J,'2013Figures'!$C:$C,$A124,'2013Figures'!$H:$H,$B124,'2013Figures'!$I:$I,$C124,'2013Figures'!$B:$B,"CyToBroker",'2013Figures'!$G:$G,"P1",'2013Figures'!$E:$E,$B$1)</f>
        <v>0</v>
      </c>
      <c r="J124" s="8">
        <v>200701</v>
      </c>
      <c r="L124" s="42">
        <f>SUMIFS('2012Figures'!$J:$J,'2012Figures'!$C:$C,$A124,'2012Figures'!$H:$H,$B124,'2012Figures'!$I:$I,$C124,'2012Figures'!$E:$E,$B$1)</f>
        <v>0</v>
      </c>
      <c r="M124" s="52">
        <f>SUMIFS('2012Figures'!$J:$J,'2012Figures'!$C:$C,$A124,'2012Figures'!$H:$H,$B124,'2012Figures'!$I:$I,$C124,'2012Figures'!$B:$B,"BrokerToCy",'2012Figures'!$G:$G,"E1",'2012Figures'!$E:$E,$B$1)</f>
        <v>0</v>
      </c>
      <c r="N124" s="52">
        <f>SUMIFS('2012Figures'!$J:$J,'2012Figures'!$C:$C,$A124,'2012Figures'!$H:$H,$B124,'2012Figures'!$I:$I,$C124,'2012Figures'!$B:$B,"BrokerToCy",'2012Figures'!$G:$G,"P1",'2012Figures'!$E:$E,$B$1)</f>
        <v>0</v>
      </c>
      <c r="O124" s="52">
        <f>SUMIFS('2012Figures'!$J:$J,'2012Figures'!$C:$C,$A124,'2012Figures'!$H:$H,$B124,'2012Figures'!$I:$I,$C124,'2012Figures'!$B:$B,"CyToBroker",'2012Figures'!$G:$G,"E1",'2012Figures'!$E:$E,$B$1)</f>
        <v>0</v>
      </c>
      <c r="P124" s="52">
        <f>SUMIFS('2012Figures'!$J:$J,'2012Figures'!$C:$C,$A124,'2012Figures'!$H:$H,$B124,'2012Figures'!$I:$I,$C124,'2012Figures'!$B:$B,"CyToBroker",'2012Figures'!$G:$G,"P1",'2012Figures'!$E:$E,$B$1)</f>
        <v>0</v>
      </c>
      <c r="R124" s="46" t="str">
        <f t="shared" si="18"/>
        <v/>
      </c>
      <c r="S124" s="46" t="str">
        <f t="shared" si="18"/>
        <v/>
      </c>
      <c r="T124" s="46" t="str">
        <f t="shared" si="18"/>
        <v/>
      </c>
      <c r="U124" s="46" t="str">
        <f t="shared" si="18"/>
        <v/>
      </c>
      <c r="V124" s="46" t="str">
        <f t="shared" si="18"/>
        <v/>
      </c>
    </row>
    <row r="125" spans="1:22" x14ac:dyDescent="0.2">
      <c r="A125" s="1">
        <v>104</v>
      </c>
      <c r="B125" s="1" t="s">
        <v>97</v>
      </c>
      <c r="C125" s="8">
        <v>1</v>
      </c>
      <c r="D125" s="29">
        <f>SUMIFS('2013Figures'!$J:$J,'2013Figures'!$C:$C,$A125,'2013Figures'!$H:$H,$B125,'2013Figures'!$I:$I,$C125,'2013Figures'!$E:$E,$B$1)</f>
        <v>0</v>
      </c>
      <c r="E125" s="9">
        <f>SUMIFS('2013Figures'!$J:$J,'2013Figures'!$C:$C,$A125,'2013Figures'!$H:$H,$B125,'2013Figures'!$I:$I,$C125,'2013Figures'!$B:$B,"BrokerToCy",'2013Figures'!$G:$G,"E1",'2013Figures'!$E:$E,$B$1)</f>
        <v>0</v>
      </c>
      <c r="F125" s="9">
        <f>SUMIFS('2013Figures'!$J:$J,'2013Figures'!$C:$C,$A125,'2013Figures'!$H:$H,$B125,'2013Figures'!$I:$I,$C125,'2013Figures'!$B:$B,"BrokerToCy",'2013Figures'!$G:$G,"P1",'2013Figures'!$E:$E,$B$1)</f>
        <v>0</v>
      </c>
      <c r="G125" s="9">
        <f>SUMIFS('2013Figures'!$J:$J,'2013Figures'!$C:$C,$A125,'2013Figures'!$H:$H,$B125,'2013Figures'!$I:$I,$C125,'2013Figures'!$B:$B,"CyToBroker",'2013Figures'!$G:$G,"E1",'2013Figures'!$E:$E,$B$1)</f>
        <v>0</v>
      </c>
      <c r="H125" s="9">
        <f>SUMIFS('2013Figures'!$J:$J,'2013Figures'!$C:$C,$A125,'2013Figures'!$H:$H,$B125,'2013Figures'!$I:$I,$C125,'2013Figures'!$B:$B,"CyToBroker",'2013Figures'!$G:$G,"P1",'2013Figures'!$E:$E,$B$1)</f>
        <v>0</v>
      </c>
      <c r="J125" s="8">
        <v>200601</v>
      </c>
      <c r="L125" s="42">
        <f>SUMIFS('2012Figures'!$J:$J,'2012Figures'!$C:$C,$A125,'2012Figures'!$H:$H,$B125,'2012Figures'!$I:$I,$C125,'2012Figures'!$E:$E,$B$1)</f>
        <v>0</v>
      </c>
      <c r="M125" s="52">
        <f>SUMIFS('2012Figures'!$J:$J,'2012Figures'!$C:$C,$A125,'2012Figures'!$H:$H,$B125,'2012Figures'!$I:$I,$C125,'2012Figures'!$B:$B,"BrokerToCy",'2012Figures'!$G:$G,"E1",'2012Figures'!$E:$E,$B$1)</f>
        <v>0</v>
      </c>
      <c r="N125" s="52">
        <f>SUMIFS('2012Figures'!$J:$J,'2012Figures'!$C:$C,$A125,'2012Figures'!$H:$H,$B125,'2012Figures'!$I:$I,$C125,'2012Figures'!$B:$B,"BrokerToCy",'2012Figures'!$G:$G,"P1",'2012Figures'!$E:$E,$B$1)</f>
        <v>0</v>
      </c>
      <c r="O125" s="52">
        <f>SUMIFS('2012Figures'!$J:$J,'2012Figures'!$C:$C,$A125,'2012Figures'!$H:$H,$B125,'2012Figures'!$I:$I,$C125,'2012Figures'!$B:$B,"CyToBroker",'2012Figures'!$G:$G,"E1",'2012Figures'!$E:$E,$B$1)</f>
        <v>0</v>
      </c>
      <c r="P125" s="52">
        <f>SUMIFS('2012Figures'!$J:$J,'2012Figures'!$C:$C,$A125,'2012Figures'!$H:$H,$B125,'2012Figures'!$I:$I,$C125,'2012Figures'!$B:$B,"CyToBroker",'2012Figures'!$G:$G,"P1",'2012Figures'!$E:$E,$B$1)</f>
        <v>0</v>
      </c>
      <c r="R125" s="46" t="str">
        <f t="shared" si="18"/>
        <v/>
      </c>
      <c r="S125" s="46" t="str">
        <f t="shared" si="18"/>
        <v/>
      </c>
      <c r="T125" s="46" t="str">
        <f t="shared" si="18"/>
        <v/>
      </c>
      <c r="U125" s="46" t="str">
        <f t="shared" si="18"/>
        <v/>
      </c>
      <c r="V125" s="46" t="str">
        <f t="shared" si="18"/>
        <v/>
      </c>
    </row>
    <row r="126" spans="1:22" x14ac:dyDescent="0.2">
      <c r="A126" s="1">
        <v>104</v>
      </c>
      <c r="B126" s="1" t="s">
        <v>97</v>
      </c>
      <c r="D126" s="29">
        <f>SUMIFS('2013Figures'!$J:$J,'2013Figures'!$C:$C,$A126,'2013Figures'!$H:$H,$B126,'2013Figures'!$I:$I,"",'2013Figures'!$E:$E,$B$1)</f>
        <v>0</v>
      </c>
      <c r="E126" s="9">
        <f>SUMIFS('2013Figures'!$J:$J,'2013Figures'!$C:$C,$A126,'2013Figures'!$H:$H,$B126,'2013Figures'!$I:$I,"",'2013Figures'!$B:$B,"BrokerToCy",'2013Figures'!$G:$G,"E1",'2013Figures'!$E:$E,$B$1)</f>
        <v>0</v>
      </c>
      <c r="F126" s="9">
        <f>SUMIFS('2013Figures'!$J:$J,'2013Figures'!$C:$C,$A126,'2013Figures'!$H:$H,$B126,'2013Figures'!$I:$I,"",'2013Figures'!$B:$B,"BrokerToCy",'2013Figures'!$G:$G,"P1",'2013Figures'!$E:$E,$B$1)</f>
        <v>0</v>
      </c>
      <c r="G126" s="9">
        <f>SUMIFS('2013Figures'!$J:$J,'2013Figures'!$C:$C,$A126,'2013Figures'!$H:$H,$B126,'2013Figures'!$I:$I,"",'2013Figures'!$B:$B,"CyToBroker",'2013Figures'!$G:$G,"E1",'2013Figures'!$E:$E,$B$1)</f>
        <v>0</v>
      </c>
      <c r="H126" s="9">
        <f>SUMIFS('2013Figures'!$J:$J,'2013Figures'!$C:$C,$A126,'2013Figures'!$H:$H,$B126,'2013Figures'!$I:$I,"",'2013Figures'!$B:$B,"CyToBroker",'2013Figures'!$G:$G,"P1",'2013Figures'!$E:$E,$B$1)</f>
        <v>0</v>
      </c>
      <c r="J126" s="8" t="s">
        <v>131</v>
      </c>
      <c r="L126" s="42">
        <f>SUMIFS('2012Figures'!$J:$J,'2012Figures'!$C:$C,$A126,'2012Figures'!$H:$H,$B126,'2012Figures'!$I:$I,"",'2012Figures'!$E:$E,$B$1)</f>
        <v>0</v>
      </c>
      <c r="M126" s="52">
        <f>SUMIFS('2012Figures'!$J:$J,'2012Figures'!$C:$C,$A126,'2012Figures'!$H:$H,$B126,'2012Figures'!$I:$I,"",'2012Figures'!$B:$B,"BrokerToCy",'2012Figures'!$G:$G,"E1",'2012Figures'!$E:$E,$B$1)</f>
        <v>0</v>
      </c>
      <c r="N126" s="52">
        <f>SUMIFS('2012Figures'!$J:$J,'2012Figures'!$C:$C,$A126,'2012Figures'!$H:$H,$B126,'2012Figures'!$I:$I,"",'2012Figures'!$B:$B,"BrokerToCy",'2012Figures'!$G:$G,"P1",'2012Figures'!$E:$E,$B$1)</f>
        <v>0</v>
      </c>
      <c r="O126" s="52">
        <f>SUMIFS('2012Figures'!$J:$J,'2012Figures'!$C:$C,$A126,'2012Figures'!$H:$H,$B126,'2012Figures'!$I:$I,"",'2012Figures'!$B:$B,"CyToBroker",'2012Figures'!$G:$G,"E1",'2012Figures'!$E:$E,$B$1)</f>
        <v>0</v>
      </c>
      <c r="P126" s="52">
        <f>SUMIFS('2012Figures'!$J:$J,'2012Figures'!$C:$C,$A126,'2012Figures'!$H:$H,$B126,'2012Figures'!$I:$I,"",'2012Figures'!$B:$B,"CyToBroker",'2012Figures'!$G:$G,"P1",'2012Figures'!$E:$E,$B$1)</f>
        <v>0</v>
      </c>
      <c r="R126" s="46" t="str">
        <f t="shared" si="18"/>
        <v/>
      </c>
      <c r="S126" s="46" t="str">
        <f t="shared" si="18"/>
        <v/>
      </c>
      <c r="T126" s="46" t="str">
        <f t="shared" si="18"/>
        <v/>
      </c>
      <c r="U126" s="46" t="str">
        <f t="shared" si="18"/>
        <v/>
      </c>
      <c r="V126" s="46" t="str">
        <f t="shared" si="18"/>
        <v/>
      </c>
    </row>
    <row r="127" spans="1:22" x14ac:dyDescent="0.2">
      <c r="A127" s="1">
        <v>104</v>
      </c>
      <c r="B127" s="1" t="s">
        <v>98</v>
      </c>
      <c r="C127" s="8">
        <v>7</v>
      </c>
      <c r="D127" s="29">
        <f>SUMIFS('2013Figures'!$J:$J,'2013Figures'!$C:$C,$A127,'2013Figures'!$H:$H,$B127,'2013Figures'!$I:$I,$C127,'2013Figures'!$E:$E,$B$1)</f>
        <v>0</v>
      </c>
      <c r="E127" s="9">
        <f>SUMIFS('2013Figures'!$J:$J,'2013Figures'!$C:$C,$A127,'2013Figures'!$H:$H,$B127,'2013Figures'!$I:$I,$C127,'2013Figures'!$B:$B,"BrokerToCy",'2013Figures'!$G:$G,"E1",'2013Figures'!$E:$E,$B$1)</f>
        <v>0</v>
      </c>
      <c r="F127" s="9">
        <f>SUMIFS('2013Figures'!$J:$J,'2013Figures'!$C:$C,$A127,'2013Figures'!$H:$H,$B127,'2013Figures'!$I:$I,$C127,'2013Figures'!$B:$B,"BrokerToCy",'2013Figures'!$G:$G,"P1",'2013Figures'!$E:$E,$B$1)</f>
        <v>0</v>
      </c>
      <c r="G127" s="9">
        <f>SUMIFS('2013Figures'!$J:$J,'2013Figures'!$C:$C,$A127,'2013Figures'!$H:$H,$B127,'2013Figures'!$I:$I,$C127,'2013Figures'!$B:$B,"CyToBroker",'2013Figures'!$G:$G,"E1",'2013Figures'!$E:$E,$B$1)</f>
        <v>0</v>
      </c>
      <c r="H127" s="9">
        <f>SUMIFS('2013Figures'!$J:$J,'2013Figures'!$C:$C,$A127,'2013Figures'!$H:$H,$B127,'2013Figures'!$I:$I,$C127,'2013Figures'!$B:$B,"CyToBroker",'2013Figures'!$G:$G,"P1",'2013Figures'!$E:$E,$B$1)</f>
        <v>0</v>
      </c>
      <c r="L127" s="42">
        <f>SUMIFS('2012Figures'!$J:$J,'2012Figures'!$C:$C,$A127,'2012Figures'!$H:$H,$B127,'2012Figures'!$I:$I,$C127,'2012Figures'!$E:$E,$B$1)</f>
        <v>0</v>
      </c>
      <c r="M127" s="52">
        <f>SUMIFS('2012Figures'!$J:$J,'2012Figures'!$C:$C,$A127,'2012Figures'!$H:$H,$B127,'2012Figures'!$I:$I,$C127,'2012Figures'!$B:$B,"BrokerToCy",'2012Figures'!$G:$G,"E1",'2012Figures'!$E:$E,$B$1)</f>
        <v>0</v>
      </c>
      <c r="N127" s="52">
        <f>SUMIFS('2012Figures'!$J:$J,'2012Figures'!$C:$C,$A127,'2012Figures'!$H:$H,$B127,'2012Figures'!$I:$I,$C127,'2012Figures'!$B:$B,"BrokerToCy",'2012Figures'!$G:$G,"P1",'2012Figures'!$E:$E,$B$1)</f>
        <v>0</v>
      </c>
      <c r="O127" s="52">
        <f>SUMIFS('2012Figures'!$J:$J,'2012Figures'!$C:$C,$A127,'2012Figures'!$H:$H,$B127,'2012Figures'!$I:$I,$C127,'2012Figures'!$B:$B,"CyToBroker",'2012Figures'!$G:$G,"E1",'2012Figures'!$E:$E,$B$1)</f>
        <v>0</v>
      </c>
      <c r="P127" s="52">
        <f>SUMIFS('2012Figures'!$J:$J,'2012Figures'!$C:$C,$A127,'2012Figures'!$H:$H,$B127,'2012Figures'!$I:$I,$C127,'2012Figures'!$B:$B,"CyToBroker",'2012Figures'!$G:$G,"P1",'2012Figures'!$E:$E,$B$1)</f>
        <v>0</v>
      </c>
      <c r="R127" s="46" t="str">
        <f t="shared" si="18"/>
        <v/>
      </c>
      <c r="S127" s="46" t="str">
        <f t="shared" si="18"/>
        <v/>
      </c>
      <c r="T127" s="46" t="str">
        <f t="shared" si="18"/>
        <v/>
      </c>
      <c r="U127" s="46" t="str">
        <f t="shared" si="18"/>
        <v/>
      </c>
      <c r="V127" s="46" t="str">
        <f t="shared" si="18"/>
        <v/>
      </c>
    </row>
    <row r="128" spans="1:22" x14ac:dyDescent="0.2">
      <c r="A128" s="1">
        <v>104</v>
      </c>
      <c r="B128" s="1" t="s">
        <v>98</v>
      </c>
      <c r="C128" s="8">
        <v>6</v>
      </c>
      <c r="D128" s="29">
        <f>SUMIFS('2013Figures'!$J:$J,'2013Figures'!$C:$C,$A128,'2013Figures'!$H:$H,$B128,'2013Figures'!$I:$I,$C128,'2013Figures'!$E:$E,$B$1)</f>
        <v>0</v>
      </c>
      <c r="E128" s="9">
        <f>SUMIFS('2013Figures'!$J:$J,'2013Figures'!$C:$C,$A128,'2013Figures'!$H:$H,$B128,'2013Figures'!$I:$I,$C128,'2013Figures'!$B:$B,"BrokerToCy",'2013Figures'!$G:$G,"E1",'2013Figures'!$E:$E,$B$1)</f>
        <v>0</v>
      </c>
      <c r="F128" s="9">
        <f>SUMIFS('2013Figures'!$J:$J,'2013Figures'!$C:$C,$A128,'2013Figures'!$H:$H,$B128,'2013Figures'!$I:$I,$C128,'2013Figures'!$B:$B,"BrokerToCy",'2013Figures'!$G:$G,"P1",'2013Figures'!$E:$E,$B$1)</f>
        <v>0</v>
      </c>
      <c r="G128" s="9">
        <f>SUMIFS('2013Figures'!$J:$J,'2013Figures'!$C:$C,$A128,'2013Figures'!$H:$H,$B128,'2013Figures'!$I:$I,$C128,'2013Figures'!$B:$B,"CyToBroker",'2013Figures'!$G:$G,"E1",'2013Figures'!$E:$E,$B$1)</f>
        <v>0</v>
      </c>
      <c r="H128" s="9">
        <f>SUMIFS('2013Figures'!$J:$J,'2013Figures'!$C:$C,$A128,'2013Figures'!$H:$H,$B128,'2013Figures'!$I:$I,$C128,'2013Figures'!$B:$B,"CyToBroker",'2013Figures'!$G:$G,"P1",'2013Figures'!$E:$E,$B$1)</f>
        <v>0</v>
      </c>
      <c r="J128" s="8">
        <v>201501</v>
      </c>
      <c r="L128" s="42">
        <f>SUMIFS('2012Figures'!$J:$J,'2012Figures'!$C:$C,$A128,'2012Figures'!$H:$H,$B128,'2012Figures'!$I:$I,$C128,'2012Figures'!$E:$E,$B$1)</f>
        <v>0</v>
      </c>
      <c r="M128" s="52">
        <f>SUMIFS('2012Figures'!$J:$J,'2012Figures'!$C:$C,$A128,'2012Figures'!$H:$H,$B128,'2012Figures'!$I:$I,$C128,'2012Figures'!$B:$B,"BrokerToCy",'2012Figures'!$G:$G,"E1",'2012Figures'!$E:$E,$B$1)</f>
        <v>0</v>
      </c>
      <c r="N128" s="52">
        <f>SUMIFS('2012Figures'!$J:$J,'2012Figures'!$C:$C,$A128,'2012Figures'!$H:$H,$B128,'2012Figures'!$I:$I,$C128,'2012Figures'!$B:$B,"BrokerToCy",'2012Figures'!$G:$G,"P1",'2012Figures'!$E:$E,$B$1)</f>
        <v>0</v>
      </c>
      <c r="O128" s="52">
        <f>SUMIFS('2012Figures'!$J:$J,'2012Figures'!$C:$C,$A128,'2012Figures'!$H:$H,$B128,'2012Figures'!$I:$I,$C128,'2012Figures'!$B:$B,"CyToBroker",'2012Figures'!$G:$G,"E1",'2012Figures'!$E:$E,$B$1)</f>
        <v>0</v>
      </c>
      <c r="P128" s="52">
        <f>SUMIFS('2012Figures'!$J:$J,'2012Figures'!$C:$C,$A128,'2012Figures'!$H:$H,$B128,'2012Figures'!$I:$I,$C128,'2012Figures'!$B:$B,"CyToBroker",'2012Figures'!$G:$G,"P1",'2012Figures'!$E:$E,$B$1)</f>
        <v>0</v>
      </c>
      <c r="R128" s="46" t="str">
        <f t="shared" si="18"/>
        <v/>
      </c>
      <c r="S128" s="46" t="str">
        <f t="shared" si="18"/>
        <v/>
      </c>
      <c r="T128" s="46" t="str">
        <f t="shared" si="18"/>
        <v/>
      </c>
      <c r="U128" s="46" t="str">
        <f t="shared" si="18"/>
        <v/>
      </c>
      <c r="V128" s="46" t="str">
        <f t="shared" si="18"/>
        <v/>
      </c>
    </row>
    <row r="129" spans="1:22" x14ac:dyDescent="0.2">
      <c r="A129" s="1">
        <v>104</v>
      </c>
      <c r="B129" s="1" t="s">
        <v>98</v>
      </c>
      <c r="C129" s="8">
        <v>5</v>
      </c>
      <c r="D129" s="29">
        <f>SUMIFS('2013Figures'!$J:$J,'2013Figures'!$C:$C,$A129,'2013Figures'!$H:$H,$B129,'2013Figures'!$I:$I,$C129,'2013Figures'!$E:$E,$B$1)</f>
        <v>0</v>
      </c>
      <c r="E129" s="9">
        <f>SUMIFS('2013Figures'!$J:$J,'2013Figures'!$C:$C,$A129,'2013Figures'!$H:$H,$B129,'2013Figures'!$I:$I,$C129,'2013Figures'!$B:$B,"BrokerToCy",'2013Figures'!$G:$G,"E1",'2013Figures'!$E:$E,$B$1)</f>
        <v>0</v>
      </c>
      <c r="F129" s="9">
        <f>SUMIFS('2013Figures'!$J:$J,'2013Figures'!$C:$C,$A129,'2013Figures'!$H:$H,$B129,'2013Figures'!$I:$I,$C129,'2013Figures'!$B:$B,"BrokerToCy",'2013Figures'!$G:$G,"P1",'2013Figures'!$E:$E,$B$1)</f>
        <v>0</v>
      </c>
      <c r="G129" s="9">
        <f>SUMIFS('2013Figures'!$J:$J,'2013Figures'!$C:$C,$A129,'2013Figures'!$H:$H,$B129,'2013Figures'!$I:$I,$C129,'2013Figures'!$B:$B,"CyToBroker",'2013Figures'!$G:$G,"E1",'2013Figures'!$E:$E,$B$1)</f>
        <v>0</v>
      </c>
      <c r="H129" s="9">
        <f>SUMIFS('2013Figures'!$J:$J,'2013Figures'!$C:$C,$A129,'2013Figures'!$H:$H,$B129,'2013Figures'!$I:$I,$C129,'2013Figures'!$B:$B,"CyToBroker",'2013Figures'!$G:$G,"P1",'2013Figures'!$E:$E,$B$1)</f>
        <v>0</v>
      </c>
      <c r="J129" s="8">
        <v>201401</v>
      </c>
      <c r="L129" s="42">
        <f>SUMIFS('2012Figures'!$J:$J,'2012Figures'!$C:$C,$A129,'2012Figures'!$H:$H,$B129,'2012Figures'!$I:$I,$C129,'2012Figures'!$E:$E,$B$1)</f>
        <v>0</v>
      </c>
      <c r="M129" s="52">
        <f>SUMIFS('2012Figures'!$J:$J,'2012Figures'!$C:$C,$A129,'2012Figures'!$H:$H,$B129,'2012Figures'!$I:$I,$C129,'2012Figures'!$B:$B,"BrokerToCy",'2012Figures'!$G:$G,"E1",'2012Figures'!$E:$E,$B$1)</f>
        <v>0</v>
      </c>
      <c r="N129" s="52">
        <f>SUMIFS('2012Figures'!$J:$J,'2012Figures'!$C:$C,$A129,'2012Figures'!$H:$H,$B129,'2012Figures'!$I:$I,$C129,'2012Figures'!$B:$B,"BrokerToCy",'2012Figures'!$G:$G,"P1",'2012Figures'!$E:$E,$B$1)</f>
        <v>0</v>
      </c>
      <c r="O129" s="52">
        <f>SUMIFS('2012Figures'!$J:$J,'2012Figures'!$C:$C,$A129,'2012Figures'!$H:$H,$B129,'2012Figures'!$I:$I,$C129,'2012Figures'!$B:$B,"CyToBroker",'2012Figures'!$G:$G,"E1",'2012Figures'!$E:$E,$B$1)</f>
        <v>0</v>
      </c>
      <c r="P129" s="52">
        <f>SUMIFS('2012Figures'!$J:$J,'2012Figures'!$C:$C,$A129,'2012Figures'!$H:$H,$B129,'2012Figures'!$I:$I,$C129,'2012Figures'!$B:$B,"CyToBroker",'2012Figures'!$G:$G,"P1",'2012Figures'!$E:$E,$B$1)</f>
        <v>0</v>
      </c>
      <c r="R129" s="46" t="str">
        <f t="shared" si="18"/>
        <v/>
      </c>
      <c r="S129" s="46" t="str">
        <f t="shared" si="18"/>
        <v/>
      </c>
      <c r="T129" s="46" t="str">
        <f t="shared" si="18"/>
        <v/>
      </c>
      <c r="U129" s="46" t="str">
        <f t="shared" si="18"/>
        <v/>
      </c>
      <c r="V129" s="46" t="str">
        <f t="shared" si="18"/>
        <v/>
      </c>
    </row>
    <row r="130" spans="1:22" x14ac:dyDescent="0.2">
      <c r="A130" s="1">
        <v>104</v>
      </c>
      <c r="B130" s="1" t="s">
        <v>98</v>
      </c>
      <c r="C130" s="8">
        <v>4</v>
      </c>
      <c r="D130" s="29">
        <f>SUMIFS('2013Figures'!$J:$J,'2013Figures'!$C:$C,$A130,'2013Figures'!$H:$H,$B130,'2013Figures'!$I:$I,$C130,'2013Figures'!$E:$E,$B$1)</f>
        <v>0</v>
      </c>
      <c r="E130" s="9">
        <f>SUMIFS('2013Figures'!$J:$J,'2013Figures'!$C:$C,$A130,'2013Figures'!$H:$H,$B130,'2013Figures'!$I:$I,$C130,'2013Figures'!$B:$B,"BrokerToCy",'2013Figures'!$G:$G,"E1",'2013Figures'!$E:$E,$B$1)</f>
        <v>0</v>
      </c>
      <c r="F130" s="9">
        <f>SUMIFS('2013Figures'!$J:$J,'2013Figures'!$C:$C,$A130,'2013Figures'!$H:$H,$B130,'2013Figures'!$I:$I,$C130,'2013Figures'!$B:$B,"BrokerToCy",'2013Figures'!$G:$G,"P1",'2013Figures'!$E:$E,$B$1)</f>
        <v>0</v>
      </c>
      <c r="G130" s="9">
        <f>SUMIFS('2013Figures'!$J:$J,'2013Figures'!$C:$C,$A130,'2013Figures'!$H:$H,$B130,'2013Figures'!$I:$I,$C130,'2013Figures'!$B:$B,"CyToBroker",'2013Figures'!$G:$G,"E1",'2013Figures'!$E:$E,$B$1)</f>
        <v>0</v>
      </c>
      <c r="H130" s="9">
        <f>SUMIFS('2013Figures'!$J:$J,'2013Figures'!$C:$C,$A130,'2013Figures'!$H:$H,$B130,'2013Figures'!$I:$I,$C130,'2013Figures'!$B:$B,"CyToBroker",'2013Figures'!$G:$G,"P1",'2013Figures'!$E:$E,$B$1)</f>
        <v>0</v>
      </c>
      <c r="I130" s="30"/>
      <c r="J130" s="31">
        <v>201301</v>
      </c>
      <c r="K130" s="30"/>
      <c r="L130" s="42">
        <f>SUMIFS('2012Figures'!$J:$J,'2012Figures'!$C:$C,$A130,'2012Figures'!$H:$H,$B130,'2012Figures'!$I:$I,$C130,'2012Figures'!$E:$E,$B$1)</f>
        <v>0</v>
      </c>
      <c r="M130" s="52">
        <f>SUMIFS('2012Figures'!$J:$J,'2012Figures'!$C:$C,$A130,'2012Figures'!$H:$H,$B130,'2012Figures'!$I:$I,$C130,'2012Figures'!$B:$B,"BrokerToCy",'2012Figures'!$G:$G,"E1",'2012Figures'!$E:$E,$B$1)</f>
        <v>0</v>
      </c>
      <c r="N130" s="52">
        <f>SUMIFS('2012Figures'!$J:$J,'2012Figures'!$C:$C,$A130,'2012Figures'!$H:$H,$B130,'2012Figures'!$I:$I,$C130,'2012Figures'!$B:$B,"BrokerToCy",'2012Figures'!$G:$G,"P1",'2012Figures'!$E:$E,$B$1)</f>
        <v>0</v>
      </c>
      <c r="O130" s="52">
        <f>SUMIFS('2012Figures'!$J:$J,'2012Figures'!$C:$C,$A130,'2012Figures'!$H:$H,$B130,'2012Figures'!$I:$I,$C130,'2012Figures'!$B:$B,"CyToBroker",'2012Figures'!$G:$G,"E1",'2012Figures'!$E:$E,$B$1)</f>
        <v>0</v>
      </c>
      <c r="P130" s="52">
        <f>SUMIFS('2012Figures'!$J:$J,'2012Figures'!$C:$C,$A130,'2012Figures'!$H:$H,$B130,'2012Figures'!$I:$I,$C130,'2012Figures'!$B:$B,"CyToBroker",'2012Figures'!$G:$G,"P1",'2012Figures'!$E:$E,$B$1)</f>
        <v>0</v>
      </c>
      <c r="Q130" s="30"/>
      <c r="R130" s="46" t="str">
        <f t="shared" si="18"/>
        <v/>
      </c>
      <c r="S130" s="46" t="str">
        <f t="shared" si="18"/>
        <v/>
      </c>
      <c r="T130" s="46" t="str">
        <f t="shared" si="18"/>
        <v/>
      </c>
      <c r="U130" s="46" t="str">
        <f t="shared" si="18"/>
        <v/>
      </c>
      <c r="V130" s="46" t="str">
        <f t="shared" si="18"/>
        <v/>
      </c>
    </row>
    <row r="131" spans="1:22" x14ac:dyDescent="0.2">
      <c r="A131" s="1">
        <v>104</v>
      </c>
      <c r="B131" s="1" t="s">
        <v>98</v>
      </c>
      <c r="C131" s="8">
        <v>3</v>
      </c>
      <c r="D131" s="29">
        <f>SUMIFS('2013Figures'!$J:$J,'2013Figures'!$C:$C,$A131,'2013Figures'!$H:$H,$B131,'2013Figures'!$I:$I,$C131,'2013Figures'!$E:$E,$B$1)</f>
        <v>0</v>
      </c>
      <c r="E131" s="9">
        <f>SUMIFS('2013Figures'!$J:$J,'2013Figures'!$C:$C,$A131,'2013Figures'!$H:$H,$B131,'2013Figures'!$I:$I,$C131,'2013Figures'!$B:$B,"BrokerToCy",'2013Figures'!$G:$G,"E1",'2013Figures'!$E:$E,$B$1)</f>
        <v>0</v>
      </c>
      <c r="F131" s="9">
        <f>SUMIFS('2013Figures'!$J:$J,'2013Figures'!$C:$C,$A131,'2013Figures'!$H:$H,$B131,'2013Figures'!$I:$I,$C131,'2013Figures'!$B:$B,"BrokerToCy",'2013Figures'!$G:$G,"P1",'2013Figures'!$E:$E,$B$1)</f>
        <v>0</v>
      </c>
      <c r="G131" s="9">
        <f>SUMIFS('2013Figures'!$J:$J,'2013Figures'!$C:$C,$A131,'2013Figures'!$H:$H,$B131,'2013Figures'!$I:$I,$C131,'2013Figures'!$B:$B,"CyToBroker",'2013Figures'!$G:$G,"E1",'2013Figures'!$E:$E,$B$1)</f>
        <v>0</v>
      </c>
      <c r="H131" s="9">
        <f>SUMIFS('2013Figures'!$J:$J,'2013Figures'!$C:$C,$A131,'2013Figures'!$H:$H,$B131,'2013Figures'!$I:$I,$C131,'2013Figures'!$B:$B,"CyToBroker",'2013Figures'!$G:$G,"P1",'2013Figures'!$E:$E,$B$1)</f>
        <v>0</v>
      </c>
      <c r="J131" s="8">
        <v>201201</v>
      </c>
      <c r="L131" s="42">
        <f>SUMIFS('2012Figures'!$J:$J,'2012Figures'!$C:$C,$A131,'2012Figures'!$H:$H,$B131,'2012Figures'!$I:$I,$C131,'2012Figures'!$E:$E,$B$1)</f>
        <v>0</v>
      </c>
      <c r="M131" s="52">
        <f>SUMIFS('2012Figures'!$J:$J,'2012Figures'!$C:$C,$A131,'2012Figures'!$H:$H,$B131,'2012Figures'!$I:$I,$C131,'2012Figures'!$B:$B,"BrokerToCy",'2012Figures'!$G:$G,"E1",'2012Figures'!$E:$E,$B$1)</f>
        <v>0</v>
      </c>
      <c r="N131" s="52">
        <f>SUMIFS('2012Figures'!$J:$J,'2012Figures'!$C:$C,$A131,'2012Figures'!$H:$H,$B131,'2012Figures'!$I:$I,$C131,'2012Figures'!$B:$B,"BrokerToCy",'2012Figures'!$G:$G,"P1",'2012Figures'!$E:$E,$B$1)</f>
        <v>0</v>
      </c>
      <c r="O131" s="52">
        <f>SUMIFS('2012Figures'!$J:$J,'2012Figures'!$C:$C,$A131,'2012Figures'!$H:$H,$B131,'2012Figures'!$I:$I,$C131,'2012Figures'!$B:$B,"CyToBroker",'2012Figures'!$G:$G,"E1",'2012Figures'!$E:$E,$B$1)</f>
        <v>0</v>
      </c>
      <c r="P131" s="52">
        <f>SUMIFS('2012Figures'!$J:$J,'2012Figures'!$C:$C,$A131,'2012Figures'!$H:$H,$B131,'2012Figures'!$I:$I,$C131,'2012Figures'!$B:$B,"CyToBroker",'2012Figures'!$G:$G,"P1",'2012Figures'!$E:$E,$B$1)</f>
        <v>0</v>
      </c>
      <c r="R131" s="46" t="str">
        <f t="shared" si="18"/>
        <v/>
      </c>
      <c r="S131" s="46" t="str">
        <f t="shared" si="18"/>
        <v/>
      </c>
      <c r="T131" s="46" t="str">
        <f t="shared" si="18"/>
        <v/>
      </c>
      <c r="U131" s="46" t="str">
        <f t="shared" si="18"/>
        <v/>
      </c>
      <c r="V131" s="46" t="str">
        <f t="shared" si="18"/>
        <v/>
      </c>
    </row>
    <row r="132" spans="1:22" x14ac:dyDescent="0.2">
      <c r="A132" s="1">
        <v>104</v>
      </c>
      <c r="B132" s="1" t="s">
        <v>98</v>
      </c>
      <c r="C132" s="8">
        <v>2</v>
      </c>
      <c r="D132" s="29">
        <f>SUMIFS('2013Figures'!$J:$J,'2013Figures'!$C:$C,$A132,'2013Figures'!$H:$H,$B132,'2013Figures'!$I:$I,$C132,'2013Figures'!$E:$E,$B$1)</f>
        <v>0</v>
      </c>
      <c r="E132" s="9">
        <f>SUMIFS('2013Figures'!$J:$J,'2013Figures'!$C:$C,$A132,'2013Figures'!$H:$H,$B132,'2013Figures'!$I:$I,$C132,'2013Figures'!$B:$B,"BrokerToCy",'2013Figures'!$G:$G,"E1",'2013Figures'!$E:$E,$B$1)</f>
        <v>0</v>
      </c>
      <c r="F132" s="9">
        <f>SUMIFS('2013Figures'!$J:$J,'2013Figures'!$C:$C,$A132,'2013Figures'!$H:$H,$B132,'2013Figures'!$I:$I,$C132,'2013Figures'!$B:$B,"BrokerToCy",'2013Figures'!$G:$G,"P1",'2013Figures'!$E:$E,$B$1)</f>
        <v>0</v>
      </c>
      <c r="G132" s="9">
        <f>SUMIFS('2013Figures'!$J:$J,'2013Figures'!$C:$C,$A132,'2013Figures'!$H:$H,$B132,'2013Figures'!$I:$I,$C132,'2013Figures'!$B:$B,"CyToBroker",'2013Figures'!$G:$G,"E1",'2013Figures'!$E:$E,$B$1)</f>
        <v>0</v>
      </c>
      <c r="H132" s="9">
        <f>SUMIFS('2013Figures'!$J:$J,'2013Figures'!$C:$C,$A132,'2013Figures'!$H:$H,$B132,'2013Figures'!$I:$I,$C132,'2013Figures'!$B:$B,"CyToBroker",'2013Figures'!$G:$G,"P1",'2013Figures'!$E:$E,$B$1)</f>
        <v>0</v>
      </c>
      <c r="J132" s="8">
        <v>201101</v>
      </c>
      <c r="L132" s="42">
        <f>SUMIFS('2012Figures'!$J:$J,'2012Figures'!$C:$C,$A132,'2012Figures'!$H:$H,$B132,'2012Figures'!$I:$I,$C132,'2012Figures'!$E:$E,$B$1)</f>
        <v>0</v>
      </c>
      <c r="M132" s="52">
        <f>SUMIFS('2012Figures'!$J:$J,'2012Figures'!$C:$C,$A132,'2012Figures'!$H:$H,$B132,'2012Figures'!$I:$I,$C132,'2012Figures'!$B:$B,"BrokerToCy",'2012Figures'!$G:$G,"E1",'2012Figures'!$E:$E,$B$1)</f>
        <v>0</v>
      </c>
      <c r="N132" s="52">
        <f>SUMIFS('2012Figures'!$J:$J,'2012Figures'!$C:$C,$A132,'2012Figures'!$H:$H,$B132,'2012Figures'!$I:$I,$C132,'2012Figures'!$B:$B,"BrokerToCy",'2012Figures'!$G:$G,"P1",'2012Figures'!$E:$E,$B$1)</f>
        <v>0</v>
      </c>
      <c r="O132" s="52">
        <f>SUMIFS('2012Figures'!$J:$J,'2012Figures'!$C:$C,$A132,'2012Figures'!$H:$H,$B132,'2012Figures'!$I:$I,$C132,'2012Figures'!$B:$B,"CyToBroker",'2012Figures'!$G:$G,"E1",'2012Figures'!$E:$E,$B$1)</f>
        <v>0</v>
      </c>
      <c r="P132" s="52">
        <f>SUMIFS('2012Figures'!$J:$J,'2012Figures'!$C:$C,$A132,'2012Figures'!$H:$H,$B132,'2012Figures'!$I:$I,$C132,'2012Figures'!$B:$B,"CyToBroker",'2012Figures'!$G:$G,"P1",'2012Figures'!$E:$E,$B$1)</f>
        <v>0</v>
      </c>
      <c r="R132" s="46" t="str">
        <f t="shared" si="18"/>
        <v/>
      </c>
      <c r="S132" s="46" t="str">
        <f t="shared" si="18"/>
        <v/>
      </c>
      <c r="T132" s="46" t="str">
        <f t="shared" si="18"/>
        <v/>
      </c>
      <c r="U132" s="46" t="str">
        <f t="shared" si="18"/>
        <v/>
      </c>
      <c r="V132" s="46" t="str">
        <f t="shared" si="18"/>
        <v/>
      </c>
    </row>
    <row r="133" spans="1:22" x14ac:dyDescent="0.2">
      <c r="A133" s="1">
        <v>104</v>
      </c>
      <c r="B133" s="1" t="s">
        <v>98</v>
      </c>
      <c r="C133" s="8">
        <v>1</v>
      </c>
      <c r="D133" s="29">
        <f>SUMIFS('2013Figures'!$J:$J,'2013Figures'!$C:$C,$A133,'2013Figures'!$H:$H,$B133,'2013Figures'!$I:$I,$C133,'2013Figures'!$E:$E,$B$1)</f>
        <v>0</v>
      </c>
      <c r="E133" s="9">
        <f>SUMIFS('2013Figures'!$J:$J,'2013Figures'!$C:$C,$A133,'2013Figures'!$H:$H,$B133,'2013Figures'!$I:$I,$C133,'2013Figures'!$B:$B,"BrokerToCy",'2013Figures'!$G:$G,"E1",'2013Figures'!$E:$E,$B$1)</f>
        <v>0</v>
      </c>
      <c r="F133" s="9">
        <f>SUMIFS('2013Figures'!$J:$J,'2013Figures'!$C:$C,$A133,'2013Figures'!$H:$H,$B133,'2013Figures'!$I:$I,$C133,'2013Figures'!$B:$B,"BrokerToCy",'2013Figures'!$G:$G,"P1",'2013Figures'!$E:$E,$B$1)</f>
        <v>0</v>
      </c>
      <c r="G133" s="9">
        <f>SUMIFS('2013Figures'!$J:$J,'2013Figures'!$C:$C,$A133,'2013Figures'!$H:$H,$B133,'2013Figures'!$I:$I,$C133,'2013Figures'!$B:$B,"CyToBroker",'2013Figures'!$G:$G,"E1",'2013Figures'!$E:$E,$B$1)</f>
        <v>0</v>
      </c>
      <c r="H133" s="9">
        <f>SUMIFS('2013Figures'!$J:$J,'2013Figures'!$C:$C,$A133,'2013Figures'!$H:$H,$B133,'2013Figures'!$I:$I,$C133,'2013Figures'!$B:$B,"CyToBroker",'2013Figures'!$G:$G,"P1",'2013Figures'!$E:$E,$B$1)</f>
        <v>0</v>
      </c>
      <c r="J133" s="8">
        <v>201001</v>
      </c>
      <c r="L133" s="42">
        <f>SUMIFS('2012Figures'!$J:$J,'2012Figures'!$C:$C,$A133,'2012Figures'!$H:$H,$B133,'2012Figures'!$I:$I,$C133,'2012Figures'!$E:$E,$B$1)</f>
        <v>0</v>
      </c>
      <c r="M133" s="52">
        <f>SUMIFS('2012Figures'!$J:$J,'2012Figures'!$C:$C,$A133,'2012Figures'!$H:$H,$B133,'2012Figures'!$I:$I,$C133,'2012Figures'!$B:$B,"BrokerToCy",'2012Figures'!$G:$G,"E1",'2012Figures'!$E:$E,$B$1)</f>
        <v>0</v>
      </c>
      <c r="N133" s="52">
        <f>SUMIFS('2012Figures'!$J:$J,'2012Figures'!$C:$C,$A133,'2012Figures'!$H:$H,$B133,'2012Figures'!$I:$I,$C133,'2012Figures'!$B:$B,"BrokerToCy",'2012Figures'!$G:$G,"P1",'2012Figures'!$E:$E,$B$1)</f>
        <v>0</v>
      </c>
      <c r="O133" s="52">
        <f>SUMIFS('2012Figures'!$J:$J,'2012Figures'!$C:$C,$A133,'2012Figures'!$H:$H,$B133,'2012Figures'!$I:$I,$C133,'2012Figures'!$B:$B,"CyToBroker",'2012Figures'!$G:$G,"E1",'2012Figures'!$E:$E,$B$1)</f>
        <v>0</v>
      </c>
      <c r="P133" s="52">
        <f>SUMIFS('2012Figures'!$J:$J,'2012Figures'!$C:$C,$A133,'2012Figures'!$H:$H,$B133,'2012Figures'!$I:$I,$C133,'2012Figures'!$B:$B,"CyToBroker",'2012Figures'!$G:$G,"P1",'2012Figures'!$E:$E,$B$1)</f>
        <v>0</v>
      </c>
      <c r="R133" s="46" t="str">
        <f t="shared" si="18"/>
        <v/>
      </c>
      <c r="S133" s="46" t="str">
        <f t="shared" si="18"/>
        <v/>
      </c>
      <c r="T133" s="46" t="str">
        <f t="shared" si="18"/>
        <v/>
      </c>
      <c r="U133" s="46" t="str">
        <f t="shared" si="18"/>
        <v/>
      </c>
      <c r="V133" s="46" t="str">
        <f t="shared" si="18"/>
        <v/>
      </c>
    </row>
    <row r="134" spans="1:22" x14ac:dyDescent="0.2">
      <c r="A134" s="1">
        <v>104</v>
      </c>
      <c r="B134" s="1" t="s">
        <v>98</v>
      </c>
      <c r="D134" s="29">
        <f>SUMIFS('2013Figures'!$J:$J,'2013Figures'!$C:$C,$A134,'2013Figures'!$H:$H,$B134,'2013Figures'!$I:$I,"",'2013Figures'!$E:$E,$B$1)</f>
        <v>0</v>
      </c>
      <c r="E134" s="9">
        <f>SUMIFS('2013Figures'!$J:$J,'2013Figures'!$C:$C,$A134,'2013Figures'!$H:$H,$B134,'2013Figures'!$I:$I,"",'2013Figures'!$B:$B,"BrokerToCy",'2013Figures'!$G:$G,"E1",'2013Figures'!$E:$E,$B$1)</f>
        <v>0</v>
      </c>
      <c r="F134" s="9">
        <f>SUMIFS('2013Figures'!$J:$J,'2013Figures'!$C:$C,$A134,'2013Figures'!$H:$H,$B134,'2013Figures'!$I:$I,"",'2013Figures'!$B:$B,"BrokerToCy",'2013Figures'!$G:$G,"P1",'2013Figures'!$E:$E,$B$1)</f>
        <v>0</v>
      </c>
      <c r="G134" s="9">
        <f>SUMIFS('2013Figures'!$J:$J,'2013Figures'!$C:$C,$A134,'2013Figures'!$H:$H,$B134,'2013Figures'!$I:$I,"",'2013Figures'!$B:$B,"CyToBroker",'2013Figures'!$G:$G,"E1",'2013Figures'!$E:$E,$B$1)</f>
        <v>0</v>
      </c>
      <c r="H134" s="9">
        <f>SUMIFS('2013Figures'!$J:$J,'2013Figures'!$C:$C,$A134,'2013Figures'!$H:$H,$B134,'2013Figures'!$I:$I,"",'2013Figures'!$B:$B,"CyToBroker",'2013Figures'!$G:$G,"P1",'2013Figures'!$E:$E,$B$1)</f>
        <v>0</v>
      </c>
      <c r="J134" s="8" t="s">
        <v>131</v>
      </c>
      <c r="L134" s="42">
        <f>SUMIFS('2012Figures'!$J:$J,'2012Figures'!$C:$C,$A134,'2012Figures'!$H:$H,$B134,'2012Figures'!$I:$I,"",'2012Figures'!$E:$E,$B$1)</f>
        <v>0</v>
      </c>
      <c r="M134" s="52">
        <f>SUMIFS('2012Figures'!$J:$J,'2012Figures'!$C:$C,$A134,'2012Figures'!$H:$H,$B134,'2012Figures'!$I:$I,"",'2012Figures'!$B:$B,"BrokerToCy",'2012Figures'!$G:$G,"E1",'2012Figures'!$E:$E,$B$1)</f>
        <v>0</v>
      </c>
      <c r="N134" s="52">
        <f>SUMIFS('2012Figures'!$J:$J,'2012Figures'!$C:$C,$A134,'2012Figures'!$H:$H,$B134,'2012Figures'!$I:$I,"",'2012Figures'!$B:$B,"BrokerToCy",'2012Figures'!$G:$G,"P1",'2012Figures'!$E:$E,$B$1)</f>
        <v>0</v>
      </c>
      <c r="O134" s="52">
        <f>SUMIFS('2012Figures'!$J:$J,'2012Figures'!$C:$C,$A134,'2012Figures'!$H:$H,$B134,'2012Figures'!$I:$I,"",'2012Figures'!$B:$B,"CyToBroker",'2012Figures'!$G:$G,"E1",'2012Figures'!$E:$E,$B$1)</f>
        <v>0</v>
      </c>
      <c r="P134" s="52">
        <f>SUMIFS('2012Figures'!$J:$J,'2012Figures'!$C:$C,$A134,'2012Figures'!$H:$H,$B134,'2012Figures'!$I:$I,"",'2012Figures'!$B:$B,"CyToBroker",'2012Figures'!$G:$G,"P1",'2012Figures'!$E:$E,$B$1)</f>
        <v>0</v>
      </c>
      <c r="R134" s="46" t="str">
        <f t="shared" si="18"/>
        <v/>
      </c>
      <c r="S134" s="46" t="str">
        <f t="shared" si="18"/>
        <v/>
      </c>
      <c r="T134" s="46" t="str">
        <f t="shared" si="18"/>
        <v/>
      </c>
      <c r="U134" s="46" t="str">
        <f t="shared" si="18"/>
        <v/>
      </c>
      <c r="V134" s="46" t="str">
        <f t="shared" si="18"/>
        <v/>
      </c>
    </row>
    <row r="135" spans="1:22" x14ac:dyDescent="0.2">
      <c r="A135" s="21"/>
      <c r="B135" s="21" t="s">
        <v>92</v>
      </c>
      <c r="C135" s="22"/>
      <c r="D135" s="23">
        <f>SUM(E135:H135)</f>
        <v>85</v>
      </c>
      <c r="E135" s="23">
        <f>SUM(E61:E134)</f>
        <v>0</v>
      </c>
      <c r="F135" s="23">
        <f t="shared" ref="F135:H135" si="19">SUM(F61:F134)</f>
        <v>0</v>
      </c>
      <c r="G135" s="23">
        <f t="shared" si="19"/>
        <v>85</v>
      </c>
      <c r="H135" s="23">
        <f t="shared" si="19"/>
        <v>0</v>
      </c>
      <c r="I135" s="21"/>
      <c r="J135" s="22"/>
      <c r="K135" s="21"/>
      <c r="L135" s="43">
        <f>SUM(M135:P135)</f>
        <v>89</v>
      </c>
      <c r="M135" s="43">
        <f>SUM(M61:M134)</f>
        <v>0</v>
      </c>
      <c r="N135" s="43">
        <f t="shared" ref="N135:P135" si="20">SUM(N61:N134)</f>
        <v>0</v>
      </c>
      <c r="O135" s="43">
        <f t="shared" si="20"/>
        <v>89</v>
      </c>
      <c r="P135" s="43">
        <f t="shared" si="20"/>
        <v>0</v>
      </c>
      <c r="Q135" s="21"/>
      <c r="R135" s="21"/>
      <c r="S135" s="21"/>
      <c r="T135" s="21"/>
      <c r="U135" s="21"/>
      <c r="V135" s="21"/>
    </row>
    <row r="136" spans="1:22" x14ac:dyDescent="0.2">
      <c r="A136" s="28">
        <v>105</v>
      </c>
      <c r="B136" s="28" t="s">
        <v>60</v>
      </c>
      <c r="C136" s="17" t="s">
        <v>88</v>
      </c>
      <c r="D136" s="18">
        <f>SUMIFS('2013Figures'!$J:$J,'2013Figures'!$C:$C,$A136,'2013Figures'!$E:$E,$B$1)</f>
        <v>0</v>
      </c>
      <c r="E136" s="18">
        <f>SUMIFS('2013Figures'!$J:$J,'2013Figures'!$C:$C,$A136,'2013Figures'!$B:$B,"BrokerToCy",'2013Figures'!$G:$G,"E1",'2013Figures'!$E:$E,$B$1)</f>
        <v>0</v>
      </c>
      <c r="F136" s="18">
        <f>SUMIFS('2013Figures'!$J:$J,'2013Figures'!$C:$C,$A136,'2013Figures'!$B:$B,"BrokerToCy",'2013Figures'!$G:$G,"P1",'2013Figures'!$E:$E,$B$1)</f>
        <v>0</v>
      </c>
      <c r="G136" s="18">
        <f>SUMIFS('2013Figures'!$J:$J,'2013Figures'!$C:$C,$A136,'2013Figures'!$B:$B,"CyToBroker",'2013Figures'!$G:$G,"E1",'2013Figures'!$E:$E,$B$1)</f>
        <v>0</v>
      </c>
      <c r="H136" s="18">
        <f>SUMIFS('2013Figures'!$J:$J,'2013Figures'!$C:$C,$A136,'2013Figures'!$B:$B,"CyToBroker",'2013Figures'!$G:$G,"P1",'2013Figures'!$E:$E,$B$1)</f>
        <v>0</v>
      </c>
      <c r="I136" s="28"/>
      <c r="J136" s="17"/>
      <c r="K136" s="28"/>
      <c r="L136" s="50">
        <f>SUMIFS('2012Figures'!$J:$J,'2012Figures'!$C:$C,$A136,'2012Figures'!$E:$E,$B$1)</f>
        <v>0</v>
      </c>
      <c r="M136" s="50">
        <f>SUMIFS('2012Figures'!$J:$J,'2012Figures'!$C:$C,$A136,'2012Figures'!$B:$B,"BrokerToCy",'2012Figures'!$G:$G,"E1",'2012Figures'!$E:$E,$B$1)</f>
        <v>0</v>
      </c>
      <c r="N136" s="50">
        <f>SUMIFS('2012Figures'!$J:$J,'2012Figures'!$C:$C,$A136,'2012Figures'!$B:$B,"BrokerToCy",'2012Figures'!$G:$G,"P1",'2012Figures'!$E:$E,$B$1)</f>
        <v>0</v>
      </c>
      <c r="O136" s="50">
        <f>SUMIFS('2012Figures'!$J:$J,'2012Figures'!$C:$C,$A136,'2012Figures'!$B:$B,"CyToBroker",'2012Figures'!$G:$G,"E1",'2012Figures'!$E:$E,$B$1)</f>
        <v>0</v>
      </c>
      <c r="P136" s="50">
        <f>SUMIFS('2012Figures'!$J:$J,'2012Figures'!$C:$C,$A136,'2012Figures'!$B:$B,"CyToBroker",'2012Figures'!$G:$G,"P1",'2012Figures'!$E:$E,$B$1)</f>
        <v>0</v>
      </c>
      <c r="Q136" s="28"/>
      <c r="R136" s="46" t="str">
        <f t="shared" si="18"/>
        <v/>
      </c>
      <c r="S136" s="46" t="str">
        <f t="shared" si="18"/>
        <v/>
      </c>
      <c r="T136" s="46" t="str">
        <f t="shared" si="18"/>
        <v/>
      </c>
      <c r="U136" s="46" t="str">
        <f t="shared" si="18"/>
        <v/>
      </c>
      <c r="V136" s="46" t="str">
        <f t="shared" si="18"/>
        <v/>
      </c>
    </row>
    <row r="137" spans="1:22" x14ac:dyDescent="0.2">
      <c r="A137" s="1">
        <v>105</v>
      </c>
      <c r="B137" s="1" t="s">
        <v>60</v>
      </c>
      <c r="C137" s="8">
        <v>4</v>
      </c>
      <c r="D137" s="29">
        <f>SUMIFS('2013Figures'!$J:$J,'2013Figures'!$C:$C,$A137,'2013Figures'!$H:$H,$B137,'2013Figures'!$I:$I,$C137,'2013Figures'!$E:$E,$B$1)</f>
        <v>0</v>
      </c>
      <c r="E137" s="9">
        <f>SUMIFS('2013Figures'!$J:$J,'2013Figures'!$C:$C,$A137,'2013Figures'!$H:$H,$B137,'2013Figures'!$I:$I,$C137,'2013Figures'!$B:$B,"BrokerToCy",'2013Figures'!$G:$G,"E1",'2013Figures'!$E:$E,$B$1)</f>
        <v>0</v>
      </c>
      <c r="F137" s="9">
        <f>SUMIFS('2013Figures'!$J:$J,'2013Figures'!$C:$C,$A137,'2013Figures'!$H:$H,$B137,'2013Figures'!$I:$I,$C137,'2013Figures'!$B:$B,"BrokerToCy",'2013Figures'!$G:$G,"P1",'2013Figures'!$E:$E,$B$1)</f>
        <v>0</v>
      </c>
      <c r="G137" s="9">
        <f>SUMIFS('2013Figures'!$J:$J,'2013Figures'!$C:$C,$A137,'2013Figures'!$H:$H,$B137,'2013Figures'!$I:$I,$C137,'2013Figures'!$B:$B,"CyToBroker",'2013Figures'!$G:$G,"E1",'2013Figures'!$E:$E,$B$1)</f>
        <v>0</v>
      </c>
      <c r="H137" s="9">
        <f>SUMIFS('2013Figures'!$J:$J,'2013Figures'!$C:$C,$A137,'2013Figures'!$H:$H,$B137,'2013Figures'!$I:$I,$C137,'2013Figures'!$B:$B,"CyToBroker",'2013Figures'!$G:$G,"P1",'2013Figures'!$E:$E,$B$1)</f>
        <v>0</v>
      </c>
      <c r="J137" s="8" t="s">
        <v>146</v>
      </c>
      <c r="L137" s="42">
        <f>SUMIFS('2012Figures'!$J:$J,'2012Figures'!$C:$C,$A137,'2012Figures'!$H:$H,$B137,'2012Figures'!$I:$I,$C137,'2012Figures'!$E:$E,$B$1)</f>
        <v>0</v>
      </c>
      <c r="M137" s="52">
        <f>SUMIFS('2012Figures'!$J:$J,'2012Figures'!$C:$C,$A137,'2012Figures'!$H:$H,$B137,'2012Figures'!$I:$I,$C137,'2012Figures'!$B:$B,"BrokerToCy",'2012Figures'!$G:$G,"E1",'2012Figures'!$E:$E,$B$1)</f>
        <v>0</v>
      </c>
      <c r="N137" s="52">
        <f>SUMIFS('2012Figures'!$J:$J,'2012Figures'!$C:$C,$A137,'2012Figures'!$H:$H,$B137,'2012Figures'!$I:$I,$C137,'2012Figures'!$B:$B,"BrokerToCy",'2012Figures'!$G:$G,"P1",'2012Figures'!$E:$E,$B$1)</f>
        <v>0</v>
      </c>
      <c r="O137" s="52">
        <f>SUMIFS('2012Figures'!$J:$J,'2012Figures'!$C:$C,$A137,'2012Figures'!$H:$H,$B137,'2012Figures'!$I:$I,$C137,'2012Figures'!$B:$B,"CyToBroker",'2012Figures'!$G:$G,"E1",'2012Figures'!$E:$E,$B$1)</f>
        <v>0</v>
      </c>
      <c r="P137" s="52">
        <f>SUMIFS('2012Figures'!$J:$J,'2012Figures'!$C:$C,$A137,'2012Figures'!$H:$H,$B137,'2012Figures'!$I:$I,$C137,'2012Figures'!$B:$B,"CyToBroker",'2012Figures'!$G:$G,"P1",'2012Figures'!$E:$E,$B$1)</f>
        <v>0</v>
      </c>
      <c r="R137" s="46" t="str">
        <f t="shared" si="18"/>
        <v/>
      </c>
      <c r="S137" s="46" t="str">
        <f t="shared" si="18"/>
        <v/>
      </c>
      <c r="T137" s="46" t="str">
        <f t="shared" si="18"/>
        <v/>
      </c>
      <c r="U137" s="46" t="str">
        <f t="shared" si="18"/>
        <v/>
      </c>
      <c r="V137" s="46" t="str">
        <f t="shared" si="18"/>
        <v/>
      </c>
    </row>
    <row r="138" spans="1:22" x14ac:dyDescent="0.2">
      <c r="A138" s="1">
        <v>105</v>
      </c>
      <c r="B138" s="1" t="s">
        <v>60</v>
      </c>
      <c r="C138" s="8">
        <v>2</v>
      </c>
      <c r="D138" s="29">
        <f>SUMIFS('2013Figures'!$J:$J,'2013Figures'!$C:$C,$A138,'2013Figures'!$H:$H,$B138,'2013Figures'!$I:$I,$C138,'2013Figures'!$E:$E,$B$1)</f>
        <v>0</v>
      </c>
      <c r="E138" s="9">
        <f>SUMIFS('2013Figures'!$J:$J,'2013Figures'!$C:$C,$A138,'2013Figures'!$H:$H,$B138,'2013Figures'!$I:$I,$C138,'2013Figures'!$B:$B,"BrokerToCy",'2013Figures'!$G:$G,"E1",'2013Figures'!$E:$E,$B$1)</f>
        <v>0</v>
      </c>
      <c r="F138" s="9">
        <f>SUMIFS('2013Figures'!$J:$J,'2013Figures'!$C:$C,$A138,'2013Figures'!$H:$H,$B138,'2013Figures'!$I:$I,$C138,'2013Figures'!$B:$B,"BrokerToCy",'2013Figures'!$G:$G,"P1",'2013Figures'!$E:$E,$B$1)</f>
        <v>0</v>
      </c>
      <c r="G138" s="9">
        <f>SUMIFS('2013Figures'!$J:$J,'2013Figures'!$C:$C,$A138,'2013Figures'!$H:$H,$B138,'2013Figures'!$I:$I,$C138,'2013Figures'!$B:$B,"CyToBroker",'2013Figures'!$G:$G,"E1",'2013Figures'!$E:$E,$B$1)</f>
        <v>0</v>
      </c>
      <c r="H138" s="9">
        <f>SUMIFS('2013Figures'!$J:$J,'2013Figures'!$C:$C,$A138,'2013Figures'!$H:$H,$B138,'2013Figures'!$I:$I,$C138,'2013Figures'!$B:$B,"CyToBroker",'2013Figures'!$G:$G,"P1",'2013Figures'!$E:$E,$B$1)</f>
        <v>0</v>
      </c>
      <c r="J138" s="8">
        <v>201001</v>
      </c>
      <c r="L138" s="42">
        <f>SUMIFS('2012Figures'!$J:$J,'2012Figures'!$C:$C,$A138,'2012Figures'!$H:$H,$B138,'2012Figures'!$I:$I,$C138,'2012Figures'!$E:$E,$B$1)</f>
        <v>0</v>
      </c>
      <c r="M138" s="52">
        <f>SUMIFS('2012Figures'!$J:$J,'2012Figures'!$C:$C,$A138,'2012Figures'!$H:$H,$B138,'2012Figures'!$I:$I,$C138,'2012Figures'!$B:$B,"BrokerToCy",'2012Figures'!$G:$G,"E1",'2012Figures'!$E:$E,$B$1)</f>
        <v>0</v>
      </c>
      <c r="N138" s="52">
        <f>SUMIFS('2012Figures'!$J:$J,'2012Figures'!$C:$C,$A138,'2012Figures'!$H:$H,$B138,'2012Figures'!$I:$I,$C138,'2012Figures'!$B:$B,"BrokerToCy",'2012Figures'!$G:$G,"P1",'2012Figures'!$E:$E,$B$1)</f>
        <v>0</v>
      </c>
      <c r="O138" s="52">
        <f>SUMIFS('2012Figures'!$J:$J,'2012Figures'!$C:$C,$A138,'2012Figures'!$H:$H,$B138,'2012Figures'!$I:$I,$C138,'2012Figures'!$B:$B,"CyToBroker",'2012Figures'!$G:$G,"E1",'2012Figures'!$E:$E,$B$1)</f>
        <v>0</v>
      </c>
      <c r="P138" s="52">
        <f>SUMIFS('2012Figures'!$J:$J,'2012Figures'!$C:$C,$A138,'2012Figures'!$H:$H,$B138,'2012Figures'!$I:$I,$C138,'2012Figures'!$B:$B,"CyToBroker",'2012Figures'!$G:$G,"P1",'2012Figures'!$E:$E,$B$1)</f>
        <v>0</v>
      </c>
      <c r="R138" s="46" t="str">
        <f t="shared" si="18"/>
        <v/>
      </c>
      <c r="S138" s="46" t="str">
        <f t="shared" si="18"/>
        <v/>
      </c>
      <c r="T138" s="46" t="str">
        <f t="shared" si="18"/>
        <v/>
      </c>
      <c r="U138" s="46" t="str">
        <f t="shared" si="18"/>
        <v/>
      </c>
      <c r="V138" s="46" t="str">
        <f t="shared" si="18"/>
        <v/>
      </c>
    </row>
    <row r="139" spans="1:22" x14ac:dyDescent="0.2">
      <c r="A139" s="1">
        <v>105</v>
      </c>
      <c r="B139" s="1" t="s">
        <v>60</v>
      </c>
      <c r="C139" s="8">
        <v>1</v>
      </c>
      <c r="D139" s="29">
        <f>SUMIFS('2013Figures'!$J:$J,'2013Figures'!$C:$C,$A139,'2013Figures'!$H:$H,$B139,'2013Figures'!$I:$I,$C139,'2013Figures'!$E:$E,$B$1)</f>
        <v>0</v>
      </c>
      <c r="E139" s="9">
        <f>SUMIFS('2013Figures'!$J:$J,'2013Figures'!$C:$C,$A139,'2013Figures'!$H:$H,$B139,'2013Figures'!$I:$I,$C139,'2013Figures'!$B:$B,"BrokerToCy",'2013Figures'!$G:$G,"E1",'2013Figures'!$E:$E,$B$1)</f>
        <v>0</v>
      </c>
      <c r="F139" s="9">
        <f>SUMIFS('2013Figures'!$J:$J,'2013Figures'!$C:$C,$A139,'2013Figures'!$H:$H,$B139,'2013Figures'!$I:$I,$C139,'2013Figures'!$B:$B,"BrokerToCy",'2013Figures'!$G:$G,"P1",'2013Figures'!$E:$E,$B$1)</f>
        <v>0</v>
      </c>
      <c r="G139" s="9">
        <f>SUMIFS('2013Figures'!$J:$J,'2013Figures'!$C:$C,$A139,'2013Figures'!$H:$H,$B139,'2013Figures'!$I:$I,$C139,'2013Figures'!$B:$B,"CyToBroker",'2013Figures'!$G:$G,"E1",'2013Figures'!$E:$E,$B$1)</f>
        <v>0</v>
      </c>
      <c r="H139" s="9">
        <f>SUMIFS('2013Figures'!$J:$J,'2013Figures'!$C:$C,$A139,'2013Figures'!$H:$H,$B139,'2013Figures'!$I:$I,$C139,'2013Figures'!$B:$B,"CyToBroker",'2013Figures'!$G:$G,"P1",'2013Figures'!$E:$E,$B$1)</f>
        <v>0</v>
      </c>
      <c r="J139" s="8">
        <v>200901</v>
      </c>
      <c r="L139" s="42">
        <f>SUMIFS('2012Figures'!$J:$J,'2012Figures'!$C:$C,$A139,'2012Figures'!$H:$H,$B139,'2012Figures'!$I:$I,$C139,'2012Figures'!$E:$E,$B$1)</f>
        <v>0</v>
      </c>
      <c r="M139" s="52">
        <f>SUMIFS('2012Figures'!$J:$J,'2012Figures'!$C:$C,$A139,'2012Figures'!$H:$H,$B139,'2012Figures'!$I:$I,$C139,'2012Figures'!$B:$B,"BrokerToCy",'2012Figures'!$G:$G,"E1",'2012Figures'!$E:$E,$B$1)</f>
        <v>0</v>
      </c>
      <c r="N139" s="52">
        <f>SUMIFS('2012Figures'!$J:$J,'2012Figures'!$C:$C,$A139,'2012Figures'!$H:$H,$B139,'2012Figures'!$I:$I,$C139,'2012Figures'!$B:$B,"BrokerToCy",'2012Figures'!$G:$G,"P1",'2012Figures'!$E:$E,$B$1)</f>
        <v>0</v>
      </c>
      <c r="O139" s="52">
        <f>SUMIFS('2012Figures'!$J:$J,'2012Figures'!$C:$C,$A139,'2012Figures'!$H:$H,$B139,'2012Figures'!$I:$I,$C139,'2012Figures'!$B:$B,"CyToBroker",'2012Figures'!$G:$G,"E1",'2012Figures'!$E:$E,$B$1)</f>
        <v>0</v>
      </c>
      <c r="P139" s="52">
        <f>SUMIFS('2012Figures'!$J:$J,'2012Figures'!$C:$C,$A139,'2012Figures'!$H:$H,$B139,'2012Figures'!$I:$I,$C139,'2012Figures'!$B:$B,"CyToBroker",'2012Figures'!$G:$G,"P1",'2012Figures'!$E:$E,$B$1)</f>
        <v>0</v>
      </c>
      <c r="R139" s="46" t="str">
        <f t="shared" si="18"/>
        <v/>
      </c>
      <c r="S139" s="46" t="str">
        <f t="shared" si="18"/>
        <v/>
      </c>
      <c r="T139" s="46" t="str">
        <f t="shared" si="18"/>
        <v/>
      </c>
      <c r="U139" s="46" t="str">
        <f t="shared" si="18"/>
        <v/>
      </c>
      <c r="V139" s="46" t="str">
        <f t="shared" si="18"/>
        <v/>
      </c>
    </row>
    <row r="140" spans="1:22" x14ac:dyDescent="0.2">
      <c r="A140" s="1">
        <v>105</v>
      </c>
      <c r="B140" s="1" t="s">
        <v>60</v>
      </c>
      <c r="D140" s="29">
        <f>SUMIFS('2013Figures'!$J:$J,'2013Figures'!$C:$C,$A140,'2013Figures'!$I:$I,"",'2013Figures'!$E:$E,$B$1)</f>
        <v>0</v>
      </c>
      <c r="E140" s="9">
        <f>SUMIFS('2013Figures'!$J:$J,'2013Figures'!$C:$C,$A140,'2013Figures'!$I:$I,"",'2013Figures'!$B:$B,"BrokerToCy",'2013Figures'!$G:$G,"E1",'2013Figures'!$E:$E,$B$1)</f>
        <v>0</v>
      </c>
      <c r="F140" s="9">
        <f>SUMIFS('2013Figures'!$J:$J,'2013Figures'!$C:$C,$A140,'2013Figures'!$I:$I,"",'2013Figures'!$B:$B,"BrokerToCy",'2013Figures'!$G:$G,"P1",'2013Figures'!$E:$E,$B$1)</f>
        <v>0</v>
      </c>
      <c r="G140" s="9">
        <f>SUMIFS('2013Figures'!$J:$J,'2013Figures'!$C:$C,$A140,'2013Figures'!$I:$I,"",'2013Figures'!$B:$B,"CyToBroker",'2013Figures'!$G:$G,"E1",'2013Figures'!$E:$E,$B$1)</f>
        <v>0</v>
      </c>
      <c r="H140" s="9">
        <f>SUMIFS('2013Figures'!$J:$J,'2013Figures'!$C:$C,$A140,'2013Figures'!$I:$I,"",'2013Figures'!$B:$B,"CyToBroker",'2013Figures'!$G:$G,"P1",'2013Figures'!$E:$E,$B$1)</f>
        <v>0</v>
      </c>
      <c r="J140" s="8" t="s">
        <v>131</v>
      </c>
      <c r="L140" s="42">
        <f>SUMIFS('2012Figures'!$J:$J,'2012Figures'!$C:$C,$A140,'2012Figures'!$I:$I,"",'2012Figures'!$E:$E,$B$1)</f>
        <v>0</v>
      </c>
      <c r="M140" s="52">
        <f>SUMIFS('2012Figures'!$J:$J,'2012Figures'!$C:$C,$A140,'2012Figures'!$I:$I,"",'2012Figures'!$B:$B,"BrokerToCy",'2012Figures'!$G:$G,"E1",'2012Figures'!$E:$E,$B$1)</f>
        <v>0</v>
      </c>
      <c r="N140" s="52">
        <f>SUMIFS('2012Figures'!$J:$J,'2012Figures'!$C:$C,$A140,'2012Figures'!$I:$I,"",'2012Figures'!$B:$B,"BrokerToCy",'2012Figures'!$G:$G,"P1",'2012Figures'!$E:$E,$B$1)</f>
        <v>0</v>
      </c>
      <c r="O140" s="52">
        <f>SUMIFS('2012Figures'!$J:$J,'2012Figures'!$C:$C,$A140,'2012Figures'!$I:$I,"",'2012Figures'!$B:$B,"CyToBroker",'2012Figures'!$G:$G,"E1",'2012Figures'!$E:$E,$B$1)</f>
        <v>0</v>
      </c>
      <c r="P140" s="52">
        <f>SUMIFS('2012Figures'!$J:$J,'2012Figures'!$C:$C,$A140,'2012Figures'!$I:$I,"",'2012Figures'!$B:$B,"CyToBroker",'2012Figures'!$G:$G,"P1",'2012Figures'!$E:$E,$B$1)</f>
        <v>0</v>
      </c>
      <c r="R140" s="46" t="str">
        <f t="shared" si="18"/>
        <v/>
      </c>
      <c r="S140" s="46" t="str">
        <f t="shared" si="18"/>
        <v/>
      </c>
      <c r="T140" s="46" t="str">
        <f t="shared" si="18"/>
        <v/>
      </c>
      <c r="U140" s="46" t="str">
        <f t="shared" si="18"/>
        <v/>
      </c>
      <c r="V140" s="46" t="str">
        <f t="shared" si="18"/>
        <v/>
      </c>
    </row>
    <row r="141" spans="1:22" x14ac:dyDescent="0.2">
      <c r="A141" s="21"/>
      <c r="B141" s="21" t="s">
        <v>92</v>
      </c>
      <c r="C141" s="22"/>
      <c r="D141" s="23">
        <f>SUM(E141:H141)</f>
        <v>0</v>
      </c>
      <c r="E141" s="23">
        <f>SUM(E137:E140)</f>
        <v>0</v>
      </c>
      <c r="F141" s="23">
        <f>SUM(F137:F140)</f>
        <v>0</v>
      </c>
      <c r="G141" s="23">
        <f>SUM(G137:G140)</f>
        <v>0</v>
      </c>
      <c r="H141" s="23">
        <f>SUM(H137:H140)</f>
        <v>0</v>
      </c>
      <c r="I141" s="21"/>
      <c r="J141" s="22"/>
      <c r="K141" s="21"/>
      <c r="L141" s="43">
        <f>SUM(M141:P141)</f>
        <v>0</v>
      </c>
      <c r="M141" s="43">
        <f>SUM(M137:M140)</f>
        <v>0</v>
      </c>
      <c r="N141" s="43">
        <f>SUM(N137:N140)</f>
        <v>0</v>
      </c>
      <c r="O141" s="43">
        <f>SUM(O137:O140)</f>
        <v>0</v>
      </c>
      <c r="P141" s="43">
        <f>SUM(P137:P140)</f>
        <v>0</v>
      </c>
      <c r="Q141" s="21"/>
      <c r="R141" s="21"/>
      <c r="S141" s="21"/>
      <c r="T141" s="21"/>
      <c r="U141" s="21"/>
      <c r="V141" s="21"/>
    </row>
    <row r="142" spans="1:22" x14ac:dyDescent="0.2">
      <c r="A142" s="28">
        <v>108</v>
      </c>
      <c r="B142" s="28" t="s">
        <v>166</v>
      </c>
      <c r="C142" s="17" t="s">
        <v>88</v>
      </c>
      <c r="D142" s="18">
        <f>SUMIFS('2013Figures'!$J:$J,'2013Figures'!$C:$C,$A142,'2013Figures'!$E:$E,$B$1)</f>
        <v>0</v>
      </c>
      <c r="E142" s="18">
        <f>SUMIFS('2013Figures'!$J:$J,'2013Figures'!$C:$C,$A142,'2013Figures'!$B:$B,"BrokerToCy",'2013Figures'!$G:$G,"E1",'2013Figures'!$E:$E,$B$1)</f>
        <v>0</v>
      </c>
      <c r="F142" s="18">
        <f>SUMIFS('2013Figures'!$J:$J,'2013Figures'!$C:$C,$A142,'2013Figures'!$B:$B,"BrokerToCy",'2013Figures'!$G:$G,"P1",'2013Figures'!$E:$E,$B$1)</f>
        <v>0</v>
      </c>
      <c r="G142" s="18">
        <f>SUMIFS('2013Figures'!$J:$J,'2013Figures'!$C:$C,$A142,'2013Figures'!$B:$B,"CyToBroker",'2013Figures'!$G:$G,"E1",'2013Figures'!$E:$E,$B$1)</f>
        <v>0</v>
      </c>
      <c r="H142" s="18">
        <f>SUMIFS('2013Figures'!$J:$J,'2013Figures'!$C:$C,$A142,'2013Figures'!$B:$B,"CyToBroker",'2013Figures'!$G:$G,"P1",'2013Figures'!$E:$E,$B$1)</f>
        <v>0</v>
      </c>
      <c r="I142" s="28"/>
      <c r="J142" s="17"/>
      <c r="K142" s="28"/>
      <c r="L142" s="50">
        <f>SUMIFS('2012Figures'!$J:$J,'2012Figures'!$C:$C,$A142,'2012Figures'!$E:$E,$B$1)</f>
        <v>0</v>
      </c>
      <c r="M142" s="50">
        <f>SUMIFS('2012Figures'!$J:$J,'2012Figures'!$C:$C,$A142,'2012Figures'!$B:$B,"BrokerToCy",'2012Figures'!$G:$G,"E1",'2012Figures'!$E:$E,$B$1)</f>
        <v>0</v>
      </c>
      <c r="N142" s="50">
        <f>SUMIFS('2012Figures'!$J:$J,'2012Figures'!$C:$C,$A142,'2012Figures'!$B:$B,"BrokerToCy",'2012Figures'!$G:$G,"P1",'2012Figures'!$E:$E,$B$1)</f>
        <v>0</v>
      </c>
      <c r="O142" s="50">
        <f>SUMIFS('2012Figures'!$J:$J,'2012Figures'!$C:$C,$A142,'2012Figures'!$B:$B,"CyToBroker",'2012Figures'!$G:$G,"E1",'2012Figures'!$E:$E,$B$1)</f>
        <v>0</v>
      </c>
      <c r="P142" s="50">
        <f>SUMIFS('2012Figures'!$J:$J,'2012Figures'!$C:$C,$A142,'2012Figures'!$B:$B,"CyToBroker",'2012Figures'!$G:$G,"P1",'2012Figures'!$E:$E,$B$1)</f>
        <v>0</v>
      </c>
      <c r="Q142" s="28"/>
      <c r="R142" s="46" t="str">
        <f t="shared" si="18"/>
        <v/>
      </c>
      <c r="S142" s="46" t="str">
        <f t="shared" si="18"/>
        <v/>
      </c>
      <c r="T142" s="46" t="str">
        <f t="shared" si="18"/>
        <v/>
      </c>
      <c r="U142" s="46" t="str">
        <f t="shared" si="18"/>
        <v/>
      </c>
      <c r="V142" s="46" t="str">
        <f t="shared" si="18"/>
        <v/>
      </c>
    </row>
    <row r="143" spans="1:22" x14ac:dyDescent="0.2">
      <c r="A143" s="1">
        <v>108</v>
      </c>
      <c r="B143" s="1" t="s">
        <v>166</v>
      </c>
      <c r="C143" s="8">
        <v>1</v>
      </c>
      <c r="D143" s="29">
        <f>SUMIFS('2013Figures'!$J:$J,'2013Figures'!$C:$C,$A143,'2013Figures'!$H:$H,$B143,'2013Figures'!$I:$I,$C143,'2013Figures'!$E:$E,$B$1)</f>
        <v>0</v>
      </c>
      <c r="E143" s="9">
        <f>SUMIFS('2013Figures'!$J:$J,'2013Figures'!$C:$C,$A143,'2013Figures'!$H:$H,$B143,'2013Figures'!$I:$I,$C143,'2013Figures'!$B:$B,"BrokerToCy",'2013Figures'!$G:$G,"E1",'2013Figures'!$E:$E,$B$1)</f>
        <v>0</v>
      </c>
      <c r="F143" s="9">
        <f>SUMIFS('2013Figures'!$J:$J,'2013Figures'!$C:$C,$A143,'2013Figures'!$H:$H,$B143,'2013Figures'!$I:$I,$C143,'2013Figures'!$B:$B,"BrokerToCy",'2013Figures'!$G:$G,"P1",'2013Figures'!$E:$E,$B$1)</f>
        <v>0</v>
      </c>
      <c r="G143" s="9">
        <f>SUMIFS('2013Figures'!$J:$J,'2013Figures'!$C:$C,$A143,'2013Figures'!$H:$H,$B143,'2013Figures'!$I:$I,$C143,'2013Figures'!$B:$B,"CyToBroker",'2013Figures'!$G:$G,"E1",'2013Figures'!$E:$E,$B$1)</f>
        <v>0</v>
      </c>
      <c r="H143" s="9">
        <f>SUMIFS('2013Figures'!$J:$J,'2013Figures'!$C:$C,$A143,'2013Figures'!$H:$H,$B143,'2013Figures'!$I:$I,$C143,'2013Figures'!$B:$B,"CyToBroker",'2013Figures'!$G:$G,"P1",'2013Figures'!$E:$E,$B$1)</f>
        <v>0</v>
      </c>
      <c r="J143" s="8">
        <v>201501</v>
      </c>
      <c r="L143" s="42">
        <f>SUMIFS('2012Figures'!$J:$J,'2012Figures'!$C:$C,$A143,'2012Figures'!$H:$H,$B143,'2012Figures'!$I:$I,$C143,'2012Figures'!$E:$E,$B$1)</f>
        <v>0</v>
      </c>
      <c r="M143" s="52">
        <f>SUMIFS('2012Figures'!$J:$J,'2012Figures'!$C:$C,$A143,'2012Figures'!$H:$H,$B143,'2012Figures'!$I:$I,$C143,'2012Figures'!$B:$B,"BrokerToCy",'2012Figures'!$G:$G,"E1",'2012Figures'!$E:$E,$B$1)</f>
        <v>0</v>
      </c>
      <c r="N143" s="52">
        <f>SUMIFS('2012Figures'!$J:$J,'2012Figures'!$C:$C,$A143,'2012Figures'!$H:$H,$B143,'2012Figures'!$I:$I,$C143,'2012Figures'!$B:$B,"BrokerToCy",'2012Figures'!$G:$G,"P1",'2012Figures'!$E:$E,$B$1)</f>
        <v>0</v>
      </c>
      <c r="O143" s="52">
        <f>SUMIFS('2012Figures'!$J:$J,'2012Figures'!$C:$C,$A143,'2012Figures'!$H:$H,$B143,'2012Figures'!$I:$I,$C143,'2012Figures'!$B:$B,"CyToBroker",'2012Figures'!$G:$G,"E1",'2012Figures'!$E:$E,$B$1)</f>
        <v>0</v>
      </c>
      <c r="P143" s="52">
        <f>SUMIFS('2012Figures'!$J:$J,'2012Figures'!$C:$C,$A143,'2012Figures'!$H:$H,$B143,'2012Figures'!$I:$I,$C143,'2012Figures'!$B:$B,"CyToBroker",'2012Figures'!$G:$G,"P1",'2012Figures'!$E:$E,$B$1)</f>
        <v>0</v>
      </c>
      <c r="R143" s="46" t="str">
        <f t="shared" si="18"/>
        <v/>
      </c>
      <c r="S143" s="46" t="str">
        <f t="shared" si="18"/>
        <v/>
      </c>
      <c r="T143" s="46" t="str">
        <f t="shared" si="18"/>
        <v/>
      </c>
      <c r="U143" s="46" t="str">
        <f t="shared" si="18"/>
        <v/>
      </c>
      <c r="V143" s="46" t="str">
        <f t="shared" si="18"/>
        <v/>
      </c>
    </row>
    <row r="144" spans="1:22" x14ac:dyDescent="0.2">
      <c r="A144" s="1">
        <v>108</v>
      </c>
      <c r="B144" s="1" t="s">
        <v>166</v>
      </c>
      <c r="D144" s="29">
        <f>SUMIFS('2013Figures'!$J:$J,'2013Figures'!$C:$C,$A144,'2013Figures'!$I:$I,"",'2013Figures'!$E:$E,$B$1)</f>
        <v>0</v>
      </c>
      <c r="E144" s="9">
        <f>SUMIFS('2013Figures'!$J:$J,'2013Figures'!$C:$C,$A144,'2013Figures'!$I:$I,"",'2013Figures'!$B:$B,"BrokerToCy",'2013Figures'!$G:$G,"E1",'2013Figures'!$E:$E,$B$1)</f>
        <v>0</v>
      </c>
      <c r="F144" s="9">
        <f>SUMIFS('2013Figures'!$J:$J,'2013Figures'!$C:$C,$A144,'2013Figures'!$I:$I,"",'2013Figures'!$B:$B,"BrokerToCy",'2013Figures'!$G:$G,"P1",'2013Figures'!$E:$E,$B$1)</f>
        <v>0</v>
      </c>
      <c r="G144" s="9">
        <f>SUMIFS('2013Figures'!$J:$J,'2013Figures'!$C:$C,$A144,'2013Figures'!$I:$I,"",'2013Figures'!$B:$B,"CyToBroker",'2013Figures'!$G:$G,"E1",'2013Figures'!$E:$E,$B$1)</f>
        <v>0</v>
      </c>
      <c r="H144" s="9">
        <f>SUMIFS('2013Figures'!$J:$J,'2013Figures'!$C:$C,$A144,'2013Figures'!$I:$I,"",'2013Figures'!$B:$B,"CyToBroker",'2013Figures'!$G:$G,"P1",'2013Figures'!$E:$E,$B$1)</f>
        <v>0</v>
      </c>
      <c r="J144" s="8" t="s">
        <v>131</v>
      </c>
      <c r="L144" s="42">
        <f>SUMIFS('2012Figures'!$J:$J,'2012Figures'!$C:$C,$A144,'2012Figures'!$I:$I,"",'2012Figures'!$E:$E,$B$1)</f>
        <v>0</v>
      </c>
      <c r="M144" s="52">
        <f>SUMIFS('2012Figures'!$J:$J,'2012Figures'!$C:$C,$A144,'2012Figures'!$I:$I,"",'2012Figures'!$B:$B,"BrokerToCy",'2012Figures'!$G:$G,"E1",'2012Figures'!$E:$E,$B$1)</f>
        <v>0</v>
      </c>
      <c r="N144" s="52">
        <f>SUMIFS('2012Figures'!$J:$J,'2012Figures'!$C:$C,$A144,'2012Figures'!$I:$I,"",'2012Figures'!$B:$B,"BrokerToCy",'2012Figures'!$G:$G,"P1",'2012Figures'!$E:$E,$B$1)</f>
        <v>0</v>
      </c>
      <c r="O144" s="52">
        <f>SUMIFS('2012Figures'!$J:$J,'2012Figures'!$C:$C,$A144,'2012Figures'!$I:$I,"",'2012Figures'!$B:$B,"CyToBroker",'2012Figures'!$G:$G,"E1",'2012Figures'!$E:$E,$B$1)</f>
        <v>0</v>
      </c>
      <c r="P144" s="52">
        <f>SUMIFS('2012Figures'!$J:$J,'2012Figures'!$C:$C,$A144,'2012Figures'!$I:$I,"",'2012Figures'!$B:$B,"CyToBroker",'2012Figures'!$G:$G,"P1",'2012Figures'!$E:$E,$B$1)</f>
        <v>0</v>
      </c>
      <c r="R144" s="46" t="str">
        <f t="shared" si="18"/>
        <v/>
      </c>
      <c r="S144" s="46" t="str">
        <f t="shared" si="18"/>
        <v/>
      </c>
      <c r="T144" s="46" t="str">
        <f t="shared" si="18"/>
        <v/>
      </c>
      <c r="U144" s="46" t="str">
        <f t="shared" si="18"/>
        <v/>
      </c>
      <c r="V144" s="46" t="str">
        <f t="shared" si="18"/>
        <v/>
      </c>
    </row>
    <row r="145" spans="1:22" x14ac:dyDescent="0.2">
      <c r="A145" s="21"/>
      <c r="B145" s="21" t="s">
        <v>92</v>
      </c>
      <c r="C145" s="22"/>
      <c r="D145" s="23">
        <f>SUM(E145:H145)</f>
        <v>0</v>
      </c>
      <c r="E145" s="23">
        <f>SUM(E143:E144)</f>
        <v>0</v>
      </c>
      <c r="F145" s="23">
        <f t="shared" ref="F145:H145" si="21">SUM(F143:F144)</f>
        <v>0</v>
      </c>
      <c r="G145" s="23">
        <f t="shared" si="21"/>
        <v>0</v>
      </c>
      <c r="H145" s="23">
        <f t="shared" si="21"/>
        <v>0</v>
      </c>
      <c r="I145" s="21"/>
      <c r="J145" s="22"/>
      <c r="K145" s="21"/>
      <c r="L145" s="43">
        <f>SUM(M145:P145)</f>
        <v>0</v>
      </c>
      <c r="M145" s="43">
        <f>SUM(M143:M144)</f>
        <v>0</v>
      </c>
      <c r="N145" s="43">
        <f t="shared" ref="N145:P145" si="22">SUM(N143:N144)</f>
        <v>0</v>
      </c>
      <c r="O145" s="43">
        <f t="shared" si="22"/>
        <v>0</v>
      </c>
      <c r="P145" s="43">
        <f t="shared" si="22"/>
        <v>0</v>
      </c>
      <c r="Q145" s="21"/>
      <c r="R145" s="21"/>
      <c r="S145" s="21"/>
      <c r="T145" s="21"/>
      <c r="U145" s="21"/>
      <c r="V145" s="21"/>
    </row>
    <row r="146" spans="1:22" x14ac:dyDescent="0.2">
      <c r="A146" s="28">
        <v>109</v>
      </c>
      <c r="B146" s="28" t="s">
        <v>99</v>
      </c>
      <c r="C146" s="17" t="s">
        <v>88</v>
      </c>
      <c r="D146" s="18">
        <f>SUMIFS('2013Figures'!$J:$J,'2013Figures'!$C:$C,$A146,'2013Figures'!$E:$E,$B$1)</f>
        <v>0</v>
      </c>
      <c r="E146" s="18">
        <f>SUMIFS('2013Figures'!$J:$J,'2013Figures'!$C:$C,$A146,'2013Figures'!$B:$B,"BrokerToCy",'2013Figures'!$G:$G,"E1",'2013Figures'!$E:$E,$B$1)</f>
        <v>0</v>
      </c>
      <c r="F146" s="18">
        <f>SUMIFS('2013Figures'!$J:$J,'2013Figures'!$C:$C,$A146,'2013Figures'!$B:$B,"BrokerToCy",'2013Figures'!$G:$G,"P1",'2013Figures'!$E:$E,$B$1)</f>
        <v>0</v>
      </c>
      <c r="G146" s="18">
        <f>SUMIFS('2013Figures'!$J:$J,'2013Figures'!$C:$C,$A146,'2013Figures'!$B:$B,"CyToBroker",'2013Figures'!$G:$G,"E1",'2013Figures'!$E:$E,$B$1)</f>
        <v>0</v>
      </c>
      <c r="H146" s="18">
        <f>SUMIFS('2013Figures'!$J:$J,'2013Figures'!$C:$C,$A146,'2013Figures'!$B:$B,"CyToBroker",'2013Figures'!$G:$G,"P1",'2013Figures'!$E:$E,$B$1)</f>
        <v>0</v>
      </c>
      <c r="I146" s="28"/>
      <c r="J146" s="17"/>
      <c r="K146" s="28"/>
      <c r="L146" s="50">
        <f>SUMIFS('2012Figures'!$J:$J,'2012Figures'!$C:$C,$A146,'2012Figures'!$E:$E,$B$1)</f>
        <v>0</v>
      </c>
      <c r="M146" s="50">
        <f>SUMIFS('2012Figures'!$J:$J,'2012Figures'!$C:$C,$A146,'2012Figures'!$B:$B,"BrokerToCy",'2012Figures'!$G:$G,"E1",'2012Figures'!$E:$E,$B$1)</f>
        <v>0</v>
      </c>
      <c r="N146" s="50">
        <f>SUMIFS('2012Figures'!$J:$J,'2012Figures'!$C:$C,$A146,'2012Figures'!$B:$B,"BrokerToCy",'2012Figures'!$G:$G,"P1",'2012Figures'!$E:$E,$B$1)</f>
        <v>0</v>
      </c>
      <c r="O146" s="50">
        <f>SUMIFS('2012Figures'!$J:$J,'2012Figures'!$C:$C,$A146,'2012Figures'!$B:$B,"CyToBroker",'2012Figures'!$G:$G,"E1",'2012Figures'!$E:$E,$B$1)</f>
        <v>0</v>
      </c>
      <c r="P146" s="50">
        <f>SUMIFS('2012Figures'!$J:$J,'2012Figures'!$C:$C,$A146,'2012Figures'!$B:$B,"CyToBroker",'2012Figures'!$G:$G,"P1",'2012Figures'!$E:$E,$B$1)</f>
        <v>0</v>
      </c>
      <c r="Q146" s="28"/>
      <c r="R146" s="46" t="str">
        <f t="shared" si="18"/>
        <v/>
      </c>
      <c r="S146" s="46" t="str">
        <f t="shared" si="18"/>
        <v/>
      </c>
      <c r="T146" s="46" t="str">
        <f t="shared" si="18"/>
        <v/>
      </c>
      <c r="U146" s="46" t="str">
        <f t="shared" si="18"/>
        <v/>
      </c>
      <c r="V146" s="46" t="str">
        <f t="shared" si="18"/>
        <v/>
      </c>
    </row>
    <row r="147" spans="1:22" x14ac:dyDescent="0.2">
      <c r="A147" s="1">
        <v>109</v>
      </c>
      <c r="B147" s="1" t="s">
        <v>99</v>
      </c>
      <c r="C147" s="8">
        <v>5</v>
      </c>
      <c r="D147" s="29">
        <f>SUMIFS('2013Figures'!$J:$J,'2013Figures'!$C:$C,$A147,'2013Figures'!$H:$H,$B147,'2013Figures'!$I:$I,$C147,'2013Figures'!$E:$E,$B$1)</f>
        <v>0</v>
      </c>
      <c r="E147" s="9">
        <f>SUMIFS('2013Figures'!$J:$J,'2013Figures'!$C:$C,$A147,'2013Figures'!$H:$H,$B147,'2013Figures'!$I:$I,$C147,'2013Figures'!$B:$B,"BrokerToCy",'2013Figures'!$G:$G,"E1",'2013Figures'!$E:$E,$B$1)</f>
        <v>0</v>
      </c>
      <c r="F147" s="9">
        <f>SUMIFS('2013Figures'!$J:$J,'2013Figures'!$C:$C,$A147,'2013Figures'!$H:$H,$B147,'2013Figures'!$I:$I,$C147,'2013Figures'!$B:$B,"BrokerToCy",'2013Figures'!$G:$G,"P1",'2013Figures'!$E:$E,$B$1)</f>
        <v>0</v>
      </c>
      <c r="G147" s="9">
        <f>SUMIFS('2013Figures'!$J:$J,'2013Figures'!$C:$C,$A147,'2013Figures'!$H:$H,$B147,'2013Figures'!$I:$I,$C147,'2013Figures'!$B:$B,"CyToBroker",'2013Figures'!$G:$G,"E1",'2013Figures'!$E:$E,$B$1)</f>
        <v>0</v>
      </c>
      <c r="H147" s="9">
        <f>SUMIFS('2013Figures'!$J:$J,'2013Figures'!$C:$C,$A147,'2013Figures'!$H:$H,$B147,'2013Figures'!$I:$I,$C147,'2013Figures'!$B:$B,"CyToBroker",'2013Figures'!$G:$G,"P1",'2013Figures'!$E:$E,$B$1)</f>
        <v>0</v>
      </c>
      <c r="L147" s="42">
        <f>SUMIFS('2012Figures'!$J:$J,'2012Figures'!$C:$C,$A147,'2012Figures'!$H:$H,$B147,'2012Figures'!$I:$I,$C147,'2012Figures'!$E:$E,$B$1)</f>
        <v>0</v>
      </c>
      <c r="M147" s="52">
        <f>SUMIFS('2012Figures'!$J:$J,'2012Figures'!$C:$C,$A147,'2012Figures'!$H:$H,$B147,'2012Figures'!$I:$I,$C147,'2012Figures'!$B:$B,"BrokerToCy",'2012Figures'!$G:$G,"E1",'2012Figures'!$E:$E,$B$1)</f>
        <v>0</v>
      </c>
      <c r="N147" s="52">
        <f>SUMIFS('2012Figures'!$J:$J,'2012Figures'!$C:$C,$A147,'2012Figures'!$H:$H,$B147,'2012Figures'!$I:$I,$C147,'2012Figures'!$B:$B,"BrokerToCy",'2012Figures'!$G:$G,"P1",'2012Figures'!$E:$E,$B$1)</f>
        <v>0</v>
      </c>
      <c r="O147" s="52">
        <f>SUMIFS('2012Figures'!$J:$J,'2012Figures'!$C:$C,$A147,'2012Figures'!$H:$H,$B147,'2012Figures'!$I:$I,$C147,'2012Figures'!$B:$B,"CyToBroker",'2012Figures'!$G:$G,"E1",'2012Figures'!$E:$E,$B$1)</f>
        <v>0</v>
      </c>
      <c r="P147" s="52">
        <f>SUMIFS('2012Figures'!$J:$J,'2012Figures'!$C:$C,$A147,'2012Figures'!$H:$H,$B147,'2012Figures'!$I:$I,$C147,'2012Figures'!$B:$B,"CyToBroker",'2012Figures'!$G:$G,"P1",'2012Figures'!$E:$E,$B$1)</f>
        <v>0</v>
      </c>
      <c r="R147" s="46" t="str">
        <f t="shared" si="18"/>
        <v/>
      </c>
      <c r="S147" s="46" t="str">
        <f t="shared" si="18"/>
        <v/>
      </c>
      <c r="T147" s="46" t="str">
        <f t="shared" si="18"/>
        <v/>
      </c>
      <c r="U147" s="46" t="str">
        <f t="shared" si="18"/>
        <v/>
      </c>
      <c r="V147" s="46" t="str">
        <f t="shared" si="18"/>
        <v/>
      </c>
    </row>
    <row r="148" spans="1:22" x14ac:dyDescent="0.2">
      <c r="A148" s="1">
        <v>109</v>
      </c>
      <c r="B148" s="1" t="s">
        <v>99</v>
      </c>
      <c r="C148" s="8">
        <v>4</v>
      </c>
      <c r="D148" s="29">
        <f>SUMIFS('2013Figures'!$J:$J,'2013Figures'!$C:$C,$A148,'2013Figures'!$H:$H,$B148,'2013Figures'!$I:$I,$C148,'2013Figures'!$E:$E,$B$1)</f>
        <v>0</v>
      </c>
      <c r="E148" s="9">
        <f>SUMIFS('2013Figures'!$J:$J,'2013Figures'!$C:$C,$A148,'2013Figures'!$H:$H,$B148,'2013Figures'!$I:$I,$C148,'2013Figures'!$B:$B,"BrokerToCy",'2013Figures'!$G:$G,"E1",'2013Figures'!$E:$E,$B$1)</f>
        <v>0</v>
      </c>
      <c r="F148" s="9">
        <f>SUMIFS('2013Figures'!$J:$J,'2013Figures'!$C:$C,$A148,'2013Figures'!$H:$H,$B148,'2013Figures'!$I:$I,$C148,'2013Figures'!$B:$B,"BrokerToCy",'2013Figures'!$G:$G,"P1",'2013Figures'!$E:$E,$B$1)</f>
        <v>0</v>
      </c>
      <c r="G148" s="9">
        <f>SUMIFS('2013Figures'!$J:$J,'2013Figures'!$C:$C,$A148,'2013Figures'!$H:$H,$B148,'2013Figures'!$I:$I,$C148,'2013Figures'!$B:$B,"CyToBroker",'2013Figures'!$G:$G,"E1",'2013Figures'!$E:$E,$B$1)</f>
        <v>0</v>
      </c>
      <c r="H148" s="9">
        <f>SUMIFS('2013Figures'!$J:$J,'2013Figures'!$C:$C,$A148,'2013Figures'!$H:$H,$B148,'2013Figures'!$I:$I,$C148,'2013Figures'!$B:$B,"CyToBroker",'2013Figures'!$G:$G,"P1",'2013Figures'!$E:$E,$B$1)</f>
        <v>0</v>
      </c>
      <c r="J148" s="8">
        <v>201501</v>
      </c>
      <c r="L148" s="42">
        <f>SUMIFS('2012Figures'!$J:$J,'2012Figures'!$C:$C,$A148,'2012Figures'!$H:$H,$B148,'2012Figures'!$I:$I,$C148,'2012Figures'!$E:$E,$B$1)</f>
        <v>0</v>
      </c>
      <c r="M148" s="52">
        <f>SUMIFS('2012Figures'!$J:$J,'2012Figures'!$C:$C,$A148,'2012Figures'!$H:$H,$B148,'2012Figures'!$I:$I,$C148,'2012Figures'!$B:$B,"BrokerToCy",'2012Figures'!$G:$G,"E1",'2012Figures'!$E:$E,$B$1)</f>
        <v>0</v>
      </c>
      <c r="N148" s="52">
        <f>SUMIFS('2012Figures'!$J:$J,'2012Figures'!$C:$C,$A148,'2012Figures'!$H:$H,$B148,'2012Figures'!$I:$I,$C148,'2012Figures'!$B:$B,"BrokerToCy",'2012Figures'!$G:$G,"P1",'2012Figures'!$E:$E,$B$1)</f>
        <v>0</v>
      </c>
      <c r="O148" s="52">
        <f>SUMIFS('2012Figures'!$J:$J,'2012Figures'!$C:$C,$A148,'2012Figures'!$H:$H,$B148,'2012Figures'!$I:$I,$C148,'2012Figures'!$B:$B,"CyToBroker",'2012Figures'!$G:$G,"E1",'2012Figures'!$E:$E,$B$1)</f>
        <v>0</v>
      </c>
      <c r="P148" s="52">
        <f>SUMIFS('2012Figures'!$J:$J,'2012Figures'!$C:$C,$A148,'2012Figures'!$H:$H,$B148,'2012Figures'!$I:$I,$C148,'2012Figures'!$B:$B,"CyToBroker",'2012Figures'!$G:$G,"P1",'2012Figures'!$E:$E,$B$1)</f>
        <v>0</v>
      </c>
      <c r="R148" s="46" t="str">
        <f t="shared" si="18"/>
        <v/>
      </c>
      <c r="S148" s="46" t="str">
        <f t="shared" si="18"/>
        <v/>
      </c>
      <c r="T148" s="46" t="str">
        <f t="shared" si="18"/>
        <v/>
      </c>
      <c r="U148" s="46" t="str">
        <f t="shared" si="18"/>
        <v/>
      </c>
      <c r="V148" s="46" t="str">
        <f t="shared" si="18"/>
        <v/>
      </c>
    </row>
    <row r="149" spans="1:22" x14ac:dyDescent="0.2">
      <c r="A149" s="1">
        <v>109</v>
      </c>
      <c r="B149" s="1" t="s">
        <v>99</v>
      </c>
      <c r="C149" s="8">
        <v>3</v>
      </c>
      <c r="D149" s="29">
        <f>SUMIFS('2013Figures'!$J:$J,'2013Figures'!$C:$C,$A149,'2013Figures'!$H:$H,$B149,'2013Figures'!$I:$I,$C149,'2013Figures'!$E:$E,$B$1)</f>
        <v>0</v>
      </c>
      <c r="E149" s="9">
        <f>SUMIFS('2013Figures'!$J:$J,'2013Figures'!$C:$C,$A149,'2013Figures'!$H:$H,$B149,'2013Figures'!$I:$I,$C149,'2013Figures'!$B:$B,"BrokerToCy",'2013Figures'!$G:$G,"E1",'2013Figures'!$E:$E,$B$1)</f>
        <v>0</v>
      </c>
      <c r="F149" s="9">
        <f>SUMIFS('2013Figures'!$J:$J,'2013Figures'!$C:$C,$A149,'2013Figures'!$H:$H,$B149,'2013Figures'!$I:$I,$C149,'2013Figures'!$B:$B,"BrokerToCy",'2013Figures'!$G:$G,"P1",'2013Figures'!$E:$E,$B$1)</f>
        <v>0</v>
      </c>
      <c r="G149" s="9">
        <f>SUMIFS('2013Figures'!$J:$J,'2013Figures'!$C:$C,$A149,'2013Figures'!$H:$H,$B149,'2013Figures'!$I:$I,$C149,'2013Figures'!$B:$B,"CyToBroker",'2013Figures'!$G:$G,"E1",'2013Figures'!$E:$E,$B$1)</f>
        <v>0</v>
      </c>
      <c r="H149" s="9">
        <f>SUMIFS('2013Figures'!$J:$J,'2013Figures'!$C:$C,$A149,'2013Figures'!$H:$H,$B149,'2013Figures'!$I:$I,$C149,'2013Figures'!$B:$B,"CyToBroker",'2013Figures'!$G:$G,"P1",'2013Figures'!$E:$E,$B$1)</f>
        <v>0</v>
      </c>
      <c r="J149" s="8">
        <v>201401</v>
      </c>
      <c r="L149" s="42">
        <f>SUMIFS('2012Figures'!$J:$J,'2012Figures'!$C:$C,$A149,'2012Figures'!$H:$H,$B149,'2012Figures'!$I:$I,$C149,'2012Figures'!$E:$E,$B$1)</f>
        <v>0</v>
      </c>
      <c r="M149" s="52">
        <f>SUMIFS('2012Figures'!$J:$J,'2012Figures'!$C:$C,$A149,'2012Figures'!$H:$H,$B149,'2012Figures'!$I:$I,$C149,'2012Figures'!$B:$B,"BrokerToCy",'2012Figures'!$G:$G,"E1",'2012Figures'!$E:$E,$B$1)</f>
        <v>0</v>
      </c>
      <c r="N149" s="52">
        <f>SUMIFS('2012Figures'!$J:$J,'2012Figures'!$C:$C,$A149,'2012Figures'!$H:$H,$B149,'2012Figures'!$I:$I,$C149,'2012Figures'!$B:$B,"BrokerToCy",'2012Figures'!$G:$G,"P1",'2012Figures'!$E:$E,$B$1)</f>
        <v>0</v>
      </c>
      <c r="O149" s="52">
        <f>SUMIFS('2012Figures'!$J:$J,'2012Figures'!$C:$C,$A149,'2012Figures'!$H:$H,$B149,'2012Figures'!$I:$I,$C149,'2012Figures'!$B:$B,"CyToBroker",'2012Figures'!$G:$G,"E1",'2012Figures'!$E:$E,$B$1)</f>
        <v>0</v>
      </c>
      <c r="P149" s="52">
        <f>SUMIFS('2012Figures'!$J:$J,'2012Figures'!$C:$C,$A149,'2012Figures'!$H:$H,$B149,'2012Figures'!$I:$I,$C149,'2012Figures'!$B:$B,"CyToBroker",'2012Figures'!$G:$G,"P1",'2012Figures'!$E:$E,$B$1)</f>
        <v>0</v>
      </c>
      <c r="R149" s="46" t="str">
        <f t="shared" si="18"/>
        <v/>
      </c>
      <c r="S149" s="46" t="str">
        <f t="shared" si="18"/>
        <v/>
      </c>
      <c r="T149" s="46" t="str">
        <f t="shared" si="18"/>
        <v/>
      </c>
      <c r="U149" s="46" t="str">
        <f t="shared" si="18"/>
        <v/>
      </c>
      <c r="V149" s="46" t="str">
        <f t="shared" si="18"/>
        <v/>
      </c>
    </row>
    <row r="150" spans="1:22" x14ac:dyDescent="0.2">
      <c r="A150" s="1">
        <v>109</v>
      </c>
      <c r="B150" s="1" t="s">
        <v>99</v>
      </c>
      <c r="C150" s="8">
        <v>2</v>
      </c>
      <c r="D150" s="29">
        <f>SUMIFS('2013Figures'!$J:$J,'2013Figures'!$C:$C,$A150,'2013Figures'!$H:$H,$B150,'2013Figures'!$I:$I,$C150,'2013Figures'!$E:$E,$B$1)</f>
        <v>0</v>
      </c>
      <c r="E150" s="9">
        <f>SUMIFS('2013Figures'!$J:$J,'2013Figures'!$C:$C,$A150,'2013Figures'!$H:$H,$B150,'2013Figures'!$I:$I,$C150,'2013Figures'!$B:$B,"BrokerToCy",'2013Figures'!$G:$G,"E1",'2013Figures'!$E:$E,$B$1)</f>
        <v>0</v>
      </c>
      <c r="F150" s="9">
        <f>SUMIFS('2013Figures'!$J:$J,'2013Figures'!$C:$C,$A150,'2013Figures'!$H:$H,$B150,'2013Figures'!$I:$I,$C150,'2013Figures'!$B:$B,"BrokerToCy",'2013Figures'!$G:$G,"P1",'2013Figures'!$E:$E,$B$1)</f>
        <v>0</v>
      </c>
      <c r="G150" s="9">
        <f>SUMIFS('2013Figures'!$J:$J,'2013Figures'!$C:$C,$A150,'2013Figures'!$H:$H,$B150,'2013Figures'!$I:$I,$C150,'2013Figures'!$B:$B,"CyToBroker",'2013Figures'!$G:$G,"E1",'2013Figures'!$E:$E,$B$1)</f>
        <v>0</v>
      </c>
      <c r="H150" s="9">
        <f>SUMIFS('2013Figures'!$J:$J,'2013Figures'!$C:$C,$A150,'2013Figures'!$H:$H,$B150,'2013Figures'!$I:$I,$C150,'2013Figures'!$B:$B,"CyToBroker",'2013Figures'!$G:$G,"P1",'2013Figures'!$E:$E,$B$1)</f>
        <v>0</v>
      </c>
      <c r="I150" s="30"/>
      <c r="J150" s="31">
        <v>201301</v>
      </c>
      <c r="K150" s="30"/>
      <c r="L150" s="42">
        <f>SUMIFS('2012Figures'!$J:$J,'2012Figures'!$C:$C,$A150,'2012Figures'!$H:$H,$B150,'2012Figures'!$I:$I,$C150,'2012Figures'!$E:$E,$B$1)</f>
        <v>0</v>
      </c>
      <c r="M150" s="52">
        <f>SUMIFS('2012Figures'!$J:$J,'2012Figures'!$C:$C,$A150,'2012Figures'!$H:$H,$B150,'2012Figures'!$I:$I,$C150,'2012Figures'!$B:$B,"BrokerToCy",'2012Figures'!$G:$G,"E1",'2012Figures'!$E:$E,$B$1)</f>
        <v>0</v>
      </c>
      <c r="N150" s="52">
        <f>SUMIFS('2012Figures'!$J:$J,'2012Figures'!$C:$C,$A150,'2012Figures'!$H:$H,$B150,'2012Figures'!$I:$I,$C150,'2012Figures'!$B:$B,"BrokerToCy",'2012Figures'!$G:$G,"P1",'2012Figures'!$E:$E,$B$1)</f>
        <v>0</v>
      </c>
      <c r="O150" s="52">
        <f>SUMIFS('2012Figures'!$J:$J,'2012Figures'!$C:$C,$A150,'2012Figures'!$H:$H,$B150,'2012Figures'!$I:$I,$C150,'2012Figures'!$B:$B,"CyToBroker",'2012Figures'!$G:$G,"E1",'2012Figures'!$E:$E,$B$1)</f>
        <v>0</v>
      </c>
      <c r="P150" s="52">
        <f>SUMIFS('2012Figures'!$J:$J,'2012Figures'!$C:$C,$A150,'2012Figures'!$H:$H,$B150,'2012Figures'!$I:$I,$C150,'2012Figures'!$B:$B,"CyToBroker",'2012Figures'!$G:$G,"P1",'2012Figures'!$E:$E,$B$1)</f>
        <v>0</v>
      </c>
      <c r="Q150" s="30"/>
      <c r="R150" s="46" t="str">
        <f t="shared" si="18"/>
        <v/>
      </c>
      <c r="S150" s="46" t="str">
        <f t="shared" si="18"/>
        <v/>
      </c>
      <c r="T150" s="46" t="str">
        <f t="shared" si="18"/>
        <v/>
      </c>
      <c r="U150" s="46" t="str">
        <f t="shared" si="18"/>
        <v/>
      </c>
      <c r="V150" s="46" t="str">
        <f t="shared" si="18"/>
        <v/>
      </c>
    </row>
    <row r="151" spans="1:22" x14ac:dyDescent="0.2">
      <c r="A151" s="1">
        <v>109</v>
      </c>
      <c r="B151" s="1" t="s">
        <v>99</v>
      </c>
      <c r="C151" s="8">
        <v>1</v>
      </c>
      <c r="D151" s="29">
        <f>SUMIFS('2013Figures'!$J:$J,'2013Figures'!$C:$C,$A151,'2013Figures'!$H:$H,$B151,'2013Figures'!$I:$I,$C151,'2013Figures'!$E:$E,$B$1)</f>
        <v>0</v>
      </c>
      <c r="E151" s="9">
        <f>SUMIFS('2013Figures'!$J:$J,'2013Figures'!$C:$C,$A151,'2013Figures'!$H:$H,$B151,'2013Figures'!$I:$I,$C151,'2013Figures'!$B:$B,"BrokerToCy",'2013Figures'!$G:$G,"E1",'2013Figures'!$E:$E,$B$1)</f>
        <v>0</v>
      </c>
      <c r="F151" s="9">
        <f>SUMIFS('2013Figures'!$J:$J,'2013Figures'!$C:$C,$A151,'2013Figures'!$H:$H,$B151,'2013Figures'!$I:$I,$C151,'2013Figures'!$B:$B,"BrokerToCy",'2013Figures'!$G:$G,"P1",'2013Figures'!$E:$E,$B$1)</f>
        <v>0</v>
      </c>
      <c r="G151" s="9">
        <f>SUMIFS('2013Figures'!$J:$J,'2013Figures'!$C:$C,$A151,'2013Figures'!$H:$H,$B151,'2013Figures'!$I:$I,$C151,'2013Figures'!$B:$B,"CyToBroker",'2013Figures'!$G:$G,"E1",'2013Figures'!$E:$E,$B$1)</f>
        <v>0</v>
      </c>
      <c r="H151" s="9">
        <f>SUMIFS('2013Figures'!$J:$J,'2013Figures'!$C:$C,$A151,'2013Figures'!$H:$H,$B151,'2013Figures'!$I:$I,$C151,'2013Figures'!$B:$B,"CyToBroker",'2013Figures'!$G:$G,"P1",'2013Figures'!$E:$E,$B$1)</f>
        <v>0</v>
      </c>
      <c r="J151" s="8">
        <v>201201</v>
      </c>
      <c r="L151" s="42">
        <f>SUMIFS('2012Figures'!$J:$J,'2012Figures'!$C:$C,$A151,'2012Figures'!$H:$H,$B151,'2012Figures'!$I:$I,$C151,'2012Figures'!$E:$E,$B$1)</f>
        <v>0</v>
      </c>
      <c r="M151" s="52">
        <f>SUMIFS('2012Figures'!$J:$J,'2012Figures'!$C:$C,$A151,'2012Figures'!$H:$H,$B151,'2012Figures'!$I:$I,$C151,'2012Figures'!$B:$B,"BrokerToCy",'2012Figures'!$G:$G,"E1",'2012Figures'!$E:$E,$B$1)</f>
        <v>0</v>
      </c>
      <c r="N151" s="52">
        <f>SUMIFS('2012Figures'!$J:$J,'2012Figures'!$C:$C,$A151,'2012Figures'!$H:$H,$B151,'2012Figures'!$I:$I,$C151,'2012Figures'!$B:$B,"BrokerToCy",'2012Figures'!$G:$G,"P1",'2012Figures'!$E:$E,$B$1)</f>
        <v>0</v>
      </c>
      <c r="O151" s="52">
        <f>SUMIFS('2012Figures'!$J:$J,'2012Figures'!$C:$C,$A151,'2012Figures'!$H:$H,$B151,'2012Figures'!$I:$I,$C151,'2012Figures'!$B:$B,"CyToBroker",'2012Figures'!$G:$G,"E1",'2012Figures'!$E:$E,$B$1)</f>
        <v>0</v>
      </c>
      <c r="P151" s="52">
        <f>SUMIFS('2012Figures'!$J:$J,'2012Figures'!$C:$C,$A151,'2012Figures'!$H:$H,$B151,'2012Figures'!$I:$I,$C151,'2012Figures'!$B:$B,"CyToBroker",'2012Figures'!$G:$G,"P1",'2012Figures'!$E:$E,$B$1)</f>
        <v>0</v>
      </c>
      <c r="R151" s="46" t="str">
        <f t="shared" ref="R151:V214" si="23">IF(L151=0,"",ROUND(D151/L151-1,2))</f>
        <v/>
      </c>
      <c r="S151" s="46" t="str">
        <f t="shared" si="23"/>
        <v/>
      </c>
      <c r="T151" s="46" t="str">
        <f t="shared" si="23"/>
        <v/>
      </c>
      <c r="U151" s="46" t="str">
        <f t="shared" si="23"/>
        <v/>
      </c>
      <c r="V151" s="46" t="str">
        <f t="shared" si="23"/>
        <v/>
      </c>
    </row>
    <row r="152" spans="1:22" x14ac:dyDescent="0.2">
      <c r="A152" s="1">
        <v>109</v>
      </c>
      <c r="B152" s="1" t="s">
        <v>99</v>
      </c>
      <c r="D152" s="29">
        <f>SUMIFS('2013Figures'!$J:$J,'2013Figures'!$C:$C,$A152,'2013Figures'!$I:$I,"",'2013Figures'!$E:$E,$B$1)</f>
        <v>0</v>
      </c>
      <c r="E152" s="9">
        <f>SUMIFS('2013Figures'!$J:$J,'2013Figures'!$C:$C,$A152,'2013Figures'!$I:$I,"",'2013Figures'!$B:$B,"BrokerToCy",'2013Figures'!$G:$G,"E1",'2013Figures'!$E:$E,$B$1)</f>
        <v>0</v>
      </c>
      <c r="F152" s="9">
        <f>SUMIFS('2013Figures'!$J:$J,'2013Figures'!$C:$C,$A152,'2013Figures'!$I:$I,"",'2013Figures'!$B:$B,"BrokerToCy",'2013Figures'!$G:$G,"P1",'2013Figures'!$E:$E,$B$1)</f>
        <v>0</v>
      </c>
      <c r="G152" s="9">
        <f>SUMIFS('2013Figures'!$J:$J,'2013Figures'!$C:$C,$A152,'2013Figures'!$I:$I,"",'2013Figures'!$B:$B,"CyToBroker",'2013Figures'!$G:$G,"E1",'2013Figures'!$E:$E,$B$1)</f>
        <v>0</v>
      </c>
      <c r="H152" s="9">
        <f>SUMIFS('2013Figures'!$J:$J,'2013Figures'!$C:$C,$A152,'2013Figures'!$I:$I,"",'2013Figures'!$B:$B,"CyToBroker",'2013Figures'!$G:$G,"P1",'2013Figures'!$E:$E,$B$1)</f>
        <v>0</v>
      </c>
      <c r="J152" s="8" t="s">
        <v>131</v>
      </c>
      <c r="L152" s="42">
        <f>SUMIFS('2012Figures'!$J:$J,'2012Figures'!$C:$C,$A152,'2012Figures'!$I:$I,"",'2012Figures'!$E:$E,$B$1)</f>
        <v>0</v>
      </c>
      <c r="M152" s="52">
        <f>SUMIFS('2012Figures'!$J:$J,'2012Figures'!$C:$C,$A152,'2012Figures'!$I:$I,"",'2012Figures'!$B:$B,"BrokerToCy",'2012Figures'!$G:$G,"E1",'2012Figures'!$E:$E,$B$1)</f>
        <v>0</v>
      </c>
      <c r="N152" s="52">
        <f>SUMIFS('2012Figures'!$J:$J,'2012Figures'!$C:$C,$A152,'2012Figures'!$I:$I,"",'2012Figures'!$B:$B,"BrokerToCy",'2012Figures'!$G:$G,"P1",'2012Figures'!$E:$E,$B$1)</f>
        <v>0</v>
      </c>
      <c r="O152" s="52">
        <f>SUMIFS('2012Figures'!$J:$J,'2012Figures'!$C:$C,$A152,'2012Figures'!$I:$I,"",'2012Figures'!$B:$B,"CyToBroker",'2012Figures'!$G:$G,"E1",'2012Figures'!$E:$E,$B$1)</f>
        <v>0</v>
      </c>
      <c r="P152" s="52">
        <f>SUMIFS('2012Figures'!$J:$J,'2012Figures'!$C:$C,$A152,'2012Figures'!$I:$I,"",'2012Figures'!$B:$B,"CyToBroker",'2012Figures'!$G:$G,"P1",'2012Figures'!$E:$E,$B$1)</f>
        <v>0</v>
      </c>
      <c r="R152" s="46" t="str">
        <f t="shared" si="23"/>
        <v/>
      </c>
      <c r="S152" s="46" t="str">
        <f t="shared" si="23"/>
        <v/>
      </c>
      <c r="T152" s="46" t="str">
        <f t="shared" si="23"/>
        <v/>
      </c>
      <c r="U152" s="46" t="str">
        <f t="shared" si="23"/>
        <v/>
      </c>
      <c r="V152" s="46" t="str">
        <f t="shared" si="23"/>
        <v/>
      </c>
    </row>
    <row r="153" spans="1:22" x14ac:dyDescent="0.2">
      <c r="A153" s="21"/>
      <c r="B153" s="21" t="s">
        <v>92</v>
      </c>
      <c r="C153" s="22"/>
      <c r="D153" s="23">
        <f>SUM(E153:H153)</f>
        <v>0</v>
      </c>
      <c r="E153" s="23">
        <f>SUM(E147:E152)</f>
        <v>0</v>
      </c>
      <c r="F153" s="23">
        <f>SUM(F147:F152)</f>
        <v>0</v>
      </c>
      <c r="G153" s="23">
        <f>SUM(G147:G152)</f>
        <v>0</v>
      </c>
      <c r="H153" s="23">
        <f>SUM(H147:H152)</f>
        <v>0</v>
      </c>
      <c r="I153" s="21"/>
      <c r="J153" s="22"/>
      <c r="K153" s="21"/>
      <c r="L153" s="43">
        <f>SUM(M153:P153)</f>
        <v>0</v>
      </c>
      <c r="M153" s="43">
        <f>SUM(M147:M152)</f>
        <v>0</v>
      </c>
      <c r="N153" s="43">
        <f>SUM(N147:N152)</f>
        <v>0</v>
      </c>
      <c r="O153" s="43">
        <f>SUM(O147:O152)</f>
        <v>0</v>
      </c>
      <c r="P153" s="43">
        <f>SUM(P147:P152)</f>
        <v>0</v>
      </c>
      <c r="Q153" s="21"/>
      <c r="R153" s="21"/>
      <c r="S153" s="21"/>
      <c r="T153" s="21"/>
      <c r="U153" s="21"/>
      <c r="V153" s="21"/>
    </row>
    <row r="154" spans="1:22" x14ac:dyDescent="0.2">
      <c r="A154" s="28">
        <v>114</v>
      </c>
      <c r="B154" s="28" t="s">
        <v>62</v>
      </c>
      <c r="C154" s="17" t="s">
        <v>88</v>
      </c>
      <c r="D154" s="18">
        <f>SUMIFS('2013Figures'!$J:$J,'2013Figures'!$C:$C,$A154,'2013Figures'!$E:$E,$B$1)</f>
        <v>236</v>
      </c>
      <c r="E154" s="18">
        <f>SUMIFS('2013Figures'!$J:$J,'2013Figures'!$C:$C,$A154,'2013Figures'!$B:$B,"BrokerToCy",'2013Figures'!$G:$G,"E1",'2013Figures'!$E:$E,$B$1)</f>
        <v>4</v>
      </c>
      <c r="F154" s="18">
        <f>SUMIFS('2013Figures'!$J:$J,'2013Figures'!$C:$C,$A154,'2013Figures'!$B:$B,"BrokerToCy",'2013Figures'!$G:$G,"P1",'2013Figures'!$E:$E,$B$1)</f>
        <v>0</v>
      </c>
      <c r="G154" s="18">
        <f>SUMIFS('2013Figures'!$J:$J,'2013Figures'!$C:$C,$A154,'2013Figures'!$B:$B,"CyToBroker",'2013Figures'!$G:$G,"E1",'2013Figures'!$E:$E,$B$1)</f>
        <v>232</v>
      </c>
      <c r="H154" s="18">
        <f>SUMIFS('2013Figures'!$J:$J,'2013Figures'!$C:$C,$A154,'2013Figures'!$B:$B,"CyToBroker",'2013Figures'!$G:$G,"P1",'2013Figures'!$E:$E,$B$1)</f>
        <v>0</v>
      </c>
      <c r="I154" s="28"/>
      <c r="J154" s="17"/>
      <c r="K154" s="28"/>
      <c r="L154" s="50">
        <f>SUMIFS('2012Figures'!$J:$J,'2012Figures'!$C:$C,$A154,'2012Figures'!$E:$E,$B$1)</f>
        <v>148</v>
      </c>
      <c r="M154" s="50">
        <f>SUMIFS('2012Figures'!$J:$J,'2012Figures'!$C:$C,$A154,'2012Figures'!$B:$B,"BrokerToCy",'2012Figures'!$G:$G,"E1",'2012Figures'!$E:$E,$B$1)</f>
        <v>0</v>
      </c>
      <c r="N154" s="50">
        <f>SUMIFS('2012Figures'!$J:$J,'2012Figures'!$C:$C,$A154,'2012Figures'!$B:$B,"BrokerToCy",'2012Figures'!$G:$G,"P1",'2012Figures'!$E:$E,$B$1)</f>
        <v>0</v>
      </c>
      <c r="O154" s="50">
        <f>SUMIFS('2012Figures'!$J:$J,'2012Figures'!$C:$C,$A154,'2012Figures'!$B:$B,"CyToBroker",'2012Figures'!$G:$G,"E1",'2012Figures'!$E:$E,$B$1)</f>
        <v>148</v>
      </c>
      <c r="P154" s="50">
        <f>SUMIFS('2012Figures'!$J:$J,'2012Figures'!$C:$C,$A154,'2012Figures'!$B:$B,"CyToBroker",'2012Figures'!$G:$G,"P1",'2012Figures'!$E:$E,$B$1)</f>
        <v>0</v>
      </c>
      <c r="Q154" s="28"/>
      <c r="R154" s="46">
        <f t="shared" si="23"/>
        <v>0.59</v>
      </c>
      <c r="S154" s="46" t="str">
        <f t="shared" si="23"/>
        <v/>
      </c>
      <c r="T154" s="46" t="str">
        <f t="shared" si="23"/>
        <v/>
      </c>
      <c r="U154" s="46">
        <f t="shared" si="23"/>
        <v>0.56999999999999995</v>
      </c>
      <c r="V154" s="46" t="str">
        <f t="shared" si="23"/>
        <v/>
      </c>
    </row>
    <row r="155" spans="1:22" x14ac:dyDescent="0.2">
      <c r="A155" s="1">
        <v>114</v>
      </c>
      <c r="B155" s="1">
        <v>6</v>
      </c>
      <c r="C155" s="8">
        <v>6</v>
      </c>
      <c r="D155" s="29">
        <f>SUMIFS('2013Figures'!$J:$J,'2013Figures'!$C:$C,$A155,'2013Figures'!$H:$H,$B155,'2013Figures'!$I:$I,$C155,'2013Figures'!$E:$E,$B$1)</f>
        <v>0</v>
      </c>
      <c r="E155" s="9">
        <f>SUMIFS('2013Figures'!$J:$J,'2013Figures'!$C:$C,$A155,'2013Figures'!$H:$H,$B155,'2013Figures'!$I:$I,$C155,'2013Figures'!$B:$B,"BrokerToCy",'2013Figures'!$G:$G,"E1",'2013Figures'!$E:$E,$B$1)</f>
        <v>0</v>
      </c>
      <c r="F155" s="9">
        <f>SUMIFS('2013Figures'!$J:$J,'2013Figures'!$C:$C,$A155,'2013Figures'!$H:$H,$B155,'2013Figures'!$I:$I,$C155,'2013Figures'!$B:$B,"BrokerToCy",'2013Figures'!$G:$G,"P1",'2013Figures'!$E:$E,$B$1)</f>
        <v>0</v>
      </c>
      <c r="G155" s="9">
        <f>SUMIFS('2013Figures'!$J:$J,'2013Figures'!$C:$C,$A155,'2013Figures'!$H:$H,$B155,'2013Figures'!$I:$I,$C155,'2013Figures'!$B:$B,"CyToBroker",'2013Figures'!$G:$G,"E1",'2013Figures'!$E:$E,$B$1)</f>
        <v>0</v>
      </c>
      <c r="H155" s="9">
        <f>SUMIFS('2013Figures'!$J:$J,'2013Figures'!$C:$C,$A155,'2013Figures'!$H:$H,$B155,'2013Figures'!$I:$I,$C155,'2013Figures'!$B:$B,"CyToBroker",'2013Figures'!$G:$G,"P1",'2013Figures'!$E:$E,$B$1)</f>
        <v>0</v>
      </c>
      <c r="J155" s="8" t="s">
        <v>146</v>
      </c>
      <c r="L155" s="42">
        <f>SUMIFS('2012Figures'!$J:$J,'2012Figures'!$C:$C,$A155,'2012Figures'!$H:$H,$B155,'2012Figures'!$I:$I,$C155,'2012Figures'!$E:$E,$B$1)</f>
        <v>0</v>
      </c>
      <c r="M155" s="52">
        <f>SUMIFS('2012Figures'!$J:$J,'2012Figures'!$C:$C,$A155,'2012Figures'!$H:$H,$B155,'2012Figures'!$I:$I,$C155,'2012Figures'!$B:$B,"BrokerToCy",'2012Figures'!$G:$G,"E1",'2012Figures'!$E:$E,$B$1)</f>
        <v>0</v>
      </c>
      <c r="N155" s="52">
        <f>SUMIFS('2012Figures'!$J:$J,'2012Figures'!$C:$C,$A155,'2012Figures'!$H:$H,$B155,'2012Figures'!$I:$I,$C155,'2012Figures'!$B:$B,"BrokerToCy",'2012Figures'!$G:$G,"P1",'2012Figures'!$E:$E,$B$1)</f>
        <v>0</v>
      </c>
      <c r="O155" s="52">
        <f>SUMIFS('2012Figures'!$J:$J,'2012Figures'!$C:$C,$A155,'2012Figures'!$H:$H,$B155,'2012Figures'!$I:$I,$C155,'2012Figures'!$B:$B,"CyToBroker",'2012Figures'!$G:$G,"E1",'2012Figures'!$E:$E,$B$1)</f>
        <v>0</v>
      </c>
      <c r="P155" s="52">
        <f>SUMIFS('2012Figures'!$J:$J,'2012Figures'!$C:$C,$A155,'2012Figures'!$H:$H,$B155,'2012Figures'!$I:$I,$C155,'2012Figures'!$B:$B,"CyToBroker",'2012Figures'!$G:$G,"P1",'2012Figures'!$E:$E,$B$1)</f>
        <v>0</v>
      </c>
      <c r="R155" s="46" t="str">
        <f t="shared" si="23"/>
        <v/>
      </c>
      <c r="S155" s="46" t="str">
        <f t="shared" si="23"/>
        <v/>
      </c>
      <c r="T155" s="46" t="str">
        <f t="shared" si="23"/>
        <v/>
      </c>
      <c r="U155" s="46" t="str">
        <f t="shared" si="23"/>
        <v/>
      </c>
      <c r="V155" s="46" t="str">
        <f t="shared" si="23"/>
        <v/>
      </c>
    </row>
    <row r="156" spans="1:22" x14ac:dyDescent="0.2">
      <c r="A156" s="1">
        <v>114</v>
      </c>
      <c r="B156" s="1" t="s">
        <v>62</v>
      </c>
      <c r="C156" s="8">
        <v>11</v>
      </c>
      <c r="D156" s="29">
        <f>SUMIFS('2013Figures'!$J:$J,'2013Figures'!$C:$C,$A156,'2013Figures'!$H:$H,$B156,'2013Figures'!$I:$I,$C156,'2013Figures'!$E:$E,$B$1)</f>
        <v>0</v>
      </c>
      <c r="E156" s="9">
        <f>SUMIFS('2013Figures'!$J:$J,'2013Figures'!$C:$C,$A156,'2013Figures'!$H:$H,$B156,'2013Figures'!$I:$I,$C156,'2013Figures'!$B:$B,"BrokerToCy",'2013Figures'!$G:$G,"E1",'2013Figures'!$E:$E,$B$1)</f>
        <v>0</v>
      </c>
      <c r="F156" s="9">
        <f>SUMIFS('2013Figures'!$J:$J,'2013Figures'!$C:$C,$A156,'2013Figures'!$H:$H,$B156,'2013Figures'!$I:$I,$C156,'2013Figures'!$B:$B,"BrokerToCy",'2013Figures'!$G:$G,"P1",'2013Figures'!$E:$E,$B$1)</f>
        <v>0</v>
      </c>
      <c r="G156" s="9">
        <f>SUMIFS('2013Figures'!$J:$J,'2013Figures'!$C:$C,$A156,'2013Figures'!$H:$H,$B156,'2013Figures'!$I:$I,$C156,'2013Figures'!$B:$B,"CyToBroker",'2013Figures'!$G:$G,"E1",'2013Figures'!$E:$E,$B$1)</f>
        <v>0</v>
      </c>
      <c r="H156" s="9">
        <f>SUMIFS('2013Figures'!$J:$J,'2013Figures'!$C:$C,$A156,'2013Figures'!$H:$H,$B156,'2013Figures'!$I:$I,$C156,'2013Figures'!$B:$B,"CyToBroker",'2013Figures'!$G:$G,"P1",'2013Figures'!$E:$E,$B$1)</f>
        <v>0</v>
      </c>
      <c r="L156" s="42">
        <f>SUMIFS('2012Figures'!$J:$J,'2012Figures'!$C:$C,$A156,'2012Figures'!$H:$H,$B156,'2012Figures'!$I:$I,$C156,'2012Figures'!$E:$E,$B$1)</f>
        <v>0</v>
      </c>
      <c r="M156" s="52">
        <f>SUMIFS('2012Figures'!$J:$J,'2012Figures'!$C:$C,$A156,'2012Figures'!$H:$H,$B156,'2012Figures'!$I:$I,$C156,'2012Figures'!$B:$B,"BrokerToCy",'2012Figures'!$G:$G,"E1",'2012Figures'!$E:$E,$B$1)</f>
        <v>0</v>
      </c>
      <c r="N156" s="52">
        <f>SUMIFS('2012Figures'!$J:$J,'2012Figures'!$C:$C,$A156,'2012Figures'!$H:$H,$B156,'2012Figures'!$I:$I,$C156,'2012Figures'!$B:$B,"BrokerToCy",'2012Figures'!$G:$G,"P1",'2012Figures'!$E:$E,$B$1)</f>
        <v>0</v>
      </c>
      <c r="O156" s="52">
        <f>SUMIFS('2012Figures'!$J:$J,'2012Figures'!$C:$C,$A156,'2012Figures'!$H:$H,$B156,'2012Figures'!$I:$I,$C156,'2012Figures'!$B:$B,"CyToBroker",'2012Figures'!$G:$G,"E1",'2012Figures'!$E:$E,$B$1)</f>
        <v>0</v>
      </c>
      <c r="P156" s="52">
        <f>SUMIFS('2012Figures'!$J:$J,'2012Figures'!$C:$C,$A156,'2012Figures'!$H:$H,$B156,'2012Figures'!$I:$I,$C156,'2012Figures'!$B:$B,"CyToBroker",'2012Figures'!$G:$G,"P1",'2012Figures'!$E:$E,$B$1)</f>
        <v>0</v>
      </c>
      <c r="R156" s="46" t="str">
        <f t="shared" si="23"/>
        <v/>
      </c>
      <c r="S156" s="46" t="str">
        <f t="shared" si="23"/>
        <v/>
      </c>
      <c r="T156" s="46" t="str">
        <f t="shared" si="23"/>
        <v/>
      </c>
      <c r="U156" s="46" t="str">
        <f t="shared" si="23"/>
        <v/>
      </c>
      <c r="V156" s="46" t="str">
        <f t="shared" si="23"/>
        <v/>
      </c>
    </row>
    <row r="157" spans="1:22" x14ac:dyDescent="0.2">
      <c r="A157" s="1">
        <v>114</v>
      </c>
      <c r="B157" s="1" t="s">
        <v>62</v>
      </c>
      <c r="C157" s="8">
        <v>10</v>
      </c>
      <c r="D157" s="29">
        <f>SUMIFS('2013Figures'!$J:$J,'2013Figures'!$C:$C,$A157,'2013Figures'!$H:$H,$B157,'2013Figures'!$I:$I,$C157,'2013Figures'!$E:$E,$B$1)</f>
        <v>0</v>
      </c>
      <c r="E157" s="9">
        <f>SUMIFS('2013Figures'!$J:$J,'2013Figures'!$C:$C,$A157,'2013Figures'!$H:$H,$B157,'2013Figures'!$I:$I,$C157,'2013Figures'!$B:$B,"BrokerToCy",'2013Figures'!$G:$G,"E1",'2013Figures'!$E:$E,$B$1)</f>
        <v>0</v>
      </c>
      <c r="F157" s="9">
        <f>SUMIFS('2013Figures'!$J:$J,'2013Figures'!$C:$C,$A157,'2013Figures'!$H:$H,$B157,'2013Figures'!$I:$I,$C157,'2013Figures'!$B:$B,"BrokerToCy",'2013Figures'!$G:$G,"P1",'2013Figures'!$E:$E,$B$1)</f>
        <v>0</v>
      </c>
      <c r="G157" s="9">
        <f>SUMIFS('2013Figures'!$J:$J,'2013Figures'!$C:$C,$A157,'2013Figures'!$H:$H,$B157,'2013Figures'!$I:$I,$C157,'2013Figures'!$B:$B,"CyToBroker",'2013Figures'!$G:$G,"E1",'2013Figures'!$E:$E,$B$1)</f>
        <v>0</v>
      </c>
      <c r="H157" s="9">
        <f>SUMIFS('2013Figures'!$J:$J,'2013Figures'!$C:$C,$A157,'2013Figures'!$H:$H,$B157,'2013Figures'!$I:$I,$C157,'2013Figures'!$B:$B,"CyToBroker",'2013Figures'!$G:$G,"P1",'2013Figures'!$E:$E,$B$1)</f>
        <v>0</v>
      </c>
      <c r="J157" s="8">
        <v>201501</v>
      </c>
      <c r="L157" s="42">
        <f>SUMIFS('2012Figures'!$J:$J,'2012Figures'!$C:$C,$A157,'2012Figures'!$H:$H,$B157,'2012Figures'!$I:$I,$C157,'2012Figures'!$E:$E,$B$1)</f>
        <v>0</v>
      </c>
      <c r="M157" s="52">
        <f>SUMIFS('2012Figures'!$J:$J,'2012Figures'!$C:$C,$A157,'2012Figures'!$H:$H,$B157,'2012Figures'!$I:$I,$C157,'2012Figures'!$B:$B,"BrokerToCy",'2012Figures'!$G:$G,"E1",'2012Figures'!$E:$E,$B$1)</f>
        <v>0</v>
      </c>
      <c r="N157" s="52">
        <f>SUMIFS('2012Figures'!$J:$J,'2012Figures'!$C:$C,$A157,'2012Figures'!$H:$H,$B157,'2012Figures'!$I:$I,$C157,'2012Figures'!$B:$B,"BrokerToCy",'2012Figures'!$G:$G,"P1",'2012Figures'!$E:$E,$B$1)</f>
        <v>0</v>
      </c>
      <c r="O157" s="52">
        <f>SUMIFS('2012Figures'!$J:$J,'2012Figures'!$C:$C,$A157,'2012Figures'!$H:$H,$B157,'2012Figures'!$I:$I,$C157,'2012Figures'!$B:$B,"CyToBroker",'2012Figures'!$G:$G,"E1",'2012Figures'!$E:$E,$B$1)</f>
        <v>0</v>
      </c>
      <c r="P157" s="52">
        <f>SUMIFS('2012Figures'!$J:$J,'2012Figures'!$C:$C,$A157,'2012Figures'!$H:$H,$B157,'2012Figures'!$I:$I,$C157,'2012Figures'!$B:$B,"CyToBroker",'2012Figures'!$G:$G,"P1",'2012Figures'!$E:$E,$B$1)</f>
        <v>0</v>
      </c>
      <c r="R157" s="46" t="str">
        <f t="shared" si="23"/>
        <v/>
      </c>
      <c r="S157" s="46" t="str">
        <f t="shared" si="23"/>
        <v/>
      </c>
      <c r="T157" s="46" t="str">
        <f t="shared" si="23"/>
        <v/>
      </c>
      <c r="U157" s="46" t="str">
        <f t="shared" si="23"/>
        <v/>
      </c>
      <c r="V157" s="46" t="str">
        <f t="shared" si="23"/>
        <v/>
      </c>
    </row>
    <row r="158" spans="1:22" x14ac:dyDescent="0.2">
      <c r="A158" s="1">
        <v>114</v>
      </c>
      <c r="B158" s="1" t="s">
        <v>62</v>
      </c>
      <c r="C158" s="8">
        <v>9</v>
      </c>
      <c r="D158" s="29">
        <f>SUMIFS('2013Figures'!$J:$J,'2013Figures'!$C:$C,$A158,'2013Figures'!$H:$H,$B158,'2013Figures'!$I:$I,$C158,'2013Figures'!$E:$E,$B$1)</f>
        <v>0</v>
      </c>
      <c r="E158" s="9">
        <f>SUMIFS('2013Figures'!$J:$J,'2013Figures'!$C:$C,$A158,'2013Figures'!$H:$H,$B158,'2013Figures'!$I:$I,$C158,'2013Figures'!$B:$B,"BrokerToCy",'2013Figures'!$G:$G,"E1",'2013Figures'!$E:$E,$B$1)</f>
        <v>0</v>
      </c>
      <c r="F158" s="9">
        <f>SUMIFS('2013Figures'!$J:$J,'2013Figures'!$C:$C,$A158,'2013Figures'!$H:$H,$B158,'2013Figures'!$I:$I,$C158,'2013Figures'!$B:$B,"BrokerToCy",'2013Figures'!$G:$G,"P1",'2013Figures'!$E:$E,$B$1)</f>
        <v>0</v>
      </c>
      <c r="G158" s="9">
        <f>SUMIFS('2013Figures'!$J:$J,'2013Figures'!$C:$C,$A158,'2013Figures'!$H:$H,$B158,'2013Figures'!$I:$I,$C158,'2013Figures'!$B:$B,"CyToBroker",'2013Figures'!$G:$G,"E1",'2013Figures'!$E:$E,$B$1)</f>
        <v>0</v>
      </c>
      <c r="H158" s="9">
        <f>SUMIFS('2013Figures'!$J:$J,'2013Figures'!$C:$C,$A158,'2013Figures'!$H:$H,$B158,'2013Figures'!$I:$I,$C158,'2013Figures'!$B:$B,"CyToBroker",'2013Figures'!$G:$G,"P1",'2013Figures'!$E:$E,$B$1)</f>
        <v>0</v>
      </c>
      <c r="J158" s="8">
        <v>201401</v>
      </c>
      <c r="L158" s="42">
        <f>SUMIFS('2012Figures'!$J:$J,'2012Figures'!$C:$C,$A158,'2012Figures'!$H:$H,$B158,'2012Figures'!$I:$I,$C158,'2012Figures'!$E:$E,$B$1)</f>
        <v>0</v>
      </c>
      <c r="M158" s="52">
        <f>SUMIFS('2012Figures'!$J:$J,'2012Figures'!$C:$C,$A158,'2012Figures'!$H:$H,$B158,'2012Figures'!$I:$I,$C158,'2012Figures'!$B:$B,"BrokerToCy",'2012Figures'!$G:$G,"E1",'2012Figures'!$E:$E,$B$1)</f>
        <v>0</v>
      </c>
      <c r="N158" s="52">
        <f>SUMIFS('2012Figures'!$J:$J,'2012Figures'!$C:$C,$A158,'2012Figures'!$H:$H,$B158,'2012Figures'!$I:$I,$C158,'2012Figures'!$B:$B,"BrokerToCy",'2012Figures'!$G:$G,"P1",'2012Figures'!$E:$E,$B$1)</f>
        <v>0</v>
      </c>
      <c r="O158" s="52">
        <f>SUMIFS('2012Figures'!$J:$J,'2012Figures'!$C:$C,$A158,'2012Figures'!$H:$H,$B158,'2012Figures'!$I:$I,$C158,'2012Figures'!$B:$B,"CyToBroker",'2012Figures'!$G:$G,"E1",'2012Figures'!$E:$E,$B$1)</f>
        <v>0</v>
      </c>
      <c r="P158" s="52">
        <f>SUMIFS('2012Figures'!$J:$J,'2012Figures'!$C:$C,$A158,'2012Figures'!$H:$H,$B158,'2012Figures'!$I:$I,$C158,'2012Figures'!$B:$B,"CyToBroker",'2012Figures'!$G:$G,"P1",'2012Figures'!$E:$E,$B$1)</f>
        <v>0</v>
      </c>
      <c r="R158" s="46" t="str">
        <f t="shared" si="23"/>
        <v/>
      </c>
      <c r="S158" s="46" t="str">
        <f t="shared" si="23"/>
        <v/>
      </c>
      <c r="T158" s="46" t="str">
        <f t="shared" si="23"/>
        <v/>
      </c>
      <c r="U158" s="46" t="str">
        <f t="shared" si="23"/>
        <v/>
      </c>
      <c r="V158" s="46" t="str">
        <f t="shared" si="23"/>
        <v/>
      </c>
    </row>
    <row r="159" spans="1:22" x14ac:dyDescent="0.2">
      <c r="A159" s="1">
        <v>114</v>
      </c>
      <c r="B159" s="1" t="s">
        <v>62</v>
      </c>
      <c r="C159" s="8">
        <v>8</v>
      </c>
      <c r="D159" s="29">
        <f>SUMIFS('2013Figures'!$J:$J,'2013Figures'!$C:$C,$A159,'2013Figures'!$H:$H,$B159,'2013Figures'!$I:$I,$C159,'2013Figures'!$E:$E,$B$1)</f>
        <v>0</v>
      </c>
      <c r="E159" s="9">
        <f>SUMIFS('2013Figures'!$J:$J,'2013Figures'!$C:$C,$A159,'2013Figures'!$H:$H,$B159,'2013Figures'!$I:$I,$C159,'2013Figures'!$B:$B,"BrokerToCy",'2013Figures'!$G:$G,"E1",'2013Figures'!$E:$E,$B$1)</f>
        <v>0</v>
      </c>
      <c r="F159" s="9">
        <f>SUMIFS('2013Figures'!$J:$J,'2013Figures'!$C:$C,$A159,'2013Figures'!$H:$H,$B159,'2013Figures'!$I:$I,$C159,'2013Figures'!$B:$B,"BrokerToCy",'2013Figures'!$G:$G,"P1",'2013Figures'!$E:$E,$B$1)</f>
        <v>0</v>
      </c>
      <c r="G159" s="9">
        <f>SUMIFS('2013Figures'!$J:$J,'2013Figures'!$C:$C,$A159,'2013Figures'!$H:$H,$B159,'2013Figures'!$I:$I,$C159,'2013Figures'!$B:$B,"CyToBroker",'2013Figures'!$G:$G,"E1",'2013Figures'!$E:$E,$B$1)</f>
        <v>0</v>
      </c>
      <c r="H159" s="9">
        <f>SUMIFS('2013Figures'!$J:$J,'2013Figures'!$C:$C,$A159,'2013Figures'!$H:$H,$B159,'2013Figures'!$I:$I,$C159,'2013Figures'!$B:$B,"CyToBroker",'2013Figures'!$G:$G,"P1",'2013Figures'!$E:$E,$B$1)</f>
        <v>0</v>
      </c>
      <c r="I159" s="30"/>
      <c r="J159" s="31">
        <v>201301</v>
      </c>
      <c r="K159" s="30"/>
      <c r="L159" s="42">
        <f>SUMIFS('2012Figures'!$J:$J,'2012Figures'!$C:$C,$A159,'2012Figures'!$H:$H,$B159,'2012Figures'!$I:$I,$C159,'2012Figures'!$E:$E,$B$1)</f>
        <v>0</v>
      </c>
      <c r="M159" s="52">
        <f>SUMIFS('2012Figures'!$J:$J,'2012Figures'!$C:$C,$A159,'2012Figures'!$H:$H,$B159,'2012Figures'!$I:$I,$C159,'2012Figures'!$B:$B,"BrokerToCy",'2012Figures'!$G:$G,"E1",'2012Figures'!$E:$E,$B$1)</f>
        <v>0</v>
      </c>
      <c r="N159" s="52">
        <f>SUMIFS('2012Figures'!$J:$J,'2012Figures'!$C:$C,$A159,'2012Figures'!$H:$H,$B159,'2012Figures'!$I:$I,$C159,'2012Figures'!$B:$B,"BrokerToCy",'2012Figures'!$G:$G,"P1",'2012Figures'!$E:$E,$B$1)</f>
        <v>0</v>
      </c>
      <c r="O159" s="52">
        <f>SUMIFS('2012Figures'!$J:$J,'2012Figures'!$C:$C,$A159,'2012Figures'!$H:$H,$B159,'2012Figures'!$I:$I,$C159,'2012Figures'!$B:$B,"CyToBroker",'2012Figures'!$G:$G,"E1",'2012Figures'!$E:$E,$B$1)</f>
        <v>0</v>
      </c>
      <c r="P159" s="52">
        <f>SUMIFS('2012Figures'!$J:$J,'2012Figures'!$C:$C,$A159,'2012Figures'!$H:$H,$B159,'2012Figures'!$I:$I,$C159,'2012Figures'!$B:$B,"CyToBroker",'2012Figures'!$G:$G,"P1",'2012Figures'!$E:$E,$B$1)</f>
        <v>0</v>
      </c>
      <c r="Q159" s="30"/>
      <c r="R159" s="46" t="str">
        <f t="shared" si="23"/>
        <v/>
      </c>
      <c r="S159" s="46" t="str">
        <f t="shared" si="23"/>
        <v/>
      </c>
      <c r="T159" s="46" t="str">
        <f t="shared" si="23"/>
        <v/>
      </c>
      <c r="U159" s="46" t="str">
        <f t="shared" si="23"/>
        <v/>
      </c>
      <c r="V159" s="46" t="str">
        <f t="shared" si="23"/>
        <v/>
      </c>
    </row>
    <row r="160" spans="1:22" x14ac:dyDescent="0.2">
      <c r="A160" s="1">
        <v>114</v>
      </c>
      <c r="B160" s="1" t="s">
        <v>62</v>
      </c>
      <c r="C160" s="8">
        <v>7</v>
      </c>
      <c r="D160" s="29">
        <f>SUMIFS('2013Figures'!$J:$J,'2013Figures'!$C:$C,$A160,'2013Figures'!$H:$H,$B160,'2013Figures'!$I:$I,$C160,'2013Figures'!$E:$E,$B$1)</f>
        <v>0</v>
      </c>
      <c r="E160" s="9">
        <f>SUMIFS('2013Figures'!$J:$J,'2013Figures'!$C:$C,$A160,'2013Figures'!$H:$H,$B160,'2013Figures'!$I:$I,$C160,'2013Figures'!$B:$B,"BrokerToCy",'2013Figures'!$G:$G,"E1",'2013Figures'!$E:$E,$B$1)</f>
        <v>0</v>
      </c>
      <c r="F160" s="9">
        <f>SUMIFS('2013Figures'!$J:$J,'2013Figures'!$C:$C,$A160,'2013Figures'!$H:$H,$B160,'2013Figures'!$I:$I,$C160,'2013Figures'!$B:$B,"BrokerToCy",'2013Figures'!$G:$G,"P1",'2013Figures'!$E:$E,$B$1)</f>
        <v>0</v>
      </c>
      <c r="G160" s="9">
        <f>SUMIFS('2013Figures'!$J:$J,'2013Figures'!$C:$C,$A160,'2013Figures'!$H:$H,$B160,'2013Figures'!$I:$I,$C160,'2013Figures'!$B:$B,"CyToBroker",'2013Figures'!$G:$G,"E1",'2013Figures'!$E:$E,$B$1)</f>
        <v>0</v>
      </c>
      <c r="H160" s="9">
        <f>SUMIFS('2013Figures'!$J:$J,'2013Figures'!$C:$C,$A160,'2013Figures'!$H:$H,$B160,'2013Figures'!$I:$I,$C160,'2013Figures'!$B:$B,"CyToBroker",'2013Figures'!$G:$G,"P1",'2013Figures'!$E:$E,$B$1)</f>
        <v>0</v>
      </c>
      <c r="J160" s="8">
        <v>201201</v>
      </c>
      <c r="L160" s="42">
        <f>SUMIFS('2012Figures'!$J:$J,'2012Figures'!$C:$C,$A160,'2012Figures'!$H:$H,$B160,'2012Figures'!$I:$I,$C160,'2012Figures'!$E:$E,$B$1)</f>
        <v>0</v>
      </c>
      <c r="M160" s="52">
        <f>SUMIFS('2012Figures'!$J:$J,'2012Figures'!$C:$C,$A160,'2012Figures'!$H:$H,$B160,'2012Figures'!$I:$I,$C160,'2012Figures'!$B:$B,"BrokerToCy",'2012Figures'!$G:$G,"E1",'2012Figures'!$E:$E,$B$1)</f>
        <v>0</v>
      </c>
      <c r="N160" s="52">
        <f>SUMIFS('2012Figures'!$J:$J,'2012Figures'!$C:$C,$A160,'2012Figures'!$H:$H,$B160,'2012Figures'!$I:$I,$C160,'2012Figures'!$B:$B,"BrokerToCy",'2012Figures'!$G:$G,"P1",'2012Figures'!$E:$E,$B$1)</f>
        <v>0</v>
      </c>
      <c r="O160" s="52">
        <f>SUMIFS('2012Figures'!$J:$J,'2012Figures'!$C:$C,$A160,'2012Figures'!$H:$H,$B160,'2012Figures'!$I:$I,$C160,'2012Figures'!$B:$B,"CyToBroker",'2012Figures'!$G:$G,"E1",'2012Figures'!$E:$E,$B$1)</f>
        <v>0</v>
      </c>
      <c r="P160" s="52">
        <f>SUMIFS('2012Figures'!$J:$J,'2012Figures'!$C:$C,$A160,'2012Figures'!$H:$H,$B160,'2012Figures'!$I:$I,$C160,'2012Figures'!$B:$B,"CyToBroker",'2012Figures'!$G:$G,"P1",'2012Figures'!$E:$E,$B$1)</f>
        <v>0</v>
      </c>
      <c r="R160" s="46" t="str">
        <f t="shared" si="23"/>
        <v/>
      </c>
      <c r="S160" s="46" t="str">
        <f t="shared" si="23"/>
        <v/>
      </c>
      <c r="T160" s="46" t="str">
        <f t="shared" si="23"/>
        <v/>
      </c>
      <c r="U160" s="46" t="str">
        <f t="shared" si="23"/>
        <v/>
      </c>
      <c r="V160" s="46" t="str">
        <f t="shared" si="23"/>
        <v/>
      </c>
    </row>
    <row r="161" spans="1:22" x14ac:dyDescent="0.2">
      <c r="A161" s="1">
        <v>114</v>
      </c>
      <c r="B161" s="1" t="s">
        <v>62</v>
      </c>
      <c r="C161" s="8">
        <v>6</v>
      </c>
      <c r="D161" s="29">
        <f>SUMIFS('2013Figures'!$J:$J,'2013Figures'!$C:$C,$A161,'2013Figures'!$H:$H,$B161,'2013Figures'!$I:$I,$C161,'2013Figures'!$E:$E,$B$1)</f>
        <v>0</v>
      </c>
      <c r="E161" s="9">
        <f>SUMIFS('2013Figures'!$J:$J,'2013Figures'!$C:$C,$A161,'2013Figures'!$H:$H,$B161,'2013Figures'!$I:$I,$C161,'2013Figures'!$B:$B,"BrokerToCy",'2013Figures'!$G:$G,"E1",'2013Figures'!$E:$E,$B$1)</f>
        <v>0</v>
      </c>
      <c r="F161" s="9">
        <f>SUMIFS('2013Figures'!$J:$J,'2013Figures'!$C:$C,$A161,'2013Figures'!$H:$H,$B161,'2013Figures'!$I:$I,$C161,'2013Figures'!$B:$B,"BrokerToCy",'2013Figures'!$G:$G,"P1",'2013Figures'!$E:$E,$B$1)</f>
        <v>0</v>
      </c>
      <c r="G161" s="9">
        <f>SUMIFS('2013Figures'!$J:$J,'2013Figures'!$C:$C,$A161,'2013Figures'!$H:$H,$B161,'2013Figures'!$I:$I,$C161,'2013Figures'!$B:$B,"CyToBroker",'2013Figures'!$G:$G,"E1",'2013Figures'!$E:$E,$B$1)</f>
        <v>0</v>
      </c>
      <c r="H161" s="9">
        <f>SUMIFS('2013Figures'!$J:$J,'2013Figures'!$C:$C,$A161,'2013Figures'!$H:$H,$B161,'2013Figures'!$I:$I,$C161,'2013Figures'!$B:$B,"CyToBroker",'2013Figures'!$G:$G,"P1",'2013Figures'!$E:$E,$B$1)</f>
        <v>0</v>
      </c>
      <c r="J161" s="8">
        <v>201101</v>
      </c>
      <c r="L161" s="42">
        <f>SUMIFS('2012Figures'!$J:$J,'2012Figures'!$C:$C,$A161,'2012Figures'!$H:$H,$B161,'2012Figures'!$I:$I,$C161,'2012Figures'!$E:$E,$B$1)</f>
        <v>0</v>
      </c>
      <c r="M161" s="52">
        <f>SUMIFS('2012Figures'!$J:$J,'2012Figures'!$C:$C,$A161,'2012Figures'!$H:$H,$B161,'2012Figures'!$I:$I,$C161,'2012Figures'!$B:$B,"BrokerToCy",'2012Figures'!$G:$G,"E1",'2012Figures'!$E:$E,$B$1)</f>
        <v>0</v>
      </c>
      <c r="N161" s="52">
        <f>SUMIFS('2012Figures'!$J:$J,'2012Figures'!$C:$C,$A161,'2012Figures'!$H:$H,$B161,'2012Figures'!$I:$I,$C161,'2012Figures'!$B:$B,"BrokerToCy",'2012Figures'!$G:$G,"P1",'2012Figures'!$E:$E,$B$1)</f>
        <v>0</v>
      </c>
      <c r="O161" s="52">
        <f>SUMIFS('2012Figures'!$J:$J,'2012Figures'!$C:$C,$A161,'2012Figures'!$H:$H,$B161,'2012Figures'!$I:$I,$C161,'2012Figures'!$B:$B,"CyToBroker",'2012Figures'!$G:$G,"E1",'2012Figures'!$E:$E,$B$1)</f>
        <v>0</v>
      </c>
      <c r="P161" s="52">
        <f>SUMIFS('2012Figures'!$J:$J,'2012Figures'!$C:$C,$A161,'2012Figures'!$H:$H,$B161,'2012Figures'!$I:$I,$C161,'2012Figures'!$B:$B,"CyToBroker",'2012Figures'!$G:$G,"P1",'2012Figures'!$E:$E,$B$1)</f>
        <v>0</v>
      </c>
      <c r="R161" s="46" t="str">
        <f t="shared" si="23"/>
        <v/>
      </c>
      <c r="S161" s="46" t="str">
        <f t="shared" si="23"/>
        <v/>
      </c>
      <c r="T161" s="46" t="str">
        <f t="shared" si="23"/>
        <v/>
      </c>
      <c r="U161" s="46" t="str">
        <f t="shared" si="23"/>
        <v/>
      </c>
      <c r="V161" s="46" t="str">
        <f t="shared" si="23"/>
        <v/>
      </c>
    </row>
    <row r="162" spans="1:22" x14ac:dyDescent="0.2">
      <c r="A162" s="1">
        <v>114</v>
      </c>
      <c r="B162" s="1" t="s">
        <v>62</v>
      </c>
      <c r="C162" s="8">
        <v>5</v>
      </c>
      <c r="D162" s="29">
        <f>SUMIFS('2013Figures'!$J:$J,'2013Figures'!$C:$C,$A162,'2013Figures'!$H:$H,$B162,'2013Figures'!$I:$I,$C162,'2013Figures'!$E:$E,$B$1)</f>
        <v>0</v>
      </c>
      <c r="E162" s="9">
        <f>SUMIFS('2013Figures'!$J:$J,'2013Figures'!$C:$C,$A162,'2013Figures'!$H:$H,$B162,'2013Figures'!$I:$I,$C162,'2013Figures'!$B:$B,"BrokerToCy",'2013Figures'!$G:$G,"E1",'2013Figures'!$E:$E,$B$1)</f>
        <v>0</v>
      </c>
      <c r="F162" s="9">
        <f>SUMIFS('2013Figures'!$J:$J,'2013Figures'!$C:$C,$A162,'2013Figures'!$H:$H,$B162,'2013Figures'!$I:$I,$C162,'2013Figures'!$B:$B,"BrokerToCy",'2013Figures'!$G:$G,"P1",'2013Figures'!$E:$E,$B$1)</f>
        <v>0</v>
      </c>
      <c r="G162" s="9">
        <f>SUMIFS('2013Figures'!$J:$J,'2013Figures'!$C:$C,$A162,'2013Figures'!$H:$H,$B162,'2013Figures'!$I:$I,$C162,'2013Figures'!$B:$B,"CyToBroker",'2013Figures'!$G:$G,"E1",'2013Figures'!$E:$E,$B$1)</f>
        <v>0</v>
      </c>
      <c r="H162" s="9">
        <f>SUMIFS('2013Figures'!$J:$J,'2013Figures'!$C:$C,$A162,'2013Figures'!$H:$H,$B162,'2013Figures'!$I:$I,$C162,'2013Figures'!$B:$B,"CyToBroker",'2013Figures'!$G:$G,"P1",'2013Figures'!$E:$E,$B$1)</f>
        <v>0</v>
      </c>
      <c r="J162" s="8">
        <v>201001</v>
      </c>
      <c r="L162" s="42">
        <f>SUMIFS('2012Figures'!$J:$J,'2012Figures'!$C:$C,$A162,'2012Figures'!$H:$H,$B162,'2012Figures'!$I:$I,$C162,'2012Figures'!$E:$E,$B$1)</f>
        <v>0</v>
      </c>
      <c r="M162" s="52">
        <f>SUMIFS('2012Figures'!$J:$J,'2012Figures'!$C:$C,$A162,'2012Figures'!$H:$H,$B162,'2012Figures'!$I:$I,$C162,'2012Figures'!$B:$B,"BrokerToCy",'2012Figures'!$G:$G,"E1",'2012Figures'!$E:$E,$B$1)</f>
        <v>0</v>
      </c>
      <c r="N162" s="52">
        <f>SUMIFS('2012Figures'!$J:$J,'2012Figures'!$C:$C,$A162,'2012Figures'!$H:$H,$B162,'2012Figures'!$I:$I,$C162,'2012Figures'!$B:$B,"BrokerToCy",'2012Figures'!$G:$G,"P1",'2012Figures'!$E:$E,$B$1)</f>
        <v>0</v>
      </c>
      <c r="O162" s="52">
        <f>SUMIFS('2012Figures'!$J:$J,'2012Figures'!$C:$C,$A162,'2012Figures'!$H:$H,$B162,'2012Figures'!$I:$I,$C162,'2012Figures'!$B:$B,"CyToBroker",'2012Figures'!$G:$G,"E1",'2012Figures'!$E:$E,$B$1)</f>
        <v>0</v>
      </c>
      <c r="P162" s="52">
        <f>SUMIFS('2012Figures'!$J:$J,'2012Figures'!$C:$C,$A162,'2012Figures'!$H:$H,$B162,'2012Figures'!$I:$I,$C162,'2012Figures'!$B:$B,"CyToBroker",'2012Figures'!$G:$G,"P1",'2012Figures'!$E:$E,$B$1)</f>
        <v>0</v>
      </c>
      <c r="R162" s="46" t="str">
        <f t="shared" si="23"/>
        <v/>
      </c>
      <c r="S162" s="46" t="str">
        <f t="shared" si="23"/>
        <v/>
      </c>
      <c r="T162" s="46" t="str">
        <f t="shared" si="23"/>
        <v/>
      </c>
      <c r="U162" s="46" t="str">
        <f t="shared" si="23"/>
        <v/>
      </c>
      <c r="V162" s="46" t="str">
        <f t="shared" si="23"/>
        <v/>
      </c>
    </row>
    <row r="163" spans="1:22" x14ac:dyDescent="0.2">
      <c r="A163" s="1">
        <v>114</v>
      </c>
      <c r="B163" s="1" t="s">
        <v>62</v>
      </c>
      <c r="C163" s="8">
        <v>4</v>
      </c>
      <c r="D163" s="29">
        <f>SUMIFS('2013Figures'!$J:$J,'2013Figures'!$C:$C,$A163,'2013Figures'!$H:$H,$B163,'2013Figures'!$I:$I,$C163,'2013Figures'!$E:$E,$B$1)</f>
        <v>0</v>
      </c>
      <c r="E163" s="9">
        <f>SUMIFS('2013Figures'!$J:$J,'2013Figures'!$C:$C,$A163,'2013Figures'!$H:$H,$B163,'2013Figures'!$I:$I,$C163,'2013Figures'!$B:$B,"BrokerToCy",'2013Figures'!$G:$G,"E1",'2013Figures'!$E:$E,$B$1)</f>
        <v>0</v>
      </c>
      <c r="F163" s="9">
        <f>SUMIFS('2013Figures'!$J:$J,'2013Figures'!$C:$C,$A163,'2013Figures'!$H:$H,$B163,'2013Figures'!$I:$I,$C163,'2013Figures'!$B:$B,"BrokerToCy",'2013Figures'!$G:$G,"P1",'2013Figures'!$E:$E,$B$1)</f>
        <v>0</v>
      </c>
      <c r="G163" s="9">
        <f>SUMIFS('2013Figures'!$J:$J,'2013Figures'!$C:$C,$A163,'2013Figures'!$H:$H,$B163,'2013Figures'!$I:$I,$C163,'2013Figures'!$B:$B,"CyToBroker",'2013Figures'!$G:$G,"E1",'2013Figures'!$E:$E,$B$1)</f>
        <v>0</v>
      </c>
      <c r="H163" s="9">
        <f>SUMIFS('2013Figures'!$J:$J,'2013Figures'!$C:$C,$A163,'2013Figures'!$H:$H,$B163,'2013Figures'!$I:$I,$C163,'2013Figures'!$B:$B,"CyToBroker",'2013Figures'!$G:$G,"P1",'2013Figures'!$E:$E,$B$1)</f>
        <v>0</v>
      </c>
      <c r="J163" s="8">
        <v>200901</v>
      </c>
      <c r="L163" s="42">
        <f>SUMIFS('2012Figures'!$J:$J,'2012Figures'!$C:$C,$A163,'2012Figures'!$H:$H,$B163,'2012Figures'!$I:$I,$C163,'2012Figures'!$E:$E,$B$1)</f>
        <v>1</v>
      </c>
      <c r="M163" s="52">
        <f>SUMIFS('2012Figures'!$J:$J,'2012Figures'!$C:$C,$A163,'2012Figures'!$H:$H,$B163,'2012Figures'!$I:$I,$C163,'2012Figures'!$B:$B,"BrokerToCy",'2012Figures'!$G:$G,"E1",'2012Figures'!$E:$E,$B$1)</f>
        <v>0</v>
      </c>
      <c r="N163" s="52">
        <f>SUMIFS('2012Figures'!$J:$J,'2012Figures'!$C:$C,$A163,'2012Figures'!$H:$H,$B163,'2012Figures'!$I:$I,$C163,'2012Figures'!$B:$B,"BrokerToCy",'2012Figures'!$G:$G,"P1",'2012Figures'!$E:$E,$B$1)</f>
        <v>0</v>
      </c>
      <c r="O163" s="52">
        <f>SUMIFS('2012Figures'!$J:$J,'2012Figures'!$C:$C,$A163,'2012Figures'!$H:$H,$B163,'2012Figures'!$I:$I,$C163,'2012Figures'!$B:$B,"CyToBroker",'2012Figures'!$G:$G,"E1",'2012Figures'!$E:$E,$B$1)</f>
        <v>1</v>
      </c>
      <c r="P163" s="52">
        <f>SUMIFS('2012Figures'!$J:$J,'2012Figures'!$C:$C,$A163,'2012Figures'!$H:$H,$B163,'2012Figures'!$I:$I,$C163,'2012Figures'!$B:$B,"CyToBroker",'2012Figures'!$G:$G,"P1",'2012Figures'!$E:$E,$B$1)</f>
        <v>0</v>
      </c>
      <c r="R163" s="46">
        <f t="shared" si="23"/>
        <v>-1</v>
      </c>
      <c r="S163" s="46" t="str">
        <f t="shared" si="23"/>
        <v/>
      </c>
      <c r="T163" s="46" t="str">
        <f t="shared" si="23"/>
        <v/>
      </c>
      <c r="U163" s="46">
        <f t="shared" si="23"/>
        <v>-1</v>
      </c>
      <c r="V163" s="46" t="str">
        <f t="shared" si="23"/>
        <v/>
      </c>
    </row>
    <row r="164" spans="1:22" x14ac:dyDescent="0.2">
      <c r="A164" s="1">
        <v>114</v>
      </c>
      <c r="B164" s="1" t="s">
        <v>62</v>
      </c>
      <c r="C164" s="8">
        <v>3</v>
      </c>
      <c r="D164" s="29">
        <f>SUMIFS('2013Figures'!$J:$J,'2013Figures'!$C:$C,$A164,'2013Figures'!$H:$H,$B164,'2013Figures'!$I:$I,$C164,'2013Figures'!$E:$E,$B$1)</f>
        <v>0</v>
      </c>
      <c r="E164" s="9">
        <f>SUMIFS('2013Figures'!$J:$J,'2013Figures'!$C:$C,$A164,'2013Figures'!$H:$H,$B164,'2013Figures'!$I:$I,$C164,'2013Figures'!$B:$B,"BrokerToCy",'2013Figures'!$G:$G,"E1",'2013Figures'!$E:$E,$B$1)</f>
        <v>0</v>
      </c>
      <c r="F164" s="9">
        <f>SUMIFS('2013Figures'!$J:$J,'2013Figures'!$C:$C,$A164,'2013Figures'!$H:$H,$B164,'2013Figures'!$I:$I,$C164,'2013Figures'!$B:$B,"BrokerToCy",'2013Figures'!$G:$G,"P1",'2013Figures'!$E:$E,$B$1)</f>
        <v>0</v>
      </c>
      <c r="G164" s="9">
        <f>SUMIFS('2013Figures'!$J:$J,'2013Figures'!$C:$C,$A164,'2013Figures'!$H:$H,$B164,'2013Figures'!$I:$I,$C164,'2013Figures'!$B:$B,"CyToBroker",'2013Figures'!$G:$G,"E1",'2013Figures'!$E:$E,$B$1)</f>
        <v>0</v>
      </c>
      <c r="H164" s="9">
        <f>SUMIFS('2013Figures'!$J:$J,'2013Figures'!$C:$C,$A164,'2013Figures'!$H:$H,$B164,'2013Figures'!$I:$I,$C164,'2013Figures'!$B:$B,"CyToBroker",'2013Figures'!$G:$G,"P1",'2013Figures'!$E:$E,$B$1)</f>
        <v>0</v>
      </c>
      <c r="J164" s="8">
        <v>200801</v>
      </c>
      <c r="L164" s="42">
        <f>SUMIFS('2012Figures'!$J:$J,'2012Figures'!$C:$C,$A164,'2012Figures'!$H:$H,$B164,'2012Figures'!$I:$I,$C164,'2012Figures'!$E:$E,$B$1)</f>
        <v>0</v>
      </c>
      <c r="M164" s="52">
        <f>SUMIFS('2012Figures'!$J:$J,'2012Figures'!$C:$C,$A164,'2012Figures'!$H:$H,$B164,'2012Figures'!$I:$I,$C164,'2012Figures'!$B:$B,"BrokerToCy",'2012Figures'!$G:$G,"E1",'2012Figures'!$E:$E,$B$1)</f>
        <v>0</v>
      </c>
      <c r="N164" s="52">
        <f>SUMIFS('2012Figures'!$J:$J,'2012Figures'!$C:$C,$A164,'2012Figures'!$H:$H,$B164,'2012Figures'!$I:$I,$C164,'2012Figures'!$B:$B,"BrokerToCy",'2012Figures'!$G:$G,"P1",'2012Figures'!$E:$E,$B$1)</f>
        <v>0</v>
      </c>
      <c r="O164" s="52">
        <f>SUMIFS('2012Figures'!$J:$J,'2012Figures'!$C:$C,$A164,'2012Figures'!$H:$H,$B164,'2012Figures'!$I:$I,$C164,'2012Figures'!$B:$B,"CyToBroker",'2012Figures'!$G:$G,"E1",'2012Figures'!$E:$E,$B$1)</f>
        <v>0</v>
      </c>
      <c r="P164" s="52">
        <f>SUMIFS('2012Figures'!$J:$J,'2012Figures'!$C:$C,$A164,'2012Figures'!$H:$H,$B164,'2012Figures'!$I:$I,$C164,'2012Figures'!$B:$B,"CyToBroker",'2012Figures'!$G:$G,"P1",'2012Figures'!$E:$E,$B$1)</f>
        <v>0</v>
      </c>
      <c r="R164" s="46" t="str">
        <f t="shared" si="23"/>
        <v/>
      </c>
      <c r="S164" s="46" t="str">
        <f t="shared" si="23"/>
        <v/>
      </c>
      <c r="T164" s="46" t="str">
        <f t="shared" si="23"/>
        <v/>
      </c>
      <c r="U164" s="46" t="str">
        <f t="shared" si="23"/>
        <v/>
      </c>
      <c r="V164" s="46" t="str">
        <f t="shared" si="23"/>
        <v/>
      </c>
    </row>
    <row r="165" spans="1:22" x14ac:dyDescent="0.2">
      <c r="A165" s="1">
        <v>114</v>
      </c>
      <c r="B165" s="1" t="s">
        <v>62</v>
      </c>
      <c r="C165" s="8">
        <v>2</v>
      </c>
      <c r="D165" s="29">
        <f>SUMIFS('2013Figures'!$J:$J,'2013Figures'!$C:$C,$A165,'2013Figures'!$H:$H,$B165,'2013Figures'!$I:$I,$C165,'2013Figures'!$E:$E,$B$1)</f>
        <v>0</v>
      </c>
      <c r="E165" s="9">
        <f>SUMIFS('2013Figures'!$J:$J,'2013Figures'!$C:$C,$A165,'2013Figures'!$H:$H,$B165,'2013Figures'!$I:$I,$C165,'2013Figures'!$B:$B,"BrokerToCy",'2013Figures'!$G:$G,"E1",'2013Figures'!$E:$E,$B$1)</f>
        <v>0</v>
      </c>
      <c r="F165" s="9">
        <f>SUMIFS('2013Figures'!$J:$J,'2013Figures'!$C:$C,$A165,'2013Figures'!$H:$H,$B165,'2013Figures'!$I:$I,$C165,'2013Figures'!$B:$B,"BrokerToCy",'2013Figures'!$G:$G,"P1",'2013Figures'!$E:$E,$B$1)</f>
        <v>0</v>
      </c>
      <c r="G165" s="9">
        <f>SUMIFS('2013Figures'!$J:$J,'2013Figures'!$C:$C,$A165,'2013Figures'!$H:$H,$B165,'2013Figures'!$I:$I,$C165,'2013Figures'!$B:$B,"CyToBroker",'2013Figures'!$G:$G,"E1",'2013Figures'!$E:$E,$B$1)</f>
        <v>0</v>
      </c>
      <c r="H165" s="9">
        <f>SUMIFS('2013Figures'!$J:$J,'2013Figures'!$C:$C,$A165,'2013Figures'!$H:$H,$B165,'2013Figures'!$I:$I,$C165,'2013Figures'!$B:$B,"CyToBroker",'2013Figures'!$G:$G,"P1",'2013Figures'!$E:$E,$B$1)</f>
        <v>0</v>
      </c>
      <c r="J165" s="8">
        <v>200701</v>
      </c>
      <c r="L165" s="42">
        <f>SUMIFS('2012Figures'!$J:$J,'2012Figures'!$C:$C,$A165,'2012Figures'!$H:$H,$B165,'2012Figures'!$I:$I,$C165,'2012Figures'!$E:$E,$B$1)</f>
        <v>0</v>
      </c>
      <c r="M165" s="52">
        <f>SUMIFS('2012Figures'!$J:$J,'2012Figures'!$C:$C,$A165,'2012Figures'!$H:$H,$B165,'2012Figures'!$I:$I,$C165,'2012Figures'!$B:$B,"BrokerToCy",'2012Figures'!$G:$G,"E1",'2012Figures'!$E:$E,$B$1)</f>
        <v>0</v>
      </c>
      <c r="N165" s="52">
        <f>SUMIFS('2012Figures'!$J:$J,'2012Figures'!$C:$C,$A165,'2012Figures'!$H:$H,$B165,'2012Figures'!$I:$I,$C165,'2012Figures'!$B:$B,"BrokerToCy",'2012Figures'!$G:$G,"P1",'2012Figures'!$E:$E,$B$1)</f>
        <v>0</v>
      </c>
      <c r="O165" s="52">
        <f>SUMIFS('2012Figures'!$J:$J,'2012Figures'!$C:$C,$A165,'2012Figures'!$H:$H,$B165,'2012Figures'!$I:$I,$C165,'2012Figures'!$B:$B,"CyToBroker",'2012Figures'!$G:$G,"E1",'2012Figures'!$E:$E,$B$1)</f>
        <v>0</v>
      </c>
      <c r="P165" s="52">
        <f>SUMIFS('2012Figures'!$J:$J,'2012Figures'!$C:$C,$A165,'2012Figures'!$H:$H,$B165,'2012Figures'!$I:$I,$C165,'2012Figures'!$B:$B,"CyToBroker",'2012Figures'!$G:$G,"P1",'2012Figures'!$E:$E,$B$1)</f>
        <v>0</v>
      </c>
      <c r="R165" s="46" t="str">
        <f t="shared" si="23"/>
        <v/>
      </c>
      <c r="S165" s="46" t="str">
        <f t="shared" si="23"/>
        <v/>
      </c>
      <c r="T165" s="46" t="str">
        <f t="shared" si="23"/>
        <v/>
      </c>
      <c r="U165" s="46" t="str">
        <f t="shared" si="23"/>
        <v/>
      </c>
      <c r="V165" s="46" t="str">
        <f t="shared" si="23"/>
        <v/>
      </c>
    </row>
    <row r="166" spans="1:22" x14ac:dyDescent="0.2">
      <c r="A166" s="1">
        <v>114</v>
      </c>
      <c r="B166" s="1" t="s">
        <v>62</v>
      </c>
      <c r="C166" s="8">
        <v>1</v>
      </c>
      <c r="D166" s="29">
        <f>SUMIFS('2013Figures'!$J:$J,'2013Figures'!$C:$C,$A166,'2013Figures'!$H:$H,$B166,'2013Figures'!$I:$I,$C166,'2013Figures'!$E:$E,$B$1)</f>
        <v>0</v>
      </c>
      <c r="E166" s="9">
        <f>SUMIFS('2013Figures'!$J:$J,'2013Figures'!$C:$C,$A166,'2013Figures'!$H:$H,$B166,'2013Figures'!$I:$I,$C166,'2013Figures'!$B:$B,"BrokerToCy",'2013Figures'!$G:$G,"E1",'2013Figures'!$E:$E,$B$1)</f>
        <v>0</v>
      </c>
      <c r="F166" s="9">
        <f>SUMIFS('2013Figures'!$J:$J,'2013Figures'!$C:$C,$A166,'2013Figures'!$H:$H,$B166,'2013Figures'!$I:$I,$C166,'2013Figures'!$B:$B,"BrokerToCy",'2013Figures'!$G:$G,"P1",'2013Figures'!$E:$E,$B$1)</f>
        <v>0</v>
      </c>
      <c r="G166" s="9">
        <f>SUMIFS('2013Figures'!$J:$J,'2013Figures'!$C:$C,$A166,'2013Figures'!$H:$H,$B166,'2013Figures'!$I:$I,$C166,'2013Figures'!$B:$B,"CyToBroker",'2013Figures'!$G:$G,"E1",'2013Figures'!$E:$E,$B$1)</f>
        <v>0</v>
      </c>
      <c r="H166" s="9">
        <f>SUMIFS('2013Figures'!$J:$J,'2013Figures'!$C:$C,$A166,'2013Figures'!$H:$H,$B166,'2013Figures'!$I:$I,$C166,'2013Figures'!$B:$B,"CyToBroker",'2013Figures'!$G:$G,"P1",'2013Figures'!$E:$E,$B$1)</f>
        <v>0</v>
      </c>
      <c r="J166" s="8">
        <v>200601</v>
      </c>
      <c r="L166" s="42">
        <f>SUMIFS('2012Figures'!$J:$J,'2012Figures'!$C:$C,$A166,'2012Figures'!$H:$H,$B166,'2012Figures'!$I:$I,$C166,'2012Figures'!$E:$E,$B$1)</f>
        <v>0</v>
      </c>
      <c r="M166" s="52">
        <f>SUMIFS('2012Figures'!$J:$J,'2012Figures'!$C:$C,$A166,'2012Figures'!$H:$H,$B166,'2012Figures'!$I:$I,$C166,'2012Figures'!$B:$B,"BrokerToCy",'2012Figures'!$G:$G,"E1",'2012Figures'!$E:$E,$B$1)</f>
        <v>0</v>
      </c>
      <c r="N166" s="52">
        <f>SUMIFS('2012Figures'!$J:$J,'2012Figures'!$C:$C,$A166,'2012Figures'!$H:$H,$B166,'2012Figures'!$I:$I,$C166,'2012Figures'!$B:$B,"BrokerToCy",'2012Figures'!$G:$G,"P1",'2012Figures'!$E:$E,$B$1)</f>
        <v>0</v>
      </c>
      <c r="O166" s="52">
        <f>SUMIFS('2012Figures'!$J:$J,'2012Figures'!$C:$C,$A166,'2012Figures'!$H:$H,$B166,'2012Figures'!$I:$I,$C166,'2012Figures'!$B:$B,"CyToBroker",'2012Figures'!$G:$G,"E1",'2012Figures'!$E:$E,$B$1)</f>
        <v>0</v>
      </c>
      <c r="P166" s="52">
        <f>SUMIFS('2012Figures'!$J:$J,'2012Figures'!$C:$C,$A166,'2012Figures'!$H:$H,$B166,'2012Figures'!$I:$I,$C166,'2012Figures'!$B:$B,"CyToBroker",'2012Figures'!$G:$G,"P1",'2012Figures'!$E:$E,$B$1)</f>
        <v>0</v>
      </c>
      <c r="R166" s="46" t="str">
        <f t="shared" si="23"/>
        <v/>
      </c>
      <c r="S166" s="46" t="str">
        <f t="shared" si="23"/>
        <v/>
      </c>
      <c r="T166" s="46" t="str">
        <f t="shared" si="23"/>
        <v/>
      </c>
      <c r="U166" s="46" t="str">
        <f t="shared" si="23"/>
        <v/>
      </c>
      <c r="V166" s="46" t="str">
        <f t="shared" si="23"/>
        <v/>
      </c>
    </row>
    <row r="167" spans="1:22" x14ac:dyDescent="0.2">
      <c r="A167" s="1">
        <v>114</v>
      </c>
      <c r="B167" s="1" t="s">
        <v>62</v>
      </c>
      <c r="D167" s="29">
        <f>SUMIFS('2013Figures'!$J:$J,'2013Figures'!$C:$C,$A167,'2013Figures'!$I:$I,"",'2013Figures'!$E:$E,$B$1)</f>
        <v>236</v>
      </c>
      <c r="E167" s="9">
        <f>SUMIFS('2013Figures'!$J:$J,'2013Figures'!$C:$C,$A167,'2013Figures'!$I:$I,"",'2013Figures'!$B:$B,"BrokerToCy",'2013Figures'!$G:$G,"E1",'2013Figures'!$E:$E,$B$1)</f>
        <v>4</v>
      </c>
      <c r="F167" s="9">
        <f>SUMIFS('2013Figures'!$J:$J,'2013Figures'!$C:$C,$A167,'2013Figures'!$I:$I,"",'2013Figures'!$B:$B,"BrokerToCy",'2013Figures'!$G:$G,"P1",'2013Figures'!$E:$E,$B$1)</f>
        <v>0</v>
      </c>
      <c r="G167" s="9">
        <f>SUMIFS('2013Figures'!$J:$J,'2013Figures'!$C:$C,$A167,'2013Figures'!$I:$I,"",'2013Figures'!$B:$B,"CyToBroker",'2013Figures'!$G:$G,"E1",'2013Figures'!$E:$E,$B$1)</f>
        <v>232</v>
      </c>
      <c r="H167" s="9">
        <f>SUMIFS('2013Figures'!$J:$J,'2013Figures'!$C:$C,$A167,'2013Figures'!$I:$I,"",'2013Figures'!$B:$B,"CyToBroker",'2013Figures'!$G:$G,"P1",'2013Figures'!$E:$E,$B$1)</f>
        <v>0</v>
      </c>
      <c r="J167" s="8" t="s">
        <v>131</v>
      </c>
      <c r="L167" s="42">
        <f>SUMIFS('2012Figures'!$J:$J,'2012Figures'!$C:$C,$A167,'2012Figures'!$I:$I,"",'2012Figures'!$E:$E,$B$1)</f>
        <v>147</v>
      </c>
      <c r="M167" s="52">
        <f>SUMIFS('2012Figures'!$J:$J,'2012Figures'!$C:$C,$A167,'2012Figures'!$I:$I,"",'2012Figures'!$B:$B,"BrokerToCy",'2012Figures'!$G:$G,"E1",'2012Figures'!$E:$E,$B$1)</f>
        <v>0</v>
      </c>
      <c r="N167" s="52">
        <f>SUMIFS('2012Figures'!$J:$J,'2012Figures'!$C:$C,$A167,'2012Figures'!$I:$I,"",'2012Figures'!$B:$B,"BrokerToCy",'2012Figures'!$G:$G,"P1",'2012Figures'!$E:$E,$B$1)</f>
        <v>0</v>
      </c>
      <c r="O167" s="52">
        <f>SUMIFS('2012Figures'!$J:$J,'2012Figures'!$C:$C,$A167,'2012Figures'!$I:$I,"",'2012Figures'!$B:$B,"CyToBroker",'2012Figures'!$G:$G,"E1",'2012Figures'!$E:$E,$B$1)</f>
        <v>147</v>
      </c>
      <c r="P167" s="52">
        <f>SUMIFS('2012Figures'!$J:$J,'2012Figures'!$C:$C,$A167,'2012Figures'!$I:$I,"",'2012Figures'!$B:$B,"CyToBroker",'2012Figures'!$G:$G,"P1",'2012Figures'!$E:$E,$B$1)</f>
        <v>0</v>
      </c>
      <c r="R167" s="46">
        <f t="shared" si="23"/>
        <v>0.61</v>
      </c>
      <c r="S167" s="46" t="str">
        <f t="shared" si="23"/>
        <v/>
      </c>
      <c r="T167" s="46" t="str">
        <f t="shared" si="23"/>
        <v/>
      </c>
      <c r="U167" s="46">
        <f t="shared" si="23"/>
        <v>0.57999999999999996</v>
      </c>
      <c r="V167" s="46" t="str">
        <f t="shared" si="23"/>
        <v/>
      </c>
    </row>
    <row r="168" spans="1:22" x14ac:dyDescent="0.2">
      <c r="A168" s="21"/>
      <c r="B168" s="21" t="s">
        <v>92</v>
      </c>
      <c r="C168" s="22"/>
      <c r="D168" s="23">
        <f>SUM(E168:H168)</f>
        <v>236</v>
      </c>
      <c r="E168" s="23">
        <f t="shared" ref="E168:H168" si="24">SUM(E155:E167)</f>
        <v>4</v>
      </c>
      <c r="F168" s="23">
        <f t="shared" si="24"/>
        <v>0</v>
      </c>
      <c r="G168" s="23">
        <f t="shared" si="24"/>
        <v>232</v>
      </c>
      <c r="H168" s="23">
        <f t="shared" si="24"/>
        <v>0</v>
      </c>
      <c r="I168" s="21"/>
      <c r="J168" s="22"/>
      <c r="K168" s="21"/>
      <c r="L168" s="43">
        <f>SUM(M168:P168)</f>
        <v>148</v>
      </c>
      <c r="M168" s="43">
        <f t="shared" ref="M168:P168" si="25">SUM(M155:M167)</f>
        <v>0</v>
      </c>
      <c r="N168" s="43">
        <f t="shared" si="25"/>
        <v>0</v>
      </c>
      <c r="O168" s="43">
        <f t="shared" si="25"/>
        <v>148</v>
      </c>
      <c r="P168" s="43">
        <f t="shared" si="25"/>
        <v>0</v>
      </c>
      <c r="Q168" s="21"/>
      <c r="R168" s="21"/>
      <c r="S168" s="21"/>
      <c r="T168" s="21"/>
      <c r="U168" s="21"/>
      <c r="V168" s="21"/>
    </row>
    <row r="169" spans="1:22" x14ac:dyDescent="0.2">
      <c r="A169" s="28">
        <v>115</v>
      </c>
      <c r="B169" s="28" t="s">
        <v>23</v>
      </c>
      <c r="C169" s="17" t="s">
        <v>88</v>
      </c>
      <c r="D169" s="18">
        <f>SUMIFS('2013Figures'!$J:$J,'2013Figures'!$C:$C,$A169,'2013Figures'!$E:$E,$B$1)</f>
        <v>0</v>
      </c>
      <c r="E169" s="18">
        <f>SUMIFS('2013Figures'!$J:$J,'2013Figures'!$C:$C,$A169,'2013Figures'!$B:$B,"BrokerToCy",'2013Figures'!$G:$G,"E1",'2013Figures'!$E:$E,$B$1)</f>
        <v>0</v>
      </c>
      <c r="F169" s="18">
        <f>SUMIFS('2013Figures'!$J:$J,'2013Figures'!$C:$C,$A169,'2013Figures'!$B:$B,"BrokerToCy",'2013Figures'!$G:$G,"P1",'2013Figures'!$E:$E,$B$1)</f>
        <v>0</v>
      </c>
      <c r="G169" s="18">
        <f>SUMIFS('2013Figures'!$J:$J,'2013Figures'!$C:$C,$A169,'2013Figures'!$B:$B,"CyToBroker",'2013Figures'!$G:$G,"E1",'2013Figures'!$E:$E,$B$1)</f>
        <v>0</v>
      </c>
      <c r="H169" s="18">
        <f>SUMIFS('2013Figures'!$J:$J,'2013Figures'!$C:$C,$A169,'2013Figures'!$B:$B,"CyToBroker",'2013Figures'!$G:$G,"P1",'2013Figures'!$E:$E,$B$1)</f>
        <v>0</v>
      </c>
      <c r="I169" s="28"/>
      <c r="J169" s="17"/>
      <c r="K169" s="28"/>
      <c r="L169" s="50">
        <f>SUMIFS('2012Figures'!$J:$J,'2012Figures'!$C:$C,$A169,'2012Figures'!$E:$E,$B$1)</f>
        <v>0</v>
      </c>
      <c r="M169" s="50">
        <f>SUMIFS('2012Figures'!$J:$J,'2012Figures'!$C:$C,$A169,'2012Figures'!$B:$B,"BrokerToCy",'2012Figures'!$G:$G,"E1",'2012Figures'!$E:$E,$B$1)</f>
        <v>0</v>
      </c>
      <c r="N169" s="50">
        <f>SUMIFS('2012Figures'!$J:$J,'2012Figures'!$C:$C,$A169,'2012Figures'!$B:$B,"BrokerToCy",'2012Figures'!$G:$G,"P1",'2012Figures'!$E:$E,$B$1)</f>
        <v>0</v>
      </c>
      <c r="O169" s="50">
        <f>SUMIFS('2012Figures'!$J:$J,'2012Figures'!$C:$C,$A169,'2012Figures'!$B:$B,"CyToBroker",'2012Figures'!$G:$G,"E1",'2012Figures'!$E:$E,$B$1)</f>
        <v>0</v>
      </c>
      <c r="P169" s="50">
        <f>SUMIFS('2012Figures'!$J:$J,'2012Figures'!$C:$C,$A169,'2012Figures'!$B:$B,"CyToBroker",'2012Figures'!$G:$G,"P1",'2012Figures'!$E:$E,$B$1)</f>
        <v>0</v>
      </c>
      <c r="Q169" s="28"/>
      <c r="R169" s="46" t="str">
        <f t="shared" si="23"/>
        <v/>
      </c>
      <c r="S169" s="46" t="str">
        <f t="shared" si="23"/>
        <v/>
      </c>
      <c r="T169" s="46" t="str">
        <f t="shared" si="23"/>
        <v/>
      </c>
      <c r="U169" s="46" t="str">
        <f t="shared" si="23"/>
        <v/>
      </c>
      <c r="V169" s="46" t="str">
        <f t="shared" si="23"/>
        <v/>
      </c>
    </row>
    <row r="170" spans="1:22" x14ac:dyDescent="0.2">
      <c r="A170" s="1">
        <v>115</v>
      </c>
      <c r="B170" s="1" t="s">
        <v>23</v>
      </c>
      <c r="C170" s="8">
        <v>2</v>
      </c>
      <c r="D170" s="29">
        <f>SUMIFS('2013Figures'!$J:$J,'2013Figures'!$C:$C,$A170,'2013Figures'!$H:$H,$B170,'2013Figures'!$I:$I,$C170,'2013Figures'!$E:$E,$B$1)</f>
        <v>0</v>
      </c>
      <c r="E170" s="9">
        <f>SUMIFS('2013Figures'!$J:$J,'2013Figures'!$C:$C,$A170,'2013Figures'!$H:$H,$B170,'2013Figures'!$I:$I,$C170,'2013Figures'!$B:$B,"BrokerToCy",'2013Figures'!$G:$G,"E1",'2013Figures'!$E:$E,$B$1)</f>
        <v>0</v>
      </c>
      <c r="F170" s="9">
        <f>SUMIFS('2013Figures'!$J:$J,'2013Figures'!$C:$C,$A170,'2013Figures'!$H:$H,$B170,'2013Figures'!$I:$I,$C170,'2013Figures'!$B:$B,"BrokerToCy",'2013Figures'!$G:$G,"P1",'2013Figures'!$E:$E,$B$1)</f>
        <v>0</v>
      </c>
      <c r="G170" s="9">
        <f>SUMIFS('2013Figures'!$J:$J,'2013Figures'!$C:$C,$A170,'2013Figures'!$H:$H,$B170,'2013Figures'!$I:$I,$C170,'2013Figures'!$B:$B,"CyToBroker",'2013Figures'!$G:$G,"E1",'2013Figures'!$E:$E,$B$1)</f>
        <v>0</v>
      </c>
      <c r="H170" s="9">
        <f>SUMIFS('2013Figures'!$J:$J,'2013Figures'!$C:$C,$A170,'2013Figures'!$H:$H,$B170,'2013Figures'!$I:$I,$C170,'2013Figures'!$B:$B,"CyToBroker",'2013Figures'!$G:$G,"P1",'2013Figures'!$E:$E,$B$1)</f>
        <v>0</v>
      </c>
      <c r="J170" s="8" t="s">
        <v>146</v>
      </c>
      <c r="L170" s="42">
        <f>SUMIFS('2012Figures'!$J:$J,'2012Figures'!$C:$C,$A170,'2012Figures'!$H:$H,$B170,'2012Figures'!$I:$I,$C170,'2012Figures'!$E:$E,$B$1)</f>
        <v>0</v>
      </c>
      <c r="M170" s="52">
        <f>SUMIFS('2012Figures'!$J:$J,'2012Figures'!$C:$C,$A170,'2012Figures'!$H:$H,$B170,'2012Figures'!$I:$I,$C170,'2012Figures'!$B:$B,"BrokerToCy",'2012Figures'!$G:$G,"E1",'2012Figures'!$E:$E,$B$1)</f>
        <v>0</v>
      </c>
      <c r="N170" s="52">
        <f>SUMIFS('2012Figures'!$J:$J,'2012Figures'!$C:$C,$A170,'2012Figures'!$H:$H,$B170,'2012Figures'!$I:$I,$C170,'2012Figures'!$B:$B,"BrokerToCy",'2012Figures'!$G:$G,"P1",'2012Figures'!$E:$E,$B$1)</f>
        <v>0</v>
      </c>
      <c r="O170" s="52">
        <f>SUMIFS('2012Figures'!$J:$J,'2012Figures'!$C:$C,$A170,'2012Figures'!$H:$H,$B170,'2012Figures'!$I:$I,$C170,'2012Figures'!$B:$B,"CyToBroker",'2012Figures'!$G:$G,"E1",'2012Figures'!$E:$E,$B$1)</f>
        <v>0</v>
      </c>
      <c r="P170" s="52">
        <f>SUMIFS('2012Figures'!$J:$J,'2012Figures'!$C:$C,$A170,'2012Figures'!$H:$H,$B170,'2012Figures'!$I:$I,$C170,'2012Figures'!$B:$B,"CyToBroker",'2012Figures'!$G:$G,"P1",'2012Figures'!$E:$E,$B$1)</f>
        <v>0</v>
      </c>
      <c r="R170" s="46" t="str">
        <f t="shared" si="23"/>
        <v/>
      </c>
      <c r="S170" s="46" t="str">
        <f t="shared" si="23"/>
        <v/>
      </c>
      <c r="T170" s="46" t="str">
        <f t="shared" si="23"/>
        <v/>
      </c>
      <c r="U170" s="46" t="str">
        <f t="shared" si="23"/>
        <v/>
      </c>
      <c r="V170" s="46" t="str">
        <f t="shared" si="23"/>
        <v/>
      </c>
    </row>
    <row r="171" spans="1:22" x14ac:dyDescent="0.2">
      <c r="A171" s="1">
        <v>115</v>
      </c>
      <c r="B171" s="1" t="s">
        <v>23</v>
      </c>
      <c r="C171" s="8">
        <v>1</v>
      </c>
      <c r="D171" s="29">
        <f>SUMIFS('2013Figures'!$J:$J,'2013Figures'!$C:$C,$A171,'2013Figures'!$H:$H,$B171,'2013Figures'!$I:$I,$C171,'2013Figures'!$E:$E,$B$1)</f>
        <v>0</v>
      </c>
      <c r="E171" s="9">
        <f>SUMIFS('2013Figures'!$J:$J,'2013Figures'!$C:$C,$A171,'2013Figures'!$H:$H,$B171,'2013Figures'!$I:$I,$C171,'2013Figures'!$B:$B,"BrokerToCy",'2013Figures'!$G:$G,"E1",'2013Figures'!$E:$E,$B$1)</f>
        <v>0</v>
      </c>
      <c r="F171" s="9">
        <f>SUMIFS('2013Figures'!$J:$J,'2013Figures'!$C:$C,$A171,'2013Figures'!$H:$H,$B171,'2013Figures'!$I:$I,$C171,'2013Figures'!$B:$B,"BrokerToCy",'2013Figures'!$G:$G,"P1",'2013Figures'!$E:$E,$B$1)</f>
        <v>0</v>
      </c>
      <c r="G171" s="9">
        <f>SUMIFS('2013Figures'!$J:$J,'2013Figures'!$C:$C,$A171,'2013Figures'!$H:$H,$B171,'2013Figures'!$I:$I,$C171,'2013Figures'!$B:$B,"CyToBroker",'2013Figures'!$G:$G,"E1",'2013Figures'!$E:$E,$B$1)</f>
        <v>0</v>
      </c>
      <c r="H171" s="9">
        <f>SUMIFS('2013Figures'!$J:$J,'2013Figures'!$C:$C,$A171,'2013Figures'!$H:$H,$B171,'2013Figures'!$I:$I,$C171,'2013Figures'!$B:$B,"CyToBroker",'2013Figures'!$G:$G,"P1",'2013Figures'!$E:$E,$B$1)</f>
        <v>0</v>
      </c>
      <c r="I171" s="30"/>
      <c r="J171" s="31">
        <v>200901</v>
      </c>
      <c r="K171" s="30"/>
      <c r="L171" s="42">
        <f>SUMIFS('2012Figures'!$J:$J,'2012Figures'!$C:$C,$A171,'2012Figures'!$H:$H,$B171,'2012Figures'!$I:$I,$C171,'2012Figures'!$E:$E,$B$1)</f>
        <v>0</v>
      </c>
      <c r="M171" s="52">
        <f>SUMIFS('2012Figures'!$J:$J,'2012Figures'!$C:$C,$A171,'2012Figures'!$H:$H,$B171,'2012Figures'!$I:$I,$C171,'2012Figures'!$B:$B,"BrokerToCy",'2012Figures'!$G:$G,"E1",'2012Figures'!$E:$E,$B$1)</f>
        <v>0</v>
      </c>
      <c r="N171" s="52">
        <f>SUMIFS('2012Figures'!$J:$J,'2012Figures'!$C:$C,$A171,'2012Figures'!$H:$H,$B171,'2012Figures'!$I:$I,$C171,'2012Figures'!$B:$B,"BrokerToCy",'2012Figures'!$G:$G,"P1",'2012Figures'!$E:$E,$B$1)</f>
        <v>0</v>
      </c>
      <c r="O171" s="52">
        <f>SUMIFS('2012Figures'!$J:$J,'2012Figures'!$C:$C,$A171,'2012Figures'!$H:$H,$B171,'2012Figures'!$I:$I,$C171,'2012Figures'!$B:$B,"CyToBroker",'2012Figures'!$G:$G,"E1",'2012Figures'!$E:$E,$B$1)</f>
        <v>0</v>
      </c>
      <c r="P171" s="52">
        <f>SUMIFS('2012Figures'!$J:$J,'2012Figures'!$C:$C,$A171,'2012Figures'!$H:$H,$B171,'2012Figures'!$I:$I,$C171,'2012Figures'!$B:$B,"CyToBroker",'2012Figures'!$G:$G,"P1",'2012Figures'!$E:$E,$B$1)</f>
        <v>0</v>
      </c>
      <c r="Q171" s="30"/>
      <c r="R171" s="46" t="str">
        <f t="shared" si="23"/>
        <v/>
      </c>
      <c r="S171" s="46" t="str">
        <f t="shared" si="23"/>
        <v/>
      </c>
      <c r="T171" s="46" t="str">
        <f t="shared" si="23"/>
        <v/>
      </c>
      <c r="U171" s="46" t="str">
        <f t="shared" si="23"/>
        <v/>
      </c>
      <c r="V171" s="46" t="str">
        <f t="shared" si="23"/>
        <v/>
      </c>
    </row>
    <row r="172" spans="1:22" x14ac:dyDescent="0.2">
      <c r="A172" s="1">
        <v>115</v>
      </c>
      <c r="B172" s="1" t="s">
        <v>23</v>
      </c>
      <c r="D172" s="29">
        <f>SUMIFS('2013Figures'!$J:$J,'2013Figures'!$C:$C,$A172,'2013Figures'!$I:$I,"",'2013Figures'!$E:$E,$B$1)</f>
        <v>0</v>
      </c>
      <c r="E172" s="9">
        <f>SUMIFS('2013Figures'!$J:$J,'2013Figures'!$C:$C,$A172,'2013Figures'!$I:$I,"",'2013Figures'!$B:$B,"BrokerToCy",'2013Figures'!$G:$G,"E1",'2013Figures'!$E:$E,$B$1)</f>
        <v>0</v>
      </c>
      <c r="F172" s="9">
        <f>SUMIFS('2013Figures'!$J:$J,'2013Figures'!$C:$C,$A172,'2013Figures'!$I:$I,"",'2013Figures'!$B:$B,"BrokerToCy",'2013Figures'!$G:$G,"P1",'2013Figures'!$E:$E,$B$1)</f>
        <v>0</v>
      </c>
      <c r="G172" s="9">
        <f>SUMIFS('2013Figures'!$J:$J,'2013Figures'!$C:$C,$A172,'2013Figures'!$I:$I,"",'2013Figures'!$B:$B,"CyToBroker",'2013Figures'!$G:$G,"E1",'2013Figures'!$E:$E,$B$1)</f>
        <v>0</v>
      </c>
      <c r="H172" s="9">
        <f>SUMIFS('2013Figures'!$J:$J,'2013Figures'!$C:$C,$A172,'2013Figures'!$I:$I,"",'2013Figures'!$B:$B,"CyToBroker",'2013Figures'!$G:$G,"P1",'2013Figures'!$E:$E,$B$1)</f>
        <v>0</v>
      </c>
      <c r="J172" s="8" t="s">
        <v>131</v>
      </c>
      <c r="L172" s="42">
        <f>SUMIFS('2012Figures'!$J:$J,'2012Figures'!$C:$C,$A172,'2012Figures'!$I:$I,"",'2012Figures'!$E:$E,$B$1)</f>
        <v>0</v>
      </c>
      <c r="M172" s="52">
        <f>SUMIFS('2012Figures'!$J:$J,'2012Figures'!$C:$C,$A172,'2012Figures'!$I:$I,"",'2012Figures'!$B:$B,"BrokerToCy",'2012Figures'!$G:$G,"E1",'2012Figures'!$E:$E,$B$1)</f>
        <v>0</v>
      </c>
      <c r="N172" s="52">
        <f>SUMIFS('2012Figures'!$J:$J,'2012Figures'!$C:$C,$A172,'2012Figures'!$I:$I,"",'2012Figures'!$B:$B,"BrokerToCy",'2012Figures'!$G:$G,"P1",'2012Figures'!$E:$E,$B$1)</f>
        <v>0</v>
      </c>
      <c r="O172" s="52">
        <f>SUMIFS('2012Figures'!$J:$J,'2012Figures'!$C:$C,$A172,'2012Figures'!$I:$I,"",'2012Figures'!$B:$B,"CyToBroker",'2012Figures'!$G:$G,"E1",'2012Figures'!$E:$E,$B$1)</f>
        <v>0</v>
      </c>
      <c r="P172" s="52">
        <f>SUMIFS('2012Figures'!$J:$J,'2012Figures'!$C:$C,$A172,'2012Figures'!$I:$I,"",'2012Figures'!$B:$B,"CyToBroker",'2012Figures'!$G:$G,"P1",'2012Figures'!$E:$E,$B$1)</f>
        <v>0</v>
      </c>
      <c r="R172" s="46" t="str">
        <f t="shared" si="23"/>
        <v/>
      </c>
      <c r="S172" s="46" t="str">
        <f t="shared" si="23"/>
        <v/>
      </c>
      <c r="T172" s="46" t="str">
        <f t="shared" si="23"/>
        <v/>
      </c>
      <c r="U172" s="46" t="str">
        <f t="shared" si="23"/>
        <v/>
      </c>
      <c r="V172" s="46" t="str">
        <f t="shared" si="23"/>
        <v/>
      </c>
    </row>
    <row r="173" spans="1:22" x14ac:dyDescent="0.2">
      <c r="A173" s="21"/>
      <c r="B173" s="21" t="s">
        <v>92</v>
      </c>
      <c r="C173" s="22"/>
      <c r="D173" s="23">
        <f>SUM(E173:H173)</f>
        <v>0</v>
      </c>
      <c r="E173" s="23">
        <f>SUM(E170:E172)</f>
        <v>0</v>
      </c>
      <c r="F173" s="23">
        <f>SUM(F170:F172)</f>
        <v>0</v>
      </c>
      <c r="G173" s="23">
        <f>SUM(G170:G172)</f>
        <v>0</v>
      </c>
      <c r="H173" s="23">
        <f>SUM(H170:H172)</f>
        <v>0</v>
      </c>
      <c r="I173" s="21"/>
      <c r="J173" s="22"/>
      <c r="K173" s="21"/>
      <c r="L173" s="43">
        <f>SUM(M173:P173)</f>
        <v>0</v>
      </c>
      <c r="M173" s="43">
        <f>SUM(M170:M172)</f>
        <v>0</v>
      </c>
      <c r="N173" s="43">
        <f>SUM(N170:N172)</f>
        <v>0</v>
      </c>
      <c r="O173" s="43">
        <f>SUM(O170:O172)</f>
        <v>0</v>
      </c>
      <c r="P173" s="43">
        <f>SUM(P170:P172)</f>
        <v>0</v>
      </c>
      <c r="Q173" s="21"/>
      <c r="R173" s="21"/>
      <c r="S173" s="21"/>
      <c r="T173" s="21"/>
      <c r="U173" s="21"/>
      <c r="V173" s="21"/>
    </row>
    <row r="174" spans="1:22" x14ac:dyDescent="0.2">
      <c r="A174" s="28">
        <v>116</v>
      </c>
      <c r="B174" s="28" t="s">
        <v>64</v>
      </c>
      <c r="C174" s="17" t="s">
        <v>88</v>
      </c>
      <c r="D174" s="18">
        <f>SUMIFS('2013Figures'!$J:$J,'2013Figures'!$C:$C,$A174,'2013Figures'!$E:$E,$B$1)</f>
        <v>0</v>
      </c>
      <c r="E174" s="18">
        <f>SUMIFS('2013Figures'!$J:$J,'2013Figures'!$C:$C,$A174,'2013Figures'!$B:$B,"BrokerToCy",'2013Figures'!$G:$G,"E1",'2013Figures'!$E:$E,$B$1)</f>
        <v>0</v>
      </c>
      <c r="F174" s="18">
        <f>SUMIFS('2013Figures'!$J:$J,'2013Figures'!$C:$C,$A174,'2013Figures'!$B:$B,"BrokerToCy",'2013Figures'!$G:$G,"P1",'2013Figures'!$E:$E,$B$1)</f>
        <v>0</v>
      </c>
      <c r="G174" s="18">
        <f>SUMIFS('2013Figures'!$J:$J,'2013Figures'!$C:$C,$A174,'2013Figures'!$B:$B,"CyToBroker",'2013Figures'!$G:$G,"E1",'2013Figures'!$E:$E,$B$1)</f>
        <v>0</v>
      </c>
      <c r="H174" s="18">
        <f>SUMIFS('2013Figures'!$J:$J,'2013Figures'!$C:$C,$A174,'2013Figures'!$B:$B,"CyToBroker",'2013Figures'!$G:$G,"P1",'2013Figures'!$E:$E,$B$1)</f>
        <v>0</v>
      </c>
      <c r="I174" s="28"/>
      <c r="J174" s="17"/>
      <c r="K174" s="28"/>
      <c r="L174" s="50">
        <f>SUMIFS('2012Figures'!$J:$J,'2012Figures'!$C:$C,$A174,'2012Figures'!$E:$E,$B$1)</f>
        <v>0</v>
      </c>
      <c r="M174" s="50">
        <f>SUMIFS('2012Figures'!$J:$J,'2012Figures'!$C:$C,$A174,'2012Figures'!$B:$B,"BrokerToCy",'2012Figures'!$G:$G,"E1",'2012Figures'!$E:$E,$B$1)</f>
        <v>0</v>
      </c>
      <c r="N174" s="50">
        <f>SUMIFS('2012Figures'!$J:$J,'2012Figures'!$C:$C,$A174,'2012Figures'!$B:$B,"BrokerToCy",'2012Figures'!$G:$G,"P1",'2012Figures'!$E:$E,$B$1)</f>
        <v>0</v>
      </c>
      <c r="O174" s="50">
        <f>SUMIFS('2012Figures'!$J:$J,'2012Figures'!$C:$C,$A174,'2012Figures'!$B:$B,"CyToBroker",'2012Figures'!$G:$G,"E1",'2012Figures'!$E:$E,$B$1)</f>
        <v>0</v>
      </c>
      <c r="P174" s="50">
        <f>SUMIFS('2012Figures'!$J:$J,'2012Figures'!$C:$C,$A174,'2012Figures'!$B:$B,"CyToBroker",'2012Figures'!$G:$G,"P1",'2012Figures'!$E:$E,$B$1)</f>
        <v>0</v>
      </c>
      <c r="Q174" s="28"/>
      <c r="R174" s="46" t="str">
        <f t="shared" si="23"/>
        <v/>
      </c>
      <c r="S174" s="46" t="str">
        <f t="shared" si="23"/>
        <v/>
      </c>
      <c r="T174" s="46" t="str">
        <f t="shared" si="23"/>
        <v/>
      </c>
      <c r="U174" s="46" t="str">
        <f t="shared" si="23"/>
        <v/>
      </c>
      <c r="V174" s="46" t="str">
        <f t="shared" si="23"/>
        <v/>
      </c>
    </row>
    <row r="175" spans="1:22" x14ac:dyDescent="0.2">
      <c r="A175" s="1">
        <v>116</v>
      </c>
      <c r="B175" s="1" t="s">
        <v>64</v>
      </c>
      <c r="C175" s="8">
        <v>3</v>
      </c>
      <c r="D175" s="29">
        <f>SUMIFS('2013Figures'!$J:$J,'2013Figures'!$C:$C,$A175,'2013Figures'!$H:$H,$B175,'2013Figures'!$I:$I,$C175,'2013Figures'!$E:$E,$B$1)</f>
        <v>0</v>
      </c>
      <c r="E175" s="9">
        <f>SUMIFS('2013Figures'!$J:$J,'2013Figures'!$C:$C,$A175,'2013Figures'!$H:$H,$B175,'2013Figures'!$I:$I,$C175,'2013Figures'!$B:$B,"BrokerToCy",'2013Figures'!$G:$G,"E1",'2013Figures'!$E:$E,$B$1)</f>
        <v>0</v>
      </c>
      <c r="F175" s="9">
        <f>SUMIFS('2013Figures'!$J:$J,'2013Figures'!$C:$C,$A175,'2013Figures'!$H:$H,$B175,'2013Figures'!$I:$I,$C175,'2013Figures'!$B:$B,"BrokerToCy",'2013Figures'!$G:$G,"P1",'2013Figures'!$E:$E,$B$1)</f>
        <v>0</v>
      </c>
      <c r="G175" s="9">
        <f>SUMIFS('2013Figures'!$J:$J,'2013Figures'!$C:$C,$A175,'2013Figures'!$H:$H,$B175,'2013Figures'!$I:$I,$C175,'2013Figures'!$B:$B,"CyToBroker",'2013Figures'!$G:$G,"E1",'2013Figures'!$E:$E,$B$1)</f>
        <v>0</v>
      </c>
      <c r="H175" s="9">
        <f>SUMIFS('2013Figures'!$J:$J,'2013Figures'!$C:$C,$A175,'2013Figures'!$H:$H,$B175,'2013Figures'!$I:$I,$C175,'2013Figures'!$B:$B,"CyToBroker",'2013Figures'!$G:$G,"P1",'2013Figures'!$E:$E,$B$1)</f>
        <v>0</v>
      </c>
      <c r="J175" s="8" t="s">
        <v>146</v>
      </c>
      <c r="L175" s="42">
        <f>SUMIFS('2012Figures'!$J:$J,'2012Figures'!$C:$C,$A175,'2012Figures'!$H:$H,$B175,'2012Figures'!$I:$I,$C175,'2012Figures'!$E:$E,$B$1)</f>
        <v>0</v>
      </c>
      <c r="M175" s="52">
        <f>SUMIFS('2012Figures'!$J:$J,'2012Figures'!$C:$C,$A175,'2012Figures'!$H:$H,$B175,'2012Figures'!$I:$I,$C175,'2012Figures'!$B:$B,"BrokerToCy",'2012Figures'!$G:$G,"E1",'2012Figures'!$E:$E,$B$1)</f>
        <v>0</v>
      </c>
      <c r="N175" s="52">
        <f>SUMIFS('2012Figures'!$J:$J,'2012Figures'!$C:$C,$A175,'2012Figures'!$H:$H,$B175,'2012Figures'!$I:$I,$C175,'2012Figures'!$B:$B,"BrokerToCy",'2012Figures'!$G:$G,"P1",'2012Figures'!$E:$E,$B$1)</f>
        <v>0</v>
      </c>
      <c r="O175" s="52">
        <f>SUMIFS('2012Figures'!$J:$J,'2012Figures'!$C:$C,$A175,'2012Figures'!$H:$H,$B175,'2012Figures'!$I:$I,$C175,'2012Figures'!$B:$B,"CyToBroker",'2012Figures'!$G:$G,"E1",'2012Figures'!$E:$E,$B$1)</f>
        <v>0</v>
      </c>
      <c r="P175" s="52">
        <f>SUMIFS('2012Figures'!$J:$J,'2012Figures'!$C:$C,$A175,'2012Figures'!$H:$H,$B175,'2012Figures'!$I:$I,$C175,'2012Figures'!$B:$B,"CyToBroker",'2012Figures'!$G:$G,"P1",'2012Figures'!$E:$E,$B$1)</f>
        <v>0</v>
      </c>
      <c r="R175" s="46" t="str">
        <f t="shared" si="23"/>
        <v/>
      </c>
      <c r="S175" s="46" t="str">
        <f t="shared" si="23"/>
        <v/>
      </c>
      <c r="T175" s="46" t="str">
        <f t="shared" si="23"/>
        <v/>
      </c>
      <c r="U175" s="46" t="str">
        <f t="shared" si="23"/>
        <v/>
      </c>
      <c r="V175" s="46" t="str">
        <f t="shared" si="23"/>
        <v/>
      </c>
    </row>
    <row r="176" spans="1:22" x14ac:dyDescent="0.2">
      <c r="A176" s="1">
        <v>116</v>
      </c>
      <c r="B176" s="1" t="s">
        <v>64</v>
      </c>
      <c r="C176" s="8">
        <v>2</v>
      </c>
      <c r="D176" s="29">
        <f>SUMIFS('2013Figures'!$J:$J,'2013Figures'!$C:$C,$A176,'2013Figures'!$H:$H,$B176,'2013Figures'!$I:$I,$C176,'2013Figures'!$E:$E,$B$1)</f>
        <v>0</v>
      </c>
      <c r="E176" s="9">
        <f>SUMIFS('2013Figures'!$J:$J,'2013Figures'!$C:$C,$A176,'2013Figures'!$H:$H,$B176,'2013Figures'!$I:$I,$C176,'2013Figures'!$B:$B,"BrokerToCy",'2013Figures'!$G:$G,"E1",'2013Figures'!$E:$E,$B$1)</f>
        <v>0</v>
      </c>
      <c r="F176" s="9">
        <f>SUMIFS('2013Figures'!$J:$J,'2013Figures'!$C:$C,$A176,'2013Figures'!$H:$H,$B176,'2013Figures'!$I:$I,$C176,'2013Figures'!$B:$B,"BrokerToCy",'2013Figures'!$G:$G,"P1",'2013Figures'!$E:$E,$B$1)</f>
        <v>0</v>
      </c>
      <c r="G176" s="9">
        <f>SUMIFS('2013Figures'!$J:$J,'2013Figures'!$C:$C,$A176,'2013Figures'!$H:$H,$B176,'2013Figures'!$I:$I,$C176,'2013Figures'!$B:$B,"CyToBroker",'2013Figures'!$G:$G,"E1",'2013Figures'!$E:$E,$B$1)</f>
        <v>0</v>
      </c>
      <c r="H176" s="9">
        <f>SUMIFS('2013Figures'!$J:$J,'2013Figures'!$C:$C,$A176,'2013Figures'!$H:$H,$B176,'2013Figures'!$I:$I,$C176,'2013Figures'!$B:$B,"CyToBroker",'2013Figures'!$G:$G,"P1",'2013Figures'!$E:$E,$B$1)</f>
        <v>0</v>
      </c>
      <c r="I176" s="30"/>
      <c r="J176" s="31">
        <v>201101</v>
      </c>
      <c r="K176" s="30"/>
      <c r="L176" s="42">
        <f>SUMIFS('2012Figures'!$J:$J,'2012Figures'!$C:$C,$A176,'2012Figures'!$H:$H,$B176,'2012Figures'!$I:$I,$C176,'2012Figures'!$E:$E,$B$1)</f>
        <v>0</v>
      </c>
      <c r="M176" s="52">
        <f>SUMIFS('2012Figures'!$J:$J,'2012Figures'!$C:$C,$A176,'2012Figures'!$H:$H,$B176,'2012Figures'!$I:$I,$C176,'2012Figures'!$B:$B,"BrokerToCy",'2012Figures'!$G:$G,"E1",'2012Figures'!$E:$E,$B$1)</f>
        <v>0</v>
      </c>
      <c r="N176" s="52">
        <f>SUMIFS('2012Figures'!$J:$J,'2012Figures'!$C:$C,$A176,'2012Figures'!$H:$H,$B176,'2012Figures'!$I:$I,$C176,'2012Figures'!$B:$B,"BrokerToCy",'2012Figures'!$G:$G,"P1",'2012Figures'!$E:$E,$B$1)</f>
        <v>0</v>
      </c>
      <c r="O176" s="52">
        <f>SUMIFS('2012Figures'!$J:$J,'2012Figures'!$C:$C,$A176,'2012Figures'!$H:$H,$B176,'2012Figures'!$I:$I,$C176,'2012Figures'!$B:$B,"CyToBroker",'2012Figures'!$G:$G,"E1",'2012Figures'!$E:$E,$B$1)</f>
        <v>0</v>
      </c>
      <c r="P176" s="52">
        <f>SUMIFS('2012Figures'!$J:$J,'2012Figures'!$C:$C,$A176,'2012Figures'!$H:$H,$B176,'2012Figures'!$I:$I,$C176,'2012Figures'!$B:$B,"CyToBroker",'2012Figures'!$G:$G,"P1",'2012Figures'!$E:$E,$B$1)</f>
        <v>0</v>
      </c>
      <c r="Q176" s="30"/>
      <c r="R176" s="46" t="str">
        <f t="shared" si="23"/>
        <v/>
      </c>
      <c r="S176" s="46" t="str">
        <f t="shared" si="23"/>
        <v/>
      </c>
      <c r="T176" s="46" t="str">
        <f t="shared" si="23"/>
        <v/>
      </c>
      <c r="U176" s="46" t="str">
        <f t="shared" si="23"/>
        <v/>
      </c>
      <c r="V176" s="46" t="str">
        <f t="shared" si="23"/>
        <v/>
      </c>
    </row>
    <row r="177" spans="1:22" x14ac:dyDescent="0.2">
      <c r="A177" s="1">
        <v>116</v>
      </c>
      <c r="B177" s="1" t="s">
        <v>64</v>
      </c>
      <c r="C177" s="8">
        <v>1</v>
      </c>
      <c r="D177" s="29">
        <f>SUMIFS('2013Figures'!$J:$J,'2013Figures'!$C:$C,$A177,'2013Figures'!$H:$H,$B177,'2013Figures'!$I:$I,$C177,'2013Figures'!$E:$E,$B$1)</f>
        <v>0</v>
      </c>
      <c r="E177" s="9">
        <f>SUMIFS('2013Figures'!$J:$J,'2013Figures'!$C:$C,$A177,'2013Figures'!$H:$H,$B177,'2013Figures'!$I:$I,$C177,'2013Figures'!$B:$B,"BrokerToCy",'2013Figures'!$G:$G,"E1",'2013Figures'!$E:$E,$B$1)</f>
        <v>0</v>
      </c>
      <c r="F177" s="9">
        <f>SUMIFS('2013Figures'!$J:$J,'2013Figures'!$C:$C,$A177,'2013Figures'!$H:$H,$B177,'2013Figures'!$I:$I,$C177,'2013Figures'!$B:$B,"BrokerToCy",'2013Figures'!$G:$G,"P1",'2013Figures'!$E:$E,$B$1)</f>
        <v>0</v>
      </c>
      <c r="G177" s="9">
        <f>SUMIFS('2013Figures'!$J:$J,'2013Figures'!$C:$C,$A177,'2013Figures'!$H:$H,$B177,'2013Figures'!$I:$I,$C177,'2013Figures'!$B:$B,"CyToBroker",'2013Figures'!$G:$G,"E1",'2013Figures'!$E:$E,$B$1)</f>
        <v>0</v>
      </c>
      <c r="H177" s="9">
        <f>SUMIFS('2013Figures'!$J:$J,'2013Figures'!$C:$C,$A177,'2013Figures'!$H:$H,$B177,'2013Figures'!$I:$I,$C177,'2013Figures'!$B:$B,"CyToBroker",'2013Figures'!$G:$G,"P1",'2013Figures'!$E:$E,$B$1)</f>
        <v>0</v>
      </c>
      <c r="J177" s="8">
        <v>200901</v>
      </c>
      <c r="L177" s="42">
        <f>SUMIFS('2012Figures'!$J:$J,'2012Figures'!$C:$C,$A177,'2012Figures'!$H:$H,$B177,'2012Figures'!$I:$I,$C177,'2012Figures'!$E:$E,$B$1)</f>
        <v>0</v>
      </c>
      <c r="M177" s="52">
        <f>SUMIFS('2012Figures'!$J:$J,'2012Figures'!$C:$C,$A177,'2012Figures'!$H:$H,$B177,'2012Figures'!$I:$I,$C177,'2012Figures'!$B:$B,"BrokerToCy",'2012Figures'!$G:$G,"E1",'2012Figures'!$E:$E,$B$1)</f>
        <v>0</v>
      </c>
      <c r="N177" s="52">
        <f>SUMIFS('2012Figures'!$J:$J,'2012Figures'!$C:$C,$A177,'2012Figures'!$H:$H,$B177,'2012Figures'!$I:$I,$C177,'2012Figures'!$B:$B,"BrokerToCy",'2012Figures'!$G:$G,"P1",'2012Figures'!$E:$E,$B$1)</f>
        <v>0</v>
      </c>
      <c r="O177" s="52">
        <f>SUMIFS('2012Figures'!$J:$J,'2012Figures'!$C:$C,$A177,'2012Figures'!$H:$H,$B177,'2012Figures'!$I:$I,$C177,'2012Figures'!$B:$B,"CyToBroker",'2012Figures'!$G:$G,"E1",'2012Figures'!$E:$E,$B$1)</f>
        <v>0</v>
      </c>
      <c r="P177" s="52">
        <f>SUMIFS('2012Figures'!$J:$J,'2012Figures'!$C:$C,$A177,'2012Figures'!$H:$H,$B177,'2012Figures'!$I:$I,$C177,'2012Figures'!$B:$B,"CyToBroker",'2012Figures'!$G:$G,"P1",'2012Figures'!$E:$E,$B$1)</f>
        <v>0</v>
      </c>
      <c r="R177" s="46" t="str">
        <f t="shared" si="23"/>
        <v/>
      </c>
      <c r="S177" s="46" t="str">
        <f t="shared" si="23"/>
        <v/>
      </c>
      <c r="T177" s="46" t="str">
        <f t="shared" si="23"/>
        <v/>
      </c>
      <c r="U177" s="46" t="str">
        <f t="shared" si="23"/>
        <v/>
      </c>
      <c r="V177" s="46" t="str">
        <f t="shared" si="23"/>
        <v/>
      </c>
    </row>
    <row r="178" spans="1:22" x14ac:dyDescent="0.2">
      <c r="A178" s="1">
        <v>116</v>
      </c>
      <c r="B178" s="1" t="s">
        <v>64</v>
      </c>
      <c r="D178" s="29">
        <f>SUMIFS('2013Figures'!$J:$J,'2013Figures'!$C:$C,$A178,'2013Figures'!$I:$I,"",'2013Figures'!$E:$E,$B$1)</f>
        <v>0</v>
      </c>
      <c r="E178" s="9">
        <f>SUMIFS('2013Figures'!$J:$J,'2013Figures'!$C:$C,$A178,'2013Figures'!$I:$I,"",'2013Figures'!$B:$B,"BrokerToCy",'2013Figures'!$G:$G,"E1",'2013Figures'!$E:$E,$B$1)</f>
        <v>0</v>
      </c>
      <c r="F178" s="9">
        <f>SUMIFS('2013Figures'!$J:$J,'2013Figures'!$C:$C,$A178,'2013Figures'!$I:$I,"",'2013Figures'!$B:$B,"BrokerToCy",'2013Figures'!$G:$G,"P1",'2013Figures'!$E:$E,$B$1)</f>
        <v>0</v>
      </c>
      <c r="G178" s="9">
        <f>SUMIFS('2013Figures'!$J:$J,'2013Figures'!$C:$C,$A178,'2013Figures'!$I:$I,"",'2013Figures'!$B:$B,"CyToBroker",'2013Figures'!$G:$G,"E1",'2013Figures'!$E:$E,$B$1)</f>
        <v>0</v>
      </c>
      <c r="H178" s="9">
        <f>SUMIFS('2013Figures'!$J:$J,'2013Figures'!$C:$C,$A178,'2013Figures'!$I:$I,"",'2013Figures'!$B:$B,"CyToBroker",'2013Figures'!$G:$G,"P1",'2013Figures'!$E:$E,$B$1)</f>
        <v>0</v>
      </c>
      <c r="J178" s="8" t="s">
        <v>131</v>
      </c>
      <c r="L178" s="42">
        <f>SUMIFS('2012Figures'!$J:$J,'2012Figures'!$C:$C,$A178,'2012Figures'!$I:$I,"",'2012Figures'!$E:$E,$B$1)</f>
        <v>0</v>
      </c>
      <c r="M178" s="52">
        <f>SUMIFS('2012Figures'!$J:$J,'2012Figures'!$C:$C,$A178,'2012Figures'!$I:$I,"",'2012Figures'!$B:$B,"BrokerToCy",'2012Figures'!$G:$G,"E1",'2012Figures'!$E:$E,$B$1)</f>
        <v>0</v>
      </c>
      <c r="N178" s="52">
        <f>SUMIFS('2012Figures'!$J:$J,'2012Figures'!$C:$C,$A178,'2012Figures'!$I:$I,"",'2012Figures'!$B:$B,"BrokerToCy",'2012Figures'!$G:$G,"P1",'2012Figures'!$E:$E,$B$1)</f>
        <v>0</v>
      </c>
      <c r="O178" s="52">
        <f>SUMIFS('2012Figures'!$J:$J,'2012Figures'!$C:$C,$A178,'2012Figures'!$I:$I,"",'2012Figures'!$B:$B,"CyToBroker",'2012Figures'!$G:$G,"E1",'2012Figures'!$E:$E,$B$1)</f>
        <v>0</v>
      </c>
      <c r="P178" s="52">
        <f>SUMIFS('2012Figures'!$J:$J,'2012Figures'!$C:$C,$A178,'2012Figures'!$I:$I,"",'2012Figures'!$B:$B,"CyToBroker",'2012Figures'!$G:$G,"P1",'2012Figures'!$E:$E,$B$1)</f>
        <v>0</v>
      </c>
      <c r="R178" s="46" t="str">
        <f t="shared" si="23"/>
        <v/>
      </c>
      <c r="S178" s="46" t="str">
        <f t="shared" si="23"/>
        <v/>
      </c>
      <c r="T178" s="46" t="str">
        <f t="shared" si="23"/>
        <v/>
      </c>
      <c r="U178" s="46" t="str">
        <f t="shared" si="23"/>
        <v/>
      </c>
      <c r="V178" s="46" t="str">
        <f t="shared" si="23"/>
        <v/>
      </c>
    </row>
    <row r="179" spans="1:22" x14ac:dyDescent="0.2">
      <c r="A179" s="21"/>
      <c r="B179" s="21" t="s">
        <v>92</v>
      </c>
      <c r="C179" s="22"/>
      <c r="D179" s="23">
        <f>SUM(E179:H179)</f>
        <v>0</v>
      </c>
      <c r="E179" s="23">
        <f>SUM(E175:E178)</f>
        <v>0</v>
      </c>
      <c r="F179" s="23">
        <f>SUM(F175:F178)</f>
        <v>0</v>
      </c>
      <c r="G179" s="23">
        <f>SUM(G175:G178)</f>
        <v>0</v>
      </c>
      <c r="H179" s="23">
        <f>SUM(H175:H178)</f>
        <v>0</v>
      </c>
      <c r="I179" s="21"/>
      <c r="J179" s="22"/>
      <c r="K179" s="21"/>
      <c r="L179" s="43">
        <f>SUM(M179:P179)</f>
        <v>0</v>
      </c>
      <c r="M179" s="43">
        <f>SUM(M175:M178)</f>
        <v>0</v>
      </c>
      <c r="N179" s="43">
        <f>SUM(N175:N178)</f>
        <v>0</v>
      </c>
      <c r="O179" s="43">
        <f>SUM(O175:O178)</f>
        <v>0</v>
      </c>
      <c r="P179" s="43">
        <f>SUM(P175:P178)</f>
        <v>0</v>
      </c>
      <c r="Q179" s="21"/>
      <c r="R179" s="21"/>
      <c r="S179" s="21"/>
      <c r="T179" s="21"/>
      <c r="U179" s="21"/>
      <c r="V179" s="21"/>
    </row>
    <row r="180" spans="1:22" x14ac:dyDescent="0.2">
      <c r="A180" s="28">
        <v>118</v>
      </c>
      <c r="B180" s="28" t="s">
        <v>109</v>
      </c>
      <c r="C180" s="17" t="s">
        <v>88</v>
      </c>
      <c r="D180" s="18">
        <f>SUMIFS('2013Figures'!$J:$J,'2013Figures'!$C:$C,$A180,'2013Figures'!$E:$E,$B$1)</f>
        <v>0</v>
      </c>
      <c r="E180" s="18">
        <f>SUMIFS('2013Figures'!$J:$J,'2013Figures'!$C:$C,$A180,'2013Figures'!$B:$B,"BrokerToCy",'2013Figures'!$G:$G,"E1",'2013Figures'!$E:$E,$B$1)</f>
        <v>0</v>
      </c>
      <c r="F180" s="18">
        <f>SUMIFS('2013Figures'!$J:$J,'2013Figures'!$C:$C,$A180,'2013Figures'!$B:$B,"BrokerToCy",'2013Figures'!$G:$G,"P1",'2013Figures'!$E:$E,$B$1)</f>
        <v>0</v>
      </c>
      <c r="G180" s="18">
        <f>SUMIFS('2013Figures'!$J:$J,'2013Figures'!$C:$C,$A180,'2013Figures'!$B:$B,"CyToBroker",'2013Figures'!$G:$G,"E1",'2013Figures'!$E:$E,$B$1)</f>
        <v>0</v>
      </c>
      <c r="H180" s="18">
        <f>SUMIFS('2013Figures'!$J:$J,'2013Figures'!$C:$C,$A180,'2013Figures'!$B:$B,"CyToBroker",'2013Figures'!$G:$G,"P1",'2013Figures'!$E:$E,$B$1)</f>
        <v>0</v>
      </c>
      <c r="I180" s="28"/>
      <c r="J180" s="17"/>
      <c r="K180" s="28"/>
      <c r="L180" s="50">
        <f>SUMIFS('2012Figures'!$J:$J,'2012Figures'!$C:$C,$A180,'2012Figures'!$E:$E,$B$1)</f>
        <v>0</v>
      </c>
      <c r="M180" s="50">
        <f>SUMIFS('2012Figures'!$J:$J,'2012Figures'!$C:$C,$A180,'2012Figures'!$B:$B,"BrokerToCy",'2012Figures'!$G:$G,"E1",'2012Figures'!$E:$E,$B$1)</f>
        <v>0</v>
      </c>
      <c r="N180" s="50">
        <f>SUMIFS('2012Figures'!$J:$J,'2012Figures'!$C:$C,$A180,'2012Figures'!$B:$B,"BrokerToCy",'2012Figures'!$G:$G,"P1",'2012Figures'!$E:$E,$B$1)</f>
        <v>0</v>
      </c>
      <c r="O180" s="50">
        <f>SUMIFS('2012Figures'!$J:$J,'2012Figures'!$C:$C,$A180,'2012Figures'!$B:$B,"CyToBroker",'2012Figures'!$G:$G,"E1",'2012Figures'!$E:$E,$B$1)</f>
        <v>0</v>
      </c>
      <c r="P180" s="50">
        <f>SUMIFS('2012Figures'!$J:$J,'2012Figures'!$C:$C,$A180,'2012Figures'!$B:$B,"CyToBroker",'2012Figures'!$G:$G,"P1",'2012Figures'!$E:$E,$B$1)</f>
        <v>0</v>
      </c>
      <c r="Q180" s="28"/>
      <c r="R180" s="46" t="str">
        <f t="shared" si="23"/>
        <v/>
      </c>
      <c r="S180" s="46" t="str">
        <f t="shared" si="23"/>
        <v/>
      </c>
      <c r="T180" s="46" t="str">
        <f t="shared" si="23"/>
        <v/>
      </c>
      <c r="U180" s="46" t="str">
        <f t="shared" si="23"/>
        <v/>
      </c>
      <c r="V180" s="46" t="str">
        <f t="shared" si="23"/>
        <v/>
      </c>
    </row>
    <row r="181" spans="1:22" x14ac:dyDescent="0.2">
      <c r="A181" s="1">
        <v>118</v>
      </c>
      <c r="B181" s="1" t="s">
        <v>109</v>
      </c>
      <c r="C181" s="8">
        <v>11</v>
      </c>
      <c r="D181" s="29">
        <f>SUMIFS('2013Figures'!$J:$J,'2013Figures'!$C:$C,$A181,'2013Figures'!$H:$H,$B181,'2013Figures'!$I:$I,$C181,'2013Figures'!$E:$E,$B$1)</f>
        <v>0</v>
      </c>
      <c r="E181" s="9">
        <f>SUMIFS('2013Figures'!$J:$J,'2013Figures'!$C:$C,$A181,'2013Figures'!$H:$H,$B181,'2013Figures'!$I:$I,$C181,'2013Figures'!$B:$B,"BrokerToCy",'2013Figures'!$G:$G,"E1",'2013Figures'!$E:$E,$B$1)</f>
        <v>0</v>
      </c>
      <c r="F181" s="9">
        <f>SUMIFS('2013Figures'!$J:$J,'2013Figures'!$C:$C,$A181,'2013Figures'!$H:$H,$B181,'2013Figures'!$I:$I,$C181,'2013Figures'!$B:$B,"BrokerToCy",'2013Figures'!$G:$G,"P1",'2013Figures'!$E:$E,$B$1)</f>
        <v>0</v>
      </c>
      <c r="G181" s="9">
        <f>SUMIFS('2013Figures'!$J:$J,'2013Figures'!$C:$C,$A181,'2013Figures'!$H:$H,$B181,'2013Figures'!$I:$I,$C181,'2013Figures'!$B:$B,"CyToBroker",'2013Figures'!$G:$G,"E1",'2013Figures'!$E:$E,$B$1)</f>
        <v>0</v>
      </c>
      <c r="H181" s="9">
        <f>SUMIFS('2013Figures'!$J:$J,'2013Figures'!$C:$C,$A181,'2013Figures'!$H:$H,$B181,'2013Figures'!$I:$I,$C181,'2013Figures'!$B:$B,"CyToBroker",'2013Figures'!$G:$G,"P1",'2013Figures'!$E:$E,$B$1)</f>
        <v>0</v>
      </c>
      <c r="L181" s="42">
        <f>SUMIFS('2012Figures'!$J:$J,'2012Figures'!$C:$C,$A181,'2012Figures'!$H:$H,$B181,'2012Figures'!$I:$I,$C181,'2012Figures'!$E:$E,$B$1)</f>
        <v>0</v>
      </c>
      <c r="M181" s="52">
        <f>SUMIFS('2012Figures'!$J:$J,'2012Figures'!$C:$C,$A181,'2012Figures'!$H:$H,$B181,'2012Figures'!$I:$I,$C181,'2012Figures'!$B:$B,"BrokerToCy",'2012Figures'!$G:$G,"E1",'2012Figures'!$E:$E,$B$1)</f>
        <v>0</v>
      </c>
      <c r="N181" s="52">
        <f>SUMIFS('2012Figures'!$J:$J,'2012Figures'!$C:$C,$A181,'2012Figures'!$H:$H,$B181,'2012Figures'!$I:$I,$C181,'2012Figures'!$B:$B,"BrokerToCy",'2012Figures'!$G:$G,"P1",'2012Figures'!$E:$E,$B$1)</f>
        <v>0</v>
      </c>
      <c r="O181" s="52">
        <f>SUMIFS('2012Figures'!$J:$J,'2012Figures'!$C:$C,$A181,'2012Figures'!$H:$H,$B181,'2012Figures'!$I:$I,$C181,'2012Figures'!$B:$B,"CyToBroker",'2012Figures'!$G:$G,"E1",'2012Figures'!$E:$E,$B$1)</f>
        <v>0</v>
      </c>
      <c r="P181" s="52">
        <f>SUMIFS('2012Figures'!$J:$J,'2012Figures'!$C:$C,$A181,'2012Figures'!$H:$H,$B181,'2012Figures'!$I:$I,$C181,'2012Figures'!$B:$B,"CyToBroker",'2012Figures'!$G:$G,"P1",'2012Figures'!$E:$E,$B$1)</f>
        <v>0</v>
      </c>
      <c r="R181" s="46" t="str">
        <f t="shared" si="23"/>
        <v/>
      </c>
      <c r="S181" s="46" t="str">
        <f t="shared" si="23"/>
        <v/>
      </c>
      <c r="T181" s="46" t="str">
        <f t="shared" si="23"/>
        <v/>
      </c>
      <c r="U181" s="46" t="str">
        <f t="shared" si="23"/>
        <v/>
      </c>
      <c r="V181" s="46" t="str">
        <f t="shared" si="23"/>
        <v/>
      </c>
    </row>
    <row r="182" spans="1:22" x14ac:dyDescent="0.2">
      <c r="A182" s="1">
        <v>118</v>
      </c>
      <c r="B182" s="1" t="s">
        <v>109</v>
      </c>
      <c r="C182" s="8">
        <v>10</v>
      </c>
      <c r="D182" s="29">
        <f>SUMIFS('2013Figures'!$J:$J,'2013Figures'!$C:$C,$A182,'2013Figures'!$H:$H,$B182,'2013Figures'!$I:$I,$C182,'2013Figures'!$E:$E,$B$1)</f>
        <v>0</v>
      </c>
      <c r="E182" s="9">
        <f>SUMIFS('2013Figures'!$J:$J,'2013Figures'!$C:$C,$A182,'2013Figures'!$H:$H,$B182,'2013Figures'!$I:$I,$C182,'2013Figures'!$B:$B,"BrokerToCy",'2013Figures'!$G:$G,"E1",'2013Figures'!$E:$E,$B$1)</f>
        <v>0</v>
      </c>
      <c r="F182" s="9">
        <f>SUMIFS('2013Figures'!$J:$J,'2013Figures'!$C:$C,$A182,'2013Figures'!$H:$H,$B182,'2013Figures'!$I:$I,$C182,'2013Figures'!$B:$B,"BrokerToCy",'2013Figures'!$G:$G,"P1",'2013Figures'!$E:$E,$B$1)</f>
        <v>0</v>
      </c>
      <c r="G182" s="9">
        <f>SUMIFS('2013Figures'!$J:$J,'2013Figures'!$C:$C,$A182,'2013Figures'!$H:$H,$B182,'2013Figures'!$I:$I,$C182,'2013Figures'!$B:$B,"CyToBroker",'2013Figures'!$G:$G,"E1",'2013Figures'!$E:$E,$B$1)</f>
        <v>0</v>
      </c>
      <c r="H182" s="9">
        <f>SUMIFS('2013Figures'!$J:$J,'2013Figures'!$C:$C,$A182,'2013Figures'!$H:$H,$B182,'2013Figures'!$I:$I,$C182,'2013Figures'!$B:$B,"CyToBroker",'2013Figures'!$G:$G,"P1",'2013Figures'!$E:$E,$B$1)</f>
        <v>0</v>
      </c>
      <c r="J182" s="8">
        <v>201501</v>
      </c>
      <c r="L182" s="42">
        <f>SUMIFS('2012Figures'!$J:$J,'2012Figures'!$C:$C,$A182,'2012Figures'!$H:$H,$B182,'2012Figures'!$I:$I,$C182,'2012Figures'!$E:$E,$B$1)</f>
        <v>0</v>
      </c>
      <c r="M182" s="52">
        <f>SUMIFS('2012Figures'!$J:$J,'2012Figures'!$C:$C,$A182,'2012Figures'!$H:$H,$B182,'2012Figures'!$I:$I,$C182,'2012Figures'!$B:$B,"BrokerToCy",'2012Figures'!$G:$G,"E1",'2012Figures'!$E:$E,$B$1)</f>
        <v>0</v>
      </c>
      <c r="N182" s="52">
        <f>SUMIFS('2012Figures'!$J:$J,'2012Figures'!$C:$C,$A182,'2012Figures'!$H:$H,$B182,'2012Figures'!$I:$I,$C182,'2012Figures'!$B:$B,"BrokerToCy",'2012Figures'!$G:$G,"P1",'2012Figures'!$E:$E,$B$1)</f>
        <v>0</v>
      </c>
      <c r="O182" s="52">
        <f>SUMIFS('2012Figures'!$J:$J,'2012Figures'!$C:$C,$A182,'2012Figures'!$H:$H,$B182,'2012Figures'!$I:$I,$C182,'2012Figures'!$B:$B,"CyToBroker",'2012Figures'!$G:$G,"E1",'2012Figures'!$E:$E,$B$1)</f>
        <v>0</v>
      </c>
      <c r="P182" s="52">
        <f>SUMIFS('2012Figures'!$J:$J,'2012Figures'!$C:$C,$A182,'2012Figures'!$H:$H,$B182,'2012Figures'!$I:$I,$C182,'2012Figures'!$B:$B,"CyToBroker",'2012Figures'!$G:$G,"P1",'2012Figures'!$E:$E,$B$1)</f>
        <v>0</v>
      </c>
      <c r="R182" s="46" t="str">
        <f t="shared" si="23"/>
        <v/>
      </c>
      <c r="S182" s="46" t="str">
        <f t="shared" si="23"/>
        <v/>
      </c>
      <c r="T182" s="46" t="str">
        <f t="shared" si="23"/>
        <v/>
      </c>
      <c r="U182" s="46" t="str">
        <f t="shared" si="23"/>
        <v/>
      </c>
      <c r="V182" s="46" t="str">
        <f t="shared" si="23"/>
        <v/>
      </c>
    </row>
    <row r="183" spans="1:22" x14ac:dyDescent="0.2">
      <c r="A183" s="1">
        <v>118</v>
      </c>
      <c r="B183" s="1" t="s">
        <v>109</v>
      </c>
      <c r="C183" s="8">
        <v>9</v>
      </c>
      <c r="D183" s="29">
        <f>SUMIFS('2013Figures'!$J:$J,'2013Figures'!$C:$C,$A183,'2013Figures'!$H:$H,$B183,'2013Figures'!$I:$I,$C183,'2013Figures'!$E:$E,$B$1)</f>
        <v>0</v>
      </c>
      <c r="E183" s="9">
        <f>SUMIFS('2013Figures'!$J:$J,'2013Figures'!$C:$C,$A183,'2013Figures'!$H:$H,$B183,'2013Figures'!$I:$I,$C183,'2013Figures'!$B:$B,"BrokerToCy",'2013Figures'!$G:$G,"E1",'2013Figures'!$E:$E,$B$1)</f>
        <v>0</v>
      </c>
      <c r="F183" s="9">
        <f>SUMIFS('2013Figures'!$J:$J,'2013Figures'!$C:$C,$A183,'2013Figures'!$H:$H,$B183,'2013Figures'!$I:$I,$C183,'2013Figures'!$B:$B,"BrokerToCy",'2013Figures'!$G:$G,"P1",'2013Figures'!$E:$E,$B$1)</f>
        <v>0</v>
      </c>
      <c r="G183" s="9">
        <f>SUMIFS('2013Figures'!$J:$J,'2013Figures'!$C:$C,$A183,'2013Figures'!$H:$H,$B183,'2013Figures'!$I:$I,$C183,'2013Figures'!$B:$B,"CyToBroker",'2013Figures'!$G:$G,"E1",'2013Figures'!$E:$E,$B$1)</f>
        <v>0</v>
      </c>
      <c r="H183" s="9">
        <f>SUMIFS('2013Figures'!$J:$J,'2013Figures'!$C:$C,$A183,'2013Figures'!$H:$H,$B183,'2013Figures'!$I:$I,$C183,'2013Figures'!$B:$B,"CyToBroker",'2013Figures'!$G:$G,"P1",'2013Figures'!$E:$E,$B$1)</f>
        <v>0</v>
      </c>
      <c r="J183" s="8">
        <v>201401</v>
      </c>
      <c r="L183" s="42">
        <f>SUMIFS('2012Figures'!$J:$J,'2012Figures'!$C:$C,$A183,'2012Figures'!$H:$H,$B183,'2012Figures'!$I:$I,$C183,'2012Figures'!$E:$E,$B$1)</f>
        <v>0</v>
      </c>
      <c r="M183" s="52">
        <f>SUMIFS('2012Figures'!$J:$J,'2012Figures'!$C:$C,$A183,'2012Figures'!$H:$H,$B183,'2012Figures'!$I:$I,$C183,'2012Figures'!$B:$B,"BrokerToCy",'2012Figures'!$G:$G,"E1",'2012Figures'!$E:$E,$B$1)</f>
        <v>0</v>
      </c>
      <c r="N183" s="52">
        <f>SUMIFS('2012Figures'!$J:$J,'2012Figures'!$C:$C,$A183,'2012Figures'!$H:$H,$B183,'2012Figures'!$I:$I,$C183,'2012Figures'!$B:$B,"BrokerToCy",'2012Figures'!$G:$G,"P1",'2012Figures'!$E:$E,$B$1)</f>
        <v>0</v>
      </c>
      <c r="O183" s="52">
        <f>SUMIFS('2012Figures'!$J:$J,'2012Figures'!$C:$C,$A183,'2012Figures'!$H:$H,$B183,'2012Figures'!$I:$I,$C183,'2012Figures'!$B:$B,"CyToBroker",'2012Figures'!$G:$G,"E1",'2012Figures'!$E:$E,$B$1)</f>
        <v>0</v>
      </c>
      <c r="P183" s="52">
        <f>SUMIFS('2012Figures'!$J:$J,'2012Figures'!$C:$C,$A183,'2012Figures'!$H:$H,$B183,'2012Figures'!$I:$I,$C183,'2012Figures'!$B:$B,"CyToBroker",'2012Figures'!$G:$G,"P1",'2012Figures'!$E:$E,$B$1)</f>
        <v>0</v>
      </c>
      <c r="R183" s="46" t="str">
        <f t="shared" si="23"/>
        <v/>
      </c>
      <c r="S183" s="46" t="str">
        <f t="shared" si="23"/>
        <v/>
      </c>
      <c r="T183" s="46" t="str">
        <f t="shared" si="23"/>
        <v/>
      </c>
      <c r="U183" s="46" t="str">
        <f t="shared" si="23"/>
        <v/>
      </c>
      <c r="V183" s="46" t="str">
        <f t="shared" si="23"/>
        <v/>
      </c>
    </row>
    <row r="184" spans="1:22" x14ac:dyDescent="0.2">
      <c r="A184" s="1">
        <v>118</v>
      </c>
      <c r="B184" s="1" t="s">
        <v>109</v>
      </c>
      <c r="C184" s="8">
        <v>8</v>
      </c>
      <c r="D184" s="29">
        <f>SUMIFS('2013Figures'!$J:$J,'2013Figures'!$C:$C,$A184,'2013Figures'!$H:$H,$B184,'2013Figures'!$I:$I,$C184,'2013Figures'!$E:$E,$B$1)</f>
        <v>0</v>
      </c>
      <c r="E184" s="9">
        <f>SUMIFS('2013Figures'!$J:$J,'2013Figures'!$C:$C,$A184,'2013Figures'!$H:$H,$B184,'2013Figures'!$I:$I,$C184,'2013Figures'!$B:$B,"BrokerToCy",'2013Figures'!$G:$G,"E1",'2013Figures'!$E:$E,$B$1)</f>
        <v>0</v>
      </c>
      <c r="F184" s="9">
        <f>SUMIFS('2013Figures'!$J:$J,'2013Figures'!$C:$C,$A184,'2013Figures'!$H:$H,$B184,'2013Figures'!$I:$I,$C184,'2013Figures'!$B:$B,"BrokerToCy",'2013Figures'!$G:$G,"P1",'2013Figures'!$E:$E,$B$1)</f>
        <v>0</v>
      </c>
      <c r="G184" s="9">
        <f>SUMIFS('2013Figures'!$J:$J,'2013Figures'!$C:$C,$A184,'2013Figures'!$H:$H,$B184,'2013Figures'!$I:$I,$C184,'2013Figures'!$B:$B,"CyToBroker",'2013Figures'!$G:$G,"E1",'2013Figures'!$E:$E,$B$1)</f>
        <v>0</v>
      </c>
      <c r="H184" s="9">
        <f>SUMIFS('2013Figures'!$J:$J,'2013Figures'!$C:$C,$A184,'2013Figures'!$H:$H,$B184,'2013Figures'!$I:$I,$C184,'2013Figures'!$B:$B,"CyToBroker",'2013Figures'!$G:$G,"P1",'2013Figures'!$E:$E,$B$1)</f>
        <v>0</v>
      </c>
      <c r="I184" s="30"/>
      <c r="J184" s="31">
        <v>201301</v>
      </c>
      <c r="K184" s="30"/>
      <c r="L184" s="42">
        <f>SUMIFS('2012Figures'!$J:$J,'2012Figures'!$C:$C,$A184,'2012Figures'!$H:$H,$B184,'2012Figures'!$I:$I,$C184,'2012Figures'!$E:$E,$B$1)</f>
        <v>0</v>
      </c>
      <c r="M184" s="52">
        <f>SUMIFS('2012Figures'!$J:$J,'2012Figures'!$C:$C,$A184,'2012Figures'!$H:$H,$B184,'2012Figures'!$I:$I,$C184,'2012Figures'!$B:$B,"BrokerToCy",'2012Figures'!$G:$G,"E1",'2012Figures'!$E:$E,$B$1)</f>
        <v>0</v>
      </c>
      <c r="N184" s="52">
        <f>SUMIFS('2012Figures'!$J:$J,'2012Figures'!$C:$C,$A184,'2012Figures'!$H:$H,$B184,'2012Figures'!$I:$I,$C184,'2012Figures'!$B:$B,"BrokerToCy",'2012Figures'!$G:$G,"P1",'2012Figures'!$E:$E,$B$1)</f>
        <v>0</v>
      </c>
      <c r="O184" s="52">
        <f>SUMIFS('2012Figures'!$J:$J,'2012Figures'!$C:$C,$A184,'2012Figures'!$H:$H,$B184,'2012Figures'!$I:$I,$C184,'2012Figures'!$B:$B,"CyToBroker",'2012Figures'!$G:$G,"E1",'2012Figures'!$E:$E,$B$1)</f>
        <v>0</v>
      </c>
      <c r="P184" s="52">
        <f>SUMIFS('2012Figures'!$J:$J,'2012Figures'!$C:$C,$A184,'2012Figures'!$H:$H,$B184,'2012Figures'!$I:$I,$C184,'2012Figures'!$B:$B,"CyToBroker",'2012Figures'!$G:$G,"P1",'2012Figures'!$E:$E,$B$1)</f>
        <v>0</v>
      </c>
      <c r="Q184" s="30"/>
      <c r="R184" s="46" t="str">
        <f t="shared" si="23"/>
        <v/>
      </c>
      <c r="S184" s="46" t="str">
        <f t="shared" si="23"/>
        <v/>
      </c>
      <c r="T184" s="46" t="str">
        <f t="shared" si="23"/>
        <v/>
      </c>
      <c r="U184" s="46" t="str">
        <f t="shared" si="23"/>
        <v/>
      </c>
      <c r="V184" s="46" t="str">
        <f t="shared" si="23"/>
        <v/>
      </c>
    </row>
    <row r="185" spans="1:22" x14ac:dyDescent="0.2">
      <c r="A185" s="1">
        <v>118</v>
      </c>
      <c r="B185" s="1" t="s">
        <v>109</v>
      </c>
      <c r="C185" s="8">
        <v>7</v>
      </c>
      <c r="D185" s="29">
        <f>SUMIFS('2013Figures'!$J:$J,'2013Figures'!$C:$C,$A185,'2013Figures'!$H:$H,$B185,'2013Figures'!$I:$I,$C185,'2013Figures'!$E:$E,$B$1)</f>
        <v>0</v>
      </c>
      <c r="E185" s="9">
        <f>SUMIFS('2013Figures'!$J:$J,'2013Figures'!$C:$C,$A185,'2013Figures'!$H:$H,$B185,'2013Figures'!$I:$I,$C185,'2013Figures'!$B:$B,"BrokerToCy",'2013Figures'!$G:$G,"E1",'2013Figures'!$E:$E,$B$1)</f>
        <v>0</v>
      </c>
      <c r="F185" s="9">
        <f>SUMIFS('2013Figures'!$J:$J,'2013Figures'!$C:$C,$A185,'2013Figures'!$H:$H,$B185,'2013Figures'!$I:$I,$C185,'2013Figures'!$B:$B,"BrokerToCy",'2013Figures'!$G:$G,"P1",'2013Figures'!$E:$E,$B$1)</f>
        <v>0</v>
      </c>
      <c r="G185" s="9">
        <f>SUMIFS('2013Figures'!$J:$J,'2013Figures'!$C:$C,$A185,'2013Figures'!$H:$H,$B185,'2013Figures'!$I:$I,$C185,'2013Figures'!$B:$B,"CyToBroker",'2013Figures'!$G:$G,"E1",'2013Figures'!$E:$E,$B$1)</f>
        <v>0</v>
      </c>
      <c r="H185" s="9">
        <f>SUMIFS('2013Figures'!$J:$J,'2013Figures'!$C:$C,$A185,'2013Figures'!$H:$H,$B185,'2013Figures'!$I:$I,$C185,'2013Figures'!$B:$B,"CyToBroker",'2013Figures'!$G:$G,"P1",'2013Figures'!$E:$E,$B$1)</f>
        <v>0</v>
      </c>
      <c r="J185" s="8">
        <v>201201</v>
      </c>
      <c r="L185" s="42">
        <f>SUMIFS('2012Figures'!$J:$J,'2012Figures'!$C:$C,$A185,'2012Figures'!$H:$H,$B185,'2012Figures'!$I:$I,$C185,'2012Figures'!$E:$E,$B$1)</f>
        <v>0</v>
      </c>
      <c r="M185" s="52">
        <f>SUMIFS('2012Figures'!$J:$J,'2012Figures'!$C:$C,$A185,'2012Figures'!$H:$H,$B185,'2012Figures'!$I:$I,$C185,'2012Figures'!$B:$B,"BrokerToCy",'2012Figures'!$G:$G,"E1",'2012Figures'!$E:$E,$B$1)</f>
        <v>0</v>
      </c>
      <c r="N185" s="52">
        <f>SUMIFS('2012Figures'!$J:$J,'2012Figures'!$C:$C,$A185,'2012Figures'!$H:$H,$B185,'2012Figures'!$I:$I,$C185,'2012Figures'!$B:$B,"BrokerToCy",'2012Figures'!$G:$G,"P1",'2012Figures'!$E:$E,$B$1)</f>
        <v>0</v>
      </c>
      <c r="O185" s="52">
        <f>SUMIFS('2012Figures'!$J:$J,'2012Figures'!$C:$C,$A185,'2012Figures'!$H:$H,$B185,'2012Figures'!$I:$I,$C185,'2012Figures'!$B:$B,"CyToBroker",'2012Figures'!$G:$G,"E1",'2012Figures'!$E:$E,$B$1)</f>
        <v>0</v>
      </c>
      <c r="P185" s="52">
        <f>SUMIFS('2012Figures'!$J:$J,'2012Figures'!$C:$C,$A185,'2012Figures'!$H:$H,$B185,'2012Figures'!$I:$I,$C185,'2012Figures'!$B:$B,"CyToBroker",'2012Figures'!$G:$G,"P1",'2012Figures'!$E:$E,$B$1)</f>
        <v>0</v>
      </c>
      <c r="R185" s="46" t="str">
        <f t="shared" si="23"/>
        <v/>
      </c>
      <c r="S185" s="46" t="str">
        <f t="shared" si="23"/>
        <v/>
      </c>
      <c r="T185" s="46" t="str">
        <f t="shared" si="23"/>
        <v/>
      </c>
      <c r="U185" s="46" t="str">
        <f t="shared" si="23"/>
        <v/>
      </c>
      <c r="V185" s="46" t="str">
        <f t="shared" si="23"/>
        <v/>
      </c>
    </row>
    <row r="186" spans="1:22" x14ac:dyDescent="0.2">
      <c r="A186" s="1">
        <v>118</v>
      </c>
      <c r="B186" s="1" t="s">
        <v>109</v>
      </c>
      <c r="C186" s="8">
        <v>6</v>
      </c>
      <c r="D186" s="29">
        <f>SUMIFS('2013Figures'!$J:$J,'2013Figures'!$C:$C,$A186,'2013Figures'!$H:$H,$B186,'2013Figures'!$I:$I,$C186,'2013Figures'!$E:$E,$B$1)</f>
        <v>0</v>
      </c>
      <c r="E186" s="9">
        <f>SUMIFS('2013Figures'!$J:$J,'2013Figures'!$C:$C,$A186,'2013Figures'!$H:$H,$B186,'2013Figures'!$I:$I,$C186,'2013Figures'!$B:$B,"BrokerToCy",'2013Figures'!$G:$G,"E1",'2013Figures'!$E:$E,$B$1)</f>
        <v>0</v>
      </c>
      <c r="F186" s="9">
        <f>SUMIFS('2013Figures'!$J:$J,'2013Figures'!$C:$C,$A186,'2013Figures'!$H:$H,$B186,'2013Figures'!$I:$I,$C186,'2013Figures'!$B:$B,"BrokerToCy",'2013Figures'!$G:$G,"P1",'2013Figures'!$E:$E,$B$1)</f>
        <v>0</v>
      </c>
      <c r="G186" s="9">
        <f>SUMIFS('2013Figures'!$J:$J,'2013Figures'!$C:$C,$A186,'2013Figures'!$H:$H,$B186,'2013Figures'!$I:$I,$C186,'2013Figures'!$B:$B,"CyToBroker",'2013Figures'!$G:$G,"E1",'2013Figures'!$E:$E,$B$1)</f>
        <v>0</v>
      </c>
      <c r="H186" s="9">
        <f>SUMIFS('2013Figures'!$J:$J,'2013Figures'!$C:$C,$A186,'2013Figures'!$H:$H,$B186,'2013Figures'!$I:$I,$C186,'2013Figures'!$B:$B,"CyToBroker",'2013Figures'!$G:$G,"P1",'2013Figures'!$E:$E,$B$1)</f>
        <v>0</v>
      </c>
      <c r="J186" s="8">
        <v>201101</v>
      </c>
      <c r="L186" s="42">
        <f>SUMIFS('2012Figures'!$J:$J,'2012Figures'!$C:$C,$A186,'2012Figures'!$H:$H,$B186,'2012Figures'!$I:$I,$C186,'2012Figures'!$E:$E,$B$1)</f>
        <v>0</v>
      </c>
      <c r="M186" s="52">
        <f>SUMIFS('2012Figures'!$J:$J,'2012Figures'!$C:$C,$A186,'2012Figures'!$H:$H,$B186,'2012Figures'!$I:$I,$C186,'2012Figures'!$B:$B,"BrokerToCy",'2012Figures'!$G:$G,"E1",'2012Figures'!$E:$E,$B$1)</f>
        <v>0</v>
      </c>
      <c r="N186" s="52">
        <f>SUMIFS('2012Figures'!$J:$J,'2012Figures'!$C:$C,$A186,'2012Figures'!$H:$H,$B186,'2012Figures'!$I:$I,$C186,'2012Figures'!$B:$B,"BrokerToCy",'2012Figures'!$G:$G,"P1",'2012Figures'!$E:$E,$B$1)</f>
        <v>0</v>
      </c>
      <c r="O186" s="52">
        <f>SUMIFS('2012Figures'!$J:$J,'2012Figures'!$C:$C,$A186,'2012Figures'!$H:$H,$B186,'2012Figures'!$I:$I,$C186,'2012Figures'!$B:$B,"CyToBroker",'2012Figures'!$G:$G,"E1",'2012Figures'!$E:$E,$B$1)</f>
        <v>0</v>
      </c>
      <c r="P186" s="52">
        <f>SUMIFS('2012Figures'!$J:$J,'2012Figures'!$C:$C,$A186,'2012Figures'!$H:$H,$B186,'2012Figures'!$I:$I,$C186,'2012Figures'!$B:$B,"CyToBroker",'2012Figures'!$G:$G,"P1",'2012Figures'!$E:$E,$B$1)</f>
        <v>0</v>
      </c>
      <c r="R186" s="46" t="str">
        <f t="shared" si="23"/>
        <v/>
      </c>
      <c r="S186" s="46" t="str">
        <f t="shared" si="23"/>
        <v/>
      </c>
      <c r="T186" s="46" t="str">
        <f t="shared" si="23"/>
        <v/>
      </c>
      <c r="U186" s="46" t="str">
        <f t="shared" si="23"/>
        <v/>
      </c>
      <c r="V186" s="46" t="str">
        <f t="shared" si="23"/>
        <v/>
      </c>
    </row>
    <row r="187" spans="1:22" x14ac:dyDescent="0.2">
      <c r="A187" s="1">
        <v>118</v>
      </c>
      <c r="B187" s="1" t="s">
        <v>109</v>
      </c>
      <c r="C187" s="8">
        <v>5</v>
      </c>
      <c r="D187" s="29">
        <f>SUMIFS('2013Figures'!$J:$J,'2013Figures'!$C:$C,$A187,'2013Figures'!$H:$H,$B187,'2013Figures'!$I:$I,$C187,'2013Figures'!$E:$E,$B$1)</f>
        <v>0</v>
      </c>
      <c r="E187" s="9">
        <f>SUMIFS('2013Figures'!$J:$J,'2013Figures'!$C:$C,$A187,'2013Figures'!$H:$H,$B187,'2013Figures'!$I:$I,$C187,'2013Figures'!$B:$B,"BrokerToCy",'2013Figures'!$G:$G,"E1",'2013Figures'!$E:$E,$B$1)</f>
        <v>0</v>
      </c>
      <c r="F187" s="9">
        <f>SUMIFS('2013Figures'!$J:$J,'2013Figures'!$C:$C,$A187,'2013Figures'!$H:$H,$B187,'2013Figures'!$I:$I,$C187,'2013Figures'!$B:$B,"BrokerToCy",'2013Figures'!$G:$G,"P1",'2013Figures'!$E:$E,$B$1)</f>
        <v>0</v>
      </c>
      <c r="G187" s="9">
        <f>SUMIFS('2013Figures'!$J:$J,'2013Figures'!$C:$C,$A187,'2013Figures'!$H:$H,$B187,'2013Figures'!$I:$I,$C187,'2013Figures'!$B:$B,"CyToBroker",'2013Figures'!$G:$G,"E1",'2013Figures'!$E:$E,$B$1)</f>
        <v>0</v>
      </c>
      <c r="H187" s="9">
        <f>SUMIFS('2013Figures'!$J:$J,'2013Figures'!$C:$C,$A187,'2013Figures'!$H:$H,$B187,'2013Figures'!$I:$I,$C187,'2013Figures'!$B:$B,"CyToBroker",'2013Figures'!$G:$G,"P1",'2013Figures'!$E:$E,$B$1)</f>
        <v>0</v>
      </c>
      <c r="J187" s="8">
        <v>201001</v>
      </c>
      <c r="L187" s="42">
        <f>SUMIFS('2012Figures'!$J:$J,'2012Figures'!$C:$C,$A187,'2012Figures'!$H:$H,$B187,'2012Figures'!$I:$I,$C187,'2012Figures'!$E:$E,$B$1)</f>
        <v>0</v>
      </c>
      <c r="M187" s="52">
        <f>SUMIFS('2012Figures'!$J:$J,'2012Figures'!$C:$C,$A187,'2012Figures'!$H:$H,$B187,'2012Figures'!$I:$I,$C187,'2012Figures'!$B:$B,"BrokerToCy",'2012Figures'!$G:$G,"E1",'2012Figures'!$E:$E,$B$1)</f>
        <v>0</v>
      </c>
      <c r="N187" s="52">
        <f>SUMIFS('2012Figures'!$J:$J,'2012Figures'!$C:$C,$A187,'2012Figures'!$H:$H,$B187,'2012Figures'!$I:$I,$C187,'2012Figures'!$B:$B,"BrokerToCy",'2012Figures'!$G:$G,"P1",'2012Figures'!$E:$E,$B$1)</f>
        <v>0</v>
      </c>
      <c r="O187" s="52">
        <f>SUMIFS('2012Figures'!$J:$J,'2012Figures'!$C:$C,$A187,'2012Figures'!$H:$H,$B187,'2012Figures'!$I:$I,$C187,'2012Figures'!$B:$B,"CyToBroker",'2012Figures'!$G:$G,"E1",'2012Figures'!$E:$E,$B$1)</f>
        <v>0</v>
      </c>
      <c r="P187" s="52">
        <f>SUMIFS('2012Figures'!$J:$J,'2012Figures'!$C:$C,$A187,'2012Figures'!$H:$H,$B187,'2012Figures'!$I:$I,$C187,'2012Figures'!$B:$B,"CyToBroker",'2012Figures'!$G:$G,"P1",'2012Figures'!$E:$E,$B$1)</f>
        <v>0</v>
      </c>
      <c r="R187" s="46" t="str">
        <f t="shared" si="23"/>
        <v/>
      </c>
      <c r="S187" s="46" t="str">
        <f t="shared" si="23"/>
        <v/>
      </c>
      <c r="T187" s="46" t="str">
        <f t="shared" si="23"/>
        <v/>
      </c>
      <c r="U187" s="46" t="str">
        <f t="shared" si="23"/>
        <v/>
      </c>
      <c r="V187" s="46" t="str">
        <f t="shared" si="23"/>
        <v/>
      </c>
    </row>
    <row r="188" spans="1:22" x14ac:dyDescent="0.2">
      <c r="A188" s="1">
        <v>118</v>
      </c>
      <c r="B188" s="1" t="s">
        <v>109</v>
      </c>
      <c r="C188" s="8">
        <v>4</v>
      </c>
      <c r="D188" s="29">
        <f>SUMIFS('2013Figures'!$J:$J,'2013Figures'!$C:$C,$A188,'2013Figures'!$H:$H,$B188,'2013Figures'!$I:$I,$C188,'2013Figures'!$E:$E,$B$1)</f>
        <v>0</v>
      </c>
      <c r="E188" s="9">
        <f>SUMIFS('2013Figures'!$J:$J,'2013Figures'!$C:$C,$A188,'2013Figures'!$H:$H,$B188,'2013Figures'!$I:$I,$C188,'2013Figures'!$B:$B,"BrokerToCy",'2013Figures'!$G:$G,"E1",'2013Figures'!$E:$E,$B$1)</f>
        <v>0</v>
      </c>
      <c r="F188" s="9">
        <f>SUMIFS('2013Figures'!$J:$J,'2013Figures'!$C:$C,$A188,'2013Figures'!$H:$H,$B188,'2013Figures'!$I:$I,$C188,'2013Figures'!$B:$B,"BrokerToCy",'2013Figures'!$G:$G,"P1",'2013Figures'!$E:$E,$B$1)</f>
        <v>0</v>
      </c>
      <c r="G188" s="9">
        <f>SUMIFS('2013Figures'!$J:$J,'2013Figures'!$C:$C,$A188,'2013Figures'!$H:$H,$B188,'2013Figures'!$I:$I,$C188,'2013Figures'!$B:$B,"CyToBroker",'2013Figures'!$G:$G,"E1",'2013Figures'!$E:$E,$B$1)</f>
        <v>0</v>
      </c>
      <c r="H188" s="9">
        <f>SUMIFS('2013Figures'!$J:$J,'2013Figures'!$C:$C,$A188,'2013Figures'!$H:$H,$B188,'2013Figures'!$I:$I,$C188,'2013Figures'!$B:$B,"CyToBroker",'2013Figures'!$G:$G,"P1",'2013Figures'!$E:$E,$B$1)</f>
        <v>0</v>
      </c>
      <c r="J188" s="8">
        <v>200901</v>
      </c>
      <c r="L188" s="42">
        <f>SUMIFS('2012Figures'!$J:$J,'2012Figures'!$C:$C,$A188,'2012Figures'!$H:$H,$B188,'2012Figures'!$I:$I,$C188,'2012Figures'!$E:$E,$B$1)</f>
        <v>0</v>
      </c>
      <c r="M188" s="52">
        <f>SUMIFS('2012Figures'!$J:$J,'2012Figures'!$C:$C,$A188,'2012Figures'!$H:$H,$B188,'2012Figures'!$I:$I,$C188,'2012Figures'!$B:$B,"BrokerToCy",'2012Figures'!$G:$G,"E1",'2012Figures'!$E:$E,$B$1)</f>
        <v>0</v>
      </c>
      <c r="N188" s="52">
        <f>SUMIFS('2012Figures'!$J:$J,'2012Figures'!$C:$C,$A188,'2012Figures'!$H:$H,$B188,'2012Figures'!$I:$I,$C188,'2012Figures'!$B:$B,"BrokerToCy",'2012Figures'!$G:$G,"P1",'2012Figures'!$E:$E,$B$1)</f>
        <v>0</v>
      </c>
      <c r="O188" s="52">
        <f>SUMIFS('2012Figures'!$J:$J,'2012Figures'!$C:$C,$A188,'2012Figures'!$H:$H,$B188,'2012Figures'!$I:$I,$C188,'2012Figures'!$B:$B,"CyToBroker",'2012Figures'!$G:$G,"E1",'2012Figures'!$E:$E,$B$1)</f>
        <v>0</v>
      </c>
      <c r="P188" s="52">
        <f>SUMIFS('2012Figures'!$J:$J,'2012Figures'!$C:$C,$A188,'2012Figures'!$H:$H,$B188,'2012Figures'!$I:$I,$C188,'2012Figures'!$B:$B,"CyToBroker",'2012Figures'!$G:$G,"P1",'2012Figures'!$E:$E,$B$1)</f>
        <v>0</v>
      </c>
      <c r="R188" s="46" t="str">
        <f t="shared" si="23"/>
        <v/>
      </c>
      <c r="S188" s="46" t="str">
        <f t="shared" si="23"/>
        <v/>
      </c>
      <c r="T188" s="46" t="str">
        <f t="shared" si="23"/>
        <v/>
      </c>
      <c r="U188" s="46" t="str">
        <f t="shared" si="23"/>
        <v/>
      </c>
      <c r="V188" s="46" t="str">
        <f t="shared" si="23"/>
        <v/>
      </c>
    </row>
    <row r="189" spans="1:22" x14ac:dyDescent="0.2">
      <c r="A189" s="1">
        <v>118</v>
      </c>
      <c r="B189" s="1" t="s">
        <v>109</v>
      </c>
      <c r="C189" s="8">
        <v>3</v>
      </c>
      <c r="D189" s="29">
        <f>SUMIFS('2013Figures'!$J:$J,'2013Figures'!$C:$C,$A189,'2013Figures'!$H:$H,$B189,'2013Figures'!$I:$I,$C189,'2013Figures'!$E:$E,$B$1)</f>
        <v>0</v>
      </c>
      <c r="E189" s="9">
        <f>SUMIFS('2013Figures'!$J:$J,'2013Figures'!$C:$C,$A189,'2013Figures'!$H:$H,$B189,'2013Figures'!$I:$I,$C189,'2013Figures'!$B:$B,"BrokerToCy",'2013Figures'!$G:$G,"E1",'2013Figures'!$E:$E,$B$1)</f>
        <v>0</v>
      </c>
      <c r="F189" s="9">
        <f>SUMIFS('2013Figures'!$J:$J,'2013Figures'!$C:$C,$A189,'2013Figures'!$H:$H,$B189,'2013Figures'!$I:$I,$C189,'2013Figures'!$B:$B,"BrokerToCy",'2013Figures'!$G:$G,"P1",'2013Figures'!$E:$E,$B$1)</f>
        <v>0</v>
      </c>
      <c r="G189" s="9">
        <f>SUMIFS('2013Figures'!$J:$J,'2013Figures'!$C:$C,$A189,'2013Figures'!$H:$H,$B189,'2013Figures'!$I:$I,$C189,'2013Figures'!$B:$B,"CyToBroker",'2013Figures'!$G:$G,"E1",'2013Figures'!$E:$E,$B$1)</f>
        <v>0</v>
      </c>
      <c r="H189" s="9">
        <f>SUMIFS('2013Figures'!$J:$J,'2013Figures'!$C:$C,$A189,'2013Figures'!$H:$H,$B189,'2013Figures'!$I:$I,$C189,'2013Figures'!$B:$B,"CyToBroker",'2013Figures'!$G:$G,"P1",'2013Figures'!$E:$E,$B$1)</f>
        <v>0</v>
      </c>
      <c r="J189" s="8">
        <v>200801</v>
      </c>
      <c r="L189" s="42">
        <f>SUMIFS('2012Figures'!$J:$J,'2012Figures'!$C:$C,$A189,'2012Figures'!$H:$H,$B189,'2012Figures'!$I:$I,$C189,'2012Figures'!$E:$E,$B$1)</f>
        <v>0</v>
      </c>
      <c r="M189" s="52">
        <f>SUMIFS('2012Figures'!$J:$J,'2012Figures'!$C:$C,$A189,'2012Figures'!$H:$H,$B189,'2012Figures'!$I:$I,$C189,'2012Figures'!$B:$B,"BrokerToCy",'2012Figures'!$G:$G,"E1",'2012Figures'!$E:$E,$B$1)</f>
        <v>0</v>
      </c>
      <c r="N189" s="52">
        <f>SUMIFS('2012Figures'!$J:$J,'2012Figures'!$C:$C,$A189,'2012Figures'!$H:$H,$B189,'2012Figures'!$I:$I,$C189,'2012Figures'!$B:$B,"BrokerToCy",'2012Figures'!$G:$G,"P1",'2012Figures'!$E:$E,$B$1)</f>
        <v>0</v>
      </c>
      <c r="O189" s="52">
        <f>SUMIFS('2012Figures'!$J:$J,'2012Figures'!$C:$C,$A189,'2012Figures'!$H:$H,$B189,'2012Figures'!$I:$I,$C189,'2012Figures'!$B:$B,"CyToBroker",'2012Figures'!$G:$G,"E1",'2012Figures'!$E:$E,$B$1)</f>
        <v>0</v>
      </c>
      <c r="P189" s="52">
        <f>SUMIFS('2012Figures'!$J:$J,'2012Figures'!$C:$C,$A189,'2012Figures'!$H:$H,$B189,'2012Figures'!$I:$I,$C189,'2012Figures'!$B:$B,"CyToBroker",'2012Figures'!$G:$G,"P1",'2012Figures'!$E:$E,$B$1)</f>
        <v>0</v>
      </c>
      <c r="R189" s="46" t="str">
        <f t="shared" si="23"/>
        <v/>
      </c>
      <c r="S189" s="46" t="str">
        <f t="shared" si="23"/>
        <v/>
      </c>
      <c r="T189" s="46" t="str">
        <f t="shared" si="23"/>
        <v/>
      </c>
      <c r="U189" s="46" t="str">
        <f t="shared" si="23"/>
        <v/>
      </c>
      <c r="V189" s="46" t="str">
        <f t="shared" si="23"/>
        <v/>
      </c>
    </row>
    <row r="190" spans="1:22" x14ac:dyDescent="0.2">
      <c r="A190" s="1">
        <v>118</v>
      </c>
      <c r="B190" s="1" t="s">
        <v>109</v>
      </c>
      <c r="C190" s="8">
        <v>2</v>
      </c>
      <c r="D190" s="29">
        <f>SUMIFS('2013Figures'!$J:$J,'2013Figures'!$C:$C,$A190,'2013Figures'!$H:$H,$B190,'2013Figures'!$I:$I,$C190,'2013Figures'!$E:$E,$B$1)</f>
        <v>0</v>
      </c>
      <c r="E190" s="9">
        <f>SUMIFS('2013Figures'!$J:$J,'2013Figures'!$C:$C,$A190,'2013Figures'!$H:$H,$B190,'2013Figures'!$I:$I,$C190,'2013Figures'!$B:$B,"BrokerToCy",'2013Figures'!$G:$G,"E1",'2013Figures'!$E:$E,$B$1)</f>
        <v>0</v>
      </c>
      <c r="F190" s="9">
        <f>SUMIFS('2013Figures'!$J:$J,'2013Figures'!$C:$C,$A190,'2013Figures'!$H:$H,$B190,'2013Figures'!$I:$I,$C190,'2013Figures'!$B:$B,"BrokerToCy",'2013Figures'!$G:$G,"P1",'2013Figures'!$E:$E,$B$1)</f>
        <v>0</v>
      </c>
      <c r="G190" s="9">
        <f>SUMIFS('2013Figures'!$J:$J,'2013Figures'!$C:$C,$A190,'2013Figures'!$H:$H,$B190,'2013Figures'!$I:$I,$C190,'2013Figures'!$B:$B,"CyToBroker",'2013Figures'!$G:$G,"E1",'2013Figures'!$E:$E,$B$1)</f>
        <v>0</v>
      </c>
      <c r="H190" s="9">
        <f>SUMIFS('2013Figures'!$J:$J,'2013Figures'!$C:$C,$A190,'2013Figures'!$H:$H,$B190,'2013Figures'!$I:$I,$C190,'2013Figures'!$B:$B,"CyToBroker",'2013Figures'!$G:$G,"P1",'2013Figures'!$E:$E,$B$1)</f>
        <v>0</v>
      </c>
      <c r="J190" s="8">
        <v>200701</v>
      </c>
      <c r="L190" s="42">
        <f>SUMIFS('2012Figures'!$J:$J,'2012Figures'!$C:$C,$A190,'2012Figures'!$H:$H,$B190,'2012Figures'!$I:$I,$C190,'2012Figures'!$E:$E,$B$1)</f>
        <v>0</v>
      </c>
      <c r="M190" s="52">
        <f>SUMIFS('2012Figures'!$J:$J,'2012Figures'!$C:$C,$A190,'2012Figures'!$H:$H,$B190,'2012Figures'!$I:$I,$C190,'2012Figures'!$B:$B,"BrokerToCy",'2012Figures'!$G:$G,"E1",'2012Figures'!$E:$E,$B$1)</f>
        <v>0</v>
      </c>
      <c r="N190" s="52">
        <f>SUMIFS('2012Figures'!$J:$J,'2012Figures'!$C:$C,$A190,'2012Figures'!$H:$H,$B190,'2012Figures'!$I:$I,$C190,'2012Figures'!$B:$B,"BrokerToCy",'2012Figures'!$G:$G,"P1",'2012Figures'!$E:$E,$B$1)</f>
        <v>0</v>
      </c>
      <c r="O190" s="52">
        <f>SUMIFS('2012Figures'!$J:$J,'2012Figures'!$C:$C,$A190,'2012Figures'!$H:$H,$B190,'2012Figures'!$I:$I,$C190,'2012Figures'!$B:$B,"CyToBroker",'2012Figures'!$G:$G,"E1",'2012Figures'!$E:$E,$B$1)</f>
        <v>0</v>
      </c>
      <c r="P190" s="52">
        <f>SUMIFS('2012Figures'!$J:$J,'2012Figures'!$C:$C,$A190,'2012Figures'!$H:$H,$B190,'2012Figures'!$I:$I,$C190,'2012Figures'!$B:$B,"CyToBroker",'2012Figures'!$G:$G,"P1",'2012Figures'!$E:$E,$B$1)</f>
        <v>0</v>
      </c>
      <c r="R190" s="46" t="str">
        <f t="shared" si="23"/>
        <v/>
      </c>
      <c r="S190" s="46" t="str">
        <f t="shared" si="23"/>
        <v/>
      </c>
      <c r="T190" s="46" t="str">
        <f t="shared" si="23"/>
        <v/>
      </c>
      <c r="U190" s="46" t="str">
        <f t="shared" si="23"/>
        <v/>
      </c>
      <c r="V190" s="46" t="str">
        <f t="shared" si="23"/>
        <v/>
      </c>
    </row>
    <row r="191" spans="1:22" x14ac:dyDescent="0.2">
      <c r="A191" s="1">
        <v>118</v>
      </c>
      <c r="B191" s="1" t="s">
        <v>109</v>
      </c>
      <c r="C191" s="8">
        <v>1</v>
      </c>
      <c r="D191" s="29">
        <f>SUMIFS('2013Figures'!$J:$J,'2013Figures'!$C:$C,$A191,'2013Figures'!$H:$H,$B191,'2013Figures'!$I:$I,$C191,'2013Figures'!$E:$E,$B$1)</f>
        <v>0</v>
      </c>
      <c r="E191" s="9">
        <f>SUMIFS('2013Figures'!$J:$J,'2013Figures'!$C:$C,$A191,'2013Figures'!$H:$H,$B191,'2013Figures'!$I:$I,$C191,'2013Figures'!$B:$B,"BrokerToCy",'2013Figures'!$G:$G,"E1",'2013Figures'!$E:$E,$B$1)</f>
        <v>0</v>
      </c>
      <c r="F191" s="9">
        <f>SUMIFS('2013Figures'!$J:$J,'2013Figures'!$C:$C,$A191,'2013Figures'!$H:$H,$B191,'2013Figures'!$I:$I,$C191,'2013Figures'!$B:$B,"BrokerToCy",'2013Figures'!$G:$G,"P1",'2013Figures'!$E:$E,$B$1)</f>
        <v>0</v>
      </c>
      <c r="G191" s="9">
        <f>SUMIFS('2013Figures'!$J:$J,'2013Figures'!$C:$C,$A191,'2013Figures'!$H:$H,$B191,'2013Figures'!$I:$I,$C191,'2013Figures'!$B:$B,"CyToBroker",'2013Figures'!$G:$G,"E1",'2013Figures'!$E:$E,$B$1)</f>
        <v>0</v>
      </c>
      <c r="H191" s="9">
        <f>SUMIFS('2013Figures'!$J:$J,'2013Figures'!$C:$C,$A191,'2013Figures'!$H:$H,$B191,'2013Figures'!$I:$I,$C191,'2013Figures'!$B:$B,"CyToBroker",'2013Figures'!$G:$G,"P1",'2013Figures'!$E:$E,$B$1)</f>
        <v>0</v>
      </c>
      <c r="J191" s="8">
        <v>200601</v>
      </c>
      <c r="L191" s="42">
        <f>SUMIFS('2012Figures'!$J:$J,'2012Figures'!$C:$C,$A191,'2012Figures'!$H:$H,$B191,'2012Figures'!$I:$I,$C191,'2012Figures'!$E:$E,$B$1)</f>
        <v>0</v>
      </c>
      <c r="M191" s="52">
        <f>SUMIFS('2012Figures'!$J:$J,'2012Figures'!$C:$C,$A191,'2012Figures'!$H:$H,$B191,'2012Figures'!$I:$I,$C191,'2012Figures'!$B:$B,"BrokerToCy",'2012Figures'!$G:$G,"E1",'2012Figures'!$E:$E,$B$1)</f>
        <v>0</v>
      </c>
      <c r="N191" s="52">
        <f>SUMIFS('2012Figures'!$J:$J,'2012Figures'!$C:$C,$A191,'2012Figures'!$H:$H,$B191,'2012Figures'!$I:$I,$C191,'2012Figures'!$B:$B,"BrokerToCy",'2012Figures'!$G:$G,"P1",'2012Figures'!$E:$E,$B$1)</f>
        <v>0</v>
      </c>
      <c r="O191" s="52">
        <f>SUMIFS('2012Figures'!$J:$J,'2012Figures'!$C:$C,$A191,'2012Figures'!$H:$H,$B191,'2012Figures'!$I:$I,$C191,'2012Figures'!$B:$B,"CyToBroker",'2012Figures'!$G:$G,"E1",'2012Figures'!$E:$E,$B$1)</f>
        <v>0</v>
      </c>
      <c r="P191" s="52">
        <f>SUMIFS('2012Figures'!$J:$J,'2012Figures'!$C:$C,$A191,'2012Figures'!$H:$H,$B191,'2012Figures'!$I:$I,$C191,'2012Figures'!$B:$B,"CyToBroker",'2012Figures'!$G:$G,"P1",'2012Figures'!$E:$E,$B$1)</f>
        <v>0</v>
      </c>
      <c r="R191" s="46" t="str">
        <f t="shared" si="23"/>
        <v/>
      </c>
      <c r="S191" s="46" t="str">
        <f t="shared" si="23"/>
        <v/>
      </c>
      <c r="T191" s="46" t="str">
        <f t="shared" si="23"/>
        <v/>
      </c>
      <c r="U191" s="46" t="str">
        <f t="shared" si="23"/>
        <v/>
      </c>
      <c r="V191" s="46" t="str">
        <f t="shared" si="23"/>
        <v/>
      </c>
    </row>
    <row r="192" spans="1:22" x14ac:dyDescent="0.2">
      <c r="A192" s="1">
        <v>118</v>
      </c>
      <c r="B192" s="1" t="s">
        <v>109</v>
      </c>
      <c r="D192" s="29">
        <f>SUMIFS('2013Figures'!$J:$J,'2013Figures'!$C:$C,$A192,'2013Figures'!$I:$I,"",'2013Figures'!$E:$E,$B$1)</f>
        <v>0</v>
      </c>
      <c r="E192" s="9">
        <f>SUMIFS('2013Figures'!$J:$J,'2013Figures'!$C:$C,$A192,'2013Figures'!$I:$I,"",'2013Figures'!$B:$B,"BrokerToCy",'2013Figures'!$G:$G,"E1",'2013Figures'!$E:$E,$B$1)</f>
        <v>0</v>
      </c>
      <c r="F192" s="9">
        <f>SUMIFS('2013Figures'!$J:$J,'2013Figures'!$C:$C,$A192,'2013Figures'!$I:$I,"",'2013Figures'!$B:$B,"BrokerToCy",'2013Figures'!$G:$G,"P1",'2013Figures'!$E:$E,$B$1)</f>
        <v>0</v>
      </c>
      <c r="G192" s="9">
        <f>SUMIFS('2013Figures'!$J:$J,'2013Figures'!$C:$C,$A192,'2013Figures'!$I:$I,"",'2013Figures'!$B:$B,"CyToBroker",'2013Figures'!$G:$G,"E1",'2013Figures'!$E:$E,$B$1)</f>
        <v>0</v>
      </c>
      <c r="H192" s="9">
        <f>SUMIFS('2013Figures'!$J:$J,'2013Figures'!$C:$C,$A192,'2013Figures'!$I:$I,"",'2013Figures'!$B:$B,"CyToBroker",'2013Figures'!$G:$G,"P1",'2013Figures'!$E:$E,$B$1)</f>
        <v>0</v>
      </c>
      <c r="J192" s="8" t="s">
        <v>131</v>
      </c>
      <c r="L192" s="42">
        <f>SUMIFS('2012Figures'!$J:$J,'2012Figures'!$C:$C,$A192,'2012Figures'!$I:$I,"",'2012Figures'!$E:$E,$B$1)</f>
        <v>0</v>
      </c>
      <c r="M192" s="52">
        <f>SUMIFS('2012Figures'!$J:$J,'2012Figures'!$C:$C,$A192,'2012Figures'!$I:$I,"",'2012Figures'!$B:$B,"BrokerToCy",'2012Figures'!$G:$G,"E1",'2012Figures'!$E:$E,$B$1)</f>
        <v>0</v>
      </c>
      <c r="N192" s="52">
        <f>SUMIFS('2012Figures'!$J:$J,'2012Figures'!$C:$C,$A192,'2012Figures'!$I:$I,"",'2012Figures'!$B:$B,"BrokerToCy",'2012Figures'!$G:$G,"P1",'2012Figures'!$E:$E,$B$1)</f>
        <v>0</v>
      </c>
      <c r="O192" s="52">
        <f>SUMIFS('2012Figures'!$J:$J,'2012Figures'!$C:$C,$A192,'2012Figures'!$I:$I,"",'2012Figures'!$B:$B,"CyToBroker",'2012Figures'!$G:$G,"E1",'2012Figures'!$E:$E,$B$1)</f>
        <v>0</v>
      </c>
      <c r="P192" s="52">
        <f>SUMIFS('2012Figures'!$J:$J,'2012Figures'!$C:$C,$A192,'2012Figures'!$I:$I,"",'2012Figures'!$B:$B,"CyToBroker",'2012Figures'!$G:$G,"P1",'2012Figures'!$E:$E,$B$1)</f>
        <v>0</v>
      </c>
      <c r="R192" s="46" t="str">
        <f t="shared" si="23"/>
        <v/>
      </c>
      <c r="S192" s="46" t="str">
        <f t="shared" si="23"/>
        <v/>
      </c>
      <c r="T192" s="46" t="str">
        <f t="shared" si="23"/>
        <v/>
      </c>
      <c r="U192" s="46" t="str">
        <f t="shared" si="23"/>
        <v/>
      </c>
      <c r="V192" s="46" t="str">
        <f t="shared" si="23"/>
        <v/>
      </c>
    </row>
    <row r="193" spans="1:22" x14ac:dyDescent="0.2">
      <c r="A193" s="21"/>
      <c r="B193" s="21" t="s">
        <v>92</v>
      </c>
      <c r="C193" s="22"/>
      <c r="D193" s="23">
        <f>SUM(E193:H193)</f>
        <v>0</v>
      </c>
      <c r="E193" s="23">
        <f t="shared" ref="E193:H193" si="26">SUM(E181:E192)</f>
        <v>0</v>
      </c>
      <c r="F193" s="23">
        <f t="shared" si="26"/>
        <v>0</v>
      </c>
      <c r="G193" s="23">
        <f t="shared" si="26"/>
        <v>0</v>
      </c>
      <c r="H193" s="23">
        <f t="shared" si="26"/>
        <v>0</v>
      </c>
      <c r="I193" s="21"/>
      <c r="J193" s="22"/>
      <c r="K193" s="21"/>
      <c r="L193" s="43">
        <f>SUM(M193:P193)</f>
        <v>0</v>
      </c>
      <c r="M193" s="43">
        <f t="shared" ref="M193:P193" si="27">SUM(M181:M192)</f>
        <v>0</v>
      </c>
      <c r="N193" s="43">
        <f t="shared" si="27"/>
        <v>0</v>
      </c>
      <c r="O193" s="43">
        <f t="shared" si="27"/>
        <v>0</v>
      </c>
      <c r="P193" s="43">
        <f t="shared" si="27"/>
        <v>0</v>
      </c>
      <c r="Q193" s="21"/>
      <c r="R193" s="21"/>
      <c r="S193" s="21"/>
      <c r="T193" s="21"/>
      <c r="U193" s="21"/>
      <c r="V193" s="21"/>
    </row>
    <row r="194" spans="1:22" x14ac:dyDescent="0.2">
      <c r="A194" s="28">
        <v>119</v>
      </c>
      <c r="B194" s="28" t="s">
        <v>110</v>
      </c>
      <c r="C194" s="17" t="s">
        <v>88</v>
      </c>
      <c r="D194" s="18">
        <f>SUMIFS('2013Figures'!$J:$J,'2013Figures'!$C:$C,$A194,'2013Figures'!$E:$E,$B$1)</f>
        <v>22</v>
      </c>
      <c r="E194" s="18">
        <f>SUMIFS('2013Figures'!$J:$J,'2013Figures'!$C:$C,$A194,'2013Figures'!$B:$B,"BrokerToCy",'2013Figures'!$G:$G,"E1",'2013Figures'!$E:$E,$B$1)</f>
        <v>0</v>
      </c>
      <c r="F194" s="18">
        <f>SUMIFS('2013Figures'!$J:$J,'2013Figures'!$C:$C,$A194,'2013Figures'!$B:$B,"BrokerToCy",'2013Figures'!$G:$G,"P1",'2013Figures'!$E:$E,$B$1)</f>
        <v>0</v>
      </c>
      <c r="G194" s="18">
        <f>SUMIFS('2013Figures'!$J:$J,'2013Figures'!$C:$C,$A194,'2013Figures'!$B:$B,"CyToBroker",'2013Figures'!$G:$G,"E1",'2013Figures'!$E:$E,$B$1)</f>
        <v>22</v>
      </c>
      <c r="H194" s="18">
        <f>SUMIFS('2013Figures'!$J:$J,'2013Figures'!$C:$C,$A194,'2013Figures'!$B:$B,"CyToBroker",'2013Figures'!$G:$G,"P1",'2013Figures'!$E:$E,$B$1)</f>
        <v>0</v>
      </c>
      <c r="I194" s="28"/>
      <c r="J194" s="17"/>
      <c r="K194" s="28"/>
      <c r="L194" s="50">
        <f>SUMIFS('2012Figures'!$J:$J,'2012Figures'!$C:$C,$A194,'2012Figures'!$E:$E,$B$1)</f>
        <v>53</v>
      </c>
      <c r="M194" s="50">
        <f>SUMIFS('2012Figures'!$J:$J,'2012Figures'!$C:$C,$A194,'2012Figures'!$B:$B,"BrokerToCy",'2012Figures'!$G:$G,"E1",'2012Figures'!$E:$E,$B$1)</f>
        <v>0</v>
      </c>
      <c r="N194" s="50">
        <f>SUMIFS('2012Figures'!$J:$J,'2012Figures'!$C:$C,$A194,'2012Figures'!$B:$B,"BrokerToCy",'2012Figures'!$G:$G,"P1",'2012Figures'!$E:$E,$B$1)</f>
        <v>0</v>
      </c>
      <c r="O194" s="50">
        <f>SUMIFS('2012Figures'!$J:$J,'2012Figures'!$C:$C,$A194,'2012Figures'!$B:$B,"CyToBroker",'2012Figures'!$G:$G,"E1",'2012Figures'!$E:$E,$B$1)</f>
        <v>53</v>
      </c>
      <c r="P194" s="50">
        <f>SUMIFS('2012Figures'!$J:$J,'2012Figures'!$C:$C,$A194,'2012Figures'!$B:$B,"CyToBroker",'2012Figures'!$G:$G,"P1",'2012Figures'!$E:$E,$B$1)</f>
        <v>0</v>
      </c>
      <c r="Q194" s="28"/>
      <c r="R194" s="46">
        <f t="shared" si="23"/>
        <v>-0.57999999999999996</v>
      </c>
      <c r="S194" s="46" t="str">
        <f t="shared" si="23"/>
        <v/>
      </c>
      <c r="T194" s="46" t="str">
        <f t="shared" si="23"/>
        <v/>
      </c>
      <c r="U194" s="46">
        <f t="shared" si="23"/>
        <v>-0.57999999999999996</v>
      </c>
      <c r="V194" s="46" t="str">
        <f t="shared" si="23"/>
        <v/>
      </c>
    </row>
    <row r="195" spans="1:22" x14ac:dyDescent="0.2">
      <c r="A195" s="1">
        <v>119</v>
      </c>
      <c r="B195" s="1" t="s">
        <v>110</v>
      </c>
      <c r="C195" s="8">
        <v>9</v>
      </c>
      <c r="D195" s="29">
        <f>SUMIFS('2013Figures'!$J:$J,'2013Figures'!$C:$C,$A195,'2013Figures'!$H:$H,$B195,'2013Figures'!$I:$I,$C195,'2013Figures'!$E:$E,$B$1)</f>
        <v>0</v>
      </c>
      <c r="E195" s="9">
        <f>SUMIFS('2013Figures'!$J:$J,'2013Figures'!$C:$C,$A195,'2013Figures'!$H:$H,$B195,'2013Figures'!$I:$I,$C195,'2013Figures'!$B:$B,"BrokerToCy",'2013Figures'!$G:$G,"E1",'2013Figures'!$E:$E,$B$1)</f>
        <v>0</v>
      </c>
      <c r="F195" s="9">
        <f>SUMIFS('2013Figures'!$J:$J,'2013Figures'!$C:$C,$A195,'2013Figures'!$H:$H,$B195,'2013Figures'!$I:$I,$C195,'2013Figures'!$B:$B,"BrokerToCy",'2013Figures'!$G:$G,"P1",'2013Figures'!$E:$E,$B$1)</f>
        <v>0</v>
      </c>
      <c r="G195" s="9">
        <f>SUMIFS('2013Figures'!$J:$J,'2013Figures'!$C:$C,$A195,'2013Figures'!$H:$H,$B195,'2013Figures'!$I:$I,$C195,'2013Figures'!$B:$B,"CyToBroker",'2013Figures'!$G:$G,"E1",'2013Figures'!$E:$E,$B$1)</f>
        <v>0</v>
      </c>
      <c r="H195" s="9">
        <f>SUMIFS('2013Figures'!$J:$J,'2013Figures'!$C:$C,$A195,'2013Figures'!$H:$H,$B195,'2013Figures'!$I:$I,$C195,'2013Figures'!$B:$B,"CyToBroker",'2013Figures'!$G:$G,"P1",'2013Figures'!$E:$E,$B$1)</f>
        <v>0</v>
      </c>
      <c r="I195" s="33"/>
      <c r="J195" s="34"/>
      <c r="K195" s="33"/>
      <c r="L195" s="42">
        <f>SUMIFS('2012Figures'!$J:$J,'2012Figures'!$C:$C,$A195,'2012Figures'!$H:$H,$B195,'2012Figures'!$I:$I,$C195,'2012Figures'!$E:$E,$B$1)</f>
        <v>0</v>
      </c>
      <c r="M195" s="52">
        <f>SUMIFS('2012Figures'!$J:$J,'2012Figures'!$C:$C,$A195,'2012Figures'!$H:$H,$B195,'2012Figures'!$I:$I,$C195,'2012Figures'!$B:$B,"BrokerToCy",'2012Figures'!$G:$G,"E1",'2012Figures'!$E:$E,$B$1)</f>
        <v>0</v>
      </c>
      <c r="N195" s="52">
        <f>SUMIFS('2012Figures'!$J:$J,'2012Figures'!$C:$C,$A195,'2012Figures'!$H:$H,$B195,'2012Figures'!$I:$I,$C195,'2012Figures'!$B:$B,"BrokerToCy",'2012Figures'!$G:$G,"P1",'2012Figures'!$E:$E,$B$1)</f>
        <v>0</v>
      </c>
      <c r="O195" s="52">
        <f>SUMIFS('2012Figures'!$J:$J,'2012Figures'!$C:$C,$A195,'2012Figures'!$H:$H,$B195,'2012Figures'!$I:$I,$C195,'2012Figures'!$B:$B,"CyToBroker",'2012Figures'!$G:$G,"E1",'2012Figures'!$E:$E,$B$1)</f>
        <v>0</v>
      </c>
      <c r="P195" s="52">
        <f>SUMIFS('2012Figures'!$J:$J,'2012Figures'!$C:$C,$A195,'2012Figures'!$H:$H,$B195,'2012Figures'!$I:$I,$C195,'2012Figures'!$B:$B,"CyToBroker",'2012Figures'!$G:$G,"P1",'2012Figures'!$E:$E,$B$1)</f>
        <v>0</v>
      </c>
      <c r="Q195" s="33"/>
      <c r="R195" s="46" t="str">
        <f t="shared" si="23"/>
        <v/>
      </c>
      <c r="S195" s="46" t="str">
        <f t="shared" si="23"/>
        <v/>
      </c>
      <c r="T195" s="46" t="str">
        <f t="shared" si="23"/>
        <v/>
      </c>
      <c r="U195" s="46" t="str">
        <f t="shared" si="23"/>
        <v/>
      </c>
      <c r="V195" s="46" t="str">
        <f t="shared" si="23"/>
        <v/>
      </c>
    </row>
    <row r="196" spans="1:22" x14ac:dyDescent="0.2">
      <c r="A196" s="1">
        <v>119</v>
      </c>
      <c r="B196" s="1" t="s">
        <v>110</v>
      </c>
      <c r="C196" s="8">
        <v>8</v>
      </c>
      <c r="D196" s="29">
        <f>SUMIFS('2013Figures'!$J:$J,'2013Figures'!$C:$C,$A196,'2013Figures'!$H:$H,$B196,'2013Figures'!$I:$I,$C196,'2013Figures'!$E:$E,$B$1)</f>
        <v>0</v>
      </c>
      <c r="E196" s="9">
        <f>SUMIFS('2013Figures'!$J:$J,'2013Figures'!$C:$C,$A196,'2013Figures'!$H:$H,$B196,'2013Figures'!$I:$I,$C196,'2013Figures'!$B:$B,"BrokerToCy",'2013Figures'!$G:$G,"E1",'2013Figures'!$E:$E,$B$1)</f>
        <v>0</v>
      </c>
      <c r="F196" s="9">
        <f>SUMIFS('2013Figures'!$J:$J,'2013Figures'!$C:$C,$A196,'2013Figures'!$H:$H,$B196,'2013Figures'!$I:$I,$C196,'2013Figures'!$B:$B,"BrokerToCy",'2013Figures'!$G:$G,"P1",'2013Figures'!$E:$E,$B$1)</f>
        <v>0</v>
      </c>
      <c r="G196" s="9">
        <f>SUMIFS('2013Figures'!$J:$J,'2013Figures'!$C:$C,$A196,'2013Figures'!$H:$H,$B196,'2013Figures'!$I:$I,$C196,'2013Figures'!$B:$B,"CyToBroker",'2013Figures'!$G:$G,"E1",'2013Figures'!$E:$E,$B$1)</f>
        <v>0</v>
      </c>
      <c r="H196" s="9">
        <f>SUMIFS('2013Figures'!$J:$J,'2013Figures'!$C:$C,$A196,'2013Figures'!$H:$H,$B196,'2013Figures'!$I:$I,$C196,'2013Figures'!$B:$B,"CyToBroker",'2013Figures'!$G:$G,"P1",'2013Figures'!$E:$E,$B$1)</f>
        <v>0</v>
      </c>
      <c r="I196" s="33"/>
      <c r="J196" s="34">
        <v>201501</v>
      </c>
      <c r="K196" s="33"/>
      <c r="L196" s="42">
        <f>SUMIFS('2012Figures'!$J:$J,'2012Figures'!$C:$C,$A196,'2012Figures'!$H:$H,$B196,'2012Figures'!$I:$I,$C196,'2012Figures'!$E:$E,$B$1)</f>
        <v>0</v>
      </c>
      <c r="M196" s="52">
        <f>SUMIFS('2012Figures'!$J:$J,'2012Figures'!$C:$C,$A196,'2012Figures'!$H:$H,$B196,'2012Figures'!$I:$I,$C196,'2012Figures'!$B:$B,"BrokerToCy",'2012Figures'!$G:$G,"E1",'2012Figures'!$E:$E,$B$1)</f>
        <v>0</v>
      </c>
      <c r="N196" s="52">
        <f>SUMIFS('2012Figures'!$J:$J,'2012Figures'!$C:$C,$A196,'2012Figures'!$H:$H,$B196,'2012Figures'!$I:$I,$C196,'2012Figures'!$B:$B,"BrokerToCy",'2012Figures'!$G:$G,"P1",'2012Figures'!$E:$E,$B$1)</f>
        <v>0</v>
      </c>
      <c r="O196" s="52">
        <f>SUMIFS('2012Figures'!$J:$J,'2012Figures'!$C:$C,$A196,'2012Figures'!$H:$H,$B196,'2012Figures'!$I:$I,$C196,'2012Figures'!$B:$B,"CyToBroker",'2012Figures'!$G:$G,"E1",'2012Figures'!$E:$E,$B$1)</f>
        <v>0</v>
      </c>
      <c r="P196" s="52">
        <f>SUMIFS('2012Figures'!$J:$J,'2012Figures'!$C:$C,$A196,'2012Figures'!$H:$H,$B196,'2012Figures'!$I:$I,$C196,'2012Figures'!$B:$B,"CyToBroker",'2012Figures'!$G:$G,"P1",'2012Figures'!$E:$E,$B$1)</f>
        <v>0</v>
      </c>
      <c r="Q196" s="33"/>
      <c r="R196" s="46" t="str">
        <f t="shared" si="23"/>
        <v/>
      </c>
      <c r="S196" s="46" t="str">
        <f t="shared" si="23"/>
        <v/>
      </c>
      <c r="T196" s="46" t="str">
        <f t="shared" si="23"/>
        <v/>
      </c>
      <c r="U196" s="46" t="str">
        <f t="shared" si="23"/>
        <v/>
      </c>
      <c r="V196" s="46" t="str">
        <f t="shared" si="23"/>
        <v/>
      </c>
    </row>
    <row r="197" spans="1:22" x14ac:dyDescent="0.2">
      <c r="A197" s="1">
        <v>119</v>
      </c>
      <c r="B197" s="1" t="s">
        <v>110</v>
      </c>
      <c r="C197" s="8">
        <v>7</v>
      </c>
      <c r="D197" s="29">
        <f>SUMIFS('2013Figures'!$J:$J,'2013Figures'!$C:$C,$A197,'2013Figures'!$H:$H,$B197,'2013Figures'!$I:$I,$C197,'2013Figures'!$E:$E,$B$1)</f>
        <v>0</v>
      </c>
      <c r="E197" s="9">
        <f>SUMIFS('2013Figures'!$J:$J,'2013Figures'!$C:$C,$A197,'2013Figures'!$H:$H,$B197,'2013Figures'!$I:$I,$C197,'2013Figures'!$B:$B,"BrokerToCy",'2013Figures'!$G:$G,"E1",'2013Figures'!$E:$E,$B$1)</f>
        <v>0</v>
      </c>
      <c r="F197" s="9">
        <f>SUMIFS('2013Figures'!$J:$J,'2013Figures'!$C:$C,$A197,'2013Figures'!$H:$H,$B197,'2013Figures'!$I:$I,$C197,'2013Figures'!$B:$B,"BrokerToCy",'2013Figures'!$G:$G,"P1",'2013Figures'!$E:$E,$B$1)</f>
        <v>0</v>
      </c>
      <c r="G197" s="9">
        <f>SUMIFS('2013Figures'!$J:$J,'2013Figures'!$C:$C,$A197,'2013Figures'!$H:$H,$B197,'2013Figures'!$I:$I,$C197,'2013Figures'!$B:$B,"CyToBroker",'2013Figures'!$G:$G,"E1",'2013Figures'!$E:$E,$B$1)</f>
        <v>0</v>
      </c>
      <c r="H197" s="9">
        <f>SUMIFS('2013Figures'!$J:$J,'2013Figures'!$C:$C,$A197,'2013Figures'!$H:$H,$B197,'2013Figures'!$I:$I,$C197,'2013Figures'!$B:$B,"CyToBroker",'2013Figures'!$G:$G,"P1",'2013Figures'!$E:$E,$B$1)</f>
        <v>0</v>
      </c>
      <c r="J197" s="8">
        <v>201401</v>
      </c>
      <c r="L197" s="42">
        <f>SUMIFS('2012Figures'!$J:$J,'2012Figures'!$C:$C,$A197,'2012Figures'!$H:$H,$B197,'2012Figures'!$I:$I,$C197,'2012Figures'!$E:$E,$B$1)</f>
        <v>0</v>
      </c>
      <c r="M197" s="52">
        <f>SUMIFS('2012Figures'!$J:$J,'2012Figures'!$C:$C,$A197,'2012Figures'!$H:$H,$B197,'2012Figures'!$I:$I,$C197,'2012Figures'!$B:$B,"BrokerToCy",'2012Figures'!$G:$G,"E1",'2012Figures'!$E:$E,$B$1)</f>
        <v>0</v>
      </c>
      <c r="N197" s="52">
        <f>SUMIFS('2012Figures'!$J:$J,'2012Figures'!$C:$C,$A197,'2012Figures'!$H:$H,$B197,'2012Figures'!$I:$I,$C197,'2012Figures'!$B:$B,"BrokerToCy",'2012Figures'!$G:$G,"P1",'2012Figures'!$E:$E,$B$1)</f>
        <v>0</v>
      </c>
      <c r="O197" s="52">
        <f>SUMIFS('2012Figures'!$J:$J,'2012Figures'!$C:$C,$A197,'2012Figures'!$H:$H,$B197,'2012Figures'!$I:$I,$C197,'2012Figures'!$B:$B,"CyToBroker",'2012Figures'!$G:$G,"E1",'2012Figures'!$E:$E,$B$1)</f>
        <v>0</v>
      </c>
      <c r="P197" s="52">
        <f>SUMIFS('2012Figures'!$J:$J,'2012Figures'!$C:$C,$A197,'2012Figures'!$H:$H,$B197,'2012Figures'!$I:$I,$C197,'2012Figures'!$B:$B,"CyToBroker",'2012Figures'!$G:$G,"P1",'2012Figures'!$E:$E,$B$1)</f>
        <v>0</v>
      </c>
      <c r="R197" s="46" t="str">
        <f t="shared" si="23"/>
        <v/>
      </c>
      <c r="S197" s="46" t="str">
        <f t="shared" si="23"/>
        <v/>
      </c>
      <c r="T197" s="46" t="str">
        <f t="shared" si="23"/>
        <v/>
      </c>
      <c r="U197" s="46" t="str">
        <f t="shared" si="23"/>
        <v/>
      </c>
      <c r="V197" s="46" t="str">
        <f t="shared" si="23"/>
        <v/>
      </c>
    </row>
    <row r="198" spans="1:22" x14ac:dyDescent="0.2">
      <c r="A198" s="1">
        <v>119</v>
      </c>
      <c r="B198" s="1" t="s">
        <v>110</v>
      </c>
      <c r="C198" s="8">
        <v>6</v>
      </c>
      <c r="D198" s="29">
        <f>SUMIFS('2013Figures'!$J:$J,'2013Figures'!$C:$C,$A198,'2013Figures'!$H:$H,$B198,'2013Figures'!$I:$I,$C198,'2013Figures'!$E:$E,$B$1)</f>
        <v>0</v>
      </c>
      <c r="E198" s="9">
        <f>SUMIFS('2013Figures'!$J:$J,'2013Figures'!$C:$C,$A198,'2013Figures'!$H:$H,$B198,'2013Figures'!$I:$I,$C198,'2013Figures'!$B:$B,"BrokerToCy",'2013Figures'!$G:$G,"E1",'2013Figures'!$E:$E,$B$1)</f>
        <v>0</v>
      </c>
      <c r="F198" s="9">
        <f>SUMIFS('2013Figures'!$J:$J,'2013Figures'!$C:$C,$A198,'2013Figures'!$H:$H,$B198,'2013Figures'!$I:$I,$C198,'2013Figures'!$B:$B,"BrokerToCy",'2013Figures'!$G:$G,"P1",'2013Figures'!$E:$E,$B$1)</f>
        <v>0</v>
      </c>
      <c r="G198" s="9">
        <f>SUMIFS('2013Figures'!$J:$J,'2013Figures'!$C:$C,$A198,'2013Figures'!$H:$H,$B198,'2013Figures'!$I:$I,$C198,'2013Figures'!$B:$B,"CyToBroker",'2013Figures'!$G:$G,"E1",'2013Figures'!$E:$E,$B$1)</f>
        <v>0</v>
      </c>
      <c r="H198" s="9">
        <f>SUMIFS('2013Figures'!$J:$J,'2013Figures'!$C:$C,$A198,'2013Figures'!$H:$H,$B198,'2013Figures'!$I:$I,$C198,'2013Figures'!$B:$B,"CyToBroker",'2013Figures'!$G:$G,"P1",'2013Figures'!$E:$E,$B$1)</f>
        <v>0</v>
      </c>
      <c r="I198" s="30"/>
      <c r="J198" s="31">
        <v>201301</v>
      </c>
      <c r="K198" s="30"/>
      <c r="L198" s="42">
        <f>SUMIFS('2012Figures'!$J:$J,'2012Figures'!$C:$C,$A198,'2012Figures'!$H:$H,$B198,'2012Figures'!$I:$I,$C198,'2012Figures'!$E:$E,$B$1)</f>
        <v>0</v>
      </c>
      <c r="M198" s="52">
        <f>SUMIFS('2012Figures'!$J:$J,'2012Figures'!$C:$C,$A198,'2012Figures'!$H:$H,$B198,'2012Figures'!$I:$I,$C198,'2012Figures'!$B:$B,"BrokerToCy",'2012Figures'!$G:$G,"E1",'2012Figures'!$E:$E,$B$1)</f>
        <v>0</v>
      </c>
      <c r="N198" s="52">
        <f>SUMIFS('2012Figures'!$J:$J,'2012Figures'!$C:$C,$A198,'2012Figures'!$H:$H,$B198,'2012Figures'!$I:$I,$C198,'2012Figures'!$B:$B,"BrokerToCy",'2012Figures'!$G:$G,"P1",'2012Figures'!$E:$E,$B$1)</f>
        <v>0</v>
      </c>
      <c r="O198" s="52">
        <f>SUMIFS('2012Figures'!$J:$J,'2012Figures'!$C:$C,$A198,'2012Figures'!$H:$H,$B198,'2012Figures'!$I:$I,$C198,'2012Figures'!$B:$B,"CyToBroker",'2012Figures'!$G:$G,"E1",'2012Figures'!$E:$E,$B$1)</f>
        <v>0</v>
      </c>
      <c r="P198" s="52">
        <f>SUMIFS('2012Figures'!$J:$J,'2012Figures'!$C:$C,$A198,'2012Figures'!$H:$H,$B198,'2012Figures'!$I:$I,$C198,'2012Figures'!$B:$B,"CyToBroker",'2012Figures'!$G:$G,"P1",'2012Figures'!$E:$E,$B$1)</f>
        <v>0</v>
      </c>
      <c r="Q198" s="30"/>
      <c r="R198" s="46" t="str">
        <f t="shared" si="23"/>
        <v/>
      </c>
      <c r="S198" s="46" t="str">
        <f t="shared" si="23"/>
        <v/>
      </c>
      <c r="T198" s="46" t="str">
        <f t="shared" si="23"/>
        <v/>
      </c>
      <c r="U198" s="46" t="str">
        <f t="shared" si="23"/>
        <v/>
      </c>
      <c r="V198" s="46" t="str">
        <f t="shared" si="23"/>
        <v/>
      </c>
    </row>
    <row r="199" spans="1:22" x14ac:dyDescent="0.2">
      <c r="A199" s="1">
        <v>119</v>
      </c>
      <c r="B199" s="1" t="s">
        <v>110</v>
      </c>
      <c r="C199" s="8">
        <v>5</v>
      </c>
      <c r="D199" s="29">
        <f>SUMIFS('2013Figures'!$J:$J,'2013Figures'!$C:$C,$A199,'2013Figures'!$H:$H,$B199,'2013Figures'!$I:$I,$C199,'2013Figures'!$E:$E,$B$1)</f>
        <v>0</v>
      </c>
      <c r="E199" s="9">
        <f>SUMIFS('2013Figures'!$J:$J,'2013Figures'!$C:$C,$A199,'2013Figures'!$H:$H,$B199,'2013Figures'!$I:$I,$C199,'2013Figures'!$B:$B,"BrokerToCy",'2013Figures'!$G:$G,"E1",'2013Figures'!$E:$E,$B$1)</f>
        <v>0</v>
      </c>
      <c r="F199" s="9">
        <f>SUMIFS('2013Figures'!$J:$J,'2013Figures'!$C:$C,$A199,'2013Figures'!$H:$H,$B199,'2013Figures'!$I:$I,$C199,'2013Figures'!$B:$B,"BrokerToCy",'2013Figures'!$G:$G,"P1",'2013Figures'!$E:$E,$B$1)</f>
        <v>0</v>
      </c>
      <c r="G199" s="9">
        <f>SUMIFS('2013Figures'!$J:$J,'2013Figures'!$C:$C,$A199,'2013Figures'!$H:$H,$B199,'2013Figures'!$I:$I,$C199,'2013Figures'!$B:$B,"CyToBroker",'2013Figures'!$G:$G,"E1",'2013Figures'!$E:$E,$B$1)</f>
        <v>0</v>
      </c>
      <c r="H199" s="9">
        <f>SUMIFS('2013Figures'!$J:$J,'2013Figures'!$C:$C,$A199,'2013Figures'!$H:$H,$B199,'2013Figures'!$I:$I,$C199,'2013Figures'!$B:$B,"CyToBroker",'2013Figures'!$G:$G,"P1",'2013Figures'!$E:$E,$B$1)</f>
        <v>0</v>
      </c>
      <c r="J199" s="8">
        <v>201201</v>
      </c>
      <c r="L199" s="42">
        <f>SUMIFS('2012Figures'!$J:$J,'2012Figures'!$C:$C,$A199,'2012Figures'!$H:$H,$B199,'2012Figures'!$I:$I,$C199,'2012Figures'!$E:$E,$B$1)</f>
        <v>0</v>
      </c>
      <c r="M199" s="52">
        <f>SUMIFS('2012Figures'!$J:$J,'2012Figures'!$C:$C,$A199,'2012Figures'!$H:$H,$B199,'2012Figures'!$I:$I,$C199,'2012Figures'!$B:$B,"BrokerToCy",'2012Figures'!$G:$G,"E1",'2012Figures'!$E:$E,$B$1)</f>
        <v>0</v>
      </c>
      <c r="N199" s="52">
        <f>SUMIFS('2012Figures'!$J:$J,'2012Figures'!$C:$C,$A199,'2012Figures'!$H:$H,$B199,'2012Figures'!$I:$I,$C199,'2012Figures'!$B:$B,"BrokerToCy",'2012Figures'!$G:$G,"P1",'2012Figures'!$E:$E,$B$1)</f>
        <v>0</v>
      </c>
      <c r="O199" s="52">
        <f>SUMIFS('2012Figures'!$J:$J,'2012Figures'!$C:$C,$A199,'2012Figures'!$H:$H,$B199,'2012Figures'!$I:$I,$C199,'2012Figures'!$B:$B,"CyToBroker",'2012Figures'!$G:$G,"E1",'2012Figures'!$E:$E,$B$1)</f>
        <v>0</v>
      </c>
      <c r="P199" s="52">
        <f>SUMIFS('2012Figures'!$J:$J,'2012Figures'!$C:$C,$A199,'2012Figures'!$H:$H,$B199,'2012Figures'!$I:$I,$C199,'2012Figures'!$B:$B,"CyToBroker",'2012Figures'!$G:$G,"P1",'2012Figures'!$E:$E,$B$1)</f>
        <v>0</v>
      </c>
      <c r="R199" s="46" t="str">
        <f t="shared" si="23"/>
        <v/>
      </c>
      <c r="S199" s="46" t="str">
        <f t="shared" si="23"/>
        <v/>
      </c>
      <c r="T199" s="46" t="str">
        <f t="shared" si="23"/>
        <v/>
      </c>
      <c r="U199" s="46" t="str">
        <f t="shared" si="23"/>
        <v/>
      </c>
      <c r="V199" s="46" t="str">
        <f t="shared" si="23"/>
        <v/>
      </c>
    </row>
    <row r="200" spans="1:22" x14ac:dyDescent="0.2">
      <c r="A200" s="1">
        <v>119</v>
      </c>
      <c r="B200" s="1" t="s">
        <v>110</v>
      </c>
      <c r="C200" s="8">
        <v>4</v>
      </c>
      <c r="D200" s="29">
        <f>SUMIFS('2013Figures'!$J:$J,'2013Figures'!$C:$C,$A200,'2013Figures'!$H:$H,$B200,'2013Figures'!$I:$I,$C200,'2013Figures'!$E:$E,$B$1)</f>
        <v>0</v>
      </c>
      <c r="E200" s="9">
        <f>SUMIFS('2013Figures'!$J:$J,'2013Figures'!$C:$C,$A200,'2013Figures'!$H:$H,$B200,'2013Figures'!$I:$I,$C200,'2013Figures'!$B:$B,"BrokerToCy",'2013Figures'!$G:$G,"E1",'2013Figures'!$E:$E,$B$1)</f>
        <v>0</v>
      </c>
      <c r="F200" s="9">
        <f>SUMIFS('2013Figures'!$J:$J,'2013Figures'!$C:$C,$A200,'2013Figures'!$H:$H,$B200,'2013Figures'!$I:$I,$C200,'2013Figures'!$B:$B,"BrokerToCy",'2013Figures'!$G:$G,"P1",'2013Figures'!$E:$E,$B$1)</f>
        <v>0</v>
      </c>
      <c r="G200" s="9">
        <f>SUMIFS('2013Figures'!$J:$J,'2013Figures'!$C:$C,$A200,'2013Figures'!$H:$H,$B200,'2013Figures'!$I:$I,$C200,'2013Figures'!$B:$B,"CyToBroker",'2013Figures'!$G:$G,"E1",'2013Figures'!$E:$E,$B$1)</f>
        <v>0</v>
      </c>
      <c r="H200" s="9">
        <f>SUMIFS('2013Figures'!$J:$J,'2013Figures'!$C:$C,$A200,'2013Figures'!$H:$H,$B200,'2013Figures'!$I:$I,$C200,'2013Figures'!$B:$B,"CyToBroker",'2013Figures'!$G:$G,"P1",'2013Figures'!$E:$E,$B$1)</f>
        <v>0</v>
      </c>
      <c r="J200" s="8">
        <v>201101</v>
      </c>
      <c r="L200" s="42">
        <f>SUMIFS('2012Figures'!$J:$J,'2012Figures'!$C:$C,$A200,'2012Figures'!$H:$H,$B200,'2012Figures'!$I:$I,$C200,'2012Figures'!$E:$E,$B$1)</f>
        <v>0</v>
      </c>
      <c r="M200" s="52">
        <f>SUMIFS('2012Figures'!$J:$J,'2012Figures'!$C:$C,$A200,'2012Figures'!$H:$H,$B200,'2012Figures'!$I:$I,$C200,'2012Figures'!$B:$B,"BrokerToCy",'2012Figures'!$G:$G,"E1",'2012Figures'!$E:$E,$B$1)</f>
        <v>0</v>
      </c>
      <c r="N200" s="52">
        <f>SUMIFS('2012Figures'!$J:$J,'2012Figures'!$C:$C,$A200,'2012Figures'!$H:$H,$B200,'2012Figures'!$I:$I,$C200,'2012Figures'!$B:$B,"BrokerToCy",'2012Figures'!$G:$G,"P1",'2012Figures'!$E:$E,$B$1)</f>
        <v>0</v>
      </c>
      <c r="O200" s="52">
        <f>SUMIFS('2012Figures'!$J:$J,'2012Figures'!$C:$C,$A200,'2012Figures'!$H:$H,$B200,'2012Figures'!$I:$I,$C200,'2012Figures'!$B:$B,"CyToBroker",'2012Figures'!$G:$G,"E1",'2012Figures'!$E:$E,$B$1)</f>
        <v>0</v>
      </c>
      <c r="P200" s="52">
        <f>SUMIFS('2012Figures'!$J:$J,'2012Figures'!$C:$C,$A200,'2012Figures'!$H:$H,$B200,'2012Figures'!$I:$I,$C200,'2012Figures'!$B:$B,"CyToBroker",'2012Figures'!$G:$G,"P1",'2012Figures'!$E:$E,$B$1)</f>
        <v>0</v>
      </c>
      <c r="R200" s="46" t="str">
        <f t="shared" si="23"/>
        <v/>
      </c>
      <c r="S200" s="46" t="str">
        <f t="shared" si="23"/>
        <v/>
      </c>
      <c r="T200" s="46" t="str">
        <f t="shared" si="23"/>
        <v/>
      </c>
      <c r="U200" s="46" t="str">
        <f t="shared" si="23"/>
        <v/>
      </c>
      <c r="V200" s="46" t="str">
        <f t="shared" si="23"/>
        <v/>
      </c>
    </row>
    <row r="201" spans="1:22" x14ac:dyDescent="0.2">
      <c r="A201" s="1">
        <v>119</v>
      </c>
      <c r="B201" s="1" t="s">
        <v>110</v>
      </c>
      <c r="C201" s="8">
        <v>3</v>
      </c>
      <c r="D201" s="29">
        <f>SUMIFS('2013Figures'!$J:$J,'2013Figures'!$C:$C,$A201,'2013Figures'!$H:$H,$B201,'2013Figures'!$I:$I,$C201,'2013Figures'!$E:$E,$B$1)</f>
        <v>0</v>
      </c>
      <c r="E201" s="9">
        <f>SUMIFS('2013Figures'!$J:$J,'2013Figures'!$C:$C,$A201,'2013Figures'!$H:$H,$B201,'2013Figures'!$I:$I,$C201,'2013Figures'!$B:$B,"BrokerToCy",'2013Figures'!$G:$G,"E1",'2013Figures'!$E:$E,$B$1)</f>
        <v>0</v>
      </c>
      <c r="F201" s="9">
        <f>SUMIFS('2013Figures'!$J:$J,'2013Figures'!$C:$C,$A201,'2013Figures'!$H:$H,$B201,'2013Figures'!$I:$I,$C201,'2013Figures'!$B:$B,"BrokerToCy",'2013Figures'!$G:$G,"P1",'2013Figures'!$E:$E,$B$1)</f>
        <v>0</v>
      </c>
      <c r="G201" s="9">
        <f>SUMIFS('2013Figures'!$J:$J,'2013Figures'!$C:$C,$A201,'2013Figures'!$H:$H,$B201,'2013Figures'!$I:$I,$C201,'2013Figures'!$B:$B,"CyToBroker",'2013Figures'!$G:$G,"E1",'2013Figures'!$E:$E,$B$1)</f>
        <v>0</v>
      </c>
      <c r="H201" s="9">
        <f>SUMIFS('2013Figures'!$J:$J,'2013Figures'!$C:$C,$A201,'2013Figures'!$H:$H,$B201,'2013Figures'!$I:$I,$C201,'2013Figures'!$B:$B,"CyToBroker",'2013Figures'!$G:$G,"P1",'2013Figures'!$E:$E,$B$1)</f>
        <v>0</v>
      </c>
      <c r="J201" s="8">
        <v>201001</v>
      </c>
      <c r="L201" s="42">
        <f>SUMIFS('2012Figures'!$J:$J,'2012Figures'!$C:$C,$A201,'2012Figures'!$H:$H,$B201,'2012Figures'!$I:$I,$C201,'2012Figures'!$E:$E,$B$1)</f>
        <v>0</v>
      </c>
      <c r="M201" s="52">
        <f>SUMIFS('2012Figures'!$J:$J,'2012Figures'!$C:$C,$A201,'2012Figures'!$H:$H,$B201,'2012Figures'!$I:$I,$C201,'2012Figures'!$B:$B,"BrokerToCy",'2012Figures'!$G:$G,"E1",'2012Figures'!$E:$E,$B$1)</f>
        <v>0</v>
      </c>
      <c r="N201" s="52">
        <f>SUMIFS('2012Figures'!$J:$J,'2012Figures'!$C:$C,$A201,'2012Figures'!$H:$H,$B201,'2012Figures'!$I:$I,$C201,'2012Figures'!$B:$B,"BrokerToCy",'2012Figures'!$G:$G,"P1",'2012Figures'!$E:$E,$B$1)</f>
        <v>0</v>
      </c>
      <c r="O201" s="52">
        <f>SUMIFS('2012Figures'!$J:$J,'2012Figures'!$C:$C,$A201,'2012Figures'!$H:$H,$B201,'2012Figures'!$I:$I,$C201,'2012Figures'!$B:$B,"CyToBroker",'2012Figures'!$G:$G,"E1",'2012Figures'!$E:$E,$B$1)</f>
        <v>0</v>
      </c>
      <c r="P201" s="52">
        <f>SUMIFS('2012Figures'!$J:$J,'2012Figures'!$C:$C,$A201,'2012Figures'!$H:$H,$B201,'2012Figures'!$I:$I,$C201,'2012Figures'!$B:$B,"CyToBroker",'2012Figures'!$G:$G,"P1",'2012Figures'!$E:$E,$B$1)</f>
        <v>0</v>
      </c>
      <c r="R201" s="46" t="str">
        <f t="shared" si="23"/>
        <v/>
      </c>
      <c r="S201" s="46" t="str">
        <f t="shared" si="23"/>
        <v/>
      </c>
      <c r="T201" s="46" t="str">
        <f t="shared" si="23"/>
        <v/>
      </c>
      <c r="U201" s="46" t="str">
        <f t="shared" si="23"/>
        <v/>
      </c>
      <c r="V201" s="46" t="str">
        <f t="shared" si="23"/>
        <v/>
      </c>
    </row>
    <row r="202" spans="1:22" x14ac:dyDescent="0.2">
      <c r="A202" s="1">
        <v>119</v>
      </c>
      <c r="B202" s="1" t="s">
        <v>110</v>
      </c>
      <c r="C202" s="8">
        <v>2</v>
      </c>
      <c r="D202" s="29">
        <f>SUMIFS('2013Figures'!$J:$J,'2013Figures'!$C:$C,$A202,'2013Figures'!$H:$H,$B202,'2013Figures'!$I:$I,$C202,'2013Figures'!$E:$E,$B$1)</f>
        <v>0</v>
      </c>
      <c r="E202" s="9">
        <f>SUMIFS('2013Figures'!$J:$J,'2013Figures'!$C:$C,$A202,'2013Figures'!$H:$H,$B202,'2013Figures'!$I:$I,$C202,'2013Figures'!$B:$B,"BrokerToCy",'2013Figures'!$G:$G,"E1",'2013Figures'!$E:$E,$B$1)</f>
        <v>0</v>
      </c>
      <c r="F202" s="9">
        <f>SUMIFS('2013Figures'!$J:$J,'2013Figures'!$C:$C,$A202,'2013Figures'!$H:$H,$B202,'2013Figures'!$I:$I,$C202,'2013Figures'!$B:$B,"BrokerToCy",'2013Figures'!$G:$G,"P1",'2013Figures'!$E:$E,$B$1)</f>
        <v>0</v>
      </c>
      <c r="G202" s="9">
        <f>SUMIFS('2013Figures'!$J:$J,'2013Figures'!$C:$C,$A202,'2013Figures'!$H:$H,$B202,'2013Figures'!$I:$I,$C202,'2013Figures'!$B:$B,"CyToBroker",'2013Figures'!$G:$G,"E1",'2013Figures'!$E:$E,$B$1)</f>
        <v>0</v>
      </c>
      <c r="H202" s="9">
        <f>SUMIFS('2013Figures'!$J:$J,'2013Figures'!$C:$C,$A202,'2013Figures'!$H:$H,$B202,'2013Figures'!$I:$I,$C202,'2013Figures'!$B:$B,"CyToBroker",'2013Figures'!$G:$G,"P1",'2013Figures'!$E:$E,$B$1)</f>
        <v>0</v>
      </c>
      <c r="J202" s="8">
        <v>200901</v>
      </c>
      <c r="L202" s="42">
        <f>SUMIFS('2012Figures'!$J:$J,'2012Figures'!$C:$C,$A202,'2012Figures'!$H:$H,$B202,'2012Figures'!$I:$I,$C202,'2012Figures'!$E:$E,$B$1)</f>
        <v>0</v>
      </c>
      <c r="M202" s="52">
        <f>SUMIFS('2012Figures'!$J:$J,'2012Figures'!$C:$C,$A202,'2012Figures'!$H:$H,$B202,'2012Figures'!$I:$I,$C202,'2012Figures'!$B:$B,"BrokerToCy",'2012Figures'!$G:$G,"E1",'2012Figures'!$E:$E,$B$1)</f>
        <v>0</v>
      </c>
      <c r="N202" s="52">
        <f>SUMIFS('2012Figures'!$J:$J,'2012Figures'!$C:$C,$A202,'2012Figures'!$H:$H,$B202,'2012Figures'!$I:$I,$C202,'2012Figures'!$B:$B,"BrokerToCy",'2012Figures'!$G:$G,"P1",'2012Figures'!$E:$E,$B$1)</f>
        <v>0</v>
      </c>
      <c r="O202" s="52">
        <f>SUMIFS('2012Figures'!$J:$J,'2012Figures'!$C:$C,$A202,'2012Figures'!$H:$H,$B202,'2012Figures'!$I:$I,$C202,'2012Figures'!$B:$B,"CyToBroker",'2012Figures'!$G:$G,"E1",'2012Figures'!$E:$E,$B$1)</f>
        <v>0</v>
      </c>
      <c r="P202" s="52">
        <f>SUMIFS('2012Figures'!$J:$J,'2012Figures'!$C:$C,$A202,'2012Figures'!$H:$H,$B202,'2012Figures'!$I:$I,$C202,'2012Figures'!$B:$B,"CyToBroker",'2012Figures'!$G:$G,"P1",'2012Figures'!$E:$E,$B$1)</f>
        <v>0</v>
      </c>
      <c r="R202" s="46" t="str">
        <f t="shared" si="23"/>
        <v/>
      </c>
      <c r="S202" s="46" t="str">
        <f t="shared" si="23"/>
        <v/>
      </c>
      <c r="T202" s="46" t="str">
        <f t="shared" si="23"/>
        <v/>
      </c>
      <c r="U202" s="46" t="str">
        <f t="shared" si="23"/>
        <v/>
      </c>
      <c r="V202" s="46" t="str">
        <f t="shared" si="23"/>
        <v/>
      </c>
    </row>
    <row r="203" spans="1:22" x14ac:dyDescent="0.2">
      <c r="A203" s="1">
        <v>119</v>
      </c>
      <c r="B203" s="1" t="s">
        <v>110</v>
      </c>
      <c r="C203" s="8">
        <v>1</v>
      </c>
      <c r="D203" s="29">
        <f>SUMIFS('2013Figures'!$J:$J,'2013Figures'!$C:$C,$A203,'2013Figures'!$H:$H,$B203,'2013Figures'!$I:$I,$C203,'2013Figures'!$E:$E,$B$1)</f>
        <v>0</v>
      </c>
      <c r="E203" s="9">
        <f>SUMIFS('2013Figures'!$J:$J,'2013Figures'!$C:$C,$A203,'2013Figures'!$H:$H,$B203,'2013Figures'!$I:$I,$C203,'2013Figures'!$B:$B,"BrokerToCy",'2013Figures'!$G:$G,"E1",'2013Figures'!$E:$E,$B$1)</f>
        <v>0</v>
      </c>
      <c r="F203" s="9">
        <f>SUMIFS('2013Figures'!$J:$J,'2013Figures'!$C:$C,$A203,'2013Figures'!$H:$H,$B203,'2013Figures'!$I:$I,$C203,'2013Figures'!$B:$B,"BrokerToCy",'2013Figures'!$G:$G,"P1",'2013Figures'!$E:$E,$B$1)</f>
        <v>0</v>
      </c>
      <c r="G203" s="9">
        <f>SUMIFS('2013Figures'!$J:$J,'2013Figures'!$C:$C,$A203,'2013Figures'!$H:$H,$B203,'2013Figures'!$I:$I,$C203,'2013Figures'!$B:$B,"CyToBroker",'2013Figures'!$G:$G,"E1",'2013Figures'!$E:$E,$B$1)</f>
        <v>0</v>
      </c>
      <c r="H203" s="9">
        <f>SUMIFS('2013Figures'!$J:$J,'2013Figures'!$C:$C,$A203,'2013Figures'!$H:$H,$B203,'2013Figures'!$I:$I,$C203,'2013Figures'!$B:$B,"CyToBroker",'2013Figures'!$G:$G,"P1",'2013Figures'!$E:$E,$B$1)</f>
        <v>0</v>
      </c>
      <c r="J203" s="8">
        <v>200801</v>
      </c>
      <c r="L203" s="42">
        <f>SUMIFS('2012Figures'!$J:$J,'2012Figures'!$C:$C,$A203,'2012Figures'!$H:$H,$B203,'2012Figures'!$I:$I,$C203,'2012Figures'!$E:$E,$B$1)</f>
        <v>0</v>
      </c>
      <c r="M203" s="52">
        <f>SUMIFS('2012Figures'!$J:$J,'2012Figures'!$C:$C,$A203,'2012Figures'!$H:$H,$B203,'2012Figures'!$I:$I,$C203,'2012Figures'!$B:$B,"BrokerToCy",'2012Figures'!$G:$G,"E1",'2012Figures'!$E:$E,$B$1)</f>
        <v>0</v>
      </c>
      <c r="N203" s="52">
        <f>SUMIFS('2012Figures'!$J:$J,'2012Figures'!$C:$C,$A203,'2012Figures'!$H:$H,$B203,'2012Figures'!$I:$I,$C203,'2012Figures'!$B:$B,"BrokerToCy",'2012Figures'!$G:$G,"P1",'2012Figures'!$E:$E,$B$1)</f>
        <v>0</v>
      </c>
      <c r="O203" s="52">
        <f>SUMIFS('2012Figures'!$J:$J,'2012Figures'!$C:$C,$A203,'2012Figures'!$H:$H,$B203,'2012Figures'!$I:$I,$C203,'2012Figures'!$B:$B,"CyToBroker",'2012Figures'!$G:$G,"E1",'2012Figures'!$E:$E,$B$1)</f>
        <v>0</v>
      </c>
      <c r="P203" s="52">
        <f>SUMIFS('2012Figures'!$J:$J,'2012Figures'!$C:$C,$A203,'2012Figures'!$H:$H,$B203,'2012Figures'!$I:$I,$C203,'2012Figures'!$B:$B,"CyToBroker",'2012Figures'!$G:$G,"P1",'2012Figures'!$E:$E,$B$1)</f>
        <v>0</v>
      </c>
      <c r="R203" s="46" t="str">
        <f t="shared" si="23"/>
        <v/>
      </c>
      <c r="S203" s="46" t="str">
        <f t="shared" si="23"/>
        <v/>
      </c>
      <c r="T203" s="46" t="str">
        <f t="shared" si="23"/>
        <v/>
      </c>
      <c r="U203" s="46" t="str">
        <f t="shared" si="23"/>
        <v/>
      </c>
      <c r="V203" s="46" t="str">
        <f t="shared" si="23"/>
        <v/>
      </c>
    </row>
    <row r="204" spans="1:22" x14ac:dyDescent="0.2">
      <c r="A204" s="1">
        <v>119</v>
      </c>
      <c r="B204" s="1" t="s">
        <v>110</v>
      </c>
      <c r="D204" s="29">
        <f>SUMIFS('2013Figures'!$J:$J,'2013Figures'!$C:$C,$A204,'2013Figures'!$I:$I,"",'2013Figures'!$E:$E,$B$1)</f>
        <v>22</v>
      </c>
      <c r="E204" s="9">
        <f>SUMIFS('2013Figures'!$J:$J,'2013Figures'!$C:$C,$A204,'2013Figures'!$I:$I,"",'2013Figures'!$B:$B,"BrokerToCy",'2013Figures'!$G:$G,"E1",'2013Figures'!$E:$E,$B$1)</f>
        <v>0</v>
      </c>
      <c r="F204" s="9">
        <f>SUMIFS('2013Figures'!$J:$J,'2013Figures'!$C:$C,$A204,'2013Figures'!$I:$I,"",'2013Figures'!$B:$B,"BrokerToCy",'2013Figures'!$G:$G,"P1",'2013Figures'!$E:$E,$B$1)</f>
        <v>0</v>
      </c>
      <c r="G204" s="9">
        <f>SUMIFS('2013Figures'!$J:$J,'2013Figures'!$C:$C,$A204,'2013Figures'!$I:$I,"",'2013Figures'!$B:$B,"CyToBroker",'2013Figures'!$G:$G,"E1",'2013Figures'!$E:$E,$B$1)</f>
        <v>22</v>
      </c>
      <c r="H204" s="9">
        <f>SUMIFS('2013Figures'!$J:$J,'2013Figures'!$C:$C,$A204,'2013Figures'!$I:$I,"",'2013Figures'!$B:$B,"CyToBroker",'2013Figures'!$G:$G,"P1",'2013Figures'!$E:$E,$B$1)</f>
        <v>0</v>
      </c>
      <c r="J204" s="8" t="s">
        <v>131</v>
      </c>
      <c r="L204" s="42">
        <f>SUMIFS('2012Figures'!$J:$J,'2012Figures'!$C:$C,$A204,'2012Figures'!$I:$I,"",'2012Figures'!$E:$E,$B$1)</f>
        <v>53</v>
      </c>
      <c r="M204" s="52">
        <f>SUMIFS('2012Figures'!$J:$J,'2012Figures'!$C:$C,$A204,'2012Figures'!$I:$I,"",'2012Figures'!$B:$B,"BrokerToCy",'2012Figures'!$G:$G,"E1",'2012Figures'!$E:$E,$B$1)</f>
        <v>0</v>
      </c>
      <c r="N204" s="52">
        <f>SUMIFS('2012Figures'!$J:$J,'2012Figures'!$C:$C,$A204,'2012Figures'!$I:$I,"",'2012Figures'!$B:$B,"BrokerToCy",'2012Figures'!$G:$G,"P1",'2012Figures'!$E:$E,$B$1)</f>
        <v>0</v>
      </c>
      <c r="O204" s="52">
        <f>SUMIFS('2012Figures'!$J:$J,'2012Figures'!$C:$C,$A204,'2012Figures'!$I:$I,"",'2012Figures'!$B:$B,"CyToBroker",'2012Figures'!$G:$G,"E1",'2012Figures'!$E:$E,$B$1)</f>
        <v>53</v>
      </c>
      <c r="P204" s="52">
        <f>SUMIFS('2012Figures'!$J:$J,'2012Figures'!$C:$C,$A204,'2012Figures'!$I:$I,"",'2012Figures'!$B:$B,"CyToBroker",'2012Figures'!$G:$G,"P1",'2012Figures'!$E:$E,$B$1)</f>
        <v>0</v>
      </c>
      <c r="R204" s="46">
        <f t="shared" si="23"/>
        <v>-0.57999999999999996</v>
      </c>
      <c r="S204" s="46" t="str">
        <f t="shared" si="23"/>
        <v/>
      </c>
      <c r="T204" s="46" t="str">
        <f t="shared" si="23"/>
        <v/>
      </c>
      <c r="U204" s="46">
        <f t="shared" si="23"/>
        <v>-0.57999999999999996</v>
      </c>
      <c r="V204" s="46" t="str">
        <f t="shared" si="23"/>
        <v/>
      </c>
    </row>
    <row r="205" spans="1:22" x14ac:dyDescent="0.2">
      <c r="A205" s="21"/>
      <c r="B205" s="21" t="s">
        <v>92</v>
      </c>
      <c r="C205" s="22"/>
      <c r="D205" s="23">
        <f>SUM(E205:H205)</f>
        <v>22</v>
      </c>
      <c r="E205" s="23">
        <f>SUM(E195:E204)</f>
        <v>0</v>
      </c>
      <c r="F205" s="23">
        <f>SUM(F195:F204)</f>
        <v>0</v>
      </c>
      <c r="G205" s="23">
        <f>SUM(G195:G204)</f>
        <v>22</v>
      </c>
      <c r="H205" s="23">
        <f>SUM(H195:H204)</f>
        <v>0</v>
      </c>
      <c r="I205" s="21"/>
      <c r="J205" s="22"/>
      <c r="K205" s="21"/>
      <c r="L205" s="43">
        <f>SUM(M205:P205)</f>
        <v>53</v>
      </c>
      <c r="M205" s="43">
        <f>SUM(M195:M204)</f>
        <v>0</v>
      </c>
      <c r="N205" s="43">
        <f>SUM(N195:N204)</f>
        <v>0</v>
      </c>
      <c r="O205" s="43">
        <f>SUM(O195:O204)</f>
        <v>53</v>
      </c>
      <c r="P205" s="43">
        <f>SUM(P195:P204)</f>
        <v>0</v>
      </c>
      <c r="Q205" s="21"/>
      <c r="R205" s="21"/>
      <c r="S205" s="21"/>
      <c r="T205" s="21"/>
      <c r="U205" s="21"/>
      <c r="V205" s="21"/>
    </row>
    <row r="206" spans="1:22" x14ac:dyDescent="0.2">
      <c r="A206" s="28">
        <v>121</v>
      </c>
      <c r="B206" s="28" t="s">
        <v>111</v>
      </c>
      <c r="C206" s="17" t="s">
        <v>88</v>
      </c>
      <c r="D206" s="18">
        <f>SUMIFS('2013Figures'!$J:$J,'2013Figures'!$C:$C,$A206,'2013Figures'!$E:$E,$B$1)</f>
        <v>0</v>
      </c>
      <c r="E206" s="18">
        <f>SUMIFS('2013Figures'!$J:$J,'2013Figures'!$C:$C,$A206,'2013Figures'!$B:$B,"BrokerToCy",'2013Figures'!$G:$G,"E1",'2013Figures'!$E:$E,$B$1)</f>
        <v>0</v>
      </c>
      <c r="F206" s="18">
        <f>SUMIFS('2013Figures'!$J:$J,'2013Figures'!$C:$C,$A206,'2013Figures'!$B:$B,"BrokerToCy",'2013Figures'!$G:$G,"P1",'2013Figures'!$E:$E,$B$1)</f>
        <v>0</v>
      </c>
      <c r="G206" s="18">
        <f>SUMIFS('2013Figures'!$J:$J,'2013Figures'!$C:$C,$A206,'2013Figures'!$B:$B,"CyToBroker",'2013Figures'!$G:$G,"E1",'2013Figures'!$E:$E,$B$1)</f>
        <v>0</v>
      </c>
      <c r="H206" s="18">
        <f>SUMIFS('2013Figures'!$J:$J,'2013Figures'!$C:$C,$A206,'2013Figures'!$B:$B,"CyToBroker",'2013Figures'!$G:$G,"P1",'2013Figures'!$E:$E,$B$1)</f>
        <v>0</v>
      </c>
      <c r="I206" s="28"/>
      <c r="J206" s="17"/>
      <c r="K206" s="28"/>
      <c r="L206" s="50">
        <f>SUMIFS('2012Figures'!$J:$J,'2012Figures'!$C:$C,$A206,'2012Figures'!$E:$E,$B$1)</f>
        <v>0</v>
      </c>
      <c r="M206" s="50">
        <f>SUMIFS('2012Figures'!$J:$J,'2012Figures'!$C:$C,$A206,'2012Figures'!$B:$B,"BrokerToCy",'2012Figures'!$G:$G,"E1",'2012Figures'!$E:$E,$B$1)</f>
        <v>0</v>
      </c>
      <c r="N206" s="50">
        <f>SUMIFS('2012Figures'!$J:$J,'2012Figures'!$C:$C,$A206,'2012Figures'!$B:$B,"BrokerToCy",'2012Figures'!$G:$G,"P1",'2012Figures'!$E:$E,$B$1)</f>
        <v>0</v>
      </c>
      <c r="O206" s="50">
        <f>SUMIFS('2012Figures'!$J:$J,'2012Figures'!$C:$C,$A206,'2012Figures'!$B:$B,"CyToBroker",'2012Figures'!$G:$G,"E1",'2012Figures'!$E:$E,$B$1)</f>
        <v>0</v>
      </c>
      <c r="P206" s="50">
        <f>SUMIFS('2012Figures'!$J:$J,'2012Figures'!$C:$C,$A206,'2012Figures'!$B:$B,"CyToBroker",'2012Figures'!$G:$G,"P1",'2012Figures'!$E:$E,$B$1)</f>
        <v>0</v>
      </c>
      <c r="Q206" s="28"/>
      <c r="R206" s="46" t="str">
        <f t="shared" si="23"/>
        <v/>
      </c>
      <c r="S206" s="46" t="str">
        <f t="shared" si="23"/>
        <v/>
      </c>
      <c r="T206" s="46" t="str">
        <f t="shared" si="23"/>
        <v/>
      </c>
      <c r="U206" s="46" t="str">
        <f t="shared" si="23"/>
        <v/>
      </c>
      <c r="V206" s="46" t="str">
        <f t="shared" si="23"/>
        <v/>
      </c>
    </row>
    <row r="207" spans="1:22" x14ac:dyDescent="0.2">
      <c r="A207" s="1">
        <v>121</v>
      </c>
      <c r="B207" s="1" t="s">
        <v>111</v>
      </c>
      <c r="C207" s="8">
        <v>7</v>
      </c>
      <c r="D207" s="29">
        <f>SUMIFS('2013Figures'!$J:$J,'2013Figures'!$C:$C,$A207,'2013Figures'!$H:$H,$B207,'2013Figures'!$I:$I,$C207,'2013Figures'!$E:$E,$B$1)</f>
        <v>0</v>
      </c>
      <c r="E207" s="9">
        <f>SUMIFS('2013Figures'!$J:$J,'2013Figures'!$C:$C,$A207,'2013Figures'!$H:$H,$B207,'2013Figures'!$I:$I,$C207,'2013Figures'!$B:$B,"BrokerToCy",'2013Figures'!$G:$G,"E1",'2013Figures'!$E:$E,$B$1)</f>
        <v>0</v>
      </c>
      <c r="F207" s="9">
        <f>SUMIFS('2013Figures'!$J:$J,'2013Figures'!$C:$C,$A207,'2013Figures'!$H:$H,$B207,'2013Figures'!$I:$I,$C207,'2013Figures'!$B:$B,"BrokerToCy",'2013Figures'!$G:$G,"P1",'2013Figures'!$E:$E,$B$1)</f>
        <v>0</v>
      </c>
      <c r="G207" s="9">
        <f>SUMIFS('2013Figures'!$J:$J,'2013Figures'!$C:$C,$A207,'2013Figures'!$H:$H,$B207,'2013Figures'!$I:$I,$C207,'2013Figures'!$B:$B,"CyToBroker",'2013Figures'!$G:$G,"E1",'2013Figures'!$E:$E,$B$1)</f>
        <v>0</v>
      </c>
      <c r="H207" s="9">
        <f>SUMIFS('2013Figures'!$J:$J,'2013Figures'!$C:$C,$A207,'2013Figures'!$H:$H,$B207,'2013Figures'!$I:$I,$C207,'2013Figures'!$B:$B,"CyToBroker",'2013Figures'!$G:$G,"P1",'2013Figures'!$E:$E,$B$1)</f>
        <v>0</v>
      </c>
      <c r="I207" s="33"/>
      <c r="J207" s="34"/>
      <c r="K207" s="33"/>
      <c r="L207" s="42">
        <f>SUMIFS('2012Figures'!$J:$J,'2012Figures'!$C:$C,$A207,'2012Figures'!$H:$H,$B207,'2012Figures'!$I:$I,$C207,'2012Figures'!$E:$E,$B$1)</f>
        <v>0</v>
      </c>
      <c r="M207" s="52">
        <f>SUMIFS('2012Figures'!$J:$J,'2012Figures'!$C:$C,$A207,'2012Figures'!$H:$H,$B207,'2012Figures'!$I:$I,$C207,'2012Figures'!$B:$B,"BrokerToCy",'2012Figures'!$G:$G,"E1",'2012Figures'!$E:$E,$B$1)</f>
        <v>0</v>
      </c>
      <c r="N207" s="52">
        <f>SUMIFS('2012Figures'!$J:$J,'2012Figures'!$C:$C,$A207,'2012Figures'!$H:$H,$B207,'2012Figures'!$I:$I,$C207,'2012Figures'!$B:$B,"BrokerToCy",'2012Figures'!$G:$G,"P1",'2012Figures'!$E:$E,$B$1)</f>
        <v>0</v>
      </c>
      <c r="O207" s="52">
        <f>SUMIFS('2012Figures'!$J:$J,'2012Figures'!$C:$C,$A207,'2012Figures'!$H:$H,$B207,'2012Figures'!$I:$I,$C207,'2012Figures'!$B:$B,"CyToBroker",'2012Figures'!$G:$G,"E1",'2012Figures'!$E:$E,$B$1)</f>
        <v>0</v>
      </c>
      <c r="P207" s="52">
        <f>SUMIFS('2012Figures'!$J:$J,'2012Figures'!$C:$C,$A207,'2012Figures'!$H:$H,$B207,'2012Figures'!$I:$I,$C207,'2012Figures'!$B:$B,"CyToBroker",'2012Figures'!$G:$G,"P1",'2012Figures'!$E:$E,$B$1)</f>
        <v>0</v>
      </c>
      <c r="Q207" s="33"/>
      <c r="R207" s="46" t="str">
        <f t="shared" si="23"/>
        <v/>
      </c>
      <c r="S207" s="46" t="str">
        <f t="shared" si="23"/>
        <v/>
      </c>
      <c r="T207" s="46" t="str">
        <f t="shared" si="23"/>
        <v/>
      </c>
      <c r="U207" s="46" t="str">
        <f t="shared" si="23"/>
        <v/>
      </c>
      <c r="V207" s="46" t="str">
        <f t="shared" si="23"/>
        <v/>
      </c>
    </row>
    <row r="208" spans="1:22" x14ac:dyDescent="0.2">
      <c r="A208" s="1">
        <v>121</v>
      </c>
      <c r="B208" s="1" t="s">
        <v>111</v>
      </c>
      <c r="C208" s="8">
        <v>6</v>
      </c>
      <c r="D208" s="29">
        <f>SUMIFS('2013Figures'!$J:$J,'2013Figures'!$C:$C,$A208,'2013Figures'!$H:$H,$B208,'2013Figures'!$I:$I,$C208,'2013Figures'!$E:$E,$B$1)</f>
        <v>0</v>
      </c>
      <c r="E208" s="9">
        <f>SUMIFS('2013Figures'!$J:$J,'2013Figures'!$C:$C,$A208,'2013Figures'!$H:$H,$B208,'2013Figures'!$I:$I,$C208,'2013Figures'!$B:$B,"BrokerToCy",'2013Figures'!$G:$G,"E1",'2013Figures'!$E:$E,$B$1)</f>
        <v>0</v>
      </c>
      <c r="F208" s="9">
        <f>SUMIFS('2013Figures'!$J:$J,'2013Figures'!$C:$C,$A208,'2013Figures'!$H:$H,$B208,'2013Figures'!$I:$I,$C208,'2013Figures'!$B:$B,"BrokerToCy",'2013Figures'!$G:$G,"P1",'2013Figures'!$E:$E,$B$1)</f>
        <v>0</v>
      </c>
      <c r="G208" s="9">
        <f>SUMIFS('2013Figures'!$J:$J,'2013Figures'!$C:$C,$A208,'2013Figures'!$H:$H,$B208,'2013Figures'!$I:$I,$C208,'2013Figures'!$B:$B,"CyToBroker",'2013Figures'!$G:$G,"E1",'2013Figures'!$E:$E,$B$1)</f>
        <v>0</v>
      </c>
      <c r="H208" s="9">
        <f>SUMIFS('2013Figures'!$J:$J,'2013Figures'!$C:$C,$A208,'2013Figures'!$H:$H,$B208,'2013Figures'!$I:$I,$C208,'2013Figures'!$B:$B,"CyToBroker",'2013Figures'!$G:$G,"P1",'2013Figures'!$E:$E,$B$1)</f>
        <v>0</v>
      </c>
      <c r="I208" s="33"/>
      <c r="J208" s="34">
        <v>201501</v>
      </c>
      <c r="K208" s="33"/>
      <c r="L208" s="42">
        <f>SUMIFS('2012Figures'!$J:$J,'2012Figures'!$C:$C,$A208,'2012Figures'!$H:$H,$B208,'2012Figures'!$I:$I,$C208,'2012Figures'!$E:$E,$B$1)</f>
        <v>0</v>
      </c>
      <c r="M208" s="52">
        <f>SUMIFS('2012Figures'!$J:$J,'2012Figures'!$C:$C,$A208,'2012Figures'!$H:$H,$B208,'2012Figures'!$I:$I,$C208,'2012Figures'!$B:$B,"BrokerToCy",'2012Figures'!$G:$G,"E1",'2012Figures'!$E:$E,$B$1)</f>
        <v>0</v>
      </c>
      <c r="N208" s="52">
        <f>SUMIFS('2012Figures'!$J:$J,'2012Figures'!$C:$C,$A208,'2012Figures'!$H:$H,$B208,'2012Figures'!$I:$I,$C208,'2012Figures'!$B:$B,"BrokerToCy",'2012Figures'!$G:$G,"P1",'2012Figures'!$E:$E,$B$1)</f>
        <v>0</v>
      </c>
      <c r="O208" s="52">
        <f>SUMIFS('2012Figures'!$J:$J,'2012Figures'!$C:$C,$A208,'2012Figures'!$H:$H,$B208,'2012Figures'!$I:$I,$C208,'2012Figures'!$B:$B,"CyToBroker",'2012Figures'!$G:$G,"E1",'2012Figures'!$E:$E,$B$1)</f>
        <v>0</v>
      </c>
      <c r="P208" s="52">
        <f>SUMIFS('2012Figures'!$J:$J,'2012Figures'!$C:$C,$A208,'2012Figures'!$H:$H,$B208,'2012Figures'!$I:$I,$C208,'2012Figures'!$B:$B,"CyToBroker",'2012Figures'!$G:$G,"P1",'2012Figures'!$E:$E,$B$1)</f>
        <v>0</v>
      </c>
      <c r="Q208" s="33"/>
      <c r="R208" s="46" t="str">
        <f t="shared" ref="R208:V271" si="28">IF(L208=0,"",ROUND(D208/L208-1,2))</f>
        <v/>
      </c>
      <c r="S208" s="46" t="str">
        <f t="shared" si="28"/>
        <v/>
      </c>
      <c r="T208" s="46" t="str">
        <f t="shared" si="28"/>
        <v/>
      </c>
      <c r="U208" s="46" t="str">
        <f t="shared" si="28"/>
        <v/>
      </c>
      <c r="V208" s="46" t="str">
        <f t="shared" si="28"/>
        <v/>
      </c>
    </row>
    <row r="209" spans="1:22" x14ac:dyDescent="0.2">
      <c r="A209" s="1">
        <v>121</v>
      </c>
      <c r="B209" s="1" t="s">
        <v>111</v>
      </c>
      <c r="C209" s="8">
        <v>5</v>
      </c>
      <c r="D209" s="29">
        <f>SUMIFS('2013Figures'!$J:$J,'2013Figures'!$C:$C,$A209,'2013Figures'!$H:$H,$B209,'2013Figures'!$I:$I,$C209,'2013Figures'!$E:$E,$B$1)</f>
        <v>0</v>
      </c>
      <c r="E209" s="9">
        <f>SUMIFS('2013Figures'!$J:$J,'2013Figures'!$C:$C,$A209,'2013Figures'!$H:$H,$B209,'2013Figures'!$I:$I,$C209,'2013Figures'!$B:$B,"BrokerToCy",'2013Figures'!$G:$G,"E1",'2013Figures'!$E:$E,$B$1)</f>
        <v>0</v>
      </c>
      <c r="F209" s="9">
        <f>SUMIFS('2013Figures'!$J:$J,'2013Figures'!$C:$C,$A209,'2013Figures'!$H:$H,$B209,'2013Figures'!$I:$I,$C209,'2013Figures'!$B:$B,"BrokerToCy",'2013Figures'!$G:$G,"P1",'2013Figures'!$E:$E,$B$1)</f>
        <v>0</v>
      </c>
      <c r="G209" s="9">
        <f>SUMIFS('2013Figures'!$J:$J,'2013Figures'!$C:$C,$A209,'2013Figures'!$H:$H,$B209,'2013Figures'!$I:$I,$C209,'2013Figures'!$B:$B,"CyToBroker",'2013Figures'!$G:$G,"E1",'2013Figures'!$E:$E,$B$1)</f>
        <v>0</v>
      </c>
      <c r="H209" s="9">
        <f>SUMIFS('2013Figures'!$J:$J,'2013Figures'!$C:$C,$A209,'2013Figures'!$H:$H,$B209,'2013Figures'!$I:$I,$C209,'2013Figures'!$B:$B,"CyToBroker",'2013Figures'!$G:$G,"P1",'2013Figures'!$E:$E,$B$1)</f>
        <v>0</v>
      </c>
      <c r="J209" s="8">
        <v>201401</v>
      </c>
      <c r="L209" s="42">
        <f>SUMIFS('2012Figures'!$J:$J,'2012Figures'!$C:$C,$A209,'2012Figures'!$H:$H,$B209,'2012Figures'!$I:$I,$C209,'2012Figures'!$E:$E,$B$1)</f>
        <v>0</v>
      </c>
      <c r="M209" s="52">
        <f>SUMIFS('2012Figures'!$J:$J,'2012Figures'!$C:$C,$A209,'2012Figures'!$H:$H,$B209,'2012Figures'!$I:$I,$C209,'2012Figures'!$B:$B,"BrokerToCy",'2012Figures'!$G:$G,"E1",'2012Figures'!$E:$E,$B$1)</f>
        <v>0</v>
      </c>
      <c r="N209" s="52">
        <f>SUMIFS('2012Figures'!$J:$J,'2012Figures'!$C:$C,$A209,'2012Figures'!$H:$H,$B209,'2012Figures'!$I:$I,$C209,'2012Figures'!$B:$B,"BrokerToCy",'2012Figures'!$G:$G,"P1",'2012Figures'!$E:$E,$B$1)</f>
        <v>0</v>
      </c>
      <c r="O209" s="52">
        <f>SUMIFS('2012Figures'!$J:$J,'2012Figures'!$C:$C,$A209,'2012Figures'!$H:$H,$B209,'2012Figures'!$I:$I,$C209,'2012Figures'!$B:$B,"CyToBroker",'2012Figures'!$G:$G,"E1",'2012Figures'!$E:$E,$B$1)</f>
        <v>0</v>
      </c>
      <c r="P209" s="52">
        <f>SUMIFS('2012Figures'!$J:$J,'2012Figures'!$C:$C,$A209,'2012Figures'!$H:$H,$B209,'2012Figures'!$I:$I,$C209,'2012Figures'!$B:$B,"CyToBroker",'2012Figures'!$G:$G,"P1",'2012Figures'!$E:$E,$B$1)</f>
        <v>0</v>
      </c>
      <c r="R209" s="46" t="str">
        <f t="shared" si="28"/>
        <v/>
      </c>
      <c r="S209" s="46" t="str">
        <f t="shared" si="28"/>
        <v/>
      </c>
      <c r="T209" s="46" t="str">
        <f t="shared" si="28"/>
        <v/>
      </c>
      <c r="U209" s="46" t="str">
        <f t="shared" si="28"/>
        <v/>
      </c>
      <c r="V209" s="46" t="str">
        <f t="shared" si="28"/>
        <v/>
      </c>
    </row>
    <row r="210" spans="1:22" x14ac:dyDescent="0.2">
      <c r="A210" s="1">
        <v>121</v>
      </c>
      <c r="B210" s="1" t="s">
        <v>111</v>
      </c>
      <c r="C210" s="8">
        <v>4</v>
      </c>
      <c r="D210" s="29">
        <f>SUMIFS('2013Figures'!$J:$J,'2013Figures'!$C:$C,$A210,'2013Figures'!$H:$H,$B210,'2013Figures'!$I:$I,$C210,'2013Figures'!$E:$E,$B$1)</f>
        <v>0</v>
      </c>
      <c r="E210" s="9">
        <f>SUMIFS('2013Figures'!$J:$J,'2013Figures'!$C:$C,$A210,'2013Figures'!$H:$H,$B210,'2013Figures'!$I:$I,$C210,'2013Figures'!$B:$B,"BrokerToCy",'2013Figures'!$G:$G,"E1",'2013Figures'!$E:$E,$B$1)</f>
        <v>0</v>
      </c>
      <c r="F210" s="9">
        <f>SUMIFS('2013Figures'!$J:$J,'2013Figures'!$C:$C,$A210,'2013Figures'!$H:$H,$B210,'2013Figures'!$I:$I,$C210,'2013Figures'!$B:$B,"BrokerToCy",'2013Figures'!$G:$G,"P1",'2013Figures'!$E:$E,$B$1)</f>
        <v>0</v>
      </c>
      <c r="G210" s="9">
        <f>SUMIFS('2013Figures'!$J:$J,'2013Figures'!$C:$C,$A210,'2013Figures'!$H:$H,$B210,'2013Figures'!$I:$I,$C210,'2013Figures'!$B:$B,"CyToBroker",'2013Figures'!$G:$G,"E1",'2013Figures'!$E:$E,$B$1)</f>
        <v>0</v>
      </c>
      <c r="H210" s="9">
        <f>SUMIFS('2013Figures'!$J:$J,'2013Figures'!$C:$C,$A210,'2013Figures'!$H:$H,$B210,'2013Figures'!$I:$I,$C210,'2013Figures'!$B:$B,"CyToBroker",'2013Figures'!$G:$G,"P1",'2013Figures'!$E:$E,$B$1)</f>
        <v>0</v>
      </c>
      <c r="I210" s="30"/>
      <c r="J210" s="31">
        <v>201301</v>
      </c>
      <c r="K210" s="30"/>
      <c r="L210" s="42">
        <f>SUMIFS('2012Figures'!$J:$J,'2012Figures'!$C:$C,$A210,'2012Figures'!$H:$H,$B210,'2012Figures'!$I:$I,$C210,'2012Figures'!$E:$E,$B$1)</f>
        <v>0</v>
      </c>
      <c r="M210" s="52">
        <f>SUMIFS('2012Figures'!$J:$J,'2012Figures'!$C:$C,$A210,'2012Figures'!$H:$H,$B210,'2012Figures'!$I:$I,$C210,'2012Figures'!$B:$B,"BrokerToCy",'2012Figures'!$G:$G,"E1",'2012Figures'!$E:$E,$B$1)</f>
        <v>0</v>
      </c>
      <c r="N210" s="52">
        <f>SUMIFS('2012Figures'!$J:$J,'2012Figures'!$C:$C,$A210,'2012Figures'!$H:$H,$B210,'2012Figures'!$I:$I,$C210,'2012Figures'!$B:$B,"BrokerToCy",'2012Figures'!$G:$G,"P1",'2012Figures'!$E:$E,$B$1)</f>
        <v>0</v>
      </c>
      <c r="O210" s="52">
        <f>SUMIFS('2012Figures'!$J:$J,'2012Figures'!$C:$C,$A210,'2012Figures'!$H:$H,$B210,'2012Figures'!$I:$I,$C210,'2012Figures'!$B:$B,"CyToBroker",'2012Figures'!$G:$G,"E1",'2012Figures'!$E:$E,$B$1)</f>
        <v>0</v>
      </c>
      <c r="P210" s="52">
        <f>SUMIFS('2012Figures'!$J:$J,'2012Figures'!$C:$C,$A210,'2012Figures'!$H:$H,$B210,'2012Figures'!$I:$I,$C210,'2012Figures'!$B:$B,"CyToBroker",'2012Figures'!$G:$G,"P1",'2012Figures'!$E:$E,$B$1)</f>
        <v>0</v>
      </c>
      <c r="Q210" s="30"/>
      <c r="R210" s="46" t="str">
        <f t="shared" si="28"/>
        <v/>
      </c>
      <c r="S210" s="46" t="str">
        <f t="shared" si="28"/>
        <v/>
      </c>
      <c r="T210" s="46" t="str">
        <f t="shared" si="28"/>
        <v/>
      </c>
      <c r="U210" s="46" t="str">
        <f t="shared" si="28"/>
        <v/>
      </c>
      <c r="V210" s="46" t="str">
        <f t="shared" si="28"/>
        <v/>
      </c>
    </row>
    <row r="211" spans="1:22" x14ac:dyDescent="0.2">
      <c r="A211" s="1">
        <v>121</v>
      </c>
      <c r="B211" s="1" t="s">
        <v>111</v>
      </c>
      <c r="C211" s="8">
        <v>3</v>
      </c>
      <c r="D211" s="29">
        <f>SUMIFS('2013Figures'!$J:$J,'2013Figures'!$C:$C,$A211,'2013Figures'!$H:$H,$B211,'2013Figures'!$I:$I,$C211,'2013Figures'!$E:$E,$B$1)</f>
        <v>0</v>
      </c>
      <c r="E211" s="9">
        <f>SUMIFS('2013Figures'!$J:$J,'2013Figures'!$C:$C,$A211,'2013Figures'!$H:$H,$B211,'2013Figures'!$I:$I,$C211,'2013Figures'!$B:$B,"BrokerToCy",'2013Figures'!$G:$G,"E1",'2013Figures'!$E:$E,$B$1)</f>
        <v>0</v>
      </c>
      <c r="F211" s="9">
        <f>SUMIFS('2013Figures'!$J:$J,'2013Figures'!$C:$C,$A211,'2013Figures'!$H:$H,$B211,'2013Figures'!$I:$I,$C211,'2013Figures'!$B:$B,"BrokerToCy",'2013Figures'!$G:$G,"P1",'2013Figures'!$E:$E,$B$1)</f>
        <v>0</v>
      </c>
      <c r="G211" s="9">
        <f>SUMIFS('2013Figures'!$J:$J,'2013Figures'!$C:$C,$A211,'2013Figures'!$H:$H,$B211,'2013Figures'!$I:$I,$C211,'2013Figures'!$B:$B,"CyToBroker",'2013Figures'!$G:$G,"E1",'2013Figures'!$E:$E,$B$1)</f>
        <v>0</v>
      </c>
      <c r="H211" s="9">
        <f>SUMIFS('2013Figures'!$J:$J,'2013Figures'!$C:$C,$A211,'2013Figures'!$H:$H,$B211,'2013Figures'!$I:$I,$C211,'2013Figures'!$B:$B,"CyToBroker",'2013Figures'!$G:$G,"P1",'2013Figures'!$E:$E,$B$1)</f>
        <v>0</v>
      </c>
      <c r="J211" s="8">
        <v>201201</v>
      </c>
      <c r="L211" s="42">
        <f>SUMIFS('2012Figures'!$J:$J,'2012Figures'!$C:$C,$A211,'2012Figures'!$H:$H,$B211,'2012Figures'!$I:$I,$C211,'2012Figures'!$E:$E,$B$1)</f>
        <v>0</v>
      </c>
      <c r="M211" s="52">
        <f>SUMIFS('2012Figures'!$J:$J,'2012Figures'!$C:$C,$A211,'2012Figures'!$H:$H,$B211,'2012Figures'!$I:$I,$C211,'2012Figures'!$B:$B,"BrokerToCy",'2012Figures'!$G:$G,"E1",'2012Figures'!$E:$E,$B$1)</f>
        <v>0</v>
      </c>
      <c r="N211" s="52">
        <f>SUMIFS('2012Figures'!$J:$J,'2012Figures'!$C:$C,$A211,'2012Figures'!$H:$H,$B211,'2012Figures'!$I:$I,$C211,'2012Figures'!$B:$B,"BrokerToCy",'2012Figures'!$G:$G,"P1",'2012Figures'!$E:$E,$B$1)</f>
        <v>0</v>
      </c>
      <c r="O211" s="52">
        <f>SUMIFS('2012Figures'!$J:$J,'2012Figures'!$C:$C,$A211,'2012Figures'!$H:$H,$B211,'2012Figures'!$I:$I,$C211,'2012Figures'!$B:$B,"CyToBroker",'2012Figures'!$G:$G,"E1",'2012Figures'!$E:$E,$B$1)</f>
        <v>0</v>
      </c>
      <c r="P211" s="52">
        <f>SUMIFS('2012Figures'!$J:$J,'2012Figures'!$C:$C,$A211,'2012Figures'!$H:$H,$B211,'2012Figures'!$I:$I,$C211,'2012Figures'!$B:$B,"CyToBroker",'2012Figures'!$G:$G,"P1",'2012Figures'!$E:$E,$B$1)</f>
        <v>0</v>
      </c>
      <c r="R211" s="46" t="str">
        <f t="shared" si="28"/>
        <v/>
      </c>
      <c r="S211" s="46" t="str">
        <f t="shared" si="28"/>
        <v/>
      </c>
      <c r="T211" s="46" t="str">
        <f t="shared" si="28"/>
        <v/>
      </c>
      <c r="U211" s="46" t="str">
        <f t="shared" si="28"/>
        <v/>
      </c>
      <c r="V211" s="46" t="str">
        <f t="shared" si="28"/>
        <v/>
      </c>
    </row>
    <row r="212" spans="1:22" x14ac:dyDescent="0.2">
      <c r="A212" s="1">
        <v>121</v>
      </c>
      <c r="B212" s="1" t="s">
        <v>111</v>
      </c>
      <c r="C212" s="8">
        <v>2</v>
      </c>
      <c r="D212" s="29">
        <f>SUMIFS('2013Figures'!$J:$J,'2013Figures'!$C:$C,$A212,'2013Figures'!$H:$H,$B212,'2013Figures'!$I:$I,$C212,'2013Figures'!$E:$E,$B$1)</f>
        <v>0</v>
      </c>
      <c r="E212" s="9">
        <f>SUMIFS('2013Figures'!$J:$J,'2013Figures'!$C:$C,$A212,'2013Figures'!$H:$H,$B212,'2013Figures'!$I:$I,$C212,'2013Figures'!$B:$B,"BrokerToCy",'2013Figures'!$G:$G,"E1",'2013Figures'!$E:$E,$B$1)</f>
        <v>0</v>
      </c>
      <c r="F212" s="9">
        <f>SUMIFS('2013Figures'!$J:$J,'2013Figures'!$C:$C,$A212,'2013Figures'!$H:$H,$B212,'2013Figures'!$I:$I,$C212,'2013Figures'!$B:$B,"BrokerToCy",'2013Figures'!$G:$G,"P1",'2013Figures'!$E:$E,$B$1)</f>
        <v>0</v>
      </c>
      <c r="G212" s="9">
        <f>SUMIFS('2013Figures'!$J:$J,'2013Figures'!$C:$C,$A212,'2013Figures'!$H:$H,$B212,'2013Figures'!$I:$I,$C212,'2013Figures'!$B:$B,"CyToBroker",'2013Figures'!$G:$G,"E1",'2013Figures'!$E:$E,$B$1)</f>
        <v>0</v>
      </c>
      <c r="H212" s="9">
        <f>SUMIFS('2013Figures'!$J:$J,'2013Figures'!$C:$C,$A212,'2013Figures'!$H:$H,$B212,'2013Figures'!$I:$I,$C212,'2013Figures'!$B:$B,"CyToBroker",'2013Figures'!$G:$G,"P1",'2013Figures'!$E:$E,$B$1)</f>
        <v>0</v>
      </c>
      <c r="J212" s="8">
        <v>201101</v>
      </c>
      <c r="L212" s="42">
        <f>SUMIFS('2012Figures'!$J:$J,'2012Figures'!$C:$C,$A212,'2012Figures'!$H:$H,$B212,'2012Figures'!$I:$I,$C212,'2012Figures'!$E:$E,$B$1)</f>
        <v>0</v>
      </c>
      <c r="M212" s="52">
        <f>SUMIFS('2012Figures'!$J:$J,'2012Figures'!$C:$C,$A212,'2012Figures'!$H:$H,$B212,'2012Figures'!$I:$I,$C212,'2012Figures'!$B:$B,"BrokerToCy",'2012Figures'!$G:$G,"E1",'2012Figures'!$E:$E,$B$1)</f>
        <v>0</v>
      </c>
      <c r="N212" s="52">
        <f>SUMIFS('2012Figures'!$J:$J,'2012Figures'!$C:$C,$A212,'2012Figures'!$H:$H,$B212,'2012Figures'!$I:$I,$C212,'2012Figures'!$B:$B,"BrokerToCy",'2012Figures'!$G:$G,"P1",'2012Figures'!$E:$E,$B$1)</f>
        <v>0</v>
      </c>
      <c r="O212" s="52">
        <f>SUMIFS('2012Figures'!$J:$J,'2012Figures'!$C:$C,$A212,'2012Figures'!$H:$H,$B212,'2012Figures'!$I:$I,$C212,'2012Figures'!$B:$B,"CyToBroker",'2012Figures'!$G:$G,"E1",'2012Figures'!$E:$E,$B$1)</f>
        <v>0</v>
      </c>
      <c r="P212" s="52">
        <f>SUMIFS('2012Figures'!$J:$J,'2012Figures'!$C:$C,$A212,'2012Figures'!$H:$H,$B212,'2012Figures'!$I:$I,$C212,'2012Figures'!$B:$B,"CyToBroker",'2012Figures'!$G:$G,"P1",'2012Figures'!$E:$E,$B$1)</f>
        <v>0</v>
      </c>
      <c r="R212" s="46" t="str">
        <f t="shared" si="28"/>
        <v/>
      </c>
      <c r="S212" s="46" t="str">
        <f t="shared" si="28"/>
        <v/>
      </c>
      <c r="T212" s="46" t="str">
        <f t="shared" si="28"/>
        <v/>
      </c>
      <c r="U212" s="46" t="str">
        <f t="shared" si="28"/>
        <v/>
      </c>
      <c r="V212" s="46" t="str">
        <f t="shared" si="28"/>
        <v/>
      </c>
    </row>
    <row r="213" spans="1:22" x14ac:dyDescent="0.2">
      <c r="A213" s="1">
        <v>121</v>
      </c>
      <c r="B213" s="1" t="s">
        <v>111</v>
      </c>
      <c r="C213" s="8">
        <v>1</v>
      </c>
      <c r="D213" s="29">
        <f>SUMIFS('2013Figures'!$J:$J,'2013Figures'!$C:$C,$A213,'2013Figures'!$H:$H,$B213,'2013Figures'!$I:$I,$C213,'2013Figures'!$E:$E,$B$1)</f>
        <v>0</v>
      </c>
      <c r="E213" s="9">
        <f>SUMIFS('2013Figures'!$J:$J,'2013Figures'!$C:$C,$A213,'2013Figures'!$H:$H,$B213,'2013Figures'!$I:$I,$C213,'2013Figures'!$B:$B,"BrokerToCy",'2013Figures'!$G:$G,"E1",'2013Figures'!$E:$E,$B$1)</f>
        <v>0</v>
      </c>
      <c r="F213" s="9">
        <f>SUMIFS('2013Figures'!$J:$J,'2013Figures'!$C:$C,$A213,'2013Figures'!$H:$H,$B213,'2013Figures'!$I:$I,$C213,'2013Figures'!$B:$B,"BrokerToCy",'2013Figures'!$G:$G,"P1",'2013Figures'!$E:$E,$B$1)</f>
        <v>0</v>
      </c>
      <c r="G213" s="9">
        <f>SUMIFS('2013Figures'!$J:$J,'2013Figures'!$C:$C,$A213,'2013Figures'!$H:$H,$B213,'2013Figures'!$I:$I,$C213,'2013Figures'!$B:$B,"CyToBroker",'2013Figures'!$G:$G,"E1",'2013Figures'!$E:$E,$B$1)</f>
        <v>0</v>
      </c>
      <c r="H213" s="9">
        <f>SUMIFS('2013Figures'!$J:$J,'2013Figures'!$C:$C,$A213,'2013Figures'!$H:$H,$B213,'2013Figures'!$I:$I,$C213,'2013Figures'!$B:$B,"CyToBroker",'2013Figures'!$G:$G,"P1",'2013Figures'!$E:$E,$B$1)</f>
        <v>0</v>
      </c>
      <c r="J213" s="8">
        <v>201001</v>
      </c>
      <c r="L213" s="42">
        <f>SUMIFS('2012Figures'!$J:$J,'2012Figures'!$C:$C,$A213,'2012Figures'!$H:$H,$B213,'2012Figures'!$I:$I,$C213,'2012Figures'!$E:$E,$B$1)</f>
        <v>0</v>
      </c>
      <c r="M213" s="52">
        <f>SUMIFS('2012Figures'!$J:$J,'2012Figures'!$C:$C,$A213,'2012Figures'!$H:$H,$B213,'2012Figures'!$I:$I,$C213,'2012Figures'!$B:$B,"BrokerToCy",'2012Figures'!$G:$G,"E1",'2012Figures'!$E:$E,$B$1)</f>
        <v>0</v>
      </c>
      <c r="N213" s="52">
        <f>SUMIFS('2012Figures'!$J:$J,'2012Figures'!$C:$C,$A213,'2012Figures'!$H:$H,$B213,'2012Figures'!$I:$I,$C213,'2012Figures'!$B:$B,"BrokerToCy",'2012Figures'!$G:$G,"P1",'2012Figures'!$E:$E,$B$1)</f>
        <v>0</v>
      </c>
      <c r="O213" s="52">
        <f>SUMIFS('2012Figures'!$J:$J,'2012Figures'!$C:$C,$A213,'2012Figures'!$H:$H,$B213,'2012Figures'!$I:$I,$C213,'2012Figures'!$B:$B,"CyToBroker",'2012Figures'!$G:$G,"E1",'2012Figures'!$E:$E,$B$1)</f>
        <v>0</v>
      </c>
      <c r="P213" s="52">
        <f>SUMIFS('2012Figures'!$J:$J,'2012Figures'!$C:$C,$A213,'2012Figures'!$H:$H,$B213,'2012Figures'!$I:$I,$C213,'2012Figures'!$B:$B,"CyToBroker",'2012Figures'!$G:$G,"P1",'2012Figures'!$E:$E,$B$1)</f>
        <v>0</v>
      </c>
      <c r="R213" s="46" t="str">
        <f t="shared" si="28"/>
        <v/>
      </c>
      <c r="S213" s="46" t="str">
        <f t="shared" si="28"/>
        <v/>
      </c>
      <c r="T213" s="46" t="str">
        <f t="shared" si="28"/>
        <v/>
      </c>
      <c r="U213" s="46" t="str">
        <f t="shared" si="28"/>
        <v/>
      </c>
      <c r="V213" s="46" t="str">
        <f t="shared" si="28"/>
        <v/>
      </c>
    </row>
    <row r="214" spans="1:22" x14ac:dyDescent="0.2">
      <c r="A214" s="1">
        <v>121</v>
      </c>
      <c r="B214" s="1" t="s">
        <v>111</v>
      </c>
      <c r="D214" s="29">
        <f>SUMIFS('2013Figures'!$J:$J,'2013Figures'!$C:$C,$A214,'2013Figures'!$I:$I,"",'2013Figures'!$E:$E,$B$1)</f>
        <v>0</v>
      </c>
      <c r="E214" s="9">
        <f>SUMIFS('2013Figures'!$J:$J,'2013Figures'!$C:$C,$A214,'2013Figures'!$I:$I,"",'2013Figures'!$B:$B,"BrokerToCy",'2013Figures'!$G:$G,"E1",'2013Figures'!$E:$E,$B$1)</f>
        <v>0</v>
      </c>
      <c r="F214" s="9">
        <f>SUMIFS('2013Figures'!$J:$J,'2013Figures'!$C:$C,$A214,'2013Figures'!$I:$I,"",'2013Figures'!$B:$B,"BrokerToCy",'2013Figures'!$G:$G,"P1",'2013Figures'!$E:$E,$B$1)</f>
        <v>0</v>
      </c>
      <c r="G214" s="9">
        <f>SUMIFS('2013Figures'!$J:$J,'2013Figures'!$C:$C,$A214,'2013Figures'!$I:$I,"",'2013Figures'!$B:$B,"CyToBroker",'2013Figures'!$G:$G,"E1",'2013Figures'!$E:$E,$B$1)</f>
        <v>0</v>
      </c>
      <c r="H214" s="9">
        <f>SUMIFS('2013Figures'!$J:$J,'2013Figures'!$C:$C,$A214,'2013Figures'!$I:$I,"",'2013Figures'!$B:$B,"CyToBroker",'2013Figures'!$G:$G,"P1",'2013Figures'!$E:$E,$B$1)</f>
        <v>0</v>
      </c>
      <c r="J214" s="8" t="s">
        <v>131</v>
      </c>
      <c r="L214" s="42">
        <f>SUMIFS('2012Figures'!$J:$J,'2012Figures'!$C:$C,$A214,'2012Figures'!$I:$I,"",'2012Figures'!$E:$E,$B$1)</f>
        <v>0</v>
      </c>
      <c r="M214" s="52">
        <f>SUMIFS('2012Figures'!$J:$J,'2012Figures'!$C:$C,$A214,'2012Figures'!$I:$I,"",'2012Figures'!$B:$B,"BrokerToCy",'2012Figures'!$G:$G,"E1",'2012Figures'!$E:$E,$B$1)</f>
        <v>0</v>
      </c>
      <c r="N214" s="52">
        <f>SUMIFS('2012Figures'!$J:$J,'2012Figures'!$C:$C,$A214,'2012Figures'!$I:$I,"",'2012Figures'!$B:$B,"BrokerToCy",'2012Figures'!$G:$G,"P1",'2012Figures'!$E:$E,$B$1)</f>
        <v>0</v>
      </c>
      <c r="O214" s="52">
        <f>SUMIFS('2012Figures'!$J:$J,'2012Figures'!$C:$C,$A214,'2012Figures'!$I:$I,"",'2012Figures'!$B:$B,"CyToBroker",'2012Figures'!$G:$G,"E1",'2012Figures'!$E:$E,$B$1)</f>
        <v>0</v>
      </c>
      <c r="P214" s="52">
        <f>SUMIFS('2012Figures'!$J:$J,'2012Figures'!$C:$C,$A214,'2012Figures'!$I:$I,"",'2012Figures'!$B:$B,"CyToBroker",'2012Figures'!$G:$G,"P1",'2012Figures'!$E:$E,$B$1)</f>
        <v>0</v>
      </c>
      <c r="R214" s="46" t="str">
        <f t="shared" si="28"/>
        <v/>
      </c>
      <c r="S214" s="46" t="str">
        <f t="shared" si="28"/>
        <v/>
      </c>
      <c r="T214" s="46" t="str">
        <f t="shared" si="28"/>
        <v/>
      </c>
      <c r="U214" s="46" t="str">
        <f t="shared" si="28"/>
        <v/>
      </c>
      <c r="V214" s="46" t="str">
        <f t="shared" si="28"/>
        <v/>
      </c>
    </row>
    <row r="215" spans="1:22" x14ac:dyDescent="0.2">
      <c r="A215" s="21"/>
      <c r="B215" s="21" t="s">
        <v>92</v>
      </c>
      <c r="C215" s="22"/>
      <c r="D215" s="23">
        <f>SUM(E215:H215)</f>
        <v>0</v>
      </c>
      <c r="E215" s="23">
        <f>SUM(E207:E214)</f>
        <v>0</v>
      </c>
      <c r="F215" s="23">
        <f>SUM(F207:F214)</f>
        <v>0</v>
      </c>
      <c r="G215" s="23">
        <f>SUM(G207:G214)</f>
        <v>0</v>
      </c>
      <c r="H215" s="23">
        <f>SUM(H207:H214)</f>
        <v>0</v>
      </c>
      <c r="I215" s="21"/>
      <c r="J215" s="22"/>
      <c r="K215" s="21"/>
      <c r="L215" s="43">
        <f>SUM(M215:P215)</f>
        <v>0</v>
      </c>
      <c r="M215" s="43">
        <f>SUM(M207:M214)</f>
        <v>0</v>
      </c>
      <c r="N215" s="43">
        <f>SUM(N207:N214)</f>
        <v>0</v>
      </c>
      <c r="O215" s="43">
        <f>SUM(O207:O214)</f>
        <v>0</v>
      </c>
      <c r="P215" s="43">
        <f>SUM(P207:P214)</f>
        <v>0</v>
      </c>
      <c r="Q215" s="21"/>
      <c r="R215" s="21"/>
      <c r="S215" s="21"/>
      <c r="T215" s="21"/>
      <c r="U215" s="21"/>
      <c r="V215" s="21"/>
    </row>
    <row r="216" spans="1:22" x14ac:dyDescent="0.2">
      <c r="A216" s="28">
        <v>122</v>
      </c>
      <c r="B216" s="28" t="s">
        <v>67</v>
      </c>
      <c r="C216" s="17" t="s">
        <v>88</v>
      </c>
      <c r="D216" s="18">
        <f>SUMIFS('2013Figures'!$J:$J,'2013Figures'!$C:$C,$A216,'2013Figures'!$E:$E,$B$1)</f>
        <v>0</v>
      </c>
      <c r="E216" s="18">
        <f>SUMIFS('2013Figures'!$J:$J,'2013Figures'!$C:$C,$A216,'2013Figures'!$B:$B,"BrokerToCy",'2013Figures'!$G:$G,"E1",'2013Figures'!$E:$E,$B$1)</f>
        <v>0</v>
      </c>
      <c r="F216" s="18">
        <f>SUMIFS('2013Figures'!$J:$J,'2013Figures'!$C:$C,$A216,'2013Figures'!$B:$B,"BrokerToCy",'2013Figures'!$G:$G,"P1",'2013Figures'!$E:$E,$B$1)</f>
        <v>0</v>
      </c>
      <c r="G216" s="18">
        <f>SUMIFS('2013Figures'!$J:$J,'2013Figures'!$C:$C,$A216,'2013Figures'!$B:$B,"CyToBroker",'2013Figures'!$G:$G,"E1",'2013Figures'!$E:$E,$B$1)</f>
        <v>0</v>
      </c>
      <c r="H216" s="18">
        <f>SUMIFS('2013Figures'!$J:$J,'2013Figures'!$C:$C,$A216,'2013Figures'!$B:$B,"CyToBroker",'2013Figures'!$G:$G,"P1",'2013Figures'!$E:$E,$B$1)</f>
        <v>0</v>
      </c>
      <c r="I216" s="28"/>
      <c r="J216" s="17"/>
      <c r="K216" s="28"/>
      <c r="L216" s="50">
        <f>SUMIFS('2012Figures'!$J:$J,'2012Figures'!$C:$C,$A216,'2012Figures'!$E:$E,$B$1)</f>
        <v>0</v>
      </c>
      <c r="M216" s="50">
        <f>SUMIFS('2012Figures'!$J:$J,'2012Figures'!$C:$C,$A216,'2012Figures'!$B:$B,"BrokerToCy",'2012Figures'!$G:$G,"E1",'2012Figures'!$E:$E,$B$1)</f>
        <v>0</v>
      </c>
      <c r="N216" s="50">
        <f>SUMIFS('2012Figures'!$J:$J,'2012Figures'!$C:$C,$A216,'2012Figures'!$B:$B,"BrokerToCy",'2012Figures'!$G:$G,"P1",'2012Figures'!$E:$E,$B$1)</f>
        <v>0</v>
      </c>
      <c r="O216" s="50">
        <f>SUMIFS('2012Figures'!$J:$J,'2012Figures'!$C:$C,$A216,'2012Figures'!$B:$B,"CyToBroker",'2012Figures'!$G:$G,"E1",'2012Figures'!$E:$E,$B$1)</f>
        <v>0</v>
      </c>
      <c r="P216" s="50">
        <f>SUMIFS('2012Figures'!$J:$J,'2012Figures'!$C:$C,$A216,'2012Figures'!$B:$B,"CyToBroker",'2012Figures'!$G:$G,"P1",'2012Figures'!$E:$E,$B$1)</f>
        <v>0</v>
      </c>
      <c r="Q216" s="28"/>
      <c r="R216" s="46" t="str">
        <f t="shared" si="28"/>
        <v/>
      </c>
      <c r="S216" s="46" t="str">
        <f t="shared" si="28"/>
        <v/>
      </c>
      <c r="T216" s="46" t="str">
        <f t="shared" si="28"/>
        <v/>
      </c>
      <c r="U216" s="46" t="str">
        <f t="shared" si="28"/>
        <v/>
      </c>
      <c r="V216" s="46" t="str">
        <f t="shared" si="28"/>
        <v/>
      </c>
    </row>
    <row r="217" spans="1:22" x14ac:dyDescent="0.2">
      <c r="A217" s="1">
        <v>122</v>
      </c>
      <c r="B217" s="1" t="s">
        <v>67</v>
      </c>
      <c r="C217" s="8">
        <v>7</v>
      </c>
      <c r="D217" s="29">
        <f>SUMIFS('2013Figures'!$J:$J,'2013Figures'!$C:$C,$A217,'2013Figures'!$H:$H,$B217,'2013Figures'!$I:$I,$C217,'2013Figures'!$E:$E,$B$1)</f>
        <v>0</v>
      </c>
      <c r="E217" s="9">
        <f>SUMIFS('2013Figures'!$J:$J,'2013Figures'!$C:$C,$A217,'2013Figures'!$H:$H,$B217,'2013Figures'!$I:$I,$C217,'2013Figures'!$B:$B,"BrokerToCy",'2013Figures'!$G:$G,"E1",'2013Figures'!$E:$E,$B$1)</f>
        <v>0</v>
      </c>
      <c r="F217" s="9">
        <f>SUMIFS('2013Figures'!$J:$J,'2013Figures'!$C:$C,$A217,'2013Figures'!$H:$H,$B217,'2013Figures'!$I:$I,$C217,'2013Figures'!$B:$B,"BrokerToCy",'2013Figures'!$G:$G,"P1",'2013Figures'!$E:$E,$B$1)</f>
        <v>0</v>
      </c>
      <c r="G217" s="9">
        <f>SUMIFS('2013Figures'!$J:$J,'2013Figures'!$C:$C,$A217,'2013Figures'!$H:$H,$B217,'2013Figures'!$I:$I,$C217,'2013Figures'!$B:$B,"CyToBroker",'2013Figures'!$G:$G,"E1",'2013Figures'!$E:$E,$B$1)</f>
        <v>0</v>
      </c>
      <c r="H217" s="9">
        <f>SUMIFS('2013Figures'!$J:$J,'2013Figures'!$C:$C,$A217,'2013Figures'!$H:$H,$B217,'2013Figures'!$I:$I,$C217,'2013Figures'!$B:$B,"CyToBroker",'2013Figures'!$G:$G,"P1",'2013Figures'!$E:$E,$B$1)</f>
        <v>0</v>
      </c>
      <c r="I217" s="33"/>
      <c r="J217" s="34"/>
      <c r="K217" s="33"/>
      <c r="L217" s="42">
        <f>SUMIFS('2012Figures'!$J:$J,'2012Figures'!$C:$C,$A217,'2012Figures'!$H:$H,$B217,'2012Figures'!$I:$I,$C217,'2012Figures'!$E:$E,$B$1)</f>
        <v>0</v>
      </c>
      <c r="M217" s="52">
        <f>SUMIFS('2012Figures'!$J:$J,'2012Figures'!$C:$C,$A217,'2012Figures'!$H:$H,$B217,'2012Figures'!$I:$I,$C217,'2012Figures'!$B:$B,"BrokerToCy",'2012Figures'!$G:$G,"E1",'2012Figures'!$E:$E,$B$1)</f>
        <v>0</v>
      </c>
      <c r="N217" s="52">
        <f>SUMIFS('2012Figures'!$J:$J,'2012Figures'!$C:$C,$A217,'2012Figures'!$H:$H,$B217,'2012Figures'!$I:$I,$C217,'2012Figures'!$B:$B,"BrokerToCy",'2012Figures'!$G:$G,"P1",'2012Figures'!$E:$E,$B$1)</f>
        <v>0</v>
      </c>
      <c r="O217" s="52">
        <f>SUMIFS('2012Figures'!$J:$J,'2012Figures'!$C:$C,$A217,'2012Figures'!$H:$H,$B217,'2012Figures'!$I:$I,$C217,'2012Figures'!$B:$B,"CyToBroker",'2012Figures'!$G:$G,"E1",'2012Figures'!$E:$E,$B$1)</f>
        <v>0</v>
      </c>
      <c r="P217" s="52">
        <f>SUMIFS('2012Figures'!$J:$J,'2012Figures'!$C:$C,$A217,'2012Figures'!$H:$H,$B217,'2012Figures'!$I:$I,$C217,'2012Figures'!$B:$B,"CyToBroker",'2012Figures'!$G:$G,"P1",'2012Figures'!$E:$E,$B$1)</f>
        <v>0</v>
      </c>
      <c r="Q217" s="33"/>
      <c r="R217" s="46" t="str">
        <f t="shared" si="28"/>
        <v/>
      </c>
      <c r="S217" s="46" t="str">
        <f t="shared" si="28"/>
        <v/>
      </c>
      <c r="T217" s="46" t="str">
        <f t="shared" si="28"/>
        <v/>
      </c>
      <c r="U217" s="46" t="str">
        <f t="shared" si="28"/>
        <v/>
      </c>
      <c r="V217" s="46" t="str">
        <f t="shared" si="28"/>
        <v/>
      </c>
    </row>
    <row r="218" spans="1:22" x14ac:dyDescent="0.2">
      <c r="A218" s="1">
        <v>122</v>
      </c>
      <c r="B218" s="1" t="s">
        <v>67</v>
      </c>
      <c r="C218" s="8">
        <v>6</v>
      </c>
      <c r="D218" s="29">
        <f>SUMIFS('2013Figures'!$J:$J,'2013Figures'!$C:$C,$A218,'2013Figures'!$H:$H,$B218,'2013Figures'!$I:$I,$C218,'2013Figures'!$E:$E,$B$1)</f>
        <v>0</v>
      </c>
      <c r="E218" s="9">
        <f>SUMIFS('2013Figures'!$J:$J,'2013Figures'!$C:$C,$A218,'2013Figures'!$H:$H,$B218,'2013Figures'!$I:$I,$C218,'2013Figures'!$B:$B,"BrokerToCy",'2013Figures'!$G:$G,"E1",'2013Figures'!$E:$E,$B$1)</f>
        <v>0</v>
      </c>
      <c r="F218" s="9">
        <f>SUMIFS('2013Figures'!$J:$J,'2013Figures'!$C:$C,$A218,'2013Figures'!$H:$H,$B218,'2013Figures'!$I:$I,$C218,'2013Figures'!$B:$B,"BrokerToCy",'2013Figures'!$G:$G,"P1",'2013Figures'!$E:$E,$B$1)</f>
        <v>0</v>
      </c>
      <c r="G218" s="9">
        <f>SUMIFS('2013Figures'!$J:$J,'2013Figures'!$C:$C,$A218,'2013Figures'!$H:$H,$B218,'2013Figures'!$I:$I,$C218,'2013Figures'!$B:$B,"CyToBroker",'2013Figures'!$G:$G,"E1",'2013Figures'!$E:$E,$B$1)</f>
        <v>0</v>
      </c>
      <c r="H218" s="9">
        <f>SUMIFS('2013Figures'!$J:$J,'2013Figures'!$C:$C,$A218,'2013Figures'!$H:$H,$B218,'2013Figures'!$I:$I,$C218,'2013Figures'!$B:$B,"CyToBroker",'2013Figures'!$G:$G,"P1",'2013Figures'!$E:$E,$B$1)</f>
        <v>0</v>
      </c>
      <c r="I218" s="33"/>
      <c r="J218" s="34">
        <v>201501</v>
      </c>
      <c r="K218" s="33"/>
      <c r="L218" s="42">
        <f>SUMIFS('2012Figures'!$J:$J,'2012Figures'!$C:$C,$A218,'2012Figures'!$H:$H,$B218,'2012Figures'!$I:$I,$C218,'2012Figures'!$E:$E,$B$1)</f>
        <v>0</v>
      </c>
      <c r="M218" s="52">
        <f>SUMIFS('2012Figures'!$J:$J,'2012Figures'!$C:$C,$A218,'2012Figures'!$H:$H,$B218,'2012Figures'!$I:$I,$C218,'2012Figures'!$B:$B,"BrokerToCy",'2012Figures'!$G:$G,"E1",'2012Figures'!$E:$E,$B$1)</f>
        <v>0</v>
      </c>
      <c r="N218" s="52">
        <f>SUMIFS('2012Figures'!$J:$J,'2012Figures'!$C:$C,$A218,'2012Figures'!$H:$H,$B218,'2012Figures'!$I:$I,$C218,'2012Figures'!$B:$B,"BrokerToCy",'2012Figures'!$G:$G,"P1",'2012Figures'!$E:$E,$B$1)</f>
        <v>0</v>
      </c>
      <c r="O218" s="52">
        <f>SUMIFS('2012Figures'!$J:$J,'2012Figures'!$C:$C,$A218,'2012Figures'!$H:$H,$B218,'2012Figures'!$I:$I,$C218,'2012Figures'!$B:$B,"CyToBroker",'2012Figures'!$G:$G,"E1",'2012Figures'!$E:$E,$B$1)</f>
        <v>0</v>
      </c>
      <c r="P218" s="52">
        <f>SUMIFS('2012Figures'!$J:$J,'2012Figures'!$C:$C,$A218,'2012Figures'!$H:$H,$B218,'2012Figures'!$I:$I,$C218,'2012Figures'!$B:$B,"CyToBroker",'2012Figures'!$G:$G,"P1",'2012Figures'!$E:$E,$B$1)</f>
        <v>0</v>
      </c>
      <c r="Q218" s="33"/>
      <c r="R218" s="46" t="str">
        <f t="shared" si="28"/>
        <v/>
      </c>
      <c r="S218" s="46" t="str">
        <f t="shared" si="28"/>
        <v/>
      </c>
      <c r="T218" s="46" t="str">
        <f t="shared" si="28"/>
        <v/>
      </c>
      <c r="U218" s="46" t="str">
        <f t="shared" si="28"/>
        <v/>
      </c>
      <c r="V218" s="46" t="str">
        <f t="shared" si="28"/>
        <v/>
      </c>
    </row>
    <row r="219" spans="1:22" x14ac:dyDescent="0.2">
      <c r="A219" s="1">
        <v>122</v>
      </c>
      <c r="B219" s="1" t="s">
        <v>67</v>
      </c>
      <c r="C219" s="8">
        <v>5</v>
      </c>
      <c r="D219" s="29">
        <f>SUMIFS('2013Figures'!$J:$J,'2013Figures'!$C:$C,$A219,'2013Figures'!$H:$H,$B219,'2013Figures'!$I:$I,$C219,'2013Figures'!$E:$E,$B$1)</f>
        <v>0</v>
      </c>
      <c r="E219" s="9">
        <f>SUMIFS('2013Figures'!$J:$J,'2013Figures'!$C:$C,$A219,'2013Figures'!$H:$H,$B219,'2013Figures'!$I:$I,$C219,'2013Figures'!$B:$B,"BrokerToCy",'2013Figures'!$G:$G,"E1",'2013Figures'!$E:$E,$B$1)</f>
        <v>0</v>
      </c>
      <c r="F219" s="9">
        <f>SUMIFS('2013Figures'!$J:$J,'2013Figures'!$C:$C,$A219,'2013Figures'!$H:$H,$B219,'2013Figures'!$I:$I,$C219,'2013Figures'!$B:$B,"BrokerToCy",'2013Figures'!$G:$G,"P1",'2013Figures'!$E:$E,$B$1)</f>
        <v>0</v>
      </c>
      <c r="G219" s="9">
        <f>SUMIFS('2013Figures'!$J:$J,'2013Figures'!$C:$C,$A219,'2013Figures'!$H:$H,$B219,'2013Figures'!$I:$I,$C219,'2013Figures'!$B:$B,"CyToBroker",'2013Figures'!$G:$G,"E1",'2013Figures'!$E:$E,$B$1)</f>
        <v>0</v>
      </c>
      <c r="H219" s="9">
        <f>SUMIFS('2013Figures'!$J:$J,'2013Figures'!$C:$C,$A219,'2013Figures'!$H:$H,$B219,'2013Figures'!$I:$I,$C219,'2013Figures'!$B:$B,"CyToBroker",'2013Figures'!$G:$G,"P1",'2013Figures'!$E:$E,$B$1)</f>
        <v>0</v>
      </c>
      <c r="J219" s="8">
        <v>201401</v>
      </c>
      <c r="L219" s="42">
        <f>SUMIFS('2012Figures'!$J:$J,'2012Figures'!$C:$C,$A219,'2012Figures'!$H:$H,$B219,'2012Figures'!$I:$I,$C219,'2012Figures'!$E:$E,$B$1)</f>
        <v>0</v>
      </c>
      <c r="M219" s="52">
        <f>SUMIFS('2012Figures'!$J:$J,'2012Figures'!$C:$C,$A219,'2012Figures'!$H:$H,$B219,'2012Figures'!$I:$I,$C219,'2012Figures'!$B:$B,"BrokerToCy",'2012Figures'!$G:$G,"E1",'2012Figures'!$E:$E,$B$1)</f>
        <v>0</v>
      </c>
      <c r="N219" s="52">
        <f>SUMIFS('2012Figures'!$J:$J,'2012Figures'!$C:$C,$A219,'2012Figures'!$H:$H,$B219,'2012Figures'!$I:$I,$C219,'2012Figures'!$B:$B,"BrokerToCy",'2012Figures'!$G:$G,"P1",'2012Figures'!$E:$E,$B$1)</f>
        <v>0</v>
      </c>
      <c r="O219" s="52">
        <f>SUMIFS('2012Figures'!$J:$J,'2012Figures'!$C:$C,$A219,'2012Figures'!$H:$H,$B219,'2012Figures'!$I:$I,$C219,'2012Figures'!$B:$B,"CyToBroker",'2012Figures'!$G:$G,"E1",'2012Figures'!$E:$E,$B$1)</f>
        <v>0</v>
      </c>
      <c r="P219" s="52">
        <f>SUMIFS('2012Figures'!$J:$J,'2012Figures'!$C:$C,$A219,'2012Figures'!$H:$H,$B219,'2012Figures'!$I:$I,$C219,'2012Figures'!$B:$B,"CyToBroker",'2012Figures'!$G:$G,"P1",'2012Figures'!$E:$E,$B$1)</f>
        <v>0</v>
      </c>
      <c r="R219" s="46" t="str">
        <f t="shared" si="28"/>
        <v/>
      </c>
      <c r="S219" s="46" t="str">
        <f t="shared" si="28"/>
        <v/>
      </c>
      <c r="T219" s="46" t="str">
        <f t="shared" si="28"/>
        <v/>
      </c>
      <c r="U219" s="46" t="str">
        <f t="shared" si="28"/>
        <v/>
      </c>
      <c r="V219" s="46" t="str">
        <f t="shared" si="28"/>
        <v/>
      </c>
    </row>
    <row r="220" spans="1:22" x14ac:dyDescent="0.2">
      <c r="A220" s="1">
        <v>122</v>
      </c>
      <c r="B220" s="1" t="s">
        <v>67</v>
      </c>
      <c r="C220" s="8">
        <v>4</v>
      </c>
      <c r="D220" s="29">
        <f>SUMIFS('2013Figures'!$J:$J,'2013Figures'!$C:$C,$A220,'2013Figures'!$H:$H,$B220,'2013Figures'!$I:$I,$C220,'2013Figures'!$E:$E,$B$1)</f>
        <v>0</v>
      </c>
      <c r="E220" s="9">
        <f>SUMIFS('2013Figures'!$J:$J,'2013Figures'!$C:$C,$A220,'2013Figures'!$H:$H,$B220,'2013Figures'!$I:$I,$C220,'2013Figures'!$B:$B,"BrokerToCy",'2013Figures'!$G:$G,"E1",'2013Figures'!$E:$E,$B$1)</f>
        <v>0</v>
      </c>
      <c r="F220" s="9">
        <f>SUMIFS('2013Figures'!$J:$J,'2013Figures'!$C:$C,$A220,'2013Figures'!$H:$H,$B220,'2013Figures'!$I:$I,$C220,'2013Figures'!$B:$B,"BrokerToCy",'2013Figures'!$G:$G,"P1",'2013Figures'!$E:$E,$B$1)</f>
        <v>0</v>
      </c>
      <c r="G220" s="9">
        <f>SUMIFS('2013Figures'!$J:$J,'2013Figures'!$C:$C,$A220,'2013Figures'!$H:$H,$B220,'2013Figures'!$I:$I,$C220,'2013Figures'!$B:$B,"CyToBroker",'2013Figures'!$G:$G,"E1",'2013Figures'!$E:$E,$B$1)</f>
        <v>0</v>
      </c>
      <c r="H220" s="9">
        <f>SUMIFS('2013Figures'!$J:$J,'2013Figures'!$C:$C,$A220,'2013Figures'!$H:$H,$B220,'2013Figures'!$I:$I,$C220,'2013Figures'!$B:$B,"CyToBroker",'2013Figures'!$G:$G,"P1",'2013Figures'!$E:$E,$B$1)</f>
        <v>0</v>
      </c>
      <c r="I220" s="30"/>
      <c r="J220" s="31">
        <v>201301</v>
      </c>
      <c r="K220" s="30"/>
      <c r="L220" s="42">
        <f>SUMIFS('2012Figures'!$J:$J,'2012Figures'!$C:$C,$A220,'2012Figures'!$H:$H,$B220,'2012Figures'!$I:$I,$C220,'2012Figures'!$E:$E,$B$1)</f>
        <v>0</v>
      </c>
      <c r="M220" s="52">
        <f>SUMIFS('2012Figures'!$J:$J,'2012Figures'!$C:$C,$A220,'2012Figures'!$H:$H,$B220,'2012Figures'!$I:$I,$C220,'2012Figures'!$B:$B,"BrokerToCy",'2012Figures'!$G:$G,"E1",'2012Figures'!$E:$E,$B$1)</f>
        <v>0</v>
      </c>
      <c r="N220" s="52">
        <f>SUMIFS('2012Figures'!$J:$J,'2012Figures'!$C:$C,$A220,'2012Figures'!$H:$H,$B220,'2012Figures'!$I:$I,$C220,'2012Figures'!$B:$B,"BrokerToCy",'2012Figures'!$G:$G,"P1",'2012Figures'!$E:$E,$B$1)</f>
        <v>0</v>
      </c>
      <c r="O220" s="52">
        <f>SUMIFS('2012Figures'!$J:$J,'2012Figures'!$C:$C,$A220,'2012Figures'!$H:$H,$B220,'2012Figures'!$I:$I,$C220,'2012Figures'!$B:$B,"CyToBroker",'2012Figures'!$G:$G,"E1",'2012Figures'!$E:$E,$B$1)</f>
        <v>0</v>
      </c>
      <c r="P220" s="52">
        <f>SUMIFS('2012Figures'!$J:$J,'2012Figures'!$C:$C,$A220,'2012Figures'!$H:$H,$B220,'2012Figures'!$I:$I,$C220,'2012Figures'!$B:$B,"CyToBroker",'2012Figures'!$G:$G,"P1",'2012Figures'!$E:$E,$B$1)</f>
        <v>0</v>
      </c>
      <c r="Q220" s="30"/>
      <c r="R220" s="46" t="str">
        <f t="shared" si="28"/>
        <v/>
      </c>
      <c r="S220" s="46" t="str">
        <f t="shared" si="28"/>
        <v/>
      </c>
      <c r="T220" s="46" t="str">
        <f t="shared" si="28"/>
        <v/>
      </c>
      <c r="U220" s="46" t="str">
        <f t="shared" si="28"/>
        <v/>
      </c>
      <c r="V220" s="46" t="str">
        <f t="shared" si="28"/>
        <v/>
      </c>
    </row>
    <row r="221" spans="1:22" x14ac:dyDescent="0.2">
      <c r="A221" s="1">
        <v>122</v>
      </c>
      <c r="B221" s="1" t="s">
        <v>67</v>
      </c>
      <c r="C221" s="8">
        <v>3</v>
      </c>
      <c r="D221" s="29">
        <f>SUMIFS('2013Figures'!$J:$J,'2013Figures'!$C:$C,$A221,'2013Figures'!$H:$H,$B221,'2013Figures'!$I:$I,$C221,'2013Figures'!$E:$E,$B$1)</f>
        <v>0</v>
      </c>
      <c r="E221" s="9">
        <f>SUMIFS('2013Figures'!$J:$J,'2013Figures'!$C:$C,$A221,'2013Figures'!$H:$H,$B221,'2013Figures'!$I:$I,$C221,'2013Figures'!$B:$B,"BrokerToCy",'2013Figures'!$G:$G,"E1",'2013Figures'!$E:$E,$B$1)</f>
        <v>0</v>
      </c>
      <c r="F221" s="9">
        <f>SUMIFS('2013Figures'!$J:$J,'2013Figures'!$C:$C,$A221,'2013Figures'!$H:$H,$B221,'2013Figures'!$I:$I,$C221,'2013Figures'!$B:$B,"BrokerToCy",'2013Figures'!$G:$G,"P1",'2013Figures'!$E:$E,$B$1)</f>
        <v>0</v>
      </c>
      <c r="G221" s="9">
        <f>SUMIFS('2013Figures'!$J:$J,'2013Figures'!$C:$C,$A221,'2013Figures'!$H:$H,$B221,'2013Figures'!$I:$I,$C221,'2013Figures'!$B:$B,"CyToBroker",'2013Figures'!$G:$G,"E1",'2013Figures'!$E:$E,$B$1)</f>
        <v>0</v>
      </c>
      <c r="H221" s="9">
        <f>SUMIFS('2013Figures'!$J:$J,'2013Figures'!$C:$C,$A221,'2013Figures'!$H:$H,$B221,'2013Figures'!$I:$I,$C221,'2013Figures'!$B:$B,"CyToBroker",'2013Figures'!$G:$G,"P1",'2013Figures'!$E:$E,$B$1)</f>
        <v>0</v>
      </c>
      <c r="J221" s="8">
        <v>201201</v>
      </c>
      <c r="L221" s="42">
        <f>SUMIFS('2012Figures'!$J:$J,'2012Figures'!$C:$C,$A221,'2012Figures'!$H:$H,$B221,'2012Figures'!$I:$I,$C221,'2012Figures'!$E:$E,$B$1)</f>
        <v>0</v>
      </c>
      <c r="M221" s="52">
        <f>SUMIFS('2012Figures'!$J:$J,'2012Figures'!$C:$C,$A221,'2012Figures'!$H:$H,$B221,'2012Figures'!$I:$I,$C221,'2012Figures'!$B:$B,"BrokerToCy",'2012Figures'!$G:$G,"E1",'2012Figures'!$E:$E,$B$1)</f>
        <v>0</v>
      </c>
      <c r="N221" s="52">
        <f>SUMIFS('2012Figures'!$J:$J,'2012Figures'!$C:$C,$A221,'2012Figures'!$H:$H,$B221,'2012Figures'!$I:$I,$C221,'2012Figures'!$B:$B,"BrokerToCy",'2012Figures'!$G:$G,"P1",'2012Figures'!$E:$E,$B$1)</f>
        <v>0</v>
      </c>
      <c r="O221" s="52">
        <f>SUMIFS('2012Figures'!$J:$J,'2012Figures'!$C:$C,$A221,'2012Figures'!$H:$H,$B221,'2012Figures'!$I:$I,$C221,'2012Figures'!$B:$B,"CyToBroker",'2012Figures'!$G:$G,"E1",'2012Figures'!$E:$E,$B$1)</f>
        <v>0</v>
      </c>
      <c r="P221" s="52">
        <f>SUMIFS('2012Figures'!$J:$J,'2012Figures'!$C:$C,$A221,'2012Figures'!$H:$H,$B221,'2012Figures'!$I:$I,$C221,'2012Figures'!$B:$B,"CyToBroker",'2012Figures'!$G:$G,"P1",'2012Figures'!$E:$E,$B$1)</f>
        <v>0</v>
      </c>
      <c r="R221" s="46" t="str">
        <f t="shared" si="28"/>
        <v/>
      </c>
      <c r="S221" s="46" t="str">
        <f t="shared" si="28"/>
        <v/>
      </c>
      <c r="T221" s="46" t="str">
        <f t="shared" si="28"/>
        <v/>
      </c>
      <c r="U221" s="46" t="str">
        <f t="shared" si="28"/>
        <v/>
      </c>
      <c r="V221" s="46" t="str">
        <f t="shared" si="28"/>
        <v/>
      </c>
    </row>
    <row r="222" spans="1:22" x14ac:dyDescent="0.2">
      <c r="A222" s="1">
        <v>122</v>
      </c>
      <c r="B222" s="1" t="s">
        <v>67</v>
      </c>
      <c r="C222" s="8">
        <v>2</v>
      </c>
      <c r="D222" s="29">
        <f>SUMIFS('2013Figures'!$J:$J,'2013Figures'!$C:$C,$A222,'2013Figures'!$H:$H,$B222,'2013Figures'!$I:$I,$C222,'2013Figures'!$E:$E,$B$1)</f>
        <v>0</v>
      </c>
      <c r="E222" s="9">
        <f>SUMIFS('2013Figures'!$J:$J,'2013Figures'!$C:$C,$A222,'2013Figures'!$H:$H,$B222,'2013Figures'!$I:$I,$C222,'2013Figures'!$B:$B,"BrokerToCy",'2013Figures'!$G:$G,"E1",'2013Figures'!$E:$E,$B$1)</f>
        <v>0</v>
      </c>
      <c r="F222" s="9">
        <f>SUMIFS('2013Figures'!$J:$J,'2013Figures'!$C:$C,$A222,'2013Figures'!$H:$H,$B222,'2013Figures'!$I:$I,$C222,'2013Figures'!$B:$B,"BrokerToCy",'2013Figures'!$G:$G,"P1",'2013Figures'!$E:$E,$B$1)</f>
        <v>0</v>
      </c>
      <c r="G222" s="9">
        <f>SUMIFS('2013Figures'!$J:$J,'2013Figures'!$C:$C,$A222,'2013Figures'!$H:$H,$B222,'2013Figures'!$I:$I,$C222,'2013Figures'!$B:$B,"CyToBroker",'2013Figures'!$G:$G,"E1",'2013Figures'!$E:$E,$B$1)</f>
        <v>0</v>
      </c>
      <c r="H222" s="9">
        <f>SUMIFS('2013Figures'!$J:$J,'2013Figures'!$C:$C,$A222,'2013Figures'!$H:$H,$B222,'2013Figures'!$I:$I,$C222,'2013Figures'!$B:$B,"CyToBroker",'2013Figures'!$G:$G,"P1",'2013Figures'!$E:$E,$B$1)</f>
        <v>0</v>
      </c>
      <c r="J222" s="8">
        <v>201101</v>
      </c>
      <c r="L222" s="42">
        <f>SUMIFS('2012Figures'!$J:$J,'2012Figures'!$C:$C,$A222,'2012Figures'!$H:$H,$B222,'2012Figures'!$I:$I,$C222,'2012Figures'!$E:$E,$B$1)</f>
        <v>0</v>
      </c>
      <c r="M222" s="52">
        <f>SUMIFS('2012Figures'!$J:$J,'2012Figures'!$C:$C,$A222,'2012Figures'!$H:$H,$B222,'2012Figures'!$I:$I,$C222,'2012Figures'!$B:$B,"BrokerToCy",'2012Figures'!$G:$G,"E1",'2012Figures'!$E:$E,$B$1)</f>
        <v>0</v>
      </c>
      <c r="N222" s="52">
        <f>SUMIFS('2012Figures'!$J:$J,'2012Figures'!$C:$C,$A222,'2012Figures'!$H:$H,$B222,'2012Figures'!$I:$I,$C222,'2012Figures'!$B:$B,"BrokerToCy",'2012Figures'!$G:$G,"P1",'2012Figures'!$E:$E,$B$1)</f>
        <v>0</v>
      </c>
      <c r="O222" s="52">
        <f>SUMIFS('2012Figures'!$J:$J,'2012Figures'!$C:$C,$A222,'2012Figures'!$H:$H,$B222,'2012Figures'!$I:$I,$C222,'2012Figures'!$B:$B,"CyToBroker",'2012Figures'!$G:$G,"E1",'2012Figures'!$E:$E,$B$1)</f>
        <v>0</v>
      </c>
      <c r="P222" s="52">
        <f>SUMIFS('2012Figures'!$J:$J,'2012Figures'!$C:$C,$A222,'2012Figures'!$H:$H,$B222,'2012Figures'!$I:$I,$C222,'2012Figures'!$B:$B,"CyToBroker",'2012Figures'!$G:$G,"P1",'2012Figures'!$E:$E,$B$1)</f>
        <v>0</v>
      </c>
      <c r="R222" s="46" t="str">
        <f t="shared" si="28"/>
        <v/>
      </c>
      <c r="S222" s="46" t="str">
        <f t="shared" si="28"/>
        <v/>
      </c>
      <c r="T222" s="46" t="str">
        <f t="shared" si="28"/>
        <v/>
      </c>
      <c r="U222" s="46" t="str">
        <f t="shared" si="28"/>
        <v/>
      </c>
      <c r="V222" s="46" t="str">
        <f t="shared" si="28"/>
        <v/>
      </c>
    </row>
    <row r="223" spans="1:22" x14ac:dyDescent="0.2">
      <c r="A223" s="1">
        <v>122</v>
      </c>
      <c r="B223" s="1" t="s">
        <v>67</v>
      </c>
      <c r="C223" s="8">
        <v>1</v>
      </c>
      <c r="D223" s="29">
        <f>SUMIFS('2013Figures'!$J:$J,'2013Figures'!$C:$C,$A223,'2013Figures'!$H:$H,$B223,'2013Figures'!$I:$I,$C223,'2013Figures'!$E:$E,$B$1)</f>
        <v>0</v>
      </c>
      <c r="E223" s="9">
        <f>SUMIFS('2013Figures'!$J:$J,'2013Figures'!$C:$C,$A223,'2013Figures'!$H:$H,$B223,'2013Figures'!$I:$I,$C223,'2013Figures'!$B:$B,"BrokerToCy",'2013Figures'!$G:$G,"E1",'2013Figures'!$E:$E,$B$1)</f>
        <v>0</v>
      </c>
      <c r="F223" s="9">
        <f>SUMIFS('2013Figures'!$J:$J,'2013Figures'!$C:$C,$A223,'2013Figures'!$H:$H,$B223,'2013Figures'!$I:$I,$C223,'2013Figures'!$B:$B,"BrokerToCy",'2013Figures'!$G:$G,"P1",'2013Figures'!$E:$E,$B$1)</f>
        <v>0</v>
      </c>
      <c r="G223" s="9">
        <f>SUMIFS('2013Figures'!$J:$J,'2013Figures'!$C:$C,$A223,'2013Figures'!$H:$H,$B223,'2013Figures'!$I:$I,$C223,'2013Figures'!$B:$B,"CyToBroker",'2013Figures'!$G:$G,"E1",'2013Figures'!$E:$E,$B$1)</f>
        <v>0</v>
      </c>
      <c r="H223" s="9">
        <f>SUMIFS('2013Figures'!$J:$J,'2013Figures'!$C:$C,$A223,'2013Figures'!$H:$H,$B223,'2013Figures'!$I:$I,$C223,'2013Figures'!$B:$B,"CyToBroker",'2013Figures'!$G:$G,"P1",'2013Figures'!$E:$E,$B$1)</f>
        <v>0</v>
      </c>
      <c r="J223" s="8">
        <v>201001</v>
      </c>
      <c r="L223" s="42">
        <f>SUMIFS('2012Figures'!$J:$J,'2012Figures'!$C:$C,$A223,'2012Figures'!$H:$H,$B223,'2012Figures'!$I:$I,$C223,'2012Figures'!$E:$E,$B$1)</f>
        <v>0</v>
      </c>
      <c r="M223" s="52">
        <f>SUMIFS('2012Figures'!$J:$J,'2012Figures'!$C:$C,$A223,'2012Figures'!$H:$H,$B223,'2012Figures'!$I:$I,$C223,'2012Figures'!$B:$B,"BrokerToCy",'2012Figures'!$G:$G,"E1",'2012Figures'!$E:$E,$B$1)</f>
        <v>0</v>
      </c>
      <c r="N223" s="52">
        <f>SUMIFS('2012Figures'!$J:$J,'2012Figures'!$C:$C,$A223,'2012Figures'!$H:$H,$B223,'2012Figures'!$I:$I,$C223,'2012Figures'!$B:$B,"BrokerToCy",'2012Figures'!$G:$G,"P1",'2012Figures'!$E:$E,$B$1)</f>
        <v>0</v>
      </c>
      <c r="O223" s="52">
        <f>SUMIFS('2012Figures'!$J:$J,'2012Figures'!$C:$C,$A223,'2012Figures'!$H:$H,$B223,'2012Figures'!$I:$I,$C223,'2012Figures'!$B:$B,"CyToBroker",'2012Figures'!$G:$G,"E1",'2012Figures'!$E:$E,$B$1)</f>
        <v>0</v>
      </c>
      <c r="P223" s="52">
        <f>SUMIFS('2012Figures'!$J:$J,'2012Figures'!$C:$C,$A223,'2012Figures'!$H:$H,$B223,'2012Figures'!$I:$I,$C223,'2012Figures'!$B:$B,"CyToBroker",'2012Figures'!$G:$G,"P1",'2012Figures'!$E:$E,$B$1)</f>
        <v>0</v>
      </c>
      <c r="R223" s="46" t="str">
        <f t="shared" si="28"/>
        <v/>
      </c>
      <c r="S223" s="46" t="str">
        <f t="shared" si="28"/>
        <v/>
      </c>
      <c r="T223" s="46" t="str">
        <f t="shared" si="28"/>
        <v/>
      </c>
      <c r="U223" s="46" t="str">
        <f t="shared" si="28"/>
        <v/>
      </c>
      <c r="V223" s="46" t="str">
        <f t="shared" si="28"/>
        <v/>
      </c>
    </row>
    <row r="224" spans="1:22" x14ac:dyDescent="0.2">
      <c r="A224" s="1">
        <v>122</v>
      </c>
      <c r="B224" s="1" t="s">
        <v>67</v>
      </c>
      <c r="D224" s="29">
        <f>SUMIFS('2013Figures'!$J:$J,'2013Figures'!$C:$C,$A224,'2013Figures'!$I:$I,"",'2013Figures'!$E:$E,$B$1)</f>
        <v>0</v>
      </c>
      <c r="E224" s="9">
        <f>SUMIFS('2013Figures'!$J:$J,'2013Figures'!$C:$C,$A224,'2013Figures'!$I:$I,"",'2013Figures'!$B:$B,"BrokerToCy",'2013Figures'!$G:$G,"E1",'2013Figures'!$E:$E,$B$1)</f>
        <v>0</v>
      </c>
      <c r="F224" s="9">
        <f>SUMIFS('2013Figures'!$J:$J,'2013Figures'!$C:$C,$A224,'2013Figures'!$I:$I,"",'2013Figures'!$B:$B,"BrokerToCy",'2013Figures'!$G:$G,"P1",'2013Figures'!$E:$E,$B$1)</f>
        <v>0</v>
      </c>
      <c r="G224" s="9">
        <f>SUMIFS('2013Figures'!$J:$J,'2013Figures'!$C:$C,$A224,'2013Figures'!$I:$I,"",'2013Figures'!$B:$B,"CyToBroker",'2013Figures'!$G:$G,"E1",'2013Figures'!$E:$E,$B$1)</f>
        <v>0</v>
      </c>
      <c r="H224" s="9">
        <f>SUMIFS('2013Figures'!$J:$J,'2013Figures'!$C:$C,$A224,'2013Figures'!$I:$I,"",'2013Figures'!$B:$B,"CyToBroker",'2013Figures'!$G:$G,"P1",'2013Figures'!$E:$E,$B$1)</f>
        <v>0</v>
      </c>
      <c r="J224" s="8" t="s">
        <v>131</v>
      </c>
      <c r="L224" s="42">
        <f>SUMIFS('2012Figures'!$J:$J,'2012Figures'!$C:$C,$A224,'2012Figures'!$I:$I,"",'2012Figures'!$E:$E,$B$1)</f>
        <v>0</v>
      </c>
      <c r="M224" s="52">
        <f>SUMIFS('2012Figures'!$J:$J,'2012Figures'!$C:$C,$A224,'2012Figures'!$I:$I,"",'2012Figures'!$B:$B,"BrokerToCy",'2012Figures'!$G:$G,"E1",'2012Figures'!$E:$E,$B$1)</f>
        <v>0</v>
      </c>
      <c r="N224" s="52">
        <f>SUMIFS('2012Figures'!$J:$J,'2012Figures'!$C:$C,$A224,'2012Figures'!$I:$I,"",'2012Figures'!$B:$B,"BrokerToCy",'2012Figures'!$G:$G,"P1",'2012Figures'!$E:$E,$B$1)</f>
        <v>0</v>
      </c>
      <c r="O224" s="52">
        <f>SUMIFS('2012Figures'!$J:$J,'2012Figures'!$C:$C,$A224,'2012Figures'!$I:$I,"",'2012Figures'!$B:$B,"CyToBroker",'2012Figures'!$G:$G,"E1",'2012Figures'!$E:$E,$B$1)</f>
        <v>0</v>
      </c>
      <c r="P224" s="52">
        <f>SUMIFS('2012Figures'!$J:$J,'2012Figures'!$C:$C,$A224,'2012Figures'!$I:$I,"",'2012Figures'!$B:$B,"CyToBroker",'2012Figures'!$G:$G,"P1",'2012Figures'!$E:$E,$B$1)</f>
        <v>0</v>
      </c>
      <c r="R224" s="46" t="str">
        <f t="shared" si="28"/>
        <v/>
      </c>
      <c r="S224" s="46" t="str">
        <f t="shared" si="28"/>
        <v/>
      </c>
      <c r="T224" s="46" t="str">
        <f t="shared" si="28"/>
        <v/>
      </c>
      <c r="U224" s="46" t="str">
        <f t="shared" si="28"/>
        <v/>
      </c>
      <c r="V224" s="46" t="str">
        <f t="shared" si="28"/>
        <v/>
      </c>
    </row>
    <row r="225" spans="1:22" x14ac:dyDescent="0.2">
      <c r="A225" s="21"/>
      <c r="B225" s="21" t="s">
        <v>92</v>
      </c>
      <c r="C225" s="22"/>
      <c r="D225" s="23">
        <f>SUM(E225:H225)</f>
        <v>0</v>
      </c>
      <c r="E225" s="23">
        <f>SUM(E217:E224)</f>
        <v>0</v>
      </c>
      <c r="F225" s="23">
        <f>SUM(F217:F224)</f>
        <v>0</v>
      </c>
      <c r="G225" s="23">
        <f>SUM(G217:G224)</f>
        <v>0</v>
      </c>
      <c r="H225" s="23">
        <f>SUM(H217:H224)</f>
        <v>0</v>
      </c>
      <c r="I225" s="21"/>
      <c r="J225" s="22"/>
      <c r="K225" s="21"/>
      <c r="L225" s="43">
        <f>SUM(M225:P225)</f>
        <v>0</v>
      </c>
      <c r="M225" s="43">
        <f>SUM(M217:M224)</f>
        <v>0</v>
      </c>
      <c r="N225" s="43">
        <f>SUM(N217:N224)</f>
        <v>0</v>
      </c>
      <c r="O225" s="43">
        <f>SUM(O217:O224)</f>
        <v>0</v>
      </c>
      <c r="P225" s="43">
        <f>SUM(P217:P224)</f>
        <v>0</v>
      </c>
      <c r="Q225" s="21"/>
      <c r="R225" s="21"/>
      <c r="S225" s="21"/>
      <c r="T225" s="21"/>
      <c r="U225" s="21"/>
      <c r="V225" s="21"/>
    </row>
    <row r="226" spans="1:22" x14ac:dyDescent="0.2">
      <c r="A226" s="28">
        <v>123</v>
      </c>
      <c r="B226" s="28" t="s">
        <v>39</v>
      </c>
      <c r="C226" s="17" t="s">
        <v>88</v>
      </c>
      <c r="D226" s="18">
        <f>SUMIFS('2013Figures'!$J:$J,'2013Figures'!$C:$C,$A226,'2013Figures'!$E:$E,$B$1)</f>
        <v>0</v>
      </c>
      <c r="E226" s="18">
        <f>SUMIFS('2013Figures'!$J:$J,'2013Figures'!$C:$C,$A226,'2013Figures'!$B:$B,"BrokerToCy",'2013Figures'!$G:$G,"E1",'2013Figures'!$E:$E,$B$1)</f>
        <v>0</v>
      </c>
      <c r="F226" s="18">
        <f>SUMIFS('2013Figures'!$J:$J,'2013Figures'!$C:$C,$A226,'2013Figures'!$B:$B,"BrokerToCy",'2013Figures'!$G:$G,"P1",'2013Figures'!$E:$E,$B$1)</f>
        <v>0</v>
      </c>
      <c r="G226" s="18">
        <f>SUMIFS('2013Figures'!$J:$J,'2013Figures'!$C:$C,$A226,'2013Figures'!$B:$B,"CyToBroker",'2013Figures'!$G:$G,"E1",'2013Figures'!$E:$E,$B$1)</f>
        <v>0</v>
      </c>
      <c r="H226" s="18">
        <f>SUMIFS('2013Figures'!$J:$J,'2013Figures'!$C:$C,$A226,'2013Figures'!$B:$B,"CyToBroker",'2013Figures'!$G:$G,"P1",'2013Figures'!$E:$E,$B$1)</f>
        <v>0</v>
      </c>
      <c r="I226" s="28"/>
      <c r="J226" s="17"/>
      <c r="K226" s="28"/>
      <c r="L226" s="50">
        <f>SUMIFS('2012Figures'!$J:$J,'2012Figures'!$C:$C,$A226,'2012Figures'!$E:$E,$B$1)</f>
        <v>0</v>
      </c>
      <c r="M226" s="50">
        <f>SUMIFS('2012Figures'!$J:$J,'2012Figures'!$C:$C,$A226,'2012Figures'!$B:$B,"BrokerToCy",'2012Figures'!$G:$G,"E1",'2012Figures'!$E:$E,$B$1)</f>
        <v>0</v>
      </c>
      <c r="N226" s="50">
        <f>SUMIFS('2012Figures'!$J:$J,'2012Figures'!$C:$C,$A226,'2012Figures'!$B:$B,"BrokerToCy",'2012Figures'!$G:$G,"P1",'2012Figures'!$E:$E,$B$1)</f>
        <v>0</v>
      </c>
      <c r="O226" s="50">
        <f>SUMIFS('2012Figures'!$J:$J,'2012Figures'!$C:$C,$A226,'2012Figures'!$B:$B,"CyToBroker",'2012Figures'!$G:$G,"E1",'2012Figures'!$E:$E,$B$1)</f>
        <v>0</v>
      </c>
      <c r="P226" s="50">
        <f>SUMIFS('2012Figures'!$J:$J,'2012Figures'!$C:$C,$A226,'2012Figures'!$B:$B,"CyToBroker",'2012Figures'!$G:$G,"P1",'2012Figures'!$E:$E,$B$1)</f>
        <v>0</v>
      </c>
      <c r="Q226" s="28"/>
      <c r="R226" s="46" t="str">
        <f t="shared" si="28"/>
        <v/>
      </c>
      <c r="S226" s="46" t="str">
        <f t="shared" si="28"/>
        <v/>
      </c>
      <c r="T226" s="46" t="str">
        <f t="shared" si="28"/>
        <v/>
      </c>
      <c r="U226" s="46" t="str">
        <f t="shared" si="28"/>
        <v/>
      </c>
      <c r="V226" s="46" t="str">
        <f t="shared" si="28"/>
        <v/>
      </c>
    </row>
    <row r="227" spans="1:22" x14ac:dyDescent="0.2">
      <c r="A227" s="1">
        <v>123</v>
      </c>
      <c r="B227" s="1" t="s">
        <v>39</v>
      </c>
      <c r="C227" s="8">
        <v>6</v>
      </c>
      <c r="D227" s="29">
        <f>SUMIFS('2013Figures'!$J:$J,'2013Figures'!$C:$C,$A227,'2013Figures'!$H:$H,$B227,'2013Figures'!$I:$I,$C227,'2013Figures'!$E:$E,$B$1)</f>
        <v>0</v>
      </c>
      <c r="E227" s="9">
        <f>SUMIFS('2013Figures'!$J:$J,'2013Figures'!$C:$C,$A227,'2013Figures'!$H:$H,$B227,'2013Figures'!$I:$I,$C227,'2013Figures'!$B:$B,"BrokerToCy",'2013Figures'!$G:$G,"E1",'2013Figures'!$E:$E,$B$1)</f>
        <v>0</v>
      </c>
      <c r="F227" s="9">
        <f>SUMIFS('2013Figures'!$J:$J,'2013Figures'!$C:$C,$A227,'2013Figures'!$H:$H,$B227,'2013Figures'!$I:$I,$C227,'2013Figures'!$B:$B,"BrokerToCy",'2013Figures'!$G:$G,"P1",'2013Figures'!$E:$E,$B$1)</f>
        <v>0</v>
      </c>
      <c r="G227" s="9">
        <f>SUMIFS('2013Figures'!$J:$J,'2013Figures'!$C:$C,$A227,'2013Figures'!$H:$H,$B227,'2013Figures'!$I:$I,$C227,'2013Figures'!$B:$B,"CyToBroker",'2013Figures'!$G:$G,"E1",'2013Figures'!$E:$E,$B$1)</f>
        <v>0</v>
      </c>
      <c r="H227" s="9">
        <f>SUMIFS('2013Figures'!$J:$J,'2013Figures'!$C:$C,$A227,'2013Figures'!$H:$H,$B227,'2013Figures'!$I:$I,$C227,'2013Figures'!$B:$B,"CyToBroker",'2013Figures'!$G:$G,"P1",'2013Figures'!$E:$E,$B$1)</f>
        <v>0</v>
      </c>
      <c r="J227" s="8">
        <v>201501</v>
      </c>
      <c r="L227" s="42">
        <f>SUMIFS('2012Figures'!$J:$J,'2012Figures'!$C:$C,$A227,'2012Figures'!$H:$H,$B227,'2012Figures'!$I:$I,$C227,'2012Figures'!$E:$E,$B$1)</f>
        <v>0</v>
      </c>
      <c r="M227" s="52">
        <f>SUMIFS('2012Figures'!$J:$J,'2012Figures'!$C:$C,$A227,'2012Figures'!$H:$H,$B227,'2012Figures'!$I:$I,$C227,'2012Figures'!$B:$B,"BrokerToCy",'2012Figures'!$G:$G,"E1",'2012Figures'!$E:$E,$B$1)</f>
        <v>0</v>
      </c>
      <c r="N227" s="52">
        <f>SUMIFS('2012Figures'!$J:$J,'2012Figures'!$C:$C,$A227,'2012Figures'!$H:$H,$B227,'2012Figures'!$I:$I,$C227,'2012Figures'!$B:$B,"BrokerToCy",'2012Figures'!$G:$G,"P1",'2012Figures'!$E:$E,$B$1)</f>
        <v>0</v>
      </c>
      <c r="O227" s="52">
        <f>SUMIFS('2012Figures'!$J:$J,'2012Figures'!$C:$C,$A227,'2012Figures'!$H:$H,$B227,'2012Figures'!$I:$I,$C227,'2012Figures'!$B:$B,"CyToBroker",'2012Figures'!$G:$G,"E1",'2012Figures'!$E:$E,$B$1)</f>
        <v>0</v>
      </c>
      <c r="P227" s="52">
        <f>SUMIFS('2012Figures'!$J:$J,'2012Figures'!$C:$C,$A227,'2012Figures'!$H:$H,$B227,'2012Figures'!$I:$I,$C227,'2012Figures'!$B:$B,"CyToBroker",'2012Figures'!$G:$G,"P1",'2012Figures'!$E:$E,$B$1)</f>
        <v>0</v>
      </c>
      <c r="R227" s="46" t="str">
        <f t="shared" si="28"/>
        <v/>
      </c>
      <c r="S227" s="46" t="str">
        <f t="shared" si="28"/>
        <v/>
      </c>
      <c r="T227" s="46" t="str">
        <f t="shared" si="28"/>
        <v/>
      </c>
      <c r="U227" s="46" t="str">
        <f t="shared" si="28"/>
        <v/>
      </c>
      <c r="V227" s="46" t="str">
        <f t="shared" si="28"/>
        <v/>
      </c>
    </row>
    <row r="228" spans="1:22" x14ac:dyDescent="0.2">
      <c r="A228" s="1">
        <v>123</v>
      </c>
      <c r="B228" s="1" t="s">
        <v>39</v>
      </c>
      <c r="C228" s="8">
        <v>5</v>
      </c>
      <c r="D228" s="29">
        <f>SUMIFS('2013Figures'!$J:$J,'2013Figures'!$C:$C,$A228,'2013Figures'!$H:$H,$B228,'2013Figures'!$I:$I,$C228,'2013Figures'!$E:$E,$B$1)</f>
        <v>0</v>
      </c>
      <c r="E228" s="9">
        <f>SUMIFS('2013Figures'!$J:$J,'2013Figures'!$C:$C,$A228,'2013Figures'!$H:$H,$B228,'2013Figures'!$I:$I,$C228,'2013Figures'!$B:$B,"BrokerToCy",'2013Figures'!$G:$G,"E1",'2013Figures'!$E:$E,$B$1)</f>
        <v>0</v>
      </c>
      <c r="F228" s="9">
        <f>SUMIFS('2013Figures'!$J:$J,'2013Figures'!$C:$C,$A228,'2013Figures'!$H:$H,$B228,'2013Figures'!$I:$I,$C228,'2013Figures'!$B:$B,"BrokerToCy",'2013Figures'!$G:$G,"P1",'2013Figures'!$E:$E,$B$1)</f>
        <v>0</v>
      </c>
      <c r="G228" s="9">
        <f>SUMIFS('2013Figures'!$J:$J,'2013Figures'!$C:$C,$A228,'2013Figures'!$H:$H,$B228,'2013Figures'!$I:$I,$C228,'2013Figures'!$B:$B,"CyToBroker",'2013Figures'!$G:$G,"E1",'2013Figures'!$E:$E,$B$1)</f>
        <v>0</v>
      </c>
      <c r="H228" s="9">
        <f>SUMIFS('2013Figures'!$J:$J,'2013Figures'!$C:$C,$A228,'2013Figures'!$H:$H,$B228,'2013Figures'!$I:$I,$C228,'2013Figures'!$B:$B,"CyToBroker",'2013Figures'!$G:$G,"P1",'2013Figures'!$E:$E,$B$1)</f>
        <v>0</v>
      </c>
      <c r="J228" s="8">
        <v>201401</v>
      </c>
      <c r="L228" s="42">
        <f>SUMIFS('2012Figures'!$J:$J,'2012Figures'!$C:$C,$A228,'2012Figures'!$H:$H,$B228,'2012Figures'!$I:$I,$C228,'2012Figures'!$E:$E,$B$1)</f>
        <v>0</v>
      </c>
      <c r="M228" s="52">
        <f>SUMIFS('2012Figures'!$J:$J,'2012Figures'!$C:$C,$A228,'2012Figures'!$H:$H,$B228,'2012Figures'!$I:$I,$C228,'2012Figures'!$B:$B,"BrokerToCy",'2012Figures'!$G:$G,"E1",'2012Figures'!$E:$E,$B$1)</f>
        <v>0</v>
      </c>
      <c r="N228" s="52">
        <f>SUMIFS('2012Figures'!$J:$J,'2012Figures'!$C:$C,$A228,'2012Figures'!$H:$H,$B228,'2012Figures'!$I:$I,$C228,'2012Figures'!$B:$B,"BrokerToCy",'2012Figures'!$G:$G,"P1",'2012Figures'!$E:$E,$B$1)</f>
        <v>0</v>
      </c>
      <c r="O228" s="52">
        <f>SUMIFS('2012Figures'!$J:$J,'2012Figures'!$C:$C,$A228,'2012Figures'!$H:$H,$B228,'2012Figures'!$I:$I,$C228,'2012Figures'!$B:$B,"CyToBroker",'2012Figures'!$G:$G,"E1",'2012Figures'!$E:$E,$B$1)</f>
        <v>0</v>
      </c>
      <c r="P228" s="52">
        <f>SUMIFS('2012Figures'!$J:$J,'2012Figures'!$C:$C,$A228,'2012Figures'!$H:$H,$B228,'2012Figures'!$I:$I,$C228,'2012Figures'!$B:$B,"CyToBroker",'2012Figures'!$G:$G,"P1",'2012Figures'!$E:$E,$B$1)</f>
        <v>0</v>
      </c>
      <c r="R228" s="46" t="str">
        <f t="shared" si="28"/>
        <v/>
      </c>
      <c r="S228" s="46" t="str">
        <f t="shared" si="28"/>
        <v/>
      </c>
      <c r="T228" s="46" t="str">
        <f t="shared" si="28"/>
        <v/>
      </c>
      <c r="U228" s="46" t="str">
        <f t="shared" si="28"/>
        <v/>
      </c>
      <c r="V228" s="46" t="str">
        <f t="shared" si="28"/>
        <v/>
      </c>
    </row>
    <row r="229" spans="1:22" x14ac:dyDescent="0.2">
      <c r="A229" s="1">
        <v>123</v>
      </c>
      <c r="B229" s="1" t="s">
        <v>39</v>
      </c>
      <c r="C229" s="8">
        <v>4</v>
      </c>
      <c r="D229" s="29">
        <f>SUMIFS('2013Figures'!$J:$J,'2013Figures'!$C:$C,$A229,'2013Figures'!$H:$H,$B229,'2013Figures'!$I:$I,$C229,'2013Figures'!$E:$E,$B$1)</f>
        <v>0</v>
      </c>
      <c r="E229" s="9">
        <f>SUMIFS('2013Figures'!$J:$J,'2013Figures'!$C:$C,$A229,'2013Figures'!$H:$H,$B229,'2013Figures'!$I:$I,$C229,'2013Figures'!$B:$B,"BrokerToCy",'2013Figures'!$G:$G,"E1",'2013Figures'!$E:$E,$B$1)</f>
        <v>0</v>
      </c>
      <c r="F229" s="9">
        <f>SUMIFS('2013Figures'!$J:$J,'2013Figures'!$C:$C,$A229,'2013Figures'!$H:$H,$B229,'2013Figures'!$I:$I,$C229,'2013Figures'!$B:$B,"BrokerToCy",'2013Figures'!$G:$G,"P1",'2013Figures'!$E:$E,$B$1)</f>
        <v>0</v>
      </c>
      <c r="G229" s="9">
        <f>SUMIFS('2013Figures'!$J:$J,'2013Figures'!$C:$C,$A229,'2013Figures'!$H:$H,$B229,'2013Figures'!$I:$I,$C229,'2013Figures'!$B:$B,"CyToBroker",'2013Figures'!$G:$G,"E1",'2013Figures'!$E:$E,$B$1)</f>
        <v>0</v>
      </c>
      <c r="H229" s="9">
        <f>SUMIFS('2013Figures'!$J:$J,'2013Figures'!$C:$C,$A229,'2013Figures'!$H:$H,$B229,'2013Figures'!$I:$I,$C229,'2013Figures'!$B:$B,"CyToBroker",'2013Figures'!$G:$G,"P1",'2013Figures'!$E:$E,$B$1)</f>
        <v>0</v>
      </c>
      <c r="I229" s="30"/>
      <c r="J229" s="31">
        <v>201301</v>
      </c>
      <c r="K229" s="30"/>
      <c r="L229" s="42">
        <f>SUMIFS('2012Figures'!$J:$J,'2012Figures'!$C:$C,$A229,'2012Figures'!$H:$H,$B229,'2012Figures'!$I:$I,$C229,'2012Figures'!$E:$E,$B$1)</f>
        <v>0</v>
      </c>
      <c r="M229" s="52">
        <f>SUMIFS('2012Figures'!$J:$J,'2012Figures'!$C:$C,$A229,'2012Figures'!$H:$H,$B229,'2012Figures'!$I:$I,$C229,'2012Figures'!$B:$B,"BrokerToCy",'2012Figures'!$G:$G,"E1",'2012Figures'!$E:$E,$B$1)</f>
        <v>0</v>
      </c>
      <c r="N229" s="52">
        <f>SUMIFS('2012Figures'!$J:$J,'2012Figures'!$C:$C,$A229,'2012Figures'!$H:$H,$B229,'2012Figures'!$I:$I,$C229,'2012Figures'!$B:$B,"BrokerToCy",'2012Figures'!$G:$G,"P1",'2012Figures'!$E:$E,$B$1)</f>
        <v>0</v>
      </c>
      <c r="O229" s="52">
        <f>SUMIFS('2012Figures'!$J:$J,'2012Figures'!$C:$C,$A229,'2012Figures'!$H:$H,$B229,'2012Figures'!$I:$I,$C229,'2012Figures'!$B:$B,"CyToBroker",'2012Figures'!$G:$G,"E1",'2012Figures'!$E:$E,$B$1)</f>
        <v>0</v>
      </c>
      <c r="P229" s="52">
        <f>SUMIFS('2012Figures'!$J:$J,'2012Figures'!$C:$C,$A229,'2012Figures'!$H:$H,$B229,'2012Figures'!$I:$I,$C229,'2012Figures'!$B:$B,"CyToBroker",'2012Figures'!$G:$G,"P1",'2012Figures'!$E:$E,$B$1)</f>
        <v>0</v>
      </c>
      <c r="Q229" s="30"/>
      <c r="R229" s="46" t="str">
        <f t="shared" si="28"/>
        <v/>
      </c>
      <c r="S229" s="46" t="str">
        <f t="shared" si="28"/>
        <v/>
      </c>
      <c r="T229" s="46" t="str">
        <f t="shared" si="28"/>
        <v/>
      </c>
      <c r="U229" s="46" t="str">
        <f t="shared" si="28"/>
        <v/>
      </c>
      <c r="V229" s="46" t="str">
        <f t="shared" si="28"/>
        <v/>
      </c>
    </row>
    <row r="230" spans="1:22" x14ac:dyDescent="0.2">
      <c r="A230" s="1">
        <v>123</v>
      </c>
      <c r="B230" s="1" t="s">
        <v>39</v>
      </c>
      <c r="C230" s="8">
        <v>3</v>
      </c>
      <c r="D230" s="29">
        <f>SUMIFS('2013Figures'!$J:$J,'2013Figures'!$C:$C,$A230,'2013Figures'!$H:$H,$B230,'2013Figures'!$I:$I,$C230,'2013Figures'!$E:$E,$B$1)</f>
        <v>0</v>
      </c>
      <c r="E230" s="9">
        <f>SUMIFS('2013Figures'!$J:$J,'2013Figures'!$C:$C,$A230,'2013Figures'!$H:$H,$B230,'2013Figures'!$I:$I,$C230,'2013Figures'!$B:$B,"BrokerToCy",'2013Figures'!$G:$G,"E1",'2013Figures'!$E:$E,$B$1)</f>
        <v>0</v>
      </c>
      <c r="F230" s="9">
        <f>SUMIFS('2013Figures'!$J:$J,'2013Figures'!$C:$C,$A230,'2013Figures'!$H:$H,$B230,'2013Figures'!$I:$I,$C230,'2013Figures'!$B:$B,"BrokerToCy",'2013Figures'!$G:$G,"P1",'2013Figures'!$E:$E,$B$1)</f>
        <v>0</v>
      </c>
      <c r="G230" s="9">
        <f>SUMIFS('2013Figures'!$J:$J,'2013Figures'!$C:$C,$A230,'2013Figures'!$H:$H,$B230,'2013Figures'!$I:$I,$C230,'2013Figures'!$B:$B,"CyToBroker",'2013Figures'!$G:$G,"E1",'2013Figures'!$E:$E,$B$1)</f>
        <v>0</v>
      </c>
      <c r="H230" s="9">
        <f>SUMIFS('2013Figures'!$J:$J,'2013Figures'!$C:$C,$A230,'2013Figures'!$H:$H,$B230,'2013Figures'!$I:$I,$C230,'2013Figures'!$B:$B,"CyToBroker",'2013Figures'!$G:$G,"P1",'2013Figures'!$E:$E,$B$1)</f>
        <v>0</v>
      </c>
      <c r="J230" s="8">
        <v>201201</v>
      </c>
      <c r="L230" s="42">
        <f>SUMIFS('2012Figures'!$J:$J,'2012Figures'!$C:$C,$A230,'2012Figures'!$H:$H,$B230,'2012Figures'!$I:$I,$C230,'2012Figures'!$E:$E,$B$1)</f>
        <v>0</v>
      </c>
      <c r="M230" s="52">
        <f>SUMIFS('2012Figures'!$J:$J,'2012Figures'!$C:$C,$A230,'2012Figures'!$H:$H,$B230,'2012Figures'!$I:$I,$C230,'2012Figures'!$B:$B,"BrokerToCy",'2012Figures'!$G:$G,"E1",'2012Figures'!$E:$E,$B$1)</f>
        <v>0</v>
      </c>
      <c r="N230" s="52">
        <f>SUMIFS('2012Figures'!$J:$J,'2012Figures'!$C:$C,$A230,'2012Figures'!$H:$H,$B230,'2012Figures'!$I:$I,$C230,'2012Figures'!$B:$B,"BrokerToCy",'2012Figures'!$G:$G,"P1",'2012Figures'!$E:$E,$B$1)</f>
        <v>0</v>
      </c>
      <c r="O230" s="52">
        <f>SUMIFS('2012Figures'!$J:$J,'2012Figures'!$C:$C,$A230,'2012Figures'!$H:$H,$B230,'2012Figures'!$I:$I,$C230,'2012Figures'!$B:$B,"CyToBroker",'2012Figures'!$G:$G,"E1",'2012Figures'!$E:$E,$B$1)</f>
        <v>0</v>
      </c>
      <c r="P230" s="52">
        <f>SUMIFS('2012Figures'!$J:$J,'2012Figures'!$C:$C,$A230,'2012Figures'!$H:$H,$B230,'2012Figures'!$I:$I,$C230,'2012Figures'!$B:$B,"CyToBroker",'2012Figures'!$G:$G,"P1",'2012Figures'!$E:$E,$B$1)</f>
        <v>0</v>
      </c>
      <c r="R230" s="46" t="str">
        <f t="shared" si="28"/>
        <v/>
      </c>
      <c r="S230" s="46" t="str">
        <f t="shared" si="28"/>
        <v/>
      </c>
      <c r="T230" s="46" t="str">
        <f t="shared" si="28"/>
        <v/>
      </c>
      <c r="U230" s="46" t="str">
        <f t="shared" si="28"/>
        <v/>
      </c>
      <c r="V230" s="46" t="str">
        <f t="shared" si="28"/>
        <v/>
      </c>
    </row>
    <row r="231" spans="1:22" x14ac:dyDescent="0.2">
      <c r="A231" s="1">
        <v>123</v>
      </c>
      <c r="B231" s="1" t="s">
        <v>39</v>
      </c>
      <c r="C231" s="8">
        <v>2</v>
      </c>
      <c r="D231" s="29">
        <f>SUMIFS('2013Figures'!$J:$J,'2013Figures'!$C:$C,$A231,'2013Figures'!$H:$H,$B231,'2013Figures'!$I:$I,$C231,'2013Figures'!$E:$E,$B$1)</f>
        <v>0</v>
      </c>
      <c r="E231" s="9">
        <f>SUMIFS('2013Figures'!$J:$J,'2013Figures'!$C:$C,$A231,'2013Figures'!$H:$H,$B231,'2013Figures'!$I:$I,$C231,'2013Figures'!$B:$B,"BrokerToCy",'2013Figures'!$G:$G,"E1",'2013Figures'!$E:$E,$B$1)</f>
        <v>0</v>
      </c>
      <c r="F231" s="9">
        <f>SUMIFS('2013Figures'!$J:$J,'2013Figures'!$C:$C,$A231,'2013Figures'!$H:$H,$B231,'2013Figures'!$I:$I,$C231,'2013Figures'!$B:$B,"BrokerToCy",'2013Figures'!$G:$G,"P1",'2013Figures'!$E:$E,$B$1)</f>
        <v>0</v>
      </c>
      <c r="G231" s="9">
        <f>SUMIFS('2013Figures'!$J:$J,'2013Figures'!$C:$C,$A231,'2013Figures'!$H:$H,$B231,'2013Figures'!$I:$I,$C231,'2013Figures'!$B:$B,"CyToBroker",'2013Figures'!$G:$G,"E1",'2013Figures'!$E:$E,$B$1)</f>
        <v>0</v>
      </c>
      <c r="H231" s="9">
        <f>SUMIFS('2013Figures'!$J:$J,'2013Figures'!$C:$C,$A231,'2013Figures'!$H:$H,$B231,'2013Figures'!$I:$I,$C231,'2013Figures'!$B:$B,"CyToBroker",'2013Figures'!$G:$G,"P1",'2013Figures'!$E:$E,$B$1)</f>
        <v>0</v>
      </c>
      <c r="J231" s="8">
        <v>201101</v>
      </c>
      <c r="L231" s="42">
        <f>SUMIFS('2012Figures'!$J:$J,'2012Figures'!$C:$C,$A231,'2012Figures'!$H:$H,$B231,'2012Figures'!$I:$I,$C231,'2012Figures'!$E:$E,$B$1)</f>
        <v>0</v>
      </c>
      <c r="M231" s="52">
        <f>SUMIFS('2012Figures'!$J:$J,'2012Figures'!$C:$C,$A231,'2012Figures'!$H:$H,$B231,'2012Figures'!$I:$I,$C231,'2012Figures'!$B:$B,"BrokerToCy",'2012Figures'!$G:$G,"E1",'2012Figures'!$E:$E,$B$1)</f>
        <v>0</v>
      </c>
      <c r="N231" s="52">
        <f>SUMIFS('2012Figures'!$J:$J,'2012Figures'!$C:$C,$A231,'2012Figures'!$H:$H,$B231,'2012Figures'!$I:$I,$C231,'2012Figures'!$B:$B,"BrokerToCy",'2012Figures'!$G:$G,"P1",'2012Figures'!$E:$E,$B$1)</f>
        <v>0</v>
      </c>
      <c r="O231" s="52">
        <f>SUMIFS('2012Figures'!$J:$J,'2012Figures'!$C:$C,$A231,'2012Figures'!$H:$H,$B231,'2012Figures'!$I:$I,$C231,'2012Figures'!$B:$B,"CyToBroker",'2012Figures'!$G:$G,"E1",'2012Figures'!$E:$E,$B$1)</f>
        <v>0</v>
      </c>
      <c r="P231" s="52">
        <f>SUMIFS('2012Figures'!$J:$J,'2012Figures'!$C:$C,$A231,'2012Figures'!$H:$H,$B231,'2012Figures'!$I:$I,$C231,'2012Figures'!$B:$B,"CyToBroker",'2012Figures'!$G:$G,"P1",'2012Figures'!$E:$E,$B$1)</f>
        <v>0</v>
      </c>
      <c r="R231" s="46" t="str">
        <f t="shared" si="28"/>
        <v/>
      </c>
      <c r="S231" s="46" t="str">
        <f t="shared" si="28"/>
        <v/>
      </c>
      <c r="T231" s="46" t="str">
        <f t="shared" si="28"/>
        <v/>
      </c>
      <c r="U231" s="46" t="str">
        <f t="shared" si="28"/>
        <v/>
      </c>
      <c r="V231" s="46" t="str">
        <f t="shared" si="28"/>
        <v/>
      </c>
    </row>
    <row r="232" spans="1:22" x14ac:dyDescent="0.2">
      <c r="A232" s="1">
        <v>123</v>
      </c>
      <c r="B232" s="1" t="s">
        <v>39</v>
      </c>
      <c r="C232" s="8">
        <v>1</v>
      </c>
      <c r="D232" s="29">
        <f>SUMIFS('2013Figures'!$J:$J,'2013Figures'!$C:$C,$A232,'2013Figures'!$H:$H,$B232,'2013Figures'!$I:$I,$C232,'2013Figures'!$E:$E,$B$1)</f>
        <v>0</v>
      </c>
      <c r="E232" s="9">
        <f>SUMIFS('2013Figures'!$J:$J,'2013Figures'!$C:$C,$A232,'2013Figures'!$H:$H,$B232,'2013Figures'!$I:$I,$C232,'2013Figures'!$B:$B,"BrokerToCy",'2013Figures'!$G:$G,"E1",'2013Figures'!$E:$E,$B$1)</f>
        <v>0</v>
      </c>
      <c r="F232" s="9">
        <f>SUMIFS('2013Figures'!$J:$J,'2013Figures'!$C:$C,$A232,'2013Figures'!$H:$H,$B232,'2013Figures'!$I:$I,$C232,'2013Figures'!$B:$B,"BrokerToCy",'2013Figures'!$G:$G,"P1",'2013Figures'!$E:$E,$B$1)</f>
        <v>0</v>
      </c>
      <c r="G232" s="9">
        <f>SUMIFS('2013Figures'!$J:$J,'2013Figures'!$C:$C,$A232,'2013Figures'!$H:$H,$B232,'2013Figures'!$I:$I,$C232,'2013Figures'!$B:$B,"CyToBroker",'2013Figures'!$G:$G,"E1",'2013Figures'!$E:$E,$B$1)</f>
        <v>0</v>
      </c>
      <c r="H232" s="9">
        <f>SUMIFS('2013Figures'!$J:$J,'2013Figures'!$C:$C,$A232,'2013Figures'!$H:$H,$B232,'2013Figures'!$I:$I,$C232,'2013Figures'!$B:$B,"CyToBroker",'2013Figures'!$G:$G,"P1",'2013Figures'!$E:$E,$B$1)</f>
        <v>0</v>
      </c>
      <c r="J232" s="8">
        <v>201001</v>
      </c>
      <c r="L232" s="42">
        <f>SUMIFS('2012Figures'!$J:$J,'2012Figures'!$C:$C,$A232,'2012Figures'!$H:$H,$B232,'2012Figures'!$I:$I,$C232,'2012Figures'!$E:$E,$B$1)</f>
        <v>0</v>
      </c>
      <c r="M232" s="52">
        <f>SUMIFS('2012Figures'!$J:$J,'2012Figures'!$C:$C,$A232,'2012Figures'!$H:$H,$B232,'2012Figures'!$I:$I,$C232,'2012Figures'!$B:$B,"BrokerToCy",'2012Figures'!$G:$G,"E1",'2012Figures'!$E:$E,$B$1)</f>
        <v>0</v>
      </c>
      <c r="N232" s="52">
        <f>SUMIFS('2012Figures'!$J:$J,'2012Figures'!$C:$C,$A232,'2012Figures'!$H:$H,$B232,'2012Figures'!$I:$I,$C232,'2012Figures'!$B:$B,"BrokerToCy",'2012Figures'!$G:$G,"P1",'2012Figures'!$E:$E,$B$1)</f>
        <v>0</v>
      </c>
      <c r="O232" s="52">
        <f>SUMIFS('2012Figures'!$J:$J,'2012Figures'!$C:$C,$A232,'2012Figures'!$H:$H,$B232,'2012Figures'!$I:$I,$C232,'2012Figures'!$B:$B,"CyToBroker",'2012Figures'!$G:$G,"E1",'2012Figures'!$E:$E,$B$1)</f>
        <v>0</v>
      </c>
      <c r="P232" s="52">
        <f>SUMIFS('2012Figures'!$J:$J,'2012Figures'!$C:$C,$A232,'2012Figures'!$H:$H,$B232,'2012Figures'!$I:$I,$C232,'2012Figures'!$B:$B,"CyToBroker",'2012Figures'!$G:$G,"P1",'2012Figures'!$E:$E,$B$1)</f>
        <v>0</v>
      </c>
      <c r="R232" s="46" t="str">
        <f t="shared" si="28"/>
        <v/>
      </c>
      <c r="S232" s="46" t="str">
        <f t="shared" si="28"/>
        <v/>
      </c>
      <c r="T232" s="46" t="str">
        <f t="shared" si="28"/>
        <v/>
      </c>
      <c r="U232" s="46" t="str">
        <f t="shared" si="28"/>
        <v/>
      </c>
      <c r="V232" s="46" t="str">
        <f t="shared" si="28"/>
        <v/>
      </c>
    </row>
    <row r="233" spans="1:22" x14ac:dyDescent="0.2">
      <c r="A233" s="1">
        <v>123</v>
      </c>
      <c r="B233" s="1" t="s">
        <v>39</v>
      </c>
      <c r="D233" s="29">
        <f>SUMIFS('2013Figures'!$J:$J,'2013Figures'!$C:$C,$A233,'2013Figures'!$I:$I,"",'2013Figures'!$E:$E,$B$1)</f>
        <v>0</v>
      </c>
      <c r="E233" s="9">
        <f>SUMIFS('2013Figures'!$J:$J,'2013Figures'!$C:$C,$A233,'2013Figures'!$I:$I,"",'2013Figures'!$B:$B,"BrokerToCy",'2013Figures'!$G:$G,"E1",'2013Figures'!$E:$E,$B$1)</f>
        <v>0</v>
      </c>
      <c r="F233" s="9">
        <f>SUMIFS('2013Figures'!$J:$J,'2013Figures'!$C:$C,$A233,'2013Figures'!$I:$I,"",'2013Figures'!$B:$B,"BrokerToCy",'2013Figures'!$G:$G,"P1",'2013Figures'!$E:$E,$B$1)</f>
        <v>0</v>
      </c>
      <c r="G233" s="9">
        <f>SUMIFS('2013Figures'!$J:$J,'2013Figures'!$C:$C,$A233,'2013Figures'!$I:$I,"",'2013Figures'!$B:$B,"CyToBroker",'2013Figures'!$G:$G,"E1",'2013Figures'!$E:$E,$B$1)</f>
        <v>0</v>
      </c>
      <c r="H233" s="9">
        <f>SUMIFS('2013Figures'!$J:$J,'2013Figures'!$C:$C,$A233,'2013Figures'!$I:$I,"",'2013Figures'!$B:$B,"CyToBroker",'2013Figures'!$G:$G,"P1",'2013Figures'!$E:$E,$B$1)</f>
        <v>0</v>
      </c>
      <c r="J233" s="8" t="s">
        <v>131</v>
      </c>
      <c r="L233" s="42">
        <f>SUMIFS('2012Figures'!$J:$J,'2012Figures'!$C:$C,$A233,'2012Figures'!$I:$I,"",'2012Figures'!$E:$E,$B$1)</f>
        <v>0</v>
      </c>
      <c r="M233" s="52">
        <f>SUMIFS('2012Figures'!$J:$J,'2012Figures'!$C:$C,$A233,'2012Figures'!$I:$I,"",'2012Figures'!$B:$B,"BrokerToCy",'2012Figures'!$G:$G,"E1",'2012Figures'!$E:$E,$B$1)</f>
        <v>0</v>
      </c>
      <c r="N233" s="52">
        <f>SUMIFS('2012Figures'!$J:$J,'2012Figures'!$C:$C,$A233,'2012Figures'!$I:$I,"",'2012Figures'!$B:$B,"BrokerToCy",'2012Figures'!$G:$G,"P1",'2012Figures'!$E:$E,$B$1)</f>
        <v>0</v>
      </c>
      <c r="O233" s="52">
        <f>SUMIFS('2012Figures'!$J:$J,'2012Figures'!$C:$C,$A233,'2012Figures'!$I:$I,"",'2012Figures'!$B:$B,"CyToBroker",'2012Figures'!$G:$G,"E1",'2012Figures'!$E:$E,$B$1)</f>
        <v>0</v>
      </c>
      <c r="P233" s="52">
        <f>SUMIFS('2012Figures'!$J:$J,'2012Figures'!$C:$C,$A233,'2012Figures'!$I:$I,"",'2012Figures'!$B:$B,"CyToBroker",'2012Figures'!$G:$G,"P1",'2012Figures'!$E:$E,$B$1)</f>
        <v>0</v>
      </c>
      <c r="R233" s="46" t="str">
        <f t="shared" si="28"/>
        <v/>
      </c>
      <c r="S233" s="46" t="str">
        <f t="shared" si="28"/>
        <v/>
      </c>
      <c r="T233" s="46" t="str">
        <f t="shared" si="28"/>
        <v/>
      </c>
      <c r="U233" s="46" t="str">
        <f t="shared" si="28"/>
        <v/>
      </c>
      <c r="V233" s="46" t="str">
        <f t="shared" si="28"/>
        <v/>
      </c>
    </row>
    <row r="234" spans="1:22" x14ac:dyDescent="0.2">
      <c r="A234" s="21"/>
      <c r="B234" s="21" t="s">
        <v>92</v>
      </c>
      <c r="C234" s="22"/>
      <c r="D234" s="23">
        <f>SUM(E234:H234)</f>
        <v>0</v>
      </c>
      <c r="E234" s="23">
        <f>SUM(E227:E233)</f>
        <v>0</v>
      </c>
      <c r="F234" s="23">
        <f>SUM(F227:F233)</f>
        <v>0</v>
      </c>
      <c r="G234" s="23">
        <f>SUM(G227:G233)</f>
        <v>0</v>
      </c>
      <c r="H234" s="23">
        <f>SUM(H227:H233)</f>
        <v>0</v>
      </c>
      <c r="I234" s="21"/>
      <c r="J234" s="22"/>
      <c r="K234" s="21"/>
      <c r="L234" s="43">
        <f>SUM(M234:P234)</f>
        <v>0</v>
      </c>
      <c r="M234" s="43">
        <f>SUM(M227:M233)</f>
        <v>0</v>
      </c>
      <c r="N234" s="43">
        <f>SUM(N227:N233)</f>
        <v>0</v>
      </c>
      <c r="O234" s="43">
        <f>SUM(O227:O233)</f>
        <v>0</v>
      </c>
      <c r="P234" s="43">
        <f>SUM(P227:P233)</f>
        <v>0</v>
      </c>
      <c r="Q234" s="21"/>
      <c r="R234" s="21"/>
      <c r="S234" s="21"/>
      <c r="T234" s="21"/>
      <c r="U234" s="21"/>
      <c r="V234" s="21"/>
    </row>
    <row r="235" spans="1:22" x14ac:dyDescent="0.2">
      <c r="A235" s="28">
        <v>124</v>
      </c>
      <c r="B235" s="28" t="s">
        <v>112</v>
      </c>
      <c r="C235" s="17" t="s">
        <v>88</v>
      </c>
      <c r="D235" s="18">
        <f>SUMIFS('2013Figures'!$J:$J,'2013Figures'!$C:$C,$A235,'2013Figures'!$E:$E,$B$1)</f>
        <v>0</v>
      </c>
      <c r="E235" s="18">
        <f>SUMIFS('2013Figures'!$J:$J,'2013Figures'!$C:$C,$A235,'2013Figures'!$B:$B,"BrokerToCy",'2013Figures'!$G:$G,"E1",'2013Figures'!$E:$E,$B$1)</f>
        <v>0</v>
      </c>
      <c r="F235" s="18">
        <f>SUMIFS('2013Figures'!$J:$J,'2013Figures'!$C:$C,$A235,'2013Figures'!$B:$B,"BrokerToCy",'2013Figures'!$G:$G,"P1",'2013Figures'!$E:$E,$B$1)</f>
        <v>0</v>
      </c>
      <c r="G235" s="18">
        <f>SUMIFS('2013Figures'!$J:$J,'2013Figures'!$C:$C,$A235,'2013Figures'!$B:$B,"CyToBroker",'2013Figures'!$G:$G,"E1",'2013Figures'!$E:$E,$B$1)</f>
        <v>0</v>
      </c>
      <c r="H235" s="18">
        <f>SUMIFS('2013Figures'!$J:$J,'2013Figures'!$C:$C,$A235,'2013Figures'!$B:$B,"CyToBroker",'2013Figures'!$G:$G,"P1",'2013Figures'!$E:$E,$B$1)</f>
        <v>0</v>
      </c>
      <c r="I235" s="28"/>
      <c r="J235" s="17"/>
      <c r="K235" s="28"/>
      <c r="L235" s="50">
        <f>SUMIFS('2012Figures'!$J:$J,'2012Figures'!$C:$C,$A235,'2012Figures'!$E:$E,$B$1)</f>
        <v>0</v>
      </c>
      <c r="M235" s="50">
        <f>SUMIFS('2012Figures'!$J:$J,'2012Figures'!$C:$C,$A235,'2012Figures'!$B:$B,"BrokerToCy",'2012Figures'!$G:$G,"E1",'2012Figures'!$E:$E,$B$1)</f>
        <v>0</v>
      </c>
      <c r="N235" s="50">
        <f>SUMIFS('2012Figures'!$J:$J,'2012Figures'!$C:$C,$A235,'2012Figures'!$B:$B,"BrokerToCy",'2012Figures'!$G:$G,"P1",'2012Figures'!$E:$E,$B$1)</f>
        <v>0</v>
      </c>
      <c r="O235" s="50">
        <f>SUMIFS('2012Figures'!$J:$J,'2012Figures'!$C:$C,$A235,'2012Figures'!$B:$B,"CyToBroker",'2012Figures'!$G:$G,"E1",'2012Figures'!$E:$E,$B$1)</f>
        <v>0</v>
      </c>
      <c r="P235" s="50">
        <f>SUMIFS('2012Figures'!$J:$J,'2012Figures'!$C:$C,$A235,'2012Figures'!$B:$B,"CyToBroker",'2012Figures'!$G:$G,"P1",'2012Figures'!$E:$E,$B$1)</f>
        <v>0</v>
      </c>
      <c r="Q235" s="28"/>
      <c r="R235" s="46" t="str">
        <f t="shared" si="28"/>
        <v/>
      </c>
      <c r="S235" s="46" t="str">
        <f t="shared" si="28"/>
        <v/>
      </c>
      <c r="T235" s="46" t="str">
        <f t="shared" si="28"/>
        <v/>
      </c>
      <c r="U235" s="46" t="str">
        <f t="shared" si="28"/>
        <v/>
      </c>
      <c r="V235" s="46" t="str">
        <f t="shared" si="28"/>
        <v/>
      </c>
    </row>
    <row r="236" spans="1:22" x14ac:dyDescent="0.2">
      <c r="A236" s="1">
        <v>124</v>
      </c>
      <c r="B236" s="1" t="s">
        <v>112</v>
      </c>
      <c r="C236" s="8">
        <v>5</v>
      </c>
      <c r="D236" s="29">
        <f>SUMIFS('2013Figures'!$J:$J,'2013Figures'!$C:$C,$A236,'2013Figures'!$H:$H,$B236,'2013Figures'!$I:$I,$C236,'2013Figures'!$E:$E,$B$1)</f>
        <v>0</v>
      </c>
      <c r="E236" s="9">
        <f>SUMIFS('2013Figures'!$J:$J,'2013Figures'!$C:$C,$A236,'2013Figures'!$H:$H,$B236,'2013Figures'!$I:$I,$C236,'2013Figures'!$B:$B,"BrokerToCy",'2013Figures'!$G:$G,"E1",'2013Figures'!$E:$E,$B$1)</f>
        <v>0</v>
      </c>
      <c r="F236" s="9">
        <f>SUMIFS('2013Figures'!$J:$J,'2013Figures'!$C:$C,$A236,'2013Figures'!$H:$H,$B236,'2013Figures'!$I:$I,$C236,'2013Figures'!$B:$B,"BrokerToCy",'2013Figures'!$G:$G,"P1",'2013Figures'!$E:$E,$B$1)</f>
        <v>0</v>
      </c>
      <c r="G236" s="9">
        <f>SUMIFS('2013Figures'!$J:$J,'2013Figures'!$C:$C,$A236,'2013Figures'!$H:$H,$B236,'2013Figures'!$I:$I,$C236,'2013Figures'!$B:$B,"CyToBroker",'2013Figures'!$G:$G,"E1",'2013Figures'!$E:$E,$B$1)</f>
        <v>0</v>
      </c>
      <c r="H236" s="9">
        <f>SUMIFS('2013Figures'!$J:$J,'2013Figures'!$C:$C,$A236,'2013Figures'!$H:$H,$B236,'2013Figures'!$I:$I,$C236,'2013Figures'!$B:$B,"CyToBroker",'2013Figures'!$G:$G,"P1",'2013Figures'!$E:$E,$B$1)</f>
        <v>0</v>
      </c>
      <c r="J236" s="8">
        <v>201401</v>
      </c>
      <c r="L236" s="42">
        <f>SUMIFS('2012Figures'!$J:$J,'2012Figures'!$C:$C,$A236,'2012Figures'!$H:$H,$B236,'2012Figures'!$I:$I,$C236,'2012Figures'!$E:$E,$B$1)</f>
        <v>0</v>
      </c>
      <c r="M236" s="52">
        <f>SUMIFS('2012Figures'!$J:$J,'2012Figures'!$C:$C,$A236,'2012Figures'!$H:$H,$B236,'2012Figures'!$I:$I,$C236,'2012Figures'!$B:$B,"BrokerToCy",'2012Figures'!$G:$G,"E1",'2012Figures'!$E:$E,$B$1)</f>
        <v>0</v>
      </c>
      <c r="N236" s="52">
        <f>SUMIFS('2012Figures'!$J:$J,'2012Figures'!$C:$C,$A236,'2012Figures'!$H:$H,$B236,'2012Figures'!$I:$I,$C236,'2012Figures'!$B:$B,"BrokerToCy",'2012Figures'!$G:$G,"P1",'2012Figures'!$E:$E,$B$1)</f>
        <v>0</v>
      </c>
      <c r="O236" s="52">
        <f>SUMIFS('2012Figures'!$J:$J,'2012Figures'!$C:$C,$A236,'2012Figures'!$H:$H,$B236,'2012Figures'!$I:$I,$C236,'2012Figures'!$B:$B,"CyToBroker",'2012Figures'!$G:$G,"E1",'2012Figures'!$E:$E,$B$1)</f>
        <v>0</v>
      </c>
      <c r="P236" s="52">
        <f>SUMIFS('2012Figures'!$J:$J,'2012Figures'!$C:$C,$A236,'2012Figures'!$H:$H,$B236,'2012Figures'!$I:$I,$C236,'2012Figures'!$B:$B,"CyToBroker",'2012Figures'!$G:$G,"P1",'2012Figures'!$E:$E,$B$1)</f>
        <v>0</v>
      </c>
      <c r="R236" s="46" t="str">
        <f t="shared" si="28"/>
        <v/>
      </c>
      <c r="S236" s="46" t="str">
        <f t="shared" si="28"/>
        <v/>
      </c>
      <c r="T236" s="46" t="str">
        <f t="shared" si="28"/>
        <v/>
      </c>
      <c r="U236" s="46" t="str">
        <f t="shared" si="28"/>
        <v/>
      </c>
      <c r="V236" s="46" t="str">
        <f t="shared" si="28"/>
        <v/>
      </c>
    </row>
    <row r="237" spans="1:22" x14ac:dyDescent="0.2">
      <c r="A237" s="1">
        <v>124</v>
      </c>
      <c r="B237" s="1" t="s">
        <v>112</v>
      </c>
      <c r="C237" s="8">
        <v>4</v>
      </c>
      <c r="D237" s="29">
        <f>SUMIFS('2013Figures'!$J:$J,'2013Figures'!$C:$C,$A237,'2013Figures'!$H:$H,$B237,'2013Figures'!$I:$I,$C237,'2013Figures'!$E:$E,$B$1)</f>
        <v>0</v>
      </c>
      <c r="E237" s="9">
        <f>SUMIFS('2013Figures'!$J:$J,'2013Figures'!$C:$C,$A237,'2013Figures'!$H:$H,$B237,'2013Figures'!$I:$I,$C237,'2013Figures'!$B:$B,"BrokerToCy",'2013Figures'!$G:$G,"E1",'2013Figures'!$E:$E,$B$1)</f>
        <v>0</v>
      </c>
      <c r="F237" s="9">
        <f>SUMIFS('2013Figures'!$J:$J,'2013Figures'!$C:$C,$A237,'2013Figures'!$H:$H,$B237,'2013Figures'!$I:$I,$C237,'2013Figures'!$B:$B,"BrokerToCy",'2013Figures'!$G:$G,"P1",'2013Figures'!$E:$E,$B$1)</f>
        <v>0</v>
      </c>
      <c r="G237" s="9">
        <f>SUMIFS('2013Figures'!$J:$J,'2013Figures'!$C:$C,$A237,'2013Figures'!$H:$H,$B237,'2013Figures'!$I:$I,$C237,'2013Figures'!$B:$B,"CyToBroker",'2013Figures'!$G:$G,"E1",'2013Figures'!$E:$E,$B$1)</f>
        <v>0</v>
      </c>
      <c r="H237" s="9">
        <f>SUMIFS('2013Figures'!$J:$J,'2013Figures'!$C:$C,$A237,'2013Figures'!$H:$H,$B237,'2013Figures'!$I:$I,$C237,'2013Figures'!$B:$B,"CyToBroker",'2013Figures'!$G:$G,"P1",'2013Figures'!$E:$E,$B$1)</f>
        <v>0</v>
      </c>
      <c r="I237" s="30"/>
      <c r="J237" s="31">
        <v>201301</v>
      </c>
      <c r="K237" s="30"/>
      <c r="L237" s="42">
        <f>SUMIFS('2012Figures'!$J:$J,'2012Figures'!$C:$C,$A237,'2012Figures'!$H:$H,$B237,'2012Figures'!$I:$I,$C237,'2012Figures'!$E:$E,$B$1)</f>
        <v>0</v>
      </c>
      <c r="M237" s="52">
        <f>SUMIFS('2012Figures'!$J:$J,'2012Figures'!$C:$C,$A237,'2012Figures'!$H:$H,$B237,'2012Figures'!$I:$I,$C237,'2012Figures'!$B:$B,"BrokerToCy",'2012Figures'!$G:$G,"E1",'2012Figures'!$E:$E,$B$1)</f>
        <v>0</v>
      </c>
      <c r="N237" s="52">
        <f>SUMIFS('2012Figures'!$J:$J,'2012Figures'!$C:$C,$A237,'2012Figures'!$H:$H,$B237,'2012Figures'!$I:$I,$C237,'2012Figures'!$B:$B,"BrokerToCy",'2012Figures'!$G:$G,"P1",'2012Figures'!$E:$E,$B$1)</f>
        <v>0</v>
      </c>
      <c r="O237" s="52">
        <f>SUMIFS('2012Figures'!$J:$J,'2012Figures'!$C:$C,$A237,'2012Figures'!$H:$H,$B237,'2012Figures'!$I:$I,$C237,'2012Figures'!$B:$B,"CyToBroker",'2012Figures'!$G:$G,"E1",'2012Figures'!$E:$E,$B$1)</f>
        <v>0</v>
      </c>
      <c r="P237" s="52">
        <f>SUMIFS('2012Figures'!$J:$J,'2012Figures'!$C:$C,$A237,'2012Figures'!$H:$H,$B237,'2012Figures'!$I:$I,$C237,'2012Figures'!$B:$B,"CyToBroker",'2012Figures'!$G:$G,"P1",'2012Figures'!$E:$E,$B$1)</f>
        <v>0</v>
      </c>
      <c r="Q237" s="30"/>
      <c r="R237" s="46" t="str">
        <f t="shared" si="28"/>
        <v/>
      </c>
      <c r="S237" s="46" t="str">
        <f t="shared" si="28"/>
        <v/>
      </c>
      <c r="T237" s="46" t="str">
        <f t="shared" si="28"/>
        <v/>
      </c>
      <c r="U237" s="46" t="str">
        <f t="shared" si="28"/>
        <v/>
      </c>
      <c r="V237" s="46" t="str">
        <f t="shared" si="28"/>
        <v/>
      </c>
    </row>
    <row r="238" spans="1:22" x14ac:dyDescent="0.2">
      <c r="A238" s="1">
        <v>124</v>
      </c>
      <c r="B238" s="1" t="s">
        <v>112</v>
      </c>
      <c r="C238" s="8">
        <v>3</v>
      </c>
      <c r="D238" s="29">
        <f>SUMIFS('2013Figures'!$J:$J,'2013Figures'!$C:$C,$A238,'2013Figures'!$H:$H,$B238,'2013Figures'!$I:$I,$C238,'2013Figures'!$E:$E,$B$1)</f>
        <v>0</v>
      </c>
      <c r="E238" s="9">
        <f>SUMIFS('2013Figures'!$J:$J,'2013Figures'!$C:$C,$A238,'2013Figures'!$H:$H,$B238,'2013Figures'!$I:$I,$C238,'2013Figures'!$B:$B,"BrokerToCy",'2013Figures'!$G:$G,"E1",'2013Figures'!$E:$E,$B$1)</f>
        <v>0</v>
      </c>
      <c r="F238" s="9">
        <f>SUMIFS('2013Figures'!$J:$J,'2013Figures'!$C:$C,$A238,'2013Figures'!$H:$H,$B238,'2013Figures'!$I:$I,$C238,'2013Figures'!$B:$B,"BrokerToCy",'2013Figures'!$G:$G,"P1",'2013Figures'!$E:$E,$B$1)</f>
        <v>0</v>
      </c>
      <c r="G238" s="9">
        <f>SUMIFS('2013Figures'!$J:$J,'2013Figures'!$C:$C,$A238,'2013Figures'!$H:$H,$B238,'2013Figures'!$I:$I,$C238,'2013Figures'!$B:$B,"CyToBroker",'2013Figures'!$G:$G,"E1",'2013Figures'!$E:$E,$B$1)</f>
        <v>0</v>
      </c>
      <c r="H238" s="9">
        <f>SUMIFS('2013Figures'!$J:$J,'2013Figures'!$C:$C,$A238,'2013Figures'!$H:$H,$B238,'2013Figures'!$I:$I,$C238,'2013Figures'!$B:$B,"CyToBroker",'2013Figures'!$G:$G,"P1",'2013Figures'!$E:$E,$B$1)</f>
        <v>0</v>
      </c>
      <c r="J238" s="8">
        <v>201201</v>
      </c>
      <c r="L238" s="42">
        <f>SUMIFS('2012Figures'!$J:$J,'2012Figures'!$C:$C,$A238,'2012Figures'!$H:$H,$B238,'2012Figures'!$I:$I,$C238,'2012Figures'!$E:$E,$B$1)</f>
        <v>0</v>
      </c>
      <c r="M238" s="52">
        <f>SUMIFS('2012Figures'!$J:$J,'2012Figures'!$C:$C,$A238,'2012Figures'!$H:$H,$B238,'2012Figures'!$I:$I,$C238,'2012Figures'!$B:$B,"BrokerToCy",'2012Figures'!$G:$G,"E1",'2012Figures'!$E:$E,$B$1)</f>
        <v>0</v>
      </c>
      <c r="N238" s="52">
        <f>SUMIFS('2012Figures'!$J:$J,'2012Figures'!$C:$C,$A238,'2012Figures'!$H:$H,$B238,'2012Figures'!$I:$I,$C238,'2012Figures'!$B:$B,"BrokerToCy",'2012Figures'!$G:$G,"P1",'2012Figures'!$E:$E,$B$1)</f>
        <v>0</v>
      </c>
      <c r="O238" s="52">
        <f>SUMIFS('2012Figures'!$J:$J,'2012Figures'!$C:$C,$A238,'2012Figures'!$H:$H,$B238,'2012Figures'!$I:$I,$C238,'2012Figures'!$B:$B,"CyToBroker",'2012Figures'!$G:$G,"E1",'2012Figures'!$E:$E,$B$1)</f>
        <v>0</v>
      </c>
      <c r="P238" s="52">
        <f>SUMIFS('2012Figures'!$J:$J,'2012Figures'!$C:$C,$A238,'2012Figures'!$H:$H,$B238,'2012Figures'!$I:$I,$C238,'2012Figures'!$B:$B,"CyToBroker",'2012Figures'!$G:$G,"P1",'2012Figures'!$E:$E,$B$1)</f>
        <v>0</v>
      </c>
      <c r="R238" s="46" t="str">
        <f t="shared" si="28"/>
        <v/>
      </c>
      <c r="S238" s="46" t="str">
        <f t="shared" si="28"/>
        <v/>
      </c>
      <c r="T238" s="46" t="str">
        <f t="shared" si="28"/>
        <v/>
      </c>
      <c r="U238" s="46" t="str">
        <f t="shared" si="28"/>
        <v/>
      </c>
      <c r="V238" s="46" t="str">
        <f t="shared" si="28"/>
        <v/>
      </c>
    </row>
    <row r="239" spans="1:22" x14ac:dyDescent="0.2">
      <c r="A239" s="1">
        <v>124</v>
      </c>
      <c r="B239" s="1" t="s">
        <v>112</v>
      </c>
      <c r="C239" s="8">
        <v>2</v>
      </c>
      <c r="D239" s="29">
        <f>SUMIFS('2013Figures'!$J:$J,'2013Figures'!$C:$C,$A239,'2013Figures'!$H:$H,$B239,'2013Figures'!$I:$I,$C239,'2013Figures'!$E:$E,$B$1)</f>
        <v>0</v>
      </c>
      <c r="E239" s="9">
        <f>SUMIFS('2013Figures'!$J:$J,'2013Figures'!$C:$C,$A239,'2013Figures'!$H:$H,$B239,'2013Figures'!$I:$I,$C239,'2013Figures'!$B:$B,"BrokerToCy",'2013Figures'!$G:$G,"E1",'2013Figures'!$E:$E,$B$1)</f>
        <v>0</v>
      </c>
      <c r="F239" s="9">
        <f>SUMIFS('2013Figures'!$J:$J,'2013Figures'!$C:$C,$A239,'2013Figures'!$H:$H,$B239,'2013Figures'!$I:$I,$C239,'2013Figures'!$B:$B,"BrokerToCy",'2013Figures'!$G:$G,"P1",'2013Figures'!$E:$E,$B$1)</f>
        <v>0</v>
      </c>
      <c r="G239" s="9">
        <f>SUMIFS('2013Figures'!$J:$J,'2013Figures'!$C:$C,$A239,'2013Figures'!$H:$H,$B239,'2013Figures'!$I:$I,$C239,'2013Figures'!$B:$B,"CyToBroker",'2013Figures'!$G:$G,"E1",'2013Figures'!$E:$E,$B$1)</f>
        <v>0</v>
      </c>
      <c r="H239" s="9">
        <f>SUMIFS('2013Figures'!$J:$J,'2013Figures'!$C:$C,$A239,'2013Figures'!$H:$H,$B239,'2013Figures'!$I:$I,$C239,'2013Figures'!$B:$B,"CyToBroker",'2013Figures'!$G:$G,"P1",'2013Figures'!$E:$E,$B$1)</f>
        <v>0</v>
      </c>
      <c r="J239" s="8">
        <v>201101</v>
      </c>
      <c r="L239" s="42">
        <f>SUMIFS('2012Figures'!$J:$J,'2012Figures'!$C:$C,$A239,'2012Figures'!$H:$H,$B239,'2012Figures'!$I:$I,$C239,'2012Figures'!$E:$E,$B$1)</f>
        <v>0</v>
      </c>
      <c r="M239" s="52">
        <f>SUMIFS('2012Figures'!$J:$J,'2012Figures'!$C:$C,$A239,'2012Figures'!$H:$H,$B239,'2012Figures'!$I:$I,$C239,'2012Figures'!$B:$B,"BrokerToCy",'2012Figures'!$G:$G,"E1",'2012Figures'!$E:$E,$B$1)</f>
        <v>0</v>
      </c>
      <c r="N239" s="52">
        <f>SUMIFS('2012Figures'!$J:$J,'2012Figures'!$C:$C,$A239,'2012Figures'!$H:$H,$B239,'2012Figures'!$I:$I,$C239,'2012Figures'!$B:$B,"BrokerToCy",'2012Figures'!$G:$G,"P1",'2012Figures'!$E:$E,$B$1)</f>
        <v>0</v>
      </c>
      <c r="O239" s="52">
        <f>SUMIFS('2012Figures'!$J:$J,'2012Figures'!$C:$C,$A239,'2012Figures'!$H:$H,$B239,'2012Figures'!$I:$I,$C239,'2012Figures'!$B:$B,"CyToBroker",'2012Figures'!$G:$G,"E1",'2012Figures'!$E:$E,$B$1)</f>
        <v>0</v>
      </c>
      <c r="P239" s="52">
        <f>SUMIFS('2012Figures'!$J:$J,'2012Figures'!$C:$C,$A239,'2012Figures'!$H:$H,$B239,'2012Figures'!$I:$I,$C239,'2012Figures'!$B:$B,"CyToBroker",'2012Figures'!$G:$G,"P1",'2012Figures'!$E:$E,$B$1)</f>
        <v>0</v>
      </c>
      <c r="R239" s="46" t="str">
        <f t="shared" si="28"/>
        <v/>
      </c>
      <c r="S239" s="46" t="str">
        <f t="shared" si="28"/>
        <v/>
      </c>
      <c r="T239" s="46" t="str">
        <f t="shared" si="28"/>
        <v/>
      </c>
      <c r="U239" s="46" t="str">
        <f t="shared" si="28"/>
        <v/>
      </c>
      <c r="V239" s="46" t="str">
        <f t="shared" si="28"/>
        <v/>
      </c>
    </row>
    <row r="240" spans="1:22" x14ac:dyDescent="0.2">
      <c r="A240" s="1">
        <v>124</v>
      </c>
      <c r="B240" s="1" t="s">
        <v>112</v>
      </c>
      <c r="C240" s="8">
        <v>1</v>
      </c>
      <c r="D240" s="29">
        <f>SUMIFS('2013Figures'!$J:$J,'2013Figures'!$C:$C,$A240,'2013Figures'!$H:$H,$B240,'2013Figures'!$I:$I,$C240,'2013Figures'!$E:$E,$B$1)</f>
        <v>0</v>
      </c>
      <c r="E240" s="9">
        <f>SUMIFS('2013Figures'!$J:$J,'2013Figures'!$C:$C,$A240,'2013Figures'!$H:$H,$B240,'2013Figures'!$I:$I,$C240,'2013Figures'!$B:$B,"BrokerToCy",'2013Figures'!$G:$G,"E1",'2013Figures'!$E:$E,$B$1)</f>
        <v>0</v>
      </c>
      <c r="F240" s="9">
        <f>SUMIFS('2013Figures'!$J:$J,'2013Figures'!$C:$C,$A240,'2013Figures'!$H:$H,$B240,'2013Figures'!$I:$I,$C240,'2013Figures'!$B:$B,"BrokerToCy",'2013Figures'!$G:$G,"P1",'2013Figures'!$E:$E,$B$1)</f>
        <v>0</v>
      </c>
      <c r="G240" s="9">
        <f>SUMIFS('2013Figures'!$J:$J,'2013Figures'!$C:$C,$A240,'2013Figures'!$H:$H,$B240,'2013Figures'!$I:$I,$C240,'2013Figures'!$B:$B,"CyToBroker",'2013Figures'!$G:$G,"E1",'2013Figures'!$E:$E,$B$1)</f>
        <v>0</v>
      </c>
      <c r="H240" s="9">
        <f>SUMIFS('2013Figures'!$J:$J,'2013Figures'!$C:$C,$A240,'2013Figures'!$H:$H,$B240,'2013Figures'!$I:$I,$C240,'2013Figures'!$B:$B,"CyToBroker",'2013Figures'!$G:$G,"P1",'2013Figures'!$E:$E,$B$1)</f>
        <v>0</v>
      </c>
      <c r="J240" s="8">
        <v>201001</v>
      </c>
      <c r="L240" s="42">
        <f>SUMIFS('2012Figures'!$J:$J,'2012Figures'!$C:$C,$A240,'2012Figures'!$H:$H,$B240,'2012Figures'!$I:$I,$C240,'2012Figures'!$E:$E,$B$1)</f>
        <v>0</v>
      </c>
      <c r="M240" s="52">
        <f>SUMIFS('2012Figures'!$J:$J,'2012Figures'!$C:$C,$A240,'2012Figures'!$H:$H,$B240,'2012Figures'!$I:$I,$C240,'2012Figures'!$B:$B,"BrokerToCy",'2012Figures'!$G:$G,"E1",'2012Figures'!$E:$E,$B$1)</f>
        <v>0</v>
      </c>
      <c r="N240" s="52">
        <f>SUMIFS('2012Figures'!$J:$J,'2012Figures'!$C:$C,$A240,'2012Figures'!$H:$H,$B240,'2012Figures'!$I:$I,$C240,'2012Figures'!$B:$B,"BrokerToCy",'2012Figures'!$G:$G,"P1",'2012Figures'!$E:$E,$B$1)</f>
        <v>0</v>
      </c>
      <c r="O240" s="52">
        <f>SUMIFS('2012Figures'!$J:$J,'2012Figures'!$C:$C,$A240,'2012Figures'!$H:$H,$B240,'2012Figures'!$I:$I,$C240,'2012Figures'!$B:$B,"CyToBroker",'2012Figures'!$G:$G,"E1",'2012Figures'!$E:$E,$B$1)</f>
        <v>0</v>
      </c>
      <c r="P240" s="52">
        <f>SUMIFS('2012Figures'!$J:$J,'2012Figures'!$C:$C,$A240,'2012Figures'!$H:$H,$B240,'2012Figures'!$I:$I,$C240,'2012Figures'!$B:$B,"CyToBroker",'2012Figures'!$G:$G,"P1",'2012Figures'!$E:$E,$B$1)</f>
        <v>0</v>
      </c>
      <c r="R240" s="46" t="str">
        <f t="shared" si="28"/>
        <v/>
      </c>
      <c r="S240" s="46" t="str">
        <f t="shared" si="28"/>
        <v/>
      </c>
      <c r="T240" s="46" t="str">
        <f t="shared" si="28"/>
        <v/>
      </c>
      <c r="U240" s="46" t="str">
        <f t="shared" si="28"/>
        <v/>
      </c>
      <c r="V240" s="46" t="str">
        <f t="shared" si="28"/>
        <v/>
      </c>
    </row>
    <row r="241" spans="1:22" x14ac:dyDescent="0.2">
      <c r="A241" s="1">
        <v>124</v>
      </c>
      <c r="B241" s="1" t="s">
        <v>112</v>
      </c>
      <c r="D241" s="29">
        <f>SUMIFS('2013Figures'!$J:$J,'2013Figures'!$C:$C,$A241,'2013Figures'!$I:$I,"",'2013Figures'!$E:$E,$B$1)</f>
        <v>0</v>
      </c>
      <c r="E241" s="9">
        <f>SUMIFS('2013Figures'!$J:$J,'2013Figures'!$C:$C,$A241,'2013Figures'!$I:$I,"",'2013Figures'!$B:$B,"BrokerToCy",'2013Figures'!$G:$G,"E1",'2013Figures'!$E:$E,$B$1)</f>
        <v>0</v>
      </c>
      <c r="F241" s="9">
        <f>SUMIFS('2013Figures'!$J:$J,'2013Figures'!$C:$C,$A241,'2013Figures'!$I:$I,"",'2013Figures'!$B:$B,"BrokerToCy",'2013Figures'!$G:$G,"P1",'2013Figures'!$E:$E,$B$1)</f>
        <v>0</v>
      </c>
      <c r="G241" s="9">
        <f>SUMIFS('2013Figures'!$J:$J,'2013Figures'!$C:$C,$A241,'2013Figures'!$I:$I,"",'2013Figures'!$B:$B,"CyToBroker",'2013Figures'!$G:$G,"E1",'2013Figures'!$E:$E,$B$1)</f>
        <v>0</v>
      </c>
      <c r="H241" s="9">
        <f>SUMIFS('2013Figures'!$J:$J,'2013Figures'!$C:$C,$A241,'2013Figures'!$I:$I,"",'2013Figures'!$B:$B,"CyToBroker",'2013Figures'!$G:$G,"P1",'2013Figures'!$E:$E,$B$1)</f>
        <v>0</v>
      </c>
      <c r="J241" s="8" t="s">
        <v>131</v>
      </c>
      <c r="L241" s="42">
        <f>SUMIFS('2012Figures'!$J:$J,'2012Figures'!$C:$C,$A241,'2012Figures'!$I:$I,"",'2012Figures'!$E:$E,$B$1)</f>
        <v>0</v>
      </c>
      <c r="M241" s="52">
        <f>SUMIFS('2012Figures'!$J:$J,'2012Figures'!$C:$C,$A241,'2012Figures'!$I:$I,"",'2012Figures'!$B:$B,"BrokerToCy",'2012Figures'!$G:$G,"E1",'2012Figures'!$E:$E,$B$1)</f>
        <v>0</v>
      </c>
      <c r="N241" s="52">
        <f>SUMIFS('2012Figures'!$J:$J,'2012Figures'!$C:$C,$A241,'2012Figures'!$I:$I,"",'2012Figures'!$B:$B,"BrokerToCy",'2012Figures'!$G:$G,"P1",'2012Figures'!$E:$E,$B$1)</f>
        <v>0</v>
      </c>
      <c r="O241" s="52">
        <f>SUMIFS('2012Figures'!$J:$J,'2012Figures'!$C:$C,$A241,'2012Figures'!$I:$I,"",'2012Figures'!$B:$B,"CyToBroker",'2012Figures'!$G:$G,"E1",'2012Figures'!$E:$E,$B$1)</f>
        <v>0</v>
      </c>
      <c r="P241" s="52">
        <f>SUMIFS('2012Figures'!$J:$J,'2012Figures'!$C:$C,$A241,'2012Figures'!$I:$I,"",'2012Figures'!$B:$B,"CyToBroker",'2012Figures'!$G:$G,"P1",'2012Figures'!$E:$E,$B$1)</f>
        <v>0</v>
      </c>
      <c r="R241" s="46" t="str">
        <f t="shared" si="28"/>
        <v/>
      </c>
      <c r="S241" s="46" t="str">
        <f t="shared" si="28"/>
        <v/>
      </c>
      <c r="T241" s="46" t="str">
        <f t="shared" si="28"/>
        <v/>
      </c>
      <c r="U241" s="46" t="str">
        <f t="shared" si="28"/>
        <v/>
      </c>
      <c r="V241" s="46" t="str">
        <f t="shared" si="28"/>
        <v/>
      </c>
    </row>
    <row r="242" spans="1:22" x14ac:dyDescent="0.2">
      <c r="A242" s="21"/>
      <c r="B242" s="21" t="s">
        <v>92</v>
      </c>
      <c r="C242" s="22"/>
      <c r="D242" s="23">
        <f>SUM(E242:H242)</f>
        <v>0</v>
      </c>
      <c r="E242" s="23">
        <f>SUM(E236:E241)</f>
        <v>0</v>
      </c>
      <c r="F242" s="23">
        <f>SUM(F236:F241)</f>
        <v>0</v>
      </c>
      <c r="G242" s="23">
        <f>SUM(G236:G241)</f>
        <v>0</v>
      </c>
      <c r="H242" s="23">
        <f>SUM(H236:H241)</f>
        <v>0</v>
      </c>
      <c r="I242" s="21"/>
      <c r="J242" s="22"/>
      <c r="K242" s="21"/>
      <c r="L242" s="43">
        <f>SUM(M242:P242)</f>
        <v>0</v>
      </c>
      <c r="M242" s="43">
        <f>SUM(M236:M241)</f>
        <v>0</v>
      </c>
      <c r="N242" s="43">
        <f>SUM(N236:N241)</f>
        <v>0</v>
      </c>
      <c r="O242" s="43">
        <f>SUM(O236:O241)</f>
        <v>0</v>
      </c>
      <c r="P242" s="43">
        <f>SUM(P236:P241)</f>
        <v>0</v>
      </c>
      <c r="Q242" s="21"/>
      <c r="R242" s="21"/>
      <c r="S242" s="21"/>
      <c r="T242" s="21"/>
      <c r="U242" s="21"/>
      <c r="V242" s="21"/>
    </row>
    <row r="243" spans="1:22" x14ac:dyDescent="0.2">
      <c r="A243" s="28">
        <v>126</v>
      </c>
      <c r="B243" s="28" t="s">
        <v>113</v>
      </c>
      <c r="C243" s="17" t="s">
        <v>88</v>
      </c>
      <c r="D243" s="18">
        <f>SUMIFS('2013Figures'!$J:$J,'2013Figures'!$C:$C,$A243,'2013Figures'!$E:$E,$B$1)</f>
        <v>0</v>
      </c>
      <c r="E243" s="18">
        <f>SUMIFS('2013Figures'!$J:$J,'2013Figures'!$C:$C,$A243,'2013Figures'!$B:$B,"BrokerToCy",'2013Figures'!$G:$G,"E1",'2013Figures'!$E:$E,$B$1)</f>
        <v>0</v>
      </c>
      <c r="F243" s="18">
        <f>SUMIFS('2013Figures'!$J:$J,'2013Figures'!$C:$C,$A243,'2013Figures'!$B:$B,"BrokerToCy",'2013Figures'!$G:$G,"P1",'2013Figures'!$E:$E,$B$1)</f>
        <v>0</v>
      </c>
      <c r="G243" s="18">
        <f>SUMIFS('2013Figures'!$J:$J,'2013Figures'!$C:$C,$A243,'2013Figures'!$B:$B,"CyToBroker",'2013Figures'!$G:$G,"E1",'2013Figures'!$E:$E,$B$1)</f>
        <v>0</v>
      </c>
      <c r="H243" s="18">
        <f>SUMIFS('2013Figures'!$J:$J,'2013Figures'!$C:$C,$A243,'2013Figures'!$B:$B,"CyToBroker",'2013Figures'!$G:$G,"P1",'2013Figures'!$E:$E,$B$1)</f>
        <v>0</v>
      </c>
      <c r="I243" s="28"/>
      <c r="J243" s="17"/>
      <c r="K243" s="28"/>
      <c r="L243" s="50">
        <f>SUMIFS('2012Figures'!$J:$J,'2012Figures'!$C:$C,$A243,'2012Figures'!$E:$E,$B$1)</f>
        <v>0</v>
      </c>
      <c r="M243" s="50">
        <f>SUMIFS('2012Figures'!$J:$J,'2012Figures'!$C:$C,$A243,'2012Figures'!$B:$B,"BrokerToCy",'2012Figures'!$G:$G,"E1",'2012Figures'!$E:$E,$B$1)</f>
        <v>0</v>
      </c>
      <c r="N243" s="50">
        <f>SUMIFS('2012Figures'!$J:$J,'2012Figures'!$C:$C,$A243,'2012Figures'!$B:$B,"BrokerToCy",'2012Figures'!$G:$G,"P1",'2012Figures'!$E:$E,$B$1)</f>
        <v>0</v>
      </c>
      <c r="O243" s="50">
        <f>SUMIFS('2012Figures'!$J:$J,'2012Figures'!$C:$C,$A243,'2012Figures'!$B:$B,"CyToBroker",'2012Figures'!$G:$G,"E1",'2012Figures'!$E:$E,$B$1)</f>
        <v>0</v>
      </c>
      <c r="P243" s="50">
        <f>SUMIFS('2012Figures'!$J:$J,'2012Figures'!$C:$C,$A243,'2012Figures'!$B:$B,"CyToBroker",'2012Figures'!$G:$G,"P1",'2012Figures'!$E:$E,$B$1)</f>
        <v>0</v>
      </c>
      <c r="Q243" s="28"/>
      <c r="R243" s="46" t="str">
        <f t="shared" si="28"/>
        <v/>
      </c>
      <c r="S243" s="46" t="str">
        <f t="shared" si="28"/>
        <v/>
      </c>
      <c r="T243" s="46" t="str">
        <f t="shared" si="28"/>
        <v/>
      </c>
      <c r="U243" s="46" t="str">
        <f t="shared" si="28"/>
        <v/>
      </c>
      <c r="V243" s="46" t="str">
        <f t="shared" si="28"/>
        <v/>
      </c>
    </row>
    <row r="244" spans="1:22" x14ac:dyDescent="0.2">
      <c r="A244" s="1">
        <v>126</v>
      </c>
      <c r="B244" s="1" t="s">
        <v>113</v>
      </c>
      <c r="C244" s="8">
        <v>3</v>
      </c>
      <c r="D244" s="29">
        <f>SUMIFS('2013Figures'!$J:$J,'2013Figures'!$C:$C,$A244,'2013Figures'!$H:$H,$B244,'2013Figures'!$I:$I,$C244,'2013Figures'!$E:$E,$B$1)</f>
        <v>0</v>
      </c>
      <c r="E244" s="9">
        <f>SUMIFS('2013Figures'!$J:$J,'2013Figures'!$C:$C,$A244,'2013Figures'!$H:$H,$B244,'2013Figures'!$I:$I,$C244,'2013Figures'!$B:$B,"BrokerToCy",'2013Figures'!$G:$G,"E1",'2013Figures'!$E:$E,$B$1)</f>
        <v>0</v>
      </c>
      <c r="F244" s="9">
        <f>SUMIFS('2013Figures'!$J:$J,'2013Figures'!$C:$C,$A244,'2013Figures'!$H:$H,$B244,'2013Figures'!$I:$I,$C244,'2013Figures'!$B:$B,"BrokerToCy",'2013Figures'!$G:$G,"P1",'2013Figures'!$E:$E,$B$1)</f>
        <v>0</v>
      </c>
      <c r="G244" s="9">
        <f>SUMIFS('2013Figures'!$J:$J,'2013Figures'!$C:$C,$A244,'2013Figures'!$H:$H,$B244,'2013Figures'!$I:$I,$C244,'2013Figures'!$B:$B,"CyToBroker",'2013Figures'!$G:$G,"E1",'2013Figures'!$E:$E,$B$1)</f>
        <v>0</v>
      </c>
      <c r="H244" s="9">
        <f>SUMIFS('2013Figures'!$J:$J,'2013Figures'!$C:$C,$A244,'2013Figures'!$H:$H,$B244,'2013Figures'!$I:$I,$C244,'2013Figures'!$B:$B,"CyToBroker",'2013Figures'!$G:$G,"P1",'2013Figures'!$E:$E,$B$1)</f>
        <v>0</v>
      </c>
      <c r="J244" s="8">
        <v>201401</v>
      </c>
      <c r="L244" s="42">
        <f>SUMIFS('2012Figures'!$J:$J,'2012Figures'!$C:$C,$A244,'2012Figures'!$H:$H,$B244,'2012Figures'!$I:$I,$C244,'2012Figures'!$E:$E,$B$1)</f>
        <v>0</v>
      </c>
      <c r="M244" s="52">
        <f>SUMIFS('2012Figures'!$J:$J,'2012Figures'!$C:$C,$A244,'2012Figures'!$H:$H,$B244,'2012Figures'!$I:$I,$C244,'2012Figures'!$B:$B,"BrokerToCy",'2012Figures'!$G:$G,"E1",'2012Figures'!$E:$E,$B$1)</f>
        <v>0</v>
      </c>
      <c r="N244" s="52">
        <f>SUMIFS('2012Figures'!$J:$J,'2012Figures'!$C:$C,$A244,'2012Figures'!$H:$H,$B244,'2012Figures'!$I:$I,$C244,'2012Figures'!$B:$B,"BrokerToCy",'2012Figures'!$G:$G,"P1",'2012Figures'!$E:$E,$B$1)</f>
        <v>0</v>
      </c>
      <c r="O244" s="52">
        <f>SUMIFS('2012Figures'!$J:$J,'2012Figures'!$C:$C,$A244,'2012Figures'!$H:$H,$B244,'2012Figures'!$I:$I,$C244,'2012Figures'!$B:$B,"CyToBroker",'2012Figures'!$G:$G,"E1",'2012Figures'!$E:$E,$B$1)</f>
        <v>0</v>
      </c>
      <c r="P244" s="52">
        <f>SUMIFS('2012Figures'!$J:$J,'2012Figures'!$C:$C,$A244,'2012Figures'!$H:$H,$B244,'2012Figures'!$I:$I,$C244,'2012Figures'!$B:$B,"CyToBroker",'2012Figures'!$G:$G,"P1",'2012Figures'!$E:$E,$B$1)</f>
        <v>0</v>
      </c>
      <c r="R244" s="46" t="str">
        <f t="shared" si="28"/>
        <v/>
      </c>
      <c r="S244" s="46" t="str">
        <f t="shared" si="28"/>
        <v/>
      </c>
      <c r="T244" s="46" t="str">
        <f t="shared" si="28"/>
        <v/>
      </c>
      <c r="U244" s="46" t="str">
        <f t="shared" si="28"/>
        <v/>
      </c>
      <c r="V244" s="46" t="str">
        <f t="shared" si="28"/>
        <v/>
      </c>
    </row>
    <row r="245" spans="1:22" x14ac:dyDescent="0.2">
      <c r="A245" s="1">
        <v>126</v>
      </c>
      <c r="B245" s="1" t="s">
        <v>113</v>
      </c>
      <c r="C245" s="8">
        <v>2</v>
      </c>
      <c r="D245" s="29">
        <f>SUMIFS('2013Figures'!$J:$J,'2013Figures'!$C:$C,$A245,'2013Figures'!$H:$H,$B245,'2013Figures'!$I:$I,$C245,'2013Figures'!$E:$E,$B$1)</f>
        <v>0</v>
      </c>
      <c r="E245" s="9">
        <f>SUMIFS('2013Figures'!$J:$J,'2013Figures'!$C:$C,$A245,'2013Figures'!$H:$H,$B245,'2013Figures'!$I:$I,$C245,'2013Figures'!$B:$B,"BrokerToCy",'2013Figures'!$G:$G,"E1",'2013Figures'!$E:$E,$B$1)</f>
        <v>0</v>
      </c>
      <c r="F245" s="9">
        <f>SUMIFS('2013Figures'!$J:$J,'2013Figures'!$C:$C,$A245,'2013Figures'!$H:$H,$B245,'2013Figures'!$I:$I,$C245,'2013Figures'!$B:$B,"BrokerToCy",'2013Figures'!$G:$G,"P1",'2013Figures'!$E:$E,$B$1)</f>
        <v>0</v>
      </c>
      <c r="G245" s="9">
        <f>SUMIFS('2013Figures'!$J:$J,'2013Figures'!$C:$C,$A245,'2013Figures'!$H:$H,$B245,'2013Figures'!$I:$I,$C245,'2013Figures'!$B:$B,"CyToBroker",'2013Figures'!$G:$G,"E1",'2013Figures'!$E:$E,$B$1)</f>
        <v>0</v>
      </c>
      <c r="H245" s="9">
        <f>SUMIFS('2013Figures'!$J:$J,'2013Figures'!$C:$C,$A245,'2013Figures'!$H:$H,$B245,'2013Figures'!$I:$I,$C245,'2013Figures'!$B:$B,"CyToBroker",'2013Figures'!$G:$G,"P1",'2013Figures'!$E:$E,$B$1)</f>
        <v>0</v>
      </c>
      <c r="I245" s="30"/>
      <c r="J245" s="31">
        <v>201301</v>
      </c>
      <c r="K245" s="30"/>
      <c r="L245" s="42">
        <f>SUMIFS('2012Figures'!$J:$J,'2012Figures'!$C:$C,$A245,'2012Figures'!$H:$H,$B245,'2012Figures'!$I:$I,$C245,'2012Figures'!$E:$E,$B$1)</f>
        <v>0</v>
      </c>
      <c r="M245" s="52">
        <f>SUMIFS('2012Figures'!$J:$J,'2012Figures'!$C:$C,$A245,'2012Figures'!$H:$H,$B245,'2012Figures'!$I:$I,$C245,'2012Figures'!$B:$B,"BrokerToCy",'2012Figures'!$G:$G,"E1",'2012Figures'!$E:$E,$B$1)</f>
        <v>0</v>
      </c>
      <c r="N245" s="52">
        <f>SUMIFS('2012Figures'!$J:$J,'2012Figures'!$C:$C,$A245,'2012Figures'!$H:$H,$B245,'2012Figures'!$I:$I,$C245,'2012Figures'!$B:$B,"BrokerToCy",'2012Figures'!$G:$G,"P1",'2012Figures'!$E:$E,$B$1)</f>
        <v>0</v>
      </c>
      <c r="O245" s="52">
        <f>SUMIFS('2012Figures'!$J:$J,'2012Figures'!$C:$C,$A245,'2012Figures'!$H:$H,$B245,'2012Figures'!$I:$I,$C245,'2012Figures'!$B:$B,"CyToBroker",'2012Figures'!$G:$G,"E1",'2012Figures'!$E:$E,$B$1)</f>
        <v>0</v>
      </c>
      <c r="P245" s="52">
        <f>SUMIFS('2012Figures'!$J:$J,'2012Figures'!$C:$C,$A245,'2012Figures'!$H:$H,$B245,'2012Figures'!$I:$I,$C245,'2012Figures'!$B:$B,"CyToBroker",'2012Figures'!$G:$G,"P1",'2012Figures'!$E:$E,$B$1)</f>
        <v>0</v>
      </c>
      <c r="Q245" s="30"/>
      <c r="R245" s="46" t="str">
        <f t="shared" si="28"/>
        <v/>
      </c>
      <c r="S245" s="46" t="str">
        <f t="shared" si="28"/>
        <v/>
      </c>
      <c r="T245" s="46" t="str">
        <f t="shared" si="28"/>
        <v/>
      </c>
      <c r="U245" s="46" t="str">
        <f t="shared" si="28"/>
        <v/>
      </c>
      <c r="V245" s="46" t="str">
        <f t="shared" si="28"/>
        <v/>
      </c>
    </row>
    <row r="246" spans="1:22" x14ac:dyDescent="0.2">
      <c r="A246" s="1">
        <v>126</v>
      </c>
      <c r="B246" s="1" t="s">
        <v>113</v>
      </c>
      <c r="C246" s="8">
        <v>1</v>
      </c>
      <c r="D246" s="29">
        <f>SUMIFS('2013Figures'!$J:$J,'2013Figures'!$C:$C,$A246,'2013Figures'!$H:$H,$B246,'2013Figures'!$I:$I,$C246,'2013Figures'!$E:$E,$B$1)</f>
        <v>0</v>
      </c>
      <c r="E246" s="9">
        <f>SUMIFS('2013Figures'!$J:$J,'2013Figures'!$C:$C,$A246,'2013Figures'!$H:$H,$B246,'2013Figures'!$I:$I,$C246,'2013Figures'!$B:$B,"BrokerToCy",'2013Figures'!$G:$G,"E1",'2013Figures'!$E:$E,$B$1)</f>
        <v>0</v>
      </c>
      <c r="F246" s="9">
        <f>SUMIFS('2013Figures'!$J:$J,'2013Figures'!$C:$C,$A246,'2013Figures'!$H:$H,$B246,'2013Figures'!$I:$I,$C246,'2013Figures'!$B:$B,"BrokerToCy",'2013Figures'!$G:$G,"P1",'2013Figures'!$E:$E,$B$1)</f>
        <v>0</v>
      </c>
      <c r="G246" s="9">
        <f>SUMIFS('2013Figures'!$J:$J,'2013Figures'!$C:$C,$A246,'2013Figures'!$H:$H,$B246,'2013Figures'!$I:$I,$C246,'2013Figures'!$B:$B,"CyToBroker",'2013Figures'!$G:$G,"E1",'2013Figures'!$E:$E,$B$1)</f>
        <v>0</v>
      </c>
      <c r="H246" s="9">
        <f>SUMIFS('2013Figures'!$J:$J,'2013Figures'!$C:$C,$A246,'2013Figures'!$H:$H,$B246,'2013Figures'!$I:$I,$C246,'2013Figures'!$B:$B,"CyToBroker",'2013Figures'!$G:$G,"P1",'2013Figures'!$E:$E,$B$1)</f>
        <v>0</v>
      </c>
      <c r="J246" s="8">
        <v>201201</v>
      </c>
      <c r="L246" s="42">
        <f>SUMIFS('2012Figures'!$J:$J,'2012Figures'!$C:$C,$A246,'2012Figures'!$H:$H,$B246,'2012Figures'!$I:$I,$C246,'2012Figures'!$E:$E,$B$1)</f>
        <v>0</v>
      </c>
      <c r="M246" s="52">
        <f>SUMIFS('2012Figures'!$J:$J,'2012Figures'!$C:$C,$A246,'2012Figures'!$H:$H,$B246,'2012Figures'!$I:$I,$C246,'2012Figures'!$B:$B,"BrokerToCy",'2012Figures'!$G:$G,"E1",'2012Figures'!$E:$E,$B$1)</f>
        <v>0</v>
      </c>
      <c r="N246" s="52">
        <f>SUMIFS('2012Figures'!$J:$J,'2012Figures'!$C:$C,$A246,'2012Figures'!$H:$H,$B246,'2012Figures'!$I:$I,$C246,'2012Figures'!$B:$B,"BrokerToCy",'2012Figures'!$G:$G,"P1",'2012Figures'!$E:$E,$B$1)</f>
        <v>0</v>
      </c>
      <c r="O246" s="52">
        <f>SUMIFS('2012Figures'!$J:$J,'2012Figures'!$C:$C,$A246,'2012Figures'!$H:$H,$B246,'2012Figures'!$I:$I,$C246,'2012Figures'!$B:$B,"CyToBroker",'2012Figures'!$G:$G,"E1",'2012Figures'!$E:$E,$B$1)</f>
        <v>0</v>
      </c>
      <c r="P246" s="52">
        <f>SUMIFS('2012Figures'!$J:$J,'2012Figures'!$C:$C,$A246,'2012Figures'!$H:$H,$B246,'2012Figures'!$I:$I,$C246,'2012Figures'!$B:$B,"CyToBroker",'2012Figures'!$G:$G,"P1",'2012Figures'!$E:$E,$B$1)</f>
        <v>0</v>
      </c>
      <c r="R246" s="46" t="str">
        <f t="shared" si="28"/>
        <v/>
      </c>
      <c r="S246" s="46" t="str">
        <f t="shared" si="28"/>
        <v/>
      </c>
      <c r="T246" s="46" t="str">
        <f t="shared" si="28"/>
        <v/>
      </c>
      <c r="U246" s="46" t="str">
        <f t="shared" si="28"/>
        <v/>
      </c>
      <c r="V246" s="46" t="str">
        <f t="shared" si="28"/>
        <v/>
      </c>
    </row>
    <row r="247" spans="1:22" x14ac:dyDescent="0.2">
      <c r="A247" s="1">
        <v>126</v>
      </c>
      <c r="B247" s="1" t="s">
        <v>113</v>
      </c>
      <c r="D247" s="29">
        <f>SUMIFS('2013Figures'!$J:$J,'2013Figures'!$C:$C,$A247,'2013Figures'!$I:$I,"",'2013Figures'!$E:$E,$B$1)</f>
        <v>0</v>
      </c>
      <c r="E247" s="9">
        <f>SUMIFS('2013Figures'!$J:$J,'2013Figures'!$C:$C,$A247,'2013Figures'!$I:$I,"",'2013Figures'!$B:$B,"BrokerToCy",'2013Figures'!$G:$G,"E1",'2013Figures'!$E:$E,$B$1)</f>
        <v>0</v>
      </c>
      <c r="F247" s="9">
        <f>SUMIFS('2013Figures'!$J:$J,'2013Figures'!$C:$C,$A247,'2013Figures'!$I:$I,"",'2013Figures'!$B:$B,"BrokerToCy",'2013Figures'!$G:$G,"P1",'2013Figures'!$E:$E,$B$1)</f>
        <v>0</v>
      </c>
      <c r="G247" s="9">
        <f>SUMIFS('2013Figures'!$J:$J,'2013Figures'!$C:$C,$A247,'2013Figures'!$I:$I,"",'2013Figures'!$B:$B,"CyToBroker",'2013Figures'!$G:$G,"E1",'2013Figures'!$E:$E,$B$1)</f>
        <v>0</v>
      </c>
      <c r="H247" s="9">
        <f>SUMIFS('2013Figures'!$J:$J,'2013Figures'!$C:$C,$A247,'2013Figures'!$I:$I,"",'2013Figures'!$B:$B,"CyToBroker",'2013Figures'!$G:$G,"P1",'2013Figures'!$E:$E,$B$1)</f>
        <v>0</v>
      </c>
      <c r="J247" s="8" t="s">
        <v>131</v>
      </c>
      <c r="L247" s="42">
        <f>SUMIFS('2012Figures'!$J:$J,'2012Figures'!$C:$C,$A247,'2012Figures'!$I:$I,"",'2012Figures'!$E:$E,$B$1)</f>
        <v>0</v>
      </c>
      <c r="M247" s="52">
        <f>SUMIFS('2012Figures'!$J:$J,'2012Figures'!$C:$C,$A247,'2012Figures'!$I:$I,"",'2012Figures'!$B:$B,"BrokerToCy",'2012Figures'!$G:$G,"E1",'2012Figures'!$E:$E,$B$1)</f>
        <v>0</v>
      </c>
      <c r="N247" s="52">
        <f>SUMIFS('2012Figures'!$J:$J,'2012Figures'!$C:$C,$A247,'2012Figures'!$I:$I,"",'2012Figures'!$B:$B,"BrokerToCy",'2012Figures'!$G:$G,"P1",'2012Figures'!$E:$E,$B$1)</f>
        <v>0</v>
      </c>
      <c r="O247" s="52">
        <f>SUMIFS('2012Figures'!$J:$J,'2012Figures'!$C:$C,$A247,'2012Figures'!$I:$I,"",'2012Figures'!$B:$B,"CyToBroker",'2012Figures'!$G:$G,"E1",'2012Figures'!$E:$E,$B$1)</f>
        <v>0</v>
      </c>
      <c r="P247" s="52">
        <f>SUMIFS('2012Figures'!$J:$J,'2012Figures'!$C:$C,$A247,'2012Figures'!$I:$I,"",'2012Figures'!$B:$B,"CyToBroker",'2012Figures'!$G:$G,"P1",'2012Figures'!$E:$E,$B$1)</f>
        <v>0</v>
      </c>
      <c r="R247" s="46" t="str">
        <f t="shared" si="28"/>
        <v/>
      </c>
      <c r="S247" s="46" t="str">
        <f t="shared" si="28"/>
        <v/>
      </c>
      <c r="T247" s="46" t="str">
        <f t="shared" si="28"/>
        <v/>
      </c>
      <c r="U247" s="46" t="str">
        <f t="shared" si="28"/>
        <v/>
      </c>
      <c r="V247" s="46" t="str">
        <f t="shared" si="28"/>
        <v/>
      </c>
    </row>
    <row r="248" spans="1:22" x14ac:dyDescent="0.2">
      <c r="A248" s="21"/>
      <c r="B248" s="21" t="s">
        <v>92</v>
      </c>
      <c r="C248" s="22"/>
      <c r="D248" s="23">
        <f>SUM(E248:H248)</f>
        <v>0</v>
      </c>
      <c r="E248" s="23">
        <f>SUM(E244:E247)</f>
        <v>0</v>
      </c>
      <c r="F248" s="23">
        <f>SUM(F244:F247)</f>
        <v>0</v>
      </c>
      <c r="G248" s="23">
        <f>SUM(G244:G247)</f>
        <v>0</v>
      </c>
      <c r="H248" s="23">
        <f>SUM(H244:H247)</f>
        <v>0</v>
      </c>
      <c r="I248" s="21"/>
      <c r="J248" s="22"/>
      <c r="K248" s="21"/>
      <c r="L248" s="43">
        <f>SUM(M248:P248)</f>
        <v>0</v>
      </c>
      <c r="M248" s="43">
        <f>SUM(M244:M247)</f>
        <v>0</v>
      </c>
      <c r="N248" s="43">
        <f>SUM(N244:N247)</f>
        <v>0</v>
      </c>
      <c r="O248" s="43">
        <f>SUM(O244:O247)</f>
        <v>0</v>
      </c>
      <c r="P248" s="43">
        <f>SUM(P244:P247)</f>
        <v>0</v>
      </c>
      <c r="Q248" s="21"/>
      <c r="R248" s="21"/>
      <c r="S248" s="21"/>
      <c r="T248" s="21"/>
      <c r="U248" s="21"/>
      <c r="V248" s="21"/>
    </row>
    <row r="249" spans="1:22" x14ac:dyDescent="0.2">
      <c r="A249" s="28">
        <v>139</v>
      </c>
      <c r="B249" s="28" t="s">
        <v>167</v>
      </c>
      <c r="C249" s="17" t="s">
        <v>88</v>
      </c>
      <c r="D249" s="18">
        <f>SUMIFS('2013Figures'!$J:$J,'2013Figures'!$C:$C,$A249,'2013Figures'!$E:$E,$B$1)</f>
        <v>0</v>
      </c>
      <c r="E249" s="18">
        <f>SUMIFS('2013Figures'!$J:$J,'2013Figures'!$C:$C,$A249,'2013Figures'!$B:$B,"BrokerToCy",'2013Figures'!$G:$G,"E1",'2013Figures'!$E:$E,$B$1)</f>
        <v>0</v>
      </c>
      <c r="F249" s="18">
        <f>SUMIFS('2013Figures'!$J:$J,'2013Figures'!$C:$C,$A249,'2013Figures'!$B:$B,"BrokerToCy",'2013Figures'!$G:$G,"P1",'2013Figures'!$E:$E,$B$1)</f>
        <v>0</v>
      </c>
      <c r="G249" s="18">
        <f>SUMIFS('2013Figures'!$J:$J,'2013Figures'!$C:$C,$A249,'2013Figures'!$B:$B,"CyToBroker",'2013Figures'!$G:$G,"E1",'2013Figures'!$E:$E,$B$1)</f>
        <v>0</v>
      </c>
      <c r="H249" s="18">
        <f>SUMIFS('2013Figures'!$J:$J,'2013Figures'!$C:$C,$A249,'2013Figures'!$B:$B,"CyToBroker",'2013Figures'!$G:$G,"P1",'2013Figures'!$E:$E,$B$1)</f>
        <v>0</v>
      </c>
      <c r="I249" s="28"/>
      <c r="J249" s="17"/>
      <c r="K249" s="28"/>
      <c r="L249" s="50">
        <f>SUMIFS('2012Figures'!$J:$J,'2012Figures'!$C:$C,$A249,'2012Figures'!$E:$E,$B$1)</f>
        <v>0</v>
      </c>
      <c r="M249" s="50">
        <f>SUMIFS('2012Figures'!$J:$J,'2012Figures'!$C:$C,$A249,'2012Figures'!$B:$B,"BrokerToCy",'2012Figures'!$G:$G,"E1",'2012Figures'!$E:$E,$B$1)</f>
        <v>0</v>
      </c>
      <c r="N249" s="50">
        <f>SUMIFS('2012Figures'!$J:$J,'2012Figures'!$C:$C,$A249,'2012Figures'!$B:$B,"BrokerToCy",'2012Figures'!$G:$G,"P1",'2012Figures'!$E:$E,$B$1)</f>
        <v>0</v>
      </c>
      <c r="O249" s="50">
        <f>SUMIFS('2012Figures'!$J:$J,'2012Figures'!$C:$C,$A249,'2012Figures'!$B:$B,"CyToBroker",'2012Figures'!$G:$G,"E1",'2012Figures'!$E:$E,$B$1)</f>
        <v>0</v>
      </c>
      <c r="P249" s="50">
        <f>SUMIFS('2012Figures'!$J:$J,'2012Figures'!$C:$C,$A249,'2012Figures'!$B:$B,"CyToBroker",'2012Figures'!$G:$G,"P1",'2012Figures'!$E:$E,$B$1)</f>
        <v>0</v>
      </c>
      <c r="Q249" s="28"/>
      <c r="R249" s="46" t="str">
        <f t="shared" si="28"/>
        <v/>
      </c>
      <c r="S249" s="46" t="str">
        <f t="shared" si="28"/>
        <v/>
      </c>
      <c r="T249" s="46" t="str">
        <f t="shared" si="28"/>
        <v/>
      </c>
      <c r="U249" s="46" t="str">
        <f t="shared" si="28"/>
        <v/>
      </c>
      <c r="V249" s="46" t="str">
        <f t="shared" si="28"/>
        <v/>
      </c>
    </row>
    <row r="250" spans="1:22" x14ac:dyDescent="0.2">
      <c r="A250" s="1">
        <v>139</v>
      </c>
      <c r="B250" s="1" t="s">
        <v>167</v>
      </c>
      <c r="C250" s="8">
        <v>2</v>
      </c>
      <c r="D250" s="29">
        <f>SUMIFS('2013Figures'!$J:$J,'2013Figures'!$C:$C,$A250,'2013Figures'!$H:$H,$B250,'2013Figures'!$I:$I,$C250,'2013Figures'!$E:$E,$B$1)</f>
        <v>0</v>
      </c>
      <c r="E250" s="9">
        <f>SUMIFS('2013Figures'!$J:$J,'2013Figures'!$C:$C,$A250,'2013Figures'!$H:$H,$B250,'2013Figures'!$I:$I,$C250,'2013Figures'!$B:$B,"BrokerToCy",'2013Figures'!$G:$G,"E1",'2013Figures'!$E:$E,$B$1)</f>
        <v>0</v>
      </c>
      <c r="F250" s="9">
        <f>SUMIFS('2013Figures'!$J:$J,'2013Figures'!$C:$C,$A250,'2013Figures'!$H:$H,$B250,'2013Figures'!$I:$I,$C250,'2013Figures'!$B:$B,"BrokerToCy",'2013Figures'!$G:$G,"P1",'2013Figures'!$E:$E,$B$1)</f>
        <v>0</v>
      </c>
      <c r="G250" s="9">
        <f>SUMIFS('2013Figures'!$J:$J,'2013Figures'!$C:$C,$A250,'2013Figures'!$H:$H,$B250,'2013Figures'!$I:$I,$C250,'2013Figures'!$B:$B,"CyToBroker",'2013Figures'!$G:$G,"E1",'2013Figures'!$E:$E,$B$1)</f>
        <v>0</v>
      </c>
      <c r="H250" s="9">
        <f>SUMIFS('2013Figures'!$J:$J,'2013Figures'!$C:$C,$A250,'2013Figures'!$H:$H,$B250,'2013Figures'!$I:$I,$C250,'2013Figures'!$B:$B,"CyToBroker",'2013Figures'!$G:$G,"P1",'2013Figures'!$E:$E,$B$1)</f>
        <v>0</v>
      </c>
      <c r="I250" s="30"/>
      <c r="J250" s="31">
        <v>201502</v>
      </c>
      <c r="K250" s="30"/>
      <c r="L250" s="42">
        <f>SUMIFS('2012Figures'!$J:$J,'2012Figures'!$C:$C,$A250,'2012Figures'!$H:$H,$B250,'2012Figures'!$I:$I,$C250,'2012Figures'!$E:$E,$B$1)</f>
        <v>0</v>
      </c>
      <c r="M250" s="52">
        <f>SUMIFS('2012Figures'!$J:$J,'2012Figures'!$C:$C,$A250,'2012Figures'!$H:$H,$B250,'2012Figures'!$I:$I,$C250,'2012Figures'!$B:$B,"BrokerToCy",'2012Figures'!$G:$G,"E1",'2012Figures'!$E:$E,$B$1)</f>
        <v>0</v>
      </c>
      <c r="N250" s="52">
        <f>SUMIFS('2012Figures'!$J:$J,'2012Figures'!$C:$C,$A250,'2012Figures'!$H:$H,$B250,'2012Figures'!$I:$I,$C250,'2012Figures'!$B:$B,"BrokerToCy",'2012Figures'!$G:$G,"P1",'2012Figures'!$E:$E,$B$1)</f>
        <v>0</v>
      </c>
      <c r="O250" s="52">
        <f>SUMIFS('2012Figures'!$J:$J,'2012Figures'!$C:$C,$A250,'2012Figures'!$H:$H,$B250,'2012Figures'!$I:$I,$C250,'2012Figures'!$B:$B,"CyToBroker",'2012Figures'!$G:$G,"E1",'2012Figures'!$E:$E,$B$1)</f>
        <v>0</v>
      </c>
      <c r="P250" s="52">
        <f>SUMIFS('2012Figures'!$J:$J,'2012Figures'!$C:$C,$A250,'2012Figures'!$H:$H,$B250,'2012Figures'!$I:$I,$C250,'2012Figures'!$B:$B,"CyToBroker",'2012Figures'!$G:$G,"P1",'2012Figures'!$E:$E,$B$1)</f>
        <v>0</v>
      </c>
      <c r="Q250" s="30"/>
      <c r="R250" s="46" t="str">
        <f t="shared" si="28"/>
        <v/>
      </c>
      <c r="S250" s="46" t="str">
        <f t="shared" si="28"/>
        <v/>
      </c>
      <c r="T250" s="46" t="str">
        <f t="shared" si="28"/>
        <v/>
      </c>
      <c r="U250" s="46" t="str">
        <f t="shared" si="28"/>
        <v/>
      </c>
      <c r="V250" s="46" t="str">
        <f t="shared" si="28"/>
        <v/>
      </c>
    </row>
    <row r="251" spans="1:22" x14ac:dyDescent="0.2">
      <c r="A251" s="1">
        <v>139</v>
      </c>
      <c r="B251" s="1" t="s">
        <v>167</v>
      </c>
      <c r="C251" s="8">
        <v>1</v>
      </c>
      <c r="D251" s="29">
        <f>SUMIFS('2013Figures'!$J:$J,'2013Figures'!$C:$C,$A251,'2013Figures'!$H:$H,$B251,'2013Figures'!$I:$I,$C251,'2013Figures'!$E:$E,$B$1)</f>
        <v>0</v>
      </c>
      <c r="E251" s="9">
        <f>SUMIFS('2013Figures'!$J:$J,'2013Figures'!$C:$C,$A251,'2013Figures'!$H:$H,$B251,'2013Figures'!$I:$I,$C251,'2013Figures'!$B:$B,"BrokerToCy",'2013Figures'!$G:$G,"E1",'2013Figures'!$E:$E,$B$1)</f>
        <v>0</v>
      </c>
      <c r="F251" s="9">
        <f>SUMIFS('2013Figures'!$J:$J,'2013Figures'!$C:$C,$A251,'2013Figures'!$H:$H,$B251,'2013Figures'!$I:$I,$C251,'2013Figures'!$B:$B,"BrokerToCy",'2013Figures'!$G:$G,"P1",'2013Figures'!$E:$E,$B$1)</f>
        <v>0</v>
      </c>
      <c r="G251" s="9">
        <f>SUMIFS('2013Figures'!$J:$J,'2013Figures'!$C:$C,$A251,'2013Figures'!$H:$H,$B251,'2013Figures'!$I:$I,$C251,'2013Figures'!$B:$B,"CyToBroker",'2013Figures'!$G:$G,"E1",'2013Figures'!$E:$E,$B$1)</f>
        <v>0</v>
      </c>
      <c r="H251" s="9">
        <f>SUMIFS('2013Figures'!$J:$J,'2013Figures'!$C:$C,$A251,'2013Figures'!$H:$H,$B251,'2013Figures'!$I:$I,$C251,'2013Figures'!$B:$B,"CyToBroker",'2013Figures'!$G:$G,"P1",'2013Figures'!$E:$E,$B$1)</f>
        <v>0</v>
      </c>
      <c r="J251" s="31">
        <v>201501</v>
      </c>
      <c r="L251" s="42">
        <f>SUMIFS('2012Figures'!$J:$J,'2012Figures'!$C:$C,$A251,'2012Figures'!$H:$H,$B251,'2012Figures'!$I:$I,$C251,'2012Figures'!$E:$E,$B$1)</f>
        <v>0</v>
      </c>
      <c r="M251" s="52">
        <f>SUMIFS('2012Figures'!$J:$J,'2012Figures'!$C:$C,$A251,'2012Figures'!$H:$H,$B251,'2012Figures'!$I:$I,$C251,'2012Figures'!$B:$B,"BrokerToCy",'2012Figures'!$G:$G,"E1",'2012Figures'!$E:$E,$B$1)</f>
        <v>0</v>
      </c>
      <c r="N251" s="52">
        <f>SUMIFS('2012Figures'!$J:$J,'2012Figures'!$C:$C,$A251,'2012Figures'!$H:$H,$B251,'2012Figures'!$I:$I,$C251,'2012Figures'!$B:$B,"BrokerToCy",'2012Figures'!$G:$G,"P1",'2012Figures'!$E:$E,$B$1)</f>
        <v>0</v>
      </c>
      <c r="O251" s="52">
        <f>SUMIFS('2012Figures'!$J:$J,'2012Figures'!$C:$C,$A251,'2012Figures'!$H:$H,$B251,'2012Figures'!$I:$I,$C251,'2012Figures'!$B:$B,"CyToBroker",'2012Figures'!$G:$G,"E1",'2012Figures'!$E:$E,$B$1)</f>
        <v>0</v>
      </c>
      <c r="P251" s="52">
        <f>SUMIFS('2012Figures'!$J:$J,'2012Figures'!$C:$C,$A251,'2012Figures'!$H:$H,$B251,'2012Figures'!$I:$I,$C251,'2012Figures'!$B:$B,"CyToBroker",'2012Figures'!$G:$G,"P1",'2012Figures'!$E:$E,$B$1)</f>
        <v>0</v>
      </c>
      <c r="R251" s="46" t="str">
        <f t="shared" si="28"/>
        <v/>
      </c>
      <c r="S251" s="46" t="str">
        <f t="shared" si="28"/>
        <v/>
      </c>
      <c r="T251" s="46" t="str">
        <f t="shared" si="28"/>
        <v/>
      </c>
      <c r="U251" s="46" t="str">
        <f t="shared" si="28"/>
        <v/>
      </c>
      <c r="V251" s="46" t="str">
        <f t="shared" si="28"/>
        <v/>
      </c>
    </row>
    <row r="252" spans="1:22" x14ac:dyDescent="0.2">
      <c r="A252" s="1">
        <v>139</v>
      </c>
      <c r="B252" s="1" t="s">
        <v>167</v>
      </c>
      <c r="D252" s="29">
        <f>SUMIFS('2013Figures'!$J:$J,'2013Figures'!$C:$C,$A252,'2013Figures'!$I:$I,"",'2013Figures'!$E:$E,$B$1)</f>
        <v>0</v>
      </c>
      <c r="E252" s="9">
        <f>SUMIFS('2013Figures'!$J:$J,'2013Figures'!$C:$C,$A252,'2013Figures'!$I:$I,"",'2013Figures'!$B:$B,"BrokerToCy",'2013Figures'!$G:$G,"E1",'2013Figures'!$E:$E,$B$1)</f>
        <v>0</v>
      </c>
      <c r="F252" s="9">
        <f>SUMIFS('2013Figures'!$J:$J,'2013Figures'!$C:$C,$A252,'2013Figures'!$I:$I,"",'2013Figures'!$B:$B,"BrokerToCy",'2013Figures'!$G:$G,"P1",'2013Figures'!$E:$E,$B$1)</f>
        <v>0</v>
      </c>
      <c r="G252" s="9">
        <f>SUMIFS('2013Figures'!$J:$J,'2013Figures'!$C:$C,$A252,'2013Figures'!$I:$I,"",'2013Figures'!$B:$B,"CyToBroker",'2013Figures'!$G:$G,"E1",'2013Figures'!$E:$E,$B$1)</f>
        <v>0</v>
      </c>
      <c r="H252" s="9">
        <f>SUMIFS('2013Figures'!$J:$J,'2013Figures'!$C:$C,$A252,'2013Figures'!$I:$I,"",'2013Figures'!$B:$B,"CyToBroker",'2013Figures'!$G:$G,"P1",'2013Figures'!$E:$E,$B$1)</f>
        <v>0</v>
      </c>
      <c r="J252" s="8" t="s">
        <v>131</v>
      </c>
      <c r="L252" s="42">
        <f>SUMIFS('2012Figures'!$J:$J,'2012Figures'!$C:$C,$A252,'2012Figures'!$I:$I,"",'2012Figures'!$E:$E,$B$1)</f>
        <v>0</v>
      </c>
      <c r="M252" s="52">
        <f>SUMIFS('2012Figures'!$J:$J,'2012Figures'!$C:$C,$A252,'2012Figures'!$I:$I,"",'2012Figures'!$B:$B,"BrokerToCy",'2012Figures'!$G:$G,"E1",'2012Figures'!$E:$E,$B$1)</f>
        <v>0</v>
      </c>
      <c r="N252" s="52">
        <f>SUMIFS('2012Figures'!$J:$J,'2012Figures'!$C:$C,$A252,'2012Figures'!$I:$I,"",'2012Figures'!$B:$B,"BrokerToCy",'2012Figures'!$G:$G,"P1",'2012Figures'!$E:$E,$B$1)</f>
        <v>0</v>
      </c>
      <c r="O252" s="52">
        <f>SUMIFS('2012Figures'!$J:$J,'2012Figures'!$C:$C,$A252,'2012Figures'!$I:$I,"",'2012Figures'!$B:$B,"CyToBroker",'2012Figures'!$G:$G,"E1",'2012Figures'!$E:$E,$B$1)</f>
        <v>0</v>
      </c>
      <c r="P252" s="52">
        <f>SUMIFS('2012Figures'!$J:$J,'2012Figures'!$C:$C,$A252,'2012Figures'!$I:$I,"",'2012Figures'!$B:$B,"CyToBroker",'2012Figures'!$G:$G,"P1",'2012Figures'!$E:$E,$B$1)</f>
        <v>0</v>
      </c>
      <c r="R252" s="46" t="str">
        <f t="shared" si="28"/>
        <v/>
      </c>
      <c r="S252" s="46" t="str">
        <f t="shared" si="28"/>
        <v/>
      </c>
      <c r="T252" s="46" t="str">
        <f t="shared" si="28"/>
        <v/>
      </c>
      <c r="U252" s="46" t="str">
        <f t="shared" si="28"/>
        <v/>
      </c>
      <c r="V252" s="46" t="str">
        <f t="shared" si="28"/>
        <v/>
      </c>
    </row>
    <row r="253" spans="1:22" x14ac:dyDescent="0.2">
      <c r="A253" s="21"/>
      <c r="B253" s="21" t="s">
        <v>92</v>
      </c>
      <c r="C253" s="22"/>
      <c r="D253" s="23">
        <f>SUM(E253:H253)</f>
        <v>0</v>
      </c>
      <c r="E253" s="23">
        <f>SUM(E250:E252)</f>
        <v>0</v>
      </c>
      <c r="F253" s="23">
        <f>SUM(F250:F252)</f>
        <v>0</v>
      </c>
      <c r="G253" s="23">
        <f>SUM(G250:G252)</f>
        <v>0</v>
      </c>
      <c r="H253" s="23">
        <f>SUM(H250:H252)</f>
        <v>0</v>
      </c>
      <c r="I253" s="21"/>
      <c r="J253" s="22"/>
      <c r="K253" s="21"/>
      <c r="L253" s="43">
        <f>SUM(M253:P253)</f>
        <v>0</v>
      </c>
      <c r="M253" s="43">
        <f>SUM(M250:M252)</f>
        <v>0</v>
      </c>
      <c r="N253" s="43">
        <f>SUM(N250:N252)</f>
        <v>0</v>
      </c>
      <c r="O253" s="43">
        <f>SUM(O250:O252)</f>
        <v>0</v>
      </c>
      <c r="P253" s="43">
        <f>SUM(P250:P252)</f>
        <v>0</v>
      </c>
      <c r="Q253" s="21"/>
      <c r="R253" s="21"/>
      <c r="S253" s="21"/>
      <c r="T253" s="21"/>
      <c r="U253" s="21"/>
      <c r="V253" s="21"/>
    </row>
    <row r="254" spans="1:22" x14ac:dyDescent="0.2">
      <c r="A254" s="28">
        <v>140</v>
      </c>
      <c r="B254" s="28" t="s">
        <v>114</v>
      </c>
      <c r="C254" s="17" t="s">
        <v>88</v>
      </c>
      <c r="D254" s="18">
        <f>SUMIFS('2013Figures'!$J:$J,'2013Figures'!$C:$C,$A254,'2013Figures'!$E:$E,$B$1)</f>
        <v>0</v>
      </c>
      <c r="E254" s="18">
        <f>SUMIFS('2013Figures'!$J:$J,'2013Figures'!$C:$C,$A254,'2013Figures'!$B:$B,"BrokerToCy",'2013Figures'!$G:$G,"E1",'2013Figures'!$E:$E,$B$1)</f>
        <v>0</v>
      </c>
      <c r="F254" s="18">
        <f>SUMIFS('2013Figures'!$J:$J,'2013Figures'!$C:$C,$A254,'2013Figures'!$B:$B,"BrokerToCy",'2013Figures'!$G:$G,"P1",'2013Figures'!$E:$E,$B$1)</f>
        <v>0</v>
      </c>
      <c r="G254" s="18">
        <f>SUMIFS('2013Figures'!$J:$J,'2013Figures'!$C:$C,$A254,'2013Figures'!$B:$B,"CyToBroker",'2013Figures'!$G:$G,"E1",'2013Figures'!$E:$E,$B$1)</f>
        <v>0</v>
      </c>
      <c r="H254" s="18">
        <f>SUMIFS('2013Figures'!$J:$J,'2013Figures'!$C:$C,$A254,'2013Figures'!$B:$B,"CyToBroker",'2013Figures'!$G:$G,"P1",'2013Figures'!$E:$E,$B$1)</f>
        <v>0</v>
      </c>
      <c r="I254" s="28"/>
      <c r="J254" s="17"/>
      <c r="K254" s="28"/>
      <c r="L254" s="50">
        <f>SUMIFS('2012Figures'!$J:$J,'2012Figures'!$C:$C,$A254,'2012Figures'!$E:$E,$B$1)</f>
        <v>0</v>
      </c>
      <c r="M254" s="50">
        <f>SUMIFS('2012Figures'!$J:$J,'2012Figures'!$C:$C,$A254,'2012Figures'!$B:$B,"BrokerToCy",'2012Figures'!$G:$G,"E1",'2012Figures'!$E:$E,$B$1)</f>
        <v>0</v>
      </c>
      <c r="N254" s="50">
        <f>SUMIFS('2012Figures'!$J:$J,'2012Figures'!$C:$C,$A254,'2012Figures'!$B:$B,"BrokerToCy",'2012Figures'!$G:$G,"P1",'2012Figures'!$E:$E,$B$1)</f>
        <v>0</v>
      </c>
      <c r="O254" s="50">
        <f>SUMIFS('2012Figures'!$J:$J,'2012Figures'!$C:$C,$A254,'2012Figures'!$B:$B,"CyToBroker",'2012Figures'!$G:$G,"E1",'2012Figures'!$E:$E,$B$1)</f>
        <v>0</v>
      </c>
      <c r="P254" s="50">
        <f>SUMIFS('2012Figures'!$J:$J,'2012Figures'!$C:$C,$A254,'2012Figures'!$B:$B,"CyToBroker",'2012Figures'!$G:$G,"P1",'2012Figures'!$E:$E,$B$1)</f>
        <v>0</v>
      </c>
      <c r="Q254" s="28"/>
      <c r="R254" s="46" t="str">
        <f t="shared" si="28"/>
        <v/>
      </c>
      <c r="S254" s="46" t="str">
        <f t="shared" si="28"/>
        <v/>
      </c>
      <c r="T254" s="46" t="str">
        <f t="shared" si="28"/>
        <v/>
      </c>
      <c r="U254" s="46" t="str">
        <f t="shared" si="28"/>
        <v/>
      </c>
      <c r="V254" s="46" t="str">
        <f t="shared" si="28"/>
        <v/>
      </c>
    </row>
    <row r="255" spans="1:22" x14ac:dyDescent="0.2">
      <c r="A255" s="1">
        <v>140</v>
      </c>
      <c r="B255" s="1" t="s">
        <v>114</v>
      </c>
      <c r="C255" s="8">
        <v>2</v>
      </c>
      <c r="D255" s="29">
        <f>SUMIFS('2013Figures'!$J:$J,'2013Figures'!$C:$C,$A255,'2013Figures'!$H:$H,$B255,'2013Figures'!$I:$I,$C255,'2013Figures'!$E:$E,$B$1)</f>
        <v>0</v>
      </c>
      <c r="E255" s="9">
        <f>SUMIFS('2013Figures'!$J:$J,'2013Figures'!$C:$C,$A255,'2013Figures'!$H:$H,$B255,'2013Figures'!$I:$I,$C255,'2013Figures'!$B:$B,"BrokerToCy",'2013Figures'!$G:$G,"E1",'2013Figures'!$E:$E,$B$1)</f>
        <v>0</v>
      </c>
      <c r="F255" s="9">
        <f>SUMIFS('2013Figures'!$J:$J,'2013Figures'!$C:$C,$A255,'2013Figures'!$H:$H,$B255,'2013Figures'!$I:$I,$C255,'2013Figures'!$B:$B,"BrokerToCy",'2013Figures'!$G:$G,"P1",'2013Figures'!$E:$E,$B$1)</f>
        <v>0</v>
      </c>
      <c r="G255" s="9">
        <f>SUMIFS('2013Figures'!$J:$J,'2013Figures'!$C:$C,$A255,'2013Figures'!$H:$H,$B255,'2013Figures'!$I:$I,$C255,'2013Figures'!$B:$B,"CyToBroker",'2013Figures'!$G:$G,"E1",'2013Figures'!$E:$E,$B$1)</f>
        <v>0</v>
      </c>
      <c r="H255" s="9">
        <f>SUMIFS('2013Figures'!$J:$J,'2013Figures'!$C:$C,$A255,'2013Figures'!$H:$H,$B255,'2013Figures'!$I:$I,$C255,'2013Figures'!$B:$B,"CyToBroker",'2013Figures'!$G:$G,"P1",'2013Figures'!$E:$E,$B$1)</f>
        <v>0</v>
      </c>
      <c r="I255" s="30"/>
      <c r="J255" s="31">
        <v>201010</v>
      </c>
      <c r="K255" s="30"/>
      <c r="L255" s="42">
        <f>SUMIFS('2012Figures'!$J:$J,'2012Figures'!$C:$C,$A255,'2012Figures'!$H:$H,$B255,'2012Figures'!$I:$I,$C255,'2012Figures'!$E:$E,$B$1)</f>
        <v>0</v>
      </c>
      <c r="M255" s="52">
        <f>SUMIFS('2012Figures'!$J:$J,'2012Figures'!$C:$C,$A255,'2012Figures'!$H:$H,$B255,'2012Figures'!$I:$I,$C255,'2012Figures'!$B:$B,"BrokerToCy",'2012Figures'!$G:$G,"E1",'2012Figures'!$E:$E,$B$1)</f>
        <v>0</v>
      </c>
      <c r="N255" s="52">
        <f>SUMIFS('2012Figures'!$J:$J,'2012Figures'!$C:$C,$A255,'2012Figures'!$H:$H,$B255,'2012Figures'!$I:$I,$C255,'2012Figures'!$B:$B,"BrokerToCy",'2012Figures'!$G:$G,"P1",'2012Figures'!$E:$E,$B$1)</f>
        <v>0</v>
      </c>
      <c r="O255" s="52">
        <f>SUMIFS('2012Figures'!$J:$J,'2012Figures'!$C:$C,$A255,'2012Figures'!$H:$H,$B255,'2012Figures'!$I:$I,$C255,'2012Figures'!$B:$B,"CyToBroker",'2012Figures'!$G:$G,"E1",'2012Figures'!$E:$E,$B$1)</f>
        <v>0</v>
      </c>
      <c r="P255" s="52">
        <f>SUMIFS('2012Figures'!$J:$J,'2012Figures'!$C:$C,$A255,'2012Figures'!$H:$H,$B255,'2012Figures'!$I:$I,$C255,'2012Figures'!$B:$B,"CyToBroker",'2012Figures'!$G:$G,"P1",'2012Figures'!$E:$E,$B$1)</f>
        <v>0</v>
      </c>
      <c r="Q255" s="30"/>
      <c r="R255" s="46" t="str">
        <f t="shared" si="28"/>
        <v/>
      </c>
      <c r="S255" s="46" t="str">
        <f t="shared" si="28"/>
        <v/>
      </c>
      <c r="T255" s="46" t="str">
        <f t="shared" si="28"/>
        <v/>
      </c>
      <c r="U255" s="46" t="str">
        <f t="shared" si="28"/>
        <v/>
      </c>
      <c r="V255" s="46" t="str">
        <f t="shared" si="28"/>
        <v/>
      </c>
    </row>
    <row r="256" spans="1:22" x14ac:dyDescent="0.2">
      <c r="A256" s="1">
        <v>140</v>
      </c>
      <c r="B256" s="1" t="s">
        <v>114</v>
      </c>
      <c r="C256" s="8">
        <v>1</v>
      </c>
      <c r="D256" s="29">
        <f>SUMIFS('2013Figures'!$J:$J,'2013Figures'!$C:$C,$A256,'2013Figures'!$H:$H,$B256,'2013Figures'!$I:$I,$C256,'2013Figures'!$E:$E,$B$1)</f>
        <v>0</v>
      </c>
      <c r="E256" s="9">
        <f>SUMIFS('2013Figures'!$J:$J,'2013Figures'!$C:$C,$A256,'2013Figures'!$H:$H,$B256,'2013Figures'!$I:$I,$C256,'2013Figures'!$B:$B,"BrokerToCy",'2013Figures'!$G:$G,"E1",'2013Figures'!$E:$E,$B$1)</f>
        <v>0</v>
      </c>
      <c r="F256" s="9">
        <f>SUMIFS('2013Figures'!$J:$J,'2013Figures'!$C:$C,$A256,'2013Figures'!$H:$H,$B256,'2013Figures'!$I:$I,$C256,'2013Figures'!$B:$B,"BrokerToCy",'2013Figures'!$G:$G,"P1",'2013Figures'!$E:$E,$B$1)</f>
        <v>0</v>
      </c>
      <c r="G256" s="9">
        <f>SUMIFS('2013Figures'!$J:$J,'2013Figures'!$C:$C,$A256,'2013Figures'!$H:$H,$B256,'2013Figures'!$I:$I,$C256,'2013Figures'!$B:$B,"CyToBroker",'2013Figures'!$G:$G,"E1",'2013Figures'!$E:$E,$B$1)</f>
        <v>0</v>
      </c>
      <c r="H256" s="9">
        <f>SUMIFS('2013Figures'!$J:$J,'2013Figures'!$C:$C,$A256,'2013Figures'!$H:$H,$B256,'2013Figures'!$I:$I,$C256,'2013Figures'!$B:$B,"CyToBroker",'2013Figures'!$G:$G,"P1",'2013Figures'!$E:$E,$B$1)</f>
        <v>0</v>
      </c>
      <c r="J256" s="8" t="s">
        <v>131</v>
      </c>
      <c r="L256" s="42">
        <f>SUMIFS('2012Figures'!$J:$J,'2012Figures'!$C:$C,$A256,'2012Figures'!$H:$H,$B256,'2012Figures'!$I:$I,$C256,'2012Figures'!$E:$E,$B$1)</f>
        <v>0</v>
      </c>
      <c r="M256" s="52">
        <f>SUMIFS('2012Figures'!$J:$J,'2012Figures'!$C:$C,$A256,'2012Figures'!$H:$H,$B256,'2012Figures'!$I:$I,$C256,'2012Figures'!$B:$B,"BrokerToCy",'2012Figures'!$G:$G,"E1",'2012Figures'!$E:$E,$B$1)</f>
        <v>0</v>
      </c>
      <c r="N256" s="52">
        <f>SUMIFS('2012Figures'!$J:$J,'2012Figures'!$C:$C,$A256,'2012Figures'!$H:$H,$B256,'2012Figures'!$I:$I,$C256,'2012Figures'!$B:$B,"BrokerToCy",'2012Figures'!$G:$G,"P1",'2012Figures'!$E:$E,$B$1)</f>
        <v>0</v>
      </c>
      <c r="O256" s="52">
        <f>SUMIFS('2012Figures'!$J:$J,'2012Figures'!$C:$C,$A256,'2012Figures'!$H:$H,$B256,'2012Figures'!$I:$I,$C256,'2012Figures'!$B:$B,"CyToBroker",'2012Figures'!$G:$G,"E1",'2012Figures'!$E:$E,$B$1)</f>
        <v>0</v>
      </c>
      <c r="P256" s="52">
        <f>SUMIFS('2012Figures'!$J:$J,'2012Figures'!$C:$C,$A256,'2012Figures'!$H:$H,$B256,'2012Figures'!$I:$I,$C256,'2012Figures'!$B:$B,"CyToBroker",'2012Figures'!$G:$G,"P1",'2012Figures'!$E:$E,$B$1)</f>
        <v>0</v>
      </c>
      <c r="R256" s="46" t="str">
        <f t="shared" si="28"/>
        <v/>
      </c>
      <c r="S256" s="46" t="str">
        <f t="shared" si="28"/>
        <v/>
      </c>
      <c r="T256" s="46" t="str">
        <f t="shared" si="28"/>
        <v/>
      </c>
      <c r="U256" s="46" t="str">
        <f t="shared" si="28"/>
        <v/>
      </c>
      <c r="V256" s="46" t="str">
        <f t="shared" si="28"/>
        <v/>
      </c>
    </row>
    <row r="257" spans="1:22" x14ac:dyDescent="0.2">
      <c r="A257" s="1">
        <v>140</v>
      </c>
      <c r="B257" s="1" t="s">
        <v>114</v>
      </c>
      <c r="D257" s="29">
        <f>SUMIFS('2013Figures'!$J:$J,'2013Figures'!$C:$C,$A257,'2013Figures'!$I:$I,"",'2013Figures'!$E:$E,$B$1)</f>
        <v>0</v>
      </c>
      <c r="E257" s="9">
        <f>SUMIFS('2013Figures'!$J:$J,'2013Figures'!$C:$C,$A257,'2013Figures'!$I:$I,"",'2013Figures'!$B:$B,"BrokerToCy",'2013Figures'!$G:$G,"E1",'2013Figures'!$E:$E,$B$1)</f>
        <v>0</v>
      </c>
      <c r="F257" s="9">
        <f>SUMIFS('2013Figures'!$J:$J,'2013Figures'!$C:$C,$A257,'2013Figures'!$I:$I,"",'2013Figures'!$B:$B,"BrokerToCy",'2013Figures'!$G:$G,"P1",'2013Figures'!$E:$E,$B$1)</f>
        <v>0</v>
      </c>
      <c r="G257" s="9">
        <f>SUMIFS('2013Figures'!$J:$J,'2013Figures'!$C:$C,$A257,'2013Figures'!$I:$I,"",'2013Figures'!$B:$B,"CyToBroker",'2013Figures'!$G:$G,"E1",'2013Figures'!$E:$E,$B$1)</f>
        <v>0</v>
      </c>
      <c r="H257" s="9">
        <f>SUMIFS('2013Figures'!$J:$J,'2013Figures'!$C:$C,$A257,'2013Figures'!$I:$I,"",'2013Figures'!$B:$B,"CyToBroker",'2013Figures'!$G:$G,"P1",'2013Figures'!$E:$E,$B$1)</f>
        <v>0</v>
      </c>
      <c r="J257" s="8" t="s">
        <v>131</v>
      </c>
      <c r="L257" s="42">
        <f>SUMIFS('2012Figures'!$J:$J,'2012Figures'!$C:$C,$A257,'2012Figures'!$I:$I,"",'2012Figures'!$E:$E,$B$1)</f>
        <v>0</v>
      </c>
      <c r="M257" s="52">
        <f>SUMIFS('2012Figures'!$J:$J,'2012Figures'!$C:$C,$A257,'2012Figures'!$I:$I,"",'2012Figures'!$B:$B,"BrokerToCy",'2012Figures'!$G:$G,"E1",'2012Figures'!$E:$E,$B$1)</f>
        <v>0</v>
      </c>
      <c r="N257" s="52">
        <f>SUMIFS('2012Figures'!$J:$J,'2012Figures'!$C:$C,$A257,'2012Figures'!$I:$I,"",'2012Figures'!$B:$B,"BrokerToCy",'2012Figures'!$G:$G,"P1",'2012Figures'!$E:$E,$B$1)</f>
        <v>0</v>
      </c>
      <c r="O257" s="52">
        <f>SUMIFS('2012Figures'!$J:$J,'2012Figures'!$C:$C,$A257,'2012Figures'!$I:$I,"",'2012Figures'!$B:$B,"CyToBroker",'2012Figures'!$G:$G,"E1",'2012Figures'!$E:$E,$B$1)</f>
        <v>0</v>
      </c>
      <c r="P257" s="52">
        <f>SUMIFS('2012Figures'!$J:$J,'2012Figures'!$C:$C,$A257,'2012Figures'!$I:$I,"",'2012Figures'!$B:$B,"CyToBroker",'2012Figures'!$G:$G,"P1",'2012Figures'!$E:$E,$B$1)</f>
        <v>0</v>
      </c>
      <c r="R257" s="46" t="str">
        <f t="shared" si="28"/>
        <v/>
      </c>
      <c r="S257" s="46" t="str">
        <f t="shared" si="28"/>
        <v/>
      </c>
      <c r="T257" s="46" t="str">
        <f t="shared" si="28"/>
        <v/>
      </c>
      <c r="U257" s="46" t="str">
        <f t="shared" si="28"/>
        <v/>
      </c>
      <c r="V257" s="46" t="str">
        <f t="shared" si="28"/>
        <v/>
      </c>
    </row>
    <row r="258" spans="1:22" x14ac:dyDescent="0.2">
      <c r="A258" s="21"/>
      <c r="B258" s="21" t="s">
        <v>92</v>
      </c>
      <c r="C258" s="22"/>
      <c r="D258" s="23">
        <f>SUM(E258:H258)</f>
        <v>0</v>
      </c>
      <c r="E258" s="23">
        <f>SUM(E255:E257)</f>
        <v>0</v>
      </c>
      <c r="F258" s="23">
        <f>SUM(F255:F257)</f>
        <v>0</v>
      </c>
      <c r="G258" s="23">
        <f>SUM(G255:G257)</f>
        <v>0</v>
      </c>
      <c r="H258" s="23">
        <f>SUM(H255:H257)</f>
        <v>0</v>
      </c>
      <c r="I258" s="21"/>
      <c r="J258" s="22"/>
      <c r="K258" s="21"/>
      <c r="L258" s="43">
        <f>SUM(M258:P258)</f>
        <v>0</v>
      </c>
      <c r="M258" s="43">
        <f>SUM(M255:M257)</f>
        <v>0</v>
      </c>
      <c r="N258" s="43">
        <f>SUM(N255:N257)</f>
        <v>0</v>
      </c>
      <c r="O258" s="43">
        <f>SUM(O255:O257)</f>
        <v>0</v>
      </c>
      <c r="P258" s="43">
        <f>SUM(P255:P257)</f>
        <v>0</v>
      </c>
      <c r="Q258" s="21"/>
      <c r="R258" s="21"/>
      <c r="S258" s="21"/>
      <c r="T258" s="21"/>
      <c r="U258" s="21"/>
      <c r="V258" s="21"/>
    </row>
    <row r="259" spans="1:22" x14ac:dyDescent="0.2">
      <c r="A259" s="28">
        <v>202</v>
      </c>
      <c r="B259" s="28" t="s">
        <v>40</v>
      </c>
      <c r="C259" s="17" t="s">
        <v>88</v>
      </c>
      <c r="D259" s="18">
        <f>SUMIFS('2013Figures'!$J:$J,'2013Figures'!$C:$C,$A259,'2013Figures'!$E:$E,$B$1)</f>
        <v>0</v>
      </c>
      <c r="E259" s="18">
        <f>SUMIFS('2013Figures'!$J:$J,'2013Figures'!$C:$C,$A259,'2013Figures'!$B:$B,"BrokerToCy",'2013Figures'!$G:$G,"E1",'2013Figures'!$E:$E,$B$1)</f>
        <v>0</v>
      </c>
      <c r="F259" s="18">
        <f>SUMIFS('2013Figures'!$J:$J,'2013Figures'!$C:$C,$A259,'2013Figures'!$B:$B,"BrokerToCy",'2013Figures'!$G:$G,"P1",'2013Figures'!$E:$E,$B$1)</f>
        <v>0</v>
      </c>
      <c r="G259" s="18">
        <f>SUMIFS('2013Figures'!$J:$J,'2013Figures'!$C:$C,$A259,'2013Figures'!$B:$B,"CyToBroker",'2013Figures'!$G:$G,"E1",'2013Figures'!$E:$E,$B$1)</f>
        <v>0</v>
      </c>
      <c r="H259" s="18">
        <f>SUMIFS('2013Figures'!$J:$J,'2013Figures'!$C:$C,$A259,'2013Figures'!$B:$B,"CyToBroker",'2013Figures'!$G:$G,"P1",'2013Figures'!$E:$E,$B$1)</f>
        <v>0</v>
      </c>
      <c r="I259" s="28"/>
      <c r="J259" s="17"/>
      <c r="K259" s="28"/>
      <c r="L259" s="50">
        <f>SUMIFS('2012Figures'!$J:$J,'2012Figures'!$C:$C,$A259,'2012Figures'!$E:$E,$B$1)</f>
        <v>0</v>
      </c>
      <c r="M259" s="50">
        <f>SUMIFS('2012Figures'!$J:$J,'2012Figures'!$C:$C,$A259,'2012Figures'!$B:$B,"BrokerToCy",'2012Figures'!$G:$G,"E1",'2012Figures'!$E:$E,$B$1)</f>
        <v>0</v>
      </c>
      <c r="N259" s="50">
        <f>SUMIFS('2012Figures'!$J:$J,'2012Figures'!$C:$C,$A259,'2012Figures'!$B:$B,"BrokerToCy",'2012Figures'!$G:$G,"P1",'2012Figures'!$E:$E,$B$1)</f>
        <v>0</v>
      </c>
      <c r="O259" s="50">
        <f>SUMIFS('2012Figures'!$J:$J,'2012Figures'!$C:$C,$A259,'2012Figures'!$B:$B,"CyToBroker",'2012Figures'!$G:$G,"E1",'2012Figures'!$E:$E,$B$1)</f>
        <v>0</v>
      </c>
      <c r="P259" s="50">
        <f>SUMIFS('2012Figures'!$J:$J,'2012Figures'!$C:$C,$A259,'2012Figures'!$B:$B,"CyToBroker",'2012Figures'!$G:$G,"P1",'2012Figures'!$E:$E,$B$1)</f>
        <v>0</v>
      </c>
      <c r="Q259" s="28"/>
      <c r="R259" s="46" t="str">
        <f t="shared" si="28"/>
        <v/>
      </c>
      <c r="S259" s="46" t="str">
        <f t="shared" si="28"/>
        <v/>
      </c>
      <c r="T259" s="46" t="str">
        <f t="shared" si="28"/>
        <v/>
      </c>
      <c r="U259" s="46" t="str">
        <f t="shared" si="28"/>
        <v/>
      </c>
      <c r="V259" s="46" t="str">
        <f t="shared" si="28"/>
        <v/>
      </c>
    </row>
    <row r="260" spans="1:22" x14ac:dyDescent="0.2">
      <c r="A260" s="1">
        <v>202</v>
      </c>
      <c r="B260" s="1" t="s">
        <v>40</v>
      </c>
      <c r="C260" s="8">
        <v>5</v>
      </c>
      <c r="D260" s="29">
        <f>SUMIFS('2013Figures'!$J:$J,'2013Figures'!$C:$C,$A260,'2013Figures'!$H:$H,$B260,'2013Figures'!$I:$I,$C260,'2013Figures'!$E:$E,$B$1)</f>
        <v>0</v>
      </c>
      <c r="E260" s="9">
        <f>SUMIFS('2013Figures'!$J:$J,'2013Figures'!$C:$C,$A260,'2013Figures'!$H:$H,$B260,'2013Figures'!$I:$I,$C260,'2013Figures'!$B:$B,"BrokerToCy",'2013Figures'!$G:$G,"E1",'2013Figures'!$E:$E,$B$1)</f>
        <v>0</v>
      </c>
      <c r="F260" s="9">
        <f>SUMIFS('2013Figures'!$J:$J,'2013Figures'!$C:$C,$A260,'2013Figures'!$H:$H,$B260,'2013Figures'!$I:$I,$C260,'2013Figures'!$B:$B,"BrokerToCy",'2013Figures'!$G:$G,"P1",'2013Figures'!$E:$E,$B$1)</f>
        <v>0</v>
      </c>
      <c r="G260" s="9">
        <f>SUMIFS('2013Figures'!$J:$J,'2013Figures'!$C:$C,$A260,'2013Figures'!$H:$H,$B260,'2013Figures'!$I:$I,$C260,'2013Figures'!$B:$B,"CyToBroker",'2013Figures'!$G:$G,"E1",'2013Figures'!$E:$E,$B$1)</f>
        <v>0</v>
      </c>
      <c r="H260" s="9">
        <f>SUMIFS('2013Figures'!$J:$J,'2013Figures'!$C:$C,$A260,'2013Figures'!$H:$H,$B260,'2013Figures'!$I:$I,$C260,'2013Figures'!$B:$B,"CyToBroker",'2013Figures'!$G:$G,"P1",'2013Figures'!$E:$E,$B$1)</f>
        <v>0</v>
      </c>
      <c r="J260" s="8">
        <v>201501</v>
      </c>
      <c r="L260" s="42">
        <f>SUMIFS('2012Figures'!$J:$J,'2012Figures'!$C:$C,$A260,'2012Figures'!$H:$H,$B260,'2012Figures'!$I:$I,$C260,'2012Figures'!$E:$E,$B$1)</f>
        <v>0</v>
      </c>
      <c r="M260" s="52">
        <f>SUMIFS('2012Figures'!$J:$J,'2012Figures'!$C:$C,$A260,'2012Figures'!$H:$H,$B260,'2012Figures'!$I:$I,$C260,'2012Figures'!$B:$B,"BrokerToCy",'2012Figures'!$G:$G,"E1",'2012Figures'!$E:$E,$B$1)</f>
        <v>0</v>
      </c>
      <c r="N260" s="52">
        <f>SUMIFS('2012Figures'!$J:$J,'2012Figures'!$C:$C,$A260,'2012Figures'!$H:$H,$B260,'2012Figures'!$I:$I,$C260,'2012Figures'!$B:$B,"BrokerToCy",'2012Figures'!$G:$G,"P1",'2012Figures'!$E:$E,$B$1)</f>
        <v>0</v>
      </c>
      <c r="O260" s="52">
        <f>SUMIFS('2012Figures'!$J:$J,'2012Figures'!$C:$C,$A260,'2012Figures'!$H:$H,$B260,'2012Figures'!$I:$I,$C260,'2012Figures'!$B:$B,"CyToBroker",'2012Figures'!$G:$G,"E1",'2012Figures'!$E:$E,$B$1)</f>
        <v>0</v>
      </c>
      <c r="P260" s="52">
        <f>SUMIFS('2012Figures'!$J:$J,'2012Figures'!$C:$C,$A260,'2012Figures'!$H:$H,$B260,'2012Figures'!$I:$I,$C260,'2012Figures'!$B:$B,"CyToBroker",'2012Figures'!$G:$G,"P1",'2012Figures'!$E:$E,$B$1)</f>
        <v>0</v>
      </c>
      <c r="R260" s="46" t="str">
        <f t="shared" si="28"/>
        <v/>
      </c>
      <c r="S260" s="46" t="str">
        <f t="shared" si="28"/>
        <v/>
      </c>
      <c r="T260" s="46" t="str">
        <f t="shared" si="28"/>
        <v/>
      </c>
      <c r="U260" s="46" t="str">
        <f t="shared" si="28"/>
        <v/>
      </c>
      <c r="V260" s="46" t="str">
        <f t="shared" si="28"/>
        <v/>
      </c>
    </row>
    <row r="261" spans="1:22" x14ac:dyDescent="0.2">
      <c r="A261" s="1">
        <v>202</v>
      </c>
      <c r="B261" s="1" t="s">
        <v>40</v>
      </c>
      <c r="C261" s="8">
        <v>4</v>
      </c>
      <c r="D261" s="29">
        <f>SUMIFS('2013Figures'!$J:$J,'2013Figures'!$C:$C,$A261,'2013Figures'!$H:$H,$B261,'2013Figures'!$I:$I,$C261,'2013Figures'!$E:$E,$B$1)</f>
        <v>0</v>
      </c>
      <c r="E261" s="9">
        <f>SUMIFS('2013Figures'!$J:$J,'2013Figures'!$C:$C,$A261,'2013Figures'!$H:$H,$B261,'2013Figures'!$I:$I,$C261,'2013Figures'!$B:$B,"BrokerToCy",'2013Figures'!$G:$G,"E1",'2013Figures'!$E:$E,$B$1)</f>
        <v>0</v>
      </c>
      <c r="F261" s="9">
        <f>SUMIFS('2013Figures'!$J:$J,'2013Figures'!$C:$C,$A261,'2013Figures'!$H:$H,$B261,'2013Figures'!$I:$I,$C261,'2013Figures'!$B:$B,"BrokerToCy",'2013Figures'!$G:$G,"P1",'2013Figures'!$E:$E,$B$1)</f>
        <v>0</v>
      </c>
      <c r="G261" s="9">
        <f>SUMIFS('2013Figures'!$J:$J,'2013Figures'!$C:$C,$A261,'2013Figures'!$H:$H,$B261,'2013Figures'!$I:$I,$C261,'2013Figures'!$B:$B,"CyToBroker",'2013Figures'!$G:$G,"E1",'2013Figures'!$E:$E,$B$1)</f>
        <v>0</v>
      </c>
      <c r="H261" s="9">
        <f>SUMIFS('2013Figures'!$J:$J,'2013Figures'!$C:$C,$A261,'2013Figures'!$H:$H,$B261,'2013Figures'!$I:$I,$C261,'2013Figures'!$B:$B,"CyToBroker",'2013Figures'!$G:$G,"P1",'2013Figures'!$E:$E,$B$1)</f>
        <v>0</v>
      </c>
      <c r="I261" s="30"/>
      <c r="J261" s="31">
        <v>201301</v>
      </c>
      <c r="K261" s="30"/>
      <c r="L261" s="42">
        <f>SUMIFS('2012Figures'!$J:$J,'2012Figures'!$C:$C,$A261,'2012Figures'!$H:$H,$B261,'2012Figures'!$I:$I,$C261,'2012Figures'!$E:$E,$B$1)</f>
        <v>0</v>
      </c>
      <c r="M261" s="52">
        <f>SUMIFS('2012Figures'!$J:$J,'2012Figures'!$C:$C,$A261,'2012Figures'!$H:$H,$B261,'2012Figures'!$I:$I,$C261,'2012Figures'!$B:$B,"BrokerToCy",'2012Figures'!$G:$G,"E1",'2012Figures'!$E:$E,$B$1)</f>
        <v>0</v>
      </c>
      <c r="N261" s="52">
        <f>SUMIFS('2012Figures'!$J:$J,'2012Figures'!$C:$C,$A261,'2012Figures'!$H:$H,$B261,'2012Figures'!$I:$I,$C261,'2012Figures'!$B:$B,"BrokerToCy",'2012Figures'!$G:$G,"P1",'2012Figures'!$E:$E,$B$1)</f>
        <v>0</v>
      </c>
      <c r="O261" s="52">
        <f>SUMIFS('2012Figures'!$J:$J,'2012Figures'!$C:$C,$A261,'2012Figures'!$H:$H,$B261,'2012Figures'!$I:$I,$C261,'2012Figures'!$B:$B,"CyToBroker",'2012Figures'!$G:$G,"E1",'2012Figures'!$E:$E,$B$1)</f>
        <v>0</v>
      </c>
      <c r="P261" s="52">
        <f>SUMIFS('2012Figures'!$J:$J,'2012Figures'!$C:$C,$A261,'2012Figures'!$H:$H,$B261,'2012Figures'!$I:$I,$C261,'2012Figures'!$B:$B,"CyToBroker",'2012Figures'!$G:$G,"P1",'2012Figures'!$E:$E,$B$1)</f>
        <v>0</v>
      </c>
      <c r="Q261" s="30"/>
      <c r="R261" s="46" t="str">
        <f t="shared" si="28"/>
        <v/>
      </c>
      <c r="S261" s="46" t="str">
        <f t="shared" si="28"/>
        <v/>
      </c>
      <c r="T261" s="46" t="str">
        <f t="shared" si="28"/>
        <v/>
      </c>
      <c r="U261" s="46" t="str">
        <f t="shared" si="28"/>
        <v/>
      </c>
      <c r="V261" s="46" t="str">
        <f t="shared" si="28"/>
        <v/>
      </c>
    </row>
    <row r="262" spans="1:22" x14ac:dyDescent="0.2">
      <c r="A262" s="1">
        <v>202</v>
      </c>
      <c r="B262" s="1" t="s">
        <v>40</v>
      </c>
      <c r="C262" s="8">
        <v>3</v>
      </c>
      <c r="D262" s="29">
        <f>SUMIFS('2013Figures'!$J:$J,'2013Figures'!$C:$C,$A262,'2013Figures'!$H:$H,$B262,'2013Figures'!$I:$I,$C262,'2013Figures'!$E:$E,$B$1)</f>
        <v>0</v>
      </c>
      <c r="E262" s="9">
        <f>SUMIFS('2013Figures'!$J:$J,'2013Figures'!$C:$C,$A262,'2013Figures'!$H:$H,$B262,'2013Figures'!$I:$I,$C262,'2013Figures'!$B:$B,"BrokerToCy",'2013Figures'!$G:$G,"E1",'2013Figures'!$E:$E,$B$1)</f>
        <v>0</v>
      </c>
      <c r="F262" s="9">
        <f>SUMIFS('2013Figures'!$J:$J,'2013Figures'!$C:$C,$A262,'2013Figures'!$H:$H,$B262,'2013Figures'!$I:$I,$C262,'2013Figures'!$B:$B,"BrokerToCy",'2013Figures'!$G:$G,"P1",'2013Figures'!$E:$E,$B$1)</f>
        <v>0</v>
      </c>
      <c r="G262" s="9">
        <f>SUMIFS('2013Figures'!$J:$J,'2013Figures'!$C:$C,$A262,'2013Figures'!$H:$H,$B262,'2013Figures'!$I:$I,$C262,'2013Figures'!$B:$B,"CyToBroker",'2013Figures'!$G:$G,"E1",'2013Figures'!$E:$E,$B$1)</f>
        <v>0</v>
      </c>
      <c r="H262" s="9">
        <f>SUMIFS('2013Figures'!$J:$J,'2013Figures'!$C:$C,$A262,'2013Figures'!$H:$H,$B262,'2013Figures'!$I:$I,$C262,'2013Figures'!$B:$B,"CyToBroker",'2013Figures'!$G:$G,"P1",'2013Figures'!$E:$E,$B$1)</f>
        <v>0</v>
      </c>
      <c r="J262" s="8">
        <v>201201</v>
      </c>
      <c r="L262" s="42">
        <f>SUMIFS('2012Figures'!$J:$J,'2012Figures'!$C:$C,$A262,'2012Figures'!$H:$H,$B262,'2012Figures'!$I:$I,$C262,'2012Figures'!$E:$E,$B$1)</f>
        <v>0</v>
      </c>
      <c r="M262" s="52">
        <f>SUMIFS('2012Figures'!$J:$J,'2012Figures'!$C:$C,$A262,'2012Figures'!$H:$H,$B262,'2012Figures'!$I:$I,$C262,'2012Figures'!$B:$B,"BrokerToCy",'2012Figures'!$G:$G,"E1",'2012Figures'!$E:$E,$B$1)</f>
        <v>0</v>
      </c>
      <c r="N262" s="52">
        <f>SUMIFS('2012Figures'!$J:$J,'2012Figures'!$C:$C,$A262,'2012Figures'!$H:$H,$B262,'2012Figures'!$I:$I,$C262,'2012Figures'!$B:$B,"BrokerToCy",'2012Figures'!$G:$G,"P1",'2012Figures'!$E:$E,$B$1)</f>
        <v>0</v>
      </c>
      <c r="O262" s="52">
        <f>SUMIFS('2012Figures'!$J:$J,'2012Figures'!$C:$C,$A262,'2012Figures'!$H:$H,$B262,'2012Figures'!$I:$I,$C262,'2012Figures'!$B:$B,"CyToBroker",'2012Figures'!$G:$G,"E1",'2012Figures'!$E:$E,$B$1)</f>
        <v>0</v>
      </c>
      <c r="P262" s="52">
        <f>SUMIFS('2012Figures'!$J:$J,'2012Figures'!$C:$C,$A262,'2012Figures'!$H:$H,$B262,'2012Figures'!$I:$I,$C262,'2012Figures'!$B:$B,"CyToBroker",'2012Figures'!$G:$G,"P1",'2012Figures'!$E:$E,$B$1)</f>
        <v>0</v>
      </c>
      <c r="R262" s="46" t="str">
        <f t="shared" si="28"/>
        <v/>
      </c>
      <c r="S262" s="46" t="str">
        <f t="shared" si="28"/>
        <v/>
      </c>
      <c r="T262" s="46" t="str">
        <f t="shared" si="28"/>
        <v/>
      </c>
      <c r="U262" s="46" t="str">
        <f t="shared" si="28"/>
        <v/>
      </c>
      <c r="V262" s="46" t="str">
        <f t="shared" si="28"/>
        <v/>
      </c>
    </row>
    <row r="263" spans="1:22" x14ac:dyDescent="0.2">
      <c r="A263" s="1">
        <v>202</v>
      </c>
      <c r="B263" s="1" t="s">
        <v>40</v>
      </c>
      <c r="C263" s="8">
        <v>2</v>
      </c>
      <c r="D263" s="29">
        <f>SUMIFS('2013Figures'!$J:$J,'2013Figures'!$C:$C,$A263,'2013Figures'!$H:$H,$B263,'2013Figures'!$I:$I,$C263,'2013Figures'!$E:$E,$B$1)</f>
        <v>0</v>
      </c>
      <c r="E263" s="9">
        <f>SUMIFS('2013Figures'!$J:$J,'2013Figures'!$C:$C,$A263,'2013Figures'!$H:$H,$B263,'2013Figures'!$I:$I,$C263,'2013Figures'!$B:$B,"BrokerToCy",'2013Figures'!$G:$G,"E1",'2013Figures'!$E:$E,$B$1)</f>
        <v>0</v>
      </c>
      <c r="F263" s="9">
        <f>SUMIFS('2013Figures'!$J:$J,'2013Figures'!$C:$C,$A263,'2013Figures'!$H:$H,$B263,'2013Figures'!$I:$I,$C263,'2013Figures'!$B:$B,"BrokerToCy",'2013Figures'!$G:$G,"P1",'2013Figures'!$E:$E,$B$1)</f>
        <v>0</v>
      </c>
      <c r="G263" s="9">
        <f>SUMIFS('2013Figures'!$J:$J,'2013Figures'!$C:$C,$A263,'2013Figures'!$H:$H,$B263,'2013Figures'!$I:$I,$C263,'2013Figures'!$B:$B,"CyToBroker",'2013Figures'!$G:$G,"E1",'2013Figures'!$E:$E,$B$1)</f>
        <v>0</v>
      </c>
      <c r="H263" s="9">
        <f>SUMIFS('2013Figures'!$J:$J,'2013Figures'!$C:$C,$A263,'2013Figures'!$H:$H,$B263,'2013Figures'!$I:$I,$C263,'2013Figures'!$B:$B,"CyToBroker",'2013Figures'!$G:$G,"P1",'2013Figures'!$E:$E,$B$1)</f>
        <v>0</v>
      </c>
      <c r="J263" s="8">
        <v>201101</v>
      </c>
      <c r="L263" s="42">
        <f>SUMIFS('2012Figures'!$J:$J,'2012Figures'!$C:$C,$A263,'2012Figures'!$H:$H,$B263,'2012Figures'!$I:$I,$C263,'2012Figures'!$E:$E,$B$1)</f>
        <v>0</v>
      </c>
      <c r="M263" s="52">
        <f>SUMIFS('2012Figures'!$J:$J,'2012Figures'!$C:$C,$A263,'2012Figures'!$H:$H,$B263,'2012Figures'!$I:$I,$C263,'2012Figures'!$B:$B,"BrokerToCy",'2012Figures'!$G:$G,"E1",'2012Figures'!$E:$E,$B$1)</f>
        <v>0</v>
      </c>
      <c r="N263" s="52">
        <f>SUMIFS('2012Figures'!$J:$J,'2012Figures'!$C:$C,$A263,'2012Figures'!$H:$H,$B263,'2012Figures'!$I:$I,$C263,'2012Figures'!$B:$B,"BrokerToCy",'2012Figures'!$G:$G,"P1",'2012Figures'!$E:$E,$B$1)</f>
        <v>0</v>
      </c>
      <c r="O263" s="52">
        <f>SUMIFS('2012Figures'!$J:$J,'2012Figures'!$C:$C,$A263,'2012Figures'!$H:$H,$B263,'2012Figures'!$I:$I,$C263,'2012Figures'!$B:$B,"CyToBroker",'2012Figures'!$G:$G,"E1",'2012Figures'!$E:$E,$B$1)</f>
        <v>0</v>
      </c>
      <c r="P263" s="52">
        <f>SUMIFS('2012Figures'!$J:$J,'2012Figures'!$C:$C,$A263,'2012Figures'!$H:$H,$B263,'2012Figures'!$I:$I,$C263,'2012Figures'!$B:$B,"CyToBroker",'2012Figures'!$G:$G,"P1",'2012Figures'!$E:$E,$B$1)</f>
        <v>0</v>
      </c>
      <c r="R263" s="46" t="str">
        <f t="shared" si="28"/>
        <v/>
      </c>
      <c r="S263" s="46" t="str">
        <f t="shared" si="28"/>
        <v/>
      </c>
      <c r="T263" s="46" t="str">
        <f t="shared" si="28"/>
        <v/>
      </c>
      <c r="U263" s="46" t="str">
        <f t="shared" si="28"/>
        <v/>
      </c>
      <c r="V263" s="46" t="str">
        <f t="shared" si="28"/>
        <v/>
      </c>
    </row>
    <row r="264" spans="1:22" x14ac:dyDescent="0.2">
      <c r="A264" s="1">
        <v>202</v>
      </c>
      <c r="B264" s="1" t="s">
        <v>40</v>
      </c>
      <c r="C264" s="8">
        <v>1</v>
      </c>
      <c r="D264" s="29">
        <f>SUMIFS('2013Figures'!$J:$J,'2013Figures'!$C:$C,$A264,'2013Figures'!$H:$H,$B264,'2013Figures'!$I:$I,$C264,'2013Figures'!$E:$E,$B$1)</f>
        <v>0</v>
      </c>
      <c r="E264" s="9">
        <f>SUMIFS('2013Figures'!$J:$J,'2013Figures'!$C:$C,$A264,'2013Figures'!$H:$H,$B264,'2013Figures'!$I:$I,$C264,'2013Figures'!$B:$B,"BrokerToCy",'2013Figures'!$G:$G,"E1",'2013Figures'!$E:$E,$B$1)</f>
        <v>0</v>
      </c>
      <c r="F264" s="9">
        <f>SUMIFS('2013Figures'!$J:$J,'2013Figures'!$C:$C,$A264,'2013Figures'!$H:$H,$B264,'2013Figures'!$I:$I,$C264,'2013Figures'!$B:$B,"BrokerToCy",'2013Figures'!$G:$G,"P1",'2013Figures'!$E:$E,$B$1)</f>
        <v>0</v>
      </c>
      <c r="G264" s="9">
        <f>SUMIFS('2013Figures'!$J:$J,'2013Figures'!$C:$C,$A264,'2013Figures'!$H:$H,$B264,'2013Figures'!$I:$I,$C264,'2013Figures'!$B:$B,"CyToBroker",'2013Figures'!$G:$G,"E1",'2013Figures'!$E:$E,$B$1)</f>
        <v>0</v>
      </c>
      <c r="H264" s="9">
        <f>SUMIFS('2013Figures'!$J:$J,'2013Figures'!$C:$C,$A264,'2013Figures'!$H:$H,$B264,'2013Figures'!$I:$I,$C264,'2013Figures'!$B:$B,"CyToBroker",'2013Figures'!$G:$G,"P1",'2013Figures'!$E:$E,$B$1)</f>
        <v>0</v>
      </c>
      <c r="J264" s="8">
        <v>200901</v>
      </c>
      <c r="L264" s="42">
        <f>SUMIFS('2012Figures'!$J:$J,'2012Figures'!$C:$C,$A264,'2012Figures'!$H:$H,$B264,'2012Figures'!$I:$I,$C264,'2012Figures'!$E:$E,$B$1)</f>
        <v>0</v>
      </c>
      <c r="M264" s="52">
        <f>SUMIFS('2012Figures'!$J:$J,'2012Figures'!$C:$C,$A264,'2012Figures'!$H:$H,$B264,'2012Figures'!$I:$I,$C264,'2012Figures'!$B:$B,"BrokerToCy",'2012Figures'!$G:$G,"E1",'2012Figures'!$E:$E,$B$1)</f>
        <v>0</v>
      </c>
      <c r="N264" s="52">
        <f>SUMIFS('2012Figures'!$J:$J,'2012Figures'!$C:$C,$A264,'2012Figures'!$H:$H,$B264,'2012Figures'!$I:$I,$C264,'2012Figures'!$B:$B,"BrokerToCy",'2012Figures'!$G:$G,"P1",'2012Figures'!$E:$E,$B$1)</f>
        <v>0</v>
      </c>
      <c r="O264" s="52">
        <f>SUMIFS('2012Figures'!$J:$J,'2012Figures'!$C:$C,$A264,'2012Figures'!$H:$H,$B264,'2012Figures'!$I:$I,$C264,'2012Figures'!$B:$B,"CyToBroker",'2012Figures'!$G:$G,"E1",'2012Figures'!$E:$E,$B$1)</f>
        <v>0</v>
      </c>
      <c r="P264" s="52">
        <f>SUMIFS('2012Figures'!$J:$J,'2012Figures'!$C:$C,$A264,'2012Figures'!$H:$H,$B264,'2012Figures'!$I:$I,$C264,'2012Figures'!$B:$B,"CyToBroker",'2012Figures'!$G:$G,"P1",'2012Figures'!$E:$E,$B$1)</f>
        <v>0</v>
      </c>
      <c r="R264" s="46" t="str">
        <f t="shared" si="28"/>
        <v/>
      </c>
      <c r="S264" s="46" t="str">
        <f t="shared" si="28"/>
        <v/>
      </c>
      <c r="T264" s="46" t="str">
        <f t="shared" si="28"/>
        <v/>
      </c>
      <c r="U264" s="46" t="str">
        <f t="shared" si="28"/>
        <v/>
      </c>
      <c r="V264" s="46" t="str">
        <f t="shared" si="28"/>
        <v/>
      </c>
    </row>
    <row r="265" spans="1:22" x14ac:dyDescent="0.2">
      <c r="A265" s="1">
        <v>202</v>
      </c>
      <c r="B265" s="1" t="s">
        <v>40</v>
      </c>
      <c r="D265" s="29">
        <f>SUMIFS('2013Figures'!$J:$J,'2013Figures'!$C:$C,$A265,'2013Figures'!$I:$I,"",'2013Figures'!$E:$E,$B$1)</f>
        <v>0</v>
      </c>
      <c r="E265" s="9">
        <f>SUMIFS('2013Figures'!$J:$J,'2013Figures'!$C:$C,$A265,'2013Figures'!$I:$I,"",'2013Figures'!$B:$B,"BrokerToCy",'2013Figures'!$G:$G,"E1",'2013Figures'!$E:$E,$B$1)</f>
        <v>0</v>
      </c>
      <c r="F265" s="9">
        <f>SUMIFS('2013Figures'!$J:$J,'2013Figures'!$C:$C,$A265,'2013Figures'!$I:$I,"",'2013Figures'!$B:$B,"BrokerToCy",'2013Figures'!$G:$G,"P1",'2013Figures'!$E:$E,$B$1)</f>
        <v>0</v>
      </c>
      <c r="G265" s="9">
        <f>SUMIFS('2013Figures'!$J:$J,'2013Figures'!$C:$C,$A265,'2013Figures'!$I:$I,"",'2013Figures'!$B:$B,"CyToBroker",'2013Figures'!$G:$G,"E1",'2013Figures'!$E:$E,$B$1)</f>
        <v>0</v>
      </c>
      <c r="H265" s="9">
        <f>SUMIFS('2013Figures'!$J:$J,'2013Figures'!$C:$C,$A265,'2013Figures'!$I:$I,"",'2013Figures'!$B:$B,"CyToBroker",'2013Figures'!$G:$G,"P1",'2013Figures'!$E:$E,$B$1)</f>
        <v>0</v>
      </c>
      <c r="J265" s="8" t="s">
        <v>131</v>
      </c>
      <c r="L265" s="42">
        <f>SUMIFS('2012Figures'!$J:$J,'2012Figures'!$C:$C,$A265,'2012Figures'!$I:$I,"",'2012Figures'!$E:$E,$B$1)</f>
        <v>0</v>
      </c>
      <c r="M265" s="52">
        <f>SUMIFS('2012Figures'!$J:$J,'2012Figures'!$C:$C,$A265,'2012Figures'!$I:$I,"",'2012Figures'!$B:$B,"BrokerToCy",'2012Figures'!$G:$G,"E1",'2012Figures'!$E:$E,$B$1)</f>
        <v>0</v>
      </c>
      <c r="N265" s="52">
        <f>SUMIFS('2012Figures'!$J:$J,'2012Figures'!$C:$C,$A265,'2012Figures'!$I:$I,"",'2012Figures'!$B:$B,"BrokerToCy",'2012Figures'!$G:$G,"P1",'2012Figures'!$E:$E,$B$1)</f>
        <v>0</v>
      </c>
      <c r="O265" s="52">
        <f>SUMIFS('2012Figures'!$J:$J,'2012Figures'!$C:$C,$A265,'2012Figures'!$I:$I,"",'2012Figures'!$B:$B,"CyToBroker",'2012Figures'!$G:$G,"E1",'2012Figures'!$E:$E,$B$1)</f>
        <v>0</v>
      </c>
      <c r="P265" s="52">
        <f>SUMIFS('2012Figures'!$J:$J,'2012Figures'!$C:$C,$A265,'2012Figures'!$I:$I,"",'2012Figures'!$B:$B,"CyToBroker",'2012Figures'!$G:$G,"P1",'2012Figures'!$E:$E,$B$1)</f>
        <v>0</v>
      </c>
      <c r="R265" s="46" t="str">
        <f t="shared" si="28"/>
        <v/>
      </c>
      <c r="S265" s="46" t="str">
        <f t="shared" si="28"/>
        <v/>
      </c>
      <c r="T265" s="46" t="str">
        <f t="shared" si="28"/>
        <v/>
      </c>
      <c r="U265" s="46" t="str">
        <f t="shared" si="28"/>
        <v/>
      </c>
      <c r="V265" s="46" t="str">
        <f t="shared" si="28"/>
        <v/>
      </c>
    </row>
    <row r="266" spans="1:22" x14ac:dyDescent="0.2">
      <c r="A266" s="21"/>
      <c r="B266" s="21" t="s">
        <v>92</v>
      </c>
      <c r="C266" s="22"/>
      <c r="D266" s="23">
        <f>SUM(E266:H266)</f>
        <v>0</v>
      </c>
      <c r="E266" s="23">
        <f>SUM(E260:E265)</f>
        <v>0</v>
      </c>
      <c r="F266" s="23">
        <f>SUM(F260:F265)</f>
        <v>0</v>
      </c>
      <c r="G266" s="23">
        <f>SUM(G260:G265)</f>
        <v>0</v>
      </c>
      <c r="H266" s="23">
        <f>SUM(H260:H265)</f>
        <v>0</v>
      </c>
      <c r="I266" s="21"/>
      <c r="J266" s="22"/>
      <c r="K266" s="21"/>
      <c r="L266" s="43">
        <f>SUM(M266:P266)</f>
        <v>0</v>
      </c>
      <c r="M266" s="43">
        <f>SUM(M260:M265)</f>
        <v>0</v>
      </c>
      <c r="N266" s="43">
        <f>SUM(N260:N265)</f>
        <v>0</v>
      </c>
      <c r="O266" s="43">
        <f>SUM(O260:O265)</f>
        <v>0</v>
      </c>
      <c r="P266" s="43">
        <f>SUM(P260:P265)</f>
        <v>0</v>
      </c>
      <c r="Q266" s="21"/>
      <c r="R266" s="21"/>
      <c r="S266" s="21"/>
      <c r="T266" s="21"/>
      <c r="U266" s="21"/>
      <c r="V266" s="21"/>
    </row>
    <row r="267" spans="1:22" x14ac:dyDescent="0.2">
      <c r="A267" s="28">
        <v>203</v>
      </c>
      <c r="B267" s="28" t="s">
        <v>45</v>
      </c>
      <c r="C267" s="17" t="s">
        <v>88</v>
      </c>
      <c r="D267" s="18">
        <f>SUMIFS('2013Figures'!$J:$J,'2013Figures'!$C:$C,$A267,'2013Figures'!$E:$E,$B$1)</f>
        <v>0</v>
      </c>
      <c r="E267" s="18">
        <f>SUMIFS('2013Figures'!$J:$J,'2013Figures'!$C:$C,$A267,'2013Figures'!$B:$B,"BrokerToCy",'2013Figures'!$G:$G,"E1",'2013Figures'!$E:$E,$B$1)</f>
        <v>0</v>
      </c>
      <c r="F267" s="18">
        <f>SUMIFS('2013Figures'!$J:$J,'2013Figures'!$C:$C,$A267,'2013Figures'!$B:$B,"BrokerToCy",'2013Figures'!$G:$G,"P1",'2013Figures'!$E:$E,$B$1)</f>
        <v>0</v>
      </c>
      <c r="G267" s="18">
        <f>SUMIFS('2013Figures'!$J:$J,'2013Figures'!$C:$C,$A267,'2013Figures'!$B:$B,"CyToBroker",'2013Figures'!$G:$G,"E1",'2013Figures'!$E:$E,$B$1)</f>
        <v>0</v>
      </c>
      <c r="H267" s="18">
        <f>SUMIFS('2013Figures'!$J:$J,'2013Figures'!$C:$C,$A267,'2013Figures'!$B:$B,"CyToBroker",'2013Figures'!$G:$G,"P1",'2013Figures'!$E:$E,$B$1)</f>
        <v>0</v>
      </c>
      <c r="I267" s="28"/>
      <c r="J267" s="17"/>
      <c r="K267" s="28"/>
      <c r="L267" s="50">
        <f>SUMIFS('2012Figures'!$J:$J,'2012Figures'!$C:$C,$A267,'2012Figures'!$E:$E,$B$1)</f>
        <v>0</v>
      </c>
      <c r="M267" s="50">
        <f>SUMIFS('2012Figures'!$J:$J,'2012Figures'!$C:$C,$A267,'2012Figures'!$B:$B,"BrokerToCy",'2012Figures'!$G:$G,"E1",'2012Figures'!$E:$E,$B$1)</f>
        <v>0</v>
      </c>
      <c r="N267" s="50">
        <f>SUMIFS('2012Figures'!$J:$J,'2012Figures'!$C:$C,$A267,'2012Figures'!$B:$B,"BrokerToCy",'2012Figures'!$G:$G,"P1",'2012Figures'!$E:$E,$B$1)</f>
        <v>0</v>
      </c>
      <c r="O267" s="50">
        <f>SUMIFS('2012Figures'!$J:$J,'2012Figures'!$C:$C,$A267,'2012Figures'!$B:$B,"CyToBroker",'2012Figures'!$G:$G,"E1",'2012Figures'!$E:$E,$B$1)</f>
        <v>0</v>
      </c>
      <c r="P267" s="50">
        <f>SUMIFS('2012Figures'!$J:$J,'2012Figures'!$C:$C,$A267,'2012Figures'!$B:$B,"CyToBroker",'2012Figures'!$G:$G,"P1",'2012Figures'!$E:$E,$B$1)</f>
        <v>0</v>
      </c>
      <c r="Q267" s="28"/>
      <c r="R267" s="46" t="str">
        <f t="shared" ref="R267:V330" si="29">IF(L267=0,"",ROUND(D267/L267-1,2))</f>
        <v/>
      </c>
      <c r="S267" s="46" t="str">
        <f t="shared" si="29"/>
        <v/>
      </c>
      <c r="T267" s="46" t="str">
        <f t="shared" si="29"/>
        <v/>
      </c>
      <c r="U267" s="46" t="str">
        <f t="shared" si="29"/>
        <v/>
      </c>
      <c r="V267" s="46" t="str">
        <f t="shared" si="29"/>
        <v/>
      </c>
    </row>
    <row r="268" spans="1:22" x14ac:dyDescent="0.2">
      <c r="A268" s="1">
        <v>203</v>
      </c>
      <c r="B268" s="1" t="s">
        <v>45</v>
      </c>
      <c r="C268" s="8">
        <v>4</v>
      </c>
      <c r="D268" s="29">
        <f>SUMIFS('2013Figures'!$J:$J,'2013Figures'!$C:$C,$A268,'2013Figures'!$H:$H,$B268,'2013Figures'!$I:$I,$C268,'2013Figures'!$E:$E,$B$1)</f>
        <v>0</v>
      </c>
      <c r="E268" s="9">
        <f>SUMIFS('2013Figures'!$J:$J,'2013Figures'!$C:$C,$A268,'2013Figures'!$H:$H,$B268,'2013Figures'!$I:$I,$C268,'2013Figures'!$B:$B,"BrokerToCy",'2013Figures'!$G:$G,"E1",'2013Figures'!$E:$E,$B$1)</f>
        <v>0</v>
      </c>
      <c r="F268" s="9">
        <f>SUMIFS('2013Figures'!$J:$J,'2013Figures'!$C:$C,$A268,'2013Figures'!$H:$H,$B268,'2013Figures'!$I:$I,$C268,'2013Figures'!$B:$B,"BrokerToCy",'2013Figures'!$G:$G,"P1",'2013Figures'!$E:$E,$B$1)</f>
        <v>0</v>
      </c>
      <c r="G268" s="9">
        <f>SUMIFS('2013Figures'!$J:$J,'2013Figures'!$C:$C,$A268,'2013Figures'!$H:$H,$B268,'2013Figures'!$I:$I,$C268,'2013Figures'!$B:$B,"CyToBroker",'2013Figures'!$G:$G,"E1",'2013Figures'!$E:$E,$B$1)</f>
        <v>0</v>
      </c>
      <c r="H268" s="9">
        <f>SUMIFS('2013Figures'!$J:$J,'2013Figures'!$C:$C,$A268,'2013Figures'!$H:$H,$B268,'2013Figures'!$I:$I,$C268,'2013Figures'!$B:$B,"CyToBroker",'2013Figures'!$G:$G,"P1",'2013Figures'!$E:$E,$B$1)</f>
        <v>0</v>
      </c>
      <c r="J268" s="8" t="s">
        <v>146</v>
      </c>
      <c r="L268" s="42">
        <f>SUMIFS('2012Figures'!$J:$J,'2012Figures'!$C:$C,$A268,'2012Figures'!$H:$H,$B268,'2012Figures'!$I:$I,$C268,'2012Figures'!$E:$E,$B$1)</f>
        <v>0</v>
      </c>
      <c r="M268" s="52">
        <f>SUMIFS('2012Figures'!$J:$J,'2012Figures'!$C:$C,$A268,'2012Figures'!$H:$H,$B268,'2012Figures'!$I:$I,$C268,'2012Figures'!$B:$B,"BrokerToCy",'2012Figures'!$G:$G,"E1",'2012Figures'!$E:$E,$B$1)</f>
        <v>0</v>
      </c>
      <c r="N268" s="52">
        <f>SUMIFS('2012Figures'!$J:$J,'2012Figures'!$C:$C,$A268,'2012Figures'!$H:$H,$B268,'2012Figures'!$I:$I,$C268,'2012Figures'!$B:$B,"BrokerToCy",'2012Figures'!$G:$G,"P1",'2012Figures'!$E:$E,$B$1)</f>
        <v>0</v>
      </c>
      <c r="O268" s="52">
        <f>SUMIFS('2012Figures'!$J:$J,'2012Figures'!$C:$C,$A268,'2012Figures'!$H:$H,$B268,'2012Figures'!$I:$I,$C268,'2012Figures'!$B:$B,"CyToBroker",'2012Figures'!$G:$G,"E1",'2012Figures'!$E:$E,$B$1)</f>
        <v>0</v>
      </c>
      <c r="P268" s="52">
        <f>SUMIFS('2012Figures'!$J:$J,'2012Figures'!$C:$C,$A268,'2012Figures'!$H:$H,$B268,'2012Figures'!$I:$I,$C268,'2012Figures'!$B:$B,"CyToBroker",'2012Figures'!$G:$G,"P1",'2012Figures'!$E:$E,$B$1)</f>
        <v>0</v>
      </c>
      <c r="R268" s="46" t="str">
        <f t="shared" si="29"/>
        <v/>
      </c>
      <c r="S268" s="46" t="str">
        <f t="shared" si="29"/>
        <v/>
      </c>
      <c r="T268" s="46" t="str">
        <f t="shared" si="29"/>
        <v/>
      </c>
      <c r="U268" s="46" t="str">
        <f t="shared" si="29"/>
        <v/>
      </c>
      <c r="V268" s="46" t="str">
        <f t="shared" si="29"/>
        <v/>
      </c>
    </row>
    <row r="269" spans="1:22" x14ac:dyDescent="0.2">
      <c r="A269" s="1">
        <v>203</v>
      </c>
      <c r="B269" s="1" t="s">
        <v>45</v>
      </c>
      <c r="C269" s="8">
        <v>3</v>
      </c>
      <c r="D269" s="29">
        <f>SUMIFS('2013Figures'!$J:$J,'2013Figures'!$C:$C,$A269,'2013Figures'!$H:$H,$B269,'2013Figures'!$I:$I,$C269,'2013Figures'!$E:$E,$B$1)</f>
        <v>0</v>
      </c>
      <c r="E269" s="9">
        <f>SUMIFS('2013Figures'!$J:$J,'2013Figures'!$C:$C,$A269,'2013Figures'!$H:$H,$B269,'2013Figures'!$I:$I,$C269,'2013Figures'!$B:$B,"BrokerToCy",'2013Figures'!$G:$G,"E1",'2013Figures'!$E:$E,$B$1)</f>
        <v>0</v>
      </c>
      <c r="F269" s="9">
        <f>SUMIFS('2013Figures'!$J:$J,'2013Figures'!$C:$C,$A269,'2013Figures'!$H:$H,$B269,'2013Figures'!$I:$I,$C269,'2013Figures'!$B:$B,"BrokerToCy",'2013Figures'!$G:$G,"P1",'2013Figures'!$E:$E,$B$1)</f>
        <v>0</v>
      </c>
      <c r="G269" s="9">
        <f>SUMIFS('2013Figures'!$J:$J,'2013Figures'!$C:$C,$A269,'2013Figures'!$H:$H,$B269,'2013Figures'!$I:$I,$C269,'2013Figures'!$B:$B,"CyToBroker",'2013Figures'!$G:$G,"E1",'2013Figures'!$E:$E,$B$1)</f>
        <v>0</v>
      </c>
      <c r="H269" s="9">
        <f>SUMIFS('2013Figures'!$J:$J,'2013Figures'!$C:$C,$A269,'2013Figures'!$H:$H,$B269,'2013Figures'!$I:$I,$C269,'2013Figures'!$B:$B,"CyToBroker",'2013Figures'!$G:$G,"P1",'2013Figures'!$E:$E,$B$1)</f>
        <v>0</v>
      </c>
      <c r="J269" s="8">
        <v>201501</v>
      </c>
      <c r="L269" s="42">
        <f>SUMIFS('2012Figures'!$J:$J,'2012Figures'!$C:$C,$A269,'2012Figures'!$H:$H,$B269,'2012Figures'!$I:$I,$C269,'2012Figures'!$E:$E,$B$1)</f>
        <v>0</v>
      </c>
      <c r="M269" s="52">
        <f>SUMIFS('2012Figures'!$J:$J,'2012Figures'!$C:$C,$A269,'2012Figures'!$H:$H,$B269,'2012Figures'!$I:$I,$C269,'2012Figures'!$B:$B,"BrokerToCy",'2012Figures'!$G:$G,"E1",'2012Figures'!$E:$E,$B$1)</f>
        <v>0</v>
      </c>
      <c r="N269" s="52">
        <f>SUMIFS('2012Figures'!$J:$J,'2012Figures'!$C:$C,$A269,'2012Figures'!$H:$H,$B269,'2012Figures'!$I:$I,$C269,'2012Figures'!$B:$B,"BrokerToCy",'2012Figures'!$G:$G,"P1",'2012Figures'!$E:$E,$B$1)</f>
        <v>0</v>
      </c>
      <c r="O269" s="52">
        <f>SUMIFS('2012Figures'!$J:$J,'2012Figures'!$C:$C,$A269,'2012Figures'!$H:$H,$B269,'2012Figures'!$I:$I,$C269,'2012Figures'!$B:$B,"CyToBroker",'2012Figures'!$G:$G,"E1",'2012Figures'!$E:$E,$B$1)</f>
        <v>0</v>
      </c>
      <c r="P269" s="52">
        <f>SUMIFS('2012Figures'!$J:$J,'2012Figures'!$C:$C,$A269,'2012Figures'!$H:$H,$B269,'2012Figures'!$I:$I,$C269,'2012Figures'!$B:$B,"CyToBroker",'2012Figures'!$G:$G,"P1",'2012Figures'!$E:$E,$B$1)</f>
        <v>0</v>
      </c>
      <c r="R269" s="46" t="str">
        <f t="shared" si="29"/>
        <v/>
      </c>
      <c r="S269" s="46" t="str">
        <f t="shared" si="29"/>
        <v/>
      </c>
      <c r="T269" s="46" t="str">
        <f t="shared" si="29"/>
        <v/>
      </c>
      <c r="U269" s="46" t="str">
        <f t="shared" si="29"/>
        <v/>
      </c>
      <c r="V269" s="46" t="str">
        <f t="shared" si="29"/>
        <v/>
      </c>
    </row>
    <row r="270" spans="1:22" x14ac:dyDescent="0.2">
      <c r="A270" s="1">
        <v>203</v>
      </c>
      <c r="B270" s="1" t="s">
        <v>45</v>
      </c>
      <c r="C270" s="8">
        <v>2</v>
      </c>
      <c r="D270" s="29">
        <f>SUMIFS('2013Figures'!$J:$J,'2013Figures'!$C:$C,$A270,'2013Figures'!$H:$H,$B270,'2013Figures'!$I:$I,$C270,'2013Figures'!$E:$E,$B$1)</f>
        <v>0</v>
      </c>
      <c r="E270" s="9">
        <f>SUMIFS('2013Figures'!$J:$J,'2013Figures'!$C:$C,$A270,'2013Figures'!$H:$H,$B270,'2013Figures'!$I:$I,$C270,'2013Figures'!$B:$B,"BrokerToCy",'2013Figures'!$G:$G,"E1",'2013Figures'!$E:$E,$B$1)</f>
        <v>0</v>
      </c>
      <c r="F270" s="9">
        <f>SUMIFS('2013Figures'!$J:$J,'2013Figures'!$C:$C,$A270,'2013Figures'!$H:$H,$B270,'2013Figures'!$I:$I,$C270,'2013Figures'!$B:$B,"BrokerToCy",'2013Figures'!$G:$G,"P1",'2013Figures'!$E:$E,$B$1)</f>
        <v>0</v>
      </c>
      <c r="G270" s="9">
        <f>SUMIFS('2013Figures'!$J:$J,'2013Figures'!$C:$C,$A270,'2013Figures'!$H:$H,$B270,'2013Figures'!$I:$I,$C270,'2013Figures'!$B:$B,"CyToBroker",'2013Figures'!$G:$G,"E1",'2013Figures'!$E:$E,$B$1)</f>
        <v>0</v>
      </c>
      <c r="H270" s="9">
        <f>SUMIFS('2013Figures'!$J:$J,'2013Figures'!$C:$C,$A270,'2013Figures'!$H:$H,$B270,'2013Figures'!$I:$I,$C270,'2013Figures'!$B:$B,"CyToBroker",'2013Figures'!$G:$G,"P1",'2013Figures'!$E:$E,$B$1)</f>
        <v>0</v>
      </c>
      <c r="J270" s="8">
        <v>201401</v>
      </c>
      <c r="L270" s="42">
        <f>SUMIFS('2012Figures'!$J:$J,'2012Figures'!$C:$C,$A270,'2012Figures'!$H:$H,$B270,'2012Figures'!$I:$I,$C270,'2012Figures'!$E:$E,$B$1)</f>
        <v>0</v>
      </c>
      <c r="M270" s="52">
        <f>SUMIFS('2012Figures'!$J:$J,'2012Figures'!$C:$C,$A270,'2012Figures'!$H:$H,$B270,'2012Figures'!$I:$I,$C270,'2012Figures'!$B:$B,"BrokerToCy",'2012Figures'!$G:$G,"E1",'2012Figures'!$E:$E,$B$1)</f>
        <v>0</v>
      </c>
      <c r="N270" s="52">
        <f>SUMIFS('2012Figures'!$J:$J,'2012Figures'!$C:$C,$A270,'2012Figures'!$H:$H,$B270,'2012Figures'!$I:$I,$C270,'2012Figures'!$B:$B,"BrokerToCy",'2012Figures'!$G:$G,"P1",'2012Figures'!$E:$E,$B$1)</f>
        <v>0</v>
      </c>
      <c r="O270" s="52">
        <f>SUMIFS('2012Figures'!$J:$J,'2012Figures'!$C:$C,$A270,'2012Figures'!$H:$H,$B270,'2012Figures'!$I:$I,$C270,'2012Figures'!$B:$B,"CyToBroker",'2012Figures'!$G:$G,"E1",'2012Figures'!$E:$E,$B$1)</f>
        <v>0</v>
      </c>
      <c r="P270" s="52">
        <f>SUMIFS('2012Figures'!$J:$J,'2012Figures'!$C:$C,$A270,'2012Figures'!$H:$H,$B270,'2012Figures'!$I:$I,$C270,'2012Figures'!$B:$B,"CyToBroker",'2012Figures'!$G:$G,"P1",'2012Figures'!$E:$E,$B$1)</f>
        <v>0</v>
      </c>
      <c r="R270" s="46" t="str">
        <f t="shared" si="29"/>
        <v/>
      </c>
      <c r="S270" s="46" t="str">
        <f t="shared" si="29"/>
        <v/>
      </c>
      <c r="T270" s="46" t="str">
        <f t="shared" si="29"/>
        <v/>
      </c>
      <c r="U270" s="46" t="str">
        <f t="shared" si="29"/>
        <v/>
      </c>
      <c r="V270" s="46" t="str">
        <f t="shared" si="29"/>
        <v/>
      </c>
    </row>
    <row r="271" spans="1:22" x14ac:dyDescent="0.2">
      <c r="A271" s="1">
        <v>203</v>
      </c>
      <c r="B271" s="1" t="s">
        <v>45</v>
      </c>
      <c r="C271" s="8">
        <v>1</v>
      </c>
      <c r="D271" s="29">
        <f>SUMIFS('2013Figures'!$J:$J,'2013Figures'!$C:$C,$A271,'2013Figures'!$H:$H,$B271,'2013Figures'!$I:$I,$C271,'2013Figures'!$E:$E,$B$1)</f>
        <v>0</v>
      </c>
      <c r="E271" s="9">
        <f>SUMIFS('2013Figures'!$J:$J,'2013Figures'!$C:$C,$A271,'2013Figures'!$H:$H,$B271,'2013Figures'!$I:$I,$C271,'2013Figures'!$B:$B,"BrokerToCy",'2013Figures'!$G:$G,"E1",'2013Figures'!$E:$E,$B$1)</f>
        <v>0</v>
      </c>
      <c r="F271" s="9">
        <f>SUMIFS('2013Figures'!$J:$J,'2013Figures'!$C:$C,$A271,'2013Figures'!$H:$H,$B271,'2013Figures'!$I:$I,$C271,'2013Figures'!$B:$B,"BrokerToCy",'2013Figures'!$G:$G,"P1",'2013Figures'!$E:$E,$B$1)</f>
        <v>0</v>
      </c>
      <c r="G271" s="9">
        <f>SUMIFS('2013Figures'!$J:$J,'2013Figures'!$C:$C,$A271,'2013Figures'!$H:$H,$B271,'2013Figures'!$I:$I,$C271,'2013Figures'!$B:$B,"CyToBroker",'2013Figures'!$G:$G,"E1",'2013Figures'!$E:$E,$B$1)</f>
        <v>0</v>
      </c>
      <c r="H271" s="9">
        <f>SUMIFS('2013Figures'!$J:$J,'2013Figures'!$C:$C,$A271,'2013Figures'!$H:$H,$B271,'2013Figures'!$I:$I,$C271,'2013Figures'!$B:$B,"CyToBroker",'2013Figures'!$G:$G,"P1",'2013Figures'!$E:$E,$B$1)</f>
        <v>0</v>
      </c>
      <c r="I271" s="30"/>
      <c r="J271" s="31">
        <v>200901</v>
      </c>
      <c r="K271" s="30"/>
      <c r="L271" s="42">
        <f>SUMIFS('2012Figures'!$J:$J,'2012Figures'!$C:$C,$A271,'2012Figures'!$H:$H,$B271,'2012Figures'!$I:$I,$C271,'2012Figures'!$E:$E,$B$1)</f>
        <v>0</v>
      </c>
      <c r="M271" s="52">
        <f>SUMIFS('2012Figures'!$J:$J,'2012Figures'!$C:$C,$A271,'2012Figures'!$H:$H,$B271,'2012Figures'!$I:$I,$C271,'2012Figures'!$B:$B,"BrokerToCy",'2012Figures'!$G:$G,"E1",'2012Figures'!$E:$E,$B$1)</f>
        <v>0</v>
      </c>
      <c r="N271" s="52">
        <f>SUMIFS('2012Figures'!$J:$J,'2012Figures'!$C:$C,$A271,'2012Figures'!$H:$H,$B271,'2012Figures'!$I:$I,$C271,'2012Figures'!$B:$B,"BrokerToCy",'2012Figures'!$G:$G,"P1",'2012Figures'!$E:$E,$B$1)</f>
        <v>0</v>
      </c>
      <c r="O271" s="52">
        <f>SUMIFS('2012Figures'!$J:$J,'2012Figures'!$C:$C,$A271,'2012Figures'!$H:$H,$B271,'2012Figures'!$I:$I,$C271,'2012Figures'!$B:$B,"CyToBroker",'2012Figures'!$G:$G,"E1",'2012Figures'!$E:$E,$B$1)</f>
        <v>0</v>
      </c>
      <c r="P271" s="52">
        <f>SUMIFS('2012Figures'!$J:$J,'2012Figures'!$C:$C,$A271,'2012Figures'!$H:$H,$B271,'2012Figures'!$I:$I,$C271,'2012Figures'!$B:$B,"CyToBroker",'2012Figures'!$G:$G,"P1",'2012Figures'!$E:$E,$B$1)</f>
        <v>0</v>
      </c>
      <c r="Q271" s="30"/>
      <c r="R271" s="46" t="str">
        <f t="shared" si="29"/>
        <v/>
      </c>
      <c r="S271" s="46" t="str">
        <f t="shared" si="29"/>
        <v/>
      </c>
      <c r="T271" s="46" t="str">
        <f t="shared" si="29"/>
        <v/>
      </c>
      <c r="U271" s="46" t="str">
        <f t="shared" si="29"/>
        <v/>
      </c>
      <c r="V271" s="46" t="str">
        <f t="shared" si="29"/>
        <v/>
      </c>
    </row>
    <row r="272" spans="1:22" x14ac:dyDescent="0.2">
      <c r="A272" s="1">
        <v>203</v>
      </c>
      <c r="B272" s="1" t="s">
        <v>45</v>
      </c>
      <c r="D272" s="29">
        <f>SUMIFS('2013Figures'!$J:$J,'2013Figures'!$C:$C,$A272,'2013Figures'!$I:$I,"",'2013Figures'!$E:$E,$B$1)</f>
        <v>0</v>
      </c>
      <c r="E272" s="9">
        <f>SUMIFS('2013Figures'!$J:$J,'2013Figures'!$C:$C,$A272,'2013Figures'!$I:$I,"",'2013Figures'!$B:$B,"BrokerToCy",'2013Figures'!$G:$G,"E1",'2013Figures'!$E:$E,$B$1)</f>
        <v>0</v>
      </c>
      <c r="F272" s="9">
        <f>SUMIFS('2013Figures'!$J:$J,'2013Figures'!$C:$C,$A272,'2013Figures'!$I:$I,"",'2013Figures'!$B:$B,"BrokerToCy",'2013Figures'!$G:$G,"P1",'2013Figures'!$E:$E,$B$1)</f>
        <v>0</v>
      </c>
      <c r="G272" s="9">
        <f>SUMIFS('2013Figures'!$J:$J,'2013Figures'!$C:$C,$A272,'2013Figures'!$I:$I,"",'2013Figures'!$B:$B,"CyToBroker",'2013Figures'!$G:$G,"E1",'2013Figures'!$E:$E,$B$1)</f>
        <v>0</v>
      </c>
      <c r="H272" s="9">
        <f>SUMIFS('2013Figures'!$J:$J,'2013Figures'!$C:$C,$A272,'2013Figures'!$I:$I,"",'2013Figures'!$B:$B,"CyToBroker",'2013Figures'!$G:$G,"P1",'2013Figures'!$E:$E,$B$1)</f>
        <v>0</v>
      </c>
      <c r="J272" s="8" t="s">
        <v>131</v>
      </c>
      <c r="L272" s="42">
        <f>SUMIFS('2012Figures'!$J:$J,'2012Figures'!$C:$C,$A272,'2012Figures'!$I:$I,"",'2012Figures'!$E:$E,$B$1)</f>
        <v>0</v>
      </c>
      <c r="M272" s="52">
        <f>SUMIFS('2012Figures'!$J:$J,'2012Figures'!$C:$C,$A272,'2012Figures'!$I:$I,"",'2012Figures'!$B:$B,"BrokerToCy",'2012Figures'!$G:$G,"E1",'2012Figures'!$E:$E,$B$1)</f>
        <v>0</v>
      </c>
      <c r="N272" s="52">
        <f>SUMIFS('2012Figures'!$J:$J,'2012Figures'!$C:$C,$A272,'2012Figures'!$I:$I,"",'2012Figures'!$B:$B,"BrokerToCy",'2012Figures'!$G:$G,"P1",'2012Figures'!$E:$E,$B$1)</f>
        <v>0</v>
      </c>
      <c r="O272" s="52">
        <f>SUMIFS('2012Figures'!$J:$J,'2012Figures'!$C:$C,$A272,'2012Figures'!$I:$I,"",'2012Figures'!$B:$B,"CyToBroker",'2012Figures'!$G:$G,"E1",'2012Figures'!$E:$E,$B$1)</f>
        <v>0</v>
      </c>
      <c r="P272" s="52">
        <f>SUMIFS('2012Figures'!$J:$J,'2012Figures'!$C:$C,$A272,'2012Figures'!$I:$I,"",'2012Figures'!$B:$B,"CyToBroker",'2012Figures'!$G:$G,"P1",'2012Figures'!$E:$E,$B$1)</f>
        <v>0</v>
      </c>
      <c r="R272" s="46" t="str">
        <f t="shared" si="29"/>
        <v/>
      </c>
      <c r="S272" s="46" t="str">
        <f t="shared" si="29"/>
        <v/>
      </c>
      <c r="T272" s="46" t="str">
        <f t="shared" si="29"/>
        <v/>
      </c>
      <c r="U272" s="46" t="str">
        <f t="shared" si="29"/>
        <v/>
      </c>
      <c r="V272" s="46" t="str">
        <f t="shared" si="29"/>
        <v/>
      </c>
    </row>
    <row r="273" spans="1:22" x14ac:dyDescent="0.2">
      <c r="A273" s="21"/>
      <c r="B273" s="21" t="s">
        <v>92</v>
      </c>
      <c r="C273" s="22"/>
      <c r="D273" s="23">
        <f>SUM(E273:H273)</f>
        <v>0</v>
      </c>
      <c r="E273" s="23">
        <f>SUM(E268:E272)</f>
        <v>0</v>
      </c>
      <c r="F273" s="23">
        <f>SUM(F268:F272)</f>
        <v>0</v>
      </c>
      <c r="G273" s="23">
        <f>SUM(G268:G272)</f>
        <v>0</v>
      </c>
      <c r="H273" s="23">
        <f>SUM(H268:H272)</f>
        <v>0</v>
      </c>
      <c r="I273" s="21"/>
      <c r="J273" s="22"/>
      <c r="K273" s="21"/>
      <c r="L273" s="43">
        <f>SUM(M273:P273)</f>
        <v>0</v>
      </c>
      <c r="M273" s="43">
        <f>SUM(M268:M272)</f>
        <v>0</v>
      </c>
      <c r="N273" s="43">
        <f>SUM(N268:N272)</f>
        <v>0</v>
      </c>
      <c r="O273" s="43">
        <f>SUM(O268:O272)</f>
        <v>0</v>
      </c>
      <c r="P273" s="43">
        <f>SUM(P268:P272)</f>
        <v>0</v>
      </c>
      <c r="Q273" s="21"/>
      <c r="R273" s="21"/>
      <c r="S273" s="21"/>
      <c r="T273" s="21"/>
      <c r="U273" s="21"/>
      <c r="V273" s="21"/>
    </row>
    <row r="274" spans="1:22" x14ac:dyDescent="0.2">
      <c r="A274" s="28">
        <v>204</v>
      </c>
      <c r="B274" s="28" t="s">
        <v>69</v>
      </c>
      <c r="C274" s="17" t="s">
        <v>88</v>
      </c>
      <c r="D274" s="18">
        <f>SUMIFS('2013Figures'!$J:$J,'2013Figures'!$C:$C,$A274,'2013Figures'!$E:$E,$B$1)</f>
        <v>5</v>
      </c>
      <c r="E274" s="18">
        <f>SUMIFS('2013Figures'!$J:$J,'2013Figures'!$C:$C,$A274,'2013Figures'!$B:$B,"BrokerToCy",'2013Figures'!$G:$G,"E1",'2013Figures'!$E:$E,$B$1)</f>
        <v>0</v>
      </c>
      <c r="F274" s="18">
        <f>SUMIFS('2013Figures'!$J:$J,'2013Figures'!$C:$C,$A274,'2013Figures'!$B:$B,"BrokerToCy",'2013Figures'!$G:$G,"P1",'2013Figures'!$E:$E,$B$1)</f>
        <v>0</v>
      </c>
      <c r="G274" s="18">
        <f>SUMIFS('2013Figures'!$J:$J,'2013Figures'!$C:$C,$A274,'2013Figures'!$B:$B,"CyToBroker",'2013Figures'!$G:$G,"E1",'2013Figures'!$E:$E,$B$1)</f>
        <v>5</v>
      </c>
      <c r="H274" s="18">
        <f>SUMIFS('2013Figures'!$J:$J,'2013Figures'!$C:$C,$A274,'2013Figures'!$B:$B,"CyToBroker",'2013Figures'!$G:$G,"P1",'2013Figures'!$E:$E,$B$1)</f>
        <v>0</v>
      </c>
      <c r="I274" s="28"/>
      <c r="J274" s="17"/>
      <c r="K274" s="28"/>
      <c r="L274" s="50">
        <f>SUMIFS('2012Figures'!$J:$J,'2012Figures'!$C:$C,$A274,'2012Figures'!$E:$E,$B$1)</f>
        <v>21</v>
      </c>
      <c r="M274" s="50">
        <f>SUMIFS('2012Figures'!$J:$J,'2012Figures'!$C:$C,$A274,'2012Figures'!$B:$B,"BrokerToCy",'2012Figures'!$G:$G,"E1",'2012Figures'!$E:$E,$B$1)</f>
        <v>0</v>
      </c>
      <c r="N274" s="50">
        <f>SUMIFS('2012Figures'!$J:$J,'2012Figures'!$C:$C,$A274,'2012Figures'!$B:$B,"BrokerToCy",'2012Figures'!$G:$G,"P1",'2012Figures'!$E:$E,$B$1)</f>
        <v>0</v>
      </c>
      <c r="O274" s="50">
        <f>SUMIFS('2012Figures'!$J:$J,'2012Figures'!$C:$C,$A274,'2012Figures'!$B:$B,"CyToBroker",'2012Figures'!$G:$G,"E1",'2012Figures'!$E:$E,$B$1)</f>
        <v>21</v>
      </c>
      <c r="P274" s="50">
        <f>SUMIFS('2012Figures'!$J:$J,'2012Figures'!$C:$C,$A274,'2012Figures'!$B:$B,"CyToBroker",'2012Figures'!$G:$G,"P1",'2012Figures'!$E:$E,$B$1)</f>
        <v>0</v>
      </c>
      <c r="Q274" s="28"/>
      <c r="R274" s="46">
        <f t="shared" si="29"/>
        <v>-0.76</v>
      </c>
      <c r="S274" s="46" t="str">
        <f t="shared" si="29"/>
        <v/>
      </c>
      <c r="T274" s="46" t="str">
        <f t="shared" si="29"/>
        <v/>
      </c>
      <c r="U274" s="46">
        <f t="shared" si="29"/>
        <v>-0.76</v>
      </c>
      <c r="V274" s="46" t="str">
        <f t="shared" si="29"/>
        <v/>
      </c>
    </row>
    <row r="275" spans="1:22" x14ac:dyDescent="0.2">
      <c r="A275" s="1">
        <v>204</v>
      </c>
      <c r="B275" s="1" t="s">
        <v>69</v>
      </c>
      <c r="C275" s="8">
        <v>5</v>
      </c>
      <c r="D275" s="29">
        <f>SUMIFS('2013Figures'!$J:$J,'2013Figures'!$C:$C,$A275,'2013Figures'!$H:$H,$B275,'2013Figures'!$I:$I,$C275,'2013Figures'!$E:$E,$B$1)</f>
        <v>0</v>
      </c>
      <c r="E275" s="9">
        <f>SUMIFS('2013Figures'!$J:$J,'2013Figures'!$C:$C,$A275,'2013Figures'!$H:$H,$B275,'2013Figures'!$I:$I,$C275,'2013Figures'!$B:$B,"BrokerToCy",'2013Figures'!$G:$G,"E1",'2013Figures'!$E:$E,$B$1)</f>
        <v>0</v>
      </c>
      <c r="F275" s="9">
        <f>SUMIFS('2013Figures'!$J:$J,'2013Figures'!$C:$C,$A275,'2013Figures'!$H:$H,$B275,'2013Figures'!$I:$I,$C275,'2013Figures'!$B:$B,"BrokerToCy",'2013Figures'!$G:$G,"P1",'2013Figures'!$E:$E,$B$1)</f>
        <v>0</v>
      </c>
      <c r="G275" s="9">
        <f>SUMIFS('2013Figures'!$J:$J,'2013Figures'!$C:$C,$A275,'2013Figures'!$H:$H,$B275,'2013Figures'!$I:$I,$C275,'2013Figures'!$B:$B,"CyToBroker",'2013Figures'!$G:$G,"E1",'2013Figures'!$E:$E,$B$1)</f>
        <v>0</v>
      </c>
      <c r="H275" s="9">
        <f>SUMIFS('2013Figures'!$J:$J,'2013Figures'!$C:$C,$A275,'2013Figures'!$H:$H,$B275,'2013Figures'!$I:$I,$C275,'2013Figures'!$B:$B,"CyToBroker",'2013Figures'!$G:$G,"P1",'2013Figures'!$E:$E,$B$1)</f>
        <v>0</v>
      </c>
      <c r="J275" s="8">
        <v>201501</v>
      </c>
      <c r="L275" s="42">
        <f>SUMIFS('2012Figures'!$J:$J,'2012Figures'!$C:$C,$A275,'2012Figures'!$H:$H,$B275,'2012Figures'!$I:$I,$C275,'2012Figures'!$E:$E,$B$1)</f>
        <v>0</v>
      </c>
      <c r="M275" s="52">
        <f>SUMIFS('2012Figures'!$J:$J,'2012Figures'!$C:$C,$A275,'2012Figures'!$H:$H,$B275,'2012Figures'!$I:$I,$C275,'2012Figures'!$B:$B,"BrokerToCy",'2012Figures'!$G:$G,"E1",'2012Figures'!$E:$E,$B$1)</f>
        <v>0</v>
      </c>
      <c r="N275" s="52">
        <f>SUMIFS('2012Figures'!$J:$J,'2012Figures'!$C:$C,$A275,'2012Figures'!$H:$H,$B275,'2012Figures'!$I:$I,$C275,'2012Figures'!$B:$B,"BrokerToCy",'2012Figures'!$G:$G,"P1",'2012Figures'!$E:$E,$B$1)</f>
        <v>0</v>
      </c>
      <c r="O275" s="52">
        <f>SUMIFS('2012Figures'!$J:$J,'2012Figures'!$C:$C,$A275,'2012Figures'!$H:$H,$B275,'2012Figures'!$I:$I,$C275,'2012Figures'!$B:$B,"CyToBroker",'2012Figures'!$G:$G,"E1",'2012Figures'!$E:$E,$B$1)</f>
        <v>0</v>
      </c>
      <c r="P275" s="52">
        <f>SUMIFS('2012Figures'!$J:$J,'2012Figures'!$C:$C,$A275,'2012Figures'!$H:$H,$B275,'2012Figures'!$I:$I,$C275,'2012Figures'!$B:$B,"CyToBroker",'2012Figures'!$G:$G,"P1",'2012Figures'!$E:$E,$B$1)</f>
        <v>0</v>
      </c>
      <c r="R275" s="46" t="str">
        <f t="shared" si="29"/>
        <v/>
      </c>
      <c r="S275" s="46" t="str">
        <f t="shared" si="29"/>
        <v/>
      </c>
      <c r="T275" s="46" t="str">
        <f t="shared" si="29"/>
        <v/>
      </c>
      <c r="U275" s="46" t="str">
        <f t="shared" si="29"/>
        <v/>
      </c>
      <c r="V275" s="46" t="str">
        <f t="shared" si="29"/>
        <v/>
      </c>
    </row>
    <row r="276" spans="1:22" x14ac:dyDescent="0.2">
      <c r="A276" s="1">
        <v>204</v>
      </c>
      <c r="B276" s="1" t="s">
        <v>69</v>
      </c>
      <c r="C276" s="8">
        <v>4</v>
      </c>
      <c r="D276" s="29">
        <f>SUMIFS('2013Figures'!$J:$J,'2013Figures'!$C:$C,$A276,'2013Figures'!$H:$H,$B276,'2013Figures'!$I:$I,$C276,'2013Figures'!$E:$E,$B$1)</f>
        <v>5</v>
      </c>
      <c r="E276" s="9">
        <f>SUMIFS('2013Figures'!$J:$J,'2013Figures'!$C:$C,$A276,'2013Figures'!$H:$H,$B276,'2013Figures'!$I:$I,$C276,'2013Figures'!$B:$B,"BrokerToCy",'2013Figures'!$G:$G,"E1",'2013Figures'!$E:$E,$B$1)</f>
        <v>0</v>
      </c>
      <c r="F276" s="9">
        <f>SUMIFS('2013Figures'!$J:$J,'2013Figures'!$C:$C,$A276,'2013Figures'!$H:$H,$B276,'2013Figures'!$I:$I,$C276,'2013Figures'!$B:$B,"BrokerToCy",'2013Figures'!$G:$G,"P1",'2013Figures'!$E:$E,$B$1)</f>
        <v>0</v>
      </c>
      <c r="G276" s="9">
        <f>SUMIFS('2013Figures'!$J:$J,'2013Figures'!$C:$C,$A276,'2013Figures'!$H:$H,$B276,'2013Figures'!$I:$I,$C276,'2013Figures'!$B:$B,"CyToBroker",'2013Figures'!$G:$G,"E1",'2013Figures'!$E:$E,$B$1)</f>
        <v>5</v>
      </c>
      <c r="H276" s="9">
        <f>SUMIFS('2013Figures'!$J:$J,'2013Figures'!$C:$C,$A276,'2013Figures'!$H:$H,$B276,'2013Figures'!$I:$I,$C276,'2013Figures'!$B:$B,"CyToBroker",'2013Figures'!$G:$G,"P1",'2013Figures'!$E:$E,$B$1)</f>
        <v>0</v>
      </c>
      <c r="I276" s="30"/>
      <c r="J276" s="31">
        <v>201301</v>
      </c>
      <c r="K276" s="30"/>
      <c r="L276" s="42">
        <f>SUMIFS('2012Figures'!$J:$J,'2012Figures'!$C:$C,$A276,'2012Figures'!$H:$H,$B276,'2012Figures'!$I:$I,$C276,'2012Figures'!$E:$E,$B$1)</f>
        <v>0</v>
      </c>
      <c r="M276" s="52">
        <f>SUMIFS('2012Figures'!$J:$J,'2012Figures'!$C:$C,$A276,'2012Figures'!$H:$H,$B276,'2012Figures'!$I:$I,$C276,'2012Figures'!$B:$B,"BrokerToCy",'2012Figures'!$G:$G,"E1",'2012Figures'!$E:$E,$B$1)</f>
        <v>0</v>
      </c>
      <c r="N276" s="52">
        <f>SUMIFS('2012Figures'!$J:$J,'2012Figures'!$C:$C,$A276,'2012Figures'!$H:$H,$B276,'2012Figures'!$I:$I,$C276,'2012Figures'!$B:$B,"BrokerToCy",'2012Figures'!$G:$G,"P1",'2012Figures'!$E:$E,$B$1)</f>
        <v>0</v>
      </c>
      <c r="O276" s="52">
        <f>SUMIFS('2012Figures'!$J:$J,'2012Figures'!$C:$C,$A276,'2012Figures'!$H:$H,$B276,'2012Figures'!$I:$I,$C276,'2012Figures'!$B:$B,"CyToBroker",'2012Figures'!$G:$G,"E1",'2012Figures'!$E:$E,$B$1)</f>
        <v>0</v>
      </c>
      <c r="P276" s="52">
        <f>SUMIFS('2012Figures'!$J:$J,'2012Figures'!$C:$C,$A276,'2012Figures'!$H:$H,$B276,'2012Figures'!$I:$I,$C276,'2012Figures'!$B:$B,"CyToBroker",'2012Figures'!$G:$G,"P1",'2012Figures'!$E:$E,$B$1)</f>
        <v>0</v>
      </c>
      <c r="Q276" s="30"/>
      <c r="R276" s="46" t="str">
        <f t="shared" si="29"/>
        <v/>
      </c>
      <c r="S276" s="46" t="str">
        <f t="shared" si="29"/>
        <v/>
      </c>
      <c r="T276" s="46" t="str">
        <f t="shared" si="29"/>
        <v/>
      </c>
      <c r="U276" s="46" t="str">
        <f t="shared" si="29"/>
        <v/>
      </c>
      <c r="V276" s="46" t="str">
        <f t="shared" si="29"/>
        <v/>
      </c>
    </row>
    <row r="277" spans="1:22" x14ac:dyDescent="0.2">
      <c r="A277" s="1">
        <v>204</v>
      </c>
      <c r="B277" s="1" t="s">
        <v>69</v>
      </c>
      <c r="C277" s="8">
        <v>3</v>
      </c>
      <c r="D277" s="29">
        <f>SUMIFS('2013Figures'!$J:$J,'2013Figures'!$C:$C,$A277,'2013Figures'!$H:$H,$B277,'2013Figures'!$I:$I,$C277,'2013Figures'!$E:$E,$B$1)</f>
        <v>0</v>
      </c>
      <c r="E277" s="9">
        <f>SUMIFS('2013Figures'!$J:$J,'2013Figures'!$C:$C,$A277,'2013Figures'!$H:$H,$B277,'2013Figures'!$I:$I,$C277,'2013Figures'!$B:$B,"BrokerToCy",'2013Figures'!$G:$G,"E1",'2013Figures'!$E:$E,$B$1)</f>
        <v>0</v>
      </c>
      <c r="F277" s="9">
        <f>SUMIFS('2013Figures'!$J:$J,'2013Figures'!$C:$C,$A277,'2013Figures'!$H:$H,$B277,'2013Figures'!$I:$I,$C277,'2013Figures'!$B:$B,"BrokerToCy",'2013Figures'!$G:$G,"P1",'2013Figures'!$E:$E,$B$1)</f>
        <v>0</v>
      </c>
      <c r="G277" s="9">
        <f>SUMIFS('2013Figures'!$J:$J,'2013Figures'!$C:$C,$A277,'2013Figures'!$H:$H,$B277,'2013Figures'!$I:$I,$C277,'2013Figures'!$B:$B,"CyToBroker",'2013Figures'!$G:$G,"E1",'2013Figures'!$E:$E,$B$1)</f>
        <v>0</v>
      </c>
      <c r="H277" s="9">
        <f>SUMIFS('2013Figures'!$J:$J,'2013Figures'!$C:$C,$A277,'2013Figures'!$H:$H,$B277,'2013Figures'!$I:$I,$C277,'2013Figures'!$B:$B,"CyToBroker",'2013Figures'!$G:$G,"P1",'2013Figures'!$E:$E,$B$1)</f>
        <v>0</v>
      </c>
      <c r="J277" s="8">
        <v>201201</v>
      </c>
      <c r="L277" s="42">
        <f>SUMIFS('2012Figures'!$J:$J,'2012Figures'!$C:$C,$A277,'2012Figures'!$H:$H,$B277,'2012Figures'!$I:$I,$C277,'2012Figures'!$E:$E,$B$1)</f>
        <v>0</v>
      </c>
      <c r="M277" s="52">
        <f>SUMIFS('2012Figures'!$J:$J,'2012Figures'!$C:$C,$A277,'2012Figures'!$H:$H,$B277,'2012Figures'!$I:$I,$C277,'2012Figures'!$B:$B,"BrokerToCy",'2012Figures'!$G:$G,"E1",'2012Figures'!$E:$E,$B$1)</f>
        <v>0</v>
      </c>
      <c r="N277" s="52">
        <f>SUMIFS('2012Figures'!$J:$J,'2012Figures'!$C:$C,$A277,'2012Figures'!$H:$H,$B277,'2012Figures'!$I:$I,$C277,'2012Figures'!$B:$B,"BrokerToCy",'2012Figures'!$G:$G,"P1",'2012Figures'!$E:$E,$B$1)</f>
        <v>0</v>
      </c>
      <c r="O277" s="52">
        <f>SUMIFS('2012Figures'!$J:$J,'2012Figures'!$C:$C,$A277,'2012Figures'!$H:$H,$B277,'2012Figures'!$I:$I,$C277,'2012Figures'!$B:$B,"CyToBroker",'2012Figures'!$G:$G,"E1",'2012Figures'!$E:$E,$B$1)</f>
        <v>0</v>
      </c>
      <c r="P277" s="52">
        <f>SUMIFS('2012Figures'!$J:$J,'2012Figures'!$C:$C,$A277,'2012Figures'!$H:$H,$B277,'2012Figures'!$I:$I,$C277,'2012Figures'!$B:$B,"CyToBroker",'2012Figures'!$G:$G,"P1",'2012Figures'!$E:$E,$B$1)</f>
        <v>0</v>
      </c>
      <c r="R277" s="46" t="str">
        <f t="shared" si="29"/>
        <v/>
      </c>
      <c r="S277" s="46" t="str">
        <f t="shared" si="29"/>
        <v/>
      </c>
      <c r="T277" s="46" t="str">
        <f t="shared" si="29"/>
        <v/>
      </c>
      <c r="U277" s="46" t="str">
        <f t="shared" si="29"/>
        <v/>
      </c>
      <c r="V277" s="46" t="str">
        <f t="shared" si="29"/>
        <v/>
      </c>
    </row>
    <row r="278" spans="1:22" x14ac:dyDescent="0.2">
      <c r="A278" s="1">
        <v>204</v>
      </c>
      <c r="B278" s="1" t="s">
        <v>69</v>
      </c>
      <c r="C278" s="8">
        <v>2</v>
      </c>
      <c r="D278" s="29">
        <f>SUMIFS('2013Figures'!$J:$J,'2013Figures'!$C:$C,$A278,'2013Figures'!$H:$H,$B278,'2013Figures'!$I:$I,$C278,'2013Figures'!$E:$E,$B$1)</f>
        <v>0</v>
      </c>
      <c r="E278" s="9">
        <f>SUMIFS('2013Figures'!$J:$J,'2013Figures'!$C:$C,$A278,'2013Figures'!$H:$H,$B278,'2013Figures'!$I:$I,$C278,'2013Figures'!$B:$B,"BrokerToCy",'2013Figures'!$G:$G,"E1",'2013Figures'!$E:$E,$B$1)</f>
        <v>0</v>
      </c>
      <c r="F278" s="9">
        <f>SUMIFS('2013Figures'!$J:$J,'2013Figures'!$C:$C,$A278,'2013Figures'!$H:$H,$B278,'2013Figures'!$I:$I,$C278,'2013Figures'!$B:$B,"BrokerToCy",'2013Figures'!$G:$G,"P1",'2013Figures'!$E:$E,$B$1)</f>
        <v>0</v>
      </c>
      <c r="G278" s="9">
        <f>SUMIFS('2013Figures'!$J:$J,'2013Figures'!$C:$C,$A278,'2013Figures'!$H:$H,$B278,'2013Figures'!$I:$I,$C278,'2013Figures'!$B:$B,"CyToBroker",'2013Figures'!$G:$G,"E1",'2013Figures'!$E:$E,$B$1)</f>
        <v>0</v>
      </c>
      <c r="H278" s="9">
        <f>SUMIFS('2013Figures'!$J:$J,'2013Figures'!$C:$C,$A278,'2013Figures'!$H:$H,$B278,'2013Figures'!$I:$I,$C278,'2013Figures'!$B:$B,"CyToBroker",'2013Figures'!$G:$G,"P1",'2013Figures'!$E:$E,$B$1)</f>
        <v>0</v>
      </c>
      <c r="J278" s="8">
        <v>201101</v>
      </c>
      <c r="L278" s="42">
        <f>SUMIFS('2012Figures'!$J:$J,'2012Figures'!$C:$C,$A278,'2012Figures'!$H:$H,$B278,'2012Figures'!$I:$I,$C278,'2012Figures'!$E:$E,$B$1)</f>
        <v>0</v>
      </c>
      <c r="M278" s="52">
        <f>SUMIFS('2012Figures'!$J:$J,'2012Figures'!$C:$C,$A278,'2012Figures'!$H:$H,$B278,'2012Figures'!$I:$I,$C278,'2012Figures'!$B:$B,"BrokerToCy",'2012Figures'!$G:$G,"E1",'2012Figures'!$E:$E,$B$1)</f>
        <v>0</v>
      </c>
      <c r="N278" s="52">
        <f>SUMIFS('2012Figures'!$J:$J,'2012Figures'!$C:$C,$A278,'2012Figures'!$H:$H,$B278,'2012Figures'!$I:$I,$C278,'2012Figures'!$B:$B,"BrokerToCy",'2012Figures'!$G:$G,"P1",'2012Figures'!$E:$E,$B$1)</f>
        <v>0</v>
      </c>
      <c r="O278" s="52">
        <f>SUMIFS('2012Figures'!$J:$J,'2012Figures'!$C:$C,$A278,'2012Figures'!$H:$H,$B278,'2012Figures'!$I:$I,$C278,'2012Figures'!$B:$B,"CyToBroker",'2012Figures'!$G:$G,"E1",'2012Figures'!$E:$E,$B$1)</f>
        <v>0</v>
      </c>
      <c r="P278" s="52">
        <f>SUMIFS('2012Figures'!$J:$J,'2012Figures'!$C:$C,$A278,'2012Figures'!$H:$H,$B278,'2012Figures'!$I:$I,$C278,'2012Figures'!$B:$B,"CyToBroker",'2012Figures'!$G:$G,"P1",'2012Figures'!$E:$E,$B$1)</f>
        <v>0</v>
      </c>
      <c r="R278" s="46" t="str">
        <f t="shared" si="29"/>
        <v/>
      </c>
      <c r="S278" s="46" t="str">
        <f t="shared" si="29"/>
        <v/>
      </c>
      <c r="T278" s="46" t="str">
        <f t="shared" si="29"/>
        <v/>
      </c>
      <c r="U278" s="46" t="str">
        <f t="shared" si="29"/>
        <v/>
      </c>
      <c r="V278" s="46" t="str">
        <f t="shared" si="29"/>
        <v/>
      </c>
    </row>
    <row r="279" spans="1:22" x14ac:dyDescent="0.2">
      <c r="A279" s="1">
        <v>204</v>
      </c>
      <c r="B279" s="1" t="s">
        <v>69</v>
      </c>
      <c r="C279" s="8">
        <v>1</v>
      </c>
      <c r="D279" s="29">
        <f>SUMIFS('2013Figures'!$J:$J,'2013Figures'!$C:$C,$A279,'2013Figures'!$H:$H,$B279,'2013Figures'!$I:$I,$C279,'2013Figures'!$E:$E,$B$1)</f>
        <v>0</v>
      </c>
      <c r="E279" s="9">
        <f>SUMIFS('2013Figures'!$J:$J,'2013Figures'!$C:$C,$A279,'2013Figures'!$H:$H,$B279,'2013Figures'!$I:$I,$C279,'2013Figures'!$B:$B,"BrokerToCy",'2013Figures'!$G:$G,"E1",'2013Figures'!$E:$E,$B$1)</f>
        <v>0</v>
      </c>
      <c r="F279" s="9">
        <f>SUMIFS('2013Figures'!$J:$J,'2013Figures'!$C:$C,$A279,'2013Figures'!$H:$H,$B279,'2013Figures'!$I:$I,$C279,'2013Figures'!$B:$B,"BrokerToCy",'2013Figures'!$G:$G,"P1",'2013Figures'!$E:$E,$B$1)</f>
        <v>0</v>
      </c>
      <c r="G279" s="9">
        <f>SUMIFS('2013Figures'!$J:$J,'2013Figures'!$C:$C,$A279,'2013Figures'!$H:$H,$B279,'2013Figures'!$I:$I,$C279,'2013Figures'!$B:$B,"CyToBroker",'2013Figures'!$G:$G,"E1",'2013Figures'!$E:$E,$B$1)</f>
        <v>0</v>
      </c>
      <c r="H279" s="9">
        <f>SUMIFS('2013Figures'!$J:$J,'2013Figures'!$C:$C,$A279,'2013Figures'!$H:$H,$B279,'2013Figures'!$I:$I,$C279,'2013Figures'!$B:$B,"CyToBroker",'2013Figures'!$G:$G,"P1",'2013Figures'!$E:$E,$B$1)</f>
        <v>0</v>
      </c>
      <c r="J279" s="8">
        <v>200901</v>
      </c>
      <c r="L279" s="42">
        <f>SUMIFS('2012Figures'!$J:$J,'2012Figures'!$C:$C,$A279,'2012Figures'!$H:$H,$B279,'2012Figures'!$I:$I,$C279,'2012Figures'!$E:$E,$B$1)</f>
        <v>21</v>
      </c>
      <c r="M279" s="52">
        <f>SUMIFS('2012Figures'!$J:$J,'2012Figures'!$C:$C,$A279,'2012Figures'!$H:$H,$B279,'2012Figures'!$I:$I,$C279,'2012Figures'!$B:$B,"BrokerToCy",'2012Figures'!$G:$G,"E1",'2012Figures'!$E:$E,$B$1)</f>
        <v>0</v>
      </c>
      <c r="N279" s="52">
        <f>SUMIFS('2012Figures'!$J:$J,'2012Figures'!$C:$C,$A279,'2012Figures'!$H:$H,$B279,'2012Figures'!$I:$I,$C279,'2012Figures'!$B:$B,"BrokerToCy",'2012Figures'!$G:$G,"P1",'2012Figures'!$E:$E,$B$1)</f>
        <v>0</v>
      </c>
      <c r="O279" s="52">
        <f>SUMIFS('2012Figures'!$J:$J,'2012Figures'!$C:$C,$A279,'2012Figures'!$H:$H,$B279,'2012Figures'!$I:$I,$C279,'2012Figures'!$B:$B,"CyToBroker",'2012Figures'!$G:$G,"E1",'2012Figures'!$E:$E,$B$1)</f>
        <v>21</v>
      </c>
      <c r="P279" s="52">
        <f>SUMIFS('2012Figures'!$J:$J,'2012Figures'!$C:$C,$A279,'2012Figures'!$H:$H,$B279,'2012Figures'!$I:$I,$C279,'2012Figures'!$B:$B,"CyToBroker",'2012Figures'!$G:$G,"P1",'2012Figures'!$E:$E,$B$1)</f>
        <v>0</v>
      </c>
      <c r="R279" s="46">
        <f t="shared" si="29"/>
        <v>-1</v>
      </c>
      <c r="S279" s="46" t="str">
        <f t="shared" si="29"/>
        <v/>
      </c>
      <c r="T279" s="46" t="str">
        <f t="shared" si="29"/>
        <v/>
      </c>
      <c r="U279" s="46">
        <f t="shared" si="29"/>
        <v>-1</v>
      </c>
      <c r="V279" s="46" t="str">
        <f t="shared" si="29"/>
        <v/>
      </c>
    </row>
    <row r="280" spans="1:22" x14ac:dyDescent="0.2">
      <c r="A280" s="1">
        <v>204</v>
      </c>
      <c r="B280" s="1" t="s">
        <v>69</v>
      </c>
      <c r="D280" s="29">
        <f>SUMIFS('2013Figures'!$J:$J,'2013Figures'!$C:$C,$A280,'2013Figures'!$I:$I,"",'2013Figures'!$E:$E,$B$1)</f>
        <v>0</v>
      </c>
      <c r="E280" s="9">
        <f>SUMIFS('2013Figures'!$J:$J,'2013Figures'!$C:$C,$A280,'2013Figures'!$I:$I,"",'2013Figures'!$B:$B,"BrokerToCy",'2013Figures'!$G:$G,"E1",'2013Figures'!$E:$E,$B$1)</f>
        <v>0</v>
      </c>
      <c r="F280" s="9">
        <f>SUMIFS('2013Figures'!$J:$J,'2013Figures'!$C:$C,$A280,'2013Figures'!$I:$I,"",'2013Figures'!$B:$B,"BrokerToCy",'2013Figures'!$G:$G,"P1",'2013Figures'!$E:$E,$B$1)</f>
        <v>0</v>
      </c>
      <c r="G280" s="9">
        <f>SUMIFS('2013Figures'!$J:$J,'2013Figures'!$C:$C,$A280,'2013Figures'!$I:$I,"",'2013Figures'!$B:$B,"CyToBroker",'2013Figures'!$G:$G,"E1",'2013Figures'!$E:$E,$B$1)</f>
        <v>0</v>
      </c>
      <c r="H280" s="9">
        <f>SUMIFS('2013Figures'!$J:$J,'2013Figures'!$C:$C,$A280,'2013Figures'!$I:$I,"",'2013Figures'!$B:$B,"CyToBroker",'2013Figures'!$G:$G,"P1",'2013Figures'!$E:$E,$B$1)</f>
        <v>0</v>
      </c>
      <c r="J280" s="8" t="s">
        <v>131</v>
      </c>
      <c r="L280" s="42">
        <f>SUMIFS('2012Figures'!$J:$J,'2012Figures'!$C:$C,$A280,'2012Figures'!$I:$I,"",'2012Figures'!$E:$E,$B$1)</f>
        <v>0</v>
      </c>
      <c r="M280" s="52">
        <f>SUMIFS('2012Figures'!$J:$J,'2012Figures'!$C:$C,$A280,'2012Figures'!$I:$I,"",'2012Figures'!$B:$B,"BrokerToCy",'2012Figures'!$G:$G,"E1",'2012Figures'!$E:$E,$B$1)</f>
        <v>0</v>
      </c>
      <c r="N280" s="52">
        <f>SUMIFS('2012Figures'!$J:$J,'2012Figures'!$C:$C,$A280,'2012Figures'!$I:$I,"",'2012Figures'!$B:$B,"BrokerToCy",'2012Figures'!$G:$G,"P1",'2012Figures'!$E:$E,$B$1)</f>
        <v>0</v>
      </c>
      <c r="O280" s="52">
        <f>SUMIFS('2012Figures'!$J:$J,'2012Figures'!$C:$C,$A280,'2012Figures'!$I:$I,"",'2012Figures'!$B:$B,"CyToBroker",'2012Figures'!$G:$G,"E1",'2012Figures'!$E:$E,$B$1)</f>
        <v>0</v>
      </c>
      <c r="P280" s="52">
        <f>SUMIFS('2012Figures'!$J:$J,'2012Figures'!$C:$C,$A280,'2012Figures'!$I:$I,"",'2012Figures'!$B:$B,"CyToBroker",'2012Figures'!$G:$G,"P1",'2012Figures'!$E:$E,$B$1)</f>
        <v>0</v>
      </c>
      <c r="R280" s="46" t="str">
        <f t="shared" si="29"/>
        <v/>
      </c>
      <c r="S280" s="46" t="str">
        <f t="shared" si="29"/>
        <v/>
      </c>
      <c r="T280" s="46" t="str">
        <f t="shared" si="29"/>
        <v/>
      </c>
      <c r="U280" s="46" t="str">
        <f t="shared" si="29"/>
        <v/>
      </c>
      <c r="V280" s="46" t="str">
        <f t="shared" si="29"/>
        <v/>
      </c>
    </row>
    <row r="281" spans="1:22" x14ac:dyDescent="0.2">
      <c r="A281" s="21"/>
      <c r="B281" s="21" t="s">
        <v>92</v>
      </c>
      <c r="C281" s="22"/>
      <c r="D281" s="23">
        <f>SUM(E281:H281)</f>
        <v>5</v>
      </c>
      <c r="E281" s="23">
        <f>SUM(E275:E280)</f>
        <v>0</v>
      </c>
      <c r="F281" s="23">
        <f>SUM(F275:F280)</f>
        <v>0</v>
      </c>
      <c r="G281" s="23">
        <f>SUM(G275:G280)</f>
        <v>5</v>
      </c>
      <c r="H281" s="23">
        <f>SUM(H275:H280)</f>
        <v>0</v>
      </c>
      <c r="I281" s="21"/>
      <c r="J281" s="22"/>
      <c r="K281" s="21"/>
      <c r="L281" s="43">
        <f>SUM(M281:P281)</f>
        <v>21</v>
      </c>
      <c r="M281" s="43">
        <f>SUM(M275:M280)</f>
        <v>0</v>
      </c>
      <c r="N281" s="43">
        <f>SUM(N275:N280)</f>
        <v>0</v>
      </c>
      <c r="O281" s="43">
        <f>SUM(O275:O280)</f>
        <v>21</v>
      </c>
      <c r="P281" s="43">
        <f>SUM(P275:P280)</f>
        <v>0</v>
      </c>
      <c r="Q281" s="21"/>
      <c r="R281" s="21"/>
      <c r="S281" s="21"/>
      <c r="T281" s="21"/>
      <c r="U281" s="21"/>
      <c r="V281" s="21"/>
    </row>
    <row r="282" spans="1:22" x14ac:dyDescent="0.2">
      <c r="A282" s="28">
        <v>205</v>
      </c>
      <c r="B282" s="28" t="s">
        <v>27</v>
      </c>
      <c r="C282" s="17" t="s">
        <v>88</v>
      </c>
      <c r="D282" s="18">
        <f>SUMIFS('2013Figures'!$J:$J,'2013Figures'!$C:$C,$A282,'2013Figures'!$E:$E,$B$1)</f>
        <v>5</v>
      </c>
      <c r="E282" s="18">
        <f>SUMIFS('2013Figures'!$J:$J,'2013Figures'!$C:$C,$A282,'2013Figures'!$B:$B,"BrokerToCy",'2013Figures'!$G:$G,"E1",'2013Figures'!$E:$E,$B$1)</f>
        <v>0</v>
      </c>
      <c r="F282" s="18">
        <f>SUMIFS('2013Figures'!$J:$J,'2013Figures'!$C:$C,$A282,'2013Figures'!$B:$B,"BrokerToCy",'2013Figures'!$G:$G,"P1",'2013Figures'!$E:$E,$B$1)</f>
        <v>0</v>
      </c>
      <c r="G282" s="18">
        <f>SUMIFS('2013Figures'!$J:$J,'2013Figures'!$C:$C,$A282,'2013Figures'!$B:$B,"CyToBroker",'2013Figures'!$G:$G,"E1",'2013Figures'!$E:$E,$B$1)</f>
        <v>5</v>
      </c>
      <c r="H282" s="18">
        <f>SUMIFS('2013Figures'!$J:$J,'2013Figures'!$C:$C,$A282,'2013Figures'!$B:$B,"CyToBroker",'2013Figures'!$G:$G,"P1",'2013Figures'!$E:$E,$B$1)</f>
        <v>0</v>
      </c>
      <c r="I282" s="28"/>
      <c r="J282" s="17"/>
      <c r="K282" s="28"/>
      <c r="L282" s="50">
        <f>SUMIFS('2012Figures'!$J:$J,'2012Figures'!$C:$C,$A282,'2012Figures'!$E:$E,$B$1)</f>
        <v>21</v>
      </c>
      <c r="M282" s="50">
        <f>SUMIFS('2012Figures'!$J:$J,'2012Figures'!$C:$C,$A282,'2012Figures'!$B:$B,"BrokerToCy",'2012Figures'!$G:$G,"E1",'2012Figures'!$E:$E,$B$1)</f>
        <v>0</v>
      </c>
      <c r="N282" s="50">
        <f>SUMIFS('2012Figures'!$J:$J,'2012Figures'!$C:$C,$A282,'2012Figures'!$B:$B,"BrokerToCy",'2012Figures'!$G:$G,"P1",'2012Figures'!$E:$E,$B$1)</f>
        <v>0</v>
      </c>
      <c r="O282" s="50">
        <f>SUMIFS('2012Figures'!$J:$J,'2012Figures'!$C:$C,$A282,'2012Figures'!$B:$B,"CyToBroker",'2012Figures'!$G:$G,"E1",'2012Figures'!$E:$E,$B$1)</f>
        <v>21</v>
      </c>
      <c r="P282" s="50">
        <f>SUMIFS('2012Figures'!$J:$J,'2012Figures'!$C:$C,$A282,'2012Figures'!$B:$B,"CyToBroker",'2012Figures'!$G:$G,"P1",'2012Figures'!$E:$E,$B$1)</f>
        <v>0</v>
      </c>
      <c r="Q282" s="28"/>
      <c r="R282" s="46">
        <f t="shared" si="29"/>
        <v>-0.76</v>
      </c>
      <c r="S282" s="46" t="str">
        <f t="shared" si="29"/>
        <v/>
      </c>
      <c r="T282" s="46" t="str">
        <f t="shared" si="29"/>
        <v/>
      </c>
      <c r="U282" s="46">
        <f t="shared" si="29"/>
        <v>-0.76</v>
      </c>
      <c r="V282" s="46" t="str">
        <f t="shared" si="29"/>
        <v/>
      </c>
    </row>
    <row r="283" spans="1:22" x14ac:dyDescent="0.2">
      <c r="A283" s="1">
        <v>205</v>
      </c>
      <c r="B283" s="1" t="s">
        <v>27</v>
      </c>
      <c r="C283" s="8">
        <v>5</v>
      </c>
      <c r="D283" s="29">
        <f>SUMIFS('2013Figures'!$J:$J,'2013Figures'!$C:$C,$A283,'2013Figures'!$H:$H,$B283,'2013Figures'!$I:$I,$C283,'2013Figures'!$E:$E,$B$1)</f>
        <v>0</v>
      </c>
      <c r="E283" s="9">
        <f>SUMIFS('2013Figures'!$J:$J,'2013Figures'!$C:$C,$A283,'2013Figures'!$H:$H,$B283,'2013Figures'!$I:$I,$C283,'2013Figures'!$B:$B,"BrokerToCy",'2013Figures'!$G:$G,"E1",'2013Figures'!$E:$E,$B$1)</f>
        <v>0</v>
      </c>
      <c r="F283" s="9">
        <f>SUMIFS('2013Figures'!$J:$J,'2013Figures'!$C:$C,$A283,'2013Figures'!$H:$H,$B283,'2013Figures'!$I:$I,$C283,'2013Figures'!$B:$B,"BrokerToCy",'2013Figures'!$G:$G,"P1",'2013Figures'!$E:$E,$B$1)</f>
        <v>0</v>
      </c>
      <c r="G283" s="9">
        <f>SUMIFS('2013Figures'!$J:$J,'2013Figures'!$C:$C,$A283,'2013Figures'!$H:$H,$B283,'2013Figures'!$I:$I,$C283,'2013Figures'!$B:$B,"CyToBroker",'2013Figures'!$G:$G,"E1",'2013Figures'!$E:$E,$B$1)</f>
        <v>0</v>
      </c>
      <c r="H283" s="9">
        <f>SUMIFS('2013Figures'!$J:$J,'2013Figures'!$C:$C,$A283,'2013Figures'!$H:$H,$B283,'2013Figures'!$I:$I,$C283,'2013Figures'!$B:$B,"CyToBroker",'2013Figures'!$G:$G,"P1",'2013Figures'!$E:$E,$B$1)</f>
        <v>0</v>
      </c>
      <c r="J283" s="8">
        <v>201501</v>
      </c>
      <c r="L283" s="42">
        <f>SUMIFS('2012Figures'!$J:$J,'2012Figures'!$C:$C,$A283,'2012Figures'!$H:$H,$B283,'2012Figures'!$I:$I,$C283,'2012Figures'!$E:$E,$B$1)</f>
        <v>0</v>
      </c>
      <c r="M283" s="52">
        <f>SUMIFS('2012Figures'!$J:$J,'2012Figures'!$C:$C,$A283,'2012Figures'!$H:$H,$B283,'2012Figures'!$I:$I,$C283,'2012Figures'!$B:$B,"BrokerToCy",'2012Figures'!$G:$G,"E1",'2012Figures'!$E:$E,$B$1)</f>
        <v>0</v>
      </c>
      <c r="N283" s="52">
        <f>SUMIFS('2012Figures'!$J:$J,'2012Figures'!$C:$C,$A283,'2012Figures'!$H:$H,$B283,'2012Figures'!$I:$I,$C283,'2012Figures'!$B:$B,"BrokerToCy",'2012Figures'!$G:$G,"P1",'2012Figures'!$E:$E,$B$1)</f>
        <v>0</v>
      </c>
      <c r="O283" s="52">
        <f>SUMIFS('2012Figures'!$J:$J,'2012Figures'!$C:$C,$A283,'2012Figures'!$H:$H,$B283,'2012Figures'!$I:$I,$C283,'2012Figures'!$B:$B,"CyToBroker",'2012Figures'!$G:$G,"E1",'2012Figures'!$E:$E,$B$1)</f>
        <v>0</v>
      </c>
      <c r="P283" s="52">
        <f>SUMIFS('2012Figures'!$J:$J,'2012Figures'!$C:$C,$A283,'2012Figures'!$H:$H,$B283,'2012Figures'!$I:$I,$C283,'2012Figures'!$B:$B,"CyToBroker",'2012Figures'!$G:$G,"P1",'2012Figures'!$E:$E,$B$1)</f>
        <v>0</v>
      </c>
      <c r="R283" s="46" t="str">
        <f t="shared" si="29"/>
        <v/>
      </c>
      <c r="S283" s="46" t="str">
        <f t="shared" si="29"/>
        <v/>
      </c>
      <c r="T283" s="46" t="str">
        <f t="shared" si="29"/>
        <v/>
      </c>
      <c r="U283" s="46" t="str">
        <f t="shared" si="29"/>
        <v/>
      </c>
      <c r="V283" s="46" t="str">
        <f t="shared" si="29"/>
        <v/>
      </c>
    </row>
    <row r="284" spans="1:22" x14ac:dyDescent="0.2">
      <c r="A284" s="1">
        <v>205</v>
      </c>
      <c r="B284" s="1" t="s">
        <v>27</v>
      </c>
      <c r="C284" s="8">
        <v>4</v>
      </c>
      <c r="D284" s="29">
        <f>SUMIFS('2013Figures'!$J:$J,'2013Figures'!$C:$C,$A284,'2013Figures'!$H:$H,$B284,'2013Figures'!$I:$I,$C284,'2013Figures'!$E:$E,$B$1)</f>
        <v>5</v>
      </c>
      <c r="E284" s="9">
        <f>SUMIFS('2013Figures'!$J:$J,'2013Figures'!$C:$C,$A284,'2013Figures'!$H:$H,$B284,'2013Figures'!$I:$I,$C284,'2013Figures'!$B:$B,"BrokerToCy",'2013Figures'!$G:$G,"E1",'2013Figures'!$E:$E,$B$1)</f>
        <v>0</v>
      </c>
      <c r="F284" s="9">
        <f>SUMIFS('2013Figures'!$J:$J,'2013Figures'!$C:$C,$A284,'2013Figures'!$H:$H,$B284,'2013Figures'!$I:$I,$C284,'2013Figures'!$B:$B,"BrokerToCy",'2013Figures'!$G:$G,"P1",'2013Figures'!$E:$E,$B$1)</f>
        <v>0</v>
      </c>
      <c r="G284" s="9">
        <f>SUMIFS('2013Figures'!$J:$J,'2013Figures'!$C:$C,$A284,'2013Figures'!$H:$H,$B284,'2013Figures'!$I:$I,$C284,'2013Figures'!$B:$B,"CyToBroker",'2013Figures'!$G:$G,"E1",'2013Figures'!$E:$E,$B$1)</f>
        <v>5</v>
      </c>
      <c r="H284" s="9">
        <f>SUMIFS('2013Figures'!$J:$J,'2013Figures'!$C:$C,$A284,'2013Figures'!$H:$H,$B284,'2013Figures'!$I:$I,$C284,'2013Figures'!$B:$B,"CyToBroker",'2013Figures'!$G:$G,"P1",'2013Figures'!$E:$E,$B$1)</f>
        <v>0</v>
      </c>
      <c r="I284" s="30"/>
      <c r="J284" s="31">
        <v>201301</v>
      </c>
      <c r="K284" s="30"/>
      <c r="L284" s="42">
        <f>SUMIFS('2012Figures'!$J:$J,'2012Figures'!$C:$C,$A284,'2012Figures'!$H:$H,$B284,'2012Figures'!$I:$I,$C284,'2012Figures'!$E:$E,$B$1)</f>
        <v>0</v>
      </c>
      <c r="M284" s="52">
        <f>SUMIFS('2012Figures'!$J:$J,'2012Figures'!$C:$C,$A284,'2012Figures'!$H:$H,$B284,'2012Figures'!$I:$I,$C284,'2012Figures'!$B:$B,"BrokerToCy",'2012Figures'!$G:$G,"E1",'2012Figures'!$E:$E,$B$1)</f>
        <v>0</v>
      </c>
      <c r="N284" s="52">
        <f>SUMIFS('2012Figures'!$J:$J,'2012Figures'!$C:$C,$A284,'2012Figures'!$H:$H,$B284,'2012Figures'!$I:$I,$C284,'2012Figures'!$B:$B,"BrokerToCy",'2012Figures'!$G:$G,"P1",'2012Figures'!$E:$E,$B$1)</f>
        <v>0</v>
      </c>
      <c r="O284" s="52">
        <f>SUMIFS('2012Figures'!$J:$J,'2012Figures'!$C:$C,$A284,'2012Figures'!$H:$H,$B284,'2012Figures'!$I:$I,$C284,'2012Figures'!$B:$B,"CyToBroker",'2012Figures'!$G:$G,"E1",'2012Figures'!$E:$E,$B$1)</f>
        <v>0</v>
      </c>
      <c r="P284" s="52">
        <f>SUMIFS('2012Figures'!$J:$J,'2012Figures'!$C:$C,$A284,'2012Figures'!$H:$H,$B284,'2012Figures'!$I:$I,$C284,'2012Figures'!$B:$B,"CyToBroker",'2012Figures'!$G:$G,"P1",'2012Figures'!$E:$E,$B$1)</f>
        <v>0</v>
      </c>
      <c r="Q284" s="30"/>
      <c r="R284" s="46" t="str">
        <f t="shared" si="29"/>
        <v/>
      </c>
      <c r="S284" s="46" t="str">
        <f t="shared" si="29"/>
        <v/>
      </c>
      <c r="T284" s="46" t="str">
        <f t="shared" si="29"/>
        <v/>
      </c>
      <c r="U284" s="46" t="str">
        <f t="shared" si="29"/>
        <v/>
      </c>
      <c r="V284" s="46" t="str">
        <f t="shared" si="29"/>
        <v/>
      </c>
    </row>
    <row r="285" spans="1:22" x14ac:dyDescent="0.2">
      <c r="A285" s="1">
        <v>205</v>
      </c>
      <c r="B285" s="1" t="s">
        <v>27</v>
      </c>
      <c r="C285" s="8">
        <v>3</v>
      </c>
      <c r="D285" s="29">
        <f>SUMIFS('2013Figures'!$J:$J,'2013Figures'!$C:$C,$A285,'2013Figures'!$H:$H,$B285,'2013Figures'!$I:$I,$C285,'2013Figures'!$E:$E,$B$1)</f>
        <v>0</v>
      </c>
      <c r="E285" s="9">
        <f>SUMIFS('2013Figures'!$J:$J,'2013Figures'!$C:$C,$A285,'2013Figures'!$H:$H,$B285,'2013Figures'!$I:$I,$C285,'2013Figures'!$B:$B,"BrokerToCy",'2013Figures'!$G:$G,"E1",'2013Figures'!$E:$E,$B$1)</f>
        <v>0</v>
      </c>
      <c r="F285" s="9">
        <f>SUMIFS('2013Figures'!$J:$J,'2013Figures'!$C:$C,$A285,'2013Figures'!$H:$H,$B285,'2013Figures'!$I:$I,$C285,'2013Figures'!$B:$B,"BrokerToCy",'2013Figures'!$G:$G,"P1",'2013Figures'!$E:$E,$B$1)</f>
        <v>0</v>
      </c>
      <c r="G285" s="9">
        <f>SUMIFS('2013Figures'!$J:$J,'2013Figures'!$C:$C,$A285,'2013Figures'!$H:$H,$B285,'2013Figures'!$I:$I,$C285,'2013Figures'!$B:$B,"CyToBroker",'2013Figures'!$G:$G,"E1",'2013Figures'!$E:$E,$B$1)</f>
        <v>0</v>
      </c>
      <c r="H285" s="9">
        <f>SUMIFS('2013Figures'!$J:$J,'2013Figures'!$C:$C,$A285,'2013Figures'!$H:$H,$B285,'2013Figures'!$I:$I,$C285,'2013Figures'!$B:$B,"CyToBroker",'2013Figures'!$G:$G,"P1",'2013Figures'!$E:$E,$B$1)</f>
        <v>0</v>
      </c>
      <c r="J285" s="8">
        <v>201201</v>
      </c>
      <c r="L285" s="42">
        <f>SUMIFS('2012Figures'!$J:$J,'2012Figures'!$C:$C,$A285,'2012Figures'!$H:$H,$B285,'2012Figures'!$I:$I,$C285,'2012Figures'!$E:$E,$B$1)</f>
        <v>0</v>
      </c>
      <c r="M285" s="52">
        <f>SUMIFS('2012Figures'!$J:$J,'2012Figures'!$C:$C,$A285,'2012Figures'!$H:$H,$B285,'2012Figures'!$I:$I,$C285,'2012Figures'!$B:$B,"BrokerToCy",'2012Figures'!$G:$G,"E1",'2012Figures'!$E:$E,$B$1)</f>
        <v>0</v>
      </c>
      <c r="N285" s="52">
        <f>SUMIFS('2012Figures'!$J:$J,'2012Figures'!$C:$C,$A285,'2012Figures'!$H:$H,$B285,'2012Figures'!$I:$I,$C285,'2012Figures'!$B:$B,"BrokerToCy",'2012Figures'!$G:$G,"P1",'2012Figures'!$E:$E,$B$1)</f>
        <v>0</v>
      </c>
      <c r="O285" s="52">
        <f>SUMIFS('2012Figures'!$J:$J,'2012Figures'!$C:$C,$A285,'2012Figures'!$H:$H,$B285,'2012Figures'!$I:$I,$C285,'2012Figures'!$B:$B,"CyToBroker",'2012Figures'!$G:$G,"E1",'2012Figures'!$E:$E,$B$1)</f>
        <v>0</v>
      </c>
      <c r="P285" s="52">
        <f>SUMIFS('2012Figures'!$J:$J,'2012Figures'!$C:$C,$A285,'2012Figures'!$H:$H,$B285,'2012Figures'!$I:$I,$C285,'2012Figures'!$B:$B,"CyToBroker",'2012Figures'!$G:$G,"P1",'2012Figures'!$E:$E,$B$1)</f>
        <v>0</v>
      </c>
      <c r="R285" s="46" t="str">
        <f t="shared" si="29"/>
        <v/>
      </c>
      <c r="S285" s="46" t="str">
        <f t="shared" si="29"/>
        <v/>
      </c>
      <c r="T285" s="46" t="str">
        <f t="shared" si="29"/>
        <v/>
      </c>
      <c r="U285" s="46" t="str">
        <f t="shared" si="29"/>
        <v/>
      </c>
      <c r="V285" s="46" t="str">
        <f t="shared" si="29"/>
        <v/>
      </c>
    </row>
    <row r="286" spans="1:22" x14ac:dyDescent="0.2">
      <c r="A286" s="1">
        <v>205</v>
      </c>
      <c r="B286" s="1" t="s">
        <v>27</v>
      </c>
      <c r="C286" s="8">
        <v>2</v>
      </c>
      <c r="D286" s="29">
        <f>SUMIFS('2013Figures'!$J:$J,'2013Figures'!$C:$C,$A286,'2013Figures'!$H:$H,$B286,'2013Figures'!$I:$I,$C286,'2013Figures'!$E:$E,$B$1)</f>
        <v>0</v>
      </c>
      <c r="E286" s="9">
        <f>SUMIFS('2013Figures'!$J:$J,'2013Figures'!$C:$C,$A286,'2013Figures'!$H:$H,$B286,'2013Figures'!$I:$I,$C286,'2013Figures'!$B:$B,"BrokerToCy",'2013Figures'!$G:$G,"E1",'2013Figures'!$E:$E,$B$1)</f>
        <v>0</v>
      </c>
      <c r="F286" s="9">
        <f>SUMIFS('2013Figures'!$J:$J,'2013Figures'!$C:$C,$A286,'2013Figures'!$H:$H,$B286,'2013Figures'!$I:$I,$C286,'2013Figures'!$B:$B,"BrokerToCy",'2013Figures'!$G:$G,"P1",'2013Figures'!$E:$E,$B$1)</f>
        <v>0</v>
      </c>
      <c r="G286" s="9">
        <f>SUMIFS('2013Figures'!$J:$J,'2013Figures'!$C:$C,$A286,'2013Figures'!$H:$H,$B286,'2013Figures'!$I:$I,$C286,'2013Figures'!$B:$B,"CyToBroker",'2013Figures'!$G:$G,"E1",'2013Figures'!$E:$E,$B$1)</f>
        <v>0</v>
      </c>
      <c r="H286" s="9">
        <f>SUMIFS('2013Figures'!$J:$J,'2013Figures'!$C:$C,$A286,'2013Figures'!$H:$H,$B286,'2013Figures'!$I:$I,$C286,'2013Figures'!$B:$B,"CyToBroker",'2013Figures'!$G:$G,"P1",'2013Figures'!$E:$E,$B$1)</f>
        <v>0</v>
      </c>
      <c r="J286" s="8">
        <v>201101</v>
      </c>
      <c r="L286" s="42">
        <f>SUMIFS('2012Figures'!$J:$J,'2012Figures'!$C:$C,$A286,'2012Figures'!$H:$H,$B286,'2012Figures'!$I:$I,$C286,'2012Figures'!$E:$E,$B$1)</f>
        <v>0</v>
      </c>
      <c r="M286" s="52">
        <f>SUMIFS('2012Figures'!$J:$J,'2012Figures'!$C:$C,$A286,'2012Figures'!$H:$H,$B286,'2012Figures'!$I:$I,$C286,'2012Figures'!$B:$B,"BrokerToCy",'2012Figures'!$G:$G,"E1",'2012Figures'!$E:$E,$B$1)</f>
        <v>0</v>
      </c>
      <c r="N286" s="52">
        <f>SUMIFS('2012Figures'!$J:$J,'2012Figures'!$C:$C,$A286,'2012Figures'!$H:$H,$B286,'2012Figures'!$I:$I,$C286,'2012Figures'!$B:$B,"BrokerToCy",'2012Figures'!$G:$G,"P1",'2012Figures'!$E:$E,$B$1)</f>
        <v>0</v>
      </c>
      <c r="O286" s="52">
        <f>SUMIFS('2012Figures'!$J:$J,'2012Figures'!$C:$C,$A286,'2012Figures'!$H:$H,$B286,'2012Figures'!$I:$I,$C286,'2012Figures'!$B:$B,"CyToBroker",'2012Figures'!$G:$G,"E1",'2012Figures'!$E:$E,$B$1)</f>
        <v>0</v>
      </c>
      <c r="P286" s="52">
        <f>SUMIFS('2012Figures'!$J:$J,'2012Figures'!$C:$C,$A286,'2012Figures'!$H:$H,$B286,'2012Figures'!$I:$I,$C286,'2012Figures'!$B:$B,"CyToBroker",'2012Figures'!$G:$G,"P1",'2012Figures'!$E:$E,$B$1)</f>
        <v>0</v>
      </c>
      <c r="R286" s="46" t="str">
        <f t="shared" si="29"/>
        <v/>
      </c>
      <c r="S286" s="46" t="str">
        <f t="shared" si="29"/>
        <v/>
      </c>
      <c r="T286" s="46" t="str">
        <f t="shared" si="29"/>
        <v/>
      </c>
      <c r="U286" s="46" t="str">
        <f t="shared" si="29"/>
        <v/>
      </c>
      <c r="V286" s="46" t="str">
        <f t="shared" si="29"/>
        <v/>
      </c>
    </row>
    <row r="287" spans="1:22" x14ac:dyDescent="0.2">
      <c r="A287" s="1">
        <v>205</v>
      </c>
      <c r="B287" s="1" t="s">
        <v>27</v>
      </c>
      <c r="C287" s="8">
        <v>1</v>
      </c>
      <c r="D287" s="29">
        <f>SUMIFS('2013Figures'!$J:$J,'2013Figures'!$C:$C,$A287,'2013Figures'!$H:$H,$B287,'2013Figures'!$I:$I,$C287,'2013Figures'!$E:$E,$B$1)</f>
        <v>0</v>
      </c>
      <c r="E287" s="9">
        <f>SUMIFS('2013Figures'!$J:$J,'2013Figures'!$C:$C,$A287,'2013Figures'!$H:$H,$B287,'2013Figures'!$I:$I,$C287,'2013Figures'!$B:$B,"BrokerToCy",'2013Figures'!$G:$G,"E1",'2013Figures'!$E:$E,$B$1)</f>
        <v>0</v>
      </c>
      <c r="F287" s="9">
        <f>SUMIFS('2013Figures'!$J:$J,'2013Figures'!$C:$C,$A287,'2013Figures'!$H:$H,$B287,'2013Figures'!$I:$I,$C287,'2013Figures'!$B:$B,"BrokerToCy",'2013Figures'!$G:$G,"P1",'2013Figures'!$E:$E,$B$1)</f>
        <v>0</v>
      </c>
      <c r="G287" s="9">
        <f>SUMIFS('2013Figures'!$J:$J,'2013Figures'!$C:$C,$A287,'2013Figures'!$H:$H,$B287,'2013Figures'!$I:$I,$C287,'2013Figures'!$B:$B,"CyToBroker",'2013Figures'!$G:$G,"E1",'2013Figures'!$E:$E,$B$1)</f>
        <v>0</v>
      </c>
      <c r="H287" s="9">
        <f>SUMIFS('2013Figures'!$J:$J,'2013Figures'!$C:$C,$A287,'2013Figures'!$H:$H,$B287,'2013Figures'!$I:$I,$C287,'2013Figures'!$B:$B,"CyToBroker",'2013Figures'!$G:$G,"P1",'2013Figures'!$E:$E,$B$1)</f>
        <v>0</v>
      </c>
      <c r="J287" s="8">
        <v>200901</v>
      </c>
      <c r="L287" s="42">
        <f>SUMIFS('2012Figures'!$J:$J,'2012Figures'!$C:$C,$A287,'2012Figures'!$H:$H,$B287,'2012Figures'!$I:$I,$C287,'2012Figures'!$E:$E,$B$1)</f>
        <v>21</v>
      </c>
      <c r="M287" s="52">
        <f>SUMIFS('2012Figures'!$J:$J,'2012Figures'!$C:$C,$A287,'2012Figures'!$H:$H,$B287,'2012Figures'!$I:$I,$C287,'2012Figures'!$B:$B,"BrokerToCy",'2012Figures'!$G:$G,"E1",'2012Figures'!$E:$E,$B$1)</f>
        <v>0</v>
      </c>
      <c r="N287" s="52">
        <f>SUMIFS('2012Figures'!$J:$J,'2012Figures'!$C:$C,$A287,'2012Figures'!$H:$H,$B287,'2012Figures'!$I:$I,$C287,'2012Figures'!$B:$B,"BrokerToCy",'2012Figures'!$G:$G,"P1",'2012Figures'!$E:$E,$B$1)</f>
        <v>0</v>
      </c>
      <c r="O287" s="52">
        <f>SUMIFS('2012Figures'!$J:$J,'2012Figures'!$C:$C,$A287,'2012Figures'!$H:$H,$B287,'2012Figures'!$I:$I,$C287,'2012Figures'!$B:$B,"CyToBroker",'2012Figures'!$G:$G,"E1",'2012Figures'!$E:$E,$B$1)</f>
        <v>21</v>
      </c>
      <c r="P287" s="52">
        <f>SUMIFS('2012Figures'!$J:$J,'2012Figures'!$C:$C,$A287,'2012Figures'!$H:$H,$B287,'2012Figures'!$I:$I,$C287,'2012Figures'!$B:$B,"CyToBroker",'2012Figures'!$G:$G,"P1",'2012Figures'!$E:$E,$B$1)</f>
        <v>0</v>
      </c>
      <c r="R287" s="46">
        <f t="shared" si="29"/>
        <v>-1</v>
      </c>
      <c r="S287" s="46" t="str">
        <f t="shared" si="29"/>
        <v/>
      </c>
      <c r="T287" s="46" t="str">
        <f t="shared" si="29"/>
        <v/>
      </c>
      <c r="U287" s="46">
        <f t="shared" si="29"/>
        <v>-1</v>
      </c>
      <c r="V287" s="46" t="str">
        <f t="shared" si="29"/>
        <v/>
      </c>
    </row>
    <row r="288" spans="1:22" x14ac:dyDescent="0.2">
      <c r="A288" s="1">
        <v>205</v>
      </c>
      <c r="B288" s="1" t="s">
        <v>27</v>
      </c>
      <c r="D288" s="29">
        <f>SUMIFS('2013Figures'!$J:$J,'2013Figures'!$C:$C,$A288,'2013Figures'!$I:$I,"",'2013Figures'!$E:$E,$B$1)</f>
        <v>0</v>
      </c>
      <c r="E288" s="9">
        <f>SUMIFS('2013Figures'!$J:$J,'2013Figures'!$C:$C,$A288,'2013Figures'!$I:$I,"",'2013Figures'!$B:$B,"BrokerToCy",'2013Figures'!$G:$G,"E1",'2013Figures'!$E:$E,$B$1)</f>
        <v>0</v>
      </c>
      <c r="F288" s="9">
        <f>SUMIFS('2013Figures'!$J:$J,'2013Figures'!$C:$C,$A288,'2013Figures'!$I:$I,"",'2013Figures'!$B:$B,"BrokerToCy",'2013Figures'!$G:$G,"P1",'2013Figures'!$E:$E,$B$1)</f>
        <v>0</v>
      </c>
      <c r="G288" s="9">
        <f>SUMIFS('2013Figures'!$J:$J,'2013Figures'!$C:$C,$A288,'2013Figures'!$I:$I,"",'2013Figures'!$B:$B,"CyToBroker",'2013Figures'!$G:$G,"E1",'2013Figures'!$E:$E,$B$1)</f>
        <v>0</v>
      </c>
      <c r="H288" s="9">
        <f>SUMIFS('2013Figures'!$J:$J,'2013Figures'!$C:$C,$A288,'2013Figures'!$I:$I,"",'2013Figures'!$B:$B,"CyToBroker",'2013Figures'!$G:$G,"P1",'2013Figures'!$E:$E,$B$1)</f>
        <v>0</v>
      </c>
      <c r="J288" s="8" t="s">
        <v>131</v>
      </c>
      <c r="L288" s="42">
        <f>SUMIFS('2012Figures'!$J:$J,'2012Figures'!$C:$C,$A288,'2012Figures'!$I:$I,"",'2012Figures'!$E:$E,$B$1)</f>
        <v>0</v>
      </c>
      <c r="M288" s="52">
        <f>SUMIFS('2012Figures'!$J:$J,'2012Figures'!$C:$C,$A288,'2012Figures'!$I:$I,"",'2012Figures'!$B:$B,"BrokerToCy",'2012Figures'!$G:$G,"E1",'2012Figures'!$E:$E,$B$1)</f>
        <v>0</v>
      </c>
      <c r="N288" s="52">
        <f>SUMIFS('2012Figures'!$J:$J,'2012Figures'!$C:$C,$A288,'2012Figures'!$I:$I,"",'2012Figures'!$B:$B,"BrokerToCy",'2012Figures'!$G:$G,"P1",'2012Figures'!$E:$E,$B$1)</f>
        <v>0</v>
      </c>
      <c r="O288" s="52">
        <f>SUMIFS('2012Figures'!$J:$J,'2012Figures'!$C:$C,$A288,'2012Figures'!$I:$I,"",'2012Figures'!$B:$B,"CyToBroker",'2012Figures'!$G:$G,"E1",'2012Figures'!$E:$E,$B$1)</f>
        <v>0</v>
      </c>
      <c r="P288" s="52">
        <f>SUMIFS('2012Figures'!$J:$J,'2012Figures'!$C:$C,$A288,'2012Figures'!$I:$I,"",'2012Figures'!$B:$B,"CyToBroker",'2012Figures'!$G:$G,"P1",'2012Figures'!$E:$E,$B$1)</f>
        <v>0</v>
      </c>
      <c r="R288" s="46" t="str">
        <f t="shared" si="29"/>
        <v/>
      </c>
      <c r="S288" s="46" t="str">
        <f t="shared" si="29"/>
        <v/>
      </c>
      <c r="T288" s="46" t="str">
        <f t="shared" si="29"/>
        <v/>
      </c>
      <c r="U288" s="46" t="str">
        <f t="shared" si="29"/>
        <v/>
      </c>
      <c r="V288" s="46" t="str">
        <f t="shared" si="29"/>
        <v/>
      </c>
    </row>
    <row r="289" spans="1:22" x14ac:dyDescent="0.2">
      <c r="A289" s="21"/>
      <c r="B289" s="21" t="s">
        <v>92</v>
      </c>
      <c r="C289" s="22"/>
      <c r="D289" s="23">
        <f>SUM(E289:H289)</f>
        <v>5</v>
      </c>
      <c r="E289" s="23">
        <f>SUM(E283:E288)</f>
        <v>0</v>
      </c>
      <c r="F289" s="23">
        <f>SUM(F283:F288)</f>
        <v>0</v>
      </c>
      <c r="G289" s="23">
        <f>SUM(G283:G288)</f>
        <v>5</v>
      </c>
      <c r="H289" s="23">
        <f>SUM(H283:H288)</f>
        <v>0</v>
      </c>
      <c r="I289" s="21"/>
      <c r="J289" s="22"/>
      <c r="K289" s="21"/>
      <c r="L289" s="43">
        <f>SUM(M289:P289)</f>
        <v>21</v>
      </c>
      <c r="M289" s="43">
        <f>SUM(M283:M288)</f>
        <v>0</v>
      </c>
      <c r="N289" s="43">
        <f>SUM(N283:N288)</f>
        <v>0</v>
      </c>
      <c r="O289" s="43">
        <f>SUM(O283:O288)</f>
        <v>21</v>
      </c>
      <c r="P289" s="43">
        <f>SUM(P283:P288)</f>
        <v>0</v>
      </c>
      <c r="Q289" s="21"/>
      <c r="R289" s="21"/>
      <c r="S289" s="21"/>
      <c r="T289" s="21"/>
      <c r="U289" s="21"/>
      <c r="V289" s="21"/>
    </row>
    <row r="290" spans="1:22" x14ac:dyDescent="0.2">
      <c r="A290" s="28">
        <v>206</v>
      </c>
      <c r="B290" s="28" t="s">
        <v>29</v>
      </c>
      <c r="C290" s="17" t="s">
        <v>88</v>
      </c>
      <c r="D290" s="18">
        <f>SUMIFS('2013Figures'!$J:$J,'2013Figures'!$C:$C,$A290,'2013Figures'!$E:$E,$B$1)</f>
        <v>0</v>
      </c>
      <c r="E290" s="18">
        <f>SUMIFS('2013Figures'!$J:$J,'2013Figures'!$C:$C,$A290,'2013Figures'!$B:$B,"BrokerToCy",'2013Figures'!$G:$G,"E1",'2013Figures'!$E:$E,$B$1)</f>
        <v>0</v>
      </c>
      <c r="F290" s="18">
        <f>SUMIFS('2013Figures'!$J:$J,'2013Figures'!$C:$C,$A290,'2013Figures'!$B:$B,"BrokerToCy",'2013Figures'!$G:$G,"P1",'2013Figures'!$E:$E,$B$1)</f>
        <v>0</v>
      </c>
      <c r="G290" s="18">
        <f>SUMIFS('2013Figures'!$J:$J,'2013Figures'!$C:$C,$A290,'2013Figures'!$B:$B,"CyToBroker",'2013Figures'!$G:$G,"E1",'2013Figures'!$E:$E,$B$1)</f>
        <v>0</v>
      </c>
      <c r="H290" s="18">
        <f>SUMIFS('2013Figures'!$J:$J,'2013Figures'!$C:$C,$A290,'2013Figures'!$B:$B,"CyToBroker",'2013Figures'!$G:$G,"P1",'2013Figures'!$E:$E,$B$1)</f>
        <v>0</v>
      </c>
      <c r="I290" s="28"/>
      <c r="J290" s="17"/>
      <c r="K290" s="28"/>
      <c r="L290" s="50">
        <f>SUMIFS('2012Figures'!$J:$J,'2012Figures'!$C:$C,$A290,'2012Figures'!$E:$E,$B$1)</f>
        <v>0</v>
      </c>
      <c r="M290" s="50">
        <f>SUMIFS('2012Figures'!$J:$J,'2012Figures'!$C:$C,$A290,'2012Figures'!$B:$B,"BrokerToCy",'2012Figures'!$G:$G,"E1",'2012Figures'!$E:$E,$B$1)</f>
        <v>0</v>
      </c>
      <c r="N290" s="50">
        <f>SUMIFS('2012Figures'!$J:$J,'2012Figures'!$C:$C,$A290,'2012Figures'!$B:$B,"BrokerToCy",'2012Figures'!$G:$G,"P1",'2012Figures'!$E:$E,$B$1)</f>
        <v>0</v>
      </c>
      <c r="O290" s="50">
        <f>SUMIFS('2012Figures'!$J:$J,'2012Figures'!$C:$C,$A290,'2012Figures'!$B:$B,"CyToBroker",'2012Figures'!$G:$G,"E1",'2012Figures'!$E:$E,$B$1)</f>
        <v>0</v>
      </c>
      <c r="P290" s="50">
        <f>SUMIFS('2012Figures'!$J:$J,'2012Figures'!$C:$C,$A290,'2012Figures'!$B:$B,"CyToBroker",'2012Figures'!$G:$G,"P1",'2012Figures'!$E:$E,$B$1)</f>
        <v>0</v>
      </c>
      <c r="Q290" s="28"/>
      <c r="R290" s="46" t="str">
        <f t="shared" si="29"/>
        <v/>
      </c>
      <c r="S290" s="46" t="str">
        <f t="shared" si="29"/>
        <v/>
      </c>
      <c r="T290" s="46" t="str">
        <f t="shared" si="29"/>
        <v/>
      </c>
      <c r="U290" s="46" t="str">
        <f t="shared" si="29"/>
        <v/>
      </c>
      <c r="V290" s="46" t="str">
        <f t="shared" si="29"/>
        <v/>
      </c>
    </row>
    <row r="291" spans="1:22" x14ac:dyDescent="0.2">
      <c r="A291" s="1">
        <v>206</v>
      </c>
      <c r="B291" s="1" t="s">
        <v>29</v>
      </c>
      <c r="C291" s="8">
        <v>5</v>
      </c>
      <c r="D291" s="29">
        <f>SUMIFS('2013Figures'!$J:$J,'2013Figures'!$C:$C,$A291,'2013Figures'!$H:$H,$B291,'2013Figures'!$I:$I,$C291,'2013Figures'!$E:$E,$B$1)</f>
        <v>0</v>
      </c>
      <c r="E291" s="9">
        <f>SUMIFS('2013Figures'!$J:$J,'2013Figures'!$C:$C,$A291,'2013Figures'!$H:$H,$B291,'2013Figures'!$I:$I,$C291,'2013Figures'!$B:$B,"BrokerToCy",'2013Figures'!$G:$G,"E1",'2013Figures'!$E:$E,$B$1)</f>
        <v>0</v>
      </c>
      <c r="F291" s="9">
        <f>SUMIFS('2013Figures'!$J:$J,'2013Figures'!$C:$C,$A291,'2013Figures'!$H:$H,$B291,'2013Figures'!$I:$I,$C291,'2013Figures'!$B:$B,"BrokerToCy",'2013Figures'!$G:$G,"P1",'2013Figures'!$E:$E,$B$1)</f>
        <v>0</v>
      </c>
      <c r="G291" s="9">
        <f>SUMIFS('2013Figures'!$J:$J,'2013Figures'!$C:$C,$A291,'2013Figures'!$H:$H,$B291,'2013Figures'!$I:$I,$C291,'2013Figures'!$B:$B,"CyToBroker",'2013Figures'!$G:$G,"E1",'2013Figures'!$E:$E,$B$1)</f>
        <v>0</v>
      </c>
      <c r="H291" s="9">
        <f>SUMIFS('2013Figures'!$J:$J,'2013Figures'!$C:$C,$A291,'2013Figures'!$H:$H,$B291,'2013Figures'!$I:$I,$C291,'2013Figures'!$B:$B,"CyToBroker",'2013Figures'!$G:$G,"P1",'2013Figures'!$E:$E,$B$1)</f>
        <v>0</v>
      </c>
      <c r="J291" s="8">
        <v>201501</v>
      </c>
      <c r="L291" s="42">
        <f>SUMIFS('2012Figures'!$J:$J,'2012Figures'!$C:$C,$A291,'2012Figures'!$H:$H,$B291,'2012Figures'!$I:$I,$C291,'2012Figures'!$E:$E,$B$1)</f>
        <v>0</v>
      </c>
      <c r="M291" s="52">
        <f>SUMIFS('2012Figures'!$J:$J,'2012Figures'!$C:$C,$A291,'2012Figures'!$H:$H,$B291,'2012Figures'!$I:$I,$C291,'2012Figures'!$B:$B,"BrokerToCy",'2012Figures'!$G:$G,"E1",'2012Figures'!$E:$E,$B$1)</f>
        <v>0</v>
      </c>
      <c r="N291" s="52">
        <f>SUMIFS('2012Figures'!$J:$J,'2012Figures'!$C:$C,$A291,'2012Figures'!$H:$H,$B291,'2012Figures'!$I:$I,$C291,'2012Figures'!$B:$B,"BrokerToCy",'2012Figures'!$G:$G,"P1",'2012Figures'!$E:$E,$B$1)</f>
        <v>0</v>
      </c>
      <c r="O291" s="52">
        <f>SUMIFS('2012Figures'!$J:$J,'2012Figures'!$C:$C,$A291,'2012Figures'!$H:$H,$B291,'2012Figures'!$I:$I,$C291,'2012Figures'!$B:$B,"CyToBroker",'2012Figures'!$G:$G,"E1",'2012Figures'!$E:$E,$B$1)</f>
        <v>0</v>
      </c>
      <c r="P291" s="52">
        <f>SUMIFS('2012Figures'!$J:$J,'2012Figures'!$C:$C,$A291,'2012Figures'!$H:$H,$B291,'2012Figures'!$I:$I,$C291,'2012Figures'!$B:$B,"CyToBroker",'2012Figures'!$G:$G,"P1",'2012Figures'!$E:$E,$B$1)</f>
        <v>0</v>
      </c>
      <c r="R291" s="46" t="str">
        <f t="shared" si="29"/>
        <v/>
      </c>
      <c r="S291" s="46" t="str">
        <f t="shared" si="29"/>
        <v/>
      </c>
      <c r="T291" s="46" t="str">
        <f t="shared" si="29"/>
        <v/>
      </c>
      <c r="U291" s="46" t="str">
        <f t="shared" si="29"/>
        <v/>
      </c>
      <c r="V291" s="46" t="str">
        <f t="shared" si="29"/>
        <v/>
      </c>
    </row>
    <row r="292" spans="1:22" x14ac:dyDescent="0.2">
      <c r="A292" s="1">
        <v>206</v>
      </c>
      <c r="B292" s="1" t="s">
        <v>29</v>
      </c>
      <c r="C292" s="8">
        <v>4</v>
      </c>
      <c r="D292" s="29">
        <f>SUMIFS('2013Figures'!$J:$J,'2013Figures'!$C:$C,$A292,'2013Figures'!$H:$H,$B292,'2013Figures'!$I:$I,$C292,'2013Figures'!$E:$E,$B$1)</f>
        <v>0</v>
      </c>
      <c r="E292" s="9">
        <f>SUMIFS('2013Figures'!$J:$J,'2013Figures'!$C:$C,$A292,'2013Figures'!$H:$H,$B292,'2013Figures'!$I:$I,$C292,'2013Figures'!$B:$B,"BrokerToCy",'2013Figures'!$G:$G,"E1",'2013Figures'!$E:$E,$B$1)</f>
        <v>0</v>
      </c>
      <c r="F292" s="9">
        <f>SUMIFS('2013Figures'!$J:$J,'2013Figures'!$C:$C,$A292,'2013Figures'!$H:$H,$B292,'2013Figures'!$I:$I,$C292,'2013Figures'!$B:$B,"BrokerToCy",'2013Figures'!$G:$G,"P1",'2013Figures'!$E:$E,$B$1)</f>
        <v>0</v>
      </c>
      <c r="G292" s="9">
        <f>SUMIFS('2013Figures'!$J:$J,'2013Figures'!$C:$C,$A292,'2013Figures'!$H:$H,$B292,'2013Figures'!$I:$I,$C292,'2013Figures'!$B:$B,"CyToBroker",'2013Figures'!$G:$G,"E1",'2013Figures'!$E:$E,$B$1)</f>
        <v>0</v>
      </c>
      <c r="H292" s="9">
        <f>SUMIFS('2013Figures'!$J:$J,'2013Figures'!$C:$C,$A292,'2013Figures'!$H:$H,$B292,'2013Figures'!$I:$I,$C292,'2013Figures'!$B:$B,"CyToBroker",'2013Figures'!$G:$G,"P1",'2013Figures'!$E:$E,$B$1)</f>
        <v>0</v>
      </c>
      <c r="I292" s="30"/>
      <c r="J292" s="31">
        <v>201301</v>
      </c>
      <c r="K292" s="30"/>
      <c r="L292" s="42">
        <f>SUMIFS('2012Figures'!$J:$J,'2012Figures'!$C:$C,$A292,'2012Figures'!$H:$H,$B292,'2012Figures'!$I:$I,$C292,'2012Figures'!$E:$E,$B$1)</f>
        <v>0</v>
      </c>
      <c r="M292" s="52">
        <f>SUMIFS('2012Figures'!$J:$J,'2012Figures'!$C:$C,$A292,'2012Figures'!$H:$H,$B292,'2012Figures'!$I:$I,$C292,'2012Figures'!$B:$B,"BrokerToCy",'2012Figures'!$G:$G,"E1",'2012Figures'!$E:$E,$B$1)</f>
        <v>0</v>
      </c>
      <c r="N292" s="52">
        <f>SUMIFS('2012Figures'!$J:$J,'2012Figures'!$C:$C,$A292,'2012Figures'!$H:$H,$B292,'2012Figures'!$I:$I,$C292,'2012Figures'!$B:$B,"BrokerToCy",'2012Figures'!$G:$G,"P1",'2012Figures'!$E:$E,$B$1)</f>
        <v>0</v>
      </c>
      <c r="O292" s="52">
        <f>SUMIFS('2012Figures'!$J:$J,'2012Figures'!$C:$C,$A292,'2012Figures'!$H:$H,$B292,'2012Figures'!$I:$I,$C292,'2012Figures'!$B:$B,"CyToBroker",'2012Figures'!$G:$G,"E1",'2012Figures'!$E:$E,$B$1)</f>
        <v>0</v>
      </c>
      <c r="P292" s="52">
        <f>SUMIFS('2012Figures'!$J:$J,'2012Figures'!$C:$C,$A292,'2012Figures'!$H:$H,$B292,'2012Figures'!$I:$I,$C292,'2012Figures'!$B:$B,"CyToBroker",'2012Figures'!$G:$G,"P1",'2012Figures'!$E:$E,$B$1)</f>
        <v>0</v>
      </c>
      <c r="Q292" s="30"/>
      <c r="R292" s="46" t="str">
        <f t="shared" si="29"/>
        <v/>
      </c>
      <c r="S292" s="46" t="str">
        <f t="shared" si="29"/>
        <v/>
      </c>
      <c r="T292" s="46" t="str">
        <f t="shared" si="29"/>
        <v/>
      </c>
      <c r="U292" s="46" t="str">
        <f t="shared" si="29"/>
        <v/>
      </c>
      <c r="V292" s="46" t="str">
        <f t="shared" si="29"/>
        <v/>
      </c>
    </row>
    <row r="293" spans="1:22" x14ac:dyDescent="0.2">
      <c r="A293" s="1">
        <v>206</v>
      </c>
      <c r="B293" s="1" t="s">
        <v>29</v>
      </c>
      <c r="C293" s="8">
        <v>3</v>
      </c>
      <c r="D293" s="29">
        <f>SUMIFS('2013Figures'!$J:$J,'2013Figures'!$C:$C,$A293,'2013Figures'!$H:$H,$B293,'2013Figures'!$I:$I,$C293,'2013Figures'!$E:$E,$B$1)</f>
        <v>0</v>
      </c>
      <c r="E293" s="9">
        <f>SUMIFS('2013Figures'!$J:$J,'2013Figures'!$C:$C,$A293,'2013Figures'!$H:$H,$B293,'2013Figures'!$I:$I,$C293,'2013Figures'!$B:$B,"BrokerToCy",'2013Figures'!$G:$G,"E1",'2013Figures'!$E:$E,$B$1)</f>
        <v>0</v>
      </c>
      <c r="F293" s="9">
        <f>SUMIFS('2013Figures'!$J:$J,'2013Figures'!$C:$C,$A293,'2013Figures'!$H:$H,$B293,'2013Figures'!$I:$I,$C293,'2013Figures'!$B:$B,"BrokerToCy",'2013Figures'!$G:$G,"P1",'2013Figures'!$E:$E,$B$1)</f>
        <v>0</v>
      </c>
      <c r="G293" s="9">
        <f>SUMIFS('2013Figures'!$J:$J,'2013Figures'!$C:$C,$A293,'2013Figures'!$H:$H,$B293,'2013Figures'!$I:$I,$C293,'2013Figures'!$B:$B,"CyToBroker",'2013Figures'!$G:$G,"E1",'2013Figures'!$E:$E,$B$1)</f>
        <v>0</v>
      </c>
      <c r="H293" s="9">
        <f>SUMIFS('2013Figures'!$J:$J,'2013Figures'!$C:$C,$A293,'2013Figures'!$H:$H,$B293,'2013Figures'!$I:$I,$C293,'2013Figures'!$B:$B,"CyToBroker",'2013Figures'!$G:$G,"P1",'2013Figures'!$E:$E,$B$1)</f>
        <v>0</v>
      </c>
      <c r="J293" s="8">
        <v>201201</v>
      </c>
      <c r="L293" s="42">
        <f>SUMIFS('2012Figures'!$J:$J,'2012Figures'!$C:$C,$A293,'2012Figures'!$H:$H,$B293,'2012Figures'!$I:$I,$C293,'2012Figures'!$E:$E,$B$1)</f>
        <v>0</v>
      </c>
      <c r="M293" s="52">
        <f>SUMIFS('2012Figures'!$J:$J,'2012Figures'!$C:$C,$A293,'2012Figures'!$H:$H,$B293,'2012Figures'!$I:$I,$C293,'2012Figures'!$B:$B,"BrokerToCy",'2012Figures'!$G:$G,"E1",'2012Figures'!$E:$E,$B$1)</f>
        <v>0</v>
      </c>
      <c r="N293" s="52">
        <f>SUMIFS('2012Figures'!$J:$J,'2012Figures'!$C:$C,$A293,'2012Figures'!$H:$H,$B293,'2012Figures'!$I:$I,$C293,'2012Figures'!$B:$B,"BrokerToCy",'2012Figures'!$G:$G,"P1",'2012Figures'!$E:$E,$B$1)</f>
        <v>0</v>
      </c>
      <c r="O293" s="52">
        <f>SUMIFS('2012Figures'!$J:$J,'2012Figures'!$C:$C,$A293,'2012Figures'!$H:$H,$B293,'2012Figures'!$I:$I,$C293,'2012Figures'!$B:$B,"CyToBroker",'2012Figures'!$G:$G,"E1",'2012Figures'!$E:$E,$B$1)</f>
        <v>0</v>
      </c>
      <c r="P293" s="52">
        <f>SUMIFS('2012Figures'!$J:$J,'2012Figures'!$C:$C,$A293,'2012Figures'!$H:$H,$B293,'2012Figures'!$I:$I,$C293,'2012Figures'!$B:$B,"CyToBroker",'2012Figures'!$G:$G,"P1",'2012Figures'!$E:$E,$B$1)</f>
        <v>0</v>
      </c>
      <c r="R293" s="46" t="str">
        <f t="shared" si="29"/>
        <v/>
      </c>
      <c r="S293" s="46" t="str">
        <f t="shared" si="29"/>
        <v/>
      </c>
      <c r="T293" s="46" t="str">
        <f t="shared" si="29"/>
        <v/>
      </c>
      <c r="U293" s="46" t="str">
        <f t="shared" si="29"/>
        <v/>
      </c>
      <c r="V293" s="46" t="str">
        <f t="shared" si="29"/>
        <v/>
      </c>
    </row>
    <row r="294" spans="1:22" x14ac:dyDescent="0.2">
      <c r="A294" s="1">
        <v>206</v>
      </c>
      <c r="B294" s="1" t="s">
        <v>29</v>
      </c>
      <c r="C294" s="8">
        <v>2</v>
      </c>
      <c r="D294" s="29">
        <f>SUMIFS('2013Figures'!$J:$J,'2013Figures'!$C:$C,$A294,'2013Figures'!$H:$H,$B294,'2013Figures'!$I:$I,$C294,'2013Figures'!$E:$E,$B$1)</f>
        <v>0</v>
      </c>
      <c r="E294" s="9">
        <f>SUMIFS('2013Figures'!$J:$J,'2013Figures'!$C:$C,$A294,'2013Figures'!$H:$H,$B294,'2013Figures'!$I:$I,$C294,'2013Figures'!$B:$B,"BrokerToCy",'2013Figures'!$G:$G,"E1",'2013Figures'!$E:$E,$B$1)</f>
        <v>0</v>
      </c>
      <c r="F294" s="9">
        <f>SUMIFS('2013Figures'!$J:$J,'2013Figures'!$C:$C,$A294,'2013Figures'!$H:$H,$B294,'2013Figures'!$I:$I,$C294,'2013Figures'!$B:$B,"BrokerToCy",'2013Figures'!$G:$G,"P1",'2013Figures'!$E:$E,$B$1)</f>
        <v>0</v>
      </c>
      <c r="G294" s="9">
        <f>SUMIFS('2013Figures'!$J:$J,'2013Figures'!$C:$C,$A294,'2013Figures'!$H:$H,$B294,'2013Figures'!$I:$I,$C294,'2013Figures'!$B:$B,"CyToBroker",'2013Figures'!$G:$G,"E1",'2013Figures'!$E:$E,$B$1)</f>
        <v>0</v>
      </c>
      <c r="H294" s="9">
        <f>SUMIFS('2013Figures'!$J:$J,'2013Figures'!$C:$C,$A294,'2013Figures'!$H:$H,$B294,'2013Figures'!$I:$I,$C294,'2013Figures'!$B:$B,"CyToBroker",'2013Figures'!$G:$G,"P1",'2013Figures'!$E:$E,$B$1)</f>
        <v>0</v>
      </c>
      <c r="J294" s="8">
        <v>201101</v>
      </c>
      <c r="L294" s="42">
        <f>SUMIFS('2012Figures'!$J:$J,'2012Figures'!$C:$C,$A294,'2012Figures'!$H:$H,$B294,'2012Figures'!$I:$I,$C294,'2012Figures'!$E:$E,$B$1)</f>
        <v>0</v>
      </c>
      <c r="M294" s="52">
        <f>SUMIFS('2012Figures'!$J:$J,'2012Figures'!$C:$C,$A294,'2012Figures'!$H:$H,$B294,'2012Figures'!$I:$I,$C294,'2012Figures'!$B:$B,"BrokerToCy",'2012Figures'!$G:$G,"E1",'2012Figures'!$E:$E,$B$1)</f>
        <v>0</v>
      </c>
      <c r="N294" s="52">
        <f>SUMIFS('2012Figures'!$J:$J,'2012Figures'!$C:$C,$A294,'2012Figures'!$H:$H,$B294,'2012Figures'!$I:$I,$C294,'2012Figures'!$B:$B,"BrokerToCy",'2012Figures'!$G:$G,"P1",'2012Figures'!$E:$E,$B$1)</f>
        <v>0</v>
      </c>
      <c r="O294" s="52">
        <f>SUMIFS('2012Figures'!$J:$J,'2012Figures'!$C:$C,$A294,'2012Figures'!$H:$H,$B294,'2012Figures'!$I:$I,$C294,'2012Figures'!$B:$B,"CyToBroker",'2012Figures'!$G:$G,"E1",'2012Figures'!$E:$E,$B$1)</f>
        <v>0</v>
      </c>
      <c r="P294" s="52">
        <f>SUMIFS('2012Figures'!$J:$J,'2012Figures'!$C:$C,$A294,'2012Figures'!$H:$H,$B294,'2012Figures'!$I:$I,$C294,'2012Figures'!$B:$B,"CyToBroker",'2012Figures'!$G:$G,"P1",'2012Figures'!$E:$E,$B$1)</f>
        <v>0</v>
      </c>
      <c r="R294" s="46" t="str">
        <f t="shared" si="29"/>
        <v/>
      </c>
      <c r="S294" s="46" t="str">
        <f t="shared" si="29"/>
        <v/>
      </c>
      <c r="T294" s="46" t="str">
        <f t="shared" si="29"/>
        <v/>
      </c>
      <c r="U294" s="46" t="str">
        <f t="shared" si="29"/>
        <v/>
      </c>
      <c r="V294" s="46" t="str">
        <f t="shared" si="29"/>
        <v/>
      </c>
    </row>
    <row r="295" spans="1:22" x14ac:dyDescent="0.2">
      <c r="A295" s="1">
        <v>206</v>
      </c>
      <c r="B295" s="1" t="s">
        <v>29</v>
      </c>
      <c r="C295" s="8">
        <v>1</v>
      </c>
      <c r="D295" s="29">
        <f>SUMIFS('2013Figures'!$J:$J,'2013Figures'!$C:$C,$A295,'2013Figures'!$H:$H,$B295,'2013Figures'!$I:$I,$C295,'2013Figures'!$E:$E,$B$1)</f>
        <v>0</v>
      </c>
      <c r="E295" s="9">
        <f>SUMIFS('2013Figures'!$J:$J,'2013Figures'!$C:$C,$A295,'2013Figures'!$H:$H,$B295,'2013Figures'!$I:$I,$C295,'2013Figures'!$B:$B,"BrokerToCy",'2013Figures'!$G:$G,"E1",'2013Figures'!$E:$E,$B$1)</f>
        <v>0</v>
      </c>
      <c r="F295" s="9">
        <f>SUMIFS('2013Figures'!$J:$J,'2013Figures'!$C:$C,$A295,'2013Figures'!$H:$H,$B295,'2013Figures'!$I:$I,$C295,'2013Figures'!$B:$B,"BrokerToCy",'2013Figures'!$G:$G,"P1",'2013Figures'!$E:$E,$B$1)</f>
        <v>0</v>
      </c>
      <c r="G295" s="9">
        <f>SUMIFS('2013Figures'!$J:$J,'2013Figures'!$C:$C,$A295,'2013Figures'!$H:$H,$B295,'2013Figures'!$I:$I,$C295,'2013Figures'!$B:$B,"CyToBroker",'2013Figures'!$G:$G,"E1",'2013Figures'!$E:$E,$B$1)</f>
        <v>0</v>
      </c>
      <c r="H295" s="9">
        <f>SUMIFS('2013Figures'!$J:$J,'2013Figures'!$C:$C,$A295,'2013Figures'!$H:$H,$B295,'2013Figures'!$I:$I,$C295,'2013Figures'!$B:$B,"CyToBroker",'2013Figures'!$G:$G,"P1",'2013Figures'!$E:$E,$B$1)</f>
        <v>0</v>
      </c>
      <c r="J295" s="8">
        <v>200901</v>
      </c>
      <c r="L295" s="42">
        <f>SUMIFS('2012Figures'!$J:$J,'2012Figures'!$C:$C,$A295,'2012Figures'!$H:$H,$B295,'2012Figures'!$I:$I,$C295,'2012Figures'!$E:$E,$B$1)</f>
        <v>0</v>
      </c>
      <c r="M295" s="52">
        <f>SUMIFS('2012Figures'!$J:$J,'2012Figures'!$C:$C,$A295,'2012Figures'!$H:$H,$B295,'2012Figures'!$I:$I,$C295,'2012Figures'!$B:$B,"BrokerToCy",'2012Figures'!$G:$G,"E1",'2012Figures'!$E:$E,$B$1)</f>
        <v>0</v>
      </c>
      <c r="N295" s="52">
        <f>SUMIFS('2012Figures'!$J:$J,'2012Figures'!$C:$C,$A295,'2012Figures'!$H:$H,$B295,'2012Figures'!$I:$I,$C295,'2012Figures'!$B:$B,"BrokerToCy",'2012Figures'!$G:$G,"P1",'2012Figures'!$E:$E,$B$1)</f>
        <v>0</v>
      </c>
      <c r="O295" s="52">
        <f>SUMIFS('2012Figures'!$J:$J,'2012Figures'!$C:$C,$A295,'2012Figures'!$H:$H,$B295,'2012Figures'!$I:$I,$C295,'2012Figures'!$B:$B,"CyToBroker",'2012Figures'!$G:$G,"E1",'2012Figures'!$E:$E,$B$1)</f>
        <v>0</v>
      </c>
      <c r="P295" s="52">
        <f>SUMIFS('2012Figures'!$J:$J,'2012Figures'!$C:$C,$A295,'2012Figures'!$H:$H,$B295,'2012Figures'!$I:$I,$C295,'2012Figures'!$B:$B,"CyToBroker",'2012Figures'!$G:$G,"P1",'2012Figures'!$E:$E,$B$1)</f>
        <v>0</v>
      </c>
      <c r="R295" s="46" t="str">
        <f t="shared" si="29"/>
        <v/>
      </c>
      <c r="S295" s="46" t="str">
        <f t="shared" si="29"/>
        <v/>
      </c>
      <c r="T295" s="46" t="str">
        <f t="shared" si="29"/>
        <v/>
      </c>
      <c r="U295" s="46" t="str">
        <f t="shared" si="29"/>
        <v/>
      </c>
      <c r="V295" s="46" t="str">
        <f t="shared" si="29"/>
        <v/>
      </c>
    </row>
    <row r="296" spans="1:22" x14ac:dyDescent="0.2">
      <c r="A296" s="1">
        <v>206</v>
      </c>
      <c r="B296" s="1" t="s">
        <v>29</v>
      </c>
      <c r="D296" s="29">
        <f>SUMIFS('2013Figures'!$J:$J,'2013Figures'!$C:$C,$A296,'2013Figures'!$I:$I,"",'2013Figures'!$E:$E,$B$1)</f>
        <v>0</v>
      </c>
      <c r="E296" s="9">
        <f>SUMIFS('2013Figures'!$J:$J,'2013Figures'!$C:$C,$A296,'2013Figures'!$I:$I,"",'2013Figures'!$B:$B,"BrokerToCy",'2013Figures'!$G:$G,"E1",'2013Figures'!$E:$E,$B$1)</f>
        <v>0</v>
      </c>
      <c r="F296" s="9">
        <f>SUMIFS('2013Figures'!$J:$J,'2013Figures'!$C:$C,$A296,'2013Figures'!$I:$I,"",'2013Figures'!$B:$B,"BrokerToCy",'2013Figures'!$G:$G,"P1",'2013Figures'!$E:$E,$B$1)</f>
        <v>0</v>
      </c>
      <c r="G296" s="9">
        <f>SUMIFS('2013Figures'!$J:$J,'2013Figures'!$C:$C,$A296,'2013Figures'!$I:$I,"",'2013Figures'!$B:$B,"CyToBroker",'2013Figures'!$G:$G,"E1",'2013Figures'!$E:$E,$B$1)</f>
        <v>0</v>
      </c>
      <c r="H296" s="9">
        <f>SUMIFS('2013Figures'!$J:$J,'2013Figures'!$C:$C,$A296,'2013Figures'!$I:$I,"",'2013Figures'!$B:$B,"CyToBroker",'2013Figures'!$G:$G,"P1",'2013Figures'!$E:$E,$B$1)</f>
        <v>0</v>
      </c>
      <c r="J296" s="8" t="s">
        <v>131</v>
      </c>
      <c r="L296" s="42">
        <f>SUMIFS('2012Figures'!$J:$J,'2012Figures'!$C:$C,$A296,'2012Figures'!$I:$I,"",'2012Figures'!$E:$E,$B$1)</f>
        <v>0</v>
      </c>
      <c r="M296" s="52">
        <f>SUMIFS('2012Figures'!$J:$J,'2012Figures'!$C:$C,$A296,'2012Figures'!$I:$I,"",'2012Figures'!$B:$B,"BrokerToCy",'2012Figures'!$G:$G,"E1",'2012Figures'!$E:$E,$B$1)</f>
        <v>0</v>
      </c>
      <c r="N296" s="52">
        <f>SUMIFS('2012Figures'!$J:$J,'2012Figures'!$C:$C,$A296,'2012Figures'!$I:$I,"",'2012Figures'!$B:$B,"BrokerToCy",'2012Figures'!$G:$G,"P1",'2012Figures'!$E:$E,$B$1)</f>
        <v>0</v>
      </c>
      <c r="O296" s="52">
        <f>SUMIFS('2012Figures'!$J:$J,'2012Figures'!$C:$C,$A296,'2012Figures'!$I:$I,"",'2012Figures'!$B:$B,"CyToBroker",'2012Figures'!$G:$G,"E1",'2012Figures'!$E:$E,$B$1)</f>
        <v>0</v>
      </c>
      <c r="P296" s="52">
        <f>SUMIFS('2012Figures'!$J:$J,'2012Figures'!$C:$C,$A296,'2012Figures'!$I:$I,"",'2012Figures'!$B:$B,"CyToBroker",'2012Figures'!$G:$G,"P1",'2012Figures'!$E:$E,$B$1)</f>
        <v>0</v>
      </c>
      <c r="R296" s="46" t="str">
        <f t="shared" si="29"/>
        <v/>
      </c>
      <c r="S296" s="46" t="str">
        <f t="shared" si="29"/>
        <v/>
      </c>
      <c r="T296" s="46" t="str">
        <f t="shared" si="29"/>
        <v/>
      </c>
      <c r="U296" s="46" t="str">
        <f t="shared" si="29"/>
        <v/>
      </c>
      <c r="V296" s="46" t="str">
        <f t="shared" si="29"/>
        <v/>
      </c>
    </row>
    <row r="297" spans="1:22" x14ac:dyDescent="0.2">
      <c r="A297" s="21"/>
      <c r="B297" s="21" t="s">
        <v>92</v>
      </c>
      <c r="C297" s="22"/>
      <c r="D297" s="23">
        <f>SUM(E297:H297)</f>
        <v>0</v>
      </c>
      <c r="E297" s="23">
        <f>SUM(E291:E296)</f>
        <v>0</v>
      </c>
      <c r="F297" s="23">
        <f>SUM(F291:F296)</f>
        <v>0</v>
      </c>
      <c r="G297" s="23">
        <f>SUM(G291:G296)</f>
        <v>0</v>
      </c>
      <c r="H297" s="23">
        <f>SUM(H291:H296)</f>
        <v>0</v>
      </c>
      <c r="I297" s="21"/>
      <c r="J297" s="22"/>
      <c r="K297" s="21"/>
      <c r="L297" s="43">
        <f>SUM(M297:P297)</f>
        <v>0</v>
      </c>
      <c r="M297" s="43">
        <f>SUM(M291:M296)</f>
        <v>0</v>
      </c>
      <c r="N297" s="43">
        <f>SUM(N291:N296)</f>
        <v>0</v>
      </c>
      <c r="O297" s="43">
        <f>SUM(O291:O296)</f>
        <v>0</v>
      </c>
      <c r="P297" s="43">
        <f>SUM(P291:P296)</f>
        <v>0</v>
      </c>
      <c r="Q297" s="21"/>
      <c r="R297" s="21"/>
      <c r="S297" s="21"/>
      <c r="T297" s="21"/>
      <c r="U297" s="21"/>
      <c r="V297" s="21"/>
    </row>
    <row r="298" spans="1:22" x14ac:dyDescent="0.2">
      <c r="A298" s="28">
        <v>207</v>
      </c>
      <c r="B298" s="28" t="s">
        <v>31</v>
      </c>
      <c r="C298" s="17" t="s">
        <v>88</v>
      </c>
      <c r="D298" s="18">
        <f>SUMIFS('2013Figures'!$J:$J,'2013Figures'!$C:$C,$A298,'2013Figures'!$E:$E,$B$1)</f>
        <v>0</v>
      </c>
      <c r="E298" s="18">
        <f>SUMIFS('2013Figures'!$J:$J,'2013Figures'!$C:$C,$A298,'2013Figures'!$B:$B,"BrokerToCy",'2013Figures'!$G:$G,"E1",'2013Figures'!$E:$E,$B$1)</f>
        <v>0</v>
      </c>
      <c r="F298" s="18">
        <f>SUMIFS('2013Figures'!$J:$J,'2013Figures'!$C:$C,$A298,'2013Figures'!$B:$B,"BrokerToCy",'2013Figures'!$G:$G,"P1",'2013Figures'!$E:$E,$B$1)</f>
        <v>0</v>
      </c>
      <c r="G298" s="18">
        <f>SUMIFS('2013Figures'!$J:$J,'2013Figures'!$C:$C,$A298,'2013Figures'!$B:$B,"CyToBroker",'2013Figures'!$G:$G,"E1",'2013Figures'!$E:$E,$B$1)</f>
        <v>0</v>
      </c>
      <c r="H298" s="18">
        <f>SUMIFS('2013Figures'!$J:$J,'2013Figures'!$C:$C,$A298,'2013Figures'!$B:$B,"CyToBroker",'2013Figures'!$G:$G,"P1",'2013Figures'!$E:$E,$B$1)</f>
        <v>0</v>
      </c>
      <c r="I298" s="28"/>
      <c r="J298" s="17"/>
      <c r="K298" s="28"/>
      <c r="L298" s="50">
        <f>SUMIFS('2012Figures'!$J:$J,'2012Figures'!$C:$C,$A298,'2012Figures'!$E:$E,$B$1)</f>
        <v>0</v>
      </c>
      <c r="M298" s="50">
        <f>SUMIFS('2012Figures'!$J:$J,'2012Figures'!$C:$C,$A298,'2012Figures'!$B:$B,"BrokerToCy",'2012Figures'!$G:$G,"E1",'2012Figures'!$E:$E,$B$1)</f>
        <v>0</v>
      </c>
      <c r="N298" s="50">
        <f>SUMIFS('2012Figures'!$J:$J,'2012Figures'!$C:$C,$A298,'2012Figures'!$B:$B,"BrokerToCy",'2012Figures'!$G:$G,"P1",'2012Figures'!$E:$E,$B$1)</f>
        <v>0</v>
      </c>
      <c r="O298" s="50">
        <f>SUMIFS('2012Figures'!$J:$J,'2012Figures'!$C:$C,$A298,'2012Figures'!$B:$B,"CyToBroker",'2012Figures'!$G:$G,"E1",'2012Figures'!$E:$E,$B$1)</f>
        <v>0</v>
      </c>
      <c r="P298" s="50">
        <f>SUMIFS('2012Figures'!$J:$J,'2012Figures'!$C:$C,$A298,'2012Figures'!$B:$B,"CyToBroker",'2012Figures'!$G:$G,"P1",'2012Figures'!$E:$E,$B$1)</f>
        <v>0</v>
      </c>
      <c r="Q298" s="28"/>
      <c r="R298" s="46" t="str">
        <f t="shared" si="29"/>
        <v/>
      </c>
      <c r="S298" s="46" t="str">
        <f t="shared" si="29"/>
        <v/>
      </c>
      <c r="T298" s="46" t="str">
        <f t="shared" si="29"/>
        <v/>
      </c>
      <c r="U298" s="46" t="str">
        <f t="shared" si="29"/>
        <v/>
      </c>
      <c r="V298" s="46" t="str">
        <f t="shared" si="29"/>
        <v/>
      </c>
    </row>
    <row r="299" spans="1:22" x14ac:dyDescent="0.2">
      <c r="A299" s="1">
        <v>207</v>
      </c>
      <c r="B299" s="1" t="s">
        <v>31</v>
      </c>
      <c r="C299" s="8">
        <v>4</v>
      </c>
      <c r="D299" s="29">
        <f>SUMIFS('2013Figures'!$J:$J,'2013Figures'!$C:$C,$A299,'2013Figures'!$H:$H,$B299,'2013Figures'!$I:$I,$C299,'2013Figures'!$E:$E,$B$1)</f>
        <v>0</v>
      </c>
      <c r="E299" s="9">
        <f>SUMIFS('2013Figures'!$J:$J,'2013Figures'!$C:$C,$A299,'2013Figures'!$H:$H,$B299,'2013Figures'!$I:$I,$C299,'2013Figures'!$B:$B,"BrokerToCy",'2013Figures'!$G:$G,"E1",'2013Figures'!$E:$E,$B$1)</f>
        <v>0</v>
      </c>
      <c r="F299" s="9">
        <f>SUMIFS('2013Figures'!$J:$J,'2013Figures'!$C:$C,$A299,'2013Figures'!$H:$H,$B299,'2013Figures'!$I:$I,$C299,'2013Figures'!$B:$B,"BrokerToCy",'2013Figures'!$G:$G,"P1",'2013Figures'!$E:$E,$B$1)</f>
        <v>0</v>
      </c>
      <c r="G299" s="9">
        <f>SUMIFS('2013Figures'!$J:$J,'2013Figures'!$C:$C,$A299,'2013Figures'!$H:$H,$B299,'2013Figures'!$I:$I,$C299,'2013Figures'!$B:$B,"CyToBroker",'2013Figures'!$G:$G,"E1",'2013Figures'!$E:$E,$B$1)</f>
        <v>0</v>
      </c>
      <c r="H299" s="9">
        <f>SUMIFS('2013Figures'!$J:$J,'2013Figures'!$C:$C,$A299,'2013Figures'!$H:$H,$B299,'2013Figures'!$I:$I,$C299,'2013Figures'!$B:$B,"CyToBroker",'2013Figures'!$G:$G,"P1",'2013Figures'!$E:$E,$B$1)</f>
        <v>0</v>
      </c>
      <c r="J299" s="8" t="s">
        <v>146</v>
      </c>
      <c r="L299" s="42">
        <f>SUMIFS('2012Figures'!$J:$J,'2012Figures'!$C:$C,$A299,'2012Figures'!$H:$H,$B299,'2012Figures'!$I:$I,$C299,'2012Figures'!$E:$E,$B$1)</f>
        <v>0</v>
      </c>
      <c r="M299" s="52">
        <f>SUMIFS('2012Figures'!$J:$J,'2012Figures'!$C:$C,$A299,'2012Figures'!$H:$H,$B299,'2012Figures'!$I:$I,$C299,'2012Figures'!$B:$B,"BrokerToCy",'2012Figures'!$G:$G,"E1",'2012Figures'!$E:$E,$B$1)</f>
        <v>0</v>
      </c>
      <c r="N299" s="52">
        <f>SUMIFS('2012Figures'!$J:$J,'2012Figures'!$C:$C,$A299,'2012Figures'!$H:$H,$B299,'2012Figures'!$I:$I,$C299,'2012Figures'!$B:$B,"BrokerToCy",'2012Figures'!$G:$G,"P1",'2012Figures'!$E:$E,$B$1)</f>
        <v>0</v>
      </c>
      <c r="O299" s="52">
        <f>SUMIFS('2012Figures'!$J:$J,'2012Figures'!$C:$C,$A299,'2012Figures'!$H:$H,$B299,'2012Figures'!$I:$I,$C299,'2012Figures'!$B:$B,"CyToBroker",'2012Figures'!$G:$G,"E1",'2012Figures'!$E:$E,$B$1)</f>
        <v>0</v>
      </c>
      <c r="P299" s="52">
        <f>SUMIFS('2012Figures'!$J:$J,'2012Figures'!$C:$C,$A299,'2012Figures'!$H:$H,$B299,'2012Figures'!$I:$I,$C299,'2012Figures'!$B:$B,"CyToBroker",'2012Figures'!$G:$G,"P1",'2012Figures'!$E:$E,$B$1)</f>
        <v>0</v>
      </c>
      <c r="R299" s="46" t="str">
        <f t="shared" si="29"/>
        <v/>
      </c>
      <c r="S299" s="46" t="str">
        <f t="shared" si="29"/>
        <v/>
      </c>
      <c r="T299" s="46" t="str">
        <f t="shared" si="29"/>
        <v/>
      </c>
      <c r="U299" s="46" t="str">
        <f t="shared" si="29"/>
        <v/>
      </c>
      <c r="V299" s="46" t="str">
        <f t="shared" si="29"/>
        <v/>
      </c>
    </row>
    <row r="300" spans="1:22" x14ac:dyDescent="0.2">
      <c r="A300" s="1">
        <v>207</v>
      </c>
      <c r="B300" s="1" t="s">
        <v>31</v>
      </c>
      <c r="C300" s="8">
        <v>2</v>
      </c>
      <c r="D300" s="29">
        <f>SUMIFS('2013Figures'!$J:$J,'2013Figures'!$C:$C,$A300,'2013Figures'!$H:$H,$B300,'2013Figures'!$I:$I,$C300,'2013Figures'!$E:$E,$B$1)</f>
        <v>0</v>
      </c>
      <c r="E300" s="9">
        <f>SUMIFS('2013Figures'!$J:$J,'2013Figures'!$C:$C,$A300,'2013Figures'!$H:$H,$B300,'2013Figures'!$I:$I,$C300,'2013Figures'!$B:$B,"BrokerToCy",'2013Figures'!$G:$G,"E1",'2013Figures'!$E:$E,$B$1)</f>
        <v>0</v>
      </c>
      <c r="F300" s="9">
        <f>SUMIFS('2013Figures'!$J:$J,'2013Figures'!$C:$C,$A300,'2013Figures'!$H:$H,$B300,'2013Figures'!$I:$I,$C300,'2013Figures'!$B:$B,"BrokerToCy",'2013Figures'!$G:$G,"P1",'2013Figures'!$E:$E,$B$1)</f>
        <v>0</v>
      </c>
      <c r="G300" s="9">
        <f>SUMIFS('2013Figures'!$J:$J,'2013Figures'!$C:$C,$A300,'2013Figures'!$H:$H,$B300,'2013Figures'!$I:$I,$C300,'2013Figures'!$B:$B,"CyToBroker",'2013Figures'!$G:$G,"E1",'2013Figures'!$E:$E,$B$1)</f>
        <v>0</v>
      </c>
      <c r="H300" s="9">
        <f>SUMIFS('2013Figures'!$J:$J,'2013Figures'!$C:$C,$A300,'2013Figures'!$H:$H,$B300,'2013Figures'!$I:$I,$C300,'2013Figures'!$B:$B,"CyToBroker",'2013Figures'!$G:$G,"P1",'2013Figures'!$E:$E,$B$1)</f>
        <v>0</v>
      </c>
      <c r="J300" s="8">
        <v>201401</v>
      </c>
      <c r="L300" s="42">
        <f>SUMIFS('2012Figures'!$J:$J,'2012Figures'!$C:$C,$A300,'2012Figures'!$H:$H,$B300,'2012Figures'!$I:$I,$C300,'2012Figures'!$E:$E,$B$1)</f>
        <v>0</v>
      </c>
      <c r="M300" s="52">
        <f>SUMIFS('2012Figures'!$J:$J,'2012Figures'!$C:$C,$A300,'2012Figures'!$H:$H,$B300,'2012Figures'!$I:$I,$C300,'2012Figures'!$B:$B,"BrokerToCy",'2012Figures'!$G:$G,"E1",'2012Figures'!$E:$E,$B$1)</f>
        <v>0</v>
      </c>
      <c r="N300" s="52">
        <f>SUMIFS('2012Figures'!$J:$J,'2012Figures'!$C:$C,$A300,'2012Figures'!$H:$H,$B300,'2012Figures'!$I:$I,$C300,'2012Figures'!$B:$B,"BrokerToCy",'2012Figures'!$G:$G,"P1",'2012Figures'!$E:$E,$B$1)</f>
        <v>0</v>
      </c>
      <c r="O300" s="52">
        <f>SUMIFS('2012Figures'!$J:$J,'2012Figures'!$C:$C,$A300,'2012Figures'!$H:$H,$B300,'2012Figures'!$I:$I,$C300,'2012Figures'!$B:$B,"CyToBroker",'2012Figures'!$G:$G,"E1",'2012Figures'!$E:$E,$B$1)</f>
        <v>0</v>
      </c>
      <c r="P300" s="52">
        <f>SUMIFS('2012Figures'!$J:$J,'2012Figures'!$C:$C,$A300,'2012Figures'!$H:$H,$B300,'2012Figures'!$I:$I,$C300,'2012Figures'!$B:$B,"CyToBroker",'2012Figures'!$G:$G,"P1",'2012Figures'!$E:$E,$B$1)</f>
        <v>0</v>
      </c>
      <c r="R300" s="46" t="str">
        <f t="shared" si="29"/>
        <v/>
      </c>
      <c r="S300" s="46" t="str">
        <f t="shared" si="29"/>
        <v/>
      </c>
      <c r="T300" s="46" t="str">
        <f t="shared" si="29"/>
        <v/>
      </c>
      <c r="U300" s="46" t="str">
        <f t="shared" si="29"/>
        <v/>
      </c>
      <c r="V300" s="46" t="str">
        <f t="shared" si="29"/>
        <v/>
      </c>
    </row>
    <row r="301" spans="1:22" x14ac:dyDescent="0.2">
      <c r="A301" s="1">
        <v>207</v>
      </c>
      <c r="B301" s="1" t="s">
        <v>31</v>
      </c>
      <c r="C301" s="8">
        <v>1</v>
      </c>
      <c r="D301" s="29">
        <f>SUMIFS('2013Figures'!$J:$J,'2013Figures'!$C:$C,$A301,'2013Figures'!$H:$H,$B301,'2013Figures'!$I:$I,$C301,'2013Figures'!$E:$E,$B$1)</f>
        <v>0</v>
      </c>
      <c r="E301" s="9">
        <f>SUMIFS('2013Figures'!$J:$J,'2013Figures'!$C:$C,$A301,'2013Figures'!$H:$H,$B301,'2013Figures'!$I:$I,$C301,'2013Figures'!$B:$B,"BrokerToCy",'2013Figures'!$G:$G,"E1",'2013Figures'!$E:$E,$B$1)</f>
        <v>0</v>
      </c>
      <c r="F301" s="9">
        <f>SUMIFS('2013Figures'!$J:$J,'2013Figures'!$C:$C,$A301,'2013Figures'!$H:$H,$B301,'2013Figures'!$I:$I,$C301,'2013Figures'!$B:$B,"BrokerToCy",'2013Figures'!$G:$G,"P1",'2013Figures'!$E:$E,$B$1)</f>
        <v>0</v>
      </c>
      <c r="G301" s="9">
        <f>SUMIFS('2013Figures'!$J:$J,'2013Figures'!$C:$C,$A301,'2013Figures'!$H:$H,$B301,'2013Figures'!$I:$I,$C301,'2013Figures'!$B:$B,"CyToBroker",'2013Figures'!$G:$G,"E1",'2013Figures'!$E:$E,$B$1)</f>
        <v>0</v>
      </c>
      <c r="H301" s="9">
        <f>SUMIFS('2013Figures'!$J:$J,'2013Figures'!$C:$C,$A301,'2013Figures'!$H:$H,$B301,'2013Figures'!$I:$I,$C301,'2013Figures'!$B:$B,"CyToBroker",'2013Figures'!$G:$G,"P1",'2013Figures'!$E:$E,$B$1)</f>
        <v>0</v>
      </c>
      <c r="I301" s="30"/>
      <c r="J301" s="31">
        <v>200901</v>
      </c>
      <c r="K301" s="30"/>
      <c r="L301" s="42">
        <f>SUMIFS('2012Figures'!$J:$J,'2012Figures'!$C:$C,$A301,'2012Figures'!$H:$H,$B301,'2012Figures'!$I:$I,$C301,'2012Figures'!$E:$E,$B$1)</f>
        <v>0</v>
      </c>
      <c r="M301" s="52">
        <f>SUMIFS('2012Figures'!$J:$J,'2012Figures'!$C:$C,$A301,'2012Figures'!$H:$H,$B301,'2012Figures'!$I:$I,$C301,'2012Figures'!$B:$B,"BrokerToCy",'2012Figures'!$G:$G,"E1",'2012Figures'!$E:$E,$B$1)</f>
        <v>0</v>
      </c>
      <c r="N301" s="52">
        <f>SUMIFS('2012Figures'!$J:$J,'2012Figures'!$C:$C,$A301,'2012Figures'!$H:$H,$B301,'2012Figures'!$I:$I,$C301,'2012Figures'!$B:$B,"BrokerToCy",'2012Figures'!$G:$G,"P1",'2012Figures'!$E:$E,$B$1)</f>
        <v>0</v>
      </c>
      <c r="O301" s="52">
        <f>SUMIFS('2012Figures'!$J:$J,'2012Figures'!$C:$C,$A301,'2012Figures'!$H:$H,$B301,'2012Figures'!$I:$I,$C301,'2012Figures'!$B:$B,"CyToBroker",'2012Figures'!$G:$G,"E1",'2012Figures'!$E:$E,$B$1)</f>
        <v>0</v>
      </c>
      <c r="P301" s="52">
        <f>SUMIFS('2012Figures'!$J:$J,'2012Figures'!$C:$C,$A301,'2012Figures'!$H:$H,$B301,'2012Figures'!$I:$I,$C301,'2012Figures'!$B:$B,"CyToBroker",'2012Figures'!$G:$G,"P1",'2012Figures'!$E:$E,$B$1)</f>
        <v>0</v>
      </c>
      <c r="Q301" s="30"/>
      <c r="R301" s="46" t="str">
        <f t="shared" si="29"/>
        <v/>
      </c>
      <c r="S301" s="46" t="str">
        <f t="shared" si="29"/>
        <v/>
      </c>
      <c r="T301" s="46" t="str">
        <f t="shared" si="29"/>
        <v/>
      </c>
      <c r="U301" s="46" t="str">
        <f t="shared" si="29"/>
        <v/>
      </c>
      <c r="V301" s="46" t="str">
        <f t="shared" si="29"/>
        <v/>
      </c>
    </row>
    <row r="302" spans="1:22" x14ac:dyDescent="0.2">
      <c r="A302" s="1">
        <v>207</v>
      </c>
      <c r="B302" s="1" t="s">
        <v>31</v>
      </c>
      <c r="D302" s="29">
        <f>SUMIFS('2013Figures'!$J:$J,'2013Figures'!$C:$C,$A302,'2013Figures'!$I:$I,"",'2013Figures'!$E:$E,$B$1)</f>
        <v>0</v>
      </c>
      <c r="E302" s="9">
        <f>SUMIFS('2013Figures'!$J:$J,'2013Figures'!$C:$C,$A302,'2013Figures'!$I:$I,"",'2013Figures'!$B:$B,"BrokerToCy",'2013Figures'!$G:$G,"E1",'2013Figures'!$E:$E,$B$1)</f>
        <v>0</v>
      </c>
      <c r="F302" s="9">
        <f>SUMIFS('2013Figures'!$J:$J,'2013Figures'!$C:$C,$A302,'2013Figures'!$I:$I,"",'2013Figures'!$B:$B,"BrokerToCy",'2013Figures'!$G:$G,"P1",'2013Figures'!$E:$E,$B$1)</f>
        <v>0</v>
      </c>
      <c r="G302" s="9">
        <f>SUMIFS('2013Figures'!$J:$J,'2013Figures'!$C:$C,$A302,'2013Figures'!$I:$I,"",'2013Figures'!$B:$B,"CyToBroker",'2013Figures'!$G:$G,"E1",'2013Figures'!$E:$E,$B$1)</f>
        <v>0</v>
      </c>
      <c r="H302" s="9">
        <f>SUMIFS('2013Figures'!$J:$J,'2013Figures'!$C:$C,$A302,'2013Figures'!$I:$I,"",'2013Figures'!$B:$B,"CyToBroker",'2013Figures'!$G:$G,"P1",'2013Figures'!$E:$E,$B$1)</f>
        <v>0</v>
      </c>
      <c r="J302" s="8" t="s">
        <v>131</v>
      </c>
      <c r="L302" s="42">
        <f>SUMIFS('2012Figures'!$J:$J,'2012Figures'!$C:$C,$A302,'2012Figures'!$I:$I,"",'2012Figures'!$E:$E,$B$1)</f>
        <v>0</v>
      </c>
      <c r="M302" s="52">
        <f>SUMIFS('2012Figures'!$J:$J,'2012Figures'!$C:$C,$A302,'2012Figures'!$I:$I,"",'2012Figures'!$B:$B,"BrokerToCy",'2012Figures'!$G:$G,"E1",'2012Figures'!$E:$E,$B$1)</f>
        <v>0</v>
      </c>
      <c r="N302" s="52">
        <f>SUMIFS('2012Figures'!$J:$J,'2012Figures'!$C:$C,$A302,'2012Figures'!$I:$I,"",'2012Figures'!$B:$B,"BrokerToCy",'2012Figures'!$G:$G,"P1",'2012Figures'!$E:$E,$B$1)</f>
        <v>0</v>
      </c>
      <c r="O302" s="52">
        <f>SUMIFS('2012Figures'!$J:$J,'2012Figures'!$C:$C,$A302,'2012Figures'!$I:$I,"",'2012Figures'!$B:$B,"CyToBroker",'2012Figures'!$G:$G,"E1",'2012Figures'!$E:$E,$B$1)</f>
        <v>0</v>
      </c>
      <c r="P302" s="52">
        <f>SUMIFS('2012Figures'!$J:$J,'2012Figures'!$C:$C,$A302,'2012Figures'!$I:$I,"",'2012Figures'!$B:$B,"CyToBroker",'2012Figures'!$G:$G,"P1",'2012Figures'!$E:$E,$B$1)</f>
        <v>0</v>
      </c>
      <c r="R302" s="46" t="str">
        <f t="shared" si="29"/>
        <v/>
      </c>
      <c r="S302" s="46" t="str">
        <f t="shared" si="29"/>
        <v/>
      </c>
      <c r="T302" s="46" t="str">
        <f t="shared" si="29"/>
        <v/>
      </c>
      <c r="U302" s="46" t="str">
        <f t="shared" si="29"/>
        <v/>
      </c>
      <c r="V302" s="46" t="str">
        <f t="shared" si="29"/>
        <v/>
      </c>
    </row>
    <row r="303" spans="1:22" x14ac:dyDescent="0.2">
      <c r="A303" s="21"/>
      <c r="B303" s="21" t="s">
        <v>92</v>
      </c>
      <c r="C303" s="22"/>
      <c r="D303" s="23">
        <f>SUM(E303:H303)</f>
        <v>0</v>
      </c>
      <c r="E303" s="23">
        <f>SUM(E299:E302)</f>
        <v>0</v>
      </c>
      <c r="F303" s="23">
        <f>SUM(F299:F302)</f>
        <v>0</v>
      </c>
      <c r="G303" s="23">
        <f>SUM(G299:G302)</f>
        <v>0</v>
      </c>
      <c r="H303" s="23">
        <f>SUM(H299:H302)</f>
        <v>0</v>
      </c>
      <c r="I303" s="21"/>
      <c r="J303" s="22"/>
      <c r="K303" s="21"/>
      <c r="L303" s="43">
        <f>SUM(M303:P303)</f>
        <v>0</v>
      </c>
      <c r="M303" s="43">
        <f>SUM(M299:M302)</f>
        <v>0</v>
      </c>
      <c r="N303" s="43">
        <f>SUM(N299:N302)</f>
        <v>0</v>
      </c>
      <c r="O303" s="43">
        <f>SUM(O299:O302)</f>
        <v>0</v>
      </c>
      <c r="P303" s="43">
        <f>SUM(P299:P302)</f>
        <v>0</v>
      </c>
      <c r="Q303" s="21"/>
      <c r="R303" s="21"/>
      <c r="S303" s="21"/>
      <c r="T303" s="21"/>
      <c r="U303" s="21"/>
      <c r="V303" s="21"/>
    </row>
    <row r="304" spans="1:22" x14ac:dyDescent="0.2">
      <c r="A304" s="28">
        <v>210</v>
      </c>
      <c r="B304" s="28" t="s">
        <v>71</v>
      </c>
      <c r="C304" s="17" t="s">
        <v>88</v>
      </c>
      <c r="D304" s="18">
        <f>SUMIFS('2013Figures'!$J:$J,'2013Figures'!$C:$C,$A304,'2013Figures'!$E:$E,$B$1)</f>
        <v>0</v>
      </c>
      <c r="E304" s="18">
        <f>SUMIFS('2013Figures'!$J:$J,'2013Figures'!$C:$C,$A304,'2013Figures'!$B:$B,"BrokerToCy",'2013Figures'!$G:$G,"E1",'2013Figures'!$E:$E,$B$1)</f>
        <v>0</v>
      </c>
      <c r="F304" s="18">
        <f>SUMIFS('2013Figures'!$J:$J,'2013Figures'!$C:$C,$A304,'2013Figures'!$B:$B,"BrokerToCy",'2013Figures'!$G:$G,"P1",'2013Figures'!$E:$E,$B$1)</f>
        <v>0</v>
      </c>
      <c r="G304" s="18">
        <f>SUMIFS('2013Figures'!$J:$J,'2013Figures'!$C:$C,$A304,'2013Figures'!$B:$B,"CyToBroker",'2013Figures'!$G:$G,"E1",'2013Figures'!$E:$E,$B$1)</f>
        <v>0</v>
      </c>
      <c r="H304" s="18">
        <f>SUMIFS('2013Figures'!$J:$J,'2013Figures'!$C:$C,$A304,'2013Figures'!$B:$B,"CyToBroker",'2013Figures'!$G:$G,"P1",'2013Figures'!$E:$E,$B$1)</f>
        <v>0</v>
      </c>
      <c r="I304" s="28"/>
      <c r="J304" s="17"/>
      <c r="K304" s="28"/>
      <c r="L304" s="50">
        <f>SUMIFS('2012Figures'!$J:$J,'2012Figures'!$C:$C,$A304,'2012Figures'!$E:$E,$B$1)</f>
        <v>0</v>
      </c>
      <c r="M304" s="50">
        <f>SUMIFS('2012Figures'!$J:$J,'2012Figures'!$C:$C,$A304,'2012Figures'!$B:$B,"BrokerToCy",'2012Figures'!$G:$G,"E1",'2012Figures'!$E:$E,$B$1)</f>
        <v>0</v>
      </c>
      <c r="N304" s="50">
        <f>SUMIFS('2012Figures'!$J:$J,'2012Figures'!$C:$C,$A304,'2012Figures'!$B:$B,"BrokerToCy",'2012Figures'!$G:$G,"P1",'2012Figures'!$E:$E,$B$1)</f>
        <v>0</v>
      </c>
      <c r="O304" s="50">
        <f>SUMIFS('2012Figures'!$J:$J,'2012Figures'!$C:$C,$A304,'2012Figures'!$B:$B,"CyToBroker",'2012Figures'!$G:$G,"E1",'2012Figures'!$E:$E,$B$1)</f>
        <v>0</v>
      </c>
      <c r="P304" s="50">
        <f>SUMIFS('2012Figures'!$J:$J,'2012Figures'!$C:$C,$A304,'2012Figures'!$B:$B,"CyToBroker",'2012Figures'!$G:$G,"P1",'2012Figures'!$E:$E,$B$1)</f>
        <v>0</v>
      </c>
      <c r="Q304" s="28"/>
      <c r="R304" s="46" t="str">
        <f t="shared" si="29"/>
        <v/>
      </c>
      <c r="S304" s="46" t="str">
        <f t="shared" si="29"/>
        <v/>
      </c>
      <c r="T304" s="46" t="str">
        <f t="shared" si="29"/>
        <v/>
      </c>
      <c r="U304" s="46" t="str">
        <f t="shared" si="29"/>
        <v/>
      </c>
      <c r="V304" s="46" t="str">
        <f t="shared" si="29"/>
        <v/>
      </c>
    </row>
    <row r="305" spans="1:22" x14ac:dyDescent="0.2">
      <c r="A305" s="1">
        <v>210</v>
      </c>
      <c r="B305" s="1" t="s">
        <v>71</v>
      </c>
      <c r="C305" s="8">
        <v>5</v>
      </c>
      <c r="D305" s="29">
        <f>SUMIFS('2013Figures'!$J:$J,'2013Figures'!$C:$C,$A305,'2013Figures'!$H:$H,$B305,'2013Figures'!$I:$I,$C305,'2013Figures'!$E:$E,$B$1)</f>
        <v>0</v>
      </c>
      <c r="E305" s="9">
        <f>SUMIFS('2013Figures'!$J:$J,'2013Figures'!$C:$C,$A305,'2013Figures'!$H:$H,$B305,'2013Figures'!$I:$I,$C305,'2013Figures'!$B:$B,"BrokerToCy",'2013Figures'!$G:$G,"E1",'2013Figures'!$E:$E,$B$1)</f>
        <v>0</v>
      </c>
      <c r="F305" s="9">
        <f>SUMIFS('2013Figures'!$J:$J,'2013Figures'!$C:$C,$A305,'2013Figures'!$H:$H,$B305,'2013Figures'!$I:$I,$C305,'2013Figures'!$B:$B,"BrokerToCy",'2013Figures'!$G:$G,"P1",'2013Figures'!$E:$E,$B$1)</f>
        <v>0</v>
      </c>
      <c r="G305" s="9">
        <f>SUMIFS('2013Figures'!$J:$J,'2013Figures'!$C:$C,$A305,'2013Figures'!$H:$H,$B305,'2013Figures'!$I:$I,$C305,'2013Figures'!$B:$B,"CyToBroker",'2013Figures'!$G:$G,"E1",'2013Figures'!$E:$E,$B$1)</f>
        <v>0</v>
      </c>
      <c r="H305" s="9">
        <f>SUMIFS('2013Figures'!$J:$J,'2013Figures'!$C:$C,$A305,'2013Figures'!$H:$H,$B305,'2013Figures'!$I:$I,$C305,'2013Figures'!$B:$B,"CyToBroker",'2013Figures'!$G:$G,"P1",'2013Figures'!$E:$E,$B$1)</f>
        <v>0</v>
      </c>
      <c r="J305" s="8">
        <v>201501</v>
      </c>
      <c r="L305" s="42">
        <f>SUMIFS('2012Figures'!$J:$J,'2012Figures'!$C:$C,$A305,'2012Figures'!$H:$H,$B305,'2012Figures'!$I:$I,$C305,'2012Figures'!$E:$E,$B$1)</f>
        <v>0</v>
      </c>
      <c r="M305" s="52">
        <f>SUMIFS('2012Figures'!$J:$J,'2012Figures'!$C:$C,$A305,'2012Figures'!$H:$H,$B305,'2012Figures'!$I:$I,$C305,'2012Figures'!$B:$B,"BrokerToCy",'2012Figures'!$G:$G,"E1",'2012Figures'!$E:$E,$B$1)</f>
        <v>0</v>
      </c>
      <c r="N305" s="52">
        <f>SUMIFS('2012Figures'!$J:$J,'2012Figures'!$C:$C,$A305,'2012Figures'!$H:$H,$B305,'2012Figures'!$I:$I,$C305,'2012Figures'!$B:$B,"BrokerToCy",'2012Figures'!$G:$G,"P1",'2012Figures'!$E:$E,$B$1)</f>
        <v>0</v>
      </c>
      <c r="O305" s="52">
        <f>SUMIFS('2012Figures'!$J:$J,'2012Figures'!$C:$C,$A305,'2012Figures'!$H:$H,$B305,'2012Figures'!$I:$I,$C305,'2012Figures'!$B:$B,"CyToBroker",'2012Figures'!$G:$G,"E1",'2012Figures'!$E:$E,$B$1)</f>
        <v>0</v>
      </c>
      <c r="P305" s="52">
        <f>SUMIFS('2012Figures'!$J:$J,'2012Figures'!$C:$C,$A305,'2012Figures'!$H:$H,$B305,'2012Figures'!$I:$I,$C305,'2012Figures'!$B:$B,"CyToBroker",'2012Figures'!$G:$G,"P1",'2012Figures'!$E:$E,$B$1)</f>
        <v>0</v>
      </c>
      <c r="R305" s="46" t="str">
        <f t="shared" si="29"/>
        <v/>
      </c>
      <c r="S305" s="46" t="str">
        <f t="shared" si="29"/>
        <v/>
      </c>
      <c r="T305" s="46" t="str">
        <f t="shared" si="29"/>
        <v/>
      </c>
      <c r="U305" s="46" t="str">
        <f t="shared" si="29"/>
        <v/>
      </c>
      <c r="V305" s="46" t="str">
        <f t="shared" si="29"/>
        <v/>
      </c>
    </row>
    <row r="306" spans="1:22" x14ac:dyDescent="0.2">
      <c r="A306" s="1">
        <v>210</v>
      </c>
      <c r="B306" s="1" t="s">
        <v>71</v>
      </c>
      <c r="C306" s="8">
        <v>4</v>
      </c>
      <c r="D306" s="29">
        <f>SUMIFS('2013Figures'!$J:$J,'2013Figures'!$C:$C,$A306,'2013Figures'!$H:$H,$B306,'2013Figures'!$I:$I,$C306,'2013Figures'!$E:$E,$B$1)</f>
        <v>0</v>
      </c>
      <c r="E306" s="9">
        <f>SUMIFS('2013Figures'!$J:$J,'2013Figures'!$C:$C,$A306,'2013Figures'!$H:$H,$B306,'2013Figures'!$I:$I,$C306,'2013Figures'!$B:$B,"BrokerToCy",'2013Figures'!$G:$G,"E1",'2013Figures'!$E:$E,$B$1)</f>
        <v>0</v>
      </c>
      <c r="F306" s="9">
        <f>SUMIFS('2013Figures'!$J:$J,'2013Figures'!$C:$C,$A306,'2013Figures'!$H:$H,$B306,'2013Figures'!$I:$I,$C306,'2013Figures'!$B:$B,"BrokerToCy",'2013Figures'!$G:$G,"P1",'2013Figures'!$E:$E,$B$1)</f>
        <v>0</v>
      </c>
      <c r="G306" s="9">
        <f>SUMIFS('2013Figures'!$J:$J,'2013Figures'!$C:$C,$A306,'2013Figures'!$H:$H,$B306,'2013Figures'!$I:$I,$C306,'2013Figures'!$B:$B,"CyToBroker",'2013Figures'!$G:$G,"E1",'2013Figures'!$E:$E,$B$1)</f>
        <v>0</v>
      </c>
      <c r="H306" s="9">
        <f>SUMIFS('2013Figures'!$J:$J,'2013Figures'!$C:$C,$A306,'2013Figures'!$H:$H,$B306,'2013Figures'!$I:$I,$C306,'2013Figures'!$B:$B,"CyToBroker",'2013Figures'!$G:$G,"P1",'2013Figures'!$E:$E,$B$1)</f>
        <v>0</v>
      </c>
      <c r="I306" s="30"/>
      <c r="J306" s="31">
        <v>201301</v>
      </c>
      <c r="K306" s="30"/>
      <c r="L306" s="42">
        <f>SUMIFS('2012Figures'!$J:$J,'2012Figures'!$C:$C,$A306,'2012Figures'!$H:$H,$B306,'2012Figures'!$I:$I,$C306,'2012Figures'!$E:$E,$B$1)</f>
        <v>0</v>
      </c>
      <c r="M306" s="52">
        <f>SUMIFS('2012Figures'!$J:$J,'2012Figures'!$C:$C,$A306,'2012Figures'!$H:$H,$B306,'2012Figures'!$I:$I,$C306,'2012Figures'!$B:$B,"BrokerToCy",'2012Figures'!$G:$G,"E1",'2012Figures'!$E:$E,$B$1)</f>
        <v>0</v>
      </c>
      <c r="N306" s="52">
        <f>SUMIFS('2012Figures'!$J:$J,'2012Figures'!$C:$C,$A306,'2012Figures'!$H:$H,$B306,'2012Figures'!$I:$I,$C306,'2012Figures'!$B:$B,"BrokerToCy",'2012Figures'!$G:$G,"P1",'2012Figures'!$E:$E,$B$1)</f>
        <v>0</v>
      </c>
      <c r="O306" s="52">
        <f>SUMIFS('2012Figures'!$J:$J,'2012Figures'!$C:$C,$A306,'2012Figures'!$H:$H,$B306,'2012Figures'!$I:$I,$C306,'2012Figures'!$B:$B,"CyToBroker",'2012Figures'!$G:$G,"E1",'2012Figures'!$E:$E,$B$1)</f>
        <v>0</v>
      </c>
      <c r="P306" s="52">
        <f>SUMIFS('2012Figures'!$J:$J,'2012Figures'!$C:$C,$A306,'2012Figures'!$H:$H,$B306,'2012Figures'!$I:$I,$C306,'2012Figures'!$B:$B,"CyToBroker",'2012Figures'!$G:$G,"P1",'2012Figures'!$E:$E,$B$1)</f>
        <v>0</v>
      </c>
      <c r="Q306" s="30"/>
      <c r="R306" s="46" t="str">
        <f t="shared" si="29"/>
        <v/>
      </c>
      <c r="S306" s="46" t="str">
        <f t="shared" si="29"/>
        <v/>
      </c>
      <c r="T306" s="46" t="str">
        <f t="shared" si="29"/>
        <v/>
      </c>
      <c r="U306" s="46" t="str">
        <f t="shared" si="29"/>
        <v/>
      </c>
      <c r="V306" s="46" t="str">
        <f t="shared" si="29"/>
        <v/>
      </c>
    </row>
    <row r="307" spans="1:22" x14ac:dyDescent="0.2">
      <c r="A307" s="1">
        <v>210</v>
      </c>
      <c r="B307" s="1" t="s">
        <v>71</v>
      </c>
      <c r="C307" s="8">
        <v>3</v>
      </c>
      <c r="D307" s="29">
        <f>SUMIFS('2013Figures'!$J:$J,'2013Figures'!$C:$C,$A307,'2013Figures'!$H:$H,$B307,'2013Figures'!$I:$I,$C307,'2013Figures'!$E:$E,$B$1)</f>
        <v>0</v>
      </c>
      <c r="E307" s="9">
        <f>SUMIFS('2013Figures'!$J:$J,'2013Figures'!$C:$C,$A307,'2013Figures'!$H:$H,$B307,'2013Figures'!$I:$I,$C307,'2013Figures'!$B:$B,"BrokerToCy",'2013Figures'!$G:$G,"E1",'2013Figures'!$E:$E,$B$1)</f>
        <v>0</v>
      </c>
      <c r="F307" s="9">
        <f>SUMIFS('2013Figures'!$J:$J,'2013Figures'!$C:$C,$A307,'2013Figures'!$H:$H,$B307,'2013Figures'!$I:$I,$C307,'2013Figures'!$B:$B,"BrokerToCy",'2013Figures'!$G:$G,"P1",'2013Figures'!$E:$E,$B$1)</f>
        <v>0</v>
      </c>
      <c r="G307" s="9">
        <f>SUMIFS('2013Figures'!$J:$J,'2013Figures'!$C:$C,$A307,'2013Figures'!$H:$H,$B307,'2013Figures'!$I:$I,$C307,'2013Figures'!$B:$B,"CyToBroker",'2013Figures'!$G:$G,"E1",'2013Figures'!$E:$E,$B$1)</f>
        <v>0</v>
      </c>
      <c r="H307" s="9">
        <f>SUMIFS('2013Figures'!$J:$J,'2013Figures'!$C:$C,$A307,'2013Figures'!$H:$H,$B307,'2013Figures'!$I:$I,$C307,'2013Figures'!$B:$B,"CyToBroker",'2013Figures'!$G:$G,"P1",'2013Figures'!$E:$E,$B$1)</f>
        <v>0</v>
      </c>
      <c r="J307" s="8">
        <v>201201</v>
      </c>
      <c r="L307" s="42">
        <f>SUMIFS('2012Figures'!$J:$J,'2012Figures'!$C:$C,$A307,'2012Figures'!$H:$H,$B307,'2012Figures'!$I:$I,$C307,'2012Figures'!$E:$E,$B$1)</f>
        <v>0</v>
      </c>
      <c r="M307" s="52">
        <f>SUMIFS('2012Figures'!$J:$J,'2012Figures'!$C:$C,$A307,'2012Figures'!$H:$H,$B307,'2012Figures'!$I:$I,$C307,'2012Figures'!$B:$B,"BrokerToCy",'2012Figures'!$G:$G,"E1",'2012Figures'!$E:$E,$B$1)</f>
        <v>0</v>
      </c>
      <c r="N307" s="52">
        <f>SUMIFS('2012Figures'!$J:$J,'2012Figures'!$C:$C,$A307,'2012Figures'!$H:$H,$B307,'2012Figures'!$I:$I,$C307,'2012Figures'!$B:$B,"BrokerToCy",'2012Figures'!$G:$G,"P1",'2012Figures'!$E:$E,$B$1)</f>
        <v>0</v>
      </c>
      <c r="O307" s="52">
        <f>SUMIFS('2012Figures'!$J:$J,'2012Figures'!$C:$C,$A307,'2012Figures'!$H:$H,$B307,'2012Figures'!$I:$I,$C307,'2012Figures'!$B:$B,"CyToBroker",'2012Figures'!$G:$G,"E1",'2012Figures'!$E:$E,$B$1)</f>
        <v>0</v>
      </c>
      <c r="P307" s="52">
        <f>SUMIFS('2012Figures'!$J:$J,'2012Figures'!$C:$C,$A307,'2012Figures'!$H:$H,$B307,'2012Figures'!$I:$I,$C307,'2012Figures'!$B:$B,"CyToBroker",'2012Figures'!$G:$G,"P1",'2012Figures'!$E:$E,$B$1)</f>
        <v>0</v>
      </c>
      <c r="R307" s="46" t="str">
        <f t="shared" si="29"/>
        <v/>
      </c>
      <c r="S307" s="46" t="str">
        <f t="shared" si="29"/>
        <v/>
      </c>
      <c r="T307" s="46" t="str">
        <f t="shared" si="29"/>
        <v/>
      </c>
      <c r="U307" s="46" t="str">
        <f t="shared" si="29"/>
        <v/>
      </c>
      <c r="V307" s="46" t="str">
        <f t="shared" si="29"/>
        <v/>
      </c>
    </row>
    <row r="308" spans="1:22" x14ac:dyDescent="0.2">
      <c r="A308" s="1">
        <v>210</v>
      </c>
      <c r="B308" s="1" t="s">
        <v>71</v>
      </c>
      <c r="C308" s="8">
        <v>2</v>
      </c>
      <c r="D308" s="29">
        <f>SUMIFS('2013Figures'!$J:$J,'2013Figures'!$C:$C,$A308,'2013Figures'!$H:$H,$B308,'2013Figures'!$I:$I,$C308,'2013Figures'!$E:$E,$B$1)</f>
        <v>0</v>
      </c>
      <c r="E308" s="9">
        <f>SUMIFS('2013Figures'!$J:$J,'2013Figures'!$C:$C,$A308,'2013Figures'!$H:$H,$B308,'2013Figures'!$I:$I,$C308,'2013Figures'!$B:$B,"BrokerToCy",'2013Figures'!$G:$G,"E1",'2013Figures'!$E:$E,$B$1)</f>
        <v>0</v>
      </c>
      <c r="F308" s="9">
        <f>SUMIFS('2013Figures'!$J:$J,'2013Figures'!$C:$C,$A308,'2013Figures'!$H:$H,$B308,'2013Figures'!$I:$I,$C308,'2013Figures'!$B:$B,"BrokerToCy",'2013Figures'!$G:$G,"P1",'2013Figures'!$E:$E,$B$1)</f>
        <v>0</v>
      </c>
      <c r="G308" s="9">
        <f>SUMIFS('2013Figures'!$J:$J,'2013Figures'!$C:$C,$A308,'2013Figures'!$H:$H,$B308,'2013Figures'!$I:$I,$C308,'2013Figures'!$B:$B,"CyToBroker",'2013Figures'!$G:$G,"E1",'2013Figures'!$E:$E,$B$1)</f>
        <v>0</v>
      </c>
      <c r="H308" s="9">
        <f>SUMIFS('2013Figures'!$J:$J,'2013Figures'!$C:$C,$A308,'2013Figures'!$H:$H,$B308,'2013Figures'!$I:$I,$C308,'2013Figures'!$B:$B,"CyToBroker",'2013Figures'!$G:$G,"P1",'2013Figures'!$E:$E,$B$1)</f>
        <v>0</v>
      </c>
      <c r="J308" s="8">
        <v>201101</v>
      </c>
      <c r="L308" s="42">
        <f>SUMIFS('2012Figures'!$J:$J,'2012Figures'!$C:$C,$A308,'2012Figures'!$H:$H,$B308,'2012Figures'!$I:$I,$C308,'2012Figures'!$E:$E,$B$1)</f>
        <v>0</v>
      </c>
      <c r="M308" s="52">
        <f>SUMIFS('2012Figures'!$J:$J,'2012Figures'!$C:$C,$A308,'2012Figures'!$H:$H,$B308,'2012Figures'!$I:$I,$C308,'2012Figures'!$B:$B,"BrokerToCy",'2012Figures'!$G:$G,"E1",'2012Figures'!$E:$E,$B$1)</f>
        <v>0</v>
      </c>
      <c r="N308" s="52">
        <f>SUMIFS('2012Figures'!$J:$J,'2012Figures'!$C:$C,$A308,'2012Figures'!$H:$H,$B308,'2012Figures'!$I:$I,$C308,'2012Figures'!$B:$B,"BrokerToCy",'2012Figures'!$G:$G,"P1",'2012Figures'!$E:$E,$B$1)</f>
        <v>0</v>
      </c>
      <c r="O308" s="52">
        <f>SUMIFS('2012Figures'!$J:$J,'2012Figures'!$C:$C,$A308,'2012Figures'!$H:$H,$B308,'2012Figures'!$I:$I,$C308,'2012Figures'!$B:$B,"CyToBroker",'2012Figures'!$G:$G,"E1",'2012Figures'!$E:$E,$B$1)</f>
        <v>0</v>
      </c>
      <c r="P308" s="52">
        <f>SUMIFS('2012Figures'!$J:$J,'2012Figures'!$C:$C,$A308,'2012Figures'!$H:$H,$B308,'2012Figures'!$I:$I,$C308,'2012Figures'!$B:$B,"CyToBroker",'2012Figures'!$G:$G,"P1",'2012Figures'!$E:$E,$B$1)</f>
        <v>0</v>
      </c>
      <c r="R308" s="46" t="str">
        <f t="shared" si="29"/>
        <v/>
      </c>
      <c r="S308" s="46" t="str">
        <f t="shared" si="29"/>
        <v/>
      </c>
      <c r="T308" s="46" t="str">
        <f t="shared" si="29"/>
        <v/>
      </c>
      <c r="U308" s="46" t="str">
        <f t="shared" si="29"/>
        <v/>
      </c>
      <c r="V308" s="46" t="str">
        <f t="shared" si="29"/>
        <v/>
      </c>
    </row>
    <row r="309" spans="1:22" x14ac:dyDescent="0.2">
      <c r="A309" s="1">
        <v>210</v>
      </c>
      <c r="B309" s="1" t="s">
        <v>71</v>
      </c>
      <c r="C309" s="8">
        <v>1</v>
      </c>
      <c r="D309" s="29">
        <f>SUMIFS('2013Figures'!$J:$J,'2013Figures'!$C:$C,$A309,'2013Figures'!$H:$H,$B309,'2013Figures'!$I:$I,$C309,'2013Figures'!$E:$E,$B$1)</f>
        <v>0</v>
      </c>
      <c r="E309" s="9">
        <f>SUMIFS('2013Figures'!$J:$J,'2013Figures'!$C:$C,$A309,'2013Figures'!$H:$H,$B309,'2013Figures'!$I:$I,$C309,'2013Figures'!$B:$B,"BrokerToCy",'2013Figures'!$G:$G,"E1",'2013Figures'!$E:$E,$B$1)</f>
        <v>0</v>
      </c>
      <c r="F309" s="9">
        <f>SUMIFS('2013Figures'!$J:$J,'2013Figures'!$C:$C,$A309,'2013Figures'!$H:$H,$B309,'2013Figures'!$I:$I,$C309,'2013Figures'!$B:$B,"BrokerToCy",'2013Figures'!$G:$G,"P1",'2013Figures'!$E:$E,$B$1)</f>
        <v>0</v>
      </c>
      <c r="G309" s="9">
        <f>SUMIFS('2013Figures'!$J:$J,'2013Figures'!$C:$C,$A309,'2013Figures'!$H:$H,$B309,'2013Figures'!$I:$I,$C309,'2013Figures'!$B:$B,"CyToBroker",'2013Figures'!$G:$G,"E1",'2013Figures'!$E:$E,$B$1)</f>
        <v>0</v>
      </c>
      <c r="H309" s="9">
        <f>SUMIFS('2013Figures'!$J:$J,'2013Figures'!$C:$C,$A309,'2013Figures'!$H:$H,$B309,'2013Figures'!$I:$I,$C309,'2013Figures'!$B:$B,"CyToBroker",'2013Figures'!$G:$G,"P1",'2013Figures'!$E:$E,$B$1)</f>
        <v>0</v>
      </c>
      <c r="J309" s="8">
        <v>200901</v>
      </c>
      <c r="L309" s="42">
        <f>SUMIFS('2012Figures'!$J:$J,'2012Figures'!$C:$C,$A309,'2012Figures'!$H:$H,$B309,'2012Figures'!$I:$I,$C309,'2012Figures'!$E:$E,$B$1)</f>
        <v>0</v>
      </c>
      <c r="M309" s="52">
        <f>SUMIFS('2012Figures'!$J:$J,'2012Figures'!$C:$C,$A309,'2012Figures'!$H:$H,$B309,'2012Figures'!$I:$I,$C309,'2012Figures'!$B:$B,"BrokerToCy",'2012Figures'!$G:$G,"E1",'2012Figures'!$E:$E,$B$1)</f>
        <v>0</v>
      </c>
      <c r="N309" s="52">
        <f>SUMIFS('2012Figures'!$J:$J,'2012Figures'!$C:$C,$A309,'2012Figures'!$H:$H,$B309,'2012Figures'!$I:$I,$C309,'2012Figures'!$B:$B,"BrokerToCy",'2012Figures'!$G:$G,"P1",'2012Figures'!$E:$E,$B$1)</f>
        <v>0</v>
      </c>
      <c r="O309" s="52">
        <f>SUMIFS('2012Figures'!$J:$J,'2012Figures'!$C:$C,$A309,'2012Figures'!$H:$H,$B309,'2012Figures'!$I:$I,$C309,'2012Figures'!$B:$B,"CyToBroker",'2012Figures'!$G:$G,"E1",'2012Figures'!$E:$E,$B$1)</f>
        <v>0</v>
      </c>
      <c r="P309" s="52">
        <f>SUMIFS('2012Figures'!$J:$J,'2012Figures'!$C:$C,$A309,'2012Figures'!$H:$H,$B309,'2012Figures'!$I:$I,$C309,'2012Figures'!$B:$B,"CyToBroker",'2012Figures'!$G:$G,"P1",'2012Figures'!$E:$E,$B$1)</f>
        <v>0</v>
      </c>
      <c r="R309" s="46" t="str">
        <f t="shared" si="29"/>
        <v/>
      </c>
      <c r="S309" s="46" t="str">
        <f t="shared" si="29"/>
        <v/>
      </c>
      <c r="T309" s="46" t="str">
        <f t="shared" si="29"/>
        <v/>
      </c>
      <c r="U309" s="46" t="str">
        <f t="shared" si="29"/>
        <v/>
      </c>
      <c r="V309" s="46" t="str">
        <f t="shared" si="29"/>
        <v/>
      </c>
    </row>
    <row r="310" spans="1:22" x14ac:dyDescent="0.2">
      <c r="A310" s="1">
        <v>210</v>
      </c>
      <c r="B310" s="1" t="s">
        <v>71</v>
      </c>
      <c r="D310" s="29">
        <f>SUMIFS('2013Figures'!$J:$J,'2013Figures'!$C:$C,$A310,'2013Figures'!$I:$I,"",'2013Figures'!$E:$E,$B$1)</f>
        <v>0</v>
      </c>
      <c r="E310" s="9">
        <f>SUMIFS('2013Figures'!$J:$J,'2013Figures'!$C:$C,$A310,'2013Figures'!$I:$I,"",'2013Figures'!$B:$B,"BrokerToCy",'2013Figures'!$G:$G,"E1",'2013Figures'!$E:$E,$B$1)</f>
        <v>0</v>
      </c>
      <c r="F310" s="9">
        <f>SUMIFS('2013Figures'!$J:$J,'2013Figures'!$C:$C,$A310,'2013Figures'!$I:$I,"",'2013Figures'!$B:$B,"BrokerToCy",'2013Figures'!$G:$G,"P1",'2013Figures'!$E:$E,$B$1)</f>
        <v>0</v>
      </c>
      <c r="G310" s="9">
        <f>SUMIFS('2013Figures'!$J:$J,'2013Figures'!$C:$C,$A310,'2013Figures'!$I:$I,"",'2013Figures'!$B:$B,"CyToBroker",'2013Figures'!$G:$G,"E1",'2013Figures'!$E:$E,$B$1)</f>
        <v>0</v>
      </c>
      <c r="H310" s="9">
        <f>SUMIFS('2013Figures'!$J:$J,'2013Figures'!$C:$C,$A310,'2013Figures'!$I:$I,"",'2013Figures'!$B:$B,"CyToBroker",'2013Figures'!$G:$G,"P1",'2013Figures'!$E:$E,$B$1)</f>
        <v>0</v>
      </c>
      <c r="J310" s="8" t="s">
        <v>131</v>
      </c>
      <c r="L310" s="42">
        <f>SUMIFS('2012Figures'!$J:$J,'2012Figures'!$C:$C,$A310,'2012Figures'!$I:$I,"",'2012Figures'!$E:$E,$B$1)</f>
        <v>0</v>
      </c>
      <c r="M310" s="52">
        <f>SUMIFS('2012Figures'!$J:$J,'2012Figures'!$C:$C,$A310,'2012Figures'!$I:$I,"",'2012Figures'!$B:$B,"BrokerToCy",'2012Figures'!$G:$G,"E1",'2012Figures'!$E:$E,$B$1)</f>
        <v>0</v>
      </c>
      <c r="N310" s="52">
        <f>SUMIFS('2012Figures'!$J:$J,'2012Figures'!$C:$C,$A310,'2012Figures'!$I:$I,"",'2012Figures'!$B:$B,"BrokerToCy",'2012Figures'!$G:$G,"P1",'2012Figures'!$E:$E,$B$1)</f>
        <v>0</v>
      </c>
      <c r="O310" s="52">
        <f>SUMIFS('2012Figures'!$J:$J,'2012Figures'!$C:$C,$A310,'2012Figures'!$I:$I,"",'2012Figures'!$B:$B,"CyToBroker",'2012Figures'!$G:$G,"E1",'2012Figures'!$E:$E,$B$1)</f>
        <v>0</v>
      </c>
      <c r="P310" s="52">
        <f>SUMIFS('2012Figures'!$J:$J,'2012Figures'!$C:$C,$A310,'2012Figures'!$I:$I,"",'2012Figures'!$B:$B,"CyToBroker",'2012Figures'!$G:$G,"P1",'2012Figures'!$E:$E,$B$1)</f>
        <v>0</v>
      </c>
      <c r="R310" s="46" t="str">
        <f t="shared" si="29"/>
        <v/>
      </c>
      <c r="S310" s="46" t="str">
        <f t="shared" si="29"/>
        <v/>
      </c>
      <c r="T310" s="46" t="str">
        <f t="shared" si="29"/>
        <v/>
      </c>
      <c r="U310" s="46" t="str">
        <f t="shared" si="29"/>
        <v/>
      </c>
      <c r="V310" s="46" t="str">
        <f t="shared" si="29"/>
        <v/>
      </c>
    </row>
    <row r="311" spans="1:22" x14ac:dyDescent="0.2">
      <c r="A311" s="21"/>
      <c r="B311" s="21" t="s">
        <v>92</v>
      </c>
      <c r="C311" s="22"/>
      <c r="D311" s="23">
        <f>SUM(E311:H311)</f>
        <v>0</v>
      </c>
      <c r="E311" s="23">
        <f>SUM(E305:E310)</f>
        <v>0</v>
      </c>
      <c r="F311" s="23">
        <f>SUM(F305:F310)</f>
        <v>0</v>
      </c>
      <c r="G311" s="23">
        <f>SUM(G305:G310)</f>
        <v>0</v>
      </c>
      <c r="H311" s="23">
        <f>SUM(H305:H310)</f>
        <v>0</v>
      </c>
      <c r="I311" s="21"/>
      <c r="J311" s="22"/>
      <c r="K311" s="21"/>
      <c r="L311" s="43">
        <f>SUM(M311:P311)</f>
        <v>0</v>
      </c>
      <c r="M311" s="43">
        <f>SUM(M305:M310)</f>
        <v>0</v>
      </c>
      <c r="N311" s="43">
        <f>SUM(N305:N310)</f>
        <v>0</v>
      </c>
      <c r="O311" s="43">
        <f>SUM(O305:O310)</f>
        <v>0</v>
      </c>
      <c r="P311" s="43">
        <f>SUM(P305:P310)</f>
        <v>0</v>
      </c>
      <c r="Q311" s="21"/>
      <c r="R311" s="21"/>
      <c r="S311" s="21"/>
      <c r="T311" s="21"/>
      <c r="U311" s="21"/>
      <c r="V311" s="21"/>
    </row>
    <row r="312" spans="1:22" x14ac:dyDescent="0.2">
      <c r="A312" s="28">
        <v>211</v>
      </c>
      <c r="B312" s="28" t="s">
        <v>73</v>
      </c>
      <c r="C312" s="17" t="s">
        <v>88</v>
      </c>
      <c r="D312" s="18">
        <f>SUMIFS('2013Figures'!$J:$J,'2013Figures'!$C:$C,$A312,'2013Figures'!$E:$E,$B$1)</f>
        <v>0</v>
      </c>
      <c r="E312" s="18">
        <f>SUMIFS('2013Figures'!$J:$J,'2013Figures'!$C:$C,$A312,'2013Figures'!$B:$B,"BrokerToCy",'2013Figures'!$G:$G,"E1",'2013Figures'!$E:$E,$B$1)</f>
        <v>0</v>
      </c>
      <c r="F312" s="18">
        <f>SUMIFS('2013Figures'!$J:$J,'2013Figures'!$C:$C,$A312,'2013Figures'!$B:$B,"BrokerToCy",'2013Figures'!$G:$G,"P1",'2013Figures'!$E:$E,$B$1)</f>
        <v>0</v>
      </c>
      <c r="G312" s="18">
        <f>SUMIFS('2013Figures'!$J:$J,'2013Figures'!$C:$C,$A312,'2013Figures'!$B:$B,"CyToBroker",'2013Figures'!$G:$G,"E1",'2013Figures'!$E:$E,$B$1)</f>
        <v>0</v>
      </c>
      <c r="H312" s="18">
        <f>SUMIFS('2013Figures'!$J:$J,'2013Figures'!$C:$C,$A312,'2013Figures'!$B:$B,"CyToBroker",'2013Figures'!$G:$G,"P1",'2013Figures'!$E:$E,$B$1)</f>
        <v>0</v>
      </c>
      <c r="I312" s="28"/>
      <c r="J312" s="17"/>
      <c r="K312" s="28"/>
      <c r="L312" s="50">
        <f>SUMIFS('2012Figures'!$J:$J,'2012Figures'!$C:$C,$A312,'2012Figures'!$E:$E,$B$1)</f>
        <v>0</v>
      </c>
      <c r="M312" s="50">
        <f>SUMIFS('2012Figures'!$J:$J,'2012Figures'!$C:$C,$A312,'2012Figures'!$B:$B,"BrokerToCy",'2012Figures'!$G:$G,"E1",'2012Figures'!$E:$E,$B$1)</f>
        <v>0</v>
      </c>
      <c r="N312" s="50">
        <f>SUMIFS('2012Figures'!$J:$J,'2012Figures'!$C:$C,$A312,'2012Figures'!$B:$B,"BrokerToCy",'2012Figures'!$G:$G,"P1",'2012Figures'!$E:$E,$B$1)</f>
        <v>0</v>
      </c>
      <c r="O312" s="50">
        <f>SUMIFS('2012Figures'!$J:$J,'2012Figures'!$C:$C,$A312,'2012Figures'!$B:$B,"CyToBroker",'2012Figures'!$G:$G,"E1",'2012Figures'!$E:$E,$B$1)</f>
        <v>0</v>
      </c>
      <c r="P312" s="50">
        <f>SUMIFS('2012Figures'!$J:$J,'2012Figures'!$C:$C,$A312,'2012Figures'!$B:$B,"CyToBroker",'2012Figures'!$G:$G,"P1",'2012Figures'!$E:$E,$B$1)</f>
        <v>0</v>
      </c>
      <c r="Q312" s="28"/>
      <c r="R312" s="46" t="str">
        <f t="shared" si="29"/>
        <v/>
      </c>
      <c r="S312" s="46" t="str">
        <f t="shared" si="29"/>
        <v/>
      </c>
      <c r="T312" s="46" t="str">
        <f t="shared" si="29"/>
        <v/>
      </c>
      <c r="U312" s="46" t="str">
        <f t="shared" si="29"/>
        <v/>
      </c>
      <c r="V312" s="46" t="str">
        <f t="shared" si="29"/>
        <v/>
      </c>
    </row>
    <row r="313" spans="1:22" x14ac:dyDescent="0.2">
      <c r="A313" s="1">
        <v>211</v>
      </c>
      <c r="B313" s="1" t="s">
        <v>73</v>
      </c>
      <c r="C313" s="8">
        <v>5</v>
      </c>
      <c r="D313" s="29">
        <f>SUMIFS('2013Figures'!$J:$J,'2013Figures'!$C:$C,$A313,'2013Figures'!$H:$H,$B313,'2013Figures'!$I:$I,$C313,'2013Figures'!$E:$E,$B$1)</f>
        <v>0</v>
      </c>
      <c r="E313" s="9">
        <f>SUMIFS('2013Figures'!$J:$J,'2013Figures'!$C:$C,$A313,'2013Figures'!$H:$H,$B313,'2013Figures'!$I:$I,$C313,'2013Figures'!$B:$B,"BrokerToCy",'2013Figures'!$G:$G,"E1",'2013Figures'!$E:$E,$B$1)</f>
        <v>0</v>
      </c>
      <c r="F313" s="9">
        <f>SUMIFS('2013Figures'!$J:$J,'2013Figures'!$C:$C,$A313,'2013Figures'!$H:$H,$B313,'2013Figures'!$I:$I,$C313,'2013Figures'!$B:$B,"BrokerToCy",'2013Figures'!$G:$G,"P1",'2013Figures'!$E:$E,$B$1)</f>
        <v>0</v>
      </c>
      <c r="G313" s="9">
        <f>SUMIFS('2013Figures'!$J:$J,'2013Figures'!$C:$C,$A313,'2013Figures'!$H:$H,$B313,'2013Figures'!$I:$I,$C313,'2013Figures'!$B:$B,"CyToBroker",'2013Figures'!$G:$G,"E1",'2013Figures'!$E:$E,$B$1)</f>
        <v>0</v>
      </c>
      <c r="H313" s="9">
        <f>SUMIFS('2013Figures'!$J:$J,'2013Figures'!$C:$C,$A313,'2013Figures'!$H:$H,$B313,'2013Figures'!$I:$I,$C313,'2013Figures'!$B:$B,"CyToBroker",'2013Figures'!$G:$G,"P1",'2013Figures'!$E:$E,$B$1)</f>
        <v>0</v>
      </c>
      <c r="J313" s="8">
        <v>201501</v>
      </c>
      <c r="L313" s="42">
        <f>SUMIFS('2012Figures'!$J:$J,'2012Figures'!$C:$C,$A313,'2012Figures'!$H:$H,$B313,'2012Figures'!$I:$I,$C313,'2012Figures'!$E:$E,$B$1)</f>
        <v>0</v>
      </c>
      <c r="M313" s="52">
        <f>SUMIFS('2012Figures'!$J:$J,'2012Figures'!$C:$C,$A313,'2012Figures'!$H:$H,$B313,'2012Figures'!$I:$I,$C313,'2012Figures'!$B:$B,"BrokerToCy",'2012Figures'!$G:$G,"E1",'2012Figures'!$E:$E,$B$1)</f>
        <v>0</v>
      </c>
      <c r="N313" s="52">
        <f>SUMIFS('2012Figures'!$J:$J,'2012Figures'!$C:$C,$A313,'2012Figures'!$H:$H,$B313,'2012Figures'!$I:$I,$C313,'2012Figures'!$B:$B,"BrokerToCy",'2012Figures'!$G:$G,"P1",'2012Figures'!$E:$E,$B$1)</f>
        <v>0</v>
      </c>
      <c r="O313" s="52">
        <f>SUMIFS('2012Figures'!$J:$J,'2012Figures'!$C:$C,$A313,'2012Figures'!$H:$H,$B313,'2012Figures'!$I:$I,$C313,'2012Figures'!$B:$B,"CyToBroker",'2012Figures'!$G:$G,"E1",'2012Figures'!$E:$E,$B$1)</f>
        <v>0</v>
      </c>
      <c r="P313" s="52">
        <f>SUMIFS('2012Figures'!$J:$J,'2012Figures'!$C:$C,$A313,'2012Figures'!$H:$H,$B313,'2012Figures'!$I:$I,$C313,'2012Figures'!$B:$B,"CyToBroker",'2012Figures'!$G:$G,"P1",'2012Figures'!$E:$E,$B$1)</f>
        <v>0</v>
      </c>
      <c r="R313" s="46" t="str">
        <f t="shared" si="29"/>
        <v/>
      </c>
      <c r="S313" s="46" t="str">
        <f t="shared" si="29"/>
        <v/>
      </c>
      <c r="T313" s="46" t="str">
        <f t="shared" si="29"/>
        <v/>
      </c>
      <c r="U313" s="46" t="str">
        <f t="shared" si="29"/>
        <v/>
      </c>
      <c r="V313" s="46" t="str">
        <f t="shared" si="29"/>
        <v/>
      </c>
    </row>
    <row r="314" spans="1:22" x14ac:dyDescent="0.2">
      <c r="A314" s="1">
        <v>211</v>
      </c>
      <c r="B314" s="1" t="s">
        <v>73</v>
      </c>
      <c r="C314" s="8">
        <v>4</v>
      </c>
      <c r="D314" s="29">
        <f>SUMIFS('2013Figures'!$J:$J,'2013Figures'!$C:$C,$A314,'2013Figures'!$H:$H,$B314,'2013Figures'!$I:$I,$C314,'2013Figures'!$E:$E,$B$1)</f>
        <v>0</v>
      </c>
      <c r="E314" s="9">
        <f>SUMIFS('2013Figures'!$J:$J,'2013Figures'!$C:$C,$A314,'2013Figures'!$H:$H,$B314,'2013Figures'!$I:$I,$C314,'2013Figures'!$B:$B,"BrokerToCy",'2013Figures'!$G:$G,"E1",'2013Figures'!$E:$E,$B$1)</f>
        <v>0</v>
      </c>
      <c r="F314" s="9">
        <f>SUMIFS('2013Figures'!$J:$J,'2013Figures'!$C:$C,$A314,'2013Figures'!$H:$H,$B314,'2013Figures'!$I:$I,$C314,'2013Figures'!$B:$B,"BrokerToCy",'2013Figures'!$G:$G,"P1",'2013Figures'!$E:$E,$B$1)</f>
        <v>0</v>
      </c>
      <c r="G314" s="9">
        <f>SUMIFS('2013Figures'!$J:$J,'2013Figures'!$C:$C,$A314,'2013Figures'!$H:$H,$B314,'2013Figures'!$I:$I,$C314,'2013Figures'!$B:$B,"CyToBroker",'2013Figures'!$G:$G,"E1",'2013Figures'!$E:$E,$B$1)</f>
        <v>0</v>
      </c>
      <c r="H314" s="9">
        <f>SUMIFS('2013Figures'!$J:$J,'2013Figures'!$C:$C,$A314,'2013Figures'!$H:$H,$B314,'2013Figures'!$I:$I,$C314,'2013Figures'!$B:$B,"CyToBroker",'2013Figures'!$G:$G,"P1",'2013Figures'!$E:$E,$B$1)</f>
        <v>0</v>
      </c>
      <c r="I314" s="30"/>
      <c r="J314" s="31">
        <v>201301</v>
      </c>
      <c r="K314" s="30"/>
      <c r="L314" s="42">
        <f>SUMIFS('2012Figures'!$J:$J,'2012Figures'!$C:$C,$A314,'2012Figures'!$H:$H,$B314,'2012Figures'!$I:$I,$C314,'2012Figures'!$E:$E,$B$1)</f>
        <v>0</v>
      </c>
      <c r="M314" s="52">
        <f>SUMIFS('2012Figures'!$J:$J,'2012Figures'!$C:$C,$A314,'2012Figures'!$H:$H,$B314,'2012Figures'!$I:$I,$C314,'2012Figures'!$B:$B,"BrokerToCy",'2012Figures'!$G:$G,"E1",'2012Figures'!$E:$E,$B$1)</f>
        <v>0</v>
      </c>
      <c r="N314" s="52">
        <f>SUMIFS('2012Figures'!$J:$J,'2012Figures'!$C:$C,$A314,'2012Figures'!$H:$H,$B314,'2012Figures'!$I:$I,$C314,'2012Figures'!$B:$B,"BrokerToCy",'2012Figures'!$G:$G,"P1",'2012Figures'!$E:$E,$B$1)</f>
        <v>0</v>
      </c>
      <c r="O314" s="52">
        <f>SUMIFS('2012Figures'!$J:$J,'2012Figures'!$C:$C,$A314,'2012Figures'!$H:$H,$B314,'2012Figures'!$I:$I,$C314,'2012Figures'!$B:$B,"CyToBroker",'2012Figures'!$G:$G,"E1",'2012Figures'!$E:$E,$B$1)</f>
        <v>0</v>
      </c>
      <c r="P314" s="52">
        <f>SUMIFS('2012Figures'!$J:$J,'2012Figures'!$C:$C,$A314,'2012Figures'!$H:$H,$B314,'2012Figures'!$I:$I,$C314,'2012Figures'!$B:$B,"CyToBroker",'2012Figures'!$G:$G,"P1",'2012Figures'!$E:$E,$B$1)</f>
        <v>0</v>
      </c>
      <c r="Q314" s="30"/>
      <c r="R314" s="46" t="str">
        <f t="shared" si="29"/>
        <v/>
      </c>
      <c r="S314" s="46" t="str">
        <f t="shared" si="29"/>
        <v/>
      </c>
      <c r="T314" s="46" t="str">
        <f t="shared" si="29"/>
        <v/>
      </c>
      <c r="U314" s="46" t="str">
        <f t="shared" si="29"/>
        <v/>
      </c>
      <c r="V314" s="46" t="str">
        <f t="shared" si="29"/>
        <v/>
      </c>
    </row>
    <row r="315" spans="1:22" x14ac:dyDescent="0.2">
      <c r="A315" s="1">
        <v>211</v>
      </c>
      <c r="B315" s="1" t="s">
        <v>73</v>
      </c>
      <c r="C315" s="8">
        <v>3</v>
      </c>
      <c r="D315" s="29">
        <f>SUMIFS('2013Figures'!$J:$J,'2013Figures'!$C:$C,$A315,'2013Figures'!$H:$H,$B315,'2013Figures'!$I:$I,$C315,'2013Figures'!$E:$E,$B$1)</f>
        <v>0</v>
      </c>
      <c r="E315" s="9">
        <f>SUMIFS('2013Figures'!$J:$J,'2013Figures'!$C:$C,$A315,'2013Figures'!$H:$H,$B315,'2013Figures'!$I:$I,$C315,'2013Figures'!$B:$B,"BrokerToCy",'2013Figures'!$G:$G,"E1",'2013Figures'!$E:$E,$B$1)</f>
        <v>0</v>
      </c>
      <c r="F315" s="9">
        <f>SUMIFS('2013Figures'!$J:$J,'2013Figures'!$C:$C,$A315,'2013Figures'!$H:$H,$B315,'2013Figures'!$I:$I,$C315,'2013Figures'!$B:$B,"BrokerToCy",'2013Figures'!$G:$G,"P1",'2013Figures'!$E:$E,$B$1)</f>
        <v>0</v>
      </c>
      <c r="G315" s="9">
        <f>SUMIFS('2013Figures'!$J:$J,'2013Figures'!$C:$C,$A315,'2013Figures'!$H:$H,$B315,'2013Figures'!$I:$I,$C315,'2013Figures'!$B:$B,"CyToBroker",'2013Figures'!$G:$G,"E1",'2013Figures'!$E:$E,$B$1)</f>
        <v>0</v>
      </c>
      <c r="H315" s="9">
        <f>SUMIFS('2013Figures'!$J:$J,'2013Figures'!$C:$C,$A315,'2013Figures'!$H:$H,$B315,'2013Figures'!$I:$I,$C315,'2013Figures'!$B:$B,"CyToBroker",'2013Figures'!$G:$G,"P1",'2013Figures'!$E:$E,$B$1)</f>
        <v>0</v>
      </c>
      <c r="J315" s="8">
        <v>201201</v>
      </c>
      <c r="L315" s="42">
        <f>SUMIFS('2012Figures'!$J:$J,'2012Figures'!$C:$C,$A315,'2012Figures'!$H:$H,$B315,'2012Figures'!$I:$I,$C315,'2012Figures'!$E:$E,$B$1)</f>
        <v>0</v>
      </c>
      <c r="M315" s="52">
        <f>SUMIFS('2012Figures'!$J:$J,'2012Figures'!$C:$C,$A315,'2012Figures'!$H:$H,$B315,'2012Figures'!$I:$I,$C315,'2012Figures'!$B:$B,"BrokerToCy",'2012Figures'!$G:$G,"E1",'2012Figures'!$E:$E,$B$1)</f>
        <v>0</v>
      </c>
      <c r="N315" s="52">
        <f>SUMIFS('2012Figures'!$J:$J,'2012Figures'!$C:$C,$A315,'2012Figures'!$H:$H,$B315,'2012Figures'!$I:$I,$C315,'2012Figures'!$B:$B,"BrokerToCy",'2012Figures'!$G:$G,"P1",'2012Figures'!$E:$E,$B$1)</f>
        <v>0</v>
      </c>
      <c r="O315" s="52">
        <f>SUMIFS('2012Figures'!$J:$J,'2012Figures'!$C:$C,$A315,'2012Figures'!$H:$H,$B315,'2012Figures'!$I:$I,$C315,'2012Figures'!$B:$B,"CyToBroker",'2012Figures'!$G:$G,"E1",'2012Figures'!$E:$E,$B$1)</f>
        <v>0</v>
      </c>
      <c r="P315" s="52">
        <f>SUMIFS('2012Figures'!$J:$J,'2012Figures'!$C:$C,$A315,'2012Figures'!$H:$H,$B315,'2012Figures'!$I:$I,$C315,'2012Figures'!$B:$B,"CyToBroker",'2012Figures'!$G:$G,"P1",'2012Figures'!$E:$E,$B$1)</f>
        <v>0</v>
      </c>
      <c r="R315" s="46" t="str">
        <f t="shared" si="29"/>
        <v/>
      </c>
      <c r="S315" s="46" t="str">
        <f t="shared" si="29"/>
        <v/>
      </c>
      <c r="T315" s="46" t="str">
        <f t="shared" si="29"/>
        <v/>
      </c>
      <c r="U315" s="46" t="str">
        <f t="shared" si="29"/>
        <v/>
      </c>
      <c r="V315" s="46" t="str">
        <f t="shared" si="29"/>
        <v/>
      </c>
    </row>
    <row r="316" spans="1:22" x14ac:dyDescent="0.2">
      <c r="A316" s="1">
        <v>211</v>
      </c>
      <c r="B316" s="1" t="s">
        <v>73</v>
      </c>
      <c r="C316" s="8">
        <v>2</v>
      </c>
      <c r="D316" s="29">
        <f>SUMIFS('2013Figures'!$J:$J,'2013Figures'!$C:$C,$A316,'2013Figures'!$H:$H,$B316,'2013Figures'!$I:$I,$C316,'2013Figures'!$E:$E,$B$1)</f>
        <v>0</v>
      </c>
      <c r="E316" s="9">
        <f>SUMIFS('2013Figures'!$J:$J,'2013Figures'!$C:$C,$A316,'2013Figures'!$H:$H,$B316,'2013Figures'!$I:$I,$C316,'2013Figures'!$B:$B,"BrokerToCy",'2013Figures'!$G:$G,"E1",'2013Figures'!$E:$E,$B$1)</f>
        <v>0</v>
      </c>
      <c r="F316" s="9">
        <f>SUMIFS('2013Figures'!$J:$J,'2013Figures'!$C:$C,$A316,'2013Figures'!$H:$H,$B316,'2013Figures'!$I:$I,$C316,'2013Figures'!$B:$B,"BrokerToCy",'2013Figures'!$G:$G,"P1",'2013Figures'!$E:$E,$B$1)</f>
        <v>0</v>
      </c>
      <c r="G316" s="9">
        <f>SUMIFS('2013Figures'!$J:$J,'2013Figures'!$C:$C,$A316,'2013Figures'!$H:$H,$B316,'2013Figures'!$I:$I,$C316,'2013Figures'!$B:$B,"CyToBroker",'2013Figures'!$G:$G,"E1",'2013Figures'!$E:$E,$B$1)</f>
        <v>0</v>
      </c>
      <c r="H316" s="9">
        <f>SUMIFS('2013Figures'!$J:$J,'2013Figures'!$C:$C,$A316,'2013Figures'!$H:$H,$B316,'2013Figures'!$I:$I,$C316,'2013Figures'!$B:$B,"CyToBroker",'2013Figures'!$G:$G,"P1",'2013Figures'!$E:$E,$B$1)</f>
        <v>0</v>
      </c>
      <c r="J316" s="8">
        <v>201101</v>
      </c>
      <c r="L316" s="42">
        <f>SUMIFS('2012Figures'!$J:$J,'2012Figures'!$C:$C,$A316,'2012Figures'!$H:$H,$B316,'2012Figures'!$I:$I,$C316,'2012Figures'!$E:$E,$B$1)</f>
        <v>0</v>
      </c>
      <c r="M316" s="52">
        <f>SUMIFS('2012Figures'!$J:$J,'2012Figures'!$C:$C,$A316,'2012Figures'!$H:$H,$B316,'2012Figures'!$I:$I,$C316,'2012Figures'!$B:$B,"BrokerToCy",'2012Figures'!$G:$G,"E1",'2012Figures'!$E:$E,$B$1)</f>
        <v>0</v>
      </c>
      <c r="N316" s="52">
        <f>SUMIFS('2012Figures'!$J:$J,'2012Figures'!$C:$C,$A316,'2012Figures'!$H:$H,$B316,'2012Figures'!$I:$I,$C316,'2012Figures'!$B:$B,"BrokerToCy",'2012Figures'!$G:$G,"P1",'2012Figures'!$E:$E,$B$1)</f>
        <v>0</v>
      </c>
      <c r="O316" s="52">
        <f>SUMIFS('2012Figures'!$J:$J,'2012Figures'!$C:$C,$A316,'2012Figures'!$H:$H,$B316,'2012Figures'!$I:$I,$C316,'2012Figures'!$B:$B,"CyToBroker",'2012Figures'!$G:$G,"E1",'2012Figures'!$E:$E,$B$1)</f>
        <v>0</v>
      </c>
      <c r="P316" s="52">
        <f>SUMIFS('2012Figures'!$J:$J,'2012Figures'!$C:$C,$A316,'2012Figures'!$H:$H,$B316,'2012Figures'!$I:$I,$C316,'2012Figures'!$B:$B,"CyToBroker",'2012Figures'!$G:$G,"P1",'2012Figures'!$E:$E,$B$1)</f>
        <v>0</v>
      </c>
      <c r="R316" s="46" t="str">
        <f t="shared" si="29"/>
        <v/>
      </c>
      <c r="S316" s="46" t="str">
        <f t="shared" si="29"/>
        <v/>
      </c>
      <c r="T316" s="46" t="str">
        <f t="shared" si="29"/>
        <v/>
      </c>
      <c r="U316" s="46" t="str">
        <f t="shared" si="29"/>
        <v/>
      </c>
      <c r="V316" s="46" t="str">
        <f t="shared" si="29"/>
        <v/>
      </c>
    </row>
    <row r="317" spans="1:22" x14ac:dyDescent="0.2">
      <c r="A317" s="1">
        <v>211</v>
      </c>
      <c r="B317" s="1" t="s">
        <v>73</v>
      </c>
      <c r="C317" s="8">
        <v>1</v>
      </c>
      <c r="D317" s="29">
        <f>SUMIFS('2013Figures'!$J:$J,'2013Figures'!$C:$C,$A317,'2013Figures'!$H:$H,$B317,'2013Figures'!$I:$I,$C317,'2013Figures'!$E:$E,$B$1)</f>
        <v>0</v>
      </c>
      <c r="E317" s="9">
        <f>SUMIFS('2013Figures'!$J:$J,'2013Figures'!$C:$C,$A317,'2013Figures'!$H:$H,$B317,'2013Figures'!$I:$I,$C317,'2013Figures'!$B:$B,"BrokerToCy",'2013Figures'!$G:$G,"E1",'2013Figures'!$E:$E,$B$1)</f>
        <v>0</v>
      </c>
      <c r="F317" s="9">
        <f>SUMIFS('2013Figures'!$J:$J,'2013Figures'!$C:$C,$A317,'2013Figures'!$H:$H,$B317,'2013Figures'!$I:$I,$C317,'2013Figures'!$B:$B,"BrokerToCy",'2013Figures'!$G:$G,"P1",'2013Figures'!$E:$E,$B$1)</f>
        <v>0</v>
      </c>
      <c r="G317" s="9">
        <f>SUMIFS('2013Figures'!$J:$J,'2013Figures'!$C:$C,$A317,'2013Figures'!$H:$H,$B317,'2013Figures'!$I:$I,$C317,'2013Figures'!$B:$B,"CyToBroker",'2013Figures'!$G:$G,"E1",'2013Figures'!$E:$E,$B$1)</f>
        <v>0</v>
      </c>
      <c r="H317" s="9">
        <f>SUMIFS('2013Figures'!$J:$J,'2013Figures'!$C:$C,$A317,'2013Figures'!$H:$H,$B317,'2013Figures'!$I:$I,$C317,'2013Figures'!$B:$B,"CyToBroker",'2013Figures'!$G:$G,"P1",'2013Figures'!$E:$E,$B$1)</f>
        <v>0</v>
      </c>
      <c r="J317" s="8">
        <v>200901</v>
      </c>
      <c r="L317" s="42">
        <f>SUMIFS('2012Figures'!$J:$J,'2012Figures'!$C:$C,$A317,'2012Figures'!$H:$H,$B317,'2012Figures'!$I:$I,$C317,'2012Figures'!$E:$E,$B$1)</f>
        <v>0</v>
      </c>
      <c r="M317" s="52">
        <f>SUMIFS('2012Figures'!$J:$J,'2012Figures'!$C:$C,$A317,'2012Figures'!$H:$H,$B317,'2012Figures'!$I:$I,$C317,'2012Figures'!$B:$B,"BrokerToCy",'2012Figures'!$G:$G,"E1",'2012Figures'!$E:$E,$B$1)</f>
        <v>0</v>
      </c>
      <c r="N317" s="52">
        <f>SUMIFS('2012Figures'!$J:$J,'2012Figures'!$C:$C,$A317,'2012Figures'!$H:$H,$B317,'2012Figures'!$I:$I,$C317,'2012Figures'!$B:$B,"BrokerToCy",'2012Figures'!$G:$G,"P1",'2012Figures'!$E:$E,$B$1)</f>
        <v>0</v>
      </c>
      <c r="O317" s="52">
        <f>SUMIFS('2012Figures'!$J:$J,'2012Figures'!$C:$C,$A317,'2012Figures'!$H:$H,$B317,'2012Figures'!$I:$I,$C317,'2012Figures'!$B:$B,"CyToBroker",'2012Figures'!$G:$G,"E1",'2012Figures'!$E:$E,$B$1)</f>
        <v>0</v>
      </c>
      <c r="P317" s="52">
        <f>SUMIFS('2012Figures'!$J:$J,'2012Figures'!$C:$C,$A317,'2012Figures'!$H:$H,$B317,'2012Figures'!$I:$I,$C317,'2012Figures'!$B:$B,"CyToBroker",'2012Figures'!$G:$G,"P1",'2012Figures'!$E:$E,$B$1)</f>
        <v>0</v>
      </c>
      <c r="R317" s="46" t="str">
        <f t="shared" si="29"/>
        <v/>
      </c>
      <c r="S317" s="46" t="str">
        <f t="shared" si="29"/>
        <v/>
      </c>
      <c r="T317" s="46" t="str">
        <f t="shared" si="29"/>
        <v/>
      </c>
      <c r="U317" s="46" t="str">
        <f t="shared" si="29"/>
        <v/>
      </c>
      <c r="V317" s="46" t="str">
        <f t="shared" si="29"/>
        <v/>
      </c>
    </row>
    <row r="318" spans="1:22" x14ac:dyDescent="0.2">
      <c r="A318" s="1">
        <v>211</v>
      </c>
      <c r="B318" s="1" t="s">
        <v>73</v>
      </c>
      <c r="D318" s="29">
        <f>SUMIFS('2013Figures'!$J:$J,'2013Figures'!$C:$C,$A318,'2013Figures'!$I:$I,"",'2013Figures'!$E:$E,$B$1)</f>
        <v>0</v>
      </c>
      <c r="E318" s="9">
        <f>SUMIFS('2013Figures'!$J:$J,'2013Figures'!$C:$C,$A318,'2013Figures'!$I:$I,"",'2013Figures'!$B:$B,"BrokerToCy",'2013Figures'!$G:$G,"E1",'2013Figures'!$E:$E,$B$1)</f>
        <v>0</v>
      </c>
      <c r="F318" s="9">
        <f>SUMIFS('2013Figures'!$J:$J,'2013Figures'!$C:$C,$A318,'2013Figures'!$I:$I,"",'2013Figures'!$B:$B,"BrokerToCy",'2013Figures'!$G:$G,"P1",'2013Figures'!$E:$E,$B$1)</f>
        <v>0</v>
      </c>
      <c r="G318" s="9">
        <f>SUMIFS('2013Figures'!$J:$J,'2013Figures'!$C:$C,$A318,'2013Figures'!$I:$I,"",'2013Figures'!$B:$B,"CyToBroker",'2013Figures'!$G:$G,"E1",'2013Figures'!$E:$E,$B$1)</f>
        <v>0</v>
      </c>
      <c r="H318" s="9">
        <f>SUMIFS('2013Figures'!$J:$J,'2013Figures'!$C:$C,$A318,'2013Figures'!$I:$I,"",'2013Figures'!$B:$B,"CyToBroker",'2013Figures'!$G:$G,"P1",'2013Figures'!$E:$E,$B$1)</f>
        <v>0</v>
      </c>
      <c r="J318" s="8" t="s">
        <v>131</v>
      </c>
      <c r="L318" s="42">
        <f>SUMIFS('2012Figures'!$J:$J,'2012Figures'!$C:$C,$A318,'2012Figures'!$I:$I,"",'2012Figures'!$E:$E,$B$1)</f>
        <v>0</v>
      </c>
      <c r="M318" s="52">
        <f>SUMIFS('2012Figures'!$J:$J,'2012Figures'!$C:$C,$A318,'2012Figures'!$I:$I,"",'2012Figures'!$B:$B,"BrokerToCy",'2012Figures'!$G:$G,"E1",'2012Figures'!$E:$E,$B$1)</f>
        <v>0</v>
      </c>
      <c r="N318" s="52">
        <f>SUMIFS('2012Figures'!$J:$J,'2012Figures'!$C:$C,$A318,'2012Figures'!$I:$I,"",'2012Figures'!$B:$B,"BrokerToCy",'2012Figures'!$G:$G,"P1",'2012Figures'!$E:$E,$B$1)</f>
        <v>0</v>
      </c>
      <c r="O318" s="52">
        <f>SUMIFS('2012Figures'!$J:$J,'2012Figures'!$C:$C,$A318,'2012Figures'!$I:$I,"",'2012Figures'!$B:$B,"CyToBroker",'2012Figures'!$G:$G,"E1",'2012Figures'!$E:$E,$B$1)</f>
        <v>0</v>
      </c>
      <c r="P318" s="52">
        <f>SUMIFS('2012Figures'!$J:$J,'2012Figures'!$C:$C,$A318,'2012Figures'!$I:$I,"",'2012Figures'!$B:$B,"CyToBroker",'2012Figures'!$G:$G,"P1",'2012Figures'!$E:$E,$B$1)</f>
        <v>0</v>
      </c>
      <c r="R318" s="46" t="str">
        <f t="shared" si="29"/>
        <v/>
      </c>
      <c r="S318" s="46" t="str">
        <f t="shared" si="29"/>
        <v/>
      </c>
      <c r="T318" s="46" t="str">
        <f t="shared" si="29"/>
        <v/>
      </c>
      <c r="U318" s="46" t="str">
        <f t="shared" si="29"/>
        <v/>
      </c>
      <c r="V318" s="46" t="str">
        <f t="shared" si="29"/>
        <v/>
      </c>
    </row>
    <row r="319" spans="1:22" x14ac:dyDescent="0.2">
      <c r="A319" s="21"/>
      <c r="B319" s="21" t="s">
        <v>92</v>
      </c>
      <c r="C319" s="22"/>
      <c r="D319" s="23">
        <f>SUM(E319:H319)</f>
        <v>0</v>
      </c>
      <c r="E319" s="23">
        <f>SUM(E313:E318)</f>
        <v>0</v>
      </c>
      <c r="F319" s="23">
        <f>SUM(F313:F318)</f>
        <v>0</v>
      </c>
      <c r="G319" s="23">
        <f>SUM(G313:G318)</f>
        <v>0</v>
      </c>
      <c r="H319" s="23">
        <f>SUM(H313:H318)</f>
        <v>0</v>
      </c>
      <c r="I319" s="21"/>
      <c r="J319" s="22"/>
      <c r="K319" s="21"/>
      <c r="L319" s="43">
        <f>SUM(M319:P319)</f>
        <v>0</v>
      </c>
      <c r="M319" s="43">
        <f>SUM(M313:M318)</f>
        <v>0</v>
      </c>
      <c r="N319" s="43">
        <f>SUM(N313:N318)</f>
        <v>0</v>
      </c>
      <c r="O319" s="43">
        <f>SUM(O313:O318)</f>
        <v>0</v>
      </c>
      <c r="P319" s="43">
        <f>SUM(P313:P318)</f>
        <v>0</v>
      </c>
      <c r="Q319" s="21"/>
      <c r="R319" s="21"/>
      <c r="S319" s="21"/>
      <c r="T319" s="21"/>
      <c r="U319" s="21"/>
      <c r="V319" s="21"/>
    </row>
    <row r="320" spans="1:22" x14ac:dyDescent="0.2">
      <c r="A320" s="28">
        <v>214</v>
      </c>
      <c r="B320" s="28" t="s">
        <v>115</v>
      </c>
      <c r="C320" s="17" t="s">
        <v>88</v>
      </c>
      <c r="D320" s="18">
        <f>SUMIFS('2013Figures'!$J:$J,'2013Figures'!$C:$C,$A320,'2013Figures'!$E:$E,$B$1)</f>
        <v>0</v>
      </c>
      <c r="E320" s="18">
        <f>SUMIFS('2013Figures'!$J:$J,'2013Figures'!$C:$C,$A320,'2013Figures'!$B:$B,"BrokerToCy",'2013Figures'!$G:$G,"E1",'2013Figures'!$E:$E,$B$1)</f>
        <v>0</v>
      </c>
      <c r="F320" s="18">
        <f>SUMIFS('2013Figures'!$J:$J,'2013Figures'!$C:$C,$A320,'2013Figures'!$B:$B,"BrokerToCy",'2013Figures'!$G:$G,"P1",'2013Figures'!$E:$E,$B$1)</f>
        <v>0</v>
      </c>
      <c r="G320" s="18">
        <f>SUMIFS('2013Figures'!$J:$J,'2013Figures'!$C:$C,$A320,'2013Figures'!$B:$B,"CyToBroker",'2013Figures'!$G:$G,"E1",'2013Figures'!$E:$E,$B$1)</f>
        <v>0</v>
      </c>
      <c r="H320" s="18">
        <f>SUMIFS('2013Figures'!$J:$J,'2013Figures'!$C:$C,$A320,'2013Figures'!$B:$B,"CyToBroker",'2013Figures'!$G:$G,"P1",'2013Figures'!$E:$E,$B$1)</f>
        <v>0</v>
      </c>
      <c r="I320" s="28"/>
      <c r="J320" s="17"/>
      <c r="K320" s="28"/>
      <c r="L320" s="50">
        <f>SUMIFS('2012Figures'!$J:$J,'2012Figures'!$C:$C,$A320,'2012Figures'!$E:$E,$B$1)</f>
        <v>0</v>
      </c>
      <c r="M320" s="50">
        <f>SUMIFS('2012Figures'!$J:$J,'2012Figures'!$C:$C,$A320,'2012Figures'!$B:$B,"BrokerToCy",'2012Figures'!$G:$G,"E1",'2012Figures'!$E:$E,$B$1)</f>
        <v>0</v>
      </c>
      <c r="N320" s="50">
        <f>SUMIFS('2012Figures'!$J:$J,'2012Figures'!$C:$C,$A320,'2012Figures'!$B:$B,"BrokerToCy",'2012Figures'!$G:$G,"P1",'2012Figures'!$E:$E,$B$1)</f>
        <v>0</v>
      </c>
      <c r="O320" s="50">
        <f>SUMIFS('2012Figures'!$J:$J,'2012Figures'!$C:$C,$A320,'2012Figures'!$B:$B,"CyToBroker",'2012Figures'!$G:$G,"E1",'2012Figures'!$E:$E,$B$1)</f>
        <v>0</v>
      </c>
      <c r="P320" s="50">
        <f>SUMIFS('2012Figures'!$J:$J,'2012Figures'!$C:$C,$A320,'2012Figures'!$B:$B,"CyToBroker",'2012Figures'!$G:$G,"P1",'2012Figures'!$E:$E,$B$1)</f>
        <v>0</v>
      </c>
      <c r="Q320" s="28"/>
      <c r="R320" s="46" t="str">
        <f t="shared" si="29"/>
        <v/>
      </c>
      <c r="S320" s="46" t="str">
        <f t="shared" si="29"/>
        <v/>
      </c>
      <c r="T320" s="46" t="str">
        <f t="shared" si="29"/>
        <v/>
      </c>
      <c r="U320" s="46" t="str">
        <f t="shared" si="29"/>
        <v/>
      </c>
      <c r="V320" s="46" t="str">
        <f t="shared" si="29"/>
        <v/>
      </c>
    </row>
    <row r="321" spans="1:22" x14ac:dyDescent="0.2">
      <c r="A321" s="1">
        <v>214</v>
      </c>
      <c r="B321" s="1" t="s">
        <v>115</v>
      </c>
      <c r="C321" s="8">
        <v>1</v>
      </c>
      <c r="D321" s="29">
        <f>SUMIFS('2013Figures'!$J:$J,'2013Figures'!$C:$C,$A321,'2013Figures'!$H:$H,$B321,'2013Figures'!$I:$I,$C321,'2013Figures'!$E:$E,$B$1)</f>
        <v>0</v>
      </c>
      <c r="E321" s="9">
        <f>SUMIFS('2013Figures'!$J:$J,'2013Figures'!$C:$C,$A321,'2013Figures'!$H:$H,$B321,'2013Figures'!$I:$I,$C321,'2013Figures'!$B:$B,"BrokerToCy",'2013Figures'!$G:$G,"E1",'2013Figures'!$E:$E,$B$1)</f>
        <v>0</v>
      </c>
      <c r="F321" s="9">
        <f>SUMIFS('2013Figures'!$J:$J,'2013Figures'!$C:$C,$A321,'2013Figures'!$H:$H,$B321,'2013Figures'!$I:$I,$C321,'2013Figures'!$B:$B,"BrokerToCy",'2013Figures'!$G:$G,"P1",'2013Figures'!$E:$E,$B$1)</f>
        <v>0</v>
      </c>
      <c r="G321" s="9">
        <f>SUMIFS('2013Figures'!$J:$J,'2013Figures'!$C:$C,$A321,'2013Figures'!$H:$H,$B321,'2013Figures'!$I:$I,$C321,'2013Figures'!$B:$B,"CyToBroker",'2013Figures'!$G:$G,"E1",'2013Figures'!$E:$E,$B$1)</f>
        <v>0</v>
      </c>
      <c r="H321" s="9">
        <f>SUMIFS('2013Figures'!$J:$J,'2013Figures'!$C:$C,$A321,'2013Figures'!$H:$H,$B321,'2013Figures'!$I:$I,$C321,'2013Figures'!$B:$B,"CyToBroker",'2013Figures'!$G:$G,"P1",'2013Figures'!$E:$E,$B$1)</f>
        <v>0</v>
      </c>
      <c r="I321" s="30"/>
      <c r="J321" s="31">
        <v>200901</v>
      </c>
      <c r="K321" s="30"/>
      <c r="L321" s="42">
        <f>SUMIFS('2012Figures'!$J:$J,'2012Figures'!$C:$C,$A321,'2012Figures'!$H:$H,$B321,'2012Figures'!$I:$I,$C321,'2012Figures'!$E:$E,$B$1)</f>
        <v>0</v>
      </c>
      <c r="M321" s="52">
        <f>SUMIFS('2012Figures'!$J:$J,'2012Figures'!$C:$C,$A321,'2012Figures'!$H:$H,$B321,'2012Figures'!$I:$I,$C321,'2012Figures'!$B:$B,"BrokerToCy",'2012Figures'!$G:$G,"E1",'2012Figures'!$E:$E,$B$1)</f>
        <v>0</v>
      </c>
      <c r="N321" s="52">
        <f>SUMIFS('2012Figures'!$J:$J,'2012Figures'!$C:$C,$A321,'2012Figures'!$H:$H,$B321,'2012Figures'!$I:$I,$C321,'2012Figures'!$B:$B,"BrokerToCy",'2012Figures'!$G:$G,"P1",'2012Figures'!$E:$E,$B$1)</f>
        <v>0</v>
      </c>
      <c r="O321" s="52">
        <f>SUMIFS('2012Figures'!$J:$J,'2012Figures'!$C:$C,$A321,'2012Figures'!$H:$H,$B321,'2012Figures'!$I:$I,$C321,'2012Figures'!$B:$B,"CyToBroker",'2012Figures'!$G:$G,"E1",'2012Figures'!$E:$E,$B$1)</f>
        <v>0</v>
      </c>
      <c r="P321" s="52">
        <f>SUMIFS('2012Figures'!$J:$J,'2012Figures'!$C:$C,$A321,'2012Figures'!$H:$H,$B321,'2012Figures'!$I:$I,$C321,'2012Figures'!$B:$B,"CyToBroker",'2012Figures'!$G:$G,"P1",'2012Figures'!$E:$E,$B$1)</f>
        <v>0</v>
      </c>
      <c r="Q321" s="30"/>
      <c r="R321" s="46" t="str">
        <f t="shared" si="29"/>
        <v/>
      </c>
      <c r="S321" s="46" t="str">
        <f t="shared" si="29"/>
        <v/>
      </c>
      <c r="T321" s="46" t="str">
        <f t="shared" si="29"/>
        <v/>
      </c>
      <c r="U321" s="46" t="str">
        <f t="shared" si="29"/>
        <v/>
      </c>
      <c r="V321" s="46" t="str">
        <f t="shared" si="29"/>
        <v/>
      </c>
    </row>
    <row r="322" spans="1:22" x14ac:dyDescent="0.2">
      <c r="A322" s="1">
        <v>214</v>
      </c>
      <c r="B322" s="1" t="s">
        <v>115</v>
      </c>
      <c r="D322" s="29">
        <f>SUMIFS('2013Figures'!$J:$J,'2013Figures'!$C:$C,$A322,'2013Figures'!$I:$I,"",'2013Figures'!$E:$E,$B$1)</f>
        <v>0</v>
      </c>
      <c r="E322" s="9">
        <f>SUMIFS('2013Figures'!$J:$J,'2013Figures'!$C:$C,$A322,'2013Figures'!$I:$I,"",'2013Figures'!$B:$B,"BrokerToCy",'2013Figures'!$G:$G,"E1",'2013Figures'!$E:$E,$B$1)</f>
        <v>0</v>
      </c>
      <c r="F322" s="9">
        <f>SUMIFS('2013Figures'!$J:$J,'2013Figures'!$C:$C,$A322,'2013Figures'!$I:$I,"",'2013Figures'!$B:$B,"BrokerToCy",'2013Figures'!$G:$G,"P1",'2013Figures'!$E:$E,$B$1)</f>
        <v>0</v>
      </c>
      <c r="G322" s="9">
        <f>SUMIFS('2013Figures'!$J:$J,'2013Figures'!$C:$C,$A322,'2013Figures'!$I:$I,"",'2013Figures'!$B:$B,"CyToBroker",'2013Figures'!$G:$G,"E1",'2013Figures'!$E:$E,$B$1)</f>
        <v>0</v>
      </c>
      <c r="H322" s="9">
        <f>SUMIFS('2013Figures'!$J:$J,'2013Figures'!$C:$C,$A322,'2013Figures'!$I:$I,"",'2013Figures'!$B:$B,"CyToBroker",'2013Figures'!$G:$G,"P1",'2013Figures'!$E:$E,$B$1)</f>
        <v>0</v>
      </c>
      <c r="J322" s="8" t="s">
        <v>131</v>
      </c>
      <c r="L322" s="42">
        <f>SUMIFS('2012Figures'!$J:$J,'2012Figures'!$C:$C,$A322,'2012Figures'!$I:$I,"",'2012Figures'!$E:$E,$B$1)</f>
        <v>0</v>
      </c>
      <c r="M322" s="52">
        <f>SUMIFS('2012Figures'!$J:$J,'2012Figures'!$C:$C,$A322,'2012Figures'!$I:$I,"",'2012Figures'!$B:$B,"BrokerToCy",'2012Figures'!$G:$G,"E1",'2012Figures'!$E:$E,$B$1)</f>
        <v>0</v>
      </c>
      <c r="N322" s="52">
        <f>SUMIFS('2012Figures'!$J:$J,'2012Figures'!$C:$C,$A322,'2012Figures'!$I:$I,"",'2012Figures'!$B:$B,"BrokerToCy",'2012Figures'!$G:$G,"P1",'2012Figures'!$E:$E,$B$1)</f>
        <v>0</v>
      </c>
      <c r="O322" s="52">
        <f>SUMIFS('2012Figures'!$J:$J,'2012Figures'!$C:$C,$A322,'2012Figures'!$I:$I,"",'2012Figures'!$B:$B,"CyToBroker",'2012Figures'!$G:$G,"E1",'2012Figures'!$E:$E,$B$1)</f>
        <v>0</v>
      </c>
      <c r="P322" s="52">
        <f>SUMIFS('2012Figures'!$J:$J,'2012Figures'!$C:$C,$A322,'2012Figures'!$I:$I,"",'2012Figures'!$B:$B,"CyToBroker",'2012Figures'!$G:$G,"P1",'2012Figures'!$E:$E,$B$1)</f>
        <v>0</v>
      </c>
      <c r="R322" s="46" t="str">
        <f t="shared" si="29"/>
        <v/>
      </c>
      <c r="S322" s="46" t="str">
        <f t="shared" si="29"/>
        <v/>
      </c>
      <c r="T322" s="46" t="str">
        <f t="shared" si="29"/>
        <v/>
      </c>
      <c r="U322" s="46" t="str">
        <f t="shared" si="29"/>
        <v/>
      </c>
      <c r="V322" s="46" t="str">
        <f t="shared" si="29"/>
        <v/>
      </c>
    </row>
    <row r="323" spans="1:22" x14ac:dyDescent="0.2">
      <c r="A323" s="21"/>
      <c r="B323" s="21" t="s">
        <v>92</v>
      </c>
      <c r="C323" s="22"/>
      <c r="D323" s="23">
        <f>SUM(E323:H323)</f>
        <v>0</v>
      </c>
      <c r="E323" s="23">
        <f>SUM(E321:E322)</f>
        <v>0</v>
      </c>
      <c r="F323" s="23">
        <f>SUM(F321:F322)</f>
        <v>0</v>
      </c>
      <c r="G323" s="23">
        <f>SUM(G321:G322)</f>
        <v>0</v>
      </c>
      <c r="H323" s="23">
        <f>SUM(H321:H322)</f>
        <v>0</v>
      </c>
      <c r="I323" s="21"/>
      <c r="J323" s="22"/>
      <c r="K323" s="21"/>
      <c r="L323" s="43">
        <f>SUM(M323:P323)</f>
        <v>0</v>
      </c>
      <c r="M323" s="43">
        <f>SUM(M321:M322)</f>
        <v>0</v>
      </c>
      <c r="N323" s="43">
        <f>SUM(N321:N322)</f>
        <v>0</v>
      </c>
      <c r="O323" s="43">
        <f>SUM(O321:O322)</f>
        <v>0</v>
      </c>
      <c r="P323" s="43">
        <f>SUM(P321:P322)</f>
        <v>0</v>
      </c>
      <c r="Q323" s="21"/>
      <c r="R323" s="21"/>
      <c r="S323" s="21"/>
      <c r="T323" s="21"/>
      <c r="U323" s="21"/>
      <c r="V323" s="21"/>
    </row>
    <row r="324" spans="1:22" x14ac:dyDescent="0.2">
      <c r="A324" s="28">
        <v>215</v>
      </c>
      <c r="B324" s="28" t="s">
        <v>168</v>
      </c>
      <c r="C324" s="17" t="s">
        <v>88</v>
      </c>
      <c r="D324" s="18">
        <f>SUMIFS('2013Figures'!$J:$J,'2013Figures'!$C:$C,$A324,'2013Figures'!$E:$E,$B$1)</f>
        <v>0</v>
      </c>
      <c r="E324" s="18">
        <f>SUMIFS('2013Figures'!$J:$J,'2013Figures'!$C:$C,$A324,'2013Figures'!$B:$B,"BrokerToCy",'2013Figures'!$G:$G,"E1",'2013Figures'!$E:$E,$B$1)</f>
        <v>0</v>
      </c>
      <c r="F324" s="18">
        <f>SUMIFS('2013Figures'!$J:$J,'2013Figures'!$C:$C,$A324,'2013Figures'!$B:$B,"BrokerToCy",'2013Figures'!$G:$G,"P1",'2013Figures'!$E:$E,$B$1)</f>
        <v>0</v>
      </c>
      <c r="G324" s="18">
        <f>SUMIFS('2013Figures'!$J:$J,'2013Figures'!$C:$C,$A324,'2013Figures'!$B:$B,"CyToBroker",'2013Figures'!$G:$G,"E1",'2013Figures'!$E:$E,$B$1)</f>
        <v>0</v>
      </c>
      <c r="H324" s="18">
        <f>SUMIFS('2013Figures'!$J:$J,'2013Figures'!$C:$C,$A324,'2013Figures'!$B:$B,"CyToBroker",'2013Figures'!$G:$G,"P1",'2013Figures'!$E:$E,$B$1)</f>
        <v>0</v>
      </c>
      <c r="I324" s="28"/>
      <c r="J324" s="17"/>
      <c r="K324" s="28"/>
      <c r="L324" s="50">
        <f>SUMIFS('2012Figures'!$J:$J,'2012Figures'!$C:$C,$A324,'2012Figures'!$E:$E,$B$1)</f>
        <v>0</v>
      </c>
      <c r="M324" s="50">
        <f>SUMIFS('2012Figures'!$J:$J,'2012Figures'!$C:$C,$A324,'2012Figures'!$B:$B,"BrokerToCy",'2012Figures'!$G:$G,"E1",'2012Figures'!$E:$E,$B$1)</f>
        <v>0</v>
      </c>
      <c r="N324" s="50">
        <f>SUMIFS('2012Figures'!$J:$J,'2012Figures'!$C:$C,$A324,'2012Figures'!$B:$B,"BrokerToCy",'2012Figures'!$G:$G,"P1",'2012Figures'!$E:$E,$B$1)</f>
        <v>0</v>
      </c>
      <c r="O324" s="50">
        <f>SUMIFS('2012Figures'!$J:$J,'2012Figures'!$C:$C,$A324,'2012Figures'!$B:$B,"CyToBroker",'2012Figures'!$G:$G,"E1",'2012Figures'!$E:$E,$B$1)</f>
        <v>0</v>
      </c>
      <c r="P324" s="50">
        <f>SUMIFS('2012Figures'!$J:$J,'2012Figures'!$C:$C,$A324,'2012Figures'!$B:$B,"CyToBroker",'2012Figures'!$G:$G,"P1",'2012Figures'!$E:$E,$B$1)</f>
        <v>0</v>
      </c>
      <c r="Q324" s="28"/>
      <c r="R324" s="46" t="str">
        <f t="shared" si="29"/>
        <v/>
      </c>
      <c r="S324" s="46" t="str">
        <f t="shared" si="29"/>
        <v/>
      </c>
      <c r="T324" s="46" t="str">
        <f t="shared" si="29"/>
        <v/>
      </c>
      <c r="U324" s="46" t="str">
        <f t="shared" si="29"/>
        <v/>
      </c>
      <c r="V324" s="46" t="str">
        <f t="shared" si="29"/>
        <v/>
      </c>
    </row>
    <row r="325" spans="1:22" x14ac:dyDescent="0.2">
      <c r="A325" s="1">
        <v>215</v>
      </c>
      <c r="B325" s="1" t="s">
        <v>168</v>
      </c>
      <c r="C325" s="8">
        <v>1</v>
      </c>
      <c r="D325" s="29">
        <f>SUMIFS('2013Figures'!$J:$J,'2013Figures'!$C:$C,$A325,'2013Figures'!$H:$H,$B325,'2013Figures'!$I:$I,$C325,'2013Figures'!$E:$E,$B$1)</f>
        <v>0</v>
      </c>
      <c r="E325" s="9">
        <f>SUMIFS('2013Figures'!$J:$J,'2013Figures'!$C:$C,$A325,'2013Figures'!$H:$H,$B325,'2013Figures'!$I:$I,$C325,'2013Figures'!$B:$B,"BrokerToCy",'2013Figures'!$G:$G,"E1",'2013Figures'!$E:$E,$B$1)</f>
        <v>0</v>
      </c>
      <c r="F325" s="9">
        <f>SUMIFS('2013Figures'!$J:$J,'2013Figures'!$C:$C,$A325,'2013Figures'!$H:$H,$B325,'2013Figures'!$I:$I,$C325,'2013Figures'!$B:$B,"BrokerToCy",'2013Figures'!$G:$G,"P1",'2013Figures'!$E:$E,$B$1)</f>
        <v>0</v>
      </c>
      <c r="G325" s="9">
        <f>SUMIFS('2013Figures'!$J:$J,'2013Figures'!$C:$C,$A325,'2013Figures'!$H:$H,$B325,'2013Figures'!$I:$I,$C325,'2013Figures'!$B:$B,"CyToBroker",'2013Figures'!$G:$G,"E1",'2013Figures'!$E:$E,$B$1)</f>
        <v>0</v>
      </c>
      <c r="H325" s="9">
        <f>SUMIFS('2013Figures'!$J:$J,'2013Figures'!$C:$C,$A325,'2013Figures'!$H:$H,$B325,'2013Figures'!$I:$I,$C325,'2013Figures'!$B:$B,"CyToBroker",'2013Figures'!$G:$G,"P1",'2013Figures'!$E:$E,$B$1)</f>
        <v>0</v>
      </c>
      <c r="I325" s="30"/>
      <c r="J325" s="31">
        <v>201501</v>
      </c>
      <c r="K325" s="30"/>
      <c r="L325" s="42">
        <f>SUMIFS('2012Figures'!$J:$J,'2012Figures'!$C:$C,$A325,'2012Figures'!$H:$H,$B325,'2012Figures'!$I:$I,$C325,'2012Figures'!$E:$E,$B$1)</f>
        <v>0</v>
      </c>
      <c r="M325" s="52">
        <f>SUMIFS('2012Figures'!$J:$J,'2012Figures'!$C:$C,$A325,'2012Figures'!$H:$H,$B325,'2012Figures'!$I:$I,$C325,'2012Figures'!$B:$B,"BrokerToCy",'2012Figures'!$G:$G,"E1",'2012Figures'!$E:$E,$B$1)</f>
        <v>0</v>
      </c>
      <c r="N325" s="52">
        <f>SUMIFS('2012Figures'!$J:$J,'2012Figures'!$C:$C,$A325,'2012Figures'!$H:$H,$B325,'2012Figures'!$I:$I,$C325,'2012Figures'!$B:$B,"BrokerToCy",'2012Figures'!$G:$G,"P1",'2012Figures'!$E:$E,$B$1)</f>
        <v>0</v>
      </c>
      <c r="O325" s="52">
        <f>SUMIFS('2012Figures'!$J:$J,'2012Figures'!$C:$C,$A325,'2012Figures'!$H:$H,$B325,'2012Figures'!$I:$I,$C325,'2012Figures'!$B:$B,"CyToBroker",'2012Figures'!$G:$G,"E1",'2012Figures'!$E:$E,$B$1)</f>
        <v>0</v>
      </c>
      <c r="P325" s="52">
        <f>SUMIFS('2012Figures'!$J:$J,'2012Figures'!$C:$C,$A325,'2012Figures'!$H:$H,$B325,'2012Figures'!$I:$I,$C325,'2012Figures'!$B:$B,"CyToBroker",'2012Figures'!$G:$G,"P1",'2012Figures'!$E:$E,$B$1)</f>
        <v>0</v>
      </c>
      <c r="Q325" s="30"/>
      <c r="R325" s="46" t="str">
        <f t="shared" si="29"/>
        <v/>
      </c>
      <c r="S325" s="46" t="str">
        <f t="shared" si="29"/>
        <v/>
      </c>
      <c r="T325" s="46" t="str">
        <f t="shared" si="29"/>
        <v/>
      </c>
      <c r="U325" s="46" t="str">
        <f t="shared" si="29"/>
        <v/>
      </c>
      <c r="V325" s="46" t="str">
        <f t="shared" si="29"/>
        <v/>
      </c>
    </row>
    <row r="326" spans="1:22" x14ac:dyDescent="0.2">
      <c r="A326" s="1">
        <v>215</v>
      </c>
      <c r="B326" s="1" t="s">
        <v>168</v>
      </c>
      <c r="D326" s="29">
        <f>SUMIFS('2013Figures'!$J:$J,'2013Figures'!$C:$C,$A326,'2013Figures'!$I:$I,"",'2013Figures'!$E:$E,$B$1)</f>
        <v>0</v>
      </c>
      <c r="E326" s="9">
        <f>SUMIFS('2013Figures'!$J:$J,'2013Figures'!$C:$C,$A326,'2013Figures'!$I:$I,"",'2013Figures'!$B:$B,"BrokerToCy",'2013Figures'!$G:$G,"E1",'2013Figures'!$E:$E,$B$1)</f>
        <v>0</v>
      </c>
      <c r="F326" s="9">
        <f>SUMIFS('2013Figures'!$J:$J,'2013Figures'!$C:$C,$A326,'2013Figures'!$I:$I,"",'2013Figures'!$B:$B,"BrokerToCy",'2013Figures'!$G:$G,"P1",'2013Figures'!$E:$E,$B$1)</f>
        <v>0</v>
      </c>
      <c r="G326" s="9">
        <f>SUMIFS('2013Figures'!$J:$J,'2013Figures'!$C:$C,$A326,'2013Figures'!$I:$I,"",'2013Figures'!$B:$B,"CyToBroker",'2013Figures'!$G:$G,"E1",'2013Figures'!$E:$E,$B$1)</f>
        <v>0</v>
      </c>
      <c r="H326" s="9">
        <f>SUMIFS('2013Figures'!$J:$J,'2013Figures'!$C:$C,$A326,'2013Figures'!$I:$I,"",'2013Figures'!$B:$B,"CyToBroker",'2013Figures'!$G:$G,"P1",'2013Figures'!$E:$E,$B$1)</f>
        <v>0</v>
      </c>
      <c r="J326" s="8" t="s">
        <v>131</v>
      </c>
      <c r="L326" s="42">
        <f>SUMIFS('2012Figures'!$J:$J,'2012Figures'!$C:$C,$A326,'2012Figures'!$I:$I,"",'2012Figures'!$E:$E,$B$1)</f>
        <v>0</v>
      </c>
      <c r="M326" s="52">
        <f>SUMIFS('2012Figures'!$J:$J,'2012Figures'!$C:$C,$A326,'2012Figures'!$I:$I,"",'2012Figures'!$B:$B,"BrokerToCy",'2012Figures'!$G:$G,"E1",'2012Figures'!$E:$E,$B$1)</f>
        <v>0</v>
      </c>
      <c r="N326" s="52">
        <f>SUMIFS('2012Figures'!$J:$J,'2012Figures'!$C:$C,$A326,'2012Figures'!$I:$I,"",'2012Figures'!$B:$B,"BrokerToCy",'2012Figures'!$G:$G,"P1",'2012Figures'!$E:$E,$B$1)</f>
        <v>0</v>
      </c>
      <c r="O326" s="52">
        <f>SUMIFS('2012Figures'!$J:$J,'2012Figures'!$C:$C,$A326,'2012Figures'!$I:$I,"",'2012Figures'!$B:$B,"CyToBroker",'2012Figures'!$G:$G,"E1",'2012Figures'!$E:$E,$B$1)</f>
        <v>0</v>
      </c>
      <c r="P326" s="52">
        <f>SUMIFS('2012Figures'!$J:$J,'2012Figures'!$C:$C,$A326,'2012Figures'!$I:$I,"",'2012Figures'!$B:$B,"CyToBroker",'2012Figures'!$G:$G,"P1",'2012Figures'!$E:$E,$B$1)</f>
        <v>0</v>
      </c>
      <c r="R326" s="46" t="str">
        <f t="shared" ref="R326:V389" si="30">IF(L326=0,"",ROUND(D326/L326-1,2))</f>
        <v/>
      </c>
      <c r="S326" s="46" t="str">
        <f t="shared" si="30"/>
        <v/>
      </c>
      <c r="T326" s="46" t="str">
        <f t="shared" si="30"/>
        <v/>
      </c>
      <c r="U326" s="46" t="str">
        <f t="shared" si="30"/>
        <v/>
      </c>
      <c r="V326" s="46" t="str">
        <f t="shared" si="30"/>
        <v/>
      </c>
    </row>
    <row r="327" spans="1:22" x14ac:dyDescent="0.2">
      <c r="A327" s="21"/>
      <c r="B327" s="21" t="s">
        <v>92</v>
      </c>
      <c r="C327" s="22"/>
      <c r="D327" s="23">
        <f>SUM(E327:H327)</f>
        <v>0</v>
      </c>
      <c r="E327" s="23">
        <f>SUM(E325:E326)</f>
        <v>0</v>
      </c>
      <c r="F327" s="23">
        <f>SUM(F325:F326)</f>
        <v>0</v>
      </c>
      <c r="G327" s="23">
        <f>SUM(G325:G326)</f>
        <v>0</v>
      </c>
      <c r="H327" s="23">
        <f>SUM(H325:H326)</f>
        <v>0</v>
      </c>
      <c r="I327" s="21"/>
      <c r="J327" s="22"/>
      <c r="K327" s="21"/>
      <c r="L327" s="43">
        <f>SUM(M327:P327)</f>
        <v>0</v>
      </c>
      <c r="M327" s="43">
        <f>SUM(M325:M326)</f>
        <v>0</v>
      </c>
      <c r="N327" s="43">
        <f>SUM(N325:N326)</f>
        <v>0</v>
      </c>
      <c r="O327" s="43">
        <f>SUM(O325:O326)</f>
        <v>0</v>
      </c>
      <c r="P327" s="43">
        <f>SUM(P325:P326)</f>
        <v>0</v>
      </c>
      <c r="Q327" s="21"/>
      <c r="R327" s="21"/>
      <c r="S327" s="21"/>
      <c r="T327" s="21"/>
      <c r="U327" s="21"/>
      <c r="V327" s="21"/>
    </row>
    <row r="328" spans="1:22" x14ac:dyDescent="0.2">
      <c r="A328" s="28">
        <v>302</v>
      </c>
      <c r="B328" s="28" t="s">
        <v>116</v>
      </c>
      <c r="C328" s="17" t="s">
        <v>88</v>
      </c>
      <c r="D328" s="18">
        <f>SUMIFS('2013Figures'!$J:$J,'2013Figures'!$C:$C,$A328,'2013Figures'!$E:$E,$B$1)</f>
        <v>0</v>
      </c>
      <c r="E328" s="18">
        <f>SUMIFS('2013Figures'!$J:$J,'2013Figures'!$C:$C,$A328,'2013Figures'!$B:$B,"BrokerToCy",'2013Figures'!$G:$G,"E1",'2013Figures'!$E:$E,$B$1)</f>
        <v>0</v>
      </c>
      <c r="F328" s="18">
        <f>SUMIFS('2013Figures'!$J:$J,'2013Figures'!$C:$C,$A328,'2013Figures'!$B:$B,"BrokerToCy",'2013Figures'!$G:$G,"P1",'2013Figures'!$E:$E,$B$1)</f>
        <v>0</v>
      </c>
      <c r="G328" s="18">
        <f>SUMIFS('2013Figures'!$J:$J,'2013Figures'!$C:$C,$A328,'2013Figures'!$B:$B,"CyToBroker",'2013Figures'!$G:$G,"E1",'2013Figures'!$E:$E,$B$1)</f>
        <v>0</v>
      </c>
      <c r="H328" s="18">
        <f>SUMIFS('2013Figures'!$J:$J,'2013Figures'!$C:$C,$A328,'2013Figures'!$B:$B,"CyToBroker",'2013Figures'!$G:$G,"P1",'2013Figures'!$E:$E,$B$1)</f>
        <v>0</v>
      </c>
      <c r="I328" s="28"/>
      <c r="J328" s="17"/>
      <c r="K328" s="28"/>
      <c r="L328" s="50">
        <f>SUMIFS('2012Figures'!$J:$J,'2012Figures'!$C:$C,$A328,'2012Figures'!$E:$E,$B$1)</f>
        <v>0</v>
      </c>
      <c r="M328" s="50">
        <f>SUMIFS('2012Figures'!$J:$J,'2012Figures'!$C:$C,$A328,'2012Figures'!$B:$B,"BrokerToCy",'2012Figures'!$G:$G,"E1",'2012Figures'!$E:$E,$B$1)</f>
        <v>0</v>
      </c>
      <c r="N328" s="50">
        <f>SUMIFS('2012Figures'!$J:$J,'2012Figures'!$C:$C,$A328,'2012Figures'!$B:$B,"BrokerToCy",'2012Figures'!$G:$G,"P1",'2012Figures'!$E:$E,$B$1)</f>
        <v>0</v>
      </c>
      <c r="O328" s="50">
        <f>SUMIFS('2012Figures'!$J:$J,'2012Figures'!$C:$C,$A328,'2012Figures'!$B:$B,"CyToBroker",'2012Figures'!$G:$G,"E1",'2012Figures'!$E:$E,$B$1)</f>
        <v>0</v>
      </c>
      <c r="P328" s="50">
        <f>SUMIFS('2012Figures'!$J:$J,'2012Figures'!$C:$C,$A328,'2012Figures'!$B:$B,"CyToBroker",'2012Figures'!$G:$G,"P1",'2012Figures'!$E:$E,$B$1)</f>
        <v>0</v>
      </c>
      <c r="Q328" s="28"/>
      <c r="R328" s="46" t="str">
        <f t="shared" si="30"/>
        <v/>
      </c>
      <c r="S328" s="46" t="str">
        <f t="shared" si="30"/>
        <v/>
      </c>
      <c r="T328" s="46" t="str">
        <f t="shared" si="30"/>
        <v/>
      </c>
      <c r="U328" s="46" t="str">
        <f t="shared" si="30"/>
        <v/>
      </c>
      <c r="V328" s="46" t="str">
        <f t="shared" si="30"/>
        <v/>
      </c>
    </row>
    <row r="329" spans="1:22" x14ac:dyDescent="0.2">
      <c r="A329" s="1">
        <v>302</v>
      </c>
      <c r="B329" s="1" t="s">
        <v>116</v>
      </c>
      <c r="C329" s="8">
        <v>2</v>
      </c>
      <c r="D329" s="29">
        <f>SUMIFS('2013Figures'!$J:$J,'2013Figures'!$C:$C,$A329,'2013Figures'!$H:$H,$B329,'2013Figures'!$I:$I,$C329,'2013Figures'!$E:$E,$B$1)</f>
        <v>0</v>
      </c>
      <c r="E329" s="9">
        <f>SUMIFS('2013Figures'!$J:$J,'2013Figures'!$C:$C,$A329,'2013Figures'!$H:$H,$B329,'2013Figures'!$I:$I,$C329,'2013Figures'!$B:$B,"BrokerToCy",'2013Figures'!$G:$G,"E1",'2013Figures'!$E:$E,$B$1)</f>
        <v>0</v>
      </c>
      <c r="F329" s="9">
        <f>SUMIFS('2013Figures'!$J:$J,'2013Figures'!$C:$C,$A329,'2013Figures'!$H:$H,$B329,'2013Figures'!$I:$I,$C329,'2013Figures'!$B:$B,"BrokerToCy",'2013Figures'!$G:$G,"P1",'2013Figures'!$E:$E,$B$1)</f>
        <v>0</v>
      </c>
      <c r="G329" s="9">
        <f>SUMIFS('2013Figures'!$J:$J,'2013Figures'!$C:$C,$A329,'2013Figures'!$H:$H,$B329,'2013Figures'!$I:$I,$C329,'2013Figures'!$B:$B,"CyToBroker",'2013Figures'!$G:$G,"E1",'2013Figures'!$E:$E,$B$1)</f>
        <v>0</v>
      </c>
      <c r="H329" s="9">
        <f>SUMIFS('2013Figures'!$J:$J,'2013Figures'!$C:$C,$A329,'2013Figures'!$H:$H,$B329,'2013Figures'!$I:$I,$C329,'2013Figures'!$B:$B,"CyToBroker",'2013Figures'!$G:$G,"P1",'2013Figures'!$E:$E,$B$1)</f>
        <v>0</v>
      </c>
      <c r="I329" s="30"/>
      <c r="J329" s="31">
        <v>201005</v>
      </c>
      <c r="K329" s="30"/>
      <c r="L329" s="42">
        <f>SUMIFS('2012Figures'!$J:$J,'2012Figures'!$C:$C,$A329,'2012Figures'!$H:$H,$B329,'2012Figures'!$I:$I,$C329,'2012Figures'!$E:$E,$B$1)</f>
        <v>0</v>
      </c>
      <c r="M329" s="52">
        <f>SUMIFS('2012Figures'!$J:$J,'2012Figures'!$C:$C,$A329,'2012Figures'!$H:$H,$B329,'2012Figures'!$I:$I,$C329,'2012Figures'!$B:$B,"BrokerToCy",'2012Figures'!$G:$G,"E1",'2012Figures'!$E:$E,$B$1)</f>
        <v>0</v>
      </c>
      <c r="N329" s="52">
        <f>SUMIFS('2012Figures'!$J:$J,'2012Figures'!$C:$C,$A329,'2012Figures'!$H:$H,$B329,'2012Figures'!$I:$I,$C329,'2012Figures'!$B:$B,"BrokerToCy",'2012Figures'!$G:$G,"P1",'2012Figures'!$E:$E,$B$1)</f>
        <v>0</v>
      </c>
      <c r="O329" s="52">
        <f>SUMIFS('2012Figures'!$J:$J,'2012Figures'!$C:$C,$A329,'2012Figures'!$H:$H,$B329,'2012Figures'!$I:$I,$C329,'2012Figures'!$B:$B,"CyToBroker",'2012Figures'!$G:$G,"E1",'2012Figures'!$E:$E,$B$1)</f>
        <v>0</v>
      </c>
      <c r="P329" s="52">
        <f>SUMIFS('2012Figures'!$J:$J,'2012Figures'!$C:$C,$A329,'2012Figures'!$H:$H,$B329,'2012Figures'!$I:$I,$C329,'2012Figures'!$B:$B,"CyToBroker",'2012Figures'!$G:$G,"P1",'2012Figures'!$E:$E,$B$1)</f>
        <v>0</v>
      </c>
      <c r="Q329" s="30"/>
      <c r="R329" s="46" t="str">
        <f t="shared" si="30"/>
        <v/>
      </c>
      <c r="S329" s="46" t="str">
        <f t="shared" si="30"/>
        <v/>
      </c>
      <c r="T329" s="46" t="str">
        <f t="shared" si="30"/>
        <v/>
      </c>
      <c r="U329" s="46" t="str">
        <f t="shared" si="30"/>
        <v/>
      </c>
      <c r="V329" s="46" t="str">
        <f t="shared" si="30"/>
        <v/>
      </c>
    </row>
    <row r="330" spans="1:22" x14ac:dyDescent="0.2">
      <c r="A330" s="1">
        <v>302</v>
      </c>
      <c r="B330" s="1" t="s">
        <v>116</v>
      </c>
      <c r="C330" s="8">
        <v>1</v>
      </c>
      <c r="D330" s="29">
        <f>SUMIFS('2013Figures'!$J:$J,'2013Figures'!$C:$C,$A330,'2013Figures'!$H:$H,$B330,'2013Figures'!$I:$I,$C330,'2013Figures'!$E:$E,$B$1)</f>
        <v>0</v>
      </c>
      <c r="E330" s="9">
        <f>SUMIFS('2013Figures'!$J:$J,'2013Figures'!$C:$C,$A330,'2013Figures'!$H:$H,$B330,'2013Figures'!$I:$I,$C330,'2013Figures'!$B:$B,"BrokerToCy",'2013Figures'!$G:$G,"E1",'2013Figures'!$E:$E,$B$1)</f>
        <v>0</v>
      </c>
      <c r="F330" s="9">
        <f>SUMIFS('2013Figures'!$J:$J,'2013Figures'!$C:$C,$A330,'2013Figures'!$H:$H,$B330,'2013Figures'!$I:$I,$C330,'2013Figures'!$B:$B,"BrokerToCy",'2013Figures'!$G:$G,"P1",'2013Figures'!$E:$E,$B$1)</f>
        <v>0</v>
      </c>
      <c r="G330" s="9">
        <f>SUMIFS('2013Figures'!$J:$J,'2013Figures'!$C:$C,$A330,'2013Figures'!$H:$H,$B330,'2013Figures'!$I:$I,$C330,'2013Figures'!$B:$B,"CyToBroker",'2013Figures'!$G:$G,"E1",'2013Figures'!$E:$E,$B$1)</f>
        <v>0</v>
      </c>
      <c r="H330" s="9">
        <f>SUMIFS('2013Figures'!$J:$J,'2013Figures'!$C:$C,$A330,'2013Figures'!$H:$H,$B330,'2013Figures'!$I:$I,$C330,'2013Figures'!$B:$B,"CyToBroker",'2013Figures'!$G:$G,"P1",'2013Figures'!$E:$E,$B$1)</f>
        <v>0</v>
      </c>
      <c r="J330" s="8">
        <v>200801</v>
      </c>
      <c r="L330" s="42">
        <f>SUMIFS('2012Figures'!$J:$J,'2012Figures'!$C:$C,$A330,'2012Figures'!$H:$H,$B330,'2012Figures'!$I:$I,$C330,'2012Figures'!$E:$E,$B$1)</f>
        <v>0</v>
      </c>
      <c r="M330" s="52">
        <f>SUMIFS('2012Figures'!$J:$J,'2012Figures'!$C:$C,$A330,'2012Figures'!$H:$H,$B330,'2012Figures'!$I:$I,$C330,'2012Figures'!$B:$B,"BrokerToCy",'2012Figures'!$G:$G,"E1",'2012Figures'!$E:$E,$B$1)</f>
        <v>0</v>
      </c>
      <c r="N330" s="52">
        <f>SUMIFS('2012Figures'!$J:$J,'2012Figures'!$C:$C,$A330,'2012Figures'!$H:$H,$B330,'2012Figures'!$I:$I,$C330,'2012Figures'!$B:$B,"BrokerToCy",'2012Figures'!$G:$G,"P1",'2012Figures'!$E:$E,$B$1)</f>
        <v>0</v>
      </c>
      <c r="O330" s="52">
        <f>SUMIFS('2012Figures'!$J:$J,'2012Figures'!$C:$C,$A330,'2012Figures'!$H:$H,$B330,'2012Figures'!$I:$I,$C330,'2012Figures'!$B:$B,"CyToBroker",'2012Figures'!$G:$G,"E1",'2012Figures'!$E:$E,$B$1)</f>
        <v>0</v>
      </c>
      <c r="P330" s="52">
        <f>SUMIFS('2012Figures'!$J:$J,'2012Figures'!$C:$C,$A330,'2012Figures'!$H:$H,$B330,'2012Figures'!$I:$I,$C330,'2012Figures'!$B:$B,"CyToBroker",'2012Figures'!$G:$G,"P1",'2012Figures'!$E:$E,$B$1)</f>
        <v>0</v>
      </c>
      <c r="R330" s="46" t="str">
        <f t="shared" si="30"/>
        <v/>
      </c>
      <c r="S330" s="46" t="str">
        <f t="shared" si="30"/>
        <v/>
      </c>
      <c r="T330" s="46" t="str">
        <f t="shared" si="30"/>
        <v/>
      </c>
      <c r="U330" s="46" t="str">
        <f t="shared" si="30"/>
        <v/>
      </c>
      <c r="V330" s="46" t="str">
        <f t="shared" si="30"/>
        <v/>
      </c>
    </row>
    <row r="331" spans="1:22" x14ac:dyDescent="0.2">
      <c r="A331" s="1">
        <v>302</v>
      </c>
      <c r="B331" s="1" t="s">
        <v>116</v>
      </c>
      <c r="D331" s="29">
        <f>SUMIFS('2013Figures'!$J:$J,'2013Figures'!$C:$C,$A331,'2013Figures'!$I:$I,"",'2013Figures'!$E:$E,$B$1)</f>
        <v>0</v>
      </c>
      <c r="E331" s="9">
        <f>SUMIFS('2013Figures'!$J:$J,'2013Figures'!$C:$C,$A331,'2013Figures'!$I:$I,"",'2013Figures'!$B:$B,"BrokerToCy",'2013Figures'!$G:$G,"E1",'2013Figures'!$E:$E,$B$1)</f>
        <v>0</v>
      </c>
      <c r="F331" s="9">
        <f>SUMIFS('2013Figures'!$J:$J,'2013Figures'!$C:$C,$A331,'2013Figures'!$I:$I,"",'2013Figures'!$B:$B,"BrokerToCy",'2013Figures'!$G:$G,"P1",'2013Figures'!$E:$E,$B$1)</f>
        <v>0</v>
      </c>
      <c r="G331" s="9">
        <f>SUMIFS('2013Figures'!$J:$J,'2013Figures'!$C:$C,$A331,'2013Figures'!$I:$I,"",'2013Figures'!$B:$B,"CyToBroker",'2013Figures'!$G:$G,"E1",'2013Figures'!$E:$E,$B$1)</f>
        <v>0</v>
      </c>
      <c r="H331" s="9">
        <f>SUMIFS('2013Figures'!$J:$J,'2013Figures'!$C:$C,$A331,'2013Figures'!$I:$I,"",'2013Figures'!$B:$B,"CyToBroker",'2013Figures'!$G:$G,"P1",'2013Figures'!$E:$E,$B$1)</f>
        <v>0</v>
      </c>
      <c r="J331" s="8" t="s">
        <v>131</v>
      </c>
      <c r="L331" s="42">
        <f>SUMIFS('2012Figures'!$J:$J,'2012Figures'!$C:$C,$A331,'2012Figures'!$I:$I,"",'2012Figures'!$E:$E,$B$1)</f>
        <v>0</v>
      </c>
      <c r="M331" s="52">
        <f>SUMIFS('2012Figures'!$J:$J,'2012Figures'!$C:$C,$A331,'2012Figures'!$I:$I,"",'2012Figures'!$B:$B,"BrokerToCy",'2012Figures'!$G:$G,"E1",'2012Figures'!$E:$E,$B$1)</f>
        <v>0</v>
      </c>
      <c r="N331" s="52">
        <f>SUMIFS('2012Figures'!$J:$J,'2012Figures'!$C:$C,$A331,'2012Figures'!$I:$I,"",'2012Figures'!$B:$B,"BrokerToCy",'2012Figures'!$G:$G,"P1",'2012Figures'!$E:$E,$B$1)</f>
        <v>0</v>
      </c>
      <c r="O331" s="52">
        <f>SUMIFS('2012Figures'!$J:$J,'2012Figures'!$C:$C,$A331,'2012Figures'!$I:$I,"",'2012Figures'!$B:$B,"CyToBroker",'2012Figures'!$G:$G,"E1",'2012Figures'!$E:$E,$B$1)</f>
        <v>0</v>
      </c>
      <c r="P331" s="52">
        <f>SUMIFS('2012Figures'!$J:$J,'2012Figures'!$C:$C,$A331,'2012Figures'!$I:$I,"",'2012Figures'!$B:$B,"CyToBroker",'2012Figures'!$G:$G,"P1",'2012Figures'!$E:$E,$B$1)</f>
        <v>0</v>
      </c>
      <c r="R331" s="46" t="str">
        <f t="shared" si="30"/>
        <v/>
      </c>
      <c r="S331" s="46" t="str">
        <f t="shared" si="30"/>
        <v/>
      </c>
      <c r="T331" s="46" t="str">
        <f t="shared" si="30"/>
        <v/>
      </c>
      <c r="U331" s="46" t="str">
        <f t="shared" si="30"/>
        <v/>
      </c>
      <c r="V331" s="46" t="str">
        <f t="shared" si="30"/>
        <v/>
      </c>
    </row>
    <row r="332" spans="1:22" x14ac:dyDescent="0.2">
      <c r="A332" s="21"/>
      <c r="B332" s="21" t="s">
        <v>92</v>
      </c>
      <c r="C332" s="22"/>
      <c r="D332" s="23">
        <f>SUM(E332:H332)</f>
        <v>0</v>
      </c>
      <c r="E332" s="23">
        <f>SUM(E329:E331)</f>
        <v>0</v>
      </c>
      <c r="F332" s="23">
        <f>SUM(F329:F331)</f>
        <v>0</v>
      </c>
      <c r="G332" s="23">
        <f>SUM(G329:G331)</f>
        <v>0</v>
      </c>
      <c r="H332" s="23">
        <f>SUM(H329:H331)</f>
        <v>0</v>
      </c>
      <c r="I332" s="21"/>
      <c r="J332" s="22"/>
      <c r="K332" s="21"/>
      <c r="L332" s="43">
        <f>SUM(M332:P332)</f>
        <v>0</v>
      </c>
      <c r="M332" s="43">
        <f>SUM(M329:M331)</f>
        <v>0</v>
      </c>
      <c r="N332" s="43">
        <f>SUM(N329:N331)</f>
        <v>0</v>
      </c>
      <c r="O332" s="43">
        <f>SUM(O329:O331)</f>
        <v>0</v>
      </c>
      <c r="P332" s="43">
        <f>SUM(P329:P331)</f>
        <v>0</v>
      </c>
      <c r="Q332" s="21"/>
      <c r="R332" s="21"/>
      <c r="S332" s="21"/>
      <c r="T332" s="21"/>
      <c r="U332" s="21"/>
      <c r="V332" s="21"/>
    </row>
    <row r="333" spans="1:22" x14ac:dyDescent="0.2">
      <c r="A333" s="28">
        <v>303</v>
      </c>
      <c r="B333" s="28" t="s">
        <v>117</v>
      </c>
      <c r="C333" s="17" t="s">
        <v>88</v>
      </c>
      <c r="D333" s="18">
        <f>SUMIFS('2013Figures'!$J:$J,'2013Figures'!$C:$C,$A333,'2013Figures'!$E:$E,$B$1)</f>
        <v>0</v>
      </c>
      <c r="E333" s="18">
        <f>SUMIFS('2013Figures'!$J:$J,'2013Figures'!$C:$C,$A333,'2013Figures'!$B:$B,"BrokerToCy",'2013Figures'!$G:$G,"E1",'2013Figures'!$E:$E,$B$1)</f>
        <v>0</v>
      </c>
      <c r="F333" s="18">
        <f>SUMIFS('2013Figures'!$J:$J,'2013Figures'!$C:$C,$A333,'2013Figures'!$B:$B,"BrokerToCy",'2013Figures'!$G:$G,"P1",'2013Figures'!$E:$E,$B$1)</f>
        <v>0</v>
      </c>
      <c r="G333" s="18">
        <f>SUMIFS('2013Figures'!$J:$J,'2013Figures'!$C:$C,$A333,'2013Figures'!$B:$B,"CyToBroker",'2013Figures'!$G:$G,"E1",'2013Figures'!$E:$E,$B$1)</f>
        <v>0</v>
      </c>
      <c r="H333" s="18">
        <f>SUMIFS('2013Figures'!$J:$J,'2013Figures'!$C:$C,$A333,'2013Figures'!$B:$B,"CyToBroker",'2013Figures'!$G:$G,"P1",'2013Figures'!$E:$E,$B$1)</f>
        <v>0</v>
      </c>
      <c r="I333" s="28"/>
      <c r="J333" s="17"/>
      <c r="K333" s="28"/>
      <c r="L333" s="50">
        <f>SUMIFS('2012Figures'!$J:$J,'2012Figures'!$C:$C,$A333,'2012Figures'!$E:$E,$B$1)</f>
        <v>0</v>
      </c>
      <c r="M333" s="50">
        <f>SUMIFS('2012Figures'!$J:$J,'2012Figures'!$C:$C,$A333,'2012Figures'!$B:$B,"BrokerToCy",'2012Figures'!$G:$G,"E1",'2012Figures'!$E:$E,$B$1)</f>
        <v>0</v>
      </c>
      <c r="N333" s="50">
        <f>SUMIFS('2012Figures'!$J:$J,'2012Figures'!$C:$C,$A333,'2012Figures'!$B:$B,"BrokerToCy",'2012Figures'!$G:$G,"P1",'2012Figures'!$E:$E,$B$1)</f>
        <v>0</v>
      </c>
      <c r="O333" s="50">
        <f>SUMIFS('2012Figures'!$J:$J,'2012Figures'!$C:$C,$A333,'2012Figures'!$B:$B,"CyToBroker",'2012Figures'!$G:$G,"E1",'2012Figures'!$E:$E,$B$1)</f>
        <v>0</v>
      </c>
      <c r="P333" s="50">
        <f>SUMIFS('2012Figures'!$J:$J,'2012Figures'!$C:$C,$A333,'2012Figures'!$B:$B,"CyToBroker",'2012Figures'!$G:$G,"P1",'2012Figures'!$E:$E,$B$1)</f>
        <v>0</v>
      </c>
      <c r="Q333" s="28"/>
      <c r="R333" s="46" t="str">
        <f t="shared" ref="R333:V396" si="31">IF(L333=0,"",ROUND(D333/L333-1,2))</f>
        <v/>
      </c>
      <c r="S333" s="46" t="str">
        <f t="shared" si="31"/>
        <v/>
      </c>
      <c r="T333" s="46" t="str">
        <f t="shared" si="31"/>
        <v/>
      </c>
      <c r="U333" s="46" t="str">
        <f t="shared" si="31"/>
        <v/>
      </c>
      <c r="V333" s="46" t="str">
        <f t="shared" si="31"/>
        <v/>
      </c>
    </row>
    <row r="334" spans="1:22" x14ac:dyDescent="0.2">
      <c r="A334" s="1">
        <v>303</v>
      </c>
      <c r="B334" s="1" t="s">
        <v>117</v>
      </c>
      <c r="C334" s="8">
        <v>1</v>
      </c>
      <c r="D334" s="29">
        <f>SUMIFS('2013Figures'!$J:$J,'2013Figures'!$C:$C,$A334,'2013Figures'!$H:$H,$B334,'2013Figures'!$I:$I,$C334,'2013Figures'!$E:$E,$B$1)</f>
        <v>0</v>
      </c>
      <c r="E334" s="9">
        <f>SUMIFS('2013Figures'!$J:$J,'2013Figures'!$C:$C,$A334,'2013Figures'!$H:$H,$B334,'2013Figures'!$I:$I,$C334,'2013Figures'!$B:$B,"BrokerToCy",'2013Figures'!$G:$G,"E1",'2013Figures'!$E:$E,$B$1)</f>
        <v>0</v>
      </c>
      <c r="F334" s="9">
        <f>SUMIFS('2013Figures'!$J:$J,'2013Figures'!$C:$C,$A334,'2013Figures'!$H:$H,$B334,'2013Figures'!$I:$I,$C334,'2013Figures'!$B:$B,"BrokerToCy",'2013Figures'!$G:$G,"P1",'2013Figures'!$E:$E,$B$1)</f>
        <v>0</v>
      </c>
      <c r="G334" s="9">
        <f>SUMIFS('2013Figures'!$J:$J,'2013Figures'!$C:$C,$A334,'2013Figures'!$H:$H,$B334,'2013Figures'!$I:$I,$C334,'2013Figures'!$B:$B,"CyToBroker",'2013Figures'!$G:$G,"E1",'2013Figures'!$E:$E,$B$1)</f>
        <v>0</v>
      </c>
      <c r="H334" s="9">
        <f>SUMIFS('2013Figures'!$J:$J,'2013Figures'!$C:$C,$A334,'2013Figures'!$H:$H,$B334,'2013Figures'!$I:$I,$C334,'2013Figures'!$B:$B,"CyToBroker",'2013Figures'!$G:$G,"P1",'2013Figures'!$E:$E,$B$1)</f>
        <v>0</v>
      </c>
      <c r="I334" s="30"/>
      <c r="J334" s="31">
        <v>200801</v>
      </c>
      <c r="K334" s="30"/>
      <c r="L334" s="42">
        <f>SUMIFS('2012Figures'!$J:$J,'2012Figures'!$C:$C,$A334,'2012Figures'!$H:$H,$B334,'2012Figures'!$I:$I,$C334,'2012Figures'!$E:$E,$B$1)</f>
        <v>0</v>
      </c>
      <c r="M334" s="52">
        <f>SUMIFS('2012Figures'!$J:$J,'2012Figures'!$C:$C,$A334,'2012Figures'!$H:$H,$B334,'2012Figures'!$I:$I,$C334,'2012Figures'!$B:$B,"BrokerToCy",'2012Figures'!$G:$G,"E1",'2012Figures'!$E:$E,$B$1)</f>
        <v>0</v>
      </c>
      <c r="N334" s="52">
        <f>SUMIFS('2012Figures'!$J:$J,'2012Figures'!$C:$C,$A334,'2012Figures'!$H:$H,$B334,'2012Figures'!$I:$I,$C334,'2012Figures'!$B:$B,"BrokerToCy",'2012Figures'!$G:$G,"P1",'2012Figures'!$E:$E,$B$1)</f>
        <v>0</v>
      </c>
      <c r="O334" s="52">
        <f>SUMIFS('2012Figures'!$J:$J,'2012Figures'!$C:$C,$A334,'2012Figures'!$H:$H,$B334,'2012Figures'!$I:$I,$C334,'2012Figures'!$B:$B,"CyToBroker",'2012Figures'!$G:$G,"E1",'2012Figures'!$E:$E,$B$1)</f>
        <v>0</v>
      </c>
      <c r="P334" s="52">
        <f>SUMIFS('2012Figures'!$J:$J,'2012Figures'!$C:$C,$A334,'2012Figures'!$H:$H,$B334,'2012Figures'!$I:$I,$C334,'2012Figures'!$B:$B,"CyToBroker",'2012Figures'!$G:$G,"P1",'2012Figures'!$E:$E,$B$1)</f>
        <v>0</v>
      </c>
      <c r="Q334" s="30"/>
      <c r="R334" s="46" t="str">
        <f t="shared" si="31"/>
        <v/>
      </c>
      <c r="S334" s="46" t="str">
        <f t="shared" si="31"/>
        <v/>
      </c>
      <c r="T334" s="46" t="str">
        <f t="shared" si="31"/>
        <v/>
      </c>
      <c r="U334" s="46" t="str">
        <f t="shared" si="31"/>
        <v/>
      </c>
      <c r="V334" s="46" t="str">
        <f t="shared" si="31"/>
        <v/>
      </c>
    </row>
    <row r="335" spans="1:22" x14ac:dyDescent="0.2">
      <c r="A335" s="1">
        <v>303</v>
      </c>
      <c r="B335" s="1" t="s">
        <v>117</v>
      </c>
      <c r="D335" s="29">
        <f>SUMIFS('2013Figures'!$J:$J,'2013Figures'!$C:$C,$A335,'2013Figures'!$I:$I,"",'2013Figures'!$E:$E,$B$1)</f>
        <v>0</v>
      </c>
      <c r="E335" s="9">
        <f>SUMIFS('2013Figures'!$J:$J,'2013Figures'!$C:$C,$A335,'2013Figures'!$I:$I,"",'2013Figures'!$B:$B,"BrokerToCy",'2013Figures'!$G:$G,"E1",'2013Figures'!$E:$E,$B$1)</f>
        <v>0</v>
      </c>
      <c r="F335" s="9">
        <f>SUMIFS('2013Figures'!$J:$J,'2013Figures'!$C:$C,$A335,'2013Figures'!$I:$I,"",'2013Figures'!$B:$B,"BrokerToCy",'2013Figures'!$G:$G,"P1",'2013Figures'!$E:$E,$B$1)</f>
        <v>0</v>
      </c>
      <c r="G335" s="9">
        <f>SUMIFS('2013Figures'!$J:$J,'2013Figures'!$C:$C,$A335,'2013Figures'!$I:$I,"",'2013Figures'!$B:$B,"CyToBroker",'2013Figures'!$G:$G,"E1",'2013Figures'!$E:$E,$B$1)</f>
        <v>0</v>
      </c>
      <c r="H335" s="9">
        <f>SUMIFS('2013Figures'!$J:$J,'2013Figures'!$C:$C,$A335,'2013Figures'!$I:$I,"",'2013Figures'!$B:$B,"CyToBroker",'2013Figures'!$G:$G,"P1",'2013Figures'!$E:$E,$B$1)</f>
        <v>0</v>
      </c>
      <c r="J335" s="8" t="s">
        <v>131</v>
      </c>
      <c r="L335" s="42">
        <f>SUMIFS('2012Figures'!$J:$J,'2012Figures'!$C:$C,$A335,'2012Figures'!$I:$I,"",'2012Figures'!$E:$E,$B$1)</f>
        <v>0</v>
      </c>
      <c r="M335" s="52">
        <f>SUMIFS('2012Figures'!$J:$J,'2012Figures'!$C:$C,$A335,'2012Figures'!$I:$I,"",'2012Figures'!$B:$B,"BrokerToCy",'2012Figures'!$G:$G,"E1",'2012Figures'!$E:$E,$B$1)</f>
        <v>0</v>
      </c>
      <c r="N335" s="52">
        <f>SUMIFS('2012Figures'!$J:$J,'2012Figures'!$C:$C,$A335,'2012Figures'!$I:$I,"",'2012Figures'!$B:$B,"BrokerToCy",'2012Figures'!$G:$G,"P1",'2012Figures'!$E:$E,$B$1)</f>
        <v>0</v>
      </c>
      <c r="O335" s="52">
        <f>SUMIFS('2012Figures'!$J:$J,'2012Figures'!$C:$C,$A335,'2012Figures'!$I:$I,"",'2012Figures'!$B:$B,"CyToBroker",'2012Figures'!$G:$G,"E1",'2012Figures'!$E:$E,$B$1)</f>
        <v>0</v>
      </c>
      <c r="P335" s="52">
        <f>SUMIFS('2012Figures'!$J:$J,'2012Figures'!$C:$C,$A335,'2012Figures'!$I:$I,"",'2012Figures'!$B:$B,"CyToBroker",'2012Figures'!$G:$G,"P1",'2012Figures'!$E:$E,$B$1)</f>
        <v>0</v>
      </c>
      <c r="R335" s="46" t="str">
        <f t="shared" si="31"/>
        <v/>
      </c>
      <c r="S335" s="46" t="str">
        <f t="shared" si="31"/>
        <v/>
      </c>
      <c r="T335" s="46" t="str">
        <f t="shared" si="31"/>
        <v/>
      </c>
      <c r="U335" s="46" t="str">
        <f t="shared" si="31"/>
        <v/>
      </c>
      <c r="V335" s="46" t="str">
        <f t="shared" si="31"/>
        <v/>
      </c>
    </row>
    <row r="336" spans="1:22" x14ac:dyDescent="0.2">
      <c r="A336" s="21"/>
      <c r="B336" s="21" t="s">
        <v>92</v>
      </c>
      <c r="C336" s="22"/>
      <c r="D336" s="23">
        <f>SUM(E336:H336)</f>
        <v>0</v>
      </c>
      <c r="E336" s="23">
        <f>SUM(E334:E335)</f>
        <v>0</v>
      </c>
      <c r="F336" s="23">
        <f>SUM(F334:F335)</f>
        <v>0</v>
      </c>
      <c r="G336" s="23">
        <f>SUM(G334:G335)</f>
        <v>0</v>
      </c>
      <c r="H336" s="23">
        <f>SUM(H334:H335)</f>
        <v>0</v>
      </c>
      <c r="I336" s="21"/>
      <c r="J336" s="22"/>
      <c r="K336" s="21"/>
      <c r="L336" s="43">
        <f>SUM(M336:P336)</f>
        <v>0</v>
      </c>
      <c r="M336" s="43">
        <f>SUM(M334:M335)</f>
        <v>0</v>
      </c>
      <c r="N336" s="43">
        <f>SUM(N334:N335)</f>
        <v>0</v>
      </c>
      <c r="O336" s="43">
        <f>SUM(O334:O335)</f>
        <v>0</v>
      </c>
      <c r="P336" s="43">
        <f>SUM(P334:P335)</f>
        <v>0</v>
      </c>
      <c r="Q336" s="21"/>
      <c r="R336" s="21"/>
      <c r="S336" s="21"/>
      <c r="T336" s="21"/>
      <c r="U336" s="21"/>
      <c r="V336" s="21"/>
    </row>
    <row r="337" spans="1:22" x14ac:dyDescent="0.2">
      <c r="A337" s="28">
        <v>304</v>
      </c>
      <c r="B337" s="28" t="s">
        <v>118</v>
      </c>
      <c r="C337" s="17" t="s">
        <v>88</v>
      </c>
      <c r="D337" s="18">
        <f>SUMIFS('2013Figures'!$J:$J,'2013Figures'!$C:$C,$A337,'2013Figures'!$E:$E,$B$1)</f>
        <v>0</v>
      </c>
      <c r="E337" s="18">
        <f>SUMIFS('2013Figures'!$J:$J,'2013Figures'!$C:$C,$A337,'2013Figures'!$B:$B,"BrokerToCy",'2013Figures'!$G:$G,"E1",'2013Figures'!$E:$E,$B$1)</f>
        <v>0</v>
      </c>
      <c r="F337" s="18">
        <f>SUMIFS('2013Figures'!$J:$J,'2013Figures'!$C:$C,$A337,'2013Figures'!$B:$B,"BrokerToCy",'2013Figures'!$G:$G,"P1",'2013Figures'!$E:$E,$B$1)</f>
        <v>0</v>
      </c>
      <c r="G337" s="18">
        <f>SUMIFS('2013Figures'!$J:$J,'2013Figures'!$C:$C,$A337,'2013Figures'!$B:$B,"CyToBroker",'2013Figures'!$G:$G,"E1",'2013Figures'!$E:$E,$B$1)</f>
        <v>0</v>
      </c>
      <c r="H337" s="18">
        <f>SUMIFS('2013Figures'!$J:$J,'2013Figures'!$C:$C,$A337,'2013Figures'!$B:$B,"CyToBroker",'2013Figures'!$G:$G,"P1",'2013Figures'!$E:$E,$B$1)</f>
        <v>0</v>
      </c>
      <c r="I337" s="28"/>
      <c r="J337" s="17"/>
      <c r="K337" s="28"/>
      <c r="L337" s="50">
        <f>SUMIFS('2012Figures'!$J:$J,'2012Figures'!$C:$C,$A337,'2012Figures'!$E:$E,$B$1)</f>
        <v>0</v>
      </c>
      <c r="M337" s="50">
        <f>SUMIFS('2012Figures'!$J:$J,'2012Figures'!$C:$C,$A337,'2012Figures'!$B:$B,"BrokerToCy",'2012Figures'!$G:$G,"E1",'2012Figures'!$E:$E,$B$1)</f>
        <v>0</v>
      </c>
      <c r="N337" s="50">
        <f>SUMIFS('2012Figures'!$J:$J,'2012Figures'!$C:$C,$A337,'2012Figures'!$B:$B,"BrokerToCy",'2012Figures'!$G:$G,"P1",'2012Figures'!$E:$E,$B$1)</f>
        <v>0</v>
      </c>
      <c r="O337" s="50">
        <f>SUMIFS('2012Figures'!$J:$J,'2012Figures'!$C:$C,$A337,'2012Figures'!$B:$B,"CyToBroker",'2012Figures'!$G:$G,"E1",'2012Figures'!$E:$E,$B$1)</f>
        <v>0</v>
      </c>
      <c r="P337" s="50">
        <f>SUMIFS('2012Figures'!$J:$J,'2012Figures'!$C:$C,$A337,'2012Figures'!$B:$B,"CyToBroker",'2012Figures'!$G:$G,"P1",'2012Figures'!$E:$E,$B$1)</f>
        <v>0</v>
      </c>
      <c r="Q337" s="28"/>
      <c r="R337" s="46" t="str">
        <f t="shared" ref="R337:V400" si="32">IF(L337=0,"",ROUND(D337/L337-1,2))</f>
        <v/>
      </c>
      <c r="S337" s="46" t="str">
        <f t="shared" si="32"/>
        <v/>
      </c>
      <c r="T337" s="46" t="str">
        <f t="shared" si="32"/>
        <v/>
      </c>
      <c r="U337" s="46" t="str">
        <f t="shared" si="32"/>
        <v/>
      </c>
      <c r="V337" s="46" t="str">
        <f t="shared" si="32"/>
        <v/>
      </c>
    </row>
    <row r="338" spans="1:22" x14ac:dyDescent="0.2">
      <c r="A338" s="1">
        <v>304</v>
      </c>
      <c r="B338" s="1" t="s">
        <v>118</v>
      </c>
      <c r="C338" s="8">
        <v>4</v>
      </c>
      <c r="D338" s="29">
        <f>SUMIFS('2013Figures'!$J:$J,'2013Figures'!$C:$C,$A338,'2013Figures'!$H:$H,$B338,'2013Figures'!$I:$I,$C338,'2013Figures'!$E:$E,$B$1)</f>
        <v>0</v>
      </c>
      <c r="E338" s="9">
        <f>SUMIFS('2013Figures'!$J:$J,'2013Figures'!$C:$C,$A338,'2013Figures'!$H:$H,$B338,'2013Figures'!$I:$I,$C338,'2013Figures'!$B:$B,"BrokerToCy",'2013Figures'!$G:$G,"E1",'2013Figures'!$E:$E,$B$1)</f>
        <v>0</v>
      </c>
      <c r="F338" s="9">
        <f>SUMIFS('2013Figures'!$J:$J,'2013Figures'!$C:$C,$A338,'2013Figures'!$H:$H,$B338,'2013Figures'!$I:$I,$C338,'2013Figures'!$B:$B,"BrokerToCy",'2013Figures'!$G:$G,"P1",'2013Figures'!$E:$E,$B$1)</f>
        <v>0</v>
      </c>
      <c r="G338" s="9">
        <f>SUMIFS('2013Figures'!$J:$J,'2013Figures'!$C:$C,$A338,'2013Figures'!$H:$H,$B338,'2013Figures'!$I:$I,$C338,'2013Figures'!$B:$B,"CyToBroker",'2013Figures'!$G:$G,"E1",'2013Figures'!$E:$E,$B$1)</f>
        <v>0</v>
      </c>
      <c r="H338" s="9">
        <f>SUMIFS('2013Figures'!$J:$J,'2013Figures'!$C:$C,$A338,'2013Figures'!$H:$H,$B338,'2013Figures'!$I:$I,$C338,'2013Figures'!$B:$B,"CyToBroker",'2013Figures'!$G:$G,"P1",'2013Figures'!$E:$E,$B$1)</f>
        <v>0</v>
      </c>
      <c r="I338" s="30"/>
      <c r="J338" s="31">
        <v>201501</v>
      </c>
      <c r="K338" s="30"/>
      <c r="L338" s="42">
        <f>SUMIFS('2012Figures'!$J:$J,'2012Figures'!$C:$C,$A338,'2012Figures'!$H:$H,$B338,'2012Figures'!$I:$I,$C338,'2012Figures'!$E:$E,$B$1)</f>
        <v>0</v>
      </c>
      <c r="M338" s="52">
        <f>SUMIFS('2012Figures'!$J:$J,'2012Figures'!$C:$C,$A338,'2012Figures'!$H:$H,$B338,'2012Figures'!$I:$I,$C338,'2012Figures'!$B:$B,"BrokerToCy",'2012Figures'!$G:$G,"E1",'2012Figures'!$E:$E,$B$1)</f>
        <v>0</v>
      </c>
      <c r="N338" s="52">
        <f>SUMIFS('2012Figures'!$J:$J,'2012Figures'!$C:$C,$A338,'2012Figures'!$H:$H,$B338,'2012Figures'!$I:$I,$C338,'2012Figures'!$B:$B,"BrokerToCy",'2012Figures'!$G:$G,"P1",'2012Figures'!$E:$E,$B$1)</f>
        <v>0</v>
      </c>
      <c r="O338" s="52">
        <f>SUMIFS('2012Figures'!$J:$J,'2012Figures'!$C:$C,$A338,'2012Figures'!$H:$H,$B338,'2012Figures'!$I:$I,$C338,'2012Figures'!$B:$B,"CyToBroker",'2012Figures'!$G:$G,"E1",'2012Figures'!$E:$E,$B$1)</f>
        <v>0</v>
      </c>
      <c r="P338" s="52">
        <f>SUMIFS('2012Figures'!$J:$J,'2012Figures'!$C:$C,$A338,'2012Figures'!$H:$H,$B338,'2012Figures'!$I:$I,$C338,'2012Figures'!$B:$B,"CyToBroker",'2012Figures'!$G:$G,"P1",'2012Figures'!$E:$E,$B$1)</f>
        <v>0</v>
      </c>
      <c r="Q338" s="30"/>
      <c r="R338" s="46" t="str">
        <f t="shared" si="32"/>
        <v/>
      </c>
      <c r="S338" s="46" t="str">
        <f t="shared" si="32"/>
        <v/>
      </c>
      <c r="T338" s="46" t="str">
        <f t="shared" si="32"/>
        <v/>
      </c>
      <c r="U338" s="46" t="str">
        <f t="shared" si="32"/>
        <v/>
      </c>
      <c r="V338" s="46" t="str">
        <f t="shared" si="32"/>
        <v/>
      </c>
    </row>
    <row r="339" spans="1:22" x14ac:dyDescent="0.2">
      <c r="A339" s="1">
        <v>304</v>
      </c>
      <c r="B339" s="1" t="s">
        <v>118</v>
      </c>
      <c r="C339" s="8">
        <v>3</v>
      </c>
      <c r="D339" s="29">
        <f>SUMIFS('2013Figures'!$J:$J,'2013Figures'!$C:$C,$A339,'2013Figures'!$H:$H,$B339,'2013Figures'!$I:$I,$C339,'2013Figures'!$E:$E,$B$1)</f>
        <v>0</v>
      </c>
      <c r="E339" s="9">
        <f>SUMIFS('2013Figures'!$J:$J,'2013Figures'!$C:$C,$A339,'2013Figures'!$H:$H,$B339,'2013Figures'!$I:$I,$C339,'2013Figures'!$B:$B,"BrokerToCy",'2013Figures'!$G:$G,"E1",'2013Figures'!$E:$E,$B$1)</f>
        <v>0</v>
      </c>
      <c r="F339" s="9">
        <f>SUMIFS('2013Figures'!$J:$J,'2013Figures'!$C:$C,$A339,'2013Figures'!$H:$H,$B339,'2013Figures'!$I:$I,$C339,'2013Figures'!$B:$B,"BrokerToCy",'2013Figures'!$G:$G,"P1",'2013Figures'!$E:$E,$B$1)</f>
        <v>0</v>
      </c>
      <c r="G339" s="9">
        <f>SUMIFS('2013Figures'!$J:$J,'2013Figures'!$C:$C,$A339,'2013Figures'!$H:$H,$B339,'2013Figures'!$I:$I,$C339,'2013Figures'!$B:$B,"CyToBroker",'2013Figures'!$G:$G,"E1",'2013Figures'!$E:$E,$B$1)</f>
        <v>0</v>
      </c>
      <c r="H339" s="9">
        <f>SUMIFS('2013Figures'!$J:$J,'2013Figures'!$C:$C,$A339,'2013Figures'!$H:$H,$B339,'2013Figures'!$I:$I,$C339,'2013Figures'!$B:$B,"CyToBroker",'2013Figures'!$G:$G,"P1",'2013Figures'!$E:$E,$B$1)</f>
        <v>0</v>
      </c>
      <c r="I339" s="30"/>
      <c r="J339" s="31">
        <v>201301</v>
      </c>
      <c r="K339" s="30"/>
      <c r="L339" s="42">
        <f>SUMIFS('2012Figures'!$J:$J,'2012Figures'!$C:$C,$A339,'2012Figures'!$H:$H,$B339,'2012Figures'!$I:$I,$C339,'2012Figures'!$E:$E,$B$1)</f>
        <v>0</v>
      </c>
      <c r="M339" s="52">
        <f>SUMIFS('2012Figures'!$J:$J,'2012Figures'!$C:$C,$A339,'2012Figures'!$H:$H,$B339,'2012Figures'!$I:$I,$C339,'2012Figures'!$B:$B,"BrokerToCy",'2012Figures'!$G:$G,"E1",'2012Figures'!$E:$E,$B$1)</f>
        <v>0</v>
      </c>
      <c r="N339" s="52">
        <f>SUMIFS('2012Figures'!$J:$J,'2012Figures'!$C:$C,$A339,'2012Figures'!$H:$H,$B339,'2012Figures'!$I:$I,$C339,'2012Figures'!$B:$B,"BrokerToCy",'2012Figures'!$G:$G,"P1",'2012Figures'!$E:$E,$B$1)</f>
        <v>0</v>
      </c>
      <c r="O339" s="52">
        <f>SUMIFS('2012Figures'!$J:$J,'2012Figures'!$C:$C,$A339,'2012Figures'!$H:$H,$B339,'2012Figures'!$I:$I,$C339,'2012Figures'!$B:$B,"CyToBroker",'2012Figures'!$G:$G,"E1",'2012Figures'!$E:$E,$B$1)</f>
        <v>0</v>
      </c>
      <c r="P339" s="52">
        <f>SUMIFS('2012Figures'!$J:$J,'2012Figures'!$C:$C,$A339,'2012Figures'!$H:$H,$B339,'2012Figures'!$I:$I,$C339,'2012Figures'!$B:$B,"CyToBroker",'2012Figures'!$G:$G,"P1",'2012Figures'!$E:$E,$B$1)</f>
        <v>0</v>
      </c>
      <c r="Q339" s="30"/>
      <c r="R339" s="46" t="str">
        <f t="shared" si="32"/>
        <v/>
      </c>
      <c r="S339" s="46" t="str">
        <f t="shared" si="32"/>
        <v/>
      </c>
      <c r="T339" s="46" t="str">
        <f t="shared" si="32"/>
        <v/>
      </c>
      <c r="U339" s="46" t="str">
        <f t="shared" si="32"/>
        <v/>
      </c>
      <c r="V339" s="46" t="str">
        <f t="shared" si="32"/>
        <v/>
      </c>
    </row>
    <row r="340" spans="1:22" x14ac:dyDescent="0.2">
      <c r="A340" s="1">
        <v>304</v>
      </c>
      <c r="B340" s="1" t="s">
        <v>118</v>
      </c>
      <c r="C340" s="8">
        <v>2</v>
      </c>
      <c r="D340" s="29">
        <f>SUMIFS('2013Figures'!$J:$J,'2013Figures'!$C:$C,$A340,'2013Figures'!$H:$H,$B340,'2013Figures'!$I:$I,$C340,'2013Figures'!$E:$E,$B$1)</f>
        <v>0</v>
      </c>
      <c r="E340" s="9">
        <f>SUMIFS('2013Figures'!$J:$J,'2013Figures'!$C:$C,$A340,'2013Figures'!$H:$H,$B340,'2013Figures'!$I:$I,$C340,'2013Figures'!$B:$B,"BrokerToCy",'2013Figures'!$G:$G,"E1",'2013Figures'!$E:$E,$B$1)</f>
        <v>0</v>
      </c>
      <c r="F340" s="9">
        <f>SUMIFS('2013Figures'!$J:$J,'2013Figures'!$C:$C,$A340,'2013Figures'!$H:$H,$B340,'2013Figures'!$I:$I,$C340,'2013Figures'!$B:$B,"BrokerToCy",'2013Figures'!$G:$G,"P1",'2013Figures'!$E:$E,$B$1)</f>
        <v>0</v>
      </c>
      <c r="G340" s="9">
        <f>SUMIFS('2013Figures'!$J:$J,'2013Figures'!$C:$C,$A340,'2013Figures'!$H:$H,$B340,'2013Figures'!$I:$I,$C340,'2013Figures'!$B:$B,"CyToBroker",'2013Figures'!$G:$G,"E1",'2013Figures'!$E:$E,$B$1)</f>
        <v>0</v>
      </c>
      <c r="H340" s="9">
        <f>SUMIFS('2013Figures'!$J:$J,'2013Figures'!$C:$C,$A340,'2013Figures'!$H:$H,$B340,'2013Figures'!$I:$I,$C340,'2013Figures'!$B:$B,"CyToBroker",'2013Figures'!$G:$G,"P1",'2013Figures'!$E:$E,$B$1)</f>
        <v>0</v>
      </c>
      <c r="J340" s="8">
        <v>200801</v>
      </c>
      <c r="L340" s="42">
        <f>SUMIFS('2012Figures'!$J:$J,'2012Figures'!$C:$C,$A340,'2012Figures'!$H:$H,$B340,'2012Figures'!$I:$I,$C340,'2012Figures'!$E:$E,$B$1)</f>
        <v>0</v>
      </c>
      <c r="M340" s="52">
        <f>SUMIFS('2012Figures'!$J:$J,'2012Figures'!$C:$C,$A340,'2012Figures'!$H:$H,$B340,'2012Figures'!$I:$I,$C340,'2012Figures'!$B:$B,"BrokerToCy",'2012Figures'!$G:$G,"E1",'2012Figures'!$E:$E,$B$1)</f>
        <v>0</v>
      </c>
      <c r="N340" s="52">
        <f>SUMIFS('2012Figures'!$J:$J,'2012Figures'!$C:$C,$A340,'2012Figures'!$H:$H,$B340,'2012Figures'!$I:$I,$C340,'2012Figures'!$B:$B,"BrokerToCy",'2012Figures'!$G:$G,"P1",'2012Figures'!$E:$E,$B$1)</f>
        <v>0</v>
      </c>
      <c r="O340" s="52">
        <f>SUMIFS('2012Figures'!$J:$J,'2012Figures'!$C:$C,$A340,'2012Figures'!$H:$H,$B340,'2012Figures'!$I:$I,$C340,'2012Figures'!$B:$B,"CyToBroker",'2012Figures'!$G:$G,"E1",'2012Figures'!$E:$E,$B$1)</f>
        <v>0</v>
      </c>
      <c r="P340" s="52">
        <f>SUMIFS('2012Figures'!$J:$J,'2012Figures'!$C:$C,$A340,'2012Figures'!$H:$H,$B340,'2012Figures'!$I:$I,$C340,'2012Figures'!$B:$B,"CyToBroker",'2012Figures'!$G:$G,"P1",'2012Figures'!$E:$E,$B$1)</f>
        <v>0</v>
      </c>
      <c r="R340" s="46" t="str">
        <f t="shared" si="32"/>
        <v/>
      </c>
      <c r="S340" s="46" t="str">
        <f t="shared" si="32"/>
        <v/>
      </c>
      <c r="T340" s="46" t="str">
        <f t="shared" si="32"/>
        <v/>
      </c>
      <c r="U340" s="46" t="str">
        <f t="shared" si="32"/>
        <v/>
      </c>
      <c r="V340" s="46" t="str">
        <f t="shared" si="32"/>
        <v/>
      </c>
    </row>
    <row r="341" spans="1:22" x14ac:dyDescent="0.2">
      <c r="A341" s="1">
        <v>304</v>
      </c>
      <c r="B341" s="1" t="s">
        <v>118</v>
      </c>
      <c r="C341" s="8">
        <v>1</v>
      </c>
      <c r="D341" s="29">
        <f>SUMIFS('2013Figures'!$J:$J,'2013Figures'!$C:$C,$A341,'2013Figures'!$H:$H,$B341,'2013Figures'!$I:$I,$C341,'2013Figures'!$E:$E,$B$1)</f>
        <v>0</v>
      </c>
      <c r="E341" s="9">
        <f>SUMIFS('2013Figures'!$J:$J,'2013Figures'!$C:$C,$A341,'2013Figures'!$H:$H,$B341,'2013Figures'!$I:$I,$C341,'2013Figures'!$B:$B,"BrokerToCy",'2013Figures'!$G:$G,"E1",'2013Figures'!$E:$E,$B$1)</f>
        <v>0</v>
      </c>
      <c r="F341" s="9">
        <f>SUMIFS('2013Figures'!$J:$J,'2013Figures'!$C:$C,$A341,'2013Figures'!$H:$H,$B341,'2013Figures'!$I:$I,$C341,'2013Figures'!$B:$B,"BrokerToCy",'2013Figures'!$G:$G,"P1",'2013Figures'!$E:$E,$B$1)</f>
        <v>0</v>
      </c>
      <c r="G341" s="9">
        <f>SUMIFS('2013Figures'!$J:$J,'2013Figures'!$C:$C,$A341,'2013Figures'!$H:$H,$B341,'2013Figures'!$I:$I,$C341,'2013Figures'!$B:$B,"CyToBroker",'2013Figures'!$G:$G,"E1",'2013Figures'!$E:$E,$B$1)</f>
        <v>0</v>
      </c>
      <c r="H341" s="9">
        <f>SUMIFS('2013Figures'!$J:$J,'2013Figures'!$C:$C,$A341,'2013Figures'!$H:$H,$B341,'2013Figures'!$I:$I,$C341,'2013Figures'!$B:$B,"CyToBroker",'2013Figures'!$G:$G,"P1",'2013Figures'!$E:$E,$B$1)</f>
        <v>0</v>
      </c>
      <c r="J341" s="8" t="s">
        <v>131</v>
      </c>
      <c r="L341" s="42">
        <f>SUMIFS('2012Figures'!$J:$J,'2012Figures'!$C:$C,$A341,'2012Figures'!$H:$H,$B341,'2012Figures'!$I:$I,$C341,'2012Figures'!$E:$E,$B$1)</f>
        <v>0</v>
      </c>
      <c r="M341" s="52">
        <f>SUMIFS('2012Figures'!$J:$J,'2012Figures'!$C:$C,$A341,'2012Figures'!$H:$H,$B341,'2012Figures'!$I:$I,$C341,'2012Figures'!$B:$B,"BrokerToCy",'2012Figures'!$G:$G,"E1",'2012Figures'!$E:$E,$B$1)</f>
        <v>0</v>
      </c>
      <c r="N341" s="52">
        <f>SUMIFS('2012Figures'!$J:$J,'2012Figures'!$C:$C,$A341,'2012Figures'!$H:$H,$B341,'2012Figures'!$I:$I,$C341,'2012Figures'!$B:$B,"BrokerToCy",'2012Figures'!$G:$G,"P1",'2012Figures'!$E:$E,$B$1)</f>
        <v>0</v>
      </c>
      <c r="O341" s="52">
        <f>SUMIFS('2012Figures'!$J:$J,'2012Figures'!$C:$C,$A341,'2012Figures'!$H:$H,$B341,'2012Figures'!$I:$I,$C341,'2012Figures'!$B:$B,"CyToBroker",'2012Figures'!$G:$G,"E1",'2012Figures'!$E:$E,$B$1)</f>
        <v>0</v>
      </c>
      <c r="P341" s="52">
        <f>SUMIFS('2012Figures'!$J:$J,'2012Figures'!$C:$C,$A341,'2012Figures'!$H:$H,$B341,'2012Figures'!$I:$I,$C341,'2012Figures'!$B:$B,"CyToBroker",'2012Figures'!$G:$G,"P1",'2012Figures'!$E:$E,$B$1)</f>
        <v>0</v>
      </c>
      <c r="R341" s="46" t="str">
        <f t="shared" si="32"/>
        <v/>
      </c>
      <c r="S341" s="46" t="str">
        <f t="shared" si="32"/>
        <v/>
      </c>
      <c r="T341" s="46" t="str">
        <f t="shared" si="32"/>
        <v/>
      </c>
      <c r="U341" s="46" t="str">
        <f t="shared" si="32"/>
        <v/>
      </c>
      <c r="V341" s="46" t="str">
        <f t="shared" si="32"/>
        <v/>
      </c>
    </row>
    <row r="342" spans="1:22" x14ac:dyDescent="0.2">
      <c r="A342" s="1">
        <v>304</v>
      </c>
      <c r="B342" s="1" t="s">
        <v>118</v>
      </c>
      <c r="D342" s="29">
        <f>SUMIFS('2013Figures'!$J:$J,'2013Figures'!$C:$C,$A342,'2013Figures'!$I:$I,"",'2013Figures'!$E:$E,$B$1)</f>
        <v>0</v>
      </c>
      <c r="E342" s="9">
        <f>SUMIFS('2013Figures'!$J:$J,'2013Figures'!$C:$C,$A342,'2013Figures'!$I:$I,"",'2013Figures'!$B:$B,"BrokerToCy",'2013Figures'!$G:$G,"E1",'2013Figures'!$E:$E,$B$1)</f>
        <v>0</v>
      </c>
      <c r="F342" s="9">
        <f>SUMIFS('2013Figures'!$J:$J,'2013Figures'!$C:$C,$A342,'2013Figures'!$I:$I,"",'2013Figures'!$B:$B,"BrokerToCy",'2013Figures'!$G:$G,"P1",'2013Figures'!$E:$E,$B$1)</f>
        <v>0</v>
      </c>
      <c r="G342" s="9">
        <f>SUMIFS('2013Figures'!$J:$J,'2013Figures'!$C:$C,$A342,'2013Figures'!$I:$I,"",'2013Figures'!$B:$B,"CyToBroker",'2013Figures'!$G:$G,"E1",'2013Figures'!$E:$E,$B$1)</f>
        <v>0</v>
      </c>
      <c r="H342" s="9">
        <f>SUMIFS('2013Figures'!$J:$J,'2013Figures'!$C:$C,$A342,'2013Figures'!$I:$I,"",'2013Figures'!$B:$B,"CyToBroker",'2013Figures'!$G:$G,"P1",'2013Figures'!$E:$E,$B$1)</f>
        <v>0</v>
      </c>
      <c r="J342" s="8" t="s">
        <v>131</v>
      </c>
      <c r="L342" s="42">
        <f>SUMIFS('2012Figures'!$J:$J,'2012Figures'!$C:$C,$A342,'2012Figures'!$I:$I,"",'2012Figures'!$E:$E,$B$1)</f>
        <v>0</v>
      </c>
      <c r="M342" s="52">
        <f>SUMIFS('2012Figures'!$J:$J,'2012Figures'!$C:$C,$A342,'2012Figures'!$I:$I,"",'2012Figures'!$B:$B,"BrokerToCy",'2012Figures'!$G:$G,"E1",'2012Figures'!$E:$E,$B$1)</f>
        <v>0</v>
      </c>
      <c r="N342" s="52">
        <f>SUMIFS('2012Figures'!$J:$J,'2012Figures'!$C:$C,$A342,'2012Figures'!$I:$I,"",'2012Figures'!$B:$B,"BrokerToCy",'2012Figures'!$G:$G,"P1",'2012Figures'!$E:$E,$B$1)</f>
        <v>0</v>
      </c>
      <c r="O342" s="52">
        <f>SUMIFS('2012Figures'!$J:$J,'2012Figures'!$C:$C,$A342,'2012Figures'!$I:$I,"",'2012Figures'!$B:$B,"CyToBroker",'2012Figures'!$G:$G,"E1",'2012Figures'!$E:$E,$B$1)</f>
        <v>0</v>
      </c>
      <c r="P342" s="52">
        <f>SUMIFS('2012Figures'!$J:$J,'2012Figures'!$C:$C,$A342,'2012Figures'!$I:$I,"",'2012Figures'!$B:$B,"CyToBroker",'2012Figures'!$G:$G,"P1",'2012Figures'!$E:$E,$B$1)</f>
        <v>0</v>
      </c>
      <c r="R342" s="46" t="str">
        <f t="shared" si="32"/>
        <v/>
      </c>
      <c r="S342" s="46" t="str">
        <f t="shared" si="32"/>
        <v/>
      </c>
      <c r="T342" s="46" t="str">
        <f t="shared" si="32"/>
        <v/>
      </c>
      <c r="U342" s="46" t="str">
        <f t="shared" si="32"/>
        <v/>
      </c>
      <c r="V342" s="46" t="str">
        <f t="shared" si="32"/>
        <v/>
      </c>
    </row>
    <row r="343" spans="1:22" x14ac:dyDescent="0.2">
      <c r="A343" s="21"/>
      <c r="B343" s="21" t="s">
        <v>92</v>
      </c>
      <c r="C343" s="22"/>
      <c r="D343" s="23">
        <f>SUM(E343:H343)</f>
        <v>0</v>
      </c>
      <c r="E343" s="23">
        <f>SUM(E338:E342)</f>
        <v>0</v>
      </c>
      <c r="F343" s="23">
        <f>SUM(F338:F342)</f>
        <v>0</v>
      </c>
      <c r="G343" s="23">
        <f>SUM(G338:G342)</f>
        <v>0</v>
      </c>
      <c r="H343" s="23">
        <f>SUM(H338:H342)</f>
        <v>0</v>
      </c>
      <c r="I343" s="21"/>
      <c r="J343" s="22"/>
      <c r="K343" s="21"/>
      <c r="L343" s="43">
        <f>SUM(M343:P343)</f>
        <v>0</v>
      </c>
      <c r="M343" s="43">
        <f>SUM(M338:M342)</f>
        <v>0</v>
      </c>
      <c r="N343" s="43">
        <f>SUM(N338:N342)</f>
        <v>0</v>
      </c>
      <c r="O343" s="43">
        <f>SUM(O338:O342)</f>
        <v>0</v>
      </c>
      <c r="P343" s="43">
        <f>SUM(P338:P342)</f>
        <v>0</v>
      </c>
      <c r="Q343" s="21"/>
      <c r="R343" s="21"/>
      <c r="S343" s="21"/>
      <c r="T343" s="21"/>
      <c r="U343" s="21"/>
      <c r="V343" s="21"/>
    </row>
    <row r="344" spans="1:22" x14ac:dyDescent="0.2">
      <c r="A344" s="28">
        <v>305</v>
      </c>
      <c r="B344" s="28" t="s">
        <v>119</v>
      </c>
      <c r="C344" s="17" t="s">
        <v>88</v>
      </c>
      <c r="D344" s="18">
        <f>SUMIFS('2013Figures'!$J:$J,'2013Figures'!$C:$C,$A344,'2013Figures'!$E:$E,$B$1)</f>
        <v>0</v>
      </c>
      <c r="E344" s="18">
        <f>SUMIFS('2013Figures'!$J:$J,'2013Figures'!$C:$C,$A344,'2013Figures'!$B:$B,"BrokerToCy",'2013Figures'!$G:$G,"E1",'2013Figures'!$E:$E,$B$1)</f>
        <v>0</v>
      </c>
      <c r="F344" s="18">
        <f>SUMIFS('2013Figures'!$J:$J,'2013Figures'!$C:$C,$A344,'2013Figures'!$B:$B,"BrokerToCy",'2013Figures'!$G:$G,"P1",'2013Figures'!$E:$E,$B$1)</f>
        <v>0</v>
      </c>
      <c r="G344" s="18">
        <f>SUMIFS('2013Figures'!$J:$J,'2013Figures'!$C:$C,$A344,'2013Figures'!$B:$B,"CyToBroker",'2013Figures'!$G:$G,"E1",'2013Figures'!$E:$E,$B$1)</f>
        <v>0</v>
      </c>
      <c r="H344" s="18">
        <f>SUMIFS('2013Figures'!$J:$J,'2013Figures'!$C:$C,$A344,'2013Figures'!$B:$B,"CyToBroker",'2013Figures'!$G:$G,"P1",'2013Figures'!$E:$E,$B$1)</f>
        <v>0</v>
      </c>
      <c r="I344" s="28"/>
      <c r="J344" s="17"/>
      <c r="K344" s="28"/>
      <c r="L344" s="50">
        <f>SUMIFS('2012Figures'!$J:$J,'2012Figures'!$C:$C,$A344,'2012Figures'!$E:$E,$B$1)</f>
        <v>0</v>
      </c>
      <c r="M344" s="50">
        <f>SUMIFS('2012Figures'!$J:$J,'2012Figures'!$C:$C,$A344,'2012Figures'!$B:$B,"BrokerToCy",'2012Figures'!$G:$G,"E1",'2012Figures'!$E:$E,$B$1)</f>
        <v>0</v>
      </c>
      <c r="N344" s="50">
        <f>SUMIFS('2012Figures'!$J:$J,'2012Figures'!$C:$C,$A344,'2012Figures'!$B:$B,"BrokerToCy",'2012Figures'!$G:$G,"P1",'2012Figures'!$E:$E,$B$1)</f>
        <v>0</v>
      </c>
      <c r="O344" s="50">
        <f>SUMIFS('2012Figures'!$J:$J,'2012Figures'!$C:$C,$A344,'2012Figures'!$B:$B,"CyToBroker",'2012Figures'!$G:$G,"E1",'2012Figures'!$E:$E,$B$1)</f>
        <v>0</v>
      </c>
      <c r="P344" s="50">
        <f>SUMIFS('2012Figures'!$J:$J,'2012Figures'!$C:$C,$A344,'2012Figures'!$B:$B,"CyToBroker",'2012Figures'!$G:$G,"P1",'2012Figures'!$E:$E,$B$1)</f>
        <v>0</v>
      </c>
      <c r="Q344" s="28"/>
      <c r="R344" s="46" t="str">
        <f t="shared" ref="R344:V408" si="33">IF(L344=0,"",ROUND(D344/L344-1,2))</f>
        <v/>
      </c>
      <c r="S344" s="46" t="str">
        <f t="shared" si="33"/>
        <v/>
      </c>
      <c r="T344" s="46" t="str">
        <f t="shared" si="33"/>
        <v/>
      </c>
      <c r="U344" s="46" t="str">
        <f t="shared" si="33"/>
        <v/>
      </c>
      <c r="V344" s="46" t="str">
        <f t="shared" si="33"/>
        <v/>
      </c>
    </row>
    <row r="345" spans="1:22" x14ac:dyDescent="0.2">
      <c r="A345" s="1">
        <v>305</v>
      </c>
      <c r="B345" s="1" t="s">
        <v>119</v>
      </c>
      <c r="C345" s="8">
        <v>1</v>
      </c>
      <c r="D345" s="29">
        <f>SUMIFS('2013Figures'!$J:$J,'2013Figures'!$C:$C,$A345,'2013Figures'!$H:$H,$B345,'2013Figures'!$I:$I,$C345,'2013Figures'!$E:$E,$B$1)</f>
        <v>0</v>
      </c>
      <c r="E345" s="9">
        <f>SUMIFS('2013Figures'!$J:$J,'2013Figures'!$C:$C,$A345,'2013Figures'!$H:$H,$B345,'2013Figures'!$I:$I,$C345,'2013Figures'!$B:$B,"BrokerToCy",'2013Figures'!$G:$G,"E1",'2013Figures'!$E:$E,$B$1)</f>
        <v>0</v>
      </c>
      <c r="F345" s="9">
        <f>SUMIFS('2013Figures'!$J:$J,'2013Figures'!$C:$C,$A345,'2013Figures'!$H:$H,$B345,'2013Figures'!$I:$I,$C345,'2013Figures'!$B:$B,"BrokerToCy",'2013Figures'!$G:$G,"P1",'2013Figures'!$E:$E,$B$1)</f>
        <v>0</v>
      </c>
      <c r="G345" s="9">
        <f>SUMIFS('2013Figures'!$J:$J,'2013Figures'!$C:$C,$A345,'2013Figures'!$H:$H,$B345,'2013Figures'!$I:$I,$C345,'2013Figures'!$B:$B,"CyToBroker",'2013Figures'!$G:$G,"E1",'2013Figures'!$E:$E,$B$1)</f>
        <v>0</v>
      </c>
      <c r="H345" s="9">
        <f>SUMIFS('2013Figures'!$J:$J,'2013Figures'!$C:$C,$A345,'2013Figures'!$H:$H,$B345,'2013Figures'!$I:$I,$C345,'2013Figures'!$B:$B,"CyToBroker",'2013Figures'!$G:$G,"P1",'2013Figures'!$E:$E,$B$1)</f>
        <v>0</v>
      </c>
      <c r="J345" s="8" t="s">
        <v>131</v>
      </c>
      <c r="L345" s="42">
        <f>SUMIFS('2012Figures'!$J:$J,'2012Figures'!$C:$C,$A345,'2012Figures'!$H:$H,$B345,'2012Figures'!$I:$I,$C345,'2012Figures'!$E:$E,$B$1)</f>
        <v>0</v>
      </c>
      <c r="M345" s="52">
        <f>SUMIFS('2012Figures'!$J:$J,'2012Figures'!$C:$C,$A345,'2012Figures'!$H:$H,$B345,'2012Figures'!$I:$I,$C345,'2012Figures'!$B:$B,"BrokerToCy",'2012Figures'!$G:$G,"E1",'2012Figures'!$E:$E,$B$1)</f>
        <v>0</v>
      </c>
      <c r="N345" s="52">
        <f>SUMIFS('2012Figures'!$J:$J,'2012Figures'!$C:$C,$A345,'2012Figures'!$H:$H,$B345,'2012Figures'!$I:$I,$C345,'2012Figures'!$B:$B,"BrokerToCy",'2012Figures'!$G:$G,"P1",'2012Figures'!$E:$E,$B$1)</f>
        <v>0</v>
      </c>
      <c r="O345" s="52">
        <f>SUMIFS('2012Figures'!$J:$J,'2012Figures'!$C:$C,$A345,'2012Figures'!$H:$H,$B345,'2012Figures'!$I:$I,$C345,'2012Figures'!$B:$B,"CyToBroker",'2012Figures'!$G:$G,"E1",'2012Figures'!$E:$E,$B$1)</f>
        <v>0</v>
      </c>
      <c r="P345" s="52">
        <f>SUMIFS('2012Figures'!$J:$J,'2012Figures'!$C:$C,$A345,'2012Figures'!$H:$H,$B345,'2012Figures'!$I:$I,$C345,'2012Figures'!$B:$B,"CyToBroker",'2012Figures'!$G:$G,"P1",'2012Figures'!$E:$E,$B$1)</f>
        <v>0</v>
      </c>
      <c r="R345" s="46" t="str">
        <f t="shared" si="33"/>
        <v/>
      </c>
      <c r="S345" s="46" t="str">
        <f t="shared" si="33"/>
        <v/>
      </c>
      <c r="T345" s="46" t="str">
        <f t="shared" si="33"/>
        <v/>
      </c>
      <c r="U345" s="46" t="str">
        <f t="shared" si="33"/>
        <v/>
      </c>
      <c r="V345" s="46" t="str">
        <f t="shared" si="33"/>
        <v/>
      </c>
    </row>
    <row r="346" spans="1:22" x14ac:dyDescent="0.2">
      <c r="A346" s="1">
        <v>305</v>
      </c>
      <c r="B346" s="1" t="s">
        <v>119</v>
      </c>
      <c r="D346" s="29">
        <f>SUMIFS('2013Figures'!$J:$J,'2013Figures'!$C:$C,$A346,'2013Figures'!$I:$I,"",'2013Figures'!$E:$E,$B$1)</f>
        <v>0</v>
      </c>
      <c r="E346" s="9">
        <f>SUMIFS('2013Figures'!$J:$J,'2013Figures'!$C:$C,$A346,'2013Figures'!$I:$I,"",'2013Figures'!$B:$B,"BrokerToCy",'2013Figures'!$G:$G,"E1",'2013Figures'!$E:$E,$B$1)</f>
        <v>0</v>
      </c>
      <c r="F346" s="9">
        <f>SUMIFS('2013Figures'!$J:$J,'2013Figures'!$C:$C,$A346,'2013Figures'!$I:$I,"",'2013Figures'!$B:$B,"BrokerToCy",'2013Figures'!$G:$G,"P1",'2013Figures'!$E:$E,$B$1)</f>
        <v>0</v>
      </c>
      <c r="G346" s="9">
        <f>SUMIFS('2013Figures'!$J:$J,'2013Figures'!$C:$C,$A346,'2013Figures'!$I:$I,"",'2013Figures'!$B:$B,"CyToBroker",'2013Figures'!$G:$G,"E1",'2013Figures'!$E:$E,$B$1)</f>
        <v>0</v>
      </c>
      <c r="H346" s="9">
        <f>SUMIFS('2013Figures'!$J:$J,'2013Figures'!$C:$C,$A346,'2013Figures'!$I:$I,"",'2013Figures'!$B:$B,"CyToBroker",'2013Figures'!$G:$G,"P1",'2013Figures'!$E:$E,$B$1)</f>
        <v>0</v>
      </c>
      <c r="J346" s="8" t="s">
        <v>131</v>
      </c>
      <c r="L346" s="42">
        <f>SUMIFS('2012Figures'!$J:$J,'2012Figures'!$C:$C,$A346,'2012Figures'!$I:$I,"",'2012Figures'!$E:$E,$B$1)</f>
        <v>0</v>
      </c>
      <c r="M346" s="52">
        <f>SUMIFS('2012Figures'!$J:$J,'2012Figures'!$C:$C,$A346,'2012Figures'!$I:$I,"",'2012Figures'!$B:$B,"BrokerToCy",'2012Figures'!$G:$G,"E1",'2012Figures'!$E:$E,$B$1)</f>
        <v>0</v>
      </c>
      <c r="N346" s="52">
        <f>SUMIFS('2012Figures'!$J:$J,'2012Figures'!$C:$C,$A346,'2012Figures'!$I:$I,"",'2012Figures'!$B:$B,"BrokerToCy",'2012Figures'!$G:$G,"P1",'2012Figures'!$E:$E,$B$1)</f>
        <v>0</v>
      </c>
      <c r="O346" s="52">
        <f>SUMIFS('2012Figures'!$J:$J,'2012Figures'!$C:$C,$A346,'2012Figures'!$I:$I,"",'2012Figures'!$B:$B,"CyToBroker",'2012Figures'!$G:$G,"E1",'2012Figures'!$E:$E,$B$1)</f>
        <v>0</v>
      </c>
      <c r="P346" s="52">
        <f>SUMIFS('2012Figures'!$J:$J,'2012Figures'!$C:$C,$A346,'2012Figures'!$I:$I,"",'2012Figures'!$B:$B,"CyToBroker",'2012Figures'!$G:$G,"P1",'2012Figures'!$E:$E,$B$1)</f>
        <v>0</v>
      </c>
      <c r="R346" s="46" t="str">
        <f t="shared" si="33"/>
        <v/>
      </c>
      <c r="S346" s="46" t="str">
        <f t="shared" si="33"/>
        <v/>
      </c>
      <c r="T346" s="46" t="str">
        <f t="shared" si="33"/>
        <v/>
      </c>
      <c r="U346" s="46" t="str">
        <f t="shared" si="33"/>
        <v/>
      </c>
      <c r="V346" s="46" t="str">
        <f t="shared" si="33"/>
        <v/>
      </c>
    </row>
    <row r="347" spans="1:22" x14ac:dyDescent="0.2">
      <c r="A347" s="21"/>
      <c r="B347" s="21" t="s">
        <v>92</v>
      </c>
      <c r="C347" s="22"/>
      <c r="D347" s="23">
        <f>SUM(E347:H347)</f>
        <v>0</v>
      </c>
      <c r="E347" s="23">
        <f>SUM(E345:E346)</f>
        <v>0</v>
      </c>
      <c r="F347" s="23">
        <f>SUM(F345:F346)</f>
        <v>0</v>
      </c>
      <c r="G347" s="23">
        <f>SUM(G345:G346)</f>
        <v>0</v>
      </c>
      <c r="H347" s="23">
        <f>SUM(H345:H346)</f>
        <v>0</v>
      </c>
      <c r="I347" s="21"/>
      <c r="J347" s="22"/>
      <c r="K347" s="21"/>
      <c r="L347" s="43">
        <f>SUM(M347:P347)</f>
        <v>0</v>
      </c>
      <c r="M347" s="43">
        <f>SUM(M345:M346)</f>
        <v>0</v>
      </c>
      <c r="N347" s="43">
        <f>SUM(N345:N346)</f>
        <v>0</v>
      </c>
      <c r="O347" s="43">
        <f>SUM(O345:O346)</f>
        <v>0</v>
      </c>
      <c r="P347" s="43">
        <f>SUM(P345:P346)</f>
        <v>0</v>
      </c>
      <c r="Q347" s="21"/>
      <c r="R347" s="21"/>
      <c r="S347" s="21"/>
      <c r="T347" s="21"/>
      <c r="U347" s="21"/>
      <c r="V347" s="21"/>
    </row>
    <row r="348" spans="1:22" x14ac:dyDescent="0.2">
      <c r="A348" s="28">
        <v>306</v>
      </c>
      <c r="B348" s="28" t="s">
        <v>120</v>
      </c>
      <c r="C348" s="17" t="s">
        <v>88</v>
      </c>
      <c r="D348" s="18">
        <f>SUMIFS('2013Figures'!$J:$J,'2013Figures'!$C:$C,$A348,'2013Figures'!$E:$E,$B$1)</f>
        <v>0</v>
      </c>
      <c r="E348" s="18">
        <f>SUMIFS('2013Figures'!$J:$J,'2013Figures'!$C:$C,$A348,'2013Figures'!$B:$B,"BrokerToCy",'2013Figures'!$G:$G,"E1",'2013Figures'!$E:$E,$B$1)</f>
        <v>0</v>
      </c>
      <c r="F348" s="18">
        <f>SUMIFS('2013Figures'!$J:$J,'2013Figures'!$C:$C,$A348,'2013Figures'!$B:$B,"BrokerToCy",'2013Figures'!$G:$G,"P1",'2013Figures'!$E:$E,$B$1)</f>
        <v>0</v>
      </c>
      <c r="G348" s="18">
        <f>SUMIFS('2013Figures'!$J:$J,'2013Figures'!$C:$C,$A348,'2013Figures'!$B:$B,"CyToBroker",'2013Figures'!$G:$G,"E1",'2013Figures'!$E:$E,$B$1)</f>
        <v>0</v>
      </c>
      <c r="H348" s="18">
        <f>SUMIFS('2013Figures'!$J:$J,'2013Figures'!$C:$C,$A348,'2013Figures'!$B:$B,"CyToBroker",'2013Figures'!$G:$G,"P1",'2013Figures'!$E:$E,$B$1)</f>
        <v>0</v>
      </c>
      <c r="I348" s="28"/>
      <c r="J348" s="17"/>
      <c r="K348" s="28"/>
      <c r="L348" s="50">
        <f>SUMIFS('2012Figures'!$J:$J,'2012Figures'!$C:$C,$A348,'2012Figures'!$E:$E,$B$1)</f>
        <v>0</v>
      </c>
      <c r="M348" s="50">
        <f>SUMIFS('2012Figures'!$J:$J,'2012Figures'!$C:$C,$A348,'2012Figures'!$B:$B,"BrokerToCy",'2012Figures'!$G:$G,"E1",'2012Figures'!$E:$E,$B$1)</f>
        <v>0</v>
      </c>
      <c r="N348" s="50">
        <f>SUMIFS('2012Figures'!$J:$J,'2012Figures'!$C:$C,$A348,'2012Figures'!$B:$B,"BrokerToCy",'2012Figures'!$G:$G,"P1",'2012Figures'!$E:$E,$B$1)</f>
        <v>0</v>
      </c>
      <c r="O348" s="50">
        <f>SUMIFS('2012Figures'!$J:$J,'2012Figures'!$C:$C,$A348,'2012Figures'!$B:$B,"CyToBroker",'2012Figures'!$G:$G,"E1",'2012Figures'!$E:$E,$B$1)</f>
        <v>0</v>
      </c>
      <c r="P348" s="50">
        <f>SUMIFS('2012Figures'!$J:$J,'2012Figures'!$C:$C,$A348,'2012Figures'!$B:$B,"CyToBroker",'2012Figures'!$G:$G,"P1",'2012Figures'!$E:$E,$B$1)</f>
        <v>0</v>
      </c>
      <c r="Q348" s="28"/>
      <c r="R348" s="46" t="str">
        <f t="shared" ref="R348:V412" si="34">IF(L348=0,"",ROUND(D348/L348-1,2))</f>
        <v/>
      </c>
      <c r="S348" s="46" t="str">
        <f t="shared" si="34"/>
        <v/>
      </c>
      <c r="T348" s="46" t="str">
        <f t="shared" si="34"/>
        <v/>
      </c>
      <c r="U348" s="46" t="str">
        <f t="shared" si="34"/>
        <v/>
      </c>
      <c r="V348" s="46" t="str">
        <f t="shared" si="34"/>
        <v/>
      </c>
    </row>
    <row r="349" spans="1:22" x14ac:dyDescent="0.2">
      <c r="A349" s="1">
        <v>306</v>
      </c>
      <c r="B349" s="1" t="s">
        <v>120</v>
      </c>
      <c r="C349" s="8">
        <v>3</v>
      </c>
      <c r="D349" s="29">
        <f>SUMIFS('2013Figures'!$J:$J,'2013Figures'!$C:$C,$A349,'2013Figures'!$H:$H,$B349,'2013Figures'!$I:$I,$C349,'2013Figures'!$E:$E,$B$1)</f>
        <v>0</v>
      </c>
      <c r="E349" s="9">
        <f>SUMIFS('2013Figures'!$J:$J,'2013Figures'!$C:$C,$A349,'2013Figures'!$H:$H,$B349,'2013Figures'!$I:$I,$C349,'2013Figures'!$B:$B,"BrokerToCy",'2013Figures'!$G:$G,"E1",'2013Figures'!$E:$E,$B$1)</f>
        <v>0</v>
      </c>
      <c r="F349" s="9">
        <f>SUMIFS('2013Figures'!$J:$J,'2013Figures'!$C:$C,$A349,'2013Figures'!$H:$H,$B349,'2013Figures'!$I:$I,$C349,'2013Figures'!$B:$B,"BrokerToCy",'2013Figures'!$G:$G,"P1",'2013Figures'!$E:$E,$B$1)</f>
        <v>0</v>
      </c>
      <c r="G349" s="9">
        <f>SUMIFS('2013Figures'!$J:$J,'2013Figures'!$C:$C,$A349,'2013Figures'!$H:$H,$B349,'2013Figures'!$I:$I,$C349,'2013Figures'!$B:$B,"CyToBroker",'2013Figures'!$G:$G,"E1",'2013Figures'!$E:$E,$B$1)</f>
        <v>0</v>
      </c>
      <c r="H349" s="9">
        <f>SUMIFS('2013Figures'!$J:$J,'2013Figures'!$C:$C,$A349,'2013Figures'!$H:$H,$B349,'2013Figures'!$I:$I,$C349,'2013Figures'!$B:$B,"CyToBroker",'2013Figures'!$G:$G,"P1",'2013Figures'!$E:$E,$B$1)</f>
        <v>0</v>
      </c>
      <c r="I349" s="33"/>
      <c r="J349" s="34">
        <v>201401</v>
      </c>
      <c r="K349" s="33"/>
      <c r="L349" s="42">
        <f>SUMIFS('2012Figures'!$J:$J,'2012Figures'!$C:$C,$A349,'2012Figures'!$H:$H,$B349,'2012Figures'!$I:$I,$C349,'2012Figures'!$E:$E,$B$1)</f>
        <v>0</v>
      </c>
      <c r="M349" s="52">
        <f>SUMIFS('2012Figures'!$J:$J,'2012Figures'!$C:$C,$A349,'2012Figures'!$H:$H,$B349,'2012Figures'!$I:$I,$C349,'2012Figures'!$B:$B,"BrokerToCy",'2012Figures'!$G:$G,"E1",'2012Figures'!$E:$E,$B$1)</f>
        <v>0</v>
      </c>
      <c r="N349" s="52">
        <f>SUMIFS('2012Figures'!$J:$J,'2012Figures'!$C:$C,$A349,'2012Figures'!$H:$H,$B349,'2012Figures'!$I:$I,$C349,'2012Figures'!$B:$B,"BrokerToCy",'2012Figures'!$G:$G,"P1",'2012Figures'!$E:$E,$B$1)</f>
        <v>0</v>
      </c>
      <c r="O349" s="52">
        <f>SUMIFS('2012Figures'!$J:$J,'2012Figures'!$C:$C,$A349,'2012Figures'!$H:$H,$B349,'2012Figures'!$I:$I,$C349,'2012Figures'!$B:$B,"CyToBroker",'2012Figures'!$G:$G,"E1",'2012Figures'!$E:$E,$B$1)</f>
        <v>0</v>
      </c>
      <c r="P349" s="52">
        <f>SUMIFS('2012Figures'!$J:$J,'2012Figures'!$C:$C,$A349,'2012Figures'!$H:$H,$B349,'2012Figures'!$I:$I,$C349,'2012Figures'!$B:$B,"CyToBroker",'2012Figures'!$G:$G,"P1",'2012Figures'!$E:$E,$B$1)</f>
        <v>0</v>
      </c>
      <c r="Q349" s="33"/>
      <c r="R349" s="46" t="str">
        <f t="shared" si="34"/>
        <v/>
      </c>
      <c r="S349" s="46" t="str">
        <f t="shared" si="34"/>
        <v/>
      </c>
      <c r="T349" s="46" t="str">
        <f t="shared" si="34"/>
        <v/>
      </c>
      <c r="U349" s="46" t="str">
        <f t="shared" si="34"/>
        <v/>
      </c>
      <c r="V349" s="46" t="str">
        <f t="shared" si="34"/>
        <v/>
      </c>
    </row>
    <row r="350" spans="1:22" x14ac:dyDescent="0.2">
      <c r="A350" s="1">
        <v>306</v>
      </c>
      <c r="B350" s="1" t="s">
        <v>120</v>
      </c>
      <c r="C350" s="8">
        <v>2</v>
      </c>
      <c r="D350" s="29">
        <f>SUMIFS('2013Figures'!$J:$J,'2013Figures'!$C:$C,$A350,'2013Figures'!$H:$H,$B350,'2013Figures'!$I:$I,$C350,'2013Figures'!$E:$E,$B$1)</f>
        <v>0</v>
      </c>
      <c r="E350" s="9">
        <f>SUMIFS('2013Figures'!$J:$J,'2013Figures'!$C:$C,$A350,'2013Figures'!$H:$H,$B350,'2013Figures'!$I:$I,$C350,'2013Figures'!$B:$B,"BrokerToCy",'2013Figures'!$G:$G,"E1",'2013Figures'!$E:$E,$B$1)</f>
        <v>0</v>
      </c>
      <c r="F350" s="9">
        <f>SUMIFS('2013Figures'!$J:$J,'2013Figures'!$C:$C,$A350,'2013Figures'!$H:$H,$B350,'2013Figures'!$I:$I,$C350,'2013Figures'!$B:$B,"BrokerToCy",'2013Figures'!$G:$G,"P1",'2013Figures'!$E:$E,$B$1)</f>
        <v>0</v>
      </c>
      <c r="G350" s="9">
        <f>SUMIFS('2013Figures'!$J:$J,'2013Figures'!$C:$C,$A350,'2013Figures'!$H:$H,$B350,'2013Figures'!$I:$I,$C350,'2013Figures'!$B:$B,"CyToBroker",'2013Figures'!$G:$G,"E1",'2013Figures'!$E:$E,$B$1)</f>
        <v>0</v>
      </c>
      <c r="H350" s="9">
        <f>SUMIFS('2013Figures'!$J:$J,'2013Figures'!$C:$C,$A350,'2013Figures'!$H:$H,$B350,'2013Figures'!$I:$I,$C350,'2013Figures'!$B:$B,"CyToBroker",'2013Figures'!$G:$G,"P1",'2013Figures'!$E:$E,$B$1)</f>
        <v>0</v>
      </c>
      <c r="I350" s="30"/>
      <c r="J350" s="31">
        <v>201301</v>
      </c>
      <c r="K350" s="30"/>
      <c r="L350" s="42">
        <f>SUMIFS('2012Figures'!$J:$J,'2012Figures'!$C:$C,$A350,'2012Figures'!$H:$H,$B350,'2012Figures'!$I:$I,$C350,'2012Figures'!$E:$E,$B$1)</f>
        <v>0</v>
      </c>
      <c r="M350" s="52">
        <f>SUMIFS('2012Figures'!$J:$J,'2012Figures'!$C:$C,$A350,'2012Figures'!$H:$H,$B350,'2012Figures'!$I:$I,$C350,'2012Figures'!$B:$B,"BrokerToCy",'2012Figures'!$G:$G,"E1",'2012Figures'!$E:$E,$B$1)</f>
        <v>0</v>
      </c>
      <c r="N350" s="52">
        <f>SUMIFS('2012Figures'!$J:$J,'2012Figures'!$C:$C,$A350,'2012Figures'!$H:$H,$B350,'2012Figures'!$I:$I,$C350,'2012Figures'!$B:$B,"BrokerToCy",'2012Figures'!$G:$G,"P1",'2012Figures'!$E:$E,$B$1)</f>
        <v>0</v>
      </c>
      <c r="O350" s="52">
        <f>SUMIFS('2012Figures'!$J:$J,'2012Figures'!$C:$C,$A350,'2012Figures'!$H:$H,$B350,'2012Figures'!$I:$I,$C350,'2012Figures'!$B:$B,"CyToBroker",'2012Figures'!$G:$G,"E1",'2012Figures'!$E:$E,$B$1)</f>
        <v>0</v>
      </c>
      <c r="P350" s="52">
        <f>SUMIFS('2012Figures'!$J:$J,'2012Figures'!$C:$C,$A350,'2012Figures'!$H:$H,$B350,'2012Figures'!$I:$I,$C350,'2012Figures'!$B:$B,"CyToBroker",'2012Figures'!$G:$G,"P1",'2012Figures'!$E:$E,$B$1)</f>
        <v>0</v>
      </c>
      <c r="Q350" s="30"/>
      <c r="R350" s="46" t="str">
        <f t="shared" si="34"/>
        <v/>
      </c>
      <c r="S350" s="46" t="str">
        <f t="shared" si="34"/>
        <v/>
      </c>
      <c r="T350" s="46" t="str">
        <f t="shared" si="34"/>
        <v/>
      </c>
      <c r="U350" s="46" t="str">
        <f t="shared" si="34"/>
        <v/>
      </c>
      <c r="V350" s="46" t="str">
        <f t="shared" si="34"/>
        <v/>
      </c>
    </row>
    <row r="351" spans="1:22" x14ac:dyDescent="0.2">
      <c r="A351" s="1">
        <v>306</v>
      </c>
      <c r="B351" s="1" t="s">
        <v>120</v>
      </c>
      <c r="C351" s="8">
        <v>1</v>
      </c>
      <c r="D351" s="29">
        <f>SUMIFS('2013Figures'!$J:$J,'2013Figures'!$C:$C,$A351,'2013Figures'!$H:$H,$B351,'2013Figures'!$I:$I,$C351,'2013Figures'!$E:$E,$B$1)</f>
        <v>0</v>
      </c>
      <c r="E351" s="9">
        <f>SUMIFS('2013Figures'!$J:$J,'2013Figures'!$C:$C,$A351,'2013Figures'!$H:$H,$B351,'2013Figures'!$I:$I,$C351,'2013Figures'!$B:$B,"BrokerToCy",'2013Figures'!$G:$G,"E1",'2013Figures'!$E:$E,$B$1)</f>
        <v>0</v>
      </c>
      <c r="F351" s="9">
        <f>SUMIFS('2013Figures'!$J:$J,'2013Figures'!$C:$C,$A351,'2013Figures'!$H:$H,$B351,'2013Figures'!$I:$I,$C351,'2013Figures'!$B:$B,"BrokerToCy",'2013Figures'!$G:$G,"P1",'2013Figures'!$E:$E,$B$1)</f>
        <v>0</v>
      </c>
      <c r="G351" s="9">
        <f>SUMIFS('2013Figures'!$J:$J,'2013Figures'!$C:$C,$A351,'2013Figures'!$H:$H,$B351,'2013Figures'!$I:$I,$C351,'2013Figures'!$B:$B,"CyToBroker",'2013Figures'!$G:$G,"E1",'2013Figures'!$E:$E,$B$1)</f>
        <v>0</v>
      </c>
      <c r="H351" s="9">
        <f>SUMIFS('2013Figures'!$J:$J,'2013Figures'!$C:$C,$A351,'2013Figures'!$H:$H,$B351,'2013Figures'!$I:$I,$C351,'2013Figures'!$B:$B,"CyToBroker",'2013Figures'!$G:$G,"P1",'2013Figures'!$E:$E,$B$1)</f>
        <v>0</v>
      </c>
      <c r="J351" s="8">
        <v>200801</v>
      </c>
      <c r="L351" s="42">
        <f>SUMIFS('2012Figures'!$J:$J,'2012Figures'!$C:$C,$A351,'2012Figures'!$H:$H,$B351,'2012Figures'!$I:$I,$C351,'2012Figures'!$E:$E,$B$1)</f>
        <v>0</v>
      </c>
      <c r="M351" s="52">
        <f>SUMIFS('2012Figures'!$J:$J,'2012Figures'!$C:$C,$A351,'2012Figures'!$H:$H,$B351,'2012Figures'!$I:$I,$C351,'2012Figures'!$B:$B,"BrokerToCy",'2012Figures'!$G:$G,"E1",'2012Figures'!$E:$E,$B$1)</f>
        <v>0</v>
      </c>
      <c r="N351" s="52">
        <f>SUMIFS('2012Figures'!$J:$J,'2012Figures'!$C:$C,$A351,'2012Figures'!$H:$H,$B351,'2012Figures'!$I:$I,$C351,'2012Figures'!$B:$B,"BrokerToCy",'2012Figures'!$G:$G,"P1",'2012Figures'!$E:$E,$B$1)</f>
        <v>0</v>
      </c>
      <c r="O351" s="52">
        <f>SUMIFS('2012Figures'!$J:$J,'2012Figures'!$C:$C,$A351,'2012Figures'!$H:$H,$B351,'2012Figures'!$I:$I,$C351,'2012Figures'!$B:$B,"CyToBroker",'2012Figures'!$G:$G,"E1",'2012Figures'!$E:$E,$B$1)</f>
        <v>0</v>
      </c>
      <c r="P351" s="52">
        <f>SUMIFS('2012Figures'!$J:$J,'2012Figures'!$C:$C,$A351,'2012Figures'!$H:$H,$B351,'2012Figures'!$I:$I,$C351,'2012Figures'!$B:$B,"CyToBroker",'2012Figures'!$G:$G,"P1",'2012Figures'!$E:$E,$B$1)</f>
        <v>0</v>
      </c>
      <c r="R351" s="46" t="str">
        <f t="shared" si="34"/>
        <v/>
      </c>
      <c r="S351" s="46" t="str">
        <f t="shared" si="34"/>
        <v/>
      </c>
      <c r="T351" s="46" t="str">
        <f t="shared" si="34"/>
        <v/>
      </c>
      <c r="U351" s="46" t="str">
        <f t="shared" si="34"/>
        <v/>
      </c>
      <c r="V351" s="46" t="str">
        <f t="shared" si="34"/>
        <v/>
      </c>
    </row>
    <row r="352" spans="1:22" x14ac:dyDescent="0.2">
      <c r="A352" s="1">
        <v>306</v>
      </c>
      <c r="B352" s="1" t="s">
        <v>120</v>
      </c>
      <c r="D352" s="29">
        <f>SUMIFS('2013Figures'!$J:$J,'2013Figures'!$C:$C,$A352,'2013Figures'!$I:$I,"",'2013Figures'!$E:$E,$B$1)</f>
        <v>0</v>
      </c>
      <c r="E352" s="9">
        <f>SUMIFS('2013Figures'!$J:$J,'2013Figures'!$C:$C,$A352,'2013Figures'!$I:$I,"",'2013Figures'!$B:$B,"BrokerToCy",'2013Figures'!$G:$G,"E1",'2013Figures'!$E:$E,$B$1)</f>
        <v>0</v>
      </c>
      <c r="F352" s="9">
        <f>SUMIFS('2013Figures'!$J:$J,'2013Figures'!$C:$C,$A352,'2013Figures'!$I:$I,"",'2013Figures'!$B:$B,"BrokerToCy",'2013Figures'!$G:$G,"P1",'2013Figures'!$E:$E,$B$1)</f>
        <v>0</v>
      </c>
      <c r="G352" s="9">
        <f>SUMIFS('2013Figures'!$J:$J,'2013Figures'!$C:$C,$A352,'2013Figures'!$I:$I,"",'2013Figures'!$B:$B,"CyToBroker",'2013Figures'!$G:$G,"E1",'2013Figures'!$E:$E,$B$1)</f>
        <v>0</v>
      </c>
      <c r="H352" s="9">
        <f>SUMIFS('2013Figures'!$J:$J,'2013Figures'!$C:$C,$A352,'2013Figures'!$I:$I,"",'2013Figures'!$B:$B,"CyToBroker",'2013Figures'!$G:$G,"P1",'2013Figures'!$E:$E,$B$1)</f>
        <v>0</v>
      </c>
      <c r="J352" s="8" t="s">
        <v>131</v>
      </c>
      <c r="L352" s="42">
        <f>SUMIFS('2012Figures'!$J:$J,'2012Figures'!$C:$C,$A352,'2012Figures'!$I:$I,"",'2012Figures'!$E:$E,$B$1)</f>
        <v>0</v>
      </c>
      <c r="M352" s="52">
        <f>SUMIFS('2012Figures'!$J:$J,'2012Figures'!$C:$C,$A352,'2012Figures'!$I:$I,"",'2012Figures'!$B:$B,"BrokerToCy",'2012Figures'!$G:$G,"E1",'2012Figures'!$E:$E,$B$1)</f>
        <v>0</v>
      </c>
      <c r="N352" s="52">
        <f>SUMIFS('2012Figures'!$J:$J,'2012Figures'!$C:$C,$A352,'2012Figures'!$I:$I,"",'2012Figures'!$B:$B,"BrokerToCy",'2012Figures'!$G:$G,"P1",'2012Figures'!$E:$E,$B$1)</f>
        <v>0</v>
      </c>
      <c r="O352" s="52">
        <f>SUMIFS('2012Figures'!$J:$J,'2012Figures'!$C:$C,$A352,'2012Figures'!$I:$I,"",'2012Figures'!$B:$B,"CyToBroker",'2012Figures'!$G:$G,"E1",'2012Figures'!$E:$E,$B$1)</f>
        <v>0</v>
      </c>
      <c r="P352" s="52">
        <f>SUMIFS('2012Figures'!$J:$J,'2012Figures'!$C:$C,$A352,'2012Figures'!$I:$I,"",'2012Figures'!$B:$B,"CyToBroker",'2012Figures'!$G:$G,"P1",'2012Figures'!$E:$E,$B$1)</f>
        <v>0</v>
      </c>
      <c r="R352" s="46" t="str">
        <f t="shared" si="34"/>
        <v/>
      </c>
      <c r="S352" s="46" t="str">
        <f t="shared" si="34"/>
        <v/>
      </c>
      <c r="T352" s="46" t="str">
        <f t="shared" si="34"/>
        <v/>
      </c>
      <c r="U352" s="46" t="str">
        <f t="shared" si="34"/>
        <v/>
      </c>
      <c r="V352" s="46" t="str">
        <f t="shared" si="34"/>
        <v/>
      </c>
    </row>
    <row r="353" spans="1:22" x14ac:dyDescent="0.2">
      <c r="A353" s="21"/>
      <c r="B353" s="21" t="s">
        <v>92</v>
      </c>
      <c r="C353" s="22"/>
      <c r="D353" s="23">
        <f>SUM(E353:H353)</f>
        <v>0</v>
      </c>
      <c r="E353" s="23">
        <f>SUM(E349:E352)</f>
        <v>0</v>
      </c>
      <c r="F353" s="23">
        <f>SUM(F349:F352)</f>
        <v>0</v>
      </c>
      <c r="G353" s="23">
        <f>SUM(G349:G352)</f>
        <v>0</v>
      </c>
      <c r="H353" s="23">
        <f>SUM(H349:H352)</f>
        <v>0</v>
      </c>
      <c r="I353" s="21"/>
      <c r="J353" s="22"/>
      <c r="K353" s="21"/>
      <c r="L353" s="43">
        <f>SUM(M353:P353)</f>
        <v>0</v>
      </c>
      <c r="M353" s="43">
        <f>SUM(M349:M352)</f>
        <v>0</v>
      </c>
      <c r="N353" s="43">
        <f>SUM(N349:N352)</f>
        <v>0</v>
      </c>
      <c r="O353" s="43">
        <f>SUM(O349:O352)</f>
        <v>0</v>
      </c>
      <c r="P353" s="43">
        <f>SUM(P349:P352)</f>
        <v>0</v>
      </c>
      <c r="Q353" s="21"/>
      <c r="R353" s="21"/>
      <c r="S353" s="21"/>
      <c r="T353" s="21"/>
      <c r="U353" s="21"/>
      <c r="V353" s="21"/>
    </row>
    <row r="354" spans="1:22" x14ac:dyDescent="0.2">
      <c r="A354" s="28">
        <v>307</v>
      </c>
      <c r="B354" s="28" t="s">
        <v>121</v>
      </c>
      <c r="C354" s="17" t="s">
        <v>88</v>
      </c>
      <c r="D354" s="18">
        <f>SUMIFS('2013Figures'!$J:$J,'2013Figures'!$C:$C,$A354,'2013Figures'!$E:$E,$B$1)</f>
        <v>0</v>
      </c>
      <c r="E354" s="18">
        <f>SUMIFS('2013Figures'!$J:$J,'2013Figures'!$C:$C,$A354,'2013Figures'!$B:$B,"BrokerToCy",'2013Figures'!$G:$G,"E1",'2013Figures'!$E:$E,$B$1)</f>
        <v>0</v>
      </c>
      <c r="F354" s="18">
        <f>SUMIFS('2013Figures'!$J:$J,'2013Figures'!$C:$C,$A354,'2013Figures'!$B:$B,"BrokerToCy",'2013Figures'!$G:$G,"P1",'2013Figures'!$E:$E,$B$1)</f>
        <v>0</v>
      </c>
      <c r="G354" s="18">
        <f>SUMIFS('2013Figures'!$J:$J,'2013Figures'!$C:$C,$A354,'2013Figures'!$B:$B,"CyToBroker",'2013Figures'!$G:$G,"E1",'2013Figures'!$E:$E,$B$1)</f>
        <v>0</v>
      </c>
      <c r="H354" s="18">
        <f>SUMIFS('2013Figures'!$J:$J,'2013Figures'!$C:$C,$A354,'2013Figures'!$B:$B,"CyToBroker",'2013Figures'!$G:$G,"P1",'2013Figures'!$E:$E,$B$1)</f>
        <v>0</v>
      </c>
      <c r="I354" s="28"/>
      <c r="J354" s="17"/>
      <c r="K354" s="28"/>
      <c r="L354" s="50">
        <f>SUMIFS('2012Figures'!$J:$J,'2012Figures'!$C:$C,$A354,'2012Figures'!$E:$E,$B$1)</f>
        <v>0</v>
      </c>
      <c r="M354" s="50">
        <f>SUMIFS('2012Figures'!$J:$J,'2012Figures'!$C:$C,$A354,'2012Figures'!$B:$B,"BrokerToCy",'2012Figures'!$G:$G,"E1",'2012Figures'!$E:$E,$B$1)</f>
        <v>0</v>
      </c>
      <c r="N354" s="50">
        <f>SUMIFS('2012Figures'!$J:$J,'2012Figures'!$C:$C,$A354,'2012Figures'!$B:$B,"BrokerToCy",'2012Figures'!$G:$G,"P1",'2012Figures'!$E:$E,$B$1)</f>
        <v>0</v>
      </c>
      <c r="O354" s="50">
        <f>SUMIFS('2012Figures'!$J:$J,'2012Figures'!$C:$C,$A354,'2012Figures'!$B:$B,"CyToBroker",'2012Figures'!$G:$G,"E1",'2012Figures'!$E:$E,$B$1)</f>
        <v>0</v>
      </c>
      <c r="P354" s="50">
        <f>SUMIFS('2012Figures'!$J:$J,'2012Figures'!$C:$C,$A354,'2012Figures'!$B:$B,"CyToBroker",'2012Figures'!$G:$G,"P1",'2012Figures'!$E:$E,$B$1)</f>
        <v>0</v>
      </c>
      <c r="Q354" s="28"/>
      <c r="R354" s="46" t="str">
        <f t="shared" ref="R354:V418" si="35">IF(L354=0,"",ROUND(D354/L354-1,2))</f>
        <v/>
      </c>
      <c r="S354" s="46" t="str">
        <f t="shared" si="35"/>
        <v/>
      </c>
      <c r="T354" s="46" t="str">
        <f t="shared" si="35"/>
        <v/>
      </c>
      <c r="U354" s="46" t="str">
        <f t="shared" si="35"/>
        <v/>
      </c>
      <c r="V354" s="46" t="str">
        <f t="shared" si="35"/>
        <v/>
      </c>
    </row>
    <row r="355" spans="1:22" x14ac:dyDescent="0.2">
      <c r="A355" s="1">
        <v>307</v>
      </c>
      <c r="B355" s="1" t="s">
        <v>121</v>
      </c>
      <c r="C355" s="8">
        <v>1</v>
      </c>
      <c r="D355" s="29">
        <f>SUMIFS('2013Figures'!$J:$J,'2013Figures'!$C:$C,$A355,'2013Figures'!$H:$H,$B355,'2013Figures'!$I:$I,$C355,'2013Figures'!$E:$E,$B$1)</f>
        <v>0</v>
      </c>
      <c r="E355" s="9">
        <f>SUMIFS('2013Figures'!$J:$J,'2013Figures'!$C:$C,$A355,'2013Figures'!$H:$H,$B355,'2013Figures'!$I:$I,$C355,'2013Figures'!$B:$B,"BrokerToCy",'2013Figures'!$G:$G,"E1",'2013Figures'!$E:$E,$B$1)</f>
        <v>0</v>
      </c>
      <c r="F355" s="9">
        <f>SUMIFS('2013Figures'!$J:$J,'2013Figures'!$C:$C,$A355,'2013Figures'!$H:$H,$B355,'2013Figures'!$I:$I,$C355,'2013Figures'!$B:$B,"BrokerToCy",'2013Figures'!$G:$G,"P1",'2013Figures'!$E:$E,$B$1)</f>
        <v>0</v>
      </c>
      <c r="G355" s="9">
        <f>SUMIFS('2013Figures'!$J:$J,'2013Figures'!$C:$C,$A355,'2013Figures'!$H:$H,$B355,'2013Figures'!$I:$I,$C355,'2013Figures'!$B:$B,"CyToBroker",'2013Figures'!$G:$G,"E1",'2013Figures'!$E:$E,$B$1)</f>
        <v>0</v>
      </c>
      <c r="H355" s="9">
        <f>SUMIFS('2013Figures'!$J:$J,'2013Figures'!$C:$C,$A355,'2013Figures'!$H:$H,$B355,'2013Figures'!$I:$I,$C355,'2013Figures'!$B:$B,"CyToBroker",'2013Figures'!$G:$G,"P1",'2013Figures'!$E:$E,$B$1)</f>
        <v>0</v>
      </c>
      <c r="I355" s="30"/>
      <c r="J355" s="31">
        <v>200801</v>
      </c>
      <c r="K355" s="30"/>
      <c r="L355" s="42">
        <f>SUMIFS('2012Figures'!$J:$J,'2012Figures'!$C:$C,$A355,'2012Figures'!$H:$H,$B355,'2012Figures'!$I:$I,$C355,'2012Figures'!$E:$E,$B$1)</f>
        <v>0</v>
      </c>
      <c r="M355" s="52">
        <f>SUMIFS('2012Figures'!$J:$J,'2012Figures'!$C:$C,$A355,'2012Figures'!$H:$H,$B355,'2012Figures'!$I:$I,$C355,'2012Figures'!$B:$B,"BrokerToCy",'2012Figures'!$G:$G,"E1",'2012Figures'!$E:$E,$B$1)</f>
        <v>0</v>
      </c>
      <c r="N355" s="52">
        <f>SUMIFS('2012Figures'!$J:$J,'2012Figures'!$C:$C,$A355,'2012Figures'!$H:$H,$B355,'2012Figures'!$I:$I,$C355,'2012Figures'!$B:$B,"BrokerToCy",'2012Figures'!$G:$G,"P1",'2012Figures'!$E:$E,$B$1)</f>
        <v>0</v>
      </c>
      <c r="O355" s="52">
        <f>SUMIFS('2012Figures'!$J:$J,'2012Figures'!$C:$C,$A355,'2012Figures'!$H:$H,$B355,'2012Figures'!$I:$I,$C355,'2012Figures'!$B:$B,"CyToBroker",'2012Figures'!$G:$G,"E1",'2012Figures'!$E:$E,$B$1)</f>
        <v>0</v>
      </c>
      <c r="P355" s="52">
        <f>SUMIFS('2012Figures'!$J:$J,'2012Figures'!$C:$C,$A355,'2012Figures'!$H:$H,$B355,'2012Figures'!$I:$I,$C355,'2012Figures'!$B:$B,"CyToBroker",'2012Figures'!$G:$G,"P1",'2012Figures'!$E:$E,$B$1)</f>
        <v>0</v>
      </c>
      <c r="Q355" s="30"/>
      <c r="R355" s="46" t="str">
        <f t="shared" si="35"/>
        <v/>
      </c>
      <c r="S355" s="46" t="str">
        <f t="shared" si="35"/>
        <v/>
      </c>
      <c r="T355" s="46" t="str">
        <f t="shared" si="35"/>
        <v/>
      </c>
      <c r="U355" s="46" t="str">
        <f t="shared" si="35"/>
        <v/>
      </c>
      <c r="V355" s="46" t="str">
        <f t="shared" si="35"/>
        <v/>
      </c>
    </row>
    <row r="356" spans="1:22" x14ac:dyDescent="0.2">
      <c r="A356" s="1">
        <v>307</v>
      </c>
      <c r="B356" s="1" t="s">
        <v>121</v>
      </c>
      <c r="D356" s="29">
        <f>SUMIFS('2013Figures'!$J:$J,'2013Figures'!$C:$C,$A356,'2013Figures'!$I:$I,"",'2013Figures'!$E:$E,$B$1)</f>
        <v>0</v>
      </c>
      <c r="E356" s="9">
        <f>SUMIFS('2013Figures'!$J:$J,'2013Figures'!$C:$C,$A356,'2013Figures'!$I:$I,"",'2013Figures'!$B:$B,"BrokerToCy",'2013Figures'!$G:$G,"E1",'2013Figures'!$E:$E,$B$1)</f>
        <v>0</v>
      </c>
      <c r="F356" s="9">
        <f>SUMIFS('2013Figures'!$J:$J,'2013Figures'!$C:$C,$A356,'2013Figures'!$I:$I,"",'2013Figures'!$B:$B,"BrokerToCy",'2013Figures'!$G:$G,"P1",'2013Figures'!$E:$E,$B$1)</f>
        <v>0</v>
      </c>
      <c r="G356" s="9">
        <f>SUMIFS('2013Figures'!$J:$J,'2013Figures'!$C:$C,$A356,'2013Figures'!$I:$I,"",'2013Figures'!$B:$B,"CyToBroker",'2013Figures'!$G:$G,"E1",'2013Figures'!$E:$E,$B$1)</f>
        <v>0</v>
      </c>
      <c r="H356" s="9">
        <f>SUMIFS('2013Figures'!$J:$J,'2013Figures'!$C:$C,$A356,'2013Figures'!$I:$I,"",'2013Figures'!$B:$B,"CyToBroker",'2013Figures'!$G:$G,"P1",'2013Figures'!$E:$E,$B$1)</f>
        <v>0</v>
      </c>
      <c r="J356" s="8" t="s">
        <v>131</v>
      </c>
      <c r="L356" s="42">
        <f>SUMIFS('2012Figures'!$J:$J,'2012Figures'!$C:$C,$A356,'2012Figures'!$I:$I,"",'2012Figures'!$E:$E,$B$1)</f>
        <v>0</v>
      </c>
      <c r="M356" s="52">
        <f>SUMIFS('2012Figures'!$J:$J,'2012Figures'!$C:$C,$A356,'2012Figures'!$I:$I,"",'2012Figures'!$B:$B,"BrokerToCy",'2012Figures'!$G:$G,"E1",'2012Figures'!$E:$E,$B$1)</f>
        <v>0</v>
      </c>
      <c r="N356" s="52">
        <f>SUMIFS('2012Figures'!$J:$J,'2012Figures'!$C:$C,$A356,'2012Figures'!$I:$I,"",'2012Figures'!$B:$B,"BrokerToCy",'2012Figures'!$G:$G,"P1",'2012Figures'!$E:$E,$B$1)</f>
        <v>0</v>
      </c>
      <c r="O356" s="52">
        <f>SUMIFS('2012Figures'!$J:$J,'2012Figures'!$C:$C,$A356,'2012Figures'!$I:$I,"",'2012Figures'!$B:$B,"CyToBroker",'2012Figures'!$G:$G,"E1",'2012Figures'!$E:$E,$B$1)</f>
        <v>0</v>
      </c>
      <c r="P356" s="52">
        <f>SUMIFS('2012Figures'!$J:$J,'2012Figures'!$C:$C,$A356,'2012Figures'!$I:$I,"",'2012Figures'!$B:$B,"CyToBroker",'2012Figures'!$G:$G,"P1",'2012Figures'!$E:$E,$B$1)</f>
        <v>0</v>
      </c>
      <c r="R356" s="46" t="str">
        <f t="shared" si="35"/>
        <v/>
      </c>
      <c r="S356" s="46" t="str">
        <f t="shared" si="35"/>
        <v/>
      </c>
      <c r="T356" s="46" t="str">
        <f t="shared" si="35"/>
        <v/>
      </c>
      <c r="U356" s="46" t="str">
        <f t="shared" si="35"/>
        <v/>
      </c>
      <c r="V356" s="46" t="str">
        <f t="shared" si="35"/>
        <v/>
      </c>
    </row>
    <row r="357" spans="1:22" x14ac:dyDescent="0.2">
      <c r="A357" s="21"/>
      <c r="B357" s="21" t="s">
        <v>92</v>
      </c>
      <c r="C357" s="22"/>
      <c r="D357" s="23">
        <f>SUM(E357:H357)</f>
        <v>0</v>
      </c>
      <c r="E357" s="23">
        <f>SUM(E355:E356)</f>
        <v>0</v>
      </c>
      <c r="F357" s="23">
        <f>SUM(F355:F356)</f>
        <v>0</v>
      </c>
      <c r="G357" s="23">
        <f>SUM(G355:G356)</f>
        <v>0</v>
      </c>
      <c r="H357" s="23">
        <f>SUM(H355:H356)</f>
        <v>0</v>
      </c>
      <c r="I357" s="21"/>
      <c r="J357" s="22"/>
      <c r="K357" s="21"/>
      <c r="L357" s="43">
        <f>SUM(M357:P357)</f>
        <v>0</v>
      </c>
      <c r="M357" s="43">
        <f>SUM(M355:M356)</f>
        <v>0</v>
      </c>
      <c r="N357" s="43">
        <f>SUM(N355:N356)</f>
        <v>0</v>
      </c>
      <c r="O357" s="43">
        <f>SUM(O355:O356)</f>
        <v>0</v>
      </c>
      <c r="P357" s="43">
        <f>SUM(P355:P356)</f>
        <v>0</v>
      </c>
      <c r="Q357" s="21"/>
      <c r="R357" s="21"/>
      <c r="S357" s="21"/>
      <c r="T357" s="21"/>
      <c r="U357" s="21"/>
      <c r="V357" s="21"/>
    </row>
    <row r="358" spans="1:22" x14ac:dyDescent="0.2">
      <c r="A358" s="28">
        <v>401</v>
      </c>
      <c r="B358" s="28" t="s">
        <v>122</v>
      </c>
      <c r="C358" s="17" t="s">
        <v>88</v>
      </c>
      <c r="D358" s="18">
        <f>SUMIFS('2013Figures'!$J:$J,'2013Figures'!$C:$C,$A358,'2013Figures'!$E:$E,$B$1)</f>
        <v>0</v>
      </c>
      <c r="E358" s="18">
        <f>SUMIFS('2013Figures'!$J:$J,'2013Figures'!$C:$C,$A358,'2013Figures'!$B:$B,"BrokerToCy",'2013Figures'!$G:$G,"E1",'2013Figures'!$E:$E,$B$1)</f>
        <v>0</v>
      </c>
      <c r="F358" s="18">
        <f>SUMIFS('2013Figures'!$J:$J,'2013Figures'!$C:$C,$A358,'2013Figures'!$B:$B,"BrokerToCy",'2013Figures'!$G:$G,"P1",'2013Figures'!$E:$E,$B$1)</f>
        <v>0</v>
      </c>
      <c r="G358" s="18">
        <f>SUMIFS('2013Figures'!$J:$J,'2013Figures'!$C:$C,$A358,'2013Figures'!$B:$B,"CyToBroker",'2013Figures'!$G:$G,"E1",'2013Figures'!$E:$E,$B$1)</f>
        <v>0</v>
      </c>
      <c r="H358" s="18">
        <f>SUMIFS('2013Figures'!$J:$J,'2013Figures'!$C:$C,$A358,'2013Figures'!$B:$B,"CyToBroker",'2013Figures'!$G:$G,"P1",'2013Figures'!$E:$E,$B$1)</f>
        <v>0</v>
      </c>
      <c r="I358" s="28"/>
      <c r="J358" s="17"/>
      <c r="K358" s="28"/>
      <c r="L358" s="50">
        <f>SUMIFS('2012Figures'!$J:$J,'2012Figures'!$C:$C,$A358,'2012Figures'!$E:$E,$B$1)</f>
        <v>0</v>
      </c>
      <c r="M358" s="50">
        <f>SUMIFS('2012Figures'!$J:$J,'2012Figures'!$C:$C,$A358,'2012Figures'!$B:$B,"BrokerToCy",'2012Figures'!$G:$G,"E1",'2012Figures'!$E:$E,$B$1)</f>
        <v>0</v>
      </c>
      <c r="N358" s="50">
        <f>SUMIFS('2012Figures'!$J:$J,'2012Figures'!$C:$C,$A358,'2012Figures'!$B:$B,"BrokerToCy",'2012Figures'!$G:$G,"P1",'2012Figures'!$E:$E,$B$1)</f>
        <v>0</v>
      </c>
      <c r="O358" s="50">
        <f>SUMIFS('2012Figures'!$J:$J,'2012Figures'!$C:$C,$A358,'2012Figures'!$B:$B,"CyToBroker",'2012Figures'!$G:$G,"E1",'2012Figures'!$E:$E,$B$1)</f>
        <v>0</v>
      </c>
      <c r="P358" s="50">
        <f>SUMIFS('2012Figures'!$J:$J,'2012Figures'!$C:$C,$A358,'2012Figures'!$B:$B,"CyToBroker",'2012Figures'!$G:$G,"P1",'2012Figures'!$E:$E,$B$1)</f>
        <v>0</v>
      </c>
      <c r="Q358" s="28"/>
      <c r="R358" s="46" t="str">
        <f t="shared" ref="R358:V422" si="36">IF(L358=0,"",ROUND(D358/L358-1,2))</f>
        <v/>
      </c>
      <c r="S358" s="46" t="str">
        <f t="shared" si="36"/>
        <v/>
      </c>
      <c r="T358" s="46" t="str">
        <f t="shared" si="36"/>
        <v/>
      </c>
      <c r="U358" s="46" t="str">
        <f t="shared" si="36"/>
        <v/>
      </c>
      <c r="V358" s="46" t="str">
        <f t="shared" si="36"/>
        <v/>
      </c>
    </row>
    <row r="359" spans="1:22" x14ac:dyDescent="0.2">
      <c r="A359" s="1">
        <v>401</v>
      </c>
      <c r="B359" s="1" t="s">
        <v>122</v>
      </c>
      <c r="C359" s="8">
        <v>1</v>
      </c>
      <c r="D359" s="29">
        <f>SUMIFS('2013Figures'!$J:$J,'2013Figures'!$C:$C,$A359,'2013Figures'!$H:$H,$B359,'2013Figures'!$I:$I,$C359,'2013Figures'!$E:$E,$B$1)</f>
        <v>0</v>
      </c>
      <c r="E359" s="9">
        <f>SUMIFS('2013Figures'!$J:$J,'2013Figures'!$C:$C,$A359,'2013Figures'!$H:$H,$B359,'2013Figures'!$I:$I,$C359,'2013Figures'!$B:$B,"BrokerToCy",'2013Figures'!$G:$G,"E1",'2013Figures'!$E:$E,$B$1)</f>
        <v>0</v>
      </c>
      <c r="F359" s="9">
        <f>SUMIFS('2013Figures'!$J:$J,'2013Figures'!$C:$C,$A359,'2013Figures'!$H:$H,$B359,'2013Figures'!$I:$I,$C359,'2013Figures'!$B:$B,"BrokerToCy",'2013Figures'!$G:$G,"P1",'2013Figures'!$E:$E,$B$1)</f>
        <v>0</v>
      </c>
      <c r="G359" s="9">
        <f>SUMIFS('2013Figures'!$J:$J,'2013Figures'!$C:$C,$A359,'2013Figures'!$H:$H,$B359,'2013Figures'!$I:$I,$C359,'2013Figures'!$B:$B,"CyToBroker",'2013Figures'!$G:$G,"E1",'2013Figures'!$E:$E,$B$1)</f>
        <v>0</v>
      </c>
      <c r="H359" s="9">
        <f>SUMIFS('2013Figures'!$J:$J,'2013Figures'!$C:$C,$A359,'2013Figures'!$H:$H,$B359,'2013Figures'!$I:$I,$C359,'2013Figures'!$B:$B,"CyToBroker",'2013Figures'!$G:$G,"P1",'2013Figures'!$E:$E,$B$1)</f>
        <v>0</v>
      </c>
      <c r="I359" s="30"/>
      <c r="J359" s="31">
        <v>200601</v>
      </c>
      <c r="K359" s="30"/>
      <c r="L359" s="42">
        <f>SUMIFS('2012Figures'!$J:$J,'2012Figures'!$C:$C,$A359,'2012Figures'!$H:$H,$B359,'2012Figures'!$I:$I,$C359,'2012Figures'!$E:$E,$B$1)</f>
        <v>0</v>
      </c>
      <c r="M359" s="52">
        <f>SUMIFS('2012Figures'!$J:$J,'2012Figures'!$C:$C,$A359,'2012Figures'!$H:$H,$B359,'2012Figures'!$I:$I,$C359,'2012Figures'!$B:$B,"BrokerToCy",'2012Figures'!$G:$G,"E1",'2012Figures'!$E:$E,$B$1)</f>
        <v>0</v>
      </c>
      <c r="N359" s="52">
        <f>SUMIFS('2012Figures'!$J:$J,'2012Figures'!$C:$C,$A359,'2012Figures'!$H:$H,$B359,'2012Figures'!$I:$I,$C359,'2012Figures'!$B:$B,"BrokerToCy",'2012Figures'!$G:$G,"P1",'2012Figures'!$E:$E,$B$1)</f>
        <v>0</v>
      </c>
      <c r="O359" s="52">
        <f>SUMIFS('2012Figures'!$J:$J,'2012Figures'!$C:$C,$A359,'2012Figures'!$H:$H,$B359,'2012Figures'!$I:$I,$C359,'2012Figures'!$B:$B,"CyToBroker",'2012Figures'!$G:$G,"E1",'2012Figures'!$E:$E,$B$1)</f>
        <v>0</v>
      </c>
      <c r="P359" s="52">
        <f>SUMIFS('2012Figures'!$J:$J,'2012Figures'!$C:$C,$A359,'2012Figures'!$H:$H,$B359,'2012Figures'!$I:$I,$C359,'2012Figures'!$B:$B,"CyToBroker",'2012Figures'!$G:$G,"P1",'2012Figures'!$E:$E,$B$1)</f>
        <v>0</v>
      </c>
      <c r="Q359" s="30"/>
      <c r="R359" s="46" t="str">
        <f t="shared" si="36"/>
        <v/>
      </c>
      <c r="S359" s="46" t="str">
        <f t="shared" si="36"/>
        <v/>
      </c>
      <c r="T359" s="46" t="str">
        <f t="shared" si="36"/>
        <v/>
      </c>
      <c r="U359" s="46" t="str">
        <f t="shared" si="36"/>
        <v/>
      </c>
      <c r="V359" s="46" t="str">
        <f t="shared" si="36"/>
        <v/>
      </c>
    </row>
    <row r="360" spans="1:22" x14ac:dyDescent="0.2">
      <c r="A360" s="1">
        <v>401</v>
      </c>
      <c r="B360" s="1" t="s">
        <v>122</v>
      </c>
      <c r="D360" s="29">
        <f>SUMIFS('2013Figures'!$J:$J,'2013Figures'!$C:$C,$A360,'2013Figures'!$I:$I,"",'2013Figures'!$E:$E,$B$1)</f>
        <v>0</v>
      </c>
      <c r="E360" s="9">
        <f>SUMIFS('2013Figures'!$J:$J,'2013Figures'!$C:$C,$A360,'2013Figures'!$I:$I,"",'2013Figures'!$B:$B,"BrokerToCy",'2013Figures'!$G:$G,"E1",'2013Figures'!$E:$E,$B$1)</f>
        <v>0</v>
      </c>
      <c r="F360" s="9">
        <f>SUMIFS('2013Figures'!$J:$J,'2013Figures'!$C:$C,$A360,'2013Figures'!$I:$I,"",'2013Figures'!$B:$B,"BrokerToCy",'2013Figures'!$G:$G,"P1",'2013Figures'!$E:$E,$B$1)</f>
        <v>0</v>
      </c>
      <c r="G360" s="9">
        <f>SUMIFS('2013Figures'!$J:$J,'2013Figures'!$C:$C,$A360,'2013Figures'!$I:$I,"",'2013Figures'!$B:$B,"CyToBroker",'2013Figures'!$G:$G,"E1",'2013Figures'!$E:$E,$B$1)</f>
        <v>0</v>
      </c>
      <c r="H360" s="9">
        <f>SUMIFS('2013Figures'!$J:$J,'2013Figures'!$C:$C,$A360,'2013Figures'!$I:$I,"",'2013Figures'!$B:$B,"CyToBroker",'2013Figures'!$G:$G,"P1",'2013Figures'!$E:$E,$B$1)</f>
        <v>0</v>
      </c>
      <c r="J360" s="8" t="s">
        <v>131</v>
      </c>
      <c r="L360" s="42">
        <f>SUMIFS('2012Figures'!$J:$J,'2012Figures'!$C:$C,$A360,'2012Figures'!$I:$I,"",'2012Figures'!$E:$E,$B$1)</f>
        <v>0</v>
      </c>
      <c r="M360" s="52">
        <f>SUMIFS('2012Figures'!$J:$J,'2012Figures'!$C:$C,$A360,'2012Figures'!$I:$I,"",'2012Figures'!$B:$B,"BrokerToCy",'2012Figures'!$G:$G,"E1",'2012Figures'!$E:$E,$B$1)</f>
        <v>0</v>
      </c>
      <c r="N360" s="52">
        <f>SUMIFS('2012Figures'!$J:$J,'2012Figures'!$C:$C,$A360,'2012Figures'!$I:$I,"",'2012Figures'!$B:$B,"BrokerToCy",'2012Figures'!$G:$G,"P1",'2012Figures'!$E:$E,$B$1)</f>
        <v>0</v>
      </c>
      <c r="O360" s="52">
        <f>SUMIFS('2012Figures'!$J:$J,'2012Figures'!$C:$C,$A360,'2012Figures'!$I:$I,"",'2012Figures'!$B:$B,"CyToBroker",'2012Figures'!$G:$G,"E1",'2012Figures'!$E:$E,$B$1)</f>
        <v>0</v>
      </c>
      <c r="P360" s="52">
        <f>SUMIFS('2012Figures'!$J:$J,'2012Figures'!$C:$C,$A360,'2012Figures'!$I:$I,"",'2012Figures'!$B:$B,"CyToBroker",'2012Figures'!$G:$G,"P1",'2012Figures'!$E:$E,$B$1)</f>
        <v>0</v>
      </c>
      <c r="R360" s="46" t="str">
        <f t="shared" si="36"/>
        <v/>
      </c>
      <c r="S360" s="46" t="str">
        <f t="shared" si="36"/>
        <v/>
      </c>
      <c r="T360" s="46" t="str">
        <f t="shared" si="36"/>
        <v/>
      </c>
      <c r="U360" s="46" t="str">
        <f t="shared" si="36"/>
        <v/>
      </c>
      <c r="V360" s="46" t="str">
        <f t="shared" si="36"/>
        <v/>
      </c>
    </row>
    <row r="361" spans="1:22" x14ac:dyDescent="0.2">
      <c r="A361" s="21"/>
      <c r="B361" s="21" t="s">
        <v>92</v>
      </c>
      <c r="C361" s="22"/>
      <c r="D361" s="23">
        <f>SUM(E361:H361)</f>
        <v>0</v>
      </c>
      <c r="E361" s="23">
        <f>SUM(E359:E360)</f>
        <v>0</v>
      </c>
      <c r="F361" s="23">
        <f>SUM(F359:F360)</f>
        <v>0</v>
      </c>
      <c r="G361" s="23">
        <f>SUM(G359:G360)</f>
        <v>0</v>
      </c>
      <c r="H361" s="23">
        <f>SUM(H359:H360)</f>
        <v>0</v>
      </c>
      <c r="I361" s="21"/>
      <c r="J361" s="22"/>
      <c r="K361" s="21"/>
      <c r="L361" s="43">
        <f>SUM(M361:P361)</f>
        <v>0</v>
      </c>
      <c r="M361" s="43">
        <f>SUM(M359:M360)</f>
        <v>0</v>
      </c>
      <c r="N361" s="43">
        <f>SUM(N359:N360)</f>
        <v>0</v>
      </c>
      <c r="O361" s="43">
        <f>SUM(O359:O360)</f>
        <v>0</v>
      </c>
      <c r="P361" s="43">
        <f>SUM(P359:P360)</f>
        <v>0</v>
      </c>
      <c r="Q361" s="21"/>
      <c r="R361" s="21"/>
      <c r="S361" s="21"/>
      <c r="T361" s="21"/>
      <c r="U361" s="21"/>
      <c r="V361" s="21"/>
    </row>
    <row r="362" spans="1:22" x14ac:dyDescent="0.2">
      <c r="A362" s="28">
        <v>403</v>
      </c>
      <c r="B362" s="28" t="s">
        <v>169</v>
      </c>
      <c r="C362" s="17" t="s">
        <v>88</v>
      </c>
      <c r="D362" s="18">
        <f>SUMIFS('2013Figures'!$J:$J,'2013Figures'!$C:$C,$A362,'2013Figures'!$E:$E,$B$1)</f>
        <v>0</v>
      </c>
      <c r="E362" s="18">
        <f>SUMIFS('2013Figures'!$J:$J,'2013Figures'!$C:$C,$A362,'2013Figures'!$B:$B,"BrokerToCy",'2013Figures'!$G:$G,"E1",'2013Figures'!$E:$E,$B$1)</f>
        <v>0</v>
      </c>
      <c r="F362" s="18">
        <f>SUMIFS('2013Figures'!$J:$J,'2013Figures'!$C:$C,$A362,'2013Figures'!$B:$B,"BrokerToCy",'2013Figures'!$G:$G,"P1",'2013Figures'!$E:$E,$B$1)</f>
        <v>0</v>
      </c>
      <c r="G362" s="18">
        <f>SUMIFS('2013Figures'!$J:$J,'2013Figures'!$C:$C,$A362,'2013Figures'!$B:$B,"CyToBroker",'2013Figures'!$G:$G,"E1",'2013Figures'!$E:$E,$B$1)</f>
        <v>0</v>
      </c>
      <c r="H362" s="18">
        <f>SUMIFS('2013Figures'!$J:$J,'2013Figures'!$C:$C,$A362,'2013Figures'!$B:$B,"CyToBroker",'2013Figures'!$G:$G,"P1",'2013Figures'!$E:$E,$B$1)</f>
        <v>0</v>
      </c>
      <c r="I362" s="28"/>
      <c r="J362" s="17"/>
      <c r="K362" s="28"/>
      <c r="L362" s="50">
        <f>SUMIFS('2012Figures'!$J:$J,'2012Figures'!$C:$C,$A362,'2012Figures'!$E:$E,$B$1)</f>
        <v>0</v>
      </c>
      <c r="M362" s="50">
        <f>SUMIFS('2012Figures'!$J:$J,'2012Figures'!$C:$C,$A362,'2012Figures'!$B:$B,"BrokerToCy",'2012Figures'!$G:$G,"E1",'2012Figures'!$E:$E,$B$1)</f>
        <v>0</v>
      </c>
      <c r="N362" s="50">
        <f>SUMIFS('2012Figures'!$J:$J,'2012Figures'!$C:$C,$A362,'2012Figures'!$B:$B,"BrokerToCy",'2012Figures'!$G:$G,"P1",'2012Figures'!$E:$E,$B$1)</f>
        <v>0</v>
      </c>
      <c r="O362" s="50">
        <f>SUMIFS('2012Figures'!$J:$J,'2012Figures'!$C:$C,$A362,'2012Figures'!$B:$B,"CyToBroker",'2012Figures'!$G:$G,"E1",'2012Figures'!$E:$E,$B$1)</f>
        <v>0</v>
      </c>
      <c r="P362" s="50">
        <f>SUMIFS('2012Figures'!$J:$J,'2012Figures'!$C:$C,$A362,'2012Figures'!$B:$B,"CyToBroker",'2012Figures'!$G:$G,"P1",'2012Figures'!$E:$E,$B$1)</f>
        <v>0</v>
      </c>
      <c r="Q362" s="28"/>
      <c r="R362" s="46" t="str">
        <f t="shared" ref="R362:V426" si="37">IF(L362=0,"",ROUND(D362/L362-1,2))</f>
        <v/>
      </c>
      <c r="S362" s="46" t="str">
        <f t="shared" si="37"/>
        <v/>
      </c>
      <c r="T362" s="46" t="str">
        <f t="shared" si="37"/>
        <v/>
      </c>
      <c r="U362" s="46" t="str">
        <f t="shared" si="37"/>
        <v/>
      </c>
      <c r="V362" s="46" t="str">
        <f t="shared" si="37"/>
        <v/>
      </c>
    </row>
    <row r="363" spans="1:22" x14ac:dyDescent="0.2">
      <c r="A363" s="1">
        <v>403</v>
      </c>
      <c r="B363" s="1" t="s">
        <v>169</v>
      </c>
      <c r="C363" s="8">
        <v>1</v>
      </c>
      <c r="D363" s="29">
        <f>SUMIFS('2013Figures'!$J:$J,'2013Figures'!$C:$C,$A363,'2013Figures'!$H:$H,$B363,'2013Figures'!$I:$I,$C363,'2013Figures'!$E:$E,$B$1)</f>
        <v>0</v>
      </c>
      <c r="E363" s="9">
        <f>SUMIFS('2013Figures'!$J:$J,'2013Figures'!$C:$C,$A363,'2013Figures'!$H:$H,$B363,'2013Figures'!$I:$I,$C363,'2013Figures'!$B:$B,"BrokerToCy",'2013Figures'!$G:$G,"E1",'2013Figures'!$E:$E,$B$1)</f>
        <v>0</v>
      </c>
      <c r="F363" s="9">
        <f>SUMIFS('2013Figures'!$J:$J,'2013Figures'!$C:$C,$A363,'2013Figures'!$H:$H,$B363,'2013Figures'!$I:$I,$C363,'2013Figures'!$B:$B,"BrokerToCy",'2013Figures'!$G:$G,"P1",'2013Figures'!$E:$E,$B$1)</f>
        <v>0</v>
      </c>
      <c r="G363" s="9">
        <f>SUMIFS('2013Figures'!$J:$J,'2013Figures'!$C:$C,$A363,'2013Figures'!$H:$H,$B363,'2013Figures'!$I:$I,$C363,'2013Figures'!$B:$B,"CyToBroker",'2013Figures'!$G:$G,"E1",'2013Figures'!$E:$E,$B$1)</f>
        <v>0</v>
      </c>
      <c r="H363" s="9">
        <f>SUMIFS('2013Figures'!$J:$J,'2013Figures'!$C:$C,$A363,'2013Figures'!$H:$H,$B363,'2013Figures'!$I:$I,$C363,'2013Figures'!$B:$B,"CyToBroker",'2013Figures'!$G:$G,"P1",'2013Figures'!$E:$E,$B$1)</f>
        <v>0</v>
      </c>
      <c r="I363" s="30"/>
      <c r="J363" s="31">
        <v>200801</v>
      </c>
      <c r="K363" s="30"/>
      <c r="L363" s="42">
        <f>SUMIFS('2012Figures'!$J:$J,'2012Figures'!$C:$C,$A363,'2012Figures'!$H:$H,$B363,'2012Figures'!$I:$I,$C363,'2012Figures'!$E:$E,$B$1)</f>
        <v>0</v>
      </c>
      <c r="M363" s="52">
        <f>SUMIFS('2012Figures'!$J:$J,'2012Figures'!$C:$C,$A363,'2012Figures'!$H:$H,$B363,'2012Figures'!$I:$I,$C363,'2012Figures'!$B:$B,"BrokerToCy",'2012Figures'!$G:$G,"E1",'2012Figures'!$E:$E,$B$1)</f>
        <v>0</v>
      </c>
      <c r="N363" s="52">
        <f>SUMIFS('2012Figures'!$J:$J,'2012Figures'!$C:$C,$A363,'2012Figures'!$H:$H,$B363,'2012Figures'!$I:$I,$C363,'2012Figures'!$B:$B,"BrokerToCy",'2012Figures'!$G:$G,"P1",'2012Figures'!$E:$E,$B$1)</f>
        <v>0</v>
      </c>
      <c r="O363" s="52">
        <f>SUMIFS('2012Figures'!$J:$J,'2012Figures'!$C:$C,$A363,'2012Figures'!$H:$H,$B363,'2012Figures'!$I:$I,$C363,'2012Figures'!$B:$B,"CyToBroker",'2012Figures'!$G:$G,"E1",'2012Figures'!$E:$E,$B$1)</f>
        <v>0</v>
      </c>
      <c r="P363" s="52">
        <f>SUMIFS('2012Figures'!$J:$J,'2012Figures'!$C:$C,$A363,'2012Figures'!$H:$H,$B363,'2012Figures'!$I:$I,$C363,'2012Figures'!$B:$B,"CyToBroker",'2012Figures'!$G:$G,"P1",'2012Figures'!$E:$E,$B$1)</f>
        <v>0</v>
      </c>
      <c r="Q363" s="30"/>
      <c r="R363" s="46" t="str">
        <f t="shared" si="37"/>
        <v/>
      </c>
      <c r="S363" s="46" t="str">
        <f t="shared" si="37"/>
        <v/>
      </c>
      <c r="T363" s="46" t="str">
        <f t="shared" si="37"/>
        <v/>
      </c>
      <c r="U363" s="46" t="str">
        <f t="shared" si="37"/>
        <v/>
      </c>
      <c r="V363" s="46" t="str">
        <f t="shared" si="37"/>
        <v/>
      </c>
    </row>
    <row r="364" spans="1:22" x14ac:dyDescent="0.2">
      <c r="A364" s="1">
        <v>403</v>
      </c>
      <c r="B364" s="1" t="s">
        <v>169</v>
      </c>
      <c r="D364" s="29">
        <f>SUMIFS('2013Figures'!$J:$J,'2013Figures'!$C:$C,$A364,'2013Figures'!$I:$I,"",'2013Figures'!$E:$E,$B$1)</f>
        <v>0</v>
      </c>
      <c r="E364" s="9">
        <f>SUMIFS('2013Figures'!$J:$J,'2013Figures'!$C:$C,$A364,'2013Figures'!$I:$I,"",'2013Figures'!$B:$B,"BrokerToCy",'2013Figures'!$G:$G,"E1",'2013Figures'!$E:$E,$B$1)</f>
        <v>0</v>
      </c>
      <c r="F364" s="9">
        <f>SUMIFS('2013Figures'!$J:$J,'2013Figures'!$C:$C,$A364,'2013Figures'!$I:$I,"",'2013Figures'!$B:$B,"BrokerToCy",'2013Figures'!$G:$G,"P1",'2013Figures'!$E:$E,$B$1)</f>
        <v>0</v>
      </c>
      <c r="G364" s="9">
        <f>SUMIFS('2013Figures'!$J:$J,'2013Figures'!$C:$C,$A364,'2013Figures'!$I:$I,"",'2013Figures'!$B:$B,"CyToBroker",'2013Figures'!$G:$G,"E1",'2013Figures'!$E:$E,$B$1)</f>
        <v>0</v>
      </c>
      <c r="H364" s="9">
        <f>SUMIFS('2013Figures'!$J:$J,'2013Figures'!$C:$C,$A364,'2013Figures'!$I:$I,"",'2013Figures'!$B:$B,"CyToBroker",'2013Figures'!$G:$G,"P1",'2013Figures'!$E:$E,$B$1)</f>
        <v>0</v>
      </c>
      <c r="J364" s="8" t="s">
        <v>131</v>
      </c>
      <c r="L364" s="42">
        <f>SUMIFS('2012Figures'!$J:$J,'2012Figures'!$C:$C,$A364,'2012Figures'!$I:$I,"",'2012Figures'!$E:$E,$B$1)</f>
        <v>0</v>
      </c>
      <c r="M364" s="52">
        <f>SUMIFS('2012Figures'!$J:$J,'2012Figures'!$C:$C,$A364,'2012Figures'!$I:$I,"",'2012Figures'!$B:$B,"BrokerToCy",'2012Figures'!$G:$G,"E1",'2012Figures'!$E:$E,$B$1)</f>
        <v>0</v>
      </c>
      <c r="N364" s="52">
        <f>SUMIFS('2012Figures'!$J:$J,'2012Figures'!$C:$C,$A364,'2012Figures'!$I:$I,"",'2012Figures'!$B:$B,"BrokerToCy",'2012Figures'!$G:$G,"P1",'2012Figures'!$E:$E,$B$1)</f>
        <v>0</v>
      </c>
      <c r="O364" s="52">
        <f>SUMIFS('2012Figures'!$J:$J,'2012Figures'!$C:$C,$A364,'2012Figures'!$I:$I,"",'2012Figures'!$B:$B,"CyToBroker",'2012Figures'!$G:$G,"E1",'2012Figures'!$E:$E,$B$1)</f>
        <v>0</v>
      </c>
      <c r="P364" s="52">
        <f>SUMIFS('2012Figures'!$J:$J,'2012Figures'!$C:$C,$A364,'2012Figures'!$I:$I,"",'2012Figures'!$B:$B,"CyToBroker",'2012Figures'!$G:$G,"P1",'2012Figures'!$E:$E,$B$1)</f>
        <v>0</v>
      </c>
      <c r="R364" s="46" t="str">
        <f t="shared" si="37"/>
        <v/>
      </c>
      <c r="S364" s="46" t="str">
        <f t="shared" si="37"/>
        <v/>
      </c>
      <c r="T364" s="46" t="str">
        <f t="shared" si="37"/>
        <v/>
      </c>
      <c r="U364" s="46" t="str">
        <f t="shared" si="37"/>
        <v/>
      </c>
      <c r="V364" s="46" t="str">
        <f t="shared" si="37"/>
        <v/>
      </c>
    </row>
    <row r="365" spans="1:22" x14ac:dyDescent="0.2">
      <c r="A365" s="21"/>
      <c r="B365" s="21" t="s">
        <v>92</v>
      </c>
      <c r="C365" s="22"/>
      <c r="D365" s="23">
        <f>SUM(E365:H365)</f>
        <v>0</v>
      </c>
      <c r="E365" s="23">
        <f>SUM(E363:E364)</f>
        <v>0</v>
      </c>
      <c r="F365" s="23">
        <f>SUM(F363:F364)</f>
        <v>0</v>
      </c>
      <c r="G365" s="23">
        <f>SUM(G363:G364)</f>
        <v>0</v>
      </c>
      <c r="H365" s="23">
        <f>SUM(H363:H364)</f>
        <v>0</v>
      </c>
      <c r="I365" s="21"/>
      <c r="J365" s="22"/>
      <c r="K365" s="21"/>
      <c r="L365" s="43">
        <f>SUM(M365:P365)</f>
        <v>0</v>
      </c>
      <c r="M365" s="43">
        <f>SUM(M363:M364)</f>
        <v>0</v>
      </c>
      <c r="N365" s="43">
        <f>SUM(N363:N364)</f>
        <v>0</v>
      </c>
      <c r="O365" s="43">
        <f>SUM(O363:O364)</f>
        <v>0</v>
      </c>
      <c r="P365" s="43">
        <f>SUM(P363:P364)</f>
        <v>0</v>
      </c>
      <c r="Q365" s="21"/>
      <c r="R365" s="21"/>
      <c r="S365" s="21"/>
      <c r="T365" s="21"/>
      <c r="U365" s="21"/>
      <c r="V365" s="21"/>
    </row>
    <row r="366" spans="1:22" x14ac:dyDescent="0.2">
      <c r="A366" s="28">
        <v>405</v>
      </c>
      <c r="B366" s="28" t="s">
        <v>170</v>
      </c>
      <c r="C366" s="17" t="s">
        <v>88</v>
      </c>
      <c r="D366" s="18">
        <f>SUMIFS('2013Figures'!$J:$J,'2013Figures'!$C:$C,$A366,'2013Figures'!$E:$E,$B$1)</f>
        <v>0</v>
      </c>
      <c r="E366" s="18">
        <f>SUMIFS('2013Figures'!$J:$J,'2013Figures'!$C:$C,$A366,'2013Figures'!$B:$B,"BrokerToCy",'2013Figures'!$G:$G,"E1",'2013Figures'!$E:$E,$B$1)</f>
        <v>0</v>
      </c>
      <c r="F366" s="18">
        <f>SUMIFS('2013Figures'!$J:$J,'2013Figures'!$C:$C,$A366,'2013Figures'!$B:$B,"BrokerToCy",'2013Figures'!$G:$G,"P1",'2013Figures'!$E:$E,$B$1)</f>
        <v>0</v>
      </c>
      <c r="G366" s="18">
        <f>SUMIFS('2013Figures'!$J:$J,'2013Figures'!$C:$C,$A366,'2013Figures'!$B:$B,"CyToBroker",'2013Figures'!$G:$G,"E1",'2013Figures'!$E:$E,$B$1)</f>
        <v>0</v>
      </c>
      <c r="H366" s="18">
        <f>SUMIFS('2013Figures'!$J:$J,'2013Figures'!$C:$C,$A366,'2013Figures'!$B:$B,"CyToBroker",'2013Figures'!$G:$G,"P1",'2013Figures'!$E:$E,$B$1)</f>
        <v>0</v>
      </c>
      <c r="I366" s="28"/>
      <c r="J366" s="17"/>
      <c r="K366" s="28"/>
      <c r="L366" s="50">
        <f>SUMIFS('2012Figures'!$J:$J,'2012Figures'!$C:$C,$A366,'2012Figures'!$E:$E,$B$1)</f>
        <v>0</v>
      </c>
      <c r="M366" s="50">
        <f>SUMIFS('2012Figures'!$J:$J,'2012Figures'!$C:$C,$A366,'2012Figures'!$B:$B,"BrokerToCy",'2012Figures'!$G:$G,"E1",'2012Figures'!$E:$E,$B$1)</f>
        <v>0</v>
      </c>
      <c r="N366" s="50">
        <f>SUMIFS('2012Figures'!$J:$J,'2012Figures'!$C:$C,$A366,'2012Figures'!$B:$B,"BrokerToCy",'2012Figures'!$G:$G,"P1",'2012Figures'!$E:$E,$B$1)</f>
        <v>0</v>
      </c>
      <c r="O366" s="50">
        <f>SUMIFS('2012Figures'!$J:$J,'2012Figures'!$C:$C,$A366,'2012Figures'!$B:$B,"CyToBroker",'2012Figures'!$G:$G,"E1",'2012Figures'!$E:$E,$B$1)</f>
        <v>0</v>
      </c>
      <c r="P366" s="50">
        <f>SUMIFS('2012Figures'!$J:$J,'2012Figures'!$C:$C,$A366,'2012Figures'!$B:$B,"CyToBroker",'2012Figures'!$G:$G,"P1",'2012Figures'!$E:$E,$B$1)</f>
        <v>0</v>
      </c>
      <c r="Q366" s="28"/>
      <c r="R366" s="46" t="str">
        <f t="shared" ref="R366:V430" si="38">IF(L366=0,"",ROUND(D366/L366-1,2))</f>
        <v/>
      </c>
      <c r="S366" s="46" t="str">
        <f t="shared" si="38"/>
        <v/>
      </c>
      <c r="T366" s="46" t="str">
        <f t="shared" si="38"/>
        <v/>
      </c>
      <c r="U366" s="46" t="str">
        <f t="shared" si="38"/>
        <v/>
      </c>
      <c r="V366" s="46" t="str">
        <f t="shared" si="38"/>
        <v/>
      </c>
    </row>
    <row r="367" spans="1:22" x14ac:dyDescent="0.2">
      <c r="A367" s="1">
        <v>405</v>
      </c>
      <c r="B367" s="1" t="s">
        <v>170</v>
      </c>
      <c r="C367" s="8">
        <v>1</v>
      </c>
      <c r="D367" s="29">
        <f>SUMIFS('2013Figures'!$J:$J,'2013Figures'!$C:$C,$A367,'2013Figures'!$H:$H,$B367,'2013Figures'!$I:$I,$C367,'2013Figures'!$E:$E,$B$1)</f>
        <v>0</v>
      </c>
      <c r="E367" s="9">
        <f>SUMIFS('2013Figures'!$J:$J,'2013Figures'!$C:$C,$A367,'2013Figures'!$H:$H,$B367,'2013Figures'!$I:$I,$C367,'2013Figures'!$B:$B,"BrokerToCy",'2013Figures'!$G:$G,"E1",'2013Figures'!$E:$E,$B$1)</f>
        <v>0</v>
      </c>
      <c r="F367" s="9">
        <f>SUMIFS('2013Figures'!$J:$J,'2013Figures'!$C:$C,$A367,'2013Figures'!$H:$H,$B367,'2013Figures'!$I:$I,$C367,'2013Figures'!$B:$B,"BrokerToCy",'2013Figures'!$G:$G,"P1",'2013Figures'!$E:$E,$B$1)</f>
        <v>0</v>
      </c>
      <c r="G367" s="9">
        <f>SUMIFS('2013Figures'!$J:$J,'2013Figures'!$C:$C,$A367,'2013Figures'!$H:$H,$B367,'2013Figures'!$I:$I,$C367,'2013Figures'!$B:$B,"CyToBroker",'2013Figures'!$G:$G,"E1",'2013Figures'!$E:$E,$B$1)</f>
        <v>0</v>
      </c>
      <c r="H367" s="9">
        <f>SUMIFS('2013Figures'!$J:$J,'2013Figures'!$C:$C,$A367,'2013Figures'!$H:$H,$B367,'2013Figures'!$I:$I,$C367,'2013Figures'!$B:$B,"CyToBroker",'2013Figures'!$G:$G,"P1",'2013Figures'!$E:$E,$B$1)</f>
        <v>0</v>
      </c>
      <c r="I367" s="30"/>
      <c r="J367" s="31">
        <v>200601</v>
      </c>
      <c r="K367" s="30"/>
      <c r="L367" s="42">
        <f>SUMIFS('2012Figures'!$J:$J,'2012Figures'!$C:$C,$A367,'2012Figures'!$H:$H,$B367,'2012Figures'!$I:$I,$C367,'2012Figures'!$E:$E,$B$1)</f>
        <v>0</v>
      </c>
      <c r="M367" s="52">
        <f>SUMIFS('2012Figures'!$J:$J,'2012Figures'!$C:$C,$A367,'2012Figures'!$H:$H,$B367,'2012Figures'!$I:$I,$C367,'2012Figures'!$B:$B,"BrokerToCy",'2012Figures'!$G:$G,"E1",'2012Figures'!$E:$E,$B$1)</f>
        <v>0</v>
      </c>
      <c r="N367" s="52">
        <f>SUMIFS('2012Figures'!$J:$J,'2012Figures'!$C:$C,$A367,'2012Figures'!$H:$H,$B367,'2012Figures'!$I:$I,$C367,'2012Figures'!$B:$B,"BrokerToCy",'2012Figures'!$G:$G,"P1",'2012Figures'!$E:$E,$B$1)</f>
        <v>0</v>
      </c>
      <c r="O367" s="52">
        <f>SUMIFS('2012Figures'!$J:$J,'2012Figures'!$C:$C,$A367,'2012Figures'!$H:$H,$B367,'2012Figures'!$I:$I,$C367,'2012Figures'!$B:$B,"CyToBroker",'2012Figures'!$G:$G,"E1",'2012Figures'!$E:$E,$B$1)</f>
        <v>0</v>
      </c>
      <c r="P367" s="52">
        <f>SUMIFS('2012Figures'!$J:$J,'2012Figures'!$C:$C,$A367,'2012Figures'!$H:$H,$B367,'2012Figures'!$I:$I,$C367,'2012Figures'!$B:$B,"CyToBroker",'2012Figures'!$G:$G,"P1",'2012Figures'!$E:$E,$B$1)</f>
        <v>0</v>
      </c>
      <c r="Q367" s="30"/>
      <c r="R367" s="46" t="str">
        <f t="shared" si="38"/>
        <v/>
      </c>
      <c r="S367" s="46" t="str">
        <f t="shared" si="38"/>
        <v/>
      </c>
      <c r="T367" s="46" t="str">
        <f t="shared" si="38"/>
        <v/>
      </c>
      <c r="U367" s="46" t="str">
        <f t="shared" si="38"/>
        <v/>
      </c>
      <c r="V367" s="46" t="str">
        <f t="shared" si="38"/>
        <v/>
      </c>
    </row>
    <row r="368" spans="1:22" x14ac:dyDescent="0.2">
      <c r="A368" s="1">
        <v>405</v>
      </c>
      <c r="B368" s="1" t="s">
        <v>170</v>
      </c>
      <c r="D368" s="29">
        <f>SUMIFS('2013Figures'!$J:$J,'2013Figures'!$C:$C,$A368,'2013Figures'!$I:$I,"",'2013Figures'!$E:$E,$B$1)</f>
        <v>0</v>
      </c>
      <c r="E368" s="9">
        <f>SUMIFS('2013Figures'!$J:$J,'2013Figures'!$C:$C,$A368,'2013Figures'!$I:$I,"",'2013Figures'!$B:$B,"BrokerToCy",'2013Figures'!$G:$G,"E1",'2013Figures'!$E:$E,$B$1)</f>
        <v>0</v>
      </c>
      <c r="F368" s="9">
        <f>SUMIFS('2013Figures'!$J:$J,'2013Figures'!$C:$C,$A368,'2013Figures'!$I:$I,"",'2013Figures'!$B:$B,"BrokerToCy",'2013Figures'!$G:$G,"P1",'2013Figures'!$E:$E,$B$1)</f>
        <v>0</v>
      </c>
      <c r="G368" s="9">
        <f>SUMIFS('2013Figures'!$J:$J,'2013Figures'!$C:$C,$A368,'2013Figures'!$I:$I,"",'2013Figures'!$B:$B,"CyToBroker",'2013Figures'!$G:$G,"E1",'2013Figures'!$E:$E,$B$1)</f>
        <v>0</v>
      </c>
      <c r="H368" s="9">
        <f>SUMIFS('2013Figures'!$J:$J,'2013Figures'!$C:$C,$A368,'2013Figures'!$I:$I,"",'2013Figures'!$B:$B,"CyToBroker",'2013Figures'!$G:$G,"P1",'2013Figures'!$E:$E,$B$1)</f>
        <v>0</v>
      </c>
      <c r="J368" s="8" t="s">
        <v>131</v>
      </c>
      <c r="L368" s="42">
        <f>SUMIFS('2012Figures'!$J:$J,'2012Figures'!$C:$C,$A368,'2012Figures'!$I:$I,"",'2012Figures'!$E:$E,$B$1)</f>
        <v>0</v>
      </c>
      <c r="M368" s="52">
        <f>SUMIFS('2012Figures'!$J:$J,'2012Figures'!$C:$C,$A368,'2012Figures'!$I:$I,"",'2012Figures'!$B:$B,"BrokerToCy",'2012Figures'!$G:$G,"E1",'2012Figures'!$E:$E,$B$1)</f>
        <v>0</v>
      </c>
      <c r="N368" s="52">
        <f>SUMIFS('2012Figures'!$J:$J,'2012Figures'!$C:$C,$A368,'2012Figures'!$I:$I,"",'2012Figures'!$B:$B,"BrokerToCy",'2012Figures'!$G:$G,"P1",'2012Figures'!$E:$E,$B$1)</f>
        <v>0</v>
      </c>
      <c r="O368" s="52">
        <f>SUMIFS('2012Figures'!$J:$J,'2012Figures'!$C:$C,$A368,'2012Figures'!$I:$I,"",'2012Figures'!$B:$B,"CyToBroker",'2012Figures'!$G:$G,"E1",'2012Figures'!$E:$E,$B$1)</f>
        <v>0</v>
      </c>
      <c r="P368" s="52">
        <f>SUMIFS('2012Figures'!$J:$J,'2012Figures'!$C:$C,$A368,'2012Figures'!$I:$I,"",'2012Figures'!$B:$B,"CyToBroker",'2012Figures'!$G:$G,"P1",'2012Figures'!$E:$E,$B$1)</f>
        <v>0</v>
      </c>
      <c r="R368" s="46" t="str">
        <f t="shared" si="38"/>
        <v/>
      </c>
      <c r="S368" s="46" t="str">
        <f t="shared" si="38"/>
        <v/>
      </c>
      <c r="T368" s="46" t="str">
        <f t="shared" si="38"/>
        <v/>
      </c>
      <c r="U368" s="46" t="str">
        <f t="shared" si="38"/>
        <v/>
      </c>
      <c r="V368" s="46" t="str">
        <f t="shared" si="38"/>
        <v/>
      </c>
    </row>
    <row r="369" spans="1:22" x14ac:dyDescent="0.2">
      <c r="A369" s="21"/>
      <c r="B369" s="21" t="s">
        <v>92</v>
      </c>
      <c r="C369" s="22"/>
      <c r="D369" s="23">
        <f>SUM(E369:H369)</f>
        <v>0</v>
      </c>
      <c r="E369" s="23">
        <f>SUM(E367:E368)</f>
        <v>0</v>
      </c>
      <c r="F369" s="23">
        <f>SUM(F367:F368)</f>
        <v>0</v>
      </c>
      <c r="G369" s="23">
        <f>SUM(G367:G368)</f>
        <v>0</v>
      </c>
      <c r="H369" s="23">
        <f>SUM(H367:H368)</f>
        <v>0</v>
      </c>
      <c r="I369" s="21"/>
      <c r="J369" s="22"/>
      <c r="K369" s="21"/>
      <c r="L369" s="43">
        <f>SUM(M369:P369)</f>
        <v>0</v>
      </c>
      <c r="M369" s="43">
        <f>SUM(M367:M368)</f>
        <v>0</v>
      </c>
      <c r="N369" s="43">
        <f>SUM(N367:N368)</f>
        <v>0</v>
      </c>
      <c r="O369" s="43">
        <f>SUM(O367:O368)</f>
        <v>0</v>
      </c>
      <c r="P369" s="43">
        <f>SUM(P367:P368)</f>
        <v>0</v>
      </c>
      <c r="Q369" s="21"/>
      <c r="R369" s="21"/>
      <c r="S369" s="21"/>
      <c r="T369" s="21"/>
      <c r="U369" s="21"/>
      <c r="V369" s="21"/>
    </row>
    <row r="370" spans="1:22" x14ac:dyDescent="0.2">
      <c r="A370" s="28">
        <v>410</v>
      </c>
      <c r="B370" s="28" t="s">
        <v>123</v>
      </c>
      <c r="C370" s="17" t="s">
        <v>88</v>
      </c>
      <c r="D370" s="18">
        <f>SUMIFS('2013Figures'!$J:$J,'2013Figures'!$C:$C,$A370,'2013Figures'!$E:$E,$B$1)</f>
        <v>0</v>
      </c>
      <c r="E370" s="18">
        <f>SUMIFS('2013Figures'!$J:$J,'2013Figures'!$C:$C,$A370,'2013Figures'!$B:$B,"BrokerToCy",'2013Figures'!$G:$G,"E1",'2013Figures'!$E:$E,$B$1)</f>
        <v>0</v>
      </c>
      <c r="F370" s="18">
        <f>SUMIFS('2013Figures'!$J:$J,'2013Figures'!$C:$C,$A370,'2013Figures'!$B:$B,"BrokerToCy",'2013Figures'!$G:$G,"P1",'2013Figures'!$E:$E,$B$1)</f>
        <v>0</v>
      </c>
      <c r="G370" s="18">
        <f>SUMIFS('2013Figures'!$J:$J,'2013Figures'!$C:$C,$A370,'2013Figures'!$B:$B,"CyToBroker",'2013Figures'!$G:$G,"E1",'2013Figures'!$E:$E,$B$1)</f>
        <v>0</v>
      </c>
      <c r="H370" s="18">
        <f>SUMIFS('2013Figures'!$J:$J,'2013Figures'!$C:$C,$A370,'2013Figures'!$B:$B,"CyToBroker",'2013Figures'!$G:$G,"P1",'2013Figures'!$E:$E,$B$1)</f>
        <v>0</v>
      </c>
      <c r="I370" s="28"/>
      <c r="J370" s="17"/>
      <c r="K370" s="28"/>
      <c r="L370" s="50">
        <f>SUMIFS('2012Figures'!$J:$J,'2012Figures'!$C:$C,$A370,'2012Figures'!$E:$E,$B$1)</f>
        <v>0</v>
      </c>
      <c r="M370" s="50">
        <f>SUMIFS('2012Figures'!$J:$J,'2012Figures'!$C:$C,$A370,'2012Figures'!$B:$B,"BrokerToCy",'2012Figures'!$G:$G,"E1",'2012Figures'!$E:$E,$B$1)</f>
        <v>0</v>
      </c>
      <c r="N370" s="50">
        <f>SUMIFS('2012Figures'!$J:$J,'2012Figures'!$C:$C,$A370,'2012Figures'!$B:$B,"BrokerToCy",'2012Figures'!$G:$G,"P1",'2012Figures'!$E:$E,$B$1)</f>
        <v>0</v>
      </c>
      <c r="O370" s="50">
        <f>SUMIFS('2012Figures'!$J:$J,'2012Figures'!$C:$C,$A370,'2012Figures'!$B:$B,"CyToBroker",'2012Figures'!$G:$G,"E1",'2012Figures'!$E:$E,$B$1)</f>
        <v>0</v>
      </c>
      <c r="P370" s="50">
        <f>SUMIFS('2012Figures'!$J:$J,'2012Figures'!$C:$C,$A370,'2012Figures'!$B:$B,"CyToBroker",'2012Figures'!$G:$G,"P1",'2012Figures'!$E:$E,$B$1)</f>
        <v>0</v>
      </c>
      <c r="Q370" s="28"/>
      <c r="R370" s="46" t="str">
        <f t="shared" ref="R370:V413" si="39">IF(L370=0,"",ROUND(D370/L370-1,2))</f>
        <v/>
      </c>
      <c r="S370" s="46" t="str">
        <f t="shared" si="39"/>
        <v/>
      </c>
      <c r="T370" s="46" t="str">
        <f t="shared" si="39"/>
        <v/>
      </c>
      <c r="U370" s="46" t="str">
        <f t="shared" si="39"/>
        <v/>
      </c>
      <c r="V370" s="46" t="str">
        <f t="shared" si="39"/>
        <v/>
      </c>
    </row>
    <row r="371" spans="1:22" x14ac:dyDescent="0.2">
      <c r="A371" s="1">
        <v>410</v>
      </c>
      <c r="B371" s="1" t="s">
        <v>123</v>
      </c>
      <c r="C371" s="8">
        <v>5</v>
      </c>
      <c r="D371" s="29">
        <f>SUMIFS('2013Figures'!$J:$J,'2013Figures'!$C:$C,$A371,'2013Figures'!$H:$H,$B371,'2013Figures'!$I:$I,$C371,'2013Figures'!$E:$E,$B$1)</f>
        <v>0</v>
      </c>
      <c r="E371" s="9">
        <f>SUMIFS('2013Figures'!$J:$J,'2013Figures'!$C:$C,$A371,'2013Figures'!$H:$H,$B371,'2013Figures'!$I:$I,$C371,'2013Figures'!$B:$B,"BrokerToCy",'2013Figures'!$G:$G,"E1",'2013Figures'!$E:$E,$B$1)</f>
        <v>0</v>
      </c>
      <c r="F371" s="9">
        <f>SUMIFS('2013Figures'!$J:$J,'2013Figures'!$C:$C,$A371,'2013Figures'!$H:$H,$B371,'2013Figures'!$I:$I,$C371,'2013Figures'!$B:$B,"BrokerToCy",'2013Figures'!$G:$G,"P1",'2013Figures'!$E:$E,$B$1)</f>
        <v>0</v>
      </c>
      <c r="G371" s="9">
        <f>SUMIFS('2013Figures'!$J:$J,'2013Figures'!$C:$C,$A371,'2013Figures'!$H:$H,$B371,'2013Figures'!$I:$I,$C371,'2013Figures'!$B:$B,"CyToBroker",'2013Figures'!$G:$G,"E1",'2013Figures'!$E:$E,$B$1)</f>
        <v>0</v>
      </c>
      <c r="H371" s="9">
        <f>SUMIFS('2013Figures'!$J:$J,'2013Figures'!$C:$C,$A371,'2013Figures'!$H:$H,$B371,'2013Figures'!$I:$I,$C371,'2013Figures'!$B:$B,"CyToBroker",'2013Figures'!$G:$G,"P1",'2013Figures'!$E:$E,$B$1)</f>
        <v>0</v>
      </c>
      <c r="I371" s="30"/>
      <c r="J371" s="31">
        <v>201501</v>
      </c>
      <c r="K371" s="30"/>
      <c r="L371" s="42">
        <f>SUMIFS('2012Figures'!$J:$J,'2012Figures'!$C:$C,$A371,'2012Figures'!$H:$H,$B371,'2012Figures'!$I:$I,$C371,'2012Figures'!$E:$E,$B$1)</f>
        <v>0</v>
      </c>
      <c r="M371" s="52">
        <f>SUMIFS('2012Figures'!$J:$J,'2012Figures'!$C:$C,$A371,'2012Figures'!$H:$H,$B371,'2012Figures'!$I:$I,$C371,'2012Figures'!$B:$B,"BrokerToCy",'2012Figures'!$G:$G,"E1",'2012Figures'!$E:$E,$B$1)</f>
        <v>0</v>
      </c>
      <c r="N371" s="52">
        <f>SUMIFS('2012Figures'!$J:$J,'2012Figures'!$C:$C,$A371,'2012Figures'!$H:$H,$B371,'2012Figures'!$I:$I,$C371,'2012Figures'!$B:$B,"BrokerToCy",'2012Figures'!$G:$G,"P1",'2012Figures'!$E:$E,$B$1)</f>
        <v>0</v>
      </c>
      <c r="O371" s="52">
        <f>SUMIFS('2012Figures'!$J:$J,'2012Figures'!$C:$C,$A371,'2012Figures'!$H:$H,$B371,'2012Figures'!$I:$I,$C371,'2012Figures'!$B:$B,"CyToBroker",'2012Figures'!$G:$G,"E1",'2012Figures'!$E:$E,$B$1)</f>
        <v>0</v>
      </c>
      <c r="P371" s="52">
        <f>SUMIFS('2012Figures'!$J:$J,'2012Figures'!$C:$C,$A371,'2012Figures'!$H:$H,$B371,'2012Figures'!$I:$I,$C371,'2012Figures'!$B:$B,"CyToBroker",'2012Figures'!$G:$G,"P1",'2012Figures'!$E:$E,$B$1)</f>
        <v>0</v>
      </c>
      <c r="Q371" s="30"/>
      <c r="R371" s="46" t="str">
        <f t="shared" si="39"/>
        <v/>
      </c>
      <c r="S371" s="46" t="str">
        <f t="shared" si="39"/>
        <v/>
      </c>
      <c r="T371" s="46" t="str">
        <f t="shared" si="39"/>
        <v/>
      </c>
      <c r="U371" s="46" t="str">
        <f t="shared" si="39"/>
        <v/>
      </c>
      <c r="V371" s="46" t="str">
        <f t="shared" si="39"/>
        <v/>
      </c>
    </row>
    <row r="372" spans="1:22" x14ac:dyDescent="0.2">
      <c r="A372" s="1">
        <v>410</v>
      </c>
      <c r="B372" s="1" t="s">
        <v>123</v>
      </c>
      <c r="C372" s="8">
        <v>4</v>
      </c>
      <c r="D372" s="29">
        <f>SUMIFS('2013Figures'!$J:$J,'2013Figures'!$C:$C,$A372,'2013Figures'!$H:$H,$B372,'2013Figures'!$I:$I,$C372,'2013Figures'!$E:$E,$B$1)</f>
        <v>0</v>
      </c>
      <c r="E372" s="9">
        <f>SUMIFS('2013Figures'!$J:$J,'2013Figures'!$C:$C,$A372,'2013Figures'!$H:$H,$B372,'2013Figures'!$I:$I,$C372,'2013Figures'!$B:$B,"BrokerToCy",'2013Figures'!$G:$G,"E1",'2013Figures'!$E:$E,$B$1)</f>
        <v>0</v>
      </c>
      <c r="F372" s="9">
        <f>SUMIFS('2013Figures'!$J:$J,'2013Figures'!$C:$C,$A372,'2013Figures'!$H:$H,$B372,'2013Figures'!$I:$I,$C372,'2013Figures'!$B:$B,"BrokerToCy",'2013Figures'!$G:$G,"P1",'2013Figures'!$E:$E,$B$1)</f>
        <v>0</v>
      </c>
      <c r="G372" s="9">
        <f>SUMIFS('2013Figures'!$J:$J,'2013Figures'!$C:$C,$A372,'2013Figures'!$H:$H,$B372,'2013Figures'!$I:$I,$C372,'2013Figures'!$B:$B,"CyToBroker",'2013Figures'!$G:$G,"E1",'2013Figures'!$E:$E,$B$1)</f>
        <v>0</v>
      </c>
      <c r="H372" s="9">
        <f>SUMIFS('2013Figures'!$J:$J,'2013Figures'!$C:$C,$A372,'2013Figures'!$H:$H,$B372,'2013Figures'!$I:$I,$C372,'2013Figures'!$B:$B,"CyToBroker",'2013Figures'!$G:$G,"P1",'2013Figures'!$E:$E,$B$1)</f>
        <v>0</v>
      </c>
      <c r="I372" s="30"/>
      <c r="J372" s="31">
        <v>201301</v>
      </c>
      <c r="K372" s="30"/>
      <c r="L372" s="42">
        <f>SUMIFS('2012Figures'!$J:$J,'2012Figures'!$C:$C,$A372,'2012Figures'!$H:$H,$B372,'2012Figures'!$I:$I,$C372,'2012Figures'!$E:$E,$B$1)</f>
        <v>0</v>
      </c>
      <c r="M372" s="52">
        <f>SUMIFS('2012Figures'!$J:$J,'2012Figures'!$C:$C,$A372,'2012Figures'!$H:$H,$B372,'2012Figures'!$I:$I,$C372,'2012Figures'!$B:$B,"BrokerToCy",'2012Figures'!$G:$G,"E1",'2012Figures'!$E:$E,$B$1)</f>
        <v>0</v>
      </c>
      <c r="N372" s="52">
        <f>SUMIFS('2012Figures'!$J:$J,'2012Figures'!$C:$C,$A372,'2012Figures'!$H:$H,$B372,'2012Figures'!$I:$I,$C372,'2012Figures'!$B:$B,"BrokerToCy",'2012Figures'!$G:$G,"P1",'2012Figures'!$E:$E,$B$1)</f>
        <v>0</v>
      </c>
      <c r="O372" s="52">
        <f>SUMIFS('2012Figures'!$J:$J,'2012Figures'!$C:$C,$A372,'2012Figures'!$H:$H,$B372,'2012Figures'!$I:$I,$C372,'2012Figures'!$B:$B,"CyToBroker",'2012Figures'!$G:$G,"E1",'2012Figures'!$E:$E,$B$1)</f>
        <v>0</v>
      </c>
      <c r="P372" s="52">
        <f>SUMIFS('2012Figures'!$J:$J,'2012Figures'!$C:$C,$A372,'2012Figures'!$H:$H,$B372,'2012Figures'!$I:$I,$C372,'2012Figures'!$B:$B,"CyToBroker",'2012Figures'!$G:$G,"P1",'2012Figures'!$E:$E,$B$1)</f>
        <v>0</v>
      </c>
      <c r="Q372" s="30"/>
      <c r="R372" s="46" t="str">
        <f t="shared" si="39"/>
        <v/>
      </c>
      <c r="S372" s="46" t="str">
        <f t="shared" si="39"/>
        <v/>
      </c>
      <c r="T372" s="46" t="str">
        <f t="shared" si="39"/>
        <v/>
      </c>
      <c r="U372" s="46" t="str">
        <f t="shared" si="39"/>
        <v/>
      </c>
      <c r="V372" s="46" t="str">
        <f t="shared" si="39"/>
        <v/>
      </c>
    </row>
    <row r="373" spans="1:22" x14ac:dyDescent="0.2">
      <c r="A373" s="1">
        <v>410</v>
      </c>
      <c r="B373" s="1" t="s">
        <v>123</v>
      </c>
      <c r="C373" s="8">
        <v>3</v>
      </c>
      <c r="D373" s="29">
        <f>SUMIFS('2013Figures'!$J:$J,'2013Figures'!$C:$C,$A373,'2013Figures'!$H:$H,$B373,'2013Figures'!$I:$I,$C373,'2013Figures'!$E:$E,$B$1)</f>
        <v>0</v>
      </c>
      <c r="E373" s="9">
        <f>SUMIFS('2013Figures'!$J:$J,'2013Figures'!$C:$C,$A373,'2013Figures'!$H:$H,$B373,'2013Figures'!$I:$I,$C373,'2013Figures'!$B:$B,"BrokerToCy",'2013Figures'!$G:$G,"E1",'2013Figures'!$E:$E,$B$1)</f>
        <v>0</v>
      </c>
      <c r="F373" s="9">
        <f>SUMIFS('2013Figures'!$J:$J,'2013Figures'!$C:$C,$A373,'2013Figures'!$H:$H,$B373,'2013Figures'!$I:$I,$C373,'2013Figures'!$B:$B,"BrokerToCy",'2013Figures'!$G:$G,"P1",'2013Figures'!$E:$E,$B$1)</f>
        <v>0</v>
      </c>
      <c r="G373" s="9">
        <f>SUMIFS('2013Figures'!$J:$J,'2013Figures'!$C:$C,$A373,'2013Figures'!$H:$H,$B373,'2013Figures'!$I:$I,$C373,'2013Figures'!$B:$B,"CyToBroker",'2013Figures'!$G:$G,"E1",'2013Figures'!$E:$E,$B$1)</f>
        <v>0</v>
      </c>
      <c r="H373" s="9">
        <f>SUMIFS('2013Figures'!$J:$J,'2013Figures'!$C:$C,$A373,'2013Figures'!$H:$H,$B373,'2013Figures'!$I:$I,$C373,'2013Figures'!$B:$B,"CyToBroker",'2013Figures'!$G:$G,"P1",'2013Figures'!$E:$E,$B$1)</f>
        <v>0</v>
      </c>
      <c r="J373" s="8">
        <v>201201</v>
      </c>
      <c r="L373" s="42">
        <f>SUMIFS('2012Figures'!$J:$J,'2012Figures'!$C:$C,$A373,'2012Figures'!$H:$H,$B373,'2012Figures'!$I:$I,$C373,'2012Figures'!$E:$E,$B$1)</f>
        <v>0</v>
      </c>
      <c r="M373" s="52">
        <f>SUMIFS('2012Figures'!$J:$J,'2012Figures'!$C:$C,$A373,'2012Figures'!$H:$H,$B373,'2012Figures'!$I:$I,$C373,'2012Figures'!$B:$B,"BrokerToCy",'2012Figures'!$G:$G,"E1",'2012Figures'!$E:$E,$B$1)</f>
        <v>0</v>
      </c>
      <c r="N373" s="52">
        <f>SUMIFS('2012Figures'!$J:$J,'2012Figures'!$C:$C,$A373,'2012Figures'!$H:$H,$B373,'2012Figures'!$I:$I,$C373,'2012Figures'!$B:$B,"BrokerToCy",'2012Figures'!$G:$G,"P1",'2012Figures'!$E:$E,$B$1)</f>
        <v>0</v>
      </c>
      <c r="O373" s="52">
        <f>SUMIFS('2012Figures'!$J:$J,'2012Figures'!$C:$C,$A373,'2012Figures'!$H:$H,$B373,'2012Figures'!$I:$I,$C373,'2012Figures'!$B:$B,"CyToBroker",'2012Figures'!$G:$G,"E1",'2012Figures'!$E:$E,$B$1)</f>
        <v>0</v>
      </c>
      <c r="P373" s="52">
        <f>SUMIFS('2012Figures'!$J:$J,'2012Figures'!$C:$C,$A373,'2012Figures'!$H:$H,$B373,'2012Figures'!$I:$I,$C373,'2012Figures'!$B:$B,"CyToBroker",'2012Figures'!$G:$G,"P1",'2012Figures'!$E:$E,$B$1)</f>
        <v>0</v>
      </c>
      <c r="R373" s="46" t="str">
        <f t="shared" si="39"/>
        <v/>
      </c>
      <c r="S373" s="46" t="str">
        <f t="shared" si="39"/>
        <v/>
      </c>
      <c r="T373" s="46" t="str">
        <f t="shared" si="39"/>
        <v/>
      </c>
      <c r="U373" s="46" t="str">
        <f t="shared" si="39"/>
        <v/>
      </c>
      <c r="V373" s="46" t="str">
        <f t="shared" si="39"/>
        <v/>
      </c>
    </row>
    <row r="374" spans="1:22" x14ac:dyDescent="0.2">
      <c r="A374" s="1">
        <v>410</v>
      </c>
      <c r="B374" s="1" t="s">
        <v>123</v>
      </c>
      <c r="C374" s="8">
        <v>2</v>
      </c>
      <c r="D374" s="29">
        <f>SUMIFS('2013Figures'!$J:$J,'2013Figures'!$C:$C,$A374,'2013Figures'!$H:$H,$B374,'2013Figures'!$I:$I,$C374,'2013Figures'!$E:$E,$B$1)</f>
        <v>0</v>
      </c>
      <c r="E374" s="9">
        <f>SUMIFS('2013Figures'!$J:$J,'2013Figures'!$C:$C,$A374,'2013Figures'!$H:$H,$B374,'2013Figures'!$I:$I,$C374,'2013Figures'!$B:$B,"BrokerToCy",'2013Figures'!$G:$G,"E1",'2013Figures'!$E:$E,$B$1)</f>
        <v>0</v>
      </c>
      <c r="F374" s="9">
        <f>SUMIFS('2013Figures'!$J:$J,'2013Figures'!$C:$C,$A374,'2013Figures'!$H:$H,$B374,'2013Figures'!$I:$I,$C374,'2013Figures'!$B:$B,"BrokerToCy",'2013Figures'!$G:$G,"P1",'2013Figures'!$E:$E,$B$1)</f>
        <v>0</v>
      </c>
      <c r="G374" s="9">
        <f>SUMIFS('2013Figures'!$J:$J,'2013Figures'!$C:$C,$A374,'2013Figures'!$H:$H,$B374,'2013Figures'!$I:$I,$C374,'2013Figures'!$B:$B,"CyToBroker",'2013Figures'!$G:$G,"E1",'2013Figures'!$E:$E,$B$1)</f>
        <v>0</v>
      </c>
      <c r="H374" s="9">
        <f>SUMIFS('2013Figures'!$J:$J,'2013Figures'!$C:$C,$A374,'2013Figures'!$H:$H,$B374,'2013Figures'!$I:$I,$C374,'2013Figures'!$B:$B,"CyToBroker",'2013Figures'!$G:$G,"P1",'2013Figures'!$E:$E,$B$1)</f>
        <v>0</v>
      </c>
      <c r="J374" s="8">
        <v>201101</v>
      </c>
      <c r="L374" s="42">
        <f>SUMIFS('2012Figures'!$J:$J,'2012Figures'!$C:$C,$A374,'2012Figures'!$H:$H,$B374,'2012Figures'!$I:$I,$C374,'2012Figures'!$E:$E,$B$1)</f>
        <v>0</v>
      </c>
      <c r="M374" s="52">
        <f>SUMIFS('2012Figures'!$J:$J,'2012Figures'!$C:$C,$A374,'2012Figures'!$H:$H,$B374,'2012Figures'!$I:$I,$C374,'2012Figures'!$B:$B,"BrokerToCy",'2012Figures'!$G:$G,"E1",'2012Figures'!$E:$E,$B$1)</f>
        <v>0</v>
      </c>
      <c r="N374" s="52">
        <f>SUMIFS('2012Figures'!$J:$J,'2012Figures'!$C:$C,$A374,'2012Figures'!$H:$H,$B374,'2012Figures'!$I:$I,$C374,'2012Figures'!$B:$B,"BrokerToCy",'2012Figures'!$G:$G,"P1",'2012Figures'!$E:$E,$B$1)</f>
        <v>0</v>
      </c>
      <c r="O374" s="52">
        <f>SUMIFS('2012Figures'!$J:$J,'2012Figures'!$C:$C,$A374,'2012Figures'!$H:$H,$B374,'2012Figures'!$I:$I,$C374,'2012Figures'!$B:$B,"CyToBroker",'2012Figures'!$G:$G,"E1",'2012Figures'!$E:$E,$B$1)</f>
        <v>0</v>
      </c>
      <c r="P374" s="52">
        <f>SUMIFS('2012Figures'!$J:$J,'2012Figures'!$C:$C,$A374,'2012Figures'!$H:$H,$B374,'2012Figures'!$I:$I,$C374,'2012Figures'!$B:$B,"CyToBroker",'2012Figures'!$G:$G,"P1",'2012Figures'!$E:$E,$B$1)</f>
        <v>0</v>
      </c>
      <c r="R374" s="46" t="str">
        <f t="shared" si="39"/>
        <v/>
      </c>
      <c r="S374" s="46" t="str">
        <f t="shared" si="39"/>
        <v/>
      </c>
      <c r="T374" s="46" t="str">
        <f t="shared" si="39"/>
        <v/>
      </c>
      <c r="U374" s="46" t="str">
        <f t="shared" si="39"/>
        <v/>
      </c>
      <c r="V374" s="46" t="str">
        <f t="shared" si="39"/>
        <v/>
      </c>
    </row>
    <row r="375" spans="1:22" x14ac:dyDescent="0.2">
      <c r="A375" s="1">
        <v>410</v>
      </c>
      <c r="B375" s="1" t="s">
        <v>123</v>
      </c>
      <c r="C375" s="8">
        <v>1</v>
      </c>
      <c r="D375" s="29">
        <f>SUMIFS('2013Figures'!$J:$J,'2013Figures'!$C:$C,$A375,'2013Figures'!$H:$H,$B375,'2013Figures'!$I:$I,$C375,'2013Figures'!$E:$E,$B$1)</f>
        <v>0</v>
      </c>
      <c r="E375" s="9">
        <f>SUMIFS('2013Figures'!$J:$J,'2013Figures'!$C:$C,$A375,'2013Figures'!$H:$H,$B375,'2013Figures'!$I:$I,$C375,'2013Figures'!$B:$B,"BrokerToCy",'2013Figures'!$G:$G,"E1",'2013Figures'!$E:$E,$B$1)</f>
        <v>0</v>
      </c>
      <c r="F375" s="9">
        <f>SUMIFS('2013Figures'!$J:$J,'2013Figures'!$C:$C,$A375,'2013Figures'!$H:$H,$B375,'2013Figures'!$I:$I,$C375,'2013Figures'!$B:$B,"BrokerToCy",'2013Figures'!$G:$G,"P1",'2013Figures'!$E:$E,$B$1)</f>
        <v>0</v>
      </c>
      <c r="G375" s="9">
        <f>SUMIFS('2013Figures'!$J:$J,'2013Figures'!$C:$C,$A375,'2013Figures'!$H:$H,$B375,'2013Figures'!$I:$I,$C375,'2013Figures'!$B:$B,"CyToBroker",'2013Figures'!$G:$G,"E1",'2013Figures'!$E:$E,$B$1)</f>
        <v>0</v>
      </c>
      <c r="H375" s="9">
        <f>SUMIFS('2013Figures'!$J:$J,'2013Figures'!$C:$C,$A375,'2013Figures'!$H:$H,$B375,'2013Figures'!$I:$I,$C375,'2013Figures'!$B:$B,"CyToBroker",'2013Figures'!$G:$G,"P1",'2013Figures'!$E:$E,$B$1)</f>
        <v>0</v>
      </c>
      <c r="J375" s="8">
        <v>200901</v>
      </c>
      <c r="L375" s="42">
        <f>SUMIFS('2012Figures'!$J:$J,'2012Figures'!$C:$C,$A375,'2012Figures'!$H:$H,$B375,'2012Figures'!$I:$I,$C375,'2012Figures'!$E:$E,$B$1)</f>
        <v>0</v>
      </c>
      <c r="M375" s="52">
        <f>SUMIFS('2012Figures'!$J:$J,'2012Figures'!$C:$C,$A375,'2012Figures'!$H:$H,$B375,'2012Figures'!$I:$I,$C375,'2012Figures'!$B:$B,"BrokerToCy",'2012Figures'!$G:$G,"E1",'2012Figures'!$E:$E,$B$1)</f>
        <v>0</v>
      </c>
      <c r="N375" s="52">
        <f>SUMIFS('2012Figures'!$J:$J,'2012Figures'!$C:$C,$A375,'2012Figures'!$H:$H,$B375,'2012Figures'!$I:$I,$C375,'2012Figures'!$B:$B,"BrokerToCy",'2012Figures'!$G:$G,"P1",'2012Figures'!$E:$E,$B$1)</f>
        <v>0</v>
      </c>
      <c r="O375" s="52">
        <f>SUMIFS('2012Figures'!$J:$J,'2012Figures'!$C:$C,$A375,'2012Figures'!$H:$H,$B375,'2012Figures'!$I:$I,$C375,'2012Figures'!$B:$B,"CyToBroker",'2012Figures'!$G:$G,"E1",'2012Figures'!$E:$E,$B$1)</f>
        <v>0</v>
      </c>
      <c r="P375" s="52">
        <f>SUMIFS('2012Figures'!$J:$J,'2012Figures'!$C:$C,$A375,'2012Figures'!$H:$H,$B375,'2012Figures'!$I:$I,$C375,'2012Figures'!$B:$B,"CyToBroker",'2012Figures'!$G:$G,"P1",'2012Figures'!$E:$E,$B$1)</f>
        <v>0</v>
      </c>
      <c r="R375" s="46" t="str">
        <f t="shared" si="39"/>
        <v/>
      </c>
      <c r="S375" s="46" t="str">
        <f t="shared" si="39"/>
        <v/>
      </c>
      <c r="T375" s="46" t="str">
        <f t="shared" si="39"/>
        <v/>
      </c>
      <c r="U375" s="46" t="str">
        <f t="shared" si="39"/>
        <v/>
      </c>
      <c r="V375" s="46" t="str">
        <f t="shared" si="39"/>
        <v/>
      </c>
    </row>
    <row r="376" spans="1:22" x14ac:dyDescent="0.2">
      <c r="A376" s="1">
        <v>410</v>
      </c>
      <c r="B376" s="1" t="s">
        <v>123</v>
      </c>
      <c r="D376" s="29">
        <f>SUMIFS('2013Figures'!$J:$J,'2013Figures'!$C:$C,$A376,'2013Figures'!$I:$I,"",'2013Figures'!$E:$E,$B$1)</f>
        <v>0</v>
      </c>
      <c r="E376" s="9">
        <f>SUMIFS('2013Figures'!$J:$J,'2013Figures'!$C:$C,$A376,'2013Figures'!$I:$I,"",'2013Figures'!$B:$B,"BrokerToCy",'2013Figures'!$G:$G,"E1",'2013Figures'!$E:$E,$B$1)</f>
        <v>0</v>
      </c>
      <c r="F376" s="9">
        <f>SUMIFS('2013Figures'!$J:$J,'2013Figures'!$C:$C,$A376,'2013Figures'!$I:$I,"",'2013Figures'!$B:$B,"BrokerToCy",'2013Figures'!$G:$G,"P1",'2013Figures'!$E:$E,$B$1)</f>
        <v>0</v>
      </c>
      <c r="G376" s="9">
        <f>SUMIFS('2013Figures'!$J:$J,'2013Figures'!$C:$C,$A376,'2013Figures'!$I:$I,"",'2013Figures'!$B:$B,"CyToBroker",'2013Figures'!$G:$G,"E1",'2013Figures'!$E:$E,$B$1)</f>
        <v>0</v>
      </c>
      <c r="H376" s="9">
        <f>SUMIFS('2013Figures'!$J:$J,'2013Figures'!$C:$C,$A376,'2013Figures'!$I:$I,"",'2013Figures'!$B:$B,"CyToBroker",'2013Figures'!$G:$G,"P1",'2013Figures'!$E:$E,$B$1)</f>
        <v>0</v>
      </c>
      <c r="J376" s="8" t="s">
        <v>131</v>
      </c>
      <c r="L376" s="42">
        <f>SUMIFS('2012Figures'!$J:$J,'2012Figures'!$C:$C,$A376,'2012Figures'!$I:$I,"",'2012Figures'!$E:$E,$B$1)</f>
        <v>0</v>
      </c>
      <c r="M376" s="52">
        <f>SUMIFS('2012Figures'!$J:$J,'2012Figures'!$C:$C,$A376,'2012Figures'!$I:$I,"",'2012Figures'!$B:$B,"BrokerToCy",'2012Figures'!$G:$G,"E1",'2012Figures'!$E:$E,$B$1)</f>
        <v>0</v>
      </c>
      <c r="N376" s="52">
        <f>SUMIFS('2012Figures'!$J:$J,'2012Figures'!$C:$C,$A376,'2012Figures'!$I:$I,"",'2012Figures'!$B:$B,"BrokerToCy",'2012Figures'!$G:$G,"P1",'2012Figures'!$E:$E,$B$1)</f>
        <v>0</v>
      </c>
      <c r="O376" s="52">
        <f>SUMIFS('2012Figures'!$J:$J,'2012Figures'!$C:$C,$A376,'2012Figures'!$I:$I,"",'2012Figures'!$B:$B,"CyToBroker",'2012Figures'!$G:$G,"E1",'2012Figures'!$E:$E,$B$1)</f>
        <v>0</v>
      </c>
      <c r="P376" s="52">
        <f>SUMIFS('2012Figures'!$J:$J,'2012Figures'!$C:$C,$A376,'2012Figures'!$I:$I,"",'2012Figures'!$B:$B,"CyToBroker",'2012Figures'!$G:$G,"P1",'2012Figures'!$E:$E,$B$1)</f>
        <v>0</v>
      </c>
      <c r="R376" s="46" t="str">
        <f t="shared" si="39"/>
        <v/>
      </c>
      <c r="S376" s="46" t="str">
        <f t="shared" si="39"/>
        <v/>
      </c>
      <c r="T376" s="46" t="str">
        <f t="shared" si="39"/>
        <v/>
      </c>
      <c r="U376" s="46" t="str">
        <f t="shared" si="39"/>
        <v/>
      </c>
      <c r="V376" s="46" t="str">
        <f t="shared" si="39"/>
        <v/>
      </c>
    </row>
    <row r="377" spans="1:22" x14ac:dyDescent="0.2">
      <c r="A377" s="21"/>
      <c r="B377" s="21" t="s">
        <v>92</v>
      </c>
      <c r="C377" s="22"/>
      <c r="D377" s="23">
        <f>SUM(E377:H377)</f>
        <v>0</v>
      </c>
      <c r="E377" s="23">
        <f>SUM(E371:E376)</f>
        <v>0</v>
      </c>
      <c r="F377" s="23">
        <f>SUM(F371:F376)</f>
        <v>0</v>
      </c>
      <c r="G377" s="23">
        <f>SUM(G371:G376)</f>
        <v>0</v>
      </c>
      <c r="H377" s="23">
        <f>SUM(H371:H376)</f>
        <v>0</v>
      </c>
      <c r="I377" s="21"/>
      <c r="J377" s="22"/>
      <c r="K377" s="21"/>
      <c r="L377" s="43">
        <f>SUM(M377:P377)</f>
        <v>0</v>
      </c>
      <c r="M377" s="43">
        <f>SUM(M371:M376)</f>
        <v>0</v>
      </c>
      <c r="N377" s="43">
        <f>SUM(N371:N376)</f>
        <v>0</v>
      </c>
      <c r="O377" s="43">
        <f>SUM(O371:O376)</f>
        <v>0</v>
      </c>
      <c r="P377" s="43">
        <f>SUM(P371:P376)</f>
        <v>0</v>
      </c>
      <c r="Q377" s="21"/>
      <c r="R377" s="21"/>
      <c r="S377" s="21"/>
      <c r="T377" s="21"/>
      <c r="U377" s="21"/>
      <c r="V377" s="21"/>
    </row>
    <row r="378" spans="1:22" x14ac:dyDescent="0.2">
      <c r="A378" s="28">
        <v>601</v>
      </c>
      <c r="B378" s="28" t="s">
        <v>124</v>
      </c>
      <c r="C378" s="17" t="s">
        <v>88</v>
      </c>
      <c r="D378" s="18">
        <f>SUMIFS('2013Figures'!$J:$J,'2013Figures'!$C:$C,$A378,'2013Figures'!$E:$E,$B$1)</f>
        <v>0</v>
      </c>
      <c r="E378" s="18">
        <f>SUMIFS('2013Figures'!$J:$J,'2013Figures'!$C:$C,$A378,'2013Figures'!$B:$B,"BrokerToCy",'2013Figures'!$G:$G,"E1",'2013Figures'!$E:$E,$B$1)</f>
        <v>0</v>
      </c>
      <c r="F378" s="18">
        <f>SUMIFS('2013Figures'!$J:$J,'2013Figures'!$C:$C,$A378,'2013Figures'!$B:$B,"BrokerToCy",'2013Figures'!$G:$G,"P1",'2013Figures'!$E:$E,$B$1)</f>
        <v>0</v>
      </c>
      <c r="G378" s="18">
        <f>SUMIFS('2013Figures'!$J:$J,'2013Figures'!$C:$C,$A378,'2013Figures'!$B:$B,"CyToBroker",'2013Figures'!$G:$G,"E1",'2013Figures'!$E:$E,$B$1)</f>
        <v>0</v>
      </c>
      <c r="H378" s="18">
        <f>SUMIFS('2013Figures'!$J:$J,'2013Figures'!$C:$C,$A378,'2013Figures'!$B:$B,"CyToBroker",'2013Figures'!$G:$G,"P1",'2013Figures'!$E:$E,$B$1)</f>
        <v>0</v>
      </c>
      <c r="I378" s="28"/>
      <c r="J378" s="17"/>
      <c r="K378" s="28"/>
      <c r="L378" s="50">
        <f>SUMIFS('2012Figures'!$J:$J,'2012Figures'!$C:$C,$A378,'2012Figures'!$E:$E,$B$1)</f>
        <v>0</v>
      </c>
      <c r="M378" s="50">
        <f>SUMIFS('2012Figures'!$J:$J,'2012Figures'!$C:$C,$A378,'2012Figures'!$B:$B,"BrokerToCy",'2012Figures'!$G:$G,"E1",'2012Figures'!$E:$E,$B$1)</f>
        <v>0</v>
      </c>
      <c r="N378" s="50">
        <f>SUMIFS('2012Figures'!$J:$J,'2012Figures'!$C:$C,$A378,'2012Figures'!$B:$B,"BrokerToCy",'2012Figures'!$G:$G,"P1",'2012Figures'!$E:$E,$B$1)</f>
        <v>0</v>
      </c>
      <c r="O378" s="50">
        <f>SUMIFS('2012Figures'!$J:$J,'2012Figures'!$C:$C,$A378,'2012Figures'!$B:$B,"CyToBroker",'2012Figures'!$G:$G,"E1",'2012Figures'!$E:$E,$B$1)</f>
        <v>0</v>
      </c>
      <c r="P378" s="50">
        <f>SUMIFS('2012Figures'!$J:$J,'2012Figures'!$C:$C,$A378,'2012Figures'!$B:$B,"CyToBroker",'2012Figures'!$G:$G,"P1",'2012Figures'!$E:$E,$B$1)</f>
        <v>0</v>
      </c>
      <c r="Q378" s="28"/>
      <c r="R378" s="46" t="str">
        <f t="shared" ref="R378:V421" si="40">IF(L378=0,"",ROUND(D378/L378-1,2))</f>
        <v/>
      </c>
      <c r="S378" s="46" t="str">
        <f t="shared" si="40"/>
        <v/>
      </c>
      <c r="T378" s="46" t="str">
        <f t="shared" si="40"/>
        <v/>
      </c>
      <c r="U378" s="46" t="str">
        <f t="shared" si="40"/>
        <v/>
      </c>
      <c r="V378" s="46" t="str">
        <f t="shared" si="40"/>
        <v/>
      </c>
    </row>
    <row r="379" spans="1:22" x14ac:dyDescent="0.2">
      <c r="A379" s="1">
        <v>601</v>
      </c>
      <c r="B379" s="1" t="s">
        <v>124</v>
      </c>
      <c r="C379" s="8">
        <v>1</v>
      </c>
      <c r="D379" s="29">
        <f>SUMIFS('2013Figures'!$J:$J,'2013Figures'!$C:$C,$A379,'2013Figures'!$H:$H,$B379,'2013Figures'!$I:$I,$C379,'2013Figures'!$E:$E,$B$1)</f>
        <v>0</v>
      </c>
      <c r="E379" s="9">
        <f>SUMIFS('2013Figures'!$J:$J,'2013Figures'!$C:$C,$A379,'2013Figures'!$H:$H,$B379,'2013Figures'!$I:$I,$C379,'2013Figures'!$B:$B,"BrokerToCy",'2013Figures'!$G:$G,"E1",'2013Figures'!$E:$E,$B$1)</f>
        <v>0</v>
      </c>
      <c r="F379" s="9">
        <f>SUMIFS('2013Figures'!$J:$J,'2013Figures'!$C:$C,$A379,'2013Figures'!$H:$H,$B379,'2013Figures'!$I:$I,$C379,'2013Figures'!$B:$B,"BrokerToCy",'2013Figures'!$G:$G,"P1",'2013Figures'!$E:$E,$B$1)</f>
        <v>0</v>
      </c>
      <c r="G379" s="9">
        <f>SUMIFS('2013Figures'!$J:$J,'2013Figures'!$C:$C,$A379,'2013Figures'!$H:$H,$B379,'2013Figures'!$I:$I,$C379,'2013Figures'!$B:$B,"CyToBroker",'2013Figures'!$G:$G,"E1",'2013Figures'!$E:$E,$B$1)</f>
        <v>0</v>
      </c>
      <c r="H379" s="9">
        <f>SUMIFS('2013Figures'!$J:$J,'2013Figures'!$C:$C,$A379,'2013Figures'!$H:$H,$B379,'2013Figures'!$I:$I,$C379,'2013Figures'!$B:$B,"CyToBroker",'2013Figures'!$G:$G,"P1",'2013Figures'!$E:$E,$B$1)</f>
        <v>0</v>
      </c>
      <c r="I379" s="30"/>
      <c r="J379" s="8" t="s">
        <v>131</v>
      </c>
      <c r="K379" s="30"/>
      <c r="L379" s="42">
        <f>SUMIFS('2012Figures'!$J:$J,'2012Figures'!$C:$C,$A379,'2012Figures'!$H:$H,$B379,'2012Figures'!$I:$I,$C379,'2012Figures'!$E:$E,$B$1)</f>
        <v>0</v>
      </c>
      <c r="M379" s="52">
        <f>SUMIFS('2012Figures'!$J:$J,'2012Figures'!$C:$C,$A379,'2012Figures'!$H:$H,$B379,'2012Figures'!$I:$I,$C379,'2012Figures'!$B:$B,"BrokerToCy",'2012Figures'!$G:$G,"E1",'2012Figures'!$E:$E,$B$1)</f>
        <v>0</v>
      </c>
      <c r="N379" s="52">
        <f>SUMIFS('2012Figures'!$J:$J,'2012Figures'!$C:$C,$A379,'2012Figures'!$H:$H,$B379,'2012Figures'!$I:$I,$C379,'2012Figures'!$B:$B,"BrokerToCy",'2012Figures'!$G:$G,"P1",'2012Figures'!$E:$E,$B$1)</f>
        <v>0</v>
      </c>
      <c r="O379" s="52">
        <f>SUMIFS('2012Figures'!$J:$J,'2012Figures'!$C:$C,$A379,'2012Figures'!$H:$H,$B379,'2012Figures'!$I:$I,$C379,'2012Figures'!$B:$B,"CyToBroker",'2012Figures'!$G:$G,"E1",'2012Figures'!$E:$E,$B$1)</f>
        <v>0</v>
      </c>
      <c r="P379" s="52">
        <f>SUMIFS('2012Figures'!$J:$J,'2012Figures'!$C:$C,$A379,'2012Figures'!$H:$H,$B379,'2012Figures'!$I:$I,$C379,'2012Figures'!$B:$B,"CyToBroker",'2012Figures'!$G:$G,"P1",'2012Figures'!$E:$E,$B$1)</f>
        <v>0</v>
      </c>
      <c r="Q379" s="30"/>
      <c r="R379" s="46" t="str">
        <f t="shared" si="40"/>
        <v/>
      </c>
      <c r="S379" s="46" t="str">
        <f t="shared" si="40"/>
        <v/>
      </c>
      <c r="T379" s="46" t="str">
        <f t="shared" si="40"/>
        <v/>
      </c>
      <c r="U379" s="46" t="str">
        <f t="shared" si="40"/>
        <v/>
      </c>
      <c r="V379" s="46" t="str">
        <f t="shared" si="40"/>
        <v/>
      </c>
    </row>
    <row r="380" spans="1:22" x14ac:dyDescent="0.2">
      <c r="A380" s="1">
        <v>601</v>
      </c>
      <c r="B380" s="1" t="s">
        <v>124</v>
      </c>
      <c r="D380" s="29">
        <f>SUMIFS('2013Figures'!$J:$J,'2013Figures'!$C:$C,$A380,'2013Figures'!$I:$I,"",'2013Figures'!$E:$E,$B$1)</f>
        <v>0</v>
      </c>
      <c r="E380" s="9">
        <f>SUMIFS('2013Figures'!$J:$J,'2013Figures'!$C:$C,$A380,'2013Figures'!$I:$I,"",'2013Figures'!$B:$B,"BrokerToCy",'2013Figures'!$G:$G,"E1",'2013Figures'!$E:$E,$B$1)</f>
        <v>0</v>
      </c>
      <c r="F380" s="9">
        <f>SUMIFS('2013Figures'!$J:$J,'2013Figures'!$C:$C,$A380,'2013Figures'!$I:$I,"",'2013Figures'!$B:$B,"BrokerToCy",'2013Figures'!$G:$G,"P1",'2013Figures'!$E:$E,$B$1)</f>
        <v>0</v>
      </c>
      <c r="G380" s="9">
        <f>SUMIFS('2013Figures'!$J:$J,'2013Figures'!$C:$C,$A380,'2013Figures'!$I:$I,"",'2013Figures'!$B:$B,"CyToBroker",'2013Figures'!$G:$G,"E1",'2013Figures'!$E:$E,$B$1)</f>
        <v>0</v>
      </c>
      <c r="H380" s="9">
        <f>SUMIFS('2013Figures'!$J:$J,'2013Figures'!$C:$C,$A380,'2013Figures'!$I:$I,"",'2013Figures'!$B:$B,"CyToBroker",'2013Figures'!$G:$G,"P1",'2013Figures'!$E:$E,$B$1)</f>
        <v>0</v>
      </c>
      <c r="J380" s="8" t="s">
        <v>131</v>
      </c>
      <c r="L380" s="42">
        <f>SUMIFS('2012Figures'!$J:$J,'2012Figures'!$C:$C,$A380,'2012Figures'!$I:$I,"",'2012Figures'!$E:$E,$B$1)</f>
        <v>0</v>
      </c>
      <c r="M380" s="52">
        <f>SUMIFS('2012Figures'!$J:$J,'2012Figures'!$C:$C,$A380,'2012Figures'!$I:$I,"",'2012Figures'!$B:$B,"BrokerToCy",'2012Figures'!$G:$G,"E1",'2012Figures'!$E:$E,$B$1)</f>
        <v>0</v>
      </c>
      <c r="N380" s="52">
        <f>SUMIFS('2012Figures'!$J:$J,'2012Figures'!$C:$C,$A380,'2012Figures'!$I:$I,"",'2012Figures'!$B:$B,"BrokerToCy",'2012Figures'!$G:$G,"P1",'2012Figures'!$E:$E,$B$1)</f>
        <v>0</v>
      </c>
      <c r="O380" s="52">
        <f>SUMIFS('2012Figures'!$J:$J,'2012Figures'!$C:$C,$A380,'2012Figures'!$I:$I,"",'2012Figures'!$B:$B,"CyToBroker",'2012Figures'!$G:$G,"E1",'2012Figures'!$E:$E,$B$1)</f>
        <v>0</v>
      </c>
      <c r="P380" s="52">
        <f>SUMIFS('2012Figures'!$J:$J,'2012Figures'!$C:$C,$A380,'2012Figures'!$I:$I,"",'2012Figures'!$B:$B,"CyToBroker",'2012Figures'!$G:$G,"P1",'2012Figures'!$E:$E,$B$1)</f>
        <v>0</v>
      </c>
      <c r="R380" s="46" t="str">
        <f t="shared" si="40"/>
        <v/>
      </c>
      <c r="S380" s="46" t="str">
        <f t="shared" si="40"/>
        <v/>
      </c>
      <c r="T380" s="46" t="str">
        <f t="shared" si="40"/>
        <v/>
      </c>
      <c r="U380" s="46" t="str">
        <f t="shared" si="40"/>
        <v/>
      </c>
      <c r="V380" s="46" t="str">
        <f t="shared" si="40"/>
        <v/>
      </c>
    </row>
    <row r="381" spans="1:22" x14ac:dyDescent="0.2">
      <c r="A381" s="21"/>
      <c r="B381" s="21" t="s">
        <v>92</v>
      </c>
      <c r="C381" s="22"/>
      <c r="D381" s="23">
        <f>SUM(E381:H381)</f>
        <v>0</v>
      </c>
      <c r="E381" s="23">
        <f>SUM(E379:E380)</f>
        <v>0</v>
      </c>
      <c r="F381" s="23">
        <f>SUM(F379:F380)</f>
        <v>0</v>
      </c>
      <c r="G381" s="23">
        <f>SUM(G379:G380)</f>
        <v>0</v>
      </c>
      <c r="H381" s="23">
        <f>SUM(H379:H380)</f>
        <v>0</v>
      </c>
      <c r="I381" s="21"/>
      <c r="J381" s="22"/>
      <c r="K381" s="21"/>
      <c r="L381" s="43">
        <f>SUM(M381:P381)</f>
        <v>0</v>
      </c>
      <c r="M381" s="43">
        <f>SUM(M379:M380)</f>
        <v>0</v>
      </c>
      <c r="N381" s="43">
        <f>SUM(N379:N380)</f>
        <v>0</v>
      </c>
      <c r="O381" s="43">
        <f>SUM(O379:O380)</f>
        <v>0</v>
      </c>
      <c r="P381" s="43">
        <f>SUM(P379:P380)</f>
        <v>0</v>
      </c>
      <c r="Q381" s="21"/>
      <c r="R381" s="21"/>
      <c r="S381" s="21"/>
      <c r="T381" s="21"/>
      <c r="U381" s="21"/>
      <c r="V381" s="21"/>
    </row>
    <row r="382" spans="1:22" x14ac:dyDescent="0.2">
      <c r="A382" s="28">
        <v>602</v>
      </c>
      <c r="B382" s="28" t="s">
        <v>125</v>
      </c>
      <c r="C382" s="17" t="s">
        <v>88</v>
      </c>
      <c r="D382" s="18">
        <f>SUMIFS('2013Figures'!$J:$J,'2013Figures'!$C:$C,$A382,'2013Figures'!$E:$E,$B$1)</f>
        <v>0</v>
      </c>
      <c r="E382" s="18">
        <f>SUMIFS('2013Figures'!$J:$J,'2013Figures'!$C:$C,$A382,'2013Figures'!$B:$B,"BrokerToCy",'2013Figures'!$G:$G,"E1",'2013Figures'!$E:$E,$B$1)</f>
        <v>0</v>
      </c>
      <c r="F382" s="18">
        <f>SUMIFS('2013Figures'!$J:$J,'2013Figures'!$C:$C,$A382,'2013Figures'!$B:$B,"BrokerToCy",'2013Figures'!$G:$G,"P1",'2013Figures'!$E:$E,$B$1)</f>
        <v>0</v>
      </c>
      <c r="G382" s="18">
        <f>SUMIFS('2013Figures'!$J:$J,'2013Figures'!$C:$C,$A382,'2013Figures'!$B:$B,"CyToBroker",'2013Figures'!$G:$G,"E1",'2013Figures'!$E:$E,$B$1)</f>
        <v>0</v>
      </c>
      <c r="H382" s="18">
        <f>SUMIFS('2013Figures'!$J:$J,'2013Figures'!$C:$C,$A382,'2013Figures'!$B:$B,"CyToBroker",'2013Figures'!$G:$G,"P1",'2013Figures'!$E:$E,$B$1)</f>
        <v>0</v>
      </c>
      <c r="I382" s="28"/>
      <c r="J382" s="17"/>
      <c r="K382" s="28"/>
      <c r="L382" s="50">
        <f>SUMIFS('2012Figures'!$J:$J,'2012Figures'!$C:$C,$A382,'2012Figures'!$E:$E,$B$1)</f>
        <v>0</v>
      </c>
      <c r="M382" s="50">
        <f>SUMIFS('2012Figures'!$J:$J,'2012Figures'!$C:$C,$A382,'2012Figures'!$B:$B,"BrokerToCy",'2012Figures'!$G:$G,"E1",'2012Figures'!$E:$E,$B$1)</f>
        <v>0</v>
      </c>
      <c r="N382" s="50">
        <f>SUMIFS('2012Figures'!$J:$J,'2012Figures'!$C:$C,$A382,'2012Figures'!$B:$B,"BrokerToCy",'2012Figures'!$G:$G,"P1",'2012Figures'!$E:$E,$B$1)</f>
        <v>0</v>
      </c>
      <c r="O382" s="50">
        <f>SUMIFS('2012Figures'!$J:$J,'2012Figures'!$C:$C,$A382,'2012Figures'!$B:$B,"CyToBroker",'2012Figures'!$G:$G,"E1",'2012Figures'!$E:$E,$B$1)</f>
        <v>0</v>
      </c>
      <c r="P382" s="50">
        <f>SUMIFS('2012Figures'!$J:$J,'2012Figures'!$C:$C,$A382,'2012Figures'!$B:$B,"CyToBroker",'2012Figures'!$G:$G,"P1",'2012Figures'!$E:$E,$B$1)</f>
        <v>0</v>
      </c>
      <c r="Q382" s="28"/>
      <c r="R382" s="46" t="str">
        <f t="shared" ref="R382:V425" si="41">IF(L382=0,"",ROUND(D382/L382-1,2))</f>
        <v/>
      </c>
      <c r="S382" s="46" t="str">
        <f t="shared" si="41"/>
        <v/>
      </c>
      <c r="T382" s="46" t="str">
        <f t="shared" si="41"/>
        <v/>
      </c>
      <c r="U382" s="46" t="str">
        <f t="shared" si="41"/>
        <v/>
      </c>
      <c r="V382" s="46" t="str">
        <f t="shared" si="41"/>
        <v/>
      </c>
    </row>
    <row r="383" spans="1:22" x14ac:dyDescent="0.2">
      <c r="A383" s="1">
        <v>602</v>
      </c>
      <c r="B383" s="1" t="s">
        <v>125</v>
      </c>
      <c r="C383" s="8">
        <v>1</v>
      </c>
      <c r="D383" s="29">
        <f>SUMIFS('2013Figures'!$J:$J,'2013Figures'!$C:$C,$A383,'2013Figures'!$H:$H,$B383,'2013Figures'!$I:$I,$C383,'2013Figures'!$E:$E,$B$1)</f>
        <v>0</v>
      </c>
      <c r="E383" s="9">
        <f>SUMIFS('2013Figures'!$J:$J,'2013Figures'!$C:$C,$A383,'2013Figures'!$H:$H,$B383,'2013Figures'!$I:$I,$C383,'2013Figures'!$B:$B,"BrokerToCy",'2013Figures'!$G:$G,"E1",'2013Figures'!$E:$E,$B$1)</f>
        <v>0</v>
      </c>
      <c r="F383" s="9">
        <f>SUMIFS('2013Figures'!$J:$J,'2013Figures'!$C:$C,$A383,'2013Figures'!$H:$H,$B383,'2013Figures'!$I:$I,$C383,'2013Figures'!$B:$B,"BrokerToCy",'2013Figures'!$G:$G,"P1",'2013Figures'!$E:$E,$B$1)</f>
        <v>0</v>
      </c>
      <c r="G383" s="9">
        <f>SUMIFS('2013Figures'!$J:$J,'2013Figures'!$C:$C,$A383,'2013Figures'!$H:$H,$B383,'2013Figures'!$I:$I,$C383,'2013Figures'!$B:$B,"CyToBroker",'2013Figures'!$G:$G,"E1",'2013Figures'!$E:$E,$B$1)</f>
        <v>0</v>
      </c>
      <c r="H383" s="9">
        <f>SUMIFS('2013Figures'!$J:$J,'2013Figures'!$C:$C,$A383,'2013Figures'!$H:$H,$B383,'2013Figures'!$I:$I,$C383,'2013Figures'!$B:$B,"CyToBroker",'2013Figures'!$G:$G,"P1",'2013Figures'!$E:$E,$B$1)</f>
        <v>0</v>
      </c>
      <c r="I383" s="30"/>
      <c r="J383" s="8" t="s">
        <v>131</v>
      </c>
      <c r="K383" s="30"/>
      <c r="L383" s="42">
        <f>SUMIFS('2012Figures'!$J:$J,'2012Figures'!$C:$C,$A383,'2012Figures'!$H:$H,$B383,'2012Figures'!$I:$I,$C383,'2012Figures'!$E:$E,$B$1)</f>
        <v>0</v>
      </c>
      <c r="M383" s="52">
        <f>SUMIFS('2012Figures'!$J:$J,'2012Figures'!$C:$C,$A383,'2012Figures'!$H:$H,$B383,'2012Figures'!$I:$I,$C383,'2012Figures'!$B:$B,"BrokerToCy",'2012Figures'!$G:$G,"E1",'2012Figures'!$E:$E,$B$1)</f>
        <v>0</v>
      </c>
      <c r="N383" s="52">
        <f>SUMIFS('2012Figures'!$J:$J,'2012Figures'!$C:$C,$A383,'2012Figures'!$H:$H,$B383,'2012Figures'!$I:$I,$C383,'2012Figures'!$B:$B,"BrokerToCy",'2012Figures'!$G:$G,"P1",'2012Figures'!$E:$E,$B$1)</f>
        <v>0</v>
      </c>
      <c r="O383" s="52">
        <f>SUMIFS('2012Figures'!$J:$J,'2012Figures'!$C:$C,$A383,'2012Figures'!$H:$H,$B383,'2012Figures'!$I:$I,$C383,'2012Figures'!$B:$B,"CyToBroker",'2012Figures'!$G:$G,"E1",'2012Figures'!$E:$E,$B$1)</f>
        <v>0</v>
      </c>
      <c r="P383" s="52">
        <f>SUMIFS('2012Figures'!$J:$J,'2012Figures'!$C:$C,$A383,'2012Figures'!$H:$H,$B383,'2012Figures'!$I:$I,$C383,'2012Figures'!$B:$B,"CyToBroker",'2012Figures'!$G:$G,"P1",'2012Figures'!$E:$E,$B$1)</f>
        <v>0</v>
      </c>
      <c r="Q383" s="30"/>
      <c r="R383" s="46" t="str">
        <f t="shared" si="41"/>
        <v/>
      </c>
      <c r="S383" s="46" t="str">
        <f t="shared" si="41"/>
        <v/>
      </c>
      <c r="T383" s="46" t="str">
        <f t="shared" si="41"/>
        <v/>
      </c>
      <c r="U383" s="46" t="str">
        <f t="shared" si="41"/>
        <v/>
      </c>
      <c r="V383" s="46" t="str">
        <f t="shared" si="41"/>
        <v/>
      </c>
    </row>
    <row r="384" spans="1:22" x14ac:dyDescent="0.2">
      <c r="A384" s="1">
        <v>602</v>
      </c>
      <c r="B384" s="1" t="s">
        <v>125</v>
      </c>
      <c r="D384" s="29">
        <f>SUMIFS('2013Figures'!$J:$J,'2013Figures'!$C:$C,$A384,'2013Figures'!$I:$I,"",'2013Figures'!$E:$E,$B$1)</f>
        <v>0</v>
      </c>
      <c r="E384" s="9">
        <f>SUMIFS('2013Figures'!$J:$J,'2013Figures'!$C:$C,$A384,'2013Figures'!$I:$I,"",'2013Figures'!$B:$B,"BrokerToCy",'2013Figures'!$G:$G,"E1",'2013Figures'!$E:$E,$B$1)</f>
        <v>0</v>
      </c>
      <c r="F384" s="9">
        <f>SUMIFS('2013Figures'!$J:$J,'2013Figures'!$C:$C,$A384,'2013Figures'!$I:$I,"",'2013Figures'!$B:$B,"BrokerToCy",'2013Figures'!$G:$G,"P1",'2013Figures'!$E:$E,$B$1)</f>
        <v>0</v>
      </c>
      <c r="G384" s="9">
        <f>SUMIFS('2013Figures'!$J:$J,'2013Figures'!$C:$C,$A384,'2013Figures'!$I:$I,"",'2013Figures'!$B:$B,"CyToBroker",'2013Figures'!$G:$G,"E1",'2013Figures'!$E:$E,$B$1)</f>
        <v>0</v>
      </c>
      <c r="H384" s="9">
        <f>SUMIFS('2013Figures'!$J:$J,'2013Figures'!$C:$C,$A384,'2013Figures'!$I:$I,"",'2013Figures'!$B:$B,"CyToBroker",'2013Figures'!$G:$G,"P1",'2013Figures'!$E:$E,$B$1)</f>
        <v>0</v>
      </c>
      <c r="J384" s="8" t="s">
        <v>131</v>
      </c>
      <c r="L384" s="42">
        <f>SUMIFS('2012Figures'!$J:$J,'2012Figures'!$C:$C,$A384,'2012Figures'!$I:$I,"",'2012Figures'!$E:$E,$B$1)</f>
        <v>0</v>
      </c>
      <c r="M384" s="52">
        <f>SUMIFS('2012Figures'!$J:$J,'2012Figures'!$C:$C,$A384,'2012Figures'!$I:$I,"",'2012Figures'!$B:$B,"BrokerToCy",'2012Figures'!$G:$G,"E1",'2012Figures'!$E:$E,$B$1)</f>
        <v>0</v>
      </c>
      <c r="N384" s="52">
        <f>SUMIFS('2012Figures'!$J:$J,'2012Figures'!$C:$C,$A384,'2012Figures'!$I:$I,"",'2012Figures'!$B:$B,"BrokerToCy",'2012Figures'!$G:$G,"P1",'2012Figures'!$E:$E,$B$1)</f>
        <v>0</v>
      </c>
      <c r="O384" s="52">
        <f>SUMIFS('2012Figures'!$J:$J,'2012Figures'!$C:$C,$A384,'2012Figures'!$I:$I,"",'2012Figures'!$B:$B,"CyToBroker",'2012Figures'!$G:$G,"E1",'2012Figures'!$E:$E,$B$1)</f>
        <v>0</v>
      </c>
      <c r="P384" s="52">
        <f>SUMIFS('2012Figures'!$J:$J,'2012Figures'!$C:$C,$A384,'2012Figures'!$I:$I,"",'2012Figures'!$B:$B,"CyToBroker",'2012Figures'!$G:$G,"P1",'2012Figures'!$E:$E,$B$1)</f>
        <v>0</v>
      </c>
      <c r="R384" s="46" t="str">
        <f t="shared" si="41"/>
        <v/>
      </c>
      <c r="S384" s="46" t="str">
        <f t="shared" si="41"/>
        <v/>
      </c>
      <c r="T384" s="46" t="str">
        <f t="shared" si="41"/>
        <v/>
      </c>
      <c r="U384" s="46" t="str">
        <f t="shared" si="41"/>
        <v/>
      </c>
      <c r="V384" s="46" t="str">
        <f t="shared" si="41"/>
        <v/>
      </c>
    </row>
    <row r="385" spans="1:22" x14ac:dyDescent="0.2">
      <c r="A385" s="21"/>
      <c r="B385" s="21" t="s">
        <v>92</v>
      </c>
      <c r="C385" s="22"/>
      <c r="D385" s="23">
        <f>SUM(E385:H385)</f>
        <v>0</v>
      </c>
      <c r="E385" s="23">
        <f>SUM(E383:E384)</f>
        <v>0</v>
      </c>
      <c r="F385" s="23">
        <f>SUM(F383:F384)</f>
        <v>0</v>
      </c>
      <c r="G385" s="23">
        <f>SUM(G383:G384)</f>
        <v>0</v>
      </c>
      <c r="H385" s="23">
        <f>SUM(H383:H384)</f>
        <v>0</v>
      </c>
      <c r="I385" s="21"/>
      <c r="J385" s="22"/>
      <c r="K385" s="21"/>
      <c r="L385" s="43">
        <f>SUM(M385:P385)</f>
        <v>0</v>
      </c>
      <c r="M385" s="43">
        <f>SUM(M383:M384)</f>
        <v>0</v>
      </c>
      <c r="N385" s="43">
        <f>SUM(N383:N384)</f>
        <v>0</v>
      </c>
      <c r="O385" s="43">
        <f>SUM(O383:O384)</f>
        <v>0</v>
      </c>
      <c r="P385" s="43">
        <f>SUM(P383:P384)</f>
        <v>0</v>
      </c>
      <c r="Q385" s="21"/>
      <c r="R385" s="21"/>
      <c r="S385" s="21"/>
      <c r="T385" s="21"/>
      <c r="U385" s="21"/>
      <c r="V385" s="21"/>
    </row>
    <row r="386" spans="1:22" x14ac:dyDescent="0.2">
      <c r="A386" s="28">
        <v>603</v>
      </c>
      <c r="B386" s="28" t="s">
        <v>126</v>
      </c>
      <c r="C386" s="17" t="s">
        <v>88</v>
      </c>
      <c r="D386" s="18">
        <f>SUMIFS('2013Figures'!$J:$J,'2013Figures'!$C:$C,$A386,'2013Figures'!$E:$E,$B$1)</f>
        <v>0</v>
      </c>
      <c r="E386" s="18">
        <f>SUMIFS('2013Figures'!$J:$J,'2013Figures'!$C:$C,$A386,'2013Figures'!$B:$B,"BrokerToCy",'2013Figures'!$G:$G,"E1",'2013Figures'!$E:$E,$B$1)</f>
        <v>0</v>
      </c>
      <c r="F386" s="18">
        <f>SUMIFS('2013Figures'!$J:$J,'2013Figures'!$C:$C,$A386,'2013Figures'!$B:$B,"BrokerToCy",'2013Figures'!$G:$G,"P1",'2013Figures'!$E:$E,$B$1)</f>
        <v>0</v>
      </c>
      <c r="G386" s="18">
        <f>SUMIFS('2013Figures'!$J:$J,'2013Figures'!$C:$C,$A386,'2013Figures'!$B:$B,"CyToBroker",'2013Figures'!$G:$G,"E1",'2013Figures'!$E:$E,$B$1)</f>
        <v>0</v>
      </c>
      <c r="H386" s="18">
        <f>SUMIFS('2013Figures'!$J:$J,'2013Figures'!$C:$C,$A386,'2013Figures'!$B:$B,"CyToBroker",'2013Figures'!$G:$G,"P1",'2013Figures'!$E:$E,$B$1)</f>
        <v>0</v>
      </c>
      <c r="I386" s="28"/>
      <c r="J386" s="17"/>
      <c r="K386" s="28"/>
      <c r="L386" s="50">
        <f>SUMIFS('2012Figures'!$J:$J,'2012Figures'!$C:$C,$A386,'2012Figures'!$E:$E,$B$1)</f>
        <v>0</v>
      </c>
      <c r="M386" s="50">
        <f>SUMIFS('2012Figures'!$J:$J,'2012Figures'!$C:$C,$A386,'2012Figures'!$B:$B,"BrokerToCy",'2012Figures'!$G:$G,"E1",'2012Figures'!$E:$E,$B$1)</f>
        <v>0</v>
      </c>
      <c r="N386" s="50">
        <f>SUMIFS('2012Figures'!$J:$J,'2012Figures'!$C:$C,$A386,'2012Figures'!$B:$B,"BrokerToCy",'2012Figures'!$G:$G,"P1",'2012Figures'!$E:$E,$B$1)</f>
        <v>0</v>
      </c>
      <c r="O386" s="50">
        <f>SUMIFS('2012Figures'!$J:$J,'2012Figures'!$C:$C,$A386,'2012Figures'!$B:$B,"CyToBroker",'2012Figures'!$G:$G,"E1",'2012Figures'!$E:$E,$B$1)</f>
        <v>0</v>
      </c>
      <c r="P386" s="50">
        <f>SUMIFS('2012Figures'!$J:$J,'2012Figures'!$C:$C,$A386,'2012Figures'!$B:$B,"CyToBroker",'2012Figures'!$G:$G,"P1",'2012Figures'!$E:$E,$B$1)</f>
        <v>0</v>
      </c>
      <c r="Q386" s="28"/>
      <c r="R386" s="46" t="str">
        <f t="shared" ref="R386:V429" si="42">IF(L386=0,"",ROUND(D386/L386-1,2))</f>
        <v/>
      </c>
      <c r="S386" s="46" t="str">
        <f t="shared" si="42"/>
        <v/>
      </c>
      <c r="T386" s="46" t="str">
        <f t="shared" si="42"/>
        <v/>
      </c>
      <c r="U386" s="46" t="str">
        <f t="shared" si="42"/>
        <v/>
      </c>
      <c r="V386" s="46" t="str">
        <f t="shared" si="42"/>
        <v/>
      </c>
    </row>
    <row r="387" spans="1:22" x14ac:dyDescent="0.2">
      <c r="A387" s="1">
        <v>603</v>
      </c>
      <c r="B387" s="1" t="s">
        <v>126</v>
      </c>
      <c r="C387" s="8">
        <v>2</v>
      </c>
      <c r="D387" s="29">
        <f>SUMIFS('2013Figures'!$J:$J,'2013Figures'!$C:$C,$A387,'2013Figures'!$H:$H,$B387,'2013Figures'!$I:$I,$C387,'2013Figures'!$E:$E,$B$1)</f>
        <v>0</v>
      </c>
      <c r="E387" s="9">
        <f>SUMIFS('2013Figures'!$J:$J,'2013Figures'!$C:$C,$A387,'2013Figures'!$H:$H,$B387,'2013Figures'!$I:$I,$C387,'2013Figures'!$B:$B,"BrokerToCy",'2013Figures'!$G:$G,"E1",'2013Figures'!$E:$E,$B$1)</f>
        <v>0</v>
      </c>
      <c r="F387" s="9">
        <f>SUMIFS('2013Figures'!$J:$J,'2013Figures'!$C:$C,$A387,'2013Figures'!$H:$H,$B387,'2013Figures'!$I:$I,$C387,'2013Figures'!$B:$B,"BrokerToCy",'2013Figures'!$G:$G,"P1",'2013Figures'!$E:$E,$B$1)</f>
        <v>0</v>
      </c>
      <c r="G387" s="9">
        <f>SUMIFS('2013Figures'!$J:$J,'2013Figures'!$C:$C,$A387,'2013Figures'!$H:$H,$B387,'2013Figures'!$I:$I,$C387,'2013Figures'!$B:$B,"CyToBroker",'2013Figures'!$G:$G,"E1",'2013Figures'!$E:$E,$B$1)</f>
        <v>0</v>
      </c>
      <c r="H387" s="9">
        <f>SUMIFS('2013Figures'!$J:$J,'2013Figures'!$C:$C,$A387,'2013Figures'!$H:$H,$B387,'2013Figures'!$I:$I,$C387,'2013Figures'!$B:$B,"CyToBroker",'2013Figures'!$G:$G,"P1",'2013Figures'!$E:$E,$B$1)</f>
        <v>0</v>
      </c>
      <c r="I387" s="30"/>
      <c r="J387" s="31">
        <v>201501</v>
      </c>
      <c r="K387" s="30"/>
      <c r="L387" s="42">
        <f>SUMIFS('2012Figures'!$J:$J,'2012Figures'!$C:$C,$A387,'2012Figures'!$H:$H,$B387,'2012Figures'!$I:$I,$C387,'2012Figures'!$E:$E,$B$1)</f>
        <v>0</v>
      </c>
      <c r="M387" s="52">
        <f>SUMIFS('2012Figures'!$J:$J,'2012Figures'!$C:$C,$A387,'2012Figures'!$H:$H,$B387,'2012Figures'!$I:$I,$C387,'2012Figures'!$B:$B,"BrokerToCy",'2012Figures'!$G:$G,"E1",'2012Figures'!$E:$E,$B$1)</f>
        <v>0</v>
      </c>
      <c r="N387" s="52">
        <f>SUMIFS('2012Figures'!$J:$J,'2012Figures'!$C:$C,$A387,'2012Figures'!$H:$H,$B387,'2012Figures'!$I:$I,$C387,'2012Figures'!$B:$B,"BrokerToCy",'2012Figures'!$G:$G,"P1",'2012Figures'!$E:$E,$B$1)</f>
        <v>0</v>
      </c>
      <c r="O387" s="52">
        <f>SUMIFS('2012Figures'!$J:$J,'2012Figures'!$C:$C,$A387,'2012Figures'!$H:$H,$B387,'2012Figures'!$I:$I,$C387,'2012Figures'!$B:$B,"CyToBroker",'2012Figures'!$G:$G,"E1",'2012Figures'!$E:$E,$B$1)</f>
        <v>0</v>
      </c>
      <c r="P387" s="52">
        <f>SUMIFS('2012Figures'!$J:$J,'2012Figures'!$C:$C,$A387,'2012Figures'!$H:$H,$B387,'2012Figures'!$I:$I,$C387,'2012Figures'!$B:$B,"CyToBroker",'2012Figures'!$G:$G,"P1",'2012Figures'!$E:$E,$B$1)</f>
        <v>0</v>
      </c>
      <c r="Q387" s="30"/>
      <c r="R387" s="46" t="str">
        <f t="shared" si="42"/>
        <v/>
      </c>
      <c r="S387" s="46" t="str">
        <f t="shared" si="42"/>
        <v/>
      </c>
      <c r="T387" s="46" t="str">
        <f t="shared" si="42"/>
        <v/>
      </c>
      <c r="U387" s="46" t="str">
        <f t="shared" si="42"/>
        <v/>
      </c>
      <c r="V387" s="46" t="str">
        <f t="shared" si="42"/>
        <v/>
      </c>
    </row>
    <row r="388" spans="1:22" x14ac:dyDescent="0.2">
      <c r="A388" s="1">
        <v>603</v>
      </c>
      <c r="B388" s="1" t="s">
        <v>126</v>
      </c>
      <c r="C388" s="8">
        <v>1</v>
      </c>
      <c r="D388" s="29">
        <f>SUMIFS('2013Figures'!$J:$J,'2013Figures'!$C:$C,$A388,'2013Figures'!$H:$H,$B388,'2013Figures'!$I:$I,$C388,'2013Figures'!$E:$E,$B$1)</f>
        <v>0</v>
      </c>
      <c r="E388" s="9">
        <f>SUMIFS('2013Figures'!$J:$J,'2013Figures'!$C:$C,$A388,'2013Figures'!$H:$H,$B388,'2013Figures'!$I:$I,$C388,'2013Figures'!$B:$B,"BrokerToCy",'2013Figures'!$G:$G,"E1",'2013Figures'!$E:$E,$B$1)</f>
        <v>0</v>
      </c>
      <c r="F388" s="9">
        <f>SUMIFS('2013Figures'!$J:$J,'2013Figures'!$C:$C,$A388,'2013Figures'!$H:$H,$B388,'2013Figures'!$I:$I,$C388,'2013Figures'!$B:$B,"BrokerToCy",'2013Figures'!$G:$G,"P1",'2013Figures'!$E:$E,$B$1)</f>
        <v>0</v>
      </c>
      <c r="G388" s="9">
        <f>SUMIFS('2013Figures'!$J:$J,'2013Figures'!$C:$C,$A388,'2013Figures'!$H:$H,$B388,'2013Figures'!$I:$I,$C388,'2013Figures'!$B:$B,"CyToBroker",'2013Figures'!$G:$G,"E1",'2013Figures'!$E:$E,$B$1)</f>
        <v>0</v>
      </c>
      <c r="H388" s="9">
        <f>SUMIFS('2013Figures'!$J:$J,'2013Figures'!$C:$C,$A388,'2013Figures'!$H:$H,$B388,'2013Figures'!$I:$I,$C388,'2013Figures'!$B:$B,"CyToBroker",'2013Figures'!$G:$G,"P1",'2013Figures'!$E:$E,$B$1)</f>
        <v>0</v>
      </c>
      <c r="I388" s="30"/>
      <c r="J388" s="31">
        <v>200801</v>
      </c>
      <c r="K388" s="30"/>
      <c r="L388" s="42">
        <f>SUMIFS('2012Figures'!$J:$J,'2012Figures'!$C:$C,$A388,'2012Figures'!$H:$H,$B388,'2012Figures'!$I:$I,$C388,'2012Figures'!$E:$E,$B$1)</f>
        <v>0</v>
      </c>
      <c r="M388" s="52">
        <f>SUMIFS('2012Figures'!$J:$J,'2012Figures'!$C:$C,$A388,'2012Figures'!$H:$H,$B388,'2012Figures'!$I:$I,$C388,'2012Figures'!$B:$B,"BrokerToCy",'2012Figures'!$G:$G,"E1",'2012Figures'!$E:$E,$B$1)</f>
        <v>0</v>
      </c>
      <c r="N388" s="52">
        <f>SUMIFS('2012Figures'!$J:$J,'2012Figures'!$C:$C,$A388,'2012Figures'!$H:$H,$B388,'2012Figures'!$I:$I,$C388,'2012Figures'!$B:$B,"BrokerToCy",'2012Figures'!$G:$G,"P1",'2012Figures'!$E:$E,$B$1)</f>
        <v>0</v>
      </c>
      <c r="O388" s="52">
        <f>SUMIFS('2012Figures'!$J:$J,'2012Figures'!$C:$C,$A388,'2012Figures'!$H:$H,$B388,'2012Figures'!$I:$I,$C388,'2012Figures'!$B:$B,"CyToBroker",'2012Figures'!$G:$G,"E1",'2012Figures'!$E:$E,$B$1)</f>
        <v>0</v>
      </c>
      <c r="P388" s="52">
        <f>SUMIFS('2012Figures'!$J:$J,'2012Figures'!$C:$C,$A388,'2012Figures'!$H:$H,$B388,'2012Figures'!$I:$I,$C388,'2012Figures'!$B:$B,"CyToBroker",'2012Figures'!$G:$G,"P1",'2012Figures'!$E:$E,$B$1)</f>
        <v>0</v>
      </c>
      <c r="Q388" s="30"/>
      <c r="R388" s="46" t="str">
        <f t="shared" si="42"/>
        <v/>
      </c>
      <c r="S388" s="46" t="str">
        <f t="shared" si="42"/>
        <v/>
      </c>
      <c r="T388" s="46" t="str">
        <f t="shared" si="42"/>
        <v/>
      </c>
      <c r="U388" s="46" t="str">
        <f t="shared" si="42"/>
        <v/>
      </c>
      <c r="V388" s="46" t="str">
        <f t="shared" si="42"/>
        <v/>
      </c>
    </row>
    <row r="389" spans="1:22" x14ac:dyDescent="0.2">
      <c r="A389" s="1">
        <v>603</v>
      </c>
      <c r="B389" s="1" t="s">
        <v>126</v>
      </c>
      <c r="D389" s="29">
        <f>SUMIFS('2013Figures'!$J:$J,'2013Figures'!$C:$C,$A389,'2013Figures'!$I:$I,"",'2013Figures'!$E:$E,$B$1)</f>
        <v>0</v>
      </c>
      <c r="E389" s="9">
        <f>SUMIFS('2013Figures'!$J:$J,'2013Figures'!$C:$C,$A389,'2013Figures'!$I:$I,"",'2013Figures'!$B:$B,"BrokerToCy",'2013Figures'!$G:$G,"E1",'2013Figures'!$E:$E,$B$1)</f>
        <v>0</v>
      </c>
      <c r="F389" s="9">
        <f>SUMIFS('2013Figures'!$J:$J,'2013Figures'!$C:$C,$A389,'2013Figures'!$I:$I,"",'2013Figures'!$B:$B,"BrokerToCy",'2013Figures'!$G:$G,"P1",'2013Figures'!$E:$E,$B$1)</f>
        <v>0</v>
      </c>
      <c r="G389" s="9">
        <f>SUMIFS('2013Figures'!$J:$J,'2013Figures'!$C:$C,$A389,'2013Figures'!$I:$I,"",'2013Figures'!$B:$B,"CyToBroker",'2013Figures'!$G:$G,"E1",'2013Figures'!$E:$E,$B$1)</f>
        <v>0</v>
      </c>
      <c r="H389" s="9">
        <f>SUMIFS('2013Figures'!$J:$J,'2013Figures'!$C:$C,$A389,'2013Figures'!$I:$I,"",'2013Figures'!$B:$B,"CyToBroker",'2013Figures'!$G:$G,"P1",'2013Figures'!$E:$E,$B$1)</f>
        <v>0</v>
      </c>
      <c r="J389" s="8" t="s">
        <v>131</v>
      </c>
      <c r="L389" s="42">
        <f>SUMIFS('2012Figures'!$J:$J,'2012Figures'!$C:$C,$A389,'2012Figures'!$I:$I,"",'2012Figures'!$E:$E,$B$1)</f>
        <v>0</v>
      </c>
      <c r="M389" s="52">
        <f>SUMIFS('2012Figures'!$J:$J,'2012Figures'!$C:$C,$A389,'2012Figures'!$I:$I,"",'2012Figures'!$B:$B,"BrokerToCy",'2012Figures'!$G:$G,"E1",'2012Figures'!$E:$E,$B$1)</f>
        <v>0</v>
      </c>
      <c r="N389" s="52">
        <f>SUMIFS('2012Figures'!$J:$J,'2012Figures'!$C:$C,$A389,'2012Figures'!$I:$I,"",'2012Figures'!$B:$B,"BrokerToCy",'2012Figures'!$G:$G,"P1",'2012Figures'!$E:$E,$B$1)</f>
        <v>0</v>
      </c>
      <c r="O389" s="52">
        <f>SUMIFS('2012Figures'!$J:$J,'2012Figures'!$C:$C,$A389,'2012Figures'!$I:$I,"",'2012Figures'!$B:$B,"CyToBroker",'2012Figures'!$G:$G,"E1",'2012Figures'!$E:$E,$B$1)</f>
        <v>0</v>
      </c>
      <c r="P389" s="52">
        <f>SUMIFS('2012Figures'!$J:$J,'2012Figures'!$C:$C,$A389,'2012Figures'!$I:$I,"",'2012Figures'!$B:$B,"CyToBroker",'2012Figures'!$G:$G,"P1",'2012Figures'!$E:$E,$B$1)</f>
        <v>0</v>
      </c>
      <c r="R389" s="46" t="str">
        <f t="shared" si="42"/>
        <v/>
      </c>
      <c r="S389" s="46" t="str">
        <f t="shared" si="42"/>
        <v/>
      </c>
      <c r="T389" s="46" t="str">
        <f t="shared" si="42"/>
        <v/>
      </c>
      <c r="U389" s="46" t="str">
        <f t="shared" si="42"/>
        <v/>
      </c>
      <c r="V389" s="46" t="str">
        <f t="shared" si="42"/>
        <v/>
      </c>
    </row>
    <row r="390" spans="1:22" x14ac:dyDescent="0.2">
      <c r="A390" s="21"/>
      <c r="B390" s="21" t="s">
        <v>92</v>
      </c>
      <c r="C390" s="22"/>
      <c r="D390" s="23">
        <f>SUM(E390:H390)</f>
        <v>0</v>
      </c>
      <c r="E390" s="23">
        <f>SUM(E387:E389)</f>
        <v>0</v>
      </c>
      <c r="F390" s="23">
        <f>SUM(F387:F389)</f>
        <v>0</v>
      </c>
      <c r="G390" s="23">
        <f>SUM(G387:G389)</f>
        <v>0</v>
      </c>
      <c r="H390" s="23">
        <f>SUM(H387:H389)</f>
        <v>0</v>
      </c>
      <c r="I390" s="21"/>
      <c r="J390" s="22"/>
      <c r="K390" s="21"/>
      <c r="L390" s="43">
        <f>SUM(M390:P390)</f>
        <v>0</v>
      </c>
      <c r="M390" s="43">
        <f>SUM(M387:M389)</f>
        <v>0</v>
      </c>
      <c r="N390" s="43">
        <f>SUM(N387:N389)</f>
        <v>0</v>
      </c>
      <c r="O390" s="43">
        <f>SUM(O387:O389)</f>
        <v>0</v>
      </c>
      <c r="P390" s="43">
        <f>SUM(P387:P389)</f>
        <v>0</v>
      </c>
      <c r="Q390" s="21"/>
      <c r="R390" s="21"/>
      <c r="S390" s="21"/>
      <c r="T390" s="21"/>
      <c r="U390" s="21"/>
      <c r="V390" s="21"/>
    </row>
    <row r="391" spans="1:22" x14ac:dyDescent="0.2">
      <c r="A391" s="28">
        <v>604</v>
      </c>
      <c r="B391" s="28" t="s">
        <v>127</v>
      </c>
      <c r="C391" s="17" t="s">
        <v>88</v>
      </c>
      <c r="D391" s="18">
        <f>SUMIFS('2013Figures'!$J:$J,'2013Figures'!$C:$C,$A391,'2013Figures'!$E:$E,$B$1)</f>
        <v>0</v>
      </c>
      <c r="E391" s="18">
        <f>SUMIFS('2013Figures'!$J:$J,'2013Figures'!$C:$C,$A391,'2013Figures'!$B:$B,"BrokerToCy",'2013Figures'!$G:$G,"E1",'2013Figures'!$E:$E,$B$1)</f>
        <v>0</v>
      </c>
      <c r="F391" s="18">
        <f>SUMIFS('2013Figures'!$J:$J,'2013Figures'!$C:$C,$A391,'2013Figures'!$B:$B,"BrokerToCy",'2013Figures'!$G:$G,"P1",'2013Figures'!$E:$E,$B$1)</f>
        <v>0</v>
      </c>
      <c r="G391" s="18">
        <f>SUMIFS('2013Figures'!$J:$J,'2013Figures'!$C:$C,$A391,'2013Figures'!$B:$B,"CyToBroker",'2013Figures'!$G:$G,"E1",'2013Figures'!$E:$E,$B$1)</f>
        <v>0</v>
      </c>
      <c r="H391" s="18">
        <f>SUMIFS('2013Figures'!$J:$J,'2013Figures'!$C:$C,$A391,'2013Figures'!$B:$B,"CyToBroker",'2013Figures'!$G:$G,"P1",'2013Figures'!$E:$E,$B$1)</f>
        <v>0</v>
      </c>
      <c r="I391" s="28"/>
      <c r="J391" s="17"/>
      <c r="K391" s="28"/>
      <c r="L391" s="50">
        <f>SUMIFS('2012Figures'!$J:$J,'2012Figures'!$C:$C,$A391,'2012Figures'!$E:$E,$B$1)</f>
        <v>0</v>
      </c>
      <c r="M391" s="50">
        <f>SUMIFS('2012Figures'!$J:$J,'2012Figures'!$C:$C,$A391,'2012Figures'!$B:$B,"BrokerToCy",'2012Figures'!$G:$G,"E1",'2012Figures'!$E:$E,$B$1)</f>
        <v>0</v>
      </c>
      <c r="N391" s="50">
        <f>SUMIFS('2012Figures'!$J:$J,'2012Figures'!$C:$C,$A391,'2012Figures'!$B:$B,"BrokerToCy",'2012Figures'!$G:$G,"P1",'2012Figures'!$E:$E,$B$1)</f>
        <v>0</v>
      </c>
      <c r="O391" s="50">
        <f>SUMIFS('2012Figures'!$J:$J,'2012Figures'!$C:$C,$A391,'2012Figures'!$B:$B,"CyToBroker",'2012Figures'!$G:$G,"E1",'2012Figures'!$E:$E,$B$1)</f>
        <v>0</v>
      </c>
      <c r="P391" s="50">
        <f>SUMIFS('2012Figures'!$J:$J,'2012Figures'!$C:$C,$A391,'2012Figures'!$B:$B,"CyToBroker",'2012Figures'!$G:$G,"P1",'2012Figures'!$E:$E,$B$1)</f>
        <v>0</v>
      </c>
      <c r="Q391" s="28"/>
      <c r="R391" s="46" t="str">
        <f t="shared" ref="R391:V434" si="43">IF(L391=0,"",ROUND(D391/L391-1,2))</f>
        <v/>
      </c>
      <c r="S391" s="46" t="str">
        <f t="shared" si="43"/>
        <v/>
      </c>
      <c r="T391" s="46" t="str">
        <f t="shared" si="43"/>
        <v/>
      </c>
      <c r="U391" s="46" t="str">
        <f t="shared" si="43"/>
        <v/>
      </c>
      <c r="V391" s="46" t="str">
        <f t="shared" si="43"/>
        <v/>
      </c>
    </row>
    <row r="392" spans="1:22" x14ac:dyDescent="0.2">
      <c r="A392" s="1">
        <v>604</v>
      </c>
      <c r="B392" s="1" t="s">
        <v>127</v>
      </c>
      <c r="D392" s="29">
        <f>SUMIFS('2013Figures'!$J:$J,'2013Figures'!$C:$C,$A392,'2013Figures'!$I:$I,"",'2013Figures'!$E:$E,$B$1)</f>
        <v>0</v>
      </c>
      <c r="E392" s="9">
        <f>SUMIFS('2013Figures'!$J:$J,'2013Figures'!$C:$C,$A392,'2013Figures'!$I:$I,"",'2013Figures'!$B:$B,"BrokerToCy",'2013Figures'!$G:$G,"E1",'2013Figures'!$E:$E,$B$1)</f>
        <v>0</v>
      </c>
      <c r="F392" s="9">
        <f>SUMIFS('2013Figures'!$J:$J,'2013Figures'!$C:$C,$A392,'2013Figures'!$I:$I,"",'2013Figures'!$B:$B,"BrokerToCy",'2013Figures'!$G:$G,"P1",'2013Figures'!$E:$E,$B$1)</f>
        <v>0</v>
      </c>
      <c r="G392" s="9">
        <f>SUMIFS('2013Figures'!$J:$J,'2013Figures'!$C:$C,$A392,'2013Figures'!$I:$I,"",'2013Figures'!$B:$B,"CyToBroker",'2013Figures'!$G:$G,"E1",'2013Figures'!$E:$E,$B$1)</f>
        <v>0</v>
      </c>
      <c r="H392" s="9">
        <f>SUMIFS('2013Figures'!$J:$J,'2013Figures'!$C:$C,$A392,'2013Figures'!$I:$I,"",'2013Figures'!$B:$B,"CyToBroker",'2013Figures'!$G:$G,"P1",'2013Figures'!$E:$E,$B$1)</f>
        <v>0</v>
      </c>
      <c r="J392" s="8" t="s">
        <v>131</v>
      </c>
      <c r="L392" s="42">
        <f>SUMIFS('2012Figures'!$J:$J,'2012Figures'!$C:$C,$A392,'2012Figures'!$I:$I,"",'2012Figures'!$E:$E,$B$1)</f>
        <v>0</v>
      </c>
      <c r="M392" s="52">
        <f>SUMIFS('2012Figures'!$J:$J,'2012Figures'!$C:$C,$A392,'2012Figures'!$I:$I,"",'2012Figures'!$B:$B,"BrokerToCy",'2012Figures'!$G:$G,"E1",'2012Figures'!$E:$E,$B$1)</f>
        <v>0</v>
      </c>
      <c r="N392" s="52">
        <f>SUMIFS('2012Figures'!$J:$J,'2012Figures'!$C:$C,$A392,'2012Figures'!$I:$I,"",'2012Figures'!$B:$B,"BrokerToCy",'2012Figures'!$G:$G,"P1",'2012Figures'!$E:$E,$B$1)</f>
        <v>0</v>
      </c>
      <c r="O392" s="52">
        <f>SUMIFS('2012Figures'!$J:$J,'2012Figures'!$C:$C,$A392,'2012Figures'!$I:$I,"",'2012Figures'!$B:$B,"CyToBroker",'2012Figures'!$G:$G,"E1",'2012Figures'!$E:$E,$B$1)</f>
        <v>0</v>
      </c>
      <c r="P392" s="52">
        <f>SUMIFS('2012Figures'!$J:$J,'2012Figures'!$C:$C,$A392,'2012Figures'!$I:$I,"",'2012Figures'!$B:$B,"CyToBroker",'2012Figures'!$G:$G,"P1",'2012Figures'!$E:$E,$B$1)</f>
        <v>0</v>
      </c>
      <c r="R392" s="46" t="str">
        <f t="shared" si="43"/>
        <v/>
      </c>
      <c r="S392" s="46" t="str">
        <f t="shared" si="43"/>
        <v/>
      </c>
      <c r="T392" s="46" t="str">
        <f t="shared" si="43"/>
        <v/>
      </c>
      <c r="U392" s="46" t="str">
        <f t="shared" si="43"/>
        <v/>
      </c>
      <c r="V392" s="46" t="str">
        <f t="shared" si="43"/>
        <v/>
      </c>
    </row>
    <row r="393" spans="1:22" x14ac:dyDescent="0.2">
      <c r="A393" s="21"/>
      <c r="B393" s="21" t="s">
        <v>92</v>
      </c>
      <c r="C393" s="22"/>
      <c r="D393" s="23">
        <f>SUM(E393:H393)</f>
        <v>0</v>
      </c>
      <c r="E393" s="23">
        <f>SUM(E392:E392)</f>
        <v>0</v>
      </c>
      <c r="F393" s="23">
        <f>SUM(F392:F392)</f>
        <v>0</v>
      </c>
      <c r="G393" s="23">
        <f>SUM(G392:G392)</f>
        <v>0</v>
      </c>
      <c r="H393" s="23">
        <f>SUM(H392:H392)</f>
        <v>0</v>
      </c>
      <c r="I393" s="21"/>
      <c r="J393" s="22"/>
      <c r="K393" s="21"/>
      <c r="L393" s="43">
        <f>SUM(M393:P393)</f>
        <v>0</v>
      </c>
      <c r="M393" s="43">
        <f>SUM(M392:M392)</f>
        <v>0</v>
      </c>
      <c r="N393" s="43">
        <f>SUM(N392:N392)</f>
        <v>0</v>
      </c>
      <c r="O393" s="43">
        <f>SUM(O392:O392)</f>
        <v>0</v>
      </c>
      <c r="P393" s="43">
        <f>SUM(P392:P392)</f>
        <v>0</v>
      </c>
      <c r="Q393" s="21"/>
      <c r="R393" s="21"/>
      <c r="S393" s="21"/>
      <c r="T393" s="21"/>
      <c r="U393" s="21"/>
      <c r="V393" s="21"/>
    </row>
    <row r="394" spans="1:22" x14ac:dyDescent="0.2">
      <c r="A394" s="28">
        <v>701</v>
      </c>
      <c r="B394" s="28" t="s">
        <v>128</v>
      </c>
      <c r="C394" s="17" t="s">
        <v>88</v>
      </c>
      <c r="D394" s="18">
        <f>SUMIFS('2013Figures'!$J:$J,'2013Figures'!$C:$C,$A394,'2013Figures'!$E:$E,$B$1)</f>
        <v>0</v>
      </c>
      <c r="E394" s="18">
        <f>SUMIFS('2013Figures'!$J:$J,'2013Figures'!$C:$C,$A394,'2013Figures'!$B:$B,"BrokerToCy",'2013Figures'!$G:$G,"E1",'2013Figures'!$E:$E,$B$1)</f>
        <v>0</v>
      </c>
      <c r="F394" s="18">
        <f>SUMIFS('2013Figures'!$J:$J,'2013Figures'!$C:$C,$A394,'2013Figures'!$B:$B,"BrokerToCy",'2013Figures'!$G:$G,"P1",'2013Figures'!$E:$E,$B$1)</f>
        <v>0</v>
      </c>
      <c r="G394" s="18">
        <f>SUMIFS('2013Figures'!$J:$J,'2013Figures'!$C:$C,$A394,'2013Figures'!$B:$B,"CyToBroker",'2013Figures'!$G:$G,"E1",'2013Figures'!$E:$E,$B$1)</f>
        <v>0</v>
      </c>
      <c r="H394" s="18">
        <f>SUMIFS('2013Figures'!$J:$J,'2013Figures'!$C:$C,$A394,'2013Figures'!$B:$B,"CyToBroker",'2013Figures'!$G:$G,"P1",'2013Figures'!$E:$E,$B$1)</f>
        <v>0</v>
      </c>
      <c r="I394" s="28"/>
      <c r="J394" s="17"/>
      <c r="K394" s="28"/>
      <c r="L394" s="50">
        <f>SUMIFS('2012Figures'!$J:$J,'2012Figures'!$C:$C,$A394,'2012Figures'!$E:$E,$B$1)</f>
        <v>0</v>
      </c>
      <c r="M394" s="50">
        <f>SUMIFS('2012Figures'!$J:$J,'2012Figures'!$C:$C,$A394,'2012Figures'!$B:$B,"BrokerToCy",'2012Figures'!$G:$G,"E1",'2012Figures'!$E:$E,$B$1)</f>
        <v>0</v>
      </c>
      <c r="N394" s="50">
        <f>SUMIFS('2012Figures'!$J:$J,'2012Figures'!$C:$C,$A394,'2012Figures'!$B:$B,"BrokerToCy",'2012Figures'!$G:$G,"P1",'2012Figures'!$E:$E,$B$1)</f>
        <v>0</v>
      </c>
      <c r="O394" s="50">
        <f>SUMIFS('2012Figures'!$J:$J,'2012Figures'!$C:$C,$A394,'2012Figures'!$B:$B,"CyToBroker",'2012Figures'!$G:$G,"E1",'2012Figures'!$E:$E,$B$1)</f>
        <v>0</v>
      </c>
      <c r="P394" s="50">
        <f>SUMIFS('2012Figures'!$J:$J,'2012Figures'!$C:$C,$A394,'2012Figures'!$B:$B,"CyToBroker",'2012Figures'!$G:$G,"P1",'2012Figures'!$E:$E,$B$1)</f>
        <v>0</v>
      </c>
      <c r="Q394" s="28"/>
      <c r="R394" s="46" t="str">
        <f t="shared" ref="R394:V437" si="44">IF(L394=0,"",ROUND(D394/L394-1,2))</f>
        <v/>
      </c>
      <c r="S394" s="46" t="str">
        <f t="shared" si="44"/>
        <v/>
      </c>
      <c r="T394" s="46" t="str">
        <f t="shared" si="44"/>
        <v/>
      </c>
      <c r="U394" s="46" t="str">
        <f t="shared" si="44"/>
        <v/>
      </c>
      <c r="V394" s="46" t="str">
        <f t="shared" si="44"/>
        <v/>
      </c>
    </row>
    <row r="395" spans="1:22" x14ac:dyDescent="0.2">
      <c r="A395" s="1">
        <v>701</v>
      </c>
      <c r="B395" s="1" t="s">
        <v>128</v>
      </c>
      <c r="C395" s="8">
        <v>2</v>
      </c>
      <c r="D395" s="29">
        <f>SUMIFS('2013Figures'!$J:$J,'2013Figures'!$C:$C,$A395,'2013Figures'!$H:$H,$B395,'2013Figures'!$I:$I,$C395,'2013Figures'!$E:$E,$B$1)</f>
        <v>0</v>
      </c>
      <c r="E395" s="9">
        <f>SUMIFS('2013Figures'!$J:$J,'2013Figures'!$C:$C,$A395,'2013Figures'!$H:$H,$B395,'2013Figures'!$I:$I,$C395,'2013Figures'!$B:$B,"BrokerToCy",'2013Figures'!$G:$G,"E1",'2013Figures'!$E:$E,$B$1)</f>
        <v>0</v>
      </c>
      <c r="F395" s="9">
        <f>SUMIFS('2013Figures'!$J:$J,'2013Figures'!$C:$C,$A395,'2013Figures'!$H:$H,$B395,'2013Figures'!$I:$I,$C395,'2013Figures'!$B:$B,"BrokerToCy",'2013Figures'!$G:$G,"P1",'2013Figures'!$E:$E,$B$1)</f>
        <v>0</v>
      </c>
      <c r="G395" s="9">
        <f>SUMIFS('2013Figures'!$J:$J,'2013Figures'!$C:$C,$A395,'2013Figures'!$H:$H,$B395,'2013Figures'!$I:$I,$C395,'2013Figures'!$B:$B,"CyToBroker",'2013Figures'!$G:$G,"E1",'2013Figures'!$E:$E,$B$1)</f>
        <v>0</v>
      </c>
      <c r="H395" s="9">
        <f>SUMIFS('2013Figures'!$J:$J,'2013Figures'!$C:$C,$A395,'2013Figures'!$H:$H,$B395,'2013Figures'!$I:$I,$C395,'2013Figures'!$B:$B,"CyToBroker",'2013Figures'!$G:$G,"P1",'2013Figures'!$E:$E,$B$1)</f>
        <v>0</v>
      </c>
      <c r="I395" s="30"/>
      <c r="J395" s="31">
        <v>201501</v>
      </c>
      <c r="K395" s="30"/>
      <c r="L395" s="42">
        <f>SUMIFS('2012Figures'!$J:$J,'2012Figures'!$C:$C,$A395,'2012Figures'!$H:$H,$B395,'2012Figures'!$I:$I,$C395,'2012Figures'!$E:$E,$B$1)</f>
        <v>0</v>
      </c>
      <c r="M395" s="52">
        <f>SUMIFS('2012Figures'!$J:$J,'2012Figures'!$C:$C,$A395,'2012Figures'!$H:$H,$B395,'2012Figures'!$I:$I,$C395,'2012Figures'!$B:$B,"BrokerToCy",'2012Figures'!$G:$G,"E1",'2012Figures'!$E:$E,$B$1)</f>
        <v>0</v>
      </c>
      <c r="N395" s="52">
        <f>SUMIFS('2012Figures'!$J:$J,'2012Figures'!$C:$C,$A395,'2012Figures'!$H:$H,$B395,'2012Figures'!$I:$I,$C395,'2012Figures'!$B:$B,"BrokerToCy",'2012Figures'!$G:$G,"P1",'2012Figures'!$E:$E,$B$1)</f>
        <v>0</v>
      </c>
      <c r="O395" s="52">
        <f>SUMIFS('2012Figures'!$J:$J,'2012Figures'!$C:$C,$A395,'2012Figures'!$H:$H,$B395,'2012Figures'!$I:$I,$C395,'2012Figures'!$B:$B,"CyToBroker",'2012Figures'!$G:$G,"E1",'2012Figures'!$E:$E,$B$1)</f>
        <v>0</v>
      </c>
      <c r="P395" s="52">
        <f>SUMIFS('2012Figures'!$J:$J,'2012Figures'!$C:$C,$A395,'2012Figures'!$H:$H,$B395,'2012Figures'!$I:$I,$C395,'2012Figures'!$B:$B,"CyToBroker",'2012Figures'!$G:$G,"P1",'2012Figures'!$E:$E,$B$1)</f>
        <v>0</v>
      </c>
      <c r="Q395" s="30"/>
      <c r="R395" s="46" t="str">
        <f t="shared" si="44"/>
        <v/>
      </c>
      <c r="S395" s="46" t="str">
        <f t="shared" si="44"/>
        <v/>
      </c>
      <c r="T395" s="46" t="str">
        <f t="shared" si="44"/>
        <v/>
      </c>
      <c r="U395" s="46" t="str">
        <f t="shared" si="44"/>
        <v/>
      </c>
      <c r="V395" s="46" t="str">
        <f t="shared" si="44"/>
        <v/>
      </c>
    </row>
    <row r="396" spans="1:22" x14ac:dyDescent="0.2">
      <c r="A396" s="1">
        <v>701</v>
      </c>
      <c r="B396" s="1" t="s">
        <v>128</v>
      </c>
      <c r="C396" s="8">
        <v>1</v>
      </c>
      <c r="D396" s="29">
        <f>SUMIFS('2013Figures'!$J:$J,'2013Figures'!$C:$C,$A396,'2013Figures'!$H:$H,$B396,'2013Figures'!$I:$I,$C396,'2013Figures'!$E:$E,$B$1)</f>
        <v>0</v>
      </c>
      <c r="E396" s="9">
        <f>SUMIFS('2013Figures'!$J:$J,'2013Figures'!$C:$C,$A396,'2013Figures'!$H:$H,$B396,'2013Figures'!$I:$I,$C396,'2013Figures'!$B:$B,"BrokerToCy",'2013Figures'!$G:$G,"E1",'2013Figures'!$E:$E,$B$1)</f>
        <v>0</v>
      </c>
      <c r="F396" s="9">
        <f>SUMIFS('2013Figures'!$J:$J,'2013Figures'!$C:$C,$A396,'2013Figures'!$H:$H,$B396,'2013Figures'!$I:$I,$C396,'2013Figures'!$B:$B,"BrokerToCy",'2013Figures'!$G:$G,"P1",'2013Figures'!$E:$E,$B$1)</f>
        <v>0</v>
      </c>
      <c r="G396" s="9">
        <f>SUMIFS('2013Figures'!$J:$J,'2013Figures'!$C:$C,$A396,'2013Figures'!$H:$H,$B396,'2013Figures'!$I:$I,$C396,'2013Figures'!$B:$B,"CyToBroker",'2013Figures'!$G:$G,"E1",'2013Figures'!$E:$E,$B$1)</f>
        <v>0</v>
      </c>
      <c r="H396" s="9">
        <f>SUMIFS('2013Figures'!$J:$J,'2013Figures'!$C:$C,$A396,'2013Figures'!$H:$H,$B396,'2013Figures'!$I:$I,$C396,'2013Figures'!$B:$B,"CyToBroker",'2013Figures'!$G:$G,"P1",'2013Figures'!$E:$E,$B$1)</f>
        <v>0</v>
      </c>
      <c r="I396" s="30"/>
      <c r="J396" s="31">
        <v>200801</v>
      </c>
      <c r="K396" s="30"/>
      <c r="L396" s="42">
        <f>SUMIFS('2012Figures'!$J:$J,'2012Figures'!$C:$C,$A396,'2012Figures'!$H:$H,$B396,'2012Figures'!$I:$I,$C396,'2012Figures'!$E:$E,$B$1)</f>
        <v>0</v>
      </c>
      <c r="M396" s="52">
        <f>SUMIFS('2012Figures'!$J:$J,'2012Figures'!$C:$C,$A396,'2012Figures'!$H:$H,$B396,'2012Figures'!$I:$I,$C396,'2012Figures'!$B:$B,"BrokerToCy",'2012Figures'!$G:$G,"E1",'2012Figures'!$E:$E,$B$1)</f>
        <v>0</v>
      </c>
      <c r="N396" s="52">
        <f>SUMIFS('2012Figures'!$J:$J,'2012Figures'!$C:$C,$A396,'2012Figures'!$H:$H,$B396,'2012Figures'!$I:$I,$C396,'2012Figures'!$B:$B,"BrokerToCy",'2012Figures'!$G:$G,"P1",'2012Figures'!$E:$E,$B$1)</f>
        <v>0</v>
      </c>
      <c r="O396" s="52">
        <f>SUMIFS('2012Figures'!$J:$J,'2012Figures'!$C:$C,$A396,'2012Figures'!$H:$H,$B396,'2012Figures'!$I:$I,$C396,'2012Figures'!$B:$B,"CyToBroker",'2012Figures'!$G:$G,"E1",'2012Figures'!$E:$E,$B$1)</f>
        <v>0</v>
      </c>
      <c r="P396" s="52">
        <f>SUMIFS('2012Figures'!$J:$J,'2012Figures'!$C:$C,$A396,'2012Figures'!$H:$H,$B396,'2012Figures'!$I:$I,$C396,'2012Figures'!$B:$B,"CyToBroker",'2012Figures'!$G:$G,"P1",'2012Figures'!$E:$E,$B$1)</f>
        <v>0</v>
      </c>
      <c r="Q396" s="30"/>
      <c r="R396" s="46" t="str">
        <f t="shared" si="44"/>
        <v/>
      </c>
      <c r="S396" s="46" t="str">
        <f t="shared" si="44"/>
        <v/>
      </c>
      <c r="T396" s="46" t="str">
        <f t="shared" si="44"/>
        <v/>
      </c>
      <c r="U396" s="46" t="str">
        <f t="shared" si="44"/>
        <v/>
      </c>
      <c r="V396" s="46" t="str">
        <f t="shared" si="44"/>
        <v/>
      </c>
    </row>
    <row r="397" spans="1:22" x14ac:dyDescent="0.2">
      <c r="A397" s="1">
        <v>701</v>
      </c>
      <c r="B397" s="1" t="s">
        <v>128</v>
      </c>
      <c r="D397" s="29">
        <f>SUMIFS('2013Figures'!$J:$J,'2013Figures'!$C:$C,$A397,'2013Figures'!$I:$I,"",'2013Figures'!$E:$E,$B$1)</f>
        <v>0</v>
      </c>
      <c r="E397" s="9">
        <f>SUMIFS('2013Figures'!$J:$J,'2013Figures'!$C:$C,$A397,'2013Figures'!$I:$I,"",'2013Figures'!$B:$B,"BrokerToCy",'2013Figures'!$G:$G,"E1",'2013Figures'!$E:$E,$B$1)</f>
        <v>0</v>
      </c>
      <c r="F397" s="9">
        <f>SUMIFS('2013Figures'!$J:$J,'2013Figures'!$C:$C,$A397,'2013Figures'!$I:$I,"",'2013Figures'!$B:$B,"BrokerToCy",'2013Figures'!$G:$G,"P1",'2013Figures'!$E:$E,$B$1)</f>
        <v>0</v>
      </c>
      <c r="G397" s="9">
        <f>SUMIFS('2013Figures'!$J:$J,'2013Figures'!$C:$C,$A397,'2013Figures'!$I:$I,"",'2013Figures'!$B:$B,"CyToBroker",'2013Figures'!$G:$G,"E1",'2013Figures'!$E:$E,$B$1)</f>
        <v>0</v>
      </c>
      <c r="H397" s="9">
        <f>SUMIFS('2013Figures'!$J:$J,'2013Figures'!$C:$C,$A397,'2013Figures'!$I:$I,"",'2013Figures'!$B:$B,"CyToBroker",'2013Figures'!$G:$G,"P1",'2013Figures'!$E:$E,$B$1)</f>
        <v>0</v>
      </c>
      <c r="J397" s="8" t="s">
        <v>131</v>
      </c>
      <c r="L397" s="42">
        <f>SUMIFS('2012Figures'!$J:$J,'2012Figures'!$C:$C,$A397,'2012Figures'!$I:$I,"",'2012Figures'!$E:$E,$B$1)</f>
        <v>0</v>
      </c>
      <c r="M397" s="52">
        <f>SUMIFS('2012Figures'!$J:$J,'2012Figures'!$C:$C,$A397,'2012Figures'!$I:$I,"",'2012Figures'!$B:$B,"BrokerToCy",'2012Figures'!$G:$G,"E1",'2012Figures'!$E:$E,$B$1)</f>
        <v>0</v>
      </c>
      <c r="N397" s="52">
        <f>SUMIFS('2012Figures'!$J:$J,'2012Figures'!$C:$C,$A397,'2012Figures'!$I:$I,"",'2012Figures'!$B:$B,"BrokerToCy",'2012Figures'!$G:$G,"P1",'2012Figures'!$E:$E,$B$1)</f>
        <v>0</v>
      </c>
      <c r="O397" s="52">
        <f>SUMIFS('2012Figures'!$J:$J,'2012Figures'!$C:$C,$A397,'2012Figures'!$I:$I,"",'2012Figures'!$B:$B,"CyToBroker",'2012Figures'!$G:$G,"E1",'2012Figures'!$E:$E,$B$1)</f>
        <v>0</v>
      </c>
      <c r="P397" s="52">
        <f>SUMIFS('2012Figures'!$J:$J,'2012Figures'!$C:$C,$A397,'2012Figures'!$I:$I,"",'2012Figures'!$B:$B,"CyToBroker",'2012Figures'!$G:$G,"P1",'2012Figures'!$E:$E,$B$1)</f>
        <v>0</v>
      </c>
      <c r="R397" s="46" t="str">
        <f t="shared" si="44"/>
        <v/>
      </c>
      <c r="S397" s="46" t="str">
        <f t="shared" si="44"/>
        <v/>
      </c>
      <c r="T397" s="46" t="str">
        <f t="shared" si="44"/>
        <v/>
      </c>
      <c r="U397" s="46" t="str">
        <f t="shared" si="44"/>
        <v/>
      </c>
      <c r="V397" s="46" t="str">
        <f t="shared" si="44"/>
        <v/>
      </c>
    </row>
    <row r="398" spans="1:22" x14ac:dyDescent="0.2">
      <c r="A398" s="21"/>
      <c r="B398" s="21" t="s">
        <v>92</v>
      </c>
      <c r="C398" s="22"/>
      <c r="D398" s="23">
        <f>SUM(E398:H398)</f>
        <v>0</v>
      </c>
      <c r="E398" s="23">
        <f>SUM(E395:E397)</f>
        <v>0</v>
      </c>
      <c r="F398" s="23">
        <f>SUM(F395:F397)</f>
        <v>0</v>
      </c>
      <c r="G398" s="23">
        <f>SUM(G395:G397)</f>
        <v>0</v>
      </c>
      <c r="H398" s="23">
        <f>SUM(H395:H397)</f>
        <v>0</v>
      </c>
      <c r="I398" s="21"/>
      <c r="J398" s="22"/>
      <c r="K398" s="21"/>
      <c r="L398" s="43">
        <f>SUM(M398:P398)</f>
        <v>0</v>
      </c>
      <c r="M398" s="43">
        <f>SUM(M395:M397)</f>
        <v>0</v>
      </c>
      <c r="N398" s="43">
        <f>SUM(N395:N397)</f>
        <v>0</v>
      </c>
      <c r="O398" s="43">
        <f>SUM(O395:O397)</f>
        <v>0</v>
      </c>
      <c r="P398" s="43">
        <f>SUM(P395:P397)</f>
        <v>0</v>
      </c>
      <c r="Q398" s="21"/>
      <c r="R398" s="21"/>
      <c r="S398" s="21"/>
      <c r="T398" s="21"/>
      <c r="U398" s="21"/>
      <c r="V398" s="21"/>
    </row>
    <row r="399" spans="1:22" x14ac:dyDescent="0.2">
      <c r="A399" s="28">
        <v>9103</v>
      </c>
      <c r="B399" s="28" t="s">
        <v>129</v>
      </c>
      <c r="C399" s="17" t="s">
        <v>88</v>
      </c>
      <c r="D399" s="18">
        <f>SUMIFS('2013Figures'!$J:$J,'2013Figures'!$C:$C,$A399,'2013Figures'!$E:$E,$B$1)</f>
        <v>0</v>
      </c>
      <c r="E399" s="18">
        <f>SUMIFS('2013Figures'!$J:$J,'2013Figures'!$C:$C,$A399,'2013Figures'!$B:$B,"BrokerToCy",'2013Figures'!$G:$G,"E1",'2013Figures'!$E:$E,$B$1)</f>
        <v>0</v>
      </c>
      <c r="F399" s="18">
        <f>SUMIFS('2013Figures'!$J:$J,'2013Figures'!$C:$C,$A399,'2013Figures'!$B:$B,"BrokerToCy",'2013Figures'!$G:$G,"P1",'2013Figures'!$E:$E,$B$1)</f>
        <v>0</v>
      </c>
      <c r="G399" s="18">
        <f>SUMIFS('2013Figures'!$J:$J,'2013Figures'!$C:$C,$A399,'2013Figures'!$B:$B,"CyToBroker",'2013Figures'!$G:$G,"E1",'2013Figures'!$E:$E,$B$1)</f>
        <v>0</v>
      </c>
      <c r="H399" s="18">
        <f>SUMIFS('2013Figures'!$J:$J,'2013Figures'!$C:$C,$A399,'2013Figures'!$B:$B,"CyToBroker",'2013Figures'!$G:$G,"P1",'2013Figures'!$E:$E,$B$1)</f>
        <v>0</v>
      </c>
      <c r="I399" s="28"/>
      <c r="J399" s="17"/>
      <c r="K399" s="28"/>
      <c r="L399" s="50">
        <f>SUMIFS('2012Figures'!$J:$J,'2012Figures'!$C:$C,$A399,'2012Figures'!$E:$E,$B$1)</f>
        <v>0</v>
      </c>
      <c r="M399" s="50">
        <f>SUMIFS('2012Figures'!$J:$J,'2012Figures'!$C:$C,$A399,'2012Figures'!$B:$B,"BrokerToCy",'2012Figures'!$G:$G,"E1",'2012Figures'!$E:$E,$B$1)</f>
        <v>0</v>
      </c>
      <c r="N399" s="50">
        <f>SUMIFS('2012Figures'!$J:$J,'2012Figures'!$C:$C,$A399,'2012Figures'!$B:$B,"BrokerToCy",'2012Figures'!$G:$G,"P1",'2012Figures'!$E:$E,$B$1)</f>
        <v>0</v>
      </c>
      <c r="O399" s="50">
        <f>SUMIFS('2012Figures'!$J:$J,'2012Figures'!$C:$C,$A399,'2012Figures'!$B:$B,"CyToBroker",'2012Figures'!$G:$G,"E1",'2012Figures'!$E:$E,$B$1)</f>
        <v>0</v>
      </c>
      <c r="P399" s="50">
        <f>SUMIFS('2012Figures'!$J:$J,'2012Figures'!$C:$C,$A399,'2012Figures'!$B:$B,"CyToBroker",'2012Figures'!$G:$G,"P1",'2012Figures'!$E:$E,$B$1)</f>
        <v>0</v>
      </c>
      <c r="Q399" s="28"/>
      <c r="R399" s="46" t="str">
        <f t="shared" ref="R399:V405" si="45">IF(L399=0,"",ROUND(D399/L399-1,2))</f>
        <v/>
      </c>
      <c r="S399" s="46" t="str">
        <f t="shared" si="45"/>
        <v/>
      </c>
      <c r="T399" s="46" t="str">
        <f t="shared" si="45"/>
        <v/>
      </c>
      <c r="U399" s="46" t="str">
        <f t="shared" si="45"/>
        <v/>
      </c>
      <c r="V399" s="46" t="str">
        <f t="shared" si="45"/>
        <v/>
      </c>
    </row>
    <row r="400" spans="1:22" x14ac:dyDescent="0.2">
      <c r="A400" s="1">
        <v>9103</v>
      </c>
      <c r="B400" s="1" t="s">
        <v>129</v>
      </c>
      <c r="C400" s="8">
        <v>1</v>
      </c>
      <c r="D400" s="29">
        <f>SUMIFS('2013Figures'!$J:$J,'2013Figures'!$C:$C,$A400,'2013Figures'!$H:$H,$B400,'2013Figures'!$I:$I,$C400,'2013Figures'!$E:$E,$B$1)</f>
        <v>0</v>
      </c>
      <c r="E400" s="9">
        <f>SUMIFS('2013Figures'!$J:$J,'2013Figures'!$C:$C,$A400,'2013Figures'!$H:$H,$B400,'2013Figures'!$I:$I,$C400,'2013Figures'!$B:$B,"BrokerToCy",'2013Figures'!$G:$G,"E1",'2013Figures'!$E:$E,$B$1)</f>
        <v>0</v>
      </c>
      <c r="F400" s="9">
        <f>SUMIFS('2013Figures'!$J:$J,'2013Figures'!$C:$C,$A400,'2013Figures'!$H:$H,$B400,'2013Figures'!$I:$I,$C400,'2013Figures'!$B:$B,"BrokerToCy",'2013Figures'!$G:$G,"P1",'2013Figures'!$E:$E,$B$1)</f>
        <v>0</v>
      </c>
      <c r="G400" s="9">
        <f>SUMIFS('2013Figures'!$J:$J,'2013Figures'!$C:$C,$A400,'2013Figures'!$H:$H,$B400,'2013Figures'!$I:$I,$C400,'2013Figures'!$B:$B,"CyToBroker",'2013Figures'!$G:$G,"E1",'2013Figures'!$E:$E,$B$1)</f>
        <v>0</v>
      </c>
      <c r="H400" s="9">
        <f>SUMIFS('2013Figures'!$J:$J,'2013Figures'!$C:$C,$A400,'2013Figures'!$H:$H,$B400,'2013Figures'!$I:$I,$C400,'2013Figures'!$B:$B,"CyToBroker",'2013Figures'!$G:$G,"P1",'2013Figures'!$E:$E,$B$1)</f>
        <v>0</v>
      </c>
      <c r="I400" s="30"/>
      <c r="J400" s="31"/>
      <c r="K400" s="30"/>
      <c r="L400" s="42">
        <f>SUMIFS('2012Figures'!$J:$J,'2012Figures'!$C:$C,$A400,'2012Figures'!$H:$H,$B400,'2012Figures'!$I:$I,$C400,'2012Figures'!$E:$E,$B$1)</f>
        <v>0</v>
      </c>
      <c r="M400" s="52">
        <f>SUMIFS('2012Figures'!$J:$J,'2012Figures'!$C:$C,$A400,'2012Figures'!$H:$H,$B400,'2012Figures'!$I:$I,$C400,'2012Figures'!$B:$B,"BrokerToCy",'2012Figures'!$G:$G,"E1",'2012Figures'!$E:$E,$B$1)</f>
        <v>0</v>
      </c>
      <c r="N400" s="52">
        <f>SUMIFS('2012Figures'!$J:$J,'2012Figures'!$C:$C,$A400,'2012Figures'!$H:$H,$B400,'2012Figures'!$I:$I,$C400,'2012Figures'!$B:$B,"BrokerToCy",'2012Figures'!$G:$G,"P1",'2012Figures'!$E:$E,$B$1)</f>
        <v>0</v>
      </c>
      <c r="O400" s="52">
        <f>SUMIFS('2012Figures'!$J:$J,'2012Figures'!$C:$C,$A400,'2012Figures'!$H:$H,$B400,'2012Figures'!$I:$I,$C400,'2012Figures'!$B:$B,"CyToBroker",'2012Figures'!$G:$G,"E1",'2012Figures'!$E:$E,$B$1)</f>
        <v>0</v>
      </c>
      <c r="P400" s="52">
        <f>SUMIFS('2012Figures'!$J:$J,'2012Figures'!$C:$C,$A400,'2012Figures'!$H:$H,$B400,'2012Figures'!$I:$I,$C400,'2012Figures'!$B:$B,"CyToBroker",'2012Figures'!$G:$G,"P1",'2012Figures'!$E:$E,$B$1)</f>
        <v>0</v>
      </c>
      <c r="Q400" s="30"/>
      <c r="R400" s="46" t="str">
        <f t="shared" si="45"/>
        <v/>
      </c>
      <c r="S400" s="46" t="str">
        <f t="shared" si="45"/>
        <v/>
      </c>
      <c r="T400" s="46" t="str">
        <f t="shared" si="45"/>
        <v/>
      </c>
      <c r="U400" s="46" t="str">
        <f t="shared" si="45"/>
        <v/>
      </c>
      <c r="V400" s="46" t="str">
        <f t="shared" si="45"/>
        <v/>
      </c>
    </row>
    <row r="401" spans="1:22" x14ac:dyDescent="0.2">
      <c r="A401" s="1">
        <v>9103</v>
      </c>
      <c r="B401" s="1" t="s">
        <v>129</v>
      </c>
      <c r="D401" s="29">
        <f>SUMIFS('2013Figures'!$J:$J,'2013Figures'!$C:$C,$A401,'2013Figures'!$I:$I,"",'2013Figures'!$E:$E,$B$1)</f>
        <v>0</v>
      </c>
      <c r="E401" s="9">
        <f>SUMIFS('2013Figures'!$J:$J,'2013Figures'!$C:$C,$A401,'2013Figures'!$I:$I,"",'2013Figures'!$B:$B,"BrokerToCy",'2013Figures'!$G:$G,"E1",'2013Figures'!$E:$E,$B$1)</f>
        <v>0</v>
      </c>
      <c r="F401" s="9">
        <f>SUMIFS('2013Figures'!$J:$J,'2013Figures'!$C:$C,$A401,'2013Figures'!$I:$I,"",'2013Figures'!$B:$B,"BrokerToCy",'2013Figures'!$G:$G,"P1",'2013Figures'!$E:$E,$B$1)</f>
        <v>0</v>
      </c>
      <c r="G401" s="9">
        <f>SUMIFS('2013Figures'!$J:$J,'2013Figures'!$C:$C,$A401,'2013Figures'!$I:$I,"",'2013Figures'!$B:$B,"CyToBroker",'2013Figures'!$G:$G,"E1",'2013Figures'!$E:$E,$B$1)</f>
        <v>0</v>
      </c>
      <c r="H401" s="9">
        <f>SUMIFS('2013Figures'!$J:$J,'2013Figures'!$C:$C,$A401,'2013Figures'!$I:$I,"",'2013Figures'!$B:$B,"CyToBroker",'2013Figures'!$G:$G,"P1",'2013Figures'!$E:$E,$B$1)</f>
        <v>0</v>
      </c>
      <c r="J401" s="8" t="s">
        <v>131</v>
      </c>
      <c r="L401" s="42">
        <f>SUMIFS('2012Figures'!$J:$J,'2012Figures'!$C:$C,$A401,'2012Figures'!$I:$I,"",'2012Figures'!$E:$E,$B$1)</f>
        <v>0</v>
      </c>
      <c r="M401" s="52">
        <f>SUMIFS('2012Figures'!$J:$J,'2012Figures'!$C:$C,$A401,'2012Figures'!$I:$I,"",'2012Figures'!$B:$B,"BrokerToCy",'2012Figures'!$G:$G,"E1",'2012Figures'!$E:$E,$B$1)</f>
        <v>0</v>
      </c>
      <c r="N401" s="52">
        <f>SUMIFS('2012Figures'!$J:$J,'2012Figures'!$C:$C,$A401,'2012Figures'!$I:$I,"",'2012Figures'!$B:$B,"BrokerToCy",'2012Figures'!$G:$G,"P1",'2012Figures'!$E:$E,$B$1)</f>
        <v>0</v>
      </c>
      <c r="O401" s="52">
        <f>SUMIFS('2012Figures'!$J:$J,'2012Figures'!$C:$C,$A401,'2012Figures'!$I:$I,"",'2012Figures'!$B:$B,"CyToBroker",'2012Figures'!$G:$G,"E1",'2012Figures'!$E:$E,$B$1)</f>
        <v>0</v>
      </c>
      <c r="P401" s="52">
        <f>SUMIFS('2012Figures'!$J:$J,'2012Figures'!$C:$C,$A401,'2012Figures'!$I:$I,"",'2012Figures'!$B:$B,"CyToBroker",'2012Figures'!$G:$G,"P1",'2012Figures'!$E:$E,$B$1)</f>
        <v>0</v>
      </c>
      <c r="R401" s="46" t="str">
        <f t="shared" si="45"/>
        <v/>
      </c>
      <c r="S401" s="46" t="str">
        <f t="shared" si="45"/>
        <v/>
      </c>
      <c r="T401" s="46" t="str">
        <f t="shared" si="45"/>
        <v/>
      </c>
      <c r="U401" s="46" t="str">
        <f t="shared" si="45"/>
        <v/>
      </c>
      <c r="V401" s="46" t="str">
        <f t="shared" si="45"/>
        <v/>
      </c>
    </row>
    <row r="402" spans="1:22" x14ac:dyDescent="0.2">
      <c r="A402" s="21"/>
      <c r="B402" s="21" t="s">
        <v>92</v>
      </c>
      <c r="C402" s="22"/>
      <c r="D402" s="23">
        <f>SUM(E402:H402)</f>
        <v>0</v>
      </c>
      <c r="E402" s="23">
        <f>SUM(E400:E401)</f>
        <v>0</v>
      </c>
      <c r="F402" s="23">
        <f t="shared" ref="F402:H402" si="46">SUM(F400:F401)</f>
        <v>0</v>
      </c>
      <c r="G402" s="23">
        <f t="shared" si="46"/>
        <v>0</v>
      </c>
      <c r="H402" s="23">
        <f t="shared" si="46"/>
        <v>0</v>
      </c>
      <c r="I402" s="21"/>
      <c r="J402" s="22"/>
      <c r="K402" s="21"/>
      <c r="L402" s="43">
        <f>SUM(M402:P402)</f>
        <v>0</v>
      </c>
      <c r="M402" s="43">
        <f>SUM(M400:M401)</f>
        <v>0</v>
      </c>
      <c r="N402" s="43">
        <f t="shared" ref="N402:P402" si="47">SUM(N400:N401)</f>
        <v>0</v>
      </c>
      <c r="O402" s="43">
        <f t="shared" si="47"/>
        <v>0</v>
      </c>
      <c r="P402" s="43">
        <f t="shared" si="47"/>
        <v>0</v>
      </c>
      <c r="Q402" s="21"/>
      <c r="R402" s="21"/>
      <c r="S402" s="21"/>
      <c r="T402" s="21"/>
      <c r="U402" s="21"/>
      <c r="V402" s="21"/>
    </row>
    <row r="403" spans="1:22" x14ac:dyDescent="0.2">
      <c r="A403" s="28">
        <v>9120</v>
      </c>
      <c r="B403" s="28" t="s">
        <v>130</v>
      </c>
      <c r="C403" s="17" t="s">
        <v>88</v>
      </c>
      <c r="D403" s="18">
        <f>SUMIFS('2013Figures'!$J:$J,'2013Figures'!$C:$C,$A403,'2013Figures'!$E:$E,$B$1)</f>
        <v>0</v>
      </c>
      <c r="E403" s="18">
        <f>SUMIFS('2013Figures'!$J:$J,'2013Figures'!$C:$C,$A403,'2013Figures'!$B:$B,"BrokerToCy",'2013Figures'!$G:$G,"E1",'2013Figures'!$E:$E,$B$1)</f>
        <v>0</v>
      </c>
      <c r="F403" s="18">
        <f>SUMIFS('2013Figures'!$J:$J,'2013Figures'!$C:$C,$A403,'2013Figures'!$B:$B,"BrokerToCy",'2013Figures'!$G:$G,"P1",'2013Figures'!$E:$E,$B$1)</f>
        <v>0</v>
      </c>
      <c r="G403" s="18">
        <f>SUMIFS('2013Figures'!$J:$J,'2013Figures'!$C:$C,$A403,'2013Figures'!$B:$B,"CyToBroker",'2013Figures'!$G:$G,"E1",'2013Figures'!$E:$E,$B$1)</f>
        <v>0</v>
      </c>
      <c r="H403" s="18">
        <f>SUMIFS('2013Figures'!$J:$J,'2013Figures'!$C:$C,$A403,'2013Figures'!$B:$B,"CyToBroker",'2013Figures'!$G:$G,"P1",'2013Figures'!$E:$E,$B$1)</f>
        <v>0</v>
      </c>
      <c r="I403" s="28"/>
      <c r="J403" s="17"/>
      <c r="K403" s="28"/>
      <c r="L403" s="50">
        <f>SUMIFS('2012Figures'!$J:$J,'2012Figures'!$C:$C,$A403,'2012Figures'!$E:$E,$B$1)</f>
        <v>0</v>
      </c>
      <c r="M403" s="50">
        <f>SUMIFS('2012Figures'!$J:$J,'2012Figures'!$C:$C,$A403,'2012Figures'!$B:$B,"BrokerToCy",'2012Figures'!$G:$G,"E1",'2012Figures'!$E:$E,$B$1)</f>
        <v>0</v>
      </c>
      <c r="N403" s="50">
        <f>SUMIFS('2012Figures'!$J:$J,'2012Figures'!$C:$C,$A403,'2012Figures'!$B:$B,"BrokerToCy",'2012Figures'!$G:$G,"P1",'2012Figures'!$E:$E,$B$1)</f>
        <v>0</v>
      </c>
      <c r="O403" s="50">
        <f>SUMIFS('2012Figures'!$J:$J,'2012Figures'!$C:$C,$A403,'2012Figures'!$B:$B,"CyToBroker",'2012Figures'!$G:$G,"E1",'2012Figures'!$E:$E,$B$1)</f>
        <v>0</v>
      </c>
      <c r="P403" s="50">
        <f>SUMIFS('2012Figures'!$J:$J,'2012Figures'!$C:$C,$A403,'2012Figures'!$B:$B,"CyToBroker",'2012Figures'!$G:$G,"P1",'2012Figures'!$E:$E,$B$1)</f>
        <v>0</v>
      </c>
      <c r="Q403" s="28"/>
      <c r="R403" s="46" t="str">
        <f t="shared" ref="R403:V409" si="48">IF(L403=0,"",ROUND(D403/L403-1,2))</f>
        <v/>
      </c>
      <c r="S403" s="46" t="str">
        <f t="shared" si="48"/>
        <v/>
      </c>
      <c r="T403" s="46" t="str">
        <f t="shared" si="48"/>
        <v/>
      </c>
      <c r="U403" s="46" t="str">
        <f t="shared" si="48"/>
        <v/>
      </c>
      <c r="V403" s="46" t="str">
        <f t="shared" si="48"/>
        <v/>
      </c>
    </row>
    <row r="404" spans="1:22" x14ac:dyDescent="0.2">
      <c r="A404" s="1">
        <v>9120</v>
      </c>
      <c r="B404" s="1" t="s">
        <v>130</v>
      </c>
      <c r="C404" s="8">
        <v>1</v>
      </c>
      <c r="D404" s="29">
        <f>SUMIFS('2013Figures'!$J:$J,'2013Figures'!$C:$C,$A404,'2013Figures'!$H:$H,$B404,'2013Figures'!$I:$I,$C404,'2013Figures'!$E:$E,$B$1)</f>
        <v>0</v>
      </c>
      <c r="E404" s="9">
        <f>SUMIFS('2013Figures'!$J:$J,'2013Figures'!$C:$C,$A404,'2013Figures'!$H:$H,$B404,'2013Figures'!$I:$I,$C404,'2013Figures'!$B:$B,"BrokerToCy",'2013Figures'!$G:$G,"E1",'2013Figures'!$E:$E,$B$1)</f>
        <v>0</v>
      </c>
      <c r="F404" s="9">
        <f>SUMIFS('2013Figures'!$J:$J,'2013Figures'!$C:$C,$A404,'2013Figures'!$H:$H,$B404,'2013Figures'!$I:$I,$C404,'2013Figures'!$B:$B,"BrokerToCy",'2013Figures'!$G:$G,"P1",'2013Figures'!$E:$E,$B$1)</f>
        <v>0</v>
      </c>
      <c r="G404" s="9">
        <f>SUMIFS('2013Figures'!$J:$J,'2013Figures'!$C:$C,$A404,'2013Figures'!$H:$H,$B404,'2013Figures'!$I:$I,$C404,'2013Figures'!$B:$B,"CyToBroker",'2013Figures'!$G:$G,"E1",'2013Figures'!$E:$E,$B$1)</f>
        <v>0</v>
      </c>
      <c r="H404" s="9">
        <f>SUMIFS('2013Figures'!$J:$J,'2013Figures'!$C:$C,$A404,'2013Figures'!$H:$H,$B404,'2013Figures'!$I:$I,$C404,'2013Figures'!$B:$B,"CyToBroker",'2013Figures'!$G:$G,"P1",'2013Figures'!$E:$E,$B$1)</f>
        <v>0</v>
      </c>
      <c r="I404" s="30"/>
      <c r="J404" s="31">
        <v>201401</v>
      </c>
      <c r="K404" s="30"/>
      <c r="L404" s="42">
        <f>SUMIFS('2012Figures'!$J:$J,'2012Figures'!$C:$C,$A404,'2012Figures'!$H:$H,$B404,'2012Figures'!$I:$I,$C404,'2012Figures'!$E:$E,$B$1)</f>
        <v>0</v>
      </c>
      <c r="M404" s="52">
        <f>SUMIFS('2012Figures'!$J:$J,'2012Figures'!$C:$C,$A404,'2012Figures'!$H:$H,$B404,'2012Figures'!$I:$I,$C404,'2012Figures'!$B:$B,"BrokerToCy",'2012Figures'!$G:$G,"E1",'2012Figures'!$E:$E,$B$1)</f>
        <v>0</v>
      </c>
      <c r="N404" s="52">
        <f>SUMIFS('2012Figures'!$J:$J,'2012Figures'!$C:$C,$A404,'2012Figures'!$H:$H,$B404,'2012Figures'!$I:$I,$C404,'2012Figures'!$B:$B,"BrokerToCy",'2012Figures'!$G:$G,"P1",'2012Figures'!$E:$E,$B$1)</f>
        <v>0</v>
      </c>
      <c r="O404" s="52">
        <f>SUMIFS('2012Figures'!$J:$J,'2012Figures'!$C:$C,$A404,'2012Figures'!$H:$H,$B404,'2012Figures'!$I:$I,$C404,'2012Figures'!$B:$B,"CyToBroker",'2012Figures'!$G:$G,"E1",'2012Figures'!$E:$E,$B$1)</f>
        <v>0</v>
      </c>
      <c r="P404" s="52">
        <f>SUMIFS('2012Figures'!$J:$J,'2012Figures'!$C:$C,$A404,'2012Figures'!$H:$H,$B404,'2012Figures'!$I:$I,$C404,'2012Figures'!$B:$B,"CyToBroker",'2012Figures'!$G:$G,"P1",'2012Figures'!$E:$E,$B$1)</f>
        <v>0</v>
      </c>
      <c r="Q404" s="30"/>
      <c r="R404" s="46" t="str">
        <f t="shared" si="48"/>
        <v/>
      </c>
      <c r="S404" s="46" t="str">
        <f t="shared" si="48"/>
        <v/>
      </c>
      <c r="T404" s="46" t="str">
        <f t="shared" si="48"/>
        <v/>
      </c>
      <c r="U404" s="46" t="str">
        <f t="shared" si="48"/>
        <v/>
      </c>
      <c r="V404" s="46" t="str">
        <f t="shared" si="48"/>
        <v/>
      </c>
    </row>
    <row r="405" spans="1:22" x14ac:dyDescent="0.2">
      <c r="A405" s="1">
        <v>9120</v>
      </c>
      <c r="B405" s="1" t="s">
        <v>130</v>
      </c>
      <c r="D405" s="29">
        <f>SUMIFS('2013Figures'!$J:$J,'2013Figures'!$C:$C,$A405,'2013Figures'!$I:$I,"",'2013Figures'!$E:$E,$B$1)</f>
        <v>0</v>
      </c>
      <c r="E405" s="9">
        <f>SUMIFS('2013Figures'!$J:$J,'2013Figures'!$C:$C,$A405,'2013Figures'!$I:$I,"",'2013Figures'!$B:$B,"BrokerToCy",'2013Figures'!$G:$G,"E1",'2013Figures'!$E:$E,$B$1)</f>
        <v>0</v>
      </c>
      <c r="F405" s="9">
        <f>SUMIFS('2013Figures'!$J:$J,'2013Figures'!$C:$C,$A405,'2013Figures'!$I:$I,"",'2013Figures'!$B:$B,"BrokerToCy",'2013Figures'!$G:$G,"P1",'2013Figures'!$E:$E,$B$1)</f>
        <v>0</v>
      </c>
      <c r="G405" s="9">
        <f>SUMIFS('2013Figures'!$J:$J,'2013Figures'!$C:$C,$A405,'2013Figures'!$I:$I,"",'2013Figures'!$B:$B,"CyToBroker",'2013Figures'!$G:$G,"E1",'2013Figures'!$E:$E,$B$1)</f>
        <v>0</v>
      </c>
      <c r="H405" s="9">
        <f>SUMIFS('2013Figures'!$J:$J,'2013Figures'!$C:$C,$A405,'2013Figures'!$I:$I,"",'2013Figures'!$B:$B,"CyToBroker",'2013Figures'!$G:$G,"P1",'2013Figures'!$E:$E,$B$1)</f>
        <v>0</v>
      </c>
      <c r="J405" s="8" t="s">
        <v>131</v>
      </c>
      <c r="L405" s="42">
        <f>SUMIFS('2012Figures'!$J:$J,'2012Figures'!$C:$C,$A405,'2012Figures'!$I:$I,"",'2012Figures'!$E:$E,$B$1)</f>
        <v>0</v>
      </c>
      <c r="M405" s="52">
        <f>SUMIFS('2012Figures'!$J:$J,'2012Figures'!$C:$C,$A405,'2012Figures'!$I:$I,"",'2012Figures'!$B:$B,"BrokerToCy",'2012Figures'!$G:$G,"E1",'2012Figures'!$E:$E,$B$1)</f>
        <v>0</v>
      </c>
      <c r="N405" s="52">
        <f>SUMIFS('2012Figures'!$J:$J,'2012Figures'!$C:$C,$A405,'2012Figures'!$I:$I,"",'2012Figures'!$B:$B,"BrokerToCy",'2012Figures'!$G:$G,"P1",'2012Figures'!$E:$E,$B$1)</f>
        <v>0</v>
      </c>
      <c r="O405" s="52">
        <f>SUMIFS('2012Figures'!$J:$J,'2012Figures'!$C:$C,$A405,'2012Figures'!$I:$I,"",'2012Figures'!$B:$B,"CyToBroker",'2012Figures'!$G:$G,"E1",'2012Figures'!$E:$E,$B$1)</f>
        <v>0</v>
      </c>
      <c r="P405" s="52">
        <f>SUMIFS('2012Figures'!$J:$J,'2012Figures'!$C:$C,$A405,'2012Figures'!$I:$I,"",'2012Figures'!$B:$B,"CyToBroker",'2012Figures'!$G:$G,"P1",'2012Figures'!$E:$E,$B$1)</f>
        <v>0</v>
      </c>
      <c r="R405" s="46" t="str">
        <f t="shared" si="48"/>
        <v/>
      </c>
      <c r="S405" s="46" t="str">
        <f t="shared" si="48"/>
        <v/>
      </c>
      <c r="T405" s="46" t="str">
        <f t="shared" si="48"/>
        <v/>
      </c>
      <c r="U405" s="46" t="str">
        <f t="shared" si="48"/>
        <v/>
      </c>
      <c r="V405" s="46" t="str">
        <f t="shared" si="48"/>
        <v/>
      </c>
    </row>
    <row r="406" spans="1:22" x14ac:dyDescent="0.2">
      <c r="A406" s="21"/>
      <c r="B406" s="21" t="s">
        <v>92</v>
      </c>
      <c r="C406" s="22"/>
      <c r="D406" s="23">
        <f>SUM(E406:H406)</f>
        <v>0</v>
      </c>
      <c r="E406" s="23">
        <f>SUM(E404:E405)</f>
        <v>0</v>
      </c>
      <c r="F406" s="23">
        <f>SUM(F404:F405)</f>
        <v>0</v>
      </c>
      <c r="G406" s="23">
        <f>SUM(G404:G405)</f>
        <v>0</v>
      </c>
      <c r="H406" s="23">
        <f>SUM(H404:H405)</f>
        <v>0</v>
      </c>
      <c r="I406" s="21"/>
      <c r="J406" s="22"/>
      <c r="K406" s="21"/>
      <c r="L406" s="43">
        <f>SUM(M406:P406)</f>
        <v>0</v>
      </c>
      <c r="M406" s="43">
        <f>SUM(M404:M405)</f>
        <v>0</v>
      </c>
      <c r="N406" s="43">
        <f>SUM(N404:N405)</f>
        <v>0</v>
      </c>
      <c r="O406" s="43">
        <f>SUM(O404:O405)</f>
        <v>0</v>
      </c>
      <c r="P406" s="43">
        <f>SUM(P404:P405)</f>
        <v>0</v>
      </c>
      <c r="Q406" s="21"/>
      <c r="R406" s="21"/>
      <c r="S406" s="21"/>
      <c r="T406" s="21"/>
      <c r="U406" s="21"/>
      <c r="V406" s="21"/>
    </row>
    <row r="407" spans="1:22" x14ac:dyDescent="0.2">
      <c r="A407" s="28">
        <v>9730</v>
      </c>
      <c r="B407" s="28" t="s">
        <v>50</v>
      </c>
      <c r="C407" s="17" t="s">
        <v>88</v>
      </c>
      <c r="D407" s="18">
        <f>SUMIFS('2013Figures'!$J:$J,'2013Figures'!$C:$C,$A407,'2013Figures'!$E:$E,$B$1)</f>
        <v>0</v>
      </c>
      <c r="E407" s="18">
        <f>SUMIFS('2013Figures'!$J:$J,'2013Figures'!$C:$C,$A407,'2013Figures'!$B:$B,"BrokerToCy",'2013Figures'!$G:$G,"E1",'2013Figures'!$E:$E,$B$1)</f>
        <v>0</v>
      </c>
      <c r="F407" s="18">
        <f>SUMIFS('2013Figures'!$J:$J,'2013Figures'!$C:$C,$A407,'2013Figures'!$B:$B,"BrokerToCy",'2013Figures'!$G:$G,"P1",'2013Figures'!$E:$E,$B$1)</f>
        <v>0</v>
      </c>
      <c r="G407" s="18">
        <f>SUMIFS('2013Figures'!$J:$J,'2013Figures'!$C:$C,$A407,'2013Figures'!$B:$B,"CyToBroker",'2013Figures'!$G:$G,"E1",'2013Figures'!$E:$E,$B$1)</f>
        <v>0</v>
      </c>
      <c r="H407" s="18">
        <f>SUMIFS('2013Figures'!$J:$J,'2013Figures'!$C:$C,$A407,'2013Figures'!$B:$B,"CyToBroker",'2013Figures'!$G:$G,"P1",'2013Figures'!$E:$E,$B$1)</f>
        <v>0</v>
      </c>
      <c r="I407" s="28"/>
      <c r="J407" s="17"/>
      <c r="K407" s="28"/>
      <c r="L407" s="50">
        <f>SUMIFS('2012Figures'!$J:$J,'2012Figures'!$C:$C,$A407,'2012Figures'!$E:$E,$B$1)</f>
        <v>0</v>
      </c>
      <c r="M407" s="50">
        <f>SUMIFS('2012Figures'!$J:$J,'2012Figures'!$C:$C,$A407,'2012Figures'!$B:$B,"BrokerToCy",'2012Figures'!$G:$G,"E1",'2012Figures'!$E:$E,$B$1)</f>
        <v>0</v>
      </c>
      <c r="N407" s="50">
        <f>SUMIFS('2012Figures'!$J:$J,'2012Figures'!$C:$C,$A407,'2012Figures'!$B:$B,"BrokerToCy",'2012Figures'!$G:$G,"P1",'2012Figures'!$E:$E,$B$1)</f>
        <v>0</v>
      </c>
      <c r="O407" s="50">
        <f>SUMIFS('2012Figures'!$J:$J,'2012Figures'!$C:$C,$A407,'2012Figures'!$B:$B,"CyToBroker",'2012Figures'!$G:$G,"E1",'2012Figures'!$E:$E,$B$1)</f>
        <v>0</v>
      </c>
      <c r="P407" s="50">
        <f>SUMIFS('2012Figures'!$J:$J,'2012Figures'!$C:$C,$A407,'2012Figures'!$B:$B,"CyToBroker",'2012Figures'!$G:$G,"P1",'2012Figures'!$E:$E,$B$1)</f>
        <v>0</v>
      </c>
      <c r="Q407" s="28"/>
      <c r="R407" s="46" t="str">
        <f t="shared" ref="R407:V414" si="49">IF(L407=0,"",ROUND(D407/L407-1,2))</f>
        <v/>
      </c>
      <c r="S407" s="46" t="str">
        <f t="shared" si="49"/>
        <v/>
      </c>
      <c r="T407" s="46" t="str">
        <f t="shared" si="49"/>
        <v/>
      </c>
      <c r="U407" s="46" t="str">
        <f t="shared" si="49"/>
        <v/>
      </c>
      <c r="V407" s="46" t="str">
        <f t="shared" si="49"/>
        <v/>
      </c>
    </row>
    <row r="408" spans="1:22" x14ac:dyDescent="0.2">
      <c r="A408" s="1">
        <v>9730</v>
      </c>
      <c r="B408" s="1" t="s">
        <v>50</v>
      </c>
      <c r="C408" s="8">
        <v>3</v>
      </c>
      <c r="D408" s="29">
        <f>SUMIFS('2013Figures'!$J:$J,'2013Figures'!$C:$C,$A408,'2013Figures'!$H:$H,$B408,'2013Figures'!$I:$I,$C408,'2013Figures'!$E:$E,$B$1)</f>
        <v>0</v>
      </c>
      <c r="E408" s="9">
        <f>SUMIFS('2013Figures'!$J:$J,'2013Figures'!$C:$C,$A408,'2013Figures'!$H:$H,$B408,'2013Figures'!$I:$I,$C408,'2013Figures'!$B:$B,"BrokerToCy",'2013Figures'!$G:$G,"E1",'2013Figures'!$E:$E,$B$1)</f>
        <v>0</v>
      </c>
      <c r="F408" s="9">
        <f>SUMIFS('2013Figures'!$J:$J,'2013Figures'!$C:$C,$A408,'2013Figures'!$H:$H,$B408,'2013Figures'!$I:$I,$C408,'2013Figures'!$B:$B,"BrokerToCy",'2013Figures'!$G:$G,"P1",'2013Figures'!$E:$E,$B$1)</f>
        <v>0</v>
      </c>
      <c r="G408" s="9">
        <f>SUMIFS('2013Figures'!$J:$J,'2013Figures'!$C:$C,$A408,'2013Figures'!$H:$H,$B408,'2013Figures'!$I:$I,$C408,'2013Figures'!$B:$B,"CyToBroker",'2013Figures'!$G:$G,"E1",'2013Figures'!$E:$E,$B$1)</f>
        <v>0</v>
      </c>
      <c r="H408" s="9">
        <f>SUMIFS('2013Figures'!$J:$J,'2013Figures'!$C:$C,$A408,'2013Figures'!$H:$H,$B408,'2013Figures'!$I:$I,$C408,'2013Figures'!$B:$B,"CyToBroker",'2013Figures'!$G:$G,"P1",'2013Figures'!$E:$E,$B$1)</f>
        <v>0</v>
      </c>
      <c r="J408" s="8">
        <v>201501</v>
      </c>
      <c r="L408" s="42">
        <f>SUMIFS('2012Figures'!$J:$J,'2012Figures'!$C:$C,$A408,'2012Figures'!$H:$H,$B408,'2012Figures'!$I:$I,$C408,'2012Figures'!$E:$E,$B$1)</f>
        <v>0</v>
      </c>
      <c r="M408" s="52">
        <f>SUMIFS('2012Figures'!$J:$J,'2012Figures'!$C:$C,$A408,'2012Figures'!$H:$H,$B408,'2012Figures'!$I:$I,$C408,'2012Figures'!$B:$B,"BrokerToCy",'2012Figures'!$G:$G,"E1",'2012Figures'!$E:$E,$B$1)</f>
        <v>0</v>
      </c>
      <c r="N408" s="52">
        <f>SUMIFS('2012Figures'!$J:$J,'2012Figures'!$C:$C,$A408,'2012Figures'!$H:$H,$B408,'2012Figures'!$I:$I,$C408,'2012Figures'!$B:$B,"BrokerToCy",'2012Figures'!$G:$G,"P1",'2012Figures'!$E:$E,$B$1)</f>
        <v>0</v>
      </c>
      <c r="O408" s="52">
        <f>SUMIFS('2012Figures'!$J:$J,'2012Figures'!$C:$C,$A408,'2012Figures'!$H:$H,$B408,'2012Figures'!$I:$I,$C408,'2012Figures'!$B:$B,"CyToBroker",'2012Figures'!$G:$G,"E1",'2012Figures'!$E:$E,$B$1)</f>
        <v>0</v>
      </c>
      <c r="P408" s="52">
        <f>SUMIFS('2012Figures'!$J:$J,'2012Figures'!$C:$C,$A408,'2012Figures'!$H:$H,$B408,'2012Figures'!$I:$I,$C408,'2012Figures'!$B:$B,"CyToBroker",'2012Figures'!$G:$G,"P1",'2012Figures'!$E:$E,$B$1)</f>
        <v>0</v>
      </c>
      <c r="R408" s="46" t="str">
        <f t="shared" si="49"/>
        <v/>
      </c>
      <c r="S408" s="46" t="str">
        <f t="shared" si="49"/>
        <v/>
      </c>
      <c r="T408" s="46" t="str">
        <f t="shared" si="49"/>
        <v/>
      </c>
      <c r="U408" s="46" t="str">
        <f t="shared" si="49"/>
        <v/>
      </c>
      <c r="V408" s="46" t="str">
        <f t="shared" si="49"/>
        <v/>
      </c>
    </row>
    <row r="409" spans="1:22" x14ac:dyDescent="0.2">
      <c r="A409" s="1">
        <v>9730</v>
      </c>
      <c r="B409" s="1" t="s">
        <v>50</v>
      </c>
      <c r="C409" s="8">
        <v>2</v>
      </c>
      <c r="D409" s="29">
        <f>SUMIFS('2013Figures'!$J:$J,'2013Figures'!$C:$C,$A409,'2013Figures'!$H:$H,$B409,'2013Figures'!$I:$I,$C409,'2013Figures'!$E:$E,$B$1)</f>
        <v>0</v>
      </c>
      <c r="E409" s="9">
        <f>SUMIFS('2013Figures'!$J:$J,'2013Figures'!$C:$C,$A409,'2013Figures'!$H:$H,$B409,'2013Figures'!$I:$I,$C409,'2013Figures'!$B:$B,"BrokerToCy",'2013Figures'!$G:$G,"E1",'2013Figures'!$E:$E,$B$1)</f>
        <v>0</v>
      </c>
      <c r="F409" s="9">
        <f>SUMIFS('2013Figures'!$J:$J,'2013Figures'!$C:$C,$A409,'2013Figures'!$H:$H,$B409,'2013Figures'!$I:$I,$C409,'2013Figures'!$B:$B,"BrokerToCy",'2013Figures'!$G:$G,"P1",'2013Figures'!$E:$E,$B$1)</f>
        <v>0</v>
      </c>
      <c r="G409" s="9">
        <f>SUMIFS('2013Figures'!$J:$J,'2013Figures'!$C:$C,$A409,'2013Figures'!$H:$H,$B409,'2013Figures'!$I:$I,$C409,'2013Figures'!$B:$B,"CyToBroker",'2013Figures'!$G:$G,"E1",'2013Figures'!$E:$E,$B$1)</f>
        <v>0</v>
      </c>
      <c r="H409" s="9">
        <f>SUMIFS('2013Figures'!$J:$J,'2013Figures'!$C:$C,$A409,'2013Figures'!$H:$H,$B409,'2013Figures'!$I:$I,$C409,'2013Figures'!$B:$B,"CyToBroker",'2013Figures'!$G:$G,"P1",'2013Figures'!$E:$E,$B$1)</f>
        <v>0</v>
      </c>
      <c r="J409" s="8">
        <v>201401</v>
      </c>
      <c r="L409" s="42">
        <f>SUMIFS('2012Figures'!$J:$J,'2012Figures'!$C:$C,$A409,'2012Figures'!$H:$H,$B409,'2012Figures'!$I:$I,$C409,'2012Figures'!$E:$E,$B$1)</f>
        <v>0</v>
      </c>
      <c r="M409" s="52">
        <f>SUMIFS('2012Figures'!$J:$J,'2012Figures'!$C:$C,$A409,'2012Figures'!$H:$H,$B409,'2012Figures'!$I:$I,$C409,'2012Figures'!$B:$B,"BrokerToCy",'2012Figures'!$G:$G,"E1",'2012Figures'!$E:$E,$B$1)</f>
        <v>0</v>
      </c>
      <c r="N409" s="52">
        <f>SUMIFS('2012Figures'!$J:$J,'2012Figures'!$C:$C,$A409,'2012Figures'!$H:$H,$B409,'2012Figures'!$I:$I,$C409,'2012Figures'!$B:$B,"BrokerToCy",'2012Figures'!$G:$G,"P1",'2012Figures'!$E:$E,$B$1)</f>
        <v>0</v>
      </c>
      <c r="O409" s="52">
        <f>SUMIFS('2012Figures'!$J:$J,'2012Figures'!$C:$C,$A409,'2012Figures'!$H:$H,$B409,'2012Figures'!$I:$I,$C409,'2012Figures'!$B:$B,"CyToBroker",'2012Figures'!$G:$G,"E1",'2012Figures'!$E:$E,$B$1)</f>
        <v>0</v>
      </c>
      <c r="P409" s="52">
        <f>SUMIFS('2012Figures'!$J:$J,'2012Figures'!$C:$C,$A409,'2012Figures'!$H:$H,$B409,'2012Figures'!$I:$I,$C409,'2012Figures'!$B:$B,"CyToBroker",'2012Figures'!$G:$G,"P1",'2012Figures'!$E:$E,$B$1)</f>
        <v>0</v>
      </c>
      <c r="R409" s="46" t="str">
        <f t="shared" si="49"/>
        <v/>
      </c>
      <c r="S409" s="46" t="str">
        <f t="shared" si="49"/>
        <v/>
      </c>
      <c r="T409" s="46" t="str">
        <f t="shared" si="49"/>
        <v/>
      </c>
      <c r="U409" s="46" t="str">
        <f t="shared" si="49"/>
        <v/>
      </c>
      <c r="V409" s="46" t="str">
        <f t="shared" si="49"/>
        <v/>
      </c>
    </row>
    <row r="410" spans="1:22" x14ac:dyDescent="0.2">
      <c r="A410" s="1">
        <v>9730</v>
      </c>
      <c r="B410" s="1" t="s">
        <v>50</v>
      </c>
      <c r="C410" s="8">
        <v>1</v>
      </c>
      <c r="D410" s="29">
        <f>SUMIFS('2013Figures'!$J:$J,'2013Figures'!$C:$C,$A410,'2013Figures'!$H:$H,$B410,'2013Figures'!$I:$I,$C410,'2013Figures'!$E:$E,$B$1)</f>
        <v>0</v>
      </c>
      <c r="E410" s="9">
        <f>SUMIFS('2013Figures'!$J:$J,'2013Figures'!$C:$C,$A410,'2013Figures'!$H:$H,$B410,'2013Figures'!$I:$I,$C410,'2013Figures'!$B:$B,"BrokerToCy",'2013Figures'!$G:$G,"E1",'2013Figures'!$E:$E,$B$1)</f>
        <v>0</v>
      </c>
      <c r="F410" s="9">
        <f>SUMIFS('2013Figures'!$J:$J,'2013Figures'!$C:$C,$A410,'2013Figures'!$H:$H,$B410,'2013Figures'!$I:$I,$C410,'2013Figures'!$B:$B,"BrokerToCy",'2013Figures'!$G:$G,"P1",'2013Figures'!$E:$E,$B$1)</f>
        <v>0</v>
      </c>
      <c r="G410" s="9">
        <f>SUMIFS('2013Figures'!$J:$J,'2013Figures'!$C:$C,$A410,'2013Figures'!$H:$H,$B410,'2013Figures'!$I:$I,$C410,'2013Figures'!$B:$B,"CyToBroker",'2013Figures'!$G:$G,"E1",'2013Figures'!$E:$E,$B$1)</f>
        <v>0</v>
      </c>
      <c r="H410" s="9">
        <f>SUMIFS('2013Figures'!$J:$J,'2013Figures'!$C:$C,$A410,'2013Figures'!$H:$H,$B410,'2013Figures'!$I:$I,$C410,'2013Figures'!$B:$B,"CyToBroker",'2013Figures'!$G:$G,"P1",'2013Figures'!$E:$E,$B$1)</f>
        <v>0</v>
      </c>
      <c r="I410" s="30"/>
      <c r="J410" s="31">
        <v>200901</v>
      </c>
      <c r="K410" s="30"/>
      <c r="L410" s="42">
        <f>SUMIFS('2012Figures'!$J:$J,'2012Figures'!$C:$C,$A410,'2012Figures'!$H:$H,$B410,'2012Figures'!$I:$I,$C410,'2012Figures'!$E:$E,$B$1)</f>
        <v>0</v>
      </c>
      <c r="M410" s="52">
        <f>SUMIFS('2012Figures'!$J:$J,'2012Figures'!$C:$C,$A410,'2012Figures'!$H:$H,$B410,'2012Figures'!$I:$I,$C410,'2012Figures'!$B:$B,"BrokerToCy",'2012Figures'!$G:$G,"E1",'2012Figures'!$E:$E,$B$1)</f>
        <v>0</v>
      </c>
      <c r="N410" s="52">
        <f>SUMIFS('2012Figures'!$J:$J,'2012Figures'!$C:$C,$A410,'2012Figures'!$H:$H,$B410,'2012Figures'!$I:$I,$C410,'2012Figures'!$B:$B,"BrokerToCy",'2012Figures'!$G:$G,"P1",'2012Figures'!$E:$E,$B$1)</f>
        <v>0</v>
      </c>
      <c r="O410" s="52">
        <f>SUMIFS('2012Figures'!$J:$J,'2012Figures'!$C:$C,$A410,'2012Figures'!$H:$H,$B410,'2012Figures'!$I:$I,$C410,'2012Figures'!$B:$B,"CyToBroker",'2012Figures'!$G:$G,"E1",'2012Figures'!$E:$E,$B$1)</f>
        <v>0</v>
      </c>
      <c r="P410" s="52">
        <f>SUMIFS('2012Figures'!$J:$J,'2012Figures'!$C:$C,$A410,'2012Figures'!$H:$H,$B410,'2012Figures'!$I:$I,$C410,'2012Figures'!$B:$B,"CyToBroker",'2012Figures'!$G:$G,"P1",'2012Figures'!$E:$E,$B$1)</f>
        <v>0</v>
      </c>
      <c r="Q410" s="30"/>
      <c r="R410" s="46" t="str">
        <f>IF(L410=0,"",ROUND(D410/L410-1,2))</f>
        <v/>
      </c>
      <c r="S410" s="46" t="str">
        <f t="shared" si="49"/>
        <v/>
      </c>
      <c r="T410" s="46" t="str">
        <f t="shared" si="49"/>
        <v/>
      </c>
      <c r="U410" s="46" t="str">
        <f t="shared" si="49"/>
        <v/>
      </c>
      <c r="V410" s="46" t="str">
        <f t="shared" si="49"/>
        <v/>
      </c>
    </row>
    <row r="411" spans="1:22" x14ac:dyDescent="0.2">
      <c r="A411" s="1">
        <v>9730</v>
      </c>
      <c r="B411" s="1" t="s">
        <v>50</v>
      </c>
      <c r="D411" s="29">
        <f>SUMIFS('2013Figures'!$J:$J,'2013Figures'!$C:$C,$A411,'2013Figures'!$I:$I,"",'2013Figures'!$E:$E,$B$1)</f>
        <v>0</v>
      </c>
      <c r="E411" s="9">
        <f>SUMIFS('2013Figures'!$J:$J,'2013Figures'!$C:$C,$A411,'2013Figures'!$I:$I,"",'2013Figures'!$B:$B,"BrokerToCy",'2013Figures'!$G:$G,"E1",'2013Figures'!$E:$E,$B$1)</f>
        <v>0</v>
      </c>
      <c r="F411" s="9">
        <f>SUMIFS('2013Figures'!$J:$J,'2013Figures'!$C:$C,$A411,'2013Figures'!$I:$I,"",'2013Figures'!$B:$B,"BrokerToCy",'2013Figures'!$G:$G,"P1",'2013Figures'!$E:$E,$B$1)</f>
        <v>0</v>
      </c>
      <c r="G411" s="9">
        <f>SUMIFS('2013Figures'!$J:$J,'2013Figures'!$C:$C,$A411,'2013Figures'!$I:$I,"",'2013Figures'!$B:$B,"CyToBroker",'2013Figures'!$G:$G,"E1",'2013Figures'!$E:$E,$B$1)</f>
        <v>0</v>
      </c>
      <c r="H411" s="9">
        <f>SUMIFS('2013Figures'!$J:$J,'2013Figures'!$C:$C,$A411,'2013Figures'!$I:$I,"",'2013Figures'!$B:$B,"CyToBroker",'2013Figures'!$G:$G,"P1",'2013Figures'!$E:$E,$B$1)</f>
        <v>0</v>
      </c>
      <c r="J411" s="8" t="s">
        <v>131</v>
      </c>
      <c r="L411" s="42">
        <f>SUMIFS('2012Figures'!$J:$J,'2012Figures'!$C:$C,$A411,'2012Figures'!$I:$I,"",'2012Figures'!$E:$E,$B$1)</f>
        <v>0</v>
      </c>
      <c r="M411" s="52">
        <f>SUMIFS('2012Figures'!$J:$J,'2012Figures'!$C:$C,$A411,'2012Figures'!$I:$I,"",'2012Figures'!$B:$B,"BrokerToCy",'2012Figures'!$G:$G,"E1",'2012Figures'!$E:$E,$B$1)</f>
        <v>0</v>
      </c>
      <c r="N411" s="52">
        <f>SUMIFS('2012Figures'!$J:$J,'2012Figures'!$C:$C,$A411,'2012Figures'!$I:$I,"",'2012Figures'!$B:$B,"BrokerToCy",'2012Figures'!$G:$G,"P1",'2012Figures'!$E:$E,$B$1)</f>
        <v>0</v>
      </c>
      <c r="O411" s="52">
        <f>SUMIFS('2012Figures'!$J:$J,'2012Figures'!$C:$C,$A411,'2012Figures'!$I:$I,"",'2012Figures'!$B:$B,"CyToBroker",'2012Figures'!$G:$G,"E1",'2012Figures'!$E:$E,$B$1)</f>
        <v>0</v>
      </c>
      <c r="P411" s="52">
        <f>SUMIFS('2012Figures'!$J:$J,'2012Figures'!$C:$C,$A411,'2012Figures'!$I:$I,"",'2012Figures'!$B:$B,"CyToBroker",'2012Figures'!$G:$G,"P1",'2012Figures'!$E:$E,$B$1)</f>
        <v>0</v>
      </c>
      <c r="R411" s="46" t="str">
        <f t="shared" ref="R411:R418" si="50">IF(L411=0,"",ROUND(D411/L411-1,2))</f>
        <v/>
      </c>
      <c r="S411" s="46" t="str">
        <f t="shared" si="49"/>
        <v/>
      </c>
      <c r="T411" s="46" t="str">
        <f t="shared" si="49"/>
        <v/>
      </c>
      <c r="U411" s="46" t="str">
        <f t="shared" si="49"/>
        <v/>
      </c>
      <c r="V411" s="46" t="str">
        <f t="shared" si="49"/>
        <v/>
      </c>
    </row>
    <row r="412" spans="1:22" x14ac:dyDescent="0.2">
      <c r="A412" s="21"/>
      <c r="B412" s="21" t="s">
        <v>92</v>
      </c>
      <c r="C412" s="22"/>
      <c r="D412" s="23">
        <f>SUM(E412:H412)</f>
        <v>0</v>
      </c>
      <c r="E412" s="23">
        <f>SUM(E408:E411)</f>
        <v>0</v>
      </c>
      <c r="F412" s="23">
        <f>SUM(F408:F411)</f>
        <v>0</v>
      </c>
      <c r="G412" s="23">
        <f>SUM(G408:G411)</f>
        <v>0</v>
      </c>
      <c r="H412" s="23">
        <f>SUM(H408:H411)</f>
        <v>0</v>
      </c>
      <c r="I412" s="21"/>
      <c r="J412" s="22"/>
      <c r="K412" s="21"/>
      <c r="L412" s="43">
        <f>SUM(M412:P412)</f>
        <v>0</v>
      </c>
      <c r="M412" s="43">
        <f>SUM(M408:M411)</f>
        <v>0</v>
      </c>
      <c r="N412" s="43">
        <f>SUM(N408:N411)</f>
        <v>0</v>
      </c>
      <c r="O412" s="43">
        <f>SUM(O408:O411)</f>
        <v>0</v>
      </c>
      <c r="P412" s="43">
        <f>SUM(P408:P411)</f>
        <v>0</v>
      </c>
      <c r="Q412" s="21"/>
      <c r="R412" s="21"/>
      <c r="S412" s="21"/>
      <c r="T412" s="21"/>
      <c r="U412" s="21"/>
      <c r="V412" s="21"/>
    </row>
    <row r="413" spans="1:22" x14ac:dyDescent="0.2">
      <c r="L413" s="53"/>
      <c r="M413" s="53"/>
      <c r="N413" s="53"/>
      <c r="O413" s="53"/>
      <c r="P413" s="53"/>
    </row>
    <row r="414" spans="1:22" x14ac:dyDescent="0.2">
      <c r="L414" s="53"/>
      <c r="M414" s="53"/>
      <c r="N414" s="53"/>
      <c r="O414" s="53"/>
      <c r="P414" s="53"/>
    </row>
    <row r="415" spans="1:22" x14ac:dyDescent="0.2">
      <c r="L415" s="53"/>
      <c r="M415" s="53"/>
      <c r="N415" s="53"/>
      <c r="O415" s="53"/>
      <c r="P415" s="53"/>
    </row>
    <row r="416" spans="1:22" x14ac:dyDescent="0.2">
      <c r="L416" s="53"/>
      <c r="M416" s="53"/>
      <c r="N416" s="53"/>
      <c r="O416" s="53"/>
      <c r="P416" s="53"/>
    </row>
    <row r="417" spans="12:16" x14ac:dyDescent="0.2">
      <c r="L417" s="53"/>
      <c r="M417" s="53"/>
      <c r="N417" s="53"/>
      <c r="O417" s="53"/>
      <c r="P417" s="53"/>
    </row>
    <row r="418" spans="12:16" x14ac:dyDescent="0.2">
      <c r="L418" s="53"/>
      <c r="M418" s="53"/>
      <c r="N418" s="53"/>
      <c r="O418" s="53"/>
      <c r="P418" s="53"/>
    </row>
    <row r="419" spans="12:16" x14ac:dyDescent="0.2">
      <c r="L419" s="53"/>
      <c r="M419" s="53"/>
      <c r="N419" s="53"/>
      <c r="O419" s="53"/>
      <c r="P419" s="53"/>
    </row>
    <row r="420" spans="12:16" x14ac:dyDescent="0.2">
      <c r="L420" s="53"/>
      <c r="M420" s="53"/>
      <c r="N420" s="53"/>
      <c r="O420" s="53"/>
      <c r="P420" s="53"/>
    </row>
    <row r="421" spans="12:16" x14ac:dyDescent="0.2">
      <c r="L421" s="53"/>
      <c r="M421" s="53"/>
      <c r="N421" s="53"/>
      <c r="O421" s="53"/>
      <c r="P421" s="53"/>
    </row>
    <row r="422" spans="12:16" x14ac:dyDescent="0.2">
      <c r="L422" s="53"/>
      <c r="M422" s="53"/>
      <c r="N422" s="53"/>
      <c r="O422" s="53"/>
      <c r="P422" s="53"/>
    </row>
    <row r="423" spans="12:16" x14ac:dyDescent="0.2">
      <c r="L423" s="53"/>
      <c r="M423" s="53"/>
      <c r="N423" s="53"/>
      <c r="O423" s="53"/>
      <c r="P423" s="53"/>
    </row>
    <row r="424" spans="12:16" x14ac:dyDescent="0.2">
      <c r="L424" s="53"/>
      <c r="M424" s="53"/>
      <c r="N424" s="53"/>
      <c r="O424" s="53"/>
      <c r="P424" s="53"/>
    </row>
    <row r="425" spans="12:16" x14ac:dyDescent="0.2">
      <c r="L425" s="53"/>
      <c r="M425" s="53"/>
      <c r="N425" s="53"/>
      <c r="O425" s="53"/>
      <c r="P425" s="53"/>
    </row>
    <row r="426" spans="12:16" x14ac:dyDescent="0.2">
      <c r="L426" s="53"/>
      <c r="M426" s="53"/>
      <c r="N426" s="53"/>
      <c r="O426" s="53"/>
      <c r="P426" s="53"/>
    </row>
    <row r="427" spans="12:16" x14ac:dyDescent="0.2">
      <c r="L427" s="53"/>
      <c r="M427" s="53"/>
      <c r="N427" s="53"/>
      <c r="O427" s="53"/>
      <c r="P427" s="53"/>
    </row>
    <row r="428" spans="12:16" x14ac:dyDescent="0.2">
      <c r="L428" s="53"/>
      <c r="M428" s="53"/>
      <c r="N428" s="53"/>
      <c r="O428" s="53"/>
      <c r="P428" s="53"/>
    </row>
    <row r="429" spans="12:16" x14ac:dyDescent="0.2">
      <c r="L429" s="53"/>
      <c r="M429" s="53"/>
      <c r="N429" s="53"/>
      <c r="O429" s="53"/>
      <c r="P429" s="53"/>
    </row>
    <row r="430" spans="12:16" x14ac:dyDescent="0.2">
      <c r="L430" s="53"/>
      <c r="M430" s="53"/>
      <c r="N430" s="53"/>
      <c r="O430" s="53"/>
      <c r="P430" s="53"/>
    </row>
    <row r="431" spans="12:16" x14ac:dyDescent="0.2">
      <c r="L431" s="53"/>
      <c r="M431" s="53"/>
      <c r="N431" s="53"/>
      <c r="O431" s="53"/>
      <c r="P431" s="53"/>
    </row>
    <row r="432" spans="12:16" x14ac:dyDescent="0.2">
      <c r="L432" s="53"/>
      <c r="M432" s="53"/>
      <c r="N432" s="53"/>
      <c r="O432" s="53"/>
      <c r="P432" s="53"/>
    </row>
    <row r="433" spans="12:16" x14ac:dyDescent="0.2">
      <c r="L433" s="53"/>
      <c r="M433" s="53"/>
      <c r="N433" s="53"/>
      <c r="O433" s="53"/>
      <c r="P433" s="53"/>
    </row>
    <row r="434" spans="12:16" x14ac:dyDescent="0.2">
      <c r="L434" s="53"/>
      <c r="M434" s="53"/>
      <c r="N434" s="53"/>
      <c r="O434" s="53"/>
      <c r="P434" s="53"/>
    </row>
    <row r="435" spans="12:16" x14ac:dyDescent="0.2">
      <c r="L435" s="53"/>
      <c r="M435" s="53"/>
      <c r="N435" s="53"/>
      <c r="O435" s="53"/>
      <c r="P435" s="53"/>
    </row>
    <row r="436" spans="12:16" x14ac:dyDescent="0.2">
      <c r="L436" s="53"/>
      <c r="M436" s="53"/>
      <c r="N436" s="53"/>
      <c r="O436" s="53"/>
      <c r="P436" s="53"/>
    </row>
    <row r="437" spans="12:16" x14ac:dyDescent="0.2">
      <c r="L437" s="53"/>
      <c r="M437" s="53"/>
      <c r="N437" s="53"/>
      <c r="O437" s="53"/>
      <c r="P437" s="53"/>
    </row>
    <row r="438" spans="12:16" x14ac:dyDescent="0.2">
      <c r="L438" s="53"/>
      <c r="M438" s="53"/>
      <c r="N438" s="53"/>
      <c r="O438" s="53"/>
      <c r="P438" s="53"/>
    </row>
    <row r="439" spans="12:16" x14ac:dyDescent="0.2">
      <c r="L439" s="53"/>
      <c r="M439" s="53"/>
      <c r="N439" s="53"/>
      <c r="O439" s="53"/>
      <c r="P439" s="53"/>
    </row>
    <row r="440" spans="12:16" x14ac:dyDescent="0.2">
      <c r="L440" s="53"/>
      <c r="M440" s="53"/>
      <c r="N440" s="53"/>
      <c r="O440" s="53"/>
      <c r="P440" s="5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4"/>
  <sheetViews>
    <sheetView workbookViewId="0">
      <pane ySplit="1" topLeftCell="A2" activePane="bottomLeft" state="frozen"/>
      <selection pane="bottomLeft" activeCell="K2" sqref="K2"/>
    </sheetView>
  </sheetViews>
  <sheetFormatPr defaultRowHeight="12.75" x14ac:dyDescent="0.2"/>
  <cols>
    <col min="1" max="1" width="5.5703125" style="1" customWidth="1"/>
    <col min="2" max="2" width="11.140625" style="1" bestFit="1" customWidth="1"/>
    <col min="3" max="3" width="7.140625" style="1" customWidth="1"/>
    <col min="4" max="4" width="47.85546875" style="1" customWidth="1"/>
    <col min="5" max="5" width="5.28515625" style="1" customWidth="1"/>
    <col min="6" max="6" width="43.7109375" style="1" bestFit="1" customWidth="1"/>
    <col min="7" max="7" width="5.140625" style="8" bestFit="1" customWidth="1"/>
    <col min="8" max="8" width="11.140625" style="1" bestFit="1" customWidth="1"/>
    <col min="9" max="9" width="5.140625" style="1" bestFit="1" customWidth="1"/>
    <col min="10" max="10" width="9.140625" style="1"/>
    <col min="11" max="11" width="7.42578125" style="8" customWidth="1"/>
    <col min="12" max="12" width="12.42578125" style="1" customWidth="1"/>
    <col min="13" max="16384" width="9.140625" style="1"/>
  </cols>
  <sheetData>
    <row r="1" spans="1:12" x14ac:dyDescent="0.2">
      <c r="A1" s="45" t="s">
        <v>0</v>
      </c>
      <c r="B1" s="45"/>
      <c r="C1" s="45" t="s">
        <v>81</v>
      </c>
      <c r="D1" s="45"/>
      <c r="E1" s="45" t="s">
        <v>82</v>
      </c>
      <c r="F1" s="45"/>
      <c r="G1" s="3" t="s">
        <v>1</v>
      </c>
      <c r="H1" s="4" t="s">
        <v>2</v>
      </c>
      <c r="I1" s="4" t="s">
        <v>3</v>
      </c>
      <c r="J1" s="5" t="s">
        <v>4</v>
      </c>
      <c r="K1" s="8" t="s">
        <v>163</v>
      </c>
      <c r="L1" s="11" t="s">
        <v>164</v>
      </c>
    </row>
    <row r="2" spans="1:12" x14ac:dyDescent="0.2">
      <c r="A2" s="6">
        <v>1</v>
      </c>
      <c r="B2" s="6" t="s">
        <v>37</v>
      </c>
      <c r="C2" s="6">
        <v>103</v>
      </c>
      <c r="D2" s="6" t="s">
        <v>17</v>
      </c>
      <c r="E2" s="6">
        <v>1</v>
      </c>
      <c r="F2" s="6" t="s">
        <v>18</v>
      </c>
      <c r="G2" s="7" t="s">
        <v>9</v>
      </c>
      <c r="H2" s="6"/>
      <c r="I2" s="6"/>
      <c r="J2" s="6">
        <v>1</v>
      </c>
      <c r="K2" s="8" t="str">
        <f>IF(LEN(C2)=4,LEFT(C2,2),LEFT(C2,1))</f>
        <v>1</v>
      </c>
      <c r="L2" s="9">
        <f>SUM(J2:J404)</f>
        <v>29828215</v>
      </c>
    </row>
    <row r="3" spans="1:12" x14ac:dyDescent="0.2">
      <c r="A3" s="6">
        <v>1</v>
      </c>
      <c r="B3" s="6" t="s">
        <v>37</v>
      </c>
      <c r="C3" s="6">
        <v>103</v>
      </c>
      <c r="D3" s="6" t="s">
        <v>17</v>
      </c>
      <c r="E3" s="6">
        <v>3</v>
      </c>
      <c r="F3" s="6" t="s">
        <v>10</v>
      </c>
      <c r="G3" s="7" t="s">
        <v>9</v>
      </c>
      <c r="H3" s="6"/>
      <c r="I3" s="6"/>
      <c r="J3" s="6">
        <v>8</v>
      </c>
      <c r="K3" s="8" t="str">
        <f t="shared" ref="K3:K65" si="0">IF(LEN(C3)=4,LEFT(C3,2),LEFT(C3,1))</f>
        <v>1</v>
      </c>
    </row>
    <row r="4" spans="1:12" x14ac:dyDescent="0.2">
      <c r="A4" s="6">
        <v>1</v>
      </c>
      <c r="B4" s="6" t="s">
        <v>37</v>
      </c>
      <c r="C4" s="6">
        <v>103</v>
      </c>
      <c r="D4" s="6" t="s">
        <v>17</v>
      </c>
      <c r="E4" s="6">
        <v>4</v>
      </c>
      <c r="F4" s="6" t="s">
        <v>11</v>
      </c>
      <c r="G4" s="7" t="s">
        <v>9</v>
      </c>
      <c r="H4" s="6"/>
      <c r="I4" s="6"/>
      <c r="J4" s="6">
        <v>3</v>
      </c>
      <c r="K4" s="8" t="str">
        <f t="shared" si="0"/>
        <v>1</v>
      </c>
    </row>
    <row r="5" spans="1:12" x14ac:dyDescent="0.2">
      <c r="A5" s="6">
        <v>1</v>
      </c>
      <c r="B5" s="6" t="s">
        <v>37</v>
      </c>
      <c r="C5" s="6">
        <v>103</v>
      </c>
      <c r="D5" s="6" t="s">
        <v>17</v>
      </c>
      <c r="E5" s="6">
        <v>5</v>
      </c>
      <c r="F5" s="6" t="s">
        <v>12</v>
      </c>
      <c r="G5" s="7" t="s">
        <v>9</v>
      </c>
      <c r="H5" s="6"/>
      <c r="I5" s="6"/>
      <c r="J5" s="6">
        <v>16</v>
      </c>
      <c r="K5" s="8" t="str">
        <f t="shared" si="0"/>
        <v>1</v>
      </c>
    </row>
    <row r="6" spans="1:12" x14ac:dyDescent="0.2">
      <c r="A6" s="6">
        <v>1</v>
      </c>
      <c r="B6" s="6" t="s">
        <v>37</v>
      </c>
      <c r="C6" s="6">
        <v>103</v>
      </c>
      <c r="D6" s="6" t="s">
        <v>17</v>
      </c>
      <c r="E6" s="6">
        <v>5</v>
      </c>
      <c r="F6" s="6" t="s">
        <v>12</v>
      </c>
      <c r="G6" s="7" t="s">
        <v>6</v>
      </c>
      <c r="H6" s="6"/>
      <c r="I6" s="6"/>
      <c r="J6" s="6">
        <v>2</v>
      </c>
      <c r="K6" s="8" t="str">
        <f t="shared" si="0"/>
        <v>1</v>
      </c>
    </row>
    <row r="7" spans="1:12" x14ac:dyDescent="0.2">
      <c r="A7" s="6">
        <v>1</v>
      </c>
      <c r="B7" s="6" t="s">
        <v>37</v>
      </c>
      <c r="C7" s="6">
        <v>103</v>
      </c>
      <c r="D7" s="6" t="s">
        <v>17</v>
      </c>
      <c r="E7" s="6">
        <v>6</v>
      </c>
      <c r="F7" s="6" t="s">
        <v>13</v>
      </c>
      <c r="G7" s="7" t="s">
        <v>9</v>
      </c>
      <c r="H7" s="6"/>
      <c r="I7" s="6"/>
      <c r="J7" s="6">
        <v>1</v>
      </c>
      <c r="K7" s="8" t="str">
        <f t="shared" si="0"/>
        <v>1</v>
      </c>
    </row>
    <row r="8" spans="1:12" x14ac:dyDescent="0.2">
      <c r="A8" s="6">
        <v>1</v>
      </c>
      <c r="B8" s="6" t="s">
        <v>37</v>
      </c>
      <c r="C8" s="6">
        <v>103</v>
      </c>
      <c r="D8" s="6" t="s">
        <v>17</v>
      </c>
      <c r="E8" s="6">
        <v>7</v>
      </c>
      <c r="F8" s="6" t="s">
        <v>14</v>
      </c>
      <c r="G8" s="7" t="s">
        <v>9</v>
      </c>
      <c r="H8" s="6"/>
      <c r="I8" s="6"/>
      <c r="J8" s="6">
        <v>2</v>
      </c>
      <c r="K8" s="8" t="str">
        <f t="shared" si="0"/>
        <v>1</v>
      </c>
    </row>
    <row r="9" spans="1:12" x14ac:dyDescent="0.2">
      <c r="A9" s="6">
        <v>1</v>
      </c>
      <c r="B9" s="6" t="s">
        <v>37</v>
      </c>
      <c r="C9" s="6">
        <v>103</v>
      </c>
      <c r="D9" s="6" t="s">
        <v>17</v>
      </c>
      <c r="E9" s="6">
        <v>9</v>
      </c>
      <c r="F9" s="6" t="s">
        <v>34</v>
      </c>
      <c r="G9" s="7" t="s">
        <v>9</v>
      </c>
      <c r="H9" s="6"/>
      <c r="I9" s="6"/>
      <c r="J9" s="6">
        <v>2</v>
      </c>
      <c r="K9" s="8" t="str">
        <f t="shared" si="0"/>
        <v>1</v>
      </c>
    </row>
    <row r="10" spans="1:12" x14ac:dyDescent="0.2">
      <c r="A10" s="6">
        <v>1</v>
      </c>
      <c r="B10" s="6" t="s">
        <v>37</v>
      </c>
      <c r="C10" s="6">
        <v>103</v>
      </c>
      <c r="D10" s="6" t="s">
        <v>17</v>
      </c>
      <c r="E10" s="6">
        <v>99</v>
      </c>
      <c r="F10" s="6" t="s">
        <v>16</v>
      </c>
      <c r="G10" s="7" t="s">
        <v>9</v>
      </c>
      <c r="H10" s="6"/>
      <c r="I10" s="6"/>
      <c r="J10" s="6">
        <v>1</v>
      </c>
      <c r="K10" s="8" t="str">
        <f t="shared" si="0"/>
        <v>1</v>
      </c>
    </row>
    <row r="11" spans="1:12" x14ac:dyDescent="0.2">
      <c r="A11" s="6">
        <v>1</v>
      </c>
      <c r="B11" s="6" t="s">
        <v>37</v>
      </c>
      <c r="C11" s="6">
        <v>104</v>
      </c>
      <c r="D11" s="6" t="s">
        <v>20</v>
      </c>
      <c r="E11" s="6">
        <v>3</v>
      </c>
      <c r="F11" s="6" t="s">
        <v>10</v>
      </c>
      <c r="G11" s="7" t="s">
        <v>9</v>
      </c>
      <c r="H11" s="6"/>
      <c r="I11" s="6"/>
      <c r="J11" s="6">
        <v>3</v>
      </c>
      <c r="K11" s="8" t="str">
        <f t="shared" si="0"/>
        <v>1</v>
      </c>
    </row>
    <row r="12" spans="1:12" x14ac:dyDescent="0.2">
      <c r="A12" s="6">
        <v>1</v>
      </c>
      <c r="B12" s="6" t="s">
        <v>37</v>
      </c>
      <c r="C12" s="6">
        <v>104</v>
      </c>
      <c r="D12" s="6" t="s">
        <v>20</v>
      </c>
      <c r="E12" s="6">
        <v>4</v>
      </c>
      <c r="F12" s="6" t="s">
        <v>11</v>
      </c>
      <c r="G12" s="7" t="s">
        <v>9</v>
      </c>
      <c r="H12" s="6"/>
      <c r="I12" s="6"/>
      <c r="J12" s="6">
        <v>1</v>
      </c>
      <c r="K12" s="8" t="str">
        <f t="shared" si="0"/>
        <v>1</v>
      </c>
    </row>
    <row r="13" spans="1:12" x14ac:dyDescent="0.2">
      <c r="A13" s="6">
        <v>1</v>
      </c>
      <c r="B13" s="6" t="s">
        <v>37</v>
      </c>
      <c r="C13" s="6">
        <v>104</v>
      </c>
      <c r="D13" s="6" t="s">
        <v>20</v>
      </c>
      <c r="E13" s="6">
        <v>5</v>
      </c>
      <c r="F13" s="6" t="s">
        <v>12</v>
      </c>
      <c r="G13" s="7" t="s">
        <v>9</v>
      </c>
      <c r="H13" s="6"/>
      <c r="I13" s="6"/>
      <c r="J13" s="6">
        <v>11</v>
      </c>
      <c r="K13" s="8" t="str">
        <f t="shared" si="0"/>
        <v>1</v>
      </c>
    </row>
    <row r="14" spans="1:12" x14ac:dyDescent="0.2">
      <c r="A14" s="6">
        <v>1</v>
      </c>
      <c r="B14" s="6" t="s">
        <v>37</v>
      </c>
      <c r="C14" s="6">
        <v>104</v>
      </c>
      <c r="D14" s="6" t="s">
        <v>20</v>
      </c>
      <c r="E14" s="6">
        <v>6</v>
      </c>
      <c r="F14" s="6" t="s">
        <v>13</v>
      </c>
      <c r="G14" s="7" t="s">
        <v>9</v>
      </c>
      <c r="H14" s="6"/>
      <c r="I14" s="6"/>
      <c r="J14" s="6">
        <v>3</v>
      </c>
      <c r="K14" s="8" t="str">
        <f t="shared" si="0"/>
        <v>1</v>
      </c>
    </row>
    <row r="15" spans="1:12" x14ac:dyDescent="0.2">
      <c r="A15" s="6">
        <v>1</v>
      </c>
      <c r="B15" s="6" t="s">
        <v>37</v>
      </c>
      <c r="C15" s="6">
        <v>104</v>
      </c>
      <c r="D15" s="6" t="s">
        <v>20</v>
      </c>
      <c r="E15" s="6">
        <v>9</v>
      </c>
      <c r="F15" s="6" t="s">
        <v>34</v>
      </c>
      <c r="G15" s="7" t="s">
        <v>9</v>
      </c>
      <c r="H15" s="6"/>
      <c r="I15" s="6"/>
      <c r="J15" s="6">
        <v>4</v>
      </c>
      <c r="K15" s="8" t="str">
        <f t="shared" si="0"/>
        <v>1</v>
      </c>
    </row>
    <row r="16" spans="1:12" x14ac:dyDescent="0.2">
      <c r="A16" s="6">
        <v>1</v>
      </c>
      <c r="B16" s="6" t="s">
        <v>37</v>
      </c>
      <c r="C16" s="6">
        <v>104</v>
      </c>
      <c r="D16" s="6" t="s">
        <v>20</v>
      </c>
      <c r="E16" s="6">
        <v>22</v>
      </c>
      <c r="F16" s="6" t="s">
        <v>15</v>
      </c>
      <c r="G16" s="7" t="s">
        <v>9</v>
      </c>
      <c r="H16" s="6"/>
      <c r="I16" s="6"/>
      <c r="J16" s="6">
        <v>1</v>
      </c>
      <c r="K16" s="8" t="str">
        <f t="shared" si="0"/>
        <v>1</v>
      </c>
    </row>
    <row r="17" spans="1:11" x14ac:dyDescent="0.2">
      <c r="A17" s="6">
        <v>1</v>
      </c>
      <c r="B17" s="6" t="s">
        <v>37</v>
      </c>
      <c r="C17" s="6">
        <v>104</v>
      </c>
      <c r="D17" s="6" t="s">
        <v>20</v>
      </c>
      <c r="E17" s="6">
        <v>99</v>
      </c>
      <c r="F17" s="6" t="s">
        <v>16</v>
      </c>
      <c r="G17" s="7" t="s">
        <v>9</v>
      </c>
      <c r="H17" s="6"/>
      <c r="I17" s="6"/>
      <c r="J17" s="6">
        <v>1</v>
      </c>
      <c r="K17" s="8" t="str">
        <f t="shared" si="0"/>
        <v>1</v>
      </c>
    </row>
    <row r="18" spans="1:11" x14ac:dyDescent="0.2">
      <c r="A18" s="6">
        <v>1</v>
      </c>
      <c r="B18" s="6" t="s">
        <v>37</v>
      </c>
      <c r="C18" s="6">
        <v>123</v>
      </c>
      <c r="D18" s="6" t="s">
        <v>38</v>
      </c>
      <c r="E18" s="6">
        <v>1</v>
      </c>
      <c r="F18" s="6" t="s">
        <v>18</v>
      </c>
      <c r="G18" s="7" t="s">
        <v>9</v>
      </c>
      <c r="H18" s="6" t="s">
        <v>39</v>
      </c>
      <c r="I18" s="6">
        <v>1</v>
      </c>
      <c r="J18" s="6">
        <v>3</v>
      </c>
      <c r="K18" s="8" t="str">
        <f t="shared" si="0"/>
        <v>1</v>
      </c>
    </row>
    <row r="19" spans="1:11" x14ac:dyDescent="0.2">
      <c r="A19" s="6">
        <v>1</v>
      </c>
      <c r="B19" s="6" t="s">
        <v>37</v>
      </c>
      <c r="C19" s="6">
        <v>123</v>
      </c>
      <c r="D19" s="6" t="s">
        <v>38</v>
      </c>
      <c r="E19" s="6">
        <v>5</v>
      </c>
      <c r="F19" s="6" t="s">
        <v>12</v>
      </c>
      <c r="G19" s="7" t="s">
        <v>9</v>
      </c>
      <c r="H19" s="6" t="s">
        <v>39</v>
      </c>
      <c r="I19" s="6">
        <v>3</v>
      </c>
      <c r="J19" s="6">
        <v>2</v>
      </c>
      <c r="K19" s="8" t="str">
        <f t="shared" si="0"/>
        <v>1</v>
      </c>
    </row>
    <row r="20" spans="1:11" x14ac:dyDescent="0.2">
      <c r="A20" s="6">
        <v>1</v>
      </c>
      <c r="B20" s="6" t="s">
        <v>37</v>
      </c>
      <c r="C20" s="6">
        <v>202</v>
      </c>
      <c r="D20" s="6" t="s">
        <v>25</v>
      </c>
      <c r="E20" s="6">
        <v>1</v>
      </c>
      <c r="F20" s="6" t="s">
        <v>18</v>
      </c>
      <c r="G20" s="7" t="s">
        <v>9</v>
      </c>
      <c r="H20" s="6" t="s">
        <v>40</v>
      </c>
      <c r="I20" s="6">
        <v>1</v>
      </c>
      <c r="J20" s="6">
        <v>3</v>
      </c>
      <c r="K20" s="8" t="str">
        <f t="shared" si="0"/>
        <v>2</v>
      </c>
    </row>
    <row r="21" spans="1:11" x14ac:dyDescent="0.2">
      <c r="A21" s="6">
        <v>1</v>
      </c>
      <c r="B21" s="6" t="s">
        <v>37</v>
      </c>
      <c r="C21" s="6">
        <v>202</v>
      </c>
      <c r="D21" s="6" t="s">
        <v>25</v>
      </c>
      <c r="E21" s="6">
        <v>2</v>
      </c>
      <c r="F21" s="6" t="s">
        <v>8</v>
      </c>
      <c r="G21" s="7" t="s">
        <v>9</v>
      </c>
      <c r="H21" s="6" t="s">
        <v>40</v>
      </c>
      <c r="I21" s="6">
        <v>1</v>
      </c>
      <c r="J21" s="6">
        <v>44</v>
      </c>
      <c r="K21" s="8" t="str">
        <f t="shared" si="0"/>
        <v>2</v>
      </c>
    </row>
    <row r="22" spans="1:11" x14ac:dyDescent="0.2">
      <c r="A22" s="6">
        <v>1</v>
      </c>
      <c r="B22" s="6" t="s">
        <v>37</v>
      </c>
      <c r="C22" s="6">
        <v>202</v>
      </c>
      <c r="D22" s="6" t="s">
        <v>25</v>
      </c>
      <c r="E22" s="6">
        <v>3</v>
      </c>
      <c r="F22" s="6" t="s">
        <v>10</v>
      </c>
      <c r="G22" s="7" t="s">
        <v>9</v>
      </c>
      <c r="H22" s="6" t="s">
        <v>40</v>
      </c>
      <c r="I22" s="6">
        <v>1</v>
      </c>
      <c r="J22" s="6">
        <v>4050</v>
      </c>
      <c r="K22" s="8" t="str">
        <f t="shared" si="0"/>
        <v>2</v>
      </c>
    </row>
    <row r="23" spans="1:11" x14ac:dyDescent="0.2">
      <c r="A23" s="6">
        <v>1</v>
      </c>
      <c r="B23" s="6" t="s">
        <v>37</v>
      </c>
      <c r="C23" s="6">
        <v>202</v>
      </c>
      <c r="D23" s="6" t="s">
        <v>25</v>
      </c>
      <c r="E23" s="6">
        <v>3</v>
      </c>
      <c r="F23" s="6" t="s">
        <v>10</v>
      </c>
      <c r="G23" s="7" t="s">
        <v>9</v>
      </c>
      <c r="H23" s="6" t="s">
        <v>40</v>
      </c>
      <c r="I23" s="6">
        <v>4</v>
      </c>
      <c r="J23" s="6">
        <v>24</v>
      </c>
      <c r="K23" s="8" t="str">
        <f t="shared" si="0"/>
        <v>2</v>
      </c>
    </row>
    <row r="24" spans="1:11" x14ac:dyDescent="0.2">
      <c r="A24" s="6">
        <v>1</v>
      </c>
      <c r="B24" s="6" t="s">
        <v>37</v>
      </c>
      <c r="C24" s="6">
        <v>202</v>
      </c>
      <c r="D24" s="6" t="s">
        <v>25</v>
      </c>
      <c r="E24" s="6">
        <v>4</v>
      </c>
      <c r="F24" s="6" t="s">
        <v>11</v>
      </c>
      <c r="G24" s="7" t="s">
        <v>9</v>
      </c>
      <c r="H24" s="6" t="s">
        <v>40</v>
      </c>
      <c r="I24" s="6">
        <v>1</v>
      </c>
      <c r="J24" s="6">
        <v>364</v>
      </c>
      <c r="K24" s="8" t="str">
        <f t="shared" si="0"/>
        <v>2</v>
      </c>
    </row>
    <row r="25" spans="1:11" x14ac:dyDescent="0.2">
      <c r="A25" s="6">
        <v>1</v>
      </c>
      <c r="B25" s="6" t="s">
        <v>37</v>
      </c>
      <c r="C25" s="6">
        <v>202</v>
      </c>
      <c r="D25" s="6" t="s">
        <v>25</v>
      </c>
      <c r="E25" s="6">
        <v>4</v>
      </c>
      <c r="F25" s="6" t="s">
        <v>11</v>
      </c>
      <c r="G25" s="7" t="s">
        <v>9</v>
      </c>
      <c r="H25" s="6" t="s">
        <v>40</v>
      </c>
      <c r="I25" s="6">
        <v>4</v>
      </c>
      <c r="J25" s="6">
        <v>2</v>
      </c>
      <c r="K25" s="8" t="str">
        <f t="shared" si="0"/>
        <v>2</v>
      </c>
    </row>
    <row r="26" spans="1:11" x14ac:dyDescent="0.2">
      <c r="A26" s="6">
        <v>1</v>
      </c>
      <c r="B26" s="6" t="s">
        <v>37</v>
      </c>
      <c r="C26" s="6">
        <v>202</v>
      </c>
      <c r="D26" s="6" t="s">
        <v>25</v>
      </c>
      <c r="E26" s="6">
        <v>5</v>
      </c>
      <c r="F26" s="6" t="s">
        <v>12</v>
      </c>
      <c r="G26" s="7" t="s">
        <v>9</v>
      </c>
      <c r="H26" s="6" t="s">
        <v>40</v>
      </c>
      <c r="I26" s="6">
        <v>1</v>
      </c>
      <c r="J26" s="6">
        <v>29286</v>
      </c>
      <c r="K26" s="8" t="str">
        <f t="shared" si="0"/>
        <v>2</v>
      </c>
    </row>
    <row r="27" spans="1:11" x14ac:dyDescent="0.2">
      <c r="A27" s="6">
        <v>1</v>
      </c>
      <c r="B27" s="6" t="s">
        <v>37</v>
      </c>
      <c r="C27" s="6">
        <v>202</v>
      </c>
      <c r="D27" s="6" t="s">
        <v>25</v>
      </c>
      <c r="E27" s="6">
        <v>5</v>
      </c>
      <c r="F27" s="6" t="s">
        <v>12</v>
      </c>
      <c r="G27" s="7" t="s">
        <v>9</v>
      </c>
      <c r="H27" s="6" t="s">
        <v>40</v>
      </c>
      <c r="I27" s="6">
        <v>4</v>
      </c>
      <c r="J27" s="6">
        <v>65</v>
      </c>
      <c r="K27" s="8" t="str">
        <f t="shared" si="0"/>
        <v>2</v>
      </c>
    </row>
    <row r="28" spans="1:11" x14ac:dyDescent="0.2">
      <c r="A28" s="6">
        <v>1</v>
      </c>
      <c r="B28" s="6" t="s">
        <v>37</v>
      </c>
      <c r="C28" s="6">
        <v>202</v>
      </c>
      <c r="D28" s="6" t="s">
        <v>25</v>
      </c>
      <c r="E28" s="6">
        <v>6</v>
      </c>
      <c r="F28" s="6" t="s">
        <v>13</v>
      </c>
      <c r="G28" s="7" t="s">
        <v>9</v>
      </c>
      <c r="H28" s="6" t="s">
        <v>40</v>
      </c>
      <c r="I28" s="6">
        <v>1</v>
      </c>
      <c r="J28" s="6">
        <v>18</v>
      </c>
      <c r="K28" s="8" t="str">
        <f t="shared" si="0"/>
        <v>2</v>
      </c>
    </row>
    <row r="29" spans="1:11" x14ac:dyDescent="0.2">
      <c r="A29" s="6">
        <v>1</v>
      </c>
      <c r="B29" s="6" t="s">
        <v>37</v>
      </c>
      <c r="C29" s="6">
        <v>202</v>
      </c>
      <c r="D29" s="6" t="s">
        <v>25</v>
      </c>
      <c r="E29" s="6">
        <v>6</v>
      </c>
      <c r="F29" s="6" t="s">
        <v>13</v>
      </c>
      <c r="G29" s="7" t="s">
        <v>6</v>
      </c>
      <c r="H29" s="6"/>
      <c r="I29" s="6"/>
      <c r="J29" s="6">
        <v>17330</v>
      </c>
      <c r="K29" s="8" t="str">
        <f t="shared" si="0"/>
        <v>2</v>
      </c>
    </row>
    <row r="30" spans="1:11" x14ac:dyDescent="0.2">
      <c r="A30" s="6">
        <v>1</v>
      </c>
      <c r="B30" s="6" t="s">
        <v>37</v>
      </c>
      <c r="C30" s="6">
        <v>202</v>
      </c>
      <c r="D30" s="6" t="s">
        <v>25</v>
      </c>
      <c r="E30" s="6">
        <v>7</v>
      </c>
      <c r="F30" s="6" t="s">
        <v>14</v>
      </c>
      <c r="G30" s="7" t="s">
        <v>9</v>
      </c>
      <c r="H30" s="6" t="s">
        <v>40</v>
      </c>
      <c r="I30" s="6">
        <v>1</v>
      </c>
      <c r="J30" s="6">
        <v>156</v>
      </c>
      <c r="K30" s="8" t="str">
        <f t="shared" si="0"/>
        <v>2</v>
      </c>
    </row>
    <row r="31" spans="1:11" x14ac:dyDescent="0.2">
      <c r="A31" s="6">
        <v>1</v>
      </c>
      <c r="B31" s="6" t="s">
        <v>37</v>
      </c>
      <c r="C31" s="6">
        <v>202</v>
      </c>
      <c r="D31" s="6" t="s">
        <v>25</v>
      </c>
      <c r="E31" s="6">
        <v>9</v>
      </c>
      <c r="F31" s="6" t="s">
        <v>34</v>
      </c>
      <c r="G31" s="7" t="s">
        <v>9</v>
      </c>
      <c r="H31" s="6" t="s">
        <v>40</v>
      </c>
      <c r="I31" s="6">
        <v>1</v>
      </c>
      <c r="J31" s="6">
        <v>6</v>
      </c>
      <c r="K31" s="8" t="str">
        <f t="shared" si="0"/>
        <v>2</v>
      </c>
    </row>
    <row r="32" spans="1:11" x14ac:dyDescent="0.2">
      <c r="A32" s="6">
        <v>1</v>
      </c>
      <c r="B32" s="6" t="s">
        <v>37</v>
      </c>
      <c r="C32" s="6">
        <v>202</v>
      </c>
      <c r="D32" s="6" t="s">
        <v>25</v>
      </c>
      <c r="E32" s="6">
        <v>10</v>
      </c>
      <c r="F32" s="6" t="s">
        <v>41</v>
      </c>
      <c r="G32" s="7" t="s">
        <v>9</v>
      </c>
      <c r="H32" s="6" t="s">
        <v>40</v>
      </c>
      <c r="I32" s="6">
        <v>1</v>
      </c>
      <c r="J32" s="6">
        <v>6</v>
      </c>
      <c r="K32" s="8" t="str">
        <f t="shared" si="0"/>
        <v>2</v>
      </c>
    </row>
    <row r="33" spans="1:11" x14ac:dyDescent="0.2">
      <c r="A33" s="6">
        <v>1</v>
      </c>
      <c r="B33" s="6" t="s">
        <v>37</v>
      </c>
      <c r="C33" s="6">
        <v>202</v>
      </c>
      <c r="D33" s="6" t="s">
        <v>25</v>
      </c>
      <c r="E33" s="6">
        <v>11</v>
      </c>
      <c r="F33" s="6" t="s">
        <v>42</v>
      </c>
      <c r="G33" s="7" t="s">
        <v>9</v>
      </c>
      <c r="H33" s="6" t="s">
        <v>40</v>
      </c>
      <c r="I33" s="6">
        <v>1</v>
      </c>
      <c r="J33" s="6">
        <v>97</v>
      </c>
      <c r="K33" s="8" t="str">
        <f t="shared" si="0"/>
        <v>2</v>
      </c>
    </row>
    <row r="34" spans="1:11" x14ac:dyDescent="0.2">
      <c r="A34" s="6">
        <v>1</v>
      </c>
      <c r="B34" s="6" t="s">
        <v>37</v>
      </c>
      <c r="C34" s="6">
        <v>202</v>
      </c>
      <c r="D34" s="6" t="s">
        <v>25</v>
      </c>
      <c r="E34" s="6">
        <v>98</v>
      </c>
      <c r="F34" s="6" t="s">
        <v>43</v>
      </c>
      <c r="G34" s="7" t="s">
        <v>9</v>
      </c>
      <c r="H34" s="6" t="s">
        <v>40</v>
      </c>
      <c r="I34" s="6">
        <v>1</v>
      </c>
      <c r="J34" s="6">
        <v>12</v>
      </c>
      <c r="K34" s="8" t="str">
        <f t="shared" si="0"/>
        <v>2</v>
      </c>
    </row>
    <row r="35" spans="1:11" x14ac:dyDescent="0.2">
      <c r="A35" s="6">
        <v>1</v>
      </c>
      <c r="B35" s="6" t="s">
        <v>37</v>
      </c>
      <c r="C35" s="6">
        <v>202</v>
      </c>
      <c r="D35" s="6" t="s">
        <v>25</v>
      </c>
      <c r="E35" s="6">
        <v>99</v>
      </c>
      <c r="F35" s="6" t="s">
        <v>16</v>
      </c>
      <c r="G35" s="7" t="s">
        <v>9</v>
      </c>
      <c r="H35" s="6" t="s">
        <v>40</v>
      </c>
      <c r="I35" s="6">
        <v>1</v>
      </c>
      <c r="J35" s="6">
        <v>3319</v>
      </c>
      <c r="K35" s="8" t="str">
        <f t="shared" si="0"/>
        <v>2</v>
      </c>
    </row>
    <row r="36" spans="1:11" x14ac:dyDescent="0.2">
      <c r="A36" s="6">
        <v>1</v>
      </c>
      <c r="B36" s="6" t="s">
        <v>37</v>
      </c>
      <c r="C36" s="6">
        <v>202</v>
      </c>
      <c r="D36" s="6" t="s">
        <v>25</v>
      </c>
      <c r="E36" s="6">
        <v>99</v>
      </c>
      <c r="F36" s="6" t="s">
        <v>16</v>
      </c>
      <c r="G36" s="7" t="s">
        <v>9</v>
      </c>
      <c r="H36" s="6" t="s">
        <v>40</v>
      </c>
      <c r="I36" s="6">
        <v>4</v>
      </c>
      <c r="J36" s="6">
        <v>21</v>
      </c>
      <c r="K36" s="8" t="str">
        <f t="shared" si="0"/>
        <v>2</v>
      </c>
    </row>
    <row r="37" spans="1:11" x14ac:dyDescent="0.2">
      <c r="A37" s="6">
        <v>1</v>
      </c>
      <c r="B37" s="6" t="s">
        <v>37</v>
      </c>
      <c r="C37" s="6">
        <v>203</v>
      </c>
      <c r="D37" s="6" t="s">
        <v>44</v>
      </c>
      <c r="E37" s="6">
        <v>0</v>
      </c>
      <c r="F37" s="6" t="s">
        <v>5</v>
      </c>
      <c r="G37" s="7" t="s">
        <v>9</v>
      </c>
      <c r="H37" s="6"/>
      <c r="I37" s="6"/>
      <c r="J37" s="6">
        <v>7830</v>
      </c>
      <c r="K37" s="8" t="str">
        <f t="shared" si="0"/>
        <v>2</v>
      </c>
    </row>
    <row r="38" spans="1:11" x14ac:dyDescent="0.2">
      <c r="A38" s="6">
        <v>1</v>
      </c>
      <c r="B38" s="6" t="s">
        <v>37</v>
      </c>
      <c r="C38" s="6">
        <v>203</v>
      </c>
      <c r="D38" s="6" t="s">
        <v>44</v>
      </c>
      <c r="E38" s="6">
        <v>0</v>
      </c>
      <c r="F38" s="6" t="s">
        <v>5</v>
      </c>
      <c r="G38" s="7" t="s">
        <v>6</v>
      </c>
      <c r="H38" s="6"/>
      <c r="I38" s="6"/>
      <c r="J38" s="6">
        <v>2</v>
      </c>
      <c r="K38" s="8" t="str">
        <f t="shared" si="0"/>
        <v>2</v>
      </c>
    </row>
    <row r="39" spans="1:11" x14ac:dyDescent="0.2">
      <c r="A39" s="6">
        <v>1</v>
      </c>
      <c r="B39" s="6" t="s">
        <v>37</v>
      </c>
      <c r="C39" s="6">
        <v>203</v>
      </c>
      <c r="D39" s="6" t="s">
        <v>44</v>
      </c>
      <c r="E39" s="6">
        <v>1</v>
      </c>
      <c r="F39" s="6" t="s">
        <v>18</v>
      </c>
      <c r="G39" s="7" t="s">
        <v>9</v>
      </c>
      <c r="H39" s="6" t="s">
        <v>45</v>
      </c>
      <c r="I39" s="6">
        <v>1</v>
      </c>
      <c r="J39" s="6">
        <v>2</v>
      </c>
      <c r="K39" s="8" t="str">
        <f t="shared" si="0"/>
        <v>2</v>
      </c>
    </row>
    <row r="40" spans="1:11" x14ac:dyDescent="0.2">
      <c r="A40" s="6">
        <v>1</v>
      </c>
      <c r="B40" s="6" t="s">
        <v>37</v>
      </c>
      <c r="C40" s="6">
        <v>203</v>
      </c>
      <c r="D40" s="6" t="s">
        <v>44</v>
      </c>
      <c r="E40" s="6">
        <v>2</v>
      </c>
      <c r="F40" s="6" t="s">
        <v>8</v>
      </c>
      <c r="G40" s="7" t="s">
        <v>9</v>
      </c>
      <c r="H40" s="6" t="s">
        <v>45</v>
      </c>
      <c r="I40" s="6">
        <v>1</v>
      </c>
      <c r="J40" s="6">
        <v>55</v>
      </c>
      <c r="K40" s="8" t="str">
        <f t="shared" si="0"/>
        <v>2</v>
      </c>
    </row>
    <row r="41" spans="1:11" x14ac:dyDescent="0.2">
      <c r="A41" s="6">
        <v>1</v>
      </c>
      <c r="B41" s="6" t="s">
        <v>37</v>
      </c>
      <c r="C41" s="6">
        <v>203</v>
      </c>
      <c r="D41" s="6" t="s">
        <v>44</v>
      </c>
      <c r="E41" s="6">
        <v>3</v>
      </c>
      <c r="F41" s="6" t="s">
        <v>10</v>
      </c>
      <c r="G41" s="7" t="s">
        <v>9</v>
      </c>
      <c r="H41" s="6" t="s">
        <v>45</v>
      </c>
      <c r="I41" s="6">
        <v>1</v>
      </c>
      <c r="J41" s="6">
        <v>1236</v>
      </c>
      <c r="K41" s="8" t="str">
        <f t="shared" si="0"/>
        <v>2</v>
      </c>
    </row>
    <row r="42" spans="1:11" x14ac:dyDescent="0.2">
      <c r="A42" s="6">
        <v>1</v>
      </c>
      <c r="B42" s="6" t="s">
        <v>37</v>
      </c>
      <c r="C42" s="6">
        <v>203</v>
      </c>
      <c r="D42" s="6" t="s">
        <v>44</v>
      </c>
      <c r="E42" s="6">
        <v>3</v>
      </c>
      <c r="F42" s="6" t="s">
        <v>10</v>
      </c>
      <c r="G42" s="7" t="s">
        <v>9</v>
      </c>
      <c r="H42" s="6" t="s">
        <v>45</v>
      </c>
      <c r="I42" s="6">
        <v>4</v>
      </c>
      <c r="J42" s="6">
        <v>10</v>
      </c>
      <c r="K42" s="8" t="str">
        <f t="shared" si="0"/>
        <v>2</v>
      </c>
    </row>
    <row r="43" spans="1:11" x14ac:dyDescent="0.2">
      <c r="A43" s="6">
        <v>1</v>
      </c>
      <c r="B43" s="6" t="s">
        <v>37</v>
      </c>
      <c r="C43" s="6">
        <v>203</v>
      </c>
      <c r="D43" s="6" t="s">
        <v>44</v>
      </c>
      <c r="E43" s="6">
        <v>4</v>
      </c>
      <c r="F43" s="6" t="s">
        <v>11</v>
      </c>
      <c r="G43" s="7" t="s">
        <v>9</v>
      </c>
      <c r="H43" s="6" t="s">
        <v>45</v>
      </c>
      <c r="I43" s="6">
        <v>1</v>
      </c>
      <c r="J43" s="6">
        <v>193</v>
      </c>
      <c r="K43" s="8" t="str">
        <f t="shared" si="0"/>
        <v>2</v>
      </c>
    </row>
    <row r="44" spans="1:11" x14ac:dyDescent="0.2">
      <c r="A44" s="6">
        <v>1</v>
      </c>
      <c r="B44" s="6" t="s">
        <v>37</v>
      </c>
      <c r="C44" s="6">
        <v>203</v>
      </c>
      <c r="D44" s="6" t="s">
        <v>44</v>
      </c>
      <c r="E44" s="6">
        <v>5</v>
      </c>
      <c r="F44" s="6" t="s">
        <v>12</v>
      </c>
      <c r="G44" s="7" t="s">
        <v>9</v>
      </c>
      <c r="H44" s="6" t="s">
        <v>45</v>
      </c>
      <c r="I44" s="6">
        <v>1</v>
      </c>
      <c r="J44" s="6">
        <v>6242</v>
      </c>
      <c r="K44" s="8" t="str">
        <f t="shared" si="0"/>
        <v>2</v>
      </c>
    </row>
    <row r="45" spans="1:11" x14ac:dyDescent="0.2">
      <c r="A45" s="6">
        <v>1</v>
      </c>
      <c r="B45" s="6" t="s">
        <v>37</v>
      </c>
      <c r="C45" s="6">
        <v>203</v>
      </c>
      <c r="D45" s="6" t="s">
        <v>44</v>
      </c>
      <c r="E45" s="6">
        <v>5</v>
      </c>
      <c r="F45" s="6" t="s">
        <v>12</v>
      </c>
      <c r="G45" s="7" t="s">
        <v>9</v>
      </c>
      <c r="H45" s="6" t="s">
        <v>45</v>
      </c>
      <c r="I45" s="6">
        <v>4</v>
      </c>
      <c r="J45" s="6">
        <v>35</v>
      </c>
      <c r="K45" s="8" t="str">
        <f t="shared" si="0"/>
        <v>2</v>
      </c>
    </row>
    <row r="46" spans="1:11" x14ac:dyDescent="0.2">
      <c r="A46" s="6">
        <v>1</v>
      </c>
      <c r="B46" s="6" t="s">
        <v>37</v>
      </c>
      <c r="C46" s="6">
        <v>203</v>
      </c>
      <c r="D46" s="6" t="s">
        <v>44</v>
      </c>
      <c r="E46" s="6">
        <v>6</v>
      </c>
      <c r="F46" s="6" t="s">
        <v>13</v>
      </c>
      <c r="G46" s="7" t="s">
        <v>9</v>
      </c>
      <c r="H46" s="6" t="s">
        <v>45</v>
      </c>
      <c r="I46" s="6">
        <v>1</v>
      </c>
      <c r="J46" s="6">
        <v>105</v>
      </c>
      <c r="K46" s="8" t="str">
        <f t="shared" si="0"/>
        <v>2</v>
      </c>
    </row>
    <row r="47" spans="1:11" x14ac:dyDescent="0.2">
      <c r="A47" s="6">
        <v>1</v>
      </c>
      <c r="B47" s="6" t="s">
        <v>37</v>
      </c>
      <c r="C47" s="6">
        <v>203</v>
      </c>
      <c r="D47" s="6" t="s">
        <v>44</v>
      </c>
      <c r="E47" s="6">
        <v>7</v>
      </c>
      <c r="F47" s="6" t="s">
        <v>14</v>
      </c>
      <c r="G47" s="7" t="s">
        <v>9</v>
      </c>
      <c r="H47" s="6" t="s">
        <v>45</v>
      </c>
      <c r="I47" s="6">
        <v>1</v>
      </c>
      <c r="J47" s="6">
        <v>116</v>
      </c>
      <c r="K47" s="8" t="str">
        <f t="shared" si="0"/>
        <v>2</v>
      </c>
    </row>
    <row r="48" spans="1:11" x14ac:dyDescent="0.2">
      <c r="A48" s="6">
        <v>1</v>
      </c>
      <c r="B48" s="6" t="s">
        <v>37</v>
      </c>
      <c r="C48" s="6">
        <v>203</v>
      </c>
      <c r="D48" s="6" t="s">
        <v>44</v>
      </c>
      <c r="E48" s="6">
        <v>8</v>
      </c>
      <c r="F48" s="6" t="s">
        <v>46</v>
      </c>
      <c r="G48" s="7" t="s">
        <v>9</v>
      </c>
      <c r="H48" s="6" t="s">
        <v>45</v>
      </c>
      <c r="I48" s="6">
        <v>1</v>
      </c>
      <c r="J48" s="6">
        <v>1</v>
      </c>
      <c r="K48" s="8" t="str">
        <f t="shared" si="0"/>
        <v>2</v>
      </c>
    </row>
    <row r="49" spans="1:11" x14ac:dyDescent="0.2">
      <c r="A49" s="6">
        <v>1</v>
      </c>
      <c r="B49" s="6" t="s">
        <v>37</v>
      </c>
      <c r="C49" s="6">
        <v>203</v>
      </c>
      <c r="D49" s="6" t="s">
        <v>44</v>
      </c>
      <c r="E49" s="6">
        <v>9</v>
      </c>
      <c r="F49" s="6" t="s">
        <v>34</v>
      </c>
      <c r="G49" s="7" t="s">
        <v>9</v>
      </c>
      <c r="H49" s="6" t="s">
        <v>45</v>
      </c>
      <c r="I49" s="6">
        <v>1</v>
      </c>
      <c r="J49" s="6">
        <v>24</v>
      </c>
      <c r="K49" s="8" t="str">
        <f t="shared" si="0"/>
        <v>2</v>
      </c>
    </row>
    <row r="50" spans="1:11" x14ac:dyDescent="0.2">
      <c r="A50" s="6">
        <v>1</v>
      </c>
      <c r="B50" s="6" t="s">
        <v>37</v>
      </c>
      <c r="C50" s="6">
        <v>203</v>
      </c>
      <c r="D50" s="6" t="s">
        <v>44</v>
      </c>
      <c r="E50" s="6">
        <v>11</v>
      </c>
      <c r="F50" s="6" t="s">
        <v>42</v>
      </c>
      <c r="G50" s="7" t="s">
        <v>9</v>
      </c>
      <c r="H50" s="6" t="s">
        <v>45</v>
      </c>
      <c r="I50" s="6">
        <v>1</v>
      </c>
      <c r="J50" s="6">
        <v>25</v>
      </c>
      <c r="K50" s="8" t="str">
        <f t="shared" si="0"/>
        <v>2</v>
      </c>
    </row>
    <row r="51" spans="1:11" x14ac:dyDescent="0.2">
      <c r="A51" s="6">
        <v>1</v>
      </c>
      <c r="B51" s="6" t="s">
        <v>37</v>
      </c>
      <c r="C51" s="6">
        <v>203</v>
      </c>
      <c r="D51" s="6" t="s">
        <v>44</v>
      </c>
      <c r="E51" s="6">
        <v>98</v>
      </c>
      <c r="F51" s="6" t="s">
        <v>43</v>
      </c>
      <c r="G51" s="7" t="s">
        <v>9</v>
      </c>
      <c r="H51" s="6" t="s">
        <v>45</v>
      </c>
      <c r="I51" s="6">
        <v>1</v>
      </c>
      <c r="J51" s="6">
        <v>8</v>
      </c>
      <c r="K51" s="8" t="str">
        <f t="shared" si="0"/>
        <v>2</v>
      </c>
    </row>
    <row r="52" spans="1:11" x14ac:dyDescent="0.2">
      <c r="A52" s="6">
        <v>1</v>
      </c>
      <c r="B52" s="6" t="s">
        <v>37</v>
      </c>
      <c r="C52" s="6">
        <v>203</v>
      </c>
      <c r="D52" s="6" t="s">
        <v>44</v>
      </c>
      <c r="E52" s="6">
        <v>99</v>
      </c>
      <c r="F52" s="6" t="s">
        <v>16</v>
      </c>
      <c r="G52" s="7" t="s">
        <v>9</v>
      </c>
      <c r="H52" s="6" t="s">
        <v>45</v>
      </c>
      <c r="I52" s="6">
        <v>1</v>
      </c>
      <c r="J52" s="6">
        <v>1127</v>
      </c>
      <c r="K52" s="8" t="str">
        <f t="shared" si="0"/>
        <v>2</v>
      </c>
    </row>
    <row r="53" spans="1:11" x14ac:dyDescent="0.2">
      <c r="A53" s="6">
        <v>1</v>
      </c>
      <c r="B53" s="6" t="s">
        <v>37</v>
      </c>
      <c r="C53" s="6">
        <v>203</v>
      </c>
      <c r="D53" s="6" t="s">
        <v>44</v>
      </c>
      <c r="E53" s="6">
        <v>99</v>
      </c>
      <c r="F53" s="6" t="s">
        <v>16</v>
      </c>
      <c r="G53" s="7" t="s">
        <v>9</v>
      </c>
      <c r="H53" s="6" t="s">
        <v>45</v>
      </c>
      <c r="I53" s="6">
        <v>4</v>
      </c>
      <c r="J53" s="6">
        <v>5</v>
      </c>
      <c r="K53" s="8" t="str">
        <f t="shared" si="0"/>
        <v>2</v>
      </c>
    </row>
    <row r="54" spans="1:11" x14ac:dyDescent="0.2">
      <c r="A54" s="6">
        <v>1</v>
      </c>
      <c r="B54" s="6" t="s">
        <v>37</v>
      </c>
      <c r="C54" s="6">
        <v>302</v>
      </c>
      <c r="D54" s="6" t="s">
        <v>32</v>
      </c>
      <c r="E54" s="6">
        <v>0</v>
      </c>
      <c r="F54" s="6" t="s">
        <v>5</v>
      </c>
      <c r="G54" s="7" t="s">
        <v>9</v>
      </c>
      <c r="H54" s="6"/>
      <c r="I54" s="6"/>
      <c r="J54" s="6">
        <v>308151</v>
      </c>
      <c r="K54" s="8" t="str">
        <f t="shared" si="0"/>
        <v>3</v>
      </c>
    </row>
    <row r="55" spans="1:11" x14ac:dyDescent="0.2">
      <c r="A55" s="6">
        <v>1</v>
      </c>
      <c r="B55" s="6" t="s">
        <v>37</v>
      </c>
      <c r="C55" s="6">
        <v>303</v>
      </c>
      <c r="D55" s="6" t="s">
        <v>47</v>
      </c>
      <c r="E55" s="6">
        <v>0</v>
      </c>
      <c r="F55" s="6" t="s">
        <v>5</v>
      </c>
      <c r="G55" s="7" t="s">
        <v>9</v>
      </c>
      <c r="H55" s="6"/>
      <c r="I55" s="6"/>
      <c r="J55" s="6">
        <v>59044</v>
      </c>
      <c r="K55" s="8" t="str">
        <f t="shared" si="0"/>
        <v>3</v>
      </c>
    </row>
    <row r="56" spans="1:11" x14ac:dyDescent="0.2">
      <c r="A56" s="6">
        <v>1</v>
      </c>
      <c r="B56" s="6" t="s">
        <v>37</v>
      </c>
      <c r="C56" s="6">
        <v>401</v>
      </c>
      <c r="D56" s="6" t="s">
        <v>48</v>
      </c>
      <c r="E56" s="6">
        <v>0</v>
      </c>
      <c r="F56" s="6" t="s">
        <v>5</v>
      </c>
      <c r="G56" s="7" t="s">
        <v>6</v>
      </c>
      <c r="H56" s="6"/>
      <c r="I56" s="6"/>
      <c r="J56" s="6">
        <v>611</v>
      </c>
      <c r="K56" s="8" t="str">
        <f t="shared" si="0"/>
        <v>4</v>
      </c>
    </row>
    <row r="57" spans="1:11" x14ac:dyDescent="0.2">
      <c r="A57" s="6">
        <v>1</v>
      </c>
      <c r="B57" s="6" t="s">
        <v>37</v>
      </c>
      <c r="C57" s="6">
        <v>410</v>
      </c>
      <c r="D57" s="6" t="s">
        <v>35</v>
      </c>
      <c r="E57" s="6">
        <v>0</v>
      </c>
      <c r="F57" s="6" t="s">
        <v>5</v>
      </c>
      <c r="G57" s="7" t="s">
        <v>9</v>
      </c>
      <c r="H57" s="6"/>
      <c r="I57" s="6"/>
      <c r="J57" s="6">
        <v>337205</v>
      </c>
      <c r="K57" s="8" t="str">
        <f t="shared" si="0"/>
        <v>4</v>
      </c>
    </row>
    <row r="58" spans="1:11" x14ac:dyDescent="0.2">
      <c r="A58" s="6">
        <v>1</v>
      </c>
      <c r="B58" s="6" t="s">
        <v>37</v>
      </c>
      <c r="C58" s="6">
        <v>410</v>
      </c>
      <c r="D58" s="6" t="s">
        <v>35</v>
      </c>
      <c r="E58" s="6">
        <v>0</v>
      </c>
      <c r="F58" s="6" t="s">
        <v>5</v>
      </c>
      <c r="G58" s="7" t="s">
        <v>6</v>
      </c>
      <c r="H58" s="6"/>
      <c r="I58" s="6"/>
      <c r="J58" s="6">
        <v>241461</v>
      </c>
      <c r="K58" s="8" t="str">
        <f t="shared" si="0"/>
        <v>4</v>
      </c>
    </row>
    <row r="59" spans="1:11" x14ac:dyDescent="0.2">
      <c r="A59" s="6">
        <v>1</v>
      </c>
      <c r="B59" s="6" t="s">
        <v>37</v>
      </c>
      <c r="C59" s="6">
        <v>9730</v>
      </c>
      <c r="D59" s="6" t="s">
        <v>49</v>
      </c>
      <c r="E59" s="6">
        <v>0</v>
      </c>
      <c r="F59" s="6" t="s">
        <v>5</v>
      </c>
      <c r="G59" s="7" t="s">
        <v>9</v>
      </c>
      <c r="H59" s="6" t="s">
        <v>50</v>
      </c>
      <c r="I59" s="6">
        <v>1</v>
      </c>
      <c r="J59" s="6">
        <v>39159</v>
      </c>
      <c r="K59" s="8" t="str">
        <f t="shared" si="0"/>
        <v>97</v>
      </c>
    </row>
    <row r="60" spans="1:11" x14ac:dyDescent="0.2">
      <c r="A60" s="6">
        <v>2</v>
      </c>
      <c r="B60" s="6" t="s">
        <v>51</v>
      </c>
      <c r="C60" s="6">
        <v>101</v>
      </c>
      <c r="D60" s="6" t="s">
        <v>7</v>
      </c>
      <c r="E60" s="6">
        <v>0</v>
      </c>
      <c r="F60" s="6" t="s">
        <v>5</v>
      </c>
      <c r="G60" s="7" t="s">
        <v>9</v>
      </c>
      <c r="H60" s="6"/>
      <c r="I60" s="6"/>
      <c r="J60" s="6">
        <v>18</v>
      </c>
      <c r="K60" s="8" t="str">
        <f t="shared" si="0"/>
        <v>1</v>
      </c>
    </row>
    <row r="61" spans="1:11" x14ac:dyDescent="0.2">
      <c r="A61" s="6">
        <v>2</v>
      </c>
      <c r="B61" s="6" t="s">
        <v>51</v>
      </c>
      <c r="C61" s="6">
        <v>101</v>
      </c>
      <c r="D61" s="6" t="s">
        <v>7</v>
      </c>
      <c r="E61" s="6">
        <v>1</v>
      </c>
      <c r="F61" s="6" t="s">
        <v>18</v>
      </c>
      <c r="G61" s="7" t="s">
        <v>9</v>
      </c>
      <c r="H61" s="6"/>
      <c r="I61" s="6"/>
      <c r="J61" s="6">
        <v>4151</v>
      </c>
      <c r="K61" s="8" t="str">
        <f t="shared" si="0"/>
        <v>1</v>
      </c>
    </row>
    <row r="62" spans="1:11" x14ac:dyDescent="0.2">
      <c r="A62" s="6">
        <v>2</v>
      </c>
      <c r="B62" s="6" t="s">
        <v>51</v>
      </c>
      <c r="C62" s="6">
        <v>101</v>
      </c>
      <c r="D62" s="6" t="s">
        <v>7</v>
      </c>
      <c r="E62" s="6">
        <v>1</v>
      </c>
      <c r="F62" s="6" t="s">
        <v>18</v>
      </c>
      <c r="G62" s="7" t="s">
        <v>9</v>
      </c>
      <c r="H62" s="6" t="s">
        <v>52</v>
      </c>
      <c r="I62" s="6">
        <v>4</v>
      </c>
      <c r="J62" s="6">
        <v>16757</v>
      </c>
      <c r="K62" s="8" t="str">
        <f t="shared" si="0"/>
        <v>1</v>
      </c>
    </row>
    <row r="63" spans="1:11" x14ac:dyDescent="0.2">
      <c r="A63" s="6">
        <v>2</v>
      </c>
      <c r="B63" s="6" t="s">
        <v>51</v>
      </c>
      <c r="C63" s="6">
        <v>101</v>
      </c>
      <c r="D63" s="6" t="s">
        <v>7</v>
      </c>
      <c r="E63" s="6">
        <v>1</v>
      </c>
      <c r="F63" s="6" t="s">
        <v>18</v>
      </c>
      <c r="G63" s="7" t="s">
        <v>9</v>
      </c>
      <c r="H63" s="6" t="s">
        <v>52</v>
      </c>
      <c r="I63" s="6">
        <v>6</v>
      </c>
      <c r="J63" s="6">
        <v>1001</v>
      </c>
      <c r="K63" s="8" t="str">
        <f t="shared" si="0"/>
        <v>1</v>
      </c>
    </row>
    <row r="64" spans="1:11" x14ac:dyDescent="0.2">
      <c r="A64" s="6">
        <v>2</v>
      </c>
      <c r="B64" s="6" t="s">
        <v>51</v>
      </c>
      <c r="C64" s="6">
        <v>101</v>
      </c>
      <c r="D64" s="6" t="s">
        <v>7</v>
      </c>
      <c r="E64" s="6">
        <v>2</v>
      </c>
      <c r="F64" s="6" t="s">
        <v>8</v>
      </c>
      <c r="G64" s="7" t="s">
        <v>9</v>
      </c>
      <c r="H64" s="6"/>
      <c r="I64" s="6"/>
      <c r="J64" s="6">
        <v>6963</v>
      </c>
      <c r="K64" s="8" t="str">
        <f t="shared" si="0"/>
        <v>1</v>
      </c>
    </row>
    <row r="65" spans="1:11" x14ac:dyDescent="0.2">
      <c r="A65" s="6">
        <v>2</v>
      </c>
      <c r="B65" s="6" t="s">
        <v>51</v>
      </c>
      <c r="C65" s="6">
        <v>101</v>
      </c>
      <c r="D65" s="6" t="s">
        <v>7</v>
      </c>
      <c r="E65" s="6">
        <v>2</v>
      </c>
      <c r="F65" s="6" t="s">
        <v>8</v>
      </c>
      <c r="G65" s="7" t="s">
        <v>9</v>
      </c>
      <c r="H65" s="6" t="s">
        <v>52</v>
      </c>
      <c r="I65" s="6">
        <v>4</v>
      </c>
      <c r="J65" s="6">
        <v>14</v>
      </c>
      <c r="K65" s="8" t="str">
        <f t="shared" si="0"/>
        <v>1</v>
      </c>
    </row>
    <row r="66" spans="1:11" x14ac:dyDescent="0.2">
      <c r="A66" s="6">
        <v>2</v>
      </c>
      <c r="B66" s="6" t="s">
        <v>51</v>
      </c>
      <c r="C66" s="6">
        <v>101</v>
      </c>
      <c r="D66" s="6" t="s">
        <v>7</v>
      </c>
      <c r="E66" s="6">
        <v>3</v>
      </c>
      <c r="F66" s="6" t="s">
        <v>10</v>
      </c>
      <c r="G66" s="7" t="s">
        <v>9</v>
      </c>
      <c r="H66" s="6"/>
      <c r="I66" s="6"/>
      <c r="J66" s="6">
        <v>90082</v>
      </c>
      <c r="K66" s="8" t="str">
        <f t="shared" ref="K66:K129" si="1">IF(LEN(C66)=4,LEFT(C66,2),LEFT(C66,1))</f>
        <v>1</v>
      </c>
    </row>
    <row r="67" spans="1:11" x14ac:dyDescent="0.2">
      <c r="A67" s="6">
        <v>2</v>
      </c>
      <c r="B67" s="6" t="s">
        <v>51</v>
      </c>
      <c r="C67" s="6">
        <v>101</v>
      </c>
      <c r="D67" s="6" t="s">
        <v>7</v>
      </c>
      <c r="E67" s="6">
        <v>3</v>
      </c>
      <c r="F67" s="6" t="s">
        <v>10</v>
      </c>
      <c r="G67" s="7" t="s">
        <v>9</v>
      </c>
      <c r="H67" s="6" t="s">
        <v>52</v>
      </c>
      <c r="I67" s="6">
        <v>4</v>
      </c>
      <c r="J67" s="6">
        <v>18406</v>
      </c>
      <c r="K67" s="8" t="str">
        <f t="shared" si="1"/>
        <v>1</v>
      </c>
    </row>
    <row r="68" spans="1:11" x14ac:dyDescent="0.2">
      <c r="A68" s="6">
        <v>2</v>
      </c>
      <c r="B68" s="6" t="s">
        <v>51</v>
      </c>
      <c r="C68" s="6">
        <v>101</v>
      </c>
      <c r="D68" s="6" t="s">
        <v>7</v>
      </c>
      <c r="E68" s="6">
        <v>3</v>
      </c>
      <c r="F68" s="6" t="s">
        <v>10</v>
      </c>
      <c r="G68" s="7" t="s">
        <v>9</v>
      </c>
      <c r="H68" s="6" t="s">
        <v>52</v>
      </c>
      <c r="I68" s="6">
        <v>6</v>
      </c>
      <c r="J68" s="6">
        <v>676</v>
      </c>
      <c r="K68" s="8" t="str">
        <f t="shared" si="1"/>
        <v>1</v>
      </c>
    </row>
    <row r="69" spans="1:11" x14ac:dyDescent="0.2">
      <c r="A69" s="6">
        <v>2</v>
      </c>
      <c r="B69" s="6" t="s">
        <v>51</v>
      </c>
      <c r="C69" s="6">
        <v>101</v>
      </c>
      <c r="D69" s="6" t="s">
        <v>7</v>
      </c>
      <c r="E69" s="6">
        <v>4</v>
      </c>
      <c r="F69" s="6" t="s">
        <v>11</v>
      </c>
      <c r="G69" s="7" t="s">
        <v>9</v>
      </c>
      <c r="H69" s="6"/>
      <c r="I69" s="6"/>
      <c r="J69" s="6">
        <v>37965</v>
      </c>
      <c r="K69" s="8" t="str">
        <f t="shared" si="1"/>
        <v>1</v>
      </c>
    </row>
    <row r="70" spans="1:11" x14ac:dyDescent="0.2">
      <c r="A70" s="6">
        <v>2</v>
      </c>
      <c r="B70" s="6" t="s">
        <v>51</v>
      </c>
      <c r="C70" s="6">
        <v>101</v>
      </c>
      <c r="D70" s="6" t="s">
        <v>7</v>
      </c>
      <c r="E70" s="6">
        <v>4</v>
      </c>
      <c r="F70" s="6" t="s">
        <v>11</v>
      </c>
      <c r="G70" s="7" t="s">
        <v>9</v>
      </c>
      <c r="H70" s="6" t="s">
        <v>52</v>
      </c>
      <c r="I70" s="6">
        <v>4</v>
      </c>
      <c r="J70" s="6">
        <v>7494</v>
      </c>
      <c r="K70" s="8" t="str">
        <f t="shared" si="1"/>
        <v>1</v>
      </c>
    </row>
    <row r="71" spans="1:11" x14ac:dyDescent="0.2">
      <c r="A71" s="6">
        <v>2</v>
      </c>
      <c r="B71" s="6" t="s">
        <v>51</v>
      </c>
      <c r="C71" s="6">
        <v>101</v>
      </c>
      <c r="D71" s="6" t="s">
        <v>7</v>
      </c>
      <c r="E71" s="6">
        <v>4</v>
      </c>
      <c r="F71" s="6" t="s">
        <v>11</v>
      </c>
      <c r="G71" s="7" t="s">
        <v>9</v>
      </c>
      <c r="H71" s="6" t="s">
        <v>52</v>
      </c>
      <c r="I71" s="6">
        <v>6</v>
      </c>
      <c r="J71" s="6">
        <v>141</v>
      </c>
      <c r="K71" s="8" t="str">
        <f t="shared" si="1"/>
        <v>1</v>
      </c>
    </row>
    <row r="72" spans="1:11" x14ac:dyDescent="0.2">
      <c r="A72" s="6">
        <v>2</v>
      </c>
      <c r="B72" s="6" t="s">
        <v>51</v>
      </c>
      <c r="C72" s="6">
        <v>101</v>
      </c>
      <c r="D72" s="6" t="s">
        <v>7</v>
      </c>
      <c r="E72" s="6">
        <v>4</v>
      </c>
      <c r="F72" s="6" t="s">
        <v>11</v>
      </c>
      <c r="G72" s="7" t="s">
        <v>9</v>
      </c>
      <c r="H72" s="6" t="s">
        <v>52</v>
      </c>
      <c r="I72" s="6">
        <v>8</v>
      </c>
      <c r="J72" s="6">
        <v>419</v>
      </c>
      <c r="K72" s="8" t="str">
        <f t="shared" si="1"/>
        <v>1</v>
      </c>
    </row>
    <row r="73" spans="1:11" x14ac:dyDescent="0.2">
      <c r="A73" s="6">
        <v>2</v>
      </c>
      <c r="B73" s="6" t="s">
        <v>51</v>
      </c>
      <c r="C73" s="6">
        <v>101</v>
      </c>
      <c r="D73" s="6" t="s">
        <v>7</v>
      </c>
      <c r="E73" s="6">
        <v>5</v>
      </c>
      <c r="F73" s="6" t="s">
        <v>12</v>
      </c>
      <c r="G73" s="7" t="s">
        <v>9</v>
      </c>
      <c r="H73" s="6"/>
      <c r="I73" s="6"/>
      <c r="J73" s="6">
        <v>125331</v>
      </c>
      <c r="K73" s="8" t="str">
        <f t="shared" si="1"/>
        <v>1</v>
      </c>
    </row>
    <row r="74" spans="1:11" x14ac:dyDescent="0.2">
      <c r="A74" s="6">
        <v>2</v>
      </c>
      <c r="B74" s="6" t="s">
        <v>51</v>
      </c>
      <c r="C74" s="6">
        <v>101</v>
      </c>
      <c r="D74" s="6" t="s">
        <v>7</v>
      </c>
      <c r="E74" s="6">
        <v>5</v>
      </c>
      <c r="F74" s="6" t="s">
        <v>12</v>
      </c>
      <c r="G74" s="7" t="s">
        <v>9</v>
      </c>
      <c r="H74" s="6" t="s">
        <v>52</v>
      </c>
      <c r="I74" s="6">
        <v>4</v>
      </c>
      <c r="J74" s="6">
        <v>42371</v>
      </c>
      <c r="K74" s="8" t="str">
        <f t="shared" si="1"/>
        <v>1</v>
      </c>
    </row>
    <row r="75" spans="1:11" x14ac:dyDescent="0.2">
      <c r="A75" s="6">
        <v>2</v>
      </c>
      <c r="B75" s="6" t="s">
        <v>51</v>
      </c>
      <c r="C75" s="6">
        <v>101</v>
      </c>
      <c r="D75" s="6" t="s">
        <v>7</v>
      </c>
      <c r="E75" s="6">
        <v>5</v>
      </c>
      <c r="F75" s="6" t="s">
        <v>12</v>
      </c>
      <c r="G75" s="7" t="s">
        <v>9</v>
      </c>
      <c r="H75" s="6" t="s">
        <v>52</v>
      </c>
      <c r="I75" s="6">
        <v>6</v>
      </c>
      <c r="J75" s="6">
        <v>1993</v>
      </c>
      <c r="K75" s="8" t="str">
        <f t="shared" si="1"/>
        <v>1</v>
      </c>
    </row>
    <row r="76" spans="1:11" x14ac:dyDescent="0.2">
      <c r="A76" s="6">
        <v>2</v>
      </c>
      <c r="B76" s="6" t="s">
        <v>51</v>
      </c>
      <c r="C76" s="6">
        <v>101</v>
      </c>
      <c r="D76" s="6" t="s">
        <v>7</v>
      </c>
      <c r="E76" s="6">
        <v>6</v>
      </c>
      <c r="F76" s="6" t="s">
        <v>13</v>
      </c>
      <c r="G76" s="7" t="s">
        <v>9</v>
      </c>
      <c r="H76" s="6"/>
      <c r="I76" s="6"/>
      <c r="J76" s="6">
        <v>7434</v>
      </c>
      <c r="K76" s="8" t="str">
        <f t="shared" si="1"/>
        <v>1</v>
      </c>
    </row>
    <row r="77" spans="1:11" x14ac:dyDescent="0.2">
      <c r="A77" s="6">
        <v>2</v>
      </c>
      <c r="B77" s="6" t="s">
        <v>51</v>
      </c>
      <c r="C77" s="6">
        <v>101</v>
      </c>
      <c r="D77" s="6" t="s">
        <v>7</v>
      </c>
      <c r="E77" s="6">
        <v>6</v>
      </c>
      <c r="F77" s="6" t="s">
        <v>13</v>
      </c>
      <c r="G77" s="7" t="s">
        <v>9</v>
      </c>
      <c r="H77" s="6" t="s">
        <v>52</v>
      </c>
      <c r="I77" s="6">
        <v>4</v>
      </c>
      <c r="J77" s="6">
        <v>26</v>
      </c>
      <c r="K77" s="8" t="str">
        <f t="shared" si="1"/>
        <v>1</v>
      </c>
    </row>
    <row r="78" spans="1:11" x14ac:dyDescent="0.2">
      <c r="A78" s="6">
        <v>2</v>
      </c>
      <c r="B78" s="6" t="s">
        <v>51</v>
      </c>
      <c r="C78" s="6">
        <v>101</v>
      </c>
      <c r="D78" s="6" t="s">
        <v>7</v>
      </c>
      <c r="E78" s="6">
        <v>7</v>
      </c>
      <c r="F78" s="6" t="s">
        <v>14</v>
      </c>
      <c r="G78" s="7" t="s">
        <v>9</v>
      </c>
      <c r="H78" s="6"/>
      <c r="I78" s="6"/>
      <c r="J78" s="6">
        <v>15567</v>
      </c>
      <c r="K78" s="8" t="str">
        <f t="shared" si="1"/>
        <v>1</v>
      </c>
    </row>
    <row r="79" spans="1:11" x14ac:dyDescent="0.2">
      <c r="A79" s="6">
        <v>2</v>
      </c>
      <c r="B79" s="6" t="s">
        <v>51</v>
      </c>
      <c r="C79" s="6">
        <v>101</v>
      </c>
      <c r="D79" s="6" t="s">
        <v>7</v>
      </c>
      <c r="E79" s="6">
        <v>7</v>
      </c>
      <c r="F79" s="6" t="s">
        <v>14</v>
      </c>
      <c r="G79" s="7" t="s">
        <v>9</v>
      </c>
      <c r="H79" s="6" t="s">
        <v>52</v>
      </c>
      <c r="I79" s="6">
        <v>4</v>
      </c>
      <c r="J79" s="6">
        <v>35</v>
      </c>
      <c r="K79" s="8" t="str">
        <f t="shared" si="1"/>
        <v>1</v>
      </c>
    </row>
    <row r="80" spans="1:11" x14ac:dyDescent="0.2">
      <c r="A80" s="6">
        <v>2</v>
      </c>
      <c r="B80" s="6" t="s">
        <v>51</v>
      </c>
      <c r="C80" s="6">
        <v>101</v>
      </c>
      <c r="D80" s="6" t="s">
        <v>7</v>
      </c>
      <c r="E80" s="6">
        <v>8</v>
      </c>
      <c r="F80" s="6" t="s">
        <v>46</v>
      </c>
      <c r="G80" s="7" t="s">
        <v>9</v>
      </c>
      <c r="H80" s="6"/>
      <c r="I80" s="6"/>
      <c r="J80" s="6">
        <v>256</v>
      </c>
      <c r="K80" s="8" t="str">
        <f t="shared" si="1"/>
        <v>1</v>
      </c>
    </row>
    <row r="81" spans="1:11" x14ac:dyDescent="0.2">
      <c r="A81" s="6">
        <v>2</v>
      </c>
      <c r="B81" s="6" t="s">
        <v>51</v>
      </c>
      <c r="C81" s="6">
        <v>101</v>
      </c>
      <c r="D81" s="6" t="s">
        <v>7</v>
      </c>
      <c r="E81" s="6">
        <v>8</v>
      </c>
      <c r="F81" s="6" t="s">
        <v>46</v>
      </c>
      <c r="G81" s="7" t="s">
        <v>9</v>
      </c>
      <c r="H81" s="6" t="s">
        <v>52</v>
      </c>
      <c r="I81" s="6">
        <v>4</v>
      </c>
      <c r="J81" s="6">
        <v>1</v>
      </c>
      <c r="K81" s="8" t="str">
        <f t="shared" si="1"/>
        <v>1</v>
      </c>
    </row>
    <row r="82" spans="1:11" x14ac:dyDescent="0.2">
      <c r="A82" s="6">
        <v>2</v>
      </c>
      <c r="B82" s="6" t="s">
        <v>51</v>
      </c>
      <c r="C82" s="6">
        <v>101</v>
      </c>
      <c r="D82" s="6" t="s">
        <v>7</v>
      </c>
      <c r="E82" s="6">
        <v>9</v>
      </c>
      <c r="F82" s="6" t="s">
        <v>34</v>
      </c>
      <c r="G82" s="7" t="s">
        <v>9</v>
      </c>
      <c r="H82" s="6"/>
      <c r="I82" s="6"/>
      <c r="J82" s="6">
        <v>8620</v>
      </c>
      <c r="K82" s="8" t="str">
        <f t="shared" si="1"/>
        <v>1</v>
      </c>
    </row>
    <row r="83" spans="1:11" x14ac:dyDescent="0.2">
      <c r="A83" s="6">
        <v>2</v>
      </c>
      <c r="B83" s="6" t="s">
        <v>51</v>
      </c>
      <c r="C83" s="6">
        <v>101</v>
      </c>
      <c r="D83" s="6" t="s">
        <v>7</v>
      </c>
      <c r="E83" s="6">
        <v>9</v>
      </c>
      <c r="F83" s="6" t="s">
        <v>34</v>
      </c>
      <c r="G83" s="7" t="s">
        <v>9</v>
      </c>
      <c r="H83" s="6" t="s">
        <v>52</v>
      </c>
      <c r="I83" s="6">
        <v>4</v>
      </c>
      <c r="J83" s="6">
        <v>25</v>
      </c>
      <c r="K83" s="8" t="str">
        <f t="shared" si="1"/>
        <v>1</v>
      </c>
    </row>
    <row r="84" spans="1:11" x14ac:dyDescent="0.2">
      <c r="A84" s="6">
        <v>2</v>
      </c>
      <c r="B84" s="6" t="s">
        <v>51</v>
      </c>
      <c r="C84" s="6">
        <v>101</v>
      </c>
      <c r="D84" s="6" t="s">
        <v>7</v>
      </c>
      <c r="E84" s="6">
        <v>10</v>
      </c>
      <c r="F84" s="6" t="s">
        <v>41</v>
      </c>
      <c r="G84" s="7" t="s">
        <v>9</v>
      </c>
      <c r="H84" s="6"/>
      <c r="I84" s="6"/>
      <c r="J84" s="6">
        <v>2259</v>
      </c>
      <c r="K84" s="8" t="str">
        <f t="shared" si="1"/>
        <v>1</v>
      </c>
    </row>
    <row r="85" spans="1:11" x14ac:dyDescent="0.2">
      <c r="A85" s="6">
        <v>2</v>
      </c>
      <c r="B85" s="6" t="s">
        <v>51</v>
      </c>
      <c r="C85" s="6">
        <v>101</v>
      </c>
      <c r="D85" s="6" t="s">
        <v>7</v>
      </c>
      <c r="E85" s="6">
        <v>11</v>
      </c>
      <c r="F85" s="6" t="s">
        <v>42</v>
      </c>
      <c r="G85" s="7" t="s">
        <v>9</v>
      </c>
      <c r="H85" s="6"/>
      <c r="I85" s="6"/>
      <c r="J85" s="6">
        <v>703</v>
      </c>
      <c r="K85" s="8" t="str">
        <f t="shared" si="1"/>
        <v>1</v>
      </c>
    </row>
    <row r="86" spans="1:11" x14ac:dyDescent="0.2">
      <c r="A86" s="6">
        <v>2</v>
      </c>
      <c r="B86" s="6" t="s">
        <v>51</v>
      </c>
      <c r="C86" s="6">
        <v>101</v>
      </c>
      <c r="D86" s="6" t="s">
        <v>7</v>
      </c>
      <c r="E86" s="6">
        <v>11</v>
      </c>
      <c r="F86" s="6" t="s">
        <v>42</v>
      </c>
      <c r="G86" s="7" t="s">
        <v>9</v>
      </c>
      <c r="H86" s="6" t="s">
        <v>52</v>
      </c>
      <c r="I86" s="6">
        <v>4</v>
      </c>
      <c r="J86" s="6">
        <v>3</v>
      </c>
      <c r="K86" s="8" t="str">
        <f t="shared" si="1"/>
        <v>1</v>
      </c>
    </row>
    <row r="87" spans="1:11" x14ac:dyDescent="0.2">
      <c r="A87" s="6">
        <v>2</v>
      </c>
      <c r="B87" s="6" t="s">
        <v>51</v>
      </c>
      <c r="C87" s="6">
        <v>101</v>
      </c>
      <c r="D87" s="6" t="s">
        <v>7</v>
      </c>
      <c r="E87" s="6">
        <v>12</v>
      </c>
      <c r="F87" s="6" t="s">
        <v>53</v>
      </c>
      <c r="G87" s="7" t="s">
        <v>9</v>
      </c>
      <c r="H87" s="6"/>
      <c r="I87" s="6"/>
      <c r="J87" s="6">
        <v>15</v>
      </c>
      <c r="K87" s="8" t="str">
        <f t="shared" si="1"/>
        <v>1</v>
      </c>
    </row>
    <row r="88" spans="1:11" x14ac:dyDescent="0.2">
      <c r="A88" s="6">
        <v>2</v>
      </c>
      <c r="B88" s="6" t="s">
        <v>51</v>
      </c>
      <c r="C88" s="6">
        <v>101</v>
      </c>
      <c r="D88" s="6" t="s">
        <v>7</v>
      </c>
      <c r="E88" s="6">
        <v>21</v>
      </c>
      <c r="F88" s="6" t="s">
        <v>54</v>
      </c>
      <c r="G88" s="7" t="s">
        <v>9</v>
      </c>
      <c r="H88" s="6"/>
      <c r="I88" s="6"/>
      <c r="J88" s="6">
        <v>109</v>
      </c>
      <c r="K88" s="8" t="str">
        <f t="shared" si="1"/>
        <v>1</v>
      </c>
    </row>
    <row r="89" spans="1:11" x14ac:dyDescent="0.2">
      <c r="A89" s="6">
        <v>2</v>
      </c>
      <c r="B89" s="6" t="s">
        <v>51</v>
      </c>
      <c r="C89" s="6">
        <v>101</v>
      </c>
      <c r="D89" s="6" t="s">
        <v>7</v>
      </c>
      <c r="E89" s="6">
        <v>22</v>
      </c>
      <c r="F89" s="6" t="s">
        <v>15</v>
      </c>
      <c r="G89" s="7" t="s">
        <v>9</v>
      </c>
      <c r="H89" s="6"/>
      <c r="I89" s="6"/>
      <c r="J89" s="6">
        <v>260</v>
      </c>
      <c r="K89" s="8" t="str">
        <f t="shared" si="1"/>
        <v>1</v>
      </c>
    </row>
    <row r="90" spans="1:11" x14ac:dyDescent="0.2">
      <c r="A90" s="6">
        <v>2</v>
      </c>
      <c r="B90" s="6" t="s">
        <v>51</v>
      </c>
      <c r="C90" s="6">
        <v>101</v>
      </c>
      <c r="D90" s="6" t="s">
        <v>7</v>
      </c>
      <c r="E90" s="6">
        <v>22</v>
      </c>
      <c r="F90" s="6" t="s">
        <v>15</v>
      </c>
      <c r="G90" s="7" t="s">
        <v>9</v>
      </c>
      <c r="H90" s="6" t="s">
        <v>52</v>
      </c>
      <c r="I90" s="6">
        <v>4</v>
      </c>
      <c r="J90" s="6">
        <v>10</v>
      </c>
      <c r="K90" s="8" t="str">
        <f t="shared" si="1"/>
        <v>1</v>
      </c>
    </row>
    <row r="91" spans="1:11" x14ac:dyDescent="0.2">
      <c r="A91" s="6">
        <v>2</v>
      </c>
      <c r="B91" s="6" t="s">
        <v>51</v>
      </c>
      <c r="C91" s="6">
        <v>101</v>
      </c>
      <c r="D91" s="6" t="s">
        <v>7</v>
      </c>
      <c r="E91" s="6">
        <v>23</v>
      </c>
      <c r="F91" s="6" t="s">
        <v>19</v>
      </c>
      <c r="G91" s="7" t="s">
        <v>9</v>
      </c>
      <c r="H91" s="6" t="s">
        <v>52</v>
      </c>
      <c r="I91" s="6">
        <v>4</v>
      </c>
      <c r="J91" s="6">
        <v>21</v>
      </c>
      <c r="K91" s="8" t="str">
        <f t="shared" si="1"/>
        <v>1</v>
      </c>
    </row>
    <row r="92" spans="1:11" x14ac:dyDescent="0.2">
      <c r="A92" s="6">
        <v>2</v>
      </c>
      <c r="B92" s="6" t="s">
        <v>51</v>
      </c>
      <c r="C92" s="6">
        <v>101</v>
      </c>
      <c r="D92" s="6" t="s">
        <v>7</v>
      </c>
      <c r="E92" s="6">
        <v>23</v>
      </c>
      <c r="F92" s="6" t="s">
        <v>19</v>
      </c>
      <c r="G92" s="7" t="s">
        <v>9</v>
      </c>
      <c r="H92" s="6" t="s">
        <v>52</v>
      </c>
      <c r="I92" s="6">
        <v>6</v>
      </c>
      <c r="J92" s="6">
        <v>9</v>
      </c>
      <c r="K92" s="8" t="str">
        <f t="shared" si="1"/>
        <v>1</v>
      </c>
    </row>
    <row r="93" spans="1:11" x14ac:dyDescent="0.2">
      <c r="A93" s="6">
        <v>2</v>
      </c>
      <c r="B93" s="6" t="s">
        <v>51</v>
      </c>
      <c r="C93" s="6">
        <v>101</v>
      </c>
      <c r="D93" s="6" t="s">
        <v>7</v>
      </c>
      <c r="E93" s="6">
        <v>98</v>
      </c>
      <c r="F93" s="6" t="s">
        <v>43</v>
      </c>
      <c r="G93" s="7" t="s">
        <v>9</v>
      </c>
      <c r="H93" s="6"/>
      <c r="I93" s="6"/>
      <c r="J93" s="6">
        <v>767</v>
      </c>
      <c r="K93" s="8" t="str">
        <f t="shared" si="1"/>
        <v>1</v>
      </c>
    </row>
    <row r="94" spans="1:11" x14ac:dyDescent="0.2">
      <c r="A94" s="6">
        <v>2</v>
      </c>
      <c r="B94" s="6" t="s">
        <v>51</v>
      </c>
      <c r="C94" s="6">
        <v>101</v>
      </c>
      <c r="D94" s="6" t="s">
        <v>7</v>
      </c>
      <c r="E94" s="6">
        <v>98</v>
      </c>
      <c r="F94" s="6" t="s">
        <v>43</v>
      </c>
      <c r="G94" s="7" t="s">
        <v>9</v>
      </c>
      <c r="H94" s="6" t="s">
        <v>52</v>
      </c>
      <c r="I94" s="6">
        <v>4</v>
      </c>
      <c r="J94" s="6">
        <v>2</v>
      </c>
      <c r="K94" s="8" t="str">
        <f t="shared" si="1"/>
        <v>1</v>
      </c>
    </row>
    <row r="95" spans="1:11" x14ac:dyDescent="0.2">
      <c r="A95" s="6">
        <v>2</v>
      </c>
      <c r="B95" s="6" t="s">
        <v>51</v>
      </c>
      <c r="C95" s="6">
        <v>101</v>
      </c>
      <c r="D95" s="6" t="s">
        <v>7</v>
      </c>
      <c r="E95" s="6">
        <v>99</v>
      </c>
      <c r="F95" s="6" t="s">
        <v>16</v>
      </c>
      <c r="G95" s="7" t="s">
        <v>9</v>
      </c>
      <c r="H95" s="6"/>
      <c r="I95" s="6"/>
      <c r="J95" s="6">
        <v>8532</v>
      </c>
      <c r="K95" s="8" t="str">
        <f t="shared" si="1"/>
        <v>1</v>
      </c>
    </row>
    <row r="96" spans="1:11" x14ac:dyDescent="0.2">
      <c r="A96" s="6">
        <v>2</v>
      </c>
      <c r="B96" s="6" t="s">
        <v>51</v>
      </c>
      <c r="C96" s="6">
        <v>101</v>
      </c>
      <c r="D96" s="6" t="s">
        <v>7</v>
      </c>
      <c r="E96" s="6">
        <v>99</v>
      </c>
      <c r="F96" s="6" t="s">
        <v>16</v>
      </c>
      <c r="G96" s="7" t="s">
        <v>9</v>
      </c>
      <c r="H96" s="6" t="s">
        <v>52</v>
      </c>
      <c r="I96" s="6">
        <v>4</v>
      </c>
      <c r="J96" s="6">
        <v>9695</v>
      </c>
      <c r="K96" s="8" t="str">
        <f t="shared" si="1"/>
        <v>1</v>
      </c>
    </row>
    <row r="97" spans="1:11" x14ac:dyDescent="0.2">
      <c r="A97" s="6">
        <v>2</v>
      </c>
      <c r="B97" s="6" t="s">
        <v>51</v>
      </c>
      <c r="C97" s="6">
        <v>103</v>
      </c>
      <c r="D97" s="6" t="s">
        <v>17</v>
      </c>
      <c r="E97" s="6">
        <v>1</v>
      </c>
      <c r="F97" s="6" t="s">
        <v>18</v>
      </c>
      <c r="G97" s="7" t="s">
        <v>9</v>
      </c>
      <c r="H97" s="6"/>
      <c r="I97" s="6"/>
      <c r="J97" s="6">
        <v>25723</v>
      </c>
      <c r="K97" s="8" t="str">
        <f t="shared" si="1"/>
        <v>1</v>
      </c>
    </row>
    <row r="98" spans="1:11" x14ac:dyDescent="0.2">
      <c r="A98" s="6">
        <v>2</v>
      </c>
      <c r="B98" s="6" t="s">
        <v>51</v>
      </c>
      <c r="C98" s="6">
        <v>103</v>
      </c>
      <c r="D98" s="6" t="s">
        <v>17</v>
      </c>
      <c r="E98" s="6">
        <v>1</v>
      </c>
      <c r="F98" s="6" t="s">
        <v>18</v>
      </c>
      <c r="G98" s="7" t="s">
        <v>9</v>
      </c>
      <c r="H98" s="6" t="s">
        <v>55</v>
      </c>
      <c r="I98" s="6">
        <v>4</v>
      </c>
      <c r="J98" s="6">
        <v>51102</v>
      </c>
      <c r="K98" s="8" t="str">
        <f t="shared" si="1"/>
        <v>1</v>
      </c>
    </row>
    <row r="99" spans="1:11" x14ac:dyDescent="0.2">
      <c r="A99" s="6">
        <v>2</v>
      </c>
      <c r="B99" s="6" t="s">
        <v>51</v>
      </c>
      <c r="C99" s="6">
        <v>103</v>
      </c>
      <c r="D99" s="6" t="s">
        <v>17</v>
      </c>
      <c r="E99" s="6">
        <v>2</v>
      </c>
      <c r="F99" s="6" t="s">
        <v>8</v>
      </c>
      <c r="G99" s="7" t="s">
        <v>9</v>
      </c>
      <c r="H99" s="6"/>
      <c r="I99" s="6"/>
      <c r="J99" s="6">
        <v>13946</v>
      </c>
      <c r="K99" s="8" t="str">
        <f t="shared" si="1"/>
        <v>1</v>
      </c>
    </row>
    <row r="100" spans="1:11" x14ac:dyDescent="0.2">
      <c r="A100" s="6">
        <v>2</v>
      </c>
      <c r="B100" s="6" t="s">
        <v>51</v>
      </c>
      <c r="C100" s="6">
        <v>103</v>
      </c>
      <c r="D100" s="6" t="s">
        <v>17</v>
      </c>
      <c r="E100" s="6">
        <v>2</v>
      </c>
      <c r="F100" s="6" t="s">
        <v>8</v>
      </c>
      <c r="G100" s="7" t="s">
        <v>9</v>
      </c>
      <c r="H100" s="6" t="s">
        <v>55</v>
      </c>
      <c r="I100" s="6">
        <v>4</v>
      </c>
      <c r="J100" s="6">
        <v>1113</v>
      </c>
      <c r="K100" s="8" t="str">
        <f t="shared" si="1"/>
        <v>1</v>
      </c>
    </row>
    <row r="101" spans="1:11" x14ac:dyDescent="0.2">
      <c r="A101" s="6">
        <v>2</v>
      </c>
      <c r="B101" s="6" t="s">
        <v>51</v>
      </c>
      <c r="C101" s="6">
        <v>103</v>
      </c>
      <c r="D101" s="6" t="s">
        <v>17</v>
      </c>
      <c r="E101" s="6">
        <v>3</v>
      </c>
      <c r="F101" s="6" t="s">
        <v>10</v>
      </c>
      <c r="G101" s="7" t="s">
        <v>9</v>
      </c>
      <c r="H101" s="6"/>
      <c r="I101" s="6"/>
      <c r="J101" s="6">
        <v>234561</v>
      </c>
      <c r="K101" s="8" t="str">
        <f t="shared" si="1"/>
        <v>1</v>
      </c>
    </row>
    <row r="102" spans="1:11" x14ac:dyDescent="0.2">
      <c r="A102" s="6">
        <v>2</v>
      </c>
      <c r="B102" s="6" t="s">
        <v>51</v>
      </c>
      <c r="C102" s="6">
        <v>103</v>
      </c>
      <c r="D102" s="6" t="s">
        <v>17</v>
      </c>
      <c r="E102" s="6">
        <v>3</v>
      </c>
      <c r="F102" s="6" t="s">
        <v>10</v>
      </c>
      <c r="G102" s="7" t="s">
        <v>9</v>
      </c>
      <c r="H102" s="6" t="s">
        <v>55</v>
      </c>
      <c r="I102" s="6"/>
      <c r="J102" s="6">
        <v>1887</v>
      </c>
      <c r="K102" s="8" t="str">
        <f t="shared" si="1"/>
        <v>1</v>
      </c>
    </row>
    <row r="103" spans="1:11" x14ac:dyDescent="0.2">
      <c r="A103" s="6">
        <v>2</v>
      </c>
      <c r="B103" s="6" t="s">
        <v>51</v>
      </c>
      <c r="C103" s="6">
        <v>103</v>
      </c>
      <c r="D103" s="6" t="s">
        <v>17</v>
      </c>
      <c r="E103" s="6">
        <v>3</v>
      </c>
      <c r="F103" s="6" t="s">
        <v>10</v>
      </c>
      <c r="G103" s="7" t="s">
        <v>9</v>
      </c>
      <c r="H103" s="6" t="s">
        <v>55</v>
      </c>
      <c r="I103" s="6">
        <v>4</v>
      </c>
      <c r="J103" s="6">
        <v>49770</v>
      </c>
      <c r="K103" s="8" t="str">
        <f t="shared" si="1"/>
        <v>1</v>
      </c>
    </row>
    <row r="104" spans="1:11" x14ac:dyDescent="0.2">
      <c r="A104" s="6">
        <v>2</v>
      </c>
      <c r="B104" s="6" t="s">
        <v>51</v>
      </c>
      <c r="C104" s="6">
        <v>103</v>
      </c>
      <c r="D104" s="6" t="s">
        <v>17</v>
      </c>
      <c r="E104" s="6">
        <v>4</v>
      </c>
      <c r="F104" s="6" t="s">
        <v>11</v>
      </c>
      <c r="G104" s="7" t="s">
        <v>9</v>
      </c>
      <c r="H104" s="6"/>
      <c r="I104" s="6"/>
      <c r="J104" s="6">
        <v>123875</v>
      </c>
      <c r="K104" s="8" t="str">
        <f t="shared" si="1"/>
        <v>1</v>
      </c>
    </row>
    <row r="105" spans="1:11" x14ac:dyDescent="0.2">
      <c r="A105" s="6">
        <v>2</v>
      </c>
      <c r="B105" s="6" t="s">
        <v>51</v>
      </c>
      <c r="C105" s="6">
        <v>103</v>
      </c>
      <c r="D105" s="6" t="s">
        <v>17</v>
      </c>
      <c r="E105" s="6">
        <v>4</v>
      </c>
      <c r="F105" s="6" t="s">
        <v>11</v>
      </c>
      <c r="G105" s="7" t="s">
        <v>9</v>
      </c>
      <c r="H105" s="6" t="s">
        <v>55</v>
      </c>
      <c r="I105" s="6">
        <v>4</v>
      </c>
      <c r="J105" s="6">
        <v>16358</v>
      </c>
      <c r="K105" s="8" t="str">
        <f t="shared" si="1"/>
        <v>1</v>
      </c>
    </row>
    <row r="106" spans="1:11" x14ac:dyDescent="0.2">
      <c r="A106" s="6">
        <v>2</v>
      </c>
      <c r="B106" s="6" t="s">
        <v>51</v>
      </c>
      <c r="C106" s="6">
        <v>103</v>
      </c>
      <c r="D106" s="6" t="s">
        <v>17</v>
      </c>
      <c r="E106" s="6">
        <v>4</v>
      </c>
      <c r="F106" s="6" t="s">
        <v>11</v>
      </c>
      <c r="G106" s="7" t="s">
        <v>9</v>
      </c>
      <c r="H106" s="6" t="s">
        <v>55</v>
      </c>
      <c r="I106" s="6">
        <v>8</v>
      </c>
      <c r="J106" s="6">
        <v>2443</v>
      </c>
      <c r="K106" s="8" t="str">
        <f t="shared" si="1"/>
        <v>1</v>
      </c>
    </row>
    <row r="107" spans="1:11" x14ac:dyDescent="0.2">
      <c r="A107" s="6">
        <v>2</v>
      </c>
      <c r="B107" s="6" t="s">
        <v>51</v>
      </c>
      <c r="C107" s="6">
        <v>103</v>
      </c>
      <c r="D107" s="6" t="s">
        <v>17</v>
      </c>
      <c r="E107" s="6">
        <v>5</v>
      </c>
      <c r="F107" s="6" t="s">
        <v>12</v>
      </c>
      <c r="G107" s="7" t="s">
        <v>9</v>
      </c>
      <c r="H107" s="6"/>
      <c r="I107" s="6"/>
      <c r="J107" s="6">
        <v>507871</v>
      </c>
      <c r="K107" s="8" t="str">
        <f t="shared" si="1"/>
        <v>1</v>
      </c>
    </row>
    <row r="108" spans="1:11" x14ac:dyDescent="0.2">
      <c r="A108" s="6">
        <v>2</v>
      </c>
      <c r="B108" s="6" t="s">
        <v>51</v>
      </c>
      <c r="C108" s="6">
        <v>103</v>
      </c>
      <c r="D108" s="6" t="s">
        <v>17</v>
      </c>
      <c r="E108" s="6">
        <v>5</v>
      </c>
      <c r="F108" s="6" t="s">
        <v>12</v>
      </c>
      <c r="G108" s="7" t="s">
        <v>9</v>
      </c>
      <c r="H108" s="6">
        <v>1</v>
      </c>
      <c r="I108" s="6">
        <v>6</v>
      </c>
      <c r="J108" s="6">
        <v>4680</v>
      </c>
      <c r="K108" s="8" t="str">
        <f t="shared" si="1"/>
        <v>1</v>
      </c>
    </row>
    <row r="109" spans="1:11" x14ac:dyDescent="0.2">
      <c r="A109" s="6">
        <v>2</v>
      </c>
      <c r="B109" s="6" t="s">
        <v>51</v>
      </c>
      <c r="C109" s="6">
        <v>103</v>
      </c>
      <c r="D109" s="6" t="s">
        <v>17</v>
      </c>
      <c r="E109" s="6">
        <v>5</v>
      </c>
      <c r="F109" s="6" t="s">
        <v>12</v>
      </c>
      <c r="G109" s="7" t="s">
        <v>9</v>
      </c>
      <c r="H109" s="6" t="s">
        <v>55</v>
      </c>
      <c r="I109" s="6">
        <v>4</v>
      </c>
      <c r="J109" s="6">
        <v>220233</v>
      </c>
      <c r="K109" s="8" t="str">
        <f t="shared" si="1"/>
        <v>1</v>
      </c>
    </row>
    <row r="110" spans="1:11" x14ac:dyDescent="0.2">
      <c r="A110" s="6">
        <v>2</v>
      </c>
      <c r="B110" s="6" t="s">
        <v>51</v>
      </c>
      <c r="C110" s="6">
        <v>103</v>
      </c>
      <c r="D110" s="6" t="s">
        <v>17</v>
      </c>
      <c r="E110" s="6">
        <v>5</v>
      </c>
      <c r="F110" s="6" t="s">
        <v>12</v>
      </c>
      <c r="G110" s="7" t="s">
        <v>9</v>
      </c>
      <c r="H110" s="6" t="s">
        <v>55</v>
      </c>
      <c r="I110" s="6">
        <v>6</v>
      </c>
      <c r="J110" s="6">
        <v>10005</v>
      </c>
      <c r="K110" s="8" t="str">
        <f t="shared" si="1"/>
        <v>1</v>
      </c>
    </row>
    <row r="111" spans="1:11" x14ac:dyDescent="0.2">
      <c r="A111" s="6">
        <v>2</v>
      </c>
      <c r="B111" s="6" t="s">
        <v>51</v>
      </c>
      <c r="C111" s="6">
        <v>103</v>
      </c>
      <c r="D111" s="6" t="s">
        <v>17</v>
      </c>
      <c r="E111" s="6">
        <v>6</v>
      </c>
      <c r="F111" s="6" t="s">
        <v>13</v>
      </c>
      <c r="G111" s="7" t="s">
        <v>9</v>
      </c>
      <c r="H111" s="6"/>
      <c r="I111" s="6"/>
      <c r="J111" s="6">
        <v>2851</v>
      </c>
      <c r="K111" s="8" t="str">
        <f t="shared" si="1"/>
        <v>1</v>
      </c>
    </row>
    <row r="112" spans="1:11" x14ac:dyDescent="0.2">
      <c r="A112" s="6">
        <v>2</v>
      </c>
      <c r="B112" s="6" t="s">
        <v>51</v>
      </c>
      <c r="C112" s="6">
        <v>103</v>
      </c>
      <c r="D112" s="6" t="s">
        <v>17</v>
      </c>
      <c r="E112" s="6">
        <v>7</v>
      </c>
      <c r="F112" s="6" t="s">
        <v>14</v>
      </c>
      <c r="G112" s="7" t="s">
        <v>9</v>
      </c>
      <c r="H112" s="6"/>
      <c r="I112" s="6"/>
      <c r="J112" s="6">
        <v>3493</v>
      </c>
      <c r="K112" s="8" t="str">
        <f t="shared" si="1"/>
        <v>1</v>
      </c>
    </row>
    <row r="113" spans="1:11" x14ac:dyDescent="0.2">
      <c r="A113" s="6">
        <v>2</v>
      </c>
      <c r="B113" s="6" t="s">
        <v>51</v>
      </c>
      <c r="C113" s="6">
        <v>103</v>
      </c>
      <c r="D113" s="6" t="s">
        <v>17</v>
      </c>
      <c r="E113" s="6">
        <v>7</v>
      </c>
      <c r="F113" s="6" t="s">
        <v>14</v>
      </c>
      <c r="G113" s="7" t="s">
        <v>9</v>
      </c>
      <c r="H113" s="6" t="s">
        <v>55</v>
      </c>
      <c r="I113" s="6">
        <v>4</v>
      </c>
      <c r="J113" s="6">
        <v>1098</v>
      </c>
      <c r="K113" s="8" t="str">
        <f t="shared" si="1"/>
        <v>1</v>
      </c>
    </row>
    <row r="114" spans="1:11" x14ac:dyDescent="0.2">
      <c r="A114" s="6">
        <v>2</v>
      </c>
      <c r="B114" s="6" t="s">
        <v>51</v>
      </c>
      <c r="C114" s="6">
        <v>103</v>
      </c>
      <c r="D114" s="6" t="s">
        <v>17</v>
      </c>
      <c r="E114" s="6">
        <v>8</v>
      </c>
      <c r="F114" s="6" t="s">
        <v>46</v>
      </c>
      <c r="G114" s="7" t="s">
        <v>9</v>
      </c>
      <c r="H114" s="6"/>
      <c r="I114" s="6"/>
      <c r="J114" s="6">
        <v>299</v>
      </c>
      <c r="K114" s="8" t="str">
        <f t="shared" si="1"/>
        <v>1</v>
      </c>
    </row>
    <row r="115" spans="1:11" x14ac:dyDescent="0.2">
      <c r="A115" s="6">
        <v>2</v>
      </c>
      <c r="B115" s="6" t="s">
        <v>51</v>
      </c>
      <c r="C115" s="6">
        <v>103</v>
      </c>
      <c r="D115" s="6" t="s">
        <v>17</v>
      </c>
      <c r="E115" s="6">
        <v>9</v>
      </c>
      <c r="F115" s="6" t="s">
        <v>34</v>
      </c>
      <c r="G115" s="7" t="s">
        <v>9</v>
      </c>
      <c r="H115" s="6"/>
      <c r="I115" s="6"/>
      <c r="J115" s="6">
        <v>157308</v>
      </c>
      <c r="K115" s="8" t="str">
        <f t="shared" si="1"/>
        <v>1</v>
      </c>
    </row>
    <row r="116" spans="1:11" x14ac:dyDescent="0.2">
      <c r="A116" s="6">
        <v>2</v>
      </c>
      <c r="B116" s="6" t="s">
        <v>51</v>
      </c>
      <c r="C116" s="6">
        <v>103</v>
      </c>
      <c r="D116" s="6" t="s">
        <v>17</v>
      </c>
      <c r="E116" s="6">
        <v>9</v>
      </c>
      <c r="F116" s="6" t="s">
        <v>34</v>
      </c>
      <c r="G116" s="7" t="s">
        <v>9</v>
      </c>
      <c r="H116" s="6">
        <v>1</v>
      </c>
      <c r="I116" s="6">
        <v>6</v>
      </c>
      <c r="J116" s="6">
        <v>1600</v>
      </c>
      <c r="K116" s="8" t="str">
        <f t="shared" si="1"/>
        <v>1</v>
      </c>
    </row>
    <row r="117" spans="1:11" x14ac:dyDescent="0.2">
      <c r="A117" s="6">
        <v>2</v>
      </c>
      <c r="B117" s="6" t="s">
        <v>51</v>
      </c>
      <c r="C117" s="6">
        <v>103</v>
      </c>
      <c r="D117" s="6" t="s">
        <v>17</v>
      </c>
      <c r="E117" s="6">
        <v>10</v>
      </c>
      <c r="F117" s="6" t="s">
        <v>41</v>
      </c>
      <c r="G117" s="7" t="s">
        <v>9</v>
      </c>
      <c r="H117" s="6" t="s">
        <v>55</v>
      </c>
      <c r="I117" s="6">
        <v>4</v>
      </c>
      <c r="J117" s="6">
        <v>48</v>
      </c>
      <c r="K117" s="8" t="str">
        <f t="shared" si="1"/>
        <v>1</v>
      </c>
    </row>
    <row r="118" spans="1:11" x14ac:dyDescent="0.2">
      <c r="A118" s="6">
        <v>2</v>
      </c>
      <c r="B118" s="6" t="s">
        <v>51</v>
      </c>
      <c r="C118" s="6">
        <v>103</v>
      </c>
      <c r="D118" s="6" t="s">
        <v>17</v>
      </c>
      <c r="E118" s="6">
        <v>12</v>
      </c>
      <c r="F118" s="6" t="s">
        <v>53</v>
      </c>
      <c r="G118" s="7" t="s">
        <v>9</v>
      </c>
      <c r="H118" s="6"/>
      <c r="I118" s="6"/>
      <c r="J118" s="6">
        <v>739</v>
      </c>
      <c r="K118" s="8" t="str">
        <f t="shared" si="1"/>
        <v>1</v>
      </c>
    </row>
    <row r="119" spans="1:11" x14ac:dyDescent="0.2">
      <c r="A119" s="6">
        <v>2</v>
      </c>
      <c r="B119" s="6" t="s">
        <v>51</v>
      </c>
      <c r="C119" s="6">
        <v>103</v>
      </c>
      <c r="D119" s="6" t="s">
        <v>17</v>
      </c>
      <c r="E119" s="6">
        <v>21</v>
      </c>
      <c r="F119" s="6" t="s">
        <v>54</v>
      </c>
      <c r="G119" s="7" t="s">
        <v>9</v>
      </c>
      <c r="H119" s="6"/>
      <c r="I119" s="6"/>
      <c r="J119" s="6">
        <v>675</v>
      </c>
      <c r="K119" s="8" t="str">
        <f t="shared" si="1"/>
        <v>1</v>
      </c>
    </row>
    <row r="120" spans="1:11" x14ac:dyDescent="0.2">
      <c r="A120" s="6">
        <v>2</v>
      </c>
      <c r="B120" s="6" t="s">
        <v>51</v>
      </c>
      <c r="C120" s="6">
        <v>103</v>
      </c>
      <c r="D120" s="6" t="s">
        <v>17</v>
      </c>
      <c r="E120" s="6">
        <v>22</v>
      </c>
      <c r="F120" s="6" t="s">
        <v>15</v>
      </c>
      <c r="G120" s="7" t="s">
        <v>9</v>
      </c>
      <c r="H120" s="6"/>
      <c r="I120" s="6"/>
      <c r="J120" s="6">
        <v>329</v>
      </c>
      <c r="K120" s="8" t="str">
        <f t="shared" si="1"/>
        <v>1</v>
      </c>
    </row>
    <row r="121" spans="1:11" x14ac:dyDescent="0.2">
      <c r="A121" s="6">
        <v>2</v>
      </c>
      <c r="B121" s="6" t="s">
        <v>51</v>
      </c>
      <c r="C121" s="6">
        <v>103</v>
      </c>
      <c r="D121" s="6" t="s">
        <v>17</v>
      </c>
      <c r="E121" s="6">
        <v>23</v>
      </c>
      <c r="F121" s="6" t="s">
        <v>19</v>
      </c>
      <c r="G121" s="7" t="s">
        <v>9</v>
      </c>
      <c r="H121" s="6"/>
      <c r="I121" s="6"/>
      <c r="J121" s="6">
        <v>732</v>
      </c>
      <c r="K121" s="8" t="str">
        <f t="shared" si="1"/>
        <v>1</v>
      </c>
    </row>
    <row r="122" spans="1:11" x14ac:dyDescent="0.2">
      <c r="A122" s="6">
        <v>2</v>
      </c>
      <c r="B122" s="6" t="s">
        <v>51</v>
      </c>
      <c r="C122" s="6">
        <v>103</v>
      </c>
      <c r="D122" s="6" t="s">
        <v>17</v>
      </c>
      <c r="E122" s="6">
        <v>98</v>
      </c>
      <c r="F122" s="6" t="s">
        <v>43</v>
      </c>
      <c r="G122" s="7" t="s">
        <v>9</v>
      </c>
      <c r="H122" s="6"/>
      <c r="I122" s="6"/>
      <c r="J122" s="6">
        <v>4</v>
      </c>
      <c r="K122" s="8" t="str">
        <f t="shared" si="1"/>
        <v>1</v>
      </c>
    </row>
    <row r="123" spans="1:11" x14ac:dyDescent="0.2">
      <c r="A123" s="6">
        <v>2</v>
      </c>
      <c r="B123" s="6" t="s">
        <v>51</v>
      </c>
      <c r="C123" s="6">
        <v>103</v>
      </c>
      <c r="D123" s="6" t="s">
        <v>17</v>
      </c>
      <c r="E123" s="6">
        <v>99</v>
      </c>
      <c r="F123" s="6" t="s">
        <v>16</v>
      </c>
      <c r="G123" s="7" t="s">
        <v>9</v>
      </c>
      <c r="H123" s="6"/>
      <c r="I123" s="6"/>
      <c r="J123" s="6">
        <v>24939</v>
      </c>
      <c r="K123" s="8" t="str">
        <f t="shared" si="1"/>
        <v>1</v>
      </c>
    </row>
    <row r="124" spans="1:11" x14ac:dyDescent="0.2">
      <c r="A124" s="6">
        <v>2</v>
      </c>
      <c r="B124" s="6" t="s">
        <v>51</v>
      </c>
      <c r="C124" s="6">
        <v>103</v>
      </c>
      <c r="D124" s="6" t="s">
        <v>17</v>
      </c>
      <c r="E124" s="6">
        <v>99</v>
      </c>
      <c r="F124" s="6" t="s">
        <v>16</v>
      </c>
      <c r="G124" s="7" t="s">
        <v>9</v>
      </c>
      <c r="H124" s="6">
        <v>1</v>
      </c>
      <c r="I124" s="6">
        <v>6</v>
      </c>
      <c r="J124" s="6">
        <v>1303</v>
      </c>
      <c r="K124" s="8" t="str">
        <f t="shared" si="1"/>
        <v>1</v>
      </c>
    </row>
    <row r="125" spans="1:11" x14ac:dyDescent="0.2">
      <c r="A125" s="6">
        <v>2</v>
      </c>
      <c r="B125" s="6" t="s">
        <v>51</v>
      </c>
      <c r="C125" s="6">
        <v>103</v>
      </c>
      <c r="D125" s="6" t="s">
        <v>17</v>
      </c>
      <c r="E125" s="6">
        <v>99</v>
      </c>
      <c r="F125" s="6" t="s">
        <v>16</v>
      </c>
      <c r="G125" s="7" t="s">
        <v>9</v>
      </c>
      <c r="H125" s="6" t="s">
        <v>55</v>
      </c>
      <c r="I125" s="6">
        <v>4</v>
      </c>
      <c r="J125" s="6">
        <v>27538</v>
      </c>
      <c r="K125" s="8" t="str">
        <f t="shared" si="1"/>
        <v>1</v>
      </c>
    </row>
    <row r="126" spans="1:11" x14ac:dyDescent="0.2">
      <c r="A126" s="6">
        <v>2</v>
      </c>
      <c r="B126" s="6" t="s">
        <v>51</v>
      </c>
      <c r="C126" s="6">
        <v>104</v>
      </c>
      <c r="D126" s="6" t="s">
        <v>20</v>
      </c>
      <c r="E126" s="6">
        <v>1</v>
      </c>
      <c r="F126" s="6" t="s">
        <v>18</v>
      </c>
      <c r="G126" s="7" t="s">
        <v>9</v>
      </c>
      <c r="H126" s="6"/>
      <c r="I126" s="6"/>
      <c r="J126" s="6">
        <v>1095</v>
      </c>
      <c r="K126" s="8" t="str">
        <f t="shared" si="1"/>
        <v>1</v>
      </c>
    </row>
    <row r="127" spans="1:11" x14ac:dyDescent="0.2">
      <c r="A127" s="6">
        <v>2</v>
      </c>
      <c r="B127" s="6" t="s">
        <v>51</v>
      </c>
      <c r="C127" s="6">
        <v>104</v>
      </c>
      <c r="D127" s="6" t="s">
        <v>20</v>
      </c>
      <c r="E127" s="6">
        <v>1</v>
      </c>
      <c r="F127" s="6" t="s">
        <v>18</v>
      </c>
      <c r="G127" s="7" t="s">
        <v>9</v>
      </c>
      <c r="H127" s="6" t="s">
        <v>56</v>
      </c>
      <c r="I127" s="6">
        <v>4</v>
      </c>
      <c r="J127" s="6">
        <v>39383</v>
      </c>
      <c r="K127" s="8" t="str">
        <f t="shared" si="1"/>
        <v>1</v>
      </c>
    </row>
    <row r="128" spans="1:11" x14ac:dyDescent="0.2">
      <c r="A128" s="6">
        <v>2</v>
      </c>
      <c r="B128" s="6" t="s">
        <v>51</v>
      </c>
      <c r="C128" s="6">
        <v>104</v>
      </c>
      <c r="D128" s="6" t="s">
        <v>20</v>
      </c>
      <c r="E128" s="6">
        <v>2</v>
      </c>
      <c r="F128" s="6" t="s">
        <v>8</v>
      </c>
      <c r="G128" s="7" t="s">
        <v>9</v>
      </c>
      <c r="H128" s="6"/>
      <c r="I128" s="6"/>
      <c r="J128" s="6">
        <v>7939</v>
      </c>
      <c r="K128" s="8" t="str">
        <f t="shared" si="1"/>
        <v>1</v>
      </c>
    </row>
    <row r="129" spans="1:11" x14ac:dyDescent="0.2">
      <c r="A129" s="6">
        <v>2</v>
      </c>
      <c r="B129" s="6" t="s">
        <v>51</v>
      </c>
      <c r="C129" s="6">
        <v>104</v>
      </c>
      <c r="D129" s="6" t="s">
        <v>20</v>
      </c>
      <c r="E129" s="6">
        <v>2</v>
      </c>
      <c r="F129" s="6" t="s">
        <v>8</v>
      </c>
      <c r="G129" s="7" t="s">
        <v>9</v>
      </c>
      <c r="H129" s="6" t="s">
        <v>56</v>
      </c>
      <c r="I129" s="6">
        <v>4</v>
      </c>
      <c r="J129" s="6">
        <v>2819</v>
      </c>
      <c r="K129" s="8" t="str">
        <f t="shared" si="1"/>
        <v>1</v>
      </c>
    </row>
    <row r="130" spans="1:11" x14ac:dyDescent="0.2">
      <c r="A130" s="6">
        <v>2</v>
      </c>
      <c r="B130" s="6" t="s">
        <v>51</v>
      </c>
      <c r="C130" s="6">
        <v>104</v>
      </c>
      <c r="D130" s="6" t="s">
        <v>20</v>
      </c>
      <c r="E130" s="6">
        <v>3</v>
      </c>
      <c r="F130" s="6" t="s">
        <v>10</v>
      </c>
      <c r="G130" s="7" t="s">
        <v>9</v>
      </c>
      <c r="H130" s="6"/>
      <c r="I130" s="6"/>
      <c r="J130" s="6">
        <v>291161</v>
      </c>
      <c r="K130" s="8" t="str">
        <f t="shared" ref="K130:K193" si="2">IF(LEN(C130)=4,LEFT(C130,2),LEFT(C130,1))</f>
        <v>1</v>
      </c>
    </row>
    <row r="131" spans="1:11" x14ac:dyDescent="0.2">
      <c r="A131" s="6">
        <v>2</v>
      </c>
      <c r="B131" s="6" t="s">
        <v>51</v>
      </c>
      <c r="C131" s="6">
        <v>104</v>
      </c>
      <c r="D131" s="6" t="s">
        <v>20</v>
      </c>
      <c r="E131" s="6">
        <v>3</v>
      </c>
      <c r="F131" s="6" t="s">
        <v>10</v>
      </c>
      <c r="G131" s="7" t="s">
        <v>9</v>
      </c>
      <c r="H131" s="6" t="s">
        <v>56</v>
      </c>
      <c r="I131" s="6">
        <v>4</v>
      </c>
      <c r="J131" s="6">
        <v>158895</v>
      </c>
      <c r="K131" s="8" t="str">
        <f t="shared" si="2"/>
        <v>1</v>
      </c>
    </row>
    <row r="132" spans="1:11" x14ac:dyDescent="0.2">
      <c r="A132" s="6">
        <v>2</v>
      </c>
      <c r="B132" s="6" t="s">
        <v>51</v>
      </c>
      <c r="C132" s="6">
        <v>104</v>
      </c>
      <c r="D132" s="6" t="s">
        <v>20</v>
      </c>
      <c r="E132" s="6">
        <v>4</v>
      </c>
      <c r="F132" s="6" t="s">
        <v>11</v>
      </c>
      <c r="G132" s="7" t="s">
        <v>9</v>
      </c>
      <c r="H132" s="6"/>
      <c r="I132" s="6"/>
      <c r="J132" s="6">
        <v>95338</v>
      </c>
      <c r="K132" s="8" t="str">
        <f t="shared" si="2"/>
        <v>1</v>
      </c>
    </row>
    <row r="133" spans="1:11" x14ac:dyDescent="0.2">
      <c r="A133" s="6">
        <v>2</v>
      </c>
      <c r="B133" s="6" t="s">
        <v>51</v>
      </c>
      <c r="C133" s="6">
        <v>104</v>
      </c>
      <c r="D133" s="6" t="s">
        <v>20</v>
      </c>
      <c r="E133" s="6">
        <v>4</v>
      </c>
      <c r="F133" s="6" t="s">
        <v>11</v>
      </c>
      <c r="G133" s="7" t="s">
        <v>9</v>
      </c>
      <c r="H133" s="6" t="s">
        <v>56</v>
      </c>
      <c r="I133" s="6">
        <v>4</v>
      </c>
      <c r="J133" s="6">
        <v>43382</v>
      </c>
      <c r="K133" s="8" t="str">
        <f t="shared" si="2"/>
        <v>1</v>
      </c>
    </row>
    <row r="134" spans="1:11" x14ac:dyDescent="0.2">
      <c r="A134" s="6">
        <v>2</v>
      </c>
      <c r="B134" s="6" t="s">
        <v>51</v>
      </c>
      <c r="C134" s="6">
        <v>104</v>
      </c>
      <c r="D134" s="6" t="s">
        <v>20</v>
      </c>
      <c r="E134" s="6">
        <v>4</v>
      </c>
      <c r="F134" s="6" t="s">
        <v>11</v>
      </c>
      <c r="G134" s="7" t="s">
        <v>9</v>
      </c>
      <c r="H134" s="6" t="s">
        <v>57</v>
      </c>
      <c r="I134" s="6">
        <v>4</v>
      </c>
      <c r="J134" s="6">
        <v>148</v>
      </c>
      <c r="K134" s="8" t="str">
        <f t="shared" si="2"/>
        <v>1</v>
      </c>
    </row>
    <row r="135" spans="1:11" x14ac:dyDescent="0.2">
      <c r="A135" s="6">
        <v>2</v>
      </c>
      <c r="B135" s="6" t="s">
        <v>51</v>
      </c>
      <c r="C135" s="6">
        <v>104</v>
      </c>
      <c r="D135" s="6" t="s">
        <v>20</v>
      </c>
      <c r="E135" s="6">
        <v>4</v>
      </c>
      <c r="F135" s="6" t="s">
        <v>11</v>
      </c>
      <c r="G135" s="7" t="s">
        <v>9</v>
      </c>
      <c r="H135" s="6" t="s">
        <v>21</v>
      </c>
      <c r="I135" s="6">
        <v>4</v>
      </c>
      <c r="J135" s="6">
        <v>1097</v>
      </c>
      <c r="K135" s="8" t="str">
        <f t="shared" si="2"/>
        <v>1</v>
      </c>
    </row>
    <row r="136" spans="1:11" x14ac:dyDescent="0.2">
      <c r="A136" s="6">
        <v>2</v>
      </c>
      <c r="B136" s="6" t="s">
        <v>51</v>
      </c>
      <c r="C136" s="6">
        <v>104</v>
      </c>
      <c r="D136" s="6" t="s">
        <v>20</v>
      </c>
      <c r="E136" s="6">
        <v>4</v>
      </c>
      <c r="F136" s="6" t="s">
        <v>11</v>
      </c>
      <c r="G136" s="7" t="s">
        <v>9</v>
      </c>
      <c r="H136" s="6" t="s">
        <v>21</v>
      </c>
      <c r="I136" s="6">
        <v>8</v>
      </c>
      <c r="J136" s="6">
        <v>140</v>
      </c>
      <c r="K136" s="8" t="str">
        <f t="shared" si="2"/>
        <v>1</v>
      </c>
    </row>
    <row r="137" spans="1:11" x14ac:dyDescent="0.2">
      <c r="A137" s="6">
        <v>2</v>
      </c>
      <c r="B137" s="6" t="s">
        <v>51</v>
      </c>
      <c r="C137" s="6">
        <v>104</v>
      </c>
      <c r="D137" s="6" t="s">
        <v>20</v>
      </c>
      <c r="E137" s="6">
        <v>5</v>
      </c>
      <c r="F137" s="6" t="s">
        <v>12</v>
      </c>
      <c r="G137" s="7" t="s">
        <v>9</v>
      </c>
      <c r="H137" s="6"/>
      <c r="I137" s="6"/>
      <c r="J137" s="6">
        <v>956432</v>
      </c>
      <c r="K137" s="8" t="str">
        <f t="shared" si="2"/>
        <v>1</v>
      </c>
    </row>
    <row r="138" spans="1:11" x14ac:dyDescent="0.2">
      <c r="A138" s="6">
        <v>2</v>
      </c>
      <c r="B138" s="6" t="s">
        <v>51</v>
      </c>
      <c r="C138" s="6">
        <v>104</v>
      </c>
      <c r="D138" s="6" t="s">
        <v>20</v>
      </c>
      <c r="E138" s="6">
        <v>5</v>
      </c>
      <c r="F138" s="6" t="s">
        <v>12</v>
      </c>
      <c r="G138" s="7" t="s">
        <v>9</v>
      </c>
      <c r="H138" s="6">
        <v>2</v>
      </c>
      <c r="I138" s="6">
        <v>6</v>
      </c>
      <c r="J138" s="6">
        <v>6707</v>
      </c>
      <c r="K138" s="8" t="str">
        <f t="shared" si="2"/>
        <v>1</v>
      </c>
    </row>
    <row r="139" spans="1:11" x14ac:dyDescent="0.2">
      <c r="A139" s="6">
        <v>2</v>
      </c>
      <c r="B139" s="6" t="s">
        <v>51</v>
      </c>
      <c r="C139" s="6">
        <v>104</v>
      </c>
      <c r="D139" s="6" t="s">
        <v>20</v>
      </c>
      <c r="E139" s="6">
        <v>5</v>
      </c>
      <c r="F139" s="6" t="s">
        <v>12</v>
      </c>
      <c r="G139" s="7" t="s">
        <v>9</v>
      </c>
      <c r="H139" s="6">
        <v>3</v>
      </c>
      <c r="I139" s="6">
        <v>6</v>
      </c>
      <c r="J139" s="6">
        <v>744</v>
      </c>
      <c r="K139" s="8" t="str">
        <f t="shared" si="2"/>
        <v>1</v>
      </c>
    </row>
    <row r="140" spans="1:11" x14ac:dyDescent="0.2">
      <c r="A140" s="6">
        <v>2</v>
      </c>
      <c r="B140" s="6" t="s">
        <v>51</v>
      </c>
      <c r="C140" s="6">
        <v>104</v>
      </c>
      <c r="D140" s="6" t="s">
        <v>20</v>
      </c>
      <c r="E140" s="6">
        <v>5</v>
      </c>
      <c r="F140" s="6" t="s">
        <v>12</v>
      </c>
      <c r="G140" s="7" t="s">
        <v>9</v>
      </c>
      <c r="H140" s="6">
        <v>4</v>
      </c>
      <c r="I140" s="6">
        <v>3</v>
      </c>
      <c r="J140" s="6">
        <v>3251</v>
      </c>
      <c r="K140" s="8" t="str">
        <f t="shared" si="2"/>
        <v>1</v>
      </c>
    </row>
    <row r="141" spans="1:11" x14ac:dyDescent="0.2">
      <c r="A141" s="6">
        <v>2</v>
      </c>
      <c r="B141" s="6" t="s">
        <v>51</v>
      </c>
      <c r="C141" s="6">
        <v>104</v>
      </c>
      <c r="D141" s="6" t="s">
        <v>20</v>
      </c>
      <c r="E141" s="6">
        <v>5</v>
      </c>
      <c r="F141" s="6" t="s">
        <v>12</v>
      </c>
      <c r="G141" s="7" t="s">
        <v>9</v>
      </c>
      <c r="H141" s="6">
        <v>5</v>
      </c>
      <c r="I141" s="6">
        <v>2</v>
      </c>
      <c r="J141" s="6">
        <v>1305</v>
      </c>
      <c r="K141" s="8" t="str">
        <f t="shared" si="2"/>
        <v>1</v>
      </c>
    </row>
    <row r="142" spans="1:11" x14ac:dyDescent="0.2">
      <c r="A142" s="6">
        <v>2</v>
      </c>
      <c r="B142" s="6" t="s">
        <v>51</v>
      </c>
      <c r="C142" s="6">
        <v>104</v>
      </c>
      <c r="D142" s="6" t="s">
        <v>20</v>
      </c>
      <c r="E142" s="6">
        <v>5</v>
      </c>
      <c r="F142" s="6" t="s">
        <v>12</v>
      </c>
      <c r="G142" s="7" t="s">
        <v>9</v>
      </c>
      <c r="H142" s="6" t="s">
        <v>56</v>
      </c>
      <c r="I142" s="6">
        <v>4</v>
      </c>
      <c r="J142" s="6">
        <v>654141</v>
      </c>
      <c r="K142" s="8" t="str">
        <f t="shared" si="2"/>
        <v>1</v>
      </c>
    </row>
    <row r="143" spans="1:11" x14ac:dyDescent="0.2">
      <c r="A143" s="6">
        <v>2</v>
      </c>
      <c r="B143" s="6" t="s">
        <v>51</v>
      </c>
      <c r="C143" s="6">
        <v>104</v>
      </c>
      <c r="D143" s="6" t="s">
        <v>20</v>
      </c>
      <c r="E143" s="6">
        <v>5</v>
      </c>
      <c r="F143" s="6" t="s">
        <v>12</v>
      </c>
      <c r="G143" s="7" t="s">
        <v>9</v>
      </c>
      <c r="H143" s="6" t="s">
        <v>57</v>
      </c>
      <c r="I143" s="6">
        <v>2</v>
      </c>
      <c r="J143" s="6">
        <v>459</v>
      </c>
      <c r="K143" s="8" t="str">
        <f t="shared" si="2"/>
        <v>1</v>
      </c>
    </row>
    <row r="144" spans="1:11" x14ac:dyDescent="0.2">
      <c r="A144" s="6">
        <v>2</v>
      </c>
      <c r="B144" s="6" t="s">
        <v>51</v>
      </c>
      <c r="C144" s="6">
        <v>104</v>
      </c>
      <c r="D144" s="6" t="s">
        <v>20</v>
      </c>
      <c r="E144" s="6">
        <v>5</v>
      </c>
      <c r="F144" s="6" t="s">
        <v>12</v>
      </c>
      <c r="G144" s="7" t="s">
        <v>9</v>
      </c>
      <c r="H144" s="6" t="s">
        <v>57</v>
      </c>
      <c r="I144" s="6">
        <v>4</v>
      </c>
      <c r="J144" s="6">
        <v>4264</v>
      </c>
      <c r="K144" s="8" t="str">
        <f t="shared" si="2"/>
        <v>1</v>
      </c>
    </row>
    <row r="145" spans="1:11" x14ac:dyDescent="0.2">
      <c r="A145" s="6">
        <v>2</v>
      </c>
      <c r="B145" s="6" t="s">
        <v>51</v>
      </c>
      <c r="C145" s="6">
        <v>104</v>
      </c>
      <c r="D145" s="6" t="s">
        <v>20</v>
      </c>
      <c r="E145" s="6">
        <v>5</v>
      </c>
      <c r="F145" s="6" t="s">
        <v>12</v>
      </c>
      <c r="G145" s="7" t="s">
        <v>9</v>
      </c>
      <c r="H145" s="6" t="s">
        <v>21</v>
      </c>
      <c r="I145" s="6">
        <v>4</v>
      </c>
      <c r="J145" s="6">
        <v>48834</v>
      </c>
      <c r="K145" s="8" t="str">
        <f t="shared" si="2"/>
        <v>1</v>
      </c>
    </row>
    <row r="146" spans="1:11" x14ac:dyDescent="0.2">
      <c r="A146" s="6">
        <v>2</v>
      </c>
      <c r="B146" s="6" t="s">
        <v>51</v>
      </c>
      <c r="C146" s="6">
        <v>104</v>
      </c>
      <c r="D146" s="6" t="s">
        <v>20</v>
      </c>
      <c r="E146" s="6">
        <v>5</v>
      </c>
      <c r="F146" s="6" t="s">
        <v>12</v>
      </c>
      <c r="G146" s="7" t="s">
        <v>9</v>
      </c>
      <c r="H146" s="6" t="s">
        <v>21</v>
      </c>
      <c r="I146" s="6">
        <v>6</v>
      </c>
      <c r="J146" s="6">
        <v>10148</v>
      </c>
      <c r="K146" s="8" t="str">
        <f t="shared" si="2"/>
        <v>1</v>
      </c>
    </row>
    <row r="147" spans="1:11" x14ac:dyDescent="0.2">
      <c r="A147" s="6">
        <v>2</v>
      </c>
      <c r="B147" s="6" t="s">
        <v>51</v>
      </c>
      <c r="C147" s="6">
        <v>104</v>
      </c>
      <c r="D147" s="6" t="s">
        <v>20</v>
      </c>
      <c r="E147" s="6">
        <v>5</v>
      </c>
      <c r="F147" s="6" t="s">
        <v>12</v>
      </c>
      <c r="G147" s="7" t="s">
        <v>9</v>
      </c>
      <c r="H147" s="6" t="s">
        <v>58</v>
      </c>
      <c r="I147" s="6">
        <v>3</v>
      </c>
      <c r="J147" s="6">
        <v>153</v>
      </c>
      <c r="K147" s="8" t="str">
        <f t="shared" si="2"/>
        <v>1</v>
      </c>
    </row>
    <row r="148" spans="1:11" x14ac:dyDescent="0.2">
      <c r="A148" s="6">
        <v>2</v>
      </c>
      <c r="B148" s="6" t="s">
        <v>51</v>
      </c>
      <c r="C148" s="6">
        <v>104</v>
      </c>
      <c r="D148" s="6" t="s">
        <v>20</v>
      </c>
      <c r="E148" s="6">
        <v>6</v>
      </c>
      <c r="F148" s="6" t="s">
        <v>13</v>
      </c>
      <c r="G148" s="7" t="s">
        <v>9</v>
      </c>
      <c r="H148" s="6"/>
      <c r="I148" s="6"/>
      <c r="J148" s="6">
        <v>5769</v>
      </c>
      <c r="K148" s="8" t="str">
        <f t="shared" si="2"/>
        <v>1</v>
      </c>
    </row>
    <row r="149" spans="1:11" x14ac:dyDescent="0.2">
      <c r="A149" s="6">
        <v>2</v>
      </c>
      <c r="B149" s="6" t="s">
        <v>51</v>
      </c>
      <c r="C149" s="6">
        <v>104</v>
      </c>
      <c r="D149" s="6" t="s">
        <v>20</v>
      </c>
      <c r="E149" s="6">
        <v>7</v>
      </c>
      <c r="F149" s="6" t="s">
        <v>14</v>
      </c>
      <c r="G149" s="7" t="s">
        <v>9</v>
      </c>
      <c r="H149" s="6"/>
      <c r="I149" s="6"/>
      <c r="J149" s="6">
        <v>8239</v>
      </c>
      <c r="K149" s="8" t="str">
        <f t="shared" si="2"/>
        <v>1</v>
      </c>
    </row>
    <row r="150" spans="1:11" x14ac:dyDescent="0.2">
      <c r="A150" s="6">
        <v>2</v>
      </c>
      <c r="B150" s="6" t="s">
        <v>51</v>
      </c>
      <c r="C150" s="6">
        <v>104</v>
      </c>
      <c r="D150" s="6" t="s">
        <v>20</v>
      </c>
      <c r="E150" s="6">
        <v>7</v>
      </c>
      <c r="F150" s="6" t="s">
        <v>14</v>
      </c>
      <c r="G150" s="7" t="s">
        <v>9</v>
      </c>
      <c r="H150" s="6" t="s">
        <v>56</v>
      </c>
      <c r="I150" s="6">
        <v>4</v>
      </c>
      <c r="J150" s="6">
        <v>2800</v>
      </c>
      <c r="K150" s="8" t="str">
        <f t="shared" si="2"/>
        <v>1</v>
      </c>
    </row>
    <row r="151" spans="1:11" x14ac:dyDescent="0.2">
      <c r="A151" s="6">
        <v>2</v>
      </c>
      <c r="B151" s="6" t="s">
        <v>51</v>
      </c>
      <c r="C151" s="6">
        <v>104</v>
      </c>
      <c r="D151" s="6" t="s">
        <v>20</v>
      </c>
      <c r="E151" s="6">
        <v>8</v>
      </c>
      <c r="F151" s="6" t="s">
        <v>46</v>
      </c>
      <c r="G151" s="7" t="s">
        <v>9</v>
      </c>
      <c r="H151" s="6"/>
      <c r="I151" s="6"/>
      <c r="J151" s="6">
        <v>328</v>
      </c>
      <c r="K151" s="8" t="str">
        <f t="shared" si="2"/>
        <v>1</v>
      </c>
    </row>
    <row r="152" spans="1:11" x14ac:dyDescent="0.2">
      <c r="A152" s="6">
        <v>2</v>
      </c>
      <c r="B152" s="6" t="s">
        <v>51</v>
      </c>
      <c r="C152" s="6">
        <v>104</v>
      </c>
      <c r="D152" s="6" t="s">
        <v>20</v>
      </c>
      <c r="E152" s="6">
        <v>9</v>
      </c>
      <c r="F152" s="6" t="s">
        <v>34</v>
      </c>
      <c r="G152" s="7" t="s">
        <v>9</v>
      </c>
      <c r="H152" s="6"/>
      <c r="I152" s="6"/>
      <c r="J152" s="6">
        <v>382436</v>
      </c>
      <c r="K152" s="8" t="str">
        <f t="shared" si="2"/>
        <v>1</v>
      </c>
    </row>
    <row r="153" spans="1:11" x14ac:dyDescent="0.2">
      <c r="A153" s="6">
        <v>2</v>
      </c>
      <c r="B153" s="6" t="s">
        <v>51</v>
      </c>
      <c r="C153" s="6">
        <v>104</v>
      </c>
      <c r="D153" s="6" t="s">
        <v>20</v>
      </c>
      <c r="E153" s="6">
        <v>9</v>
      </c>
      <c r="F153" s="6" t="s">
        <v>34</v>
      </c>
      <c r="G153" s="7" t="s">
        <v>9</v>
      </c>
      <c r="H153" s="6">
        <v>2</v>
      </c>
      <c r="I153" s="6">
        <v>6</v>
      </c>
      <c r="J153" s="6">
        <v>3195</v>
      </c>
      <c r="K153" s="8" t="str">
        <f t="shared" si="2"/>
        <v>1</v>
      </c>
    </row>
    <row r="154" spans="1:11" x14ac:dyDescent="0.2">
      <c r="A154" s="6">
        <v>2</v>
      </c>
      <c r="B154" s="6" t="s">
        <v>51</v>
      </c>
      <c r="C154" s="6">
        <v>104</v>
      </c>
      <c r="D154" s="6" t="s">
        <v>20</v>
      </c>
      <c r="E154" s="6">
        <v>9</v>
      </c>
      <c r="F154" s="6" t="s">
        <v>34</v>
      </c>
      <c r="G154" s="7" t="s">
        <v>9</v>
      </c>
      <c r="H154" s="6">
        <v>3</v>
      </c>
      <c r="I154" s="6">
        <v>6</v>
      </c>
      <c r="J154" s="6">
        <v>120</v>
      </c>
      <c r="K154" s="8" t="str">
        <f t="shared" si="2"/>
        <v>1</v>
      </c>
    </row>
    <row r="155" spans="1:11" x14ac:dyDescent="0.2">
      <c r="A155" s="6">
        <v>2</v>
      </c>
      <c r="B155" s="6" t="s">
        <v>51</v>
      </c>
      <c r="C155" s="6">
        <v>104</v>
      </c>
      <c r="D155" s="6" t="s">
        <v>20</v>
      </c>
      <c r="E155" s="6">
        <v>9</v>
      </c>
      <c r="F155" s="6" t="s">
        <v>34</v>
      </c>
      <c r="G155" s="7" t="s">
        <v>9</v>
      </c>
      <c r="H155" s="6">
        <v>4</v>
      </c>
      <c r="I155" s="6">
        <v>3</v>
      </c>
      <c r="J155" s="6">
        <v>748</v>
      </c>
      <c r="K155" s="8" t="str">
        <f t="shared" si="2"/>
        <v>1</v>
      </c>
    </row>
    <row r="156" spans="1:11" x14ac:dyDescent="0.2">
      <c r="A156" s="6">
        <v>2</v>
      </c>
      <c r="B156" s="6" t="s">
        <v>51</v>
      </c>
      <c r="C156" s="6">
        <v>104</v>
      </c>
      <c r="D156" s="6" t="s">
        <v>20</v>
      </c>
      <c r="E156" s="6">
        <v>9</v>
      </c>
      <c r="F156" s="6" t="s">
        <v>34</v>
      </c>
      <c r="G156" s="7" t="s">
        <v>9</v>
      </c>
      <c r="H156" s="6">
        <v>5</v>
      </c>
      <c r="I156" s="6">
        <v>2</v>
      </c>
      <c r="J156" s="6">
        <v>313</v>
      </c>
      <c r="K156" s="8" t="str">
        <f t="shared" si="2"/>
        <v>1</v>
      </c>
    </row>
    <row r="157" spans="1:11" x14ac:dyDescent="0.2">
      <c r="A157" s="6">
        <v>2</v>
      </c>
      <c r="B157" s="6" t="s">
        <v>51</v>
      </c>
      <c r="C157" s="6">
        <v>104</v>
      </c>
      <c r="D157" s="6" t="s">
        <v>20</v>
      </c>
      <c r="E157" s="6">
        <v>9</v>
      </c>
      <c r="F157" s="6" t="s">
        <v>34</v>
      </c>
      <c r="G157" s="7" t="s">
        <v>9</v>
      </c>
      <c r="H157" s="6" t="s">
        <v>56</v>
      </c>
      <c r="I157" s="6">
        <v>4</v>
      </c>
      <c r="J157" s="6">
        <v>6145</v>
      </c>
      <c r="K157" s="8" t="str">
        <f t="shared" si="2"/>
        <v>1</v>
      </c>
    </row>
    <row r="158" spans="1:11" x14ac:dyDescent="0.2">
      <c r="A158" s="6">
        <v>2</v>
      </c>
      <c r="B158" s="6" t="s">
        <v>51</v>
      </c>
      <c r="C158" s="6">
        <v>104</v>
      </c>
      <c r="D158" s="6" t="s">
        <v>20</v>
      </c>
      <c r="E158" s="6">
        <v>10</v>
      </c>
      <c r="F158" s="6" t="s">
        <v>41</v>
      </c>
      <c r="G158" s="7" t="s">
        <v>9</v>
      </c>
      <c r="H158" s="6" t="s">
        <v>56</v>
      </c>
      <c r="I158" s="6">
        <v>4</v>
      </c>
      <c r="J158" s="6">
        <v>46</v>
      </c>
      <c r="K158" s="8" t="str">
        <f t="shared" si="2"/>
        <v>1</v>
      </c>
    </row>
    <row r="159" spans="1:11" x14ac:dyDescent="0.2">
      <c r="A159" s="6">
        <v>2</v>
      </c>
      <c r="B159" s="6" t="s">
        <v>51</v>
      </c>
      <c r="C159" s="6">
        <v>104</v>
      </c>
      <c r="D159" s="6" t="s">
        <v>20</v>
      </c>
      <c r="E159" s="6">
        <v>11</v>
      </c>
      <c r="F159" s="6" t="s">
        <v>42</v>
      </c>
      <c r="G159" s="7" t="s">
        <v>9</v>
      </c>
      <c r="H159" s="6" t="s">
        <v>56</v>
      </c>
      <c r="I159" s="6">
        <v>4</v>
      </c>
      <c r="J159" s="6">
        <v>19</v>
      </c>
      <c r="K159" s="8" t="str">
        <f t="shared" si="2"/>
        <v>1</v>
      </c>
    </row>
    <row r="160" spans="1:11" x14ac:dyDescent="0.2">
      <c r="A160" s="6">
        <v>2</v>
      </c>
      <c r="B160" s="6" t="s">
        <v>51</v>
      </c>
      <c r="C160" s="6">
        <v>104</v>
      </c>
      <c r="D160" s="6" t="s">
        <v>20</v>
      </c>
      <c r="E160" s="6">
        <v>12</v>
      </c>
      <c r="F160" s="6" t="s">
        <v>53</v>
      </c>
      <c r="G160" s="7" t="s">
        <v>9</v>
      </c>
      <c r="H160" s="6"/>
      <c r="I160" s="6"/>
      <c r="J160" s="6">
        <v>1064</v>
      </c>
      <c r="K160" s="8" t="str">
        <f t="shared" si="2"/>
        <v>1</v>
      </c>
    </row>
    <row r="161" spans="1:11" x14ac:dyDescent="0.2">
      <c r="A161" s="6">
        <v>2</v>
      </c>
      <c r="B161" s="6" t="s">
        <v>51</v>
      </c>
      <c r="C161" s="6">
        <v>104</v>
      </c>
      <c r="D161" s="6" t="s">
        <v>20</v>
      </c>
      <c r="E161" s="6">
        <v>21</v>
      </c>
      <c r="F161" s="6" t="s">
        <v>54</v>
      </c>
      <c r="G161" s="7" t="s">
        <v>9</v>
      </c>
      <c r="H161" s="6"/>
      <c r="I161" s="6"/>
      <c r="J161" s="6">
        <v>86</v>
      </c>
      <c r="K161" s="8" t="str">
        <f t="shared" si="2"/>
        <v>1</v>
      </c>
    </row>
    <row r="162" spans="1:11" x14ac:dyDescent="0.2">
      <c r="A162" s="6">
        <v>2</v>
      </c>
      <c r="B162" s="6" t="s">
        <v>51</v>
      </c>
      <c r="C162" s="6">
        <v>104</v>
      </c>
      <c r="D162" s="6" t="s">
        <v>20</v>
      </c>
      <c r="E162" s="6">
        <v>21</v>
      </c>
      <c r="F162" s="6" t="s">
        <v>54</v>
      </c>
      <c r="G162" s="7" t="s">
        <v>9</v>
      </c>
      <c r="H162" s="6" t="s">
        <v>56</v>
      </c>
      <c r="I162" s="6">
        <v>4</v>
      </c>
      <c r="J162" s="6">
        <v>3</v>
      </c>
      <c r="K162" s="8" t="str">
        <f t="shared" si="2"/>
        <v>1</v>
      </c>
    </row>
    <row r="163" spans="1:11" x14ac:dyDescent="0.2">
      <c r="A163" s="6">
        <v>2</v>
      </c>
      <c r="B163" s="6" t="s">
        <v>51</v>
      </c>
      <c r="C163" s="6">
        <v>104</v>
      </c>
      <c r="D163" s="6" t="s">
        <v>20</v>
      </c>
      <c r="E163" s="6">
        <v>22</v>
      </c>
      <c r="F163" s="6" t="s">
        <v>15</v>
      </c>
      <c r="G163" s="7" t="s">
        <v>9</v>
      </c>
      <c r="H163" s="6"/>
      <c r="I163" s="6"/>
      <c r="J163" s="6">
        <v>1344</v>
      </c>
      <c r="K163" s="8" t="str">
        <f t="shared" si="2"/>
        <v>1</v>
      </c>
    </row>
    <row r="164" spans="1:11" x14ac:dyDescent="0.2">
      <c r="A164" s="6">
        <v>2</v>
      </c>
      <c r="B164" s="6" t="s">
        <v>51</v>
      </c>
      <c r="C164" s="6">
        <v>104</v>
      </c>
      <c r="D164" s="6" t="s">
        <v>20</v>
      </c>
      <c r="E164" s="6">
        <v>22</v>
      </c>
      <c r="F164" s="6" t="s">
        <v>15</v>
      </c>
      <c r="G164" s="7" t="s">
        <v>9</v>
      </c>
      <c r="H164" s="6" t="s">
        <v>56</v>
      </c>
      <c r="I164" s="6">
        <v>4</v>
      </c>
      <c r="J164" s="6">
        <v>1001</v>
      </c>
      <c r="K164" s="8" t="str">
        <f t="shared" si="2"/>
        <v>1</v>
      </c>
    </row>
    <row r="165" spans="1:11" x14ac:dyDescent="0.2">
      <c r="A165" s="6">
        <v>2</v>
      </c>
      <c r="B165" s="6" t="s">
        <v>51</v>
      </c>
      <c r="C165" s="6">
        <v>104</v>
      </c>
      <c r="D165" s="6" t="s">
        <v>20</v>
      </c>
      <c r="E165" s="6">
        <v>4</v>
      </c>
      <c r="F165" s="6"/>
      <c r="G165" s="7" t="s">
        <v>9</v>
      </c>
      <c r="H165" s="6" t="s">
        <v>57</v>
      </c>
      <c r="I165" s="6">
        <v>4</v>
      </c>
      <c r="J165" s="6">
        <v>41</v>
      </c>
      <c r="K165" s="8" t="str">
        <f t="shared" si="2"/>
        <v>1</v>
      </c>
    </row>
    <row r="166" spans="1:11" x14ac:dyDescent="0.2">
      <c r="A166" s="6">
        <v>2</v>
      </c>
      <c r="B166" s="6" t="s">
        <v>51</v>
      </c>
      <c r="C166" s="6">
        <v>104</v>
      </c>
      <c r="D166" s="6" t="s">
        <v>20</v>
      </c>
      <c r="E166" s="6">
        <v>98</v>
      </c>
      <c r="F166" s="6" t="s">
        <v>43</v>
      </c>
      <c r="G166" s="7" t="s">
        <v>9</v>
      </c>
      <c r="H166" s="6"/>
      <c r="I166" s="6"/>
      <c r="J166" s="6">
        <v>48</v>
      </c>
      <c r="K166" s="8" t="str">
        <f t="shared" si="2"/>
        <v>1</v>
      </c>
    </row>
    <row r="167" spans="1:11" x14ac:dyDescent="0.2">
      <c r="A167" s="6">
        <v>2</v>
      </c>
      <c r="B167" s="6" t="s">
        <v>51</v>
      </c>
      <c r="C167" s="6">
        <v>104</v>
      </c>
      <c r="D167" s="6" t="s">
        <v>20</v>
      </c>
      <c r="E167" s="6">
        <v>99</v>
      </c>
      <c r="F167" s="6" t="s">
        <v>16</v>
      </c>
      <c r="G167" s="7" t="s">
        <v>9</v>
      </c>
      <c r="H167" s="6"/>
      <c r="I167" s="6"/>
      <c r="J167" s="6">
        <v>37382</v>
      </c>
      <c r="K167" s="8" t="str">
        <f t="shared" si="2"/>
        <v>1</v>
      </c>
    </row>
    <row r="168" spans="1:11" x14ac:dyDescent="0.2">
      <c r="A168" s="6">
        <v>2</v>
      </c>
      <c r="B168" s="6" t="s">
        <v>51</v>
      </c>
      <c r="C168" s="6">
        <v>104</v>
      </c>
      <c r="D168" s="6" t="s">
        <v>20</v>
      </c>
      <c r="E168" s="6">
        <v>99</v>
      </c>
      <c r="F168" s="6" t="s">
        <v>16</v>
      </c>
      <c r="G168" s="7" t="s">
        <v>9</v>
      </c>
      <c r="H168" s="6">
        <v>2</v>
      </c>
      <c r="I168" s="6">
        <v>6</v>
      </c>
      <c r="J168" s="6">
        <v>792</v>
      </c>
      <c r="K168" s="8" t="str">
        <f t="shared" si="2"/>
        <v>1</v>
      </c>
    </row>
    <row r="169" spans="1:11" x14ac:dyDescent="0.2">
      <c r="A169" s="6">
        <v>2</v>
      </c>
      <c r="B169" s="6" t="s">
        <v>51</v>
      </c>
      <c r="C169" s="6">
        <v>104</v>
      </c>
      <c r="D169" s="6" t="s">
        <v>20</v>
      </c>
      <c r="E169" s="6">
        <v>99</v>
      </c>
      <c r="F169" s="6" t="s">
        <v>16</v>
      </c>
      <c r="G169" s="7" t="s">
        <v>9</v>
      </c>
      <c r="H169" s="6">
        <v>3</v>
      </c>
      <c r="I169" s="6">
        <v>6</v>
      </c>
      <c r="J169" s="6">
        <v>116</v>
      </c>
      <c r="K169" s="8" t="str">
        <f t="shared" si="2"/>
        <v>1</v>
      </c>
    </row>
    <row r="170" spans="1:11" x14ac:dyDescent="0.2">
      <c r="A170" s="6">
        <v>2</v>
      </c>
      <c r="B170" s="6" t="s">
        <v>51</v>
      </c>
      <c r="C170" s="6">
        <v>104</v>
      </c>
      <c r="D170" s="6" t="s">
        <v>20</v>
      </c>
      <c r="E170" s="6">
        <v>99</v>
      </c>
      <c r="F170" s="6" t="s">
        <v>16</v>
      </c>
      <c r="G170" s="7" t="s">
        <v>9</v>
      </c>
      <c r="H170" s="6">
        <v>4</v>
      </c>
      <c r="I170" s="6">
        <v>3</v>
      </c>
      <c r="J170" s="6">
        <v>394</v>
      </c>
      <c r="K170" s="8" t="str">
        <f t="shared" si="2"/>
        <v>1</v>
      </c>
    </row>
    <row r="171" spans="1:11" x14ac:dyDescent="0.2">
      <c r="A171" s="6">
        <v>2</v>
      </c>
      <c r="B171" s="6" t="s">
        <v>51</v>
      </c>
      <c r="C171" s="6">
        <v>104</v>
      </c>
      <c r="D171" s="6" t="s">
        <v>20</v>
      </c>
      <c r="E171" s="6">
        <v>99</v>
      </c>
      <c r="F171" s="6" t="s">
        <v>16</v>
      </c>
      <c r="G171" s="7" t="s">
        <v>9</v>
      </c>
      <c r="H171" s="6">
        <v>5</v>
      </c>
      <c r="I171" s="6">
        <v>2</v>
      </c>
      <c r="J171" s="6">
        <v>270</v>
      </c>
      <c r="K171" s="8" t="str">
        <f t="shared" si="2"/>
        <v>1</v>
      </c>
    </row>
    <row r="172" spans="1:11" x14ac:dyDescent="0.2">
      <c r="A172" s="6">
        <v>2</v>
      </c>
      <c r="B172" s="6" t="s">
        <v>51</v>
      </c>
      <c r="C172" s="6">
        <v>104</v>
      </c>
      <c r="D172" s="6" t="s">
        <v>20</v>
      </c>
      <c r="E172" s="6">
        <v>99</v>
      </c>
      <c r="F172" s="6" t="s">
        <v>16</v>
      </c>
      <c r="G172" s="7" t="s">
        <v>9</v>
      </c>
      <c r="H172" s="6" t="s">
        <v>56</v>
      </c>
      <c r="I172" s="6">
        <v>4</v>
      </c>
      <c r="J172" s="6">
        <v>122726</v>
      </c>
      <c r="K172" s="8" t="str">
        <f t="shared" si="2"/>
        <v>1</v>
      </c>
    </row>
    <row r="173" spans="1:11" x14ac:dyDescent="0.2">
      <c r="A173" s="6">
        <v>2</v>
      </c>
      <c r="B173" s="6" t="s">
        <v>51</v>
      </c>
      <c r="C173" s="6">
        <v>105</v>
      </c>
      <c r="D173" s="6" t="s">
        <v>59</v>
      </c>
      <c r="E173" s="6">
        <v>2</v>
      </c>
      <c r="F173" s="6" t="s">
        <v>8</v>
      </c>
      <c r="G173" s="7" t="s">
        <v>9</v>
      </c>
      <c r="H173" s="6" t="s">
        <v>60</v>
      </c>
      <c r="I173" s="6">
        <v>4</v>
      </c>
      <c r="J173" s="6">
        <v>307</v>
      </c>
      <c r="K173" s="8" t="str">
        <f t="shared" si="2"/>
        <v>1</v>
      </c>
    </row>
    <row r="174" spans="1:11" x14ac:dyDescent="0.2">
      <c r="A174" s="6">
        <v>2</v>
      </c>
      <c r="B174" s="6" t="s">
        <v>51</v>
      </c>
      <c r="C174" s="6">
        <v>105</v>
      </c>
      <c r="D174" s="6" t="s">
        <v>59</v>
      </c>
      <c r="E174" s="6">
        <v>3</v>
      </c>
      <c r="F174" s="6" t="s">
        <v>10</v>
      </c>
      <c r="G174" s="7" t="s">
        <v>9</v>
      </c>
      <c r="H174" s="6"/>
      <c r="I174" s="6"/>
      <c r="J174" s="6">
        <v>10124</v>
      </c>
      <c r="K174" s="8" t="str">
        <f t="shared" si="2"/>
        <v>1</v>
      </c>
    </row>
    <row r="175" spans="1:11" x14ac:dyDescent="0.2">
      <c r="A175" s="6">
        <v>2</v>
      </c>
      <c r="B175" s="6" t="s">
        <v>51</v>
      </c>
      <c r="C175" s="6">
        <v>105</v>
      </c>
      <c r="D175" s="6" t="s">
        <v>59</v>
      </c>
      <c r="E175" s="6">
        <v>3</v>
      </c>
      <c r="F175" s="6" t="s">
        <v>10</v>
      </c>
      <c r="G175" s="7" t="s">
        <v>9</v>
      </c>
      <c r="H175" s="6" t="s">
        <v>60</v>
      </c>
      <c r="I175" s="6">
        <v>4</v>
      </c>
      <c r="J175" s="6">
        <v>25313</v>
      </c>
      <c r="K175" s="8" t="str">
        <f t="shared" si="2"/>
        <v>1</v>
      </c>
    </row>
    <row r="176" spans="1:11" x14ac:dyDescent="0.2">
      <c r="A176" s="6">
        <v>2</v>
      </c>
      <c r="B176" s="6" t="s">
        <v>51</v>
      </c>
      <c r="C176" s="6">
        <v>105</v>
      </c>
      <c r="D176" s="6" t="s">
        <v>59</v>
      </c>
      <c r="E176" s="6">
        <v>4</v>
      </c>
      <c r="F176" s="6" t="s">
        <v>11</v>
      </c>
      <c r="G176" s="7" t="s">
        <v>9</v>
      </c>
      <c r="H176" s="6"/>
      <c r="I176" s="6"/>
      <c r="J176" s="6">
        <v>4598</v>
      </c>
      <c r="K176" s="8" t="str">
        <f t="shared" si="2"/>
        <v>1</v>
      </c>
    </row>
    <row r="177" spans="1:11" x14ac:dyDescent="0.2">
      <c r="A177" s="6">
        <v>2</v>
      </c>
      <c r="B177" s="6" t="s">
        <v>51</v>
      </c>
      <c r="C177" s="6">
        <v>105</v>
      </c>
      <c r="D177" s="6" t="s">
        <v>59</v>
      </c>
      <c r="E177" s="6">
        <v>4</v>
      </c>
      <c r="F177" s="6" t="s">
        <v>11</v>
      </c>
      <c r="G177" s="7" t="s">
        <v>9</v>
      </c>
      <c r="H177" s="6" t="s">
        <v>60</v>
      </c>
      <c r="I177" s="6">
        <v>4</v>
      </c>
      <c r="J177" s="6">
        <v>5761</v>
      </c>
      <c r="K177" s="8" t="str">
        <f t="shared" si="2"/>
        <v>1</v>
      </c>
    </row>
    <row r="178" spans="1:11" x14ac:dyDescent="0.2">
      <c r="A178" s="6">
        <v>2</v>
      </c>
      <c r="B178" s="6" t="s">
        <v>51</v>
      </c>
      <c r="C178" s="6">
        <v>105</v>
      </c>
      <c r="D178" s="6" t="s">
        <v>59</v>
      </c>
      <c r="E178" s="6">
        <v>5</v>
      </c>
      <c r="F178" s="6" t="s">
        <v>12</v>
      </c>
      <c r="G178" s="7" t="s">
        <v>9</v>
      </c>
      <c r="H178" s="6"/>
      <c r="I178" s="6"/>
      <c r="J178" s="6">
        <v>24677</v>
      </c>
      <c r="K178" s="8" t="str">
        <f t="shared" si="2"/>
        <v>1</v>
      </c>
    </row>
    <row r="179" spans="1:11" x14ac:dyDescent="0.2">
      <c r="A179" s="6">
        <v>2</v>
      </c>
      <c r="B179" s="6" t="s">
        <v>51</v>
      </c>
      <c r="C179" s="6">
        <v>105</v>
      </c>
      <c r="D179" s="6" t="s">
        <v>59</v>
      </c>
      <c r="E179" s="6">
        <v>5</v>
      </c>
      <c r="F179" s="6" t="s">
        <v>12</v>
      </c>
      <c r="G179" s="7" t="s">
        <v>9</v>
      </c>
      <c r="H179" s="6" t="s">
        <v>60</v>
      </c>
      <c r="I179" s="6">
        <v>4</v>
      </c>
      <c r="J179" s="6">
        <v>166231</v>
      </c>
      <c r="K179" s="8" t="str">
        <f t="shared" si="2"/>
        <v>1</v>
      </c>
    </row>
    <row r="180" spans="1:11" x14ac:dyDescent="0.2">
      <c r="A180" s="6">
        <v>2</v>
      </c>
      <c r="B180" s="6" t="s">
        <v>51</v>
      </c>
      <c r="C180" s="6">
        <v>105</v>
      </c>
      <c r="D180" s="6" t="s">
        <v>59</v>
      </c>
      <c r="E180" s="6">
        <v>7</v>
      </c>
      <c r="F180" s="6" t="s">
        <v>14</v>
      </c>
      <c r="G180" s="7" t="s">
        <v>9</v>
      </c>
      <c r="H180" s="6" t="s">
        <v>60</v>
      </c>
      <c r="I180" s="6">
        <v>4</v>
      </c>
      <c r="J180" s="6">
        <v>291</v>
      </c>
      <c r="K180" s="8" t="str">
        <f t="shared" si="2"/>
        <v>1</v>
      </c>
    </row>
    <row r="181" spans="1:11" x14ac:dyDescent="0.2">
      <c r="A181" s="6">
        <v>2</v>
      </c>
      <c r="B181" s="6" t="s">
        <v>51</v>
      </c>
      <c r="C181" s="6">
        <v>105</v>
      </c>
      <c r="D181" s="6" t="s">
        <v>59</v>
      </c>
      <c r="E181" s="6">
        <v>9</v>
      </c>
      <c r="F181" s="6" t="s">
        <v>34</v>
      </c>
      <c r="G181" s="7" t="s">
        <v>9</v>
      </c>
      <c r="H181" s="6"/>
      <c r="I181" s="6"/>
      <c r="J181" s="6">
        <v>3979</v>
      </c>
      <c r="K181" s="8" t="str">
        <f t="shared" si="2"/>
        <v>1</v>
      </c>
    </row>
    <row r="182" spans="1:11" x14ac:dyDescent="0.2">
      <c r="A182" s="6">
        <v>2</v>
      </c>
      <c r="B182" s="6" t="s">
        <v>51</v>
      </c>
      <c r="C182" s="6">
        <v>105</v>
      </c>
      <c r="D182" s="6" t="s">
        <v>59</v>
      </c>
      <c r="E182" s="6">
        <v>9</v>
      </c>
      <c r="F182" s="6" t="s">
        <v>34</v>
      </c>
      <c r="G182" s="7" t="s">
        <v>9</v>
      </c>
      <c r="H182" s="6" t="s">
        <v>60</v>
      </c>
      <c r="I182" s="6">
        <v>4</v>
      </c>
      <c r="J182" s="6">
        <v>1434</v>
      </c>
      <c r="K182" s="8" t="str">
        <f t="shared" si="2"/>
        <v>1</v>
      </c>
    </row>
    <row r="183" spans="1:11" x14ac:dyDescent="0.2">
      <c r="A183" s="6">
        <v>2</v>
      </c>
      <c r="B183" s="6" t="s">
        <v>51</v>
      </c>
      <c r="C183" s="6">
        <v>105</v>
      </c>
      <c r="D183" s="6" t="s">
        <v>59</v>
      </c>
      <c r="E183" s="6">
        <v>11</v>
      </c>
      <c r="F183" s="6" t="s">
        <v>42</v>
      </c>
      <c r="G183" s="7" t="s">
        <v>9</v>
      </c>
      <c r="H183" s="6" t="s">
        <v>60</v>
      </c>
      <c r="I183" s="6">
        <v>4</v>
      </c>
      <c r="J183" s="6">
        <v>6</v>
      </c>
      <c r="K183" s="8" t="str">
        <f t="shared" si="2"/>
        <v>1</v>
      </c>
    </row>
    <row r="184" spans="1:11" x14ac:dyDescent="0.2">
      <c r="A184" s="6">
        <v>2</v>
      </c>
      <c r="B184" s="6" t="s">
        <v>51</v>
      </c>
      <c r="C184" s="6">
        <v>105</v>
      </c>
      <c r="D184" s="6" t="s">
        <v>59</v>
      </c>
      <c r="E184" s="6">
        <v>22</v>
      </c>
      <c r="F184" s="6" t="s">
        <v>15</v>
      </c>
      <c r="G184" s="7" t="s">
        <v>9</v>
      </c>
      <c r="H184" s="6" t="s">
        <v>60</v>
      </c>
      <c r="I184" s="6">
        <v>4</v>
      </c>
      <c r="J184" s="6">
        <v>537</v>
      </c>
      <c r="K184" s="8" t="str">
        <f t="shared" si="2"/>
        <v>1</v>
      </c>
    </row>
    <row r="185" spans="1:11" x14ac:dyDescent="0.2">
      <c r="A185" s="6">
        <v>2</v>
      </c>
      <c r="B185" s="6" t="s">
        <v>51</v>
      </c>
      <c r="C185" s="6">
        <v>105</v>
      </c>
      <c r="D185" s="6" t="s">
        <v>59</v>
      </c>
      <c r="E185" s="6">
        <v>99</v>
      </c>
      <c r="F185" s="6" t="s">
        <v>16</v>
      </c>
      <c r="G185" s="7" t="s">
        <v>9</v>
      </c>
      <c r="H185" s="6"/>
      <c r="I185" s="6"/>
      <c r="J185" s="6">
        <v>212</v>
      </c>
      <c r="K185" s="8" t="str">
        <f t="shared" si="2"/>
        <v>1</v>
      </c>
    </row>
    <row r="186" spans="1:11" x14ac:dyDescent="0.2">
      <c r="A186" s="6">
        <v>2</v>
      </c>
      <c r="B186" s="6" t="s">
        <v>51</v>
      </c>
      <c r="C186" s="6">
        <v>105</v>
      </c>
      <c r="D186" s="6" t="s">
        <v>59</v>
      </c>
      <c r="E186" s="6">
        <v>99</v>
      </c>
      <c r="F186" s="6" t="s">
        <v>16</v>
      </c>
      <c r="G186" s="7" t="s">
        <v>9</v>
      </c>
      <c r="H186" s="6" t="s">
        <v>60</v>
      </c>
      <c r="I186" s="6">
        <v>4</v>
      </c>
      <c r="J186" s="6">
        <v>24223</v>
      </c>
      <c r="K186" s="8" t="str">
        <f t="shared" si="2"/>
        <v>1</v>
      </c>
    </row>
    <row r="187" spans="1:11" x14ac:dyDescent="0.2">
      <c r="A187" s="6">
        <v>2</v>
      </c>
      <c r="B187" s="6" t="s">
        <v>51</v>
      </c>
      <c r="C187" s="6">
        <v>114</v>
      </c>
      <c r="D187" s="6" t="s">
        <v>61</v>
      </c>
      <c r="E187" s="6">
        <v>1</v>
      </c>
      <c r="F187" s="6" t="s">
        <v>18</v>
      </c>
      <c r="G187" s="7" t="s">
        <v>9</v>
      </c>
      <c r="H187" s="6"/>
      <c r="I187" s="6"/>
      <c r="J187" s="6">
        <v>85749</v>
      </c>
      <c r="K187" s="8" t="str">
        <f t="shared" si="2"/>
        <v>1</v>
      </c>
    </row>
    <row r="188" spans="1:11" x14ac:dyDescent="0.2">
      <c r="A188" s="6">
        <v>2</v>
      </c>
      <c r="B188" s="6" t="s">
        <v>51</v>
      </c>
      <c r="C188" s="6">
        <v>114</v>
      </c>
      <c r="D188" s="6" t="s">
        <v>61</v>
      </c>
      <c r="E188" s="6">
        <v>1</v>
      </c>
      <c r="F188" s="6" t="s">
        <v>18</v>
      </c>
      <c r="G188" s="7" t="s">
        <v>9</v>
      </c>
      <c r="H188" s="6" t="s">
        <v>62</v>
      </c>
      <c r="I188" s="6">
        <v>4</v>
      </c>
      <c r="J188" s="6">
        <v>121242</v>
      </c>
      <c r="K188" s="8" t="str">
        <f t="shared" si="2"/>
        <v>1</v>
      </c>
    </row>
    <row r="189" spans="1:11" x14ac:dyDescent="0.2">
      <c r="A189" s="6">
        <v>2</v>
      </c>
      <c r="B189" s="6" t="s">
        <v>51</v>
      </c>
      <c r="C189" s="6">
        <v>114</v>
      </c>
      <c r="D189" s="6" t="s">
        <v>61</v>
      </c>
      <c r="E189" s="6">
        <v>1</v>
      </c>
      <c r="F189" s="6" t="s">
        <v>18</v>
      </c>
      <c r="G189" s="7" t="s">
        <v>9</v>
      </c>
      <c r="H189" s="6" t="s">
        <v>62</v>
      </c>
      <c r="I189" s="6">
        <v>6</v>
      </c>
      <c r="J189" s="6">
        <v>4983</v>
      </c>
      <c r="K189" s="8" t="str">
        <f t="shared" si="2"/>
        <v>1</v>
      </c>
    </row>
    <row r="190" spans="1:11" x14ac:dyDescent="0.2">
      <c r="A190" s="6">
        <v>2</v>
      </c>
      <c r="B190" s="6" t="s">
        <v>51</v>
      </c>
      <c r="C190" s="6">
        <v>114</v>
      </c>
      <c r="D190" s="6" t="s">
        <v>61</v>
      </c>
      <c r="E190" s="6">
        <v>2</v>
      </c>
      <c r="F190" s="6" t="s">
        <v>8</v>
      </c>
      <c r="G190" s="7" t="s">
        <v>9</v>
      </c>
      <c r="H190" s="6"/>
      <c r="I190" s="6"/>
      <c r="J190" s="6">
        <v>19731</v>
      </c>
      <c r="K190" s="8" t="str">
        <f t="shared" si="2"/>
        <v>1</v>
      </c>
    </row>
    <row r="191" spans="1:11" x14ac:dyDescent="0.2">
      <c r="A191" s="6">
        <v>2</v>
      </c>
      <c r="B191" s="6" t="s">
        <v>51</v>
      </c>
      <c r="C191" s="6">
        <v>114</v>
      </c>
      <c r="D191" s="6" t="s">
        <v>61</v>
      </c>
      <c r="E191" s="6">
        <v>2</v>
      </c>
      <c r="F191" s="6" t="s">
        <v>8</v>
      </c>
      <c r="G191" s="7" t="s">
        <v>9</v>
      </c>
      <c r="H191" s="6" t="s">
        <v>62</v>
      </c>
      <c r="I191" s="6">
        <v>4</v>
      </c>
      <c r="J191" s="6">
        <v>1686</v>
      </c>
      <c r="K191" s="8" t="str">
        <f t="shared" si="2"/>
        <v>1</v>
      </c>
    </row>
    <row r="192" spans="1:11" x14ac:dyDescent="0.2">
      <c r="A192" s="6">
        <v>2</v>
      </c>
      <c r="B192" s="6" t="s">
        <v>51</v>
      </c>
      <c r="C192" s="6">
        <v>114</v>
      </c>
      <c r="D192" s="6" t="s">
        <v>61</v>
      </c>
      <c r="E192" s="6">
        <v>3</v>
      </c>
      <c r="F192" s="6" t="s">
        <v>10</v>
      </c>
      <c r="G192" s="7" t="s">
        <v>9</v>
      </c>
      <c r="H192" s="6"/>
      <c r="I192" s="6"/>
      <c r="J192" s="6">
        <v>144496</v>
      </c>
      <c r="K192" s="8" t="str">
        <f t="shared" si="2"/>
        <v>1</v>
      </c>
    </row>
    <row r="193" spans="1:11" x14ac:dyDescent="0.2">
      <c r="A193" s="6">
        <v>2</v>
      </c>
      <c r="B193" s="6" t="s">
        <v>51</v>
      </c>
      <c r="C193" s="6">
        <v>114</v>
      </c>
      <c r="D193" s="6" t="s">
        <v>61</v>
      </c>
      <c r="E193" s="6">
        <v>3</v>
      </c>
      <c r="F193" s="6" t="s">
        <v>10</v>
      </c>
      <c r="G193" s="7" t="s">
        <v>9</v>
      </c>
      <c r="H193" s="6" t="s">
        <v>62</v>
      </c>
      <c r="I193" s="6">
        <v>4</v>
      </c>
      <c r="J193" s="6">
        <v>46480</v>
      </c>
      <c r="K193" s="8" t="str">
        <f t="shared" si="2"/>
        <v>1</v>
      </c>
    </row>
    <row r="194" spans="1:11" x14ac:dyDescent="0.2">
      <c r="A194" s="6">
        <v>2</v>
      </c>
      <c r="B194" s="6" t="s">
        <v>51</v>
      </c>
      <c r="C194" s="6">
        <v>114</v>
      </c>
      <c r="D194" s="6" t="s">
        <v>61</v>
      </c>
      <c r="E194" s="6">
        <v>3</v>
      </c>
      <c r="F194" s="6" t="s">
        <v>10</v>
      </c>
      <c r="G194" s="7" t="s">
        <v>9</v>
      </c>
      <c r="H194" s="6" t="s">
        <v>62</v>
      </c>
      <c r="I194" s="6">
        <v>6</v>
      </c>
      <c r="J194" s="6">
        <v>2169</v>
      </c>
      <c r="K194" s="8" t="str">
        <f t="shared" ref="K194:K257" si="3">IF(LEN(C194)=4,LEFT(C194,2),LEFT(C194,1))</f>
        <v>1</v>
      </c>
    </row>
    <row r="195" spans="1:11" x14ac:dyDescent="0.2">
      <c r="A195" s="6">
        <v>2</v>
      </c>
      <c r="B195" s="6" t="s">
        <v>51</v>
      </c>
      <c r="C195" s="6">
        <v>114</v>
      </c>
      <c r="D195" s="6" t="s">
        <v>61</v>
      </c>
      <c r="E195" s="6">
        <v>4</v>
      </c>
      <c r="F195" s="6" t="s">
        <v>11</v>
      </c>
      <c r="G195" s="7" t="s">
        <v>9</v>
      </c>
      <c r="H195" s="6"/>
      <c r="I195" s="6"/>
      <c r="J195" s="6">
        <v>49094</v>
      </c>
      <c r="K195" s="8" t="str">
        <f t="shared" si="3"/>
        <v>1</v>
      </c>
    </row>
    <row r="196" spans="1:11" x14ac:dyDescent="0.2">
      <c r="A196" s="6">
        <v>2</v>
      </c>
      <c r="B196" s="6" t="s">
        <v>51</v>
      </c>
      <c r="C196" s="6">
        <v>114</v>
      </c>
      <c r="D196" s="6" t="s">
        <v>61</v>
      </c>
      <c r="E196" s="6">
        <v>4</v>
      </c>
      <c r="F196" s="6" t="s">
        <v>11</v>
      </c>
      <c r="G196" s="7" t="s">
        <v>9</v>
      </c>
      <c r="H196" s="6" t="s">
        <v>62</v>
      </c>
      <c r="I196" s="6">
        <v>4</v>
      </c>
      <c r="J196" s="6">
        <v>63328</v>
      </c>
      <c r="K196" s="8" t="str">
        <f t="shared" si="3"/>
        <v>1</v>
      </c>
    </row>
    <row r="197" spans="1:11" x14ac:dyDescent="0.2">
      <c r="A197" s="6">
        <v>2</v>
      </c>
      <c r="B197" s="6" t="s">
        <v>51</v>
      </c>
      <c r="C197" s="6">
        <v>114</v>
      </c>
      <c r="D197" s="6" t="s">
        <v>61</v>
      </c>
      <c r="E197" s="6">
        <v>4</v>
      </c>
      <c r="F197" s="6" t="s">
        <v>11</v>
      </c>
      <c r="G197" s="7" t="s">
        <v>9</v>
      </c>
      <c r="H197" s="6" t="s">
        <v>62</v>
      </c>
      <c r="I197" s="6">
        <v>6</v>
      </c>
      <c r="J197" s="6">
        <v>1535</v>
      </c>
      <c r="K197" s="8" t="str">
        <f t="shared" si="3"/>
        <v>1</v>
      </c>
    </row>
    <row r="198" spans="1:11" x14ac:dyDescent="0.2">
      <c r="A198" s="6">
        <v>2</v>
      </c>
      <c r="B198" s="6" t="s">
        <v>51</v>
      </c>
      <c r="C198" s="6">
        <v>114</v>
      </c>
      <c r="D198" s="6" t="s">
        <v>61</v>
      </c>
      <c r="E198" s="6">
        <v>4</v>
      </c>
      <c r="F198" s="6" t="s">
        <v>11</v>
      </c>
      <c r="G198" s="7" t="s">
        <v>9</v>
      </c>
      <c r="H198" s="6" t="s">
        <v>62</v>
      </c>
      <c r="I198" s="6">
        <v>8</v>
      </c>
      <c r="J198" s="6">
        <v>2243</v>
      </c>
      <c r="K198" s="8" t="str">
        <f t="shared" si="3"/>
        <v>1</v>
      </c>
    </row>
    <row r="199" spans="1:11" x14ac:dyDescent="0.2">
      <c r="A199" s="6">
        <v>2</v>
      </c>
      <c r="B199" s="6" t="s">
        <v>51</v>
      </c>
      <c r="C199" s="6">
        <v>114</v>
      </c>
      <c r="D199" s="6" t="s">
        <v>61</v>
      </c>
      <c r="E199" s="6">
        <v>5</v>
      </c>
      <c r="F199" s="6" t="s">
        <v>12</v>
      </c>
      <c r="G199" s="7" t="s">
        <v>9</v>
      </c>
      <c r="H199" s="6"/>
      <c r="I199" s="6"/>
      <c r="J199" s="6">
        <v>264335</v>
      </c>
      <c r="K199" s="8" t="str">
        <f t="shared" si="3"/>
        <v>1</v>
      </c>
    </row>
    <row r="200" spans="1:11" x14ac:dyDescent="0.2">
      <c r="A200" s="6">
        <v>2</v>
      </c>
      <c r="B200" s="6" t="s">
        <v>51</v>
      </c>
      <c r="C200" s="6">
        <v>114</v>
      </c>
      <c r="D200" s="6" t="s">
        <v>61</v>
      </c>
      <c r="E200" s="6">
        <v>5</v>
      </c>
      <c r="F200" s="6" t="s">
        <v>12</v>
      </c>
      <c r="G200" s="7" t="s">
        <v>9</v>
      </c>
      <c r="H200" s="6">
        <v>6</v>
      </c>
      <c r="I200" s="6">
        <v>6</v>
      </c>
      <c r="J200" s="6">
        <v>18728</v>
      </c>
      <c r="K200" s="8" t="str">
        <f t="shared" si="3"/>
        <v>1</v>
      </c>
    </row>
    <row r="201" spans="1:11" x14ac:dyDescent="0.2">
      <c r="A201" s="6">
        <v>2</v>
      </c>
      <c r="B201" s="6" t="s">
        <v>51</v>
      </c>
      <c r="C201" s="6">
        <v>114</v>
      </c>
      <c r="D201" s="6" t="s">
        <v>61</v>
      </c>
      <c r="E201" s="6">
        <v>5</v>
      </c>
      <c r="F201" s="6" t="s">
        <v>12</v>
      </c>
      <c r="G201" s="7" t="s">
        <v>9</v>
      </c>
      <c r="H201" s="6" t="s">
        <v>62</v>
      </c>
      <c r="I201" s="6">
        <v>4</v>
      </c>
      <c r="J201" s="6">
        <v>91222</v>
      </c>
      <c r="K201" s="8" t="str">
        <f t="shared" si="3"/>
        <v>1</v>
      </c>
    </row>
    <row r="202" spans="1:11" x14ac:dyDescent="0.2">
      <c r="A202" s="6">
        <v>2</v>
      </c>
      <c r="B202" s="6" t="s">
        <v>51</v>
      </c>
      <c r="C202" s="6">
        <v>114</v>
      </c>
      <c r="D202" s="6" t="s">
        <v>61</v>
      </c>
      <c r="E202" s="6">
        <v>5</v>
      </c>
      <c r="F202" s="6" t="s">
        <v>12</v>
      </c>
      <c r="G202" s="7" t="s">
        <v>9</v>
      </c>
      <c r="H202" s="6" t="s">
        <v>62</v>
      </c>
      <c r="I202" s="6">
        <v>6</v>
      </c>
      <c r="J202" s="6">
        <v>3040</v>
      </c>
      <c r="K202" s="8" t="str">
        <f t="shared" si="3"/>
        <v>1</v>
      </c>
    </row>
    <row r="203" spans="1:11" x14ac:dyDescent="0.2">
      <c r="A203" s="6">
        <v>2</v>
      </c>
      <c r="B203" s="6" t="s">
        <v>51</v>
      </c>
      <c r="C203" s="6">
        <v>114</v>
      </c>
      <c r="D203" s="6" t="s">
        <v>61</v>
      </c>
      <c r="E203" s="6">
        <v>6</v>
      </c>
      <c r="F203" s="6" t="s">
        <v>13</v>
      </c>
      <c r="G203" s="7" t="s">
        <v>9</v>
      </c>
      <c r="H203" s="6"/>
      <c r="I203" s="6"/>
      <c r="J203" s="6">
        <v>4412</v>
      </c>
      <c r="K203" s="8" t="str">
        <f t="shared" si="3"/>
        <v>1</v>
      </c>
    </row>
    <row r="204" spans="1:11" x14ac:dyDescent="0.2">
      <c r="A204" s="6">
        <v>2</v>
      </c>
      <c r="B204" s="6" t="s">
        <v>51</v>
      </c>
      <c r="C204" s="6">
        <v>114</v>
      </c>
      <c r="D204" s="6" t="s">
        <v>61</v>
      </c>
      <c r="E204" s="6">
        <v>7</v>
      </c>
      <c r="F204" s="6" t="s">
        <v>14</v>
      </c>
      <c r="G204" s="7" t="s">
        <v>9</v>
      </c>
      <c r="H204" s="6"/>
      <c r="I204" s="6"/>
      <c r="J204" s="6">
        <v>13845</v>
      </c>
      <c r="K204" s="8" t="str">
        <f t="shared" si="3"/>
        <v>1</v>
      </c>
    </row>
    <row r="205" spans="1:11" x14ac:dyDescent="0.2">
      <c r="A205" s="6">
        <v>2</v>
      </c>
      <c r="B205" s="6" t="s">
        <v>51</v>
      </c>
      <c r="C205" s="6">
        <v>114</v>
      </c>
      <c r="D205" s="6" t="s">
        <v>61</v>
      </c>
      <c r="E205" s="6">
        <v>7</v>
      </c>
      <c r="F205" s="6" t="s">
        <v>14</v>
      </c>
      <c r="G205" s="7" t="s">
        <v>9</v>
      </c>
      <c r="H205" s="6" t="s">
        <v>62</v>
      </c>
      <c r="I205" s="6">
        <v>4</v>
      </c>
      <c r="J205" s="6">
        <v>556</v>
      </c>
      <c r="K205" s="8" t="str">
        <f t="shared" si="3"/>
        <v>1</v>
      </c>
    </row>
    <row r="206" spans="1:11" x14ac:dyDescent="0.2">
      <c r="A206" s="6">
        <v>2</v>
      </c>
      <c r="B206" s="6" t="s">
        <v>51</v>
      </c>
      <c r="C206" s="6">
        <v>114</v>
      </c>
      <c r="D206" s="6" t="s">
        <v>61</v>
      </c>
      <c r="E206" s="6">
        <v>8</v>
      </c>
      <c r="F206" s="6" t="s">
        <v>46</v>
      </c>
      <c r="G206" s="7" t="s">
        <v>9</v>
      </c>
      <c r="H206" s="6"/>
      <c r="I206" s="6"/>
      <c r="J206" s="6">
        <v>626</v>
      </c>
      <c r="K206" s="8" t="str">
        <f t="shared" si="3"/>
        <v>1</v>
      </c>
    </row>
    <row r="207" spans="1:11" x14ac:dyDescent="0.2">
      <c r="A207" s="6">
        <v>2</v>
      </c>
      <c r="B207" s="6" t="s">
        <v>51</v>
      </c>
      <c r="C207" s="6">
        <v>114</v>
      </c>
      <c r="D207" s="6" t="s">
        <v>61</v>
      </c>
      <c r="E207" s="6">
        <v>9</v>
      </c>
      <c r="F207" s="6" t="s">
        <v>34</v>
      </c>
      <c r="G207" s="7" t="s">
        <v>9</v>
      </c>
      <c r="H207" s="6"/>
      <c r="I207" s="6"/>
      <c r="J207" s="6">
        <v>43963</v>
      </c>
      <c r="K207" s="8" t="str">
        <f t="shared" si="3"/>
        <v>1</v>
      </c>
    </row>
    <row r="208" spans="1:11" x14ac:dyDescent="0.2">
      <c r="A208" s="6">
        <v>2</v>
      </c>
      <c r="B208" s="6" t="s">
        <v>51</v>
      </c>
      <c r="C208" s="6">
        <v>114</v>
      </c>
      <c r="D208" s="6" t="s">
        <v>61</v>
      </c>
      <c r="E208" s="6">
        <v>9</v>
      </c>
      <c r="F208" s="6" t="s">
        <v>34</v>
      </c>
      <c r="G208" s="7" t="s">
        <v>9</v>
      </c>
      <c r="H208" s="6">
        <v>6</v>
      </c>
      <c r="I208" s="6">
        <v>6</v>
      </c>
      <c r="J208" s="6">
        <v>2264</v>
      </c>
      <c r="K208" s="8" t="str">
        <f t="shared" si="3"/>
        <v>1</v>
      </c>
    </row>
    <row r="209" spans="1:11" x14ac:dyDescent="0.2">
      <c r="A209" s="6">
        <v>2</v>
      </c>
      <c r="B209" s="6" t="s">
        <v>51</v>
      </c>
      <c r="C209" s="6">
        <v>114</v>
      </c>
      <c r="D209" s="6" t="s">
        <v>61</v>
      </c>
      <c r="E209" s="6">
        <v>9</v>
      </c>
      <c r="F209" s="6" t="s">
        <v>34</v>
      </c>
      <c r="G209" s="7" t="s">
        <v>9</v>
      </c>
      <c r="H209" s="6" t="s">
        <v>62</v>
      </c>
      <c r="I209" s="6">
        <v>4</v>
      </c>
      <c r="J209" s="6">
        <v>1360</v>
      </c>
      <c r="K209" s="8" t="str">
        <f t="shared" si="3"/>
        <v>1</v>
      </c>
    </row>
    <row r="210" spans="1:11" x14ac:dyDescent="0.2">
      <c r="A210" s="6">
        <v>2</v>
      </c>
      <c r="B210" s="6" t="s">
        <v>51</v>
      </c>
      <c r="C210" s="6">
        <v>114</v>
      </c>
      <c r="D210" s="6" t="s">
        <v>61</v>
      </c>
      <c r="E210" s="6">
        <v>10</v>
      </c>
      <c r="F210" s="6" t="s">
        <v>41</v>
      </c>
      <c r="G210" s="7" t="s">
        <v>9</v>
      </c>
      <c r="H210" s="6"/>
      <c r="I210" s="6"/>
      <c r="J210" s="6">
        <v>6136</v>
      </c>
      <c r="K210" s="8" t="str">
        <f t="shared" si="3"/>
        <v>1</v>
      </c>
    </row>
    <row r="211" spans="1:11" x14ac:dyDescent="0.2">
      <c r="A211" s="6">
        <v>2</v>
      </c>
      <c r="B211" s="6" t="s">
        <v>51</v>
      </c>
      <c r="C211" s="6">
        <v>114</v>
      </c>
      <c r="D211" s="6" t="s">
        <v>61</v>
      </c>
      <c r="E211" s="6">
        <v>10</v>
      </c>
      <c r="F211" s="6" t="s">
        <v>41</v>
      </c>
      <c r="G211" s="7" t="s">
        <v>9</v>
      </c>
      <c r="H211" s="6" t="s">
        <v>62</v>
      </c>
      <c r="I211" s="6">
        <v>4</v>
      </c>
      <c r="J211" s="6">
        <v>546</v>
      </c>
      <c r="K211" s="8" t="str">
        <f t="shared" si="3"/>
        <v>1</v>
      </c>
    </row>
    <row r="212" spans="1:11" x14ac:dyDescent="0.2">
      <c r="A212" s="6">
        <v>2</v>
      </c>
      <c r="B212" s="6" t="s">
        <v>51</v>
      </c>
      <c r="C212" s="6">
        <v>114</v>
      </c>
      <c r="D212" s="6" t="s">
        <v>61</v>
      </c>
      <c r="E212" s="6">
        <v>11</v>
      </c>
      <c r="F212" s="6" t="s">
        <v>42</v>
      </c>
      <c r="G212" s="7" t="s">
        <v>9</v>
      </c>
      <c r="H212" s="6"/>
      <c r="I212" s="6"/>
      <c r="J212" s="6">
        <v>515</v>
      </c>
      <c r="K212" s="8" t="str">
        <f t="shared" si="3"/>
        <v>1</v>
      </c>
    </row>
    <row r="213" spans="1:11" x14ac:dyDescent="0.2">
      <c r="A213" s="6">
        <v>2</v>
      </c>
      <c r="B213" s="6" t="s">
        <v>51</v>
      </c>
      <c r="C213" s="6">
        <v>114</v>
      </c>
      <c r="D213" s="6" t="s">
        <v>61</v>
      </c>
      <c r="E213" s="6">
        <v>11</v>
      </c>
      <c r="F213" s="6" t="s">
        <v>42</v>
      </c>
      <c r="G213" s="7" t="s">
        <v>9</v>
      </c>
      <c r="H213" s="6" t="s">
        <v>62</v>
      </c>
      <c r="I213" s="6">
        <v>4</v>
      </c>
      <c r="J213" s="6">
        <v>17</v>
      </c>
      <c r="K213" s="8" t="str">
        <f t="shared" si="3"/>
        <v>1</v>
      </c>
    </row>
    <row r="214" spans="1:11" x14ac:dyDescent="0.2">
      <c r="A214" s="6">
        <v>2</v>
      </c>
      <c r="B214" s="6" t="s">
        <v>51</v>
      </c>
      <c r="C214" s="6">
        <v>114</v>
      </c>
      <c r="D214" s="6" t="s">
        <v>61</v>
      </c>
      <c r="E214" s="6">
        <v>12</v>
      </c>
      <c r="F214" s="6" t="s">
        <v>53</v>
      </c>
      <c r="G214" s="7" t="s">
        <v>9</v>
      </c>
      <c r="H214" s="6"/>
      <c r="I214" s="6"/>
      <c r="J214" s="6">
        <v>167</v>
      </c>
      <c r="K214" s="8" t="str">
        <f t="shared" si="3"/>
        <v>1</v>
      </c>
    </row>
    <row r="215" spans="1:11" x14ac:dyDescent="0.2">
      <c r="A215" s="6">
        <v>2</v>
      </c>
      <c r="B215" s="6" t="s">
        <v>51</v>
      </c>
      <c r="C215" s="6">
        <v>114</v>
      </c>
      <c r="D215" s="6" t="s">
        <v>61</v>
      </c>
      <c r="E215" s="6">
        <v>21</v>
      </c>
      <c r="F215" s="6" t="s">
        <v>54</v>
      </c>
      <c r="G215" s="7" t="s">
        <v>9</v>
      </c>
      <c r="H215" s="6"/>
      <c r="I215" s="6"/>
      <c r="J215" s="6">
        <v>147</v>
      </c>
      <c r="K215" s="8" t="str">
        <f t="shared" si="3"/>
        <v>1</v>
      </c>
    </row>
    <row r="216" spans="1:11" x14ac:dyDescent="0.2">
      <c r="A216" s="6">
        <v>2</v>
      </c>
      <c r="B216" s="6" t="s">
        <v>51</v>
      </c>
      <c r="C216" s="6">
        <v>114</v>
      </c>
      <c r="D216" s="6" t="s">
        <v>61</v>
      </c>
      <c r="E216" s="6">
        <v>21</v>
      </c>
      <c r="F216" s="6" t="s">
        <v>54</v>
      </c>
      <c r="G216" s="7" t="s">
        <v>9</v>
      </c>
      <c r="H216" s="6" t="s">
        <v>62</v>
      </c>
      <c r="I216" s="6">
        <v>4</v>
      </c>
      <c r="J216" s="6">
        <v>1</v>
      </c>
      <c r="K216" s="8" t="str">
        <f t="shared" si="3"/>
        <v>1</v>
      </c>
    </row>
    <row r="217" spans="1:11" x14ac:dyDescent="0.2">
      <c r="A217" s="6">
        <v>2</v>
      </c>
      <c r="B217" s="6" t="s">
        <v>51</v>
      </c>
      <c r="C217" s="6">
        <v>114</v>
      </c>
      <c r="D217" s="6" t="s">
        <v>61</v>
      </c>
      <c r="E217" s="6">
        <v>22</v>
      </c>
      <c r="F217" s="6" t="s">
        <v>15</v>
      </c>
      <c r="G217" s="7" t="s">
        <v>9</v>
      </c>
      <c r="H217" s="6"/>
      <c r="I217" s="6"/>
      <c r="J217" s="6">
        <v>1230</v>
      </c>
      <c r="K217" s="8" t="str">
        <f t="shared" si="3"/>
        <v>1</v>
      </c>
    </row>
    <row r="218" spans="1:11" x14ac:dyDescent="0.2">
      <c r="A218" s="6">
        <v>2</v>
      </c>
      <c r="B218" s="6" t="s">
        <v>51</v>
      </c>
      <c r="C218" s="6">
        <v>114</v>
      </c>
      <c r="D218" s="6" t="s">
        <v>61</v>
      </c>
      <c r="E218" s="6">
        <v>22</v>
      </c>
      <c r="F218" s="6" t="s">
        <v>15</v>
      </c>
      <c r="G218" s="7" t="s">
        <v>9</v>
      </c>
      <c r="H218" s="6" t="s">
        <v>62</v>
      </c>
      <c r="I218" s="6">
        <v>4</v>
      </c>
      <c r="J218" s="6">
        <v>224</v>
      </c>
      <c r="K218" s="8" t="str">
        <f t="shared" si="3"/>
        <v>1</v>
      </c>
    </row>
    <row r="219" spans="1:11" x14ac:dyDescent="0.2">
      <c r="A219" s="6">
        <v>2</v>
      </c>
      <c r="B219" s="6" t="s">
        <v>51</v>
      </c>
      <c r="C219" s="6">
        <v>114</v>
      </c>
      <c r="D219" s="6" t="s">
        <v>61</v>
      </c>
      <c r="E219" s="6">
        <v>23</v>
      </c>
      <c r="F219" s="6" t="s">
        <v>19</v>
      </c>
      <c r="G219" s="7" t="s">
        <v>9</v>
      </c>
      <c r="H219" s="6"/>
      <c r="I219" s="6"/>
      <c r="J219" s="6">
        <v>4472</v>
      </c>
      <c r="K219" s="8" t="str">
        <f t="shared" si="3"/>
        <v>1</v>
      </c>
    </row>
    <row r="220" spans="1:11" x14ac:dyDescent="0.2">
      <c r="A220" s="6">
        <v>2</v>
      </c>
      <c r="B220" s="6" t="s">
        <v>51</v>
      </c>
      <c r="C220" s="6">
        <v>114</v>
      </c>
      <c r="D220" s="6" t="s">
        <v>61</v>
      </c>
      <c r="E220" s="6">
        <v>23</v>
      </c>
      <c r="F220" s="6" t="s">
        <v>19</v>
      </c>
      <c r="G220" s="7" t="s">
        <v>9</v>
      </c>
      <c r="H220" s="6" t="s">
        <v>62</v>
      </c>
      <c r="I220" s="6">
        <v>4</v>
      </c>
      <c r="J220" s="6">
        <v>185</v>
      </c>
      <c r="K220" s="8" t="str">
        <f t="shared" si="3"/>
        <v>1</v>
      </c>
    </row>
    <row r="221" spans="1:11" x14ac:dyDescent="0.2">
      <c r="A221" s="6">
        <v>2</v>
      </c>
      <c r="B221" s="6" t="s">
        <v>51</v>
      </c>
      <c r="C221" s="6">
        <v>114</v>
      </c>
      <c r="D221" s="6" t="s">
        <v>61</v>
      </c>
      <c r="E221" s="6">
        <v>23</v>
      </c>
      <c r="F221" s="6" t="s">
        <v>19</v>
      </c>
      <c r="G221" s="7" t="s">
        <v>9</v>
      </c>
      <c r="H221" s="6" t="s">
        <v>62</v>
      </c>
      <c r="I221" s="6">
        <v>6</v>
      </c>
      <c r="J221" s="6">
        <v>77</v>
      </c>
      <c r="K221" s="8" t="str">
        <f t="shared" si="3"/>
        <v>1</v>
      </c>
    </row>
    <row r="222" spans="1:11" x14ac:dyDescent="0.2">
      <c r="A222" s="6">
        <v>2</v>
      </c>
      <c r="B222" s="6" t="s">
        <v>51</v>
      </c>
      <c r="C222" s="6">
        <v>114</v>
      </c>
      <c r="D222" s="6" t="s">
        <v>61</v>
      </c>
      <c r="E222" s="6">
        <v>98</v>
      </c>
      <c r="F222" s="6" t="s">
        <v>43</v>
      </c>
      <c r="G222" s="7" t="s">
        <v>9</v>
      </c>
      <c r="H222" s="6"/>
      <c r="I222" s="6"/>
      <c r="J222" s="6">
        <v>1126</v>
      </c>
      <c r="K222" s="8" t="str">
        <f t="shared" si="3"/>
        <v>1</v>
      </c>
    </row>
    <row r="223" spans="1:11" x14ac:dyDescent="0.2">
      <c r="A223" s="6">
        <v>2</v>
      </c>
      <c r="B223" s="6" t="s">
        <v>51</v>
      </c>
      <c r="C223" s="6">
        <v>114</v>
      </c>
      <c r="D223" s="6" t="s">
        <v>61</v>
      </c>
      <c r="E223" s="6">
        <v>99</v>
      </c>
      <c r="F223" s="6" t="s">
        <v>16</v>
      </c>
      <c r="G223" s="7" t="s">
        <v>9</v>
      </c>
      <c r="H223" s="6"/>
      <c r="I223" s="6"/>
      <c r="J223" s="6">
        <v>10716</v>
      </c>
      <c r="K223" s="8" t="str">
        <f t="shared" si="3"/>
        <v>1</v>
      </c>
    </row>
    <row r="224" spans="1:11" x14ac:dyDescent="0.2">
      <c r="A224" s="6">
        <v>2</v>
      </c>
      <c r="B224" s="6" t="s">
        <v>51</v>
      </c>
      <c r="C224" s="6">
        <v>114</v>
      </c>
      <c r="D224" s="6" t="s">
        <v>61</v>
      </c>
      <c r="E224" s="6">
        <v>99</v>
      </c>
      <c r="F224" s="6" t="s">
        <v>16</v>
      </c>
      <c r="G224" s="7" t="s">
        <v>9</v>
      </c>
      <c r="H224" s="6">
        <v>6</v>
      </c>
      <c r="I224" s="6">
        <v>6</v>
      </c>
      <c r="J224" s="6">
        <v>2744</v>
      </c>
      <c r="K224" s="8" t="str">
        <f t="shared" si="3"/>
        <v>1</v>
      </c>
    </row>
    <row r="225" spans="1:11" x14ac:dyDescent="0.2">
      <c r="A225" s="6">
        <v>2</v>
      </c>
      <c r="B225" s="6" t="s">
        <v>51</v>
      </c>
      <c r="C225" s="6">
        <v>114</v>
      </c>
      <c r="D225" s="6" t="s">
        <v>61</v>
      </c>
      <c r="E225" s="6">
        <v>99</v>
      </c>
      <c r="F225" s="6" t="s">
        <v>16</v>
      </c>
      <c r="G225" s="7" t="s">
        <v>9</v>
      </c>
      <c r="H225" s="6" t="s">
        <v>62</v>
      </c>
      <c r="I225" s="6">
        <v>4</v>
      </c>
      <c r="J225" s="6">
        <v>22369</v>
      </c>
      <c r="K225" s="8" t="str">
        <f t="shared" si="3"/>
        <v>1</v>
      </c>
    </row>
    <row r="226" spans="1:11" x14ac:dyDescent="0.2">
      <c r="A226" s="6">
        <v>2</v>
      </c>
      <c r="B226" s="6" t="s">
        <v>51</v>
      </c>
      <c r="C226" s="6">
        <v>115</v>
      </c>
      <c r="D226" s="6" t="s">
        <v>22</v>
      </c>
      <c r="E226" s="6">
        <v>1</v>
      </c>
      <c r="F226" s="6" t="s">
        <v>18</v>
      </c>
      <c r="G226" s="7" t="s">
        <v>9</v>
      </c>
      <c r="H226" s="6"/>
      <c r="I226" s="6"/>
      <c r="J226" s="6">
        <v>2</v>
      </c>
      <c r="K226" s="8" t="str">
        <f t="shared" si="3"/>
        <v>1</v>
      </c>
    </row>
    <row r="227" spans="1:11" x14ac:dyDescent="0.2">
      <c r="A227" s="6">
        <v>2</v>
      </c>
      <c r="B227" s="6" t="s">
        <v>51</v>
      </c>
      <c r="C227" s="6">
        <v>115</v>
      </c>
      <c r="D227" s="6" t="s">
        <v>22</v>
      </c>
      <c r="E227" s="6">
        <v>1</v>
      </c>
      <c r="F227" s="6" t="s">
        <v>18</v>
      </c>
      <c r="G227" s="7" t="s">
        <v>9</v>
      </c>
      <c r="H227" s="6" t="s">
        <v>23</v>
      </c>
      <c r="I227" s="6">
        <v>1</v>
      </c>
      <c r="J227" s="6">
        <v>4547</v>
      </c>
      <c r="K227" s="8" t="str">
        <f t="shared" si="3"/>
        <v>1</v>
      </c>
    </row>
    <row r="228" spans="1:11" x14ac:dyDescent="0.2">
      <c r="A228" s="6">
        <v>2</v>
      </c>
      <c r="B228" s="6" t="s">
        <v>51</v>
      </c>
      <c r="C228" s="6">
        <v>116</v>
      </c>
      <c r="D228" s="6" t="s">
        <v>63</v>
      </c>
      <c r="E228" s="6">
        <v>0</v>
      </c>
      <c r="F228" s="6" t="s">
        <v>5</v>
      </c>
      <c r="G228" s="7" t="s">
        <v>9</v>
      </c>
      <c r="H228" s="6"/>
      <c r="I228" s="6"/>
      <c r="J228" s="6">
        <v>1</v>
      </c>
      <c r="K228" s="8" t="str">
        <f t="shared" si="3"/>
        <v>1</v>
      </c>
    </row>
    <row r="229" spans="1:11" x14ac:dyDescent="0.2">
      <c r="A229" s="6">
        <v>2</v>
      </c>
      <c r="B229" s="6" t="s">
        <v>51</v>
      </c>
      <c r="C229" s="6">
        <v>116</v>
      </c>
      <c r="D229" s="6" t="s">
        <v>63</v>
      </c>
      <c r="E229" s="6">
        <v>0</v>
      </c>
      <c r="F229" s="6" t="s">
        <v>5</v>
      </c>
      <c r="G229" s="7" t="s">
        <v>9</v>
      </c>
      <c r="H229" s="6" t="s">
        <v>64</v>
      </c>
      <c r="I229" s="6">
        <v>1</v>
      </c>
      <c r="J229" s="6">
        <v>3478</v>
      </c>
      <c r="K229" s="8" t="str">
        <f t="shared" si="3"/>
        <v>1</v>
      </c>
    </row>
    <row r="230" spans="1:11" x14ac:dyDescent="0.2">
      <c r="A230" s="6">
        <v>2</v>
      </c>
      <c r="B230" s="6" t="s">
        <v>51</v>
      </c>
      <c r="C230" s="6">
        <v>118</v>
      </c>
      <c r="D230" s="6" t="s">
        <v>65</v>
      </c>
      <c r="E230" s="6">
        <v>3</v>
      </c>
      <c r="F230" s="6" t="s">
        <v>10</v>
      </c>
      <c r="G230" s="7" t="s">
        <v>9</v>
      </c>
      <c r="H230" s="6"/>
      <c r="I230" s="6"/>
      <c r="J230" s="6">
        <v>97</v>
      </c>
      <c r="K230" s="8" t="str">
        <f t="shared" si="3"/>
        <v>1</v>
      </c>
    </row>
    <row r="231" spans="1:11" x14ac:dyDescent="0.2">
      <c r="A231" s="6">
        <v>2</v>
      </c>
      <c r="B231" s="6" t="s">
        <v>51</v>
      </c>
      <c r="C231" s="6">
        <v>118</v>
      </c>
      <c r="D231" s="6" t="s">
        <v>65</v>
      </c>
      <c r="E231" s="6">
        <v>4</v>
      </c>
      <c r="F231" s="6" t="s">
        <v>11</v>
      </c>
      <c r="G231" s="7" t="s">
        <v>9</v>
      </c>
      <c r="H231" s="6"/>
      <c r="I231" s="6"/>
      <c r="J231" s="6">
        <v>74</v>
      </c>
      <c r="K231" s="8" t="str">
        <f t="shared" si="3"/>
        <v>1</v>
      </c>
    </row>
    <row r="232" spans="1:11" x14ac:dyDescent="0.2">
      <c r="A232" s="6">
        <v>2</v>
      </c>
      <c r="B232" s="6" t="s">
        <v>51</v>
      </c>
      <c r="C232" s="6">
        <v>118</v>
      </c>
      <c r="D232" s="6" t="s">
        <v>65</v>
      </c>
      <c r="E232" s="6">
        <v>5</v>
      </c>
      <c r="F232" s="6" t="s">
        <v>12</v>
      </c>
      <c r="G232" s="7" t="s">
        <v>9</v>
      </c>
      <c r="H232" s="6"/>
      <c r="I232" s="6"/>
      <c r="J232" s="6">
        <v>194</v>
      </c>
      <c r="K232" s="8" t="str">
        <f t="shared" si="3"/>
        <v>1</v>
      </c>
    </row>
    <row r="233" spans="1:11" x14ac:dyDescent="0.2">
      <c r="A233" s="6">
        <v>2</v>
      </c>
      <c r="B233" s="6" t="s">
        <v>51</v>
      </c>
      <c r="C233" s="6">
        <v>118</v>
      </c>
      <c r="D233" s="6" t="s">
        <v>65</v>
      </c>
      <c r="E233" s="6">
        <v>10</v>
      </c>
      <c r="F233" s="6" t="s">
        <v>41</v>
      </c>
      <c r="G233" s="7" t="s">
        <v>9</v>
      </c>
      <c r="H233" s="6"/>
      <c r="I233" s="6"/>
      <c r="J233" s="6">
        <v>157</v>
      </c>
      <c r="K233" s="8" t="str">
        <f t="shared" si="3"/>
        <v>1</v>
      </c>
    </row>
    <row r="234" spans="1:11" x14ac:dyDescent="0.2">
      <c r="A234" s="6">
        <v>2</v>
      </c>
      <c r="B234" s="6" t="s">
        <v>51</v>
      </c>
      <c r="C234" s="6">
        <v>119</v>
      </c>
      <c r="D234" s="6" t="s">
        <v>24</v>
      </c>
      <c r="E234" s="6">
        <v>3</v>
      </c>
      <c r="F234" s="6" t="s">
        <v>10</v>
      </c>
      <c r="G234" s="7" t="s">
        <v>9</v>
      </c>
      <c r="H234" s="6"/>
      <c r="I234" s="6"/>
      <c r="J234" s="6">
        <v>31362</v>
      </c>
      <c r="K234" s="8" t="str">
        <f t="shared" si="3"/>
        <v>1</v>
      </c>
    </row>
    <row r="235" spans="1:11" x14ac:dyDescent="0.2">
      <c r="A235" s="6">
        <v>2</v>
      </c>
      <c r="B235" s="6" t="s">
        <v>51</v>
      </c>
      <c r="C235" s="6">
        <v>119</v>
      </c>
      <c r="D235" s="6" t="s">
        <v>24</v>
      </c>
      <c r="E235" s="6">
        <v>4</v>
      </c>
      <c r="F235" s="6" t="s">
        <v>11</v>
      </c>
      <c r="G235" s="7" t="s">
        <v>9</v>
      </c>
      <c r="H235" s="6"/>
      <c r="I235" s="6"/>
      <c r="J235" s="6">
        <v>12294</v>
      </c>
      <c r="K235" s="8" t="str">
        <f t="shared" si="3"/>
        <v>1</v>
      </c>
    </row>
    <row r="236" spans="1:11" x14ac:dyDescent="0.2">
      <c r="A236" s="6">
        <v>2</v>
      </c>
      <c r="B236" s="6" t="s">
        <v>51</v>
      </c>
      <c r="C236" s="6">
        <v>119</v>
      </c>
      <c r="D236" s="6" t="s">
        <v>24</v>
      </c>
      <c r="E236" s="6">
        <v>5</v>
      </c>
      <c r="F236" s="6" t="s">
        <v>12</v>
      </c>
      <c r="G236" s="7" t="s">
        <v>9</v>
      </c>
      <c r="H236" s="6"/>
      <c r="I236" s="6"/>
      <c r="J236" s="6">
        <v>36667</v>
      </c>
      <c r="K236" s="8" t="str">
        <f t="shared" si="3"/>
        <v>1</v>
      </c>
    </row>
    <row r="237" spans="1:11" x14ac:dyDescent="0.2">
      <c r="A237" s="6">
        <v>2</v>
      </c>
      <c r="B237" s="6" t="s">
        <v>51</v>
      </c>
      <c r="C237" s="6">
        <v>119</v>
      </c>
      <c r="D237" s="6" t="s">
        <v>24</v>
      </c>
      <c r="E237" s="6">
        <v>6</v>
      </c>
      <c r="F237" s="6" t="s">
        <v>13</v>
      </c>
      <c r="G237" s="7" t="s">
        <v>9</v>
      </c>
      <c r="H237" s="6"/>
      <c r="I237" s="6"/>
      <c r="J237" s="6">
        <v>154</v>
      </c>
      <c r="K237" s="8" t="str">
        <f t="shared" si="3"/>
        <v>1</v>
      </c>
    </row>
    <row r="238" spans="1:11" x14ac:dyDescent="0.2">
      <c r="A238" s="6">
        <v>2</v>
      </c>
      <c r="B238" s="6" t="s">
        <v>51</v>
      </c>
      <c r="C238" s="6">
        <v>119</v>
      </c>
      <c r="D238" s="6" t="s">
        <v>24</v>
      </c>
      <c r="E238" s="6">
        <v>7</v>
      </c>
      <c r="F238" s="6" t="s">
        <v>14</v>
      </c>
      <c r="G238" s="7" t="s">
        <v>9</v>
      </c>
      <c r="H238" s="6"/>
      <c r="I238" s="6"/>
      <c r="J238" s="6">
        <v>42</v>
      </c>
      <c r="K238" s="8" t="str">
        <f t="shared" si="3"/>
        <v>1</v>
      </c>
    </row>
    <row r="239" spans="1:11" x14ac:dyDescent="0.2">
      <c r="A239" s="6">
        <v>2</v>
      </c>
      <c r="B239" s="6" t="s">
        <v>51</v>
      </c>
      <c r="C239" s="6">
        <v>119</v>
      </c>
      <c r="D239" s="6" t="s">
        <v>24</v>
      </c>
      <c r="E239" s="6">
        <v>21</v>
      </c>
      <c r="F239" s="6" t="s">
        <v>54</v>
      </c>
      <c r="G239" s="7" t="s">
        <v>9</v>
      </c>
      <c r="H239" s="6"/>
      <c r="I239" s="6"/>
      <c r="J239" s="6">
        <v>53</v>
      </c>
      <c r="K239" s="8" t="str">
        <f t="shared" si="3"/>
        <v>1</v>
      </c>
    </row>
    <row r="240" spans="1:11" x14ac:dyDescent="0.2">
      <c r="A240" s="6">
        <v>2</v>
      </c>
      <c r="B240" s="6" t="s">
        <v>51</v>
      </c>
      <c r="C240" s="6">
        <v>119</v>
      </c>
      <c r="D240" s="6" t="s">
        <v>24</v>
      </c>
      <c r="E240" s="6">
        <v>22</v>
      </c>
      <c r="F240" s="6" t="s">
        <v>15</v>
      </c>
      <c r="G240" s="7" t="s">
        <v>9</v>
      </c>
      <c r="H240" s="6"/>
      <c r="I240" s="6"/>
      <c r="J240" s="6">
        <v>8</v>
      </c>
      <c r="K240" s="8" t="str">
        <f t="shared" si="3"/>
        <v>1</v>
      </c>
    </row>
    <row r="241" spans="1:11" x14ac:dyDescent="0.2">
      <c r="A241" s="6">
        <v>2</v>
      </c>
      <c r="B241" s="6" t="s">
        <v>51</v>
      </c>
      <c r="C241" s="6">
        <v>119</v>
      </c>
      <c r="D241" s="6" t="s">
        <v>24</v>
      </c>
      <c r="E241" s="6">
        <v>99</v>
      </c>
      <c r="F241" s="6" t="s">
        <v>16</v>
      </c>
      <c r="G241" s="7" t="s">
        <v>9</v>
      </c>
      <c r="H241" s="6"/>
      <c r="I241" s="6"/>
      <c r="J241" s="6">
        <v>462</v>
      </c>
      <c r="K241" s="8" t="str">
        <f t="shared" si="3"/>
        <v>1</v>
      </c>
    </row>
    <row r="242" spans="1:11" x14ac:dyDescent="0.2">
      <c r="A242" s="6">
        <v>2</v>
      </c>
      <c r="B242" s="6" t="s">
        <v>51</v>
      </c>
      <c r="C242" s="6">
        <v>122</v>
      </c>
      <c r="D242" s="6" t="s">
        <v>66</v>
      </c>
      <c r="E242" s="6">
        <v>1</v>
      </c>
      <c r="F242" s="6" t="s">
        <v>18</v>
      </c>
      <c r="G242" s="7" t="s">
        <v>9</v>
      </c>
      <c r="H242" s="6"/>
      <c r="I242" s="6"/>
      <c r="J242" s="6">
        <v>18</v>
      </c>
      <c r="K242" s="8" t="str">
        <f t="shared" si="3"/>
        <v>1</v>
      </c>
    </row>
    <row r="243" spans="1:11" x14ac:dyDescent="0.2">
      <c r="A243" s="6">
        <v>2</v>
      </c>
      <c r="B243" s="6" t="s">
        <v>51</v>
      </c>
      <c r="C243" s="6">
        <v>122</v>
      </c>
      <c r="D243" s="6" t="s">
        <v>66</v>
      </c>
      <c r="E243" s="6">
        <v>1</v>
      </c>
      <c r="F243" s="6" t="s">
        <v>18</v>
      </c>
      <c r="G243" s="7" t="s">
        <v>9</v>
      </c>
      <c r="H243" s="6" t="s">
        <v>67</v>
      </c>
      <c r="I243" s="6">
        <v>1</v>
      </c>
      <c r="J243" s="6">
        <v>188562</v>
      </c>
      <c r="K243" s="8" t="str">
        <f t="shared" si="3"/>
        <v>1</v>
      </c>
    </row>
    <row r="244" spans="1:11" x14ac:dyDescent="0.2">
      <c r="A244" s="6">
        <v>2</v>
      </c>
      <c r="B244" s="6" t="s">
        <v>51</v>
      </c>
      <c r="C244" s="6">
        <v>203</v>
      </c>
      <c r="D244" s="6" t="s">
        <v>44</v>
      </c>
      <c r="E244" s="6">
        <v>0</v>
      </c>
      <c r="F244" s="6" t="s">
        <v>5</v>
      </c>
      <c r="G244" s="7" t="s">
        <v>6</v>
      </c>
      <c r="H244" s="6"/>
      <c r="I244" s="6"/>
      <c r="J244" s="6">
        <v>51</v>
      </c>
      <c r="K244" s="8" t="str">
        <f t="shared" si="3"/>
        <v>2</v>
      </c>
    </row>
    <row r="245" spans="1:11" x14ac:dyDescent="0.2">
      <c r="A245" s="6">
        <v>2</v>
      </c>
      <c r="B245" s="6" t="s">
        <v>51</v>
      </c>
      <c r="C245" s="6">
        <v>204</v>
      </c>
      <c r="D245" s="6" t="s">
        <v>68</v>
      </c>
      <c r="E245" s="6">
        <v>0</v>
      </c>
      <c r="F245" s="6" t="s">
        <v>5</v>
      </c>
      <c r="G245" s="7" t="s">
        <v>9</v>
      </c>
      <c r="H245" s="6"/>
      <c r="I245" s="6"/>
      <c r="J245" s="6">
        <v>1</v>
      </c>
      <c r="K245" s="8" t="str">
        <f t="shared" si="3"/>
        <v>2</v>
      </c>
    </row>
    <row r="246" spans="1:11" x14ac:dyDescent="0.2">
      <c r="A246" s="6">
        <v>2</v>
      </c>
      <c r="B246" s="6" t="s">
        <v>51</v>
      </c>
      <c r="C246" s="6">
        <v>204</v>
      </c>
      <c r="D246" s="6" t="s">
        <v>68</v>
      </c>
      <c r="E246" s="6">
        <v>0</v>
      </c>
      <c r="F246" s="6" t="s">
        <v>5</v>
      </c>
      <c r="G246" s="7" t="s">
        <v>9</v>
      </c>
      <c r="H246" s="6" t="s">
        <v>69</v>
      </c>
      <c r="I246" s="6">
        <v>1</v>
      </c>
      <c r="J246" s="6">
        <v>126</v>
      </c>
      <c r="K246" s="8" t="str">
        <f t="shared" si="3"/>
        <v>2</v>
      </c>
    </row>
    <row r="247" spans="1:11" x14ac:dyDescent="0.2">
      <c r="A247" s="6">
        <v>2</v>
      </c>
      <c r="B247" s="6" t="s">
        <v>51</v>
      </c>
      <c r="C247" s="6">
        <v>204</v>
      </c>
      <c r="D247" s="6" t="s">
        <v>68</v>
      </c>
      <c r="E247" s="6">
        <v>2</v>
      </c>
      <c r="F247" s="6" t="s">
        <v>8</v>
      </c>
      <c r="G247" s="7" t="s">
        <v>9</v>
      </c>
      <c r="H247" s="6" t="s">
        <v>69</v>
      </c>
      <c r="I247" s="6">
        <v>1</v>
      </c>
      <c r="J247" s="6">
        <v>1811</v>
      </c>
      <c r="K247" s="8" t="str">
        <f t="shared" si="3"/>
        <v>2</v>
      </c>
    </row>
    <row r="248" spans="1:11" x14ac:dyDescent="0.2">
      <c r="A248" s="6">
        <v>2</v>
      </c>
      <c r="B248" s="6" t="s">
        <v>51</v>
      </c>
      <c r="C248" s="6">
        <v>204</v>
      </c>
      <c r="D248" s="6" t="s">
        <v>68</v>
      </c>
      <c r="E248" s="6">
        <v>2</v>
      </c>
      <c r="F248" s="6" t="s">
        <v>8</v>
      </c>
      <c r="G248" s="7" t="s">
        <v>9</v>
      </c>
      <c r="H248" s="6" t="s">
        <v>69</v>
      </c>
      <c r="I248" s="6">
        <v>4</v>
      </c>
      <c r="J248" s="6">
        <v>28</v>
      </c>
      <c r="K248" s="8" t="str">
        <f t="shared" si="3"/>
        <v>2</v>
      </c>
    </row>
    <row r="249" spans="1:11" x14ac:dyDescent="0.2">
      <c r="A249" s="6">
        <v>2</v>
      </c>
      <c r="B249" s="6" t="s">
        <v>51</v>
      </c>
      <c r="C249" s="6">
        <v>204</v>
      </c>
      <c r="D249" s="6" t="s">
        <v>68</v>
      </c>
      <c r="E249" s="6">
        <v>3</v>
      </c>
      <c r="F249" s="6" t="s">
        <v>10</v>
      </c>
      <c r="G249" s="7" t="s">
        <v>9</v>
      </c>
      <c r="H249" s="6"/>
      <c r="I249" s="6"/>
      <c r="J249" s="6">
        <v>39</v>
      </c>
      <c r="K249" s="8" t="str">
        <f t="shared" si="3"/>
        <v>2</v>
      </c>
    </row>
    <row r="250" spans="1:11" x14ac:dyDescent="0.2">
      <c r="A250" s="6">
        <v>2</v>
      </c>
      <c r="B250" s="6" t="s">
        <v>51</v>
      </c>
      <c r="C250" s="6">
        <v>204</v>
      </c>
      <c r="D250" s="6" t="s">
        <v>68</v>
      </c>
      <c r="E250" s="6">
        <v>3</v>
      </c>
      <c r="F250" s="6" t="s">
        <v>10</v>
      </c>
      <c r="G250" s="7" t="s">
        <v>9</v>
      </c>
      <c r="H250" s="6" t="s">
        <v>69</v>
      </c>
      <c r="I250" s="6">
        <v>1</v>
      </c>
      <c r="J250" s="6">
        <v>15516</v>
      </c>
      <c r="K250" s="8" t="str">
        <f t="shared" si="3"/>
        <v>2</v>
      </c>
    </row>
    <row r="251" spans="1:11" x14ac:dyDescent="0.2">
      <c r="A251" s="6">
        <v>2</v>
      </c>
      <c r="B251" s="6" t="s">
        <v>51</v>
      </c>
      <c r="C251" s="6">
        <v>204</v>
      </c>
      <c r="D251" s="6" t="s">
        <v>68</v>
      </c>
      <c r="E251" s="6">
        <v>3</v>
      </c>
      <c r="F251" s="6" t="s">
        <v>10</v>
      </c>
      <c r="G251" s="7" t="s">
        <v>9</v>
      </c>
      <c r="H251" s="6" t="s">
        <v>69</v>
      </c>
      <c r="I251" s="6">
        <v>4</v>
      </c>
      <c r="J251" s="6">
        <v>132</v>
      </c>
      <c r="K251" s="8" t="str">
        <f t="shared" si="3"/>
        <v>2</v>
      </c>
    </row>
    <row r="252" spans="1:11" x14ac:dyDescent="0.2">
      <c r="A252" s="6">
        <v>2</v>
      </c>
      <c r="B252" s="6" t="s">
        <v>51</v>
      </c>
      <c r="C252" s="6">
        <v>204</v>
      </c>
      <c r="D252" s="6" t="s">
        <v>68</v>
      </c>
      <c r="E252" s="6">
        <v>4</v>
      </c>
      <c r="F252" s="6" t="s">
        <v>11</v>
      </c>
      <c r="G252" s="7" t="s">
        <v>9</v>
      </c>
      <c r="H252" s="6"/>
      <c r="I252" s="6"/>
      <c r="J252" s="6">
        <v>4</v>
      </c>
      <c r="K252" s="8" t="str">
        <f t="shared" si="3"/>
        <v>2</v>
      </c>
    </row>
    <row r="253" spans="1:11" x14ac:dyDescent="0.2">
      <c r="A253" s="6">
        <v>2</v>
      </c>
      <c r="B253" s="6" t="s">
        <v>51</v>
      </c>
      <c r="C253" s="6">
        <v>204</v>
      </c>
      <c r="D253" s="6" t="s">
        <v>68</v>
      </c>
      <c r="E253" s="6">
        <v>4</v>
      </c>
      <c r="F253" s="6" t="s">
        <v>11</v>
      </c>
      <c r="G253" s="7" t="s">
        <v>9</v>
      </c>
      <c r="H253" s="6" t="s">
        <v>69</v>
      </c>
      <c r="I253" s="6">
        <v>1</v>
      </c>
      <c r="J253" s="6">
        <v>4680</v>
      </c>
      <c r="K253" s="8" t="str">
        <f t="shared" si="3"/>
        <v>2</v>
      </c>
    </row>
    <row r="254" spans="1:11" x14ac:dyDescent="0.2">
      <c r="A254" s="6">
        <v>2</v>
      </c>
      <c r="B254" s="6" t="s">
        <v>51</v>
      </c>
      <c r="C254" s="6">
        <v>204</v>
      </c>
      <c r="D254" s="6" t="s">
        <v>68</v>
      </c>
      <c r="E254" s="6">
        <v>4</v>
      </c>
      <c r="F254" s="6" t="s">
        <v>11</v>
      </c>
      <c r="G254" s="7" t="s">
        <v>9</v>
      </c>
      <c r="H254" s="6" t="s">
        <v>69</v>
      </c>
      <c r="I254" s="6">
        <v>4</v>
      </c>
      <c r="J254" s="6">
        <v>95</v>
      </c>
      <c r="K254" s="8" t="str">
        <f t="shared" si="3"/>
        <v>2</v>
      </c>
    </row>
    <row r="255" spans="1:11" x14ac:dyDescent="0.2">
      <c r="A255" s="6">
        <v>2</v>
      </c>
      <c r="B255" s="6" t="s">
        <v>51</v>
      </c>
      <c r="C255" s="6">
        <v>204</v>
      </c>
      <c r="D255" s="6" t="s">
        <v>68</v>
      </c>
      <c r="E255" s="6">
        <v>5</v>
      </c>
      <c r="F255" s="6" t="s">
        <v>12</v>
      </c>
      <c r="G255" s="7" t="s">
        <v>9</v>
      </c>
      <c r="H255" s="6"/>
      <c r="I255" s="6"/>
      <c r="J255" s="6">
        <v>175</v>
      </c>
      <c r="K255" s="8" t="str">
        <f t="shared" si="3"/>
        <v>2</v>
      </c>
    </row>
    <row r="256" spans="1:11" x14ac:dyDescent="0.2">
      <c r="A256" s="6">
        <v>2</v>
      </c>
      <c r="B256" s="6" t="s">
        <v>51</v>
      </c>
      <c r="C256" s="6">
        <v>204</v>
      </c>
      <c r="D256" s="6" t="s">
        <v>68</v>
      </c>
      <c r="E256" s="6">
        <v>5</v>
      </c>
      <c r="F256" s="6" t="s">
        <v>12</v>
      </c>
      <c r="G256" s="7" t="s">
        <v>9</v>
      </c>
      <c r="H256" s="6" t="s">
        <v>69</v>
      </c>
      <c r="I256" s="6">
        <v>1</v>
      </c>
      <c r="J256" s="6">
        <v>265119</v>
      </c>
      <c r="K256" s="8" t="str">
        <f t="shared" si="3"/>
        <v>2</v>
      </c>
    </row>
    <row r="257" spans="1:11" x14ac:dyDescent="0.2">
      <c r="A257" s="6">
        <v>2</v>
      </c>
      <c r="B257" s="6" t="s">
        <v>51</v>
      </c>
      <c r="C257" s="6">
        <v>204</v>
      </c>
      <c r="D257" s="6" t="s">
        <v>68</v>
      </c>
      <c r="E257" s="6">
        <v>5</v>
      </c>
      <c r="F257" s="6" t="s">
        <v>12</v>
      </c>
      <c r="G257" s="7" t="s">
        <v>9</v>
      </c>
      <c r="H257" s="6" t="s">
        <v>69</v>
      </c>
      <c r="I257" s="6">
        <v>4</v>
      </c>
      <c r="J257" s="6">
        <v>4765</v>
      </c>
      <c r="K257" s="8" t="str">
        <f t="shared" si="3"/>
        <v>2</v>
      </c>
    </row>
    <row r="258" spans="1:11" x14ac:dyDescent="0.2">
      <c r="A258" s="6">
        <v>2</v>
      </c>
      <c r="B258" s="6" t="s">
        <v>51</v>
      </c>
      <c r="C258" s="6">
        <v>204</v>
      </c>
      <c r="D258" s="6" t="s">
        <v>68</v>
      </c>
      <c r="E258" s="6">
        <v>7</v>
      </c>
      <c r="F258" s="6" t="s">
        <v>14</v>
      </c>
      <c r="G258" s="7" t="s">
        <v>9</v>
      </c>
      <c r="H258" s="6" t="s">
        <v>69</v>
      </c>
      <c r="I258" s="6">
        <v>1</v>
      </c>
      <c r="J258" s="6">
        <v>1284</v>
      </c>
      <c r="K258" s="8" t="str">
        <f t="shared" ref="K258:K321" si="4">IF(LEN(C258)=4,LEFT(C258,2),LEFT(C258,1))</f>
        <v>2</v>
      </c>
    </row>
    <row r="259" spans="1:11" x14ac:dyDescent="0.2">
      <c r="A259" s="6">
        <v>2</v>
      </c>
      <c r="B259" s="6" t="s">
        <v>51</v>
      </c>
      <c r="C259" s="6">
        <v>204</v>
      </c>
      <c r="D259" s="6" t="s">
        <v>68</v>
      </c>
      <c r="E259" s="6">
        <v>7</v>
      </c>
      <c r="F259" s="6" t="s">
        <v>14</v>
      </c>
      <c r="G259" s="7" t="s">
        <v>9</v>
      </c>
      <c r="H259" s="6" t="s">
        <v>69</v>
      </c>
      <c r="I259" s="6">
        <v>4</v>
      </c>
      <c r="J259" s="6">
        <v>3</v>
      </c>
      <c r="K259" s="8" t="str">
        <f t="shared" si="4"/>
        <v>2</v>
      </c>
    </row>
    <row r="260" spans="1:11" x14ac:dyDescent="0.2">
      <c r="A260" s="6">
        <v>2</v>
      </c>
      <c r="B260" s="6" t="s">
        <v>51</v>
      </c>
      <c r="C260" s="6">
        <v>204</v>
      </c>
      <c r="D260" s="6" t="s">
        <v>68</v>
      </c>
      <c r="E260" s="6">
        <v>9</v>
      </c>
      <c r="F260" s="6" t="s">
        <v>34</v>
      </c>
      <c r="G260" s="7" t="s">
        <v>9</v>
      </c>
      <c r="H260" s="6" t="s">
        <v>69</v>
      </c>
      <c r="I260" s="6">
        <v>1</v>
      </c>
      <c r="J260" s="6">
        <v>303</v>
      </c>
      <c r="K260" s="8" t="str">
        <f t="shared" si="4"/>
        <v>2</v>
      </c>
    </row>
    <row r="261" spans="1:11" x14ac:dyDescent="0.2">
      <c r="A261" s="6">
        <v>2</v>
      </c>
      <c r="B261" s="6" t="s">
        <v>51</v>
      </c>
      <c r="C261" s="6">
        <v>204</v>
      </c>
      <c r="D261" s="6" t="s">
        <v>68</v>
      </c>
      <c r="E261" s="6">
        <v>9</v>
      </c>
      <c r="F261" s="6" t="s">
        <v>34</v>
      </c>
      <c r="G261" s="7" t="s">
        <v>9</v>
      </c>
      <c r="H261" s="6" t="s">
        <v>69</v>
      </c>
      <c r="I261" s="6">
        <v>4</v>
      </c>
      <c r="J261" s="6">
        <v>6</v>
      </c>
      <c r="K261" s="8" t="str">
        <f t="shared" si="4"/>
        <v>2</v>
      </c>
    </row>
    <row r="262" spans="1:11" x14ac:dyDescent="0.2">
      <c r="A262" s="6">
        <v>2</v>
      </c>
      <c r="B262" s="6" t="s">
        <v>51</v>
      </c>
      <c r="C262" s="6">
        <v>204</v>
      </c>
      <c r="D262" s="6" t="s">
        <v>68</v>
      </c>
      <c r="E262" s="6">
        <v>10</v>
      </c>
      <c r="F262" s="6" t="s">
        <v>41</v>
      </c>
      <c r="G262" s="7" t="s">
        <v>9</v>
      </c>
      <c r="H262" s="6" t="s">
        <v>69</v>
      </c>
      <c r="I262" s="6">
        <v>1</v>
      </c>
      <c r="J262" s="6">
        <v>1</v>
      </c>
      <c r="K262" s="8" t="str">
        <f t="shared" si="4"/>
        <v>2</v>
      </c>
    </row>
    <row r="263" spans="1:11" x14ac:dyDescent="0.2">
      <c r="A263" s="6">
        <v>2</v>
      </c>
      <c r="B263" s="6" t="s">
        <v>51</v>
      </c>
      <c r="C263" s="6">
        <v>204</v>
      </c>
      <c r="D263" s="6" t="s">
        <v>68</v>
      </c>
      <c r="E263" s="6">
        <v>11</v>
      </c>
      <c r="F263" s="6" t="s">
        <v>42</v>
      </c>
      <c r="G263" s="7" t="s">
        <v>9</v>
      </c>
      <c r="H263" s="6" t="s">
        <v>69</v>
      </c>
      <c r="I263" s="6">
        <v>1</v>
      </c>
      <c r="J263" s="6">
        <v>346</v>
      </c>
      <c r="K263" s="8" t="str">
        <f t="shared" si="4"/>
        <v>2</v>
      </c>
    </row>
    <row r="264" spans="1:11" x14ac:dyDescent="0.2">
      <c r="A264" s="6">
        <v>2</v>
      </c>
      <c r="B264" s="6" t="s">
        <v>51</v>
      </c>
      <c r="C264" s="6">
        <v>204</v>
      </c>
      <c r="D264" s="6" t="s">
        <v>68</v>
      </c>
      <c r="E264" s="6">
        <v>11</v>
      </c>
      <c r="F264" s="6" t="s">
        <v>42</v>
      </c>
      <c r="G264" s="7" t="s">
        <v>9</v>
      </c>
      <c r="H264" s="6" t="s">
        <v>69</v>
      </c>
      <c r="I264" s="6">
        <v>4</v>
      </c>
      <c r="J264" s="6">
        <v>4</v>
      </c>
      <c r="K264" s="8" t="str">
        <f t="shared" si="4"/>
        <v>2</v>
      </c>
    </row>
    <row r="265" spans="1:11" x14ac:dyDescent="0.2">
      <c r="A265" s="6">
        <v>2</v>
      </c>
      <c r="B265" s="6" t="s">
        <v>51</v>
      </c>
      <c r="C265" s="6">
        <v>204</v>
      </c>
      <c r="D265" s="6" t="s">
        <v>68</v>
      </c>
      <c r="E265" s="6">
        <v>21</v>
      </c>
      <c r="F265" s="6" t="s">
        <v>54</v>
      </c>
      <c r="G265" s="7" t="s">
        <v>9</v>
      </c>
      <c r="H265" s="6" t="s">
        <v>69</v>
      </c>
      <c r="I265" s="6">
        <v>1</v>
      </c>
      <c r="J265" s="6">
        <v>21</v>
      </c>
      <c r="K265" s="8" t="str">
        <f t="shared" si="4"/>
        <v>2</v>
      </c>
    </row>
    <row r="266" spans="1:11" x14ac:dyDescent="0.2">
      <c r="A266" s="6">
        <v>2</v>
      </c>
      <c r="B266" s="6" t="s">
        <v>51</v>
      </c>
      <c r="C266" s="6">
        <v>204</v>
      </c>
      <c r="D266" s="6" t="s">
        <v>68</v>
      </c>
      <c r="E266" s="6">
        <v>98</v>
      </c>
      <c r="F266" s="6" t="s">
        <v>43</v>
      </c>
      <c r="G266" s="7" t="s">
        <v>9</v>
      </c>
      <c r="H266" s="6" t="s">
        <v>69</v>
      </c>
      <c r="I266" s="6">
        <v>1</v>
      </c>
      <c r="J266" s="6">
        <v>157</v>
      </c>
      <c r="K266" s="8" t="str">
        <f t="shared" si="4"/>
        <v>2</v>
      </c>
    </row>
    <row r="267" spans="1:11" x14ac:dyDescent="0.2">
      <c r="A267" s="6">
        <v>2</v>
      </c>
      <c r="B267" s="6" t="s">
        <v>51</v>
      </c>
      <c r="C267" s="6">
        <v>204</v>
      </c>
      <c r="D267" s="6" t="s">
        <v>68</v>
      </c>
      <c r="E267" s="6">
        <v>99</v>
      </c>
      <c r="F267" s="6" t="s">
        <v>16</v>
      </c>
      <c r="G267" s="7" t="s">
        <v>9</v>
      </c>
      <c r="H267" s="6"/>
      <c r="I267" s="6"/>
      <c r="J267" s="6">
        <v>3</v>
      </c>
      <c r="K267" s="8" t="str">
        <f t="shared" si="4"/>
        <v>2</v>
      </c>
    </row>
    <row r="268" spans="1:11" x14ac:dyDescent="0.2">
      <c r="A268" s="6">
        <v>2</v>
      </c>
      <c r="B268" s="6" t="s">
        <v>51</v>
      </c>
      <c r="C268" s="6">
        <v>204</v>
      </c>
      <c r="D268" s="6" t="s">
        <v>68</v>
      </c>
      <c r="E268" s="6">
        <v>99</v>
      </c>
      <c r="F268" s="6" t="s">
        <v>16</v>
      </c>
      <c r="G268" s="7" t="s">
        <v>9</v>
      </c>
      <c r="H268" s="6" t="s">
        <v>69</v>
      </c>
      <c r="I268" s="6">
        <v>1</v>
      </c>
      <c r="J268" s="6">
        <v>98034</v>
      </c>
      <c r="K268" s="8" t="str">
        <f t="shared" si="4"/>
        <v>2</v>
      </c>
    </row>
    <row r="269" spans="1:11" x14ac:dyDescent="0.2">
      <c r="A269" s="6">
        <v>2</v>
      </c>
      <c r="B269" s="6" t="s">
        <v>51</v>
      </c>
      <c r="C269" s="6">
        <v>204</v>
      </c>
      <c r="D269" s="6" t="s">
        <v>68</v>
      </c>
      <c r="E269" s="6">
        <v>99</v>
      </c>
      <c r="F269" s="6" t="s">
        <v>16</v>
      </c>
      <c r="G269" s="7" t="s">
        <v>9</v>
      </c>
      <c r="H269" s="6" t="s">
        <v>69</v>
      </c>
      <c r="I269" s="6">
        <v>4</v>
      </c>
      <c r="J269" s="6">
        <v>1857</v>
      </c>
      <c r="K269" s="8" t="str">
        <f t="shared" si="4"/>
        <v>2</v>
      </c>
    </row>
    <row r="270" spans="1:11" x14ac:dyDescent="0.2">
      <c r="A270" s="6">
        <v>2</v>
      </c>
      <c r="B270" s="6" t="s">
        <v>51</v>
      </c>
      <c r="C270" s="6">
        <v>205</v>
      </c>
      <c r="D270" s="6" t="s">
        <v>26</v>
      </c>
      <c r="E270" s="6">
        <v>0</v>
      </c>
      <c r="F270" s="6" t="s">
        <v>5</v>
      </c>
      <c r="G270" s="7" t="s">
        <v>9</v>
      </c>
      <c r="H270" s="6"/>
      <c r="I270" s="6"/>
      <c r="J270" s="6">
        <v>198</v>
      </c>
      <c r="K270" s="8" t="str">
        <f t="shared" si="4"/>
        <v>2</v>
      </c>
    </row>
    <row r="271" spans="1:11" x14ac:dyDescent="0.2">
      <c r="A271" s="6">
        <v>2</v>
      </c>
      <c r="B271" s="6" t="s">
        <v>51</v>
      </c>
      <c r="C271" s="6">
        <v>205</v>
      </c>
      <c r="D271" s="6" t="s">
        <v>26</v>
      </c>
      <c r="E271" s="6">
        <v>0</v>
      </c>
      <c r="F271" s="6" t="s">
        <v>5</v>
      </c>
      <c r="G271" s="7" t="s">
        <v>9</v>
      </c>
      <c r="H271" s="6" t="s">
        <v>27</v>
      </c>
      <c r="I271" s="6">
        <v>1</v>
      </c>
      <c r="J271" s="6">
        <v>382728</v>
      </c>
      <c r="K271" s="8" t="str">
        <f t="shared" si="4"/>
        <v>2</v>
      </c>
    </row>
    <row r="272" spans="1:11" x14ac:dyDescent="0.2">
      <c r="A272" s="6">
        <v>2</v>
      </c>
      <c r="B272" s="6" t="s">
        <v>51</v>
      </c>
      <c r="C272" s="6">
        <v>205</v>
      </c>
      <c r="D272" s="6" t="s">
        <v>26</v>
      </c>
      <c r="E272" s="6">
        <v>0</v>
      </c>
      <c r="F272" s="6" t="s">
        <v>5</v>
      </c>
      <c r="G272" s="7" t="s">
        <v>6</v>
      </c>
      <c r="H272" s="6"/>
      <c r="I272" s="6"/>
      <c r="J272" s="6">
        <v>9470</v>
      </c>
      <c r="K272" s="8" t="str">
        <f t="shared" si="4"/>
        <v>2</v>
      </c>
    </row>
    <row r="273" spans="1:11" x14ac:dyDescent="0.2">
      <c r="A273" s="6">
        <v>2</v>
      </c>
      <c r="B273" s="6" t="s">
        <v>51</v>
      </c>
      <c r="C273" s="6">
        <v>205</v>
      </c>
      <c r="D273" s="6" t="s">
        <v>26</v>
      </c>
      <c r="E273" s="6">
        <v>2</v>
      </c>
      <c r="F273" s="6" t="s">
        <v>8</v>
      </c>
      <c r="G273" s="7" t="s">
        <v>9</v>
      </c>
      <c r="H273" s="6"/>
      <c r="I273" s="6"/>
      <c r="J273" s="6">
        <v>5</v>
      </c>
      <c r="K273" s="8" t="str">
        <f t="shared" si="4"/>
        <v>2</v>
      </c>
    </row>
    <row r="274" spans="1:11" x14ac:dyDescent="0.2">
      <c r="A274" s="6">
        <v>2</v>
      </c>
      <c r="B274" s="6" t="s">
        <v>51</v>
      </c>
      <c r="C274" s="6">
        <v>205</v>
      </c>
      <c r="D274" s="6" t="s">
        <v>26</v>
      </c>
      <c r="E274" s="6">
        <v>2</v>
      </c>
      <c r="F274" s="6" t="s">
        <v>8</v>
      </c>
      <c r="G274" s="7" t="s">
        <v>9</v>
      </c>
      <c r="H274" s="6" t="s">
        <v>27</v>
      </c>
      <c r="I274" s="6">
        <v>1</v>
      </c>
      <c r="J274" s="6">
        <v>2740</v>
      </c>
      <c r="K274" s="8" t="str">
        <f t="shared" si="4"/>
        <v>2</v>
      </c>
    </row>
    <row r="275" spans="1:11" x14ac:dyDescent="0.2">
      <c r="A275" s="6">
        <v>2</v>
      </c>
      <c r="B275" s="6" t="s">
        <v>51</v>
      </c>
      <c r="C275" s="6">
        <v>205</v>
      </c>
      <c r="D275" s="6" t="s">
        <v>26</v>
      </c>
      <c r="E275" s="6">
        <v>2</v>
      </c>
      <c r="F275" s="6" t="s">
        <v>8</v>
      </c>
      <c r="G275" s="7" t="s">
        <v>9</v>
      </c>
      <c r="H275" s="6" t="s">
        <v>27</v>
      </c>
      <c r="I275" s="6">
        <v>4</v>
      </c>
      <c r="J275" s="6">
        <v>24</v>
      </c>
      <c r="K275" s="8" t="str">
        <f t="shared" si="4"/>
        <v>2</v>
      </c>
    </row>
    <row r="276" spans="1:11" x14ac:dyDescent="0.2">
      <c r="A276" s="6">
        <v>2</v>
      </c>
      <c r="B276" s="6" t="s">
        <v>51</v>
      </c>
      <c r="C276" s="6">
        <v>205</v>
      </c>
      <c r="D276" s="6" t="s">
        <v>26</v>
      </c>
      <c r="E276" s="6">
        <v>3</v>
      </c>
      <c r="F276" s="6" t="s">
        <v>10</v>
      </c>
      <c r="G276" s="7" t="s">
        <v>9</v>
      </c>
      <c r="H276" s="6"/>
      <c r="I276" s="6"/>
      <c r="J276" s="6">
        <v>97</v>
      </c>
      <c r="K276" s="8" t="str">
        <f t="shared" si="4"/>
        <v>2</v>
      </c>
    </row>
    <row r="277" spans="1:11" x14ac:dyDescent="0.2">
      <c r="A277" s="6">
        <v>2</v>
      </c>
      <c r="B277" s="6" t="s">
        <v>51</v>
      </c>
      <c r="C277" s="6">
        <v>205</v>
      </c>
      <c r="D277" s="6" t="s">
        <v>26</v>
      </c>
      <c r="E277" s="6">
        <v>3</v>
      </c>
      <c r="F277" s="6" t="s">
        <v>10</v>
      </c>
      <c r="G277" s="7" t="s">
        <v>9</v>
      </c>
      <c r="H277" s="6" t="s">
        <v>27</v>
      </c>
      <c r="I277" s="6">
        <v>1</v>
      </c>
      <c r="J277" s="6">
        <v>28361</v>
      </c>
      <c r="K277" s="8" t="str">
        <f t="shared" si="4"/>
        <v>2</v>
      </c>
    </row>
    <row r="278" spans="1:11" x14ac:dyDescent="0.2">
      <c r="A278" s="6">
        <v>2</v>
      </c>
      <c r="B278" s="6" t="s">
        <v>51</v>
      </c>
      <c r="C278" s="6">
        <v>205</v>
      </c>
      <c r="D278" s="6" t="s">
        <v>26</v>
      </c>
      <c r="E278" s="6">
        <v>3</v>
      </c>
      <c r="F278" s="6" t="s">
        <v>10</v>
      </c>
      <c r="G278" s="7" t="s">
        <v>9</v>
      </c>
      <c r="H278" s="6" t="s">
        <v>27</v>
      </c>
      <c r="I278" s="6">
        <v>4</v>
      </c>
      <c r="J278" s="6">
        <v>84</v>
      </c>
      <c r="K278" s="8" t="str">
        <f t="shared" si="4"/>
        <v>2</v>
      </c>
    </row>
    <row r="279" spans="1:11" x14ac:dyDescent="0.2">
      <c r="A279" s="6">
        <v>2</v>
      </c>
      <c r="B279" s="6" t="s">
        <v>51</v>
      </c>
      <c r="C279" s="6">
        <v>205</v>
      </c>
      <c r="D279" s="6" t="s">
        <v>26</v>
      </c>
      <c r="E279" s="6">
        <v>4</v>
      </c>
      <c r="F279" s="6" t="s">
        <v>11</v>
      </c>
      <c r="G279" s="7" t="s">
        <v>9</v>
      </c>
      <c r="H279" s="6"/>
      <c r="I279" s="6"/>
      <c r="J279" s="6">
        <v>7</v>
      </c>
      <c r="K279" s="8" t="str">
        <f t="shared" si="4"/>
        <v>2</v>
      </c>
    </row>
    <row r="280" spans="1:11" x14ac:dyDescent="0.2">
      <c r="A280" s="6">
        <v>2</v>
      </c>
      <c r="B280" s="6" t="s">
        <v>51</v>
      </c>
      <c r="C280" s="6">
        <v>205</v>
      </c>
      <c r="D280" s="6" t="s">
        <v>26</v>
      </c>
      <c r="E280" s="6">
        <v>4</v>
      </c>
      <c r="F280" s="6" t="s">
        <v>11</v>
      </c>
      <c r="G280" s="7" t="s">
        <v>9</v>
      </c>
      <c r="H280" s="6" t="s">
        <v>27</v>
      </c>
      <c r="I280" s="6">
        <v>1</v>
      </c>
      <c r="J280" s="6">
        <v>10248</v>
      </c>
      <c r="K280" s="8" t="str">
        <f t="shared" si="4"/>
        <v>2</v>
      </c>
    </row>
    <row r="281" spans="1:11" x14ac:dyDescent="0.2">
      <c r="A281" s="6">
        <v>2</v>
      </c>
      <c r="B281" s="6" t="s">
        <v>51</v>
      </c>
      <c r="C281" s="6">
        <v>205</v>
      </c>
      <c r="D281" s="6" t="s">
        <v>26</v>
      </c>
      <c r="E281" s="6">
        <v>4</v>
      </c>
      <c r="F281" s="6" t="s">
        <v>11</v>
      </c>
      <c r="G281" s="7" t="s">
        <v>9</v>
      </c>
      <c r="H281" s="6" t="s">
        <v>27</v>
      </c>
      <c r="I281" s="6">
        <v>4</v>
      </c>
      <c r="J281" s="6">
        <v>168</v>
      </c>
      <c r="K281" s="8" t="str">
        <f t="shared" si="4"/>
        <v>2</v>
      </c>
    </row>
    <row r="282" spans="1:11" x14ac:dyDescent="0.2">
      <c r="A282" s="6">
        <v>2</v>
      </c>
      <c r="B282" s="6" t="s">
        <v>51</v>
      </c>
      <c r="C282" s="6">
        <v>205</v>
      </c>
      <c r="D282" s="6" t="s">
        <v>26</v>
      </c>
      <c r="E282" s="6">
        <v>5</v>
      </c>
      <c r="F282" s="6" t="s">
        <v>12</v>
      </c>
      <c r="G282" s="7" t="s">
        <v>9</v>
      </c>
      <c r="H282" s="6"/>
      <c r="I282" s="6"/>
      <c r="J282" s="6">
        <v>448</v>
      </c>
      <c r="K282" s="8" t="str">
        <f t="shared" si="4"/>
        <v>2</v>
      </c>
    </row>
    <row r="283" spans="1:11" x14ac:dyDescent="0.2">
      <c r="A283" s="6">
        <v>2</v>
      </c>
      <c r="B283" s="6" t="s">
        <v>51</v>
      </c>
      <c r="C283" s="6">
        <v>205</v>
      </c>
      <c r="D283" s="6" t="s">
        <v>26</v>
      </c>
      <c r="E283" s="6">
        <v>5</v>
      </c>
      <c r="F283" s="6" t="s">
        <v>12</v>
      </c>
      <c r="G283" s="7" t="s">
        <v>9</v>
      </c>
      <c r="H283" s="6" t="s">
        <v>27</v>
      </c>
      <c r="I283" s="6">
        <v>1</v>
      </c>
      <c r="J283" s="6">
        <v>395133</v>
      </c>
      <c r="K283" s="8" t="str">
        <f t="shared" si="4"/>
        <v>2</v>
      </c>
    </row>
    <row r="284" spans="1:11" x14ac:dyDescent="0.2">
      <c r="A284" s="6">
        <v>2</v>
      </c>
      <c r="B284" s="6" t="s">
        <v>51</v>
      </c>
      <c r="C284" s="6">
        <v>205</v>
      </c>
      <c r="D284" s="6" t="s">
        <v>26</v>
      </c>
      <c r="E284" s="6">
        <v>5</v>
      </c>
      <c r="F284" s="6" t="s">
        <v>12</v>
      </c>
      <c r="G284" s="7" t="s">
        <v>9</v>
      </c>
      <c r="H284" s="6" t="s">
        <v>27</v>
      </c>
      <c r="I284" s="6">
        <v>4</v>
      </c>
      <c r="J284" s="6">
        <v>7111</v>
      </c>
      <c r="K284" s="8" t="str">
        <f t="shared" si="4"/>
        <v>2</v>
      </c>
    </row>
    <row r="285" spans="1:11" x14ac:dyDescent="0.2">
      <c r="A285" s="6">
        <v>2</v>
      </c>
      <c r="B285" s="6" t="s">
        <v>51</v>
      </c>
      <c r="C285" s="6">
        <v>205</v>
      </c>
      <c r="D285" s="6" t="s">
        <v>26</v>
      </c>
      <c r="E285" s="6">
        <v>7</v>
      </c>
      <c r="F285" s="6" t="s">
        <v>14</v>
      </c>
      <c r="G285" s="7" t="s">
        <v>9</v>
      </c>
      <c r="H285" s="6"/>
      <c r="I285" s="6"/>
      <c r="J285" s="6">
        <v>18</v>
      </c>
      <c r="K285" s="8" t="str">
        <f t="shared" si="4"/>
        <v>2</v>
      </c>
    </row>
    <row r="286" spans="1:11" x14ac:dyDescent="0.2">
      <c r="A286" s="6">
        <v>2</v>
      </c>
      <c r="B286" s="6" t="s">
        <v>51</v>
      </c>
      <c r="C286" s="6">
        <v>205</v>
      </c>
      <c r="D286" s="6" t="s">
        <v>26</v>
      </c>
      <c r="E286" s="6">
        <v>7</v>
      </c>
      <c r="F286" s="6" t="s">
        <v>14</v>
      </c>
      <c r="G286" s="7" t="s">
        <v>9</v>
      </c>
      <c r="H286" s="6" t="s">
        <v>27</v>
      </c>
      <c r="I286" s="6">
        <v>1</v>
      </c>
      <c r="J286" s="6">
        <v>5381</v>
      </c>
      <c r="K286" s="8" t="str">
        <f t="shared" si="4"/>
        <v>2</v>
      </c>
    </row>
    <row r="287" spans="1:11" x14ac:dyDescent="0.2">
      <c r="A287" s="6">
        <v>2</v>
      </c>
      <c r="B287" s="6" t="s">
        <v>51</v>
      </c>
      <c r="C287" s="6">
        <v>205</v>
      </c>
      <c r="D287" s="6" t="s">
        <v>26</v>
      </c>
      <c r="E287" s="6">
        <v>7</v>
      </c>
      <c r="F287" s="6" t="s">
        <v>14</v>
      </c>
      <c r="G287" s="7" t="s">
        <v>9</v>
      </c>
      <c r="H287" s="6" t="s">
        <v>27</v>
      </c>
      <c r="I287" s="6">
        <v>4</v>
      </c>
      <c r="J287" s="6">
        <v>13</v>
      </c>
      <c r="K287" s="8" t="str">
        <f t="shared" si="4"/>
        <v>2</v>
      </c>
    </row>
    <row r="288" spans="1:11" x14ac:dyDescent="0.2">
      <c r="A288" s="6">
        <v>2</v>
      </c>
      <c r="B288" s="6" t="s">
        <v>51</v>
      </c>
      <c r="C288" s="6">
        <v>205</v>
      </c>
      <c r="D288" s="6" t="s">
        <v>26</v>
      </c>
      <c r="E288" s="6">
        <v>8</v>
      </c>
      <c r="F288" s="6" t="s">
        <v>46</v>
      </c>
      <c r="G288" s="7" t="s">
        <v>9</v>
      </c>
      <c r="H288" s="6" t="s">
        <v>27</v>
      </c>
      <c r="I288" s="6">
        <v>1</v>
      </c>
      <c r="J288" s="6">
        <v>14</v>
      </c>
      <c r="K288" s="8" t="str">
        <f t="shared" si="4"/>
        <v>2</v>
      </c>
    </row>
    <row r="289" spans="1:11" x14ac:dyDescent="0.2">
      <c r="A289" s="6">
        <v>2</v>
      </c>
      <c r="B289" s="6" t="s">
        <v>51</v>
      </c>
      <c r="C289" s="6">
        <v>205</v>
      </c>
      <c r="D289" s="6" t="s">
        <v>26</v>
      </c>
      <c r="E289" s="6">
        <v>9</v>
      </c>
      <c r="F289" s="6" t="s">
        <v>34</v>
      </c>
      <c r="G289" s="7" t="s">
        <v>9</v>
      </c>
      <c r="H289" s="6"/>
      <c r="I289" s="6"/>
      <c r="J289" s="6">
        <v>2</v>
      </c>
      <c r="K289" s="8" t="str">
        <f t="shared" si="4"/>
        <v>2</v>
      </c>
    </row>
    <row r="290" spans="1:11" x14ac:dyDescent="0.2">
      <c r="A290" s="6">
        <v>2</v>
      </c>
      <c r="B290" s="6" t="s">
        <v>51</v>
      </c>
      <c r="C290" s="6">
        <v>205</v>
      </c>
      <c r="D290" s="6" t="s">
        <v>26</v>
      </c>
      <c r="E290" s="6">
        <v>9</v>
      </c>
      <c r="F290" s="6" t="s">
        <v>34</v>
      </c>
      <c r="G290" s="7" t="s">
        <v>9</v>
      </c>
      <c r="H290" s="6" t="s">
        <v>27</v>
      </c>
      <c r="I290" s="6">
        <v>1</v>
      </c>
      <c r="J290" s="6">
        <v>1950</v>
      </c>
      <c r="K290" s="8" t="str">
        <f t="shared" si="4"/>
        <v>2</v>
      </c>
    </row>
    <row r="291" spans="1:11" x14ac:dyDescent="0.2">
      <c r="A291" s="6">
        <v>2</v>
      </c>
      <c r="B291" s="6" t="s">
        <v>51</v>
      </c>
      <c r="C291" s="6">
        <v>205</v>
      </c>
      <c r="D291" s="6" t="s">
        <v>26</v>
      </c>
      <c r="E291" s="6">
        <v>9</v>
      </c>
      <c r="F291" s="6" t="s">
        <v>34</v>
      </c>
      <c r="G291" s="7" t="s">
        <v>9</v>
      </c>
      <c r="H291" s="6" t="s">
        <v>27</v>
      </c>
      <c r="I291" s="6">
        <v>4</v>
      </c>
      <c r="J291" s="6">
        <v>58</v>
      </c>
      <c r="K291" s="8" t="str">
        <f t="shared" si="4"/>
        <v>2</v>
      </c>
    </row>
    <row r="292" spans="1:11" x14ac:dyDescent="0.2">
      <c r="A292" s="6">
        <v>2</v>
      </c>
      <c r="B292" s="6" t="s">
        <v>51</v>
      </c>
      <c r="C292" s="6">
        <v>205</v>
      </c>
      <c r="D292" s="6" t="s">
        <v>26</v>
      </c>
      <c r="E292" s="6">
        <v>10</v>
      </c>
      <c r="F292" s="6" t="s">
        <v>41</v>
      </c>
      <c r="G292" s="7" t="s">
        <v>9</v>
      </c>
      <c r="H292" s="6" t="s">
        <v>27</v>
      </c>
      <c r="I292" s="6">
        <v>1</v>
      </c>
      <c r="J292" s="6">
        <v>6</v>
      </c>
      <c r="K292" s="8" t="str">
        <f t="shared" si="4"/>
        <v>2</v>
      </c>
    </row>
    <row r="293" spans="1:11" x14ac:dyDescent="0.2">
      <c r="A293" s="6">
        <v>2</v>
      </c>
      <c r="B293" s="6" t="s">
        <v>51</v>
      </c>
      <c r="C293" s="6">
        <v>205</v>
      </c>
      <c r="D293" s="6" t="s">
        <v>26</v>
      </c>
      <c r="E293" s="6">
        <v>11</v>
      </c>
      <c r="F293" s="6" t="s">
        <v>42</v>
      </c>
      <c r="G293" s="7" t="s">
        <v>9</v>
      </c>
      <c r="H293" s="6"/>
      <c r="I293" s="6"/>
      <c r="J293" s="6">
        <v>7</v>
      </c>
      <c r="K293" s="8" t="str">
        <f t="shared" si="4"/>
        <v>2</v>
      </c>
    </row>
    <row r="294" spans="1:11" x14ac:dyDescent="0.2">
      <c r="A294" s="6">
        <v>2</v>
      </c>
      <c r="B294" s="6" t="s">
        <v>51</v>
      </c>
      <c r="C294" s="6">
        <v>205</v>
      </c>
      <c r="D294" s="6" t="s">
        <v>26</v>
      </c>
      <c r="E294" s="6">
        <v>11</v>
      </c>
      <c r="F294" s="6" t="s">
        <v>42</v>
      </c>
      <c r="G294" s="7" t="s">
        <v>9</v>
      </c>
      <c r="H294" s="6" t="s">
        <v>27</v>
      </c>
      <c r="I294" s="6">
        <v>1</v>
      </c>
      <c r="J294" s="6">
        <v>1054</v>
      </c>
      <c r="K294" s="8" t="str">
        <f t="shared" si="4"/>
        <v>2</v>
      </c>
    </row>
    <row r="295" spans="1:11" x14ac:dyDescent="0.2">
      <c r="A295" s="6">
        <v>2</v>
      </c>
      <c r="B295" s="6" t="s">
        <v>51</v>
      </c>
      <c r="C295" s="6">
        <v>205</v>
      </c>
      <c r="D295" s="6" t="s">
        <v>26</v>
      </c>
      <c r="E295" s="6">
        <v>11</v>
      </c>
      <c r="F295" s="6" t="s">
        <v>42</v>
      </c>
      <c r="G295" s="7" t="s">
        <v>9</v>
      </c>
      <c r="H295" s="6" t="s">
        <v>27</v>
      </c>
      <c r="I295" s="6">
        <v>4</v>
      </c>
      <c r="J295" s="6">
        <v>2</v>
      </c>
      <c r="K295" s="8" t="str">
        <f t="shared" si="4"/>
        <v>2</v>
      </c>
    </row>
    <row r="296" spans="1:11" x14ac:dyDescent="0.2">
      <c r="A296" s="6">
        <v>2</v>
      </c>
      <c r="B296" s="6" t="s">
        <v>51</v>
      </c>
      <c r="C296" s="6">
        <v>205</v>
      </c>
      <c r="D296" s="6" t="s">
        <v>26</v>
      </c>
      <c r="E296" s="6">
        <v>12</v>
      </c>
      <c r="F296" s="6" t="s">
        <v>53</v>
      </c>
      <c r="G296" s="7" t="s">
        <v>9</v>
      </c>
      <c r="H296" s="6" t="s">
        <v>27</v>
      </c>
      <c r="I296" s="6">
        <v>1</v>
      </c>
      <c r="J296" s="6">
        <v>4</v>
      </c>
      <c r="K296" s="8" t="str">
        <f t="shared" si="4"/>
        <v>2</v>
      </c>
    </row>
    <row r="297" spans="1:11" x14ac:dyDescent="0.2">
      <c r="A297" s="6">
        <v>2</v>
      </c>
      <c r="B297" s="6" t="s">
        <v>51</v>
      </c>
      <c r="C297" s="6">
        <v>205</v>
      </c>
      <c r="D297" s="6" t="s">
        <v>26</v>
      </c>
      <c r="E297" s="6">
        <v>21</v>
      </c>
      <c r="F297" s="6" t="s">
        <v>54</v>
      </c>
      <c r="G297" s="7" t="s">
        <v>9</v>
      </c>
      <c r="H297" s="6" t="s">
        <v>27</v>
      </c>
      <c r="I297" s="6">
        <v>1</v>
      </c>
      <c r="J297" s="6">
        <v>21</v>
      </c>
      <c r="K297" s="8" t="str">
        <f t="shared" si="4"/>
        <v>2</v>
      </c>
    </row>
    <row r="298" spans="1:11" x14ac:dyDescent="0.2">
      <c r="A298" s="6">
        <v>2</v>
      </c>
      <c r="B298" s="6" t="s">
        <v>51</v>
      </c>
      <c r="C298" s="6">
        <v>205</v>
      </c>
      <c r="D298" s="6" t="s">
        <v>26</v>
      </c>
      <c r="E298" s="6">
        <v>98</v>
      </c>
      <c r="F298" s="6" t="s">
        <v>43</v>
      </c>
      <c r="G298" s="7" t="s">
        <v>9</v>
      </c>
      <c r="H298" s="6"/>
      <c r="I298" s="6"/>
      <c r="J298" s="6">
        <v>5</v>
      </c>
      <c r="K298" s="8" t="str">
        <f t="shared" si="4"/>
        <v>2</v>
      </c>
    </row>
    <row r="299" spans="1:11" x14ac:dyDescent="0.2">
      <c r="A299" s="6">
        <v>2</v>
      </c>
      <c r="B299" s="6" t="s">
        <v>51</v>
      </c>
      <c r="C299" s="6">
        <v>205</v>
      </c>
      <c r="D299" s="6" t="s">
        <v>26</v>
      </c>
      <c r="E299" s="6">
        <v>98</v>
      </c>
      <c r="F299" s="6" t="s">
        <v>43</v>
      </c>
      <c r="G299" s="7" t="s">
        <v>9</v>
      </c>
      <c r="H299" s="6" t="s">
        <v>27</v>
      </c>
      <c r="I299" s="6">
        <v>1</v>
      </c>
      <c r="J299" s="6">
        <v>628</v>
      </c>
      <c r="K299" s="8" t="str">
        <f t="shared" si="4"/>
        <v>2</v>
      </c>
    </row>
    <row r="300" spans="1:11" x14ac:dyDescent="0.2">
      <c r="A300" s="6">
        <v>2</v>
      </c>
      <c r="B300" s="6" t="s">
        <v>51</v>
      </c>
      <c r="C300" s="6">
        <v>205</v>
      </c>
      <c r="D300" s="6" t="s">
        <v>26</v>
      </c>
      <c r="E300" s="6">
        <v>99</v>
      </c>
      <c r="F300" s="6" t="s">
        <v>16</v>
      </c>
      <c r="G300" s="7" t="s">
        <v>9</v>
      </c>
      <c r="H300" s="6"/>
      <c r="I300" s="6"/>
      <c r="J300" s="6">
        <v>14</v>
      </c>
      <c r="K300" s="8" t="str">
        <f t="shared" si="4"/>
        <v>2</v>
      </c>
    </row>
    <row r="301" spans="1:11" x14ac:dyDescent="0.2">
      <c r="A301" s="6">
        <v>2</v>
      </c>
      <c r="B301" s="6" t="s">
        <v>51</v>
      </c>
      <c r="C301" s="6">
        <v>205</v>
      </c>
      <c r="D301" s="6" t="s">
        <v>26</v>
      </c>
      <c r="E301" s="6">
        <v>99</v>
      </c>
      <c r="F301" s="6" t="s">
        <v>16</v>
      </c>
      <c r="G301" s="7" t="s">
        <v>9</v>
      </c>
      <c r="H301" s="6" t="s">
        <v>27</v>
      </c>
      <c r="I301" s="6">
        <v>1</v>
      </c>
      <c r="J301" s="6">
        <v>103925</v>
      </c>
      <c r="K301" s="8" t="str">
        <f t="shared" si="4"/>
        <v>2</v>
      </c>
    </row>
    <row r="302" spans="1:11" x14ac:dyDescent="0.2">
      <c r="A302" s="6">
        <v>2</v>
      </c>
      <c r="B302" s="6" t="s">
        <v>51</v>
      </c>
      <c r="C302" s="6">
        <v>205</v>
      </c>
      <c r="D302" s="6" t="s">
        <v>26</v>
      </c>
      <c r="E302" s="6">
        <v>99</v>
      </c>
      <c r="F302" s="6" t="s">
        <v>16</v>
      </c>
      <c r="G302" s="7" t="s">
        <v>9</v>
      </c>
      <c r="H302" s="6" t="s">
        <v>27</v>
      </c>
      <c r="I302" s="6">
        <v>4</v>
      </c>
      <c r="J302" s="6">
        <v>1494</v>
      </c>
      <c r="K302" s="8" t="str">
        <f t="shared" si="4"/>
        <v>2</v>
      </c>
    </row>
    <row r="303" spans="1:11" x14ac:dyDescent="0.2">
      <c r="A303" s="6">
        <v>2</v>
      </c>
      <c r="B303" s="6" t="s">
        <v>51</v>
      </c>
      <c r="C303" s="6">
        <v>206</v>
      </c>
      <c r="D303" s="6" t="s">
        <v>28</v>
      </c>
      <c r="E303" s="6">
        <v>0</v>
      </c>
      <c r="F303" s="6" t="s">
        <v>5</v>
      </c>
      <c r="G303" s="7" t="s">
        <v>9</v>
      </c>
      <c r="H303" s="6"/>
      <c r="I303" s="6"/>
      <c r="J303" s="6">
        <v>267</v>
      </c>
      <c r="K303" s="8" t="str">
        <f t="shared" si="4"/>
        <v>2</v>
      </c>
    </row>
    <row r="304" spans="1:11" x14ac:dyDescent="0.2">
      <c r="A304" s="6">
        <v>2</v>
      </c>
      <c r="B304" s="6" t="s">
        <v>51</v>
      </c>
      <c r="C304" s="6">
        <v>206</v>
      </c>
      <c r="D304" s="6" t="s">
        <v>28</v>
      </c>
      <c r="E304" s="6">
        <v>0</v>
      </c>
      <c r="F304" s="6" t="s">
        <v>5</v>
      </c>
      <c r="G304" s="7" t="s">
        <v>9</v>
      </c>
      <c r="H304" s="6" t="s">
        <v>29</v>
      </c>
      <c r="I304" s="6">
        <v>1</v>
      </c>
      <c r="J304" s="6">
        <v>458489</v>
      </c>
      <c r="K304" s="8" t="str">
        <f t="shared" si="4"/>
        <v>2</v>
      </c>
    </row>
    <row r="305" spans="1:11" x14ac:dyDescent="0.2">
      <c r="A305" s="6">
        <v>2</v>
      </c>
      <c r="B305" s="6" t="s">
        <v>51</v>
      </c>
      <c r="C305" s="6">
        <v>206</v>
      </c>
      <c r="D305" s="6" t="s">
        <v>28</v>
      </c>
      <c r="E305" s="6">
        <v>2</v>
      </c>
      <c r="F305" s="6" t="s">
        <v>8</v>
      </c>
      <c r="G305" s="7" t="s">
        <v>9</v>
      </c>
      <c r="H305" s="6" t="s">
        <v>29</v>
      </c>
      <c r="I305" s="6">
        <v>1</v>
      </c>
      <c r="J305" s="6">
        <v>571</v>
      </c>
      <c r="K305" s="8" t="str">
        <f t="shared" si="4"/>
        <v>2</v>
      </c>
    </row>
    <row r="306" spans="1:11" x14ac:dyDescent="0.2">
      <c r="A306" s="6">
        <v>2</v>
      </c>
      <c r="B306" s="6" t="s">
        <v>51</v>
      </c>
      <c r="C306" s="6">
        <v>206</v>
      </c>
      <c r="D306" s="6" t="s">
        <v>28</v>
      </c>
      <c r="E306" s="6">
        <v>2</v>
      </c>
      <c r="F306" s="6" t="s">
        <v>8</v>
      </c>
      <c r="G306" s="7" t="s">
        <v>9</v>
      </c>
      <c r="H306" s="6" t="s">
        <v>29</v>
      </c>
      <c r="I306" s="6">
        <v>4</v>
      </c>
      <c r="J306" s="6">
        <v>2</v>
      </c>
      <c r="K306" s="8" t="str">
        <f t="shared" si="4"/>
        <v>2</v>
      </c>
    </row>
    <row r="307" spans="1:11" x14ac:dyDescent="0.2">
      <c r="A307" s="6">
        <v>2</v>
      </c>
      <c r="B307" s="6" t="s">
        <v>51</v>
      </c>
      <c r="C307" s="6">
        <v>206</v>
      </c>
      <c r="D307" s="6" t="s">
        <v>28</v>
      </c>
      <c r="E307" s="6">
        <v>3</v>
      </c>
      <c r="F307" s="6" t="s">
        <v>10</v>
      </c>
      <c r="G307" s="7" t="s">
        <v>9</v>
      </c>
      <c r="H307" s="6"/>
      <c r="I307" s="6"/>
      <c r="J307" s="6">
        <v>59</v>
      </c>
      <c r="K307" s="8" t="str">
        <f t="shared" si="4"/>
        <v>2</v>
      </c>
    </row>
    <row r="308" spans="1:11" x14ac:dyDescent="0.2">
      <c r="A308" s="6">
        <v>2</v>
      </c>
      <c r="B308" s="6" t="s">
        <v>51</v>
      </c>
      <c r="C308" s="6">
        <v>206</v>
      </c>
      <c r="D308" s="6" t="s">
        <v>28</v>
      </c>
      <c r="E308" s="6">
        <v>3</v>
      </c>
      <c r="F308" s="6" t="s">
        <v>10</v>
      </c>
      <c r="G308" s="7" t="s">
        <v>9</v>
      </c>
      <c r="H308" s="6" t="s">
        <v>29</v>
      </c>
      <c r="I308" s="6">
        <v>1</v>
      </c>
      <c r="J308" s="6">
        <v>11436</v>
      </c>
      <c r="K308" s="8" t="str">
        <f t="shared" si="4"/>
        <v>2</v>
      </c>
    </row>
    <row r="309" spans="1:11" x14ac:dyDescent="0.2">
      <c r="A309" s="6">
        <v>2</v>
      </c>
      <c r="B309" s="6" t="s">
        <v>51</v>
      </c>
      <c r="C309" s="6">
        <v>206</v>
      </c>
      <c r="D309" s="6" t="s">
        <v>28</v>
      </c>
      <c r="E309" s="6">
        <v>3</v>
      </c>
      <c r="F309" s="6" t="s">
        <v>10</v>
      </c>
      <c r="G309" s="7" t="s">
        <v>9</v>
      </c>
      <c r="H309" s="6" t="s">
        <v>29</v>
      </c>
      <c r="I309" s="6">
        <v>4</v>
      </c>
      <c r="J309" s="6">
        <v>3</v>
      </c>
      <c r="K309" s="8" t="str">
        <f t="shared" si="4"/>
        <v>2</v>
      </c>
    </row>
    <row r="310" spans="1:11" x14ac:dyDescent="0.2">
      <c r="A310" s="6">
        <v>2</v>
      </c>
      <c r="B310" s="6" t="s">
        <v>51</v>
      </c>
      <c r="C310" s="6">
        <v>206</v>
      </c>
      <c r="D310" s="6" t="s">
        <v>28</v>
      </c>
      <c r="E310" s="6">
        <v>4</v>
      </c>
      <c r="F310" s="6" t="s">
        <v>11</v>
      </c>
      <c r="G310" s="7" t="s">
        <v>9</v>
      </c>
      <c r="H310" s="6"/>
      <c r="I310" s="6"/>
      <c r="J310" s="6">
        <v>2</v>
      </c>
      <c r="K310" s="8" t="str">
        <f t="shared" si="4"/>
        <v>2</v>
      </c>
    </row>
    <row r="311" spans="1:11" x14ac:dyDescent="0.2">
      <c r="A311" s="6">
        <v>2</v>
      </c>
      <c r="B311" s="6" t="s">
        <v>51</v>
      </c>
      <c r="C311" s="6">
        <v>206</v>
      </c>
      <c r="D311" s="6" t="s">
        <v>28</v>
      </c>
      <c r="E311" s="6">
        <v>4</v>
      </c>
      <c r="F311" s="6" t="s">
        <v>11</v>
      </c>
      <c r="G311" s="7" t="s">
        <v>9</v>
      </c>
      <c r="H311" s="6" t="s">
        <v>29</v>
      </c>
      <c r="I311" s="6">
        <v>1</v>
      </c>
      <c r="J311" s="6">
        <v>1530</v>
      </c>
      <c r="K311" s="8" t="str">
        <f t="shared" si="4"/>
        <v>2</v>
      </c>
    </row>
    <row r="312" spans="1:11" x14ac:dyDescent="0.2">
      <c r="A312" s="6">
        <v>2</v>
      </c>
      <c r="B312" s="6" t="s">
        <v>51</v>
      </c>
      <c r="C312" s="6">
        <v>206</v>
      </c>
      <c r="D312" s="6" t="s">
        <v>28</v>
      </c>
      <c r="E312" s="6">
        <v>4</v>
      </c>
      <c r="F312" s="6" t="s">
        <v>11</v>
      </c>
      <c r="G312" s="7" t="s">
        <v>9</v>
      </c>
      <c r="H312" s="6" t="s">
        <v>29</v>
      </c>
      <c r="I312" s="6">
        <v>4</v>
      </c>
      <c r="J312" s="6">
        <v>7</v>
      </c>
      <c r="K312" s="8" t="str">
        <f t="shared" si="4"/>
        <v>2</v>
      </c>
    </row>
    <row r="313" spans="1:11" x14ac:dyDescent="0.2">
      <c r="A313" s="6">
        <v>2</v>
      </c>
      <c r="B313" s="6" t="s">
        <v>51</v>
      </c>
      <c r="C313" s="6">
        <v>206</v>
      </c>
      <c r="D313" s="6" t="s">
        <v>28</v>
      </c>
      <c r="E313" s="6">
        <v>5</v>
      </c>
      <c r="F313" s="6" t="s">
        <v>12</v>
      </c>
      <c r="G313" s="7" t="s">
        <v>9</v>
      </c>
      <c r="H313" s="6"/>
      <c r="I313" s="6"/>
      <c r="J313" s="6">
        <v>262</v>
      </c>
      <c r="K313" s="8" t="str">
        <f t="shared" si="4"/>
        <v>2</v>
      </c>
    </row>
    <row r="314" spans="1:11" x14ac:dyDescent="0.2">
      <c r="A314" s="6">
        <v>2</v>
      </c>
      <c r="B314" s="6" t="s">
        <v>51</v>
      </c>
      <c r="C314" s="6">
        <v>206</v>
      </c>
      <c r="D314" s="6" t="s">
        <v>28</v>
      </c>
      <c r="E314" s="6">
        <v>5</v>
      </c>
      <c r="F314" s="6" t="s">
        <v>12</v>
      </c>
      <c r="G314" s="7" t="s">
        <v>9</v>
      </c>
      <c r="H314" s="6" t="s">
        <v>29</v>
      </c>
      <c r="I314" s="6">
        <v>1</v>
      </c>
      <c r="J314" s="6">
        <v>86588</v>
      </c>
      <c r="K314" s="8" t="str">
        <f t="shared" si="4"/>
        <v>2</v>
      </c>
    </row>
    <row r="315" spans="1:11" x14ac:dyDescent="0.2">
      <c r="A315" s="6">
        <v>2</v>
      </c>
      <c r="B315" s="6" t="s">
        <v>51</v>
      </c>
      <c r="C315" s="6">
        <v>206</v>
      </c>
      <c r="D315" s="6" t="s">
        <v>28</v>
      </c>
      <c r="E315" s="6">
        <v>5</v>
      </c>
      <c r="F315" s="6" t="s">
        <v>12</v>
      </c>
      <c r="G315" s="7" t="s">
        <v>9</v>
      </c>
      <c r="H315" s="6" t="s">
        <v>29</v>
      </c>
      <c r="I315" s="6">
        <v>4</v>
      </c>
      <c r="J315" s="6">
        <v>845</v>
      </c>
      <c r="K315" s="8" t="str">
        <f t="shared" si="4"/>
        <v>2</v>
      </c>
    </row>
    <row r="316" spans="1:11" x14ac:dyDescent="0.2">
      <c r="A316" s="6">
        <v>2</v>
      </c>
      <c r="B316" s="6" t="s">
        <v>51</v>
      </c>
      <c r="C316" s="6">
        <v>206</v>
      </c>
      <c r="D316" s="6" t="s">
        <v>28</v>
      </c>
      <c r="E316" s="6">
        <v>7</v>
      </c>
      <c r="F316" s="6" t="s">
        <v>14</v>
      </c>
      <c r="G316" s="7" t="s">
        <v>9</v>
      </c>
      <c r="H316" s="6"/>
      <c r="I316" s="6"/>
      <c r="J316" s="6">
        <v>1</v>
      </c>
      <c r="K316" s="8" t="str">
        <f t="shared" si="4"/>
        <v>2</v>
      </c>
    </row>
    <row r="317" spans="1:11" x14ac:dyDescent="0.2">
      <c r="A317" s="6">
        <v>2</v>
      </c>
      <c r="B317" s="6" t="s">
        <v>51</v>
      </c>
      <c r="C317" s="6">
        <v>206</v>
      </c>
      <c r="D317" s="6" t="s">
        <v>28</v>
      </c>
      <c r="E317" s="6">
        <v>7</v>
      </c>
      <c r="F317" s="6" t="s">
        <v>14</v>
      </c>
      <c r="G317" s="7" t="s">
        <v>9</v>
      </c>
      <c r="H317" s="6" t="s">
        <v>29</v>
      </c>
      <c r="I317" s="6">
        <v>1</v>
      </c>
      <c r="J317" s="6">
        <v>1956</v>
      </c>
      <c r="K317" s="8" t="str">
        <f t="shared" si="4"/>
        <v>2</v>
      </c>
    </row>
    <row r="318" spans="1:11" x14ac:dyDescent="0.2">
      <c r="A318" s="6">
        <v>2</v>
      </c>
      <c r="B318" s="6" t="s">
        <v>51</v>
      </c>
      <c r="C318" s="6">
        <v>206</v>
      </c>
      <c r="D318" s="6" t="s">
        <v>28</v>
      </c>
      <c r="E318" s="6">
        <v>8</v>
      </c>
      <c r="F318" s="6" t="s">
        <v>46</v>
      </c>
      <c r="G318" s="7" t="s">
        <v>9</v>
      </c>
      <c r="H318" s="6" t="s">
        <v>29</v>
      </c>
      <c r="I318" s="6">
        <v>1</v>
      </c>
      <c r="J318" s="6">
        <v>1</v>
      </c>
      <c r="K318" s="8" t="str">
        <f t="shared" si="4"/>
        <v>2</v>
      </c>
    </row>
    <row r="319" spans="1:11" x14ac:dyDescent="0.2">
      <c r="A319" s="6">
        <v>2</v>
      </c>
      <c r="B319" s="6" t="s">
        <v>51</v>
      </c>
      <c r="C319" s="6">
        <v>206</v>
      </c>
      <c r="D319" s="6" t="s">
        <v>28</v>
      </c>
      <c r="E319" s="6">
        <v>9</v>
      </c>
      <c r="F319" s="6" t="s">
        <v>34</v>
      </c>
      <c r="G319" s="7" t="s">
        <v>9</v>
      </c>
      <c r="H319" s="6" t="s">
        <v>29</v>
      </c>
      <c r="I319" s="6">
        <v>1</v>
      </c>
      <c r="J319" s="6">
        <v>82</v>
      </c>
      <c r="K319" s="8" t="str">
        <f t="shared" si="4"/>
        <v>2</v>
      </c>
    </row>
    <row r="320" spans="1:11" x14ac:dyDescent="0.2">
      <c r="A320" s="6">
        <v>2</v>
      </c>
      <c r="B320" s="6" t="s">
        <v>51</v>
      </c>
      <c r="C320" s="6">
        <v>206</v>
      </c>
      <c r="D320" s="6" t="s">
        <v>28</v>
      </c>
      <c r="E320" s="6">
        <v>9</v>
      </c>
      <c r="F320" s="6" t="s">
        <v>34</v>
      </c>
      <c r="G320" s="7" t="s">
        <v>9</v>
      </c>
      <c r="H320" s="6" t="s">
        <v>29</v>
      </c>
      <c r="I320" s="6">
        <v>4</v>
      </c>
      <c r="J320" s="6">
        <v>1</v>
      </c>
      <c r="K320" s="8" t="str">
        <f t="shared" si="4"/>
        <v>2</v>
      </c>
    </row>
    <row r="321" spans="1:11" x14ac:dyDescent="0.2">
      <c r="A321" s="6">
        <v>2</v>
      </c>
      <c r="B321" s="6" t="s">
        <v>51</v>
      </c>
      <c r="C321" s="6">
        <v>206</v>
      </c>
      <c r="D321" s="6" t="s">
        <v>28</v>
      </c>
      <c r="E321" s="6">
        <v>10</v>
      </c>
      <c r="F321" s="6" t="s">
        <v>41</v>
      </c>
      <c r="G321" s="7" t="s">
        <v>9</v>
      </c>
      <c r="H321" s="6" t="s">
        <v>29</v>
      </c>
      <c r="I321" s="6">
        <v>1</v>
      </c>
      <c r="J321" s="6">
        <v>9</v>
      </c>
      <c r="K321" s="8" t="str">
        <f t="shared" si="4"/>
        <v>2</v>
      </c>
    </row>
    <row r="322" spans="1:11" x14ac:dyDescent="0.2">
      <c r="A322" s="6">
        <v>2</v>
      </c>
      <c r="B322" s="6" t="s">
        <v>51</v>
      </c>
      <c r="C322" s="6">
        <v>206</v>
      </c>
      <c r="D322" s="6" t="s">
        <v>28</v>
      </c>
      <c r="E322" s="6">
        <v>11</v>
      </c>
      <c r="F322" s="6" t="s">
        <v>42</v>
      </c>
      <c r="G322" s="7" t="s">
        <v>9</v>
      </c>
      <c r="H322" s="6"/>
      <c r="I322" s="6"/>
      <c r="J322" s="6">
        <v>4</v>
      </c>
      <c r="K322" s="8" t="str">
        <f t="shared" ref="K322:K385" si="5">IF(LEN(C322)=4,LEFT(C322,2),LEFT(C322,1))</f>
        <v>2</v>
      </c>
    </row>
    <row r="323" spans="1:11" x14ac:dyDescent="0.2">
      <c r="A323" s="6">
        <v>2</v>
      </c>
      <c r="B323" s="6" t="s">
        <v>51</v>
      </c>
      <c r="C323" s="6">
        <v>206</v>
      </c>
      <c r="D323" s="6" t="s">
        <v>28</v>
      </c>
      <c r="E323" s="6">
        <v>11</v>
      </c>
      <c r="F323" s="6" t="s">
        <v>42</v>
      </c>
      <c r="G323" s="7" t="s">
        <v>9</v>
      </c>
      <c r="H323" s="6" t="s">
        <v>29</v>
      </c>
      <c r="I323" s="6">
        <v>1</v>
      </c>
      <c r="J323" s="6">
        <v>533</v>
      </c>
      <c r="K323" s="8" t="str">
        <f t="shared" si="5"/>
        <v>2</v>
      </c>
    </row>
    <row r="324" spans="1:11" x14ac:dyDescent="0.2">
      <c r="A324" s="6">
        <v>2</v>
      </c>
      <c r="B324" s="6" t="s">
        <v>51</v>
      </c>
      <c r="C324" s="6">
        <v>206</v>
      </c>
      <c r="D324" s="6" t="s">
        <v>28</v>
      </c>
      <c r="E324" s="6">
        <v>12</v>
      </c>
      <c r="F324" s="6" t="s">
        <v>53</v>
      </c>
      <c r="G324" s="7" t="s">
        <v>9</v>
      </c>
      <c r="H324" s="6" t="s">
        <v>29</v>
      </c>
      <c r="I324" s="6">
        <v>1</v>
      </c>
      <c r="J324" s="6">
        <v>1</v>
      </c>
      <c r="K324" s="8" t="str">
        <f t="shared" si="5"/>
        <v>2</v>
      </c>
    </row>
    <row r="325" spans="1:11" x14ac:dyDescent="0.2">
      <c r="A325" s="6">
        <v>2</v>
      </c>
      <c r="B325" s="6" t="s">
        <v>51</v>
      </c>
      <c r="C325" s="6">
        <v>206</v>
      </c>
      <c r="D325" s="6" t="s">
        <v>28</v>
      </c>
      <c r="E325" s="6">
        <v>98</v>
      </c>
      <c r="F325" s="6" t="s">
        <v>43</v>
      </c>
      <c r="G325" s="7" t="s">
        <v>9</v>
      </c>
      <c r="H325" s="6" t="s">
        <v>29</v>
      </c>
      <c r="I325" s="6">
        <v>1</v>
      </c>
      <c r="J325" s="6">
        <v>242</v>
      </c>
      <c r="K325" s="8" t="str">
        <f t="shared" si="5"/>
        <v>2</v>
      </c>
    </row>
    <row r="326" spans="1:11" x14ac:dyDescent="0.2">
      <c r="A326" s="6">
        <v>2</v>
      </c>
      <c r="B326" s="6" t="s">
        <v>51</v>
      </c>
      <c r="C326" s="6">
        <v>206</v>
      </c>
      <c r="D326" s="6" t="s">
        <v>28</v>
      </c>
      <c r="E326" s="6">
        <v>99</v>
      </c>
      <c r="F326" s="6" t="s">
        <v>16</v>
      </c>
      <c r="G326" s="7" t="s">
        <v>9</v>
      </c>
      <c r="H326" s="6"/>
      <c r="I326" s="6"/>
      <c r="J326" s="6">
        <v>1</v>
      </c>
      <c r="K326" s="8" t="str">
        <f t="shared" si="5"/>
        <v>2</v>
      </c>
    </row>
    <row r="327" spans="1:11" x14ac:dyDescent="0.2">
      <c r="A327" s="6">
        <v>2</v>
      </c>
      <c r="B327" s="6" t="s">
        <v>51</v>
      </c>
      <c r="C327" s="6">
        <v>206</v>
      </c>
      <c r="D327" s="6" t="s">
        <v>28</v>
      </c>
      <c r="E327" s="6">
        <v>99</v>
      </c>
      <c r="F327" s="6" t="s">
        <v>16</v>
      </c>
      <c r="G327" s="7" t="s">
        <v>9</v>
      </c>
      <c r="H327" s="6" t="s">
        <v>29</v>
      </c>
      <c r="I327" s="6">
        <v>1</v>
      </c>
      <c r="J327" s="6">
        <v>4014</v>
      </c>
      <c r="K327" s="8" t="str">
        <f t="shared" si="5"/>
        <v>2</v>
      </c>
    </row>
    <row r="328" spans="1:11" x14ac:dyDescent="0.2">
      <c r="A328" s="6">
        <v>2</v>
      </c>
      <c r="B328" s="6" t="s">
        <v>51</v>
      </c>
      <c r="C328" s="6">
        <v>206</v>
      </c>
      <c r="D328" s="6" t="s">
        <v>28</v>
      </c>
      <c r="E328" s="6">
        <v>99</v>
      </c>
      <c r="F328" s="6" t="s">
        <v>16</v>
      </c>
      <c r="G328" s="7" t="s">
        <v>9</v>
      </c>
      <c r="H328" s="6" t="s">
        <v>29</v>
      </c>
      <c r="I328" s="6">
        <v>4</v>
      </c>
      <c r="J328" s="6">
        <v>37</v>
      </c>
      <c r="K328" s="8" t="str">
        <f t="shared" si="5"/>
        <v>2</v>
      </c>
    </row>
    <row r="329" spans="1:11" x14ac:dyDescent="0.2">
      <c r="A329" s="6">
        <v>2</v>
      </c>
      <c r="B329" s="6" t="s">
        <v>51</v>
      </c>
      <c r="C329" s="6">
        <v>207</v>
      </c>
      <c r="D329" s="6" t="s">
        <v>30</v>
      </c>
      <c r="E329" s="6">
        <v>0</v>
      </c>
      <c r="F329" s="6" t="s">
        <v>5</v>
      </c>
      <c r="G329" s="7" t="s">
        <v>9</v>
      </c>
      <c r="H329" s="6"/>
      <c r="I329" s="6"/>
      <c r="J329" s="6">
        <v>39</v>
      </c>
      <c r="K329" s="8" t="str">
        <f t="shared" si="5"/>
        <v>2</v>
      </c>
    </row>
    <row r="330" spans="1:11" x14ac:dyDescent="0.2">
      <c r="A330" s="6">
        <v>2</v>
      </c>
      <c r="B330" s="6" t="s">
        <v>51</v>
      </c>
      <c r="C330" s="6">
        <v>207</v>
      </c>
      <c r="D330" s="6" t="s">
        <v>30</v>
      </c>
      <c r="E330" s="6">
        <v>0</v>
      </c>
      <c r="F330" s="6" t="s">
        <v>5</v>
      </c>
      <c r="G330" s="7" t="s">
        <v>9</v>
      </c>
      <c r="H330" s="6" t="s">
        <v>31</v>
      </c>
      <c r="I330" s="6">
        <v>1</v>
      </c>
      <c r="J330" s="6">
        <v>37704</v>
      </c>
      <c r="K330" s="8" t="str">
        <f t="shared" si="5"/>
        <v>2</v>
      </c>
    </row>
    <row r="331" spans="1:11" x14ac:dyDescent="0.2">
      <c r="A331" s="6">
        <v>2</v>
      </c>
      <c r="B331" s="6" t="s">
        <v>51</v>
      </c>
      <c r="C331" s="6">
        <v>207</v>
      </c>
      <c r="D331" s="6" t="s">
        <v>30</v>
      </c>
      <c r="E331" s="6">
        <v>0</v>
      </c>
      <c r="F331" s="6" t="s">
        <v>5</v>
      </c>
      <c r="G331" s="7" t="s">
        <v>6</v>
      </c>
      <c r="H331" s="6"/>
      <c r="I331" s="6"/>
      <c r="J331" s="6">
        <v>2</v>
      </c>
      <c r="K331" s="8" t="str">
        <f t="shared" si="5"/>
        <v>2</v>
      </c>
    </row>
    <row r="332" spans="1:11" x14ac:dyDescent="0.2">
      <c r="A332" s="6">
        <v>2</v>
      </c>
      <c r="B332" s="6" t="s">
        <v>51</v>
      </c>
      <c r="C332" s="6">
        <v>207</v>
      </c>
      <c r="D332" s="6" t="s">
        <v>30</v>
      </c>
      <c r="E332" s="6">
        <v>2</v>
      </c>
      <c r="F332" s="6" t="s">
        <v>8</v>
      </c>
      <c r="G332" s="7" t="s">
        <v>9</v>
      </c>
      <c r="H332" s="6" t="s">
        <v>31</v>
      </c>
      <c r="I332" s="6">
        <v>1</v>
      </c>
      <c r="J332" s="6">
        <v>189</v>
      </c>
      <c r="K332" s="8" t="str">
        <f t="shared" si="5"/>
        <v>2</v>
      </c>
    </row>
    <row r="333" spans="1:11" x14ac:dyDescent="0.2">
      <c r="A333" s="6">
        <v>2</v>
      </c>
      <c r="B333" s="6" t="s">
        <v>51</v>
      </c>
      <c r="C333" s="6">
        <v>207</v>
      </c>
      <c r="D333" s="6" t="s">
        <v>30</v>
      </c>
      <c r="E333" s="6">
        <v>2</v>
      </c>
      <c r="F333" s="6" t="s">
        <v>8</v>
      </c>
      <c r="G333" s="7" t="s">
        <v>9</v>
      </c>
      <c r="H333" s="6" t="s">
        <v>31</v>
      </c>
      <c r="I333" s="6">
        <v>4</v>
      </c>
      <c r="J333" s="6">
        <v>1</v>
      </c>
      <c r="K333" s="8" t="str">
        <f t="shared" si="5"/>
        <v>2</v>
      </c>
    </row>
    <row r="334" spans="1:11" x14ac:dyDescent="0.2">
      <c r="A334" s="6">
        <v>2</v>
      </c>
      <c r="B334" s="6" t="s">
        <v>51</v>
      </c>
      <c r="C334" s="6">
        <v>207</v>
      </c>
      <c r="D334" s="6" t="s">
        <v>30</v>
      </c>
      <c r="E334" s="6">
        <v>3</v>
      </c>
      <c r="F334" s="6" t="s">
        <v>10</v>
      </c>
      <c r="G334" s="7" t="s">
        <v>9</v>
      </c>
      <c r="H334" s="6" t="s">
        <v>31</v>
      </c>
      <c r="I334" s="6">
        <v>1</v>
      </c>
      <c r="J334" s="6">
        <v>24620</v>
      </c>
      <c r="K334" s="8" t="str">
        <f t="shared" si="5"/>
        <v>2</v>
      </c>
    </row>
    <row r="335" spans="1:11" x14ac:dyDescent="0.2">
      <c r="A335" s="6">
        <v>2</v>
      </c>
      <c r="B335" s="6" t="s">
        <v>51</v>
      </c>
      <c r="C335" s="6">
        <v>207</v>
      </c>
      <c r="D335" s="6" t="s">
        <v>30</v>
      </c>
      <c r="E335" s="6">
        <v>3</v>
      </c>
      <c r="F335" s="6" t="s">
        <v>10</v>
      </c>
      <c r="G335" s="7" t="s">
        <v>9</v>
      </c>
      <c r="H335" s="6" t="s">
        <v>31</v>
      </c>
      <c r="I335" s="6">
        <v>4</v>
      </c>
      <c r="J335" s="6">
        <v>1</v>
      </c>
      <c r="K335" s="8" t="str">
        <f t="shared" si="5"/>
        <v>2</v>
      </c>
    </row>
    <row r="336" spans="1:11" x14ac:dyDescent="0.2">
      <c r="A336" s="6">
        <v>2</v>
      </c>
      <c r="B336" s="6" t="s">
        <v>51</v>
      </c>
      <c r="C336" s="6">
        <v>207</v>
      </c>
      <c r="D336" s="6" t="s">
        <v>30</v>
      </c>
      <c r="E336" s="6">
        <v>4</v>
      </c>
      <c r="F336" s="6" t="s">
        <v>11</v>
      </c>
      <c r="G336" s="7" t="s">
        <v>9</v>
      </c>
      <c r="H336" s="6"/>
      <c r="I336" s="6"/>
      <c r="J336" s="6">
        <v>6</v>
      </c>
      <c r="K336" s="8" t="str">
        <f t="shared" si="5"/>
        <v>2</v>
      </c>
    </row>
    <row r="337" spans="1:11" x14ac:dyDescent="0.2">
      <c r="A337" s="6">
        <v>2</v>
      </c>
      <c r="B337" s="6" t="s">
        <v>51</v>
      </c>
      <c r="C337" s="6">
        <v>207</v>
      </c>
      <c r="D337" s="6" t="s">
        <v>30</v>
      </c>
      <c r="E337" s="6">
        <v>4</v>
      </c>
      <c r="F337" s="6" t="s">
        <v>11</v>
      </c>
      <c r="G337" s="7" t="s">
        <v>9</v>
      </c>
      <c r="H337" s="6" t="s">
        <v>31</v>
      </c>
      <c r="I337" s="6">
        <v>1</v>
      </c>
      <c r="J337" s="6">
        <v>570</v>
      </c>
      <c r="K337" s="8" t="str">
        <f t="shared" si="5"/>
        <v>2</v>
      </c>
    </row>
    <row r="338" spans="1:11" x14ac:dyDescent="0.2">
      <c r="A338" s="6">
        <v>2</v>
      </c>
      <c r="B338" s="6" t="s">
        <v>51</v>
      </c>
      <c r="C338" s="6">
        <v>207</v>
      </c>
      <c r="D338" s="6" t="s">
        <v>30</v>
      </c>
      <c r="E338" s="6">
        <v>4</v>
      </c>
      <c r="F338" s="6" t="s">
        <v>11</v>
      </c>
      <c r="G338" s="7" t="s">
        <v>9</v>
      </c>
      <c r="H338" s="6" t="s">
        <v>31</v>
      </c>
      <c r="I338" s="6">
        <v>4</v>
      </c>
      <c r="J338" s="6">
        <v>1</v>
      </c>
      <c r="K338" s="8" t="str">
        <f t="shared" si="5"/>
        <v>2</v>
      </c>
    </row>
    <row r="339" spans="1:11" x14ac:dyDescent="0.2">
      <c r="A339" s="6">
        <v>2</v>
      </c>
      <c r="B339" s="6" t="s">
        <v>51</v>
      </c>
      <c r="C339" s="6">
        <v>207</v>
      </c>
      <c r="D339" s="6" t="s">
        <v>30</v>
      </c>
      <c r="E339" s="6">
        <v>5</v>
      </c>
      <c r="F339" s="6" t="s">
        <v>12</v>
      </c>
      <c r="G339" s="7" t="s">
        <v>9</v>
      </c>
      <c r="H339" s="6"/>
      <c r="I339" s="6"/>
      <c r="J339" s="6">
        <v>316</v>
      </c>
      <c r="K339" s="8" t="str">
        <f t="shared" si="5"/>
        <v>2</v>
      </c>
    </row>
    <row r="340" spans="1:11" x14ac:dyDescent="0.2">
      <c r="A340" s="6">
        <v>2</v>
      </c>
      <c r="B340" s="6" t="s">
        <v>51</v>
      </c>
      <c r="C340" s="6">
        <v>207</v>
      </c>
      <c r="D340" s="6" t="s">
        <v>30</v>
      </c>
      <c r="E340" s="6">
        <v>5</v>
      </c>
      <c r="F340" s="6" t="s">
        <v>12</v>
      </c>
      <c r="G340" s="7" t="s">
        <v>9</v>
      </c>
      <c r="H340" s="6" t="s">
        <v>31</v>
      </c>
      <c r="I340" s="6">
        <v>1</v>
      </c>
      <c r="J340" s="6">
        <v>120003</v>
      </c>
      <c r="K340" s="8" t="str">
        <f t="shared" si="5"/>
        <v>2</v>
      </c>
    </row>
    <row r="341" spans="1:11" x14ac:dyDescent="0.2">
      <c r="A341" s="6">
        <v>2</v>
      </c>
      <c r="B341" s="6" t="s">
        <v>51</v>
      </c>
      <c r="C341" s="6">
        <v>207</v>
      </c>
      <c r="D341" s="6" t="s">
        <v>30</v>
      </c>
      <c r="E341" s="6">
        <v>5</v>
      </c>
      <c r="F341" s="6" t="s">
        <v>12</v>
      </c>
      <c r="G341" s="7" t="s">
        <v>9</v>
      </c>
      <c r="H341" s="6" t="s">
        <v>31</v>
      </c>
      <c r="I341" s="6">
        <v>4</v>
      </c>
      <c r="J341" s="6">
        <v>41</v>
      </c>
      <c r="K341" s="8" t="str">
        <f t="shared" si="5"/>
        <v>2</v>
      </c>
    </row>
    <row r="342" spans="1:11" x14ac:dyDescent="0.2">
      <c r="A342" s="6">
        <v>2</v>
      </c>
      <c r="B342" s="6" t="s">
        <v>51</v>
      </c>
      <c r="C342" s="6">
        <v>207</v>
      </c>
      <c r="D342" s="6" t="s">
        <v>30</v>
      </c>
      <c r="E342" s="6">
        <v>7</v>
      </c>
      <c r="F342" s="6" t="s">
        <v>14</v>
      </c>
      <c r="G342" s="7" t="s">
        <v>9</v>
      </c>
      <c r="H342" s="6" t="s">
        <v>31</v>
      </c>
      <c r="I342" s="6">
        <v>1</v>
      </c>
      <c r="J342" s="6">
        <v>33</v>
      </c>
      <c r="K342" s="8" t="str">
        <f t="shared" si="5"/>
        <v>2</v>
      </c>
    </row>
    <row r="343" spans="1:11" x14ac:dyDescent="0.2">
      <c r="A343" s="6">
        <v>2</v>
      </c>
      <c r="B343" s="6" t="s">
        <v>51</v>
      </c>
      <c r="C343" s="6">
        <v>207</v>
      </c>
      <c r="D343" s="6" t="s">
        <v>30</v>
      </c>
      <c r="E343" s="6">
        <v>9</v>
      </c>
      <c r="F343" s="6" t="s">
        <v>34</v>
      </c>
      <c r="G343" s="7" t="s">
        <v>9</v>
      </c>
      <c r="H343" s="6" t="s">
        <v>31</v>
      </c>
      <c r="I343" s="6">
        <v>1</v>
      </c>
      <c r="J343" s="6">
        <v>2874</v>
      </c>
      <c r="K343" s="8" t="str">
        <f t="shared" si="5"/>
        <v>2</v>
      </c>
    </row>
    <row r="344" spans="1:11" x14ac:dyDescent="0.2">
      <c r="A344" s="6">
        <v>2</v>
      </c>
      <c r="B344" s="6" t="s">
        <v>51</v>
      </c>
      <c r="C344" s="6">
        <v>207</v>
      </c>
      <c r="D344" s="6" t="s">
        <v>30</v>
      </c>
      <c r="E344" s="6">
        <v>11</v>
      </c>
      <c r="F344" s="6" t="s">
        <v>42</v>
      </c>
      <c r="G344" s="7" t="s">
        <v>9</v>
      </c>
      <c r="H344" s="6" t="s">
        <v>31</v>
      </c>
      <c r="I344" s="6">
        <v>1</v>
      </c>
      <c r="J344" s="6">
        <v>3</v>
      </c>
      <c r="K344" s="8" t="str">
        <f t="shared" si="5"/>
        <v>2</v>
      </c>
    </row>
    <row r="345" spans="1:11" x14ac:dyDescent="0.2">
      <c r="A345" s="6">
        <v>2</v>
      </c>
      <c r="B345" s="6" t="s">
        <v>51</v>
      </c>
      <c r="C345" s="6">
        <v>207</v>
      </c>
      <c r="D345" s="6" t="s">
        <v>30</v>
      </c>
      <c r="E345" s="6">
        <v>99</v>
      </c>
      <c r="F345" s="6" t="s">
        <v>16</v>
      </c>
      <c r="G345" s="7" t="s">
        <v>9</v>
      </c>
      <c r="H345" s="6"/>
      <c r="I345" s="6"/>
      <c r="J345" s="6">
        <v>20</v>
      </c>
      <c r="K345" s="8" t="str">
        <f t="shared" si="5"/>
        <v>2</v>
      </c>
    </row>
    <row r="346" spans="1:11" x14ac:dyDescent="0.2">
      <c r="A346" s="6">
        <v>2</v>
      </c>
      <c r="B346" s="6" t="s">
        <v>51</v>
      </c>
      <c r="C346" s="6">
        <v>207</v>
      </c>
      <c r="D346" s="6" t="s">
        <v>30</v>
      </c>
      <c r="E346" s="6">
        <v>99</v>
      </c>
      <c r="F346" s="6" t="s">
        <v>16</v>
      </c>
      <c r="G346" s="7" t="s">
        <v>9</v>
      </c>
      <c r="H346" s="6" t="s">
        <v>31</v>
      </c>
      <c r="I346" s="6">
        <v>1</v>
      </c>
      <c r="J346" s="6">
        <v>3417</v>
      </c>
      <c r="K346" s="8" t="str">
        <f t="shared" si="5"/>
        <v>2</v>
      </c>
    </row>
    <row r="347" spans="1:11" x14ac:dyDescent="0.2">
      <c r="A347" s="6">
        <v>2</v>
      </c>
      <c r="B347" s="6" t="s">
        <v>51</v>
      </c>
      <c r="C347" s="6">
        <v>207</v>
      </c>
      <c r="D347" s="6" t="s">
        <v>30</v>
      </c>
      <c r="E347" s="6">
        <v>99</v>
      </c>
      <c r="F347" s="6" t="s">
        <v>16</v>
      </c>
      <c r="G347" s="7" t="s">
        <v>9</v>
      </c>
      <c r="H347" s="6" t="s">
        <v>31</v>
      </c>
      <c r="I347" s="6">
        <v>4</v>
      </c>
      <c r="J347" s="6">
        <v>5</v>
      </c>
      <c r="K347" s="8" t="str">
        <f t="shared" si="5"/>
        <v>2</v>
      </c>
    </row>
    <row r="348" spans="1:11" x14ac:dyDescent="0.2">
      <c r="A348" s="6">
        <v>2</v>
      </c>
      <c r="B348" s="6" t="s">
        <v>51</v>
      </c>
      <c r="C348" s="6">
        <v>210</v>
      </c>
      <c r="D348" s="6" t="s">
        <v>70</v>
      </c>
      <c r="E348" s="6">
        <v>3</v>
      </c>
      <c r="F348" s="6" t="s">
        <v>10</v>
      </c>
      <c r="G348" s="7" t="s">
        <v>9</v>
      </c>
      <c r="H348" s="6" t="s">
        <v>71</v>
      </c>
      <c r="I348" s="6">
        <v>1</v>
      </c>
      <c r="J348" s="6">
        <v>1544</v>
      </c>
      <c r="K348" s="8" t="str">
        <f t="shared" si="5"/>
        <v>2</v>
      </c>
    </row>
    <row r="349" spans="1:11" x14ac:dyDescent="0.2">
      <c r="A349" s="6">
        <v>2</v>
      </c>
      <c r="B349" s="6" t="s">
        <v>51</v>
      </c>
      <c r="C349" s="6">
        <v>210</v>
      </c>
      <c r="D349" s="6" t="s">
        <v>70</v>
      </c>
      <c r="E349" s="6">
        <v>3</v>
      </c>
      <c r="F349" s="6" t="s">
        <v>10</v>
      </c>
      <c r="G349" s="7" t="s">
        <v>9</v>
      </c>
      <c r="H349" s="6" t="s">
        <v>71</v>
      </c>
      <c r="I349" s="6">
        <v>4</v>
      </c>
      <c r="J349" s="6">
        <v>21</v>
      </c>
      <c r="K349" s="8" t="str">
        <f t="shared" si="5"/>
        <v>2</v>
      </c>
    </row>
    <row r="350" spans="1:11" x14ac:dyDescent="0.2">
      <c r="A350" s="6">
        <v>2</v>
      </c>
      <c r="B350" s="6" t="s">
        <v>51</v>
      </c>
      <c r="C350" s="6">
        <v>210</v>
      </c>
      <c r="D350" s="6" t="s">
        <v>70</v>
      </c>
      <c r="E350" s="6">
        <v>4</v>
      </c>
      <c r="F350" s="6" t="s">
        <v>11</v>
      </c>
      <c r="G350" s="7" t="s">
        <v>9</v>
      </c>
      <c r="H350" s="6" t="s">
        <v>71</v>
      </c>
      <c r="I350" s="6">
        <v>1</v>
      </c>
      <c r="J350" s="6">
        <v>944</v>
      </c>
      <c r="K350" s="8" t="str">
        <f t="shared" si="5"/>
        <v>2</v>
      </c>
    </row>
    <row r="351" spans="1:11" x14ac:dyDescent="0.2">
      <c r="A351" s="6">
        <v>2</v>
      </c>
      <c r="B351" s="6" t="s">
        <v>51</v>
      </c>
      <c r="C351" s="6">
        <v>210</v>
      </c>
      <c r="D351" s="6" t="s">
        <v>70</v>
      </c>
      <c r="E351" s="6">
        <v>4</v>
      </c>
      <c r="F351" s="6" t="s">
        <v>11</v>
      </c>
      <c r="G351" s="7" t="s">
        <v>9</v>
      </c>
      <c r="H351" s="6" t="s">
        <v>71</v>
      </c>
      <c r="I351" s="6">
        <v>4</v>
      </c>
      <c r="J351" s="6">
        <v>27</v>
      </c>
      <c r="K351" s="8" t="str">
        <f t="shared" si="5"/>
        <v>2</v>
      </c>
    </row>
    <row r="352" spans="1:11" x14ac:dyDescent="0.2">
      <c r="A352" s="6">
        <v>2</v>
      </c>
      <c r="B352" s="6" t="s">
        <v>51</v>
      </c>
      <c r="C352" s="6">
        <v>210</v>
      </c>
      <c r="D352" s="6" t="s">
        <v>70</v>
      </c>
      <c r="E352" s="6">
        <v>5</v>
      </c>
      <c r="F352" s="6" t="s">
        <v>12</v>
      </c>
      <c r="G352" s="7" t="s">
        <v>9</v>
      </c>
      <c r="H352" s="6"/>
      <c r="I352" s="6"/>
      <c r="J352" s="6">
        <v>5</v>
      </c>
      <c r="K352" s="8" t="str">
        <f t="shared" si="5"/>
        <v>2</v>
      </c>
    </row>
    <row r="353" spans="1:11" x14ac:dyDescent="0.2">
      <c r="A353" s="6">
        <v>2</v>
      </c>
      <c r="B353" s="6" t="s">
        <v>51</v>
      </c>
      <c r="C353" s="6">
        <v>210</v>
      </c>
      <c r="D353" s="6" t="s">
        <v>70</v>
      </c>
      <c r="E353" s="6">
        <v>5</v>
      </c>
      <c r="F353" s="6" t="s">
        <v>12</v>
      </c>
      <c r="G353" s="7" t="s">
        <v>9</v>
      </c>
      <c r="H353" s="6" t="s">
        <v>71</v>
      </c>
      <c r="I353" s="6">
        <v>1</v>
      </c>
      <c r="J353" s="6">
        <v>145775</v>
      </c>
      <c r="K353" s="8" t="str">
        <f t="shared" si="5"/>
        <v>2</v>
      </c>
    </row>
    <row r="354" spans="1:11" x14ac:dyDescent="0.2">
      <c r="A354" s="6">
        <v>2</v>
      </c>
      <c r="B354" s="6" t="s">
        <v>51</v>
      </c>
      <c r="C354" s="6">
        <v>210</v>
      </c>
      <c r="D354" s="6" t="s">
        <v>70</v>
      </c>
      <c r="E354" s="6">
        <v>5</v>
      </c>
      <c r="F354" s="6" t="s">
        <v>12</v>
      </c>
      <c r="G354" s="7" t="s">
        <v>9</v>
      </c>
      <c r="H354" s="6" t="s">
        <v>71</v>
      </c>
      <c r="I354" s="6">
        <v>4</v>
      </c>
      <c r="J354" s="6">
        <v>2947</v>
      </c>
      <c r="K354" s="8" t="str">
        <f t="shared" si="5"/>
        <v>2</v>
      </c>
    </row>
    <row r="355" spans="1:11" x14ac:dyDescent="0.2">
      <c r="A355" s="6">
        <v>2</v>
      </c>
      <c r="B355" s="6" t="s">
        <v>51</v>
      </c>
      <c r="C355" s="6">
        <v>210</v>
      </c>
      <c r="D355" s="6" t="s">
        <v>70</v>
      </c>
      <c r="E355" s="6">
        <v>7</v>
      </c>
      <c r="F355" s="6" t="s">
        <v>14</v>
      </c>
      <c r="G355" s="7" t="s">
        <v>9</v>
      </c>
      <c r="H355" s="6" t="s">
        <v>71</v>
      </c>
      <c r="I355" s="6">
        <v>1</v>
      </c>
      <c r="J355" s="6">
        <v>40</v>
      </c>
      <c r="K355" s="8" t="str">
        <f t="shared" si="5"/>
        <v>2</v>
      </c>
    </row>
    <row r="356" spans="1:11" x14ac:dyDescent="0.2">
      <c r="A356" s="6">
        <v>2</v>
      </c>
      <c r="B356" s="6" t="s">
        <v>51</v>
      </c>
      <c r="C356" s="6">
        <v>210</v>
      </c>
      <c r="D356" s="6" t="s">
        <v>70</v>
      </c>
      <c r="E356" s="6">
        <v>7</v>
      </c>
      <c r="F356" s="6" t="s">
        <v>14</v>
      </c>
      <c r="G356" s="7" t="s">
        <v>9</v>
      </c>
      <c r="H356" s="6" t="s">
        <v>71</v>
      </c>
      <c r="I356" s="6">
        <v>4</v>
      </c>
      <c r="J356" s="6">
        <v>1</v>
      </c>
      <c r="K356" s="8" t="str">
        <f t="shared" si="5"/>
        <v>2</v>
      </c>
    </row>
    <row r="357" spans="1:11" x14ac:dyDescent="0.2">
      <c r="A357" s="6">
        <v>2</v>
      </c>
      <c r="B357" s="6" t="s">
        <v>51</v>
      </c>
      <c r="C357" s="6">
        <v>210</v>
      </c>
      <c r="D357" s="6" t="s">
        <v>70</v>
      </c>
      <c r="E357" s="6">
        <v>9</v>
      </c>
      <c r="F357" s="6" t="s">
        <v>34</v>
      </c>
      <c r="G357" s="7" t="s">
        <v>9</v>
      </c>
      <c r="H357" s="6" t="s">
        <v>71</v>
      </c>
      <c r="I357" s="6">
        <v>1</v>
      </c>
      <c r="J357" s="6">
        <v>206</v>
      </c>
      <c r="K357" s="8" t="str">
        <f t="shared" si="5"/>
        <v>2</v>
      </c>
    </row>
    <row r="358" spans="1:11" x14ac:dyDescent="0.2">
      <c r="A358" s="6">
        <v>2</v>
      </c>
      <c r="B358" s="6" t="s">
        <v>51</v>
      </c>
      <c r="C358" s="6">
        <v>210</v>
      </c>
      <c r="D358" s="6" t="s">
        <v>70</v>
      </c>
      <c r="E358" s="6">
        <v>9</v>
      </c>
      <c r="F358" s="6" t="s">
        <v>34</v>
      </c>
      <c r="G358" s="7" t="s">
        <v>9</v>
      </c>
      <c r="H358" s="6" t="s">
        <v>71</v>
      </c>
      <c r="I358" s="6">
        <v>4</v>
      </c>
      <c r="J358" s="6">
        <v>7</v>
      </c>
      <c r="K358" s="8" t="str">
        <f t="shared" si="5"/>
        <v>2</v>
      </c>
    </row>
    <row r="359" spans="1:11" x14ac:dyDescent="0.2">
      <c r="A359" s="6">
        <v>2</v>
      </c>
      <c r="B359" s="6" t="s">
        <v>51</v>
      </c>
      <c r="C359" s="6">
        <v>210</v>
      </c>
      <c r="D359" s="6" t="s">
        <v>70</v>
      </c>
      <c r="E359" s="6">
        <v>11</v>
      </c>
      <c r="F359" s="6" t="s">
        <v>42</v>
      </c>
      <c r="G359" s="7" t="s">
        <v>9</v>
      </c>
      <c r="H359" s="6" t="s">
        <v>71</v>
      </c>
      <c r="I359" s="6">
        <v>1</v>
      </c>
      <c r="J359" s="6">
        <v>44</v>
      </c>
      <c r="K359" s="8" t="str">
        <f t="shared" si="5"/>
        <v>2</v>
      </c>
    </row>
    <row r="360" spans="1:11" x14ac:dyDescent="0.2">
      <c r="A360" s="6">
        <v>2</v>
      </c>
      <c r="B360" s="6" t="s">
        <v>51</v>
      </c>
      <c r="C360" s="6">
        <v>210</v>
      </c>
      <c r="D360" s="6" t="s">
        <v>70</v>
      </c>
      <c r="E360" s="6">
        <v>99</v>
      </c>
      <c r="F360" s="6" t="s">
        <v>16</v>
      </c>
      <c r="G360" s="7" t="s">
        <v>9</v>
      </c>
      <c r="H360" s="6" t="s">
        <v>71</v>
      </c>
      <c r="I360" s="6">
        <v>1</v>
      </c>
      <c r="J360" s="6">
        <v>25780</v>
      </c>
      <c r="K360" s="8" t="str">
        <f t="shared" si="5"/>
        <v>2</v>
      </c>
    </row>
    <row r="361" spans="1:11" x14ac:dyDescent="0.2">
      <c r="A361" s="6">
        <v>2</v>
      </c>
      <c r="B361" s="6" t="s">
        <v>51</v>
      </c>
      <c r="C361" s="6">
        <v>210</v>
      </c>
      <c r="D361" s="6" t="s">
        <v>70</v>
      </c>
      <c r="E361" s="6">
        <v>99</v>
      </c>
      <c r="F361" s="6" t="s">
        <v>16</v>
      </c>
      <c r="G361" s="7" t="s">
        <v>9</v>
      </c>
      <c r="H361" s="6" t="s">
        <v>71</v>
      </c>
      <c r="I361" s="6">
        <v>4</v>
      </c>
      <c r="J361" s="6">
        <v>445</v>
      </c>
      <c r="K361" s="8" t="str">
        <f t="shared" si="5"/>
        <v>2</v>
      </c>
    </row>
    <row r="362" spans="1:11" x14ac:dyDescent="0.2">
      <c r="A362" s="6">
        <v>2</v>
      </c>
      <c r="B362" s="6" t="s">
        <v>51</v>
      </c>
      <c r="C362" s="6">
        <v>211</v>
      </c>
      <c r="D362" s="6" t="s">
        <v>72</v>
      </c>
      <c r="E362" s="6">
        <v>0</v>
      </c>
      <c r="F362" s="6" t="s">
        <v>5</v>
      </c>
      <c r="G362" s="7" t="s">
        <v>9</v>
      </c>
      <c r="H362" s="6"/>
      <c r="I362" s="6"/>
      <c r="J362" s="6">
        <v>7</v>
      </c>
      <c r="K362" s="8" t="str">
        <f t="shared" si="5"/>
        <v>2</v>
      </c>
    </row>
    <row r="363" spans="1:11" x14ac:dyDescent="0.2">
      <c r="A363" s="6">
        <v>2</v>
      </c>
      <c r="B363" s="6" t="s">
        <v>51</v>
      </c>
      <c r="C363" s="6">
        <v>211</v>
      </c>
      <c r="D363" s="6" t="s">
        <v>72</v>
      </c>
      <c r="E363" s="6">
        <v>3</v>
      </c>
      <c r="F363" s="6" t="s">
        <v>10</v>
      </c>
      <c r="G363" s="7" t="s">
        <v>9</v>
      </c>
      <c r="H363" s="6" t="s">
        <v>73</v>
      </c>
      <c r="I363" s="6">
        <v>1</v>
      </c>
      <c r="J363" s="6">
        <v>36</v>
      </c>
      <c r="K363" s="8" t="str">
        <f t="shared" si="5"/>
        <v>2</v>
      </c>
    </row>
    <row r="364" spans="1:11" x14ac:dyDescent="0.2">
      <c r="A364" s="6">
        <v>2</v>
      </c>
      <c r="B364" s="6" t="s">
        <v>51</v>
      </c>
      <c r="C364" s="6">
        <v>211</v>
      </c>
      <c r="D364" s="6" t="s">
        <v>72</v>
      </c>
      <c r="E364" s="6">
        <v>4</v>
      </c>
      <c r="F364" s="6" t="s">
        <v>11</v>
      </c>
      <c r="G364" s="7" t="s">
        <v>9</v>
      </c>
      <c r="H364" s="6" t="s">
        <v>73</v>
      </c>
      <c r="I364" s="6">
        <v>1</v>
      </c>
      <c r="J364" s="6">
        <v>16</v>
      </c>
      <c r="K364" s="8" t="str">
        <f t="shared" si="5"/>
        <v>2</v>
      </c>
    </row>
    <row r="365" spans="1:11" x14ac:dyDescent="0.2">
      <c r="A365" s="6">
        <v>2</v>
      </c>
      <c r="B365" s="6" t="s">
        <v>51</v>
      </c>
      <c r="C365" s="6">
        <v>211</v>
      </c>
      <c r="D365" s="6" t="s">
        <v>72</v>
      </c>
      <c r="E365" s="6">
        <v>5</v>
      </c>
      <c r="F365" s="6" t="s">
        <v>12</v>
      </c>
      <c r="G365" s="7" t="s">
        <v>9</v>
      </c>
      <c r="H365" s="6"/>
      <c r="I365" s="6"/>
      <c r="J365" s="6">
        <v>566</v>
      </c>
      <c r="K365" s="8" t="str">
        <f t="shared" si="5"/>
        <v>2</v>
      </c>
    </row>
    <row r="366" spans="1:11" x14ac:dyDescent="0.2">
      <c r="A366" s="6">
        <v>2</v>
      </c>
      <c r="B366" s="6" t="s">
        <v>51</v>
      </c>
      <c r="C366" s="6">
        <v>211</v>
      </c>
      <c r="D366" s="6" t="s">
        <v>72</v>
      </c>
      <c r="E366" s="6">
        <v>5</v>
      </c>
      <c r="F366" s="6" t="s">
        <v>12</v>
      </c>
      <c r="G366" s="7" t="s">
        <v>9</v>
      </c>
      <c r="H366" s="6" t="s">
        <v>73</v>
      </c>
      <c r="I366" s="6">
        <v>1</v>
      </c>
      <c r="J366" s="6">
        <v>234334</v>
      </c>
      <c r="K366" s="8" t="str">
        <f t="shared" si="5"/>
        <v>2</v>
      </c>
    </row>
    <row r="367" spans="1:11" x14ac:dyDescent="0.2">
      <c r="A367" s="6">
        <v>2</v>
      </c>
      <c r="B367" s="6" t="s">
        <v>51</v>
      </c>
      <c r="C367" s="6">
        <v>211</v>
      </c>
      <c r="D367" s="6" t="s">
        <v>72</v>
      </c>
      <c r="E367" s="6">
        <v>5</v>
      </c>
      <c r="F367" s="6" t="s">
        <v>12</v>
      </c>
      <c r="G367" s="7" t="s">
        <v>9</v>
      </c>
      <c r="H367" s="6" t="s">
        <v>73</v>
      </c>
      <c r="I367" s="6">
        <v>4</v>
      </c>
      <c r="J367" s="6">
        <v>5836</v>
      </c>
      <c r="K367" s="8" t="str">
        <f t="shared" si="5"/>
        <v>2</v>
      </c>
    </row>
    <row r="368" spans="1:11" x14ac:dyDescent="0.2">
      <c r="A368" s="6">
        <v>2</v>
      </c>
      <c r="B368" s="6" t="s">
        <v>51</v>
      </c>
      <c r="C368" s="6">
        <v>211</v>
      </c>
      <c r="D368" s="6" t="s">
        <v>72</v>
      </c>
      <c r="E368" s="6">
        <v>9</v>
      </c>
      <c r="F368" s="6" t="s">
        <v>34</v>
      </c>
      <c r="G368" s="7" t="s">
        <v>9</v>
      </c>
      <c r="H368" s="6" t="s">
        <v>73</v>
      </c>
      <c r="I368" s="6">
        <v>1</v>
      </c>
      <c r="J368" s="6">
        <v>113</v>
      </c>
      <c r="K368" s="8" t="str">
        <f t="shared" si="5"/>
        <v>2</v>
      </c>
    </row>
    <row r="369" spans="1:11" x14ac:dyDescent="0.2">
      <c r="A369" s="6">
        <v>2</v>
      </c>
      <c r="B369" s="6" t="s">
        <v>51</v>
      </c>
      <c r="C369" s="6">
        <v>211</v>
      </c>
      <c r="D369" s="6" t="s">
        <v>72</v>
      </c>
      <c r="E369" s="6">
        <v>9</v>
      </c>
      <c r="F369" s="6" t="s">
        <v>34</v>
      </c>
      <c r="G369" s="7" t="s">
        <v>9</v>
      </c>
      <c r="H369" s="6" t="s">
        <v>73</v>
      </c>
      <c r="I369" s="6">
        <v>4</v>
      </c>
      <c r="J369" s="6">
        <v>2</v>
      </c>
      <c r="K369" s="8" t="str">
        <f t="shared" si="5"/>
        <v>2</v>
      </c>
    </row>
    <row r="370" spans="1:11" x14ac:dyDescent="0.2">
      <c r="A370" s="6">
        <v>2</v>
      </c>
      <c r="B370" s="6" t="s">
        <v>51</v>
      </c>
      <c r="C370" s="6">
        <v>211</v>
      </c>
      <c r="D370" s="6" t="s">
        <v>72</v>
      </c>
      <c r="E370" s="6">
        <v>11</v>
      </c>
      <c r="F370" s="6" t="s">
        <v>42</v>
      </c>
      <c r="G370" s="7" t="s">
        <v>9</v>
      </c>
      <c r="H370" s="6" t="s">
        <v>73</v>
      </c>
      <c r="I370" s="6">
        <v>1</v>
      </c>
      <c r="J370" s="6">
        <v>4</v>
      </c>
      <c r="K370" s="8" t="str">
        <f t="shared" si="5"/>
        <v>2</v>
      </c>
    </row>
    <row r="371" spans="1:11" x14ac:dyDescent="0.2">
      <c r="A371" s="6">
        <v>2</v>
      </c>
      <c r="B371" s="6" t="s">
        <v>51</v>
      </c>
      <c r="C371" s="6">
        <v>211</v>
      </c>
      <c r="D371" s="6" t="s">
        <v>72</v>
      </c>
      <c r="E371" s="6">
        <v>99</v>
      </c>
      <c r="F371" s="6" t="s">
        <v>16</v>
      </c>
      <c r="G371" s="7" t="s">
        <v>9</v>
      </c>
      <c r="H371" s="6"/>
      <c r="I371" s="6"/>
      <c r="J371" s="6">
        <v>4</v>
      </c>
      <c r="K371" s="8" t="str">
        <f t="shared" si="5"/>
        <v>2</v>
      </c>
    </row>
    <row r="372" spans="1:11" x14ac:dyDescent="0.2">
      <c r="A372" s="6">
        <v>2</v>
      </c>
      <c r="B372" s="6" t="s">
        <v>51</v>
      </c>
      <c r="C372" s="6">
        <v>211</v>
      </c>
      <c r="D372" s="6" t="s">
        <v>72</v>
      </c>
      <c r="E372" s="6">
        <v>99</v>
      </c>
      <c r="F372" s="6" t="s">
        <v>16</v>
      </c>
      <c r="G372" s="7" t="s">
        <v>9</v>
      </c>
      <c r="H372" s="6" t="s">
        <v>73</v>
      </c>
      <c r="I372" s="6">
        <v>1</v>
      </c>
      <c r="J372" s="6">
        <v>577</v>
      </c>
      <c r="K372" s="8" t="str">
        <f t="shared" si="5"/>
        <v>2</v>
      </c>
    </row>
    <row r="373" spans="1:11" x14ac:dyDescent="0.2">
      <c r="A373" s="6">
        <v>2</v>
      </c>
      <c r="B373" s="6" t="s">
        <v>51</v>
      </c>
      <c r="C373" s="6">
        <v>211</v>
      </c>
      <c r="D373" s="6" t="s">
        <v>72</v>
      </c>
      <c r="E373" s="6">
        <v>99</v>
      </c>
      <c r="F373" s="6" t="s">
        <v>16</v>
      </c>
      <c r="G373" s="7" t="s">
        <v>9</v>
      </c>
      <c r="H373" s="6" t="s">
        <v>73</v>
      </c>
      <c r="I373" s="6">
        <v>4</v>
      </c>
      <c r="J373" s="6">
        <v>1</v>
      </c>
      <c r="K373" s="8" t="str">
        <f t="shared" si="5"/>
        <v>2</v>
      </c>
    </row>
    <row r="374" spans="1:11" x14ac:dyDescent="0.2">
      <c r="A374" s="6">
        <v>2</v>
      </c>
      <c r="B374" s="6" t="s">
        <v>51</v>
      </c>
      <c r="C374" s="6">
        <v>302</v>
      </c>
      <c r="D374" s="6" t="s">
        <v>32</v>
      </c>
      <c r="E374" s="6">
        <v>0</v>
      </c>
      <c r="F374" s="6" t="s">
        <v>5</v>
      </c>
      <c r="G374" s="7" t="s">
        <v>9</v>
      </c>
      <c r="H374" s="6"/>
      <c r="I374" s="6"/>
      <c r="J374" s="6">
        <v>11146</v>
      </c>
      <c r="K374" s="8" t="str">
        <f t="shared" si="5"/>
        <v>3</v>
      </c>
    </row>
    <row r="375" spans="1:11" x14ac:dyDescent="0.2">
      <c r="A375" s="6">
        <v>2</v>
      </c>
      <c r="B375" s="6" t="s">
        <v>51</v>
      </c>
      <c r="C375" s="6">
        <v>302</v>
      </c>
      <c r="D375" s="6" t="s">
        <v>32</v>
      </c>
      <c r="E375" s="6">
        <v>0</v>
      </c>
      <c r="F375" s="6" t="s">
        <v>5</v>
      </c>
      <c r="G375" s="7" t="s">
        <v>6</v>
      </c>
      <c r="H375" s="6"/>
      <c r="I375" s="6"/>
      <c r="J375" s="6">
        <v>16650</v>
      </c>
      <c r="K375" s="8" t="str">
        <f t="shared" si="5"/>
        <v>3</v>
      </c>
    </row>
    <row r="376" spans="1:11" x14ac:dyDescent="0.2">
      <c r="A376" s="6">
        <v>2</v>
      </c>
      <c r="B376" s="6" t="s">
        <v>51</v>
      </c>
      <c r="C376" s="6">
        <v>303</v>
      </c>
      <c r="D376" s="6" t="s">
        <v>47</v>
      </c>
      <c r="E376" s="6">
        <v>0</v>
      </c>
      <c r="F376" s="6" t="s">
        <v>5</v>
      </c>
      <c r="G376" s="7" t="s">
        <v>9</v>
      </c>
      <c r="H376" s="6"/>
      <c r="I376" s="6"/>
      <c r="J376" s="6">
        <v>5333</v>
      </c>
      <c r="K376" s="8" t="str">
        <f t="shared" si="5"/>
        <v>3</v>
      </c>
    </row>
    <row r="377" spans="1:11" x14ac:dyDescent="0.2">
      <c r="A377" s="6">
        <v>2</v>
      </c>
      <c r="B377" s="6" t="s">
        <v>51</v>
      </c>
      <c r="C377" s="6">
        <v>303</v>
      </c>
      <c r="D377" s="6" t="s">
        <v>47</v>
      </c>
      <c r="E377" s="6">
        <v>0</v>
      </c>
      <c r="F377" s="6" t="s">
        <v>5</v>
      </c>
      <c r="G377" s="7" t="s">
        <v>6</v>
      </c>
      <c r="H377" s="6"/>
      <c r="I377" s="6"/>
      <c r="J377" s="6">
        <v>4290</v>
      </c>
      <c r="K377" s="8" t="str">
        <f t="shared" si="5"/>
        <v>3</v>
      </c>
    </row>
    <row r="378" spans="1:11" x14ac:dyDescent="0.2">
      <c r="A378" s="6">
        <v>2</v>
      </c>
      <c r="B378" s="6" t="s">
        <v>51</v>
      </c>
      <c r="C378" s="6">
        <v>304</v>
      </c>
      <c r="D378" s="6" t="s">
        <v>33</v>
      </c>
      <c r="E378" s="6">
        <v>0</v>
      </c>
      <c r="F378" s="6" t="s">
        <v>5</v>
      </c>
      <c r="G378" s="7" t="s">
        <v>9</v>
      </c>
      <c r="H378" s="6"/>
      <c r="I378" s="6"/>
      <c r="J378" s="6">
        <v>16595461</v>
      </c>
      <c r="K378" s="8" t="str">
        <f t="shared" si="5"/>
        <v>3</v>
      </c>
    </row>
    <row r="379" spans="1:11" x14ac:dyDescent="0.2">
      <c r="A379" s="6">
        <v>2</v>
      </c>
      <c r="B379" s="6" t="s">
        <v>51</v>
      </c>
      <c r="C379" s="6">
        <v>304</v>
      </c>
      <c r="D379" s="6" t="s">
        <v>33</v>
      </c>
      <c r="E379" s="6">
        <v>0</v>
      </c>
      <c r="F379" s="6" t="s">
        <v>5</v>
      </c>
      <c r="G379" s="7" t="s">
        <v>6</v>
      </c>
      <c r="H379" s="6"/>
      <c r="I379" s="6"/>
      <c r="J379" s="6">
        <v>12</v>
      </c>
      <c r="K379" s="8" t="str">
        <f t="shared" si="5"/>
        <v>3</v>
      </c>
    </row>
    <row r="380" spans="1:11" x14ac:dyDescent="0.2">
      <c r="A380" s="6">
        <v>2</v>
      </c>
      <c r="B380" s="6" t="s">
        <v>51</v>
      </c>
      <c r="C380" s="6">
        <v>304</v>
      </c>
      <c r="D380" s="6" t="s">
        <v>33</v>
      </c>
      <c r="E380" s="6">
        <v>1</v>
      </c>
      <c r="F380" s="6" t="s">
        <v>18</v>
      </c>
      <c r="G380" s="7" t="s">
        <v>9</v>
      </c>
      <c r="H380" s="6"/>
      <c r="I380" s="6"/>
      <c r="J380" s="6">
        <v>8006</v>
      </c>
      <c r="K380" s="8" t="str">
        <f t="shared" si="5"/>
        <v>3</v>
      </c>
    </row>
    <row r="381" spans="1:11" x14ac:dyDescent="0.2">
      <c r="A381" s="6">
        <v>2</v>
      </c>
      <c r="B381" s="6" t="s">
        <v>51</v>
      </c>
      <c r="C381" s="6">
        <v>304</v>
      </c>
      <c r="D381" s="6" t="s">
        <v>33</v>
      </c>
      <c r="E381" s="6">
        <v>2</v>
      </c>
      <c r="F381" s="6" t="s">
        <v>8</v>
      </c>
      <c r="G381" s="7" t="s">
        <v>9</v>
      </c>
      <c r="H381" s="6"/>
      <c r="I381" s="6"/>
      <c r="J381" s="6">
        <v>273</v>
      </c>
      <c r="K381" s="8" t="str">
        <f t="shared" si="5"/>
        <v>3</v>
      </c>
    </row>
    <row r="382" spans="1:11" x14ac:dyDescent="0.2">
      <c r="A382" s="6">
        <v>2</v>
      </c>
      <c r="B382" s="6" t="s">
        <v>51</v>
      </c>
      <c r="C382" s="6">
        <v>304</v>
      </c>
      <c r="D382" s="6" t="s">
        <v>33</v>
      </c>
      <c r="E382" s="6">
        <v>3</v>
      </c>
      <c r="F382" s="6" t="s">
        <v>10</v>
      </c>
      <c r="G382" s="7" t="s">
        <v>9</v>
      </c>
      <c r="H382" s="6"/>
      <c r="I382" s="6"/>
      <c r="J382" s="6">
        <v>889</v>
      </c>
      <c r="K382" s="8" t="str">
        <f t="shared" si="5"/>
        <v>3</v>
      </c>
    </row>
    <row r="383" spans="1:11" x14ac:dyDescent="0.2">
      <c r="A383" s="6">
        <v>2</v>
      </c>
      <c r="B383" s="6" t="s">
        <v>51</v>
      </c>
      <c r="C383" s="6">
        <v>304</v>
      </c>
      <c r="D383" s="6" t="s">
        <v>33</v>
      </c>
      <c r="E383" s="6">
        <v>4</v>
      </c>
      <c r="F383" s="6" t="s">
        <v>11</v>
      </c>
      <c r="G383" s="7" t="s">
        <v>9</v>
      </c>
      <c r="H383" s="6"/>
      <c r="I383" s="6"/>
      <c r="J383" s="6">
        <v>710</v>
      </c>
      <c r="K383" s="8" t="str">
        <f t="shared" si="5"/>
        <v>3</v>
      </c>
    </row>
    <row r="384" spans="1:11" x14ac:dyDescent="0.2">
      <c r="A384" s="6">
        <v>2</v>
      </c>
      <c r="B384" s="6" t="s">
        <v>51</v>
      </c>
      <c r="C384" s="6">
        <v>304</v>
      </c>
      <c r="D384" s="6" t="s">
        <v>33</v>
      </c>
      <c r="E384" s="6">
        <v>5</v>
      </c>
      <c r="F384" s="6" t="s">
        <v>12</v>
      </c>
      <c r="G384" s="7" t="s">
        <v>9</v>
      </c>
      <c r="H384" s="6"/>
      <c r="I384" s="6"/>
      <c r="J384" s="6">
        <v>23728</v>
      </c>
      <c r="K384" s="8" t="str">
        <f t="shared" si="5"/>
        <v>3</v>
      </c>
    </row>
    <row r="385" spans="1:11" x14ac:dyDescent="0.2">
      <c r="A385" s="6">
        <v>2</v>
      </c>
      <c r="B385" s="6" t="s">
        <v>51</v>
      </c>
      <c r="C385" s="6">
        <v>304</v>
      </c>
      <c r="D385" s="6" t="s">
        <v>33</v>
      </c>
      <c r="E385" s="6">
        <v>6</v>
      </c>
      <c r="F385" s="6" t="s">
        <v>13</v>
      </c>
      <c r="G385" s="7" t="s">
        <v>9</v>
      </c>
      <c r="H385" s="6"/>
      <c r="I385" s="6"/>
      <c r="J385" s="6">
        <v>8</v>
      </c>
      <c r="K385" s="8" t="str">
        <f t="shared" si="5"/>
        <v>3</v>
      </c>
    </row>
    <row r="386" spans="1:11" x14ac:dyDescent="0.2">
      <c r="A386" s="6">
        <v>2</v>
      </c>
      <c r="B386" s="6" t="s">
        <v>51</v>
      </c>
      <c r="C386" s="6">
        <v>304</v>
      </c>
      <c r="D386" s="6" t="s">
        <v>33</v>
      </c>
      <c r="E386" s="6">
        <v>7</v>
      </c>
      <c r="F386" s="6" t="s">
        <v>14</v>
      </c>
      <c r="G386" s="7" t="s">
        <v>9</v>
      </c>
      <c r="H386" s="6"/>
      <c r="I386" s="6"/>
      <c r="J386" s="6">
        <v>329</v>
      </c>
      <c r="K386" s="8" t="str">
        <f t="shared" ref="K386:K403" si="6">IF(LEN(C386)=4,LEFT(C386,2),LEFT(C386,1))</f>
        <v>3</v>
      </c>
    </row>
    <row r="387" spans="1:11" x14ac:dyDescent="0.2">
      <c r="A387" s="6">
        <v>2</v>
      </c>
      <c r="B387" s="6" t="s">
        <v>51</v>
      </c>
      <c r="C387" s="6">
        <v>304</v>
      </c>
      <c r="D387" s="6" t="s">
        <v>33</v>
      </c>
      <c r="E387" s="6">
        <v>8</v>
      </c>
      <c r="F387" s="6" t="s">
        <v>46</v>
      </c>
      <c r="G387" s="7" t="s">
        <v>9</v>
      </c>
      <c r="H387" s="6"/>
      <c r="I387" s="6"/>
      <c r="J387" s="6">
        <v>2</v>
      </c>
      <c r="K387" s="8" t="str">
        <f t="shared" si="6"/>
        <v>3</v>
      </c>
    </row>
    <row r="388" spans="1:11" x14ac:dyDescent="0.2">
      <c r="A388" s="6">
        <v>2</v>
      </c>
      <c r="B388" s="6" t="s">
        <v>51</v>
      </c>
      <c r="C388" s="6">
        <v>304</v>
      </c>
      <c r="D388" s="6" t="s">
        <v>33</v>
      </c>
      <c r="E388" s="6">
        <v>9</v>
      </c>
      <c r="F388" s="6" t="s">
        <v>34</v>
      </c>
      <c r="G388" s="7" t="s">
        <v>9</v>
      </c>
      <c r="H388" s="6"/>
      <c r="I388" s="6"/>
      <c r="J388" s="6">
        <v>7903</v>
      </c>
      <c r="K388" s="8" t="str">
        <f t="shared" si="6"/>
        <v>3</v>
      </c>
    </row>
    <row r="389" spans="1:11" x14ac:dyDescent="0.2">
      <c r="A389" s="6">
        <v>2</v>
      </c>
      <c r="B389" s="6" t="s">
        <v>51</v>
      </c>
      <c r="C389" s="6">
        <v>304</v>
      </c>
      <c r="D389" s="6" t="s">
        <v>33</v>
      </c>
      <c r="E389" s="6">
        <v>10</v>
      </c>
      <c r="F389" s="6" t="s">
        <v>41</v>
      </c>
      <c r="G389" s="7" t="s">
        <v>9</v>
      </c>
      <c r="H389" s="6"/>
      <c r="I389" s="6"/>
      <c r="J389" s="6">
        <v>247</v>
      </c>
      <c r="K389" s="8" t="str">
        <f t="shared" si="6"/>
        <v>3</v>
      </c>
    </row>
    <row r="390" spans="1:11" x14ac:dyDescent="0.2">
      <c r="A390" s="6">
        <v>2</v>
      </c>
      <c r="B390" s="6" t="s">
        <v>51</v>
      </c>
      <c r="C390" s="6">
        <v>304</v>
      </c>
      <c r="D390" s="6" t="s">
        <v>33</v>
      </c>
      <c r="E390" s="6">
        <v>12</v>
      </c>
      <c r="F390" s="6" t="s">
        <v>53</v>
      </c>
      <c r="G390" s="7" t="s">
        <v>9</v>
      </c>
      <c r="H390" s="6"/>
      <c r="I390" s="6"/>
      <c r="J390" s="6">
        <v>97</v>
      </c>
      <c r="K390" s="8" t="str">
        <f t="shared" si="6"/>
        <v>3</v>
      </c>
    </row>
    <row r="391" spans="1:11" x14ac:dyDescent="0.2">
      <c r="A391" s="6">
        <v>2</v>
      </c>
      <c r="B391" s="6" t="s">
        <v>51</v>
      </c>
      <c r="C391" s="6">
        <v>304</v>
      </c>
      <c r="D391" s="6" t="s">
        <v>33</v>
      </c>
      <c r="E391" s="6">
        <v>22</v>
      </c>
      <c r="F391" s="6" t="s">
        <v>15</v>
      </c>
      <c r="G391" s="7" t="s">
        <v>9</v>
      </c>
      <c r="H391" s="6"/>
      <c r="I391" s="6"/>
      <c r="J391" s="6">
        <v>36</v>
      </c>
      <c r="K391" s="8" t="str">
        <f t="shared" si="6"/>
        <v>3</v>
      </c>
    </row>
    <row r="392" spans="1:11" x14ac:dyDescent="0.2">
      <c r="A392" s="6">
        <v>2</v>
      </c>
      <c r="B392" s="6" t="s">
        <v>51</v>
      </c>
      <c r="C392" s="6">
        <v>304</v>
      </c>
      <c r="D392" s="6" t="s">
        <v>33</v>
      </c>
      <c r="E392" s="6">
        <v>98</v>
      </c>
      <c r="F392" s="6" t="s">
        <v>43</v>
      </c>
      <c r="G392" s="7" t="s">
        <v>9</v>
      </c>
      <c r="H392" s="6"/>
      <c r="I392" s="6"/>
      <c r="J392" s="6">
        <v>36</v>
      </c>
      <c r="K392" s="8" t="str">
        <f t="shared" si="6"/>
        <v>3</v>
      </c>
    </row>
    <row r="393" spans="1:11" x14ac:dyDescent="0.2">
      <c r="A393" s="6">
        <v>2</v>
      </c>
      <c r="B393" s="6" t="s">
        <v>51</v>
      </c>
      <c r="C393" s="6">
        <v>305</v>
      </c>
      <c r="D393" s="6" t="s">
        <v>74</v>
      </c>
      <c r="E393" s="6">
        <v>0</v>
      </c>
      <c r="F393" s="6" t="s">
        <v>5</v>
      </c>
      <c r="G393" s="7" t="s">
        <v>9</v>
      </c>
      <c r="H393" s="6"/>
      <c r="I393" s="6"/>
      <c r="J393" s="6">
        <v>2169079</v>
      </c>
      <c r="K393" s="8" t="str">
        <f t="shared" si="6"/>
        <v>3</v>
      </c>
    </row>
    <row r="394" spans="1:11" x14ac:dyDescent="0.2">
      <c r="A394" s="6">
        <v>2</v>
      </c>
      <c r="B394" s="6" t="s">
        <v>51</v>
      </c>
      <c r="C394" s="6">
        <v>306</v>
      </c>
      <c r="D394" s="6" t="s">
        <v>75</v>
      </c>
      <c r="E394" s="6">
        <v>0</v>
      </c>
      <c r="F394" s="6" t="s">
        <v>5</v>
      </c>
      <c r="G394" s="7" t="s">
        <v>9</v>
      </c>
      <c r="H394" s="6"/>
      <c r="I394" s="6"/>
      <c r="J394" s="6">
        <v>81727</v>
      </c>
      <c r="K394" s="8" t="str">
        <f t="shared" si="6"/>
        <v>3</v>
      </c>
    </row>
    <row r="395" spans="1:11" x14ac:dyDescent="0.2">
      <c r="A395" s="6">
        <v>2</v>
      </c>
      <c r="B395" s="6" t="s">
        <v>51</v>
      </c>
      <c r="C395" s="6">
        <v>401</v>
      </c>
      <c r="D395" s="6" t="s">
        <v>48</v>
      </c>
      <c r="E395" s="6">
        <v>0</v>
      </c>
      <c r="F395" s="6" t="s">
        <v>5</v>
      </c>
      <c r="G395" s="7" t="s">
        <v>6</v>
      </c>
      <c r="H395" s="6"/>
      <c r="I395" s="6"/>
      <c r="J395" s="6">
        <v>61</v>
      </c>
      <c r="K395" s="8" t="str">
        <f t="shared" si="6"/>
        <v>4</v>
      </c>
    </row>
    <row r="396" spans="1:11" x14ac:dyDescent="0.2">
      <c r="A396" s="6">
        <v>2</v>
      </c>
      <c r="B396" s="6" t="s">
        <v>51</v>
      </c>
      <c r="C396" s="6">
        <v>410</v>
      </c>
      <c r="D396" s="6" t="s">
        <v>35</v>
      </c>
      <c r="E396" s="6">
        <v>0</v>
      </c>
      <c r="F396" s="6" t="s">
        <v>5</v>
      </c>
      <c r="G396" s="7" t="s">
        <v>6</v>
      </c>
      <c r="H396" s="6"/>
      <c r="I396" s="6"/>
      <c r="J396" s="6">
        <v>291635</v>
      </c>
      <c r="K396" s="8" t="str">
        <f t="shared" si="6"/>
        <v>4</v>
      </c>
    </row>
    <row r="397" spans="1:11" x14ac:dyDescent="0.2">
      <c r="A397" s="6">
        <v>2</v>
      </c>
      <c r="B397" s="6" t="s">
        <v>51</v>
      </c>
      <c r="C397" s="6">
        <v>601</v>
      </c>
      <c r="D397" s="6" t="s">
        <v>76</v>
      </c>
      <c r="E397" s="6">
        <v>0</v>
      </c>
      <c r="F397" s="6" t="s">
        <v>5</v>
      </c>
      <c r="G397" s="7" t="s">
        <v>9</v>
      </c>
      <c r="H397" s="6"/>
      <c r="I397" s="6"/>
      <c r="J397" s="6">
        <v>876</v>
      </c>
      <c r="K397" s="8" t="str">
        <f t="shared" si="6"/>
        <v>6</v>
      </c>
    </row>
    <row r="398" spans="1:11" x14ac:dyDescent="0.2">
      <c r="A398" s="6">
        <v>2</v>
      </c>
      <c r="B398" s="6" t="s">
        <v>51</v>
      </c>
      <c r="C398" s="6">
        <v>602</v>
      </c>
      <c r="D398" s="6" t="s">
        <v>36</v>
      </c>
      <c r="E398" s="6">
        <v>0</v>
      </c>
      <c r="F398" s="6" t="s">
        <v>5</v>
      </c>
      <c r="G398" s="7" t="s">
        <v>9</v>
      </c>
      <c r="H398" s="6"/>
      <c r="I398" s="6"/>
      <c r="J398" s="6">
        <v>1243</v>
      </c>
      <c r="K398" s="8" t="str">
        <f t="shared" si="6"/>
        <v>6</v>
      </c>
    </row>
    <row r="399" spans="1:11" x14ac:dyDescent="0.2">
      <c r="A399" s="6">
        <v>2</v>
      </c>
      <c r="B399" s="6" t="s">
        <v>51</v>
      </c>
      <c r="C399" s="6">
        <v>603</v>
      </c>
      <c r="D399" s="6" t="s">
        <v>77</v>
      </c>
      <c r="E399" s="6">
        <v>0</v>
      </c>
      <c r="F399" s="6" t="s">
        <v>5</v>
      </c>
      <c r="G399" s="7" t="s">
        <v>9</v>
      </c>
      <c r="H399" s="6"/>
      <c r="I399" s="6"/>
      <c r="J399" s="6">
        <v>192906</v>
      </c>
      <c r="K399" s="8" t="str">
        <f t="shared" si="6"/>
        <v>6</v>
      </c>
    </row>
    <row r="400" spans="1:11" x14ac:dyDescent="0.2">
      <c r="A400" s="6">
        <v>2</v>
      </c>
      <c r="B400" s="6" t="s">
        <v>51</v>
      </c>
      <c r="C400" s="6">
        <v>603</v>
      </c>
      <c r="D400" s="6" t="s">
        <v>77</v>
      </c>
      <c r="E400" s="6">
        <v>5</v>
      </c>
      <c r="F400" s="6" t="s">
        <v>12</v>
      </c>
      <c r="G400" s="7" t="s">
        <v>9</v>
      </c>
      <c r="H400" s="6"/>
      <c r="I400" s="6"/>
      <c r="J400" s="6">
        <v>1775</v>
      </c>
      <c r="K400" s="8" t="str">
        <f t="shared" si="6"/>
        <v>6</v>
      </c>
    </row>
    <row r="401" spans="1:11" x14ac:dyDescent="0.2">
      <c r="A401" s="6">
        <v>2</v>
      </c>
      <c r="B401" s="6" t="s">
        <v>51</v>
      </c>
      <c r="C401" s="6">
        <v>604</v>
      </c>
      <c r="D401" s="6" t="s">
        <v>78</v>
      </c>
      <c r="E401" s="6">
        <v>0</v>
      </c>
      <c r="F401" s="6" t="s">
        <v>5</v>
      </c>
      <c r="G401" s="7" t="s">
        <v>9</v>
      </c>
      <c r="H401" s="6"/>
      <c r="I401" s="6"/>
      <c r="J401" s="6">
        <v>20</v>
      </c>
      <c r="K401" s="8" t="str">
        <f t="shared" si="6"/>
        <v>6</v>
      </c>
    </row>
    <row r="402" spans="1:11" x14ac:dyDescent="0.2">
      <c r="A402" s="6">
        <v>2</v>
      </c>
      <c r="B402" s="6" t="s">
        <v>51</v>
      </c>
      <c r="C402" s="6">
        <v>701</v>
      </c>
      <c r="D402" s="6" t="s">
        <v>79</v>
      </c>
      <c r="E402" s="6">
        <v>0</v>
      </c>
      <c r="F402" s="6" t="s">
        <v>5</v>
      </c>
      <c r="G402" s="7" t="s">
        <v>9</v>
      </c>
      <c r="H402" s="6"/>
      <c r="I402" s="6"/>
      <c r="J402" s="6">
        <v>304985</v>
      </c>
      <c r="K402" s="8" t="str">
        <f t="shared" si="6"/>
        <v>7</v>
      </c>
    </row>
    <row r="403" spans="1:11" x14ac:dyDescent="0.2">
      <c r="A403" s="6">
        <v>2</v>
      </c>
      <c r="B403" s="6" t="s">
        <v>51</v>
      </c>
      <c r="C403" s="6">
        <v>9103</v>
      </c>
      <c r="D403" s="6" t="s">
        <v>80</v>
      </c>
      <c r="E403" s="6">
        <v>0</v>
      </c>
      <c r="F403" s="6" t="s">
        <v>5</v>
      </c>
      <c r="G403" s="7" t="s">
        <v>9</v>
      </c>
      <c r="H403" s="6"/>
      <c r="I403" s="6"/>
      <c r="J403" s="6">
        <v>33</v>
      </c>
      <c r="K403" s="8" t="str">
        <f t="shared" si="6"/>
        <v>91</v>
      </c>
    </row>
    <row r="404" spans="1:11" x14ac:dyDescent="0.2">
      <c r="A404" s="6">
        <v>2</v>
      </c>
      <c r="B404" s="6" t="s">
        <v>51</v>
      </c>
      <c r="C404" s="6">
        <v>9730</v>
      </c>
      <c r="D404" s="6" t="s">
        <v>49</v>
      </c>
      <c r="E404" s="6">
        <v>0</v>
      </c>
      <c r="F404" s="6" t="s">
        <v>5</v>
      </c>
      <c r="G404" s="7" t="s">
        <v>9</v>
      </c>
      <c r="H404" s="6" t="s">
        <v>50</v>
      </c>
      <c r="I404" s="6">
        <v>1</v>
      </c>
      <c r="J404" s="6">
        <v>147617</v>
      </c>
      <c r="K404" s="8" t="str">
        <f>IF(LEN(C404)=4,LEFT(C404,2),LEFT(C404,1))</f>
        <v>97</v>
      </c>
    </row>
  </sheetData>
  <mergeCells count="3">
    <mergeCell ref="A1:B1"/>
    <mergeCell ref="C1:D1"/>
    <mergeCell ref="E1:F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0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9.140625" style="1"/>
    <col min="2" max="2" width="12.42578125" style="1" customWidth="1"/>
    <col min="3" max="3" width="9.140625" style="8"/>
    <col min="4" max="8" width="12.140625" style="1" customWidth="1"/>
    <col min="9" max="9" width="9.140625" style="1"/>
    <col min="10" max="10" width="9.140625" style="8"/>
    <col min="11" max="16384" width="9.140625" style="1"/>
  </cols>
  <sheetData>
    <row r="1" spans="1:22" x14ac:dyDescent="0.2">
      <c r="A1" s="28" t="s">
        <v>144</v>
      </c>
      <c r="B1" s="28">
        <v>22</v>
      </c>
      <c r="C1" s="16" t="s">
        <v>15</v>
      </c>
      <c r="D1" s="10"/>
      <c r="E1" s="10"/>
      <c r="F1" s="10"/>
      <c r="G1" s="10"/>
      <c r="H1" s="10"/>
      <c r="I1" s="10"/>
      <c r="J1" s="12"/>
    </row>
    <row r="2" spans="1:22" x14ac:dyDescent="0.2">
      <c r="A2" s="28" t="s">
        <v>89</v>
      </c>
      <c r="D2" s="38">
        <v>2013</v>
      </c>
      <c r="E2" s="11" t="s">
        <v>86</v>
      </c>
      <c r="F2" s="11" t="s">
        <v>86</v>
      </c>
      <c r="G2" s="11" t="s">
        <v>87</v>
      </c>
      <c r="H2" s="11" t="s">
        <v>87</v>
      </c>
      <c r="J2" s="17" t="s">
        <v>91</v>
      </c>
      <c r="L2" s="48">
        <v>2012</v>
      </c>
      <c r="M2" s="49" t="s">
        <v>86</v>
      </c>
      <c r="N2" s="49" t="s">
        <v>86</v>
      </c>
      <c r="O2" s="49" t="s">
        <v>87</v>
      </c>
      <c r="P2" s="49" t="s">
        <v>87</v>
      </c>
      <c r="R2" s="38" t="str">
        <f>"Delta % "&amp;D2&amp;"/"&amp;L2</f>
        <v>Delta % 2013/2012</v>
      </c>
    </row>
    <row r="3" spans="1:22" x14ac:dyDescent="0.2">
      <c r="A3" s="13" t="s">
        <v>90</v>
      </c>
      <c r="B3" s="14" t="s">
        <v>83</v>
      </c>
      <c r="C3" s="8" t="s">
        <v>84</v>
      </c>
      <c r="D3" s="11" t="s">
        <v>85</v>
      </c>
      <c r="E3" s="11" t="s">
        <v>9</v>
      </c>
      <c r="F3" s="11" t="s">
        <v>6</v>
      </c>
      <c r="G3" s="11" t="s">
        <v>9</v>
      </c>
      <c r="H3" s="11" t="s">
        <v>6</v>
      </c>
      <c r="I3" s="11"/>
      <c r="J3" s="12"/>
      <c r="K3" s="11"/>
      <c r="L3" s="49" t="s">
        <v>85</v>
      </c>
      <c r="M3" s="49" t="s">
        <v>9</v>
      </c>
      <c r="N3" s="49" t="s">
        <v>6</v>
      </c>
      <c r="O3" s="49" t="s">
        <v>9</v>
      </c>
      <c r="P3" s="49" t="s">
        <v>6</v>
      </c>
      <c r="Q3" s="11"/>
      <c r="R3" s="11" t="s">
        <v>85</v>
      </c>
      <c r="S3" s="11" t="s">
        <v>171</v>
      </c>
      <c r="T3" s="11" t="s">
        <v>172</v>
      </c>
      <c r="U3" s="11" t="s">
        <v>173</v>
      </c>
      <c r="V3" s="11" t="s">
        <v>174</v>
      </c>
    </row>
    <row r="4" spans="1:22" x14ac:dyDescent="0.2">
      <c r="A4" s="15" t="s">
        <v>88</v>
      </c>
      <c r="B4" s="16" t="s">
        <v>88</v>
      </c>
      <c r="C4" s="17" t="s">
        <v>88</v>
      </c>
      <c r="D4" s="18">
        <f t="shared" ref="D4:D30" si="0">SUM(E4:H4)</f>
        <v>3839</v>
      </c>
      <c r="E4" s="18">
        <f>SUMIFS('2013Figures'!$J:$J,'2013Figures'!$B:$B,"BrokerToCy",'2013Figures'!$G:$G,"E1",'2013Figures'!$E:$E,$B$1)</f>
        <v>0</v>
      </c>
      <c r="F4" s="18">
        <f>SUMIFS('2013Figures'!$J:$J,'2013Figures'!$B:$B,"BrokerToCy",'2013Figures'!$G:$G,"P1",'2013Figures'!$E:$E,$B$1)</f>
        <v>0</v>
      </c>
      <c r="G4" s="18">
        <f>SUMIFS('2013Figures'!$J:$J,'2013Figures'!$B:$B,"CyToBroker",'2013Figures'!$G:$G,"E1",'2013Figures'!$E:$E,$B$1)</f>
        <v>3839</v>
      </c>
      <c r="H4" s="18">
        <f>SUMIFS('2013Figures'!$J:$J,'2013Figures'!$B:$B,"CyToBroker",'2013Figures'!$G:$G,"P1",'2013Figures'!$E:$E,$B$1)</f>
        <v>0</v>
      </c>
      <c r="I4" s="15"/>
      <c r="J4" s="17" t="s">
        <v>88</v>
      </c>
      <c r="K4" s="15"/>
      <c r="L4" s="50">
        <f t="shared" ref="L4" si="1">SUM(M4:P4)</f>
        <v>4980</v>
      </c>
      <c r="M4" s="50">
        <f>SUMIFS('2012Figures'!$J:$J,'2012Figures'!$B:$B,"BrokerToCy",'2012Figures'!$G:$G,"E1",'2012Figures'!$E:$E,$B$1)</f>
        <v>1</v>
      </c>
      <c r="N4" s="50">
        <f>SUMIFS('2012Figures'!$J:$J,'2012Figures'!$B:$B,"BrokerToCy",'2012Figures'!$G:$G,"P1",'2012Figures'!$E:$E,$B$1)</f>
        <v>0</v>
      </c>
      <c r="O4" s="50">
        <f>SUMIFS('2012Figures'!$J:$J,'2012Figures'!$B:$B,"CyToBroker",'2012Figures'!$G:$G,"E1",'2012Figures'!$E:$E,$B$1)</f>
        <v>4979</v>
      </c>
      <c r="P4" s="50">
        <f>SUMIFS('2012Figures'!$J:$J,'2012Figures'!$B:$B,"CyToBroker",'2012Figures'!$G:$G,"P1",'2012Figures'!$E:$E,$B$1)</f>
        <v>0</v>
      </c>
      <c r="Q4" s="15"/>
      <c r="R4" s="46">
        <f>IF(L4=0,"",ROUND(D4/L4-1,2))</f>
        <v>-0.23</v>
      </c>
      <c r="S4" s="46">
        <f t="shared" ref="S4:V29" si="2">IF(M4=0,"",ROUND(E4/M4-1,2))</f>
        <v>-1</v>
      </c>
      <c r="T4" s="46" t="str">
        <f t="shared" si="2"/>
        <v/>
      </c>
      <c r="U4" s="46">
        <f t="shared" si="2"/>
        <v>-0.23</v>
      </c>
      <c r="V4" s="46" t="str">
        <f t="shared" si="2"/>
        <v/>
      </c>
    </row>
    <row r="5" spans="1:22" x14ac:dyDescent="0.2">
      <c r="A5" s="13" t="s">
        <v>88</v>
      </c>
      <c r="B5" s="19" t="s">
        <v>88</v>
      </c>
      <c r="C5" s="12" t="s">
        <v>88</v>
      </c>
      <c r="D5" s="18">
        <f>SUM(E5:H5)</f>
        <v>1481</v>
      </c>
      <c r="E5" s="20">
        <f>SUMIFS(E$32:E$412,$J$32:$J$412,$J5)</f>
        <v>0</v>
      </c>
      <c r="F5" s="20">
        <f>SUMIFS(F$32:F$412,$J$32:$J$412,$J5)</f>
        <v>0</v>
      </c>
      <c r="G5" s="20">
        <f>SUMIFS(G$32:G$412,$J$32:$J$412,$J5)</f>
        <v>1481</v>
      </c>
      <c r="H5" s="20">
        <f>SUMIFS(H$32:H$412,$J$32:$J$412,$J5)</f>
        <v>0</v>
      </c>
      <c r="I5" s="13"/>
      <c r="J5" s="17" t="s">
        <v>146</v>
      </c>
      <c r="K5" s="13"/>
      <c r="L5" s="50">
        <f>SUM(M5:P5)</f>
        <v>1538</v>
      </c>
      <c r="M5" s="51">
        <f>SUMIFS(M$32:M$412,$J$32:$J$412,$J5)</f>
        <v>0</v>
      </c>
      <c r="N5" s="51">
        <f>SUMIFS(N$32:N$412,$J$32:$J$412,$J5)</f>
        <v>0</v>
      </c>
      <c r="O5" s="51">
        <f>SUMIFS(O$32:O$412,$J$32:$J$412,$J5)</f>
        <v>1538</v>
      </c>
      <c r="P5" s="51">
        <f>SUMIFS(P$32:P$412,$J$32:$J$412,$J5)</f>
        <v>0</v>
      </c>
      <c r="Q5" s="13"/>
      <c r="R5" s="46">
        <f t="shared" ref="R5:R29" si="3">IF(L5=0,"",ROUND(D5/L5-1,2))</f>
        <v>-0.04</v>
      </c>
      <c r="S5" s="46" t="str">
        <f t="shared" si="2"/>
        <v/>
      </c>
      <c r="T5" s="46" t="str">
        <f t="shared" si="2"/>
        <v/>
      </c>
      <c r="U5" s="46">
        <f t="shared" si="2"/>
        <v>-0.04</v>
      </c>
      <c r="V5" s="46" t="str">
        <f t="shared" si="2"/>
        <v/>
      </c>
    </row>
    <row r="6" spans="1:22" x14ac:dyDescent="0.2">
      <c r="A6" s="13" t="s">
        <v>88</v>
      </c>
      <c r="B6" s="19" t="s">
        <v>88</v>
      </c>
      <c r="C6" s="12" t="s">
        <v>88</v>
      </c>
      <c r="D6" s="18">
        <f>SUM(E6:H6)</f>
        <v>0</v>
      </c>
      <c r="E6" s="20">
        <f>SUMIFS(E$32:E$412,$J$32:$J$412,$J6)</f>
        <v>0</v>
      </c>
      <c r="F6" s="20">
        <f>SUMIFS(F$32:F$412,$J$32:$J$412,$J6)</f>
        <v>0</v>
      </c>
      <c r="G6" s="20">
        <f>SUMIFS(G$32:G$412,$J$32:$J$412,$J6)</f>
        <v>0</v>
      </c>
      <c r="H6" s="20">
        <f>SUMIFS(H$32:H$412,$J$32:$J$412,$J6)</f>
        <v>0</v>
      </c>
      <c r="I6" s="13"/>
      <c r="J6" s="17">
        <v>201502</v>
      </c>
      <c r="K6" s="13"/>
      <c r="L6" s="50">
        <f>SUM(M6:P6)</f>
        <v>0</v>
      </c>
      <c r="M6" s="51">
        <f>SUMIFS(M$32:M$412,$J$32:$J$412,$J6)</f>
        <v>0</v>
      </c>
      <c r="N6" s="51">
        <f>SUMIFS(N$32:N$412,$J$32:$J$412,$J6)</f>
        <v>0</v>
      </c>
      <c r="O6" s="51">
        <f>SUMIFS(O$32:O$412,$J$32:$J$412,$J6)</f>
        <v>0</v>
      </c>
      <c r="P6" s="51">
        <f>SUMIFS(P$32:P$412,$J$32:$J$412,$J6)</f>
        <v>0</v>
      </c>
      <c r="Q6" s="13"/>
      <c r="R6" s="46" t="str">
        <f t="shared" si="3"/>
        <v/>
      </c>
      <c r="S6" s="46" t="str">
        <f t="shared" si="2"/>
        <v/>
      </c>
      <c r="T6" s="46" t="str">
        <f t="shared" si="2"/>
        <v/>
      </c>
      <c r="U6" s="46" t="str">
        <f t="shared" si="2"/>
        <v/>
      </c>
      <c r="V6" s="46" t="str">
        <f t="shared" si="2"/>
        <v/>
      </c>
    </row>
    <row r="7" spans="1:22" x14ac:dyDescent="0.2">
      <c r="A7" s="13" t="s">
        <v>88</v>
      </c>
      <c r="B7" s="19" t="s">
        <v>88</v>
      </c>
      <c r="C7" s="12" t="s">
        <v>88</v>
      </c>
      <c r="D7" s="18">
        <f>SUM(E7:H7)</f>
        <v>0</v>
      </c>
      <c r="E7" s="20">
        <f>SUMIFS(E$32:E$412,$J$32:$J$412,$J7)</f>
        <v>0</v>
      </c>
      <c r="F7" s="20">
        <f>SUMIFS(F$32:F$412,$J$32:$J$412,$J7)</f>
        <v>0</v>
      </c>
      <c r="G7" s="20">
        <f>SUMIFS(G$32:G$412,$J$32:$J$412,$J7)</f>
        <v>0</v>
      </c>
      <c r="H7" s="20">
        <f>SUMIFS(H$32:H$412,$J$32:$J$412,$J7)</f>
        <v>0</v>
      </c>
      <c r="I7" s="13"/>
      <c r="J7" s="17">
        <v>201501</v>
      </c>
      <c r="K7" s="13"/>
      <c r="L7" s="50">
        <f>SUM(M7:P7)</f>
        <v>0</v>
      </c>
      <c r="M7" s="51">
        <f>SUMIFS(M$32:M$412,$J$32:$J$412,$J7)</f>
        <v>0</v>
      </c>
      <c r="N7" s="51">
        <f>SUMIFS(N$32:N$412,$J$32:$J$412,$J7)</f>
        <v>0</v>
      </c>
      <c r="O7" s="51">
        <f>SUMIFS(O$32:O$412,$J$32:$J$412,$J7)</f>
        <v>0</v>
      </c>
      <c r="P7" s="51">
        <f>SUMIFS(P$32:P$412,$J$32:$J$412,$J7)</f>
        <v>0</v>
      </c>
      <c r="Q7" s="13"/>
      <c r="R7" s="46" t="str">
        <f t="shared" si="3"/>
        <v/>
      </c>
      <c r="S7" s="46" t="str">
        <f t="shared" si="2"/>
        <v/>
      </c>
      <c r="T7" s="46" t="str">
        <f t="shared" si="2"/>
        <v/>
      </c>
      <c r="U7" s="46" t="str">
        <f t="shared" si="2"/>
        <v/>
      </c>
      <c r="V7" s="46" t="str">
        <f t="shared" si="2"/>
        <v/>
      </c>
    </row>
    <row r="8" spans="1:22" x14ac:dyDescent="0.2">
      <c r="A8" s="13" t="s">
        <v>88</v>
      </c>
      <c r="B8" s="19" t="s">
        <v>88</v>
      </c>
      <c r="C8" s="12" t="s">
        <v>88</v>
      </c>
      <c r="D8" s="18">
        <f>SUM(E8:H8)</f>
        <v>0</v>
      </c>
      <c r="E8" s="20">
        <f>SUMIFS(E$32:E$412,$J$32:$J$412,$J8)</f>
        <v>0</v>
      </c>
      <c r="F8" s="20">
        <f>SUMIFS(F$32:F$412,$J$32:$J$412,$J8)</f>
        <v>0</v>
      </c>
      <c r="G8" s="20">
        <f>SUMIFS(G$32:G$412,$J$32:$J$412,$J8)</f>
        <v>0</v>
      </c>
      <c r="H8" s="20">
        <f>SUMIFS(H$32:H$412,$J$32:$J$412,$J8)</f>
        <v>0</v>
      </c>
      <c r="I8" s="13"/>
      <c r="J8" s="17">
        <v>201401</v>
      </c>
      <c r="K8" s="13"/>
      <c r="L8" s="50">
        <f>SUM(M8:P8)</f>
        <v>0</v>
      </c>
      <c r="M8" s="51">
        <f>SUMIFS(M$32:M$412,$J$32:$J$412,$J8)</f>
        <v>0</v>
      </c>
      <c r="N8" s="51">
        <f>SUMIFS(N$32:N$412,$J$32:$J$412,$J8)</f>
        <v>0</v>
      </c>
      <c r="O8" s="51">
        <f>SUMIFS(O$32:O$412,$J$32:$J$412,$J8)</f>
        <v>0</v>
      </c>
      <c r="P8" s="51">
        <f>SUMIFS(P$32:P$412,$J$32:$J$412,$J8)</f>
        <v>0</v>
      </c>
      <c r="Q8" s="13"/>
      <c r="R8" s="46" t="str">
        <f t="shared" si="3"/>
        <v/>
      </c>
      <c r="S8" s="46" t="str">
        <f t="shared" si="2"/>
        <v/>
      </c>
      <c r="T8" s="46" t="str">
        <f t="shared" si="2"/>
        <v/>
      </c>
      <c r="U8" s="46" t="str">
        <f t="shared" si="2"/>
        <v/>
      </c>
      <c r="V8" s="46" t="str">
        <f t="shared" si="2"/>
        <v/>
      </c>
    </row>
    <row r="9" spans="1:22" x14ac:dyDescent="0.2">
      <c r="A9" s="13" t="s">
        <v>88</v>
      </c>
      <c r="B9" s="19" t="s">
        <v>88</v>
      </c>
      <c r="C9" s="12" t="s">
        <v>88</v>
      </c>
      <c r="D9" s="18">
        <f t="shared" ref="D9:D19" si="4">SUM(E9:H9)</f>
        <v>0</v>
      </c>
      <c r="E9" s="20">
        <f>SUMIFS(E$32:E$412,$J$32:$J$412,$J9)</f>
        <v>0</v>
      </c>
      <c r="F9" s="20">
        <f>SUMIFS(F$32:F$412,$J$32:$J$412,$J9)</f>
        <v>0</v>
      </c>
      <c r="G9" s="20">
        <f>SUMIFS(G$32:G$412,$J$32:$J$412,$J9)</f>
        <v>0</v>
      </c>
      <c r="H9" s="20">
        <f>SUMIFS(H$32:H$412,$J$32:$J$412,$J9)</f>
        <v>0</v>
      </c>
      <c r="I9" s="13"/>
      <c r="J9" s="17">
        <v>201301</v>
      </c>
      <c r="K9" s="13"/>
      <c r="L9" s="50">
        <f t="shared" ref="L9:L19" si="5">SUM(M9:P9)</f>
        <v>0</v>
      </c>
      <c r="M9" s="51">
        <f>SUMIFS(M$32:M$412,$J$32:$J$412,$J9)</f>
        <v>0</v>
      </c>
      <c r="N9" s="51">
        <f>SUMIFS(N$32:N$412,$J$32:$J$412,$J9)</f>
        <v>0</v>
      </c>
      <c r="O9" s="51">
        <f>SUMIFS(O$32:O$412,$J$32:$J$412,$J9)</f>
        <v>0</v>
      </c>
      <c r="P9" s="51">
        <f>SUMIFS(P$32:P$412,$J$32:$J$412,$J9)</f>
        <v>0</v>
      </c>
      <c r="Q9" s="13"/>
      <c r="R9" s="46" t="str">
        <f t="shared" si="3"/>
        <v/>
      </c>
      <c r="S9" s="46" t="str">
        <f t="shared" si="2"/>
        <v/>
      </c>
      <c r="T9" s="46" t="str">
        <f t="shared" si="2"/>
        <v/>
      </c>
      <c r="U9" s="46" t="str">
        <f t="shared" si="2"/>
        <v/>
      </c>
      <c r="V9" s="46" t="str">
        <f t="shared" si="2"/>
        <v/>
      </c>
    </row>
    <row r="10" spans="1:22" x14ac:dyDescent="0.2">
      <c r="A10" s="13" t="s">
        <v>88</v>
      </c>
      <c r="B10" s="19" t="s">
        <v>88</v>
      </c>
      <c r="C10" s="12" t="s">
        <v>88</v>
      </c>
      <c r="D10" s="18">
        <f t="shared" si="4"/>
        <v>0</v>
      </c>
      <c r="E10" s="20">
        <f>SUMIFS(E$32:E$412,$J$32:$J$412,$J10)</f>
        <v>0</v>
      </c>
      <c r="F10" s="20">
        <f>SUMIFS(F$32:F$412,$J$32:$J$412,$J10)</f>
        <v>0</v>
      </c>
      <c r="G10" s="20">
        <f>SUMIFS(G$32:G$412,$J$32:$J$412,$J10)</f>
        <v>0</v>
      </c>
      <c r="H10" s="20">
        <f>SUMIFS(H$32:H$412,$J$32:$J$412,$J10)</f>
        <v>0</v>
      </c>
      <c r="I10" s="13"/>
      <c r="J10" s="17">
        <v>201201</v>
      </c>
      <c r="K10" s="13"/>
      <c r="L10" s="50">
        <f t="shared" si="5"/>
        <v>0</v>
      </c>
      <c r="M10" s="51">
        <f>SUMIFS(M$32:M$412,$J$32:$J$412,$J10)</f>
        <v>0</v>
      </c>
      <c r="N10" s="51">
        <f>SUMIFS(N$32:N$412,$J$32:$J$412,$J10)</f>
        <v>0</v>
      </c>
      <c r="O10" s="51">
        <f>SUMIFS(O$32:O$412,$J$32:$J$412,$J10)</f>
        <v>0</v>
      </c>
      <c r="P10" s="51">
        <f>SUMIFS(P$32:P$412,$J$32:$J$412,$J10)</f>
        <v>0</v>
      </c>
      <c r="Q10" s="13"/>
      <c r="R10" s="46" t="str">
        <f t="shared" si="3"/>
        <v/>
      </c>
      <c r="S10" s="46" t="str">
        <f t="shared" si="2"/>
        <v/>
      </c>
      <c r="T10" s="46" t="str">
        <f t="shared" si="2"/>
        <v/>
      </c>
      <c r="U10" s="46" t="str">
        <f t="shared" si="2"/>
        <v/>
      </c>
      <c r="V10" s="46" t="str">
        <f t="shared" si="2"/>
        <v/>
      </c>
    </row>
    <row r="11" spans="1:22" x14ac:dyDescent="0.2">
      <c r="A11" s="13" t="s">
        <v>88</v>
      </c>
      <c r="B11" s="19" t="s">
        <v>88</v>
      </c>
      <c r="C11" s="12" t="s">
        <v>88</v>
      </c>
      <c r="D11" s="18">
        <f t="shared" si="4"/>
        <v>0</v>
      </c>
      <c r="E11" s="20">
        <f>SUMIFS(E$32:E$412,$J$32:$J$412,$J11)</f>
        <v>0</v>
      </c>
      <c r="F11" s="20">
        <f>SUMIFS(F$32:F$412,$J$32:$J$412,$J11)</f>
        <v>0</v>
      </c>
      <c r="G11" s="20">
        <f>SUMIFS(G$32:G$412,$J$32:$J$412,$J11)</f>
        <v>0</v>
      </c>
      <c r="H11" s="20">
        <f>SUMIFS(H$32:H$412,$J$32:$J$412,$J11)</f>
        <v>0</v>
      </c>
      <c r="I11" s="13"/>
      <c r="J11" s="17">
        <v>201101</v>
      </c>
      <c r="K11" s="13"/>
      <c r="L11" s="50">
        <f t="shared" si="5"/>
        <v>0</v>
      </c>
      <c r="M11" s="51">
        <f>SUMIFS(M$32:M$412,$J$32:$J$412,$J11)</f>
        <v>0</v>
      </c>
      <c r="N11" s="51">
        <f>SUMIFS(N$32:N$412,$J$32:$J$412,$J11)</f>
        <v>0</v>
      </c>
      <c r="O11" s="51">
        <f>SUMIFS(O$32:O$412,$J$32:$J$412,$J11)</f>
        <v>0</v>
      </c>
      <c r="P11" s="51">
        <f>SUMIFS(P$32:P$412,$J$32:$J$412,$J11)</f>
        <v>0</v>
      </c>
      <c r="Q11" s="13"/>
      <c r="R11" s="46" t="str">
        <f t="shared" si="3"/>
        <v/>
      </c>
      <c r="S11" s="46" t="str">
        <f t="shared" si="2"/>
        <v/>
      </c>
      <c r="T11" s="46" t="str">
        <f t="shared" si="2"/>
        <v/>
      </c>
      <c r="U11" s="46" t="str">
        <f t="shared" si="2"/>
        <v/>
      </c>
      <c r="V11" s="46" t="str">
        <f t="shared" si="2"/>
        <v/>
      </c>
    </row>
    <row r="12" spans="1:22" x14ac:dyDescent="0.2">
      <c r="A12" s="13" t="s">
        <v>88</v>
      </c>
      <c r="B12" s="19" t="s">
        <v>88</v>
      </c>
      <c r="C12" s="12" t="s">
        <v>88</v>
      </c>
      <c r="D12" s="18">
        <f t="shared" si="4"/>
        <v>0</v>
      </c>
      <c r="E12" s="20">
        <f>SUMIFS(E$32:E$412,$J$32:$J$412,$J12)</f>
        <v>0</v>
      </c>
      <c r="F12" s="20">
        <f>SUMIFS(F$32:F$412,$J$32:$J$412,$J12)</f>
        <v>0</v>
      </c>
      <c r="G12" s="20">
        <f>SUMIFS(G$32:G$412,$J$32:$J$412,$J12)</f>
        <v>0</v>
      </c>
      <c r="H12" s="20">
        <f>SUMIFS(H$32:H$412,$J$32:$J$412,$J12)</f>
        <v>0</v>
      </c>
      <c r="I12" s="13"/>
      <c r="J12" s="17">
        <v>201010</v>
      </c>
      <c r="K12" s="13"/>
      <c r="L12" s="50">
        <f t="shared" si="5"/>
        <v>0</v>
      </c>
      <c r="M12" s="51">
        <f>SUMIFS(M$32:M$412,$J$32:$J$412,$J12)</f>
        <v>0</v>
      </c>
      <c r="N12" s="51">
        <f>SUMIFS(N$32:N$412,$J$32:$J$412,$J12)</f>
        <v>0</v>
      </c>
      <c r="O12" s="51">
        <f>SUMIFS(O$32:O$412,$J$32:$J$412,$J12)</f>
        <v>0</v>
      </c>
      <c r="P12" s="51">
        <f>SUMIFS(P$32:P$412,$J$32:$J$412,$J12)</f>
        <v>0</v>
      </c>
      <c r="Q12" s="13"/>
      <c r="R12" s="46" t="str">
        <f t="shared" si="3"/>
        <v/>
      </c>
      <c r="S12" s="46" t="str">
        <f t="shared" si="2"/>
        <v/>
      </c>
      <c r="T12" s="46" t="str">
        <f t="shared" si="2"/>
        <v/>
      </c>
      <c r="U12" s="46" t="str">
        <f t="shared" si="2"/>
        <v/>
      </c>
      <c r="V12" s="46" t="str">
        <f t="shared" si="2"/>
        <v/>
      </c>
    </row>
    <row r="13" spans="1:22" x14ac:dyDescent="0.2">
      <c r="A13" s="13" t="s">
        <v>88</v>
      </c>
      <c r="B13" s="19" t="s">
        <v>88</v>
      </c>
      <c r="C13" s="12" t="s">
        <v>88</v>
      </c>
      <c r="D13" s="18">
        <f t="shared" si="4"/>
        <v>0</v>
      </c>
      <c r="E13" s="20">
        <f>SUMIFS(E$32:E$412,$J$32:$J$412,$J13)</f>
        <v>0</v>
      </c>
      <c r="F13" s="20">
        <f>SUMIFS(F$32:F$412,$J$32:$J$412,$J13)</f>
        <v>0</v>
      </c>
      <c r="G13" s="20">
        <f>SUMIFS(G$32:G$412,$J$32:$J$412,$J13)</f>
        <v>0</v>
      </c>
      <c r="H13" s="20">
        <f>SUMIFS(H$32:H$412,$J$32:$J$412,$J13)</f>
        <v>0</v>
      </c>
      <c r="I13" s="13"/>
      <c r="J13" s="17">
        <v>201005</v>
      </c>
      <c r="K13" s="13"/>
      <c r="L13" s="50">
        <f t="shared" si="5"/>
        <v>0</v>
      </c>
      <c r="M13" s="51">
        <f>SUMIFS(M$32:M$412,$J$32:$J$412,$J13)</f>
        <v>0</v>
      </c>
      <c r="N13" s="51">
        <f>SUMIFS(N$32:N$412,$J$32:$J$412,$J13)</f>
        <v>0</v>
      </c>
      <c r="O13" s="51">
        <f>SUMIFS(O$32:O$412,$J$32:$J$412,$J13)</f>
        <v>0</v>
      </c>
      <c r="P13" s="51">
        <f>SUMIFS(P$32:P$412,$J$32:$J$412,$J13)</f>
        <v>0</v>
      </c>
      <c r="Q13" s="13"/>
      <c r="R13" s="46" t="str">
        <f t="shared" si="3"/>
        <v/>
      </c>
      <c r="S13" s="46" t="str">
        <f t="shared" si="2"/>
        <v/>
      </c>
      <c r="T13" s="46" t="str">
        <f t="shared" si="2"/>
        <v/>
      </c>
      <c r="U13" s="46" t="str">
        <f t="shared" si="2"/>
        <v/>
      </c>
      <c r="V13" s="46" t="str">
        <f t="shared" si="2"/>
        <v/>
      </c>
    </row>
    <row r="14" spans="1:22" x14ac:dyDescent="0.2">
      <c r="A14" s="13" t="s">
        <v>88</v>
      </c>
      <c r="B14" s="19" t="s">
        <v>88</v>
      </c>
      <c r="C14" s="12" t="s">
        <v>88</v>
      </c>
      <c r="D14" s="18">
        <f t="shared" si="4"/>
        <v>0</v>
      </c>
      <c r="E14" s="20">
        <f>SUMIFS(E$32:E$412,$J$32:$J$412,$J14)</f>
        <v>0</v>
      </c>
      <c r="F14" s="20">
        <f>SUMIFS(F$32:F$412,$J$32:$J$412,$J14)</f>
        <v>0</v>
      </c>
      <c r="G14" s="20">
        <f>SUMIFS(G$32:G$412,$J$32:$J$412,$J14)</f>
        <v>0</v>
      </c>
      <c r="H14" s="20">
        <f>SUMIFS(H$32:H$412,$J$32:$J$412,$J14)</f>
        <v>0</v>
      </c>
      <c r="I14" s="13"/>
      <c r="J14" s="17">
        <v>201001</v>
      </c>
      <c r="K14" s="13"/>
      <c r="L14" s="50">
        <f t="shared" si="5"/>
        <v>0</v>
      </c>
      <c r="M14" s="51">
        <f>SUMIFS(M$32:M$412,$J$32:$J$412,$J14)</f>
        <v>0</v>
      </c>
      <c r="N14" s="51">
        <f>SUMIFS(N$32:N$412,$J$32:$J$412,$J14)</f>
        <v>0</v>
      </c>
      <c r="O14" s="51">
        <f>SUMIFS(O$32:O$412,$J$32:$J$412,$J14)</f>
        <v>0</v>
      </c>
      <c r="P14" s="51">
        <f>SUMIFS(P$32:P$412,$J$32:$J$412,$J14)</f>
        <v>0</v>
      </c>
      <c r="Q14" s="13"/>
      <c r="R14" s="46" t="str">
        <f t="shared" si="3"/>
        <v/>
      </c>
      <c r="S14" s="46" t="str">
        <f t="shared" si="2"/>
        <v/>
      </c>
      <c r="T14" s="46" t="str">
        <f t="shared" si="2"/>
        <v/>
      </c>
      <c r="U14" s="46" t="str">
        <f t="shared" si="2"/>
        <v/>
      </c>
      <c r="V14" s="46" t="str">
        <f t="shared" si="2"/>
        <v/>
      </c>
    </row>
    <row r="15" spans="1:22" x14ac:dyDescent="0.2">
      <c r="A15" s="13" t="s">
        <v>88</v>
      </c>
      <c r="B15" s="19" t="s">
        <v>88</v>
      </c>
      <c r="C15" s="12" t="s">
        <v>88</v>
      </c>
      <c r="D15" s="18">
        <f t="shared" si="4"/>
        <v>219</v>
      </c>
      <c r="E15" s="20">
        <f>SUMIFS(E$32:E$412,$J$32:$J$412,$J15)</f>
        <v>0</v>
      </c>
      <c r="F15" s="20">
        <f>SUMIFS(F$32:F$412,$J$32:$J$412,$J15)</f>
        <v>0</v>
      </c>
      <c r="G15" s="20">
        <f>SUMIFS(G$32:G$412,$J$32:$J$412,$J15)</f>
        <v>219</v>
      </c>
      <c r="H15" s="20">
        <f>SUMIFS(H$32:H$412,$J$32:$J$412,$J15)</f>
        <v>0</v>
      </c>
      <c r="I15" s="13"/>
      <c r="J15" s="17">
        <v>200901</v>
      </c>
      <c r="K15" s="13"/>
      <c r="L15" s="50">
        <f t="shared" si="5"/>
        <v>234</v>
      </c>
      <c r="M15" s="51">
        <f>SUMIFS(M$32:M$412,$J$32:$J$412,$J15)</f>
        <v>0</v>
      </c>
      <c r="N15" s="51">
        <f>SUMIFS(N$32:N$412,$J$32:$J$412,$J15)</f>
        <v>0</v>
      </c>
      <c r="O15" s="51">
        <f>SUMIFS(O$32:O$412,$J$32:$J$412,$J15)</f>
        <v>234</v>
      </c>
      <c r="P15" s="51">
        <f>SUMIFS(P$32:P$412,$J$32:$J$412,$J15)</f>
        <v>0</v>
      </c>
      <c r="Q15" s="13"/>
      <c r="R15" s="46">
        <f t="shared" si="3"/>
        <v>-0.06</v>
      </c>
      <c r="S15" s="46" t="str">
        <f t="shared" si="2"/>
        <v/>
      </c>
      <c r="T15" s="46" t="str">
        <f t="shared" si="2"/>
        <v/>
      </c>
      <c r="U15" s="46">
        <f t="shared" si="2"/>
        <v>-0.06</v>
      </c>
      <c r="V15" s="46" t="str">
        <f t="shared" si="2"/>
        <v/>
      </c>
    </row>
    <row r="16" spans="1:22" x14ac:dyDescent="0.2">
      <c r="A16" s="13" t="s">
        <v>88</v>
      </c>
      <c r="B16" s="19" t="s">
        <v>88</v>
      </c>
      <c r="C16" s="12" t="s">
        <v>88</v>
      </c>
      <c r="D16" s="18">
        <f t="shared" si="4"/>
        <v>0</v>
      </c>
      <c r="E16" s="20">
        <f>SUMIFS(E$32:E$412,$J$32:$J$412,$J16)</f>
        <v>0</v>
      </c>
      <c r="F16" s="20">
        <f>SUMIFS(F$32:F$412,$J$32:$J$412,$J16)</f>
        <v>0</v>
      </c>
      <c r="G16" s="20">
        <f>SUMIFS(G$32:G$412,$J$32:$J$412,$J16)</f>
        <v>0</v>
      </c>
      <c r="H16" s="20">
        <f>SUMIFS(H$32:H$412,$J$32:$J$412,$J16)</f>
        <v>0</v>
      </c>
      <c r="I16" s="13"/>
      <c r="J16" s="17">
        <v>200801</v>
      </c>
      <c r="K16" s="13"/>
      <c r="L16" s="50">
        <f t="shared" si="5"/>
        <v>0</v>
      </c>
      <c r="M16" s="51">
        <f>SUMIFS(M$32:M$412,$J$32:$J$412,$J16)</f>
        <v>0</v>
      </c>
      <c r="N16" s="51">
        <f>SUMIFS(N$32:N$412,$J$32:$J$412,$J16)</f>
        <v>0</v>
      </c>
      <c r="O16" s="51">
        <f>SUMIFS(O$32:O$412,$J$32:$J$412,$J16)</f>
        <v>0</v>
      </c>
      <c r="P16" s="51">
        <f>SUMIFS(P$32:P$412,$J$32:$J$412,$J16)</f>
        <v>0</v>
      </c>
      <c r="Q16" s="13"/>
      <c r="R16" s="46" t="str">
        <f t="shared" si="3"/>
        <v/>
      </c>
      <c r="S16" s="46" t="str">
        <f t="shared" si="2"/>
        <v/>
      </c>
      <c r="T16" s="46" t="str">
        <f t="shared" si="2"/>
        <v/>
      </c>
      <c r="U16" s="46" t="str">
        <f t="shared" si="2"/>
        <v/>
      </c>
      <c r="V16" s="46" t="str">
        <f t="shared" si="2"/>
        <v/>
      </c>
    </row>
    <row r="17" spans="1:22" x14ac:dyDescent="0.2">
      <c r="A17" s="13" t="s">
        <v>88</v>
      </c>
      <c r="B17" s="19" t="s">
        <v>88</v>
      </c>
      <c r="C17" s="12" t="s">
        <v>88</v>
      </c>
      <c r="D17" s="18">
        <f t="shared" si="4"/>
        <v>0</v>
      </c>
      <c r="E17" s="20">
        <f>SUMIFS(E$32:E$412,$J$32:$J$412,$J17)</f>
        <v>0</v>
      </c>
      <c r="F17" s="20">
        <f>SUMIFS(F$32:F$412,$J$32:$J$412,$J17)</f>
        <v>0</v>
      </c>
      <c r="G17" s="20">
        <f>SUMIFS(G$32:G$412,$J$32:$J$412,$J17)</f>
        <v>0</v>
      </c>
      <c r="H17" s="20">
        <f>SUMIFS(H$32:H$412,$J$32:$J$412,$J17)</f>
        <v>0</v>
      </c>
      <c r="I17" s="13"/>
      <c r="J17" s="17">
        <v>200701</v>
      </c>
      <c r="K17" s="13"/>
      <c r="L17" s="50">
        <f t="shared" si="5"/>
        <v>0</v>
      </c>
      <c r="M17" s="51">
        <f>SUMIFS(M$32:M$412,$J$32:$J$412,$J17)</f>
        <v>0</v>
      </c>
      <c r="N17" s="51">
        <f>SUMIFS(N$32:N$412,$J$32:$J$412,$J17)</f>
        <v>0</v>
      </c>
      <c r="O17" s="51">
        <f>SUMIFS(O$32:O$412,$J$32:$J$412,$J17)</f>
        <v>0</v>
      </c>
      <c r="P17" s="51">
        <f>SUMIFS(P$32:P$412,$J$32:$J$412,$J17)</f>
        <v>0</v>
      </c>
      <c r="Q17" s="13"/>
      <c r="R17" s="46" t="str">
        <f t="shared" si="3"/>
        <v/>
      </c>
      <c r="S17" s="46" t="str">
        <f t="shared" si="2"/>
        <v/>
      </c>
      <c r="T17" s="46" t="str">
        <f t="shared" si="2"/>
        <v/>
      </c>
      <c r="U17" s="46" t="str">
        <f t="shared" si="2"/>
        <v/>
      </c>
      <c r="V17" s="46" t="str">
        <f t="shared" si="2"/>
        <v/>
      </c>
    </row>
    <row r="18" spans="1:22" x14ac:dyDescent="0.2">
      <c r="A18" s="13" t="s">
        <v>88</v>
      </c>
      <c r="B18" s="19" t="s">
        <v>88</v>
      </c>
      <c r="C18" s="12" t="s">
        <v>88</v>
      </c>
      <c r="D18" s="18">
        <f t="shared" si="4"/>
        <v>0</v>
      </c>
      <c r="E18" s="20">
        <f>SUMIFS(E$32:E$412,$J$32:$J$412,$J18)</f>
        <v>0</v>
      </c>
      <c r="F18" s="20">
        <f>SUMIFS(F$32:F$412,$J$32:$J$412,$J18)</f>
        <v>0</v>
      </c>
      <c r="G18" s="20">
        <f>SUMIFS(G$32:G$412,$J$32:$J$412,$J18)</f>
        <v>0</v>
      </c>
      <c r="H18" s="20">
        <f>SUMIFS(H$32:H$412,$J$32:$J$412,$J18)</f>
        <v>0</v>
      </c>
      <c r="I18" s="13"/>
      <c r="J18" s="17">
        <v>200601</v>
      </c>
      <c r="K18" s="13"/>
      <c r="L18" s="50">
        <f t="shared" si="5"/>
        <v>0</v>
      </c>
      <c r="M18" s="51">
        <f>SUMIFS(M$32:M$412,$J$32:$J$412,$J18)</f>
        <v>0</v>
      </c>
      <c r="N18" s="51">
        <f>SUMIFS(N$32:N$412,$J$32:$J$412,$J18)</f>
        <v>0</v>
      </c>
      <c r="O18" s="51">
        <f>SUMIFS(O$32:O$412,$J$32:$J$412,$J18)</f>
        <v>0</v>
      </c>
      <c r="P18" s="51">
        <f>SUMIFS(P$32:P$412,$J$32:$J$412,$J18)</f>
        <v>0</v>
      </c>
      <c r="Q18" s="13"/>
      <c r="R18" s="46" t="str">
        <f t="shared" si="3"/>
        <v/>
      </c>
      <c r="S18" s="46" t="str">
        <f t="shared" si="2"/>
        <v/>
      </c>
      <c r="T18" s="46" t="str">
        <f t="shared" si="2"/>
        <v/>
      </c>
      <c r="U18" s="46" t="str">
        <f t="shared" si="2"/>
        <v/>
      </c>
      <c r="V18" s="46" t="str">
        <f t="shared" si="2"/>
        <v/>
      </c>
    </row>
    <row r="19" spans="1:22" x14ac:dyDescent="0.2">
      <c r="A19" s="13" t="s">
        <v>88</v>
      </c>
      <c r="B19" s="19" t="s">
        <v>88</v>
      </c>
      <c r="C19" s="12" t="s">
        <v>88</v>
      </c>
      <c r="D19" s="18">
        <f t="shared" si="4"/>
        <v>2139</v>
      </c>
      <c r="E19" s="20">
        <f>SUMIFS(E$32:E$412,$J$32:$J$412,$J19)</f>
        <v>0</v>
      </c>
      <c r="F19" s="20">
        <f>SUMIFS(F$32:F$412,$J$32:$J$412,$J19)</f>
        <v>0</v>
      </c>
      <c r="G19" s="20">
        <f>SUMIFS(G$32:G$412,$J$32:$J$412,$J19)</f>
        <v>2139</v>
      </c>
      <c r="H19" s="20">
        <f>SUMIFS(H$32:H$412,$J$32:$J$412,$J19)</f>
        <v>0</v>
      </c>
      <c r="I19" s="13"/>
      <c r="J19" s="17" t="s">
        <v>131</v>
      </c>
      <c r="K19" s="13"/>
      <c r="L19" s="50">
        <f t="shared" si="5"/>
        <v>3208</v>
      </c>
      <c r="M19" s="51">
        <f>SUMIFS(M$32:M$412,$J$32:$J$412,$J19)</f>
        <v>1</v>
      </c>
      <c r="N19" s="51">
        <f>SUMIFS(N$32:N$412,$J$32:$J$412,$J19)</f>
        <v>0</v>
      </c>
      <c r="O19" s="51">
        <f>SUMIFS(O$32:O$412,$J$32:$J$412,$J19)</f>
        <v>3207</v>
      </c>
      <c r="P19" s="51">
        <f>SUMIFS(P$32:P$412,$J$32:$J$412,$J19)</f>
        <v>0</v>
      </c>
      <c r="Q19" s="13"/>
      <c r="R19" s="46">
        <f t="shared" si="3"/>
        <v>-0.33</v>
      </c>
      <c r="S19" s="46">
        <f t="shared" si="2"/>
        <v>-1</v>
      </c>
      <c r="T19" s="46" t="str">
        <f t="shared" si="2"/>
        <v/>
      </c>
      <c r="U19" s="46">
        <f t="shared" si="2"/>
        <v>-0.33</v>
      </c>
      <c r="V19" s="46" t="str">
        <f t="shared" si="2"/>
        <v/>
      </c>
    </row>
    <row r="20" spans="1:22" x14ac:dyDescent="0.2">
      <c r="A20" s="21"/>
      <c r="B20" s="21" t="s">
        <v>92</v>
      </c>
      <c r="C20" s="22"/>
      <c r="D20" s="23">
        <f>SUM(E20:H20)</f>
        <v>3839</v>
      </c>
      <c r="E20" s="23">
        <f>SUM(E5:E19)</f>
        <v>0</v>
      </c>
      <c r="F20" s="23">
        <f t="shared" ref="F20:H20" si="6">SUM(F5:F19)</f>
        <v>0</v>
      </c>
      <c r="G20" s="23">
        <f t="shared" si="6"/>
        <v>3839</v>
      </c>
      <c r="H20" s="23">
        <f t="shared" si="6"/>
        <v>0</v>
      </c>
      <c r="I20" s="21"/>
      <c r="J20" s="22"/>
      <c r="K20" s="21"/>
      <c r="L20" s="43">
        <f>SUM(M20:P20)</f>
        <v>4980</v>
      </c>
      <c r="M20" s="43">
        <f>SUM(M5:M19)</f>
        <v>1</v>
      </c>
      <c r="N20" s="43">
        <f t="shared" ref="N20:P20" si="7">SUM(N5:N19)</f>
        <v>0</v>
      </c>
      <c r="O20" s="43">
        <f t="shared" si="7"/>
        <v>4979</v>
      </c>
      <c r="P20" s="43">
        <f t="shared" si="7"/>
        <v>0</v>
      </c>
      <c r="Q20" s="21"/>
      <c r="R20" s="21"/>
      <c r="S20" s="21"/>
      <c r="T20" s="21"/>
      <c r="U20" s="21"/>
      <c r="V20" s="21"/>
    </row>
    <row r="21" spans="1:22" x14ac:dyDescent="0.2">
      <c r="A21" s="35" t="s">
        <v>100</v>
      </c>
      <c r="B21" s="14" t="s">
        <v>88</v>
      </c>
      <c r="C21" s="8" t="s">
        <v>88</v>
      </c>
      <c r="D21" s="36">
        <f t="shared" si="0"/>
        <v>3814</v>
      </c>
      <c r="E21" s="9">
        <f>SUMIFS('2013Figures'!$J:$J,'2013Figures'!$B:$B,"BrokerToCy",'2013Figures'!$G:$G,"E1",'2013Figures'!$K:$K,1,'2013Figures'!$E:$E,$B$1)</f>
        <v>0</v>
      </c>
      <c r="F21" s="9">
        <f>SUMIFS('2013Figures'!$J:$J,'2013Figures'!$B:$B,"BrokerToCy",'2013Figures'!$G:$G,"P1",'2013Figures'!$K:$K,1,'2013Figures'!$E:$E,$B$1)</f>
        <v>0</v>
      </c>
      <c r="G21" s="9">
        <f>SUMIFS('2013Figures'!$J:$J,'2013Figures'!$B:$B,"CyToBroker",'2013Figures'!$G:$G,"E1",'2013Figures'!$K:$K,1,'2013Figures'!$E:$E,$B$1)</f>
        <v>3814</v>
      </c>
      <c r="H21" s="9">
        <f>SUMIFS('2013Figures'!$J:$J,'2013Figures'!$B:$B,"CyToBroker",'2013Figures'!$G:$G,"P1",'2013Figures'!$K:$K,1,'2013Figures'!$E:$E,$B$1)</f>
        <v>0</v>
      </c>
      <c r="I21" s="11"/>
      <c r="K21" s="11"/>
      <c r="L21" s="41">
        <f t="shared" ref="L21:L30" si="8">SUM(M21:P21)</f>
        <v>4944</v>
      </c>
      <c r="M21" s="52">
        <f>SUMIFS('2012Figures'!$J:$J,'2012Figures'!$B:$B,"BrokerToCy",'2012Figures'!$G:$G,"E1",'2012Figures'!$K:$K,1,'2012Figures'!$E:$E,$B$1)</f>
        <v>1</v>
      </c>
      <c r="N21" s="52">
        <f>SUMIFS('2012Figures'!$J:$J,'2012Figures'!$B:$B,"BrokerToCy",'2012Figures'!$G:$G,"P1",'2012Figures'!$K:$K,1,'2012Figures'!$E:$E,$B$1)</f>
        <v>0</v>
      </c>
      <c r="O21" s="52">
        <f>SUMIFS('2012Figures'!$J:$J,'2012Figures'!$B:$B,"CyToBroker",'2012Figures'!$G:$G,"E1",'2012Figures'!$K:$K,1,'2012Figures'!$E:$E,$B$1)</f>
        <v>4943</v>
      </c>
      <c r="P21" s="52">
        <f>SUMIFS('2012Figures'!$J:$J,'2012Figures'!$B:$B,"CyToBroker",'2012Figures'!$G:$G,"P1",'2012Figures'!$K:$K,1,'2012Figures'!$E:$E,$B$1)</f>
        <v>0</v>
      </c>
      <c r="Q21" s="11"/>
      <c r="R21" s="46">
        <f t="shared" ref="R21:V45" si="9">IF(L21=0,"",ROUND(D21/L21-1,2))</f>
        <v>-0.23</v>
      </c>
      <c r="S21" s="46">
        <f t="shared" si="9"/>
        <v>-1</v>
      </c>
      <c r="T21" s="46" t="str">
        <f t="shared" si="9"/>
        <v/>
      </c>
      <c r="U21" s="46">
        <f t="shared" si="9"/>
        <v>-0.23</v>
      </c>
      <c r="V21" s="46" t="str">
        <f t="shared" si="9"/>
        <v/>
      </c>
    </row>
    <row r="22" spans="1:22" x14ac:dyDescent="0.2">
      <c r="A22" s="35" t="s">
        <v>101</v>
      </c>
      <c r="B22" s="14" t="s">
        <v>88</v>
      </c>
      <c r="C22" s="8" t="s">
        <v>88</v>
      </c>
      <c r="D22" s="36">
        <f t="shared" si="0"/>
        <v>0</v>
      </c>
      <c r="E22" s="9">
        <f>SUMIFS('2013Figures'!$J:$J,'2013Figures'!$B:$B,"BrokerToCy",'2013Figures'!$G:$G,"E1",'2013Figures'!$K:$K,2,'2013Figures'!$E:$E,$B$1)</f>
        <v>0</v>
      </c>
      <c r="F22" s="9">
        <f>SUMIFS('2013Figures'!$J:$J,'2013Figures'!$B:$B,"BrokerToCy",'2013Figures'!$G:$G,"P1",'2013Figures'!$K:$K,2,'2013Figures'!$E:$E,$B$1)</f>
        <v>0</v>
      </c>
      <c r="G22" s="9">
        <f>SUMIFS('2013Figures'!$J:$J,'2013Figures'!$B:$B,"CyToBroker",'2013Figures'!$G:$G,"E1",'2013Figures'!$K:$K,2,'2013Figures'!$E:$E,$B$1)</f>
        <v>0</v>
      </c>
      <c r="H22" s="9">
        <f>SUMIFS('2013Figures'!$J:$J,'2013Figures'!$B:$B,"CyToBroker",'2013Figures'!$G:$G,"P1",'2013Figures'!$K:$K,2,'2013Figures'!$E:$E,$B$1)</f>
        <v>0</v>
      </c>
      <c r="I22" s="11"/>
      <c r="K22" s="11"/>
      <c r="L22" s="41">
        <f t="shared" si="8"/>
        <v>0</v>
      </c>
      <c r="M22" s="52">
        <f>SUMIFS('2012Figures'!$J:$J,'2012Figures'!$B:$B,"BrokerToCy",'2012Figures'!$G:$G,"E1",'2012Figures'!$K:$K,2,'2012Figures'!$E:$E,$B$1)</f>
        <v>0</v>
      </c>
      <c r="N22" s="52">
        <f>SUMIFS('2012Figures'!$J:$J,'2012Figures'!$B:$B,"BrokerToCy",'2012Figures'!$G:$G,"P1",'2012Figures'!$K:$K,2,'2012Figures'!$E:$E,$B$1)</f>
        <v>0</v>
      </c>
      <c r="O22" s="52">
        <f>SUMIFS('2012Figures'!$J:$J,'2012Figures'!$B:$B,"CyToBroker",'2012Figures'!$G:$G,"E1",'2012Figures'!$K:$K,2,'2012Figures'!$E:$E,$B$1)</f>
        <v>0</v>
      </c>
      <c r="P22" s="52">
        <f>SUMIFS('2012Figures'!$J:$J,'2012Figures'!$B:$B,"CyToBroker",'2012Figures'!$G:$G,"P1",'2012Figures'!$K:$K,2,'2012Figures'!$E:$E,$B$1)</f>
        <v>0</v>
      </c>
      <c r="Q22" s="11"/>
      <c r="R22" s="46" t="str">
        <f t="shared" si="9"/>
        <v/>
      </c>
      <c r="S22" s="46" t="str">
        <f t="shared" si="9"/>
        <v/>
      </c>
      <c r="T22" s="46" t="str">
        <f t="shared" si="9"/>
        <v/>
      </c>
      <c r="U22" s="46" t="str">
        <f t="shared" si="9"/>
        <v/>
      </c>
      <c r="V22" s="46" t="str">
        <f t="shared" si="9"/>
        <v/>
      </c>
    </row>
    <row r="23" spans="1:22" x14ac:dyDescent="0.2">
      <c r="A23" s="35" t="s">
        <v>102</v>
      </c>
      <c r="B23" s="14" t="s">
        <v>88</v>
      </c>
      <c r="C23" s="8" t="s">
        <v>88</v>
      </c>
      <c r="D23" s="36">
        <f t="shared" si="0"/>
        <v>25</v>
      </c>
      <c r="E23" s="9">
        <f>SUMIFS('2013Figures'!$J:$J,'2013Figures'!$B:$B,"BrokerToCy",'2013Figures'!$G:$G,"E1",'2013Figures'!$K:$K,3,'2013Figures'!$E:$E,$B$1)</f>
        <v>0</v>
      </c>
      <c r="F23" s="9">
        <f>SUMIFS('2013Figures'!$J:$J,'2013Figures'!$B:$B,"BrokerToCy",'2013Figures'!$G:$G,"P1",'2013Figures'!$K:$K,3,'2013Figures'!$E:$E,$B$1)</f>
        <v>0</v>
      </c>
      <c r="G23" s="9">
        <f>SUMIFS('2013Figures'!$J:$J,'2013Figures'!$B:$B,"CyToBroker",'2013Figures'!$G:$G,"E1",'2013Figures'!$K:$K,3,'2013Figures'!$E:$E,$B$1)</f>
        <v>25</v>
      </c>
      <c r="H23" s="9">
        <f>SUMIFS('2013Figures'!$J:$J,'2013Figures'!$B:$B,"CyToBroker",'2013Figures'!$G:$G,"P1",'2013Figures'!$K:$K,3,'2013Figures'!$E:$E,$B$1)</f>
        <v>0</v>
      </c>
      <c r="I23" s="11"/>
      <c r="K23" s="11"/>
      <c r="L23" s="41">
        <f t="shared" si="8"/>
        <v>36</v>
      </c>
      <c r="M23" s="52">
        <f>SUMIFS('2012Figures'!$J:$J,'2012Figures'!$B:$B,"BrokerToCy",'2012Figures'!$G:$G,"E1",'2012Figures'!$K:$K,3,'2012Figures'!$E:$E,$B$1)</f>
        <v>0</v>
      </c>
      <c r="N23" s="52">
        <f>SUMIFS('2012Figures'!$J:$J,'2012Figures'!$B:$B,"BrokerToCy",'2012Figures'!$G:$G,"P1",'2012Figures'!$K:$K,3,'2012Figures'!$E:$E,$B$1)</f>
        <v>0</v>
      </c>
      <c r="O23" s="52">
        <f>SUMIFS('2012Figures'!$J:$J,'2012Figures'!$B:$B,"CyToBroker",'2012Figures'!$G:$G,"E1",'2012Figures'!$K:$K,3,'2012Figures'!$E:$E,$B$1)</f>
        <v>36</v>
      </c>
      <c r="P23" s="52">
        <f>SUMIFS('2012Figures'!$J:$J,'2012Figures'!$B:$B,"CyToBroker",'2012Figures'!$G:$G,"P1",'2012Figures'!$K:$K,3,'2012Figures'!$E:$E,$B$1)</f>
        <v>0</v>
      </c>
      <c r="Q23" s="11"/>
      <c r="R23" s="46">
        <f t="shared" si="9"/>
        <v>-0.31</v>
      </c>
      <c r="S23" s="46" t="str">
        <f t="shared" si="9"/>
        <v/>
      </c>
      <c r="T23" s="46" t="str">
        <f t="shared" si="9"/>
        <v/>
      </c>
      <c r="U23" s="46">
        <f t="shared" si="9"/>
        <v>-0.31</v>
      </c>
      <c r="V23" s="46" t="str">
        <f t="shared" si="9"/>
        <v/>
      </c>
    </row>
    <row r="24" spans="1:22" x14ac:dyDescent="0.2">
      <c r="A24" s="35" t="s">
        <v>103</v>
      </c>
      <c r="B24" s="14" t="s">
        <v>88</v>
      </c>
      <c r="C24" s="8" t="s">
        <v>88</v>
      </c>
      <c r="D24" s="36">
        <f t="shared" si="0"/>
        <v>0</v>
      </c>
      <c r="E24" s="9">
        <f>SUMIFS('2013Figures'!$J:$J,'2013Figures'!$B:$B,"BrokerToCy",'2013Figures'!$G:$G,"E1",'2013Figures'!$K:$K,4,'2013Figures'!$E:$E,$B$1)</f>
        <v>0</v>
      </c>
      <c r="F24" s="9">
        <f>SUMIFS('2013Figures'!$J:$J,'2013Figures'!$B:$B,"BrokerToCy",'2013Figures'!$G:$G,"P1",'2013Figures'!$K:$K,4,'2013Figures'!$E:$E,$B$1)</f>
        <v>0</v>
      </c>
      <c r="G24" s="9">
        <f>SUMIFS('2013Figures'!$J:$J,'2013Figures'!$B:$B,"CyToBroker",'2013Figures'!$G:$G,"E1",'2013Figures'!$K:$K,4,'2013Figures'!$E:$E,$B$1)</f>
        <v>0</v>
      </c>
      <c r="H24" s="9">
        <f>SUMIFS('2013Figures'!$J:$J,'2013Figures'!$B:$B,"CyToBroker",'2013Figures'!$G:$G,"P1",'2013Figures'!$K:$K,4,'2013Figures'!$E:$E,$B$1)</f>
        <v>0</v>
      </c>
      <c r="I24" s="11"/>
      <c r="K24" s="11"/>
      <c r="L24" s="41">
        <f t="shared" si="8"/>
        <v>0</v>
      </c>
      <c r="M24" s="52">
        <f>SUMIFS('2012Figures'!$J:$J,'2012Figures'!$B:$B,"BrokerToCy",'2012Figures'!$G:$G,"E1",'2012Figures'!$K:$K,4,'2012Figures'!$E:$E,$B$1)</f>
        <v>0</v>
      </c>
      <c r="N24" s="52">
        <f>SUMIFS('2012Figures'!$J:$J,'2012Figures'!$B:$B,"BrokerToCy",'2012Figures'!$G:$G,"P1",'2012Figures'!$K:$K,4,'2012Figures'!$E:$E,$B$1)</f>
        <v>0</v>
      </c>
      <c r="O24" s="52">
        <f>SUMIFS('2012Figures'!$J:$J,'2012Figures'!$B:$B,"CyToBroker",'2012Figures'!$G:$G,"E1",'2012Figures'!$K:$K,4,'2012Figures'!$E:$E,$B$1)</f>
        <v>0</v>
      </c>
      <c r="P24" s="52">
        <f>SUMIFS('2012Figures'!$J:$J,'2012Figures'!$B:$B,"CyToBroker",'2012Figures'!$G:$G,"P1",'2012Figures'!$K:$K,4,'2012Figures'!$E:$E,$B$1)</f>
        <v>0</v>
      </c>
      <c r="Q24" s="11"/>
      <c r="R24" s="46" t="str">
        <f t="shared" si="9"/>
        <v/>
      </c>
      <c r="S24" s="46" t="str">
        <f t="shared" si="9"/>
        <v/>
      </c>
      <c r="T24" s="46" t="str">
        <f t="shared" si="9"/>
        <v/>
      </c>
      <c r="U24" s="46" t="str">
        <f t="shared" si="9"/>
        <v/>
      </c>
      <c r="V24" s="46" t="str">
        <f t="shared" si="9"/>
        <v/>
      </c>
    </row>
    <row r="25" spans="1:22" x14ac:dyDescent="0.2">
      <c r="A25" s="35" t="s">
        <v>104</v>
      </c>
      <c r="B25" s="14" t="s">
        <v>88</v>
      </c>
      <c r="C25" s="8" t="s">
        <v>88</v>
      </c>
      <c r="D25" s="36">
        <f t="shared" si="0"/>
        <v>0</v>
      </c>
      <c r="E25" s="9">
        <f>SUMIFS('2013Figures'!$J:$J,'2013Figures'!$B:$B,"BrokerToCy",'2013Figures'!$G:$G,"E1",'2013Figures'!$K:$K,5,'2013Figures'!$E:$E,$B$1)</f>
        <v>0</v>
      </c>
      <c r="F25" s="9">
        <f>SUMIFS('2013Figures'!$J:$J,'2013Figures'!$B:$B,"BrokerToCy",'2013Figures'!$G:$G,"P1",'2013Figures'!$K:$K,5,'2013Figures'!$E:$E,$B$1)</f>
        <v>0</v>
      </c>
      <c r="G25" s="9">
        <f>SUMIFS('2013Figures'!$J:$J,'2013Figures'!$B:$B,"CyToBroker",'2013Figures'!$G:$G,"E1",'2013Figures'!$K:$K,5,'2013Figures'!$E:$E,$B$1)</f>
        <v>0</v>
      </c>
      <c r="H25" s="9">
        <f>SUMIFS('2013Figures'!$J:$J,'2013Figures'!$B:$B,"CyToBroker",'2013Figures'!$G:$G,"P1",'2013Figures'!$K:$K,5,'2013Figures'!$E:$E,$B$1)</f>
        <v>0</v>
      </c>
      <c r="I25" s="11"/>
      <c r="K25" s="11"/>
      <c r="L25" s="41">
        <f t="shared" si="8"/>
        <v>0</v>
      </c>
      <c r="M25" s="52">
        <f>SUMIFS('2012Figures'!$J:$J,'2012Figures'!$B:$B,"BrokerToCy",'2012Figures'!$G:$G,"E1",'2012Figures'!$K:$K,5,'2012Figures'!$E:$E,$B$1)</f>
        <v>0</v>
      </c>
      <c r="N25" s="52">
        <f>SUMIFS('2012Figures'!$J:$J,'2012Figures'!$B:$B,"BrokerToCy",'2012Figures'!$G:$G,"P1",'2012Figures'!$K:$K,5,'2012Figures'!$E:$E,$B$1)</f>
        <v>0</v>
      </c>
      <c r="O25" s="52">
        <f>SUMIFS('2012Figures'!$J:$J,'2012Figures'!$B:$B,"CyToBroker",'2012Figures'!$G:$G,"E1",'2012Figures'!$K:$K,5,'2012Figures'!$E:$E,$B$1)</f>
        <v>0</v>
      </c>
      <c r="P25" s="52">
        <f>SUMIFS('2012Figures'!$J:$J,'2012Figures'!$B:$B,"CyToBroker",'2012Figures'!$G:$G,"P1",'2012Figures'!$K:$K,5,'2012Figures'!$E:$E,$B$1)</f>
        <v>0</v>
      </c>
      <c r="Q25" s="11"/>
      <c r="R25" s="46" t="str">
        <f t="shared" si="9"/>
        <v/>
      </c>
      <c r="S25" s="46" t="str">
        <f t="shared" si="9"/>
        <v/>
      </c>
      <c r="T25" s="46" t="str">
        <f t="shared" si="9"/>
        <v/>
      </c>
      <c r="U25" s="46" t="str">
        <f t="shared" si="9"/>
        <v/>
      </c>
      <c r="V25" s="46" t="str">
        <f t="shared" si="9"/>
        <v/>
      </c>
    </row>
    <row r="26" spans="1:22" x14ac:dyDescent="0.2">
      <c r="A26" s="35" t="s">
        <v>105</v>
      </c>
      <c r="B26" s="14" t="s">
        <v>88</v>
      </c>
      <c r="C26" s="8" t="s">
        <v>88</v>
      </c>
      <c r="D26" s="36">
        <f t="shared" si="0"/>
        <v>0</v>
      </c>
      <c r="E26" s="9">
        <f>SUMIFS('2013Figures'!$J:$J,'2013Figures'!$B:$B,"BrokerToCy",'2013Figures'!$G:$G,"E1",'2013Figures'!$K:$K,6,'2013Figures'!$E:$E,$B$1)</f>
        <v>0</v>
      </c>
      <c r="F26" s="9">
        <f>SUMIFS('2013Figures'!$J:$J,'2013Figures'!$B:$B,"BrokerToCy",'2013Figures'!$G:$G,"P1",'2013Figures'!$K:$K,6,'2013Figures'!$E:$E,$B$1)</f>
        <v>0</v>
      </c>
      <c r="G26" s="9">
        <f>SUMIFS('2013Figures'!$J:$J,'2013Figures'!$B:$B,"CyToBroker",'2013Figures'!$G:$G,"E1",'2013Figures'!$K:$K,6,'2013Figures'!$E:$E,$B$1)</f>
        <v>0</v>
      </c>
      <c r="H26" s="9">
        <f>SUMIFS('2013Figures'!$J:$J,'2013Figures'!$B:$B,"CyToBroker",'2013Figures'!$G:$G,"P1",'2013Figures'!$K:$K,6,'2013Figures'!$E:$E,$B$1)</f>
        <v>0</v>
      </c>
      <c r="I26" s="11"/>
      <c r="K26" s="11"/>
      <c r="L26" s="41">
        <f t="shared" si="8"/>
        <v>0</v>
      </c>
      <c r="M26" s="52">
        <f>SUMIFS('2012Figures'!$J:$J,'2012Figures'!$B:$B,"BrokerToCy",'2012Figures'!$G:$G,"E1",'2012Figures'!$K:$K,6,'2012Figures'!$E:$E,$B$1)</f>
        <v>0</v>
      </c>
      <c r="N26" s="52">
        <f>SUMIFS('2012Figures'!$J:$J,'2012Figures'!$B:$B,"BrokerToCy",'2012Figures'!$G:$G,"P1",'2012Figures'!$K:$K,6,'2012Figures'!$E:$E,$B$1)</f>
        <v>0</v>
      </c>
      <c r="O26" s="52">
        <f>SUMIFS('2012Figures'!$J:$J,'2012Figures'!$B:$B,"CyToBroker",'2012Figures'!$G:$G,"E1",'2012Figures'!$K:$K,6,'2012Figures'!$E:$E,$B$1)</f>
        <v>0</v>
      </c>
      <c r="P26" s="52">
        <f>SUMIFS('2012Figures'!$J:$J,'2012Figures'!$B:$B,"CyToBroker",'2012Figures'!$G:$G,"P1",'2012Figures'!$K:$K,6,'2012Figures'!$E:$E,$B$1)</f>
        <v>0</v>
      </c>
      <c r="Q26" s="11"/>
      <c r="R26" s="46" t="str">
        <f t="shared" si="9"/>
        <v/>
      </c>
      <c r="S26" s="46" t="str">
        <f t="shared" si="9"/>
        <v/>
      </c>
      <c r="T26" s="46" t="str">
        <f t="shared" si="9"/>
        <v/>
      </c>
      <c r="U26" s="46" t="str">
        <f t="shared" si="9"/>
        <v/>
      </c>
      <c r="V26" s="46" t="str">
        <f t="shared" si="9"/>
        <v/>
      </c>
    </row>
    <row r="27" spans="1:22" x14ac:dyDescent="0.2">
      <c r="A27" s="35" t="s">
        <v>106</v>
      </c>
      <c r="B27" s="14" t="s">
        <v>88</v>
      </c>
      <c r="C27" s="8" t="s">
        <v>88</v>
      </c>
      <c r="D27" s="36">
        <f t="shared" si="0"/>
        <v>0</v>
      </c>
      <c r="E27" s="9">
        <f>SUMIFS('2013Figures'!$J:$J,'2013Figures'!$B:$B,"BrokerToCy",'2013Figures'!$G:$G,"E1",'2013Figures'!$K:$K,7,'2013Figures'!$E:$E,$B$1)</f>
        <v>0</v>
      </c>
      <c r="F27" s="9">
        <f>SUMIFS('2013Figures'!$J:$J,'2013Figures'!$B:$B,"BrokerToCy",'2013Figures'!$G:$G,"P1",'2013Figures'!$K:$K,7,'2013Figures'!$E:$E,$B$1)</f>
        <v>0</v>
      </c>
      <c r="G27" s="9">
        <f>SUMIFS('2013Figures'!$J:$J,'2013Figures'!$B:$B,"CyToBroker",'2013Figures'!$G:$G,"E1",'2013Figures'!$K:$K,7,'2013Figures'!$E:$E,$B$1)</f>
        <v>0</v>
      </c>
      <c r="H27" s="9">
        <f>SUMIFS('2013Figures'!$J:$J,'2013Figures'!$B:$B,"CyToBroker",'2013Figures'!$G:$G,"P1",'2013Figures'!$K:$K,7,'2013Figures'!$E:$E,$B$1)</f>
        <v>0</v>
      </c>
      <c r="I27" s="11"/>
      <c r="K27" s="11"/>
      <c r="L27" s="41">
        <f t="shared" si="8"/>
        <v>0</v>
      </c>
      <c r="M27" s="52">
        <f>SUMIFS('2012Figures'!$J:$J,'2012Figures'!$B:$B,"BrokerToCy",'2012Figures'!$G:$G,"E1",'2012Figures'!$K:$K,7,'2012Figures'!$E:$E,$B$1)</f>
        <v>0</v>
      </c>
      <c r="N27" s="52">
        <f>SUMIFS('2012Figures'!$J:$J,'2012Figures'!$B:$B,"BrokerToCy",'2012Figures'!$G:$G,"P1",'2012Figures'!$K:$K,7,'2012Figures'!$E:$E,$B$1)</f>
        <v>0</v>
      </c>
      <c r="O27" s="52">
        <f>SUMIFS('2012Figures'!$J:$J,'2012Figures'!$B:$B,"CyToBroker",'2012Figures'!$G:$G,"E1",'2012Figures'!$K:$K,7,'2012Figures'!$E:$E,$B$1)</f>
        <v>0</v>
      </c>
      <c r="P27" s="52">
        <f>SUMIFS('2012Figures'!$J:$J,'2012Figures'!$B:$B,"CyToBroker",'2012Figures'!$G:$G,"P1",'2012Figures'!$K:$K,7,'2012Figures'!$E:$E,$B$1)</f>
        <v>0</v>
      </c>
      <c r="Q27" s="11"/>
      <c r="R27" s="46" t="str">
        <f t="shared" si="9"/>
        <v/>
      </c>
      <c r="S27" s="46" t="str">
        <f t="shared" si="9"/>
        <v/>
      </c>
      <c r="T27" s="46" t="str">
        <f t="shared" si="9"/>
        <v/>
      </c>
      <c r="U27" s="46" t="str">
        <f t="shared" si="9"/>
        <v/>
      </c>
      <c r="V27" s="46" t="str">
        <f t="shared" si="9"/>
        <v/>
      </c>
    </row>
    <row r="28" spans="1:22" x14ac:dyDescent="0.2">
      <c r="A28" s="35" t="s">
        <v>107</v>
      </c>
      <c r="B28" s="14" t="s">
        <v>88</v>
      </c>
      <c r="C28" s="8" t="s">
        <v>88</v>
      </c>
      <c r="D28" s="36">
        <f t="shared" si="0"/>
        <v>0</v>
      </c>
      <c r="E28" s="9">
        <f>SUMIFS('2013Figures'!$J:$J,'2013Figures'!$B:$B,"BrokerToCy",'2013Figures'!$G:$G,"E1",'2013Figures'!$K:$K,91,'2013Figures'!$E:$E,$B$1)</f>
        <v>0</v>
      </c>
      <c r="F28" s="9">
        <f>SUMIFS('2013Figures'!$J:$J,'2013Figures'!$B:$B,"BrokerToCy",'2013Figures'!$G:$G,"P1",'2013Figures'!$K:$K,91,'2013Figures'!$E:$E,$B$1)</f>
        <v>0</v>
      </c>
      <c r="G28" s="9">
        <f>SUMIFS('2013Figures'!$J:$J,'2013Figures'!$B:$B,"CyToBroker",'2013Figures'!$G:$G,"E1",'2013Figures'!$K:$K,91,'2013Figures'!$E:$E,$B$1)</f>
        <v>0</v>
      </c>
      <c r="H28" s="9">
        <f>SUMIFS('2013Figures'!$J:$J,'2013Figures'!$B:$B,"CyToBroker",'2013Figures'!$G:$G,"P1",'2013Figures'!$K:$K,91,'2013Figures'!$E:$E,$B$1)</f>
        <v>0</v>
      </c>
      <c r="I28" s="11"/>
      <c r="K28" s="11"/>
      <c r="L28" s="41">
        <f t="shared" si="8"/>
        <v>0</v>
      </c>
      <c r="M28" s="52">
        <f>SUMIFS('2012Figures'!$J:$J,'2012Figures'!$B:$B,"BrokerToCy",'2012Figures'!$G:$G,"E1",'2012Figures'!$K:$K,91,'2012Figures'!$E:$E,$B$1)</f>
        <v>0</v>
      </c>
      <c r="N28" s="52">
        <f>SUMIFS('2012Figures'!$J:$J,'2012Figures'!$B:$B,"BrokerToCy",'2012Figures'!$G:$G,"P1",'2012Figures'!$K:$K,91,'2012Figures'!$E:$E,$B$1)</f>
        <v>0</v>
      </c>
      <c r="O28" s="52">
        <f>SUMIFS('2012Figures'!$J:$J,'2012Figures'!$B:$B,"CyToBroker",'2012Figures'!$G:$G,"E1",'2012Figures'!$K:$K,91,'2012Figures'!$E:$E,$B$1)</f>
        <v>0</v>
      </c>
      <c r="P28" s="52">
        <f>SUMIFS('2012Figures'!$J:$J,'2012Figures'!$B:$B,"CyToBroker",'2012Figures'!$G:$G,"P1",'2012Figures'!$K:$K,91,'2012Figures'!$E:$E,$B$1)</f>
        <v>0</v>
      </c>
      <c r="Q28" s="11"/>
      <c r="R28" s="46" t="str">
        <f t="shared" si="9"/>
        <v/>
      </c>
      <c r="S28" s="46" t="str">
        <f t="shared" si="9"/>
        <v/>
      </c>
      <c r="T28" s="46" t="str">
        <f t="shared" si="9"/>
        <v/>
      </c>
      <c r="U28" s="46" t="str">
        <f t="shared" si="9"/>
        <v/>
      </c>
      <c r="V28" s="46" t="str">
        <f t="shared" si="9"/>
        <v/>
      </c>
    </row>
    <row r="29" spans="1:22" x14ac:dyDescent="0.2">
      <c r="A29" s="35" t="s">
        <v>108</v>
      </c>
      <c r="B29" s="14" t="s">
        <v>88</v>
      </c>
      <c r="C29" s="8" t="s">
        <v>88</v>
      </c>
      <c r="D29" s="36">
        <f t="shared" si="0"/>
        <v>0</v>
      </c>
      <c r="E29" s="9">
        <f>SUMIFS('2013Figures'!$J:$J,'2013Figures'!$B:$B,"BrokerToCy",'2013Figures'!$G:$G,"E1",'2013Figures'!$K:$K,97,'2013Figures'!$E:$E,$B$1)</f>
        <v>0</v>
      </c>
      <c r="F29" s="9">
        <f>SUMIFS('2013Figures'!$J:$J,'2013Figures'!$B:$B,"BrokerToCy",'2013Figures'!$G:$G,"P1",'2013Figures'!$K:$K,97,'2013Figures'!$E:$E,$B$1)</f>
        <v>0</v>
      </c>
      <c r="G29" s="9">
        <f>SUMIFS('2013Figures'!$J:$J,'2013Figures'!$B:$B,"CyToBroker",'2013Figures'!$G:$G,"E1",'2013Figures'!$K:$K,97,'2013Figures'!$E:$E,$B$1)</f>
        <v>0</v>
      </c>
      <c r="H29" s="9">
        <f>SUMIFS('2013Figures'!$J:$J,'2013Figures'!$B:$B,"CyToBroker",'2013Figures'!$G:$G,"P1",'2013Figures'!$K:$K,97,'2013Figures'!$E:$E,$B$1)</f>
        <v>0</v>
      </c>
      <c r="I29" s="11"/>
      <c r="K29" s="11"/>
      <c r="L29" s="41">
        <f t="shared" si="8"/>
        <v>0</v>
      </c>
      <c r="M29" s="52">
        <f>SUMIFS('2012Figures'!$J:$J,'2012Figures'!$B:$B,"BrokerToCy",'2012Figures'!$G:$G,"E1",'2012Figures'!$K:$K,97,'2012Figures'!$E:$E,$B$1)</f>
        <v>0</v>
      </c>
      <c r="N29" s="52">
        <f>SUMIFS('2012Figures'!$J:$J,'2012Figures'!$B:$B,"BrokerToCy",'2012Figures'!$G:$G,"P1",'2012Figures'!$K:$K,97,'2012Figures'!$E:$E,$B$1)</f>
        <v>0</v>
      </c>
      <c r="O29" s="52">
        <f>SUMIFS('2012Figures'!$J:$J,'2012Figures'!$B:$B,"CyToBroker",'2012Figures'!$G:$G,"E1",'2012Figures'!$K:$K,97,'2012Figures'!$E:$E,$B$1)</f>
        <v>0</v>
      </c>
      <c r="P29" s="52">
        <f>SUMIFS('2012Figures'!$J:$J,'2012Figures'!$B:$B,"CyToBroker",'2012Figures'!$G:$G,"P1",'2012Figures'!$K:$K,97,'2012Figures'!$E:$E,$B$1)</f>
        <v>0</v>
      </c>
      <c r="Q29" s="11"/>
      <c r="R29" s="46" t="str">
        <f t="shared" si="9"/>
        <v/>
      </c>
      <c r="S29" s="46" t="str">
        <f t="shared" si="9"/>
        <v/>
      </c>
      <c r="T29" s="46" t="str">
        <f t="shared" si="9"/>
        <v/>
      </c>
      <c r="U29" s="46" t="str">
        <f t="shared" si="9"/>
        <v/>
      </c>
      <c r="V29" s="46" t="str">
        <f t="shared" si="9"/>
        <v/>
      </c>
    </row>
    <row r="30" spans="1:22" x14ac:dyDescent="0.2">
      <c r="A30" s="21"/>
      <c r="B30" s="21" t="s">
        <v>92</v>
      </c>
      <c r="C30" s="22"/>
      <c r="D30" s="23">
        <f t="shared" si="0"/>
        <v>3839</v>
      </c>
      <c r="E30" s="23">
        <f>SUM(E21:E29)</f>
        <v>0</v>
      </c>
      <c r="F30" s="23">
        <f t="shared" ref="F30:H30" si="10">SUM(F21:F29)</f>
        <v>0</v>
      </c>
      <c r="G30" s="23">
        <f t="shared" si="10"/>
        <v>3839</v>
      </c>
      <c r="H30" s="23">
        <f t="shared" si="10"/>
        <v>0</v>
      </c>
      <c r="I30" s="21"/>
      <c r="J30" s="22"/>
      <c r="K30" s="21"/>
      <c r="L30" s="43">
        <f t="shared" si="8"/>
        <v>4980</v>
      </c>
      <c r="M30" s="43">
        <f>SUM(M21:M29)</f>
        <v>1</v>
      </c>
      <c r="N30" s="43">
        <f t="shared" ref="N30:P30" si="11">SUM(N21:N29)</f>
        <v>0</v>
      </c>
      <c r="O30" s="43">
        <f t="shared" si="11"/>
        <v>4979</v>
      </c>
      <c r="P30" s="43">
        <f t="shared" si="11"/>
        <v>0</v>
      </c>
      <c r="Q30" s="21"/>
      <c r="R30" s="21"/>
      <c r="S30" s="21"/>
      <c r="T30" s="21"/>
      <c r="U30" s="21"/>
      <c r="V30" s="21"/>
    </row>
    <row r="31" spans="1:22" x14ac:dyDescent="0.2">
      <c r="A31" s="28">
        <v>101</v>
      </c>
      <c r="B31" s="28" t="s">
        <v>52</v>
      </c>
      <c r="C31" s="17" t="s">
        <v>88</v>
      </c>
      <c r="D31" s="18">
        <f>SUMIFS('2013Figures'!$J:$J,'2013Figures'!$C:$C,$A31,'2013Figures'!$E:$E,$B$1)</f>
        <v>196</v>
      </c>
      <c r="E31" s="18">
        <f>SUMIFS('2013Figures'!$J:$J,'2013Figures'!$C:$C,$A31,'2013Figures'!$B:$B,"BrokerToCy",'2013Figures'!$G:$G,"E1",'2013Figures'!$E:$E,$B$1)</f>
        <v>0</v>
      </c>
      <c r="F31" s="18">
        <f>SUMIFS('2013Figures'!$J:$J,'2013Figures'!$C:$C,$A31,'2013Figures'!$B:$B,"BrokerToCy",'2013Figures'!$G:$G,"P1",'2013Figures'!$E:$E,$B$1)</f>
        <v>0</v>
      </c>
      <c r="G31" s="18">
        <f>SUMIFS('2013Figures'!$J:$J,'2013Figures'!$C:$C,$A31,'2013Figures'!$B:$B,"CyToBroker",'2013Figures'!$G:$G,"E1",'2013Figures'!$E:$E,$B$1)</f>
        <v>196</v>
      </c>
      <c r="H31" s="18">
        <f>SUMIFS('2013Figures'!$J:$J,'2013Figures'!$C:$C,$A31,'2013Figures'!$B:$B,"CyToBroker",'2013Figures'!$G:$G,"P1",'2013Figures'!$E:$E,$B$1)</f>
        <v>0</v>
      </c>
      <c r="I31" s="28"/>
      <c r="J31" s="17"/>
      <c r="K31" s="28"/>
      <c r="L31" s="50">
        <f>SUMIFS('2012Figures'!$J:$J,'2012Figures'!$C:$C,$A31,'2012Figures'!$E:$E,$B$1)</f>
        <v>270</v>
      </c>
      <c r="M31" s="50">
        <f>SUMIFS('2012Figures'!$J:$J,'2012Figures'!$C:$C,$A31,'2012Figures'!$B:$B,"BrokerToCy",'2012Figures'!$G:$G,"E1",'2012Figures'!$E:$E,$B$1)</f>
        <v>0</v>
      </c>
      <c r="N31" s="50">
        <f>SUMIFS('2012Figures'!$J:$J,'2012Figures'!$C:$C,$A31,'2012Figures'!$B:$B,"BrokerToCy",'2012Figures'!$G:$G,"P1",'2012Figures'!$E:$E,$B$1)</f>
        <v>0</v>
      </c>
      <c r="O31" s="50">
        <f>SUMIFS('2012Figures'!$J:$J,'2012Figures'!$C:$C,$A31,'2012Figures'!$B:$B,"CyToBroker",'2012Figures'!$G:$G,"E1",'2012Figures'!$E:$E,$B$1)</f>
        <v>270</v>
      </c>
      <c r="P31" s="50">
        <f>SUMIFS('2012Figures'!$J:$J,'2012Figures'!$C:$C,$A31,'2012Figures'!$B:$B,"CyToBroker",'2012Figures'!$G:$G,"P1",'2012Figures'!$E:$E,$B$1)</f>
        <v>0</v>
      </c>
      <c r="Q31" s="28"/>
      <c r="R31" s="46">
        <f t="shared" ref="R31:V94" si="12">IF(L31=0,"",ROUND(D31/L31-1,2))</f>
        <v>-0.27</v>
      </c>
      <c r="S31" s="46" t="str">
        <f t="shared" si="12"/>
        <v/>
      </c>
      <c r="T31" s="46" t="str">
        <f t="shared" si="12"/>
        <v/>
      </c>
      <c r="U31" s="46">
        <f t="shared" si="12"/>
        <v>-0.27</v>
      </c>
      <c r="V31" s="46" t="str">
        <f t="shared" si="12"/>
        <v/>
      </c>
    </row>
    <row r="32" spans="1:22" x14ac:dyDescent="0.2">
      <c r="A32" s="1">
        <v>101</v>
      </c>
      <c r="B32" s="1" t="s">
        <v>52</v>
      </c>
      <c r="C32" s="8">
        <v>11</v>
      </c>
      <c r="D32" s="29">
        <f>SUMIFS('2013Figures'!$J:$J,'2013Figures'!$C:$C,$A32,'2013Figures'!$H:$H,$B32,'2013Figures'!$I:$I,$C32,'2013Figures'!$E:$E,$B$1)</f>
        <v>0</v>
      </c>
      <c r="E32" s="9">
        <f>SUMIFS('2013Figures'!$J:$J,'2013Figures'!$C:$C,$A32,'2013Figures'!$H:$H,$B32,'2013Figures'!$I:$I,$C32,'2013Figures'!$B:$B,"BrokerToCy",'2013Figures'!$G:$G,"E1",'2013Figures'!$E:$E,$B$1)</f>
        <v>0</v>
      </c>
      <c r="F32" s="9">
        <f>SUMIFS('2013Figures'!$J:$J,'2013Figures'!$C:$C,$A32,'2013Figures'!$H:$H,$B32,'2013Figures'!$I:$I,$C32,'2013Figures'!$B:$B,"BrokerToCy",'2013Figures'!$G:$G,"P1",'2013Figures'!$E:$E,$B$1)</f>
        <v>0</v>
      </c>
      <c r="G32" s="9">
        <f>SUMIFS('2013Figures'!$J:$J,'2013Figures'!$C:$C,$A32,'2013Figures'!$H:$H,$B32,'2013Figures'!$I:$I,$C32,'2013Figures'!$B:$B,"CyToBroker",'2013Figures'!$G:$G,"E1",'2013Figures'!$E:$E,$B$1)</f>
        <v>0</v>
      </c>
      <c r="H32" s="9">
        <f>SUMIFS('2013Figures'!$J:$J,'2013Figures'!$C:$C,$A32,'2013Figures'!$H:$H,$B32,'2013Figures'!$I:$I,$C32,'2013Figures'!$B:$B,"CyToBroker",'2013Figures'!$G:$G,"P1",'2013Figures'!$E:$E,$B$1)</f>
        <v>0</v>
      </c>
      <c r="L32" s="42">
        <f>SUMIFS('2012Figures'!$J:$J,'2012Figures'!$C:$C,$A32,'2012Figures'!$H:$H,$B32,'2012Figures'!$I:$I,$C32,'2012Figures'!$E:$E,$B$1)</f>
        <v>0</v>
      </c>
      <c r="M32" s="52">
        <f>SUMIFS('2012Figures'!$J:$J,'2012Figures'!$C:$C,$A32,'2012Figures'!$H:$H,$B32,'2012Figures'!$I:$I,$C32,'2012Figures'!$B:$B,"BrokerToCy",'2012Figures'!$G:$G,"E1",'2012Figures'!$E:$E,$B$1)</f>
        <v>0</v>
      </c>
      <c r="N32" s="52">
        <f>SUMIFS('2012Figures'!$J:$J,'2012Figures'!$C:$C,$A32,'2012Figures'!$H:$H,$B32,'2012Figures'!$I:$I,$C32,'2012Figures'!$B:$B,"BrokerToCy",'2012Figures'!$G:$G,"P1",'2012Figures'!$E:$E,$B$1)</f>
        <v>0</v>
      </c>
      <c r="O32" s="52">
        <f>SUMIFS('2012Figures'!$J:$J,'2012Figures'!$C:$C,$A32,'2012Figures'!$H:$H,$B32,'2012Figures'!$I:$I,$C32,'2012Figures'!$B:$B,"CyToBroker",'2012Figures'!$G:$G,"E1",'2012Figures'!$E:$E,$B$1)</f>
        <v>0</v>
      </c>
      <c r="P32" s="52">
        <f>SUMIFS('2012Figures'!$J:$J,'2012Figures'!$C:$C,$A32,'2012Figures'!$H:$H,$B32,'2012Figures'!$I:$I,$C32,'2012Figures'!$B:$B,"CyToBroker",'2012Figures'!$G:$G,"P1",'2012Figures'!$E:$E,$B$1)</f>
        <v>0</v>
      </c>
      <c r="R32" s="46" t="str">
        <f t="shared" si="12"/>
        <v/>
      </c>
      <c r="S32" s="46" t="str">
        <f t="shared" si="12"/>
        <v/>
      </c>
      <c r="T32" s="46" t="str">
        <f t="shared" si="12"/>
        <v/>
      </c>
      <c r="U32" s="46" t="str">
        <f t="shared" si="12"/>
        <v/>
      </c>
      <c r="V32" s="46" t="str">
        <f t="shared" si="12"/>
        <v/>
      </c>
    </row>
    <row r="33" spans="1:22" x14ac:dyDescent="0.2">
      <c r="A33" s="1">
        <v>101</v>
      </c>
      <c r="B33" s="1" t="s">
        <v>52</v>
      </c>
      <c r="C33" s="8">
        <v>10</v>
      </c>
      <c r="D33" s="29">
        <f>SUMIFS('2013Figures'!$J:$J,'2013Figures'!$C:$C,$A33,'2013Figures'!$H:$H,$B33,'2013Figures'!$I:$I,$C33,'2013Figures'!$E:$E,$B$1)</f>
        <v>0</v>
      </c>
      <c r="E33" s="9">
        <f>SUMIFS('2013Figures'!$J:$J,'2013Figures'!$C:$C,$A33,'2013Figures'!$H:$H,$B33,'2013Figures'!$I:$I,$C33,'2013Figures'!$B:$B,"BrokerToCy",'2013Figures'!$G:$G,"E1",'2013Figures'!$E:$E,$B$1)</f>
        <v>0</v>
      </c>
      <c r="F33" s="9">
        <f>SUMIFS('2013Figures'!$J:$J,'2013Figures'!$C:$C,$A33,'2013Figures'!$H:$H,$B33,'2013Figures'!$I:$I,$C33,'2013Figures'!$B:$B,"BrokerToCy",'2013Figures'!$G:$G,"P1",'2013Figures'!$E:$E,$B$1)</f>
        <v>0</v>
      </c>
      <c r="G33" s="9">
        <f>SUMIFS('2013Figures'!$J:$J,'2013Figures'!$C:$C,$A33,'2013Figures'!$H:$H,$B33,'2013Figures'!$I:$I,$C33,'2013Figures'!$B:$B,"CyToBroker",'2013Figures'!$G:$G,"E1",'2013Figures'!$E:$E,$B$1)</f>
        <v>0</v>
      </c>
      <c r="H33" s="9">
        <f>SUMIFS('2013Figures'!$J:$J,'2013Figures'!$C:$C,$A33,'2013Figures'!$H:$H,$B33,'2013Figures'!$I:$I,$C33,'2013Figures'!$B:$B,"CyToBroker",'2013Figures'!$G:$G,"P1",'2013Figures'!$E:$E,$B$1)</f>
        <v>0</v>
      </c>
      <c r="J33" s="8">
        <v>201501</v>
      </c>
      <c r="L33" s="42">
        <f>SUMIFS('2012Figures'!$J:$J,'2012Figures'!$C:$C,$A33,'2012Figures'!$H:$H,$B33,'2012Figures'!$I:$I,$C33,'2012Figures'!$E:$E,$B$1)</f>
        <v>0</v>
      </c>
      <c r="M33" s="52">
        <f>SUMIFS('2012Figures'!$J:$J,'2012Figures'!$C:$C,$A33,'2012Figures'!$H:$H,$B33,'2012Figures'!$I:$I,$C33,'2012Figures'!$B:$B,"BrokerToCy",'2012Figures'!$G:$G,"E1",'2012Figures'!$E:$E,$B$1)</f>
        <v>0</v>
      </c>
      <c r="N33" s="52">
        <f>SUMIFS('2012Figures'!$J:$J,'2012Figures'!$C:$C,$A33,'2012Figures'!$H:$H,$B33,'2012Figures'!$I:$I,$C33,'2012Figures'!$B:$B,"BrokerToCy",'2012Figures'!$G:$G,"P1",'2012Figures'!$E:$E,$B$1)</f>
        <v>0</v>
      </c>
      <c r="O33" s="52">
        <f>SUMIFS('2012Figures'!$J:$J,'2012Figures'!$C:$C,$A33,'2012Figures'!$H:$H,$B33,'2012Figures'!$I:$I,$C33,'2012Figures'!$B:$B,"CyToBroker",'2012Figures'!$G:$G,"E1",'2012Figures'!$E:$E,$B$1)</f>
        <v>0</v>
      </c>
      <c r="P33" s="52">
        <f>SUMIFS('2012Figures'!$J:$J,'2012Figures'!$C:$C,$A33,'2012Figures'!$H:$H,$B33,'2012Figures'!$I:$I,$C33,'2012Figures'!$B:$B,"CyToBroker",'2012Figures'!$G:$G,"P1",'2012Figures'!$E:$E,$B$1)</f>
        <v>0</v>
      </c>
      <c r="R33" s="46" t="str">
        <f t="shared" si="12"/>
        <v/>
      </c>
      <c r="S33" s="46" t="str">
        <f t="shared" si="12"/>
        <v/>
      </c>
      <c r="T33" s="46" t="str">
        <f t="shared" si="12"/>
        <v/>
      </c>
      <c r="U33" s="46" t="str">
        <f t="shared" si="12"/>
        <v/>
      </c>
      <c r="V33" s="46" t="str">
        <f t="shared" si="12"/>
        <v/>
      </c>
    </row>
    <row r="34" spans="1:22" x14ac:dyDescent="0.2">
      <c r="A34" s="1">
        <v>101</v>
      </c>
      <c r="B34" s="1" t="s">
        <v>52</v>
      </c>
      <c r="C34" s="8">
        <v>9</v>
      </c>
      <c r="D34" s="29">
        <f>SUMIFS('2013Figures'!$J:$J,'2013Figures'!$C:$C,$A34,'2013Figures'!$H:$H,$B34,'2013Figures'!$I:$I,$C34,'2013Figures'!$E:$E,$B$1)</f>
        <v>0</v>
      </c>
      <c r="E34" s="9">
        <f>SUMIFS('2013Figures'!$J:$J,'2013Figures'!$C:$C,$A34,'2013Figures'!$H:$H,$B34,'2013Figures'!$I:$I,$C34,'2013Figures'!$B:$B,"BrokerToCy",'2013Figures'!$G:$G,"E1",'2013Figures'!$E:$E,$B$1)</f>
        <v>0</v>
      </c>
      <c r="F34" s="9">
        <f>SUMIFS('2013Figures'!$J:$J,'2013Figures'!$C:$C,$A34,'2013Figures'!$H:$H,$B34,'2013Figures'!$I:$I,$C34,'2013Figures'!$B:$B,"BrokerToCy",'2013Figures'!$G:$G,"P1",'2013Figures'!$E:$E,$B$1)</f>
        <v>0</v>
      </c>
      <c r="G34" s="9">
        <f>SUMIFS('2013Figures'!$J:$J,'2013Figures'!$C:$C,$A34,'2013Figures'!$H:$H,$B34,'2013Figures'!$I:$I,$C34,'2013Figures'!$B:$B,"CyToBroker",'2013Figures'!$G:$G,"E1",'2013Figures'!$E:$E,$B$1)</f>
        <v>0</v>
      </c>
      <c r="H34" s="9">
        <f>SUMIFS('2013Figures'!$J:$J,'2013Figures'!$C:$C,$A34,'2013Figures'!$H:$H,$B34,'2013Figures'!$I:$I,$C34,'2013Figures'!$B:$B,"CyToBroker",'2013Figures'!$G:$G,"P1",'2013Figures'!$E:$E,$B$1)</f>
        <v>0</v>
      </c>
      <c r="J34" s="8">
        <v>201401</v>
      </c>
      <c r="L34" s="42">
        <f>SUMIFS('2012Figures'!$J:$J,'2012Figures'!$C:$C,$A34,'2012Figures'!$H:$H,$B34,'2012Figures'!$I:$I,$C34,'2012Figures'!$E:$E,$B$1)</f>
        <v>0</v>
      </c>
      <c r="M34" s="52">
        <f>SUMIFS('2012Figures'!$J:$J,'2012Figures'!$C:$C,$A34,'2012Figures'!$H:$H,$B34,'2012Figures'!$I:$I,$C34,'2012Figures'!$B:$B,"BrokerToCy",'2012Figures'!$G:$G,"E1",'2012Figures'!$E:$E,$B$1)</f>
        <v>0</v>
      </c>
      <c r="N34" s="52">
        <f>SUMIFS('2012Figures'!$J:$J,'2012Figures'!$C:$C,$A34,'2012Figures'!$H:$H,$B34,'2012Figures'!$I:$I,$C34,'2012Figures'!$B:$B,"BrokerToCy",'2012Figures'!$G:$G,"P1",'2012Figures'!$E:$E,$B$1)</f>
        <v>0</v>
      </c>
      <c r="O34" s="52">
        <f>SUMIFS('2012Figures'!$J:$J,'2012Figures'!$C:$C,$A34,'2012Figures'!$H:$H,$B34,'2012Figures'!$I:$I,$C34,'2012Figures'!$B:$B,"CyToBroker",'2012Figures'!$G:$G,"E1",'2012Figures'!$E:$E,$B$1)</f>
        <v>0</v>
      </c>
      <c r="P34" s="52">
        <f>SUMIFS('2012Figures'!$J:$J,'2012Figures'!$C:$C,$A34,'2012Figures'!$H:$H,$B34,'2012Figures'!$I:$I,$C34,'2012Figures'!$B:$B,"CyToBroker",'2012Figures'!$G:$G,"P1",'2012Figures'!$E:$E,$B$1)</f>
        <v>0</v>
      </c>
      <c r="R34" s="46" t="str">
        <f t="shared" si="12"/>
        <v/>
      </c>
      <c r="S34" s="46" t="str">
        <f t="shared" si="12"/>
        <v/>
      </c>
      <c r="T34" s="46" t="str">
        <f t="shared" si="12"/>
        <v/>
      </c>
      <c r="U34" s="46" t="str">
        <f t="shared" si="12"/>
        <v/>
      </c>
      <c r="V34" s="46" t="str">
        <f t="shared" si="12"/>
        <v/>
      </c>
    </row>
    <row r="35" spans="1:22" x14ac:dyDescent="0.2">
      <c r="A35" s="1">
        <v>101</v>
      </c>
      <c r="B35" s="1" t="s">
        <v>52</v>
      </c>
      <c r="C35" s="8">
        <v>8</v>
      </c>
      <c r="D35" s="29">
        <f>SUMIFS('2013Figures'!$J:$J,'2013Figures'!$C:$C,$A35,'2013Figures'!$H:$H,$B35,'2013Figures'!$I:$I,$C35,'2013Figures'!$E:$E,$B$1)</f>
        <v>0</v>
      </c>
      <c r="E35" s="9">
        <f>SUMIFS('2013Figures'!$J:$J,'2013Figures'!$C:$C,$A35,'2013Figures'!$H:$H,$B35,'2013Figures'!$I:$I,$C35,'2013Figures'!$B:$B,"BrokerToCy",'2013Figures'!$G:$G,"E1",'2013Figures'!$E:$E,$B$1)</f>
        <v>0</v>
      </c>
      <c r="F35" s="9">
        <f>SUMIFS('2013Figures'!$J:$J,'2013Figures'!$C:$C,$A35,'2013Figures'!$H:$H,$B35,'2013Figures'!$I:$I,$C35,'2013Figures'!$B:$B,"BrokerToCy",'2013Figures'!$G:$G,"P1",'2013Figures'!$E:$E,$B$1)</f>
        <v>0</v>
      </c>
      <c r="G35" s="9">
        <f>SUMIFS('2013Figures'!$J:$J,'2013Figures'!$C:$C,$A35,'2013Figures'!$H:$H,$B35,'2013Figures'!$I:$I,$C35,'2013Figures'!$B:$B,"CyToBroker",'2013Figures'!$G:$G,"E1",'2013Figures'!$E:$E,$B$1)</f>
        <v>0</v>
      </c>
      <c r="H35" s="9">
        <f>SUMIFS('2013Figures'!$J:$J,'2013Figures'!$C:$C,$A35,'2013Figures'!$H:$H,$B35,'2013Figures'!$I:$I,$C35,'2013Figures'!$B:$B,"CyToBroker",'2013Figures'!$G:$G,"P1",'2013Figures'!$E:$E,$B$1)</f>
        <v>0</v>
      </c>
      <c r="I35" s="30"/>
      <c r="J35" s="31">
        <v>201301</v>
      </c>
      <c r="K35" s="30"/>
      <c r="L35" s="42">
        <f>SUMIFS('2012Figures'!$J:$J,'2012Figures'!$C:$C,$A35,'2012Figures'!$H:$H,$B35,'2012Figures'!$I:$I,$C35,'2012Figures'!$E:$E,$B$1)</f>
        <v>0</v>
      </c>
      <c r="M35" s="52">
        <f>SUMIFS('2012Figures'!$J:$J,'2012Figures'!$C:$C,$A35,'2012Figures'!$H:$H,$B35,'2012Figures'!$I:$I,$C35,'2012Figures'!$B:$B,"BrokerToCy",'2012Figures'!$G:$G,"E1",'2012Figures'!$E:$E,$B$1)</f>
        <v>0</v>
      </c>
      <c r="N35" s="52">
        <f>SUMIFS('2012Figures'!$J:$J,'2012Figures'!$C:$C,$A35,'2012Figures'!$H:$H,$B35,'2012Figures'!$I:$I,$C35,'2012Figures'!$B:$B,"BrokerToCy",'2012Figures'!$G:$G,"P1",'2012Figures'!$E:$E,$B$1)</f>
        <v>0</v>
      </c>
      <c r="O35" s="52">
        <f>SUMIFS('2012Figures'!$J:$J,'2012Figures'!$C:$C,$A35,'2012Figures'!$H:$H,$B35,'2012Figures'!$I:$I,$C35,'2012Figures'!$B:$B,"CyToBroker",'2012Figures'!$G:$G,"E1",'2012Figures'!$E:$E,$B$1)</f>
        <v>0</v>
      </c>
      <c r="P35" s="52">
        <f>SUMIFS('2012Figures'!$J:$J,'2012Figures'!$C:$C,$A35,'2012Figures'!$H:$H,$B35,'2012Figures'!$I:$I,$C35,'2012Figures'!$B:$B,"CyToBroker",'2012Figures'!$G:$G,"P1",'2012Figures'!$E:$E,$B$1)</f>
        <v>0</v>
      </c>
      <c r="Q35" s="30"/>
      <c r="R35" s="46" t="str">
        <f t="shared" si="12"/>
        <v/>
      </c>
      <c r="S35" s="46" t="str">
        <f t="shared" si="12"/>
        <v/>
      </c>
      <c r="T35" s="46" t="str">
        <f t="shared" si="12"/>
        <v/>
      </c>
      <c r="U35" s="46" t="str">
        <f t="shared" si="12"/>
        <v/>
      </c>
      <c r="V35" s="46" t="str">
        <f t="shared" si="12"/>
        <v/>
      </c>
    </row>
    <row r="36" spans="1:22" x14ac:dyDescent="0.2">
      <c r="A36" s="1">
        <v>101</v>
      </c>
      <c r="B36" s="1" t="s">
        <v>52</v>
      </c>
      <c r="C36" s="8">
        <v>7</v>
      </c>
      <c r="D36" s="29">
        <f>SUMIFS('2013Figures'!$J:$J,'2013Figures'!$C:$C,$A36,'2013Figures'!$H:$H,$B36,'2013Figures'!$I:$I,$C36,'2013Figures'!$E:$E,$B$1)</f>
        <v>0</v>
      </c>
      <c r="E36" s="9">
        <f>SUMIFS('2013Figures'!$J:$J,'2013Figures'!$C:$C,$A36,'2013Figures'!$H:$H,$B36,'2013Figures'!$I:$I,$C36,'2013Figures'!$B:$B,"BrokerToCy",'2013Figures'!$G:$G,"E1",'2013Figures'!$E:$E,$B$1)</f>
        <v>0</v>
      </c>
      <c r="F36" s="9">
        <f>SUMIFS('2013Figures'!$J:$J,'2013Figures'!$C:$C,$A36,'2013Figures'!$H:$H,$B36,'2013Figures'!$I:$I,$C36,'2013Figures'!$B:$B,"BrokerToCy",'2013Figures'!$G:$G,"P1",'2013Figures'!$E:$E,$B$1)</f>
        <v>0</v>
      </c>
      <c r="G36" s="9">
        <f>SUMIFS('2013Figures'!$J:$J,'2013Figures'!$C:$C,$A36,'2013Figures'!$H:$H,$B36,'2013Figures'!$I:$I,$C36,'2013Figures'!$B:$B,"CyToBroker",'2013Figures'!$G:$G,"E1",'2013Figures'!$E:$E,$B$1)</f>
        <v>0</v>
      </c>
      <c r="H36" s="9">
        <f>SUMIFS('2013Figures'!$J:$J,'2013Figures'!$C:$C,$A36,'2013Figures'!$H:$H,$B36,'2013Figures'!$I:$I,$C36,'2013Figures'!$B:$B,"CyToBroker",'2013Figures'!$G:$G,"P1",'2013Figures'!$E:$E,$B$1)</f>
        <v>0</v>
      </c>
      <c r="J36" s="8">
        <v>201201</v>
      </c>
      <c r="L36" s="42">
        <f>SUMIFS('2012Figures'!$J:$J,'2012Figures'!$C:$C,$A36,'2012Figures'!$H:$H,$B36,'2012Figures'!$I:$I,$C36,'2012Figures'!$E:$E,$B$1)</f>
        <v>0</v>
      </c>
      <c r="M36" s="52">
        <f>SUMIFS('2012Figures'!$J:$J,'2012Figures'!$C:$C,$A36,'2012Figures'!$H:$H,$B36,'2012Figures'!$I:$I,$C36,'2012Figures'!$B:$B,"BrokerToCy",'2012Figures'!$G:$G,"E1",'2012Figures'!$E:$E,$B$1)</f>
        <v>0</v>
      </c>
      <c r="N36" s="52">
        <f>SUMIFS('2012Figures'!$J:$J,'2012Figures'!$C:$C,$A36,'2012Figures'!$H:$H,$B36,'2012Figures'!$I:$I,$C36,'2012Figures'!$B:$B,"BrokerToCy",'2012Figures'!$G:$G,"P1",'2012Figures'!$E:$E,$B$1)</f>
        <v>0</v>
      </c>
      <c r="O36" s="52">
        <f>SUMIFS('2012Figures'!$J:$J,'2012Figures'!$C:$C,$A36,'2012Figures'!$H:$H,$B36,'2012Figures'!$I:$I,$C36,'2012Figures'!$B:$B,"CyToBroker",'2012Figures'!$G:$G,"E1",'2012Figures'!$E:$E,$B$1)</f>
        <v>0</v>
      </c>
      <c r="P36" s="52">
        <f>SUMIFS('2012Figures'!$J:$J,'2012Figures'!$C:$C,$A36,'2012Figures'!$H:$H,$B36,'2012Figures'!$I:$I,$C36,'2012Figures'!$B:$B,"CyToBroker",'2012Figures'!$G:$G,"P1",'2012Figures'!$E:$E,$B$1)</f>
        <v>0</v>
      </c>
      <c r="R36" s="46" t="str">
        <f t="shared" si="12"/>
        <v/>
      </c>
      <c r="S36" s="46" t="str">
        <f t="shared" si="12"/>
        <v/>
      </c>
      <c r="T36" s="46" t="str">
        <f t="shared" si="12"/>
        <v/>
      </c>
      <c r="U36" s="46" t="str">
        <f t="shared" si="12"/>
        <v/>
      </c>
      <c r="V36" s="46" t="str">
        <f t="shared" si="12"/>
        <v/>
      </c>
    </row>
    <row r="37" spans="1:22" x14ac:dyDescent="0.2">
      <c r="A37" s="1">
        <v>101</v>
      </c>
      <c r="B37" s="1" t="s">
        <v>52</v>
      </c>
      <c r="C37" s="8">
        <v>6</v>
      </c>
      <c r="D37" s="29">
        <f>SUMIFS('2013Figures'!$J:$J,'2013Figures'!$C:$C,$A37,'2013Figures'!$H:$H,$B37,'2013Figures'!$I:$I,$C37,'2013Figures'!$E:$E,$B$1)</f>
        <v>0</v>
      </c>
      <c r="E37" s="9">
        <f>SUMIFS('2013Figures'!$J:$J,'2013Figures'!$C:$C,$A37,'2013Figures'!$H:$H,$B37,'2013Figures'!$I:$I,$C37,'2013Figures'!$B:$B,"BrokerToCy",'2013Figures'!$G:$G,"E1",'2013Figures'!$E:$E,$B$1)</f>
        <v>0</v>
      </c>
      <c r="F37" s="9">
        <f>SUMIFS('2013Figures'!$J:$J,'2013Figures'!$C:$C,$A37,'2013Figures'!$H:$H,$B37,'2013Figures'!$I:$I,$C37,'2013Figures'!$B:$B,"BrokerToCy",'2013Figures'!$G:$G,"P1",'2013Figures'!$E:$E,$B$1)</f>
        <v>0</v>
      </c>
      <c r="G37" s="9">
        <f>SUMIFS('2013Figures'!$J:$J,'2013Figures'!$C:$C,$A37,'2013Figures'!$H:$H,$B37,'2013Figures'!$I:$I,$C37,'2013Figures'!$B:$B,"CyToBroker",'2013Figures'!$G:$G,"E1",'2013Figures'!$E:$E,$B$1)</f>
        <v>0</v>
      </c>
      <c r="H37" s="9">
        <f>SUMIFS('2013Figures'!$J:$J,'2013Figures'!$C:$C,$A37,'2013Figures'!$H:$H,$B37,'2013Figures'!$I:$I,$C37,'2013Figures'!$B:$B,"CyToBroker",'2013Figures'!$G:$G,"P1",'2013Figures'!$E:$E,$B$1)</f>
        <v>0</v>
      </c>
      <c r="J37" s="8">
        <v>201101</v>
      </c>
      <c r="L37" s="42">
        <f>SUMIFS('2012Figures'!$J:$J,'2012Figures'!$C:$C,$A37,'2012Figures'!$H:$H,$B37,'2012Figures'!$I:$I,$C37,'2012Figures'!$E:$E,$B$1)</f>
        <v>0</v>
      </c>
      <c r="M37" s="52">
        <f>SUMIFS('2012Figures'!$J:$J,'2012Figures'!$C:$C,$A37,'2012Figures'!$H:$H,$B37,'2012Figures'!$I:$I,$C37,'2012Figures'!$B:$B,"BrokerToCy",'2012Figures'!$G:$G,"E1",'2012Figures'!$E:$E,$B$1)</f>
        <v>0</v>
      </c>
      <c r="N37" s="52">
        <f>SUMIFS('2012Figures'!$J:$J,'2012Figures'!$C:$C,$A37,'2012Figures'!$H:$H,$B37,'2012Figures'!$I:$I,$C37,'2012Figures'!$B:$B,"BrokerToCy",'2012Figures'!$G:$G,"P1",'2012Figures'!$E:$E,$B$1)</f>
        <v>0</v>
      </c>
      <c r="O37" s="52">
        <f>SUMIFS('2012Figures'!$J:$J,'2012Figures'!$C:$C,$A37,'2012Figures'!$H:$H,$B37,'2012Figures'!$I:$I,$C37,'2012Figures'!$B:$B,"CyToBroker",'2012Figures'!$G:$G,"E1",'2012Figures'!$E:$E,$B$1)</f>
        <v>0</v>
      </c>
      <c r="P37" s="52">
        <f>SUMIFS('2012Figures'!$J:$J,'2012Figures'!$C:$C,$A37,'2012Figures'!$H:$H,$B37,'2012Figures'!$I:$I,$C37,'2012Figures'!$B:$B,"CyToBroker",'2012Figures'!$G:$G,"P1",'2012Figures'!$E:$E,$B$1)</f>
        <v>0</v>
      </c>
      <c r="R37" s="46" t="str">
        <f t="shared" si="12"/>
        <v/>
      </c>
      <c r="S37" s="46" t="str">
        <f t="shared" si="12"/>
        <v/>
      </c>
      <c r="T37" s="46" t="str">
        <f t="shared" si="12"/>
        <v/>
      </c>
      <c r="U37" s="46" t="str">
        <f t="shared" si="12"/>
        <v/>
      </c>
      <c r="V37" s="46" t="str">
        <f t="shared" si="12"/>
        <v/>
      </c>
    </row>
    <row r="38" spans="1:22" x14ac:dyDescent="0.2">
      <c r="A38" s="1">
        <v>101</v>
      </c>
      <c r="B38" s="1" t="s">
        <v>52</v>
      </c>
      <c r="C38" s="8">
        <v>5</v>
      </c>
      <c r="D38" s="29">
        <f>SUMIFS('2013Figures'!$J:$J,'2013Figures'!$C:$C,$A38,'2013Figures'!$H:$H,$B38,'2013Figures'!$I:$I,$C38,'2013Figures'!$E:$E,$B$1)</f>
        <v>0</v>
      </c>
      <c r="E38" s="9">
        <f>SUMIFS('2013Figures'!$J:$J,'2013Figures'!$C:$C,$A38,'2013Figures'!$H:$H,$B38,'2013Figures'!$I:$I,$C38,'2013Figures'!$B:$B,"BrokerToCy",'2013Figures'!$G:$G,"E1",'2013Figures'!$E:$E,$B$1)</f>
        <v>0</v>
      </c>
      <c r="F38" s="9">
        <f>SUMIFS('2013Figures'!$J:$J,'2013Figures'!$C:$C,$A38,'2013Figures'!$H:$H,$B38,'2013Figures'!$I:$I,$C38,'2013Figures'!$B:$B,"BrokerToCy",'2013Figures'!$G:$G,"P1",'2013Figures'!$E:$E,$B$1)</f>
        <v>0</v>
      </c>
      <c r="G38" s="9">
        <f>SUMIFS('2013Figures'!$J:$J,'2013Figures'!$C:$C,$A38,'2013Figures'!$H:$H,$B38,'2013Figures'!$I:$I,$C38,'2013Figures'!$B:$B,"CyToBroker",'2013Figures'!$G:$G,"E1",'2013Figures'!$E:$E,$B$1)</f>
        <v>0</v>
      </c>
      <c r="H38" s="9">
        <f>SUMIFS('2013Figures'!$J:$J,'2013Figures'!$C:$C,$A38,'2013Figures'!$H:$H,$B38,'2013Figures'!$I:$I,$C38,'2013Figures'!$B:$B,"CyToBroker",'2013Figures'!$G:$G,"P1",'2013Figures'!$E:$E,$B$1)</f>
        <v>0</v>
      </c>
      <c r="J38" s="8">
        <v>201001</v>
      </c>
      <c r="L38" s="42">
        <f>SUMIFS('2012Figures'!$J:$J,'2012Figures'!$C:$C,$A38,'2012Figures'!$H:$H,$B38,'2012Figures'!$I:$I,$C38,'2012Figures'!$E:$E,$B$1)</f>
        <v>0</v>
      </c>
      <c r="M38" s="52">
        <f>SUMIFS('2012Figures'!$J:$J,'2012Figures'!$C:$C,$A38,'2012Figures'!$H:$H,$B38,'2012Figures'!$I:$I,$C38,'2012Figures'!$B:$B,"BrokerToCy",'2012Figures'!$G:$G,"E1",'2012Figures'!$E:$E,$B$1)</f>
        <v>0</v>
      </c>
      <c r="N38" s="52">
        <f>SUMIFS('2012Figures'!$J:$J,'2012Figures'!$C:$C,$A38,'2012Figures'!$H:$H,$B38,'2012Figures'!$I:$I,$C38,'2012Figures'!$B:$B,"BrokerToCy",'2012Figures'!$G:$G,"P1",'2012Figures'!$E:$E,$B$1)</f>
        <v>0</v>
      </c>
      <c r="O38" s="52">
        <f>SUMIFS('2012Figures'!$J:$J,'2012Figures'!$C:$C,$A38,'2012Figures'!$H:$H,$B38,'2012Figures'!$I:$I,$C38,'2012Figures'!$B:$B,"CyToBroker",'2012Figures'!$G:$G,"E1",'2012Figures'!$E:$E,$B$1)</f>
        <v>0</v>
      </c>
      <c r="P38" s="52">
        <f>SUMIFS('2012Figures'!$J:$J,'2012Figures'!$C:$C,$A38,'2012Figures'!$H:$H,$B38,'2012Figures'!$I:$I,$C38,'2012Figures'!$B:$B,"CyToBroker",'2012Figures'!$G:$G,"P1",'2012Figures'!$E:$E,$B$1)</f>
        <v>0</v>
      </c>
      <c r="R38" s="46" t="str">
        <f t="shared" si="12"/>
        <v/>
      </c>
      <c r="S38" s="46" t="str">
        <f t="shared" si="12"/>
        <v/>
      </c>
      <c r="T38" s="46" t="str">
        <f t="shared" si="12"/>
        <v/>
      </c>
      <c r="U38" s="46" t="str">
        <f t="shared" si="12"/>
        <v/>
      </c>
      <c r="V38" s="46" t="str">
        <f t="shared" si="12"/>
        <v/>
      </c>
    </row>
    <row r="39" spans="1:22" x14ac:dyDescent="0.2">
      <c r="A39" s="1">
        <v>101</v>
      </c>
      <c r="B39" s="1" t="s">
        <v>52</v>
      </c>
      <c r="C39" s="8">
        <v>4</v>
      </c>
      <c r="D39" s="29">
        <f>SUMIFS('2013Figures'!$J:$J,'2013Figures'!$C:$C,$A39,'2013Figures'!$H:$H,$B39,'2013Figures'!$I:$I,$C39,'2013Figures'!$E:$E,$B$1)</f>
        <v>3</v>
      </c>
      <c r="E39" s="9">
        <f>SUMIFS('2013Figures'!$J:$J,'2013Figures'!$C:$C,$A39,'2013Figures'!$H:$H,$B39,'2013Figures'!$I:$I,$C39,'2013Figures'!$B:$B,"BrokerToCy",'2013Figures'!$G:$G,"E1",'2013Figures'!$E:$E,$B$1)</f>
        <v>0</v>
      </c>
      <c r="F39" s="9">
        <f>SUMIFS('2013Figures'!$J:$J,'2013Figures'!$C:$C,$A39,'2013Figures'!$H:$H,$B39,'2013Figures'!$I:$I,$C39,'2013Figures'!$B:$B,"BrokerToCy",'2013Figures'!$G:$G,"P1",'2013Figures'!$E:$E,$B$1)</f>
        <v>0</v>
      </c>
      <c r="G39" s="9">
        <f>SUMIFS('2013Figures'!$J:$J,'2013Figures'!$C:$C,$A39,'2013Figures'!$H:$H,$B39,'2013Figures'!$I:$I,$C39,'2013Figures'!$B:$B,"CyToBroker",'2013Figures'!$G:$G,"E1",'2013Figures'!$E:$E,$B$1)</f>
        <v>3</v>
      </c>
      <c r="H39" s="9">
        <f>SUMIFS('2013Figures'!$J:$J,'2013Figures'!$C:$C,$A39,'2013Figures'!$H:$H,$B39,'2013Figures'!$I:$I,$C39,'2013Figures'!$B:$B,"CyToBroker",'2013Figures'!$G:$G,"P1",'2013Figures'!$E:$E,$B$1)</f>
        <v>0</v>
      </c>
      <c r="J39" s="8">
        <v>200901</v>
      </c>
      <c r="L39" s="42">
        <f>SUMIFS('2012Figures'!$J:$J,'2012Figures'!$C:$C,$A39,'2012Figures'!$H:$H,$B39,'2012Figures'!$I:$I,$C39,'2012Figures'!$E:$E,$B$1)</f>
        <v>10</v>
      </c>
      <c r="M39" s="52">
        <f>SUMIFS('2012Figures'!$J:$J,'2012Figures'!$C:$C,$A39,'2012Figures'!$H:$H,$B39,'2012Figures'!$I:$I,$C39,'2012Figures'!$B:$B,"BrokerToCy",'2012Figures'!$G:$G,"E1",'2012Figures'!$E:$E,$B$1)</f>
        <v>0</v>
      </c>
      <c r="N39" s="52">
        <f>SUMIFS('2012Figures'!$J:$J,'2012Figures'!$C:$C,$A39,'2012Figures'!$H:$H,$B39,'2012Figures'!$I:$I,$C39,'2012Figures'!$B:$B,"BrokerToCy",'2012Figures'!$G:$G,"P1",'2012Figures'!$E:$E,$B$1)</f>
        <v>0</v>
      </c>
      <c r="O39" s="52">
        <f>SUMIFS('2012Figures'!$J:$J,'2012Figures'!$C:$C,$A39,'2012Figures'!$H:$H,$B39,'2012Figures'!$I:$I,$C39,'2012Figures'!$B:$B,"CyToBroker",'2012Figures'!$G:$G,"E1",'2012Figures'!$E:$E,$B$1)</f>
        <v>10</v>
      </c>
      <c r="P39" s="52">
        <f>SUMIFS('2012Figures'!$J:$J,'2012Figures'!$C:$C,$A39,'2012Figures'!$H:$H,$B39,'2012Figures'!$I:$I,$C39,'2012Figures'!$B:$B,"CyToBroker",'2012Figures'!$G:$G,"P1",'2012Figures'!$E:$E,$B$1)</f>
        <v>0</v>
      </c>
      <c r="R39" s="46">
        <f t="shared" si="12"/>
        <v>-0.7</v>
      </c>
      <c r="S39" s="46" t="str">
        <f t="shared" si="12"/>
        <v/>
      </c>
      <c r="T39" s="46" t="str">
        <f t="shared" si="12"/>
        <v/>
      </c>
      <c r="U39" s="46">
        <f t="shared" si="12"/>
        <v>-0.7</v>
      </c>
      <c r="V39" s="46" t="str">
        <f t="shared" si="12"/>
        <v/>
      </c>
    </row>
    <row r="40" spans="1:22" x14ac:dyDescent="0.2">
      <c r="A40" s="1">
        <v>101</v>
      </c>
      <c r="B40" s="1" t="s">
        <v>52</v>
      </c>
      <c r="C40" s="8">
        <v>3</v>
      </c>
      <c r="D40" s="29">
        <f>SUMIFS('2013Figures'!$J:$J,'2013Figures'!$C:$C,$A40,'2013Figures'!$H:$H,$B40,'2013Figures'!$I:$I,$C40,'2013Figures'!$E:$E,$B$1)</f>
        <v>0</v>
      </c>
      <c r="E40" s="9">
        <f>SUMIFS('2013Figures'!$J:$J,'2013Figures'!$C:$C,$A40,'2013Figures'!$H:$H,$B40,'2013Figures'!$I:$I,$C40,'2013Figures'!$B:$B,"BrokerToCy",'2013Figures'!$G:$G,"E1",'2013Figures'!$E:$E,$B$1)</f>
        <v>0</v>
      </c>
      <c r="F40" s="9">
        <f>SUMIFS('2013Figures'!$J:$J,'2013Figures'!$C:$C,$A40,'2013Figures'!$H:$H,$B40,'2013Figures'!$I:$I,$C40,'2013Figures'!$B:$B,"BrokerToCy",'2013Figures'!$G:$G,"P1",'2013Figures'!$E:$E,$B$1)</f>
        <v>0</v>
      </c>
      <c r="G40" s="9">
        <f>SUMIFS('2013Figures'!$J:$J,'2013Figures'!$C:$C,$A40,'2013Figures'!$H:$H,$B40,'2013Figures'!$I:$I,$C40,'2013Figures'!$B:$B,"CyToBroker",'2013Figures'!$G:$G,"E1",'2013Figures'!$E:$E,$B$1)</f>
        <v>0</v>
      </c>
      <c r="H40" s="9">
        <f>SUMIFS('2013Figures'!$J:$J,'2013Figures'!$C:$C,$A40,'2013Figures'!$H:$H,$B40,'2013Figures'!$I:$I,$C40,'2013Figures'!$B:$B,"CyToBroker",'2013Figures'!$G:$G,"P1",'2013Figures'!$E:$E,$B$1)</f>
        <v>0</v>
      </c>
      <c r="J40" s="8">
        <v>200801</v>
      </c>
      <c r="L40" s="42">
        <f>SUMIFS('2012Figures'!$J:$J,'2012Figures'!$C:$C,$A40,'2012Figures'!$H:$H,$B40,'2012Figures'!$I:$I,$C40,'2012Figures'!$E:$E,$B$1)</f>
        <v>0</v>
      </c>
      <c r="M40" s="52">
        <f>SUMIFS('2012Figures'!$J:$J,'2012Figures'!$C:$C,$A40,'2012Figures'!$H:$H,$B40,'2012Figures'!$I:$I,$C40,'2012Figures'!$B:$B,"BrokerToCy",'2012Figures'!$G:$G,"E1",'2012Figures'!$E:$E,$B$1)</f>
        <v>0</v>
      </c>
      <c r="N40" s="52">
        <f>SUMIFS('2012Figures'!$J:$J,'2012Figures'!$C:$C,$A40,'2012Figures'!$H:$H,$B40,'2012Figures'!$I:$I,$C40,'2012Figures'!$B:$B,"BrokerToCy",'2012Figures'!$G:$G,"P1",'2012Figures'!$E:$E,$B$1)</f>
        <v>0</v>
      </c>
      <c r="O40" s="52">
        <f>SUMIFS('2012Figures'!$J:$J,'2012Figures'!$C:$C,$A40,'2012Figures'!$H:$H,$B40,'2012Figures'!$I:$I,$C40,'2012Figures'!$B:$B,"CyToBroker",'2012Figures'!$G:$G,"E1",'2012Figures'!$E:$E,$B$1)</f>
        <v>0</v>
      </c>
      <c r="P40" s="52">
        <f>SUMIFS('2012Figures'!$J:$J,'2012Figures'!$C:$C,$A40,'2012Figures'!$H:$H,$B40,'2012Figures'!$I:$I,$C40,'2012Figures'!$B:$B,"CyToBroker",'2012Figures'!$G:$G,"P1",'2012Figures'!$E:$E,$B$1)</f>
        <v>0</v>
      </c>
      <c r="R40" s="46" t="str">
        <f t="shared" si="12"/>
        <v/>
      </c>
      <c r="S40" s="46" t="str">
        <f t="shared" si="12"/>
        <v/>
      </c>
      <c r="T40" s="46" t="str">
        <f t="shared" si="12"/>
        <v/>
      </c>
      <c r="U40" s="46" t="str">
        <f t="shared" si="12"/>
        <v/>
      </c>
      <c r="V40" s="46" t="str">
        <f t="shared" si="12"/>
        <v/>
      </c>
    </row>
    <row r="41" spans="1:22" x14ac:dyDescent="0.2">
      <c r="A41" s="1">
        <v>101</v>
      </c>
      <c r="B41" s="1" t="s">
        <v>52</v>
      </c>
      <c r="C41" s="8">
        <v>2</v>
      </c>
      <c r="D41" s="29">
        <f>SUMIFS('2013Figures'!$J:$J,'2013Figures'!$C:$C,$A41,'2013Figures'!$H:$H,$B41,'2013Figures'!$I:$I,$C41,'2013Figures'!$E:$E,$B$1)</f>
        <v>0</v>
      </c>
      <c r="E41" s="9">
        <f>SUMIFS('2013Figures'!$J:$J,'2013Figures'!$C:$C,$A41,'2013Figures'!$H:$H,$B41,'2013Figures'!$I:$I,$C41,'2013Figures'!$B:$B,"BrokerToCy",'2013Figures'!$G:$G,"E1",'2013Figures'!$E:$E,$B$1)</f>
        <v>0</v>
      </c>
      <c r="F41" s="9">
        <f>SUMIFS('2013Figures'!$J:$J,'2013Figures'!$C:$C,$A41,'2013Figures'!$H:$H,$B41,'2013Figures'!$I:$I,$C41,'2013Figures'!$B:$B,"BrokerToCy",'2013Figures'!$G:$G,"P1",'2013Figures'!$E:$E,$B$1)</f>
        <v>0</v>
      </c>
      <c r="G41" s="9">
        <f>SUMIFS('2013Figures'!$J:$J,'2013Figures'!$C:$C,$A41,'2013Figures'!$H:$H,$B41,'2013Figures'!$I:$I,$C41,'2013Figures'!$B:$B,"CyToBroker",'2013Figures'!$G:$G,"E1",'2013Figures'!$E:$E,$B$1)</f>
        <v>0</v>
      </c>
      <c r="H41" s="9">
        <f>SUMIFS('2013Figures'!$J:$J,'2013Figures'!$C:$C,$A41,'2013Figures'!$H:$H,$B41,'2013Figures'!$I:$I,$C41,'2013Figures'!$B:$B,"CyToBroker",'2013Figures'!$G:$G,"P1",'2013Figures'!$E:$E,$B$1)</f>
        <v>0</v>
      </c>
      <c r="J41" s="8">
        <v>200701</v>
      </c>
      <c r="L41" s="42">
        <f>SUMIFS('2012Figures'!$J:$J,'2012Figures'!$C:$C,$A41,'2012Figures'!$H:$H,$B41,'2012Figures'!$I:$I,$C41,'2012Figures'!$E:$E,$B$1)</f>
        <v>0</v>
      </c>
      <c r="M41" s="52">
        <f>SUMIFS('2012Figures'!$J:$J,'2012Figures'!$C:$C,$A41,'2012Figures'!$H:$H,$B41,'2012Figures'!$I:$I,$C41,'2012Figures'!$B:$B,"BrokerToCy",'2012Figures'!$G:$G,"E1",'2012Figures'!$E:$E,$B$1)</f>
        <v>0</v>
      </c>
      <c r="N41" s="52">
        <f>SUMIFS('2012Figures'!$J:$J,'2012Figures'!$C:$C,$A41,'2012Figures'!$H:$H,$B41,'2012Figures'!$I:$I,$C41,'2012Figures'!$B:$B,"BrokerToCy",'2012Figures'!$G:$G,"P1",'2012Figures'!$E:$E,$B$1)</f>
        <v>0</v>
      </c>
      <c r="O41" s="52">
        <f>SUMIFS('2012Figures'!$J:$J,'2012Figures'!$C:$C,$A41,'2012Figures'!$H:$H,$B41,'2012Figures'!$I:$I,$C41,'2012Figures'!$B:$B,"CyToBroker",'2012Figures'!$G:$G,"E1",'2012Figures'!$E:$E,$B$1)</f>
        <v>0</v>
      </c>
      <c r="P41" s="52">
        <f>SUMIFS('2012Figures'!$J:$J,'2012Figures'!$C:$C,$A41,'2012Figures'!$H:$H,$B41,'2012Figures'!$I:$I,$C41,'2012Figures'!$B:$B,"CyToBroker",'2012Figures'!$G:$G,"P1",'2012Figures'!$E:$E,$B$1)</f>
        <v>0</v>
      </c>
      <c r="R41" s="46" t="str">
        <f t="shared" si="12"/>
        <v/>
      </c>
      <c r="S41" s="46" t="str">
        <f t="shared" si="12"/>
        <v/>
      </c>
      <c r="T41" s="46" t="str">
        <f t="shared" si="12"/>
        <v/>
      </c>
      <c r="U41" s="46" t="str">
        <f t="shared" si="12"/>
        <v/>
      </c>
      <c r="V41" s="46" t="str">
        <f t="shared" si="12"/>
        <v/>
      </c>
    </row>
    <row r="42" spans="1:22" x14ac:dyDescent="0.2">
      <c r="A42" s="1">
        <v>101</v>
      </c>
      <c r="B42" s="1" t="s">
        <v>52</v>
      </c>
      <c r="C42" s="8">
        <v>1</v>
      </c>
      <c r="D42" s="29">
        <f>SUMIFS('2013Figures'!$J:$J,'2013Figures'!$C:$C,$A42,'2013Figures'!$H:$H,$B42,'2013Figures'!$I:$I,$C42,'2013Figures'!$E:$E,$B$1)</f>
        <v>0</v>
      </c>
      <c r="E42" s="9">
        <f>SUMIFS('2013Figures'!$J:$J,'2013Figures'!$C:$C,$A42,'2013Figures'!$H:$H,$B42,'2013Figures'!$I:$I,$C42,'2013Figures'!$B:$B,"BrokerToCy",'2013Figures'!$G:$G,"E1",'2013Figures'!$E:$E,$B$1)</f>
        <v>0</v>
      </c>
      <c r="F42" s="9">
        <f>SUMIFS('2013Figures'!$J:$J,'2013Figures'!$C:$C,$A42,'2013Figures'!$H:$H,$B42,'2013Figures'!$I:$I,$C42,'2013Figures'!$B:$B,"BrokerToCy",'2013Figures'!$G:$G,"P1",'2013Figures'!$E:$E,$B$1)</f>
        <v>0</v>
      </c>
      <c r="G42" s="9">
        <f>SUMIFS('2013Figures'!$J:$J,'2013Figures'!$C:$C,$A42,'2013Figures'!$H:$H,$B42,'2013Figures'!$I:$I,$C42,'2013Figures'!$B:$B,"CyToBroker",'2013Figures'!$G:$G,"E1",'2013Figures'!$E:$E,$B$1)</f>
        <v>0</v>
      </c>
      <c r="H42" s="9">
        <f>SUMIFS('2013Figures'!$J:$J,'2013Figures'!$C:$C,$A42,'2013Figures'!$H:$H,$B42,'2013Figures'!$I:$I,$C42,'2013Figures'!$B:$B,"CyToBroker",'2013Figures'!$G:$G,"P1",'2013Figures'!$E:$E,$B$1)</f>
        <v>0</v>
      </c>
      <c r="J42" s="8">
        <v>200601</v>
      </c>
      <c r="L42" s="42">
        <f>SUMIFS('2012Figures'!$J:$J,'2012Figures'!$C:$C,$A42,'2012Figures'!$H:$H,$B42,'2012Figures'!$I:$I,$C42,'2012Figures'!$E:$E,$B$1)</f>
        <v>0</v>
      </c>
      <c r="M42" s="52">
        <f>SUMIFS('2012Figures'!$J:$J,'2012Figures'!$C:$C,$A42,'2012Figures'!$H:$H,$B42,'2012Figures'!$I:$I,$C42,'2012Figures'!$B:$B,"BrokerToCy",'2012Figures'!$G:$G,"E1",'2012Figures'!$E:$E,$B$1)</f>
        <v>0</v>
      </c>
      <c r="N42" s="52">
        <f>SUMIFS('2012Figures'!$J:$J,'2012Figures'!$C:$C,$A42,'2012Figures'!$H:$H,$B42,'2012Figures'!$I:$I,$C42,'2012Figures'!$B:$B,"BrokerToCy",'2012Figures'!$G:$G,"P1",'2012Figures'!$E:$E,$B$1)</f>
        <v>0</v>
      </c>
      <c r="O42" s="52">
        <f>SUMIFS('2012Figures'!$J:$J,'2012Figures'!$C:$C,$A42,'2012Figures'!$H:$H,$B42,'2012Figures'!$I:$I,$C42,'2012Figures'!$B:$B,"CyToBroker",'2012Figures'!$G:$G,"E1",'2012Figures'!$E:$E,$B$1)</f>
        <v>0</v>
      </c>
      <c r="P42" s="52">
        <f>SUMIFS('2012Figures'!$J:$J,'2012Figures'!$C:$C,$A42,'2012Figures'!$H:$H,$B42,'2012Figures'!$I:$I,$C42,'2012Figures'!$B:$B,"CyToBroker",'2012Figures'!$G:$G,"P1",'2012Figures'!$E:$E,$B$1)</f>
        <v>0</v>
      </c>
      <c r="R42" s="46" t="str">
        <f t="shared" si="12"/>
        <v/>
      </c>
      <c r="S42" s="46" t="str">
        <f t="shared" si="12"/>
        <v/>
      </c>
      <c r="T42" s="46" t="str">
        <f t="shared" si="12"/>
        <v/>
      </c>
      <c r="U42" s="46" t="str">
        <f t="shared" si="12"/>
        <v/>
      </c>
      <c r="V42" s="46" t="str">
        <f t="shared" si="12"/>
        <v/>
      </c>
    </row>
    <row r="43" spans="1:22" x14ac:dyDescent="0.2">
      <c r="A43" s="1">
        <v>101</v>
      </c>
      <c r="B43" s="1" t="s">
        <v>52</v>
      </c>
      <c r="D43" s="29">
        <f>SUMIFS('2013Figures'!$J:$J,'2013Figures'!$C:$C,$A43,'2013Figures'!$I:$I,"",'2013Figures'!$E:$E,$B$1)</f>
        <v>193</v>
      </c>
      <c r="E43" s="9">
        <f>SUMIFS('2013Figures'!$J:$J,'2013Figures'!$C:$C,$A43,'2013Figures'!$I:$I,"",'2013Figures'!$B:$B,"BrokerToCy",'2013Figures'!$G:$G,"E1",'2013Figures'!$E:$E,$B$1)</f>
        <v>0</v>
      </c>
      <c r="F43" s="9">
        <f>SUMIFS('2013Figures'!$J:$J,'2013Figures'!$C:$C,$A43,'2013Figures'!$I:$I,"",'2013Figures'!$B:$B,"BrokerToCy",'2013Figures'!$G:$G,"P1",'2013Figures'!$E:$E,$B$1)</f>
        <v>0</v>
      </c>
      <c r="G43" s="9">
        <f>SUMIFS('2013Figures'!$J:$J,'2013Figures'!$C:$C,$A43,'2013Figures'!$I:$I,"",'2013Figures'!$B:$B,"CyToBroker",'2013Figures'!$G:$G,"E1",'2013Figures'!$E:$E,$B$1)</f>
        <v>193</v>
      </c>
      <c r="H43" s="9">
        <f>SUMIFS('2013Figures'!$J:$J,'2013Figures'!$C:$C,$A43,'2013Figures'!$I:$I,"",'2013Figures'!$B:$B,"CyToBroker",'2013Figures'!$G:$G,"P1",'2013Figures'!$E:$E,$B$1)</f>
        <v>0</v>
      </c>
      <c r="J43" s="8" t="s">
        <v>131</v>
      </c>
      <c r="L43" s="42">
        <f>SUMIFS('2012Figures'!$J:$J,'2012Figures'!$C:$C,$A43,'2012Figures'!$I:$I,"",'2012Figures'!$E:$E,$B$1)</f>
        <v>260</v>
      </c>
      <c r="M43" s="52">
        <f>SUMIFS('2012Figures'!$J:$J,'2012Figures'!$C:$C,$A43,'2012Figures'!$I:$I,"",'2012Figures'!$B:$B,"BrokerToCy",'2012Figures'!$G:$G,"E1",'2012Figures'!$E:$E,$B$1)</f>
        <v>0</v>
      </c>
      <c r="N43" s="52">
        <f>SUMIFS('2012Figures'!$J:$J,'2012Figures'!$C:$C,$A43,'2012Figures'!$I:$I,"",'2012Figures'!$B:$B,"BrokerToCy",'2012Figures'!$G:$G,"P1",'2012Figures'!$E:$E,$B$1)</f>
        <v>0</v>
      </c>
      <c r="O43" s="52">
        <f>SUMIFS('2012Figures'!$J:$J,'2012Figures'!$C:$C,$A43,'2012Figures'!$I:$I,"",'2012Figures'!$B:$B,"CyToBroker",'2012Figures'!$G:$G,"E1",'2012Figures'!$E:$E,$B$1)</f>
        <v>260</v>
      </c>
      <c r="P43" s="52">
        <f>SUMIFS('2012Figures'!$J:$J,'2012Figures'!$C:$C,$A43,'2012Figures'!$I:$I,"",'2012Figures'!$B:$B,"CyToBroker",'2012Figures'!$G:$G,"P1",'2012Figures'!$E:$E,$B$1)</f>
        <v>0</v>
      </c>
      <c r="R43" s="46">
        <f t="shared" si="12"/>
        <v>-0.26</v>
      </c>
      <c r="S43" s="46" t="str">
        <f t="shared" si="12"/>
        <v/>
      </c>
      <c r="T43" s="46" t="str">
        <f t="shared" si="12"/>
        <v/>
      </c>
      <c r="U43" s="46">
        <f t="shared" si="12"/>
        <v>-0.26</v>
      </c>
      <c r="V43" s="46" t="str">
        <f t="shared" si="12"/>
        <v/>
      </c>
    </row>
    <row r="44" spans="1:22" x14ac:dyDescent="0.2">
      <c r="A44" s="21"/>
      <c r="B44" s="21" t="s">
        <v>92</v>
      </c>
      <c r="C44" s="22"/>
      <c r="D44" s="23">
        <f>SUM(E44:H44)</f>
        <v>196</v>
      </c>
      <c r="E44" s="23">
        <f t="shared" ref="E44:H44" si="13">SUM(E32:E43)</f>
        <v>0</v>
      </c>
      <c r="F44" s="23">
        <f t="shared" si="13"/>
        <v>0</v>
      </c>
      <c r="G44" s="23">
        <f t="shared" si="13"/>
        <v>196</v>
      </c>
      <c r="H44" s="23">
        <f t="shared" si="13"/>
        <v>0</v>
      </c>
      <c r="I44" s="21"/>
      <c r="J44" s="22"/>
      <c r="K44" s="21"/>
      <c r="L44" s="43">
        <f>SUM(M44:P44)</f>
        <v>270</v>
      </c>
      <c r="M44" s="43">
        <f t="shared" ref="M44:P44" si="14">SUM(M32:M43)</f>
        <v>0</v>
      </c>
      <c r="N44" s="43">
        <f t="shared" si="14"/>
        <v>0</v>
      </c>
      <c r="O44" s="43">
        <f t="shared" si="14"/>
        <v>270</v>
      </c>
      <c r="P44" s="43">
        <f t="shared" si="14"/>
        <v>0</v>
      </c>
      <c r="Q44" s="21"/>
      <c r="R44" s="21"/>
      <c r="S44" s="21"/>
      <c r="T44" s="21"/>
      <c r="U44" s="21"/>
      <c r="V44" s="21"/>
    </row>
    <row r="45" spans="1:22" x14ac:dyDescent="0.2">
      <c r="A45" s="28">
        <v>103</v>
      </c>
      <c r="B45" s="28" t="s">
        <v>55</v>
      </c>
      <c r="C45" s="17" t="s">
        <v>88</v>
      </c>
      <c r="D45" s="18">
        <f>SUMIFS('2013Figures'!$J:$J,'2013Figures'!$C:$C,$A45,'2013Figures'!$E:$E,$B$1)</f>
        <v>275</v>
      </c>
      <c r="E45" s="18">
        <f>SUMIFS('2013Figures'!$J:$J,'2013Figures'!$C:$C,$A45,'2013Figures'!$B:$B,"BrokerToCy",'2013Figures'!$G:$G,"E1",'2013Figures'!$E:$E,$B$1)</f>
        <v>0</v>
      </c>
      <c r="F45" s="18">
        <f>SUMIFS('2013Figures'!$J:$J,'2013Figures'!$C:$C,$A45,'2013Figures'!$B:$B,"BrokerToCy",'2013Figures'!$G:$G,"P1",'2013Figures'!$E:$E,$B$1)</f>
        <v>0</v>
      </c>
      <c r="G45" s="18">
        <f>SUMIFS('2013Figures'!$J:$J,'2013Figures'!$C:$C,$A45,'2013Figures'!$B:$B,"CyToBroker",'2013Figures'!$G:$G,"E1",'2013Figures'!$E:$E,$B$1)</f>
        <v>275</v>
      </c>
      <c r="H45" s="18">
        <f>SUMIFS('2013Figures'!$J:$J,'2013Figures'!$C:$C,$A45,'2013Figures'!$B:$B,"CyToBroker",'2013Figures'!$G:$G,"P1",'2013Figures'!$E:$E,$B$1)</f>
        <v>0</v>
      </c>
      <c r="I45" s="28"/>
      <c r="J45" s="17"/>
      <c r="K45" s="28"/>
      <c r="L45" s="50">
        <f>SUMIFS('2012Figures'!$J:$J,'2012Figures'!$C:$C,$A45,'2012Figures'!$E:$E,$B$1)</f>
        <v>329</v>
      </c>
      <c r="M45" s="50">
        <f>SUMIFS('2012Figures'!$J:$J,'2012Figures'!$C:$C,$A45,'2012Figures'!$B:$B,"BrokerToCy",'2012Figures'!$G:$G,"E1",'2012Figures'!$E:$E,$B$1)</f>
        <v>0</v>
      </c>
      <c r="N45" s="50">
        <f>SUMIFS('2012Figures'!$J:$J,'2012Figures'!$C:$C,$A45,'2012Figures'!$B:$B,"BrokerToCy",'2012Figures'!$G:$G,"P1",'2012Figures'!$E:$E,$B$1)</f>
        <v>0</v>
      </c>
      <c r="O45" s="50">
        <f>SUMIFS('2012Figures'!$J:$J,'2012Figures'!$C:$C,$A45,'2012Figures'!$B:$B,"CyToBroker",'2012Figures'!$G:$G,"E1",'2012Figures'!$E:$E,$B$1)</f>
        <v>329</v>
      </c>
      <c r="P45" s="50">
        <f>SUMIFS('2012Figures'!$J:$J,'2012Figures'!$C:$C,$A45,'2012Figures'!$B:$B,"CyToBroker",'2012Figures'!$G:$G,"P1",'2012Figures'!$E:$E,$B$1)</f>
        <v>0</v>
      </c>
      <c r="Q45" s="28"/>
      <c r="R45" s="46">
        <f t="shared" ref="R45:V108" si="15">IF(L45=0,"",ROUND(D45/L45-1,2))</f>
        <v>-0.16</v>
      </c>
      <c r="S45" s="46" t="str">
        <f t="shared" si="15"/>
        <v/>
      </c>
      <c r="T45" s="46" t="str">
        <f t="shared" si="15"/>
        <v/>
      </c>
      <c r="U45" s="46">
        <f t="shared" si="15"/>
        <v>-0.16</v>
      </c>
      <c r="V45" s="46" t="str">
        <f t="shared" si="15"/>
        <v/>
      </c>
    </row>
    <row r="46" spans="1:22" x14ac:dyDescent="0.2">
      <c r="A46" s="1">
        <v>103</v>
      </c>
      <c r="B46" s="1">
        <v>1</v>
      </c>
      <c r="C46" s="8">
        <v>6</v>
      </c>
      <c r="D46" s="29">
        <f>SUMIFS('2013Figures'!$J:$J,'2013Figures'!$C:$C,$A46,'2013Figures'!$H:$H,$B46,'2013Figures'!$I:$I,$C46,'2013Figures'!$E:$E,$B$1)</f>
        <v>0</v>
      </c>
      <c r="E46" s="9">
        <f>SUMIFS('2013Figures'!$J:$J,'2013Figures'!$C:$C,$A46,'2013Figures'!$H:$H,$B46,'2013Figures'!$I:$I,$C46,'2013Figures'!$B:$B,"BrokerToCy",'2013Figures'!$G:$G,"E1",'2013Figures'!$E:$E,$B$1)</f>
        <v>0</v>
      </c>
      <c r="F46" s="9">
        <f>SUMIFS('2013Figures'!$J:$J,'2013Figures'!$C:$C,$A46,'2013Figures'!$H:$H,$B46,'2013Figures'!$I:$I,$C46,'2013Figures'!$B:$B,"BrokerToCy",'2013Figures'!$G:$G,"P1",'2013Figures'!$E:$E,$B$1)</f>
        <v>0</v>
      </c>
      <c r="G46" s="9">
        <f>SUMIFS('2013Figures'!$J:$J,'2013Figures'!$C:$C,$A46,'2013Figures'!$H:$H,$B46,'2013Figures'!$I:$I,$C46,'2013Figures'!$B:$B,"CyToBroker",'2013Figures'!$G:$G,"E1",'2013Figures'!$E:$E,$B$1)</f>
        <v>0</v>
      </c>
      <c r="H46" s="9">
        <f>SUMIFS('2013Figures'!$J:$J,'2013Figures'!$C:$C,$A46,'2013Figures'!$H:$H,$B46,'2013Figures'!$I:$I,$C46,'2013Figures'!$B:$B,"CyToBroker",'2013Figures'!$G:$G,"P1",'2013Figures'!$E:$E,$B$1)</f>
        <v>0</v>
      </c>
      <c r="J46" s="8" t="s">
        <v>146</v>
      </c>
      <c r="L46" s="42">
        <f>SUMIFS('2012Figures'!$J:$J,'2012Figures'!$C:$C,$A46,'2012Figures'!$H:$H,$B46,'2012Figures'!$I:$I,$C46,'2012Figures'!$E:$E,$B$1)</f>
        <v>0</v>
      </c>
      <c r="M46" s="52">
        <f>SUMIFS('2012Figures'!$J:$J,'2012Figures'!$C:$C,$A46,'2012Figures'!$H:$H,$B46,'2012Figures'!$I:$I,$C46,'2012Figures'!$B:$B,"BrokerToCy",'2012Figures'!$G:$G,"E1",'2012Figures'!$E:$E,$B$1)</f>
        <v>0</v>
      </c>
      <c r="N46" s="52">
        <f>SUMIFS('2012Figures'!$J:$J,'2012Figures'!$C:$C,$A46,'2012Figures'!$H:$H,$B46,'2012Figures'!$I:$I,$C46,'2012Figures'!$B:$B,"BrokerToCy",'2012Figures'!$G:$G,"P1",'2012Figures'!$E:$E,$B$1)</f>
        <v>0</v>
      </c>
      <c r="O46" s="52">
        <f>SUMIFS('2012Figures'!$J:$J,'2012Figures'!$C:$C,$A46,'2012Figures'!$H:$H,$B46,'2012Figures'!$I:$I,$C46,'2012Figures'!$B:$B,"CyToBroker",'2012Figures'!$G:$G,"E1",'2012Figures'!$E:$E,$B$1)</f>
        <v>0</v>
      </c>
      <c r="P46" s="52">
        <f>SUMIFS('2012Figures'!$J:$J,'2012Figures'!$C:$C,$A46,'2012Figures'!$H:$H,$B46,'2012Figures'!$I:$I,$C46,'2012Figures'!$B:$B,"CyToBroker",'2012Figures'!$G:$G,"P1",'2012Figures'!$E:$E,$B$1)</f>
        <v>0</v>
      </c>
      <c r="R46" s="46" t="str">
        <f t="shared" si="15"/>
        <v/>
      </c>
      <c r="S46" s="46" t="str">
        <f t="shared" si="15"/>
        <v/>
      </c>
      <c r="T46" s="46" t="str">
        <f t="shared" si="15"/>
        <v/>
      </c>
      <c r="U46" s="46" t="str">
        <f t="shared" si="15"/>
        <v/>
      </c>
      <c r="V46" s="46" t="str">
        <f t="shared" si="15"/>
        <v/>
      </c>
    </row>
    <row r="47" spans="1:22" x14ac:dyDescent="0.2">
      <c r="A47" s="1">
        <v>103</v>
      </c>
      <c r="B47" s="1" t="s">
        <v>55</v>
      </c>
      <c r="C47" s="8">
        <v>11</v>
      </c>
      <c r="D47" s="29">
        <f>SUMIFS('2013Figures'!$J:$J,'2013Figures'!$C:$C,$A47,'2013Figures'!$H:$H,$B47,'2013Figures'!$I:$I,$C47,'2013Figures'!$E:$E,$B$1)</f>
        <v>0</v>
      </c>
      <c r="E47" s="9">
        <f>SUMIFS('2013Figures'!$J:$J,'2013Figures'!$C:$C,$A47,'2013Figures'!$H:$H,$B47,'2013Figures'!$I:$I,$C47,'2013Figures'!$B:$B,"BrokerToCy",'2013Figures'!$G:$G,"E1",'2013Figures'!$E:$E,$B$1)</f>
        <v>0</v>
      </c>
      <c r="F47" s="9">
        <f>SUMIFS('2013Figures'!$J:$J,'2013Figures'!$C:$C,$A47,'2013Figures'!$H:$H,$B47,'2013Figures'!$I:$I,$C47,'2013Figures'!$B:$B,"BrokerToCy",'2013Figures'!$G:$G,"P1",'2013Figures'!$E:$E,$B$1)</f>
        <v>0</v>
      </c>
      <c r="G47" s="9">
        <f>SUMIFS('2013Figures'!$J:$J,'2013Figures'!$C:$C,$A47,'2013Figures'!$H:$H,$B47,'2013Figures'!$I:$I,$C47,'2013Figures'!$B:$B,"CyToBroker",'2013Figures'!$G:$G,"E1",'2013Figures'!$E:$E,$B$1)</f>
        <v>0</v>
      </c>
      <c r="H47" s="9">
        <f>SUMIFS('2013Figures'!$J:$J,'2013Figures'!$C:$C,$A47,'2013Figures'!$H:$H,$B47,'2013Figures'!$I:$I,$C47,'2013Figures'!$B:$B,"CyToBroker",'2013Figures'!$G:$G,"P1",'2013Figures'!$E:$E,$B$1)</f>
        <v>0</v>
      </c>
      <c r="L47" s="42">
        <f>SUMIFS('2012Figures'!$J:$J,'2012Figures'!$C:$C,$A47,'2012Figures'!$H:$H,$B47,'2012Figures'!$I:$I,$C47,'2012Figures'!$E:$E,$B$1)</f>
        <v>0</v>
      </c>
      <c r="M47" s="52">
        <f>SUMIFS('2012Figures'!$J:$J,'2012Figures'!$C:$C,$A47,'2012Figures'!$H:$H,$B47,'2012Figures'!$I:$I,$C47,'2012Figures'!$B:$B,"BrokerToCy",'2012Figures'!$G:$G,"E1",'2012Figures'!$E:$E,$B$1)</f>
        <v>0</v>
      </c>
      <c r="N47" s="52">
        <f>SUMIFS('2012Figures'!$J:$J,'2012Figures'!$C:$C,$A47,'2012Figures'!$H:$H,$B47,'2012Figures'!$I:$I,$C47,'2012Figures'!$B:$B,"BrokerToCy",'2012Figures'!$G:$G,"P1",'2012Figures'!$E:$E,$B$1)</f>
        <v>0</v>
      </c>
      <c r="O47" s="52">
        <f>SUMIFS('2012Figures'!$J:$J,'2012Figures'!$C:$C,$A47,'2012Figures'!$H:$H,$B47,'2012Figures'!$I:$I,$C47,'2012Figures'!$B:$B,"CyToBroker",'2012Figures'!$G:$G,"E1",'2012Figures'!$E:$E,$B$1)</f>
        <v>0</v>
      </c>
      <c r="P47" s="52">
        <f>SUMIFS('2012Figures'!$J:$J,'2012Figures'!$C:$C,$A47,'2012Figures'!$H:$H,$B47,'2012Figures'!$I:$I,$C47,'2012Figures'!$B:$B,"CyToBroker",'2012Figures'!$G:$G,"P1",'2012Figures'!$E:$E,$B$1)</f>
        <v>0</v>
      </c>
      <c r="R47" s="46" t="str">
        <f t="shared" si="15"/>
        <v/>
      </c>
      <c r="S47" s="46" t="str">
        <f t="shared" si="15"/>
        <v/>
      </c>
      <c r="T47" s="46" t="str">
        <f t="shared" si="15"/>
        <v/>
      </c>
      <c r="U47" s="46" t="str">
        <f t="shared" si="15"/>
        <v/>
      </c>
      <c r="V47" s="46" t="str">
        <f t="shared" si="15"/>
        <v/>
      </c>
    </row>
    <row r="48" spans="1:22" x14ac:dyDescent="0.2">
      <c r="A48" s="1">
        <v>103</v>
      </c>
      <c r="B48" s="1" t="s">
        <v>55</v>
      </c>
      <c r="C48" s="8">
        <v>10</v>
      </c>
      <c r="D48" s="29">
        <f>SUMIFS('2013Figures'!$J:$J,'2013Figures'!$C:$C,$A48,'2013Figures'!$H:$H,$B48,'2013Figures'!$I:$I,$C48,'2013Figures'!$E:$E,$B$1)</f>
        <v>0</v>
      </c>
      <c r="E48" s="9">
        <f>SUMIFS('2013Figures'!$J:$J,'2013Figures'!$C:$C,$A48,'2013Figures'!$H:$H,$B48,'2013Figures'!$I:$I,$C48,'2013Figures'!$B:$B,"BrokerToCy",'2013Figures'!$G:$G,"E1",'2013Figures'!$E:$E,$B$1)</f>
        <v>0</v>
      </c>
      <c r="F48" s="9">
        <f>SUMIFS('2013Figures'!$J:$J,'2013Figures'!$C:$C,$A48,'2013Figures'!$H:$H,$B48,'2013Figures'!$I:$I,$C48,'2013Figures'!$B:$B,"BrokerToCy",'2013Figures'!$G:$G,"P1",'2013Figures'!$E:$E,$B$1)</f>
        <v>0</v>
      </c>
      <c r="G48" s="9">
        <f>SUMIFS('2013Figures'!$J:$J,'2013Figures'!$C:$C,$A48,'2013Figures'!$H:$H,$B48,'2013Figures'!$I:$I,$C48,'2013Figures'!$B:$B,"CyToBroker",'2013Figures'!$G:$G,"E1",'2013Figures'!$E:$E,$B$1)</f>
        <v>0</v>
      </c>
      <c r="H48" s="9">
        <f>SUMIFS('2013Figures'!$J:$J,'2013Figures'!$C:$C,$A48,'2013Figures'!$H:$H,$B48,'2013Figures'!$I:$I,$C48,'2013Figures'!$B:$B,"CyToBroker",'2013Figures'!$G:$G,"P1",'2013Figures'!$E:$E,$B$1)</f>
        <v>0</v>
      </c>
      <c r="J48" s="8">
        <v>201501</v>
      </c>
      <c r="L48" s="42">
        <f>SUMIFS('2012Figures'!$J:$J,'2012Figures'!$C:$C,$A48,'2012Figures'!$H:$H,$B48,'2012Figures'!$I:$I,$C48,'2012Figures'!$E:$E,$B$1)</f>
        <v>0</v>
      </c>
      <c r="M48" s="52">
        <f>SUMIFS('2012Figures'!$J:$J,'2012Figures'!$C:$C,$A48,'2012Figures'!$H:$H,$B48,'2012Figures'!$I:$I,$C48,'2012Figures'!$B:$B,"BrokerToCy",'2012Figures'!$G:$G,"E1",'2012Figures'!$E:$E,$B$1)</f>
        <v>0</v>
      </c>
      <c r="N48" s="52">
        <f>SUMIFS('2012Figures'!$J:$J,'2012Figures'!$C:$C,$A48,'2012Figures'!$H:$H,$B48,'2012Figures'!$I:$I,$C48,'2012Figures'!$B:$B,"BrokerToCy",'2012Figures'!$G:$G,"P1",'2012Figures'!$E:$E,$B$1)</f>
        <v>0</v>
      </c>
      <c r="O48" s="52">
        <f>SUMIFS('2012Figures'!$J:$J,'2012Figures'!$C:$C,$A48,'2012Figures'!$H:$H,$B48,'2012Figures'!$I:$I,$C48,'2012Figures'!$B:$B,"CyToBroker",'2012Figures'!$G:$G,"E1",'2012Figures'!$E:$E,$B$1)</f>
        <v>0</v>
      </c>
      <c r="P48" s="52">
        <f>SUMIFS('2012Figures'!$J:$J,'2012Figures'!$C:$C,$A48,'2012Figures'!$H:$H,$B48,'2012Figures'!$I:$I,$C48,'2012Figures'!$B:$B,"CyToBroker",'2012Figures'!$G:$G,"P1",'2012Figures'!$E:$E,$B$1)</f>
        <v>0</v>
      </c>
      <c r="R48" s="46" t="str">
        <f t="shared" si="15"/>
        <v/>
      </c>
      <c r="S48" s="46" t="str">
        <f t="shared" si="15"/>
        <v/>
      </c>
      <c r="T48" s="46" t="str">
        <f t="shared" si="15"/>
        <v/>
      </c>
      <c r="U48" s="46" t="str">
        <f t="shared" si="15"/>
        <v/>
      </c>
      <c r="V48" s="46" t="str">
        <f t="shared" si="15"/>
        <v/>
      </c>
    </row>
    <row r="49" spans="1:22" x14ac:dyDescent="0.2">
      <c r="A49" s="1">
        <v>103</v>
      </c>
      <c r="B49" s="1" t="s">
        <v>55</v>
      </c>
      <c r="C49" s="8">
        <v>9</v>
      </c>
      <c r="D49" s="29">
        <f>SUMIFS('2013Figures'!$J:$J,'2013Figures'!$C:$C,$A49,'2013Figures'!$H:$H,$B49,'2013Figures'!$I:$I,$C49,'2013Figures'!$E:$E,$B$1)</f>
        <v>0</v>
      </c>
      <c r="E49" s="9">
        <f>SUMIFS('2013Figures'!$J:$J,'2013Figures'!$C:$C,$A49,'2013Figures'!$H:$H,$B49,'2013Figures'!$I:$I,$C49,'2013Figures'!$B:$B,"BrokerToCy",'2013Figures'!$G:$G,"E1",'2013Figures'!$E:$E,$B$1)</f>
        <v>0</v>
      </c>
      <c r="F49" s="9">
        <f>SUMIFS('2013Figures'!$J:$J,'2013Figures'!$C:$C,$A49,'2013Figures'!$H:$H,$B49,'2013Figures'!$I:$I,$C49,'2013Figures'!$B:$B,"BrokerToCy",'2013Figures'!$G:$G,"P1",'2013Figures'!$E:$E,$B$1)</f>
        <v>0</v>
      </c>
      <c r="G49" s="9">
        <f>SUMIFS('2013Figures'!$J:$J,'2013Figures'!$C:$C,$A49,'2013Figures'!$H:$H,$B49,'2013Figures'!$I:$I,$C49,'2013Figures'!$B:$B,"CyToBroker",'2013Figures'!$G:$G,"E1",'2013Figures'!$E:$E,$B$1)</f>
        <v>0</v>
      </c>
      <c r="H49" s="9">
        <f>SUMIFS('2013Figures'!$J:$J,'2013Figures'!$C:$C,$A49,'2013Figures'!$H:$H,$B49,'2013Figures'!$I:$I,$C49,'2013Figures'!$B:$B,"CyToBroker",'2013Figures'!$G:$G,"P1",'2013Figures'!$E:$E,$B$1)</f>
        <v>0</v>
      </c>
      <c r="J49" s="8">
        <v>201401</v>
      </c>
      <c r="L49" s="42">
        <f>SUMIFS('2012Figures'!$J:$J,'2012Figures'!$C:$C,$A49,'2012Figures'!$H:$H,$B49,'2012Figures'!$I:$I,$C49,'2012Figures'!$E:$E,$B$1)</f>
        <v>0</v>
      </c>
      <c r="M49" s="52">
        <f>SUMIFS('2012Figures'!$J:$J,'2012Figures'!$C:$C,$A49,'2012Figures'!$H:$H,$B49,'2012Figures'!$I:$I,$C49,'2012Figures'!$B:$B,"BrokerToCy",'2012Figures'!$G:$G,"E1",'2012Figures'!$E:$E,$B$1)</f>
        <v>0</v>
      </c>
      <c r="N49" s="52">
        <f>SUMIFS('2012Figures'!$J:$J,'2012Figures'!$C:$C,$A49,'2012Figures'!$H:$H,$B49,'2012Figures'!$I:$I,$C49,'2012Figures'!$B:$B,"BrokerToCy",'2012Figures'!$G:$G,"P1",'2012Figures'!$E:$E,$B$1)</f>
        <v>0</v>
      </c>
      <c r="O49" s="52">
        <f>SUMIFS('2012Figures'!$J:$J,'2012Figures'!$C:$C,$A49,'2012Figures'!$H:$H,$B49,'2012Figures'!$I:$I,$C49,'2012Figures'!$B:$B,"CyToBroker",'2012Figures'!$G:$G,"E1",'2012Figures'!$E:$E,$B$1)</f>
        <v>0</v>
      </c>
      <c r="P49" s="52">
        <f>SUMIFS('2012Figures'!$J:$J,'2012Figures'!$C:$C,$A49,'2012Figures'!$H:$H,$B49,'2012Figures'!$I:$I,$C49,'2012Figures'!$B:$B,"CyToBroker",'2012Figures'!$G:$G,"P1",'2012Figures'!$E:$E,$B$1)</f>
        <v>0</v>
      </c>
      <c r="R49" s="46" t="str">
        <f t="shared" si="15"/>
        <v/>
      </c>
      <c r="S49" s="46" t="str">
        <f t="shared" si="15"/>
        <v/>
      </c>
      <c r="T49" s="46" t="str">
        <f t="shared" si="15"/>
        <v/>
      </c>
      <c r="U49" s="46" t="str">
        <f t="shared" si="15"/>
        <v/>
      </c>
      <c r="V49" s="46" t="str">
        <f t="shared" si="15"/>
        <v/>
      </c>
    </row>
    <row r="50" spans="1:22" x14ac:dyDescent="0.2">
      <c r="A50" s="1">
        <v>103</v>
      </c>
      <c r="B50" s="1" t="s">
        <v>55</v>
      </c>
      <c r="C50" s="8">
        <v>8</v>
      </c>
      <c r="D50" s="29">
        <f>SUMIFS('2013Figures'!$J:$J,'2013Figures'!$C:$C,$A50,'2013Figures'!$H:$H,$B50,'2013Figures'!$I:$I,$C50,'2013Figures'!$E:$E,$B$1)</f>
        <v>0</v>
      </c>
      <c r="E50" s="9">
        <f>SUMIFS('2013Figures'!$J:$J,'2013Figures'!$C:$C,$A50,'2013Figures'!$H:$H,$B50,'2013Figures'!$I:$I,$C50,'2013Figures'!$B:$B,"BrokerToCy",'2013Figures'!$G:$G,"E1",'2013Figures'!$E:$E,$B$1)</f>
        <v>0</v>
      </c>
      <c r="F50" s="9">
        <f>SUMIFS('2013Figures'!$J:$J,'2013Figures'!$C:$C,$A50,'2013Figures'!$H:$H,$B50,'2013Figures'!$I:$I,$C50,'2013Figures'!$B:$B,"BrokerToCy",'2013Figures'!$G:$G,"P1",'2013Figures'!$E:$E,$B$1)</f>
        <v>0</v>
      </c>
      <c r="G50" s="9">
        <f>SUMIFS('2013Figures'!$J:$J,'2013Figures'!$C:$C,$A50,'2013Figures'!$H:$H,$B50,'2013Figures'!$I:$I,$C50,'2013Figures'!$B:$B,"CyToBroker",'2013Figures'!$G:$G,"E1",'2013Figures'!$E:$E,$B$1)</f>
        <v>0</v>
      </c>
      <c r="H50" s="9">
        <f>SUMIFS('2013Figures'!$J:$J,'2013Figures'!$C:$C,$A50,'2013Figures'!$H:$H,$B50,'2013Figures'!$I:$I,$C50,'2013Figures'!$B:$B,"CyToBroker",'2013Figures'!$G:$G,"P1",'2013Figures'!$E:$E,$B$1)</f>
        <v>0</v>
      </c>
      <c r="I50" s="30"/>
      <c r="J50" s="31">
        <v>201301</v>
      </c>
      <c r="K50" s="30"/>
      <c r="L50" s="42">
        <f>SUMIFS('2012Figures'!$J:$J,'2012Figures'!$C:$C,$A50,'2012Figures'!$H:$H,$B50,'2012Figures'!$I:$I,$C50,'2012Figures'!$E:$E,$B$1)</f>
        <v>0</v>
      </c>
      <c r="M50" s="52">
        <f>SUMIFS('2012Figures'!$J:$J,'2012Figures'!$C:$C,$A50,'2012Figures'!$H:$H,$B50,'2012Figures'!$I:$I,$C50,'2012Figures'!$B:$B,"BrokerToCy",'2012Figures'!$G:$G,"E1",'2012Figures'!$E:$E,$B$1)</f>
        <v>0</v>
      </c>
      <c r="N50" s="52">
        <f>SUMIFS('2012Figures'!$J:$J,'2012Figures'!$C:$C,$A50,'2012Figures'!$H:$H,$B50,'2012Figures'!$I:$I,$C50,'2012Figures'!$B:$B,"BrokerToCy",'2012Figures'!$G:$G,"P1",'2012Figures'!$E:$E,$B$1)</f>
        <v>0</v>
      </c>
      <c r="O50" s="52">
        <f>SUMIFS('2012Figures'!$J:$J,'2012Figures'!$C:$C,$A50,'2012Figures'!$H:$H,$B50,'2012Figures'!$I:$I,$C50,'2012Figures'!$B:$B,"CyToBroker",'2012Figures'!$G:$G,"E1",'2012Figures'!$E:$E,$B$1)</f>
        <v>0</v>
      </c>
      <c r="P50" s="52">
        <f>SUMIFS('2012Figures'!$J:$J,'2012Figures'!$C:$C,$A50,'2012Figures'!$H:$H,$B50,'2012Figures'!$I:$I,$C50,'2012Figures'!$B:$B,"CyToBroker",'2012Figures'!$G:$G,"P1",'2012Figures'!$E:$E,$B$1)</f>
        <v>0</v>
      </c>
      <c r="Q50" s="30"/>
      <c r="R50" s="46" t="str">
        <f t="shared" si="15"/>
        <v/>
      </c>
      <c r="S50" s="46" t="str">
        <f t="shared" si="15"/>
        <v/>
      </c>
      <c r="T50" s="46" t="str">
        <f t="shared" si="15"/>
        <v/>
      </c>
      <c r="U50" s="46" t="str">
        <f t="shared" si="15"/>
        <v/>
      </c>
      <c r="V50" s="46" t="str">
        <f t="shared" si="15"/>
        <v/>
      </c>
    </row>
    <row r="51" spans="1:22" x14ac:dyDescent="0.2">
      <c r="A51" s="1">
        <v>103</v>
      </c>
      <c r="B51" s="1" t="s">
        <v>55</v>
      </c>
      <c r="C51" s="8">
        <v>7</v>
      </c>
      <c r="D51" s="29">
        <f>SUMIFS('2013Figures'!$J:$J,'2013Figures'!$C:$C,$A51,'2013Figures'!$H:$H,$B51,'2013Figures'!$I:$I,$C51,'2013Figures'!$E:$E,$B$1)</f>
        <v>0</v>
      </c>
      <c r="E51" s="9">
        <f>SUMIFS('2013Figures'!$J:$J,'2013Figures'!$C:$C,$A51,'2013Figures'!$H:$H,$B51,'2013Figures'!$I:$I,$C51,'2013Figures'!$B:$B,"BrokerToCy",'2013Figures'!$G:$G,"E1",'2013Figures'!$E:$E,$B$1)</f>
        <v>0</v>
      </c>
      <c r="F51" s="9">
        <f>SUMIFS('2013Figures'!$J:$J,'2013Figures'!$C:$C,$A51,'2013Figures'!$H:$H,$B51,'2013Figures'!$I:$I,$C51,'2013Figures'!$B:$B,"BrokerToCy",'2013Figures'!$G:$G,"P1",'2013Figures'!$E:$E,$B$1)</f>
        <v>0</v>
      </c>
      <c r="G51" s="9">
        <f>SUMIFS('2013Figures'!$J:$J,'2013Figures'!$C:$C,$A51,'2013Figures'!$H:$H,$B51,'2013Figures'!$I:$I,$C51,'2013Figures'!$B:$B,"CyToBroker",'2013Figures'!$G:$G,"E1",'2013Figures'!$E:$E,$B$1)</f>
        <v>0</v>
      </c>
      <c r="H51" s="9">
        <f>SUMIFS('2013Figures'!$J:$J,'2013Figures'!$C:$C,$A51,'2013Figures'!$H:$H,$B51,'2013Figures'!$I:$I,$C51,'2013Figures'!$B:$B,"CyToBroker",'2013Figures'!$G:$G,"P1",'2013Figures'!$E:$E,$B$1)</f>
        <v>0</v>
      </c>
      <c r="J51" s="8">
        <v>201201</v>
      </c>
      <c r="L51" s="42">
        <f>SUMIFS('2012Figures'!$J:$J,'2012Figures'!$C:$C,$A51,'2012Figures'!$H:$H,$B51,'2012Figures'!$I:$I,$C51,'2012Figures'!$E:$E,$B$1)</f>
        <v>0</v>
      </c>
      <c r="M51" s="52">
        <f>SUMIFS('2012Figures'!$J:$J,'2012Figures'!$C:$C,$A51,'2012Figures'!$H:$H,$B51,'2012Figures'!$I:$I,$C51,'2012Figures'!$B:$B,"BrokerToCy",'2012Figures'!$G:$G,"E1",'2012Figures'!$E:$E,$B$1)</f>
        <v>0</v>
      </c>
      <c r="N51" s="52">
        <f>SUMIFS('2012Figures'!$J:$J,'2012Figures'!$C:$C,$A51,'2012Figures'!$H:$H,$B51,'2012Figures'!$I:$I,$C51,'2012Figures'!$B:$B,"BrokerToCy",'2012Figures'!$G:$G,"P1",'2012Figures'!$E:$E,$B$1)</f>
        <v>0</v>
      </c>
      <c r="O51" s="52">
        <f>SUMIFS('2012Figures'!$J:$J,'2012Figures'!$C:$C,$A51,'2012Figures'!$H:$H,$B51,'2012Figures'!$I:$I,$C51,'2012Figures'!$B:$B,"CyToBroker",'2012Figures'!$G:$G,"E1",'2012Figures'!$E:$E,$B$1)</f>
        <v>0</v>
      </c>
      <c r="P51" s="52">
        <f>SUMIFS('2012Figures'!$J:$J,'2012Figures'!$C:$C,$A51,'2012Figures'!$H:$H,$B51,'2012Figures'!$I:$I,$C51,'2012Figures'!$B:$B,"CyToBroker",'2012Figures'!$G:$G,"P1",'2012Figures'!$E:$E,$B$1)</f>
        <v>0</v>
      </c>
      <c r="R51" s="46" t="str">
        <f t="shared" si="15"/>
        <v/>
      </c>
      <c r="S51" s="46" t="str">
        <f t="shared" si="15"/>
        <v/>
      </c>
      <c r="T51" s="46" t="str">
        <f t="shared" si="15"/>
        <v/>
      </c>
      <c r="U51" s="46" t="str">
        <f t="shared" si="15"/>
        <v/>
      </c>
      <c r="V51" s="46" t="str">
        <f t="shared" si="15"/>
        <v/>
      </c>
    </row>
    <row r="52" spans="1:22" x14ac:dyDescent="0.2">
      <c r="A52" s="1">
        <v>103</v>
      </c>
      <c r="B52" s="1" t="s">
        <v>55</v>
      </c>
      <c r="C52" s="8">
        <v>6</v>
      </c>
      <c r="D52" s="29">
        <f>SUMIFS('2013Figures'!$J:$J,'2013Figures'!$C:$C,$A52,'2013Figures'!$H:$H,$B52,'2013Figures'!$I:$I,$C52,'2013Figures'!$E:$E,$B$1)</f>
        <v>0</v>
      </c>
      <c r="E52" s="9">
        <f>SUMIFS('2013Figures'!$J:$J,'2013Figures'!$C:$C,$A52,'2013Figures'!$H:$H,$B52,'2013Figures'!$I:$I,$C52,'2013Figures'!$B:$B,"BrokerToCy",'2013Figures'!$G:$G,"E1",'2013Figures'!$E:$E,$B$1)</f>
        <v>0</v>
      </c>
      <c r="F52" s="9">
        <f>SUMIFS('2013Figures'!$J:$J,'2013Figures'!$C:$C,$A52,'2013Figures'!$H:$H,$B52,'2013Figures'!$I:$I,$C52,'2013Figures'!$B:$B,"BrokerToCy",'2013Figures'!$G:$G,"P1",'2013Figures'!$E:$E,$B$1)</f>
        <v>0</v>
      </c>
      <c r="G52" s="9">
        <f>SUMIFS('2013Figures'!$J:$J,'2013Figures'!$C:$C,$A52,'2013Figures'!$H:$H,$B52,'2013Figures'!$I:$I,$C52,'2013Figures'!$B:$B,"CyToBroker",'2013Figures'!$G:$G,"E1",'2013Figures'!$E:$E,$B$1)</f>
        <v>0</v>
      </c>
      <c r="H52" s="9">
        <f>SUMIFS('2013Figures'!$J:$J,'2013Figures'!$C:$C,$A52,'2013Figures'!$H:$H,$B52,'2013Figures'!$I:$I,$C52,'2013Figures'!$B:$B,"CyToBroker",'2013Figures'!$G:$G,"P1",'2013Figures'!$E:$E,$B$1)</f>
        <v>0</v>
      </c>
      <c r="J52" s="8">
        <v>201101</v>
      </c>
      <c r="L52" s="42">
        <f>SUMIFS('2012Figures'!$J:$J,'2012Figures'!$C:$C,$A52,'2012Figures'!$H:$H,$B52,'2012Figures'!$I:$I,$C52,'2012Figures'!$E:$E,$B$1)</f>
        <v>0</v>
      </c>
      <c r="M52" s="52">
        <f>SUMIFS('2012Figures'!$J:$J,'2012Figures'!$C:$C,$A52,'2012Figures'!$H:$H,$B52,'2012Figures'!$I:$I,$C52,'2012Figures'!$B:$B,"BrokerToCy",'2012Figures'!$G:$G,"E1",'2012Figures'!$E:$E,$B$1)</f>
        <v>0</v>
      </c>
      <c r="N52" s="52">
        <f>SUMIFS('2012Figures'!$J:$J,'2012Figures'!$C:$C,$A52,'2012Figures'!$H:$H,$B52,'2012Figures'!$I:$I,$C52,'2012Figures'!$B:$B,"BrokerToCy",'2012Figures'!$G:$G,"P1",'2012Figures'!$E:$E,$B$1)</f>
        <v>0</v>
      </c>
      <c r="O52" s="52">
        <f>SUMIFS('2012Figures'!$J:$J,'2012Figures'!$C:$C,$A52,'2012Figures'!$H:$H,$B52,'2012Figures'!$I:$I,$C52,'2012Figures'!$B:$B,"CyToBroker",'2012Figures'!$G:$G,"E1",'2012Figures'!$E:$E,$B$1)</f>
        <v>0</v>
      </c>
      <c r="P52" s="52">
        <f>SUMIFS('2012Figures'!$J:$J,'2012Figures'!$C:$C,$A52,'2012Figures'!$H:$H,$B52,'2012Figures'!$I:$I,$C52,'2012Figures'!$B:$B,"CyToBroker",'2012Figures'!$G:$G,"P1",'2012Figures'!$E:$E,$B$1)</f>
        <v>0</v>
      </c>
      <c r="R52" s="46" t="str">
        <f t="shared" si="15"/>
        <v/>
      </c>
      <c r="S52" s="46" t="str">
        <f t="shared" si="15"/>
        <v/>
      </c>
      <c r="T52" s="46" t="str">
        <f t="shared" si="15"/>
        <v/>
      </c>
      <c r="U52" s="46" t="str">
        <f t="shared" si="15"/>
        <v/>
      </c>
      <c r="V52" s="46" t="str">
        <f t="shared" si="15"/>
        <v/>
      </c>
    </row>
    <row r="53" spans="1:22" x14ac:dyDescent="0.2">
      <c r="A53" s="1">
        <v>103</v>
      </c>
      <c r="B53" s="1" t="s">
        <v>55</v>
      </c>
      <c r="C53" s="8">
        <v>5</v>
      </c>
      <c r="D53" s="29">
        <f>SUMIFS('2013Figures'!$J:$J,'2013Figures'!$C:$C,$A53,'2013Figures'!$H:$H,$B53,'2013Figures'!$I:$I,$C53,'2013Figures'!$E:$E,$B$1)</f>
        <v>0</v>
      </c>
      <c r="E53" s="9">
        <f>SUMIFS('2013Figures'!$J:$J,'2013Figures'!$C:$C,$A53,'2013Figures'!$H:$H,$B53,'2013Figures'!$I:$I,$C53,'2013Figures'!$B:$B,"BrokerToCy",'2013Figures'!$G:$G,"E1",'2013Figures'!$E:$E,$B$1)</f>
        <v>0</v>
      </c>
      <c r="F53" s="9">
        <f>SUMIFS('2013Figures'!$J:$J,'2013Figures'!$C:$C,$A53,'2013Figures'!$H:$H,$B53,'2013Figures'!$I:$I,$C53,'2013Figures'!$B:$B,"BrokerToCy",'2013Figures'!$G:$G,"P1",'2013Figures'!$E:$E,$B$1)</f>
        <v>0</v>
      </c>
      <c r="G53" s="9">
        <f>SUMIFS('2013Figures'!$J:$J,'2013Figures'!$C:$C,$A53,'2013Figures'!$H:$H,$B53,'2013Figures'!$I:$I,$C53,'2013Figures'!$B:$B,"CyToBroker",'2013Figures'!$G:$G,"E1",'2013Figures'!$E:$E,$B$1)</f>
        <v>0</v>
      </c>
      <c r="H53" s="9">
        <f>SUMIFS('2013Figures'!$J:$J,'2013Figures'!$C:$C,$A53,'2013Figures'!$H:$H,$B53,'2013Figures'!$I:$I,$C53,'2013Figures'!$B:$B,"CyToBroker",'2013Figures'!$G:$G,"P1",'2013Figures'!$E:$E,$B$1)</f>
        <v>0</v>
      </c>
      <c r="J53" s="8">
        <v>201001</v>
      </c>
      <c r="L53" s="42">
        <f>SUMIFS('2012Figures'!$J:$J,'2012Figures'!$C:$C,$A53,'2012Figures'!$H:$H,$B53,'2012Figures'!$I:$I,$C53,'2012Figures'!$E:$E,$B$1)</f>
        <v>0</v>
      </c>
      <c r="M53" s="52">
        <f>SUMIFS('2012Figures'!$J:$J,'2012Figures'!$C:$C,$A53,'2012Figures'!$H:$H,$B53,'2012Figures'!$I:$I,$C53,'2012Figures'!$B:$B,"BrokerToCy",'2012Figures'!$G:$G,"E1",'2012Figures'!$E:$E,$B$1)</f>
        <v>0</v>
      </c>
      <c r="N53" s="52">
        <f>SUMIFS('2012Figures'!$J:$J,'2012Figures'!$C:$C,$A53,'2012Figures'!$H:$H,$B53,'2012Figures'!$I:$I,$C53,'2012Figures'!$B:$B,"BrokerToCy",'2012Figures'!$G:$G,"P1",'2012Figures'!$E:$E,$B$1)</f>
        <v>0</v>
      </c>
      <c r="O53" s="52">
        <f>SUMIFS('2012Figures'!$J:$J,'2012Figures'!$C:$C,$A53,'2012Figures'!$H:$H,$B53,'2012Figures'!$I:$I,$C53,'2012Figures'!$B:$B,"CyToBroker",'2012Figures'!$G:$G,"E1",'2012Figures'!$E:$E,$B$1)</f>
        <v>0</v>
      </c>
      <c r="P53" s="52">
        <f>SUMIFS('2012Figures'!$J:$J,'2012Figures'!$C:$C,$A53,'2012Figures'!$H:$H,$B53,'2012Figures'!$I:$I,$C53,'2012Figures'!$B:$B,"CyToBroker",'2012Figures'!$G:$G,"P1",'2012Figures'!$E:$E,$B$1)</f>
        <v>0</v>
      </c>
      <c r="R53" s="46" t="str">
        <f t="shared" si="15"/>
        <v/>
      </c>
      <c r="S53" s="46" t="str">
        <f t="shared" si="15"/>
        <v/>
      </c>
      <c r="T53" s="46" t="str">
        <f t="shared" si="15"/>
        <v/>
      </c>
      <c r="U53" s="46" t="str">
        <f t="shared" si="15"/>
        <v/>
      </c>
      <c r="V53" s="46" t="str">
        <f t="shared" si="15"/>
        <v/>
      </c>
    </row>
    <row r="54" spans="1:22" x14ac:dyDescent="0.2">
      <c r="A54" s="1">
        <v>103</v>
      </c>
      <c r="B54" s="1" t="s">
        <v>55</v>
      </c>
      <c r="C54" s="8">
        <v>4</v>
      </c>
      <c r="D54" s="29">
        <f>SUMIFS('2013Figures'!$J:$J,'2013Figures'!$C:$C,$A54,'2013Figures'!$H:$H,$B54,'2013Figures'!$I:$I,$C54,'2013Figures'!$E:$E,$B$1)</f>
        <v>0</v>
      </c>
      <c r="E54" s="9">
        <f>SUMIFS('2013Figures'!$J:$J,'2013Figures'!$C:$C,$A54,'2013Figures'!$H:$H,$B54,'2013Figures'!$I:$I,$C54,'2013Figures'!$B:$B,"BrokerToCy",'2013Figures'!$G:$G,"E1",'2013Figures'!$E:$E,$B$1)</f>
        <v>0</v>
      </c>
      <c r="F54" s="9">
        <f>SUMIFS('2013Figures'!$J:$J,'2013Figures'!$C:$C,$A54,'2013Figures'!$H:$H,$B54,'2013Figures'!$I:$I,$C54,'2013Figures'!$B:$B,"BrokerToCy",'2013Figures'!$G:$G,"P1",'2013Figures'!$E:$E,$B$1)</f>
        <v>0</v>
      </c>
      <c r="G54" s="9">
        <f>SUMIFS('2013Figures'!$J:$J,'2013Figures'!$C:$C,$A54,'2013Figures'!$H:$H,$B54,'2013Figures'!$I:$I,$C54,'2013Figures'!$B:$B,"CyToBroker",'2013Figures'!$G:$G,"E1",'2013Figures'!$E:$E,$B$1)</f>
        <v>0</v>
      </c>
      <c r="H54" s="9">
        <f>SUMIFS('2013Figures'!$J:$J,'2013Figures'!$C:$C,$A54,'2013Figures'!$H:$H,$B54,'2013Figures'!$I:$I,$C54,'2013Figures'!$B:$B,"CyToBroker",'2013Figures'!$G:$G,"P1",'2013Figures'!$E:$E,$B$1)</f>
        <v>0</v>
      </c>
      <c r="J54" s="8">
        <v>200901</v>
      </c>
      <c r="L54" s="42">
        <f>SUMIFS('2012Figures'!$J:$J,'2012Figures'!$C:$C,$A54,'2012Figures'!$H:$H,$B54,'2012Figures'!$I:$I,$C54,'2012Figures'!$E:$E,$B$1)</f>
        <v>0</v>
      </c>
      <c r="M54" s="52">
        <f>SUMIFS('2012Figures'!$J:$J,'2012Figures'!$C:$C,$A54,'2012Figures'!$H:$H,$B54,'2012Figures'!$I:$I,$C54,'2012Figures'!$B:$B,"BrokerToCy",'2012Figures'!$G:$G,"E1",'2012Figures'!$E:$E,$B$1)</f>
        <v>0</v>
      </c>
      <c r="N54" s="52">
        <f>SUMIFS('2012Figures'!$J:$J,'2012Figures'!$C:$C,$A54,'2012Figures'!$H:$H,$B54,'2012Figures'!$I:$I,$C54,'2012Figures'!$B:$B,"BrokerToCy",'2012Figures'!$G:$G,"P1",'2012Figures'!$E:$E,$B$1)</f>
        <v>0</v>
      </c>
      <c r="O54" s="52">
        <f>SUMIFS('2012Figures'!$J:$J,'2012Figures'!$C:$C,$A54,'2012Figures'!$H:$H,$B54,'2012Figures'!$I:$I,$C54,'2012Figures'!$B:$B,"CyToBroker",'2012Figures'!$G:$G,"E1",'2012Figures'!$E:$E,$B$1)</f>
        <v>0</v>
      </c>
      <c r="P54" s="52">
        <f>SUMIFS('2012Figures'!$J:$J,'2012Figures'!$C:$C,$A54,'2012Figures'!$H:$H,$B54,'2012Figures'!$I:$I,$C54,'2012Figures'!$B:$B,"CyToBroker",'2012Figures'!$G:$G,"P1",'2012Figures'!$E:$E,$B$1)</f>
        <v>0</v>
      </c>
      <c r="R54" s="46" t="str">
        <f t="shared" si="15"/>
        <v/>
      </c>
      <c r="S54" s="46" t="str">
        <f t="shared" si="15"/>
        <v/>
      </c>
      <c r="T54" s="46" t="str">
        <f t="shared" si="15"/>
        <v/>
      </c>
      <c r="U54" s="46" t="str">
        <f t="shared" si="15"/>
        <v/>
      </c>
      <c r="V54" s="46" t="str">
        <f t="shared" si="15"/>
        <v/>
      </c>
    </row>
    <row r="55" spans="1:22" x14ac:dyDescent="0.2">
      <c r="A55" s="1">
        <v>103</v>
      </c>
      <c r="B55" s="1" t="s">
        <v>55</v>
      </c>
      <c r="C55" s="8">
        <v>3</v>
      </c>
      <c r="D55" s="29">
        <f>SUMIFS('2013Figures'!$J:$J,'2013Figures'!$C:$C,$A55,'2013Figures'!$H:$H,$B55,'2013Figures'!$I:$I,$C55,'2013Figures'!$E:$E,$B$1)</f>
        <v>0</v>
      </c>
      <c r="E55" s="9">
        <f>SUMIFS('2013Figures'!$J:$J,'2013Figures'!$C:$C,$A55,'2013Figures'!$H:$H,$B55,'2013Figures'!$I:$I,$C55,'2013Figures'!$B:$B,"BrokerToCy",'2013Figures'!$G:$G,"E1",'2013Figures'!$E:$E,$B$1)</f>
        <v>0</v>
      </c>
      <c r="F55" s="9">
        <f>SUMIFS('2013Figures'!$J:$J,'2013Figures'!$C:$C,$A55,'2013Figures'!$H:$H,$B55,'2013Figures'!$I:$I,$C55,'2013Figures'!$B:$B,"BrokerToCy",'2013Figures'!$G:$G,"P1",'2013Figures'!$E:$E,$B$1)</f>
        <v>0</v>
      </c>
      <c r="G55" s="9">
        <f>SUMIFS('2013Figures'!$J:$J,'2013Figures'!$C:$C,$A55,'2013Figures'!$H:$H,$B55,'2013Figures'!$I:$I,$C55,'2013Figures'!$B:$B,"CyToBroker",'2013Figures'!$G:$G,"E1",'2013Figures'!$E:$E,$B$1)</f>
        <v>0</v>
      </c>
      <c r="H55" s="9">
        <f>SUMIFS('2013Figures'!$J:$J,'2013Figures'!$C:$C,$A55,'2013Figures'!$H:$H,$B55,'2013Figures'!$I:$I,$C55,'2013Figures'!$B:$B,"CyToBroker",'2013Figures'!$G:$G,"P1",'2013Figures'!$E:$E,$B$1)</f>
        <v>0</v>
      </c>
      <c r="J55" s="8">
        <v>200801</v>
      </c>
      <c r="L55" s="42">
        <f>SUMIFS('2012Figures'!$J:$J,'2012Figures'!$C:$C,$A55,'2012Figures'!$H:$H,$B55,'2012Figures'!$I:$I,$C55,'2012Figures'!$E:$E,$B$1)</f>
        <v>0</v>
      </c>
      <c r="M55" s="52">
        <f>SUMIFS('2012Figures'!$J:$J,'2012Figures'!$C:$C,$A55,'2012Figures'!$H:$H,$B55,'2012Figures'!$I:$I,$C55,'2012Figures'!$B:$B,"BrokerToCy",'2012Figures'!$G:$G,"E1",'2012Figures'!$E:$E,$B$1)</f>
        <v>0</v>
      </c>
      <c r="N55" s="52">
        <f>SUMIFS('2012Figures'!$J:$J,'2012Figures'!$C:$C,$A55,'2012Figures'!$H:$H,$B55,'2012Figures'!$I:$I,$C55,'2012Figures'!$B:$B,"BrokerToCy",'2012Figures'!$G:$G,"P1",'2012Figures'!$E:$E,$B$1)</f>
        <v>0</v>
      </c>
      <c r="O55" s="52">
        <f>SUMIFS('2012Figures'!$J:$J,'2012Figures'!$C:$C,$A55,'2012Figures'!$H:$H,$B55,'2012Figures'!$I:$I,$C55,'2012Figures'!$B:$B,"CyToBroker",'2012Figures'!$G:$G,"E1",'2012Figures'!$E:$E,$B$1)</f>
        <v>0</v>
      </c>
      <c r="P55" s="52">
        <f>SUMIFS('2012Figures'!$J:$J,'2012Figures'!$C:$C,$A55,'2012Figures'!$H:$H,$B55,'2012Figures'!$I:$I,$C55,'2012Figures'!$B:$B,"CyToBroker",'2012Figures'!$G:$G,"P1",'2012Figures'!$E:$E,$B$1)</f>
        <v>0</v>
      </c>
      <c r="R55" s="46" t="str">
        <f t="shared" si="15"/>
        <v/>
      </c>
      <c r="S55" s="46" t="str">
        <f t="shared" si="15"/>
        <v/>
      </c>
      <c r="T55" s="46" t="str">
        <f t="shared" si="15"/>
        <v/>
      </c>
      <c r="U55" s="46" t="str">
        <f t="shared" si="15"/>
        <v/>
      </c>
      <c r="V55" s="46" t="str">
        <f t="shared" si="15"/>
        <v/>
      </c>
    </row>
    <row r="56" spans="1:22" x14ac:dyDescent="0.2">
      <c r="A56" s="1">
        <v>103</v>
      </c>
      <c r="B56" s="1" t="s">
        <v>55</v>
      </c>
      <c r="C56" s="8">
        <v>2</v>
      </c>
      <c r="D56" s="29">
        <f>SUMIFS('2013Figures'!$J:$J,'2013Figures'!$C:$C,$A56,'2013Figures'!$H:$H,$B56,'2013Figures'!$I:$I,$C56,'2013Figures'!$E:$E,$B$1)</f>
        <v>0</v>
      </c>
      <c r="E56" s="9">
        <f>SUMIFS('2013Figures'!$J:$J,'2013Figures'!$C:$C,$A56,'2013Figures'!$H:$H,$B56,'2013Figures'!$I:$I,$C56,'2013Figures'!$B:$B,"BrokerToCy",'2013Figures'!$G:$G,"E1",'2013Figures'!$E:$E,$B$1)</f>
        <v>0</v>
      </c>
      <c r="F56" s="9">
        <f>SUMIFS('2013Figures'!$J:$J,'2013Figures'!$C:$C,$A56,'2013Figures'!$H:$H,$B56,'2013Figures'!$I:$I,$C56,'2013Figures'!$B:$B,"BrokerToCy",'2013Figures'!$G:$G,"P1",'2013Figures'!$E:$E,$B$1)</f>
        <v>0</v>
      </c>
      <c r="G56" s="9">
        <f>SUMIFS('2013Figures'!$J:$J,'2013Figures'!$C:$C,$A56,'2013Figures'!$H:$H,$B56,'2013Figures'!$I:$I,$C56,'2013Figures'!$B:$B,"CyToBroker",'2013Figures'!$G:$G,"E1",'2013Figures'!$E:$E,$B$1)</f>
        <v>0</v>
      </c>
      <c r="H56" s="9">
        <f>SUMIFS('2013Figures'!$J:$J,'2013Figures'!$C:$C,$A56,'2013Figures'!$H:$H,$B56,'2013Figures'!$I:$I,$C56,'2013Figures'!$B:$B,"CyToBroker",'2013Figures'!$G:$G,"P1",'2013Figures'!$E:$E,$B$1)</f>
        <v>0</v>
      </c>
      <c r="J56" s="8">
        <v>200701</v>
      </c>
      <c r="L56" s="42">
        <f>SUMIFS('2012Figures'!$J:$J,'2012Figures'!$C:$C,$A56,'2012Figures'!$H:$H,$B56,'2012Figures'!$I:$I,$C56,'2012Figures'!$E:$E,$B$1)</f>
        <v>0</v>
      </c>
      <c r="M56" s="52">
        <f>SUMIFS('2012Figures'!$J:$J,'2012Figures'!$C:$C,$A56,'2012Figures'!$H:$H,$B56,'2012Figures'!$I:$I,$C56,'2012Figures'!$B:$B,"BrokerToCy",'2012Figures'!$G:$G,"E1",'2012Figures'!$E:$E,$B$1)</f>
        <v>0</v>
      </c>
      <c r="N56" s="52">
        <f>SUMIFS('2012Figures'!$J:$J,'2012Figures'!$C:$C,$A56,'2012Figures'!$H:$H,$B56,'2012Figures'!$I:$I,$C56,'2012Figures'!$B:$B,"BrokerToCy",'2012Figures'!$G:$G,"P1",'2012Figures'!$E:$E,$B$1)</f>
        <v>0</v>
      </c>
      <c r="O56" s="52">
        <f>SUMIFS('2012Figures'!$J:$J,'2012Figures'!$C:$C,$A56,'2012Figures'!$H:$H,$B56,'2012Figures'!$I:$I,$C56,'2012Figures'!$B:$B,"CyToBroker",'2012Figures'!$G:$G,"E1",'2012Figures'!$E:$E,$B$1)</f>
        <v>0</v>
      </c>
      <c r="P56" s="52">
        <f>SUMIFS('2012Figures'!$J:$J,'2012Figures'!$C:$C,$A56,'2012Figures'!$H:$H,$B56,'2012Figures'!$I:$I,$C56,'2012Figures'!$B:$B,"CyToBroker",'2012Figures'!$G:$G,"P1",'2012Figures'!$E:$E,$B$1)</f>
        <v>0</v>
      </c>
      <c r="R56" s="46" t="str">
        <f t="shared" si="15"/>
        <v/>
      </c>
      <c r="S56" s="46" t="str">
        <f t="shared" si="15"/>
        <v/>
      </c>
      <c r="T56" s="46" t="str">
        <f t="shared" si="15"/>
        <v/>
      </c>
      <c r="U56" s="46" t="str">
        <f t="shared" si="15"/>
        <v/>
      </c>
      <c r="V56" s="46" t="str">
        <f t="shared" si="15"/>
        <v/>
      </c>
    </row>
    <row r="57" spans="1:22" x14ac:dyDescent="0.2">
      <c r="A57" s="1">
        <v>103</v>
      </c>
      <c r="B57" s="1" t="s">
        <v>55</v>
      </c>
      <c r="C57" s="8">
        <v>1</v>
      </c>
      <c r="D57" s="29">
        <f>SUMIFS('2013Figures'!$J:$J,'2013Figures'!$C:$C,$A57,'2013Figures'!$H:$H,$B57,'2013Figures'!$I:$I,$C57,'2013Figures'!$E:$E,$B$1)</f>
        <v>0</v>
      </c>
      <c r="E57" s="9">
        <f>SUMIFS('2013Figures'!$J:$J,'2013Figures'!$C:$C,$A57,'2013Figures'!$H:$H,$B57,'2013Figures'!$I:$I,$C57,'2013Figures'!$B:$B,"BrokerToCy",'2013Figures'!$G:$G,"E1",'2013Figures'!$E:$E,$B$1)</f>
        <v>0</v>
      </c>
      <c r="F57" s="9">
        <f>SUMIFS('2013Figures'!$J:$J,'2013Figures'!$C:$C,$A57,'2013Figures'!$H:$H,$B57,'2013Figures'!$I:$I,$C57,'2013Figures'!$B:$B,"BrokerToCy",'2013Figures'!$G:$G,"P1",'2013Figures'!$E:$E,$B$1)</f>
        <v>0</v>
      </c>
      <c r="G57" s="9">
        <f>SUMIFS('2013Figures'!$J:$J,'2013Figures'!$C:$C,$A57,'2013Figures'!$H:$H,$B57,'2013Figures'!$I:$I,$C57,'2013Figures'!$B:$B,"CyToBroker",'2013Figures'!$G:$G,"E1",'2013Figures'!$E:$E,$B$1)</f>
        <v>0</v>
      </c>
      <c r="H57" s="9">
        <f>SUMIFS('2013Figures'!$J:$J,'2013Figures'!$C:$C,$A57,'2013Figures'!$H:$H,$B57,'2013Figures'!$I:$I,$C57,'2013Figures'!$B:$B,"CyToBroker",'2013Figures'!$G:$G,"P1",'2013Figures'!$E:$E,$B$1)</f>
        <v>0</v>
      </c>
      <c r="J57" s="8">
        <v>200601</v>
      </c>
      <c r="L57" s="42">
        <f>SUMIFS('2012Figures'!$J:$J,'2012Figures'!$C:$C,$A57,'2012Figures'!$H:$H,$B57,'2012Figures'!$I:$I,$C57,'2012Figures'!$E:$E,$B$1)</f>
        <v>0</v>
      </c>
      <c r="M57" s="52">
        <f>SUMIFS('2012Figures'!$J:$J,'2012Figures'!$C:$C,$A57,'2012Figures'!$H:$H,$B57,'2012Figures'!$I:$I,$C57,'2012Figures'!$B:$B,"BrokerToCy",'2012Figures'!$G:$G,"E1",'2012Figures'!$E:$E,$B$1)</f>
        <v>0</v>
      </c>
      <c r="N57" s="52">
        <f>SUMIFS('2012Figures'!$J:$J,'2012Figures'!$C:$C,$A57,'2012Figures'!$H:$H,$B57,'2012Figures'!$I:$I,$C57,'2012Figures'!$B:$B,"BrokerToCy",'2012Figures'!$G:$G,"P1",'2012Figures'!$E:$E,$B$1)</f>
        <v>0</v>
      </c>
      <c r="O57" s="52">
        <f>SUMIFS('2012Figures'!$J:$J,'2012Figures'!$C:$C,$A57,'2012Figures'!$H:$H,$B57,'2012Figures'!$I:$I,$C57,'2012Figures'!$B:$B,"CyToBroker",'2012Figures'!$G:$G,"E1",'2012Figures'!$E:$E,$B$1)</f>
        <v>0</v>
      </c>
      <c r="P57" s="52">
        <f>SUMIFS('2012Figures'!$J:$J,'2012Figures'!$C:$C,$A57,'2012Figures'!$H:$H,$B57,'2012Figures'!$I:$I,$C57,'2012Figures'!$B:$B,"CyToBroker",'2012Figures'!$G:$G,"P1",'2012Figures'!$E:$E,$B$1)</f>
        <v>0</v>
      </c>
      <c r="R57" s="46" t="str">
        <f t="shared" si="15"/>
        <v/>
      </c>
      <c r="S57" s="46" t="str">
        <f t="shared" si="15"/>
        <v/>
      </c>
      <c r="T57" s="46" t="str">
        <f t="shared" si="15"/>
        <v/>
      </c>
      <c r="U57" s="46" t="str">
        <f t="shared" si="15"/>
        <v/>
      </c>
      <c r="V57" s="46" t="str">
        <f t="shared" si="15"/>
        <v/>
      </c>
    </row>
    <row r="58" spans="1:22" x14ac:dyDescent="0.2">
      <c r="A58" s="1">
        <v>103</v>
      </c>
      <c r="B58" s="1" t="s">
        <v>55</v>
      </c>
      <c r="D58" s="29">
        <f>SUMIFS('2013Figures'!$J:$J,'2013Figures'!$C:$C,$A58,'2013Figures'!$I:$I,"",'2013Figures'!$E:$E,$B$1)</f>
        <v>275</v>
      </c>
      <c r="E58" s="9">
        <f>SUMIFS('2013Figures'!$J:$J,'2013Figures'!$C:$C,$A58,'2013Figures'!$I:$I,"",'2013Figures'!$B:$B,"BrokerToCy",'2013Figures'!$G:$G,"E1",'2013Figures'!$E:$E,$B$1)</f>
        <v>0</v>
      </c>
      <c r="F58" s="9">
        <f>SUMIFS('2013Figures'!$J:$J,'2013Figures'!$C:$C,$A58,'2013Figures'!$I:$I,"",'2013Figures'!$B:$B,"BrokerToCy",'2013Figures'!$G:$G,"P1",'2013Figures'!$E:$E,$B$1)</f>
        <v>0</v>
      </c>
      <c r="G58" s="9">
        <f>SUMIFS('2013Figures'!$J:$J,'2013Figures'!$C:$C,$A58,'2013Figures'!$I:$I,"",'2013Figures'!$B:$B,"CyToBroker",'2013Figures'!$G:$G,"E1",'2013Figures'!$E:$E,$B$1)</f>
        <v>275</v>
      </c>
      <c r="H58" s="9">
        <f>SUMIFS('2013Figures'!$J:$J,'2013Figures'!$C:$C,$A58,'2013Figures'!$I:$I,"",'2013Figures'!$B:$B,"CyToBroker",'2013Figures'!$G:$G,"P1",'2013Figures'!$E:$E,$B$1)</f>
        <v>0</v>
      </c>
      <c r="J58" s="8" t="s">
        <v>131</v>
      </c>
      <c r="L58" s="42">
        <f>SUMIFS('2012Figures'!$J:$J,'2012Figures'!$C:$C,$A58,'2012Figures'!$I:$I,"",'2012Figures'!$E:$E,$B$1)</f>
        <v>329</v>
      </c>
      <c r="M58" s="52">
        <f>SUMIFS('2012Figures'!$J:$J,'2012Figures'!$C:$C,$A58,'2012Figures'!$I:$I,"",'2012Figures'!$B:$B,"BrokerToCy",'2012Figures'!$G:$G,"E1",'2012Figures'!$E:$E,$B$1)</f>
        <v>0</v>
      </c>
      <c r="N58" s="52">
        <f>SUMIFS('2012Figures'!$J:$J,'2012Figures'!$C:$C,$A58,'2012Figures'!$I:$I,"",'2012Figures'!$B:$B,"BrokerToCy",'2012Figures'!$G:$G,"P1",'2012Figures'!$E:$E,$B$1)</f>
        <v>0</v>
      </c>
      <c r="O58" s="52">
        <f>SUMIFS('2012Figures'!$J:$J,'2012Figures'!$C:$C,$A58,'2012Figures'!$I:$I,"",'2012Figures'!$B:$B,"CyToBroker",'2012Figures'!$G:$G,"E1",'2012Figures'!$E:$E,$B$1)</f>
        <v>329</v>
      </c>
      <c r="P58" s="52">
        <f>SUMIFS('2012Figures'!$J:$J,'2012Figures'!$C:$C,$A58,'2012Figures'!$I:$I,"",'2012Figures'!$B:$B,"CyToBroker",'2012Figures'!$G:$G,"P1",'2012Figures'!$E:$E,$B$1)</f>
        <v>0</v>
      </c>
      <c r="R58" s="46">
        <f t="shared" si="15"/>
        <v>-0.16</v>
      </c>
      <c r="S58" s="46" t="str">
        <f t="shared" si="15"/>
        <v/>
      </c>
      <c r="T58" s="46" t="str">
        <f t="shared" si="15"/>
        <v/>
      </c>
      <c r="U58" s="46">
        <f t="shared" si="15"/>
        <v>-0.16</v>
      </c>
      <c r="V58" s="46" t="str">
        <f t="shared" si="15"/>
        <v/>
      </c>
    </row>
    <row r="59" spans="1:22" x14ac:dyDescent="0.2">
      <c r="A59" s="21"/>
      <c r="B59" s="21" t="s">
        <v>92</v>
      </c>
      <c r="C59" s="22"/>
      <c r="D59" s="23">
        <f>SUM(E59:H59)</f>
        <v>275</v>
      </c>
      <c r="E59" s="23">
        <f t="shared" ref="E59:H59" si="16">SUM(E46:E58)</f>
        <v>0</v>
      </c>
      <c r="F59" s="23">
        <f t="shared" si="16"/>
        <v>0</v>
      </c>
      <c r="G59" s="23">
        <f t="shared" si="16"/>
        <v>275</v>
      </c>
      <c r="H59" s="23">
        <f t="shared" si="16"/>
        <v>0</v>
      </c>
      <c r="I59" s="21"/>
      <c r="J59" s="22"/>
      <c r="K59" s="21"/>
      <c r="L59" s="43">
        <f>SUM(M59:P59)</f>
        <v>329</v>
      </c>
      <c r="M59" s="43">
        <f t="shared" ref="M59:P59" si="17">SUM(M46:M58)</f>
        <v>0</v>
      </c>
      <c r="N59" s="43">
        <f t="shared" si="17"/>
        <v>0</v>
      </c>
      <c r="O59" s="43">
        <f t="shared" si="17"/>
        <v>329</v>
      </c>
      <c r="P59" s="43">
        <f t="shared" si="17"/>
        <v>0</v>
      </c>
      <c r="Q59" s="21"/>
      <c r="R59" s="21"/>
      <c r="S59" s="21"/>
      <c r="T59" s="21"/>
      <c r="U59" s="21"/>
      <c r="V59" s="21"/>
    </row>
    <row r="60" spans="1:22" x14ac:dyDescent="0.2">
      <c r="A60" s="28">
        <v>104</v>
      </c>
      <c r="B60" s="28" t="s">
        <v>93</v>
      </c>
      <c r="C60" s="17" t="s">
        <v>88</v>
      </c>
      <c r="D60" s="18">
        <f>SUMIFS('2013Figures'!$J:$J,'2013Figures'!$C:$C,$A60,'2013Figures'!$E:$E,$B$1)</f>
        <v>1898</v>
      </c>
      <c r="E60" s="18">
        <f>SUMIFS('2013Figures'!$J:$J,'2013Figures'!$C:$C,$A60,'2013Figures'!$B:$B,"BrokerToCy",'2013Figures'!$G:$G,"E1",'2013Figures'!$E:$E,$B$1)</f>
        <v>0</v>
      </c>
      <c r="F60" s="18">
        <f>SUMIFS('2013Figures'!$J:$J,'2013Figures'!$C:$C,$A60,'2013Figures'!$B:$B,"BrokerToCy",'2013Figures'!$G:$G,"P1",'2013Figures'!$E:$E,$B$1)</f>
        <v>0</v>
      </c>
      <c r="G60" s="18">
        <f>SUMIFS('2013Figures'!$J:$J,'2013Figures'!$C:$C,$A60,'2013Figures'!$B:$B,"CyToBroker",'2013Figures'!$G:$G,"E1",'2013Figures'!$E:$E,$B$1)</f>
        <v>1898</v>
      </c>
      <c r="H60" s="18">
        <f>SUMIFS('2013Figures'!$J:$J,'2013Figures'!$C:$C,$A60,'2013Figures'!$B:$B,"CyToBroker",'2013Figures'!$G:$G,"P1",'2013Figures'!$E:$E,$B$1)</f>
        <v>0</v>
      </c>
      <c r="I60" s="28"/>
      <c r="J60" s="17"/>
      <c r="K60" s="28"/>
      <c r="L60" s="50">
        <f>SUMIFS('2012Figures'!$J:$J,'2012Figures'!$C:$C,$A60,'2012Figures'!$E:$E,$B$1)</f>
        <v>2346</v>
      </c>
      <c r="M60" s="50">
        <f>SUMIFS('2012Figures'!$J:$J,'2012Figures'!$C:$C,$A60,'2012Figures'!$B:$B,"BrokerToCy",'2012Figures'!$G:$G,"E1",'2012Figures'!$E:$E,$B$1)</f>
        <v>1</v>
      </c>
      <c r="N60" s="50">
        <f>SUMIFS('2012Figures'!$J:$J,'2012Figures'!$C:$C,$A60,'2012Figures'!$B:$B,"BrokerToCy",'2012Figures'!$G:$G,"P1",'2012Figures'!$E:$E,$B$1)</f>
        <v>0</v>
      </c>
      <c r="O60" s="50">
        <f>SUMIFS('2012Figures'!$J:$J,'2012Figures'!$C:$C,$A60,'2012Figures'!$B:$B,"CyToBroker",'2012Figures'!$G:$G,"E1",'2012Figures'!$E:$E,$B$1)</f>
        <v>2345</v>
      </c>
      <c r="P60" s="50">
        <f>SUMIFS('2012Figures'!$J:$J,'2012Figures'!$C:$C,$A60,'2012Figures'!$B:$B,"CyToBroker",'2012Figures'!$G:$G,"P1",'2012Figures'!$E:$E,$B$1)</f>
        <v>0</v>
      </c>
      <c r="Q60" s="28"/>
      <c r="R60" s="46">
        <f t="shared" si="15"/>
        <v>-0.19</v>
      </c>
      <c r="S60" s="46">
        <f t="shared" si="15"/>
        <v>-1</v>
      </c>
      <c r="T60" s="46" t="str">
        <f t="shared" si="15"/>
        <v/>
      </c>
      <c r="U60" s="46">
        <f t="shared" si="15"/>
        <v>-0.19</v>
      </c>
      <c r="V60" s="46" t="str">
        <f t="shared" si="15"/>
        <v/>
      </c>
    </row>
    <row r="61" spans="1:22" x14ac:dyDescent="0.2">
      <c r="A61" s="1">
        <v>104</v>
      </c>
      <c r="D61" s="29">
        <f>SUMIFS('2013Figures'!$J:$J,'2013Figures'!$C:$C,$A61,'2013Figures'!$H:$H,"",'2013Figures'!$I:$I,"",'2013Figures'!$E:$E,$B$1)</f>
        <v>754</v>
      </c>
      <c r="E61" s="9">
        <f>SUMIFS('2013Figures'!$J:$J,'2013Figures'!$C:$C,$A61,'2013Figures'!$H:$H,"",'2013Figures'!$I:$I,"",'2013Figures'!$B:$B,"BrokerToCy",'2013Figures'!$G:$G,"E1",'2013Figures'!$E:$E,$B$1)</f>
        <v>0</v>
      </c>
      <c r="F61" s="9">
        <f>SUMIFS('2013Figures'!$J:$J,'2013Figures'!$C:$C,$A61,'2013Figures'!$H:$H,"",'2013Figures'!$I:$I,"",'2013Figures'!$B:$B,"BrokerToCy",'2013Figures'!$G:$G,"P1",'2013Figures'!$E:$E,$B$1)</f>
        <v>0</v>
      </c>
      <c r="G61" s="9">
        <f>SUMIFS('2013Figures'!$J:$J,'2013Figures'!$C:$C,$A61,'2013Figures'!$H:$H,"",'2013Figures'!$I:$I,"",'2013Figures'!$B:$B,"CyToBroker",'2013Figures'!$G:$G,"E1",'2013Figures'!$E:$E,$B$1)</f>
        <v>754</v>
      </c>
      <c r="H61" s="9">
        <f>SUMIFS('2013Figures'!$J:$J,'2013Figures'!$C:$C,$A61,'2013Figures'!$H:$H,"",'2013Figures'!$I:$I,"",'2013Figures'!$B:$B,"CyToBroker",'2013Figures'!$G:$G,"P1",'2013Figures'!$E:$E,$B$1)</f>
        <v>0</v>
      </c>
      <c r="J61" s="8" t="s">
        <v>131</v>
      </c>
      <c r="L61" s="42">
        <f>SUMIFS('2012Figures'!$J:$J,'2012Figures'!$C:$C,$A61,'2012Figures'!$H:$H,"",'2012Figures'!$I:$I,"",'2012Figures'!$E:$E,$B$1)</f>
        <v>1345</v>
      </c>
      <c r="M61" s="52">
        <f>SUMIFS('2012Figures'!$J:$J,'2012Figures'!$C:$C,$A61,'2012Figures'!$H:$H,"",'2012Figures'!$I:$I,"",'2012Figures'!$B:$B,"BrokerToCy",'2012Figures'!$G:$G,"E1",'2012Figures'!$E:$E,$B$1)</f>
        <v>1</v>
      </c>
      <c r="N61" s="52">
        <f>SUMIFS('2012Figures'!$J:$J,'2012Figures'!$C:$C,$A61,'2012Figures'!$H:$H,"",'2012Figures'!$I:$I,"",'2012Figures'!$B:$B,"BrokerToCy",'2012Figures'!$G:$G,"P1",'2012Figures'!$E:$E,$B$1)</f>
        <v>0</v>
      </c>
      <c r="O61" s="52">
        <f>SUMIFS('2012Figures'!$J:$J,'2012Figures'!$C:$C,$A61,'2012Figures'!$H:$H,"",'2012Figures'!$I:$I,"",'2012Figures'!$B:$B,"CyToBroker",'2012Figures'!$G:$G,"E1",'2012Figures'!$E:$E,$B$1)</f>
        <v>1344</v>
      </c>
      <c r="P61" s="52">
        <f>SUMIFS('2012Figures'!$J:$J,'2012Figures'!$C:$C,$A61,'2012Figures'!$H:$H,"",'2012Figures'!$I:$I,"",'2012Figures'!$B:$B,"CyToBroker",'2012Figures'!$G:$G,"P1",'2012Figures'!$E:$E,$B$1)</f>
        <v>0</v>
      </c>
      <c r="R61" s="46">
        <f t="shared" si="15"/>
        <v>-0.44</v>
      </c>
      <c r="S61" s="46">
        <f t="shared" si="15"/>
        <v>-1</v>
      </c>
      <c r="T61" s="46" t="str">
        <f t="shared" si="15"/>
        <v/>
      </c>
      <c r="U61" s="46">
        <f t="shared" si="15"/>
        <v>-0.44</v>
      </c>
      <c r="V61" s="46" t="str">
        <f t="shared" si="15"/>
        <v/>
      </c>
    </row>
    <row r="62" spans="1:22" x14ac:dyDescent="0.2">
      <c r="A62" s="1">
        <v>104</v>
      </c>
      <c r="B62" s="1" t="s">
        <v>55</v>
      </c>
      <c r="D62" s="29">
        <f>SUMIFS('2013Figures'!$J:$J,'2013Figures'!$C:$C,$A62,'2013Figures'!$H:$H,$B62,'2013Figures'!$E:$E,$B$1)</f>
        <v>0</v>
      </c>
      <c r="E62" s="9">
        <f>SUMIFS('2013Figures'!$J:$J,'2013Figures'!$C:$C,$A62,'2013Figures'!$H:$H,$B62,'2013Figures'!$B:$B,"BrokerToCy",'2013Figures'!$G:$G,"E1",'2013Figures'!$E:$E,$B$1)</f>
        <v>0</v>
      </c>
      <c r="F62" s="9">
        <f>SUMIFS('2013Figures'!$J:$J,'2013Figures'!$C:$C,$A62,'2013Figures'!$H:$H,$B62,'2013Figures'!$B:$B,"BrokerToCy",'2013Figures'!$G:$G,"P1",'2013Figures'!$E:$E,$B$1)</f>
        <v>0</v>
      </c>
      <c r="G62" s="9">
        <f>SUMIFS('2013Figures'!$J:$J,'2013Figures'!$C:$C,$A62,'2013Figures'!$H:$H,$B62,'2013Figures'!$B:$B,"CyToBroker",'2013Figures'!$G:$G,"E1",'2013Figures'!$E:$E,$B$1)</f>
        <v>0</v>
      </c>
      <c r="H62" s="9">
        <f>SUMIFS('2013Figures'!$J:$J,'2013Figures'!$C:$C,$A62,'2013Figures'!$H:$H,$B62,'2013Figures'!$B:$B,"CyToBroker",'2013Figures'!$G:$G,"P1",'2013Figures'!$E:$E,$B$1)</f>
        <v>0</v>
      </c>
      <c r="J62" s="8" t="s">
        <v>146</v>
      </c>
      <c r="L62" s="42">
        <f>SUMIFS('2012Figures'!$J:$J,'2012Figures'!$C:$C,$A62,'2012Figures'!$H:$H,$B62,'2012Figures'!$E:$E,$B$1)</f>
        <v>0</v>
      </c>
      <c r="M62" s="52">
        <f>SUMIFS('2012Figures'!$J:$J,'2012Figures'!$C:$C,$A62,'2012Figures'!$H:$H,$B62,'2012Figures'!$B:$B,"BrokerToCy",'2012Figures'!$G:$G,"E1",'2012Figures'!$E:$E,$B$1)</f>
        <v>0</v>
      </c>
      <c r="N62" s="52">
        <f>SUMIFS('2012Figures'!$J:$J,'2012Figures'!$C:$C,$A62,'2012Figures'!$H:$H,$B62,'2012Figures'!$B:$B,"BrokerToCy",'2012Figures'!$G:$G,"P1",'2012Figures'!$E:$E,$B$1)</f>
        <v>0</v>
      </c>
      <c r="O62" s="52">
        <f>SUMIFS('2012Figures'!$J:$J,'2012Figures'!$C:$C,$A62,'2012Figures'!$H:$H,$B62,'2012Figures'!$B:$B,"CyToBroker",'2012Figures'!$G:$G,"E1",'2012Figures'!$E:$E,$B$1)</f>
        <v>0</v>
      </c>
      <c r="P62" s="52">
        <f>SUMIFS('2012Figures'!$J:$J,'2012Figures'!$C:$C,$A62,'2012Figures'!$H:$H,$B62,'2012Figures'!$B:$B,"CyToBroker",'2012Figures'!$G:$G,"P1",'2012Figures'!$E:$E,$B$1)</f>
        <v>0</v>
      </c>
      <c r="R62" s="46" t="str">
        <f t="shared" si="15"/>
        <v/>
      </c>
      <c r="S62" s="46" t="str">
        <f t="shared" si="15"/>
        <v/>
      </c>
      <c r="T62" s="46" t="str">
        <f t="shared" si="15"/>
        <v/>
      </c>
      <c r="U62" s="46" t="str">
        <f t="shared" si="15"/>
        <v/>
      </c>
      <c r="V62" s="46" t="str">
        <f t="shared" si="15"/>
        <v/>
      </c>
    </row>
    <row r="63" spans="1:22" x14ac:dyDescent="0.2">
      <c r="A63" s="1">
        <v>104</v>
      </c>
      <c r="B63" s="1" t="s">
        <v>56</v>
      </c>
      <c r="D63" s="29">
        <f>SUMIFS('2013Figures'!$J:$J,'2013Figures'!$C:$C,$A63,'2013Figures'!$H:$H,$B63,'2013Figures'!$E:$E,$B$1)</f>
        <v>1144</v>
      </c>
      <c r="E63" s="9">
        <f>SUMIFS('2013Figures'!$J:$J,'2013Figures'!$C:$C,$A63,'2013Figures'!$H:$H,$B63,'2013Figures'!$B:$B,"BrokerToCy",'2013Figures'!$G:$G,"E1",'2013Figures'!$E:$E,$B$1)</f>
        <v>0</v>
      </c>
      <c r="F63" s="9">
        <f>SUMIFS('2013Figures'!$J:$J,'2013Figures'!$C:$C,$A63,'2013Figures'!$H:$H,$B63,'2013Figures'!$B:$B,"BrokerToCy",'2013Figures'!$G:$G,"P1",'2013Figures'!$E:$E,$B$1)</f>
        <v>0</v>
      </c>
      <c r="G63" s="9">
        <f>SUMIFS('2013Figures'!$J:$J,'2013Figures'!$C:$C,$A63,'2013Figures'!$H:$H,$B63,'2013Figures'!$B:$B,"CyToBroker",'2013Figures'!$G:$G,"E1",'2013Figures'!$E:$E,$B$1)</f>
        <v>1144</v>
      </c>
      <c r="H63" s="9">
        <f>SUMIFS('2013Figures'!$J:$J,'2013Figures'!$C:$C,$A63,'2013Figures'!$H:$H,$B63,'2013Figures'!$B:$B,"CyToBroker",'2013Figures'!$G:$G,"P1",'2013Figures'!$E:$E,$B$1)</f>
        <v>0</v>
      </c>
      <c r="J63" s="8" t="s">
        <v>146</v>
      </c>
      <c r="L63" s="42">
        <f>SUMIFS('2012Figures'!$J:$J,'2012Figures'!$C:$C,$A63,'2012Figures'!$H:$H,$B63,'2012Figures'!$E:$E,$B$1)</f>
        <v>1001</v>
      </c>
      <c r="M63" s="52">
        <f>SUMIFS('2012Figures'!$J:$J,'2012Figures'!$C:$C,$A63,'2012Figures'!$H:$H,$B63,'2012Figures'!$B:$B,"BrokerToCy",'2012Figures'!$G:$G,"E1",'2012Figures'!$E:$E,$B$1)</f>
        <v>0</v>
      </c>
      <c r="N63" s="52">
        <f>SUMIFS('2012Figures'!$J:$J,'2012Figures'!$C:$C,$A63,'2012Figures'!$H:$H,$B63,'2012Figures'!$B:$B,"BrokerToCy",'2012Figures'!$G:$G,"P1",'2012Figures'!$E:$E,$B$1)</f>
        <v>0</v>
      </c>
      <c r="O63" s="52">
        <f>SUMIFS('2012Figures'!$J:$J,'2012Figures'!$C:$C,$A63,'2012Figures'!$H:$H,$B63,'2012Figures'!$B:$B,"CyToBroker",'2012Figures'!$G:$G,"E1",'2012Figures'!$E:$E,$B$1)</f>
        <v>1001</v>
      </c>
      <c r="P63" s="52">
        <f>SUMIFS('2012Figures'!$J:$J,'2012Figures'!$C:$C,$A63,'2012Figures'!$H:$H,$B63,'2012Figures'!$B:$B,"CyToBroker",'2012Figures'!$G:$G,"P1",'2012Figures'!$E:$E,$B$1)</f>
        <v>0</v>
      </c>
      <c r="R63" s="46">
        <f t="shared" si="15"/>
        <v>0.14000000000000001</v>
      </c>
      <c r="S63" s="46" t="str">
        <f t="shared" si="15"/>
        <v/>
      </c>
      <c r="T63" s="46" t="str">
        <f t="shared" si="15"/>
        <v/>
      </c>
      <c r="U63" s="46">
        <f t="shared" si="15"/>
        <v>0.14000000000000001</v>
      </c>
      <c r="V63" s="46" t="str">
        <f t="shared" si="15"/>
        <v/>
      </c>
    </row>
    <row r="64" spans="1:22" x14ac:dyDescent="0.2">
      <c r="A64" s="1">
        <v>104</v>
      </c>
      <c r="B64" s="1">
        <v>2</v>
      </c>
      <c r="D64" s="29">
        <f>SUMIFS('2013Figures'!$J:$J,'2013Figures'!$C:$C,$A64,'2013Figures'!$H:$H,$B64,'2013Figures'!$E:$E,$B$1)</f>
        <v>0</v>
      </c>
      <c r="E64" s="9">
        <f>SUMIFS('2013Figures'!$J:$J,'2013Figures'!$C:$C,$A64,'2013Figures'!$H:$H,$B64,'2013Figures'!$B:$B,"BrokerToCy",'2013Figures'!$G:$G,"E1",'2013Figures'!$E:$E,$B$1)</f>
        <v>0</v>
      </c>
      <c r="F64" s="9">
        <f>SUMIFS('2013Figures'!$J:$J,'2013Figures'!$C:$C,$A64,'2013Figures'!$H:$H,$B64,'2013Figures'!$B:$B,"BrokerToCy",'2013Figures'!$G:$G,"P1",'2013Figures'!$E:$E,$B$1)</f>
        <v>0</v>
      </c>
      <c r="G64" s="9">
        <f>SUMIFS('2013Figures'!$J:$J,'2013Figures'!$C:$C,$A64,'2013Figures'!$H:$H,$B64,'2013Figures'!$B:$B,"CyToBroker",'2013Figures'!$G:$G,"E1",'2013Figures'!$E:$E,$B$1)</f>
        <v>0</v>
      </c>
      <c r="H64" s="9">
        <f>SUMIFS('2013Figures'!$J:$J,'2013Figures'!$C:$C,$A64,'2013Figures'!$H:$H,$B64,'2013Figures'!$B:$B,"CyToBroker",'2013Figures'!$G:$G,"P1",'2013Figures'!$E:$E,$B$1)</f>
        <v>0</v>
      </c>
      <c r="J64" s="8" t="s">
        <v>146</v>
      </c>
      <c r="L64" s="42">
        <f>SUMIFS('2012Figures'!$J:$J,'2012Figures'!$C:$C,$A64,'2012Figures'!$H:$H,$B64,'2012Figures'!$E:$E,$B$1)</f>
        <v>0</v>
      </c>
      <c r="M64" s="52">
        <f>SUMIFS('2012Figures'!$J:$J,'2012Figures'!$C:$C,$A64,'2012Figures'!$H:$H,$B64,'2012Figures'!$B:$B,"BrokerToCy",'2012Figures'!$G:$G,"E1",'2012Figures'!$E:$E,$B$1)</f>
        <v>0</v>
      </c>
      <c r="N64" s="52">
        <f>SUMIFS('2012Figures'!$J:$J,'2012Figures'!$C:$C,$A64,'2012Figures'!$H:$H,$B64,'2012Figures'!$B:$B,"BrokerToCy",'2012Figures'!$G:$G,"P1",'2012Figures'!$E:$E,$B$1)</f>
        <v>0</v>
      </c>
      <c r="O64" s="52">
        <f>SUMIFS('2012Figures'!$J:$J,'2012Figures'!$C:$C,$A64,'2012Figures'!$H:$H,$B64,'2012Figures'!$B:$B,"CyToBroker",'2012Figures'!$G:$G,"E1",'2012Figures'!$E:$E,$B$1)</f>
        <v>0</v>
      </c>
      <c r="P64" s="52">
        <f>SUMIFS('2012Figures'!$J:$J,'2012Figures'!$C:$C,$A64,'2012Figures'!$H:$H,$B64,'2012Figures'!$B:$B,"CyToBroker",'2012Figures'!$G:$G,"P1",'2012Figures'!$E:$E,$B$1)</f>
        <v>0</v>
      </c>
      <c r="R64" s="46" t="str">
        <f t="shared" si="15"/>
        <v/>
      </c>
      <c r="S64" s="46" t="str">
        <f t="shared" si="15"/>
        <v/>
      </c>
      <c r="T64" s="46" t="str">
        <f t="shared" si="15"/>
        <v/>
      </c>
      <c r="U64" s="46" t="str">
        <f t="shared" si="15"/>
        <v/>
      </c>
      <c r="V64" s="46" t="str">
        <f t="shared" si="15"/>
        <v/>
      </c>
    </row>
    <row r="65" spans="1:22" x14ac:dyDescent="0.2">
      <c r="A65" s="1">
        <v>104</v>
      </c>
      <c r="B65" s="1">
        <v>3</v>
      </c>
      <c r="D65" s="29">
        <f>SUMIFS('2013Figures'!$J:$J,'2013Figures'!$C:$C,$A65,'2013Figures'!$H:$H,$B65,'2013Figures'!$E:$E,$B$1)</f>
        <v>0</v>
      </c>
      <c r="E65" s="9">
        <f>SUMIFS('2013Figures'!$J:$J,'2013Figures'!$C:$C,$A65,'2013Figures'!$H:$H,$B65,'2013Figures'!$B:$B,"BrokerToCy",'2013Figures'!$G:$G,"E1",'2013Figures'!$E:$E,$B$1)</f>
        <v>0</v>
      </c>
      <c r="F65" s="9">
        <f>SUMIFS('2013Figures'!$J:$J,'2013Figures'!$C:$C,$A65,'2013Figures'!$H:$H,$B65,'2013Figures'!$B:$B,"BrokerToCy",'2013Figures'!$G:$G,"P1",'2013Figures'!$E:$E,$B$1)</f>
        <v>0</v>
      </c>
      <c r="G65" s="9">
        <f>SUMIFS('2013Figures'!$J:$J,'2013Figures'!$C:$C,$A65,'2013Figures'!$H:$H,$B65,'2013Figures'!$B:$B,"CyToBroker",'2013Figures'!$G:$G,"E1",'2013Figures'!$E:$E,$B$1)</f>
        <v>0</v>
      </c>
      <c r="H65" s="9">
        <f>SUMIFS('2013Figures'!$J:$J,'2013Figures'!$C:$C,$A65,'2013Figures'!$H:$H,$B65,'2013Figures'!$B:$B,"CyToBroker",'2013Figures'!$G:$G,"P1",'2013Figures'!$E:$E,$B$1)</f>
        <v>0</v>
      </c>
      <c r="J65" s="8" t="s">
        <v>146</v>
      </c>
      <c r="L65" s="42">
        <f>SUMIFS('2012Figures'!$J:$J,'2012Figures'!$C:$C,$A65,'2012Figures'!$H:$H,$B65,'2012Figures'!$E:$E,$B$1)</f>
        <v>0</v>
      </c>
      <c r="M65" s="52">
        <f>SUMIFS('2012Figures'!$J:$J,'2012Figures'!$C:$C,$A65,'2012Figures'!$H:$H,$B65,'2012Figures'!$B:$B,"BrokerToCy",'2012Figures'!$G:$G,"E1",'2012Figures'!$E:$E,$B$1)</f>
        <v>0</v>
      </c>
      <c r="N65" s="52">
        <f>SUMIFS('2012Figures'!$J:$J,'2012Figures'!$C:$C,$A65,'2012Figures'!$H:$H,$B65,'2012Figures'!$B:$B,"BrokerToCy",'2012Figures'!$G:$G,"P1",'2012Figures'!$E:$E,$B$1)</f>
        <v>0</v>
      </c>
      <c r="O65" s="52">
        <f>SUMIFS('2012Figures'!$J:$J,'2012Figures'!$C:$C,$A65,'2012Figures'!$H:$H,$B65,'2012Figures'!$B:$B,"CyToBroker",'2012Figures'!$G:$G,"E1",'2012Figures'!$E:$E,$B$1)</f>
        <v>0</v>
      </c>
      <c r="P65" s="52">
        <f>SUMIFS('2012Figures'!$J:$J,'2012Figures'!$C:$C,$A65,'2012Figures'!$H:$H,$B65,'2012Figures'!$B:$B,"CyToBroker",'2012Figures'!$G:$G,"P1",'2012Figures'!$E:$E,$B$1)</f>
        <v>0</v>
      </c>
      <c r="R65" s="46" t="str">
        <f t="shared" si="15"/>
        <v/>
      </c>
      <c r="S65" s="46" t="str">
        <f t="shared" si="15"/>
        <v/>
      </c>
      <c r="T65" s="46" t="str">
        <f t="shared" si="15"/>
        <v/>
      </c>
      <c r="U65" s="46" t="str">
        <f t="shared" si="15"/>
        <v/>
      </c>
      <c r="V65" s="46" t="str">
        <f t="shared" si="15"/>
        <v/>
      </c>
    </row>
    <row r="66" spans="1:22" x14ac:dyDescent="0.2">
      <c r="A66" s="1">
        <v>104</v>
      </c>
      <c r="B66" s="1">
        <v>4</v>
      </c>
      <c r="D66" s="29">
        <f>SUMIFS('2013Figures'!$J:$J,'2013Figures'!$C:$C,$A66,'2013Figures'!$H:$H,$B66,'2013Figures'!$E:$E,$B$1)</f>
        <v>0</v>
      </c>
      <c r="E66" s="9">
        <f>SUMIFS('2013Figures'!$J:$J,'2013Figures'!$C:$C,$A66,'2013Figures'!$H:$H,$B66,'2013Figures'!$B:$B,"BrokerToCy",'2013Figures'!$G:$G,"E1",'2013Figures'!$E:$E,$B$1)</f>
        <v>0</v>
      </c>
      <c r="F66" s="9">
        <f>SUMIFS('2013Figures'!$J:$J,'2013Figures'!$C:$C,$A66,'2013Figures'!$H:$H,$B66,'2013Figures'!$B:$B,"BrokerToCy",'2013Figures'!$G:$G,"P1",'2013Figures'!$E:$E,$B$1)</f>
        <v>0</v>
      </c>
      <c r="G66" s="9">
        <f>SUMIFS('2013Figures'!$J:$J,'2013Figures'!$C:$C,$A66,'2013Figures'!$H:$H,$B66,'2013Figures'!$B:$B,"CyToBroker",'2013Figures'!$G:$G,"E1",'2013Figures'!$E:$E,$B$1)</f>
        <v>0</v>
      </c>
      <c r="H66" s="9">
        <f>SUMIFS('2013Figures'!$J:$J,'2013Figures'!$C:$C,$A66,'2013Figures'!$H:$H,$B66,'2013Figures'!$B:$B,"CyToBroker",'2013Figures'!$G:$G,"P1",'2013Figures'!$E:$E,$B$1)</f>
        <v>0</v>
      </c>
      <c r="J66" s="8" t="s">
        <v>146</v>
      </c>
      <c r="L66" s="42">
        <f>SUMIFS('2012Figures'!$J:$J,'2012Figures'!$C:$C,$A66,'2012Figures'!$H:$H,$B66,'2012Figures'!$E:$E,$B$1)</f>
        <v>0</v>
      </c>
      <c r="M66" s="52">
        <f>SUMIFS('2012Figures'!$J:$J,'2012Figures'!$C:$C,$A66,'2012Figures'!$H:$H,$B66,'2012Figures'!$B:$B,"BrokerToCy",'2012Figures'!$G:$G,"E1",'2012Figures'!$E:$E,$B$1)</f>
        <v>0</v>
      </c>
      <c r="N66" s="52">
        <f>SUMIFS('2012Figures'!$J:$J,'2012Figures'!$C:$C,$A66,'2012Figures'!$H:$H,$B66,'2012Figures'!$B:$B,"BrokerToCy",'2012Figures'!$G:$G,"P1",'2012Figures'!$E:$E,$B$1)</f>
        <v>0</v>
      </c>
      <c r="O66" s="52">
        <f>SUMIFS('2012Figures'!$J:$J,'2012Figures'!$C:$C,$A66,'2012Figures'!$H:$H,$B66,'2012Figures'!$B:$B,"CyToBroker",'2012Figures'!$G:$G,"E1",'2012Figures'!$E:$E,$B$1)</f>
        <v>0</v>
      </c>
      <c r="P66" s="52">
        <f>SUMIFS('2012Figures'!$J:$J,'2012Figures'!$C:$C,$A66,'2012Figures'!$H:$H,$B66,'2012Figures'!$B:$B,"CyToBroker",'2012Figures'!$G:$G,"P1",'2012Figures'!$E:$E,$B$1)</f>
        <v>0</v>
      </c>
      <c r="R66" s="46" t="str">
        <f t="shared" si="15"/>
        <v/>
      </c>
      <c r="S66" s="46" t="str">
        <f t="shared" si="15"/>
        <v/>
      </c>
      <c r="T66" s="46" t="str">
        <f t="shared" si="15"/>
        <v/>
      </c>
      <c r="U66" s="46" t="str">
        <f t="shared" si="15"/>
        <v/>
      </c>
      <c r="V66" s="46" t="str">
        <f t="shared" si="15"/>
        <v/>
      </c>
    </row>
    <row r="67" spans="1:22" x14ac:dyDescent="0.2">
      <c r="A67" s="1">
        <v>104</v>
      </c>
      <c r="B67" s="1">
        <v>5</v>
      </c>
      <c r="D67" s="29">
        <f>SUMIFS('2013Figures'!$J:$J,'2013Figures'!$C:$C,$A67,'2013Figures'!$H:$H,$B67,'2013Figures'!$E:$E,$B$1)</f>
        <v>0</v>
      </c>
      <c r="E67" s="9">
        <f>SUMIFS('2013Figures'!$J:$J,'2013Figures'!$C:$C,$A67,'2013Figures'!$H:$H,$B67,'2013Figures'!$B:$B,"BrokerToCy",'2013Figures'!$G:$G,"E1",'2013Figures'!$E:$E,$B$1)</f>
        <v>0</v>
      </c>
      <c r="F67" s="9">
        <f>SUMIFS('2013Figures'!$J:$J,'2013Figures'!$C:$C,$A67,'2013Figures'!$H:$H,$B67,'2013Figures'!$B:$B,"BrokerToCy",'2013Figures'!$G:$G,"P1",'2013Figures'!$E:$E,$B$1)</f>
        <v>0</v>
      </c>
      <c r="G67" s="9">
        <f>SUMIFS('2013Figures'!$J:$J,'2013Figures'!$C:$C,$A67,'2013Figures'!$H:$H,$B67,'2013Figures'!$B:$B,"CyToBroker",'2013Figures'!$G:$G,"E1",'2013Figures'!$E:$E,$B$1)</f>
        <v>0</v>
      </c>
      <c r="H67" s="9">
        <f>SUMIFS('2013Figures'!$J:$J,'2013Figures'!$C:$C,$A67,'2013Figures'!$H:$H,$B67,'2013Figures'!$B:$B,"CyToBroker",'2013Figures'!$G:$G,"P1",'2013Figures'!$E:$E,$B$1)</f>
        <v>0</v>
      </c>
      <c r="J67" s="8" t="s">
        <v>146</v>
      </c>
      <c r="L67" s="42">
        <f>SUMIFS('2012Figures'!$J:$J,'2012Figures'!$C:$C,$A67,'2012Figures'!$H:$H,$B67,'2012Figures'!$E:$E,$B$1)</f>
        <v>0</v>
      </c>
      <c r="M67" s="52">
        <f>SUMIFS('2012Figures'!$J:$J,'2012Figures'!$C:$C,$A67,'2012Figures'!$H:$H,$B67,'2012Figures'!$B:$B,"BrokerToCy",'2012Figures'!$G:$G,"E1",'2012Figures'!$E:$E,$B$1)</f>
        <v>0</v>
      </c>
      <c r="N67" s="52">
        <f>SUMIFS('2012Figures'!$J:$J,'2012Figures'!$C:$C,$A67,'2012Figures'!$H:$H,$B67,'2012Figures'!$B:$B,"BrokerToCy",'2012Figures'!$G:$G,"P1",'2012Figures'!$E:$E,$B$1)</f>
        <v>0</v>
      </c>
      <c r="O67" s="52">
        <f>SUMIFS('2012Figures'!$J:$J,'2012Figures'!$C:$C,$A67,'2012Figures'!$H:$H,$B67,'2012Figures'!$B:$B,"CyToBroker",'2012Figures'!$G:$G,"E1",'2012Figures'!$E:$E,$B$1)</f>
        <v>0</v>
      </c>
      <c r="P67" s="52">
        <f>SUMIFS('2012Figures'!$J:$J,'2012Figures'!$C:$C,$A67,'2012Figures'!$H:$H,$B67,'2012Figures'!$B:$B,"CyToBroker",'2012Figures'!$G:$G,"P1",'2012Figures'!$E:$E,$B$1)</f>
        <v>0</v>
      </c>
      <c r="R67" s="46" t="str">
        <f t="shared" si="15"/>
        <v/>
      </c>
      <c r="S67" s="46" t="str">
        <f t="shared" si="15"/>
        <v/>
      </c>
      <c r="T67" s="46" t="str">
        <f t="shared" si="15"/>
        <v/>
      </c>
      <c r="U67" s="46" t="str">
        <f t="shared" si="15"/>
        <v/>
      </c>
      <c r="V67" s="46" t="str">
        <f t="shared" si="15"/>
        <v/>
      </c>
    </row>
    <row r="68" spans="1:22" x14ac:dyDescent="0.2">
      <c r="A68" s="1">
        <v>104</v>
      </c>
      <c r="B68" s="1" t="s">
        <v>57</v>
      </c>
      <c r="C68" s="8">
        <v>4</v>
      </c>
      <c r="D68" s="29">
        <f>SUMIFS('2013Figures'!$J:$J,'2013Figures'!$C:$C,$A68,'2013Figures'!$H:$H,$B68,'2013Figures'!$I:$I,$C68,'2013Figures'!$E:$E,$B$1)</f>
        <v>0</v>
      </c>
      <c r="E68" s="9">
        <f>SUMIFS('2013Figures'!$J:$J,'2013Figures'!$C:$C,$A68,'2013Figures'!$H:$H,$B68,'2013Figures'!$I:$I,$C68,'2013Figures'!$B:$B,"BrokerToCy",'2013Figures'!$G:$G,"E1",'2013Figures'!$E:$E,$B$1)</f>
        <v>0</v>
      </c>
      <c r="F68" s="9">
        <f>SUMIFS('2013Figures'!$J:$J,'2013Figures'!$C:$C,$A68,'2013Figures'!$H:$H,$B68,'2013Figures'!$I:$I,$C68,'2013Figures'!$B:$B,"BrokerToCy",'2013Figures'!$G:$G,"P1",'2013Figures'!$E:$E,$B$1)</f>
        <v>0</v>
      </c>
      <c r="G68" s="9">
        <f>SUMIFS('2013Figures'!$J:$J,'2013Figures'!$C:$C,$A68,'2013Figures'!$H:$H,$B68,'2013Figures'!$I:$I,$C68,'2013Figures'!$B:$B,"CyToBroker",'2013Figures'!$G:$G,"E1",'2013Figures'!$E:$E,$B$1)</f>
        <v>0</v>
      </c>
      <c r="H68" s="9">
        <f>SUMIFS('2013Figures'!$J:$J,'2013Figures'!$C:$C,$A68,'2013Figures'!$H:$H,$B68,'2013Figures'!$I:$I,$C68,'2013Figures'!$B:$B,"CyToBroker",'2013Figures'!$G:$G,"P1",'2013Figures'!$E:$E,$B$1)</f>
        <v>0</v>
      </c>
      <c r="I68" s="30"/>
      <c r="J68" s="8" t="s">
        <v>146</v>
      </c>
      <c r="K68" s="30"/>
      <c r="L68" s="42">
        <f>SUMIFS('2012Figures'!$J:$J,'2012Figures'!$C:$C,$A68,'2012Figures'!$H:$H,$B68,'2012Figures'!$I:$I,$C68,'2012Figures'!$E:$E,$B$1)</f>
        <v>0</v>
      </c>
      <c r="M68" s="52">
        <f>SUMIFS('2012Figures'!$J:$J,'2012Figures'!$C:$C,$A68,'2012Figures'!$H:$H,$B68,'2012Figures'!$I:$I,$C68,'2012Figures'!$B:$B,"BrokerToCy",'2012Figures'!$G:$G,"E1",'2012Figures'!$E:$E,$B$1)</f>
        <v>0</v>
      </c>
      <c r="N68" s="52">
        <f>SUMIFS('2012Figures'!$J:$J,'2012Figures'!$C:$C,$A68,'2012Figures'!$H:$H,$B68,'2012Figures'!$I:$I,$C68,'2012Figures'!$B:$B,"BrokerToCy",'2012Figures'!$G:$G,"P1",'2012Figures'!$E:$E,$B$1)</f>
        <v>0</v>
      </c>
      <c r="O68" s="52">
        <f>SUMIFS('2012Figures'!$J:$J,'2012Figures'!$C:$C,$A68,'2012Figures'!$H:$H,$B68,'2012Figures'!$I:$I,$C68,'2012Figures'!$B:$B,"CyToBroker",'2012Figures'!$G:$G,"E1",'2012Figures'!$E:$E,$B$1)</f>
        <v>0</v>
      </c>
      <c r="P68" s="52">
        <f>SUMIFS('2012Figures'!$J:$J,'2012Figures'!$C:$C,$A68,'2012Figures'!$H:$H,$B68,'2012Figures'!$I:$I,$C68,'2012Figures'!$B:$B,"CyToBroker",'2012Figures'!$G:$G,"P1",'2012Figures'!$E:$E,$B$1)</f>
        <v>0</v>
      </c>
      <c r="Q68" s="30"/>
      <c r="R68" s="46" t="str">
        <f t="shared" si="15"/>
        <v/>
      </c>
      <c r="S68" s="46" t="str">
        <f t="shared" si="15"/>
        <v/>
      </c>
      <c r="T68" s="46" t="str">
        <f t="shared" si="15"/>
        <v/>
      </c>
      <c r="U68" s="46" t="str">
        <f t="shared" si="15"/>
        <v/>
      </c>
      <c r="V68" s="46" t="str">
        <f t="shared" si="15"/>
        <v/>
      </c>
    </row>
    <row r="69" spans="1:22" x14ac:dyDescent="0.2">
      <c r="A69" s="1">
        <v>104</v>
      </c>
      <c r="B69" s="1" t="s">
        <v>57</v>
      </c>
      <c r="C69" s="8">
        <v>2</v>
      </c>
      <c r="D69" s="29">
        <f>SUMIFS('2013Figures'!$J:$J,'2013Figures'!$C:$C,$A69,'2013Figures'!$H:$H,$B69,'2013Figures'!$I:$I,$C69,'2013Figures'!$E:$E,$B$1)</f>
        <v>0</v>
      </c>
      <c r="E69" s="9">
        <f>SUMIFS('2013Figures'!$J:$J,'2013Figures'!$C:$C,$A69,'2013Figures'!$H:$H,$B69,'2013Figures'!$I:$I,$C69,'2013Figures'!$B:$B,"BrokerToCy",'2013Figures'!$G:$G,"E1",'2013Figures'!$E:$E,$B$1)</f>
        <v>0</v>
      </c>
      <c r="F69" s="9">
        <f>SUMIFS('2013Figures'!$J:$J,'2013Figures'!$C:$C,$A69,'2013Figures'!$H:$H,$B69,'2013Figures'!$I:$I,$C69,'2013Figures'!$B:$B,"BrokerToCy",'2013Figures'!$G:$G,"P1",'2013Figures'!$E:$E,$B$1)</f>
        <v>0</v>
      </c>
      <c r="G69" s="9">
        <f>SUMIFS('2013Figures'!$J:$J,'2013Figures'!$C:$C,$A69,'2013Figures'!$H:$H,$B69,'2013Figures'!$I:$I,$C69,'2013Figures'!$B:$B,"CyToBroker",'2013Figures'!$G:$G,"E1",'2013Figures'!$E:$E,$B$1)</f>
        <v>0</v>
      </c>
      <c r="H69" s="9">
        <f>SUMIFS('2013Figures'!$J:$J,'2013Figures'!$C:$C,$A69,'2013Figures'!$H:$H,$B69,'2013Figures'!$I:$I,$C69,'2013Figures'!$B:$B,"CyToBroker",'2013Figures'!$G:$G,"P1",'2013Figures'!$E:$E,$B$1)</f>
        <v>0</v>
      </c>
      <c r="I69" s="30"/>
      <c r="J69" s="31">
        <v>201001</v>
      </c>
      <c r="K69" s="30"/>
      <c r="L69" s="42">
        <f>SUMIFS('2012Figures'!$J:$J,'2012Figures'!$C:$C,$A69,'2012Figures'!$H:$H,$B69,'2012Figures'!$I:$I,$C69,'2012Figures'!$E:$E,$B$1)</f>
        <v>0</v>
      </c>
      <c r="M69" s="52">
        <f>SUMIFS('2012Figures'!$J:$J,'2012Figures'!$C:$C,$A69,'2012Figures'!$H:$H,$B69,'2012Figures'!$I:$I,$C69,'2012Figures'!$B:$B,"BrokerToCy",'2012Figures'!$G:$G,"E1",'2012Figures'!$E:$E,$B$1)</f>
        <v>0</v>
      </c>
      <c r="N69" s="52">
        <f>SUMIFS('2012Figures'!$J:$J,'2012Figures'!$C:$C,$A69,'2012Figures'!$H:$H,$B69,'2012Figures'!$I:$I,$C69,'2012Figures'!$B:$B,"BrokerToCy",'2012Figures'!$G:$G,"P1",'2012Figures'!$E:$E,$B$1)</f>
        <v>0</v>
      </c>
      <c r="O69" s="52">
        <f>SUMIFS('2012Figures'!$J:$J,'2012Figures'!$C:$C,$A69,'2012Figures'!$H:$H,$B69,'2012Figures'!$I:$I,$C69,'2012Figures'!$B:$B,"CyToBroker",'2012Figures'!$G:$G,"E1",'2012Figures'!$E:$E,$B$1)</f>
        <v>0</v>
      </c>
      <c r="P69" s="52">
        <f>SUMIFS('2012Figures'!$J:$J,'2012Figures'!$C:$C,$A69,'2012Figures'!$H:$H,$B69,'2012Figures'!$I:$I,$C69,'2012Figures'!$B:$B,"CyToBroker",'2012Figures'!$G:$G,"P1",'2012Figures'!$E:$E,$B$1)</f>
        <v>0</v>
      </c>
      <c r="Q69" s="30"/>
      <c r="R69" s="46" t="str">
        <f t="shared" si="15"/>
        <v/>
      </c>
      <c r="S69" s="46" t="str">
        <f t="shared" si="15"/>
        <v/>
      </c>
      <c r="T69" s="46" t="str">
        <f t="shared" si="15"/>
        <v/>
      </c>
      <c r="U69" s="46" t="str">
        <f t="shared" si="15"/>
        <v/>
      </c>
      <c r="V69" s="46" t="str">
        <f t="shared" si="15"/>
        <v/>
      </c>
    </row>
    <row r="70" spans="1:22" x14ac:dyDescent="0.2">
      <c r="A70" s="1">
        <v>104</v>
      </c>
      <c r="B70" s="1" t="s">
        <v>57</v>
      </c>
      <c r="C70" s="8">
        <v>1</v>
      </c>
      <c r="D70" s="29">
        <f>SUMIFS('2013Figures'!$J:$J,'2013Figures'!$C:$C,$A70,'2013Figures'!$H:$H,$B70,'2013Figures'!$I:$I,$C70,'2013Figures'!$E:$E,$B$1)</f>
        <v>0</v>
      </c>
      <c r="E70" s="9">
        <f>SUMIFS('2013Figures'!$J:$J,'2013Figures'!$C:$C,$A70,'2013Figures'!$H:$H,$B70,'2013Figures'!$I:$I,$C70,'2013Figures'!$B:$B,"BrokerToCy",'2013Figures'!$G:$G,"E1",'2013Figures'!$E:$E,$B$1)</f>
        <v>0</v>
      </c>
      <c r="F70" s="9">
        <f>SUMIFS('2013Figures'!$J:$J,'2013Figures'!$C:$C,$A70,'2013Figures'!$H:$H,$B70,'2013Figures'!$I:$I,$C70,'2013Figures'!$B:$B,"BrokerToCy",'2013Figures'!$G:$G,"P1",'2013Figures'!$E:$E,$B$1)</f>
        <v>0</v>
      </c>
      <c r="G70" s="9">
        <f>SUMIFS('2013Figures'!$J:$J,'2013Figures'!$C:$C,$A70,'2013Figures'!$H:$H,$B70,'2013Figures'!$I:$I,$C70,'2013Figures'!$B:$B,"CyToBroker",'2013Figures'!$G:$G,"E1",'2013Figures'!$E:$E,$B$1)</f>
        <v>0</v>
      </c>
      <c r="H70" s="9">
        <f>SUMIFS('2013Figures'!$J:$J,'2013Figures'!$C:$C,$A70,'2013Figures'!$H:$H,$B70,'2013Figures'!$I:$I,$C70,'2013Figures'!$B:$B,"CyToBroker",'2013Figures'!$G:$G,"P1",'2013Figures'!$E:$E,$B$1)</f>
        <v>0</v>
      </c>
      <c r="J70" s="8">
        <v>200601</v>
      </c>
      <c r="L70" s="42">
        <f>SUMIFS('2012Figures'!$J:$J,'2012Figures'!$C:$C,$A70,'2012Figures'!$H:$H,$B70,'2012Figures'!$I:$I,$C70,'2012Figures'!$E:$E,$B$1)</f>
        <v>0</v>
      </c>
      <c r="M70" s="52">
        <f>SUMIFS('2012Figures'!$J:$J,'2012Figures'!$C:$C,$A70,'2012Figures'!$H:$H,$B70,'2012Figures'!$I:$I,$C70,'2012Figures'!$B:$B,"BrokerToCy",'2012Figures'!$G:$G,"E1",'2012Figures'!$E:$E,$B$1)</f>
        <v>0</v>
      </c>
      <c r="N70" s="52">
        <f>SUMIFS('2012Figures'!$J:$J,'2012Figures'!$C:$C,$A70,'2012Figures'!$H:$H,$B70,'2012Figures'!$I:$I,$C70,'2012Figures'!$B:$B,"BrokerToCy",'2012Figures'!$G:$G,"P1",'2012Figures'!$E:$E,$B$1)</f>
        <v>0</v>
      </c>
      <c r="O70" s="52">
        <f>SUMIFS('2012Figures'!$J:$J,'2012Figures'!$C:$C,$A70,'2012Figures'!$H:$H,$B70,'2012Figures'!$I:$I,$C70,'2012Figures'!$B:$B,"CyToBroker",'2012Figures'!$G:$G,"E1",'2012Figures'!$E:$E,$B$1)</f>
        <v>0</v>
      </c>
      <c r="P70" s="52">
        <f>SUMIFS('2012Figures'!$J:$J,'2012Figures'!$C:$C,$A70,'2012Figures'!$H:$H,$B70,'2012Figures'!$I:$I,$C70,'2012Figures'!$B:$B,"CyToBroker",'2012Figures'!$G:$G,"P1",'2012Figures'!$E:$E,$B$1)</f>
        <v>0</v>
      </c>
      <c r="R70" s="46" t="str">
        <f t="shared" si="15"/>
        <v/>
      </c>
      <c r="S70" s="46" t="str">
        <f t="shared" si="15"/>
        <v/>
      </c>
      <c r="T70" s="46" t="str">
        <f t="shared" si="15"/>
        <v/>
      </c>
      <c r="U70" s="46" t="str">
        <f t="shared" si="15"/>
        <v/>
      </c>
      <c r="V70" s="46" t="str">
        <f t="shared" si="15"/>
        <v/>
      </c>
    </row>
    <row r="71" spans="1:22" x14ac:dyDescent="0.2">
      <c r="A71" s="1">
        <v>104</v>
      </c>
      <c r="B71" s="1" t="s">
        <v>57</v>
      </c>
      <c r="D71" s="29">
        <f>SUMIFS('2013Figures'!$J:$J,'2013Figures'!$C:$C,$A71,'2013Figures'!$H:$H,$B71,'2013Figures'!$I:$I,"",'2013Figures'!$E:$E,$B$1)</f>
        <v>0</v>
      </c>
      <c r="E71" s="9">
        <f>SUMIFS('2013Figures'!$J:$J,'2013Figures'!$C:$C,$A71,'2013Figures'!$H:$H,$B71,'2013Figures'!$I:$I,"",'2013Figures'!$B:$B,"BrokerToCy",'2013Figures'!$G:$G,"E1",'2013Figures'!$E:$E,$B$1)</f>
        <v>0</v>
      </c>
      <c r="F71" s="9">
        <f>SUMIFS('2013Figures'!$J:$J,'2013Figures'!$C:$C,$A71,'2013Figures'!$H:$H,$B71,'2013Figures'!$I:$I,"",'2013Figures'!$B:$B,"BrokerToCy",'2013Figures'!$G:$G,"P1",'2013Figures'!$E:$E,$B$1)</f>
        <v>0</v>
      </c>
      <c r="G71" s="9">
        <f>SUMIFS('2013Figures'!$J:$J,'2013Figures'!$C:$C,$A71,'2013Figures'!$H:$H,$B71,'2013Figures'!$I:$I,"",'2013Figures'!$B:$B,"CyToBroker",'2013Figures'!$G:$G,"E1",'2013Figures'!$E:$E,$B$1)</f>
        <v>0</v>
      </c>
      <c r="H71" s="9">
        <f>SUMIFS('2013Figures'!$J:$J,'2013Figures'!$C:$C,$A71,'2013Figures'!$H:$H,$B71,'2013Figures'!$I:$I,"",'2013Figures'!$B:$B,"CyToBroker",'2013Figures'!$G:$G,"P1",'2013Figures'!$E:$E,$B$1)</f>
        <v>0</v>
      </c>
      <c r="J71" s="8" t="s">
        <v>131</v>
      </c>
      <c r="L71" s="42">
        <f>SUMIFS('2012Figures'!$J:$J,'2012Figures'!$C:$C,$A71,'2012Figures'!$H:$H,$B71,'2012Figures'!$I:$I,"",'2012Figures'!$E:$E,$B$1)</f>
        <v>0</v>
      </c>
      <c r="M71" s="52">
        <f>SUMIFS('2012Figures'!$J:$J,'2012Figures'!$C:$C,$A71,'2012Figures'!$H:$H,$B71,'2012Figures'!$I:$I,"",'2012Figures'!$B:$B,"BrokerToCy",'2012Figures'!$G:$G,"E1",'2012Figures'!$E:$E,$B$1)</f>
        <v>0</v>
      </c>
      <c r="N71" s="52">
        <f>SUMIFS('2012Figures'!$J:$J,'2012Figures'!$C:$C,$A71,'2012Figures'!$H:$H,$B71,'2012Figures'!$I:$I,"",'2012Figures'!$B:$B,"BrokerToCy",'2012Figures'!$G:$G,"P1",'2012Figures'!$E:$E,$B$1)</f>
        <v>0</v>
      </c>
      <c r="O71" s="52">
        <f>SUMIFS('2012Figures'!$J:$J,'2012Figures'!$C:$C,$A71,'2012Figures'!$H:$H,$B71,'2012Figures'!$I:$I,"",'2012Figures'!$B:$B,"CyToBroker",'2012Figures'!$G:$G,"E1",'2012Figures'!$E:$E,$B$1)</f>
        <v>0</v>
      </c>
      <c r="P71" s="52">
        <f>SUMIFS('2012Figures'!$J:$J,'2012Figures'!$C:$C,$A71,'2012Figures'!$H:$H,$B71,'2012Figures'!$I:$I,"",'2012Figures'!$B:$B,"CyToBroker",'2012Figures'!$G:$G,"P1",'2012Figures'!$E:$E,$B$1)</f>
        <v>0</v>
      </c>
      <c r="R71" s="46" t="str">
        <f t="shared" si="15"/>
        <v/>
      </c>
      <c r="S71" s="46" t="str">
        <f t="shared" si="15"/>
        <v/>
      </c>
      <c r="T71" s="46" t="str">
        <f t="shared" si="15"/>
        <v/>
      </c>
      <c r="U71" s="46" t="str">
        <f t="shared" si="15"/>
        <v/>
      </c>
      <c r="V71" s="46" t="str">
        <f t="shared" si="15"/>
        <v/>
      </c>
    </row>
    <row r="72" spans="1:22" x14ac:dyDescent="0.2">
      <c r="A72" s="1">
        <v>104</v>
      </c>
      <c r="B72" s="1" t="s">
        <v>21</v>
      </c>
      <c r="C72" s="8">
        <v>11</v>
      </c>
      <c r="D72" s="29">
        <f>SUMIFS('2013Figures'!$J:$J,'2013Figures'!$C:$C,$A72,'2013Figures'!$H:$H,$B72,'2013Figures'!$I:$I,$C72,'2013Figures'!$E:$E,$B$1)</f>
        <v>0</v>
      </c>
      <c r="E72" s="9">
        <f>SUMIFS('2013Figures'!$J:$J,'2013Figures'!$C:$C,$A72,'2013Figures'!$H:$H,$B72,'2013Figures'!$I:$I,$C72,'2013Figures'!$B:$B,"BrokerToCy",'2013Figures'!$G:$G,"E1",'2013Figures'!$E:$E,$B$1)</f>
        <v>0</v>
      </c>
      <c r="F72" s="9">
        <f>SUMIFS('2013Figures'!$J:$J,'2013Figures'!$C:$C,$A72,'2013Figures'!$H:$H,$B72,'2013Figures'!$I:$I,$C72,'2013Figures'!$B:$B,"BrokerToCy",'2013Figures'!$G:$G,"P1",'2013Figures'!$E:$E,$B$1)</f>
        <v>0</v>
      </c>
      <c r="G72" s="9">
        <f>SUMIFS('2013Figures'!$J:$J,'2013Figures'!$C:$C,$A72,'2013Figures'!$H:$H,$B72,'2013Figures'!$I:$I,$C72,'2013Figures'!$B:$B,"CyToBroker",'2013Figures'!$G:$G,"E1",'2013Figures'!$E:$E,$B$1)</f>
        <v>0</v>
      </c>
      <c r="H72" s="9">
        <f>SUMIFS('2013Figures'!$J:$J,'2013Figures'!$C:$C,$A72,'2013Figures'!$H:$H,$B72,'2013Figures'!$I:$I,$C72,'2013Figures'!$B:$B,"CyToBroker",'2013Figures'!$G:$G,"P1",'2013Figures'!$E:$E,$B$1)</f>
        <v>0</v>
      </c>
      <c r="L72" s="42">
        <f>SUMIFS('2012Figures'!$J:$J,'2012Figures'!$C:$C,$A72,'2012Figures'!$H:$H,$B72,'2012Figures'!$I:$I,$C72,'2012Figures'!$E:$E,$B$1)</f>
        <v>0</v>
      </c>
      <c r="M72" s="52">
        <f>SUMIFS('2012Figures'!$J:$J,'2012Figures'!$C:$C,$A72,'2012Figures'!$H:$H,$B72,'2012Figures'!$I:$I,$C72,'2012Figures'!$B:$B,"BrokerToCy",'2012Figures'!$G:$G,"E1",'2012Figures'!$E:$E,$B$1)</f>
        <v>0</v>
      </c>
      <c r="N72" s="52">
        <f>SUMIFS('2012Figures'!$J:$J,'2012Figures'!$C:$C,$A72,'2012Figures'!$H:$H,$B72,'2012Figures'!$I:$I,$C72,'2012Figures'!$B:$B,"BrokerToCy",'2012Figures'!$G:$G,"P1",'2012Figures'!$E:$E,$B$1)</f>
        <v>0</v>
      </c>
      <c r="O72" s="52">
        <f>SUMIFS('2012Figures'!$J:$J,'2012Figures'!$C:$C,$A72,'2012Figures'!$H:$H,$B72,'2012Figures'!$I:$I,$C72,'2012Figures'!$B:$B,"CyToBroker",'2012Figures'!$G:$G,"E1",'2012Figures'!$E:$E,$B$1)</f>
        <v>0</v>
      </c>
      <c r="P72" s="52">
        <f>SUMIFS('2012Figures'!$J:$J,'2012Figures'!$C:$C,$A72,'2012Figures'!$H:$H,$B72,'2012Figures'!$I:$I,$C72,'2012Figures'!$B:$B,"CyToBroker",'2012Figures'!$G:$G,"P1",'2012Figures'!$E:$E,$B$1)</f>
        <v>0</v>
      </c>
      <c r="R72" s="46" t="str">
        <f t="shared" si="15"/>
        <v/>
      </c>
      <c r="S72" s="46" t="str">
        <f t="shared" si="15"/>
        <v/>
      </c>
      <c r="T72" s="46" t="str">
        <f t="shared" si="15"/>
        <v/>
      </c>
      <c r="U72" s="46" t="str">
        <f t="shared" si="15"/>
        <v/>
      </c>
      <c r="V72" s="46" t="str">
        <f t="shared" si="15"/>
        <v/>
      </c>
    </row>
    <row r="73" spans="1:22" x14ac:dyDescent="0.2">
      <c r="A73" s="1">
        <v>104</v>
      </c>
      <c r="B73" s="1" t="s">
        <v>21</v>
      </c>
      <c r="C73" s="8">
        <v>10</v>
      </c>
      <c r="D73" s="29">
        <f>SUMIFS('2013Figures'!$J:$J,'2013Figures'!$C:$C,$A73,'2013Figures'!$H:$H,$B73,'2013Figures'!$I:$I,$C73,'2013Figures'!$E:$E,$B$1)</f>
        <v>0</v>
      </c>
      <c r="E73" s="9">
        <f>SUMIFS('2013Figures'!$J:$J,'2013Figures'!$C:$C,$A73,'2013Figures'!$H:$H,$B73,'2013Figures'!$I:$I,$C73,'2013Figures'!$B:$B,"BrokerToCy",'2013Figures'!$G:$G,"E1",'2013Figures'!$E:$E,$B$1)</f>
        <v>0</v>
      </c>
      <c r="F73" s="9">
        <f>SUMIFS('2013Figures'!$J:$J,'2013Figures'!$C:$C,$A73,'2013Figures'!$H:$H,$B73,'2013Figures'!$I:$I,$C73,'2013Figures'!$B:$B,"BrokerToCy",'2013Figures'!$G:$G,"P1",'2013Figures'!$E:$E,$B$1)</f>
        <v>0</v>
      </c>
      <c r="G73" s="9">
        <f>SUMIFS('2013Figures'!$J:$J,'2013Figures'!$C:$C,$A73,'2013Figures'!$H:$H,$B73,'2013Figures'!$I:$I,$C73,'2013Figures'!$B:$B,"CyToBroker",'2013Figures'!$G:$G,"E1",'2013Figures'!$E:$E,$B$1)</f>
        <v>0</v>
      </c>
      <c r="H73" s="9">
        <f>SUMIFS('2013Figures'!$J:$J,'2013Figures'!$C:$C,$A73,'2013Figures'!$H:$H,$B73,'2013Figures'!$I:$I,$C73,'2013Figures'!$B:$B,"CyToBroker",'2013Figures'!$G:$G,"P1",'2013Figures'!$E:$E,$B$1)</f>
        <v>0</v>
      </c>
      <c r="J73" s="8">
        <v>201501</v>
      </c>
      <c r="L73" s="42">
        <f>SUMIFS('2012Figures'!$J:$J,'2012Figures'!$C:$C,$A73,'2012Figures'!$H:$H,$B73,'2012Figures'!$I:$I,$C73,'2012Figures'!$E:$E,$B$1)</f>
        <v>0</v>
      </c>
      <c r="M73" s="52">
        <f>SUMIFS('2012Figures'!$J:$J,'2012Figures'!$C:$C,$A73,'2012Figures'!$H:$H,$B73,'2012Figures'!$I:$I,$C73,'2012Figures'!$B:$B,"BrokerToCy",'2012Figures'!$G:$G,"E1",'2012Figures'!$E:$E,$B$1)</f>
        <v>0</v>
      </c>
      <c r="N73" s="52">
        <f>SUMIFS('2012Figures'!$J:$J,'2012Figures'!$C:$C,$A73,'2012Figures'!$H:$H,$B73,'2012Figures'!$I:$I,$C73,'2012Figures'!$B:$B,"BrokerToCy",'2012Figures'!$G:$G,"P1",'2012Figures'!$E:$E,$B$1)</f>
        <v>0</v>
      </c>
      <c r="O73" s="52">
        <f>SUMIFS('2012Figures'!$J:$J,'2012Figures'!$C:$C,$A73,'2012Figures'!$H:$H,$B73,'2012Figures'!$I:$I,$C73,'2012Figures'!$B:$B,"CyToBroker",'2012Figures'!$G:$G,"E1",'2012Figures'!$E:$E,$B$1)</f>
        <v>0</v>
      </c>
      <c r="P73" s="52">
        <f>SUMIFS('2012Figures'!$J:$J,'2012Figures'!$C:$C,$A73,'2012Figures'!$H:$H,$B73,'2012Figures'!$I:$I,$C73,'2012Figures'!$B:$B,"CyToBroker",'2012Figures'!$G:$G,"P1",'2012Figures'!$E:$E,$B$1)</f>
        <v>0</v>
      </c>
      <c r="R73" s="46" t="str">
        <f t="shared" si="15"/>
        <v/>
      </c>
      <c r="S73" s="46" t="str">
        <f t="shared" si="15"/>
        <v/>
      </c>
      <c r="T73" s="46" t="str">
        <f t="shared" si="15"/>
        <v/>
      </c>
      <c r="U73" s="46" t="str">
        <f t="shared" si="15"/>
        <v/>
      </c>
      <c r="V73" s="46" t="str">
        <f t="shared" si="15"/>
        <v/>
      </c>
    </row>
    <row r="74" spans="1:22" x14ac:dyDescent="0.2">
      <c r="A74" s="1">
        <v>104</v>
      </c>
      <c r="B74" s="1" t="s">
        <v>21</v>
      </c>
      <c r="C74" s="8">
        <v>9</v>
      </c>
      <c r="D74" s="29">
        <f>SUMIFS('2013Figures'!$J:$J,'2013Figures'!$C:$C,$A74,'2013Figures'!$H:$H,$B74,'2013Figures'!$I:$I,$C74,'2013Figures'!$E:$E,$B$1)</f>
        <v>0</v>
      </c>
      <c r="E74" s="9">
        <f>SUMIFS('2013Figures'!$J:$J,'2013Figures'!$C:$C,$A74,'2013Figures'!$H:$H,$B74,'2013Figures'!$I:$I,$C74,'2013Figures'!$B:$B,"BrokerToCy",'2013Figures'!$G:$G,"E1",'2013Figures'!$E:$E,$B$1)</f>
        <v>0</v>
      </c>
      <c r="F74" s="9">
        <f>SUMIFS('2013Figures'!$J:$J,'2013Figures'!$C:$C,$A74,'2013Figures'!$H:$H,$B74,'2013Figures'!$I:$I,$C74,'2013Figures'!$B:$B,"BrokerToCy",'2013Figures'!$G:$G,"P1",'2013Figures'!$E:$E,$B$1)</f>
        <v>0</v>
      </c>
      <c r="G74" s="9">
        <f>SUMIFS('2013Figures'!$J:$J,'2013Figures'!$C:$C,$A74,'2013Figures'!$H:$H,$B74,'2013Figures'!$I:$I,$C74,'2013Figures'!$B:$B,"CyToBroker",'2013Figures'!$G:$G,"E1",'2013Figures'!$E:$E,$B$1)</f>
        <v>0</v>
      </c>
      <c r="H74" s="9">
        <f>SUMIFS('2013Figures'!$J:$J,'2013Figures'!$C:$C,$A74,'2013Figures'!$H:$H,$B74,'2013Figures'!$I:$I,$C74,'2013Figures'!$B:$B,"CyToBroker",'2013Figures'!$G:$G,"P1",'2013Figures'!$E:$E,$B$1)</f>
        <v>0</v>
      </c>
      <c r="J74" s="8">
        <v>201401</v>
      </c>
      <c r="L74" s="42">
        <f>SUMIFS('2012Figures'!$J:$J,'2012Figures'!$C:$C,$A74,'2012Figures'!$H:$H,$B74,'2012Figures'!$I:$I,$C74,'2012Figures'!$E:$E,$B$1)</f>
        <v>0</v>
      </c>
      <c r="M74" s="52">
        <f>SUMIFS('2012Figures'!$J:$J,'2012Figures'!$C:$C,$A74,'2012Figures'!$H:$H,$B74,'2012Figures'!$I:$I,$C74,'2012Figures'!$B:$B,"BrokerToCy",'2012Figures'!$G:$G,"E1",'2012Figures'!$E:$E,$B$1)</f>
        <v>0</v>
      </c>
      <c r="N74" s="52">
        <f>SUMIFS('2012Figures'!$J:$J,'2012Figures'!$C:$C,$A74,'2012Figures'!$H:$H,$B74,'2012Figures'!$I:$I,$C74,'2012Figures'!$B:$B,"BrokerToCy",'2012Figures'!$G:$G,"P1",'2012Figures'!$E:$E,$B$1)</f>
        <v>0</v>
      </c>
      <c r="O74" s="52">
        <f>SUMIFS('2012Figures'!$J:$J,'2012Figures'!$C:$C,$A74,'2012Figures'!$H:$H,$B74,'2012Figures'!$I:$I,$C74,'2012Figures'!$B:$B,"CyToBroker",'2012Figures'!$G:$G,"E1",'2012Figures'!$E:$E,$B$1)</f>
        <v>0</v>
      </c>
      <c r="P74" s="52">
        <f>SUMIFS('2012Figures'!$J:$J,'2012Figures'!$C:$C,$A74,'2012Figures'!$H:$H,$B74,'2012Figures'!$I:$I,$C74,'2012Figures'!$B:$B,"CyToBroker",'2012Figures'!$G:$G,"P1",'2012Figures'!$E:$E,$B$1)</f>
        <v>0</v>
      </c>
      <c r="R74" s="46" t="str">
        <f t="shared" si="15"/>
        <v/>
      </c>
      <c r="S74" s="46" t="str">
        <f t="shared" si="15"/>
        <v/>
      </c>
      <c r="T74" s="46" t="str">
        <f t="shared" si="15"/>
        <v/>
      </c>
      <c r="U74" s="46" t="str">
        <f t="shared" si="15"/>
        <v/>
      </c>
      <c r="V74" s="46" t="str">
        <f t="shared" si="15"/>
        <v/>
      </c>
    </row>
    <row r="75" spans="1:22" x14ac:dyDescent="0.2">
      <c r="A75" s="1">
        <v>104</v>
      </c>
      <c r="B75" s="1" t="s">
        <v>21</v>
      </c>
      <c r="C75" s="8">
        <v>8</v>
      </c>
      <c r="D75" s="29">
        <f>SUMIFS('2013Figures'!$J:$J,'2013Figures'!$C:$C,$A75,'2013Figures'!$H:$H,$B75,'2013Figures'!$I:$I,$C75,'2013Figures'!$E:$E,$B$1)</f>
        <v>0</v>
      </c>
      <c r="E75" s="9">
        <f>SUMIFS('2013Figures'!$J:$J,'2013Figures'!$C:$C,$A75,'2013Figures'!$H:$H,$B75,'2013Figures'!$I:$I,$C75,'2013Figures'!$B:$B,"BrokerToCy",'2013Figures'!$G:$G,"E1",'2013Figures'!$E:$E,$B$1)</f>
        <v>0</v>
      </c>
      <c r="F75" s="9">
        <f>SUMIFS('2013Figures'!$J:$J,'2013Figures'!$C:$C,$A75,'2013Figures'!$H:$H,$B75,'2013Figures'!$I:$I,$C75,'2013Figures'!$B:$B,"BrokerToCy",'2013Figures'!$G:$G,"P1",'2013Figures'!$E:$E,$B$1)</f>
        <v>0</v>
      </c>
      <c r="G75" s="9">
        <f>SUMIFS('2013Figures'!$J:$J,'2013Figures'!$C:$C,$A75,'2013Figures'!$H:$H,$B75,'2013Figures'!$I:$I,$C75,'2013Figures'!$B:$B,"CyToBroker",'2013Figures'!$G:$G,"E1",'2013Figures'!$E:$E,$B$1)</f>
        <v>0</v>
      </c>
      <c r="H75" s="9">
        <f>SUMIFS('2013Figures'!$J:$J,'2013Figures'!$C:$C,$A75,'2013Figures'!$H:$H,$B75,'2013Figures'!$I:$I,$C75,'2013Figures'!$B:$B,"CyToBroker",'2013Figures'!$G:$G,"P1",'2013Figures'!$E:$E,$B$1)</f>
        <v>0</v>
      </c>
      <c r="I75" s="30"/>
      <c r="J75" s="31">
        <v>201301</v>
      </c>
      <c r="K75" s="30"/>
      <c r="L75" s="42">
        <f>SUMIFS('2012Figures'!$J:$J,'2012Figures'!$C:$C,$A75,'2012Figures'!$H:$H,$B75,'2012Figures'!$I:$I,$C75,'2012Figures'!$E:$E,$B$1)</f>
        <v>0</v>
      </c>
      <c r="M75" s="52">
        <f>SUMIFS('2012Figures'!$J:$J,'2012Figures'!$C:$C,$A75,'2012Figures'!$H:$H,$B75,'2012Figures'!$I:$I,$C75,'2012Figures'!$B:$B,"BrokerToCy",'2012Figures'!$G:$G,"E1",'2012Figures'!$E:$E,$B$1)</f>
        <v>0</v>
      </c>
      <c r="N75" s="52">
        <f>SUMIFS('2012Figures'!$J:$J,'2012Figures'!$C:$C,$A75,'2012Figures'!$H:$H,$B75,'2012Figures'!$I:$I,$C75,'2012Figures'!$B:$B,"BrokerToCy",'2012Figures'!$G:$G,"P1",'2012Figures'!$E:$E,$B$1)</f>
        <v>0</v>
      </c>
      <c r="O75" s="52">
        <f>SUMIFS('2012Figures'!$J:$J,'2012Figures'!$C:$C,$A75,'2012Figures'!$H:$H,$B75,'2012Figures'!$I:$I,$C75,'2012Figures'!$B:$B,"CyToBroker",'2012Figures'!$G:$G,"E1",'2012Figures'!$E:$E,$B$1)</f>
        <v>0</v>
      </c>
      <c r="P75" s="52">
        <f>SUMIFS('2012Figures'!$J:$J,'2012Figures'!$C:$C,$A75,'2012Figures'!$H:$H,$B75,'2012Figures'!$I:$I,$C75,'2012Figures'!$B:$B,"CyToBroker",'2012Figures'!$G:$G,"P1",'2012Figures'!$E:$E,$B$1)</f>
        <v>0</v>
      </c>
      <c r="Q75" s="30"/>
      <c r="R75" s="46" t="str">
        <f t="shared" si="15"/>
        <v/>
      </c>
      <c r="S75" s="46" t="str">
        <f t="shared" si="15"/>
        <v/>
      </c>
      <c r="T75" s="46" t="str">
        <f t="shared" si="15"/>
        <v/>
      </c>
      <c r="U75" s="46" t="str">
        <f t="shared" si="15"/>
        <v/>
      </c>
      <c r="V75" s="46" t="str">
        <f t="shared" si="15"/>
        <v/>
      </c>
    </row>
    <row r="76" spans="1:22" x14ac:dyDescent="0.2">
      <c r="A76" s="1">
        <v>104</v>
      </c>
      <c r="B76" s="1" t="s">
        <v>21</v>
      </c>
      <c r="C76" s="8">
        <v>7</v>
      </c>
      <c r="D76" s="29">
        <f>SUMIFS('2013Figures'!$J:$J,'2013Figures'!$C:$C,$A76,'2013Figures'!$H:$H,$B76,'2013Figures'!$I:$I,$C76,'2013Figures'!$E:$E,$B$1)</f>
        <v>0</v>
      </c>
      <c r="E76" s="9">
        <f>SUMIFS('2013Figures'!$J:$J,'2013Figures'!$C:$C,$A76,'2013Figures'!$H:$H,$B76,'2013Figures'!$I:$I,$C76,'2013Figures'!$B:$B,"BrokerToCy",'2013Figures'!$G:$G,"E1",'2013Figures'!$E:$E,$B$1)</f>
        <v>0</v>
      </c>
      <c r="F76" s="9">
        <f>SUMIFS('2013Figures'!$J:$J,'2013Figures'!$C:$C,$A76,'2013Figures'!$H:$H,$B76,'2013Figures'!$I:$I,$C76,'2013Figures'!$B:$B,"BrokerToCy",'2013Figures'!$G:$G,"P1",'2013Figures'!$E:$E,$B$1)</f>
        <v>0</v>
      </c>
      <c r="G76" s="9">
        <f>SUMIFS('2013Figures'!$J:$J,'2013Figures'!$C:$C,$A76,'2013Figures'!$H:$H,$B76,'2013Figures'!$I:$I,$C76,'2013Figures'!$B:$B,"CyToBroker",'2013Figures'!$G:$G,"E1",'2013Figures'!$E:$E,$B$1)</f>
        <v>0</v>
      </c>
      <c r="H76" s="9">
        <f>SUMIFS('2013Figures'!$J:$J,'2013Figures'!$C:$C,$A76,'2013Figures'!$H:$H,$B76,'2013Figures'!$I:$I,$C76,'2013Figures'!$B:$B,"CyToBroker",'2013Figures'!$G:$G,"P1",'2013Figures'!$E:$E,$B$1)</f>
        <v>0</v>
      </c>
      <c r="J76" s="8">
        <v>201201</v>
      </c>
      <c r="L76" s="42">
        <f>SUMIFS('2012Figures'!$J:$J,'2012Figures'!$C:$C,$A76,'2012Figures'!$H:$H,$B76,'2012Figures'!$I:$I,$C76,'2012Figures'!$E:$E,$B$1)</f>
        <v>0</v>
      </c>
      <c r="M76" s="52">
        <f>SUMIFS('2012Figures'!$J:$J,'2012Figures'!$C:$C,$A76,'2012Figures'!$H:$H,$B76,'2012Figures'!$I:$I,$C76,'2012Figures'!$B:$B,"BrokerToCy",'2012Figures'!$G:$G,"E1",'2012Figures'!$E:$E,$B$1)</f>
        <v>0</v>
      </c>
      <c r="N76" s="52">
        <f>SUMIFS('2012Figures'!$J:$J,'2012Figures'!$C:$C,$A76,'2012Figures'!$H:$H,$B76,'2012Figures'!$I:$I,$C76,'2012Figures'!$B:$B,"BrokerToCy",'2012Figures'!$G:$G,"P1",'2012Figures'!$E:$E,$B$1)</f>
        <v>0</v>
      </c>
      <c r="O76" s="52">
        <f>SUMIFS('2012Figures'!$J:$J,'2012Figures'!$C:$C,$A76,'2012Figures'!$H:$H,$B76,'2012Figures'!$I:$I,$C76,'2012Figures'!$B:$B,"CyToBroker",'2012Figures'!$G:$G,"E1",'2012Figures'!$E:$E,$B$1)</f>
        <v>0</v>
      </c>
      <c r="P76" s="52">
        <f>SUMIFS('2012Figures'!$J:$J,'2012Figures'!$C:$C,$A76,'2012Figures'!$H:$H,$B76,'2012Figures'!$I:$I,$C76,'2012Figures'!$B:$B,"CyToBroker",'2012Figures'!$G:$G,"P1",'2012Figures'!$E:$E,$B$1)</f>
        <v>0</v>
      </c>
      <c r="R76" s="46" t="str">
        <f t="shared" si="15"/>
        <v/>
      </c>
      <c r="S76" s="46" t="str">
        <f t="shared" si="15"/>
        <v/>
      </c>
      <c r="T76" s="46" t="str">
        <f t="shared" si="15"/>
        <v/>
      </c>
      <c r="U76" s="46" t="str">
        <f t="shared" si="15"/>
        <v/>
      </c>
      <c r="V76" s="46" t="str">
        <f t="shared" si="15"/>
        <v/>
      </c>
    </row>
    <row r="77" spans="1:22" x14ac:dyDescent="0.2">
      <c r="A77" s="1">
        <v>104</v>
      </c>
      <c r="B77" s="1" t="s">
        <v>21</v>
      </c>
      <c r="C77" s="8">
        <v>6</v>
      </c>
      <c r="D77" s="29">
        <f>SUMIFS('2013Figures'!$J:$J,'2013Figures'!$C:$C,$A77,'2013Figures'!$H:$H,$B77,'2013Figures'!$I:$I,$C77,'2013Figures'!$E:$E,$B$1)</f>
        <v>0</v>
      </c>
      <c r="E77" s="9">
        <f>SUMIFS('2013Figures'!$J:$J,'2013Figures'!$C:$C,$A77,'2013Figures'!$H:$H,$B77,'2013Figures'!$I:$I,$C77,'2013Figures'!$B:$B,"BrokerToCy",'2013Figures'!$G:$G,"E1",'2013Figures'!$E:$E,$B$1)</f>
        <v>0</v>
      </c>
      <c r="F77" s="9">
        <f>SUMIFS('2013Figures'!$J:$J,'2013Figures'!$C:$C,$A77,'2013Figures'!$H:$H,$B77,'2013Figures'!$I:$I,$C77,'2013Figures'!$B:$B,"BrokerToCy",'2013Figures'!$G:$G,"P1",'2013Figures'!$E:$E,$B$1)</f>
        <v>0</v>
      </c>
      <c r="G77" s="9">
        <f>SUMIFS('2013Figures'!$J:$J,'2013Figures'!$C:$C,$A77,'2013Figures'!$H:$H,$B77,'2013Figures'!$I:$I,$C77,'2013Figures'!$B:$B,"CyToBroker",'2013Figures'!$G:$G,"E1",'2013Figures'!$E:$E,$B$1)</f>
        <v>0</v>
      </c>
      <c r="H77" s="9">
        <f>SUMIFS('2013Figures'!$J:$J,'2013Figures'!$C:$C,$A77,'2013Figures'!$H:$H,$B77,'2013Figures'!$I:$I,$C77,'2013Figures'!$B:$B,"CyToBroker",'2013Figures'!$G:$G,"P1",'2013Figures'!$E:$E,$B$1)</f>
        <v>0</v>
      </c>
      <c r="J77" s="8">
        <v>201101</v>
      </c>
      <c r="L77" s="42">
        <f>SUMIFS('2012Figures'!$J:$J,'2012Figures'!$C:$C,$A77,'2012Figures'!$H:$H,$B77,'2012Figures'!$I:$I,$C77,'2012Figures'!$E:$E,$B$1)</f>
        <v>0</v>
      </c>
      <c r="M77" s="52">
        <f>SUMIFS('2012Figures'!$J:$J,'2012Figures'!$C:$C,$A77,'2012Figures'!$H:$H,$B77,'2012Figures'!$I:$I,$C77,'2012Figures'!$B:$B,"BrokerToCy",'2012Figures'!$G:$G,"E1",'2012Figures'!$E:$E,$B$1)</f>
        <v>0</v>
      </c>
      <c r="N77" s="52">
        <f>SUMIFS('2012Figures'!$J:$J,'2012Figures'!$C:$C,$A77,'2012Figures'!$H:$H,$B77,'2012Figures'!$I:$I,$C77,'2012Figures'!$B:$B,"BrokerToCy",'2012Figures'!$G:$G,"P1",'2012Figures'!$E:$E,$B$1)</f>
        <v>0</v>
      </c>
      <c r="O77" s="52">
        <f>SUMIFS('2012Figures'!$J:$J,'2012Figures'!$C:$C,$A77,'2012Figures'!$H:$H,$B77,'2012Figures'!$I:$I,$C77,'2012Figures'!$B:$B,"CyToBroker",'2012Figures'!$G:$G,"E1",'2012Figures'!$E:$E,$B$1)</f>
        <v>0</v>
      </c>
      <c r="P77" s="52">
        <f>SUMIFS('2012Figures'!$J:$J,'2012Figures'!$C:$C,$A77,'2012Figures'!$H:$H,$B77,'2012Figures'!$I:$I,$C77,'2012Figures'!$B:$B,"CyToBroker",'2012Figures'!$G:$G,"P1",'2012Figures'!$E:$E,$B$1)</f>
        <v>0</v>
      </c>
      <c r="R77" s="46" t="str">
        <f t="shared" si="15"/>
        <v/>
      </c>
      <c r="S77" s="46" t="str">
        <f t="shared" si="15"/>
        <v/>
      </c>
      <c r="T77" s="46" t="str">
        <f t="shared" si="15"/>
        <v/>
      </c>
      <c r="U77" s="46" t="str">
        <f t="shared" si="15"/>
        <v/>
      </c>
      <c r="V77" s="46" t="str">
        <f t="shared" si="15"/>
        <v/>
      </c>
    </row>
    <row r="78" spans="1:22" x14ac:dyDescent="0.2">
      <c r="A78" s="1">
        <v>104</v>
      </c>
      <c r="B78" s="1" t="s">
        <v>21</v>
      </c>
      <c r="C78" s="8">
        <v>5</v>
      </c>
      <c r="D78" s="29">
        <f>SUMIFS('2013Figures'!$J:$J,'2013Figures'!$C:$C,$A78,'2013Figures'!$H:$H,$B78,'2013Figures'!$I:$I,$C78,'2013Figures'!$E:$E,$B$1)</f>
        <v>0</v>
      </c>
      <c r="E78" s="9">
        <f>SUMIFS('2013Figures'!$J:$J,'2013Figures'!$C:$C,$A78,'2013Figures'!$H:$H,$B78,'2013Figures'!$I:$I,$C78,'2013Figures'!$B:$B,"BrokerToCy",'2013Figures'!$G:$G,"E1",'2013Figures'!$E:$E,$B$1)</f>
        <v>0</v>
      </c>
      <c r="F78" s="9">
        <f>SUMIFS('2013Figures'!$J:$J,'2013Figures'!$C:$C,$A78,'2013Figures'!$H:$H,$B78,'2013Figures'!$I:$I,$C78,'2013Figures'!$B:$B,"BrokerToCy",'2013Figures'!$G:$G,"P1",'2013Figures'!$E:$E,$B$1)</f>
        <v>0</v>
      </c>
      <c r="G78" s="9">
        <f>SUMIFS('2013Figures'!$J:$J,'2013Figures'!$C:$C,$A78,'2013Figures'!$H:$H,$B78,'2013Figures'!$I:$I,$C78,'2013Figures'!$B:$B,"CyToBroker",'2013Figures'!$G:$G,"E1",'2013Figures'!$E:$E,$B$1)</f>
        <v>0</v>
      </c>
      <c r="H78" s="9">
        <f>SUMIFS('2013Figures'!$J:$J,'2013Figures'!$C:$C,$A78,'2013Figures'!$H:$H,$B78,'2013Figures'!$I:$I,$C78,'2013Figures'!$B:$B,"CyToBroker",'2013Figures'!$G:$G,"P1",'2013Figures'!$E:$E,$B$1)</f>
        <v>0</v>
      </c>
      <c r="J78" s="8">
        <v>201001</v>
      </c>
      <c r="L78" s="42">
        <f>SUMIFS('2012Figures'!$J:$J,'2012Figures'!$C:$C,$A78,'2012Figures'!$H:$H,$B78,'2012Figures'!$I:$I,$C78,'2012Figures'!$E:$E,$B$1)</f>
        <v>0</v>
      </c>
      <c r="M78" s="52">
        <f>SUMIFS('2012Figures'!$J:$J,'2012Figures'!$C:$C,$A78,'2012Figures'!$H:$H,$B78,'2012Figures'!$I:$I,$C78,'2012Figures'!$B:$B,"BrokerToCy",'2012Figures'!$G:$G,"E1",'2012Figures'!$E:$E,$B$1)</f>
        <v>0</v>
      </c>
      <c r="N78" s="52">
        <f>SUMIFS('2012Figures'!$J:$J,'2012Figures'!$C:$C,$A78,'2012Figures'!$H:$H,$B78,'2012Figures'!$I:$I,$C78,'2012Figures'!$B:$B,"BrokerToCy",'2012Figures'!$G:$G,"P1",'2012Figures'!$E:$E,$B$1)</f>
        <v>0</v>
      </c>
      <c r="O78" s="52">
        <f>SUMIFS('2012Figures'!$J:$J,'2012Figures'!$C:$C,$A78,'2012Figures'!$H:$H,$B78,'2012Figures'!$I:$I,$C78,'2012Figures'!$B:$B,"CyToBroker",'2012Figures'!$G:$G,"E1",'2012Figures'!$E:$E,$B$1)</f>
        <v>0</v>
      </c>
      <c r="P78" s="52">
        <f>SUMIFS('2012Figures'!$J:$J,'2012Figures'!$C:$C,$A78,'2012Figures'!$H:$H,$B78,'2012Figures'!$I:$I,$C78,'2012Figures'!$B:$B,"CyToBroker",'2012Figures'!$G:$G,"P1",'2012Figures'!$E:$E,$B$1)</f>
        <v>0</v>
      </c>
      <c r="R78" s="46" t="str">
        <f t="shared" si="15"/>
        <v/>
      </c>
      <c r="S78" s="46" t="str">
        <f t="shared" si="15"/>
        <v/>
      </c>
      <c r="T78" s="46" t="str">
        <f t="shared" si="15"/>
        <v/>
      </c>
      <c r="U78" s="46" t="str">
        <f t="shared" si="15"/>
        <v/>
      </c>
      <c r="V78" s="46" t="str">
        <f t="shared" si="15"/>
        <v/>
      </c>
    </row>
    <row r="79" spans="1:22" x14ac:dyDescent="0.2">
      <c r="A79" s="1">
        <v>104</v>
      </c>
      <c r="B79" s="1" t="s">
        <v>21</v>
      </c>
      <c r="C79" s="8">
        <v>4</v>
      </c>
      <c r="D79" s="29">
        <f>SUMIFS('2013Figures'!$J:$J,'2013Figures'!$C:$C,$A79,'2013Figures'!$H:$H,$B79,'2013Figures'!$I:$I,$C79,'2013Figures'!$E:$E,$B$1)</f>
        <v>0</v>
      </c>
      <c r="E79" s="9">
        <f>SUMIFS('2013Figures'!$J:$J,'2013Figures'!$C:$C,$A79,'2013Figures'!$H:$H,$B79,'2013Figures'!$I:$I,$C79,'2013Figures'!$B:$B,"BrokerToCy",'2013Figures'!$G:$G,"E1",'2013Figures'!$E:$E,$B$1)</f>
        <v>0</v>
      </c>
      <c r="F79" s="9">
        <f>SUMIFS('2013Figures'!$J:$J,'2013Figures'!$C:$C,$A79,'2013Figures'!$H:$H,$B79,'2013Figures'!$I:$I,$C79,'2013Figures'!$B:$B,"BrokerToCy",'2013Figures'!$G:$G,"P1",'2013Figures'!$E:$E,$B$1)</f>
        <v>0</v>
      </c>
      <c r="G79" s="9">
        <f>SUMIFS('2013Figures'!$J:$J,'2013Figures'!$C:$C,$A79,'2013Figures'!$H:$H,$B79,'2013Figures'!$I:$I,$C79,'2013Figures'!$B:$B,"CyToBroker",'2013Figures'!$G:$G,"E1",'2013Figures'!$E:$E,$B$1)</f>
        <v>0</v>
      </c>
      <c r="H79" s="9">
        <f>SUMIFS('2013Figures'!$J:$J,'2013Figures'!$C:$C,$A79,'2013Figures'!$H:$H,$B79,'2013Figures'!$I:$I,$C79,'2013Figures'!$B:$B,"CyToBroker",'2013Figures'!$G:$G,"P1",'2013Figures'!$E:$E,$B$1)</f>
        <v>0</v>
      </c>
      <c r="J79" s="8">
        <v>200901</v>
      </c>
      <c r="L79" s="42">
        <f>SUMIFS('2012Figures'!$J:$J,'2012Figures'!$C:$C,$A79,'2012Figures'!$H:$H,$B79,'2012Figures'!$I:$I,$C79,'2012Figures'!$E:$E,$B$1)</f>
        <v>0</v>
      </c>
      <c r="M79" s="52">
        <f>SUMIFS('2012Figures'!$J:$J,'2012Figures'!$C:$C,$A79,'2012Figures'!$H:$H,$B79,'2012Figures'!$I:$I,$C79,'2012Figures'!$B:$B,"BrokerToCy",'2012Figures'!$G:$G,"E1",'2012Figures'!$E:$E,$B$1)</f>
        <v>0</v>
      </c>
      <c r="N79" s="52">
        <f>SUMIFS('2012Figures'!$J:$J,'2012Figures'!$C:$C,$A79,'2012Figures'!$H:$H,$B79,'2012Figures'!$I:$I,$C79,'2012Figures'!$B:$B,"BrokerToCy",'2012Figures'!$G:$G,"P1",'2012Figures'!$E:$E,$B$1)</f>
        <v>0</v>
      </c>
      <c r="O79" s="52">
        <f>SUMIFS('2012Figures'!$J:$J,'2012Figures'!$C:$C,$A79,'2012Figures'!$H:$H,$B79,'2012Figures'!$I:$I,$C79,'2012Figures'!$B:$B,"CyToBroker",'2012Figures'!$G:$G,"E1",'2012Figures'!$E:$E,$B$1)</f>
        <v>0</v>
      </c>
      <c r="P79" s="52">
        <f>SUMIFS('2012Figures'!$J:$J,'2012Figures'!$C:$C,$A79,'2012Figures'!$H:$H,$B79,'2012Figures'!$I:$I,$C79,'2012Figures'!$B:$B,"CyToBroker",'2012Figures'!$G:$G,"P1",'2012Figures'!$E:$E,$B$1)</f>
        <v>0</v>
      </c>
      <c r="R79" s="46" t="str">
        <f t="shared" si="15"/>
        <v/>
      </c>
      <c r="S79" s="46" t="str">
        <f t="shared" si="15"/>
        <v/>
      </c>
      <c r="T79" s="46" t="str">
        <f t="shared" si="15"/>
        <v/>
      </c>
      <c r="U79" s="46" t="str">
        <f t="shared" si="15"/>
        <v/>
      </c>
      <c r="V79" s="46" t="str">
        <f t="shared" si="15"/>
        <v/>
      </c>
    </row>
    <row r="80" spans="1:22" x14ac:dyDescent="0.2">
      <c r="A80" s="1">
        <v>104</v>
      </c>
      <c r="B80" s="1" t="s">
        <v>21</v>
      </c>
      <c r="C80" s="8">
        <v>3</v>
      </c>
      <c r="D80" s="29">
        <f>SUMIFS('2013Figures'!$J:$J,'2013Figures'!$C:$C,$A80,'2013Figures'!$H:$H,$B80,'2013Figures'!$I:$I,$C80,'2013Figures'!$E:$E,$B$1)</f>
        <v>0</v>
      </c>
      <c r="E80" s="9">
        <f>SUMIFS('2013Figures'!$J:$J,'2013Figures'!$C:$C,$A80,'2013Figures'!$H:$H,$B80,'2013Figures'!$I:$I,$C80,'2013Figures'!$B:$B,"BrokerToCy",'2013Figures'!$G:$G,"E1",'2013Figures'!$E:$E,$B$1)</f>
        <v>0</v>
      </c>
      <c r="F80" s="9">
        <f>SUMIFS('2013Figures'!$J:$J,'2013Figures'!$C:$C,$A80,'2013Figures'!$H:$H,$B80,'2013Figures'!$I:$I,$C80,'2013Figures'!$B:$B,"BrokerToCy",'2013Figures'!$G:$G,"P1",'2013Figures'!$E:$E,$B$1)</f>
        <v>0</v>
      </c>
      <c r="G80" s="9">
        <f>SUMIFS('2013Figures'!$J:$J,'2013Figures'!$C:$C,$A80,'2013Figures'!$H:$H,$B80,'2013Figures'!$I:$I,$C80,'2013Figures'!$B:$B,"CyToBroker",'2013Figures'!$G:$G,"E1",'2013Figures'!$E:$E,$B$1)</f>
        <v>0</v>
      </c>
      <c r="H80" s="9">
        <f>SUMIFS('2013Figures'!$J:$J,'2013Figures'!$C:$C,$A80,'2013Figures'!$H:$H,$B80,'2013Figures'!$I:$I,$C80,'2013Figures'!$B:$B,"CyToBroker",'2013Figures'!$G:$G,"P1",'2013Figures'!$E:$E,$B$1)</f>
        <v>0</v>
      </c>
      <c r="J80" s="8">
        <v>200801</v>
      </c>
      <c r="L80" s="42">
        <f>SUMIFS('2012Figures'!$J:$J,'2012Figures'!$C:$C,$A80,'2012Figures'!$H:$H,$B80,'2012Figures'!$I:$I,$C80,'2012Figures'!$E:$E,$B$1)</f>
        <v>0</v>
      </c>
      <c r="M80" s="52">
        <f>SUMIFS('2012Figures'!$J:$J,'2012Figures'!$C:$C,$A80,'2012Figures'!$H:$H,$B80,'2012Figures'!$I:$I,$C80,'2012Figures'!$B:$B,"BrokerToCy",'2012Figures'!$G:$G,"E1",'2012Figures'!$E:$E,$B$1)</f>
        <v>0</v>
      </c>
      <c r="N80" s="52">
        <f>SUMIFS('2012Figures'!$J:$J,'2012Figures'!$C:$C,$A80,'2012Figures'!$H:$H,$B80,'2012Figures'!$I:$I,$C80,'2012Figures'!$B:$B,"BrokerToCy",'2012Figures'!$G:$G,"P1",'2012Figures'!$E:$E,$B$1)</f>
        <v>0</v>
      </c>
      <c r="O80" s="52">
        <f>SUMIFS('2012Figures'!$J:$J,'2012Figures'!$C:$C,$A80,'2012Figures'!$H:$H,$B80,'2012Figures'!$I:$I,$C80,'2012Figures'!$B:$B,"CyToBroker",'2012Figures'!$G:$G,"E1",'2012Figures'!$E:$E,$B$1)</f>
        <v>0</v>
      </c>
      <c r="P80" s="52">
        <f>SUMIFS('2012Figures'!$J:$J,'2012Figures'!$C:$C,$A80,'2012Figures'!$H:$H,$B80,'2012Figures'!$I:$I,$C80,'2012Figures'!$B:$B,"CyToBroker",'2012Figures'!$G:$G,"P1",'2012Figures'!$E:$E,$B$1)</f>
        <v>0</v>
      </c>
      <c r="R80" s="46" t="str">
        <f t="shared" si="15"/>
        <v/>
      </c>
      <c r="S80" s="46" t="str">
        <f t="shared" si="15"/>
        <v/>
      </c>
      <c r="T80" s="46" t="str">
        <f t="shared" si="15"/>
        <v/>
      </c>
      <c r="U80" s="46" t="str">
        <f t="shared" si="15"/>
        <v/>
      </c>
      <c r="V80" s="46" t="str">
        <f t="shared" si="15"/>
        <v/>
      </c>
    </row>
    <row r="81" spans="1:22" x14ac:dyDescent="0.2">
      <c r="A81" s="1">
        <v>104</v>
      </c>
      <c r="B81" s="1" t="s">
        <v>21</v>
      </c>
      <c r="C81" s="8">
        <v>2</v>
      </c>
      <c r="D81" s="29">
        <f>SUMIFS('2013Figures'!$J:$J,'2013Figures'!$C:$C,$A81,'2013Figures'!$H:$H,$B81,'2013Figures'!$I:$I,$C81,'2013Figures'!$E:$E,$B$1)</f>
        <v>0</v>
      </c>
      <c r="E81" s="9">
        <f>SUMIFS('2013Figures'!$J:$J,'2013Figures'!$C:$C,$A81,'2013Figures'!$H:$H,$B81,'2013Figures'!$I:$I,$C81,'2013Figures'!$B:$B,"BrokerToCy",'2013Figures'!$G:$G,"E1",'2013Figures'!$E:$E,$B$1)</f>
        <v>0</v>
      </c>
      <c r="F81" s="9">
        <f>SUMIFS('2013Figures'!$J:$J,'2013Figures'!$C:$C,$A81,'2013Figures'!$H:$H,$B81,'2013Figures'!$I:$I,$C81,'2013Figures'!$B:$B,"BrokerToCy",'2013Figures'!$G:$G,"P1",'2013Figures'!$E:$E,$B$1)</f>
        <v>0</v>
      </c>
      <c r="G81" s="9">
        <f>SUMIFS('2013Figures'!$J:$J,'2013Figures'!$C:$C,$A81,'2013Figures'!$H:$H,$B81,'2013Figures'!$I:$I,$C81,'2013Figures'!$B:$B,"CyToBroker",'2013Figures'!$G:$G,"E1",'2013Figures'!$E:$E,$B$1)</f>
        <v>0</v>
      </c>
      <c r="H81" s="9">
        <f>SUMIFS('2013Figures'!$J:$J,'2013Figures'!$C:$C,$A81,'2013Figures'!$H:$H,$B81,'2013Figures'!$I:$I,$C81,'2013Figures'!$B:$B,"CyToBroker",'2013Figures'!$G:$G,"P1",'2013Figures'!$E:$E,$B$1)</f>
        <v>0</v>
      </c>
      <c r="J81" s="8">
        <v>200701</v>
      </c>
      <c r="L81" s="42">
        <f>SUMIFS('2012Figures'!$J:$J,'2012Figures'!$C:$C,$A81,'2012Figures'!$H:$H,$B81,'2012Figures'!$I:$I,$C81,'2012Figures'!$E:$E,$B$1)</f>
        <v>0</v>
      </c>
      <c r="M81" s="52">
        <f>SUMIFS('2012Figures'!$J:$J,'2012Figures'!$C:$C,$A81,'2012Figures'!$H:$H,$B81,'2012Figures'!$I:$I,$C81,'2012Figures'!$B:$B,"BrokerToCy",'2012Figures'!$G:$G,"E1",'2012Figures'!$E:$E,$B$1)</f>
        <v>0</v>
      </c>
      <c r="N81" s="52">
        <f>SUMIFS('2012Figures'!$J:$J,'2012Figures'!$C:$C,$A81,'2012Figures'!$H:$H,$B81,'2012Figures'!$I:$I,$C81,'2012Figures'!$B:$B,"BrokerToCy",'2012Figures'!$G:$G,"P1",'2012Figures'!$E:$E,$B$1)</f>
        <v>0</v>
      </c>
      <c r="O81" s="52">
        <f>SUMIFS('2012Figures'!$J:$J,'2012Figures'!$C:$C,$A81,'2012Figures'!$H:$H,$B81,'2012Figures'!$I:$I,$C81,'2012Figures'!$B:$B,"CyToBroker",'2012Figures'!$G:$G,"E1",'2012Figures'!$E:$E,$B$1)</f>
        <v>0</v>
      </c>
      <c r="P81" s="52">
        <f>SUMIFS('2012Figures'!$J:$J,'2012Figures'!$C:$C,$A81,'2012Figures'!$H:$H,$B81,'2012Figures'!$I:$I,$C81,'2012Figures'!$B:$B,"CyToBroker",'2012Figures'!$G:$G,"P1",'2012Figures'!$E:$E,$B$1)</f>
        <v>0</v>
      </c>
      <c r="R81" s="46" t="str">
        <f t="shared" si="15"/>
        <v/>
      </c>
      <c r="S81" s="46" t="str">
        <f t="shared" si="15"/>
        <v/>
      </c>
      <c r="T81" s="46" t="str">
        <f t="shared" si="15"/>
        <v/>
      </c>
      <c r="U81" s="46" t="str">
        <f t="shared" si="15"/>
        <v/>
      </c>
      <c r="V81" s="46" t="str">
        <f t="shared" si="15"/>
        <v/>
      </c>
    </row>
    <row r="82" spans="1:22" x14ac:dyDescent="0.2">
      <c r="A82" s="1">
        <v>104</v>
      </c>
      <c r="B82" s="1" t="s">
        <v>21</v>
      </c>
      <c r="C82" s="8">
        <v>1</v>
      </c>
      <c r="D82" s="29">
        <f>SUMIFS('2013Figures'!$J:$J,'2013Figures'!$C:$C,$A82,'2013Figures'!$H:$H,$B82,'2013Figures'!$I:$I,$C82,'2013Figures'!$E:$E,$B$1)</f>
        <v>0</v>
      </c>
      <c r="E82" s="9">
        <f>SUMIFS('2013Figures'!$J:$J,'2013Figures'!$C:$C,$A82,'2013Figures'!$H:$H,$B82,'2013Figures'!$I:$I,$C82,'2013Figures'!$B:$B,"BrokerToCy",'2013Figures'!$G:$G,"E1",'2013Figures'!$E:$E,$B$1)</f>
        <v>0</v>
      </c>
      <c r="F82" s="9">
        <f>SUMIFS('2013Figures'!$J:$J,'2013Figures'!$C:$C,$A82,'2013Figures'!$H:$H,$B82,'2013Figures'!$I:$I,$C82,'2013Figures'!$B:$B,"BrokerToCy",'2013Figures'!$G:$G,"P1",'2013Figures'!$E:$E,$B$1)</f>
        <v>0</v>
      </c>
      <c r="G82" s="9">
        <f>SUMIFS('2013Figures'!$J:$J,'2013Figures'!$C:$C,$A82,'2013Figures'!$H:$H,$B82,'2013Figures'!$I:$I,$C82,'2013Figures'!$B:$B,"CyToBroker",'2013Figures'!$G:$G,"E1",'2013Figures'!$E:$E,$B$1)</f>
        <v>0</v>
      </c>
      <c r="H82" s="9">
        <f>SUMIFS('2013Figures'!$J:$J,'2013Figures'!$C:$C,$A82,'2013Figures'!$H:$H,$B82,'2013Figures'!$I:$I,$C82,'2013Figures'!$B:$B,"CyToBroker",'2013Figures'!$G:$G,"P1",'2013Figures'!$E:$E,$B$1)</f>
        <v>0</v>
      </c>
      <c r="J82" s="8">
        <v>200601</v>
      </c>
      <c r="L82" s="42">
        <f>SUMIFS('2012Figures'!$J:$J,'2012Figures'!$C:$C,$A82,'2012Figures'!$H:$H,$B82,'2012Figures'!$I:$I,$C82,'2012Figures'!$E:$E,$B$1)</f>
        <v>0</v>
      </c>
      <c r="M82" s="52">
        <f>SUMIFS('2012Figures'!$J:$J,'2012Figures'!$C:$C,$A82,'2012Figures'!$H:$H,$B82,'2012Figures'!$I:$I,$C82,'2012Figures'!$B:$B,"BrokerToCy",'2012Figures'!$G:$G,"E1",'2012Figures'!$E:$E,$B$1)</f>
        <v>0</v>
      </c>
      <c r="N82" s="52">
        <f>SUMIFS('2012Figures'!$J:$J,'2012Figures'!$C:$C,$A82,'2012Figures'!$H:$H,$B82,'2012Figures'!$I:$I,$C82,'2012Figures'!$B:$B,"BrokerToCy",'2012Figures'!$G:$G,"P1",'2012Figures'!$E:$E,$B$1)</f>
        <v>0</v>
      </c>
      <c r="O82" s="52">
        <f>SUMIFS('2012Figures'!$J:$J,'2012Figures'!$C:$C,$A82,'2012Figures'!$H:$H,$B82,'2012Figures'!$I:$I,$C82,'2012Figures'!$B:$B,"CyToBroker",'2012Figures'!$G:$G,"E1",'2012Figures'!$E:$E,$B$1)</f>
        <v>0</v>
      </c>
      <c r="P82" s="52">
        <f>SUMIFS('2012Figures'!$J:$J,'2012Figures'!$C:$C,$A82,'2012Figures'!$H:$H,$B82,'2012Figures'!$I:$I,$C82,'2012Figures'!$B:$B,"CyToBroker",'2012Figures'!$G:$G,"P1",'2012Figures'!$E:$E,$B$1)</f>
        <v>0</v>
      </c>
      <c r="R82" s="46" t="str">
        <f t="shared" si="15"/>
        <v/>
      </c>
      <c r="S82" s="46" t="str">
        <f t="shared" si="15"/>
        <v/>
      </c>
      <c r="T82" s="46" t="str">
        <f t="shared" si="15"/>
        <v/>
      </c>
      <c r="U82" s="46" t="str">
        <f t="shared" si="15"/>
        <v/>
      </c>
      <c r="V82" s="46" t="str">
        <f t="shared" si="15"/>
        <v/>
      </c>
    </row>
    <row r="83" spans="1:22" x14ac:dyDescent="0.2">
      <c r="A83" s="1">
        <v>104</v>
      </c>
      <c r="B83" s="1" t="s">
        <v>21</v>
      </c>
      <c r="D83" s="29">
        <f>SUMIFS('2013Figures'!$J:$J,'2013Figures'!$C:$C,$A83,'2013Figures'!$H:$H,$B83,'2013Figures'!$I:$I,"",'2013Figures'!$E:$E,$B$1)</f>
        <v>0</v>
      </c>
      <c r="E83" s="9">
        <f>SUMIFS('2013Figures'!$J:$J,'2013Figures'!$C:$C,$A83,'2013Figures'!$H:$H,$B83,'2013Figures'!$I:$I,"",'2013Figures'!$B:$B,"BrokerToCy",'2013Figures'!$G:$G,"E1",'2013Figures'!$E:$E,$B$1)</f>
        <v>0</v>
      </c>
      <c r="F83" s="9">
        <f>SUMIFS('2013Figures'!$J:$J,'2013Figures'!$C:$C,$A83,'2013Figures'!$H:$H,$B83,'2013Figures'!$I:$I,"",'2013Figures'!$B:$B,"BrokerToCy",'2013Figures'!$G:$G,"P1",'2013Figures'!$E:$E,$B$1)</f>
        <v>0</v>
      </c>
      <c r="G83" s="9">
        <f>SUMIFS('2013Figures'!$J:$J,'2013Figures'!$C:$C,$A83,'2013Figures'!$H:$H,$B83,'2013Figures'!$I:$I,"",'2013Figures'!$B:$B,"CyToBroker",'2013Figures'!$G:$G,"E1",'2013Figures'!$E:$E,$B$1)</f>
        <v>0</v>
      </c>
      <c r="H83" s="9">
        <f>SUMIFS('2013Figures'!$J:$J,'2013Figures'!$C:$C,$A83,'2013Figures'!$H:$H,$B83,'2013Figures'!$I:$I,"",'2013Figures'!$B:$B,"CyToBroker",'2013Figures'!$G:$G,"P1",'2013Figures'!$E:$E,$B$1)</f>
        <v>0</v>
      </c>
      <c r="J83" s="8" t="s">
        <v>131</v>
      </c>
      <c r="L83" s="42">
        <f>SUMIFS('2012Figures'!$J:$J,'2012Figures'!$C:$C,$A83,'2012Figures'!$H:$H,$B83,'2012Figures'!$I:$I,"",'2012Figures'!$E:$E,$B$1)</f>
        <v>0</v>
      </c>
      <c r="M83" s="52">
        <f>SUMIFS('2012Figures'!$J:$J,'2012Figures'!$C:$C,$A83,'2012Figures'!$H:$H,$B83,'2012Figures'!$I:$I,"",'2012Figures'!$B:$B,"BrokerToCy",'2012Figures'!$G:$G,"E1",'2012Figures'!$E:$E,$B$1)</f>
        <v>0</v>
      </c>
      <c r="N83" s="52">
        <f>SUMIFS('2012Figures'!$J:$J,'2012Figures'!$C:$C,$A83,'2012Figures'!$H:$H,$B83,'2012Figures'!$I:$I,"",'2012Figures'!$B:$B,"BrokerToCy",'2012Figures'!$G:$G,"P1",'2012Figures'!$E:$E,$B$1)</f>
        <v>0</v>
      </c>
      <c r="O83" s="52">
        <f>SUMIFS('2012Figures'!$J:$J,'2012Figures'!$C:$C,$A83,'2012Figures'!$H:$H,$B83,'2012Figures'!$I:$I,"",'2012Figures'!$B:$B,"CyToBroker",'2012Figures'!$G:$G,"E1",'2012Figures'!$E:$E,$B$1)</f>
        <v>0</v>
      </c>
      <c r="P83" s="52">
        <f>SUMIFS('2012Figures'!$J:$J,'2012Figures'!$C:$C,$A83,'2012Figures'!$H:$H,$B83,'2012Figures'!$I:$I,"",'2012Figures'!$B:$B,"CyToBroker",'2012Figures'!$G:$G,"P1",'2012Figures'!$E:$E,$B$1)</f>
        <v>0</v>
      </c>
      <c r="R83" s="46" t="str">
        <f t="shared" si="15"/>
        <v/>
      </c>
      <c r="S83" s="46" t="str">
        <f t="shared" si="15"/>
        <v/>
      </c>
      <c r="T83" s="46" t="str">
        <f t="shared" si="15"/>
        <v/>
      </c>
      <c r="U83" s="46" t="str">
        <f t="shared" si="15"/>
        <v/>
      </c>
      <c r="V83" s="46" t="str">
        <f t="shared" si="15"/>
        <v/>
      </c>
    </row>
    <row r="84" spans="1:22" x14ac:dyDescent="0.2">
      <c r="A84" s="1">
        <v>104</v>
      </c>
      <c r="B84" s="1" t="s">
        <v>94</v>
      </c>
      <c r="C84" s="8">
        <v>11</v>
      </c>
      <c r="D84" s="29">
        <f>SUMIFS('2013Figures'!$J:$J,'2013Figures'!$C:$C,$A84,'2013Figures'!$H:$H,$B84,'2013Figures'!$I:$I,$C84,'2013Figures'!$E:$E,$B$1)</f>
        <v>0</v>
      </c>
      <c r="E84" s="9">
        <f>SUMIFS('2013Figures'!$J:$J,'2013Figures'!$C:$C,$A84,'2013Figures'!$H:$H,$B84,'2013Figures'!$I:$I,$C84,'2013Figures'!$B:$B,"BrokerToCy",'2013Figures'!$G:$G,"E1",'2013Figures'!$E:$E,$B$1)</f>
        <v>0</v>
      </c>
      <c r="F84" s="9">
        <f>SUMIFS('2013Figures'!$J:$J,'2013Figures'!$C:$C,$A84,'2013Figures'!$H:$H,$B84,'2013Figures'!$I:$I,$C84,'2013Figures'!$B:$B,"BrokerToCy",'2013Figures'!$G:$G,"P1",'2013Figures'!$E:$E,$B$1)</f>
        <v>0</v>
      </c>
      <c r="G84" s="9">
        <f>SUMIFS('2013Figures'!$J:$J,'2013Figures'!$C:$C,$A84,'2013Figures'!$H:$H,$B84,'2013Figures'!$I:$I,$C84,'2013Figures'!$B:$B,"CyToBroker",'2013Figures'!$G:$G,"E1",'2013Figures'!$E:$E,$B$1)</f>
        <v>0</v>
      </c>
      <c r="H84" s="9">
        <f>SUMIFS('2013Figures'!$J:$J,'2013Figures'!$C:$C,$A84,'2013Figures'!$H:$H,$B84,'2013Figures'!$I:$I,$C84,'2013Figures'!$B:$B,"CyToBroker",'2013Figures'!$G:$G,"P1",'2013Figures'!$E:$E,$B$1)</f>
        <v>0</v>
      </c>
      <c r="L84" s="42">
        <f>SUMIFS('2012Figures'!$J:$J,'2012Figures'!$C:$C,$A84,'2012Figures'!$H:$H,$B84,'2012Figures'!$I:$I,$C84,'2012Figures'!$E:$E,$B$1)</f>
        <v>0</v>
      </c>
      <c r="M84" s="52">
        <f>SUMIFS('2012Figures'!$J:$J,'2012Figures'!$C:$C,$A84,'2012Figures'!$H:$H,$B84,'2012Figures'!$I:$I,$C84,'2012Figures'!$B:$B,"BrokerToCy",'2012Figures'!$G:$G,"E1",'2012Figures'!$E:$E,$B$1)</f>
        <v>0</v>
      </c>
      <c r="N84" s="52">
        <f>SUMIFS('2012Figures'!$J:$J,'2012Figures'!$C:$C,$A84,'2012Figures'!$H:$H,$B84,'2012Figures'!$I:$I,$C84,'2012Figures'!$B:$B,"BrokerToCy",'2012Figures'!$G:$G,"P1",'2012Figures'!$E:$E,$B$1)</f>
        <v>0</v>
      </c>
      <c r="O84" s="52">
        <f>SUMIFS('2012Figures'!$J:$J,'2012Figures'!$C:$C,$A84,'2012Figures'!$H:$H,$B84,'2012Figures'!$I:$I,$C84,'2012Figures'!$B:$B,"CyToBroker",'2012Figures'!$G:$G,"E1",'2012Figures'!$E:$E,$B$1)</f>
        <v>0</v>
      </c>
      <c r="P84" s="52">
        <f>SUMIFS('2012Figures'!$J:$J,'2012Figures'!$C:$C,$A84,'2012Figures'!$H:$H,$B84,'2012Figures'!$I:$I,$C84,'2012Figures'!$B:$B,"CyToBroker",'2012Figures'!$G:$G,"P1",'2012Figures'!$E:$E,$B$1)</f>
        <v>0</v>
      </c>
      <c r="R84" s="46" t="str">
        <f t="shared" si="15"/>
        <v/>
      </c>
      <c r="S84" s="46" t="str">
        <f t="shared" si="15"/>
        <v/>
      </c>
      <c r="T84" s="46" t="str">
        <f t="shared" si="15"/>
        <v/>
      </c>
      <c r="U84" s="46" t="str">
        <f t="shared" si="15"/>
        <v/>
      </c>
      <c r="V84" s="46" t="str">
        <f t="shared" si="15"/>
        <v/>
      </c>
    </row>
    <row r="85" spans="1:22" x14ac:dyDescent="0.2">
      <c r="A85" s="1">
        <v>104</v>
      </c>
      <c r="B85" s="1" t="s">
        <v>94</v>
      </c>
      <c r="C85" s="8">
        <v>10</v>
      </c>
      <c r="D85" s="29">
        <f>SUMIFS('2013Figures'!$J:$J,'2013Figures'!$C:$C,$A85,'2013Figures'!$H:$H,$B85,'2013Figures'!$I:$I,$C85,'2013Figures'!$E:$E,$B$1)</f>
        <v>0</v>
      </c>
      <c r="E85" s="9">
        <f>SUMIFS('2013Figures'!$J:$J,'2013Figures'!$C:$C,$A85,'2013Figures'!$H:$H,$B85,'2013Figures'!$I:$I,$C85,'2013Figures'!$B:$B,"BrokerToCy",'2013Figures'!$G:$G,"E1",'2013Figures'!$E:$E,$B$1)</f>
        <v>0</v>
      </c>
      <c r="F85" s="9">
        <f>SUMIFS('2013Figures'!$J:$J,'2013Figures'!$C:$C,$A85,'2013Figures'!$H:$H,$B85,'2013Figures'!$I:$I,$C85,'2013Figures'!$B:$B,"BrokerToCy",'2013Figures'!$G:$G,"P1",'2013Figures'!$E:$E,$B$1)</f>
        <v>0</v>
      </c>
      <c r="G85" s="9">
        <f>SUMIFS('2013Figures'!$J:$J,'2013Figures'!$C:$C,$A85,'2013Figures'!$H:$H,$B85,'2013Figures'!$I:$I,$C85,'2013Figures'!$B:$B,"CyToBroker",'2013Figures'!$G:$G,"E1",'2013Figures'!$E:$E,$B$1)</f>
        <v>0</v>
      </c>
      <c r="H85" s="9">
        <f>SUMIFS('2013Figures'!$J:$J,'2013Figures'!$C:$C,$A85,'2013Figures'!$H:$H,$B85,'2013Figures'!$I:$I,$C85,'2013Figures'!$B:$B,"CyToBroker",'2013Figures'!$G:$G,"P1",'2013Figures'!$E:$E,$B$1)</f>
        <v>0</v>
      </c>
      <c r="J85" s="8">
        <v>201501</v>
      </c>
      <c r="L85" s="42">
        <f>SUMIFS('2012Figures'!$J:$J,'2012Figures'!$C:$C,$A85,'2012Figures'!$H:$H,$B85,'2012Figures'!$I:$I,$C85,'2012Figures'!$E:$E,$B$1)</f>
        <v>0</v>
      </c>
      <c r="M85" s="52">
        <f>SUMIFS('2012Figures'!$J:$J,'2012Figures'!$C:$C,$A85,'2012Figures'!$H:$H,$B85,'2012Figures'!$I:$I,$C85,'2012Figures'!$B:$B,"BrokerToCy",'2012Figures'!$G:$G,"E1",'2012Figures'!$E:$E,$B$1)</f>
        <v>0</v>
      </c>
      <c r="N85" s="52">
        <f>SUMIFS('2012Figures'!$J:$J,'2012Figures'!$C:$C,$A85,'2012Figures'!$H:$H,$B85,'2012Figures'!$I:$I,$C85,'2012Figures'!$B:$B,"BrokerToCy",'2012Figures'!$G:$G,"P1",'2012Figures'!$E:$E,$B$1)</f>
        <v>0</v>
      </c>
      <c r="O85" s="52">
        <f>SUMIFS('2012Figures'!$J:$J,'2012Figures'!$C:$C,$A85,'2012Figures'!$H:$H,$B85,'2012Figures'!$I:$I,$C85,'2012Figures'!$B:$B,"CyToBroker",'2012Figures'!$G:$G,"E1",'2012Figures'!$E:$E,$B$1)</f>
        <v>0</v>
      </c>
      <c r="P85" s="52">
        <f>SUMIFS('2012Figures'!$J:$J,'2012Figures'!$C:$C,$A85,'2012Figures'!$H:$H,$B85,'2012Figures'!$I:$I,$C85,'2012Figures'!$B:$B,"CyToBroker",'2012Figures'!$G:$G,"P1",'2012Figures'!$E:$E,$B$1)</f>
        <v>0</v>
      </c>
      <c r="R85" s="46" t="str">
        <f t="shared" si="15"/>
        <v/>
      </c>
      <c r="S85" s="46" t="str">
        <f t="shared" si="15"/>
        <v/>
      </c>
      <c r="T85" s="46" t="str">
        <f t="shared" si="15"/>
        <v/>
      </c>
      <c r="U85" s="46" t="str">
        <f t="shared" si="15"/>
        <v/>
      </c>
      <c r="V85" s="46" t="str">
        <f t="shared" si="15"/>
        <v/>
      </c>
    </row>
    <row r="86" spans="1:22" x14ac:dyDescent="0.2">
      <c r="A86" s="1">
        <v>104</v>
      </c>
      <c r="B86" s="1" t="s">
        <v>94</v>
      </c>
      <c r="C86" s="8">
        <v>9</v>
      </c>
      <c r="D86" s="29">
        <f>SUMIFS('2013Figures'!$J:$J,'2013Figures'!$C:$C,$A86,'2013Figures'!$H:$H,$B86,'2013Figures'!$I:$I,$C86,'2013Figures'!$E:$E,$B$1)</f>
        <v>0</v>
      </c>
      <c r="E86" s="9">
        <f>SUMIFS('2013Figures'!$J:$J,'2013Figures'!$C:$C,$A86,'2013Figures'!$H:$H,$B86,'2013Figures'!$I:$I,$C86,'2013Figures'!$B:$B,"BrokerToCy",'2013Figures'!$G:$G,"E1",'2013Figures'!$E:$E,$B$1)</f>
        <v>0</v>
      </c>
      <c r="F86" s="9">
        <f>SUMIFS('2013Figures'!$J:$J,'2013Figures'!$C:$C,$A86,'2013Figures'!$H:$H,$B86,'2013Figures'!$I:$I,$C86,'2013Figures'!$B:$B,"BrokerToCy",'2013Figures'!$G:$G,"P1",'2013Figures'!$E:$E,$B$1)</f>
        <v>0</v>
      </c>
      <c r="G86" s="9">
        <f>SUMIFS('2013Figures'!$J:$J,'2013Figures'!$C:$C,$A86,'2013Figures'!$H:$H,$B86,'2013Figures'!$I:$I,$C86,'2013Figures'!$B:$B,"CyToBroker",'2013Figures'!$G:$G,"E1",'2013Figures'!$E:$E,$B$1)</f>
        <v>0</v>
      </c>
      <c r="H86" s="9">
        <f>SUMIFS('2013Figures'!$J:$J,'2013Figures'!$C:$C,$A86,'2013Figures'!$H:$H,$B86,'2013Figures'!$I:$I,$C86,'2013Figures'!$B:$B,"CyToBroker",'2013Figures'!$G:$G,"P1",'2013Figures'!$E:$E,$B$1)</f>
        <v>0</v>
      </c>
      <c r="J86" s="8">
        <v>201401</v>
      </c>
      <c r="L86" s="42">
        <f>SUMIFS('2012Figures'!$J:$J,'2012Figures'!$C:$C,$A86,'2012Figures'!$H:$H,$B86,'2012Figures'!$I:$I,$C86,'2012Figures'!$E:$E,$B$1)</f>
        <v>0</v>
      </c>
      <c r="M86" s="52">
        <f>SUMIFS('2012Figures'!$J:$J,'2012Figures'!$C:$C,$A86,'2012Figures'!$H:$H,$B86,'2012Figures'!$I:$I,$C86,'2012Figures'!$B:$B,"BrokerToCy",'2012Figures'!$G:$G,"E1",'2012Figures'!$E:$E,$B$1)</f>
        <v>0</v>
      </c>
      <c r="N86" s="52">
        <f>SUMIFS('2012Figures'!$J:$J,'2012Figures'!$C:$C,$A86,'2012Figures'!$H:$H,$B86,'2012Figures'!$I:$I,$C86,'2012Figures'!$B:$B,"BrokerToCy",'2012Figures'!$G:$G,"P1",'2012Figures'!$E:$E,$B$1)</f>
        <v>0</v>
      </c>
      <c r="O86" s="52">
        <f>SUMIFS('2012Figures'!$J:$J,'2012Figures'!$C:$C,$A86,'2012Figures'!$H:$H,$B86,'2012Figures'!$I:$I,$C86,'2012Figures'!$B:$B,"CyToBroker",'2012Figures'!$G:$G,"E1",'2012Figures'!$E:$E,$B$1)</f>
        <v>0</v>
      </c>
      <c r="P86" s="52">
        <f>SUMIFS('2012Figures'!$J:$J,'2012Figures'!$C:$C,$A86,'2012Figures'!$H:$H,$B86,'2012Figures'!$I:$I,$C86,'2012Figures'!$B:$B,"CyToBroker",'2012Figures'!$G:$G,"P1",'2012Figures'!$E:$E,$B$1)</f>
        <v>0</v>
      </c>
      <c r="R86" s="46" t="str">
        <f t="shared" si="15"/>
        <v/>
      </c>
      <c r="S86" s="46" t="str">
        <f t="shared" si="15"/>
        <v/>
      </c>
      <c r="T86" s="46" t="str">
        <f t="shared" si="15"/>
        <v/>
      </c>
      <c r="U86" s="46" t="str">
        <f t="shared" si="15"/>
        <v/>
      </c>
      <c r="V86" s="46" t="str">
        <f t="shared" si="15"/>
        <v/>
      </c>
    </row>
    <row r="87" spans="1:22" x14ac:dyDescent="0.2">
      <c r="A87" s="1">
        <v>104</v>
      </c>
      <c r="B87" s="1" t="s">
        <v>94</v>
      </c>
      <c r="C87" s="8">
        <v>8</v>
      </c>
      <c r="D87" s="29">
        <f>SUMIFS('2013Figures'!$J:$J,'2013Figures'!$C:$C,$A87,'2013Figures'!$H:$H,$B87,'2013Figures'!$I:$I,$C87,'2013Figures'!$E:$E,$B$1)</f>
        <v>0</v>
      </c>
      <c r="E87" s="9">
        <f>SUMIFS('2013Figures'!$J:$J,'2013Figures'!$C:$C,$A87,'2013Figures'!$H:$H,$B87,'2013Figures'!$I:$I,$C87,'2013Figures'!$B:$B,"BrokerToCy",'2013Figures'!$G:$G,"E1",'2013Figures'!$E:$E,$B$1)</f>
        <v>0</v>
      </c>
      <c r="F87" s="9">
        <f>SUMIFS('2013Figures'!$J:$J,'2013Figures'!$C:$C,$A87,'2013Figures'!$H:$H,$B87,'2013Figures'!$I:$I,$C87,'2013Figures'!$B:$B,"BrokerToCy",'2013Figures'!$G:$G,"P1",'2013Figures'!$E:$E,$B$1)</f>
        <v>0</v>
      </c>
      <c r="G87" s="9">
        <f>SUMIFS('2013Figures'!$J:$J,'2013Figures'!$C:$C,$A87,'2013Figures'!$H:$H,$B87,'2013Figures'!$I:$I,$C87,'2013Figures'!$B:$B,"CyToBroker",'2013Figures'!$G:$G,"E1",'2013Figures'!$E:$E,$B$1)</f>
        <v>0</v>
      </c>
      <c r="H87" s="9">
        <f>SUMIFS('2013Figures'!$J:$J,'2013Figures'!$C:$C,$A87,'2013Figures'!$H:$H,$B87,'2013Figures'!$I:$I,$C87,'2013Figures'!$B:$B,"CyToBroker",'2013Figures'!$G:$G,"P1",'2013Figures'!$E:$E,$B$1)</f>
        <v>0</v>
      </c>
      <c r="I87" s="30"/>
      <c r="J87" s="31">
        <v>201301</v>
      </c>
      <c r="K87" s="30"/>
      <c r="L87" s="42">
        <f>SUMIFS('2012Figures'!$J:$J,'2012Figures'!$C:$C,$A87,'2012Figures'!$H:$H,$B87,'2012Figures'!$I:$I,$C87,'2012Figures'!$E:$E,$B$1)</f>
        <v>0</v>
      </c>
      <c r="M87" s="52">
        <f>SUMIFS('2012Figures'!$J:$J,'2012Figures'!$C:$C,$A87,'2012Figures'!$H:$H,$B87,'2012Figures'!$I:$I,$C87,'2012Figures'!$B:$B,"BrokerToCy",'2012Figures'!$G:$G,"E1",'2012Figures'!$E:$E,$B$1)</f>
        <v>0</v>
      </c>
      <c r="N87" s="52">
        <f>SUMIFS('2012Figures'!$J:$J,'2012Figures'!$C:$C,$A87,'2012Figures'!$H:$H,$B87,'2012Figures'!$I:$I,$C87,'2012Figures'!$B:$B,"BrokerToCy",'2012Figures'!$G:$G,"P1",'2012Figures'!$E:$E,$B$1)</f>
        <v>0</v>
      </c>
      <c r="O87" s="52">
        <f>SUMIFS('2012Figures'!$J:$J,'2012Figures'!$C:$C,$A87,'2012Figures'!$H:$H,$B87,'2012Figures'!$I:$I,$C87,'2012Figures'!$B:$B,"CyToBroker",'2012Figures'!$G:$G,"E1",'2012Figures'!$E:$E,$B$1)</f>
        <v>0</v>
      </c>
      <c r="P87" s="52">
        <f>SUMIFS('2012Figures'!$J:$J,'2012Figures'!$C:$C,$A87,'2012Figures'!$H:$H,$B87,'2012Figures'!$I:$I,$C87,'2012Figures'!$B:$B,"CyToBroker",'2012Figures'!$G:$G,"P1",'2012Figures'!$E:$E,$B$1)</f>
        <v>0</v>
      </c>
      <c r="Q87" s="30"/>
      <c r="R87" s="46" t="str">
        <f t="shared" si="15"/>
        <v/>
      </c>
      <c r="S87" s="46" t="str">
        <f t="shared" si="15"/>
        <v/>
      </c>
      <c r="T87" s="46" t="str">
        <f t="shared" si="15"/>
        <v/>
      </c>
      <c r="U87" s="46" t="str">
        <f t="shared" si="15"/>
        <v/>
      </c>
      <c r="V87" s="46" t="str">
        <f t="shared" si="15"/>
        <v/>
      </c>
    </row>
    <row r="88" spans="1:22" x14ac:dyDescent="0.2">
      <c r="A88" s="1">
        <v>104</v>
      </c>
      <c r="B88" s="1" t="s">
        <v>94</v>
      </c>
      <c r="C88" s="8">
        <v>7</v>
      </c>
      <c r="D88" s="29">
        <f>SUMIFS('2013Figures'!$J:$J,'2013Figures'!$C:$C,$A88,'2013Figures'!$H:$H,$B88,'2013Figures'!$I:$I,$C88,'2013Figures'!$E:$E,$B$1)</f>
        <v>0</v>
      </c>
      <c r="E88" s="9">
        <f>SUMIFS('2013Figures'!$J:$J,'2013Figures'!$C:$C,$A88,'2013Figures'!$H:$H,$B88,'2013Figures'!$I:$I,$C88,'2013Figures'!$B:$B,"BrokerToCy",'2013Figures'!$G:$G,"E1",'2013Figures'!$E:$E,$B$1)</f>
        <v>0</v>
      </c>
      <c r="F88" s="9">
        <f>SUMIFS('2013Figures'!$J:$J,'2013Figures'!$C:$C,$A88,'2013Figures'!$H:$H,$B88,'2013Figures'!$I:$I,$C88,'2013Figures'!$B:$B,"BrokerToCy",'2013Figures'!$G:$G,"P1",'2013Figures'!$E:$E,$B$1)</f>
        <v>0</v>
      </c>
      <c r="G88" s="9">
        <f>SUMIFS('2013Figures'!$J:$J,'2013Figures'!$C:$C,$A88,'2013Figures'!$H:$H,$B88,'2013Figures'!$I:$I,$C88,'2013Figures'!$B:$B,"CyToBroker",'2013Figures'!$G:$G,"E1",'2013Figures'!$E:$E,$B$1)</f>
        <v>0</v>
      </c>
      <c r="H88" s="9">
        <f>SUMIFS('2013Figures'!$J:$J,'2013Figures'!$C:$C,$A88,'2013Figures'!$H:$H,$B88,'2013Figures'!$I:$I,$C88,'2013Figures'!$B:$B,"CyToBroker",'2013Figures'!$G:$G,"P1",'2013Figures'!$E:$E,$B$1)</f>
        <v>0</v>
      </c>
      <c r="J88" s="8">
        <v>201201</v>
      </c>
      <c r="L88" s="42">
        <f>SUMIFS('2012Figures'!$J:$J,'2012Figures'!$C:$C,$A88,'2012Figures'!$H:$H,$B88,'2012Figures'!$I:$I,$C88,'2012Figures'!$E:$E,$B$1)</f>
        <v>0</v>
      </c>
      <c r="M88" s="52">
        <f>SUMIFS('2012Figures'!$J:$J,'2012Figures'!$C:$C,$A88,'2012Figures'!$H:$H,$B88,'2012Figures'!$I:$I,$C88,'2012Figures'!$B:$B,"BrokerToCy",'2012Figures'!$G:$G,"E1",'2012Figures'!$E:$E,$B$1)</f>
        <v>0</v>
      </c>
      <c r="N88" s="52">
        <f>SUMIFS('2012Figures'!$J:$J,'2012Figures'!$C:$C,$A88,'2012Figures'!$H:$H,$B88,'2012Figures'!$I:$I,$C88,'2012Figures'!$B:$B,"BrokerToCy",'2012Figures'!$G:$G,"P1",'2012Figures'!$E:$E,$B$1)</f>
        <v>0</v>
      </c>
      <c r="O88" s="52">
        <f>SUMIFS('2012Figures'!$J:$J,'2012Figures'!$C:$C,$A88,'2012Figures'!$H:$H,$B88,'2012Figures'!$I:$I,$C88,'2012Figures'!$B:$B,"CyToBroker",'2012Figures'!$G:$G,"E1",'2012Figures'!$E:$E,$B$1)</f>
        <v>0</v>
      </c>
      <c r="P88" s="52">
        <f>SUMIFS('2012Figures'!$J:$J,'2012Figures'!$C:$C,$A88,'2012Figures'!$H:$H,$B88,'2012Figures'!$I:$I,$C88,'2012Figures'!$B:$B,"CyToBroker",'2012Figures'!$G:$G,"P1",'2012Figures'!$E:$E,$B$1)</f>
        <v>0</v>
      </c>
      <c r="R88" s="46" t="str">
        <f t="shared" si="15"/>
        <v/>
      </c>
      <c r="S88" s="46" t="str">
        <f t="shared" si="15"/>
        <v/>
      </c>
      <c r="T88" s="46" t="str">
        <f t="shared" si="15"/>
        <v/>
      </c>
      <c r="U88" s="46" t="str">
        <f t="shared" si="15"/>
        <v/>
      </c>
      <c r="V88" s="46" t="str">
        <f t="shared" si="15"/>
        <v/>
      </c>
    </row>
    <row r="89" spans="1:22" x14ac:dyDescent="0.2">
      <c r="A89" s="1">
        <v>104</v>
      </c>
      <c r="B89" s="1" t="s">
        <v>94</v>
      </c>
      <c r="C89" s="8">
        <v>6</v>
      </c>
      <c r="D89" s="29">
        <f>SUMIFS('2013Figures'!$J:$J,'2013Figures'!$C:$C,$A89,'2013Figures'!$H:$H,$B89,'2013Figures'!$I:$I,$C89,'2013Figures'!$E:$E,$B$1)</f>
        <v>0</v>
      </c>
      <c r="E89" s="9">
        <f>SUMIFS('2013Figures'!$J:$J,'2013Figures'!$C:$C,$A89,'2013Figures'!$H:$H,$B89,'2013Figures'!$I:$I,$C89,'2013Figures'!$B:$B,"BrokerToCy",'2013Figures'!$G:$G,"E1",'2013Figures'!$E:$E,$B$1)</f>
        <v>0</v>
      </c>
      <c r="F89" s="9">
        <f>SUMIFS('2013Figures'!$J:$J,'2013Figures'!$C:$C,$A89,'2013Figures'!$H:$H,$B89,'2013Figures'!$I:$I,$C89,'2013Figures'!$B:$B,"BrokerToCy",'2013Figures'!$G:$G,"P1",'2013Figures'!$E:$E,$B$1)</f>
        <v>0</v>
      </c>
      <c r="G89" s="9">
        <f>SUMIFS('2013Figures'!$J:$J,'2013Figures'!$C:$C,$A89,'2013Figures'!$H:$H,$B89,'2013Figures'!$I:$I,$C89,'2013Figures'!$B:$B,"CyToBroker",'2013Figures'!$G:$G,"E1",'2013Figures'!$E:$E,$B$1)</f>
        <v>0</v>
      </c>
      <c r="H89" s="9">
        <f>SUMIFS('2013Figures'!$J:$J,'2013Figures'!$C:$C,$A89,'2013Figures'!$H:$H,$B89,'2013Figures'!$I:$I,$C89,'2013Figures'!$B:$B,"CyToBroker",'2013Figures'!$G:$G,"P1",'2013Figures'!$E:$E,$B$1)</f>
        <v>0</v>
      </c>
      <c r="J89" s="8">
        <v>201101</v>
      </c>
      <c r="L89" s="42">
        <f>SUMIFS('2012Figures'!$J:$J,'2012Figures'!$C:$C,$A89,'2012Figures'!$H:$H,$B89,'2012Figures'!$I:$I,$C89,'2012Figures'!$E:$E,$B$1)</f>
        <v>0</v>
      </c>
      <c r="M89" s="52">
        <f>SUMIFS('2012Figures'!$J:$J,'2012Figures'!$C:$C,$A89,'2012Figures'!$H:$H,$B89,'2012Figures'!$I:$I,$C89,'2012Figures'!$B:$B,"BrokerToCy",'2012Figures'!$G:$G,"E1",'2012Figures'!$E:$E,$B$1)</f>
        <v>0</v>
      </c>
      <c r="N89" s="52">
        <f>SUMIFS('2012Figures'!$J:$J,'2012Figures'!$C:$C,$A89,'2012Figures'!$H:$H,$B89,'2012Figures'!$I:$I,$C89,'2012Figures'!$B:$B,"BrokerToCy",'2012Figures'!$G:$G,"P1",'2012Figures'!$E:$E,$B$1)</f>
        <v>0</v>
      </c>
      <c r="O89" s="52">
        <f>SUMIFS('2012Figures'!$J:$J,'2012Figures'!$C:$C,$A89,'2012Figures'!$H:$H,$B89,'2012Figures'!$I:$I,$C89,'2012Figures'!$B:$B,"CyToBroker",'2012Figures'!$G:$G,"E1",'2012Figures'!$E:$E,$B$1)</f>
        <v>0</v>
      </c>
      <c r="P89" s="52">
        <f>SUMIFS('2012Figures'!$J:$J,'2012Figures'!$C:$C,$A89,'2012Figures'!$H:$H,$B89,'2012Figures'!$I:$I,$C89,'2012Figures'!$B:$B,"CyToBroker",'2012Figures'!$G:$G,"P1",'2012Figures'!$E:$E,$B$1)</f>
        <v>0</v>
      </c>
      <c r="R89" s="46" t="str">
        <f t="shared" si="15"/>
        <v/>
      </c>
      <c r="S89" s="46" t="str">
        <f t="shared" si="15"/>
        <v/>
      </c>
      <c r="T89" s="46" t="str">
        <f t="shared" si="15"/>
        <v/>
      </c>
      <c r="U89" s="46" t="str">
        <f t="shared" si="15"/>
        <v/>
      </c>
      <c r="V89" s="46" t="str">
        <f t="shared" si="15"/>
        <v/>
      </c>
    </row>
    <row r="90" spans="1:22" x14ac:dyDescent="0.2">
      <c r="A90" s="1">
        <v>104</v>
      </c>
      <c r="B90" s="1" t="s">
        <v>94</v>
      </c>
      <c r="C90" s="8">
        <v>5</v>
      </c>
      <c r="D90" s="29">
        <f>SUMIFS('2013Figures'!$J:$J,'2013Figures'!$C:$C,$A90,'2013Figures'!$H:$H,$B90,'2013Figures'!$I:$I,$C90,'2013Figures'!$E:$E,$B$1)</f>
        <v>0</v>
      </c>
      <c r="E90" s="9">
        <f>SUMIFS('2013Figures'!$J:$J,'2013Figures'!$C:$C,$A90,'2013Figures'!$H:$H,$B90,'2013Figures'!$I:$I,$C90,'2013Figures'!$B:$B,"BrokerToCy",'2013Figures'!$G:$G,"E1",'2013Figures'!$E:$E,$B$1)</f>
        <v>0</v>
      </c>
      <c r="F90" s="9">
        <f>SUMIFS('2013Figures'!$J:$J,'2013Figures'!$C:$C,$A90,'2013Figures'!$H:$H,$B90,'2013Figures'!$I:$I,$C90,'2013Figures'!$B:$B,"BrokerToCy",'2013Figures'!$G:$G,"P1",'2013Figures'!$E:$E,$B$1)</f>
        <v>0</v>
      </c>
      <c r="G90" s="9">
        <f>SUMIFS('2013Figures'!$J:$J,'2013Figures'!$C:$C,$A90,'2013Figures'!$H:$H,$B90,'2013Figures'!$I:$I,$C90,'2013Figures'!$B:$B,"CyToBroker",'2013Figures'!$G:$G,"E1",'2013Figures'!$E:$E,$B$1)</f>
        <v>0</v>
      </c>
      <c r="H90" s="9">
        <f>SUMIFS('2013Figures'!$J:$J,'2013Figures'!$C:$C,$A90,'2013Figures'!$H:$H,$B90,'2013Figures'!$I:$I,$C90,'2013Figures'!$B:$B,"CyToBroker",'2013Figures'!$G:$G,"P1",'2013Figures'!$E:$E,$B$1)</f>
        <v>0</v>
      </c>
      <c r="J90" s="8">
        <v>201001</v>
      </c>
      <c r="L90" s="42">
        <f>SUMIFS('2012Figures'!$J:$J,'2012Figures'!$C:$C,$A90,'2012Figures'!$H:$H,$B90,'2012Figures'!$I:$I,$C90,'2012Figures'!$E:$E,$B$1)</f>
        <v>0</v>
      </c>
      <c r="M90" s="52">
        <f>SUMIFS('2012Figures'!$J:$J,'2012Figures'!$C:$C,$A90,'2012Figures'!$H:$H,$B90,'2012Figures'!$I:$I,$C90,'2012Figures'!$B:$B,"BrokerToCy",'2012Figures'!$G:$G,"E1",'2012Figures'!$E:$E,$B$1)</f>
        <v>0</v>
      </c>
      <c r="N90" s="52">
        <f>SUMIFS('2012Figures'!$J:$J,'2012Figures'!$C:$C,$A90,'2012Figures'!$H:$H,$B90,'2012Figures'!$I:$I,$C90,'2012Figures'!$B:$B,"BrokerToCy",'2012Figures'!$G:$G,"P1",'2012Figures'!$E:$E,$B$1)</f>
        <v>0</v>
      </c>
      <c r="O90" s="52">
        <f>SUMIFS('2012Figures'!$J:$J,'2012Figures'!$C:$C,$A90,'2012Figures'!$H:$H,$B90,'2012Figures'!$I:$I,$C90,'2012Figures'!$B:$B,"CyToBroker",'2012Figures'!$G:$G,"E1",'2012Figures'!$E:$E,$B$1)</f>
        <v>0</v>
      </c>
      <c r="P90" s="52">
        <f>SUMIFS('2012Figures'!$J:$J,'2012Figures'!$C:$C,$A90,'2012Figures'!$H:$H,$B90,'2012Figures'!$I:$I,$C90,'2012Figures'!$B:$B,"CyToBroker",'2012Figures'!$G:$G,"P1",'2012Figures'!$E:$E,$B$1)</f>
        <v>0</v>
      </c>
      <c r="R90" s="46" t="str">
        <f t="shared" si="15"/>
        <v/>
      </c>
      <c r="S90" s="46" t="str">
        <f t="shared" si="15"/>
        <v/>
      </c>
      <c r="T90" s="46" t="str">
        <f t="shared" si="15"/>
        <v/>
      </c>
      <c r="U90" s="46" t="str">
        <f t="shared" si="15"/>
        <v/>
      </c>
      <c r="V90" s="46" t="str">
        <f t="shared" si="15"/>
        <v/>
      </c>
    </row>
    <row r="91" spans="1:22" x14ac:dyDescent="0.2">
      <c r="A91" s="1">
        <v>104</v>
      </c>
      <c r="B91" s="1" t="s">
        <v>94</v>
      </c>
      <c r="C91" s="8">
        <v>4</v>
      </c>
      <c r="D91" s="29">
        <f>SUMIFS('2013Figures'!$J:$J,'2013Figures'!$C:$C,$A91,'2013Figures'!$H:$H,$B91,'2013Figures'!$I:$I,$C91,'2013Figures'!$E:$E,$B$1)</f>
        <v>0</v>
      </c>
      <c r="E91" s="9">
        <f>SUMIFS('2013Figures'!$J:$J,'2013Figures'!$C:$C,$A91,'2013Figures'!$H:$H,$B91,'2013Figures'!$I:$I,$C91,'2013Figures'!$B:$B,"BrokerToCy",'2013Figures'!$G:$G,"E1",'2013Figures'!$E:$E,$B$1)</f>
        <v>0</v>
      </c>
      <c r="F91" s="9">
        <f>SUMIFS('2013Figures'!$J:$J,'2013Figures'!$C:$C,$A91,'2013Figures'!$H:$H,$B91,'2013Figures'!$I:$I,$C91,'2013Figures'!$B:$B,"BrokerToCy",'2013Figures'!$G:$G,"P1",'2013Figures'!$E:$E,$B$1)</f>
        <v>0</v>
      </c>
      <c r="G91" s="9">
        <f>SUMIFS('2013Figures'!$J:$J,'2013Figures'!$C:$C,$A91,'2013Figures'!$H:$H,$B91,'2013Figures'!$I:$I,$C91,'2013Figures'!$B:$B,"CyToBroker",'2013Figures'!$G:$G,"E1",'2013Figures'!$E:$E,$B$1)</f>
        <v>0</v>
      </c>
      <c r="H91" s="9">
        <f>SUMIFS('2013Figures'!$J:$J,'2013Figures'!$C:$C,$A91,'2013Figures'!$H:$H,$B91,'2013Figures'!$I:$I,$C91,'2013Figures'!$B:$B,"CyToBroker",'2013Figures'!$G:$G,"P1",'2013Figures'!$E:$E,$B$1)</f>
        <v>0</v>
      </c>
      <c r="J91" s="8">
        <v>200901</v>
      </c>
      <c r="L91" s="42">
        <f>SUMIFS('2012Figures'!$J:$J,'2012Figures'!$C:$C,$A91,'2012Figures'!$H:$H,$B91,'2012Figures'!$I:$I,$C91,'2012Figures'!$E:$E,$B$1)</f>
        <v>0</v>
      </c>
      <c r="M91" s="52">
        <f>SUMIFS('2012Figures'!$J:$J,'2012Figures'!$C:$C,$A91,'2012Figures'!$H:$H,$B91,'2012Figures'!$I:$I,$C91,'2012Figures'!$B:$B,"BrokerToCy",'2012Figures'!$G:$G,"E1",'2012Figures'!$E:$E,$B$1)</f>
        <v>0</v>
      </c>
      <c r="N91" s="52">
        <f>SUMIFS('2012Figures'!$J:$J,'2012Figures'!$C:$C,$A91,'2012Figures'!$H:$H,$B91,'2012Figures'!$I:$I,$C91,'2012Figures'!$B:$B,"BrokerToCy",'2012Figures'!$G:$G,"P1",'2012Figures'!$E:$E,$B$1)</f>
        <v>0</v>
      </c>
      <c r="O91" s="52">
        <f>SUMIFS('2012Figures'!$J:$J,'2012Figures'!$C:$C,$A91,'2012Figures'!$H:$H,$B91,'2012Figures'!$I:$I,$C91,'2012Figures'!$B:$B,"CyToBroker",'2012Figures'!$G:$G,"E1",'2012Figures'!$E:$E,$B$1)</f>
        <v>0</v>
      </c>
      <c r="P91" s="52">
        <f>SUMIFS('2012Figures'!$J:$J,'2012Figures'!$C:$C,$A91,'2012Figures'!$H:$H,$B91,'2012Figures'!$I:$I,$C91,'2012Figures'!$B:$B,"CyToBroker",'2012Figures'!$G:$G,"P1",'2012Figures'!$E:$E,$B$1)</f>
        <v>0</v>
      </c>
      <c r="R91" s="46" t="str">
        <f t="shared" si="15"/>
        <v/>
      </c>
      <c r="S91" s="46" t="str">
        <f t="shared" si="15"/>
        <v/>
      </c>
      <c r="T91" s="46" t="str">
        <f t="shared" si="15"/>
        <v/>
      </c>
      <c r="U91" s="46" t="str">
        <f t="shared" si="15"/>
        <v/>
      </c>
      <c r="V91" s="46" t="str">
        <f t="shared" si="15"/>
        <v/>
      </c>
    </row>
    <row r="92" spans="1:22" x14ac:dyDescent="0.2">
      <c r="A92" s="1">
        <v>104</v>
      </c>
      <c r="B92" s="1" t="s">
        <v>94</v>
      </c>
      <c r="C92" s="8">
        <v>3</v>
      </c>
      <c r="D92" s="29">
        <f>SUMIFS('2013Figures'!$J:$J,'2013Figures'!$C:$C,$A92,'2013Figures'!$H:$H,$B92,'2013Figures'!$I:$I,$C92,'2013Figures'!$E:$E,$B$1)</f>
        <v>0</v>
      </c>
      <c r="E92" s="9">
        <f>SUMIFS('2013Figures'!$J:$J,'2013Figures'!$C:$C,$A92,'2013Figures'!$H:$H,$B92,'2013Figures'!$I:$I,$C92,'2013Figures'!$B:$B,"BrokerToCy",'2013Figures'!$G:$G,"E1",'2013Figures'!$E:$E,$B$1)</f>
        <v>0</v>
      </c>
      <c r="F92" s="9">
        <f>SUMIFS('2013Figures'!$J:$J,'2013Figures'!$C:$C,$A92,'2013Figures'!$H:$H,$B92,'2013Figures'!$I:$I,$C92,'2013Figures'!$B:$B,"BrokerToCy",'2013Figures'!$G:$G,"P1",'2013Figures'!$E:$E,$B$1)</f>
        <v>0</v>
      </c>
      <c r="G92" s="9">
        <f>SUMIFS('2013Figures'!$J:$J,'2013Figures'!$C:$C,$A92,'2013Figures'!$H:$H,$B92,'2013Figures'!$I:$I,$C92,'2013Figures'!$B:$B,"CyToBroker",'2013Figures'!$G:$G,"E1",'2013Figures'!$E:$E,$B$1)</f>
        <v>0</v>
      </c>
      <c r="H92" s="9">
        <f>SUMIFS('2013Figures'!$J:$J,'2013Figures'!$C:$C,$A92,'2013Figures'!$H:$H,$B92,'2013Figures'!$I:$I,$C92,'2013Figures'!$B:$B,"CyToBroker",'2013Figures'!$G:$G,"P1",'2013Figures'!$E:$E,$B$1)</f>
        <v>0</v>
      </c>
      <c r="J92" s="8">
        <v>200801</v>
      </c>
      <c r="L92" s="42">
        <f>SUMIFS('2012Figures'!$J:$J,'2012Figures'!$C:$C,$A92,'2012Figures'!$H:$H,$B92,'2012Figures'!$I:$I,$C92,'2012Figures'!$E:$E,$B$1)</f>
        <v>0</v>
      </c>
      <c r="M92" s="52">
        <f>SUMIFS('2012Figures'!$J:$J,'2012Figures'!$C:$C,$A92,'2012Figures'!$H:$H,$B92,'2012Figures'!$I:$I,$C92,'2012Figures'!$B:$B,"BrokerToCy",'2012Figures'!$G:$G,"E1",'2012Figures'!$E:$E,$B$1)</f>
        <v>0</v>
      </c>
      <c r="N92" s="52">
        <f>SUMIFS('2012Figures'!$J:$J,'2012Figures'!$C:$C,$A92,'2012Figures'!$H:$H,$B92,'2012Figures'!$I:$I,$C92,'2012Figures'!$B:$B,"BrokerToCy",'2012Figures'!$G:$G,"P1",'2012Figures'!$E:$E,$B$1)</f>
        <v>0</v>
      </c>
      <c r="O92" s="52">
        <f>SUMIFS('2012Figures'!$J:$J,'2012Figures'!$C:$C,$A92,'2012Figures'!$H:$H,$B92,'2012Figures'!$I:$I,$C92,'2012Figures'!$B:$B,"CyToBroker",'2012Figures'!$G:$G,"E1",'2012Figures'!$E:$E,$B$1)</f>
        <v>0</v>
      </c>
      <c r="P92" s="52">
        <f>SUMIFS('2012Figures'!$J:$J,'2012Figures'!$C:$C,$A92,'2012Figures'!$H:$H,$B92,'2012Figures'!$I:$I,$C92,'2012Figures'!$B:$B,"CyToBroker",'2012Figures'!$G:$G,"P1",'2012Figures'!$E:$E,$B$1)</f>
        <v>0</v>
      </c>
      <c r="R92" s="46" t="str">
        <f t="shared" si="15"/>
        <v/>
      </c>
      <c r="S92" s="46" t="str">
        <f t="shared" si="15"/>
        <v/>
      </c>
      <c r="T92" s="46" t="str">
        <f t="shared" si="15"/>
        <v/>
      </c>
      <c r="U92" s="46" t="str">
        <f t="shared" si="15"/>
        <v/>
      </c>
      <c r="V92" s="46" t="str">
        <f t="shared" si="15"/>
        <v/>
      </c>
    </row>
    <row r="93" spans="1:22" x14ac:dyDescent="0.2">
      <c r="A93" s="1">
        <v>104</v>
      </c>
      <c r="B93" s="1" t="s">
        <v>94</v>
      </c>
      <c r="C93" s="8">
        <v>2</v>
      </c>
      <c r="D93" s="29">
        <f>SUMIFS('2013Figures'!$J:$J,'2013Figures'!$C:$C,$A93,'2013Figures'!$H:$H,$B93,'2013Figures'!$I:$I,$C93,'2013Figures'!$E:$E,$B$1)</f>
        <v>0</v>
      </c>
      <c r="E93" s="9">
        <f>SUMIFS('2013Figures'!$J:$J,'2013Figures'!$C:$C,$A93,'2013Figures'!$H:$H,$B93,'2013Figures'!$I:$I,$C93,'2013Figures'!$B:$B,"BrokerToCy",'2013Figures'!$G:$G,"E1",'2013Figures'!$E:$E,$B$1)</f>
        <v>0</v>
      </c>
      <c r="F93" s="9">
        <f>SUMIFS('2013Figures'!$J:$J,'2013Figures'!$C:$C,$A93,'2013Figures'!$H:$H,$B93,'2013Figures'!$I:$I,$C93,'2013Figures'!$B:$B,"BrokerToCy",'2013Figures'!$G:$G,"P1",'2013Figures'!$E:$E,$B$1)</f>
        <v>0</v>
      </c>
      <c r="G93" s="9">
        <f>SUMIFS('2013Figures'!$J:$J,'2013Figures'!$C:$C,$A93,'2013Figures'!$H:$H,$B93,'2013Figures'!$I:$I,$C93,'2013Figures'!$B:$B,"CyToBroker",'2013Figures'!$G:$G,"E1",'2013Figures'!$E:$E,$B$1)</f>
        <v>0</v>
      </c>
      <c r="H93" s="9">
        <f>SUMIFS('2013Figures'!$J:$J,'2013Figures'!$C:$C,$A93,'2013Figures'!$H:$H,$B93,'2013Figures'!$I:$I,$C93,'2013Figures'!$B:$B,"CyToBroker",'2013Figures'!$G:$G,"P1",'2013Figures'!$E:$E,$B$1)</f>
        <v>0</v>
      </c>
      <c r="J93" s="8">
        <v>200701</v>
      </c>
      <c r="L93" s="42">
        <f>SUMIFS('2012Figures'!$J:$J,'2012Figures'!$C:$C,$A93,'2012Figures'!$H:$H,$B93,'2012Figures'!$I:$I,$C93,'2012Figures'!$E:$E,$B$1)</f>
        <v>0</v>
      </c>
      <c r="M93" s="52">
        <f>SUMIFS('2012Figures'!$J:$J,'2012Figures'!$C:$C,$A93,'2012Figures'!$H:$H,$B93,'2012Figures'!$I:$I,$C93,'2012Figures'!$B:$B,"BrokerToCy",'2012Figures'!$G:$G,"E1",'2012Figures'!$E:$E,$B$1)</f>
        <v>0</v>
      </c>
      <c r="N93" s="52">
        <f>SUMIFS('2012Figures'!$J:$J,'2012Figures'!$C:$C,$A93,'2012Figures'!$H:$H,$B93,'2012Figures'!$I:$I,$C93,'2012Figures'!$B:$B,"BrokerToCy",'2012Figures'!$G:$G,"P1",'2012Figures'!$E:$E,$B$1)</f>
        <v>0</v>
      </c>
      <c r="O93" s="52">
        <f>SUMIFS('2012Figures'!$J:$J,'2012Figures'!$C:$C,$A93,'2012Figures'!$H:$H,$B93,'2012Figures'!$I:$I,$C93,'2012Figures'!$B:$B,"CyToBroker",'2012Figures'!$G:$G,"E1",'2012Figures'!$E:$E,$B$1)</f>
        <v>0</v>
      </c>
      <c r="P93" s="52">
        <f>SUMIFS('2012Figures'!$J:$J,'2012Figures'!$C:$C,$A93,'2012Figures'!$H:$H,$B93,'2012Figures'!$I:$I,$C93,'2012Figures'!$B:$B,"CyToBroker",'2012Figures'!$G:$G,"P1",'2012Figures'!$E:$E,$B$1)</f>
        <v>0</v>
      </c>
      <c r="R93" s="46" t="str">
        <f t="shared" si="15"/>
        <v/>
      </c>
      <c r="S93" s="46" t="str">
        <f t="shared" si="15"/>
        <v/>
      </c>
      <c r="T93" s="46" t="str">
        <f t="shared" si="15"/>
        <v/>
      </c>
      <c r="U93" s="46" t="str">
        <f t="shared" si="15"/>
        <v/>
      </c>
      <c r="V93" s="46" t="str">
        <f t="shared" si="15"/>
        <v/>
      </c>
    </row>
    <row r="94" spans="1:22" x14ac:dyDescent="0.2">
      <c r="A94" s="1">
        <v>104</v>
      </c>
      <c r="B94" s="1" t="s">
        <v>94</v>
      </c>
      <c r="C94" s="8">
        <v>1</v>
      </c>
      <c r="D94" s="29">
        <f>SUMIFS('2013Figures'!$J:$J,'2013Figures'!$C:$C,$A94,'2013Figures'!$H:$H,$B94,'2013Figures'!$I:$I,$C94,'2013Figures'!$E:$E,$B$1)</f>
        <v>0</v>
      </c>
      <c r="E94" s="9">
        <f>SUMIFS('2013Figures'!$J:$J,'2013Figures'!$C:$C,$A94,'2013Figures'!$H:$H,$B94,'2013Figures'!$I:$I,$C94,'2013Figures'!$B:$B,"BrokerToCy",'2013Figures'!$G:$G,"E1",'2013Figures'!$E:$E,$B$1)</f>
        <v>0</v>
      </c>
      <c r="F94" s="9">
        <f>SUMIFS('2013Figures'!$J:$J,'2013Figures'!$C:$C,$A94,'2013Figures'!$H:$H,$B94,'2013Figures'!$I:$I,$C94,'2013Figures'!$B:$B,"BrokerToCy",'2013Figures'!$G:$G,"P1",'2013Figures'!$E:$E,$B$1)</f>
        <v>0</v>
      </c>
      <c r="G94" s="9">
        <f>SUMIFS('2013Figures'!$J:$J,'2013Figures'!$C:$C,$A94,'2013Figures'!$H:$H,$B94,'2013Figures'!$I:$I,$C94,'2013Figures'!$B:$B,"CyToBroker",'2013Figures'!$G:$G,"E1",'2013Figures'!$E:$E,$B$1)</f>
        <v>0</v>
      </c>
      <c r="H94" s="9">
        <f>SUMIFS('2013Figures'!$J:$J,'2013Figures'!$C:$C,$A94,'2013Figures'!$H:$H,$B94,'2013Figures'!$I:$I,$C94,'2013Figures'!$B:$B,"CyToBroker",'2013Figures'!$G:$G,"P1",'2013Figures'!$E:$E,$B$1)</f>
        <v>0</v>
      </c>
      <c r="J94" s="8">
        <v>200601</v>
      </c>
      <c r="L94" s="42">
        <f>SUMIFS('2012Figures'!$J:$J,'2012Figures'!$C:$C,$A94,'2012Figures'!$H:$H,$B94,'2012Figures'!$I:$I,$C94,'2012Figures'!$E:$E,$B$1)</f>
        <v>0</v>
      </c>
      <c r="M94" s="52">
        <f>SUMIFS('2012Figures'!$J:$J,'2012Figures'!$C:$C,$A94,'2012Figures'!$H:$H,$B94,'2012Figures'!$I:$I,$C94,'2012Figures'!$B:$B,"BrokerToCy",'2012Figures'!$G:$G,"E1",'2012Figures'!$E:$E,$B$1)</f>
        <v>0</v>
      </c>
      <c r="N94" s="52">
        <f>SUMIFS('2012Figures'!$J:$J,'2012Figures'!$C:$C,$A94,'2012Figures'!$H:$H,$B94,'2012Figures'!$I:$I,$C94,'2012Figures'!$B:$B,"BrokerToCy",'2012Figures'!$G:$G,"P1",'2012Figures'!$E:$E,$B$1)</f>
        <v>0</v>
      </c>
      <c r="O94" s="52">
        <f>SUMIFS('2012Figures'!$J:$J,'2012Figures'!$C:$C,$A94,'2012Figures'!$H:$H,$B94,'2012Figures'!$I:$I,$C94,'2012Figures'!$B:$B,"CyToBroker",'2012Figures'!$G:$G,"E1",'2012Figures'!$E:$E,$B$1)</f>
        <v>0</v>
      </c>
      <c r="P94" s="52">
        <f>SUMIFS('2012Figures'!$J:$J,'2012Figures'!$C:$C,$A94,'2012Figures'!$H:$H,$B94,'2012Figures'!$I:$I,$C94,'2012Figures'!$B:$B,"CyToBroker",'2012Figures'!$G:$G,"P1",'2012Figures'!$E:$E,$B$1)</f>
        <v>0</v>
      </c>
      <c r="R94" s="46" t="str">
        <f t="shared" si="15"/>
        <v/>
      </c>
      <c r="S94" s="46" t="str">
        <f t="shared" si="15"/>
        <v/>
      </c>
      <c r="T94" s="46" t="str">
        <f t="shared" si="15"/>
        <v/>
      </c>
      <c r="U94" s="46" t="str">
        <f t="shared" si="15"/>
        <v/>
      </c>
      <c r="V94" s="46" t="str">
        <f t="shared" si="15"/>
        <v/>
      </c>
    </row>
    <row r="95" spans="1:22" x14ac:dyDescent="0.2">
      <c r="A95" s="1">
        <v>104</v>
      </c>
      <c r="B95" s="1" t="s">
        <v>94</v>
      </c>
      <c r="D95" s="29">
        <f>SUMIFS('2013Figures'!$J:$J,'2013Figures'!$C:$C,$A95,'2013Figures'!$H:$H,$B95,'2013Figures'!$I:$I,"",'2013Figures'!$E:$E,$B$1)</f>
        <v>0</v>
      </c>
      <c r="E95" s="9">
        <f>SUMIFS('2013Figures'!$J:$J,'2013Figures'!$C:$C,$A95,'2013Figures'!$H:$H,$B95,'2013Figures'!$I:$I,"",'2013Figures'!$B:$B,"BrokerToCy",'2013Figures'!$G:$G,"E1",'2013Figures'!$E:$E,$B$1)</f>
        <v>0</v>
      </c>
      <c r="F95" s="9">
        <f>SUMIFS('2013Figures'!$J:$J,'2013Figures'!$C:$C,$A95,'2013Figures'!$H:$H,$B95,'2013Figures'!$I:$I,"",'2013Figures'!$B:$B,"BrokerToCy",'2013Figures'!$G:$G,"P1",'2013Figures'!$E:$E,$B$1)</f>
        <v>0</v>
      </c>
      <c r="G95" s="9">
        <f>SUMIFS('2013Figures'!$J:$J,'2013Figures'!$C:$C,$A95,'2013Figures'!$H:$H,$B95,'2013Figures'!$I:$I,"",'2013Figures'!$B:$B,"CyToBroker",'2013Figures'!$G:$G,"E1",'2013Figures'!$E:$E,$B$1)</f>
        <v>0</v>
      </c>
      <c r="H95" s="9">
        <f>SUMIFS('2013Figures'!$J:$J,'2013Figures'!$C:$C,$A95,'2013Figures'!$H:$H,$B95,'2013Figures'!$I:$I,"",'2013Figures'!$B:$B,"CyToBroker",'2013Figures'!$G:$G,"P1",'2013Figures'!$E:$E,$B$1)</f>
        <v>0</v>
      </c>
      <c r="J95" s="8" t="s">
        <v>131</v>
      </c>
      <c r="L95" s="42">
        <f>SUMIFS('2012Figures'!$J:$J,'2012Figures'!$C:$C,$A95,'2012Figures'!$H:$H,$B95,'2012Figures'!$I:$I,"",'2012Figures'!$E:$E,$B$1)</f>
        <v>0</v>
      </c>
      <c r="M95" s="52">
        <f>SUMIFS('2012Figures'!$J:$J,'2012Figures'!$C:$C,$A95,'2012Figures'!$H:$H,$B95,'2012Figures'!$I:$I,"",'2012Figures'!$B:$B,"BrokerToCy",'2012Figures'!$G:$G,"E1",'2012Figures'!$E:$E,$B$1)</f>
        <v>0</v>
      </c>
      <c r="N95" s="52">
        <f>SUMIFS('2012Figures'!$J:$J,'2012Figures'!$C:$C,$A95,'2012Figures'!$H:$H,$B95,'2012Figures'!$I:$I,"",'2012Figures'!$B:$B,"BrokerToCy",'2012Figures'!$G:$G,"P1",'2012Figures'!$E:$E,$B$1)</f>
        <v>0</v>
      </c>
      <c r="O95" s="52">
        <f>SUMIFS('2012Figures'!$J:$J,'2012Figures'!$C:$C,$A95,'2012Figures'!$H:$H,$B95,'2012Figures'!$I:$I,"",'2012Figures'!$B:$B,"CyToBroker",'2012Figures'!$G:$G,"E1",'2012Figures'!$E:$E,$B$1)</f>
        <v>0</v>
      </c>
      <c r="P95" s="52">
        <f>SUMIFS('2012Figures'!$J:$J,'2012Figures'!$C:$C,$A95,'2012Figures'!$H:$H,$B95,'2012Figures'!$I:$I,"",'2012Figures'!$B:$B,"CyToBroker",'2012Figures'!$G:$G,"P1",'2012Figures'!$E:$E,$B$1)</f>
        <v>0</v>
      </c>
      <c r="R95" s="46" t="str">
        <f t="shared" si="15"/>
        <v/>
      </c>
      <c r="S95" s="46" t="str">
        <f t="shared" si="15"/>
        <v/>
      </c>
      <c r="T95" s="46" t="str">
        <f t="shared" si="15"/>
        <v/>
      </c>
      <c r="U95" s="46" t="str">
        <f t="shared" si="15"/>
        <v/>
      </c>
      <c r="V95" s="46" t="str">
        <f t="shared" si="15"/>
        <v/>
      </c>
    </row>
    <row r="96" spans="1:22" x14ac:dyDescent="0.2">
      <c r="A96" s="1">
        <v>104</v>
      </c>
      <c r="B96" s="1" t="s">
        <v>58</v>
      </c>
      <c r="C96" s="8">
        <v>3</v>
      </c>
      <c r="D96" s="29">
        <f>SUMIFS('2013Figures'!$J:$J,'2013Figures'!$C:$C,$A96,'2013Figures'!$H:$H,$B96,'2013Figures'!$I:$I,$C96,'2013Figures'!$E:$E,$B$1)</f>
        <v>0</v>
      </c>
      <c r="E96" s="9">
        <f>SUMIFS('2013Figures'!$J:$J,'2013Figures'!$C:$C,$A96,'2013Figures'!$H:$H,$B96,'2013Figures'!$I:$I,$C96,'2013Figures'!$B:$B,"BrokerToCy",'2013Figures'!$G:$G,"E1",'2013Figures'!$E:$E,$B$1)</f>
        <v>0</v>
      </c>
      <c r="F96" s="9">
        <f>SUMIFS('2013Figures'!$J:$J,'2013Figures'!$C:$C,$A96,'2013Figures'!$H:$H,$B96,'2013Figures'!$I:$I,$C96,'2013Figures'!$B:$B,"BrokerToCy",'2013Figures'!$G:$G,"P1",'2013Figures'!$E:$E,$B$1)</f>
        <v>0</v>
      </c>
      <c r="G96" s="9">
        <f>SUMIFS('2013Figures'!$J:$J,'2013Figures'!$C:$C,$A96,'2013Figures'!$H:$H,$B96,'2013Figures'!$I:$I,$C96,'2013Figures'!$B:$B,"CyToBroker",'2013Figures'!$G:$G,"E1",'2013Figures'!$E:$E,$B$1)</f>
        <v>0</v>
      </c>
      <c r="H96" s="9">
        <f>SUMIFS('2013Figures'!$J:$J,'2013Figures'!$C:$C,$A96,'2013Figures'!$H:$H,$B96,'2013Figures'!$I:$I,$C96,'2013Figures'!$B:$B,"CyToBroker",'2013Figures'!$G:$G,"P1",'2013Figures'!$E:$E,$B$1)</f>
        <v>0</v>
      </c>
      <c r="I96" s="30"/>
      <c r="J96" s="31">
        <v>201001</v>
      </c>
      <c r="K96" s="30"/>
      <c r="L96" s="42">
        <f>SUMIFS('2012Figures'!$J:$J,'2012Figures'!$C:$C,$A96,'2012Figures'!$H:$H,$B96,'2012Figures'!$I:$I,$C96,'2012Figures'!$E:$E,$B$1)</f>
        <v>0</v>
      </c>
      <c r="M96" s="52">
        <f>SUMIFS('2012Figures'!$J:$J,'2012Figures'!$C:$C,$A96,'2012Figures'!$H:$H,$B96,'2012Figures'!$I:$I,$C96,'2012Figures'!$B:$B,"BrokerToCy",'2012Figures'!$G:$G,"E1",'2012Figures'!$E:$E,$B$1)</f>
        <v>0</v>
      </c>
      <c r="N96" s="52">
        <f>SUMIFS('2012Figures'!$J:$J,'2012Figures'!$C:$C,$A96,'2012Figures'!$H:$H,$B96,'2012Figures'!$I:$I,$C96,'2012Figures'!$B:$B,"BrokerToCy",'2012Figures'!$G:$G,"P1",'2012Figures'!$E:$E,$B$1)</f>
        <v>0</v>
      </c>
      <c r="O96" s="52">
        <f>SUMIFS('2012Figures'!$J:$J,'2012Figures'!$C:$C,$A96,'2012Figures'!$H:$H,$B96,'2012Figures'!$I:$I,$C96,'2012Figures'!$B:$B,"CyToBroker",'2012Figures'!$G:$G,"E1",'2012Figures'!$E:$E,$B$1)</f>
        <v>0</v>
      </c>
      <c r="P96" s="52">
        <f>SUMIFS('2012Figures'!$J:$J,'2012Figures'!$C:$C,$A96,'2012Figures'!$H:$H,$B96,'2012Figures'!$I:$I,$C96,'2012Figures'!$B:$B,"CyToBroker",'2012Figures'!$G:$G,"P1",'2012Figures'!$E:$E,$B$1)</f>
        <v>0</v>
      </c>
      <c r="Q96" s="30"/>
      <c r="R96" s="46" t="str">
        <f t="shared" si="15"/>
        <v/>
      </c>
      <c r="S96" s="46" t="str">
        <f t="shared" si="15"/>
        <v/>
      </c>
      <c r="T96" s="46" t="str">
        <f t="shared" si="15"/>
        <v/>
      </c>
      <c r="U96" s="46" t="str">
        <f t="shared" si="15"/>
        <v/>
      </c>
      <c r="V96" s="46" t="str">
        <f t="shared" si="15"/>
        <v/>
      </c>
    </row>
    <row r="97" spans="1:22" x14ac:dyDescent="0.2">
      <c r="A97" s="1">
        <v>104</v>
      </c>
      <c r="B97" s="1" t="s">
        <v>58</v>
      </c>
      <c r="C97" s="8">
        <v>2</v>
      </c>
      <c r="D97" s="29">
        <f>SUMIFS('2013Figures'!$J:$J,'2013Figures'!$C:$C,$A97,'2013Figures'!$H:$H,$B97,'2013Figures'!$I:$I,$C97,'2013Figures'!$E:$E,$B$1)</f>
        <v>0</v>
      </c>
      <c r="E97" s="9">
        <f>SUMIFS('2013Figures'!$J:$J,'2013Figures'!$C:$C,$A97,'2013Figures'!$H:$H,$B97,'2013Figures'!$I:$I,$C97,'2013Figures'!$B:$B,"BrokerToCy",'2013Figures'!$G:$G,"E1",'2013Figures'!$E:$E,$B$1)</f>
        <v>0</v>
      </c>
      <c r="F97" s="9">
        <f>SUMIFS('2013Figures'!$J:$J,'2013Figures'!$C:$C,$A97,'2013Figures'!$H:$H,$B97,'2013Figures'!$I:$I,$C97,'2013Figures'!$B:$B,"BrokerToCy",'2013Figures'!$G:$G,"P1",'2013Figures'!$E:$E,$B$1)</f>
        <v>0</v>
      </c>
      <c r="G97" s="9">
        <f>SUMIFS('2013Figures'!$J:$J,'2013Figures'!$C:$C,$A97,'2013Figures'!$H:$H,$B97,'2013Figures'!$I:$I,$C97,'2013Figures'!$B:$B,"CyToBroker",'2013Figures'!$G:$G,"E1",'2013Figures'!$E:$E,$B$1)</f>
        <v>0</v>
      </c>
      <c r="H97" s="9">
        <f>SUMIFS('2013Figures'!$J:$J,'2013Figures'!$C:$C,$A97,'2013Figures'!$H:$H,$B97,'2013Figures'!$I:$I,$C97,'2013Figures'!$B:$B,"CyToBroker",'2013Figures'!$G:$G,"P1",'2013Figures'!$E:$E,$B$1)</f>
        <v>0</v>
      </c>
      <c r="J97" s="8">
        <v>200701</v>
      </c>
      <c r="L97" s="42">
        <f>SUMIFS('2012Figures'!$J:$J,'2012Figures'!$C:$C,$A97,'2012Figures'!$H:$H,$B97,'2012Figures'!$I:$I,$C97,'2012Figures'!$E:$E,$B$1)</f>
        <v>0</v>
      </c>
      <c r="M97" s="52">
        <f>SUMIFS('2012Figures'!$J:$J,'2012Figures'!$C:$C,$A97,'2012Figures'!$H:$H,$B97,'2012Figures'!$I:$I,$C97,'2012Figures'!$B:$B,"BrokerToCy",'2012Figures'!$G:$G,"E1",'2012Figures'!$E:$E,$B$1)</f>
        <v>0</v>
      </c>
      <c r="N97" s="52">
        <f>SUMIFS('2012Figures'!$J:$J,'2012Figures'!$C:$C,$A97,'2012Figures'!$H:$H,$B97,'2012Figures'!$I:$I,$C97,'2012Figures'!$B:$B,"BrokerToCy",'2012Figures'!$G:$G,"P1",'2012Figures'!$E:$E,$B$1)</f>
        <v>0</v>
      </c>
      <c r="O97" s="52">
        <f>SUMIFS('2012Figures'!$J:$J,'2012Figures'!$C:$C,$A97,'2012Figures'!$H:$H,$B97,'2012Figures'!$I:$I,$C97,'2012Figures'!$B:$B,"CyToBroker",'2012Figures'!$G:$G,"E1",'2012Figures'!$E:$E,$B$1)</f>
        <v>0</v>
      </c>
      <c r="P97" s="52">
        <f>SUMIFS('2012Figures'!$J:$J,'2012Figures'!$C:$C,$A97,'2012Figures'!$H:$H,$B97,'2012Figures'!$I:$I,$C97,'2012Figures'!$B:$B,"CyToBroker",'2012Figures'!$G:$G,"P1",'2012Figures'!$E:$E,$B$1)</f>
        <v>0</v>
      </c>
      <c r="R97" s="46" t="str">
        <f t="shared" ref="R97:V160" si="18">IF(L97=0,"",ROUND(D97/L97-1,2))</f>
        <v/>
      </c>
      <c r="S97" s="46" t="str">
        <f t="shared" si="18"/>
        <v/>
      </c>
      <c r="T97" s="46" t="str">
        <f t="shared" si="18"/>
        <v/>
      </c>
      <c r="U97" s="46" t="str">
        <f t="shared" si="18"/>
        <v/>
      </c>
      <c r="V97" s="46" t="str">
        <f t="shared" si="18"/>
        <v/>
      </c>
    </row>
    <row r="98" spans="1:22" x14ac:dyDescent="0.2">
      <c r="A98" s="1">
        <v>104</v>
      </c>
      <c r="B98" s="1" t="s">
        <v>58</v>
      </c>
      <c r="C98" s="8">
        <v>1</v>
      </c>
      <c r="D98" s="29">
        <f>SUMIFS('2013Figures'!$J:$J,'2013Figures'!$C:$C,$A98,'2013Figures'!$H:$H,$B98,'2013Figures'!$I:$I,$C98,'2013Figures'!$E:$E,$B$1)</f>
        <v>0</v>
      </c>
      <c r="E98" s="9">
        <f>SUMIFS('2013Figures'!$J:$J,'2013Figures'!$C:$C,$A98,'2013Figures'!$H:$H,$B98,'2013Figures'!$I:$I,$C98,'2013Figures'!$B:$B,"BrokerToCy",'2013Figures'!$G:$G,"E1",'2013Figures'!$E:$E,$B$1)</f>
        <v>0</v>
      </c>
      <c r="F98" s="9">
        <f>SUMIFS('2013Figures'!$J:$J,'2013Figures'!$C:$C,$A98,'2013Figures'!$H:$H,$B98,'2013Figures'!$I:$I,$C98,'2013Figures'!$B:$B,"BrokerToCy",'2013Figures'!$G:$G,"P1",'2013Figures'!$E:$E,$B$1)</f>
        <v>0</v>
      </c>
      <c r="G98" s="9">
        <f>SUMIFS('2013Figures'!$J:$J,'2013Figures'!$C:$C,$A98,'2013Figures'!$H:$H,$B98,'2013Figures'!$I:$I,$C98,'2013Figures'!$B:$B,"CyToBroker",'2013Figures'!$G:$G,"E1",'2013Figures'!$E:$E,$B$1)</f>
        <v>0</v>
      </c>
      <c r="H98" s="9">
        <f>SUMIFS('2013Figures'!$J:$J,'2013Figures'!$C:$C,$A98,'2013Figures'!$H:$H,$B98,'2013Figures'!$I:$I,$C98,'2013Figures'!$B:$B,"CyToBroker",'2013Figures'!$G:$G,"P1",'2013Figures'!$E:$E,$B$1)</f>
        <v>0</v>
      </c>
      <c r="J98" s="8">
        <v>200601</v>
      </c>
      <c r="L98" s="42">
        <f>SUMIFS('2012Figures'!$J:$J,'2012Figures'!$C:$C,$A98,'2012Figures'!$H:$H,$B98,'2012Figures'!$I:$I,$C98,'2012Figures'!$E:$E,$B$1)</f>
        <v>0</v>
      </c>
      <c r="M98" s="52">
        <f>SUMIFS('2012Figures'!$J:$J,'2012Figures'!$C:$C,$A98,'2012Figures'!$H:$H,$B98,'2012Figures'!$I:$I,$C98,'2012Figures'!$B:$B,"BrokerToCy",'2012Figures'!$G:$G,"E1",'2012Figures'!$E:$E,$B$1)</f>
        <v>0</v>
      </c>
      <c r="N98" s="52">
        <f>SUMIFS('2012Figures'!$J:$J,'2012Figures'!$C:$C,$A98,'2012Figures'!$H:$H,$B98,'2012Figures'!$I:$I,$C98,'2012Figures'!$B:$B,"BrokerToCy",'2012Figures'!$G:$G,"P1",'2012Figures'!$E:$E,$B$1)</f>
        <v>0</v>
      </c>
      <c r="O98" s="52">
        <f>SUMIFS('2012Figures'!$J:$J,'2012Figures'!$C:$C,$A98,'2012Figures'!$H:$H,$B98,'2012Figures'!$I:$I,$C98,'2012Figures'!$B:$B,"CyToBroker",'2012Figures'!$G:$G,"E1",'2012Figures'!$E:$E,$B$1)</f>
        <v>0</v>
      </c>
      <c r="P98" s="52">
        <f>SUMIFS('2012Figures'!$J:$J,'2012Figures'!$C:$C,$A98,'2012Figures'!$H:$H,$B98,'2012Figures'!$I:$I,$C98,'2012Figures'!$B:$B,"CyToBroker",'2012Figures'!$G:$G,"P1",'2012Figures'!$E:$E,$B$1)</f>
        <v>0</v>
      </c>
      <c r="R98" s="46" t="str">
        <f t="shared" si="18"/>
        <v/>
      </c>
      <c r="S98" s="46" t="str">
        <f t="shared" si="18"/>
        <v/>
      </c>
      <c r="T98" s="46" t="str">
        <f t="shared" si="18"/>
        <v/>
      </c>
      <c r="U98" s="46" t="str">
        <f t="shared" si="18"/>
        <v/>
      </c>
      <c r="V98" s="46" t="str">
        <f t="shared" si="18"/>
        <v/>
      </c>
    </row>
    <row r="99" spans="1:22" x14ac:dyDescent="0.2">
      <c r="A99" s="1">
        <v>104</v>
      </c>
      <c r="B99" s="1" t="s">
        <v>58</v>
      </c>
      <c r="D99" s="29">
        <f>SUMIFS('2013Figures'!$J:$J,'2013Figures'!$C:$C,$A99,'2013Figures'!$H:$H,$B99,'2013Figures'!$I:$I,"",'2013Figures'!$E:$E,$B$1)</f>
        <v>0</v>
      </c>
      <c r="E99" s="9">
        <f>SUMIFS('2013Figures'!$J:$J,'2013Figures'!$C:$C,$A99,'2013Figures'!$H:$H,$B99,'2013Figures'!$I:$I,"",'2013Figures'!$B:$B,"BrokerToCy",'2013Figures'!$G:$G,"E1",'2013Figures'!$E:$E,$B$1)</f>
        <v>0</v>
      </c>
      <c r="F99" s="9">
        <f>SUMIFS('2013Figures'!$J:$J,'2013Figures'!$C:$C,$A99,'2013Figures'!$H:$H,$B99,'2013Figures'!$I:$I,"",'2013Figures'!$B:$B,"BrokerToCy",'2013Figures'!$G:$G,"P1",'2013Figures'!$E:$E,$B$1)</f>
        <v>0</v>
      </c>
      <c r="G99" s="9">
        <f>SUMIFS('2013Figures'!$J:$J,'2013Figures'!$C:$C,$A99,'2013Figures'!$H:$H,$B99,'2013Figures'!$I:$I,"",'2013Figures'!$B:$B,"CyToBroker",'2013Figures'!$G:$G,"E1",'2013Figures'!$E:$E,$B$1)</f>
        <v>0</v>
      </c>
      <c r="H99" s="9">
        <f>SUMIFS('2013Figures'!$J:$J,'2013Figures'!$C:$C,$A99,'2013Figures'!$H:$H,$B99,'2013Figures'!$I:$I,"",'2013Figures'!$B:$B,"CyToBroker",'2013Figures'!$G:$G,"P1",'2013Figures'!$E:$E,$B$1)</f>
        <v>0</v>
      </c>
      <c r="J99" s="8" t="s">
        <v>131</v>
      </c>
      <c r="L99" s="42">
        <f>SUMIFS('2012Figures'!$J:$J,'2012Figures'!$C:$C,$A99,'2012Figures'!$H:$H,$B99,'2012Figures'!$I:$I,"",'2012Figures'!$E:$E,$B$1)</f>
        <v>0</v>
      </c>
      <c r="M99" s="52">
        <f>SUMIFS('2012Figures'!$J:$J,'2012Figures'!$C:$C,$A99,'2012Figures'!$H:$H,$B99,'2012Figures'!$I:$I,"",'2012Figures'!$B:$B,"BrokerToCy",'2012Figures'!$G:$G,"E1",'2012Figures'!$E:$E,$B$1)</f>
        <v>0</v>
      </c>
      <c r="N99" s="52">
        <f>SUMIFS('2012Figures'!$J:$J,'2012Figures'!$C:$C,$A99,'2012Figures'!$H:$H,$B99,'2012Figures'!$I:$I,"",'2012Figures'!$B:$B,"BrokerToCy",'2012Figures'!$G:$G,"P1",'2012Figures'!$E:$E,$B$1)</f>
        <v>0</v>
      </c>
      <c r="O99" s="52">
        <f>SUMIFS('2012Figures'!$J:$J,'2012Figures'!$C:$C,$A99,'2012Figures'!$H:$H,$B99,'2012Figures'!$I:$I,"",'2012Figures'!$B:$B,"CyToBroker",'2012Figures'!$G:$G,"E1",'2012Figures'!$E:$E,$B$1)</f>
        <v>0</v>
      </c>
      <c r="P99" s="52">
        <f>SUMIFS('2012Figures'!$J:$J,'2012Figures'!$C:$C,$A99,'2012Figures'!$H:$H,$B99,'2012Figures'!$I:$I,"",'2012Figures'!$B:$B,"CyToBroker",'2012Figures'!$G:$G,"P1",'2012Figures'!$E:$E,$B$1)</f>
        <v>0</v>
      </c>
      <c r="R99" s="46" t="str">
        <f t="shared" si="18"/>
        <v/>
      </c>
      <c r="S99" s="46" t="str">
        <f t="shared" si="18"/>
        <v/>
      </c>
      <c r="T99" s="46" t="str">
        <f t="shared" si="18"/>
        <v/>
      </c>
      <c r="U99" s="46" t="str">
        <f t="shared" si="18"/>
        <v/>
      </c>
      <c r="V99" s="46" t="str">
        <f t="shared" si="18"/>
        <v/>
      </c>
    </row>
    <row r="100" spans="1:22" x14ac:dyDescent="0.2">
      <c r="A100" s="1">
        <v>104</v>
      </c>
      <c r="B100" s="1" t="s">
        <v>95</v>
      </c>
      <c r="C100" s="8">
        <v>11</v>
      </c>
      <c r="D100" s="29">
        <f>SUMIFS('2013Figures'!$J:$J,'2013Figures'!$C:$C,$A100,'2013Figures'!$H:$H,$B100,'2013Figures'!$I:$I,$C100,'2013Figures'!$E:$E,$B$1)</f>
        <v>0</v>
      </c>
      <c r="E100" s="9">
        <f>SUMIFS('2013Figures'!$J:$J,'2013Figures'!$C:$C,$A100,'2013Figures'!$H:$H,$B100,'2013Figures'!$I:$I,$C100,'2013Figures'!$B:$B,"BrokerToCy",'2013Figures'!$G:$G,"E1",'2013Figures'!$E:$E,$B$1)</f>
        <v>0</v>
      </c>
      <c r="F100" s="9">
        <f>SUMIFS('2013Figures'!$J:$J,'2013Figures'!$C:$C,$A100,'2013Figures'!$H:$H,$B100,'2013Figures'!$I:$I,$C100,'2013Figures'!$B:$B,"BrokerToCy",'2013Figures'!$G:$G,"P1",'2013Figures'!$E:$E,$B$1)</f>
        <v>0</v>
      </c>
      <c r="G100" s="9">
        <f>SUMIFS('2013Figures'!$J:$J,'2013Figures'!$C:$C,$A100,'2013Figures'!$H:$H,$B100,'2013Figures'!$I:$I,$C100,'2013Figures'!$B:$B,"CyToBroker",'2013Figures'!$G:$G,"E1",'2013Figures'!$E:$E,$B$1)</f>
        <v>0</v>
      </c>
      <c r="H100" s="9">
        <f>SUMIFS('2013Figures'!$J:$J,'2013Figures'!$C:$C,$A100,'2013Figures'!$H:$H,$B100,'2013Figures'!$I:$I,$C100,'2013Figures'!$B:$B,"CyToBroker",'2013Figures'!$G:$G,"P1",'2013Figures'!$E:$E,$B$1)</f>
        <v>0</v>
      </c>
      <c r="L100" s="42">
        <f>SUMIFS('2012Figures'!$J:$J,'2012Figures'!$C:$C,$A100,'2012Figures'!$H:$H,$B100,'2012Figures'!$I:$I,$C100,'2012Figures'!$E:$E,$B$1)</f>
        <v>0</v>
      </c>
      <c r="M100" s="52">
        <f>SUMIFS('2012Figures'!$J:$J,'2012Figures'!$C:$C,$A100,'2012Figures'!$H:$H,$B100,'2012Figures'!$I:$I,$C100,'2012Figures'!$B:$B,"BrokerToCy",'2012Figures'!$G:$G,"E1",'2012Figures'!$E:$E,$B$1)</f>
        <v>0</v>
      </c>
      <c r="N100" s="52">
        <f>SUMIFS('2012Figures'!$J:$J,'2012Figures'!$C:$C,$A100,'2012Figures'!$H:$H,$B100,'2012Figures'!$I:$I,$C100,'2012Figures'!$B:$B,"BrokerToCy",'2012Figures'!$G:$G,"P1",'2012Figures'!$E:$E,$B$1)</f>
        <v>0</v>
      </c>
      <c r="O100" s="52">
        <f>SUMIFS('2012Figures'!$J:$J,'2012Figures'!$C:$C,$A100,'2012Figures'!$H:$H,$B100,'2012Figures'!$I:$I,$C100,'2012Figures'!$B:$B,"CyToBroker",'2012Figures'!$G:$G,"E1",'2012Figures'!$E:$E,$B$1)</f>
        <v>0</v>
      </c>
      <c r="P100" s="52">
        <f>SUMIFS('2012Figures'!$J:$J,'2012Figures'!$C:$C,$A100,'2012Figures'!$H:$H,$B100,'2012Figures'!$I:$I,$C100,'2012Figures'!$B:$B,"CyToBroker",'2012Figures'!$G:$G,"P1",'2012Figures'!$E:$E,$B$1)</f>
        <v>0</v>
      </c>
      <c r="R100" s="46" t="str">
        <f t="shared" si="18"/>
        <v/>
      </c>
      <c r="S100" s="46" t="str">
        <f t="shared" si="18"/>
        <v/>
      </c>
      <c r="T100" s="46" t="str">
        <f t="shared" si="18"/>
        <v/>
      </c>
      <c r="U100" s="46" t="str">
        <f t="shared" si="18"/>
        <v/>
      </c>
      <c r="V100" s="46" t="str">
        <f t="shared" si="18"/>
        <v/>
      </c>
    </row>
    <row r="101" spans="1:22" x14ac:dyDescent="0.2">
      <c r="A101" s="1">
        <v>104</v>
      </c>
      <c r="B101" s="1" t="s">
        <v>95</v>
      </c>
      <c r="C101" s="8">
        <v>10</v>
      </c>
      <c r="D101" s="29">
        <f>SUMIFS('2013Figures'!$J:$J,'2013Figures'!$C:$C,$A101,'2013Figures'!$H:$H,$B101,'2013Figures'!$I:$I,$C101,'2013Figures'!$E:$E,$B$1)</f>
        <v>0</v>
      </c>
      <c r="E101" s="9">
        <f>SUMIFS('2013Figures'!$J:$J,'2013Figures'!$C:$C,$A101,'2013Figures'!$H:$H,$B101,'2013Figures'!$I:$I,$C101,'2013Figures'!$B:$B,"BrokerToCy",'2013Figures'!$G:$G,"E1",'2013Figures'!$E:$E,$B$1)</f>
        <v>0</v>
      </c>
      <c r="F101" s="9">
        <f>SUMIFS('2013Figures'!$J:$J,'2013Figures'!$C:$C,$A101,'2013Figures'!$H:$H,$B101,'2013Figures'!$I:$I,$C101,'2013Figures'!$B:$B,"BrokerToCy",'2013Figures'!$G:$G,"P1",'2013Figures'!$E:$E,$B$1)</f>
        <v>0</v>
      </c>
      <c r="G101" s="9">
        <f>SUMIFS('2013Figures'!$J:$J,'2013Figures'!$C:$C,$A101,'2013Figures'!$H:$H,$B101,'2013Figures'!$I:$I,$C101,'2013Figures'!$B:$B,"CyToBroker",'2013Figures'!$G:$G,"E1",'2013Figures'!$E:$E,$B$1)</f>
        <v>0</v>
      </c>
      <c r="H101" s="9">
        <f>SUMIFS('2013Figures'!$J:$J,'2013Figures'!$C:$C,$A101,'2013Figures'!$H:$H,$B101,'2013Figures'!$I:$I,$C101,'2013Figures'!$B:$B,"CyToBroker",'2013Figures'!$G:$G,"P1",'2013Figures'!$E:$E,$B$1)</f>
        <v>0</v>
      </c>
      <c r="J101" s="8">
        <v>201501</v>
      </c>
      <c r="L101" s="42">
        <f>SUMIFS('2012Figures'!$J:$J,'2012Figures'!$C:$C,$A101,'2012Figures'!$H:$H,$B101,'2012Figures'!$I:$I,$C101,'2012Figures'!$E:$E,$B$1)</f>
        <v>0</v>
      </c>
      <c r="M101" s="52">
        <f>SUMIFS('2012Figures'!$J:$J,'2012Figures'!$C:$C,$A101,'2012Figures'!$H:$H,$B101,'2012Figures'!$I:$I,$C101,'2012Figures'!$B:$B,"BrokerToCy",'2012Figures'!$G:$G,"E1",'2012Figures'!$E:$E,$B$1)</f>
        <v>0</v>
      </c>
      <c r="N101" s="52">
        <f>SUMIFS('2012Figures'!$J:$J,'2012Figures'!$C:$C,$A101,'2012Figures'!$H:$H,$B101,'2012Figures'!$I:$I,$C101,'2012Figures'!$B:$B,"BrokerToCy",'2012Figures'!$G:$G,"P1",'2012Figures'!$E:$E,$B$1)</f>
        <v>0</v>
      </c>
      <c r="O101" s="52">
        <f>SUMIFS('2012Figures'!$J:$J,'2012Figures'!$C:$C,$A101,'2012Figures'!$H:$H,$B101,'2012Figures'!$I:$I,$C101,'2012Figures'!$B:$B,"CyToBroker",'2012Figures'!$G:$G,"E1",'2012Figures'!$E:$E,$B$1)</f>
        <v>0</v>
      </c>
      <c r="P101" s="52">
        <f>SUMIFS('2012Figures'!$J:$J,'2012Figures'!$C:$C,$A101,'2012Figures'!$H:$H,$B101,'2012Figures'!$I:$I,$C101,'2012Figures'!$B:$B,"CyToBroker",'2012Figures'!$G:$G,"P1",'2012Figures'!$E:$E,$B$1)</f>
        <v>0</v>
      </c>
      <c r="R101" s="46" t="str">
        <f t="shared" si="18"/>
        <v/>
      </c>
      <c r="S101" s="46" t="str">
        <f t="shared" si="18"/>
        <v/>
      </c>
      <c r="T101" s="46" t="str">
        <f t="shared" si="18"/>
        <v/>
      </c>
      <c r="U101" s="46" t="str">
        <f t="shared" si="18"/>
        <v/>
      </c>
      <c r="V101" s="46" t="str">
        <f t="shared" si="18"/>
        <v/>
      </c>
    </row>
    <row r="102" spans="1:22" x14ac:dyDescent="0.2">
      <c r="A102" s="1">
        <v>104</v>
      </c>
      <c r="B102" s="1" t="s">
        <v>95</v>
      </c>
      <c r="C102" s="8">
        <v>9</v>
      </c>
      <c r="D102" s="29">
        <f>SUMIFS('2013Figures'!$J:$J,'2013Figures'!$C:$C,$A102,'2013Figures'!$H:$H,$B102,'2013Figures'!$I:$I,$C102,'2013Figures'!$E:$E,$B$1)</f>
        <v>0</v>
      </c>
      <c r="E102" s="9">
        <f>SUMIFS('2013Figures'!$J:$J,'2013Figures'!$C:$C,$A102,'2013Figures'!$H:$H,$B102,'2013Figures'!$I:$I,$C102,'2013Figures'!$B:$B,"BrokerToCy",'2013Figures'!$G:$G,"E1",'2013Figures'!$E:$E,$B$1)</f>
        <v>0</v>
      </c>
      <c r="F102" s="9">
        <f>SUMIFS('2013Figures'!$J:$J,'2013Figures'!$C:$C,$A102,'2013Figures'!$H:$H,$B102,'2013Figures'!$I:$I,$C102,'2013Figures'!$B:$B,"BrokerToCy",'2013Figures'!$G:$G,"P1",'2013Figures'!$E:$E,$B$1)</f>
        <v>0</v>
      </c>
      <c r="G102" s="9">
        <f>SUMIFS('2013Figures'!$J:$J,'2013Figures'!$C:$C,$A102,'2013Figures'!$H:$H,$B102,'2013Figures'!$I:$I,$C102,'2013Figures'!$B:$B,"CyToBroker",'2013Figures'!$G:$G,"E1",'2013Figures'!$E:$E,$B$1)</f>
        <v>0</v>
      </c>
      <c r="H102" s="9">
        <f>SUMIFS('2013Figures'!$J:$J,'2013Figures'!$C:$C,$A102,'2013Figures'!$H:$H,$B102,'2013Figures'!$I:$I,$C102,'2013Figures'!$B:$B,"CyToBroker",'2013Figures'!$G:$G,"P1",'2013Figures'!$E:$E,$B$1)</f>
        <v>0</v>
      </c>
      <c r="J102" s="8">
        <v>201401</v>
      </c>
      <c r="L102" s="42">
        <f>SUMIFS('2012Figures'!$J:$J,'2012Figures'!$C:$C,$A102,'2012Figures'!$H:$H,$B102,'2012Figures'!$I:$I,$C102,'2012Figures'!$E:$E,$B$1)</f>
        <v>0</v>
      </c>
      <c r="M102" s="52">
        <f>SUMIFS('2012Figures'!$J:$J,'2012Figures'!$C:$C,$A102,'2012Figures'!$H:$H,$B102,'2012Figures'!$I:$I,$C102,'2012Figures'!$B:$B,"BrokerToCy",'2012Figures'!$G:$G,"E1",'2012Figures'!$E:$E,$B$1)</f>
        <v>0</v>
      </c>
      <c r="N102" s="52">
        <f>SUMIFS('2012Figures'!$J:$J,'2012Figures'!$C:$C,$A102,'2012Figures'!$H:$H,$B102,'2012Figures'!$I:$I,$C102,'2012Figures'!$B:$B,"BrokerToCy",'2012Figures'!$G:$G,"P1",'2012Figures'!$E:$E,$B$1)</f>
        <v>0</v>
      </c>
      <c r="O102" s="52">
        <f>SUMIFS('2012Figures'!$J:$J,'2012Figures'!$C:$C,$A102,'2012Figures'!$H:$H,$B102,'2012Figures'!$I:$I,$C102,'2012Figures'!$B:$B,"CyToBroker",'2012Figures'!$G:$G,"E1",'2012Figures'!$E:$E,$B$1)</f>
        <v>0</v>
      </c>
      <c r="P102" s="52">
        <f>SUMIFS('2012Figures'!$J:$J,'2012Figures'!$C:$C,$A102,'2012Figures'!$H:$H,$B102,'2012Figures'!$I:$I,$C102,'2012Figures'!$B:$B,"CyToBroker",'2012Figures'!$G:$G,"P1",'2012Figures'!$E:$E,$B$1)</f>
        <v>0</v>
      </c>
      <c r="R102" s="46" t="str">
        <f t="shared" si="18"/>
        <v/>
      </c>
      <c r="S102" s="46" t="str">
        <f t="shared" si="18"/>
        <v/>
      </c>
      <c r="T102" s="46" t="str">
        <f t="shared" si="18"/>
        <v/>
      </c>
      <c r="U102" s="46" t="str">
        <f t="shared" si="18"/>
        <v/>
      </c>
      <c r="V102" s="46" t="str">
        <f t="shared" si="18"/>
        <v/>
      </c>
    </row>
    <row r="103" spans="1:22" x14ac:dyDescent="0.2">
      <c r="A103" s="1">
        <v>104</v>
      </c>
      <c r="B103" s="1" t="s">
        <v>95</v>
      </c>
      <c r="C103" s="8">
        <v>8</v>
      </c>
      <c r="D103" s="29">
        <f>SUMIFS('2013Figures'!$J:$J,'2013Figures'!$C:$C,$A103,'2013Figures'!$H:$H,$B103,'2013Figures'!$I:$I,$C103,'2013Figures'!$E:$E,$B$1)</f>
        <v>0</v>
      </c>
      <c r="E103" s="9">
        <f>SUMIFS('2013Figures'!$J:$J,'2013Figures'!$C:$C,$A103,'2013Figures'!$H:$H,$B103,'2013Figures'!$I:$I,$C103,'2013Figures'!$B:$B,"BrokerToCy",'2013Figures'!$G:$G,"E1",'2013Figures'!$E:$E,$B$1)</f>
        <v>0</v>
      </c>
      <c r="F103" s="9">
        <f>SUMIFS('2013Figures'!$J:$J,'2013Figures'!$C:$C,$A103,'2013Figures'!$H:$H,$B103,'2013Figures'!$I:$I,$C103,'2013Figures'!$B:$B,"BrokerToCy",'2013Figures'!$G:$G,"P1",'2013Figures'!$E:$E,$B$1)</f>
        <v>0</v>
      </c>
      <c r="G103" s="9">
        <f>SUMIFS('2013Figures'!$J:$J,'2013Figures'!$C:$C,$A103,'2013Figures'!$H:$H,$B103,'2013Figures'!$I:$I,$C103,'2013Figures'!$B:$B,"CyToBroker",'2013Figures'!$G:$G,"E1",'2013Figures'!$E:$E,$B$1)</f>
        <v>0</v>
      </c>
      <c r="H103" s="9">
        <f>SUMIFS('2013Figures'!$J:$J,'2013Figures'!$C:$C,$A103,'2013Figures'!$H:$H,$B103,'2013Figures'!$I:$I,$C103,'2013Figures'!$B:$B,"CyToBroker",'2013Figures'!$G:$G,"P1",'2013Figures'!$E:$E,$B$1)</f>
        <v>0</v>
      </c>
      <c r="I103" s="30"/>
      <c r="J103" s="31">
        <v>201301</v>
      </c>
      <c r="K103" s="30"/>
      <c r="L103" s="42">
        <f>SUMIFS('2012Figures'!$J:$J,'2012Figures'!$C:$C,$A103,'2012Figures'!$H:$H,$B103,'2012Figures'!$I:$I,$C103,'2012Figures'!$E:$E,$B$1)</f>
        <v>0</v>
      </c>
      <c r="M103" s="52">
        <f>SUMIFS('2012Figures'!$J:$J,'2012Figures'!$C:$C,$A103,'2012Figures'!$H:$H,$B103,'2012Figures'!$I:$I,$C103,'2012Figures'!$B:$B,"BrokerToCy",'2012Figures'!$G:$G,"E1",'2012Figures'!$E:$E,$B$1)</f>
        <v>0</v>
      </c>
      <c r="N103" s="52">
        <f>SUMIFS('2012Figures'!$J:$J,'2012Figures'!$C:$C,$A103,'2012Figures'!$H:$H,$B103,'2012Figures'!$I:$I,$C103,'2012Figures'!$B:$B,"BrokerToCy",'2012Figures'!$G:$G,"P1",'2012Figures'!$E:$E,$B$1)</f>
        <v>0</v>
      </c>
      <c r="O103" s="52">
        <f>SUMIFS('2012Figures'!$J:$J,'2012Figures'!$C:$C,$A103,'2012Figures'!$H:$H,$B103,'2012Figures'!$I:$I,$C103,'2012Figures'!$B:$B,"CyToBroker",'2012Figures'!$G:$G,"E1",'2012Figures'!$E:$E,$B$1)</f>
        <v>0</v>
      </c>
      <c r="P103" s="52">
        <f>SUMIFS('2012Figures'!$J:$J,'2012Figures'!$C:$C,$A103,'2012Figures'!$H:$H,$B103,'2012Figures'!$I:$I,$C103,'2012Figures'!$B:$B,"CyToBroker",'2012Figures'!$G:$G,"P1",'2012Figures'!$E:$E,$B$1)</f>
        <v>0</v>
      </c>
      <c r="Q103" s="30"/>
      <c r="R103" s="46" t="str">
        <f t="shared" si="18"/>
        <v/>
      </c>
      <c r="S103" s="46" t="str">
        <f t="shared" si="18"/>
        <v/>
      </c>
      <c r="T103" s="46" t="str">
        <f t="shared" si="18"/>
        <v/>
      </c>
      <c r="U103" s="46" t="str">
        <f t="shared" si="18"/>
        <v/>
      </c>
      <c r="V103" s="46" t="str">
        <f t="shared" si="18"/>
        <v/>
      </c>
    </row>
    <row r="104" spans="1:22" x14ac:dyDescent="0.2">
      <c r="A104" s="1">
        <v>104</v>
      </c>
      <c r="B104" s="1" t="s">
        <v>95</v>
      </c>
      <c r="C104" s="8">
        <v>7</v>
      </c>
      <c r="D104" s="29">
        <f>SUMIFS('2013Figures'!$J:$J,'2013Figures'!$C:$C,$A104,'2013Figures'!$H:$H,$B104,'2013Figures'!$I:$I,$C104,'2013Figures'!$E:$E,$B$1)</f>
        <v>0</v>
      </c>
      <c r="E104" s="9">
        <f>SUMIFS('2013Figures'!$J:$J,'2013Figures'!$C:$C,$A104,'2013Figures'!$H:$H,$B104,'2013Figures'!$I:$I,$C104,'2013Figures'!$B:$B,"BrokerToCy",'2013Figures'!$G:$G,"E1",'2013Figures'!$E:$E,$B$1)</f>
        <v>0</v>
      </c>
      <c r="F104" s="9">
        <f>SUMIFS('2013Figures'!$J:$J,'2013Figures'!$C:$C,$A104,'2013Figures'!$H:$H,$B104,'2013Figures'!$I:$I,$C104,'2013Figures'!$B:$B,"BrokerToCy",'2013Figures'!$G:$G,"P1",'2013Figures'!$E:$E,$B$1)</f>
        <v>0</v>
      </c>
      <c r="G104" s="9">
        <f>SUMIFS('2013Figures'!$J:$J,'2013Figures'!$C:$C,$A104,'2013Figures'!$H:$H,$B104,'2013Figures'!$I:$I,$C104,'2013Figures'!$B:$B,"CyToBroker",'2013Figures'!$G:$G,"E1",'2013Figures'!$E:$E,$B$1)</f>
        <v>0</v>
      </c>
      <c r="H104" s="9">
        <f>SUMIFS('2013Figures'!$J:$J,'2013Figures'!$C:$C,$A104,'2013Figures'!$H:$H,$B104,'2013Figures'!$I:$I,$C104,'2013Figures'!$B:$B,"CyToBroker",'2013Figures'!$G:$G,"P1",'2013Figures'!$E:$E,$B$1)</f>
        <v>0</v>
      </c>
      <c r="J104" s="8">
        <v>201201</v>
      </c>
      <c r="L104" s="42">
        <f>SUMIFS('2012Figures'!$J:$J,'2012Figures'!$C:$C,$A104,'2012Figures'!$H:$H,$B104,'2012Figures'!$I:$I,$C104,'2012Figures'!$E:$E,$B$1)</f>
        <v>0</v>
      </c>
      <c r="M104" s="52">
        <f>SUMIFS('2012Figures'!$J:$J,'2012Figures'!$C:$C,$A104,'2012Figures'!$H:$H,$B104,'2012Figures'!$I:$I,$C104,'2012Figures'!$B:$B,"BrokerToCy",'2012Figures'!$G:$G,"E1",'2012Figures'!$E:$E,$B$1)</f>
        <v>0</v>
      </c>
      <c r="N104" s="52">
        <f>SUMIFS('2012Figures'!$J:$J,'2012Figures'!$C:$C,$A104,'2012Figures'!$H:$H,$B104,'2012Figures'!$I:$I,$C104,'2012Figures'!$B:$B,"BrokerToCy",'2012Figures'!$G:$G,"P1",'2012Figures'!$E:$E,$B$1)</f>
        <v>0</v>
      </c>
      <c r="O104" s="52">
        <f>SUMIFS('2012Figures'!$J:$J,'2012Figures'!$C:$C,$A104,'2012Figures'!$H:$H,$B104,'2012Figures'!$I:$I,$C104,'2012Figures'!$B:$B,"CyToBroker",'2012Figures'!$G:$G,"E1",'2012Figures'!$E:$E,$B$1)</f>
        <v>0</v>
      </c>
      <c r="P104" s="52">
        <f>SUMIFS('2012Figures'!$J:$J,'2012Figures'!$C:$C,$A104,'2012Figures'!$H:$H,$B104,'2012Figures'!$I:$I,$C104,'2012Figures'!$B:$B,"CyToBroker",'2012Figures'!$G:$G,"P1",'2012Figures'!$E:$E,$B$1)</f>
        <v>0</v>
      </c>
      <c r="R104" s="46" t="str">
        <f t="shared" si="18"/>
        <v/>
      </c>
      <c r="S104" s="46" t="str">
        <f t="shared" si="18"/>
        <v/>
      </c>
      <c r="T104" s="46" t="str">
        <f t="shared" si="18"/>
        <v/>
      </c>
      <c r="U104" s="46" t="str">
        <f t="shared" si="18"/>
        <v/>
      </c>
      <c r="V104" s="46" t="str">
        <f t="shared" si="18"/>
        <v/>
      </c>
    </row>
    <row r="105" spans="1:22" x14ac:dyDescent="0.2">
      <c r="A105" s="1">
        <v>104</v>
      </c>
      <c r="B105" s="1" t="s">
        <v>95</v>
      </c>
      <c r="C105" s="8">
        <v>6</v>
      </c>
      <c r="D105" s="29">
        <f>SUMIFS('2013Figures'!$J:$J,'2013Figures'!$C:$C,$A105,'2013Figures'!$H:$H,$B105,'2013Figures'!$I:$I,$C105,'2013Figures'!$E:$E,$B$1)</f>
        <v>0</v>
      </c>
      <c r="E105" s="9">
        <f>SUMIFS('2013Figures'!$J:$J,'2013Figures'!$C:$C,$A105,'2013Figures'!$H:$H,$B105,'2013Figures'!$I:$I,$C105,'2013Figures'!$B:$B,"BrokerToCy",'2013Figures'!$G:$G,"E1",'2013Figures'!$E:$E,$B$1)</f>
        <v>0</v>
      </c>
      <c r="F105" s="9">
        <f>SUMIFS('2013Figures'!$J:$J,'2013Figures'!$C:$C,$A105,'2013Figures'!$H:$H,$B105,'2013Figures'!$I:$I,$C105,'2013Figures'!$B:$B,"BrokerToCy",'2013Figures'!$G:$G,"P1",'2013Figures'!$E:$E,$B$1)</f>
        <v>0</v>
      </c>
      <c r="G105" s="9">
        <f>SUMIFS('2013Figures'!$J:$J,'2013Figures'!$C:$C,$A105,'2013Figures'!$H:$H,$B105,'2013Figures'!$I:$I,$C105,'2013Figures'!$B:$B,"CyToBroker",'2013Figures'!$G:$G,"E1",'2013Figures'!$E:$E,$B$1)</f>
        <v>0</v>
      </c>
      <c r="H105" s="9">
        <f>SUMIFS('2013Figures'!$J:$J,'2013Figures'!$C:$C,$A105,'2013Figures'!$H:$H,$B105,'2013Figures'!$I:$I,$C105,'2013Figures'!$B:$B,"CyToBroker",'2013Figures'!$G:$G,"P1",'2013Figures'!$E:$E,$B$1)</f>
        <v>0</v>
      </c>
      <c r="J105" s="8">
        <v>201101</v>
      </c>
      <c r="L105" s="42">
        <f>SUMIFS('2012Figures'!$J:$J,'2012Figures'!$C:$C,$A105,'2012Figures'!$H:$H,$B105,'2012Figures'!$I:$I,$C105,'2012Figures'!$E:$E,$B$1)</f>
        <v>0</v>
      </c>
      <c r="M105" s="52">
        <f>SUMIFS('2012Figures'!$J:$J,'2012Figures'!$C:$C,$A105,'2012Figures'!$H:$H,$B105,'2012Figures'!$I:$I,$C105,'2012Figures'!$B:$B,"BrokerToCy",'2012Figures'!$G:$G,"E1",'2012Figures'!$E:$E,$B$1)</f>
        <v>0</v>
      </c>
      <c r="N105" s="52">
        <f>SUMIFS('2012Figures'!$J:$J,'2012Figures'!$C:$C,$A105,'2012Figures'!$H:$H,$B105,'2012Figures'!$I:$I,$C105,'2012Figures'!$B:$B,"BrokerToCy",'2012Figures'!$G:$G,"P1",'2012Figures'!$E:$E,$B$1)</f>
        <v>0</v>
      </c>
      <c r="O105" s="52">
        <f>SUMIFS('2012Figures'!$J:$J,'2012Figures'!$C:$C,$A105,'2012Figures'!$H:$H,$B105,'2012Figures'!$I:$I,$C105,'2012Figures'!$B:$B,"CyToBroker",'2012Figures'!$G:$G,"E1",'2012Figures'!$E:$E,$B$1)</f>
        <v>0</v>
      </c>
      <c r="P105" s="52">
        <f>SUMIFS('2012Figures'!$J:$J,'2012Figures'!$C:$C,$A105,'2012Figures'!$H:$H,$B105,'2012Figures'!$I:$I,$C105,'2012Figures'!$B:$B,"CyToBroker",'2012Figures'!$G:$G,"P1",'2012Figures'!$E:$E,$B$1)</f>
        <v>0</v>
      </c>
      <c r="R105" s="46" t="str">
        <f t="shared" si="18"/>
        <v/>
      </c>
      <c r="S105" s="46" t="str">
        <f t="shared" si="18"/>
        <v/>
      </c>
      <c r="T105" s="46" t="str">
        <f t="shared" si="18"/>
        <v/>
      </c>
      <c r="U105" s="46" t="str">
        <f t="shared" si="18"/>
        <v/>
      </c>
      <c r="V105" s="46" t="str">
        <f t="shared" si="18"/>
        <v/>
      </c>
    </row>
    <row r="106" spans="1:22" x14ac:dyDescent="0.2">
      <c r="A106" s="1">
        <v>104</v>
      </c>
      <c r="B106" s="1" t="s">
        <v>95</v>
      </c>
      <c r="C106" s="8">
        <v>5</v>
      </c>
      <c r="D106" s="29">
        <f>SUMIFS('2013Figures'!$J:$J,'2013Figures'!$C:$C,$A106,'2013Figures'!$H:$H,$B106,'2013Figures'!$I:$I,$C106,'2013Figures'!$E:$E,$B$1)</f>
        <v>0</v>
      </c>
      <c r="E106" s="9">
        <f>SUMIFS('2013Figures'!$J:$J,'2013Figures'!$C:$C,$A106,'2013Figures'!$H:$H,$B106,'2013Figures'!$I:$I,$C106,'2013Figures'!$B:$B,"BrokerToCy",'2013Figures'!$G:$G,"E1",'2013Figures'!$E:$E,$B$1)</f>
        <v>0</v>
      </c>
      <c r="F106" s="9">
        <f>SUMIFS('2013Figures'!$J:$J,'2013Figures'!$C:$C,$A106,'2013Figures'!$H:$H,$B106,'2013Figures'!$I:$I,$C106,'2013Figures'!$B:$B,"BrokerToCy",'2013Figures'!$G:$G,"P1",'2013Figures'!$E:$E,$B$1)</f>
        <v>0</v>
      </c>
      <c r="G106" s="9">
        <f>SUMIFS('2013Figures'!$J:$J,'2013Figures'!$C:$C,$A106,'2013Figures'!$H:$H,$B106,'2013Figures'!$I:$I,$C106,'2013Figures'!$B:$B,"CyToBroker",'2013Figures'!$G:$G,"E1",'2013Figures'!$E:$E,$B$1)</f>
        <v>0</v>
      </c>
      <c r="H106" s="9">
        <f>SUMIFS('2013Figures'!$J:$J,'2013Figures'!$C:$C,$A106,'2013Figures'!$H:$H,$B106,'2013Figures'!$I:$I,$C106,'2013Figures'!$B:$B,"CyToBroker",'2013Figures'!$G:$G,"P1",'2013Figures'!$E:$E,$B$1)</f>
        <v>0</v>
      </c>
      <c r="J106" s="8">
        <v>201001</v>
      </c>
      <c r="L106" s="42">
        <f>SUMIFS('2012Figures'!$J:$J,'2012Figures'!$C:$C,$A106,'2012Figures'!$H:$H,$B106,'2012Figures'!$I:$I,$C106,'2012Figures'!$E:$E,$B$1)</f>
        <v>0</v>
      </c>
      <c r="M106" s="52">
        <f>SUMIFS('2012Figures'!$J:$J,'2012Figures'!$C:$C,$A106,'2012Figures'!$H:$H,$B106,'2012Figures'!$I:$I,$C106,'2012Figures'!$B:$B,"BrokerToCy",'2012Figures'!$G:$G,"E1",'2012Figures'!$E:$E,$B$1)</f>
        <v>0</v>
      </c>
      <c r="N106" s="52">
        <f>SUMIFS('2012Figures'!$J:$J,'2012Figures'!$C:$C,$A106,'2012Figures'!$H:$H,$B106,'2012Figures'!$I:$I,$C106,'2012Figures'!$B:$B,"BrokerToCy",'2012Figures'!$G:$G,"P1",'2012Figures'!$E:$E,$B$1)</f>
        <v>0</v>
      </c>
      <c r="O106" s="52">
        <f>SUMIFS('2012Figures'!$J:$J,'2012Figures'!$C:$C,$A106,'2012Figures'!$H:$H,$B106,'2012Figures'!$I:$I,$C106,'2012Figures'!$B:$B,"CyToBroker",'2012Figures'!$G:$G,"E1",'2012Figures'!$E:$E,$B$1)</f>
        <v>0</v>
      </c>
      <c r="P106" s="52">
        <f>SUMIFS('2012Figures'!$J:$J,'2012Figures'!$C:$C,$A106,'2012Figures'!$H:$H,$B106,'2012Figures'!$I:$I,$C106,'2012Figures'!$B:$B,"CyToBroker",'2012Figures'!$G:$G,"P1",'2012Figures'!$E:$E,$B$1)</f>
        <v>0</v>
      </c>
      <c r="R106" s="46" t="str">
        <f t="shared" si="18"/>
        <v/>
      </c>
      <c r="S106" s="46" t="str">
        <f t="shared" si="18"/>
        <v/>
      </c>
      <c r="T106" s="46" t="str">
        <f t="shared" si="18"/>
        <v/>
      </c>
      <c r="U106" s="46" t="str">
        <f t="shared" si="18"/>
        <v/>
      </c>
      <c r="V106" s="46" t="str">
        <f t="shared" si="18"/>
        <v/>
      </c>
    </row>
    <row r="107" spans="1:22" x14ac:dyDescent="0.2">
      <c r="A107" s="1">
        <v>104</v>
      </c>
      <c r="B107" s="1" t="s">
        <v>95</v>
      </c>
      <c r="C107" s="8">
        <v>4</v>
      </c>
      <c r="D107" s="29">
        <f>SUMIFS('2013Figures'!$J:$J,'2013Figures'!$C:$C,$A107,'2013Figures'!$H:$H,$B107,'2013Figures'!$I:$I,$C107,'2013Figures'!$E:$E,$B$1)</f>
        <v>0</v>
      </c>
      <c r="E107" s="9">
        <f>SUMIFS('2013Figures'!$J:$J,'2013Figures'!$C:$C,$A107,'2013Figures'!$H:$H,$B107,'2013Figures'!$I:$I,$C107,'2013Figures'!$B:$B,"BrokerToCy",'2013Figures'!$G:$G,"E1",'2013Figures'!$E:$E,$B$1)</f>
        <v>0</v>
      </c>
      <c r="F107" s="9">
        <f>SUMIFS('2013Figures'!$J:$J,'2013Figures'!$C:$C,$A107,'2013Figures'!$H:$H,$B107,'2013Figures'!$I:$I,$C107,'2013Figures'!$B:$B,"BrokerToCy",'2013Figures'!$G:$G,"P1",'2013Figures'!$E:$E,$B$1)</f>
        <v>0</v>
      </c>
      <c r="G107" s="9">
        <f>SUMIFS('2013Figures'!$J:$J,'2013Figures'!$C:$C,$A107,'2013Figures'!$H:$H,$B107,'2013Figures'!$I:$I,$C107,'2013Figures'!$B:$B,"CyToBroker",'2013Figures'!$G:$G,"E1",'2013Figures'!$E:$E,$B$1)</f>
        <v>0</v>
      </c>
      <c r="H107" s="9">
        <f>SUMIFS('2013Figures'!$J:$J,'2013Figures'!$C:$C,$A107,'2013Figures'!$H:$H,$B107,'2013Figures'!$I:$I,$C107,'2013Figures'!$B:$B,"CyToBroker",'2013Figures'!$G:$G,"P1",'2013Figures'!$E:$E,$B$1)</f>
        <v>0</v>
      </c>
      <c r="J107" s="8">
        <v>200901</v>
      </c>
      <c r="L107" s="42">
        <f>SUMIFS('2012Figures'!$J:$J,'2012Figures'!$C:$C,$A107,'2012Figures'!$H:$H,$B107,'2012Figures'!$I:$I,$C107,'2012Figures'!$E:$E,$B$1)</f>
        <v>0</v>
      </c>
      <c r="M107" s="52">
        <f>SUMIFS('2012Figures'!$J:$J,'2012Figures'!$C:$C,$A107,'2012Figures'!$H:$H,$B107,'2012Figures'!$I:$I,$C107,'2012Figures'!$B:$B,"BrokerToCy",'2012Figures'!$G:$G,"E1",'2012Figures'!$E:$E,$B$1)</f>
        <v>0</v>
      </c>
      <c r="N107" s="52">
        <f>SUMIFS('2012Figures'!$J:$J,'2012Figures'!$C:$C,$A107,'2012Figures'!$H:$H,$B107,'2012Figures'!$I:$I,$C107,'2012Figures'!$B:$B,"BrokerToCy",'2012Figures'!$G:$G,"P1",'2012Figures'!$E:$E,$B$1)</f>
        <v>0</v>
      </c>
      <c r="O107" s="52">
        <f>SUMIFS('2012Figures'!$J:$J,'2012Figures'!$C:$C,$A107,'2012Figures'!$H:$H,$B107,'2012Figures'!$I:$I,$C107,'2012Figures'!$B:$B,"CyToBroker",'2012Figures'!$G:$G,"E1",'2012Figures'!$E:$E,$B$1)</f>
        <v>0</v>
      </c>
      <c r="P107" s="52">
        <f>SUMIFS('2012Figures'!$J:$J,'2012Figures'!$C:$C,$A107,'2012Figures'!$H:$H,$B107,'2012Figures'!$I:$I,$C107,'2012Figures'!$B:$B,"CyToBroker",'2012Figures'!$G:$G,"P1",'2012Figures'!$E:$E,$B$1)</f>
        <v>0</v>
      </c>
      <c r="R107" s="46" t="str">
        <f t="shared" si="18"/>
        <v/>
      </c>
      <c r="S107" s="46" t="str">
        <f t="shared" si="18"/>
        <v/>
      </c>
      <c r="T107" s="46" t="str">
        <f t="shared" si="18"/>
        <v/>
      </c>
      <c r="U107" s="46" t="str">
        <f t="shared" si="18"/>
        <v/>
      </c>
      <c r="V107" s="46" t="str">
        <f t="shared" si="18"/>
        <v/>
      </c>
    </row>
    <row r="108" spans="1:22" x14ac:dyDescent="0.2">
      <c r="A108" s="1">
        <v>104</v>
      </c>
      <c r="B108" s="1" t="s">
        <v>95</v>
      </c>
      <c r="C108" s="8">
        <v>3</v>
      </c>
      <c r="D108" s="29">
        <f>SUMIFS('2013Figures'!$J:$J,'2013Figures'!$C:$C,$A108,'2013Figures'!$H:$H,$B108,'2013Figures'!$I:$I,$C108,'2013Figures'!$E:$E,$B$1)</f>
        <v>0</v>
      </c>
      <c r="E108" s="9">
        <f>SUMIFS('2013Figures'!$J:$J,'2013Figures'!$C:$C,$A108,'2013Figures'!$H:$H,$B108,'2013Figures'!$I:$I,$C108,'2013Figures'!$B:$B,"BrokerToCy",'2013Figures'!$G:$G,"E1",'2013Figures'!$E:$E,$B$1)</f>
        <v>0</v>
      </c>
      <c r="F108" s="9">
        <f>SUMIFS('2013Figures'!$J:$J,'2013Figures'!$C:$C,$A108,'2013Figures'!$H:$H,$B108,'2013Figures'!$I:$I,$C108,'2013Figures'!$B:$B,"BrokerToCy",'2013Figures'!$G:$G,"P1",'2013Figures'!$E:$E,$B$1)</f>
        <v>0</v>
      </c>
      <c r="G108" s="9">
        <f>SUMIFS('2013Figures'!$J:$J,'2013Figures'!$C:$C,$A108,'2013Figures'!$H:$H,$B108,'2013Figures'!$I:$I,$C108,'2013Figures'!$B:$B,"CyToBroker",'2013Figures'!$G:$G,"E1",'2013Figures'!$E:$E,$B$1)</f>
        <v>0</v>
      </c>
      <c r="H108" s="9">
        <f>SUMIFS('2013Figures'!$J:$J,'2013Figures'!$C:$C,$A108,'2013Figures'!$H:$H,$B108,'2013Figures'!$I:$I,$C108,'2013Figures'!$B:$B,"CyToBroker",'2013Figures'!$G:$G,"P1",'2013Figures'!$E:$E,$B$1)</f>
        <v>0</v>
      </c>
      <c r="J108" s="8">
        <v>200801</v>
      </c>
      <c r="L108" s="42">
        <f>SUMIFS('2012Figures'!$J:$J,'2012Figures'!$C:$C,$A108,'2012Figures'!$H:$H,$B108,'2012Figures'!$I:$I,$C108,'2012Figures'!$E:$E,$B$1)</f>
        <v>0</v>
      </c>
      <c r="M108" s="52">
        <f>SUMIFS('2012Figures'!$J:$J,'2012Figures'!$C:$C,$A108,'2012Figures'!$H:$H,$B108,'2012Figures'!$I:$I,$C108,'2012Figures'!$B:$B,"BrokerToCy",'2012Figures'!$G:$G,"E1",'2012Figures'!$E:$E,$B$1)</f>
        <v>0</v>
      </c>
      <c r="N108" s="52">
        <f>SUMIFS('2012Figures'!$J:$J,'2012Figures'!$C:$C,$A108,'2012Figures'!$H:$H,$B108,'2012Figures'!$I:$I,$C108,'2012Figures'!$B:$B,"BrokerToCy",'2012Figures'!$G:$G,"P1",'2012Figures'!$E:$E,$B$1)</f>
        <v>0</v>
      </c>
      <c r="O108" s="52">
        <f>SUMIFS('2012Figures'!$J:$J,'2012Figures'!$C:$C,$A108,'2012Figures'!$H:$H,$B108,'2012Figures'!$I:$I,$C108,'2012Figures'!$B:$B,"CyToBroker",'2012Figures'!$G:$G,"E1",'2012Figures'!$E:$E,$B$1)</f>
        <v>0</v>
      </c>
      <c r="P108" s="52">
        <f>SUMIFS('2012Figures'!$J:$J,'2012Figures'!$C:$C,$A108,'2012Figures'!$H:$H,$B108,'2012Figures'!$I:$I,$C108,'2012Figures'!$B:$B,"CyToBroker",'2012Figures'!$G:$G,"P1",'2012Figures'!$E:$E,$B$1)</f>
        <v>0</v>
      </c>
      <c r="R108" s="46" t="str">
        <f t="shared" si="18"/>
        <v/>
      </c>
      <c r="S108" s="46" t="str">
        <f t="shared" si="18"/>
        <v/>
      </c>
      <c r="T108" s="46" t="str">
        <f t="shared" si="18"/>
        <v/>
      </c>
      <c r="U108" s="46" t="str">
        <f t="shared" si="18"/>
        <v/>
      </c>
      <c r="V108" s="46" t="str">
        <f t="shared" si="18"/>
        <v/>
      </c>
    </row>
    <row r="109" spans="1:22" x14ac:dyDescent="0.2">
      <c r="A109" s="1">
        <v>104</v>
      </c>
      <c r="B109" s="1" t="s">
        <v>95</v>
      </c>
      <c r="C109" s="8">
        <v>2</v>
      </c>
      <c r="D109" s="29">
        <f>SUMIFS('2013Figures'!$J:$J,'2013Figures'!$C:$C,$A109,'2013Figures'!$H:$H,$B109,'2013Figures'!$I:$I,$C109,'2013Figures'!$E:$E,$B$1)</f>
        <v>0</v>
      </c>
      <c r="E109" s="9">
        <f>SUMIFS('2013Figures'!$J:$J,'2013Figures'!$C:$C,$A109,'2013Figures'!$H:$H,$B109,'2013Figures'!$I:$I,$C109,'2013Figures'!$B:$B,"BrokerToCy",'2013Figures'!$G:$G,"E1",'2013Figures'!$E:$E,$B$1)</f>
        <v>0</v>
      </c>
      <c r="F109" s="9">
        <f>SUMIFS('2013Figures'!$J:$J,'2013Figures'!$C:$C,$A109,'2013Figures'!$H:$H,$B109,'2013Figures'!$I:$I,$C109,'2013Figures'!$B:$B,"BrokerToCy",'2013Figures'!$G:$G,"P1",'2013Figures'!$E:$E,$B$1)</f>
        <v>0</v>
      </c>
      <c r="G109" s="9">
        <f>SUMIFS('2013Figures'!$J:$J,'2013Figures'!$C:$C,$A109,'2013Figures'!$H:$H,$B109,'2013Figures'!$I:$I,$C109,'2013Figures'!$B:$B,"CyToBroker",'2013Figures'!$G:$G,"E1",'2013Figures'!$E:$E,$B$1)</f>
        <v>0</v>
      </c>
      <c r="H109" s="9">
        <f>SUMIFS('2013Figures'!$J:$J,'2013Figures'!$C:$C,$A109,'2013Figures'!$H:$H,$B109,'2013Figures'!$I:$I,$C109,'2013Figures'!$B:$B,"CyToBroker",'2013Figures'!$G:$G,"P1",'2013Figures'!$E:$E,$B$1)</f>
        <v>0</v>
      </c>
      <c r="J109" s="8">
        <v>200701</v>
      </c>
      <c r="L109" s="42">
        <f>SUMIFS('2012Figures'!$J:$J,'2012Figures'!$C:$C,$A109,'2012Figures'!$H:$H,$B109,'2012Figures'!$I:$I,$C109,'2012Figures'!$E:$E,$B$1)</f>
        <v>0</v>
      </c>
      <c r="M109" s="52">
        <f>SUMIFS('2012Figures'!$J:$J,'2012Figures'!$C:$C,$A109,'2012Figures'!$H:$H,$B109,'2012Figures'!$I:$I,$C109,'2012Figures'!$B:$B,"BrokerToCy",'2012Figures'!$G:$G,"E1",'2012Figures'!$E:$E,$B$1)</f>
        <v>0</v>
      </c>
      <c r="N109" s="52">
        <f>SUMIFS('2012Figures'!$J:$J,'2012Figures'!$C:$C,$A109,'2012Figures'!$H:$H,$B109,'2012Figures'!$I:$I,$C109,'2012Figures'!$B:$B,"BrokerToCy",'2012Figures'!$G:$G,"P1",'2012Figures'!$E:$E,$B$1)</f>
        <v>0</v>
      </c>
      <c r="O109" s="52">
        <f>SUMIFS('2012Figures'!$J:$J,'2012Figures'!$C:$C,$A109,'2012Figures'!$H:$H,$B109,'2012Figures'!$I:$I,$C109,'2012Figures'!$B:$B,"CyToBroker",'2012Figures'!$G:$G,"E1",'2012Figures'!$E:$E,$B$1)</f>
        <v>0</v>
      </c>
      <c r="P109" s="52">
        <f>SUMIFS('2012Figures'!$J:$J,'2012Figures'!$C:$C,$A109,'2012Figures'!$H:$H,$B109,'2012Figures'!$I:$I,$C109,'2012Figures'!$B:$B,"CyToBroker",'2012Figures'!$G:$G,"P1",'2012Figures'!$E:$E,$B$1)</f>
        <v>0</v>
      </c>
      <c r="R109" s="46" t="str">
        <f t="shared" si="18"/>
        <v/>
      </c>
      <c r="S109" s="46" t="str">
        <f t="shared" si="18"/>
        <v/>
      </c>
      <c r="T109" s="46" t="str">
        <f t="shared" si="18"/>
        <v/>
      </c>
      <c r="U109" s="46" t="str">
        <f t="shared" si="18"/>
        <v/>
      </c>
      <c r="V109" s="46" t="str">
        <f t="shared" si="18"/>
        <v/>
      </c>
    </row>
    <row r="110" spans="1:22" x14ac:dyDescent="0.2">
      <c r="A110" s="1">
        <v>104</v>
      </c>
      <c r="B110" s="1" t="s">
        <v>95</v>
      </c>
      <c r="C110" s="8">
        <v>1</v>
      </c>
      <c r="D110" s="29">
        <f>SUMIFS('2013Figures'!$J:$J,'2013Figures'!$C:$C,$A110,'2013Figures'!$H:$H,$B110,'2013Figures'!$I:$I,$C110,'2013Figures'!$E:$E,$B$1)</f>
        <v>0</v>
      </c>
      <c r="E110" s="9">
        <f>SUMIFS('2013Figures'!$J:$J,'2013Figures'!$C:$C,$A110,'2013Figures'!$H:$H,$B110,'2013Figures'!$I:$I,$C110,'2013Figures'!$B:$B,"BrokerToCy",'2013Figures'!$G:$G,"E1",'2013Figures'!$E:$E,$B$1)</f>
        <v>0</v>
      </c>
      <c r="F110" s="9">
        <f>SUMIFS('2013Figures'!$J:$J,'2013Figures'!$C:$C,$A110,'2013Figures'!$H:$H,$B110,'2013Figures'!$I:$I,$C110,'2013Figures'!$B:$B,"BrokerToCy",'2013Figures'!$G:$G,"P1",'2013Figures'!$E:$E,$B$1)</f>
        <v>0</v>
      </c>
      <c r="G110" s="9">
        <f>SUMIFS('2013Figures'!$J:$J,'2013Figures'!$C:$C,$A110,'2013Figures'!$H:$H,$B110,'2013Figures'!$I:$I,$C110,'2013Figures'!$B:$B,"CyToBroker",'2013Figures'!$G:$G,"E1",'2013Figures'!$E:$E,$B$1)</f>
        <v>0</v>
      </c>
      <c r="H110" s="9">
        <f>SUMIFS('2013Figures'!$J:$J,'2013Figures'!$C:$C,$A110,'2013Figures'!$H:$H,$B110,'2013Figures'!$I:$I,$C110,'2013Figures'!$B:$B,"CyToBroker",'2013Figures'!$G:$G,"P1",'2013Figures'!$E:$E,$B$1)</f>
        <v>0</v>
      </c>
      <c r="J110" s="8">
        <v>200601</v>
      </c>
      <c r="L110" s="42">
        <f>SUMIFS('2012Figures'!$J:$J,'2012Figures'!$C:$C,$A110,'2012Figures'!$H:$H,$B110,'2012Figures'!$I:$I,$C110,'2012Figures'!$E:$E,$B$1)</f>
        <v>0</v>
      </c>
      <c r="M110" s="52">
        <f>SUMIFS('2012Figures'!$J:$J,'2012Figures'!$C:$C,$A110,'2012Figures'!$H:$H,$B110,'2012Figures'!$I:$I,$C110,'2012Figures'!$B:$B,"BrokerToCy",'2012Figures'!$G:$G,"E1",'2012Figures'!$E:$E,$B$1)</f>
        <v>0</v>
      </c>
      <c r="N110" s="52">
        <f>SUMIFS('2012Figures'!$J:$J,'2012Figures'!$C:$C,$A110,'2012Figures'!$H:$H,$B110,'2012Figures'!$I:$I,$C110,'2012Figures'!$B:$B,"BrokerToCy",'2012Figures'!$G:$G,"P1",'2012Figures'!$E:$E,$B$1)</f>
        <v>0</v>
      </c>
      <c r="O110" s="52">
        <f>SUMIFS('2012Figures'!$J:$J,'2012Figures'!$C:$C,$A110,'2012Figures'!$H:$H,$B110,'2012Figures'!$I:$I,$C110,'2012Figures'!$B:$B,"CyToBroker",'2012Figures'!$G:$G,"E1",'2012Figures'!$E:$E,$B$1)</f>
        <v>0</v>
      </c>
      <c r="P110" s="52">
        <f>SUMIFS('2012Figures'!$J:$J,'2012Figures'!$C:$C,$A110,'2012Figures'!$H:$H,$B110,'2012Figures'!$I:$I,$C110,'2012Figures'!$B:$B,"CyToBroker",'2012Figures'!$G:$G,"P1",'2012Figures'!$E:$E,$B$1)</f>
        <v>0</v>
      </c>
      <c r="R110" s="46" t="str">
        <f t="shared" si="18"/>
        <v/>
      </c>
      <c r="S110" s="46" t="str">
        <f t="shared" si="18"/>
        <v/>
      </c>
      <c r="T110" s="46" t="str">
        <f t="shared" si="18"/>
        <v/>
      </c>
      <c r="U110" s="46" t="str">
        <f t="shared" si="18"/>
        <v/>
      </c>
      <c r="V110" s="46" t="str">
        <f t="shared" si="18"/>
        <v/>
      </c>
    </row>
    <row r="111" spans="1:22" x14ac:dyDescent="0.2">
      <c r="A111" s="1">
        <v>104</v>
      </c>
      <c r="B111" s="1" t="s">
        <v>95</v>
      </c>
      <c r="D111" s="29">
        <f>SUMIFS('2013Figures'!$J:$J,'2013Figures'!$C:$C,$A111,'2013Figures'!$H:$H,$B111,'2013Figures'!$I:$I,"",'2013Figures'!$E:$E,$B$1)</f>
        <v>0</v>
      </c>
      <c r="E111" s="9">
        <f>SUMIFS('2013Figures'!$J:$J,'2013Figures'!$C:$C,$A111,'2013Figures'!$H:$H,$B111,'2013Figures'!$I:$I,"",'2013Figures'!$B:$B,"BrokerToCy",'2013Figures'!$G:$G,"E1",'2013Figures'!$E:$E,$B$1)</f>
        <v>0</v>
      </c>
      <c r="F111" s="9">
        <f>SUMIFS('2013Figures'!$J:$J,'2013Figures'!$C:$C,$A111,'2013Figures'!$H:$H,$B111,'2013Figures'!$I:$I,"",'2013Figures'!$B:$B,"BrokerToCy",'2013Figures'!$G:$G,"P1",'2013Figures'!$E:$E,$B$1)</f>
        <v>0</v>
      </c>
      <c r="G111" s="9">
        <f>SUMIFS('2013Figures'!$J:$J,'2013Figures'!$C:$C,$A111,'2013Figures'!$H:$H,$B111,'2013Figures'!$I:$I,"",'2013Figures'!$B:$B,"CyToBroker",'2013Figures'!$G:$G,"E1",'2013Figures'!$E:$E,$B$1)</f>
        <v>0</v>
      </c>
      <c r="H111" s="9">
        <f>SUMIFS('2013Figures'!$J:$J,'2013Figures'!$C:$C,$A111,'2013Figures'!$H:$H,$B111,'2013Figures'!$I:$I,"",'2013Figures'!$B:$B,"CyToBroker",'2013Figures'!$G:$G,"P1",'2013Figures'!$E:$E,$B$1)</f>
        <v>0</v>
      </c>
      <c r="J111" s="8" t="s">
        <v>131</v>
      </c>
      <c r="L111" s="42">
        <f>SUMIFS('2012Figures'!$J:$J,'2012Figures'!$C:$C,$A111,'2012Figures'!$H:$H,$B111,'2012Figures'!$I:$I,"",'2012Figures'!$E:$E,$B$1)</f>
        <v>0</v>
      </c>
      <c r="M111" s="52">
        <f>SUMIFS('2012Figures'!$J:$J,'2012Figures'!$C:$C,$A111,'2012Figures'!$H:$H,$B111,'2012Figures'!$I:$I,"",'2012Figures'!$B:$B,"BrokerToCy",'2012Figures'!$G:$G,"E1",'2012Figures'!$E:$E,$B$1)</f>
        <v>0</v>
      </c>
      <c r="N111" s="52">
        <f>SUMIFS('2012Figures'!$J:$J,'2012Figures'!$C:$C,$A111,'2012Figures'!$H:$H,$B111,'2012Figures'!$I:$I,"",'2012Figures'!$B:$B,"BrokerToCy",'2012Figures'!$G:$G,"P1",'2012Figures'!$E:$E,$B$1)</f>
        <v>0</v>
      </c>
      <c r="O111" s="52">
        <f>SUMIFS('2012Figures'!$J:$J,'2012Figures'!$C:$C,$A111,'2012Figures'!$H:$H,$B111,'2012Figures'!$I:$I,"",'2012Figures'!$B:$B,"CyToBroker",'2012Figures'!$G:$G,"E1",'2012Figures'!$E:$E,$B$1)</f>
        <v>0</v>
      </c>
      <c r="P111" s="52">
        <f>SUMIFS('2012Figures'!$J:$J,'2012Figures'!$C:$C,$A111,'2012Figures'!$H:$H,$B111,'2012Figures'!$I:$I,"",'2012Figures'!$B:$B,"CyToBroker",'2012Figures'!$G:$G,"P1",'2012Figures'!$E:$E,$B$1)</f>
        <v>0</v>
      </c>
      <c r="R111" s="46" t="str">
        <f t="shared" si="18"/>
        <v/>
      </c>
      <c r="S111" s="46" t="str">
        <f t="shared" si="18"/>
        <v/>
      </c>
      <c r="T111" s="46" t="str">
        <f t="shared" si="18"/>
        <v/>
      </c>
      <c r="U111" s="46" t="str">
        <f t="shared" si="18"/>
        <v/>
      </c>
      <c r="V111" s="46" t="str">
        <f t="shared" si="18"/>
        <v/>
      </c>
    </row>
    <row r="112" spans="1:22" x14ac:dyDescent="0.2">
      <c r="A112" s="1">
        <v>104</v>
      </c>
      <c r="B112" s="1" t="s">
        <v>96</v>
      </c>
      <c r="C112" s="8">
        <v>2</v>
      </c>
      <c r="D112" s="29">
        <f>SUMIFS('2013Figures'!$J:$J,'2013Figures'!$C:$C,$A112,'2013Figures'!$H:$H,$B112,'2013Figures'!$I:$I,$C112,'2013Figures'!$E:$E,$B$1)</f>
        <v>0</v>
      </c>
      <c r="E112" s="9">
        <f>SUMIFS('2013Figures'!$J:$J,'2013Figures'!$C:$C,$A112,'2013Figures'!$H:$H,$B112,'2013Figures'!$I:$I,$C112,'2013Figures'!$B:$B,"BrokerToCy",'2013Figures'!$G:$G,"E1",'2013Figures'!$E:$E,$B$1)</f>
        <v>0</v>
      </c>
      <c r="F112" s="9">
        <f>SUMIFS('2013Figures'!$J:$J,'2013Figures'!$C:$C,$A112,'2013Figures'!$H:$H,$B112,'2013Figures'!$I:$I,$C112,'2013Figures'!$B:$B,"BrokerToCy",'2013Figures'!$G:$G,"P1",'2013Figures'!$E:$E,$B$1)</f>
        <v>0</v>
      </c>
      <c r="G112" s="9">
        <f>SUMIFS('2013Figures'!$J:$J,'2013Figures'!$C:$C,$A112,'2013Figures'!$H:$H,$B112,'2013Figures'!$I:$I,$C112,'2013Figures'!$B:$B,"CyToBroker",'2013Figures'!$G:$G,"E1",'2013Figures'!$E:$E,$B$1)</f>
        <v>0</v>
      </c>
      <c r="H112" s="9">
        <f>SUMIFS('2013Figures'!$J:$J,'2013Figures'!$C:$C,$A112,'2013Figures'!$H:$H,$B112,'2013Figures'!$I:$I,$C112,'2013Figures'!$B:$B,"CyToBroker",'2013Figures'!$G:$G,"P1",'2013Figures'!$E:$E,$B$1)</f>
        <v>0</v>
      </c>
      <c r="I112" s="30"/>
      <c r="J112" s="31">
        <v>201001</v>
      </c>
      <c r="K112" s="30"/>
      <c r="L112" s="42">
        <f>SUMIFS('2012Figures'!$J:$J,'2012Figures'!$C:$C,$A112,'2012Figures'!$H:$H,$B112,'2012Figures'!$I:$I,$C112,'2012Figures'!$E:$E,$B$1)</f>
        <v>0</v>
      </c>
      <c r="M112" s="52">
        <f>SUMIFS('2012Figures'!$J:$J,'2012Figures'!$C:$C,$A112,'2012Figures'!$H:$H,$B112,'2012Figures'!$I:$I,$C112,'2012Figures'!$B:$B,"BrokerToCy",'2012Figures'!$G:$G,"E1",'2012Figures'!$E:$E,$B$1)</f>
        <v>0</v>
      </c>
      <c r="N112" s="52">
        <f>SUMIFS('2012Figures'!$J:$J,'2012Figures'!$C:$C,$A112,'2012Figures'!$H:$H,$B112,'2012Figures'!$I:$I,$C112,'2012Figures'!$B:$B,"BrokerToCy",'2012Figures'!$G:$G,"P1",'2012Figures'!$E:$E,$B$1)</f>
        <v>0</v>
      </c>
      <c r="O112" s="52">
        <f>SUMIFS('2012Figures'!$J:$J,'2012Figures'!$C:$C,$A112,'2012Figures'!$H:$H,$B112,'2012Figures'!$I:$I,$C112,'2012Figures'!$B:$B,"CyToBroker",'2012Figures'!$G:$G,"E1",'2012Figures'!$E:$E,$B$1)</f>
        <v>0</v>
      </c>
      <c r="P112" s="52">
        <f>SUMIFS('2012Figures'!$J:$J,'2012Figures'!$C:$C,$A112,'2012Figures'!$H:$H,$B112,'2012Figures'!$I:$I,$C112,'2012Figures'!$B:$B,"CyToBroker",'2012Figures'!$G:$G,"P1",'2012Figures'!$E:$E,$B$1)</f>
        <v>0</v>
      </c>
      <c r="Q112" s="30"/>
      <c r="R112" s="46" t="str">
        <f t="shared" si="18"/>
        <v/>
      </c>
      <c r="S112" s="46" t="str">
        <f t="shared" si="18"/>
        <v/>
      </c>
      <c r="T112" s="46" t="str">
        <f t="shared" si="18"/>
        <v/>
      </c>
      <c r="U112" s="46" t="str">
        <f t="shared" si="18"/>
        <v/>
      </c>
      <c r="V112" s="46" t="str">
        <f t="shared" si="18"/>
        <v/>
      </c>
    </row>
    <row r="113" spans="1:22" x14ac:dyDescent="0.2">
      <c r="A113" s="1">
        <v>104</v>
      </c>
      <c r="B113" s="1" t="s">
        <v>96</v>
      </c>
      <c r="C113" s="8">
        <v>1</v>
      </c>
      <c r="D113" s="29">
        <f>SUMIFS('2013Figures'!$J:$J,'2013Figures'!$C:$C,$A113,'2013Figures'!$H:$H,$B113,'2013Figures'!$I:$I,$C113,'2013Figures'!$E:$E,$B$1)</f>
        <v>0</v>
      </c>
      <c r="E113" s="9">
        <f>SUMIFS('2013Figures'!$J:$J,'2013Figures'!$C:$C,$A113,'2013Figures'!$H:$H,$B113,'2013Figures'!$I:$I,$C113,'2013Figures'!$B:$B,"BrokerToCy",'2013Figures'!$G:$G,"E1",'2013Figures'!$E:$E,$B$1)</f>
        <v>0</v>
      </c>
      <c r="F113" s="9">
        <f>SUMIFS('2013Figures'!$J:$J,'2013Figures'!$C:$C,$A113,'2013Figures'!$H:$H,$B113,'2013Figures'!$I:$I,$C113,'2013Figures'!$B:$B,"BrokerToCy",'2013Figures'!$G:$G,"P1",'2013Figures'!$E:$E,$B$1)</f>
        <v>0</v>
      </c>
      <c r="G113" s="9">
        <f>SUMIFS('2013Figures'!$J:$J,'2013Figures'!$C:$C,$A113,'2013Figures'!$H:$H,$B113,'2013Figures'!$I:$I,$C113,'2013Figures'!$B:$B,"CyToBroker",'2013Figures'!$G:$G,"E1",'2013Figures'!$E:$E,$B$1)</f>
        <v>0</v>
      </c>
      <c r="H113" s="9">
        <f>SUMIFS('2013Figures'!$J:$J,'2013Figures'!$C:$C,$A113,'2013Figures'!$H:$H,$B113,'2013Figures'!$I:$I,$C113,'2013Figures'!$B:$B,"CyToBroker",'2013Figures'!$G:$G,"P1",'2013Figures'!$E:$E,$B$1)</f>
        <v>0</v>
      </c>
      <c r="J113" s="8">
        <v>200601</v>
      </c>
      <c r="L113" s="42">
        <f>SUMIFS('2012Figures'!$J:$J,'2012Figures'!$C:$C,$A113,'2012Figures'!$H:$H,$B113,'2012Figures'!$I:$I,$C113,'2012Figures'!$E:$E,$B$1)</f>
        <v>0</v>
      </c>
      <c r="M113" s="52">
        <f>SUMIFS('2012Figures'!$J:$J,'2012Figures'!$C:$C,$A113,'2012Figures'!$H:$H,$B113,'2012Figures'!$I:$I,$C113,'2012Figures'!$B:$B,"BrokerToCy",'2012Figures'!$G:$G,"E1",'2012Figures'!$E:$E,$B$1)</f>
        <v>0</v>
      </c>
      <c r="N113" s="52">
        <f>SUMIFS('2012Figures'!$J:$J,'2012Figures'!$C:$C,$A113,'2012Figures'!$H:$H,$B113,'2012Figures'!$I:$I,$C113,'2012Figures'!$B:$B,"BrokerToCy",'2012Figures'!$G:$G,"P1",'2012Figures'!$E:$E,$B$1)</f>
        <v>0</v>
      </c>
      <c r="O113" s="52">
        <f>SUMIFS('2012Figures'!$J:$J,'2012Figures'!$C:$C,$A113,'2012Figures'!$H:$H,$B113,'2012Figures'!$I:$I,$C113,'2012Figures'!$B:$B,"CyToBroker",'2012Figures'!$G:$G,"E1",'2012Figures'!$E:$E,$B$1)</f>
        <v>0</v>
      </c>
      <c r="P113" s="52">
        <f>SUMIFS('2012Figures'!$J:$J,'2012Figures'!$C:$C,$A113,'2012Figures'!$H:$H,$B113,'2012Figures'!$I:$I,$C113,'2012Figures'!$B:$B,"CyToBroker",'2012Figures'!$G:$G,"P1",'2012Figures'!$E:$E,$B$1)</f>
        <v>0</v>
      </c>
      <c r="R113" s="46" t="str">
        <f t="shared" si="18"/>
        <v/>
      </c>
      <c r="S113" s="46" t="str">
        <f t="shared" si="18"/>
        <v/>
      </c>
      <c r="T113" s="46" t="str">
        <f t="shared" si="18"/>
        <v/>
      </c>
      <c r="U113" s="46" t="str">
        <f t="shared" si="18"/>
        <v/>
      </c>
      <c r="V113" s="46" t="str">
        <f t="shared" si="18"/>
        <v/>
      </c>
    </row>
    <row r="114" spans="1:22" x14ac:dyDescent="0.2">
      <c r="A114" s="1">
        <v>104</v>
      </c>
      <c r="B114" s="1" t="s">
        <v>96</v>
      </c>
      <c r="D114" s="29">
        <f>SUMIFS('2013Figures'!$J:$J,'2013Figures'!$C:$C,$A114,'2013Figures'!$H:$H,$B114,'2013Figures'!$I:$I,"",'2013Figures'!$E:$E,$B$1)</f>
        <v>0</v>
      </c>
      <c r="E114" s="9">
        <f>SUMIFS('2013Figures'!$J:$J,'2013Figures'!$C:$C,$A114,'2013Figures'!$H:$H,$B114,'2013Figures'!$I:$I,"",'2013Figures'!$B:$B,"BrokerToCy",'2013Figures'!$G:$G,"E1",'2013Figures'!$E:$E,$B$1)</f>
        <v>0</v>
      </c>
      <c r="F114" s="9">
        <f>SUMIFS('2013Figures'!$J:$J,'2013Figures'!$C:$C,$A114,'2013Figures'!$H:$H,$B114,'2013Figures'!$I:$I,"",'2013Figures'!$B:$B,"BrokerToCy",'2013Figures'!$G:$G,"P1",'2013Figures'!$E:$E,$B$1)</f>
        <v>0</v>
      </c>
      <c r="G114" s="9">
        <f>SUMIFS('2013Figures'!$J:$J,'2013Figures'!$C:$C,$A114,'2013Figures'!$H:$H,$B114,'2013Figures'!$I:$I,"",'2013Figures'!$B:$B,"CyToBroker",'2013Figures'!$G:$G,"E1",'2013Figures'!$E:$E,$B$1)</f>
        <v>0</v>
      </c>
      <c r="H114" s="9">
        <f>SUMIFS('2013Figures'!$J:$J,'2013Figures'!$C:$C,$A114,'2013Figures'!$H:$H,$B114,'2013Figures'!$I:$I,"",'2013Figures'!$B:$B,"CyToBroker",'2013Figures'!$G:$G,"P1",'2013Figures'!$E:$E,$B$1)</f>
        <v>0</v>
      </c>
      <c r="J114" s="8" t="s">
        <v>131</v>
      </c>
      <c r="L114" s="42">
        <f>SUMIFS('2012Figures'!$J:$J,'2012Figures'!$C:$C,$A114,'2012Figures'!$H:$H,$B114,'2012Figures'!$I:$I,"",'2012Figures'!$E:$E,$B$1)</f>
        <v>0</v>
      </c>
      <c r="M114" s="52">
        <f>SUMIFS('2012Figures'!$J:$J,'2012Figures'!$C:$C,$A114,'2012Figures'!$H:$H,$B114,'2012Figures'!$I:$I,"",'2012Figures'!$B:$B,"BrokerToCy",'2012Figures'!$G:$G,"E1",'2012Figures'!$E:$E,$B$1)</f>
        <v>0</v>
      </c>
      <c r="N114" s="52">
        <f>SUMIFS('2012Figures'!$J:$J,'2012Figures'!$C:$C,$A114,'2012Figures'!$H:$H,$B114,'2012Figures'!$I:$I,"",'2012Figures'!$B:$B,"BrokerToCy",'2012Figures'!$G:$G,"P1",'2012Figures'!$E:$E,$B$1)</f>
        <v>0</v>
      </c>
      <c r="O114" s="52">
        <f>SUMIFS('2012Figures'!$J:$J,'2012Figures'!$C:$C,$A114,'2012Figures'!$H:$H,$B114,'2012Figures'!$I:$I,"",'2012Figures'!$B:$B,"CyToBroker",'2012Figures'!$G:$G,"E1",'2012Figures'!$E:$E,$B$1)</f>
        <v>0</v>
      </c>
      <c r="P114" s="52">
        <f>SUMIFS('2012Figures'!$J:$J,'2012Figures'!$C:$C,$A114,'2012Figures'!$H:$H,$B114,'2012Figures'!$I:$I,"",'2012Figures'!$B:$B,"CyToBroker",'2012Figures'!$G:$G,"P1",'2012Figures'!$E:$E,$B$1)</f>
        <v>0</v>
      </c>
      <c r="R114" s="46" t="str">
        <f t="shared" si="18"/>
        <v/>
      </c>
      <c r="S114" s="46" t="str">
        <f t="shared" si="18"/>
        <v/>
      </c>
      <c r="T114" s="46" t="str">
        <f t="shared" si="18"/>
        <v/>
      </c>
      <c r="U114" s="46" t="str">
        <f t="shared" si="18"/>
        <v/>
      </c>
      <c r="V114" s="46" t="str">
        <f t="shared" si="18"/>
        <v/>
      </c>
    </row>
    <row r="115" spans="1:22" x14ac:dyDescent="0.2">
      <c r="A115" s="1">
        <v>104</v>
      </c>
      <c r="B115" s="1" t="s">
        <v>97</v>
      </c>
      <c r="C115" s="8">
        <v>11</v>
      </c>
      <c r="D115" s="29">
        <f>SUMIFS('2013Figures'!$J:$J,'2013Figures'!$C:$C,$A115,'2013Figures'!$H:$H,$B115,'2013Figures'!$I:$I,$C115,'2013Figures'!$E:$E,$B$1)</f>
        <v>0</v>
      </c>
      <c r="E115" s="9">
        <f>SUMIFS('2013Figures'!$J:$J,'2013Figures'!$C:$C,$A115,'2013Figures'!$H:$H,$B115,'2013Figures'!$I:$I,$C115,'2013Figures'!$B:$B,"BrokerToCy",'2013Figures'!$G:$G,"E1",'2013Figures'!$E:$E,$B$1)</f>
        <v>0</v>
      </c>
      <c r="F115" s="9">
        <f>SUMIFS('2013Figures'!$J:$J,'2013Figures'!$C:$C,$A115,'2013Figures'!$H:$H,$B115,'2013Figures'!$I:$I,$C115,'2013Figures'!$B:$B,"BrokerToCy",'2013Figures'!$G:$G,"P1",'2013Figures'!$E:$E,$B$1)</f>
        <v>0</v>
      </c>
      <c r="G115" s="9">
        <f>SUMIFS('2013Figures'!$J:$J,'2013Figures'!$C:$C,$A115,'2013Figures'!$H:$H,$B115,'2013Figures'!$I:$I,$C115,'2013Figures'!$B:$B,"CyToBroker",'2013Figures'!$G:$G,"E1",'2013Figures'!$E:$E,$B$1)</f>
        <v>0</v>
      </c>
      <c r="H115" s="9">
        <f>SUMIFS('2013Figures'!$J:$J,'2013Figures'!$C:$C,$A115,'2013Figures'!$H:$H,$B115,'2013Figures'!$I:$I,$C115,'2013Figures'!$B:$B,"CyToBroker",'2013Figures'!$G:$G,"P1",'2013Figures'!$E:$E,$B$1)</f>
        <v>0</v>
      </c>
      <c r="L115" s="42">
        <f>SUMIFS('2012Figures'!$J:$J,'2012Figures'!$C:$C,$A115,'2012Figures'!$H:$H,$B115,'2012Figures'!$I:$I,$C115,'2012Figures'!$E:$E,$B$1)</f>
        <v>0</v>
      </c>
      <c r="M115" s="52">
        <f>SUMIFS('2012Figures'!$J:$J,'2012Figures'!$C:$C,$A115,'2012Figures'!$H:$H,$B115,'2012Figures'!$I:$I,$C115,'2012Figures'!$B:$B,"BrokerToCy",'2012Figures'!$G:$G,"E1",'2012Figures'!$E:$E,$B$1)</f>
        <v>0</v>
      </c>
      <c r="N115" s="52">
        <f>SUMIFS('2012Figures'!$J:$J,'2012Figures'!$C:$C,$A115,'2012Figures'!$H:$H,$B115,'2012Figures'!$I:$I,$C115,'2012Figures'!$B:$B,"BrokerToCy",'2012Figures'!$G:$G,"P1",'2012Figures'!$E:$E,$B$1)</f>
        <v>0</v>
      </c>
      <c r="O115" s="52">
        <f>SUMIFS('2012Figures'!$J:$J,'2012Figures'!$C:$C,$A115,'2012Figures'!$H:$H,$B115,'2012Figures'!$I:$I,$C115,'2012Figures'!$B:$B,"CyToBroker",'2012Figures'!$G:$G,"E1",'2012Figures'!$E:$E,$B$1)</f>
        <v>0</v>
      </c>
      <c r="P115" s="52">
        <f>SUMIFS('2012Figures'!$J:$J,'2012Figures'!$C:$C,$A115,'2012Figures'!$H:$H,$B115,'2012Figures'!$I:$I,$C115,'2012Figures'!$B:$B,"CyToBroker",'2012Figures'!$G:$G,"P1",'2012Figures'!$E:$E,$B$1)</f>
        <v>0</v>
      </c>
      <c r="R115" s="46" t="str">
        <f t="shared" si="18"/>
        <v/>
      </c>
      <c r="S115" s="46" t="str">
        <f t="shared" si="18"/>
        <v/>
      </c>
      <c r="T115" s="46" t="str">
        <f t="shared" si="18"/>
        <v/>
      </c>
      <c r="U115" s="46" t="str">
        <f t="shared" si="18"/>
        <v/>
      </c>
      <c r="V115" s="46" t="str">
        <f t="shared" si="18"/>
        <v/>
      </c>
    </row>
    <row r="116" spans="1:22" x14ac:dyDescent="0.2">
      <c r="A116" s="1">
        <v>104</v>
      </c>
      <c r="B116" s="1" t="s">
        <v>97</v>
      </c>
      <c r="C116" s="8">
        <v>10</v>
      </c>
      <c r="D116" s="29">
        <f>SUMIFS('2013Figures'!$J:$J,'2013Figures'!$C:$C,$A116,'2013Figures'!$H:$H,$B116,'2013Figures'!$I:$I,$C116,'2013Figures'!$E:$E,$B$1)</f>
        <v>0</v>
      </c>
      <c r="E116" s="9">
        <f>SUMIFS('2013Figures'!$J:$J,'2013Figures'!$C:$C,$A116,'2013Figures'!$H:$H,$B116,'2013Figures'!$I:$I,$C116,'2013Figures'!$B:$B,"BrokerToCy",'2013Figures'!$G:$G,"E1",'2013Figures'!$E:$E,$B$1)</f>
        <v>0</v>
      </c>
      <c r="F116" s="9">
        <f>SUMIFS('2013Figures'!$J:$J,'2013Figures'!$C:$C,$A116,'2013Figures'!$H:$H,$B116,'2013Figures'!$I:$I,$C116,'2013Figures'!$B:$B,"BrokerToCy",'2013Figures'!$G:$G,"P1",'2013Figures'!$E:$E,$B$1)</f>
        <v>0</v>
      </c>
      <c r="G116" s="9">
        <f>SUMIFS('2013Figures'!$J:$J,'2013Figures'!$C:$C,$A116,'2013Figures'!$H:$H,$B116,'2013Figures'!$I:$I,$C116,'2013Figures'!$B:$B,"CyToBroker",'2013Figures'!$G:$G,"E1",'2013Figures'!$E:$E,$B$1)</f>
        <v>0</v>
      </c>
      <c r="H116" s="9">
        <f>SUMIFS('2013Figures'!$J:$J,'2013Figures'!$C:$C,$A116,'2013Figures'!$H:$H,$B116,'2013Figures'!$I:$I,$C116,'2013Figures'!$B:$B,"CyToBroker",'2013Figures'!$G:$G,"P1",'2013Figures'!$E:$E,$B$1)</f>
        <v>0</v>
      </c>
      <c r="J116" s="8">
        <v>201501</v>
      </c>
      <c r="L116" s="42">
        <f>SUMIFS('2012Figures'!$J:$J,'2012Figures'!$C:$C,$A116,'2012Figures'!$H:$H,$B116,'2012Figures'!$I:$I,$C116,'2012Figures'!$E:$E,$B$1)</f>
        <v>0</v>
      </c>
      <c r="M116" s="52">
        <f>SUMIFS('2012Figures'!$J:$J,'2012Figures'!$C:$C,$A116,'2012Figures'!$H:$H,$B116,'2012Figures'!$I:$I,$C116,'2012Figures'!$B:$B,"BrokerToCy",'2012Figures'!$G:$G,"E1",'2012Figures'!$E:$E,$B$1)</f>
        <v>0</v>
      </c>
      <c r="N116" s="52">
        <f>SUMIFS('2012Figures'!$J:$J,'2012Figures'!$C:$C,$A116,'2012Figures'!$H:$H,$B116,'2012Figures'!$I:$I,$C116,'2012Figures'!$B:$B,"BrokerToCy",'2012Figures'!$G:$G,"P1",'2012Figures'!$E:$E,$B$1)</f>
        <v>0</v>
      </c>
      <c r="O116" s="52">
        <f>SUMIFS('2012Figures'!$J:$J,'2012Figures'!$C:$C,$A116,'2012Figures'!$H:$H,$B116,'2012Figures'!$I:$I,$C116,'2012Figures'!$B:$B,"CyToBroker",'2012Figures'!$G:$G,"E1",'2012Figures'!$E:$E,$B$1)</f>
        <v>0</v>
      </c>
      <c r="P116" s="52">
        <f>SUMIFS('2012Figures'!$J:$J,'2012Figures'!$C:$C,$A116,'2012Figures'!$H:$H,$B116,'2012Figures'!$I:$I,$C116,'2012Figures'!$B:$B,"CyToBroker",'2012Figures'!$G:$G,"P1",'2012Figures'!$E:$E,$B$1)</f>
        <v>0</v>
      </c>
      <c r="R116" s="46" t="str">
        <f t="shared" si="18"/>
        <v/>
      </c>
      <c r="S116" s="46" t="str">
        <f t="shared" si="18"/>
        <v/>
      </c>
      <c r="T116" s="46" t="str">
        <f t="shared" si="18"/>
        <v/>
      </c>
      <c r="U116" s="46" t="str">
        <f t="shared" si="18"/>
        <v/>
      </c>
      <c r="V116" s="46" t="str">
        <f t="shared" si="18"/>
        <v/>
      </c>
    </row>
    <row r="117" spans="1:22" x14ac:dyDescent="0.2">
      <c r="A117" s="1">
        <v>104</v>
      </c>
      <c r="B117" s="1" t="s">
        <v>97</v>
      </c>
      <c r="C117" s="8">
        <v>9</v>
      </c>
      <c r="D117" s="29">
        <f>SUMIFS('2013Figures'!$J:$J,'2013Figures'!$C:$C,$A117,'2013Figures'!$H:$H,$B117,'2013Figures'!$I:$I,$C117,'2013Figures'!$E:$E,$B$1)</f>
        <v>0</v>
      </c>
      <c r="E117" s="9">
        <f>SUMIFS('2013Figures'!$J:$J,'2013Figures'!$C:$C,$A117,'2013Figures'!$H:$H,$B117,'2013Figures'!$I:$I,$C117,'2013Figures'!$B:$B,"BrokerToCy",'2013Figures'!$G:$G,"E1",'2013Figures'!$E:$E,$B$1)</f>
        <v>0</v>
      </c>
      <c r="F117" s="9">
        <f>SUMIFS('2013Figures'!$J:$J,'2013Figures'!$C:$C,$A117,'2013Figures'!$H:$H,$B117,'2013Figures'!$I:$I,$C117,'2013Figures'!$B:$B,"BrokerToCy",'2013Figures'!$G:$G,"P1",'2013Figures'!$E:$E,$B$1)</f>
        <v>0</v>
      </c>
      <c r="G117" s="9">
        <f>SUMIFS('2013Figures'!$J:$J,'2013Figures'!$C:$C,$A117,'2013Figures'!$H:$H,$B117,'2013Figures'!$I:$I,$C117,'2013Figures'!$B:$B,"CyToBroker",'2013Figures'!$G:$G,"E1",'2013Figures'!$E:$E,$B$1)</f>
        <v>0</v>
      </c>
      <c r="H117" s="9">
        <f>SUMIFS('2013Figures'!$J:$J,'2013Figures'!$C:$C,$A117,'2013Figures'!$H:$H,$B117,'2013Figures'!$I:$I,$C117,'2013Figures'!$B:$B,"CyToBroker",'2013Figures'!$G:$G,"P1",'2013Figures'!$E:$E,$B$1)</f>
        <v>0</v>
      </c>
      <c r="J117" s="8">
        <v>201401</v>
      </c>
      <c r="L117" s="42">
        <f>SUMIFS('2012Figures'!$J:$J,'2012Figures'!$C:$C,$A117,'2012Figures'!$H:$H,$B117,'2012Figures'!$I:$I,$C117,'2012Figures'!$E:$E,$B$1)</f>
        <v>0</v>
      </c>
      <c r="M117" s="52">
        <f>SUMIFS('2012Figures'!$J:$J,'2012Figures'!$C:$C,$A117,'2012Figures'!$H:$H,$B117,'2012Figures'!$I:$I,$C117,'2012Figures'!$B:$B,"BrokerToCy",'2012Figures'!$G:$G,"E1",'2012Figures'!$E:$E,$B$1)</f>
        <v>0</v>
      </c>
      <c r="N117" s="52">
        <f>SUMIFS('2012Figures'!$J:$J,'2012Figures'!$C:$C,$A117,'2012Figures'!$H:$H,$B117,'2012Figures'!$I:$I,$C117,'2012Figures'!$B:$B,"BrokerToCy",'2012Figures'!$G:$G,"P1",'2012Figures'!$E:$E,$B$1)</f>
        <v>0</v>
      </c>
      <c r="O117" s="52">
        <f>SUMIFS('2012Figures'!$J:$J,'2012Figures'!$C:$C,$A117,'2012Figures'!$H:$H,$B117,'2012Figures'!$I:$I,$C117,'2012Figures'!$B:$B,"CyToBroker",'2012Figures'!$G:$G,"E1",'2012Figures'!$E:$E,$B$1)</f>
        <v>0</v>
      </c>
      <c r="P117" s="52">
        <f>SUMIFS('2012Figures'!$J:$J,'2012Figures'!$C:$C,$A117,'2012Figures'!$H:$H,$B117,'2012Figures'!$I:$I,$C117,'2012Figures'!$B:$B,"CyToBroker",'2012Figures'!$G:$G,"P1",'2012Figures'!$E:$E,$B$1)</f>
        <v>0</v>
      </c>
      <c r="R117" s="46" t="str">
        <f t="shared" si="18"/>
        <v/>
      </c>
      <c r="S117" s="46" t="str">
        <f t="shared" si="18"/>
        <v/>
      </c>
      <c r="T117" s="46" t="str">
        <f t="shared" si="18"/>
        <v/>
      </c>
      <c r="U117" s="46" t="str">
        <f t="shared" si="18"/>
        <v/>
      </c>
      <c r="V117" s="46" t="str">
        <f t="shared" si="18"/>
        <v/>
      </c>
    </row>
    <row r="118" spans="1:22" x14ac:dyDescent="0.2">
      <c r="A118" s="1">
        <v>104</v>
      </c>
      <c r="B118" s="1" t="s">
        <v>97</v>
      </c>
      <c r="C118" s="8">
        <v>8</v>
      </c>
      <c r="D118" s="29">
        <f>SUMIFS('2013Figures'!$J:$J,'2013Figures'!$C:$C,$A118,'2013Figures'!$H:$H,$B118,'2013Figures'!$I:$I,$C118,'2013Figures'!$E:$E,$B$1)</f>
        <v>0</v>
      </c>
      <c r="E118" s="9">
        <f>SUMIFS('2013Figures'!$J:$J,'2013Figures'!$C:$C,$A118,'2013Figures'!$H:$H,$B118,'2013Figures'!$I:$I,$C118,'2013Figures'!$B:$B,"BrokerToCy",'2013Figures'!$G:$G,"E1",'2013Figures'!$E:$E,$B$1)</f>
        <v>0</v>
      </c>
      <c r="F118" s="9">
        <f>SUMIFS('2013Figures'!$J:$J,'2013Figures'!$C:$C,$A118,'2013Figures'!$H:$H,$B118,'2013Figures'!$I:$I,$C118,'2013Figures'!$B:$B,"BrokerToCy",'2013Figures'!$G:$G,"P1",'2013Figures'!$E:$E,$B$1)</f>
        <v>0</v>
      </c>
      <c r="G118" s="9">
        <f>SUMIFS('2013Figures'!$J:$J,'2013Figures'!$C:$C,$A118,'2013Figures'!$H:$H,$B118,'2013Figures'!$I:$I,$C118,'2013Figures'!$B:$B,"CyToBroker",'2013Figures'!$G:$G,"E1",'2013Figures'!$E:$E,$B$1)</f>
        <v>0</v>
      </c>
      <c r="H118" s="9">
        <f>SUMIFS('2013Figures'!$J:$J,'2013Figures'!$C:$C,$A118,'2013Figures'!$H:$H,$B118,'2013Figures'!$I:$I,$C118,'2013Figures'!$B:$B,"CyToBroker",'2013Figures'!$G:$G,"P1",'2013Figures'!$E:$E,$B$1)</f>
        <v>0</v>
      </c>
      <c r="I118" s="30"/>
      <c r="J118" s="31">
        <v>201301</v>
      </c>
      <c r="K118" s="30"/>
      <c r="L118" s="42">
        <f>SUMIFS('2012Figures'!$J:$J,'2012Figures'!$C:$C,$A118,'2012Figures'!$H:$H,$B118,'2012Figures'!$I:$I,$C118,'2012Figures'!$E:$E,$B$1)</f>
        <v>0</v>
      </c>
      <c r="M118" s="52">
        <f>SUMIFS('2012Figures'!$J:$J,'2012Figures'!$C:$C,$A118,'2012Figures'!$H:$H,$B118,'2012Figures'!$I:$I,$C118,'2012Figures'!$B:$B,"BrokerToCy",'2012Figures'!$G:$G,"E1",'2012Figures'!$E:$E,$B$1)</f>
        <v>0</v>
      </c>
      <c r="N118" s="52">
        <f>SUMIFS('2012Figures'!$J:$J,'2012Figures'!$C:$C,$A118,'2012Figures'!$H:$H,$B118,'2012Figures'!$I:$I,$C118,'2012Figures'!$B:$B,"BrokerToCy",'2012Figures'!$G:$G,"P1",'2012Figures'!$E:$E,$B$1)</f>
        <v>0</v>
      </c>
      <c r="O118" s="52">
        <f>SUMIFS('2012Figures'!$J:$J,'2012Figures'!$C:$C,$A118,'2012Figures'!$H:$H,$B118,'2012Figures'!$I:$I,$C118,'2012Figures'!$B:$B,"CyToBroker",'2012Figures'!$G:$G,"E1",'2012Figures'!$E:$E,$B$1)</f>
        <v>0</v>
      </c>
      <c r="P118" s="52">
        <f>SUMIFS('2012Figures'!$J:$J,'2012Figures'!$C:$C,$A118,'2012Figures'!$H:$H,$B118,'2012Figures'!$I:$I,$C118,'2012Figures'!$B:$B,"CyToBroker",'2012Figures'!$G:$G,"P1",'2012Figures'!$E:$E,$B$1)</f>
        <v>0</v>
      </c>
      <c r="Q118" s="30"/>
      <c r="R118" s="46" t="str">
        <f t="shared" si="18"/>
        <v/>
      </c>
      <c r="S118" s="46" t="str">
        <f t="shared" si="18"/>
        <v/>
      </c>
      <c r="T118" s="46" t="str">
        <f t="shared" si="18"/>
        <v/>
      </c>
      <c r="U118" s="46" t="str">
        <f t="shared" si="18"/>
        <v/>
      </c>
      <c r="V118" s="46" t="str">
        <f t="shared" si="18"/>
        <v/>
      </c>
    </row>
    <row r="119" spans="1:22" x14ac:dyDescent="0.2">
      <c r="A119" s="1">
        <v>104</v>
      </c>
      <c r="B119" s="1" t="s">
        <v>97</v>
      </c>
      <c r="C119" s="8">
        <v>7</v>
      </c>
      <c r="D119" s="29">
        <f>SUMIFS('2013Figures'!$J:$J,'2013Figures'!$C:$C,$A119,'2013Figures'!$H:$H,$B119,'2013Figures'!$I:$I,$C119,'2013Figures'!$E:$E,$B$1)</f>
        <v>0</v>
      </c>
      <c r="E119" s="9">
        <f>SUMIFS('2013Figures'!$J:$J,'2013Figures'!$C:$C,$A119,'2013Figures'!$H:$H,$B119,'2013Figures'!$I:$I,$C119,'2013Figures'!$B:$B,"BrokerToCy",'2013Figures'!$G:$G,"E1",'2013Figures'!$E:$E,$B$1)</f>
        <v>0</v>
      </c>
      <c r="F119" s="9">
        <f>SUMIFS('2013Figures'!$J:$J,'2013Figures'!$C:$C,$A119,'2013Figures'!$H:$H,$B119,'2013Figures'!$I:$I,$C119,'2013Figures'!$B:$B,"BrokerToCy",'2013Figures'!$G:$G,"P1",'2013Figures'!$E:$E,$B$1)</f>
        <v>0</v>
      </c>
      <c r="G119" s="9">
        <f>SUMIFS('2013Figures'!$J:$J,'2013Figures'!$C:$C,$A119,'2013Figures'!$H:$H,$B119,'2013Figures'!$I:$I,$C119,'2013Figures'!$B:$B,"CyToBroker",'2013Figures'!$G:$G,"E1",'2013Figures'!$E:$E,$B$1)</f>
        <v>0</v>
      </c>
      <c r="H119" s="9">
        <f>SUMIFS('2013Figures'!$J:$J,'2013Figures'!$C:$C,$A119,'2013Figures'!$H:$H,$B119,'2013Figures'!$I:$I,$C119,'2013Figures'!$B:$B,"CyToBroker",'2013Figures'!$G:$G,"P1",'2013Figures'!$E:$E,$B$1)</f>
        <v>0</v>
      </c>
      <c r="J119" s="8">
        <v>201201</v>
      </c>
      <c r="L119" s="42">
        <f>SUMIFS('2012Figures'!$J:$J,'2012Figures'!$C:$C,$A119,'2012Figures'!$H:$H,$B119,'2012Figures'!$I:$I,$C119,'2012Figures'!$E:$E,$B$1)</f>
        <v>0</v>
      </c>
      <c r="M119" s="52">
        <f>SUMIFS('2012Figures'!$J:$J,'2012Figures'!$C:$C,$A119,'2012Figures'!$H:$H,$B119,'2012Figures'!$I:$I,$C119,'2012Figures'!$B:$B,"BrokerToCy",'2012Figures'!$G:$G,"E1",'2012Figures'!$E:$E,$B$1)</f>
        <v>0</v>
      </c>
      <c r="N119" s="52">
        <f>SUMIFS('2012Figures'!$J:$J,'2012Figures'!$C:$C,$A119,'2012Figures'!$H:$H,$B119,'2012Figures'!$I:$I,$C119,'2012Figures'!$B:$B,"BrokerToCy",'2012Figures'!$G:$G,"P1",'2012Figures'!$E:$E,$B$1)</f>
        <v>0</v>
      </c>
      <c r="O119" s="52">
        <f>SUMIFS('2012Figures'!$J:$J,'2012Figures'!$C:$C,$A119,'2012Figures'!$H:$H,$B119,'2012Figures'!$I:$I,$C119,'2012Figures'!$B:$B,"CyToBroker",'2012Figures'!$G:$G,"E1",'2012Figures'!$E:$E,$B$1)</f>
        <v>0</v>
      </c>
      <c r="P119" s="52">
        <f>SUMIFS('2012Figures'!$J:$J,'2012Figures'!$C:$C,$A119,'2012Figures'!$H:$H,$B119,'2012Figures'!$I:$I,$C119,'2012Figures'!$B:$B,"CyToBroker",'2012Figures'!$G:$G,"P1",'2012Figures'!$E:$E,$B$1)</f>
        <v>0</v>
      </c>
      <c r="R119" s="46" t="str">
        <f t="shared" si="18"/>
        <v/>
      </c>
      <c r="S119" s="46" t="str">
        <f t="shared" si="18"/>
        <v/>
      </c>
      <c r="T119" s="46" t="str">
        <f t="shared" si="18"/>
        <v/>
      </c>
      <c r="U119" s="46" t="str">
        <f t="shared" si="18"/>
        <v/>
      </c>
      <c r="V119" s="46" t="str">
        <f t="shared" si="18"/>
        <v/>
      </c>
    </row>
    <row r="120" spans="1:22" x14ac:dyDescent="0.2">
      <c r="A120" s="1">
        <v>104</v>
      </c>
      <c r="B120" s="1" t="s">
        <v>97</v>
      </c>
      <c r="C120" s="8">
        <v>6</v>
      </c>
      <c r="D120" s="29">
        <f>SUMIFS('2013Figures'!$J:$J,'2013Figures'!$C:$C,$A120,'2013Figures'!$H:$H,$B120,'2013Figures'!$I:$I,$C120,'2013Figures'!$E:$E,$B$1)</f>
        <v>0</v>
      </c>
      <c r="E120" s="9">
        <f>SUMIFS('2013Figures'!$J:$J,'2013Figures'!$C:$C,$A120,'2013Figures'!$H:$H,$B120,'2013Figures'!$I:$I,$C120,'2013Figures'!$B:$B,"BrokerToCy",'2013Figures'!$G:$G,"E1",'2013Figures'!$E:$E,$B$1)</f>
        <v>0</v>
      </c>
      <c r="F120" s="9">
        <f>SUMIFS('2013Figures'!$J:$J,'2013Figures'!$C:$C,$A120,'2013Figures'!$H:$H,$B120,'2013Figures'!$I:$I,$C120,'2013Figures'!$B:$B,"BrokerToCy",'2013Figures'!$G:$G,"P1",'2013Figures'!$E:$E,$B$1)</f>
        <v>0</v>
      </c>
      <c r="G120" s="9">
        <f>SUMIFS('2013Figures'!$J:$J,'2013Figures'!$C:$C,$A120,'2013Figures'!$H:$H,$B120,'2013Figures'!$I:$I,$C120,'2013Figures'!$B:$B,"CyToBroker",'2013Figures'!$G:$G,"E1",'2013Figures'!$E:$E,$B$1)</f>
        <v>0</v>
      </c>
      <c r="H120" s="9">
        <f>SUMIFS('2013Figures'!$J:$J,'2013Figures'!$C:$C,$A120,'2013Figures'!$H:$H,$B120,'2013Figures'!$I:$I,$C120,'2013Figures'!$B:$B,"CyToBroker",'2013Figures'!$G:$G,"P1",'2013Figures'!$E:$E,$B$1)</f>
        <v>0</v>
      </c>
      <c r="J120" s="8">
        <v>201101</v>
      </c>
      <c r="L120" s="42">
        <f>SUMIFS('2012Figures'!$J:$J,'2012Figures'!$C:$C,$A120,'2012Figures'!$H:$H,$B120,'2012Figures'!$I:$I,$C120,'2012Figures'!$E:$E,$B$1)</f>
        <v>0</v>
      </c>
      <c r="M120" s="52">
        <f>SUMIFS('2012Figures'!$J:$J,'2012Figures'!$C:$C,$A120,'2012Figures'!$H:$H,$B120,'2012Figures'!$I:$I,$C120,'2012Figures'!$B:$B,"BrokerToCy",'2012Figures'!$G:$G,"E1",'2012Figures'!$E:$E,$B$1)</f>
        <v>0</v>
      </c>
      <c r="N120" s="52">
        <f>SUMIFS('2012Figures'!$J:$J,'2012Figures'!$C:$C,$A120,'2012Figures'!$H:$H,$B120,'2012Figures'!$I:$I,$C120,'2012Figures'!$B:$B,"BrokerToCy",'2012Figures'!$G:$G,"P1",'2012Figures'!$E:$E,$B$1)</f>
        <v>0</v>
      </c>
      <c r="O120" s="52">
        <f>SUMIFS('2012Figures'!$J:$J,'2012Figures'!$C:$C,$A120,'2012Figures'!$H:$H,$B120,'2012Figures'!$I:$I,$C120,'2012Figures'!$B:$B,"CyToBroker",'2012Figures'!$G:$G,"E1",'2012Figures'!$E:$E,$B$1)</f>
        <v>0</v>
      </c>
      <c r="P120" s="52">
        <f>SUMIFS('2012Figures'!$J:$J,'2012Figures'!$C:$C,$A120,'2012Figures'!$H:$H,$B120,'2012Figures'!$I:$I,$C120,'2012Figures'!$B:$B,"CyToBroker",'2012Figures'!$G:$G,"P1",'2012Figures'!$E:$E,$B$1)</f>
        <v>0</v>
      </c>
      <c r="R120" s="46" t="str">
        <f t="shared" si="18"/>
        <v/>
      </c>
      <c r="S120" s="46" t="str">
        <f t="shared" si="18"/>
        <v/>
      </c>
      <c r="T120" s="46" t="str">
        <f t="shared" si="18"/>
        <v/>
      </c>
      <c r="U120" s="46" t="str">
        <f t="shared" si="18"/>
        <v/>
      </c>
      <c r="V120" s="46" t="str">
        <f t="shared" si="18"/>
        <v/>
      </c>
    </row>
    <row r="121" spans="1:22" x14ac:dyDescent="0.2">
      <c r="A121" s="1">
        <v>104</v>
      </c>
      <c r="B121" s="1" t="s">
        <v>97</v>
      </c>
      <c r="C121" s="8">
        <v>5</v>
      </c>
      <c r="D121" s="29">
        <f>SUMIFS('2013Figures'!$J:$J,'2013Figures'!$C:$C,$A121,'2013Figures'!$H:$H,$B121,'2013Figures'!$I:$I,$C121,'2013Figures'!$E:$E,$B$1)</f>
        <v>0</v>
      </c>
      <c r="E121" s="9">
        <f>SUMIFS('2013Figures'!$J:$J,'2013Figures'!$C:$C,$A121,'2013Figures'!$H:$H,$B121,'2013Figures'!$I:$I,$C121,'2013Figures'!$B:$B,"BrokerToCy",'2013Figures'!$G:$G,"E1",'2013Figures'!$E:$E,$B$1)</f>
        <v>0</v>
      </c>
      <c r="F121" s="9">
        <f>SUMIFS('2013Figures'!$J:$J,'2013Figures'!$C:$C,$A121,'2013Figures'!$H:$H,$B121,'2013Figures'!$I:$I,$C121,'2013Figures'!$B:$B,"BrokerToCy",'2013Figures'!$G:$G,"P1",'2013Figures'!$E:$E,$B$1)</f>
        <v>0</v>
      </c>
      <c r="G121" s="9">
        <f>SUMIFS('2013Figures'!$J:$J,'2013Figures'!$C:$C,$A121,'2013Figures'!$H:$H,$B121,'2013Figures'!$I:$I,$C121,'2013Figures'!$B:$B,"CyToBroker",'2013Figures'!$G:$G,"E1",'2013Figures'!$E:$E,$B$1)</f>
        <v>0</v>
      </c>
      <c r="H121" s="9">
        <f>SUMIFS('2013Figures'!$J:$J,'2013Figures'!$C:$C,$A121,'2013Figures'!$H:$H,$B121,'2013Figures'!$I:$I,$C121,'2013Figures'!$B:$B,"CyToBroker",'2013Figures'!$G:$G,"P1",'2013Figures'!$E:$E,$B$1)</f>
        <v>0</v>
      </c>
      <c r="J121" s="8">
        <v>201001</v>
      </c>
      <c r="L121" s="42">
        <f>SUMIFS('2012Figures'!$J:$J,'2012Figures'!$C:$C,$A121,'2012Figures'!$H:$H,$B121,'2012Figures'!$I:$I,$C121,'2012Figures'!$E:$E,$B$1)</f>
        <v>0</v>
      </c>
      <c r="M121" s="52">
        <f>SUMIFS('2012Figures'!$J:$J,'2012Figures'!$C:$C,$A121,'2012Figures'!$H:$H,$B121,'2012Figures'!$I:$I,$C121,'2012Figures'!$B:$B,"BrokerToCy",'2012Figures'!$G:$G,"E1",'2012Figures'!$E:$E,$B$1)</f>
        <v>0</v>
      </c>
      <c r="N121" s="52">
        <f>SUMIFS('2012Figures'!$J:$J,'2012Figures'!$C:$C,$A121,'2012Figures'!$H:$H,$B121,'2012Figures'!$I:$I,$C121,'2012Figures'!$B:$B,"BrokerToCy",'2012Figures'!$G:$G,"P1",'2012Figures'!$E:$E,$B$1)</f>
        <v>0</v>
      </c>
      <c r="O121" s="52">
        <f>SUMIFS('2012Figures'!$J:$J,'2012Figures'!$C:$C,$A121,'2012Figures'!$H:$H,$B121,'2012Figures'!$I:$I,$C121,'2012Figures'!$B:$B,"CyToBroker",'2012Figures'!$G:$G,"E1",'2012Figures'!$E:$E,$B$1)</f>
        <v>0</v>
      </c>
      <c r="P121" s="52">
        <f>SUMIFS('2012Figures'!$J:$J,'2012Figures'!$C:$C,$A121,'2012Figures'!$H:$H,$B121,'2012Figures'!$I:$I,$C121,'2012Figures'!$B:$B,"CyToBroker",'2012Figures'!$G:$G,"P1",'2012Figures'!$E:$E,$B$1)</f>
        <v>0</v>
      </c>
      <c r="R121" s="46" t="str">
        <f t="shared" si="18"/>
        <v/>
      </c>
      <c r="S121" s="46" t="str">
        <f t="shared" si="18"/>
        <v/>
      </c>
      <c r="T121" s="46" t="str">
        <f t="shared" si="18"/>
        <v/>
      </c>
      <c r="U121" s="46" t="str">
        <f t="shared" si="18"/>
        <v/>
      </c>
      <c r="V121" s="46" t="str">
        <f t="shared" si="18"/>
        <v/>
      </c>
    </row>
    <row r="122" spans="1:22" x14ac:dyDescent="0.2">
      <c r="A122" s="1">
        <v>104</v>
      </c>
      <c r="B122" s="1" t="s">
        <v>97</v>
      </c>
      <c r="C122" s="8">
        <v>4</v>
      </c>
      <c r="D122" s="29">
        <f>SUMIFS('2013Figures'!$J:$J,'2013Figures'!$C:$C,$A122,'2013Figures'!$H:$H,$B122,'2013Figures'!$I:$I,$C122,'2013Figures'!$E:$E,$B$1)</f>
        <v>0</v>
      </c>
      <c r="E122" s="9">
        <f>SUMIFS('2013Figures'!$J:$J,'2013Figures'!$C:$C,$A122,'2013Figures'!$H:$H,$B122,'2013Figures'!$I:$I,$C122,'2013Figures'!$B:$B,"BrokerToCy",'2013Figures'!$G:$G,"E1",'2013Figures'!$E:$E,$B$1)</f>
        <v>0</v>
      </c>
      <c r="F122" s="9">
        <f>SUMIFS('2013Figures'!$J:$J,'2013Figures'!$C:$C,$A122,'2013Figures'!$H:$H,$B122,'2013Figures'!$I:$I,$C122,'2013Figures'!$B:$B,"BrokerToCy",'2013Figures'!$G:$G,"P1",'2013Figures'!$E:$E,$B$1)</f>
        <v>0</v>
      </c>
      <c r="G122" s="9">
        <f>SUMIFS('2013Figures'!$J:$J,'2013Figures'!$C:$C,$A122,'2013Figures'!$H:$H,$B122,'2013Figures'!$I:$I,$C122,'2013Figures'!$B:$B,"CyToBroker",'2013Figures'!$G:$G,"E1",'2013Figures'!$E:$E,$B$1)</f>
        <v>0</v>
      </c>
      <c r="H122" s="9">
        <f>SUMIFS('2013Figures'!$J:$J,'2013Figures'!$C:$C,$A122,'2013Figures'!$H:$H,$B122,'2013Figures'!$I:$I,$C122,'2013Figures'!$B:$B,"CyToBroker",'2013Figures'!$G:$G,"P1",'2013Figures'!$E:$E,$B$1)</f>
        <v>0</v>
      </c>
      <c r="J122" s="8">
        <v>200901</v>
      </c>
      <c r="L122" s="42">
        <f>SUMIFS('2012Figures'!$J:$J,'2012Figures'!$C:$C,$A122,'2012Figures'!$H:$H,$B122,'2012Figures'!$I:$I,$C122,'2012Figures'!$E:$E,$B$1)</f>
        <v>0</v>
      </c>
      <c r="M122" s="52">
        <f>SUMIFS('2012Figures'!$J:$J,'2012Figures'!$C:$C,$A122,'2012Figures'!$H:$H,$B122,'2012Figures'!$I:$I,$C122,'2012Figures'!$B:$B,"BrokerToCy",'2012Figures'!$G:$G,"E1",'2012Figures'!$E:$E,$B$1)</f>
        <v>0</v>
      </c>
      <c r="N122" s="52">
        <f>SUMIFS('2012Figures'!$J:$J,'2012Figures'!$C:$C,$A122,'2012Figures'!$H:$H,$B122,'2012Figures'!$I:$I,$C122,'2012Figures'!$B:$B,"BrokerToCy",'2012Figures'!$G:$G,"P1",'2012Figures'!$E:$E,$B$1)</f>
        <v>0</v>
      </c>
      <c r="O122" s="52">
        <f>SUMIFS('2012Figures'!$J:$J,'2012Figures'!$C:$C,$A122,'2012Figures'!$H:$H,$B122,'2012Figures'!$I:$I,$C122,'2012Figures'!$B:$B,"CyToBroker",'2012Figures'!$G:$G,"E1",'2012Figures'!$E:$E,$B$1)</f>
        <v>0</v>
      </c>
      <c r="P122" s="52">
        <f>SUMIFS('2012Figures'!$J:$J,'2012Figures'!$C:$C,$A122,'2012Figures'!$H:$H,$B122,'2012Figures'!$I:$I,$C122,'2012Figures'!$B:$B,"CyToBroker",'2012Figures'!$G:$G,"P1",'2012Figures'!$E:$E,$B$1)</f>
        <v>0</v>
      </c>
      <c r="R122" s="46" t="str">
        <f t="shared" si="18"/>
        <v/>
      </c>
      <c r="S122" s="46" t="str">
        <f t="shared" si="18"/>
        <v/>
      </c>
      <c r="T122" s="46" t="str">
        <f t="shared" si="18"/>
        <v/>
      </c>
      <c r="U122" s="46" t="str">
        <f t="shared" si="18"/>
        <v/>
      </c>
      <c r="V122" s="46" t="str">
        <f t="shared" si="18"/>
        <v/>
      </c>
    </row>
    <row r="123" spans="1:22" x14ac:dyDescent="0.2">
      <c r="A123" s="1">
        <v>104</v>
      </c>
      <c r="B123" s="1" t="s">
        <v>97</v>
      </c>
      <c r="C123" s="8">
        <v>3</v>
      </c>
      <c r="D123" s="29">
        <f>SUMIFS('2013Figures'!$J:$J,'2013Figures'!$C:$C,$A123,'2013Figures'!$H:$H,$B123,'2013Figures'!$I:$I,$C123,'2013Figures'!$E:$E,$B$1)</f>
        <v>0</v>
      </c>
      <c r="E123" s="9">
        <f>SUMIFS('2013Figures'!$J:$J,'2013Figures'!$C:$C,$A123,'2013Figures'!$H:$H,$B123,'2013Figures'!$I:$I,$C123,'2013Figures'!$B:$B,"BrokerToCy",'2013Figures'!$G:$G,"E1",'2013Figures'!$E:$E,$B$1)</f>
        <v>0</v>
      </c>
      <c r="F123" s="9">
        <f>SUMIFS('2013Figures'!$J:$J,'2013Figures'!$C:$C,$A123,'2013Figures'!$H:$H,$B123,'2013Figures'!$I:$I,$C123,'2013Figures'!$B:$B,"BrokerToCy",'2013Figures'!$G:$G,"P1",'2013Figures'!$E:$E,$B$1)</f>
        <v>0</v>
      </c>
      <c r="G123" s="9">
        <f>SUMIFS('2013Figures'!$J:$J,'2013Figures'!$C:$C,$A123,'2013Figures'!$H:$H,$B123,'2013Figures'!$I:$I,$C123,'2013Figures'!$B:$B,"CyToBroker",'2013Figures'!$G:$G,"E1",'2013Figures'!$E:$E,$B$1)</f>
        <v>0</v>
      </c>
      <c r="H123" s="9">
        <f>SUMIFS('2013Figures'!$J:$J,'2013Figures'!$C:$C,$A123,'2013Figures'!$H:$H,$B123,'2013Figures'!$I:$I,$C123,'2013Figures'!$B:$B,"CyToBroker",'2013Figures'!$G:$G,"P1",'2013Figures'!$E:$E,$B$1)</f>
        <v>0</v>
      </c>
      <c r="J123" s="8">
        <v>200801</v>
      </c>
      <c r="L123" s="42">
        <f>SUMIFS('2012Figures'!$J:$J,'2012Figures'!$C:$C,$A123,'2012Figures'!$H:$H,$B123,'2012Figures'!$I:$I,$C123,'2012Figures'!$E:$E,$B$1)</f>
        <v>0</v>
      </c>
      <c r="M123" s="52">
        <f>SUMIFS('2012Figures'!$J:$J,'2012Figures'!$C:$C,$A123,'2012Figures'!$H:$H,$B123,'2012Figures'!$I:$I,$C123,'2012Figures'!$B:$B,"BrokerToCy",'2012Figures'!$G:$G,"E1",'2012Figures'!$E:$E,$B$1)</f>
        <v>0</v>
      </c>
      <c r="N123" s="52">
        <f>SUMIFS('2012Figures'!$J:$J,'2012Figures'!$C:$C,$A123,'2012Figures'!$H:$H,$B123,'2012Figures'!$I:$I,$C123,'2012Figures'!$B:$B,"BrokerToCy",'2012Figures'!$G:$G,"P1",'2012Figures'!$E:$E,$B$1)</f>
        <v>0</v>
      </c>
      <c r="O123" s="52">
        <f>SUMIFS('2012Figures'!$J:$J,'2012Figures'!$C:$C,$A123,'2012Figures'!$H:$H,$B123,'2012Figures'!$I:$I,$C123,'2012Figures'!$B:$B,"CyToBroker",'2012Figures'!$G:$G,"E1",'2012Figures'!$E:$E,$B$1)</f>
        <v>0</v>
      </c>
      <c r="P123" s="52">
        <f>SUMIFS('2012Figures'!$J:$J,'2012Figures'!$C:$C,$A123,'2012Figures'!$H:$H,$B123,'2012Figures'!$I:$I,$C123,'2012Figures'!$B:$B,"CyToBroker",'2012Figures'!$G:$G,"P1",'2012Figures'!$E:$E,$B$1)</f>
        <v>0</v>
      </c>
      <c r="R123" s="46" t="str">
        <f t="shared" si="18"/>
        <v/>
      </c>
      <c r="S123" s="46" t="str">
        <f t="shared" si="18"/>
        <v/>
      </c>
      <c r="T123" s="46" t="str">
        <f t="shared" si="18"/>
        <v/>
      </c>
      <c r="U123" s="46" t="str">
        <f t="shared" si="18"/>
        <v/>
      </c>
      <c r="V123" s="46" t="str">
        <f t="shared" si="18"/>
        <v/>
      </c>
    </row>
    <row r="124" spans="1:22" x14ac:dyDescent="0.2">
      <c r="A124" s="1">
        <v>104</v>
      </c>
      <c r="B124" s="1" t="s">
        <v>97</v>
      </c>
      <c r="C124" s="8">
        <v>2</v>
      </c>
      <c r="D124" s="29">
        <f>SUMIFS('2013Figures'!$J:$J,'2013Figures'!$C:$C,$A124,'2013Figures'!$H:$H,$B124,'2013Figures'!$I:$I,$C124,'2013Figures'!$E:$E,$B$1)</f>
        <v>0</v>
      </c>
      <c r="E124" s="9">
        <f>SUMIFS('2013Figures'!$J:$J,'2013Figures'!$C:$C,$A124,'2013Figures'!$H:$H,$B124,'2013Figures'!$I:$I,$C124,'2013Figures'!$B:$B,"BrokerToCy",'2013Figures'!$G:$G,"E1",'2013Figures'!$E:$E,$B$1)</f>
        <v>0</v>
      </c>
      <c r="F124" s="9">
        <f>SUMIFS('2013Figures'!$J:$J,'2013Figures'!$C:$C,$A124,'2013Figures'!$H:$H,$B124,'2013Figures'!$I:$I,$C124,'2013Figures'!$B:$B,"BrokerToCy",'2013Figures'!$G:$G,"P1",'2013Figures'!$E:$E,$B$1)</f>
        <v>0</v>
      </c>
      <c r="G124" s="9">
        <f>SUMIFS('2013Figures'!$J:$J,'2013Figures'!$C:$C,$A124,'2013Figures'!$H:$H,$B124,'2013Figures'!$I:$I,$C124,'2013Figures'!$B:$B,"CyToBroker",'2013Figures'!$G:$G,"E1",'2013Figures'!$E:$E,$B$1)</f>
        <v>0</v>
      </c>
      <c r="H124" s="9">
        <f>SUMIFS('2013Figures'!$J:$J,'2013Figures'!$C:$C,$A124,'2013Figures'!$H:$H,$B124,'2013Figures'!$I:$I,$C124,'2013Figures'!$B:$B,"CyToBroker",'2013Figures'!$G:$G,"P1",'2013Figures'!$E:$E,$B$1)</f>
        <v>0</v>
      </c>
      <c r="J124" s="8">
        <v>200701</v>
      </c>
      <c r="L124" s="42">
        <f>SUMIFS('2012Figures'!$J:$J,'2012Figures'!$C:$C,$A124,'2012Figures'!$H:$H,$B124,'2012Figures'!$I:$I,$C124,'2012Figures'!$E:$E,$B$1)</f>
        <v>0</v>
      </c>
      <c r="M124" s="52">
        <f>SUMIFS('2012Figures'!$J:$J,'2012Figures'!$C:$C,$A124,'2012Figures'!$H:$H,$B124,'2012Figures'!$I:$I,$C124,'2012Figures'!$B:$B,"BrokerToCy",'2012Figures'!$G:$G,"E1",'2012Figures'!$E:$E,$B$1)</f>
        <v>0</v>
      </c>
      <c r="N124" s="52">
        <f>SUMIFS('2012Figures'!$J:$J,'2012Figures'!$C:$C,$A124,'2012Figures'!$H:$H,$B124,'2012Figures'!$I:$I,$C124,'2012Figures'!$B:$B,"BrokerToCy",'2012Figures'!$G:$G,"P1",'2012Figures'!$E:$E,$B$1)</f>
        <v>0</v>
      </c>
      <c r="O124" s="52">
        <f>SUMIFS('2012Figures'!$J:$J,'2012Figures'!$C:$C,$A124,'2012Figures'!$H:$H,$B124,'2012Figures'!$I:$I,$C124,'2012Figures'!$B:$B,"CyToBroker",'2012Figures'!$G:$G,"E1",'2012Figures'!$E:$E,$B$1)</f>
        <v>0</v>
      </c>
      <c r="P124" s="52">
        <f>SUMIFS('2012Figures'!$J:$J,'2012Figures'!$C:$C,$A124,'2012Figures'!$H:$H,$B124,'2012Figures'!$I:$I,$C124,'2012Figures'!$B:$B,"CyToBroker",'2012Figures'!$G:$G,"P1",'2012Figures'!$E:$E,$B$1)</f>
        <v>0</v>
      </c>
      <c r="R124" s="46" t="str">
        <f t="shared" si="18"/>
        <v/>
      </c>
      <c r="S124" s="46" t="str">
        <f t="shared" si="18"/>
        <v/>
      </c>
      <c r="T124" s="46" t="str">
        <f t="shared" si="18"/>
        <v/>
      </c>
      <c r="U124" s="46" t="str">
        <f t="shared" si="18"/>
        <v/>
      </c>
      <c r="V124" s="46" t="str">
        <f t="shared" si="18"/>
        <v/>
      </c>
    </row>
    <row r="125" spans="1:22" x14ac:dyDescent="0.2">
      <c r="A125" s="1">
        <v>104</v>
      </c>
      <c r="B125" s="1" t="s">
        <v>97</v>
      </c>
      <c r="C125" s="8">
        <v>1</v>
      </c>
      <c r="D125" s="29">
        <f>SUMIFS('2013Figures'!$J:$J,'2013Figures'!$C:$C,$A125,'2013Figures'!$H:$H,$B125,'2013Figures'!$I:$I,$C125,'2013Figures'!$E:$E,$B$1)</f>
        <v>0</v>
      </c>
      <c r="E125" s="9">
        <f>SUMIFS('2013Figures'!$J:$J,'2013Figures'!$C:$C,$A125,'2013Figures'!$H:$H,$B125,'2013Figures'!$I:$I,$C125,'2013Figures'!$B:$B,"BrokerToCy",'2013Figures'!$G:$G,"E1",'2013Figures'!$E:$E,$B$1)</f>
        <v>0</v>
      </c>
      <c r="F125" s="9">
        <f>SUMIFS('2013Figures'!$J:$J,'2013Figures'!$C:$C,$A125,'2013Figures'!$H:$H,$B125,'2013Figures'!$I:$I,$C125,'2013Figures'!$B:$B,"BrokerToCy",'2013Figures'!$G:$G,"P1",'2013Figures'!$E:$E,$B$1)</f>
        <v>0</v>
      </c>
      <c r="G125" s="9">
        <f>SUMIFS('2013Figures'!$J:$J,'2013Figures'!$C:$C,$A125,'2013Figures'!$H:$H,$B125,'2013Figures'!$I:$I,$C125,'2013Figures'!$B:$B,"CyToBroker",'2013Figures'!$G:$G,"E1",'2013Figures'!$E:$E,$B$1)</f>
        <v>0</v>
      </c>
      <c r="H125" s="9">
        <f>SUMIFS('2013Figures'!$J:$J,'2013Figures'!$C:$C,$A125,'2013Figures'!$H:$H,$B125,'2013Figures'!$I:$I,$C125,'2013Figures'!$B:$B,"CyToBroker",'2013Figures'!$G:$G,"P1",'2013Figures'!$E:$E,$B$1)</f>
        <v>0</v>
      </c>
      <c r="J125" s="8">
        <v>200601</v>
      </c>
      <c r="L125" s="42">
        <f>SUMIFS('2012Figures'!$J:$J,'2012Figures'!$C:$C,$A125,'2012Figures'!$H:$H,$B125,'2012Figures'!$I:$I,$C125,'2012Figures'!$E:$E,$B$1)</f>
        <v>0</v>
      </c>
      <c r="M125" s="52">
        <f>SUMIFS('2012Figures'!$J:$J,'2012Figures'!$C:$C,$A125,'2012Figures'!$H:$H,$B125,'2012Figures'!$I:$I,$C125,'2012Figures'!$B:$B,"BrokerToCy",'2012Figures'!$G:$G,"E1",'2012Figures'!$E:$E,$B$1)</f>
        <v>0</v>
      </c>
      <c r="N125" s="52">
        <f>SUMIFS('2012Figures'!$J:$J,'2012Figures'!$C:$C,$A125,'2012Figures'!$H:$H,$B125,'2012Figures'!$I:$I,$C125,'2012Figures'!$B:$B,"BrokerToCy",'2012Figures'!$G:$G,"P1",'2012Figures'!$E:$E,$B$1)</f>
        <v>0</v>
      </c>
      <c r="O125" s="52">
        <f>SUMIFS('2012Figures'!$J:$J,'2012Figures'!$C:$C,$A125,'2012Figures'!$H:$H,$B125,'2012Figures'!$I:$I,$C125,'2012Figures'!$B:$B,"CyToBroker",'2012Figures'!$G:$G,"E1",'2012Figures'!$E:$E,$B$1)</f>
        <v>0</v>
      </c>
      <c r="P125" s="52">
        <f>SUMIFS('2012Figures'!$J:$J,'2012Figures'!$C:$C,$A125,'2012Figures'!$H:$H,$B125,'2012Figures'!$I:$I,$C125,'2012Figures'!$B:$B,"CyToBroker",'2012Figures'!$G:$G,"P1",'2012Figures'!$E:$E,$B$1)</f>
        <v>0</v>
      </c>
      <c r="R125" s="46" t="str">
        <f t="shared" si="18"/>
        <v/>
      </c>
      <c r="S125" s="46" t="str">
        <f t="shared" si="18"/>
        <v/>
      </c>
      <c r="T125" s="46" t="str">
        <f t="shared" si="18"/>
        <v/>
      </c>
      <c r="U125" s="46" t="str">
        <f t="shared" si="18"/>
        <v/>
      </c>
      <c r="V125" s="46" t="str">
        <f t="shared" si="18"/>
        <v/>
      </c>
    </row>
    <row r="126" spans="1:22" x14ac:dyDescent="0.2">
      <c r="A126" s="1">
        <v>104</v>
      </c>
      <c r="B126" s="1" t="s">
        <v>97</v>
      </c>
      <c r="D126" s="29">
        <f>SUMIFS('2013Figures'!$J:$J,'2013Figures'!$C:$C,$A126,'2013Figures'!$H:$H,$B126,'2013Figures'!$I:$I,"",'2013Figures'!$E:$E,$B$1)</f>
        <v>0</v>
      </c>
      <c r="E126" s="9">
        <f>SUMIFS('2013Figures'!$J:$J,'2013Figures'!$C:$C,$A126,'2013Figures'!$H:$H,$B126,'2013Figures'!$I:$I,"",'2013Figures'!$B:$B,"BrokerToCy",'2013Figures'!$G:$G,"E1",'2013Figures'!$E:$E,$B$1)</f>
        <v>0</v>
      </c>
      <c r="F126" s="9">
        <f>SUMIFS('2013Figures'!$J:$J,'2013Figures'!$C:$C,$A126,'2013Figures'!$H:$H,$B126,'2013Figures'!$I:$I,"",'2013Figures'!$B:$B,"BrokerToCy",'2013Figures'!$G:$G,"P1",'2013Figures'!$E:$E,$B$1)</f>
        <v>0</v>
      </c>
      <c r="G126" s="9">
        <f>SUMIFS('2013Figures'!$J:$J,'2013Figures'!$C:$C,$A126,'2013Figures'!$H:$H,$B126,'2013Figures'!$I:$I,"",'2013Figures'!$B:$B,"CyToBroker",'2013Figures'!$G:$G,"E1",'2013Figures'!$E:$E,$B$1)</f>
        <v>0</v>
      </c>
      <c r="H126" s="9">
        <f>SUMIFS('2013Figures'!$J:$J,'2013Figures'!$C:$C,$A126,'2013Figures'!$H:$H,$B126,'2013Figures'!$I:$I,"",'2013Figures'!$B:$B,"CyToBroker",'2013Figures'!$G:$G,"P1",'2013Figures'!$E:$E,$B$1)</f>
        <v>0</v>
      </c>
      <c r="J126" s="8" t="s">
        <v>131</v>
      </c>
      <c r="L126" s="42">
        <f>SUMIFS('2012Figures'!$J:$J,'2012Figures'!$C:$C,$A126,'2012Figures'!$H:$H,$B126,'2012Figures'!$I:$I,"",'2012Figures'!$E:$E,$B$1)</f>
        <v>0</v>
      </c>
      <c r="M126" s="52">
        <f>SUMIFS('2012Figures'!$J:$J,'2012Figures'!$C:$C,$A126,'2012Figures'!$H:$H,$B126,'2012Figures'!$I:$I,"",'2012Figures'!$B:$B,"BrokerToCy",'2012Figures'!$G:$G,"E1",'2012Figures'!$E:$E,$B$1)</f>
        <v>0</v>
      </c>
      <c r="N126" s="52">
        <f>SUMIFS('2012Figures'!$J:$J,'2012Figures'!$C:$C,$A126,'2012Figures'!$H:$H,$B126,'2012Figures'!$I:$I,"",'2012Figures'!$B:$B,"BrokerToCy",'2012Figures'!$G:$G,"P1",'2012Figures'!$E:$E,$B$1)</f>
        <v>0</v>
      </c>
      <c r="O126" s="52">
        <f>SUMIFS('2012Figures'!$J:$J,'2012Figures'!$C:$C,$A126,'2012Figures'!$H:$H,$B126,'2012Figures'!$I:$I,"",'2012Figures'!$B:$B,"CyToBroker",'2012Figures'!$G:$G,"E1",'2012Figures'!$E:$E,$B$1)</f>
        <v>0</v>
      </c>
      <c r="P126" s="52">
        <f>SUMIFS('2012Figures'!$J:$J,'2012Figures'!$C:$C,$A126,'2012Figures'!$H:$H,$B126,'2012Figures'!$I:$I,"",'2012Figures'!$B:$B,"CyToBroker",'2012Figures'!$G:$G,"P1",'2012Figures'!$E:$E,$B$1)</f>
        <v>0</v>
      </c>
      <c r="R126" s="46" t="str">
        <f t="shared" si="18"/>
        <v/>
      </c>
      <c r="S126" s="46" t="str">
        <f t="shared" si="18"/>
        <v/>
      </c>
      <c r="T126" s="46" t="str">
        <f t="shared" si="18"/>
        <v/>
      </c>
      <c r="U126" s="46" t="str">
        <f t="shared" si="18"/>
        <v/>
      </c>
      <c r="V126" s="46" t="str">
        <f t="shared" si="18"/>
        <v/>
      </c>
    </row>
    <row r="127" spans="1:22" x14ac:dyDescent="0.2">
      <c r="A127" s="1">
        <v>104</v>
      </c>
      <c r="B127" s="1" t="s">
        <v>98</v>
      </c>
      <c r="C127" s="8">
        <v>7</v>
      </c>
      <c r="D127" s="29">
        <f>SUMIFS('2013Figures'!$J:$J,'2013Figures'!$C:$C,$A127,'2013Figures'!$H:$H,$B127,'2013Figures'!$I:$I,$C127,'2013Figures'!$E:$E,$B$1)</f>
        <v>0</v>
      </c>
      <c r="E127" s="9">
        <f>SUMIFS('2013Figures'!$J:$J,'2013Figures'!$C:$C,$A127,'2013Figures'!$H:$H,$B127,'2013Figures'!$I:$I,$C127,'2013Figures'!$B:$B,"BrokerToCy",'2013Figures'!$G:$G,"E1",'2013Figures'!$E:$E,$B$1)</f>
        <v>0</v>
      </c>
      <c r="F127" s="9">
        <f>SUMIFS('2013Figures'!$J:$J,'2013Figures'!$C:$C,$A127,'2013Figures'!$H:$H,$B127,'2013Figures'!$I:$I,$C127,'2013Figures'!$B:$B,"BrokerToCy",'2013Figures'!$G:$G,"P1",'2013Figures'!$E:$E,$B$1)</f>
        <v>0</v>
      </c>
      <c r="G127" s="9">
        <f>SUMIFS('2013Figures'!$J:$J,'2013Figures'!$C:$C,$A127,'2013Figures'!$H:$H,$B127,'2013Figures'!$I:$I,$C127,'2013Figures'!$B:$B,"CyToBroker",'2013Figures'!$G:$G,"E1",'2013Figures'!$E:$E,$B$1)</f>
        <v>0</v>
      </c>
      <c r="H127" s="9">
        <f>SUMIFS('2013Figures'!$J:$J,'2013Figures'!$C:$C,$A127,'2013Figures'!$H:$H,$B127,'2013Figures'!$I:$I,$C127,'2013Figures'!$B:$B,"CyToBroker",'2013Figures'!$G:$G,"P1",'2013Figures'!$E:$E,$B$1)</f>
        <v>0</v>
      </c>
      <c r="L127" s="42">
        <f>SUMIFS('2012Figures'!$J:$J,'2012Figures'!$C:$C,$A127,'2012Figures'!$H:$H,$B127,'2012Figures'!$I:$I,$C127,'2012Figures'!$E:$E,$B$1)</f>
        <v>0</v>
      </c>
      <c r="M127" s="52">
        <f>SUMIFS('2012Figures'!$J:$J,'2012Figures'!$C:$C,$A127,'2012Figures'!$H:$H,$B127,'2012Figures'!$I:$I,$C127,'2012Figures'!$B:$B,"BrokerToCy",'2012Figures'!$G:$G,"E1",'2012Figures'!$E:$E,$B$1)</f>
        <v>0</v>
      </c>
      <c r="N127" s="52">
        <f>SUMIFS('2012Figures'!$J:$J,'2012Figures'!$C:$C,$A127,'2012Figures'!$H:$H,$B127,'2012Figures'!$I:$I,$C127,'2012Figures'!$B:$B,"BrokerToCy",'2012Figures'!$G:$G,"P1",'2012Figures'!$E:$E,$B$1)</f>
        <v>0</v>
      </c>
      <c r="O127" s="52">
        <f>SUMIFS('2012Figures'!$J:$J,'2012Figures'!$C:$C,$A127,'2012Figures'!$H:$H,$B127,'2012Figures'!$I:$I,$C127,'2012Figures'!$B:$B,"CyToBroker",'2012Figures'!$G:$G,"E1",'2012Figures'!$E:$E,$B$1)</f>
        <v>0</v>
      </c>
      <c r="P127" s="52">
        <f>SUMIFS('2012Figures'!$J:$J,'2012Figures'!$C:$C,$A127,'2012Figures'!$H:$H,$B127,'2012Figures'!$I:$I,$C127,'2012Figures'!$B:$B,"CyToBroker",'2012Figures'!$G:$G,"P1",'2012Figures'!$E:$E,$B$1)</f>
        <v>0</v>
      </c>
      <c r="R127" s="46" t="str">
        <f t="shared" si="18"/>
        <v/>
      </c>
      <c r="S127" s="46" t="str">
        <f t="shared" si="18"/>
        <v/>
      </c>
      <c r="T127" s="46" t="str">
        <f t="shared" si="18"/>
        <v/>
      </c>
      <c r="U127" s="46" t="str">
        <f t="shared" si="18"/>
        <v/>
      </c>
      <c r="V127" s="46" t="str">
        <f t="shared" si="18"/>
        <v/>
      </c>
    </row>
    <row r="128" spans="1:22" x14ac:dyDescent="0.2">
      <c r="A128" s="1">
        <v>104</v>
      </c>
      <c r="B128" s="1" t="s">
        <v>98</v>
      </c>
      <c r="C128" s="8">
        <v>6</v>
      </c>
      <c r="D128" s="29">
        <f>SUMIFS('2013Figures'!$J:$J,'2013Figures'!$C:$C,$A128,'2013Figures'!$H:$H,$B128,'2013Figures'!$I:$I,$C128,'2013Figures'!$E:$E,$B$1)</f>
        <v>0</v>
      </c>
      <c r="E128" s="9">
        <f>SUMIFS('2013Figures'!$J:$J,'2013Figures'!$C:$C,$A128,'2013Figures'!$H:$H,$B128,'2013Figures'!$I:$I,$C128,'2013Figures'!$B:$B,"BrokerToCy",'2013Figures'!$G:$G,"E1",'2013Figures'!$E:$E,$B$1)</f>
        <v>0</v>
      </c>
      <c r="F128" s="9">
        <f>SUMIFS('2013Figures'!$J:$J,'2013Figures'!$C:$C,$A128,'2013Figures'!$H:$H,$B128,'2013Figures'!$I:$I,$C128,'2013Figures'!$B:$B,"BrokerToCy",'2013Figures'!$G:$G,"P1",'2013Figures'!$E:$E,$B$1)</f>
        <v>0</v>
      </c>
      <c r="G128" s="9">
        <f>SUMIFS('2013Figures'!$J:$J,'2013Figures'!$C:$C,$A128,'2013Figures'!$H:$H,$B128,'2013Figures'!$I:$I,$C128,'2013Figures'!$B:$B,"CyToBroker",'2013Figures'!$G:$G,"E1",'2013Figures'!$E:$E,$B$1)</f>
        <v>0</v>
      </c>
      <c r="H128" s="9">
        <f>SUMIFS('2013Figures'!$J:$J,'2013Figures'!$C:$C,$A128,'2013Figures'!$H:$H,$B128,'2013Figures'!$I:$I,$C128,'2013Figures'!$B:$B,"CyToBroker",'2013Figures'!$G:$G,"P1",'2013Figures'!$E:$E,$B$1)</f>
        <v>0</v>
      </c>
      <c r="J128" s="8">
        <v>201501</v>
      </c>
      <c r="L128" s="42">
        <f>SUMIFS('2012Figures'!$J:$J,'2012Figures'!$C:$C,$A128,'2012Figures'!$H:$H,$B128,'2012Figures'!$I:$I,$C128,'2012Figures'!$E:$E,$B$1)</f>
        <v>0</v>
      </c>
      <c r="M128" s="52">
        <f>SUMIFS('2012Figures'!$J:$J,'2012Figures'!$C:$C,$A128,'2012Figures'!$H:$H,$B128,'2012Figures'!$I:$I,$C128,'2012Figures'!$B:$B,"BrokerToCy",'2012Figures'!$G:$G,"E1",'2012Figures'!$E:$E,$B$1)</f>
        <v>0</v>
      </c>
      <c r="N128" s="52">
        <f>SUMIFS('2012Figures'!$J:$J,'2012Figures'!$C:$C,$A128,'2012Figures'!$H:$H,$B128,'2012Figures'!$I:$I,$C128,'2012Figures'!$B:$B,"BrokerToCy",'2012Figures'!$G:$G,"P1",'2012Figures'!$E:$E,$B$1)</f>
        <v>0</v>
      </c>
      <c r="O128" s="52">
        <f>SUMIFS('2012Figures'!$J:$J,'2012Figures'!$C:$C,$A128,'2012Figures'!$H:$H,$B128,'2012Figures'!$I:$I,$C128,'2012Figures'!$B:$B,"CyToBroker",'2012Figures'!$G:$G,"E1",'2012Figures'!$E:$E,$B$1)</f>
        <v>0</v>
      </c>
      <c r="P128" s="52">
        <f>SUMIFS('2012Figures'!$J:$J,'2012Figures'!$C:$C,$A128,'2012Figures'!$H:$H,$B128,'2012Figures'!$I:$I,$C128,'2012Figures'!$B:$B,"CyToBroker",'2012Figures'!$G:$G,"P1",'2012Figures'!$E:$E,$B$1)</f>
        <v>0</v>
      </c>
      <c r="R128" s="46" t="str">
        <f t="shared" si="18"/>
        <v/>
      </c>
      <c r="S128" s="46" t="str">
        <f t="shared" si="18"/>
        <v/>
      </c>
      <c r="T128" s="46" t="str">
        <f t="shared" si="18"/>
        <v/>
      </c>
      <c r="U128" s="46" t="str">
        <f t="shared" si="18"/>
        <v/>
      </c>
      <c r="V128" s="46" t="str">
        <f t="shared" si="18"/>
        <v/>
      </c>
    </row>
    <row r="129" spans="1:22" x14ac:dyDescent="0.2">
      <c r="A129" s="1">
        <v>104</v>
      </c>
      <c r="B129" s="1" t="s">
        <v>98</v>
      </c>
      <c r="C129" s="8">
        <v>5</v>
      </c>
      <c r="D129" s="29">
        <f>SUMIFS('2013Figures'!$J:$J,'2013Figures'!$C:$C,$A129,'2013Figures'!$H:$H,$B129,'2013Figures'!$I:$I,$C129,'2013Figures'!$E:$E,$B$1)</f>
        <v>0</v>
      </c>
      <c r="E129" s="9">
        <f>SUMIFS('2013Figures'!$J:$J,'2013Figures'!$C:$C,$A129,'2013Figures'!$H:$H,$B129,'2013Figures'!$I:$I,$C129,'2013Figures'!$B:$B,"BrokerToCy",'2013Figures'!$G:$G,"E1",'2013Figures'!$E:$E,$B$1)</f>
        <v>0</v>
      </c>
      <c r="F129" s="9">
        <f>SUMIFS('2013Figures'!$J:$J,'2013Figures'!$C:$C,$A129,'2013Figures'!$H:$H,$B129,'2013Figures'!$I:$I,$C129,'2013Figures'!$B:$B,"BrokerToCy",'2013Figures'!$G:$G,"P1",'2013Figures'!$E:$E,$B$1)</f>
        <v>0</v>
      </c>
      <c r="G129" s="9">
        <f>SUMIFS('2013Figures'!$J:$J,'2013Figures'!$C:$C,$A129,'2013Figures'!$H:$H,$B129,'2013Figures'!$I:$I,$C129,'2013Figures'!$B:$B,"CyToBroker",'2013Figures'!$G:$G,"E1",'2013Figures'!$E:$E,$B$1)</f>
        <v>0</v>
      </c>
      <c r="H129" s="9">
        <f>SUMIFS('2013Figures'!$J:$J,'2013Figures'!$C:$C,$A129,'2013Figures'!$H:$H,$B129,'2013Figures'!$I:$I,$C129,'2013Figures'!$B:$B,"CyToBroker",'2013Figures'!$G:$G,"P1",'2013Figures'!$E:$E,$B$1)</f>
        <v>0</v>
      </c>
      <c r="J129" s="8">
        <v>201401</v>
      </c>
      <c r="L129" s="42">
        <f>SUMIFS('2012Figures'!$J:$J,'2012Figures'!$C:$C,$A129,'2012Figures'!$H:$H,$B129,'2012Figures'!$I:$I,$C129,'2012Figures'!$E:$E,$B$1)</f>
        <v>0</v>
      </c>
      <c r="M129" s="52">
        <f>SUMIFS('2012Figures'!$J:$J,'2012Figures'!$C:$C,$A129,'2012Figures'!$H:$H,$B129,'2012Figures'!$I:$I,$C129,'2012Figures'!$B:$B,"BrokerToCy",'2012Figures'!$G:$G,"E1",'2012Figures'!$E:$E,$B$1)</f>
        <v>0</v>
      </c>
      <c r="N129" s="52">
        <f>SUMIFS('2012Figures'!$J:$J,'2012Figures'!$C:$C,$A129,'2012Figures'!$H:$H,$B129,'2012Figures'!$I:$I,$C129,'2012Figures'!$B:$B,"BrokerToCy",'2012Figures'!$G:$G,"P1",'2012Figures'!$E:$E,$B$1)</f>
        <v>0</v>
      </c>
      <c r="O129" s="52">
        <f>SUMIFS('2012Figures'!$J:$J,'2012Figures'!$C:$C,$A129,'2012Figures'!$H:$H,$B129,'2012Figures'!$I:$I,$C129,'2012Figures'!$B:$B,"CyToBroker",'2012Figures'!$G:$G,"E1",'2012Figures'!$E:$E,$B$1)</f>
        <v>0</v>
      </c>
      <c r="P129" s="52">
        <f>SUMIFS('2012Figures'!$J:$J,'2012Figures'!$C:$C,$A129,'2012Figures'!$H:$H,$B129,'2012Figures'!$I:$I,$C129,'2012Figures'!$B:$B,"CyToBroker",'2012Figures'!$G:$G,"P1",'2012Figures'!$E:$E,$B$1)</f>
        <v>0</v>
      </c>
      <c r="R129" s="46" t="str">
        <f t="shared" si="18"/>
        <v/>
      </c>
      <c r="S129" s="46" t="str">
        <f t="shared" si="18"/>
        <v/>
      </c>
      <c r="T129" s="46" t="str">
        <f t="shared" si="18"/>
        <v/>
      </c>
      <c r="U129" s="46" t="str">
        <f t="shared" si="18"/>
        <v/>
      </c>
      <c r="V129" s="46" t="str">
        <f t="shared" si="18"/>
        <v/>
      </c>
    </row>
    <row r="130" spans="1:22" x14ac:dyDescent="0.2">
      <c r="A130" s="1">
        <v>104</v>
      </c>
      <c r="B130" s="1" t="s">
        <v>98</v>
      </c>
      <c r="C130" s="8">
        <v>4</v>
      </c>
      <c r="D130" s="29">
        <f>SUMIFS('2013Figures'!$J:$J,'2013Figures'!$C:$C,$A130,'2013Figures'!$H:$H,$B130,'2013Figures'!$I:$I,$C130,'2013Figures'!$E:$E,$B$1)</f>
        <v>0</v>
      </c>
      <c r="E130" s="9">
        <f>SUMIFS('2013Figures'!$J:$J,'2013Figures'!$C:$C,$A130,'2013Figures'!$H:$H,$B130,'2013Figures'!$I:$I,$C130,'2013Figures'!$B:$B,"BrokerToCy",'2013Figures'!$G:$G,"E1",'2013Figures'!$E:$E,$B$1)</f>
        <v>0</v>
      </c>
      <c r="F130" s="9">
        <f>SUMIFS('2013Figures'!$J:$J,'2013Figures'!$C:$C,$A130,'2013Figures'!$H:$H,$B130,'2013Figures'!$I:$I,$C130,'2013Figures'!$B:$B,"BrokerToCy",'2013Figures'!$G:$G,"P1",'2013Figures'!$E:$E,$B$1)</f>
        <v>0</v>
      </c>
      <c r="G130" s="9">
        <f>SUMIFS('2013Figures'!$J:$J,'2013Figures'!$C:$C,$A130,'2013Figures'!$H:$H,$B130,'2013Figures'!$I:$I,$C130,'2013Figures'!$B:$B,"CyToBroker",'2013Figures'!$G:$G,"E1",'2013Figures'!$E:$E,$B$1)</f>
        <v>0</v>
      </c>
      <c r="H130" s="9">
        <f>SUMIFS('2013Figures'!$J:$J,'2013Figures'!$C:$C,$A130,'2013Figures'!$H:$H,$B130,'2013Figures'!$I:$I,$C130,'2013Figures'!$B:$B,"CyToBroker",'2013Figures'!$G:$G,"P1",'2013Figures'!$E:$E,$B$1)</f>
        <v>0</v>
      </c>
      <c r="I130" s="30"/>
      <c r="J130" s="31">
        <v>201301</v>
      </c>
      <c r="K130" s="30"/>
      <c r="L130" s="42">
        <f>SUMIFS('2012Figures'!$J:$J,'2012Figures'!$C:$C,$A130,'2012Figures'!$H:$H,$B130,'2012Figures'!$I:$I,$C130,'2012Figures'!$E:$E,$B$1)</f>
        <v>0</v>
      </c>
      <c r="M130" s="52">
        <f>SUMIFS('2012Figures'!$J:$J,'2012Figures'!$C:$C,$A130,'2012Figures'!$H:$H,$B130,'2012Figures'!$I:$I,$C130,'2012Figures'!$B:$B,"BrokerToCy",'2012Figures'!$G:$G,"E1",'2012Figures'!$E:$E,$B$1)</f>
        <v>0</v>
      </c>
      <c r="N130" s="52">
        <f>SUMIFS('2012Figures'!$J:$J,'2012Figures'!$C:$C,$A130,'2012Figures'!$H:$H,$B130,'2012Figures'!$I:$I,$C130,'2012Figures'!$B:$B,"BrokerToCy",'2012Figures'!$G:$G,"P1",'2012Figures'!$E:$E,$B$1)</f>
        <v>0</v>
      </c>
      <c r="O130" s="52">
        <f>SUMIFS('2012Figures'!$J:$J,'2012Figures'!$C:$C,$A130,'2012Figures'!$H:$H,$B130,'2012Figures'!$I:$I,$C130,'2012Figures'!$B:$B,"CyToBroker",'2012Figures'!$G:$G,"E1",'2012Figures'!$E:$E,$B$1)</f>
        <v>0</v>
      </c>
      <c r="P130" s="52">
        <f>SUMIFS('2012Figures'!$J:$J,'2012Figures'!$C:$C,$A130,'2012Figures'!$H:$H,$B130,'2012Figures'!$I:$I,$C130,'2012Figures'!$B:$B,"CyToBroker",'2012Figures'!$G:$G,"P1",'2012Figures'!$E:$E,$B$1)</f>
        <v>0</v>
      </c>
      <c r="Q130" s="30"/>
      <c r="R130" s="46" t="str">
        <f t="shared" si="18"/>
        <v/>
      </c>
      <c r="S130" s="46" t="str">
        <f t="shared" si="18"/>
        <v/>
      </c>
      <c r="T130" s="46" t="str">
        <f t="shared" si="18"/>
        <v/>
      </c>
      <c r="U130" s="46" t="str">
        <f t="shared" si="18"/>
        <v/>
      </c>
      <c r="V130" s="46" t="str">
        <f t="shared" si="18"/>
        <v/>
      </c>
    </row>
    <row r="131" spans="1:22" x14ac:dyDescent="0.2">
      <c r="A131" s="1">
        <v>104</v>
      </c>
      <c r="B131" s="1" t="s">
        <v>98</v>
      </c>
      <c r="C131" s="8">
        <v>3</v>
      </c>
      <c r="D131" s="29">
        <f>SUMIFS('2013Figures'!$J:$J,'2013Figures'!$C:$C,$A131,'2013Figures'!$H:$H,$B131,'2013Figures'!$I:$I,$C131,'2013Figures'!$E:$E,$B$1)</f>
        <v>0</v>
      </c>
      <c r="E131" s="9">
        <f>SUMIFS('2013Figures'!$J:$J,'2013Figures'!$C:$C,$A131,'2013Figures'!$H:$H,$B131,'2013Figures'!$I:$I,$C131,'2013Figures'!$B:$B,"BrokerToCy",'2013Figures'!$G:$G,"E1",'2013Figures'!$E:$E,$B$1)</f>
        <v>0</v>
      </c>
      <c r="F131" s="9">
        <f>SUMIFS('2013Figures'!$J:$J,'2013Figures'!$C:$C,$A131,'2013Figures'!$H:$H,$B131,'2013Figures'!$I:$I,$C131,'2013Figures'!$B:$B,"BrokerToCy",'2013Figures'!$G:$G,"P1",'2013Figures'!$E:$E,$B$1)</f>
        <v>0</v>
      </c>
      <c r="G131" s="9">
        <f>SUMIFS('2013Figures'!$J:$J,'2013Figures'!$C:$C,$A131,'2013Figures'!$H:$H,$B131,'2013Figures'!$I:$I,$C131,'2013Figures'!$B:$B,"CyToBroker",'2013Figures'!$G:$G,"E1",'2013Figures'!$E:$E,$B$1)</f>
        <v>0</v>
      </c>
      <c r="H131" s="9">
        <f>SUMIFS('2013Figures'!$J:$J,'2013Figures'!$C:$C,$A131,'2013Figures'!$H:$H,$B131,'2013Figures'!$I:$I,$C131,'2013Figures'!$B:$B,"CyToBroker",'2013Figures'!$G:$G,"P1",'2013Figures'!$E:$E,$B$1)</f>
        <v>0</v>
      </c>
      <c r="J131" s="8">
        <v>201201</v>
      </c>
      <c r="L131" s="42">
        <f>SUMIFS('2012Figures'!$J:$J,'2012Figures'!$C:$C,$A131,'2012Figures'!$H:$H,$B131,'2012Figures'!$I:$I,$C131,'2012Figures'!$E:$E,$B$1)</f>
        <v>0</v>
      </c>
      <c r="M131" s="52">
        <f>SUMIFS('2012Figures'!$J:$J,'2012Figures'!$C:$C,$A131,'2012Figures'!$H:$H,$B131,'2012Figures'!$I:$I,$C131,'2012Figures'!$B:$B,"BrokerToCy",'2012Figures'!$G:$G,"E1",'2012Figures'!$E:$E,$B$1)</f>
        <v>0</v>
      </c>
      <c r="N131" s="52">
        <f>SUMIFS('2012Figures'!$J:$J,'2012Figures'!$C:$C,$A131,'2012Figures'!$H:$H,$B131,'2012Figures'!$I:$I,$C131,'2012Figures'!$B:$B,"BrokerToCy",'2012Figures'!$G:$G,"P1",'2012Figures'!$E:$E,$B$1)</f>
        <v>0</v>
      </c>
      <c r="O131" s="52">
        <f>SUMIFS('2012Figures'!$J:$J,'2012Figures'!$C:$C,$A131,'2012Figures'!$H:$H,$B131,'2012Figures'!$I:$I,$C131,'2012Figures'!$B:$B,"CyToBroker",'2012Figures'!$G:$G,"E1",'2012Figures'!$E:$E,$B$1)</f>
        <v>0</v>
      </c>
      <c r="P131" s="52">
        <f>SUMIFS('2012Figures'!$J:$J,'2012Figures'!$C:$C,$A131,'2012Figures'!$H:$H,$B131,'2012Figures'!$I:$I,$C131,'2012Figures'!$B:$B,"CyToBroker",'2012Figures'!$G:$G,"P1",'2012Figures'!$E:$E,$B$1)</f>
        <v>0</v>
      </c>
      <c r="R131" s="46" t="str">
        <f t="shared" si="18"/>
        <v/>
      </c>
      <c r="S131" s="46" t="str">
        <f t="shared" si="18"/>
        <v/>
      </c>
      <c r="T131" s="46" t="str">
        <f t="shared" si="18"/>
        <v/>
      </c>
      <c r="U131" s="46" t="str">
        <f t="shared" si="18"/>
        <v/>
      </c>
      <c r="V131" s="46" t="str">
        <f t="shared" si="18"/>
        <v/>
      </c>
    </row>
    <row r="132" spans="1:22" x14ac:dyDescent="0.2">
      <c r="A132" s="1">
        <v>104</v>
      </c>
      <c r="B132" s="1" t="s">
        <v>98</v>
      </c>
      <c r="C132" s="8">
        <v>2</v>
      </c>
      <c r="D132" s="29">
        <f>SUMIFS('2013Figures'!$J:$J,'2013Figures'!$C:$C,$A132,'2013Figures'!$H:$H,$B132,'2013Figures'!$I:$I,$C132,'2013Figures'!$E:$E,$B$1)</f>
        <v>0</v>
      </c>
      <c r="E132" s="9">
        <f>SUMIFS('2013Figures'!$J:$J,'2013Figures'!$C:$C,$A132,'2013Figures'!$H:$H,$B132,'2013Figures'!$I:$I,$C132,'2013Figures'!$B:$B,"BrokerToCy",'2013Figures'!$G:$G,"E1",'2013Figures'!$E:$E,$B$1)</f>
        <v>0</v>
      </c>
      <c r="F132" s="9">
        <f>SUMIFS('2013Figures'!$J:$J,'2013Figures'!$C:$C,$A132,'2013Figures'!$H:$H,$B132,'2013Figures'!$I:$I,$C132,'2013Figures'!$B:$B,"BrokerToCy",'2013Figures'!$G:$G,"P1",'2013Figures'!$E:$E,$B$1)</f>
        <v>0</v>
      </c>
      <c r="G132" s="9">
        <f>SUMIFS('2013Figures'!$J:$J,'2013Figures'!$C:$C,$A132,'2013Figures'!$H:$H,$B132,'2013Figures'!$I:$I,$C132,'2013Figures'!$B:$B,"CyToBroker",'2013Figures'!$G:$G,"E1",'2013Figures'!$E:$E,$B$1)</f>
        <v>0</v>
      </c>
      <c r="H132" s="9">
        <f>SUMIFS('2013Figures'!$J:$J,'2013Figures'!$C:$C,$A132,'2013Figures'!$H:$H,$B132,'2013Figures'!$I:$I,$C132,'2013Figures'!$B:$B,"CyToBroker",'2013Figures'!$G:$G,"P1",'2013Figures'!$E:$E,$B$1)</f>
        <v>0</v>
      </c>
      <c r="J132" s="8">
        <v>201101</v>
      </c>
      <c r="L132" s="42">
        <f>SUMIFS('2012Figures'!$J:$J,'2012Figures'!$C:$C,$A132,'2012Figures'!$H:$H,$B132,'2012Figures'!$I:$I,$C132,'2012Figures'!$E:$E,$B$1)</f>
        <v>0</v>
      </c>
      <c r="M132" s="52">
        <f>SUMIFS('2012Figures'!$J:$J,'2012Figures'!$C:$C,$A132,'2012Figures'!$H:$H,$B132,'2012Figures'!$I:$I,$C132,'2012Figures'!$B:$B,"BrokerToCy",'2012Figures'!$G:$G,"E1",'2012Figures'!$E:$E,$B$1)</f>
        <v>0</v>
      </c>
      <c r="N132" s="52">
        <f>SUMIFS('2012Figures'!$J:$J,'2012Figures'!$C:$C,$A132,'2012Figures'!$H:$H,$B132,'2012Figures'!$I:$I,$C132,'2012Figures'!$B:$B,"BrokerToCy",'2012Figures'!$G:$G,"P1",'2012Figures'!$E:$E,$B$1)</f>
        <v>0</v>
      </c>
      <c r="O132" s="52">
        <f>SUMIFS('2012Figures'!$J:$J,'2012Figures'!$C:$C,$A132,'2012Figures'!$H:$H,$B132,'2012Figures'!$I:$I,$C132,'2012Figures'!$B:$B,"CyToBroker",'2012Figures'!$G:$G,"E1",'2012Figures'!$E:$E,$B$1)</f>
        <v>0</v>
      </c>
      <c r="P132" s="52">
        <f>SUMIFS('2012Figures'!$J:$J,'2012Figures'!$C:$C,$A132,'2012Figures'!$H:$H,$B132,'2012Figures'!$I:$I,$C132,'2012Figures'!$B:$B,"CyToBroker",'2012Figures'!$G:$G,"P1",'2012Figures'!$E:$E,$B$1)</f>
        <v>0</v>
      </c>
      <c r="R132" s="46" t="str">
        <f t="shared" si="18"/>
        <v/>
      </c>
      <c r="S132" s="46" t="str">
        <f t="shared" si="18"/>
        <v/>
      </c>
      <c r="T132" s="46" t="str">
        <f t="shared" si="18"/>
        <v/>
      </c>
      <c r="U132" s="46" t="str">
        <f t="shared" si="18"/>
        <v/>
      </c>
      <c r="V132" s="46" t="str">
        <f t="shared" si="18"/>
        <v/>
      </c>
    </row>
    <row r="133" spans="1:22" x14ac:dyDescent="0.2">
      <c r="A133" s="1">
        <v>104</v>
      </c>
      <c r="B133" s="1" t="s">
        <v>98</v>
      </c>
      <c r="C133" s="8">
        <v>1</v>
      </c>
      <c r="D133" s="29">
        <f>SUMIFS('2013Figures'!$J:$J,'2013Figures'!$C:$C,$A133,'2013Figures'!$H:$H,$B133,'2013Figures'!$I:$I,$C133,'2013Figures'!$E:$E,$B$1)</f>
        <v>0</v>
      </c>
      <c r="E133" s="9">
        <f>SUMIFS('2013Figures'!$J:$J,'2013Figures'!$C:$C,$A133,'2013Figures'!$H:$H,$B133,'2013Figures'!$I:$I,$C133,'2013Figures'!$B:$B,"BrokerToCy",'2013Figures'!$G:$G,"E1",'2013Figures'!$E:$E,$B$1)</f>
        <v>0</v>
      </c>
      <c r="F133" s="9">
        <f>SUMIFS('2013Figures'!$J:$J,'2013Figures'!$C:$C,$A133,'2013Figures'!$H:$H,$B133,'2013Figures'!$I:$I,$C133,'2013Figures'!$B:$B,"BrokerToCy",'2013Figures'!$G:$G,"P1",'2013Figures'!$E:$E,$B$1)</f>
        <v>0</v>
      </c>
      <c r="G133" s="9">
        <f>SUMIFS('2013Figures'!$J:$J,'2013Figures'!$C:$C,$A133,'2013Figures'!$H:$H,$B133,'2013Figures'!$I:$I,$C133,'2013Figures'!$B:$B,"CyToBroker",'2013Figures'!$G:$G,"E1",'2013Figures'!$E:$E,$B$1)</f>
        <v>0</v>
      </c>
      <c r="H133" s="9">
        <f>SUMIFS('2013Figures'!$J:$J,'2013Figures'!$C:$C,$A133,'2013Figures'!$H:$H,$B133,'2013Figures'!$I:$I,$C133,'2013Figures'!$B:$B,"CyToBroker",'2013Figures'!$G:$G,"P1",'2013Figures'!$E:$E,$B$1)</f>
        <v>0</v>
      </c>
      <c r="J133" s="8">
        <v>201001</v>
      </c>
      <c r="L133" s="42">
        <f>SUMIFS('2012Figures'!$J:$J,'2012Figures'!$C:$C,$A133,'2012Figures'!$H:$H,$B133,'2012Figures'!$I:$I,$C133,'2012Figures'!$E:$E,$B$1)</f>
        <v>0</v>
      </c>
      <c r="M133" s="52">
        <f>SUMIFS('2012Figures'!$J:$J,'2012Figures'!$C:$C,$A133,'2012Figures'!$H:$H,$B133,'2012Figures'!$I:$I,$C133,'2012Figures'!$B:$B,"BrokerToCy",'2012Figures'!$G:$G,"E1",'2012Figures'!$E:$E,$B$1)</f>
        <v>0</v>
      </c>
      <c r="N133" s="52">
        <f>SUMIFS('2012Figures'!$J:$J,'2012Figures'!$C:$C,$A133,'2012Figures'!$H:$H,$B133,'2012Figures'!$I:$I,$C133,'2012Figures'!$B:$B,"BrokerToCy",'2012Figures'!$G:$G,"P1",'2012Figures'!$E:$E,$B$1)</f>
        <v>0</v>
      </c>
      <c r="O133" s="52">
        <f>SUMIFS('2012Figures'!$J:$J,'2012Figures'!$C:$C,$A133,'2012Figures'!$H:$H,$B133,'2012Figures'!$I:$I,$C133,'2012Figures'!$B:$B,"CyToBroker",'2012Figures'!$G:$G,"E1",'2012Figures'!$E:$E,$B$1)</f>
        <v>0</v>
      </c>
      <c r="P133" s="52">
        <f>SUMIFS('2012Figures'!$J:$J,'2012Figures'!$C:$C,$A133,'2012Figures'!$H:$H,$B133,'2012Figures'!$I:$I,$C133,'2012Figures'!$B:$B,"CyToBroker",'2012Figures'!$G:$G,"P1",'2012Figures'!$E:$E,$B$1)</f>
        <v>0</v>
      </c>
      <c r="R133" s="46" t="str">
        <f t="shared" si="18"/>
        <v/>
      </c>
      <c r="S133" s="46" t="str">
        <f t="shared" si="18"/>
        <v/>
      </c>
      <c r="T133" s="46" t="str">
        <f t="shared" si="18"/>
        <v/>
      </c>
      <c r="U133" s="46" t="str">
        <f t="shared" si="18"/>
        <v/>
      </c>
      <c r="V133" s="46" t="str">
        <f t="shared" si="18"/>
        <v/>
      </c>
    </row>
    <row r="134" spans="1:22" x14ac:dyDescent="0.2">
      <c r="A134" s="1">
        <v>104</v>
      </c>
      <c r="B134" s="1" t="s">
        <v>98</v>
      </c>
      <c r="D134" s="29">
        <f>SUMIFS('2013Figures'!$J:$J,'2013Figures'!$C:$C,$A134,'2013Figures'!$H:$H,$B134,'2013Figures'!$I:$I,"",'2013Figures'!$E:$E,$B$1)</f>
        <v>0</v>
      </c>
      <c r="E134" s="9">
        <f>SUMIFS('2013Figures'!$J:$J,'2013Figures'!$C:$C,$A134,'2013Figures'!$H:$H,$B134,'2013Figures'!$I:$I,"",'2013Figures'!$B:$B,"BrokerToCy",'2013Figures'!$G:$G,"E1",'2013Figures'!$E:$E,$B$1)</f>
        <v>0</v>
      </c>
      <c r="F134" s="9">
        <f>SUMIFS('2013Figures'!$J:$J,'2013Figures'!$C:$C,$A134,'2013Figures'!$H:$H,$B134,'2013Figures'!$I:$I,"",'2013Figures'!$B:$B,"BrokerToCy",'2013Figures'!$G:$G,"P1",'2013Figures'!$E:$E,$B$1)</f>
        <v>0</v>
      </c>
      <c r="G134" s="9">
        <f>SUMIFS('2013Figures'!$J:$J,'2013Figures'!$C:$C,$A134,'2013Figures'!$H:$H,$B134,'2013Figures'!$I:$I,"",'2013Figures'!$B:$B,"CyToBroker",'2013Figures'!$G:$G,"E1",'2013Figures'!$E:$E,$B$1)</f>
        <v>0</v>
      </c>
      <c r="H134" s="9">
        <f>SUMIFS('2013Figures'!$J:$J,'2013Figures'!$C:$C,$A134,'2013Figures'!$H:$H,$B134,'2013Figures'!$I:$I,"",'2013Figures'!$B:$B,"CyToBroker",'2013Figures'!$G:$G,"P1",'2013Figures'!$E:$E,$B$1)</f>
        <v>0</v>
      </c>
      <c r="J134" s="8" t="s">
        <v>131</v>
      </c>
      <c r="L134" s="42">
        <f>SUMIFS('2012Figures'!$J:$J,'2012Figures'!$C:$C,$A134,'2012Figures'!$H:$H,$B134,'2012Figures'!$I:$I,"",'2012Figures'!$E:$E,$B$1)</f>
        <v>0</v>
      </c>
      <c r="M134" s="52">
        <f>SUMIFS('2012Figures'!$J:$J,'2012Figures'!$C:$C,$A134,'2012Figures'!$H:$H,$B134,'2012Figures'!$I:$I,"",'2012Figures'!$B:$B,"BrokerToCy",'2012Figures'!$G:$G,"E1",'2012Figures'!$E:$E,$B$1)</f>
        <v>0</v>
      </c>
      <c r="N134" s="52">
        <f>SUMIFS('2012Figures'!$J:$J,'2012Figures'!$C:$C,$A134,'2012Figures'!$H:$H,$B134,'2012Figures'!$I:$I,"",'2012Figures'!$B:$B,"BrokerToCy",'2012Figures'!$G:$G,"P1",'2012Figures'!$E:$E,$B$1)</f>
        <v>0</v>
      </c>
      <c r="O134" s="52">
        <f>SUMIFS('2012Figures'!$J:$J,'2012Figures'!$C:$C,$A134,'2012Figures'!$H:$H,$B134,'2012Figures'!$I:$I,"",'2012Figures'!$B:$B,"CyToBroker",'2012Figures'!$G:$G,"E1",'2012Figures'!$E:$E,$B$1)</f>
        <v>0</v>
      </c>
      <c r="P134" s="52">
        <f>SUMIFS('2012Figures'!$J:$J,'2012Figures'!$C:$C,$A134,'2012Figures'!$H:$H,$B134,'2012Figures'!$I:$I,"",'2012Figures'!$B:$B,"CyToBroker",'2012Figures'!$G:$G,"P1",'2012Figures'!$E:$E,$B$1)</f>
        <v>0</v>
      </c>
      <c r="R134" s="46" t="str">
        <f t="shared" si="18"/>
        <v/>
      </c>
      <c r="S134" s="46" t="str">
        <f t="shared" si="18"/>
        <v/>
      </c>
      <c r="T134" s="46" t="str">
        <f t="shared" si="18"/>
        <v/>
      </c>
      <c r="U134" s="46" t="str">
        <f t="shared" si="18"/>
        <v/>
      </c>
      <c r="V134" s="46" t="str">
        <f t="shared" si="18"/>
        <v/>
      </c>
    </row>
    <row r="135" spans="1:22" x14ac:dyDescent="0.2">
      <c r="A135" s="21"/>
      <c r="B135" s="21" t="s">
        <v>92</v>
      </c>
      <c r="C135" s="22"/>
      <c r="D135" s="23">
        <f>SUM(E135:H135)</f>
        <v>1898</v>
      </c>
      <c r="E135" s="23">
        <f>SUM(E61:E134)</f>
        <v>0</v>
      </c>
      <c r="F135" s="23">
        <f t="shared" ref="F135:H135" si="19">SUM(F61:F134)</f>
        <v>0</v>
      </c>
      <c r="G135" s="23">
        <f t="shared" si="19"/>
        <v>1898</v>
      </c>
      <c r="H135" s="23">
        <f t="shared" si="19"/>
        <v>0</v>
      </c>
      <c r="I135" s="21"/>
      <c r="J135" s="22"/>
      <c r="K135" s="21"/>
      <c r="L135" s="43">
        <f>SUM(M135:P135)</f>
        <v>2346</v>
      </c>
      <c r="M135" s="43">
        <f>SUM(M61:M134)</f>
        <v>1</v>
      </c>
      <c r="N135" s="43">
        <f t="shared" ref="N135:P135" si="20">SUM(N61:N134)</f>
        <v>0</v>
      </c>
      <c r="O135" s="43">
        <f t="shared" si="20"/>
        <v>2345</v>
      </c>
      <c r="P135" s="43">
        <f t="shared" si="20"/>
        <v>0</v>
      </c>
      <c r="Q135" s="21"/>
      <c r="R135" s="21"/>
      <c r="S135" s="21"/>
      <c r="T135" s="21"/>
      <c r="U135" s="21"/>
      <c r="V135" s="21"/>
    </row>
    <row r="136" spans="1:22" x14ac:dyDescent="0.2">
      <c r="A136" s="28">
        <v>105</v>
      </c>
      <c r="B136" s="28" t="s">
        <v>60</v>
      </c>
      <c r="C136" s="17" t="s">
        <v>88</v>
      </c>
      <c r="D136" s="18">
        <f>SUMIFS('2013Figures'!$J:$J,'2013Figures'!$C:$C,$A136,'2013Figures'!$E:$E,$B$1)</f>
        <v>337</v>
      </c>
      <c r="E136" s="18">
        <f>SUMIFS('2013Figures'!$J:$J,'2013Figures'!$C:$C,$A136,'2013Figures'!$B:$B,"BrokerToCy",'2013Figures'!$G:$G,"E1",'2013Figures'!$E:$E,$B$1)</f>
        <v>0</v>
      </c>
      <c r="F136" s="18">
        <f>SUMIFS('2013Figures'!$J:$J,'2013Figures'!$C:$C,$A136,'2013Figures'!$B:$B,"BrokerToCy",'2013Figures'!$G:$G,"P1",'2013Figures'!$E:$E,$B$1)</f>
        <v>0</v>
      </c>
      <c r="G136" s="18">
        <f>SUMIFS('2013Figures'!$J:$J,'2013Figures'!$C:$C,$A136,'2013Figures'!$B:$B,"CyToBroker",'2013Figures'!$G:$G,"E1",'2013Figures'!$E:$E,$B$1)</f>
        <v>337</v>
      </c>
      <c r="H136" s="18">
        <f>SUMIFS('2013Figures'!$J:$J,'2013Figures'!$C:$C,$A136,'2013Figures'!$B:$B,"CyToBroker",'2013Figures'!$G:$G,"P1",'2013Figures'!$E:$E,$B$1)</f>
        <v>0</v>
      </c>
      <c r="I136" s="28"/>
      <c r="J136" s="17"/>
      <c r="K136" s="28"/>
      <c r="L136" s="50">
        <f>SUMIFS('2012Figures'!$J:$J,'2012Figures'!$C:$C,$A136,'2012Figures'!$E:$E,$B$1)</f>
        <v>537</v>
      </c>
      <c r="M136" s="50">
        <f>SUMIFS('2012Figures'!$J:$J,'2012Figures'!$C:$C,$A136,'2012Figures'!$B:$B,"BrokerToCy",'2012Figures'!$G:$G,"E1",'2012Figures'!$E:$E,$B$1)</f>
        <v>0</v>
      </c>
      <c r="N136" s="50">
        <f>SUMIFS('2012Figures'!$J:$J,'2012Figures'!$C:$C,$A136,'2012Figures'!$B:$B,"BrokerToCy",'2012Figures'!$G:$G,"P1",'2012Figures'!$E:$E,$B$1)</f>
        <v>0</v>
      </c>
      <c r="O136" s="50">
        <f>SUMIFS('2012Figures'!$J:$J,'2012Figures'!$C:$C,$A136,'2012Figures'!$B:$B,"CyToBroker",'2012Figures'!$G:$G,"E1",'2012Figures'!$E:$E,$B$1)</f>
        <v>537</v>
      </c>
      <c r="P136" s="50">
        <f>SUMIFS('2012Figures'!$J:$J,'2012Figures'!$C:$C,$A136,'2012Figures'!$B:$B,"CyToBroker",'2012Figures'!$G:$G,"P1",'2012Figures'!$E:$E,$B$1)</f>
        <v>0</v>
      </c>
      <c r="Q136" s="28"/>
      <c r="R136" s="46">
        <f t="shared" si="18"/>
        <v>-0.37</v>
      </c>
      <c r="S136" s="46" t="str">
        <f t="shared" si="18"/>
        <v/>
      </c>
      <c r="T136" s="46" t="str">
        <f t="shared" si="18"/>
        <v/>
      </c>
      <c r="U136" s="46">
        <f t="shared" si="18"/>
        <v>-0.37</v>
      </c>
      <c r="V136" s="46" t="str">
        <f t="shared" si="18"/>
        <v/>
      </c>
    </row>
    <row r="137" spans="1:22" x14ac:dyDescent="0.2">
      <c r="A137" s="1">
        <v>105</v>
      </c>
      <c r="B137" s="1" t="s">
        <v>60</v>
      </c>
      <c r="C137" s="8">
        <v>4</v>
      </c>
      <c r="D137" s="29">
        <f>SUMIFS('2013Figures'!$J:$J,'2013Figures'!$C:$C,$A137,'2013Figures'!$H:$H,$B137,'2013Figures'!$I:$I,$C137,'2013Figures'!$E:$E,$B$1)</f>
        <v>337</v>
      </c>
      <c r="E137" s="9">
        <f>SUMIFS('2013Figures'!$J:$J,'2013Figures'!$C:$C,$A137,'2013Figures'!$H:$H,$B137,'2013Figures'!$I:$I,$C137,'2013Figures'!$B:$B,"BrokerToCy",'2013Figures'!$G:$G,"E1",'2013Figures'!$E:$E,$B$1)</f>
        <v>0</v>
      </c>
      <c r="F137" s="9">
        <f>SUMIFS('2013Figures'!$J:$J,'2013Figures'!$C:$C,$A137,'2013Figures'!$H:$H,$B137,'2013Figures'!$I:$I,$C137,'2013Figures'!$B:$B,"BrokerToCy",'2013Figures'!$G:$G,"P1",'2013Figures'!$E:$E,$B$1)</f>
        <v>0</v>
      </c>
      <c r="G137" s="9">
        <f>SUMIFS('2013Figures'!$J:$J,'2013Figures'!$C:$C,$A137,'2013Figures'!$H:$H,$B137,'2013Figures'!$I:$I,$C137,'2013Figures'!$B:$B,"CyToBroker",'2013Figures'!$G:$G,"E1",'2013Figures'!$E:$E,$B$1)</f>
        <v>337</v>
      </c>
      <c r="H137" s="9">
        <f>SUMIFS('2013Figures'!$J:$J,'2013Figures'!$C:$C,$A137,'2013Figures'!$H:$H,$B137,'2013Figures'!$I:$I,$C137,'2013Figures'!$B:$B,"CyToBroker",'2013Figures'!$G:$G,"P1",'2013Figures'!$E:$E,$B$1)</f>
        <v>0</v>
      </c>
      <c r="J137" s="8" t="s">
        <v>146</v>
      </c>
      <c r="L137" s="42">
        <f>SUMIFS('2012Figures'!$J:$J,'2012Figures'!$C:$C,$A137,'2012Figures'!$H:$H,$B137,'2012Figures'!$I:$I,$C137,'2012Figures'!$E:$E,$B$1)</f>
        <v>537</v>
      </c>
      <c r="M137" s="52">
        <f>SUMIFS('2012Figures'!$J:$J,'2012Figures'!$C:$C,$A137,'2012Figures'!$H:$H,$B137,'2012Figures'!$I:$I,$C137,'2012Figures'!$B:$B,"BrokerToCy",'2012Figures'!$G:$G,"E1",'2012Figures'!$E:$E,$B$1)</f>
        <v>0</v>
      </c>
      <c r="N137" s="52">
        <f>SUMIFS('2012Figures'!$J:$J,'2012Figures'!$C:$C,$A137,'2012Figures'!$H:$H,$B137,'2012Figures'!$I:$I,$C137,'2012Figures'!$B:$B,"BrokerToCy",'2012Figures'!$G:$G,"P1",'2012Figures'!$E:$E,$B$1)</f>
        <v>0</v>
      </c>
      <c r="O137" s="52">
        <f>SUMIFS('2012Figures'!$J:$J,'2012Figures'!$C:$C,$A137,'2012Figures'!$H:$H,$B137,'2012Figures'!$I:$I,$C137,'2012Figures'!$B:$B,"CyToBroker",'2012Figures'!$G:$G,"E1",'2012Figures'!$E:$E,$B$1)</f>
        <v>537</v>
      </c>
      <c r="P137" s="52">
        <f>SUMIFS('2012Figures'!$J:$J,'2012Figures'!$C:$C,$A137,'2012Figures'!$H:$H,$B137,'2012Figures'!$I:$I,$C137,'2012Figures'!$B:$B,"CyToBroker",'2012Figures'!$G:$G,"P1",'2012Figures'!$E:$E,$B$1)</f>
        <v>0</v>
      </c>
      <c r="R137" s="46">
        <f t="shared" si="18"/>
        <v>-0.37</v>
      </c>
      <c r="S137" s="46" t="str">
        <f t="shared" si="18"/>
        <v/>
      </c>
      <c r="T137" s="46" t="str">
        <f t="shared" si="18"/>
        <v/>
      </c>
      <c r="U137" s="46">
        <f t="shared" si="18"/>
        <v>-0.37</v>
      </c>
      <c r="V137" s="46" t="str">
        <f t="shared" si="18"/>
        <v/>
      </c>
    </row>
    <row r="138" spans="1:22" x14ac:dyDescent="0.2">
      <c r="A138" s="1">
        <v>105</v>
      </c>
      <c r="B138" s="1" t="s">
        <v>60</v>
      </c>
      <c r="C138" s="8">
        <v>2</v>
      </c>
      <c r="D138" s="29">
        <f>SUMIFS('2013Figures'!$J:$J,'2013Figures'!$C:$C,$A138,'2013Figures'!$H:$H,$B138,'2013Figures'!$I:$I,$C138,'2013Figures'!$E:$E,$B$1)</f>
        <v>0</v>
      </c>
      <c r="E138" s="9">
        <f>SUMIFS('2013Figures'!$J:$J,'2013Figures'!$C:$C,$A138,'2013Figures'!$H:$H,$B138,'2013Figures'!$I:$I,$C138,'2013Figures'!$B:$B,"BrokerToCy",'2013Figures'!$G:$G,"E1",'2013Figures'!$E:$E,$B$1)</f>
        <v>0</v>
      </c>
      <c r="F138" s="9">
        <f>SUMIFS('2013Figures'!$J:$J,'2013Figures'!$C:$C,$A138,'2013Figures'!$H:$H,$B138,'2013Figures'!$I:$I,$C138,'2013Figures'!$B:$B,"BrokerToCy",'2013Figures'!$G:$G,"P1",'2013Figures'!$E:$E,$B$1)</f>
        <v>0</v>
      </c>
      <c r="G138" s="9">
        <f>SUMIFS('2013Figures'!$J:$J,'2013Figures'!$C:$C,$A138,'2013Figures'!$H:$H,$B138,'2013Figures'!$I:$I,$C138,'2013Figures'!$B:$B,"CyToBroker",'2013Figures'!$G:$G,"E1",'2013Figures'!$E:$E,$B$1)</f>
        <v>0</v>
      </c>
      <c r="H138" s="9">
        <f>SUMIFS('2013Figures'!$J:$J,'2013Figures'!$C:$C,$A138,'2013Figures'!$H:$H,$B138,'2013Figures'!$I:$I,$C138,'2013Figures'!$B:$B,"CyToBroker",'2013Figures'!$G:$G,"P1",'2013Figures'!$E:$E,$B$1)</f>
        <v>0</v>
      </c>
      <c r="J138" s="8">
        <v>201001</v>
      </c>
      <c r="L138" s="42">
        <f>SUMIFS('2012Figures'!$J:$J,'2012Figures'!$C:$C,$A138,'2012Figures'!$H:$H,$B138,'2012Figures'!$I:$I,$C138,'2012Figures'!$E:$E,$B$1)</f>
        <v>0</v>
      </c>
      <c r="M138" s="52">
        <f>SUMIFS('2012Figures'!$J:$J,'2012Figures'!$C:$C,$A138,'2012Figures'!$H:$H,$B138,'2012Figures'!$I:$I,$C138,'2012Figures'!$B:$B,"BrokerToCy",'2012Figures'!$G:$G,"E1",'2012Figures'!$E:$E,$B$1)</f>
        <v>0</v>
      </c>
      <c r="N138" s="52">
        <f>SUMIFS('2012Figures'!$J:$J,'2012Figures'!$C:$C,$A138,'2012Figures'!$H:$H,$B138,'2012Figures'!$I:$I,$C138,'2012Figures'!$B:$B,"BrokerToCy",'2012Figures'!$G:$G,"P1",'2012Figures'!$E:$E,$B$1)</f>
        <v>0</v>
      </c>
      <c r="O138" s="52">
        <f>SUMIFS('2012Figures'!$J:$J,'2012Figures'!$C:$C,$A138,'2012Figures'!$H:$H,$B138,'2012Figures'!$I:$I,$C138,'2012Figures'!$B:$B,"CyToBroker",'2012Figures'!$G:$G,"E1",'2012Figures'!$E:$E,$B$1)</f>
        <v>0</v>
      </c>
      <c r="P138" s="52">
        <f>SUMIFS('2012Figures'!$J:$J,'2012Figures'!$C:$C,$A138,'2012Figures'!$H:$H,$B138,'2012Figures'!$I:$I,$C138,'2012Figures'!$B:$B,"CyToBroker",'2012Figures'!$G:$G,"P1",'2012Figures'!$E:$E,$B$1)</f>
        <v>0</v>
      </c>
      <c r="R138" s="46" t="str">
        <f t="shared" si="18"/>
        <v/>
      </c>
      <c r="S138" s="46" t="str">
        <f t="shared" si="18"/>
        <v/>
      </c>
      <c r="T138" s="46" t="str">
        <f t="shared" si="18"/>
        <v/>
      </c>
      <c r="U138" s="46" t="str">
        <f t="shared" si="18"/>
        <v/>
      </c>
      <c r="V138" s="46" t="str">
        <f t="shared" si="18"/>
        <v/>
      </c>
    </row>
    <row r="139" spans="1:22" x14ac:dyDescent="0.2">
      <c r="A139" s="1">
        <v>105</v>
      </c>
      <c r="B139" s="1" t="s">
        <v>60</v>
      </c>
      <c r="C139" s="8">
        <v>1</v>
      </c>
      <c r="D139" s="29">
        <f>SUMIFS('2013Figures'!$J:$J,'2013Figures'!$C:$C,$A139,'2013Figures'!$H:$H,$B139,'2013Figures'!$I:$I,$C139,'2013Figures'!$E:$E,$B$1)</f>
        <v>0</v>
      </c>
      <c r="E139" s="9">
        <f>SUMIFS('2013Figures'!$J:$J,'2013Figures'!$C:$C,$A139,'2013Figures'!$H:$H,$B139,'2013Figures'!$I:$I,$C139,'2013Figures'!$B:$B,"BrokerToCy",'2013Figures'!$G:$G,"E1",'2013Figures'!$E:$E,$B$1)</f>
        <v>0</v>
      </c>
      <c r="F139" s="9">
        <f>SUMIFS('2013Figures'!$J:$J,'2013Figures'!$C:$C,$A139,'2013Figures'!$H:$H,$B139,'2013Figures'!$I:$I,$C139,'2013Figures'!$B:$B,"BrokerToCy",'2013Figures'!$G:$G,"P1",'2013Figures'!$E:$E,$B$1)</f>
        <v>0</v>
      </c>
      <c r="G139" s="9">
        <f>SUMIFS('2013Figures'!$J:$J,'2013Figures'!$C:$C,$A139,'2013Figures'!$H:$H,$B139,'2013Figures'!$I:$I,$C139,'2013Figures'!$B:$B,"CyToBroker",'2013Figures'!$G:$G,"E1",'2013Figures'!$E:$E,$B$1)</f>
        <v>0</v>
      </c>
      <c r="H139" s="9">
        <f>SUMIFS('2013Figures'!$J:$J,'2013Figures'!$C:$C,$A139,'2013Figures'!$H:$H,$B139,'2013Figures'!$I:$I,$C139,'2013Figures'!$B:$B,"CyToBroker",'2013Figures'!$G:$G,"P1",'2013Figures'!$E:$E,$B$1)</f>
        <v>0</v>
      </c>
      <c r="J139" s="8">
        <v>200901</v>
      </c>
      <c r="L139" s="42">
        <f>SUMIFS('2012Figures'!$J:$J,'2012Figures'!$C:$C,$A139,'2012Figures'!$H:$H,$B139,'2012Figures'!$I:$I,$C139,'2012Figures'!$E:$E,$B$1)</f>
        <v>0</v>
      </c>
      <c r="M139" s="52">
        <f>SUMIFS('2012Figures'!$J:$J,'2012Figures'!$C:$C,$A139,'2012Figures'!$H:$H,$B139,'2012Figures'!$I:$I,$C139,'2012Figures'!$B:$B,"BrokerToCy",'2012Figures'!$G:$G,"E1",'2012Figures'!$E:$E,$B$1)</f>
        <v>0</v>
      </c>
      <c r="N139" s="52">
        <f>SUMIFS('2012Figures'!$J:$J,'2012Figures'!$C:$C,$A139,'2012Figures'!$H:$H,$B139,'2012Figures'!$I:$I,$C139,'2012Figures'!$B:$B,"BrokerToCy",'2012Figures'!$G:$G,"P1",'2012Figures'!$E:$E,$B$1)</f>
        <v>0</v>
      </c>
      <c r="O139" s="52">
        <f>SUMIFS('2012Figures'!$J:$J,'2012Figures'!$C:$C,$A139,'2012Figures'!$H:$H,$B139,'2012Figures'!$I:$I,$C139,'2012Figures'!$B:$B,"CyToBroker",'2012Figures'!$G:$G,"E1",'2012Figures'!$E:$E,$B$1)</f>
        <v>0</v>
      </c>
      <c r="P139" s="52">
        <f>SUMIFS('2012Figures'!$J:$J,'2012Figures'!$C:$C,$A139,'2012Figures'!$H:$H,$B139,'2012Figures'!$I:$I,$C139,'2012Figures'!$B:$B,"CyToBroker",'2012Figures'!$G:$G,"P1",'2012Figures'!$E:$E,$B$1)</f>
        <v>0</v>
      </c>
      <c r="R139" s="46" t="str">
        <f t="shared" si="18"/>
        <v/>
      </c>
      <c r="S139" s="46" t="str">
        <f t="shared" si="18"/>
        <v/>
      </c>
      <c r="T139" s="46" t="str">
        <f t="shared" si="18"/>
        <v/>
      </c>
      <c r="U139" s="46" t="str">
        <f t="shared" si="18"/>
        <v/>
      </c>
      <c r="V139" s="46" t="str">
        <f t="shared" si="18"/>
        <v/>
      </c>
    </row>
    <row r="140" spans="1:22" x14ac:dyDescent="0.2">
      <c r="A140" s="1">
        <v>105</v>
      </c>
      <c r="B140" s="1" t="s">
        <v>60</v>
      </c>
      <c r="D140" s="29">
        <f>SUMIFS('2013Figures'!$J:$J,'2013Figures'!$C:$C,$A140,'2013Figures'!$I:$I,"",'2013Figures'!$E:$E,$B$1)</f>
        <v>0</v>
      </c>
      <c r="E140" s="9">
        <f>SUMIFS('2013Figures'!$J:$J,'2013Figures'!$C:$C,$A140,'2013Figures'!$I:$I,"",'2013Figures'!$B:$B,"BrokerToCy",'2013Figures'!$G:$G,"E1",'2013Figures'!$E:$E,$B$1)</f>
        <v>0</v>
      </c>
      <c r="F140" s="9">
        <f>SUMIFS('2013Figures'!$J:$J,'2013Figures'!$C:$C,$A140,'2013Figures'!$I:$I,"",'2013Figures'!$B:$B,"BrokerToCy",'2013Figures'!$G:$G,"P1",'2013Figures'!$E:$E,$B$1)</f>
        <v>0</v>
      </c>
      <c r="G140" s="9">
        <f>SUMIFS('2013Figures'!$J:$J,'2013Figures'!$C:$C,$A140,'2013Figures'!$I:$I,"",'2013Figures'!$B:$B,"CyToBroker",'2013Figures'!$G:$G,"E1",'2013Figures'!$E:$E,$B$1)</f>
        <v>0</v>
      </c>
      <c r="H140" s="9">
        <f>SUMIFS('2013Figures'!$J:$J,'2013Figures'!$C:$C,$A140,'2013Figures'!$I:$I,"",'2013Figures'!$B:$B,"CyToBroker",'2013Figures'!$G:$G,"P1",'2013Figures'!$E:$E,$B$1)</f>
        <v>0</v>
      </c>
      <c r="J140" s="8" t="s">
        <v>131</v>
      </c>
      <c r="L140" s="42">
        <f>SUMIFS('2012Figures'!$J:$J,'2012Figures'!$C:$C,$A140,'2012Figures'!$I:$I,"",'2012Figures'!$E:$E,$B$1)</f>
        <v>0</v>
      </c>
      <c r="M140" s="52">
        <f>SUMIFS('2012Figures'!$J:$J,'2012Figures'!$C:$C,$A140,'2012Figures'!$I:$I,"",'2012Figures'!$B:$B,"BrokerToCy",'2012Figures'!$G:$G,"E1",'2012Figures'!$E:$E,$B$1)</f>
        <v>0</v>
      </c>
      <c r="N140" s="52">
        <f>SUMIFS('2012Figures'!$J:$J,'2012Figures'!$C:$C,$A140,'2012Figures'!$I:$I,"",'2012Figures'!$B:$B,"BrokerToCy",'2012Figures'!$G:$G,"P1",'2012Figures'!$E:$E,$B$1)</f>
        <v>0</v>
      </c>
      <c r="O140" s="52">
        <f>SUMIFS('2012Figures'!$J:$J,'2012Figures'!$C:$C,$A140,'2012Figures'!$I:$I,"",'2012Figures'!$B:$B,"CyToBroker",'2012Figures'!$G:$G,"E1",'2012Figures'!$E:$E,$B$1)</f>
        <v>0</v>
      </c>
      <c r="P140" s="52">
        <f>SUMIFS('2012Figures'!$J:$J,'2012Figures'!$C:$C,$A140,'2012Figures'!$I:$I,"",'2012Figures'!$B:$B,"CyToBroker",'2012Figures'!$G:$G,"P1",'2012Figures'!$E:$E,$B$1)</f>
        <v>0</v>
      </c>
      <c r="R140" s="46" t="str">
        <f t="shared" si="18"/>
        <v/>
      </c>
      <c r="S140" s="46" t="str">
        <f t="shared" si="18"/>
        <v/>
      </c>
      <c r="T140" s="46" t="str">
        <f t="shared" si="18"/>
        <v/>
      </c>
      <c r="U140" s="46" t="str">
        <f t="shared" si="18"/>
        <v/>
      </c>
      <c r="V140" s="46" t="str">
        <f t="shared" si="18"/>
        <v/>
      </c>
    </row>
    <row r="141" spans="1:22" x14ac:dyDescent="0.2">
      <c r="A141" s="21"/>
      <c r="B141" s="21" t="s">
        <v>92</v>
      </c>
      <c r="C141" s="22"/>
      <c r="D141" s="23">
        <f>SUM(E141:H141)</f>
        <v>337</v>
      </c>
      <c r="E141" s="23">
        <f>SUM(E137:E140)</f>
        <v>0</v>
      </c>
      <c r="F141" s="23">
        <f>SUM(F137:F140)</f>
        <v>0</v>
      </c>
      <c r="G141" s="23">
        <f>SUM(G137:G140)</f>
        <v>337</v>
      </c>
      <c r="H141" s="23">
        <f>SUM(H137:H140)</f>
        <v>0</v>
      </c>
      <c r="I141" s="21"/>
      <c r="J141" s="22"/>
      <c r="K141" s="21"/>
      <c r="L141" s="43">
        <f>SUM(M141:P141)</f>
        <v>537</v>
      </c>
      <c r="M141" s="43">
        <f>SUM(M137:M140)</f>
        <v>0</v>
      </c>
      <c r="N141" s="43">
        <f>SUM(N137:N140)</f>
        <v>0</v>
      </c>
      <c r="O141" s="43">
        <f>SUM(O137:O140)</f>
        <v>537</v>
      </c>
      <c r="P141" s="43">
        <f>SUM(P137:P140)</f>
        <v>0</v>
      </c>
      <c r="Q141" s="21"/>
      <c r="R141" s="21"/>
      <c r="S141" s="21"/>
      <c r="T141" s="21"/>
      <c r="U141" s="21"/>
      <c r="V141" s="21"/>
    </row>
    <row r="142" spans="1:22" x14ac:dyDescent="0.2">
      <c r="A142" s="28">
        <v>108</v>
      </c>
      <c r="B142" s="28" t="s">
        <v>166</v>
      </c>
      <c r="C142" s="17" t="s">
        <v>88</v>
      </c>
      <c r="D142" s="18">
        <f>SUMIFS('2013Figures'!$J:$J,'2013Figures'!$C:$C,$A142,'2013Figures'!$E:$E,$B$1)</f>
        <v>0</v>
      </c>
      <c r="E142" s="18">
        <f>SUMIFS('2013Figures'!$J:$J,'2013Figures'!$C:$C,$A142,'2013Figures'!$B:$B,"BrokerToCy",'2013Figures'!$G:$G,"E1",'2013Figures'!$E:$E,$B$1)</f>
        <v>0</v>
      </c>
      <c r="F142" s="18">
        <f>SUMIFS('2013Figures'!$J:$J,'2013Figures'!$C:$C,$A142,'2013Figures'!$B:$B,"BrokerToCy",'2013Figures'!$G:$G,"P1",'2013Figures'!$E:$E,$B$1)</f>
        <v>0</v>
      </c>
      <c r="G142" s="18">
        <f>SUMIFS('2013Figures'!$J:$J,'2013Figures'!$C:$C,$A142,'2013Figures'!$B:$B,"CyToBroker",'2013Figures'!$G:$G,"E1",'2013Figures'!$E:$E,$B$1)</f>
        <v>0</v>
      </c>
      <c r="H142" s="18">
        <f>SUMIFS('2013Figures'!$J:$J,'2013Figures'!$C:$C,$A142,'2013Figures'!$B:$B,"CyToBroker",'2013Figures'!$G:$G,"P1",'2013Figures'!$E:$E,$B$1)</f>
        <v>0</v>
      </c>
      <c r="I142" s="28"/>
      <c r="J142" s="17"/>
      <c r="K142" s="28"/>
      <c r="L142" s="50">
        <f>SUMIFS('2012Figures'!$J:$J,'2012Figures'!$C:$C,$A142,'2012Figures'!$E:$E,$B$1)</f>
        <v>0</v>
      </c>
      <c r="M142" s="50">
        <f>SUMIFS('2012Figures'!$J:$J,'2012Figures'!$C:$C,$A142,'2012Figures'!$B:$B,"BrokerToCy",'2012Figures'!$G:$G,"E1",'2012Figures'!$E:$E,$B$1)</f>
        <v>0</v>
      </c>
      <c r="N142" s="50">
        <f>SUMIFS('2012Figures'!$J:$J,'2012Figures'!$C:$C,$A142,'2012Figures'!$B:$B,"BrokerToCy",'2012Figures'!$G:$G,"P1",'2012Figures'!$E:$E,$B$1)</f>
        <v>0</v>
      </c>
      <c r="O142" s="50">
        <f>SUMIFS('2012Figures'!$J:$J,'2012Figures'!$C:$C,$A142,'2012Figures'!$B:$B,"CyToBroker",'2012Figures'!$G:$G,"E1",'2012Figures'!$E:$E,$B$1)</f>
        <v>0</v>
      </c>
      <c r="P142" s="50">
        <f>SUMIFS('2012Figures'!$J:$J,'2012Figures'!$C:$C,$A142,'2012Figures'!$B:$B,"CyToBroker",'2012Figures'!$G:$G,"P1",'2012Figures'!$E:$E,$B$1)</f>
        <v>0</v>
      </c>
      <c r="Q142" s="28"/>
      <c r="R142" s="46" t="str">
        <f t="shared" si="18"/>
        <v/>
      </c>
      <c r="S142" s="46" t="str">
        <f t="shared" si="18"/>
        <v/>
      </c>
      <c r="T142" s="46" t="str">
        <f t="shared" si="18"/>
        <v/>
      </c>
      <c r="U142" s="46" t="str">
        <f t="shared" si="18"/>
        <v/>
      </c>
      <c r="V142" s="46" t="str">
        <f t="shared" si="18"/>
        <v/>
      </c>
    </row>
    <row r="143" spans="1:22" x14ac:dyDescent="0.2">
      <c r="A143" s="1">
        <v>108</v>
      </c>
      <c r="B143" s="1" t="s">
        <v>166</v>
      </c>
      <c r="C143" s="8">
        <v>1</v>
      </c>
      <c r="D143" s="29">
        <f>SUMIFS('2013Figures'!$J:$J,'2013Figures'!$C:$C,$A143,'2013Figures'!$H:$H,$B143,'2013Figures'!$I:$I,$C143,'2013Figures'!$E:$E,$B$1)</f>
        <v>0</v>
      </c>
      <c r="E143" s="9">
        <f>SUMIFS('2013Figures'!$J:$J,'2013Figures'!$C:$C,$A143,'2013Figures'!$H:$H,$B143,'2013Figures'!$I:$I,$C143,'2013Figures'!$B:$B,"BrokerToCy",'2013Figures'!$G:$G,"E1",'2013Figures'!$E:$E,$B$1)</f>
        <v>0</v>
      </c>
      <c r="F143" s="9">
        <f>SUMIFS('2013Figures'!$J:$J,'2013Figures'!$C:$C,$A143,'2013Figures'!$H:$H,$B143,'2013Figures'!$I:$I,$C143,'2013Figures'!$B:$B,"BrokerToCy",'2013Figures'!$G:$G,"P1",'2013Figures'!$E:$E,$B$1)</f>
        <v>0</v>
      </c>
      <c r="G143" s="9">
        <f>SUMIFS('2013Figures'!$J:$J,'2013Figures'!$C:$C,$A143,'2013Figures'!$H:$H,$B143,'2013Figures'!$I:$I,$C143,'2013Figures'!$B:$B,"CyToBroker",'2013Figures'!$G:$G,"E1",'2013Figures'!$E:$E,$B$1)</f>
        <v>0</v>
      </c>
      <c r="H143" s="9">
        <f>SUMIFS('2013Figures'!$J:$J,'2013Figures'!$C:$C,$A143,'2013Figures'!$H:$H,$B143,'2013Figures'!$I:$I,$C143,'2013Figures'!$B:$B,"CyToBroker",'2013Figures'!$G:$G,"P1",'2013Figures'!$E:$E,$B$1)</f>
        <v>0</v>
      </c>
      <c r="J143" s="8">
        <v>201501</v>
      </c>
      <c r="L143" s="42">
        <f>SUMIFS('2012Figures'!$J:$J,'2012Figures'!$C:$C,$A143,'2012Figures'!$H:$H,$B143,'2012Figures'!$I:$I,$C143,'2012Figures'!$E:$E,$B$1)</f>
        <v>0</v>
      </c>
      <c r="M143" s="52">
        <f>SUMIFS('2012Figures'!$J:$J,'2012Figures'!$C:$C,$A143,'2012Figures'!$H:$H,$B143,'2012Figures'!$I:$I,$C143,'2012Figures'!$B:$B,"BrokerToCy",'2012Figures'!$G:$G,"E1",'2012Figures'!$E:$E,$B$1)</f>
        <v>0</v>
      </c>
      <c r="N143" s="52">
        <f>SUMIFS('2012Figures'!$J:$J,'2012Figures'!$C:$C,$A143,'2012Figures'!$H:$H,$B143,'2012Figures'!$I:$I,$C143,'2012Figures'!$B:$B,"BrokerToCy",'2012Figures'!$G:$G,"P1",'2012Figures'!$E:$E,$B$1)</f>
        <v>0</v>
      </c>
      <c r="O143" s="52">
        <f>SUMIFS('2012Figures'!$J:$J,'2012Figures'!$C:$C,$A143,'2012Figures'!$H:$H,$B143,'2012Figures'!$I:$I,$C143,'2012Figures'!$B:$B,"CyToBroker",'2012Figures'!$G:$G,"E1",'2012Figures'!$E:$E,$B$1)</f>
        <v>0</v>
      </c>
      <c r="P143" s="52">
        <f>SUMIFS('2012Figures'!$J:$J,'2012Figures'!$C:$C,$A143,'2012Figures'!$H:$H,$B143,'2012Figures'!$I:$I,$C143,'2012Figures'!$B:$B,"CyToBroker",'2012Figures'!$G:$G,"P1",'2012Figures'!$E:$E,$B$1)</f>
        <v>0</v>
      </c>
      <c r="R143" s="46" t="str">
        <f t="shared" si="18"/>
        <v/>
      </c>
      <c r="S143" s="46" t="str">
        <f t="shared" si="18"/>
        <v/>
      </c>
      <c r="T143" s="46" t="str">
        <f t="shared" si="18"/>
        <v/>
      </c>
      <c r="U143" s="46" t="str">
        <f t="shared" si="18"/>
        <v/>
      </c>
      <c r="V143" s="46" t="str">
        <f t="shared" si="18"/>
        <v/>
      </c>
    </row>
    <row r="144" spans="1:22" x14ac:dyDescent="0.2">
      <c r="A144" s="1">
        <v>108</v>
      </c>
      <c r="B144" s="1" t="s">
        <v>166</v>
      </c>
      <c r="D144" s="29">
        <f>SUMIFS('2013Figures'!$J:$J,'2013Figures'!$C:$C,$A144,'2013Figures'!$I:$I,"",'2013Figures'!$E:$E,$B$1)</f>
        <v>0</v>
      </c>
      <c r="E144" s="9">
        <f>SUMIFS('2013Figures'!$J:$J,'2013Figures'!$C:$C,$A144,'2013Figures'!$I:$I,"",'2013Figures'!$B:$B,"BrokerToCy",'2013Figures'!$G:$G,"E1",'2013Figures'!$E:$E,$B$1)</f>
        <v>0</v>
      </c>
      <c r="F144" s="9">
        <f>SUMIFS('2013Figures'!$J:$J,'2013Figures'!$C:$C,$A144,'2013Figures'!$I:$I,"",'2013Figures'!$B:$B,"BrokerToCy",'2013Figures'!$G:$G,"P1",'2013Figures'!$E:$E,$B$1)</f>
        <v>0</v>
      </c>
      <c r="G144" s="9">
        <f>SUMIFS('2013Figures'!$J:$J,'2013Figures'!$C:$C,$A144,'2013Figures'!$I:$I,"",'2013Figures'!$B:$B,"CyToBroker",'2013Figures'!$G:$G,"E1",'2013Figures'!$E:$E,$B$1)</f>
        <v>0</v>
      </c>
      <c r="H144" s="9">
        <f>SUMIFS('2013Figures'!$J:$J,'2013Figures'!$C:$C,$A144,'2013Figures'!$I:$I,"",'2013Figures'!$B:$B,"CyToBroker",'2013Figures'!$G:$G,"P1",'2013Figures'!$E:$E,$B$1)</f>
        <v>0</v>
      </c>
      <c r="J144" s="8" t="s">
        <v>131</v>
      </c>
      <c r="L144" s="42">
        <f>SUMIFS('2012Figures'!$J:$J,'2012Figures'!$C:$C,$A144,'2012Figures'!$I:$I,"",'2012Figures'!$E:$E,$B$1)</f>
        <v>0</v>
      </c>
      <c r="M144" s="52">
        <f>SUMIFS('2012Figures'!$J:$J,'2012Figures'!$C:$C,$A144,'2012Figures'!$I:$I,"",'2012Figures'!$B:$B,"BrokerToCy",'2012Figures'!$G:$G,"E1",'2012Figures'!$E:$E,$B$1)</f>
        <v>0</v>
      </c>
      <c r="N144" s="52">
        <f>SUMIFS('2012Figures'!$J:$J,'2012Figures'!$C:$C,$A144,'2012Figures'!$I:$I,"",'2012Figures'!$B:$B,"BrokerToCy",'2012Figures'!$G:$G,"P1",'2012Figures'!$E:$E,$B$1)</f>
        <v>0</v>
      </c>
      <c r="O144" s="52">
        <f>SUMIFS('2012Figures'!$J:$J,'2012Figures'!$C:$C,$A144,'2012Figures'!$I:$I,"",'2012Figures'!$B:$B,"CyToBroker",'2012Figures'!$G:$G,"E1",'2012Figures'!$E:$E,$B$1)</f>
        <v>0</v>
      </c>
      <c r="P144" s="52">
        <f>SUMIFS('2012Figures'!$J:$J,'2012Figures'!$C:$C,$A144,'2012Figures'!$I:$I,"",'2012Figures'!$B:$B,"CyToBroker",'2012Figures'!$G:$G,"P1",'2012Figures'!$E:$E,$B$1)</f>
        <v>0</v>
      </c>
      <c r="R144" s="46" t="str">
        <f t="shared" si="18"/>
        <v/>
      </c>
      <c r="S144" s="46" t="str">
        <f t="shared" si="18"/>
        <v/>
      </c>
      <c r="T144" s="46" t="str">
        <f t="shared" si="18"/>
        <v/>
      </c>
      <c r="U144" s="46" t="str">
        <f t="shared" si="18"/>
        <v/>
      </c>
      <c r="V144" s="46" t="str">
        <f t="shared" si="18"/>
        <v/>
      </c>
    </row>
    <row r="145" spans="1:22" x14ac:dyDescent="0.2">
      <c r="A145" s="21"/>
      <c r="B145" s="21" t="s">
        <v>92</v>
      </c>
      <c r="C145" s="22"/>
      <c r="D145" s="23">
        <f>SUM(E145:H145)</f>
        <v>0</v>
      </c>
      <c r="E145" s="23">
        <f>SUM(E143:E144)</f>
        <v>0</v>
      </c>
      <c r="F145" s="23">
        <f t="shared" ref="F145:H145" si="21">SUM(F143:F144)</f>
        <v>0</v>
      </c>
      <c r="G145" s="23">
        <f t="shared" si="21"/>
        <v>0</v>
      </c>
      <c r="H145" s="23">
        <f t="shared" si="21"/>
        <v>0</v>
      </c>
      <c r="I145" s="21"/>
      <c r="J145" s="22"/>
      <c r="K145" s="21"/>
      <c r="L145" s="43">
        <f>SUM(M145:P145)</f>
        <v>0</v>
      </c>
      <c r="M145" s="43">
        <f>SUM(M143:M144)</f>
        <v>0</v>
      </c>
      <c r="N145" s="43">
        <f t="shared" ref="N145:P145" si="22">SUM(N143:N144)</f>
        <v>0</v>
      </c>
      <c r="O145" s="43">
        <f t="shared" si="22"/>
        <v>0</v>
      </c>
      <c r="P145" s="43">
        <f t="shared" si="22"/>
        <v>0</v>
      </c>
      <c r="Q145" s="21"/>
      <c r="R145" s="21"/>
      <c r="S145" s="21"/>
      <c r="T145" s="21"/>
      <c r="U145" s="21"/>
      <c r="V145" s="21"/>
    </row>
    <row r="146" spans="1:22" x14ac:dyDescent="0.2">
      <c r="A146" s="28">
        <v>109</v>
      </c>
      <c r="B146" s="28" t="s">
        <v>99</v>
      </c>
      <c r="C146" s="17" t="s">
        <v>88</v>
      </c>
      <c r="D146" s="18">
        <f>SUMIFS('2013Figures'!$J:$J,'2013Figures'!$C:$C,$A146,'2013Figures'!$E:$E,$B$1)</f>
        <v>0</v>
      </c>
      <c r="E146" s="18">
        <f>SUMIFS('2013Figures'!$J:$J,'2013Figures'!$C:$C,$A146,'2013Figures'!$B:$B,"BrokerToCy",'2013Figures'!$G:$G,"E1",'2013Figures'!$E:$E,$B$1)</f>
        <v>0</v>
      </c>
      <c r="F146" s="18">
        <f>SUMIFS('2013Figures'!$J:$J,'2013Figures'!$C:$C,$A146,'2013Figures'!$B:$B,"BrokerToCy",'2013Figures'!$G:$G,"P1",'2013Figures'!$E:$E,$B$1)</f>
        <v>0</v>
      </c>
      <c r="G146" s="18">
        <f>SUMIFS('2013Figures'!$J:$J,'2013Figures'!$C:$C,$A146,'2013Figures'!$B:$B,"CyToBroker",'2013Figures'!$G:$G,"E1",'2013Figures'!$E:$E,$B$1)</f>
        <v>0</v>
      </c>
      <c r="H146" s="18">
        <f>SUMIFS('2013Figures'!$J:$J,'2013Figures'!$C:$C,$A146,'2013Figures'!$B:$B,"CyToBroker",'2013Figures'!$G:$G,"P1",'2013Figures'!$E:$E,$B$1)</f>
        <v>0</v>
      </c>
      <c r="I146" s="28"/>
      <c r="J146" s="17"/>
      <c r="K146" s="28"/>
      <c r="L146" s="50">
        <f>SUMIFS('2012Figures'!$J:$J,'2012Figures'!$C:$C,$A146,'2012Figures'!$E:$E,$B$1)</f>
        <v>0</v>
      </c>
      <c r="M146" s="50">
        <f>SUMIFS('2012Figures'!$J:$J,'2012Figures'!$C:$C,$A146,'2012Figures'!$B:$B,"BrokerToCy",'2012Figures'!$G:$G,"E1",'2012Figures'!$E:$E,$B$1)</f>
        <v>0</v>
      </c>
      <c r="N146" s="50">
        <f>SUMIFS('2012Figures'!$J:$J,'2012Figures'!$C:$C,$A146,'2012Figures'!$B:$B,"BrokerToCy",'2012Figures'!$G:$G,"P1",'2012Figures'!$E:$E,$B$1)</f>
        <v>0</v>
      </c>
      <c r="O146" s="50">
        <f>SUMIFS('2012Figures'!$J:$J,'2012Figures'!$C:$C,$A146,'2012Figures'!$B:$B,"CyToBroker",'2012Figures'!$G:$G,"E1",'2012Figures'!$E:$E,$B$1)</f>
        <v>0</v>
      </c>
      <c r="P146" s="50">
        <f>SUMIFS('2012Figures'!$J:$J,'2012Figures'!$C:$C,$A146,'2012Figures'!$B:$B,"CyToBroker",'2012Figures'!$G:$G,"P1",'2012Figures'!$E:$E,$B$1)</f>
        <v>0</v>
      </c>
      <c r="Q146" s="28"/>
      <c r="R146" s="46" t="str">
        <f t="shared" si="18"/>
        <v/>
      </c>
      <c r="S146" s="46" t="str">
        <f t="shared" si="18"/>
        <v/>
      </c>
      <c r="T146" s="46" t="str">
        <f t="shared" si="18"/>
        <v/>
      </c>
      <c r="U146" s="46" t="str">
        <f t="shared" si="18"/>
        <v/>
      </c>
      <c r="V146" s="46" t="str">
        <f t="shared" si="18"/>
        <v/>
      </c>
    </row>
    <row r="147" spans="1:22" x14ac:dyDescent="0.2">
      <c r="A147" s="1">
        <v>109</v>
      </c>
      <c r="B147" s="1" t="s">
        <v>99</v>
      </c>
      <c r="C147" s="8">
        <v>5</v>
      </c>
      <c r="D147" s="29">
        <f>SUMIFS('2013Figures'!$J:$J,'2013Figures'!$C:$C,$A147,'2013Figures'!$H:$H,$B147,'2013Figures'!$I:$I,$C147,'2013Figures'!$E:$E,$B$1)</f>
        <v>0</v>
      </c>
      <c r="E147" s="9">
        <f>SUMIFS('2013Figures'!$J:$J,'2013Figures'!$C:$C,$A147,'2013Figures'!$H:$H,$B147,'2013Figures'!$I:$I,$C147,'2013Figures'!$B:$B,"BrokerToCy",'2013Figures'!$G:$G,"E1",'2013Figures'!$E:$E,$B$1)</f>
        <v>0</v>
      </c>
      <c r="F147" s="9">
        <f>SUMIFS('2013Figures'!$J:$J,'2013Figures'!$C:$C,$A147,'2013Figures'!$H:$H,$B147,'2013Figures'!$I:$I,$C147,'2013Figures'!$B:$B,"BrokerToCy",'2013Figures'!$G:$G,"P1",'2013Figures'!$E:$E,$B$1)</f>
        <v>0</v>
      </c>
      <c r="G147" s="9">
        <f>SUMIFS('2013Figures'!$J:$J,'2013Figures'!$C:$C,$A147,'2013Figures'!$H:$H,$B147,'2013Figures'!$I:$I,$C147,'2013Figures'!$B:$B,"CyToBroker",'2013Figures'!$G:$G,"E1",'2013Figures'!$E:$E,$B$1)</f>
        <v>0</v>
      </c>
      <c r="H147" s="9">
        <f>SUMIFS('2013Figures'!$J:$J,'2013Figures'!$C:$C,$A147,'2013Figures'!$H:$H,$B147,'2013Figures'!$I:$I,$C147,'2013Figures'!$B:$B,"CyToBroker",'2013Figures'!$G:$G,"P1",'2013Figures'!$E:$E,$B$1)</f>
        <v>0</v>
      </c>
      <c r="L147" s="42">
        <f>SUMIFS('2012Figures'!$J:$J,'2012Figures'!$C:$C,$A147,'2012Figures'!$H:$H,$B147,'2012Figures'!$I:$I,$C147,'2012Figures'!$E:$E,$B$1)</f>
        <v>0</v>
      </c>
      <c r="M147" s="52">
        <f>SUMIFS('2012Figures'!$J:$J,'2012Figures'!$C:$C,$A147,'2012Figures'!$H:$H,$B147,'2012Figures'!$I:$I,$C147,'2012Figures'!$B:$B,"BrokerToCy",'2012Figures'!$G:$G,"E1",'2012Figures'!$E:$E,$B$1)</f>
        <v>0</v>
      </c>
      <c r="N147" s="52">
        <f>SUMIFS('2012Figures'!$J:$J,'2012Figures'!$C:$C,$A147,'2012Figures'!$H:$H,$B147,'2012Figures'!$I:$I,$C147,'2012Figures'!$B:$B,"BrokerToCy",'2012Figures'!$G:$G,"P1",'2012Figures'!$E:$E,$B$1)</f>
        <v>0</v>
      </c>
      <c r="O147" s="52">
        <f>SUMIFS('2012Figures'!$J:$J,'2012Figures'!$C:$C,$A147,'2012Figures'!$H:$H,$B147,'2012Figures'!$I:$I,$C147,'2012Figures'!$B:$B,"CyToBroker",'2012Figures'!$G:$G,"E1",'2012Figures'!$E:$E,$B$1)</f>
        <v>0</v>
      </c>
      <c r="P147" s="52">
        <f>SUMIFS('2012Figures'!$J:$J,'2012Figures'!$C:$C,$A147,'2012Figures'!$H:$H,$B147,'2012Figures'!$I:$I,$C147,'2012Figures'!$B:$B,"CyToBroker",'2012Figures'!$G:$G,"P1",'2012Figures'!$E:$E,$B$1)</f>
        <v>0</v>
      </c>
      <c r="R147" s="46" t="str">
        <f t="shared" si="18"/>
        <v/>
      </c>
      <c r="S147" s="46" t="str">
        <f t="shared" si="18"/>
        <v/>
      </c>
      <c r="T147" s="46" t="str">
        <f t="shared" si="18"/>
        <v/>
      </c>
      <c r="U147" s="46" t="str">
        <f t="shared" si="18"/>
        <v/>
      </c>
      <c r="V147" s="46" t="str">
        <f t="shared" si="18"/>
        <v/>
      </c>
    </row>
    <row r="148" spans="1:22" x14ac:dyDescent="0.2">
      <c r="A148" s="1">
        <v>109</v>
      </c>
      <c r="B148" s="1" t="s">
        <v>99</v>
      </c>
      <c r="C148" s="8">
        <v>4</v>
      </c>
      <c r="D148" s="29">
        <f>SUMIFS('2013Figures'!$J:$J,'2013Figures'!$C:$C,$A148,'2013Figures'!$H:$H,$B148,'2013Figures'!$I:$I,$C148,'2013Figures'!$E:$E,$B$1)</f>
        <v>0</v>
      </c>
      <c r="E148" s="9">
        <f>SUMIFS('2013Figures'!$J:$J,'2013Figures'!$C:$C,$A148,'2013Figures'!$H:$H,$B148,'2013Figures'!$I:$I,$C148,'2013Figures'!$B:$B,"BrokerToCy",'2013Figures'!$G:$G,"E1",'2013Figures'!$E:$E,$B$1)</f>
        <v>0</v>
      </c>
      <c r="F148" s="9">
        <f>SUMIFS('2013Figures'!$J:$J,'2013Figures'!$C:$C,$A148,'2013Figures'!$H:$H,$B148,'2013Figures'!$I:$I,$C148,'2013Figures'!$B:$B,"BrokerToCy",'2013Figures'!$G:$G,"P1",'2013Figures'!$E:$E,$B$1)</f>
        <v>0</v>
      </c>
      <c r="G148" s="9">
        <f>SUMIFS('2013Figures'!$J:$J,'2013Figures'!$C:$C,$A148,'2013Figures'!$H:$H,$B148,'2013Figures'!$I:$I,$C148,'2013Figures'!$B:$B,"CyToBroker",'2013Figures'!$G:$G,"E1",'2013Figures'!$E:$E,$B$1)</f>
        <v>0</v>
      </c>
      <c r="H148" s="9">
        <f>SUMIFS('2013Figures'!$J:$J,'2013Figures'!$C:$C,$A148,'2013Figures'!$H:$H,$B148,'2013Figures'!$I:$I,$C148,'2013Figures'!$B:$B,"CyToBroker",'2013Figures'!$G:$G,"P1",'2013Figures'!$E:$E,$B$1)</f>
        <v>0</v>
      </c>
      <c r="J148" s="8">
        <v>201501</v>
      </c>
      <c r="L148" s="42">
        <f>SUMIFS('2012Figures'!$J:$J,'2012Figures'!$C:$C,$A148,'2012Figures'!$H:$H,$B148,'2012Figures'!$I:$I,$C148,'2012Figures'!$E:$E,$B$1)</f>
        <v>0</v>
      </c>
      <c r="M148" s="52">
        <f>SUMIFS('2012Figures'!$J:$J,'2012Figures'!$C:$C,$A148,'2012Figures'!$H:$H,$B148,'2012Figures'!$I:$I,$C148,'2012Figures'!$B:$B,"BrokerToCy",'2012Figures'!$G:$G,"E1",'2012Figures'!$E:$E,$B$1)</f>
        <v>0</v>
      </c>
      <c r="N148" s="52">
        <f>SUMIFS('2012Figures'!$J:$J,'2012Figures'!$C:$C,$A148,'2012Figures'!$H:$H,$B148,'2012Figures'!$I:$I,$C148,'2012Figures'!$B:$B,"BrokerToCy",'2012Figures'!$G:$G,"P1",'2012Figures'!$E:$E,$B$1)</f>
        <v>0</v>
      </c>
      <c r="O148" s="52">
        <f>SUMIFS('2012Figures'!$J:$J,'2012Figures'!$C:$C,$A148,'2012Figures'!$H:$H,$B148,'2012Figures'!$I:$I,$C148,'2012Figures'!$B:$B,"CyToBroker",'2012Figures'!$G:$G,"E1",'2012Figures'!$E:$E,$B$1)</f>
        <v>0</v>
      </c>
      <c r="P148" s="52">
        <f>SUMIFS('2012Figures'!$J:$J,'2012Figures'!$C:$C,$A148,'2012Figures'!$H:$H,$B148,'2012Figures'!$I:$I,$C148,'2012Figures'!$B:$B,"CyToBroker",'2012Figures'!$G:$G,"P1",'2012Figures'!$E:$E,$B$1)</f>
        <v>0</v>
      </c>
      <c r="R148" s="46" t="str">
        <f t="shared" si="18"/>
        <v/>
      </c>
      <c r="S148" s="46" t="str">
        <f t="shared" si="18"/>
        <v/>
      </c>
      <c r="T148" s="46" t="str">
        <f t="shared" si="18"/>
        <v/>
      </c>
      <c r="U148" s="46" t="str">
        <f t="shared" si="18"/>
        <v/>
      </c>
      <c r="V148" s="46" t="str">
        <f t="shared" si="18"/>
        <v/>
      </c>
    </row>
    <row r="149" spans="1:22" x14ac:dyDescent="0.2">
      <c r="A149" s="1">
        <v>109</v>
      </c>
      <c r="B149" s="1" t="s">
        <v>99</v>
      </c>
      <c r="C149" s="8">
        <v>3</v>
      </c>
      <c r="D149" s="29">
        <f>SUMIFS('2013Figures'!$J:$J,'2013Figures'!$C:$C,$A149,'2013Figures'!$H:$H,$B149,'2013Figures'!$I:$I,$C149,'2013Figures'!$E:$E,$B$1)</f>
        <v>0</v>
      </c>
      <c r="E149" s="9">
        <f>SUMIFS('2013Figures'!$J:$J,'2013Figures'!$C:$C,$A149,'2013Figures'!$H:$H,$B149,'2013Figures'!$I:$I,$C149,'2013Figures'!$B:$B,"BrokerToCy",'2013Figures'!$G:$G,"E1",'2013Figures'!$E:$E,$B$1)</f>
        <v>0</v>
      </c>
      <c r="F149" s="9">
        <f>SUMIFS('2013Figures'!$J:$J,'2013Figures'!$C:$C,$A149,'2013Figures'!$H:$H,$B149,'2013Figures'!$I:$I,$C149,'2013Figures'!$B:$B,"BrokerToCy",'2013Figures'!$G:$G,"P1",'2013Figures'!$E:$E,$B$1)</f>
        <v>0</v>
      </c>
      <c r="G149" s="9">
        <f>SUMIFS('2013Figures'!$J:$J,'2013Figures'!$C:$C,$A149,'2013Figures'!$H:$H,$B149,'2013Figures'!$I:$I,$C149,'2013Figures'!$B:$B,"CyToBroker",'2013Figures'!$G:$G,"E1",'2013Figures'!$E:$E,$B$1)</f>
        <v>0</v>
      </c>
      <c r="H149" s="9">
        <f>SUMIFS('2013Figures'!$J:$J,'2013Figures'!$C:$C,$A149,'2013Figures'!$H:$H,$B149,'2013Figures'!$I:$I,$C149,'2013Figures'!$B:$B,"CyToBroker",'2013Figures'!$G:$G,"P1",'2013Figures'!$E:$E,$B$1)</f>
        <v>0</v>
      </c>
      <c r="J149" s="8">
        <v>201401</v>
      </c>
      <c r="L149" s="42">
        <f>SUMIFS('2012Figures'!$J:$J,'2012Figures'!$C:$C,$A149,'2012Figures'!$H:$H,$B149,'2012Figures'!$I:$I,$C149,'2012Figures'!$E:$E,$B$1)</f>
        <v>0</v>
      </c>
      <c r="M149" s="52">
        <f>SUMIFS('2012Figures'!$J:$J,'2012Figures'!$C:$C,$A149,'2012Figures'!$H:$H,$B149,'2012Figures'!$I:$I,$C149,'2012Figures'!$B:$B,"BrokerToCy",'2012Figures'!$G:$G,"E1",'2012Figures'!$E:$E,$B$1)</f>
        <v>0</v>
      </c>
      <c r="N149" s="52">
        <f>SUMIFS('2012Figures'!$J:$J,'2012Figures'!$C:$C,$A149,'2012Figures'!$H:$H,$B149,'2012Figures'!$I:$I,$C149,'2012Figures'!$B:$B,"BrokerToCy",'2012Figures'!$G:$G,"P1",'2012Figures'!$E:$E,$B$1)</f>
        <v>0</v>
      </c>
      <c r="O149" s="52">
        <f>SUMIFS('2012Figures'!$J:$J,'2012Figures'!$C:$C,$A149,'2012Figures'!$H:$H,$B149,'2012Figures'!$I:$I,$C149,'2012Figures'!$B:$B,"CyToBroker",'2012Figures'!$G:$G,"E1",'2012Figures'!$E:$E,$B$1)</f>
        <v>0</v>
      </c>
      <c r="P149" s="52">
        <f>SUMIFS('2012Figures'!$J:$J,'2012Figures'!$C:$C,$A149,'2012Figures'!$H:$H,$B149,'2012Figures'!$I:$I,$C149,'2012Figures'!$B:$B,"CyToBroker",'2012Figures'!$G:$G,"P1",'2012Figures'!$E:$E,$B$1)</f>
        <v>0</v>
      </c>
      <c r="R149" s="46" t="str">
        <f t="shared" si="18"/>
        <v/>
      </c>
      <c r="S149" s="46" t="str">
        <f t="shared" si="18"/>
        <v/>
      </c>
      <c r="T149" s="46" t="str">
        <f t="shared" si="18"/>
        <v/>
      </c>
      <c r="U149" s="46" t="str">
        <f t="shared" si="18"/>
        <v/>
      </c>
      <c r="V149" s="46" t="str">
        <f t="shared" si="18"/>
        <v/>
      </c>
    </row>
    <row r="150" spans="1:22" x14ac:dyDescent="0.2">
      <c r="A150" s="1">
        <v>109</v>
      </c>
      <c r="B150" s="1" t="s">
        <v>99</v>
      </c>
      <c r="C150" s="8">
        <v>2</v>
      </c>
      <c r="D150" s="29">
        <f>SUMIFS('2013Figures'!$J:$J,'2013Figures'!$C:$C,$A150,'2013Figures'!$H:$H,$B150,'2013Figures'!$I:$I,$C150,'2013Figures'!$E:$E,$B$1)</f>
        <v>0</v>
      </c>
      <c r="E150" s="9">
        <f>SUMIFS('2013Figures'!$J:$J,'2013Figures'!$C:$C,$A150,'2013Figures'!$H:$H,$B150,'2013Figures'!$I:$I,$C150,'2013Figures'!$B:$B,"BrokerToCy",'2013Figures'!$G:$G,"E1",'2013Figures'!$E:$E,$B$1)</f>
        <v>0</v>
      </c>
      <c r="F150" s="9">
        <f>SUMIFS('2013Figures'!$J:$J,'2013Figures'!$C:$C,$A150,'2013Figures'!$H:$H,$B150,'2013Figures'!$I:$I,$C150,'2013Figures'!$B:$B,"BrokerToCy",'2013Figures'!$G:$G,"P1",'2013Figures'!$E:$E,$B$1)</f>
        <v>0</v>
      </c>
      <c r="G150" s="9">
        <f>SUMIFS('2013Figures'!$J:$J,'2013Figures'!$C:$C,$A150,'2013Figures'!$H:$H,$B150,'2013Figures'!$I:$I,$C150,'2013Figures'!$B:$B,"CyToBroker",'2013Figures'!$G:$G,"E1",'2013Figures'!$E:$E,$B$1)</f>
        <v>0</v>
      </c>
      <c r="H150" s="9">
        <f>SUMIFS('2013Figures'!$J:$J,'2013Figures'!$C:$C,$A150,'2013Figures'!$H:$H,$B150,'2013Figures'!$I:$I,$C150,'2013Figures'!$B:$B,"CyToBroker",'2013Figures'!$G:$G,"P1",'2013Figures'!$E:$E,$B$1)</f>
        <v>0</v>
      </c>
      <c r="I150" s="30"/>
      <c r="J150" s="31">
        <v>201301</v>
      </c>
      <c r="K150" s="30"/>
      <c r="L150" s="42">
        <f>SUMIFS('2012Figures'!$J:$J,'2012Figures'!$C:$C,$A150,'2012Figures'!$H:$H,$B150,'2012Figures'!$I:$I,$C150,'2012Figures'!$E:$E,$B$1)</f>
        <v>0</v>
      </c>
      <c r="M150" s="52">
        <f>SUMIFS('2012Figures'!$J:$J,'2012Figures'!$C:$C,$A150,'2012Figures'!$H:$H,$B150,'2012Figures'!$I:$I,$C150,'2012Figures'!$B:$B,"BrokerToCy",'2012Figures'!$G:$G,"E1",'2012Figures'!$E:$E,$B$1)</f>
        <v>0</v>
      </c>
      <c r="N150" s="52">
        <f>SUMIFS('2012Figures'!$J:$J,'2012Figures'!$C:$C,$A150,'2012Figures'!$H:$H,$B150,'2012Figures'!$I:$I,$C150,'2012Figures'!$B:$B,"BrokerToCy",'2012Figures'!$G:$G,"P1",'2012Figures'!$E:$E,$B$1)</f>
        <v>0</v>
      </c>
      <c r="O150" s="52">
        <f>SUMIFS('2012Figures'!$J:$J,'2012Figures'!$C:$C,$A150,'2012Figures'!$H:$H,$B150,'2012Figures'!$I:$I,$C150,'2012Figures'!$B:$B,"CyToBroker",'2012Figures'!$G:$G,"E1",'2012Figures'!$E:$E,$B$1)</f>
        <v>0</v>
      </c>
      <c r="P150" s="52">
        <f>SUMIFS('2012Figures'!$J:$J,'2012Figures'!$C:$C,$A150,'2012Figures'!$H:$H,$B150,'2012Figures'!$I:$I,$C150,'2012Figures'!$B:$B,"CyToBroker",'2012Figures'!$G:$G,"P1",'2012Figures'!$E:$E,$B$1)</f>
        <v>0</v>
      </c>
      <c r="Q150" s="30"/>
      <c r="R150" s="46" t="str">
        <f t="shared" si="18"/>
        <v/>
      </c>
      <c r="S150" s="46" t="str">
        <f t="shared" si="18"/>
        <v/>
      </c>
      <c r="T150" s="46" t="str">
        <f t="shared" si="18"/>
        <v/>
      </c>
      <c r="U150" s="46" t="str">
        <f t="shared" si="18"/>
        <v/>
      </c>
      <c r="V150" s="46" t="str">
        <f t="shared" si="18"/>
        <v/>
      </c>
    </row>
    <row r="151" spans="1:22" x14ac:dyDescent="0.2">
      <c r="A151" s="1">
        <v>109</v>
      </c>
      <c r="B151" s="1" t="s">
        <v>99</v>
      </c>
      <c r="C151" s="8">
        <v>1</v>
      </c>
      <c r="D151" s="29">
        <f>SUMIFS('2013Figures'!$J:$J,'2013Figures'!$C:$C,$A151,'2013Figures'!$H:$H,$B151,'2013Figures'!$I:$I,$C151,'2013Figures'!$E:$E,$B$1)</f>
        <v>0</v>
      </c>
      <c r="E151" s="9">
        <f>SUMIFS('2013Figures'!$J:$J,'2013Figures'!$C:$C,$A151,'2013Figures'!$H:$H,$B151,'2013Figures'!$I:$I,$C151,'2013Figures'!$B:$B,"BrokerToCy",'2013Figures'!$G:$G,"E1",'2013Figures'!$E:$E,$B$1)</f>
        <v>0</v>
      </c>
      <c r="F151" s="9">
        <f>SUMIFS('2013Figures'!$J:$J,'2013Figures'!$C:$C,$A151,'2013Figures'!$H:$H,$B151,'2013Figures'!$I:$I,$C151,'2013Figures'!$B:$B,"BrokerToCy",'2013Figures'!$G:$G,"P1",'2013Figures'!$E:$E,$B$1)</f>
        <v>0</v>
      </c>
      <c r="G151" s="9">
        <f>SUMIFS('2013Figures'!$J:$J,'2013Figures'!$C:$C,$A151,'2013Figures'!$H:$H,$B151,'2013Figures'!$I:$I,$C151,'2013Figures'!$B:$B,"CyToBroker",'2013Figures'!$G:$G,"E1",'2013Figures'!$E:$E,$B$1)</f>
        <v>0</v>
      </c>
      <c r="H151" s="9">
        <f>SUMIFS('2013Figures'!$J:$J,'2013Figures'!$C:$C,$A151,'2013Figures'!$H:$H,$B151,'2013Figures'!$I:$I,$C151,'2013Figures'!$B:$B,"CyToBroker",'2013Figures'!$G:$G,"P1",'2013Figures'!$E:$E,$B$1)</f>
        <v>0</v>
      </c>
      <c r="J151" s="8">
        <v>201201</v>
      </c>
      <c r="L151" s="42">
        <f>SUMIFS('2012Figures'!$J:$J,'2012Figures'!$C:$C,$A151,'2012Figures'!$H:$H,$B151,'2012Figures'!$I:$I,$C151,'2012Figures'!$E:$E,$B$1)</f>
        <v>0</v>
      </c>
      <c r="M151" s="52">
        <f>SUMIFS('2012Figures'!$J:$J,'2012Figures'!$C:$C,$A151,'2012Figures'!$H:$H,$B151,'2012Figures'!$I:$I,$C151,'2012Figures'!$B:$B,"BrokerToCy",'2012Figures'!$G:$G,"E1",'2012Figures'!$E:$E,$B$1)</f>
        <v>0</v>
      </c>
      <c r="N151" s="52">
        <f>SUMIFS('2012Figures'!$J:$J,'2012Figures'!$C:$C,$A151,'2012Figures'!$H:$H,$B151,'2012Figures'!$I:$I,$C151,'2012Figures'!$B:$B,"BrokerToCy",'2012Figures'!$G:$G,"P1",'2012Figures'!$E:$E,$B$1)</f>
        <v>0</v>
      </c>
      <c r="O151" s="52">
        <f>SUMIFS('2012Figures'!$J:$J,'2012Figures'!$C:$C,$A151,'2012Figures'!$H:$H,$B151,'2012Figures'!$I:$I,$C151,'2012Figures'!$B:$B,"CyToBroker",'2012Figures'!$G:$G,"E1",'2012Figures'!$E:$E,$B$1)</f>
        <v>0</v>
      </c>
      <c r="P151" s="52">
        <f>SUMIFS('2012Figures'!$J:$J,'2012Figures'!$C:$C,$A151,'2012Figures'!$H:$H,$B151,'2012Figures'!$I:$I,$C151,'2012Figures'!$B:$B,"CyToBroker",'2012Figures'!$G:$G,"P1",'2012Figures'!$E:$E,$B$1)</f>
        <v>0</v>
      </c>
      <c r="R151" s="46" t="str">
        <f t="shared" ref="R151:V214" si="23">IF(L151=0,"",ROUND(D151/L151-1,2))</f>
        <v/>
      </c>
      <c r="S151" s="46" t="str">
        <f t="shared" si="23"/>
        <v/>
      </c>
      <c r="T151" s="46" t="str">
        <f t="shared" si="23"/>
        <v/>
      </c>
      <c r="U151" s="46" t="str">
        <f t="shared" si="23"/>
        <v/>
      </c>
      <c r="V151" s="46" t="str">
        <f t="shared" si="23"/>
        <v/>
      </c>
    </row>
    <row r="152" spans="1:22" x14ac:dyDescent="0.2">
      <c r="A152" s="1">
        <v>109</v>
      </c>
      <c r="B152" s="1" t="s">
        <v>99</v>
      </c>
      <c r="D152" s="29">
        <f>SUMIFS('2013Figures'!$J:$J,'2013Figures'!$C:$C,$A152,'2013Figures'!$I:$I,"",'2013Figures'!$E:$E,$B$1)</f>
        <v>0</v>
      </c>
      <c r="E152" s="9">
        <f>SUMIFS('2013Figures'!$J:$J,'2013Figures'!$C:$C,$A152,'2013Figures'!$I:$I,"",'2013Figures'!$B:$B,"BrokerToCy",'2013Figures'!$G:$G,"E1",'2013Figures'!$E:$E,$B$1)</f>
        <v>0</v>
      </c>
      <c r="F152" s="9">
        <f>SUMIFS('2013Figures'!$J:$J,'2013Figures'!$C:$C,$A152,'2013Figures'!$I:$I,"",'2013Figures'!$B:$B,"BrokerToCy",'2013Figures'!$G:$G,"P1",'2013Figures'!$E:$E,$B$1)</f>
        <v>0</v>
      </c>
      <c r="G152" s="9">
        <f>SUMIFS('2013Figures'!$J:$J,'2013Figures'!$C:$C,$A152,'2013Figures'!$I:$I,"",'2013Figures'!$B:$B,"CyToBroker",'2013Figures'!$G:$G,"E1",'2013Figures'!$E:$E,$B$1)</f>
        <v>0</v>
      </c>
      <c r="H152" s="9">
        <f>SUMIFS('2013Figures'!$J:$J,'2013Figures'!$C:$C,$A152,'2013Figures'!$I:$I,"",'2013Figures'!$B:$B,"CyToBroker",'2013Figures'!$G:$G,"P1",'2013Figures'!$E:$E,$B$1)</f>
        <v>0</v>
      </c>
      <c r="J152" s="8" t="s">
        <v>131</v>
      </c>
      <c r="L152" s="42">
        <f>SUMIFS('2012Figures'!$J:$J,'2012Figures'!$C:$C,$A152,'2012Figures'!$I:$I,"",'2012Figures'!$E:$E,$B$1)</f>
        <v>0</v>
      </c>
      <c r="M152" s="52">
        <f>SUMIFS('2012Figures'!$J:$J,'2012Figures'!$C:$C,$A152,'2012Figures'!$I:$I,"",'2012Figures'!$B:$B,"BrokerToCy",'2012Figures'!$G:$G,"E1",'2012Figures'!$E:$E,$B$1)</f>
        <v>0</v>
      </c>
      <c r="N152" s="52">
        <f>SUMIFS('2012Figures'!$J:$J,'2012Figures'!$C:$C,$A152,'2012Figures'!$I:$I,"",'2012Figures'!$B:$B,"BrokerToCy",'2012Figures'!$G:$G,"P1",'2012Figures'!$E:$E,$B$1)</f>
        <v>0</v>
      </c>
      <c r="O152" s="52">
        <f>SUMIFS('2012Figures'!$J:$J,'2012Figures'!$C:$C,$A152,'2012Figures'!$I:$I,"",'2012Figures'!$B:$B,"CyToBroker",'2012Figures'!$G:$G,"E1",'2012Figures'!$E:$E,$B$1)</f>
        <v>0</v>
      </c>
      <c r="P152" s="52">
        <f>SUMIFS('2012Figures'!$J:$J,'2012Figures'!$C:$C,$A152,'2012Figures'!$I:$I,"",'2012Figures'!$B:$B,"CyToBroker",'2012Figures'!$G:$G,"P1",'2012Figures'!$E:$E,$B$1)</f>
        <v>0</v>
      </c>
      <c r="R152" s="46" t="str">
        <f t="shared" si="23"/>
        <v/>
      </c>
      <c r="S152" s="46" t="str">
        <f t="shared" si="23"/>
        <v/>
      </c>
      <c r="T152" s="46" t="str">
        <f t="shared" si="23"/>
        <v/>
      </c>
      <c r="U152" s="46" t="str">
        <f t="shared" si="23"/>
        <v/>
      </c>
      <c r="V152" s="46" t="str">
        <f t="shared" si="23"/>
        <v/>
      </c>
    </row>
    <row r="153" spans="1:22" x14ac:dyDescent="0.2">
      <c r="A153" s="21"/>
      <c r="B153" s="21" t="s">
        <v>92</v>
      </c>
      <c r="C153" s="22"/>
      <c r="D153" s="23">
        <f>SUM(E153:H153)</f>
        <v>0</v>
      </c>
      <c r="E153" s="23">
        <f>SUM(E147:E152)</f>
        <v>0</v>
      </c>
      <c r="F153" s="23">
        <f>SUM(F147:F152)</f>
        <v>0</v>
      </c>
      <c r="G153" s="23">
        <f>SUM(G147:G152)</f>
        <v>0</v>
      </c>
      <c r="H153" s="23">
        <f>SUM(H147:H152)</f>
        <v>0</v>
      </c>
      <c r="I153" s="21"/>
      <c r="J153" s="22"/>
      <c r="K153" s="21"/>
      <c r="L153" s="43">
        <f>SUM(M153:P153)</f>
        <v>0</v>
      </c>
      <c r="M153" s="43">
        <f>SUM(M147:M152)</f>
        <v>0</v>
      </c>
      <c r="N153" s="43">
        <f>SUM(N147:N152)</f>
        <v>0</v>
      </c>
      <c r="O153" s="43">
        <f>SUM(O147:O152)</f>
        <v>0</v>
      </c>
      <c r="P153" s="43">
        <f>SUM(P147:P152)</f>
        <v>0</v>
      </c>
      <c r="Q153" s="21"/>
      <c r="R153" s="21"/>
      <c r="S153" s="21"/>
      <c r="T153" s="21"/>
      <c r="U153" s="21"/>
      <c r="V153" s="21"/>
    </row>
    <row r="154" spans="1:22" x14ac:dyDescent="0.2">
      <c r="A154" s="28">
        <v>114</v>
      </c>
      <c r="B154" s="28" t="s">
        <v>62</v>
      </c>
      <c r="C154" s="17" t="s">
        <v>88</v>
      </c>
      <c r="D154" s="18">
        <f>SUMIFS('2013Figures'!$J:$J,'2013Figures'!$C:$C,$A154,'2013Figures'!$E:$E,$B$1)</f>
        <v>1095</v>
      </c>
      <c r="E154" s="18">
        <f>SUMIFS('2013Figures'!$J:$J,'2013Figures'!$C:$C,$A154,'2013Figures'!$B:$B,"BrokerToCy",'2013Figures'!$G:$G,"E1",'2013Figures'!$E:$E,$B$1)</f>
        <v>0</v>
      </c>
      <c r="F154" s="18">
        <f>SUMIFS('2013Figures'!$J:$J,'2013Figures'!$C:$C,$A154,'2013Figures'!$B:$B,"BrokerToCy",'2013Figures'!$G:$G,"P1",'2013Figures'!$E:$E,$B$1)</f>
        <v>0</v>
      </c>
      <c r="G154" s="18">
        <f>SUMIFS('2013Figures'!$J:$J,'2013Figures'!$C:$C,$A154,'2013Figures'!$B:$B,"CyToBroker",'2013Figures'!$G:$G,"E1",'2013Figures'!$E:$E,$B$1)</f>
        <v>1095</v>
      </c>
      <c r="H154" s="18">
        <f>SUMIFS('2013Figures'!$J:$J,'2013Figures'!$C:$C,$A154,'2013Figures'!$B:$B,"CyToBroker",'2013Figures'!$G:$G,"P1",'2013Figures'!$E:$E,$B$1)</f>
        <v>0</v>
      </c>
      <c r="I154" s="28"/>
      <c r="J154" s="17"/>
      <c r="K154" s="28"/>
      <c r="L154" s="50">
        <f>SUMIFS('2012Figures'!$J:$J,'2012Figures'!$C:$C,$A154,'2012Figures'!$E:$E,$B$1)</f>
        <v>1454</v>
      </c>
      <c r="M154" s="50">
        <f>SUMIFS('2012Figures'!$J:$J,'2012Figures'!$C:$C,$A154,'2012Figures'!$B:$B,"BrokerToCy",'2012Figures'!$G:$G,"E1",'2012Figures'!$E:$E,$B$1)</f>
        <v>0</v>
      </c>
      <c r="N154" s="50">
        <f>SUMIFS('2012Figures'!$J:$J,'2012Figures'!$C:$C,$A154,'2012Figures'!$B:$B,"BrokerToCy",'2012Figures'!$G:$G,"P1",'2012Figures'!$E:$E,$B$1)</f>
        <v>0</v>
      </c>
      <c r="O154" s="50">
        <f>SUMIFS('2012Figures'!$J:$J,'2012Figures'!$C:$C,$A154,'2012Figures'!$B:$B,"CyToBroker",'2012Figures'!$G:$G,"E1",'2012Figures'!$E:$E,$B$1)</f>
        <v>1454</v>
      </c>
      <c r="P154" s="50">
        <f>SUMIFS('2012Figures'!$J:$J,'2012Figures'!$C:$C,$A154,'2012Figures'!$B:$B,"CyToBroker",'2012Figures'!$G:$G,"P1",'2012Figures'!$E:$E,$B$1)</f>
        <v>0</v>
      </c>
      <c r="Q154" s="28"/>
      <c r="R154" s="46">
        <f t="shared" si="23"/>
        <v>-0.25</v>
      </c>
      <c r="S154" s="46" t="str">
        <f t="shared" si="23"/>
        <v/>
      </c>
      <c r="T154" s="46" t="str">
        <f t="shared" si="23"/>
        <v/>
      </c>
      <c r="U154" s="46">
        <f t="shared" si="23"/>
        <v>-0.25</v>
      </c>
      <c r="V154" s="46" t="str">
        <f t="shared" si="23"/>
        <v/>
      </c>
    </row>
    <row r="155" spans="1:22" x14ac:dyDescent="0.2">
      <c r="A155" s="1">
        <v>114</v>
      </c>
      <c r="B155" s="1">
        <v>6</v>
      </c>
      <c r="C155" s="8">
        <v>6</v>
      </c>
      <c r="D155" s="29">
        <f>SUMIFS('2013Figures'!$J:$J,'2013Figures'!$C:$C,$A155,'2013Figures'!$H:$H,$B155,'2013Figures'!$I:$I,$C155,'2013Figures'!$E:$E,$B$1)</f>
        <v>0</v>
      </c>
      <c r="E155" s="9">
        <f>SUMIFS('2013Figures'!$J:$J,'2013Figures'!$C:$C,$A155,'2013Figures'!$H:$H,$B155,'2013Figures'!$I:$I,$C155,'2013Figures'!$B:$B,"BrokerToCy",'2013Figures'!$G:$G,"E1",'2013Figures'!$E:$E,$B$1)</f>
        <v>0</v>
      </c>
      <c r="F155" s="9">
        <f>SUMIFS('2013Figures'!$J:$J,'2013Figures'!$C:$C,$A155,'2013Figures'!$H:$H,$B155,'2013Figures'!$I:$I,$C155,'2013Figures'!$B:$B,"BrokerToCy",'2013Figures'!$G:$G,"P1",'2013Figures'!$E:$E,$B$1)</f>
        <v>0</v>
      </c>
      <c r="G155" s="9">
        <f>SUMIFS('2013Figures'!$J:$J,'2013Figures'!$C:$C,$A155,'2013Figures'!$H:$H,$B155,'2013Figures'!$I:$I,$C155,'2013Figures'!$B:$B,"CyToBroker",'2013Figures'!$G:$G,"E1",'2013Figures'!$E:$E,$B$1)</f>
        <v>0</v>
      </c>
      <c r="H155" s="9">
        <f>SUMIFS('2013Figures'!$J:$J,'2013Figures'!$C:$C,$A155,'2013Figures'!$H:$H,$B155,'2013Figures'!$I:$I,$C155,'2013Figures'!$B:$B,"CyToBroker",'2013Figures'!$G:$G,"P1",'2013Figures'!$E:$E,$B$1)</f>
        <v>0</v>
      </c>
      <c r="J155" s="8" t="s">
        <v>146</v>
      </c>
      <c r="L155" s="42">
        <f>SUMIFS('2012Figures'!$J:$J,'2012Figures'!$C:$C,$A155,'2012Figures'!$H:$H,$B155,'2012Figures'!$I:$I,$C155,'2012Figures'!$E:$E,$B$1)</f>
        <v>0</v>
      </c>
      <c r="M155" s="52">
        <f>SUMIFS('2012Figures'!$J:$J,'2012Figures'!$C:$C,$A155,'2012Figures'!$H:$H,$B155,'2012Figures'!$I:$I,$C155,'2012Figures'!$B:$B,"BrokerToCy",'2012Figures'!$G:$G,"E1",'2012Figures'!$E:$E,$B$1)</f>
        <v>0</v>
      </c>
      <c r="N155" s="52">
        <f>SUMIFS('2012Figures'!$J:$J,'2012Figures'!$C:$C,$A155,'2012Figures'!$H:$H,$B155,'2012Figures'!$I:$I,$C155,'2012Figures'!$B:$B,"BrokerToCy",'2012Figures'!$G:$G,"P1",'2012Figures'!$E:$E,$B$1)</f>
        <v>0</v>
      </c>
      <c r="O155" s="52">
        <f>SUMIFS('2012Figures'!$J:$J,'2012Figures'!$C:$C,$A155,'2012Figures'!$H:$H,$B155,'2012Figures'!$I:$I,$C155,'2012Figures'!$B:$B,"CyToBroker",'2012Figures'!$G:$G,"E1",'2012Figures'!$E:$E,$B$1)</f>
        <v>0</v>
      </c>
      <c r="P155" s="52">
        <f>SUMIFS('2012Figures'!$J:$J,'2012Figures'!$C:$C,$A155,'2012Figures'!$H:$H,$B155,'2012Figures'!$I:$I,$C155,'2012Figures'!$B:$B,"CyToBroker",'2012Figures'!$G:$G,"P1",'2012Figures'!$E:$E,$B$1)</f>
        <v>0</v>
      </c>
      <c r="R155" s="46" t="str">
        <f t="shared" si="23"/>
        <v/>
      </c>
      <c r="S155" s="46" t="str">
        <f t="shared" si="23"/>
        <v/>
      </c>
      <c r="T155" s="46" t="str">
        <f t="shared" si="23"/>
        <v/>
      </c>
      <c r="U155" s="46" t="str">
        <f t="shared" si="23"/>
        <v/>
      </c>
      <c r="V155" s="46" t="str">
        <f t="shared" si="23"/>
        <v/>
      </c>
    </row>
    <row r="156" spans="1:22" x14ac:dyDescent="0.2">
      <c r="A156" s="1">
        <v>114</v>
      </c>
      <c r="B156" s="1" t="s">
        <v>62</v>
      </c>
      <c r="C156" s="8">
        <v>11</v>
      </c>
      <c r="D156" s="29">
        <f>SUMIFS('2013Figures'!$J:$J,'2013Figures'!$C:$C,$A156,'2013Figures'!$H:$H,$B156,'2013Figures'!$I:$I,$C156,'2013Figures'!$E:$E,$B$1)</f>
        <v>0</v>
      </c>
      <c r="E156" s="9">
        <f>SUMIFS('2013Figures'!$J:$J,'2013Figures'!$C:$C,$A156,'2013Figures'!$H:$H,$B156,'2013Figures'!$I:$I,$C156,'2013Figures'!$B:$B,"BrokerToCy",'2013Figures'!$G:$G,"E1",'2013Figures'!$E:$E,$B$1)</f>
        <v>0</v>
      </c>
      <c r="F156" s="9">
        <f>SUMIFS('2013Figures'!$J:$J,'2013Figures'!$C:$C,$A156,'2013Figures'!$H:$H,$B156,'2013Figures'!$I:$I,$C156,'2013Figures'!$B:$B,"BrokerToCy",'2013Figures'!$G:$G,"P1",'2013Figures'!$E:$E,$B$1)</f>
        <v>0</v>
      </c>
      <c r="G156" s="9">
        <f>SUMIFS('2013Figures'!$J:$J,'2013Figures'!$C:$C,$A156,'2013Figures'!$H:$H,$B156,'2013Figures'!$I:$I,$C156,'2013Figures'!$B:$B,"CyToBroker",'2013Figures'!$G:$G,"E1",'2013Figures'!$E:$E,$B$1)</f>
        <v>0</v>
      </c>
      <c r="H156" s="9">
        <f>SUMIFS('2013Figures'!$J:$J,'2013Figures'!$C:$C,$A156,'2013Figures'!$H:$H,$B156,'2013Figures'!$I:$I,$C156,'2013Figures'!$B:$B,"CyToBroker",'2013Figures'!$G:$G,"P1",'2013Figures'!$E:$E,$B$1)</f>
        <v>0</v>
      </c>
      <c r="L156" s="42">
        <f>SUMIFS('2012Figures'!$J:$J,'2012Figures'!$C:$C,$A156,'2012Figures'!$H:$H,$B156,'2012Figures'!$I:$I,$C156,'2012Figures'!$E:$E,$B$1)</f>
        <v>0</v>
      </c>
      <c r="M156" s="52">
        <f>SUMIFS('2012Figures'!$J:$J,'2012Figures'!$C:$C,$A156,'2012Figures'!$H:$H,$B156,'2012Figures'!$I:$I,$C156,'2012Figures'!$B:$B,"BrokerToCy",'2012Figures'!$G:$G,"E1",'2012Figures'!$E:$E,$B$1)</f>
        <v>0</v>
      </c>
      <c r="N156" s="52">
        <f>SUMIFS('2012Figures'!$J:$J,'2012Figures'!$C:$C,$A156,'2012Figures'!$H:$H,$B156,'2012Figures'!$I:$I,$C156,'2012Figures'!$B:$B,"BrokerToCy",'2012Figures'!$G:$G,"P1",'2012Figures'!$E:$E,$B$1)</f>
        <v>0</v>
      </c>
      <c r="O156" s="52">
        <f>SUMIFS('2012Figures'!$J:$J,'2012Figures'!$C:$C,$A156,'2012Figures'!$H:$H,$B156,'2012Figures'!$I:$I,$C156,'2012Figures'!$B:$B,"CyToBroker",'2012Figures'!$G:$G,"E1",'2012Figures'!$E:$E,$B$1)</f>
        <v>0</v>
      </c>
      <c r="P156" s="52">
        <f>SUMIFS('2012Figures'!$J:$J,'2012Figures'!$C:$C,$A156,'2012Figures'!$H:$H,$B156,'2012Figures'!$I:$I,$C156,'2012Figures'!$B:$B,"CyToBroker",'2012Figures'!$G:$G,"P1",'2012Figures'!$E:$E,$B$1)</f>
        <v>0</v>
      </c>
      <c r="R156" s="46" t="str">
        <f t="shared" si="23"/>
        <v/>
      </c>
      <c r="S156" s="46" t="str">
        <f t="shared" si="23"/>
        <v/>
      </c>
      <c r="T156" s="46" t="str">
        <f t="shared" si="23"/>
        <v/>
      </c>
      <c r="U156" s="46" t="str">
        <f t="shared" si="23"/>
        <v/>
      </c>
      <c r="V156" s="46" t="str">
        <f t="shared" si="23"/>
        <v/>
      </c>
    </row>
    <row r="157" spans="1:22" x14ac:dyDescent="0.2">
      <c r="A157" s="1">
        <v>114</v>
      </c>
      <c r="B157" s="1" t="s">
        <v>62</v>
      </c>
      <c r="C157" s="8">
        <v>10</v>
      </c>
      <c r="D157" s="29">
        <f>SUMIFS('2013Figures'!$J:$J,'2013Figures'!$C:$C,$A157,'2013Figures'!$H:$H,$B157,'2013Figures'!$I:$I,$C157,'2013Figures'!$E:$E,$B$1)</f>
        <v>0</v>
      </c>
      <c r="E157" s="9">
        <f>SUMIFS('2013Figures'!$J:$J,'2013Figures'!$C:$C,$A157,'2013Figures'!$H:$H,$B157,'2013Figures'!$I:$I,$C157,'2013Figures'!$B:$B,"BrokerToCy",'2013Figures'!$G:$G,"E1",'2013Figures'!$E:$E,$B$1)</f>
        <v>0</v>
      </c>
      <c r="F157" s="9">
        <f>SUMIFS('2013Figures'!$J:$J,'2013Figures'!$C:$C,$A157,'2013Figures'!$H:$H,$B157,'2013Figures'!$I:$I,$C157,'2013Figures'!$B:$B,"BrokerToCy",'2013Figures'!$G:$G,"P1",'2013Figures'!$E:$E,$B$1)</f>
        <v>0</v>
      </c>
      <c r="G157" s="9">
        <f>SUMIFS('2013Figures'!$J:$J,'2013Figures'!$C:$C,$A157,'2013Figures'!$H:$H,$B157,'2013Figures'!$I:$I,$C157,'2013Figures'!$B:$B,"CyToBroker",'2013Figures'!$G:$G,"E1",'2013Figures'!$E:$E,$B$1)</f>
        <v>0</v>
      </c>
      <c r="H157" s="9">
        <f>SUMIFS('2013Figures'!$J:$J,'2013Figures'!$C:$C,$A157,'2013Figures'!$H:$H,$B157,'2013Figures'!$I:$I,$C157,'2013Figures'!$B:$B,"CyToBroker",'2013Figures'!$G:$G,"P1",'2013Figures'!$E:$E,$B$1)</f>
        <v>0</v>
      </c>
      <c r="J157" s="8">
        <v>201501</v>
      </c>
      <c r="L157" s="42">
        <f>SUMIFS('2012Figures'!$J:$J,'2012Figures'!$C:$C,$A157,'2012Figures'!$H:$H,$B157,'2012Figures'!$I:$I,$C157,'2012Figures'!$E:$E,$B$1)</f>
        <v>0</v>
      </c>
      <c r="M157" s="52">
        <f>SUMIFS('2012Figures'!$J:$J,'2012Figures'!$C:$C,$A157,'2012Figures'!$H:$H,$B157,'2012Figures'!$I:$I,$C157,'2012Figures'!$B:$B,"BrokerToCy",'2012Figures'!$G:$G,"E1",'2012Figures'!$E:$E,$B$1)</f>
        <v>0</v>
      </c>
      <c r="N157" s="52">
        <f>SUMIFS('2012Figures'!$J:$J,'2012Figures'!$C:$C,$A157,'2012Figures'!$H:$H,$B157,'2012Figures'!$I:$I,$C157,'2012Figures'!$B:$B,"BrokerToCy",'2012Figures'!$G:$G,"P1",'2012Figures'!$E:$E,$B$1)</f>
        <v>0</v>
      </c>
      <c r="O157" s="52">
        <f>SUMIFS('2012Figures'!$J:$J,'2012Figures'!$C:$C,$A157,'2012Figures'!$H:$H,$B157,'2012Figures'!$I:$I,$C157,'2012Figures'!$B:$B,"CyToBroker",'2012Figures'!$G:$G,"E1",'2012Figures'!$E:$E,$B$1)</f>
        <v>0</v>
      </c>
      <c r="P157" s="52">
        <f>SUMIFS('2012Figures'!$J:$J,'2012Figures'!$C:$C,$A157,'2012Figures'!$H:$H,$B157,'2012Figures'!$I:$I,$C157,'2012Figures'!$B:$B,"CyToBroker",'2012Figures'!$G:$G,"P1",'2012Figures'!$E:$E,$B$1)</f>
        <v>0</v>
      </c>
      <c r="R157" s="46" t="str">
        <f t="shared" si="23"/>
        <v/>
      </c>
      <c r="S157" s="46" t="str">
        <f t="shared" si="23"/>
        <v/>
      </c>
      <c r="T157" s="46" t="str">
        <f t="shared" si="23"/>
        <v/>
      </c>
      <c r="U157" s="46" t="str">
        <f t="shared" si="23"/>
        <v/>
      </c>
      <c r="V157" s="46" t="str">
        <f t="shared" si="23"/>
        <v/>
      </c>
    </row>
    <row r="158" spans="1:22" x14ac:dyDescent="0.2">
      <c r="A158" s="1">
        <v>114</v>
      </c>
      <c r="B158" s="1" t="s">
        <v>62</v>
      </c>
      <c r="C158" s="8">
        <v>9</v>
      </c>
      <c r="D158" s="29">
        <f>SUMIFS('2013Figures'!$J:$J,'2013Figures'!$C:$C,$A158,'2013Figures'!$H:$H,$B158,'2013Figures'!$I:$I,$C158,'2013Figures'!$E:$E,$B$1)</f>
        <v>0</v>
      </c>
      <c r="E158" s="9">
        <f>SUMIFS('2013Figures'!$J:$J,'2013Figures'!$C:$C,$A158,'2013Figures'!$H:$H,$B158,'2013Figures'!$I:$I,$C158,'2013Figures'!$B:$B,"BrokerToCy",'2013Figures'!$G:$G,"E1",'2013Figures'!$E:$E,$B$1)</f>
        <v>0</v>
      </c>
      <c r="F158" s="9">
        <f>SUMIFS('2013Figures'!$J:$J,'2013Figures'!$C:$C,$A158,'2013Figures'!$H:$H,$B158,'2013Figures'!$I:$I,$C158,'2013Figures'!$B:$B,"BrokerToCy",'2013Figures'!$G:$G,"P1",'2013Figures'!$E:$E,$B$1)</f>
        <v>0</v>
      </c>
      <c r="G158" s="9">
        <f>SUMIFS('2013Figures'!$J:$J,'2013Figures'!$C:$C,$A158,'2013Figures'!$H:$H,$B158,'2013Figures'!$I:$I,$C158,'2013Figures'!$B:$B,"CyToBroker",'2013Figures'!$G:$G,"E1",'2013Figures'!$E:$E,$B$1)</f>
        <v>0</v>
      </c>
      <c r="H158" s="9">
        <f>SUMIFS('2013Figures'!$J:$J,'2013Figures'!$C:$C,$A158,'2013Figures'!$H:$H,$B158,'2013Figures'!$I:$I,$C158,'2013Figures'!$B:$B,"CyToBroker",'2013Figures'!$G:$G,"P1",'2013Figures'!$E:$E,$B$1)</f>
        <v>0</v>
      </c>
      <c r="J158" s="8">
        <v>201401</v>
      </c>
      <c r="L158" s="42">
        <f>SUMIFS('2012Figures'!$J:$J,'2012Figures'!$C:$C,$A158,'2012Figures'!$H:$H,$B158,'2012Figures'!$I:$I,$C158,'2012Figures'!$E:$E,$B$1)</f>
        <v>0</v>
      </c>
      <c r="M158" s="52">
        <f>SUMIFS('2012Figures'!$J:$J,'2012Figures'!$C:$C,$A158,'2012Figures'!$H:$H,$B158,'2012Figures'!$I:$I,$C158,'2012Figures'!$B:$B,"BrokerToCy",'2012Figures'!$G:$G,"E1",'2012Figures'!$E:$E,$B$1)</f>
        <v>0</v>
      </c>
      <c r="N158" s="52">
        <f>SUMIFS('2012Figures'!$J:$J,'2012Figures'!$C:$C,$A158,'2012Figures'!$H:$H,$B158,'2012Figures'!$I:$I,$C158,'2012Figures'!$B:$B,"BrokerToCy",'2012Figures'!$G:$G,"P1",'2012Figures'!$E:$E,$B$1)</f>
        <v>0</v>
      </c>
      <c r="O158" s="52">
        <f>SUMIFS('2012Figures'!$J:$J,'2012Figures'!$C:$C,$A158,'2012Figures'!$H:$H,$B158,'2012Figures'!$I:$I,$C158,'2012Figures'!$B:$B,"CyToBroker",'2012Figures'!$G:$G,"E1",'2012Figures'!$E:$E,$B$1)</f>
        <v>0</v>
      </c>
      <c r="P158" s="52">
        <f>SUMIFS('2012Figures'!$J:$J,'2012Figures'!$C:$C,$A158,'2012Figures'!$H:$H,$B158,'2012Figures'!$I:$I,$C158,'2012Figures'!$B:$B,"CyToBroker",'2012Figures'!$G:$G,"P1",'2012Figures'!$E:$E,$B$1)</f>
        <v>0</v>
      </c>
      <c r="R158" s="46" t="str">
        <f t="shared" si="23"/>
        <v/>
      </c>
      <c r="S158" s="46" t="str">
        <f t="shared" si="23"/>
        <v/>
      </c>
      <c r="T158" s="46" t="str">
        <f t="shared" si="23"/>
        <v/>
      </c>
      <c r="U158" s="46" t="str">
        <f t="shared" si="23"/>
        <v/>
      </c>
      <c r="V158" s="46" t="str">
        <f t="shared" si="23"/>
        <v/>
      </c>
    </row>
    <row r="159" spans="1:22" x14ac:dyDescent="0.2">
      <c r="A159" s="1">
        <v>114</v>
      </c>
      <c r="B159" s="1" t="s">
        <v>62</v>
      </c>
      <c r="C159" s="8">
        <v>8</v>
      </c>
      <c r="D159" s="29">
        <f>SUMIFS('2013Figures'!$J:$J,'2013Figures'!$C:$C,$A159,'2013Figures'!$H:$H,$B159,'2013Figures'!$I:$I,$C159,'2013Figures'!$E:$E,$B$1)</f>
        <v>0</v>
      </c>
      <c r="E159" s="9">
        <f>SUMIFS('2013Figures'!$J:$J,'2013Figures'!$C:$C,$A159,'2013Figures'!$H:$H,$B159,'2013Figures'!$I:$I,$C159,'2013Figures'!$B:$B,"BrokerToCy",'2013Figures'!$G:$G,"E1",'2013Figures'!$E:$E,$B$1)</f>
        <v>0</v>
      </c>
      <c r="F159" s="9">
        <f>SUMIFS('2013Figures'!$J:$J,'2013Figures'!$C:$C,$A159,'2013Figures'!$H:$H,$B159,'2013Figures'!$I:$I,$C159,'2013Figures'!$B:$B,"BrokerToCy",'2013Figures'!$G:$G,"P1",'2013Figures'!$E:$E,$B$1)</f>
        <v>0</v>
      </c>
      <c r="G159" s="9">
        <f>SUMIFS('2013Figures'!$J:$J,'2013Figures'!$C:$C,$A159,'2013Figures'!$H:$H,$B159,'2013Figures'!$I:$I,$C159,'2013Figures'!$B:$B,"CyToBroker",'2013Figures'!$G:$G,"E1",'2013Figures'!$E:$E,$B$1)</f>
        <v>0</v>
      </c>
      <c r="H159" s="9">
        <f>SUMIFS('2013Figures'!$J:$J,'2013Figures'!$C:$C,$A159,'2013Figures'!$H:$H,$B159,'2013Figures'!$I:$I,$C159,'2013Figures'!$B:$B,"CyToBroker",'2013Figures'!$G:$G,"P1",'2013Figures'!$E:$E,$B$1)</f>
        <v>0</v>
      </c>
      <c r="I159" s="30"/>
      <c r="J159" s="31">
        <v>201301</v>
      </c>
      <c r="K159" s="30"/>
      <c r="L159" s="42">
        <f>SUMIFS('2012Figures'!$J:$J,'2012Figures'!$C:$C,$A159,'2012Figures'!$H:$H,$B159,'2012Figures'!$I:$I,$C159,'2012Figures'!$E:$E,$B$1)</f>
        <v>0</v>
      </c>
      <c r="M159" s="52">
        <f>SUMIFS('2012Figures'!$J:$J,'2012Figures'!$C:$C,$A159,'2012Figures'!$H:$H,$B159,'2012Figures'!$I:$I,$C159,'2012Figures'!$B:$B,"BrokerToCy",'2012Figures'!$G:$G,"E1",'2012Figures'!$E:$E,$B$1)</f>
        <v>0</v>
      </c>
      <c r="N159" s="52">
        <f>SUMIFS('2012Figures'!$J:$J,'2012Figures'!$C:$C,$A159,'2012Figures'!$H:$H,$B159,'2012Figures'!$I:$I,$C159,'2012Figures'!$B:$B,"BrokerToCy",'2012Figures'!$G:$G,"P1",'2012Figures'!$E:$E,$B$1)</f>
        <v>0</v>
      </c>
      <c r="O159" s="52">
        <f>SUMIFS('2012Figures'!$J:$J,'2012Figures'!$C:$C,$A159,'2012Figures'!$H:$H,$B159,'2012Figures'!$I:$I,$C159,'2012Figures'!$B:$B,"CyToBroker",'2012Figures'!$G:$G,"E1",'2012Figures'!$E:$E,$B$1)</f>
        <v>0</v>
      </c>
      <c r="P159" s="52">
        <f>SUMIFS('2012Figures'!$J:$J,'2012Figures'!$C:$C,$A159,'2012Figures'!$H:$H,$B159,'2012Figures'!$I:$I,$C159,'2012Figures'!$B:$B,"CyToBroker",'2012Figures'!$G:$G,"P1",'2012Figures'!$E:$E,$B$1)</f>
        <v>0</v>
      </c>
      <c r="Q159" s="30"/>
      <c r="R159" s="46" t="str">
        <f t="shared" si="23"/>
        <v/>
      </c>
      <c r="S159" s="46" t="str">
        <f t="shared" si="23"/>
        <v/>
      </c>
      <c r="T159" s="46" t="str">
        <f t="shared" si="23"/>
        <v/>
      </c>
      <c r="U159" s="46" t="str">
        <f t="shared" si="23"/>
        <v/>
      </c>
      <c r="V159" s="46" t="str">
        <f t="shared" si="23"/>
        <v/>
      </c>
    </row>
    <row r="160" spans="1:22" x14ac:dyDescent="0.2">
      <c r="A160" s="1">
        <v>114</v>
      </c>
      <c r="B160" s="1" t="s">
        <v>62</v>
      </c>
      <c r="C160" s="8">
        <v>7</v>
      </c>
      <c r="D160" s="29">
        <f>SUMIFS('2013Figures'!$J:$J,'2013Figures'!$C:$C,$A160,'2013Figures'!$H:$H,$B160,'2013Figures'!$I:$I,$C160,'2013Figures'!$E:$E,$B$1)</f>
        <v>0</v>
      </c>
      <c r="E160" s="9">
        <f>SUMIFS('2013Figures'!$J:$J,'2013Figures'!$C:$C,$A160,'2013Figures'!$H:$H,$B160,'2013Figures'!$I:$I,$C160,'2013Figures'!$B:$B,"BrokerToCy",'2013Figures'!$G:$G,"E1",'2013Figures'!$E:$E,$B$1)</f>
        <v>0</v>
      </c>
      <c r="F160" s="9">
        <f>SUMIFS('2013Figures'!$J:$J,'2013Figures'!$C:$C,$A160,'2013Figures'!$H:$H,$B160,'2013Figures'!$I:$I,$C160,'2013Figures'!$B:$B,"BrokerToCy",'2013Figures'!$G:$G,"P1",'2013Figures'!$E:$E,$B$1)</f>
        <v>0</v>
      </c>
      <c r="G160" s="9">
        <f>SUMIFS('2013Figures'!$J:$J,'2013Figures'!$C:$C,$A160,'2013Figures'!$H:$H,$B160,'2013Figures'!$I:$I,$C160,'2013Figures'!$B:$B,"CyToBroker",'2013Figures'!$G:$G,"E1",'2013Figures'!$E:$E,$B$1)</f>
        <v>0</v>
      </c>
      <c r="H160" s="9">
        <f>SUMIFS('2013Figures'!$J:$J,'2013Figures'!$C:$C,$A160,'2013Figures'!$H:$H,$B160,'2013Figures'!$I:$I,$C160,'2013Figures'!$B:$B,"CyToBroker",'2013Figures'!$G:$G,"P1",'2013Figures'!$E:$E,$B$1)</f>
        <v>0</v>
      </c>
      <c r="J160" s="8">
        <v>201201</v>
      </c>
      <c r="L160" s="42">
        <f>SUMIFS('2012Figures'!$J:$J,'2012Figures'!$C:$C,$A160,'2012Figures'!$H:$H,$B160,'2012Figures'!$I:$I,$C160,'2012Figures'!$E:$E,$B$1)</f>
        <v>0</v>
      </c>
      <c r="M160" s="52">
        <f>SUMIFS('2012Figures'!$J:$J,'2012Figures'!$C:$C,$A160,'2012Figures'!$H:$H,$B160,'2012Figures'!$I:$I,$C160,'2012Figures'!$B:$B,"BrokerToCy",'2012Figures'!$G:$G,"E1",'2012Figures'!$E:$E,$B$1)</f>
        <v>0</v>
      </c>
      <c r="N160" s="52">
        <f>SUMIFS('2012Figures'!$J:$J,'2012Figures'!$C:$C,$A160,'2012Figures'!$H:$H,$B160,'2012Figures'!$I:$I,$C160,'2012Figures'!$B:$B,"BrokerToCy",'2012Figures'!$G:$G,"P1",'2012Figures'!$E:$E,$B$1)</f>
        <v>0</v>
      </c>
      <c r="O160" s="52">
        <f>SUMIFS('2012Figures'!$J:$J,'2012Figures'!$C:$C,$A160,'2012Figures'!$H:$H,$B160,'2012Figures'!$I:$I,$C160,'2012Figures'!$B:$B,"CyToBroker",'2012Figures'!$G:$G,"E1",'2012Figures'!$E:$E,$B$1)</f>
        <v>0</v>
      </c>
      <c r="P160" s="52">
        <f>SUMIFS('2012Figures'!$J:$J,'2012Figures'!$C:$C,$A160,'2012Figures'!$H:$H,$B160,'2012Figures'!$I:$I,$C160,'2012Figures'!$B:$B,"CyToBroker",'2012Figures'!$G:$G,"P1",'2012Figures'!$E:$E,$B$1)</f>
        <v>0</v>
      </c>
      <c r="R160" s="46" t="str">
        <f t="shared" si="23"/>
        <v/>
      </c>
      <c r="S160" s="46" t="str">
        <f t="shared" si="23"/>
        <v/>
      </c>
      <c r="T160" s="46" t="str">
        <f t="shared" si="23"/>
        <v/>
      </c>
      <c r="U160" s="46" t="str">
        <f t="shared" si="23"/>
        <v/>
      </c>
      <c r="V160" s="46" t="str">
        <f t="shared" si="23"/>
        <v/>
      </c>
    </row>
    <row r="161" spans="1:22" x14ac:dyDescent="0.2">
      <c r="A161" s="1">
        <v>114</v>
      </c>
      <c r="B161" s="1" t="s">
        <v>62</v>
      </c>
      <c r="C161" s="8">
        <v>6</v>
      </c>
      <c r="D161" s="29">
        <f>SUMIFS('2013Figures'!$J:$J,'2013Figures'!$C:$C,$A161,'2013Figures'!$H:$H,$B161,'2013Figures'!$I:$I,$C161,'2013Figures'!$E:$E,$B$1)</f>
        <v>0</v>
      </c>
      <c r="E161" s="9">
        <f>SUMIFS('2013Figures'!$J:$J,'2013Figures'!$C:$C,$A161,'2013Figures'!$H:$H,$B161,'2013Figures'!$I:$I,$C161,'2013Figures'!$B:$B,"BrokerToCy",'2013Figures'!$G:$G,"E1",'2013Figures'!$E:$E,$B$1)</f>
        <v>0</v>
      </c>
      <c r="F161" s="9">
        <f>SUMIFS('2013Figures'!$J:$J,'2013Figures'!$C:$C,$A161,'2013Figures'!$H:$H,$B161,'2013Figures'!$I:$I,$C161,'2013Figures'!$B:$B,"BrokerToCy",'2013Figures'!$G:$G,"P1",'2013Figures'!$E:$E,$B$1)</f>
        <v>0</v>
      </c>
      <c r="G161" s="9">
        <f>SUMIFS('2013Figures'!$J:$J,'2013Figures'!$C:$C,$A161,'2013Figures'!$H:$H,$B161,'2013Figures'!$I:$I,$C161,'2013Figures'!$B:$B,"CyToBroker",'2013Figures'!$G:$G,"E1",'2013Figures'!$E:$E,$B$1)</f>
        <v>0</v>
      </c>
      <c r="H161" s="9">
        <f>SUMIFS('2013Figures'!$J:$J,'2013Figures'!$C:$C,$A161,'2013Figures'!$H:$H,$B161,'2013Figures'!$I:$I,$C161,'2013Figures'!$B:$B,"CyToBroker",'2013Figures'!$G:$G,"P1",'2013Figures'!$E:$E,$B$1)</f>
        <v>0</v>
      </c>
      <c r="J161" s="8">
        <v>201101</v>
      </c>
      <c r="L161" s="42">
        <f>SUMIFS('2012Figures'!$J:$J,'2012Figures'!$C:$C,$A161,'2012Figures'!$H:$H,$B161,'2012Figures'!$I:$I,$C161,'2012Figures'!$E:$E,$B$1)</f>
        <v>0</v>
      </c>
      <c r="M161" s="52">
        <f>SUMIFS('2012Figures'!$J:$J,'2012Figures'!$C:$C,$A161,'2012Figures'!$H:$H,$B161,'2012Figures'!$I:$I,$C161,'2012Figures'!$B:$B,"BrokerToCy",'2012Figures'!$G:$G,"E1",'2012Figures'!$E:$E,$B$1)</f>
        <v>0</v>
      </c>
      <c r="N161" s="52">
        <f>SUMIFS('2012Figures'!$J:$J,'2012Figures'!$C:$C,$A161,'2012Figures'!$H:$H,$B161,'2012Figures'!$I:$I,$C161,'2012Figures'!$B:$B,"BrokerToCy",'2012Figures'!$G:$G,"P1",'2012Figures'!$E:$E,$B$1)</f>
        <v>0</v>
      </c>
      <c r="O161" s="52">
        <f>SUMIFS('2012Figures'!$J:$J,'2012Figures'!$C:$C,$A161,'2012Figures'!$H:$H,$B161,'2012Figures'!$I:$I,$C161,'2012Figures'!$B:$B,"CyToBroker",'2012Figures'!$G:$G,"E1",'2012Figures'!$E:$E,$B$1)</f>
        <v>0</v>
      </c>
      <c r="P161" s="52">
        <f>SUMIFS('2012Figures'!$J:$J,'2012Figures'!$C:$C,$A161,'2012Figures'!$H:$H,$B161,'2012Figures'!$I:$I,$C161,'2012Figures'!$B:$B,"CyToBroker",'2012Figures'!$G:$G,"P1",'2012Figures'!$E:$E,$B$1)</f>
        <v>0</v>
      </c>
      <c r="R161" s="46" t="str">
        <f t="shared" si="23"/>
        <v/>
      </c>
      <c r="S161" s="46" t="str">
        <f t="shared" si="23"/>
        <v/>
      </c>
      <c r="T161" s="46" t="str">
        <f t="shared" si="23"/>
        <v/>
      </c>
      <c r="U161" s="46" t="str">
        <f t="shared" si="23"/>
        <v/>
      </c>
      <c r="V161" s="46" t="str">
        <f t="shared" si="23"/>
        <v/>
      </c>
    </row>
    <row r="162" spans="1:22" x14ac:dyDescent="0.2">
      <c r="A162" s="1">
        <v>114</v>
      </c>
      <c r="B162" s="1" t="s">
        <v>62</v>
      </c>
      <c r="C162" s="8">
        <v>5</v>
      </c>
      <c r="D162" s="29">
        <f>SUMIFS('2013Figures'!$J:$J,'2013Figures'!$C:$C,$A162,'2013Figures'!$H:$H,$B162,'2013Figures'!$I:$I,$C162,'2013Figures'!$E:$E,$B$1)</f>
        <v>0</v>
      </c>
      <c r="E162" s="9">
        <f>SUMIFS('2013Figures'!$J:$J,'2013Figures'!$C:$C,$A162,'2013Figures'!$H:$H,$B162,'2013Figures'!$I:$I,$C162,'2013Figures'!$B:$B,"BrokerToCy",'2013Figures'!$G:$G,"E1",'2013Figures'!$E:$E,$B$1)</f>
        <v>0</v>
      </c>
      <c r="F162" s="9">
        <f>SUMIFS('2013Figures'!$J:$J,'2013Figures'!$C:$C,$A162,'2013Figures'!$H:$H,$B162,'2013Figures'!$I:$I,$C162,'2013Figures'!$B:$B,"BrokerToCy",'2013Figures'!$G:$G,"P1",'2013Figures'!$E:$E,$B$1)</f>
        <v>0</v>
      </c>
      <c r="G162" s="9">
        <f>SUMIFS('2013Figures'!$J:$J,'2013Figures'!$C:$C,$A162,'2013Figures'!$H:$H,$B162,'2013Figures'!$I:$I,$C162,'2013Figures'!$B:$B,"CyToBroker",'2013Figures'!$G:$G,"E1",'2013Figures'!$E:$E,$B$1)</f>
        <v>0</v>
      </c>
      <c r="H162" s="9">
        <f>SUMIFS('2013Figures'!$J:$J,'2013Figures'!$C:$C,$A162,'2013Figures'!$H:$H,$B162,'2013Figures'!$I:$I,$C162,'2013Figures'!$B:$B,"CyToBroker",'2013Figures'!$G:$G,"P1",'2013Figures'!$E:$E,$B$1)</f>
        <v>0</v>
      </c>
      <c r="J162" s="8">
        <v>201001</v>
      </c>
      <c r="L162" s="42">
        <f>SUMIFS('2012Figures'!$J:$J,'2012Figures'!$C:$C,$A162,'2012Figures'!$H:$H,$B162,'2012Figures'!$I:$I,$C162,'2012Figures'!$E:$E,$B$1)</f>
        <v>0</v>
      </c>
      <c r="M162" s="52">
        <f>SUMIFS('2012Figures'!$J:$J,'2012Figures'!$C:$C,$A162,'2012Figures'!$H:$H,$B162,'2012Figures'!$I:$I,$C162,'2012Figures'!$B:$B,"BrokerToCy",'2012Figures'!$G:$G,"E1",'2012Figures'!$E:$E,$B$1)</f>
        <v>0</v>
      </c>
      <c r="N162" s="52">
        <f>SUMIFS('2012Figures'!$J:$J,'2012Figures'!$C:$C,$A162,'2012Figures'!$H:$H,$B162,'2012Figures'!$I:$I,$C162,'2012Figures'!$B:$B,"BrokerToCy",'2012Figures'!$G:$G,"P1",'2012Figures'!$E:$E,$B$1)</f>
        <v>0</v>
      </c>
      <c r="O162" s="52">
        <f>SUMIFS('2012Figures'!$J:$J,'2012Figures'!$C:$C,$A162,'2012Figures'!$H:$H,$B162,'2012Figures'!$I:$I,$C162,'2012Figures'!$B:$B,"CyToBroker",'2012Figures'!$G:$G,"E1",'2012Figures'!$E:$E,$B$1)</f>
        <v>0</v>
      </c>
      <c r="P162" s="52">
        <f>SUMIFS('2012Figures'!$J:$J,'2012Figures'!$C:$C,$A162,'2012Figures'!$H:$H,$B162,'2012Figures'!$I:$I,$C162,'2012Figures'!$B:$B,"CyToBroker",'2012Figures'!$G:$G,"P1",'2012Figures'!$E:$E,$B$1)</f>
        <v>0</v>
      </c>
      <c r="R162" s="46" t="str">
        <f t="shared" si="23"/>
        <v/>
      </c>
      <c r="S162" s="46" t="str">
        <f t="shared" si="23"/>
        <v/>
      </c>
      <c r="T162" s="46" t="str">
        <f t="shared" si="23"/>
        <v/>
      </c>
      <c r="U162" s="46" t="str">
        <f t="shared" si="23"/>
        <v/>
      </c>
      <c r="V162" s="46" t="str">
        <f t="shared" si="23"/>
        <v/>
      </c>
    </row>
    <row r="163" spans="1:22" x14ac:dyDescent="0.2">
      <c r="A163" s="1">
        <v>114</v>
      </c>
      <c r="B163" s="1" t="s">
        <v>62</v>
      </c>
      <c r="C163" s="8">
        <v>4</v>
      </c>
      <c r="D163" s="29">
        <f>SUMIFS('2013Figures'!$J:$J,'2013Figures'!$C:$C,$A163,'2013Figures'!$H:$H,$B163,'2013Figures'!$I:$I,$C163,'2013Figures'!$E:$E,$B$1)</f>
        <v>216</v>
      </c>
      <c r="E163" s="9">
        <f>SUMIFS('2013Figures'!$J:$J,'2013Figures'!$C:$C,$A163,'2013Figures'!$H:$H,$B163,'2013Figures'!$I:$I,$C163,'2013Figures'!$B:$B,"BrokerToCy",'2013Figures'!$G:$G,"E1",'2013Figures'!$E:$E,$B$1)</f>
        <v>0</v>
      </c>
      <c r="F163" s="9">
        <f>SUMIFS('2013Figures'!$J:$J,'2013Figures'!$C:$C,$A163,'2013Figures'!$H:$H,$B163,'2013Figures'!$I:$I,$C163,'2013Figures'!$B:$B,"BrokerToCy",'2013Figures'!$G:$G,"P1",'2013Figures'!$E:$E,$B$1)</f>
        <v>0</v>
      </c>
      <c r="G163" s="9">
        <f>SUMIFS('2013Figures'!$J:$J,'2013Figures'!$C:$C,$A163,'2013Figures'!$H:$H,$B163,'2013Figures'!$I:$I,$C163,'2013Figures'!$B:$B,"CyToBroker",'2013Figures'!$G:$G,"E1",'2013Figures'!$E:$E,$B$1)</f>
        <v>216</v>
      </c>
      <c r="H163" s="9">
        <f>SUMIFS('2013Figures'!$J:$J,'2013Figures'!$C:$C,$A163,'2013Figures'!$H:$H,$B163,'2013Figures'!$I:$I,$C163,'2013Figures'!$B:$B,"CyToBroker",'2013Figures'!$G:$G,"P1",'2013Figures'!$E:$E,$B$1)</f>
        <v>0</v>
      </c>
      <c r="J163" s="8">
        <v>200901</v>
      </c>
      <c r="L163" s="42">
        <f>SUMIFS('2012Figures'!$J:$J,'2012Figures'!$C:$C,$A163,'2012Figures'!$H:$H,$B163,'2012Figures'!$I:$I,$C163,'2012Figures'!$E:$E,$B$1)</f>
        <v>224</v>
      </c>
      <c r="M163" s="52">
        <f>SUMIFS('2012Figures'!$J:$J,'2012Figures'!$C:$C,$A163,'2012Figures'!$H:$H,$B163,'2012Figures'!$I:$I,$C163,'2012Figures'!$B:$B,"BrokerToCy",'2012Figures'!$G:$G,"E1",'2012Figures'!$E:$E,$B$1)</f>
        <v>0</v>
      </c>
      <c r="N163" s="52">
        <f>SUMIFS('2012Figures'!$J:$J,'2012Figures'!$C:$C,$A163,'2012Figures'!$H:$H,$B163,'2012Figures'!$I:$I,$C163,'2012Figures'!$B:$B,"BrokerToCy",'2012Figures'!$G:$G,"P1",'2012Figures'!$E:$E,$B$1)</f>
        <v>0</v>
      </c>
      <c r="O163" s="52">
        <f>SUMIFS('2012Figures'!$J:$J,'2012Figures'!$C:$C,$A163,'2012Figures'!$H:$H,$B163,'2012Figures'!$I:$I,$C163,'2012Figures'!$B:$B,"CyToBroker",'2012Figures'!$G:$G,"E1",'2012Figures'!$E:$E,$B$1)</f>
        <v>224</v>
      </c>
      <c r="P163" s="52">
        <f>SUMIFS('2012Figures'!$J:$J,'2012Figures'!$C:$C,$A163,'2012Figures'!$H:$H,$B163,'2012Figures'!$I:$I,$C163,'2012Figures'!$B:$B,"CyToBroker",'2012Figures'!$G:$G,"P1",'2012Figures'!$E:$E,$B$1)</f>
        <v>0</v>
      </c>
      <c r="R163" s="46">
        <f t="shared" si="23"/>
        <v>-0.04</v>
      </c>
      <c r="S163" s="46" t="str">
        <f t="shared" si="23"/>
        <v/>
      </c>
      <c r="T163" s="46" t="str">
        <f t="shared" si="23"/>
        <v/>
      </c>
      <c r="U163" s="46">
        <f t="shared" si="23"/>
        <v>-0.04</v>
      </c>
      <c r="V163" s="46" t="str">
        <f t="shared" si="23"/>
        <v/>
      </c>
    </row>
    <row r="164" spans="1:22" x14ac:dyDescent="0.2">
      <c r="A164" s="1">
        <v>114</v>
      </c>
      <c r="B164" s="1" t="s">
        <v>62</v>
      </c>
      <c r="C164" s="8">
        <v>3</v>
      </c>
      <c r="D164" s="29">
        <f>SUMIFS('2013Figures'!$J:$J,'2013Figures'!$C:$C,$A164,'2013Figures'!$H:$H,$B164,'2013Figures'!$I:$I,$C164,'2013Figures'!$E:$E,$B$1)</f>
        <v>0</v>
      </c>
      <c r="E164" s="9">
        <f>SUMIFS('2013Figures'!$J:$J,'2013Figures'!$C:$C,$A164,'2013Figures'!$H:$H,$B164,'2013Figures'!$I:$I,$C164,'2013Figures'!$B:$B,"BrokerToCy",'2013Figures'!$G:$G,"E1",'2013Figures'!$E:$E,$B$1)</f>
        <v>0</v>
      </c>
      <c r="F164" s="9">
        <f>SUMIFS('2013Figures'!$J:$J,'2013Figures'!$C:$C,$A164,'2013Figures'!$H:$H,$B164,'2013Figures'!$I:$I,$C164,'2013Figures'!$B:$B,"BrokerToCy",'2013Figures'!$G:$G,"P1",'2013Figures'!$E:$E,$B$1)</f>
        <v>0</v>
      </c>
      <c r="G164" s="9">
        <f>SUMIFS('2013Figures'!$J:$J,'2013Figures'!$C:$C,$A164,'2013Figures'!$H:$H,$B164,'2013Figures'!$I:$I,$C164,'2013Figures'!$B:$B,"CyToBroker",'2013Figures'!$G:$G,"E1",'2013Figures'!$E:$E,$B$1)</f>
        <v>0</v>
      </c>
      <c r="H164" s="9">
        <f>SUMIFS('2013Figures'!$J:$J,'2013Figures'!$C:$C,$A164,'2013Figures'!$H:$H,$B164,'2013Figures'!$I:$I,$C164,'2013Figures'!$B:$B,"CyToBroker",'2013Figures'!$G:$G,"P1",'2013Figures'!$E:$E,$B$1)</f>
        <v>0</v>
      </c>
      <c r="J164" s="8">
        <v>200801</v>
      </c>
      <c r="L164" s="42">
        <f>SUMIFS('2012Figures'!$J:$J,'2012Figures'!$C:$C,$A164,'2012Figures'!$H:$H,$B164,'2012Figures'!$I:$I,$C164,'2012Figures'!$E:$E,$B$1)</f>
        <v>0</v>
      </c>
      <c r="M164" s="52">
        <f>SUMIFS('2012Figures'!$J:$J,'2012Figures'!$C:$C,$A164,'2012Figures'!$H:$H,$B164,'2012Figures'!$I:$I,$C164,'2012Figures'!$B:$B,"BrokerToCy",'2012Figures'!$G:$G,"E1",'2012Figures'!$E:$E,$B$1)</f>
        <v>0</v>
      </c>
      <c r="N164" s="52">
        <f>SUMIFS('2012Figures'!$J:$J,'2012Figures'!$C:$C,$A164,'2012Figures'!$H:$H,$B164,'2012Figures'!$I:$I,$C164,'2012Figures'!$B:$B,"BrokerToCy",'2012Figures'!$G:$G,"P1",'2012Figures'!$E:$E,$B$1)</f>
        <v>0</v>
      </c>
      <c r="O164" s="52">
        <f>SUMIFS('2012Figures'!$J:$J,'2012Figures'!$C:$C,$A164,'2012Figures'!$H:$H,$B164,'2012Figures'!$I:$I,$C164,'2012Figures'!$B:$B,"CyToBroker",'2012Figures'!$G:$G,"E1",'2012Figures'!$E:$E,$B$1)</f>
        <v>0</v>
      </c>
      <c r="P164" s="52">
        <f>SUMIFS('2012Figures'!$J:$J,'2012Figures'!$C:$C,$A164,'2012Figures'!$H:$H,$B164,'2012Figures'!$I:$I,$C164,'2012Figures'!$B:$B,"CyToBroker",'2012Figures'!$G:$G,"P1",'2012Figures'!$E:$E,$B$1)</f>
        <v>0</v>
      </c>
      <c r="R164" s="46" t="str">
        <f t="shared" si="23"/>
        <v/>
      </c>
      <c r="S164" s="46" t="str">
        <f t="shared" si="23"/>
        <v/>
      </c>
      <c r="T164" s="46" t="str">
        <f t="shared" si="23"/>
        <v/>
      </c>
      <c r="U164" s="46" t="str">
        <f t="shared" si="23"/>
        <v/>
      </c>
      <c r="V164" s="46" t="str">
        <f t="shared" si="23"/>
        <v/>
      </c>
    </row>
    <row r="165" spans="1:22" x14ac:dyDescent="0.2">
      <c r="A165" s="1">
        <v>114</v>
      </c>
      <c r="B165" s="1" t="s">
        <v>62</v>
      </c>
      <c r="C165" s="8">
        <v>2</v>
      </c>
      <c r="D165" s="29">
        <f>SUMIFS('2013Figures'!$J:$J,'2013Figures'!$C:$C,$A165,'2013Figures'!$H:$H,$B165,'2013Figures'!$I:$I,$C165,'2013Figures'!$E:$E,$B$1)</f>
        <v>0</v>
      </c>
      <c r="E165" s="9">
        <f>SUMIFS('2013Figures'!$J:$J,'2013Figures'!$C:$C,$A165,'2013Figures'!$H:$H,$B165,'2013Figures'!$I:$I,$C165,'2013Figures'!$B:$B,"BrokerToCy",'2013Figures'!$G:$G,"E1",'2013Figures'!$E:$E,$B$1)</f>
        <v>0</v>
      </c>
      <c r="F165" s="9">
        <f>SUMIFS('2013Figures'!$J:$J,'2013Figures'!$C:$C,$A165,'2013Figures'!$H:$H,$B165,'2013Figures'!$I:$I,$C165,'2013Figures'!$B:$B,"BrokerToCy",'2013Figures'!$G:$G,"P1",'2013Figures'!$E:$E,$B$1)</f>
        <v>0</v>
      </c>
      <c r="G165" s="9">
        <f>SUMIFS('2013Figures'!$J:$J,'2013Figures'!$C:$C,$A165,'2013Figures'!$H:$H,$B165,'2013Figures'!$I:$I,$C165,'2013Figures'!$B:$B,"CyToBroker",'2013Figures'!$G:$G,"E1",'2013Figures'!$E:$E,$B$1)</f>
        <v>0</v>
      </c>
      <c r="H165" s="9">
        <f>SUMIFS('2013Figures'!$J:$J,'2013Figures'!$C:$C,$A165,'2013Figures'!$H:$H,$B165,'2013Figures'!$I:$I,$C165,'2013Figures'!$B:$B,"CyToBroker",'2013Figures'!$G:$G,"P1",'2013Figures'!$E:$E,$B$1)</f>
        <v>0</v>
      </c>
      <c r="J165" s="8">
        <v>200701</v>
      </c>
      <c r="L165" s="42">
        <f>SUMIFS('2012Figures'!$J:$J,'2012Figures'!$C:$C,$A165,'2012Figures'!$H:$H,$B165,'2012Figures'!$I:$I,$C165,'2012Figures'!$E:$E,$B$1)</f>
        <v>0</v>
      </c>
      <c r="M165" s="52">
        <f>SUMIFS('2012Figures'!$J:$J,'2012Figures'!$C:$C,$A165,'2012Figures'!$H:$H,$B165,'2012Figures'!$I:$I,$C165,'2012Figures'!$B:$B,"BrokerToCy",'2012Figures'!$G:$G,"E1",'2012Figures'!$E:$E,$B$1)</f>
        <v>0</v>
      </c>
      <c r="N165" s="52">
        <f>SUMIFS('2012Figures'!$J:$J,'2012Figures'!$C:$C,$A165,'2012Figures'!$H:$H,$B165,'2012Figures'!$I:$I,$C165,'2012Figures'!$B:$B,"BrokerToCy",'2012Figures'!$G:$G,"P1",'2012Figures'!$E:$E,$B$1)</f>
        <v>0</v>
      </c>
      <c r="O165" s="52">
        <f>SUMIFS('2012Figures'!$J:$J,'2012Figures'!$C:$C,$A165,'2012Figures'!$H:$H,$B165,'2012Figures'!$I:$I,$C165,'2012Figures'!$B:$B,"CyToBroker",'2012Figures'!$G:$G,"E1",'2012Figures'!$E:$E,$B$1)</f>
        <v>0</v>
      </c>
      <c r="P165" s="52">
        <f>SUMIFS('2012Figures'!$J:$J,'2012Figures'!$C:$C,$A165,'2012Figures'!$H:$H,$B165,'2012Figures'!$I:$I,$C165,'2012Figures'!$B:$B,"CyToBroker",'2012Figures'!$G:$G,"P1",'2012Figures'!$E:$E,$B$1)</f>
        <v>0</v>
      </c>
      <c r="R165" s="46" t="str">
        <f t="shared" si="23"/>
        <v/>
      </c>
      <c r="S165" s="46" t="str">
        <f t="shared" si="23"/>
        <v/>
      </c>
      <c r="T165" s="46" t="str">
        <f t="shared" si="23"/>
        <v/>
      </c>
      <c r="U165" s="46" t="str">
        <f t="shared" si="23"/>
        <v/>
      </c>
      <c r="V165" s="46" t="str">
        <f t="shared" si="23"/>
        <v/>
      </c>
    </row>
    <row r="166" spans="1:22" x14ac:dyDescent="0.2">
      <c r="A166" s="1">
        <v>114</v>
      </c>
      <c r="B166" s="1" t="s">
        <v>62</v>
      </c>
      <c r="C166" s="8">
        <v>1</v>
      </c>
      <c r="D166" s="29">
        <f>SUMIFS('2013Figures'!$J:$J,'2013Figures'!$C:$C,$A166,'2013Figures'!$H:$H,$B166,'2013Figures'!$I:$I,$C166,'2013Figures'!$E:$E,$B$1)</f>
        <v>0</v>
      </c>
      <c r="E166" s="9">
        <f>SUMIFS('2013Figures'!$J:$J,'2013Figures'!$C:$C,$A166,'2013Figures'!$H:$H,$B166,'2013Figures'!$I:$I,$C166,'2013Figures'!$B:$B,"BrokerToCy",'2013Figures'!$G:$G,"E1",'2013Figures'!$E:$E,$B$1)</f>
        <v>0</v>
      </c>
      <c r="F166" s="9">
        <f>SUMIFS('2013Figures'!$J:$J,'2013Figures'!$C:$C,$A166,'2013Figures'!$H:$H,$B166,'2013Figures'!$I:$I,$C166,'2013Figures'!$B:$B,"BrokerToCy",'2013Figures'!$G:$G,"P1",'2013Figures'!$E:$E,$B$1)</f>
        <v>0</v>
      </c>
      <c r="G166" s="9">
        <f>SUMIFS('2013Figures'!$J:$J,'2013Figures'!$C:$C,$A166,'2013Figures'!$H:$H,$B166,'2013Figures'!$I:$I,$C166,'2013Figures'!$B:$B,"CyToBroker",'2013Figures'!$G:$G,"E1",'2013Figures'!$E:$E,$B$1)</f>
        <v>0</v>
      </c>
      <c r="H166" s="9">
        <f>SUMIFS('2013Figures'!$J:$J,'2013Figures'!$C:$C,$A166,'2013Figures'!$H:$H,$B166,'2013Figures'!$I:$I,$C166,'2013Figures'!$B:$B,"CyToBroker",'2013Figures'!$G:$G,"P1",'2013Figures'!$E:$E,$B$1)</f>
        <v>0</v>
      </c>
      <c r="J166" s="8">
        <v>200601</v>
      </c>
      <c r="L166" s="42">
        <f>SUMIFS('2012Figures'!$J:$J,'2012Figures'!$C:$C,$A166,'2012Figures'!$H:$H,$B166,'2012Figures'!$I:$I,$C166,'2012Figures'!$E:$E,$B$1)</f>
        <v>0</v>
      </c>
      <c r="M166" s="52">
        <f>SUMIFS('2012Figures'!$J:$J,'2012Figures'!$C:$C,$A166,'2012Figures'!$H:$H,$B166,'2012Figures'!$I:$I,$C166,'2012Figures'!$B:$B,"BrokerToCy",'2012Figures'!$G:$G,"E1",'2012Figures'!$E:$E,$B$1)</f>
        <v>0</v>
      </c>
      <c r="N166" s="52">
        <f>SUMIFS('2012Figures'!$J:$J,'2012Figures'!$C:$C,$A166,'2012Figures'!$H:$H,$B166,'2012Figures'!$I:$I,$C166,'2012Figures'!$B:$B,"BrokerToCy",'2012Figures'!$G:$G,"P1",'2012Figures'!$E:$E,$B$1)</f>
        <v>0</v>
      </c>
      <c r="O166" s="52">
        <f>SUMIFS('2012Figures'!$J:$J,'2012Figures'!$C:$C,$A166,'2012Figures'!$H:$H,$B166,'2012Figures'!$I:$I,$C166,'2012Figures'!$B:$B,"CyToBroker",'2012Figures'!$G:$G,"E1",'2012Figures'!$E:$E,$B$1)</f>
        <v>0</v>
      </c>
      <c r="P166" s="52">
        <f>SUMIFS('2012Figures'!$J:$J,'2012Figures'!$C:$C,$A166,'2012Figures'!$H:$H,$B166,'2012Figures'!$I:$I,$C166,'2012Figures'!$B:$B,"CyToBroker",'2012Figures'!$G:$G,"P1",'2012Figures'!$E:$E,$B$1)</f>
        <v>0</v>
      </c>
      <c r="R166" s="46" t="str">
        <f t="shared" si="23"/>
        <v/>
      </c>
      <c r="S166" s="46" t="str">
        <f t="shared" si="23"/>
        <v/>
      </c>
      <c r="T166" s="46" t="str">
        <f t="shared" si="23"/>
        <v/>
      </c>
      <c r="U166" s="46" t="str">
        <f t="shared" si="23"/>
        <v/>
      </c>
      <c r="V166" s="46" t="str">
        <f t="shared" si="23"/>
        <v/>
      </c>
    </row>
    <row r="167" spans="1:22" x14ac:dyDescent="0.2">
      <c r="A167" s="1">
        <v>114</v>
      </c>
      <c r="B167" s="1" t="s">
        <v>62</v>
      </c>
      <c r="D167" s="29">
        <f>SUMIFS('2013Figures'!$J:$J,'2013Figures'!$C:$C,$A167,'2013Figures'!$I:$I,"",'2013Figures'!$E:$E,$B$1)</f>
        <v>879</v>
      </c>
      <c r="E167" s="9">
        <f>SUMIFS('2013Figures'!$J:$J,'2013Figures'!$C:$C,$A167,'2013Figures'!$I:$I,"",'2013Figures'!$B:$B,"BrokerToCy",'2013Figures'!$G:$G,"E1",'2013Figures'!$E:$E,$B$1)</f>
        <v>0</v>
      </c>
      <c r="F167" s="9">
        <f>SUMIFS('2013Figures'!$J:$J,'2013Figures'!$C:$C,$A167,'2013Figures'!$I:$I,"",'2013Figures'!$B:$B,"BrokerToCy",'2013Figures'!$G:$G,"P1",'2013Figures'!$E:$E,$B$1)</f>
        <v>0</v>
      </c>
      <c r="G167" s="9">
        <f>SUMIFS('2013Figures'!$J:$J,'2013Figures'!$C:$C,$A167,'2013Figures'!$I:$I,"",'2013Figures'!$B:$B,"CyToBroker",'2013Figures'!$G:$G,"E1",'2013Figures'!$E:$E,$B$1)</f>
        <v>879</v>
      </c>
      <c r="H167" s="9">
        <f>SUMIFS('2013Figures'!$J:$J,'2013Figures'!$C:$C,$A167,'2013Figures'!$I:$I,"",'2013Figures'!$B:$B,"CyToBroker",'2013Figures'!$G:$G,"P1",'2013Figures'!$E:$E,$B$1)</f>
        <v>0</v>
      </c>
      <c r="J167" s="8" t="s">
        <v>131</v>
      </c>
      <c r="L167" s="42">
        <f>SUMIFS('2012Figures'!$J:$J,'2012Figures'!$C:$C,$A167,'2012Figures'!$I:$I,"",'2012Figures'!$E:$E,$B$1)</f>
        <v>1230</v>
      </c>
      <c r="M167" s="52">
        <f>SUMIFS('2012Figures'!$J:$J,'2012Figures'!$C:$C,$A167,'2012Figures'!$I:$I,"",'2012Figures'!$B:$B,"BrokerToCy",'2012Figures'!$G:$G,"E1",'2012Figures'!$E:$E,$B$1)</f>
        <v>0</v>
      </c>
      <c r="N167" s="52">
        <f>SUMIFS('2012Figures'!$J:$J,'2012Figures'!$C:$C,$A167,'2012Figures'!$I:$I,"",'2012Figures'!$B:$B,"BrokerToCy",'2012Figures'!$G:$G,"P1",'2012Figures'!$E:$E,$B$1)</f>
        <v>0</v>
      </c>
      <c r="O167" s="52">
        <f>SUMIFS('2012Figures'!$J:$J,'2012Figures'!$C:$C,$A167,'2012Figures'!$I:$I,"",'2012Figures'!$B:$B,"CyToBroker",'2012Figures'!$G:$G,"E1",'2012Figures'!$E:$E,$B$1)</f>
        <v>1230</v>
      </c>
      <c r="P167" s="52">
        <f>SUMIFS('2012Figures'!$J:$J,'2012Figures'!$C:$C,$A167,'2012Figures'!$I:$I,"",'2012Figures'!$B:$B,"CyToBroker",'2012Figures'!$G:$G,"P1",'2012Figures'!$E:$E,$B$1)</f>
        <v>0</v>
      </c>
      <c r="R167" s="46">
        <f t="shared" si="23"/>
        <v>-0.28999999999999998</v>
      </c>
      <c r="S167" s="46" t="str">
        <f t="shared" si="23"/>
        <v/>
      </c>
      <c r="T167" s="46" t="str">
        <f t="shared" si="23"/>
        <v/>
      </c>
      <c r="U167" s="46">
        <f t="shared" si="23"/>
        <v>-0.28999999999999998</v>
      </c>
      <c r="V167" s="46" t="str">
        <f t="shared" si="23"/>
        <v/>
      </c>
    </row>
    <row r="168" spans="1:22" x14ac:dyDescent="0.2">
      <c r="A168" s="21"/>
      <c r="B168" s="21" t="s">
        <v>92</v>
      </c>
      <c r="C168" s="22"/>
      <c r="D168" s="23">
        <f>SUM(E168:H168)</f>
        <v>1095</v>
      </c>
      <c r="E168" s="23">
        <f t="shared" ref="E168:H168" si="24">SUM(E155:E167)</f>
        <v>0</v>
      </c>
      <c r="F168" s="23">
        <f t="shared" si="24"/>
        <v>0</v>
      </c>
      <c r="G168" s="23">
        <f t="shared" si="24"/>
        <v>1095</v>
      </c>
      <c r="H168" s="23">
        <f t="shared" si="24"/>
        <v>0</v>
      </c>
      <c r="I168" s="21"/>
      <c r="J168" s="22"/>
      <c r="K168" s="21"/>
      <c r="L168" s="43">
        <f>SUM(M168:P168)</f>
        <v>1454</v>
      </c>
      <c r="M168" s="43">
        <f t="shared" ref="M168:P168" si="25">SUM(M155:M167)</f>
        <v>0</v>
      </c>
      <c r="N168" s="43">
        <f t="shared" si="25"/>
        <v>0</v>
      </c>
      <c r="O168" s="43">
        <f t="shared" si="25"/>
        <v>1454</v>
      </c>
      <c r="P168" s="43">
        <f t="shared" si="25"/>
        <v>0</v>
      </c>
      <c r="Q168" s="21"/>
      <c r="R168" s="21"/>
      <c r="S168" s="21"/>
      <c r="T168" s="21"/>
      <c r="U168" s="21"/>
      <c r="V168" s="21"/>
    </row>
    <row r="169" spans="1:22" x14ac:dyDescent="0.2">
      <c r="A169" s="28">
        <v>115</v>
      </c>
      <c r="B169" s="28" t="s">
        <v>23</v>
      </c>
      <c r="C169" s="17" t="s">
        <v>88</v>
      </c>
      <c r="D169" s="18">
        <f>SUMIFS('2013Figures'!$J:$J,'2013Figures'!$C:$C,$A169,'2013Figures'!$E:$E,$B$1)</f>
        <v>0</v>
      </c>
      <c r="E169" s="18">
        <f>SUMIFS('2013Figures'!$J:$J,'2013Figures'!$C:$C,$A169,'2013Figures'!$B:$B,"BrokerToCy",'2013Figures'!$G:$G,"E1",'2013Figures'!$E:$E,$B$1)</f>
        <v>0</v>
      </c>
      <c r="F169" s="18">
        <f>SUMIFS('2013Figures'!$J:$J,'2013Figures'!$C:$C,$A169,'2013Figures'!$B:$B,"BrokerToCy",'2013Figures'!$G:$G,"P1",'2013Figures'!$E:$E,$B$1)</f>
        <v>0</v>
      </c>
      <c r="G169" s="18">
        <f>SUMIFS('2013Figures'!$J:$J,'2013Figures'!$C:$C,$A169,'2013Figures'!$B:$B,"CyToBroker",'2013Figures'!$G:$G,"E1",'2013Figures'!$E:$E,$B$1)</f>
        <v>0</v>
      </c>
      <c r="H169" s="18">
        <f>SUMIFS('2013Figures'!$J:$J,'2013Figures'!$C:$C,$A169,'2013Figures'!$B:$B,"CyToBroker",'2013Figures'!$G:$G,"P1",'2013Figures'!$E:$E,$B$1)</f>
        <v>0</v>
      </c>
      <c r="I169" s="28"/>
      <c r="J169" s="17"/>
      <c r="K169" s="28"/>
      <c r="L169" s="50">
        <f>SUMIFS('2012Figures'!$J:$J,'2012Figures'!$C:$C,$A169,'2012Figures'!$E:$E,$B$1)</f>
        <v>0</v>
      </c>
      <c r="M169" s="50">
        <f>SUMIFS('2012Figures'!$J:$J,'2012Figures'!$C:$C,$A169,'2012Figures'!$B:$B,"BrokerToCy",'2012Figures'!$G:$G,"E1",'2012Figures'!$E:$E,$B$1)</f>
        <v>0</v>
      </c>
      <c r="N169" s="50">
        <f>SUMIFS('2012Figures'!$J:$J,'2012Figures'!$C:$C,$A169,'2012Figures'!$B:$B,"BrokerToCy",'2012Figures'!$G:$G,"P1",'2012Figures'!$E:$E,$B$1)</f>
        <v>0</v>
      </c>
      <c r="O169" s="50">
        <f>SUMIFS('2012Figures'!$J:$J,'2012Figures'!$C:$C,$A169,'2012Figures'!$B:$B,"CyToBroker",'2012Figures'!$G:$G,"E1",'2012Figures'!$E:$E,$B$1)</f>
        <v>0</v>
      </c>
      <c r="P169" s="50">
        <f>SUMIFS('2012Figures'!$J:$J,'2012Figures'!$C:$C,$A169,'2012Figures'!$B:$B,"CyToBroker",'2012Figures'!$G:$G,"P1",'2012Figures'!$E:$E,$B$1)</f>
        <v>0</v>
      </c>
      <c r="Q169" s="28"/>
      <c r="R169" s="46" t="str">
        <f t="shared" si="23"/>
        <v/>
      </c>
      <c r="S169" s="46" t="str">
        <f t="shared" si="23"/>
        <v/>
      </c>
      <c r="T169" s="46" t="str">
        <f t="shared" si="23"/>
        <v/>
      </c>
      <c r="U169" s="46" t="str">
        <f t="shared" si="23"/>
        <v/>
      </c>
      <c r="V169" s="46" t="str">
        <f t="shared" si="23"/>
        <v/>
      </c>
    </row>
    <row r="170" spans="1:22" x14ac:dyDescent="0.2">
      <c r="A170" s="1">
        <v>115</v>
      </c>
      <c r="B170" s="1" t="s">
        <v>23</v>
      </c>
      <c r="C170" s="8">
        <v>2</v>
      </c>
      <c r="D170" s="29">
        <f>SUMIFS('2013Figures'!$J:$J,'2013Figures'!$C:$C,$A170,'2013Figures'!$H:$H,$B170,'2013Figures'!$I:$I,$C170,'2013Figures'!$E:$E,$B$1)</f>
        <v>0</v>
      </c>
      <c r="E170" s="9">
        <f>SUMIFS('2013Figures'!$J:$J,'2013Figures'!$C:$C,$A170,'2013Figures'!$H:$H,$B170,'2013Figures'!$I:$I,$C170,'2013Figures'!$B:$B,"BrokerToCy",'2013Figures'!$G:$G,"E1",'2013Figures'!$E:$E,$B$1)</f>
        <v>0</v>
      </c>
      <c r="F170" s="9">
        <f>SUMIFS('2013Figures'!$J:$J,'2013Figures'!$C:$C,$A170,'2013Figures'!$H:$H,$B170,'2013Figures'!$I:$I,$C170,'2013Figures'!$B:$B,"BrokerToCy",'2013Figures'!$G:$G,"P1",'2013Figures'!$E:$E,$B$1)</f>
        <v>0</v>
      </c>
      <c r="G170" s="9">
        <f>SUMIFS('2013Figures'!$J:$J,'2013Figures'!$C:$C,$A170,'2013Figures'!$H:$H,$B170,'2013Figures'!$I:$I,$C170,'2013Figures'!$B:$B,"CyToBroker",'2013Figures'!$G:$G,"E1",'2013Figures'!$E:$E,$B$1)</f>
        <v>0</v>
      </c>
      <c r="H170" s="9">
        <f>SUMIFS('2013Figures'!$J:$J,'2013Figures'!$C:$C,$A170,'2013Figures'!$H:$H,$B170,'2013Figures'!$I:$I,$C170,'2013Figures'!$B:$B,"CyToBroker",'2013Figures'!$G:$G,"P1",'2013Figures'!$E:$E,$B$1)</f>
        <v>0</v>
      </c>
      <c r="J170" s="8" t="s">
        <v>146</v>
      </c>
      <c r="L170" s="42">
        <f>SUMIFS('2012Figures'!$J:$J,'2012Figures'!$C:$C,$A170,'2012Figures'!$H:$H,$B170,'2012Figures'!$I:$I,$C170,'2012Figures'!$E:$E,$B$1)</f>
        <v>0</v>
      </c>
      <c r="M170" s="52">
        <f>SUMIFS('2012Figures'!$J:$J,'2012Figures'!$C:$C,$A170,'2012Figures'!$H:$H,$B170,'2012Figures'!$I:$I,$C170,'2012Figures'!$B:$B,"BrokerToCy",'2012Figures'!$G:$G,"E1",'2012Figures'!$E:$E,$B$1)</f>
        <v>0</v>
      </c>
      <c r="N170" s="52">
        <f>SUMIFS('2012Figures'!$J:$J,'2012Figures'!$C:$C,$A170,'2012Figures'!$H:$H,$B170,'2012Figures'!$I:$I,$C170,'2012Figures'!$B:$B,"BrokerToCy",'2012Figures'!$G:$G,"P1",'2012Figures'!$E:$E,$B$1)</f>
        <v>0</v>
      </c>
      <c r="O170" s="52">
        <f>SUMIFS('2012Figures'!$J:$J,'2012Figures'!$C:$C,$A170,'2012Figures'!$H:$H,$B170,'2012Figures'!$I:$I,$C170,'2012Figures'!$B:$B,"CyToBroker",'2012Figures'!$G:$G,"E1",'2012Figures'!$E:$E,$B$1)</f>
        <v>0</v>
      </c>
      <c r="P170" s="52">
        <f>SUMIFS('2012Figures'!$J:$J,'2012Figures'!$C:$C,$A170,'2012Figures'!$H:$H,$B170,'2012Figures'!$I:$I,$C170,'2012Figures'!$B:$B,"CyToBroker",'2012Figures'!$G:$G,"P1",'2012Figures'!$E:$E,$B$1)</f>
        <v>0</v>
      </c>
      <c r="R170" s="46" t="str">
        <f t="shared" si="23"/>
        <v/>
      </c>
      <c r="S170" s="46" t="str">
        <f t="shared" si="23"/>
        <v/>
      </c>
      <c r="T170" s="46" t="str">
        <f t="shared" si="23"/>
        <v/>
      </c>
      <c r="U170" s="46" t="str">
        <f t="shared" si="23"/>
        <v/>
      </c>
      <c r="V170" s="46" t="str">
        <f t="shared" si="23"/>
        <v/>
      </c>
    </row>
    <row r="171" spans="1:22" x14ac:dyDescent="0.2">
      <c r="A171" s="1">
        <v>115</v>
      </c>
      <c r="B171" s="1" t="s">
        <v>23</v>
      </c>
      <c r="C171" s="8">
        <v>1</v>
      </c>
      <c r="D171" s="29">
        <f>SUMIFS('2013Figures'!$J:$J,'2013Figures'!$C:$C,$A171,'2013Figures'!$H:$H,$B171,'2013Figures'!$I:$I,$C171,'2013Figures'!$E:$E,$B$1)</f>
        <v>0</v>
      </c>
      <c r="E171" s="9">
        <f>SUMIFS('2013Figures'!$J:$J,'2013Figures'!$C:$C,$A171,'2013Figures'!$H:$H,$B171,'2013Figures'!$I:$I,$C171,'2013Figures'!$B:$B,"BrokerToCy",'2013Figures'!$G:$G,"E1",'2013Figures'!$E:$E,$B$1)</f>
        <v>0</v>
      </c>
      <c r="F171" s="9">
        <f>SUMIFS('2013Figures'!$J:$J,'2013Figures'!$C:$C,$A171,'2013Figures'!$H:$H,$B171,'2013Figures'!$I:$I,$C171,'2013Figures'!$B:$B,"BrokerToCy",'2013Figures'!$G:$G,"P1",'2013Figures'!$E:$E,$B$1)</f>
        <v>0</v>
      </c>
      <c r="G171" s="9">
        <f>SUMIFS('2013Figures'!$J:$J,'2013Figures'!$C:$C,$A171,'2013Figures'!$H:$H,$B171,'2013Figures'!$I:$I,$C171,'2013Figures'!$B:$B,"CyToBroker",'2013Figures'!$G:$G,"E1",'2013Figures'!$E:$E,$B$1)</f>
        <v>0</v>
      </c>
      <c r="H171" s="9">
        <f>SUMIFS('2013Figures'!$J:$J,'2013Figures'!$C:$C,$A171,'2013Figures'!$H:$H,$B171,'2013Figures'!$I:$I,$C171,'2013Figures'!$B:$B,"CyToBroker",'2013Figures'!$G:$G,"P1",'2013Figures'!$E:$E,$B$1)</f>
        <v>0</v>
      </c>
      <c r="I171" s="30"/>
      <c r="J171" s="31">
        <v>200901</v>
      </c>
      <c r="K171" s="30"/>
      <c r="L171" s="42">
        <f>SUMIFS('2012Figures'!$J:$J,'2012Figures'!$C:$C,$A171,'2012Figures'!$H:$H,$B171,'2012Figures'!$I:$I,$C171,'2012Figures'!$E:$E,$B$1)</f>
        <v>0</v>
      </c>
      <c r="M171" s="52">
        <f>SUMIFS('2012Figures'!$J:$J,'2012Figures'!$C:$C,$A171,'2012Figures'!$H:$H,$B171,'2012Figures'!$I:$I,$C171,'2012Figures'!$B:$B,"BrokerToCy",'2012Figures'!$G:$G,"E1",'2012Figures'!$E:$E,$B$1)</f>
        <v>0</v>
      </c>
      <c r="N171" s="52">
        <f>SUMIFS('2012Figures'!$J:$J,'2012Figures'!$C:$C,$A171,'2012Figures'!$H:$H,$B171,'2012Figures'!$I:$I,$C171,'2012Figures'!$B:$B,"BrokerToCy",'2012Figures'!$G:$G,"P1",'2012Figures'!$E:$E,$B$1)</f>
        <v>0</v>
      </c>
      <c r="O171" s="52">
        <f>SUMIFS('2012Figures'!$J:$J,'2012Figures'!$C:$C,$A171,'2012Figures'!$H:$H,$B171,'2012Figures'!$I:$I,$C171,'2012Figures'!$B:$B,"CyToBroker",'2012Figures'!$G:$G,"E1",'2012Figures'!$E:$E,$B$1)</f>
        <v>0</v>
      </c>
      <c r="P171" s="52">
        <f>SUMIFS('2012Figures'!$J:$J,'2012Figures'!$C:$C,$A171,'2012Figures'!$H:$H,$B171,'2012Figures'!$I:$I,$C171,'2012Figures'!$B:$B,"CyToBroker",'2012Figures'!$G:$G,"P1",'2012Figures'!$E:$E,$B$1)</f>
        <v>0</v>
      </c>
      <c r="Q171" s="30"/>
      <c r="R171" s="46" t="str">
        <f t="shared" si="23"/>
        <v/>
      </c>
      <c r="S171" s="46" t="str">
        <f t="shared" si="23"/>
        <v/>
      </c>
      <c r="T171" s="46" t="str">
        <f t="shared" si="23"/>
        <v/>
      </c>
      <c r="U171" s="46" t="str">
        <f t="shared" si="23"/>
        <v/>
      </c>
      <c r="V171" s="46" t="str">
        <f t="shared" si="23"/>
        <v/>
      </c>
    </row>
    <row r="172" spans="1:22" x14ac:dyDescent="0.2">
      <c r="A172" s="1">
        <v>115</v>
      </c>
      <c r="B172" s="1" t="s">
        <v>23</v>
      </c>
      <c r="D172" s="29">
        <f>SUMIFS('2013Figures'!$J:$J,'2013Figures'!$C:$C,$A172,'2013Figures'!$I:$I,"",'2013Figures'!$E:$E,$B$1)</f>
        <v>0</v>
      </c>
      <c r="E172" s="9">
        <f>SUMIFS('2013Figures'!$J:$J,'2013Figures'!$C:$C,$A172,'2013Figures'!$I:$I,"",'2013Figures'!$B:$B,"BrokerToCy",'2013Figures'!$G:$G,"E1",'2013Figures'!$E:$E,$B$1)</f>
        <v>0</v>
      </c>
      <c r="F172" s="9">
        <f>SUMIFS('2013Figures'!$J:$J,'2013Figures'!$C:$C,$A172,'2013Figures'!$I:$I,"",'2013Figures'!$B:$B,"BrokerToCy",'2013Figures'!$G:$G,"P1",'2013Figures'!$E:$E,$B$1)</f>
        <v>0</v>
      </c>
      <c r="G172" s="9">
        <f>SUMIFS('2013Figures'!$J:$J,'2013Figures'!$C:$C,$A172,'2013Figures'!$I:$I,"",'2013Figures'!$B:$B,"CyToBroker",'2013Figures'!$G:$G,"E1",'2013Figures'!$E:$E,$B$1)</f>
        <v>0</v>
      </c>
      <c r="H172" s="9">
        <f>SUMIFS('2013Figures'!$J:$J,'2013Figures'!$C:$C,$A172,'2013Figures'!$I:$I,"",'2013Figures'!$B:$B,"CyToBroker",'2013Figures'!$G:$G,"P1",'2013Figures'!$E:$E,$B$1)</f>
        <v>0</v>
      </c>
      <c r="J172" s="8" t="s">
        <v>131</v>
      </c>
      <c r="L172" s="42">
        <f>SUMIFS('2012Figures'!$J:$J,'2012Figures'!$C:$C,$A172,'2012Figures'!$I:$I,"",'2012Figures'!$E:$E,$B$1)</f>
        <v>0</v>
      </c>
      <c r="M172" s="52">
        <f>SUMIFS('2012Figures'!$J:$J,'2012Figures'!$C:$C,$A172,'2012Figures'!$I:$I,"",'2012Figures'!$B:$B,"BrokerToCy",'2012Figures'!$G:$G,"E1",'2012Figures'!$E:$E,$B$1)</f>
        <v>0</v>
      </c>
      <c r="N172" s="52">
        <f>SUMIFS('2012Figures'!$J:$J,'2012Figures'!$C:$C,$A172,'2012Figures'!$I:$I,"",'2012Figures'!$B:$B,"BrokerToCy",'2012Figures'!$G:$G,"P1",'2012Figures'!$E:$E,$B$1)</f>
        <v>0</v>
      </c>
      <c r="O172" s="52">
        <f>SUMIFS('2012Figures'!$J:$J,'2012Figures'!$C:$C,$A172,'2012Figures'!$I:$I,"",'2012Figures'!$B:$B,"CyToBroker",'2012Figures'!$G:$G,"E1",'2012Figures'!$E:$E,$B$1)</f>
        <v>0</v>
      </c>
      <c r="P172" s="52">
        <f>SUMIFS('2012Figures'!$J:$J,'2012Figures'!$C:$C,$A172,'2012Figures'!$I:$I,"",'2012Figures'!$B:$B,"CyToBroker",'2012Figures'!$G:$G,"P1",'2012Figures'!$E:$E,$B$1)</f>
        <v>0</v>
      </c>
      <c r="R172" s="46" t="str">
        <f t="shared" si="23"/>
        <v/>
      </c>
      <c r="S172" s="46" t="str">
        <f t="shared" si="23"/>
        <v/>
      </c>
      <c r="T172" s="46" t="str">
        <f t="shared" si="23"/>
        <v/>
      </c>
      <c r="U172" s="46" t="str">
        <f t="shared" si="23"/>
        <v/>
      </c>
      <c r="V172" s="46" t="str">
        <f t="shared" si="23"/>
        <v/>
      </c>
    </row>
    <row r="173" spans="1:22" x14ac:dyDescent="0.2">
      <c r="A173" s="21"/>
      <c r="B173" s="21" t="s">
        <v>92</v>
      </c>
      <c r="C173" s="22"/>
      <c r="D173" s="23">
        <f>SUM(E173:H173)</f>
        <v>0</v>
      </c>
      <c r="E173" s="23">
        <f>SUM(E170:E172)</f>
        <v>0</v>
      </c>
      <c r="F173" s="23">
        <f>SUM(F170:F172)</f>
        <v>0</v>
      </c>
      <c r="G173" s="23">
        <f>SUM(G170:G172)</f>
        <v>0</v>
      </c>
      <c r="H173" s="23">
        <f>SUM(H170:H172)</f>
        <v>0</v>
      </c>
      <c r="I173" s="21"/>
      <c r="J173" s="22"/>
      <c r="K173" s="21"/>
      <c r="L173" s="43">
        <f>SUM(M173:P173)</f>
        <v>0</v>
      </c>
      <c r="M173" s="43">
        <f>SUM(M170:M172)</f>
        <v>0</v>
      </c>
      <c r="N173" s="43">
        <f>SUM(N170:N172)</f>
        <v>0</v>
      </c>
      <c r="O173" s="43">
        <f>SUM(O170:O172)</f>
        <v>0</v>
      </c>
      <c r="P173" s="43">
        <f>SUM(P170:P172)</f>
        <v>0</v>
      </c>
      <c r="Q173" s="21"/>
      <c r="R173" s="21"/>
      <c r="S173" s="21"/>
      <c r="T173" s="21"/>
      <c r="U173" s="21"/>
      <c r="V173" s="21"/>
    </row>
    <row r="174" spans="1:22" x14ac:dyDescent="0.2">
      <c r="A174" s="28">
        <v>116</v>
      </c>
      <c r="B174" s="28" t="s">
        <v>64</v>
      </c>
      <c r="C174" s="17" t="s">
        <v>88</v>
      </c>
      <c r="D174" s="18">
        <f>SUMIFS('2013Figures'!$J:$J,'2013Figures'!$C:$C,$A174,'2013Figures'!$E:$E,$B$1)</f>
        <v>0</v>
      </c>
      <c r="E174" s="18">
        <f>SUMIFS('2013Figures'!$J:$J,'2013Figures'!$C:$C,$A174,'2013Figures'!$B:$B,"BrokerToCy",'2013Figures'!$G:$G,"E1",'2013Figures'!$E:$E,$B$1)</f>
        <v>0</v>
      </c>
      <c r="F174" s="18">
        <f>SUMIFS('2013Figures'!$J:$J,'2013Figures'!$C:$C,$A174,'2013Figures'!$B:$B,"BrokerToCy",'2013Figures'!$G:$G,"P1",'2013Figures'!$E:$E,$B$1)</f>
        <v>0</v>
      </c>
      <c r="G174" s="18">
        <f>SUMIFS('2013Figures'!$J:$J,'2013Figures'!$C:$C,$A174,'2013Figures'!$B:$B,"CyToBroker",'2013Figures'!$G:$G,"E1",'2013Figures'!$E:$E,$B$1)</f>
        <v>0</v>
      </c>
      <c r="H174" s="18">
        <f>SUMIFS('2013Figures'!$J:$J,'2013Figures'!$C:$C,$A174,'2013Figures'!$B:$B,"CyToBroker",'2013Figures'!$G:$G,"P1",'2013Figures'!$E:$E,$B$1)</f>
        <v>0</v>
      </c>
      <c r="I174" s="28"/>
      <c r="J174" s="17"/>
      <c r="K174" s="28"/>
      <c r="L174" s="50">
        <f>SUMIFS('2012Figures'!$J:$J,'2012Figures'!$C:$C,$A174,'2012Figures'!$E:$E,$B$1)</f>
        <v>0</v>
      </c>
      <c r="M174" s="50">
        <f>SUMIFS('2012Figures'!$J:$J,'2012Figures'!$C:$C,$A174,'2012Figures'!$B:$B,"BrokerToCy",'2012Figures'!$G:$G,"E1",'2012Figures'!$E:$E,$B$1)</f>
        <v>0</v>
      </c>
      <c r="N174" s="50">
        <f>SUMIFS('2012Figures'!$J:$J,'2012Figures'!$C:$C,$A174,'2012Figures'!$B:$B,"BrokerToCy",'2012Figures'!$G:$G,"P1",'2012Figures'!$E:$E,$B$1)</f>
        <v>0</v>
      </c>
      <c r="O174" s="50">
        <f>SUMIFS('2012Figures'!$J:$J,'2012Figures'!$C:$C,$A174,'2012Figures'!$B:$B,"CyToBroker",'2012Figures'!$G:$G,"E1",'2012Figures'!$E:$E,$B$1)</f>
        <v>0</v>
      </c>
      <c r="P174" s="50">
        <f>SUMIFS('2012Figures'!$J:$J,'2012Figures'!$C:$C,$A174,'2012Figures'!$B:$B,"CyToBroker",'2012Figures'!$G:$G,"P1",'2012Figures'!$E:$E,$B$1)</f>
        <v>0</v>
      </c>
      <c r="Q174" s="28"/>
      <c r="R174" s="46" t="str">
        <f t="shared" si="23"/>
        <v/>
      </c>
      <c r="S174" s="46" t="str">
        <f t="shared" si="23"/>
        <v/>
      </c>
      <c r="T174" s="46" t="str">
        <f t="shared" si="23"/>
        <v/>
      </c>
      <c r="U174" s="46" t="str">
        <f t="shared" si="23"/>
        <v/>
      </c>
      <c r="V174" s="46" t="str">
        <f t="shared" si="23"/>
        <v/>
      </c>
    </row>
    <row r="175" spans="1:22" x14ac:dyDescent="0.2">
      <c r="A175" s="1">
        <v>116</v>
      </c>
      <c r="B175" s="1" t="s">
        <v>64</v>
      </c>
      <c r="C175" s="8">
        <v>3</v>
      </c>
      <c r="D175" s="29">
        <f>SUMIFS('2013Figures'!$J:$J,'2013Figures'!$C:$C,$A175,'2013Figures'!$H:$H,$B175,'2013Figures'!$I:$I,$C175,'2013Figures'!$E:$E,$B$1)</f>
        <v>0</v>
      </c>
      <c r="E175" s="9">
        <f>SUMIFS('2013Figures'!$J:$J,'2013Figures'!$C:$C,$A175,'2013Figures'!$H:$H,$B175,'2013Figures'!$I:$I,$C175,'2013Figures'!$B:$B,"BrokerToCy",'2013Figures'!$G:$G,"E1",'2013Figures'!$E:$E,$B$1)</f>
        <v>0</v>
      </c>
      <c r="F175" s="9">
        <f>SUMIFS('2013Figures'!$J:$J,'2013Figures'!$C:$C,$A175,'2013Figures'!$H:$H,$B175,'2013Figures'!$I:$I,$C175,'2013Figures'!$B:$B,"BrokerToCy",'2013Figures'!$G:$G,"P1",'2013Figures'!$E:$E,$B$1)</f>
        <v>0</v>
      </c>
      <c r="G175" s="9">
        <f>SUMIFS('2013Figures'!$J:$J,'2013Figures'!$C:$C,$A175,'2013Figures'!$H:$H,$B175,'2013Figures'!$I:$I,$C175,'2013Figures'!$B:$B,"CyToBroker",'2013Figures'!$G:$G,"E1",'2013Figures'!$E:$E,$B$1)</f>
        <v>0</v>
      </c>
      <c r="H175" s="9">
        <f>SUMIFS('2013Figures'!$J:$J,'2013Figures'!$C:$C,$A175,'2013Figures'!$H:$H,$B175,'2013Figures'!$I:$I,$C175,'2013Figures'!$B:$B,"CyToBroker",'2013Figures'!$G:$G,"P1",'2013Figures'!$E:$E,$B$1)</f>
        <v>0</v>
      </c>
      <c r="J175" s="8" t="s">
        <v>146</v>
      </c>
      <c r="L175" s="42">
        <f>SUMIFS('2012Figures'!$J:$J,'2012Figures'!$C:$C,$A175,'2012Figures'!$H:$H,$B175,'2012Figures'!$I:$I,$C175,'2012Figures'!$E:$E,$B$1)</f>
        <v>0</v>
      </c>
      <c r="M175" s="52">
        <f>SUMIFS('2012Figures'!$J:$J,'2012Figures'!$C:$C,$A175,'2012Figures'!$H:$H,$B175,'2012Figures'!$I:$I,$C175,'2012Figures'!$B:$B,"BrokerToCy",'2012Figures'!$G:$G,"E1",'2012Figures'!$E:$E,$B$1)</f>
        <v>0</v>
      </c>
      <c r="N175" s="52">
        <f>SUMIFS('2012Figures'!$J:$J,'2012Figures'!$C:$C,$A175,'2012Figures'!$H:$H,$B175,'2012Figures'!$I:$I,$C175,'2012Figures'!$B:$B,"BrokerToCy",'2012Figures'!$G:$G,"P1",'2012Figures'!$E:$E,$B$1)</f>
        <v>0</v>
      </c>
      <c r="O175" s="52">
        <f>SUMIFS('2012Figures'!$J:$J,'2012Figures'!$C:$C,$A175,'2012Figures'!$H:$H,$B175,'2012Figures'!$I:$I,$C175,'2012Figures'!$B:$B,"CyToBroker",'2012Figures'!$G:$G,"E1",'2012Figures'!$E:$E,$B$1)</f>
        <v>0</v>
      </c>
      <c r="P175" s="52">
        <f>SUMIFS('2012Figures'!$J:$J,'2012Figures'!$C:$C,$A175,'2012Figures'!$H:$H,$B175,'2012Figures'!$I:$I,$C175,'2012Figures'!$B:$B,"CyToBroker",'2012Figures'!$G:$G,"P1",'2012Figures'!$E:$E,$B$1)</f>
        <v>0</v>
      </c>
      <c r="R175" s="46" t="str">
        <f t="shared" si="23"/>
        <v/>
      </c>
      <c r="S175" s="46" t="str">
        <f t="shared" si="23"/>
        <v/>
      </c>
      <c r="T175" s="46" t="str">
        <f t="shared" si="23"/>
        <v/>
      </c>
      <c r="U175" s="46" t="str">
        <f t="shared" si="23"/>
        <v/>
      </c>
      <c r="V175" s="46" t="str">
        <f t="shared" si="23"/>
        <v/>
      </c>
    </row>
    <row r="176" spans="1:22" x14ac:dyDescent="0.2">
      <c r="A176" s="1">
        <v>116</v>
      </c>
      <c r="B176" s="1" t="s">
        <v>64</v>
      </c>
      <c r="C176" s="8">
        <v>2</v>
      </c>
      <c r="D176" s="29">
        <f>SUMIFS('2013Figures'!$J:$J,'2013Figures'!$C:$C,$A176,'2013Figures'!$H:$H,$B176,'2013Figures'!$I:$I,$C176,'2013Figures'!$E:$E,$B$1)</f>
        <v>0</v>
      </c>
      <c r="E176" s="9">
        <f>SUMIFS('2013Figures'!$J:$J,'2013Figures'!$C:$C,$A176,'2013Figures'!$H:$H,$B176,'2013Figures'!$I:$I,$C176,'2013Figures'!$B:$B,"BrokerToCy",'2013Figures'!$G:$G,"E1",'2013Figures'!$E:$E,$B$1)</f>
        <v>0</v>
      </c>
      <c r="F176" s="9">
        <f>SUMIFS('2013Figures'!$J:$J,'2013Figures'!$C:$C,$A176,'2013Figures'!$H:$H,$B176,'2013Figures'!$I:$I,$C176,'2013Figures'!$B:$B,"BrokerToCy",'2013Figures'!$G:$G,"P1",'2013Figures'!$E:$E,$B$1)</f>
        <v>0</v>
      </c>
      <c r="G176" s="9">
        <f>SUMIFS('2013Figures'!$J:$J,'2013Figures'!$C:$C,$A176,'2013Figures'!$H:$H,$B176,'2013Figures'!$I:$I,$C176,'2013Figures'!$B:$B,"CyToBroker",'2013Figures'!$G:$G,"E1",'2013Figures'!$E:$E,$B$1)</f>
        <v>0</v>
      </c>
      <c r="H176" s="9">
        <f>SUMIFS('2013Figures'!$J:$J,'2013Figures'!$C:$C,$A176,'2013Figures'!$H:$H,$B176,'2013Figures'!$I:$I,$C176,'2013Figures'!$B:$B,"CyToBroker",'2013Figures'!$G:$G,"P1",'2013Figures'!$E:$E,$B$1)</f>
        <v>0</v>
      </c>
      <c r="I176" s="30"/>
      <c r="J176" s="31">
        <v>201101</v>
      </c>
      <c r="K176" s="30"/>
      <c r="L176" s="42">
        <f>SUMIFS('2012Figures'!$J:$J,'2012Figures'!$C:$C,$A176,'2012Figures'!$H:$H,$B176,'2012Figures'!$I:$I,$C176,'2012Figures'!$E:$E,$B$1)</f>
        <v>0</v>
      </c>
      <c r="M176" s="52">
        <f>SUMIFS('2012Figures'!$J:$J,'2012Figures'!$C:$C,$A176,'2012Figures'!$H:$H,$B176,'2012Figures'!$I:$I,$C176,'2012Figures'!$B:$B,"BrokerToCy",'2012Figures'!$G:$G,"E1",'2012Figures'!$E:$E,$B$1)</f>
        <v>0</v>
      </c>
      <c r="N176" s="52">
        <f>SUMIFS('2012Figures'!$J:$J,'2012Figures'!$C:$C,$A176,'2012Figures'!$H:$H,$B176,'2012Figures'!$I:$I,$C176,'2012Figures'!$B:$B,"BrokerToCy",'2012Figures'!$G:$G,"P1",'2012Figures'!$E:$E,$B$1)</f>
        <v>0</v>
      </c>
      <c r="O176" s="52">
        <f>SUMIFS('2012Figures'!$J:$J,'2012Figures'!$C:$C,$A176,'2012Figures'!$H:$H,$B176,'2012Figures'!$I:$I,$C176,'2012Figures'!$B:$B,"CyToBroker",'2012Figures'!$G:$G,"E1",'2012Figures'!$E:$E,$B$1)</f>
        <v>0</v>
      </c>
      <c r="P176" s="52">
        <f>SUMIFS('2012Figures'!$J:$J,'2012Figures'!$C:$C,$A176,'2012Figures'!$H:$H,$B176,'2012Figures'!$I:$I,$C176,'2012Figures'!$B:$B,"CyToBroker",'2012Figures'!$G:$G,"P1",'2012Figures'!$E:$E,$B$1)</f>
        <v>0</v>
      </c>
      <c r="Q176" s="30"/>
      <c r="R176" s="46" t="str">
        <f t="shared" si="23"/>
        <v/>
      </c>
      <c r="S176" s="46" t="str">
        <f t="shared" si="23"/>
        <v/>
      </c>
      <c r="T176" s="46" t="str">
        <f t="shared" si="23"/>
        <v/>
      </c>
      <c r="U176" s="46" t="str">
        <f t="shared" si="23"/>
        <v/>
      </c>
      <c r="V176" s="46" t="str">
        <f t="shared" si="23"/>
        <v/>
      </c>
    </row>
    <row r="177" spans="1:22" x14ac:dyDescent="0.2">
      <c r="A177" s="1">
        <v>116</v>
      </c>
      <c r="B177" s="1" t="s">
        <v>64</v>
      </c>
      <c r="C177" s="8">
        <v>1</v>
      </c>
      <c r="D177" s="29">
        <f>SUMIFS('2013Figures'!$J:$J,'2013Figures'!$C:$C,$A177,'2013Figures'!$H:$H,$B177,'2013Figures'!$I:$I,$C177,'2013Figures'!$E:$E,$B$1)</f>
        <v>0</v>
      </c>
      <c r="E177" s="9">
        <f>SUMIFS('2013Figures'!$J:$J,'2013Figures'!$C:$C,$A177,'2013Figures'!$H:$H,$B177,'2013Figures'!$I:$I,$C177,'2013Figures'!$B:$B,"BrokerToCy",'2013Figures'!$G:$G,"E1",'2013Figures'!$E:$E,$B$1)</f>
        <v>0</v>
      </c>
      <c r="F177" s="9">
        <f>SUMIFS('2013Figures'!$J:$J,'2013Figures'!$C:$C,$A177,'2013Figures'!$H:$H,$B177,'2013Figures'!$I:$I,$C177,'2013Figures'!$B:$B,"BrokerToCy",'2013Figures'!$G:$G,"P1",'2013Figures'!$E:$E,$B$1)</f>
        <v>0</v>
      </c>
      <c r="G177" s="9">
        <f>SUMIFS('2013Figures'!$J:$J,'2013Figures'!$C:$C,$A177,'2013Figures'!$H:$H,$B177,'2013Figures'!$I:$I,$C177,'2013Figures'!$B:$B,"CyToBroker",'2013Figures'!$G:$G,"E1",'2013Figures'!$E:$E,$B$1)</f>
        <v>0</v>
      </c>
      <c r="H177" s="9">
        <f>SUMIFS('2013Figures'!$J:$J,'2013Figures'!$C:$C,$A177,'2013Figures'!$H:$H,$B177,'2013Figures'!$I:$I,$C177,'2013Figures'!$B:$B,"CyToBroker",'2013Figures'!$G:$G,"P1",'2013Figures'!$E:$E,$B$1)</f>
        <v>0</v>
      </c>
      <c r="J177" s="8">
        <v>200901</v>
      </c>
      <c r="L177" s="42">
        <f>SUMIFS('2012Figures'!$J:$J,'2012Figures'!$C:$C,$A177,'2012Figures'!$H:$H,$B177,'2012Figures'!$I:$I,$C177,'2012Figures'!$E:$E,$B$1)</f>
        <v>0</v>
      </c>
      <c r="M177" s="52">
        <f>SUMIFS('2012Figures'!$J:$J,'2012Figures'!$C:$C,$A177,'2012Figures'!$H:$H,$B177,'2012Figures'!$I:$I,$C177,'2012Figures'!$B:$B,"BrokerToCy",'2012Figures'!$G:$G,"E1",'2012Figures'!$E:$E,$B$1)</f>
        <v>0</v>
      </c>
      <c r="N177" s="52">
        <f>SUMIFS('2012Figures'!$J:$J,'2012Figures'!$C:$C,$A177,'2012Figures'!$H:$H,$B177,'2012Figures'!$I:$I,$C177,'2012Figures'!$B:$B,"BrokerToCy",'2012Figures'!$G:$G,"P1",'2012Figures'!$E:$E,$B$1)</f>
        <v>0</v>
      </c>
      <c r="O177" s="52">
        <f>SUMIFS('2012Figures'!$J:$J,'2012Figures'!$C:$C,$A177,'2012Figures'!$H:$H,$B177,'2012Figures'!$I:$I,$C177,'2012Figures'!$B:$B,"CyToBroker",'2012Figures'!$G:$G,"E1",'2012Figures'!$E:$E,$B$1)</f>
        <v>0</v>
      </c>
      <c r="P177" s="52">
        <f>SUMIFS('2012Figures'!$J:$J,'2012Figures'!$C:$C,$A177,'2012Figures'!$H:$H,$B177,'2012Figures'!$I:$I,$C177,'2012Figures'!$B:$B,"CyToBroker",'2012Figures'!$G:$G,"P1",'2012Figures'!$E:$E,$B$1)</f>
        <v>0</v>
      </c>
      <c r="R177" s="46" t="str">
        <f t="shared" si="23"/>
        <v/>
      </c>
      <c r="S177" s="46" t="str">
        <f t="shared" si="23"/>
        <v/>
      </c>
      <c r="T177" s="46" t="str">
        <f t="shared" si="23"/>
        <v/>
      </c>
      <c r="U177" s="46" t="str">
        <f t="shared" si="23"/>
        <v/>
      </c>
      <c r="V177" s="46" t="str">
        <f t="shared" si="23"/>
        <v/>
      </c>
    </row>
    <row r="178" spans="1:22" x14ac:dyDescent="0.2">
      <c r="A178" s="1">
        <v>116</v>
      </c>
      <c r="B178" s="1" t="s">
        <v>64</v>
      </c>
      <c r="D178" s="29">
        <f>SUMIFS('2013Figures'!$J:$J,'2013Figures'!$C:$C,$A178,'2013Figures'!$I:$I,"",'2013Figures'!$E:$E,$B$1)</f>
        <v>0</v>
      </c>
      <c r="E178" s="9">
        <f>SUMIFS('2013Figures'!$J:$J,'2013Figures'!$C:$C,$A178,'2013Figures'!$I:$I,"",'2013Figures'!$B:$B,"BrokerToCy",'2013Figures'!$G:$G,"E1",'2013Figures'!$E:$E,$B$1)</f>
        <v>0</v>
      </c>
      <c r="F178" s="9">
        <f>SUMIFS('2013Figures'!$J:$J,'2013Figures'!$C:$C,$A178,'2013Figures'!$I:$I,"",'2013Figures'!$B:$B,"BrokerToCy",'2013Figures'!$G:$G,"P1",'2013Figures'!$E:$E,$B$1)</f>
        <v>0</v>
      </c>
      <c r="G178" s="9">
        <f>SUMIFS('2013Figures'!$J:$J,'2013Figures'!$C:$C,$A178,'2013Figures'!$I:$I,"",'2013Figures'!$B:$B,"CyToBroker",'2013Figures'!$G:$G,"E1",'2013Figures'!$E:$E,$B$1)</f>
        <v>0</v>
      </c>
      <c r="H178" s="9">
        <f>SUMIFS('2013Figures'!$J:$J,'2013Figures'!$C:$C,$A178,'2013Figures'!$I:$I,"",'2013Figures'!$B:$B,"CyToBroker",'2013Figures'!$G:$G,"P1",'2013Figures'!$E:$E,$B$1)</f>
        <v>0</v>
      </c>
      <c r="J178" s="8" t="s">
        <v>131</v>
      </c>
      <c r="L178" s="42">
        <f>SUMIFS('2012Figures'!$J:$J,'2012Figures'!$C:$C,$A178,'2012Figures'!$I:$I,"",'2012Figures'!$E:$E,$B$1)</f>
        <v>0</v>
      </c>
      <c r="M178" s="52">
        <f>SUMIFS('2012Figures'!$J:$J,'2012Figures'!$C:$C,$A178,'2012Figures'!$I:$I,"",'2012Figures'!$B:$B,"BrokerToCy",'2012Figures'!$G:$G,"E1",'2012Figures'!$E:$E,$B$1)</f>
        <v>0</v>
      </c>
      <c r="N178" s="52">
        <f>SUMIFS('2012Figures'!$J:$J,'2012Figures'!$C:$C,$A178,'2012Figures'!$I:$I,"",'2012Figures'!$B:$B,"BrokerToCy",'2012Figures'!$G:$G,"P1",'2012Figures'!$E:$E,$B$1)</f>
        <v>0</v>
      </c>
      <c r="O178" s="52">
        <f>SUMIFS('2012Figures'!$J:$J,'2012Figures'!$C:$C,$A178,'2012Figures'!$I:$I,"",'2012Figures'!$B:$B,"CyToBroker",'2012Figures'!$G:$G,"E1",'2012Figures'!$E:$E,$B$1)</f>
        <v>0</v>
      </c>
      <c r="P178" s="52">
        <f>SUMIFS('2012Figures'!$J:$J,'2012Figures'!$C:$C,$A178,'2012Figures'!$I:$I,"",'2012Figures'!$B:$B,"CyToBroker",'2012Figures'!$G:$G,"P1",'2012Figures'!$E:$E,$B$1)</f>
        <v>0</v>
      </c>
      <c r="R178" s="46" t="str">
        <f t="shared" si="23"/>
        <v/>
      </c>
      <c r="S178" s="46" t="str">
        <f t="shared" si="23"/>
        <v/>
      </c>
      <c r="T178" s="46" t="str">
        <f t="shared" si="23"/>
        <v/>
      </c>
      <c r="U178" s="46" t="str">
        <f t="shared" si="23"/>
        <v/>
      </c>
      <c r="V178" s="46" t="str">
        <f t="shared" si="23"/>
        <v/>
      </c>
    </row>
    <row r="179" spans="1:22" x14ac:dyDescent="0.2">
      <c r="A179" s="21"/>
      <c r="B179" s="21" t="s">
        <v>92</v>
      </c>
      <c r="C179" s="22"/>
      <c r="D179" s="23">
        <f>SUM(E179:H179)</f>
        <v>0</v>
      </c>
      <c r="E179" s="23">
        <f>SUM(E175:E178)</f>
        <v>0</v>
      </c>
      <c r="F179" s="23">
        <f>SUM(F175:F178)</f>
        <v>0</v>
      </c>
      <c r="G179" s="23">
        <f>SUM(G175:G178)</f>
        <v>0</v>
      </c>
      <c r="H179" s="23">
        <f>SUM(H175:H178)</f>
        <v>0</v>
      </c>
      <c r="I179" s="21"/>
      <c r="J179" s="22"/>
      <c r="K179" s="21"/>
      <c r="L179" s="43">
        <f>SUM(M179:P179)</f>
        <v>0</v>
      </c>
      <c r="M179" s="43">
        <f>SUM(M175:M178)</f>
        <v>0</v>
      </c>
      <c r="N179" s="43">
        <f>SUM(N175:N178)</f>
        <v>0</v>
      </c>
      <c r="O179" s="43">
        <f>SUM(O175:O178)</f>
        <v>0</v>
      </c>
      <c r="P179" s="43">
        <f>SUM(P175:P178)</f>
        <v>0</v>
      </c>
      <c r="Q179" s="21"/>
      <c r="R179" s="21"/>
      <c r="S179" s="21"/>
      <c r="T179" s="21"/>
      <c r="U179" s="21"/>
      <c r="V179" s="21"/>
    </row>
    <row r="180" spans="1:22" x14ac:dyDescent="0.2">
      <c r="A180" s="28">
        <v>118</v>
      </c>
      <c r="B180" s="28" t="s">
        <v>109</v>
      </c>
      <c r="C180" s="17" t="s">
        <v>88</v>
      </c>
      <c r="D180" s="18">
        <f>SUMIFS('2013Figures'!$J:$J,'2013Figures'!$C:$C,$A180,'2013Figures'!$E:$E,$B$1)</f>
        <v>0</v>
      </c>
      <c r="E180" s="18">
        <f>SUMIFS('2013Figures'!$J:$J,'2013Figures'!$C:$C,$A180,'2013Figures'!$B:$B,"BrokerToCy",'2013Figures'!$G:$G,"E1",'2013Figures'!$E:$E,$B$1)</f>
        <v>0</v>
      </c>
      <c r="F180" s="18">
        <f>SUMIFS('2013Figures'!$J:$J,'2013Figures'!$C:$C,$A180,'2013Figures'!$B:$B,"BrokerToCy",'2013Figures'!$G:$G,"P1",'2013Figures'!$E:$E,$B$1)</f>
        <v>0</v>
      </c>
      <c r="G180" s="18">
        <f>SUMIFS('2013Figures'!$J:$J,'2013Figures'!$C:$C,$A180,'2013Figures'!$B:$B,"CyToBroker",'2013Figures'!$G:$G,"E1",'2013Figures'!$E:$E,$B$1)</f>
        <v>0</v>
      </c>
      <c r="H180" s="18">
        <f>SUMIFS('2013Figures'!$J:$J,'2013Figures'!$C:$C,$A180,'2013Figures'!$B:$B,"CyToBroker",'2013Figures'!$G:$G,"P1",'2013Figures'!$E:$E,$B$1)</f>
        <v>0</v>
      </c>
      <c r="I180" s="28"/>
      <c r="J180" s="17"/>
      <c r="K180" s="28"/>
      <c r="L180" s="50">
        <f>SUMIFS('2012Figures'!$J:$J,'2012Figures'!$C:$C,$A180,'2012Figures'!$E:$E,$B$1)</f>
        <v>0</v>
      </c>
      <c r="M180" s="50">
        <f>SUMIFS('2012Figures'!$J:$J,'2012Figures'!$C:$C,$A180,'2012Figures'!$B:$B,"BrokerToCy",'2012Figures'!$G:$G,"E1",'2012Figures'!$E:$E,$B$1)</f>
        <v>0</v>
      </c>
      <c r="N180" s="50">
        <f>SUMIFS('2012Figures'!$J:$J,'2012Figures'!$C:$C,$A180,'2012Figures'!$B:$B,"BrokerToCy",'2012Figures'!$G:$G,"P1",'2012Figures'!$E:$E,$B$1)</f>
        <v>0</v>
      </c>
      <c r="O180" s="50">
        <f>SUMIFS('2012Figures'!$J:$J,'2012Figures'!$C:$C,$A180,'2012Figures'!$B:$B,"CyToBroker",'2012Figures'!$G:$G,"E1",'2012Figures'!$E:$E,$B$1)</f>
        <v>0</v>
      </c>
      <c r="P180" s="50">
        <f>SUMIFS('2012Figures'!$J:$J,'2012Figures'!$C:$C,$A180,'2012Figures'!$B:$B,"CyToBroker",'2012Figures'!$G:$G,"P1",'2012Figures'!$E:$E,$B$1)</f>
        <v>0</v>
      </c>
      <c r="Q180" s="28"/>
      <c r="R180" s="46" t="str">
        <f t="shared" si="23"/>
        <v/>
      </c>
      <c r="S180" s="46" t="str">
        <f t="shared" si="23"/>
        <v/>
      </c>
      <c r="T180" s="46" t="str">
        <f t="shared" si="23"/>
        <v/>
      </c>
      <c r="U180" s="46" t="str">
        <f t="shared" si="23"/>
        <v/>
      </c>
      <c r="V180" s="46" t="str">
        <f t="shared" si="23"/>
        <v/>
      </c>
    </row>
    <row r="181" spans="1:22" x14ac:dyDescent="0.2">
      <c r="A181" s="1">
        <v>118</v>
      </c>
      <c r="B181" s="1" t="s">
        <v>109</v>
      </c>
      <c r="C181" s="8">
        <v>11</v>
      </c>
      <c r="D181" s="29">
        <f>SUMIFS('2013Figures'!$J:$J,'2013Figures'!$C:$C,$A181,'2013Figures'!$H:$H,$B181,'2013Figures'!$I:$I,$C181,'2013Figures'!$E:$E,$B$1)</f>
        <v>0</v>
      </c>
      <c r="E181" s="9">
        <f>SUMIFS('2013Figures'!$J:$J,'2013Figures'!$C:$C,$A181,'2013Figures'!$H:$H,$B181,'2013Figures'!$I:$I,$C181,'2013Figures'!$B:$B,"BrokerToCy",'2013Figures'!$G:$G,"E1",'2013Figures'!$E:$E,$B$1)</f>
        <v>0</v>
      </c>
      <c r="F181" s="9">
        <f>SUMIFS('2013Figures'!$J:$J,'2013Figures'!$C:$C,$A181,'2013Figures'!$H:$H,$B181,'2013Figures'!$I:$I,$C181,'2013Figures'!$B:$B,"BrokerToCy",'2013Figures'!$G:$G,"P1",'2013Figures'!$E:$E,$B$1)</f>
        <v>0</v>
      </c>
      <c r="G181" s="9">
        <f>SUMIFS('2013Figures'!$J:$J,'2013Figures'!$C:$C,$A181,'2013Figures'!$H:$H,$B181,'2013Figures'!$I:$I,$C181,'2013Figures'!$B:$B,"CyToBroker",'2013Figures'!$G:$G,"E1",'2013Figures'!$E:$E,$B$1)</f>
        <v>0</v>
      </c>
      <c r="H181" s="9">
        <f>SUMIFS('2013Figures'!$J:$J,'2013Figures'!$C:$C,$A181,'2013Figures'!$H:$H,$B181,'2013Figures'!$I:$I,$C181,'2013Figures'!$B:$B,"CyToBroker",'2013Figures'!$G:$G,"P1",'2013Figures'!$E:$E,$B$1)</f>
        <v>0</v>
      </c>
      <c r="L181" s="42">
        <f>SUMIFS('2012Figures'!$J:$J,'2012Figures'!$C:$C,$A181,'2012Figures'!$H:$H,$B181,'2012Figures'!$I:$I,$C181,'2012Figures'!$E:$E,$B$1)</f>
        <v>0</v>
      </c>
      <c r="M181" s="52">
        <f>SUMIFS('2012Figures'!$J:$J,'2012Figures'!$C:$C,$A181,'2012Figures'!$H:$H,$B181,'2012Figures'!$I:$I,$C181,'2012Figures'!$B:$B,"BrokerToCy",'2012Figures'!$G:$G,"E1",'2012Figures'!$E:$E,$B$1)</f>
        <v>0</v>
      </c>
      <c r="N181" s="52">
        <f>SUMIFS('2012Figures'!$J:$J,'2012Figures'!$C:$C,$A181,'2012Figures'!$H:$H,$B181,'2012Figures'!$I:$I,$C181,'2012Figures'!$B:$B,"BrokerToCy",'2012Figures'!$G:$G,"P1",'2012Figures'!$E:$E,$B$1)</f>
        <v>0</v>
      </c>
      <c r="O181" s="52">
        <f>SUMIFS('2012Figures'!$J:$J,'2012Figures'!$C:$C,$A181,'2012Figures'!$H:$H,$B181,'2012Figures'!$I:$I,$C181,'2012Figures'!$B:$B,"CyToBroker",'2012Figures'!$G:$G,"E1",'2012Figures'!$E:$E,$B$1)</f>
        <v>0</v>
      </c>
      <c r="P181" s="52">
        <f>SUMIFS('2012Figures'!$J:$J,'2012Figures'!$C:$C,$A181,'2012Figures'!$H:$H,$B181,'2012Figures'!$I:$I,$C181,'2012Figures'!$B:$B,"CyToBroker",'2012Figures'!$G:$G,"P1",'2012Figures'!$E:$E,$B$1)</f>
        <v>0</v>
      </c>
      <c r="R181" s="46" t="str">
        <f t="shared" si="23"/>
        <v/>
      </c>
      <c r="S181" s="46" t="str">
        <f t="shared" si="23"/>
        <v/>
      </c>
      <c r="T181" s="46" t="str">
        <f t="shared" si="23"/>
        <v/>
      </c>
      <c r="U181" s="46" t="str">
        <f t="shared" si="23"/>
        <v/>
      </c>
      <c r="V181" s="46" t="str">
        <f t="shared" si="23"/>
        <v/>
      </c>
    </row>
    <row r="182" spans="1:22" x14ac:dyDescent="0.2">
      <c r="A182" s="1">
        <v>118</v>
      </c>
      <c r="B182" s="1" t="s">
        <v>109</v>
      </c>
      <c r="C182" s="8">
        <v>10</v>
      </c>
      <c r="D182" s="29">
        <f>SUMIFS('2013Figures'!$J:$J,'2013Figures'!$C:$C,$A182,'2013Figures'!$H:$H,$B182,'2013Figures'!$I:$I,$C182,'2013Figures'!$E:$E,$B$1)</f>
        <v>0</v>
      </c>
      <c r="E182" s="9">
        <f>SUMIFS('2013Figures'!$J:$J,'2013Figures'!$C:$C,$A182,'2013Figures'!$H:$H,$B182,'2013Figures'!$I:$I,$C182,'2013Figures'!$B:$B,"BrokerToCy",'2013Figures'!$G:$G,"E1",'2013Figures'!$E:$E,$B$1)</f>
        <v>0</v>
      </c>
      <c r="F182" s="9">
        <f>SUMIFS('2013Figures'!$J:$J,'2013Figures'!$C:$C,$A182,'2013Figures'!$H:$H,$B182,'2013Figures'!$I:$I,$C182,'2013Figures'!$B:$B,"BrokerToCy",'2013Figures'!$G:$G,"P1",'2013Figures'!$E:$E,$B$1)</f>
        <v>0</v>
      </c>
      <c r="G182" s="9">
        <f>SUMIFS('2013Figures'!$J:$J,'2013Figures'!$C:$C,$A182,'2013Figures'!$H:$H,$B182,'2013Figures'!$I:$I,$C182,'2013Figures'!$B:$B,"CyToBroker",'2013Figures'!$G:$G,"E1",'2013Figures'!$E:$E,$B$1)</f>
        <v>0</v>
      </c>
      <c r="H182" s="9">
        <f>SUMIFS('2013Figures'!$J:$J,'2013Figures'!$C:$C,$A182,'2013Figures'!$H:$H,$B182,'2013Figures'!$I:$I,$C182,'2013Figures'!$B:$B,"CyToBroker",'2013Figures'!$G:$G,"P1",'2013Figures'!$E:$E,$B$1)</f>
        <v>0</v>
      </c>
      <c r="J182" s="8">
        <v>201501</v>
      </c>
      <c r="L182" s="42">
        <f>SUMIFS('2012Figures'!$J:$J,'2012Figures'!$C:$C,$A182,'2012Figures'!$H:$H,$B182,'2012Figures'!$I:$I,$C182,'2012Figures'!$E:$E,$B$1)</f>
        <v>0</v>
      </c>
      <c r="M182" s="52">
        <f>SUMIFS('2012Figures'!$J:$J,'2012Figures'!$C:$C,$A182,'2012Figures'!$H:$H,$B182,'2012Figures'!$I:$I,$C182,'2012Figures'!$B:$B,"BrokerToCy",'2012Figures'!$G:$G,"E1",'2012Figures'!$E:$E,$B$1)</f>
        <v>0</v>
      </c>
      <c r="N182" s="52">
        <f>SUMIFS('2012Figures'!$J:$J,'2012Figures'!$C:$C,$A182,'2012Figures'!$H:$H,$B182,'2012Figures'!$I:$I,$C182,'2012Figures'!$B:$B,"BrokerToCy",'2012Figures'!$G:$G,"P1",'2012Figures'!$E:$E,$B$1)</f>
        <v>0</v>
      </c>
      <c r="O182" s="52">
        <f>SUMIFS('2012Figures'!$J:$J,'2012Figures'!$C:$C,$A182,'2012Figures'!$H:$H,$B182,'2012Figures'!$I:$I,$C182,'2012Figures'!$B:$B,"CyToBroker",'2012Figures'!$G:$G,"E1",'2012Figures'!$E:$E,$B$1)</f>
        <v>0</v>
      </c>
      <c r="P182" s="52">
        <f>SUMIFS('2012Figures'!$J:$J,'2012Figures'!$C:$C,$A182,'2012Figures'!$H:$H,$B182,'2012Figures'!$I:$I,$C182,'2012Figures'!$B:$B,"CyToBroker",'2012Figures'!$G:$G,"P1",'2012Figures'!$E:$E,$B$1)</f>
        <v>0</v>
      </c>
      <c r="R182" s="46" t="str">
        <f t="shared" si="23"/>
        <v/>
      </c>
      <c r="S182" s="46" t="str">
        <f t="shared" si="23"/>
        <v/>
      </c>
      <c r="T182" s="46" t="str">
        <f t="shared" si="23"/>
        <v/>
      </c>
      <c r="U182" s="46" t="str">
        <f t="shared" si="23"/>
        <v/>
      </c>
      <c r="V182" s="46" t="str">
        <f t="shared" si="23"/>
        <v/>
      </c>
    </row>
    <row r="183" spans="1:22" x14ac:dyDescent="0.2">
      <c r="A183" s="1">
        <v>118</v>
      </c>
      <c r="B183" s="1" t="s">
        <v>109</v>
      </c>
      <c r="C183" s="8">
        <v>9</v>
      </c>
      <c r="D183" s="29">
        <f>SUMIFS('2013Figures'!$J:$J,'2013Figures'!$C:$C,$A183,'2013Figures'!$H:$H,$B183,'2013Figures'!$I:$I,$C183,'2013Figures'!$E:$E,$B$1)</f>
        <v>0</v>
      </c>
      <c r="E183" s="9">
        <f>SUMIFS('2013Figures'!$J:$J,'2013Figures'!$C:$C,$A183,'2013Figures'!$H:$H,$B183,'2013Figures'!$I:$I,$C183,'2013Figures'!$B:$B,"BrokerToCy",'2013Figures'!$G:$G,"E1",'2013Figures'!$E:$E,$B$1)</f>
        <v>0</v>
      </c>
      <c r="F183" s="9">
        <f>SUMIFS('2013Figures'!$J:$J,'2013Figures'!$C:$C,$A183,'2013Figures'!$H:$H,$B183,'2013Figures'!$I:$I,$C183,'2013Figures'!$B:$B,"BrokerToCy",'2013Figures'!$G:$G,"P1",'2013Figures'!$E:$E,$B$1)</f>
        <v>0</v>
      </c>
      <c r="G183" s="9">
        <f>SUMIFS('2013Figures'!$J:$J,'2013Figures'!$C:$C,$A183,'2013Figures'!$H:$H,$B183,'2013Figures'!$I:$I,$C183,'2013Figures'!$B:$B,"CyToBroker",'2013Figures'!$G:$G,"E1",'2013Figures'!$E:$E,$B$1)</f>
        <v>0</v>
      </c>
      <c r="H183" s="9">
        <f>SUMIFS('2013Figures'!$J:$J,'2013Figures'!$C:$C,$A183,'2013Figures'!$H:$H,$B183,'2013Figures'!$I:$I,$C183,'2013Figures'!$B:$B,"CyToBroker",'2013Figures'!$G:$G,"P1",'2013Figures'!$E:$E,$B$1)</f>
        <v>0</v>
      </c>
      <c r="J183" s="8">
        <v>201401</v>
      </c>
      <c r="L183" s="42">
        <f>SUMIFS('2012Figures'!$J:$J,'2012Figures'!$C:$C,$A183,'2012Figures'!$H:$H,$B183,'2012Figures'!$I:$I,$C183,'2012Figures'!$E:$E,$B$1)</f>
        <v>0</v>
      </c>
      <c r="M183" s="52">
        <f>SUMIFS('2012Figures'!$J:$J,'2012Figures'!$C:$C,$A183,'2012Figures'!$H:$H,$B183,'2012Figures'!$I:$I,$C183,'2012Figures'!$B:$B,"BrokerToCy",'2012Figures'!$G:$G,"E1",'2012Figures'!$E:$E,$B$1)</f>
        <v>0</v>
      </c>
      <c r="N183" s="52">
        <f>SUMIFS('2012Figures'!$J:$J,'2012Figures'!$C:$C,$A183,'2012Figures'!$H:$H,$B183,'2012Figures'!$I:$I,$C183,'2012Figures'!$B:$B,"BrokerToCy",'2012Figures'!$G:$G,"P1",'2012Figures'!$E:$E,$B$1)</f>
        <v>0</v>
      </c>
      <c r="O183" s="52">
        <f>SUMIFS('2012Figures'!$J:$J,'2012Figures'!$C:$C,$A183,'2012Figures'!$H:$H,$B183,'2012Figures'!$I:$I,$C183,'2012Figures'!$B:$B,"CyToBroker",'2012Figures'!$G:$G,"E1",'2012Figures'!$E:$E,$B$1)</f>
        <v>0</v>
      </c>
      <c r="P183" s="52">
        <f>SUMIFS('2012Figures'!$J:$J,'2012Figures'!$C:$C,$A183,'2012Figures'!$H:$H,$B183,'2012Figures'!$I:$I,$C183,'2012Figures'!$B:$B,"CyToBroker",'2012Figures'!$G:$G,"P1",'2012Figures'!$E:$E,$B$1)</f>
        <v>0</v>
      </c>
      <c r="R183" s="46" t="str">
        <f t="shared" si="23"/>
        <v/>
      </c>
      <c r="S183" s="46" t="str">
        <f t="shared" si="23"/>
        <v/>
      </c>
      <c r="T183" s="46" t="str">
        <f t="shared" si="23"/>
        <v/>
      </c>
      <c r="U183" s="46" t="str">
        <f t="shared" si="23"/>
        <v/>
      </c>
      <c r="V183" s="46" t="str">
        <f t="shared" si="23"/>
        <v/>
      </c>
    </row>
    <row r="184" spans="1:22" x14ac:dyDescent="0.2">
      <c r="A184" s="1">
        <v>118</v>
      </c>
      <c r="B184" s="1" t="s">
        <v>109</v>
      </c>
      <c r="C184" s="8">
        <v>8</v>
      </c>
      <c r="D184" s="29">
        <f>SUMIFS('2013Figures'!$J:$J,'2013Figures'!$C:$C,$A184,'2013Figures'!$H:$H,$B184,'2013Figures'!$I:$I,$C184,'2013Figures'!$E:$E,$B$1)</f>
        <v>0</v>
      </c>
      <c r="E184" s="9">
        <f>SUMIFS('2013Figures'!$J:$J,'2013Figures'!$C:$C,$A184,'2013Figures'!$H:$H,$B184,'2013Figures'!$I:$I,$C184,'2013Figures'!$B:$B,"BrokerToCy",'2013Figures'!$G:$G,"E1",'2013Figures'!$E:$E,$B$1)</f>
        <v>0</v>
      </c>
      <c r="F184" s="9">
        <f>SUMIFS('2013Figures'!$J:$J,'2013Figures'!$C:$C,$A184,'2013Figures'!$H:$H,$B184,'2013Figures'!$I:$I,$C184,'2013Figures'!$B:$B,"BrokerToCy",'2013Figures'!$G:$G,"P1",'2013Figures'!$E:$E,$B$1)</f>
        <v>0</v>
      </c>
      <c r="G184" s="9">
        <f>SUMIFS('2013Figures'!$J:$J,'2013Figures'!$C:$C,$A184,'2013Figures'!$H:$H,$B184,'2013Figures'!$I:$I,$C184,'2013Figures'!$B:$B,"CyToBroker",'2013Figures'!$G:$G,"E1",'2013Figures'!$E:$E,$B$1)</f>
        <v>0</v>
      </c>
      <c r="H184" s="9">
        <f>SUMIFS('2013Figures'!$J:$J,'2013Figures'!$C:$C,$A184,'2013Figures'!$H:$H,$B184,'2013Figures'!$I:$I,$C184,'2013Figures'!$B:$B,"CyToBroker",'2013Figures'!$G:$G,"P1",'2013Figures'!$E:$E,$B$1)</f>
        <v>0</v>
      </c>
      <c r="I184" s="30"/>
      <c r="J184" s="31">
        <v>201301</v>
      </c>
      <c r="K184" s="30"/>
      <c r="L184" s="42">
        <f>SUMIFS('2012Figures'!$J:$J,'2012Figures'!$C:$C,$A184,'2012Figures'!$H:$H,$B184,'2012Figures'!$I:$I,$C184,'2012Figures'!$E:$E,$B$1)</f>
        <v>0</v>
      </c>
      <c r="M184" s="52">
        <f>SUMIFS('2012Figures'!$J:$J,'2012Figures'!$C:$C,$A184,'2012Figures'!$H:$H,$B184,'2012Figures'!$I:$I,$C184,'2012Figures'!$B:$B,"BrokerToCy",'2012Figures'!$G:$G,"E1",'2012Figures'!$E:$E,$B$1)</f>
        <v>0</v>
      </c>
      <c r="N184" s="52">
        <f>SUMIFS('2012Figures'!$J:$J,'2012Figures'!$C:$C,$A184,'2012Figures'!$H:$H,$B184,'2012Figures'!$I:$I,$C184,'2012Figures'!$B:$B,"BrokerToCy",'2012Figures'!$G:$G,"P1",'2012Figures'!$E:$E,$B$1)</f>
        <v>0</v>
      </c>
      <c r="O184" s="52">
        <f>SUMIFS('2012Figures'!$J:$J,'2012Figures'!$C:$C,$A184,'2012Figures'!$H:$H,$B184,'2012Figures'!$I:$I,$C184,'2012Figures'!$B:$B,"CyToBroker",'2012Figures'!$G:$G,"E1",'2012Figures'!$E:$E,$B$1)</f>
        <v>0</v>
      </c>
      <c r="P184" s="52">
        <f>SUMIFS('2012Figures'!$J:$J,'2012Figures'!$C:$C,$A184,'2012Figures'!$H:$H,$B184,'2012Figures'!$I:$I,$C184,'2012Figures'!$B:$B,"CyToBroker",'2012Figures'!$G:$G,"P1",'2012Figures'!$E:$E,$B$1)</f>
        <v>0</v>
      </c>
      <c r="Q184" s="30"/>
      <c r="R184" s="46" t="str">
        <f t="shared" si="23"/>
        <v/>
      </c>
      <c r="S184" s="46" t="str">
        <f t="shared" si="23"/>
        <v/>
      </c>
      <c r="T184" s="46" t="str">
        <f t="shared" si="23"/>
        <v/>
      </c>
      <c r="U184" s="46" t="str">
        <f t="shared" si="23"/>
        <v/>
      </c>
      <c r="V184" s="46" t="str">
        <f t="shared" si="23"/>
        <v/>
      </c>
    </row>
    <row r="185" spans="1:22" x14ac:dyDescent="0.2">
      <c r="A185" s="1">
        <v>118</v>
      </c>
      <c r="B185" s="1" t="s">
        <v>109</v>
      </c>
      <c r="C185" s="8">
        <v>7</v>
      </c>
      <c r="D185" s="29">
        <f>SUMIFS('2013Figures'!$J:$J,'2013Figures'!$C:$C,$A185,'2013Figures'!$H:$H,$B185,'2013Figures'!$I:$I,$C185,'2013Figures'!$E:$E,$B$1)</f>
        <v>0</v>
      </c>
      <c r="E185" s="9">
        <f>SUMIFS('2013Figures'!$J:$J,'2013Figures'!$C:$C,$A185,'2013Figures'!$H:$H,$B185,'2013Figures'!$I:$I,$C185,'2013Figures'!$B:$B,"BrokerToCy",'2013Figures'!$G:$G,"E1",'2013Figures'!$E:$E,$B$1)</f>
        <v>0</v>
      </c>
      <c r="F185" s="9">
        <f>SUMIFS('2013Figures'!$J:$J,'2013Figures'!$C:$C,$A185,'2013Figures'!$H:$H,$B185,'2013Figures'!$I:$I,$C185,'2013Figures'!$B:$B,"BrokerToCy",'2013Figures'!$G:$G,"P1",'2013Figures'!$E:$E,$B$1)</f>
        <v>0</v>
      </c>
      <c r="G185" s="9">
        <f>SUMIFS('2013Figures'!$J:$J,'2013Figures'!$C:$C,$A185,'2013Figures'!$H:$H,$B185,'2013Figures'!$I:$I,$C185,'2013Figures'!$B:$B,"CyToBroker",'2013Figures'!$G:$G,"E1",'2013Figures'!$E:$E,$B$1)</f>
        <v>0</v>
      </c>
      <c r="H185" s="9">
        <f>SUMIFS('2013Figures'!$J:$J,'2013Figures'!$C:$C,$A185,'2013Figures'!$H:$H,$B185,'2013Figures'!$I:$I,$C185,'2013Figures'!$B:$B,"CyToBroker",'2013Figures'!$G:$G,"P1",'2013Figures'!$E:$E,$B$1)</f>
        <v>0</v>
      </c>
      <c r="J185" s="8">
        <v>201201</v>
      </c>
      <c r="L185" s="42">
        <f>SUMIFS('2012Figures'!$J:$J,'2012Figures'!$C:$C,$A185,'2012Figures'!$H:$H,$B185,'2012Figures'!$I:$I,$C185,'2012Figures'!$E:$E,$B$1)</f>
        <v>0</v>
      </c>
      <c r="M185" s="52">
        <f>SUMIFS('2012Figures'!$J:$J,'2012Figures'!$C:$C,$A185,'2012Figures'!$H:$H,$B185,'2012Figures'!$I:$I,$C185,'2012Figures'!$B:$B,"BrokerToCy",'2012Figures'!$G:$G,"E1",'2012Figures'!$E:$E,$B$1)</f>
        <v>0</v>
      </c>
      <c r="N185" s="52">
        <f>SUMIFS('2012Figures'!$J:$J,'2012Figures'!$C:$C,$A185,'2012Figures'!$H:$H,$B185,'2012Figures'!$I:$I,$C185,'2012Figures'!$B:$B,"BrokerToCy",'2012Figures'!$G:$G,"P1",'2012Figures'!$E:$E,$B$1)</f>
        <v>0</v>
      </c>
      <c r="O185" s="52">
        <f>SUMIFS('2012Figures'!$J:$J,'2012Figures'!$C:$C,$A185,'2012Figures'!$H:$H,$B185,'2012Figures'!$I:$I,$C185,'2012Figures'!$B:$B,"CyToBroker",'2012Figures'!$G:$G,"E1",'2012Figures'!$E:$E,$B$1)</f>
        <v>0</v>
      </c>
      <c r="P185" s="52">
        <f>SUMIFS('2012Figures'!$J:$J,'2012Figures'!$C:$C,$A185,'2012Figures'!$H:$H,$B185,'2012Figures'!$I:$I,$C185,'2012Figures'!$B:$B,"CyToBroker",'2012Figures'!$G:$G,"P1",'2012Figures'!$E:$E,$B$1)</f>
        <v>0</v>
      </c>
      <c r="R185" s="46" t="str">
        <f t="shared" si="23"/>
        <v/>
      </c>
      <c r="S185" s="46" t="str">
        <f t="shared" si="23"/>
        <v/>
      </c>
      <c r="T185" s="46" t="str">
        <f t="shared" si="23"/>
        <v/>
      </c>
      <c r="U185" s="46" t="str">
        <f t="shared" si="23"/>
        <v/>
      </c>
      <c r="V185" s="46" t="str">
        <f t="shared" si="23"/>
        <v/>
      </c>
    </row>
    <row r="186" spans="1:22" x14ac:dyDescent="0.2">
      <c r="A186" s="1">
        <v>118</v>
      </c>
      <c r="B186" s="1" t="s">
        <v>109</v>
      </c>
      <c r="C186" s="8">
        <v>6</v>
      </c>
      <c r="D186" s="29">
        <f>SUMIFS('2013Figures'!$J:$J,'2013Figures'!$C:$C,$A186,'2013Figures'!$H:$H,$B186,'2013Figures'!$I:$I,$C186,'2013Figures'!$E:$E,$B$1)</f>
        <v>0</v>
      </c>
      <c r="E186" s="9">
        <f>SUMIFS('2013Figures'!$J:$J,'2013Figures'!$C:$C,$A186,'2013Figures'!$H:$H,$B186,'2013Figures'!$I:$I,$C186,'2013Figures'!$B:$B,"BrokerToCy",'2013Figures'!$G:$G,"E1",'2013Figures'!$E:$E,$B$1)</f>
        <v>0</v>
      </c>
      <c r="F186" s="9">
        <f>SUMIFS('2013Figures'!$J:$J,'2013Figures'!$C:$C,$A186,'2013Figures'!$H:$H,$B186,'2013Figures'!$I:$I,$C186,'2013Figures'!$B:$B,"BrokerToCy",'2013Figures'!$G:$G,"P1",'2013Figures'!$E:$E,$B$1)</f>
        <v>0</v>
      </c>
      <c r="G186" s="9">
        <f>SUMIFS('2013Figures'!$J:$J,'2013Figures'!$C:$C,$A186,'2013Figures'!$H:$H,$B186,'2013Figures'!$I:$I,$C186,'2013Figures'!$B:$B,"CyToBroker",'2013Figures'!$G:$G,"E1",'2013Figures'!$E:$E,$B$1)</f>
        <v>0</v>
      </c>
      <c r="H186" s="9">
        <f>SUMIFS('2013Figures'!$J:$J,'2013Figures'!$C:$C,$A186,'2013Figures'!$H:$H,$B186,'2013Figures'!$I:$I,$C186,'2013Figures'!$B:$B,"CyToBroker",'2013Figures'!$G:$G,"P1",'2013Figures'!$E:$E,$B$1)</f>
        <v>0</v>
      </c>
      <c r="J186" s="8">
        <v>201101</v>
      </c>
      <c r="L186" s="42">
        <f>SUMIFS('2012Figures'!$J:$J,'2012Figures'!$C:$C,$A186,'2012Figures'!$H:$H,$B186,'2012Figures'!$I:$I,$C186,'2012Figures'!$E:$E,$B$1)</f>
        <v>0</v>
      </c>
      <c r="M186" s="52">
        <f>SUMIFS('2012Figures'!$J:$J,'2012Figures'!$C:$C,$A186,'2012Figures'!$H:$H,$B186,'2012Figures'!$I:$I,$C186,'2012Figures'!$B:$B,"BrokerToCy",'2012Figures'!$G:$G,"E1",'2012Figures'!$E:$E,$B$1)</f>
        <v>0</v>
      </c>
      <c r="N186" s="52">
        <f>SUMIFS('2012Figures'!$J:$J,'2012Figures'!$C:$C,$A186,'2012Figures'!$H:$H,$B186,'2012Figures'!$I:$I,$C186,'2012Figures'!$B:$B,"BrokerToCy",'2012Figures'!$G:$G,"P1",'2012Figures'!$E:$E,$B$1)</f>
        <v>0</v>
      </c>
      <c r="O186" s="52">
        <f>SUMIFS('2012Figures'!$J:$J,'2012Figures'!$C:$C,$A186,'2012Figures'!$H:$H,$B186,'2012Figures'!$I:$I,$C186,'2012Figures'!$B:$B,"CyToBroker",'2012Figures'!$G:$G,"E1",'2012Figures'!$E:$E,$B$1)</f>
        <v>0</v>
      </c>
      <c r="P186" s="52">
        <f>SUMIFS('2012Figures'!$J:$J,'2012Figures'!$C:$C,$A186,'2012Figures'!$H:$H,$B186,'2012Figures'!$I:$I,$C186,'2012Figures'!$B:$B,"CyToBroker",'2012Figures'!$G:$G,"P1",'2012Figures'!$E:$E,$B$1)</f>
        <v>0</v>
      </c>
      <c r="R186" s="46" t="str">
        <f t="shared" si="23"/>
        <v/>
      </c>
      <c r="S186" s="46" t="str">
        <f t="shared" si="23"/>
        <v/>
      </c>
      <c r="T186" s="46" t="str">
        <f t="shared" si="23"/>
        <v/>
      </c>
      <c r="U186" s="46" t="str">
        <f t="shared" si="23"/>
        <v/>
      </c>
      <c r="V186" s="46" t="str">
        <f t="shared" si="23"/>
        <v/>
      </c>
    </row>
    <row r="187" spans="1:22" x14ac:dyDescent="0.2">
      <c r="A187" s="1">
        <v>118</v>
      </c>
      <c r="B187" s="1" t="s">
        <v>109</v>
      </c>
      <c r="C187" s="8">
        <v>5</v>
      </c>
      <c r="D187" s="29">
        <f>SUMIFS('2013Figures'!$J:$J,'2013Figures'!$C:$C,$A187,'2013Figures'!$H:$H,$B187,'2013Figures'!$I:$I,$C187,'2013Figures'!$E:$E,$B$1)</f>
        <v>0</v>
      </c>
      <c r="E187" s="9">
        <f>SUMIFS('2013Figures'!$J:$J,'2013Figures'!$C:$C,$A187,'2013Figures'!$H:$H,$B187,'2013Figures'!$I:$I,$C187,'2013Figures'!$B:$B,"BrokerToCy",'2013Figures'!$G:$G,"E1",'2013Figures'!$E:$E,$B$1)</f>
        <v>0</v>
      </c>
      <c r="F187" s="9">
        <f>SUMIFS('2013Figures'!$J:$J,'2013Figures'!$C:$C,$A187,'2013Figures'!$H:$H,$B187,'2013Figures'!$I:$I,$C187,'2013Figures'!$B:$B,"BrokerToCy",'2013Figures'!$G:$G,"P1",'2013Figures'!$E:$E,$B$1)</f>
        <v>0</v>
      </c>
      <c r="G187" s="9">
        <f>SUMIFS('2013Figures'!$J:$J,'2013Figures'!$C:$C,$A187,'2013Figures'!$H:$H,$B187,'2013Figures'!$I:$I,$C187,'2013Figures'!$B:$B,"CyToBroker",'2013Figures'!$G:$G,"E1",'2013Figures'!$E:$E,$B$1)</f>
        <v>0</v>
      </c>
      <c r="H187" s="9">
        <f>SUMIFS('2013Figures'!$J:$J,'2013Figures'!$C:$C,$A187,'2013Figures'!$H:$H,$B187,'2013Figures'!$I:$I,$C187,'2013Figures'!$B:$B,"CyToBroker",'2013Figures'!$G:$G,"P1",'2013Figures'!$E:$E,$B$1)</f>
        <v>0</v>
      </c>
      <c r="J187" s="8">
        <v>201001</v>
      </c>
      <c r="L187" s="42">
        <f>SUMIFS('2012Figures'!$J:$J,'2012Figures'!$C:$C,$A187,'2012Figures'!$H:$H,$B187,'2012Figures'!$I:$I,$C187,'2012Figures'!$E:$E,$B$1)</f>
        <v>0</v>
      </c>
      <c r="M187" s="52">
        <f>SUMIFS('2012Figures'!$J:$J,'2012Figures'!$C:$C,$A187,'2012Figures'!$H:$H,$B187,'2012Figures'!$I:$I,$C187,'2012Figures'!$B:$B,"BrokerToCy",'2012Figures'!$G:$G,"E1",'2012Figures'!$E:$E,$B$1)</f>
        <v>0</v>
      </c>
      <c r="N187" s="52">
        <f>SUMIFS('2012Figures'!$J:$J,'2012Figures'!$C:$C,$A187,'2012Figures'!$H:$H,$B187,'2012Figures'!$I:$I,$C187,'2012Figures'!$B:$B,"BrokerToCy",'2012Figures'!$G:$G,"P1",'2012Figures'!$E:$E,$B$1)</f>
        <v>0</v>
      </c>
      <c r="O187" s="52">
        <f>SUMIFS('2012Figures'!$J:$J,'2012Figures'!$C:$C,$A187,'2012Figures'!$H:$H,$B187,'2012Figures'!$I:$I,$C187,'2012Figures'!$B:$B,"CyToBroker",'2012Figures'!$G:$G,"E1",'2012Figures'!$E:$E,$B$1)</f>
        <v>0</v>
      </c>
      <c r="P187" s="52">
        <f>SUMIFS('2012Figures'!$J:$J,'2012Figures'!$C:$C,$A187,'2012Figures'!$H:$H,$B187,'2012Figures'!$I:$I,$C187,'2012Figures'!$B:$B,"CyToBroker",'2012Figures'!$G:$G,"P1",'2012Figures'!$E:$E,$B$1)</f>
        <v>0</v>
      </c>
      <c r="R187" s="46" t="str">
        <f t="shared" si="23"/>
        <v/>
      </c>
      <c r="S187" s="46" t="str">
        <f t="shared" si="23"/>
        <v/>
      </c>
      <c r="T187" s="46" t="str">
        <f t="shared" si="23"/>
        <v/>
      </c>
      <c r="U187" s="46" t="str">
        <f t="shared" si="23"/>
        <v/>
      </c>
      <c r="V187" s="46" t="str">
        <f t="shared" si="23"/>
        <v/>
      </c>
    </row>
    <row r="188" spans="1:22" x14ac:dyDescent="0.2">
      <c r="A188" s="1">
        <v>118</v>
      </c>
      <c r="B188" s="1" t="s">
        <v>109</v>
      </c>
      <c r="C188" s="8">
        <v>4</v>
      </c>
      <c r="D188" s="29">
        <f>SUMIFS('2013Figures'!$J:$J,'2013Figures'!$C:$C,$A188,'2013Figures'!$H:$H,$B188,'2013Figures'!$I:$I,$C188,'2013Figures'!$E:$E,$B$1)</f>
        <v>0</v>
      </c>
      <c r="E188" s="9">
        <f>SUMIFS('2013Figures'!$J:$J,'2013Figures'!$C:$C,$A188,'2013Figures'!$H:$H,$B188,'2013Figures'!$I:$I,$C188,'2013Figures'!$B:$B,"BrokerToCy",'2013Figures'!$G:$G,"E1",'2013Figures'!$E:$E,$B$1)</f>
        <v>0</v>
      </c>
      <c r="F188" s="9">
        <f>SUMIFS('2013Figures'!$J:$J,'2013Figures'!$C:$C,$A188,'2013Figures'!$H:$H,$B188,'2013Figures'!$I:$I,$C188,'2013Figures'!$B:$B,"BrokerToCy",'2013Figures'!$G:$G,"P1",'2013Figures'!$E:$E,$B$1)</f>
        <v>0</v>
      </c>
      <c r="G188" s="9">
        <f>SUMIFS('2013Figures'!$J:$J,'2013Figures'!$C:$C,$A188,'2013Figures'!$H:$H,$B188,'2013Figures'!$I:$I,$C188,'2013Figures'!$B:$B,"CyToBroker",'2013Figures'!$G:$G,"E1",'2013Figures'!$E:$E,$B$1)</f>
        <v>0</v>
      </c>
      <c r="H188" s="9">
        <f>SUMIFS('2013Figures'!$J:$J,'2013Figures'!$C:$C,$A188,'2013Figures'!$H:$H,$B188,'2013Figures'!$I:$I,$C188,'2013Figures'!$B:$B,"CyToBroker",'2013Figures'!$G:$G,"P1",'2013Figures'!$E:$E,$B$1)</f>
        <v>0</v>
      </c>
      <c r="J188" s="8">
        <v>200901</v>
      </c>
      <c r="L188" s="42">
        <f>SUMIFS('2012Figures'!$J:$J,'2012Figures'!$C:$C,$A188,'2012Figures'!$H:$H,$B188,'2012Figures'!$I:$I,$C188,'2012Figures'!$E:$E,$B$1)</f>
        <v>0</v>
      </c>
      <c r="M188" s="52">
        <f>SUMIFS('2012Figures'!$J:$J,'2012Figures'!$C:$C,$A188,'2012Figures'!$H:$H,$B188,'2012Figures'!$I:$I,$C188,'2012Figures'!$B:$B,"BrokerToCy",'2012Figures'!$G:$G,"E1",'2012Figures'!$E:$E,$B$1)</f>
        <v>0</v>
      </c>
      <c r="N188" s="52">
        <f>SUMIFS('2012Figures'!$J:$J,'2012Figures'!$C:$C,$A188,'2012Figures'!$H:$H,$B188,'2012Figures'!$I:$I,$C188,'2012Figures'!$B:$B,"BrokerToCy",'2012Figures'!$G:$G,"P1",'2012Figures'!$E:$E,$B$1)</f>
        <v>0</v>
      </c>
      <c r="O188" s="52">
        <f>SUMIFS('2012Figures'!$J:$J,'2012Figures'!$C:$C,$A188,'2012Figures'!$H:$H,$B188,'2012Figures'!$I:$I,$C188,'2012Figures'!$B:$B,"CyToBroker",'2012Figures'!$G:$G,"E1",'2012Figures'!$E:$E,$B$1)</f>
        <v>0</v>
      </c>
      <c r="P188" s="52">
        <f>SUMIFS('2012Figures'!$J:$J,'2012Figures'!$C:$C,$A188,'2012Figures'!$H:$H,$B188,'2012Figures'!$I:$I,$C188,'2012Figures'!$B:$B,"CyToBroker",'2012Figures'!$G:$G,"P1",'2012Figures'!$E:$E,$B$1)</f>
        <v>0</v>
      </c>
      <c r="R188" s="46" t="str">
        <f t="shared" si="23"/>
        <v/>
      </c>
      <c r="S188" s="46" t="str">
        <f t="shared" si="23"/>
        <v/>
      </c>
      <c r="T188" s="46" t="str">
        <f t="shared" si="23"/>
        <v/>
      </c>
      <c r="U188" s="46" t="str">
        <f t="shared" si="23"/>
        <v/>
      </c>
      <c r="V188" s="46" t="str">
        <f t="shared" si="23"/>
        <v/>
      </c>
    </row>
    <row r="189" spans="1:22" x14ac:dyDescent="0.2">
      <c r="A189" s="1">
        <v>118</v>
      </c>
      <c r="B189" s="1" t="s">
        <v>109</v>
      </c>
      <c r="C189" s="8">
        <v>3</v>
      </c>
      <c r="D189" s="29">
        <f>SUMIFS('2013Figures'!$J:$J,'2013Figures'!$C:$C,$A189,'2013Figures'!$H:$H,$B189,'2013Figures'!$I:$I,$C189,'2013Figures'!$E:$E,$B$1)</f>
        <v>0</v>
      </c>
      <c r="E189" s="9">
        <f>SUMIFS('2013Figures'!$J:$J,'2013Figures'!$C:$C,$A189,'2013Figures'!$H:$H,$B189,'2013Figures'!$I:$I,$C189,'2013Figures'!$B:$B,"BrokerToCy",'2013Figures'!$G:$G,"E1",'2013Figures'!$E:$E,$B$1)</f>
        <v>0</v>
      </c>
      <c r="F189" s="9">
        <f>SUMIFS('2013Figures'!$J:$J,'2013Figures'!$C:$C,$A189,'2013Figures'!$H:$H,$B189,'2013Figures'!$I:$I,$C189,'2013Figures'!$B:$B,"BrokerToCy",'2013Figures'!$G:$G,"P1",'2013Figures'!$E:$E,$B$1)</f>
        <v>0</v>
      </c>
      <c r="G189" s="9">
        <f>SUMIFS('2013Figures'!$J:$J,'2013Figures'!$C:$C,$A189,'2013Figures'!$H:$H,$B189,'2013Figures'!$I:$I,$C189,'2013Figures'!$B:$B,"CyToBroker",'2013Figures'!$G:$G,"E1",'2013Figures'!$E:$E,$B$1)</f>
        <v>0</v>
      </c>
      <c r="H189" s="9">
        <f>SUMIFS('2013Figures'!$J:$J,'2013Figures'!$C:$C,$A189,'2013Figures'!$H:$H,$B189,'2013Figures'!$I:$I,$C189,'2013Figures'!$B:$B,"CyToBroker",'2013Figures'!$G:$G,"P1",'2013Figures'!$E:$E,$B$1)</f>
        <v>0</v>
      </c>
      <c r="J189" s="8">
        <v>200801</v>
      </c>
      <c r="L189" s="42">
        <f>SUMIFS('2012Figures'!$J:$J,'2012Figures'!$C:$C,$A189,'2012Figures'!$H:$H,$B189,'2012Figures'!$I:$I,$C189,'2012Figures'!$E:$E,$B$1)</f>
        <v>0</v>
      </c>
      <c r="M189" s="52">
        <f>SUMIFS('2012Figures'!$J:$J,'2012Figures'!$C:$C,$A189,'2012Figures'!$H:$H,$B189,'2012Figures'!$I:$I,$C189,'2012Figures'!$B:$B,"BrokerToCy",'2012Figures'!$G:$G,"E1",'2012Figures'!$E:$E,$B$1)</f>
        <v>0</v>
      </c>
      <c r="N189" s="52">
        <f>SUMIFS('2012Figures'!$J:$J,'2012Figures'!$C:$C,$A189,'2012Figures'!$H:$H,$B189,'2012Figures'!$I:$I,$C189,'2012Figures'!$B:$B,"BrokerToCy",'2012Figures'!$G:$G,"P1",'2012Figures'!$E:$E,$B$1)</f>
        <v>0</v>
      </c>
      <c r="O189" s="52">
        <f>SUMIFS('2012Figures'!$J:$J,'2012Figures'!$C:$C,$A189,'2012Figures'!$H:$H,$B189,'2012Figures'!$I:$I,$C189,'2012Figures'!$B:$B,"CyToBroker",'2012Figures'!$G:$G,"E1",'2012Figures'!$E:$E,$B$1)</f>
        <v>0</v>
      </c>
      <c r="P189" s="52">
        <f>SUMIFS('2012Figures'!$J:$J,'2012Figures'!$C:$C,$A189,'2012Figures'!$H:$H,$B189,'2012Figures'!$I:$I,$C189,'2012Figures'!$B:$B,"CyToBroker",'2012Figures'!$G:$G,"P1",'2012Figures'!$E:$E,$B$1)</f>
        <v>0</v>
      </c>
      <c r="R189" s="46" t="str">
        <f t="shared" si="23"/>
        <v/>
      </c>
      <c r="S189" s="46" t="str">
        <f t="shared" si="23"/>
        <v/>
      </c>
      <c r="T189" s="46" t="str">
        <f t="shared" si="23"/>
        <v/>
      </c>
      <c r="U189" s="46" t="str">
        <f t="shared" si="23"/>
        <v/>
      </c>
      <c r="V189" s="46" t="str">
        <f t="shared" si="23"/>
        <v/>
      </c>
    </row>
    <row r="190" spans="1:22" x14ac:dyDescent="0.2">
      <c r="A190" s="1">
        <v>118</v>
      </c>
      <c r="B190" s="1" t="s">
        <v>109</v>
      </c>
      <c r="C190" s="8">
        <v>2</v>
      </c>
      <c r="D190" s="29">
        <f>SUMIFS('2013Figures'!$J:$J,'2013Figures'!$C:$C,$A190,'2013Figures'!$H:$H,$B190,'2013Figures'!$I:$I,$C190,'2013Figures'!$E:$E,$B$1)</f>
        <v>0</v>
      </c>
      <c r="E190" s="9">
        <f>SUMIFS('2013Figures'!$J:$J,'2013Figures'!$C:$C,$A190,'2013Figures'!$H:$H,$B190,'2013Figures'!$I:$I,$C190,'2013Figures'!$B:$B,"BrokerToCy",'2013Figures'!$G:$G,"E1",'2013Figures'!$E:$E,$B$1)</f>
        <v>0</v>
      </c>
      <c r="F190" s="9">
        <f>SUMIFS('2013Figures'!$J:$J,'2013Figures'!$C:$C,$A190,'2013Figures'!$H:$H,$B190,'2013Figures'!$I:$I,$C190,'2013Figures'!$B:$B,"BrokerToCy",'2013Figures'!$G:$G,"P1",'2013Figures'!$E:$E,$B$1)</f>
        <v>0</v>
      </c>
      <c r="G190" s="9">
        <f>SUMIFS('2013Figures'!$J:$J,'2013Figures'!$C:$C,$A190,'2013Figures'!$H:$H,$B190,'2013Figures'!$I:$I,$C190,'2013Figures'!$B:$B,"CyToBroker",'2013Figures'!$G:$G,"E1",'2013Figures'!$E:$E,$B$1)</f>
        <v>0</v>
      </c>
      <c r="H190" s="9">
        <f>SUMIFS('2013Figures'!$J:$J,'2013Figures'!$C:$C,$A190,'2013Figures'!$H:$H,$B190,'2013Figures'!$I:$I,$C190,'2013Figures'!$B:$B,"CyToBroker",'2013Figures'!$G:$G,"P1",'2013Figures'!$E:$E,$B$1)</f>
        <v>0</v>
      </c>
      <c r="J190" s="8">
        <v>200701</v>
      </c>
      <c r="L190" s="42">
        <f>SUMIFS('2012Figures'!$J:$J,'2012Figures'!$C:$C,$A190,'2012Figures'!$H:$H,$B190,'2012Figures'!$I:$I,$C190,'2012Figures'!$E:$E,$B$1)</f>
        <v>0</v>
      </c>
      <c r="M190" s="52">
        <f>SUMIFS('2012Figures'!$J:$J,'2012Figures'!$C:$C,$A190,'2012Figures'!$H:$H,$B190,'2012Figures'!$I:$I,$C190,'2012Figures'!$B:$B,"BrokerToCy",'2012Figures'!$G:$G,"E1",'2012Figures'!$E:$E,$B$1)</f>
        <v>0</v>
      </c>
      <c r="N190" s="52">
        <f>SUMIFS('2012Figures'!$J:$J,'2012Figures'!$C:$C,$A190,'2012Figures'!$H:$H,$B190,'2012Figures'!$I:$I,$C190,'2012Figures'!$B:$B,"BrokerToCy",'2012Figures'!$G:$G,"P1",'2012Figures'!$E:$E,$B$1)</f>
        <v>0</v>
      </c>
      <c r="O190" s="52">
        <f>SUMIFS('2012Figures'!$J:$J,'2012Figures'!$C:$C,$A190,'2012Figures'!$H:$H,$B190,'2012Figures'!$I:$I,$C190,'2012Figures'!$B:$B,"CyToBroker",'2012Figures'!$G:$G,"E1",'2012Figures'!$E:$E,$B$1)</f>
        <v>0</v>
      </c>
      <c r="P190" s="52">
        <f>SUMIFS('2012Figures'!$J:$J,'2012Figures'!$C:$C,$A190,'2012Figures'!$H:$H,$B190,'2012Figures'!$I:$I,$C190,'2012Figures'!$B:$B,"CyToBroker",'2012Figures'!$G:$G,"P1",'2012Figures'!$E:$E,$B$1)</f>
        <v>0</v>
      </c>
      <c r="R190" s="46" t="str">
        <f t="shared" si="23"/>
        <v/>
      </c>
      <c r="S190" s="46" t="str">
        <f t="shared" si="23"/>
        <v/>
      </c>
      <c r="T190" s="46" t="str">
        <f t="shared" si="23"/>
        <v/>
      </c>
      <c r="U190" s="46" t="str">
        <f t="shared" si="23"/>
        <v/>
      </c>
      <c r="V190" s="46" t="str">
        <f t="shared" si="23"/>
        <v/>
      </c>
    </row>
    <row r="191" spans="1:22" x14ac:dyDescent="0.2">
      <c r="A191" s="1">
        <v>118</v>
      </c>
      <c r="B191" s="1" t="s">
        <v>109</v>
      </c>
      <c r="C191" s="8">
        <v>1</v>
      </c>
      <c r="D191" s="29">
        <f>SUMIFS('2013Figures'!$J:$J,'2013Figures'!$C:$C,$A191,'2013Figures'!$H:$H,$B191,'2013Figures'!$I:$I,$C191,'2013Figures'!$E:$E,$B$1)</f>
        <v>0</v>
      </c>
      <c r="E191" s="9">
        <f>SUMIFS('2013Figures'!$J:$J,'2013Figures'!$C:$C,$A191,'2013Figures'!$H:$H,$B191,'2013Figures'!$I:$I,$C191,'2013Figures'!$B:$B,"BrokerToCy",'2013Figures'!$G:$G,"E1",'2013Figures'!$E:$E,$B$1)</f>
        <v>0</v>
      </c>
      <c r="F191" s="9">
        <f>SUMIFS('2013Figures'!$J:$J,'2013Figures'!$C:$C,$A191,'2013Figures'!$H:$H,$B191,'2013Figures'!$I:$I,$C191,'2013Figures'!$B:$B,"BrokerToCy",'2013Figures'!$G:$G,"P1",'2013Figures'!$E:$E,$B$1)</f>
        <v>0</v>
      </c>
      <c r="G191" s="9">
        <f>SUMIFS('2013Figures'!$J:$J,'2013Figures'!$C:$C,$A191,'2013Figures'!$H:$H,$B191,'2013Figures'!$I:$I,$C191,'2013Figures'!$B:$B,"CyToBroker",'2013Figures'!$G:$G,"E1",'2013Figures'!$E:$E,$B$1)</f>
        <v>0</v>
      </c>
      <c r="H191" s="9">
        <f>SUMIFS('2013Figures'!$J:$J,'2013Figures'!$C:$C,$A191,'2013Figures'!$H:$H,$B191,'2013Figures'!$I:$I,$C191,'2013Figures'!$B:$B,"CyToBroker",'2013Figures'!$G:$G,"P1",'2013Figures'!$E:$E,$B$1)</f>
        <v>0</v>
      </c>
      <c r="J191" s="8">
        <v>200601</v>
      </c>
      <c r="L191" s="42">
        <f>SUMIFS('2012Figures'!$J:$J,'2012Figures'!$C:$C,$A191,'2012Figures'!$H:$H,$B191,'2012Figures'!$I:$I,$C191,'2012Figures'!$E:$E,$B$1)</f>
        <v>0</v>
      </c>
      <c r="M191" s="52">
        <f>SUMIFS('2012Figures'!$J:$J,'2012Figures'!$C:$C,$A191,'2012Figures'!$H:$H,$B191,'2012Figures'!$I:$I,$C191,'2012Figures'!$B:$B,"BrokerToCy",'2012Figures'!$G:$G,"E1",'2012Figures'!$E:$E,$B$1)</f>
        <v>0</v>
      </c>
      <c r="N191" s="52">
        <f>SUMIFS('2012Figures'!$J:$J,'2012Figures'!$C:$C,$A191,'2012Figures'!$H:$H,$B191,'2012Figures'!$I:$I,$C191,'2012Figures'!$B:$B,"BrokerToCy",'2012Figures'!$G:$G,"P1",'2012Figures'!$E:$E,$B$1)</f>
        <v>0</v>
      </c>
      <c r="O191" s="52">
        <f>SUMIFS('2012Figures'!$J:$J,'2012Figures'!$C:$C,$A191,'2012Figures'!$H:$H,$B191,'2012Figures'!$I:$I,$C191,'2012Figures'!$B:$B,"CyToBroker",'2012Figures'!$G:$G,"E1",'2012Figures'!$E:$E,$B$1)</f>
        <v>0</v>
      </c>
      <c r="P191" s="52">
        <f>SUMIFS('2012Figures'!$J:$J,'2012Figures'!$C:$C,$A191,'2012Figures'!$H:$H,$B191,'2012Figures'!$I:$I,$C191,'2012Figures'!$B:$B,"CyToBroker",'2012Figures'!$G:$G,"P1",'2012Figures'!$E:$E,$B$1)</f>
        <v>0</v>
      </c>
      <c r="R191" s="46" t="str">
        <f t="shared" si="23"/>
        <v/>
      </c>
      <c r="S191" s="46" t="str">
        <f t="shared" si="23"/>
        <v/>
      </c>
      <c r="T191" s="46" t="str">
        <f t="shared" si="23"/>
        <v/>
      </c>
      <c r="U191" s="46" t="str">
        <f t="shared" si="23"/>
        <v/>
      </c>
      <c r="V191" s="46" t="str">
        <f t="shared" si="23"/>
        <v/>
      </c>
    </row>
    <row r="192" spans="1:22" x14ac:dyDescent="0.2">
      <c r="A192" s="1">
        <v>118</v>
      </c>
      <c r="B192" s="1" t="s">
        <v>109</v>
      </c>
      <c r="D192" s="29">
        <f>SUMIFS('2013Figures'!$J:$J,'2013Figures'!$C:$C,$A192,'2013Figures'!$I:$I,"",'2013Figures'!$E:$E,$B$1)</f>
        <v>0</v>
      </c>
      <c r="E192" s="9">
        <f>SUMIFS('2013Figures'!$J:$J,'2013Figures'!$C:$C,$A192,'2013Figures'!$I:$I,"",'2013Figures'!$B:$B,"BrokerToCy",'2013Figures'!$G:$G,"E1",'2013Figures'!$E:$E,$B$1)</f>
        <v>0</v>
      </c>
      <c r="F192" s="9">
        <f>SUMIFS('2013Figures'!$J:$J,'2013Figures'!$C:$C,$A192,'2013Figures'!$I:$I,"",'2013Figures'!$B:$B,"BrokerToCy",'2013Figures'!$G:$G,"P1",'2013Figures'!$E:$E,$B$1)</f>
        <v>0</v>
      </c>
      <c r="G192" s="9">
        <f>SUMIFS('2013Figures'!$J:$J,'2013Figures'!$C:$C,$A192,'2013Figures'!$I:$I,"",'2013Figures'!$B:$B,"CyToBroker",'2013Figures'!$G:$G,"E1",'2013Figures'!$E:$E,$B$1)</f>
        <v>0</v>
      </c>
      <c r="H192" s="9">
        <f>SUMIFS('2013Figures'!$J:$J,'2013Figures'!$C:$C,$A192,'2013Figures'!$I:$I,"",'2013Figures'!$B:$B,"CyToBroker",'2013Figures'!$G:$G,"P1",'2013Figures'!$E:$E,$B$1)</f>
        <v>0</v>
      </c>
      <c r="J192" s="8" t="s">
        <v>131</v>
      </c>
      <c r="L192" s="42">
        <f>SUMIFS('2012Figures'!$J:$J,'2012Figures'!$C:$C,$A192,'2012Figures'!$I:$I,"",'2012Figures'!$E:$E,$B$1)</f>
        <v>0</v>
      </c>
      <c r="M192" s="52">
        <f>SUMIFS('2012Figures'!$J:$J,'2012Figures'!$C:$C,$A192,'2012Figures'!$I:$I,"",'2012Figures'!$B:$B,"BrokerToCy",'2012Figures'!$G:$G,"E1",'2012Figures'!$E:$E,$B$1)</f>
        <v>0</v>
      </c>
      <c r="N192" s="52">
        <f>SUMIFS('2012Figures'!$J:$J,'2012Figures'!$C:$C,$A192,'2012Figures'!$I:$I,"",'2012Figures'!$B:$B,"BrokerToCy",'2012Figures'!$G:$G,"P1",'2012Figures'!$E:$E,$B$1)</f>
        <v>0</v>
      </c>
      <c r="O192" s="52">
        <f>SUMIFS('2012Figures'!$J:$J,'2012Figures'!$C:$C,$A192,'2012Figures'!$I:$I,"",'2012Figures'!$B:$B,"CyToBroker",'2012Figures'!$G:$G,"E1",'2012Figures'!$E:$E,$B$1)</f>
        <v>0</v>
      </c>
      <c r="P192" s="52">
        <f>SUMIFS('2012Figures'!$J:$J,'2012Figures'!$C:$C,$A192,'2012Figures'!$I:$I,"",'2012Figures'!$B:$B,"CyToBroker",'2012Figures'!$G:$G,"P1",'2012Figures'!$E:$E,$B$1)</f>
        <v>0</v>
      </c>
      <c r="R192" s="46" t="str">
        <f t="shared" si="23"/>
        <v/>
      </c>
      <c r="S192" s="46" t="str">
        <f t="shared" si="23"/>
        <v/>
      </c>
      <c r="T192" s="46" t="str">
        <f t="shared" si="23"/>
        <v/>
      </c>
      <c r="U192" s="46" t="str">
        <f t="shared" si="23"/>
        <v/>
      </c>
      <c r="V192" s="46" t="str">
        <f t="shared" si="23"/>
        <v/>
      </c>
    </row>
    <row r="193" spans="1:22" x14ac:dyDescent="0.2">
      <c r="A193" s="21"/>
      <c r="B193" s="21" t="s">
        <v>92</v>
      </c>
      <c r="C193" s="22"/>
      <c r="D193" s="23">
        <f>SUM(E193:H193)</f>
        <v>0</v>
      </c>
      <c r="E193" s="23">
        <f t="shared" ref="E193:H193" si="26">SUM(E181:E192)</f>
        <v>0</v>
      </c>
      <c r="F193" s="23">
        <f t="shared" si="26"/>
        <v>0</v>
      </c>
      <c r="G193" s="23">
        <f t="shared" si="26"/>
        <v>0</v>
      </c>
      <c r="H193" s="23">
        <f t="shared" si="26"/>
        <v>0</v>
      </c>
      <c r="I193" s="21"/>
      <c r="J193" s="22"/>
      <c r="K193" s="21"/>
      <c r="L193" s="43">
        <f>SUM(M193:P193)</f>
        <v>0</v>
      </c>
      <c r="M193" s="43">
        <f t="shared" ref="M193:P193" si="27">SUM(M181:M192)</f>
        <v>0</v>
      </c>
      <c r="N193" s="43">
        <f t="shared" si="27"/>
        <v>0</v>
      </c>
      <c r="O193" s="43">
        <f t="shared" si="27"/>
        <v>0</v>
      </c>
      <c r="P193" s="43">
        <f t="shared" si="27"/>
        <v>0</v>
      </c>
      <c r="Q193" s="21"/>
      <c r="R193" s="21"/>
      <c r="S193" s="21"/>
      <c r="T193" s="21"/>
      <c r="U193" s="21"/>
      <c r="V193" s="21"/>
    </row>
    <row r="194" spans="1:22" x14ac:dyDescent="0.2">
      <c r="A194" s="28">
        <v>119</v>
      </c>
      <c r="B194" s="28" t="s">
        <v>110</v>
      </c>
      <c r="C194" s="17" t="s">
        <v>88</v>
      </c>
      <c r="D194" s="18">
        <f>SUMIFS('2013Figures'!$J:$J,'2013Figures'!$C:$C,$A194,'2013Figures'!$E:$E,$B$1)</f>
        <v>13</v>
      </c>
      <c r="E194" s="18">
        <f>SUMIFS('2013Figures'!$J:$J,'2013Figures'!$C:$C,$A194,'2013Figures'!$B:$B,"BrokerToCy",'2013Figures'!$G:$G,"E1",'2013Figures'!$E:$E,$B$1)</f>
        <v>0</v>
      </c>
      <c r="F194" s="18">
        <f>SUMIFS('2013Figures'!$J:$J,'2013Figures'!$C:$C,$A194,'2013Figures'!$B:$B,"BrokerToCy",'2013Figures'!$G:$G,"P1",'2013Figures'!$E:$E,$B$1)</f>
        <v>0</v>
      </c>
      <c r="G194" s="18">
        <f>SUMIFS('2013Figures'!$J:$J,'2013Figures'!$C:$C,$A194,'2013Figures'!$B:$B,"CyToBroker",'2013Figures'!$G:$G,"E1",'2013Figures'!$E:$E,$B$1)</f>
        <v>13</v>
      </c>
      <c r="H194" s="18">
        <f>SUMIFS('2013Figures'!$J:$J,'2013Figures'!$C:$C,$A194,'2013Figures'!$B:$B,"CyToBroker",'2013Figures'!$G:$G,"P1",'2013Figures'!$E:$E,$B$1)</f>
        <v>0</v>
      </c>
      <c r="I194" s="28"/>
      <c r="J194" s="17"/>
      <c r="K194" s="28"/>
      <c r="L194" s="50">
        <f>SUMIFS('2012Figures'!$J:$J,'2012Figures'!$C:$C,$A194,'2012Figures'!$E:$E,$B$1)</f>
        <v>8</v>
      </c>
      <c r="M194" s="50">
        <f>SUMIFS('2012Figures'!$J:$J,'2012Figures'!$C:$C,$A194,'2012Figures'!$B:$B,"BrokerToCy",'2012Figures'!$G:$G,"E1",'2012Figures'!$E:$E,$B$1)</f>
        <v>0</v>
      </c>
      <c r="N194" s="50">
        <f>SUMIFS('2012Figures'!$J:$J,'2012Figures'!$C:$C,$A194,'2012Figures'!$B:$B,"BrokerToCy",'2012Figures'!$G:$G,"P1",'2012Figures'!$E:$E,$B$1)</f>
        <v>0</v>
      </c>
      <c r="O194" s="50">
        <f>SUMIFS('2012Figures'!$J:$J,'2012Figures'!$C:$C,$A194,'2012Figures'!$B:$B,"CyToBroker",'2012Figures'!$G:$G,"E1",'2012Figures'!$E:$E,$B$1)</f>
        <v>8</v>
      </c>
      <c r="P194" s="50">
        <f>SUMIFS('2012Figures'!$J:$J,'2012Figures'!$C:$C,$A194,'2012Figures'!$B:$B,"CyToBroker",'2012Figures'!$G:$G,"P1",'2012Figures'!$E:$E,$B$1)</f>
        <v>0</v>
      </c>
      <c r="Q194" s="28"/>
      <c r="R194" s="46">
        <f t="shared" si="23"/>
        <v>0.63</v>
      </c>
      <c r="S194" s="46" t="str">
        <f t="shared" si="23"/>
        <v/>
      </c>
      <c r="T194" s="46" t="str">
        <f t="shared" si="23"/>
        <v/>
      </c>
      <c r="U194" s="46">
        <f t="shared" si="23"/>
        <v>0.63</v>
      </c>
      <c r="V194" s="46" t="str">
        <f t="shared" si="23"/>
        <v/>
      </c>
    </row>
    <row r="195" spans="1:22" x14ac:dyDescent="0.2">
      <c r="A195" s="1">
        <v>119</v>
      </c>
      <c r="B195" s="1" t="s">
        <v>110</v>
      </c>
      <c r="C195" s="8">
        <v>9</v>
      </c>
      <c r="D195" s="29">
        <f>SUMIFS('2013Figures'!$J:$J,'2013Figures'!$C:$C,$A195,'2013Figures'!$H:$H,$B195,'2013Figures'!$I:$I,$C195,'2013Figures'!$E:$E,$B$1)</f>
        <v>0</v>
      </c>
      <c r="E195" s="9">
        <f>SUMIFS('2013Figures'!$J:$J,'2013Figures'!$C:$C,$A195,'2013Figures'!$H:$H,$B195,'2013Figures'!$I:$I,$C195,'2013Figures'!$B:$B,"BrokerToCy",'2013Figures'!$G:$G,"E1",'2013Figures'!$E:$E,$B$1)</f>
        <v>0</v>
      </c>
      <c r="F195" s="9">
        <f>SUMIFS('2013Figures'!$J:$J,'2013Figures'!$C:$C,$A195,'2013Figures'!$H:$H,$B195,'2013Figures'!$I:$I,$C195,'2013Figures'!$B:$B,"BrokerToCy",'2013Figures'!$G:$G,"P1",'2013Figures'!$E:$E,$B$1)</f>
        <v>0</v>
      </c>
      <c r="G195" s="9">
        <f>SUMIFS('2013Figures'!$J:$J,'2013Figures'!$C:$C,$A195,'2013Figures'!$H:$H,$B195,'2013Figures'!$I:$I,$C195,'2013Figures'!$B:$B,"CyToBroker",'2013Figures'!$G:$G,"E1",'2013Figures'!$E:$E,$B$1)</f>
        <v>0</v>
      </c>
      <c r="H195" s="9">
        <f>SUMIFS('2013Figures'!$J:$J,'2013Figures'!$C:$C,$A195,'2013Figures'!$H:$H,$B195,'2013Figures'!$I:$I,$C195,'2013Figures'!$B:$B,"CyToBroker",'2013Figures'!$G:$G,"P1",'2013Figures'!$E:$E,$B$1)</f>
        <v>0</v>
      </c>
      <c r="I195" s="33"/>
      <c r="J195" s="34"/>
      <c r="K195" s="33"/>
      <c r="L195" s="42">
        <f>SUMIFS('2012Figures'!$J:$J,'2012Figures'!$C:$C,$A195,'2012Figures'!$H:$H,$B195,'2012Figures'!$I:$I,$C195,'2012Figures'!$E:$E,$B$1)</f>
        <v>0</v>
      </c>
      <c r="M195" s="52">
        <f>SUMIFS('2012Figures'!$J:$J,'2012Figures'!$C:$C,$A195,'2012Figures'!$H:$H,$B195,'2012Figures'!$I:$I,$C195,'2012Figures'!$B:$B,"BrokerToCy",'2012Figures'!$G:$G,"E1",'2012Figures'!$E:$E,$B$1)</f>
        <v>0</v>
      </c>
      <c r="N195" s="52">
        <f>SUMIFS('2012Figures'!$J:$J,'2012Figures'!$C:$C,$A195,'2012Figures'!$H:$H,$B195,'2012Figures'!$I:$I,$C195,'2012Figures'!$B:$B,"BrokerToCy",'2012Figures'!$G:$G,"P1",'2012Figures'!$E:$E,$B$1)</f>
        <v>0</v>
      </c>
      <c r="O195" s="52">
        <f>SUMIFS('2012Figures'!$J:$J,'2012Figures'!$C:$C,$A195,'2012Figures'!$H:$H,$B195,'2012Figures'!$I:$I,$C195,'2012Figures'!$B:$B,"CyToBroker",'2012Figures'!$G:$G,"E1",'2012Figures'!$E:$E,$B$1)</f>
        <v>0</v>
      </c>
      <c r="P195" s="52">
        <f>SUMIFS('2012Figures'!$J:$J,'2012Figures'!$C:$C,$A195,'2012Figures'!$H:$H,$B195,'2012Figures'!$I:$I,$C195,'2012Figures'!$B:$B,"CyToBroker",'2012Figures'!$G:$G,"P1",'2012Figures'!$E:$E,$B$1)</f>
        <v>0</v>
      </c>
      <c r="Q195" s="33"/>
      <c r="R195" s="46" t="str">
        <f t="shared" si="23"/>
        <v/>
      </c>
      <c r="S195" s="46" t="str">
        <f t="shared" si="23"/>
        <v/>
      </c>
      <c r="T195" s="46" t="str">
        <f t="shared" si="23"/>
        <v/>
      </c>
      <c r="U195" s="46" t="str">
        <f t="shared" si="23"/>
        <v/>
      </c>
      <c r="V195" s="46" t="str">
        <f t="shared" si="23"/>
        <v/>
      </c>
    </row>
    <row r="196" spans="1:22" x14ac:dyDescent="0.2">
      <c r="A196" s="1">
        <v>119</v>
      </c>
      <c r="B196" s="1" t="s">
        <v>110</v>
      </c>
      <c r="C196" s="8">
        <v>8</v>
      </c>
      <c r="D196" s="29">
        <f>SUMIFS('2013Figures'!$J:$J,'2013Figures'!$C:$C,$A196,'2013Figures'!$H:$H,$B196,'2013Figures'!$I:$I,$C196,'2013Figures'!$E:$E,$B$1)</f>
        <v>0</v>
      </c>
      <c r="E196" s="9">
        <f>SUMIFS('2013Figures'!$J:$J,'2013Figures'!$C:$C,$A196,'2013Figures'!$H:$H,$B196,'2013Figures'!$I:$I,$C196,'2013Figures'!$B:$B,"BrokerToCy",'2013Figures'!$G:$G,"E1",'2013Figures'!$E:$E,$B$1)</f>
        <v>0</v>
      </c>
      <c r="F196" s="9">
        <f>SUMIFS('2013Figures'!$J:$J,'2013Figures'!$C:$C,$A196,'2013Figures'!$H:$H,$B196,'2013Figures'!$I:$I,$C196,'2013Figures'!$B:$B,"BrokerToCy",'2013Figures'!$G:$G,"P1",'2013Figures'!$E:$E,$B$1)</f>
        <v>0</v>
      </c>
      <c r="G196" s="9">
        <f>SUMIFS('2013Figures'!$J:$J,'2013Figures'!$C:$C,$A196,'2013Figures'!$H:$H,$B196,'2013Figures'!$I:$I,$C196,'2013Figures'!$B:$B,"CyToBroker",'2013Figures'!$G:$G,"E1",'2013Figures'!$E:$E,$B$1)</f>
        <v>0</v>
      </c>
      <c r="H196" s="9">
        <f>SUMIFS('2013Figures'!$J:$J,'2013Figures'!$C:$C,$A196,'2013Figures'!$H:$H,$B196,'2013Figures'!$I:$I,$C196,'2013Figures'!$B:$B,"CyToBroker",'2013Figures'!$G:$G,"P1",'2013Figures'!$E:$E,$B$1)</f>
        <v>0</v>
      </c>
      <c r="I196" s="33"/>
      <c r="J196" s="34">
        <v>201501</v>
      </c>
      <c r="K196" s="33"/>
      <c r="L196" s="42">
        <f>SUMIFS('2012Figures'!$J:$J,'2012Figures'!$C:$C,$A196,'2012Figures'!$H:$H,$B196,'2012Figures'!$I:$I,$C196,'2012Figures'!$E:$E,$B$1)</f>
        <v>0</v>
      </c>
      <c r="M196" s="52">
        <f>SUMIFS('2012Figures'!$J:$J,'2012Figures'!$C:$C,$A196,'2012Figures'!$H:$H,$B196,'2012Figures'!$I:$I,$C196,'2012Figures'!$B:$B,"BrokerToCy",'2012Figures'!$G:$G,"E1",'2012Figures'!$E:$E,$B$1)</f>
        <v>0</v>
      </c>
      <c r="N196" s="52">
        <f>SUMIFS('2012Figures'!$J:$J,'2012Figures'!$C:$C,$A196,'2012Figures'!$H:$H,$B196,'2012Figures'!$I:$I,$C196,'2012Figures'!$B:$B,"BrokerToCy",'2012Figures'!$G:$G,"P1",'2012Figures'!$E:$E,$B$1)</f>
        <v>0</v>
      </c>
      <c r="O196" s="52">
        <f>SUMIFS('2012Figures'!$J:$J,'2012Figures'!$C:$C,$A196,'2012Figures'!$H:$H,$B196,'2012Figures'!$I:$I,$C196,'2012Figures'!$B:$B,"CyToBroker",'2012Figures'!$G:$G,"E1",'2012Figures'!$E:$E,$B$1)</f>
        <v>0</v>
      </c>
      <c r="P196" s="52">
        <f>SUMIFS('2012Figures'!$J:$J,'2012Figures'!$C:$C,$A196,'2012Figures'!$H:$H,$B196,'2012Figures'!$I:$I,$C196,'2012Figures'!$B:$B,"CyToBroker",'2012Figures'!$G:$G,"P1",'2012Figures'!$E:$E,$B$1)</f>
        <v>0</v>
      </c>
      <c r="Q196" s="33"/>
      <c r="R196" s="46" t="str">
        <f t="shared" si="23"/>
        <v/>
      </c>
      <c r="S196" s="46" t="str">
        <f t="shared" si="23"/>
        <v/>
      </c>
      <c r="T196" s="46" t="str">
        <f t="shared" si="23"/>
        <v/>
      </c>
      <c r="U196" s="46" t="str">
        <f t="shared" si="23"/>
        <v/>
      </c>
      <c r="V196" s="46" t="str">
        <f t="shared" si="23"/>
        <v/>
      </c>
    </row>
    <row r="197" spans="1:22" x14ac:dyDescent="0.2">
      <c r="A197" s="1">
        <v>119</v>
      </c>
      <c r="B197" s="1" t="s">
        <v>110</v>
      </c>
      <c r="C197" s="8">
        <v>7</v>
      </c>
      <c r="D197" s="29">
        <f>SUMIFS('2013Figures'!$J:$J,'2013Figures'!$C:$C,$A197,'2013Figures'!$H:$H,$B197,'2013Figures'!$I:$I,$C197,'2013Figures'!$E:$E,$B$1)</f>
        <v>0</v>
      </c>
      <c r="E197" s="9">
        <f>SUMIFS('2013Figures'!$J:$J,'2013Figures'!$C:$C,$A197,'2013Figures'!$H:$H,$B197,'2013Figures'!$I:$I,$C197,'2013Figures'!$B:$B,"BrokerToCy",'2013Figures'!$G:$G,"E1",'2013Figures'!$E:$E,$B$1)</f>
        <v>0</v>
      </c>
      <c r="F197" s="9">
        <f>SUMIFS('2013Figures'!$J:$J,'2013Figures'!$C:$C,$A197,'2013Figures'!$H:$H,$B197,'2013Figures'!$I:$I,$C197,'2013Figures'!$B:$B,"BrokerToCy",'2013Figures'!$G:$G,"P1",'2013Figures'!$E:$E,$B$1)</f>
        <v>0</v>
      </c>
      <c r="G197" s="9">
        <f>SUMIFS('2013Figures'!$J:$J,'2013Figures'!$C:$C,$A197,'2013Figures'!$H:$H,$B197,'2013Figures'!$I:$I,$C197,'2013Figures'!$B:$B,"CyToBroker",'2013Figures'!$G:$G,"E1",'2013Figures'!$E:$E,$B$1)</f>
        <v>0</v>
      </c>
      <c r="H197" s="9">
        <f>SUMIFS('2013Figures'!$J:$J,'2013Figures'!$C:$C,$A197,'2013Figures'!$H:$H,$B197,'2013Figures'!$I:$I,$C197,'2013Figures'!$B:$B,"CyToBroker",'2013Figures'!$G:$G,"P1",'2013Figures'!$E:$E,$B$1)</f>
        <v>0</v>
      </c>
      <c r="J197" s="8">
        <v>201401</v>
      </c>
      <c r="L197" s="42">
        <f>SUMIFS('2012Figures'!$J:$J,'2012Figures'!$C:$C,$A197,'2012Figures'!$H:$H,$B197,'2012Figures'!$I:$I,$C197,'2012Figures'!$E:$E,$B$1)</f>
        <v>0</v>
      </c>
      <c r="M197" s="52">
        <f>SUMIFS('2012Figures'!$J:$J,'2012Figures'!$C:$C,$A197,'2012Figures'!$H:$H,$B197,'2012Figures'!$I:$I,$C197,'2012Figures'!$B:$B,"BrokerToCy",'2012Figures'!$G:$G,"E1",'2012Figures'!$E:$E,$B$1)</f>
        <v>0</v>
      </c>
      <c r="N197" s="52">
        <f>SUMIFS('2012Figures'!$J:$J,'2012Figures'!$C:$C,$A197,'2012Figures'!$H:$H,$B197,'2012Figures'!$I:$I,$C197,'2012Figures'!$B:$B,"BrokerToCy",'2012Figures'!$G:$G,"P1",'2012Figures'!$E:$E,$B$1)</f>
        <v>0</v>
      </c>
      <c r="O197" s="52">
        <f>SUMIFS('2012Figures'!$J:$J,'2012Figures'!$C:$C,$A197,'2012Figures'!$H:$H,$B197,'2012Figures'!$I:$I,$C197,'2012Figures'!$B:$B,"CyToBroker",'2012Figures'!$G:$G,"E1",'2012Figures'!$E:$E,$B$1)</f>
        <v>0</v>
      </c>
      <c r="P197" s="52">
        <f>SUMIFS('2012Figures'!$J:$J,'2012Figures'!$C:$C,$A197,'2012Figures'!$H:$H,$B197,'2012Figures'!$I:$I,$C197,'2012Figures'!$B:$B,"CyToBroker",'2012Figures'!$G:$G,"P1",'2012Figures'!$E:$E,$B$1)</f>
        <v>0</v>
      </c>
      <c r="R197" s="46" t="str">
        <f t="shared" si="23"/>
        <v/>
      </c>
      <c r="S197" s="46" t="str">
        <f t="shared" si="23"/>
        <v/>
      </c>
      <c r="T197" s="46" t="str">
        <f t="shared" si="23"/>
        <v/>
      </c>
      <c r="U197" s="46" t="str">
        <f t="shared" si="23"/>
        <v/>
      </c>
      <c r="V197" s="46" t="str">
        <f t="shared" si="23"/>
        <v/>
      </c>
    </row>
    <row r="198" spans="1:22" x14ac:dyDescent="0.2">
      <c r="A198" s="1">
        <v>119</v>
      </c>
      <c r="B198" s="1" t="s">
        <v>110</v>
      </c>
      <c r="C198" s="8">
        <v>6</v>
      </c>
      <c r="D198" s="29">
        <f>SUMIFS('2013Figures'!$J:$J,'2013Figures'!$C:$C,$A198,'2013Figures'!$H:$H,$B198,'2013Figures'!$I:$I,$C198,'2013Figures'!$E:$E,$B$1)</f>
        <v>0</v>
      </c>
      <c r="E198" s="9">
        <f>SUMIFS('2013Figures'!$J:$J,'2013Figures'!$C:$C,$A198,'2013Figures'!$H:$H,$B198,'2013Figures'!$I:$I,$C198,'2013Figures'!$B:$B,"BrokerToCy",'2013Figures'!$G:$G,"E1",'2013Figures'!$E:$E,$B$1)</f>
        <v>0</v>
      </c>
      <c r="F198" s="9">
        <f>SUMIFS('2013Figures'!$J:$J,'2013Figures'!$C:$C,$A198,'2013Figures'!$H:$H,$B198,'2013Figures'!$I:$I,$C198,'2013Figures'!$B:$B,"BrokerToCy",'2013Figures'!$G:$G,"P1",'2013Figures'!$E:$E,$B$1)</f>
        <v>0</v>
      </c>
      <c r="G198" s="9">
        <f>SUMIFS('2013Figures'!$J:$J,'2013Figures'!$C:$C,$A198,'2013Figures'!$H:$H,$B198,'2013Figures'!$I:$I,$C198,'2013Figures'!$B:$B,"CyToBroker",'2013Figures'!$G:$G,"E1",'2013Figures'!$E:$E,$B$1)</f>
        <v>0</v>
      </c>
      <c r="H198" s="9">
        <f>SUMIFS('2013Figures'!$J:$J,'2013Figures'!$C:$C,$A198,'2013Figures'!$H:$H,$B198,'2013Figures'!$I:$I,$C198,'2013Figures'!$B:$B,"CyToBroker",'2013Figures'!$G:$G,"P1",'2013Figures'!$E:$E,$B$1)</f>
        <v>0</v>
      </c>
      <c r="I198" s="30"/>
      <c r="J198" s="31">
        <v>201301</v>
      </c>
      <c r="K198" s="30"/>
      <c r="L198" s="42">
        <f>SUMIFS('2012Figures'!$J:$J,'2012Figures'!$C:$C,$A198,'2012Figures'!$H:$H,$B198,'2012Figures'!$I:$I,$C198,'2012Figures'!$E:$E,$B$1)</f>
        <v>0</v>
      </c>
      <c r="M198" s="52">
        <f>SUMIFS('2012Figures'!$J:$J,'2012Figures'!$C:$C,$A198,'2012Figures'!$H:$H,$B198,'2012Figures'!$I:$I,$C198,'2012Figures'!$B:$B,"BrokerToCy",'2012Figures'!$G:$G,"E1",'2012Figures'!$E:$E,$B$1)</f>
        <v>0</v>
      </c>
      <c r="N198" s="52">
        <f>SUMIFS('2012Figures'!$J:$J,'2012Figures'!$C:$C,$A198,'2012Figures'!$H:$H,$B198,'2012Figures'!$I:$I,$C198,'2012Figures'!$B:$B,"BrokerToCy",'2012Figures'!$G:$G,"P1",'2012Figures'!$E:$E,$B$1)</f>
        <v>0</v>
      </c>
      <c r="O198" s="52">
        <f>SUMIFS('2012Figures'!$J:$J,'2012Figures'!$C:$C,$A198,'2012Figures'!$H:$H,$B198,'2012Figures'!$I:$I,$C198,'2012Figures'!$B:$B,"CyToBroker",'2012Figures'!$G:$G,"E1",'2012Figures'!$E:$E,$B$1)</f>
        <v>0</v>
      </c>
      <c r="P198" s="52">
        <f>SUMIFS('2012Figures'!$J:$J,'2012Figures'!$C:$C,$A198,'2012Figures'!$H:$H,$B198,'2012Figures'!$I:$I,$C198,'2012Figures'!$B:$B,"CyToBroker",'2012Figures'!$G:$G,"P1",'2012Figures'!$E:$E,$B$1)</f>
        <v>0</v>
      </c>
      <c r="Q198" s="30"/>
      <c r="R198" s="46" t="str">
        <f t="shared" si="23"/>
        <v/>
      </c>
      <c r="S198" s="46" t="str">
        <f t="shared" si="23"/>
        <v/>
      </c>
      <c r="T198" s="46" t="str">
        <f t="shared" si="23"/>
        <v/>
      </c>
      <c r="U198" s="46" t="str">
        <f t="shared" si="23"/>
        <v/>
      </c>
      <c r="V198" s="46" t="str">
        <f t="shared" si="23"/>
        <v/>
      </c>
    </row>
    <row r="199" spans="1:22" x14ac:dyDescent="0.2">
      <c r="A199" s="1">
        <v>119</v>
      </c>
      <c r="B199" s="1" t="s">
        <v>110</v>
      </c>
      <c r="C199" s="8">
        <v>5</v>
      </c>
      <c r="D199" s="29">
        <f>SUMIFS('2013Figures'!$J:$J,'2013Figures'!$C:$C,$A199,'2013Figures'!$H:$H,$B199,'2013Figures'!$I:$I,$C199,'2013Figures'!$E:$E,$B$1)</f>
        <v>0</v>
      </c>
      <c r="E199" s="9">
        <f>SUMIFS('2013Figures'!$J:$J,'2013Figures'!$C:$C,$A199,'2013Figures'!$H:$H,$B199,'2013Figures'!$I:$I,$C199,'2013Figures'!$B:$B,"BrokerToCy",'2013Figures'!$G:$G,"E1",'2013Figures'!$E:$E,$B$1)</f>
        <v>0</v>
      </c>
      <c r="F199" s="9">
        <f>SUMIFS('2013Figures'!$J:$J,'2013Figures'!$C:$C,$A199,'2013Figures'!$H:$H,$B199,'2013Figures'!$I:$I,$C199,'2013Figures'!$B:$B,"BrokerToCy",'2013Figures'!$G:$G,"P1",'2013Figures'!$E:$E,$B$1)</f>
        <v>0</v>
      </c>
      <c r="G199" s="9">
        <f>SUMIFS('2013Figures'!$J:$J,'2013Figures'!$C:$C,$A199,'2013Figures'!$H:$H,$B199,'2013Figures'!$I:$I,$C199,'2013Figures'!$B:$B,"CyToBroker",'2013Figures'!$G:$G,"E1",'2013Figures'!$E:$E,$B$1)</f>
        <v>0</v>
      </c>
      <c r="H199" s="9">
        <f>SUMIFS('2013Figures'!$J:$J,'2013Figures'!$C:$C,$A199,'2013Figures'!$H:$H,$B199,'2013Figures'!$I:$I,$C199,'2013Figures'!$B:$B,"CyToBroker",'2013Figures'!$G:$G,"P1",'2013Figures'!$E:$E,$B$1)</f>
        <v>0</v>
      </c>
      <c r="J199" s="8">
        <v>201201</v>
      </c>
      <c r="L199" s="42">
        <f>SUMIFS('2012Figures'!$J:$J,'2012Figures'!$C:$C,$A199,'2012Figures'!$H:$H,$B199,'2012Figures'!$I:$I,$C199,'2012Figures'!$E:$E,$B$1)</f>
        <v>0</v>
      </c>
      <c r="M199" s="52">
        <f>SUMIFS('2012Figures'!$J:$J,'2012Figures'!$C:$C,$A199,'2012Figures'!$H:$H,$B199,'2012Figures'!$I:$I,$C199,'2012Figures'!$B:$B,"BrokerToCy",'2012Figures'!$G:$G,"E1",'2012Figures'!$E:$E,$B$1)</f>
        <v>0</v>
      </c>
      <c r="N199" s="52">
        <f>SUMIFS('2012Figures'!$J:$J,'2012Figures'!$C:$C,$A199,'2012Figures'!$H:$H,$B199,'2012Figures'!$I:$I,$C199,'2012Figures'!$B:$B,"BrokerToCy",'2012Figures'!$G:$G,"P1",'2012Figures'!$E:$E,$B$1)</f>
        <v>0</v>
      </c>
      <c r="O199" s="52">
        <f>SUMIFS('2012Figures'!$J:$J,'2012Figures'!$C:$C,$A199,'2012Figures'!$H:$H,$B199,'2012Figures'!$I:$I,$C199,'2012Figures'!$B:$B,"CyToBroker",'2012Figures'!$G:$G,"E1",'2012Figures'!$E:$E,$B$1)</f>
        <v>0</v>
      </c>
      <c r="P199" s="52">
        <f>SUMIFS('2012Figures'!$J:$J,'2012Figures'!$C:$C,$A199,'2012Figures'!$H:$H,$B199,'2012Figures'!$I:$I,$C199,'2012Figures'!$B:$B,"CyToBroker",'2012Figures'!$G:$G,"P1",'2012Figures'!$E:$E,$B$1)</f>
        <v>0</v>
      </c>
      <c r="R199" s="46" t="str">
        <f t="shared" si="23"/>
        <v/>
      </c>
      <c r="S199" s="46" t="str">
        <f t="shared" si="23"/>
        <v/>
      </c>
      <c r="T199" s="46" t="str">
        <f t="shared" si="23"/>
        <v/>
      </c>
      <c r="U199" s="46" t="str">
        <f t="shared" si="23"/>
        <v/>
      </c>
      <c r="V199" s="46" t="str">
        <f t="shared" si="23"/>
        <v/>
      </c>
    </row>
    <row r="200" spans="1:22" x14ac:dyDescent="0.2">
      <c r="A200" s="1">
        <v>119</v>
      </c>
      <c r="B200" s="1" t="s">
        <v>110</v>
      </c>
      <c r="C200" s="8">
        <v>4</v>
      </c>
      <c r="D200" s="29">
        <f>SUMIFS('2013Figures'!$J:$J,'2013Figures'!$C:$C,$A200,'2013Figures'!$H:$H,$B200,'2013Figures'!$I:$I,$C200,'2013Figures'!$E:$E,$B$1)</f>
        <v>0</v>
      </c>
      <c r="E200" s="9">
        <f>SUMIFS('2013Figures'!$J:$J,'2013Figures'!$C:$C,$A200,'2013Figures'!$H:$H,$B200,'2013Figures'!$I:$I,$C200,'2013Figures'!$B:$B,"BrokerToCy",'2013Figures'!$G:$G,"E1",'2013Figures'!$E:$E,$B$1)</f>
        <v>0</v>
      </c>
      <c r="F200" s="9">
        <f>SUMIFS('2013Figures'!$J:$J,'2013Figures'!$C:$C,$A200,'2013Figures'!$H:$H,$B200,'2013Figures'!$I:$I,$C200,'2013Figures'!$B:$B,"BrokerToCy",'2013Figures'!$G:$G,"P1",'2013Figures'!$E:$E,$B$1)</f>
        <v>0</v>
      </c>
      <c r="G200" s="9">
        <f>SUMIFS('2013Figures'!$J:$J,'2013Figures'!$C:$C,$A200,'2013Figures'!$H:$H,$B200,'2013Figures'!$I:$I,$C200,'2013Figures'!$B:$B,"CyToBroker",'2013Figures'!$G:$G,"E1",'2013Figures'!$E:$E,$B$1)</f>
        <v>0</v>
      </c>
      <c r="H200" s="9">
        <f>SUMIFS('2013Figures'!$J:$J,'2013Figures'!$C:$C,$A200,'2013Figures'!$H:$H,$B200,'2013Figures'!$I:$I,$C200,'2013Figures'!$B:$B,"CyToBroker",'2013Figures'!$G:$G,"P1",'2013Figures'!$E:$E,$B$1)</f>
        <v>0</v>
      </c>
      <c r="J200" s="8">
        <v>201101</v>
      </c>
      <c r="L200" s="42">
        <f>SUMIFS('2012Figures'!$J:$J,'2012Figures'!$C:$C,$A200,'2012Figures'!$H:$H,$B200,'2012Figures'!$I:$I,$C200,'2012Figures'!$E:$E,$B$1)</f>
        <v>0</v>
      </c>
      <c r="M200" s="52">
        <f>SUMIFS('2012Figures'!$J:$J,'2012Figures'!$C:$C,$A200,'2012Figures'!$H:$H,$B200,'2012Figures'!$I:$I,$C200,'2012Figures'!$B:$B,"BrokerToCy",'2012Figures'!$G:$G,"E1",'2012Figures'!$E:$E,$B$1)</f>
        <v>0</v>
      </c>
      <c r="N200" s="52">
        <f>SUMIFS('2012Figures'!$J:$J,'2012Figures'!$C:$C,$A200,'2012Figures'!$H:$H,$B200,'2012Figures'!$I:$I,$C200,'2012Figures'!$B:$B,"BrokerToCy",'2012Figures'!$G:$G,"P1",'2012Figures'!$E:$E,$B$1)</f>
        <v>0</v>
      </c>
      <c r="O200" s="52">
        <f>SUMIFS('2012Figures'!$J:$J,'2012Figures'!$C:$C,$A200,'2012Figures'!$H:$H,$B200,'2012Figures'!$I:$I,$C200,'2012Figures'!$B:$B,"CyToBroker",'2012Figures'!$G:$G,"E1",'2012Figures'!$E:$E,$B$1)</f>
        <v>0</v>
      </c>
      <c r="P200" s="52">
        <f>SUMIFS('2012Figures'!$J:$J,'2012Figures'!$C:$C,$A200,'2012Figures'!$H:$H,$B200,'2012Figures'!$I:$I,$C200,'2012Figures'!$B:$B,"CyToBroker",'2012Figures'!$G:$G,"P1",'2012Figures'!$E:$E,$B$1)</f>
        <v>0</v>
      </c>
      <c r="R200" s="46" t="str">
        <f t="shared" si="23"/>
        <v/>
      </c>
      <c r="S200" s="46" t="str">
        <f t="shared" si="23"/>
        <v/>
      </c>
      <c r="T200" s="46" t="str">
        <f t="shared" si="23"/>
        <v/>
      </c>
      <c r="U200" s="46" t="str">
        <f t="shared" si="23"/>
        <v/>
      </c>
      <c r="V200" s="46" t="str">
        <f t="shared" si="23"/>
        <v/>
      </c>
    </row>
    <row r="201" spans="1:22" x14ac:dyDescent="0.2">
      <c r="A201" s="1">
        <v>119</v>
      </c>
      <c r="B201" s="1" t="s">
        <v>110</v>
      </c>
      <c r="C201" s="8">
        <v>3</v>
      </c>
      <c r="D201" s="29">
        <f>SUMIFS('2013Figures'!$J:$J,'2013Figures'!$C:$C,$A201,'2013Figures'!$H:$H,$B201,'2013Figures'!$I:$I,$C201,'2013Figures'!$E:$E,$B$1)</f>
        <v>0</v>
      </c>
      <c r="E201" s="9">
        <f>SUMIFS('2013Figures'!$J:$J,'2013Figures'!$C:$C,$A201,'2013Figures'!$H:$H,$B201,'2013Figures'!$I:$I,$C201,'2013Figures'!$B:$B,"BrokerToCy",'2013Figures'!$G:$G,"E1",'2013Figures'!$E:$E,$B$1)</f>
        <v>0</v>
      </c>
      <c r="F201" s="9">
        <f>SUMIFS('2013Figures'!$J:$J,'2013Figures'!$C:$C,$A201,'2013Figures'!$H:$H,$B201,'2013Figures'!$I:$I,$C201,'2013Figures'!$B:$B,"BrokerToCy",'2013Figures'!$G:$G,"P1",'2013Figures'!$E:$E,$B$1)</f>
        <v>0</v>
      </c>
      <c r="G201" s="9">
        <f>SUMIFS('2013Figures'!$J:$J,'2013Figures'!$C:$C,$A201,'2013Figures'!$H:$H,$B201,'2013Figures'!$I:$I,$C201,'2013Figures'!$B:$B,"CyToBroker",'2013Figures'!$G:$G,"E1",'2013Figures'!$E:$E,$B$1)</f>
        <v>0</v>
      </c>
      <c r="H201" s="9">
        <f>SUMIFS('2013Figures'!$J:$J,'2013Figures'!$C:$C,$A201,'2013Figures'!$H:$H,$B201,'2013Figures'!$I:$I,$C201,'2013Figures'!$B:$B,"CyToBroker",'2013Figures'!$G:$G,"P1",'2013Figures'!$E:$E,$B$1)</f>
        <v>0</v>
      </c>
      <c r="J201" s="8">
        <v>201001</v>
      </c>
      <c r="L201" s="42">
        <f>SUMIFS('2012Figures'!$J:$J,'2012Figures'!$C:$C,$A201,'2012Figures'!$H:$H,$B201,'2012Figures'!$I:$I,$C201,'2012Figures'!$E:$E,$B$1)</f>
        <v>0</v>
      </c>
      <c r="M201" s="52">
        <f>SUMIFS('2012Figures'!$J:$J,'2012Figures'!$C:$C,$A201,'2012Figures'!$H:$H,$B201,'2012Figures'!$I:$I,$C201,'2012Figures'!$B:$B,"BrokerToCy",'2012Figures'!$G:$G,"E1",'2012Figures'!$E:$E,$B$1)</f>
        <v>0</v>
      </c>
      <c r="N201" s="52">
        <f>SUMIFS('2012Figures'!$J:$J,'2012Figures'!$C:$C,$A201,'2012Figures'!$H:$H,$B201,'2012Figures'!$I:$I,$C201,'2012Figures'!$B:$B,"BrokerToCy",'2012Figures'!$G:$G,"P1",'2012Figures'!$E:$E,$B$1)</f>
        <v>0</v>
      </c>
      <c r="O201" s="52">
        <f>SUMIFS('2012Figures'!$J:$J,'2012Figures'!$C:$C,$A201,'2012Figures'!$H:$H,$B201,'2012Figures'!$I:$I,$C201,'2012Figures'!$B:$B,"CyToBroker",'2012Figures'!$G:$G,"E1",'2012Figures'!$E:$E,$B$1)</f>
        <v>0</v>
      </c>
      <c r="P201" s="52">
        <f>SUMIFS('2012Figures'!$J:$J,'2012Figures'!$C:$C,$A201,'2012Figures'!$H:$H,$B201,'2012Figures'!$I:$I,$C201,'2012Figures'!$B:$B,"CyToBroker",'2012Figures'!$G:$G,"P1",'2012Figures'!$E:$E,$B$1)</f>
        <v>0</v>
      </c>
      <c r="R201" s="46" t="str">
        <f t="shared" si="23"/>
        <v/>
      </c>
      <c r="S201" s="46" t="str">
        <f t="shared" si="23"/>
        <v/>
      </c>
      <c r="T201" s="46" t="str">
        <f t="shared" si="23"/>
        <v/>
      </c>
      <c r="U201" s="46" t="str">
        <f t="shared" si="23"/>
        <v/>
      </c>
      <c r="V201" s="46" t="str">
        <f t="shared" si="23"/>
        <v/>
      </c>
    </row>
    <row r="202" spans="1:22" x14ac:dyDescent="0.2">
      <c r="A202" s="1">
        <v>119</v>
      </c>
      <c r="B202" s="1" t="s">
        <v>110</v>
      </c>
      <c r="C202" s="8">
        <v>2</v>
      </c>
      <c r="D202" s="29">
        <f>SUMIFS('2013Figures'!$J:$J,'2013Figures'!$C:$C,$A202,'2013Figures'!$H:$H,$B202,'2013Figures'!$I:$I,$C202,'2013Figures'!$E:$E,$B$1)</f>
        <v>0</v>
      </c>
      <c r="E202" s="9">
        <f>SUMIFS('2013Figures'!$J:$J,'2013Figures'!$C:$C,$A202,'2013Figures'!$H:$H,$B202,'2013Figures'!$I:$I,$C202,'2013Figures'!$B:$B,"BrokerToCy",'2013Figures'!$G:$G,"E1",'2013Figures'!$E:$E,$B$1)</f>
        <v>0</v>
      </c>
      <c r="F202" s="9">
        <f>SUMIFS('2013Figures'!$J:$J,'2013Figures'!$C:$C,$A202,'2013Figures'!$H:$H,$B202,'2013Figures'!$I:$I,$C202,'2013Figures'!$B:$B,"BrokerToCy",'2013Figures'!$G:$G,"P1",'2013Figures'!$E:$E,$B$1)</f>
        <v>0</v>
      </c>
      <c r="G202" s="9">
        <f>SUMIFS('2013Figures'!$J:$J,'2013Figures'!$C:$C,$A202,'2013Figures'!$H:$H,$B202,'2013Figures'!$I:$I,$C202,'2013Figures'!$B:$B,"CyToBroker",'2013Figures'!$G:$G,"E1",'2013Figures'!$E:$E,$B$1)</f>
        <v>0</v>
      </c>
      <c r="H202" s="9">
        <f>SUMIFS('2013Figures'!$J:$J,'2013Figures'!$C:$C,$A202,'2013Figures'!$H:$H,$B202,'2013Figures'!$I:$I,$C202,'2013Figures'!$B:$B,"CyToBroker",'2013Figures'!$G:$G,"P1",'2013Figures'!$E:$E,$B$1)</f>
        <v>0</v>
      </c>
      <c r="J202" s="8">
        <v>200901</v>
      </c>
      <c r="L202" s="42">
        <f>SUMIFS('2012Figures'!$J:$J,'2012Figures'!$C:$C,$A202,'2012Figures'!$H:$H,$B202,'2012Figures'!$I:$I,$C202,'2012Figures'!$E:$E,$B$1)</f>
        <v>0</v>
      </c>
      <c r="M202" s="52">
        <f>SUMIFS('2012Figures'!$J:$J,'2012Figures'!$C:$C,$A202,'2012Figures'!$H:$H,$B202,'2012Figures'!$I:$I,$C202,'2012Figures'!$B:$B,"BrokerToCy",'2012Figures'!$G:$G,"E1",'2012Figures'!$E:$E,$B$1)</f>
        <v>0</v>
      </c>
      <c r="N202" s="52">
        <f>SUMIFS('2012Figures'!$J:$J,'2012Figures'!$C:$C,$A202,'2012Figures'!$H:$H,$B202,'2012Figures'!$I:$I,$C202,'2012Figures'!$B:$B,"BrokerToCy",'2012Figures'!$G:$G,"P1",'2012Figures'!$E:$E,$B$1)</f>
        <v>0</v>
      </c>
      <c r="O202" s="52">
        <f>SUMIFS('2012Figures'!$J:$J,'2012Figures'!$C:$C,$A202,'2012Figures'!$H:$H,$B202,'2012Figures'!$I:$I,$C202,'2012Figures'!$B:$B,"CyToBroker",'2012Figures'!$G:$G,"E1",'2012Figures'!$E:$E,$B$1)</f>
        <v>0</v>
      </c>
      <c r="P202" s="52">
        <f>SUMIFS('2012Figures'!$J:$J,'2012Figures'!$C:$C,$A202,'2012Figures'!$H:$H,$B202,'2012Figures'!$I:$I,$C202,'2012Figures'!$B:$B,"CyToBroker",'2012Figures'!$G:$G,"P1",'2012Figures'!$E:$E,$B$1)</f>
        <v>0</v>
      </c>
      <c r="R202" s="46" t="str">
        <f t="shared" si="23"/>
        <v/>
      </c>
      <c r="S202" s="46" t="str">
        <f t="shared" si="23"/>
        <v/>
      </c>
      <c r="T202" s="46" t="str">
        <f t="shared" si="23"/>
        <v/>
      </c>
      <c r="U202" s="46" t="str">
        <f t="shared" si="23"/>
        <v/>
      </c>
      <c r="V202" s="46" t="str">
        <f t="shared" si="23"/>
        <v/>
      </c>
    </row>
    <row r="203" spans="1:22" x14ac:dyDescent="0.2">
      <c r="A203" s="1">
        <v>119</v>
      </c>
      <c r="B203" s="1" t="s">
        <v>110</v>
      </c>
      <c r="C203" s="8">
        <v>1</v>
      </c>
      <c r="D203" s="29">
        <f>SUMIFS('2013Figures'!$J:$J,'2013Figures'!$C:$C,$A203,'2013Figures'!$H:$H,$B203,'2013Figures'!$I:$I,$C203,'2013Figures'!$E:$E,$B$1)</f>
        <v>0</v>
      </c>
      <c r="E203" s="9">
        <f>SUMIFS('2013Figures'!$J:$J,'2013Figures'!$C:$C,$A203,'2013Figures'!$H:$H,$B203,'2013Figures'!$I:$I,$C203,'2013Figures'!$B:$B,"BrokerToCy",'2013Figures'!$G:$G,"E1",'2013Figures'!$E:$E,$B$1)</f>
        <v>0</v>
      </c>
      <c r="F203" s="9">
        <f>SUMIFS('2013Figures'!$J:$J,'2013Figures'!$C:$C,$A203,'2013Figures'!$H:$H,$B203,'2013Figures'!$I:$I,$C203,'2013Figures'!$B:$B,"BrokerToCy",'2013Figures'!$G:$G,"P1",'2013Figures'!$E:$E,$B$1)</f>
        <v>0</v>
      </c>
      <c r="G203" s="9">
        <f>SUMIFS('2013Figures'!$J:$J,'2013Figures'!$C:$C,$A203,'2013Figures'!$H:$H,$B203,'2013Figures'!$I:$I,$C203,'2013Figures'!$B:$B,"CyToBroker",'2013Figures'!$G:$G,"E1",'2013Figures'!$E:$E,$B$1)</f>
        <v>0</v>
      </c>
      <c r="H203" s="9">
        <f>SUMIFS('2013Figures'!$J:$J,'2013Figures'!$C:$C,$A203,'2013Figures'!$H:$H,$B203,'2013Figures'!$I:$I,$C203,'2013Figures'!$B:$B,"CyToBroker",'2013Figures'!$G:$G,"P1",'2013Figures'!$E:$E,$B$1)</f>
        <v>0</v>
      </c>
      <c r="J203" s="8">
        <v>200801</v>
      </c>
      <c r="L203" s="42">
        <f>SUMIFS('2012Figures'!$J:$J,'2012Figures'!$C:$C,$A203,'2012Figures'!$H:$H,$B203,'2012Figures'!$I:$I,$C203,'2012Figures'!$E:$E,$B$1)</f>
        <v>0</v>
      </c>
      <c r="M203" s="52">
        <f>SUMIFS('2012Figures'!$J:$J,'2012Figures'!$C:$C,$A203,'2012Figures'!$H:$H,$B203,'2012Figures'!$I:$I,$C203,'2012Figures'!$B:$B,"BrokerToCy",'2012Figures'!$G:$G,"E1",'2012Figures'!$E:$E,$B$1)</f>
        <v>0</v>
      </c>
      <c r="N203" s="52">
        <f>SUMIFS('2012Figures'!$J:$J,'2012Figures'!$C:$C,$A203,'2012Figures'!$H:$H,$B203,'2012Figures'!$I:$I,$C203,'2012Figures'!$B:$B,"BrokerToCy",'2012Figures'!$G:$G,"P1",'2012Figures'!$E:$E,$B$1)</f>
        <v>0</v>
      </c>
      <c r="O203" s="52">
        <f>SUMIFS('2012Figures'!$J:$J,'2012Figures'!$C:$C,$A203,'2012Figures'!$H:$H,$B203,'2012Figures'!$I:$I,$C203,'2012Figures'!$B:$B,"CyToBroker",'2012Figures'!$G:$G,"E1",'2012Figures'!$E:$E,$B$1)</f>
        <v>0</v>
      </c>
      <c r="P203" s="52">
        <f>SUMIFS('2012Figures'!$J:$J,'2012Figures'!$C:$C,$A203,'2012Figures'!$H:$H,$B203,'2012Figures'!$I:$I,$C203,'2012Figures'!$B:$B,"CyToBroker",'2012Figures'!$G:$G,"P1",'2012Figures'!$E:$E,$B$1)</f>
        <v>0</v>
      </c>
      <c r="R203" s="46" t="str">
        <f t="shared" si="23"/>
        <v/>
      </c>
      <c r="S203" s="46" t="str">
        <f t="shared" si="23"/>
        <v/>
      </c>
      <c r="T203" s="46" t="str">
        <f t="shared" si="23"/>
        <v/>
      </c>
      <c r="U203" s="46" t="str">
        <f t="shared" si="23"/>
        <v/>
      </c>
      <c r="V203" s="46" t="str">
        <f t="shared" si="23"/>
        <v/>
      </c>
    </row>
    <row r="204" spans="1:22" x14ac:dyDescent="0.2">
      <c r="A204" s="1">
        <v>119</v>
      </c>
      <c r="B204" s="1" t="s">
        <v>110</v>
      </c>
      <c r="D204" s="29">
        <f>SUMIFS('2013Figures'!$J:$J,'2013Figures'!$C:$C,$A204,'2013Figures'!$I:$I,"",'2013Figures'!$E:$E,$B$1)</f>
        <v>13</v>
      </c>
      <c r="E204" s="9">
        <f>SUMIFS('2013Figures'!$J:$J,'2013Figures'!$C:$C,$A204,'2013Figures'!$I:$I,"",'2013Figures'!$B:$B,"BrokerToCy",'2013Figures'!$G:$G,"E1",'2013Figures'!$E:$E,$B$1)</f>
        <v>0</v>
      </c>
      <c r="F204" s="9">
        <f>SUMIFS('2013Figures'!$J:$J,'2013Figures'!$C:$C,$A204,'2013Figures'!$I:$I,"",'2013Figures'!$B:$B,"BrokerToCy",'2013Figures'!$G:$G,"P1",'2013Figures'!$E:$E,$B$1)</f>
        <v>0</v>
      </c>
      <c r="G204" s="9">
        <f>SUMIFS('2013Figures'!$J:$J,'2013Figures'!$C:$C,$A204,'2013Figures'!$I:$I,"",'2013Figures'!$B:$B,"CyToBroker",'2013Figures'!$G:$G,"E1",'2013Figures'!$E:$E,$B$1)</f>
        <v>13</v>
      </c>
      <c r="H204" s="9">
        <f>SUMIFS('2013Figures'!$J:$J,'2013Figures'!$C:$C,$A204,'2013Figures'!$I:$I,"",'2013Figures'!$B:$B,"CyToBroker",'2013Figures'!$G:$G,"P1",'2013Figures'!$E:$E,$B$1)</f>
        <v>0</v>
      </c>
      <c r="J204" s="8" t="s">
        <v>131</v>
      </c>
      <c r="L204" s="42">
        <f>SUMIFS('2012Figures'!$J:$J,'2012Figures'!$C:$C,$A204,'2012Figures'!$I:$I,"",'2012Figures'!$E:$E,$B$1)</f>
        <v>8</v>
      </c>
      <c r="M204" s="52">
        <f>SUMIFS('2012Figures'!$J:$J,'2012Figures'!$C:$C,$A204,'2012Figures'!$I:$I,"",'2012Figures'!$B:$B,"BrokerToCy",'2012Figures'!$G:$G,"E1",'2012Figures'!$E:$E,$B$1)</f>
        <v>0</v>
      </c>
      <c r="N204" s="52">
        <f>SUMIFS('2012Figures'!$J:$J,'2012Figures'!$C:$C,$A204,'2012Figures'!$I:$I,"",'2012Figures'!$B:$B,"BrokerToCy",'2012Figures'!$G:$G,"P1",'2012Figures'!$E:$E,$B$1)</f>
        <v>0</v>
      </c>
      <c r="O204" s="52">
        <f>SUMIFS('2012Figures'!$J:$J,'2012Figures'!$C:$C,$A204,'2012Figures'!$I:$I,"",'2012Figures'!$B:$B,"CyToBroker",'2012Figures'!$G:$G,"E1",'2012Figures'!$E:$E,$B$1)</f>
        <v>8</v>
      </c>
      <c r="P204" s="52">
        <f>SUMIFS('2012Figures'!$J:$J,'2012Figures'!$C:$C,$A204,'2012Figures'!$I:$I,"",'2012Figures'!$B:$B,"CyToBroker",'2012Figures'!$G:$G,"P1",'2012Figures'!$E:$E,$B$1)</f>
        <v>0</v>
      </c>
      <c r="R204" s="46">
        <f t="shared" si="23"/>
        <v>0.63</v>
      </c>
      <c r="S204" s="46" t="str">
        <f t="shared" si="23"/>
        <v/>
      </c>
      <c r="T204" s="46" t="str">
        <f t="shared" si="23"/>
        <v/>
      </c>
      <c r="U204" s="46">
        <f t="shared" si="23"/>
        <v>0.63</v>
      </c>
      <c r="V204" s="46" t="str">
        <f t="shared" si="23"/>
        <v/>
      </c>
    </row>
    <row r="205" spans="1:22" x14ac:dyDescent="0.2">
      <c r="A205" s="21"/>
      <c r="B205" s="21" t="s">
        <v>92</v>
      </c>
      <c r="C205" s="22"/>
      <c r="D205" s="23">
        <f>SUM(E205:H205)</f>
        <v>13</v>
      </c>
      <c r="E205" s="23">
        <f>SUM(E195:E204)</f>
        <v>0</v>
      </c>
      <c r="F205" s="23">
        <f>SUM(F195:F204)</f>
        <v>0</v>
      </c>
      <c r="G205" s="23">
        <f>SUM(G195:G204)</f>
        <v>13</v>
      </c>
      <c r="H205" s="23">
        <f>SUM(H195:H204)</f>
        <v>0</v>
      </c>
      <c r="I205" s="21"/>
      <c r="J205" s="22"/>
      <c r="K205" s="21"/>
      <c r="L205" s="43">
        <f>SUM(M205:P205)</f>
        <v>8</v>
      </c>
      <c r="M205" s="43">
        <f>SUM(M195:M204)</f>
        <v>0</v>
      </c>
      <c r="N205" s="43">
        <f>SUM(N195:N204)</f>
        <v>0</v>
      </c>
      <c r="O205" s="43">
        <f>SUM(O195:O204)</f>
        <v>8</v>
      </c>
      <c r="P205" s="43">
        <f>SUM(P195:P204)</f>
        <v>0</v>
      </c>
      <c r="Q205" s="21"/>
      <c r="R205" s="21"/>
      <c r="S205" s="21"/>
      <c r="T205" s="21"/>
      <c r="U205" s="21"/>
      <c r="V205" s="21"/>
    </row>
    <row r="206" spans="1:22" x14ac:dyDescent="0.2">
      <c r="A206" s="28">
        <v>121</v>
      </c>
      <c r="B206" s="28" t="s">
        <v>111</v>
      </c>
      <c r="C206" s="17" t="s">
        <v>88</v>
      </c>
      <c r="D206" s="18">
        <f>SUMIFS('2013Figures'!$J:$J,'2013Figures'!$C:$C,$A206,'2013Figures'!$E:$E,$B$1)</f>
        <v>0</v>
      </c>
      <c r="E206" s="18">
        <f>SUMIFS('2013Figures'!$J:$J,'2013Figures'!$C:$C,$A206,'2013Figures'!$B:$B,"BrokerToCy",'2013Figures'!$G:$G,"E1",'2013Figures'!$E:$E,$B$1)</f>
        <v>0</v>
      </c>
      <c r="F206" s="18">
        <f>SUMIFS('2013Figures'!$J:$J,'2013Figures'!$C:$C,$A206,'2013Figures'!$B:$B,"BrokerToCy",'2013Figures'!$G:$G,"P1",'2013Figures'!$E:$E,$B$1)</f>
        <v>0</v>
      </c>
      <c r="G206" s="18">
        <f>SUMIFS('2013Figures'!$J:$J,'2013Figures'!$C:$C,$A206,'2013Figures'!$B:$B,"CyToBroker",'2013Figures'!$G:$G,"E1",'2013Figures'!$E:$E,$B$1)</f>
        <v>0</v>
      </c>
      <c r="H206" s="18">
        <f>SUMIFS('2013Figures'!$J:$J,'2013Figures'!$C:$C,$A206,'2013Figures'!$B:$B,"CyToBroker",'2013Figures'!$G:$G,"P1",'2013Figures'!$E:$E,$B$1)</f>
        <v>0</v>
      </c>
      <c r="I206" s="28"/>
      <c r="J206" s="17"/>
      <c r="K206" s="28"/>
      <c r="L206" s="50">
        <f>SUMIFS('2012Figures'!$J:$J,'2012Figures'!$C:$C,$A206,'2012Figures'!$E:$E,$B$1)</f>
        <v>0</v>
      </c>
      <c r="M206" s="50">
        <f>SUMIFS('2012Figures'!$J:$J,'2012Figures'!$C:$C,$A206,'2012Figures'!$B:$B,"BrokerToCy",'2012Figures'!$G:$G,"E1",'2012Figures'!$E:$E,$B$1)</f>
        <v>0</v>
      </c>
      <c r="N206" s="50">
        <f>SUMIFS('2012Figures'!$J:$J,'2012Figures'!$C:$C,$A206,'2012Figures'!$B:$B,"BrokerToCy",'2012Figures'!$G:$G,"P1",'2012Figures'!$E:$E,$B$1)</f>
        <v>0</v>
      </c>
      <c r="O206" s="50">
        <f>SUMIFS('2012Figures'!$J:$J,'2012Figures'!$C:$C,$A206,'2012Figures'!$B:$B,"CyToBroker",'2012Figures'!$G:$G,"E1",'2012Figures'!$E:$E,$B$1)</f>
        <v>0</v>
      </c>
      <c r="P206" s="50">
        <f>SUMIFS('2012Figures'!$J:$J,'2012Figures'!$C:$C,$A206,'2012Figures'!$B:$B,"CyToBroker",'2012Figures'!$G:$G,"P1",'2012Figures'!$E:$E,$B$1)</f>
        <v>0</v>
      </c>
      <c r="Q206" s="28"/>
      <c r="R206" s="46" t="str">
        <f t="shared" si="23"/>
        <v/>
      </c>
      <c r="S206" s="46" t="str">
        <f t="shared" si="23"/>
        <v/>
      </c>
      <c r="T206" s="46" t="str">
        <f t="shared" si="23"/>
        <v/>
      </c>
      <c r="U206" s="46" t="str">
        <f t="shared" si="23"/>
        <v/>
      </c>
      <c r="V206" s="46" t="str">
        <f t="shared" si="23"/>
        <v/>
      </c>
    </row>
    <row r="207" spans="1:22" x14ac:dyDescent="0.2">
      <c r="A207" s="1">
        <v>121</v>
      </c>
      <c r="B207" s="1" t="s">
        <v>111</v>
      </c>
      <c r="C207" s="8">
        <v>7</v>
      </c>
      <c r="D207" s="29">
        <f>SUMIFS('2013Figures'!$J:$J,'2013Figures'!$C:$C,$A207,'2013Figures'!$H:$H,$B207,'2013Figures'!$I:$I,$C207,'2013Figures'!$E:$E,$B$1)</f>
        <v>0</v>
      </c>
      <c r="E207" s="9">
        <f>SUMIFS('2013Figures'!$J:$J,'2013Figures'!$C:$C,$A207,'2013Figures'!$H:$H,$B207,'2013Figures'!$I:$I,$C207,'2013Figures'!$B:$B,"BrokerToCy",'2013Figures'!$G:$G,"E1",'2013Figures'!$E:$E,$B$1)</f>
        <v>0</v>
      </c>
      <c r="F207" s="9">
        <f>SUMIFS('2013Figures'!$J:$J,'2013Figures'!$C:$C,$A207,'2013Figures'!$H:$H,$B207,'2013Figures'!$I:$I,$C207,'2013Figures'!$B:$B,"BrokerToCy",'2013Figures'!$G:$G,"P1",'2013Figures'!$E:$E,$B$1)</f>
        <v>0</v>
      </c>
      <c r="G207" s="9">
        <f>SUMIFS('2013Figures'!$J:$J,'2013Figures'!$C:$C,$A207,'2013Figures'!$H:$H,$B207,'2013Figures'!$I:$I,$C207,'2013Figures'!$B:$B,"CyToBroker",'2013Figures'!$G:$G,"E1",'2013Figures'!$E:$E,$B$1)</f>
        <v>0</v>
      </c>
      <c r="H207" s="9">
        <f>SUMIFS('2013Figures'!$J:$J,'2013Figures'!$C:$C,$A207,'2013Figures'!$H:$H,$B207,'2013Figures'!$I:$I,$C207,'2013Figures'!$B:$B,"CyToBroker",'2013Figures'!$G:$G,"P1",'2013Figures'!$E:$E,$B$1)</f>
        <v>0</v>
      </c>
      <c r="I207" s="33"/>
      <c r="J207" s="34"/>
      <c r="K207" s="33"/>
      <c r="L207" s="42">
        <f>SUMIFS('2012Figures'!$J:$J,'2012Figures'!$C:$C,$A207,'2012Figures'!$H:$H,$B207,'2012Figures'!$I:$I,$C207,'2012Figures'!$E:$E,$B$1)</f>
        <v>0</v>
      </c>
      <c r="M207" s="52">
        <f>SUMIFS('2012Figures'!$J:$J,'2012Figures'!$C:$C,$A207,'2012Figures'!$H:$H,$B207,'2012Figures'!$I:$I,$C207,'2012Figures'!$B:$B,"BrokerToCy",'2012Figures'!$G:$G,"E1",'2012Figures'!$E:$E,$B$1)</f>
        <v>0</v>
      </c>
      <c r="N207" s="52">
        <f>SUMIFS('2012Figures'!$J:$J,'2012Figures'!$C:$C,$A207,'2012Figures'!$H:$H,$B207,'2012Figures'!$I:$I,$C207,'2012Figures'!$B:$B,"BrokerToCy",'2012Figures'!$G:$G,"P1",'2012Figures'!$E:$E,$B$1)</f>
        <v>0</v>
      </c>
      <c r="O207" s="52">
        <f>SUMIFS('2012Figures'!$J:$J,'2012Figures'!$C:$C,$A207,'2012Figures'!$H:$H,$B207,'2012Figures'!$I:$I,$C207,'2012Figures'!$B:$B,"CyToBroker",'2012Figures'!$G:$G,"E1",'2012Figures'!$E:$E,$B$1)</f>
        <v>0</v>
      </c>
      <c r="P207" s="52">
        <f>SUMIFS('2012Figures'!$J:$J,'2012Figures'!$C:$C,$A207,'2012Figures'!$H:$H,$B207,'2012Figures'!$I:$I,$C207,'2012Figures'!$B:$B,"CyToBroker",'2012Figures'!$G:$G,"P1",'2012Figures'!$E:$E,$B$1)</f>
        <v>0</v>
      </c>
      <c r="Q207" s="33"/>
      <c r="R207" s="46" t="str">
        <f t="shared" si="23"/>
        <v/>
      </c>
      <c r="S207" s="46" t="str">
        <f t="shared" si="23"/>
        <v/>
      </c>
      <c r="T207" s="46" t="str">
        <f t="shared" si="23"/>
        <v/>
      </c>
      <c r="U207" s="46" t="str">
        <f t="shared" si="23"/>
        <v/>
      </c>
      <c r="V207" s="46" t="str">
        <f t="shared" si="23"/>
        <v/>
      </c>
    </row>
    <row r="208" spans="1:22" x14ac:dyDescent="0.2">
      <c r="A208" s="1">
        <v>121</v>
      </c>
      <c r="B208" s="1" t="s">
        <v>111</v>
      </c>
      <c r="C208" s="8">
        <v>6</v>
      </c>
      <c r="D208" s="29">
        <f>SUMIFS('2013Figures'!$J:$J,'2013Figures'!$C:$C,$A208,'2013Figures'!$H:$H,$B208,'2013Figures'!$I:$I,$C208,'2013Figures'!$E:$E,$B$1)</f>
        <v>0</v>
      </c>
      <c r="E208" s="9">
        <f>SUMIFS('2013Figures'!$J:$J,'2013Figures'!$C:$C,$A208,'2013Figures'!$H:$H,$B208,'2013Figures'!$I:$I,$C208,'2013Figures'!$B:$B,"BrokerToCy",'2013Figures'!$G:$G,"E1",'2013Figures'!$E:$E,$B$1)</f>
        <v>0</v>
      </c>
      <c r="F208" s="9">
        <f>SUMIFS('2013Figures'!$J:$J,'2013Figures'!$C:$C,$A208,'2013Figures'!$H:$H,$B208,'2013Figures'!$I:$I,$C208,'2013Figures'!$B:$B,"BrokerToCy",'2013Figures'!$G:$G,"P1",'2013Figures'!$E:$E,$B$1)</f>
        <v>0</v>
      </c>
      <c r="G208" s="9">
        <f>SUMIFS('2013Figures'!$J:$J,'2013Figures'!$C:$C,$A208,'2013Figures'!$H:$H,$B208,'2013Figures'!$I:$I,$C208,'2013Figures'!$B:$B,"CyToBroker",'2013Figures'!$G:$G,"E1",'2013Figures'!$E:$E,$B$1)</f>
        <v>0</v>
      </c>
      <c r="H208" s="9">
        <f>SUMIFS('2013Figures'!$J:$J,'2013Figures'!$C:$C,$A208,'2013Figures'!$H:$H,$B208,'2013Figures'!$I:$I,$C208,'2013Figures'!$B:$B,"CyToBroker",'2013Figures'!$G:$G,"P1",'2013Figures'!$E:$E,$B$1)</f>
        <v>0</v>
      </c>
      <c r="I208" s="33"/>
      <c r="J208" s="34">
        <v>201501</v>
      </c>
      <c r="K208" s="33"/>
      <c r="L208" s="42">
        <f>SUMIFS('2012Figures'!$J:$J,'2012Figures'!$C:$C,$A208,'2012Figures'!$H:$H,$B208,'2012Figures'!$I:$I,$C208,'2012Figures'!$E:$E,$B$1)</f>
        <v>0</v>
      </c>
      <c r="M208" s="52">
        <f>SUMIFS('2012Figures'!$J:$J,'2012Figures'!$C:$C,$A208,'2012Figures'!$H:$H,$B208,'2012Figures'!$I:$I,$C208,'2012Figures'!$B:$B,"BrokerToCy",'2012Figures'!$G:$G,"E1",'2012Figures'!$E:$E,$B$1)</f>
        <v>0</v>
      </c>
      <c r="N208" s="52">
        <f>SUMIFS('2012Figures'!$J:$J,'2012Figures'!$C:$C,$A208,'2012Figures'!$H:$H,$B208,'2012Figures'!$I:$I,$C208,'2012Figures'!$B:$B,"BrokerToCy",'2012Figures'!$G:$G,"P1",'2012Figures'!$E:$E,$B$1)</f>
        <v>0</v>
      </c>
      <c r="O208" s="52">
        <f>SUMIFS('2012Figures'!$J:$J,'2012Figures'!$C:$C,$A208,'2012Figures'!$H:$H,$B208,'2012Figures'!$I:$I,$C208,'2012Figures'!$B:$B,"CyToBroker",'2012Figures'!$G:$G,"E1",'2012Figures'!$E:$E,$B$1)</f>
        <v>0</v>
      </c>
      <c r="P208" s="52">
        <f>SUMIFS('2012Figures'!$J:$J,'2012Figures'!$C:$C,$A208,'2012Figures'!$H:$H,$B208,'2012Figures'!$I:$I,$C208,'2012Figures'!$B:$B,"CyToBroker",'2012Figures'!$G:$G,"P1",'2012Figures'!$E:$E,$B$1)</f>
        <v>0</v>
      </c>
      <c r="Q208" s="33"/>
      <c r="R208" s="46" t="str">
        <f t="shared" ref="R208:V271" si="28">IF(L208=0,"",ROUND(D208/L208-1,2))</f>
        <v/>
      </c>
      <c r="S208" s="46" t="str">
        <f t="shared" si="28"/>
        <v/>
      </c>
      <c r="T208" s="46" t="str">
        <f t="shared" si="28"/>
        <v/>
      </c>
      <c r="U208" s="46" t="str">
        <f t="shared" si="28"/>
        <v/>
      </c>
      <c r="V208" s="46" t="str">
        <f t="shared" si="28"/>
        <v/>
      </c>
    </row>
    <row r="209" spans="1:22" x14ac:dyDescent="0.2">
      <c r="A209" s="1">
        <v>121</v>
      </c>
      <c r="B209" s="1" t="s">
        <v>111</v>
      </c>
      <c r="C209" s="8">
        <v>5</v>
      </c>
      <c r="D209" s="29">
        <f>SUMIFS('2013Figures'!$J:$J,'2013Figures'!$C:$C,$A209,'2013Figures'!$H:$H,$B209,'2013Figures'!$I:$I,$C209,'2013Figures'!$E:$E,$B$1)</f>
        <v>0</v>
      </c>
      <c r="E209" s="9">
        <f>SUMIFS('2013Figures'!$J:$J,'2013Figures'!$C:$C,$A209,'2013Figures'!$H:$H,$B209,'2013Figures'!$I:$I,$C209,'2013Figures'!$B:$B,"BrokerToCy",'2013Figures'!$G:$G,"E1",'2013Figures'!$E:$E,$B$1)</f>
        <v>0</v>
      </c>
      <c r="F209" s="9">
        <f>SUMIFS('2013Figures'!$J:$J,'2013Figures'!$C:$C,$A209,'2013Figures'!$H:$H,$B209,'2013Figures'!$I:$I,$C209,'2013Figures'!$B:$B,"BrokerToCy",'2013Figures'!$G:$G,"P1",'2013Figures'!$E:$E,$B$1)</f>
        <v>0</v>
      </c>
      <c r="G209" s="9">
        <f>SUMIFS('2013Figures'!$J:$J,'2013Figures'!$C:$C,$A209,'2013Figures'!$H:$H,$B209,'2013Figures'!$I:$I,$C209,'2013Figures'!$B:$B,"CyToBroker",'2013Figures'!$G:$G,"E1",'2013Figures'!$E:$E,$B$1)</f>
        <v>0</v>
      </c>
      <c r="H209" s="9">
        <f>SUMIFS('2013Figures'!$J:$J,'2013Figures'!$C:$C,$A209,'2013Figures'!$H:$H,$B209,'2013Figures'!$I:$I,$C209,'2013Figures'!$B:$B,"CyToBroker",'2013Figures'!$G:$G,"P1",'2013Figures'!$E:$E,$B$1)</f>
        <v>0</v>
      </c>
      <c r="J209" s="8">
        <v>201401</v>
      </c>
      <c r="L209" s="42">
        <f>SUMIFS('2012Figures'!$J:$J,'2012Figures'!$C:$C,$A209,'2012Figures'!$H:$H,$B209,'2012Figures'!$I:$I,$C209,'2012Figures'!$E:$E,$B$1)</f>
        <v>0</v>
      </c>
      <c r="M209" s="52">
        <f>SUMIFS('2012Figures'!$J:$J,'2012Figures'!$C:$C,$A209,'2012Figures'!$H:$H,$B209,'2012Figures'!$I:$I,$C209,'2012Figures'!$B:$B,"BrokerToCy",'2012Figures'!$G:$G,"E1",'2012Figures'!$E:$E,$B$1)</f>
        <v>0</v>
      </c>
      <c r="N209" s="52">
        <f>SUMIFS('2012Figures'!$J:$J,'2012Figures'!$C:$C,$A209,'2012Figures'!$H:$H,$B209,'2012Figures'!$I:$I,$C209,'2012Figures'!$B:$B,"BrokerToCy",'2012Figures'!$G:$G,"P1",'2012Figures'!$E:$E,$B$1)</f>
        <v>0</v>
      </c>
      <c r="O209" s="52">
        <f>SUMIFS('2012Figures'!$J:$J,'2012Figures'!$C:$C,$A209,'2012Figures'!$H:$H,$B209,'2012Figures'!$I:$I,$C209,'2012Figures'!$B:$B,"CyToBroker",'2012Figures'!$G:$G,"E1",'2012Figures'!$E:$E,$B$1)</f>
        <v>0</v>
      </c>
      <c r="P209" s="52">
        <f>SUMIFS('2012Figures'!$J:$J,'2012Figures'!$C:$C,$A209,'2012Figures'!$H:$H,$B209,'2012Figures'!$I:$I,$C209,'2012Figures'!$B:$B,"CyToBroker",'2012Figures'!$G:$G,"P1",'2012Figures'!$E:$E,$B$1)</f>
        <v>0</v>
      </c>
      <c r="R209" s="46" t="str">
        <f t="shared" si="28"/>
        <v/>
      </c>
      <c r="S209" s="46" t="str">
        <f t="shared" si="28"/>
        <v/>
      </c>
      <c r="T209" s="46" t="str">
        <f t="shared" si="28"/>
        <v/>
      </c>
      <c r="U209" s="46" t="str">
        <f t="shared" si="28"/>
        <v/>
      </c>
      <c r="V209" s="46" t="str">
        <f t="shared" si="28"/>
        <v/>
      </c>
    </row>
    <row r="210" spans="1:22" x14ac:dyDescent="0.2">
      <c r="A210" s="1">
        <v>121</v>
      </c>
      <c r="B210" s="1" t="s">
        <v>111</v>
      </c>
      <c r="C210" s="8">
        <v>4</v>
      </c>
      <c r="D210" s="29">
        <f>SUMIFS('2013Figures'!$J:$J,'2013Figures'!$C:$C,$A210,'2013Figures'!$H:$H,$B210,'2013Figures'!$I:$I,$C210,'2013Figures'!$E:$E,$B$1)</f>
        <v>0</v>
      </c>
      <c r="E210" s="9">
        <f>SUMIFS('2013Figures'!$J:$J,'2013Figures'!$C:$C,$A210,'2013Figures'!$H:$H,$B210,'2013Figures'!$I:$I,$C210,'2013Figures'!$B:$B,"BrokerToCy",'2013Figures'!$G:$G,"E1",'2013Figures'!$E:$E,$B$1)</f>
        <v>0</v>
      </c>
      <c r="F210" s="9">
        <f>SUMIFS('2013Figures'!$J:$J,'2013Figures'!$C:$C,$A210,'2013Figures'!$H:$H,$B210,'2013Figures'!$I:$I,$C210,'2013Figures'!$B:$B,"BrokerToCy",'2013Figures'!$G:$G,"P1",'2013Figures'!$E:$E,$B$1)</f>
        <v>0</v>
      </c>
      <c r="G210" s="9">
        <f>SUMIFS('2013Figures'!$J:$J,'2013Figures'!$C:$C,$A210,'2013Figures'!$H:$H,$B210,'2013Figures'!$I:$I,$C210,'2013Figures'!$B:$B,"CyToBroker",'2013Figures'!$G:$G,"E1",'2013Figures'!$E:$E,$B$1)</f>
        <v>0</v>
      </c>
      <c r="H210" s="9">
        <f>SUMIFS('2013Figures'!$J:$J,'2013Figures'!$C:$C,$A210,'2013Figures'!$H:$H,$B210,'2013Figures'!$I:$I,$C210,'2013Figures'!$B:$B,"CyToBroker",'2013Figures'!$G:$G,"P1",'2013Figures'!$E:$E,$B$1)</f>
        <v>0</v>
      </c>
      <c r="I210" s="30"/>
      <c r="J210" s="31">
        <v>201301</v>
      </c>
      <c r="K210" s="30"/>
      <c r="L210" s="42">
        <f>SUMIFS('2012Figures'!$J:$J,'2012Figures'!$C:$C,$A210,'2012Figures'!$H:$H,$B210,'2012Figures'!$I:$I,$C210,'2012Figures'!$E:$E,$B$1)</f>
        <v>0</v>
      </c>
      <c r="M210" s="52">
        <f>SUMIFS('2012Figures'!$J:$J,'2012Figures'!$C:$C,$A210,'2012Figures'!$H:$H,$B210,'2012Figures'!$I:$I,$C210,'2012Figures'!$B:$B,"BrokerToCy",'2012Figures'!$G:$G,"E1",'2012Figures'!$E:$E,$B$1)</f>
        <v>0</v>
      </c>
      <c r="N210" s="52">
        <f>SUMIFS('2012Figures'!$J:$J,'2012Figures'!$C:$C,$A210,'2012Figures'!$H:$H,$B210,'2012Figures'!$I:$I,$C210,'2012Figures'!$B:$B,"BrokerToCy",'2012Figures'!$G:$G,"P1",'2012Figures'!$E:$E,$B$1)</f>
        <v>0</v>
      </c>
      <c r="O210" s="52">
        <f>SUMIFS('2012Figures'!$J:$J,'2012Figures'!$C:$C,$A210,'2012Figures'!$H:$H,$B210,'2012Figures'!$I:$I,$C210,'2012Figures'!$B:$B,"CyToBroker",'2012Figures'!$G:$G,"E1",'2012Figures'!$E:$E,$B$1)</f>
        <v>0</v>
      </c>
      <c r="P210" s="52">
        <f>SUMIFS('2012Figures'!$J:$J,'2012Figures'!$C:$C,$A210,'2012Figures'!$H:$H,$B210,'2012Figures'!$I:$I,$C210,'2012Figures'!$B:$B,"CyToBroker",'2012Figures'!$G:$G,"P1",'2012Figures'!$E:$E,$B$1)</f>
        <v>0</v>
      </c>
      <c r="Q210" s="30"/>
      <c r="R210" s="46" t="str">
        <f t="shared" si="28"/>
        <v/>
      </c>
      <c r="S210" s="46" t="str">
        <f t="shared" si="28"/>
        <v/>
      </c>
      <c r="T210" s="46" t="str">
        <f t="shared" si="28"/>
        <v/>
      </c>
      <c r="U210" s="46" t="str">
        <f t="shared" si="28"/>
        <v/>
      </c>
      <c r="V210" s="46" t="str">
        <f t="shared" si="28"/>
        <v/>
      </c>
    </row>
    <row r="211" spans="1:22" x14ac:dyDescent="0.2">
      <c r="A211" s="1">
        <v>121</v>
      </c>
      <c r="B211" s="1" t="s">
        <v>111</v>
      </c>
      <c r="C211" s="8">
        <v>3</v>
      </c>
      <c r="D211" s="29">
        <f>SUMIFS('2013Figures'!$J:$J,'2013Figures'!$C:$C,$A211,'2013Figures'!$H:$H,$B211,'2013Figures'!$I:$I,$C211,'2013Figures'!$E:$E,$B$1)</f>
        <v>0</v>
      </c>
      <c r="E211" s="9">
        <f>SUMIFS('2013Figures'!$J:$J,'2013Figures'!$C:$C,$A211,'2013Figures'!$H:$H,$B211,'2013Figures'!$I:$I,$C211,'2013Figures'!$B:$B,"BrokerToCy",'2013Figures'!$G:$G,"E1",'2013Figures'!$E:$E,$B$1)</f>
        <v>0</v>
      </c>
      <c r="F211" s="9">
        <f>SUMIFS('2013Figures'!$J:$J,'2013Figures'!$C:$C,$A211,'2013Figures'!$H:$H,$B211,'2013Figures'!$I:$I,$C211,'2013Figures'!$B:$B,"BrokerToCy",'2013Figures'!$G:$G,"P1",'2013Figures'!$E:$E,$B$1)</f>
        <v>0</v>
      </c>
      <c r="G211" s="9">
        <f>SUMIFS('2013Figures'!$J:$J,'2013Figures'!$C:$C,$A211,'2013Figures'!$H:$H,$B211,'2013Figures'!$I:$I,$C211,'2013Figures'!$B:$B,"CyToBroker",'2013Figures'!$G:$G,"E1",'2013Figures'!$E:$E,$B$1)</f>
        <v>0</v>
      </c>
      <c r="H211" s="9">
        <f>SUMIFS('2013Figures'!$J:$J,'2013Figures'!$C:$C,$A211,'2013Figures'!$H:$H,$B211,'2013Figures'!$I:$I,$C211,'2013Figures'!$B:$B,"CyToBroker",'2013Figures'!$G:$G,"P1",'2013Figures'!$E:$E,$B$1)</f>
        <v>0</v>
      </c>
      <c r="J211" s="8">
        <v>201201</v>
      </c>
      <c r="L211" s="42">
        <f>SUMIFS('2012Figures'!$J:$J,'2012Figures'!$C:$C,$A211,'2012Figures'!$H:$H,$B211,'2012Figures'!$I:$I,$C211,'2012Figures'!$E:$E,$B$1)</f>
        <v>0</v>
      </c>
      <c r="M211" s="52">
        <f>SUMIFS('2012Figures'!$J:$J,'2012Figures'!$C:$C,$A211,'2012Figures'!$H:$H,$B211,'2012Figures'!$I:$I,$C211,'2012Figures'!$B:$B,"BrokerToCy",'2012Figures'!$G:$G,"E1",'2012Figures'!$E:$E,$B$1)</f>
        <v>0</v>
      </c>
      <c r="N211" s="52">
        <f>SUMIFS('2012Figures'!$J:$J,'2012Figures'!$C:$C,$A211,'2012Figures'!$H:$H,$B211,'2012Figures'!$I:$I,$C211,'2012Figures'!$B:$B,"BrokerToCy",'2012Figures'!$G:$G,"P1",'2012Figures'!$E:$E,$B$1)</f>
        <v>0</v>
      </c>
      <c r="O211" s="52">
        <f>SUMIFS('2012Figures'!$J:$J,'2012Figures'!$C:$C,$A211,'2012Figures'!$H:$H,$B211,'2012Figures'!$I:$I,$C211,'2012Figures'!$B:$B,"CyToBroker",'2012Figures'!$G:$G,"E1",'2012Figures'!$E:$E,$B$1)</f>
        <v>0</v>
      </c>
      <c r="P211" s="52">
        <f>SUMIFS('2012Figures'!$J:$J,'2012Figures'!$C:$C,$A211,'2012Figures'!$H:$H,$B211,'2012Figures'!$I:$I,$C211,'2012Figures'!$B:$B,"CyToBroker",'2012Figures'!$G:$G,"P1",'2012Figures'!$E:$E,$B$1)</f>
        <v>0</v>
      </c>
      <c r="R211" s="46" t="str">
        <f t="shared" si="28"/>
        <v/>
      </c>
      <c r="S211" s="46" t="str">
        <f t="shared" si="28"/>
        <v/>
      </c>
      <c r="T211" s="46" t="str">
        <f t="shared" si="28"/>
        <v/>
      </c>
      <c r="U211" s="46" t="str">
        <f t="shared" si="28"/>
        <v/>
      </c>
      <c r="V211" s="46" t="str">
        <f t="shared" si="28"/>
        <v/>
      </c>
    </row>
    <row r="212" spans="1:22" x14ac:dyDescent="0.2">
      <c r="A212" s="1">
        <v>121</v>
      </c>
      <c r="B212" s="1" t="s">
        <v>111</v>
      </c>
      <c r="C212" s="8">
        <v>2</v>
      </c>
      <c r="D212" s="29">
        <f>SUMIFS('2013Figures'!$J:$J,'2013Figures'!$C:$C,$A212,'2013Figures'!$H:$H,$B212,'2013Figures'!$I:$I,$C212,'2013Figures'!$E:$E,$B$1)</f>
        <v>0</v>
      </c>
      <c r="E212" s="9">
        <f>SUMIFS('2013Figures'!$J:$J,'2013Figures'!$C:$C,$A212,'2013Figures'!$H:$H,$B212,'2013Figures'!$I:$I,$C212,'2013Figures'!$B:$B,"BrokerToCy",'2013Figures'!$G:$G,"E1",'2013Figures'!$E:$E,$B$1)</f>
        <v>0</v>
      </c>
      <c r="F212" s="9">
        <f>SUMIFS('2013Figures'!$J:$J,'2013Figures'!$C:$C,$A212,'2013Figures'!$H:$H,$B212,'2013Figures'!$I:$I,$C212,'2013Figures'!$B:$B,"BrokerToCy",'2013Figures'!$G:$G,"P1",'2013Figures'!$E:$E,$B$1)</f>
        <v>0</v>
      </c>
      <c r="G212" s="9">
        <f>SUMIFS('2013Figures'!$J:$J,'2013Figures'!$C:$C,$A212,'2013Figures'!$H:$H,$B212,'2013Figures'!$I:$I,$C212,'2013Figures'!$B:$B,"CyToBroker",'2013Figures'!$G:$G,"E1",'2013Figures'!$E:$E,$B$1)</f>
        <v>0</v>
      </c>
      <c r="H212" s="9">
        <f>SUMIFS('2013Figures'!$J:$J,'2013Figures'!$C:$C,$A212,'2013Figures'!$H:$H,$B212,'2013Figures'!$I:$I,$C212,'2013Figures'!$B:$B,"CyToBroker",'2013Figures'!$G:$G,"P1",'2013Figures'!$E:$E,$B$1)</f>
        <v>0</v>
      </c>
      <c r="J212" s="8">
        <v>201101</v>
      </c>
      <c r="L212" s="42">
        <f>SUMIFS('2012Figures'!$J:$J,'2012Figures'!$C:$C,$A212,'2012Figures'!$H:$H,$B212,'2012Figures'!$I:$I,$C212,'2012Figures'!$E:$E,$B$1)</f>
        <v>0</v>
      </c>
      <c r="M212" s="52">
        <f>SUMIFS('2012Figures'!$J:$J,'2012Figures'!$C:$C,$A212,'2012Figures'!$H:$H,$B212,'2012Figures'!$I:$I,$C212,'2012Figures'!$B:$B,"BrokerToCy",'2012Figures'!$G:$G,"E1",'2012Figures'!$E:$E,$B$1)</f>
        <v>0</v>
      </c>
      <c r="N212" s="52">
        <f>SUMIFS('2012Figures'!$J:$J,'2012Figures'!$C:$C,$A212,'2012Figures'!$H:$H,$B212,'2012Figures'!$I:$I,$C212,'2012Figures'!$B:$B,"BrokerToCy",'2012Figures'!$G:$G,"P1",'2012Figures'!$E:$E,$B$1)</f>
        <v>0</v>
      </c>
      <c r="O212" s="52">
        <f>SUMIFS('2012Figures'!$J:$J,'2012Figures'!$C:$C,$A212,'2012Figures'!$H:$H,$B212,'2012Figures'!$I:$I,$C212,'2012Figures'!$B:$B,"CyToBroker",'2012Figures'!$G:$G,"E1",'2012Figures'!$E:$E,$B$1)</f>
        <v>0</v>
      </c>
      <c r="P212" s="52">
        <f>SUMIFS('2012Figures'!$J:$J,'2012Figures'!$C:$C,$A212,'2012Figures'!$H:$H,$B212,'2012Figures'!$I:$I,$C212,'2012Figures'!$B:$B,"CyToBroker",'2012Figures'!$G:$G,"P1",'2012Figures'!$E:$E,$B$1)</f>
        <v>0</v>
      </c>
      <c r="R212" s="46" t="str">
        <f t="shared" si="28"/>
        <v/>
      </c>
      <c r="S212" s="46" t="str">
        <f t="shared" si="28"/>
        <v/>
      </c>
      <c r="T212" s="46" t="str">
        <f t="shared" si="28"/>
        <v/>
      </c>
      <c r="U212" s="46" t="str">
        <f t="shared" si="28"/>
        <v/>
      </c>
      <c r="V212" s="46" t="str">
        <f t="shared" si="28"/>
        <v/>
      </c>
    </row>
    <row r="213" spans="1:22" x14ac:dyDescent="0.2">
      <c r="A213" s="1">
        <v>121</v>
      </c>
      <c r="B213" s="1" t="s">
        <v>111</v>
      </c>
      <c r="C213" s="8">
        <v>1</v>
      </c>
      <c r="D213" s="29">
        <f>SUMIFS('2013Figures'!$J:$J,'2013Figures'!$C:$C,$A213,'2013Figures'!$H:$H,$B213,'2013Figures'!$I:$I,$C213,'2013Figures'!$E:$E,$B$1)</f>
        <v>0</v>
      </c>
      <c r="E213" s="9">
        <f>SUMIFS('2013Figures'!$J:$J,'2013Figures'!$C:$C,$A213,'2013Figures'!$H:$H,$B213,'2013Figures'!$I:$I,$C213,'2013Figures'!$B:$B,"BrokerToCy",'2013Figures'!$G:$G,"E1",'2013Figures'!$E:$E,$B$1)</f>
        <v>0</v>
      </c>
      <c r="F213" s="9">
        <f>SUMIFS('2013Figures'!$J:$J,'2013Figures'!$C:$C,$A213,'2013Figures'!$H:$H,$B213,'2013Figures'!$I:$I,$C213,'2013Figures'!$B:$B,"BrokerToCy",'2013Figures'!$G:$G,"P1",'2013Figures'!$E:$E,$B$1)</f>
        <v>0</v>
      </c>
      <c r="G213" s="9">
        <f>SUMIFS('2013Figures'!$J:$J,'2013Figures'!$C:$C,$A213,'2013Figures'!$H:$H,$B213,'2013Figures'!$I:$I,$C213,'2013Figures'!$B:$B,"CyToBroker",'2013Figures'!$G:$G,"E1",'2013Figures'!$E:$E,$B$1)</f>
        <v>0</v>
      </c>
      <c r="H213" s="9">
        <f>SUMIFS('2013Figures'!$J:$J,'2013Figures'!$C:$C,$A213,'2013Figures'!$H:$H,$B213,'2013Figures'!$I:$I,$C213,'2013Figures'!$B:$B,"CyToBroker",'2013Figures'!$G:$G,"P1",'2013Figures'!$E:$E,$B$1)</f>
        <v>0</v>
      </c>
      <c r="J213" s="8">
        <v>201001</v>
      </c>
      <c r="L213" s="42">
        <f>SUMIFS('2012Figures'!$J:$J,'2012Figures'!$C:$C,$A213,'2012Figures'!$H:$H,$B213,'2012Figures'!$I:$I,$C213,'2012Figures'!$E:$E,$B$1)</f>
        <v>0</v>
      </c>
      <c r="M213" s="52">
        <f>SUMIFS('2012Figures'!$J:$J,'2012Figures'!$C:$C,$A213,'2012Figures'!$H:$H,$B213,'2012Figures'!$I:$I,$C213,'2012Figures'!$B:$B,"BrokerToCy",'2012Figures'!$G:$G,"E1",'2012Figures'!$E:$E,$B$1)</f>
        <v>0</v>
      </c>
      <c r="N213" s="52">
        <f>SUMIFS('2012Figures'!$J:$J,'2012Figures'!$C:$C,$A213,'2012Figures'!$H:$H,$B213,'2012Figures'!$I:$I,$C213,'2012Figures'!$B:$B,"BrokerToCy",'2012Figures'!$G:$G,"P1",'2012Figures'!$E:$E,$B$1)</f>
        <v>0</v>
      </c>
      <c r="O213" s="52">
        <f>SUMIFS('2012Figures'!$J:$J,'2012Figures'!$C:$C,$A213,'2012Figures'!$H:$H,$B213,'2012Figures'!$I:$I,$C213,'2012Figures'!$B:$B,"CyToBroker",'2012Figures'!$G:$G,"E1",'2012Figures'!$E:$E,$B$1)</f>
        <v>0</v>
      </c>
      <c r="P213" s="52">
        <f>SUMIFS('2012Figures'!$J:$J,'2012Figures'!$C:$C,$A213,'2012Figures'!$H:$H,$B213,'2012Figures'!$I:$I,$C213,'2012Figures'!$B:$B,"CyToBroker",'2012Figures'!$G:$G,"P1",'2012Figures'!$E:$E,$B$1)</f>
        <v>0</v>
      </c>
      <c r="R213" s="46" t="str">
        <f t="shared" si="28"/>
        <v/>
      </c>
      <c r="S213" s="46" t="str">
        <f t="shared" si="28"/>
        <v/>
      </c>
      <c r="T213" s="46" t="str">
        <f t="shared" si="28"/>
        <v/>
      </c>
      <c r="U213" s="46" t="str">
        <f t="shared" si="28"/>
        <v/>
      </c>
      <c r="V213" s="46" t="str">
        <f t="shared" si="28"/>
        <v/>
      </c>
    </row>
    <row r="214" spans="1:22" x14ac:dyDescent="0.2">
      <c r="A214" s="1">
        <v>121</v>
      </c>
      <c r="B214" s="1" t="s">
        <v>111</v>
      </c>
      <c r="D214" s="29">
        <f>SUMIFS('2013Figures'!$J:$J,'2013Figures'!$C:$C,$A214,'2013Figures'!$I:$I,"",'2013Figures'!$E:$E,$B$1)</f>
        <v>0</v>
      </c>
      <c r="E214" s="9">
        <f>SUMIFS('2013Figures'!$J:$J,'2013Figures'!$C:$C,$A214,'2013Figures'!$I:$I,"",'2013Figures'!$B:$B,"BrokerToCy",'2013Figures'!$G:$G,"E1",'2013Figures'!$E:$E,$B$1)</f>
        <v>0</v>
      </c>
      <c r="F214" s="9">
        <f>SUMIFS('2013Figures'!$J:$J,'2013Figures'!$C:$C,$A214,'2013Figures'!$I:$I,"",'2013Figures'!$B:$B,"BrokerToCy",'2013Figures'!$G:$G,"P1",'2013Figures'!$E:$E,$B$1)</f>
        <v>0</v>
      </c>
      <c r="G214" s="9">
        <f>SUMIFS('2013Figures'!$J:$J,'2013Figures'!$C:$C,$A214,'2013Figures'!$I:$I,"",'2013Figures'!$B:$B,"CyToBroker",'2013Figures'!$G:$G,"E1",'2013Figures'!$E:$E,$B$1)</f>
        <v>0</v>
      </c>
      <c r="H214" s="9">
        <f>SUMIFS('2013Figures'!$J:$J,'2013Figures'!$C:$C,$A214,'2013Figures'!$I:$I,"",'2013Figures'!$B:$B,"CyToBroker",'2013Figures'!$G:$G,"P1",'2013Figures'!$E:$E,$B$1)</f>
        <v>0</v>
      </c>
      <c r="J214" s="8" t="s">
        <v>131</v>
      </c>
      <c r="L214" s="42">
        <f>SUMIFS('2012Figures'!$J:$J,'2012Figures'!$C:$C,$A214,'2012Figures'!$I:$I,"",'2012Figures'!$E:$E,$B$1)</f>
        <v>0</v>
      </c>
      <c r="M214" s="52">
        <f>SUMIFS('2012Figures'!$J:$J,'2012Figures'!$C:$C,$A214,'2012Figures'!$I:$I,"",'2012Figures'!$B:$B,"BrokerToCy",'2012Figures'!$G:$G,"E1",'2012Figures'!$E:$E,$B$1)</f>
        <v>0</v>
      </c>
      <c r="N214" s="52">
        <f>SUMIFS('2012Figures'!$J:$J,'2012Figures'!$C:$C,$A214,'2012Figures'!$I:$I,"",'2012Figures'!$B:$B,"BrokerToCy",'2012Figures'!$G:$G,"P1",'2012Figures'!$E:$E,$B$1)</f>
        <v>0</v>
      </c>
      <c r="O214" s="52">
        <f>SUMIFS('2012Figures'!$J:$J,'2012Figures'!$C:$C,$A214,'2012Figures'!$I:$I,"",'2012Figures'!$B:$B,"CyToBroker",'2012Figures'!$G:$G,"E1",'2012Figures'!$E:$E,$B$1)</f>
        <v>0</v>
      </c>
      <c r="P214" s="52">
        <f>SUMIFS('2012Figures'!$J:$J,'2012Figures'!$C:$C,$A214,'2012Figures'!$I:$I,"",'2012Figures'!$B:$B,"CyToBroker",'2012Figures'!$G:$G,"P1",'2012Figures'!$E:$E,$B$1)</f>
        <v>0</v>
      </c>
      <c r="R214" s="46" t="str">
        <f t="shared" si="28"/>
        <v/>
      </c>
      <c r="S214" s="46" t="str">
        <f t="shared" si="28"/>
        <v/>
      </c>
      <c r="T214" s="46" t="str">
        <f t="shared" si="28"/>
        <v/>
      </c>
      <c r="U214" s="46" t="str">
        <f t="shared" si="28"/>
        <v/>
      </c>
      <c r="V214" s="46" t="str">
        <f t="shared" si="28"/>
        <v/>
      </c>
    </row>
    <row r="215" spans="1:22" x14ac:dyDescent="0.2">
      <c r="A215" s="21"/>
      <c r="B215" s="21" t="s">
        <v>92</v>
      </c>
      <c r="C215" s="22"/>
      <c r="D215" s="23">
        <f>SUM(E215:H215)</f>
        <v>0</v>
      </c>
      <c r="E215" s="23">
        <f>SUM(E207:E214)</f>
        <v>0</v>
      </c>
      <c r="F215" s="23">
        <f>SUM(F207:F214)</f>
        <v>0</v>
      </c>
      <c r="G215" s="23">
        <f>SUM(G207:G214)</f>
        <v>0</v>
      </c>
      <c r="H215" s="23">
        <f>SUM(H207:H214)</f>
        <v>0</v>
      </c>
      <c r="I215" s="21"/>
      <c r="J215" s="22"/>
      <c r="K215" s="21"/>
      <c r="L215" s="43">
        <f>SUM(M215:P215)</f>
        <v>0</v>
      </c>
      <c r="M215" s="43">
        <f>SUM(M207:M214)</f>
        <v>0</v>
      </c>
      <c r="N215" s="43">
        <f>SUM(N207:N214)</f>
        <v>0</v>
      </c>
      <c r="O215" s="43">
        <f>SUM(O207:O214)</f>
        <v>0</v>
      </c>
      <c r="P215" s="43">
        <f>SUM(P207:P214)</f>
        <v>0</v>
      </c>
      <c r="Q215" s="21"/>
      <c r="R215" s="21"/>
      <c r="S215" s="21"/>
      <c r="T215" s="21"/>
      <c r="U215" s="21"/>
      <c r="V215" s="21"/>
    </row>
    <row r="216" spans="1:22" x14ac:dyDescent="0.2">
      <c r="A216" s="28">
        <v>122</v>
      </c>
      <c r="B216" s="28" t="s">
        <v>67</v>
      </c>
      <c r="C216" s="17" t="s">
        <v>88</v>
      </c>
      <c r="D216" s="18">
        <f>SUMIFS('2013Figures'!$J:$J,'2013Figures'!$C:$C,$A216,'2013Figures'!$E:$E,$B$1)</f>
        <v>0</v>
      </c>
      <c r="E216" s="18">
        <f>SUMIFS('2013Figures'!$J:$J,'2013Figures'!$C:$C,$A216,'2013Figures'!$B:$B,"BrokerToCy",'2013Figures'!$G:$G,"E1",'2013Figures'!$E:$E,$B$1)</f>
        <v>0</v>
      </c>
      <c r="F216" s="18">
        <f>SUMIFS('2013Figures'!$J:$J,'2013Figures'!$C:$C,$A216,'2013Figures'!$B:$B,"BrokerToCy",'2013Figures'!$G:$G,"P1",'2013Figures'!$E:$E,$B$1)</f>
        <v>0</v>
      </c>
      <c r="G216" s="18">
        <f>SUMIFS('2013Figures'!$J:$J,'2013Figures'!$C:$C,$A216,'2013Figures'!$B:$B,"CyToBroker",'2013Figures'!$G:$G,"E1",'2013Figures'!$E:$E,$B$1)</f>
        <v>0</v>
      </c>
      <c r="H216" s="18">
        <f>SUMIFS('2013Figures'!$J:$J,'2013Figures'!$C:$C,$A216,'2013Figures'!$B:$B,"CyToBroker",'2013Figures'!$G:$G,"P1",'2013Figures'!$E:$E,$B$1)</f>
        <v>0</v>
      </c>
      <c r="I216" s="28"/>
      <c r="J216" s="17"/>
      <c r="K216" s="28"/>
      <c r="L216" s="50">
        <f>SUMIFS('2012Figures'!$J:$J,'2012Figures'!$C:$C,$A216,'2012Figures'!$E:$E,$B$1)</f>
        <v>0</v>
      </c>
      <c r="M216" s="50">
        <f>SUMIFS('2012Figures'!$J:$J,'2012Figures'!$C:$C,$A216,'2012Figures'!$B:$B,"BrokerToCy",'2012Figures'!$G:$G,"E1",'2012Figures'!$E:$E,$B$1)</f>
        <v>0</v>
      </c>
      <c r="N216" s="50">
        <f>SUMIFS('2012Figures'!$J:$J,'2012Figures'!$C:$C,$A216,'2012Figures'!$B:$B,"BrokerToCy",'2012Figures'!$G:$G,"P1",'2012Figures'!$E:$E,$B$1)</f>
        <v>0</v>
      </c>
      <c r="O216" s="50">
        <f>SUMIFS('2012Figures'!$J:$J,'2012Figures'!$C:$C,$A216,'2012Figures'!$B:$B,"CyToBroker",'2012Figures'!$G:$G,"E1",'2012Figures'!$E:$E,$B$1)</f>
        <v>0</v>
      </c>
      <c r="P216" s="50">
        <f>SUMIFS('2012Figures'!$J:$J,'2012Figures'!$C:$C,$A216,'2012Figures'!$B:$B,"CyToBroker",'2012Figures'!$G:$G,"P1",'2012Figures'!$E:$E,$B$1)</f>
        <v>0</v>
      </c>
      <c r="Q216" s="28"/>
      <c r="R216" s="46" t="str">
        <f t="shared" si="28"/>
        <v/>
      </c>
      <c r="S216" s="46" t="str">
        <f t="shared" si="28"/>
        <v/>
      </c>
      <c r="T216" s="46" t="str">
        <f t="shared" si="28"/>
        <v/>
      </c>
      <c r="U216" s="46" t="str">
        <f t="shared" si="28"/>
        <v/>
      </c>
      <c r="V216" s="46" t="str">
        <f t="shared" si="28"/>
        <v/>
      </c>
    </row>
    <row r="217" spans="1:22" x14ac:dyDescent="0.2">
      <c r="A217" s="1">
        <v>122</v>
      </c>
      <c r="B217" s="1" t="s">
        <v>67</v>
      </c>
      <c r="C217" s="8">
        <v>7</v>
      </c>
      <c r="D217" s="29">
        <f>SUMIFS('2013Figures'!$J:$J,'2013Figures'!$C:$C,$A217,'2013Figures'!$H:$H,$B217,'2013Figures'!$I:$I,$C217,'2013Figures'!$E:$E,$B$1)</f>
        <v>0</v>
      </c>
      <c r="E217" s="9">
        <f>SUMIFS('2013Figures'!$J:$J,'2013Figures'!$C:$C,$A217,'2013Figures'!$H:$H,$B217,'2013Figures'!$I:$I,$C217,'2013Figures'!$B:$B,"BrokerToCy",'2013Figures'!$G:$G,"E1",'2013Figures'!$E:$E,$B$1)</f>
        <v>0</v>
      </c>
      <c r="F217" s="9">
        <f>SUMIFS('2013Figures'!$J:$J,'2013Figures'!$C:$C,$A217,'2013Figures'!$H:$H,$B217,'2013Figures'!$I:$I,$C217,'2013Figures'!$B:$B,"BrokerToCy",'2013Figures'!$G:$G,"P1",'2013Figures'!$E:$E,$B$1)</f>
        <v>0</v>
      </c>
      <c r="G217" s="9">
        <f>SUMIFS('2013Figures'!$J:$J,'2013Figures'!$C:$C,$A217,'2013Figures'!$H:$H,$B217,'2013Figures'!$I:$I,$C217,'2013Figures'!$B:$B,"CyToBroker",'2013Figures'!$G:$G,"E1",'2013Figures'!$E:$E,$B$1)</f>
        <v>0</v>
      </c>
      <c r="H217" s="9">
        <f>SUMIFS('2013Figures'!$J:$J,'2013Figures'!$C:$C,$A217,'2013Figures'!$H:$H,$B217,'2013Figures'!$I:$I,$C217,'2013Figures'!$B:$B,"CyToBroker",'2013Figures'!$G:$G,"P1",'2013Figures'!$E:$E,$B$1)</f>
        <v>0</v>
      </c>
      <c r="I217" s="33"/>
      <c r="J217" s="34"/>
      <c r="K217" s="33"/>
      <c r="L217" s="42">
        <f>SUMIFS('2012Figures'!$J:$J,'2012Figures'!$C:$C,$A217,'2012Figures'!$H:$H,$B217,'2012Figures'!$I:$I,$C217,'2012Figures'!$E:$E,$B$1)</f>
        <v>0</v>
      </c>
      <c r="M217" s="52">
        <f>SUMIFS('2012Figures'!$J:$J,'2012Figures'!$C:$C,$A217,'2012Figures'!$H:$H,$B217,'2012Figures'!$I:$I,$C217,'2012Figures'!$B:$B,"BrokerToCy",'2012Figures'!$G:$G,"E1",'2012Figures'!$E:$E,$B$1)</f>
        <v>0</v>
      </c>
      <c r="N217" s="52">
        <f>SUMIFS('2012Figures'!$J:$J,'2012Figures'!$C:$C,$A217,'2012Figures'!$H:$H,$B217,'2012Figures'!$I:$I,$C217,'2012Figures'!$B:$B,"BrokerToCy",'2012Figures'!$G:$G,"P1",'2012Figures'!$E:$E,$B$1)</f>
        <v>0</v>
      </c>
      <c r="O217" s="52">
        <f>SUMIFS('2012Figures'!$J:$J,'2012Figures'!$C:$C,$A217,'2012Figures'!$H:$H,$B217,'2012Figures'!$I:$I,$C217,'2012Figures'!$B:$B,"CyToBroker",'2012Figures'!$G:$G,"E1",'2012Figures'!$E:$E,$B$1)</f>
        <v>0</v>
      </c>
      <c r="P217" s="52">
        <f>SUMIFS('2012Figures'!$J:$J,'2012Figures'!$C:$C,$A217,'2012Figures'!$H:$H,$B217,'2012Figures'!$I:$I,$C217,'2012Figures'!$B:$B,"CyToBroker",'2012Figures'!$G:$G,"P1",'2012Figures'!$E:$E,$B$1)</f>
        <v>0</v>
      </c>
      <c r="Q217" s="33"/>
      <c r="R217" s="46" t="str">
        <f t="shared" si="28"/>
        <v/>
      </c>
      <c r="S217" s="46" t="str">
        <f t="shared" si="28"/>
        <v/>
      </c>
      <c r="T217" s="46" t="str">
        <f t="shared" si="28"/>
        <v/>
      </c>
      <c r="U217" s="46" t="str">
        <f t="shared" si="28"/>
        <v/>
      </c>
      <c r="V217" s="46" t="str">
        <f t="shared" si="28"/>
        <v/>
      </c>
    </row>
    <row r="218" spans="1:22" x14ac:dyDescent="0.2">
      <c r="A218" s="1">
        <v>122</v>
      </c>
      <c r="B218" s="1" t="s">
        <v>67</v>
      </c>
      <c r="C218" s="8">
        <v>6</v>
      </c>
      <c r="D218" s="29">
        <f>SUMIFS('2013Figures'!$J:$J,'2013Figures'!$C:$C,$A218,'2013Figures'!$H:$H,$B218,'2013Figures'!$I:$I,$C218,'2013Figures'!$E:$E,$B$1)</f>
        <v>0</v>
      </c>
      <c r="E218" s="9">
        <f>SUMIFS('2013Figures'!$J:$J,'2013Figures'!$C:$C,$A218,'2013Figures'!$H:$H,$B218,'2013Figures'!$I:$I,$C218,'2013Figures'!$B:$B,"BrokerToCy",'2013Figures'!$G:$G,"E1",'2013Figures'!$E:$E,$B$1)</f>
        <v>0</v>
      </c>
      <c r="F218" s="9">
        <f>SUMIFS('2013Figures'!$J:$J,'2013Figures'!$C:$C,$A218,'2013Figures'!$H:$H,$B218,'2013Figures'!$I:$I,$C218,'2013Figures'!$B:$B,"BrokerToCy",'2013Figures'!$G:$G,"P1",'2013Figures'!$E:$E,$B$1)</f>
        <v>0</v>
      </c>
      <c r="G218" s="9">
        <f>SUMIFS('2013Figures'!$J:$J,'2013Figures'!$C:$C,$A218,'2013Figures'!$H:$H,$B218,'2013Figures'!$I:$I,$C218,'2013Figures'!$B:$B,"CyToBroker",'2013Figures'!$G:$G,"E1",'2013Figures'!$E:$E,$B$1)</f>
        <v>0</v>
      </c>
      <c r="H218" s="9">
        <f>SUMIFS('2013Figures'!$J:$J,'2013Figures'!$C:$C,$A218,'2013Figures'!$H:$H,$B218,'2013Figures'!$I:$I,$C218,'2013Figures'!$B:$B,"CyToBroker",'2013Figures'!$G:$G,"P1",'2013Figures'!$E:$E,$B$1)</f>
        <v>0</v>
      </c>
      <c r="I218" s="33"/>
      <c r="J218" s="34">
        <v>201501</v>
      </c>
      <c r="K218" s="33"/>
      <c r="L218" s="42">
        <f>SUMIFS('2012Figures'!$J:$J,'2012Figures'!$C:$C,$A218,'2012Figures'!$H:$H,$B218,'2012Figures'!$I:$I,$C218,'2012Figures'!$E:$E,$B$1)</f>
        <v>0</v>
      </c>
      <c r="M218" s="52">
        <f>SUMIFS('2012Figures'!$J:$J,'2012Figures'!$C:$C,$A218,'2012Figures'!$H:$H,$B218,'2012Figures'!$I:$I,$C218,'2012Figures'!$B:$B,"BrokerToCy",'2012Figures'!$G:$G,"E1",'2012Figures'!$E:$E,$B$1)</f>
        <v>0</v>
      </c>
      <c r="N218" s="52">
        <f>SUMIFS('2012Figures'!$J:$J,'2012Figures'!$C:$C,$A218,'2012Figures'!$H:$H,$B218,'2012Figures'!$I:$I,$C218,'2012Figures'!$B:$B,"BrokerToCy",'2012Figures'!$G:$G,"P1",'2012Figures'!$E:$E,$B$1)</f>
        <v>0</v>
      </c>
      <c r="O218" s="52">
        <f>SUMIFS('2012Figures'!$J:$J,'2012Figures'!$C:$C,$A218,'2012Figures'!$H:$H,$B218,'2012Figures'!$I:$I,$C218,'2012Figures'!$B:$B,"CyToBroker",'2012Figures'!$G:$G,"E1",'2012Figures'!$E:$E,$B$1)</f>
        <v>0</v>
      </c>
      <c r="P218" s="52">
        <f>SUMIFS('2012Figures'!$J:$J,'2012Figures'!$C:$C,$A218,'2012Figures'!$H:$H,$B218,'2012Figures'!$I:$I,$C218,'2012Figures'!$B:$B,"CyToBroker",'2012Figures'!$G:$G,"P1",'2012Figures'!$E:$E,$B$1)</f>
        <v>0</v>
      </c>
      <c r="Q218" s="33"/>
      <c r="R218" s="46" t="str">
        <f t="shared" si="28"/>
        <v/>
      </c>
      <c r="S218" s="46" t="str">
        <f t="shared" si="28"/>
        <v/>
      </c>
      <c r="T218" s="46" t="str">
        <f t="shared" si="28"/>
        <v/>
      </c>
      <c r="U218" s="46" t="str">
        <f t="shared" si="28"/>
        <v/>
      </c>
      <c r="V218" s="46" t="str">
        <f t="shared" si="28"/>
        <v/>
      </c>
    </row>
    <row r="219" spans="1:22" x14ac:dyDescent="0.2">
      <c r="A219" s="1">
        <v>122</v>
      </c>
      <c r="B219" s="1" t="s">
        <v>67</v>
      </c>
      <c r="C219" s="8">
        <v>5</v>
      </c>
      <c r="D219" s="29">
        <f>SUMIFS('2013Figures'!$J:$J,'2013Figures'!$C:$C,$A219,'2013Figures'!$H:$H,$B219,'2013Figures'!$I:$I,$C219,'2013Figures'!$E:$E,$B$1)</f>
        <v>0</v>
      </c>
      <c r="E219" s="9">
        <f>SUMIFS('2013Figures'!$J:$J,'2013Figures'!$C:$C,$A219,'2013Figures'!$H:$H,$B219,'2013Figures'!$I:$I,$C219,'2013Figures'!$B:$B,"BrokerToCy",'2013Figures'!$G:$G,"E1",'2013Figures'!$E:$E,$B$1)</f>
        <v>0</v>
      </c>
      <c r="F219" s="9">
        <f>SUMIFS('2013Figures'!$J:$J,'2013Figures'!$C:$C,$A219,'2013Figures'!$H:$H,$B219,'2013Figures'!$I:$I,$C219,'2013Figures'!$B:$B,"BrokerToCy",'2013Figures'!$G:$G,"P1",'2013Figures'!$E:$E,$B$1)</f>
        <v>0</v>
      </c>
      <c r="G219" s="9">
        <f>SUMIFS('2013Figures'!$J:$J,'2013Figures'!$C:$C,$A219,'2013Figures'!$H:$H,$B219,'2013Figures'!$I:$I,$C219,'2013Figures'!$B:$B,"CyToBroker",'2013Figures'!$G:$G,"E1",'2013Figures'!$E:$E,$B$1)</f>
        <v>0</v>
      </c>
      <c r="H219" s="9">
        <f>SUMIFS('2013Figures'!$J:$J,'2013Figures'!$C:$C,$A219,'2013Figures'!$H:$H,$B219,'2013Figures'!$I:$I,$C219,'2013Figures'!$B:$B,"CyToBroker",'2013Figures'!$G:$G,"P1",'2013Figures'!$E:$E,$B$1)</f>
        <v>0</v>
      </c>
      <c r="J219" s="8">
        <v>201401</v>
      </c>
      <c r="L219" s="42">
        <f>SUMIFS('2012Figures'!$J:$J,'2012Figures'!$C:$C,$A219,'2012Figures'!$H:$H,$B219,'2012Figures'!$I:$I,$C219,'2012Figures'!$E:$E,$B$1)</f>
        <v>0</v>
      </c>
      <c r="M219" s="52">
        <f>SUMIFS('2012Figures'!$J:$J,'2012Figures'!$C:$C,$A219,'2012Figures'!$H:$H,$B219,'2012Figures'!$I:$I,$C219,'2012Figures'!$B:$B,"BrokerToCy",'2012Figures'!$G:$G,"E1",'2012Figures'!$E:$E,$B$1)</f>
        <v>0</v>
      </c>
      <c r="N219" s="52">
        <f>SUMIFS('2012Figures'!$J:$J,'2012Figures'!$C:$C,$A219,'2012Figures'!$H:$H,$B219,'2012Figures'!$I:$I,$C219,'2012Figures'!$B:$B,"BrokerToCy",'2012Figures'!$G:$G,"P1",'2012Figures'!$E:$E,$B$1)</f>
        <v>0</v>
      </c>
      <c r="O219" s="52">
        <f>SUMIFS('2012Figures'!$J:$J,'2012Figures'!$C:$C,$A219,'2012Figures'!$H:$H,$B219,'2012Figures'!$I:$I,$C219,'2012Figures'!$B:$B,"CyToBroker",'2012Figures'!$G:$G,"E1",'2012Figures'!$E:$E,$B$1)</f>
        <v>0</v>
      </c>
      <c r="P219" s="52">
        <f>SUMIFS('2012Figures'!$J:$J,'2012Figures'!$C:$C,$A219,'2012Figures'!$H:$H,$B219,'2012Figures'!$I:$I,$C219,'2012Figures'!$B:$B,"CyToBroker",'2012Figures'!$G:$G,"P1",'2012Figures'!$E:$E,$B$1)</f>
        <v>0</v>
      </c>
      <c r="R219" s="46" t="str">
        <f t="shared" si="28"/>
        <v/>
      </c>
      <c r="S219" s="46" t="str">
        <f t="shared" si="28"/>
        <v/>
      </c>
      <c r="T219" s="46" t="str">
        <f t="shared" si="28"/>
        <v/>
      </c>
      <c r="U219" s="46" t="str">
        <f t="shared" si="28"/>
        <v/>
      </c>
      <c r="V219" s="46" t="str">
        <f t="shared" si="28"/>
        <v/>
      </c>
    </row>
    <row r="220" spans="1:22" x14ac:dyDescent="0.2">
      <c r="A220" s="1">
        <v>122</v>
      </c>
      <c r="B220" s="1" t="s">
        <v>67</v>
      </c>
      <c r="C220" s="8">
        <v>4</v>
      </c>
      <c r="D220" s="29">
        <f>SUMIFS('2013Figures'!$J:$J,'2013Figures'!$C:$C,$A220,'2013Figures'!$H:$H,$B220,'2013Figures'!$I:$I,$C220,'2013Figures'!$E:$E,$B$1)</f>
        <v>0</v>
      </c>
      <c r="E220" s="9">
        <f>SUMIFS('2013Figures'!$J:$J,'2013Figures'!$C:$C,$A220,'2013Figures'!$H:$H,$B220,'2013Figures'!$I:$I,$C220,'2013Figures'!$B:$B,"BrokerToCy",'2013Figures'!$G:$G,"E1",'2013Figures'!$E:$E,$B$1)</f>
        <v>0</v>
      </c>
      <c r="F220" s="9">
        <f>SUMIFS('2013Figures'!$J:$J,'2013Figures'!$C:$C,$A220,'2013Figures'!$H:$H,$B220,'2013Figures'!$I:$I,$C220,'2013Figures'!$B:$B,"BrokerToCy",'2013Figures'!$G:$G,"P1",'2013Figures'!$E:$E,$B$1)</f>
        <v>0</v>
      </c>
      <c r="G220" s="9">
        <f>SUMIFS('2013Figures'!$J:$J,'2013Figures'!$C:$C,$A220,'2013Figures'!$H:$H,$B220,'2013Figures'!$I:$I,$C220,'2013Figures'!$B:$B,"CyToBroker",'2013Figures'!$G:$G,"E1",'2013Figures'!$E:$E,$B$1)</f>
        <v>0</v>
      </c>
      <c r="H220" s="9">
        <f>SUMIFS('2013Figures'!$J:$J,'2013Figures'!$C:$C,$A220,'2013Figures'!$H:$H,$B220,'2013Figures'!$I:$I,$C220,'2013Figures'!$B:$B,"CyToBroker",'2013Figures'!$G:$G,"P1",'2013Figures'!$E:$E,$B$1)</f>
        <v>0</v>
      </c>
      <c r="I220" s="30"/>
      <c r="J220" s="31">
        <v>201301</v>
      </c>
      <c r="K220" s="30"/>
      <c r="L220" s="42">
        <f>SUMIFS('2012Figures'!$J:$J,'2012Figures'!$C:$C,$A220,'2012Figures'!$H:$H,$B220,'2012Figures'!$I:$I,$C220,'2012Figures'!$E:$E,$B$1)</f>
        <v>0</v>
      </c>
      <c r="M220" s="52">
        <f>SUMIFS('2012Figures'!$J:$J,'2012Figures'!$C:$C,$A220,'2012Figures'!$H:$H,$B220,'2012Figures'!$I:$I,$C220,'2012Figures'!$B:$B,"BrokerToCy",'2012Figures'!$G:$G,"E1",'2012Figures'!$E:$E,$B$1)</f>
        <v>0</v>
      </c>
      <c r="N220" s="52">
        <f>SUMIFS('2012Figures'!$J:$J,'2012Figures'!$C:$C,$A220,'2012Figures'!$H:$H,$B220,'2012Figures'!$I:$I,$C220,'2012Figures'!$B:$B,"BrokerToCy",'2012Figures'!$G:$G,"P1",'2012Figures'!$E:$E,$B$1)</f>
        <v>0</v>
      </c>
      <c r="O220" s="52">
        <f>SUMIFS('2012Figures'!$J:$J,'2012Figures'!$C:$C,$A220,'2012Figures'!$H:$H,$B220,'2012Figures'!$I:$I,$C220,'2012Figures'!$B:$B,"CyToBroker",'2012Figures'!$G:$G,"E1",'2012Figures'!$E:$E,$B$1)</f>
        <v>0</v>
      </c>
      <c r="P220" s="52">
        <f>SUMIFS('2012Figures'!$J:$J,'2012Figures'!$C:$C,$A220,'2012Figures'!$H:$H,$B220,'2012Figures'!$I:$I,$C220,'2012Figures'!$B:$B,"CyToBroker",'2012Figures'!$G:$G,"P1",'2012Figures'!$E:$E,$B$1)</f>
        <v>0</v>
      </c>
      <c r="Q220" s="30"/>
      <c r="R220" s="46" t="str">
        <f t="shared" si="28"/>
        <v/>
      </c>
      <c r="S220" s="46" t="str">
        <f t="shared" si="28"/>
        <v/>
      </c>
      <c r="T220" s="46" t="str">
        <f t="shared" si="28"/>
        <v/>
      </c>
      <c r="U220" s="46" t="str">
        <f t="shared" si="28"/>
        <v/>
      </c>
      <c r="V220" s="46" t="str">
        <f t="shared" si="28"/>
        <v/>
      </c>
    </row>
    <row r="221" spans="1:22" x14ac:dyDescent="0.2">
      <c r="A221" s="1">
        <v>122</v>
      </c>
      <c r="B221" s="1" t="s">
        <v>67</v>
      </c>
      <c r="C221" s="8">
        <v>3</v>
      </c>
      <c r="D221" s="29">
        <f>SUMIFS('2013Figures'!$J:$J,'2013Figures'!$C:$C,$A221,'2013Figures'!$H:$H,$B221,'2013Figures'!$I:$I,$C221,'2013Figures'!$E:$E,$B$1)</f>
        <v>0</v>
      </c>
      <c r="E221" s="9">
        <f>SUMIFS('2013Figures'!$J:$J,'2013Figures'!$C:$C,$A221,'2013Figures'!$H:$H,$B221,'2013Figures'!$I:$I,$C221,'2013Figures'!$B:$B,"BrokerToCy",'2013Figures'!$G:$G,"E1",'2013Figures'!$E:$E,$B$1)</f>
        <v>0</v>
      </c>
      <c r="F221" s="9">
        <f>SUMIFS('2013Figures'!$J:$J,'2013Figures'!$C:$C,$A221,'2013Figures'!$H:$H,$B221,'2013Figures'!$I:$I,$C221,'2013Figures'!$B:$B,"BrokerToCy",'2013Figures'!$G:$G,"P1",'2013Figures'!$E:$E,$B$1)</f>
        <v>0</v>
      </c>
      <c r="G221" s="9">
        <f>SUMIFS('2013Figures'!$J:$J,'2013Figures'!$C:$C,$A221,'2013Figures'!$H:$H,$B221,'2013Figures'!$I:$I,$C221,'2013Figures'!$B:$B,"CyToBroker",'2013Figures'!$G:$G,"E1",'2013Figures'!$E:$E,$B$1)</f>
        <v>0</v>
      </c>
      <c r="H221" s="9">
        <f>SUMIFS('2013Figures'!$J:$J,'2013Figures'!$C:$C,$A221,'2013Figures'!$H:$H,$B221,'2013Figures'!$I:$I,$C221,'2013Figures'!$B:$B,"CyToBroker",'2013Figures'!$G:$G,"P1",'2013Figures'!$E:$E,$B$1)</f>
        <v>0</v>
      </c>
      <c r="J221" s="8">
        <v>201201</v>
      </c>
      <c r="L221" s="42">
        <f>SUMIFS('2012Figures'!$J:$J,'2012Figures'!$C:$C,$A221,'2012Figures'!$H:$H,$B221,'2012Figures'!$I:$I,$C221,'2012Figures'!$E:$E,$B$1)</f>
        <v>0</v>
      </c>
      <c r="M221" s="52">
        <f>SUMIFS('2012Figures'!$J:$J,'2012Figures'!$C:$C,$A221,'2012Figures'!$H:$H,$B221,'2012Figures'!$I:$I,$C221,'2012Figures'!$B:$B,"BrokerToCy",'2012Figures'!$G:$G,"E1",'2012Figures'!$E:$E,$B$1)</f>
        <v>0</v>
      </c>
      <c r="N221" s="52">
        <f>SUMIFS('2012Figures'!$J:$J,'2012Figures'!$C:$C,$A221,'2012Figures'!$H:$H,$B221,'2012Figures'!$I:$I,$C221,'2012Figures'!$B:$B,"BrokerToCy",'2012Figures'!$G:$G,"P1",'2012Figures'!$E:$E,$B$1)</f>
        <v>0</v>
      </c>
      <c r="O221" s="52">
        <f>SUMIFS('2012Figures'!$J:$J,'2012Figures'!$C:$C,$A221,'2012Figures'!$H:$H,$B221,'2012Figures'!$I:$I,$C221,'2012Figures'!$B:$B,"CyToBroker",'2012Figures'!$G:$G,"E1",'2012Figures'!$E:$E,$B$1)</f>
        <v>0</v>
      </c>
      <c r="P221" s="52">
        <f>SUMIFS('2012Figures'!$J:$J,'2012Figures'!$C:$C,$A221,'2012Figures'!$H:$H,$B221,'2012Figures'!$I:$I,$C221,'2012Figures'!$B:$B,"CyToBroker",'2012Figures'!$G:$G,"P1",'2012Figures'!$E:$E,$B$1)</f>
        <v>0</v>
      </c>
      <c r="R221" s="46" t="str">
        <f t="shared" si="28"/>
        <v/>
      </c>
      <c r="S221" s="46" t="str">
        <f t="shared" si="28"/>
        <v/>
      </c>
      <c r="T221" s="46" t="str">
        <f t="shared" si="28"/>
        <v/>
      </c>
      <c r="U221" s="46" t="str">
        <f t="shared" si="28"/>
        <v/>
      </c>
      <c r="V221" s="46" t="str">
        <f t="shared" si="28"/>
        <v/>
      </c>
    </row>
    <row r="222" spans="1:22" x14ac:dyDescent="0.2">
      <c r="A222" s="1">
        <v>122</v>
      </c>
      <c r="B222" s="1" t="s">
        <v>67</v>
      </c>
      <c r="C222" s="8">
        <v>2</v>
      </c>
      <c r="D222" s="29">
        <f>SUMIFS('2013Figures'!$J:$J,'2013Figures'!$C:$C,$A222,'2013Figures'!$H:$H,$B222,'2013Figures'!$I:$I,$C222,'2013Figures'!$E:$E,$B$1)</f>
        <v>0</v>
      </c>
      <c r="E222" s="9">
        <f>SUMIFS('2013Figures'!$J:$J,'2013Figures'!$C:$C,$A222,'2013Figures'!$H:$H,$B222,'2013Figures'!$I:$I,$C222,'2013Figures'!$B:$B,"BrokerToCy",'2013Figures'!$G:$G,"E1",'2013Figures'!$E:$E,$B$1)</f>
        <v>0</v>
      </c>
      <c r="F222" s="9">
        <f>SUMIFS('2013Figures'!$J:$J,'2013Figures'!$C:$C,$A222,'2013Figures'!$H:$H,$B222,'2013Figures'!$I:$I,$C222,'2013Figures'!$B:$B,"BrokerToCy",'2013Figures'!$G:$G,"P1",'2013Figures'!$E:$E,$B$1)</f>
        <v>0</v>
      </c>
      <c r="G222" s="9">
        <f>SUMIFS('2013Figures'!$J:$J,'2013Figures'!$C:$C,$A222,'2013Figures'!$H:$H,$B222,'2013Figures'!$I:$I,$C222,'2013Figures'!$B:$B,"CyToBroker",'2013Figures'!$G:$G,"E1",'2013Figures'!$E:$E,$B$1)</f>
        <v>0</v>
      </c>
      <c r="H222" s="9">
        <f>SUMIFS('2013Figures'!$J:$J,'2013Figures'!$C:$C,$A222,'2013Figures'!$H:$H,$B222,'2013Figures'!$I:$I,$C222,'2013Figures'!$B:$B,"CyToBroker",'2013Figures'!$G:$G,"P1",'2013Figures'!$E:$E,$B$1)</f>
        <v>0</v>
      </c>
      <c r="J222" s="8">
        <v>201101</v>
      </c>
      <c r="L222" s="42">
        <f>SUMIFS('2012Figures'!$J:$J,'2012Figures'!$C:$C,$A222,'2012Figures'!$H:$H,$B222,'2012Figures'!$I:$I,$C222,'2012Figures'!$E:$E,$B$1)</f>
        <v>0</v>
      </c>
      <c r="M222" s="52">
        <f>SUMIFS('2012Figures'!$J:$J,'2012Figures'!$C:$C,$A222,'2012Figures'!$H:$H,$B222,'2012Figures'!$I:$I,$C222,'2012Figures'!$B:$B,"BrokerToCy",'2012Figures'!$G:$G,"E1",'2012Figures'!$E:$E,$B$1)</f>
        <v>0</v>
      </c>
      <c r="N222" s="52">
        <f>SUMIFS('2012Figures'!$J:$J,'2012Figures'!$C:$C,$A222,'2012Figures'!$H:$H,$B222,'2012Figures'!$I:$I,$C222,'2012Figures'!$B:$B,"BrokerToCy",'2012Figures'!$G:$G,"P1",'2012Figures'!$E:$E,$B$1)</f>
        <v>0</v>
      </c>
      <c r="O222" s="52">
        <f>SUMIFS('2012Figures'!$J:$J,'2012Figures'!$C:$C,$A222,'2012Figures'!$H:$H,$B222,'2012Figures'!$I:$I,$C222,'2012Figures'!$B:$B,"CyToBroker",'2012Figures'!$G:$G,"E1",'2012Figures'!$E:$E,$B$1)</f>
        <v>0</v>
      </c>
      <c r="P222" s="52">
        <f>SUMIFS('2012Figures'!$J:$J,'2012Figures'!$C:$C,$A222,'2012Figures'!$H:$H,$B222,'2012Figures'!$I:$I,$C222,'2012Figures'!$B:$B,"CyToBroker",'2012Figures'!$G:$G,"P1",'2012Figures'!$E:$E,$B$1)</f>
        <v>0</v>
      </c>
      <c r="R222" s="46" t="str">
        <f t="shared" si="28"/>
        <v/>
      </c>
      <c r="S222" s="46" t="str">
        <f t="shared" si="28"/>
        <v/>
      </c>
      <c r="T222" s="46" t="str">
        <f t="shared" si="28"/>
        <v/>
      </c>
      <c r="U222" s="46" t="str">
        <f t="shared" si="28"/>
        <v/>
      </c>
      <c r="V222" s="46" t="str">
        <f t="shared" si="28"/>
        <v/>
      </c>
    </row>
    <row r="223" spans="1:22" x14ac:dyDescent="0.2">
      <c r="A223" s="1">
        <v>122</v>
      </c>
      <c r="B223" s="1" t="s">
        <v>67</v>
      </c>
      <c r="C223" s="8">
        <v>1</v>
      </c>
      <c r="D223" s="29">
        <f>SUMIFS('2013Figures'!$J:$J,'2013Figures'!$C:$C,$A223,'2013Figures'!$H:$H,$B223,'2013Figures'!$I:$I,$C223,'2013Figures'!$E:$E,$B$1)</f>
        <v>0</v>
      </c>
      <c r="E223" s="9">
        <f>SUMIFS('2013Figures'!$J:$J,'2013Figures'!$C:$C,$A223,'2013Figures'!$H:$H,$B223,'2013Figures'!$I:$I,$C223,'2013Figures'!$B:$B,"BrokerToCy",'2013Figures'!$G:$G,"E1",'2013Figures'!$E:$E,$B$1)</f>
        <v>0</v>
      </c>
      <c r="F223" s="9">
        <f>SUMIFS('2013Figures'!$J:$J,'2013Figures'!$C:$C,$A223,'2013Figures'!$H:$H,$B223,'2013Figures'!$I:$I,$C223,'2013Figures'!$B:$B,"BrokerToCy",'2013Figures'!$G:$G,"P1",'2013Figures'!$E:$E,$B$1)</f>
        <v>0</v>
      </c>
      <c r="G223" s="9">
        <f>SUMIFS('2013Figures'!$J:$J,'2013Figures'!$C:$C,$A223,'2013Figures'!$H:$H,$B223,'2013Figures'!$I:$I,$C223,'2013Figures'!$B:$B,"CyToBroker",'2013Figures'!$G:$G,"E1",'2013Figures'!$E:$E,$B$1)</f>
        <v>0</v>
      </c>
      <c r="H223" s="9">
        <f>SUMIFS('2013Figures'!$J:$J,'2013Figures'!$C:$C,$A223,'2013Figures'!$H:$H,$B223,'2013Figures'!$I:$I,$C223,'2013Figures'!$B:$B,"CyToBroker",'2013Figures'!$G:$G,"P1",'2013Figures'!$E:$E,$B$1)</f>
        <v>0</v>
      </c>
      <c r="J223" s="8">
        <v>201001</v>
      </c>
      <c r="L223" s="42">
        <f>SUMIFS('2012Figures'!$J:$J,'2012Figures'!$C:$C,$A223,'2012Figures'!$H:$H,$B223,'2012Figures'!$I:$I,$C223,'2012Figures'!$E:$E,$B$1)</f>
        <v>0</v>
      </c>
      <c r="M223" s="52">
        <f>SUMIFS('2012Figures'!$J:$J,'2012Figures'!$C:$C,$A223,'2012Figures'!$H:$H,$B223,'2012Figures'!$I:$I,$C223,'2012Figures'!$B:$B,"BrokerToCy",'2012Figures'!$G:$G,"E1",'2012Figures'!$E:$E,$B$1)</f>
        <v>0</v>
      </c>
      <c r="N223" s="52">
        <f>SUMIFS('2012Figures'!$J:$J,'2012Figures'!$C:$C,$A223,'2012Figures'!$H:$H,$B223,'2012Figures'!$I:$I,$C223,'2012Figures'!$B:$B,"BrokerToCy",'2012Figures'!$G:$G,"P1",'2012Figures'!$E:$E,$B$1)</f>
        <v>0</v>
      </c>
      <c r="O223" s="52">
        <f>SUMIFS('2012Figures'!$J:$J,'2012Figures'!$C:$C,$A223,'2012Figures'!$H:$H,$B223,'2012Figures'!$I:$I,$C223,'2012Figures'!$B:$B,"CyToBroker",'2012Figures'!$G:$G,"E1",'2012Figures'!$E:$E,$B$1)</f>
        <v>0</v>
      </c>
      <c r="P223" s="52">
        <f>SUMIFS('2012Figures'!$J:$J,'2012Figures'!$C:$C,$A223,'2012Figures'!$H:$H,$B223,'2012Figures'!$I:$I,$C223,'2012Figures'!$B:$B,"CyToBroker",'2012Figures'!$G:$G,"P1",'2012Figures'!$E:$E,$B$1)</f>
        <v>0</v>
      </c>
      <c r="R223" s="46" t="str">
        <f t="shared" si="28"/>
        <v/>
      </c>
      <c r="S223" s="46" t="str">
        <f t="shared" si="28"/>
        <v/>
      </c>
      <c r="T223" s="46" t="str">
        <f t="shared" si="28"/>
        <v/>
      </c>
      <c r="U223" s="46" t="str">
        <f t="shared" si="28"/>
        <v/>
      </c>
      <c r="V223" s="46" t="str">
        <f t="shared" si="28"/>
        <v/>
      </c>
    </row>
    <row r="224" spans="1:22" x14ac:dyDescent="0.2">
      <c r="A224" s="1">
        <v>122</v>
      </c>
      <c r="B224" s="1" t="s">
        <v>67</v>
      </c>
      <c r="D224" s="29">
        <f>SUMIFS('2013Figures'!$J:$J,'2013Figures'!$C:$C,$A224,'2013Figures'!$I:$I,"",'2013Figures'!$E:$E,$B$1)</f>
        <v>0</v>
      </c>
      <c r="E224" s="9">
        <f>SUMIFS('2013Figures'!$J:$J,'2013Figures'!$C:$C,$A224,'2013Figures'!$I:$I,"",'2013Figures'!$B:$B,"BrokerToCy",'2013Figures'!$G:$G,"E1",'2013Figures'!$E:$E,$B$1)</f>
        <v>0</v>
      </c>
      <c r="F224" s="9">
        <f>SUMIFS('2013Figures'!$J:$J,'2013Figures'!$C:$C,$A224,'2013Figures'!$I:$I,"",'2013Figures'!$B:$B,"BrokerToCy",'2013Figures'!$G:$G,"P1",'2013Figures'!$E:$E,$B$1)</f>
        <v>0</v>
      </c>
      <c r="G224" s="9">
        <f>SUMIFS('2013Figures'!$J:$J,'2013Figures'!$C:$C,$A224,'2013Figures'!$I:$I,"",'2013Figures'!$B:$B,"CyToBroker",'2013Figures'!$G:$G,"E1",'2013Figures'!$E:$E,$B$1)</f>
        <v>0</v>
      </c>
      <c r="H224" s="9">
        <f>SUMIFS('2013Figures'!$J:$J,'2013Figures'!$C:$C,$A224,'2013Figures'!$I:$I,"",'2013Figures'!$B:$B,"CyToBroker",'2013Figures'!$G:$G,"P1",'2013Figures'!$E:$E,$B$1)</f>
        <v>0</v>
      </c>
      <c r="J224" s="8" t="s">
        <v>131</v>
      </c>
      <c r="L224" s="42">
        <f>SUMIFS('2012Figures'!$J:$J,'2012Figures'!$C:$C,$A224,'2012Figures'!$I:$I,"",'2012Figures'!$E:$E,$B$1)</f>
        <v>0</v>
      </c>
      <c r="M224" s="52">
        <f>SUMIFS('2012Figures'!$J:$J,'2012Figures'!$C:$C,$A224,'2012Figures'!$I:$I,"",'2012Figures'!$B:$B,"BrokerToCy",'2012Figures'!$G:$G,"E1",'2012Figures'!$E:$E,$B$1)</f>
        <v>0</v>
      </c>
      <c r="N224" s="52">
        <f>SUMIFS('2012Figures'!$J:$J,'2012Figures'!$C:$C,$A224,'2012Figures'!$I:$I,"",'2012Figures'!$B:$B,"BrokerToCy",'2012Figures'!$G:$G,"P1",'2012Figures'!$E:$E,$B$1)</f>
        <v>0</v>
      </c>
      <c r="O224" s="52">
        <f>SUMIFS('2012Figures'!$J:$J,'2012Figures'!$C:$C,$A224,'2012Figures'!$I:$I,"",'2012Figures'!$B:$B,"CyToBroker",'2012Figures'!$G:$G,"E1",'2012Figures'!$E:$E,$B$1)</f>
        <v>0</v>
      </c>
      <c r="P224" s="52">
        <f>SUMIFS('2012Figures'!$J:$J,'2012Figures'!$C:$C,$A224,'2012Figures'!$I:$I,"",'2012Figures'!$B:$B,"CyToBroker",'2012Figures'!$G:$G,"P1",'2012Figures'!$E:$E,$B$1)</f>
        <v>0</v>
      </c>
      <c r="R224" s="46" t="str">
        <f t="shared" si="28"/>
        <v/>
      </c>
      <c r="S224" s="46" t="str">
        <f t="shared" si="28"/>
        <v/>
      </c>
      <c r="T224" s="46" t="str">
        <f t="shared" si="28"/>
        <v/>
      </c>
      <c r="U224" s="46" t="str">
        <f t="shared" si="28"/>
        <v/>
      </c>
      <c r="V224" s="46" t="str">
        <f t="shared" si="28"/>
        <v/>
      </c>
    </row>
    <row r="225" spans="1:22" x14ac:dyDescent="0.2">
      <c r="A225" s="21"/>
      <c r="B225" s="21" t="s">
        <v>92</v>
      </c>
      <c r="C225" s="22"/>
      <c r="D225" s="23">
        <f>SUM(E225:H225)</f>
        <v>0</v>
      </c>
      <c r="E225" s="23">
        <f>SUM(E217:E224)</f>
        <v>0</v>
      </c>
      <c r="F225" s="23">
        <f>SUM(F217:F224)</f>
        <v>0</v>
      </c>
      <c r="G225" s="23">
        <f>SUM(G217:G224)</f>
        <v>0</v>
      </c>
      <c r="H225" s="23">
        <f>SUM(H217:H224)</f>
        <v>0</v>
      </c>
      <c r="I225" s="21"/>
      <c r="J225" s="22"/>
      <c r="K225" s="21"/>
      <c r="L225" s="43">
        <f>SUM(M225:P225)</f>
        <v>0</v>
      </c>
      <c r="M225" s="43">
        <f>SUM(M217:M224)</f>
        <v>0</v>
      </c>
      <c r="N225" s="43">
        <f>SUM(N217:N224)</f>
        <v>0</v>
      </c>
      <c r="O225" s="43">
        <f>SUM(O217:O224)</f>
        <v>0</v>
      </c>
      <c r="P225" s="43">
        <f>SUM(P217:P224)</f>
        <v>0</v>
      </c>
      <c r="Q225" s="21"/>
      <c r="R225" s="21"/>
      <c r="S225" s="21"/>
      <c r="T225" s="21"/>
      <c r="U225" s="21"/>
      <c r="V225" s="21"/>
    </row>
    <row r="226" spans="1:22" x14ac:dyDescent="0.2">
      <c r="A226" s="28">
        <v>123</v>
      </c>
      <c r="B226" s="28" t="s">
        <v>39</v>
      </c>
      <c r="C226" s="17" t="s">
        <v>88</v>
      </c>
      <c r="D226" s="18">
        <f>SUMIFS('2013Figures'!$J:$J,'2013Figures'!$C:$C,$A226,'2013Figures'!$E:$E,$B$1)</f>
        <v>0</v>
      </c>
      <c r="E226" s="18">
        <f>SUMIFS('2013Figures'!$J:$J,'2013Figures'!$C:$C,$A226,'2013Figures'!$B:$B,"BrokerToCy",'2013Figures'!$G:$G,"E1",'2013Figures'!$E:$E,$B$1)</f>
        <v>0</v>
      </c>
      <c r="F226" s="18">
        <f>SUMIFS('2013Figures'!$J:$J,'2013Figures'!$C:$C,$A226,'2013Figures'!$B:$B,"BrokerToCy",'2013Figures'!$G:$G,"P1",'2013Figures'!$E:$E,$B$1)</f>
        <v>0</v>
      </c>
      <c r="G226" s="18">
        <f>SUMIFS('2013Figures'!$J:$J,'2013Figures'!$C:$C,$A226,'2013Figures'!$B:$B,"CyToBroker",'2013Figures'!$G:$G,"E1",'2013Figures'!$E:$E,$B$1)</f>
        <v>0</v>
      </c>
      <c r="H226" s="18">
        <f>SUMIFS('2013Figures'!$J:$J,'2013Figures'!$C:$C,$A226,'2013Figures'!$B:$B,"CyToBroker",'2013Figures'!$G:$G,"P1",'2013Figures'!$E:$E,$B$1)</f>
        <v>0</v>
      </c>
      <c r="I226" s="28"/>
      <c r="J226" s="17"/>
      <c r="K226" s="28"/>
      <c r="L226" s="50">
        <f>SUMIFS('2012Figures'!$J:$J,'2012Figures'!$C:$C,$A226,'2012Figures'!$E:$E,$B$1)</f>
        <v>0</v>
      </c>
      <c r="M226" s="50">
        <f>SUMIFS('2012Figures'!$J:$J,'2012Figures'!$C:$C,$A226,'2012Figures'!$B:$B,"BrokerToCy",'2012Figures'!$G:$G,"E1",'2012Figures'!$E:$E,$B$1)</f>
        <v>0</v>
      </c>
      <c r="N226" s="50">
        <f>SUMIFS('2012Figures'!$J:$J,'2012Figures'!$C:$C,$A226,'2012Figures'!$B:$B,"BrokerToCy",'2012Figures'!$G:$G,"P1",'2012Figures'!$E:$E,$B$1)</f>
        <v>0</v>
      </c>
      <c r="O226" s="50">
        <f>SUMIFS('2012Figures'!$J:$J,'2012Figures'!$C:$C,$A226,'2012Figures'!$B:$B,"CyToBroker",'2012Figures'!$G:$G,"E1",'2012Figures'!$E:$E,$B$1)</f>
        <v>0</v>
      </c>
      <c r="P226" s="50">
        <f>SUMIFS('2012Figures'!$J:$J,'2012Figures'!$C:$C,$A226,'2012Figures'!$B:$B,"CyToBroker",'2012Figures'!$G:$G,"P1",'2012Figures'!$E:$E,$B$1)</f>
        <v>0</v>
      </c>
      <c r="Q226" s="28"/>
      <c r="R226" s="46" t="str">
        <f t="shared" si="28"/>
        <v/>
      </c>
      <c r="S226" s="46" t="str">
        <f t="shared" si="28"/>
        <v/>
      </c>
      <c r="T226" s="46" t="str">
        <f t="shared" si="28"/>
        <v/>
      </c>
      <c r="U226" s="46" t="str">
        <f t="shared" si="28"/>
        <v/>
      </c>
      <c r="V226" s="46" t="str">
        <f t="shared" si="28"/>
        <v/>
      </c>
    </row>
    <row r="227" spans="1:22" x14ac:dyDescent="0.2">
      <c r="A227" s="1">
        <v>123</v>
      </c>
      <c r="B227" s="1" t="s">
        <v>39</v>
      </c>
      <c r="C227" s="8">
        <v>6</v>
      </c>
      <c r="D227" s="29">
        <f>SUMIFS('2013Figures'!$J:$J,'2013Figures'!$C:$C,$A227,'2013Figures'!$H:$H,$B227,'2013Figures'!$I:$I,$C227,'2013Figures'!$E:$E,$B$1)</f>
        <v>0</v>
      </c>
      <c r="E227" s="9">
        <f>SUMIFS('2013Figures'!$J:$J,'2013Figures'!$C:$C,$A227,'2013Figures'!$H:$H,$B227,'2013Figures'!$I:$I,$C227,'2013Figures'!$B:$B,"BrokerToCy",'2013Figures'!$G:$G,"E1",'2013Figures'!$E:$E,$B$1)</f>
        <v>0</v>
      </c>
      <c r="F227" s="9">
        <f>SUMIFS('2013Figures'!$J:$J,'2013Figures'!$C:$C,$A227,'2013Figures'!$H:$H,$B227,'2013Figures'!$I:$I,$C227,'2013Figures'!$B:$B,"BrokerToCy",'2013Figures'!$G:$G,"P1",'2013Figures'!$E:$E,$B$1)</f>
        <v>0</v>
      </c>
      <c r="G227" s="9">
        <f>SUMIFS('2013Figures'!$J:$J,'2013Figures'!$C:$C,$A227,'2013Figures'!$H:$H,$B227,'2013Figures'!$I:$I,$C227,'2013Figures'!$B:$B,"CyToBroker",'2013Figures'!$G:$G,"E1",'2013Figures'!$E:$E,$B$1)</f>
        <v>0</v>
      </c>
      <c r="H227" s="9">
        <f>SUMIFS('2013Figures'!$J:$J,'2013Figures'!$C:$C,$A227,'2013Figures'!$H:$H,$B227,'2013Figures'!$I:$I,$C227,'2013Figures'!$B:$B,"CyToBroker",'2013Figures'!$G:$G,"P1",'2013Figures'!$E:$E,$B$1)</f>
        <v>0</v>
      </c>
      <c r="J227" s="8">
        <v>201501</v>
      </c>
      <c r="L227" s="42">
        <f>SUMIFS('2012Figures'!$J:$J,'2012Figures'!$C:$C,$A227,'2012Figures'!$H:$H,$B227,'2012Figures'!$I:$I,$C227,'2012Figures'!$E:$E,$B$1)</f>
        <v>0</v>
      </c>
      <c r="M227" s="52">
        <f>SUMIFS('2012Figures'!$J:$J,'2012Figures'!$C:$C,$A227,'2012Figures'!$H:$H,$B227,'2012Figures'!$I:$I,$C227,'2012Figures'!$B:$B,"BrokerToCy",'2012Figures'!$G:$G,"E1",'2012Figures'!$E:$E,$B$1)</f>
        <v>0</v>
      </c>
      <c r="N227" s="52">
        <f>SUMIFS('2012Figures'!$J:$J,'2012Figures'!$C:$C,$A227,'2012Figures'!$H:$H,$B227,'2012Figures'!$I:$I,$C227,'2012Figures'!$B:$B,"BrokerToCy",'2012Figures'!$G:$G,"P1",'2012Figures'!$E:$E,$B$1)</f>
        <v>0</v>
      </c>
      <c r="O227" s="52">
        <f>SUMIFS('2012Figures'!$J:$J,'2012Figures'!$C:$C,$A227,'2012Figures'!$H:$H,$B227,'2012Figures'!$I:$I,$C227,'2012Figures'!$B:$B,"CyToBroker",'2012Figures'!$G:$G,"E1",'2012Figures'!$E:$E,$B$1)</f>
        <v>0</v>
      </c>
      <c r="P227" s="52">
        <f>SUMIFS('2012Figures'!$J:$J,'2012Figures'!$C:$C,$A227,'2012Figures'!$H:$H,$B227,'2012Figures'!$I:$I,$C227,'2012Figures'!$B:$B,"CyToBroker",'2012Figures'!$G:$G,"P1",'2012Figures'!$E:$E,$B$1)</f>
        <v>0</v>
      </c>
      <c r="R227" s="46" t="str">
        <f t="shared" si="28"/>
        <v/>
      </c>
      <c r="S227" s="46" t="str">
        <f t="shared" si="28"/>
        <v/>
      </c>
      <c r="T227" s="46" t="str">
        <f t="shared" si="28"/>
        <v/>
      </c>
      <c r="U227" s="46" t="str">
        <f t="shared" si="28"/>
        <v/>
      </c>
      <c r="V227" s="46" t="str">
        <f t="shared" si="28"/>
        <v/>
      </c>
    </row>
    <row r="228" spans="1:22" x14ac:dyDescent="0.2">
      <c r="A228" s="1">
        <v>123</v>
      </c>
      <c r="B228" s="1" t="s">
        <v>39</v>
      </c>
      <c r="C228" s="8">
        <v>5</v>
      </c>
      <c r="D228" s="29">
        <f>SUMIFS('2013Figures'!$J:$J,'2013Figures'!$C:$C,$A228,'2013Figures'!$H:$H,$B228,'2013Figures'!$I:$I,$C228,'2013Figures'!$E:$E,$B$1)</f>
        <v>0</v>
      </c>
      <c r="E228" s="9">
        <f>SUMIFS('2013Figures'!$J:$J,'2013Figures'!$C:$C,$A228,'2013Figures'!$H:$H,$B228,'2013Figures'!$I:$I,$C228,'2013Figures'!$B:$B,"BrokerToCy",'2013Figures'!$G:$G,"E1",'2013Figures'!$E:$E,$B$1)</f>
        <v>0</v>
      </c>
      <c r="F228" s="9">
        <f>SUMIFS('2013Figures'!$J:$J,'2013Figures'!$C:$C,$A228,'2013Figures'!$H:$H,$B228,'2013Figures'!$I:$I,$C228,'2013Figures'!$B:$B,"BrokerToCy",'2013Figures'!$G:$G,"P1",'2013Figures'!$E:$E,$B$1)</f>
        <v>0</v>
      </c>
      <c r="G228" s="9">
        <f>SUMIFS('2013Figures'!$J:$J,'2013Figures'!$C:$C,$A228,'2013Figures'!$H:$H,$B228,'2013Figures'!$I:$I,$C228,'2013Figures'!$B:$B,"CyToBroker",'2013Figures'!$G:$G,"E1",'2013Figures'!$E:$E,$B$1)</f>
        <v>0</v>
      </c>
      <c r="H228" s="9">
        <f>SUMIFS('2013Figures'!$J:$J,'2013Figures'!$C:$C,$A228,'2013Figures'!$H:$H,$B228,'2013Figures'!$I:$I,$C228,'2013Figures'!$B:$B,"CyToBroker",'2013Figures'!$G:$G,"P1",'2013Figures'!$E:$E,$B$1)</f>
        <v>0</v>
      </c>
      <c r="J228" s="8">
        <v>201401</v>
      </c>
      <c r="L228" s="42">
        <f>SUMIFS('2012Figures'!$J:$J,'2012Figures'!$C:$C,$A228,'2012Figures'!$H:$H,$B228,'2012Figures'!$I:$I,$C228,'2012Figures'!$E:$E,$B$1)</f>
        <v>0</v>
      </c>
      <c r="M228" s="52">
        <f>SUMIFS('2012Figures'!$J:$J,'2012Figures'!$C:$C,$A228,'2012Figures'!$H:$H,$B228,'2012Figures'!$I:$I,$C228,'2012Figures'!$B:$B,"BrokerToCy",'2012Figures'!$G:$G,"E1",'2012Figures'!$E:$E,$B$1)</f>
        <v>0</v>
      </c>
      <c r="N228" s="52">
        <f>SUMIFS('2012Figures'!$J:$J,'2012Figures'!$C:$C,$A228,'2012Figures'!$H:$H,$B228,'2012Figures'!$I:$I,$C228,'2012Figures'!$B:$B,"BrokerToCy",'2012Figures'!$G:$G,"P1",'2012Figures'!$E:$E,$B$1)</f>
        <v>0</v>
      </c>
      <c r="O228" s="52">
        <f>SUMIFS('2012Figures'!$J:$J,'2012Figures'!$C:$C,$A228,'2012Figures'!$H:$H,$B228,'2012Figures'!$I:$I,$C228,'2012Figures'!$B:$B,"CyToBroker",'2012Figures'!$G:$G,"E1",'2012Figures'!$E:$E,$B$1)</f>
        <v>0</v>
      </c>
      <c r="P228" s="52">
        <f>SUMIFS('2012Figures'!$J:$J,'2012Figures'!$C:$C,$A228,'2012Figures'!$H:$H,$B228,'2012Figures'!$I:$I,$C228,'2012Figures'!$B:$B,"CyToBroker",'2012Figures'!$G:$G,"P1",'2012Figures'!$E:$E,$B$1)</f>
        <v>0</v>
      </c>
      <c r="R228" s="46" t="str">
        <f t="shared" si="28"/>
        <v/>
      </c>
      <c r="S228" s="46" t="str">
        <f t="shared" si="28"/>
        <v/>
      </c>
      <c r="T228" s="46" t="str">
        <f t="shared" si="28"/>
        <v/>
      </c>
      <c r="U228" s="46" t="str">
        <f t="shared" si="28"/>
        <v/>
      </c>
      <c r="V228" s="46" t="str">
        <f t="shared" si="28"/>
        <v/>
      </c>
    </row>
    <row r="229" spans="1:22" x14ac:dyDescent="0.2">
      <c r="A229" s="1">
        <v>123</v>
      </c>
      <c r="B229" s="1" t="s">
        <v>39</v>
      </c>
      <c r="C229" s="8">
        <v>4</v>
      </c>
      <c r="D229" s="29">
        <f>SUMIFS('2013Figures'!$J:$J,'2013Figures'!$C:$C,$A229,'2013Figures'!$H:$H,$B229,'2013Figures'!$I:$I,$C229,'2013Figures'!$E:$E,$B$1)</f>
        <v>0</v>
      </c>
      <c r="E229" s="9">
        <f>SUMIFS('2013Figures'!$J:$J,'2013Figures'!$C:$C,$A229,'2013Figures'!$H:$H,$B229,'2013Figures'!$I:$I,$C229,'2013Figures'!$B:$B,"BrokerToCy",'2013Figures'!$G:$G,"E1",'2013Figures'!$E:$E,$B$1)</f>
        <v>0</v>
      </c>
      <c r="F229" s="9">
        <f>SUMIFS('2013Figures'!$J:$J,'2013Figures'!$C:$C,$A229,'2013Figures'!$H:$H,$B229,'2013Figures'!$I:$I,$C229,'2013Figures'!$B:$B,"BrokerToCy",'2013Figures'!$G:$G,"P1",'2013Figures'!$E:$E,$B$1)</f>
        <v>0</v>
      </c>
      <c r="G229" s="9">
        <f>SUMIFS('2013Figures'!$J:$J,'2013Figures'!$C:$C,$A229,'2013Figures'!$H:$H,$B229,'2013Figures'!$I:$I,$C229,'2013Figures'!$B:$B,"CyToBroker",'2013Figures'!$G:$G,"E1",'2013Figures'!$E:$E,$B$1)</f>
        <v>0</v>
      </c>
      <c r="H229" s="9">
        <f>SUMIFS('2013Figures'!$J:$J,'2013Figures'!$C:$C,$A229,'2013Figures'!$H:$H,$B229,'2013Figures'!$I:$I,$C229,'2013Figures'!$B:$B,"CyToBroker",'2013Figures'!$G:$G,"P1",'2013Figures'!$E:$E,$B$1)</f>
        <v>0</v>
      </c>
      <c r="I229" s="30"/>
      <c r="J229" s="31">
        <v>201301</v>
      </c>
      <c r="K229" s="30"/>
      <c r="L229" s="42">
        <f>SUMIFS('2012Figures'!$J:$J,'2012Figures'!$C:$C,$A229,'2012Figures'!$H:$H,$B229,'2012Figures'!$I:$I,$C229,'2012Figures'!$E:$E,$B$1)</f>
        <v>0</v>
      </c>
      <c r="M229" s="52">
        <f>SUMIFS('2012Figures'!$J:$J,'2012Figures'!$C:$C,$A229,'2012Figures'!$H:$H,$B229,'2012Figures'!$I:$I,$C229,'2012Figures'!$B:$B,"BrokerToCy",'2012Figures'!$G:$G,"E1",'2012Figures'!$E:$E,$B$1)</f>
        <v>0</v>
      </c>
      <c r="N229" s="52">
        <f>SUMIFS('2012Figures'!$J:$J,'2012Figures'!$C:$C,$A229,'2012Figures'!$H:$H,$B229,'2012Figures'!$I:$I,$C229,'2012Figures'!$B:$B,"BrokerToCy",'2012Figures'!$G:$G,"P1",'2012Figures'!$E:$E,$B$1)</f>
        <v>0</v>
      </c>
      <c r="O229" s="52">
        <f>SUMIFS('2012Figures'!$J:$J,'2012Figures'!$C:$C,$A229,'2012Figures'!$H:$H,$B229,'2012Figures'!$I:$I,$C229,'2012Figures'!$B:$B,"CyToBroker",'2012Figures'!$G:$G,"E1",'2012Figures'!$E:$E,$B$1)</f>
        <v>0</v>
      </c>
      <c r="P229" s="52">
        <f>SUMIFS('2012Figures'!$J:$J,'2012Figures'!$C:$C,$A229,'2012Figures'!$H:$H,$B229,'2012Figures'!$I:$I,$C229,'2012Figures'!$B:$B,"CyToBroker",'2012Figures'!$G:$G,"P1",'2012Figures'!$E:$E,$B$1)</f>
        <v>0</v>
      </c>
      <c r="Q229" s="30"/>
      <c r="R229" s="46" t="str">
        <f t="shared" si="28"/>
        <v/>
      </c>
      <c r="S229" s="46" t="str">
        <f t="shared" si="28"/>
        <v/>
      </c>
      <c r="T229" s="46" t="str">
        <f t="shared" si="28"/>
        <v/>
      </c>
      <c r="U229" s="46" t="str">
        <f t="shared" si="28"/>
        <v/>
      </c>
      <c r="V229" s="46" t="str">
        <f t="shared" si="28"/>
        <v/>
      </c>
    </row>
    <row r="230" spans="1:22" x14ac:dyDescent="0.2">
      <c r="A230" s="1">
        <v>123</v>
      </c>
      <c r="B230" s="1" t="s">
        <v>39</v>
      </c>
      <c r="C230" s="8">
        <v>3</v>
      </c>
      <c r="D230" s="29">
        <f>SUMIFS('2013Figures'!$J:$J,'2013Figures'!$C:$C,$A230,'2013Figures'!$H:$H,$B230,'2013Figures'!$I:$I,$C230,'2013Figures'!$E:$E,$B$1)</f>
        <v>0</v>
      </c>
      <c r="E230" s="9">
        <f>SUMIFS('2013Figures'!$J:$J,'2013Figures'!$C:$C,$A230,'2013Figures'!$H:$H,$B230,'2013Figures'!$I:$I,$C230,'2013Figures'!$B:$B,"BrokerToCy",'2013Figures'!$G:$G,"E1",'2013Figures'!$E:$E,$B$1)</f>
        <v>0</v>
      </c>
      <c r="F230" s="9">
        <f>SUMIFS('2013Figures'!$J:$J,'2013Figures'!$C:$C,$A230,'2013Figures'!$H:$H,$B230,'2013Figures'!$I:$I,$C230,'2013Figures'!$B:$B,"BrokerToCy",'2013Figures'!$G:$G,"P1",'2013Figures'!$E:$E,$B$1)</f>
        <v>0</v>
      </c>
      <c r="G230" s="9">
        <f>SUMIFS('2013Figures'!$J:$J,'2013Figures'!$C:$C,$A230,'2013Figures'!$H:$H,$B230,'2013Figures'!$I:$I,$C230,'2013Figures'!$B:$B,"CyToBroker",'2013Figures'!$G:$G,"E1",'2013Figures'!$E:$E,$B$1)</f>
        <v>0</v>
      </c>
      <c r="H230" s="9">
        <f>SUMIFS('2013Figures'!$J:$J,'2013Figures'!$C:$C,$A230,'2013Figures'!$H:$H,$B230,'2013Figures'!$I:$I,$C230,'2013Figures'!$B:$B,"CyToBroker",'2013Figures'!$G:$G,"P1",'2013Figures'!$E:$E,$B$1)</f>
        <v>0</v>
      </c>
      <c r="J230" s="8">
        <v>201201</v>
      </c>
      <c r="L230" s="42">
        <f>SUMIFS('2012Figures'!$J:$J,'2012Figures'!$C:$C,$A230,'2012Figures'!$H:$H,$B230,'2012Figures'!$I:$I,$C230,'2012Figures'!$E:$E,$B$1)</f>
        <v>0</v>
      </c>
      <c r="M230" s="52">
        <f>SUMIFS('2012Figures'!$J:$J,'2012Figures'!$C:$C,$A230,'2012Figures'!$H:$H,$B230,'2012Figures'!$I:$I,$C230,'2012Figures'!$B:$B,"BrokerToCy",'2012Figures'!$G:$G,"E1",'2012Figures'!$E:$E,$B$1)</f>
        <v>0</v>
      </c>
      <c r="N230" s="52">
        <f>SUMIFS('2012Figures'!$J:$J,'2012Figures'!$C:$C,$A230,'2012Figures'!$H:$H,$B230,'2012Figures'!$I:$I,$C230,'2012Figures'!$B:$B,"BrokerToCy",'2012Figures'!$G:$G,"P1",'2012Figures'!$E:$E,$B$1)</f>
        <v>0</v>
      </c>
      <c r="O230" s="52">
        <f>SUMIFS('2012Figures'!$J:$J,'2012Figures'!$C:$C,$A230,'2012Figures'!$H:$H,$B230,'2012Figures'!$I:$I,$C230,'2012Figures'!$B:$B,"CyToBroker",'2012Figures'!$G:$G,"E1",'2012Figures'!$E:$E,$B$1)</f>
        <v>0</v>
      </c>
      <c r="P230" s="52">
        <f>SUMIFS('2012Figures'!$J:$J,'2012Figures'!$C:$C,$A230,'2012Figures'!$H:$H,$B230,'2012Figures'!$I:$I,$C230,'2012Figures'!$B:$B,"CyToBroker",'2012Figures'!$G:$G,"P1",'2012Figures'!$E:$E,$B$1)</f>
        <v>0</v>
      </c>
      <c r="R230" s="46" t="str">
        <f t="shared" si="28"/>
        <v/>
      </c>
      <c r="S230" s="46" t="str">
        <f t="shared" si="28"/>
        <v/>
      </c>
      <c r="T230" s="46" t="str">
        <f t="shared" si="28"/>
        <v/>
      </c>
      <c r="U230" s="46" t="str">
        <f t="shared" si="28"/>
        <v/>
      </c>
      <c r="V230" s="46" t="str">
        <f t="shared" si="28"/>
        <v/>
      </c>
    </row>
    <row r="231" spans="1:22" x14ac:dyDescent="0.2">
      <c r="A231" s="1">
        <v>123</v>
      </c>
      <c r="B231" s="1" t="s">
        <v>39</v>
      </c>
      <c r="C231" s="8">
        <v>2</v>
      </c>
      <c r="D231" s="29">
        <f>SUMIFS('2013Figures'!$J:$J,'2013Figures'!$C:$C,$A231,'2013Figures'!$H:$H,$B231,'2013Figures'!$I:$I,$C231,'2013Figures'!$E:$E,$B$1)</f>
        <v>0</v>
      </c>
      <c r="E231" s="9">
        <f>SUMIFS('2013Figures'!$J:$J,'2013Figures'!$C:$C,$A231,'2013Figures'!$H:$H,$B231,'2013Figures'!$I:$I,$C231,'2013Figures'!$B:$B,"BrokerToCy",'2013Figures'!$G:$G,"E1",'2013Figures'!$E:$E,$B$1)</f>
        <v>0</v>
      </c>
      <c r="F231" s="9">
        <f>SUMIFS('2013Figures'!$J:$J,'2013Figures'!$C:$C,$A231,'2013Figures'!$H:$H,$B231,'2013Figures'!$I:$I,$C231,'2013Figures'!$B:$B,"BrokerToCy",'2013Figures'!$G:$G,"P1",'2013Figures'!$E:$E,$B$1)</f>
        <v>0</v>
      </c>
      <c r="G231" s="9">
        <f>SUMIFS('2013Figures'!$J:$J,'2013Figures'!$C:$C,$A231,'2013Figures'!$H:$H,$B231,'2013Figures'!$I:$I,$C231,'2013Figures'!$B:$B,"CyToBroker",'2013Figures'!$G:$G,"E1",'2013Figures'!$E:$E,$B$1)</f>
        <v>0</v>
      </c>
      <c r="H231" s="9">
        <f>SUMIFS('2013Figures'!$J:$J,'2013Figures'!$C:$C,$A231,'2013Figures'!$H:$H,$B231,'2013Figures'!$I:$I,$C231,'2013Figures'!$B:$B,"CyToBroker",'2013Figures'!$G:$G,"P1",'2013Figures'!$E:$E,$B$1)</f>
        <v>0</v>
      </c>
      <c r="J231" s="8">
        <v>201101</v>
      </c>
      <c r="L231" s="42">
        <f>SUMIFS('2012Figures'!$J:$J,'2012Figures'!$C:$C,$A231,'2012Figures'!$H:$H,$B231,'2012Figures'!$I:$I,$C231,'2012Figures'!$E:$E,$B$1)</f>
        <v>0</v>
      </c>
      <c r="M231" s="52">
        <f>SUMIFS('2012Figures'!$J:$J,'2012Figures'!$C:$C,$A231,'2012Figures'!$H:$H,$B231,'2012Figures'!$I:$I,$C231,'2012Figures'!$B:$B,"BrokerToCy",'2012Figures'!$G:$G,"E1",'2012Figures'!$E:$E,$B$1)</f>
        <v>0</v>
      </c>
      <c r="N231" s="52">
        <f>SUMIFS('2012Figures'!$J:$J,'2012Figures'!$C:$C,$A231,'2012Figures'!$H:$H,$B231,'2012Figures'!$I:$I,$C231,'2012Figures'!$B:$B,"BrokerToCy",'2012Figures'!$G:$G,"P1",'2012Figures'!$E:$E,$B$1)</f>
        <v>0</v>
      </c>
      <c r="O231" s="52">
        <f>SUMIFS('2012Figures'!$J:$J,'2012Figures'!$C:$C,$A231,'2012Figures'!$H:$H,$B231,'2012Figures'!$I:$I,$C231,'2012Figures'!$B:$B,"CyToBroker",'2012Figures'!$G:$G,"E1",'2012Figures'!$E:$E,$B$1)</f>
        <v>0</v>
      </c>
      <c r="P231" s="52">
        <f>SUMIFS('2012Figures'!$J:$J,'2012Figures'!$C:$C,$A231,'2012Figures'!$H:$H,$B231,'2012Figures'!$I:$I,$C231,'2012Figures'!$B:$B,"CyToBroker",'2012Figures'!$G:$G,"P1",'2012Figures'!$E:$E,$B$1)</f>
        <v>0</v>
      </c>
      <c r="R231" s="46" t="str">
        <f t="shared" si="28"/>
        <v/>
      </c>
      <c r="S231" s="46" t="str">
        <f t="shared" si="28"/>
        <v/>
      </c>
      <c r="T231" s="46" t="str">
        <f t="shared" si="28"/>
        <v/>
      </c>
      <c r="U231" s="46" t="str">
        <f t="shared" si="28"/>
        <v/>
      </c>
      <c r="V231" s="46" t="str">
        <f t="shared" si="28"/>
        <v/>
      </c>
    </row>
    <row r="232" spans="1:22" x14ac:dyDescent="0.2">
      <c r="A232" s="1">
        <v>123</v>
      </c>
      <c r="B232" s="1" t="s">
        <v>39</v>
      </c>
      <c r="C232" s="8">
        <v>1</v>
      </c>
      <c r="D232" s="29">
        <f>SUMIFS('2013Figures'!$J:$J,'2013Figures'!$C:$C,$A232,'2013Figures'!$H:$H,$B232,'2013Figures'!$I:$I,$C232,'2013Figures'!$E:$E,$B$1)</f>
        <v>0</v>
      </c>
      <c r="E232" s="9">
        <f>SUMIFS('2013Figures'!$J:$J,'2013Figures'!$C:$C,$A232,'2013Figures'!$H:$H,$B232,'2013Figures'!$I:$I,$C232,'2013Figures'!$B:$B,"BrokerToCy",'2013Figures'!$G:$G,"E1",'2013Figures'!$E:$E,$B$1)</f>
        <v>0</v>
      </c>
      <c r="F232" s="9">
        <f>SUMIFS('2013Figures'!$J:$J,'2013Figures'!$C:$C,$A232,'2013Figures'!$H:$H,$B232,'2013Figures'!$I:$I,$C232,'2013Figures'!$B:$B,"BrokerToCy",'2013Figures'!$G:$G,"P1",'2013Figures'!$E:$E,$B$1)</f>
        <v>0</v>
      </c>
      <c r="G232" s="9">
        <f>SUMIFS('2013Figures'!$J:$J,'2013Figures'!$C:$C,$A232,'2013Figures'!$H:$H,$B232,'2013Figures'!$I:$I,$C232,'2013Figures'!$B:$B,"CyToBroker",'2013Figures'!$G:$G,"E1",'2013Figures'!$E:$E,$B$1)</f>
        <v>0</v>
      </c>
      <c r="H232" s="9">
        <f>SUMIFS('2013Figures'!$J:$J,'2013Figures'!$C:$C,$A232,'2013Figures'!$H:$H,$B232,'2013Figures'!$I:$I,$C232,'2013Figures'!$B:$B,"CyToBroker",'2013Figures'!$G:$G,"P1",'2013Figures'!$E:$E,$B$1)</f>
        <v>0</v>
      </c>
      <c r="J232" s="8">
        <v>201001</v>
      </c>
      <c r="L232" s="42">
        <f>SUMIFS('2012Figures'!$J:$J,'2012Figures'!$C:$C,$A232,'2012Figures'!$H:$H,$B232,'2012Figures'!$I:$I,$C232,'2012Figures'!$E:$E,$B$1)</f>
        <v>0</v>
      </c>
      <c r="M232" s="52">
        <f>SUMIFS('2012Figures'!$J:$J,'2012Figures'!$C:$C,$A232,'2012Figures'!$H:$H,$B232,'2012Figures'!$I:$I,$C232,'2012Figures'!$B:$B,"BrokerToCy",'2012Figures'!$G:$G,"E1",'2012Figures'!$E:$E,$B$1)</f>
        <v>0</v>
      </c>
      <c r="N232" s="52">
        <f>SUMIFS('2012Figures'!$J:$J,'2012Figures'!$C:$C,$A232,'2012Figures'!$H:$H,$B232,'2012Figures'!$I:$I,$C232,'2012Figures'!$B:$B,"BrokerToCy",'2012Figures'!$G:$G,"P1",'2012Figures'!$E:$E,$B$1)</f>
        <v>0</v>
      </c>
      <c r="O232" s="52">
        <f>SUMIFS('2012Figures'!$J:$J,'2012Figures'!$C:$C,$A232,'2012Figures'!$H:$H,$B232,'2012Figures'!$I:$I,$C232,'2012Figures'!$B:$B,"CyToBroker",'2012Figures'!$G:$G,"E1",'2012Figures'!$E:$E,$B$1)</f>
        <v>0</v>
      </c>
      <c r="P232" s="52">
        <f>SUMIFS('2012Figures'!$J:$J,'2012Figures'!$C:$C,$A232,'2012Figures'!$H:$H,$B232,'2012Figures'!$I:$I,$C232,'2012Figures'!$B:$B,"CyToBroker",'2012Figures'!$G:$G,"P1",'2012Figures'!$E:$E,$B$1)</f>
        <v>0</v>
      </c>
      <c r="R232" s="46" t="str">
        <f t="shared" si="28"/>
        <v/>
      </c>
      <c r="S232" s="46" t="str">
        <f t="shared" si="28"/>
        <v/>
      </c>
      <c r="T232" s="46" t="str">
        <f t="shared" si="28"/>
        <v/>
      </c>
      <c r="U232" s="46" t="str">
        <f t="shared" si="28"/>
        <v/>
      </c>
      <c r="V232" s="46" t="str">
        <f t="shared" si="28"/>
        <v/>
      </c>
    </row>
    <row r="233" spans="1:22" x14ac:dyDescent="0.2">
      <c r="A233" s="1">
        <v>123</v>
      </c>
      <c r="B233" s="1" t="s">
        <v>39</v>
      </c>
      <c r="D233" s="29">
        <f>SUMIFS('2013Figures'!$J:$J,'2013Figures'!$C:$C,$A233,'2013Figures'!$I:$I,"",'2013Figures'!$E:$E,$B$1)</f>
        <v>0</v>
      </c>
      <c r="E233" s="9">
        <f>SUMIFS('2013Figures'!$J:$J,'2013Figures'!$C:$C,$A233,'2013Figures'!$I:$I,"",'2013Figures'!$B:$B,"BrokerToCy",'2013Figures'!$G:$G,"E1",'2013Figures'!$E:$E,$B$1)</f>
        <v>0</v>
      </c>
      <c r="F233" s="9">
        <f>SUMIFS('2013Figures'!$J:$J,'2013Figures'!$C:$C,$A233,'2013Figures'!$I:$I,"",'2013Figures'!$B:$B,"BrokerToCy",'2013Figures'!$G:$G,"P1",'2013Figures'!$E:$E,$B$1)</f>
        <v>0</v>
      </c>
      <c r="G233" s="9">
        <f>SUMIFS('2013Figures'!$J:$J,'2013Figures'!$C:$C,$A233,'2013Figures'!$I:$I,"",'2013Figures'!$B:$B,"CyToBroker",'2013Figures'!$G:$G,"E1",'2013Figures'!$E:$E,$B$1)</f>
        <v>0</v>
      </c>
      <c r="H233" s="9">
        <f>SUMIFS('2013Figures'!$J:$J,'2013Figures'!$C:$C,$A233,'2013Figures'!$I:$I,"",'2013Figures'!$B:$B,"CyToBroker",'2013Figures'!$G:$G,"P1",'2013Figures'!$E:$E,$B$1)</f>
        <v>0</v>
      </c>
      <c r="J233" s="8" t="s">
        <v>131</v>
      </c>
      <c r="L233" s="42">
        <f>SUMIFS('2012Figures'!$J:$J,'2012Figures'!$C:$C,$A233,'2012Figures'!$I:$I,"",'2012Figures'!$E:$E,$B$1)</f>
        <v>0</v>
      </c>
      <c r="M233" s="52">
        <f>SUMIFS('2012Figures'!$J:$J,'2012Figures'!$C:$C,$A233,'2012Figures'!$I:$I,"",'2012Figures'!$B:$B,"BrokerToCy",'2012Figures'!$G:$G,"E1",'2012Figures'!$E:$E,$B$1)</f>
        <v>0</v>
      </c>
      <c r="N233" s="52">
        <f>SUMIFS('2012Figures'!$J:$J,'2012Figures'!$C:$C,$A233,'2012Figures'!$I:$I,"",'2012Figures'!$B:$B,"BrokerToCy",'2012Figures'!$G:$G,"P1",'2012Figures'!$E:$E,$B$1)</f>
        <v>0</v>
      </c>
      <c r="O233" s="52">
        <f>SUMIFS('2012Figures'!$J:$J,'2012Figures'!$C:$C,$A233,'2012Figures'!$I:$I,"",'2012Figures'!$B:$B,"CyToBroker",'2012Figures'!$G:$G,"E1",'2012Figures'!$E:$E,$B$1)</f>
        <v>0</v>
      </c>
      <c r="P233" s="52">
        <f>SUMIFS('2012Figures'!$J:$J,'2012Figures'!$C:$C,$A233,'2012Figures'!$I:$I,"",'2012Figures'!$B:$B,"CyToBroker",'2012Figures'!$G:$G,"P1",'2012Figures'!$E:$E,$B$1)</f>
        <v>0</v>
      </c>
      <c r="R233" s="46" t="str">
        <f t="shared" si="28"/>
        <v/>
      </c>
      <c r="S233" s="46" t="str">
        <f t="shared" si="28"/>
        <v/>
      </c>
      <c r="T233" s="46" t="str">
        <f t="shared" si="28"/>
        <v/>
      </c>
      <c r="U233" s="46" t="str">
        <f t="shared" si="28"/>
        <v/>
      </c>
      <c r="V233" s="46" t="str">
        <f t="shared" si="28"/>
        <v/>
      </c>
    </row>
    <row r="234" spans="1:22" x14ac:dyDescent="0.2">
      <c r="A234" s="21"/>
      <c r="B234" s="21" t="s">
        <v>92</v>
      </c>
      <c r="C234" s="22"/>
      <c r="D234" s="23">
        <f>SUM(E234:H234)</f>
        <v>0</v>
      </c>
      <c r="E234" s="23">
        <f>SUM(E227:E233)</f>
        <v>0</v>
      </c>
      <c r="F234" s="23">
        <f>SUM(F227:F233)</f>
        <v>0</v>
      </c>
      <c r="G234" s="23">
        <f>SUM(G227:G233)</f>
        <v>0</v>
      </c>
      <c r="H234" s="23">
        <f>SUM(H227:H233)</f>
        <v>0</v>
      </c>
      <c r="I234" s="21"/>
      <c r="J234" s="22"/>
      <c r="K234" s="21"/>
      <c r="L234" s="43">
        <f>SUM(M234:P234)</f>
        <v>0</v>
      </c>
      <c r="M234" s="43">
        <f>SUM(M227:M233)</f>
        <v>0</v>
      </c>
      <c r="N234" s="43">
        <f>SUM(N227:N233)</f>
        <v>0</v>
      </c>
      <c r="O234" s="43">
        <f>SUM(O227:O233)</f>
        <v>0</v>
      </c>
      <c r="P234" s="43">
        <f>SUM(P227:P233)</f>
        <v>0</v>
      </c>
      <c r="Q234" s="21"/>
      <c r="R234" s="21"/>
      <c r="S234" s="21"/>
      <c r="T234" s="21"/>
      <c r="U234" s="21"/>
      <c r="V234" s="21"/>
    </row>
    <row r="235" spans="1:22" x14ac:dyDescent="0.2">
      <c r="A235" s="28">
        <v>124</v>
      </c>
      <c r="B235" s="28" t="s">
        <v>112</v>
      </c>
      <c r="C235" s="17" t="s">
        <v>88</v>
      </c>
      <c r="D235" s="18">
        <f>SUMIFS('2013Figures'!$J:$J,'2013Figures'!$C:$C,$A235,'2013Figures'!$E:$E,$B$1)</f>
        <v>0</v>
      </c>
      <c r="E235" s="18">
        <f>SUMIFS('2013Figures'!$J:$J,'2013Figures'!$C:$C,$A235,'2013Figures'!$B:$B,"BrokerToCy",'2013Figures'!$G:$G,"E1",'2013Figures'!$E:$E,$B$1)</f>
        <v>0</v>
      </c>
      <c r="F235" s="18">
        <f>SUMIFS('2013Figures'!$J:$J,'2013Figures'!$C:$C,$A235,'2013Figures'!$B:$B,"BrokerToCy",'2013Figures'!$G:$G,"P1",'2013Figures'!$E:$E,$B$1)</f>
        <v>0</v>
      </c>
      <c r="G235" s="18">
        <f>SUMIFS('2013Figures'!$J:$J,'2013Figures'!$C:$C,$A235,'2013Figures'!$B:$B,"CyToBroker",'2013Figures'!$G:$G,"E1",'2013Figures'!$E:$E,$B$1)</f>
        <v>0</v>
      </c>
      <c r="H235" s="18">
        <f>SUMIFS('2013Figures'!$J:$J,'2013Figures'!$C:$C,$A235,'2013Figures'!$B:$B,"CyToBroker",'2013Figures'!$G:$G,"P1",'2013Figures'!$E:$E,$B$1)</f>
        <v>0</v>
      </c>
      <c r="I235" s="28"/>
      <c r="J235" s="17"/>
      <c r="K235" s="28"/>
      <c r="L235" s="50">
        <f>SUMIFS('2012Figures'!$J:$J,'2012Figures'!$C:$C,$A235,'2012Figures'!$E:$E,$B$1)</f>
        <v>0</v>
      </c>
      <c r="M235" s="50">
        <f>SUMIFS('2012Figures'!$J:$J,'2012Figures'!$C:$C,$A235,'2012Figures'!$B:$B,"BrokerToCy",'2012Figures'!$G:$G,"E1",'2012Figures'!$E:$E,$B$1)</f>
        <v>0</v>
      </c>
      <c r="N235" s="50">
        <f>SUMIFS('2012Figures'!$J:$J,'2012Figures'!$C:$C,$A235,'2012Figures'!$B:$B,"BrokerToCy",'2012Figures'!$G:$G,"P1",'2012Figures'!$E:$E,$B$1)</f>
        <v>0</v>
      </c>
      <c r="O235" s="50">
        <f>SUMIFS('2012Figures'!$J:$J,'2012Figures'!$C:$C,$A235,'2012Figures'!$B:$B,"CyToBroker",'2012Figures'!$G:$G,"E1",'2012Figures'!$E:$E,$B$1)</f>
        <v>0</v>
      </c>
      <c r="P235" s="50">
        <f>SUMIFS('2012Figures'!$J:$J,'2012Figures'!$C:$C,$A235,'2012Figures'!$B:$B,"CyToBroker",'2012Figures'!$G:$G,"P1",'2012Figures'!$E:$E,$B$1)</f>
        <v>0</v>
      </c>
      <c r="Q235" s="28"/>
      <c r="R235" s="46" t="str">
        <f t="shared" si="28"/>
        <v/>
      </c>
      <c r="S235" s="46" t="str">
        <f t="shared" si="28"/>
        <v/>
      </c>
      <c r="T235" s="46" t="str">
        <f t="shared" si="28"/>
        <v/>
      </c>
      <c r="U235" s="46" t="str">
        <f t="shared" si="28"/>
        <v/>
      </c>
      <c r="V235" s="46" t="str">
        <f t="shared" si="28"/>
        <v/>
      </c>
    </row>
    <row r="236" spans="1:22" x14ac:dyDescent="0.2">
      <c r="A236" s="1">
        <v>124</v>
      </c>
      <c r="B236" s="1" t="s">
        <v>112</v>
      </c>
      <c r="C236" s="8">
        <v>5</v>
      </c>
      <c r="D236" s="29">
        <f>SUMIFS('2013Figures'!$J:$J,'2013Figures'!$C:$C,$A236,'2013Figures'!$H:$H,$B236,'2013Figures'!$I:$I,$C236,'2013Figures'!$E:$E,$B$1)</f>
        <v>0</v>
      </c>
      <c r="E236" s="9">
        <f>SUMIFS('2013Figures'!$J:$J,'2013Figures'!$C:$C,$A236,'2013Figures'!$H:$H,$B236,'2013Figures'!$I:$I,$C236,'2013Figures'!$B:$B,"BrokerToCy",'2013Figures'!$G:$G,"E1",'2013Figures'!$E:$E,$B$1)</f>
        <v>0</v>
      </c>
      <c r="F236" s="9">
        <f>SUMIFS('2013Figures'!$J:$J,'2013Figures'!$C:$C,$A236,'2013Figures'!$H:$H,$B236,'2013Figures'!$I:$I,$C236,'2013Figures'!$B:$B,"BrokerToCy",'2013Figures'!$G:$G,"P1",'2013Figures'!$E:$E,$B$1)</f>
        <v>0</v>
      </c>
      <c r="G236" s="9">
        <f>SUMIFS('2013Figures'!$J:$J,'2013Figures'!$C:$C,$A236,'2013Figures'!$H:$H,$B236,'2013Figures'!$I:$I,$C236,'2013Figures'!$B:$B,"CyToBroker",'2013Figures'!$G:$G,"E1",'2013Figures'!$E:$E,$B$1)</f>
        <v>0</v>
      </c>
      <c r="H236" s="9">
        <f>SUMIFS('2013Figures'!$J:$J,'2013Figures'!$C:$C,$A236,'2013Figures'!$H:$H,$B236,'2013Figures'!$I:$I,$C236,'2013Figures'!$B:$B,"CyToBroker",'2013Figures'!$G:$G,"P1",'2013Figures'!$E:$E,$B$1)</f>
        <v>0</v>
      </c>
      <c r="J236" s="8">
        <v>201401</v>
      </c>
      <c r="L236" s="42">
        <f>SUMIFS('2012Figures'!$J:$J,'2012Figures'!$C:$C,$A236,'2012Figures'!$H:$H,$B236,'2012Figures'!$I:$I,$C236,'2012Figures'!$E:$E,$B$1)</f>
        <v>0</v>
      </c>
      <c r="M236" s="52">
        <f>SUMIFS('2012Figures'!$J:$J,'2012Figures'!$C:$C,$A236,'2012Figures'!$H:$H,$B236,'2012Figures'!$I:$I,$C236,'2012Figures'!$B:$B,"BrokerToCy",'2012Figures'!$G:$G,"E1",'2012Figures'!$E:$E,$B$1)</f>
        <v>0</v>
      </c>
      <c r="N236" s="52">
        <f>SUMIFS('2012Figures'!$J:$J,'2012Figures'!$C:$C,$A236,'2012Figures'!$H:$H,$B236,'2012Figures'!$I:$I,$C236,'2012Figures'!$B:$B,"BrokerToCy",'2012Figures'!$G:$G,"P1",'2012Figures'!$E:$E,$B$1)</f>
        <v>0</v>
      </c>
      <c r="O236" s="52">
        <f>SUMIFS('2012Figures'!$J:$J,'2012Figures'!$C:$C,$A236,'2012Figures'!$H:$H,$B236,'2012Figures'!$I:$I,$C236,'2012Figures'!$B:$B,"CyToBroker",'2012Figures'!$G:$G,"E1",'2012Figures'!$E:$E,$B$1)</f>
        <v>0</v>
      </c>
      <c r="P236" s="52">
        <f>SUMIFS('2012Figures'!$J:$J,'2012Figures'!$C:$C,$A236,'2012Figures'!$H:$H,$B236,'2012Figures'!$I:$I,$C236,'2012Figures'!$B:$B,"CyToBroker",'2012Figures'!$G:$G,"P1",'2012Figures'!$E:$E,$B$1)</f>
        <v>0</v>
      </c>
      <c r="R236" s="46" t="str">
        <f t="shared" si="28"/>
        <v/>
      </c>
      <c r="S236" s="46" t="str">
        <f t="shared" si="28"/>
        <v/>
      </c>
      <c r="T236" s="46" t="str">
        <f t="shared" si="28"/>
        <v/>
      </c>
      <c r="U236" s="46" t="str">
        <f t="shared" si="28"/>
        <v/>
      </c>
      <c r="V236" s="46" t="str">
        <f t="shared" si="28"/>
        <v/>
      </c>
    </row>
    <row r="237" spans="1:22" x14ac:dyDescent="0.2">
      <c r="A237" s="1">
        <v>124</v>
      </c>
      <c r="B237" s="1" t="s">
        <v>112</v>
      </c>
      <c r="C237" s="8">
        <v>4</v>
      </c>
      <c r="D237" s="29">
        <f>SUMIFS('2013Figures'!$J:$J,'2013Figures'!$C:$C,$A237,'2013Figures'!$H:$H,$B237,'2013Figures'!$I:$I,$C237,'2013Figures'!$E:$E,$B$1)</f>
        <v>0</v>
      </c>
      <c r="E237" s="9">
        <f>SUMIFS('2013Figures'!$J:$J,'2013Figures'!$C:$C,$A237,'2013Figures'!$H:$H,$B237,'2013Figures'!$I:$I,$C237,'2013Figures'!$B:$B,"BrokerToCy",'2013Figures'!$G:$G,"E1",'2013Figures'!$E:$E,$B$1)</f>
        <v>0</v>
      </c>
      <c r="F237" s="9">
        <f>SUMIFS('2013Figures'!$J:$J,'2013Figures'!$C:$C,$A237,'2013Figures'!$H:$H,$B237,'2013Figures'!$I:$I,$C237,'2013Figures'!$B:$B,"BrokerToCy",'2013Figures'!$G:$G,"P1",'2013Figures'!$E:$E,$B$1)</f>
        <v>0</v>
      </c>
      <c r="G237" s="9">
        <f>SUMIFS('2013Figures'!$J:$J,'2013Figures'!$C:$C,$A237,'2013Figures'!$H:$H,$B237,'2013Figures'!$I:$I,$C237,'2013Figures'!$B:$B,"CyToBroker",'2013Figures'!$G:$G,"E1",'2013Figures'!$E:$E,$B$1)</f>
        <v>0</v>
      </c>
      <c r="H237" s="9">
        <f>SUMIFS('2013Figures'!$J:$J,'2013Figures'!$C:$C,$A237,'2013Figures'!$H:$H,$B237,'2013Figures'!$I:$I,$C237,'2013Figures'!$B:$B,"CyToBroker",'2013Figures'!$G:$G,"P1",'2013Figures'!$E:$E,$B$1)</f>
        <v>0</v>
      </c>
      <c r="I237" s="30"/>
      <c r="J237" s="31">
        <v>201301</v>
      </c>
      <c r="K237" s="30"/>
      <c r="L237" s="42">
        <f>SUMIFS('2012Figures'!$J:$J,'2012Figures'!$C:$C,$A237,'2012Figures'!$H:$H,$B237,'2012Figures'!$I:$I,$C237,'2012Figures'!$E:$E,$B$1)</f>
        <v>0</v>
      </c>
      <c r="M237" s="52">
        <f>SUMIFS('2012Figures'!$J:$J,'2012Figures'!$C:$C,$A237,'2012Figures'!$H:$H,$B237,'2012Figures'!$I:$I,$C237,'2012Figures'!$B:$B,"BrokerToCy",'2012Figures'!$G:$G,"E1",'2012Figures'!$E:$E,$B$1)</f>
        <v>0</v>
      </c>
      <c r="N237" s="52">
        <f>SUMIFS('2012Figures'!$J:$J,'2012Figures'!$C:$C,$A237,'2012Figures'!$H:$H,$B237,'2012Figures'!$I:$I,$C237,'2012Figures'!$B:$B,"BrokerToCy",'2012Figures'!$G:$G,"P1",'2012Figures'!$E:$E,$B$1)</f>
        <v>0</v>
      </c>
      <c r="O237" s="52">
        <f>SUMIFS('2012Figures'!$J:$J,'2012Figures'!$C:$C,$A237,'2012Figures'!$H:$H,$B237,'2012Figures'!$I:$I,$C237,'2012Figures'!$B:$B,"CyToBroker",'2012Figures'!$G:$G,"E1",'2012Figures'!$E:$E,$B$1)</f>
        <v>0</v>
      </c>
      <c r="P237" s="52">
        <f>SUMIFS('2012Figures'!$J:$J,'2012Figures'!$C:$C,$A237,'2012Figures'!$H:$H,$B237,'2012Figures'!$I:$I,$C237,'2012Figures'!$B:$B,"CyToBroker",'2012Figures'!$G:$G,"P1",'2012Figures'!$E:$E,$B$1)</f>
        <v>0</v>
      </c>
      <c r="Q237" s="30"/>
      <c r="R237" s="46" t="str">
        <f t="shared" si="28"/>
        <v/>
      </c>
      <c r="S237" s="46" t="str">
        <f t="shared" si="28"/>
        <v/>
      </c>
      <c r="T237" s="46" t="str">
        <f t="shared" si="28"/>
        <v/>
      </c>
      <c r="U237" s="46" t="str">
        <f t="shared" si="28"/>
        <v/>
      </c>
      <c r="V237" s="46" t="str">
        <f t="shared" si="28"/>
        <v/>
      </c>
    </row>
    <row r="238" spans="1:22" x14ac:dyDescent="0.2">
      <c r="A238" s="1">
        <v>124</v>
      </c>
      <c r="B238" s="1" t="s">
        <v>112</v>
      </c>
      <c r="C238" s="8">
        <v>3</v>
      </c>
      <c r="D238" s="29">
        <f>SUMIFS('2013Figures'!$J:$J,'2013Figures'!$C:$C,$A238,'2013Figures'!$H:$H,$B238,'2013Figures'!$I:$I,$C238,'2013Figures'!$E:$E,$B$1)</f>
        <v>0</v>
      </c>
      <c r="E238" s="9">
        <f>SUMIFS('2013Figures'!$J:$J,'2013Figures'!$C:$C,$A238,'2013Figures'!$H:$H,$B238,'2013Figures'!$I:$I,$C238,'2013Figures'!$B:$B,"BrokerToCy",'2013Figures'!$G:$G,"E1",'2013Figures'!$E:$E,$B$1)</f>
        <v>0</v>
      </c>
      <c r="F238" s="9">
        <f>SUMIFS('2013Figures'!$J:$J,'2013Figures'!$C:$C,$A238,'2013Figures'!$H:$H,$B238,'2013Figures'!$I:$I,$C238,'2013Figures'!$B:$B,"BrokerToCy",'2013Figures'!$G:$G,"P1",'2013Figures'!$E:$E,$B$1)</f>
        <v>0</v>
      </c>
      <c r="G238" s="9">
        <f>SUMIFS('2013Figures'!$J:$J,'2013Figures'!$C:$C,$A238,'2013Figures'!$H:$H,$B238,'2013Figures'!$I:$I,$C238,'2013Figures'!$B:$B,"CyToBroker",'2013Figures'!$G:$G,"E1",'2013Figures'!$E:$E,$B$1)</f>
        <v>0</v>
      </c>
      <c r="H238" s="9">
        <f>SUMIFS('2013Figures'!$J:$J,'2013Figures'!$C:$C,$A238,'2013Figures'!$H:$H,$B238,'2013Figures'!$I:$I,$C238,'2013Figures'!$B:$B,"CyToBroker",'2013Figures'!$G:$G,"P1",'2013Figures'!$E:$E,$B$1)</f>
        <v>0</v>
      </c>
      <c r="J238" s="8">
        <v>201201</v>
      </c>
      <c r="L238" s="42">
        <f>SUMIFS('2012Figures'!$J:$J,'2012Figures'!$C:$C,$A238,'2012Figures'!$H:$H,$B238,'2012Figures'!$I:$I,$C238,'2012Figures'!$E:$E,$B$1)</f>
        <v>0</v>
      </c>
      <c r="M238" s="52">
        <f>SUMIFS('2012Figures'!$J:$J,'2012Figures'!$C:$C,$A238,'2012Figures'!$H:$H,$B238,'2012Figures'!$I:$I,$C238,'2012Figures'!$B:$B,"BrokerToCy",'2012Figures'!$G:$G,"E1",'2012Figures'!$E:$E,$B$1)</f>
        <v>0</v>
      </c>
      <c r="N238" s="52">
        <f>SUMIFS('2012Figures'!$J:$J,'2012Figures'!$C:$C,$A238,'2012Figures'!$H:$H,$B238,'2012Figures'!$I:$I,$C238,'2012Figures'!$B:$B,"BrokerToCy",'2012Figures'!$G:$G,"P1",'2012Figures'!$E:$E,$B$1)</f>
        <v>0</v>
      </c>
      <c r="O238" s="52">
        <f>SUMIFS('2012Figures'!$J:$J,'2012Figures'!$C:$C,$A238,'2012Figures'!$H:$H,$B238,'2012Figures'!$I:$I,$C238,'2012Figures'!$B:$B,"CyToBroker",'2012Figures'!$G:$G,"E1",'2012Figures'!$E:$E,$B$1)</f>
        <v>0</v>
      </c>
      <c r="P238" s="52">
        <f>SUMIFS('2012Figures'!$J:$J,'2012Figures'!$C:$C,$A238,'2012Figures'!$H:$H,$B238,'2012Figures'!$I:$I,$C238,'2012Figures'!$B:$B,"CyToBroker",'2012Figures'!$G:$G,"P1",'2012Figures'!$E:$E,$B$1)</f>
        <v>0</v>
      </c>
      <c r="R238" s="46" t="str">
        <f t="shared" si="28"/>
        <v/>
      </c>
      <c r="S238" s="46" t="str">
        <f t="shared" si="28"/>
        <v/>
      </c>
      <c r="T238" s="46" t="str">
        <f t="shared" si="28"/>
        <v/>
      </c>
      <c r="U238" s="46" t="str">
        <f t="shared" si="28"/>
        <v/>
      </c>
      <c r="V238" s="46" t="str">
        <f t="shared" si="28"/>
        <v/>
      </c>
    </row>
    <row r="239" spans="1:22" x14ac:dyDescent="0.2">
      <c r="A239" s="1">
        <v>124</v>
      </c>
      <c r="B239" s="1" t="s">
        <v>112</v>
      </c>
      <c r="C239" s="8">
        <v>2</v>
      </c>
      <c r="D239" s="29">
        <f>SUMIFS('2013Figures'!$J:$J,'2013Figures'!$C:$C,$A239,'2013Figures'!$H:$H,$B239,'2013Figures'!$I:$I,$C239,'2013Figures'!$E:$E,$B$1)</f>
        <v>0</v>
      </c>
      <c r="E239" s="9">
        <f>SUMIFS('2013Figures'!$J:$J,'2013Figures'!$C:$C,$A239,'2013Figures'!$H:$H,$B239,'2013Figures'!$I:$I,$C239,'2013Figures'!$B:$B,"BrokerToCy",'2013Figures'!$G:$G,"E1",'2013Figures'!$E:$E,$B$1)</f>
        <v>0</v>
      </c>
      <c r="F239" s="9">
        <f>SUMIFS('2013Figures'!$J:$J,'2013Figures'!$C:$C,$A239,'2013Figures'!$H:$H,$B239,'2013Figures'!$I:$I,$C239,'2013Figures'!$B:$B,"BrokerToCy",'2013Figures'!$G:$G,"P1",'2013Figures'!$E:$E,$B$1)</f>
        <v>0</v>
      </c>
      <c r="G239" s="9">
        <f>SUMIFS('2013Figures'!$J:$J,'2013Figures'!$C:$C,$A239,'2013Figures'!$H:$H,$B239,'2013Figures'!$I:$I,$C239,'2013Figures'!$B:$B,"CyToBroker",'2013Figures'!$G:$G,"E1",'2013Figures'!$E:$E,$B$1)</f>
        <v>0</v>
      </c>
      <c r="H239" s="9">
        <f>SUMIFS('2013Figures'!$J:$J,'2013Figures'!$C:$C,$A239,'2013Figures'!$H:$H,$B239,'2013Figures'!$I:$I,$C239,'2013Figures'!$B:$B,"CyToBroker",'2013Figures'!$G:$G,"P1",'2013Figures'!$E:$E,$B$1)</f>
        <v>0</v>
      </c>
      <c r="J239" s="8">
        <v>201101</v>
      </c>
      <c r="L239" s="42">
        <f>SUMIFS('2012Figures'!$J:$J,'2012Figures'!$C:$C,$A239,'2012Figures'!$H:$H,$B239,'2012Figures'!$I:$I,$C239,'2012Figures'!$E:$E,$B$1)</f>
        <v>0</v>
      </c>
      <c r="M239" s="52">
        <f>SUMIFS('2012Figures'!$J:$J,'2012Figures'!$C:$C,$A239,'2012Figures'!$H:$H,$B239,'2012Figures'!$I:$I,$C239,'2012Figures'!$B:$B,"BrokerToCy",'2012Figures'!$G:$G,"E1",'2012Figures'!$E:$E,$B$1)</f>
        <v>0</v>
      </c>
      <c r="N239" s="52">
        <f>SUMIFS('2012Figures'!$J:$J,'2012Figures'!$C:$C,$A239,'2012Figures'!$H:$H,$B239,'2012Figures'!$I:$I,$C239,'2012Figures'!$B:$B,"BrokerToCy",'2012Figures'!$G:$G,"P1",'2012Figures'!$E:$E,$B$1)</f>
        <v>0</v>
      </c>
      <c r="O239" s="52">
        <f>SUMIFS('2012Figures'!$J:$J,'2012Figures'!$C:$C,$A239,'2012Figures'!$H:$H,$B239,'2012Figures'!$I:$I,$C239,'2012Figures'!$B:$B,"CyToBroker",'2012Figures'!$G:$G,"E1",'2012Figures'!$E:$E,$B$1)</f>
        <v>0</v>
      </c>
      <c r="P239" s="52">
        <f>SUMIFS('2012Figures'!$J:$J,'2012Figures'!$C:$C,$A239,'2012Figures'!$H:$H,$B239,'2012Figures'!$I:$I,$C239,'2012Figures'!$B:$B,"CyToBroker",'2012Figures'!$G:$G,"P1",'2012Figures'!$E:$E,$B$1)</f>
        <v>0</v>
      </c>
      <c r="R239" s="46" t="str">
        <f t="shared" si="28"/>
        <v/>
      </c>
      <c r="S239" s="46" t="str">
        <f t="shared" si="28"/>
        <v/>
      </c>
      <c r="T239" s="46" t="str">
        <f t="shared" si="28"/>
        <v/>
      </c>
      <c r="U239" s="46" t="str">
        <f t="shared" si="28"/>
        <v/>
      </c>
      <c r="V239" s="46" t="str">
        <f t="shared" si="28"/>
        <v/>
      </c>
    </row>
    <row r="240" spans="1:22" x14ac:dyDescent="0.2">
      <c r="A240" s="1">
        <v>124</v>
      </c>
      <c r="B240" s="1" t="s">
        <v>112</v>
      </c>
      <c r="C240" s="8">
        <v>1</v>
      </c>
      <c r="D240" s="29">
        <f>SUMIFS('2013Figures'!$J:$J,'2013Figures'!$C:$C,$A240,'2013Figures'!$H:$H,$B240,'2013Figures'!$I:$I,$C240,'2013Figures'!$E:$E,$B$1)</f>
        <v>0</v>
      </c>
      <c r="E240" s="9">
        <f>SUMIFS('2013Figures'!$J:$J,'2013Figures'!$C:$C,$A240,'2013Figures'!$H:$H,$B240,'2013Figures'!$I:$I,$C240,'2013Figures'!$B:$B,"BrokerToCy",'2013Figures'!$G:$G,"E1",'2013Figures'!$E:$E,$B$1)</f>
        <v>0</v>
      </c>
      <c r="F240" s="9">
        <f>SUMIFS('2013Figures'!$J:$J,'2013Figures'!$C:$C,$A240,'2013Figures'!$H:$H,$B240,'2013Figures'!$I:$I,$C240,'2013Figures'!$B:$B,"BrokerToCy",'2013Figures'!$G:$G,"P1",'2013Figures'!$E:$E,$B$1)</f>
        <v>0</v>
      </c>
      <c r="G240" s="9">
        <f>SUMIFS('2013Figures'!$J:$J,'2013Figures'!$C:$C,$A240,'2013Figures'!$H:$H,$B240,'2013Figures'!$I:$I,$C240,'2013Figures'!$B:$B,"CyToBroker",'2013Figures'!$G:$G,"E1",'2013Figures'!$E:$E,$B$1)</f>
        <v>0</v>
      </c>
      <c r="H240" s="9">
        <f>SUMIFS('2013Figures'!$J:$J,'2013Figures'!$C:$C,$A240,'2013Figures'!$H:$H,$B240,'2013Figures'!$I:$I,$C240,'2013Figures'!$B:$B,"CyToBroker",'2013Figures'!$G:$G,"P1",'2013Figures'!$E:$E,$B$1)</f>
        <v>0</v>
      </c>
      <c r="J240" s="8">
        <v>201001</v>
      </c>
      <c r="L240" s="42">
        <f>SUMIFS('2012Figures'!$J:$J,'2012Figures'!$C:$C,$A240,'2012Figures'!$H:$H,$B240,'2012Figures'!$I:$I,$C240,'2012Figures'!$E:$E,$B$1)</f>
        <v>0</v>
      </c>
      <c r="M240" s="52">
        <f>SUMIFS('2012Figures'!$J:$J,'2012Figures'!$C:$C,$A240,'2012Figures'!$H:$H,$B240,'2012Figures'!$I:$I,$C240,'2012Figures'!$B:$B,"BrokerToCy",'2012Figures'!$G:$G,"E1",'2012Figures'!$E:$E,$B$1)</f>
        <v>0</v>
      </c>
      <c r="N240" s="52">
        <f>SUMIFS('2012Figures'!$J:$J,'2012Figures'!$C:$C,$A240,'2012Figures'!$H:$H,$B240,'2012Figures'!$I:$I,$C240,'2012Figures'!$B:$B,"BrokerToCy",'2012Figures'!$G:$G,"P1",'2012Figures'!$E:$E,$B$1)</f>
        <v>0</v>
      </c>
      <c r="O240" s="52">
        <f>SUMIFS('2012Figures'!$J:$J,'2012Figures'!$C:$C,$A240,'2012Figures'!$H:$H,$B240,'2012Figures'!$I:$I,$C240,'2012Figures'!$B:$B,"CyToBroker",'2012Figures'!$G:$G,"E1",'2012Figures'!$E:$E,$B$1)</f>
        <v>0</v>
      </c>
      <c r="P240" s="52">
        <f>SUMIFS('2012Figures'!$J:$J,'2012Figures'!$C:$C,$A240,'2012Figures'!$H:$H,$B240,'2012Figures'!$I:$I,$C240,'2012Figures'!$B:$B,"CyToBroker",'2012Figures'!$G:$G,"P1",'2012Figures'!$E:$E,$B$1)</f>
        <v>0</v>
      </c>
      <c r="R240" s="46" t="str">
        <f t="shared" si="28"/>
        <v/>
      </c>
      <c r="S240" s="46" t="str">
        <f t="shared" si="28"/>
        <v/>
      </c>
      <c r="T240" s="46" t="str">
        <f t="shared" si="28"/>
        <v/>
      </c>
      <c r="U240" s="46" t="str">
        <f t="shared" si="28"/>
        <v/>
      </c>
      <c r="V240" s="46" t="str">
        <f t="shared" si="28"/>
        <v/>
      </c>
    </row>
    <row r="241" spans="1:22" x14ac:dyDescent="0.2">
      <c r="A241" s="1">
        <v>124</v>
      </c>
      <c r="B241" s="1" t="s">
        <v>112</v>
      </c>
      <c r="D241" s="29">
        <f>SUMIFS('2013Figures'!$J:$J,'2013Figures'!$C:$C,$A241,'2013Figures'!$I:$I,"",'2013Figures'!$E:$E,$B$1)</f>
        <v>0</v>
      </c>
      <c r="E241" s="9">
        <f>SUMIFS('2013Figures'!$J:$J,'2013Figures'!$C:$C,$A241,'2013Figures'!$I:$I,"",'2013Figures'!$B:$B,"BrokerToCy",'2013Figures'!$G:$G,"E1",'2013Figures'!$E:$E,$B$1)</f>
        <v>0</v>
      </c>
      <c r="F241" s="9">
        <f>SUMIFS('2013Figures'!$J:$J,'2013Figures'!$C:$C,$A241,'2013Figures'!$I:$I,"",'2013Figures'!$B:$B,"BrokerToCy",'2013Figures'!$G:$G,"P1",'2013Figures'!$E:$E,$B$1)</f>
        <v>0</v>
      </c>
      <c r="G241" s="9">
        <f>SUMIFS('2013Figures'!$J:$J,'2013Figures'!$C:$C,$A241,'2013Figures'!$I:$I,"",'2013Figures'!$B:$B,"CyToBroker",'2013Figures'!$G:$G,"E1",'2013Figures'!$E:$E,$B$1)</f>
        <v>0</v>
      </c>
      <c r="H241" s="9">
        <f>SUMIFS('2013Figures'!$J:$J,'2013Figures'!$C:$C,$A241,'2013Figures'!$I:$I,"",'2013Figures'!$B:$B,"CyToBroker",'2013Figures'!$G:$G,"P1",'2013Figures'!$E:$E,$B$1)</f>
        <v>0</v>
      </c>
      <c r="J241" s="8" t="s">
        <v>131</v>
      </c>
      <c r="L241" s="42">
        <f>SUMIFS('2012Figures'!$J:$J,'2012Figures'!$C:$C,$A241,'2012Figures'!$I:$I,"",'2012Figures'!$E:$E,$B$1)</f>
        <v>0</v>
      </c>
      <c r="M241" s="52">
        <f>SUMIFS('2012Figures'!$J:$J,'2012Figures'!$C:$C,$A241,'2012Figures'!$I:$I,"",'2012Figures'!$B:$B,"BrokerToCy",'2012Figures'!$G:$G,"E1",'2012Figures'!$E:$E,$B$1)</f>
        <v>0</v>
      </c>
      <c r="N241" s="52">
        <f>SUMIFS('2012Figures'!$J:$J,'2012Figures'!$C:$C,$A241,'2012Figures'!$I:$I,"",'2012Figures'!$B:$B,"BrokerToCy",'2012Figures'!$G:$G,"P1",'2012Figures'!$E:$E,$B$1)</f>
        <v>0</v>
      </c>
      <c r="O241" s="52">
        <f>SUMIFS('2012Figures'!$J:$J,'2012Figures'!$C:$C,$A241,'2012Figures'!$I:$I,"",'2012Figures'!$B:$B,"CyToBroker",'2012Figures'!$G:$G,"E1",'2012Figures'!$E:$E,$B$1)</f>
        <v>0</v>
      </c>
      <c r="P241" s="52">
        <f>SUMIFS('2012Figures'!$J:$J,'2012Figures'!$C:$C,$A241,'2012Figures'!$I:$I,"",'2012Figures'!$B:$B,"CyToBroker",'2012Figures'!$G:$G,"P1",'2012Figures'!$E:$E,$B$1)</f>
        <v>0</v>
      </c>
      <c r="R241" s="46" t="str">
        <f t="shared" si="28"/>
        <v/>
      </c>
      <c r="S241" s="46" t="str">
        <f t="shared" si="28"/>
        <v/>
      </c>
      <c r="T241" s="46" t="str">
        <f t="shared" si="28"/>
        <v/>
      </c>
      <c r="U241" s="46" t="str">
        <f t="shared" si="28"/>
        <v/>
      </c>
      <c r="V241" s="46" t="str">
        <f t="shared" si="28"/>
        <v/>
      </c>
    </row>
    <row r="242" spans="1:22" x14ac:dyDescent="0.2">
      <c r="A242" s="21"/>
      <c r="B242" s="21" t="s">
        <v>92</v>
      </c>
      <c r="C242" s="22"/>
      <c r="D242" s="23">
        <f>SUM(E242:H242)</f>
        <v>0</v>
      </c>
      <c r="E242" s="23">
        <f>SUM(E236:E241)</f>
        <v>0</v>
      </c>
      <c r="F242" s="23">
        <f>SUM(F236:F241)</f>
        <v>0</v>
      </c>
      <c r="G242" s="23">
        <f>SUM(G236:G241)</f>
        <v>0</v>
      </c>
      <c r="H242" s="23">
        <f>SUM(H236:H241)</f>
        <v>0</v>
      </c>
      <c r="I242" s="21"/>
      <c r="J242" s="22"/>
      <c r="K242" s="21"/>
      <c r="L242" s="43">
        <f>SUM(M242:P242)</f>
        <v>0</v>
      </c>
      <c r="M242" s="43">
        <f>SUM(M236:M241)</f>
        <v>0</v>
      </c>
      <c r="N242" s="43">
        <f>SUM(N236:N241)</f>
        <v>0</v>
      </c>
      <c r="O242" s="43">
        <f>SUM(O236:O241)</f>
        <v>0</v>
      </c>
      <c r="P242" s="43">
        <f>SUM(P236:P241)</f>
        <v>0</v>
      </c>
      <c r="Q242" s="21"/>
      <c r="R242" s="21"/>
      <c r="S242" s="21"/>
      <c r="T242" s="21"/>
      <c r="U242" s="21"/>
      <c r="V242" s="21"/>
    </row>
    <row r="243" spans="1:22" x14ac:dyDescent="0.2">
      <c r="A243" s="28">
        <v>126</v>
      </c>
      <c r="B243" s="28" t="s">
        <v>113</v>
      </c>
      <c r="C243" s="17" t="s">
        <v>88</v>
      </c>
      <c r="D243" s="18">
        <f>SUMIFS('2013Figures'!$J:$J,'2013Figures'!$C:$C,$A243,'2013Figures'!$E:$E,$B$1)</f>
        <v>0</v>
      </c>
      <c r="E243" s="18">
        <f>SUMIFS('2013Figures'!$J:$J,'2013Figures'!$C:$C,$A243,'2013Figures'!$B:$B,"BrokerToCy",'2013Figures'!$G:$G,"E1",'2013Figures'!$E:$E,$B$1)</f>
        <v>0</v>
      </c>
      <c r="F243" s="18">
        <f>SUMIFS('2013Figures'!$J:$J,'2013Figures'!$C:$C,$A243,'2013Figures'!$B:$B,"BrokerToCy",'2013Figures'!$G:$G,"P1",'2013Figures'!$E:$E,$B$1)</f>
        <v>0</v>
      </c>
      <c r="G243" s="18">
        <f>SUMIFS('2013Figures'!$J:$J,'2013Figures'!$C:$C,$A243,'2013Figures'!$B:$B,"CyToBroker",'2013Figures'!$G:$G,"E1",'2013Figures'!$E:$E,$B$1)</f>
        <v>0</v>
      </c>
      <c r="H243" s="18">
        <f>SUMIFS('2013Figures'!$J:$J,'2013Figures'!$C:$C,$A243,'2013Figures'!$B:$B,"CyToBroker",'2013Figures'!$G:$G,"P1",'2013Figures'!$E:$E,$B$1)</f>
        <v>0</v>
      </c>
      <c r="I243" s="28"/>
      <c r="J243" s="17"/>
      <c r="K243" s="28"/>
      <c r="L243" s="50">
        <f>SUMIFS('2012Figures'!$J:$J,'2012Figures'!$C:$C,$A243,'2012Figures'!$E:$E,$B$1)</f>
        <v>0</v>
      </c>
      <c r="M243" s="50">
        <f>SUMIFS('2012Figures'!$J:$J,'2012Figures'!$C:$C,$A243,'2012Figures'!$B:$B,"BrokerToCy",'2012Figures'!$G:$G,"E1",'2012Figures'!$E:$E,$B$1)</f>
        <v>0</v>
      </c>
      <c r="N243" s="50">
        <f>SUMIFS('2012Figures'!$J:$J,'2012Figures'!$C:$C,$A243,'2012Figures'!$B:$B,"BrokerToCy",'2012Figures'!$G:$G,"P1",'2012Figures'!$E:$E,$B$1)</f>
        <v>0</v>
      </c>
      <c r="O243" s="50">
        <f>SUMIFS('2012Figures'!$J:$J,'2012Figures'!$C:$C,$A243,'2012Figures'!$B:$B,"CyToBroker",'2012Figures'!$G:$G,"E1",'2012Figures'!$E:$E,$B$1)</f>
        <v>0</v>
      </c>
      <c r="P243" s="50">
        <f>SUMIFS('2012Figures'!$J:$J,'2012Figures'!$C:$C,$A243,'2012Figures'!$B:$B,"CyToBroker",'2012Figures'!$G:$G,"P1",'2012Figures'!$E:$E,$B$1)</f>
        <v>0</v>
      </c>
      <c r="Q243" s="28"/>
      <c r="R243" s="46" t="str">
        <f t="shared" si="28"/>
        <v/>
      </c>
      <c r="S243" s="46" t="str">
        <f t="shared" si="28"/>
        <v/>
      </c>
      <c r="T243" s="46" t="str">
        <f t="shared" si="28"/>
        <v/>
      </c>
      <c r="U243" s="46" t="str">
        <f t="shared" si="28"/>
        <v/>
      </c>
      <c r="V243" s="46" t="str">
        <f t="shared" si="28"/>
        <v/>
      </c>
    </row>
    <row r="244" spans="1:22" x14ac:dyDescent="0.2">
      <c r="A244" s="1">
        <v>126</v>
      </c>
      <c r="B244" s="1" t="s">
        <v>113</v>
      </c>
      <c r="C244" s="8">
        <v>3</v>
      </c>
      <c r="D244" s="29">
        <f>SUMIFS('2013Figures'!$J:$J,'2013Figures'!$C:$C,$A244,'2013Figures'!$H:$H,$B244,'2013Figures'!$I:$I,$C244,'2013Figures'!$E:$E,$B$1)</f>
        <v>0</v>
      </c>
      <c r="E244" s="9">
        <f>SUMIFS('2013Figures'!$J:$J,'2013Figures'!$C:$C,$A244,'2013Figures'!$H:$H,$B244,'2013Figures'!$I:$I,$C244,'2013Figures'!$B:$B,"BrokerToCy",'2013Figures'!$G:$G,"E1",'2013Figures'!$E:$E,$B$1)</f>
        <v>0</v>
      </c>
      <c r="F244" s="9">
        <f>SUMIFS('2013Figures'!$J:$J,'2013Figures'!$C:$C,$A244,'2013Figures'!$H:$H,$B244,'2013Figures'!$I:$I,$C244,'2013Figures'!$B:$B,"BrokerToCy",'2013Figures'!$G:$G,"P1",'2013Figures'!$E:$E,$B$1)</f>
        <v>0</v>
      </c>
      <c r="G244" s="9">
        <f>SUMIFS('2013Figures'!$J:$J,'2013Figures'!$C:$C,$A244,'2013Figures'!$H:$H,$B244,'2013Figures'!$I:$I,$C244,'2013Figures'!$B:$B,"CyToBroker",'2013Figures'!$G:$G,"E1",'2013Figures'!$E:$E,$B$1)</f>
        <v>0</v>
      </c>
      <c r="H244" s="9">
        <f>SUMIFS('2013Figures'!$J:$J,'2013Figures'!$C:$C,$A244,'2013Figures'!$H:$H,$B244,'2013Figures'!$I:$I,$C244,'2013Figures'!$B:$B,"CyToBroker",'2013Figures'!$G:$G,"P1",'2013Figures'!$E:$E,$B$1)</f>
        <v>0</v>
      </c>
      <c r="J244" s="8">
        <v>201401</v>
      </c>
      <c r="L244" s="42">
        <f>SUMIFS('2012Figures'!$J:$J,'2012Figures'!$C:$C,$A244,'2012Figures'!$H:$H,$B244,'2012Figures'!$I:$I,$C244,'2012Figures'!$E:$E,$B$1)</f>
        <v>0</v>
      </c>
      <c r="M244" s="52">
        <f>SUMIFS('2012Figures'!$J:$J,'2012Figures'!$C:$C,$A244,'2012Figures'!$H:$H,$B244,'2012Figures'!$I:$I,$C244,'2012Figures'!$B:$B,"BrokerToCy",'2012Figures'!$G:$G,"E1",'2012Figures'!$E:$E,$B$1)</f>
        <v>0</v>
      </c>
      <c r="N244" s="52">
        <f>SUMIFS('2012Figures'!$J:$J,'2012Figures'!$C:$C,$A244,'2012Figures'!$H:$H,$B244,'2012Figures'!$I:$I,$C244,'2012Figures'!$B:$B,"BrokerToCy",'2012Figures'!$G:$G,"P1",'2012Figures'!$E:$E,$B$1)</f>
        <v>0</v>
      </c>
      <c r="O244" s="52">
        <f>SUMIFS('2012Figures'!$J:$J,'2012Figures'!$C:$C,$A244,'2012Figures'!$H:$H,$B244,'2012Figures'!$I:$I,$C244,'2012Figures'!$B:$B,"CyToBroker",'2012Figures'!$G:$G,"E1",'2012Figures'!$E:$E,$B$1)</f>
        <v>0</v>
      </c>
      <c r="P244" s="52">
        <f>SUMIFS('2012Figures'!$J:$J,'2012Figures'!$C:$C,$A244,'2012Figures'!$H:$H,$B244,'2012Figures'!$I:$I,$C244,'2012Figures'!$B:$B,"CyToBroker",'2012Figures'!$G:$G,"P1",'2012Figures'!$E:$E,$B$1)</f>
        <v>0</v>
      </c>
      <c r="R244" s="46" t="str">
        <f t="shared" si="28"/>
        <v/>
      </c>
      <c r="S244" s="46" t="str">
        <f t="shared" si="28"/>
        <v/>
      </c>
      <c r="T244" s="46" t="str">
        <f t="shared" si="28"/>
        <v/>
      </c>
      <c r="U244" s="46" t="str">
        <f t="shared" si="28"/>
        <v/>
      </c>
      <c r="V244" s="46" t="str">
        <f t="shared" si="28"/>
        <v/>
      </c>
    </row>
    <row r="245" spans="1:22" x14ac:dyDescent="0.2">
      <c r="A245" s="1">
        <v>126</v>
      </c>
      <c r="B245" s="1" t="s">
        <v>113</v>
      </c>
      <c r="C245" s="8">
        <v>2</v>
      </c>
      <c r="D245" s="29">
        <f>SUMIFS('2013Figures'!$J:$J,'2013Figures'!$C:$C,$A245,'2013Figures'!$H:$H,$B245,'2013Figures'!$I:$I,$C245,'2013Figures'!$E:$E,$B$1)</f>
        <v>0</v>
      </c>
      <c r="E245" s="9">
        <f>SUMIFS('2013Figures'!$J:$J,'2013Figures'!$C:$C,$A245,'2013Figures'!$H:$H,$B245,'2013Figures'!$I:$I,$C245,'2013Figures'!$B:$B,"BrokerToCy",'2013Figures'!$G:$G,"E1",'2013Figures'!$E:$E,$B$1)</f>
        <v>0</v>
      </c>
      <c r="F245" s="9">
        <f>SUMIFS('2013Figures'!$J:$J,'2013Figures'!$C:$C,$A245,'2013Figures'!$H:$H,$B245,'2013Figures'!$I:$I,$C245,'2013Figures'!$B:$B,"BrokerToCy",'2013Figures'!$G:$G,"P1",'2013Figures'!$E:$E,$B$1)</f>
        <v>0</v>
      </c>
      <c r="G245" s="9">
        <f>SUMIFS('2013Figures'!$J:$J,'2013Figures'!$C:$C,$A245,'2013Figures'!$H:$H,$B245,'2013Figures'!$I:$I,$C245,'2013Figures'!$B:$B,"CyToBroker",'2013Figures'!$G:$G,"E1",'2013Figures'!$E:$E,$B$1)</f>
        <v>0</v>
      </c>
      <c r="H245" s="9">
        <f>SUMIFS('2013Figures'!$J:$J,'2013Figures'!$C:$C,$A245,'2013Figures'!$H:$H,$B245,'2013Figures'!$I:$I,$C245,'2013Figures'!$B:$B,"CyToBroker",'2013Figures'!$G:$G,"P1",'2013Figures'!$E:$E,$B$1)</f>
        <v>0</v>
      </c>
      <c r="I245" s="30"/>
      <c r="J245" s="31">
        <v>201301</v>
      </c>
      <c r="K245" s="30"/>
      <c r="L245" s="42">
        <f>SUMIFS('2012Figures'!$J:$J,'2012Figures'!$C:$C,$A245,'2012Figures'!$H:$H,$B245,'2012Figures'!$I:$I,$C245,'2012Figures'!$E:$E,$B$1)</f>
        <v>0</v>
      </c>
      <c r="M245" s="52">
        <f>SUMIFS('2012Figures'!$J:$J,'2012Figures'!$C:$C,$A245,'2012Figures'!$H:$H,$B245,'2012Figures'!$I:$I,$C245,'2012Figures'!$B:$B,"BrokerToCy",'2012Figures'!$G:$G,"E1",'2012Figures'!$E:$E,$B$1)</f>
        <v>0</v>
      </c>
      <c r="N245" s="52">
        <f>SUMIFS('2012Figures'!$J:$J,'2012Figures'!$C:$C,$A245,'2012Figures'!$H:$H,$B245,'2012Figures'!$I:$I,$C245,'2012Figures'!$B:$B,"BrokerToCy",'2012Figures'!$G:$G,"P1",'2012Figures'!$E:$E,$B$1)</f>
        <v>0</v>
      </c>
      <c r="O245" s="52">
        <f>SUMIFS('2012Figures'!$J:$J,'2012Figures'!$C:$C,$A245,'2012Figures'!$H:$H,$B245,'2012Figures'!$I:$I,$C245,'2012Figures'!$B:$B,"CyToBroker",'2012Figures'!$G:$G,"E1",'2012Figures'!$E:$E,$B$1)</f>
        <v>0</v>
      </c>
      <c r="P245" s="52">
        <f>SUMIFS('2012Figures'!$J:$J,'2012Figures'!$C:$C,$A245,'2012Figures'!$H:$H,$B245,'2012Figures'!$I:$I,$C245,'2012Figures'!$B:$B,"CyToBroker",'2012Figures'!$G:$G,"P1",'2012Figures'!$E:$E,$B$1)</f>
        <v>0</v>
      </c>
      <c r="Q245" s="30"/>
      <c r="R245" s="46" t="str">
        <f t="shared" si="28"/>
        <v/>
      </c>
      <c r="S245" s="46" t="str">
        <f t="shared" si="28"/>
        <v/>
      </c>
      <c r="T245" s="46" t="str">
        <f t="shared" si="28"/>
        <v/>
      </c>
      <c r="U245" s="46" t="str">
        <f t="shared" si="28"/>
        <v/>
      </c>
      <c r="V245" s="46" t="str">
        <f t="shared" si="28"/>
        <v/>
      </c>
    </row>
    <row r="246" spans="1:22" x14ac:dyDescent="0.2">
      <c r="A246" s="1">
        <v>126</v>
      </c>
      <c r="B246" s="1" t="s">
        <v>113</v>
      </c>
      <c r="C246" s="8">
        <v>1</v>
      </c>
      <c r="D246" s="29">
        <f>SUMIFS('2013Figures'!$J:$J,'2013Figures'!$C:$C,$A246,'2013Figures'!$H:$H,$B246,'2013Figures'!$I:$I,$C246,'2013Figures'!$E:$E,$B$1)</f>
        <v>0</v>
      </c>
      <c r="E246" s="9">
        <f>SUMIFS('2013Figures'!$J:$J,'2013Figures'!$C:$C,$A246,'2013Figures'!$H:$H,$B246,'2013Figures'!$I:$I,$C246,'2013Figures'!$B:$B,"BrokerToCy",'2013Figures'!$G:$G,"E1",'2013Figures'!$E:$E,$B$1)</f>
        <v>0</v>
      </c>
      <c r="F246" s="9">
        <f>SUMIFS('2013Figures'!$J:$J,'2013Figures'!$C:$C,$A246,'2013Figures'!$H:$H,$B246,'2013Figures'!$I:$I,$C246,'2013Figures'!$B:$B,"BrokerToCy",'2013Figures'!$G:$G,"P1",'2013Figures'!$E:$E,$B$1)</f>
        <v>0</v>
      </c>
      <c r="G246" s="9">
        <f>SUMIFS('2013Figures'!$J:$J,'2013Figures'!$C:$C,$A246,'2013Figures'!$H:$H,$B246,'2013Figures'!$I:$I,$C246,'2013Figures'!$B:$B,"CyToBroker",'2013Figures'!$G:$G,"E1",'2013Figures'!$E:$E,$B$1)</f>
        <v>0</v>
      </c>
      <c r="H246" s="9">
        <f>SUMIFS('2013Figures'!$J:$J,'2013Figures'!$C:$C,$A246,'2013Figures'!$H:$H,$B246,'2013Figures'!$I:$I,$C246,'2013Figures'!$B:$B,"CyToBroker",'2013Figures'!$G:$G,"P1",'2013Figures'!$E:$E,$B$1)</f>
        <v>0</v>
      </c>
      <c r="J246" s="8">
        <v>201201</v>
      </c>
      <c r="L246" s="42">
        <f>SUMIFS('2012Figures'!$J:$J,'2012Figures'!$C:$C,$A246,'2012Figures'!$H:$H,$B246,'2012Figures'!$I:$I,$C246,'2012Figures'!$E:$E,$B$1)</f>
        <v>0</v>
      </c>
      <c r="M246" s="52">
        <f>SUMIFS('2012Figures'!$J:$J,'2012Figures'!$C:$C,$A246,'2012Figures'!$H:$H,$B246,'2012Figures'!$I:$I,$C246,'2012Figures'!$B:$B,"BrokerToCy",'2012Figures'!$G:$G,"E1",'2012Figures'!$E:$E,$B$1)</f>
        <v>0</v>
      </c>
      <c r="N246" s="52">
        <f>SUMIFS('2012Figures'!$J:$J,'2012Figures'!$C:$C,$A246,'2012Figures'!$H:$H,$B246,'2012Figures'!$I:$I,$C246,'2012Figures'!$B:$B,"BrokerToCy",'2012Figures'!$G:$G,"P1",'2012Figures'!$E:$E,$B$1)</f>
        <v>0</v>
      </c>
      <c r="O246" s="52">
        <f>SUMIFS('2012Figures'!$J:$J,'2012Figures'!$C:$C,$A246,'2012Figures'!$H:$H,$B246,'2012Figures'!$I:$I,$C246,'2012Figures'!$B:$B,"CyToBroker",'2012Figures'!$G:$G,"E1",'2012Figures'!$E:$E,$B$1)</f>
        <v>0</v>
      </c>
      <c r="P246" s="52">
        <f>SUMIFS('2012Figures'!$J:$J,'2012Figures'!$C:$C,$A246,'2012Figures'!$H:$H,$B246,'2012Figures'!$I:$I,$C246,'2012Figures'!$B:$B,"CyToBroker",'2012Figures'!$G:$G,"P1",'2012Figures'!$E:$E,$B$1)</f>
        <v>0</v>
      </c>
      <c r="R246" s="46" t="str">
        <f t="shared" si="28"/>
        <v/>
      </c>
      <c r="S246" s="46" t="str">
        <f t="shared" si="28"/>
        <v/>
      </c>
      <c r="T246" s="46" t="str">
        <f t="shared" si="28"/>
        <v/>
      </c>
      <c r="U246" s="46" t="str">
        <f t="shared" si="28"/>
        <v/>
      </c>
      <c r="V246" s="46" t="str">
        <f t="shared" si="28"/>
        <v/>
      </c>
    </row>
    <row r="247" spans="1:22" x14ac:dyDescent="0.2">
      <c r="A247" s="1">
        <v>126</v>
      </c>
      <c r="B247" s="1" t="s">
        <v>113</v>
      </c>
      <c r="D247" s="29">
        <f>SUMIFS('2013Figures'!$J:$J,'2013Figures'!$C:$C,$A247,'2013Figures'!$I:$I,"",'2013Figures'!$E:$E,$B$1)</f>
        <v>0</v>
      </c>
      <c r="E247" s="9">
        <f>SUMIFS('2013Figures'!$J:$J,'2013Figures'!$C:$C,$A247,'2013Figures'!$I:$I,"",'2013Figures'!$B:$B,"BrokerToCy",'2013Figures'!$G:$G,"E1",'2013Figures'!$E:$E,$B$1)</f>
        <v>0</v>
      </c>
      <c r="F247" s="9">
        <f>SUMIFS('2013Figures'!$J:$J,'2013Figures'!$C:$C,$A247,'2013Figures'!$I:$I,"",'2013Figures'!$B:$B,"BrokerToCy",'2013Figures'!$G:$G,"P1",'2013Figures'!$E:$E,$B$1)</f>
        <v>0</v>
      </c>
      <c r="G247" s="9">
        <f>SUMIFS('2013Figures'!$J:$J,'2013Figures'!$C:$C,$A247,'2013Figures'!$I:$I,"",'2013Figures'!$B:$B,"CyToBroker",'2013Figures'!$G:$G,"E1",'2013Figures'!$E:$E,$B$1)</f>
        <v>0</v>
      </c>
      <c r="H247" s="9">
        <f>SUMIFS('2013Figures'!$J:$J,'2013Figures'!$C:$C,$A247,'2013Figures'!$I:$I,"",'2013Figures'!$B:$B,"CyToBroker",'2013Figures'!$G:$G,"P1",'2013Figures'!$E:$E,$B$1)</f>
        <v>0</v>
      </c>
      <c r="J247" s="8" t="s">
        <v>131</v>
      </c>
      <c r="L247" s="42">
        <f>SUMIFS('2012Figures'!$J:$J,'2012Figures'!$C:$C,$A247,'2012Figures'!$I:$I,"",'2012Figures'!$E:$E,$B$1)</f>
        <v>0</v>
      </c>
      <c r="M247" s="52">
        <f>SUMIFS('2012Figures'!$J:$J,'2012Figures'!$C:$C,$A247,'2012Figures'!$I:$I,"",'2012Figures'!$B:$B,"BrokerToCy",'2012Figures'!$G:$G,"E1",'2012Figures'!$E:$E,$B$1)</f>
        <v>0</v>
      </c>
      <c r="N247" s="52">
        <f>SUMIFS('2012Figures'!$J:$J,'2012Figures'!$C:$C,$A247,'2012Figures'!$I:$I,"",'2012Figures'!$B:$B,"BrokerToCy",'2012Figures'!$G:$G,"P1",'2012Figures'!$E:$E,$B$1)</f>
        <v>0</v>
      </c>
      <c r="O247" s="52">
        <f>SUMIFS('2012Figures'!$J:$J,'2012Figures'!$C:$C,$A247,'2012Figures'!$I:$I,"",'2012Figures'!$B:$B,"CyToBroker",'2012Figures'!$G:$G,"E1",'2012Figures'!$E:$E,$B$1)</f>
        <v>0</v>
      </c>
      <c r="P247" s="52">
        <f>SUMIFS('2012Figures'!$J:$J,'2012Figures'!$C:$C,$A247,'2012Figures'!$I:$I,"",'2012Figures'!$B:$B,"CyToBroker",'2012Figures'!$G:$G,"P1",'2012Figures'!$E:$E,$B$1)</f>
        <v>0</v>
      </c>
      <c r="R247" s="46" t="str">
        <f t="shared" si="28"/>
        <v/>
      </c>
      <c r="S247" s="46" t="str">
        <f t="shared" si="28"/>
        <v/>
      </c>
      <c r="T247" s="46" t="str">
        <f t="shared" si="28"/>
        <v/>
      </c>
      <c r="U247" s="46" t="str">
        <f t="shared" si="28"/>
        <v/>
      </c>
      <c r="V247" s="46" t="str">
        <f t="shared" si="28"/>
        <v/>
      </c>
    </row>
    <row r="248" spans="1:22" x14ac:dyDescent="0.2">
      <c r="A248" s="21"/>
      <c r="B248" s="21" t="s">
        <v>92</v>
      </c>
      <c r="C248" s="22"/>
      <c r="D248" s="23">
        <f>SUM(E248:H248)</f>
        <v>0</v>
      </c>
      <c r="E248" s="23">
        <f>SUM(E244:E247)</f>
        <v>0</v>
      </c>
      <c r="F248" s="23">
        <f>SUM(F244:F247)</f>
        <v>0</v>
      </c>
      <c r="G248" s="23">
        <f>SUM(G244:G247)</f>
        <v>0</v>
      </c>
      <c r="H248" s="23">
        <f>SUM(H244:H247)</f>
        <v>0</v>
      </c>
      <c r="I248" s="21"/>
      <c r="J248" s="22"/>
      <c r="K248" s="21"/>
      <c r="L248" s="43">
        <f>SUM(M248:P248)</f>
        <v>0</v>
      </c>
      <c r="M248" s="43">
        <f>SUM(M244:M247)</f>
        <v>0</v>
      </c>
      <c r="N248" s="43">
        <f>SUM(N244:N247)</f>
        <v>0</v>
      </c>
      <c r="O248" s="43">
        <f>SUM(O244:O247)</f>
        <v>0</v>
      </c>
      <c r="P248" s="43">
        <f>SUM(P244:P247)</f>
        <v>0</v>
      </c>
      <c r="Q248" s="21"/>
      <c r="R248" s="21"/>
      <c r="S248" s="21"/>
      <c r="T248" s="21"/>
      <c r="U248" s="21"/>
      <c r="V248" s="21"/>
    </row>
    <row r="249" spans="1:22" x14ac:dyDescent="0.2">
      <c r="A249" s="28">
        <v>139</v>
      </c>
      <c r="B249" s="28" t="s">
        <v>167</v>
      </c>
      <c r="C249" s="17" t="s">
        <v>88</v>
      </c>
      <c r="D249" s="18">
        <f>SUMIFS('2013Figures'!$J:$J,'2013Figures'!$C:$C,$A249,'2013Figures'!$E:$E,$B$1)</f>
        <v>0</v>
      </c>
      <c r="E249" s="18">
        <f>SUMIFS('2013Figures'!$J:$J,'2013Figures'!$C:$C,$A249,'2013Figures'!$B:$B,"BrokerToCy",'2013Figures'!$G:$G,"E1",'2013Figures'!$E:$E,$B$1)</f>
        <v>0</v>
      </c>
      <c r="F249" s="18">
        <f>SUMIFS('2013Figures'!$J:$J,'2013Figures'!$C:$C,$A249,'2013Figures'!$B:$B,"BrokerToCy",'2013Figures'!$G:$G,"P1",'2013Figures'!$E:$E,$B$1)</f>
        <v>0</v>
      </c>
      <c r="G249" s="18">
        <f>SUMIFS('2013Figures'!$J:$J,'2013Figures'!$C:$C,$A249,'2013Figures'!$B:$B,"CyToBroker",'2013Figures'!$G:$G,"E1",'2013Figures'!$E:$E,$B$1)</f>
        <v>0</v>
      </c>
      <c r="H249" s="18">
        <f>SUMIFS('2013Figures'!$J:$J,'2013Figures'!$C:$C,$A249,'2013Figures'!$B:$B,"CyToBroker",'2013Figures'!$G:$G,"P1",'2013Figures'!$E:$E,$B$1)</f>
        <v>0</v>
      </c>
      <c r="I249" s="28"/>
      <c r="J249" s="17"/>
      <c r="K249" s="28"/>
      <c r="L249" s="50">
        <f>SUMIFS('2012Figures'!$J:$J,'2012Figures'!$C:$C,$A249,'2012Figures'!$E:$E,$B$1)</f>
        <v>0</v>
      </c>
      <c r="M249" s="50">
        <f>SUMIFS('2012Figures'!$J:$J,'2012Figures'!$C:$C,$A249,'2012Figures'!$B:$B,"BrokerToCy",'2012Figures'!$G:$G,"E1",'2012Figures'!$E:$E,$B$1)</f>
        <v>0</v>
      </c>
      <c r="N249" s="50">
        <f>SUMIFS('2012Figures'!$J:$J,'2012Figures'!$C:$C,$A249,'2012Figures'!$B:$B,"BrokerToCy",'2012Figures'!$G:$G,"P1",'2012Figures'!$E:$E,$B$1)</f>
        <v>0</v>
      </c>
      <c r="O249" s="50">
        <f>SUMIFS('2012Figures'!$J:$J,'2012Figures'!$C:$C,$A249,'2012Figures'!$B:$B,"CyToBroker",'2012Figures'!$G:$G,"E1",'2012Figures'!$E:$E,$B$1)</f>
        <v>0</v>
      </c>
      <c r="P249" s="50">
        <f>SUMIFS('2012Figures'!$J:$J,'2012Figures'!$C:$C,$A249,'2012Figures'!$B:$B,"CyToBroker",'2012Figures'!$G:$G,"P1",'2012Figures'!$E:$E,$B$1)</f>
        <v>0</v>
      </c>
      <c r="Q249" s="28"/>
      <c r="R249" s="46" t="str">
        <f t="shared" si="28"/>
        <v/>
      </c>
      <c r="S249" s="46" t="str">
        <f t="shared" si="28"/>
        <v/>
      </c>
      <c r="T249" s="46" t="str">
        <f t="shared" si="28"/>
        <v/>
      </c>
      <c r="U249" s="46" t="str">
        <f t="shared" si="28"/>
        <v/>
      </c>
      <c r="V249" s="46" t="str">
        <f t="shared" si="28"/>
        <v/>
      </c>
    </row>
    <row r="250" spans="1:22" x14ac:dyDescent="0.2">
      <c r="A250" s="1">
        <v>139</v>
      </c>
      <c r="B250" s="1" t="s">
        <v>167</v>
      </c>
      <c r="C250" s="8">
        <v>2</v>
      </c>
      <c r="D250" s="29">
        <f>SUMIFS('2013Figures'!$J:$J,'2013Figures'!$C:$C,$A250,'2013Figures'!$H:$H,$B250,'2013Figures'!$I:$I,$C250,'2013Figures'!$E:$E,$B$1)</f>
        <v>0</v>
      </c>
      <c r="E250" s="9">
        <f>SUMIFS('2013Figures'!$J:$J,'2013Figures'!$C:$C,$A250,'2013Figures'!$H:$H,$B250,'2013Figures'!$I:$I,$C250,'2013Figures'!$B:$B,"BrokerToCy",'2013Figures'!$G:$G,"E1",'2013Figures'!$E:$E,$B$1)</f>
        <v>0</v>
      </c>
      <c r="F250" s="9">
        <f>SUMIFS('2013Figures'!$J:$J,'2013Figures'!$C:$C,$A250,'2013Figures'!$H:$H,$B250,'2013Figures'!$I:$I,$C250,'2013Figures'!$B:$B,"BrokerToCy",'2013Figures'!$G:$G,"P1",'2013Figures'!$E:$E,$B$1)</f>
        <v>0</v>
      </c>
      <c r="G250" s="9">
        <f>SUMIFS('2013Figures'!$J:$J,'2013Figures'!$C:$C,$A250,'2013Figures'!$H:$H,$B250,'2013Figures'!$I:$I,$C250,'2013Figures'!$B:$B,"CyToBroker",'2013Figures'!$G:$G,"E1",'2013Figures'!$E:$E,$B$1)</f>
        <v>0</v>
      </c>
      <c r="H250" s="9">
        <f>SUMIFS('2013Figures'!$J:$J,'2013Figures'!$C:$C,$A250,'2013Figures'!$H:$H,$B250,'2013Figures'!$I:$I,$C250,'2013Figures'!$B:$B,"CyToBroker",'2013Figures'!$G:$G,"P1",'2013Figures'!$E:$E,$B$1)</f>
        <v>0</v>
      </c>
      <c r="I250" s="30"/>
      <c r="J250" s="31">
        <v>201502</v>
      </c>
      <c r="K250" s="30"/>
      <c r="L250" s="42">
        <f>SUMIFS('2012Figures'!$J:$J,'2012Figures'!$C:$C,$A250,'2012Figures'!$H:$H,$B250,'2012Figures'!$I:$I,$C250,'2012Figures'!$E:$E,$B$1)</f>
        <v>0</v>
      </c>
      <c r="M250" s="52">
        <f>SUMIFS('2012Figures'!$J:$J,'2012Figures'!$C:$C,$A250,'2012Figures'!$H:$H,$B250,'2012Figures'!$I:$I,$C250,'2012Figures'!$B:$B,"BrokerToCy",'2012Figures'!$G:$G,"E1",'2012Figures'!$E:$E,$B$1)</f>
        <v>0</v>
      </c>
      <c r="N250" s="52">
        <f>SUMIFS('2012Figures'!$J:$J,'2012Figures'!$C:$C,$A250,'2012Figures'!$H:$H,$B250,'2012Figures'!$I:$I,$C250,'2012Figures'!$B:$B,"BrokerToCy",'2012Figures'!$G:$G,"P1",'2012Figures'!$E:$E,$B$1)</f>
        <v>0</v>
      </c>
      <c r="O250" s="52">
        <f>SUMIFS('2012Figures'!$J:$J,'2012Figures'!$C:$C,$A250,'2012Figures'!$H:$H,$B250,'2012Figures'!$I:$I,$C250,'2012Figures'!$B:$B,"CyToBroker",'2012Figures'!$G:$G,"E1",'2012Figures'!$E:$E,$B$1)</f>
        <v>0</v>
      </c>
      <c r="P250" s="52">
        <f>SUMIFS('2012Figures'!$J:$J,'2012Figures'!$C:$C,$A250,'2012Figures'!$H:$H,$B250,'2012Figures'!$I:$I,$C250,'2012Figures'!$B:$B,"CyToBroker",'2012Figures'!$G:$G,"P1",'2012Figures'!$E:$E,$B$1)</f>
        <v>0</v>
      </c>
      <c r="Q250" s="30"/>
      <c r="R250" s="46" t="str">
        <f t="shared" si="28"/>
        <v/>
      </c>
      <c r="S250" s="46" t="str">
        <f t="shared" si="28"/>
        <v/>
      </c>
      <c r="T250" s="46" t="str">
        <f t="shared" si="28"/>
        <v/>
      </c>
      <c r="U250" s="46" t="str">
        <f t="shared" si="28"/>
        <v/>
      </c>
      <c r="V250" s="46" t="str">
        <f t="shared" si="28"/>
        <v/>
      </c>
    </row>
    <row r="251" spans="1:22" x14ac:dyDescent="0.2">
      <c r="A251" s="1">
        <v>139</v>
      </c>
      <c r="B251" s="1" t="s">
        <v>167</v>
      </c>
      <c r="C251" s="8">
        <v>1</v>
      </c>
      <c r="D251" s="29">
        <f>SUMIFS('2013Figures'!$J:$J,'2013Figures'!$C:$C,$A251,'2013Figures'!$H:$H,$B251,'2013Figures'!$I:$I,$C251,'2013Figures'!$E:$E,$B$1)</f>
        <v>0</v>
      </c>
      <c r="E251" s="9">
        <f>SUMIFS('2013Figures'!$J:$J,'2013Figures'!$C:$C,$A251,'2013Figures'!$H:$H,$B251,'2013Figures'!$I:$I,$C251,'2013Figures'!$B:$B,"BrokerToCy",'2013Figures'!$G:$G,"E1",'2013Figures'!$E:$E,$B$1)</f>
        <v>0</v>
      </c>
      <c r="F251" s="9">
        <f>SUMIFS('2013Figures'!$J:$J,'2013Figures'!$C:$C,$A251,'2013Figures'!$H:$H,$B251,'2013Figures'!$I:$I,$C251,'2013Figures'!$B:$B,"BrokerToCy",'2013Figures'!$G:$G,"P1",'2013Figures'!$E:$E,$B$1)</f>
        <v>0</v>
      </c>
      <c r="G251" s="9">
        <f>SUMIFS('2013Figures'!$J:$J,'2013Figures'!$C:$C,$A251,'2013Figures'!$H:$H,$B251,'2013Figures'!$I:$I,$C251,'2013Figures'!$B:$B,"CyToBroker",'2013Figures'!$G:$G,"E1",'2013Figures'!$E:$E,$B$1)</f>
        <v>0</v>
      </c>
      <c r="H251" s="9">
        <f>SUMIFS('2013Figures'!$J:$J,'2013Figures'!$C:$C,$A251,'2013Figures'!$H:$H,$B251,'2013Figures'!$I:$I,$C251,'2013Figures'!$B:$B,"CyToBroker",'2013Figures'!$G:$G,"P1",'2013Figures'!$E:$E,$B$1)</f>
        <v>0</v>
      </c>
      <c r="J251" s="31">
        <v>201501</v>
      </c>
      <c r="L251" s="42">
        <f>SUMIFS('2012Figures'!$J:$J,'2012Figures'!$C:$C,$A251,'2012Figures'!$H:$H,$B251,'2012Figures'!$I:$I,$C251,'2012Figures'!$E:$E,$B$1)</f>
        <v>0</v>
      </c>
      <c r="M251" s="52">
        <f>SUMIFS('2012Figures'!$J:$J,'2012Figures'!$C:$C,$A251,'2012Figures'!$H:$H,$B251,'2012Figures'!$I:$I,$C251,'2012Figures'!$B:$B,"BrokerToCy",'2012Figures'!$G:$G,"E1",'2012Figures'!$E:$E,$B$1)</f>
        <v>0</v>
      </c>
      <c r="N251" s="52">
        <f>SUMIFS('2012Figures'!$J:$J,'2012Figures'!$C:$C,$A251,'2012Figures'!$H:$H,$B251,'2012Figures'!$I:$I,$C251,'2012Figures'!$B:$B,"BrokerToCy",'2012Figures'!$G:$G,"P1",'2012Figures'!$E:$E,$B$1)</f>
        <v>0</v>
      </c>
      <c r="O251" s="52">
        <f>SUMIFS('2012Figures'!$J:$J,'2012Figures'!$C:$C,$A251,'2012Figures'!$H:$H,$B251,'2012Figures'!$I:$I,$C251,'2012Figures'!$B:$B,"CyToBroker",'2012Figures'!$G:$G,"E1",'2012Figures'!$E:$E,$B$1)</f>
        <v>0</v>
      </c>
      <c r="P251" s="52">
        <f>SUMIFS('2012Figures'!$J:$J,'2012Figures'!$C:$C,$A251,'2012Figures'!$H:$H,$B251,'2012Figures'!$I:$I,$C251,'2012Figures'!$B:$B,"CyToBroker",'2012Figures'!$G:$G,"P1",'2012Figures'!$E:$E,$B$1)</f>
        <v>0</v>
      </c>
      <c r="R251" s="46" t="str">
        <f t="shared" si="28"/>
        <v/>
      </c>
      <c r="S251" s="46" t="str">
        <f t="shared" si="28"/>
        <v/>
      </c>
      <c r="T251" s="46" t="str">
        <f t="shared" si="28"/>
        <v/>
      </c>
      <c r="U251" s="46" t="str">
        <f t="shared" si="28"/>
        <v/>
      </c>
      <c r="V251" s="46" t="str">
        <f t="shared" si="28"/>
        <v/>
      </c>
    </row>
    <row r="252" spans="1:22" x14ac:dyDescent="0.2">
      <c r="A252" s="1">
        <v>139</v>
      </c>
      <c r="B252" s="1" t="s">
        <v>167</v>
      </c>
      <c r="D252" s="29">
        <f>SUMIFS('2013Figures'!$J:$J,'2013Figures'!$C:$C,$A252,'2013Figures'!$I:$I,"",'2013Figures'!$E:$E,$B$1)</f>
        <v>0</v>
      </c>
      <c r="E252" s="9">
        <f>SUMIFS('2013Figures'!$J:$J,'2013Figures'!$C:$C,$A252,'2013Figures'!$I:$I,"",'2013Figures'!$B:$B,"BrokerToCy",'2013Figures'!$G:$G,"E1",'2013Figures'!$E:$E,$B$1)</f>
        <v>0</v>
      </c>
      <c r="F252" s="9">
        <f>SUMIFS('2013Figures'!$J:$J,'2013Figures'!$C:$C,$A252,'2013Figures'!$I:$I,"",'2013Figures'!$B:$B,"BrokerToCy",'2013Figures'!$G:$G,"P1",'2013Figures'!$E:$E,$B$1)</f>
        <v>0</v>
      </c>
      <c r="G252" s="9">
        <f>SUMIFS('2013Figures'!$J:$J,'2013Figures'!$C:$C,$A252,'2013Figures'!$I:$I,"",'2013Figures'!$B:$B,"CyToBroker",'2013Figures'!$G:$G,"E1",'2013Figures'!$E:$E,$B$1)</f>
        <v>0</v>
      </c>
      <c r="H252" s="9">
        <f>SUMIFS('2013Figures'!$J:$J,'2013Figures'!$C:$C,$A252,'2013Figures'!$I:$I,"",'2013Figures'!$B:$B,"CyToBroker",'2013Figures'!$G:$G,"P1",'2013Figures'!$E:$E,$B$1)</f>
        <v>0</v>
      </c>
      <c r="J252" s="8" t="s">
        <v>131</v>
      </c>
      <c r="L252" s="42">
        <f>SUMIFS('2012Figures'!$J:$J,'2012Figures'!$C:$C,$A252,'2012Figures'!$I:$I,"",'2012Figures'!$E:$E,$B$1)</f>
        <v>0</v>
      </c>
      <c r="M252" s="52">
        <f>SUMIFS('2012Figures'!$J:$J,'2012Figures'!$C:$C,$A252,'2012Figures'!$I:$I,"",'2012Figures'!$B:$B,"BrokerToCy",'2012Figures'!$G:$G,"E1",'2012Figures'!$E:$E,$B$1)</f>
        <v>0</v>
      </c>
      <c r="N252" s="52">
        <f>SUMIFS('2012Figures'!$J:$J,'2012Figures'!$C:$C,$A252,'2012Figures'!$I:$I,"",'2012Figures'!$B:$B,"BrokerToCy",'2012Figures'!$G:$G,"P1",'2012Figures'!$E:$E,$B$1)</f>
        <v>0</v>
      </c>
      <c r="O252" s="52">
        <f>SUMIFS('2012Figures'!$J:$J,'2012Figures'!$C:$C,$A252,'2012Figures'!$I:$I,"",'2012Figures'!$B:$B,"CyToBroker",'2012Figures'!$G:$G,"E1",'2012Figures'!$E:$E,$B$1)</f>
        <v>0</v>
      </c>
      <c r="P252" s="52">
        <f>SUMIFS('2012Figures'!$J:$J,'2012Figures'!$C:$C,$A252,'2012Figures'!$I:$I,"",'2012Figures'!$B:$B,"CyToBroker",'2012Figures'!$G:$G,"P1",'2012Figures'!$E:$E,$B$1)</f>
        <v>0</v>
      </c>
      <c r="R252" s="46" t="str">
        <f t="shared" si="28"/>
        <v/>
      </c>
      <c r="S252" s="46" t="str">
        <f t="shared" si="28"/>
        <v/>
      </c>
      <c r="T252" s="46" t="str">
        <f t="shared" si="28"/>
        <v/>
      </c>
      <c r="U252" s="46" t="str">
        <f t="shared" si="28"/>
        <v/>
      </c>
      <c r="V252" s="46" t="str">
        <f t="shared" si="28"/>
        <v/>
      </c>
    </row>
    <row r="253" spans="1:22" x14ac:dyDescent="0.2">
      <c r="A253" s="21"/>
      <c r="B253" s="21" t="s">
        <v>92</v>
      </c>
      <c r="C253" s="22"/>
      <c r="D253" s="23">
        <f>SUM(E253:H253)</f>
        <v>0</v>
      </c>
      <c r="E253" s="23">
        <f>SUM(E250:E252)</f>
        <v>0</v>
      </c>
      <c r="F253" s="23">
        <f>SUM(F250:F252)</f>
        <v>0</v>
      </c>
      <c r="G253" s="23">
        <f>SUM(G250:G252)</f>
        <v>0</v>
      </c>
      <c r="H253" s="23">
        <f>SUM(H250:H252)</f>
        <v>0</v>
      </c>
      <c r="I253" s="21"/>
      <c r="J253" s="22"/>
      <c r="K253" s="21"/>
      <c r="L253" s="43">
        <f>SUM(M253:P253)</f>
        <v>0</v>
      </c>
      <c r="M253" s="43">
        <f>SUM(M250:M252)</f>
        <v>0</v>
      </c>
      <c r="N253" s="43">
        <f>SUM(N250:N252)</f>
        <v>0</v>
      </c>
      <c r="O253" s="43">
        <f>SUM(O250:O252)</f>
        <v>0</v>
      </c>
      <c r="P253" s="43">
        <f>SUM(P250:P252)</f>
        <v>0</v>
      </c>
      <c r="Q253" s="21"/>
      <c r="R253" s="21"/>
      <c r="S253" s="21"/>
      <c r="T253" s="21"/>
      <c r="U253" s="21"/>
      <c r="V253" s="21"/>
    </row>
    <row r="254" spans="1:22" x14ac:dyDescent="0.2">
      <c r="A254" s="28">
        <v>140</v>
      </c>
      <c r="B254" s="28" t="s">
        <v>114</v>
      </c>
      <c r="C254" s="17" t="s">
        <v>88</v>
      </c>
      <c r="D254" s="18">
        <f>SUMIFS('2013Figures'!$J:$J,'2013Figures'!$C:$C,$A254,'2013Figures'!$E:$E,$B$1)</f>
        <v>0</v>
      </c>
      <c r="E254" s="18">
        <f>SUMIFS('2013Figures'!$J:$J,'2013Figures'!$C:$C,$A254,'2013Figures'!$B:$B,"BrokerToCy",'2013Figures'!$G:$G,"E1",'2013Figures'!$E:$E,$B$1)</f>
        <v>0</v>
      </c>
      <c r="F254" s="18">
        <f>SUMIFS('2013Figures'!$J:$J,'2013Figures'!$C:$C,$A254,'2013Figures'!$B:$B,"BrokerToCy",'2013Figures'!$G:$G,"P1",'2013Figures'!$E:$E,$B$1)</f>
        <v>0</v>
      </c>
      <c r="G254" s="18">
        <f>SUMIFS('2013Figures'!$J:$J,'2013Figures'!$C:$C,$A254,'2013Figures'!$B:$B,"CyToBroker",'2013Figures'!$G:$G,"E1",'2013Figures'!$E:$E,$B$1)</f>
        <v>0</v>
      </c>
      <c r="H254" s="18">
        <f>SUMIFS('2013Figures'!$J:$J,'2013Figures'!$C:$C,$A254,'2013Figures'!$B:$B,"CyToBroker",'2013Figures'!$G:$G,"P1",'2013Figures'!$E:$E,$B$1)</f>
        <v>0</v>
      </c>
      <c r="I254" s="28"/>
      <c r="J254" s="17"/>
      <c r="K254" s="28"/>
      <c r="L254" s="50">
        <f>SUMIFS('2012Figures'!$J:$J,'2012Figures'!$C:$C,$A254,'2012Figures'!$E:$E,$B$1)</f>
        <v>0</v>
      </c>
      <c r="M254" s="50">
        <f>SUMIFS('2012Figures'!$J:$J,'2012Figures'!$C:$C,$A254,'2012Figures'!$B:$B,"BrokerToCy",'2012Figures'!$G:$G,"E1",'2012Figures'!$E:$E,$B$1)</f>
        <v>0</v>
      </c>
      <c r="N254" s="50">
        <f>SUMIFS('2012Figures'!$J:$J,'2012Figures'!$C:$C,$A254,'2012Figures'!$B:$B,"BrokerToCy",'2012Figures'!$G:$G,"P1",'2012Figures'!$E:$E,$B$1)</f>
        <v>0</v>
      </c>
      <c r="O254" s="50">
        <f>SUMIFS('2012Figures'!$J:$J,'2012Figures'!$C:$C,$A254,'2012Figures'!$B:$B,"CyToBroker",'2012Figures'!$G:$G,"E1",'2012Figures'!$E:$E,$B$1)</f>
        <v>0</v>
      </c>
      <c r="P254" s="50">
        <f>SUMIFS('2012Figures'!$J:$J,'2012Figures'!$C:$C,$A254,'2012Figures'!$B:$B,"CyToBroker",'2012Figures'!$G:$G,"P1",'2012Figures'!$E:$E,$B$1)</f>
        <v>0</v>
      </c>
      <c r="Q254" s="28"/>
      <c r="R254" s="46" t="str">
        <f t="shared" si="28"/>
        <v/>
      </c>
      <c r="S254" s="46" t="str">
        <f t="shared" si="28"/>
        <v/>
      </c>
      <c r="T254" s="46" t="str">
        <f t="shared" si="28"/>
        <v/>
      </c>
      <c r="U254" s="46" t="str">
        <f t="shared" si="28"/>
        <v/>
      </c>
      <c r="V254" s="46" t="str">
        <f t="shared" si="28"/>
        <v/>
      </c>
    </row>
    <row r="255" spans="1:22" x14ac:dyDescent="0.2">
      <c r="A255" s="1">
        <v>140</v>
      </c>
      <c r="B255" s="1" t="s">
        <v>114</v>
      </c>
      <c r="C255" s="8">
        <v>2</v>
      </c>
      <c r="D255" s="29">
        <f>SUMIFS('2013Figures'!$J:$J,'2013Figures'!$C:$C,$A255,'2013Figures'!$H:$H,$B255,'2013Figures'!$I:$I,$C255,'2013Figures'!$E:$E,$B$1)</f>
        <v>0</v>
      </c>
      <c r="E255" s="9">
        <f>SUMIFS('2013Figures'!$J:$J,'2013Figures'!$C:$C,$A255,'2013Figures'!$H:$H,$B255,'2013Figures'!$I:$I,$C255,'2013Figures'!$B:$B,"BrokerToCy",'2013Figures'!$G:$G,"E1",'2013Figures'!$E:$E,$B$1)</f>
        <v>0</v>
      </c>
      <c r="F255" s="9">
        <f>SUMIFS('2013Figures'!$J:$J,'2013Figures'!$C:$C,$A255,'2013Figures'!$H:$H,$B255,'2013Figures'!$I:$I,$C255,'2013Figures'!$B:$B,"BrokerToCy",'2013Figures'!$G:$G,"P1",'2013Figures'!$E:$E,$B$1)</f>
        <v>0</v>
      </c>
      <c r="G255" s="9">
        <f>SUMIFS('2013Figures'!$J:$J,'2013Figures'!$C:$C,$A255,'2013Figures'!$H:$H,$B255,'2013Figures'!$I:$I,$C255,'2013Figures'!$B:$B,"CyToBroker",'2013Figures'!$G:$G,"E1",'2013Figures'!$E:$E,$B$1)</f>
        <v>0</v>
      </c>
      <c r="H255" s="9">
        <f>SUMIFS('2013Figures'!$J:$J,'2013Figures'!$C:$C,$A255,'2013Figures'!$H:$H,$B255,'2013Figures'!$I:$I,$C255,'2013Figures'!$B:$B,"CyToBroker",'2013Figures'!$G:$G,"P1",'2013Figures'!$E:$E,$B$1)</f>
        <v>0</v>
      </c>
      <c r="I255" s="30"/>
      <c r="J255" s="31">
        <v>201010</v>
      </c>
      <c r="K255" s="30"/>
      <c r="L255" s="42">
        <f>SUMIFS('2012Figures'!$J:$J,'2012Figures'!$C:$C,$A255,'2012Figures'!$H:$H,$B255,'2012Figures'!$I:$I,$C255,'2012Figures'!$E:$E,$B$1)</f>
        <v>0</v>
      </c>
      <c r="M255" s="52">
        <f>SUMIFS('2012Figures'!$J:$J,'2012Figures'!$C:$C,$A255,'2012Figures'!$H:$H,$B255,'2012Figures'!$I:$I,$C255,'2012Figures'!$B:$B,"BrokerToCy",'2012Figures'!$G:$G,"E1",'2012Figures'!$E:$E,$B$1)</f>
        <v>0</v>
      </c>
      <c r="N255" s="52">
        <f>SUMIFS('2012Figures'!$J:$J,'2012Figures'!$C:$C,$A255,'2012Figures'!$H:$H,$B255,'2012Figures'!$I:$I,$C255,'2012Figures'!$B:$B,"BrokerToCy",'2012Figures'!$G:$G,"P1",'2012Figures'!$E:$E,$B$1)</f>
        <v>0</v>
      </c>
      <c r="O255" s="52">
        <f>SUMIFS('2012Figures'!$J:$J,'2012Figures'!$C:$C,$A255,'2012Figures'!$H:$H,$B255,'2012Figures'!$I:$I,$C255,'2012Figures'!$B:$B,"CyToBroker",'2012Figures'!$G:$G,"E1",'2012Figures'!$E:$E,$B$1)</f>
        <v>0</v>
      </c>
      <c r="P255" s="52">
        <f>SUMIFS('2012Figures'!$J:$J,'2012Figures'!$C:$C,$A255,'2012Figures'!$H:$H,$B255,'2012Figures'!$I:$I,$C255,'2012Figures'!$B:$B,"CyToBroker",'2012Figures'!$G:$G,"P1",'2012Figures'!$E:$E,$B$1)</f>
        <v>0</v>
      </c>
      <c r="Q255" s="30"/>
      <c r="R255" s="46" t="str">
        <f t="shared" si="28"/>
        <v/>
      </c>
      <c r="S255" s="46" t="str">
        <f t="shared" si="28"/>
        <v/>
      </c>
      <c r="T255" s="46" t="str">
        <f t="shared" si="28"/>
        <v/>
      </c>
      <c r="U255" s="46" t="str">
        <f t="shared" si="28"/>
        <v/>
      </c>
      <c r="V255" s="46" t="str">
        <f t="shared" si="28"/>
        <v/>
      </c>
    </row>
    <row r="256" spans="1:22" x14ac:dyDescent="0.2">
      <c r="A256" s="1">
        <v>140</v>
      </c>
      <c r="B256" s="1" t="s">
        <v>114</v>
      </c>
      <c r="C256" s="8">
        <v>1</v>
      </c>
      <c r="D256" s="29">
        <f>SUMIFS('2013Figures'!$J:$J,'2013Figures'!$C:$C,$A256,'2013Figures'!$H:$H,$B256,'2013Figures'!$I:$I,$C256,'2013Figures'!$E:$E,$B$1)</f>
        <v>0</v>
      </c>
      <c r="E256" s="9">
        <f>SUMIFS('2013Figures'!$J:$J,'2013Figures'!$C:$C,$A256,'2013Figures'!$H:$H,$B256,'2013Figures'!$I:$I,$C256,'2013Figures'!$B:$B,"BrokerToCy",'2013Figures'!$G:$G,"E1",'2013Figures'!$E:$E,$B$1)</f>
        <v>0</v>
      </c>
      <c r="F256" s="9">
        <f>SUMIFS('2013Figures'!$J:$J,'2013Figures'!$C:$C,$A256,'2013Figures'!$H:$H,$B256,'2013Figures'!$I:$I,$C256,'2013Figures'!$B:$B,"BrokerToCy",'2013Figures'!$G:$G,"P1",'2013Figures'!$E:$E,$B$1)</f>
        <v>0</v>
      </c>
      <c r="G256" s="9">
        <f>SUMIFS('2013Figures'!$J:$J,'2013Figures'!$C:$C,$A256,'2013Figures'!$H:$H,$B256,'2013Figures'!$I:$I,$C256,'2013Figures'!$B:$B,"CyToBroker",'2013Figures'!$G:$G,"E1",'2013Figures'!$E:$E,$B$1)</f>
        <v>0</v>
      </c>
      <c r="H256" s="9">
        <f>SUMIFS('2013Figures'!$J:$J,'2013Figures'!$C:$C,$A256,'2013Figures'!$H:$H,$B256,'2013Figures'!$I:$I,$C256,'2013Figures'!$B:$B,"CyToBroker",'2013Figures'!$G:$G,"P1",'2013Figures'!$E:$E,$B$1)</f>
        <v>0</v>
      </c>
      <c r="J256" s="8" t="s">
        <v>131</v>
      </c>
      <c r="L256" s="42">
        <f>SUMIFS('2012Figures'!$J:$J,'2012Figures'!$C:$C,$A256,'2012Figures'!$H:$H,$B256,'2012Figures'!$I:$I,$C256,'2012Figures'!$E:$E,$B$1)</f>
        <v>0</v>
      </c>
      <c r="M256" s="52">
        <f>SUMIFS('2012Figures'!$J:$J,'2012Figures'!$C:$C,$A256,'2012Figures'!$H:$H,$B256,'2012Figures'!$I:$I,$C256,'2012Figures'!$B:$B,"BrokerToCy",'2012Figures'!$G:$G,"E1",'2012Figures'!$E:$E,$B$1)</f>
        <v>0</v>
      </c>
      <c r="N256" s="52">
        <f>SUMIFS('2012Figures'!$J:$J,'2012Figures'!$C:$C,$A256,'2012Figures'!$H:$H,$B256,'2012Figures'!$I:$I,$C256,'2012Figures'!$B:$B,"BrokerToCy",'2012Figures'!$G:$G,"P1",'2012Figures'!$E:$E,$B$1)</f>
        <v>0</v>
      </c>
      <c r="O256" s="52">
        <f>SUMIFS('2012Figures'!$J:$J,'2012Figures'!$C:$C,$A256,'2012Figures'!$H:$H,$B256,'2012Figures'!$I:$I,$C256,'2012Figures'!$B:$B,"CyToBroker",'2012Figures'!$G:$G,"E1",'2012Figures'!$E:$E,$B$1)</f>
        <v>0</v>
      </c>
      <c r="P256" s="52">
        <f>SUMIFS('2012Figures'!$J:$J,'2012Figures'!$C:$C,$A256,'2012Figures'!$H:$H,$B256,'2012Figures'!$I:$I,$C256,'2012Figures'!$B:$B,"CyToBroker",'2012Figures'!$G:$G,"P1",'2012Figures'!$E:$E,$B$1)</f>
        <v>0</v>
      </c>
      <c r="R256" s="46" t="str">
        <f t="shared" si="28"/>
        <v/>
      </c>
      <c r="S256" s="46" t="str">
        <f t="shared" si="28"/>
        <v/>
      </c>
      <c r="T256" s="46" t="str">
        <f t="shared" si="28"/>
        <v/>
      </c>
      <c r="U256" s="46" t="str">
        <f t="shared" si="28"/>
        <v/>
      </c>
      <c r="V256" s="46" t="str">
        <f t="shared" si="28"/>
        <v/>
      </c>
    </row>
    <row r="257" spans="1:22" x14ac:dyDescent="0.2">
      <c r="A257" s="1">
        <v>140</v>
      </c>
      <c r="B257" s="1" t="s">
        <v>114</v>
      </c>
      <c r="D257" s="29">
        <f>SUMIFS('2013Figures'!$J:$J,'2013Figures'!$C:$C,$A257,'2013Figures'!$I:$I,"",'2013Figures'!$E:$E,$B$1)</f>
        <v>0</v>
      </c>
      <c r="E257" s="9">
        <f>SUMIFS('2013Figures'!$J:$J,'2013Figures'!$C:$C,$A257,'2013Figures'!$I:$I,"",'2013Figures'!$B:$B,"BrokerToCy",'2013Figures'!$G:$G,"E1",'2013Figures'!$E:$E,$B$1)</f>
        <v>0</v>
      </c>
      <c r="F257" s="9">
        <f>SUMIFS('2013Figures'!$J:$J,'2013Figures'!$C:$C,$A257,'2013Figures'!$I:$I,"",'2013Figures'!$B:$B,"BrokerToCy",'2013Figures'!$G:$G,"P1",'2013Figures'!$E:$E,$B$1)</f>
        <v>0</v>
      </c>
      <c r="G257" s="9">
        <f>SUMIFS('2013Figures'!$J:$J,'2013Figures'!$C:$C,$A257,'2013Figures'!$I:$I,"",'2013Figures'!$B:$B,"CyToBroker",'2013Figures'!$G:$G,"E1",'2013Figures'!$E:$E,$B$1)</f>
        <v>0</v>
      </c>
      <c r="H257" s="9">
        <f>SUMIFS('2013Figures'!$J:$J,'2013Figures'!$C:$C,$A257,'2013Figures'!$I:$I,"",'2013Figures'!$B:$B,"CyToBroker",'2013Figures'!$G:$G,"P1",'2013Figures'!$E:$E,$B$1)</f>
        <v>0</v>
      </c>
      <c r="J257" s="8" t="s">
        <v>131</v>
      </c>
      <c r="L257" s="42">
        <f>SUMIFS('2012Figures'!$J:$J,'2012Figures'!$C:$C,$A257,'2012Figures'!$I:$I,"",'2012Figures'!$E:$E,$B$1)</f>
        <v>0</v>
      </c>
      <c r="M257" s="52">
        <f>SUMIFS('2012Figures'!$J:$J,'2012Figures'!$C:$C,$A257,'2012Figures'!$I:$I,"",'2012Figures'!$B:$B,"BrokerToCy",'2012Figures'!$G:$G,"E1",'2012Figures'!$E:$E,$B$1)</f>
        <v>0</v>
      </c>
      <c r="N257" s="52">
        <f>SUMIFS('2012Figures'!$J:$J,'2012Figures'!$C:$C,$A257,'2012Figures'!$I:$I,"",'2012Figures'!$B:$B,"BrokerToCy",'2012Figures'!$G:$G,"P1",'2012Figures'!$E:$E,$B$1)</f>
        <v>0</v>
      </c>
      <c r="O257" s="52">
        <f>SUMIFS('2012Figures'!$J:$J,'2012Figures'!$C:$C,$A257,'2012Figures'!$I:$I,"",'2012Figures'!$B:$B,"CyToBroker",'2012Figures'!$G:$G,"E1",'2012Figures'!$E:$E,$B$1)</f>
        <v>0</v>
      </c>
      <c r="P257" s="52">
        <f>SUMIFS('2012Figures'!$J:$J,'2012Figures'!$C:$C,$A257,'2012Figures'!$I:$I,"",'2012Figures'!$B:$B,"CyToBroker",'2012Figures'!$G:$G,"P1",'2012Figures'!$E:$E,$B$1)</f>
        <v>0</v>
      </c>
      <c r="R257" s="46" t="str">
        <f t="shared" si="28"/>
        <v/>
      </c>
      <c r="S257" s="46" t="str">
        <f t="shared" si="28"/>
        <v/>
      </c>
      <c r="T257" s="46" t="str">
        <f t="shared" si="28"/>
        <v/>
      </c>
      <c r="U257" s="46" t="str">
        <f t="shared" si="28"/>
        <v/>
      </c>
      <c r="V257" s="46" t="str">
        <f t="shared" si="28"/>
        <v/>
      </c>
    </row>
    <row r="258" spans="1:22" x14ac:dyDescent="0.2">
      <c r="A258" s="21"/>
      <c r="B258" s="21" t="s">
        <v>92</v>
      </c>
      <c r="C258" s="22"/>
      <c r="D258" s="23">
        <f>SUM(E258:H258)</f>
        <v>0</v>
      </c>
      <c r="E258" s="23">
        <f>SUM(E255:E257)</f>
        <v>0</v>
      </c>
      <c r="F258" s="23">
        <f>SUM(F255:F257)</f>
        <v>0</v>
      </c>
      <c r="G258" s="23">
        <f>SUM(G255:G257)</f>
        <v>0</v>
      </c>
      <c r="H258" s="23">
        <f>SUM(H255:H257)</f>
        <v>0</v>
      </c>
      <c r="I258" s="21"/>
      <c r="J258" s="22"/>
      <c r="K258" s="21"/>
      <c r="L258" s="43">
        <f>SUM(M258:P258)</f>
        <v>0</v>
      </c>
      <c r="M258" s="43">
        <f>SUM(M255:M257)</f>
        <v>0</v>
      </c>
      <c r="N258" s="43">
        <f>SUM(N255:N257)</f>
        <v>0</v>
      </c>
      <c r="O258" s="43">
        <f>SUM(O255:O257)</f>
        <v>0</v>
      </c>
      <c r="P258" s="43">
        <f>SUM(P255:P257)</f>
        <v>0</v>
      </c>
      <c r="Q258" s="21"/>
      <c r="R258" s="21"/>
      <c r="S258" s="21"/>
      <c r="T258" s="21"/>
      <c r="U258" s="21"/>
      <c r="V258" s="21"/>
    </row>
    <row r="259" spans="1:22" x14ac:dyDescent="0.2">
      <c r="A259" s="28">
        <v>202</v>
      </c>
      <c r="B259" s="28" t="s">
        <v>40</v>
      </c>
      <c r="C259" s="17" t="s">
        <v>88</v>
      </c>
      <c r="D259" s="18">
        <f>SUMIFS('2013Figures'!$J:$J,'2013Figures'!$C:$C,$A259,'2013Figures'!$E:$E,$B$1)</f>
        <v>0</v>
      </c>
      <c r="E259" s="18">
        <f>SUMIFS('2013Figures'!$J:$J,'2013Figures'!$C:$C,$A259,'2013Figures'!$B:$B,"BrokerToCy",'2013Figures'!$G:$G,"E1",'2013Figures'!$E:$E,$B$1)</f>
        <v>0</v>
      </c>
      <c r="F259" s="18">
        <f>SUMIFS('2013Figures'!$J:$J,'2013Figures'!$C:$C,$A259,'2013Figures'!$B:$B,"BrokerToCy",'2013Figures'!$G:$G,"P1",'2013Figures'!$E:$E,$B$1)</f>
        <v>0</v>
      </c>
      <c r="G259" s="18">
        <f>SUMIFS('2013Figures'!$J:$J,'2013Figures'!$C:$C,$A259,'2013Figures'!$B:$B,"CyToBroker",'2013Figures'!$G:$G,"E1",'2013Figures'!$E:$E,$B$1)</f>
        <v>0</v>
      </c>
      <c r="H259" s="18">
        <f>SUMIFS('2013Figures'!$J:$J,'2013Figures'!$C:$C,$A259,'2013Figures'!$B:$B,"CyToBroker",'2013Figures'!$G:$G,"P1",'2013Figures'!$E:$E,$B$1)</f>
        <v>0</v>
      </c>
      <c r="I259" s="28"/>
      <c r="J259" s="17"/>
      <c r="K259" s="28"/>
      <c r="L259" s="50">
        <f>SUMIFS('2012Figures'!$J:$J,'2012Figures'!$C:$C,$A259,'2012Figures'!$E:$E,$B$1)</f>
        <v>0</v>
      </c>
      <c r="M259" s="50">
        <f>SUMIFS('2012Figures'!$J:$J,'2012Figures'!$C:$C,$A259,'2012Figures'!$B:$B,"BrokerToCy",'2012Figures'!$G:$G,"E1",'2012Figures'!$E:$E,$B$1)</f>
        <v>0</v>
      </c>
      <c r="N259" s="50">
        <f>SUMIFS('2012Figures'!$J:$J,'2012Figures'!$C:$C,$A259,'2012Figures'!$B:$B,"BrokerToCy",'2012Figures'!$G:$G,"P1",'2012Figures'!$E:$E,$B$1)</f>
        <v>0</v>
      </c>
      <c r="O259" s="50">
        <f>SUMIFS('2012Figures'!$J:$J,'2012Figures'!$C:$C,$A259,'2012Figures'!$B:$B,"CyToBroker",'2012Figures'!$G:$G,"E1",'2012Figures'!$E:$E,$B$1)</f>
        <v>0</v>
      </c>
      <c r="P259" s="50">
        <f>SUMIFS('2012Figures'!$J:$J,'2012Figures'!$C:$C,$A259,'2012Figures'!$B:$B,"CyToBroker",'2012Figures'!$G:$G,"P1",'2012Figures'!$E:$E,$B$1)</f>
        <v>0</v>
      </c>
      <c r="Q259" s="28"/>
      <c r="R259" s="46" t="str">
        <f t="shared" si="28"/>
        <v/>
      </c>
      <c r="S259" s="46" t="str">
        <f t="shared" si="28"/>
        <v/>
      </c>
      <c r="T259" s="46" t="str">
        <f t="shared" si="28"/>
        <v/>
      </c>
      <c r="U259" s="46" t="str">
        <f t="shared" si="28"/>
        <v/>
      </c>
      <c r="V259" s="46" t="str">
        <f t="shared" si="28"/>
        <v/>
      </c>
    </row>
    <row r="260" spans="1:22" x14ac:dyDescent="0.2">
      <c r="A260" s="1">
        <v>202</v>
      </c>
      <c r="B260" s="1" t="s">
        <v>40</v>
      </c>
      <c r="C260" s="8">
        <v>5</v>
      </c>
      <c r="D260" s="29">
        <f>SUMIFS('2013Figures'!$J:$J,'2013Figures'!$C:$C,$A260,'2013Figures'!$H:$H,$B260,'2013Figures'!$I:$I,$C260,'2013Figures'!$E:$E,$B$1)</f>
        <v>0</v>
      </c>
      <c r="E260" s="9">
        <f>SUMIFS('2013Figures'!$J:$J,'2013Figures'!$C:$C,$A260,'2013Figures'!$H:$H,$B260,'2013Figures'!$I:$I,$C260,'2013Figures'!$B:$B,"BrokerToCy",'2013Figures'!$G:$G,"E1",'2013Figures'!$E:$E,$B$1)</f>
        <v>0</v>
      </c>
      <c r="F260" s="9">
        <f>SUMIFS('2013Figures'!$J:$J,'2013Figures'!$C:$C,$A260,'2013Figures'!$H:$H,$B260,'2013Figures'!$I:$I,$C260,'2013Figures'!$B:$B,"BrokerToCy",'2013Figures'!$G:$G,"P1",'2013Figures'!$E:$E,$B$1)</f>
        <v>0</v>
      </c>
      <c r="G260" s="9">
        <f>SUMIFS('2013Figures'!$J:$J,'2013Figures'!$C:$C,$A260,'2013Figures'!$H:$H,$B260,'2013Figures'!$I:$I,$C260,'2013Figures'!$B:$B,"CyToBroker",'2013Figures'!$G:$G,"E1",'2013Figures'!$E:$E,$B$1)</f>
        <v>0</v>
      </c>
      <c r="H260" s="9">
        <f>SUMIFS('2013Figures'!$J:$J,'2013Figures'!$C:$C,$A260,'2013Figures'!$H:$H,$B260,'2013Figures'!$I:$I,$C260,'2013Figures'!$B:$B,"CyToBroker",'2013Figures'!$G:$G,"P1",'2013Figures'!$E:$E,$B$1)</f>
        <v>0</v>
      </c>
      <c r="J260" s="8">
        <v>201501</v>
      </c>
      <c r="L260" s="42">
        <f>SUMIFS('2012Figures'!$J:$J,'2012Figures'!$C:$C,$A260,'2012Figures'!$H:$H,$B260,'2012Figures'!$I:$I,$C260,'2012Figures'!$E:$E,$B$1)</f>
        <v>0</v>
      </c>
      <c r="M260" s="52">
        <f>SUMIFS('2012Figures'!$J:$J,'2012Figures'!$C:$C,$A260,'2012Figures'!$H:$H,$B260,'2012Figures'!$I:$I,$C260,'2012Figures'!$B:$B,"BrokerToCy",'2012Figures'!$G:$G,"E1",'2012Figures'!$E:$E,$B$1)</f>
        <v>0</v>
      </c>
      <c r="N260" s="52">
        <f>SUMIFS('2012Figures'!$J:$J,'2012Figures'!$C:$C,$A260,'2012Figures'!$H:$H,$B260,'2012Figures'!$I:$I,$C260,'2012Figures'!$B:$B,"BrokerToCy",'2012Figures'!$G:$G,"P1",'2012Figures'!$E:$E,$B$1)</f>
        <v>0</v>
      </c>
      <c r="O260" s="52">
        <f>SUMIFS('2012Figures'!$J:$J,'2012Figures'!$C:$C,$A260,'2012Figures'!$H:$H,$B260,'2012Figures'!$I:$I,$C260,'2012Figures'!$B:$B,"CyToBroker",'2012Figures'!$G:$G,"E1",'2012Figures'!$E:$E,$B$1)</f>
        <v>0</v>
      </c>
      <c r="P260" s="52">
        <f>SUMIFS('2012Figures'!$J:$J,'2012Figures'!$C:$C,$A260,'2012Figures'!$H:$H,$B260,'2012Figures'!$I:$I,$C260,'2012Figures'!$B:$B,"CyToBroker",'2012Figures'!$G:$G,"P1",'2012Figures'!$E:$E,$B$1)</f>
        <v>0</v>
      </c>
      <c r="R260" s="46" t="str">
        <f t="shared" si="28"/>
        <v/>
      </c>
      <c r="S260" s="46" t="str">
        <f t="shared" si="28"/>
        <v/>
      </c>
      <c r="T260" s="46" t="str">
        <f t="shared" si="28"/>
        <v/>
      </c>
      <c r="U260" s="46" t="str">
        <f t="shared" si="28"/>
        <v/>
      </c>
      <c r="V260" s="46" t="str">
        <f t="shared" si="28"/>
        <v/>
      </c>
    </row>
    <row r="261" spans="1:22" x14ac:dyDescent="0.2">
      <c r="A261" s="1">
        <v>202</v>
      </c>
      <c r="B261" s="1" t="s">
        <v>40</v>
      </c>
      <c r="C261" s="8">
        <v>4</v>
      </c>
      <c r="D261" s="29">
        <f>SUMIFS('2013Figures'!$J:$J,'2013Figures'!$C:$C,$A261,'2013Figures'!$H:$H,$B261,'2013Figures'!$I:$I,$C261,'2013Figures'!$E:$E,$B$1)</f>
        <v>0</v>
      </c>
      <c r="E261" s="9">
        <f>SUMIFS('2013Figures'!$J:$J,'2013Figures'!$C:$C,$A261,'2013Figures'!$H:$H,$B261,'2013Figures'!$I:$I,$C261,'2013Figures'!$B:$B,"BrokerToCy",'2013Figures'!$G:$G,"E1",'2013Figures'!$E:$E,$B$1)</f>
        <v>0</v>
      </c>
      <c r="F261" s="9">
        <f>SUMIFS('2013Figures'!$J:$J,'2013Figures'!$C:$C,$A261,'2013Figures'!$H:$H,$B261,'2013Figures'!$I:$I,$C261,'2013Figures'!$B:$B,"BrokerToCy",'2013Figures'!$G:$G,"P1",'2013Figures'!$E:$E,$B$1)</f>
        <v>0</v>
      </c>
      <c r="G261" s="9">
        <f>SUMIFS('2013Figures'!$J:$J,'2013Figures'!$C:$C,$A261,'2013Figures'!$H:$H,$B261,'2013Figures'!$I:$I,$C261,'2013Figures'!$B:$B,"CyToBroker",'2013Figures'!$G:$G,"E1",'2013Figures'!$E:$E,$B$1)</f>
        <v>0</v>
      </c>
      <c r="H261" s="9">
        <f>SUMIFS('2013Figures'!$J:$J,'2013Figures'!$C:$C,$A261,'2013Figures'!$H:$H,$B261,'2013Figures'!$I:$I,$C261,'2013Figures'!$B:$B,"CyToBroker",'2013Figures'!$G:$G,"P1",'2013Figures'!$E:$E,$B$1)</f>
        <v>0</v>
      </c>
      <c r="I261" s="30"/>
      <c r="J261" s="31">
        <v>201301</v>
      </c>
      <c r="K261" s="30"/>
      <c r="L261" s="42">
        <f>SUMIFS('2012Figures'!$J:$J,'2012Figures'!$C:$C,$A261,'2012Figures'!$H:$H,$B261,'2012Figures'!$I:$I,$C261,'2012Figures'!$E:$E,$B$1)</f>
        <v>0</v>
      </c>
      <c r="M261" s="52">
        <f>SUMIFS('2012Figures'!$J:$J,'2012Figures'!$C:$C,$A261,'2012Figures'!$H:$H,$B261,'2012Figures'!$I:$I,$C261,'2012Figures'!$B:$B,"BrokerToCy",'2012Figures'!$G:$G,"E1",'2012Figures'!$E:$E,$B$1)</f>
        <v>0</v>
      </c>
      <c r="N261" s="52">
        <f>SUMIFS('2012Figures'!$J:$J,'2012Figures'!$C:$C,$A261,'2012Figures'!$H:$H,$B261,'2012Figures'!$I:$I,$C261,'2012Figures'!$B:$B,"BrokerToCy",'2012Figures'!$G:$G,"P1",'2012Figures'!$E:$E,$B$1)</f>
        <v>0</v>
      </c>
      <c r="O261" s="52">
        <f>SUMIFS('2012Figures'!$J:$J,'2012Figures'!$C:$C,$A261,'2012Figures'!$H:$H,$B261,'2012Figures'!$I:$I,$C261,'2012Figures'!$B:$B,"CyToBroker",'2012Figures'!$G:$G,"E1",'2012Figures'!$E:$E,$B$1)</f>
        <v>0</v>
      </c>
      <c r="P261" s="52">
        <f>SUMIFS('2012Figures'!$J:$J,'2012Figures'!$C:$C,$A261,'2012Figures'!$H:$H,$B261,'2012Figures'!$I:$I,$C261,'2012Figures'!$B:$B,"CyToBroker",'2012Figures'!$G:$G,"P1",'2012Figures'!$E:$E,$B$1)</f>
        <v>0</v>
      </c>
      <c r="Q261" s="30"/>
      <c r="R261" s="46" t="str">
        <f t="shared" si="28"/>
        <v/>
      </c>
      <c r="S261" s="46" t="str">
        <f t="shared" si="28"/>
        <v/>
      </c>
      <c r="T261" s="46" t="str">
        <f t="shared" si="28"/>
        <v/>
      </c>
      <c r="U261" s="46" t="str">
        <f t="shared" si="28"/>
        <v/>
      </c>
      <c r="V261" s="46" t="str">
        <f t="shared" si="28"/>
        <v/>
      </c>
    </row>
    <row r="262" spans="1:22" x14ac:dyDescent="0.2">
      <c r="A262" s="1">
        <v>202</v>
      </c>
      <c r="B262" s="1" t="s">
        <v>40</v>
      </c>
      <c r="C262" s="8">
        <v>3</v>
      </c>
      <c r="D262" s="29">
        <f>SUMIFS('2013Figures'!$J:$J,'2013Figures'!$C:$C,$A262,'2013Figures'!$H:$H,$B262,'2013Figures'!$I:$I,$C262,'2013Figures'!$E:$E,$B$1)</f>
        <v>0</v>
      </c>
      <c r="E262" s="9">
        <f>SUMIFS('2013Figures'!$J:$J,'2013Figures'!$C:$C,$A262,'2013Figures'!$H:$H,$B262,'2013Figures'!$I:$I,$C262,'2013Figures'!$B:$B,"BrokerToCy",'2013Figures'!$G:$G,"E1",'2013Figures'!$E:$E,$B$1)</f>
        <v>0</v>
      </c>
      <c r="F262" s="9">
        <f>SUMIFS('2013Figures'!$J:$J,'2013Figures'!$C:$C,$A262,'2013Figures'!$H:$H,$B262,'2013Figures'!$I:$I,$C262,'2013Figures'!$B:$B,"BrokerToCy",'2013Figures'!$G:$G,"P1",'2013Figures'!$E:$E,$B$1)</f>
        <v>0</v>
      </c>
      <c r="G262" s="9">
        <f>SUMIFS('2013Figures'!$J:$J,'2013Figures'!$C:$C,$A262,'2013Figures'!$H:$H,$B262,'2013Figures'!$I:$I,$C262,'2013Figures'!$B:$B,"CyToBroker",'2013Figures'!$G:$G,"E1",'2013Figures'!$E:$E,$B$1)</f>
        <v>0</v>
      </c>
      <c r="H262" s="9">
        <f>SUMIFS('2013Figures'!$J:$J,'2013Figures'!$C:$C,$A262,'2013Figures'!$H:$H,$B262,'2013Figures'!$I:$I,$C262,'2013Figures'!$B:$B,"CyToBroker",'2013Figures'!$G:$G,"P1",'2013Figures'!$E:$E,$B$1)</f>
        <v>0</v>
      </c>
      <c r="J262" s="8">
        <v>201201</v>
      </c>
      <c r="L262" s="42">
        <f>SUMIFS('2012Figures'!$J:$J,'2012Figures'!$C:$C,$A262,'2012Figures'!$H:$H,$B262,'2012Figures'!$I:$I,$C262,'2012Figures'!$E:$E,$B$1)</f>
        <v>0</v>
      </c>
      <c r="M262" s="52">
        <f>SUMIFS('2012Figures'!$J:$J,'2012Figures'!$C:$C,$A262,'2012Figures'!$H:$H,$B262,'2012Figures'!$I:$I,$C262,'2012Figures'!$B:$B,"BrokerToCy",'2012Figures'!$G:$G,"E1",'2012Figures'!$E:$E,$B$1)</f>
        <v>0</v>
      </c>
      <c r="N262" s="52">
        <f>SUMIFS('2012Figures'!$J:$J,'2012Figures'!$C:$C,$A262,'2012Figures'!$H:$H,$B262,'2012Figures'!$I:$I,$C262,'2012Figures'!$B:$B,"BrokerToCy",'2012Figures'!$G:$G,"P1",'2012Figures'!$E:$E,$B$1)</f>
        <v>0</v>
      </c>
      <c r="O262" s="52">
        <f>SUMIFS('2012Figures'!$J:$J,'2012Figures'!$C:$C,$A262,'2012Figures'!$H:$H,$B262,'2012Figures'!$I:$I,$C262,'2012Figures'!$B:$B,"CyToBroker",'2012Figures'!$G:$G,"E1",'2012Figures'!$E:$E,$B$1)</f>
        <v>0</v>
      </c>
      <c r="P262" s="52">
        <f>SUMIFS('2012Figures'!$J:$J,'2012Figures'!$C:$C,$A262,'2012Figures'!$H:$H,$B262,'2012Figures'!$I:$I,$C262,'2012Figures'!$B:$B,"CyToBroker",'2012Figures'!$G:$G,"P1",'2012Figures'!$E:$E,$B$1)</f>
        <v>0</v>
      </c>
      <c r="R262" s="46" t="str">
        <f t="shared" si="28"/>
        <v/>
      </c>
      <c r="S262" s="46" t="str">
        <f t="shared" si="28"/>
        <v/>
      </c>
      <c r="T262" s="46" t="str">
        <f t="shared" si="28"/>
        <v/>
      </c>
      <c r="U262" s="46" t="str">
        <f t="shared" si="28"/>
        <v/>
      </c>
      <c r="V262" s="46" t="str">
        <f t="shared" si="28"/>
        <v/>
      </c>
    </row>
    <row r="263" spans="1:22" x14ac:dyDescent="0.2">
      <c r="A263" s="1">
        <v>202</v>
      </c>
      <c r="B263" s="1" t="s">
        <v>40</v>
      </c>
      <c r="C263" s="8">
        <v>2</v>
      </c>
      <c r="D263" s="29">
        <f>SUMIFS('2013Figures'!$J:$J,'2013Figures'!$C:$C,$A263,'2013Figures'!$H:$H,$B263,'2013Figures'!$I:$I,$C263,'2013Figures'!$E:$E,$B$1)</f>
        <v>0</v>
      </c>
      <c r="E263" s="9">
        <f>SUMIFS('2013Figures'!$J:$J,'2013Figures'!$C:$C,$A263,'2013Figures'!$H:$H,$B263,'2013Figures'!$I:$I,$C263,'2013Figures'!$B:$B,"BrokerToCy",'2013Figures'!$G:$G,"E1",'2013Figures'!$E:$E,$B$1)</f>
        <v>0</v>
      </c>
      <c r="F263" s="9">
        <f>SUMIFS('2013Figures'!$J:$J,'2013Figures'!$C:$C,$A263,'2013Figures'!$H:$H,$B263,'2013Figures'!$I:$I,$C263,'2013Figures'!$B:$B,"BrokerToCy",'2013Figures'!$G:$G,"P1",'2013Figures'!$E:$E,$B$1)</f>
        <v>0</v>
      </c>
      <c r="G263" s="9">
        <f>SUMIFS('2013Figures'!$J:$J,'2013Figures'!$C:$C,$A263,'2013Figures'!$H:$H,$B263,'2013Figures'!$I:$I,$C263,'2013Figures'!$B:$B,"CyToBroker",'2013Figures'!$G:$G,"E1",'2013Figures'!$E:$E,$B$1)</f>
        <v>0</v>
      </c>
      <c r="H263" s="9">
        <f>SUMIFS('2013Figures'!$J:$J,'2013Figures'!$C:$C,$A263,'2013Figures'!$H:$H,$B263,'2013Figures'!$I:$I,$C263,'2013Figures'!$B:$B,"CyToBroker",'2013Figures'!$G:$G,"P1",'2013Figures'!$E:$E,$B$1)</f>
        <v>0</v>
      </c>
      <c r="J263" s="8">
        <v>201101</v>
      </c>
      <c r="L263" s="42">
        <f>SUMIFS('2012Figures'!$J:$J,'2012Figures'!$C:$C,$A263,'2012Figures'!$H:$H,$B263,'2012Figures'!$I:$I,$C263,'2012Figures'!$E:$E,$B$1)</f>
        <v>0</v>
      </c>
      <c r="M263" s="52">
        <f>SUMIFS('2012Figures'!$J:$J,'2012Figures'!$C:$C,$A263,'2012Figures'!$H:$H,$B263,'2012Figures'!$I:$I,$C263,'2012Figures'!$B:$B,"BrokerToCy",'2012Figures'!$G:$G,"E1",'2012Figures'!$E:$E,$B$1)</f>
        <v>0</v>
      </c>
      <c r="N263" s="52">
        <f>SUMIFS('2012Figures'!$J:$J,'2012Figures'!$C:$C,$A263,'2012Figures'!$H:$H,$B263,'2012Figures'!$I:$I,$C263,'2012Figures'!$B:$B,"BrokerToCy",'2012Figures'!$G:$G,"P1",'2012Figures'!$E:$E,$B$1)</f>
        <v>0</v>
      </c>
      <c r="O263" s="52">
        <f>SUMIFS('2012Figures'!$J:$J,'2012Figures'!$C:$C,$A263,'2012Figures'!$H:$H,$B263,'2012Figures'!$I:$I,$C263,'2012Figures'!$B:$B,"CyToBroker",'2012Figures'!$G:$G,"E1",'2012Figures'!$E:$E,$B$1)</f>
        <v>0</v>
      </c>
      <c r="P263" s="52">
        <f>SUMIFS('2012Figures'!$J:$J,'2012Figures'!$C:$C,$A263,'2012Figures'!$H:$H,$B263,'2012Figures'!$I:$I,$C263,'2012Figures'!$B:$B,"CyToBroker",'2012Figures'!$G:$G,"P1",'2012Figures'!$E:$E,$B$1)</f>
        <v>0</v>
      </c>
      <c r="R263" s="46" t="str">
        <f t="shared" si="28"/>
        <v/>
      </c>
      <c r="S263" s="46" t="str">
        <f t="shared" si="28"/>
        <v/>
      </c>
      <c r="T263" s="46" t="str">
        <f t="shared" si="28"/>
        <v/>
      </c>
      <c r="U263" s="46" t="str">
        <f t="shared" si="28"/>
        <v/>
      </c>
      <c r="V263" s="46" t="str">
        <f t="shared" si="28"/>
        <v/>
      </c>
    </row>
    <row r="264" spans="1:22" x14ac:dyDescent="0.2">
      <c r="A264" s="1">
        <v>202</v>
      </c>
      <c r="B264" s="1" t="s">
        <v>40</v>
      </c>
      <c r="C264" s="8">
        <v>1</v>
      </c>
      <c r="D264" s="29">
        <f>SUMIFS('2013Figures'!$J:$J,'2013Figures'!$C:$C,$A264,'2013Figures'!$H:$H,$B264,'2013Figures'!$I:$I,$C264,'2013Figures'!$E:$E,$B$1)</f>
        <v>0</v>
      </c>
      <c r="E264" s="9">
        <f>SUMIFS('2013Figures'!$J:$J,'2013Figures'!$C:$C,$A264,'2013Figures'!$H:$H,$B264,'2013Figures'!$I:$I,$C264,'2013Figures'!$B:$B,"BrokerToCy",'2013Figures'!$G:$G,"E1",'2013Figures'!$E:$E,$B$1)</f>
        <v>0</v>
      </c>
      <c r="F264" s="9">
        <f>SUMIFS('2013Figures'!$J:$J,'2013Figures'!$C:$C,$A264,'2013Figures'!$H:$H,$B264,'2013Figures'!$I:$I,$C264,'2013Figures'!$B:$B,"BrokerToCy",'2013Figures'!$G:$G,"P1",'2013Figures'!$E:$E,$B$1)</f>
        <v>0</v>
      </c>
      <c r="G264" s="9">
        <f>SUMIFS('2013Figures'!$J:$J,'2013Figures'!$C:$C,$A264,'2013Figures'!$H:$H,$B264,'2013Figures'!$I:$I,$C264,'2013Figures'!$B:$B,"CyToBroker",'2013Figures'!$G:$G,"E1",'2013Figures'!$E:$E,$B$1)</f>
        <v>0</v>
      </c>
      <c r="H264" s="9">
        <f>SUMIFS('2013Figures'!$J:$J,'2013Figures'!$C:$C,$A264,'2013Figures'!$H:$H,$B264,'2013Figures'!$I:$I,$C264,'2013Figures'!$B:$B,"CyToBroker",'2013Figures'!$G:$G,"P1",'2013Figures'!$E:$E,$B$1)</f>
        <v>0</v>
      </c>
      <c r="J264" s="8">
        <v>200901</v>
      </c>
      <c r="L264" s="42">
        <f>SUMIFS('2012Figures'!$J:$J,'2012Figures'!$C:$C,$A264,'2012Figures'!$H:$H,$B264,'2012Figures'!$I:$I,$C264,'2012Figures'!$E:$E,$B$1)</f>
        <v>0</v>
      </c>
      <c r="M264" s="52">
        <f>SUMIFS('2012Figures'!$J:$J,'2012Figures'!$C:$C,$A264,'2012Figures'!$H:$H,$B264,'2012Figures'!$I:$I,$C264,'2012Figures'!$B:$B,"BrokerToCy",'2012Figures'!$G:$G,"E1",'2012Figures'!$E:$E,$B$1)</f>
        <v>0</v>
      </c>
      <c r="N264" s="52">
        <f>SUMIFS('2012Figures'!$J:$J,'2012Figures'!$C:$C,$A264,'2012Figures'!$H:$H,$B264,'2012Figures'!$I:$I,$C264,'2012Figures'!$B:$B,"BrokerToCy",'2012Figures'!$G:$G,"P1",'2012Figures'!$E:$E,$B$1)</f>
        <v>0</v>
      </c>
      <c r="O264" s="52">
        <f>SUMIFS('2012Figures'!$J:$J,'2012Figures'!$C:$C,$A264,'2012Figures'!$H:$H,$B264,'2012Figures'!$I:$I,$C264,'2012Figures'!$B:$B,"CyToBroker",'2012Figures'!$G:$G,"E1",'2012Figures'!$E:$E,$B$1)</f>
        <v>0</v>
      </c>
      <c r="P264" s="52">
        <f>SUMIFS('2012Figures'!$J:$J,'2012Figures'!$C:$C,$A264,'2012Figures'!$H:$H,$B264,'2012Figures'!$I:$I,$C264,'2012Figures'!$B:$B,"CyToBroker",'2012Figures'!$G:$G,"P1",'2012Figures'!$E:$E,$B$1)</f>
        <v>0</v>
      </c>
      <c r="R264" s="46" t="str">
        <f t="shared" si="28"/>
        <v/>
      </c>
      <c r="S264" s="46" t="str">
        <f t="shared" si="28"/>
        <v/>
      </c>
      <c r="T264" s="46" t="str">
        <f t="shared" si="28"/>
        <v/>
      </c>
      <c r="U264" s="46" t="str">
        <f t="shared" si="28"/>
        <v/>
      </c>
      <c r="V264" s="46" t="str">
        <f t="shared" si="28"/>
        <v/>
      </c>
    </row>
    <row r="265" spans="1:22" x14ac:dyDescent="0.2">
      <c r="A265" s="1">
        <v>202</v>
      </c>
      <c r="B265" s="1" t="s">
        <v>40</v>
      </c>
      <c r="D265" s="29">
        <f>SUMIFS('2013Figures'!$J:$J,'2013Figures'!$C:$C,$A265,'2013Figures'!$I:$I,"",'2013Figures'!$E:$E,$B$1)</f>
        <v>0</v>
      </c>
      <c r="E265" s="9">
        <f>SUMIFS('2013Figures'!$J:$J,'2013Figures'!$C:$C,$A265,'2013Figures'!$I:$I,"",'2013Figures'!$B:$B,"BrokerToCy",'2013Figures'!$G:$G,"E1",'2013Figures'!$E:$E,$B$1)</f>
        <v>0</v>
      </c>
      <c r="F265" s="9">
        <f>SUMIFS('2013Figures'!$J:$J,'2013Figures'!$C:$C,$A265,'2013Figures'!$I:$I,"",'2013Figures'!$B:$B,"BrokerToCy",'2013Figures'!$G:$G,"P1",'2013Figures'!$E:$E,$B$1)</f>
        <v>0</v>
      </c>
      <c r="G265" s="9">
        <f>SUMIFS('2013Figures'!$J:$J,'2013Figures'!$C:$C,$A265,'2013Figures'!$I:$I,"",'2013Figures'!$B:$B,"CyToBroker",'2013Figures'!$G:$G,"E1",'2013Figures'!$E:$E,$B$1)</f>
        <v>0</v>
      </c>
      <c r="H265" s="9">
        <f>SUMIFS('2013Figures'!$J:$J,'2013Figures'!$C:$C,$A265,'2013Figures'!$I:$I,"",'2013Figures'!$B:$B,"CyToBroker",'2013Figures'!$G:$G,"P1",'2013Figures'!$E:$E,$B$1)</f>
        <v>0</v>
      </c>
      <c r="J265" s="8" t="s">
        <v>131</v>
      </c>
      <c r="L265" s="42">
        <f>SUMIFS('2012Figures'!$J:$J,'2012Figures'!$C:$C,$A265,'2012Figures'!$I:$I,"",'2012Figures'!$E:$E,$B$1)</f>
        <v>0</v>
      </c>
      <c r="M265" s="52">
        <f>SUMIFS('2012Figures'!$J:$J,'2012Figures'!$C:$C,$A265,'2012Figures'!$I:$I,"",'2012Figures'!$B:$B,"BrokerToCy",'2012Figures'!$G:$G,"E1",'2012Figures'!$E:$E,$B$1)</f>
        <v>0</v>
      </c>
      <c r="N265" s="52">
        <f>SUMIFS('2012Figures'!$J:$J,'2012Figures'!$C:$C,$A265,'2012Figures'!$I:$I,"",'2012Figures'!$B:$B,"BrokerToCy",'2012Figures'!$G:$G,"P1",'2012Figures'!$E:$E,$B$1)</f>
        <v>0</v>
      </c>
      <c r="O265" s="52">
        <f>SUMIFS('2012Figures'!$J:$J,'2012Figures'!$C:$C,$A265,'2012Figures'!$I:$I,"",'2012Figures'!$B:$B,"CyToBroker",'2012Figures'!$G:$G,"E1",'2012Figures'!$E:$E,$B$1)</f>
        <v>0</v>
      </c>
      <c r="P265" s="52">
        <f>SUMIFS('2012Figures'!$J:$J,'2012Figures'!$C:$C,$A265,'2012Figures'!$I:$I,"",'2012Figures'!$B:$B,"CyToBroker",'2012Figures'!$G:$G,"P1",'2012Figures'!$E:$E,$B$1)</f>
        <v>0</v>
      </c>
      <c r="R265" s="46" t="str">
        <f t="shared" si="28"/>
        <v/>
      </c>
      <c r="S265" s="46" t="str">
        <f t="shared" si="28"/>
        <v/>
      </c>
      <c r="T265" s="46" t="str">
        <f t="shared" si="28"/>
        <v/>
      </c>
      <c r="U265" s="46" t="str">
        <f t="shared" si="28"/>
        <v/>
      </c>
      <c r="V265" s="46" t="str">
        <f t="shared" si="28"/>
        <v/>
      </c>
    </row>
    <row r="266" spans="1:22" x14ac:dyDescent="0.2">
      <c r="A266" s="21"/>
      <c r="B266" s="21" t="s">
        <v>92</v>
      </c>
      <c r="C266" s="22"/>
      <c r="D266" s="23">
        <f>SUM(E266:H266)</f>
        <v>0</v>
      </c>
      <c r="E266" s="23">
        <f>SUM(E260:E265)</f>
        <v>0</v>
      </c>
      <c r="F266" s="23">
        <f>SUM(F260:F265)</f>
        <v>0</v>
      </c>
      <c r="G266" s="23">
        <f>SUM(G260:G265)</f>
        <v>0</v>
      </c>
      <c r="H266" s="23">
        <f>SUM(H260:H265)</f>
        <v>0</v>
      </c>
      <c r="I266" s="21"/>
      <c r="J266" s="22"/>
      <c r="K266" s="21"/>
      <c r="L266" s="43">
        <f>SUM(M266:P266)</f>
        <v>0</v>
      </c>
      <c r="M266" s="43">
        <f>SUM(M260:M265)</f>
        <v>0</v>
      </c>
      <c r="N266" s="43">
        <f>SUM(N260:N265)</f>
        <v>0</v>
      </c>
      <c r="O266" s="43">
        <f>SUM(O260:O265)</f>
        <v>0</v>
      </c>
      <c r="P266" s="43">
        <f>SUM(P260:P265)</f>
        <v>0</v>
      </c>
      <c r="Q266" s="21"/>
      <c r="R266" s="21"/>
      <c r="S266" s="21"/>
      <c r="T266" s="21"/>
      <c r="U266" s="21"/>
      <c r="V266" s="21"/>
    </row>
    <row r="267" spans="1:22" x14ac:dyDescent="0.2">
      <c r="A267" s="28">
        <v>203</v>
      </c>
      <c r="B267" s="28" t="s">
        <v>45</v>
      </c>
      <c r="C267" s="17" t="s">
        <v>88</v>
      </c>
      <c r="D267" s="18">
        <f>SUMIFS('2013Figures'!$J:$J,'2013Figures'!$C:$C,$A267,'2013Figures'!$E:$E,$B$1)</f>
        <v>0</v>
      </c>
      <c r="E267" s="18">
        <f>SUMIFS('2013Figures'!$J:$J,'2013Figures'!$C:$C,$A267,'2013Figures'!$B:$B,"BrokerToCy",'2013Figures'!$G:$G,"E1",'2013Figures'!$E:$E,$B$1)</f>
        <v>0</v>
      </c>
      <c r="F267" s="18">
        <f>SUMIFS('2013Figures'!$J:$J,'2013Figures'!$C:$C,$A267,'2013Figures'!$B:$B,"BrokerToCy",'2013Figures'!$G:$G,"P1",'2013Figures'!$E:$E,$B$1)</f>
        <v>0</v>
      </c>
      <c r="G267" s="18">
        <f>SUMIFS('2013Figures'!$J:$J,'2013Figures'!$C:$C,$A267,'2013Figures'!$B:$B,"CyToBroker",'2013Figures'!$G:$G,"E1",'2013Figures'!$E:$E,$B$1)</f>
        <v>0</v>
      </c>
      <c r="H267" s="18">
        <f>SUMIFS('2013Figures'!$J:$J,'2013Figures'!$C:$C,$A267,'2013Figures'!$B:$B,"CyToBroker",'2013Figures'!$G:$G,"P1",'2013Figures'!$E:$E,$B$1)</f>
        <v>0</v>
      </c>
      <c r="I267" s="28"/>
      <c r="J267" s="17"/>
      <c r="K267" s="28"/>
      <c r="L267" s="50">
        <f>SUMIFS('2012Figures'!$J:$J,'2012Figures'!$C:$C,$A267,'2012Figures'!$E:$E,$B$1)</f>
        <v>0</v>
      </c>
      <c r="M267" s="50">
        <f>SUMIFS('2012Figures'!$J:$J,'2012Figures'!$C:$C,$A267,'2012Figures'!$B:$B,"BrokerToCy",'2012Figures'!$G:$G,"E1",'2012Figures'!$E:$E,$B$1)</f>
        <v>0</v>
      </c>
      <c r="N267" s="50">
        <f>SUMIFS('2012Figures'!$J:$J,'2012Figures'!$C:$C,$A267,'2012Figures'!$B:$B,"BrokerToCy",'2012Figures'!$G:$G,"P1",'2012Figures'!$E:$E,$B$1)</f>
        <v>0</v>
      </c>
      <c r="O267" s="50">
        <f>SUMIFS('2012Figures'!$J:$J,'2012Figures'!$C:$C,$A267,'2012Figures'!$B:$B,"CyToBroker",'2012Figures'!$G:$G,"E1",'2012Figures'!$E:$E,$B$1)</f>
        <v>0</v>
      </c>
      <c r="P267" s="50">
        <f>SUMIFS('2012Figures'!$J:$J,'2012Figures'!$C:$C,$A267,'2012Figures'!$B:$B,"CyToBroker",'2012Figures'!$G:$G,"P1",'2012Figures'!$E:$E,$B$1)</f>
        <v>0</v>
      </c>
      <c r="Q267" s="28"/>
      <c r="R267" s="46" t="str">
        <f t="shared" ref="R267:V330" si="29">IF(L267=0,"",ROUND(D267/L267-1,2))</f>
        <v/>
      </c>
      <c r="S267" s="46" t="str">
        <f t="shared" si="29"/>
        <v/>
      </c>
      <c r="T267" s="46" t="str">
        <f t="shared" si="29"/>
        <v/>
      </c>
      <c r="U267" s="46" t="str">
        <f t="shared" si="29"/>
        <v/>
      </c>
      <c r="V267" s="46" t="str">
        <f t="shared" si="29"/>
        <v/>
      </c>
    </row>
    <row r="268" spans="1:22" x14ac:dyDescent="0.2">
      <c r="A268" s="1">
        <v>203</v>
      </c>
      <c r="B268" s="1" t="s">
        <v>45</v>
      </c>
      <c r="C268" s="8">
        <v>4</v>
      </c>
      <c r="D268" s="29">
        <f>SUMIFS('2013Figures'!$J:$J,'2013Figures'!$C:$C,$A268,'2013Figures'!$H:$H,$B268,'2013Figures'!$I:$I,$C268,'2013Figures'!$E:$E,$B$1)</f>
        <v>0</v>
      </c>
      <c r="E268" s="9">
        <f>SUMIFS('2013Figures'!$J:$J,'2013Figures'!$C:$C,$A268,'2013Figures'!$H:$H,$B268,'2013Figures'!$I:$I,$C268,'2013Figures'!$B:$B,"BrokerToCy",'2013Figures'!$G:$G,"E1",'2013Figures'!$E:$E,$B$1)</f>
        <v>0</v>
      </c>
      <c r="F268" s="9">
        <f>SUMIFS('2013Figures'!$J:$J,'2013Figures'!$C:$C,$A268,'2013Figures'!$H:$H,$B268,'2013Figures'!$I:$I,$C268,'2013Figures'!$B:$B,"BrokerToCy",'2013Figures'!$G:$G,"P1",'2013Figures'!$E:$E,$B$1)</f>
        <v>0</v>
      </c>
      <c r="G268" s="9">
        <f>SUMIFS('2013Figures'!$J:$J,'2013Figures'!$C:$C,$A268,'2013Figures'!$H:$H,$B268,'2013Figures'!$I:$I,$C268,'2013Figures'!$B:$B,"CyToBroker",'2013Figures'!$G:$G,"E1",'2013Figures'!$E:$E,$B$1)</f>
        <v>0</v>
      </c>
      <c r="H268" s="9">
        <f>SUMIFS('2013Figures'!$J:$J,'2013Figures'!$C:$C,$A268,'2013Figures'!$H:$H,$B268,'2013Figures'!$I:$I,$C268,'2013Figures'!$B:$B,"CyToBroker",'2013Figures'!$G:$G,"P1",'2013Figures'!$E:$E,$B$1)</f>
        <v>0</v>
      </c>
      <c r="J268" s="8" t="s">
        <v>146</v>
      </c>
      <c r="L268" s="42">
        <f>SUMIFS('2012Figures'!$J:$J,'2012Figures'!$C:$C,$A268,'2012Figures'!$H:$H,$B268,'2012Figures'!$I:$I,$C268,'2012Figures'!$E:$E,$B$1)</f>
        <v>0</v>
      </c>
      <c r="M268" s="52">
        <f>SUMIFS('2012Figures'!$J:$J,'2012Figures'!$C:$C,$A268,'2012Figures'!$H:$H,$B268,'2012Figures'!$I:$I,$C268,'2012Figures'!$B:$B,"BrokerToCy",'2012Figures'!$G:$G,"E1",'2012Figures'!$E:$E,$B$1)</f>
        <v>0</v>
      </c>
      <c r="N268" s="52">
        <f>SUMIFS('2012Figures'!$J:$J,'2012Figures'!$C:$C,$A268,'2012Figures'!$H:$H,$B268,'2012Figures'!$I:$I,$C268,'2012Figures'!$B:$B,"BrokerToCy",'2012Figures'!$G:$G,"P1",'2012Figures'!$E:$E,$B$1)</f>
        <v>0</v>
      </c>
      <c r="O268" s="52">
        <f>SUMIFS('2012Figures'!$J:$J,'2012Figures'!$C:$C,$A268,'2012Figures'!$H:$H,$B268,'2012Figures'!$I:$I,$C268,'2012Figures'!$B:$B,"CyToBroker",'2012Figures'!$G:$G,"E1",'2012Figures'!$E:$E,$B$1)</f>
        <v>0</v>
      </c>
      <c r="P268" s="52">
        <f>SUMIFS('2012Figures'!$J:$J,'2012Figures'!$C:$C,$A268,'2012Figures'!$H:$H,$B268,'2012Figures'!$I:$I,$C268,'2012Figures'!$B:$B,"CyToBroker",'2012Figures'!$G:$G,"P1",'2012Figures'!$E:$E,$B$1)</f>
        <v>0</v>
      </c>
      <c r="R268" s="46" t="str">
        <f t="shared" si="29"/>
        <v/>
      </c>
      <c r="S268" s="46" t="str">
        <f t="shared" si="29"/>
        <v/>
      </c>
      <c r="T268" s="46" t="str">
        <f t="shared" si="29"/>
        <v/>
      </c>
      <c r="U268" s="46" t="str">
        <f t="shared" si="29"/>
        <v/>
      </c>
      <c r="V268" s="46" t="str">
        <f t="shared" si="29"/>
        <v/>
      </c>
    </row>
    <row r="269" spans="1:22" x14ac:dyDescent="0.2">
      <c r="A269" s="1">
        <v>203</v>
      </c>
      <c r="B269" s="1" t="s">
        <v>45</v>
      </c>
      <c r="C269" s="8">
        <v>3</v>
      </c>
      <c r="D269" s="29">
        <f>SUMIFS('2013Figures'!$J:$J,'2013Figures'!$C:$C,$A269,'2013Figures'!$H:$H,$B269,'2013Figures'!$I:$I,$C269,'2013Figures'!$E:$E,$B$1)</f>
        <v>0</v>
      </c>
      <c r="E269" s="9">
        <f>SUMIFS('2013Figures'!$J:$J,'2013Figures'!$C:$C,$A269,'2013Figures'!$H:$H,$B269,'2013Figures'!$I:$I,$C269,'2013Figures'!$B:$B,"BrokerToCy",'2013Figures'!$G:$G,"E1",'2013Figures'!$E:$E,$B$1)</f>
        <v>0</v>
      </c>
      <c r="F269" s="9">
        <f>SUMIFS('2013Figures'!$J:$J,'2013Figures'!$C:$C,$A269,'2013Figures'!$H:$H,$B269,'2013Figures'!$I:$I,$C269,'2013Figures'!$B:$B,"BrokerToCy",'2013Figures'!$G:$G,"P1",'2013Figures'!$E:$E,$B$1)</f>
        <v>0</v>
      </c>
      <c r="G269" s="9">
        <f>SUMIFS('2013Figures'!$J:$J,'2013Figures'!$C:$C,$A269,'2013Figures'!$H:$H,$B269,'2013Figures'!$I:$I,$C269,'2013Figures'!$B:$B,"CyToBroker",'2013Figures'!$G:$G,"E1",'2013Figures'!$E:$E,$B$1)</f>
        <v>0</v>
      </c>
      <c r="H269" s="9">
        <f>SUMIFS('2013Figures'!$J:$J,'2013Figures'!$C:$C,$A269,'2013Figures'!$H:$H,$B269,'2013Figures'!$I:$I,$C269,'2013Figures'!$B:$B,"CyToBroker",'2013Figures'!$G:$G,"P1",'2013Figures'!$E:$E,$B$1)</f>
        <v>0</v>
      </c>
      <c r="J269" s="8">
        <v>201501</v>
      </c>
      <c r="L269" s="42">
        <f>SUMIFS('2012Figures'!$J:$J,'2012Figures'!$C:$C,$A269,'2012Figures'!$H:$H,$B269,'2012Figures'!$I:$I,$C269,'2012Figures'!$E:$E,$B$1)</f>
        <v>0</v>
      </c>
      <c r="M269" s="52">
        <f>SUMIFS('2012Figures'!$J:$J,'2012Figures'!$C:$C,$A269,'2012Figures'!$H:$H,$B269,'2012Figures'!$I:$I,$C269,'2012Figures'!$B:$B,"BrokerToCy",'2012Figures'!$G:$G,"E1",'2012Figures'!$E:$E,$B$1)</f>
        <v>0</v>
      </c>
      <c r="N269" s="52">
        <f>SUMIFS('2012Figures'!$J:$J,'2012Figures'!$C:$C,$A269,'2012Figures'!$H:$H,$B269,'2012Figures'!$I:$I,$C269,'2012Figures'!$B:$B,"BrokerToCy",'2012Figures'!$G:$G,"P1",'2012Figures'!$E:$E,$B$1)</f>
        <v>0</v>
      </c>
      <c r="O269" s="52">
        <f>SUMIFS('2012Figures'!$J:$J,'2012Figures'!$C:$C,$A269,'2012Figures'!$H:$H,$B269,'2012Figures'!$I:$I,$C269,'2012Figures'!$B:$B,"CyToBroker",'2012Figures'!$G:$G,"E1",'2012Figures'!$E:$E,$B$1)</f>
        <v>0</v>
      </c>
      <c r="P269" s="52">
        <f>SUMIFS('2012Figures'!$J:$J,'2012Figures'!$C:$C,$A269,'2012Figures'!$H:$H,$B269,'2012Figures'!$I:$I,$C269,'2012Figures'!$B:$B,"CyToBroker",'2012Figures'!$G:$G,"P1",'2012Figures'!$E:$E,$B$1)</f>
        <v>0</v>
      </c>
      <c r="R269" s="46" t="str">
        <f t="shared" si="29"/>
        <v/>
      </c>
      <c r="S269" s="46" t="str">
        <f t="shared" si="29"/>
        <v/>
      </c>
      <c r="T269" s="46" t="str">
        <f t="shared" si="29"/>
        <v/>
      </c>
      <c r="U269" s="46" t="str">
        <f t="shared" si="29"/>
        <v/>
      </c>
      <c r="V269" s="46" t="str">
        <f t="shared" si="29"/>
        <v/>
      </c>
    </row>
    <row r="270" spans="1:22" x14ac:dyDescent="0.2">
      <c r="A270" s="1">
        <v>203</v>
      </c>
      <c r="B270" s="1" t="s">
        <v>45</v>
      </c>
      <c r="C270" s="8">
        <v>2</v>
      </c>
      <c r="D270" s="29">
        <f>SUMIFS('2013Figures'!$J:$J,'2013Figures'!$C:$C,$A270,'2013Figures'!$H:$H,$B270,'2013Figures'!$I:$I,$C270,'2013Figures'!$E:$E,$B$1)</f>
        <v>0</v>
      </c>
      <c r="E270" s="9">
        <f>SUMIFS('2013Figures'!$J:$J,'2013Figures'!$C:$C,$A270,'2013Figures'!$H:$H,$B270,'2013Figures'!$I:$I,$C270,'2013Figures'!$B:$B,"BrokerToCy",'2013Figures'!$G:$G,"E1",'2013Figures'!$E:$E,$B$1)</f>
        <v>0</v>
      </c>
      <c r="F270" s="9">
        <f>SUMIFS('2013Figures'!$J:$J,'2013Figures'!$C:$C,$A270,'2013Figures'!$H:$H,$B270,'2013Figures'!$I:$I,$C270,'2013Figures'!$B:$B,"BrokerToCy",'2013Figures'!$G:$G,"P1",'2013Figures'!$E:$E,$B$1)</f>
        <v>0</v>
      </c>
      <c r="G270" s="9">
        <f>SUMIFS('2013Figures'!$J:$J,'2013Figures'!$C:$C,$A270,'2013Figures'!$H:$H,$B270,'2013Figures'!$I:$I,$C270,'2013Figures'!$B:$B,"CyToBroker",'2013Figures'!$G:$G,"E1",'2013Figures'!$E:$E,$B$1)</f>
        <v>0</v>
      </c>
      <c r="H270" s="9">
        <f>SUMIFS('2013Figures'!$J:$J,'2013Figures'!$C:$C,$A270,'2013Figures'!$H:$H,$B270,'2013Figures'!$I:$I,$C270,'2013Figures'!$B:$B,"CyToBroker",'2013Figures'!$G:$G,"P1",'2013Figures'!$E:$E,$B$1)</f>
        <v>0</v>
      </c>
      <c r="J270" s="8">
        <v>201401</v>
      </c>
      <c r="L270" s="42">
        <f>SUMIFS('2012Figures'!$J:$J,'2012Figures'!$C:$C,$A270,'2012Figures'!$H:$H,$B270,'2012Figures'!$I:$I,$C270,'2012Figures'!$E:$E,$B$1)</f>
        <v>0</v>
      </c>
      <c r="M270" s="52">
        <f>SUMIFS('2012Figures'!$J:$J,'2012Figures'!$C:$C,$A270,'2012Figures'!$H:$H,$B270,'2012Figures'!$I:$I,$C270,'2012Figures'!$B:$B,"BrokerToCy",'2012Figures'!$G:$G,"E1",'2012Figures'!$E:$E,$B$1)</f>
        <v>0</v>
      </c>
      <c r="N270" s="52">
        <f>SUMIFS('2012Figures'!$J:$J,'2012Figures'!$C:$C,$A270,'2012Figures'!$H:$H,$B270,'2012Figures'!$I:$I,$C270,'2012Figures'!$B:$B,"BrokerToCy",'2012Figures'!$G:$G,"P1",'2012Figures'!$E:$E,$B$1)</f>
        <v>0</v>
      </c>
      <c r="O270" s="52">
        <f>SUMIFS('2012Figures'!$J:$J,'2012Figures'!$C:$C,$A270,'2012Figures'!$H:$H,$B270,'2012Figures'!$I:$I,$C270,'2012Figures'!$B:$B,"CyToBroker",'2012Figures'!$G:$G,"E1",'2012Figures'!$E:$E,$B$1)</f>
        <v>0</v>
      </c>
      <c r="P270" s="52">
        <f>SUMIFS('2012Figures'!$J:$J,'2012Figures'!$C:$C,$A270,'2012Figures'!$H:$H,$B270,'2012Figures'!$I:$I,$C270,'2012Figures'!$B:$B,"CyToBroker",'2012Figures'!$G:$G,"P1",'2012Figures'!$E:$E,$B$1)</f>
        <v>0</v>
      </c>
      <c r="R270" s="46" t="str">
        <f t="shared" si="29"/>
        <v/>
      </c>
      <c r="S270" s="46" t="str">
        <f t="shared" si="29"/>
        <v/>
      </c>
      <c r="T270" s="46" t="str">
        <f t="shared" si="29"/>
        <v/>
      </c>
      <c r="U270" s="46" t="str">
        <f t="shared" si="29"/>
        <v/>
      </c>
      <c r="V270" s="46" t="str">
        <f t="shared" si="29"/>
        <v/>
      </c>
    </row>
    <row r="271" spans="1:22" x14ac:dyDescent="0.2">
      <c r="A271" s="1">
        <v>203</v>
      </c>
      <c r="B271" s="1" t="s">
        <v>45</v>
      </c>
      <c r="C271" s="8">
        <v>1</v>
      </c>
      <c r="D271" s="29">
        <f>SUMIFS('2013Figures'!$J:$J,'2013Figures'!$C:$C,$A271,'2013Figures'!$H:$H,$B271,'2013Figures'!$I:$I,$C271,'2013Figures'!$E:$E,$B$1)</f>
        <v>0</v>
      </c>
      <c r="E271" s="9">
        <f>SUMIFS('2013Figures'!$J:$J,'2013Figures'!$C:$C,$A271,'2013Figures'!$H:$H,$B271,'2013Figures'!$I:$I,$C271,'2013Figures'!$B:$B,"BrokerToCy",'2013Figures'!$G:$G,"E1",'2013Figures'!$E:$E,$B$1)</f>
        <v>0</v>
      </c>
      <c r="F271" s="9">
        <f>SUMIFS('2013Figures'!$J:$J,'2013Figures'!$C:$C,$A271,'2013Figures'!$H:$H,$B271,'2013Figures'!$I:$I,$C271,'2013Figures'!$B:$B,"BrokerToCy",'2013Figures'!$G:$G,"P1",'2013Figures'!$E:$E,$B$1)</f>
        <v>0</v>
      </c>
      <c r="G271" s="9">
        <f>SUMIFS('2013Figures'!$J:$J,'2013Figures'!$C:$C,$A271,'2013Figures'!$H:$H,$B271,'2013Figures'!$I:$I,$C271,'2013Figures'!$B:$B,"CyToBroker",'2013Figures'!$G:$G,"E1",'2013Figures'!$E:$E,$B$1)</f>
        <v>0</v>
      </c>
      <c r="H271" s="9">
        <f>SUMIFS('2013Figures'!$J:$J,'2013Figures'!$C:$C,$A271,'2013Figures'!$H:$H,$B271,'2013Figures'!$I:$I,$C271,'2013Figures'!$B:$B,"CyToBroker",'2013Figures'!$G:$G,"P1",'2013Figures'!$E:$E,$B$1)</f>
        <v>0</v>
      </c>
      <c r="I271" s="30"/>
      <c r="J271" s="31">
        <v>200901</v>
      </c>
      <c r="K271" s="30"/>
      <c r="L271" s="42">
        <f>SUMIFS('2012Figures'!$J:$J,'2012Figures'!$C:$C,$A271,'2012Figures'!$H:$H,$B271,'2012Figures'!$I:$I,$C271,'2012Figures'!$E:$E,$B$1)</f>
        <v>0</v>
      </c>
      <c r="M271" s="52">
        <f>SUMIFS('2012Figures'!$J:$J,'2012Figures'!$C:$C,$A271,'2012Figures'!$H:$H,$B271,'2012Figures'!$I:$I,$C271,'2012Figures'!$B:$B,"BrokerToCy",'2012Figures'!$G:$G,"E1",'2012Figures'!$E:$E,$B$1)</f>
        <v>0</v>
      </c>
      <c r="N271" s="52">
        <f>SUMIFS('2012Figures'!$J:$J,'2012Figures'!$C:$C,$A271,'2012Figures'!$H:$H,$B271,'2012Figures'!$I:$I,$C271,'2012Figures'!$B:$B,"BrokerToCy",'2012Figures'!$G:$G,"P1",'2012Figures'!$E:$E,$B$1)</f>
        <v>0</v>
      </c>
      <c r="O271" s="52">
        <f>SUMIFS('2012Figures'!$J:$J,'2012Figures'!$C:$C,$A271,'2012Figures'!$H:$H,$B271,'2012Figures'!$I:$I,$C271,'2012Figures'!$B:$B,"CyToBroker",'2012Figures'!$G:$G,"E1",'2012Figures'!$E:$E,$B$1)</f>
        <v>0</v>
      </c>
      <c r="P271" s="52">
        <f>SUMIFS('2012Figures'!$J:$J,'2012Figures'!$C:$C,$A271,'2012Figures'!$H:$H,$B271,'2012Figures'!$I:$I,$C271,'2012Figures'!$B:$B,"CyToBroker",'2012Figures'!$G:$G,"P1",'2012Figures'!$E:$E,$B$1)</f>
        <v>0</v>
      </c>
      <c r="Q271" s="30"/>
      <c r="R271" s="46" t="str">
        <f t="shared" si="29"/>
        <v/>
      </c>
      <c r="S271" s="46" t="str">
        <f t="shared" si="29"/>
        <v/>
      </c>
      <c r="T271" s="46" t="str">
        <f t="shared" si="29"/>
        <v/>
      </c>
      <c r="U271" s="46" t="str">
        <f t="shared" si="29"/>
        <v/>
      </c>
      <c r="V271" s="46" t="str">
        <f t="shared" si="29"/>
        <v/>
      </c>
    </row>
    <row r="272" spans="1:22" x14ac:dyDescent="0.2">
      <c r="A272" s="1">
        <v>203</v>
      </c>
      <c r="B272" s="1" t="s">
        <v>45</v>
      </c>
      <c r="D272" s="29">
        <f>SUMIFS('2013Figures'!$J:$J,'2013Figures'!$C:$C,$A272,'2013Figures'!$I:$I,"",'2013Figures'!$E:$E,$B$1)</f>
        <v>0</v>
      </c>
      <c r="E272" s="9">
        <f>SUMIFS('2013Figures'!$J:$J,'2013Figures'!$C:$C,$A272,'2013Figures'!$I:$I,"",'2013Figures'!$B:$B,"BrokerToCy",'2013Figures'!$G:$G,"E1",'2013Figures'!$E:$E,$B$1)</f>
        <v>0</v>
      </c>
      <c r="F272" s="9">
        <f>SUMIFS('2013Figures'!$J:$J,'2013Figures'!$C:$C,$A272,'2013Figures'!$I:$I,"",'2013Figures'!$B:$B,"BrokerToCy",'2013Figures'!$G:$G,"P1",'2013Figures'!$E:$E,$B$1)</f>
        <v>0</v>
      </c>
      <c r="G272" s="9">
        <f>SUMIFS('2013Figures'!$J:$J,'2013Figures'!$C:$C,$A272,'2013Figures'!$I:$I,"",'2013Figures'!$B:$B,"CyToBroker",'2013Figures'!$G:$G,"E1",'2013Figures'!$E:$E,$B$1)</f>
        <v>0</v>
      </c>
      <c r="H272" s="9">
        <f>SUMIFS('2013Figures'!$J:$J,'2013Figures'!$C:$C,$A272,'2013Figures'!$I:$I,"",'2013Figures'!$B:$B,"CyToBroker",'2013Figures'!$G:$G,"P1",'2013Figures'!$E:$E,$B$1)</f>
        <v>0</v>
      </c>
      <c r="J272" s="8" t="s">
        <v>131</v>
      </c>
      <c r="L272" s="42">
        <f>SUMIFS('2012Figures'!$J:$J,'2012Figures'!$C:$C,$A272,'2012Figures'!$I:$I,"",'2012Figures'!$E:$E,$B$1)</f>
        <v>0</v>
      </c>
      <c r="M272" s="52">
        <f>SUMIFS('2012Figures'!$J:$J,'2012Figures'!$C:$C,$A272,'2012Figures'!$I:$I,"",'2012Figures'!$B:$B,"BrokerToCy",'2012Figures'!$G:$G,"E1",'2012Figures'!$E:$E,$B$1)</f>
        <v>0</v>
      </c>
      <c r="N272" s="52">
        <f>SUMIFS('2012Figures'!$J:$J,'2012Figures'!$C:$C,$A272,'2012Figures'!$I:$I,"",'2012Figures'!$B:$B,"BrokerToCy",'2012Figures'!$G:$G,"P1",'2012Figures'!$E:$E,$B$1)</f>
        <v>0</v>
      </c>
      <c r="O272" s="52">
        <f>SUMIFS('2012Figures'!$J:$J,'2012Figures'!$C:$C,$A272,'2012Figures'!$I:$I,"",'2012Figures'!$B:$B,"CyToBroker",'2012Figures'!$G:$G,"E1",'2012Figures'!$E:$E,$B$1)</f>
        <v>0</v>
      </c>
      <c r="P272" s="52">
        <f>SUMIFS('2012Figures'!$J:$J,'2012Figures'!$C:$C,$A272,'2012Figures'!$I:$I,"",'2012Figures'!$B:$B,"CyToBroker",'2012Figures'!$G:$G,"P1",'2012Figures'!$E:$E,$B$1)</f>
        <v>0</v>
      </c>
      <c r="R272" s="46" t="str">
        <f t="shared" si="29"/>
        <v/>
      </c>
      <c r="S272" s="46" t="str">
        <f t="shared" si="29"/>
        <v/>
      </c>
      <c r="T272" s="46" t="str">
        <f t="shared" si="29"/>
        <v/>
      </c>
      <c r="U272" s="46" t="str">
        <f t="shared" si="29"/>
        <v/>
      </c>
      <c r="V272" s="46" t="str">
        <f t="shared" si="29"/>
        <v/>
      </c>
    </row>
    <row r="273" spans="1:22" x14ac:dyDescent="0.2">
      <c r="A273" s="21"/>
      <c r="B273" s="21" t="s">
        <v>92</v>
      </c>
      <c r="C273" s="22"/>
      <c r="D273" s="23">
        <f>SUM(E273:H273)</f>
        <v>0</v>
      </c>
      <c r="E273" s="23">
        <f>SUM(E268:E272)</f>
        <v>0</v>
      </c>
      <c r="F273" s="23">
        <f>SUM(F268:F272)</f>
        <v>0</v>
      </c>
      <c r="G273" s="23">
        <f>SUM(G268:G272)</f>
        <v>0</v>
      </c>
      <c r="H273" s="23">
        <f>SUM(H268:H272)</f>
        <v>0</v>
      </c>
      <c r="I273" s="21"/>
      <c r="J273" s="22"/>
      <c r="K273" s="21"/>
      <c r="L273" s="43">
        <f>SUM(M273:P273)</f>
        <v>0</v>
      </c>
      <c r="M273" s="43">
        <f>SUM(M268:M272)</f>
        <v>0</v>
      </c>
      <c r="N273" s="43">
        <f>SUM(N268:N272)</f>
        <v>0</v>
      </c>
      <c r="O273" s="43">
        <f>SUM(O268:O272)</f>
        <v>0</v>
      </c>
      <c r="P273" s="43">
        <f>SUM(P268:P272)</f>
        <v>0</v>
      </c>
      <c r="Q273" s="21"/>
      <c r="R273" s="21"/>
      <c r="S273" s="21"/>
      <c r="T273" s="21"/>
      <c r="U273" s="21"/>
      <c r="V273" s="21"/>
    </row>
    <row r="274" spans="1:22" x14ac:dyDescent="0.2">
      <c r="A274" s="28">
        <v>204</v>
      </c>
      <c r="B274" s="28" t="s">
        <v>69</v>
      </c>
      <c r="C274" s="17" t="s">
        <v>88</v>
      </c>
      <c r="D274" s="18">
        <f>SUMIFS('2013Figures'!$J:$J,'2013Figures'!$C:$C,$A274,'2013Figures'!$E:$E,$B$1)</f>
        <v>0</v>
      </c>
      <c r="E274" s="18">
        <f>SUMIFS('2013Figures'!$J:$J,'2013Figures'!$C:$C,$A274,'2013Figures'!$B:$B,"BrokerToCy",'2013Figures'!$G:$G,"E1",'2013Figures'!$E:$E,$B$1)</f>
        <v>0</v>
      </c>
      <c r="F274" s="18">
        <f>SUMIFS('2013Figures'!$J:$J,'2013Figures'!$C:$C,$A274,'2013Figures'!$B:$B,"BrokerToCy",'2013Figures'!$G:$G,"P1",'2013Figures'!$E:$E,$B$1)</f>
        <v>0</v>
      </c>
      <c r="G274" s="18">
        <f>SUMIFS('2013Figures'!$J:$J,'2013Figures'!$C:$C,$A274,'2013Figures'!$B:$B,"CyToBroker",'2013Figures'!$G:$G,"E1",'2013Figures'!$E:$E,$B$1)</f>
        <v>0</v>
      </c>
      <c r="H274" s="18">
        <f>SUMIFS('2013Figures'!$J:$J,'2013Figures'!$C:$C,$A274,'2013Figures'!$B:$B,"CyToBroker",'2013Figures'!$G:$G,"P1",'2013Figures'!$E:$E,$B$1)</f>
        <v>0</v>
      </c>
      <c r="I274" s="28"/>
      <c r="J274" s="17"/>
      <c r="K274" s="28"/>
      <c r="L274" s="50">
        <f>SUMIFS('2012Figures'!$J:$J,'2012Figures'!$C:$C,$A274,'2012Figures'!$E:$E,$B$1)</f>
        <v>0</v>
      </c>
      <c r="M274" s="50">
        <f>SUMIFS('2012Figures'!$J:$J,'2012Figures'!$C:$C,$A274,'2012Figures'!$B:$B,"BrokerToCy",'2012Figures'!$G:$G,"E1",'2012Figures'!$E:$E,$B$1)</f>
        <v>0</v>
      </c>
      <c r="N274" s="50">
        <f>SUMIFS('2012Figures'!$J:$J,'2012Figures'!$C:$C,$A274,'2012Figures'!$B:$B,"BrokerToCy",'2012Figures'!$G:$G,"P1",'2012Figures'!$E:$E,$B$1)</f>
        <v>0</v>
      </c>
      <c r="O274" s="50">
        <f>SUMIFS('2012Figures'!$J:$J,'2012Figures'!$C:$C,$A274,'2012Figures'!$B:$B,"CyToBroker",'2012Figures'!$G:$G,"E1",'2012Figures'!$E:$E,$B$1)</f>
        <v>0</v>
      </c>
      <c r="P274" s="50">
        <f>SUMIFS('2012Figures'!$J:$J,'2012Figures'!$C:$C,$A274,'2012Figures'!$B:$B,"CyToBroker",'2012Figures'!$G:$G,"P1",'2012Figures'!$E:$E,$B$1)</f>
        <v>0</v>
      </c>
      <c r="Q274" s="28"/>
      <c r="R274" s="46" t="str">
        <f t="shared" si="29"/>
        <v/>
      </c>
      <c r="S274" s="46" t="str">
        <f t="shared" si="29"/>
        <v/>
      </c>
      <c r="T274" s="46" t="str">
        <f t="shared" si="29"/>
        <v/>
      </c>
      <c r="U274" s="46" t="str">
        <f t="shared" si="29"/>
        <v/>
      </c>
      <c r="V274" s="46" t="str">
        <f t="shared" si="29"/>
        <v/>
      </c>
    </row>
    <row r="275" spans="1:22" x14ac:dyDescent="0.2">
      <c r="A275" s="1">
        <v>204</v>
      </c>
      <c r="B275" s="1" t="s">
        <v>69</v>
      </c>
      <c r="C275" s="8">
        <v>5</v>
      </c>
      <c r="D275" s="29">
        <f>SUMIFS('2013Figures'!$J:$J,'2013Figures'!$C:$C,$A275,'2013Figures'!$H:$H,$B275,'2013Figures'!$I:$I,$C275,'2013Figures'!$E:$E,$B$1)</f>
        <v>0</v>
      </c>
      <c r="E275" s="9">
        <f>SUMIFS('2013Figures'!$J:$J,'2013Figures'!$C:$C,$A275,'2013Figures'!$H:$H,$B275,'2013Figures'!$I:$I,$C275,'2013Figures'!$B:$B,"BrokerToCy",'2013Figures'!$G:$G,"E1",'2013Figures'!$E:$E,$B$1)</f>
        <v>0</v>
      </c>
      <c r="F275" s="9">
        <f>SUMIFS('2013Figures'!$J:$J,'2013Figures'!$C:$C,$A275,'2013Figures'!$H:$H,$B275,'2013Figures'!$I:$I,$C275,'2013Figures'!$B:$B,"BrokerToCy",'2013Figures'!$G:$G,"P1",'2013Figures'!$E:$E,$B$1)</f>
        <v>0</v>
      </c>
      <c r="G275" s="9">
        <f>SUMIFS('2013Figures'!$J:$J,'2013Figures'!$C:$C,$A275,'2013Figures'!$H:$H,$B275,'2013Figures'!$I:$I,$C275,'2013Figures'!$B:$B,"CyToBroker",'2013Figures'!$G:$G,"E1",'2013Figures'!$E:$E,$B$1)</f>
        <v>0</v>
      </c>
      <c r="H275" s="9">
        <f>SUMIFS('2013Figures'!$J:$J,'2013Figures'!$C:$C,$A275,'2013Figures'!$H:$H,$B275,'2013Figures'!$I:$I,$C275,'2013Figures'!$B:$B,"CyToBroker",'2013Figures'!$G:$G,"P1",'2013Figures'!$E:$E,$B$1)</f>
        <v>0</v>
      </c>
      <c r="J275" s="8">
        <v>201501</v>
      </c>
      <c r="L275" s="42">
        <f>SUMIFS('2012Figures'!$J:$J,'2012Figures'!$C:$C,$A275,'2012Figures'!$H:$H,$B275,'2012Figures'!$I:$I,$C275,'2012Figures'!$E:$E,$B$1)</f>
        <v>0</v>
      </c>
      <c r="M275" s="52">
        <f>SUMIFS('2012Figures'!$J:$J,'2012Figures'!$C:$C,$A275,'2012Figures'!$H:$H,$B275,'2012Figures'!$I:$I,$C275,'2012Figures'!$B:$B,"BrokerToCy",'2012Figures'!$G:$G,"E1",'2012Figures'!$E:$E,$B$1)</f>
        <v>0</v>
      </c>
      <c r="N275" s="52">
        <f>SUMIFS('2012Figures'!$J:$J,'2012Figures'!$C:$C,$A275,'2012Figures'!$H:$H,$B275,'2012Figures'!$I:$I,$C275,'2012Figures'!$B:$B,"BrokerToCy",'2012Figures'!$G:$G,"P1",'2012Figures'!$E:$E,$B$1)</f>
        <v>0</v>
      </c>
      <c r="O275" s="52">
        <f>SUMIFS('2012Figures'!$J:$J,'2012Figures'!$C:$C,$A275,'2012Figures'!$H:$H,$B275,'2012Figures'!$I:$I,$C275,'2012Figures'!$B:$B,"CyToBroker",'2012Figures'!$G:$G,"E1",'2012Figures'!$E:$E,$B$1)</f>
        <v>0</v>
      </c>
      <c r="P275" s="52">
        <f>SUMIFS('2012Figures'!$J:$J,'2012Figures'!$C:$C,$A275,'2012Figures'!$H:$H,$B275,'2012Figures'!$I:$I,$C275,'2012Figures'!$B:$B,"CyToBroker",'2012Figures'!$G:$G,"P1",'2012Figures'!$E:$E,$B$1)</f>
        <v>0</v>
      </c>
      <c r="R275" s="46" t="str">
        <f t="shared" si="29"/>
        <v/>
      </c>
      <c r="S275" s="46" t="str">
        <f t="shared" si="29"/>
        <v/>
      </c>
      <c r="T275" s="46" t="str">
        <f t="shared" si="29"/>
        <v/>
      </c>
      <c r="U275" s="46" t="str">
        <f t="shared" si="29"/>
        <v/>
      </c>
      <c r="V275" s="46" t="str">
        <f t="shared" si="29"/>
        <v/>
      </c>
    </row>
    <row r="276" spans="1:22" x14ac:dyDescent="0.2">
      <c r="A276" s="1">
        <v>204</v>
      </c>
      <c r="B276" s="1" t="s">
        <v>69</v>
      </c>
      <c r="C276" s="8">
        <v>4</v>
      </c>
      <c r="D276" s="29">
        <f>SUMIFS('2013Figures'!$J:$J,'2013Figures'!$C:$C,$A276,'2013Figures'!$H:$H,$B276,'2013Figures'!$I:$I,$C276,'2013Figures'!$E:$E,$B$1)</f>
        <v>0</v>
      </c>
      <c r="E276" s="9">
        <f>SUMIFS('2013Figures'!$J:$J,'2013Figures'!$C:$C,$A276,'2013Figures'!$H:$H,$B276,'2013Figures'!$I:$I,$C276,'2013Figures'!$B:$B,"BrokerToCy",'2013Figures'!$G:$G,"E1",'2013Figures'!$E:$E,$B$1)</f>
        <v>0</v>
      </c>
      <c r="F276" s="9">
        <f>SUMIFS('2013Figures'!$J:$J,'2013Figures'!$C:$C,$A276,'2013Figures'!$H:$H,$B276,'2013Figures'!$I:$I,$C276,'2013Figures'!$B:$B,"BrokerToCy",'2013Figures'!$G:$G,"P1",'2013Figures'!$E:$E,$B$1)</f>
        <v>0</v>
      </c>
      <c r="G276" s="9">
        <f>SUMIFS('2013Figures'!$J:$J,'2013Figures'!$C:$C,$A276,'2013Figures'!$H:$H,$B276,'2013Figures'!$I:$I,$C276,'2013Figures'!$B:$B,"CyToBroker",'2013Figures'!$G:$G,"E1",'2013Figures'!$E:$E,$B$1)</f>
        <v>0</v>
      </c>
      <c r="H276" s="9">
        <f>SUMIFS('2013Figures'!$J:$J,'2013Figures'!$C:$C,$A276,'2013Figures'!$H:$H,$B276,'2013Figures'!$I:$I,$C276,'2013Figures'!$B:$B,"CyToBroker",'2013Figures'!$G:$G,"P1",'2013Figures'!$E:$E,$B$1)</f>
        <v>0</v>
      </c>
      <c r="I276" s="30"/>
      <c r="J276" s="31">
        <v>201301</v>
      </c>
      <c r="K276" s="30"/>
      <c r="L276" s="42">
        <f>SUMIFS('2012Figures'!$J:$J,'2012Figures'!$C:$C,$A276,'2012Figures'!$H:$H,$B276,'2012Figures'!$I:$I,$C276,'2012Figures'!$E:$E,$B$1)</f>
        <v>0</v>
      </c>
      <c r="M276" s="52">
        <f>SUMIFS('2012Figures'!$J:$J,'2012Figures'!$C:$C,$A276,'2012Figures'!$H:$H,$B276,'2012Figures'!$I:$I,$C276,'2012Figures'!$B:$B,"BrokerToCy",'2012Figures'!$G:$G,"E1",'2012Figures'!$E:$E,$B$1)</f>
        <v>0</v>
      </c>
      <c r="N276" s="52">
        <f>SUMIFS('2012Figures'!$J:$J,'2012Figures'!$C:$C,$A276,'2012Figures'!$H:$H,$B276,'2012Figures'!$I:$I,$C276,'2012Figures'!$B:$B,"BrokerToCy",'2012Figures'!$G:$G,"P1",'2012Figures'!$E:$E,$B$1)</f>
        <v>0</v>
      </c>
      <c r="O276" s="52">
        <f>SUMIFS('2012Figures'!$J:$J,'2012Figures'!$C:$C,$A276,'2012Figures'!$H:$H,$B276,'2012Figures'!$I:$I,$C276,'2012Figures'!$B:$B,"CyToBroker",'2012Figures'!$G:$G,"E1",'2012Figures'!$E:$E,$B$1)</f>
        <v>0</v>
      </c>
      <c r="P276" s="52">
        <f>SUMIFS('2012Figures'!$J:$J,'2012Figures'!$C:$C,$A276,'2012Figures'!$H:$H,$B276,'2012Figures'!$I:$I,$C276,'2012Figures'!$B:$B,"CyToBroker",'2012Figures'!$G:$G,"P1",'2012Figures'!$E:$E,$B$1)</f>
        <v>0</v>
      </c>
      <c r="Q276" s="30"/>
      <c r="R276" s="46" t="str">
        <f t="shared" si="29"/>
        <v/>
      </c>
      <c r="S276" s="46" t="str">
        <f t="shared" si="29"/>
        <v/>
      </c>
      <c r="T276" s="46" t="str">
        <f t="shared" si="29"/>
        <v/>
      </c>
      <c r="U276" s="46" t="str">
        <f t="shared" si="29"/>
        <v/>
      </c>
      <c r="V276" s="46" t="str">
        <f t="shared" si="29"/>
        <v/>
      </c>
    </row>
    <row r="277" spans="1:22" x14ac:dyDescent="0.2">
      <c r="A277" s="1">
        <v>204</v>
      </c>
      <c r="B277" s="1" t="s">
        <v>69</v>
      </c>
      <c r="C277" s="8">
        <v>3</v>
      </c>
      <c r="D277" s="29">
        <f>SUMIFS('2013Figures'!$J:$J,'2013Figures'!$C:$C,$A277,'2013Figures'!$H:$H,$B277,'2013Figures'!$I:$I,$C277,'2013Figures'!$E:$E,$B$1)</f>
        <v>0</v>
      </c>
      <c r="E277" s="9">
        <f>SUMIFS('2013Figures'!$J:$J,'2013Figures'!$C:$C,$A277,'2013Figures'!$H:$H,$B277,'2013Figures'!$I:$I,$C277,'2013Figures'!$B:$B,"BrokerToCy",'2013Figures'!$G:$G,"E1",'2013Figures'!$E:$E,$B$1)</f>
        <v>0</v>
      </c>
      <c r="F277" s="9">
        <f>SUMIFS('2013Figures'!$J:$J,'2013Figures'!$C:$C,$A277,'2013Figures'!$H:$H,$B277,'2013Figures'!$I:$I,$C277,'2013Figures'!$B:$B,"BrokerToCy",'2013Figures'!$G:$G,"P1",'2013Figures'!$E:$E,$B$1)</f>
        <v>0</v>
      </c>
      <c r="G277" s="9">
        <f>SUMIFS('2013Figures'!$J:$J,'2013Figures'!$C:$C,$A277,'2013Figures'!$H:$H,$B277,'2013Figures'!$I:$I,$C277,'2013Figures'!$B:$B,"CyToBroker",'2013Figures'!$G:$G,"E1",'2013Figures'!$E:$E,$B$1)</f>
        <v>0</v>
      </c>
      <c r="H277" s="9">
        <f>SUMIFS('2013Figures'!$J:$J,'2013Figures'!$C:$C,$A277,'2013Figures'!$H:$H,$B277,'2013Figures'!$I:$I,$C277,'2013Figures'!$B:$B,"CyToBroker",'2013Figures'!$G:$G,"P1",'2013Figures'!$E:$E,$B$1)</f>
        <v>0</v>
      </c>
      <c r="J277" s="8">
        <v>201201</v>
      </c>
      <c r="L277" s="42">
        <f>SUMIFS('2012Figures'!$J:$J,'2012Figures'!$C:$C,$A277,'2012Figures'!$H:$H,$B277,'2012Figures'!$I:$I,$C277,'2012Figures'!$E:$E,$B$1)</f>
        <v>0</v>
      </c>
      <c r="M277" s="52">
        <f>SUMIFS('2012Figures'!$J:$J,'2012Figures'!$C:$C,$A277,'2012Figures'!$H:$H,$B277,'2012Figures'!$I:$I,$C277,'2012Figures'!$B:$B,"BrokerToCy",'2012Figures'!$G:$G,"E1",'2012Figures'!$E:$E,$B$1)</f>
        <v>0</v>
      </c>
      <c r="N277" s="52">
        <f>SUMIFS('2012Figures'!$J:$J,'2012Figures'!$C:$C,$A277,'2012Figures'!$H:$H,$B277,'2012Figures'!$I:$I,$C277,'2012Figures'!$B:$B,"BrokerToCy",'2012Figures'!$G:$G,"P1",'2012Figures'!$E:$E,$B$1)</f>
        <v>0</v>
      </c>
      <c r="O277" s="52">
        <f>SUMIFS('2012Figures'!$J:$J,'2012Figures'!$C:$C,$A277,'2012Figures'!$H:$H,$B277,'2012Figures'!$I:$I,$C277,'2012Figures'!$B:$B,"CyToBroker",'2012Figures'!$G:$G,"E1",'2012Figures'!$E:$E,$B$1)</f>
        <v>0</v>
      </c>
      <c r="P277" s="52">
        <f>SUMIFS('2012Figures'!$J:$J,'2012Figures'!$C:$C,$A277,'2012Figures'!$H:$H,$B277,'2012Figures'!$I:$I,$C277,'2012Figures'!$B:$B,"CyToBroker",'2012Figures'!$G:$G,"P1",'2012Figures'!$E:$E,$B$1)</f>
        <v>0</v>
      </c>
      <c r="R277" s="46" t="str">
        <f t="shared" si="29"/>
        <v/>
      </c>
      <c r="S277" s="46" t="str">
        <f t="shared" si="29"/>
        <v/>
      </c>
      <c r="T277" s="46" t="str">
        <f t="shared" si="29"/>
        <v/>
      </c>
      <c r="U277" s="46" t="str">
        <f t="shared" si="29"/>
        <v/>
      </c>
      <c r="V277" s="46" t="str">
        <f t="shared" si="29"/>
        <v/>
      </c>
    </row>
    <row r="278" spans="1:22" x14ac:dyDescent="0.2">
      <c r="A278" s="1">
        <v>204</v>
      </c>
      <c r="B278" s="1" t="s">
        <v>69</v>
      </c>
      <c r="C278" s="8">
        <v>2</v>
      </c>
      <c r="D278" s="29">
        <f>SUMIFS('2013Figures'!$J:$J,'2013Figures'!$C:$C,$A278,'2013Figures'!$H:$H,$B278,'2013Figures'!$I:$I,$C278,'2013Figures'!$E:$E,$B$1)</f>
        <v>0</v>
      </c>
      <c r="E278" s="9">
        <f>SUMIFS('2013Figures'!$J:$J,'2013Figures'!$C:$C,$A278,'2013Figures'!$H:$H,$B278,'2013Figures'!$I:$I,$C278,'2013Figures'!$B:$B,"BrokerToCy",'2013Figures'!$G:$G,"E1",'2013Figures'!$E:$E,$B$1)</f>
        <v>0</v>
      </c>
      <c r="F278" s="9">
        <f>SUMIFS('2013Figures'!$J:$J,'2013Figures'!$C:$C,$A278,'2013Figures'!$H:$H,$B278,'2013Figures'!$I:$I,$C278,'2013Figures'!$B:$B,"BrokerToCy",'2013Figures'!$G:$G,"P1",'2013Figures'!$E:$E,$B$1)</f>
        <v>0</v>
      </c>
      <c r="G278" s="9">
        <f>SUMIFS('2013Figures'!$J:$J,'2013Figures'!$C:$C,$A278,'2013Figures'!$H:$H,$B278,'2013Figures'!$I:$I,$C278,'2013Figures'!$B:$B,"CyToBroker",'2013Figures'!$G:$G,"E1",'2013Figures'!$E:$E,$B$1)</f>
        <v>0</v>
      </c>
      <c r="H278" s="9">
        <f>SUMIFS('2013Figures'!$J:$J,'2013Figures'!$C:$C,$A278,'2013Figures'!$H:$H,$B278,'2013Figures'!$I:$I,$C278,'2013Figures'!$B:$B,"CyToBroker",'2013Figures'!$G:$G,"P1",'2013Figures'!$E:$E,$B$1)</f>
        <v>0</v>
      </c>
      <c r="J278" s="8">
        <v>201101</v>
      </c>
      <c r="L278" s="42">
        <f>SUMIFS('2012Figures'!$J:$J,'2012Figures'!$C:$C,$A278,'2012Figures'!$H:$H,$B278,'2012Figures'!$I:$I,$C278,'2012Figures'!$E:$E,$B$1)</f>
        <v>0</v>
      </c>
      <c r="M278" s="52">
        <f>SUMIFS('2012Figures'!$J:$J,'2012Figures'!$C:$C,$A278,'2012Figures'!$H:$H,$B278,'2012Figures'!$I:$I,$C278,'2012Figures'!$B:$B,"BrokerToCy",'2012Figures'!$G:$G,"E1",'2012Figures'!$E:$E,$B$1)</f>
        <v>0</v>
      </c>
      <c r="N278" s="52">
        <f>SUMIFS('2012Figures'!$J:$J,'2012Figures'!$C:$C,$A278,'2012Figures'!$H:$H,$B278,'2012Figures'!$I:$I,$C278,'2012Figures'!$B:$B,"BrokerToCy",'2012Figures'!$G:$G,"P1",'2012Figures'!$E:$E,$B$1)</f>
        <v>0</v>
      </c>
      <c r="O278" s="52">
        <f>SUMIFS('2012Figures'!$J:$J,'2012Figures'!$C:$C,$A278,'2012Figures'!$H:$H,$B278,'2012Figures'!$I:$I,$C278,'2012Figures'!$B:$B,"CyToBroker",'2012Figures'!$G:$G,"E1",'2012Figures'!$E:$E,$B$1)</f>
        <v>0</v>
      </c>
      <c r="P278" s="52">
        <f>SUMIFS('2012Figures'!$J:$J,'2012Figures'!$C:$C,$A278,'2012Figures'!$H:$H,$B278,'2012Figures'!$I:$I,$C278,'2012Figures'!$B:$B,"CyToBroker",'2012Figures'!$G:$G,"P1",'2012Figures'!$E:$E,$B$1)</f>
        <v>0</v>
      </c>
      <c r="R278" s="46" t="str">
        <f t="shared" si="29"/>
        <v/>
      </c>
      <c r="S278" s="46" t="str">
        <f t="shared" si="29"/>
        <v/>
      </c>
      <c r="T278" s="46" t="str">
        <f t="shared" si="29"/>
        <v/>
      </c>
      <c r="U278" s="46" t="str">
        <f t="shared" si="29"/>
        <v/>
      </c>
      <c r="V278" s="46" t="str">
        <f t="shared" si="29"/>
        <v/>
      </c>
    </row>
    <row r="279" spans="1:22" x14ac:dyDescent="0.2">
      <c r="A279" s="1">
        <v>204</v>
      </c>
      <c r="B279" s="1" t="s">
        <v>69</v>
      </c>
      <c r="C279" s="8">
        <v>1</v>
      </c>
      <c r="D279" s="29">
        <f>SUMIFS('2013Figures'!$J:$J,'2013Figures'!$C:$C,$A279,'2013Figures'!$H:$H,$B279,'2013Figures'!$I:$I,$C279,'2013Figures'!$E:$E,$B$1)</f>
        <v>0</v>
      </c>
      <c r="E279" s="9">
        <f>SUMIFS('2013Figures'!$J:$J,'2013Figures'!$C:$C,$A279,'2013Figures'!$H:$H,$B279,'2013Figures'!$I:$I,$C279,'2013Figures'!$B:$B,"BrokerToCy",'2013Figures'!$G:$G,"E1",'2013Figures'!$E:$E,$B$1)</f>
        <v>0</v>
      </c>
      <c r="F279" s="9">
        <f>SUMIFS('2013Figures'!$J:$J,'2013Figures'!$C:$C,$A279,'2013Figures'!$H:$H,$B279,'2013Figures'!$I:$I,$C279,'2013Figures'!$B:$B,"BrokerToCy",'2013Figures'!$G:$G,"P1",'2013Figures'!$E:$E,$B$1)</f>
        <v>0</v>
      </c>
      <c r="G279" s="9">
        <f>SUMIFS('2013Figures'!$J:$J,'2013Figures'!$C:$C,$A279,'2013Figures'!$H:$H,$B279,'2013Figures'!$I:$I,$C279,'2013Figures'!$B:$B,"CyToBroker",'2013Figures'!$G:$G,"E1",'2013Figures'!$E:$E,$B$1)</f>
        <v>0</v>
      </c>
      <c r="H279" s="9">
        <f>SUMIFS('2013Figures'!$J:$J,'2013Figures'!$C:$C,$A279,'2013Figures'!$H:$H,$B279,'2013Figures'!$I:$I,$C279,'2013Figures'!$B:$B,"CyToBroker",'2013Figures'!$G:$G,"P1",'2013Figures'!$E:$E,$B$1)</f>
        <v>0</v>
      </c>
      <c r="J279" s="8">
        <v>200901</v>
      </c>
      <c r="L279" s="42">
        <f>SUMIFS('2012Figures'!$J:$J,'2012Figures'!$C:$C,$A279,'2012Figures'!$H:$H,$B279,'2012Figures'!$I:$I,$C279,'2012Figures'!$E:$E,$B$1)</f>
        <v>0</v>
      </c>
      <c r="M279" s="52">
        <f>SUMIFS('2012Figures'!$J:$J,'2012Figures'!$C:$C,$A279,'2012Figures'!$H:$H,$B279,'2012Figures'!$I:$I,$C279,'2012Figures'!$B:$B,"BrokerToCy",'2012Figures'!$G:$G,"E1",'2012Figures'!$E:$E,$B$1)</f>
        <v>0</v>
      </c>
      <c r="N279" s="52">
        <f>SUMIFS('2012Figures'!$J:$J,'2012Figures'!$C:$C,$A279,'2012Figures'!$H:$H,$B279,'2012Figures'!$I:$I,$C279,'2012Figures'!$B:$B,"BrokerToCy",'2012Figures'!$G:$G,"P1",'2012Figures'!$E:$E,$B$1)</f>
        <v>0</v>
      </c>
      <c r="O279" s="52">
        <f>SUMIFS('2012Figures'!$J:$J,'2012Figures'!$C:$C,$A279,'2012Figures'!$H:$H,$B279,'2012Figures'!$I:$I,$C279,'2012Figures'!$B:$B,"CyToBroker",'2012Figures'!$G:$G,"E1",'2012Figures'!$E:$E,$B$1)</f>
        <v>0</v>
      </c>
      <c r="P279" s="52">
        <f>SUMIFS('2012Figures'!$J:$J,'2012Figures'!$C:$C,$A279,'2012Figures'!$H:$H,$B279,'2012Figures'!$I:$I,$C279,'2012Figures'!$B:$B,"CyToBroker",'2012Figures'!$G:$G,"P1",'2012Figures'!$E:$E,$B$1)</f>
        <v>0</v>
      </c>
      <c r="R279" s="46" t="str">
        <f t="shared" si="29"/>
        <v/>
      </c>
      <c r="S279" s="46" t="str">
        <f t="shared" si="29"/>
        <v/>
      </c>
      <c r="T279" s="46" t="str">
        <f t="shared" si="29"/>
        <v/>
      </c>
      <c r="U279" s="46" t="str">
        <f t="shared" si="29"/>
        <v/>
      </c>
      <c r="V279" s="46" t="str">
        <f t="shared" si="29"/>
        <v/>
      </c>
    </row>
    <row r="280" spans="1:22" x14ac:dyDescent="0.2">
      <c r="A280" s="1">
        <v>204</v>
      </c>
      <c r="B280" s="1" t="s">
        <v>69</v>
      </c>
      <c r="D280" s="29">
        <f>SUMIFS('2013Figures'!$J:$J,'2013Figures'!$C:$C,$A280,'2013Figures'!$I:$I,"",'2013Figures'!$E:$E,$B$1)</f>
        <v>0</v>
      </c>
      <c r="E280" s="9">
        <f>SUMIFS('2013Figures'!$J:$J,'2013Figures'!$C:$C,$A280,'2013Figures'!$I:$I,"",'2013Figures'!$B:$B,"BrokerToCy",'2013Figures'!$G:$G,"E1",'2013Figures'!$E:$E,$B$1)</f>
        <v>0</v>
      </c>
      <c r="F280" s="9">
        <f>SUMIFS('2013Figures'!$J:$J,'2013Figures'!$C:$C,$A280,'2013Figures'!$I:$I,"",'2013Figures'!$B:$B,"BrokerToCy",'2013Figures'!$G:$G,"P1",'2013Figures'!$E:$E,$B$1)</f>
        <v>0</v>
      </c>
      <c r="G280" s="9">
        <f>SUMIFS('2013Figures'!$J:$J,'2013Figures'!$C:$C,$A280,'2013Figures'!$I:$I,"",'2013Figures'!$B:$B,"CyToBroker",'2013Figures'!$G:$G,"E1",'2013Figures'!$E:$E,$B$1)</f>
        <v>0</v>
      </c>
      <c r="H280" s="9">
        <f>SUMIFS('2013Figures'!$J:$J,'2013Figures'!$C:$C,$A280,'2013Figures'!$I:$I,"",'2013Figures'!$B:$B,"CyToBroker",'2013Figures'!$G:$G,"P1",'2013Figures'!$E:$E,$B$1)</f>
        <v>0</v>
      </c>
      <c r="J280" s="8" t="s">
        <v>131</v>
      </c>
      <c r="L280" s="42">
        <f>SUMIFS('2012Figures'!$J:$J,'2012Figures'!$C:$C,$A280,'2012Figures'!$I:$I,"",'2012Figures'!$E:$E,$B$1)</f>
        <v>0</v>
      </c>
      <c r="M280" s="52">
        <f>SUMIFS('2012Figures'!$J:$J,'2012Figures'!$C:$C,$A280,'2012Figures'!$I:$I,"",'2012Figures'!$B:$B,"BrokerToCy",'2012Figures'!$G:$G,"E1",'2012Figures'!$E:$E,$B$1)</f>
        <v>0</v>
      </c>
      <c r="N280" s="52">
        <f>SUMIFS('2012Figures'!$J:$J,'2012Figures'!$C:$C,$A280,'2012Figures'!$I:$I,"",'2012Figures'!$B:$B,"BrokerToCy",'2012Figures'!$G:$G,"P1",'2012Figures'!$E:$E,$B$1)</f>
        <v>0</v>
      </c>
      <c r="O280" s="52">
        <f>SUMIFS('2012Figures'!$J:$J,'2012Figures'!$C:$C,$A280,'2012Figures'!$I:$I,"",'2012Figures'!$B:$B,"CyToBroker",'2012Figures'!$G:$G,"E1",'2012Figures'!$E:$E,$B$1)</f>
        <v>0</v>
      </c>
      <c r="P280" s="52">
        <f>SUMIFS('2012Figures'!$J:$J,'2012Figures'!$C:$C,$A280,'2012Figures'!$I:$I,"",'2012Figures'!$B:$B,"CyToBroker",'2012Figures'!$G:$G,"P1",'2012Figures'!$E:$E,$B$1)</f>
        <v>0</v>
      </c>
      <c r="R280" s="46" t="str">
        <f t="shared" si="29"/>
        <v/>
      </c>
      <c r="S280" s="46" t="str">
        <f t="shared" si="29"/>
        <v/>
      </c>
      <c r="T280" s="46" t="str">
        <f t="shared" si="29"/>
        <v/>
      </c>
      <c r="U280" s="46" t="str">
        <f t="shared" si="29"/>
        <v/>
      </c>
      <c r="V280" s="46" t="str">
        <f t="shared" si="29"/>
        <v/>
      </c>
    </row>
    <row r="281" spans="1:22" x14ac:dyDescent="0.2">
      <c r="A281" s="21"/>
      <c r="B281" s="21" t="s">
        <v>92</v>
      </c>
      <c r="C281" s="22"/>
      <c r="D281" s="23">
        <f>SUM(E281:H281)</f>
        <v>0</v>
      </c>
      <c r="E281" s="23">
        <f>SUM(E275:E280)</f>
        <v>0</v>
      </c>
      <c r="F281" s="23">
        <f>SUM(F275:F280)</f>
        <v>0</v>
      </c>
      <c r="G281" s="23">
        <f>SUM(G275:G280)</f>
        <v>0</v>
      </c>
      <c r="H281" s="23">
        <f>SUM(H275:H280)</f>
        <v>0</v>
      </c>
      <c r="I281" s="21"/>
      <c r="J281" s="22"/>
      <c r="K281" s="21"/>
      <c r="L281" s="43">
        <f>SUM(M281:P281)</f>
        <v>0</v>
      </c>
      <c r="M281" s="43">
        <f>SUM(M275:M280)</f>
        <v>0</v>
      </c>
      <c r="N281" s="43">
        <f>SUM(N275:N280)</f>
        <v>0</v>
      </c>
      <c r="O281" s="43">
        <f>SUM(O275:O280)</f>
        <v>0</v>
      </c>
      <c r="P281" s="43">
        <f>SUM(P275:P280)</f>
        <v>0</v>
      </c>
      <c r="Q281" s="21"/>
      <c r="R281" s="21"/>
      <c r="S281" s="21"/>
      <c r="T281" s="21"/>
      <c r="U281" s="21"/>
      <c r="V281" s="21"/>
    </row>
    <row r="282" spans="1:22" x14ac:dyDescent="0.2">
      <c r="A282" s="28">
        <v>205</v>
      </c>
      <c r="B282" s="28" t="s">
        <v>27</v>
      </c>
      <c r="C282" s="17" t="s">
        <v>88</v>
      </c>
      <c r="D282" s="18">
        <f>SUMIFS('2013Figures'!$J:$J,'2013Figures'!$C:$C,$A282,'2013Figures'!$E:$E,$B$1)</f>
        <v>0</v>
      </c>
      <c r="E282" s="18">
        <f>SUMIFS('2013Figures'!$J:$J,'2013Figures'!$C:$C,$A282,'2013Figures'!$B:$B,"BrokerToCy",'2013Figures'!$G:$G,"E1",'2013Figures'!$E:$E,$B$1)</f>
        <v>0</v>
      </c>
      <c r="F282" s="18">
        <f>SUMIFS('2013Figures'!$J:$J,'2013Figures'!$C:$C,$A282,'2013Figures'!$B:$B,"BrokerToCy",'2013Figures'!$G:$G,"P1",'2013Figures'!$E:$E,$B$1)</f>
        <v>0</v>
      </c>
      <c r="G282" s="18">
        <f>SUMIFS('2013Figures'!$J:$J,'2013Figures'!$C:$C,$A282,'2013Figures'!$B:$B,"CyToBroker",'2013Figures'!$G:$G,"E1",'2013Figures'!$E:$E,$B$1)</f>
        <v>0</v>
      </c>
      <c r="H282" s="18">
        <f>SUMIFS('2013Figures'!$J:$J,'2013Figures'!$C:$C,$A282,'2013Figures'!$B:$B,"CyToBroker",'2013Figures'!$G:$G,"P1",'2013Figures'!$E:$E,$B$1)</f>
        <v>0</v>
      </c>
      <c r="I282" s="28"/>
      <c r="J282" s="17"/>
      <c r="K282" s="28"/>
      <c r="L282" s="50">
        <f>SUMIFS('2012Figures'!$J:$J,'2012Figures'!$C:$C,$A282,'2012Figures'!$E:$E,$B$1)</f>
        <v>0</v>
      </c>
      <c r="M282" s="50">
        <f>SUMIFS('2012Figures'!$J:$J,'2012Figures'!$C:$C,$A282,'2012Figures'!$B:$B,"BrokerToCy",'2012Figures'!$G:$G,"E1",'2012Figures'!$E:$E,$B$1)</f>
        <v>0</v>
      </c>
      <c r="N282" s="50">
        <f>SUMIFS('2012Figures'!$J:$J,'2012Figures'!$C:$C,$A282,'2012Figures'!$B:$B,"BrokerToCy",'2012Figures'!$G:$G,"P1",'2012Figures'!$E:$E,$B$1)</f>
        <v>0</v>
      </c>
      <c r="O282" s="50">
        <f>SUMIFS('2012Figures'!$J:$J,'2012Figures'!$C:$C,$A282,'2012Figures'!$B:$B,"CyToBroker",'2012Figures'!$G:$G,"E1",'2012Figures'!$E:$E,$B$1)</f>
        <v>0</v>
      </c>
      <c r="P282" s="50">
        <f>SUMIFS('2012Figures'!$J:$J,'2012Figures'!$C:$C,$A282,'2012Figures'!$B:$B,"CyToBroker",'2012Figures'!$G:$G,"P1",'2012Figures'!$E:$E,$B$1)</f>
        <v>0</v>
      </c>
      <c r="Q282" s="28"/>
      <c r="R282" s="46" t="str">
        <f t="shared" si="29"/>
        <v/>
      </c>
      <c r="S282" s="46" t="str">
        <f t="shared" si="29"/>
        <v/>
      </c>
      <c r="T282" s="46" t="str">
        <f t="shared" si="29"/>
        <v/>
      </c>
      <c r="U282" s="46" t="str">
        <f t="shared" si="29"/>
        <v/>
      </c>
      <c r="V282" s="46" t="str">
        <f t="shared" si="29"/>
        <v/>
      </c>
    </row>
    <row r="283" spans="1:22" x14ac:dyDescent="0.2">
      <c r="A283" s="1">
        <v>205</v>
      </c>
      <c r="B283" s="1" t="s">
        <v>27</v>
      </c>
      <c r="C283" s="8">
        <v>5</v>
      </c>
      <c r="D283" s="29">
        <f>SUMIFS('2013Figures'!$J:$J,'2013Figures'!$C:$C,$A283,'2013Figures'!$H:$H,$B283,'2013Figures'!$I:$I,$C283,'2013Figures'!$E:$E,$B$1)</f>
        <v>0</v>
      </c>
      <c r="E283" s="9">
        <f>SUMIFS('2013Figures'!$J:$J,'2013Figures'!$C:$C,$A283,'2013Figures'!$H:$H,$B283,'2013Figures'!$I:$I,$C283,'2013Figures'!$B:$B,"BrokerToCy",'2013Figures'!$G:$G,"E1",'2013Figures'!$E:$E,$B$1)</f>
        <v>0</v>
      </c>
      <c r="F283" s="9">
        <f>SUMIFS('2013Figures'!$J:$J,'2013Figures'!$C:$C,$A283,'2013Figures'!$H:$H,$B283,'2013Figures'!$I:$I,$C283,'2013Figures'!$B:$B,"BrokerToCy",'2013Figures'!$G:$G,"P1",'2013Figures'!$E:$E,$B$1)</f>
        <v>0</v>
      </c>
      <c r="G283" s="9">
        <f>SUMIFS('2013Figures'!$J:$J,'2013Figures'!$C:$C,$A283,'2013Figures'!$H:$H,$B283,'2013Figures'!$I:$I,$C283,'2013Figures'!$B:$B,"CyToBroker",'2013Figures'!$G:$G,"E1",'2013Figures'!$E:$E,$B$1)</f>
        <v>0</v>
      </c>
      <c r="H283" s="9">
        <f>SUMIFS('2013Figures'!$J:$J,'2013Figures'!$C:$C,$A283,'2013Figures'!$H:$H,$B283,'2013Figures'!$I:$I,$C283,'2013Figures'!$B:$B,"CyToBroker",'2013Figures'!$G:$G,"P1",'2013Figures'!$E:$E,$B$1)</f>
        <v>0</v>
      </c>
      <c r="J283" s="8">
        <v>201501</v>
      </c>
      <c r="L283" s="42">
        <f>SUMIFS('2012Figures'!$J:$J,'2012Figures'!$C:$C,$A283,'2012Figures'!$H:$H,$B283,'2012Figures'!$I:$I,$C283,'2012Figures'!$E:$E,$B$1)</f>
        <v>0</v>
      </c>
      <c r="M283" s="52">
        <f>SUMIFS('2012Figures'!$J:$J,'2012Figures'!$C:$C,$A283,'2012Figures'!$H:$H,$B283,'2012Figures'!$I:$I,$C283,'2012Figures'!$B:$B,"BrokerToCy",'2012Figures'!$G:$G,"E1",'2012Figures'!$E:$E,$B$1)</f>
        <v>0</v>
      </c>
      <c r="N283" s="52">
        <f>SUMIFS('2012Figures'!$J:$J,'2012Figures'!$C:$C,$A283,'2012Figures'!$H:$H,$B283,'2012Figures'!$I:$I,$C283,'2012Figures'!$B:$B,"BrokerToCy",'2012Figures'!$G:$G,"P1",'2012Figures'!$E:$E,$B$1)</f>
        <v>0</v>
      </c>
      <c r="O283" s="52">
        <f>SUMIFS('2012Figures'!$J:$J,'2012Figures'!$C:$C,$A283,'2012Figures'!$H:$H,$B283,'2012Figures'!$I:$I,$C283,'2012Figures'!$B:$B,"CyToBroker",'2012Figures'!$G:$G,"E1",'2012Figures'!$E:$E,$B$1)</f>
        <v>0</v>
      </c>
      <c r="P283" s="52">
        <f>SUMIFS('2012Figures'!$J:$J,'2012Figures'!$C:$C,$A283,'2012Figures'!$H:$H,$B283,'2012Figures'!$I:$I,$C283,'2012Figures'!$B:$B,"CyToBroker",'2012Figures'!$G:$G,"P1",'2012Figures'!$E:$E,$B$1)</f>
        <v>0</v>
      </c>
      <c r="R283" s="46" t="str">
        <f t="shared" si="29"/>
        <v/>
      </c>
      <c r="S283" s="46" t="str">
        <f t="shared" si="29"/>
        <v/>
      </c>
      <c r="T283" s="46" t="str">
        <f t="shared" si="29"/>
        <v/>
      </c>
      <c r="U283" s="46" t="str">
        <f t="shared" si="29"/>
        <v/>
      </c>
      <c r="V283" s="46" t="str">
        <f t="shared" si="29"/>
        <v/>
      </c>
    </row>
    <row r="284" spans="1:22" x14ac:dyDescent="0.2">
      <c r="A284" s="1">
        <v>205</v>
      </c>
      <c r="B284" s="1" t="s">
        <v>27</v>
      </c>
      <c r="C284" s="8">
        <v>4</v>
      </c>
      <c r="D284" s="29">
        <f>SUMIFS('2013Figures'!$J:$J,'2013Figures'!$C:$C,$A284,'2013Figures'!$H:$H,$B284,'2013Figures'!$I:$I,$C284,'2013Figures'!$E:$E,$B$1)</f>
        <v>0</v>
      </c>
      <c r="E284" s="9">
        <f>SUMIFS('2013Figures'!$J:$J,'2013Figures'!$C:$C,$A284,'2013Figures'!$H:$H,$B284,'2013Figures'!$I:$I,$C284,'2013Figures'!$B:$B,"BrokerToCy",'2013Figures'!$G:$G,"E1",'2013Figures'!$E:$E,$B$1)</f>
        <v>0</v>
      </c>
      <c r="F284" s="9">
        <f>SUMIFS('2013Figures'!$J:$J,'2013Figures'!$C:$C,$A284,'2013Figures'!$H:$H,$B284,'2013Figures'!$I:$I,$C284,'2013Figures'!$B:$B,"BrokerToCy",'2013Figures'!$G:$G,"P1",'2013Figures'!$E:$E,$B$1)</f>
        <v>0</v>
      </c>
      <c r="G284" s="9">
        <f>SUMIFS('2013Figures'!$J:$J,'2013Figures'!$C:$C,$A284,'2013Figures'!$H:$H,$B284,'2013Figures'!$I:$I,$C284,'2013Figures'!$B:$B,"CyToBroker",'2013Figures'!$G:$G,"E1",'2013Figures'!$E:$E,$B$1)</f>
        <v>0</v>
      </c>
      <c r="H284" s="9">
        <f>SUMIFS('2013Figures'!$J:$J,'2013Figures'!$C:$C,$A284,'2013Figures'!$H:$H,$B284,'2013Figures'!$I:$I,$C284,'2013Figures'!$B:$B,"CyToBroker",'2013Figures'!$G:$G,"P1",'2013Figures'!$E:$E,$B$1)</f>
        <v>0</v>
      </c>
      <c r="I284" s="30"/>
      <c r="J284" s="31">
        <v>201301</v>
      </c>
      <c r="K284" s="30"/>
      <c r="L284" s="42">
        <f>SUMIFS('2012Figures'!$J:$J,'2012Figures'!$C:$C,$A284,'2012Figures'!$H:$H,$B284,'2012Figures'!$I:$I,$C284,'2012Figures'!$E:$E,$B$1)</f>
        <v>0</v>
      </c>
      <c r="M284" s="52">
        <f>SUMIFS('2012Figures'!$J:$J,'2012Figures'!$C:$C,$A284,'2012Figures'!$H:$H,$B284,'2012Figures'!$I:$I,$C284,'2012Figures'!$B:$B,"BrokerToCy",'2012Figures'!$G:$G,"E1",'2012Figures'!$E:$E,$B$1)</f>
        <v>0</v>
      </c>
      <c r="N284" s="52">
        <f>SUMIFS('2012Figures'!$J:$J,'2012Figures'!$C:$C,$A284,'2012Figures'!$H:$H,$B284,'2012Figures'!$I:$I,$C284,'2012Figures'!$B:$B,"BrokerToCy",'2012Figures'!$G:$G,"P1",'2012Figures'!$E:$E,$B$1)</f>
        <v>0</v>
      </c>
      <c r="O284" s="52">
        <f>SUMIFS('2012Figures'!$J:$J,'2012Figures'!$C:$C,$A284,'2012Figures'!$H:$H,$B284,'2012Figures'!$I:$I,$C284,'2012Figures'!$B:$B,"CyToBroker",'2012Figures'!$G:$G,"E1",'2012Figures'!$E:$E,$B$1)</f>
        <v>0</v>
      </c>
      <c r="P284" s="52">
        <f>SUMIFS('2012Figures'!$J:$J,'2012Figures'!$C:$C,$A284,'2012Figures'!$H:$H,$B284,'2012Figures'!$I:$I,$C284,'2012Figures'!$B:$B,"CyToBroker",'2012Figures'!$G:$G,"P1",'2012Figures'!$E:$E,$B$1)</f>
        <v>0</v>
      </c>
      <c r="Q284" s="30"/>
      <c r="R284" s="46" t="str">
        <f t="shared" si="29"/>
        <v/>
      </c>
      <c r="S284" s="46" t="str">
        <f t="shared" si="29"/>
        <v/>
      </c>
      <c r="T284" s="46" t="str">
        <f t="shared" si="29"/>
        <v/>
      </c>
      <c r="U284" s="46" t="str">
        <f t="shared" si="29"/>
        <v/>
      </c>
      <c r="V284" s="46" t="str">
        <f t="shared" si="29"/>
        <v/>
      </c>
    </row>
    <row r="285" spans="1:22" x14ac:dyDescent="0.2">
      <c r="A285" s="1">
        <v>205</v>
      </c>
      <c r="B285" s="1" t="s">
        <v>27</v>
      </c>
      <c r="C285" s="8">
        <v>3</v>
      </c>
      <c r="D285" s="29">
        <f>SUMIFS('2013Figures'!$J:$J,'2013Figures'!$C:$C,$A285,'2013Figures'!$H:$H,$B285,'2013Figures'!$I:$I,$C285,'2013Figures'!$E:$E,$B$1)</f>
        <v>0</v>
      </c>
      <c r="E285" s="9">
        <f>SUMIFS('2013Figures'!$J:$J,'2013Figures'!$C:$C,$A285,'2013Figures'!$H:$H,$B285,'2013Figures'!$I:$I,$C285,'2013Figures'!$B:$B,"BrokerToCy",'2013Figures'!$G:$G,"E1",'2013Figures'!$E:$E,$B$1)</f>
        <v>0</v>
      </c>
      <c r="F285" s="9">
        <f>SUMIFS('2013Figures'!$J:$J,'2013Figures'!$C:$C,$A285,'2013Figures'!$H:$H,$B285,'2013Figures'!$I:$I,$C285,'2013Figures'!$B:$B,"BrokerToCy",'2013Figures'!$G:$G,"P1",'2013Figures'!$E:$E,$B$1)</f>
        <v>0</v>
      </c>
      <c r="G285" s="9">
        <f>SUMIFS('2013Figures'!$J:$J,'2013Figures'!$C:$C,$A285,'2013Figures'!$H:$H,$B285,'2013Figures'!$I:$I,$C285,'2013Figures'!$B:$B,"CyToBroker",'2013Figures'!$G:$G,"E1",'2013Figures'!$E:$E,$B$1)</f>
        <v>0</v>
      </c>
      <c r="H285" s="9">
        <f>SUMIFS('2013Figures'!$J:$J,'2013Figures'!$C:$C,$A285,'2013Figures'!$H:$H,$B285,'2013Figures'!$I:$I,$C285,'2013Figures'!$B:$B,"CyToBroker",'2013Figures'!$G:$G,"P1",'2013Figures'!$E:$E,$B$1)</f>
        <v>0</v>
      </c>
      <c r="J285" s="8">
        <v>201201</v>
      </c>
      <c r="L285" s="42">
        <f>SUMIFS('2012Figures'!$J:$J,'2012Figures'!$C:$C,$A285,'2012Figures'!$H:$H,$B285,'2012Figures'!$I:$I,$C285,'2012Figures'!$E:$E,$B$1)</f>
        <v>0</v>
      </c>
      <c r="M285" s="52">
        <f>SUMIFS('2012Figures'!$J:$J,'2012Figures'!$C:$C,$A285,'2012Figures'!$H:$H,$B285,'2012Figures'!$I:$I,$C285,'2012Figures'!$B:$B,"BrokerToCy",'2012Figures'!$G:$G,"E1",'2012Figures'!$E:$E,$B$1)</f>
        <v>0</v>
      </c>
      <c r="N285" s="52">
        <f>SUMIFS('2012Figures'!$J:$J,'2012Figures'!$C:$C,$A285,'2012Figures'!$H:$H,$B285,'2012Figures'!$I:$I,$C285,'2012Figures'!$B:$B,"BrokerToCy",'2012Figures'!$G:$G,"P1",'2012Figures'!$E:$E,$B$1)</f>
        <v>0</v>
      </c>
      <c r="O285" s="52">
        <f>SUMIFS('2012Figures'!$J:$J,'2012Figures'!$C:$C,$A285,'2012Figures'!$H:$H,$B285,'2012Figures'!$I:$I,$C285,'2012Figures'!$B:$B,"CyToBroker",'2012Figures'!$G:$G,"E1",'2012Figures'!$E:$E,$B$1)</f>
        <v>0</v>
      </c>
      <c r="P285" s="52">
        <f>SUMIFS('2012Figures'!$J:$J,'2012Figures'!$C:$C,$A285,'2012Figures'!$H:$H,$B285,'2012Figures'!$I:$I,$C285,'2012Figures'!$B:$B,"CyToBroker",'2012Figures'!$G:$G,"P1",'2012Figures'!$E:$E,$B$1)</f>
        <v>0</v>
      </c>
      <c r="R285" s="46" t="str">
        <f t="shared" si="29"/>
        <v/>
      </c>
      <c r="S285" s="46" t="str">
        <f t="shared" si="29"/>
        <v/>
      </c>
      <c r="T285" s="46" t="str">
        <f t="shared" si="29"/>
        <v/>
      </c>
      <c r="U285" s="46" t="str">
        <f t="shared" si="29"/>
        <v/>
      </c>
      <c r="V285" s="46" t="str">
        <f t="shared" si="29"/>
        <v/>
      </c>
    </row>
    <row r="286" spans="1:22" x14ac:dyDescent="0.2">
      <c r="A286" s="1">
        <v>205</v>
      </c>
      <c r="B286" s="1" t="s">
        <v>27</v>
      </c>
      <c r="C286" s="8">
        <v>2</v>
      </c>
      <c r="D286" s="29">
        <f>SUMIFS('2013Figures'!$J:$J,'2013Figures'!$C:$C,$A286,'2013Figures'!$H:$H,$B286,'2013Figures'!$I:$I,$C286,'2013Figures'!$E:$E,$B$1)</f>
        <v>0</v>
      </c>
      <c r="E286" s="9">
        <f>SUMIFS('2013Figures'!$J:$J,'2013Figures'!$C:$C,$A286,'2013Figures'!$H:$H,$B286,'2013Figures'!$I:$I,$C286,'2013Figures'!$B:$B,"BrokerToCy",'2013Figures'!$G:$G,"E1",'2013Figures'!$E:$E,$B$1)</f>
        <v>0</v>
      </c>
      <c r="F286" s="9">
        <f>SUMIFS('2013Figures'!$J:$J,'2013Figures'!$C:$C,$A286,'2013Figures'!$H:$H,$B286,'2013Figures'!$I:$I,$C286,'2013Figures'!$B:$B,"BrokerToCy",'2013Figures'!$G:$G,"P1",'2013Figures'!$E:$E,$B$1)</f>
        <v>0</v>
      </c>
      <c r="G286" s="9">
        <f>SUMIFS('2013Figures'!$J:$J,'2013Figures'!$C:$C,$A286,'2013Figures'!$H:$H,$B286,'2013Figures'!$I:$I,$C286,'2013Figures'!$B:$B,"CyToBroker",'2013Figures'!$G:$G,"E1",'2013Figures'!$E:$E,$B$1)</f>
        <v>0</v>
      </c>
      <c r="H286" s="9">
        <f>SUMIFS('2013Figures'!$J:$J,'2013Figures'!$C:$C,$A286,'2013Figures'!$H:$H,$B286,'2013Figures'!$I:$I,$C286,'2013Figures'!$B:$B,"CyToBroker",'2013Figures'!$G:$G,"P1",'2013Figures'!$E:$E,$B$1)</f>
        <v>0</v>
      </c>
      <c r="J286" s="8">
        <v>201101</v>
      </c>
      <c r="L286" s="42">
        <f>SUMIFS('2012Figures'!$J:$J,'2012Figures'!$C:$C,$A286,'2012Figures'!$H:$H,$B286,'2012Figures'!$I:$I,$C286,'2012Figures'!$E:$E,$B$1)</f>
        <v>0</v>
      </c>
      <c r="M286" s="52">
        <f>SUMIFS('2012Figures'!$J:$J,'2012Figures'!$C:$C,$A286,'2012Figures'!$H:$H,$B286,'2012Figures'!$I:$I,$C286,'2012Figures'!$B:$B,"BrokerToCy",'2012Figures'!$G:$G,"E1",'2012Figures'!$E:$E,$B$1)</f>
        <v>0</v>
      </c>
      <c r="N286" s="52">
        <f>SUMIFS('2012Figures'!$J:$J,'2012Figures'!$C:$C,$A286,'2012Figures'!$H:$H,$B286,'2012Figures'!$I:$I,$C286,'2012Figures'!$B:$B,"BrokerToCy",'2012Figures'!$G:$G,"P1",'2012Figures'!$E:$E,$B$1)</f>
        <v>0</v>
      </c>
      <c r="O286" s="52">
        <f>SUMIFS('2012Figures'!$J:$J,'2012Figures'!$C:$C,$A286,'2012Figures'!$H:$H,$B286,'2012Figures'!$I:$I,$C286,'2012Figures'!$B:$B,"CyToBroker",'2012Figures'!$G:$G,"E1",'2012Figures'!$E:$E,$B$1)</f>
        <v>0</v>
      </c>
      <c r="P286" s="52">
        <f>SUMIFS('2012Figures'!$J:$J,'2012Figures'!$C:$C,$A286,'2012Figures'!$H:$H,$B286,'2012Figures'!$I:$I,$C286,'2012Figures'!$B:$B,"CyToBroker",'2012Figures'!$G:$G,"P1",'2012Figures'!$E:$E,$B$1)</f>
        <v>0</v>
      </c>
      <c r="R286" s="46" t="str">
        <f t="shared" si="29"/>
        <v/>
      </c>
      <c r="S286" s="46" t="str">
        <f t="shared" si="29"/>
        <v/>
      </c>
      <c r="T286" s="46" t="str">
        <f t="shared" si="29"/>
        <v/>
      </c>
      <c r="U286" s="46" t="str">
        <f t="shared" si="29"/>
        <v/>
      </c>
      <c r="V286" s="46" t="str">
        <f t="shared" si="29"/>
        <v/>
      </c>
    </row>
    <row r="287" spans="1:22" x14ac:dyDescent="0.2">
      <c r="A287" s="1">
        <v>205</v>
      </c>
      <c r="B287" s="1" t="s">
        <v>27</v>
      </c>
      <c r="C287" s="8">
        <v>1</v>
      </c>
      <c r="D287" s="29">
        <f>SUMIFS('2013Figures'!$J:$J,'2013Figures'!$C:$C,$A287,'2013Figures'!$H:$H,$B287,'2013Figures'!$I:$I,$C287,'2013Figures'!$E:$E,$B$1)</f>
        <v>0</v>
      </c>
      <c r="E287" s="9">
        <f>SUMIFS('2013Figures'!$J:$J,'2013Figures'!$C:$C,$A287,'2013Figures'!$H:$H,$B287,'2013Figures'!$I:$I,$C287,'2013Figures'!$B:$B,"BrokerToCy",'2013Figures'!$G:$G,"E1",'2013Figures'!$E:$E,$B$1)</f>
        <v>0</v>
      </c>
      <c r="F287" s="9">
        <f>SUMIFS('2013Figures'!$J:$J,'2013Figures'!$C:$C,$A287,'2013Figures'!$H:$H,$B287,'2013Figures'!$I:$I,$C287,'2013Figures'!$B:$B,"BrokerToCy",'2013Figures'!$G:$G,"P1",'2013Figures'!$E:$E,$B$1)</f>
        <v>0</v>
      </c>
      <c r="G287" s="9">
        <f>SUMIFS('2013Figures'!$J:$J,'2013Figures'!$C:$C,$A287,'2013Figures'!$H:$H,$B287,'2013Figures'!$I:$I,$C287,'2013Figures'!$B:$B,"CyToBroker",'2013Figures'!$G:$G,"E1",'2013Figures'!$E:$E,$B$1)</f>
        <v>0</v>
      </c>
      <c r="H287" s="9">
        <f>SUMIFS('2013Figures'!$J:$J,'2013Figures'!$C:$C,$A287,'2013Figures'!$H:$H,$B287,'2013Figures'!$I:$I,$C287,'2013Figures'!$B:$B,"CyToBroker",'2013Figures'!$G:$G,"P1",'2013Figures'!$E:$E,$B$1)</f>
        <v>0</v>
      </c>
      <c r="J287" s="8">
        <v>200901</v>
      </c>
      <c r="L287" s="42">
        <f>SUMIFS('2012Figures'!$J:$J,'2012Figures'!$C:$C,$A287,'2012Figures'!$H:$H,$B287,'2012Figures'!$I:$I,$C287,'2012Figures'!$E:$E,$B$1)</f>
        <v>0</v>
      </c>
      <c r="M287" s="52">
        <f>SUMIFS('2012Figures'!$J:$J,'2012Figures'!$C:$C,$A287,'2012Figures'!$H:$H,$B287,'2012Figures'!$I:$I,$C287,'2012Figures'!$B:$B,"BrokerToCy",'2012Figures'!$G:$G,"E1",'2012Figures'!$E:$E,$B$1)</f>
        <v>0</v>
      </c>
      <c r="N287" s="52">
        <f>SUMIFS('2012Figures'!$J:$J,'2012Figures'!$C:$C,$A287,'2012Figures'!$H:$H,$B287,'2012Figures'!$I:$I,$C287,'2012Figures'!$B:$B,"BrokerToCy",'2012Figures'!$G:$G,"P1",'2012Figures'!$E:$E,$B$1)</f>
        <v>0</v>
      </c>
      <c r="O287" s="52">
        <f>SUMIFS('2012Figures'!$J:$J,'2012Figures'!$C:$C,$A287,'2012Figures'!$H:$H,$B287,'2012Figures'!$I:$I,$C287,'2012Figures'!$B:$B,"CyToBroker",'2012Figures'!$G:$G,"E1",'2012Figures'!$E:$E,$B$1)</f>
        <v>0</v>
      </c>
      <c r="P287" s="52">
        <f>SUMIFS('2012Figures'!$J:$J,'2012Figures'!$C:$C,$A287,'2012Figures'!$H:$H,$B287,'2012Figures'!$I:$I,$C287,'2012Figures'!$B:$B,"CyToBroker",'2012Figures'!$G:$G,"P1",'2012Figures'!$E:$E,$B$1)</f>
        <v>0</v>
      </c>
      <c r="R287" s="46" t="str">
        <f t="shared" si="29"/>
        <v/>
      </c>
      <c r="S287" s="46" t="str">
        <f t="shared" si="29"/>
        <v/>
      </c>
      <c r="T287" s="46" t="str">
        <f t="shared" si="29"/>
        <v/>
      </c>
      <c r="U287" s="46" t="str">
        <f t="shared" si="29"/>
        <v/>
      </c>
      <c r="V287" s="46" t="str">
        <f t="shared" si="29"/>
        <v/>
      </c>
    </row>
    <row r="288" spans="1:22" x14ac:dyDescent="0.2">
      <c r="A288" s="1">
        <v>205</v>
      </c>
      <c r="B288" s="1" t="s">
        <v>27</v>
      </c>
      <c r="D288" s="29">
        <f>SUMIFS('2013Figures'!$J:$J,'2013Figures'!$C:$C,$A288,'2013Figures'!$I:$I,"",'2013Figures'!$E:$E,$B$1)</f>
        <v>0</v>
      </c>
      <c r="E288" s="9">
        <f>SUMIFS('2013Figures'!$J:$J,'2013Figures'!$C:$C,$A288,'2013Figures'!$I:$I,"",'2013Figures'!$B:$B,"BrokerToCy",'2013Figures'!$G:$G,"E1",'2013Figures'!$E:$E,$B$1)</f>
        <v>0</v>
      </c>
      <c r="F288" s="9">
        <f>SUMIFS('2013Figures'!$J:$J,'2013Figures'!$C:$C,$A288,'2013Figures'!$I:$I,"",'2013Figures'!$B:$B,"BrokerToCy",'2013Figures'!$G:$G,"P1",'2013Figures'!$E:$E,$B$1)</f>
        <v>0</v>
      </c>
      <c r="G288" s="9">
        <f>SUMIFS('2013Figures'!$J:$J,'2013Figures'!$C:$C,$A288,'2013Figures'!$I:$I,"",'2013Figures'!$B:$B,"CyToBroker",'2013Figures'!$G:$G,"E1",'2013Figures'!$E:$E,$B$1)</f>
        <v>0</v>
      </c>
      <c r="H288" s="9">
        <f>SUMIFS('2013Figures'!$J:$J,'2013Figures'!$C:$C,$A288,'2013Figures'!$I:$I,"",'2013Figures'!$B:$B,"CyToBroker",'2013Figures'!$G:$G,"P1",'2013Figures'!$E:$E,$B$1)</f>
        <v>0</v>
      </c>
      <c r="J288" s="8" t="s">
        <v>131</v>
      </c>
      <c r="L288" s="42">
        <f>SUMIFS('2012Figures'!$J:$J,'2012Figures'!$C:$C,$A288,'2012Figures'!$I:$I,"",'2012Figures'!$E:$E,$B$1)</f>
        <v>0</v>
      </c>
      <c r="M288" s="52">
        <f>SUMIFS('2012Figures'!$J:$J,'2012Figures'!$C:$C,$A288,'2012Figures'!$I:$I,"",'2012Figures'!$B:$B,"BrokerToCy",'2012Figures'!$G:$G,"E1",'2012Figures'!$E:$E,$B$1)</f>
        <v>0</v>
      </c>
      <c r="N288" s="52">
        <f>SUMIFS('2012Figures'!$J:$J,'2012Figures'!$C:$C,$A288,'2012Figures'!$I:$I,"",'2012Figures'!$B:$B,"BrokerToCy",'2012Figures'!$G:$G,"P1",'2012Figures'!$E:$E,$B$1)</f>
        <v>0</v>
      </c>
      <c r="O288" s="52">
        <f>SUMIFS('2012Figures'!$J:$J,'2012Figures'!$C:$C,$A288,'2012Figures'!$I:$I,"",'2012Figures'!$B:$B,"CyToBroker",'2012Figures'!$G:$G,"E1",'2012Figures'!$E:$E,$B$1)</f>
        <v>0</v>
      </c>
      <c r="P288" s="52">
        <f>SUMIFS('2012Figures'!$J:$J,'2012Figures'!$C:$C,$A288,'2012Figures'!$I:$I,"",'2012Figures'!$B:$B,"CyToBroker",'2012Figures'!$G:$G,"P1",'2012Figures'!$E:$E,$B$1)</f>
        <v>0</v>
      </c>
      <c r="R288" s="46" t="str">
        <f t="shared" si="29"/>
        <v/>
      </c>
      <c r="S288" s="46" t="str">
        <f t="shared" si="29"/>
        <v/>
      </c>
      <c r="T288" s="46" t="str">
        <f t="shared" si="29"/>
        <v/>
      </c>
      <c r="U288" s="46" t="str">
        <f t="shared" si="29"/>
        <v/>
      </c>
      <c r="V288" s="46" t="str">
        <f t="shared" si="29"/>
        <v/>
      </c>
    </row>
    <row r="289" spans="1:22" x14ac:dyDescent="0.2">
      <c r="A289" s="21"/>
      <c r="B289" s="21" t="s">
        <v>92</v>
      </c>
      <c r="C289" s="22"/>
      <c r="D289" s="23">
        <f>SUM(E289:H289)</f>
        <v>0</v>
      </c>
      <c r="E289" s="23">
        <f>SUM(E283:E288)</f>
        <v>0</v>
      </c>
      <c r="F289" s="23">
        <f>SUM(F283:F288)</f>
        <v>0</v>
      </c>
      <c r="G289" s="23">
        <f>SUM(G283:G288)</f>
        <v>0</v>
      </c>
      <c r="H289" s="23">
        <f>SUM(H283:H288)</f>
        <v>0</v>
      </c>
      <c r="I289" s="21"/>
      <c r="J289" s="22"/>
      <c r="K289" s="21"/>
      <c r="L289" s="43">
        <f>SUM(M289:P289)</f>
        <v>0</v>
      </c>
      <c r="M289" s="43">
        <f>SUM(M283:M288)</f>
        <v>0</v>
      </c>
      <c r="N289" s="43">
        <f>SUM(N283:N288)</f>
        <v>0</v>
      </c>
      <c r="O289" s="43">
        <f>SUM(O283:O288)</f>
        <v>0</v>
      </c>
      <c r="P289" s="43">
        <f>SUM(P283:P288)</f>
        <v>0</v>
      </c>
      <c r="Q289" s="21"/>
      <c r="R289" s="21"/>
      <c r="S289" s="21"/>
      <c r="T289" s="21"/>
      <c r="U289" s="21"/>
      <c r="V289" s="21"/>
    </row>
    <row r="290" spans="1:22" x14ac:dyDescent="0.2">
      <c r="A290" s="28">
        <v>206</v>
      </c>
      <c r="B290" s="28" t="s">
        <v>29</v>
      </c>
      <c r="C290" s="17" t="s">
        <v>88</v>
      </c>
      <c r="D290" s="18">
        <f>SUMIFS('2013Figures'!$J:$J,'2013Figures'!$C:$C,$A290,'2013Figures'!$E:$E,$B$1)</f>
        <v>0</v>
      </c>
      <c r="E290" s="18">
        <f>SUMIFS('2013Figures'!$J:$J,'2013Figures'!$C:$C,$A290,'2013Figures'!$B:$B,"BrokerToCy",'2013Figures'!$G:$G,"E1",'2013Figures'!$E:$E,$B$1)</f>
        <v>0</v>
      </c>
      <c r="F290" s="18">
        <f>SUMIFS('2013Figures'!$J:$J,'2013Figures'!$C:$C,$A290,'2013Figures'!$B:$B,"BrokerToCy",'2013Figures'!$G:$G,"P1",'2013Figures'!$E:$E,$B$1)</f>
        <v>0</v>
      </c>
      <c r="G290" s="18">
        <f>SUMIFS('2013Figures'!$J:$J,'2013Figures'!$C:$C,$A290,'2013Figures'!$B:$B,"CyToBroker",'2013Figures'!$G:$G,"E1",'2013Figures'!$E:$E,$B$1)</f>
        <v>0</v>
      </c>
      <c r="H290" s="18">
        <f>SUMIFS('2013Figures'!$J:$J,'2013Figures'!$C:$C,$A290,'2013Figures'!$B:$B,"CyToBroker",'2013Figures'!$G:$G,"P1",'2013Figures'!$E:$E,$B$1)</f>
        <v>0</v>
      </c>
      <c r="I290" s="28"/>
      <c r="J290" s="17"/>
      <c r="K290" s="28"/>
      <c r="L290" s="50">
        <f>SUMIFS('2012Figures'!$J:$J,'2012Figures'!$C:$C,$A290,'2012Figures'!$E:$E,$B$1)</f>
        <v>0</v>
      </c>
      <c r="M290" s="50">
        <f>SUMIFS('2012Figures'!$J:$J,'2012Figures'!$C:$C,$A290,'2012Figures'!$B:$B,"BrokerToCy",'2012Figures'!$G:$G,"E1",'2012Figures'!$E:$E,$B$1)</f>
        <v>0</v>
      </c>
      <c r="N290" s="50">
        <f>SUMIFS('2012Figures'!$J:$J,'2012Figures'!$C:$C,$A290,'2012Figures'!$B:$B,"BrokerToCy",'2012Figures'!$G:$G,"P1",'2012Figures'!$E:$E,$B$1)</f>
        <v>0</v>
      </c>
      <c r="O290" s="50">
        <f>SUMIFS('2012Figures'!$J:$J,'2012Figures'!$C:$C,$A290,'2012Figures'!$B:$B,"CyToBroker",'2012Figures'!$G:$G,"E1",'2012Figures'!$E:$E,$B$1)</f>
        <v>0</v>
      </c>
      <c r="P290" s="50">
        <f>SUMIFS('2012Figures'!$J:$J,'2012Figures'!$C:$C,$A290,'2012Figures'!$B:$B,"CyToBroker",'2012Figures'!$G:$G,"P1",'2012Figures'!$E:$E,$B$1)</f>
        <v>0</v>
      </c>
      <c r="Q290" s="28"/>
      <c r="R290" s="46" t="str">
        <f t="shared" si="29"/>
        <v/>
      </c>
      <c r="S290" s="46" t="str">
        <f t="shared" si="29"/>
        <v/>
      </c>
      <c r="T290" s="46" t="str">
        <f t="shared" si="29"/>
        <v/>
      </c>
      <c r="U290" s="46" t="str">
        <f t="shared" si="29"/>
        <v/>
      </c>
      <c r="V290" s="46" t="str">
        <f t="shared" si="29"/>
        <v/>
      </c>
    </row>
    <row r="291" spans="1:22" x14ac:dyDescent="0.2">
      <c r="A291" s="1">
        <v>206</v>
      </c>
      <c r="B291" s="1" t="s">
        <v>29</v>
      </c>
      <c r="C291" s="8">
        <v>5</v>
      </c>
      <c r="D291" s="29">
        <f>SUMIFS('2013Figures'!$J:$J,'2013Figures'!$C:$C,$A291,'2013Figures'!$H:$H,$B291,'2013Figures'!$I:$I,$C291,'2013Figures'!$E:$E,$B$1)</f>
        <v>0</v>
      </c>
      <c r="E291" s="9">
        <f>SUMIFS('2013Figures'!$J:$J,'2013Figures'!$C:$C,$A291,'2013Figures'!$H:$H,$B291,'2013Figures'!$I:$I,$C291,'2013Figures'!$B:$B,"BrokerToCy",'2013Figures'!$G:$G,"E1",'2013Figures'!$E:$E,$B$1)</f>
        <v>0</v>
      </c>
      <c r="F291" s="9">
        <f>SUMIFS('2013Figures'!$J:$J,'2013Figures'!$C:$C,$A291,'2013Figures'!$H:$H,$B291,'2013Figures'!$I:$I,$C291,'2013Figures'!$B:$B,"BrokerToCy",'2013Figures'!$G:$G,"P1",'2013Figures'!$E:$E,$B$1)</f>
        <v>0</v>
      </c>
      <c r="G291" s="9">
        <f>SUMIFS('2013Figures'!$J:$J,'2013Figures'!$C:$C,$A291,'2013Figures'!$H:$H,$B291,'2013Figures'!$I:$I,$C291,'2013Figures'!$B:$B,"CyToBroker",'2013Figures'!$G:$G,"E1",'2013Figures'!$E:$E,$B$1)</f>
        <v>0</v>
      </c>
      <c r="H291" s="9">
        <f>SUMIFS('2013Figures'!$J:$J,'2013Figures'!$C:$C,$A291,'2013Figures'!$H:$H,$B291,'2013Figures'!$I:$I,$C291,'2013Figures'!$B:$B,"CyToBroker",'2013Figures'!$G:$G,"P1",'2013Figures'!$E:$E,$B$1)</f>
        <v>0</v>
      </c>
      <c r="J291" s="8">
        <v>201501</v>
      </c>
      <c r="L291" s="42">
        <f>SUMIFS('2012Figures'!$J:$J,'2012Figures'!$C:$C,$A291,'2012Figures'!$H:$H,$B291,'2012Figures'!$I:$I,$C291,'2012Figures'!$E:$E,$B$1)</f>
        <v>0</v>
      </c>
      <c r="M291" s="52">
        <f>SUMIFS('2012Figures'!$J:$J,'2012Figures'!$C:$C,$A291,'2012Figures'!$H:$H,$B291,'2012Figures'!$I:$I,$C291,'2012Figures'!$B:$B,"BrokerToCy",'2012Figures'!$G:$G,"E1",'2012Figures'!$E:$E,$B$1)</f>
        <v>0</v>
      </c>
      <c r="N291" s="52">
        <f>SUMIFS('2012Figures'!$J:$J,'2012Figures'!$C:$C,$A291,'2012Figures'!$H:$H,$B291,'2012Figures'!$I:$I,$C291,'2012Figures'!$B:$B,"BrokerToCy",'2012Figures'!$G:$G,"P1",'2012Figures'!$E:$E,$B$1)</f>
        <v>0</v>
      </c>
      <c r="O291" s="52">
        <f>SUMIFS('2012Figures'!$J:$J,'2012Figures'!$C:$C,$A291,'2012Figures'!$H:$H,$B291,'2012Figures'!$I:$I,$C291,'2012Figures'!$B:$B,"CyToBroker",'2012Figures'!$G:$G,"E1",'2012Figures'!$E:$E,$B$1)</f>
        <v>0</v>
      </c>
      <c r="P291" s="52">
        <f>SUMIFS('2012Figures'!$J:$J,'2012Figures'!$C:$C,$A291,'2012Figures'!$H:$H,$B291,'2012Figures'!$I:$I,$C291,'2012Figures'!$B:$B,"CyToBroker",'2012Figures'!$G:$G,"P1",'2012Figures'!$E:$E,$B$1)</f>
        <v>0</v>
      </c>
      <c r="R291" s="46" t="str">
        <f t="shared" si="29"/>
        <v/>
      </c>
      <c r="S291" s="46" t="str">
        <f t="shared" si="29"/>
        <v/>
      </c>
      <c r="T291" s="46" t="str">
        <f t="shared" si="29"/>
        <v/>
      </c>
      <c r="U291" s="46" t="str">
        <f t="shared" si="29"/>
        <v/>
      </c>
      <c r="V291" s="46" t="str">
        <f t="shared" si="29"/>
        <v/>
      </c>
    </row>
    <row r="292" spans="1:22" x14ac:dyDescent="0.2">
      <c r="A292" s="1">
        <v>206</v>
      </c>
      <c r="B292" s="1" t="s">
        <v>29</v>
      </c>
      <c r="C292" s="8">
        <v>4</v>
      </c>
      <c r="D292" s="29">
        <f>SUMIFS('2013Figures'!$J:$J,'2013Figures'!$C:$C,$A292,'2013Figures'!$H:$H,$B292,'2013Figures'!$I:$I,$C292,'2013Figures'!$E:$E,$B$1)</f>
        <v>0</v>
      </c>
      <c r="E292" s="9">
        <f>SUMIFS('2013Figures'!$J:$J,'2013Figures'!$C:$C,$A292,'2013Figures'!$H:$H,$B292,'2013Figures'!$I:$I,$C292,'2013Figures'!$B:$B,"BrokerToCy",'2013Figures'!$G:$G,"E1",'2013Figures'!$E:$E,$B$1)</f>
        <v>0</v>
      </c>
      <c r="F292" s="9">
        <f>SUMIFS('2013Figures'!$J:$J,'2013Figures'!$C:$C,$A292,'2013Figures'!$H:$H,$B292,'2013Figures'!$I:$I,$C292,'2013Figures'!$B:$B,"BrokerToCy",'2013Figures'!$G:$G,"P1",'2013Figures'!$E:$E,$B$1)</f>
        <v>0</v>
      </c>
      <c r="G292" s="9">
        <f>SUMIFS('2013Figures'!$J:$J,'2013Figures'!$C:$C,$A292,'2013Figures'!$H:$H,$B292,'2013Figures'!$I:$I,$C292,'2013Figures'!$B:$B,"CyToBroker",'2013Figures'!$G:$G,"E1",'2013Figures'!$E:$E,$B$1)</f>
        <v>0</v>
      </c>
      <c r="H292" s="9">
        <f>SUMIFS('2013Figures'!$J:$J,'2013Figures'!$C:$C,$A292,'2013Figures'!$H:$H,$B292,'2013Figures'!$I:$I,$C292,'2013Figures'!$B:$B,"CyToBroker",'2013Figures'!$G:$G,"P1",'2013Figures'!$E:$E,$B$1)</f>
        <v>0</v>
      </c>
      <c r="I292" s="30"/>
      <c r="J292" s="31">
        <v>201301</v>
      </c>
      <c r="K292" s="30"/>
      <c r="L292" s="42">
        <f>SUMIFS('2012Figures'!$J:$J,'2012Figures'!$C:$C,$A292,'2012Figures'!$H:$H,$B292,'2012Figures'!$I:$I,$C292,'2012Figures'!$E:$E,$B$1)</f>
        <v>0</v>
      </c>
      <c r="M292" s="52">
        <f>SUMIFS('2012Figures'!$J:$J,'2012Figures'!$C:$C,$A292,'2012Figures'!$H:$H,$B292,'2012Figures'!$I:$I,$C292,'2012Figures'!$B:$B,"BrokerToCy",'2012Figures'!$G:$G,"E1",'2012Figures'!$E:$E,$B$1)</f>
        <v>0</v>
      </c>
      <c r="N292" s="52">
        <f>SUMIFS('2012Figures'!$J:$J,'2012Figures'!$C:$C,$A292,'2012Figures'!$H:$H,$B292,'2012Figures'!$I:$I,$C292,'2012Figures'!$B:$B,"BrokerToCy",'2012Figures'!$G:$G,"P1",'2012Figures'!$E:$E,$B$1)</f>
        <v>0</v>
      </c>
      <c r="O292" s="52">
        <f>SUMIFS('2012Figures'!$J:$J,'2012Figures'!$C:$C,$A292,'2012Figures'!$H:$H,$B292,'2012Figures'!$I:$I,$C292,'2012Figures'!$B:$B,"CyToBroker",'2012Figures'!$G:$G,"E1",'2012Figures'!$E:$E,$B$1)</f>
        <v>0</v>
      </c>
      <c r="P292" s="52">
        <f>SUMIFS('2012Figures'!$J:$J,'2012Figures'!$C:$C,$A292,'2012Figures'!$H:$H,$B292,'2012Figures'!$I:$I,$C292,'2012Figures'!$B:$B,"CyToBroker",'2012Figures'!$G:$G,"P1",'2012Figures'!$E:$E,$B$1)</f>
        <v>0</v>
      </c>
      <c r="Q292" s="30"/>
      <c r="R292" s="46" t="str">
        <f t="shared" si="29"/>
        <v/>
      </c>
      <c r="S292" s="46" t="str">
        <f t="shared" si="29"/>
        <v/>
      </c>
      <c r="T292" s="46" t="str">
        <f t="shared" si="29"/>
        <v/>
      </c>
      <c r="U292" s="46" t="str">
        <f t="shared" si="29"/>
        <v/>
      </c>
      <c r="V292" s="46" t="str">
        <f t="shared" si="29"/>
        <v/>
      </c>
    </row>
    <row r="293" spans="1:22" x14ac:dyDescent="0.2">
      <c r="A293" s="1">
        <v>206</v>
      </c>
      <c r="B293" s="1" t="s">
        <v>29</v>
      </c>
      <c r="C293" s="8">
        <v>3</v>
      </c>
      <c r="D293" s="29">
        <f>SUMIFS('2013Figures'!$J:$J,'2013Figures'!$C:$C,$A293,'2013Figures'!$H:$H,$B293,'2013Figures'!$I:$I,$C293,'2013Figures'!$E:$E,$B$1)</f>
        <v>0</v>
      </c>
      <c r="E293" s="9">
        <f>SUMIFS('2013Figures'!$J:$J,'2013Figures'!$C:$C,$A293,'2013Figures'!$H:$H,$B293,'2013Figures'!$I:$I,$C293,'2013Figures'!$B:$B,"BrokerToCy",'2013Figures'!$G:$G,"E1",'2013Figures'!$E:$E,$B$1)</f>
        <v>0</v>
      </c>
      <c r="F293" s="9">
        <f>SUMIFS('2013Figures'!$J:$J,'2013Figures'!$C:$C,$A293,'2013Figures'!$H:$H,$B293,'2013Figures'!$I:$I,$C293,'2013Figures'!$B:$B,"BrokerToCy",'2013Figures'!$G:$G,"P1",'2013Figures'!$E:$E,$B$1)</f>
        <v>0</v>
      </c>
      <c r="G293" s="9">
        <f>SUMIFS('2013Figures'!$J:$J,'2013Figures'!$C:$C,$A293,'2013Figures'!$H:$H,$B293,'2013Figures'!$I:$I,$C293,'2013Figures'!$B:$B,"CyToBroker",'2013Figures'!$G:$G,"E1",'2013Figures'!$E:$E,$B$1)</f>
        <v>0</v>
      </c>
      <c r="H293" s="9">
        <f>SUMIFS('2013Figures'!$J:$J,'2013Figures'!$C:$C,$A293,'2013Figures'!$H:$H,$B293,'2013Figures'!$I:$I,$C293,'2013Figures'!$B:$B,"CyToBroker",'2013Figures'!$G:$G,"P1",'2013Figures'!$E:$E,$B$1)</f>
        <v>0</v>
      </c>
      <c r="J293" s="8">
        <v>201201</v>
      </c>
      <c r="L293" s="42">
        <f>SUMIFS('2012Figures'!$J:$J,'2012Figures'!$C:$C,$A293,'2012Figures'!$H:$H,$B293,'2012Figures'!$I:$I,$C293,'2012Figures'!$E:$E,$B$1)</f>
        <v>0</v>
      </c>
      <c r="M293" s="52">
        <f>SUMIFS('2012Figures'!$J:$J,'2012Figures'!$C:$C,$A293,'2012Figures'!$H:$H,$B293,'2012Figures'!$I:$I,$C293,'2012Figures'!$B:$B,"BrokerToCy",'2012Figures'!$G:$G,"E1",'2012Figures'!$E:$E,$B$1)</f>
        <v>0</v>
      </c>
      <c r="N293" s="52">
        <f>SUMIFS('2012Figures'!$J:$J,'2012Figures'!$C:$C,$A293,'2012Figures'!$H:$H,$B293,'2012Figures'!$I:$I,$C293,'2012Figures'!$B:$B,"BrokerToCy",'2012Figures'!$G:$G,"P1",'2012Figures'!$E:$E,$B$1)</f>
        <v>0</v>
      </c>
      <c r="O293" s="52">
        <f>SUMIFS('2012Figures'!$J:$J,'2012Figures'!$C:$C,$A293,'2012Figures'!$H:$H,$B293,'2012Figures'!$I:$I,$C293,'2012Figures'!$B:$B,"CyToBroker",'2012Figures'!$G:$G,"E1",'2012Figures'!$E:$E,$B$1)</f>
        <v>0</v>
      </c>
      <c r="P293" s="52">
        <f>SUMIFS('2012Figures'!$J:$J,'2012Figures'!$C:$C,$A293,'2012Figures'!$H:$H,$B293,'2012Figures'!$I:$I,$C293,'2012Figures'!$B:$B,"CyToBroker",'2012Figures'!$G:$G,"P1",'2012Figures'!$E:$E,$B$1)</f>
        <v>0</v>
      </c>
      <c r="R293" s="46" t="str">
        <f t="shared" si="29"/>
        <v/>
      </c>
      <c r="S293" s="46" t="str">
        <f t="shared" si="29"/>
        <v/>
      </c>
      <c r="T293" s="46" t="str">
        <f t="shared" si="29"/>
        <v/>
      </c>
      <c r="U293" s="46" t="str">
        <f t="shared" si="29"/>
        <v/>
      </c>
      <c r="V293" s="46" t="str">
        <f t="shared" si="29"/>
        <v/>
      </c>
    </row>
    <row r="294" spans="1:22" x14ac:dyDescent="0.2">
      <c r="A294" s="1">
        <v>206</v>
      </c>
      <c r="B294" s="1" t="s">
        <v>29</v>
      </c>
      <c r="C294" s="8">
        <v>2</v>
      </c>
      <c r="D294" s="29">
        <f>SUMIFS('2013Figures'!$J:$J,'2013Figures'!$C:$C,$A294,'2013Figures'!$H:$H,$B294,'2013Figures'!$I:$I,$C294,'2013Figures'!$E:$E,$B$1)</f>
        <v>0</v>
      </c>
      <c r="E294" s="9">
        <f>SUMIFS('2013Figures'!$J:$J,'2013Figures'!$C:$C,$A294,'2013Figures'!$H:$H,$B294,'2013Figures'!$I:$I,$C294,'2013Figures'!$B:$B,"BrokerToCy",'2013Figures'!$G:$G,"E1",'2013Figures'!$E:$E,$B$1)</f>
        <v>0</v>
      </c>
      <c r="F294" s="9">
        <f>SUMIFS('2013Figures'!$J:$J,'2013Figures'!$C:$C,$A294,'2013Figures'!$H:$H,$B294,'2013Figures'!$I:$I,$C294,'2013Figures'!$B:$B,"BrokerToCy",'2013Figures'!$G:$G,"P1",'2013Figures'!$E:$E,$B$1)</f>
        <v>0</v>
      </c>
      <c r="G294" s="9">
        <f>SUMIFS('2013Figures'!$J:$J,'2013Figures'!$C:$C,$A294,'2013Figures'!$H:$H,$B294,'2013Figures'!$I:$I,$C294,'2013Figures'!$B:$B,"CyToBroker",'2013Figures'!$G:$G,"E1",'2013Figures'!$E:$E,$B$1)</f>
        <v>0</v>
      </c>
      <c r="H294" s="9">
        <f>SUMIFS('2013Figures'!$J:$J,'2013Figures'!$C:$C,$A294,'2013Figures'!$H:$H,$B294,'2013Figures'!$I:$I,$C294,'2013Figures'!$B:$B,"CyToBroker",'2013Figures'!$G:$G,"P1",'2013Figures'!$E:$E,$B$1)</f>
        <v>0</v>
      </c>
      <c r="J294" s="8">
        <v>201101</v>
      </c>
      <c r="L294" s="42">
        <f>SUMIFS('2012Figures'!$J:$J,'2012Figures'!$C:$C,$A294,'2012Figures'!$H:$H,$B294,'2012Figures'!$I:$I,$C294,'2012Figures'!$E:$E,$B$1)</f>
        <v>0</v>
      </c>
      <c r="M294" s="52">
        <f>SUMIFS('2012Figures'!$J:$J,'2012Figures'!$C:$C,$A294,'2012Figures'!$H:$H,$B294,'2012Figures'!$I:$I,$C294,'2012Figures'!$B:$B,"BrokerToCy",'2012Figures'!$G:$G,"E1",'2012Figures'!$E:$E,$B$1)</f>
        <v>0</v>
      </c>
      <c r="N294" s="52">
        <f>SUMIFS('2012Figures'!$J:$J,'2012Figures'!$C:$C,$A294,'2012Figures'!$H:$H,$B294,'2012Figures'!$I:$I,$C294,'2012Figures'!$B:$B,"BrokerToCy",'2012Figures'!$G:$G,"P1",'2012Figures'!$E:$E,$B$1)</f>
        <v>0</v>
      </c>
      <c r="O294" s="52">
        <f>SUMIFS('2012Figures'!$J:$J,'2012Figures'!$C:$C,$A294,'2012Figures'!$H:$H,$B294,'2012Figures'!$I:$I,$C294,'2012Figures'!$B:$B,"CyToBroker",'2012Figures'!$G:$G,"E1",'2012Figures'!$E:$E,$B$1)</f>
        <v>0</v>
      </c>
      <c r="P294" s="52">
        <f>SUMIFS('2012Figures'!$J:$J,'2012Figures'!$C:$C,$A294,'2012Figures'!$H:$H,$B294,'2012Figures'!$I:$I,$C294,'2012Figures'!$B:$B,"CyToBroker",'2012Figures'!$G:$G,"P1",'2012Figures'!$E:$E,$B$1)</f>
        <v>0</v>
      </c>
      <c r="R294" s="46" t="str">
        <f t="shared" si="29"/>
        <v/>
      </c>
      <c r="S294" s="46" t="str">
        <f t="shared" si="29"/>
        <v/>
      </c>
      <c r="T294" s="46" t="str">
        <f t="shared" si="29"/>
        <v/>
      </c>
      <c r="U294" s="46" t="str">
        <f t="shared" si="29"/>
        <v/>
      </c>
      <c r="V294" s="46" t="str">
        <f t="shared" si="29"/>
        <v/>
      </c>
    </row>
    <row r="295" spans="1:22" x14ac:dyDescent="0.2">
      <c r="A295" s="1">
        <v>206</v>
      </c>
      <c r="B295" s="1" t="s">
        <v>29</v>
      </c>
      <c r="C295" s="8">
        <v>1</v>
      </c>
      <c r="D295" s="29">
        <f>SUMIFS('2013Figures'!$J:$J,'2013Figures'!$C:$C,$A295,'2013Figures'!$H:$H,$B295,'2013Figures'!$I:$I,$C295,'2013Figures'!$E:$E,$B$1)</f>
        <v>0</v>
      </c>
      <c r="E295" s="9">
        <f>SUMIFS('2013Figures'!$J:$J,'2013Figures'!$C:$C,$A295,'2013Figures'!$H:$H,$B295,'2013Figures'!$I:$I,$C295,'2013Figures'!$B:$B,"BrokerToCy",'2013Figures'!$G:$G,"E1",'2013Figures'!$E:$E,$B$1)</f>
        <v>0</v>
      </c>
      <c r="F295" s="9">
        <f>SUMIFS('2013Figures'!$J:$J,'2013Figures'!$C:$C,$A295,'2013Figures'!$H:$H,$B295,'2013Figures'!$I:$I,$C295,'2013Figures'!$B:$B,"BrokerToCy",'2013Figures'!$G:$G,"P1",'2013Figures'!$E:$E,$B$1)</f>
        <v>0</v>
      </c>
      <c r="G295" s="9">
        <f>SUMIFS('2013Figures'!$J:$J,'2013Figures'!$C:$C,$A295,'2013Figures'!$H:$H,$B295,'2013Figures'!$I:$I,$C295,'2013Figures'!$B:$B,"CyToBroker",'2013Figures'!$G:$G,"E1",'2013Figures'!$E:$E,$B$1)</f>
        <v>0</v>
      </c>
      <c r="H295" s="9">
        <f>SUMIFS('2013Figures'!$J:$J,'2013Figures'!$C:$C,$A295,'2013Figures'!$H:$H,$B295,'2013Figures'!$I:$I,$C295,'2013Figures'!$B:$B,"CyToBroker",'2013Figures'!$G:$G,"P1",'2013Figures'!$E:$E,$B$1)</f>
        <v>0</v>
      </c>
      <c r="J295" s="8">
        <v>200901</v>
      </c>
      <c r="L295" s="42">
        <f>SUMIFS('2012Figures'!$J:$J,'2012Figures'!$C:$C,$A295,'2012Figures'!$H:$H,$B295,'2012Figures'!$I:$I,$C295,'2012Figures'!$E:$E,$B$1)</f>
        <v>0</v>
      </c>
      <c r="M295" s="52">
        <f>SUMIFS('2012Figures'!$J:$J,'2012Figures'!$C:$C,$A295,'2012Figures'!$H:$H,$B295,'2012Figures'!$I:$I,$C295,'2012Figures'!$B:$B,"BrokerToCy",'2012Figures'!$G:$G,"E1",'2012Figures'!$E:$E,$B$1)</f>
        <v>0</v>
      </c>
      <c r="N295" s="52">
        <f>SUMIFS('2012Figures'!$J:$J,'2012Figures'!$C:$C,$A295,'2012Figures'!$H:$H,$B295,'2012Figures'!$I:$I,$C295,'2012Figures'!$B:$B,"BrokerToCy",'2012Figures'!$G:$G,"P1",'2012Figures'!$E:$E,$B$1)</f>
        <v>0</v>
      </c>
      <c r="O295" s="52">
        <f>SUMIFS('2012Figures'!$J:$J,'2012Figures'!$C:$C,$A295,'2012Figures'!$H:$H,$B295,'2012Figures'!$I:$I,$C295,'2012Figures'!$B:$B,"CyToBroker",'2012Figures'!$G:$G,"E1",'2012Figures'!$E:$E,$B$1)</f>
        <v>0</v>
      </c>
      <c r="P295" s="52">
        <f>SUMIFS('2012Figures'!$J:$J,'2012Figures'!$C:$C,$A295,'2012Figures'!$H:$H,$B295,'2012Figures'!$I:$I,$C295,'2012Figures'!$B:$B,"CyToBroker",'2012Figures'!$G:$G,"P1",'2012Figures'!$E:$E,$B$1)</f>
        <v>0</v>
      </c>
      <c r="R295" s="46" t="str">
        <f t="shared" si="29"/>
        <v/>
      </c>
      <c r="S295" s="46" t="str">
        <f t="shared" si="29"/>
        <v/>
      </c>
      <c r="T295" s="46" t="str">
        <f t="shared" si="29"/>
        <v/>
      </c>
      <c r="U295" s="46" t="str">
        <f t="shared" si="29"/>
        <v/>
      </c>
      <c r="V295" s="46" t="str">
        <f t="shared" si="29"/>
        <v/>
      </c>
    </row>
    <row r="296" spans="1:22" x14ac:dyDescent="0.2">
      <c r="A296" s="1">
        <v>206</v>
      </c>
      <c r="B296" s="1" t="s">
        <v>29</v>
      </c>
      <c r="D296" s="29">
        <f>SUMIFS('2013Figures'!$J:$J,'2013Figures'!$C:$C,$A296,'2013Figures'!$I:$I,"",'2013Figures'!$E:$E,$B$1)</f>
        <v>0</v>
      </c>
      <c r="E296" s="9">
        <f>SUMIFS('2013Figures'!$J:$J,'2013Figures'!$C:$C,$A296,'2013Figures'!$I:$I,"",'2013Figures'!$B:$B,"BrokerToCy",'2013Figures'!$G:$G,"E1",'2013Figures'!$E:$E,$B$1)</f>
        <v>0</v>
      </c>
      <c r="F296" s="9">
        <f>SUMIFS('2013Figures'!$J:$J,'2013Figures'!$C:$C,$A296,'2013Figures'!$I:$I,"",'2013Figures'!$B:$B,"BrokerToCy",'2013Figures'!$G:$G,"P1",'2013Figures'!$E:$E,$B$1)</f>
        <v>0</v>
      </c>
      <c r="G296" s="9">
        <f>SUMIFS('2013Figures'!$J:$J,'2013Figures'!$C:$C,$A296,'2013Figures'!$I:$I,"",'2013Figures'!$B:$B,"CyToBroker",'2013Figures'!$G:$G,"E1",'2013Figures'!$E:$E,$B$1)</f>
        <v>0</v>
      </c>
      <c r="H296" s="9">
        <f>SUMIFS('2013Figures'!$J:$J,'2013Figures'!$C:$C,$A296,'2013Figures'!$I:$I,"",'2013Figures'!$B:$B,"CyToBroker",'2013Figures'!$G:$G,"P1",'2013Figures'!$E:$E,$B$1)</f>
        <v>0</v>
      </c>
      <c r="J296" s="8" t="s">
        <v>131</v>
      </c>
      <c r="L296" s="42">
        <f>SUMIFS('2012Figures'!$J:$J,'2012Figures'!$C:$C,$A296,'2012Figures'!$I:$I,"",'2012Figures'!$E:$E,$B$1)</f>
        <v>0</v>
      </c>
      <c r="M296" s="52">
        <f>SUMIFS('2012Figures'!$J:$J,'2012Figures'!$C:$C,$A296,'2012Figures'!$I:$I,"",'2012Figures'!$B:$B,"BrokerToCy",'2012Figures'!$G:$G,"E1",'2012Figures'!$E:$E,$B$1)</f>
        <v>0</v>
      </c>
      <c r="N296" s="52">
        <f>SUMIFS('2012Figures'!$J:$J,'2012Figures'!$C:$C,$A296,'2012Figures'!$I:$I,"",'2012Figures'!$B:$B,"BrokerToCy",'2012Figures'!$G:$G,"P1",'2012Figures'!$E:$E,$B$1)</f>
        <v>0</v>
      </c>
      <c r="O296" s="52">
        <f>SUMIFS('2012Figures'!$J:$J,'2012Figures'!$C:$C,$A296,'2012Figures'!$I:$I,"",'2012Figures'!$B:$B,"CyToBroker",'2012Figures'!$G:$G,"E1",'2012Figures'!$E:$E,$B$1)</f>
        <v>0</v>
      </c>
      <c r="P296" s="52">
        <f>SUMIFS('2012Figures'!$J:$J,'2012Figures'!$C:$C,$A296,'2012Figures'!$I:$I,"",'2012Figures'!$B:$B,"CyToBroker",'2012Figures'!$G:$G,"P1",'2012Figures'!$E:$E,$B$1)</f>
        <v>0</v>
      </c>
      <c r="R296" s="46" t="str">
        <f t="shared" si="29"/>
        <v/>
      </c>
      <c r="S296" s="46" t="str">
        <f t="shared" si="29"/>
        <v/>
      </c>
      <c r="T296" s="46" t="str">
        <f t="shared" si="29"/>
        <v/>
      </c>
      <c r="U296" s="46" t="str">
        <f t="shared" si="29"/>
        <v/>
      </c>
      <c r="V296" s="46" t="str">
        <f t="shared" si="29"/>
        <v/>
      </c>
    </row>
    <row r="297" spans="1:22" x14ac:dyDescent="0.2">
      <c r="A297" s="21"/>
      <c r="B297" s="21" t="s">
        <v>92</v>
      </c>
      <c r="C297" s="22"/>
      <c r="D297" s="23">
        <f>SUM(E297:H297)</f>
        <v>0</v>
      </c>
      <c r="E297" s="23">
        <f>SUM(E291:E296)</f>
        <v>0</v>
      </c>
      <c r="F297" s="23">
        <f>SUM(F291:F296)</f>
        <v>0</v>
      </c>
      <c r="G297" s="23">
        <f>SUM(G291:G296)</f>
        <v>0</v>
      </c>
      <c r="H297" s="23">
        <f>SUM(H291:H296)</f>
        <v>0</v>
      </c>
      <c r="I297" s="21"/>
      <c r="J297" s="22"/>
      <c r="K297" s="21"/>
      <c r="L297" s="43">
        <f>SUM(M297:P297)</f>
        <v>0</v>
      </c>
      <c r="M297" s="43">
        <f>SUM(M291:M296)</f>
        <v>0</v>
      </c>
      <c r="N297" s="43">
        <f>SUM(N291:N296)</f>
        <v>0</v>
      </c>
      <c r="O297" s="43">
        <f>SUM(O291:O296)</f>
        <v>0</v>
      </c>
      <c r="P297" s="43">
        <f>SUM(P291:P296)</f>
        <v>0</v>
      </c>
      <c r="Q297" s="21"/>
      <c r="R297" s="21"/>
      <c r="S297" s="21"/>
      <c r="T297" s="21"/>
      <c r="U297" s="21"/>
      <c r="V297" s="21"/>
    </row>
    <row r="298" spans="1:22" x14ac:dyDescent="0.2">
      <c r="A298" s="28">
        <v>207</v>
      </c>
      <c r="B298" s="28" t="s">
        <v>31</v>
      </c>
      <c r="C298" s="17" t="s">
        <v>88</v>
      </c>
      <c r="D298" s="18">
        <f>SUMIFS('2013Figures'!$J:$J,'2013Figures'!$C:$C,$A298,'2013Figures'!$E:$E,$B$1)</f>
        <v>0</v>
      </c>
      <c r="E298" s="18">
        <f>SUMIFS('2013Figures'!$J:$J,'2013Figures'!$C:$C,$A298,'2013Figures'!$B:$B,"BrokerToCy",'2013Figures'!$G:$G,"E1",'2013Figures'!$E:$E,$B$1)</f>
        <v>0</v>
      </c>
      <c r="F298" s="18">
        <f>SUMIFS('2013Figures'!$J:$J,'2013Figures'!$C:$C,$A298,'2013Figures'!$B:$B,"BrokerToCy",'2013Figures'!$G:$G,"P1",'2013Figures'!$E:$E,$B$1)</f>
        <v>0</v>
      </c>
      <c r="G298" s="18">
        <f>SUMIFS('2013Figures'!$J:$J,'2013Figures'!$C:$C,$A298,'2013Figures'!$B:$B,"CyToBroker",'2013Figures'!$G:$G,"E1",'2013Figures'!$E:$E,$B$1)</f>
        <v>0</v>
      </c>
      <c r="H298" s="18">
        <f>SUMIFS('2013Figures'!$J:$J,'2013Figures'!$C:$C,$A298,'2013Figures'!$B:$B,"CyToBroker",'2013Figures'!$G:$G,"P1",'2013Figures'!$E:$E,$B$1)</f>
        <v>0</v>
      </c>
      <c r="I298" s="28"/>
      <c r="J298" s="17"/>
      <c r="K298" s="28"/>
      <c r="L298" s="50">
        <f>SUMIFS('2012Figures'!$J:$J,'2012Figures'!$C:$C,$A298,'2012Figures'!$E:$E,$B$1)</f>
        <v>0</v>
      </c>
      <c r="M298" s="50">
        <f>SUMIFS('2012Figures'!$J:$J,'2012Figures'!$C:$C,$A298,'2012Figures'!$B:$B,"BrokerToCy",'2012Figures'!$G:$G,"E1",'2012Figures'!$E:$E,$B$1)</f>
        <v>0</v>
      </c>
      <c r="N298" s="50">
        <f>SUMIFS('2012Figures'!$J:$J,'2012Figures'!$C:$C,$A298,'2012Figures'!$B:$B,"BrokerToCy",'2012Figures'!$G:$G,"P1",'2012Figures'!$E:$E,$B$1)</f>
        <v>0</v>
      </c>
      <c r="O298" s="50">
        <f>SUMIFS('2012Figures'!$J:$J,'2012Figures'!$C:$C,$A298,'2012Figures'!$B:$B,"CyToBroker",'2012Figures'!$G:$G,"E1",'2012Figures'!$E:$E,$B$1)</f>
        <v>0</v>
      </c>
      <c r="P298" s="50">
        <f>SUMIFS('2012Figures'!$J:$J,'2012Figures'!$C:$C,$A298,'2012Figures'!$B:$B,"CyToBroker",'2012Figures'!$G:$G,"P1",'2012Figures'!$E:$E,$B$1)</f>
        <v>0</v>
      </c>
      <c r="Q298" s="28"/>
      <c r="R298" s="46" t="str">
        <f t="shared" si="29"/>
        <v/>
      </c>
      <c r="S298" s="46" t="str">
        <f t="shared" si="29"/>
        <v/>
      </c>
      <c r="T298" s="46" t="str">
        <f t="shared" si="29"/>
        <v/>
      </c>
      <c r="U298" s="46" t="str">
        <f t="shared" si="29"/>
        <v/>
      </c>
      <c r="V298" s="46" t="str">
        <f t="shared" si="29"/>
        <v/>
      </c>
    </row>
    <row r="299" spans="1:22" x14ac:dyDescent="0.2">
      <c r="A299" s="1">
        <v>207</v>
      </c>
      <c r="B299" s="1" t="s">
        <v>31</v>
      </c>
      <c r="C299" s="8">
        <v>4</v>
      </c>
      <c r="D299" s="29">
        <f>SUMIFS('2013Figures'!$J:$J,'2013Figures'!$C:$C,$A299,'2013Figures'!$H:$H,$B299,'2013Figures'!$I:$I,$C299,'2013Figures'!$E:$E,$B$1)</f>
        <v>0</v>
      </c>
      <c r="E299" s="9">
        <f>SUMIFS('2013Figures'!$J:$J,'2013Figures'!$C:$C,$A299,'2013Figures'!$H:$H,$B299,'2013Figures'!$I:$I,$C299,'2013Figures'!$B:$B,"BrokerToCy",'2013Figures'!$G:$G,"E1",'2013Figures'!$E:$E,$B$1)</f>
        <v>0</v>
      </c>
      <c r="F299" s="9">
        <f>SUMIFS('2013Figures'!$J:$J,'2013Figures'!$C:$C,$A299,'2013Figures'!$H:$H,$B299,'2013Figures'!$I:$I,$C299,'2013Figures'!$B:$B,"BrokerToCy",'2013Figures'!$G:$G,"P1",'2013Figures'!$E:$E,$B$1)</f>
        <v>0</v>
      </c>
      <c r="G299" s="9">
        <f>SUMIFS('2013Figures'!$J:$J,'2013Figures'!$C:$C,$A299,'2013Figures'!$H:$H,$B299,'2013Figures'!$I:$I,$C299,'2013Figures'!$B:$B,"CyToBroker",'2013Figures'!$G:$G,"E1",'2013Figures'!$E:$E,$B$1)</f>
        <v>0</v>
      </c>
      <c r="H299" s="9">
        <f>SUMIFS('2013Figures'!$J:$J,'2013Figures'!$C:$C,$A299,'2013Figures'!$H:$H,$B299,'2013Figures'!$I:$I,$C299,'2013Figures'!$B:$B,"CyToBroker",'2013Figures'!$G:$G,"P1",'2013Figures'!$E:$E,$B$1)</f>
        <v>0</v>
      </c>
      <c r="J299" s="8" t="s">
        <v>146</v>
      </c>
      <c r="L299" s="42">
        <f>SUMIFS('2012Figures'!$J:$J,'2012Figures'!$C:$C,$A299,'2012Figures'!$H:$H,$B299,'2012Figures'!$I:$I,$C299,'2012Figures'!$E:$E,$B$1)</f>
        <v>0</v>
      </c>
      <c r="M299" s="52">
        <f>SUMIFS('2012Figures'!$J:$J,'2012Figures'!$C:$C,$A299,'2012Figures'!$H:$H,$B299,'2012Figures'!$I:$I,$C299,'2012Figures'!$B:$B,"BrokerToCy",'2012Figures'!$G:$G,"E1",'2012Figures'!$E:$E,$B$1)</f>
        <v>0</v>
      </c>
      <c r="N299" s="52">
        <f>SUMIFS('2012Figures'!$J:$J,'2012Figures'!$C:$C,$A299,'2012Figures'!$H:$H,$B299,'2012Figures'!$I:$I,$C299,'2012Figures'!$B:$B,"BrokerToCy",'2012Figures'!$G:$G,"P1",'2012Figures'!$E:$E,$B$1)</f>
        <v>0</v>
      </c>
      <c r="O299" s="52">
        <f>SUMIFS('2012Figures'!$J:$J,'2012Figures'!$C:$C,$A299,'2012Figures'!$H:$H,$B299,'2012Figures'!$I:$I,$C299,'2012Figures'!$B:$B,"CyToBroker",'2012Figures'!$G:$G,"E1",'2012Figures'!$E:$E,$B$1)</f>
        <v>0</v>
      </c>
      <c r="P299" s="52">
        <f>SUMIFS('2012Figures'!$J:$J,'2012Figures'!$C:$C,$A299,'2012Figures'!$H:$H,$B299,'2012Figures'!$I:$I,$C299,'2012Figures'!$B:$B,"CyToBroker",'2012Figures'!$G:$G,"P1",'2012Figures'!$E:$E,$B$1)</f>
        <v>0</v>
      </c>
      <c r="R299" s="46" t="str">
        <f t="shared" si="29"/>
        <v/>
      </c>
      <c r="S299" s="46" t="str">
        <f t="shared" si="29"/>
        <v/>
      </c>
      <c r="T299" s="46" t="str">
        <f t="shared" si="29"/>
        <v/>
      </c>
      <c r="U299" s="46" t="str">
        <f t="shared" si="29"/>
        <v/>
      </c>
      <c r="V299" s="46" t="str">
        <f t="shared" si="29"/>
        <v/>
      </c>
    </row>
    <row r="300" spans="1:22" x14ac:dyDescent="0.2">
      <c r="A300" s="1">
        <v>207</v>
      </c>
      <c r="B300" s="1" t="s">
        <v>31</v>
      </c>
      <c r="C300" s="8">
        <v>2</v>
      </c>
      <c r="D300" s="29">
        <f>SUMIFS('2013Figures'!$J:$J,'2013Figures'!$C:$C,$A300,'2013Figures'!$H:$H,$B300,'2013Figures'!$I:$I,$C300,'2013Figures'!$E:$E,$B$1)</f>
        <v>0</v>
      </c>
      <c r="E300" s="9">
        <f>SUMIFS('2013Figures'!$J:$J,'2013Figures'!$C:$C,$A300,'2013Figures'!$H:$H,$B300,'2013Figures'!$I:$I,$C300,'2013Figures'!$B:$B,"BrokerToCy",'2013Figures'!$G:$G,"E1",'2013Figures'!$E:$E,$B$1)</f>
        <v>0</v>
      </c>
      <c r="F300" s="9">
        <f>SUMIFS('2013Figures'!$J:$J,'2013Figures'!$C:$C,$A300,'2013Figures'!$H:$H,$B300,'2013Figures'!$I:$I,$C300,'2013Figures'!$B:$B,"BrokerToCy",'2013Figures'!$G:$G,"P1",'2013Figures'!$E:$E,$B$1)</f>
        <v>0</v>
      </c>
      <c r="G300" s="9">
        <f>SUMIFS('2013Figures'!$J:$J,'2013Figures'!$C:$C,$A300,'2013Figures'!$H:$H,$B300,'2013Figures'!$I:$I,$C300,'2013Figures'!$B:$B,"CyToBroker",'2013Figures'!$G:$G,"E1",'2013Figures'!$E:$E,$B$1)</f>
        <v>0</v>
      </c>
      <c r="H300" s="9">
        <f>SUMIFS('2013Figures'!$J:$J,'2013Figures'!$C:$C,$A300,'2013Figures'!$H:$H,$B300,'2013Figures'!$I:$I,$C300,'2013Figures'!$B:$B,"CyToBroker",'2013Figures'!$G:$G,"P1",'2013Figures'!$E:$E,$B$1)</f>
        <v>0</v>
      </c>
      <c r="J300" s="8">
        <v>201401</v>
      </c>
      <c r="L300" s="42">
        <f>SUMIFS('2012Figures'!$J:$J,'2012Figures'!$C:$C,$A300,'2012Figures'!$H:$H,$B300,'2012Figures'!$I:$I,$C300,'2012Figures'!$E:$E,$B$1)</f>
        <v>0</v>
      </c>
      <c r="M300" s="52">
        <f>SUMIFS('2012Figures'!$J:$J,'2012Figures'!$C:$C,$A300,'2012Figures'!$H:$H,$B300,'2012Figures'!$I:$I,$C300,'2012Figures'!$B:$B,"BrokerToCy",'2012Figures'!$G:$G,"E1",'2012Figures'!$E:$E,$B$1)</f>
        <v>0</v>
      </c>
      <c r="N300" s="52">
        <f>SUMIFS('2012Figures'!$J:$J,'2012Figures'!$C:$C,$A300,'2012Figures'!$H:$H,$B300,'2012Figures'!$I:$I,$C300,'2012Figures'!$B:$B,"BrokerToCy",'2012Figures'!$G:$G,"P1",'2012Figures'!$E:$E,$B$1)</f>
        <v>0</v>
      </c>
      <c r="O300" s="52">
        <f>SUMIFS('2012Figures'!$J:$J,'2012Figures'!$C:$C,$A300,'2012Figures'!$H:$H,$B300,'2012Figures'!$I:$I,$C300,'2012Figures'!$B:$B,"CyToBroker",'2012Figures'!$G:$G,"E1",'2012Figures'!$E:$E,$B$1)</f>
        <v>0</v>
      </c>
      <c r="P300" s="52">
        <f>SUMIFS('2012Figures'!$J:$J,'2012Figures'!$C:$C,$A300,'2012Figures'!$H:$H,$B300,'2012Figures'!$I:$I,$C300,'2012Figures'!$B:$B,"CyToBroker",'2012Figures'!$G:$G,"P1",'2012Figures'!$E:$E,$B$1)</f>
        <v>0</v>
      </c>
      <c r="R300" s="46" t="str">
        <f t="shared" si="29"/>
        <v/>
      </c>
      <c r="S300" s="46" t="str">
        <f t="shared" si="29"/>
        <v/>
      </c>
      <c r="T300" s="46" t="str">
        <f t="shared" si="29"/>
        <v/>
      </c>
      <c r="U300" s="46" t="str">
        <f t="shared" si="29"/>
        <v/>
      </c>
      <c r="V300" s="46" t="str">
        <f t="shared" si="29"/>
        <v/>
      </c>
    </row>
    <row r="301" spans="1:22" x14ac:dyDescent="0.2">
      <c r="A301" s="1">
        <v>207</v>
      </c>
      <c r="B301" s="1" t="s">
        <v>31</v>
      </c>
      <c r="C301" s="8">
        <v>1</v>
      </c>
      <c r="D301" s="29">
        <f>SUMIFS('2013Figures'!$J:$J,'2013Figures'!$C:$C,$A301,'2013Figures'!$H:$H,$B301,'2013Figures'!$I:$I,$C301,'2013Figures'!$E:$E,$B$1)</f>
        <v>0</v>
      </c>
      <c r="E301" s="9">
        <f>SUMIFS('2013Figures'!$J:$J,'2013Figures'!$C:$C,$A301,'2013Figures'!$H:$H,$B301,'2013Figures'!$I:$I,$C301,'2013Figures'!$B:$B,"BrokerToCy",'2013Figures'!$G:$G,"E1",'2013Figures'!$E:$E,$B$1)</f>
        <v>0</v>
      </c>
      <c r="F301" s="9">
        <f>SUMIFS('2013Figures'!$J:$J,'2013Figures'!$C:$C,$A301,'2013Figures'!$H:$H,$B301,'2013Figures'!$I:$I,$C301,'2013Figures'!$B:$B,"BrokerToCy",'2013Figures'!$G:$G,"P1",'2013Figures'!$E:$E,$B$1)</f>
        <v>0</v>
      </c>
      <c r="G301" s="9">
        <f>SUMIFS('2013Figures'!$J:$J,'2013Figures'!$C:$C,$A301,'2013Figures'!$H:$H,$B301,'2013Figures'!$I:$I,$C301,'2013Figures'!$B:$B,"CyToBroker",'2013Figures'!$G:$G,"E1",'2013Figures'!$E:$E,$B$1)</f>
        <v>0</v>
      </c>
      <c r="H301" s="9">
        <f>SUMIFS('2013Figures'!$J:$J,'2013Figures'!$C:$C,$A301,'2013Figures'!$H:$H,$B301,'2013Figures'!$I:$I,$C301,'2013Figures'!$B:$B,"CyToBroker",'2013Figures'!$G:$G,"P1",'2013Figures'!$E:$E,$B$1)</f>
        <v>0</v>
      </c>
      <c r="I301" s="30"/>
      <c r="J301" s="31">
        <v>200901</v>
      </c>
      <c r="K301" s="30"/>
      <c r="L301" s="42">
        <f>SUMIFS('2012Figures'!$J:$J,'2012Figures'!$C:$C,$A301,'2012Figures'!$H:$H,$B301,'2012Figures'!$I:$I,$C301,'2012Figures'!$E:$E,$B$1)</f>
        <v>0</v>
      </c>
      <c r="M301" s="52">
        <f>SUMIFS('2012Figures'!$J:$J,'2012Figures'!$C:$C,$A301,'2012Figures'!$H:$H,$B301,'2012Figures'!$I:$I,$C301,'2012Figures'!$B:$B,"BrokerToCy",'2012Figures'!$G:$G,"E1",'2012Figures'!$E:$E,$B$1)</f>
        <v>0</v>
      </c>
      <c r="N301" s="52">
        <f>SUMIFS('2012Figures'!$J:$J,'2012Figures'!$C:$C,$A301,'2012Figures'!$H:$H,$B301,'2012Figures'!$I:$I,$C301,'2012Figures'!$B:$B,"BrokerToCy",'2012Figures'!$G:$G,"P1",'2012Figures'!$E:$E,$B$1)</f>
        <v>0</v>
      </c>
      <c r="O301" s="52">
        <f>SUMIFS('2012Figures'!$J:$J,'2012Figures'!$C:$C,$A301,'2012Figures'!$H:$H,$B301,'2012Figures'!$I:$I,$C301,'2012Figures'!$B:$B,"CyToBroker",'2012Figures'!$G:$G,"E1",'2012Figures'!$E:$E,$B$1)</f>
        <v>0</v>
      </c>
      <c r="P301" s="52">
        <f>SUMIFS('2012Figures'!$J:$J,'2012Figures'!$C:$C,$A301,'2012Figures'!$H:$H,$B301,'2012Figures'!$I:$I,$C301,'2012Figures'!$B:$B,"CyToBroker",'2012Figures'!$G:$G,"P1",'2012Figures'!$E:$E,$B$1)</f>
        <v>0</v>
      </c>
      <c r="Q301" s="30"/>
      <c r="R301" s="46" t="str">
        <f t="shared" si="29"/>
        <v/>
      </c>
      <c r="S301" s="46" t="str">
        <f t="shared" si="29"/>
        <v/>
      </c>
      <c r="T301" s="46" t="str">
        <f t="shared" si="29"/>
        <v/>
      </c>
      <c r="U301" s="46" t="str">
        <f t="shared" si="29"/>
        <v/>
      </c>
      <c r="V301" s="46" t="str">
        <f t="shared" si="29"/>
        <v/>
      </c>
    </row>
    <row r="302" spans="1:22" x14ac:dyDescent="0.2">
      <c r="A302" s="1">
        <v>207</v>
      </c>
      <c r="B302" s="1" t="s">
        <v>31</v>
      </c>
      <c r="D302" s="29">
        <f>SUMIFS('2013Figures'!$J:$J,'2013Figures'!$C:$C,$A302,'2013Figures'!$I:$I,"",'2013Figures'!$E:$E,$B$1)</f>
        <v>0</v>
      </c>
      <c r="E302" s="9">
        <f>SUMIFS('2013Figures'!$J:$J,'2013Figures'!$C:$C,$A302,'2013Figures'!$I:$I,"",'2013Figures'!$B:$B,"BrokerToCy",'2013Figures'!$G:$G,"E1",'2013Figures'!$E:$E,$B$1)</f>
        <v>0</v>
      </c>
      <c r="F302" s="9">
        <f>SUMIFS('2013Figures'!$J:$J,'2013Figures'!$C:$C,$A302,'2013Figures'!$I:$I,"",'2013Figures'!$B:$B,"BrokerToCy",'2013Figures'!$G:$G,"P1",'2013Figures'!$E:$E,$B$1)</f>
        <v>0</v>
      </c>
      <c r="G302" s="9">
        <f>SUMIFS('2013Figures'!$J:$J,'2013Figures'!$C:$C,$A302,'2013Figures'!$I:$I,"",'2013Figures'!$B:$B,"CyToBroker",'2013Figures'!$G:$G,"E1",'2013Figures'!$E:$E,$B$1)</f>
        <v>0</v>
      </c>
      <c r="H302" s="9">
        <f>SUMIFS('2013Figures'!$J:$J,'2013Figures'!$C:$C,$A302,'2013Figures'!$I:$I,"",'2013Figures'!$B:$B,"CyToBroker",'2013Figures'!$G:$G,"P1",'2013Figures'!$E:$E,$B$1)</f>
        <v>0</v>
      </c>
      <c r="J302" s="8" t="s">
        <v>131</v>
      </c>
      <c r="L302" s="42">
        <f>SUMIFS('2012Figures'!$J:$J,'2012Figures'!$C:$C,$A302,'2012Figures'!$I:$I,"",'2012Figures'!$E:$E,$B$1)</f>
        <v>0</v>
      </c>
      <c r="M302" s="52">
        <f>SUMIFS('2012Figures'!$J:$J,'2012Figures'!$C:$C,$A302,'2012Figures'!$I:$I,"",'2012Figures'!$B:$B,"BrokerToCy",'2012Figures'!$G:$G,"E1",'2012Figures'!$E:$E,$B$1)</f>
        <v>0</v>
      </c>
      <c r="N302" s="52">
        <f>SUMIFS('2012Figures'!$J:$J,'2012Figures'!$C:$C,$A302,'2012Figures'!$I:$I,"",'2012Figures'!$B:$B,"BrokerToCy",'2012Figures'!$G:$G,"P1",'2012Figures'!$E:$E,$B$1)</f>
        <v>0</v>
      </c>
      <c r="O302" s="52">
        <f>SUMIFS('2012Figures'!$J:$J,'2012Figures'!$C:$C,$A302,'2012Figures'!$I:$I,"",'2012Figures'!$B:$B,"CyToBroker",'2012Figures'!$G:$G,"E1",'2012Figures'!$E:$E,$B$1)</f>
        <v>0</v>
      </c>
      <c r="P302" s="52">
        <f>SUMIFS('2012Figures'!$J:$J,'2012Figures'!$C:$C,$A302,'2012Figures'!$I:$I,"",'2012Figures'!$B:$B,"CyToBroker",'2012Figures'!$G:$G,"P1",'2012Figures'!$E:$E,$B$1)</f>
        <v>0</v>
      </c>
      <c r="R302" s="46" t="str">
        <f t="shared" si="29"/>
        <v/>
      </c>
      <c r="S302" s="46" t="str">
        <f t="shared" si="29"/>
        <v/>
      </c>
      <c r="T302" s="46" t="str">
        <f t="shared" si="29"/>
        <v/>
      </c>
      <c r="U302" s="46" t="str">
        <f t="shared" si="29"/>
        <v/>
      </c>
      <c r="V302" s="46" t="str">
        <f t="shared" si="29"/>
        <v/>
      </c>
    </row>
    <row r="303" spans="1:22" x14ac:dyDescent="0.2">
      <c r="A303" s="21"/>
      <c r="B303" s="21" t="s">
        <v>92</v>
      </c>
      <c r="C303" s="22"/>
      <c r="D303" s="23">
        <f>SUM(E303:H303)</f>
        <v>0</v>
      </c>
      <c r="E303" s="23">
        <f>SUM(E299:E302)</f>
        <v>0</v>
      </c>
      <c r="F303" s="23">
        <f>SUM(F299:F302)</f>
        <v>0</v>
      </c>
      <c r="G303" s="23">
        <f>SUM(G299:G302)</f>
        <v>0</v>
      </c>
      <c r="H303" s="23">
        <f>SUM(H299:H302)</f>
        <v>0</v>
      </c>
      <c r="I303" s="21"/>
      <c r="J303" s="22"/>
      <c r="K303" s="21"/>
      <c r="L303" s="43">
        <f>SUM(M303:P303)</f>
        <v>0</v>
      </c>
      <c r="M303" s="43">
        <f>SUM(M299:M302)</f>
        <v>0</v>
      </c>
      <c r="N303" s="43">
        <f>SUM(N299:N302)</f>
        <v>0</v>
      </c>
      <c r="O303" s="43">
        <f>SUM(O299:O302)</f>
        <v>0</v>
      </c>
      <c r="P303" s="43">
        <f>SUM(P299:P302)</f>
        <v>0</v>
      </c>
      <c r="Q303" s="21"/>
      <c r="R303" s="21"/>
      <c r="S303" s="21"/>
      <c r="T303" s="21"/>
      <c r="U303" s="21"/>
      <c r="V303" s="21"/>
    </row>
    <row r="304" spans="1:22" x14ac:dyDescent="0.2">
      <c r="A304" s="28">
        <v>210</v>
      </c>
      <c r="B304" s="28" t="s">
        <v>71</v>
      </c>
      <c r="C304" s="17" t="s">
        <v>88</v>
      </c>
      <c r="D304" s="18">
        <f>SUMIFS('2013Figures'!$J:$J,'2013Figures'!$C:$C,$A304,'2013Figures'!$E:$E,$B$1)</f>
        <v>0</v>
      </c>
      <c r="E304" s="18">
        <f>SUMIFS('2013Figures'!$J:$J,'2013Figures'!$C:$C,$A304,'2013Figures'!$B:$B,"BrokerToCy",'2013Figures'!$G:$G,"E1",'2013Figures'!$E:$E,$B$1)</f>
        <v>0</v>
      </c>
      <c r="F304" s="18">
        <f>SUMIFS('2013Figures'!$J:$J,'2013Figures'!$C:$C,$A304,'2013Figures'!$B:$B,"BrokerToCy",'2013Figures'!$G:$G,"P1",'2013Figures'!$E:$E,$B$1)</f>
        <v>0</v>
      </c>
      <c r="G304" s="18">
        <f>SUMIFS('2013Figures'!$J:$J,'2013Figures'!$C:$C,$A304,'2013Figures'!$B:$B,"CyToBroker",'2013Figures'!$G:$G,"E1",'2013Figures'!$E:$E,$B$1)</f>
        <v>0</v>
      </c>
      <c r="H304" s="18">
        <f>SUMIFS('2013Figures'!$J:$J,'2013Figures'!$C:$C,$A304,'2013Figures'!$B:$B,"CyToBroker",'2013Figures'!$G:$G,"P1",'2013Figures'!$E:$E,$B$1)</f>
        <v>0</v>
      </c>
      <c r="I304" s="28"/>
      <c r="J304" s="17"/>
      <c r="K304" s="28"/>
      <c r="L304" s="50">
        <f>SUMIFS('2012Figures'!$J:$J,'2012Figures'!$C:$C,$A304,'2012Figures'!$E:$E,$B$1)</f>
        <v>0</v>
      </c>
      <c r="M304" s="50">
        <f>SUMIFS('2012Figures'!$J:$J,'2012Figures'!$C:$C,$A304,'2012Figures'!$B:$B,"BrokerToCy",'2012Figures'!$G:$G,"E1",'2012Figures'!$E:$E,$B$1)</f>
        <v>0</v>
      </c>
      <c r="N304" s="50">
        <f>SUMIFS('2012Figures'!$J:$J,'2012Figures'!$C:$C,$A304,'2012Figures'!$B:$B,"BrokerToCy",'2012Figures'!$G:$G,"P1",'2012Figures'!$E:$E,$B$1)</f>
        <v>0</v>
      </c>
      <c r="O304" s="50">
        <f>SUMIFS('2012Figures'!$J:$J,'2012Figures'!$C:$C,$A304,'2012Figures'!$B:$B,"CyToBroker",'2012Figures'!$G:$G,"E1",'2012Figures'!$E:$E,$B$1)</f>
        <v>0</v>
      </c>
      <c r="P304" s="50">
        <f>SUMIFS('2012Figures'!$J:$J,'2012Figures'!$C:$C,$A304,'2012Figures'!$B:$B,"CyToBroker",'2012Figures'!$G:$G,"P1",'2012Figures'!$E:$E,$B$1)</f>
        <v>0</v>
      </c>
      <c r="Q304" s="28"/>
      <c r="R304" s="46" t="str">
        <f t="shared" si="29"/>
        <v/>
      </c>
      <c r="S304" s="46" t="str">
        <f t="shared" si="29"/>
        <v/>
      </c>
      <c r="T304" s="46" t="str">
        <f t="shared" si="29"/>
        <v/>
      </c>
      <c r="U304" s="46" t="str">
        <f t="shared" si="29"/>
        <v/>
      </c>
      <c r="V304" s="46" t="str">
        <f t="shared" si="29"/>
        <v/>
      </c>
    </row>
    <row r="305" spans="1:22" x14ac:dyDescent="0.2">
      <c r="A305" s="1">
        <v>210</v>
      </c>
      <c r="B305" s="1" t="s">
        <v>71</v>
      </c>
      <c r="C305" s="8">
        <v>5</v>
      </c>
      <c r="D305" s="29">
        <f>SUMIFS('2013Figures'!$J:$J,'2013Figures'!$C:$C,$A305,'2013Figures'!$H:$H,$B305,'2013Figures'!$I:$I,$C305,'2013Figures'!$E:$E,$B$1)</f>
        <v>0</v>
      </c>
      <c r="E305" s="9">
        <f>SUMIFS('2013Figures'!$J:$J,'2013Figures'!$C:$C,$A305,'2013Figures'!$H:$H,$B305,'2013Figures'!$I:$I,$C305,'2013Figures'!$B:$B,"BrokerToCy",'2013Figures'!$G:$G,"E1",'2013Figures'!$E:$E,$B$1)</f>
        <v>0</v>
      </c>
      <c r="F305" s="9">
        <f>SUMIFS('2013Figures'!$J:$J,'2013Figures'!$C:$C,$A305,'2013Figures'!$H:$H,$B305,'2013Figures'!$I:$I,$C305,'2013Figures'!$B:$B,"BrokerToCy",'2013Figures'!$G:$G,"P1",'2013Figures'!$E:$E,$B$1)</f>
        <v>0</v>
      </c>
      <c r="G305" s="9">
        <f>SUMIFS('2013Figures'!$J:$J,'2013Figures'!$C:$C,$A305,'2013Figures'!$H:$H,$B305,'2013Figures'!$I:$I,$C305,'2013Figures'!$B:$B,"CyToBroker",'2013Figures'!$G:$G,"E1",'2013Figures'!$E:$E,$B$1)</f>
        <v>0</v>
      </c>
      <c r="H305" s="9">
        <f>SUMIFS('2013Figures'!$J:$J,'2013Figures'!$C:$C,$A305,'2013Figures'!$H:$H,$B305,'2013Figures'!$I:$I,$C305,'2013Figures'!$B:$B,"CyToBroker",'2013Figures'!$G:$G,"P1",'2013Figures'!$E:$E,$B$1)</f>
        <v>0</v>
      </c>
      <c r="J305" s="8">
        <v>201501</v>
      </c>
      <c r="L305" s="42">
        <f>SUMIFS('2012Figures'!$J:$J,'2012Figures'!$C:$C,$A305,'2012Figures'!$H:$H,$B305,'2012Figures'!$I:$I,$C305,'2012Figures'!$E:$E,$B$1)</f>
        <v>0</v>
      </c>
      <c r="M305" s="52">
        <f>SUMIFS('2012Figures'!$J:$J,'2012Figures'!$C:$C,$A305,'2012Figures'!$H:$H,$B305,'2012Figures'!$I:$I,$C305,'2012Figures'!$B:$B,"BrokerToCy",'2012Figures'!$G:$G,"E1",'2012Figures'!$E:$E,$B$1)</f>
        <v>0</v>
      </c>
      <c r="N305" s="52">
        <f>SUMIFS('2012Figures'!$J:$J,'2012Figures'!$C:$C,$A305,'2012Figures'!$H:$H,$B305,'2012Figures'!$I:$I,$C305,'2012Figures'!$B:$B,"BrokerToCy",'2012Figures'!$G:$G,"P1",'2012Figures'!$E:$E,$B$1)</f>
        <v>0</v>
      </c>
      <c r="O305" s="52">
        <f>SUMIFS('2012Figures'!$J:$J,'2012Figures'!$C:$C,$A305,'2012Figures'!$H:$H,$B305,'2012Figures'!$I:$I,$C305,'2012Figures'!$B:$B,"CyToBroker",'2012Figures'!$G:$G,"E1",'2012Figures'!$E:$E,$B$1)</f>
        <v>0</v>
      </c>
      <c r="P305" s="52">
        <f>SUMIFS('2012Figures'!$J:$J,'2012Figures'!$C:$C,$A305,'2012Figures'!$H:$H,$B305,'2012Figures'!$I:$I,$C305,'2012Figures'!$B:$B,"CyToBroker",'2012Figures'!$G:$G,"P1",'2012Figures'!$E:$E,$B$1)</f>
        <v>0</v>
      </c>
      <c r="R305" s="46" t="str">
        <f t="shared" si="29"/>
        <v/>
      </c>
      <c r="S305" s="46" t="str">
        <f t="shared" si="29"/>
        <v/>
      </c>
      <c r="T305" s="46" t="str">
        <f t="shared" si="29"/>
        <v/>
      </c>
      <c r="U305" s="46" t="str">
        <f t="shared" si="29"/>
        <v/>
      </c>
      <c r="V305" s="46" t="str">
        <f t="shared" si="29"/>
        <v/>
      </c>
    </row>
    <row r="306" spans="1:22" x14ac:dyDescent="0.2">
      <c r="A306" s="1">
        <v>210</v>
      </c>
      <c r="B306" s="1" t="s">
        <v>71</v>
      </c>
      <c r="C306" s="8">
        <v>4</v>
      </c>
      <c r="D306" s="29">
        <f>SUMIFS('2013Figures'!$J:$J,'2013Figures'!$C:$C,$A306,'2013Figures'!$H:$H,$B306,'2013Figures'!$I:$I,$C306,'2013Figures'!$E:$E,$B$1)</f>
        <v>0</v>
      </c>
      <c r="E306" s="9">
        <f>SUMIFS('2013Figures'!$J:$J,'2013Figures'!$C:$C,$A306,'2013Figures'!$H:$H,$B306,'2013Figures'!$I:$I,$C306,'2013Figures'!$B:$B,"BrokerToCy",'2013Figures'!$G:$G,"E1",'2013Figures'!$E:$E,$B$1)</f>
        <v>0</v>
      </c>
      <c r="F306" s="9">
        <f>SUMIFS('2013Figures'!$J:$J,'2013Figures'!$C:$C,$A306,'2013Figures'!$H:$H,$B306,'2013Figures'!$I:$I,$C306,'2013Figures'!$B:$B,"BrokerToCy",'2013Figures'!$G:$G,"P1",'2013Figures'!$E:$E,$B$1)</f>
        <v>0</v>
      </c>
      <c r="G306" s="9">
        <f>SUMIFS('2013Figures'!$J:$J,'2013Figures'!$C:$C,$A306,'2013Figures'!$H:$H,$B306,'2013Figures'!$I:$I,$C306,'2013Figures'!$B:$B,"CyToBroker",'2013Figures'!$G:$G,"E1",'2013Figures'!$E:$E,$B$1)</f>
        <v>0</v>
      </c>
      <c r="H306" s="9">
        <f>SUMIFS('2013Figures'!$J:$J,'2013Figures'!$C:$C,$A306,'2013Figures'!$H:$H,$B306,'2013Figures'!$I:$I,$C306,'2013Figures'!$B:$B,"CyToBroker",'2013Figures'!$G:$G,"P1",'2013Figures'!$E:$E,$B$1)</f>
        <v>0</v>
      </c>
      <c r="I306" s="30"/>
      <c r="J306" s="31">
        <v>201301</v>
      </c>
      <c r="K306" s="30"/>
      <c r="L306" s="42">
        <f>SUMIFS('2012Figures'!$J:$J,'2012Figures'!$C:$C,$A306,'2012Figures'!$H:$H,$B306,'2012Figures'!$I:$I,$C306,'2012Figures'!$E:$E,$B$1)</f>
        <v>0</v>
      </c>
      <c r="M306" s="52">
        <f>SUMIFS('2012Figures'!$J:$J,'2012Figures'!$C:$C,$A306,'2012Figures'!$H:$H,$B306,'2012Figures'!$I:$I,$C306,'2012Figures'!$B:$B,"BrokerToCy",'2012Figures'!$G:$G,"E1",'2012Figures'!$E:$E,$B$1)</f>
        <v>0</v>
      </c>
      <c r="N306" s="52">
        <f>SUMIFS('2012Figures'!$J:$J,'2012Figures'!$C:$C,$A306,'2012Figures'!$H:$H,$B306,'2012Figures'!$I:$I,$C306,'2012Figures'!$B:$B,"BrokerToCy",'2012Figures'!$G:$G,"P1",'2012Figures'!$E:$E,$B$1)</f>
        <v>0</v>
      </c>
      <c r="O306" s="52">
        <f>SUMIFS('2012Figures'!$J:$J,'2012Figures'!$C:$C,$A306,'2012Figures'!$H:$H,$B306,'2012Figures'!$I:$I,$C306,'2012Figures'!$B:$B,"CyToBroker",'2012Figures'!$G:$G,"E1",'2012Figures'!$E:$E,$B$1)</f>
        <v>0</v>
      </c>
      <c r="P306" s="52">
        <f>SUMIFS('2012Figures'!$J:$J,'2012Figures'!$C:$C,$A306,'2012Figures'!$H:$H,$B306,'2012Figures'!$I:$I,$C306,'2012Figures'!$B:$B,"CyToBroker",'2012Figures'!$G:$G,"P1",'2012Figures'!$E:$E,$B$1)</f>
        <v>0</v>
      </c>
      <c r="Q306" s="30"/>
      <c r="R306" s="46" t="str">
        <f t="shared" si="29"/>
        <v/>
      </c>
      <c r="S306" s="46" t="str">
        <f t="shared" si="29"/>
        <v/>
      </c>
      <c r="T306" s="46" t="str">
        <f t="shared" si="29"/>
        <v/>
      </c>
      <c r="U306" s="46" t="str">
        <f t="shared" si="29"/>
        <v/>
      </c>
      <c r="V306" s="46" t="str">
        <f t="shared" si="29"/>
        <v/>
      </c>
    </row>
    <row r="307" spans="1:22" x14ac:dyDescent="0.2">
      <c r="A307" s="1">
        <v>210</v>
      </c>
      <c r="B307" s="1" t="s">
        <v>71</v>
      </c>
      <c r="C307" s="8">
        <v>3</v>
      </c>
      <c r="D307" s="29">
        <f>SUMIFS('2013Figures'!$J:$J,'2013Figures'!$C:$C,$A307,'2013Figures'!$H:$H,$B307,'2013Figures'!$I:$I,$C307,'2013Figures'!$E:$E,$B$1)</f>
        <v>0</v>
      </c>
      <c r="E307" s="9">
        <f>SUMIFS('2013Figures'!$J:$J,'2013Figures'!$C:$C,$A307,'2013Figures'!$H:$H,$B307,'2013Figures'!$I:$I,$C307,'2013Figures'!$B:$B,"BrokerToCy",'2013Figures'!$G:$G,"E1",'2013Figures'!$E:$E,$B$1)</f>
        <v>0</v>
      </c>
      <c r="F307" s="9">
        <f>SUMIFS('2013Figures'!$J:$J,'2013Figures'!$C:$C,$A307,'2013Figures'!$H:$H,$B307,'2013Figures'!$I:$I,$C307,'2013Figures'!$B:$B,"BrokerToCy",'2013Figures'!$G:$G,"P1",'2013Figures'!$E:$E,$B$1)</f>
        <v>0</v>
      </c>
      <c r="G307" s="9">
        <f>SUMIFS('2013Figures'!$J:$J,'2013Figures'!$C:$C,$A307,'2013Figures'!$H:$H,$B307,'2013Figures'!$I:$I,$C307,'2013Figures'!$B:$B,"CyToBroker",'2013Figures'!$G:$G,"E1",'2013Figures'!$E:$E,$B$1)</f>
        <v>0</v>
      </c>
      <c r="H307" s="9">
        <f>SUMIFS('2013Figures'!$J:$J,'2013Figures'!$C:$C,$A307,'2013Figures'!$H:$H,$B307,'2013Figures'!$I:$I,$C307,'2013Figures'!$B:$B,"CyToBroker",'2013Figures'!$G:$G,"P1",'2013Figures'!$E:$E,$B$1)</f>
        <v>0</v>
      </c>
      <c r="J307" s="8">
        <v>201201</v>
      </c>
      <c r="L307" s="42">
        <f>SUMIFS('2012Figures'!$J:$J,'2012Figures'!$C:$C,$A307,'2012Figures'!$H:$H,$B307,'2012Figures'!$I:$I,$C307,'2012Figures'!$E:$E,$B$1)</f>
        <v>0</v>
      </c>
      <c r="M307" s="52">
        <f>SUMIFS('2012Figures'!$J:$J,'2012Figures'!$C:$C,$A307,'2012Figures'!$H:$H,$B307,'2012Figures'!$I:$I,$C307,'2012Figures'!$B:$B,"BrokerToCy",'2012Figures'!$G:$G,"E1",'2012Figures'!$E:$E,$B$1)</f>
        <v>0</v>
      </c>
      <c r="N307" s="52">
        <f>SUMIFS('2012Figures'!$J:$J,'2012Figures'!$C:$C,$A307,'2012Figures'!$H:$H,$B307,'2012Figures'!$I:$I,$C307,'2012Figures'!$B:$B,"BrokerToCy",'2012Figures'!$G:$G,"P1",'2012Figures'!$E:$E,$B$1)</f>
        <v>0</v>
      </c>
      <c r="O307" s="52">
        <f>SUMIFS('2012Figures'!$J:$J,'2012Figures'!$C:$C,$A307,'2012Figures'!$H:$H,$B307,'2012Figures'!$I:$I,$C307,'2012Figures'!$B:$B,"CyToBroker",'2012Figures'!$G:$G,"E1",'2012Figures'!$E:$E,$B$1)</f>
        <v>0</v>
      </c>
      <c r="P307" s="52">
        <f>SUMIFS('2012Figures'!$J:$J,'2012Figures'!$C:$C,$A307,'2012Figures'!$H:$H,$B307,'2012Figures'!$I:$I,$C307,'2012Figures'!$B:$B,"CyToBroker",'2012Figures'!$G:$G,"P1",'2012Figures'!$E:$E,$B$1)</f>
        <v>0</v>
      </c>
      <c r="R307" s="46" t="str">
        <f t="shared" si="29"/>
        <v/>
      </c>
      <c r="S307" s="46" t="str">
        <f t="shared" si="29"/>
        <v/>
      </c>
      <c r="T307" s="46" t="str">
        <f t="shared" si="29"/>
        <v/>
      </c>
      <c r="U307" s="46" t="str">
        <f t="shared" si="29"/>
        <v/>
      </c>
      <c r="V307" s="46" t="str">
        <f t="shared" si="29"/>
        <v/>
      </c>
    </row>
    <row r="308" spans="1:22" x14ac:dyDescent="0.2">
      <c r="A308" s="1">
        <v>210</v>
      </c>
      <c r="B308" s="1" t="s">
        <v>71</v>
      </c>
      <c r="C308" s="8">
        <v>2</v>
      </c>
      <c r="D308" s="29">
        <f>SUMIFS('2013Figures'!$J:$J,'2013Figures'!$C:$C,$A308,'2013Figures'!$H:$H,$B308,'2013Figures'!$I:$I,$C308,'2013Figures'!$E:$E,$B$1)</f>
        <v>0</v>
      </c>
      <c r="E308" s="9">
        <f>SUMIFS('2013Figures'!$J:$J,'2013Figures'!$C:$C,$A308,'2013Figures'!$H:$H,$B308,'2013Figures'!$I:$I,$C308,'2013Figures'!$B:$B,"BrokerToCy",'2013Figures'!$G:$G,"E1",'2013Figures'!$E:$E,$B$1)</f>
        <v>0</v>
      </c>
      <c r="F308" s="9">
        <f>SUMIFS('2013Figures'!$J:$J,'2013Figures'!$C:$C,$A308,'2013Figures'!$H:$H,$B308,'2013Figures'!$I:$I,$C308,'2013Figures'!$B:$B,"BrokerToCy",'2013Figures'!$G:$G,"P1",'2013Figures'!$E:$E,$B$1)</f>
        <v>0</v>
      </c>
      <c r="G308" s="9">
        <f>SUMIFS('2013Figures'!$J:$J,'2013Figures'!$C:$C,$A308,'2013Figures'!$H:$H,$B308,'2013Figures'!$I:$I,$C308,'2013Figures'!$B:$B,"CyToBroker",'2013Figures'!$G:$G,"E1",'2013Figures'!$E:$E,$B$1)</f>
        <v>0</v>
      </c>
      <c r="H308" s="9">
        <f>SUMIFS('2013Figures'!$J:$J,'2013Figures'!$C:$C,$A308,'2013Figures'!$H:$H,$B308,'2013Figures'!$I:$I,$C308,'2013Figures'!$B:$B,"CyToBroker",'2013Figures'!$G:$G,"P1",'2013Figures'!$E:$E,$B$1)</f>
        <v>0</v>
      </c>
      <c r="J308" s="8">
        <v>201101</v>
      </c>
      <c r="L308" s="42">
        <f>SUMIFS('2012Figures'!$J:$J,'2012Figures'!$C:$C,$A308,'2012Figures'!$H:$H,$B308,'2012Figures'!$I:$I,$C308,'2012Figures'!$E:$E,$B$1)</f>
        <v>0</v>
      </c>
      <c r="M308" s="52">
        <f>SUMIFS('2012Figures'!$J:$J,'2012Figures'!$C:$C,$A308,'2012Figures'!$H:$H,$B308,'2012Figures'!$I:$I,$C308,'2012Figures'!$B:$B,"BrokerToCy",'2012Figures'!$G:$G,"E1",'2012Figures'!$E:$E,$B$1)</f>
        <v>0</v>
      </c>
      <c r="N308" s="52">
        <f>SUMIFS('2012Figures'!$J:$J,'2012Figures'!$C:$C,$A308,'2012Figures'!$H:$H,$B308,'2012Figures'!$I:$I,$C308,'2012Figures'!$B:$B,"BrokerToCy",'2012Figures'!$G:$G,"P1",'2012Figures'!$E:$E,$B$1)</f>
        <v>0</v>
      </c>
      <c r="O308" s="52">
        <f>SUMIFS('2012Figures'!$J:$J,'2012Figures'!$C:$C,$A308,'2012Figures'!$H:$H,$B308,'2012Figures'!$I:$I,$C308,'2012Figures'!$B:$B,"CyToBroker",'2012Figures'!$G:$G,"E1",'2012Figures'!$E:$E,$B$1)</f>
        <v>0</v>
      </c>
      <c r="P308" s="52">
        <f>SUMIFS('2012Figures'!$J:$J,'2012Figures'!$C:$C,$A308,'2012Figures'!$H:$H,$B308,'2012Figures'!$I:$I,$C308,'2012Figures'!$B:$B,"CyToBroker",'2012Figures'!$G:$G,"P1",'2012Figures'!$E:$E,$B$1)</f>
        <v>0</v>
      </c>
      <c r="R308" s="46" t="str">
        <f t="shared" si="29"/>
        <v/>
      </c>
      <c r="S308" s="46" t="str">
        <f t="shared" si="29"/>
        <v/>
      </c>
      <c r="T308" s="46" t="str">
        <f t="shared" si="29"/>
        <v/>
      </c>
      <c r="U308" s="46" t="str">
        <f t="shared" si="29"/>
        <v/>
      </c>
      <c r="V308" s="46" t="str">
        <f t="shared" si="29"/>
        <v/>
      </c>
    </row>
    <row r="309" spans="1:22" x14ac:dyDescent="0.2">
      <c r="A309" s="1">
        <v>210</v>
      </c>
      <c r="B309" s="1" t="s">
        <v>71</v>
      </c>
      <c r="C309" s="8">
        <v>1</v>
      </c>
      <c r="D309" s="29">
        <f>SUMIFS('2013Figures'!$J:$J,'2013Figures'!$C:$C,$A309,'2013Figures'!$H:$H,$B309,'2013Figures'!$I:$I,$C309,'2013Figures'!$E:$E,$B$1)</f>
        <v>0</v>
      </c>
      <c r="E309" s="9">
        <f>SUMIFS('2013Figures'!$J:$J,'2013Figures'!$C:$C,$A309,'2013Figures'!$H:$H,$B309,'2013Figures'!$I:$I,$C309,'2013Figures'!$B:$B,"BrokerToCy",'2013Figures'!$G:$G,"E1",'2013Figures'!$E:$E,$B$1)</f>
        <v>0</v>
      </c>
      <c r="F309" s="9">
        <f>SUMIFS('2013Figures'!$J:$J,'2013Figures'!$C:$C,$A309,'2013Figures'!$H:$H,$B309,'2013Figures'!$I:$I,$C309,'2013Figures'!$B:$B,"BrokerToCy",'2013Figures'!$G:$G,"P1",'2013Figures'!$E:$E,$B$1)</f>
        <v>0</v>
      </c>
      <c r="G309" s="9">
        <f>SUMIFS('2013Figures'!$J:$J,'2013Figures'!$C:$C,$A309,'2013Figures'!$H:$H,$B309,'2013Figures'!$I:$I,$C309,'2013Figures'!$B:$B,"CyToBroker",'2013Figures'!$G:$G,"E1",'2013Figures'!$E:$E,$B$1)</f>
        <v>0</v>
      </c>
      <c r="H309" s="9">
        <f>SUMIFS('2013Figures'!$J:$J,'2013Figures'!$C:$C,$A309,'2013Figures'!$H:$H,$B309,'2013Figures'!$I:$I,$C309,'2013Figures'!$B:$B,"CyToBroker",'2013Figures'!$G:$G,"P1",'2013Figures'!$E:$E,$B$1)</f>
        <v>0</v>
      </c>
      <c r="J309" s="8">
        <v>200901</v>
      </c>
      <c r="L309" s="42">
        <f>SUMIFS('2012Figures'!$J:$J,'2012Figures'!$C:$C,$A309,'2012Figures'!$H:$H,$B309,'2012Figures'!$I:$I,$C309,'2012Figures'!$E:$E,$B$1)</f>
        <v>0</v>
      </c>
      <c r="M309" s="52">
        <f>SUMIFS('2012Figures'!$J:$J,'2012Figures'!$C:$C,$A309,'2012Figures'!$H:$H,$B309,'2012Figures'!$I:$I,$C309,'2012Figures'!$B:$B,"BrokerToCy",'2012Figures'!$G:$G,"E1",'2012Figures'!$E:$E,$B$1)</f>
        <v>0</v>
      </c>
      <c r="N309" s="52">
        <f>SUMIFS('2012Figures'!$J:$J,'2012Figures'!$C:$C,$A309,'2012Figures'!$H:$H,$B309,'2012Figures'!$I:$I,$C309,'2012Figures'!$B:$B,"BrokerToCy",'2012Figures'!$G:$G,"P1",'2012Figures'!$E:$E,$B$1)</f>
        <v>0</v>
      </c>
      <c r="O309" s="52">
        <f>SUMIFS('2012Figures'!$J:$J,'2012Figures'!$C:$C,$A309,'2012Figures'!$H:$H,$B309,'2012Figures'!$I:$I,$C309,'2012Figures'!$B:$B,"CyToBroker",'2012Figures'!$G:$G,"E1",'2012Figures'!$E:$E,$B$1)</f>
        <v>0</v>
      </c>
      <c r="P309" s="52">
        <f>SUMIFS('2012Figures'!$J:$J,'2012Figures'!$C:$C,$A309,'2012Figures'!$H:$H,$B309,'2012Figures'!$I:$I,$C309,'2012Figures'!$B:$B,"CyToBroker",'2012Figures'!$G:$G,"P1",'2012Figures'!$E:$E,$B$1)</f>
        <v>0</v>
      </c>
      <c r="R309" s="46" t="str">
        <f t="shared" si="29"/>
        <v/>
      </c>
      <c r="S309" s="46" t="str">
        <f t="shared" si="29"/>
        <v/>
      </c>
      <c r="T309" s="46" t="str">
        <f t="shared" si="29"/>
        <v/>
      </c>
      <c r="U309" s="46" t="str">
        <f t="shared" si="29"/>
        <v/>
      </c>
      <c r="V309" s="46" t="str">
        <f t="shared" si="29"/>
        <v/>
      </c>
    </row>
    <row r="310" spans="1:22" x14ac:dyDescent="0.2">
      <c r="A310" s="1">
        <v>210</v>
      </c>
      <c r="B310" s="1" t="s">
        <v>71</v>
      </c>
      <c r="D310" s="29">
        <f>SUMIFS('2013Figures'!$J:$J,'2013Figures'!$C:$C,$A310,'2013Figures'!$I:$I,"",'2013Figures'!$E:$E,$B$1)</f>
        <v>0</v>
      </c>
      <c r="E310" s="9">
        <f>SUMIFS('2013Figures'!$J:$J,'2013Figures'!$C:$C,$A310,'2013Figures'!$I:$I,"",'2013Figures'!$B:$B,"BrokerToCy",'2013Figures'!$G:$G,"E1",'2013Figures'!$E:$E,$B$1)</f>
        <v>0</v>
      </c>
      <c r="F310" s="9">
        <f>SUMIFS('2013Figures'!$J:$J,'2013Figures'!$C:$C,$A310,'2013Figures'!$I:$I,"",'2013Figures'!$B:$B,"BrokerToCy",'2013Figures'!$G:$G,"P1",'2013Figures'!$E:$E,$B$1)</f>
        <v>0</v>
      </c>
      <c r="G310" s="9">
        <f>SUMIFS('2013Figures'!$J:$J,'2013Figures'!$C:$C,$A310,'2013Figures'!$I:$I,"",'2013Figures'!$B:$B,"CyToBroker",'2013Figures'!$G:$G,"E1",'2013Figures'!$E:$E,$B$1)</f>
        <v>0</v>
      </c>
      <c r="H310" s="9">
        <f>SUMIFS('2013Figures'!$J:$J,'2013Figures'!$C:$C,$A310,'2013Figures'!$I:$I,"",'2013Figures'!$B:$B,"CyToBroker",'2013Figures'!$G:$G,"P1",'2013Figures'!$E:$E,$B$1)</f>
        <v>0</v>
      </c>
      <c r="J310" s="8" t="s">
        <v>131</v>
      </c>
      <c r="L310" s="42">
        <f>SUMIFS('2012Figures'!$J:$J,'2012Figures'!$C:$C,$A310,'2012Figures'!$I:$I,"",'2012Figures'!$E:$E,$B$1)</f>
        <v>0</v>
      </c>
      <c r="M310" s="52">
        <f>SUMIFS('2012Figures'!$J:$J,'2012Figures'!$C:$C,$A310,'2012Figures'!$I:$I,"",'2012Figures'!$B:$B,"BrokerToCy",'2012Figures'!$G:$G,"E1",'2012Figures'!$E:$E,$B$1)</f>
        <v>0</v>
      </c>
      <c r="N310" s="52">
        <f>SUMIFS('2012Figures'!$J:$J,'2012Figures'!$C:$C,$A310,'2012Figures'!$I:$I,"",'2012Figures'!$B:$B,"BrokerToCy",'2012Figures'!$G:$G,"P1",'2012Figures'!$E:$E,$B$1)</f>
        <v>0</v>
      </c>
      <c r="O310" s="52">
        <f>SUMIFS('2012Figures'!$J:$J,'2012Figures'!$C:$C,$A310,'2012Figures'!$I:$I,"",'2012Figures'!$B:$B,"CyToBroker",'2012Figures'!$G:$G,"E1",'2012Figures'!$E:$E,$B$1)</f>
        <v>0</v>
      </c>
      <c r="P310" s="52">
        <f>SUMIFS('2012Figures'!$J:$J,'2012Figures'!$C:$C,$A310,'2012Figures'!$I:$I,"",'2012Figures'!$B:$B,"CyToBroker",'2012Figures'!$G:$G,"P1",'2012Figures'!$E:$E,$B$1)</f>
        <v>0</v>
      </c>
      <c r="R310" s="46" t="str">
        <f t="shared" si="29"/>
        <v/>
      </c>
      <c r="S310" s="46" t="str">
        <f t="shared" si="29"/>
        <v/>
      </c>
      <c r="T310" s="46" t="str">
        <f t="shared" si="29"/>
        <v/>
      </c>
      <c r="U310" s="46" t="str">
        <f t="shared" si="29"/>
        <v/>
      </c>
      <c r="V310" s="46" t="str">
        <f t="shared" si="29"/>
        <v/>
      </c>
    </row>
    <row r="311" spans="1:22" x14ac:dyDescent="0.2">
      <c r="A311" s="21"/>
      <c r="B311" s="21" t="s">
        <v>92</v>
      </c>
      <c r="C311" s="22"/>
      <c r="D311" s="23">
        <f>SUM(E311:H311)</f>
        <v>0</v>
      </c>
      <c r="E311" s="23">
        <f>SUM(E305:E310)</f>
        <v>0</v>
      </c>
      <c r="F311" s="23">
        <f>SUM(F305:F310)</f>
        <v>0</v>
      </c>
      <c r="G311" s="23">
        <f>SUM(G305:G310)</f>
        <v>0</v>
      </c>
      <c r="H311" s="23">
        <f>SUM(H305:H310)</f>
        <v>0</v>
      </c>
      <c r="I311" s="21"/>
      <c r="J311" s="22"/>
      <c r="K311" s="21"/>
      <c r="L311" s="43">
        <f>SUM(M311:P311)</f>
        <v>0</v>
      </c>
      <c r="M311" s="43">
        <f>SUM(M305:M310)</f>
        <v>0</v>
      </c>
      <c r="N311" s="43">
        <f>SUM(N305:N310)</f>
        <v>0</v>
      </c>
      <c r="O311" s="43">
        <f>SUM(O305:O310)</f>
        <v>0</v>
      </c>
      <c r="P311" s="43">
        <f>SUM(P305:P310)</f>
        <v>0</v>
      </c>
      <c r="Q311" s="21"/>
      <c r="R311" s="21"/>
      <c r="S311" s="21"/>
      <c r="T311" s="21"/>
      <c r="U311" s="21"/>
      <c r="V311" s="21"/>
    </row>
    <row r="312" spans="1:22" x14ac:dyDescent="0.2">
      <c r="A312" s="28">
        <v>211</v>
      </c>
      <c r="B312" s="28" t="s">
        <v>73</v>
      </c>
      <c r="C312" s="17" t="s">
        <v>88</v>
      </c>
      <c r="D312" s="18">
        <f>SUMIFS('2013Figures'!$J:$J,'2013Figures'!$C:$C,$A312,'2013Figures'!$E:$E,$B$1)</f>
        <v>0</v>
      </c>
      <c r="E312" s="18">
        <f>SUMIFS('2013Figures'!$J:$J,'2013Figures'!$C:$C,$A312,'2013Figures'!$B:$B,"BrokerToCy",'2013Figures'!$G:$G,"E1",'2013Figures'!$E:$E,$B$1)</f>
        <v>0</v>
      </c>
      <c r="F312" s="18">
        <f>SUMIFS('2013Figures'!$J:$J,'2013Figures'!$C:$C,$A312,'2013Figures'!$B:$B,"BrokerToCy",'2013Figures'!$G:$G,"P1",'2013Figures'!$E:$E,$B$1)</f>
        <v>0</v>
      </c>
      <c r="G312" s="18">
        <f>SUMIFS('2013Figures'!$J:$J,'2013Figures'!$C:$C,$A312,'2013Figures'!$B:$B,"CyToBroker",'2013Figures'!$G:$G,"E1",'2013Figures'!$E:$E,$B$1)</f>
        <v>0</v>
      </c>
      <c r="H312" s="18">
        <f>SUMIFS('2013Figures'!$J:$J,'2013Figures'!$C:$C,$A312,'2013Figures'!$B:$B,"CyToBroker",'2013Figures'!$G:$G,"P1",'2013Figures'!$E:$E,$B$1)</f>
        <v>0</v>
      </c>
      <c r="I312" s="28"/>
      <c r="J312" s="17"/>
      <c r="K312" s="28"/>
      <c r="L312" s="50">
        <f>SUMIFS('2012Figures'!$J:$J,'2012Figures'!$C:$C,$A312,'2012Figures'!$E:$E,$B$1)</f>
        <v>0</v>
      </c>
      <c r="M312" s="50">
        <f>SUMIFS('2012Figures'!$J:$J,'2012Figures'!$C:$C,$A312,'2012Figures'!$B:$B,"BrokerToCy",'2012Figures'!$G:$G,"E1",'2012Figures'!$E:$E,$B$1)</f>
        <v>0</v>
      </c>
      <c r="N312" s="50">
        <f>SUMIFS('2012Figures'!$J:$J,'2012Figures'!$C:$C,$A312,'2012Figures'!$B:$B,"BrokerToCy",'2012Figures'!$G:$G,"P1",'2012Figures'!$E:$E,$B$1)</f>
        <v>0</v>
      </c>
      <c r="O312" s="50">
        <f>SUMIFS('2012Figures'!$J:$J,'2012Figures'!$C:$C,$A312,'2012Figures'!$B:$B,"CyToBroker",'2012Figures'!$G:$G,"E1",'2012Figures'!$E:$E,$B$1)</f>
        <v>0</v>
      </c>
      <c r="P312" s="50">
        <f>SUMIFS('2012Figures'!$J:$J,'2012Figures'!$C:$C,$A312,'2012Figures'!$B:$B,"CyToBroker",'2012Figures'!$G:$G,"P1",'2012Figures'!$E:$E,$B$1)</f>
        <v>0</v>
      </c>
      <c r="Q312" s="28"/>
      <c r="R312" s="46" t="str">
        <f t="shared" si="29"/>
        <v/>
      </c>
      <c r="S312" s="46" t="str">
        <f t="shared" si="29"/>
        <v/>
      </c>
      <c r="T312" s="46" t="str">
        <f t="shared" si="29"/>
        <v/>
      </c>
      <c r="U312" s="46" t="str">
        <f t="shared" si="29"/>
        <v/>
      </c>
      <c r="V312" s="46" t="str">
        <f t="shared" si="29"/>
        <v/>
      </c>
    </row>
    <row r="313" spans="1:22" x14ac:dyDescent="0.2">
      <c r="A313" s="1">
        <v>211</v>
      </c>
      <c r="B313" s="1" t="s">
        <v>73</v>
      </c>
      <c r="C313" s="8">
        <v>5</v>
      </c>
      <c r="D313" s="29">
        <f>SUMIFS('2013Figures'!$J:$J,'2013Figures'!$C:$C,$A313,'2013Figures'!$H:$H,$B313,'2013Figures'!$I:$I,$C313,'2013Figures'!$E:$E,$B$1)</f>
        <v>0</v>
      </c>
      <c r="E313" s="9">
        <f>SUMIFS('2013Figures'!$J:$J,'2013Figures'!$C:$C,$A313,'2013Figures'!$H:$H,$B313,'2013Figures'!$I:$I,$C313,'2013Figures'!$B:$B,"BrokerToCy",'2013Figures'!$G:$G,"E1",'2013Figures'!$E:$E,$B$1)</f>
        <v>0</v>
      </c>
      <c r="F313" s="9">
        <f>SUMIFS('2013Figures'!$J:$J,'2013Figures'!$C:$C,$A313,'2013Figures'!$H:$H,$B313,'2013Figures'!$I:$I,$C313,'2013Figures'!$B:$B,"BrokerToCy",'2013Figures'!$G:$G,"P1",'2013Figures'!$E:$E,$B$1)</f>
        <v>0</v>
      </c>
      <c r="G313" s="9">
        <f>SUMIFS('2013Figures'!$J:$J,'2013Figures'!$C:$C,$A313,'2013Figures'!$H:$H,$B313,'2013Figures'!$I:$I,$C313,'2013Figures'!$B:$B,"CyToBroker",'2013Figures'!$G:$G,"E1",'2013Figures'!$E:$E,$B$1)</f>
        <v>0</v>
      </c>
      <c r="H313" s="9">
        <f>SUMIFS('2013Figures'!$J:$J,'2013Figures'!$C:$C,$A313,'2013Figures'!$H:$H,$B313,'2013Figures'!$I:$I,$C313,'2013Figures'!$B:$B,"CyToBroker",'2013Figures'!$G:$G,"P1",'2013Figures'!$E:$E,$B$1)</f>
        <v>0</v>
      </c>
      <c r="J313" s="8">
        <v>201501</v>
      </c>
      <c r="L313" s="42">
        <f>SUMIFS('2012Figures'!$J:$J,'2012Figures'!$C:$C,$A313,'2012Figures'!$H:$H,$B313,'2012Figures'!$I:$I,$C313,'2012Figures'!$E:$E,$B$1)</f>
        <v>0</v>
      </c>
      <c r="M313" s="52">
        <f>SUMIFS('2012Figures'!$J:$J,'2012Figures'!$C:$C,$A313,'2012Figures'!$H:$H,$B313,'2012Figures'!$I:$I,$C313,'2012Figures'!$B:$B,"BrokerToCy",'2012Figures'!$G:$G,"E1",'2012Figures'!$E:$E,$B$1)</f>
        <v>0</v>
      </c>
      <c r="N313" s="52">
        <f>SUMIFS('2012Figures'!$J:$J,'2012Figures'!$C:$C,$A313,'2012Figures'!$H:$H,$B313,'2012Figures'!$I:$I,$C313,'2012Figures'!$B:$B,"BrokerToCy",'2012Figures'!$G:$G,"P1",'2012Figures'!$E:$E,$B$1)</f>
        <v>0</v>
      </c>
      <c r="O313" s="52">
        <f>SUMIFS('2012Figures'!$J:$J,'2012Figures'!$C:$C,$A313,'2012Figures'!$H:$H,$B313,'2012Figures'!$I:$I,$C313,'2012Figures'!$B:$B,"CyToBroker",'2012Figures'!$G:$G,"E1",'2012Figures'!$E:$E,$B$1)</f>
        <v>0</v>
      </c>
      <c r="P313" s="52">
        <f>SUMIFS('2012Figures'!$J:$J,'2012Figures'!$C:$C,$A313,'2012Figures'!$H:$H,$B313,'2012Figures'!$I:$I,$C313,'2012Figures'!$B:$B,"CyToBroker",'2012Figures'!$G:$G,"P1",'2012Figures'!$E:$E,$B$1)</f>
        <v>0</v>
      </c>
      <c r="R313" s="46" t="str">
        <f t="shared" si="29"/>
        <v/>
      </c>
      <c r="S313" s="46" t="str">
        <f t="shared" si="29"/>
        <v/>
      </c>
      <c r="T313" s="46" t="str">
        <f t="shared" si="29"/>
        <v/>
      </c>
      <c r="U313" s="46" t="str">
        <f t="shared" si="29"/>
        <v/>
      </c>
      <c r="V313" s="46" t="str">
        <f t="shared" si="29"/>
        <v/>
      </c>
    </row>
    <row r="314" spans="1:22" x14ac:dyDescent="0.2">
      <c r="A314" s="1">
        <v>211</v>
      </c>
      <c r="B314" s="1" t="s">
        <v>73</v>
      </c>
      <c r="C314" s="8">
        <v>4</v>
      </c>
      <c r="D314" s="29">
        <f>SUMIFS('2013Figures'!$J:$J,'2013Figures'!$C:$C,$A314,'2013Figures'!$H:$H,$B314,'2013Figures'!$I:$I,$C314,'2013Figures'!$E:$E,$B$1)</f>
        <v>0</v>
      </c>
      <c r="E314" s="9">
        <f>SUMIFS('2013Figures'!$J:$J,'2013Figures'!$C:$C,$A314,'2013Figures'!$H:$H,$B314,'2013Figures'!$I:$I,$C314,'2013Figures'!$B:$B,"BrokerToCy",'2013Figures'!$G:$G,"E1",'2013Figures'!$E:$E,$B$1)</f>
        <v>0</v>
      </c>
      <c r="F314" s="9">
        <f>SUMIFS('2013Figures'!$J:$J,'2013Figures'!$C:$C,$A314,'2013Figures'!$H:$H,$B314,'2013Figures'!$I:$I,$C314,'2013Figures'!$B:$B,"BrokerToCy",'2013Figures'!$G:$G,"P1",'2013Figures'!$E:$E,$B$1)</f>
        <v>0</v>
      </c>
      <c r="G314" s="9">
        <f>SUMIFS('2013Figures'!$J:$J,'2013Figures'!$C:$C,$A314,'2013Figures'!$H:$H,$B314,'2013Figures'!$I:$I,$C314,'2013Figures'!$B:$B,"CyToBroker",'2013Figures'!$G:$G,"E1",'2013Figures'!$E:$E,$B$1)</f>
        <v>0</v>
      </c>
      <c r="H314" s="9">
        <f>SUMIFS('2013Figures'!$J:$J,'2013Figures'!$C:$C,$A314,'2013Figures'!$H:$H,$B314,'2013Figures'!$I:$I,$C314,'2013Figures'!$B:$B,"CyToBroker",'2013Figures'!$G:$G,"P1",'2013Figures'!$E:$E,$B$1)</f>
        <v>0</v>
      </c>
      <c r="I314" s="30"/>
      <c r="J314" s="31">
        <v>201301</v>
      </c>
      <c r="K314" s="30"/>
      <c r="L314" s="42">
        <f>SUMIFS('2012Figures'!$J:$J,'2012Figures'!$C:$C,$A314,'2012Figures'!$H:$H,$B314,'2012Figures'!$I:$I,$C314,'2012Figures'!$E:$E,$B$1)</f>
        <v>0</v>
      </c>
      <c r="M314" s="52">
        <f>SUMIFS('2012Figures'!$J:$J,'2012Figures'!$C:$C,$A314,'2012Figures'!$H:$H,$B314,'2012Figures'!$I:$I,$C314,'2012Figures'!$B:$B,"BrokerToCy",'2012Figures'!$G:$G,"E1",'2012Figures'!$E:$E,$B$1)</f>
        <v>0</v>
      </c>
      <c r="N314" s="52">
        <f>SUMIFS('2012Figures'!$J:$J,'2012Figures'!$C:$C,$A314,'2012Figures'!$H:$H,$B314,'2012Figures'!$I:$I,$C314,'2012Figures'!$B:$B,"BrokerToCy",'2012Figures'!$G:$G,"P1",'2012Figures'!$E:$E,$B$1)</f>
        <v>0</v>
      </c>
      <c r="O314" s="52">
        <f>SUMIFS('2012Figures'!$J:$J,'2012Figures'!$C:$C,$A314,'2012Figures'!$H:$H,$B314,'2012Figures'!$I:$I,$C314,'2012Figures'!$B:$B,"CyToBroker",'2012Figures'!$G:$G,"E1",'2012Figures'!$E:$E,$B$1)</f>
        <v>0</v>
      </c>
      <c r="P314" s="52">
        <f>SUMIFS('2012Figures'!$J:$J,'2012Figures'!$C:$C,$A314,'2012Figures'!$H:$H,$B314,'2012Figures'!$I:$I,$C314,'2012Figures'!$B:$B,"CyToBroker",'2012Figures'!$G:$G,"P1",'2012Figures'!$E:$E,$B$1)</f>
        <v>0</v>
      </c>
      <c r="Q314" s="30"/>
      <c r="R314" s="46" t="str">
        <f t="shared" si="29"/>
        <v/>
      </c>
      <c r="S314" s="46" t="str">
        <f t="shared" si="29"/>
        <v/>
      </c>
      <c r="T314" s="46" t="str">
        <f t="shared" si="29"/>
        <v/>
      </c>
      <c r="U314" s="46" t="str">
        <f t="shared" si="29"/>
        <v/>
      </c>
      <c r="V314" s="46" t="str">
        <f t="shared" si="29"/>
        <v/>
      </c>
    </row>
    <row r="315" spans="1:22" x14ac:dyDescent="0.2">
      <c r="A315" s="1">
        <v>211</v>
      </c>
      <c r="B315" s="1" t="s">
        <v>73</v>
      </c>
      <c r="C315" s="8">
        <v>3</v>
      </c>
      <c r="D315" s="29">
        <f>SUMIFS('2013Figures'!$J:$J,'2013Figures'!$C:$C,$A315,'2013Figures'!$H:$H,$B315,'2013Figures'!$I:$I,$C315,'2013Figures'!$E:$E,$B$1)</f>
        <v>0</v>
      </c>
      <c r="E315" s="9">
        <f>SUMIFS('2013Figures'!$J:$J,'2013Figures'!$C:$C,$A315,'2013Figures'!$H:$H,$B315,'2013Figures'!$I:$I,$C315,'2013Figures'!$B:$B,"BrokerToCy",'2013Figures'!$G:$G,"E1",'2013Figures'!$E:$E,$B$1)</f>
        <v>0</v>
      </c>
      <c r="F315" s="9">
        <f>SUMIFS('2013Figures'!$J:$J,'2013Figures'!$C:$C,$A315,'2013Figures'!$H:$H,$B315,'2013Figures'!$I:$I,$C315,'2013Figures'!$B:$B,"BrokerToCy",'2013Figures'!$G:$G,"P1",'2013Figures'!$E:$E,$B$1)</f>
        <v>0</v>
      </c>
      <c r="G315" s="9">
        <f>SUMIFS('2013Figures'!$J:$J,'2013Figures'!$C:$C,$A315,'2013Figures'!$H:$H,$B315,'2013Figures'!$I:$I,$C315,'2013Figures'!$B:$B,"CyToBroker",'2013Figures'!$G:$G,"E1",'2013Figures'!$E:$E,$B$1)</f>
        <v>0</v>
      </c>
      <c r="H315" s="9">
        <f>SUMIFS('2013Figures'!$J:$J,'2013Figures'!$C:$C,$A315,'2013Figures'!$H:$H,$B315,'2013Figures'!$I:$I,$C315,'2013Figures'!$B:$B,"CyToBroker",'2013Figures'!$G:$G,"P1",'2013Figures'!$E:$E,$B$1)</f>
        <v>0</v>
      </c>
      <c r="J315" s="8">
        <v>201201</v>
      </c>
      <c r="L315" s="42">
        <f>SUMIFS('2012Figures'!$J:$J,'2012Figures'!$C:$C,$A315,'2012Figures'!$H:$H,$B315,'2012Figures'!$I:$I,$C315,'2012Figures'!$E:$E,$B$1)</f>
        <v>0</v>
      </c>
      <c r="M315" s="52">
        <f>SUMIFS('2012Figures'!$J:$J,'2012Figures'!$C:$C,$A315,'2012Figures'!$H:$H,$B315,'2012Figures'!$I:$I,$C315,'2012Figures'!$B:$B,"BrokerToCy",'2012Figures'!$G:$G,"E1",'2012Figures'!$E:$E,$B$1)</f>
        <v>0</v>
      </c>
      <c r="N315" s="52">
        <f>SUMIFS('2012Figures'!$J:$J,'2012Figures'!$C:$C,$A315,'2012Figures'!$H:$H,$B315,'2012Figures'!$I:$I,$C315,'2012Figures'!$B:$B,"BrokerToCy",'2012Figures'!$G:$G,"P1",'2012Figures'!$E:$E,$B$1)</f>
        <v>0</v>
      </c>
      <c r="O315" s="52">
        <f>SUMIFS('2012Figures'!$J:$J,'2012Figures'!$C:$C,$A315,'2012Figures'!$H:$H,$B315,'2012Figures'!$I:$I,$C315,'2012Figures'!$B:$B,"CyToBroker",'2012Figures'!$G:$G,"E1",'2012Figures'!$E:$E,$B$1)</f>
        <v>0</v>
      </c>
      <c r="P315" s="52">
        <f>SUMIFS('2012Figures'!$J:$J,'2012Figures'!$C:$C,$A315,'2012Figures'!$H:$H,$B315,'2012Figures'!$I:$I,$C315,'2012Figures'!$B:$B,"CyToBroker",'2012Figures'!$G:$G,"P1",'2012Figures'!$E:$E,$B$1)</f>
        <v>0</v>
      </c>
      <c r="R315" s="46" t="str">
        <f t="shared" si="29"/>
        <v/>
      </c>
      <c r="S315" s="46" t="str">
        <f t="shared" si="29"/>
        <v/>
      </c>
      <c r="T315" s="46" t="str">
        <f t="shared" si="29"/>
        <v/>
      </c>
      <c r="U315" s="46" t="str">
        <f t="shared" si="29"/>
        <v/>
      </c>
      <c r="V315" s="46" t="str">
        <f t="shared" si="29"/>
        <v/>
      </c>
    </row>
    <row r="316" spans="1:22" x14ac:dyDescent="0.2">
      <c r="A316" s="1">
        <v>211</v>
      </c>
      <c r="B316" s="1" t="s">
        <v>73</v>
      </c>
      <c r="C316" s="8">
        <v>2</v>
      </c>
      <c r="D316" s="29">
        <f>SUMIFS('2013Figures'!$J:$J,'2013Figures'!$C:$C,$A316,'2013Figures'!$H:$H,$B316,'2013Figures'!$I:$I,$C316,'2013Figures'!$E:$E,$B$1)</f>
        <v>0</v>
      </c>
      <c r="E316" s="9">
        <f>SUMIFS('2013Figures'!$J:$J,'2013Figures'!$C:$C,$A316,'2013Figures'!$H:$H,$B316,'2013Figures'!$I:$I,$C316,'2013Figures'!$B:$B,"BrokerToCy",'2013Figures'!$G:$G,"E1",'2013Figures'!$E:$E,$B$1)</f>
        <v>0</v>
      </c>
      <c r="F316" s="9">
        <f>SUMIFS('2013Figures'!$J:$J,'2013Figures'!$C:$C,$A316,'2013Figures'!$H:$H,$B316,'2013Figures'!$I:$I,$C316,'2013Figures'!$B:$B,"BrokerToCy",'2013Figures'!$G:$G,"P1",'2013Figures'!$E:$E,$B$1)</f>
        <v>0</v>
      </c>
      <c r="G316" s="9">
        <f>SUMIFS('2013Figures'!$J:$J,'2013Figures'!$C:$C,$A316,'2013Figures'!$H:$H,$B316,'2013Figures'!$I:$I,$C316,'2013Figures'!$B:$B,"CyToBroker",'2013Figures'!$G:$G,"E1",'2013Figures'!$E:$E,$B$1)</f>
        <v>0</v>
      </c>
      <c r="H316" s="9">
        <f>SUMIFS('2013Figures'!$J:$J,'2013Figures'!$C:$C,$A316,'2013Figures'!$H:$H,$B316,'2013Figures'!$I:$I,$C316,'2013Figures'!$B:$B,"CyToBroker",'2013Figures'!$G:$G,"P1",'2013Figures'!$E:$E,$B$1)</f>
        <v>0</v>
      </c>
      <c r="J316" s="8">
        <v>201101</v>
      </c>
      <c r="L316" s="42">
        <f>SUMIFS('2012Figures'!$J:$J,'2012Figures'!$C:$C,$A316,'2012Figures'!$H:$H,$B316,'2012Figures'!$I:$I,$C316,'2012Figures'!$E:$E,$B$1)</f>
        <v>0</v>
      </c>
      <c r="M316" s="52">
        <f>SUMIFS('2012Figures'!$J:$J,'2012Figures'!$C:$C,$A316,'2012Figures'!$H:$H,$B316,'2012Figures'!$I:$I,$C316,'2012Figures'!$B:$B,"BrokerToCy",'2012Figures'!$G:$G,"E1",'2012Figures'!$E:$E,$B$1)</f>
        <v>0</v>
      </c>
      <c r="N316" s="52">
        <f>SUMIFS('2012Figures'!$J:$J,'2012Figures'!$C:$C,$A316,'2012Figures'!$H:$H,$B316,'2012Figures'!$I:$I,$C316,'2012Figures'!$B:$B,"BrokerToCy",'2012Figures'!$G:$G,"P1",'2012Figures'!$E:$E,$B$1)</f>
        <v>0</v>
      </c>
      <c r="O316" s="52">
        <f>SUMIFS('2012Figures'!$J:$J,'2012Figures'!$C:$C,$A316,'2012Figures'!$H:$H,$B316,'2012Figures'!$I:$I,$C316,'2012Figures'!$B:$B,"CyToBroker",'2012Figures'!$G:$G,"E1",'2012Figures'!$E:$E,$B$1)</f>
        <v>0</v>
      </c>
      <c r="P316" s="52">
        <f>SUMIFS('2012Figures'!$J:$J,'2012Figures'!$C:$C,$A316,'2012Figures'!$H:$H,$B316,'2012Figures'!$I:$I,$C316,'2012Figures'!$B:$B,"CyToBroker",'2012Figures'!$G:$G,"P1",'2012Figures'!$E:$E,$B$1)</f>
        <v>0</v>
      </c>
      <c r="R316" s="46" t="str">
        <f t="shared" si="29"/>
        <v/>
      </c>
      <c r="S316" s="46" t="str">
        <f t="shared" si="29"/>
        <v/>
      </c>
      <c r="T316" s="46" t="str">
        <f t="shared" si="29"/>
        <v/>
      </c>
      <c r="U316" s="46" t="str">
        <f t="shared" si="29"/>
        <v/>
      </c>
      <c r="V316" s="46" t="str">
        <f t="shared" si="29"/>
        <v/>
      </c>
    </row>
    <row r="317" spans="1:22" x14ac:dyDescent="0.2">
      <c r="A317" s="1">
        <v>211</v>
      </c>
      <c r="B317" s="1" t="s">
        <v>73</v>
      </c>
      <c r="C317" s="8">
        <v>1</v>
      </c>
      <c r="D317" s="29">
        <f>SUMIFS('2013Figures'!$J:$J,'2013Figures'!$C:$C,$A317,'2013Figures'!$H:$H,$B317,'2013Figures'!$I:$I,$C317,'2013Figures'!$E:$E,$B$1)</f>
        <v>0</v>
      </c>
      <c r="E317" s="9">
        <f>SUMIFS('2013Figures'!$J:$J,'2013Figures'!$C:$C,$A317,'2013Figures'!$H:$H,$B317,'2013Figures'!$I:$I,$C317,'2013Figures'!$B:$B,"BrokerToCy",'2013Figures'!$G:$G,"E1",'2013Figures'!$E:$E,$B$1)</f>
        <v>0</v>
      </c>
      <c r="F317" s="9">
        <f>SUMIFS('2013Figures'!$J:$J,'2013Figures'!$C:$C,$A317,'2013Figures'!$H:$H,$B317,'2013Figures'!$I:$I,$C317,'2013Figures'!$B:$B,"BrokerToCy",'2013Figures'!$G:$G,"P1",'2013Figures'!$E:$E,$B$1)</f>
        <v>0</v>
      </c>
      <c r="G317" s="9">
        <f>SUMIFS('2013Figures'!$J:$J,'2013Figures'!$C:$C,$A317,'2013Figures'!$H:$H,$B317,'2013Figures'!$I:$I,$C317,'2013Figures'!$B:$B,"CyToBroker",'2013Figures'!$G:$G,"E1",'2013Figures'!$E:$E,$B$1)</f>
        <v>0</v>
      </c>
      <c r="H317" s="9">
        <f>SUMIFS('2013Figures'!$J:$J,'2013Figures'!$C:$C,$A317,'2013Figures'!$H:$H,$B317,'2013Figures'!$I:$I,$C317,'2013Figures'!$B:$B,"CyToBroker",'2013Figures'!$G:$G,"P1",'2013Figures'!$E:$E,$B$1)</f>
        <v>0</v>
      </c>
      <c r="J317" s="8">
        <v>200901</v>
      </c>
      <c r="L317" s="42">
        <f>SUMIFS('2012Figures'!$J:$J,'2012Figures'!$C:$C,$A317,'2012Figures'!$H:$H,$B317,'2012Figures'!$I:$I,$C317,'2012Figures'!$E:$E,$B$1)</f>
        <v>0</v>
      </c>
      <c r="M317" s="52">
        <f>SUMIFS('2012Figures'!$J:$J,'2012Figures'!$C:$C,$A317,'2012Figures'!$H:$H,$B317,'2012Figures'!$I:$I,$C317,'2012Figures'!$B:$B,"BrokerToCy",'2012Figures'!$G:$G,"E1",'2012Figures'!$E:$E,$B$1)</f>
        <v>0</v>
      </c>
      <c r="N317" s="52">
        <f>SUMIFS('2012Figures'!$J:$J,'2012Figures'!$C:$C,$A317,'2012Figures'!$H:$H,$B317,'2012Figures'!$I:$I,$C317,'2012Figures'!$B:$B,"BrokerToCy",'2012Figures'!$G:$G,"P1",'2012Figures'!$E:$E,$B$1)</f>
        <v>0</v>
      </c>
      <c r="O317" s="52">
        <f>SUMIFS('2012Figures'!$J:$J,'2012Figures'!$C:$C,$A317,'2012Figures'!$H:$H,$B317,'2012Figures'!$I:$I,$C317,'2012Figures'!$B:$B,"CyToBroker",'2012Figures'!$G:$G,"E1",'2012Figures'!$E:$E,$B$1)</f>
        <v>0</v>
      </c>
      <c r="P317" s="52">
        <f>SUMIFS('2012Figures'!$J:$J,'2012Figures'!$C:$C,$A317,'2012Figures'!$H:$H,$B317,'2012Figures'!$I:$I,$C317,'2012Figures'!$B:$B,"CyToBroker",'2012Figures'!$G:$G,"P1",'2012Figures'!$E:$E,$B$1)</f>
        <v>0</v>
      </c>
      <c r="R317" s="46" t="str">
        <f t="shared" si="29"/>
        <v/>
      </c>
      <c r="S317" s="46" t="str">
        <f t="shared" si="29"/>
        <v/>
      </c>
      <c r="T317" s="46" t="str">
        <f t="shared" si="29"/>
        <v/>
      </c>
      <c r="U317" s="46" t="str">
        <f t="shared" si="29"/>
        <v/>
      </c>
      <c r="V317" s="46" t="str">
        <f t="shared" si="29"/>
        <v/>
      </c>
    </row>
    <row r="318" spans="1:22" x14ac:dyDescent="0.2">
      <c r="A318" s="1">
        <v>211</v>
      </c>
      <c r="B318" s="1" t="s">
        <v>73</v>
      </c>
      <c r="D318" s="29">
        <f>SUMIFS('2013Figures'!$J:$J,'2013Figures'!$C:$C,$A318,'2013Figures'!$I:$I,"",'2013Figures'!$E:$E,$B$1)</f>
        <v>0</v>
      </c>
      <c r="E318" s="9">
        <f>SUMIFS('2013Figures'!$J:$J,'2013Figures'!$C:$C,$A318,'2013Figures'!$I:$I,"",'2013Figures'!$B:$B,"BrokerToCy",'2013Figures'!$G:$G,"E1",'2013Figures'!$E:$E,$B$1)</f>
        <v>0</v>
      </c>
      <c r="F318" s="9">
        <f>SUMIFS('2013Figures'!$J:$J,'2013Figures'!$C:$C,$A318,'2013Figures'!$I:$I,"",'2013Figures'!$B:$B,"BrokerToCy",'2013Figures'!$G:$G,"P1",'2013Figures'!$E:$E,$B$1)</f>
        <v>0</v>
      </c>
      <c r="G318" s="9">
        <f>SUMIFS('2013Figures'!$J:$J,'2013Figures'!$C:$C,$A318,'2013Figures'!$I:$I,"",'2013Figures'!$B:$B,"CyToBroker",'2013Figures'!$G:$G,"E1",'2013Figures'!$E:$E,$B$1)</f>
        <v>0</v>
      </c>
      <c r="H318" s="9">
        <f>SUMIFS('2013Figures'!$J:$J,'2013Figures'!$C:$C,$A318,'2013Figures'!$I:$I,"",'2013Figures'!$B:$B,"CyToBroker",'2013Figures'!$G:$G,"P1",'2013Figures'!$E:$E,$B$1)</f>
        <v>0</v>
      </c>
      <c r="J318" s="8" t="s">
        <v>131</v>
      </c>
      <c r="L318" s="42">
        <f>SUMIFS('2012Figures'!$J:$J,'2012Figures'!$C:$C,$A318,'2012Figures'!$I:$I,"",'2012Figures'!$E:$E,$B$1)</f>
        <v>0</v>
      </c>
      <c r="M318" s="52">
        <f>SUMIFS('2012Figures'!$J:$J,'2012Figures'!$C:$C,$A318,'2012Figures'!$I:$I,"",'2012Figures'!$B:$B,"BrokerToCy",'2012Figures'!$G:$G,"E1",'2012Figures'!$E:$E,$B$1)</f>
        <v>0</v>
      </c>
      <c r="N318" s="52">
        <f>SUMIFS('2012Figures'!$J:$J,'2012Figures'!$C:$C,$A318,'2012Figures'!$I:$I,"",'2012Figures'!$B:$B,"BrokerToCy",'2012Figures'!$G:$G,"P1",'2012Figures'!$E:$E,$B$1)</f>
        <v>0</v>
      </c>
      <c r="O318" s="52">
        <f>SUMIFS('2012Figures'!$J:$J,'2012Figures'!$C:$C,$A318,'2012Figures'!$I:$I,"",'2012Figures'!$B:$B,"CyToBroker",'2012Figures'!$G:$G,"E1",'2012Figures'!$E:$E,$B$1)</f>
        <v>0</v>
      </c>
      <c r="P318" s="52">
        <f>SUMIFS('2012Figures'!$J:$J,'2012Figures'!$C:$C,$A318,'2012Figures'!$I:$I,"",'2012Figures'!$B:$B,"CyToBroker",'2012Figures'!$G:$G,"P1",'2012Figures'!$E:$E,$B$1)</f>
        <v>0</v>
      </c>
      <c r="R318" s="46" t="str">
        <f t="shared" si="29"/>
        <v/>
      </c>
      <c r="S318" s="46" t="str">
        <f t="shared" si="29"/>
        <v/>
      </c>
      <c r="T318" s="46" t="str">
        <f t="shared" si="29"/>
        <v/>
      </c>
      <c r="U318" s="46" t="str">
        <f t="shared" si="29"/>
        <v/>
      </c>
      <c r="V318" s="46" t="str">
        <f t="shared" si="29"/>
        <v/>
      </c>
    </row>
    <row r="319" spans="1:22" x14ac:dyDescent="0.2">
      <c r="A319" s="21"/>
      <c r="B319" s="21" t="s">
        <v>92</v>
      </c>
      <c r="C319" s="22"/>
      <c r="D319" s="23">
        <f>SUM(E319:H319)</f>
        <v>0</v>
      </c>
      <c r="E319" s="23">
        <f>SUM(E313:E318)</f>
        <v>0</v>
      </c>
      <c r="F319" s="23">
        <f>SUM(F313:F318)</f>
        <v>0</v>
      </c>
      <c r="G319" s="23">
        <f>SUM(G313:G318)</f>
        <v>0</v>
      </c>
      <c r="H319" s="23">
        <f>SUM(H313:H318)</f>
        <v>0</v>
      </c>
      <c r="I319" s="21"/>
      <c r="J319" s="22"/>
      <c r="K319" s="21"/>
      <c r="L319" s="43">
        <f>SUM(M319:P319)</f>
        <v>0</v>
      </c>
      <c r="M319" s="43">
        <f>SUM(M313:M318)</f>
        <v>0</v>
      </c>
      <c r="N319" s="43">
        <f>SUM(N313:N318)</f>
        <v>0</v>
      </c>
      <c r="O319" s="43">
        <f>SUM(O313:O318)</f>
        <v>0</v>
      </c>
      <c r="P319" s="43">
        <f>SUM(P313:P318)</f>
        <v>0</v>
      </c>
      <c r="Q319" s="21"/>
      <c r="R319" s="21"/>
      <c r="S319" s="21"/>
      <c r="T319" s="21"/>
      <c r="U319" s="21"/>
      <c r="V319" s="21"/>
    </row>
    <row r="320" spans="1:22" x14ac:dyDescent="0.2">
      <c r="A320" s="28">
        <v>214</v>
      </c>
      <c r="B320" s="28" t="s">
        <v>115</v>
      </c>
      <c r="C320" s="17" t="s">
        <v>88</v>
      </c>
      <c r="D320" s="18">
        <f>SUMIFS('2013Figures'!$J:$J,'2013Figures'!$C:$C,$A320,'2013Figures'!$E:$E,$B$1)</f>
        <v>0</v>
      </c>
      <c r="E320" s="18">
        <f>SUMIFS('2013Figures'!$J:$J,'2013Figures'!$C:$C,$A320,'2013Figures'!$B:$B,"BrokerToCy",'2013Figures'!$G:$G,"E1",'2013Figures'!$E:$E,$B$1)</f>
        <v>0</v>
      </c>
      <c r="F320" s="18">
        <f>SUMIFS('2013Figures'!$J:$J,'2013Figures'!$C:$C,$A320,'2013Figures'!$B:$B,"BrokerToCy",'2013Figures'!$G:$G,"P1",'2013Figures'!$E:$E,$B$1)</f>
        <v>0</v>
      </c>
      <c r="G320" s="18">
        <f>SUMIFS('2013Figures'!$J:$J,'2013Figures'!$C:$C,$A320,'2013Figures'!$B:$B,"CyToBroker",'2013Figures'!$G:$G,"E1",'2013Figures'!$E:$E,$B$1)</f>
        <v>0</v>
      </c>
      <c r="H320" s="18">
        <f>SUMIFS('2013Figures'!$J:$J,'2013Figures'!$C:$C,$A320,'2013Figures'!$B:$B,"CyToBroker",'2013Figures'!$G:$G,"P1",'2013Figures'!$E:$E,$B$1)</f>
        <v>0</v>
      </c>
      <c r="I320" s="28"/>
      <c r="J320" s="17"/>
      <c r="K320" s="28"/>
      <c r="L320" s="50">
        <f>SUMIFS('2012Figures'!$J:$J,'2012Figures'!$C:$C,$A320,'2012Figures'!$E:$E,$B$1)</f>
        <v>0</v>
      </c>
      <c r="M320" s="50">
        <f>SUMIFS('2012Figures'!$J:$J,'2012Figures'!$C:$C,$A320,'2012Figures'!$B:$B,"BrokerToCy",'2012Figures'!$G:$G,"E1",'2012Figures'!$E:$E,$B$1)</f>
        <v>0</v>
      </c>
      <c r="N320" s="50">
        <f>SUMIFS('2012Figures'!$J:$J,'2012Figures'!$C:$C,$A320,'2012Figures'!$B:$B,"BrokerToCy",'2012Figures'!$G:$G,"P1",'2012Figures'!$E:$E,$B$1)</f>
        <v>0</v>
      </c>
      <c r="O320" s="50">
        <f>SUMIFS('2012Figures'!$J:$J,'2012Figures'!$C:$C,$A320,'2012Figures'!$B:$B,"CyToBroker",'2012Figures'!$G:$G,"E1",'2012Figures'!$E:$E,$B$1)</f>
        <v>0</v>
      </c>
      <c r="P320" s="50">
        <f>SUMIFS('2012Figures'!$J:$J,'2012Figures'!$C:$C,$A320,'2012Figures'!$B:$B,"CyToBroker",'2012Figures'!$G:$G,"P1",'2012Figures'!$E:$E,$B$1)</f>
        <v>0</v>
      </c>
      <c r="Q320" s="28"/>
      <c r="R320" s="46" t="str">
        <f t="shared" si="29"/>
        <v/>
      </c>
      <c r="S320" s="46" t="str">
        <f t="shared" si="29"/>
        <v/>
      </c>
      <c r="T320" s="46" t="str">
        <f t="shared" si="29"/>
        <v/>
      </c>
      <c r="U320" s="46" t="str">
        <f t="shared" si="29"/>
        <v/>
      </c>
      <c r="V320" s="46" t="str">
        <f t="shared" si="29"/>
        <v/>
      </c>
    </row>
    <row r="321" spans="1:22" x14ac:dyDescent="0.2">
      <c r="A321" s="1">
        <v>214</v>
      </c>
      <c r="B321" s="1" t="s">
        <v>115</v>
      </c>
      <c r="C321" s="8">
        <v>1</v>
      </c>
      <c r="D321" s="29">
        <f>SUMIFS('2013Figures'!$J:$J,'2013Figures'!$C:$C,$A321,'2013Figures'!$H:$H,$B321,'2013Figures'!$I:$I,$C321,'2013Figures'!$E:$E,$B$1)</f>
        <v>0</v>
      </c>
      <c r="E321" s="9">
        <f>SUMIFS('2013Figures'!$J:$J,'2013Figures'!$C:$C,$A321,'2013Figures'!$H:$H,$B321,'2013Figures'!$I:$I,$C321,'2013Figures'!$B:$B,"BrokerToCy",'2013Figures'!$G:$G,"E1",'2013Figures'!$E:$E,$B$1)</f>
        <v>0</v>
      </c>
      <c r="F321" s="9">
        <f>SUMIFS('2013Figures'!$J:$J,'2013Figures'!$C:$C,$A321,'2013Figures'!$H:$H,$B321,'2013Figures'!$I:$I,$C321,'2013Figures'!$B:$B,"BrokerToCy",'2013Figures'!$G:$G,"P1",'2013Figures'!$E:$E,$B$1)</f>
        <v>0</v>
      </c>
      <c r="G321" s="9">
        <f>SUMIFS('2013Figures'!$J:$J,'2013Figures'!$C:$C,$A321,'2013Figures'!$H:$H,$B321,'2013Figures'!$I:$I,$C321,'2013Figures'!$B:$B,"CyToBroker",'2013Figures'!$G:$G,"E1",'2013Figures'!$E:$E,$B$1)</f>
        <v>0</v>
      </c>
      <c r="H321" s="9">
        <f>SUMIFS('2013Figures'!$J:$J,'2013Figures'!$C:$C,$A321,'2013Figures'!$H:$H,$B321,'2013Figures'!$I:$I,$C321,'2013Figures'!$B:$B,"CyToBroker",'2013Figures'!$G:$G,"P1",'2013Figures'!$E:$E,$B$1)</f>
        <v>0</v>
      </c>
      <c r="I321" s="30"/>
      <c r="J321" s="31">
        <v>200901</v>
      </c>
      <c r="K321" s="30"/>
      <c r="L321" s="42">
        <f>SUMIFS('2012Figures'!$J:$J,'2012Figures'!$C:$C,$A321,'2012Figures'!$H:$H,$B321,'2012Figures'!$I:$I,$C321,'2012Figures'!$E:$E,$B$1)</f>
        <v>0</v>
      </c>
      <c r="M321" s="52">
        <f>SUMIFS('2012Figures'!$J:$J,'2012Figures'!$C:$C,$A321,'2012Figures'!$H:$H,$B321,'2012Figures'!$I:$I,$C321,'2012Figures'!$B:$B,"BrokerToCy",'2012Figures'!$G:$G,"E1",'2012Figures'!$E:$E,$B$1)</f>
        <v>0</v>
      </c>
      <c r="N321" s="52">
        <f>SUMIFS('2012Figures'!$J:$J,'2012Figures'!$C:$C,$A321,'2012Figures'!$H:$H,$B321,'2012Figures'!$I:$I,$C321,'2012Figures'!$B:$B,"BrokerToCy",'2012Figures'!$G:$G,"P1",'2012Figures'!$E:$E,$B$1)</f>
        <v>0</v>
      </c>
      <c r="O321" s="52">
        <f>SUMIFS('2012Figures'!$J:$J,'2012Figures'!$C:$C,$A321,'2012Figures'!$H:$H,$B321,'2012Figures'!$I:$I,$C321,'2012Figures'!$B:$B,"CyToBroker",'2012Figures'!$G:$G,"E1",'2012Figures'!$E:$E,$B$1)</f>
        <v>0</v>
      </c>
      <c r="P321" s="52">
        <f>SUMIFS('2012Figures'!$J:$J,'2012Figures'!$C:$C,$A321,'2012Figures'!$H:$H,$B321,'2012Figures'!$I:$I,$C321,'2012Figures'!$B:$B,"CyToBroker",'2012Figures'!$G:$G,"P1",'2012Figures'!$E:$E,$B$1)</f>
        <v>0</v>
      </c>
      <c r="Q321" s="30"/>
      <c r="R321" s="46" t="str">
        <f t="shared" si="29"/>
        <v/>
      </c>
      <c r="S321" s="46" t="str">
        <f t="shared" si="29"/>
        <v/>
      </c>
      <c r="T321" s="46" t="str">
        <f t="shared" si="29"/>
        <v/>
      </c>
      <c r="U321" s="46" t="str">
        <f t="shared" si="29"/>
        <v/>
      </c>
      <c r="V321" s="46" t="str">
        <f t="shared" si="29"/>
        <v/>
      </c>
    </row>
    <row r="322" spans="1:22" x14ac:dyDescent="0.2">
      <c r="A322" s="1">
        <v>214</v>
      </c>
      <c r="B322" s="1" t="s">
        <v>115</v>
      </c>
      <c r="D322" s="29">
        <f>SUMIFS('2013Figures'!$J:$J,'2013Figures'!$C:$C,$A322,'2013Figures'!$I:$I,"",'2013Figures'!$E:$E,$B$1)</f>
        <v>0</v>
      </c>
      <c r="E322" s="9">
        <f>SUMIFS('2013Figures'!$J:$J,'2013Figures'!$C:$C,$A322,'2013Figures'!$I:$I,"",'2013Figures'!$B:$B,"BrokerToCy",'2013Figures'!$G:$G,"E1",'2013Figures'!$E:$E,$B$1)</f>
        <v>0</v>
      </c>
      <c r="F322" s="9">
        <f>SUMIFS('2013Figures'!$J:$J,'2013Figures'!$C:$C,$A322,'2013Figures'!$I:$I,"",'2013Figures'!$B:$B,"BrokerToCy",'2013Figures'!$G:$G,"P1",'2013Figures'!$E:$E,$B$1)</f>
        <v>0</v>
      </c>
      <c r="G322" s="9">
        <f>SUMIFS('2013Figures'!$J:$J,'2013Figures'!$C:$C,$A322,'2013Figures'!$I:$I,"",'2013Figures'!$B:$B,"CyToBroker",'2013Figures'!$G:$G,"E1",'2013Figures'!$E:$E,$B$1)</f>
        <v>0</v>
      </c>
      <c r="H322" s="9">
        <f>SUMIFS('2013Figures'!$J:$J,'2013Figures'!$C:$C,$A322,'2013Figures'!$I:$I,"",'2013Figures'!$B:$B,"CyToBroker",'2013Figures'!$G:$G,"P1",'2013Figures'!$E:$E,$B$1)</f>
        <v>0</v>
      </c>
      <c r="J322" s="8" t="s">
        <v>131</v>
      </c>
      <c r="L322" s="42">
        <f>SUMIFS('2012Figures'!$J:$J,'2012Figures'!$C:$C,$A322,'2012Figures'!$I:$I,"",'2012Figures'!$E:$E,$B$1)</f>
        <v>0</v>
      </c>
      <c r="M322" s="52">
        <f>SUMIFS('2012Figures'!$J:$J,'2012Figures'!$C:$C,$A322,'2012Figures'!$I:$I,"",'2012Figures'!$B:$B,"BrokerToCy",'2012Figures'!$G:$G,"E1",'2012Figures'!$E:$E,$B$1)</f>
        <v>0</v>
      </c>
      <c r="N322" s="52">
        <f>SUMIFS('2012Figures'!$J:$J,'2012Figures'!$C:$C,$A322,'2012Figures'!$I:$I,"",'2012Figures'!$B:$B,"BrokerToCy",'2012Figures'!$G:$G,"P1",'2012Figures'!$E:$E,$B$1)</f>
        <v>0</v>
      </c>
      <c r="O322" s="52">
        <f>SUMIFS('2012Figures'!$J:$J,'2012Figures'!$C:$C,$A322,'2012Figures'!$I:$I,"",'2012Figures'!$B:$B,"CyToBroker",'2012Figures'!$G:$G,"E1",'2012Figures'!$E:$E,$B$1)</f>
        <v>0</v>
      </c>
      <c r="P322" s="52">
        <f>SUMIFS('2012Figures'!$J:$J,'2012Figures'!$C:$C,$A322,'2012Figures'!$I:$I,"",'2012Figures'!$B:$B,"CyToBroker",'2012Figures'!$G:$G,"P1",'2012Figures'!$E:$E,$B$1)</f>
        <v>0</v>
      </c>
      <c r="R322" s="46" t="str">
        <f t="shared" si="29"/>
        <v/>
      </c>
      <c r="S322" s="46" t="str">
        <f t="shared" si="29"/>
        <v/>
      </c>
      <c r="T322" s="46" t="str">
        <f t="shared" si="29"/>
        <v/>
      </c>
      <c r="U322" s="46" t="str">
        <f t="shared" si="29"/>
        <v/>
      </c>
      <c r="V322" s="46" t="str">
        <f t="shared" si="29"/>
        <v/>
      </c>
    </row>
    <row r="323" spans="1:22" x14ac:dyDescent="0.2">
      <c r="A323" s="21"/>
      <c r="B323" s="21" t="s">
        <v>92</v>
      </c>
      <c r="C323" s="22"/>
      <c r="D323" s="23">
        <f>SUM(E323:H323)</f>
        <v>0</v>
      </c>
      <c r="E323" s="23">
        <f>SUM(E321:E322)</f>
        <v>0</v>
      </c>
      <c r="F323" s="23">
        <f>SUM(F321:F322)</f>
        <v>0</v>
      </c>
      <c r="G323" s="23">
        <f>SUM(G321:G322)</f>
        <v>0</v>
      </c>
      <c r="H323" s="23">
        <f>SUM(H321:H322)</f>
        <v>0</v>
      </c>
      <c r="I323" s="21"/>
      <c r="J323" s="22"/>
      <c r="K323" s="21"/>
      <c r="L323" s="43">
        <f>SUM(M323:P323)</f>
        <v>0</v>
      </c>
      <c r="M323" s="43">
        <f>SUM(M321:M322)</f>
        <v>0</v>
      </c>
      <c r="N323" s="43">
        <f>SUM(N321:N322)</f>
        <v>0</v>
      </c>
      <c r="O323" s="43">
        <f>SUM(O321:O322)</f>
        <v>0</v>
      </c>
      <c r="P323" s="43">
        <f>SUM(P321:P322)</f>
        <v>0</v>
      </c>
      <c r="Q323" s="21"/>
      <c r="R323" s="21"/>
      <c r="S323" s="21"/>
      <c r="T323" s="21"/>
      <c r="U323" s="21"/>
      <c r="V323" s="21"/>
    </row>
    <row r="324" spans="1:22" x14ac:dyDescent="0.2">
      <c r="A324" s="28">
        <v>215</v>
      </c>
      <c r="B324" s="28" t="s">
        <v>168</v>
      </c>
      <c r="C324" s="17" t="s">
        <v>88</v>
      </c>
      <c r="D324" s="18">
        <f>SUMIFS('2013Figures'!$J:$J,'2013Figures'!$C:$C,$A324,'2013Figures'!$E:$E,$B$1)</f>
        <v>0</v>
      </c>
      <c r="E324" s="18">
        <f>SUMIFS('2013Figures'!$J:$J,'2013Figures'!$C:$C,$A324,'2013Figures'!$B:$B,"BrokerToCy",'2013Figures'!$G:$G,"E1",'2013Figures'!$E:$E,$B$1)</f>
        <v>0</v>
      </c>
      <c r="F324" s="18">
        <f>SUMIFS('2013Figures'!$J:$J,'2013Figures'!$C:$C,$A324,'2013Figures'!$B:$B,"BrokerToCy",'2013Figures'!$G:$G,"P1",'2013Figures'!$E:$E,$B$1)</f>
        <v>0</v>
      </c>
      <c r="G324" s="18">
        <f>SUMIFS('2013Figures'!$J:$J,'2013Figures'!$C:$C,$A324,'2013Figures'!$B:$B,"CyToBroker",'2013Figures'!$G:$G,"E1",'2013Figures'!$E:$E,$B$1)</f>
        <v>0</v>
      </c>
      <c r="H324" s="18">
        <f>SUMIFS('2013Figures'!$J:$J,'2013Figures'!$C:$C,$A324,'2013Figures'!$B:$B,"CyToBroker",'2013Figures'!$G:$G,"P1",'2013Figures'!$E:$E,$B$1)</f>
        <v>0</v>
      </c>
      <c r="I324" s="28"/>
      <c r="J324" s="17"/>
      <c r="K324" s="28"/>
      <c r="L324" s="50">
        <f>SUMIFS('2012Figures'!$J:$J,'2012Figures'!$C:$C,$A324,'2012Figures'!$E:$E,$B$1)</f>
        <v>0</v>
      </c>
      <c r="M324" s="50">
        <f>SUMIFS('2012Figures'!$J:$J,'2012Figures'!$C:$C,$A324,'2012Figures'!$B:$B,"BrokerToCy",'2012Figures'!$G:$G,"E1",'2012Figures'!$E:$E,$B$1)</f>
        <v>0</v>
      </c>
      <c r="N324" s="50">
        <f>SUMIFS('2012Figures'!$J:$J,'2012Figures'!$C:$C,$A324,'2012Figures'!$B:$B,"BrokerToCy",'2012Figures'!$G:$G,"P1",'2012Figures'!$E:$E,$B$1)</f>
        <v>0</v>
      </c>
      <c r="O324" s="50">
        <f>SUMIFS('2012Figures'!$J:$J,'2012Figures'!$C:$C,$A324,'2012Figures'!$B:$B,"CyToBroker",'2012Figures'!$G:$G,"E1",'2012Figures'!$E:$E,$B$1)</f>
        <v>0</v>
      </c>
      <c r="P324" s="50">
        <f>SUMIFS('2012Figures'!$J:$J,'2012Figures'!$C:$C,$A324,'2012Figures'!$B:$B,"CyToBroker",'2012Figures'!$G:$G,"P1",'2012Figures'!$E:$E,$B$1)</f>
        <v>0</v>
      </c>
      <c r="Q324" s="28"/>
      <c r="R324" s="46" t="str">
        <f t="shared" si="29"/>
        <v/>
      </c>
      <c r="S324" s="46" t="str">
        <f t="shared" si="29"/>
        <v/>
      </c>
      <c r="T324" s="46" t="str">
        <f t="shared" si="29"/>
        <v/>
      </c>
      <c r="U324" s="46" t="str">
        <f t="shared" si="29"/>
        <v/>
      </c>
      <c r="V324" s="46" t="str">
        <f t="shared" si="29"/>
        <v/>
      </c>
    </row>
    <row r="325" spans="1:22" x14ac:dyDescent="0.2">
      <c r="A325" s="1">
        <v>215</v>
      </c>
      <c r="B325" s="1" t="s">
        <v>168</v>
      </c>
      <c r="C325" s="8">
        <v>1</v>
      </c>
      <c r="D325" s="29">
        <f>SUMIFS('2013Figures'!$J:$J,'2013Figures'!$C:$C,$A325,'2013Figures'!$H:$H,$B325,'2013Figures'!$I:$I,$C325,'2013Figures'!$E:$E,$B$1)</f>
        <v>0</v>
      </c>
      <c r="E325" s="9">
        <f>SUMIFS('2013Figures'!$J:$J,'2013Figures'!$C:$C,$A325,'2013Figures'!$H:$H,$B325,'2013Figures'!$I:$I,$C325,'2013Figures'!$B:$B,"BrokerToCy",'2013Figures'!$G:$G,"E1",'2013Figures'!$E:$E,$B$1)</f>
        <v>0</v>
      </c>
      <c r="F325" s="9">
        <f>SUMIFS('2013Figures'!$J:$J,'2013Figures'!$C:$C,$A325,'2013Figures'!$H:$H,$B325,'2013Figures'!$I:$I,$C325,'2013Figures'!$B:$B,"BrokerToCy",'2013Figures'!$G:$G,"P1",'2013Figures'!$E:$E,$B$1)</f>
        <v>0</v>
      </c>
      <c r="G325" s="9">
        <f>SUMIFS('2013Figures'!$J:$J,'2013Figures'!$C:$C,$A325,'2013Figures'!$H:$H,$B325,'2013Figures'!$I:$I,$C325,'2013Figures'!$B:$B,"CyToBroker",'2013Figures'!$G:$G,"E1",'2013Figures'!$E:$E,$B$1)</f>
        <v>0</v>
      </c>
      <c r="H325" s="9">
        <f>SUMIFS('2013Figures'!$J:$J,'2013Figures'!$C:$C,$A325,'2013Figures'!$H:$H,$B325,'2013Figures'!$I:$I,$C325,'2013Figures'!$B:$B,"CyToBroker",'2013Figures'!$G:$G,"P1",'2013Figures'!$E:$E,$B$1)</f>
        <v>0</v>
      </c>
      <c r="I325" s="30"/>
      <c r="J325" s="31">
        <v>201501</v>
      </c>
      <c r="K325" s="30"/>
      <c r="L325" s="42">
        <f>SUMIFS('2012Figures'!$J:$J,'2012Figures'!$C:$C,$A325,'2012Figures'!$H:$H,$B325,'2012Figures'!$I:$I,$C325,'2012Figures'!$E:$E,$B$1)</f>
        <v>0</v>
      </c>
      <c r="M325" s="52">
        <f>SUMIFS('2012Figures'!$J:$J,'2012Figures'!$C:$C,$A325,'2012Figures'!$H:$H,$B325,'2012Figures'!$I:$I,$C325,'2012Figures'!$B:$B,"BrokerToCy",'2012Figures'!$G:$G,"E1",'2012Figures'!$E:$E,$B$1)</f>
        <v>0</v>
      </c>
      <c r="N325" s="52">
        <f>SUMIFS('2012Figures'!$J:$J,'2012Figures'!$C:$C,$A325,'2012Figures'!$H:$H,$B325,'2012Figures'!$I:$I,$C325,'2012Figures'!$B:$B,"BrokerToCy",'2012Figures'!$G:$G,"P1",'2012Figures'!$E:$E,$B$1)</f>
        <v>0</v>
      </c>
      <c r="O325" s="52">
        <f>SUMIFS('2012Figures'!$J:$J,'2012Figures'!$C:$C,$A325,'2012Figures'!$H:$H,$B325,'2012Figures'!$I:$I,$C325,'2012Figures'!$B:$B,"CyToBroker",'2012Figures'!$G:$G,"E1",'2012Figures'!$E:$E,$B$1)</f>
        <v>0</v>
      </c>
      <c r="P325" s="52">
        <f>SUMIFS('2012Figures'!$J:$J,'2012Figures'!$C:$C,$A325,'2012Figures'!$H:$H,$B325,'2012Figures'!$I:$I,$C325,'2012Figures'!$B:$B,"CyToBroker",'2012Figures'!$G:$G,"P1",'2012Figures'!$E:$E,$B$1)</f>
        <v>0</v>
      </c>
      <c r="Q325" s="30"/>
      <c r="R325" s="46" t="str">
        <f t="shared" si="29"/>
        <v/>
      </c>
      <c r="S325" s="46" t="str">
        <f t="shared" si="29"/>
        <v/>
      </c>
      <c r="T325" s="46" t="str">
        <f t="shared" si="29"/>
        <v/>
      </c>
      <c r="U325" s="46" t="str">
        <f t="shared" si="29"/>
        <v/>
      </c>
      <c r="V325" s="46" t="str">
        <f t="shared" si="29"/>
        <v/>
      </c>
    </row>
    <row r="326" spans="1:22" x14ac:dyDescent="0.2">
      <c r="A326" s="1">
        <v>215</v>
      </c>
      <c r="B326" s="1" t="s">
        <v>168</v>
      </c>
      <c r="D326" s="29">
        <f>SUMIFS('2013Figures'!$J:$J,'2013Figures'!$C:$C,$A326,'2013Figures'!$I:$I,"",'2013Figures'!$E:$E,$B$1)</f>
        <v>0</v>
      </c>
      <c r="E326" s="9">
        <f>SUMIFS('2013Figures'!$J:$J,'2013Figures'!$C:$C,$A326,'2013Figures'!$I:$I,"",'2013Figures'!$B:$B,"BrokerToCy",'2013Figures'!$G:$G,"E1",'2013Figures'!$E:$E,$B$1)</f>
        <v>0</v>
      </c>
      <c r="F326" s="9">
        <f>SUMIFS('2013Figures'!$J:$J,'2013Figures'!$C:$C,$A326,'2013Figures'!$I:$I,"",'2013Figures'!$B:$B,"BrokerToCy",'2013Figures'!$G:$G,"P1",'2013Figures'!$E:$E,$B$1)</f>
        <v>0</v>
      </c>
      <c r="G326" s="9">
        <f>SUMIFS('2013Figures'!$J:$J,'2013Figures'!$C:$C,$A326,'2013Figures'!$I:$I,"",'2013Figures'!$B:$B,"CyToBroker",'2013Figures'!$G:$G,"E1",'2013Figures'!$E:$E,$B$1)</f>
        <v>0</v>
      </c>
      <c r="H326" s="9">
        <f>SUMIFS('2013Figures'!$J:$J,'2013Figures'!$C:$C,$A326,'2013Figures'!$I:$I,"",'2013Figures'!$B:$B,"CyToBroker",'2013Figures'!$G:$G,"P1",'2013Figures'!$E:$E,$B$1)</f>
        <v>0</v>
      </c>
      <c r="J326" s="8" t="s">
        <v>131</v>
      </c>
      <c r="L326" s="42">
        <f>SUMIFS('2012Figures'!$J:$J,'2012Figures'!$C:$C,$A326,'2012Figures'!$I:$I,"",'2012Figures'!$E:$E,$B$1)</f>
        <v>0</v>
      </c>
      <c r="M326" s="52">
        <f>SUMIFS('2012Figures'!$J:$J,'2012Figures'!$C:$C,$A326,'2012Figures'!$I:$I,"",'2012Figures'!$B:$B,"BrokerToCy",'2012Figures'!$G:$G,"E1",'2012Figures'!$E:$E,$B$1)</f>
        <v>0</v>
      </c>
      <c r="N326" s="52">
        <f>SUMIFS('2012Figures'!$J:$J,'2012Figures'!$C:$C,$A326,'2012Figures'!$I:$I,"",'2012Figures'!$B:$B,"BrokerToCy",'2012Figures'!$G:$G,"P1",'2012Figures'!$E:$E,$B$1)</f>
        <v>0</v>
      </c>
      <c r="O326" s="52">
        <f>SUMIFS('2012Figures'!$J:$J,'2012Figures'!$C:$C,$A326,'2012Figures'!$I:$I,"",'2012Figures'!$B:$B,"CyToBroker",'2012Figures'!$G:$G,"E1",'2012Figures'!$E:$E,$B$1)</f>
        <v>0</v>
      </c>
      <c r="P326" s="52">
        <f>SUMIFS('2012Figures'!$J:$J,'2012Figures'!$C:$C,$A326,'2012Figures'!$I:$I,"",'2012Figures'!$B:$B,"CyToBroker",'2012Figures'!$G:$G,"P1",'2012Figures'!$E:$E,$B$1)</f>
        <v>0</v>
      </c>
      <c r="R326" s="46" t="str">
        <f t="shared" ref="R326:V389" si="30">IF(L326=0,"",ROUND(D326/L326-1,2))</f>
        <v/>
      </c>
      <c r="S326" s="46" t="str">
        <f t="shared" si="30"/>
        <v/>
      </c>
      <c r="T326" s="46" t="str">
        <f t="shared" si="30"/>
        <v/>
      </c>
      <c r="U326" s="46" t="str">
        <f t="shared" si="30"/>
        <v/>
      </c>
      <c r="V326" s="46" t="str">
        <f t="shared" si="30"/>
        <v/>
      </c>
    </row>
    <row r="327" spans="1:22" x14ac:dyDescent="0.2">
      <c r="A327" s="21"/>
      <c r="B327" s="21" t="s">
        <v>92</v>
      </c>
      <c r="C327" s="22"/>
      <c r="D327" s="23">
        <f>SUM(E327:H327)</f>
        <v>0</v>
      </c>
      <c r="E327" s="23">
        <f>SUM(E325:E326)</f>
        <v>0</v>
      </c>
      <c r="F327" s="23">
        <f>SUM(F325:F326)</f>
        <v>0</v>
      </c>
      <c r="G327" s="23">
        <f>SUM(G325:G326)</f>
        <v>0</v>
      </c>
      <c r="H327" s="23">
        <f>SUM(H325:H326)</f>
        <v>0</v>
      </c>
      <c r="I327" s="21"/>
      <c r="J327" s="22"/>
      <c r="K327" s="21"/>
      <c r="L327" s="43">
        <f>SUM(M327:P327)</f>
        <v>0</v>
      </c>
      <c r="M327" s="43">
        <f>SUM(M325:M326)</f>
        <v>0</v>
      </c>
      <c r="N327" s="43">
        <f>SUM(N325:N326)</f>
        <v>0</v>
      </c>
      <c r="O327" s="43">
        <f>SUM(O325:O326)</f>
        <v>0</v>
      </c>
      <c r="P327" s="43">
        <f>SUM(P325:P326)</f>
        <v>0</v>
      </c>
      <c r="Q327" s="21"/>
      <c r="R327" s="21"/>
      <c r="S327" s="21"/>
      <c r="T327" s="21"/>
      <c r="U327" s="21"/>
      <c r="V327" s="21"/>
    </row>
    <row r="328" spans="1:22" x14ac:dyDescent="0.2">
      <c r="A328" s="28">
        <v>302</v>
      </c>
      <c r="B328" s="28" t="s">
        <v>116</v>
      </c>
      <c r="C328" s="17" t="s">
        <v>88</v>
      </c>
      <c r="D328" s="18">
        <f>SUMIFS('2013Figures'!$J:$J,'2013Figures'!$C:$C,$A328,'2013Figures'!$E:$E,$B$1)</f>
        <v>0</v>
      </c>
      <c r="E328" s="18">
        <f>SUMIFS('2013Figures'!$J:$J,'2013Figures'!$C:$C,$A328,'2013Figures'!$B:$B,"BrokerToCy",'2013Figures'!$G:$G,"E1",'2013Figures'!$E:$E,$B$1)</f>
        <v>0</v>
      </c>
      <c r="F328" s="18">
        <f>SUMIFS('2013Figures'!$J:$J,'2013Figures'!$C:$C,$A328,'2013Figures'!$B:$B,"BrokerToCy",'2013Figures'!$G:$G,"P1",'2013Figures'!$E:$E,$B$1)</f>
        <v>0</v>
      </c>
      <c r="G328" s="18">
        <f>SUMIFS('2013Figures'!$J:$J,'2013Figures'!$C:$C,$A328,'2013Figures'!$B:$B,"CyToBroker",'2013Figures'!$G:$G,"E1",'2013Figures'!$E:$E,$B$1)</f>
        <v>0</v>
      </c>
      <c r="H328" s="18">
        <f>SUMIFS('2013Figures'!$J:$J,'2013Figures'!$C:$C,$A328,'2013Figures'!$B:$B,"CyToBroker",'2013Figures'!$G:$G,"P1",'2013Figures'!$E:$E,$B$1)</f>
        <v>0</v>
      </c>
      <c r="I328" s="28"/>
      <c r="J328" s="17"/>
      <c r="K328" s="28"/>
      <c r="L328" s="50">
        <f>SUMIFS('2012Figures'!$J:$J,'2012Figures'!$C:$C,$A328,'2012Figures'!$E:$E,$B$1)</f>
        <v>0</v>
      </c>
      <c r="M328" s="50">
        <f>SUMIFS('2012Figures'!$J:$J,'2012Figures'!$C:$C,$A328,'2012Figures'!$B:$B,"BrokerToCy",'2012Figures'!$G:$G,"E1",'2012Figures'!$E:$E,$B$1)</f>
        <v>0</v>
      </c>
      <c r="N328" s="50">
        <f>SUMIFS('2012Figures'!$J:$J,'2012Figures'!$C:$C,$A328,'2012Figures'!$B:$B,"BrokerToCy",'2012Figures'!$G:$G,"P1",'2012Figures'!$E:$E,$B$1)</f>
        <v>0</v>
      </c>
      <c r="O328" s="50">
        <f>SUMIFS('2012Figures'!$J:$J,'2012Figures'!$C:$C,$A328,'2012Figures'!$B:$B,"CyToBroker",'2012Figures'!$G:$G,"E1",'2012Figures'!$E:$E,$B$1)</f>
        <v>0</v>
      </c>
      <c r="P328" s="50">
        <f>SUMIFS('2012Figures'!$J:$J,'2012Figures'!$C:$C,$A328,'2012Figures'!$B:$B,"CyToBroker",'2012Figures'!$G:$G,"P1",'2012Figures'!$E:$E,$B$1)</f>
        <v>0</v>
      </c>
      <c r="Q328" s="28"/>
      <c r="R328" s="46" t="str">
        <f t="shared" si="30"/>
        <v/>
      </c>
      <c r="S328" s="46" t="str">
        <f t="shared" si="30"/>
        <v/>
      </c>
      <c r="T328" s="46" t="str">
        <f t="shared" si="30"/>
        <v/>
      </c>
      <c r="U328" s="46" t="str">
        <f t="shared" si="30"/>
        <v/>
      </c>
      <c r="V328" s="46" t="str">
        <f t="shared" si="30"/>
        <v/>
      </c>
    </row>
    <row r="329" spans="1:22" x14ac:dyDescent="0.2">
      <c r="A329" s="1">
        <v>302</v>
      </c>
      <c r="B329" s="1" t="s">
        <v>116</v>
      </c>
      <c r="C329" s="8">
        <v>2</v>
      </c>
      <c r="D329" s="29">
        <f>SUMIFS('2013Figures'!$J:$J,'2013Figures'!$C:$C,$A329,'2013Figures'!$H:$H,$B329,'2013Figures'!$I:$I,$C329,'2013Figures'!$E:$E,$B$1)</f>
        <v>0</v>
      </c>
      <c r="E329" s="9">
        <f>SUMIFS('2013Figures'!$J:$J,'2013Figures'!$C:$C,$A329,'2013Figures'!$H:$H,$B329,'2013Figures'!$I:$I,$C329,'2013Figures'!$B:$B,"BrokerToCy",'2013Figures'!$G:$G,"E1",'2013Figures'!$E:$E,$B$1)</f>
        <v>0</v>
      </c>
      <c r="F329" s="9">
        <f>SUMIFS('2013Figures'!$J:$J,'2013Figures'!$C:$C,$A329,'2013Figures'!$H:$H,$B329,'2013Figures'!$I:$I,$C329,'2013Figures'!$B:$B,"BrokerToCy",'2013Figures'!$G:$G,"P1",'2013Figures'!$E:$E,$B$1)</f>
        <v>0</v>
      </c>
      <c r="G329" s="9">
        <f>SUMIFS('2013Figures'!$J:$J,'2013Figures'!$C:$C,$A329,'2013Figures'!$H:$H,$B329,'2013Figures'!$I:$I,$C329,'2013Figures'!$B:$B,"CyToBroker",'2013Figures'!$G:$G,"E1",'2013Figures'!$E:$E,$B$1)</f>
        <v>0</v>
      </c>
      <c r="H329" s="9">
        <f>SUMIFS('2013Figures'!$J:$J,'2013Figures'!$C:$C,$A329,'2013Figures'!$H:$H,$B329,'2013Figures'!$I:$I,$C329,'2013Figures'!$B:$B,"CyToBroker",'2013Figures'!$G:$G,"P1",'2013Figures'!$E:$E,$B$1)</f>
        <v>0</v>
      </c>
      <c r="I329" s="30"/>
      <c r="J329" s="31">
        <v>201005</v>
      </c>
      <c r="K329" s="30"/>
      <c r="L329" s="42">
        <f>SUMIFS('2012Figures'!$J:$J,'2012Figures'!$C:$C,$A329,'2012Figures'!$H:$H,$B329,'2012Figures'!$I:$I,$C329,'2012Figures'!$E:$E,$B$1)</f>
        <v>0</v>
      </c>
      <c r="M329" s="52">
        <f>SUMIFS('2012Figures'!$J:$J,'2012Figures'!$C:$C,$A329,'2012Figures'!$H:$H,$B329,'2012Figures'!$I:$I,$C329,'2012Figures'!$B:$B,"BrokerToCy",'2012Figures'!$G:$G,"E1",'2012Figures'!$E:$E,$B$1)</f>
        <v>0</v>
      </c>
      <c r="N329" s="52">
        <f>SUMIFS('2012Figures'!$J:$J,'2012Figures'!$C:$C,$A329,'2012Figures'!$H:$H,$B329,'2012Figures'!$I:$I,$C329,'2012Figures'!$B:$B,"BrokerToCy",'2012Figures'!$G:$G,"P1",'2012Figures'!$E:$E,$B$1)</f>
        <v>0</v>
      </c>
      <c r="O329" s="52">
        <f>SUMIFS('2012Figures'!$J:$J,'2012Figures'!$C:$C,$A329,'2012Figures'!$H:$H,$B329,'2012Figures'!$I:$I,$C329,'2012Figures'!$B:$B,"CyToBroker",'2012Figures'!$G:$G,"E1",'2012Figures'!$E:$E,$B$1)</f>
        <v>0</v>
      </c>
      <c r="P329" s="52">
        <f>SUMIFS('2012Figures'!$J:$J,'2012Figures'!$C:$C,$A329,'2012Figures'!$H:$H,$B329,'2012Figures'!$I:$I,$C329,'2012Figures'!$B:$B,"CyToBroker",'2012Figures'!$G:$G,"P1",'2012Figures'!$E:$E,$B$1)</f>
        <v>0</v>
      </c>
      <c r="Q329" s="30"/>
      <c r="R329" s="46" t="str">
        <f t="shared" si="30"/>
        <v/>
      </c>
      <c r="S329" s="46" t="str">
        <f t="shared" si="30"/>
        <v/>
      </c>
      <c r="T329" s="46" t="str">
        <f t="shared" si="30"/>
        <v/>
      </c>
      <c r="U329" s="46" t="str">
        <f t="shared" si="30"/>
        <v/>
      </c>
      <c r="V329" s="46" t="str">
        <f t="shared" si="30"/>
        <v/>
      </c>
    </row>
    <row r="330" spans="1:22" x14ac:dyDescent="0.2">
      <c r="A330" s="1">
        <v>302</v>
      </c>
      <c r="B330" s="1" t="s">
        <v>116</v>
      </c>
      <c r="C330" s="8">
        <v>1</v>
      </c>
      <c r="D330" s="29">
        <f>SUMIFS('2013Figures'!$J:$J,'2013Figures'!$C:$C,$A330,'2013Figures'!$H:$H,$B330,'2013Figures'!$I:$I,$C330,'2013Figures'!$E:$E,$B$1)</f>
        <v>0</v>
      </c>
      <c r="E330" s="9">
        <f>SUMIFS('2013Figures'!$J:$J,'2013Figures'!$C:$C,$A330,'2013Figures'!$H:$H,$B330,'2013Figures'!$I:$I,$C330,'2013Figures'!$B:$B,"BrokerToCy",'2013Figures'!$G:$G,"E1",'2013Figures'!$E:$E,$B$1)</f>
        <v>0</v>
      </c>
      <c r="F330" s="9">
        <f>SUMIFS('2013Figures'!$J:$J,'2013Figures'!$C:$C,$A330,'2013Figures'!$H:$H,$B330,'2013Figures'!$I:$I,$C330,'2013Figures'!$B:$B,"BrokerToCy",'2013Figures'!$G:$G,"P1",'2013Figures'!$E:$E,$B$1)</f>
        <v>0</v>
      </c>
      <c r="G330" s="9">
        <f>SUMIFS('2013Figures'!$J:$J,'2013Figures'!$C:$C,$A330,'2013Figures'!$H:$H,$B330,'2013Figures'!$I:$I,$C330,'2013Figures'!$B:$B,"CyToBroker",'2013Figures'!$G:$G,"E1",'2013Figures'!$E:$E,$B$1)</f>
        <v>0</v>
      </c>
      <c r="H330" s="9">
        <f>SUMIFS('2013Figures'!$J:$J,'2013Figures'!$C:$C,$A330,'2013Figures'!$H:$H,$B330,'2013Figures'!$I:$I,$C330,'2013Figures'!$B:$B,"CyToBroker",'2013Figures'!$G:$G,"P1",'2013Figures'!$E:$E,$B$1)</f>
        <v>0</v>
      </c>
      <c r="J330" s="8">
        <v>200801</v>
      </c>
      <c r="L330" s="42">
        <f>SUMIFS('2012Figures'!$J:$J,'2012Figures'!$C:$C,$A330,'2012Figures'!$H:$H,$B330,'2012Figures'!$I:$I,$C330,'2012Figures'!$E:$E,$B$1)</f>
        <v>0</v>
      </c>
      <c r="M330" s="52">
        <f>SUMIFS('2012Figures'!$J:$J,'2012Figures'!$C:$C,$A330,'2012Figures'!$H:$H,$B330,'2012Figures'!$I:$I,$C330,'2012Figures'!$B:$B,"BrokerToCy",'2012Figures'!$G:$G,"E1",'2012Figures'!$E:$E,$B$1)</f>
        <v>0</v>
      </c>
      <c r="N330" s="52">
        <f>SUMIFS('2012Figures'!$J:$J,'2012Figures'!$C:$C,$A330,'2012Figures'!$H:$H,$B330,'2012Figures'!$I:$I,$C330,'2012Figures'!$B:$B,"BrokerToCy",'2012Figures'!$G:$G,"P1",'2012Figures'!$E:$E,$B$1)</f>
        <v>0</v>
      </c>
      <c r="O330" s="52">
        <f>SUMIFS('2012Figures'!$J:$J,'2012Figures'!$C:$C,$A330,'2012Figures'!$H:$H,$B330,'2012Figures'!$I:$I,$C330,'2012Figures'!$B:$B,"CyToBroker",'2012Figures'!$G:$G,"E1",'2012Figures'!$E:$E,$B$1)</f>
        <v>0</v>
      </c>
      <c r="P330" s="52">
        <f>SUMIFS('2012Figures'!$J:$J,'2012Figures'!$C:$C,$A330,'2012Figures'!$H:$H,$B330,'2012Figures'!$I:$I,$C330,'2012Figures'!$B:$B,"CyToBroker",'2012Figures'!$G:$G,"P1",'2012Figures'!$E:$E,$B$1)</f>
        <v>0</v>
      </c>
      <c r="R330" s="46" t="str">
        <f t="shared" si="30"/>
        <v/>
      </c>
      <c r="S330" s="46" t="str">
        <f t="shared" si="30"/>
        <v/>
      </c>
      <c r="T330" s="46" t="str">
        <f t="shared" si="30"/>
        <v/>
      </c>
      <c r="U330" s="46" t="str">
        <f t="shared" si="30"/>
        <v/>
      </c>
      <c r="V330" s="46" t="str">
        <f t="shared" si="30"/>
        <v/>
      </c>
    </row>
    <row r="331" spans="1:22" x14ac:dyDescent="0.2">
      <c r="A331" s="1">
        <v>302</v>
      </c>
      <c r="B331" s="1" t="s">
        <v>116</v>
      </c>
      <c r="D331" s="29">
        <f>SUMIFS('2013Figures'!$J:$J,'2013Figures'!$C:$C,$A331,'2013Figures'!$I:$I,"",'2013Figures'!$E:$E,$B$1)</f>
        <v>0</v>
      </c>
      <c r="E331" s="9">
        <f>SUMIFS('2013Figures'!$J:$J,'2013Figures'!$C:$C,$A331,'2013Figures'!$I:$I,"",'2013Figures'!$B:$B,"BrokerToCy",'2013Figures'!$G:$G,"E1",'2013Figures'!$E:$E,$B$1)</f>
        <v>0</v>
      </c>
      <c r="F331" s="9">
        <f>SUMIFS('2013Figures'!$J:$J,'2013Figures'!$C:$C,$A331,'2013Figures'!$I:$I,"",'2013Figures'!$B:$B,"BrokerToCy",'2013Figures'!$G:$G,"P1",'2013Figures'!$E:$E,$B$1)</f>
        <v>0</v>
      </c>
      <c r="G331" s="9">
        <f>SUMIFS('2013Figures'!$J:$J,'2013Figures'!$C:$C,$A331,'2013Figures'!$I:$I,"",'2013Figures'!$B:$B,"CyToBroker",'2013Figures'!$G:$G,"E1",'2013Figures'!$E:$E,$B$1)</f>
        <v>0</v>
      </c>
      <c r="H331" s="9">
        <f>SUMIFS('2013Figures'!$J:$J,'2013Figures'!$C:$C,$A331,'2013Figures'!$I:$I,"",'2013Figures'!$B:$B,"CyToBroker",'2013Figures'!$G:$G,"P1",'2013Figures'!$E:$E,$B$1)</f>
        <v>0</v>
      </c>
      <c r="J331" s="8" t="s">
        <v>131</v>
      </c>
      <c r="L331" s="42">
        <f>SUMIFS('2012Figures'!$J:$J,'2012Figures'!$C:$C,$A331,'2012Figures'!$I:$I,"",'2012Figures'!$E:$E,$B$1)</f>
        <v>0</v>
      </c>
      <c r="M331" s="52">
        <f>SUMIFS('2012Figures'!$J:$J,'2012Figures'!$C:$C,$A331,'2012Figures'!$I:$I,"",'2012Figures'!$B:$B,"BrokerToCy",'2012Figures'!$G:$G,"E1",'2012Figures'!$E:$E,$B$1)</f>
        <v>0</v>
      </c>
      <c r="N331" s="52">
        <f>SUMIFS('2012Figures'!$J:$J,'2012Figures'!$C:$C,$A331,'2012Figures'!$I:$I,"",'2012Figures'!$B:$B,"BrokerToCy",'2012Figures'!$G:$G,"P1",'2012Figures'!$E:$E,$B$1)</f>
        <v>0</v>
      </c>
      <c r="O331" s="52">
        <f>SUMIFS('2012Figures'!$J:$J,'2012Figures'!$C:$C,$A331,'2012Figures'!$I:$I,"",'2012Figures'!$B:$B,"CyToBroker",'2012Figures'!$G:$G,"E1",'2012Figures'!$E:$E,$B$1)</f>
        <v>0</v>
      </c>
      <c r="P331" s="52">
        <f>SUMIFS('2012Figures'!$J:$J,'2012Figures'!$C:$C,$A331,'2012Figures'!$I:$I,"",'2012Figures'!$B:$B,"CyToBroker",'2012Figures'!$G:$G,"P1",'2012Figures'!$E:$E,$B$1)</f>
        <v>0</v>
      </c>
      <c r="R331" s="46" t="str">
        <f t="shared" si="30"/>
        <v/>
      </c>
      <c r="S331" s="46" t="str">
        <f t="shared" si="30"/>
        <v/>
      </c>
      <c r="T331" s="46" t="str">
        <f t="shared" si="30"/>
        <v/>
      </c>
      <c r="U331" s="46" t="str">
        <f t="shared" si="30"/>
        <v/>
      </c>
      <c r="V331" s="46" t="str">
        <f t="shared" si="30"/>
        <v/>
      </c>
    </row>
    <row r="332" spans="1:22" x14ac:dyDescent="0.2">
      <c r="A332" s="21"/>
      <c r="B332" s="21" t="s">
        <v>92</v>
      </c>
      <c r="C332" s="22"/>
      <c r="D332" s="23">
        <f>SUM(E332:H332)</f>
        <v>0</v>
      </c>
      <c r="E332" s="23">
        <f>SUM(E329:E331)</f>
        <v>0</v>
      </c>
      <c r="F332" s="23">
        <f>SUM(F329:F331)</f>
        <v>0</v>
      </c>
      <c r="G332" s="23">
        <f>SUM(G329:G331)</f>
        <v>0</v>
      </c>
      <c r="H332" s="23">
        <f>SUM(H329:H331)</f>
        <v>0</v>
      </c>
      <c r="I332" s="21"/>
      <c r="J332" s="22"/>
      <c r="K332" s="21"/>
      <c r="L332" s="43">
        <f>SUM(M332:P332)</f>
        <v>0</v>
      </c>
      <c r="M332" s="43">
        <f>SUM(M329:M331)</f>
        <v>0</v>
      </c>
      <c r="N332" s="43">
        <f>SUM(N329:N331)</f>
        <v>0</v>
      </c>
      <c r="O332" s="43">
        <f>SUM(O329:O331)</f>
        <v>0</v>
      </c>
      <c r="P332" s="43">
        <f>SUM(P329:P331)</f>
        <v>0</v>
      </c>
      <c r="Q332" s="21"/>
      <c r="R332" s="21"/>
      <c r="S332" s="21"/>
      <c r="T332" s="21"/>
      <c r="U332" s="21"/>
      <c r="V332" s="21"/>
    </row>
    <row r="333" spans="1:22" x14ac:dyDescent="0.2">
      <c r="A333" s="28">
        <v>303</v>
      </c>
      <c r="B333" s="28" t="s">
        <v>117</v>
      </c>
      <c r="C333" s="17" t="s">
        <v>88</v>
      </c>
      <c r="D333" s="18">
        <f>SUMIFS('2013Figures'!$J:$J,'2013Figures'!$C:$C,$A333,'2013Figures'!$E:$E,$B$1)</f>
        <v>0</v>
      </c>
      <c r="E333" s="18">
        <f>SUMIFS('2013Figures'!$J:$J,'2013Figures'!$C:$C,$A333,'2013Figures'!$B:$B,"BrokerToCy",'2013Figures'!$G:$G,"E1",'2013Figures'!$E:$E,$B$1)</f>
        <v>0</v>
      </c>
      <c r="F333" s="18">
        <f>SUMIFS('2013Figures'!$J:$J,'2013Figures'!$C:$C,$A333,'2013Figures'!$B:$B,"BrokerToCy",'2013Figures'!$G:$G,"P1",'2013Figures'!$E:$E,$B$1)</f>
        <v>0</v>
      </c>
      <c r="G333" s="18">
        <f>SUMIFS('2013Figures'!$J:$J,'2013Figures'!$C:$C,$A333,'2013Figures'!$B:$B,"CyToBroker",'2013Figures'!$G:$G,"E1",'2013Figures'!$E:$E,$B$1)</f>
        <v>0</v>
      </c>
      <c r="H333" s="18">
        <f>SUMIFS('2013Figures'!$J:$J,'2013Figures'!$C:$C,$A333,'2013Figures'!$B:$B,"CyToBroker",'2013Figures'!$G:$G,"P1",'2013Figures'!$E:$E,$B$1)</f>
        <v>0</v>
      </c>
      <c r="I333" s="28"/>
      <c r="J333" s="17"/>
      <c r="K333" s="28"/>
      <c r="L333" s="50">
        <f>SUMIFS('2012Figures'!$J:$J,'2012Figures'!$C:$C,$A333,'2012Figures'!$E:$E,$B$1)</f>
        <v>0</v>
      </c>
      <c r="M333" s="50">
        <f>SUMIFS('2012Figures'!$J:$J,'2012Figures'!$C:$C,$A333,'2012Figures'!$B:$B,"BrokerToCy",'2012Figures'!$G:$G,"E1",'2012Figures'!$E:$E,$B$1)</f>
        <v>0</v>
      </c>
      <c r="N333" s="50">
        <f>SUMIFS('2012Figures'!$J:$J,'2012Figures'!$C:$C,$A333,'2012Figures'!$B:$B,"BrokerToCy",'2012Figures'!$G:$G,"P1",'2012Figures'!$E:$E,$B$1)</f>
        <v>0</v>
      </c>
      <c r="O333" s="50">
        <f>SUMIFS('2012Figures'!$J:$J,'2012Figures'!$C:$C,$A333,'2012Figures'!$B:$B,"CyToBroker",'2012Figures'!$G:$G,"E1",'2012Figures'!$E:$E,$B$1)</f>
        <v>0</v>
      </c>
      <c r="P333" s="50">
        <f>SUMIFS('2012Figures'!$J:$J,'2012Figures'!$C:$C,$A333,'2012Figures'!$B:$B,"CyToBroker",'2012Figures'!$G:$G,"P1",'2012Figures'!$E:$E,$B$1)</f>
        <v>0</v>
      </c>
      <c r="Q333" s="28"/>
      <c r="R333" s="46" t="str">
        <f t="shared" ref="R333:V396" si="31">IF(L333=0,"",ROUND(D333/L333-1,2))</f>
        <v/>
      </c>
      <c r="S333" s="46" t="str">
        <f t="shared" si="31"/>
        <v/>
      </c>
      <c r="T333" s="46" t="str">
        <f t="shared" si="31"/>
        <v/>
      </c>
      <c r="U333" s="46" t="str">
        <f t="shared" si="31"/>
        <v/>
      </c>
      <c r="V333" s="46" t="str">
        <f t="shared" si="31"/>
        <v/>
      </c>
    </row>
    <row r="334" spans="1:22" x14ac:dyDescent="0.2">
      <c r="A334" s="1">
        <v>303</v>
      </c>
      <c r="B334" s="1" t="s">
        <v>117</v>
      </c>
      <c r="C334" s="8">
        <v>1</v>
      </c>
      <c r="D334" s="29">
        <f>SUMIFS('2013Figures'!$J:$J,'2013Figures'!$C:$C,$A334,'2013Figures'!$H:$H,$B334,'2013Figures'!$I:$I,$C334,'2013Figures'!$E:$E,$B$1)</f>
        <v>0</v>
      </c>
      <c r="E334" s="9">
        <f>SUMIFS('2013Figures'!$J:$J,'2013Figures'!$C:$C,$A334,'2013Figures'!$H:$H,$B334,'2013Figures'!$I:$I,$C334,'2013Figures'!$B:$B,"BrokerToCy",'2013Figures'!$G:$G,"E1",'2013Figures'!$E:$E,$B$1)</f>
        <v>0</v>
      </c>
      <c r="F334" s="9">
        <f>SUMIFS('2013Figures'!$J:$J,'2013Figures'!$C:$C,$A334,'2013Figures'!$H:$H,$B334,'2013Figures'!$I:$I,$C334,'2013Figures'!$B:$B,"BrokerToCy",'2013Figures'!$G:$G,"P1",'2013Figures'!$E:$E,$B$1)</f>
        <v>0</v>
      </c>
      <c r="G334" s="9">
        <f>SUMIFS('2013Figures'!$J:$J,'2013Figures'!$C:$C,$A334,'2013Figures'!$H:$H,$B334,'2013Figures'!$I:$I,$C334,'2013Figures'!$B:$B,"CyToBroker",'2013Figures'!$G:$G,"E1",'2013Figures'!$E:$E,$B$1)</f>
        <v>0</v>
      </c>
      <c r="H334" s="9">
        <f>SUMIFS('2013Figures'!$J:$J,'2013Figures'!$C:$C,$A334,'2013Figures'!$H:$H,$B334,'2013Figures'!$I:$I,$C334,'2013Figures'!$B:$B,"CyToBroker",'2013Figures'!$G:$G,"P1",'2013Figures'!$E:$E,$B$1)</f>
        <v>0</v>
      </c>
      <c r="I334" s="30"/>
      <c r="J334" s="31">
        <v>200801</v>
      </c>
      <c r="K334" s="30"/>
      <c r="L334" s="42">
        <f>SUMIFS('2012Figures'!$J:$J,'2012Figures'!$C:$C,$A334,'2012Figures'!$H:$H,$B334,'2012Figures'!$I:$I,$C334,'2012Figures'!$E:$E,$B$1)</f>
        <v>0</v>
      </c>
      <c r="M334" s="52">
        <f>SUMIFS('2012Figures'!$J:$J,'2012Figures'!$C:$C,$A334,'2012Figures'!$H:$H,$B334,'2012Figures'!$I:$I,$C334,'2012Figures'!$B:$B,"BrokerToCy",'2012Figures'!$G:$G,"E1",'2012Figures'!$E:$E,$B$1)</f>
        <v>0</v>
      </c>
      <c r="N334" s="52">
        <f>SUMIFS('2012Figures'!$J:$J,'2012Figures'!$C:$C,$A334,'2012Figures'!$H:$H,$B334,'2012Figures'!$I:$I,$C334,'2012Figures'!$B:$B,"BrokerToCy",'2012Figures'!$G:$G,"P1",'2012Figures'!$E:$E,$B$1)</f>
        <v>0</v>
      </c>
      <c r="O334" s="52">
        <f>SUMIFS('2012Figures'!$J:$J,'2012Figures'!$C:$C,$A334,'2012Figures'!$H:$H,$B334,'2012Figures'!$I:$I,$C334,'2012Figures'!$B:$B,"CyToBroker",'2012Figures'!$G:$G,"E1",'2012Figures'!$E:$E,$B$1)</f>
        <v>0</v>
      </c>
      <c r="P334" s="52">
        <f>SUMIFS('2012Figures'!$J:$J,'2012Figures'!$C:$C,$A334,'2012Figures'!$H:$H,$B334,'2012Figures'!$I:$I,$C334,'2012Figures'!$B:$B,"CyToBroker",'2012Figures'!$G:$G,"P1",'2012Figures'!$E:$E,$B$1)</f>
        <v>0</v>
      </c>
      <c r="Q334" s="30"/>
      <c r="R334" s="46" t="str">
        <f t="shared" si="31"/>
        <v/>
      </c>
      <c r="S334" s="46" t="str">
        <f t="shared" si="31"/>
        <v/>
      </c>
      <c r="T334" s="46" t="str">
        <f t="shared" si="31"/>
        <v/>
      </c>
      <c r="U334" s="46" t="str">
        <f t="shared" si="31"/>
        <v/>
      </c>
      <c r="V334" s="46" t="str">
        <f t="shared" si="31"/>
        <v/>
      </c>
    </row>
    <row r="335" spans="1:22" x14ac:dyDescent="0.2">
      <c r="A335" s="1">
        <v>303</v>
      </c>
      <c r="B335" s="1" t="s">
        <v>117</v>
      </c>
      <c r="D335" s="29">
        <f>SUMIFS('2013Figures'!$J:$J,'2013Figures'!$C:$C,$A335,'2013Figures'!$I:$I,"",'2013Figures'!$E:$E,$B$1)</f>
        <v>0</v>
      </c>
      <c r="E335" s="9">
        <f>SUMIFS('2013Figures'!$J:$J,'2013Figures'!$C:$C,$A335,'2013Figures'!$I:$I,"",'2013Figures'!$B:$B,"BrokerToCy",'2013Figures'!$G:$G,"E1",'2013Figures'!$E:$E,$B$1)</f>
        <v>0</v>
      </c>
      <c r="F335" s="9">
        <f>SUMIFS('2013Figures'!$J:$J,'2013Figures'!$C:$C,$A335,'2013Figures'!$I:$I,"",'2013Figures'!$B:$B,"BrokerToCy",'2013Figures'!$G:$G,"P1",'2013Figures'!$E:$E,$B$1)</f>
        <v>0</v>
      </c>
      <c r="G335" s="9">
        <f>SUMIFS('2013Figures'!$J:$J,'2013Figures'!$C:$C,$A335,'2013Figures'!$I:$I,"",'2013Figures'!$B:$B,"CyToBroker",'2013Figures'!$G:$G,"E1",'2013Figures'!$E:$E,$B$1)</f>
        <v>0</v>
      </c>
      <c r="H335" s="9">
        <f>SUMIFS('2013Figures'!$J:$J,'2013Figures'!$C:$C,$A335,'2013Figures'!$I:$I,"",'2013Figures'!$B:$B,"CyToBroker",'2013Figures'!$G:$G,"P1",'2013Figures'!$E:$E,$B$1)</f>
        <v>0</v>
      </c>
      <c r="J335" s="8" t="s">
        <v>131</v>
      </c>
      <c r="L335" s="42">
        <f>SUMIFS('2012Figures'!$J:$J,'2012Figures'!$C:$C,$A335,'2012Figures'!$I:$I,"",'2012Figures'!$E:$E,$B$1)</f>
        <v>0</v>
      </c>
      <c r="M335" s="52">
        <f>SUMIFS('2012Figures'!$J:$J,'2012Figures'!$C:$C,$A335,'2012Figures'!$I:$I,"",'2012Figures'!$B:$B,"BrokerToCy",'2012Figures'!$G:$G,"E1",'2012Figures'!$E:$E,$B$1)</f>
        <v>0</v>
      </c>
      <c r="N335" s="52">
        <f>SUMIFS('2012Figures'!$J:$J,'2012Figures'!$C:$C,$A335,'2012Figures'!$I:$I,"",'2012Figures'!$B:$B,"BrokerToCy",'2012Figures'!$G:$G,"P1",'2012Figures'!$E:$E,$B$1)</f>
        <v>0</v>
      </c>
      <c r="O335" s="52">
        <f>SUMIFS('2012Figures'!$J:$J,'2012Figures'!$C:$C,$A335,'2012Figures'!$I:$I,"",'2012Figures'!$B:$B,"CyToBroker",'2012Figures'!$G:$G,"E1",'2012Figures'!$E:$E,$B$1)</f>
        <v>0</v>
      </c>
      <c r="P335" s="52">
        <f>SUMIFS('2012Figures'!$J:$J,'2012Figures'!$C:$C,$A335,'2012Figures'!$I:$I,"",'2012Figures'!$B:$B,"CyToBroker",'2012Figures'!$G:$G,"P1",'2012Figures'!$E:$E,$B$1)</f>
        <v>0</v>
      </c>
      <c r="R335" s="46" t="str">
        <f t="shared" si="31"/>
        <v/>
      </c>
      <c r="S335" s="46" t="str">
        <f t="shared" si="31"/>
        <v/>
      </c>
      <c r="T335" s="46" t="str">
        <f t="shared" si="31"/>
        <v/>
      </c>
      <c r="U335" s="46" t="str">
        <f t="shared" si="31"/>
        <v/>
      </c>
      <c r="V335" s="46" t="str">
        <f t="shared" si="31"/>
        <v/>
      </c>
    </row>
    <row r="336" spans="1:22" x14ac:dyDescent="0.2">
      <c r="A336" s="21"/>
      <c r="B336" s="21" t="s">
        <v>92</v>
      </c>
      <c r="C336" s="22"/>
      <c r="D336" s="23">
        <f>SUM(E336:H336)</f>
        <v>0</v>
      </c>
      <c r="E336" s="23">
        <f>SUM(E334:E335)</f>
        <v>0</v>
      </c>
      <c r="F336" s="23">
        <f>SUM(F334:F335)</f>
        <v>0</v>
      </c>
      <c r="G336" s="23">
        <f>SUM(G334:G335)</f>
        <v>0</v>
      </c>
      <c r="H336" s="23">
        <f>SUM(H334:H335)</f>
        <v>0</v>
      </c>
      <c r="I336" s="21"/>
      <c r="J336" s="22"/>
      <c r="K336" s="21"/>
      <c r="L336" s="43">
        <f>SUM(M336:P336)</f>
        <v>0</v>
      </c>
      <c r="M336" s="43">
        <f>SUM(M334:M335)</f>
        <v>0</v>
      </c>
      <c r="N336" s="43">
        <f>SUM(N334:N335)</f>
        <v>0</v>
      </c>
      <c r="O336" s="43">
        <f>SUM(O334:O335)</f>
        <v>0</v>
      </c>
      <c r="P336" s="43">
        <f>SUM(P334:P335)</f>
        <v>0</v>
      </c>
      <c r="Q336" s="21"/>
      <c r="R336" s="21"/>
      <c r="S336" s="21"/>
      <c r="T336" s="21"/>
      <c r="U336" s="21"/>
      <c r="V336" s="21"/>
    </row>
    <row r="337" spans="1:22" x14ac:dyDescent="0.2">
      <c r="A337" s="28">
        <v>304</v>
      </c>
      <c r="B337" s="28" t="s">
        <v>118</v>
      </c>
      <c r="C337" s="17" t="s">
        <v>88</v>
      </c>
      <c r="D337" s="18">
        <f>SUMIFS('2013Figures'!$J:$J,'2013Figures'!$C:$C,$A337,'2013Figures'!$E:$E,$B$1)</f>
        <v>25</v>
      </c>
      <c r="E337" s="18">
        <f>SUMIFS('2013Figures'!$J:$J,'2013Figures'!$C:$C,$A337,'2013Figures'!$B:$B,"BrokerToCy",'2013Figures'!$G:$G,"E1",'2013Figures'!$E:$E,$B$1)</f>
        <v>0</v>
      </c>
      <c r="F337" s="18">
        <f>SUMIFS('2013Figures'!$J:$J,'2013Figures'!$C:$C,$A337,'2013Figures'!$B:$B,"BrokerToCy",'2013Figures'!$G:$G,"P1",'2013Figures'!$E:$E,$B$1)</f>
        <v>0</v>
      </c>
      <c r="G337" s="18">
        <f>SUMIFS('2013Figures'!$J:$J,'2013Figures'!$C:$C,$A337,'2013Figures'!$B:$B,"CyToBroker",'2013Figures'!$G:$G,"E1",'2013Figures'!$E:$E,$B$1)</f>
        <v>25</v>
      </c>
      <c r="H337" s="18">
        <f>SUMIFS('2013Figures'!$J:$J,'2013Figures'!$C:$C,$A337,'2013Figures'!$B:$B,"CyToBroker",'2013Figures'!$G:$G,"P1",'2013Figures'!$E:$E,$B$1)</f>
        <v>0</v>
      </c>
      <c r="I337" s="28"/>
      <c r="J337" s="17"/>
      <c r="K337" s="28"/>
      <c r="L337" s="50">
        <f>SUMIFS('2012Figures'!$J:$J,'2012Figures'!$C:$C,$A337,'2012Figures'!$E:$E,$B$1)</f>
        <v>36</v>
      </c>
      <c r="M337" s="50">
        <f>SUMIFS('2012Figures'!$J:$J,'2012Figures'!$C:$C,$A337,'2012Figures'!$B:$B,"BrokerToCy",'2012Figures'!$G:$G,"E1",'2012Figures'!$E:$E,$B$1)</f>
        <v>0</v>
      </c>
      <c r="N337" s="50">
        <f>SUMIFS('2012Figures'!$J:$J,'2012Figures'!$C:$C,$A337,'2012Figures'!$B:$B,"BrokerToCy",'2012Figures'!$G:$G,"P1",'2012Figures'!$E:$E,$B$1)</f>
        <v>0</v>
      </c>
      <c r="O337" s="50">
        <f>SUMIFS('2012Figures'!$J:$J,'2012Figures'!$C:$C,$A337,'2012Figures'!$B:$B,"CyToBroker",'2012Figures'!$G:$G,"E1",'2012Figures'!$E:$E,$B$1)</f>
        <v>36</v>
      </c>
      <c r="P337" s="50">
        <f>SUMIFS('2012Figures'!$J:$J,'2012Figures'!$C:$C,$A337,'2012Figures'!$B:$B,"CyToBroker",'2012Figures'!$G:$G,"P1",'2012Figures'!$E:$E,$B$1)</f>
        <v>0</v>
      </c>
      <c r="Q337" s="28"/>
      <c r="R337" s="46">
        <f t="shared" ref="R337:V400" si="32">IF(L337=0,"",ROUND(D337/L337-1,2))</f>
        <v>-0.31</v>
      </c>
      <c r="S337" s="46" t="str">
        <f t="shared" si="32"/>
        <v/>
      </c>
      <c r="T337" s="46" t="str">
        <f t="shared" si="32"/>
        <v/>
      </c>
      <c r="U337" s="46">
        <f t="shared" si="32"/>
        <v>-0.31</v>
      </c>
      <c r="V337" s="46" t="str">
        <f t="shared" si="32"/>
        <v/>
      </c>
    </row>
    <row r="338" spans="1:22" x14ac:dyDescent="0.2">
      <c r="A338" s="1">
        <v>304</v>
      </c>
      <c r="B338" s="1" t="s">
        <v>118</v>
      </c>
      <c r="C338" s="8">
        <v>4</v>
      </c>
      <c r="D338" s="29">
        <f>SUMIFS('2013Figures'!$J:$J,'2013Figures'!$C:$C,$A338,'2013Figures'!$H:$H,$B338,'2013Figures'!$I:$I,$C338,'2013Figures'!$E:$E,$B$1)</f>
        <v>0</v>
      </c>
      <c r="E338" s="9">
        <f>SUMIFS('2013Figures'!$J:$J,'2013Figures'!$C:$C,$A338,'2013Figures'!$H:$H,$B338,'2013Figures'!$I:$I,$C338,'2013Figures'!$B:$B,"BrokerToCy",'2013Figures'!$G:$G,"E1",'2013Figures'!$E:$E,$B$1)</f>
        <v>0</v>
      </c>
      <c r="F338" s="9">
        <f>SUMIFS('2013Figures'!$J:$J,'2013Figures'!$C:$C,$A338,'2013Figures'!$H:$H,$B338,'2013Figures'!$I:$I,$C338,'2013Figures'!$B:$B,"BrokerToCy",'2013Figures'!$G:$G,"P1",'2013Figures'!$E:$E,$B$1)</f>
        <v>0</v>
      </c>
      <c r="G338" s="9">
        <f>SUMIFS('2013Figures'!$J:$J,'2013Figures'!$C:$C,$A338,'2013Figures'!$H:$H,$B338,'2013Figures'!$I:$I,$C338,'2013Figures'!$B:$B,"CyToBroker",'2013Figures'!$G:$G,"E1",'2013Figures'!$E:$E,$B$1)</f>
        <v>0</v>
      </c>
      <c r="H338" s="9">
        <f>SUMIFS('2013Figures'!$J:$J,'2013Figures'!$C:$C,$A338,'2013Figures'!$H:$H,$B338,'2013Figures'!$I:$I,$C338,'2013Figures'!$B:$B,"CyToBroker",'2013Figures'!$G:$G,"P1",'2013Figures'!$E:$E,$B$1)</f>
        <v>0</v>
      </c>
      <c r="I338" s="30"/>
      <c r="J338" s="31">
        <v>201501</v>
      </c>
      <c r="K338" s="30"/>
      <c r="L338" s="42">
        <f>SUMIFS('2012Figures'!$J:$J,'2012Figures'!$C:$C,$A338,'2012Figures'!$H:$H,$B338,'2012Figures'!$I:$I,$C338,'2012Figures'!$E:$E,$B$1)</f>
        <v>0</v>
      </c>
      <c r="M338" s="52">
        <f>SUMIFS('2012Figures'!$J:$J,'2012Figures'!$C:$C,$A338,'2012Figures'!$H:$H,$B338,'2012Figures'!$I:$I,$C338,'2012Figures'!$B:$B,"BrokerToCy",'2012Figures'!$G:$G,"E1",'2012Figures'!$E:$E,$B$1)</f>
        <v>0</v>
      </c>
      <c r="N338" s="52">
        <f>SUMIFS('2012Figures'!$J:$J,'2012Figures'!$C:$C,$A338,'2012Figures'!$H:$H,$B338,'2012Figures'!$I:$I,$C338,'2012Figures'!$B:$B,"BrokerToCy",'2012Figures'!$G:$G,"P1",'2012Figures'!$E:$E,$B$1)</f>
        <v>0</v>
      </c>
      <c r="O338" s="52">
        <f>SUMIFS('2012Figures'!$J:$J,'2012Figures'!$C:$C,$A338,'2012Figures'!$H:$H,$B338,'2012Figures'!$I:$I,$C338,'2012Figures'!$B:$B,"CyToBroker",'2012Figures'!$G:$G,"E1",'2012Figures'!$E:$E,$B$1)</f>
        <v>0</v>
      </c>
      <c r="P338" s="52">
        <f>SUMIFS('2012Figures'!$J:$J,'2012Figures'!$C:$C,$A338,'2012Figures'!$H:$H,$B338,'2012Figures'!$I:$I,$C338,'2012Figures'!$B:$B,"CyToBroker",'2012Figures'!$G:$G,"P1",'2012Figures'!$E:$E,$B$1)</f>
        <v>0</v>
      </c>
      <c r="Q338" s="30"/>
      <c r="R338" s="46" t="str">
        <f t="shared" si="32"/>
        <v/>
      </c>
      <c r="S338" s="46" t="str">
        <f t="shared" si="32"/>
        <v/>
      </c>
      <c r="T338" s="46" t="str">
        <f t="shared" si="32"/>
        <v/>
      </c>
      <c r="U338" s="46" t="str">
        <f t="shared" si="32"/>
        <v/>
      </c>
      <c r="V338" s="46" t="str">
        <f t="shared" si="32"/>
        <v/>
      </c>
    </row>
    <row r="339" spans="1:22" x14ac:dyDescent="0.2">
      <c r="A339" s="1">
        <v>304</v>
      </c>
      <c r="B339" s="1" t="s">
        <v>118</v>
      </c>
      <c r="C339" s="8">
        <v>3</v>
      </c>
      <c r="D339" s="29">
        <f>SUMIFS('2013Figures'!$J:$J,'2013Figures'!$C:$C,$A339,'2013Figures'!$H:$H,$B339,'2013Figures'!$I:$I,$C339,'2013Figures'!$E:$E,$B$1)</f>
        <v>0</v>
      </c>
      <c r="E339" s="9">
        <f>SUMIFS('2013Figures'!$J:$J,'2013Figures'!$C:$C,$A339,'2013Figures'!$H:$H,$B339,'2013Figures'!$I:$I,$C339,'2013Figures'!$B:$B,"BrokerToCy",'2013Figures'!$G:$G,"E1",'2013Figures'!$E:$E,$B$1)</f>
        <v>0</v>
      </c>
      <c r="F339" s="9">
        <f>SUMIFS('2013Figures'!$J:$J,'2013Figures'!$C:$C,$A339,'2013Figures'!$H:$H,$B339,'2013Figures'!$I:$I,$C339,'2013Figures'!$B:$B,"BrokerToCy",'2013Figures'!$G:$G,"P1",'2013Figures'!$E:$E,$B$1)</f>
        <v>0</v>
      </c>
      <c r="G339" s="9">
        <f>SUMIFS('2013Figures'!$J:$J,'2013Figures'!$C:$C,$A339,'2013Figures'!$H:$H,$B339,'2013Figures'!$I:$I,$C339,'2013Figures'!$B:$B,"CyToBroker",'2013Figures'!$G:$G,"E1",'2013Figures'!$E:$E,$B$1)</f>
        <v>0</v>
      </c>
      <c r="H339" s="9">
        <f>SUMIFS('2013Figures'!$J:$J,'2013Figures'!$C:$C,$A339,'2013Figures'!$H:$H,$B339,'2013Figures'!$I:$I,$C339,'2013Figures'!$B:$B,"CyToBroker",'2013Figures'!$G:$G,"P1",'2013Figures'!$E:$E,$B$1)</f>
        <v>0</v>
      </c>
      <c r="I339" s="30"/>
      <c r="J339" s="31">
        <v>201301</v>
      </c>
      <c r="K339" s="30"/>
      <c r="L339" s="42">
        <f>SUMIFS('2012Figures'!$J:$J,'2012Figures'!$C:$C,$A339,'2012Figures'!$H:$H,$B339,'2012Figures'!$I:$I,$C339,'2012Figures'!$E:$E,$B$1)</f>
        <v>0</v>
      </c>
      <c r="M339" s="52">
        <f>SUMIFS('2012Figures'!$J:$J,'2012Figures'!$C:$C,$A339,'2012Figures'!$H:$H,$B339,'2012Figures'!$I:$I,$C339,'2012Figures'!$B:$B,"BrokerToCy",'2012Figures'!$G:$G,"E1",'2012Figures'!$E:$E,$B$1)</f>
        <v>0</v>
      </c>
      <c r="N339" s="52">
        <f>SUMIFS('2012Figures'!$J:$J,'2012Figures'!$C:$C,$A339,'2012Figures'!$H:$H,$B339,'2012Figures'!$I:$I,$C339,'2012Figures'!$B:$B,"BrokerToCy",'2012Figures'!$G:$G,"P1",'2012Figures'!$E:$E,$B$1)</f>
        <v>0</v>
      </c>
      <c r="O339" s="52">
        <f>SUMIFS('2012Figures'!$J:$J,'2012Figures'!$C:$C,$A339,'2012Figures'!$H:$H,$B339,'2012Figures'!$I:$I,$C339,'2012Figures'!$B:$B,"CyToBroker",'2012Figures'!$G:$G,"E1",'2012Figures'!$E:$E,$B$1)</f>
        <v>0</v>
      </c>
      <c r="P339" s="52">
        <f>SUMIFS('2012Figures'!$J:$J,'2012Figures'!$C:$C,$A339,'2012Figures'!$H:$H,$B339,'2012Figures'!$I:$I,$C339,'2012Figures'!$B:$B,"CyToBroker",'2012Figures'!$G:$G,"P1",'2012Figures'!$E:$E,$B$1)</f>
        <v>0</v>
      </c>
      <c r="Q339" s="30"/>
      <c r="R339" s="46" t="str">
        <f t="shared" si="32"/>
        <v/>
      </c>
      <c r="S339" s="46" t="str">
        <f t="shared" si="32"/>
        <v/>
      </c>
      <c r="T339" s="46" t="str">
        <f t="shared" si="32"/>
        <v/>
      </c>
      <c r="U339" s="46" t="str">
        <f t="shared" si="32"/>
        <v/>
      </c>
      <c r="V339" s="46" t="str">
        <f t="shared" si="32"/>
        <v/>
      </c>
    </row>
    <row r="340" spans="1:22" x14ac:dyDescent="0.2">
      <c r="A340" s="1">
        <v>304</v>
      </c>
      <c r="B340" s="1" t="s">
        <v>118</v>
      </c>
      <c r="C340" s="8">
        <v>2</v>
      </c>
      <c r="D340" s="29">
        <f>SUMIFS('2013Figures'!$J:$J,'2013Figures'!$C:$C,$A340,'2013Figures'!$H:$H,$B340,'2013Figures'!$I:$I,$C340,'2013Figures'!$E:$E,$B$1)</f>
        <v>0</v>
      </c>
      <c r="E340" s="9">
        <f>SUMIFS('2013Figures'!$J:$J,'2013Figures'!$C:$C,$A340,'2013Figures'!$H:$H,$B340,'2013Figures'!$I:$I,$C340,'2013Figures'!$B:$B,"BrokerToCy",'2013Figures'!$G:$G,"E1",'2013Figures'!$E:$E,$B$1)</f>
        <v>0</v>
      </c>
      <c r="F340" s="9">
        <f>SUMIFS('2013Figures'!$J:$J,'2013Figures'!$C:$C,$A340,'2013Figures'!$H:$H,$B340,'2013Figures'!$I:$I,$C340,'2013Figures'!$B:$B,"BrokerToCy",'2013Figures'!$G:$G,"P1",'2013Figures'!$E:$E,$B$1)</f>
        <v>0</v>
      </c>
      <c r="G340" s="9">
        <f>SUMIFS('2013Figures'!$J:$J,'2013Figures'!$C:$C,$A340,'2013Figures'!$H:$H,$B340,'2013Figures'!$I:$I,$C340,'2013Figures'!$B:$B,"CyToBroker",'2013Figures'!$G:$G,"E1",'2013Figures'!$E:$E,$B$1)</f>
        <v>0</v>
      </c>
      <c r="H340" s="9">
        <f>SUMIFS('2013Figures'!$J:$J,'2013Figures'!$C:$C,$A340,'2013Figures'!$H:$H,$B340,'2013Figures'!$I:$I,$C340,'2013Figures'!$B:$B,"CyToBroker",'2013Figures'!$G:$G,"P1",'2013Figures'!$E:$E,$B$1)</f>
        <v>0</v>
      </c>
      <c r="J340" s="8">
        <v>200801</v>
      </c>
      <c r="L340" s="42">
        <f>SUMIFS('2012Figures'!$J:$J,'2012Figures'!$C:$C,$A340,'2012Figures'!$H:$H,$B340,'2012Figures'!$I:$I,$C340,'2012Figures'!$E:$E,$B$1)</f>
        <v>0</v>
      </c>
      <c r="M340" s="52">
        <f>SUMIFS('2012Figures'!$J:$J,'2012Figures'!$C:$C,$A340,'2012Figures'!$H:$H,$B340,'2012Figures'!$I:$I,$C340,'2012Figures'!$B:$B,"BrokerToCy",'2012Figures'!$G:$G,"E1",'2012Figures'!$E:$E,$B$1)</f>
        <v>0</v>
      </c>
      <c r="N340" s="52">
        <f>SUMIFS('2012Figures'!$J:$J,'2012Figures'!$C:$C,$A340,'2012Figures'!$H:$H,$B340,'2012Figures'!$I:$I,$C340,'2012Figures'!$B:$B,"BrokerToCy",'2012Figures'!$G:$G,"P1",'2012Figures'!$E:$E,$B$1)</f>
        <v>0</v>
      </c>
      <c r="O340" s="52">
        <f>SUMIFS('2012Figures'!$J:$J,'2012Figures'!$C:$C,$A340,'2012Figures'!$H:$H,$B340,'2012Figures'!$I:$I,$C340,'2012Figures'!$B:$B,"CyToBroker",'2012Figures'!$G:$G,"E1",'2012Figures'!$E:$E,$B$1)</f>
        <v>0</v>
      </c>
      <c r="P340" s="52">
        <f>SUMIFS('2012Figures'!$J:$J,'2012Figures'!$C:$C,$A340,'2012Figures'!$H:$H,$B340,'2012Figures'!$I:$I,$C340,'2012Figures'!$B:$B,"CyToBroker",'2012Figures'!$G:$G,"P1",'2012Figures'!$E:$E,$B$1)</f>
        <v>0</v>
      </c>
      <c r="R340" s="46" t="str">
        <f t="shared" si="32"/>
        <v/>
      </c>
      <c r="S340" s="46" t="str">
        <f t="shared" si="32"/>
        <v/>
      </c>
      <c r="T340" s="46" t="str">
        <f t="shared" si="32"/>
        <v/>
      </c>
      <c r="U340" s="46" t="str">
        <f t="shared" si="32"/>
        <v/>
      </c>
      <c r="V340" s="46" t="str">
        <f t="shared" si="32"/>
        <v/>
      </c>
    </row>
    <row r="341" spans="1:22" x14ac:dyDescent="0.2">
      <c r="A341" s="1">
        <v>304</v>
      </c>
      <c r="B341" s="1" t="s">
        <v>118</v>
      </c>
      <c r="C341" s="8">
        <v>1</v>
      </c>
      <c r="D341" s="29">
        <f>SUMIFS('2013Figures'!$J:$J,'2013Figures'!$C:$C,$A341,'2013Figures'!$H:$H,$B341,'2013Figures'!$I:$I,$C341,'2013Figures'!$E:$E,$B$1)</f>
        <v>0</v>
      </c>
      <c r="E341" s="9">
        <f>SUMIFS('2013Figures'!$J:$J,'2013Figures'!$C:$C,$A341,'2013Figures'!$H:$H,$B341,'2013Figures'!$I:$I,$C341,'2013Figures'!$B:$B,"BrokerToCy",'2013Figures'!$G:$G,"E1",'2013Figures'!$E:$E,$B$1)</f>
        <v>0</v>
      </c>
      <c r="F341" s="9">
        <f>SUMIFS('2013Figures'!$J:$J,'2013Figures'!$C:$C,$A341,'2013Figures'!$H:$H,$B341,'2013Figures'!$I:$I,$C341,'2013Figures'!$B:$B,"BrokerToCy",'2013Figures'!$G:$G,"P1",'2013Figures'!$E:$E,$B$1)</f>
        <v>0</v>
      </c>
      <c r="G341" s="9">
        <f>SUMIFS('2013Figures'!$J:$J,'2013Figures'!$C:$C,$A341,'2013Figures'!$H:$H,$B341,'2013Figures'!$I:$I,$C341,'2013Figures'!$B:$B,"CyToBroker",'2013Figures'!$G:$G,"E1",'2013Figures'!$E:$E,$B$1)</f>
        <v>0</v>
      </c>
      <c r="H341" s="9">
        <f>SUMIFS('2013Figures'!$J:$J,'2013Figures'!$C:$C,$A341,'2013Figures'!$H:$H,$B341,'2013Figures'!$I:$I,$C341,'2013Figures'!$B:$B,"CyToBroker",'2013Figures'!$G:$G,"P1",'2013Figures'!$E:$E,$B$1)</f>
        <v>0</v>
      </c>
      <c r="J341" s="8" t="s">
        <v>131</v>
      </c>
      <c r="L341" s="42">
        <f>SUMIFS('2012Figures'!$J:$J,'2012Figures'!$C:$C,$A341,'2012Figures'!$H:$H,$B341,'2012Figures'!$I:$I,$C341,'2012Figures'!$E:$E,$B$1)</f>
        <v>0</v>
      </c>
      <c r="M341" s="52">
        <f>SUMIFS('2012Figures'!$J:$J,'2012Figures'!$C:$C,$A341,'2012Figures'!$H:$H,$B341,'2012Figures'!$I:$I,$C341,'2012Figures'!$B:$B,"BrokerToCy",'2012Figures'!$G:$G,"E1",'2012Figures'!$E:$E,$B$1)</f>
        <v>0</v>
      </c>
      <c r="N341" s="52">
        <f>SUMIFS('2012Figures'!$J:$J,'2012Figures'!$C:$C,$A341,'2012Figures'!$H:$H,$B341,'2012Figures'!$I:$I,$C341,'2012Figures'!$B:$B,"BrokerToCy",'2012Figures'!$G:$G,"P1",'2012Figures'!$E:$E,$B$1)</f>
        <v>0</v>
      </c>
      <c r="O341" s="52">
        <f>SUMIFS('2012Figures'!$J:$J,'2012Figures'!$C:$C,$A341,'2012Figures'!$H:$H,$B341,'2012Figures'!$I:$I,$C341,'2012Figures'!$B:$B,"CyToBroker",'2012Figures'!$G:$G,"E1",'2012Figures'!$E:$E,$B$1)</f>
        <v>0</v>
      </c>
      <c r="P341" s="52">
        <f>SUMIFS('2012Figures'!$J:$J,'2012Figures'!$C:$C,$A341,'2012Figures'!$H:$H,$B341,'2012Figures'!$I:$I,$C341,'2012Figures'!$B:$B,"CyToBroker",'2012Figures'!$G:$G,"P1",'2012Figures'!$E:$E,$B$1)</f>
        <v>0</v>
      </c>
      <c r="R341" s="46" t="str">
        <f t="shared" si="32"/>
        <v/>
      </c>
      <c r="S341" s="46" t="str">
        <f t="shared" si="32"/>
        <v/>
      </c>
      <c r="T341" s="46" t="str">
        <f t="shared" si="32"/>
        <v/>
      </c>
      <c r="U341" s="46" t="str">
        <f t="shared" si="32"/>
        <v/>
      </c>
      <c r="V341" s="46" t="str">
        <f t="shared" si="32"/>
        <v/>
      </c>
    </row>
    <row r="342" spans="1:22" x14ac:dyDescent="0.2">
      <c r="A342" s="1">
        <v>304</v>
      </c>
      <c r="B342" s="1" t="s">
        <v>118</v>
      </c>
      <c r="D342" s="29">
        <f>SUMIFS('2013Figures'!$J:$J,'2013Figures'!$C:$C,$A342,'2013Figures'!$I:$I,"",'2013Figures'!$E:$E,$B$1)</f>
        <v>25</v>
      </c>
      <c r="E342" s="9">
        <f>SUMIFS('2013Figures'!$J:$J,'2013Figures'!$C:$C,$A342,'2013Figures'!$I:$I,"",'2013Figures'!$B:$B,"BrokerToCy",'2013Figures'!$G:$G,"E1",'2013Figures'!$E:$E,$B$1)</f>
        <v>0</v>
      </c>
      <c r="F342" s="9">
        <f>SUMIFS('2013Figures'!$J:$J,'2013Figures'!$C:$C,$A342,'2013Figures'!$I:$I,"",'2013Figures'!$B:$B,"BrokerToCy",'2013Figures'!$G:$G,"P1",'2013Figures'!$E:$E,$B$1)</f>
        <v>0</v>
      </c>
      <c r="G342" s="9">
        <f>SUMIFS('2013Figures'!$J:$J,'2013Figures'!$C:$C,$A342,'2013Figures'!$I:$I,"",'2013Figures'!$B:$B,"CyToBroker",'2013Figures'!$G:$G,"E1",'2013Figures'!$E:$E,$B$1)</f>
        <v>25</v>
      </c>
      <c r="H342" s="9">
        <f>SUMIFS('2013Figures'!$J:$J,'2013Figures'!$C:$C,$A342,'2013Figures'!$I:$I,"",'2013Figures'!$B:$B,"CyToBroker",'2013Figures'!$G:$G,"P1",'2013Figures'!$E:$E,$B$1)</f>
        <v>0</v>
      </c>
      <c r="J342" s="8" t="s">
        <v>131</v>
      </c>
      <c r="L342" s="42">
        <f>SUMIFS('2012Figures'!$J:$J,'2012Figures'!$C:$C,$A342,'2012Figures'!$I:$I,"",'2012Figures'!$E:$E,$B$1)</f>
        <v>36</v>
      </c>
      <c r="M342" s="52">
        <f>SUMIFS('2012Figures'!$J:$J,'2012Figures'!$C:$C,$A342,'2012Figures'!$I:$I,"",'2012Figures'!$B:$B,"BrokerToCy",'2012Figures'!$G:$G,"E1",'2012Figures'!$E:$E,$B$1)</f>
        <v>0</v>
      </c>
      <c r="N342" s="52">
        <f>SUMIFS('2012Figures'!$J:$J,'2012Figures'!$C:$C,$A342,'2012Figures'!$I:$I,"",'2012Figures'!$B:$B,"BrokerToCy",'2012Figures'!$G:$G,"P1",'2012Figures'!$E:$E,$B$1)</f>
        <v>0</v>
      </c>
      <c r="O342" s="52">
        <f>SUMIFS('2012Figures'!$J:$J,'2012Figures'!$C:$C,$A342,'2012Figures'!$I:$I,"",'2012Figures'!$B:$B,"CyToBroker",'2012Figures'!$G:$G,"E1",'2012Figures'!$E:$E,$B$1)</f>
        <v>36</v>
      </c>
      <c r="P342" s="52">
        <f>SUMIFS('2012Figures'!$J:$J,'2012Figures'!$C:$C,$A342,'2012Figures'!$I:$I,"",'2012Figures'!$B:$B,"CyToBroker",'2012Figures'!$G:$G,"P1",'2012Figures'!$E:$E,$B$1)</f>
        <v>0</v>
      </c>
      <c r="R342" s="46">
        <f t="shared" si="32"/>
        <v>-0.31</v>
      </c>
      <c r="S342" s="46" t="str">
        <f t="shared" si="32"/>
        <v/>
      </c>
      <c r="T342" s="46" t="str">
        <f t="shared" si="32"/>
        <v/>
      </c>
      <c r="U342" s="46">
        <f t="shared" si="32"/>
        <v>-0.31</v>
      </c>
      <c r="V342" s="46" t="str">
        <f t="shared" si="32"/>
        <v/>
      </c>
    </row>
    <row r="343" spans="1:22" x14ac:dyDescent="0.2">
      <c r="A343" s="21"/>
      <c r="B343" s="21" t="s">
        <v>92</v>
      </c>
      <c r="C343" s="22"/>
      <c r="D343" s="23">
        <f>SUM(E343:H343)</f>
        <v>25</v>
      </c>
      <c r="E343" s="23">
        <f>SUM(E338:E342)</f>
        <v>0</v>
      </c>
      <c r="F343" s="23">
        <f>SUM(F338:F342)</f>
        <v>0</v>
      </c>
      <c r="G343" s="23">
        <f>SUM(G338:G342)</f>
        <v>25</v>
      </c>
      <c r="H343" s="23">
        <f>SUM(H338:H342)</f>
        <v>0</v>
      </c>
      <c r="I343" s="21"/>
      <c r="J343" s="22"/>
      <c r="K343" s="21"/>
      <c r="L343" s="43">
        <f>SUM(M343:P343)</f>
        <v>36</v>
      </c>
      <c r="M343" s="43">
        <f>SUM(M338:M342)</f>
        <v>0</v>
      </c>
      <c r="N343" s="43">
        <f>SUM(N338:N342)</f>
        <v>0</v>
      </c>
      <c r="O343" s="43">
        <f>SUM(O338:O342)</f>
        <v>36</v>
      </c>
      <c r="P343" s="43">
        <f>SUM(P338:P342)</f>
        <v>0</v>
      </c>
      <c r="Q343" s="21"/>
      <c r="R343" s="21"/>
      <c r="S343" s="21"/>
      <c r="T343" s="21"/>
      <c r="U343" s="21"/>
      <c r="V343" s="21"/>
    </row>
    <row r="344" spans="1:22" x14ac:dyDescent="0.2">
      <c r="A344" s="28">
        <v>305</v>
      </c>
      <c r="B344" s="28" t="s">
        <v>119</v>
      </c>
      <c r="C344" s="17" t="s">
        <v>88</v>
      </c>
      <c r="D344" s="18">
        <f>SUMIFS('2013Figures'!$J:$J,'2013Figures'!$C:$C,$A344,'2013Figures'!$E:$E,$B$1)</f>
        <v>0</v>
      </c>
      <c r="E344" s="18">
        <f>SUMIFS('2013Figures'!$J:$J,'2013Figures'!$C:$C,$A344,'2013Figures'!$B:$B,"BrokerToCy",'2013Figures'!$G:$G,"E1",'2013Figures'!$E:$E,$B$1)</f>
        <v>0</v>
      </c>
      <c r="F344" s="18">
        <f>SUMIFS('2013Figures'!$J:$J,'2013Figures'!$C:$C,$A344,'2013Figures'!$B:$B,"BrokerToCy",'2013Figures'!$G:$G,"P1",'2013Figures'!$E:$E,$B$1)</f>
        <v>0</v>
      </c>
      <c r="G344" s="18">
        <f>SUMIFS('2013Figures'!$J:$J,'2013Figures'!$C:$C,$A344,'2013Figures'!$B:$B,"CyToBroker",'2013Figures'!$G:$G,"E1",'2013Figures'!$E:$E,$B$1)</f>
        <v>0</v>
      </c>
      <c r="H344" s="18">
        <f>SUMIFS('2013Figures'!$J:$J,'2013Figures'!$C:$C,$A344,'2013Figures'!$B:$B,"CyToBroker",'2013Figures'!$G:$G,"P1",'2013Figures'!$E:$E,$B$1)</f>
        <v>0</v>
      </c>
      <c r="I344" s="28"/>
      <c r="J344" s="17"/>
      <c r="K344" s="28"/>
      <c r="L344" s="50">
        <f>SUMIFS('2012Figures'!$J:$J,'2012Figures'!$C:$C,$A344,'2012Figures'!$E:$E,$B$1)</f>
        <v>0</v>
      </c>
      <c r="M344" s="50">
        <f>SUMIFS('2012Figures'!$J:$J,'2012Figures'!$C:$C,$A344,'2012Figures'!$B:$B,"BrokerToCy",'2012Figures'!$G:$G,"E1",'2012Figures'!$E:$E,$B$1)</f>
        <v>0</v>
      </c>
      <c r="N344" s="50">
        <f>SUMIFS('2012Figures'!$J:$J,'2012Figures'!$C:$C,$A344,'2012Figures'!$B:$B,"BrokerToCy",'2012Figures'!$G:$G,"P1",'2012Figures'!$E:$E,$B$1)</f>
        <v>0</v>
      </c>
      <c r="O344" s="50">
        <f>SUMIFS('2012Figures'!$J:$J,'2012Figures'!$C:$C,$A344,'2012Figures'!$B:$B,"CyToBroker",'2012Figures'!$G:$G,"E1",'2012Figures'!$E:$E,$B$1)</f>
        <v>0</v>
      </c>
      <c r="P344" s="50">
        <f>SUMIFS('2012Figures'!$J:$J,'2012Figures'!$C:$C,$A344,'2012Figures'!$B:$B,"CyToBroker",'2012Figures'!$G:$G,"P1",'2012Figures'!$E:$E,$B$1)</f>
        <v>0</v>
      </c>
      <c r="Q344" s="28"/>
      <c r="R344" s="46" t="str">
        <f t="shared" ref="R344:V408" si="33">IF(L344=0,"",ROUND(D344/L344-1,2))</f>
        <v/>
      </c>
      <c r="S344" s="46" t="str">
        <f t="shared" si="33"/>
        <v/>
      </c>
      <c r="T344" s="46" t="str">
        <f t="shared" si="33"/>
        <v/>
      </c>
      <c r="U344" s="46" t="str">
        <f t="shared" si="33"/>
        <v/>
      </c>
      <c r="V344" s="46" t="str">
        <f t="shared" si="33"/>
        <v/>
      </c>
    </row>
    <row r="345" spans="1:22" x14ac:dyDescent="0.2">
      <c r="A345" s="1">
        <v>305</v>
      </c>
      <c r="B345" s="1" t="s">
        <v>119</v>
      </c>
      <c r="C345" s="8">
        <v>1</v>
      </c>
      <c r="D345" s="29">
        <f>SUMIFS('2013Figures'!$J:$J,'2013Figures'!$C:$C,$A345,'2013Figures'!$H:$H,$B345,'2013Figures'!$I:$I,$C345,'2013Figures'!$E:$E,$B$1)</f>
        <v>0</v>
      </c>
      <c r="E345" s="9">
        <f>SUMIFS('2013Figures'!$J:$J,'2013Figures'!$C:$C,$A345,'2013Figures'!$H:$H,$B345,'2013Figures'!$I:$I,$C345,'2013Figures'!$B:$B,"BrokerToCy",'2013Figures'!$G:$G,"E1",'2013Figures'!$E:$E,$B$1)</f>
        <v>0</v>
      </c>
      <c r="F345" s="9">
        <f>SUMIFS('2013Figures'!$J:$J,'2013Figures'!$C:$C,$A345,'2013Figures'!$H:$H,$B345,'2013Figures'!$I:$I,$C345,'2013Figures'!$B:$B,"BrokerToCy",'2013Figures'!$G:$G,"P1",'2013Figures'!$E:$E,$B$1)</f>
        <v>0</v>
      </c>
      <c r="G345" s="9">
        <f>SUMIFS('2013Figures'!$J:$J,'2013Figures'!$C:$C,$A345,'2013Figures'!$H:$H,$B345,'2013Figures'!$I:$I,$C345,'2013Figures'!$B:$B,"CyToBroker",'2013Figures'!$G:$G,"E1",'2013Figures'!$E:$E,$B$1)</f>
        <v>0</v>
      </c>
      <c r="H345" s="9">
        <f>SUMIFS('2013Figures'!$J:$J,'2013Figures'!$C:$C,$A345,'2013Figures'!$H:$H,$B345,'2013Figures'!$I:$I,$C345,'2013Figures'!$B:$B,"CyToBroker",'2013Figures'!$G:$G,"P1",'2013Figures'!$E:$E,$B$1)</f>
        <v>0</v>
      </c>
      <c r="J345" s="8" t="s">
        <v>131</v>
      </c>
      <c r="L345" s="42">
        <f>SUMIFS('2012Figures'!$J:$J,'2012Figures'!$C:$C,$A345,'2012Figures'!$H:$H,$B345,'2012Figures'!$I:$I,$C345,'2012Figures'!$E:$E,$B$1)</f>
        <v>0</v>
      </c>
      <c r="M345" s="52">
        <f>SUMIFS('2012Figures'!$J:$J,'2012Figures'!$C:$C,$A345,'2012Figures'!$H:$H,$B345,'2012Figures'!$I:$I,$C345,'2012Figures'!$B:$B,"BrokerToCy",'2012Figures'!$G:$G,"E1",'2012Figures'!$E:$E,$B$1)</f>
        <v>0</v>
      </c>
      <c r="N345" s="52">
        <f>SUMIFS('2012Figures'!$J:$J,'2012Figures'!$C:$C,$A345,'2012Figures'!$H:$H,$B345,'2012Figures'!$I:$I,$C345,'2012Figures'!$B:$B,"BrokerToCy",'2012Figures'!$G:$G,"P1",'2012Figures'!$E:$E,$B$1)</f>
        <v>0</v>
      </c>
      <c r="O345" s="52">
        <f>SUMIFS('2012Figures'!$J:$J,'2012Figures'!$C:$C,$A345,'2012Figures'!$H:$H,$B345,'2012Figures'!$I:$I,$C345,'2012Figures'!$B:$B,"CyToBroker",'2012Figures'!$G:$G,"E1",'2012Figures'!$E:$E,$B$1)</f>
        <v>0</v>
      </c>
      <c r="P345" s="52">
        <f>SUMIFS('2012Figures'!$J:$J,'2012Figures'!$C:$C,$A345,'2012Figures'!$H:$H,$B345,'2012Figures'!$I:$I,$C345,'2012Figures'!$B:$B,"CyToBroker",'2012Figures'!$G:$G,"P1",'2012Figures'!$E:$E,$B$1)</f>
        <v>0</v>
      </c>
      <c r="R345" s="46" t="str">
        <f t="shared" si="33"/>
        <v/>
      </c>
      <c r="S345" s="46" t="str">
        <f t="shared" si="33"/>
        <v/>
      </c>
      <c r="T345" s="46" t="str">
        <f t="shared" si="33"/>
        <v/>
      </c>
      <c r="U345" s="46" t="str">
        <f t="shared" si="33"/>
        <v/>
      </c>
      <c r="V345" s="46" t="str">
        <f t="shared" si="33"/>
        <v/>
      </c>
    </row>
    <row r="346" spans="1:22" x14ac:dyDescent="0.2">
      <c r="A346" s="1">
        <v>305</v>
      </c>
      <c r="B346" s="1" t="s">
        <v>119</v>
      </c>
      <c r="D346" s="29">
        <f>SUMIFS('2013Figures'!$J:$J,'2013Figures'!$C:$C,$A346,'2013Figures'!$I:$I,"",'2013Figures'!$E:$E,$B$1)</f>
        <v>0</v>
      </c>
      <c r="E346" s="9">
        <f>SUMIFS('2013Figures'!$J:$J,'2013Figures'!$C:$C,$A346,'2013Figures'!$I:$I,"",'2013Figures'!$B:$B,"BrokerToCy",'2013Figures'!$G:$G,"E1",'2013Figures'!$E:$E,$B$1)</f>
        <v>0</v>
      </c>
      <c r="F346" s="9">
        <f>SUMIFS('2013Figures'!$J:$J,'2013Figures'!$C:$C,$A346,'2013Figures'!$I:$I,"",'2013Figures'!$B:$B,"BrokerToCy",'2013Figures'!$G:$G,"P1",'2013Figures'!$E:$E,$B$1)</f>
        <v>0</v>
      </c>
      <c r="G346" s="9">
        <f>SUMIFS('2013Figures'!$J:$J,'2013Figures'!$C:$C,$A346,'2013Figures'!$I:$I,"",'2013Figures'!$B:$B,"CyToBroker",'2013Figures'!$G:$G,"E1",'2013Figures'!$E:$E,$B$1)</f>
        <v>0</v>
      </c>
      <c r="H346" s="9">
        <f>SUMIFS('2013Figures'!$J:$J,'2013Figures'!$C:$C,$A346,'2013Figures'!$I:$I,"",'2013Figures'!$B:$B,"CyToBroker",'2013Figures'!$G:$G,"P1",'2013Figures'!$E:$E,$B$1)</f>
        <v>0</v>
      </c>
      <c r="J346" s="8" t="s">
        <v>131</v>
      </c>
      <c r="L346" s="42">
        <f>SUMIFS('2012Figures'!$J:$J,'2012Figures'!$C:$C,$A346,'2012Figures'!$I:$I,"",'2012Figures'!$E:$E,$B$1)</f>
        <v>0</v>
      </c>
      <c r="M346" s="52">
        <f>SUMIFS('2012Figures'!$J:$J,'2012Figures'!$C:$C,$A346,'2012Figures'!$I:$I,"",'2012Figures'!$B:$B,"BrokerToCy",'2012Figures'!$G:$G,"E1",'2012Figures'!$E:$E,$B$1)</f>
        <v>0</v>
      </c>
      <c r="N346" s="52">
        <f>SUMIFS('2012Figures'!$J:$J,'2012Figures'!$C:$C,$A346,'2012Figures'!$I:$I,"",'2012Figures'!$B:$B,"BrokerToCy",'2012Figures'!$G:$G,"P1",'2012Figures'!$E:$E,$B$1)</f>
        <v>0</v>
      </c>
      <c r="O346" s="52">
        <f>SUMIFS('2012Figures'!$J:$J,'2012Figures'!$C:$C,$A346,'2012Figures'!$I:$I,"",'2012Figures'!$B:$B,"CyToBroker",'2012Figures'!$G:$G,"E1",'2012Figures'!$E:$E,$B$1)</f>
        <v>0</v>
      </c>
      <c r="P346" s="52">
        <f>SUMIFS('2012Figures'!$J:$J,'2012Figures'!$C:$C,$A346,'2012Figures'!$I:$I,"",'2012Figures'!$B:$B,"CyToBroker",'2012Figures'!$G:$G,"P1",'2012Figures'!$E:$E,$B$1)</f>
        <v>0</v>
      </c>
      <c r="R346" s="46" t="str">
        <f t="shared" si="33"/>
        <v/>
      </c>
      <c r="S346" s="46" t="str">
        <f t="shared" si="33"/>
        <v/>
      </c>
      <c r="T346" s="46" t="str">
        <f t="shared" si="33"/>
        <v/>
      </c>
      <c r="U346" s="46" t="str">
        <f t="shared" si="33"/>
        <v/>
      </c>
      <c r="V346" s="46" t="str">
        <f t="shared" si="33"/>
        <v/>
      </c>
    </row>
    <row r="347" spans="1:22" x14ac:dyDescent="0.2">
      <c r="A347" s="21"/>
      <c r="B347" s="21" t="s">
        <v>92</v>
      </c>
      <c r="C347" s="22"/>
      <c r="D347" s="23">
        <f>SUM(E347:H347)</f>
        <v>0</v>
      </c>
      <c r="E347" s="23">
        <f>SUM(E345:E346)</f>
        <v>0</v>
      </c>
      <c r="F347" s="23">
        <f>SUM(F345:F346)</f>
        <v>0</v>
      </c>
      <c r="G347" s="23">
        <f>SUM(G345:G346)</f>
        <v>0</v>
      </c>
      <c r="H347" s="23">
        <f>SUM(H345:H346)</f>
        <v>0</v>
      </c>
      <c r="I347" s="21"/>
      <c r="J347" s="22"/>
      <c r="K347" s="21"/>
      <c r="L347" s="43">
        <f>SUM(M347:P347)</f>
        <v>0</v>
      </c>
      <c r="M347" s="43">
        <f>SUM(M345:M346)</f>
        <v>0</v>
      </c>
      <c r="N347" s="43">
        <f>SUM(N345:N346)</f>
        <v>0</v>
      </c>
      <c r="O347" s="43">
        <f>SUM(O345:O346)</f>
        <v>0</v>
      </c>
      <c r="P347" s="43">
        <f>SUM(P345:P346)</f>
        <v>0</v>
      </c>
      <c r="Q347" s="21"/>
      <c r="R347" s="21"/>
      <c r="S347" s="21"/>
      <c r="T347" s="21"/>
      <c r="U347" s="21"/>
      <c r="V347" s="21"/>
    </row>
    <row r="348" spans="1:22" x14ac:dyDescent="0.2">
      <c r="A348" s="28">
        <v>306</v>
      </c>
      <c r="B348" s="28" t="s">
        <v>120</v>
      </c>
      <c r="C348" s="17" t="s">
        <v>88</v>
      </c>
      <c r="D348" s="18">
        <f>SUMIFS('2013Figures'!$J:$J,'2013Figures'!$C:$C,$A348,'2013Figures'!$E:$E,$B$1)</f>
        <v>0</v>
      </c>
      <c r="E348" s="18">
        <f>SUMIFS('2013Figures'!$J:$J,'2013Figures'!$C:$C,$A348,'2013Figures'!$B:$B,"BrokerToCy",'2013Figures'!$G:$G,"E1",'2013Figures'!$E:$E,$B$1)</f>
        <v>0</v>
      </c>
      <c r="F348" s="18">
        <f>SUMIFS('2013Figures'!$J:$J,'2013Figures'!$C:$C,$A348,'2013Figures'!$B:$B,"BrokerToCy",'2013Figures'!$G:$G,"P1",'2013Figures'!$E:$E,$B$1)</f>
        <v>0</v>
      </c>
      <c r="G348" s="18">
        <f>SUMIFS('2013Figures'!$J:$J,'2013Figures'!$C:$C,$A348,'2013Figures'!$B:$B,"CyToBroker",'2013Figures'!$G:$G,"E1",'2013Figures'!$E:$E,$B$1)</f>
        <v>0</v>
      </c>
      <c r="H348" s="18">
        <f>SUMIFS('2013Figures'!$J:$J,'2013Figures'!$C:$C,$A348,'2013Figures'!$B:$B,"CyToBroker",'2013Figures'!$G:$G,"P1",'2013Figures'!$E:$E,$B$1)</f>
        <v>0</v>
      </c>
      <c r="I348" s="28"/>
      <c r="J348" s="17"/>
      <c r="K348" s="28"/>
      <c r="L348" s="50">
        <f>SUMIFS('2012Figures'!$J:$J,'2012Figures'!$C:$C,$A348,'2012Figures'!$E:$E,$B$1)</f>
        <v>0</v>
      </c>
      <c r="M348" s="50">
        <f>SUMIFS('2012Figures'!$J:$J,'2012Figures'!$C:$C,$A348,'2012Figures'!$B:$B,"BrokerToCy",'2012Figures'!$G:$G,"E1",'2012Figures'!$E:$E,$B$1)</f>
        <v>0</v>
      </c>
      <c r="N348" s="50">
        <f>SUMIFS('2012Figures'!$J:$J,'2012Figures'!$C:$C,$A348,'2012Figures'!$B:$B,"BrokerToCy",'2012Figures'!$G:$G,"P1",'2012Figures'!$E:$E,$B$1)</f>
        <v>0</v>
      </c>
      <c r="O348" s="50">
        <f>SUMIFS('2012Figures'!$J:$J,'2012Figures'!$C:$C,$A348,'2012Figures'!$B:$B,"CyToBroker",'2012Figures'!$G:$G,"E1",'2012Figures'!$E:$E,$B$1)</f>
        <v>0</v>
      </c>
      <c r="P348" s="50">
        <f>SUMIFS('2012Figures'!$J:$J,'2012Figures'!$C:$C,$A348,'2012Figures'!$B:$B,"CyToBroker",'2012Figures'!$G:$G,"P1",'2012Figures'!$E:$E,$B$1)</f>
        <v>0</v>
      </c>
      <c r="Q348" s="28"/>
      <c r="R348" s="46" t="str">
        <f t="shared" ref="R348:V412" si="34">IF(L348=0,"",ROUND(D348/L348-1,2))</f>
        <v/>
      </c>
      <c r="S348" s="46" t="str">
        <f t="shared" si="34"/>
        <v/>
      </c>
      <c r="T348" s="46" t="str">
        <f t="shared" si="34"/>
        <v/>
      </c>
      <c r="U348" s="46" t="str">
        <f t="shared" si="34"/>
        <v/>
      </c>
      <c r="V348" s="46" t="str">
        <f t="shared" si="34"/>
        <v/>
      </c>
    </row>
    <row r="349" spans="1:22" x14ac:dyDescent="0.2">
      <c r="A349" s="1">
        <v>306</v>
      </c>
      <c r="B349" s="1" t="s">
        <v>120</v>
      </c>
      <c r="C349" s="8">
        <v>3</v>
      </c>
      <c r="D349" s="29">
        <f>SUMIFS('2013Figures'!$J:$J,'2013Figures'!$C:$C,$A349,'2013Figures'!$H:$H,$B349,'2013Figures'!$I:$I,$C349,'2013Figures'!$E:$E,$B$1)</f>
        <v>0</v>
      </c>
      <c r="E349" s="9">
        <f>SUMIFS('2013Figures'!$J:$J,'2013Figures'!$C:$C,$A349,'2013Figures'!$H:$H,$B349,'2013Figures'!$I:$I,$C349,'2013Figures'!$B:$B,"BrokerToCy",'2013Figures'!$G:$G,"E1",'2013Figures'!$E:$E,$B$1)</f>
        <v>0</v>
      </c>
      <c r="F349" s="9">
        <f>SUMIFS('2013Figures'!$J:$J,'2013Figures'!$C:$C,$A349,'2013Figures'!$H:$H,$B349,'2013Figures'!$I:$I,$C349,'2013Figures'!$B:$B,"BrokerToCy",'2013Figures'!$G:$G,"P1",'2013Figures'!$E:$E,$B$1)</f>
        <v>0</v>
      </c>
      <c r="G349" s="9">
        <f>SUMIFS('2013Figures'!$J:$J,'2013Figures'!$C:$C,$A349,'2013Figures'!$H:$H,$B349,'2013Figures'!$I:$I,$C349,'2013Figures'!$B:$B,"CyToBroker",'2013Figures'!$G:$G,"E1",'2013Figures'!$E:$E,$B$1)</f>
        <v>0</v>
      </c>
      <c r="H349" s="9">
        <f>SUMIFS('2013Figures'!$J:$J,'2013Figures'!$C:$C,$A349,'2013Figures'!$H:$H,$B349,'2013Figures'!$I:$I,$C349,'2013Figures'!$B:$B,"CyToBroker",'2013Figures'!$G:$G,"P1",'2013Figures'!$E:$E,$B$1)</f>
        <v>0</v>
      </c>
      <c r="I349" s="33"/>
      <c r="J349" s="34">
        <v>201401</v>
      </c>
      <c r="K349" s="33"/>
      <c r="L349" s="42">
        <f>SUMIFS('2012Figures'!$J:$J,'2012Figures'!$C:$C,$A349,'2012Figures'!$H:$H,$B349,'2012Figures'!$I:$I,$C349,'2012Figures'!$E:$E,$B$1)</f>
        <v>0</v>
      </c>
      <c r="M349" s="52">
        <f>SUMIFS('2012Figures'!$J:$J,'2012Figures'!$C:$C,$A349,'2012Figures'!$H:$H,$B349,'2012Figures'!$I:$I,$C349,'2012Figures'!$B:$B,"BrokerToCy",'2012Figures'!$G:$G,"E1",'2012Figures'!$E:$E,$B$1)</f>
        <v>0</v>
      </c>
      <c r="N349" s="52">
        <f>SUMIFS('2012Figures'!$J:$J,'2012Figures'!$C:$C,$A349,'2012Figures'!$H:$H,$B349,'2012Figures'!$I:$I,$C349,'2012Figures'!$B:$B,"BrokerToCy",'2012Figures'!$G:$G,"P1",'2012Figures'!$E:$E,$B$1)</f>
        <v>0</v>
      </c>
      <c r="O349" s="52">
        <f>SUMIFS('2012Figures'!$J:$J,'2012Figures'!$C:$C,$A349,'2012Figures'!$H:$H,$B349,'2012Figures'!$I:$I,$C349,'2012Figures'!$B:$B,"CyToBroker",'2012Figures'!$G:$G,"E1",'2012Figures'!$E:$E,$B$1)</f>
        <v>0</v>
      </c>
      <c r="P349" s="52">
        <f>SUMIFS('2012Figures'!$J:$J,'2012Figures'!$C:$C,$A349,'2012Figures'!$H:$H,$B349,'2012Figures'!$I:$I,$C349,'2012Figures'!$B:$B,"CyToBroker",'2012Figures'!$G:$G,"P1",'2012Figures'!$E:$E,$B$1)</f>
        <v>0</v>
      </c>
      <c r="Q349" s="33"/>
      <c r="R349" s="46" t="str">
        <f t="shared" si="34"/>
        <v/>
      </c>
      <c r="S349" s="46" t="str">
        <f t="shared" si="34"/>
        <v/>
      </c>
      <c r="T349" s="46" t="str">
        <f t="shared" si="34"/>
        <v/>
      </c>
      <c r="U349" s="46" t="str">
        <f t="shared" si="34"/>
        <v/>
      </c>
      <c r="V349" s="46" t="str">
        <f t="shared" si="34"/>
        <v/>
      </c>
    </row>
    <row r="350" spans="1:22" x14ac:dyDescent="0.2">
      <c r="A350" s="1">
        <v>306</v>
      </c>
      <c r="B350" s="1" t="s">
        <v>120</v>
      </c>
      <c r="C350" s="8">
        <v>2</v>
      </c>
      <c r="D350" s="29">
        <f>SUMIFS('2013Figures'!$J:$J,'2013Figures'!$C:$C,$A350,'2013Figures'!$H:$H,$B350,'2013Figures'!$I:$I,$C350,'2013Figures'!$E:$E,$B$1)</f>
        <v>0</v>
      </c>
      <c r="E350" s="9">
        <f>SUMIFS('2013Figures'!$J:$J,'2013Figures'!$C:$C,$A350,'2013Figures'!$H:$H,$B350,'2013Figures'!$I:$I,$C350,'2013Figures'!$B:$B,"BrokerToCy",'2013Figures'!$G:$G,"E1",'2013Figures'!$E:$E,$B$1)</f>
        <v>0</v>
      </c>
      <c r="F350" s="9">
        <f>SUMIFS('2013Figures'!$J:$J,'2013Figures'!$C:$C,$A350,'2013Figures'!$H:$H,$B350,'2013Figures'!$I:$I,$C350,'2013Figures'!$B:$B,"BrokerToCy",'2013Figures'!$G:$G,"P1",'2013Figures'!$E:$E,$B$1)</f>
        <v>0</v>
      </c>
      <c r="G350" s="9">
        <f>SUMIFS('2013Figures'!$J:$J,'2013Figures'!$C:$C,$A350,'2013Figures'!$H:$H,$B350,'2013Figures'!$I:$I,$C350,'2013Figures'!$B:$B,"CyToBroker",'2013Figures'!$G:$G,"E1",'2013Figures'!$E:$E,$B$1)</f>
        <v>0</v>
      </c>
      <c r="H350" s="9">
        <f>SUMIFS('2013Figures'!$J:$J,'2013Figures'!$C:$C,$A350,'2013Figures'!$H:$H,$B350,'2013Figures'!$I:$I,$C350,'2013Figures'!$B:$B,"CyToBroker",'2013Figures'!$G:$G,"P1",'2013Figures'!$E:$E,$B$1)</f>
        <v>0</v>
      </c>
      <c r="I350" s="30"/>
      <c r="J350" s="31">
        <v>201301</v>
      </c>
      <c r="K350" s="30"/>
      <c r="L350" s="42">
        <f>SUMIFS('2012Figures'!$J:$J,'2012Figures'!$C:$C,$A350,'2012Figures'!$H:$H,$B350,'2012Figures'!$I:$I,$C350,'2012Figures'!$E:$E,$B$1)</f>
        <v>0</v>
      </c>
      <c r="M350" s="52">
        <f>SUMIFS('2012Figures'!$J:$J,'2012Figures'!$C:$C,$A350,'2012Figures'!$H:$H,$B350,'2012Figures'!$I:$I,$C350,'2012Figures'!$B:$B,"BrokerToCy",'2012Figures'!$G:$G,"E1",'2012Figures'!$E:$E,$B$1)</f>
        <v>0</v>
      </c>
      <c r="N350" s="52">
        <f>SUMIFS('2012Figures'!$J:$J,'2012Figures'!$C:$C,$A350,'2012Figures'!$H:$H,$B350,'2012Figures'!$I:$I,$C350,'2012Figures'!$B:$B,"BrokerToCy",'2012Figures'!$G:$G,"P1",'2012Figures'!$E:$E,$B$1)</f>
        <v>0</v>
      </c>
      <c r="O350" s="52">
        <f>SUMIFS('2012Figures'!$J:$J,'2012Figures'!$C:$C,$A350,'2012Figures'!$H:$H,$B350,'2012Figures'!$I:$I,$C350,'2012Figures'!$B:$B,"CyToBroker",'2012Figures'!$G:$G,"E1",'2012Figures'!$E:$E,$B$1)</f>
        <v>0</v>
      </c>
      <c r="P350" s="52">
        <f>SUMIFS('2012Figures'!$J:$J,'2012Figures'!$C:$C,$A350,'2012Figures'!$H:$H,$B350,'2012Figures'!$I:$I,$C350,'2012Figures'!$B:$B,"CyToBroker",'2012Figures'!$G:$G,"P1",'2012Figures'!$E:$E,$B$1)</f>
        <v>0</v>
      </c>
      <c r="Q350" s="30"/>
      <c r="R350" s="46" t="str">
        <f t="shared" si="34"/>
        <v/>
      </c>
      <c r="S350" s="46" t="str">
        <f t="shared" si="34"/>
        <v/>
      </c>
      <c r="T350" s="46" t="str">
        <f t="shared" si="34"/>
        <v/>
      </c>
      <c r="U350" s="46" t="str">
        <f t="shared" si="34"/>
        <v/>
      </c>
      <c r="V350" s="46" t="str">
        <f t="shared" si="34"/>
        <v/>
      </c>
    </row>
    <row r="351" spans="1:22" x14ac:dyDescent="0.2">
      <c r="A351" s="1">
        <v>306</v>
      </c>
      <c r="B351" s="1" t="s">
        <v>120</v>
      </c>
      <c r="C351" s="8">
        <v>1</v>
      </c>
      <c r="D351" s="29">
        <f>SUMIFS('2013Figures'!$J:$J,'2013Figures'!$C:$C,$A351,'2013Figures'!$H:$H,$B351,'2013Figures'!$I:$I,$C351,'2013Figures'!$E:$E,$B$1)</f>
        <v>0</v>
      </c>
      <c r="E351" s="9">
        <f>SUMIFS('2013Figures'!$J:$J,'2013Figures'!$C:$C,$A351,'2013Figures'!$H:$H,$B351,'2013Figures'!$I:$I,$C351,'2013Figures'!$B:$B,"BrokerToCy",'2013Figures'!$G:$G,"E1",'2013Figures'!$E:$E,$B$1)</f>
        <v>0</v>
      </c>
      <c r="F351" s="9">
        <f>SUMIFS('2013Figures'!$J:$J,'2013Figures'!$C:$C,$A351,'2013Figures'!$H:$H,$B351,'2013Figures'!$I:$I,$C351,'2013Figures'!$B:$B,"BrokerToCy",'2013Figures'!$G:$G,"P1",'2013Figures'!$E:$E,$B$1)</f>
        <v>0</v>
      </c>
      <c r="G351" s="9">
        <f>SUMIFS('2013Figures'!$J:$J,'2013Figures'!$C:$C,$A351,'2013Figures'!$H:$H,$B351,'2013Figures'!$I:$I,$C351,'2013Figures'!$B:$B,"CyToBroker",'2013Figures'!$G:$G,"E1",'2013Figures'!$E:$E,$B$1)</f>
        <v>0</v>
      </c>
      <c r="H351" s="9">
        <f>SUMIFS('2013Figures'!$J:$J,'2013Figures'!$C:$C,$A351,'2013Figures'!$H:$H,$B351,'2013Figures'!$I:$I,$C351,'2013Figures'!$B:$B,"CyToBroker",'2013Figures'!$G:$G,"P1",'2013Figures'!$E:$E,$B$1)</f>
        <v>0</v>
      </c>
      <c r="J351" s="8">
        <v>200801</v>
      </c>
      <c r="L351" s="42">
        <f>SUMIFS('2012Figures'!$J:$J,'2012Figures'!$C:$C,$A351,'2012Figures'!$H:$H,$B351,'2012Figures'!$I:$I,$C351,'2012Figures'!$E:$E,$B$1)</f>
        <v>0</v>
      </c>
      <c r="M351" s="52">
        <f>SUMIFS('2012Figures'!$J:$J,'2012Figures'!$C:$C,$A351,'2012Figures'!$H:$H,$B351,'2012Figures'!$I:$I,$C351,'2012Figures'!$B:$B,"BrokerToCy",'2012Figures'!$G:$G,"E1",'2012Figures'!$E:$E,$B$1)</f>
        <v>0</v>
      </c>
      <c r="N351" s="52">
        <f>SUMIFS('2012Figures'!$J:$J,'2012Figures'!$C:$C,$A351,'2012Figures'!$H:$H,$B351,'2012Figures'!$I:$I,$C351,'2012Figures'!$B:$B,"BrokerToCy",'2012Figures'!$G:$G,"P1",'2012Figures'!$E:$E,$B$1)</f>
        <v>0</v>
      </c>
      <c r="O351" s="52">
        <f>SUMIFS('2012Figures'!$J:$J,'2012Figures'!$C:$C,$A351,'2012Figures'!$H:$H,$B351,'2012Figures'!$I:$I,$C351,'2012Figures'!$B:$B,"CyToBroker",'2012Figures'!$G:$G,"E1",'2012Figures'!$E:$E,$B$1)</f>
        <v>0</v>
      </c>
      <c r="P351" s="52">
        <f>SUMIFS('2012Figures'!$J:$J,'2012Figures'!$C:$C,$A351,'2012Figures'!$H:$H,$B351,'2012Figures'!$I:$I,$C351,'2012Figures'!$B:$B,"CyToBroker",'2012Figures'!$G:$G,"P1",'2012Figures'!$E:$E,$B$1)</f>
        <v>0</v>
      </c>
      <c r="R351" s="46" t="str">
        <f t="shared" si="34"/>
        <v/>
      </c>
      <c r="S351" s="46" t="str">
        <f t="shared" si="34"/>
        <v/>
      </c>
      <c r="T351" s="46" t="str">
        <f t="shared" si="34"/>
        <v/>
      </c>
      <c r="U351" s="46" t="str">
        <f t="shared" si="34"/>
        <v/>
      </c>
      <c r="V351" s="46" t="str">
        <f t="shared" si="34"/>
        <v/>
      </c>
    </row>
    <row r="352" spans="1:22" x14ac:dyDescent="0.2">
      <c r="A352" s="1">
        <v>306</v>
      </c>
      <c r="B352" s="1" t="s">
        <v>120</v>
      </c>
      <c r="D352" s="29">
        <f>SUMIFS('2013Figures'!$J:$J,'2013Figures'!$C:$C,$A352,'2013Figures'!$I:$I,"",'2013Figures'!$E:$E,$B$1)</f>
        <v>0</v>
      </c>
      <c r="E352" s="9">
        <f>SUMIFS('2013Figures'!$J:$J,'2013Figures'!$C:$C,$A352,'2013Figures'!$I:$I,"",'2013Figures'!$B:$B,"BrokerToCy",'2013Figures'!$G:$G,"E1",'2013Figures'!$E:$E,$B$1)</f>
        <v>0</v>
      </c>
      <c r="F352" s="9">
        <f>SUMIFS('2013Figures'!$J:$J,'2013Figures'!$C:$C,$A352,'2013Figures'!$I:$I,"",'2013Figures'!$B:$B,"BrokerToCy",'2013Figures'!$G:$G,"P1",'2013Figures'!$E:$E,$B$1)</f>
        <v>0</v>
      </c>
      <c r="G352" s="9">
        <f>SUMIFS('2013Figures'!$J:$J,'2013Figures'!$C:$C,$A352,'2013Figures'!$I:$I,"",'2013Figures'!$B:$B,"CyToBroker",'2013Figures'!$G:$G,"E1",'2013Figures'!$E:$E,$B$1)</f>
        <v>0</v>
      </c>
      <c r="H352" s="9">
        <f>SUMIFS('2013Figures'!$J:$J,'2013Figures'!$C:$C,$A352,'2013Figures'!$I:$I,"",'2013Figures'!$B:$B,"CyToBroker",'2013Figures'!$G:$G,"P1",'2013Figures'!$E:$E,$B$1)</f>
        <v>0</v>
      </c>
      <c r="J352" s="8" t="s">
        <v>131</v>
      </c>
      <c r="L352" s="42">
        <f>SUMIFS('2012Figures'!$J:$J,'2012Figures'!$C:$C,$A352,'2012Figures'!$I:$I,"",'2012Figures'!$E:$E,$B$1)</f>
        <v>0</v>
      </c>
      <c r="M352" s="52">
        <f>SUMIFS('2012Figures'!$J:$J,'2012Figures'!$C:$C,$A352,'2012Figures'!$I:$I,"",'2012Figures'!$B:$B,"BrokerToCy",'2012Figures'!$G:$G,"E1",'2012Figures'!$E:$E,$B$1)</f>
        <v>0</v>
      </c>
      <c r="N352" s="52">
        <f>SUMIFS('2012Figures'!$J:$J,'2012Figures'!$C:$C,$A352,'2012Figures'!$I:$I,"",'2012Figures'!$B:$B,"BrokerToCy",'2012Figures'!$G:$G,"P1",'2012Figures'!$E:$E,$B$1)</f>
        <v>0</v>
      </c>
      <c r="O352" s="52">
        <f>SUMIFS('2012Figures'!$J:$J,'2012Figures'!$C:$C,$A352,'2012Figures'!$I:$I,"",'2012Figures'!$B:$B,"CyToBroker",'2012Figures'!$G:$G,"E1",'2012Figures'!$E:$E,$B$1)</f>
        <v>0</v>
      </c>
      <c r="P352" s="52">
        <f>SUMIFS('2012Figures'!$J:$J,'2012Figures'!$C:$C,$A352,'2012Figures'!$I:$I,"",'2012Figures'!$B:$B,"CyToBroker",'2012Figures'!$G:$G,"P1",'2012Figures'!$E:$E,$B$1)</f>
        <v>0</v>
      </c>
      <c r="R352" s="46" t="str">
        <f t="shared" si="34"/>
        <v/>
      </c>
      <c r="S352" s="46" t="str">
        <f t="shared" si="34"/>
        <v/>
      </c>
      <c r="T352" s="46" t="str">
        <f t="shared" si="34"/>
        <v/>
      </c>
      <c r="U352" s="46" t="str">
        <f t="shared" si="34"/>
        <v/>
      </c>
      <c r="V352" s="46" t="str">
        <f t="shared" si="34"/>
        <v/>
      </c>
    </row>
    <row r="353" spans="1:22" x14ac:dyDescent="0.2">
      <c r="A353" s="21"/>
      <c r="B353" s="21" t="s">
        <v>92</v>
      </c>
      <c r="C353" s="22"/>
      <c r="D353" s="23">
        <f>SUM(E353:H353)</f>
        <v>0</v>
      </c>
      <c r="E353" s="23">
        <f>SUM(E349:E352)</f>
        <v>0</v>
      </c>
      <c r="F353" s="23">
        <f>SUM(F349:F352)</f>
        <v>0</v>
      </c>
      <c r="G353" s="23">
        <f>SUM(G349:G352)</f>
        <v>0</v>
      </c>
      <c r="H353" s="23">
        <f>SUM(H349:H352)</f>
        <v>0</v>
      </c>
      <c r="I353" s="21"/>
      <c r="J353" s="22"/>
      <c r="K353" s="21"/>
      <c r="L353" s="43">
        <f>SUM(M353:P353)</f>
        <v>0</v>
      </c>
      <c r="M353" s="43">
        <f>SUM(M349:M352)</f>
        <v>0</v>
      </c>
      <c r="N353" s="43">
        <f>SUM(N349:N352)</f>
        <v>0</v>
      </c>
      <c r="O353" s="43">
        <f>SUM(O349:O352)</f>
        <v>0</v>
      </c>
      <c r="P353" s="43">
        <f>SUM(P349:P352)</f>
        <v>0</v>
      </c>
      <c r="Q353" s="21"/>
      <c r="R353" s="21"/>
      <c r="S353" s="21"/>
      <c r="T353" s="21"/>
      <c r="U353" s="21"/>
      <c r="V353" s="21"/>
    </row>
    <row r="354" spans="1:22" x14ac:dyDescent="0.2">
      <c r="A354" s="28">
        <v>307</v>
      </c>
      <c r="B354" s="28" t="s">
        <v>121</v>
      </c>
      <c r="C354" s="17" t="s">
        <v>88</v>
      </c>
      <c r="D354" s="18">
        <f>SUMIFS('2013Figures'!$J:$J,'2013Figures'!$C:$C,$A354,'2013Figures'!$E:$E,$B$1)</f>
        <v>0</v>
      </c>
      <c r="E354" s="18">
        <f>SUMIFS('2013Figures'!$J:$J,'2013Figures'!$C:$C,$A354,'2013Figures'!$B:$B,"BrokerToCy",'2013Figures'!$G:$G,"E1",'2013Figures'!$E:$E,$B$1)</f>
        <v>0</v>
      </c>
      <c r="F354" s="18">
        <f>SUMIFS('2013Figures'!$J:$J,'2013Figures'!$C:$C,$A354,'2013Figures'!$B:$B,"BrokerToCy",'2013Figures'!$G:$G,"P1",'2013Figures'!$E:$E,$B$1)</f>
        <v>0</v>
      </c>
      <c r="G354" s="18">
        <f>SUMIFS('2013Figures'!$J:$J,'2013Figures'!$C:$C,$A354,'2013Figures'!$B:$B,"CyToBroker",'2013Figures'!$G:$G,"E1",'2013Figures'!$E:$E,$B$1)</f>
        <v>0</v>
      </c>
      <c r="H354" s="18">
        <f>SUMIFS('2013Figures'!$J:$J,'2013Figures'!$C:$C,$A354,'2013Figures'!$B:$B,"CyToBroker",'2013Figures'!$G:$G,"P1",'2013Figures'!$E:$E,$B$1)</f>
        <v>0</v>
      </c>
      <c r="I354" s="28"/>
      <c r="J354" s="17"/>
      <c r="K354" s="28"/>
      <c r="L354" s="50">
        <f>SUMIFS('2012Figures'!$J:$J,'2012Figures'!$C:$C,$A354,'2012Figures'!$E:$E,$B$1)</f>
        <v>0</v>
      </c>
      <c r="M354" s="50">
        <f>SUMIFS('2012Figures'!$J:$J,'2012Figures'!$C:$C,$A354,'2012Figures'!$B:$B,"BrokerToCy",'2012Figures'!$G:$G,"E1",'2012Figures'!$E:$E,$B$1)</f>
        <v>0</v>
      </c>
      <c r="N354" s="50">
        <f>SUMIFS('2012Figures'!$J:$J,'2012Figures'!$C:$C,$A354,'2012Figures'!$B:$B,"BrokerToCy",'2012Figures'!$G:$G,"P1",'2012Figures'!$E:$E,$B$1)</f>
        <v>0</v>
      </c>
      <c r="O354" s="50">
        <f>SUMIFS('2012Figures'!$J:$J,'2012Figures'!$C:$C,$A354,'2012Figures'!$B:$B,"CyToBroker",'2012Figures'!$G:$G,"E1",'2012Figures'!$E:$E,$B$1)</f>
        <v>0</v>
      </c>
      <c r="P354" s="50">
        <f>SUMIFS('2012Figures'!$J:$J,'2012Figures'!$C:$C,$A354,'2012Figures'!$B:$B,"CyToBroker",'2012Figures'!$G:$G,"P1",'2012Figures'!$E:$E,$B$1)</f>
        <v>0</v>
      </c>
      <c r="Q354" s="28"/>
      <c r="R354" s="46" t="str">
        <f t="shared" ref="R354:V418" si="35">IF(L354=0,"",ROUND(D354/L354-1,2))</f>
        <v/>
      </c>
      <c r="S354" s="46" t="str">
        <f t="shared" si="35"/>
        <v/>
      </c>
      <c r="T354" s="46" t="str">
        <f t="shared" si="35"/>
        <v/>
      </c>
      <c r="U354" s="46" t="str">
        <f t="shared" si="35"/>
        <v/>
      </c>
      <c r="V354" s="46" t="str">
        <f t="shared" si="35"/>
        <v/>
      </c>
    </row>
    <row r="355" spans="1:22" x14ac:dyDescent="0.2">
      <c r="A355" s="1">
        <v>307</v>
      </c>
      <c r="B355" s="1" t="s">
        <v>121</v>
      </c>
      <c r="C355" s="8">
        <v>1</v>
      </c>
      <c r="D355" s="29">
        <f>SUMIFS('2013Figures'!$J:$J,'2013Figures'!$C:$C,$A355,'2013Figures'!$H:$H,$B355,'2013Figures'!$I:$I,$C355,'2013Figures'!$E:$E,$B$1)</f>
        <v>0</v>
      </c>
      <c r="E355" s="9">
        <f>SUMIFS('2013Figures'!$J:$J,'2013Figures'!$C:$C,$A355,'2013Figures'!$H:$H,$B355,'2013Figures'!$I:$I,$C355,'2013Figures'!$B:$B,"BrokerToCy",'2013Figures'!$G:$G,"E1",'2013Figures'!$E:$E,$B$1)</f>
        <v>0</v>
      </c>
      <c r="F355" s="9">
        <f>SUMIFS('2013Figures'!$J:$J,'2013Figures'!$C:$C,$A355,'2013Figures'!$H:$H,$B355,'2013Figures'!$I:$I,$C355,'2013Figures'!$B:$B,"BrokerToCy",'2013Figures'!$G:$G,"P1",'2013Figures'!$E:$E,$B$1)</f>
        <v>0</v>
      </c>
      <c r="G355" s="9">
        <f>SUMIFS('2013Figures'!$J:$J,'2013Figures'!$C:$C,$A355,'2013Figures'!$H:$H,$B355,'2013Figures'!$I:$I,$C355,'2013Figures'!$B:$B,"CyToBroker",'2013Figures'!$G:$G,"E1",'2013Figures'!$E:$E,$B$1)</f>
        <v>0</v>
      </c>
      <c r="H355" s="9">
        <f>SUMIFS('2013Figures'!$J:$J,'2013Figures'!$C:$C,$A355,'2013Figures'!$H:$H,$B355,'2013Figures'!$I:$I,$C355,'2013Figures'!$B:$B,"CyToBroker",'2013Figures'!$G:$G,"P1",'2013Figures'!$E:$E,$B$1)</f>
        <v>0</v>
      </c>
      <c r="I355" s="30"/>
      <c r="J355" s="31">
        <v>200801</v>
      </c>
      <c r="K355" s="30"/>
      <c r="L355" s="42">
        <f>SUMIFS('2012Figures'!$J:$J,'2012Figures'!$C:$C,$A355,'2012Figures'!$H:$H,$B355,'2012Figures'!$I:$I,$C355,'2012Figures'!$E:$E,$B$1)</f>
        <v>0</v>
      </c>
      <c r="M355" s="52">
        <f>SUMIFS('2012Figures'!$J:$J,'2012Figures'!$C:$C,$A355,'2012Figures'!$H:$H,$B355,'2012Figures'!$I:$I,$C355,'2012Figures'!$B:$B,"BrokerToCy",'2012Figures'!$G:$G,"E1",'2012Figures'!$E:$E,$B$1)</f>
        <v>0</v>
      </c>
      <c r="N355" s="52">
        <f>SUMIFS('2012Figures'!$J:$J,'2012Figures'!$C:$C,$A355,'2012Figures'!$H:$H,$B355,'2012Figures'!$I:$I,$C355,'2012Figures'!$B:$B,"BrokerToCy",'2012Figures'!$G:$G,"P1",'2012Figures'!$E:$E,$B$1)</f>
        <v>0</v>
      </c>
      <c r="O355" s="52">
        <f>SUMIFS('2012Figures'!$J:$J,'2012Figures'!$C:$C,$A355,'2012Figures'!$H:$H,$B355,'2012Figures'!$I:$I,$C355,'2012Figures'!$B:$B,"CyToBroker",'2012Figures'!$G:$G,"E1",'2012Figures'!$E:$E,$B$1)</f>
        <v>0</v>
      </c>
      <c r="P355" s="52">
        <f>SUMIFS('2012Figures'!$J:$J,'2012Figures'!$C:$C,$A355,'2012Figures'!$H:$H,$B355,'2012Figures'!$I:$I,$C355,'2012Figures'!$B:$B,"CyToBroker",'2012Figures'!$G:$G,"P1",'2012Figures'!$E:$E,$B$1)</f>
        <v>0</v>
      </c>
      <c r="Q355" s="30"/>
      <c r="R355" s="46" t="str">
        <f t="shared" si="35"/>
        <v/>
      </c>
      <c r="S355" s="46" t="str">
        <f t="shared" si="35"/>
        <v/>
      </c>
      <c r="T355" s="46" t="str">
        <f t="shared" si="35"/>
        <v/>
      </c>
      <c r="U355" s="46" t="str">
        <f t="shared" si="35"/>
        <v/>
      </c>
      <c r="V355" s="46" t="str">
        <f t="shared" si="35"/>
        <v/>
      </c>
    </row>
    <row r="356" spans="1:22" x14ac:dyDescent="0.2">
      <c r="A356" s="1">
        <v>307</v>
      </c>
      <c r="B356" s="1" t="s">
        <v>121</v>
      </c>
      <c r="D356" s="29">
        <f>SUMIFS('2013Figures'!$J:$J,'2013Figures'!$C:$C,$A356,'2013Figures'!$I:$I,"",'2013Figures'!$E:$E,$B$1)</f>
        <v>0</v>
      </c>
      <c r="E356" s="9">
        <f>SUMIFS('2013Figures'!$J:$J,'2013Figures'!$C:$C,$A356,'2013Figures'!$I:$I,"",'2013Figures'!$B:$B,"BrokerToCy",'2013Figures'!$G:$G,"E1",'2013Figures'!$E:$E,$B$1)</f>
        <v>0</v>
      </c>
      <c r="F356" s="9">
        <f>SUMIFS('2013Figures'!$J:$J,'2013Figures'!$C:$C,$A356,'2013Figures'!$I:$I,"",'2013Figures'!$B:$B,"BrokerToCy",'2013Figures'!$G:$G,"P1",'2013Figures'!$E:$E,$B$1)</f>
        <v>0</v>
      </c>
      <c r="G356" s="9">
        <f>SUMIFS('2013Figures'!$J:$J,'2013Figures'!$C:$C,$A356,'2013Figures'!$I:$I,"",'2013Figures'!$B:$B,"CyToBroker",'2013Figures'!$G:$G,"E1",'2013Figures'!$E:$E,$B$1)</f>
        <v>0</v>
      </c>
      <c r="H356" s="9">
        <f>SUMIFS('2013Figures'!$J:$J,'2013Figures'!$C:$C,$A356,'2013Figures'!$I:$I,"",'2013Figures'!$B:$B,"CyToBroker",'2013Figures'!$G:$G,"P1",'2013Figures'!$E:$E,$B$1)</f>
        <v>0</v>
      </c>
      <c r="J356" s="8" t="s">
        <v>131</v>
      </c>
      <c r="L356" s="42">
        <f>SUMIFS('2012Figures'!$J:$J,'2012Figures'!$C:$C,$A356,'2012Figures'!$I:$I,"",'2012Figures'!$E:$E,$B$1)</f>
        <v>0</v>
      </c>
      <c r="M356" s="52">
        <f>SUMIFS('2012Figures'!$J:$J,'2012Figures'!$C:$C,$A356,'2012Figures'!$I:$I,"",'2012Figures'!$B:$B,"BrokerToCy",'2012Figures'!$G:$G,"E1",'2012Figures'!$E:$E,$B$1)</f>
        <v>0</v>
      </c>
      <c r="N356" s="52">
        <f>SUMIFS('2012Figures'!$J:$J,'2012Figures'!$C:$C,$A356,'2012Figures'!$I:$I,"",'2012Figures'!$B:$B,"BrokerToCy",'2012Figures'!$G:$G,"P1",'2012Figures'!$E:$E,$B$1)</f>
        <v>0</v>
      </c>
      <c r="O356" s="52">
        <f>SUMIFS('2012Figures'!$J:$J,'2012Figures'!$C:$C,$A356,'2012Figures'!$I:$I,"",'2012Figures'!$B:$B,"CyToBroker",'2012Figures'!$G:$G,"E1",'2012Figures'!$E:$E,$B$1)</f>
        <v>0</v>
      </c>
      <c r="P356" s="52">
        <f>SUMIFS('2012Figures'!$J:$J,'2012Figures'!$C:$C,$A356,'2012Figures'!$I:$I,"",'2012Figures'!$B:$B,"CyToBroker",'2012Figures'!$G:$G,"P1",'2012Figures'!$E:$E,$B$1)</f>
        <v>0</v>
      </c>
      <c r="R356" s="46" t="str">
        <f t="shared" si="35"/>
        <v/>
      </c>
      <c r="S356" s="46" t="str">
        <f t="shared" si="35"/>
        <v/>
      </c>
      <c r="T356" s="46" t="str">
        <f t="shared" si="35"/>
        <v/>
      </c>
      <c r="U356" s="46" t="str">
        <f t="shared" si="35"/>
        <v/>
      </c>
      <c r="V356" s="46" t="str">
        <f t="shared" si="35"/>
        <v/>
      </c>
    </row>
    <row r="357" spans="1:22" x14ac:dyDescent="0.2">
      <c r="A357" s="21"/>
      <c r="B357" s="21" t="s">
        <v>92</v>
      </c>
      <c r="C357" s="22"/>
      <c r="D357" s="23">
        <f>SUM(E357:H357)</f>
        <v>0</v>
      </c>
      <c r="E357" s="23">
        <f>SUM(E355:E356)</f>
        <v>0</v>
      </c>
      <c r="F357" s="23">
        <f>SUM(F355:F356)</f>
        <v>0</v>
      </c>
      <c r="G357" s="23">
        <f>SUM(G355:G356)</f>
        <v>0</v>
      </c>
      <c r="H357" s="23">
        <f>SUM(H355:H356)</f>
        <v>0</v>
      </c>
      <c r="I357" s="21"/>
      <c r="J357" s="22"/>
      <c r="K357" s="21"/>
      <c r="L357" s="43">
        <f>SUM(M357:P357)</f>
        <v>0</v>
      </c>
      <c r="M357" s="43">
        <f>SUM(M355:M356)</f>
        <v>0</v>
      </c>
      <c r="N357" s="43">
        <f>SUM(N355:N356)</f>
        <v>0</v>
      </c>
      <c r="O357" s="43">
        <f>SUM(O355:O356)</f>
        <v>0</v>
      </c>
      <c r="P357" s="43">
        <f>SUM(P355:P356)</f>
        <v>0</v>
      </c>
      <c r="Q357" s="21"/>
      <c r="R357" s="21"/>
      <c r="S357" s="21"/>
      <c r="T357" s="21"/>
      <c r="U357" s="21"/>
      <c r="V357" s="21"/>
    </row>
    <row r="358" spans="1:22" x14ac:dyDescent="0.2">
      <c r="A358" s="28">
        <v>401</v>
      </c>
      <c r="B358" s="28" t="s">
        <v>122</v>
      </c>
      <c r="C358" s="17" t="s">
        <v>88</v>
      </c>
      <c r="D358" s="18">
        <f>SUMIFS('2013Figures'!$J:$J,'2013Figures'!$C:$C,$A358,'2013Figures'!$E:$E,$B$1)</f>
        <v>0</v>
      </c>
      <c r="E358" s="18">
        <f>SUMIFS('2013Figures'!$J:$J,'2013Figures'!$C:$C,$A358,'2013Figures'!$B:$B,"BrokerToCy",'2013Figures'!$G:$G,"E1",'2013Figures'!$E:$E,$B$1)</f>
        <v>0</v>
      </c>
      <c r="F358" s="18">
        <f>SUMIFS('2013Figures'!$J:$J,'2013Figures'!$C:$C,$A358,'2013Figures'!$B:$B,"BrokerToCy",'2013Figures'!$G:$G,"P1",'2013Figures'!$E:$E,$B$1)</f>
        <v>0</v>
      </c>
      <c r="G358" s="18">
        <f>SUMIFS('2013Figures'!$J:$J,'2013Figures'!$C:$C,$A358,'2013Figures'!$B:$B,"CyToBroker",'2013Figures'!$G:$G,"E1",'2013Figures'!$E:$E,$B$1)</f>
        <v>0</v>
      </c>
      <c r="H358" s="18">
        <f>SUMIFS('2013Figures'!$J:$J,'2013Figures'!$C:$C,$A358,'2013Figures'!$B:$B,"CyToBroker",'2013Figures'!$G:$G,"P1",'2013Figures'!$E:$E,$B$1)</f>
        <v>0</v>
      </c>
      <c r="I358" s="28"/>
      <c r="J358" s="17"/>
      <c r="K358" s="28"/>
      <c r="L358" s="50">
        <f>SUMIFS('2012Figures'!$J:$J,'2012Figures'!$C:$C,$A358,'2012Figures'!$E:$E,$B$1)</f>
        <v>0</v>
      </c>
      <c r="M358" s="50">
        <f>SUMIFS('2012Figures'!$J:$J,'2012Figures'!$C:$C,$A358,'2012Figures'!$B:$B,"BrokerToCy",'2012Figures'!$G:$G,"E1",'2012Figures'!$E:$E,$B$1)</f>
        <v>0</v>
      </c>
      <c r="N358" s="50">
        <f>SUMIFS('2012Figures'!$J:$J,'2012Figures'!$C:$C,$A358,'2012Figures'!$B:$B,"BrokerToCy",'2012Figures'!$G:$G,"P1",'2012Figures'!$E:$E,$B$1)</f>
        <v>0</v>
      </c>
      <c r="O358" s="50">
        <f>SUMIFS('2012Figures'!$J:$J,'2012Figures'!$C:$C,$A358,'2012Figures'!$B:$B,"CyToBroker",'2012Figures'!$G:$G,"E1",'2012Figures'!$E:$E,$B$1)</f>
        <v>0</v>
      </c>
      <c r="P358" s="50">
        <f>SUMIFS('2012Figures'!$J:$J,'2012Figures'!$C:$C,$A358,'2012Figures'!$B:$B,"CyToBroker",'2012Figures'!$G:$G,"P1",'2012Figures'!$E:$E,$B$1)</f>
        <v>0</v>
      </c>
      <c r="Q358" s="28"/>
      <c r="R358" s="46" t="str">
        <f t="shared" ref="R358:V422" si="36">IF(L358=0,"",ROUND(D358/L358-1,2))</f>
        <v/>
      </c>
      <c r="S358" s="46" t="str">
        <f t="shared" si="36"/>
        <v/>
      </c>
      <c r="T358" s="46" t="str">
        <f t="shared" si="36"/>
        <v/>
      </c>
      <c r="U358" s="46" t="str">
        <f t="shared" si="36"/>
        <v/>
      </c>
      <c r="V358" s="46" t="str">
        <f t="shared" si="36"/>
        <v/>
      </c>
    </row>
    <row r="359" spans="1:22" x14ac:dyDescent="0.2">
      <c r="A359" s="1">
        <v>401</v>
      </c>
      <c r="B359" s="1" t="s">
        <v>122</v>
      </c>
      <c r="C359" s="8">
        <v>1</v>
      </c>
      <c r="D359" s="29">
        <f>SUMIFS('2013Figures'!$J:$J,'2013Figures'!$C:$C,$A359,'2013Figures'!$H:$H,$B359,'2013Figures'!$I:$I,$C359,'2013Figures'!$E:$E,$B$1)</f>
        <v>0</v>
      </c>
      <c r="E359" s="9">
        <f>SUMIFS('2013Figures'!$J:$J,'2013Figures'!$C:$C,$A359,'2013Figures'!$H:$H,$B359,'2013Figures'!$I:$I,$C359,'2013Figures'!$B:$B,"BrokerToCy",'2013Figures'!$G:$G,"E1",'2013Figures'!$E:$E,$B$1)</f>
        <v>0</v>
      </c>
      <c r="F359" s="9">
        <f>SUMIFS('2013Figures'!$J:$J,'2013Figures'!$C:$C,$A359,'2013Figures'!$H:$H,$B359,'2013Figures'!$I:$I,$C359,'2013Figures'!$B:$B,"BrokerToCy",'2013Figures'!$G:$G,"P1",'2013Figures'!$E:$E,$B$1)</f>
        <v>0</v>
      </c>
      <c r="G359" s="9">
        <f>SUMIFS('2013Figures'!$J:$J,'2013Figures'!$C:$C,$A359,'2013Figures'!$H:$H,$B359,'2013Figures'!$I:$I,$C359,'2013Figures'!$B:$B,"CyToBroker",'2013Figures'!$G:$G,"E1",'2013Figures'!$E:$E,$B$1)</f>
        <v>0</v>
      </c>
      <c r="H359" s="9">
        <f>SUMIFS('2013Figures'!$J:$J,'2013Figures'!$C:$C,$A359,'2013Figures'!$H:$H,$B359,'2013Figures'!$I:$I,$C359,'2013Figures'!$B:$B,"CyToBroker",'2013Figures'!$G:$G,"P1",'2013Figures'!$E:$E,$B$1)</f>
        <v>0</v>
      </c>
      <c r="I359" s="30"/>
      <c r="J359" s="31">
        <v>200601</v>
      </c>
      <c r="K359" s="30"/>
      <c r="L359" s="42">
        <f>SUMIFS('2012Figures'!$J:$J,'2012Figures'!$C:$C,$A359,'2012Figures'!$H:$H,$B359,'2012Figures'!$I:$I,$C359,'2012Figures'!$E:$E,$B$1)</f>
        <v>0</v>
      </c>
      <c r="M359" s="52">
        <f>SUMIFS('2012Figures'!$J:$J,'2012Figures'!$C:$C,$A359,'2012Figures'!$H:$H,$B359,'2012Figures'!$I:$I,$C359,'2012Figures'!$B:$B,"BrokerToCy",'2012Figures'!$G:$G,"E1",'2012Figures'!$E:$E,$B$1)</f>
        <v>0</v>
      </c>
      <c r="N359" s="52">
        <f>SUMIFS('2012Figures'!$J:$J,'2012Figures'!$C:$C,$A359,'2012Figures'!$H:$H,$B359,'2012Figures'!$I:$I,$C359,'2012Figures'!$B:$B,"BrokerToCy",'2012Figures'!$G:$G,"P1",'2012Figures'!$E:$E,$B$1)</f>
        <v>0</v>
      </c>
      <c r="O359" s="52">
        <f>SUMIFS('2012Figures'!$J:$J,'2012Figures'!$C:$C,$A359,'2012Figures'!$H:$H,$B359,'2012Figures'!$I:$I,$C359,'2012Figures'!$B:$B,"CyToBroker",'2012Figures'!$G:$G,"E1",'2012Figures'!$E:$E,$B$1)</f>
        <v>0</v>
      </c>
      <c r="P359" s="52">
        <f>SUMIFS('2012Figures'!$J:$J,'2012Figures'!$C:$C,$A359,'2012Figures'!$H:$H,$B359,'2012Figures'!$I:$I,$C359,'2012Figures'!$B:$B,"CyToBroker",'2012Figures'!$G:$G,"P1",'2012Figures'!$E:$E,$B$1)</f>
        <v>0</v>
      </c>
      <c r="Q359" s="30"/>
      <c r="R359" s="46" t="str">
        <f t="shared" si="36"/>
        <v/>
      </c>
      <c r="S359" s="46" t="str">
        <f t="shared" si="36"/>
        <v/>
      </c>
      <c r="T359" s="46" t="str">
        <f t="shared" si="36"/>
        <v/>
      </c>
      <c r="U359" s="46" t="str">
        <f t="shared" si="36"/>
        <v/>
      </c>
      <c r="V359" s="46" t="str">
        <f t="shared" si="36"/>
        <v/>
      </c>
    </row>
    <row r="360" spans="1:22" x14ac:dyDescent="0.2">
      <c r="A360" s="1">
        <v>401</v>
      </c>
      <c r="B360" s="1" t="s">
        <v>122</v>
      </c>
      <c r="D360" s="29">
        <f>SUMIFS('2013Figures'!$J:$J,'2013Figures'!$C:$C,$A360,'2013Figures'!$I:$I,"",'2013Figures'!$E:$E,$B$1)</f>
        <v>0</v>
      </c>
      <c r="E360" s="9">
        <f>SUMIFS('2013Figures'!$J:$J,'2013Figures'!$C:$C,$A360,'2013Figures'!$I:$I,"",'2013Figures'!$B:$B,"BrokerToCy",'2013Figures'!$G:$G,"E1",'2013Figures'!$E:$E,$B$1)</f>
        <v>0</v>
      </c>
      <c r="F360" s="9">
        <f>SUMIFS('2013Figures'!$J:$J,'2013Figures'!$C:$C,$A360,'2013Figures'!$I:$I,"",'2013Figures'!$B:$B,"BrokerToCy",'2013Figures'!$G:$G,"P1",'2013Figures'!$E:$E,$B$1)</f>
        <v>0</v>
      </c>
      <c r="G360" s="9">
        <f>SUMIFS('2013Figures'!$J:$J,'2013Figures'!$C:$C,$A360,'2013Figures'!$I:$I,"",'2013Figures'!$B:$B,"CyToBroker",'2013Figures'!$G:$G,"E1",'2013Figures'!$E:$E,$B$1)</f>
        <v>0</v>
      </c>
      <c r="H360" s="9">
        <f>SUMIFS('2013Figures'!$J:$J,'2013Figures'!$C:$C,$A360,'2013Figures'!$I:$I,"",'2013Figures'!$B:$B,"CyToBroker",'2013Figures'!$G:$G,"P1",'2013Figures'!$E:$E,$B$1)</f>
        <v>0</v>
      </c>
      <c r="J360" s="8" t="s">
        <v>131</v>
      </c>
      <c r="L360" s="42">
        <f>SUMIFS('2012Figures'!$J:$J,'2012Figures'!$C:$C,$A360,'2012Figures'!$I:$I,"",'2012Figures'!$E:$E,$B$1)</f>
        <v>0</v>
      </c>
      <c r="M360" s="52">
        <f>SUMIFS('2012Figures'!$J:$J,'2012Figures'!$C:$C,$A360,'2012Figures'!$I:$I,"",'2012Figures'!$B:$B,"BrokerToCy",'2012Figures'!$G:$G,"E1",'2012Figures'!$E:$E,$B$1)</f>
        <v>0</v>
      </c>
      <c r="N360" s="52">
        <f>SUMIFS('2012Figures'!$J:$J,'2012Figures'!$C:$C,$A360,'2012Figures'!$I:$I,"",'2012Figures'!$B:$B,"BrokerToCy",'2012Figures'!$G:$G,"P1",'2012Figures'!$E:$E,$B$1)</f>
        <v>0</v>
      </c>
      <c r="O360" s="52">
        <f>SUMIFS('2012Figures'!$J:$J,'2012Figures'!$C:$C,$A360,'2012Figures'!$I:$I,"",'2012Figures'!$B:$B,"CyToBroker",'2012Figures'!$G:$G,"E1",'2012Figures'!$E:$E,$B$1)</f>
        <v>0</v>
      </c>
      <c r="P360" s="52">
        <f>SUMIFS('2012Figures'!$J:$J,'2012Figures'!$C:$C,$A360,'2012Figures'!$I:$I,"",'2012Figures'!$B:$B,"CyToBroker",'2012Figures'!$G:$G,"P1",'2012Figures'!$E:$E,$B$1)</f>
        <v>0</v>
      </c>
      <c r="R360" s="46" t="str">
        <f t="shared" si="36"/>
        <v/>
      </c>
      <c r="S360" s="46" t="str">
        <f t="shared" si="36"/>
        <v/>
      </c>
      <c r="T360" s="46" t="str">
        <f t="shared" si="36"/>
        <v/>
      </c>
      <c r="U360" s="46" t="str">
        <f t="shared" si="36"/>
        <v/>
      </c>
      <c r="V360" s="46" t="str">
        <f t="shared" si="36"/>
        <v/>
      </c>
    </row>
    <row r="361" spans="1:22" x14ac:dyDescent="0.2">
      <c r="A361" s="21"/>
      <c r="B361" s="21" t="s">
        <v>92</v>
      </c>
      <c r="C361" s="22"/>
      <c r="D361" s="23">
        <f>SUM(E361:H361)</f>
        <v>0</v>
      </c>
      <c r="E361" s="23">
        <f>SUM(E359:E360)</f>
        <v>0</v>
      </c>
      <c r="F361" s="23">
        <f>SUM(F359:F360)</f>
        <v>0</v>
      </c>
      <c r="G361" s="23">
        <f>SUM(G359:G360)</f>
        <v>0</v>
      </c>
      <c r="H361" s="23">
        <f>SUM(H359:H360)</f>
        <v>0</v>
      </c>
      <c r="I361" s="21"/>
      <c r="J361" s="22"/>
      <c r="K361" s="21"/>
      <c r="L361" s="43">
        <f>SUM(M361:P361)</f>
        <v>0</v>
      </c>
      <c r="M361" s="43">
        <f>SUM(M359:M360)</f>
        <v>0</v>
      </c>
      <c r="N361" s="43">
        <f>SUM(N359:N360)</f>
        <v>0</v>
      </c>
      <c r="O361" s="43">
        <f>SUM(O359:O360)</f>
        <v>0</v>
      </c>
      <c r="P361" s="43">
        <f>SUM(P359:P360)</f>
        <v>0</v>
      </c>
      <c r="Q361" s="21"/>
      <c r="R361" s="21"/>
      <c r="S361" s="21"/>
      <c r="T361" s="21"/>
      <c r="U361" s="21"/>
      <c r="V361" s="21"/>
    </row>
    <row r="362" spans="1:22" x14ac:dyDescent="0.2">
      <c r="A362" s="28">
        <v>403</v>
      </c>
      <c r="B362" s="28" t="s">
        <v>169</v>
      </c>
      <c r="C362" s="17" t="s">
        <v>88</v>
      </c>
      <c r="D362" s="18">
        <f>SUMIFS('2013Figures'!$J:$J,'2013Figures'!$C:$C,$A362,'2013Figures'!$E:$E,$B$1)</f>
        <v>0</v>
      </c>
      <c r="E362" s="18">
        <f>SUMIFS('2013Figures'!$J:$J,'2013Figures'!$C:$C,$A362,'2013Figures'!$B:$B,"BrokerToCy",'2013Figures'!$G:$G,"E1",'2013Figures'!$E:$E,$B$1)</f>
        <v>0</v>
      </c>
      <c r="F362" s="18">
        <f>SUMIFS('2013Figures'!$J:$J,'2013Figures'!$C:$C,$A362,'2013Figures'!$B:$B,"BrokerToCy",'2013Figures'!$G:$G,"P1",'2013Figures'!$E:$E,$B$1)</f>
        <v>0</v>
      </c>
      <c r="G362" s="18">
        <f>SUMIFS('2013Figures'!$J:$J,'2013Figures'!$C:$C,$A362,'2013Figures'!$B:$B,"CyToBroker",'2013Figures'!$G:$G,"E1",'2013Figures'!$E:$E,$B$1)</f>
        <v>0</v>
      </c>
      <c r="H362" s="18">
        <f>SUMIFS('2013Figures'!$J:$J,'2013Figures'!$C:$C,$A362,'2013Figures'!$B:$B,"CyToBroker",'2013Figures'!$G:$G,"P1",'2013Figures'!$E:$E,$B$1)</f>
        <v>0</v>
      </c>
      <c r="I362" s="28"/>
      <c r="J362" s="17"/>
      <c r="K362" s="28"/>
      <c r="L362" s="50">
        <f>SUMIFS('2012Figures'!$J:$J,'2012Figures'!$C:$C,$A362,'2012Figures'!$E:$E,$B$1)</f>
        <v>0</v>
      </c>
      <c r="M362" s="50">
        <f>SUMIFS('2012Figures'!$J:$J,'2012Figures'!$C:$C,$A362,'2012Figures'!$B:$B,"BrokerToCy",'2012Figures'!$G:$G,"E1",'2012Figures'!$E:$E,$B$1)</f>
        <v>0</v>
      </c>
      <c r="N362" s="50">
        <f>SUMIFS('2012Figures'!$J:$J,'2012Figures'!$C:$C,$A362,'2012Figures'!$B:$B,"BrokerToCy",'2012Figures'!$G:$G,"P1",'2012Figures'!$E:$E,$B$1)</f>
        <v>0</v>
      </c>
      <c r="O362" s="50">
        <f>SUMIFS('2012Figures'!$J:$J,'2012Figures'!$C:$C,$A362,'2012Figures'!$B:$B,"CyToBroker",'2012Figures'!$G:$G,"E1",'2012Figures'!$E:$E,$B$1)</f>
        <v>0</v>
      </c>
      <c r="P362" s="50">
        <f>SUMIFS('2012Figures'!$J:$J,'2012Figures'!$C:$C,$A362,'2012Figures'!$B:$B,"CyToBroker",'2012Figures'!$G:$G,"P1",'2012Figures'!$E:$E,$B$1)</f>
        <v>0</v>
      </c>
      <c r="Q362" s="28"/>
      <c r="R362" s="46" t="str">
        <f t="shared" ref="R362:V426" si="37">IF(L362=0,"",ROUND(D362/L362-1,2))</f>
        <v/>
      </c>
      <c r="S362" s="46" t="str">
        <f t="shared" si="37"/>
        <v/>
      </c>
      <c r="T362" s="46" t="str">
        <f t="shared" si="37"/>
        <v/>
      </c>
      <c r="U362" s="46" t="str">
        <f t="shared" si="37"/>
        <v/>
      </c>
      <c r="V362" s="46" t="str">
        <f t="shared" si="37"/>
        <v/>
      </c>
    </row>
    <row r="363" spans="1:22" x14ac:dyDescent="0.2">
      <c r="A363" s="1">
        <v>403</v>
      </c>
      <c r="B363" s="1" t="s">
        <v>169</v>
      </c>
      <c r="C363" s="8">
        <v>1</v>
      </c>
      <c r="D363" s="29">
        <f>SUMIFS('2013Figures'!$J:$J,'2013Figures'!$C:$C,$A363,'2013Figures'!$H:$H,$B363,'2013Figures'!$I:$I,$C363,'2013Figures'!$E:$E,$B$1)</f>
        <v>0</v>
      </c>
      <c r="E363" s="9">
        <f>SUMIFS('2013Figures'!$J:$J,'2013Figures'!$C:$C,$A363,'2013Figures'!$H:$H,$B363,'2013Figures'!$I:$I,$C363,'2013Figures'!$B:$B,"BrokerToCy",'2013Figures'!$G:$G,"E1",'2013Figures'!$E:$E,$B$1)</f>
        <v>0</v>
      </c>
      <c r="F363" s="9">
        <f>SUMIFS('2013Figures'!$J:$J,'2013Figures'!$C:$C,$A363,'2013Figures'!$H:$H,$B363,'2013Figures'!$I:$I,$C363,'2013Figures'!$B:$B,"BrokerToCy",'2013Figures'!$G:$G,"P1",'2013Figures'!$E:$E,$B$1)</f>
        <v>0</v>
      </c>
      <c r="G363" s="9">
        <f>SUMIFS('2013Figures'!$J:$J,'2013Figures'!$C:$C,$A363,'2013Figures'!$H:$H,$B363,'2013Figures'!$I:$I,$C363,'2013Figures'!$B:$B,"CyToBroker",'2013Figures'!$G:$G,"E1",'2013Figures'!$E:$E,$B$1)</f>
        <v>0</v>
      </c>
      <c r="H363" s="9">
        <f>SUMIFS('2013Figures'!$J:$J,'2013Figures'!$C:$C,$A363,'2013Figures'!$H:$H,$B363,'2013Figures'!$I:$I,$C363,'2013Figures'!$B:$B,"CyToBroker",'2013Figures'!$G:$G,"P1",'2013Figures'!$E:$E,$B$1)</f>
        <v>0</v>
      </c>
      <c r="I363" s="30"/>
      <c r="J363" s="31">
        <v>200801</v>
      </c>
      <c r="K363" s="30"/>
      <c r="L363" s="42">
        <f>SUMIFS('2012Figures'!$J:$J,'2012Figures'!$C:$C,$A363,'2012Figures'!$H:$H,$B363,'2012Figures'!$I:$I,$C363,'2012Figures'!$E:$E,$B$1)</f>
        <v>0</v>
      </c>
      <c r="M363" s="52">
        <f>SUMIFS('2012Figures'!$J:$J,'2012Figures'!$C:$C,$A363,'2012Figures'!$H:$H,$B363,'2012Figures'!$I:$I,$C363,'2012Figures'!$B:$B,"BrokerToCy",'2012Figures'!$G:$G,"E1",'2012Figures'!$E:$E,$B$1)</f>
        <v>0</v>
      </c>
      <c r="N363" s="52">
        <f>SUMIFS('2012Figures'!$J:$J,'2012Figures'!$C:$C,$A363,'2012Figures'!$H:$H,$B363,'2012Figures'!$I:$I,$C363,'2012Figures'!$B:$B,"BrokerToCy",'2012Figures'!$G:$G,"P1",'2012Figures'!$E:$E,$B$1)</f>
        <v>0</v>
      </c>
      <c r="O363" s="52">
        <f>SUMIFS('2012Figures'!$J:$J,'2012Figures'!$C:$C,$A363,'2012Figures'!$H:$H,$B363,'2012Figures'!$I:$I,$C363,'2012Figures'!$B:$B,"CyToBroker",'2012Figures'!$G:$G,"E1",'2012Figures'!$E:$E,$B$1)</f>
        <v>0</v>
      </c>
      <c r="P363" s="52">
        <f>SUMIFS('2012Figures'!$J:$J,'2012Figures'!$C:$C,$A363,'2012Figures'!$H:$H,$B363,'2012Figures'!$I:$I,$C363,'2012Figures'!$B:$B,"CyToBroker",'2012Figures'!$G:$G,"P1",'2012Figures'!$E:$E,$B$1)</f>
        <v>0</v>
      </c>
      <c r="Q363" s="30"/>
      <c r="R363" s="46" t="str">
        <f t="shared" si="37"/>
        <v/>
      </c>
      <c r="S363" s="46" t="str">
        <f t="shared" si="37"/>
        <v/>
      </c>
      <c r="T363" s="46" t="str">
        <f t="shared" si="37"/>
        <v/>
      </c>
      <c r="U363" s="46" t="str">
        <f t="shared" si="37"/>
        <v/>
      </c>
      <c r="V363" s="46" t="str">
        <f t="shared" si="37"/>
        <v/>
      </c>
    </row>
    <row r="364" spans="1:22" x14ac:dyDescent="0.2">
      <c r="A364" s="1">
        <v>403</v>
      </c>
      <c r="B364" s="1" t="s">
        <v>169</v>
      </c>
      <c r="D364" s="29">
        <f>SUMIFS('2013Figures'!$J:$J,'2013Figures'!$C:$C,$A364,'2013Figures'!$I:$I,"",'2013Figures'!$E:$E,$B$1)</f>
        <v>0</v>
      </c>
      <c r="E364" s="9">
        <f>SUMIFS('2013Figures'!$J:$J,'2013Figures'!$C:$C,$A364,'2013Figures'!$I:$I,"",'2013Figures'!$B:$B,"BrokerToCy",'2013Figures'!$G:$G,"E1",'2013Figures'!$E:$E,$B$1)</f>
        <v>0</v>
      </c>
      <c r="F364" s="9">
        <f>SUMIFS('2013Figures'!$J:$J,'2013Figures'!$C:$C,$A364,'2013Figures'!$I:$I,"",'2013Figures'!$B:$B,"BrokerToCy",'2013Figures'!$G:$G,"P1",'2013Figures'!$E:$E,$B$1)</f>
        <v>0</v>
      </c>
      <c r="G364" s="9">
        <f>SUMIFS('2013Figures'!$J:$J,'2013Figures'!$C:$C,$A364,'2013Figures'!$I:$I,"",'2013Figures'!$B:$B,"CyToBroker",'2013Figures'!$G:$G,"E1",'2013Figures'!$E:$E,$B$1)</f>
        <v>0</v>
      </c>
      <c r="H364" s="9">
        <f>SUMIFS('2013Figures'!$J:$J,'2013Figures'!$C:$C,$A364,'2013Figures'!$I:$I,"",'2013Figures'!$B:$B,"CyToBroker",'2013Figures'!$G:$G,"P1",'2013Figures'!$E:$E,$B$1)</f>
        <v>0</v>
      </c>
      <c r="J364" s="8" t="s">
        <v>131</v>
      </c>
      <c r="L364" s="42">
        <f>SUMIFS('2012Figures'!$J:$J,'2012Figures'!$C:$C,$A364,'2012Figures'!$I:$I,"",'2012Figures'!$E:$E,$B$1)</f>
        <v>0</v>
      </c>
      <c r="M364" s="52">
        <f>SUMIFS('2012Figures'!$J:$J,'2012Figures'!$C:$C,$A364,'2012Figures'!$I:$I,"",'2012Figures'!$B:$B,"BrokerToCy",'2012Figures'!$G:$G,"E1",'2012Figures'!$E:$E,$B$1)</f>
        <v>0</v>
      </c>
      <c r="N364" s="52">
        <f>SUMIFS('2012Figures'!$J:$J,'2012Figures'!$C:$C,$A364,'2012Figures'!$I:$I,"",'2012Figures'!$B:$B,"BrokerToCy",'2012Figures'!$G:$G,"P1",'2012Figures'!$E:$E,$B$1)</f>
        <v>0</v>
      </c>
      <c r="O364" s="52">
        <f>SUMIFS('2012Figures'!$J:$J,'2012Figures'!$C:$C,$A364,'2012Figures'!$I:$I,"",'2012Figures'!$B:$B,"CyToBroker",'2012Figures'!$G:$G,"E1",'2012Figures'!$E:$E,$B$1)</f>
        <v>0</v>
      </c>
      <c r="P364" s="52">
        <f>SUMIFS('2012Figures'!$J:$J,'2012Figures'!$C:$C,$A364,'2012Figures'!$I:$I,"",'2012Figures'!$B:$B,"CyToBroker",'2012Figures'!$G:$G,"P1",'2012Figures'!$E:$E,$B$1)</f>
        <v>0</v>
      </c>
      <c r="R364" s="46" t="str">
        <f t="shared" si="37"/>
        <v/>
      </c>
      <c r="S364" s="46" t="str">
        <f t="shared" si="37"/>
        <v/>
      </c>
      <c r="T364" s="46" t="str">
        <f t="shared" si="37"/>
        <v/>
      </c>
      <c r="U364" s="46" t="str">
        <f t="shared" si="37"/>
        <v/>
      </c>
      <c r="V364" s="46" t="str">
        <f t="shared" si="37"/>
        <v/>
      </c>
    </row>
    <row r="365" spans="1:22" x14ac:dyDescent="0.2">
      <c r="A365" s="21"/>
      <c r="B365" s="21" t="s">
        <v>92</v>
      </c>
      <c r="C365" s="22"/>
      <c r="D365" s="23">
        <f>SUM(E365:H365)</f>
        <v>0</v>
      </c>
      <c r="E365" s="23">
        <f>SUM(E363:E364)</f>
        <v>0</v>
      </c>
      <c r="F365" s="23">
        <f>SUM(F363:F364)</f>
        <v>0</v>
      </c>
      <c r="G365" s="23">
        <f>SUM(G363:G364)</f>
        <v>0</v>
      </c>
      <c r="H365" s="23">
        <f>SUM(H363:H364)</f>
        <v>0</v>
      </c>
      <c r="I365" s="21"/>
      <c r="J365" s="22"/>
      <c r="K365" s="21"/>
      <c r="L365" s="43">
        <f>SUM(M365:P365)</f>
        <v>0</v>
      </c>
      <c r="M365" s="43">
        <f>SUM(M363:M364)</f>
        <v>0</v>
      </c>
      <c r="N365" s="43">
        <f>SUM(N363:N364)</f>
        <v>0</v>
      </c>
      <c r="O365" s="43">
        <f>SUM(O363:O364)</f>
        <v>0</v>
      </c>
      <c r="P365" s="43">
        <f>SUM(P363:P364)</f>
        <v>0</v>
      </c>
      <c r="Q365" s="21"/>
      <c r="R365" s="21"/>
      <c r="S365" s="21"/>
      <c r="T365" s="21"/>
      <c r="U365" s="21"/>
      <c r="V365" s="21"/>
    </row>
    <row r="366" spans="1:22" x14ac:dyDescent="0.2">
      <c r="A366" s="28">
        <v>405</v>
      </c>
      <c r="B366" s="28" t="s">
        <v>170</v>
      </c>
      <c r="C366" s="17" t="s">
        <v>88</v>
      </c>
      <c r="D366" s="18">
        <f>SUMIFS('2013Figures'!$J:$J,'2013Figures'!$C:$C,$A366,'2013Figures'!$E:$E,$B$1)</f>
        <v>0</v>
      </c>
      <c r="E366" s="18">
        <f>SUMIFS('2013Figures'!$J:$J,'2013Figures'!$C:$C,$A366,'2013Figures'!$B:$B,"BrokerToCy",'2013Figures'!$G:$G,"E1",'2013Figures'!$E:$E,$B$1)</f>
        <v>0</v>
      </c>
      <c r="F366" s="18">
        <f>SUMIFS('2013Figures'!$J:$J,'2013Figures'!$C:$C,$A366,'2013Figures'!$B:$B,"BrokerToCy",'2013Figures'!$G:$G,"P1",'2013Figures'!$E:$E,$B$1)</f>
        <v>0</v>
      </c>
      <c r="G366" s="18">
        <f>SUMIFS('2013Figures'!$J:$J,'2013Figures'!$C:$C,$A366,'2013Figures'!$B:$B,"CyToBroker",'2013Figures'!$G:$G,"E1",'2013Figures'!$E:$E,$B$1)</f>
        <v>0</v>
      </c>
      <c r="H366" s="18">
        <f>SUMIFS('2013Figures'!$J:$J,'2013Figures'!$C:$C,$A366,'2013Figures'!$B:$B,"CyToBroker",'2013Figures'!$G:$G,"P1",'2013Figures'!$E:$E,$B$1)</f>
        <v>0</v>
      </c>
      <c r="I366" s="28"/>
      <c r="J366" s="17"/>
      <c r="K366" s="28"/>
      <c r="L366" s="50">
        <f>SUMIFS('2012Figures'!$J:$J,'2012Figures'!$C:$C,$A366,'2012Figures'!$E:$E,$B$1)</f>
        <v>0</v>
      </c>
      <c r="M366" s="50">
        <f>SUMIFS('2012Figures'!$J:$J,'2012Figures'!$C:$C,$A366,'2012Figures'!$B:$B,"BrokerToCy",'2012Figures'!$G:$G,"E1",'2012Figures'!$E:$E,$B$1)</f>
        <v>0</v>
      </c>
      <c r="N366" s="50">
        <f>SUMIFS('2012Figures'!$J:$J,'2012Figures'!$C:$C,$A366,'2012Figures'!$B:$B,"BrokerToCy",'2012Figures'!$G:$G,"P1",'2012Figures'!$E:$E,$B$1)</f>
        <v>0</v>
      </c>
      <c r="O366" s="50">
        <f>SUMIFS('2012Figures'!$J:$J,'2012Figures'!$C:$C,$A366,'2012Figures'!$B:$B,"CyToBroker",'2012Figures'!$G:$G,"E1",'2012Figures'!$E:$E,$B$1)</f>
        <v>0</v>
      </c>
      <c r="P366" s="50">
        <f>SUMIFS('2012Figures'!$J:$J,'2012Figures'!$C:$C,$A366,'2012Figures'!$B:$B,"CyToBroker",'2012Figures'!$G:$G,"P1",'2012Figures'!$E:$E,$B$1)</f>
        <v>0</v>
      </c>
      <c r="Q366" s="28"/>
      <c r="R366" s="46" t="str">
        <f t="shared" ref="R366:V430" si="38">IF(L366=0,"",ROUND(D366/L366-1,2))</f>
        <v/>
      </c>
      <c r="S366" s="46" t="str">
        <f t="shared" si="38"/>
        <v/>
      </c>
      <c r="T366" s="46" t="str">
        <f t="shared" si="38"/>
        <v/>
      </c>
      <c r="U366" s="46" t="str">
        <f t="shared" si="38"/>
        <v/>
      </c>
      <c r="V366" s="46" t="str">
        <f t="shared" si="38"/>
        <v/>
      </c>
    </row>
    <row r="367" spans="1:22" x14ac:dyDescent="0.2">
      <c r="A367" s="1">
        <v>405</v>
      </c>
      <c r="B367" s="1" t="s">
        <v>170</v>
      </c>
      <c r="C367" s="8">
        <v>1</v>
      </c>
      <c r="D367" s="29">
        <f>SUMIFS('2013Figures'!$J:$J,'2013Figures'!$C:$C,$A367,'2013Figures'!$H:$H,$B367,'2013Figures'!$I:$I,$C367,'2013Figures'!$E:$E,$B$1)</f>
        <v>0</v>
      </c>
      <c r="E367" s="9">
        <f>SUMIFS('2013Figures'!$J:$J,'2013Figures'!$C:$C,$A367,'2013Figures'!$H:$H,$B367,'2013Figures'!$I:$I,$C367,'2013Figures'!$B:$B,"BrokerToCy",'2013Figures'!$G:$G,"E1",'2013Figures'!$E:$E,$B$1)</f>
        <v>0</v>
      </c>
      <c r="F367" s="9">
        <f>SUMIFS('2013Figures'!$J:$J,'2013Figures'!$C:$C,$A367,'2013Figures'!$H:$H,$B367,'2013Figures'!$I:$I,$C367,'2013Figures'!$B:$B,"BrokerToCy",'2013Figures'!$G:$G,"P1",'2013Figures'!$E:$E,$B$1)</f>
        <v>0</v>
      </c>
      <c r="G367" s="9">
        <f>SUMIFS('2013Figures'!$J:$J,'2013Figures'!$C:$C,$A367,'2013Figures'!$H:$H,$B367,'2013Figures'!$I:$I,$C367,'2013Figures'!$B:$B,"CyToBroker",'2013Figures'!$G:$G,"E1",'2013Figures'!$E:$E,$B$1)</f>
        <v>0</v>
      </c>
      <c r="H367" s="9">
        <f>SUMIFS('2013Figures'!$J:$J,'2013Figures'!$C:$C,$A367,'2013Figures'!$H:$H,$B367,'2013Figures'!$I:$I,$C367,'2013Figures'!$B:$B,"CyToBroker",'2013Figures'!$G:$G,"P1",'2013Figures'!$E:$E,$B$1)</f>
        <v>0</v>
      </c>
      <c r="I367" s="30"/>
      <c r="J367" s="31">
        <v>200601</v>
      </c>
      <c r="K367" s="30"/>
      <c r="L367" s="42">
        <f>SUMIFS('2012Figures'!$J:$J,'2012Figures'!$C:$C,$A367,'2012Figures'!$H:$H,$B367,'2012Figures'!$I:$I,$C367,'2012Figures'!$E:$E,$B$1)</f>
        <v>0</v>
      </c>
      <c r="M367" s="52">
        <f>SUMIFS('2012Figures'!$J:$J,'2012Figures'!$C:$C,$A367,'2012Figures'!$H:$H,$B367,'2012Figures'!$I:$I,$C367,'2012Figures'!$B:$B,"BrokerToCy",'2012Figures'!$G:$G,"E1",'2012Figures'!$E:$E,$B$1)</f>
        <v>0</v>
      </c>
      <c r="N367" s="52">
        <f>SUMIFS('2012Figures'!$J:$J,'2012Figures'!$C:$C,$A367,'2012Figures'!$H:$H,$B367,'2012Figures'!$I:$I,$C367,'2012Figures'!$B:$B,"BrokerToCy",'2012Figures'!$G:$G,"P1",'2012Figures'!$E:$E,$B$1)</f>
        <v>0</v>
      </c>
      <c r="O367" s="52">
        <f>SUMIFS('2012Figures'!$J:$J,'2012Figures'!$C:$C,$A367,'2012Figures'!$H:$H,$B367,'2012Figures'!$I:$I,$C367,'2012Figures'!$B:$B,"CyToBroker",'2012Figures'!$G:$G,"E1",'2012Figures'!$E:$E,$B$1)</f>
        <v>0</v>
      </c>
      <c r="P367" s="52">
        <f>SUMIFS('2012Figures'!$J:$J,'2012Figures'!$C:$C,$A367,'2012Figures'!$H:$H,$B367,'2012Figures'!$I:$I,$C367,'2012Figures'!$B:$B,"CyToBroker",'2012Figures'!$G:$G,"P1",'2012Figures'!$E:$E,$B$1)</f>
        <v>0</v>
      </c>
      <c r="Q367" s="30"/>
      <c r="R367" s="46" t="str">
        <f t="shared" si="38"/>
        <v/>
      </c>
      <c r="S367" s="46" t="str">
        <f t="shared" si="38"/>
        <v/>
      </c>
      <c r="T367" s="46" t="str">
        <f t="shared" si="38"/>
        <v/>
      </c>
      <c r="U367" s="46" t="str">
        <f t="shared" si="38"/>
        <v/>
      </c>
      <c r="V367" s="46" t="str">
        <f t="shared" si="38"/>
        <v/>
      </c>
    </row>
    <row r="368" spans="1:22" x14ac:dyDescent="0.2">
      <c r="A368" s="1">
        <v>405</v>
      </c>
      <c r="B368" s="1" t="s">
        <v>170</v>
      </c>
      <c r="D368" s="29">
        <f>SUMIFS('2013Figures'!$J:$J,'2013Figures'!$C:$C,$A368,'2013Figures'!$I:$I,"",'2013Figures'!$E:$E,$B$1)</f>
        <v>0</v>
      </c>
      <c r="E368" s="9">
        <f>SUMIFS('2013Figures'!$J:$J,'2013Figures'!$C:$C,$A368,'2013Figures'!$I:$I,"",'2013Figures'!$B:$B,"BrokerToCy",'2013Figures'!$G:$G,"E1",'2013Figures'!$E:$E,$B$1)</f>
        <v>0</v>
      </c>
      <c r="F368" s="9">
        <f>SUMIFS('2013Figures'!$J:$J,'2013Figures'!$C:$C,$A368,'2013Figures'!$I:$I,"",'2013Figures'!$B:$B,"BrokerToCy",'2013Figures'!$G:$G,"P1",'2013Figures'!$E:$E,$B$1)</f>
        <v>0</v>
      </c>
      <c r="G368" s="9">
        <f>SUMIFS('2013Figures'!$J:$J,'2013Figures'!$C:$C,$A368,'2013Figures'!$I:$I,"",'2013Figures'!$B:$B,"CyToBroker",'2013Figures'!$G:$G,"E1",'2013Figures'!$E:$E,$B$1)</f>
        <v>0</v>
      </c>
      <c r="H368" s="9">
        <f>SUMIFS('2013Figures'!$J:$J,'2013Figures'!$C:$C,$A368,'2013Figures'!$I:$I,"",'2013Figures'!$B:$B,"CyToBroker",'2013Figures'!$G:$G,"P1",'2013Figures'!$E:$E,$B$1)</f>
        <v>0</v>
      </c>
      <c r="J368" s="8" t="s">
        <v>131</v>
      </c>
      <c r="L368" s="42">
        <f>SUMIFS('2012Figures'!$J:$J,'2012Figures'!$C:$C,$A368,'2012Figures'!$I:$I,"",'2012Figures'!$E:$E,$B$1)</f>
        <v>0</v>
      </c>
      <c r="M368" s="52">
        <f>SUMIFS('2012Figures'!$J:$J,'2012Figures'!$C:$C,$A368,'2012Figures'!$I:$I,"",'2012Figures'!$B:$B,"BrokerToCy",'2012Figures'!$G:$G,"E1",'2012Figures'!$E:$E,$B$1)</f>
        <v>0</v>
      </c>
      <c r="N368" s="52">
        <f>SUMIFS('2012Figures'!$J:$J,'2012Figures'!$C:$C,$A368,'2012Figures'!$I:$I,"",'2012Figures'!$B:$B,"BrokerToCy",'2012Figures'!$G:$G,"P1",'2012Figures'!$E:$E,$B$1)</f>
        <v>0</v>
      </c>
      <c r="O368" s="52">
        <f>SUMIFS('2012Figures'!$J:$J,'2012Figures'!$C:$C,$A368,'2012Figures'!$I:$I,"",'2012Figures'!$B:$B,"CyToBroker",'2012Figures'!$G:$G,"E1",'2012Figures'!$E:$E,$B$1)</f>
        <v>0</v>
      </c>
      <c r="P368" s="52">
        <f>SUMIFS('2012Figures'!$J:$J,'2012Figures'!$C:$C,$A368,'2012Figures'!$I:$I,"",'2012Figures'!$B:$B,"CyToBroker",'2012Figures'!$G:$G,"P1",'2012Figures'!$E:$E,$B$1)</f>
        <v>0</v>
      </c>
      <c r="R368" s="46" t="str">
        <f t="shared" si="38"/>
        <v/>
      </c>
      <c r="S368" s="46" t="str">
        <f t="shared" si="38"/>
        <v/>
      </c>
      <c r="T368" s="46" t="str">
        <f t="shared" si="38"/>
        <v/>
      </c>
      <c r="U368" s="46" t="str">
        <f t="shared" si="38"/>
        <v/>
      </c>
      <c r="V368" s="46" t="str">
        <f t="shared" si="38"/>
        <v/>
      </c>
    </row>
    <row r="369" spans="1:22" x14ac:dyDescent="0.2">
      <c r="A369" s="21"/>
      <c r="B369" s="21" t="s">
        <v>92</v>
      </c>
      <c r="C369" s="22"/>
      <c r="D369" s="23">
        <f>SUM(E369:H369)</f>
        <v>0</v>
      </c>
      <c r="E369" s="23">
        <f>SUM(E367:E368)</f>
        <v>0</v>
      </c>
      <c r="F369" s="23">
        <f>SUM(F367:F368)</f>
        <v>0</v>
      </c>
      <c r="G369" s="23">
        <f>SUM(G367:G368)</f>
        <v>0</v>
      </c>
      <c r="H369" s="23">
        <f>SUM(H367:H368)</f>
        <v>0</v>
      </c>
      <c r="I369" s="21"/>
      <c r="J369" s="22"/>
      <c r="K369" s="21"/>
      <c r="L369" s="43">
        <f>SUM(M369:P369)</f>
        <v>0</v>
      </c>
      <c r="M369" s="43">
        <f>SUM(M367:M368)</f>
        <v>0</v>
      </c>
      <c r="N369" s="43">
        <f>SUM(N367:N368)</f>
        <v>0</v>
      </c>
      <c r="O369" s="43">
        <f>SUM(O367:O368)</f>
        <v>0</v>
      </c>
      <c r="P369" s="43">
        <f>SUM(P367:P368)</f>
        <v>0</v>
      </c>
      <c r="Q369" s="21"/>
      <c r="R369" s="21"/>
      <c r="S369" s="21"/>
      <c r="T369" s="21"/>
      <c r="U369" s="21"/>
      <c r="V369" s="21"/>
    </row>
    <row r="370" spans="1:22" x14ac:dyDescent="0.2">
      <c r="A370" s="28">
        <v>410</v>
      </c>
      <c r="B370" s="28" t="s">
        <v>123</v>
      </c>
      <c r="C370" s="17" t="s">
        <v>88</v>
      </c>
      <c r="D370" s="18">
        <f>SUMIFS('2013Figures'!$J:$J,'2013Figures'!$C:$C,$A370,'2013Figures'!$E:$E,$B$1)</f>
        <v>0</v>
      </c>
      <c r="E370" s="18">
        <f>SUMIFS('2013Figures'!$J:$J,'2013Figures'!$C:$C,$A370,'2013Figures'!$B:$B,"BrokerToCy",'2013Figures'!$G:$G,"E1",'2013Figures'!$E:$E,$B$1)</f>
        <v>0</v>
      </c>
      <c r="F370" s="18">
        <f>SUMIFS('2013Figures'!$J:$J,'2013Figures'!$C:$C,$A370,'2013Figures'!$B:$B,"BrokerToCy",'2013Figures'!$G:$G,"P1",'2013Figures'!$E:$E,$B$1)</f>
        <v>0</v>
      </c>
      <c r="G370" s="18">
        <f>SUMIFS('2013Figures'!$J:$J,'2013Figures'!$C:$C,$A370,'2013Figures'!$B:$B,"CyToBroker",'2013Figures'!$G:$G,"E1",'2013Figures'!$E:$E,$B$1)</f>
        <v>0</v>
      </c>
      <c r="H370" s="18">
        <f>SUMIFS('2013Figures'!$J:$J,'2013Figures'!$C:$C,$A370,'2013Figures'!$B:$B,"CyToBroker",'2013Figures'!$G:$G,"P1",'2013Figures'!$E:$E,$B$1)</f>
        <v>0</v>
      </c>
      <c r="I370" s="28"/>
      <c r="J370" s="17"/>
      <c r="K370" s="28"/>
      <c r="L370" s="50">
        <f>SUMIFS('2012Figures'!$J:$J,'2012Figures'!$C:$C,$A370,'2012Figures'!$E:$E,$B$1)</f>
        <v>0</v>
      </c>
      <c r="M370" s="50">
        <f>SUMIFS('2012Figures'!$J:$J,'2012Figures'!$C:$C,$A370,'2012Figures'!$B:$B,"BrokerToCy",'2012Figures'!$G:$G,"E1",'2012Figures'!$E:$E,$B$1)</f>
        <v>0</v>
      </c>
      <c r="N370" s="50">
        <f>SUMIFS('2012Figures'!$J:$J,'2012Figures'!$C:$C,$A370,'2012Figures'!$B:$B,"BrokerToCy",'2012Figures'!$G:$G,"P1",'2012Figures'!$E:$E,$B$1)</f>
        <v>0</v>
      </c>
      <c r="O370" s="50">
        <f>SUMIFS('2012Figures'!$J:$J,'2012Figures'!$C:$C,$A370,'2012Figures'!$B:$B,"CyToBroker",'2012Figures'!$G:$G,"E1",'2012Figures'!$E:$E,$B$1)</f>
        <v>0</v>
      </c>
      <c r="P370" s="50">
        <f>SUMIFS('2012Figures'!$J:$J,'2012Figures'!$C:$C,$A370,'2012Figures'!$B:$B,"CyToBroker",'2012Figures'!$G:$G,"P1",'2012Figures'!$E:$E,$B$1)</f>
        <v>0</v>
      </c>
      <c r="Q370" s="28"/>
      <c r="R370" s="46" t="str">
        <f t="shared" ref="R370:V413" si="39">IF(L370=0,"",ROUND(D370/L370-1,2))</f>
        <v/>
      </c>
      <c r="S370" s="46" t="str">
        <f t="shared" si="39"/>
        <v/>
      </c>
      <c r="T370" s="46" t="str">
        <f t="shared" si="39"/>
        <v/>
      </c>
      <c r="U370" s="46" t="str">
        <f t="shared" si="39"/>
        <v/>
      </c>
      <c r="V370" s="46" t="str">
        <f t="shared" si="39"/>
        <v/>
      </c>
    </row>
    <row r="371" spans="1:22" x14ac:dyDescent="0.2">
      <c r="A371" s="1">
        <v>410</v>
      </c>
      <c r="B371" s="1" t="s">
        <v>123</v>
      </c>
      <c r="C371" s="8">
        <v>5</v>
      </c>
      <c r="D371" s="29">
        <f>SUMIFS('2013Figures'!$J:$J,'2013Figures'!$C:$C,$A371,'2013Figures'!$H:$H,$B371,'2013Figures'!$I:$I,$C371,'2013Figures'!$E:$E,$B$1)</f>
        <v>0</v>
      </c>
      <c r="E371" s="9">
        <f>SUMIFS('2013Figures'!$J:$J,'2013Figures'!$C:$C,$A371,'2013Figures'!$H:$H,$B371,'2013Figures'!$I:$I,$C371,'2013Figures'!$B:$B,"BrokerToCy",'2013Figures'!$G:$G,"E1",'2013Figures'!$E:$E,$B$1)</f>
        <v>0</v>
      </c>
      <c r="F371" s="9">
        <f>SUMIFS('2013Figures'!$J:$J,'2013Figures'!$C:$C,$A371,'2013Figures'!$H:$H,$B371,'2013Figures'!$I:$I,$C371,'2013Figures'!$B:$B,"BrokerToCy",'2013Figures'!$G:$G,"P1",'2013Figures'!$E:$E,$B$1)</f>
        <v>0</v>
      </c>
      <c r="G371" s="9">
        <f>SUMIFS('2013Figures'!$J:$J,'2013Figures'!$C:$C,$A371,'2013Figures'!$H:$H,$B371,'2013Figures'!$I:$I,$C371,'2013Figures'!$B:$B,"CyToBroker",'2013Figures'!$G:$G,"E1",'2013Figures'!$E:$E,$B$1)</f>
        <v>0</v>
      </c>
      <c r="H371" s="9">
        <f>SUMIFS('2013Figures'!$J:$J,'2013Figures'!$C:$C,$A371,'2013Figures'!$H:$H,$B371,'2013Figures'!$I:$I,$C371,'2013Figures'!$B:$B,"CyToBroker",'2013Figures'!$G:$G,"P1",'2013Figures'!$E:$E,$B$1)</f>
        <v>0</v>
      </c>
      <c r="I371" s="30"/>
      <c r="J371" s="31">
        <v>201501</v>
      </c>
      <c r="K371" s="30"/>
      <c r="L371" s="42">
        <f>SUMIFS('2012Figures'!$J:$J,'2012Figures'!$C:$C,$A371,'2012Figures'!$H:$H,$B371,'2012Figures'!$I:$I,$C371,'2012Figures'!$E:$E,$B$1)</f>
        <v>0</v>
      </c>
      <c r="M371" s="52">
        <f>SUMIFS('2012Figures'!$J:$J,'2012Figures'!$C:$C,$A371,'2012Figures'!$H:$H,$B371,'2012Figures'!$I:$I,$C371,'2012Figures'!$B:$B,"BrokerToCy",'2012Figures'!$G:$G,"E1",'2012Figures'!$E:$E,$B$1)</f>
        <v>0</v>
      </c>
      <c r="N371" s="52">
        <f>SUMIFS('2012Figures'!$J:$J,'2012Figures'!$C:$C,$A371,'2012Figures'!$H:$H,$B371,'2012Figures'!$I:$I,$C371,'2012Figures'!$B:$B,"BrokerToCy",'2012Figures'!$G:$G,"P1",'2012Figures'!$E:$E,$B$1)</f>
        <v>0</v>
      </c>
      <c r="O371" s="52">
        <f>SUMIFS('2012Figures'!$J:$J,'2012Figures'!$C:$C,$A371,'2012Figures'!$H:$H,$B371,'2012Figures'!$I:$I,$C371,'2012Figures'!$B:$B,"CyToBroker",'2012Figures'!$G:$G,"E1",'2012Figures'!$E:$E,$B$1)</f>
        <v>0</v>
      </c>
      <c r="P371" s="52">
        <f>SUMIFS('2012Figures'!$J:$J,'2012Figures'!$C:$C,$A371,'2012Figures'!$H:$H,$B371,'2012Figures'!$I:$I,$C371,'2012Figures'!$B:$B,"CyToBroker",'2012Figures'!$G:$G,"P1",'2012Figures'!$E:$E,$B$1)</f>
        <v>0</v>
      </c>
      <c r="Q371" s="30"/>
      <c r="R371" s="46" t="str">
        <f t="shared" si="39"/>
        <v/>
      </c>
      <c r="S371" s="46" t="str">
        <f t="shared" si="39"/>
        <v/>
      </c>
      <c r="T371" s="46" t="str">
        <f t="shared" si="39"/>
        <v/>
      </c>
      <c r="U371" s="46" t="str">
        <f t="shared" si="39"/>
        <v/>
      </c>
      <c r="V371" s="46" t="str">
        <f t="shared" si="39"/>
        <v/>
      </c>
    </row>
    <row r="372" spans="1:22" x14ac:dyDescent="0.2">
      <c r="A372" s="1">
        <v>410</v>
      </c>
      <c r="B372" s="1" t="s">
        <v>123</v>
      </c>
      <c r="C372" s="8">
        <v>4</v>
      </c>
      <c r="D372" s="29">
        <f>SUMIFS('2013Figures'!$J:$J,'2013Figures'!$C:$C,$A372,'2013Figures'!$H:$H,$B372,'2013Figures'!$I:$I,$C372,'2013Figures'!$E:$E,$B$1)</f>
        <v>0</v>
      </c>
      <c r="E372" s="9">
        <f>SUMIFS('2013Figures'!$J:$J,'2013Figures'!$C:$C,$A372,'2013Figures'!$H:$H,$B372,'2013Figures'!$I:$I,$C372,'2013Figures'!$B:$B,"BrokerToCy",'2013Figures'!$G:$G,"E1",'2013Figures'!$E:$E,$B$1)</f>
        <v>0</v>
      </c>
      <c r="F372" s="9">
        <f>SUMIFS('2013Figures'!$J:$J,'2013Figures'!$C:$C,$A372,'2013Figures'!$H:$H,$B372,'2013Figures'!$I:$I,$C372,'2013Figures'!$B:$B,"BrokerToCy",'2013Figures'!$G:$G,"P1",'2013Figures'!$E:$E,$B$1)</f>
        <v>0</v>
      </c>
      <c r="G372" s="9">
        <f>SUMIFS('2013Figures'!$J:$J,'2013Figures'!$C:$C,$A372,'2013Figures'!$H:$H,$B372,'2013Figures'!$I:$I,$C372,'2013Figures'!$B:$B,"CyToBroker",'2013Figures'!$G:$G,"E1",'2013Figures'!$E:$E,$B$1)</f>
        <v>0</v>
      </c>
      <c r="H372" s="9">
        <f>SUMIFS('2013Figures'!$J:$J,'2013Figures'!$C:$C,$A372,'2013Figures'!$H:$H,$B372,'2013Figures'!$I:$I,$C372,'2013Figures'!$B:$B,"CyToBroker",'2013Figures'!$G:$G,"P1",'2013Figures'!$E:$E,$B$1)</f>
        <v>0</v>
      </c>
      <c r="I372" s="30"/>
      <c r="J372" s="31">
        <v>201301</v>
      </c>
      <c r="K372" s="30"/>
      <c r="L372" s="42">
        <f>SUMIFS('2012Figures'!$J:$J,'2012Figures'!$C:$C,$A372,'2012Figures'!$H:$H,$B372,'2012Figures'!$I:$I,$C372,'2012Figures'!$E:$E,$B$1)</f>
        <v>0</v>
      </c>
      <c r="M372" s="52">
        <f>SUMIFS('2012Figures'!$J:$J,'2012Figures'!$C:$C,$A372,'2012Figures'!$H:$H,$B372,'2012Figures'!$I:$I,$C372,'2012Figures'!$B:$B,"BrokerToCy",'2012Figures'!$G:$G,"E1",'2012Figures'!$E:$E,$B$1)</f>
        <v>0</v>
      </c>
      <c r="N372" s="52">
        <f>SUMIFS('2012Figures'!$J:$J,'2012Figures'!$C:$C,$A372,'2012Figures'!$H:$H,$B372,'2012Figures'!$I:$I,$C372,'2012Figures'!$B:$B,"BrokerToCy",'2012Figures'!$G:$G,"P1",'2012Figures'!$E:$E,$B$1)</f>
        <v>0</v>
      </c>
      <c r="O372" s="52">
        <f>SUMIFS('2012Figures'!$J:$J,'2012Figures'!$C:$C,$A372,'2012Figures'!$H:$H,$B372,'2012Figures'!$I:$I,$C372,'2012Figures'!$B:$B,"CyToBroker",'2012Figures'!$G:$G,"E1",'2012Figures'!$E:$E,$B$1)</f>
        <v>0</v>
      </c>
      <c r="P372" s="52">
        <f>SUMIFS('2012Figures'!$J:$J,'2012Figures'!$C:$C,$A372,'2012Figures'!$H:$H,$B372,'2012Figures'!$I:$I,$C372,'2012Figures'!$B:$B,"CyToBroker",'2012Figures'!$G:$G,"P1",'2012Figures'!$E:$E,$B$1)</f>
        <v>0</v>
      </c>
      <c r="Q372" s="30"/>
      <c r="R372" s="46" t="str">
        <f t="shared" si="39"/>
        <v/>
      </c>
      <c r="S372" s="46" t="str">
        <f t="shared" si="39"/>
        <v/>
      </c>
      <c r="T372" s="46" t="str">
        <f t="shared" si="39"/>
        <v/>
      </c>
      <c r="U372" s="46" t="str">
        <f t="shared" si="39"/>
        <v/>
      </c>
      <c r="V372" s="46" t="str">
        <f t="shared" si="39"/>
        <v/>
      </c>
    </row>
    <row r="373" spans="1:22" x14ac:dyDescent="0.2">
      <c r="A373" s="1">
        <v>410</v>
      </c>
      <c r="B373" s="1" t="s">
        <v>123</v>
      </c>
      <c r="C373" s="8">
        <v>3</v>
      </c>
      <c r="D373" s="29">
        <f>SUMIFS('2013Figures'!$J:$J,'2013Figures'!$C:$C,$A373,'2013Figures'!$H:$H,$B373,'2013Figures'!$I:$I,$C373,'2013Figures'!$E:$E,$B$1)</f>
        <v>0</v>
      </c>
      <c r="E373" s="9">
        <f>SUMIFS('2013Figures'!$J:$J,'2013Figures'!$C:$C,$A373,'2013Figures'!$H:$H,$B373,'2013Figures'!$I:$I,$C373,'2013Figures'!$B:$B,"BrokerToCy",'2013Figures'!$G:$G,"E1",'2013Figures'!$E:$E,$B$1)</f>
        <v>0</v>
      </c>
      <c r="F373" s="9">
        <f>SUMIFS('2013Figures'!$J:$J,'2013Figures'!$C:$C,$A373,'2013Figures'!$H:$H,$B373,'2013Figures'!$I:$I,$C373,'2013Figures'!$B:$B,"BrokerToCy",'2013Figures'!$G:$G,"P1",'2013Figures'!$E:$E,$B$1)</f>
        <v>0</v>
      </c>
      <c r="G373" s="9">
        <f>SUMIFS('2013Figures'!$J:$J,'2013Figures'!$C:$C,$A373,'2013Figures'!$H:$H,$B373,'2013Figures'!$I:$I,$C373,'2013Figures'!$B:$B,"CyToBroker",'2013Figures'!$G:$G,"E1",'2013Figures'!$E:$E,$B$1)</f>
        <v>0</v>
      </c>
      <c r="H373" s="9">
        <f>SUMIFS('2013Figures'!$J:$J,'2013Figures'!$C:$C,$A373,'2013Figures'!$H:$H,$B373,'2013Figures'!$I:$I,$C373,'2013Figures'!$B:$B,"CyToBroker",'2013Figures'!$G:$G,"P1",'2013Figures'!$E:$E,$B$1)</f>
        <v>0</v>
      </c>
      <c r="J373" s="8">
        <v>201201</v>
      </c>
      <c r="L373" s="42">
        <f>SUMIFS('2012Figures'!$J:$J,'2012Figures'!$C:$C,$A373,'2012Figures'!$H:$H,$B373,'2012Figures'!$I:$I,$C373,'2012Figures'!$E:$E,$B$1)</f>
        <v>0</v>
      </c>
      <c r="M373" s="52">
        <f>SUMIFS('2012Figures'!$J:$J,'2012Figures'!$C:$C,$A373,'2012Figures'!$H:$H,$B373,'2012Figures'!$I:$I,$C373,'2012Figures'!$B:$B,"BrokerToCy",'2012Figures'!$G:$G,"E1",'2012Figures'!$E:$E,$B$1)</f>
        <v>0</v>
      </c>
      <c r="N373" s="52">
        <f>SUMIFS('2012Figures'!$J:$J,'2012Figures'!$C:$C,$A373,'2012Figures'!$H:$H,$B373,'2012Figures'!$I:$I,$C373,'2012Figures'!$B:$B,"BrokerToCy",'2012Figures'!$G:$G,"P1",'2012Figures'!$E:$E,$B$1)</f>
        <v>0</v>
      </c>
      <c r="O373" s="52">
        <f>SUMIFS('2012Figures'!$J:$J,'2012Figures'!$C:$C,$A373,'2012Figures'!$H:$H,$B373,'2012Figures'!$I:$I,$C373,'2012Figures'!$B:$B,"CyToBroker",'2012Figures'!$G:$G,"E1",'2012Figures'!$E:$E,$B$1)</f>
        <v>0</v>
      </c>
      <c r="P373" s="52">
        <f>SUMIFS('2012Figures'!$J:$J,'2012Figures'!$C:$C,$A373,'2012Figures'!$H:$H,$B373,'2012Figures'!$I:$I,$C373,'2012Figures'!$B:$B,"CyToBroker",'2012Figures'!$G:$G,"P1",'2012Figures'!$E:$E,$B$1)</f>
        <v>0</v>
      </c>
      <c r="R373" s="46" t="str">
        <f t="shared" si="39"/>
        <v/>
      </c>
      <c r="S373" s="46" t="str">
        <f t="shared" si="39"/>
        <v/>
      </c>
      <c r="T373" s="46" t="str">
        <f t="shared" si="39"/>
        <v/>
      </c>
      <c r="U373" s="46" t="str">
        <f t="shared" si="39"/>
        <v/>
      </c>
      <c r="V373" s="46" t="str">
        <f t="shared" si="39"/>
        <v/>
      </c>
    </row>
    <row r="374" spans="1:22" x14ac:dyDescent="0.2">
      <c r="A374" s="1">
        <v>410</v>
      </c>
      <c r="B374" s="1" t="s">
        <v>123</v>
      </c>
      <c r="C374" s="8">
        <v>2</v>
      </c>
      <c r="D374" s="29">
        <f>SUMIFS('2013Figures'!$J:$J,'2013Figures'!$C:$C,$A374,'2013Figures'!$H:$H,$B374,'2013Figures'!$I:$I,$C374,'2013Figures'!$E:$E,$B$1)</f>
        <v>0</v>
      </c>
      <c r="E374" s="9">
        <f>SUMIFS('2013Figures'!$J:$J,'2013Figures'!$C:$C,$A374,'2013Figures'!$H:$H,$B374,'2013Figures'!$I:$I,$C374,'2013Figures'!$B:$B,"BrokerToCy",'2013Figures'!$G:$G,"E1",'2013Figures'!$E:$E,$B$1)</f>
        <v>0</v>
      </c>
      <c r="F374" s="9">
        <f>SUMIFS('2013Figures'!$J:$J,'2013Figures'!$C:$C,$A374,'2013Figures'!$H:$H,$B374,'2013Figures'!$I:$I,$C374,'2013Figures'!$B:$B,"BrokerToCy",'2013Figures'!$G:$G,"P1",'2013Figures'!$E:$E,$B$1)</f>
        <v>0</v>
      </c>
      <c r="G374" s="9">
        <f>SUMIFS('2013Figures'!$J:$J,'2013Figures'!$C:$C,$A374,'2013Figures'!$H:$H,$B374,'2013Figures'!$I:$I,$C374,'2013Figures'!$B:$B,"CyToBroker",'2013Figures'!$G:$G,"E1",'2013Figures'!$E:$E,$B$1)</f>
        <v>0</v>
      </c>
      <c r="H374" s="9">
        <f>SUMIFS('2013Figures'!$J:$J,'2013Figures'!$C:$C,$A374,'2013Figures'!$H:$H,$B374,'2013Figures'!$I:$I,$C374,'2013Figures'!$B:$B,"CyToBroker",'2013Figures'!$G:$G,"P1",'2013Figures'!$E:$E,$B$1)</f>
        <v>0</v>
      </c>
      <c r="J374" s="8">
        <v>201101</v>
      </c>
      <c r="L374" s="42">
        <f>SUMIFS('2012Figures'!$J:$J,'2012Figures'!$C:$C,$A374,'2012Figures'!$H:$H,$B374,'2012Figures'!$I:$I,$C374,'2012Figures'!$E:$E,$B$1)</f>
        <v>0</v>
      </c>
      <c r="M374" s="52">
        <f>SUMIFS('2012Figures'!$J:$J,'2012Figures'!$C:$C,$A374,'2012Figures'!$H:$H,$B374,'2012Figures'!$I:$I,$C374,'2012Figures'!$B:$B,"BrokerToCy",'2012Figures'!$G:$G,"E1",'2012Figures'!$E:$E,$B$1)</f>
        <v>0</v>
      </c>
      <c r="N374" s="52">
        <f>SUMIFS('2012Figures'!$J:$J,'2012Figures'!$C:$C,$A374,'2012Figures'!$H:$H,$B374,'2012Figures'!$I:$I,$C374,'2012Figures'!$B:$B,"BrokerToCy",'2012Figures'!$G:$G,"P1",'2012Figures'!$E:$E,$B$1)</f>
        <v>0</v>
      </c>
      <c r="O374" s="52">
        <f>SUMIFS('2012Figures'!$J:$J,'2012Figures'!$C:$C,$A374,'2012Figures'!$H:$H,$B374,'2012Figures'!$I:$I,$C374,'2012Figures'!$B:$B,"CyToBroker",'2012Figures'!$G:$G,"E1",'2012Figures'!$E:$E,$B$1)</f>
        <v>0</v>
      </c>
      <c r="P374" s="52">
        <f>SUMIFS('2012Figures'!$J:$J,'2012Figures'!$C:$C,$A374,'2012Figures'!$H:$H,$B374,'2012Figures'!$I:$I,$C374,'2012Figures'!$B:$B,"CyToBroker",'2012Figures'!$G:$G,"P1",'2012Figures'!$E:$E,$B$1)</f>
        <v>0</v>
      </c>
      <c r="R374" s="46" t="str">
        <f t="shared" si="39"/>
        <v/>
      </c>
      <c r="S374" s="46" t="str">
        <f t="shared" si="39"/>
        <v/>
      </c>
      <c r="T374" s="46" t="str">
        <f t="shared" si="39"/>
        <v/>
      </c>
      <c r="U374" s="46" t="str">
        <f t="shared" si="39"/>
        <v/>
      </c>
      <c r="V374" s="46" t="str">
        <f t="shared" si="39"/>
        <v/>
      </c>
    </row>
    <row r="375" spans="1:22" x14ac:dyDescent="0.2">
      <c r="A375" s="1">
        <v>410</v>
      </c>
      <c r="B375" s="1" t="s">
        <v>123</v>
      </c>
      <c r="C375" s="8">
        <v>1</v>
      </c>
      <c r="D375" s="29">
        <f>SUMIFS('2013Figures'!$J:$J,'2013Figures'!$C:$C,$A375,'2013Figures'!$H:$H,$B375,'2013Figures'!$I:$I,$C375,'2013Figures'!$E:$E,$B$1)</f>
        <v>0</v>
      </c>
      <c r="E375" s="9">
        <f>SUMIFS('2013Figures'!$J:$J,'2013Figures'!$C:$C,$A375,'2013Figures'!$H:$H,$B375,'2013Figures'!$I:$I,$C375,'2013Figures'!$B:$B,"BrokerToCy",'2013Figures'!$G:$G,"E1",'2013Figures'!$E:$E,$B$1)</f>
        <v>0</v>
      </c>
      <c r="F375" s="9">
        <f>SUMIFS('2013Figures'!$J:$J,'2013Figures'!$C:$C,$A375,'2013Figures'!$H:$H,$B375,'2013Figures'!$I:$I,$C375,'2013Figures'!$B:$B,"BrokerToCy",'2013Figures'!$G:$G,"P1",'2013Figures'!$E:$E,$B$1)</f>
        <v>0</v>
      </c>
      <c r="G375" s="9">
        <f>SUMIFS('2013Figures'!$J:$J,'2013Figures'!$C:$C,$A375,'2013Figures'!$H:$H,$B375,'2013Figures'!$I:$I,$C375,'2013Figures'!$B:$B,"CyToBroker",'2013Figures'!$G:$G,"E1",'2013Figures'!$E:$E,$B$1)</f>
        <v>0</v>
      </c>
      <c r="H375" s="9">
        <f>SUMIFS('2013Figures'!$J:$J,'2013Figures'!$C:$C,$A375,'2013Figures'!$H:$H,$B375,'2013Figures'!$I:$I,$C375,'2013Figures'!$B:$B,"CyToBroker",'2013Figures'!$G:$G,"P1",'2013Figures'!$E:$E,$B$1)</f>
        <v>0</v>
      </c>
      <c r="J375" s="8">
        <v>200901</v>
      </c>
      <c r="L375" s="42">
        <f>SUMIFS('2012Figures'!$J:$J,'2012Figures'!$C:$C,$A375,'2012Figures'!$H:$H,$B375,'2012Figures'!$I:$I,$C375,'2012Figures'!$E:$E,$B$1)</f>
        <v>0</v>
      </c>
      <c r="M375" s="52">
        <f>SUMIFS('2012Figures'!$J:$J,'2012Figures'!$C:$C,$A375,'2012Figures'!$H:$H,$B375,'2012Figures'!$I:$I,$C375,'2012Figures'!$B:$B,"BrokerToCy",'2012Figures'!$G:$G,"E1",'2012Figures'!$E:$E,$B$1)</f>
        <v>0</v>
      </c>
      <c r="N375" s="52">
        <f>SUMIFS('2012Figures'!$J:$J,'2012Figures'!$C:$C,$A375,'2012Figures'!$H:$H,$B375,'2012Figures'!$I:$I,$C375,'2012Figures'!$B:$B,"BrokerToCy",'2012Figures'!$G:$G,"P1",'2012Figures'!$E:$E,$B$1)</f>
        <v>0</v>
      </c>
      <c r="O375" s="52">
        <f>SUMIFS('2012Figures'!$J:$J,'2012Figures'!$C:$C,$A375,'2012Figures'!$H:$H,$B375,'2012Figures'!$I:$I,$C375,'2012Figures'!$B:$B,"CyToBroker",'2012Figures'!$G:$G,"E1",'2012Figures'!$E:$E,$B$1)</f>
        <v>0</v>
      </c>
      <c r="P375" s="52">
        <f>SUMIFS('2012Figures'!$J:$J,'2012Figures'!$C:$C,$A375,'2012Figures'!$H:$H,$B375,'2012Figures'!$I:$I,$C375,'2012Figures'!$B:$B,"CyToBroker",'2012Figures'!$G:$G,"P1",'2012Figures'!$E:$E,$B$1)</f>
        <v>0</v>
      </c>
      <c r="R375" s="46" t="str">
        <f t="shared" si="39"/>
        <v/>
      </c>
      <c r="S375" s="46" t="str">
        <f t="shared" si="39"/>
        <v/>
      </c>
      <c r="T375" s="46" t="str">
        <f t="shared" si="39"/>
        <v/>
      </c>
      <c r="U375" s="46" t="str">
        <f t="shared" si="39"/>
        <v/>
      </c>
      <c r="V375" s="46" t="str">
        <f t="shared" si="39"/>
        <v/>
      </c>
    </row>
    <row r="376" spans="1:22" x14ac:dyDescent="0.2">
      <c r="A376" s="1">
        <v>410</v>
      </c>
      <c r="B376" s="1" t="s">
        <v>123</v>
      </c>
      <c r="D376" s="29">
        <f>SUMIFS('2013Figures'!$J:$J,'2013Figures'!$C:$C,$A376,'2013Figures'!$I:$I,"",'2013Figures'!$E:$E,$B$1)</f>
        <v>0</v>
      </c>
      <c r="E376" s="9">
        <f>SUMIFS('2013Figures'!$J:$J,'2013Figures'!$C:$C,$A376,'2013Figures'!$I:$I,"",'2013Figures'!$B:$B,"BrokerToCy",'2013Figures'!$G:$G,"E1",'2013Figures'!$E:$E,$B$1)</f>
        <v>0</v>
      </c>
      <c r="F376" s="9">
        <f>SUMIFS('2013Figures'!$J:$J,'2013Figures'!$C:$C,$A376,'2013Figures'!$I:$I,"",'2013Figures'!$B:$B,"BrokerToCy",'2013Figures'!$G:$G,"P1",'2013Figures'!$E:$E,$B$1)</f>
        <v>0</v>
      </c>
      <c r="G376" s="9">
        <f>SUMIFS('2013Figures'!$J:$J,'2013Figures'!$C:$C,$A376,'2013Figures'!$I:$I,"",'2013Figures'!$B:$B,"CyToBroker",'2013Figures'!$G:$G,"E1",'2013Figures'!$E:$E,$B$1)</f>
        <v>0</v>
      </c>
      <c r="H376" s="9">
        <f>SUMIFS('2013Figures'!$J:$J,'2013Figures'!$C:$C,$A376,'2013Figures'!$I:$I,"",'2013Figures'!$B:$B,"CyToBroker",'2013Figures'!$G:$G,"P1",'2013Figures'!$E:$E,$B$1)</f>
        <v>0</v>
      </c>
      <c r="J376" s="8" t="s">
        <v>131</v>
      </c>
      <c r="L376" s="42">
        <f>SUMIFS('2012Figures'!$J:$J,'2012Figures'!$C:$C,$A376,'2012Figures'!$I:$I,"",'2012Figures'!$E:$E,$B$1)</f>
        <v>0</v>
      </c>
      <c r="M376" s="52">
        <f>SUMIFS('2012Figures'!$J:$J,'2012Figures'!$C:$C,$A376,'2012Figures'!$I:$I,"",'2012Figures'!$B:$B,"BrokerToCy",'2012Figures'!$G:$G,"E1",'2012Figures'!$E:$E,$B$1)</f>
        <v>0</v>
      </c>
      <c r="N376" s="52">
        <f>SUMIFS('2012Figures'!$J:$J,'2012Figures'!$C:$C,$A376,'2012Figures'!$I:$I,"",'2012Figures'!$B:$B,"BrokerToCy",'2012Figures'!$G:$G,"P1",'2012Figures'!$E:$E,$B$1)</f>
        <v>0</v>
      </c>
      <c r="O376" s="52">
        <f>SUMIFS('2012Figures'!$J:$J,'2012Figures'!$C:$C,$A376,'2012Figures'!$I:$I,"",'2012Figures'!$B:$B,"CyToBroker",'2012Figures'!$G:$G,"E1",'2012Figures'!$E:$E,$B$1)</f>
        <v>0</v>
      </c>
      <c r="P376" s="52">
        <f>SUMIFS('2012Figures'!$J:$J,'2012Figures'!$C:$C,$A376,'2012Figures'!$I:$I,"",'2012Figures'!$B:$B,"CyToBroker",'2012Figures'!$G:$G,"P1",'2012Figures'!$E:$E,$B$1)</f>
        <v>0</v>
      </c>
      <c r="R376" s="46" t="str">
        <f t="shared" si="39"/>
        <v/>
      </c>
      <c r="S376" s="46" t="str">
        <f t="shared" si="39"/>
        <v/>
      </c>
      <c r="T376" s="46" t="str">
        <f t="shared" si="39"/>
        <v/>
      </c>
      <c r="U376" s="46" t="str">
        <f t="shared" si="39"/>
        <v/>
      </c>
      <c r="V376" s="46" t="str">
        <f t="shared" si="39"/>
        <v/>
      </c>
    </row>
    <row r="377" spans="1:22" x14ac:dyDescent="0.2">
      <c r="A377" s="21"/>
      <c r="B377" s="21" t="s">
        <v>92</v>
      </c>
      <c r="C377" s="22"/>
      <c r="D377" s="23">
        <f>SUM(E377:H377)</f>
        <v>0</v>
      </c>
      <c r="E377" s="23">
        <f>SUM(E371:E376)</f>
        <v>0</v>
      </c>
      <c r="F377" s="23">
        <f>SUM(F371:F376)</f>
        <v>0</v>
      </c>
      <c r="G377" s="23">
        <f>SUM(G371:G376)</f>
        <v>0</v>
      </c>
      <c r="H377" s="23">
        <f>SUM(H371:H376)</f>
        <v>0</v>
      </c>
      <c r="I377" s="21"/>
      <c r="J377" s="22"/>
      <c r="K377" s="21"/>
      <c r="L377" s="43">
        <f>SUM(M377:P377)</f>
        <v>0</v>
      </c>
      <c r="M377" s="43">
        <f>SUM(M371:M376)</f>
        <v>0</v>
      </c>
      <c r="N377" s="43">
        <f>SUM(N371:N376)</f>
        <v>0</v>
      </c>
      <c r="O377" s="43">
        <f>SUM(O371:O376)</f>
        <v>0</v>
      </c>
      <c r="P377" s="43">
        <f>SUM(P371:P376)</f>
        <v>0</v>
      </c>
      <c r="Q377" s="21"/>
      <c r="R377" s="21"/>
      <c r="S377" s="21"/>
      <c r="T377" s="21"/>
      <c r="U377" s="21"/>
      <c r="V377" s="21"/>
    </row>
    <row r="378" spans="1:22" x14ac:dyDescent="0.2">
      <c r="A378" s="28">
        <v>601</v>
      </c>
      <c r="B378" s="28" t="s">
        <v>124</v>
      </c>
      <c r="C378" s="17" t="s">
        <v>88</v>
      </c>
      <c r="D378" s="18">
        <f>SUMIFS('2013Figures'!$J:$J,'2013Figures'!$C:$C,$A378,'2013Figures'!$E:$E,$B$1)</f>
        <v>0</v>
      </c>
      <c r="E378" s="18">
        <f>SUMIFS('2013Figures'!$J:$J,'2013Figures'!$C:$C,$A378,'2013Figures'!$B:$B,"BrokerToCy",'2013Figures'!$G:$G,"E1",'2013Figures'!$E:$E,$B$1)</f>
        <v>0</v>
      </c>
      <c r="F378" s="18">
        <f>SUMIFS('2013Figures'!$J:$J,'2013Figures'!$C:$C,$A378,'2013Figures'!$B:$B,"BrokerToCy",'2013Figures'!$G:$G,"P1",'2013Figures'!$E:$E,$B$1)</f>
        <v>0</v>
      </c>
      <c r="G378" s="18">
        <f>SUMIFS('2013Figures'!$J:$J,'2013Figures'!$C:$C,$A378,'2013Figures'!$B:$B,"CyToBroker",'2013Figures'!$G:$G,"E1",'2013Figures'!$E:$E,$B$1)</f>
        <v>0</v>
      </c>
      <c r="H378" s="18">
        <f>SUMIFS('2013Figures'!$J:$J,'2013Figures'!$C:$C,$A378,'2013Figures'!$B:$B,"CyToBroker",'2013Figures'!$G:$G,"P1",'2013Figures'!$E:$E,$B$1)</f>
        <v>0</v>
      </c>
      <c r="I378" s="28"/>
      <c r="J378" s="17"/>
      <c r="K378" s="28"/>
      <c r="L378" s="50">
        <f>SUMIFS('2012Figures'!$J:$J,'2012Figures'!$C:$C,$A378,'2012Figures'!$E:$E,$B$1)</f>
        <v>0</v>
      </c>
      <c r="M378" s="50">
        <f>SUMIFS('2012Figures'!$J:$J,'2012Figures'!$C:$C,$A378,'2012Figures'!$B:$B,"BrokerToCy",'2012Figures'!$G:$G,"E1",'2012Figures'!$E:$E,$B$1)</f>
        <v>0</v>
      </c>
      <c r="N378" s="50">
        <f>SUMIFS('2012Figures'!$J:$J,'2012Figures'!$C:$C,$A378,'2012Figures'!$B:$B,"BrokerToCy",'2012Figures'!$G:$G,"P1",'2012Figures'!$E:$E,$B$1)</f>
        <v>0</v>
      </c>
      <c r="O378" s="50">
        <f>SUMIFS('2012Figures'!$J:$J,'2012Figures'!$C:$C,$A378,'2012Figures'!$B:$B,"CyToBroker",'2012Figures'!$G:$G,"E1",'2012Figures'!$E:$E,$B$1)</f>
        <v>0</v>
      </c>
      <c r="P378" s="50">
        <f>SUMIFS('2012Figures'!$J:$J,'2012Figures'!$C:$C,$A378,'2012Figures'!$B:$B,"CyToBroker",'2012Figures'!$G:$G,"P1",'2012Figures'!$E:$E,$B$1)</f>
        <v>0</v>
      </c>
      <c r="Q378" s="28"/>
      <c r="R378" s="46" t="str">
        <f t="shared" ref="R378:V421" si="40">IF(L378=0,"",ROUND(D378/L378-1,2))</f>
        <v/>
      </c>
      <c r="S378" s="46" t="str">
        <f t="shared" si="40"/>
        <v/>
      </c>
      <c r="T378" s="46" t="str">
        <f t="shared" si="40"/>
        <v/>
      </c>
      <c r="U378" s="46" t="str">
        <f t="shared" si="40"/>
        <v/>
      </c>
      <c r="V378" s="46" t="str">
        <f t="shared" si="40"/>
        <v/>
      </c>
    </row>
    <row r="379" spans="1:22" x14ac:dyDescent="0.2">
      <c r="A379" s="1">
        <v>601</v>
      </c>
      <c r="B379" s="1" t="s">
        <v>124</v>
      </c>
      <c r="C379" s="8">
        <v>1</v>
      </c>
      <c r="D379" s="29">
        <f>SUMIFS('2013Figures'!$J:$J,'2013Figures'!$C:$C,$A379,'2013Figures'!$H:$H,$B379,'2013Figures'!$I:$I,$C379,'2013Figures'!$E:$E,$B$1)</f>
        <v>0</v>
      </c>
      <c r="E379" s="9">
        <f>SUMIFS('2013Figures'!$J:$J,'2013Figures'!$C:$C,$A379,'2013Figures'!$H:$H,$B379,'2013Figures'!$I:$I,$C379,'2013Figures'!$B:$B,"BrokerToCy",'2013Figures'!$G:$G,"E1",'2013Figures'!$E:$E,$B$1)</f>
        <v>0</v>
      </c>
      <c r="F379" s="9">
        <f>SUMIFS('2013Figures'!$J:$J,'2013Figures'!$C:$C,$A379,'2013Figures'!$H:$H,$B379,'2013Figures'!$I:$I,$C379,'2013Figures'!$B:$B,"BrokerToCy",'2013Figures'!$G:$G,"P1",'2013Figures'!$E:$E,$B$1)</f>
        <v>0</v>
      </c>
      <c r="G379" s="9">
        <f>SUMIFS('2013Figures'!$J:$J,'2013Figures'!$C:$C,$A379,'2013Figures'!$H:$H,$B379,'2013Figures'!$I:$I,$C379,'2013Figures'!$B:$B,"CyToBroker",'2013Figures'!$G:$G,"E1",'2013Figures'!$E:$E,$B$1)</f>
        <v>0</v>
      </c>
      <c r="H379" s="9">
        <f>SUMIFS('2013Figures'!$J:$J,'2013Figures'!$C:$C,$A379,'2013Figures'!$H:$H,$B379,'2013Figures'!$I:$I,$C379,'2013Figures'!$B:$B,"CyToBroker",'2013Figures'!$G:$G,"P1",'2013Figures'!$E:$E,$B$1)</f>
        <v>0</v>
      </c>
      <c r="I379" s="30"/>
      <c r="J379" s="8" t="s">
        <v>131</v>
      </c>
      <c r="K379" s="30"/>
      <c r="L379" s="42">
        <f>SUMIFS('2012Figures'!$J:$J,'2012Figures'!$C:$C,$A379,'2012Figures'!$H:$H,$B379,'2012Figures'!$I:$I,$C379,'2012Figures'!$E:$E,$B$1)</f>
        <v>0</v>
      </c>
      <c r="M379" s="52">
        <f>SUMIFS('2012Figures'!$J:$J,'2012Figures'!$C:$C,$A379,'2012Figures'!$H:$H,$B379,'2012Figures'!$I:$I,$C379,'2012Figures'!$B:$B,"BrokerToCy",'2012Figures'!$G:$G,"E1",'2012Figures'!$E:$E,$B$1)</f>
        <v>0</v>
      </c>
      <c r="N379" s="52">
        <f>SUMIFS('2012Figures'!$J:$J,'2012Figures'!$C:$C,$A379,'2012Figures'!$H:$H,$B379,'2012Figures'!$I:$I,$C379,'2012Figures'!$B:$B,"BrokerToCy",'2012Figures'!$G:$G,"P1",'2012Figures'!$E:$E,$B$1)</f>
        <v>0</v>
      </c>
      <c r="O379" s="52">
        <f>SUMIFS('2012Figures'!$J:$J,'2012Figures'!$C:$C,$A379,'2012Figures'!$H:$H,$B379,'2012Figures'!$I:$I,$C379,'2012Figures'!$B:$B,"CyToBroker",'2012Figures'!$G:$G,"E1",'2012Figures'!$E:$E,$B$1)</f>
        <v>0</v>
      </c>
      <c r="P379" s="52">
        <f>SUMIFS('2012Figures'!$J:$J,'2012Figures'!$C:$C,$A379,'2012Figures'!$H:$H,$B379,'2012Figures'!$I:$I,$C379,'2012Figures'!$B:$B,"CyToBroker",'2012Figures'!$G:$G,"P1",'2012Figures'!$E:$E,$B$1)</f>
        <v>0</v>
      </c>
      <c r="Q379" s="30"/>
      <c r="R379" s="46" t="str">
        <f t="shared" si="40"/>
        <v/>
      </c>
      <c r="S379" s="46" t="str">
        <f t="shared" si="40"/>
        <v/>
      </c>
      <c r="T379" s="46" t="str">
        <f t="shared" si="40"/>
        <v/>
      </c>
      <c r="U379" s="46" t="str">
        <f t="shared" si="40"/>
        <v/>
      </c>
      <c r="V379" s="46" t="str">
        <f t="shared" si="40"/>
        <v/>
      </c>
    </row>
    <row r="380" spans="1:22" x14ac:dyDescent="0.2">
      <c r="A380" s="1">
        <v>601</v>
      </c>
      <c r="B380" s="1" t="s">
        <v>124</v>
      </c>
      <c r="D380" s="29">
        <f>SUMIFS('2013Figures'!$J:$J,'2013Figures'!$C:$C,$A380,'2013Figures'!$I:$I,"",'2013Figures'!$E:$E,$B$1)</f>
        <v>0</v>
      </c>
      <c r="E380" s="9">
        <f>SUMIFS('2013Figures'!$J:$J,'2013Figures'!$C:$C,$A380,'2013Figures'!$I:$I,"",'2013Figures'!$B:$B,"BrokerToCy",'2013Figures'!$G:$G,"E1",'2013Figures'!$E:$E,$B$1)</f>
        <v>0</v>
      </c>
      <c r="F380" s="9">
        <f>SUMIFS('2013Figures'!$J:$J,'2013Figures'!$C:$C,$A380,'2013Figures'!$I:$I,"",'2013Figures'!$B:$B,"BrokerToCy",'2013Figures'!$G:$G,"P1",'2013Figures'!$E:$E,$B$1)</f>
        <v>0</v>
      </c>
      <c r="G380" s="9">
        <f>SUMIFS('2013Figures'!$J:$J,'2013Figures'!$C:$C,$A380,'2013Figures'!$I:$I,"",'2013Figures'!$B:$B,"CyToBroker",'2013Figures'!$G:$G,"E1",'2013Figures'!$E:$E,$B$1)</f>
        <v>0</v>
      </c>
      <c r="H380" s="9">
        <f>SUMIFS('2013Figures'!$J:$J,'2013Figures'!$C:$C,$A380,'2013Figures'!$I:$I,"",'2013Figures'!$B:$B,"CyToBroker",'2013Figures'!$G:$G,"P1",'2013Figures'!$E:$E,$B$1)</f>
        <v>0</v>
      </c>
      <c r="J380" s="8" t="s">
        <v>131</v>
      </c>
      <c r="L380" s="42">
        <f>SUMIFS('2012Figures'!$J:$J,'2012Figures'!$C:$C,$A380,'2012Figures'!$I:$I,"",'2012Figures'!$E:$E,$B$1)</f>
        <v>0</v>
      </c>
      <c r="M380" s="52">
        <f>SUMIFS('2012Figures'!$J:$J,'2012Figures'!$C:$C,$A380,'2012Figures'!$I:$I,"",'2012Figures'!$B:$B,"BrokerToCy",'2012Figures'!$G:$G,"E1",'2012Figures'!$E:$E,$B$1)</f>
        <v>0</v>
      </c>
      <c r="N380" s="52">
        <f>SUMIFS('2012Figures'!$J:$J,'2012Figures'!$C:$C,$A380,'2012Figures'!$I:$I,"",'2012Figures'!$B:$B,"BrokerToCy",'2012Figures'!$G:$G,"P1",'2012Figures'!$E:$E,$B$1)</f>
        <v>0</v>
      </c>
      <c r="O380" s="52">
        <f>SUMIFS('2012Figures'!$J:$J,'2012Figures'!$C:$C,$A380,'2012Figures'!$I:$I,"",'2012Figures'!$B:$B,"CyToBroker",'2012Figures'!$G:$G,"E1",'2012Figures'!$E:$E,$B$1)</f>
        <v>0</v>
      </c>
      <c r="P380" s="52">
        <f>SUMIFS('2012Figures'!$J:$J,'2012Figures'!$C:$C,$A380,'2012Figures'!$I:$I,"",'2012Figures'!$B:$B,"CyToBroker",'2012Figures'!$G:$G,"P1",'2012Figures'!$E:$E,$B$1)</f>
        <v>0</v>
      </c>
      <c r="R380" s="46" t="str">
        <f t="shared" si="40"/>
        <v/>
      </c>
      <c r="S380" s="46" t="str">
        <f t="shared" si="40"/>
        <v/>
      </c>
      <c r="T380" s="46" t="str">
        <f t="shared" si="40"/>
        <v/>
      </c>
      <c r="U380" s="46" t="str">
        <f t="shared" si="40"/>
        <v/>
      </c>
      <c r="V380" s="46" t="str">
        <f t="shared" si="40"/>
        <v/>
      </c>
    </row>
    <row r="381" spans="1:22" x14ac:dyDescent="0.2">
      <c r="A381" s="21"/>
      <c r="B381" s="21" t="s">
        <v>92</v>
      </c>
      <c r="C381" s="22"/>
      <c r="D381" s="23">
        <f>SUM(E381:H381)</f>
        <v>0</v>
      </c>
      <c r="E381" s="23">
        <f>SUM(E379:E380)</f>
        <v>0</v>
      </c>
      <c r="F381" s="23">
        <f>SUM(F379:F380)</f>
        <v>0</v>
      </c>
      <c r="G381" s="23">
        <f>SUM(G379:G380)</f>
        <v>0</v>
      </c>
      <c r="H381" s="23">
        <f>SUM(H379:H380)</f>
        <v>0</v>
      </c>
      <c r="I381" s="21"/>
      <c r="J381" s="22"/>
      <c r="K381" s="21"/>
      <c r="L381" s="43">
        <f>SUM(M381:P381)</f>
        <v>0</v>
      </c>
      <c r="M381" s="43">
        <f>SUM(M379:M380)</f>
        <v>0</v>
      </c>
      <c r="N381" s="43">
        <f>SUM(N379:N380)</f>
        <v>0</v>
      </c>
      <c r="O381" s="43">
        <f>SUM(O379:O380)</f>
        <v>0</v>
      </c>
      <c r="P381" s="43">
        <f>SUM(P379:P380)</f>
        <v>0</v>
      </c>
      <c r="Q381" s="21"/>
      <c r="R381" s="21"/>
      <c r="S381" s="21"/>
      <c r="T381" s="21"/>
      <c r="U381" s="21"/>
      <c r="V381" s="21"/>
    </row>
    <row r="382" spans="1:22" x14ac:dyDescent="0.2">
      <c r="A382" s="28">
        <v>602</v>
      </c>
      <c r="B382" s="28" t="s">
        <v>125</v>
      </c>
      <c r="C382" s="17" t="s">
        <v>88</v>
      </c>
      <c r="D382" s="18">
        <f>SUMIFS('2013Figures'!$J:$J,'2013Figures'!$C:$C,$A382,'2013Figures'!$E:$E,$B$1)</f>
        <v>0</v>
      </c>
      <c r="E382" s="18">
        <f>SUMIFS('2013Figures'!$J:$J,'2013Figures'!$C:$C,$A382,'2013Figures'!$B:$B,"BrokerToCy",'2013Figures'!$G:$G,"E1",'2013Figures'!$E:$E,$B$1)</f>
        <v>0</v>
      </c>
      <c r="F382" s="18">
        <f>SUMIFS('2013Figures'!$J:$J,'2013Figures'!$C:$C,$A382,'2013Figures'!$B:$B,"BrokerToCy",'2013Figures'!$G:$G,"P1",'2013Figures'!$E:$E,$B$1)</f>
        <v>0</v>
      </c>
      <c r="G382" s="18">
        <f>SUMIFS('2013Figures'!$J:$J,'2013Figures'!$C:$C,$A382,'2013Figures'!$B:$B,"CyToBroker",'2013Figures'!$G:$G,"E1",'2013Figures'!$E:$E,$B$1)</f>
        <v>0</v>
      </c>
      <c r="H382" s="18">
        <f>SUMIFS('2013Figures'!$J:$J,'2013Figures'!$C:$C,$A382,'2013Figures'!$B:$B,"CyToBroker",'2013Figures'!$G:$G,"P1",'2013Figures'!$E:$E,$B$1)</f>
        <v>0</v>
      </c>
      <c r="I382" s="28"/>
      <c r="J382" s="17"/>
      <c r="K382" s="28"/>
      <c r="L382" s="50">
        <f>SUMIFS('2012Figures'!$J:$J,'2012Figures'!$C:$C,$A382,'2012Figures'!$E:$E,$B$1)</f>
        <v>0</v>
      </c>
      <c r="M382" s="50">
        <f>SUMIFS('2012Figures'!$J:$J,'2012Figures'!$C:$C,$A382,'2012Figures'!$B:$B,"BrokerToCy",'2012Figures'!$G:$G,"E1",'2012Figures'!$E:$E,$B$1)</f>
        <v>0</v>
      </c>
      <c r="N382" s="50">
        <f>SUMIFS('2012Figures'!$J:$J,'2012Figures'!$C:$C,$A382,'2012Figures'!$B:$B,"BrokerToCy",'2012Figures'!$G:$G,"P1",'2012Figures'!$E:$E,$B$1)</f>
        <v>0</v>
      </c>
      <c r="O382" s="50">
        <f>SUMIFS('2012Figures'!$J:$J,'2012Figures'!$C:$C,$A382,'2012Figures'!$B:$B,"CyToBroker",'2012Figures'!$G:$G,"E1",'2012Figures'!$E:$E,$B$1)</f>
        <v>0</v>
      </c>
      <c r="P382" s="50">
        <f>SUMIFS('2012Figures'!$J:$J,'2012Figures'!$C:$C,$A382,'2012Figures'!$B:$B,"CyToBroker",'2012Figures'!$G:$G,"P1",'2012Figures'!$E:$E,$B$1)</f>
        <v>0</v>
      </c>
      <c r="Q382" s="28"/>
      <c r="R382" s="46" t="str">
        <f t="shared" ref="R382:V425" si="41">IF(L382=0,"",ROUND(D382/L382-1,2))</f>
        <v/>
      </c>
      <c r="S382" s="46" t="str">
        <f t="shared" si="41"/>
        <v/>
      </c>
      <c r="T382" s="46" t="str">
        <f t="shared" si="41"/>
        <v/>
      </c>
      <c r="U382" s="46" t="str">
        <f t="shared" si="41"/>
        <v/>
      </c>
      <c r="V382" s="46" t="str">
        <f t="shared" si="41"/>
        <v/>
      </c>
    </row>
    <row r="383" spans="1:22" x14ac:dyDescent="0.2">
      <c r="A383" s="1">
        <v>602</v>
      </c>
      <c r="B383" s="1" t="s">
        <v>125</v>
      </c>
      <c r="C383" s="8">
        <v>1</v>
      </c>
      <c r="D383" s="29">
        <f>SUMIFS('2013Figures'!$J:$J,'2013Figures'!$C:$C,$A383,'2013Figures'!$H:$H,$B383,'2013Figures'!$I:$I,$C383,'2013Figures'!$E:$E,$B$1)</f>
        <v>0</v>
      </c>
      <c r="E383" s="9">
        <f>SUMIFS('2013Figures'!$J:$J,'2013Figures'!$C:$C,$A383,'2013Figures'!$H:$H,$B383,'2013Figures'!$I:$I,$C383,'2013Figures'!$B:$B,"BrokerToCy",'2013Figures'!$G:$G,"E1",'2013Figures'!$E:$E,$B$1)</f>
        <v>0</v>
      </c>
      <c r="F383" s="9">
        <f>SUMIFS('2013Figures'!$J:$J,'2013Figures'!$C:$C,$A383,'2013Figures'!$H:$H,$B383,'2013Figures'!$I:$I,$C383,'2013Figures'!$B:$B,"BrokerToCy",'2013Figures'!$G:$G,"P1",'2013Figures'!$E:$E,$B$1)</f>
        <v>0</v>
      </c>
      <c r="G383" s="9">
        <f>SUMIFS('2013Figures'!$J:$J,'2013Figures'!$C:$C,$A383,'2013Figures'!$H:$H,$B383,'2013Figures'!$I:$I,$C383,'2013Figures'!$B:$B,"CyToBroker",'2013Figures'!$G:$G,"E1",'2013Figures'!$E:$E,$B$1)</f>
        <v>0</v>
      </c>
      <c r="H383" s="9">
        <f>SUMIFS('2013Figures'!$J:$J,'2013Figures'!$C:$C,$A383,'2013Figures'!$H:$H,$B383,'2013Figures'!$I:$I,$C383,'2013Figures'!$B:$B,"CyToBroker",'2013Figures'!$G:$G,"P1",'2013Figures'!$E:$E,$B$1)</f>
        <v>0</v>
      </c>
      <c r="I383" s="30"/>
      <c r="J383" s="8" t="s">
        <v>131</v>
      </c>
      <c r="K383" s="30"/>
      <c r="L383" s="42">
        <f>SUMIFS('2012Figures'!$J:$J,'2012Figures'!$C:$C,$A383,'2012Figures'!$H:$H,$B383,'2012Figures'!$I:$I,$C383,'2012Figures'!$E:$E,$B$1)</f>
        <v>0</v>
      </c>
      <c r="M383" s="52">
        <f>SUMIFS('2012Figures'!$J:$J,'2012Figures'!$C:$C,$A383,'2012Figures'!$H:$H,$B383,'2012Figures'!$I:$I,$C383,'2012Figures'!$B:$B,"BrokerToCy",'2012Figures'!$G:$G,"E1",'2012Figures'!$E:$E,$B$1)</f>
        <v>0</v>
      </c>
      <c r="N383" s="52">
        <f>SUMIFS('2012Figures'!$J:$J,'2012Figures'!$C:$C,$A383,'2012Figures'!$H:$H,$B383,'2012Figures'!$I:$I,$C383,'2012Figures'!$B:$B,"BrokerToCy",'2012Figures'!$G:$G,"P1",'2012Figures'!$E:$E,$B$1)</f>
        <v>0</v>
      </c>
      <c r="O383" s="52">
        <f>SUMIFS('2012Figures'!$J:$J,'2012Figures'!$C:$C,$A383,'2012Figures'!$H:$H,$B383,'2012Figures'!$I:$I,$C383,'2012Figures'!$B:$B,"CyToBroker",'2012Figures'!$G:$G,"E1",'2012Figures'!$E:$E,$B$1)</f>
        <v>0</v>
      </c>
      <c r="P383" s="52">
        <f>SUMIFS('2012Figures'!$J:$J,'2012Figures'!$C:$C,$A383,'2012Figures'!$H:$H,$B383,'2012Figures'!$I:$I,$C383,'2012Figures'!$B:$B,"CyToBroker",'2012Figures'!$G:$G,"P1",'2012Figures'!$E:$E,$B$1)</f>
        <v>0</v>
      </c>
      <c r="Q383" s="30"/>
      <c r="R383" s="46" t="str">
        <f t="shared" si="41"/>
        <v/>
      </c>
      <c r="S383" s="46" t="str">
        <f t="shared" si="41"/>
        <v/>
      </c>
      <c r="T383" s="46" t="str">
        <f t="shared" si="41"/>
        <v/>
      </c>
      <c r="U383" s="46" t="str">
        <f t="shared" si="41"/>
        <v/>
      </c>
      <c r="V383" s="46" t="str">
        <f t="shared" si="41"/>
        <v/>
      </c>
    </row>
    <row r="384" spans="1:22" x14ac:dyDescent="0.2">
      <c r="A384" s="1">
        <v>602</v>
      </c>
      <c r="B384" s="1" t="s">
        <v>125</v>
      </c>
      <c r="D384" s="29">
        <f>SUMIFS('2013Figures'!$J:$J,'2013Figures'!$C:$C,$A384,'2013Figures'!$I:$I,"",'2013Figures'!$E:$E,$B$1)</f>
        <v>0</v>
      </c>
      <c r="E384" s="9">
        <f>SUMIFS('2013Figures'!$J:$J,'2013Figures'!$C:$C,$A384,'2013Figures'!$I:$I,"",'2013Figures'!$B:$B,"BrokerToCy",'2013Figures'!$G:$G,"E1",'2013Figures'!$E:$E,$B$1)</f>
        <v>0</v>
      </c>
      <c r="F384" s="9">
        <f>SUMIFS('2013Figures'!$J:$J,'2013Figures'!$C:$C,$A384,'2013Figures'!$I:$I,"",'2013Figures'!$B:$B,"BrokerToCy",'2013Figures'!$G:$G,"P1",'2013Figures'!$E:$E,$B$1)</f>
        <v>0</v>
      </c>
      <c r="G384" s="9">
        <f>SUMIFS('2013Figures'!$J:$J,'2013Figures'!$C:$C,$A384,'2013Figures'!$I:$I,"",'2013Figures'!$B:$B,"CyToBroker",'2013Figures'!$G:$G,"E1",'2013Figures'!$E:$E,$B$1)</f>
        <v>0</v>
      </c>
      <c r="H384" s="9">
        <f>SUMIFS('2013Figures'!$J:$J,'2013Figures'!$C:$C,$A384,'2013Figures'!$I:$I,"",'2013Figures'!$B:$B,"CyToBroker",'2013Figures'!$G:$G,"P1",'2013Figures'!$E:$E,$B$1)</f>
        <v>0</v>
      </c>
      <c r="J384" s="8" t="s">
        <v>131</v>
      </c>
      <c r="L384" s="42">
        <f>SUMIFS('2012Figures'!$J:$J,'2012Figures'!$C:$C,$A384,'2012Figures'!$I:$I,"",'2012Figures'!$E:$E,$B$1)</f>
        <v>0</v>
      </c>
      <c r="M384" s="52">
        <f>SUMIFS('2012Figures'!$J:$J,'2012Figures'!$C:$C,$A384,'2012Figures'!$I:$I,"",'2012Figures'!$B:$B,"BrokerToCy",'2012Figures'!$G:$G,"E1",'2012Figures'!$E:$E,$B$1)</f>
        <v>0</v>
      </c>
      <c r="N384" s="52">
        <f>SUMIFS('2012Figures'!$J:$J,'2012Figures'!$C:$C,$A384,'2012Figures'!$I:$I,"",'2012Figures'!$B:$B,"BrokerToCy",'2012Figures'!$G:$G,"P1",'2012Figures'!$E:$E,$B$1)</f>
        <v>0</v>
      </c>
      <c r="O384" s="52">
        <f>SUMIFS('2012Figures'!$J:$J,'2012Figures'!$C:$C,$A384,'2012Figures'!$I:$I,"",'2012Figures'!$B:$B,"CyToBroker",'2012Figures'!$G:$G,"E1",'2012Figures'!$E:$E,$B$1)</f>
        <v>0</v>
      </c>
      <c r="P384" s="52">
        <f>SUMIFS('2012Figures'!$J:$J,'2012Figures'!$C:$C,$A384,'2012Figures'!$I:$I,"",'2012Figures'!$B:$B,"CyToBroker",'2012Figures'!$G:$G,"P1",'2012Figures'!$E:$E,$B$1)</f>
        <v>0</v>
      </c>
      <c r="R384" s="46" t="str">
        <f t="shared" si="41"/>
        <v/>
      </c>
      <c r="S384" s="46" t="str">
        <f t="shared" si="41"/>
        <v/>
      </c>
      <c r="T384" s="46" t="str">
        <f t="shared" si="41"/>
        <v/>
      </c>
      <c r="U384" s="46" t="str">
        <f t="shared" si="41"/>
        <v/>
      </c>
      <c r="V384" s="46" t="str">
        <f t="shared" si="41"/>
        <v/>
      </c>
    </row>
    <row r="385" spans="1:22" x14ac:dyDescent="0.2">
      <c r="A385" s="21"/>
      <c r="B385" s="21" t="s">
        <v>92</v>
      </c>
      <c r="C385" s="22"/>
      <c r="D385" s="23">
        <f>SUM(E385:H385)</f>
        <v>0</v>
      </c>
      <c r="E385" s="23">
        <f>SUM(E383:E384)</f>
        <v>0</v>
      </c>
      <c r="F385" s="23">
        <f>SUM(F383:F384)</f>
        <v>0</v>
      </c>
      <c r="G385" s="23">
        <f>SUM(G383:G384)</f>
        <v>0</v>
      </c>
      <c r="H385" s="23">
        <f>SUM(H383:H384)</f>
        <v>0</v>
      </c>
      <c r="I385" s="21"/>
      <c r="J385" s="22"/>
      <c r="K385" s="21"/>
      <c r="L385" s="43">
        <f>SUM(M385:P385)</f>
        <v>0</v>
      </c>
      <c r="M385" s="43">
        <f>SUM(M383:M384)</f>
        <v>0</v>
      </c>
      <c r="N385" s="43">
        <f>SUM(N383:N384)</f>
        <v>0</v>
      </c>
      <c r="O385" s="43">
        <f>SUM(O383:O384)</f>
        <v>0</v>
      </c>
      <c r="P385" s="43">
        <f>SUM(P383:P384)</f>
        <v>0</v>
      </c>
      <c r="Q385" s="21"/>
      <c r="R385" s="21"/>
      <c r="S385" s="21"/>
      <c r="T385" s="21"/>
      <c r="U385" s="21"/>
      <c r="V385" s="21"/>
    </row>
    <row r="386" spans="1:22" x14ac:dyDescent="0.2">
      <c r="A386" s="28">
        <v>603</v>
      </c>
      <c r="B386" s="28" t="s">
        <v>126</v>
      </c>
      <c r="C386" s="17" t="s">
        <v>88</v>
      </c>
      <c r="D386" s="18">
        <f>SUMIFS('2013Figures'!$J:$J,'2013Figures'!$C:$C,$A386,'2013Figures'!$E:$E,$B$1)</f>
        <v>0</v>
      </c>
      <c r="E386" s="18">
        <f>SUMIFS('2013Figures'!$J:$J,'2013Figures'!$C:$C,$A386,'2013Figures'!$B:$B,"BrokerToCy",'2013Figures'!$G:$G,"E1",'2013Figures'!$E:$E,$B$1)</f>
        <v>0</v>
      </c>
      <c r="F386" s="18">
        <f>SUMIFS('2013Figures'!$J:$J,'2013Figures'!$C:$C,$A386,'2013Figures'!$B:$B,"BrokerToCy",'2013Figures'!$G:$G,"P1",'2013Figures'!$E:$E,$B$1)</f>
        <v>0</v>
      </c>
      <c r="G386" s="18">
        <f>SUMIFS('2013Figures'!$J:$J,'2013Figures'!$C:$C,$A386,'2013Figures'!$B:$B,"CyToBroker",'2013Figures'!$G:$G,"E1",'2013Figures'!$E:$E,$B$1)</f>
        <v>0</v>
      </c>
      <c r="H386" s="18">
        <f>SUMIFS('2013Figures'!$J:$J,'2013Figures'!$C:$C,$A386,'2013Figures'!$B:$B,"CyToBroker",'2013Figures'!$G:$G,"P1",'2013Figures'!$E:$E,$B$1)</f>
        <v>0</v>
      </c>
      <c r="I386" s="28"/>
      <c r="J386" s="17"/>
      <c r="K386" s="28"/>
      <c r="L386" s="50">
        <f>SUMIFS('2012Figures'!$J:$J,'2012Figures'!$C:$C,$A386,'2012Figures'!$E:$E,$B$1)</f>
        <v>0</v>
      </c>
      <c r="M386" s="50">
        <f>SUMIFS('2012Figures'!$J:$J,'2012Figures'!$C:$C,$A386,'2012Figures'!$B:$B,"BrokerToCy",'2012Figures'!$G:$G,"E1",'2012Figures'!$E:$E,$B$1)</f>
        <v>0</v>
      </c>
      <c r="N386" s="50">
        <f>SUMIFS('2012Figures'!$J:$J,'2012Figures'!$C:$C,$A386,'2012Figures'!$B:$B,"BrokerToCy",'2012Figures'!$G:$G,"P1",'2012Figures'!$E:$E,$B$1)</f>
        <v>0</v>
      </c>
      <c r="O386" s="50">
        <f>SUMIFS('2012Figures'!$J:$J,'2012Figures'!$C:$C,$A386,'2012Figures'!$B:$B,"CyToBroker",'2012Figures'!$G:$G,"E1",'2012Figures'!$E:$E,$B$1)</f>
        <v>0</v>
      </c>
      <c r="P386" s="50">
        <f>SUMIFS('2012Figures'!$J:$J,'2012Figures'!$C:$C,$A386,'2012Figures'!$B:$B,"CyToBroker",'2012Figures'!$G:$G,"P1",'2012Figures'!$E:$E,$B$1)</f>
        <v>0</v>
      </c>
      <c r="Q386" s="28"/>
      <c r="R386" s="46" t="str">
        <f t="shared" ref="R386:V429" si="42">IF(L386=0,"",ROUND(D386/L386-1,2))</f>
        <v/>
      </c>
      <c r="S386" s="46" t="str">
        <f t="shared" si="42"/>
        <v/>
      </c>
      <c r="T386" s="46" t="str">
        <f t="shared" si="42"/>
        <v/>
      </c>
      <c r="U386" s="46" t="str">
        <f t="shared" si="42"/>
        <v/>
      </c>
      <c r="V386" s="46" t="str">
        <f t="shared" si="42"/>
        <v/>
      </c>
    </row>
    <row r="387" spans="1:22" x14ac:dyDescent="0.2">
      <c r="A387" s="1">
        <v>603</v>
      </c>
      <c r="B387" s="1" t="s">
        <v>126</v>
      </c>
      <c r="C387" s="8">
        <v>2</v>
      </c>
      <c r="D387" s="29">
        <f>SUMIFS('2013Figures'!$J:$J,'2013Figures'!$C:$C,$A387,'2013Figures'!$H:$H,$B387,'2013Figures'!$I:$I,$C387,'2013Figures'!$E:$E,$B$1)</f>
        <v>0</v>
      </c>
      <c r="E387" s="9">
        <f>SUMIFS('2013Figures'!$J:$J,'2013Figures'!$C:$C,$A387,'2013Figures'!$H:$H,$B387,'2013Figures'!$I:$I,$C387,'2013Figures'!$B:$B,"BrokerToCy",'2013Figures'!$G:$G,"E1",'2013Figures'!$E:$E,$B$1)</f>
        <v>0</v>
      </c>
      <c r="F387" s="9">
        <f>SUMIFS('2013Figures'!$J:$J,'2013Figures'!$C:$C,$A387,'2013Figures'!$H:$H,$B387,'2013Figures'!$I:$I,$C387,'2013Figures'!$B:$B,"BrokerToCy",'2013Figures'!$G:$G,"P1",'2013Figures'!$E:$E,$B$1)</f>
        <v>0</v>
      </c>
      <c r="G387" s="9">
        <f>SUMIFS('2013Figures'!$J:$J,'2013Figures'!$C:$C,$A387,'2013Figures'!$H:$H,$B387,'2013Figures'!$I:$I,$C387,'2013Figures'!$B:$B,"CyToBroker",'2013Figures'!$G:$G,"E1",'2013Figures'!$E:$E,$B$1)</f>
        <v>0</v>
      </c>
      <c r="H387" s="9">
        <f>SUMIFS('2013Figures'!$J:$J,'2013Figures'!$C:$C,$A387,'2013Figures'!$H:$H,$B387,'2013Figures'!$I:$I,$C387,'2013Figures'!$B:$B,"CyToBroker",'2013Figures'!$G:$G,"P1",'2013Figures'!$E:$E,$B$1)</f>
        <v>0</v>
      </c>
      <c r="I387" s="30"/>
      <c r="J387" s="31">
        <v>201501</v>
      </c>
      <c r="K387" s="30"/>
      <c r="L387" s="42">
        <f>SUMIFS('2012Figures'!$J:$J,'2012Figures'!$C:$C,$A387,'2012Figures'!$H:$H,$B387,'2012Figures'!$I:$I,$C387,'2012Figures'!$E:$E,$B$1)</f>
        <v>0</v>
      </c>
      <c r="M387" s="52">
        <f>SUMIFS('2012Figures'!$J:$J,'2012Figures'!$C:$C,$A387,'2012Figures'!$H:$H,$B387,'2012Figures'!$I:$I,$C387,'2012Figures'!$B:$B,"BrokerToCy",'2012Figures'!$G:$G,"E1",'2012Figures'!$E:$E,$B$1)</f>
        <v>0</v>
      </c>
      <c r="N387" s="52">
        <f>SUMIFS('2012Figures'!$J:$J,'2012Figures'!$C:$C,$A387,'2012Figures'!$H:$H,$B387,'2012Figures'!$I:$I,$C387,'2012Figures'!$B:$B,"BrokerToCy",'2012Figures'!$G:$G,"P1",'2012Figures'!$E:$E,$B$1)</f>
        <v>0</v>
      </c>
      <c r="O387" s="52">
        <f>SUMIFS('2012Figures'!$J:$J,'2012Figures'!$C:$C,$A387,'2012Figures'!$H:$H,$B387,'2012Figures'!$I:$I,$C387,'2012Figures'!$B:$B,"CyToBroker",'2012Figures'!$G:$G,"E1",'2012Figures'!$E:$E,$B$1)</f>
        <v>0</v>
      </c>
      <c r="P387" s="52">
        <f>SUMIFS('2012Figures'!$J:$J,'2012Figures'!$C:$C,$A387,'2012Figures'!$H:$H,$B387,'2012Figures'!$I:$I,$C387,'2012Figures'!$B:$B,"CyToBroker",'2012Figures'!$G:$G,"P1",'2012Figures'!$E:$E,$B$1)</f>
        <v>0</v>
      </c>
      <c r="Q387" s="30"/>
      <c r="R387" s="46" t="str">
        <f t="shared" si="42"/>
        <v/>
      </c>
      <c r="S387" s="46" t="str">
        <f t="shared" si="42"/>
        <v/>
      </c>
      <c r="T387" s="46" t="str">
        <f t="shared" si="42"/>
        <v/>
      </c>
      <c r="U387" s="46" t="str">
        <f t="shared" si="42"/>
        <v/>
      </c>
      <c r="V387" s="46" t="str">
        <f t="shared" si="42"/>
        <v/>
      </c>
    </row>
    <row r="388" spans="1:22" x14ac:dyDescent="0.2">
      <c r="A388" s="1">
        <v>603</v>
      </c>
      <c r="B388" s="1" t="s">
        <v>126</v>
      </c>
      <c r="C388" s="8">
        <v>1</v>
      </c>
      <c r="D388" s="29">
        <f>SUMIFS('2013Figures'!$J:$J,'2013Figures'!$C:$C,$A388,'2013Figures'!$H:$H,$B388,'2013Figures'!$I:$I,$C388,'2013Figures'!$E:$E,$B$1)</f>
        <v>0</v>
      </c>
      <c r="E388" s="9">
        <f>SUMIFS('2013Figures'!$J:$J,'2013Figures'!$C:$C,$A388,'2013Figures'!$H:$H,$B388,'2013Figures'!$I:$I,$C388,'2013Figures'!$B:$B,"BrokerToCy",'2013Figures'!$G:$G,"E1",'2013Figures'!$E:$E,$B$1)</f>
        <v>0</v>
      </c>
      <c r="F388" s="9">
        <f>SUMIFS('2013Figures'!$J:$J,'2013Figures'!$C:$C,$A388,'2013Figures'!$H:$H,$B388,'2013Figures'!$I:$I,$C388,'2013Figures'!$B:$B,"BrokerToCy",'2013Figures'!$G:$G,"P1",'2013Figures'!$E:$E,$B$1)</f>
        <v>0</v>
      </c>
      <c r="G388" s="9">
        <f>SUMIFS('2013Figures'!$J:$J,'2013Figures'!$C:$C,$A388,'2013Figures'!$H:$H,$B388,'2013Figures'!$I:$I,$C388,'2013Figures'!$B:$B,"CyToBroker",'2013Figures'!$G:$G,"E1",'2013Figures'!$E:$E,$B$1)</f>
        <v>0</v>
      </c>
      <c r="H388" s="9">
        <f>SUMIFS('2013Figures'!$J:$J,'2013Figures'!$C:$C,$A388,'2013Figures'!$H:$H,$B388,'2013Figures'!$I:$I,$C388,'2013Figures'!$B:$B,"CyToBroker",'2013Figures'!$G:$G,"P1",'2013Figures'!$E:$E,$B$1)</f>
        <v>0</v>
      </c>
      <c r="I388" s="30"/>
      <c r="J388" s="31">
        <v>200801</v>
      </c>
      <c r="K388" s="30"/>
      <c r="L388" s="42">
        <f>SUMIFS('2012Figures'!$J:$J,'2012Figures'!$C:$C,$A388,'2012Figures'!$H:$H,$B388,'2012Figures'!$I:$I,$C388,'2012Figures'!$E:$E,$B$1)</f>
        <v>0</v>
      </c>
      <c r="M388" s="52">
        <f>SUMIFS('2012Figures'!$J:$J,'2012Figures'!$C:$C,$A388,'2012Figures'!$H:$H,$B388,'2012Figures'!$I:$I,$C388,'2012Figures'!$B:$B,"BrokerToCy",'2012Figures'!$G:$G,"E1",'2012Figures'!$E:$E,$B$1)</f>
        <v>0</v>
      </c>
      <c r="N388" s="52">
        <f>SUMIFS('2012Figures'!$J:$J,'2012Figures'!$C:$C,$A388,'2012Figures'!$H:$H,$B388,'2012Figures'!$I:$I,$C388,'2012Figures'!$B:$B,"BrokerToCy",'2012Figures'!$G:$G,"P1",'2012Figures'!$E:$E,$B$1)</f>
        <v>0</v>
      </c>
      <c r="O388" s="52">
        <f>SUMIFS('2012Figures'!$J:$J,'2012Figures'!$C:$C,$A388,'2012Figures'!$H:$H,$B388,'2012Figures'!$I:$I,$C388,'2012Figures'!$B:$B,"CyToBroker",'2012Figures'!$G:$G,"E1",'2012Figures'!$E:$E,$B$1)</f>
        <v>0</v>
      </c>
      <c r="P388" s="52">
        <f>SUMIFS('2012Figures'!$J:$J,'2012Figures'!$C:$C,$A388,'2012Figures'!$H:$H,$B388,'2012Figures'!$I:$I,$C388,'2012Figures'!$B:$B,"CyToBroker",'2012Figures'!$G:$G,"P1",'2012Figures'!$E:$E,$B$1)</f>
        <v>0</v>
      </c>
      <c r="Q388" s="30"/>
      <c r="R388" s="46" t="str">
        <f t="shared" si="42"/>
        <v/>
      </c>
      <c r="S388" s="46" t="str">
        <f t="shared" si="42"/>
        <v/>
      </c>
      <c r="T388" s="46" t="str">
        <f t="shared" si="42"/>
        <v/>
      </c>
      <c r="U388" s="46" t="str">
        <f t="shared" si="42"/>
        <v/>
      </c>
      <c r="V388" s="46" t="str">
        <f t="shared" si="42"/>
        <v/>
      </c>
    </row>
    <row r="389" spans="1:22" x14ac:dyDescent="0.2">
      <c r="A389" s="1">
        <v>603</v>
      </c>
      <c r="B389" s="1" t="s">
        <v>126</v>
      </c>
      <c r="D389" s="29">
        <f>SUMIFS('2013Figures'!$J:$J,'2013Figures'!$C:$C,$A389,'2013Figures'!$I:$I,"",'2013Figures'!$E:$E,$B$1)</f>
        <v>0</v>
      </c>
      <c r="E389" s="9">
        <f>SUMIFS('2013Figures'!$J:$J,'2013Figures'!$C:$C,$A389,'2013Figures'!$I:$I,"",'2013Figures'!$B:$B,"BrokerToCy",'2013Figures'!$G:$G,"E1",'2013Figures'!$E:$E,$B$1)</f>
        <v>0</v>
      </c>
      <c r="F389" s="9">
        <f>SUMIFS('2013Figures'!$J:$J,'2013Figures'!$C:$C,$A389,'2013Figures'!$I:$I,"",'2013Figures'!$B:$B,"BrokerToCy",'2013Figures'!$G:$G,"P1",'2013Figures'!$E:$E,$B$1)</f>
        <v>0</v>
      </c>
      <c r="G389" s="9">
        <f>SUMIFS('2013Figures'!$J:$J,'2013Figures'!$C:$C,$A389,'2013Figures'!$I:$I,"",'2013Figures'!$B:$B,"CyToBroker",'2013Figures'!$G:$G,"E1",'2013Figures'!$E:$E,$B$1)</f>
        <v>0</v>
      </c>
      <c r="H389" s="9">
        <f>SUMIFS('2013Figures'!$J:$J,'2013Figures'!$C:$C,$A389,'2013Figures'!$I:$I,"",'2013Figures'!$B:$B,"CyToBroker",'2013Figures'!$G:$G,"P1",'2013Figures'!$E:$E,$B$1)</f>
        <v>0</v>
      </c>
      <c r="J389" s="8" t="s">
        <v>131</v>
      </c>
      <c r="L389" s="42">
        <f>SUMIFS('2012Figures'!$J:$J,'2012Figures'!$C:$C,$A389,'2012Figures'!$I:$I,"",'2012Figures'!$E:$E,$B$1)</f>
        <v>0</v>
      </c>
      <c r="M389" s="52">
        <f>SUMIFS('2012Figures'!$J:$J,'2012Figures'!$C:$C,$A389,'2012Figures'!$I:$I,"",'2012Figures'!$B:$B,"BrokerToCy",'2012Figures'!$G:$G,"E1",'2012Figures'!$E:$E,$B$1)</f>
        <v>0</v>
      </c>
      <c r="N389" s="52">
        <f>SUMIFS('2012Figures'!$J:$J,'2012Figures'!$C:$C,$A389,'2012Figures'!$I:$I,"",'2012Figures'!$B:$B,"BrokerToCy",'2012Figures'!$G:$G,"P1",'2012Figures'!$E:$E,$B$1)</f>
        <v>0</v>
      </c>
      <c r="O389" s="52">
        <f>SUMIFS('2012Figures'!$J:$J,'2012Figures'!$C:$C,$A389,'2012Figures'!$I:$I,"",'2012Figures'!$B:$B,"CyToBroker",'2012Figures'!$G:$G,"E1",'2012Figures'!$E:$E,$B$1)</f>
        <v>0</v>
      </c>
      <c r="P389" s="52">
        <f>SUMIFS('2012Figures'!$J:$J,'2012Figures'!$C:$C,$A389,'2012Figures'!$I:$I,"",'2012Figures'!$B:$B,"CyToBroker",'2012Figures'!$G:$G,"P1",'2012Figures'!$E:$E,$B$1)</f>
        <v>0</v>
      </c>
      <c r="R389" s="46" t="str">
        <f t="shared" si="42"/>
        <v/>
      </c>
      <c r="S389" s="46" t="str">
        <f t="shared" si="42"/>
        <v/>
      </c>
      <c r="T389" s="46" t="str">
        <f t="shared" si="42"/>
        <v/>
      </c>
      <c r="U389" s="46" t="str">
        <f t="shared" si="42"/>
        <v/>
      </c>
      <c r="V389" s="46" t="str">
        <f t="shared" si="42"/>
        <v/>
      </c>
    </row>
    <row r="390" spans="1:22" x14ac:dyDescent="0.2">
      <c r="A390" s="21"/>
      <c r="B390" s="21" t="s">
        <v>92</v>
      </c>
      <c r="C390" s="22"/>
      <c r="D390" s="23">
        <f>SUM(E390:H390)</f>
        <v>0</v>
      </c>
      <c r="E390" s="23">
        <f>SUM(E387:E389)</f>
        <v>0</v>
      </c>
      <c r="F390" s="23">
        <f>SUM(F387:F389)</f>
        <v>0</v>
      </c>
      <c r="G390" s="23">
        <f>SUM(G387:G389)</f>
        <v>0</v>
      </c>
      <c r="H390" s="23">
        <f>SUM(H387:H389)</f>
        <v>0</v>
      </c>
      <c r="I390" s="21"/>
      <c r="J390" s="22"/>
      <c r="K390" s="21"/>
      <c r="L390" s="43">
        <f>SUM(M390:P390)</f>
        <v>0</v>
      </c>
      <c r="M390" s="43">
        <f>SUM(M387:M389)</f>
        <v>0</v>
      </c>
      <c r="N390" s="43">
        <f>SUM(N387:N389)</f>
        <v>0</v>
      </c>
      <c r="O390" s="43">
        <f>SUM(O387:O389)</f>
        <v>0</v>
      </c>
      <c r="P390" s="43">
        <f>SUM(P387:P389)</f>
        <v>0</v>
      </c>
      <c r="Q390" s="21"/>
      <c r="R390" s="21"/>
      <c r="S390" s="21"/>
      <c r="T390" s="21"/>
      <c r="U390" s="21"/>
      <c r="V390" s="21"/>
    </row>
    <row r="391" spans="1:22" x14ac:dyDescent="0.2">
      <c r="A391" s="28">
        <v>604</v>
      </c>
      <c r="B391" s="28" t="s">
        <v>127</v>
      </c>
      <c r="C391" s="17" t="s">
        <v>88</v>
      </c>
      <c r="D391" s="18">
        <f>SUMIFS('2013Figures'!$J:$J,'2013Figures'!$C:$C,$A391,'2013Figures'!$E:$E,$B$1)</f>
        <v>0</v>
      </c>
      <c r="E391" s="18">
        <f>SUMIFS('2013Figures'!$J:$J,'2013Figures'!$C:$C,$A391,'2013Figures'!$B:$B,"BrokerToCy",'2013Figures'!$G:$G,"E1",'2013Figures'!$E:$E,$B$1)</f>
        <v>0</v>
      </c>
      <c r="F391" s="18">
        <f>SUMIFS('2013Figures'!$J:$J,'2013Figures'!$C:$C,$A391,'2013Figures'!$B:$B,"BrokerToCy",'2013Figures'!$G:$G,"P1",'2013Figures'!$E:$E,$B$1)</f>
        <v>0</v>
      </c>
      <c r="G391" s="18">
        <f>SUMIFS('2013Figures'!$J:$J,'2013Figures'!$C:$C,$A391,'2013Figures'!$B:$B,"CyToBroker",'2013Figures'!$G:$G,"E1",'2013Figures'!$E:$E,$B$1)</f>
        <v>0</v>
      </c>
      <c r="H391" s="18">
        <f>SUMIFS('2013Figures'!$J:$J,'2013Figures'!$C:$C,$A391,'2013Figures'!$B:$B,"CyToBroker",'2013Figures'!$G:$G,"P1",'2013Figures'!$E:$E,$B$1)</f>
        <v>0</v>
      </c>
      <c r="I391" s="28"/>
      <c r="J391" s="17"/>
      <c r="K391" s="28"/>
      <c r="L391" s="50">
        <f>SUMIFS('2012Figures'!$J:$J,'2012Figures'!$C:$C,$A391,'2012Figures'!$E:$E,$B$1)</f>
        <v>0</v>
      </c>
      <c r="M391" s="50">
        <f>SUMIFS('2012Figures'!$J:$J,'2012Figures'!$C:$C,$A391,'2012Figures'!$B:$B,"BrokerToCy",'2012Figures'!$G:$G,"E1",'2012Figures'!$E:$E,$B$1)</f>
        <v>0</v>
      </c>
      <c r="N391" s="50">
        <f>SUMIFS('2012Figures'!$J:$J,'2012Figures'!$C:$C,$A391,'2012Figures'!$B:$B,"BrokerToCy",'2012Figures'!$G:$G,"P1",'2012Figures'!$E:$E,$B$1)</f>
        <v>0</v>
      </c>
      <c r="O391" s="50">
        <f>SUMIFS('2012Figures'!$J:$J,'2012Figures'!$C:$C,$A391,'2012Figures'!$B:$B,"CyToBroker",'2012Figures'!$G:$G,"E1",'2012Figures'!$E:$E,$B$1)</f>
        <v>0</v>
      </c>
      <c r="P391" s="50">
        <f>SUMIFS('2012Figures'!$J:$J,'2012Figures'!$C:$C,$A391,'2012Figures'!$B:$B,"CyToBroker",'2012Figures'!$G:$G,"P1",'2012Figures'!$E:$E,$B$1)</f>
        <v>0</v>
      </c>
      <c r="Q391" s="28"/>
      <c r="R391" s="46" t="str">
        <f t="shared" ref="R391:V434" si="43">IF(L391=0,"",ROUND(D391/L391-1,2))</f>
        <v/>
      </c>
      <c r="S391" s="46" t="str">
        <f t="shared" si="43"/>
        <v/>
      </c>
      <c r="T391" s="46" t="str">
        <f t="shared" si="43"/>
        <v/>
      </c>
      <c r="U391" s="46" t="str">
        <f t="shared" si="43"/>
        <v/>
      </c>
      <c r="V391" s="46" t="str">
        <f t="shared" si="43"/>
        <v/>
      </c>
    </row>
    <row r="392" spans="1:22" x14ac:dyDescent="0.2">
      <c r="A392" s="1">
        <v>604</v>
      </c>
      <c r="B392" s="1" t="s">
        <v>127</v>
      </c>
      <c r="D392" s="29">
        <f>SUMIFS('2013Figures'!$J:$J,'2013Figures'!$C:$C,$A392,'2013Figures'!$I:$I,"",'2013Figures'!$E:$E,$B$1)</f>
        <v>0</v>
      </c>
      <c r="E392" s="9">
        <f>SUMIFS('2013Figures'!$J:$J,'2013Figures'!$C:$C,$A392,'2013Figures'!$I:$I,"",'2013Figures'!$B:$B,"BrokerToCy",'2013Figures'!$G:$G,"E1",'2013Figures'!$E:$E,$B$1)</f>
        <v>0</v>
      </c>
      <c r="F392" s="9">
        <f>SUMIFS('2013Figures'!$J:$J,'2013Figures'!$C:$C,$A392,'2013Figures'!$I:$I,"",'2013Figures'!$B:$B,"BrokerToCy",'2013Figures'!$G:$G,"P1",'2013Figures'!$E:$E,$B$1)</f>
        <v>0</v>
      </c>
      <c r="G392" s="9">
        <f>SUMIFS('2013Figures'!$J:$J,'2013Figures'!$C:$C,$A392,'2013Figures'!$I:$I,"",'2013Figures'!$B:$B,"CyToBroker",'2013Figures'!$G:$G,"E1",'2013Figures'!$E:$E,$B$1)</f>
        <v>0</v>
      </c>
      <c r="H392" s="9">
        <f>SUMIFS('2013Figures'!$J:$J,'2013Figures'!$C:$C,$A392,'2013Figures'!$I:$I,"",'2013Figures'!$B:$B,"CyToBroker",'2013Figures'!$G:$G,"P1",'2013Figures'!$E:$E,$B$1)</f>
        <v>0</v>
      </c>
      <c r="J392" s="8" t="s">
        <v>131</v>
      </c>
      <c r="L392" s="42">
        <f>SUMIFS('2012Figures'!$J:$J,'2012Figures'!$C:$C,$A392,'2012Figures'!$I:$I,"",'2012Figures'!$E:$E,$B$1)</f>
        <v>0</v>
      </c>
      <c r="M392" s="52">
        <f>SUMIFS('2012Figures'!$J:$J,'2012Figures'!$C:$C,$A392,'2012Figures'!$I:$I,"",'2012Figures'!$B:$B,"BrokerToCy",'2012Figures'!$G:$G,"E1",'2012Figures'!$E:$E,$B$1)</f>
        <v>0</v>
      </c>
      <c r="N392" s="52">
        <f>SUMIFS('2012Figures'!$J:$J,'2012Figures'!$C:$C,$A392,'2012Figures'!$I:$I,"",'2012Figures'!$B:$B,"BrokerToCy",'2012Figures'!$G:$G,"P1",'2012Figures'!$E:$E,$B$1)</f>
        <v>0</v>
      </c>
      <c r="O392" s="52">
        <f>SUMIFS('2012Figures'!$J:$J,'2012Figures'!$C:$C,$A392,'2012Figures'!$I:$I,"",'2012Figures'!$B:$B,"CyToBroker",'2012Figures'!$G:$G,"E1",'2012Figures'!$E:$E,$B$1)</f>
        <v>0</v>
      </c>
      <c r="P392" s="52">
        <f>SUMIFS('2012Figures'!$J:$J,'2012Figures'!$C:$C,$A392,'2012Figures'!$I:$I,"",'2012Figures'!$B:$B,"CyToBroker",'2012Figures'!$G:$G,"P1",'2012Figures'!$E:$E,$B$1)</f>
        <v>0</v>
      </c>
      <c r="R392" s="46" t="str">
        <f t="shared" si="43"/>
        <v/>
      </c>
      <c r="S392" s="46" t="str">
        <f t="shared" si="43"/>
        <v/>
      </c>
      <c r="T392" s="46" t="str">
        <f t="shared" si="43"/>
        <v/>
      </c>
      <c r="U392" s="46" t="str">
        <f t="shared" si="43"/>
        <v/>
      </c>
      <c r="V392" s="46" t="str">
        <f t="shared" si="43"/>
        <v/>
      </c>
    </row>
    <row r="393" spans="1:22" x14ac:dyDescent="0.2">
      <c r="A393" s="21"/>
      <c r="B393" s="21" t="s">
        <v>92</v>
      </c>
      <c r="C393" s="22"/>
      <c r="D393" s="23">
        <f>SUM(E393:H393)</f>
        <v>0</v>
      </c>
      <c r="E393" s="23">
        <f>SUM(E392:E392)</f>
        <v>0</v>
      </c>
      <c r="F393" s="23">
        <f>SUM(F392:F392)</f>
        <v>0</v>
      </c>
      <c r="G393" s="23">
        <f>SUM(G392:G392)</f>
        <v>0</v>
      </c>
      <c r="H393" s="23">
        <f>SUM(H392:H392)</f>
        <v>0</v>
      </c>
      <c r="I393" s="21"/>
      <c r="J393" s="22"/>
      <c r="K393" s="21"/>
      <c r="L393" s="43">
        <f>SUM(M393:P393)</f>
        <v>0</v>
      </c>
      <c r="M393" s="43">
        <f>SUM(M392:M392)</f>
        <v>0</v>
      </c>
      <c r="N393" s="43">
        <f>SUM(N392:N392)</f>
        <v>0</v>
      </c>
      <c r="O393" s="43">
        <f>SUM(O392:O392)</f>
        <v>0</v>
      </c>
      <c r="P393" s="43">
        <f>SUM(P392:P392)</f>
        <v>0</v>
      </c>
      <c r="Q393" s="21"/>
      <c r="R393" s="21"/>
      <c r="S393" s="21"/>
      <c r="T393" s="21"/>
      <c r="U393" s="21"/>
      <c r="V393" s="21"/>
    </row>
    <row r="394" spans="1:22" x14ac:dyDescent="0.2">
      <c r="A394" s="28">
        <v>701</v>
      </c>
      <c r="B394" s="28" t="s">
        <v>128</v>
      </c>
      <c r="C394" s="17" t="s">
        <v>88</v>
      </c>
      <c r="D394" s="18">
        <f>SUMIFS('2013Figures'!$J:$J,'2013Figures'!$C:$C,$A394,'2013Figures'!$E:$E,$B$1)</f>
        <v>0</v>
      </c>
      <c r="E394" s="18">
        <f>SUMIFS('2013Figures'!$J:$J,'2013Figures'!$C:$C,$A394,'2013Figures'!$B:$B,"BrokerToCy",'2013Figures'!$G:$G,"E1",'2013Figures'!$E:$E,$B$1)</f>
        <v>0</v>
      </c>
      <c r="F394" s="18">
        <f>SUMIFS('2013Figures'!$J:$J,'2013Figures'!$C:$C,$A394,'2013Figures'!$B:$B,"BrokerToCy",'2013Figures'!$G:$G,"P1",'2013Figures'!$E:$E,$B$1)</f>
        <v>0</v>
      </c>
      <c r="G394" s="18">
        <f>SUMIFS('2013Figures'!$J:$J,'2013Figures'!$C:$C,$A394,'2013Figures'!$B:$B,"CyToBroker",'2013Figures'!$G:$G,"E1",'2013Figures'!$E:$E,$B$1)</f>
        <v>0</v>
      </c>
      <c r="H394" s="18">
        <f>SUMIFS('2013Figures'!$J:$J,'2013Figures'!$C:$C,$A394,'2013Figures'!$B:$B,"CyToBroker",'2013Figures'!$G:$G,"P1",'2013Figures'!$E:$E,$B$1)</f>
        <v>0</v>
      </c>
      <c r="I394" s="28"/>
      <c r="J394" s="17"/>
      <c r="K394" s="28"/>
      <c r="L394" s="50">
        <f>SUMIFS('2012Figures'!$J:$J,'2012Figures'!$C:$C,$A394,'2012Figures'!$E:$E,$B$1)</f>
        <v>0</v>
      </c>
      <c r="M394" s="50">
        <f>SUMIFS('2012Figures'!$J:$J,'2012Figures'!$C:$C,$A394,'2012Figures'!$B:$B,"BrokerToCy",'2012Figures'!$G:$G,"E1",'2012Figures'!$E:$E,$B$1)</f>
        <v>0</v>
      </c>
      <c r="N394" s="50">
        <f>SUMIFS('2012Figures'!$J:$J,'2012Figures'!$C:$C,$A394,'2012Figures'!$B:$B,"BrokerToCy",'2012Figures'!$G:$G,"P1",'2012Figures'!$E:$E,$B$1)</f>
        <v>0</v>
      </c>
      <c r="O394" s="50">
        <f>SUMIFS('2012Figures'!$J:$J,'2012Figures'!$C:$C,$A394,'2012Figures'!$B:$B,"CyToBroker",'2012Figures'!$G:$G,"E1",'2012Figures'!$E:$E,$B$1)</f>
        <v>0</v>
      </c>
      <c r="P394" s="50">
        <f>SUMIFS('2012Figures'!$J:$J,'2012Figures'!$C:$C,$A394,'2012Figures'!$B:$B,"CyToBroker",'2012Figures'!$G:$G,"P1",'2012Figures'!$E:$E,$B$1)</f>
        <v>0</v>
      </c>
      <c r="Q394" s="28"/>
      <c r="R394" s="46" t="str">
        <f t="shared" ref="R394:V437" si="44">IF(L394=0,"",ROUND(D394/L394-1,2))</f>
        <v/>
      </c>
      <c r="S394" s="46" t="str">
        <f t="shared" si="44"/>
        <v/>
      </c>
      <c r="T394" s="46" t="str">
        <f t="shared" si="44"/>
        <v/>
      </c>
      <c r="U394" s="46" t="str">
        <f t="shared" si="44"/>
        <v/>
      </c>
      <c r="V394" s="46" t="str">
        <f t="shared" si="44"/>
        <v/>
      </c>
    </row>
    <row r="395" spans="1:22" x14ac:dyDescent="0.2">
      <c r="A395" s="1">
        <v>701</v>
      </c>
      <c r="B395" s="1" t="s">
        <v>128</v>
      </c>
      <c r="C395" s="8">
        <v>2</v>
      </c>
      <c r="D395" s="29">
        <f>SUMIFS('2013Figures'!$J:$J,'2013Figures'!$C:$C,$A395,'2013Figures'!$H:$H,$B395,'2013Figures'!$I:$I,$C395,'2013Figures'!$E:$E,$B$1)</f>
        <v>0</v>
      </c>
      <c r="E395" s="9">
        <f>SUMIFS('2013Figures'!$J:$J,'2013Figures'!$C:$C,$A395,'2013Figures'!$H:$H,$B395,'2013Figures'!$I:$I,$C395,'2013Figures'!$B:$B,"BrokerToCy",'2013Figures'!$G:$G,"E1",'2013Figures'!$E:$E,$B$1)</f>
        <v>0</v>
      </c>
      <c r="F395" s="9">
        <f>SUMIFS('2013Figures'!$J:$J,'2013Figures'!$C:$C,$A395,'2013Figures'!$H:$H,$B395,'2013Figures'!$I:$I,$C395,'2013Figures'!$B:$B,"BrokerToCy",'2013Figures'!$G:$G,"P1",'2013Figures'!$E:$E,$B$1)</f>
        <v>0</v>
      </c>
      <c r="G395" s="9">
        <f>SUMIFS('2013Figures'!$J:$J,'2013Figures'!$C:$C,$A395,'2013Figures'!$H:$H,$B395,'2013Figures'!$I:$I,$C395,'2013Figures'!$B:$B,"CyToBroker",'2013Figures'!$G:$G,"E1",'2013Figures'!$E:$E,$B$1)</f>
        <v>0</v>
      </c>
      <c r="H395" s="9">
        <f>SUMIFS('2013Figures'!$J:$J,'2013Figures'!$C:$C,$A395,'2013Figures'!$H:$H,$B395,'2013Figures'!$I:$I,$C395,'2013Figures'!$B:$B,"CyToBroker",'2013Figures'!$G:$G,"P1",'2013Figures'!$E:$E,$B$1)</f>
        <v>0</v>
      </c>
      <c r="I395" s="30"/>
      <c r="J395" s="31">
        <v>201501</v>
      </c>
      <c r="K395" s="30"/>
      <c r="L395" s="42">
        <f>SUMIFS('2012Figures'!$J:$J,'2012Figures'!$C:$C,$A395,'2012Figures'!$H:$H,$B395,'2012Figures'!$I:$I,$C395,'2012Figures'!$E:$E,$B$1)</f>
        <v>0</v>
      </c>
      <c r="M395" s="52">
        <f>SUMIFS('2012Figures'!$J:$J,'2012Figures'!$C:$C,$A395,'2012Figures'!$H:$H,$B395,'2012Figures'!$I:$I,$C395,'2012Figures'!$B:$B,"BrokerToCy",'2012Figures'!$G:$G,"E1",'2012Figures'!$E:$E,$B$1)</f>
        <v>0</v>
      </c>
      <c r="N395" s="52">
        <f>SUMIFS('2012Figures'!$J:$J,'2012Figures'!$C:$C,$A395,'2012Figures'!$H:$H,$B395,'2012Figures'!$I:$I,$C395,'2012Figures'!$B:$B,"BrokerToCy",'2012Figures'!$G:$G,"P1",'2012Figures'!$E:$E,$B$1)</f>
        <v>0</v>
      </c>
      <c r="O395" s="52">
        <f>SUMIFS('2012Figures'!$J:$J,'2012Figures'!$C:$C,$A395,'2012Figures'!$H:$H,$B395,'2012Figures'!$I:$I,$C395,'2012Figures'!$B:$B,"CyToBroker",'2012Figures'!$G:$G,"E1",'2012Figures'!$E:$E,$B$1)</f>
        <v>0</v>
      </c>
      <c r="P395" s="52">
        <f>SUMIFS('2012Figures'!$J:$J,'2012Figures'!$C:$C,$A395,'2012Figures'!$H:$H,$B395,'2012Figures'!$I:$I,$C395,'2012Figures'!$B:$B,"CyToBroker",'2012Figures'!$G:$G,"P1",'2012Figures'!$E:$E,$B$1)</f>
        <v>0</v>
      </c>
      <c r="Q395" s="30"/>
      <c r="R395" s="46" t="str">
        <f t="shared" si="44"/>
        <v/>
      </c>
      <c r="S395" s="46" t="str">
        <f t="shared" si="44"/>
        <v/>
      </c>
      <c r="T395" s="46" t="str">
        <f t="shared" si="44"/>
        <v/>
      </c>
      <c r="U395" s="46" t="str">
        <f t="shared" si="44"/>
        <v/>
      </c>
      <c r="V395" s="46" t="str">
        <f t="shared" si="44"/>
        <v/>
      </c>
    </row>
    <row r="396" spans="1:22" x14ac:dyDescent="0.2">
      <c r="A396" s="1">
        <v>701</v>
      </c>
      <c r="B396" s="1" t="s">
        <v>128</v>
      </c>
      <c r="C396" s="8">
        <v>1</v>
      </c>
      <c r="D396" s="29">
        <f>SUMIFS('2013Figures'!$J:$J,'2013Figures'!$C:$C,$A396,'2013Figures'!$H:$H,$B396,'2013Figures'!$I:$I,$C396,'2013Figures'!$E:$E,$B$1)</f>
        <v>0</v>
      </c>
      <c r="E396" s="9">
        <f>SUMIFS('2013Figures'!$J:$J,'2013Figures'!$C:$C,$A396,'2013Figures'!$H:$H,$B396,'2013Figures'!$I:$I,$C396,'2013Figures'!$B:$B,"BrokerToCy",'2013Figures'!$G:$G,"E1",'2013Figures'!$E:$E,$B$1)</f>
        <v>0</v>
      </c>
      <c r="F396" s="9">
        <f>SUMIFS('2013Figures'!$J:$J,'2013Figures'!$C:$C,$A396,'2013Figures'!$H:$H,$B396,'2013Figures'!$I:$I,$C396,'2013Figures'!$B:$B,"BrokerToCy",'2013Figures'!$G:$G,"P1",'2013Figures'!$E:$E,$B$1)</f>
        <v>0</v>
      </c>
      <c r="G396" s="9">
        <f>SUMIFS('2013Figures'!$J:$J,'2013Figures'!$C:$C,$A396,'2013Figures'!$H:$H,$B396,'2013Figures'!$I:$I,$C396,'2013Figures'!$B:$B,"CyToBroker",'2013Figures'!$G:$G,"E1",'2013Figures'!$E:$E,$B$1)</f>
        <v>0</v>
      </c>
      <c r="H396" s="9">
        <f>SUMIFS('2013Figures'!$J:$J,'2013Figures'!$C:$C,$A396,'2013Figures'!$H:$H,$B396,'2013Figures'!$I:$I,$C396,'2013Figures'!$B:$B,"CyToBroker",'2013Figures'!$G:$G,"P1",'2013Figures'!$E:$E,$B$1)</f>
        <v>0</v>
      </c>
      <c r="I396" s="30"/>
      <c r="J396" s="31">
        <v>200801</v>
      </c>
      <c r="K396" s="30"/>
      <c r="L396" s="42">
        <f>SUMIFS('2012Figures'!$J:$J,'2012Figures'!$C:$C,$A396,'2012Figures'!$H:$H,$B396,'2012Figures'!$I:$I,$C396,'2012Figures'!$E:$E,$B$1)</f>
        <v>0</v>
      </c>
      <c r="M396" s="52">
        <f>SUMIFS('2012Figures'!$J:$J,'2012Figures'!$C:$C,$A396,'2012Figures'!$H:$H,$B396,'2012Figures'!$I:$I,$C396,'2012Figures'!$B:$B,"BrokerToCy",'2012Figures'!$G:$G,"E1",'2012Figures'!$E:$E,$B$1)</f>
        <v>0</v>
      </c>
      <c r="N396" s="52">
        <f>SUMIFS('2012Figures'!$J:$J,'2012Figures'!$C:$C,$A396,'2012Figures'!$H:$H,$B396,'2012Figures'!$I:$I,$C396,'2012Figures'!$B:$B,"BrokerToCy",'2012Figures'!$G:$G,"P1",'2012Figures'!$E:$E,$B$1)</f>
        <v>0</v>
      </c>
      <c r="O396" s="52">
        <f>SUMIFS('2012Figures'!$J:$J,'2012Figures'!$C:$C,$A396,'2012Figures'!$H:$H,$B396,'2012Figures'!$I:$I,$C396,'2012Figures'!$B:$B,"CyToBroker",'2012Figures'!$G:$G,"E1",'2012Figures'!$E:$E,$B$1)</f>
        <v>0</v>
      </c>
      <c r="P396" s="52">
        <f>SUMIFS('2012Figures'!$J:$J,'2012Figures'!$C:$C,$A396,'2012Figures'!$H:$H,$B396,'2012Figures'!$I:$I,$C396,'2012Figures'!$B:$B,"CyToBroker",'2012Figures'!$G:$G,"P1",'2012Figures'!$E:$E,$B$1)</f>
        <v>0</v>
      </c>
      <c r="Q396" s="30"/>
      <c r="R396" s="46" t="str">
        <f t="shared" si="44"/>
        <v/>
      </c>
      <c r="S396" s="46" t="str">
        <f t="shared" si="44"/>
        <v/>
      </c>
      <c r="T396" s="46" t="str">
        <f t="shared" si="44"/>
        <v/>
      </c>
      <c r="U396" s="46" t="str">
        <f t="shared" si="44"/>
        <v/>
      </c>
      <c r="V396" s="46" t="str">
        <f t="shared" si="44"/>
        <v/>
      </c>
    </row>
    <row r="397" spans="1:22" x14ac:dyDescent="0.2">
      <c r="A397" s="1">
        <v>701</v>
      </c>
      <c r="B397" s="1" t="s">
        <v>128</v>
      </c>
      <c r="D397" s="29">
        <f>SUMIFS('2013Figures'!$J:$J,'2013Figures'!$C:$C,$A397,'2013Figures'!$I:$I,"",'2013Figures'!$E:$E,$B$1)</f>
        <v>0</v>
      </c>
      <c r="E397" s="9">
        <f>SUMIFS('2013Figures'!$J:$J,'2013Figures'!$C:$C,$A397,'2013Figures'!$I:$I,"",'2013Figures'!$B:$B,"BrokerToCy",'2013Figures'!$G:$G,"E1",'2013Figures'!$E:$E,$B$1)</f>
        <v>0</v>
      </c>
      <c r="F397" s="9">
        <f>SUMIFS('2013Figures'!$J:$J,'2013Figures'!$C:$C,$A397,'2013Figures'!$I:$I,"",'2013Figures'!$B:$B,"BrokerToCy",'2013Figures'!$G:$G,"P1",'2013Figures'!$E:$E,$B$1)</f>
        <v>0</v>
      </c>
      <c r="G397" s="9">
        <f>SUMIFS('2013Figures'!$J:$J,'2013Figures'!$C:$C,$A397,'2013Figures'!$I:$I,"",'2013Figures'!$B:$B,"CyToBroker",'2013Figures'!$G:$G,"E1",'2013Figures'!$E:$E,$B$1)</f>
        <v>0</v>
      </c>
      <c r="H397" s="9">
        <f>SUMIFS('2013Figures'!$J:$J,'2013Figures'!$C:$C,$A397,'2013Figures'!$I:$I,"",'2013Figures'!$B:$B,"CyToBroker",'2013Figures'!$G:$G,"P1",'2013Figures'!$E:$E,$B$1)</f>
        <v>0</v>
      </c>
      <c r="J397" s="8" t="s">
        <v>131</v>
      </c>
      <c r="L397" s="42">
        <f>SUMIFS('2012Figures'!$J:$J,'2012Figures'!$C:$C,$A397,'2012Figures'!$I:$I,"",'2012Figures'!$E:$E,$B$1)</f>
        <v>0</v>
      </c>
      <c r="M397" s="52">
        <f>SUMIFS('2012Figures'!$J:$J,'2012Figures'!$C:$C,$A397,'2012Figures'!$I:$I,"",'2012Figures'!$B:$B,"BrokerToCy",'2012Figures'!$G:$G,"E1",'2012Figures'!$E:$E,$B$1)</f>
        <v>0</v>
      </c>
      <c r="N397" s="52">
        <f>SUMIFS('2012Figures'!$J:$J,'2012Figures'!$C:$C,$A397,'2012Figures'!$I:$I,"",'2012Figures'!$B:$B,"BrokerToCy",'2012Figures'!$G:$G,"P1",'2012Figures'!$E:$E,$B$1)</f>
        <v>0</v>
      </c>
      <c r="O397" s="52">
        <f>SUMIFS('2012Figures'!$J:$J,'2012Figures'!$C:$C,$A397,'2012Figures'!$I:$I,"",'2012Figures'!$B:$B,"CyToBroker",'2012Figures'!$G:$G,"E1",'2012Figures'!$E:$E,$B$1)</f>
        <v>0</v>
      </c>
      <c r="P397" s="52">
        <f>SUMIFS('2012Figures'!$J:$J,'2012Figures'!$C:$C,$A397,'2012Figures'!$I:$I,"",'2012Figures'!$B:$B,"CyToBroker",'2012Figures'!$G:$G,"P1",'2012Figures'!$E:$E,$B$1)</f>
        <v>0</v>
      </c>
      <c r="R397" s="46" t="str">
        <f t="shared" si="44"/>
        <v/>
      </c>
      <c r="S397" s="46" t="str">
        <f t="shared" si="44"/>
        <v/>
      </c>
      <c r="T397" s="46" t="str">
        <f t="shared" si="44"/>
        <v/>
      </c>
      <c r="U397" s="46" t="str">
        <f t="shared" si="44"/>
        <v/>
      </c>
      <c r="V397" s="46" t="str">
        <f t="shared" si="44"/>
        <v/>
      </c>
    </row>
    <row r="398" spans="1:22" x14ac:dyDescent="0.2">
      <c r="A398" s="21"/>
      <c r="B398" s="21" t="s">
        <v>92</v>
      </c>
      <c r="C398" s="22"/>
      <c r="D398" s="23">
        <f>SUM(E398:H398)</f>
        <v>0</v>
      </c>
      <c r="E398" s="23">
        <f>SUM(E395:E397)</f>
        <v>0</v>
      </c>
      <c r="F398" s="23">
        <f>SUM(F395:F397)</f>
        <v>0</v>
      </c>
      <c r="G398" s="23">
        <f>SUM(G395:G397)</f>
        <v>0</v>
      </c>
      <c r="H398" s="23">
        <f>SUM(H395:H397)</f>
        <v>0</v>
      </c>
      <c r="I398" s="21"/>
      <c r="J398" s="22"/>
      <c r="K398" s="21"/>
      <c r="L398" s="43">
        <f>SUM(M398:P398)</f>
        <v>0</v>
      </c>
      <c r="M398" s="43">
        <f>SUM(M395:M397)</f>
        <v>0</v>
      </c>
      <c r="N398" s="43">
        <f>SUM(N395:N397)</f>
        <v>0</v>
      </c>
      <c r="O398" s="43">
        <f>SUM(O395:O397)</f>
        <v>0</v>
      </c>
      <c r="P398" s="43">
        <f>SUM(P395:P397)</f>
        <v>0</v>
      </c>
      <c r="Q398" s="21"/>
      <c r="R398" s="21"/>
      <c r="S398" s="21"/>
      <c r="T398" s="21"/>
      <c r="U398" s="21"/>
      <c r="V398" s="21"/>
    </row>
    <row r="399" spans="1:22" x14ac:dyDescent="0.2">
      <c r="A399" s="28">
        <v>9103</v>
      </c>
      <c r="B399" s="28" t="s">
        <v>129</v>
      </c>
      <c r="C399" s="17" t="s">
        <v>88</v>
      </c>
      <c r="D399" s="18">
        <f>SUMIFS('2013Figures'!$J:$J,'2013Figures'!$C:$C,$A399,'2013Figures'!$E:$E,$B$1)</f>
        <v>0</v>
      </c>
      <c r="E399" s="18">
        <f>SUMIFS('2013Figures'!$J:$J,'2013Figures'!$C:$C,$A399,'2013Figures'!$B:$B,"BrokerToCy",'2013Figures'!$G:$G,"E1",'2013Figures'!$E:$E,$B$1)</f>
        <v>0</v>
      </c>
      <c r="F399" s="18">
        <f>SUMIFS('2013Figures'!$J:$J,'2013Figures'!$C:$C,$A399,'2013Figures'!$B:$B,"BrokerToCy",'2013Figures'!$G:$G,"P1",'2013Figures'!$E:$E,$B$1)</f>
        <v>0</v>
      </c>
      <c r="G399" s="18">
        <f>SUMIFS('2013Figures'!$J:$J,'2013Figures'!$C:$C,$A399,'2013Figures'!$B:$B,"CyToBroker",'2013Figures'!$G:$G,"E1",'2013Figures'!$E:$E,$B$1)</f>
        <v>0</v>
      </c>
      <c r="H399" s="18">
        <f>SUMIFS('2013Figures'!$J:$J,'2013Figures'!$C:$C,$A399,'2013Figures'!$B:$B,"CyToBroker",'2013Figures'!$G:$G,"P1",'2013Figures'!$E:$E,$B$1)</f>
        <v>0</v>
      </c>
      <c r="I399" s="28"/>
      <c r="J399" s="17"/>
      <c r="K399" s="28"/>
      <c r="L399" s="50">
        <f>SUMIFS('2012Figures'!$J:$J,'2012Figures'!$C:$C,$A399,'2012Figures'!$E:$E,$B$1)</f>
        <v>0</v>
      </c>
      <c r="M399" s="50">
        <f>SUMIFS('2012Figures'!$J:$J,'2012Figures'!$C:$C,$A399,'2012Figures'!$B:$B,"BrokerToCy",'2012Figures'!$G:$G,"E1",'2012Figures'!$E:$E,$B$1)</f>
        <v>0</v>
      </c>
      <c r="N399" s="50">
        <f>SUMIFS('2012Figures'!$J:$J,'2012Figures'!$C:$C,$A399,'2012Figures'!$B:$B,"BrokerToCy",'2012Figures'!$G:$G,"P1",'2012Figures'!$E:$E,$B$1)</f>
        <v>0</v>
      </c>
      <c r="O399" s="50">
        <f>SUMIFS('2012Figures'!$J:$J,'2012Figures'!$C:$C,$A399,'2012Figures'!$B:$B,"CyToBroker",'2012Figures'!$G:$G,"E1",'2012Figures'!$E:$E,$B$1)</f>
        <v>0</v>
      </c>
      <c r="P399" s="50">
        <f>SUMIFS('2012Figures'!$J:$J,'2012Figures'!$C:$C,$A399,'2012Figures'!$B:$B,"CyToBroker",'2012Figures'!$G:$G,"P1",'2012Figures'!$E:$E,$B$1)</f>
        <v>0</v>
      </c>
      <c r="Q399" s="28"/>
      <c r="R399" s="46" t="str">
        <f t="shared" ref="R399:V405" si="45">IF(L399=0,"",ROUND(D399/L399-1,2))</f>
        <v/>
      </c>
      <c r="S399" s="46" t="str">
        <f t="shared" si="45"/>
        <v/>
      </c>
      <c r="T399" s="46" t="str">
        <f t="shared" si="45"/>
        <v/>
      </c>
      <c r="U399" s="46" t="str">
        <f t="shared" si="45"/>
        <v/>
      </c>
      <c r="V399" s="46" t="str">
        <f t="shared" si="45"/>
        <v/>
      </c>
    </row>
    <row r="400" spans="1:22" x14ac:dyDescent="0.2">
      <c r="A400" s="1">
        <v>9103</v>
      </c>
      <c r="B400" s="1" t="s">
        <v>129</v>
      </c>
      <c r="C400" s="8">
        <v>1</v>
      </c>
      <c r="D400" s="29">
        <f>SUMIFS('2013Figures'!$J:$J,'2013Figures'!$C:$C,$A400,'2013Figures'!$H:$H,$B400,'2013Figures'!$I:$I,$C400,'2013Figures'!$E:$E,$B$1)</f>
        <v>0</v>
      </c>
      <c r="E400" s="9">
        <f>SUMIFS('2013Figures'!$J:$J,'2013Figures'!$C:$C,$A400,'2013Figures'!$H:$H,$B400,'2013Figures'!$I:$I,$C400,'2013Figures'!$B:$B,"BrokerToCy",'2013Figures'!$G:$G,"E1",'2013Figures'!$E:$E,$B$1)</f>
        <v>0</v>
      </c>
      <c r="F400" s="9">
        <f>SUMIFS('2013Figures'!$J:$J,'2013Figures'!$C:$C,$A400,'2013Figures'!$H:$H,$B400,'2013Figures'!$I:$I,$C400,'2013Figures'!$B:$B,"BrokerToCy",'2013Figures'!$G:$G,"P1",'2013Figures'!$E:$E,$B$1)</f>
        <v>0</v>
      </c>
      <c r="G400" s="9">
        <f>SUMIFS('2013Figures'!$J:$J,'2013Figures'!$C:$C,$A400,'2013Figures'!$H:$H,$B400,'2013Figures'!$I:$I,$C400,'2013Figures'!$B:$B,"CyToBroker",'2013Figures'!$G:$G,"E1",'2013Figures'!$E:$E,$B$1)</f>
        <v>0</v>
      </c>
      <c r="H400" s="9">
        <f>SUMIFS('2013Figures'!$J:$J,'2013Figures'!$C:$C,$A400,'2013Figures'!$H:$H,$B400,'2013Figures'!$I:$I,$C400,'2013Figures'!$B:$B,"CyToBroker",'2013Figures'!$G:$G,"P1",'2013Figures'!$E:$E,$B$1)</f>
        <v>0</v>
      </c>
      <c r="I400" s="30"/>
      <c r="J400" s="31"/>
      <c r="K400" s="30"/>
      <c r="L400" s="42">
        <f>SUMIFS('2012Figures'!$J:$J,'2012Figures'!$C:$C,$A400,'2012Figures'!$H:$H,$B400,'2012Figures'!$I:$I,$C400,'2012Figures'!$E:$E,$B$1)</f>
        <v>0</v>
      </c>
      <c r="M400" s="52">
        <f>SUMIFS('2012Figures'!$J:$J,'2012Figures'!$C:$C,$A400,'2012Figures'!$H:$H,$B400,'2012Figures'!$I:$I,$C400,'2012Figures'!$B:$B,"BrokerToCy",'2012Figures'!$G:$G,"E1",'2012Figures'!$E:$E,$B$1)</f>
        <v>0</v>
      </c>
      <c r="N400" s="52">
        <f>SUMIFS('2012Figures'!$J:$J,'2012Figures'!$C:$C,$A400,'2012Figures'!$H:$H,$B400,'2012Figures'!$I:$I,$C400,'2012Figures'!$B:$B,"BrokerToCy",'2012Figures'!$G:$G,"P1",'2012Figures'!$E:$E,$B$1)</f>
        <v>0</v>
      </c>
      <c r="O400" s="52">
        <f>SUMIFS('2012Figures'!$J:$J,'2012Figures'!$C:$C,$A400,'2012Figures'!$H:$H,$B400,'2012Figures'!$I:$I,$C400,'2012Figures'!$B:$B,"CyToBroker",'2012Figures'!$G:$G,"E1",'2012Figures'!$E:$E,$B$1)</f>
        <v>0</v>
      </c>
      <c r="P400" s="52">
        <f>SUMIFS('2012Figures'!$J:$J,'2012Figures'!$C:$C,$A400,'2012Figures'!$H:$H,$B400,'2012Figures'!$I:$I,$C400,'2012Figures'!$B:$B,"CyToBroker",'2012Figures'!$G:$G,"P1",'2012Figures'!$E:$E,$B$1)</f>
        <v>0</v>
      </c>
      <c r="Q400" s="30"/>
      <c r="R400" s="46" t="str">
        <f t="shared" si="45"/>
        <v/>
      </c>
      <c r="S400" s="46" t="str">
        <f t="shared" si="45"/>
        <v/>
      </c>
      <c r="T400" s="46" t="str">
        <f t="shared" si="45"/>
        <v/>
      </c>
      <c r="U400" s="46" t="str">
        <f t="shared" si="45"/>
        <v/>
      </c>
      <c r="V400" s="46" t="str">
        <f t="shared" si="45"/>
        <v/>
      </c>
    </row>
    <row r="401" spans="1:22" x14ac:dyDescent="0.2">
      <c r="A401" s="1">
        <v>9103</v>
      </c>
      <c r="B401" s="1" t="s">
        <v>129</v>
      </c>
      <c r="D401" s="29">
        <f>SUMIFS('2013Figures'!$J:$J,'2013Figures'!$C:$C,$A401,'2013Figures'!$I:$I,"",'2013Figures'!$E:$E,$B$1)</f>
        <v>0</v>
      </c>
      <c r="E401" s="9">
        <f>SUMIFS('2013Figures'!$J:$J,'2013Figures'!$C:$C,$A401,'2013Figures'!$I:$I,"",'2013Figures'!$B:$B,"BrokerToCy",'2013Figures'!$G:$G,"E1",'2013Figures'!$E:$E,$B$1)</f>
        <v>0</v>
      </c>
      <c r="F401" s="9">
        <f>SUMIFS('2013Figures'!$J:$J,'2013Figures'!$C:$C,$A401,'2013Figures'!$I:$I,"",'2013Figures'!$B:$B,"BrokerToCy",'2013Figures'!$G:$G,"P1",'2013Figures'!$E:$E,$B$1)</f>
        <v>0</v>
      </c>
      <c r="G401" s="9">
        <f>SUMIFS('2013Figures'!$J:$J,'2013Figures'!$C:$C,$A401,'2013Figures'!$I:$I,"",'2013Figures'!$B:$B,"CyToBroker",'2013Figures'!$G:$G,"E1",'2013Figures'!$E:$E,$B$1)</f>
        <v>0</v>
      </c>
      <c r="H401" s="9">
        <f>SUMIFS('2013Figures'!$J:$J,'2013Figures'!$C:$C,$A401,'2013Figures'!$I:$I,"",'2013Figures'!$B:$B,"CyToBroker",'2013Figures'!$G:$G,"P1",'2013Figures'!$E:$E,$B$1)</f>
        <v>0</v>
      </c>
      <c r="J401" s="8" t="s">
        <v>131</v>
      </c>
      <c r="L401" s="42">
        <f>SUMIFS('2012Figures'!$J:$J,'2012Figures'!$C:$C,$A401,'2012Figures'!$I:$I,"",'2012Figures'!$E:$E,$B$1)</f>
        <v>0</v>
      </c>
      <c r="M401" s="52">
        <f>SUMIFS('2012Figures'!$J:$J,'2012Figures'!$C:$C,$A401,'2012Figures'!$I:$I,"",'2012Figures'!$B:$B,"BrokerToCy",'2012Figures'!$G:$G,"E1",'2012Figures'!$E:$E,$B$1)</f>
        <v>0</v>
      </c>
      <c r="N401" s="52">
        <f>SUMIFS('2012Figures'!$J:$J,'2012Figures'!$C:$C,$A401,'2012Figures'!$I:$I,"",'2012Figures'!$B:$B,"BrokerToCy",'2012Figures'!$G:$G,"P1",'2012Figures'!$E:$E,$B$1)</f>
        <v>0</v>
      </c>
      <c r="O401" s="52">
        <f>SUMIFS('2012Figures'!$J:$J,'2012Figures'!$C:$C,$A401,'2012Figures'!$I:$I,"",'2012Figures'!$B:$B,"CyToBroker",'2012Figures'!$G:$G,"E1",'2012Figures'!$E:$E,$B$1)</f>
        <v>0</v>
      </c>
      <c r="P401" s="52">
        <f>SUMIFS('2012Figures'!$J:$J,'2012Figures'!$C:$C,$A401,'2012Figures'!$I:$I,"",'2012Figures'!$B:$B,"CyToBroker",'2012Figures'!$G:$G,"P1",'2012Figures'!$E:$E,$B$1)</f>
        <v>0</v>
      </c>
      <c r="R401" s="46" t="str">
        <f t="shared" si="45"/>
        <v/>
      </c>
      <c r="S401" s="46" t="str">
        <f t="shared" si="45"/>
        <v/>
      </c>
      <c r="T401" s="46" t="str">
        <f t="shared" si="45"/>
        <v/>
      </c>
      <c r="U401" s="46" t="str">
        <f t="shared" si="45"/>
        <v/>
      </c>
      <c r="V401" s="46" t="str">
        <f t="shared" si="45"/>
        <v/>
      </c>
    </row>
    <row r="402" spans="1:22" x14ac:dyDescent="0.2">
      <c r="A402" s="21"/>
      <c r="B402" s="21" t="s">
        <v>92</v>
      </c>
      <c r="C402" s="22"/>
      <c r="D402" s="23">
        <f>SUM(E402:H402)</f>
        <v>0</v>
      </c>
      <c r="E402" s="23">
        <f>SUM(E400:E401)</f>
        <v>0</v>
      </c>
      <c r="F402" s="23">
        <f t="shared" ref="F402:H402" si="46">SUM(F400:F401)</f>
        <v>0</v>
      </c>
      <c r="G402" s="23">
        <f t="shared" si="46"/>
        <v>0</v>
      </c>
      <c r="H402" s="23">
        <f t="shared" si="46"/>
        <v>0</v>
      </c>
      <c r="I402" s="21"/>
      <c r="J402" s="22"/>
      <c r="K402" s="21"/>
      <c r="L402" s="43">
        <f>SUM(M402:P402)</f>
        <v>0</v>
      </c>
      <c r="M402" s="43">
        <f>SUM(M400:M401)</f>
        <v>0</v>
      </c>
      <c r="N402" s="43">
        <f t="shared" ref="N402:P402" si="47">SUM(N400:N401)</f>
        <v>0</v>
      </c>
      <c r="O402" s="43">
        <f t="shared" si="47"/>
        <v>0</v>
      </c>
      <c r="P402" s="43">
        <f t="shared" si="47"/>
        <v>0</v>
      </c>
      <c r="Q402" s="21"/>
      <c r="R402" s="21"/>
      <c r="S402" s="21"/>
      <c r="T402" s="21"/>
      <c r="U402" s="21"/>
      <c r="V402" s="21"/>
    </row>
    <row r="403" spans="1:22" x14ac:dyDescent="0.2">
      <c r="A403" s="28">
        <v>9120</v>
      </c>
      <c r="B403" s="28" t="s">
        <v>130</v>
      </c>
      <c r="C403" s="17" t="s">
        <v>88</v>
      </c>
      <c r="D403" s="18">
        <f>SUMIFS('2013Figures'!$J:$J,'2013Figures'!$C:$C,$A403,'2013Figures'!$E:$E,$B$1)</f>
        <v>0</v>
      </c>
      <c r="E403" s="18">
        <f>SUMIFS('2013Figures'!$J:$J,'2013Figures'!$C:$C,$A403,'2013Figures'!$B:$B,"BrokerToCy",'2013Figures'!$G:$G,"E1",'2013Figures'!$E:$E,$B$1)</f>
        <v>0</v>
      </c>
      <c r="F403" s="18">
        <f>SUMIFS('2013Figures'!$J:$J,'2013Figures'!$C:$C,$A403,'2013Figures'!$B:$B,"BrokerToCy",'2013Figures'!$G:$G,"P1",'2013Figures'!$E:$E,$B$1)</f>
        <v>0</v>
      </c>
      <c r="G403" s="18">
        <f>SUMIFS('2013Figures'!$J:$J,'2013Figures'!$C:$C,$A403,'2013Figures'!$B:$B,"CyToBroker",'2013Figures'!$G:$G,"E1",'2013Figures'!$E:$E,$B$1)</f>
        <v>0</v>
      </c>
      <c r="H403" s="18">
        <f>SUMIFS('2013Figures'!$J:$J,'2013Figures'!$C:$C,$A403,'2013Figures'!$B:$B,"CyToBroker",'2013Figures'!$G:$G,"P1",'2013Figures'!$E:$E,$B$1)</f>
        <v>0</v>
      </c>
      <c r="I403" s="28"/>
      <c r="J403" s="17"/>
      <c r="K403" s="28"/>
      <c r="L403" s="50">
        <f>SUMIFS('2012Figures'!$J:$J,'2012Figures'!$C:$C,$A403,'2012Figures'!$E:$E,$B$1)</f>
        <v>0</v>
      </c>
      <c r="M403" s="50">
        <f>SUMIFS('2012Figures'!$J:$J,'2012Figures'!$C:$C,$A403,'2012Figures'!$B:$B,"BrokerToCy",'2012Figures'!$G:$G,"E1",'2012Figures'!$E:$E,$B$1)</f>
        <v>0</v>
      </c>
      <c r="N403" s="50">
        <f>SUMIFS('2012Figures'!$J:$J,'2012Figures'!$C:$C,$A403,'2012Figures'!$B:$B,"BrokerToCy",'2012Figures'!$G:$G,"P1",'2012Figures'!$E:$E,$B$1)</f>
        <v>0</v>
      </c>
      <c r="O403" s="50">
        <f>SUMIFS('2012Figures'!$J:$J,'2012Figures'!$C:$C,$A403,'2012Figures'!$B:$B,"CyToBroker",'2012Figures'!$G:$G,"E1",'2012Figures'!$E:$E,$B$1)</f>
        <v>0</v>
      </c>
      <c r="P403" s="50">
        <f>SUMIFS('2012Figures'!$J:$J,'2012Figures'!$C:$C,$A403,'2012Figures'!$B:$B,"CyToBroker",'2012Figures'!$G:$G,"P1",'2012Figures'!$E:$E,$B$1)</f>
        <v>0</v>
      </c>
      <c r="Q403" s="28"/>
      <c r="R403" s="46" t="str">
        <f t="shared" ref="R403:V409" si="48">IF(L403=0,"",ROUND(D403/L403-1,2))</f>
        <v/>
      </c>
      <c r="S403" s="46" t="str">
        <f t="shared" si="48"/>
        <v/>
      </c>
      <c r="T403" s="46" t="str">
        <f t="shared" si="48"/>
        <v/>
      </c>
      <c r="U403" s="46" t="str">
        <f t="shared" si="48"/>
        <v/>
      </c>
      <c r="V403" s="46" t="str">
        <f t="shared" si="48"/>
        <v/>
      </c>
    </row>
    <row r="404" spans="1:22" x14ac:dyDescent="0.2">
      <c r="A404" s="1">
        <v>9120</v>
      </c>
      <c r="B404" s="1" t="s">
        <v>130</v>
      </c>
      <c r="C404" s="8">
        <v>1</v>
      </c>
      <c r="D404" s="29">
        <f>SUMIFS('2013Figures'!$J:$J,'2013Figures'!$C:$C,$A404,'2013Figures'!$H:$H,$B404,'2013Figures'!$I:$I,$C404,'2013Figures'!$E:$E,$B$1)</f>
        <v>0</v>
      </c>
      <c r="E404" s="9">
        <f>SUMIFS('2013Figures'!$J:$J,'2013Figures'!$C:$C,$A404,'2013Figures'!$H:$H,$B404,'2013Figures'!$I:$I,$C404,'2013Figures'!$B:$B,"BrokerToCy",'2013Figures'!$G:$G,"E1",'2013Figures'!$E:$E,$B$1)</f>
        <v>0</v>
      </c>
      <c r="F404" s="9">
        <f>SUMIFS('2013Figures'!$J:$J,'2013Figures'!$C:$C,$A404,'2013Figures'!$H:$H,$B404,'2013Figures'!$I:$I,$C404,'2013Figures'!$B:$B,"BrokerToCy",'2013Figures'!$G:$G,"P1",'2013Figures'!$E:$E,$B$1)</f>
        <v>0</v>
      </c>
      <c r="G404" s="9">
        <f>SUMIFS('2013Figures'!$J:$J,'2013Figures'!$C:$C,$A404,'2013Figures'!$H:$H,$B404,'2013Figures'!$I:$I,$C404,'2013Figures'!$B:$B,"CyToBroker",'2013Figures'!$G:$G,"E1",'2013Figures'!$E:$E,$B$1)</f>
        <v>0</v>
      </c>
      <c r="H404" s="9">
        <f>SUMIFS('2013Figures'!$J:$J,'2013Figures'!$C:$C,$A404,'2013Figures'!$H:$H,$B404,'2013Figures'!$I:$I,$C404,'2013Figures'!$B:$B,"CyToBroker",'2013Figures'!$G:$G,"P1",'2013Figures'!$E:$E,$B$1)</f>
        <v>0</v>
      </c>
      <c r="I404" s="30"/>
      <c r="J404" s="31">
        <v>201401</v>
      </c>
      <c r="K404" s="30"/>
      <c r="L404" s="42">
        <f>SUMIFS('2012Figures'!$J:$J,'2012Figures'!$C:$C,$A404,'2012Figures'!$H:$H,$B404,'2012Figures'!$I:$I,$C404,'2012Figures'!$E:$E,$B$1)</f>
        <v>0</v>
      </c>
      <c r="M404" s="52">
        <f>SUMIFS('2012Figures'!$J:$J,'2012Figures'!$C:$C,$A404,'2012Figures'!$H:$H,$B404,'2012Figures'!$I:$I,$C404,'2012Figures'!$B:$B,"BrokerToCy",'2012Figures'!$G:$G,"E1",'2012Figures'!$E:$E,$B$1)</f>
        <v>0</v>
      </c>
      <c r="N404" s="52">
        <f>SUMIFS('2012Figures'!$J:$J,'2012Figures'!$C:$C,$A404,'2012Figures'!$H:$H,$B404,'2012Figures'!$I:$I,$C404,'2012Figures'!$B:$B,"BrokerToCy",'2012Figures'!$G:$G,"P1",'2012Figures'!$E:$E,$B$1)</f>
        <v>0</v>
      </c>
      <c r="O404" s="52">
        <f>SUMIFS('2012Figures'!$J:$J,'2012Figures'!$C:$C,$A404,'2012Figures'!$H:$H,$B404,'2012Figures'!$I:$I,$C404,'2012Figures'!$B:$B,"CyToBroker",'2012Figures'!$G:$G,"E1",'2012Figures'!$E:$E,$B$1)</f>
        <v>0</v>
      </c>
      <c r="P404" s="52">
        <f>SUMIFS('2012Figures'!$J:$J,'2012Figures'!$C:$C,$A404,'2012Figures'!$H:$H,$B404,'2012Figures'!$I:$I,$C404,'2012Figures'!$B:$B,"CyToBroker",'2012Figures'!$G:$G,"P1",'2012Figures'!$E:$E,$B$1)</f>
        <v>0</v>
      </c>
      <c r="Q404" s="30"/>
      <c r="R404" s="46" t="str">
        <f t="shared" si="48"/>
        <v/>
      </c>
      <c r="S404" s="46" t="str">
        <f t="shared" si="48"/>
        <v/>
      </c>
      <c r="T404" s="46" t="str">
        <f t="shared" si="48"/>
        <v/>
      </c>
      <c r="U404" s="46" t="str">
        <f t="shared" si="48"/>
        <v/>
      </c>
      <c r="V404" s="46" t="str">
        <f t="shared" si="48"/>
        <v/>
      </c>
    </row>
    <row r="405" spans="1:22" x14ac:dyDescent="0.2">
      <c r="A405" s="1">
        <v>9120</v>
      </c>
      <c r="B405" s="1" t="s">
        <v>130</v>
      </c>
      <c r="D405" s="29">
        <f>SUMIFS('2013Figures'!$J:$J,'2013Figures'!$C:$C,$A405,'2013Figures'!$I:$I,"",'2013Figures'!$E:$E,$B$1)</f>
        <v>0</v>
      </c>
      <c r="E405" s="9">
        <f>SUMIFS('2013Figures'!$J:$J,'2013Figures'!$C:$C,$A405,'2013Figures'!$I:$I,"",'2013Figures'!$B:$B,"BrokerToCy",'2013Figures'!$G:$G,"E1",'2013Figures'!$E:$E,$B$1)</f>
        <v>0</v>
      </c>
      <c r="F405" s="9">
        <f>SUMIFS('2013Figures'!$J:$J,'2013Figures'!$C:$C,$A405,'2013Figures'!$I:$I,"",'2013Figures'!$B:$B,"BrokerToCy",'2013Figures'!$G:$G,"P1",'2013Figures'!$E:$E,$B$1)</f>
        <v>0</v>
      </c>
      <c r="G405" s="9">
        <f>SUMIFS('2013Figures'!$J:$J,'2013Figures'!$C:$C,$A405,'2013Figures'!$I:$I,"",'2013Figures'!$B:$B,"CyToBroker",'2013Figures'!$G:$G,"E1",'2013Figures'!$E:$E,$B$1)</f>
        <v>0</v>
      </c>
      <c r="H405" s="9">
        <f>SUMIFS('2013Figures'!$J:$J,'2013Figures'!$C:$C,$A405,'2013Figures'!$I:$I,"",'2013Figures'!$B:$B,"CyToBroker",'2013Figures'!$G:$G,"P1",'2013Figures'!$E:$E,$B$1)</f>
        <v>0</v>
      </c>
      <c r="J405" s="8" t="s">
        <v>131</v>
      </c>
      <c r="L405" s="42">
        <f>SUMIFS('2012Figures'!$J:$J,'2012Figures'!$C:$C,$A405,'2012Figures'!$I:$I,"",'2012Figures'!$E:$E,$B$1)</f>
        <v>0</v>
      </c>
      <c r="M405" s="52">
        <f>SUMIFS('2012Figures'!$J:$J,'2012Figures'!$C:$C,$A405,'2012Figures'!$I:$I,"",'2012Figures'!$B:$B,"BrokerToCy",'2012Figures'!$G:$G,"E1",'2012Figures'!$E:$E,$B$1)</f>
        <v>0</v>
      </c>
      <c r="N405" s="52">
        <f>SUMIFS('2012Figures'!$J:$J,'2012Figures'!$C:$C,$A405,'2012Figures'!$I:$I,"",'2012Figures'!$B:$B,"BrokerToCy",'2012Figures'!$G:$G,"P1",'2012Figures'!$E:$E,$B$1)</f>
        <v>0</v>
      </c>
      <c r="O405" s="52">
        <f>SUMIFS('2012Figures'!$J:$J,'2012Figures'!$C:$C,$A405,'2012Figures'!$I:$I,"",'2012Figures'!$B:$B,"CyToBroker",'2012Figures'!$G:$G,"E1",'2012Figures'!$E:$E,$B$1)</f>
        <v>0</v>
      </c>
      <c r="P405" s="52">
        <f>SUMIFS('2012Figures'!$J:$J,'2012Figures'!$C:$C,$A405,'2012Figures'!$I:$I,"",'2012Figures'!$B:$B,"CyToBroker",'2012Figures'!$G:$G,"P1",'2012Figures'!$E:$E,$B$1)</f>
        <v>0</v>
      </c>
      <c r="R405" s="46" t="str">
        <f t="shared" si="48"/>
        <v/>
      </c>
      <c r="S405" s="46" t="str">
        <f t="shared" si="48"/>
        <v/>
      </c>
      <c r="T405" s="46" t="str">
        <f t="shared" si="48"/>
        <v/>
      </c>
      <c r="U405" s="46" t="str">
        <f t="shared" si="48"/>
        <v/>
      </c>
      <c r="V405" s="46" t="str">
        <f t="shared" si="48"/>
        <v/>
      </c>
    </row>
    <row r="406" spans="1:22" x14ac:dyDescent="0.2">
      <c r="A406" s="21"/>
      <c r="B406" s="21" t="s">
        <v>92</v>
      </c>
      <c r="C406" s="22"/>
      <c r="D406" s="23">
        <f>SUM(E406:H406)</f>
        <v>0</v>
      </c>
      <c r="E406" s="23">
        <f>SUM(E404:E405)</f>
        <v>0</v>
      </c>
      <c r="F406" s="23">
        <f>SUM(F404:F405)</f>
        <v>0</v>
      </c>
      <c r="G406" s="23">
        <f>SUM(G404:G405)</f>
        <v>0</v>
      </c>
      <c r="H406" s="23">
        <f>SUM(H404:H405)</f>
        <v>0</v>
      </c>
      <c r="I406" s="21"/>
      <c r="J406" s="22"/>
      <c r="K406" s="21"/>
      <c r="L406" s="43">
        <f>SUM(M406:P406)</f>
        <v>0</v>
      </c>
      <c r="M406" s="43">
        <f>SUM(M404:M405)</f>
        <v>0</v>
      </c>
      <c r="N406" s="43">
        <f>SUM(N404:N405)</f>
        <v>0</v>
      </c>
      <c r="O406" s="43">
        <f>SUM(O404:O405)</f>
        <v>0</v>
      </c>
      <c r="P406" s="43">
        <f>SUM(P404:P405)</f>
        <v>0</v>
      </c>
      <c r="Q406" s="21"/>
      <c r="R406" s="21"/>
      <c r="S406" s="21"/>
      <c r="T406" s="21"/>
      <c r="U406" s="21"/>
      <c r="V406" s="21"/>
    </row>
    <row r="407" spans="1:22" x14ac:dyDescent="0.2">
      <c r="A407" s="28">
        <v>9730</v>
      </c>
      <c r="B407" s="28" t="s">
        <v>50</v>
      </c>
      <c r="C407" s="17" t="s">
        <v>88</v>
      </c>
      <c r="D407" s="18">
        <f>SUMIFS('2013Figures'!$J:$J,'2013Figures'!$C:$C,$A407,'2013Figures'!$E:$E,$B$1)</f>
        <v>0</v>
      </c>
      <c r="E407" s="18">
        <f>SUMIFS('2013Figures'!$J:$J,'2013Figures'!$C:$C,$A407,'2013Figures'!$B:$B,"BrokerToCy",'2013Figures'!$G:$G,"E1",'2013Figures'!$E:$E,$B$1)</f>
        <v>0</v>
      </c>
      <c r="F407" s="18">
        <f>SUMIFS('2013Figures'!$J:$J,'2013Figures'!$C:$C,$A407,'2013Figures'!$B:$B,"BrokerToCy",'2013Figures'!$G:$G,"P1",'2013Figures'!$E:$E,$B$1)</f>
        <v>0</v>
      </c>
      <c r="G407" s="18">
        <f>SUMIFS('2013Figures'!$J:$J,'2013Figures'!$C:$C,$A407,'2013Figures'!$B:$B,"CyToBroker",'2013Figures'!$G:$G,"E1",'2013Figures'!$E:$E,$B$1)</f>
        <v>0</v>
      </c>
      <c r="H407" s="18">
        <f>SUMIFS('2013Figures'!$J:$J,'2013Figures'!$C:$C,$A407,'2013Figures'!$B:$B,"CyToBroker",'2013Figures'!$G:$G,"P1",'2013Figures'!$E:$E,$B$1)</f>
        <v>0</v>
      </c>
      <c r="I407" s="28"/>
      <c r="J407" s="17"/>
      <c r="K407" s="28"/>
      <c r="L407" s="50">
        <f>SUMIFS('2012Figures'!$J:$J,'2012Figures'!$C:$C,$A407,'2012Figures'!$E:$E,$B$1)</f>
        <v>0</v>
      </c>
      <c r="M407" s="50">
        <f>SUMIFS('2012Figures'!$J:$J,'2012Figures'!$C:$C,$A407,'2012Figures'!$B:$B,"BrokerToCy",'2012Figures'!$G:$G,"E1",'2012Figures'!$E:$E,$B$1)</f>
        <v>0</v>
      </c>
      <c r="N407" s="50">
        <f>SUMIFS('2012Figures'!$J:$J,'2012Figures'!$C:$C,$A407,'2012Figures'!$B:$B,"BrokerToCy",'2012Figures'!$G:$G,"P1",'2012Figures'!$E:$E,$B$1)</f>
        <v>0</v>
      </c>
      <c r="O407" s="50">
        <f>SUMIFS('2012Figures'!$J:$J,'2012Figures'!$C:$C,$A407,'2012Figures'!$B:$B,"CyToBroker",'2012Figures'!$G:$G,"E1",'2012Figures'!$E:$E,$B$1)</f>
        <v>0</v>
      </c>
      <c r="P407" s="50">
        <f>SUMIFS('2012Figures'!$J:$J,'2012Figures'!$C:$C,$A407,'2012Figures'!$B:$B,"CyToBroker",'2012Figures'!$G:$G,"P1",'2012Figures'!$E:$E,$B$1)</f>
        <v>0</v>
      </c>
      <c r="Q407" s="28"/>
      <c r="R407" s="46" t="str">
        <f t="shared" ref="R407:V414" si="49">IF(L407=0,"",ROUND(D407/L407-1,2))</f>
        <v/>
      </c>
      <c r="S407" s="46" t="str">
        <f t="shared" si="49"/>
        <v/>
      </c>
      <c r="T407" s="46" t="str">
        <f t="shared" si="49"/>
        <v/>
      </c>
      <c r="U407" s="46" t="str">
        <f t="shared" si="49"/>
        <v/>
      </c>
      <c r="V407" s="46" t="str">
        <f t="shared" si="49"/>
        <v/>
      </c>
    </row>
    <row r="408" spans="1:22" x14ac:dyDescent="0.2">
      <c r="A408" s="1">
        <v>9730</v>
      </c>
      <c r="B408" s="1" t="s">
        <v>50</v>
      </c>
      <c r="C408" s="8">
        <v>3</v>
      </c>
      <c r="D408" s="29">
        <f>SUMIFS('2013Figures'!$J:$J,'2013Figures'!$C:$C,$A408,'2013Figures'!$H:$H,$B408,'2013Figures'!$I:$I,$C408,'2013Figures'!$E:$E,$B$1)</f>
        <v>0</v>
      </c>
      <c r="E408" s="9">
        <f>SUMIFS('2013Figures'!$J:$J,'2013Figures'!$C:$C,$A408,'2013Figures'!$H:$H,$B408,'2013Figures'!$I:$I,$C408,'2013Figures'!$B:$B,"BrokerToCy",'2013Figures'!$G:$G,"E1",'2013Figures'!$E:$E,$B$1)</f>
        <v>0</v>
      </c>
      <c r="F408" s="9">
        <f>SUMIFS('2013Figures'!$J:$J,'2013Figures'!$C:$C,$A408,'2013Figures'!$H:$H,$B408,'2013Figures'!$I:$I,$C408,'2013Figures'!$B:$B,"BrokerToCy",'2013Figures'!$G:$G,"P1",'2013Figures'!$E:$E,$B$1)</f>
        <v>0</v>
      </c>
      <c r="G408" s="9">
        <f>SUMIFS('2013Figures'!$J:$J,'2013Figures'!$C:$C,$A408,'2013Figures'!$H:$H,$B408,'2013Figures'!$I:$I,$C408,'2013Figures'!$B:$B,"CyToBroker",'2013Figures'!$G:$G,"E1",'2013Figures'!$E:$E,$B$1)</f>
        <v>0</v>
      </c>
      <c r="H408" s="9">
        <f>SUMIFS('2013Figures'!$J:$J,'2013Figures'!$C:$C,$A408,'2013Figures'!$H:$H,$B408,'2013Figures'!$I:$I,$C408,'2013Figures'!$B:$B,"CyToBroker",'2013Figures'!$G:$G,"P1",'2013Figures'!$E:$E,$B$1)</f>
        <v>0</v>
      </c>
      <c r="J408" s="8">
        <v>201501</v>
      </c>
      <c r="L408" s="42">
        <f>SUMIFS('2012Figures'!$J:$J,'2012Figures'!$C:$C,$A408,'2012Figures'!$H:$H,$B408,'2012Figures'!$I:$I,$C408,'2012Figures'!$E:$E,$B$1)</f>
        <v>0</v>
      </c>
      <c r="M408" s="52">
        <f>SUMIFS('2012Figures'!$J:$J,'2012Figures'!$C:$C,$A408,'2012Figures'!$H:$H,$B408,'2012Figures'!$I:$I,$C408,'2012Figures'!$B:$B,"BrokerToCy",'2012Figures'!$G:$G,"E1",'2012Figures'!$E:$E,$B$1)</f>
        <v>0</v>
      </c>
      <c r="N408" s="52">
        <f>SUMIFS('2012Figures'!$J:$J,'2012Figures'!$C:$C,$A408,'2012Figures'!$H:$H,$B408,'2012Figures'!$I:$I,$C408,'2012Figures'!$B:$B,"BrokerToCy",'2012Figures'!$G:$G,"P1",'2012Figures'!$E:$E,$B$1)</f>
        <v>0</v>
      </c>
      <c r="O408" s="52">
        <f>SUMIFS('2012Figures'!$J:$J,'2012Figures'!$C:$C,$A408,'2012Figures'!$H:$H,$B408,'2012Figures'!$I:$I,$C408,'2012Figures'!$B:$B,"CyToBroker",'2012Figures'!$G:$G,"E1",'2012Figures'!$E:$E,$B$1)</f>
        <v>0</v>
      </c>
      <c r="P408" s="52">
        <f>SUMIFS('2012Figures'!$J:$J,'2012Figures'!$C:$C,$A408,'2012Figures'!$H:$H,$B408,'2012Figures'!$I:$I,$C408,'2012Figures'!$B:$B,"CyToBroker",'2012Figures'!$G:$G,"P1",'2012Figures'!$E:$E,$B$1)</f>
        <v>0</v>
      </c>
      <c r="R408" s="46" t="str">
        <f t="shared" si="49"/>
        <v/>
      </c>
      <c r="S408" s="46" t="str">
        <f t="shared" si="49"/>
        <v/>
      </c>
      <c r="T408" s="46" t="str">
        <f t="shared" si="49"/>
        <v/>
      </c>
      <c r="U408" s="46" t="str">
        <f t="shared" si="49"/>
        <v/>
      </c>
      <c r="V408" s="46" t="str">
        <f t="shared" si="49"/>
        <v/>
      </c>
    </row>
    <row r="409" spans="1:22" x14ac:dyDescent="0.2">
      <c r="A409" s="1">
        <v>9730</v>
      </c>
      <c r="B409" s="1" t="s">
        <v>50</v>
      </c>
      <c r="C409" s="8">
        <v>2</v>
      </c>
      <c r="D409" s="29">
        <f>SUMIFS('2013Figures'!$J:$J,'2013Figures'!$C:$C,$A409,'2013Figures'!$H:$H,$B409,'2013Figures'!$I:$I,$C409,'2013Figures'!$E:$E,$B$1)</f>
        <v>0</v>
      </c>
      <c r="E409" s="9">
        <f>SUMIFS('2013Figures'!$J:$J,'2013Figures'!$C:$C,$A409,'2013Figures'!$H:$H,$B409,'2013Figures'!$I:$I,$C409,'2013Figures'!$B:$B,"BrokerToCy",'2013Figures'!$G:$G,"E1",'2013Figures'!$E:$E,$B$1)</f>
        <v>0</v>
      </c>
      <c r="F409" s="9">
        <f>SUMIFS('2013Figures'!$J:$J,'2013Figures'!$C:$C,$A409,'2013Figures'!$H:$H,$B409,'2013Figures'!$I:$I,$C409,'2013Figures'!$B:$B,"BrokerToCy",'2013Figures'!$G:$G,"P1",'2013Figures'!$E:$E,$B$1)</f>
        <v>0</v>
      </c>
      <c r="G409" s="9">
        <f>SUMIFS('2013Figures'!$J:$J,'2013Figures'!$C:$C,$A409,'2013Figures'!$H:$H,$B409,'2013Figures'!$I:$I,$C409,'2013Figures'!$B:$B,"CyToBroker",'2013Figures'!$G:$G,"E1",'2013Figures'!$E:$E,$B$1)</f>
        <v>0</v>
      </c>
      <c r="H409" s="9">
        <f>SUMIFS('2013Figures'!$J:$J,'2013Figures'!$C:$C,$A409,'2013Figures'!$H:$H,$B409,'2013Figures'!$I:$I,$C409,'2013Figures'!$B:$B,"CyToBroker",'2013Figures'!$G:$G,"P1",'2013Figures'!$E:$E,$B$1)</f>
        <v>0</v>
      </c>
      <c r="J409" s="8">
        <v>201401</v>
      </c>
      <c r="L409" s="42">
        <f>SUMIFS('2012Figures'!$J:$J,'2012Figures'!$C:$C,$A409,'2012Figures'!$H:$H,$B409,'2012Figures'!$I:$I,$C409,'2012Figures'!$E:$E,$B$1)</f>
        <v>0</v>
      </c>
      <c r="M409" s="52">
        <f>SUMIFS('2012Figures'!$J:$J,'2012Figures'!$C:$C,$A409,'2012Figures'!$H:$H,$B409,'2012Figures'!$I:$I,$C409,'2012Figures'!$B:$B,"BrokerToCy",'2012Figures'!$G:$G,"E1",'2012Figures'!$E:$E,$B$1)</f>
        <v>0</v>
      </c>
      <c r="N409" s="52">
        <f>SUMIFS('2012Figures'!$J:$J,'2012Figures'!$C:$C,$A409,'2012Figures'!$H:$H,$B409,'2012Figures'!$I:$I,$C409,'2012Figures'!$B:$B,"BrokerToCy",'2012Figures'!$G:$G,"P1",'2012Figures'!$E:$E,$B$1)</f>
        <v>0</v>
      </c>
      <c r="O409" s="52">
        <f>SUMIFS('2012Figures'!$J:$J,'2012Figures'!$C:$C,$A409,'2012Figures'!$H:$H,$B409,'2012Figures'!$I:$I,$C409,'2012Figures'!$B:$B,"CyToBroker",'2012Figures'!$G:$G,"E1",'2012Figures'!$E:$E,$B$1)</f>
        <v>0</v>
      </c>
      <c r="P409" s="52">
        <f>SUMIFS('2012Figures'!$J:$J,'2012Figures'!$C:$C,$A409,'2012Figures'!$H:$H,$B409,'2012Figures'!$I:$I,$C409,'2012Figures'!$B:$B,"CyToBroker",'2012Figures'!$G:$G,"P1",'2012Figures'!$E:$E,$B$1)</f>
        <v>0</v>
      </c>
      <c r="R409" s="46" t="str">
        <f t="shared" si="49"/>
        <v/>
      </c>
      <c r="S409" s="46" t="str">
        <f t="shared" si="49"/>
        <v/>
      </c>
      <c r="T409" s="46" t="str">
        <f t="shared" si="49"/>
        <v/>
      </c>
      <c r="U409" s="46" t="str">
        <f t="shared" si="49"/>
        <v/>
      </c>
      <c r="V409" s="46" t="str">
        <f t="shared" si="49"/>
        <v/>
      </c>
    </row>
    <row r="410" spans="1:22" x14ac:dyDescent="0.2">
      <c r="A410" s="1">
        <v>9730</v>
      </c>
      <c r="B410" s="1" t="s">
        <v>50</v>
      </c>
      <c r="C410" s="8">
        <v>1</v>
      </c>
      <c r="D410" s="29">
        <f>SUMIFS('2013Figures'!$J:$J,'2013Figures'!$C:$C,$A410,'2013Figures'!$H:$H,$B410,'2013Figures'!$I:$I,$C410,'2013Figures'!$E:$E,$B$1)</f>
        <v>0</v>
      </c>
      <c r="E410" s="9">
        <f>SUMIFS('2013Figures'!$J:$J,'2013Figures'!$C:$C,$A410,'2013Figures'!$H:$H,$B410,'2013Figures'!$I:$I,$C410,'2013Figures'!$B:$B,"BrokerToCy",'2013Figures'!$G:$G,"E1",'2013Figures'!$E:$E,$B$1)</f>
        <v>0</v>
      </c>
      <c r="F410" s="9">
        <f>SUMIFS('2013Figures'!$J:$J,'2013Figures'!$C:$C,$A410,'2013Figures'!$H:$H,$B410,'2013Figures'!$I:$I,$C410,'2013Figures'!$B:$B,"BrokerToCy",'2013Figures'!$G:$G,"P1",'2013Figures'!$E:$E,$B$1)</f>
        <v>0</v>
      </c>
      <c r="G410" s="9">
        <f>SUMIFS('2013Figures'!$J:$J,'2013Figures'!$C:$C,$A410,'2013Figures'!$H:$H,$B410,'2013Figures'!$I:$I,$C410,'2013Figures'!$B:$B,"CyToBroker",'2013Figures'!$G:$G,"E1",'2013Figures'!$E:$E,$B$1)</f>
        <v>0</v>
      </c>
      <c r="H410" s="9">
        <f>SUMIFS('2013Figures'!$J:$J,'2013Figures'!$C:$C,$A410,'2013Figures'!$H:$H,$B410,'2013Figures'!$I:$I,$C410,'2013Figures'!$B:$B,"CyToBroker",'2013Figures'!$G:$G,"P1",'2013Figures'!$E:$E,$B$1)</f>
        <v>0</v>
      </c>
      <c r="I410" s="30"/>
      <c r="J410" s="31">
        <v>200901</v>
      </c>
      <c r="K410" s="30"/>
      <c r="L410" s="42">
        <f>SUMIFS('2012Figures'!$J:$J,'2012Figures'!$C:$C,$A410,'2012Figures'!$H:$H,$B410,'2012Figures'!$I:$I,$C410,'2012Figures'!$E:$E,$B$1)</f>
        <v>0</v>
      </c>
      <c r="M410" s="52">
        <f>SUMIFS('2012Figures'!$J:$J,'2012Figures'!$C:$C,$A410,'2012Figures'!$H:$H,$B410,'2012Figures'!$I:$I,$C410,'2012Figures'!$B:$B,"BrokerToCy",'2012Figures'!$G:$G,"E1",'2012Figures'!$E:$E,$B$1)</f>
        <v>0</v>
      </c>
      <c r="N410" s="52">
        <f>SUMIFS('2012Figures'!$J:$J,'2012Figures'!$C:$C,$A410,'2012Figures'!$H:$H,$B410,'2012Figures'!$I:$I,$C410,'2012Figures'!$B:$B,"BrokerToCy",'2012Figures'!$G:$G,"P1",'2012Figures'!$E:$E,$B$1)</f>
        <v>0</v>
      </c>
      <c r="O410" s="52">
        <f>SUMIFS('2012Figures'!$J:$J,'2012Figures'!$C:$C,$A410,'2012Figures'!$H:$H,$B410,'2012Figures'!$I:$I,$C410,'2012Figures'!$B:$B,"CyToBroker",'2012Figures'!$G:$G,"E1",'2012Figures'!$E:$E,$B$1)</f>
        <v>0</v>
      </c>
      <c r="P410" s="52">
        <f>SUMIFS('2012Figures'!$J:$J,'2012Figures'!$C:$C,$A410,'2012Figures'!$H:$H,$B410,'2012Figures'!$I:$I,$C410,'2012Figures'!$B:$B,"CyToBroker",'2012Figures'!$G:$G,"P1",'2012Figures'!$E:$E,$B$1)</f>
        <v>0</v>
      </c>
      <c r="Q410" s="30"/>
      <c r="R410" s="46" t="str">
        <f>IF(L410=0,"",ROUND(D410/L410-1,2))</f>
        <v/>
      </c>
      <c r="S410" s="46" t="str">
        <f t="shared" si="49"/>
        <v/>
      </c>
      <c r="T410" s="46" t="str">
        <f t="shared" si="49"/>
        <v/>
      </c>
      <c r="U410" s="46" t="str">
        <f t="shared" si="49"/>
        <v/>
      </c>
      <c r="V410" s="46" t="str">
        <f t="shared" si="49"/>
        <v/>
      </c>
    </row>
    <row r="411" spans="1:22" x14ac:dyDescent="0.2">
      <c r="A411" s="1">
        <v>9730</v>
      </c>
      <c r="B411" s="1" t="s">
        <v>50</v>
      </c>
      <c r="D411" s="29">
        <f>SUMIFS('2013Figures'!$J:$J,'2013Figures'!$C:$C,$A411,'2013Figures'!$I:$I,"",'2013Figures'!$E:$E,$B$1)</f>
        <v>0</v>
      </c>
      <c r="E411" s="9">
        <f>SUMIFS('2013Figures'!$J:$J,'2013Figures'!$C:$C,$A411,'2013Figures'!$I:$I,"",'2013Figures'!$B:$B,"BrokerToCy",'2013Figures'!$G:$G,"E1",'2013Figures'!$E:$E,$B$1)</f>
        <v>0</v>
      </c>
      <c r="F411" s="9">
        <f>SUMIFS('2013Figures'!$J:$J,'2013Figures'!$C:$C,$A411,'2013Figures'!$I:$I,"",'2013Figures'!$B:$B,"BrokerToCy",'2013Figures'!$G:$G,"P1",'2013Figures'!$E:$E,$B$1)</f>
        <v>0</v>
      </c>
      <c r="G411" s="9">
        <f>SUMIFS('2013Figures'!$J:$J,'2013Figures'!$C:$C,$A411,'2013Figures'!$I:$I,"",'2013Figures'!$B:$B,"CyToBroker",'2013Figures'!$G:$G,"E1",'2013Figures'!$E:$E,$B$1)</f>
        <v>0</v>
      </c>
      <c r="H411" s="9">
        <f>SUMIFS('2013Figures'!$J:$J,'2013Figures'!$C:$C,$A411,'2013Figures'!$I:$I,"",'2013Figures'!$B:$B,"CyToBroker",'2013Figures'!$G:$G,"P1",'2013Figures'!$E:$E,$B$1)</f>
        <v>0</v>
      </c>
      <c r="J411" s="8" t="s">
        <v>131</v>
      </c>
      <c r="L411" s="42">
        <f>SUMIFS('2012Figures'!$J:$J,'2012Figures'!$C:$C,$A411,'2012Figures'!$I:$I,"",'2012Figures'!$E:$E,$B$1)</f>
        <v>0</v>
      </c>
      <c r="M411" s="52">
        <f>SUMIFS('2012Figures'!$J:$J,'2012Figures'!$C:$C,$A411,'2012Figures'!$I:$I,"",'2012Figures'!$B:$B,"BrokerToCy",'2012Figures'!$G:$G,"E1",'2012Figures'!$E:$E,$B$1)</f>
        <v>0</v>
      </c>
      <c r="N411" s="52">
        <f>SUMIFS('2012Figures'!$J:$J,'2012Figures'!$C:$C,$A411,'2012Figures'!$I:$I,"",'2012Figures'!$B:$B,"BrokerToCy",'2012Figures'!$G:$G,"P1",'2012Figures'!$E:$E,$B$1)</f>
        <v>0</v>
      </c>
      <c r="O411" s="52">
        <f>SUMIFS('2012Figures'!$J:$J,'2012Figures'!$C:$C,$A411,'2012Figures'!$I:$I,"",'2012Figures'!$B:$B,"CyToBroker",'2012Figures'!$G:$G,"E1",'2012Figures'!$E:$E,$B$1)</f>
        <v>0</v>
      </c>
      <c r="P411" s="52">
        <f>SUMIFS('2012Figures'!$J:$J,'2012Figures'!$C:$C,$A411,'2012Figures'!$I:$I,"",'2012Figures'!$B:$B,"CyToBroker",'2012Figures'!$G:$G,"P1",'2012Figures'!$E:$E,$B$1)</f>
        <v>0</v>
      </c>
      <c r="R411" s="46" t="str">
        <f t="shared" ref="R411:R418" si="50">IF(L411=0,"",ROUND(D411/L411-1,2))</f>
        <v/>
      </c>
      <c r="S411" s="46" t="str">
        <f t="shared" si="49"/>
        <v/>
      </c>
      <c r="T411" s="46" t="str">
        <f t="shared" si="49"/>
        <v/>
      </c>
      <c r="U411" s="46" t="str">
        <f t="shared" si="49"/>
        <v/>
      </c>
      <c r="V411" s="46" t="str">
        <f t="shared" si="49"/>
        <v/>
      </c>
    </row>
    <row r="412" spans="1:22" x14ac:dyDescent="0.2">
      <c r="A412" s="21"/>
      <c r="B412" s="21" t="s">
        <v>92</v>
      </c>
      <c r="C412" s="22"/>
      <c r="D412" s="23">
        <f>SUM(E412:H412)</f>
        <v>0</v>
      </c>
      <c r="E412" s="23">
        <f>SUM(E408:E411)</f>
        <v>0</v>
      </c>
      <c r="F412" s="23">
        <f>SUM(F408:F411)</f>
        <v>0</v>
      </c>
      <c r="G412" s="23">
        <f>SUM(G408:G411)</f>
        <v>0</v>
      </c>
      <c r="H412" s="23">
        <f>SUM(H408:H411)</f>
        <v>0</v>
      </c>
      <c r="I412" s="21"/>
      <c r="J412" s="22"/>
      <c r="K412" s="21"/>
      <c r="L412" s="43">
        <f>SUM(M412:P412)</f>
        <v>0</v>
      </c>
      <c r="M412" s="43">
        <f>SUM(M408:M411)</f>
        <v>0</v>
      </c>
      <c r="N412" s="43">
        <f>SUM(N408:N411)</f>
        <v>0</v>
      </c>
      <c r="O412" s="43">
        <f>SUM(O408:O411)</f>
        <v>0</v>
      </c>
      <c r="P412" s="43">
        <f>SUM(P408:P411)</f>
        <v>0</v>
      </c>
      <c r="Q412" s="21"/>
      <c r="R412" s="21"/>
      <c r="S412" s="21"/>
      <c r="T412" s="21"/>
      <c r="U412" s="21"/>
      <c r="V412" s="21"/>
    </row>
    <row r="413" spans="1:22" x14ac:dyDescent="0.2">
      <c r="L413" s="53"/>
      <c r="M413" s="53"/>
      <c r="N413" s="53"/>
      <c r="O413" s="53"/>
      <c r="P413" s="53"/>
    </row>
    <row r="414" spans="1:22" x14ac:dyDescent="0.2">
      <c r="L414" s="53"/>
      <c r="M414" s="53"/>
      <c r="N414" s="53"/>
      <c r="O414" s="53"/>
      <c r="P414" s="53"/>
    </row>
    <row r="415" spans="1:22" x14ac:dyDescent="0.2">
      <c r="L415" s="53"/>
      <c r="M415" s="53"/>
      <c r="N415" s="53"/>
      <c r="O415" s="53"/>
      <c r="P415" s="53"/>
    </row>
    <row r="416" spans="1:22" x14ac:dyDescent="0.2">
      <c r="L416" s="53"/>
      <c r="M416" s="53"/>
      <c r="N416" s="53"/>
      <c r="O416" s="53"/>
      <c r="P416" s="53"/>
    </row>
    <row r="417" spans="12:16" x14ac:dyDescent="0.2">
      <c r="L417" s="53"/>
      <c r="M417" s="53"/>
      <c r="N417" s="53"/>
      <c r="O417" s="53"/>
      <c r="P417" s="53"/>
    </row>
    <row r="418" spans="12:16" x14ac:dyDescent="0.2">
      <c r="L418" s="53"/>
      <c r="M418" s="53"/>
      <c r="N418" s="53"/>
      <c r="O418" s="53"/>
      <c r="P418" s="53"/>
    </row>
    <row r="419" spans="12:16" x14ac:dyDescent="0.2">
      <c r="L419" s="53"/>
      <c r="M419" s="53"/>
      <c r="N419" s="53"/>
      <c r="O419" s="53"/>
      <c r="P419" s="53"/>
    </row>
    <row r="420" spans="12:16" x14ac:dyDescent="0.2">
      <c r="L420" s="53"/>
      <c r="M420" s="53"/>
      <c r="N420" s="53"/>
      <c r="O420" s="53"/>
      <c r="P420" s="53"/>
    </row>
    <row r="421" spans="12:16" x14ac:dyDescent="0.2">
      <c r="L421" s="53"/>
      <c r="M421" s="53"/>
      <c r="N421" s="53"/>
      <c r="O421" s="53"/>
      <c r="P421" s="53"/>
    </row>
    <row r="422" spans="12:16" x14ac:dyDescent="0.2">
      <c r="L422" s="53"/>
      <c r="M422" s="53"/>
      <c r="N422" s="53"/>
      <c r="O422" s="53"/>
      <c r="P422" s="53"/>
    </row>
    <row r="423" spans="12:16" x14ac:dyDescent="0.2">
      <c r="L423" s="53"/>
      <c r="M423" s="53"/>
      <c r="N423" s="53"/>
      <c r="O423" s="53"/>
      <c r="P423" s="53"/>
    </row>
    <row r="424" spans="12:16" x14ac:dyDescent="0.2">
      <c r="L424" s="53"/>
      <c r="M424" s="53"/>
      <c r="N424" s="53"/>
      <c r="O424" s="53"/>
      <c r="P424" s="53"/>
    </row>
    <row r="425" spans="12:16" x14ac:dyDescent="0.2">
      <c r="L425" s="53"/>
      <c r="M425" s="53"/>
      <c r="N425" s="53"/>
      <c r="O425" s="53"/>
      <c r="P425" s="53"/>
    </row>
    <row r="426" spans="12:16" x14ac:dyDescent="0.2">
      <c r="L426" s="53"/>
      <c r="M426" s="53"/>
      <c r="N426" s="53"/>
      <c r="O426" s="53"/>
      <c r="P426" s="53"/>
    </row>
    <row r="427" spans="12:16" x14ac:dyDescent="0.2">
      <c r="L427" s="53"/>
      <c r="M427" s="53"/>
      <c r="N427" s="53"/>
      <c r="O427" s="53"/>
      <c r="P427" s="53"/>
    </row>
    <row r="428" spans="12:16" x14ac:dyDescent="0.2">
      <c r="L428" s="53"/>
      <c r="M428" s="53"/>
      <c r="N428" s="53"/>
      <c r="O428" s="53"/>
      <c r="P428" s="53"/>
    </row>
    <row r="429" spans="12:16" x14ac:dyDescent="0.2">
      <c r="L429" s="53"/>
      <c r="M429" s="53"/>
      <c r="N429" s="53"/>
      <c r="O429" s="53"/>
      <c r="P429" s="53"/>
    </row>
    <row r="430" spans="12:16" x14ac:dyDescent="0.2">
      <c r="L430" s="53"/>
      <c r="M430" s="53"/>
      <c r="N430" s="53"/>
      <c r="O430" s="53"/>
      <c r="P430" s="53"/>
    </row>
    <row r="431" spans="12:16" x14ac:dyDescent="0.2">
      <c r="L431" s="53"/>
      <c r="M431" s="53"/>
      <c r="N431" s="53"/>
      <c r="O431" s="53"/>
      <c r="P431" s="53"/>
    </row>
    <row r="432" spans="12:16" x14ac:dyDescent="0.2">
      <c r="L432" s="53"/>
      <c r="M432" s="53"/>
      <c r="N432" s="53"/>
      <c r="O432" s="53"/>
      <c r="P432" s="53"/>
    </row>
    <row r="433" spans="12:16" x14ac:dyDescent="0.2">
      <c r="L433" s="53"/>
      <c r="M433" s="53"/>
      <c r="N433" s="53"/>
      <c r="O433" s="53"/>
      <c r="P433" s="53"/>
    </row>
    <row r="434" spans="12:16" x14ac:dyDescent="0.2">
      <c r="L434" s="53"/>
      <c r="M434" s="53"/>
      <c r="N434" s="53"/>
      <c r="O434" s="53"/>
      <c r="P434" s="53"/>
    </row>
    <row r="435" spans="12:16" x14ac:dyDescent="0.2">
      <c r="L435" s="53"/>
      <c r="M435" s="53"/>
      <c r="N435" s="53"/>
      <c r="O435" s="53"/>
      <c r="P435" s="53"/>
    </row>
    <row r="436" spans="12:16" x14ac:dyDescent="0.2">
      <c r="L436" s="53"/>
      <c r="M436" s="53"/>
      <c r="N436" s="53"/>
      <c r="O436" s="53"/>
      <c r="P436" s="53"/>
    </row>
    <row r="437" spans="12:16" x14ac:dyDescent="0.2">
      <c r="L437" s="53"/>
      <c r="M437" s="53"/>
      <c r="N437" s="53"/>
      <c r="O437" s="53"/>
      <c r="P437" s="53"/>
    </row>
    <row r="438" spans="12:16" x14ac:dyDescent="0.2">
      <c r="L438" s="53"/>
      <c r="M438" s="53"/>
      <c r="N438" s="53"/>
      <c r="O438" s="53"/>
      <c r="P438" s="53"/>
    </row>
    <row r="439" spans="12:16" x14ac:dyDescent="0.2">
      <c r="L439" s="53"/>
      <c r="M439" s="53"/>
      <c r="N439" s="53"/>
      <c r="O439" s="53"/>
      <c r="P439" s="53"/>
    </row>
    <row r="440" spans="12:16" x14ac:dyDescent="0.2">
      <c r="L440" s="53"/>
      <c r="M440" s="53"/>
      <c r="N440" s="53"/>
      <c r="O440" s="53"/>
      <c r="P440" s="53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0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9.140625" style="1"/>
    <col min="2" max="2" width="12.42578125" style="1" customWidth="1"/>
    <col min="3" max="3" width="9.140625" style="8"/>
    <col min="4" max="8" width="12.140625" style="1" customWidth="1"/>
    <col min="9" max="9" width="9.140625" style="1"/>
    <col min="10" max="10" width="9.140625" style="8"/>
    <col min="11" max="16384" width="9.140625" style="1"/>
  </cols>
  <sheetData>
    <row r="1" spans="1:22" x14ac:dyDescent="0.2">
      <c r="A1" s="28" t="s">
        <v>144</v>
      </c>
      <c r="B1" s="28">
        <v>23</v>
      </c>
      <c r="C1" s="16" t="s">
        <v>158</v>
      </c>
      <c r="D1" s="10"/>
      <c r="E1" s="10"/>
      <c r="F1" s="10"/>
      <c r="G1" s="10"/>
      <c r="H1" s="10"/>
      <c r="I1" s="10"/>
      <c r="J1" s="37" t="s">
        <v>159</v>
      </c>
    </row>
    <row r="2" spans="1:22" x14ac:dyDescent="0.2">
      <c r="A2" s="28" t="s">
        <v>89</v>
      </c>
      <c r="D2" s="38">
        <v>2013</v>
      </c>
      <c r="E2" s="11" t="s">
        <v>86</v>
      </c>
      <c r="F2" s="11" t="s">
        <v>86</v>
      </c>
      <c r="G2" s="11" t="s">
        <v>87</v>
      </c>
      <c r="H2" s="11" t="s">
        <v>87</v>
      </c>
      <c r="J2" s="17" t="s">
        <v>91</v>
      </c>
      <c r="L2" s="48">
        <v>2012</v>
      </c>
      <c r="M2" s="49" t="s">
        <v>86</v>
      </c>
      <c r="N2" s="49" t="s">
        <v>86</v>
      </c>
      <c r="O2" s="49" t="s">
        <v>87</v>
      </c>
      <c r="P2" s="49" t="s">
        <v>87</v>
      </c>
      <c r="R2" s="38" t="str">
        <f>"Delta % "&amp;D2&amp;"/"&amp;L2</f>
        <v>Delta % 2013/2012</v>
      </c>
    </row>
    <row r="3" spans="1:22" x14ac:dyDescent="0.2">
      <c r="A3" s="13" t="s">
        <v>90</v>
      </c>
      <c r="B3" s="14" t="s">
        <v>83</v>
      </c>
      <c r="C3" s="8" t="s">
        <v>84</v>
      </c>
      <c r="D3" s="11" t="s">
        <v>85</v>
      </c>
      <c r="E3" s="11" t="s">
        <v>9</v>
      </c>
      <c r="F3" s="11" t="s">
        <v>6</v>
      </c>
      <c r="G3" s="11" t="s">
        <v>9</v>
      </c>
      <c r="H3" s="11" t="s">
        <v>6</v>
      </c>
      <c r="I3" s="11"/>
      <c r="J3" s="12"/>
      <c r="K3" s="11"/>
      <c r="L3" s="49" t="s">
        <v>85</v>
      </c>
      <c r="M3" s="49" t="s">
        <v>9</v>
      </c>
      <c r="N3" s="49" t="s">
        <v>6</v>
      </c>
      <c r="O3" s="49" t="s">
        <v>9</v>
      </c>
      <c r="P3" s="49" t="s">
        <v>6</v>
      </c>
      <c r="Q3" s="11"/>
      <c r="R3" s="11" t="s">
        <v>85</v>
      </c>
      <c r="S3" s="11" t="s">
        <v>171</v>
      </c>
      <c r="T3" s="11" t="s">
        <v>172</v>
      </c>
      <c r="U3" s="11" t="s">
        <v>173</v>
      </c>
      <c r="V3" s="11" t="s">
        <v>174</v>
      </c>
    </row>
    <row r="4" spans="1:22" x14ac:dyDescent="0.2">
      <c r="A4" s="15" t="s">
        <v>88</v>
      </c>
      <c r="B4" s="16" t="s">
        <v>88</v>
      </c>
      <c r="C4" s="17" t="s">
        <v>88</v>
      </c>
      <c r="D4" s="18">
        <f t="shared" ref="D4:D30" si="0">SUM(E4:H4)</f>
        <v>3326</v>
      </c>
      <c r="E4" s="18">
        <f>SUMIFS('2013Figures'!$J:$J,'2013Figures'!$B:$B,"BrokerToCy",'2013Figures'!$G:$G,"E1",'2013Figures'!$E:$E,$B$1)</f>
        <v>0</v>
      </c>
      <c r="F4" s="18">
        <f>SUMIFS('2013Figures'!$J:$J,'2013Figures'!$B:$B,"BrokerToCy",'2013Figures'!$G:$G,"P1",'2013Figures'!$E:$E,$B$1)</f>
        <v>0</v>
      </c>
      <c r="G4" s="18">
        <f>SUMIFS('2013Figures'!$J:$J,'2013Figures'!$B:$B,"CyToBroker",'2013Figures'!$G:$G,"E1",'2013Figures'!$E:$E,$B$1)</f>
        <v>3326</v>
      </c>
      <c r="H4" s="18">
        <f>SUMIFS('2013Figures'!$J:$J,'2013Figures'!$B:$B,"CyToBroker",'2013Figures'!$G:$G,"P1",'2013Figures'!$E:$E,$B$1)</f>
        <v>0</v>
      </c>
      <c r="I4" s="15"/>
      <c r="J4" s="17" t="s">
        <v>88</v>
      </c>
      <c r="K4" s="15"/>
      <c r="L4" s="50">
        <f t="shared" ref="L4" si="1">SUM(M4:P4)</f>
        <v>5496</v>
      </c>
      <c r="M4" s="50">
        <f>SUMIFS('2012Figures'!$J:$J,'2012Figures'!$B:$B,"BrokerToCy",'2012Figures'!$G:$G,"E1",'2012Figures'!$E:$E,$B$1)</f>
        <v>0</v>
      </c>
      <c r="N4" s="50">
        <f>SUMIFS('2012Figures'!$J:$J,'2012Figures'!$B:$B,"BrokerToCy",'2012Figures'!$G:$G,"P1",'2012Figures'!$E:$E,$B$1)</f>
        <v>0</v>
      </c>
      <c r="O4" s="50">
        <f>SUMIFS('2012Figures'!$J:$J,'2012Figures'!$B:$B,"CyToBroker",'2012Figures'!$G:$G,"E1",'2012Figures'!$E:$E,$B$1)</f>
        <v>5496</v>
      </c>
      <c r="P4" s="50">
        <f>SUMIFS('2012Figures'!$J:$J,'2012Figures'!$B:$B,"CyToBroker",'2012Figures'!$G:$G,"P1",'2012Figures'!$E:$E,$B$1)</f>
        <v>0</v>
      </c>
      <c r="Q4" s="15"/>
      <c r="R4" s="46">
        <f>IF(L4=0,"",ROUND(D4/L4-1,2))</f>
        <v>-0.39</v>
      </c>
      <c r="S4" s="46" t="str">
        <f t="shared" ref="S4:V29" si="2">IF(M4=0,"",ROUND(E4/M4-1,2))</f>
        <v/>
      </c>
      <c r="T4" s="46" t="str">
        <f t="shared" si="2"/>
        <v/>
      </c>
      <c r="U4" s="46">
        <f t="shared" si="2"/>
        <v>-0.39</v>
      </c>
      <c r="V4" s="46" t="str">
        <f t="shared" si="2"/>
        <v/>
      </c>
    </row>
    <row r="5" spans="1:22" x14ac:dyDescent="0.2">
      <c r="A5" s="13" t="s">
        <v>88</v>
      </c>
      <c r="B5" s="19" t="s">
        <v>88</v>
      </c>
      <c r="C5" s="12" t="s">
        <v>88</v>
      </c>
      <c r="D5" s="18">
        <f>SUM(E5:H5)</f>
        <v>0</v>
      </c>
      <c r="E5" s="20">
        <f>SUMIFS(E$32:E$412,$J$32:$J$412,$J5)</f>
        <v>0</v>
      </c>
      <c r="F5" s="20">
        <f>SUMIFS(F$32:F$412,$J$32:$J$412,$J5)</f>
        <v>0</v>
      </c>
      <c r="G5" s="20">
        <f>SUMIFS(G$32:G$412,$J$32:$J$412,$J5)</f>
        <v>0</v>
      </c>
      <c r="H5" s="20">
        <f>SUMIFS(H$32:H$412,$J$32:$J$412,$J5)</f>
        <v>0</v>
      </c>
      <c r="I5" s="13"/>
      <c r="J5" s="17" t="s">
        <v>146</v>
      </c>
      <c r="K5" s="13"/>
      <c r="L5" s="50">
        <f>SUM(M5:P5)</f>
        <v>0</v>
      </c>
      <c r="M5" s="51">
        <f>SUMIFS(M$32:M$412,$J$32:$J$412,$J5)</f>
        <v>0</v>
      </c>
      <c r="N5" s="51">
        <f>SUMIFS(N$32:N$412,$J$32:$J$412,$J5)</f>
        <v>0</v>
      </c>
      <c r="O5" s="51">
        <f>SUMIFS(O$32:O$412,$J$32:$J$412,$J5)</f>
        <v>0</v>
      </c>
      <c r="P5" s="51">
        <f>SUMIFS(P$32:P$412,$J$32:$J$412,$J5)</f>
        <v>0</v>
      </c>
      <c r="Q5" s="13"/>
      <c r="R5" s="46" t="str">
        <f t="shared" ref="R5:R29" si="3">IF(L5=0,"",ROUND(D5/L5-1,2))</f>
        <v/>
      </c>
      <c r="S5" s="46" t="str">
        <f t="shared" si="2"/>
        <v/>
      </c>
      <c r="T5" s="46" t="str">
        <f t="shared" si="2"/>
        <v/>
      </c>
      <c r="U5" s="46" t="str">
        <f t="shared" si="2"/>
        <v/>
      </c>
      <c r="V5" s="46" t="str">
        <f t="shared" si="2"/>
        <v/>
      </c>
    </row>
    <row r="6" spans="1:22" x14ac:dyDescent="0.2">
      <c r="A6" s="13" t="s">
        <v>88</v>
      </c>
      <c r="B6" s="19" t="s">
        <v>88</v>
      </c>
      <c r="C6" s="12" t="s">
        <v>88</v>
      </c>
      <c r="D6" s="18">
        <f>SUM(E6:H6)</f>
        <v>0</v>
      </c>
      <c r="E6" s="20">
        <f>SUMIFS(E$32:E$412,$J$32:$J$412,$J6)</f>
        <v>0</v>
      </c>
      <c r="F6" s="20">
        <f>SUMIFS(F$32:F$412,$J$32:$J$412,$J6)</f>
        <v>0</v>
      </c>
      <c r="G6" s="20">
        <f>SUMIFS(G$32:G$412,$J$32:$J$412,$J6)</f>
        <v>0</v>
      </c>
      <c r="H6" s="20">
        <f>SUMIFS(H$32:H$412,$J$32:$J$412,$J6)</f>
        <v>0</v>
      </c>
      <c r="I6" s="13"/>
      <c r="J6" s="17">
        <v>201502</v>
      </c>
      <c r="K6" s="13"/>
      <c r="L6" s="50">
        <f>SUM(M6:P6)</f>
        <v>0</v>
      </c>
      <c r="M6" s="51">
        <f>SUMIFS(M$32:M$412,$J$32:$J$412,$J6)</f>
        <v>0</v>
      </c>
      <c r="N6" s="51">
        <f>SUMIFS(N$32:N$412,$J$32:$J$412,$J6)</f>
        <v>0</v>
      </c>
      <c r="O6" s="51">
        <f>SUMIFS(O$32:O$412,$J$32:$J$412,$J6)</f>
        <v>0</v>
      </c>
      <c r="P6" s="51">
        <f>SUMIFS(P$32:P$412,$J$32:$J$412,$J6)</f>
        <v>0</v>
      </c>
      <c r="Q6" s="13"/>
      <c r="R6" s="46" t="str">
        <f t="shared" si="3"/>
        <v/>
      </c>
      <c r="S6" s="46" t="str">
        <f t="shared" si="2"/>
        <v/>
      </c>
      <c r="T6" s="46" t="str">
        <f t="shared" si="2"/>
        <v/>
      </c>
      <c r="U6" s="46" t="str">
        <f t="shared" si="2"/>
        <v/>
      </c>
      <c r="V6" s="46" t="str">
        <f t="shared" si="2"/>
        <v/>
      </c>
    </row>
    <row r="7" spans="1:22" x14ac:dyDescent="0.2">
      <c r="A7" s="13" t="s">
        <v>88</v>
      </c>
      <c r="B7" s="19" t="s">
        <v>88</v>
      </c>
      <c r="C7" s="12" t="s">
        <v>88</v>
      </c>
      <c r="D7" s="18">
        <f>SUM(E7:H7)</f>
        <v>0</v>
      </c>
      <c r="E7" s="20">
        <f>SUMIFS(E$32:E$412,$J$32:$J$412,$J7)</f>
        <v>0</v>
      </c>
      <c r="F7" s="20">
        <f>SUMIFS(F$32:F$412,$J$32:$J$412,$J7)</f>
        <v>0</v>
      </c>
      <c r="G7" s="20">
        <f>SUMIFS(G$32:G$412,$J$32:$J$412,$J7)</f>
        <v>0</v>
      </c>
      <c r="H7" s="20">
        <f>SUMIFS(H$32:H$412,$J$32:$J$412,$J7)</f>
        <v>0</v>
      </c>
      <c r="I7" s="13"/>
      <c r="J7" s="17">
        <v>201501</v>
      </c>
      <c r="K7" s="13"/>
      <c r="L7" s="50">
        <f>SUM(M7:P7)</f>
        <v>0</v>
      </c>
      <c r="M7" s="51">
        <f>SUMIFS(M$32:M$412,$J$32:$J$412,$J7)</f>
        <v>0</v>
      </c>
      <c r="N7" s="51">
        <f>SUMIFS(N$32:N$412,$J$32:$J$412,$J7)</f>
        <v>0</v>
      </c>
      <c r="O7" s="51">
        <f>SUMIFS(O$32:O$412,$J$32:$J$412,$J7)</f>
        <v>0</v>
      </c>
      <c r="P7" s="51">
        <f>SUMIFS(P$32:P$412,$J$32:$J$412,$J7)</f>
        <v>0</v>
      </c>
      <c r="Q7" s="13"/>
      <c r="R7" s="46" t="str">
        <f t="shared" si="3"/>
        <v/>
      </c>
      <c r="S7" s="46" t="str">
        <f t="shared" si="2"/>
        <v/>
      </c>
      <c r="T7" s="46" t="str">
        <f t="shared" si="2"/>
        <v/>
      </c>
      <c r="U7" s="46" t="str">
        <f t="shared" si="2"/>
        <v/>
      </c>
      <c r="V7" s="46" t="str">
        <f t="shared" si="2"/>
        <v/>
      </c>
    </row>
    <row r="8" spans="1:22" x14ac:dyDescent="0.2">
      <c r="A8" s="13" t="s">
        <v>88</v>
      </c>
      <c r="B8" s="19" t="s">
        <v>88</v>
      </c>
      <c r="C8" s="12" t="s">
        <v>88</v>
      </c>
      <c r="D8" s="18">
        <f>SUM(E8:H8)</f>
        <v>0</v>
      </c>
      <c r="E8" s="20">
        <f>SUMIFS(E$32:E$412,$J$32:$J$412,$J8)</f>
        <v>0</v>
      </c>
      <c r="F8" s="20">
        <f>SUMIFS(F$32:F$412,$J$32:$J$412,$J8)</f>
        <v>0</v>
      </c>
      <c r="G8" s="20">
        <f>SUMIFS(G$32:G$412,$J$32:$J$412,$J8)</f>
        <v>0</v>
      </c>
      <c r="H8" s="20">
        <f>SUMIFS(H$32:H$412,$J$32:$J$412,$J8)</f>
        <v>0</v>
      </c>
      <c r="I8" s="13"/>
      <c r="J8" s="17">
        <v>201401</v>
      </c>
      <c r="K8" s="13"/>
      <c r="L8" s="50">
        <f>SUM(M8:P8)</f>
        <v>0</v>
      </c>
      <c r="M8" s="51">
        <f>SUMIFS(M$32:M$412,$J$32:$J$412,$J8)</f>
        <v>0</v>
      </c>
      <c r="N8" s="51">
        <f>SUMIFS(N$32:N$412,$J$32:$J$412,$J8)</f>
        <v>0</v>
      </c>
      <c r="O8" s="51">
        <f>SUMIFS(O$32:O$412,$J$32:$J$412,$J8)</f>
        <v>0</v>
      </c>
      <c r="P8" s="51">
        <f>SUMIFS(P$32:P$412,$J$32:$J$412,$J8)</f>
        <v>0</v>
      </c>
      <c r="Q8" s="13"/>
      <c r="R8" s="46" t="str">
        <f t="shared" si="3"/>
        <v/>
      </c>
      <c r="S8" s="46" t="str">
        <f t="shared" si="2"/>
        <v/>
      </c>
      <c r="T8" s="46" t="str">
        <f t="shared" si="2"/>
        <v/>
      </c>
      <c r="U8" s="46" t="str">
        <f t="shared" si="2"/>
        <v/>
      </c>
      <c r="V8" s="46" t="str">
        <f t="shared" si="2"/>
        <v/>
      </c>
    </row>
    <row r="9" spans="1:22" x14ac:dyDescent="0.2">
      <c r="A9" s="13" t="s">
        <v>88</v>
      </c>
      <c r="B9" s="19" t="s">
        <v>88</v>
      </c>
      <c r="C9" s="12" t="s">
        <v>88</v>
      </c>
      <c r="D9" s="18">
        <f t="shared" ref="D9:D19" si="4">SUM(E9:H9)</f>
        <v>0</v>
      </c>
      <c r="E9" s="20">
        <f>SUMIFS(E$32:E$412,$J$32:$J$412,$J9)</f>
        <v>0</v>
      </c>
      <c r="F9" s="20">
        <f>SUMIFS(F$32:F$412,$J$32:$J$412,$J9)</f>
        <v>0</v>
      </c>
      <c r="G9" s="20">
        <f>SUMIFS(G$32:G$412,$J$32:$J$412,$J9)</f>
        <v>0</v>
      </c>
      <c r="H9" s="20">
        <f>SUMIFS(H$32:H$412,$J$32:$J$412,$J9)</f>
        <v>0</v>
      </c>
      <c r="I9" s="13"/>
      <c r="J9" s="17">
        <v>201301</v>
      </c>
      <c r="K9" s="13"/>
      <c r="L9" s="50">
        <f t="shared" ref="L9:L19" si="5">SUM(M9:P9)</f>
        <v>0</v>
      </c>
      <c r="M9" s="51">
        <f>SUMIFS(M$32:M$412,$J$32:$J$412,$J9)</f>
        <v>0</v>
      </c>
      <c r="N9" s="51">
        <f>SUMIFS(N$32:N$412,$J$32:$J$412,$J9)</f>
        <v>0</v>
      </c>
      <c r="O9" s="51">
        <f>SUMIFS(O$32:O$412,$J$32:$J$412,$J9)</f>
        <v>0</v>
      </c>
      <c r="P9" s="51">
        <f>SUMIFS(P$32:P$412,$J$32:$J$412,$J9)</f>
        <v>0</v>
      </c>
      <c r="Q9" s="13"/>
      <c r="R9" s="46" t="str">
        <f t="shared" si="3"/>
        <v/>
      </c>
      <c r="S9" s="46" t="str">
        <f t="shared" si="2"/>
        <v/>
      </c>
      <c r="T9" s="46" t="str">
        <f t="shared" si="2"/>
        <v/>
      </c>
      <c r="U9" s="46" t="str">
        <f t="shared" si="2"/>
        <v/>
      </c>
      <c r="V9" s="46" t="str">
        <f t="shared" si="2"/>
        <v/>
      </c>
    </row>
    <row r="10" spans="1:22" x14ac:dyDescent="0.2">
      <c r="A10" s="13" t="s">
        <v>88</v>
      </c>
      <c r="B10" s="19" t="s">
        <v>88</v>
      </c>
      <c r="C10" s="12" t="s">
        <v>88</v>
      </c>
      <c r="D10" s="18">
        <f t="shared" si="4"/>
        <v>0</v>
      </c>
      <c r="E10" s="20">
        <f>SUMIFS(E$32:E$412,$J$32:$J$412,$J10)</f>
        <v>0</v>
      </c>
      <c r="F10" s="20">
        <f>SUMIFS(F$32:F$412,$J$32:$J$412,$J10)</f>
        <v>0</v>
      </c>
      <c r="G10" s="20">
        <f>SUMIFS(G$32:G$412,$J$32:$J$412,$J10)</f>
        <v>0</v>
      </c>
      <c r="H10" s="20">
        <f>SUMIFS(H$32:H$412,$J$32:$J$412,$J10)</f>
        <v>0</v>
      </c>
      <c r="I10" s="13"/>
      <c r="J10" s="17">
        <v>201201</v>
      </c>
      <c r="K10" s="13"/>
      <c r="L10" s="50">
        <f t="shared" si="5"/>
        <v>0</v>
      </c>
      <c r="M10" s="51">
        <f>SUMIFS(M$32:M$412,$J$32:$J$412,$J10)</f>
        <v>0</v>
      </c>
      <c r="N10" s="51">
        <f>SUMIFS(N$32:N$412,$J$32:$J$412,$J10)</f>
        <v>0</v>
      </c>
      <c r="O10" s="51">
        <f>SUMIFS(O$32:O$412,$J$32:$J$412,$J10)</f>
        <v>0</v>
      </c>
      <c r="P10" s="51">
        <f>SUMIFS(P$32:P$412,$J$32:$J$412,$J10)</f>
        <v>0</v>
      </c>
      <c r="Q10" s="13"/>
      <c r="R10" s="46" t="str">
        <f t="shared" si="3"/>
        <v/>
      </c>
      <c r="S10" s="46" t="str">
        <f t="shared" si="2"/>
        <v/>
      </c>
      <c r="T10" s="46" t="str">
        <f t="shared" si="2"/>
        <v/>
      </c>
      <c r="U10" s="46" t="str">
        <f t="shared" si="2"/>
        <v/>
      </c>
      <c r="V10" s="46" t="str">
        <f t="shared" si="2"/>
        <v/>
      </c>
    </row>
    <row r="11" spans="1:22" x14ac:dyDescent="0.2">
      <c r="A11" s="13" t="s">
        <v>88</v>
      </c>
      <c r="B11" s="19" t="s">
        <v>88</v>
      </c>
      <c r="C11" s="12" t="s">
        <v>88</v>
      </c>
      <c r="D11" s="18">
        <f t="shared" si="4"/>
        <v>214</v>
      </c>
      <c r="E11" s="20">
        <f>SUMIFS(E$32:E$412,$J$32:$J$412,$J11)</f>
        <v>0</v>
      </c>
      <c r="F11" s="20">
        <f>SUMIFS(F$32:F$412,$J$32:$J$412,$J11)</f>
        <v>0</v>
      </c>
      <c r="G11" s="20">
        <f>SUMIFS(G$32:G$412,$J$32:$J$412,$J11)</f>
        <v>214</v>
      </c>
      <c r="H11" s="20">
        <f>SUMIFS(H$32:H$412,$J$32:$J$412,$J11)</f>
        <v>0</v>
      </c>
      <c r="I11" s="13"/>
      <c r="J11" s="17">
        <v>201101</v>
      </c>
      <c r="K11" s="13"/>
      <c r="L11" s="50">
        <f t="shared" si="5"/>
        <v>86</v>
      </c>
      <c r="M11" s="51">
        <f>SUMIFS(M$32:M$412,$J$32:$J$412,$J11)</f>
        <v>0</v>
      </c>
      <c r="N11" s="51">
        <f>SUMIFS(N$32:N$412,$J$32:$J$412,$J11)</f>
        <v>0</v>
      </c>
      <c r="O11" s="51">
        <f>SUMIFS(O$32:O$412,$J$32:$J$412,$J11)</f>
        <v>86</v>
      </c>
      <c r="P11" s="51">
        <f>SUMIFS(P$32:P$412,$J$32:$J$412,$J11)</f>
        <v>0</v>
      </c>
      <c r="Q11" s="13"/>
      <c r="R11" s="46">
        <f t="shared" si="3"/>
        <v>1.49</v>
      </c>
      <c r="S11" s="46" t="str">
        <f t="shared" si="2"/>
        <v/>
      </c>
      <c r="T11" s="46" t="str">
        <f t="shared" si="2"/>
        <v/>
      </c>
      <c r="U11" s="46">
        <f t="shared" si="2"/>
        <v>1.49</v>
      </c>
      <c r="V11" s="46" t="str">
        <f t="shared" si="2"/>
        <v/>
      </c>
    </row>
    <row r="12" spans="1:22" x14ac:dyDescent="0.2">
      <c r="A12" s="13" t="s">
        <v>88</v>
      </c>
      <c r="B12" s="19" t="s">
        <v>88</v>
      </c>
      <c r="C12" s="12" t="s">
        <v>88</v>
      </c>
      <c r="D12" s="18">
        <f t="shared" si="4"/>
        <v>0</v>
      </c>
      <c r="E12" s="20">
        <f>SUMIFS(E$32:E$412,$J$32:$J$412,$J12)</f>
        <v>0</v>
      </c>
      <c r="F12" s="20">
        <f>SUMIFS(F$32:F$412,$J$32:$J$412,$J12)</f>
        <v>0</v>
      </c>
      <c r="G12" s="20">
        <f>SUMIFS(G$32:G$412,$J$32:$J$412,$J12)</f>
        <v>0</v>
      </c>
      <c r="H12" s="20">
        <f>SUMIFS(H$32:H$412,$J$32:$J$412,$J12)</f>
        <v>0</v>
      </c>
      <c r="I12" s="13"/>
      <c r="J12" s="17">
        <v>201010</v>
      </c>
      <c r="K12" s="13"/>
      <c r="L12" s="50">
        <f t="shared" si="5"/>
        <v>0</v>
      </c>
      <c r="M12" s="51">
        <f>SUMIFS(M$32:M$412,$J$32:$J$412,$J12)</f>
        <v>0</v>
      </c>
      <c r="N12" s="51">
        <f>SUMIFS(N$32:N$412,$J$32:$J$412,$J12)</f>
        <v>0</v>
      </c>
      <c r="O12" s="51">
        <f>SUMIFS(O$32:O$412,$J$32:$J$412,$J12)</f>
        <v>0</v>
      </c>
      <c r="P12" s="51">
        <f>SUMIFS(P$32:P$412,$J$32:$J$412,$J12)</f>
        <v>0</v>
      </c>
      <c r="Q12" s="13"/>
      <c r="R12" s="46" t="str">
        <f t="shared" si="3"/>
        <v/>
      </c>
      <c r="S12" s="46" t="str">
        <f t="shared" si="2"/>
        <v/>
      </c>
      <c r="T12" s="46" t="str">
        <f t="shared" si="2"/>
        <v/>
      </c>
      <c r="U12" s="46" t="str">
        <f t="shared" si="2"/>
        <v/>
      </c>
      <c r="V12" s="46" t="str">
        <f t="shared" si="2"/>
        <v/>
      </c>
    </row>
    <row r="13" spans="1:22" x14ac:dyDescent="0.2">
      <c r="A13" s="13" t="s">
        <v>88</v>
      </c>
      <c r="B13" s="19" t="s">
        <v>88</v>
      </c>
      <c r="C13" s="12" t="s">
        <v>88</v>
      </c>
      <c r="D13" s="18">
        <f t="shared" si="4"/>
        <v>0</v>
      </c>
      <c r="E13" s="20">
        <f>SUMIFS(E$32:E$412,$J$32:$J$412,$J13)</f>
        <v>0</v>
      </c>
      <c r="F13" s="20">
        <f>SUMIFS(F$32:F$412,$J$32:$J$412,$J13)</f>
        <v>0</v>
      </c>
      <c r="G13" s="20">
        <f>SUMIFS(G$32:G$412,$J$32:$J$412,$J13)</f>
        <v>0</v>
      </c>
      <c r="H13" s="20">
        <f>SUMIFS(H$32:H$412,$J$32:$J$412,$J13)</f>
        <v>0</v>
      </c>
      <c r="I13" s="13"/>
      <c r="J13" s="17">
        <v>201005</v>
      </c>
      <c r="K13" s="13"/>
      <c r="L13" s="50">
        <f t="shared" si="5"/>
        <v>0</v>
      </c>
      <c r="M13" s="51">
        <f>SUMIFS(M$32:M$412,$J$32:$J$412,$J13)</f>
        <v>0</v>
      </c>
      <c r="N13" s="51">
        <f>SUMIFS(N$32:N$412,$J$32:$J$412,$J13)</f>
        <v>0</v>
      </c>
      <c r="O13" s="51">
        <f>SUMIFS(O$32:O$412,$J$32:$J$412,$J13)</f>
        <v>0</v>
      </c>
      <c r="P13" s="51">
        <f>SUMIFS(P$32:P$412,$J$32:$J$412,$J13)</f>
        <v>0</v>
      </c>
      <c r="Q13" s="13"/>
      <c r="R13" s="46" t="str">
        <f t="shared" si="3"/>
        <v/>
      </c>
      <c r="S13" s="46" t="str">
        <f t="shared" si="2"/>
        <v/>
      </c>
      <c r="T13" s="46" t="str">
        <f t="shared" si="2"/>
        <v/>
      </c>
      <c r="U13" s="46" t="str">
        <f t="shared" si="2"/>
        <v/>
      </c>
      <c r="V13" s="46" t="str">
        <f t="shared" si="2"/>
        <v/>
      </c>
    </row>
    <row r="14" spans="1:22" x14ac:dyDescent="0.2">
      <c r="A14" s="13" t="s">
        <v>88</v>
      </c>
      <c r="B14" s="19" t="s">
        <v>88</v>
      </c>
      <c r="C14" s="12" t="s">
        <v>88</v>
      </c>
      <c r="D14" s="18">
        <f t="shared" si="4"/>
        <v>0</v>
      </c>
      <c r="E14" s="20">
        <f>SUMIFS(E$32:E$412,$J$32:$J$412,$J14)</f>
        <v>0</v>
      </c>
      <c r="F14" s="20">
        <f>SUMIFS(F$32:F$412,$J$32:$J$412,$J14)</f>
        <v>0</v>
      </c>
      <c r="G14" s="20">
        <f>SUMIFS(G$32:G$412,$J$32:$J$412,$J14)</f>
        <v>0</v>
      </c>
      <c r="H14" s="20">
        <f>SUMIFS(H$32:H$412,$J$32:$J$412,$J14)</f>
        <v>0</v>
      </c>
      <c r="I14" s="13"/>
      <c r="J14" s="17">
        <v>201001</v>
      </c>
      <c r="K14" s="13"/>
      <c r="L14" s="50">
        <f t="shared" si="5"/>
        <v>0</v>
      </c>
      <c r="M14" s="51">
        <f>SUMIFS(M$32:M$412,$J$32:$J$412,$J14)</f>
        <v>0</v>
      </c>
      <c r="N14" s="51">
        <f>SUMIFS(N$32:N$412,$J$32:$J$412,$J14)</f>
        <v>0</v>
      </c>
      <c r="O14" s="51">
        <f>SUMIFS(O$32:O$412,$J$32:$J$412,$J14)</f>
        <v>0</v>
      </c>
      <c r="P14" s="51">
        <f>SUMIFS(P$32:P$412,$J$32:$J$412,$J14)</f>
        <v>0</v>
      </c>
      <c r="Q14" s="13"/>
      <c r="R14" s="46" t="str">
        <f t="shared" si="3"/>
        <v/>
      </c>
      <c r="S14" s="46" t="str">
        <f t="shared" si="2"/>
        <v/>
      </c>
      <c r="T14" s="46" t="str">
        <f t="shared" si="2"/>
        <v/>
      </c>
      <c r="U14" s="46" t="str">
        <f t="shared" si="2"/>
        <v/>
      </c>
      <c r="V14" s="46" t="str">
        <f t="shared" si="2"/>
        <v/>
      </c>
    </row>
    <row r="15" spans="1:22" x14ac:dyDescent="0.2">
      <c r="A15" s="13" t="s">
        <v>88</v>
      </c>
      <c r="B15" s="19" t="s">
        <v>88</v>
      </c>
      <c r="C15" s="12" t="s">
        <v>88</v>
      </c>
      <c r="D15" s="18">
        <f t="shared" si="4"/>
        <v>0</v>
      </c>
      <c r="E15" s="20">
        <f>SUMIFS(E$32:E$412,$J$32:$J$412,$J15)</f>
        <v>0</v>
      </c>
      <c r="F15" s="20">
        <f>SUMIFS(F$32:F$412,$J$32:$J$412,$J15)</f>
        <v>0</v>
      </c>
      <c r="G15" s="20">
        <f>SUMIFS(G$32:G$412,$J$32:$J$412,$J15)</f>
        <v>0</v>
      </c>
      <c r="H15" s="20">
        <f>SUMIFS(H$32:H$412,$J$32:$J$412,$J15)</f>
        <v>0</v>
      </c>
      <c r="I15" s="13"/>
      <c r="J15" s="17">
        <v>200901</v>
      </c>
      <c r="K15" s="13"/>
      <c r="L15" s="50">
        <f t="shared" si="5"/>
        <v>206</v>
      </c>
      <c r="M15" s="51">
        <f>SUMIFS(M$32:M$412,$J$32:$J$412,$J15)</f>
        <v>0</v>
      </c>
      <c r="N15" s="51">
        <f>SUMIFS(N$32:N$412,$J$32:$J$412,$J15)</f>
        <v>0</v>
      </c>
      <c r="O15" s="51">
        <f>SUMIFS(O$32:O$412,$J$32:$J$412,$J15)</f>
        <v>206</v>
      </c>
      <c r="P15" s="51">
        <f>SUMIFS(P$32:P$412,$J$32:$J$412,$J15)</f>
        <v>0</v>
      </c>
      <c r="Q15" s="13"/>
      <c r="R15" s="46">
        <f t="shared" si="3"/>
        <v>-1</v>
      </c>
      <c r="S15" s="46" t="str">
        <f t="shared" si="2"/>
        <v/>
      </c>
      <c r="T15" s="46" t="str">
        <f t="shared" si="2"/>
        <v/>
      </c>
      <c r="U15" s="46">
        <f t="shared" si="2"/>
        <v>-1</v>
      </c>
      <c r="V15" s="46" t="str">
        <f t="shared" si="2"/>
        <v/>
      </c>
    </row>
    <row r="16" spans="1:22" x14ac:dyDescent="0.2">
      <c r="A16" s="13" t="s">
        <v>88</v>
      </c>
      <c r="B16" s="19" t="s">
        <v>88</v>
      </c>
      <c r="C16" s="12" t="s">
        <v>88</v>
      </c>
      <c r="D16" s="18">
        <f t="shared" si="4"/>
        <v>0</v>
      </c>
      <c r="E16" s="20">
        <f>SUMIFS(E$32:E$412,$J$32:$J$412,$J16)</f>
        <v>0</v>
      </c>
      <c r="F16" s="20">
        <f>SUMIFS(F$32:F$412,$J$32:$J$412,$J16)</f>
        <v>0</v>
      </c>
      <c r="G16" s="20">
        <f>SUMIFS(G$32:G$412,$J$32:$J$412,$J16)</f>
        <v>0</v>
      </c>
      <c r="H16" s="20">
        <f>SUMIFS(H$32:H$412,$J$32:$J$412,$J16)</f>
        <v>0</v>
      </c>
      <c r="I16" s="13"/>
      <c r="J16" s="17">
        <v>200801</v>
      </c>
      <c r="K16" s="13"/>
      <c r="L16" s="50">
        <f t="shared" si="5"/>
        <v>0</v>
      </c>
      <c r="M16" s="51">
        <f>SUMIFS(M$32:M$412,$J$32:$J$412,$J16)</f>
        <v>0</v>
      </c>
      <c r="N16" s="51">
        <f>SUMIFS(N$32:N$412,$J$32:$J$412,$J16)</f>
        <v>0</v>
      </c>
      <c r="O16" s="51">
        <f>SUMIFS(O$32:O$412,$J$32:$J$412,$J16)</f>
        <v>0</v>
      </c>
      <c r="P16" s="51">
        <f>SUMIFS(P$32:P$412,$J$32:$J$412,$J16)</f>
        <v>0</v>
      </c>
      <c r="Q16" s="13"/>
      <c r="R16" s="46" t="str">
        <f t="shared" si="3"/>
        <v/>
      </c>
      <c r="S16" s="46" t="str">
        <f t="shared" si="2"/>
        <v/>
      </c>
      <c r="T16" s="46" t="str">
        <f t="shared" si="2"/>
        <v/>
      </c>
      <c r="U16" s="46" t="str">
        <f t="shared" si="2"/>
        <v/>
      </c>
      <c r="V16" s="46" t="str">
        <f t="shared" si="2"/>
        <v/>
      </c>
    </row>
    <row r="17" spans="1:22" x14ac:dyDescent="0.2">
      <c r="A17" s="13" t="s">
        <v>88</v>
      </c>
      <c r="B17" s="19" t="s">
        <v>88</v>
      </c>
      <c r="C17" s="12" t="s">
        <v>88</v>
      </c>
      <c r="D17" s="18">
        <f t="shared" si="4"/>
        <v>0</v>
      </c>
      <c r="E17" s="20">
        <f>SUMIFS(E$32:E$412,$J$32:$J$412,$J17)</f>
        <v>0</v>
      </c>
      <c r="F17" s="20">
        <f>SUMIFS(F$32:F$412,$J$32:$J$412,$J17)</f>
        <v>0</v>
      </c>
      <c r="G17" s="20">
        <f>SUMIFS(G$32:G$412,$J$32:$J$412,$J17)</f>
        <v>0</v>
      </c>
      <c r="H17" s="20">
        <f>SUMIFS(H$32:H$412,$J$32:$J$412,$J17)</f>
        <v>0</v>
      </c>
      <c r="I17" s="13"/>
      <c r="J17" s="17">
        <v>200701</v>
      </c>
      <c r="K17" s="13"/>
      <c r="L17" s="50">
        <f t="shared" si="5"/>
        <v>0</v>
      </c>
      <c r="M17" s="51">
        <f>SUMIFS(M$32:M$412,$J$32:$J$412,$J17)</f>
        <v>0</v>
      </c>
      <c r="N17" s="51">
        <f>SUMIFS(N$32:N$412,$J$32:$J$412,$J17)</f>
        <v>0</v>
      </c>
      <c r="O17" s="51">
        <f>SUMIFS(O$32:O$412,$J$32:$J$412,$J17)</f>
        <v>0</v>
      </c>
      <c r="P17" s="51">
        <f>SUMIFS(P$32:P$412,$J$32:$J$412,$J17)</f>
        <v>0</v>
      </c>
      <c r="Q17" s="13"/>
      <c r="R17" s="46" t="str">
        <f t="shared" si="3"/>
        <v/>
      </c>
      <c r="S17" s="46" t="str">
        <f t="shared" si="2"/>
        <v/>
      </c>
      <c r="T17" s="46" t="str">
        <f t="shared" si="2"/>
        <v/>
      </c>
      <c r="U17" s="46" t="str">
        <f t="shared" si="2"/>
        <v/>
      </c>
      <c r="V17" s="46" t="str">
        <f t="shared" si="2"/>
        <v/>
      </c>
    </row>
    <row r="18" spans="1:22" x14ac:dyDescent="0.2">
      <c r="A18" s="13" t="s">
        <v>88</v>
      </c>
      <c r="B18" s="19" t="s">
        <v>88</v>
      </c>
      <c r="C18" s="12" t="s">
        <v>88</v>
      </c>
      <c r="D18" s="18">
        <f t="shared" si="4"/>
        <v>0</v>
      </c>
      <c r="E18" s="20">
        <f>SUMIFS(E$32:E$412,$J$32:$J$412,$J18)</f>
        <v>0</v>
      </c>
      <c r="F18" s="20">
        <f>SUMIFS(F$32:F$412,$J$32:$J$412,$J18)</f>
        <v>0</v>
      </c>
      <c r="G18" s="20">
        <f>SUMIFS(G$32:G$412,$J$32:$J$412,$J18)</f>
        <v>0</v>
      </c>
      <c r="H18" s="20">
        <f>SUMIFS(H$32:H$412,$J$32:$J$412,$J18)</f>
        <v>0</v>
      </c>
      <c r="I18" s="13"/>
      <c r="J18" s="17">
        <v>200601</v>
      </c>
      <c r="K18" s="13"/>
      <c r="L18" s="50">
        <f t="shared" si="5"/>
        <v>0</v>
      </c>
      <c r="M18" s="51">
        <f>SUMIFS(M$32:M$412,$J$32:$J$412,$J18)</f>
        <v>0</v>
      </c>
      <c r="N18" s="51">
        <f>SUMIFS(N$32:N$412,$J$32:$J$412,$J18)</f>
        <v>0</v>
      </c>
      <c r="O18" s="51">
        <f>SUMIFS(O$32:O$412,$J$32:$J$412,$J18)</f>
        <v>0</v>
      </c>
      <c r="P18" s="51">
        <f>SUMIFS(P$32:P$412,$J$32:$J$412,$J18)</f>
        <v>0</v>
      </c>
      <c r="Q18" s="13"/>
      <c r="R18" s="46" t="str">
        <f t="shared" si="3"/>
        <v/>
      </c>
      <c r="S18" s="46" t="str">
        <f t="shared" si="2"/>
        <v/>
      </c>
      <c r="T18" s="46" t="str">
        <f t="shared" si="2"/>
        <v/>
      </c>
      <c r="U18" s="46" t="str">
        <f t="shared" si="2"/>
        <v/>
      </c>
      <c r="V18" s="46" t="str">
        <f t="shared" si="2"/>
        <v/>
      </c>
    </row>
    <row r="19" spans="1:22" x14ac:dyDescent="0.2">
      <c r="A19" s="13" t="s">
        <v>88</v>
      </c>
      <c r="B19" s="19" t="s">
        <v>88</v>
      </c>
      <c r="C19" s="12" t="s">
        <v>88</v>
      </c>
      <c r="D19" s="18">
        <f t="shared" si="4"/>
        <v>3112</v>
      </c>
      <c r="E19" s="20">
        <f>SUMIFS(E$32:E$412,$J$32:$J$412,$J19)</f>
        <v>0</v>
      </c>
      <c r="F19" s="20">
        <f>SUMIFS(F$32:F$412,$J$32:$J$412,$J19)</f>
        <v>0</v>
      </c>
      <c r="G19" s="20">
        <f>SUMIFS(G$32:G$412,$J$32:$J$412,$J19)</f>
        <v>3112</v>
      </c>
      <c r="H19" s="20">
        <f>SUMIFS(H$32:H$412,$J$32:$J$412,$J19)</f>
        <v>0</v>
      </c>
      <c r="I19" s="13"/>
      <c r="J19" s="17" t="s">
        <v>131</v>
      </c>
      <c r="K19" s="13"/>
      <c r="L19" s="50">
        <f t="shared" si="5"/>
        <v>5204</v>
      </c>
      <c r="M19" s="51">
        <f>SUMIFS(M$32:M$412,$J$32:$J$412,$J19)</f>
        <v>0</v>
      </c>
      <c r="N19" s="51">
        <f>SUMIFS(N$32:N$412,$J$32:$J$412,$J19)</f>
        <v>0</v>
      </c>
      <c r="O19" s="51">
        <f>SUMIFS(O$32:O$412,$J$32:$J$412,$J19)</f>
        <v>5204</v>
      </c>
      <c r="P19" s="51">
        <f>SUMIFS(P$32:P$412,$J$32:$J$412,$J19)</f>
        <v>0</v>
      </c>
      <c r="Q19" s="13"/>
      <c r="R19" s="46">
        <f t="shared" si="3"/>
        <v>-0.4</v>
      </c>
      <c r="S19" s="46" t="str">
        <f t="shared" si="2"/>
        <v/>
      </c>
      <c r="T19" s="46" t="str">
        <f t="shared" si="2"/>
        <v/>
      </c>
      <c r="U19" s="46">
        <f t="shared" si="2"/>
        <v>-0.4</v>
      </c>
      <c r="V19" s="46" t="str">
        <f t="shared" si="2"/>
        <v/>
      </c>
    </row>
    <row r="20" spans="1:22" x14ac:dyDescent="0.2">
      <c r="A20" s="21"/>
      <c r="B20" s="21" t="s">
        <v>92</v>
      </c>
      <c r="C20" s="22"/>
      <c r="D20" s="23">
        <f>SUM(E20:H20)</f>
        <v>3326</v>
      </c>
      <c r="E20" s="23">
        <f>SUM(E5:E19)</f>
        <v>0</v>
      </c>
      <c r="F20" s="23">
        <f t="shared" ref="F20:H20" si="6">SUM(F5:F19)</f>
        <v>0</v>
      </c>
      <c r="G20" s="23">
        <f t="shared" si="6"/>
        <v>3326</v>
      </c>
      <c r="H20" s="23">
        <f t="shared" si="6"/>
        <v>0</v>
      </c>
      <c r="I20" s="21"/>
      <c r="J20" s="22"/>
      <c r="K20" s="21"/>
      <c r="L20" s="43">
        <f>SUM(M20:P20)</f>
        <v>5496</v>
      </c>
      <c r="M20" s="43">
        <f>SUM(M5:M19)</f>
        <v>0</v>
      </c>
      <c r="N20" s="43">
        <f t="shared" ref="N20:P20" si="7">SUM(N5:N19)</f>
        <v>0</v>
      </c>
      <c r="O20" s="43">
        <f t="shared" si="7"/>
        <v>5496</v>
      </c>
      <c r="P20" s="43">
        <f t="shared" si="7"/>
        <v>0</v>
      </c>
      <c r="Q20" s="21"/>
      <c r="R20" s="21"/>
      <c r="S20" s="21"/>
      <c r="T20" s="21"/>
      <c r="U20" s="21"/>
      <c r="V20" s="21"/>
    </row>
    <row r="21" spans="1:22" x14ac:dyDescent="0.2">
      <c r="A21" s="35" t="s">
        <v>100</v>
      </c>
      <c r="B21" s="14" t="s">
        <v>88</v>
      </c>
      <c r="C21" s="8" t="s">
        <v>88</v>
      </c>
      <c r="D21" s="36">
        <f t="shared" si="0"/>
        <v>3326</v>
      </c>
      <c r="E21" s="9">
        <f>SUMIFS('2013Figures'!$J:$J,'2013Figures'!$B:$B,"BrokerToCy",'2013Figures'!$G:$G,"E1",'2013Figures'!$K:$K,1,'2013Figures'!$E:$E,$B$1)</f>
        <v>0</v>
      </c>
      <c r="F21" s="9">
        <f>SUMIFS('2013Figures'!$J:$J,'2013Figures'!$B:$B,"BrokerToCy",'2013Figures'!$G:$G,"P1",'2013Figures'!$K:$K,1,'2013Figures'!$E:$E,$B$1)</f>
        <v>0</v>
      </c>
      <c r="G21" s="9">
        <f>SUMIFS('2013Figures'!$J:$J,'2013Figures'!$B:$B,"CyToBroker",'2013Figures'!$G:$G,"E1",'2013Figures'!$K:$K,1,'2013Figures'!$E:$E,$B$1)</f>
        <v>3326</v>
      </c>
      <c r="H21" s="9">
        <f>SUMIFS('2013Figures'!$J:$J,'2013Figures'!$B:$B,"CyToBroker",'2013Figures'!$G:$G,"P1",'2013Figures'!$K:$K,1,'2013Figures'!$E:$E,$B$1)</f>
        <v>0</v>
      </c>
      <c r="I21" s="11"/>
      <c r="K21" s="11"/>
      <c r="L21" s="41">
        <f t="shared" ref="L21:L30" si="8">SUM(M21:P21)</f>
        <v>5496</v>
      </c>
      <c r="M21" s="52">
        <f>SUMIFS('2012Figures'!$J:$J,'2012Figures'!$B:$B,"BrokerToCy",'2012Figures'!$G:$G,"E1",'2012Figures'!$K:$K,1,'2012Figures'!$E:$E,$B$1)</f>
        <v>0</v>
      </c>
      <c r="N21" s="52">
        <f>SUMIFS('2012Figures'!$J:$J,'2012Figures'!$B:$B,"BrokerToCy",'2012Figures'!$G:$G,"P1",'2012Figures'!$K:$K,1,'2012Figures'!$E:$E,$B$1)</f>
        <v>0</v>
      </c>
      <c r="O21" s="52">
        <f>SUMIFS('2012Figures'!$J:$J,'2012Figures'!$B:$B,"CyToBroker",'2012Figures'!$G:$G,"E1",'2012Figures'!$K:$K,1,'2012Figures'!$E:$E,$B$1)</f>
        <v>5496</v>
      </c>
      <c r="P21" s="52">
        <f>SUMIFS('2012Figures'!$J:$J,'2012Figures'!$B:$B,"CyToBroker",'2012Figures'!$G:$G,"P1",'2012Figures'!$K:$K,1,'2012Figures'!$E:$E,$B$1)</f>
        <v>0</v>
      </c>
      <c r="Q21" s="11"/>
      <c r="R21" s="46">
        <f t="shared" ref="R21:V45" si="9">IF(L21=0,"",ROUND(D21/L21-1,2))</f>
        <v>-0.39</v>
      </c>
      <c r="S21" s="46" t="str">
        <f t="shared" si="9"/>
        <v/>
      </c>
      <c r="T21" s="46" t="str">
        <f t="shared" si="9"/>
        <v/>
      </c>
      <c r="U21" s="46">
        <f t="shared" si="9"/>
        <v>-0.39</v>
      </c>
      <c r="V21" s="46" t="str">
        <f t="shared" si="9"/>
        <v/>
      </c>
    </row>
    <row r="22" spans="1:22" x14ac:dyDescent="0.2">
      <c r="A22" s="35" t="s">
        <v>101</v>
      </c>
      <c r="B22" s="14" t="s">
        <v>88</v>
      </c>
      <c r="C22" s="8" t="s">
        <v>88</v>
      </c>
      <c r="D22" s="36">
        <f t="shared" si="0"/>
        <v>0</v>
      </c>
      <c r="E22" s="9">
        <f>SUMIFS('2013Figures'!$J:$J,'2013Figures'!$B:$B,"BrokerToCy",'2013Figures'!$G:$G,"E1",'2013Figures'!$K:$K,2,'2013Figures'!$E:$E,$B$1)</f>
        <v>0</v>
      </c>
      <c r="F22" s="9">
        <f>SUMIFS('2013Figures'!$J:$J,'2013Figures'!$B:$B,"BrokerToCy",'2013Figures'!$G:$G,"P1",'2013Figures'!$K:$K,2,'2013Figures'!$E:$E,$B$1)</f>
        <v>0</v>
      </c>
      <c r="G22" s="9">
        <f>SUMIFS('2013Figures'!$J:$J,'2013Figures'!$B:$B,"CyToBroker",'2013Figures'!$G:$G,"E1",'2013Figures'!$K:$K,2,'2013Figures'!$E:$E,$B$1)</f>
        <v>0</v>
      </c>
      <c r="H22" s="9">
        <f>SUMIFS('2013Figures'!$J:$J,'2013Figures'!$B:$B,"CyToBroker",'2013Figures'!$G:$G,"P1",'2013Figures'!$K:$K,2,'2013Figures'!$E:$E,$B$1)</f>
        <v>0</v>
      </c>
      <c r="I22" s="11"/>
      <c r="K22" s="11"/>
      <c r="L22" s="41">
        <f t="shared" si="8"/>
        <v>0</v>
      </c>
      <c r="M22" s="52">
        <f>SUMIFS('2012Figures'!$J:$J,'2012Figures'!$B:$B,"BrokerToCy",'2012Figures'!$G:$G,"E1",'2012Figures'!$K:$K,2,'2012Figures'!$E:$E,$B$1)</f>
        <v>0</v>
      </c>
      <c r="N22" s="52">
        <f>SUMIFS('2012Figures'!$J:$J,'2012Figures'!$B:$B,"BrokerToCy",'2012Figures'!$G:$G,"P1",'2012Figures'!$K:$K,2,'2012Figures'!$E:$E,$B$1)</f>
        <v>0</v>
      </c>
      <c r="O22" s="52">
        <f>SUMIFS('2012Figures'!$J:$J,'2012Figures'!$B:$B,"CyToBroker",'2012Figures'!$G:$G,"E1",'2012Figures'!$K:$K,2,'2012Figures'!$E:$E,$B$1)</f>
        <v>0</v>
      </c>
      <c r="P22" s="52">
        <f>SUMIFS('2012Figures'!$J:$J,'2012Figures'!$B:$B,"CyToBroker",'2012Figures'!$G:$G,"P1",'2012Figures'!$K:$K,2,'2012Figures'!$E:$E,$B$1)</f>
        <v>0</v>
      </c>
      <c r="Q22" s="11"/>
      <c r="R22" s="46" t="str">
        <f t="shared" si="9"/>
        <v/>
      </c>
      <c r="S22" s="46" t="str">
        <f t="shared" si="9"/>
        <v/>
      </c>
      <c r="T22" s="46" t="str">
        <f t="shared" si="9"/>
        <v/>
      </c>
      <c r="U22" s="46" t="str">
        <f t="shared" si="9"/>
        <v/>
      </c>
      <c r="V22" s="46" t="str">
        <f t="shared" si="9"/>
        <v/>
      </c>
    </row>
    <row r="23" spans="1:22" x14ac:dyDescent="0.2">
      <c r="A23" s="35" t="s">
        <v>102</v>
      </c>
      <c r="B23" s="14" t="s">
        <v>88</v>
      </c>
      <c r="C23" s="8" t="s">
        <v>88</v>
      </c>
      <c r="D23" s="36">
        <f t="shared" si="0"/>
        <v>0</v>
      </c>
      <c r="E23" s="9">
        <f>SUMIFS('2013Figures'!$J:$J,'2013Figures'!$B:$B,"BrokerToCy",'2013Figures'!$G:$G,"E1",'2013Figures'!$K:$K,3,'2013Figures'!$E:$E,$B$1)</f>
        <v>0</v>
      </c>
      <c r="F23" s="9">
        <f>SUMIFS('2013Figures'!$J:$J,'2013Figures'!$B:$B,"BrokerToCy",'2013Figures'!$G:$G,"P1",'2013Figures'!$K:$K,3,'2013Figures'!$E:$E,$B$1)</f>
        <v>0</v>
      </c>
      <c r="G23" s="9">
        <f>SUMIFS('2013Figures'!$J:$J,'2013Figures'!$B:$B,"CyToBroker",'2013Figures'!$G:$G,"E1",'2013Figures'!$K:$K,3,'2013Figures'!$E:$E,$B$1)</f>
        <v>0</v>
      </c>
      <c r="H23" s="9">
        <f>SUMIFS('2013Figures'!$J:$J,'2013Figures'!$B:$B,"CyToBroker",'2013Figures'!$G:$G,"P1",'2013Figures'!$K:$K,3,'2013Figures'!$E:$E,$B$1)</f>
        <v>0</v>
      </c>
      <c r="I23" s="11"/>
      <c r="K23" s="11"/>
      <c r="L23" s="41">
        <f t="shared" si="8"/>
        <v>0</v>
      </c>
      <c r="M23" s="52">
        <f>SUMIFS('2012Figures'!$J:$J,'2012Figures'!$B:$B,"BrokerToCy",'2012Figures'!$G:$G,"E1",'2012Figures'!$K:$K,3,'2012Figures'!$E:$E,$B$1)</f>
        <v>0</v>
      </c>
      <c r="N23" s="52">
        <f>SUMIFS('2012Figures'!$J:$J,'2012Figures'!$B:$B,"BrokerToCy",'2012Figures'!$G:$G,"P1",'2012Figures'!$K:$K,3,'2012Figures'!$E:$E,$B$1)</f>
        <v>0</v>
      </c>
      <c r="O23" s="52">
        <f>SUMIFS('2012Figures'!$J:$J,'2012Figures'!$B:$B,"CyToBroker",'2012Figures'!$G:$G,"E1",'2012Figures'!$K:$K,3,'2012Figures'!$E:$E,$B$1)</f>
        <v>0</v>
      </c>
      <c r="P23" s="52">
        <f>SUMIFS('2012Figures'!$J:$J,'2012Figures'!$B:$B,"CyToBroker",'2012Figures'!$G:$G,"P1",'2012Figures'!$K:$K,3,'2012Figures'!$E:$E,$B$1)</f>
        <v>0</v>
      </c>
      <c r="Q23" s="11"/>
      <c r="R23" s="46" t="str">
        <f t="shared" si="9"/>
        <v/>
      </c>
      <c r="S23" s="46" t="str">
        <f t="shared" si="9"/>
        <v/>
      </c>
      <c r="T23" s="46" t="str">
        <f t="shared" si="9"/>
        <v/>
      </c>
      <c r="U23" s="46" t="str">
        <f t="shared" si="9"/>
        <v/>
      </c>
      <c r="V23" s="46" t="str">
        <f t="shared" si="9"/>
        <v/>
      </c>
    </row>
    <row r="24" spans="1:22" x14ac:dyDescent="0.2">
      <c r="A24" s="35" t="s">
        <v>103</v>
      </c>
      <c r="B24" s="14" t="s">
        <v>88</v>
      </c>
      <c r="C24" s="8" t="s">
        <v>88</v>
      </c>
      <c r="D24" s="36">
        <f t="shared" si="0"/>
        <v>0</v>
      </c>
      <c r="E24" s="9">
        <f>SUMIFS('2013Figures'!$J:$J,'2013Figures'!$B:$B,"BrokerToCy",'2013Figures'!$G:$G,"E1",'2013Figures'!$K:$K,4,'2013Figures'!$E:$E,$B$1)</f>
        <v>0</v>
      </c>
      <c r="F24" s="9">
        <f>SUMIFS('2013Figures'!$J:$J,'2013Figures'!$B:$B,"BrokerToCy",'2013Figures'!$G:$G,"P1",'2013Figures'!$K:$K,4,'2013Figures'!$E:$E,$B$1)</f>
        <v>0</v>
      </c>
      <c r="G24" s="9">
        <f>SUMIFS('2013Figures'!$J:$J,'2013Figures'!$B:$B,"CyToBroker",'2013Figures'!$G:$G,"E1",'2013Figures'!$K:$K,4,'2013Figures'!$E:$E,$B$1)</f>
        <v>0</v>
      </c>
      <c r="H24" s="9">
        <f>SUMIFS('2013Figures'!$J:$J,'2013Figures'!$B:$B,"CyToBroker",'2013Figures'!$G:$G,"P1",'2013Figures'!$K:$K,4,'2013Figures'!$E:$E,$B$1)</f>
        <v>0</v>
      </c>
      <c r="I24" s="11"/>
      <c r="K24" s="11"/>
      <c r="L24" s="41">
        <f t="shared" si="8"/>
        <v>0</v>
      </c>
      <c r="M24" s="52">
        <f>SUMIFS('2012Figures'!$J:$J,'2012Figures'!$B:$B,"BrokerToCy",'2012Figures'!$G:$G,"E1",'2012Figures'!$K:$K,4,'2012Figures'!$E:$E,$B$1)</f>
        <v>0</v>
      </c>
      <c r="N24" s="52">
        <f>SUMIFS('2012Figures'!$J:$J,'2012Figures'!$B:$B,"BrokerToCy",'2012Figures'!$G:$G,"P1",'2012Figures'!$K:$K,4,'2012Figures'!$E:$E,$B$1)</f>
        <v>0</v>
      </c>
      <c r="O24" s="52">
        <f>SUMIFS('2012Figures'!$J:$J,'2012Figures'!$B:$B,"CyToBroker",'2012Figures'!$G:$G,"E1",'2012Figures'!$K:$K,4,'2012Figures'!$E:$E,$B$1)</f>
        <v>0</v>
      </c>
      <c r="P24" s="52">
        <f>SUMIFS('2012Figures'!$J:$J,'2012Figures'!$B:$B,"CyToBroker",'2012Figures'!$G:$G,"P1",'2012Figures'!$K:$K,4,'2012Figures'!$E:$E,$B$1)</f>
        <v>0</v>
      </c>
      <c r="Q24" s="11"/>
      <c r="R24" s="46" t="str">
        <f t="shared" si="9"/>
        <v/>
      </c>
      <c r="S24" s="46" t="str">
        <f t="shared" si="9"/>
        <v/>
      </c>
      <c r="T24" s="46" t="str">
        <f t="shared" si="9"/>
        <v/>
      </c>
      <c r="U24" s="46" t="str">
        <f t="shared" si="9"/>
        <v/>
      </c>
      <c r="V24" s="46" t="str">
        <f t="shared" si="9"/>
        <v/>
      </c>
    </row>
    <row r="25" spans="1:22" x14ac:dyDescent="0.2">
      <c r="A25" s="35" t="s">
        <v>104</v>
      </c>
      <c r="B25" s="14" t="s">
        <v>88</v>
      </c>
      <c r="C25" s="8" t="s">
        <v>88</v>
      </c>
      <c r="D25" s="36">
        <f t="shared" si="0"/>
        <v>0</v>
      </c>
      <c r="E25" s="9">
        <f>SUMIFS('2013Figures'!$J:$J,'2013Figures'!$B:$B,"BrokerToCy",'2013Figures'!$G:$G,"E1",'2013Figures'!$K:$K,5,'2013Figures'!$E:$E,$B$1)</f>
        <v>0</v>
      </c>
      <c r="F25" s="9">
        <f>SUMIFS('2013Figures'!$J:$J,'2013Figures'!$B:$B,"BrokerToCy",'2013Figures'!$G:$G,"P1",'2013Figures'!$K:$K,5,'2013Figures'!$E:$E,$B$1)</f>
        <v>0</v>
      </c>
      <c r="G25" s="9">
        <f>SUMIFS('2013Figures'!$J:$J,'2013Figures'!$B:$B,"CyToBroker",'2013Figures'!$G:$G,"E1",'2013Figures'!$K:$K,5,'2013Figures'!$E:$E,$B$1)</f>
        <v>0</v>
      </c>
      <c r="H25" s="9">
        <f>SUMIFS('2013Figures'!$J:$J,'2013Figures'!$B:$B,"CyToBroker",'2013Figures'!$G:$G,"P1",'2013Figures'!$K:$K,5,'2013Figures'!$E:$E,$B$1)</f>
        <v>0</v>
      </c>
      <c r="I25" s="11"/>
      <c r="K25" s="11"/>
      <c r="L25" s="41">
        <f t="shared" si="8"/>
        <v>0</v>
      </c>
      <c r="M25" s="52">
        <f>SUMIFS('2012Figures'!$J:$J,'2012Figures'!$B:$B,"BrokerToCy",'2012Figures'!$G:$G,"E1",'2012Figures'!$K:$K,5,'2012Figures'!$E:$E,$B$1)</f>
        <v>0</v>
      </c>
      <c r="N25" s="52">
        <f>SUMIFS('2012Figures'!$J:$J,'2012Figures'!$B:$B,"BrokerToCy",'2012Figures'!$G:$G,"P1",'2012Figures'!$K:$K,5,'2012Figures'!$E:$E,$B$1)</f>
        <v>0</v>
      </c>
      <c r="O25" s="52">
        <f>SUMIFS('2012Figures'!$J:$J,'2012Figures'!$B:$B,"CyToBroker",'2012Figures'!$G:$G,"E1",'2012Figures'!$K:$K,5,'2012Figures'!$E:$E,$B$1)</f>
        <v>0</v>
      </c>
      <c r="P25" s="52">
        <f>SUMIFS('2012Figures'!$J:$J,'2012Figures'!$B:$B,"CyToBroker",'2012Figures'!$G:$G,"P1",'2012Figures'!$K:$K,5,'2012Figures'!$E:$E,$B$1)</f>
        <v>0</v>
      </c>
      <c r="Q25" s="11"/>
      <c r="R25" s="46" t="str">
        <f t="shared" si="9"/>
        <v/>
      </c>
      <c r="S25" s="46" t="str">
        <f t="shared" si="9"/>
        <v/>
      </c>
      <c r="T25" s="46" t="str">
        <f t="shared" si="9"/>
        <v/>
      </c>
      <c r="U25" s="46" t="str">
        <f t="shared" si="9"/>
        <v/>
      </c>
      <c r="V25" s="46" t="str">
        <f t="shared" si="9"/>
        <v/>
      </c>
    </row>
    <row r="26" spans="1:22" x14ac:dyDescent="0.2">
      <c r="A26" s="35" t="s">
        <v>105</v>
      </c>
      <c r="B26" s="14" t="s">
        <v>88</v>
      </c>
      <c r="C26" s="8" t="s">
        <v>88</v>
      </c>
      <c r="D26" s="36">
        <f t="shared" si="0"/>
        <v>0</v>
      </c>
      <c r="E26" s="9">
        <f>SUMIFS('2013Figures'!$J:$J,'2013Figures'!$B:$B,"BrokerToCy",'2013Figures'!$G:$G,"E1",'2013Figures'!$K:$K,6,'2013Figures'!$E:$E,$B$1)</f>
        <v>0</v>
      </c>
      <c r="F26" s="9">
        <f>SUMIFS('2013Figures'!$J:$J,'2013Figures'!$B:$B,"BrokerToCy",'2013Figures'!$G:$G,"P1",'2013Figures'!$K:$K,6,'2013Figures'!$E:$E,$B$1)</f>
        <v>0</v>
      </c>
      <c r="G26" s="9">
        <f>SUMIFS('2013Figures'!$J:$J,'2013Figures'!$B:$B,"CyToBroker",'2013Figures'!$G:$G,"E1",'2013Figures'!$K:$K,6,'2013Figures'!$E:$E,$B$1)</f>
        <v>0</v>
      </c>
      <c r="H26" s="9">
        <f>SUMIFS('2013Figures'!$J:$J,'2013Figures'!$B:$B,"CyToBroker",'2013Figures'!$G:$G,"P1",'2013Figures'!$K:$K,6,'2013Figures'!$E:$E,$B$1)</f>
        <v>0</v>
      </c>
      <c r="I26" s="11"/>
      <c r="K26" s="11"/>
      <c r="L26" s="41">
        <f t="shared" si="8"/>
        <v>0</v>
      </c>
      <c r="M26" s="52">
        <f>SUMIFS('2012Figures'!$J:$J,'2012Figures'!$B:$B,"BrokerToCy",'2012Figures'!$G:$G,"E1",'2012Figures'!$K:$K,6,'2012Figures'!$E:$E,$B$1)</f>
        <v>0</v>
      </c>
      <c r="N26" s="52">
        <f>SUMIFS('2012Figures'!$J:$J,'2012Figures'!$B:$B,"BrokerToCy",'2012Figures'!$G:$G,"P1",'2012Figures'!$K:$K,6,'2012Figures'!$E:$E,$B$1)</f>
        <v>0</v>
      </c>
      <c r="O26" s="52">
        <f>SUMIFS('2012Figures'!$J:$J,'2012Figures'!$B:$B,"CyToBroker",'2012Figures'!$G:$G,"E1",'2012Figures'!$K:$K,6,'2012Figures'!$E:$E,$B$1)</f>
        <v>0</v>
      </c>
      <c r="P26" s="52">
        <f>SUMIFS('2012Figures'!$J:$J,'2012Figures'!$B:$B,"CyToBroker",'2012Figures'!$G:$G,"P1",'2012Figures'!$K:$K,6,'2012Figures'!$E:$E,$B$1)</f>
        <v>0</v>
      </c>
      <c r="Q26" s="11"/>
      <c r="R26" s="46" t="str">
        <f t="shared" si="9"/>
        <v/>
      </c>
      <c r="S26" s="46" t="str">
        <f t="shared" si="9"/>
        <v/>
      </c>
      <c r="T26" s="46" t="str">
        <f t="shared" si="9"/>
        <v/>
      </c>
      <c r="U26" s="46" t="str">
        <f t="shared" si="9"/>
        <v/>
      </c>
      <c r="V26" s="46" t="str">
        <f t="shared" si="9"/>
        <v/>
      </c>
    </row>
    <row r="27" spans="1:22" x14ac:dyDescent="0.2">
      <c r="A27" s="35" t="s">
        <v>106</v>
      </c>
      <c r="B27" s="14" t="s">
        <v>88</v>
      </c>
      <c r="C27" s="8" t="s">
        <v>88</v>
      </c>
      <c r="D27" s="36">
        <f t="shared" si="0"/>
        <v>0</v>
      </c>
      <c r="E27" s="9">
        <f>SUMIFS('2013Figures'!$J:$J,'2013Figures'!$B:$B,"BrokerToCy",'2013Figures'!$G:$G,"E1",'2013Figures'!$K:$K,7,'2013Figures'!$E:$E,$B$1)</f>
        <v>0</v>
      </c>
      <c r="F27" s="9">
        <f>SUMIFS('2013Figures'!$J:$J,'2013Figures'!$B:$B,"BrokerToCy",'2013Figures'!$G:$G,"P1",'2013Figures'!$K:$K,7,'2013Figures'!$E:$E,$B$1)</f>
        <v>0</v>
      </c>
      <c r="G27" s="9">
        <f>SUMIFS('2013Figures'!$J:$J,'2013Figures'!$B:$B,"CyToBroker",'2013Figures'!$G:$G,"E1",'2013Figures'!$K:$K,7,'2013Figures'!$E:$E,$B$1)</f>
        <v>0</v>
      </c>
      <c r="H27" s="9">
        <f>SUMIFS('2013Figures'!$J:$J,'2013Figures'!$B:$B,"CyToBroker",'2013Figures'!$G:$G,"P1",'2013Figures'!$K:$K,7,'2013Figures'!$E:$E,$B$1)</f>
        <v>0</v>
      </c>
      <c r="I27" s="11"/>
      <c r="K27" s="11"/>
      <c r="L27" s="41">
        <f t="shared" si="8"/>
        <v>0</v>
      </c>
      <c r="M27" s="52">
        <f>SUMIFS('2012Figures'!$J:$J,'2012Figures'!$B:$B,"BrokerToCy",'2012Figures'!$G:$G,"E1",'2012Figures'!$K:$K,7,'2012Figures'!$E:$E,$B$1)</f>
        <v>0</v>
      </c>
      <c r="N27" s="52">
        <f>SUMIFS('2012Figures'!$J:$J,'2012Figures'!$B:$B,"BrokerToCy",'2012Figures'!$G:$G,"P1",'2012Figures'!$K:$K,7,'2012Figures'!$E:$E,$B$1)</f>
        <v>0</v>
      </c>
      <c r="O27" s="52">
        <f>SUMIFS('2012Figures'!$J:$J,'2012Figures'!$B:$B,"CyToBroker",'2012Figures'!$G:$G,"E1",'2012Figures'!$K:$K,7,'2012Figures'!$E:$E,$B$1)</f>
        <v>0</v>
      </c>
      <c r="P27" s="52">
        <f>SUMIFS('2012Figures'!$J:$J,'2012Figures'!$B:$B,"CyToBroker",'2012Figures'!$G:$G,"P1",'2012Figures'!$K:$K,7,'2012Figures'!$E:$E,$B$1)</f>
        <v>0</v>
      </c>
      <c r="Q27" s="11"/>
      <c r="R27" s="46" t="str">
        <f t="shared" si="9"/>
        <v/>
      </c>
      <c r="S27" s="46" t="str">
        <f t="shared" si="9"/>
        <v/>
      </c>
      <c r="T27" s="46" t="str">
        <f t="shared" si="9"/>
        <v/>
      </c>
      <c r="U27" s="46" t="str">
        <f t="shared" si="9"/>
        <v/>
      </c>
      <c r="V27" s="46" t="str">
        <f t="shared" si="9"/>
        <v/>
      </c>
    </row>
    <row r="28" spans="1:22" x14ac:dyDescent="0.2">
      <c r="A28" s="35" t="s">
        <v>107</v>
      </c>
      <c r="B28" s="14" t="s">
        <v>88</v>
      </c>
      <c r="C28" s="8" t="s">
        <v>88</v>
      </c>
      <c r="D28" s="36">
        <f t="shared" si="0"/>
        <v>0</v>
      </c>
      <c r="E28" s="9">
        <f>SUMIFS('2013Figures'!$J:$J,'2013Figures'!$B:$B,"BrokerToCy",'2013Figures'!$G:$G,"E1",'2013Figures'!$K:$K,91,'2013Figures'!$E:$E,$B$1)</f>
        <v>0</v>
      </c>
      <c r="F28" s="9">
        <f>SUMIFS('2013Figures'!$J:$J,'2013Figures'!$B:$B,"BrokerToCy",'2013Figures'!$G:$G,"P1",'2013Figures'!$K:$K,91,'2013Figures'!$E:$E,$B$1)</f>
        <v>0</v>
      </c>
      <c r="G28" s="9">
        <f>SUMIFS('2013Figures'!$J:$J,'2013Figures'!$B:$B,"CyToBroker",'2013Figures'!$G:$G,"E1",'2013Figures'!$K:$K,91,'2013Figures'!$E:$E,$B$1)</f>
        <v>0</v>
      </c>
      <c r="H28" s="9">
        <f>SUMIFS('2013Figures'!$J:$J,'2013Figures'!$B:$B,"CyToBroker",'2013Figures'!$G:$G,"P1",'2013Figures'!$K:$K,91,'2013Figures'!$E:$E,$B$1)</f>
        <v>0</v>
      </c>
      <c r="I28" s="11"/>
      <c r="K28" s="11"/>
      <c r="L28" s="41">
        <f t="shared" si="8"/>
        <v>0</v>
      </c>
      <c r="M28" s="52">
        <f>SUMIFS('2012Figures'!$J:$J,'2012Figures'!$B:$B,"BrokerToCy",'2012Figures'!$G:$G,"E1",'2012Figures'!$K:$K,91,'2012Figures'!$E:$E,$B$1)</f>
        <v>0</v>
      </c>
      <c r="N28" s="52">
        <f>SUMIFS('2012Figures'!$J:$J,'2012Figures'!$B:$B,"BrokerToCy",'2012Figures'!$G:$G,"P1",'2012Figures'!$K:$K,91,'2012Figures'!$E:$E,$B$1)</f>
        <v>0</v>
      </c>
      <c r="O28" s="52">
        <f>SUMIFS('2012Figures'!$J:$J,'2012Figures'!$B:$B,"CyToBroker",'2012Figures'!$G:$G,"E1",'2012Figures'!$K:$K,91,'2012Figures'!$E:$E,$B$1)</f>
        <v>0</v>
      </c>
      <c r="P28" s="52">
        <f>SUMIFS('2012Figures'!$J:$J,'2012Figures'!$B:$B,"CyToBroker",'2012Figures'!$G:$G,"P1",'2012Figures'!$K:$K,91,'2012Figures'!$E:$E,$B$1)</f>
        <v>0</v>
      </c>
      <c r="Q28" s="11"/>
      <c r="R28" s="46" t="str">
        <f t="shared" si="9"/>
        <v/>
      </c>
      <c r="S28" s="46" t="str">
        <f t="shared" si="9"/>
        <v/>
      </c>
      <c r="T28" s="46" t="str">
        <f t="shared" si="9"/>
        <v/>
      </c>
      <c r="U28" s="46" t="str">
        <f t="shared" si="9"/>
        <v/>
      </c>
      <c r="V28" s="46" t="str">
        <f t="shared" si="9"/>
        <v/>
      </c>
    </row>
    <row r="29" spans="1:22" x14ac:dyDescent="0.2">
      <c r="A29" s="35" t="s">
        <v>108</v>
      </c>
      <c r="B29" s="14" t="s">
        <v>88</v>
      </c>
      <c r="C29" s="8" t="s">
        <v>88</v>
      </c>
      <c r="D29" s="36">
        <f t="shared" si="0"/>
        <v>0</v>
      </c>
      <c r="E29" s="9">
        <f>SUMIFS('2013Figures'!$J:$J,'2013Figures'!$B:$B,"BrokerToCy",'2013Figures'!$G:$G,"E1",'2013Figures'!$K:$K,97,'2013Figures'!$E:$E,$B$1)</f>
        <v>0</v>
      </c>
      <c r="F29" s="9">
        <f>SUMIFS('2013Figures'!$J:$J,'2013Figures'!$B:$B,"BrokerToCy",'2013Figures'!$G:$G,"P1",'2013Figures'!$K:$K,97,'2013Figures'!$E:$E,$B$1)</f>
        <v>0</v>
      </c>
      <c r="G29" s="9">
        <f>SUMIFS('2013Figures'!$J:$J,'2013Figures'!$B:$B,"CyToBroker",'2013Figures'!$G:$G,"E1",'2013Figures'!$K:$K,97,'2013Figures'!$E:$E,$B$1)</f>
        <v>0</v>
      </c>
      <c r="H29" s="9">
        <f>SUMIFS('2013Figures'!$J:$J,'2013Figures'!$B:$B,"CyToBroker",'2013Figures'!$G:$G,"P1",'2013Figures'!$K:$K,97,'2013Figures'!$E:$E,$B$1)</f>
        <v>0</v>
      </c>
      <c r="I29" s="11"/>
      <c r="K29" s="11"/>
      <c r="L29" s="41">
        <f t="shared" si="8"/>
        <v>0</v>
      </c>
      <c r="M29" s="52">
        <f>SUMIFS('2012Figures'!$J:$J,'2012Figures'!$B:$B,"BrokerToCy",'2012Figures'!$G:$G,"E1",'2012Figures'!$K:$K,97,'2012Figures'!$E:$E,$B$1)</f>
        <v>0</v>
      </c>
      <c r="N29" s="52">
        <f>SUMIFS('2012Figures'!$J:$J,'2012Figures'!$B:$B,"BrokerToCy",'2012Figures'!$G:$G,"P1",'2012Figures'!$K:$K,97,'2012Figures'!$E:$E,$B$1)</f>
        <v>0</v>
      </c>
      <c r="O29" s="52">
        <f>SUMIFS('2012Figures'!$J:$J,'2012Figures'!$B:$B,"CyToBroker",'2012Figures'!$G:$G,"E1",'2012Figures'!$K:$K,97,'2012Figures'!$E:$E,$B$1)</f>
        <v>0</v>
      </c>
      <c r="P29" s="52">
        <f>SUMIFS('2012Figures'!$J:$J,'2012Figures'!$B:$B,"CyToBroker",'2012Figures'!$G:$G,"P1",'2012Figures'!$K:$K,97,'2012Figures'!$E:$E,$B$1)</f>
        <v>0</v>
      </c>
      <c r="Q29" s="11"/>
      <c r="R29" s="46" t="str">
        <f t="shared" si="9"/>
        <v/>
      </c>
      <c r="S29" s="46" t="str">
        <f t="shared" si="9"/>
        <v/>
      </c>
      <c r="T29" s="46" t="str">
        <f t="shared" si="9"/>
        <v/>
      </c>
      <c r="U29" s="46" t="str">
        <f t="shared" si="9"/>
        <v/>
      </c>
      <c r="V29" s="46" t="str">
        <f t="shared" si="9"/>
        <v/>
      </c>
    </row>
    <row r="30" spans="1:22" x14ac:dyDescent="0.2">
      <c r="A30" s="21"/>
      <c r="B30" s="21" t="s">
        <v>92</v>
      </c>
      <c r="C30" s="22"/>
      <c r="D30" s="23">
        <f t="shared" si="0"/>
        <v>3326</v>
      </c>
      <c r="E30" s="23">
        <f>SUM(E21:E29)</f>
        <v>0</v>
      </c>
      <c r="F30" s="23">
        <f t="shared" ref="F30:H30" si="10">SUM(F21:F29)</f>
        <v>0</v>
      </c>
      <c r="G30" s="23">
        <f t="shared" si="10"/>
        <v>3326</v>
      </c>
      <c r="H30" s="23">
        <f t="shared" si="10"/>
        <v>0</v>
      </c>
      <c r="I30" s="21"/>
      <c r="J30" s="22"/>
      <c r="K30" s="21"/>
      <c r="L30" s="43">
        <f t="shared" si="8"/>
        <v>5496</v>
      </c>
      <c r="M30" s="43">
        <f>SUM(M21:M29)</f>
        <v>0</v>
      </c>
      <c r="N30" s="43">
        <f t="shared" ref="N30:P30" si="11">SUM(N21:N29)</f>
        <v>0</v>
      </c>
      <c r="O30" s="43">
        <f t="shared" si="11"/>
        <v>5496</v>
      </c>
      <c r="P30" s="43">
        <f t="shared" si="11"/>
        <v>0</v>
      </c>
      <c r="Q30" s="21"/>
      <c r="R30" s="21"/>
      <c r="S30" s="21"/>
      <c r="T30" s="21"/>
      <c r="U30" s="21"/>
      <c r="V30" s="21"/>
    </row>
    <row r="31" spans="1:22" x14ac:dyDescent="0.2">
      <c r="A31" s="28">
        <v>101</v>
      </c>
      <c r="B31" s="28" t="s">
        <v>52</v>
      </c>
      <c r="C31" s="17" t="s">
        <v>88</v>
      </c>
      <c r="D31" s="18">
        <f>SUMIFS('2013Figures'!$J:$J,'2013Figures'!$C:$C,$A31,'2013Figures'!$E:$E,$B$1)</f>
        <v>25</v>
      </c>
      <c r="E31" s="18">
        <f>SUMIFS('2013Figures'!$J:$J,'2013Figures'!$C:$C,$A31,'2013Figures'!$B:$B,"BrokerToCy",'2013Figures'!$G:$G,"E1",'2013Figures'!$E:$E,$B$1)</f>
        <v>0</v>
      </c>
      <c r="F31" s="18">
        <f>SUMIFS('2013Figures'!$J:$J,'2013Figures'!$C:$C,$A31,'2013Figures'!$B:$B,"BrokerToCy",'2013Figures'!$G:$G,"P1",'2013Figures'!$E:$E,$B$1)</f>
        <v>0</v>
      </c>
      <c r="G31" s="18">
        <f>SUMIFS('2013Figures'!$J:$J,'2013Figures'!$C:$C,$A31,'2013Figures'!$B:$B,"CyToBroker",'2013Figures'!$G:$G,"E1",'2013Figures'!$E:$E,$B$1)</f>
        <v>25</v>
      </c>
      <c r="H31" s="18">
        <f>SUMIFS('2013Figures'!$J:$J,'2013Figures'!$C:$C,$A31,'2013Figures'!$B:$B,"CyToBroker",'2013Figures'!$G:$G,"P1",'2013Figures'!$E:$E,$B$1)</f>
        <v>0</v>
      </c>
      <c r="I31" s="28"/>
      <c r="J31" s="17"/>
      <c r="K31" s="28"/>
      <c r="L31" s="50">
        <f>SUMIFS('2012Figures'!$J:$J,'2012Figures'!$C:$C,$A31,'2012Figures'!$E:$E,$B$1)</f>
        <v>30</v>
      </c>
      <c r="M31" s="50">
        <f>SUMIFS('2012Figures'!$J:$J,'2012Figures'!$C:$C,$A31,'2012Figures'!$B:$B,"BrokerToCy",'2012Figures'!$G:$G,"E1",'2012Figures'!$E:$E,$B$1)</f>
        <v>0</v>
      </c>
      <c r="N31" s="50">
        <f>SUMIFS('2012Figures'!$J:$J,'2012Figures'!$C:$C,$A31,'2012Figures'!$B:$B,"BrokerToCy",'2012Figures'!$G:$G,"P1",'2012Figures'!$E:$E,$B$1)</f>
        <v>0</v>
      </c>
      <c r="O31" s="50">
        <f>SUMIFS('2012Figures'!$J:$J,'2012Figures'!$C:$C,$A31,'2012Figures'!$B:$B,"CyToBroker",'2012Figures'!$G:$G,"E1",'2012Figures'!$E:$E,$B$1)</f>
        <v>30</v>
      </c>
      <c r="P31" s="50">
        <f>SUMIFS('2012Figures'!$J:$J,'2012Figures'!$C:$C,$A31,'2012Figures'!$B:$B,"CyToBroker",'2012Figures'!$G:$G,"P1",'2012Figures'!$E:$E,$B$1)</f>
        <v>0</v>
      </c>
      <c r="Q31" s="28"/>
      <c r="R31" s="46">
        <f t="shared" ref="R31:V94" si="12">IF(L31=0,"",ROUND(D31/L31-1,2))</f>
        <v>-0.17</v>
      </c>
      <c r="S31" s="46" t="str">
        <f t="shared" si="12"/>
        <v/>
      </c>
      <c r="T31" s="46" t="str">
        <f t="shared" si="12"/>
        <v/>
      </c>
      <c r="U31" s="46">
        <f t="shared" si="12"/>
        <v>-0.17</v>
      </c>
      <c r="V31" s="46" t="str">
        <f t="shared" si="12"/>
        <v/>
      </c>
    </row>
    <row r="32" spans="1:22" x14ac:dyDescent="0.2">
      <c r="A32" s="1">
        <v>101</v>
      </c>
      <c r="B32" s="1" t="s">
        <v>52</v>
      </c>
      <c r="C32" s="8">
        <v>11</v>
      </c>
      <c r="D32" s="29">
        <f>SUMIFS('2013Figures'!$J:$J,'2013Figures'!$C:$C,$A32,'2013Figures'!$H:$H,$B32,'2013Figures'!$I:$I,$C32,'2013Figures'!$E:$E,$B$1)</f>
        <v>0</v>
      </c>
      <c r="E32" s="9">
        <f>SUMIFS('2013Figures'!$J:$J,'2013Figures'!$C:$C,$A32,'2013Figures'!$H:$H,$B32,'2013Figures'!$I:$I,$C32,'2013Figures'!$B:$B,"BrokerToCy",'2013Figures'!$G:$G,"E1",'2013Figures'!$E:$E,$B$1)</f>
        <v>0</v>
      </c>
      <c r="F32" s="9">
        <f>SUMIFS('2013Figures'!$J:$J,'2013Figures'!$C:$C,$A32,'2013Figures'!$H:$H,$B32,'2013Figures'!$I:$I,$C32,'2013Figures'!$B:$B,"BrokerToCy",'2013Figures'!$G:$G,"P1",'2013Figures'!$E:$E,$B$1)</f>
        <v>0</v>
      </c>
      <c r="G32" s="9">
        <f>SUMIFS('2013Figures'!$J:$J,'2013Figures'!$C:$C,$A32,'2013Figures'!$H:$H,$B32,'2013Figures'!$I:$I,$C32,'2013Figures'!$B:$B,"CyToBroker",'2013Figures'!$G:$G,"E1",'2013Figures'!$E:$E,$B$1)</f>
        <v>0</v>
      </c>
      <c r="H32" s="9">
        <f>SUMIFS('2013Figures'!$J:$J,'2013Figures'!$C:$C,$A32,'2013Figures'!$H:$H,$B32,'2013Figures'!$I:$I,$C32,'2013Figures'!$B:$B,"CyToBroker",'2013Figures'!$G:$G,"P1",'2013Figures'!$E:$E,$B$1)</f>
        <v>0</v>
      </c>
      <c r="L32" s="42">
        <f>SUMIFS('2012Figures'!$J:$J,'2012Figures'!$C:$C,$A32,'2012Figures'!$H:$H,$B32,'2012Figures'!$I:$I,$C32,'2012Figures'!$E:$E,$B$1)</f>
        <v>0</v>
      </c>
      <c r="M32" s="52">
        <f>SUMIFS('2012Figures'!$J:$J,'2012Figures'!$C:$C,$A32,'2012Figures'!$H:$H,$B32,'2012Figures'!$I:$I,$C32,'2012Figures'!$B:$B,"BrokerToCy",'2012Figures'!$G:$G,"E1",'2012Figures'!$E:$E,$B$1)</f>
        <v>0</v>
      </c>
      <c r="N32" s="52">
        <f>SUMIFS('2012Figures'!$J:$J,'2012Figures'!$C:$C,$A32,'2012Figures'!$H:$H,$B32,'2012Figures'!$I:$I,$C32,'2012Figures'!$B:$B,"BrokerToCy",'2012Figures'!$G:$G,"P1",'2012Figures'!$E:$E,$B$1)</f>
        <v>0</v>
      </c>
      <c r="O32" s="52">
        <f>SUMIFS('2012Figures'!$J:$J,'2012Figures'!$C:$C,$A32,'2012Figures'!$H:$H,$B32,'2012Figures'!$I:$I,$C32,'2012Figures'!$B:$B,"CyToBroker",'2012Figures'!$G:$G,"E1",'2012Figures'!$E:$E,$B$1)</f>
        <v>0</v>
      </c>
      <c r="P32" s="52">
        <f>SUMIFS('2012Figures'!$J:$J,'2012Figures'!$C:$C,$A32,'2012Figures'!$H:$H,$B32,'2012Figures'!$I:$I,$C32,'2012Figures'!$B:$B,"CyToBroker",'2012Figures'!$G:$G,"P1",'2012Figures'!$E:$E,$B$1)</f>
        <v>0</v>
      </c>
      <c r="R32" s="46" t="str">
        <f t="shared" si="12"/>
        <v/>
      </c>
      <c r="S32" s="46" t="str">
        <f t="shared" si="12"/>
        <v/>
      </c>
      <c r="T32" s="46" t="str">
        <f t="shared" si="12"/>
        <v/>
      </c>
      <c r="U32" s="46" t="str">
        <f t="shared" si="12"/>
        <v/>
      </c>
      <c r="V32" s="46" t="str">
        <f t="shared" si="12"/>
        <v/>
      </c>
    </row>
    <row r="33" spans="1:22" x14ac:dyDescent="0.2">
      <c r="A33" s="1">
        <v>101</v>
      </c>
      <c r="B33" s="1" t="s">
        <v>52</v>
      </c>
      <c r="C33" s="8">
        <v>10</v>
      </c>
      <c r="D33" s="29">
        <f>SUMIFS('2013Figures'!$J:$J,'2013Figures'!$C:$C,$A33,'2013Figures'!$H:$H,$B33,'2013Figures'!$I:$I,$C33,'2013Figures'!$E:$E,$B$1)</f>
        <v>0</v>
      </c>
      <c r="E33" s="9">
        <f>SUMIFS('2013Figures'!$J:$J,'2013Figures'!$C:$C,$A33,'2013Figures'!$H:$H,$B33,'2013Figures'!$I:$I,$C33,'2013Figures'!$B:$B,"BrokerToCy",'2013Figures'!$G:$G,"E1",'2013Figures'!$E:$E,$B$1)</f>
        <v>0</v>
      </c>
      <c r="F33" s="9">
        <f>SUMIFS('2013Figures'!$J:$J,'2013Figures'!$C:$C,$A33,'2013Figures'!$H:$H,$B33,'2013Figures'!$I:$I,$C33,'2013Figures'!$B:$B,"BrokerToCy",'2013Figures'!$G:$G,"P1",'2013Figures'!$E:$E,$B$1)</f>
        <v>0</v>
      </c>
      <c r="G33" s="9">
        <f>SUMIFS('2013Figures'!$J:$J,'2013Figures'!$C:$C,$A33,'2013Figures'!$H:$H,$B33,'2013Figures'!$I:$I,$C33,'2013Figures'!$B:$B,"CyToBroker",'2013Figures'!$G:$G,"E1",'2013Figures'!$E:$E,$B$1)</f>
        <v>0</v>
      </c>
      <c r="H33" s="9">
        <f>SUMIFS('2013Figures'!$J:$J,'2013Figures'!$C:$C,$A33,'2013Figures'!$H:$H,$B33,'2013Figures'!$I:$I,$C33,'2013Figures'!$B:$B,"CyToBroker",'2013Figures'!$G:$G,"P1",'2013Figures'!$E:$E,$B$1)</f>
        <v>0</v>
      </c>
      <c r="J33" s="8">
        <v>201501</v>
      </c>
      <c r="L33" s="42">
        <f>SUMIFS('2012Figures'!$J:$J,'2012Figures'!$C:$C,$A33,'2012Figures'!$H:$H,$B33,'2012Figures'!$I:$I,$C33,'2012Figures'!$E:$E,$B$1)</f>
        <v>0</v>
      </c>
      <c r="M33" s="52">
        <f>SUMIFS('2012Figures'!$J:$J,'2012Figures'!$C:$C,$A33,'2012Figures'!$H:$H,$B33,'2012Figures'!$I:$I,$C33,'2012Figures'!$B:$B,"BrokerToCy",'2012Figures'!$G:$G,"E1",'2012Figures'!$E:$E,$B$1)</f>
        <v>0</v>
      </c>
      <c r="N33" s="52">
        <f>SUMIFS('2012Figures'!$J:$J,'2012Figures'!$C:$C,$A33,'2012Figures'!$H:$H,$B33,'2012Figures'!$I:$I,$C33,'2012Figures'!$B:$B,"BrokerToCy",'2012Figures'!$G:$G,"P1",'2012Figures'!$E:$E,$B$1)</f>
        <v>0</v>
      </c>
      <c r="O33" s="52">
        <f>SUMIFS('2012Figures'!$J:$J,'2012Figures'!$C:$C,$A33,'2012Figures'!$H:$H,$B33,'2012Figures'!$I:$I,$C33,'2012Figures'!$B:$B,"CyToBroker",'2012Figures'!$G:$G,"E1",'2012Figures'!$E:$E,$B$1)</f>
        <v>0</v>
      </c>
      <c r="P33" s="52">
        <f>SUMIFS('2012Figures'!$J:$J,'2012Figures'!$C:$C,$A33,'2012Figures'!$H:$H,$B33,'2012Figures'!$I:$I,$C33,'2012Figures'!$B:$B,"CyToBroker",'2012Figures'!$G:$G,"P1",'2012Figures'!$E:$E,$B$1)</f>
        <v>0</v>
      </c>
      <c r="R33" s="46" t="str">
        <f t="shared" si="12"/>
        <v/>
      </c>
      <c r="S33" s="46" t="str">
        <f t="shared" si="12"/>
        <v/>
      </c>
      <c r="T33" s="46" t="str">
        <f t="shared" si="12"/>
        <v/>
      </c>
      <c r="U33" s="46" t="str">
        <f t="shared" si="12"/>
        <v/>
      </c>
      <c r="V33" s="46" t="str">
        <f t="shared" si="12"/>
        <v/>
      </c>
    </row>
    <row r="34" spans="1:22" x14ac:dyDescent="0.2">
      <c r="A34" s="1">
        <v>101</v>
      </c>
      <c r="B34" s="1" t="s">
        <v>52</v>
      </c>
      <c r="C34" s="8">
        <v>9</v>
      </c>
      <c r="D34" s="29">
        <f>SUMIFS('2013Figures'!$J:$J,'2013Figures'!$C:$C,$A34,'2013Figures'!$H:$H,$B34,'2013Figures'!$I:$I,$C34,'2013Figures'!$E:$E,$B$1)</f>
        <v>0</v>
      </c>
      <c r="E34" s="9">
        <f>SUMIFS('2013Figures'!$J:$J,'2013Figures'!$C:$C,$A34,'2013Figures'!$H:$H,$B34,'2013Figures'!$I:$I,$C34,'2013Figures'!$B:$B,"BrokerToCy",'2013Figures'!$G:$G,"E1",'2013Figures'!$E:$E,$B$1)</f>
        <v>0</v>
      </c>
      <c r="F34" s="9">
        <f>SUMIFS('2013Figures'!$J:$J,'2013Figures'!$C:$C,$A34,'2013Figures'!$H:$H,$B34,'2013Figures'!$I:$I,$C34,'2013Figures'!$B:$B,"BrokerToCy",'2013Figures'!$G:$G,"P1",'2013Figures'!$E:$E,$B$1)</f>
        <v>0</v>
      </c>
      <c r="G34" s="9">
        <f>SUMIFS('2013Figures'!$J:$J,'2013Figures'!$C:$C,$A34,'2013Figures'!$H:$H,$B34,'2013Figures'!$I:$I,$C34,'2013Figures'!$B:$B,"CyToBroker",'2013Figures'!$G:$G,"E1",'2013Figures'!$E:$E,$B$1)</f>
        <v>0</v>
      </c>
      <c r="H34" s="9">
        <f>SUMIFS('2013Figures'!$J:$J,'2013Figures'!$C:$C,$A34,'2013Figures'!$H:$H,$B34,'2013Figures'!$I:$I,$C34,'2013Figures'!$B:$B,"CyToBroker",'2013Figures'!$G:$G,"P1",'2013Figures'!$E:$E,$B$1)</f>
        <v>0</v>
      </c>
      <c r="J34" s="8">
        <v>201401</v>
      </c>
      <c r="L34" s="42">
        <f>SUMIFS('2012Figures'!$J:$J,'2012Figures'!$C:$C,$A34,'2012Figures'!$H:$H,$B34,'2012Figures'!$I:$I,$C34,'2012Figures'!$E:$E,$B$1)</f>
        <v>0</v>
      </c>
      <c r="M34" s="52">
        <f>SUMIFS('2012Figures'!$J:$J,'2012Figures'!$C:$C,$A34,'2012Figures'!$H:$H,$B34,'2012Figures'!$I:$I,$C34,'2012Figures'!$B:$B,"BrokerToCy",'2012Figures'!$G:$G,"E1",'2012Figures'!$E:$E,$B$1)</f>
        <v>0</v>
      </c>
      <c r="N34" s="52">
        <f>SUMIFS('2012Figures'!$J:$J,'2012Figures'!$C:$C,$A34,'2012Figures'!$H:$H,$B34,'2012Figures'!$I:$I,$C34,'2012Figures'!$B:$B,"BrokerToCy",'2012Figures'!$G:$G,"P1",'2012Figures'!$E:$E,$B$1)</f>
        <v>0</v>
      </c>
      <c r="O34" s="52">
        <f>SUMIFS('2012Figures'!$J:$J,'2012Figures'!$C:$C,$A34,'2012Figures'!$H:$H,$B34,'2012Figures'!$I:$I,$C34,'2012Figures'!$B:$B,"CyToBroker",'2012Figures'!$G:$G,"E1",'2012Figures'!$E:$E,$B$1)</f>
        <v>0</v>
      </c>
      <c r="P34" s="52">
        <f>SUMIFS('2012Figures'!$J:$J,'2012Figures'!$C:$C,$A34,'2012Figures'!$H:$H,$B34,'2012Figures'!$I:$I,$C34,'2012Figures'!$B:$B,"CyToBroker",'2012Figures'!$G:$G,"P1",'2012Figures'!$E:$E,$B$1)</f>
        <v>0</v>
      </c>
      <c r="R34" s="46" t="str">
        <f t="shared" si="12"/>
        <v/>
      </c>
      <c r="S34" s="46" t="str">
        <f t="shared" si="12"/>
        <v/>
      </c>
      <c r="T34" s="46" t="str">
        <f t="shared" si="12"/>
        <v/>
      </c>
      <c r="U34" s="46" t="str">
        <f t="shared" si="12"/>
        <v/>
      </c>
      <c r="V34" s="46" t="str">
        <f t="shared" si="12"/>
        <v/>
      </c>
    </row>
    <row r="35" spans="1:22" x14ac:dyDescent="0.2">
      <c r="A35" s="1">
        <v>101</v>
      </c>
      <c r="B35" s="1" t="s">
        <v>52</v>
      </c>
      <c r="C35" s="8">
        <v>8</v>
      </c>
      <c r="D35" s="29">
        <f>SUMIFS('2013Figures'!$J:$J,'2013Figures'!$C:$C,$A35,'2013Figures'!$H:$H,$B35,'2013Figures'!$I:$I,$C35,'2013Figures'!$E:$E,$B$1)</f>
        <v>0</v>
      </c>
      <c r="E35" s="9">
        <f>SUMIFS('2013Figures'!$J:$J,'2013Figures'!$C:$C,$A35,'2013Figures'!$H:$H,$B35,'2013Figures'!$I:$I,$C35,'2013Figures'!$B:$B,"BrokerToCy",'2013Figures'!$G:$G,"E1",'2013Figures'!$E:$E,$B$1)</f>
        <v>0</v>
      </c>
      <c r="F35" s="9">
        <f>SUMIFS('2013Figures'!$J:$J,'2013Figures'!$C:$C,$A35,'2013Figures'!$H:$H,$B35,'2013Figures'!$I:$I,$C35,'2013Figures'!$B:$B,"BrokerToCy",'2013Figures'!$G:$G,"P1",'2013Figures'!$E:$E,$B$1)</f>
        <v>0</v>
      </c>
      <c r="G35" s="9">
        <f>SUMIFS('2013Figures'!$J:$J,'2013Figures'!$C:$C,$A35,'2013Figures'!$H:$H,$B35,'2013Figures'!$I:$I,$C35,'2013Figures'!$B:$B,"CyToBroker",'2013Figures'!$G:$G,"E1",'2013Figures'!$E:$E,$B$1)</f>
        <v>0</v>
      </c>
      <c r="H35" s="9">
        <f>SUMIFS('2013Figures'!$J:$J,'2013Figures'!$C:$C,$A35,'2013Figures'!$H:$H,$B35,'2013Figures'!$I:$I,$C35,'2013Figures'!$B:$B,"CyToBroker",'2013Figures'!$G:$G,"P1",'2013Figures'!$E:$E,$B$1)</f>
        <v>0</v>
      </c>
      <c r="I35" s="30"/>
      <c r="J35" s="31">
        <v>201301</v>
      </c>
      <c r="K35" s="30"/>
      <c r="L35" s="42">
        <f>SUMIFS('2012Figures'!$J:$J,'2012Figures'!$C:$C,$A35,'2012Figures'!$H:$H,$B35,'2012Figures'!$I:$I,$C35,'2012Figures'!$E:$E,$B$1)</f>
        <v>0</v>
      </c>
      <c r="M35" s="52">
        <f>SUMIFS('2012Figures'!$J:$J,'2012Figures'!$C:$C,$A35,'2012Figures'!$H:$H,$B35,'2012Figures'!$I:$I,$C35,'2012Figures'!$B:$B,"BrokerToCy",'2012Figures'!$G:$G,"E1",'2012Figures'!$E:$E,$B$1)</f>
        <v>0</v>
      </c>
      <c r="N35" s="52">
        <f>SUMIFS('2012Figures'!$J:$J,'2012Figures'!$C:$C,$A35,'2012Figures'!$H:$H,$B35,'2012Figures'!$I:$I,$C35,'2012Figures'!$B:$B,"BrokerToCy",'2012Figures'!$G:$G,"P1",'2012Figures'!$E:$E,$B$1)</f>
        <v>0</v>
      </c>
      <c r="O35" s="52">
        <f>SUMIFS('2012Figures'!$J:$J,'2012Figures'!$C:$C,$A35,'2012Figures'!$H:$H,$B35,'2012Figures'!$I:$I,$C35,'2012Figures'!$B:$B,"CyToBroker",'2012Figures'!$G:$G,"E1",'2012Figures'!$E:$E,$B$1)</f>
        <v>0</v>
      </c>
      <c r="P35" s="52">
        <f>SUMIFS('2012Figures'!$J:$J,'2012Figures'!$C:$C,$A35,'2012Figures'!$H:$H,$B35,'2012Figures'!$I:$I,$C35,'2012Figures'!$B:$B,"CyToBroker",'2012Figures'!$G:$G,"P1",'2012Figures'!$E:$E,$B$1)</f>
        <v>0</v>
      </c>
      <c r="Q35" s="30"/>
      <c r="R35" s="46" t="str">
        <f t="shared" si="12"/>
        <v/>
      </c>
      <c r="S35" s="46" t="str">
        <f t="shared" si="12"/>
        <v/>
      </c>
      <c r="T35" s="46" t="str">
        <f t="shared" si="12"/>
        <v/>
      </c>
      <c r="U35" s="46" t="str">
        <f t="shared" si="12"/>
        <v/>
      </c>
      <c r="V35" s="46" t="str">
        <f t="shared" si="12"/>
        <v/>
      </c>
    </row>
    <row r="36" spans="1:22" x14ac:dyDescent="0.2">
      <c r="A36" s="1">
        <v>101</v>
      </c>
      <c r="B36" s="1" t="s">
        <v>52</v>
      </c>
      <c r="C36" s="8">
        <v>7</v>
      </c>
      <c r="D36" s="29">
        <f>SUMIFS('2013Figures'!$J:$J,'2013Figures'!$C:$C,$A36,'2013Figures'!$H:$H,$B36,'2013Figures'!$I:$I,$C36,'2013Figures'!$E:$E,$B$1)</f>
        <v>0</v>
      </c>
      <c r="E36" s="9">
        <f>SUMIFS('2013Figures'!$J:$J,'2013Figures'!$C:$C,$A36,'2013Figures'!$H:$H,$B36,'2013Figures'!$I:$I,$C36,'2013Figures'!$B:$B,"BrokerToCy",'2013Figures'!$G:$G,"E1",'2013Figures'!$E:$E,$B$1)</f>
        <v>0</v>
      </c>
      <c r="F36" s="9">
        <f>SUMIFS('2013Figures'!$J:$J,'2013Figures'!$C:$C,$A36,'2013Figures'!$H:$H,$B36,'2013Figures'!$I:$I,$C36,'2013Figures'!$B:$B,"BrokerToCy",'2013Figures'!$G:$G,"P1",'2013Figures'!$E:$E,$B$1)</f>
        <v>0</v>
      </c>
      <c r="G36" s="9">
        <f>SUMIFS('2013Figures'!$J:$J,'2013Figures'!$C:$C,$A36,'2013Figures'!$H:$H,$B36,'2013Figures'!$I:$I,$C36,'2013Figures'!$B:$B,"CyToBroker",'2013Figures'!$G:$G,"E1",'2013Figures'!$E:$E,$B$1)</f>
        <v>0</v>
      </c>
      <c r="H36" s="9">
        <f>SUMIFS('2013Figures'!$J:$J,'2013Figures'!$C:$C,$A36,'2013Figures'!$H:$H,$B36,'2013Figures'!$I:$I,$C36,'2013Figures'!$B:$B,"CyToBroker",'2013Figures'!$G:$G,"P1",'2013Figures'!$E:$E,$B$1)</f>
        <v>0</v>
      </c>
      <c r="J36" s="8">
        <v>201201</v>
      </c>
      <c r="L36" s="42">
        <f>SUMIFS('2012Figures'!$J:$J,'2012Figures'!$C:$C,$A36,'2012Figures'!$H:$H,$B36,'2012Figures'!$I:$I,$C36,'2012Figures'!$E:$E,$B$1)</f>
        <v>0</v>
      </c>
      <c r="M36" s="52">
        <f>SUMIFS('2012Figures'!$J:$J,'2012Figures'!$C:$C,$A36,'2012Figures'!$H:$H,$B36,'2012Figures'!$I:$I,$C36,'2012Figures'!$B:$B,"BrokerToCy",'2012Figures'!$G:$G,"E1",'2012Figures'!$E:$E,$B$1)</f>
        <v>0</v>
      </c>
      <c r="N36" s="52">
        <f>SUMIFS('2012Figures'!$J:$J,'2012Figures'!$C:$C,$A36,'2012Figures'!$H:$H,$B36,'2012Figures'!$I:$I,$C36,'2012Figures'!$B:$B,"BrokerToCy",'2012Figures'!$G:$G,"P1",'2012Figures'!$E:$E,$B$1)</f>
        <v>0</v>
      </c>
      <c r="O36" s="52">
        <f>SUMIFS('2012Figures'!$J:$J,'2012Figures'!$C:$C,$A36,'2012Figures'!$H:$H,$B36,'2012Figures'!$I:$I,$C36,'2012Figures'!$B:$B,"CyToBroker",'2012Figures'!$G:$G,"E1",'2012Figures'!$E:$E,$B$1)</f>
        <v>0</v>
      </c>
      <c r="P36" s="52">
        <f>SUMIFS('2012Figures'!$J:$J,'2012Figures'!$C:$C,$A36,'2012Figures'!$H:$H,$B36,'2012Figures'!$I:$I,$C36,'2012Figures'!$B:$B,"CyToBroker",'2012Figures'!$G:$G,"P1",'2012Figures'!$E:$E,$B$1)</f>
        <v>0</v>
      </c>
      <c r="R36" s="46" t="str">
        <f t="shared" si="12"/>
        <v/>
      </c>
      <c r="S36" s="46" t="str">
        <f t="shared" si="12"/>
        <v/>
      </c>
      <c r="T36" s="46" t="str">
        <f t="shared" si="12"/>
        <v/>
      </c>
      <c r="U36" s="46" t="str">
        <f t="shared" si="12"/>
        <v/>
      </c>
      <c r="V36" s="46" t="str">
        <f t="shared" si="12"/>
        <v/>
      </c>
    </row>
    <row r="37" spans="1:22" x14ac:dyDescent="0.2">
      <c r="A37" s="1">
        <v>101</v>
      </c>
      <c r="B37" s="1" t="s">
        <v>52</v>
      </c>
      <c r="C37" s="8">
        <v>6</v>
      </c>
      <c r="D37" s="29">
        <f>SUMIFS('2013Figures'!$J:$J,'2013Figures'!$C:$C,$A37,'2013Figures'!$H:$H,$B37,'2013Figures'!$I:$I,$C37,'2013Figures'!$E:$E,$B$1)</f>
        <v>25</v>
      </c>
      <c r="E37" s="9">
        <f>SUMIFS('2013Figures'!$J:$J,'2013Figures'!$C:$C,$A37,'2013Figures'!$H:$H,$B37,'2013Figures'!$I:$I,$C37,'2013Figures'!$B:$B,"BrokerToCy",'2013Figures'!$G:$G,"E1",'2013Figures'!$E:$E,$B$1)</f>
        <v>0</v>
      </c>
      <c r="F37" s="9">
        <f>SUMIFS('2013Figures'!$J:$J,'2013Figures'!$C:$C,$A37,'2013Figures'!$H:$H,$B37,'2013Figures'!$I:$I,$C37,'2013Figures'!$B:$B,"BrokerToCy",'2013Figures'!$G:$G,"P1",'2013Figures'!$E:$E,$B$1)</f>
        <v>0</v>
      </c>
      <c r="G37" s="9">
        <f>SUMIFS('2013Figures'!$J:$J,'2013Figures'!$C:$C,$A37,'2013Figures'!$H:$H,$B37,'2013Figures'!$I:$I,$C37,'2013Figures'!$B:$B,"CyToBroker",'2013Figures'!$G:$G,"E1",'2013Figures'!$E:$E,$B$1)</f>
        <v>25</v>
      </c>
      <c r="H37" s="9">
        <f>SUMIFS('2013Figures'!$J:$J,'2013Figures'!$C:$C,$A37,'2013Figures'!$H:$H,$B37,'2013Figures'!$I:$I,$C37,'2013Figures'!$B:$B,"CyToBroker",'2013Figures'!$G:$G,"P1",'2013Figures'!$E:$E,$B$1)</f>
        <v>0</v>
      </c>
      <c r="J37" s="8">
        <v>201101</v>
      </c>
      <c r="L37" s="42">
        <f>SUMIFS('2012Figures'!$J:$J,'2012Figures'!$C:$C,$A37,'2012Figures'!$H:$H,$B37,'2012Figures'!$I:$I,$C37,'2012Figures'!$E:$E,$B$1)</f>
        <v>9</v>
      </c>
      <c r="M37" s="52">
        <f>SUMIFS('2012Figures'!$J:$J,'2012Figures'!$C:$C,$A37,'2012Figures'!$H:$H,$B37,'2012Figures'!$I:$I,$C37,'2012Figures'!$B:$B,"BrokerToCy",'2012Figures'!$G:$G,"E1",'2012Figures'!$E:$E,$B$1)</f>
        <v>0</v>
      </c>
      <c r="N37" s="52">
        <f>SUMIFS('2012Figures'!$J:$J,'2012Figures'!$C:$C,$A37,'2012Figures'!$H:$H,$B37,'2012Figures'!$I:$I,$C37,'2012Figures'!$B:$B,"BrokerToCy",'2012Figures'!$G:$G,"P1",'2012Figures'!$E:$E,$B$1)</f>
        <v>0</v>
      </c>
      <c r="O37" s="52">
        <f>SUMIFS('2012Figures'!$J:$J,'2012Figures'!$C:$C,$A37,'2012Figures'!$H:$H,$B37,'2012Figures'!$I:$I,$C37,'2012Figures'!$B:$B,"CyToBroker",'2012Figures'!$G:$G,"E1",'2012Figures'!$E:$E,$B$1)</f>
        <v>9</v>
      </c>
      <c r="P37" s="52">
        <f>SUMIFS('2012Figures'!$J:$J,'2012Figures'!$C:$C,$A37,'2012Figures'!$H:$H,$B37,'2012Figures'!$I:$I,$C37,'2012Figures'!$B:$B,"CyToBroker",'2012Figures'!$G:$G,"P1",'2012Figures'!$E:$E,$B$1)</f>
        <v>0</v>
      </c>
      <c r="R37" s="46">
        <f t="shared" si="12"/>
        <v>1.78</v>
      </c>
      <c r="S37" s="46" t="str">
        <f t="shared" si="12"/>
        <v/>
      </c>
      <c r="T37" s="46" t="str">
        <f t="shared" si="12"/>
        <v/>
      </c>
      <c r="U37" s="46">
        <f t="shared" si="12"/>
        <v>1.78</v>
      </c>
      <c r="V37" s="46" t="str">
        <f t="shared" si="12"/>
        <v/>
      </c>
    </row>
    <row r="38" spans="1:22" x14ac:dyDescent="0.2">
      <c r="A38" s="1">
        <v>101</v>
      </c>
      <c r="B38" s="1" t="s">
        <v>52</v>
      </c>
      <c r="C38" s="8">
        <v>5</v>
      </c>
      <c r="D38" s="29">
        <f>SUMIFS('2013Figures'!$J:$J,'2013Figures'!$C:$C,$A38,'2013Figures'!$H:$H,$B38,'2013Figures'!$I:$I,$C38,'2013Figures'!$E:$E,$B$1)</f>
        <v>0</v>
      </c>
      <c r="E38" s="9">
        <f>SUMIFS('2013Figures'!$J:$J,'2013Figures'!$C:$C,$A38,'2013Figures'!$H:$H,$B38,'2013Figures'!$I:$I,$C38,'2013Figures'!$B:$B,"BrokerToCy",'2013Figures'!$G:$G,"E1",'2013Figures'!$E:$E,$B$1)</f>
        <v>0</v>
      </c>
      <c r="F38" s="9">
        <f>SUMIFS('2013Figures'!$J:$J,'2013Figures'!$C:$C,$A38,'2013Figures'!$H:$H,$B38,'2013Figures'!$I:$I,$C38,'2013Figures'!$B:$B,"BrokerToCy",'2013Figures'!$G:$G,"P1",'2013Figures'!$E:$E,$B$1)</f>
        <v>0</v>
      </c>
      <c r="G38" s="9">
        <f>SUMIFS('2013Figures'!$J:$J,'2013Figures'!$C:$C,$A38,'2013Figures'!$H:$H,$B38,'2013Figures'!$I:$I,$C38,'2013Figures'!$B:$B,"CyToBroker",'2013Figures'!$G:$G,"E1",'2013Figures'!$E:$E,$B$1)</f>
        <v>0</v>
      </c>
      <c r="H38" s="9">
        <f>SUMIFS('2013Figures'!$J:$J,'2013Figures'!$C:$C,$A38,'2013Figures'!$H:$H,$B38,'2013Figures'!$I:$I,$C38,'2013Figures'!$B:$B,"CyToBroker",'2013Figures'!$G:$G,"P1",'2013Figures'!$E:$E,$B$1)</f>
        <v>0</v>
      </c>
      <c r="J38" s="8">
        <v>201001</v>
      </c>
      <c r="L38" s="42">
        <f>SUMIFS('2012Figures'!$J:$J,'2012Figures'!$C:$C,$A38,'2012Figures'!$H:$H,$B38,'2012Figures'!$I:$I,$C38,'2012Figures'!$E:$E,$B$1)</f>
        <v>0</v>
      </c>
      <c r="M38" s="52">
        <f>SUMIFS('2012Figures'!$J:$J,'2012Figures'!$C:$C,$A38,'2012Figures'!$H:$H,$B38,'2012Figures'!$I:$I,$C38,'2012Figures'!$B:$B,"BrokerToCy",'2012Figures'!$G:$G,"E1",'2012Figures'!$E:$E,$B$1)</f>
        <v>0</v>
      </c>
      <c r="N38" s="52">
        <f>SUMIFS('2012Figures'!$J:$J,'2012Figures'!$C:$C,$A38,'2012Figures'!$H:$H,$B38,'2012Figures'!$I:$I,$C38,'2012Figures'!$B:$B,"BrokerToCy",'2012Figures'!$G:$G,"P1",'2012Figures'!$E:$E,$B$1)</f>
        <v>0</v>
      </c>
      <c r="O38" s="52">
        <f>SUMIFS('2012Figures'!$J:$J,'2012Figures'!$C:$C,$A38,'2012Figures'!$H:$H,$B38,'2012Figures'!$I:$I,$C38,'2012Figures'!$B:$B,"CyToBroker",'2012Figures'!$G:$G,"E1",'2012Figures'!$E:$E,$B$1)</f>
        <v>0</v>
      </c>
      <c r="P38" s="52">
        <f>SUMIFS('2012Figures'!$J:$J,'2012Figures'!$C:$C,$A38,'2012Figures'!$H:$H,$B38,'2012Figures'!$I:$I,$C38,'2012Figures'!$B:$B,"CyToBroker",'2012Figures'!$G:$G,"P1",'2012Figures'!$E:$E,$B$1)</f>
        <v>0</v>
      </c>
      <c r="R38" s="46" t="str">
        <f t="shared" si="12"/>
        <v/>
      </c>
      <c r="S38" s="46" t="str">
        <f t="shared" si="12"/>
        <v/>
      </c>
      <c r="T38" s="46" t="str">
        <f t="shared" si="12"/>
        <v/>
      </c>
      <c r="U38" s="46" t="str">
        <f t="shared" si="12"/>
        <v/>
      </c>
      <c r="V38" s="46" t="str">
        <f t="shared" si="12"/>
        <v/>
      </c>
    </row>
    <row r="39" spans="1:22" x14ac:dyDescent="0.2">
      <c r="A39" s="1">
        <v>101</v>
      </c>
      <c r="B39" s="1" t="s">
        <v>52</v>
      </c>
      <c r="C39" s="8">
        <v>4</v>
      </c>
      <c r="D39" s="29">
        <f>SUMIFS('2013Figures'!$J:$J,'2013Figures'!$C:$C,$A39,'2013Figures'!$H:$H,$B39,'2013Figures'!$I:$I,$C39,'2013Figures'!$E:$E,$B$1)</f>
        <v>0</v>
      </c>
      <c r="E39" s="9">
        <f>SUMIFS('2013Figures'!$J:$J,'2013Figures'!$C:$C,$A39,'2013Figures'!$H:$H,$B39,'2013Figures'!$I:$I,$C39,'2013Figures'!$B:$B,"BrokerToCy",'2013Figures'!$G:$G,"E1",'2013Figures'!$E:$E,$B$1)</f>
        <v>0</v>
      </c>
      <c r="F39" s="9">
        <f>SUMIFS('2013Figures'!$J:$J,'2013Figures'!$C:$C,$A39,'2013Figures'!$H:$H,$B39,'2013Figures'!$I:$I,$C39,'2013Figures'!$B:$B,"BrokerToCy",'2013Figures'!$G:$G,"P1",'2013Figures'!$E:$E,$B$1)</f>
        <v>0</v>
      </c>
      <c r="G39" s="9">
        <f>SUMIFS('2013Figures'!$J:$J,'2013Figures'!$C:$C,$A39,'2013Figures'!$H:$H,$B39,'2013Figures'!$I:$I,$C39,'2013Figures'!$B:$B,"CyToBroker",'2013Figures'!$G:$G,"E1",'2013Figures'!$E:$E,$B$1)</f>
        <v>0</v>
      </c>
      <c r="H39" s="9">
        <f>SUMIFS('2013Figures'!$J:$J,'2013Figures'!$C:$C,$A39,'2013Figures'!$H:$H,$B39,'2013Figures'!$I:$I,$C39,'2013Figures'!$B:$B,"CyToBroker",'2013Figures'!$G:$G,"P1",'2013Figures'!$E:$E,$B$1)</f>
        <v>0</v>
      </c>
      <c r="J39" s="8">
        <v>200901</v>
      </c>
      <c r="L39" s="42">
        <f>SUMIFS('2012Figures'!$J:$J,'2012Figures'!$C:$C,$A39,'2012Figures'!$H:$H,$B39,'2012Figures'!$I:$I,$C39,'2012Figures'!$E:$E,$B$1)</f>
        <v>21</v>
      </c>
      <c r="M39" s="52">
        <f>SUMIFS('2012Figures'!$J:$J,'2012Figures'!$C:$C,$A39,'2012Figures'!$H:$H,$B39,'2012Figures'!$I:$I,$C39,'2012Figures'!$B:$B,"BrokerToCy",'2012Figures'!$G:$G,"E1",'2012Figures'!$E:$E,$B$1)</f>
        <v>0</v>
      </c>
      <c r="N39" s="52">
        <f>SUMIFS('2012Figures'!$J:$J,'2012Figures'!$C:$C,$A39,'2012Figures'!$H:$H,$B39,'2012Figures'!$I:$I,$C39,'2012Figures'!$B:$B,"BrokerToCy",'2012Figures'!$G:$G,"P1",'2012Figures'!$E:$E,$B$1)</f>
        <v>0</v>
      </c>
      <c r="O39" s="52">
        <f>SUMIFS('2012Figures'!$J:$J,'2012Figures'!$C:$C,$A39,'2012Figures'!$H:$H,$B39,'2012Figures'!$I:$I,$C39,'2012Figures'!$B:$B,"CyToBroker",'2012Figures'!$G:$G,"E1",'2012Figures'!$E:$E,$B$1)</f>
        <v>21</v>
      </c>
      <c r="P39" s="52">
        <f>SUMIFS('2012Figures'!$J:$J,'2012Figures'!$C:$C,$A39,'2012Figures'!$H:$H,$B39,'2012Figures'!$I:$I,$C39,'2012Figures'!$B:$B,"CyToBroker",'2012Figures'!$G:$G,"P1",'2012Figures'!$E:$E,$B$1)</f>
        <v>0</v>
      </c>
      <c r="R39" s="46">
        <f t="shared" si="12"/>
        <v>-1</v>
      </c>
      <c r="S39" s="46" t="str">
        <f t="shared" si="12"/>
        <v/>
      </c>
      <c r="T39" s="46" t="str">
        <f t="shared" si="12"/>
        <v/>
      </c>
      <c r="U39" s="46">
        <f t="shared" si="12"/>
        <v>-1</v>
      </c>
      <c r="V39" s="46" t="str">
        <f t="shared" si="12"/>
        <v/>
      </c>
    </row>
    <row r="40" spans="1:22" x14ac:dyDescent="0.2">
      <c r="A40" s="1">
        <v>101</v>
      </c>
      <c r="B40" s="1" t="s">
        <v>52</v>
      </c>
      <c r="C40" s="8">
        <v>3</v>
      </c>
      <c r="D40" s="29">
        <f>SUMIFS('2013Figures'!$J:$J,'2013Figures'!$C:$C,$A40,'2013Figures'!$H:$H,$B40,'2013Figures'!$I:$I,$C40,'2013Figures'!$E:$E,$B$1)</f>
        <v>0</v>
      </c>
      <c r="E40" s="9">
        <f>SUMIFS('2013Figures'!$J:$J,'2013Figures'!$C:$C,$A40,'2013Figures'!$H:$H,$B40,'2013Figures'!$I:$I,$C40,'2013Figures'!$B:$B,"BrokerToCy",'2013Figures'!$G:$G,"E1",'2013Figures'!$E:$E,$B$1)</f>
        <v>0</v>
      </c>
      <c r="F40" s="9">
        <f>SUMIFS('2013Figures'!$J:$J,'2013Figures'!$C:$C,$A40,'2013Figures'!$H:$H,$B40,'2013Figures'!$I:$I,$C40,'2013Figures'!$B:$B,"BrokerToCy",'2013Figures'!$G:$G,"P1",'2013Figures'!$E:$E,$B$1)</f>
        <v>0</v>
      </c>
      <c r="G40" s="9">
        <f>SUMIFS('2013Figures'!$J:$J,'2013Figures'!$C:$C,$A40,'2013Figures'!$H:$H,$B40,'2013Figures'!$I:$I,$C40,'2013Figures'!$B:$B,"CyToBroker",'2013Figures'!$G:$G,"E1",'2013Figures'!$E:$E,$B$1)</f>
        <v>0</v>
      </c>
      <c r="H40" s="9">
        <f>SUMIFS('2013Figures'!$J:$J,'2013Figures'!$C:$C,$A40,'2013Figures'!$H:$H,$B40,'2013Figures'!$I:$I,$C40,'2013Figures'!$B:$B,"CyToBroker",'2013Figures'!$G:$G,"P1",'2013Figures'!$E:$E,$B$1)</f>
        <v>0</v>
      </c>
      <c r="J40" s="8">
        <v>200801</v>
      </c>
      <c r="L40" s="42">
        <f>SUMIFS('2012Figures'!$J:$J,'2012Figures'!$C:$C,$A40,'2012Figures'!$H:$H,$B40,'2012Figures'!$I:$I,$C40,'2012Figures'!$E:$E,$B$1)</f>
        <v>0</v>
      </c>
      <c r="M40" s="52">
        <f>SUMIFS('2012Figures'!$J:$J,'2012Figures'!$C:$C,$A40,'2012Figures'!$H:$H,$B40,'2012Figures'!$I:$I,$C40,'2012Figures'!$B:$B,"BrokerToCy",'2012Figures'!$G:$G,"E1",'2012Figures'!$E:$E,$B$1)</f>
        <v>0</v>
      </c>
      <c r="N40" s="52">
        <f>SUMIFS('2012Figures'!$J:$J,'2012Figures'!$C:$C,$A40,'2012Figures'!$H:$H,$B40,'2012Figures'!$I:$I,$C40,'2012Figures'!$B:$B,"BrokerToCy",'2012Figures'!$G:$G,"P1",'2012Figures'!$E:$E,$B$1)</f>
        <v>0</v>
      </c>
      <c r="O40" s="52">
        <f>SUMIFS('2012Figures'!$J:$J,'2012Figures'!$C:$C,$A40,'2012Figures'!$H:$H,$B40,'2012Figures'!$I:$I,$C40,'2012Figures'!$B:$B,"CyToBroker",'2012Figures'!$G:$G,"E1",'2012Figures'!$E:$E,$B$1)</f>
        <v>0</v>
      </c>
      <c r="P40" s="52">
        <f>SUMIFS('2012Figures'!$J:$J,'2012Figures'!$C:$C,$A40,'2012Figures'!$H:$H,$B40,'2012Figures'!$I:$I,$C40,'2012Figures'!$B:$B,"CyToBroker",'2012Figures'!$G:$G,"P1",'2012Figures'!$E:$E,$B$1)</f>
        <v>0</v>
      </c>
      <c r="R40" s="46" t="str">
        <f t="shared" si="12"/>
        <v/>
      </c>
      <c r="S40" s="46" t="str">
        <f t="shared" si="12"/>
        <v/>
      </c>
      <c r="T40" s="46" t="str">
        <f t="shared" si="12"/>
        <v/>
      </c>
      <c r="U40" s="46" t="str">
        <f t="shared" si="12"/>
        <v/>
      </c>
      <c r="V40" s="46" t="str">
        <f t="shared" si="12"/>
        <v/>
      </c>
    </row>
    <row r="41" spans="1:22" x14ac:dyDescent="0.2">
      <c r="A41" s="1">
        <v>101</v>
      </c>
      <c r="B41" s="1" t="s">
        <v>52</v>
      </c>
      <c r="C41" s="8">
        <v>2</v>
      </c>
      <c r="D41" s="29">
        <f>SUMIFS('2013Figures'!$J:$J,'2013Figures'!$C:$C,$A41,'2013Figures'!$H:$H,$B41,'2013Figures'!$I:$I,$C41,'2013Figures'!$E:$E,$B$1)</f>
        <v>0</v>
      </c>
      <c r="E41" s="9">
        <f>SUMIFS('2013Figures'!$J:$J,'2013Figures'!$C:$C,$A41,'2013Figures'!$H:$H,$B41,'2013Figures'!$I:$I,$C41,'2013Figures'!$B:$B,"BrokerToCy",'2013Figures'!$G:$G,"E1",'2013Figures'!$E:$E,$B$1)</f>
        <v>0</v>
      </c>
      <c r="F41" s="9">
        <f>SUMIFS('2013Figures'!$J:$J,'2013Figures'!$C:$C,$A41,'2013Figures'!$H:$H,$B41,'2013Figures'!$I:$I,$C41,'2013Figures'!$B:$B,"BrokerToCy",'2013Figures'!$G:$G,"P1",'2013Figures'!$E:$E,$B$1)</f>
        <v>0</v>
      </c>
      <c r="G41" s="9">
        <f>SUMIFS('2013Figures'!$J:$J,'2013Figures'!$C:$C,$A41,'2013Figures'!$H:$H,$B41,'2013Figures'!$I:$I,$C41,'2013Figures'!$B:$B,"CyToBroker",'2013Figures'!$G:$G,"E1",'2013Figures'!$E:$E,$B$1)</f>
        <v>0</v>
      </c>
      <c r="H41" s="9">
        <f>SUMIFS('2013Figures'!$J:$J,'2013Figures'!$C:$C,$A41,'2013Figures'!$H:$H,$B41,'2013Figures'!$I:$I,$C41,'2013Figures'!$B:$B,"CyToBroker",'2013Figures'!$G:$G,"P1",'2013Figures'!$E:$E,$B$1)</f>
        <v>0</v>
      </c>
      <c r="J41" s="8">
        <v>200701</v>
      </c>
      <c r="L41" s="42">
        <f>SUMIFS('2012Figures'!$J:$J,'2012Figures'!$C:$C,$A41,'2012Figures'!$H:$H,$B41,'2012Figures'!$I:$I,$C41,'2012Figures'!$E:$E,$B$1)</f>
        <v>0</v>
      </c>
      <c r="M41" s="52">
        <f>SUMIFS('2012Figures'!$J:$J,'2012Figures'!$C:$C,$A41,'2012Figures'!$H:$H,$B41,'2012Figures'!$I:$I,$C41,'2012Figures'!$B:$B,"BrokerToCy",'2012Figures'!$G:$G,"E1",'2012Figures'!$E:$E,$B$1)</f>
        <v>0</v>
      </c>
      <c r="N41" s="52">
        <f>SUMIFS('2012Figures'!$J:$J,'2012Figures'!$C:$C,$A41,'2012Figures'!$H:$H,$B41,'2012Figures'!$I:$I,$C41,'2012Figures'!$B:$B,"BrokerToCy",'2012Figures'!$G:$G,"P1",'2012Figures'!$E:$E,$B$1)</f>
        <v>0</v>
      </c>
      <c r="O41" s="52">
        <f>SUMIFS('2012Figures'!$J:$J,'2012Figures'!$C:$C,$A41,'2012Figures'!$H:$H,$B41,'2012Figures'!$I:$I,$C41,'2012Figures'!$B:$B,"CyToBroker",'2012Figures'!$G:$G,"E1",'2012Figures'!$E:$E,$B$1)</f>
        <v>0</v>
      </c>
      <c r="P41" s="52">
        <f>SUMIFS('2012Figures'!$J:$J,'2012Figures'!$C:$C,$A41,'2012Figures'!$H:$H,$B41,'2012Figures'!$I:$I,$C41,'2012Figures'!$B:$B,"CyToBroker",'2012Figures'!$G:$G,"P1",'2012Figures'!$E:$E,$B$1)</f>
        <v>0</v>
      </c>
      <c r="R41" s="46" t="str">
        <f t="shared" si="12"/>
        <v/>
      </c>
      <c r="S41" s="46" t="str">
        <f t="shared" si="12"/>
        <v/>
      </c>
      <c r="T41" s="46" t="str">
        <f t="shared" si="12"/>
        <v/>
      </c>
      <c r="U41" s="46" t="str">
        <f t="shared" si="12"/>
        <v/>
      </c>
      <c r="V41" s="46" t="str">
        <f t="shared" si="12"/>
        <v/>
      </c>
    </row>
    <row r="42" spans="1:22" x14ac:dyDescent="0.2">
      <c r="A42" s="1">
        <v>101</v>
      </c>
      <c r="B42" s="1" t="s">
        <v>52</v>
      </c>
      <c r="C42" s="8">
        <v>1</v>
      </c>
      <c r="D42" s="29">
        <f>SUMIFS('2013Figures'!$J:$J,'2013Figures'!$C:$C,$A42,'2013Figures'!$H:$H,$B42,'2013Figures'!$I:$I,$C42,'2013Figures'!$E:$E,$B$1)</f>
        <v>0</v>
      </c>
      <c r="E42" s="9">
        <f>SUMIFS('2013Figures'!$J:$J,'2013Figures'!$C:$C,$A42,'2013Figures'!$H:$H,$B42,'2013Figures'!$I:$I,$C42,'2013Figures'!$B:$B,"BrokerToCy",'2013Figures'!$G:$G,"E1",'2013Figures'!$E:$E,$B$1)</f>
        <v>0</v>
      </c>
      <c r="F42" s="9">
        <f>SUMIFS('2013Figures'!$J:$J,'2013Figures'!$C:$C,$A42,'2013Figures'!$H:$H,$B42,'2013Figures'!$I:$I,$C42,'2013Figures'!$B:$B,"BrokerToCy",'2013Figures'!$G:$G,"P1",'2013Figures'!$E:$E,$B$1)</f>
        <v>0</v>
      </c>
      <c r="G42" s="9">
        <f>SUMIFS('2013Figures'!$J:$J,'2013Figures'!$C:$C,$A42,'2013Figures'!$H:$H,$B42,'2013Figures'!$I:$I,$C42,'2013Figures'!$B:$B,"CyToBroker",'2013Figures'!$G:$G,"E1",'2013Figures'!$E:$E,$B$1)</f>
        <v>0</v>
      </c>
      <c r="H42" s="9">
        <f>SUMIFS('2013Figures'!$J:$J,'2013Figures'!$C:$C,$A42,'2013Figures'!$H:$H,$B42,'2013Figures'!$I:$I,$C42,'2013Figures'!$B:$B,"CyToBroker",'2013Figures'!$G:$G,"P1",'2013Figures'!$E:$E,$B$1)</f>
        <v>0</v>
      </c>
      <c r="J42" s="8">
        <v>200601</v>
      </c>
      <c r="L42" s="42">
        <f>SUMIFS('2012Figures'!$J:$J,'2012Figures'!$C:$C,$A42,'2012Figures'!$H:$H,$B42,'2012Figures'!$I:$I,$C42,'2012Figures'!$E:$E,$B$1)</f>
        <v>0</v>
      </c>
      <c r="M42" s="52">
        <f>SUMIFS('2012Figures'!$J:$J,'2012Figures'!$C:$C,$A42,'2012Figures'!$H:$H,$B42,'2012Figures'!$I:$I,$C42,'2012Figures'!$B:$B,"BrokerToCy",'2012Figures'!$G:$G,"E1",'2012Figures'!$E:$E,$B$1)</f>
        <v>0</v>
      </c>
      <c r="N42" s="52">
        <f>SUMIFS('2012Figures'!$J:$J,'2012Figures'!$C:$C,$A42,'2012Figures'!$H:$H,$B42,'2012Figures'!$I:$I,$C42,'2012Figures'!$B:$B,"BrokerToCy",'2012Figures'!$G:$G,"P1",'2012Figures'!$E:$E,$B$1)</f>
        <v>0</v>
      </c>
      <c r="O42" s="52">
        <f>SUMIFS('2012Figures'!$J:$J,'2012Figures'!$C:$C,$A42,'2012Figures'!$H:$H,$B42,'2012Figures'!$I:$I,$C42,'2012Figures'!$B:$B,"CyToBroker",'2012Figures'!$G:$G,"E1",'2012Figures'!$E:$E,$B$1)</f>
        <v>0</v>
      </c>
      <c r="P42" s="52">
        <f>SUMIFS('2012Figures'!$J:$J,'2012Figures'!$C:$C,$A42,'2012Figures'!$H:$H,$B42,'2012Figures'!$I:$I,$C42,'2012Figures'!$B:$B,"CyToBroker",'2012Figures'!$G:$G,"P1",'2012Figures'!$E:$E,$B$1)</f>
        <v>0</v>
      </c>
      <c r="R42" s="46" t="str">
        <f t="shared" si="12"/>
        <v/>
      </c>
      <c r="S42" s="46" t="str">
        <f t="shared" si="12"/>
        <v/>
      </c>
      <c r="T42" s="46" t="str">
        <f t="shared" si="12"/>
        <v/>
      </c>
      <c r="U42" s="46" t="str">
        <f t="shared" si="12"/>
        <v/>
      </c>
      <c r="V42" s="46" t="str">
        <f t="shared" si="12"/>
        <v/>
      </c>
    </row>
    <row r="43" spans="1:22" x14ac:dyDescent="0.2">
      <c r="A43" s="1">
        <v>101</v>
      </c>
      <c r="B43" s="1" t="s">
        <v>52</v>
      </c>
      <c r="D43" s="29">
        <f>SUMIFS('2013Figures'!$J:$J,'2013Figures'!$C:$C,$A43,'2013Figures'!$I:$I,"",'2013Figures'!$E:$E,$B$1)</f>
        <v>0</v>
      </c>
      <c r="E43" s="9">
        <f>SUMIFS('2013Figures'!$J:$J,'2013Figures'!$C:$C,$A43,'2013Figures'!$I:$I,"",'2013Figures'!$B:$B,"BrokerToCy",'2013Figures'!$G:$G,"E1",'2013Figures'!$E:$E,$B$1)</f>
        <v>0</v>
      </c>
      <c r="F43" s="9">
        <f>SUMIFS('2013Figures'!$J:$J,'2013Figures'!$C:$C,$A43,'2013Figures'!$I:$I,"",'2013Figures'!$B:$B,"BrokerToCy",'2013Figures'!$G:$G,"P1",'2013Figures'!$E:$E,$B$1)</f>
        <v>0</v>
      </c>
      <c r="G43" s="9">
        <f>SUMIFS('2013Figures'!$J:$J,'2013Figures'!$C:$C,$A43,'2013Figures'!$I:$I,"",'2013Figures'!$B:$B,"CyToBroker",'2013Figures'!$G:$G,"E1",'2013Figures'!$E:$E,$B$1)</f>
        <v>0</v>
      </c>
      <c r="H43" s="9">
        <f>SUMIFS('2013Figures'!$J:$J,'2013Figures'!$C:$C,$A43,'2013Figures'!$I:$I,"",'2013Figures'!$B:$B,"CyToBroker",'2013Figures'!$G:$G,"P1",'2013Figures'!$E:$E,$B$1)</f>
        <v>0</v>
      </c>
      <c r="J43" s="8" t="s">
        <v>131</v>
      </c>
      <c r="L43" s="42">
        <f>SUMIFS('2012Figures'!$J:$J,'2012Figures'!$C:$C,$A43,'2012Figures'!$I:$I,"",'2012Figures'!$E:$E,$B$1)</f>
        <v>0</v>
      </c>
      <c r="M43" s="52">
        <f>SUMIFS('2012Figures'!$J:$J,'2012Figures'!$C:$C,$A43,'2012Figures'!$I:$I,"",'2012Figures'!$B:$B,"BrokerToCy",'2012Figures'!$G:$G,"E1",'2012Figures'!$E:$E,$B$1)</f>
        <v>0</v>
      </c>
      <c r="N43" s="52">
        <f>SUMIFS('2012Figures'!$J:$J,'2012Figures'!$C:$C,$A43,'2012Figures'!$I:$I,"",'2012Figures'!$B:$B,"BrokerToCy",'2012Figures'!$G:$G,"P1",'2012Figures'!$E:$E,$B$1)</f>
        <v>0</v>
      </c>
      <c r="O43" s="52">
        <f>SUMIFS('2012Figures'!$J:$J,'2012Figures'!$C:$C,$A43,'2012Figures'!$I:$I,"",'2012Figures'!$B:$B,"CyToBroker",'2012Figures'!$G:$G,"E1",'2012Figures'!$E:$E,$B$1)</f>
        <v>0</v>
      </c>
      <c r="P43" s="52">
        <f>SUMIFS('2012Figures'!$J:$J,'2012Figures'!$C:$C,$A43,'2012Figures'!$I:$I,"",'2012Figures'!$B:$B,"CyToBroker",'2012Figures'!$G:$G,"P1",'2012Figures'!$E:$E,$B$1)</f>
        <v>0</v>
      </c>
      <c r="R43" s="46" t="str">
        <f t="shared" si="12"/>
        <v/>
      </c>
      <c r="S43" s="46" t="str">
        <f t="shared" si="12"/>
        <v/>
      </c>
      <c r="T43" s="46" t="str">
        <f t="shared" si="12"/>
        <v/>
      </c>
      <c r="U43" s="46" t="str">
        <f t="shared" si="12"/>
        <v/>
      </c>
      <c r="V43" s="46" t="str">
        <f t="shared" si="12"/>
        <v/>
      </c>
    </row>
    <row r="44" spans="1:22" x14ac:dyDescent="0.2">
      <c r="A44" s="21"/>
      <c r="B44" s="21" t="s">
        <v>92</v>
      </c>
      <c r="C44" s="22"/>
      <c r="D44" s="23">
        <f>SUM(E44:H44)</f>
        <v>25</v>
      </c>
      <c r="E44" s="23">
        <f t="shared" ref="E44:H44" si="13">SUM(E32:E43)</f>
        <v>0</v>
      </c>
      <c r="F44" s="23">
        <f t="shared" si="13"/>
        <v>0</v>
      </c>
      <c r="G44" s="23">
        <f t="shared" si="13"/>
        <v>25</v>
      </c>
      <c r="H44" s="23">
        <f t="shared" si="13"/>
        <v>0</v>
      </c>
      <c r="I44" s="21"/>
      <c r="J44" s="22"/>
      <c r="K44" s="21"/>
      <c r="L44" s="43">
        <f>SUM(M44:P44)</f>
        <v>30</v>
      </c>
      <c r="M44" s="43">
        <f t="shared" ref="M44:P44" si="14">SUM(M32:M43)</f>
        <v>0</v>
      </c>
      <c r="N44" s="43">
        <f t="shared" si="14"/>
        <v>0</v>
      </c>
      <c r="O44" s="43">
        <f t="shared" si="14"/>
        <v>30</v>
      </c>
      <c r="P44" s="43">
        <f t="shared" si="14"/>
        <v>0</v>
      </c>
      <c r="Q44" s="21"/>
      <c r="R44" s="21"/>
      <c r="S44" s="21"/>
      <c r="T44" s="21"/>
      <c r="U44" s="21"/>
      <c r="V44" s="21"/>
    </row>
    <row r="45" spans="1:22" x14ac:dyDescent="0.2">
      <c r="A45" s="28">
        <v>103</v>
      </c>
      <c r="B45" s="28" t="s">
        <v>55</v>
      </c>
      <c r="C45" s="17" t="s">
        <v>88</v>
      </c>
      <c r="D45" s="18">
        <f>SUMIFS('2013Figures'!$J:$J,'2013Figures'!$C:$C,$A45,'2013Figures'!$E:$E,$B$1)</f>
        <v>624</v>
      </c>
      <c r="E45" s="18">
        <f>SUMIFS('2013Figures'!$J:$J,'2013Figures'!$C:$C,$A45,'2013Figures'!$B:$B,"BrokerToCy",'2013Figures'!$G:$G,"E1",'2013Figures'!$E:$E,$B$1)</f>
        <v>0</v>
      </c>
      <c r="F45" s="18">
        <f>SUMIFS('2013Figures'!$J:$J,'2013Figures'!$C:$C,$A45,'2013Figures'!$B:$B,"BrokerToCy",'2013Figures'!$G:$G,"P1",'2013Figures'!$E:$E,$B$1)</f>
        <v>0</v>
      </c>
      <c r="G45" s="18">
        <f>SUMIFS('2013Figures'!$J:$J,'2013Figures'!$C:$C,$A45,'2013Figures'!$B:$B,"CyToBroker",'2013Figures'!$G:$G,"E1",'2013Figures'!$E:$E,$B$1)</f>
        <v>624</v>
      </c>
      <c r="H45" s="18">
        <f>SUMIFS('2013Figures'!$J:$J,'2013Figures'!$C:$C,$A45,'2013Figures'!$B:$B,"CyToBroker",'2013Figures'!$G:$G,"P1",'2013Figures'!$E:$E,$B$1)</f>
        <v>0</v>
      </c>
      <c r="I45" s="28"/>
      <c r="J45" s="17"/>
      <c r="K45" s="28"/>
      <c r="L45" s="50">
        <f>SUMIFS('2012Figures'!$J:$J,'2012Figures'!$C:$C,$A45,'2012Figures'!$E:$E,$B$1)</f>
        <v>732</v>
      </c>
      <c r="M45" s="50">
        <f>SUMIFS('2012Figures'!$J:$J,'2012Figures'!$C:$C,$A45,'2012Figures'!$B:$B,"BrokerToCy",'2012Figures'!$G:$G,"E1",'2012Figures'!$E:$E,$B$1)</f>
        <v>0</v>
      </c>
      <c r="N45" s="50">
        <f>SUMIFS('2012Figures'!$J:$J,'2012Figures'!$C:$C,$A45,'2012Figures'!$B:$B,"BrokerToCy",'2012Figures'!$G:$G,"P1",'2012Figures'!$E:$E,$B$1)</f>
        <v>0</v>
      </c>
      <c r="O45" s="50">
        <f>SUMIFS('2012Figures'!$J:$J,'2012Figures'!$C:$C,$A45,'2012Figures'!$B:$B,"CyToBroker",'2012Figures'!$G:$G,"E1",'2012Figures'!$E:$E,$B$1)</f>
        <v>732</v>
      </c>
      <c r="P45" s="50">
        <f>SUMIFS('2012Figures'!$J:$J,'2012Figures'!$C:$C,$A45,'2012Figures'!$B:$B,"CyToBroker",'2012Figures'!$G:$G,"P1",'2012Figures'!$E:$E,$B$1)</f>
        <v>0</v>
      </c>
      <c r="Q45" s="28"/>
      <c r="R45" s="46">
        <f t="shared" ref="R45:V108" si="15">IF(L45=0,"",ROUND(D45/L45-1,2))</f>
        <v>-0.15</v>
      </c>
      <c r="S45" s="46" t="str">
        <f t="shared" si="15"/>
        <v/>
      </c>
      <c r="T45" s="46" t="str">
        <f t="shared" si="15"/>
        <v/>
      </c>
      <c r="U45" s="46">
        <f t="shared" si="15"/>
        <v>-0.15</v>
      </c>
      <c r="V45" s="46" t="str">
        <f t="shared" si="15"/>
        <v/>
      </c>
    </row>
    <row r="46" spans="1:22" x14ac:dyDescent="0.2">
      <c r="A46" s="1">
        <v>103</v>
      </c>
      <c r="B46" s="1">
        <v>1</v>
      </c>
      <c r="C46" s="8">
        <v>6</v>
      </c>
      <c r="D46" s="29">
        <f>SUMIFS('2013Figures'!$J:$J,'2013Figures'!$C:$C,$A46,'2013Figures'!$H:$H,$B46,'2013Figures'!$I:$I,$C46,'2013Figures'!$E:$E,$B$1)</f>
        <v>0</v>
      </c>
      <c r="E46" s="9">
        <f>SUMIFS('2013Figures'!$J:$J,'2013Figures'!$C:$C,$A46,'2013Figures'!$H:$H,$B46,'2013Figures'!$I:$I,$C46,'2013Figures'!$B:$B,"BrokerToCy",'2013Figures'!$G:$G,"E1",'2013Figures'!$E:$E,$B$1)</f>
        <v>0</v>
      </c>
      <c r="F46" s="9">
        <f>SUMIFS('2013Figures'!$J:$J,'2013Figures'!$C:$C,$A46,'2013Figures'!$H:$H,$B46,'2013Figures'!$I:$I,$C46,'2013Figures'!$B:$B,"BrokerToCy",'2013Figures'!$G:$G,"P1",'2013Figures'!$E:$E,$B$1)</f>
        <v>0</v>
      </c>
      <c r="G46" s="9">
        <f>SUMIFS('2013Figures'!$J:$J,'2013Figures'!$C:$C,$A46,'2013Figures'!$H:$H,$B46,'2013Figures'!$I:$I,$C46,'2013Figures'!$B:$B,"CyToBroker",'2013Figures'!$G:$G,"E1",'2013Figures'!$E:$E,$B$1)</f>
        <v>0</v>
      </c>
      <c r="H46" s="9">
        <f>SUMIFS('2013Figures'!$J:$J,'2013Figures'!$C:$C,$A46,'2013Figures'!$H:$H,$B46,'2013Figures'!$I:$I,$C46,'2013Figures'!$B:$B,"CyToBroker",'2013Figures'!$G:$G,"P1",'2013Figures'!$E:$E,$B$1)</f>
        <v>0</v>
      </c>
      <c r="J46" s="8" t="s">
        <v>146</v>
      </c>
      <c r="L46" s="42">
        <f>SUMIFS('2012Figures'!$J:$J,'2012Figures'!$C:$C,$A46,'2012Figures'!$H:$H,$B46,'2012Figures'!$I:$I,$C46,'2012Figures'!$E:$E,$B$1)</f>
        <v>0</v>
      </c>
      <c r="M46" s="52">
        <f>SUMIFS('2012Figures'!$J:$J,'2012Figures'!$C:$C,$A46,'2012Figures'!$H:$H,$B46,'2012Figures'!$I:$I,$C46,'2012Figures'!$B:$B,"BrokerToCy",'2012Figures'!$G:$G,"E1",'2012Figures'!$E:$E,$B$1)</f>
        <v>0</v>
      </c>
      <c r="N46" s="52">
        <f>SUMIFS('2012Figures'!$J:$J,'2012Figures'!$C:$C,$A46,'2012Figures'!$H:$H,$B46,'2012Figures'!$I:$I,$C46,'2012Figures'!$B:$B,"BrokerToCy",'2012Figures'!$G:$G,"P1",'2012Figures'!$E:$E,$B$1)</f>
        <v>0</v>
      </c>
      <c r="O46" s="52">
        <f>SUMIFS('2012Figures'!$J:$J,'2012Figures'!$C:$C,$A46,'2012Figures'!$H:$H,$B46,'2012Figures'!$I:$I,$C46,'2012Figures'!$B:$B,"CyToBroker",'2012Figures'!$G:$G,"E1",'2012Figures'!$E:$E,$B$1)</f>
        <v>0</v>
      </c>
      <c r="P46" s="52">
        <f>SUMIFS('2012Figures'!$J:$J,'2012Figures'!$C:$C,$A46,'2012Figures'!$H:$H,$B46,'2012Figures'!$I:$I,$C46,'2012Figures'!$B:$B,"CyToBroker",'2012Figures'!$G:$G,"P1",'2012Figures'!$E:$E,$B$1)</f>
        <v>0</v>
      </c>
      <c r="R46" s="46" t="str">
        <f t="shared" si="15"/>
        <v/>
      </c>
      <c r="S46" s="46" t="str">
        <f t="shared" si="15"/>
        <v/>
      </c>
      <c r="T46" s="46" t="str">
        <f t="shared" si="15"/>
        <v/>
      </c>
      <c r="U46" s="46" t="str">
        <f t="shared" si="15"/>
        <v/>
      </c>
      <c r="V46" s="46" t="str">
        <f t="shared" si="15"/>
        <v/>
      </c>
    </row>
    <row r="47" spans="1:22" x14ac:dyDescent="0.2">
      <c r="A47" s="1">
        <v>103</v>
      </c>
      <c r="B47" s="1" t="s">
        <v>55</v>
      </c>
      <c r="C47" s="8">
        <v>11</v>
      </c>
      <c r="D47" s="29">
        <f>SUMIFS('2013Figures'!$J:$J,'2013Figures'!$C:$C,$A47,'2013Figures'!$H:$H,$B47,'2013Figures'!$I:$I,$C47,'2013Figures'!$E:$E,$B$1)</f>
        <v>0</v>
      </c>
      <c r="E47" s="9">
        <f>SUMIFS('2013Figures'!$J:$J,'2013Figures'!$C:$C,$A47,'2013Figures'!$H:$H,$B47,'2013Figures'!$I:$I,$C47,'2013Figures'!$B:$B,"BrokerToCy",'2013Figures'!$G:$G,"E1",'2013Figures'!$E:$E,$B$1)</f>
        <v>0</v>
      </c>
      <c r="F47" s="9">
        <f>SUMIFS('2013Figures'!$J:$J,'2013Figures'!$C:$C,$A47,'2013Figures'!$H:$H,$B47,'2013Figures'!$I:$I,$C47,'2013Figures'!$B:$B,"BrokerToCy",'2013Figures'!$G:$G,"P1",'2013Figures'!$E:$E,$B$1)</f>
        <v>0</v>
      </c>
      <c r="G47" s="9">
        <f>SUMIFS('2013Figures'!$J:$J,'2013Figures'!$C:$C,$A47,'2013Figures'!$H:$H,$B47,'2013Figures'!$I:$I,$C47,'2013Figures'!$B:$B,"CyToBroker",'2013Figures'!$G:$G,"E1",'2013Figures'!$E:$E,$B$1)</f>
        <v>0</v>
      </c>
      <c r="H47" s="9">
        <f>SUMIFS('2013Figures'!$J:$J,'2013Figures'!$C:$C,$A47,'2013Figures'!$H:$H,$B47,'2013Figures'!$I:$I,$C47,'2013Figures'!$B:$B,"CyToBroker",'2013Figures'!$G:$G,"P1",'2013Figures'!$E:$E,$B$1)</f>
        <v>0</v>
      </c>
      <c r="L47" s="42">
        <f>SUMIFS('2012Figures'!$J:$J,'2012Figures'!$C:$C,$A47,'2012Figures'!$H:$H,$B47,'2012Figures'!$I:$I,$C47,'2012Figures'!$E:$E,$B$1)</f>
        <v>0</v>
      </c>
      <c r="M47" s="52">
        <f>SUMIFS('2012Figures'!$J:$J,'2012Figures'!$C:$C,$A47,'2012Figures'!$H:$H,$B47,'2012Figures'!$I:$I,$C47,'2012Figures'!$B:$B,"BrokerToCy",'2012Figures'!$G:$G,"E1",'2012Figures'!$E:$E,$B$1)</f>
        <v>0</v>
      </c>
      <c r="N47" s="52">
        <f>SUMIFS('2012Figures'!$J:$J,'2012Figures'!$C:$C,$A47,'2012Figures'!$H:$H,$B47,'2012Figures'!$I:$I,$C47,'2012Figures'!$B:$B,"BrokerToCy",'2012Figures'!$G:$G,"P1",'2012Figures'!$E:$E,$B$1)</f>
        <v>0</v>
      </c>
      <c r="O47" s="52">
        <f>SUMIFS('2012Figures'!$J:$J,'2012Figures'!$C:$C,$A47,'2012Figures'!$H:$H,$B47,'2012Figures'!$I:$I,$C47,'2012Figures'!$B:$B,"CyToBroker",'2012Figures'!$G:$G,"E1",'2012Figures'!$E:$E,$B$1)</f>
        <v>0</v>
      </c>
      <c r="P47" s="52">
        <f>SUMIFS('2012Figures'!$J:$J,'2012Figures'!$C:$C,$A47,'2012Figures'!$H:$H,$B47,'2012Figures'!$I:$I,$C47,'2012Figures'!$B:$B,"CyToBroker",'2012Figures'!$G:$G,"P1",'2012Figures'!$E:$E,$B$1)</f>
        <v>0</v>
      </c>
      <c r="R47" s="46" t="str">
        <f t="shared" si="15"/>
        <v/>
      </c>
      <c r="S47" s="46" t="str">
        <f t="shared" si="15"/>
        <v/>
      </c>
      <c r="T47" s="46" t="str">
        <f t="shared" si="15"/>
        <v/>
      </c>
      <c r="U47" s="46" t="str">
        <f t="shared" si="15"/>
        <v/>
      </c>
      <c r="V47" s="46" t="str">
        <f t="shared" si="15"/>
        <v/>
      </c>
    </row>
    <row r="48" spans="1:22" x14ac:dyDescent="0.2">
      <c r="A48" s="1">
        <v>103</v>
      </c>
      <c r="B48" s="1" t="s">
        <v>55</v>
      </c>
      <c r="C48" s="8">
        <v>10</v>
      </c>
      <c r="D48" s="29">
        <f>SUMIFS('2013Figures'!$J:$J,'2013Figures'!$C:$C,$A48,'2013Figures'!$H:$H,$B48,'2013Figures'!$I:$I,$C48,'2013Figures'!$E:$E,$B$1)</f>
        <v>0</v>
      </c>
      <c r="E48" s="9">
        <f>SUMIFS('2013Figures'!$J:$J,'2013Figures'!$C:$C,$A48,'2013Figures'!$H:$H,$B48,'2013Figures'!$I:$I,$C48,'2013Figures'!$B:$B,"BrokerToCy",'2013Figures'!$G:$G,"E1",'2013Figures'!$E:$E,$B$1)</f>
        <v>0</v>
      </c>
      <c r="F48" s="9">
        <f>SUMIFS('2013Figures'!$J:$J,'2013Figures'!$C:$C,$A48,'2013Figures'!$H:$H,$B48,'2013Figures'!$I:$I,$C48,'2013Figures'!$B:$B,"BrokerToCy",'2013Figures'!$G:$G,"P1",'2013Figures'!$E:$E,$B$1)</f>
        <v>0</v>
      </c>
      <c r="G48" s="9">
        <f>SUMIFS('2013Figures'!$J:$J,'2013Figures'!$C:$C,$A48,'2013Figures'!$H:$H,$B48,'2013Figures'!$I:$I,$C48,'2013Figures'!$B:$B,"CyToBroker",'2013Figures'!$G:$G,"E1",'2013Figures'!$E:$E,$B$1)</f>
        <v>0</v>
      </c>
      <c r="H48" s="9">
        <f>SUMIFS('2013Figures'!$J:$J,'2013Figures'!$C:$C,$A48,'2013Figures'!$H:$H,$B48,'2013Figures'!$I:$I,$C48,'2013Figures'!$B:$B,"CyToBroker",'2013Figures'!$G:$G,"P1",'2013Figures'!$E:$E,$B$1)</f>
        <v>0</v>
      </c>
      <c r="J48" s="8">
        <v>201501</v>
      </c>
      <c r="L48" s="42">
        <f>SUMIFS('2012Figures'!$J:$J,'2012Figures'!$C:$C,$A48,'2012Figures'!$H:$H,$B48,'2012Figures'!$I:$I,$C48,'2012Figures'!$E:$E,$B$1)</f>
        <v>0</v>
      </c>
      <c r="M48" s="52">
        <f>SUMIFS('2012Figures'!$J:$J,'2012Figures'!$C:$C,$A48,'2012Figures'!$H:$H,$B48,'2012Figures'!$I:$I,$C48,'2012Figures'!$B:$B,"BrokerToCy",'2012Figures'!$G:$G,"E1",'2012Figures'!$E:$E,$B$1)</f>
        <v>0</v>
      </c>
      <c r="N48" s="52">
        <f>SUMIFS('2012Figures'!$J:$J,'2012Figures'!$C:$C,$A48,'2012Figures'!$H:$H,$B48,'2012Figures'!$I:$I,$C48,'2012Figures'!$B:$B,"BrokerToCy",'2012Figures'!$G:$G,"P1",'2012Figures'!$E:$E,$B$1)</f>
        <v>0</v>
      </c>
      <c r="O48" s="52">
        <f>SUMIFS('2012Figures'!$J:$J,'2012Figures'!$C:$C,$A48,'2012Figures'!$H:$H,$B48,'2012Figures'!$I:$I,$C48,'2012Figures'!$B:$B,"CyToBroker",'2012Figures'!$G:$G,"E1",'2012Figures'!$E:$E,$B$1)</f>
        <v>0</v>
      </c>
      <c r="P48" s="52">
        <f>SUMIFS('2012Figures'!$J:$J,'2012Figures'!$C:$C,$A48,'2012Figures'!$H:$H,$B48,'2012Figures'!$I:$I,$C48,'2012Figures'!$B:$B,"CyToBroker",'2012Figures'!$G:$G,"P1",'2012Figures'!$E:$E,$B$1)</f>
        <v>0</v>
      </c>
      <c r="R48" s="46" t="str">
        <f t="shared" si="15"/>
        <v/>
      </c>
      <c r="S48" s="46" t="str">
        <f t="shared" si="15"/>
        <v/>
      </c>
      <c r="T48" s="46" t="str">
        <f t="shared" si="15"/>
        <v/>
      </c>
      <c r="U48" s="46" t="str">
        <f t="shared" si="15"/>
        <v/>
      </c>
      <c r="V48" s="46" t="str">
        <f t="shared" si="15"/>
        <v/>
      </c>
    </row>
    <row r="49" spans="1:22" x14ac:dyDescent="0.2">
      <c r="A49" s="1">
        <v>103</v>
      </c>
      <c r="B49" s="1" t="s">
        <v>55</v>
      </c>
      <c r="C49" s="8">
        <v>9</v>
      </c>
      <c r="D49" s="29">
        <f>SUMIFS('2013Figures'!$J:$J,'2013Figures'!$C:$C,$A49,'2013Figures'!$H:$H,$B49,'2013Figures'!$I:$I,$C49,'2013Figures'!$E:$E,$B$1)</f>
        <v>0</v>
      </c>
      <c r="E49" s="9">
        <f>SUMIFS('2013Figures'!$J:$J,'2013Figures'!$C:$C,$A49,'2013Figures'!$H:$H,$B49,'2013Figures'!$I:$I,$C49,'2013Figures'!$B:$B,"BrokerToCy",'2013Figures'!$G:$G,"E1",'2013Figures'!$E:$E,$B$1)</f>
        <v>0</v>
      </c>
      <c r="F49" s="9">
        <f>SUMIFS('2013Figures'!$J:$J,'2013Figures'!$C:$C,$A49,'2013Figures'!$H:$H,$B49,'2013Figures'!$I:$I,$C49,'2013Figures'!$B:$B,"BrokerToCy",'2013Figures'!$G:$G,"P1",'2013Figures'!$E:$E,$B$1)</f>
        <v>0</v>
      </c>
      <c r="G49" s="9">
        <f>SUMIFS('2013Figures'!$J:$J,'2013Figures'!$C:$C,$A49,'2013Figures'!$H:$H,$B49,'2013Figures'!$I:$I,$C49,'2013Figures'!$B:$B,"CyToBroker",'2013Figures'!$G:$G,"E1",'2013Figures'!$E:$E,$B$1)</f>
        <v>0</v>
      </c>
      <c r="H49" s="9">
        <f>SUMIFS('2013Figures'!$J:$J,'2013Figures'!$C:$C,$A49,'2013Figures'!$H:$H,$B49,'2013Figures'!$I:$I,$C49,'2013Figures'!$B:$B,"CyToBroker",'2013Figures'!$G:$G,"P1",'2013Figures'!$E:$E,$B$1)</f>
        <v>0</v>
      </c>
      <c r="J49" s="8">
        <v>201401</v>
      </c>
      <c r="L49" s="42">
        <f>SUMIFS('2012Figures'!$J:$J,'2012Figures'!$C:$C,$A49,'2012Figures'!$H:$H,$B49,'2012Figures'!$I:$I,$C49,'2012Figures'!$E:$E,$B$1)</f>
        <v>0</v>
      </c>
      <c r="M49" s="52">
        <f>SUMIFS('2012Figures'!$J:$J,'2012Figures'!$C:$C,$A49,'2012Figures'!$H:$H,$B49,'2012Figures'!$I:$I,$C49,'2012Figures'!$B:$B,"BrokerToCy",'2012Figures'!$G:$G,"E1",'2012Figures'!$E:$E,$B$1)</f>
        <v>0</v>
      </c>
      <c r="N49" s="52">
        <f>SUMIFS('2012Figures'!$J:$J,'2012Figures'!$C:$C,$A49,'2012Figures'!$H:$H,$B49,'2012Figures'!$I:$I,$C49,'2012Figures'!$B:$B,"BrokerToCy",'2012Figures'!$G:$G,"P1",'2012Figures'!$E:$E,$B$1)</f>
        <v>0</v>
      </c>
      <c r="O49" s="52">
        <f>SUMIFS('2012Figures'!$J:$J,'2012Figures'!$C:$C,$A49,'2012Figures'!$H:$H,$B49,'2012Figures'!$I:$I,$C49,'2012Figures'!$B:$B,"CyToBroker",'2012Figures'!$G:$G,"E1",'2012Figures'!$E:$E,$B$1)</f>
        <v>0</v>
      </c>
      <c r="P49" s="52">
        <f>SUMIFS('2012Figures'!$J:$J,'2012Figures'!$C:$C,$A49,'2012Figures'!$H:$H,$B49,'2012Figures'!$I:$I,$C49,'2012Figures'!$B:$B,"CyToBroker",'2012Figures'!$G:$G,"P1",'2012Figures'!$E:$E,$B$1)</f>
        <v>0</v>
      </c>
      <c r="R49" s="46" t="str">
        <f t="shared" si="15"/>
        <v/>
      </c>
      <c r="S49" s="46" t="str">
        <f t="shared" si="15"/>
        <v/>
      </c>
      <c r="T49" s="46" t="str">
        <f t="shared" si="15"/>
        <v/>
      </c>
      <c r="U49" s="46" t="str">
        <f t="shared" si="15"/>
        <v/>
      </c>
      <c r="V49" s="46" t="str">
        <f t="shared" si="15"/>
        <v/>
      </c>
    </row>
    <row r="50" spans="1:22" x14ac:dyDescent="0.2">
      <c r="A50" s="1">
        <v>103</v>
      </c>
      <c r="B50" s="1" t="s">
        <v>55</v>
      </c>
      <c r="C50" s="8">
        <v>8</v>
      </c>
      <c r="D50" s="29">
        <f>SUMIFS('2013Figures'!$J:$J,'2013Figures'!$C:$C,$A50,'2013Figures'!$H:$H,$B50,'2013Figures'!$I:$I,$C50,'2013Figures'!$E:$E,$B$1)</f>
        <v>0</v>
      </c>
      <c r="E50" s="9">
        <f>SUMIFS('2013Figures'!$J:$J,'2013Figures'!$C:$C,$A50,'2013Figures'!$H:$H,$B50,'2013Figures'!$I:$I,$C50,'2013Figures'!$B:$B,"BrokerToCy",'2013Figures'!$G:$G,"E1",'2013Figures'!$E:$E,$B$1)</f>
        <v>0</v>
      </c>
      <c r="F50" s="9">
        <f>SUMIFS('2013Figures'!$J:$J,'2013Figures'!$C:$C,$A50,'2013Figures'!$H:$H,$B50,'2013Figures'!$I:$I,$C50,'2013Figures'!$B:$B,"BrokerToCy",'2013Figures'!$G:$G,"P1",'2013Figures'!$E:$E,$B$1)</f>
        <v>0</v>
      </c>
      <c r="G50" s="9">
        <f>SUMIFS('2013Figures'!$J:$J,'2013Figures'!$C:$C,$A50,'2013Figures'!$H:$H,$B50,'2013Figures'!$I:$I,$C50,'2013Figures'!$B:$B,"CyToBroker",'2013Figures'!$G:$G,"E1",'2013Figures'!$E:$E,$B$1)</f>
        <v>0</v>
      </c>
      <c r="H50" s="9">
        <f>SUMIFS('2013Figures'!$J:$J,'2013Figures'!$C:$C,$A50,'2013Figures'!$H:$H,$B50,'2013Figures'!$I:$I,$C50,'2013Figures'!$B:$B,"CyToBroker",'2013Figures'!$G:$G,"P1",'2013Figures'!$E:$E,$B$1)</f>
        <v>0</v>
      </c>
      <c r="I50" s="30"/>
      <c r="J50" s="31">
        <v>201301</v>
      </c>
      <c r="K50" s="30"/>
      <c r="L50" s="42">
        <f>SUMIFS('2012Figures'!$J:$J,'2012Figures'!$C:$C,$A50,'2012Figures'!$H:$H,$B50,'2012Figures'!$I:$I,$C50,'2012Figures'!$E:$E,$B$1)</f>
        <v>0</v>
      </c>
      <c r="M50" s="52">
        <f>SUMIFS('2012Figures'!$J:$J,'2012Figures'!$C:$C,$A50,'2012Figures'!$H:$H,$B50,'2012Figures'!$I:$I,$C50,'2012Figures'!$B:$B,"BrokerToCy",'2012Figures'!$G:$G,"E1",'2012Figures'!$E:$E,$B$1)</f>
        <v>0</v>
      </c>
      <c r="N50" s="52">
        <f>SUMIFS('2012Figures'!$J:$J,'2012Figures'!$C:$C,$A50,'2012Figures'!$H:$H,$B50,'2012Figures'!$I:$I,$C50,'2012Figures'!$B:$B,"BrokerToCy",'2012Figures'!$G:$G,"P1",'2012Figures'!$E:$E,$B$1)</f>
        <v>0</v>
      </c>
      <c r="O50" s="52">
        <f>SUMIFS('2012Figures'!$J:$J,'2012Figures'!$C:$C,$A50,'2012Figures'!$H:$H,$B50,'2012Figures'!$I:$I,$C50,'2012Figures'!$B:$B,"CyToBroker",'2012Figures'!$G:$G,"E1",'2012Figures'!$E:$E,$B$1)</f>
        <v>0</v>
      </c>
      <c r="P50" s="52">
        <f>SUMIFS('2012Figures'!$J:$J,'2012Figures'!$C:$C,$A50,'2012Figures'!$H:$H,$B50,'2012Figures'!$I:$I,$C50,'2012Figures'!$B:$B,"CyToBroker",'2012Figures'!$G:$G,"P1",'2012Figures'!$E:$E,$B$1)</f>
        <v>0</v>
      </c>
      <c r="Q50" s="30"/>
      <c r="R50" s="46" t="str">
        <f t="shared" si="15"/>
        <v/>
      </c>
      <c r="S50" s="46" t="str">
        <f t="shared" si="15"/>
        <v/>
      </c>
      <c r="T50" s="46" t="str">
        <f t="shared" si="15"/>
        <v/>
      </c>
      <c r="U50" s="46" t="str">
        <f t="shared" si="15"/>
        <v/>
      </c>
      <c r="V50" s="46" t="str">
        <f t="shared" si="15"/>
        <v/>
      </c>
    </row>
    <row r="51" spans="1:22" x14ac:dyDescent="0.2">
      <c r="A51" s="1">
        <v>103</v>
      </c>
      <c r="B51" s="1" t="s">
        <v>55</v>
      </c>
      <c r="C51" s="8">
        <v>7</v>
      </c>
      <c r="D51" s="29">
        <f>SUMIFS('2013Figures'!$J:$J,'2013Figures'!$C:$C,$A51,'2013Figures'!$H:$H,$B51,'2013Figures'!$I:$I,$C51,'2013Figures'!$E:$E,$B$1)</f>
        <v>0</v>
      </c>
      <c r="E51" s="9">
        <f>SUMIFS('2013Figures'!$J:$J,'2013Figures'!$C:$C,$A51,'2013Figures'!$H:$H,$B51,'2013Figures'!$I:$I,$C51,'2013Figures'!$B:$B,"BrokerToCy",'2013Figures'!$G:$G,"E1",'2013Figures'!$E:$E,$B$1)</f>
        <v>0</v>
      </c>
      <c r="F51" s="9">
        <f>SUMIFS('2013Figures'!$J:$J,'2013Figures'!$C:$C,$A51,'2013Figures'!$H:$H,$B51,'2013Figures'!$I:$I,$C51,'2013Figures'!$B:$B,"BrokerToCy",'2013Figures'!$G:$G,"P1",'2013Figures'!$E:$E,$B$1)</f>
        <v>0</v>
      </c>
      <c r="G51" s="9">
        <f>SUMIFS('2013Figures'!$J:$J,'2013Figures'!$C:$C,$A51,'2013Figures'!$H:$H,$B51,'2013Figures'!$I:$I,$C51,'2013Figures'!$B:$B,"CyToBroker",'2013Figures'!$G:$G,"E1",'2013Figures'!$E:$E,$B$1)</f>
        <v>0</v>
      </c>
      <c r="H51" s="9">
        <f>SUMIFS('2013Figures'!$J:$J,'2013Figures'!$C:$C,$A51,'2013Figures'!$H:$H,$B51,'2013Figures'!$I:$I,$C51,'2013Figures'!$B:$B,"CyToBroker",'2013Figures'!$G:$G,"P1",'2013Figures'!$E:$E,$B$1)</f>
        <v>0</v>
      </c>
      <c r="J51" s="8">
        <v>201201</v>
      </c>
      <c r="L51" s="42">
        <f>SUMIFS('2012Figures'!$J:$J,'2012Figures'!$C:$C,$A51,'2012Figures'!$H:$H,$B51,'2012Figures'!$I:$I,$C51,'2012Figures'!$E:$E,$B$1)</f>
        <v>0</v>
      </c>
      <c r="M51" s="52">
        <f>SUMIFS('2012Figures'!$J:$J,'2012Figures'!$C:$C,$A51,'2012Figures'!$H:$H,$B51,'2012Figures'!$I:$I,$C51,'2012Figures'!$B:$B,"BrokerToCy",'2012Figures'!$G:$G,"E1",'2012Figures'!$E:$E,$B$1)</f>
        <v>0</v>
      </c>
      <c r="N51" s="52">
        <f>SUMIFS('2012Figures'!$J:$J,'2012Figures'!$C:$C,$A51,'2012Figures'!$H:$H,$B51,'2012Figures'!$I:$I,$C51,'2012Figures'!$B:$B,"BrokerToCy",'2012Figures'!$G:$G,"P1",'2012Figures'!$E:$E,$B$1)</f>
        <v>0</v>
      </c>
      <c r="O51" s="52">
        <f>SUMIFS('2012Figures'!$J:$J,'2012Figures'!$C:$C,$A51,'2012Figures'!$H:$H,$B51,'2012Figures'!$I:$I,$C51,'2012Figures'!$B:$B,"CyToBroker",'2012Figures'!$G:$G,"E1",'2012Figures'!$E:$E,$B$1)</f>
        <v>0</v>
      </c>
      <c r="P51" s="52">
        <f>SUMIFS('2012Figures'!$J:$J,'2012Figures'!$C:$C,$A51,'2012Figures'!$H:$H,$B51,'2012Figures'!$I:$I,$C51,'2012Figures'!$B:$B,"CyToBroker",'2012Figures'!$G:$G,"P1",'2012Figures'!$E:$E,$B$1)</f>
        <v>0</v>
      </c>
      <c r="R51" s="46" t="str">
        <f t="shared" si="15"/>
        <v/>
      </c>
      <c r="S51" s="46" t="str">
        <f t="shared" si="15"/>
        <v/>
      </c>
      <c r="T51" s="46" t="str">
        <f t="shared" si="15"/>
        <v/>
      </c>
      <c r="U51" s="46" t="str">
        <f t="shared" si="15"/>
        <v/>
      </c>
      <c r="V51" s="46" t="str">
        <f t="shared" si="15"/>
        <v/>
      </c>
    </row>
    <row r="52" spans="1:22" x14ac:dyDescent="0.2">
      <c r="A52" s="1">
        <v>103</v>
      </c>
      <c r="B52" s="1" t="s">
        <v>55</v>
      </c>
      <c r="C52" s="8">
        <v>6</v>
      </c>
      <c r="D52" s="29">
        <f>SUMIFS('2013Figures'!$J:$J,'2013Figures'!$C:$C,$A52,'2013Figures'!$H:$H,$B52,'2013Figures'!$I:$I,$C52,'2013Figures'!$E:$E,$B$1)</f>
        <v>0</v>
      </c>
      <c r="E52" s="9">
        <f>SUMIFS('2013Figures'!$J:$J,'2013Figures'!$C:$C,$A52,'2013Figures'!$H:$H,$B52,'2013Figures'!$I:$I,$C52,'2013Figures'!$B:$B,"BrokerToCy",'2013Figures'!$G:$G,"E1",'2013Figures'!$E:$E,$B$1)</f>
        <v>0</v>
      </c>
      <c r="F52" s="9">
        <f>SUMIFS('2013Figures'!$J:$J,'2013Figures'!$C:$C,$A52,'2013Figures'!$H:$H,$B52,'2013Figures'!$I:$I,$C52,'2013Figures'!$B:$B,"BrokerToCy",'2013Figures'!$G:$G,"P1",'2013Figures'!$E:$E,$B$1)</f>
        <v>0</v>
      </c>
      <c r="G52" s="9">
        <f>SUMIFS('2013Figures'!$J:$J,'2013Figures'!$C:$C,$A52,'2013Figures'!$H:$H,$B52,'2013Figures'!$I:$I,$C52,'2013Figures'!$B:$B,"CyToBroker",'2013Figures'!$G:$G,"E1",'2013Figures'!$E:$E,$B$1)</f>
        <v>0</v>
      </c>
      <c r="H52" s="9">
        <f>SUMIFS('2013Figures'!$J:$J,'2013Figures'!$C:$C,$A52,'2013Figures'!$H:$H,$B52,'2013Figures'!$I:$I,$C52,'2013Figures'!$B:$B,"CyToBroker",'2013Figures'!$G:$G,"P1",'2013Figures'!$E:$E,$B$1)</f>
        <v>0</v>
      </c>
      <c r="J52" s="8">
        <v>201101</v>
      </c>
      <c r="L52" s="42">
        <f>SUMIFS('2012Figures'!$J:$J,'2012Figures'!$C:$C,$A52,'2012Figures'!$H:$H,$B52,'2012Figures'!$I:$I,$C52,'2012Figures'!$E:$E,$B$1)</f>
        <v>0</v>
      </c>
      <c r="M52" s="52">
        <f>SUMIFS('2012Figures'!$J:$J,'2012Figures'!$C:$C,$A52,'2012Figures'!$H:$H,$B52,'2012Figures'!$I:$I,$C52,'2012Figures'!$B:$B,"BrokerToCy",'2012Figures'!$G:$G,"E1",'2012Figures'!$E:$E,$B$1)</f>
        <v>0</v>
      </c>
      <c r="N52" s="52">
        <f>SUMIFS('2012Figures'!$J:$J,'2012Figures'!$C:$C,$A52,'2012Figures'!$H:$H,$B52,'2012Figures'!$I:$I,$C52,'2012Figures'!$B:$B,"BrokerToCy",'2012Figures'!$G:$G,"P1",'2012Figures'!$E:$E,$B$1)</f>
        <v>0</v>
      </c>
      <c r="O52" s="52">
        <f>SUMIFS('2012Figures'!$J:$J,'2012Figures'!$C:$C,$A52,'2012Figures'!$H:$H,$B52,'2012Figures'!$I:$I,$C52,'2012Figures'!$B:$B,"CyToBroker",'2012Figures'!$G:$G,"E1",'2012Figures'!$E:$E,$B$1)</f>
        <v>0</v>
      </c>
      <c r="P52" s="52">
        <f>SUMIFS('2012Figures'!$J:$J,'2012Figures'!$C:$C,$A52,'2012Figures'!$H:$H,$B52,'2012Figures'!$I:$I,$C52,'2012Figures'!$B:$B,"CyToBroker",'2012Figures'!$G:$G,"P1",'2012Figures'!$E:$E,$B$1)</f>
        <v>0</v>
      </c>
      <c r="R52" s="46" t="str">
        <f t="shared" si="15"/>
        <v/>
      </c>
      <c r="S52" s="46" t="str">
        <f t="shared" si="15"/>
        <v/>
      </c>
      <c r="T52" s="46" t="str">
        <f t="shared" si="15"/>
        <v/>
      </c>
      <c r="U52" s="46" t="str">
        <f t="shared" si="15"/>
        <v/>
      </c>
      <c r="V52" s="46" t="str">
        <f t="shared" si="15"/>
        <v/>
      </c>
    </row>
    <row r="53" spans="1:22" x14ac:dyDescent="0.2">
      <c r="A53" s="1">
        <v>103</v>
      </c>
      <c r="B53" s="1" t="s">
        <v>55</v>
      </c>
      <c r="C53" s="8">
        <v>5</v>
      </c>
      <c r="D53" s="29">
        <f>SUMIFS('2013Figures'!$J:$J,'2013Figures'!$C:$C,$A53,'2013Figures'!$H:$H,$B53,'2013Figures'!$I:$I,$C53,'2013Figures'!$E:$E,$B$1)</f>
        <v>0</v>
      </c>
      <c r="E53" s="9">
        <f>SUMIFS('2013Figures'!$J:$J,'2013Figures'!$C:$C,$A53,'2013Figures'!$H:$H,$B53,'2013Figures'!$I:$I,$C53,'2013Figures'!$B:$B,"BrokerToCy",'2013Figures'!$G:$G,"E1",'2013Figures'!$E:$E,$B$1)</f>
        <v>0</v>
      </c>
      <c r="F53" s="9">
        <f>SUMIFS('2013Figures'!$J:$J,'2013Figures'!$C:$C,$A53,'2013Figures'!$H:$H,$B53,'2013Figures'!$I:$I,$C53,'2013Figures'!$B:$B,"BrokerToCy",'2013Figures'!$G:$G,"P1",'2013Figures'!$E:$E,$B$1)</f>
        <v>0</v>
      </c>
      <c r="G53" s="9">
        <f>SUMIFS('2013Figures'!$J:$J,'2013Figures'!$C:$C,$A53,'2013Figures'!$H:$H,$B53,'2013Figures'!$I:$I,$C53,'2013Figures'!$B:$B,"CyToBroker",'2013Figures'!$G:$G,"E1",'2013Figures'!$E:$E,$B$1)</f>
        <v>0</v>
      </c>
      <c r="H53" s="9">
        <f>SUMIFS('2013Figures'!$J:$J,'2013Figures'!$C:$C,$A53,'2013Figures'!$H:$H,$B53,'2013Figures'!$I:$I,$C53,'2013Figures'!$B:$B,"CyToBroker",'2013Figures'!$G:$G,"P1",'2013Figures'!$E:$E,$B$1)</f>
        <v>0</v>
      </c>
      <c r="J53" s="8">
        <v>201001</v>
      </c>
      <c r="L53" s="42">
        <f>SUMIFS('2012Figures'!$J:$J,'2012Figures'!$C:$C,$A53,'2012Figures'!$H:$H,$B53,'2012Figures'!$I:$I,$C53,'2012Figures'!$E:$E,$B$1)</f>
        <v>0</v>
      </c>
      <c r="M53" s="52">
        <f>SUMIFS('2012Figures'!$J:$J,'2012Figures'!$C:$C,$A53,'2012Figures'!$H:$H,$B53,'2012Figures'!$I:$I,$C53,'2012Figures'!$B:$B,"BrokerToCy",'2012Figures'!$G:$G,"E1",'2012Figures'!$E:$E,$B$1)</f>
        <v>0</v>
      </c>
      <c r="N53" s="52">
        <f>SUMIFS('2012Figures'!$J:$J,'2012Figures'!$C:$C,$A53,'2012Figures'!$H:$H,$B53,'2012Figures'!$I:$I,$C53,'2012Figures'!$B:$B,"BrokerToCy",'2012Figures'!$G:$G,"P1",'2012Figures'!$E:$E,$B$1)</f>
        <v>0</v>
      </c>
      <c r="O53" s="52">
        <f>SUMIFS('2012Figures'!$J:$J,'2012Figures'!$C:$C,$A53,'2012Figures'!$H:$H,$B53,'2012Figures'!$I:$I,$C53,'2012Figures'!$B:$B,"CyToBroker",'2012Figures'!$G:$G,"E1",'2012Figures'!$E:$E,$B$1)</f>
        <v>0</v>
      </c>
      <c r="P53" s="52">
        <f>SUMIFS('2012Figures'!$J:$J,'2012Figures'!$C:$C,$A53,'2012Figures'!$H:$H,$B53,'2012Figures'!$I:$I,$C53,'2012Figures'!$B:$B,"CyToBroker",'2012Figures'!$G:$G,"P1",'2012Figures'!$E:$E,$B$1)</f>
        <v>0</v>
      </c>
      <c r="R53" s="46" t="str">
        <f t="shared" si="15"/>
        <v/>
      </c>
      <c r="S53" s="46" t="str">
        <f t="shared" si="15"/>
        <v/>
      </c>
      <c r="T53" s="46" t="str">
        <f t="shared" si="15"/>
        <v/>
      </c>
      <c r="U53" s="46" t="str">
        <f t="shared" si="15"/>
        <v/>
      </c>
      <c r="V53" s="46" t="str">
        <f t="shared" si="15"/>
        <v/>
      </c>
    </row>
    <row r="54" spans="1:22" x14ac:dyDescent="0.2">
      <c r="A54" s="1">
        <v>103</v>
      </c>
      <c r="B54" s="1" t="s">
        <v>55</v>
      </c>
      <c r="C54" s="8">
        <v>4</v>
      </c>
      <c r="D54" s="29">
        <f>SUMIFS('2013Figures'!$J:$J,'2013Figures'!$C:$C,$A54,'2013Figures'!$H:$H,$B54,'2013Figures'!$I:$I,$C54,'2013Figures'!$E:$E,$B$1)</f>
        <v>0</v>
      </c>
      <c r="E54" s="9">
        <f>SUMIFS('2013Figures'!$J:$J,'2013Figures'!$C:$C,$A54,'2013Figures'!$H:$H,$B54,'2013Figures'!$I:$I,$C54,'2013Figures'!$B:$B,"BrokerToCy",'2013Figures'!$G:$G,"E1",'2013Figures'!$E:$E,$B$1)</f>
        <v>0</v>
      </c>
      <c r="F54" s="9">
        <f>SUMIFS('2013Figures'!$J:$J,'2013Figures'!$C:$C,$A54,'2013Figures'!$H:$H,$B54,'2013Figures'!$I:$I,$C54,'2013Figures'!$B:$B,"BrokerToCy",'2013Figures'!$G:$G,"P1",'2013Figures'!$E:$E,$B$1)</f>
        <v>0</v>
      </c>
      <c r="G54" s="9">
        <f>SUMIFS('2013Figures'!$J:$J,'2013Figures'!$C:$C,$A54,'2013Figures'!$H:$H,$B54,'2013Figures'!$I:$I,$C54,'2013Figures'!$B:$B,"CyToBroker",'2013Figures'!$G:$G,"E1",'2013Figures'!$E:$E,$B$1)</f>
        <v>0</v>
      </c>
      <c r="H54" s="9">
        <f>SUMIFS('2013Figures'!$J:$J,'2013Figures'!$C:$C,$A54,'2013Figures'!$H:$H,$B54,'2013Figures'!$I:$I,$C54,'2013Figures'!$B:$B,"CyToBroker",'2013Figures'!$G:$G,"P1",'2013Figures'!$E:$E,$B$1)</f>
        <v>0</v>
      </c>
      <c r="J54" s="8">
        <v>200901</v>
      </c>
      <c r="L54" s="42">
        <f>SUMIFS('2012Figures'!$J:$J,'2012Figures'!$C:$C,$A54,'2012Figures'!$H:$H,$B54,'2012Figures'!$I:$I,$C54,'2012Figures'!$E:$E,$B$1)</f>
        <v>0</v>
      </c>
      <c r="M54" s="52">
        <f>SUMIFS('2012Figures'!$J:$J,'2012Figures'!$C:$C,$A54,'2012Figures'!$H:$H,$B54,'2012Figures'!$I:$I,$C54,'2012Figures'!$B:$B,"BrokerToCy",'2012Figures'!$G:$G,"E1",'2012Figures'!$E:$E,$B$1)</f>
        <v>0</v>
      </c>
      <c r="N54" s="52">
        <f>SUMIFS('2012Figures'!$J:$J,'2012Figures'!$C:$C,$A54,'2012Figures'!$H:$H,$B54,'2012Figures'!$I:$I,$C54,'2012Figures'!$B:$B,"BrokerToCy",'2012Figures'!$G:$G,"P1",'2012Figures'!$E:$E,$B$1)</f>
        <v>0</v>
      </c>
      <c r="O54" s="52">
        <f>SUMIFS('2012Figures'!$J:$J,'2012Figures'!$C:$C,$A54,'2012Figures'!$H:$H,$B54,'2012Figures'!$I:$I,$C54,'2012Figures'!$B:$B,"CyToBroker",'2012Figures'!$G:$G,"E1",'2012Figures'!$E:$E,$B$1)</f>
        <v>0</v>
      </c>
      <c r="P54" s="52">
        <f>SUMIFS('2012Figures'!$J:$J,'2012Figures'!$C:$C,$A54,'2012Figures'!$H:$H,$B54,'2012Figures'!$I:$I,$C54,'2012Figures'!$B:$B,"CyToBroker",'2012Figures'!$G:$G,"P1",'2012Figures'!$E:$E,$B$1)</f>
        <v>0</v>
      </c>
      <c r="R54" s="46" t="str">
        <f t="shared" si="15"/>
        <v/>
      </c>
      <c r="S54" s="46" t="str">
        <f t="shared" si="15"/>
        <v/>
      </c>
      <c r="T54" s="46" t="str">
        <f t="shared" si="15"/>
        <v/>
      </c>
      <c r="U54" s="46" t="str">
        <f t="shared" si="15"/>
        <v/>
      </c>
      <c r="V54" s="46" t="str">
        <f t="shared" si="15"/>
        <v/>
      </c>
    </row>
    <row r="55" spans="1:22" x14ac:dyDescent="0.2">
      <c r="A55" s="1">
        <v>103</v>
      </c>
      <c r="B55" s="1" t="s">
        <v>55</v>
      </c>
      <c r="C55" s="8">
        <v>3</v>
      </c>
      <c r="D55" s="29">
        <f>SUMIFS('2013Figures'!$J:$J,'2013Figures'!$C:$C,$A55,'2013Figures'!$H:$H,$B55,'2013Figures'!$I:$I,$C55,'2013Figures'!$E:$E,$B$1)</f>
        <v>0</v>
      </c>
      <c r="E55" s="9">
        <f>SUMIFS('2013Figures'!$J:$J,'2013Figures'!$C:$C,$A55,'2013Figures'!$H:$H,$B55,'2013Figures'!$I:$I,$C55,'2013Figures'!$B:$B,"BrokerToCy",'2013Figures'!$G:$G,"E1",'2013Figures'!$E:$E,$B$1)</f>
        <v>0</v>
      </c>
      <c r="F55" s="9">
        <f>SUMIFS('2013Figures'!$J:$J,'2013Figures'!$C:$C,$A55,'2013Figures'!$H:$H,$B55,'2013Figures'!$I:$I,$C55,'2013Figures'!$B:$B,"BrokerToCy",'2013Figures'!$G:$G,"P1",'2013Figures'!$E:$E,$B$1)</f>
        <v>0</v>
      </c>
      <c r="G55" s="9">
        <f>SUMIFS('2013Figures'!$J:$J,'2013Figures'!$C:$C,$A55,'2013Figures'!$H:$H,$B55,'2013Figures'!$I:$I,$C55,'2013Figures'!$B:$B,"CyToBroker",'2013Figures'!$G:$G,"E1",'2013Figures'!$E:$E,$B$1)</f>
        <v>0</v>
      </c>
      <c r="H55" s="9">
        <f>SUMIFS('2013Figures'!$J:$J,'2013Figures'!$C:$C,$A55,'2013Figures'!$H:$H,$B55,'2013Figures'!$I:$I,$C55,'2013Figures'!$B:$B,"CyToBroker",'2013Figures'!$G:$G,"P1",'2013Figures'!$E:$E,$B$1)</f>
        <v>0</v>
      </c>
      <c r="J55" s="8">
        <v>200801</v>
      </c>
      <c r="L55" s="42">
        <f>SUMIFS('2012Figures'!$J:$J,'2012Figures'!$C:$C,$A55,'2012Figures'!$H:$H,$B55,'2012Figures'!$I:$I,$C55,'2012Figures'!$E:$E,$B$1)</f>
        <v>0</v>
      </c>
      <c r="M55" s="52">
        <f>SUMIFS('2012Figures'!$J:$J,'2012Figures'!$C:$C,$A55,'2012Figures'!$H:$H,$B55,'2012Figures'!$I:$I,$C55,'2012Figures'!$B:$B,"BrokerToCy",'2012Figures'!$G:$G,"E1",'2012Figures'!$E:$E,$B$1)</f>
        <v>0</v>
      </c>
      <c r="N55" s="52">
        <f>SUMIFS('2012Figures'!$J:$J,'2012Figures'!$C:$C,$A55,'2012Figures'!$H:$H,$B55,'2012Figures'!$I:$I,$C55,'2012Figures'!$B:$B,"BrokerToCy",'2012Figures'!$G:$G,"P1",'2012Figures'!$E:$E,$B$1)</f>
        <v>0</v>
      </c>
      <c r="O55" s="52">
        <f>SUMIFS('2012Figures'!$J:$J,'2012Figures'!$C:$C,$A55,'2012Figures'!$H:$H,$B55,'2012Figures'!$I:$I,$C55,'2012Figures'!$B:$B,"CyToBroker",'2012Figures'!$G:$G,"E1",'2012Figures'!$E:$E,$B$1)</f>
        <v>0</v>
      </c>
      <c r="P55" s="52">
        <f>SUMIFS('2012Figures'!$J:$J,'2012Figures'!$C:$C,$A55,'2012Figures'!$H:$H,$B55,'2012Figures'!$I:$I,$C55,'2012Figures'!$B:$B,"CyToBroker",'2012Figures'!$G:$G,"P1",'2012Figures'!$E:$E,$B$1)</f>
        <v>0</v>
      </c>
      <c r="R55" s="46" t="str">
        <f t="shared" si="15"/>
        <v/>
      </c>
      <c r="S55" s="46" t="str">
        <f t="shared" si="15"/>
        <v/>
      </c>
      <c r="T55" s="46" t="str">
        <f t="shared" si="15"/>
        <v/>
      </c>
      <c r="U55" s="46" t="str">
        <f t="shared" si="15"/>
        <v/>
      </c>
      <c r="V55" s="46" t="str">
        <f t="shared" si="15"/>
        <v/>
      </c>
    </row>
    <row r="56" spans="1:22" x14ac:dyDescent="0.2">
      <c r="A56" s="1">
        <v>103</v>
      </c>
      <c r="B56" s="1" t="s">
        <v>55</v>
      </c>
      <c r="C56" s="8">
        <v>2</v>
      </c>
      <c r="D56" s="29">
        <f>SUMIFS('2013Figures'!$J:$J,'2013Figures'!$C:$C,$A56,'2013Figures'!$H:$H,$B56,'2013Figures'!$I:$I,$C56,'2013Figures'!$E:$E,$B$1)</f>
        <v>0</v>
      </c>
      <c r="E56" s="9">
        <f>SUMIFS('2013Figures'!$J:$J,'2013Figures'!$C:$C,$A56,'2013Figures'!$H:$H,$B56,'2013Figures'!$I:$I,$C56,'2013Figures'!$B:$B,"BrokerToCy",'2013Figures'!$G:$G,"E1",'2013Figures'!$E:$E,$B$1)</f>
        <v>0</v>
      </c>
      <c r="F56" s="9">
        <f>SUMIFS('2013Figures'!$J:$J,'2013Figures'!$C:$C,$A56,'2013Figures'!$H:$H,$B56,'2013Figures'!$I:$I,$C56,'2013Figures'!$B:$B,"BrokerToCy",'2013Figures'!$G:$G,"P1",'2013Figures'!$E:$E,$B$1)</f>
        <v>0</v>
      </c>
      <c r="G56" s="9">
        <f>SUMIFS('2013Figures'!$J:$J,'2013Figures'!$C:$C,$A56,'2013Figures'!$H:$H,$B56,'2013Figures'!$I:$I,$C56,'2013Figures'!$B:$B,"CyToBroker",'2013Figures'!$G:$G,"E1",'2013Figures'!$E:$E,$B$1)</f>
        <v>0</v>
      </c>
      <c r="H56" s="9">
        <f>SUMIFS('2013Figures'!$J:$J,'2013Figures'!$C:$C,$A56,'2013Figures'!$H:$H,$B56,'2013Figures'!$I:$I,$C56,'2013Figures'!$B:$B,"CyToBroker",'2013Figures'!$G:$G,"P1",'2013Figures'!$E:$E,$B$1)</f>
        <v>0</v>
      </c>
      <c r="J56" s="8">
        <v>200701</v>
      </c>
      <c r="L56" s="42">
        <f>SUMIFS('2012Figures'!$J:$J,'2012Figures'!$C:$C,$A56,'2012Figures'!$H:$H,$B56,'2012Figures'!$I:$I,$C56,'2012Figures'!$E:$E,$B$1)</f>
        <v>0</v>
      </c>
      <c r="M56" s="52">
        <f>SUMIFS('2012Figures'!$J:$J,'2012Figures'!$C:$C,$A56,'2012Figures'!$H:$H,$B56,'2012Figures'!$I:$I,$C56,'2012Figures'!$B:$B,"BrokerToCy",'2012Figures'!$G:$G,"E1",'2012Figures'!$E:$E,$B$1)</f>
        <v>0</v>
      </c>
      <c r="N56" s="52">
        <f>SUMIFS('2012Figures'!$J:$J,'2012Figures'!$C:$C,$A56,'2012Figures'!$H:$H,$B56,'2012Figures'!$I:$I,$C56,'2012Figures'!$B:$B,"BrokerToCy",'2012Figures'!$G:$G,"P1",'2012Figures'!$E:$E,$B$1)</f>
        <v>0</v>
      </c>
      <c r="O56" s="52">
        <f>SUMIFS('2012Figures'!$J:$J,'2012Figures'!$C:$C,$A56,'2012Figures'!$H:$H,$B56,'2012Figures'!$I:$I,$C56,'2012Figures'!$B:$B,"CyToBroker",'2012Figures'!$G:$G,"E1",'2012Figures'!$E:$E,$B$1)</f>
        <v>0</v>
      </c>
      <c r="P56" s="52">
        <f>SUMIFS('2012Figures'!$J:$J,'2012Figures'!$C:$C,$A56,'2012Figures'!$H:$H,$B56,'2012Figures'!$I:$I,$C56,'2012Figures'!$B:$B,"CyToBroker",'2012Figures'!$G:$G,"P1",'2012Figures'!$E:$E,$B$1)</f>
        <v>0</v>
      </c>
      <c r="R56" s="46" t="str">
        <f t="shared" si="15"/>
        <v/>
      </c>
      <c r="S56" s="46" t="str">
        <f t="shared" si="15"/>
        <v/>
      </c>
      <c r="T56" s="46" t="str">
        <f t="shared" si="15"/>
        <v/>
      </c>
      <c r="U56" s="46" t="str">
        <f t="shared" si="15"/>
        <v/>
      </c>
      <c r="V56" s="46" t="str">
        <f t="shared" si="15"/>
        <v/>
      </c>
    </row>
    <row r="57" spans="1:22" x14ac:dyDescent="0.2">
      <c r="A57" s="1">
        <v>103</v>
      </c>
      <c r="B57" s="1" t="s">
        <v>55</v>
      </c>
      <c r="C57" s="8">
        <v>1</v>
      </c>
      <c r="D57" s="29">
        <f>SUMIFS('2013Figures'!$J:$J,'2013Figures'!$C:$C,$A57,'2013Figures'!$H:$H,$B57,'2013Figures'!$I:$I,$C57,'2013Figures'!$E:$E,$B$1)</f>
        <v>0</v>
      </c>
      <c r="E57" s="9">
        <f>SUMIFS('2013Figures'!$J:$J,'2013Figures'!$C:$C,$A57,'2013Figures'!$H:$H,$B57,'2013Figures'!$I:$I,$C57,'2013Figures'!$B:$B,"BrokerToCy",'2013Figures'!$G:$G,"E1",'2013Figures'!$E:$E,$B$1)</f>
        <v>0</v>
      </c>
      <c r="F57" s="9">
        <f>SUMIFS('2013Figures'!$J:$J,'2013Figures'!$C:$C,$A57,'2013Figures'!$H:$H,$B57,'2013Figures'!$I:$I,$C57,'2013Figures'!$B:$B,"BrokerToCy",'2013Figures'!$G:$G,"P1",'2013Figures'!$E:$E,$B$1)</f>
        <v>0</v>
      </c>
      <c r="G57" s="9">
        <f>SUMIFS('2013Figures'!$J:$J,'2013Figures'!$C:$C,$A57,'2013Figures'!$H:$H,$B57,'2013Figures'!$I:$I,$C57,'2013Figures'!$B:$B,"CyToBroker",'2013Figures'!$G:$G,"E1",'2013Figures'!$E:$E,$B$1)</f>
        <v>0</v>
      </c>
      <c r="H57" s="9">
        <f>SUMIFS('2013Figures'!$J:$J,'2013Figures'!$C:$C,$A57,'2013Figures'!$H:$H,$B57,'2013Figures'!$I:$I,$C57,'2013Figures'!$B:$B,"CyToBroker",'2013Figures'!$G:$G,"P1",'2013Figures'!$E:$E,$B$1)</f>
        <v>0</v>
      </c>
      <c r="J57" s="8">
        <v>200601</v>
      </c>
      <c r="L57" s="42">
        <f>SUMIFS('2012Figures'!$J:$J,'2012Figures'!$C:$C,$A57,'2012Figures'!$H:$H,$B57,'2012Figures'!$I:$I,$C57,'2012Figures'!$E:$E,$B$1)</f>
        <v>0</v>
      </c>
      <c r="M57" s="52">
        <f>SUMIFS('2012Figures'!$J:$J,'2012Figures'!$C:$C,$A57,'2012Figures'!$H:$H,$B57,'2012Figures'!$I:$I,$C57,'2012Figures'!$B:$B,"BrokerToCy",'2012Figures'!$G:$G,"E1",'2012Figures'!$E:$E,$B$1)</f>
        <v>0</v>
      </c>
      <c r="N57" s="52">
        <f>SUMIFS('2012Figures'!$J:$J,'2012Figures'!$C:$C,$A57,'2012Figures'!$H:$H,$B57,'2012Figures'!$I:$I,$C57,'2012Figures'!$B:$B,"BrokerToCy",'2012Figures'!$G:$G,"P1",'2012Figures'!$E:$E,$B$1)</f>
        <v>0</v>
      </c>
      <c r="O57" s="52">
        <f>SUMIFS('2012Figures'!$J:$J,'2012Figures'!$C:$C,$A57,'2012Figures'!$H:$H,$B57,'2012Figures'!$I:$I,$C57,'2012Figures'!$B:$B,"CyToBroker",'2012Figures'!$G:$G,"E1",'2012Figures'!$E:$E,$B$1)</f>
        <v>0</v>
      </c>
      <c r="P57" s="52">
        <f>SUMIFS('2012Figures'!$J:$J,'2012Figures'!$C:$C,$A57,'2012Figures'!$H:$H,$B57,'2012Figures'!$I:$I,$C57,'2012Figures'!$B:$B,"CyToBroker",'2012Figures'!$G:$G,"P1",'2012Figures'!$E:$E,$B$1)</f>
        <v>0</v>
      </c>
      <c r="R57" s="46" t="str">
        <f t="shared" si="15"/>
        <v/>
      </c>
      <c r="S57" s="46" t="str">
        <f t="shared" si="15"/>
        <v/>
      </c>
      <c r="T57" s="46" t="str">
        <f t="shared" si="15"/>
        <v/>
      </c>
      <c r="U57" s="46" t="str">
        <f t="shared" si="15"/>
        <v/>
      </c>
      <c r="V57" s="46" t="str">
        <f t="shared" si="15"/>
        <v/>
      </c>
    </row>
    <row r="58" spans="1:22" x14ac:dyDescent="0.2">
      <c r="A58" s="1">
        <v>103</v>
      </c>
      <c r="B58" s="1" t="s">
        <v>55</v>
      </c>
      <c r="D58" s="29">
        <f>SUMIFS('2013Figures'!$J:$J,'2013Figures'!$C:$C,$A58,'2013Figures'!$I:$I,"",'2013Figures'!$E:$E,$B$1)</f>
        <v>624</v>
      </c>
      <c r="E58" s="9">
        <f>SUMIFS('2013Figures'!$J:$J,'2013Figures'!$C:$C,$A58,'2013Figures'!$I:$I,"",'2013Figures'!$B:$B,"BrokerToCy",'2013Figures'!$G:$G,"E1",'2013Figures'!$E:$E,$B$1)</f>
        <v>0</v>
      </c>
      <c r="F58" s="9">
        <f>SUMIFS('2013Figures'!$J:$J,'2013Figures'!$C:$C,$A58,'2013Figures'!$I:$I,"",'2013Figures'!$B:$B,"BrokerToCy",'2013Figures'!$G:$G,"P1",'2013Figures'!$E:$E,$B$1)</f>
        <v>0</v>
      </c>
      <c r="G58" s="9">
        <f>SUMIFS('2013Figures'!$J:$J,'2013Figures'!$C:$C,$A58,'2013Figures'!$I:$I,"",'2013Figures'!$B:$B,"CyToBroker",'2013Figures'!$G:$G,"E1",'2013Figures'!$E:$E,$B$1)</f>
        <v>624</v>
      </c>
      <c r="H58" s="9">
        <f>SUMIFS('2013Figures'!$J:$J,'2013Figures'!$C:$C,$A58,'2013Figures'!$I:$I,"",'2013Figures'!$B:$B,"CyToBroker",'2013Figures'!$G:$G,"P1",'2013Figures'!$E:$E,$B$1)</f>
        <v>0</v>
      </c>
      <c r="J58" s="8" t="s">
        <v>131</v>
      </c>
      <c r="L58" s="42">
        <f>SUMIFS('2012Figures'!$J:$J,'2012Figures'!$C:$C,$A58,'2012Figures'!$I:$I,"",'2012Figures'!$E:$E,$B$1)</f>
        <v>732</v>
      </c>
      <c r="M58" s="52">
        <f>SUMIFS('2012Figures'!$J:$J,'2012Figures'!$C:$C,$A58,'2012Figures'!$I:$I,"",'2012Figures'!$B:$B,"BrokerToCy",'2012Figures'!$G:$G,"E1",'2012Figures'!$E:$E,$B$1)</f>
        <v>0</v>
      </c>
      <c r="N58" s="52">
        <f>SUMIFS('2012Figures'!$J:$J,'2012Figures'!$C:$C,$A58,'2012Figures'!$I:$I,"",'2012Figures'!$B:$B,"BrokerToCy",'2012Figures'!$G:$G,"P1",'2012Figures'!$E:$E,$B$1)</f>
        <v>0</v>
      </c>
      <c r="O58" s="52">
        <f>SUMIFS('2012Figures'!$J:$J,'2012Figures'!$C:$C,$A58,'2012Figures'!$I:$I,"",'2012Figures'!$B:$B,"CyToBroker",'2012Figures'!$G:$G,"E1",'2012Figures'!$E:$E,$B$1)</f>
        <v>732</v>
      </c>
      <c r="P58" s="52">
        <f>SUMIFS('2012Figures'!$J:$J,'2012Figures'!$C:$C,$A58,'2012Figures'!$I:$I,"",'2012Figures'!$B:$B,"CyToBroker",'2012Figures'!$G:$G,"P1",'2012Figures'!$E:$E,$B$1)</f>
        <v>0</v>
      </c>
      <c r="R58" s="46">
        <f t="shared" si="15"/>
        <v>-0.15</v>
      </c>
      <c r="S58" s="46" t="str">
        <f t="shared" si="15"/>
        <v/>
      </c>
      <c r="T58" s="46" t="str">
        <f t="shared" si="15"/>
        <v/>
      </c>
      <c r="U58" s="46">
        <f t="shared" si="15"/>
        <v>-0.15</v>
      </c>
      <c r="V58" s="46" t="str">
        <f t="shared" si="15"/>
        <v/>
      </c>
    </row>
    <row r="59" spans="1:22" x14ac:dyDescent="0.2">
      <c r="A59" s="21"/>
      <c r="B59" s="21" t="s">
        <v>92</v>
      </c>
      <c r="C59" s="22"/>
      <c r="D59" s="23">
        <f>SUM(E59:H59)</f>
        <v>624</v>
      </c>
      <c r="E59" s="23">
        <f t="shared" ref="E59:H59" si="16">SUM(E46:E58)</f>
        <v>0</v>
      </c>
      <c r="F59" s="23">
        <f t="shared" si="16"/>
        <v>0</v>
      </c>
      <c r="G59" s="23">
        <f t="shared" si="16"/>
        <v>624</v>
      </c>
      <c r="H59" s="23">
        <f t="shared" si="16"/>
        <v>0</v>
      </c>
      <c r="I59" s="21"/>
      <c r="J59" s="22"/>
      <c r="K59" s="21"/>
      <c r="L59" s="43">
        <f>SUM(M59:P59)</f>
        <v>732</v>
      </c>
      <c r="M59" s="43">
        <f t="shared" ref="M59:P59" si="17">SUM(M46:M58)</f>
        <v>0</v>
      </c>
      <c r="N59" s="43">
        <f t="shared" si="17"/>
        <v>0</v>
      </c>
      <c r="O59" s="43">
        <f t="shared" si="17"/>
        <v>732</v>
      </c>
      <c r="P59" s="43">
        <f t="shared" si="17"/>
        <v>0</v>
      </c>
      <c r="Q59" s="21"/>
      <c r="R59" s="21"/>
      <c r="S59" s="21"/>
      <c r="T59" s="21"/>
      <c r="U59" s="21"/>
      <c r="V59" s="21"/>
    </row>
    <row r="60" spans="1:22" x14ac:dyDescent="0.2">
      <c r="A60" s="28">
        <v>104</v>
      </c>
      <c r="B60" s="28" t="s">
        <v>93</v>
      </c>
      <c r="C60" s="17" t="s">
        <v>88</v>
      </c>
      <c r="D60" s="18">
        <f>SUMIFS('2013Figures'!$J:$J,'2013Figures'!$C:$C,$A60,'2013Figures'!$E:$E,$B$1)</f>
        <v>0</v>
      </c>
      <c r="E60" s="18">
        <f>SUMIFS('2013Figures'!$J:$J,'2013Figures'!$C:$C,$A60,'2013Figures'!$B:$B,"BrokerToCy",'2013Figures'!$G:$G,"E1",'2013Figures'!$E:$E,$B$1)</f>
        <v>0</v>
      </c>
      <c r="F60" s="18">
        <f>SUMIFS('2013Figures'!$J:$J,'2013Figures'!$C:$C,$A60,'2013Figures'!$B:$B,"BrokerToCy",'2013Figures'!$G:$G,"P1",'2013Figures'!$E:$E,$B$1)</f>
        <v>0</v>
      </c>
      <c r="G60" s="18">
        <f>SUMIFS('2013Figures'!$J:$J,'2013Figures'!$C:$C,$A60,'2013Figures'!$B:$B,"CyToBroker",'2013Figures'!$G:$G,"E1",'2013Figures'!$E:$E,$B$1)</f>
        <v>0</v>
      </c>
      <c r="H60" s="18">
        <f>SUMIFS('2013Figures'!$J:$J,'2013Figures'!$C:$C,$A60,'2013Figures'!$B:$B,"CyToBroker",'2013Figures'!$G:$G,"P1",'2013Figures'!$E:$E,$B$1)</f>
        <v>0</v>
      </c>
      <c r="I60" s="28"/>
      <c r="J60" s="17"/>
      <c r="K60" s="28"/>
      <c r="L60" s="50">
        <f>SUMIFS('2012Figures'!$J:$J,'2012Figures'!$C:$C,$A60,'2012Figures'!$E:$E,$B$1)</f>
        <v>0</v>
      </c>
      <c r="M60" s="50">
        <f>SUMIFS('2012Figures'!$J:$J,'2012Figures'!$C:$C,$A60,'2012Figures'!$B:$B,"BrokerToCy",'2012Figures'!$G:$G,"E1",'2012Figures'!$E:$E,$B$1)</f>
        <v>0</v>
      </c>
      <c r="N60" s="50">
        <f>SUMIFS('2012Figures'!$J:$J,'2012Figures'!$C:$C,$A60,'2012Figures'!$B:$B,"BrokerToCy",'2012Figures'!$G:$G,"P1",'2012Figures'!$E:$E,$B$1)</f>
        <v>0</v>
      </c>
      <c r="O60" s="50">
        <f>SUMIFS('2012Figures'!$J:$J,'2012Figures'!$C:$C,$A60,'2012Figures'!$B:$B,"CyToBroker",'2012Figures'!$G:$G,"E1",'2012Figures'!$E:$E,$B$1)</f>
        <v>0</v>
      </c>
      <c r="P60" s="50">
        <f>SUMIFS('2012Figures'!$J:$J,'2012Figures'!$C:$C,$A60,'2012Figures'!$B:$B,"CyToBroker",'2012Figures'!$G:$G,"P1",'2012Figures'!$E:$E,$B$1)</f>
        <v>0</v>
      </c>
      <c r="Q60" s="28"/>
      <c r="R60" s="46" t="str">
        <f t="shared" si="15"/>
        <v/>
      </c>
      <c r="S60" s="46" t="str">
        <f t="shared" si="15"/>
        <v/>
      </c>
      <c r="T60" s="46" t="str">
        <f t="shared" si="15"/>
        <v/>
      </c>
      <c r="U60" s="46" t="str">
        <f t="shared" si="15"/>
        <v/>
      </c>
      <c r="V60" s="46" t="str">
        <f t="shared" si="15"/>
        <v/>
      </c>
    </row>
    <row r="61" spans="1:22" x14ac:dyDescent="0.2">
      <c r="A61" s="1">
        <v>104</v>
      </c>
      <c r="D61" s="29">
        <f>SUMIFS('2013Figures'!$J:$J,'2013Figures'!$C:$C,$A61,'2013Figures'!$H:$H,"",'2013Figures'!$I:$I,"",'2013Figures'!$E:$E,$B$1)</f>
        <v>0</v>
      </c>
      <c r="E61" s="9">
        <f>SUMIFS('2013Figures'!$J:$J,'2013Figures'!$C:$C,$A61,'2013Figures'!$H:$H,"",'2013Figures'!$I:$I,"",'2013Figures'!$B:$B,"BrokerToCy",'2013Figures'!$G:$G,"E1",'2013Figures'!$E:$E,$B$1)</f>
        <v>0</v>
      </c>
      <c r="F61" s="9">
        <f>SUMIFS('2013Figures'!$J:$J,'2013Figures'!$C:$C,$A61,'2013Figures'!$H:$H,"",'2013Figures'!$I:$I,"",'2013Figures'!$B:$B,"BrokerToCy",'2013Figures'!$G:$G,"P1",'2013Figures'!$E:$E,$B$1)</f>
        <v>0</v>
      </c>
      <c r="G61" s="9">
        <f>SUMIFS('2013Figures'!$J:$J,'2013Figures'!$C:$C,$A61,'2013Figures'!$H:$H,"",'2013Figures'!$I:$I,"",'2013Figures'!$B:$B,"CyToBroker",'2013Figures'!$G:$G,"E1",'2013Figures'!$E:$E,$B$1)</f>
        <v>0</v>
      </c>
      <c r="H61" s="9">
        <f>SUMIFS('2013Figures'!$J:$J,'2013Figures'!$C:$C,$A61,'2013Figures'!$H:$H,"",'2013Figures'!$I:$I,"",'2013Figures'!$B:$B,"CyToBroker",'2013Figures'!$G:$G,"P1",'2013Figures'!$E:$E,$B$1)</f>
        <v>0</v>
      </c>
      <c r="J61" s="8" t="s">
        <v>131</v>
      </c>
      <c r="L61" s="42">
        <f>SUMIFS('2012Figures'!$J:$J,'2012Figures'!$C:$C,$A61,'2012Figures'!$H:$H,"",'2012Figures'!$I:$I,"",'2012Figures'!$E:$E,$B$1)</f>
        <v>0</v>
      </c>
      <c r="M61" s="52">
        <f>SUMIFS('2012Figures'!$J:$J,'2012Figures'!$C:$C,$A61,'2012Figures'!$H:$H,"",'2012Figures'!$I:$I,"",'2012Figures'!$B:$B,"BrokerToCy",'2012Figures'!$G:$G,"E1",'2012Figures'!$E:$E,$B$1)</f>
        <v>0</v>
      </c>
      <c r="N61" s="52">
        <f>SUMIFS('2012Figures'!$J:$J,'2012Figures'!$C:$C,$A61,'2012Figures'!$H:$H,"",'2012Figures'!$I:$I,"",'2012Figures'!$B:$B,"BrokerToCy",'2012Figures'!$G:$G,"P1",'2012Figures'!$E:$E,$B$1)</f>
        <v>0</v>
      </c>
      <c r="O61" s="52">
        <f>SUMIFS('2012Figures'!$J:$J,'2012Figures'!$C:$C,$A61,'2012Figures'!$H:$H,"",'2012Figures'!$I:$I,"",'2012Figures'!$B:$B,"CyToBroker",'2012Figures'!$G:$G,"E1",'2012Figures'!$E:$E,$B$1)</f>
        <v>0</v>
      </c>
      <c r="P61" s="52">
        <f>SUMIFS('2012Figures'!$J:$J,'2012Figures'!$C:$C,$A61,'2012Figures'!$H:$H,"",'2012Figures'!$I:$I,"",'2012Figures'!$B:$B,"CyToBroker",'2012Figures'!$G:$G,"P1",'2012Figures'!$E:$E,$B$1)</f>
        <v>0</v>
      </c>
      <c r="R61" s="46" t="str">
        <f t="shared" si="15"/>
        <v/>
      </c>
      <c r="S61" s="46" t="str">
        <f t="shared" si="15"/>
        <v/>
      </c>
      <c r="T61" s="46" t="str">
        <f t="shared" si="15"/>
        <v/>
      </c>
      <c r="U61" s="46" t="str">
        <f t="shared" si="15"/>
        <v/>
      </c>
      <c r="V61" s="46" t="str">
        <f t="shared" si="15"/>
        <v/>
      </c>
    </row>
    <row r="62" spans="1:22" x14ac:dyDescent="0.2">
      <c r="A62" s="1">
        <v>104</v>
      </c>
      <c r="B62" s="1" t="s">
        <v>55</v>
      </c>
      <c r="D62" s="29">
        <f>SUMIFS('2013Figures'!$J:$J,'2013Figures'!$C:$C,$A62,'2013Figures'!$H:$H,$B62,'2013Figures'!$E:$E,$B$1)</f>
        <v>0</v>
      </c>
      <c r="E62" s="9">
        <f>SUMIFS('2013Figures'!$J:$J,'2013Figures'!$C:$C,$A62,'2013Figures'!$H:$H,$B62,'2013Figures'!$B:$B,"BrokerToCy",'2013Figures'!$G:$G,"E1",'2013Figures'!$E:$E,$B$1)</f>
        <v>0</v>
      </c>
      <c r="F62" s="9">
        <f>SUMIFS('2013Figures'!$J:$J,'2013Figures'!$C:$C,$A62,'2013Figures'!$H:$H,$B62,'2013Figures'!$B:$B,"BrokerToCy",'2013Figures'!$G:$G,"P1",'2013Figures'!$E:$E,$B$1)</f>
        <v>0</v>
      </c>
      <c r="G62" s="9">
        <f>SUMIFS('2013Figures'!$J:$J,'2013Figures'!$C:$C,$A62,'2013Figures'!$H:$H,$B62,'2013Figures'!$B:$B,"CyToBroker",'2013Figures'!$G:$G,"E1",'2013Figures'!$E:$E,$B$1)</f>
        <v>0</v>
      </c>
      <c r="H62" s="9">
        <f>SUMIFS('2013Figures'!$J:$J,'2013Figures'!$C:$C,$A62,'2013Figures'!$H:$H,$B62,'2013Figures'!$B:$B,"CyToBroker",'2013Figures'!$G:$G,"P1",'2013Figures'!$E:$E,$B$1)</f>
        <v>0</v>
      </c>
      <c r="J62" s="8" t="s">
        <v>146</v>
      </c>
      <c r="L62" s="42">
        <f>SUMIFS('2012Figures'!$J:$J,'2012Figures'!$C:$C,$A62,'2012Figures'!$H:$H,$B62,'2012Figures'!$E:$E,$B$1)</f>
        <v>0</v>
      </c>
      <c r="M62" s="52">
        <f>SUMIFS('2012Figures'!$J:$J,'2012Figures'!$C:$C,$A62,'2012Figures'!$H:$H,$B62,'2012Figures'!$B:$B,"BrokerToCy",'2012Figures'!$G:$G,"E1",'2012Figures'!$E:$E,$B$1)</f>
        <v>0</v>
      </c>
      <c r="N62" s="52">
        <f>SUMIFS('2012Figures'!$J:$J,'2012Figures'!$C:$C,$A62,'2012Figures'!$H:$H,$B62,'2012Figures'!$B:$B,"BrokerToCy",'2012Figures'!$G:$G,"P1",'2012Figures'!$E:$E,$B$1)</f>
        <v>0</v>
      </c>
      <c r="O62" s="52">
        <f>SUMIFS('2012Figures'!$J:$J,'2012Figures'!$C:$C,$A62,'2012Figures'!$H:$H,$B62,'2012Figures'!$B:$B,"CyToBroker",'2012Figures'!$G:$G,"E1",'2012Figures'!$E:$E,$B$1)</f>
        <v>0</v>
      </c>
      <c r="P62" s="52">
        <f>SUMIFS('2012Figures'!$J:$J,'2012Figures'!$C:$C,$A62,'2012Figures'!$H:$H,$B62,'2012Figures'!$B:$B,"CyToBroker",'2012Figures'!$G:$G,"P1",'2012Figures'!$E:$E,$B$1)</f>
        <v>0</v>
      </c>
      <c r="R62" s="46" t="str">
        <f t="shared" si="15"/>
        <v/>
      </c>
      <c r="S62" s="46" t="str">
        <f t="shared" si="15"/>
        <v/>
      </c>
      <c r="T62" s="46" t="str">
        <f t="shared" si="15"/>
        <v/>
      </c>
      <c r="U62" s="46" t="str">
        <f t="shared" si="15"/>
        <v/>
      </c>
      <c r="V62" s="46" t="str">
        <f t="shared" si="15"/>
        <v/>
      </c>
    </row>
    <row r="63" spans="1:22" x14ac:dyDescent="0.2">
      <c r="A63" s="1">
        <v>104</v>
      </c>
      <c r="B63" s="1" t="s">
        <v>56</v>
      </c>
      <c r="D63" s="29">
        <f>SUMIFS('2013Figures'!$J:$J,'2013Figures'!$C:$C,$A63,'2013Figures'!$H:$H,$B63,'2013Figures'!$E:$E,$B$1)</f>
        <v>0</v>
      </c>
      <c r="E63" s="9">
        <f>SUMIFS('2013Figures'!$J:$J,'2013Figures'!$C:$C,$A63,'2013Figures'!$H:$H,$B63,'2013Figures'!$B:$B,"BrokerToCy",'2013Figures'!$G:$G,"E1",'2013Figures'!$E:$E,$B$1)</f>
        <v>0</v>
      </c>
      <c r="F63" s="9">
        <f>SUMIFS('2013Figures'!$J:$J,'2013Figures'!$C:$C,$A63,'2013Figures'!$H:$H,$B63,'2013Figures'!$B:$B,"BrokerToCy",'2013Figures'!$G:$G,"P1",'2013Figures'!$E:$E,$B$1)</f>
        <v>0</v>
      </c>
      <c r="G63" s="9">
        <f>SUMIFS('2013Figures'!$J:$J,'2013Figures'!$C:$C,$A63,'2013Figures'!$H:$H,$B63,'2013Figures'!$B:$B,"CyToBroker",'2013Figures'!$G:$G,"E1",'2013Figures'!$E:$E,$B$1)</f>
        <v>0</v>
      </c>
      <c r="H63" s="9">
        <f>SUMIFS('2013Figures'!$J:$J,'2013Figures'!$C:$C,$A63,'2013Figures'!$H:$H,$B63,'2013Figures'!$B:$B,"CyToBroker",'2013Figures'!$G:$G,"P1",'2013Figures'!$E:$E,$B$1)</f>
        <v>0</v>
      </c>
      <c r="J63" s="8" t="s">
        <v>146</v>
      </c>
      <c r="L63" s="42">
        <f>SUMIFS('2012Figures'!$J:$J,'2012Figures'!$C:$C,$A63,'2012Figures'!$H:$H,$B63,'2012Figures'!$E:$E,$B$1)</f>
        <v>0</v>
      </c>
      <c r="M63" s="52">
        <f>SUMIFS('2012Figures'!$J:$J,'2012Figures'!$C:$C,$A63,'2012Figures'!$H:$H,$B63,'2012Figures'!$B:$B,"BrokerToCy",'2012Figures'!$G:$G,"E1",'2012Figures'!$E:$E,$B$1)</f>
        <v>0</v>
      </c>
      <c r="N63" s="52">
        <f>SUMIFS('2012Figures'!$J:$J,'2012Figures'!$C:$C,$A63,'2012Figures'!$H:$H,$B63,'2012Figures'!$B:$B,"BrokerToCy",'2012Figures'!$G:$G,"P1",'2012Figures'!$E:$E,$B$1)</f>
        <v>0</v>
      </c>
      <c r="O63" s="52">
        <f>SUMIFS('2012Figures'!$J:$J,'2012Figures'!$C:$C,$A63,'2012Figures'!$H:$H,$B63,'2012Figures'!$B:$B,"CyToBroker",'2012Figures'!$G:$G,"E1",'2012Figures'!$E:$E,$B$1)</f>
        <v>0</v>
      </c>
      <c r="P63" s="52">
        <f>SUMIFS('2012Figures'!$J:$J,'2012Figures'!$C:$C,$A63,'2012Figures'!$H:$H,$B63,'2012Figures'!$B:$B,"CyToBroker",'2012Figures'!$G:$G,"P1",'2012Figures'!$E:$E,$B$1)</f>
        <v>0</v>
      </c>
      <c r="R63" s="46" t="str">
        <f t="shared" si="15"/>
        <v/>
      </c>
      <c r="S63" s="46" t="str">
        <f t="shared" si="15"/>
        <v/>
      </c>
      <c r="T63" s="46" t="str">
        <f t="shared" si="15"/>
        <v/>
      </c>
      <c r="U63" s="46" t="str">
        <f t="shared" si="15"/>
        <v/>
      </c>
      <c r="V63" s="46" t="str">
        <f t="shared" si="15"/>
        <v/>
      </c>
    </row>
    <row r="64" spans="1:22" x14ac:dyDescent="0.2">
      <c r="A64" s="1">
        <v>104</v>
      </c>
      <c r="B64" s="1">
        <v>2</v>
      </c>
      <c r="D64" s="29">
        <f>SUMIFS('2013Figures'!$J:$J,'2013Figures'!$C:$C,$A64,'2013Figures'!$H:$H,$B64,'2013Figures'!$E:$E,$B$1)</f>
        <v>0</v>
      </c>
      <c r="E64" s="9">
        <f>SUMIFS('2013Figures'!$J:$J,'2013Figures'!$C:$C,$A64,'2013Figures'!$H:$H,$B64,'2013Figures'!$B:$B,"BrokerToCy",'2013Figures'!$G:$G,"E1",'2013Figures'!$E:$E,$B$1)</f>
        <v>0</v>
      </c>
      <c r="F64" s="9">
        <f>SUMIFS('2013Figures'!$J:$J,'2013Figures'!$C:$C,$A64,'2013Figures'!$H:$H,$B64,'2013Figures'!$B:$B,"BrokerToCy",'2013Figures'!$G:$G,"P1",'2013Figures'!$E:$E,$B$1)</f>
        <v>0</v>
      </c>
      <c r="G64" s="9">
        <f>SUMIFS('2013Figures'!$J:$J,'2013Figures'!$C:$C,$A64,'2013Figures'!$H:$H,$B64,'2013Figures'!$B:$B,"CyToBroker",'2013Figures'!$G:$G,"E1",'2013Figures'!$E:$E,$B$1)</f>
        <v>0</v>
      </c>
      <c r="H64" s="9">
        <f>SUMIFS('2013Figures'!$J:$J,'2013Figures'!$C:$C,$A64,'2013Figures'!$H:$H,$B64,'2013Figures'!$B:$B,"CyToBroker",'2013Figures'!$G:$G,"P1",'2013Figures'!$E:$E,$B$1)</f>
        <v>0</v>
      </c>
      <c r="J64" s="8" t="s">
        <v>146</v>
      </c>
      <c r="L64" s="42">
        <f>SUMIFS('2012Figures'!$J:$J,'2012Figures'!$C:$C,$A64,'2012Figures'!$H:$H,$B64,'2012Figures'!$E:$E,$B$1)</f>
        <v>0</v>
      </c>
      <c r="M64" s="52">
        <f>SUMIFS('2012Figures'!$J:$J,'2012Figures'!$C:$C,$A64,'2012Figures'!$H:$H,$B64,'2012Figures'!$B:$B,"BrokerToCy",'2012Figures'!$G:$G,"E1",'2012Figures'!$E:$E,$B$1)</f>
        <v>0</v>
      </c>
      <c r="N64" s="52">
        <f>SUMIFS('2012Figures'!$J:$J,'2012Figures'!$C:$C,$A64,'2012Figures'!$H:$H,$B64,'2012Figures'!$B:$B,"BrokerToCy",'2012Figures'!$G:$G,"P1",'2012Figures'!$E:$E,$B$1)</f>
        <v>0</v>
      </c>
      <c r="O64" s="52">
        <f>SUMIFS('2012Figures'!$J:$J,'2012Figures'!$C:$C,$A64,'2012Figures'!$H:$H,$B64,'2012Figures'!$B:$B,"CyToBroker",'2012Figures'!$G:$G,"E1",'2012Figures'!$E:$E,$B$1)</f>
        <v>0</v>
      </c>
      <c r="P64" s="52">
        <f>SUMIFS('2012Figures'!$J:$J,'2012Figures'!$C:$C,$A64,'2012Figures'!$H:$H,$B64,'2012Figures'!$B:$B,"CyToBroker",'2012Figures'!$G:$G,"P1",'2012Figures'!$E:$E,$B$1)</f>
        <v>0</v>
      </c>
      <c r="R64" s="46" t="str">
        <f t="shared" si="15"/>
        <v/>
      </c>
      <c r="S64" s="46" t="str">
        <f t="shared" si="15"/>
        <v/>
      </c>
      <c r="T64" s="46" t="str">
        <f t="shared" si="15"/>
        <v/>
      </c>
      <c r="U64" s="46" t="str">
        <f t="shared" si="15"/>
        <v/>
      </c>
      <c r="V64" s="46" t="str">
        <f t="shared" si="15"/>
        <v/>
      </c>
    </row>
    <row r="65" spans="1:22" x14ac:dyDescent="0.2">
      <c r="A65" s="1">
        <v>104</v>
      </c>
      <c r="B65" s="1">
        <v>3</v>
      </c>
      <c r="D65" s="29">
        <f>SUMIFS('2013Figures'!$J:$J,'2013Figures'!$C:$C,$A65,'2013Figures'!$H:$H,$B65,'2013Figures'!$E:$E,$B$1)</f>
        <v>0</v>
      </c>
      <c r="E65" s="9">
        <f>SUMIFS('2013Figures'!$J:$J,'2013Figures'!$C:$C,$A65,'2013Figures'!$H:$H,$B65,'2013Figures'!$B:$B,"BrokerToCy",'2013Figures'!$G:$G,"E1",'2013Figures'!$E:$E,$B$1)</f>
        <v>0</v>
      </c>
      <c r="F65" s="9">
        <f>SUMIFS('2013Figures'!$J:$J,'2013Figures'!$C:$C,$A65,'2013Figures'!$H:$H,$B65,'2013Figures'!$B:$B,"BrokerToCy",'2013Figures'!$G:$G,"P1",'2013Figures'!$E:$E,$B$1)</f>
        <v>0</v>
      </c>
      <c r="G65" s="9">
        <f>SUMIFS('2013Figures'!$J:$J,'2013Figures'!$C:$C,$A65,'2013Figures'!$H:$H,$B65,'2013Figures'!$B:$B,"CyToBroker",'2013Figures'!$G:$G,"E1",'2013Figures'!$E:$E,$B$1)</f>
        <v>0</v>
      </c>
      <c r="H65" s="9">
        <f>SUMIFS('2013Figures'!$J:$J,'2013Figures'!$C:$C,$A65,'2013Figures'!$H:$H,$B65,'2013Figures'!$B:$B,"CyToBroker",'2013Figures'!$G:$G,"P1",'2013Figures'!$E:$E,$B$1)</f>
        <v>0</v>
      </c>
      <c r="J65" s="8" t="s">
        <v>146</v>
      </c>
      <c r="L65" s="42">
        <f>SUMIFS('2012Figures'!$J:$J,'2012Figures'!$C:$C,$A65,'2012Figures'!$H:$H,$B65,'2012Figures'!$E:$E,$B$1)</f>
        <v>0</v>
      </c>
      <c r="M65" s="52">
        <f>SUMIFS('2012Figures'!$J:$J,'2012Figures'!$C:$C,$A65,'2012Figures'!$H:$H,$B65,'2012Figures'!$B:$B,"BrokerToCy",'2012Figures'!$G:$G,"E1",'2012Figures'!$E:$E,$B$1)</f>
        <v>0</v>
      </c>
      <c r="N65" s="52">
        <f>SUMIFS('2012Figures'!$J:$J,'2012Figures'!$C:$C,$A65,'2012Figures'!$H:$H,$B65,'2012Figures'!$B:$B,"BrokerToCy",'2012Figures'!$G:$G,"P1",'2012Figures'!$E:$E,$B$1)</f>
        <v>0</v>
      </c>
      <c r="O65" s="52">
        <f>SUMIFS('2012Figures'!$J:$J,'2012Figures'!$C:$C,$A65,'2012Figures'!$H:$H,$B65,'2012Figures'!$B:$B,"CyToBroker",'2012Figures'!$G:$G,"E1",'2012Figures'!$E:$E,$B$1)</f>
        <v>0</v>
      </c>
      <c r="P65" s="52">
        <f>SUMIFS('2012Figures'!$J:$J,'2012Figures'!$C:$C,$A65,'2012Figures'!$H:$H,$B65,'2012Figures'!$B:$B,"CyToBroker",'2012Figures'!$G:$G,"P1",'2012Figures'!$E:$E,$B$1)</f>
        <v>0</v>
      </c>
      <c r="R65" s="46" t="str">
        <f t="shared" si="15"/>
        <v/>
      </c>
      <c r="S65" s="46" t="str">
        <f t="shared" si="15"/>
        <v/>
      </c>
      <c r="T65" s="46" t="str">
        <f t="shared" si="15"/>
        <v/>
      </c>
      <c r="U65" s="46" t="str">
        <f t="shared" si="15"/>
        <v/>
      </c>
      <c r="V65" s="46" t="str">
        <f t="shared" si="15"/>
        <v/>
      </c>
    </row>
    <row r="66" spans="1:22" x14ac:dyDescent="0.2">
      <c r="A66" s="1">
        <v>104</v>
      </c>
      <c r="B66" s="1">
        <v>4</v>
      </c>
      <c r="D66" s="29">
        <f>SUMIFS('2013Figures'!$J:$J,'2013Figures'!$C:$C,$A66,'2013Figures'!$H:$H,$B66,'2013Figures'!$E:$E,$B$1)</f>
        <v>0</v>
      </c>
      <c r="E66" s="9">
        <f>SUMIFS('2013Figures'!$J:$J,'2013Figures'!$C:$C,$A66,'2013Figures'!$H:$H,$B66,'2013Figures'!$B:$B,"BrokerToCy",'2013Figures'!$G:$G,"E1",'2013Figures'!$E:$E,$B$1)</f>
        <v>0</v>
      </c>
      <c r="F66" s="9">
        <f>SUMIFS('2013Figures'!$J:$J,'2013Figures'!$C:$C,$A66,'2013Figures'!$H:$H,$B66,'2013Figures'!$B:$B,"BrokerToCy",'2013Figures'!$G:$G,"P1",'2013Figures'!$E:$E,$B$1)</f>
        <v>0</v>
      </c>
      <c r="G66" s="9">
        <f>SUMIFS('2013Figures'!$J:$J,'2013Figures'!$C:$C,$A66,'2013Figures'!$H:$H,$B66,'2013Figures'!$B:$B,"CyToBroker",'2013Figures'!$G:$G,"E1",'2013Figures'!$E:$E,$B$1)</f>
        <v>0</v>
      </c>
      <c r="H66" s="9">
        <f>SUMIFS('2013Figures'!$J:$J,'2013Figures'!$C:$C,$A66,'2013Figures'!$H:$H,$B66,'2013Figures'!$B:$B,"CyToBroker",'2013Figures'!$G:$G,"P1",'2013Figures'!$E:$E,$B$1)</f>
        <v>0</v>
      </c>
      <c r="J66" s="8" t="s">
        <v>146</v>
      </c>
      <c r="L66" s="42">
        <f>SUMIFS('2012Figures'!$J:$J,'2012Figures'!$C:$C,$A66,'2012Figures'!$H:$H,$B66,'2012Figures'!$E:$E,$B$1)</f>
        <v>0</v>
      </c>
      <c r="M66" s="52">
        <f>SUMIFS('2012Figures'!$J:$J,'2012Figures'!$C:$C,$A66,'2012Figures'!$H:$H,$B66,'2012Figures'!$B:$B,"BrokerToCy",'2012Figures'!$G:$G,"E1",'2012Figures'!$E:$E,$B$1)</f>
        <v>0</v>
      </c>
      <c r="N66" s="52">
        <f>SUMIFS('2012Figures'!$J:$J,'2012Figures'!$C:$C,$A66,'2012Figures'!$H:$H,$B66,'2012Figures'!$B:$B,"BrokerToCy",'2012Figures'!$G:$G,"P1",'2012Figures'!$E:$E,$B$1)</f>
        <v>0</v>
      </c>
      <c r="O66" s="52">
        <f>SUMIFS('2012Figures'!$J:$J,'2012Figures'!$C:$C,$A66,'2012Figures'!$H:$H,$B66,'2012Figures'!$B:$B,"CyToBroker",'2012Figures'!$G:$G,"E1",'2012Figures'!$E:$E,$B$1)</f>
        <v>0</v>
      </c>
      <c r="P66" s="52">
        <f>SUMIFS('2012Figures'!$J:$J,'2012Figures'!$C:$C,$A66,'2012Figures'!$H:$H,$B66,'2012Figures'!$B:$B,"CyToBroker",'2012Figures'!$G:$G,"P1",'2012Figures'!$E:$E,$B$1)</f>
        <v>0</v>
      </c>
      <c r="R66" s="46" t="str">
        <f t="shared" si="15"/>
        <v/>
      </c>
      <c r="S66" s="46" t="str">
        <f t="shared" si="15"/>
        <v/>
      </c>
      <c r="T66" s="46" t="str">
        <f t="shared" si="15"/>
        <v/>
      </c>
      <c r="U66" s="46" t="str">
        <f t="shared" si="15"/>
        <v/>
      </c>
      <c r="V66" s="46" t="str">
        <f t="shared" si="15"/>
        <v/>
      </c>
    </row>
    <row r="67" spans="1:22" x14ac:dyDescent="0.2">
      <c r="A67" s="1">
        <v>104</v>
      </c>
      <c r="B67" s="1">
        <v>5</v>
      </c>
      <c r="D67" s="29">
        <f>SUMIFS('2013Figures'!$J:$J,'2013Figures'!$C:$C,$A67,'2013Figures'!$H:$H,$B67,'2013Figures'!$E:$E,$B$1)</f>
        <v>0</v>
      </c>
      <c r="E67" s="9">
        <f>SUMIFS('2013Figures'!$J:$J,'2013Figures'!$C:$C,$A67,'2013Figures'!$H:$H,$B67,'2013Figures'!$B:$B,"BrokerToCy",'2013Figures'!$G:$G,"E1",'2013Figures'!$E:$E,$B$1)</f>
        <v>0</v>
      </c>
      <c r="F67" s="9">
        <f>SUMIFS('2013Figures'!$J:$J,'2013Figures'!$C:$C,$A67,'2013Figures'!$H:$H,$B67,'2013Figures'!$B:$B,"BrokerToCy",'2013Figures'!$G:$G,"P1",'2013Figures'!$E:$E,$B$1)</f>
        <v>0</v>
      </c>
      <c r="G67" s="9">
        <f>SUMIFS('2013Figures'!$J:$J,'2013Figures'!$C:$C,$A67,'2013Figures'!$H:$H,$B67,'2013Figures'!$B:$B,"CyToBroker",'2013Figures'!$G:$G,"E1",'2013Figures'!$E:$E,$B$1)</f>
        <v>0</v>
      </c>
      <c r="H67" s="9">
        <f>SUMIFS('2013Figures'!$J:$J,'2013Figures'!$C:$C,$A67,'2013Figures'!$H:$H,$B67,'2013Figures'!$B:$B,"CyToBroker",'2013Figures'!$G:$G,"P1",'2013Figures'!$E:$E,$B$1)</f>
        <v>0</v>
      </c>
      <c r="J67" s="8" t="s">
        <v>146</v>
      </c>
      <c r="L67" s="42">
        <f>SUMIFS('2012Figures'!$J:$J,'2012Figures'!$C:$C,$A67,'2012Figures'!$H:$H,$B67,'2012Figures'!$E:$E,$B$1)</f>
        <v>0</v>
      </c>
      <c r="M67" s="52">
        <f>SUMIFS('2012Figures'!$J:$J,'2012Figures'!$C:$C,$A67,'2012Figures'!$H:$H,$B67,'2012Figures'!$B:$B,"BrokerToCy",'2012Figures'!$G:$G,"E1",'2012Figures'!$E:$E,$B$1)</f>
        <v>0</v>
      </c>
      <c r="N67" s="52">
        <f>SUMIFS('2012Figures'!$J:$J,'2012Figures'!$C:$C,$A67,'2012Figures'!$H:$H,$B67,'2012Figures'!$B:$B,"BrokerToCy",'2012Figures'!$G:$G,"P1",'2012Figures'!$E:$E,$B$1)</f>
        <v>0</v>
      </c>
      <c r="O67" s="52">
        <f>SUMIFS('2012Figures'!$J:$J,'2012Figures'!$C:$C,$A67,'2012Figures'!$H:$H,$B67,'2012Figures'!$B:$B,"CyToBroker",'2012Figures'!$G:$G,"E1",'2012Figures'!$E:$E,$B$1)</f>
        <v>0</v>
      </c>
      <c r="P67" s="52">
        <f>SUMIFS('2012Figures'!$J:$J,'2012Figures'!$C:$C,$A67,'2012Figures'!$H:$H,$B67,'2012Figures'!$B:$B,"CyToBroker",'2012Figures'!$G:$G,"P1",'2012Figures'!$E:$E,$B$1)</f>
        <v>0</v>
      </c>
      <c r="R67" s="46" t="str">
        <f t="shared" si="15"/>
        <v/>
      </c>
      <c r="S67" s="46" t="str">
        <f t="shared" si="15"/>
        <v/>
      </c>
      <c r="T67" s="46" t="str">
        <f t="shared" si="15"/>
        <v/>
      </c>
      <c r="U67" s="46" t="str">
        <f t="shared" si="15"/>
        <v/>
      </c>
      <c r="V67" s="46" t="str">
        <f t="shared" si="15"/>
        <v/>
      </c>
    </row>
    <row r="68" spans="1:22" x14ac:dyDescent="0.2">
      <c r="A68" s="1">
        <v>104</v>
      </c>
      <c r="B68" s="1" t="s">
        <v>57</v>
      </c>
      <c r="C68" s="8">
        <v>4</v>
      </c>
      <c r="D68" s="29">
        <f>SUMIFS('2013Figures'!$J:$J,'2013Figures'!$C:$C,$A68,'2013Figures'!$H:$H,$B68,'2013Figures'!$I:$I,$C68,'2013Figures'!$E:$E,$B$1)</f>
        <v>0</v>
      </c>
      <c r="E68" s="9">
        <f>SUMIFS('2013Figures'!$J:$J,'2013Figures'!$C:$C,$A68,'2013Figures'!$H:$H,$B68,'2013Figures'!$I:$I,$C68,'2013Figures'!$B:$B,"BrokerToCy",'2013Figures'!$G:$G,"E1",'2013Figures'!$E:$E,$B$1)</f>
        <v>0</v>
      </c>
      <c r="F68" s="9">
        <f>SUMIFS('2013Figures'!$J:$J,'2013Figures'!$C:$C,$A68,'2013Figures'!$H:$H,$B68,'2013Figures'!$I:$I,$C68,'2013Figures'!$B:$B,"BrokerToCy",'2013Figures'!$G:$G,"P1",'2013Figures'!$E:$E,$B$1)</f>
        <v>0</v>
      </c>
      <c r="G68" s="9">
        <f>SUMIFS('2013Figures'!$J:$J,'2013Figures'!$C:$C,$A68,'2013Figures'!$H:$H,$B68,'2013Figures'!$I:$I,$C68,'2013Figures'!$B:$B,"CyToBroker",'2013Figures'!$G:$G,"E1",'2013Figures'!$E:$E,$B$1)</f>
        <v>0</v>
      </c>
      <c r="H68" s="9">
        <f>SUMIFS('2013Figures'!$J:$J,'2013Figures'!$C:$C,$A68,'2013Figures'!$H:$H,$B68,'2013Figures'!$I:$I,$C68,'2013Figures'!$B:$B,"CyToBroker",'2013Figures'!$G:$G,"P1",'2013Figures'!$E:$E,$B$1)</f>
        <v>0</v>
      </c>
      <c r="I68" s="30"/>
      <c r="J68" s="8" t="s">
        <v>146</v>
      </c>
      <c r="K68" s="30"/>
      <c r="L68" s="42">
        <f>SUMIFS('2012Figures'!$J:$J,'2012Figures'!$C:$C,$A68,'2012Figures'!$H:$H,$B68,'2012Figures'!$I:$I,$C68,'2012Figures'!$E:$E,$B$1)</f>
        <v>0</v>
      </c>
      <c r="M68" s="52">
        <f>SUMIFS('2012Figures'!$J:$J,'2012Figures'!$C:$C,$A68,'2012Figures'!$H:$H,$B68,'2012Figures'!$I:$I,$C68,'2012Figures'!$B:$B,"BrokerToCy",'2012Figures'!$G:$G,"E1",'2012Figures'!$E:$E,$B$1)</f>
        <v>0</v>
      </c>
      <c r="N68" s="52">
        <f>SUMIFS('2012Figures'!$J:$J,'2012Figures'!$C:$C,$A68,'2012Figures'!$H:$H,$B68,'2012Figures'!$I:$I,$C68,'2012Figures'!$B:$B,"BrokerToCy",'2012Figures'!$G:$G,"P1",'2012Figures'!$E:$E,$B$1)</f>
        <v>0</v>
      </c>
      <c r="O68" s="52">
        <f>SUMIFS('2012Figures'!$J:$J,'2012Figures'!$C:$C,$A68,'2012Figures'!$H:$H,$B68,'2012Figures'!$I:$I,$C68,'2012Figures'!$B:$B,"CyToBroker",'2012Figures'!$G:$G,"E1",'2012Figures'!$E:$E,$B$1)</f>
        <v>0</v>
      </c>
      <c r="P68" s="52">
        <f>SUMIFS('2012Figures'!$J:$J,'2012Figures'!$C:$C,$A68,'2012Figures'!$H:$H,$B68,'2012Figures'!$I:$I,$C68,'2012Figures'!$B:$B,"CyToBroker",'2012Figures'!$G:$G,"P1",'2012Figures'!$E:$E,$B$1)</f>
        <v>0</v>
      </c>
      <c r="Q68" s="30"/>
      <c r="R68" s="46" t="str">
        <f t="shared" si="15"/>
        <v/>
      </c>
      <c r="S68" s="46" t="str">
        <f t="shared" si="15"/>
        <v/>
      </c>
      <c r="T68" s="46" t="str">
        <f t="shared" si="15"/>
        <v/>
      </c>
      <c r="U68" s="46" t="str">
        <f t="shared" si="15"/>
        <v/>
      </c>
      <c r="V68" s="46" t="str">
        <f t="shared" si="15"/>
        <v/>
      </c>
    </row>
    <row r="69" spans="1:22" x14ac:dyDescent="0.2">
      <c r="A69" s="1">
        <v>104</v>
      </c>
      <c r="B69" s="1" t="s">
        <v>57</v>
      </c>
      <c r="C69" s="8">
        <v>2</v>
      </c>
      <c r="D69" s="29">
        <f>SUMIFS('2013Figures'!$J:$J,'2013Figures'!$C:$C,$A69,'2013Figures'!$H:$H,$B69,'2013Figures'!$I:$I,$C69,'2013Figures'!$E:$E,$B$1)</f>
        <v>0</v>
      </c>
      <c r="E69" s="9">
        <f>SUMIFS('2013Figures'!$J:$J,'2013Figures'!$C:$C,$A69,'2013Figures'!$H:$H,$B69,'2013Figures'!$I:$I,$C69,'2013Figures'!$B:$B,"BrokerToCy",'2013Figures'!$G:$G,"E1",'2013Figures'!$E:$E,$B$1)</f>
        <v>0</v>
      </c>
      <c r="F69" s="9">
        <f>SUMIFS('2013Figures'!$J:$J,'2013Figures'!$C:$C,$A69,'2013Figures'!$H:$H,$B69,'2013Figures'!$I:$I,$C69,'2013Figures'!$B:$B,"BrokerToCy",'2013Figures'!$G:$G,"P1",'2013Figures'!$E:$E,$B$1)</f>
        <v>0</v>
      </c>
      <c r="G69" s="9">
        <f>SUMIFS('2013Figures'!$J:$J,'2013Figures'!$C:$C,$A69,'2013Figures'!$H:$H,$B69,'2013Figures'!$I:$I,$C69,'2013Figures'!$B:$B,"CyToBroker",'2013Figures'!$G:$G,"E1",'2013Figures'!$E:$E,$B$1)</f>
        <v>0</v>
      </c>
      <c r="H69" s="9">
        <f>SUMIFS('2013Figures'!$J:$J,'2013Figures'!$C:$C,$A69,'2013Figures'!$H:$H,$B69,'2013Figures'!$I:$I,$C69,'2013Figures'!$B:$B,"CyToBroker",'2013Figures'!$G:$G,"P1",'2013Figures'!$E:$E,$B$1)</f>
        <v>0</v>
      </c>
      <c r="I69" s="30"/>
      <c r="J69" s="31">
        <v>201001</v>
      </c>
      <c r="K69" s="30"/>
      <c r="L69" s="42">
        <f>SUMIFS('2012Figures'!$J:$J,'2012Figures'!$C:$C,$A69,'2012Figures'!$H:$H,$B69,'2012Figures'!$I:$I,$C69,'2012Figures'!$E:$E,$B$1)</f>
        <v>0</v>
      </c>
      <c r="M69" s="52">
        <f>SUMIFS('2012Figures'!$J:$J,'2012Figures'!$C:$C,$A69,'2012Figures'!$H:$H,$B69,'2012Figures'!$I:$I,$C69,'2012Figures'!$B:$B,"BrokerToCy",'2012Figures'!$G:$G,"E1",'2012Figures'!$E:$E,$B$1)</f>
        <v>0</v>
      </c>
      <c r="N69" s="52">
        <f>SUMIFS('2012Figures'!$J:$J,'2012Figures'!$C:$C,$A69,'2012Figures'!$H:$H,$B69,'2012Figures'!$I:$I,$C69,'2012Figures'!$B:$B,"BrokerToCy",'2012Figures'!$G:$G,"P1",'2012Figures'!$E:$E,$B$1)</f>
        <v>0</v>
      </c>
      <c r="O69" s="52">
        <f>SUMIFS('2012Figures'!$J:$J,'2012Figures'!$C:$C,$A69,'2012Figures'!$H:$H,$B69,'2012Figures'!$I:$I,$C69,'2012Figures'!$B:$B,"CyToBroker",'2012Figures'!$G:$G,"E1",'2012Figures'!$E:$E,$B$1)</f>
        <v>0</v>
      </c>
      <c r="P69" s="52">
        <f>SUMIFS('2012Figures'!$J:$J,'2012Figures'!$C:$C,$A69,'2012Figures'!$H:$H,$B69,'2012Figures'!$I:$I,$C69,'2012Figures'!$B:$B,"CyToBroker",'2012Figures'!$G:$G,"P1",'2012Figures'!$E:$E,$B$1)</f>
        <v>0</v>
      </c>
      <c r="Q69" s="30"/>
      <c r="R69" s="46" t="str">
        <f t="shared" si="15"/>
        <v/>
      </c>
      <c r="S69" s="46" t="str">
        <f t="shared" si="15"/>
        <v/>
      </c>
      <c r="T69" s="46" t="str">
        <f t="shared" si="15"/>
        <v/>
      </c>
      <c r="U69" s="46" t="str">
        <f t="shared" si="15"/>
        <v/>
      </c>
      <c r="V69" s="46" t="str">
        <f t="shared" si="15"/>
        <v/>
      </c>
    </row>
    <row r="70" spans="1:22" x14ac:dyDescent="0.2">
      <c r="A70" s="1">
        <v>104</v>
      </c>
      <c r="B70" s="1" t="s">
        <v>57</v>
      </c>
      <c r="C70" s="8">
        <v>1</v>
      </c>
      <c r="D70" s="29">
        <f>SUMIFS('2013Figures'!$J:$J,'2013Figures'!$C:$C,$A70,'2013Figures'!$H:$H,$B70,'2013Figures'!$I:$I,$C70,'2013Figures'!$E:$E,$B$1)</f>
        <v>0</v>
      </c>
      <c r="E70" s="9">
        <f>SUMIFS('2013Figures'!$J:$J,'2013Figures'!$C:$C,$A70,'2013Figures'!$H:$H,$B70,'2013Figures'!$I:$I,$C70,'2013Figures'!$B:$B,"BrokerToCy",'2013Figures'!$G:$G,"E1",'2013Figures'!$E:$E,$B$1)</f>
        <v>0</v>
      </c>
      <c r="F70" s="9">
        <f>SUMIFS('2013Figures'!$J:$J,'2013Figures'!$C:$C,$A70,'2013Figures'!$H:$H,$B70,'2013Figures'!$I:$I,$C70,'2013Figures'!$B:$B,"BrokerToCy",'2013Figures'!$G:$G,"P1",'2013Figures'!$E:$E,$B$1)</f>
        <v>0</v>
      </c>
      <c r="G70" s="9">
        <f>SUMIFS('2013Figures'!$J:$J,'2013Figures'!$C:$C,$A70,'2013Figures'!$H:$H,$B70,'2013Figures'!$I:$I,$C70,'2013Figures'!$B:$B,"CyToBroker",'2013Figures'!$G:$G,"E1",'2013Figures'!$E:$E,$B$1)</f>
        <v>0</v>
      </c>
      <c r="H70" s="9">
        <f>SUMIFS('2013Figures'!$J:$J,'2013Figures'!$C:$C,$A70,'2013Figures'!$H:$H,$B70,'2013Figures'!$I:$I,$C70,'2013Figures'!$B:$B,"CyToBroker",'2013Figures'!$G:$G,"P1",'2013Figures'!$E:$E,$B$1)</f>
        <v>0</v>
      </c>
      <c r="J70" s="8">
        <v>200601</v>
      </c>
      <c r="L70" s="42">
        <f>SUMIFS('2012Figures'!$J:$J,'2012Figures'!$C:$C,$A70,'2012Figures'!$H:$H,$B70,'2012Figures'!$I:$I,$C70,'2012Figures'!$E:$E,$B$1)</f>
        <v>0</v>
      </c>
      <c r="M70" s="52">
        <f>SUMIFS('2012Figures'!$J:$J,'2012Figures'!$C:$C,$A70,'2012Figures'!$H:$H,$B70,'2012Figures'!$I:$I,$C70,'2012Figures'!$B:$B,"BrokerToCy",'2012Figures'!$G:$G,"E1",'2012Figures'!$E:$E,$B$1)</f>
        <v>0</v>
      </c>
      <c r="N70" s="52">
        <f>SUMIFS('2012Figures'!$J:$J,'2012Figures'!$C:$C,$A70,'2012Figures'!$H:$H,$B70,'2012Figures'!$I:$I,$C70,'2012Figures'!$B:$B,"BrokerToCy",'2012Figures'!$G:$G,"P1",'2012Figures'!$E:$E,$B$1)</f>
        <v>0</v>
      </c>
      <c r="O70" s="52">
        <f>SUMIFS('2012Figures'!$J:$J,'2012Figures'!$C:$C,$A70,'2012Figures'!$H:$H,$B70,'2012Figures'!$I:$I,$C70,'2012Figures'!$B:$B,"CyToBroker",'2012Figures'!$G:$G,"E1",'2012Figures'!$E:$E,$B$1)</f>
        <v>0</v>
      </c>
      <c r="P70" s="52">
        <f>SUMIFS('2012Figures'!$J:$J,'2012Figures'!$C:$C,$A70,'2012Figures'!$H:$H,$B70,'2012Figures'!$I:$I,$C70,'2012Figures'!$B:$B,"CyToBroker",'2012Figures'!$G:$G,"P1",'2012Figures'!$E:$E,$B$1)</f>
        <v>0</v>
      </c>
      <c r="R70" s="46" t="str">
        <f t="shared" si="15"/>
        <v/>
      </c>
      <c r="S70" s="46" t="str">
        <f t="shared" si="15"/>
        <v/>
      </c>
      <c r="T70" s="46" t="str">
        <f t="shared" si="15"/>
        <v/>
      </c>
      <c r="U70" s="46" t="str">
        <f t="shared" si="15"/>
        <v/>
      </c>
      <c r="V70" s="46" t="str">
        <f t="shared" si="15"/>
        <v/>
      </c>
    </row>
    <row r="71" spans="1:22" x14ac:dyDescent="0.2">
      <c r="A71" s="1">
        <v>104</v>
      </c>
      <c r="B71" s="1" t="s">
        <v>57</v>
      </c>
      <c r="D71" s="29">
        <f>SUMIFS('2013Figures'!$J:$J,'2013Figures'!$C:$C,$A71,'2013Figures'!$H:$H,$B71,'2013Figures'!$I:$I,"",'2013Figures'!$E:$E,$B$1)</f>
        <v>0</v>
      </c>
      <c r="E71" s="9">
        <f>SUMIFS('2013Figures'!$J:$J,'2013Figures'!$C:$C,$A71,'2013Figures'!$H:$H,$B71,'2013Figures'!$I:$I,"",'2013Figures'!$B:$B,"BrokerToCy",'2013Figures'!$G:$G,"E1",'2013Figures'!$E:$E,$B$1)</f>
        <v>0</v>
      </c>
      <c r="F71" s="9">
        <f>SUMIFS('2013Figures'!$J:$J,'2013Figures'!$C:$C,$A71,'2013Figures'!$H:$H,$B71,'2013Figures'!$I:$I,"",'2013Figures'!$B:$B,"BrokerToCy",'2013Figures'!$G:$G,"P1",'2013Figures'!$E:$E,$B$1)</f>
        <v>0</v>
      </c>
      <c r="G71" s="9">
        <f>SUMIFS('2013Figures'!$J:$J,'2013Figures'!$C:$C,$A71,'2013Figures'!$H:$H,$B71,'2013Figures'!$I:$I,"",'2013Figures'!$B:$B,"CyToBroker",'2013Figures'!$G:$G,"E1",'2013Figures'!$E:$E,$B$1)</f>
        <v>0</v>
      </c>
      <c r="H71" s="9">
        <f>SUMIFS('2013Figures'!$J:$J,'2013Figures'!$C:$C,$A71,'2013Figures'!$H:$H,$B71,'2013Figures'!$I:$I,"",'2013Figures'!$B:$B,"CyToBroker",'2013Figures'!$G:$G,"P1",'2013Figures'!$E:$E,$B$1)</f>
        <v>0</v>
      </c>
      <c r="J71" s="8" t="s">
        <v>131</v>
      </c>
      <c r="L71" s="42">
        <f>SUMIFS('2012Figures'!$J:$J,'2012Figures'!$C:$C,$A71,'2012Figures'!$H:$H,$B71,'2012Figures'!$I:$I,"",'2012Figures'!$E:$E,$B$1)</f>
        <v>0</v>
      </c>
      <c r="M71" s="52">
        <f>SUMIFS('2012Figures'!$J:$J,'2012Figures'!$C:$C,$A71,'2012Figures'!$H:$H,$B71,'2012Figures'!$I:$I,"",'2012Figures'!$B:$B,"BrokerToCy",'2012Figures'!$G:$G,"E1",'2012Figures'!$E:$E,$B$1)</f>
        <v>0</v>
      </c>
      <c r="N71" s="52">
        <f>SUMIFS('2012Figures'!$J:$J,'2012Figures'!$C:$C,$A71,'2012Figures'!$H:$H,$B71,'2012Figures'!$I:$I,"",'2012Figures'!$B:$B,"BrokerToCy",'2012Figures'!$G:$G,"P1",'2012Figures'!$E:$E,$B$1)</f>
        <v>0</v>
      </c>
      <c r="O71" s="52">
        <f>SUMIFS('2012Figures'!$J:$J,'2012Figures'!$C:$C,$A71,'2012Figures'!$H:$H,$B71,'2012Figures'!$I:$I,"",'2012Figures'!$B:$B,"CyToBroker",'2012Figures'!$G:$G,"E1",'2012Figures'!$E:$E,$B$1)</f>
        <v>0</v>
      </c>
      <c r="P71" s="52">
        <f>SUMIFS('2012Figures'!$J:$J,'2012Figures'!$C:$C,$A71,'2012Figures'!$H:$H,$B71,'2012Figures'!$I:$I,"",'2012Figures'!$B:$B,"CyToBroker",'2012Figures'!$G:$G,"P1",'2012Figures'!$E:$E,$B$1)</f>
        <v>0</v>
      </c>
      <c r="R71" s="46" t="str">
        <f t="shared" si="15"/>
        <v/>
      </c>
      <c r="S71" s="46" t="str">
        <f t="shared" si="15"/>
        <v/>
      </c>
      <c r="T71" s="46" t="str">
        <f t="shared" si="15"/>
        <v/>
      </c>
      <c r="U71" s="46" t="str">
        <f t="shared" si="15"/>
        <v/>
      </c>
      <c r="V71" s="46" t="str">
        <f t="shared" si="15"/>
        <v/>
      </c>
    </row>
    <row r="72" spans="1:22" x14ac:dyDescent="0.2">
      <c r="A72" s="1">
        <v>104</v>
      </c>
      <c r="B72" s="1" t="s">
        <v>21</v>
      </c>
      <c r="C72" s="8">
        <v>11</v>
      </c>
      <c r="D72" s="29">
        <f>SUMIFS('2013Figures'!$J:$J,'2013Figures'!$C:$C,$A72,'2013Figures'!$H:$H,$B72,'2013Figures'!$I:$I,$C72,'2013Figures'!$E:$E,$B$1)</f>
        <v>0</v>
      </c>
      <c r="E72" s="9">
        <f>SUMIFS('2013Figures'!$J:$J,'2013Figures'!$C:$C,$A72,'2013Figures'!$H:$H,$B72,'2013Figures'!$I:$I,$C72,'2013Figures'!$B:$B,"BrokerToCy",'2013Figures'!$G:$G,"E1",'2013Figures'!$E:$E,$B$1)</f>
        <v>0</v>
      </c>
      <c r="F72" s="9">
        <f>SUMIFS('2013Figures'!$J:$J,'2013Figures'!$C:$C,$A72,'2013Figures'!$H:$H,$B72,'2013Figures'!$I:$I,$C72,'2013Figures'!$B:$B,"BrokerToCy",'2013Figures'!$G:$G,"P1",'2013Figures'!$E:$E,$B$1)</f>
        <v>0</v>
      </c>
      <c r="G72" s="9">
        <f>SUMIFS('2013Figures'!$J:$J,'2013Figures'!$C:$C,$A72,'2013Figures'!$H:$H,$B72,'2013Figures'!$I:$I,$C72,'2013Figures'!$B:$B,"CyToBroker",'2013Figures'!$G:$G,"E1",'2013Figures'!$E:$E,$B$1)</f>
        <v>0</v>
      </c>
      <c r="H72" s="9">
        <f>SUMIFS('2013Figures'!$J:$J,'2013Figures'!$C:$C,$A72,'2013Figures'!$H:$H,$B72,'2013Figures'!$I:$I,$C72,'2013Figures'!$B:$B,"CyToBroker",'2013Figures'!$G:$G,"P1",'2013Figures'!$E:$E,$B$1)</f>
        <v>0</v>
      </c>
      <c r="L72" s="42">
        <f>SUMIFS('2012Figures'!$J:$J,'2012Figures'!$C:$C,$A72,'2012Figures'!$H:$H,$B72,'2012Figures'!$I:$I,$C72,'2012Figures'!$E:$E,$B$1)</f>
        <v>0</v>
      </c>
      <c r="M72" s="52">
        <f>SUMIFS('2012Figures'!$J:$J,'2012Figures'!$C:$C,$A72,'2012Figures'!$H:$H,$B72,'2012Figures'!$I:$I,$C72,'2012Figures'!$B:$B,"BrokerToCy",'2012Figures'!$G:$G,"E1",'2012Figures'!$E:$E,$B$1)</f>
        <v>0</v>
      </c>
      <c r="N72" s="52">
        <f>SUMIFS('2012Figures'!$J:$J,'2012Figures'!$C:$C,$A72,'2012Figures'!$H:$H,$B72,'2012Figures'!$I:$I,$C72,'2012Figures'!$B:$B,"BrokerToCy",'2012Figures'!$G:$G,"P1",'2012Figures'!$E:$E,$B$1)</f>
        <v>0</v>
      </c>
      <c r="O72" s="52">
        <f>SUMIFS('2012Figures'!$J:$J,'2012Figures'!$C:$C,$A72,'2012Figures'!$H:$H,$B72,'2012Figures'!$I:$I,$C72,'2012Figures'!$B:$B,"CyToBroker",'2012Figures'!$G:$G,"E1",'2012Figures'!$E:$E,$B$1)</f>
        <v>0</v>
      </c>
      <c r="P72" s="52">
        <f>SUMIFS('2012Figures'!$J:$J,'2012Figures'!$C:$C,$A72,'2012Figures'!$H:$H,$B72,'2012Figures'!$I:$I,$C72,'2012Figures'!$B:$B,"CyToBroker",'2012Figures'!$G:$G,"P1",'2012Figures'!$E:$E,$B$1)</f>
        <v>0</v>
      </c>
      <c r="R72" s="46" t="str">
        <f t="shared" si="15"/>
        <v/>
      </c>
      <c r="S72" s="46" t="str">
        <f t="shared" si="15"/>
        <v/>
      </c>
      <c r="T72" s="46" t="str">
        <f t="shared" si="15"/>
        <v/>
      </c>
      <c r="U72" s="46" t="str">
        <f t="shared" si="15"/>
        <v/>
      </c>
      <c r="V72" s="46" t="str">
        <f t="shared" si="15"/>
        <v/>
      </c>
    </row>
    <row r="73" spans="1:22" x14ac:dyDescent="0.2">
      <c r="A73" s="1">
        <v>104</v>
      </c>
      <c r="B73" s="1" t="s">
        <v>21</v>
      </c>
      <c r="C73" s="8">
        <v>10</v>
      </c>
      <c r="D73" s="29">
        <f>SUMIFS('2013Figures'!$J:$J,'2013Figures'!$C:$C,$A73,'2013Figures'!$H:$H,$B73,'2013Figures'!$I:$I,$C73,'2013Figures'!$E:$E,$B$1)</f>
        <v>0</v>
      </c>
      <c r="E73" s="9">
        <f>SUMIFS('2013Figures'!$J:$J,'2013Figures'!$C:$C,$A73,'2013Figures'!$H:$H,$B73,'2013Figures'!$I:$I,$C73,'2013Figures'!$B:$B,"BrokerToCy",'2013Figures'!$G:$G,"E1",'2013Figures'!$E:$E,$B$1)</f>
        <v>0</v>
      </c>
      <c r="F73" s="9">
        <f>SUMIFS('2013Figures'!$J:$J,'2013Figures'!$C:$C,$A73,'2013Figures'!$H:$H,$B73,'2013Figures'!$I:$I,$C73,'2013Figures'!$B:$B,"BrokerToCy",'2013Figures'!$G:$G,"P1",'2013Figures'!$E:$E,$B$1)</f>
        <v>0</v>
      </c>
      <c r="G73" s="9">
        <f>SUMIFS('2013Figures'!$J:$J,'2013Figures'!$C:$C,$A73,'2013Figures'!$H:$H,$B73,'2013Figures'!$I:$I,$C73,'2013Figures'!$B:$B,"CyToBroker",'2013Figures'!$G:$G,"E1",'2013Figures'!$E:$E,$B$1)</f>
        <v>0</v>
      </c>
      <c r="H73" s="9">
        <f>SUMIFS('2013Figures'!$J:$J,'2013Figures'!$C:$C,$A73,'2013Figures'!$H:$H,$B73,'2013Figures'!$I:$I,$C73,'2013Figures'!$B:$B,"CyToBroker",'2013Figures'!$G:$G,"P1",'2013Figures'!$E:$E,$B$1)</f>
        <v>0</v>
      </c>
      <c r="J73" s="8">
        <v>201501</v>
      </c>
      <c r="L73" s="42">
        <f>SUMIFS('2012Figures'!$J:$J,'2012Figures'!$C:$C,$A73,'2012Figures'!$H:$H,$B73,'2012Figures'!$I:$I,$C73,'2012Figures'!$E:$E,$B$1)</f>
        <v>0</v>
      </c>
      <c r="M73" s="52">
        <f>SUMIFS('2012Figures'!$J:$J,'2012Figures'!$C:$C,$A73,'2012Figures'!$H:$H,$B73,'2012Figures'!$I:$I,$C73,'2012Figures'!$B:$B,"BrokerToCy",'2012Figures'!$G:$G,"E1",'2012Figures'!$E:$E,$B$1)</f>
        <v>0</v>
      </c>
      <c r="N73" s="52">
        <f>SUMIFS('2012Figures'!$J:$J,'2012Figures'!$C:$C,$A73,'2012Figures'!$H:$H,$B73,'2012Figures'!$I:$I,$C73,'2012Figures'!$B:$B,"BrokerToCy",'2012Figures'!$G:$G,"P1",'2012Figures'!$E:$E,$B$1)</f>
        <v>0</v>
      </c>
      <c r="O73" s="52">
        <f>SUMIFS('2012Figures'!$J:$J,'2012Figures'!$C:$C,$A73,'2012Figures'!$H:$H,$B73,'2012Figures'!$I:$I,$C73,'2012Figures'!$B:$B,"CyToBroker",'2012Figures'!$G:$G,"E1",'2012Figures'!$E:$E,$B$1)</f>
        <v>0</v>
      </c>
      <c r="P73" s="52">
        <f>SUMIFS('2012Figures'!$J:$J,'2012Figures'!$C:$C,$A73,'2012Figures'!$H:$H,$B73,'2012Figures'!$I:$I,$C73,'2012Figures'!$B:$B,"CyToBroker",'2012Figures'!$G:$G,"P1",'2012Figures'!$E:$E,$B$1)</f>
        <v>0</v>
      </c>
      <c r="R73" s="46" t="str">
        <f t="shared" si="15"/>
        <v/>
      </c>
      <c r="S73" s="46" t="str">
        <f t="shared" si="15"/>
        <v/>
      </c>
      <c r="T73" s="46" t="str">
        <f t="shared" si="15"/>
        <v/>
      </c>
      <c r="U73" s="46" t="str">
        <f t="shared" si="15"/>
        <v/>
      </c>
      <c r="V73" s="46" t="str">
        <f t="shared" si="15"/>
        <v/>
      </c>
    </row>
    <row r="74" spans="1:22" x14ac:dyDescent="0.2">
      <c r="A74" s="1">
        <v>104</v>
      </c>
      <c r="B74" s="1" t="s">
        <v>21</v>
      </c>
      <c r="C74" s="8">
        <v>9</v>
      </c>
      <c r="D74" s="29">
        <f>SUMIFS('2013Figures'!$J:$J,'2013Figures'!$C:$C,$A74,'2013Figures'!$H:$H,$B74,'2013Figures'!$I:$I,$C74,'2013Figures'!$E:$E,$B$1)</f>
        <v>0</v>
      </c>
      <c r="E74" s="9">
        <f>SUMIFS('2013Figures'!$J:$J,'2013Figures'!$C:$C,$A74,'2013Figures'!$H:$H,$B74,'2013Figures'!$I:$I,$C74,'2013Figures'!$B:$B,"BrokerToCy",'2013Figures'!$G:$G,"E1",'2013Figures'!$E:$E,$B$1)</f>
        <v>0</v>
      </c>
      <c r="F74" s="9">
        <f>SUMIFS('2013Figures'!$J:$J,'2013Figures'!$C:$C,$A74,'2013Figures'!$H:$H,$B74,'2013Figures'!$I:$I,$C74,'2013Figures'!$B:$B,"BrokerToCy",'2013Figures'!$G:$G,"P1",'2013Figures'!$E:$E,$B$1)</f>
        <v>0</v>
      </c>
      <c r="G74" s="9">
        <f>SUMIFS('2013Figures'!$J:$J,'2013Figures'!$C:$C,$A74,'2013Figures'!$H:$H,$B74,'2013Figures'!$I:$I,$C74,'2013Figures'!$B:$B,"CyToBroker",'2013Figures'!$G:$G,"E1",'2013Figures'!$E:$E,$B$1)</f>
        <v>0</v>
      </c>
      <c r="H74" s="9">
        <f>SUMIFS('2013Figures'!$J:$J,'2013Figures'!$C:$C,$A74,'2013Figures'!$H:$H,$B74,'2013Figures'!$I:$I,$C74,'2013Figures'!$B:$B,"CyToBroker",'2013Figures'!$G:$G,"P1",'2013Figures'!$E:$E,$B$1)</f>
        <v>0</v>
      </c>
      <c r="J74" s="8">
        <v>201401</v>
      </c>
      <c r="L74" s="42">
        <f>SUMIFS('2012Figures'!$J:$J,'2012Figures'!$C:$C,$A74,'2012Figures'!$H:$H,$B74,'2012Figures'!$I:$I,$C74,'2012Figures'!$E:$E,$B$1)</f>
        <v>0</v>
      </c>
      <c r="M74" s="52">
        <f>SUMIFS('2012Figures'!$J:$J,'2012Figures'!$C:$C,$A74,'2012Figures'!$H:$H,$B74,'2012Figures'!$I:$I,$C74,'2012Figures'!$B:$B,"BrokerToCy",'2012Figures'!$G:$G,"E1",'2012Figures'!$E:$E,$B$1)</f>
        <v>0</v>
      </c>
      <c r="N74" s="52">
        <f>SUMIFS('2012Figures'!$J:$J,'2012Figures'!$C:$C,$A74,'2012Figures'!$H:$H,$B74,'2012Figures'!$I:$I,$C74,'2012Figures'!$B:$B,"BrokerToCy",'2012Figures'!$G:$G,"P1",'2012Figures'!$E:$E,$B$1)</f>
        <v>0</v>
      </c>
      <c r="O74" s="52">
        <f>SUMIFS('2012Figures'!$J:$J,'2012Figures'!$C:$C,$A74,'2012Figures'!$H:$H,$B74,'2012Figures'!$I:$I,$C74,'2012Figures'!$B:$B,"CyToBroker",'2012Figures'!$G:$G,"E1",'2012Figures'!$E:$E,$B$1)</f>
        <v>0</v>
      </c>
      <c r="P74" s="52">
        <f>SUMIFS('2012Figures'!$J:$J,'2012Figures'!$C:$C,$A74,'2012Figures'!$H:$H,$B74,'2012Figures'!$I:$I,$C74,'2012Figures'!$B:$B,"CyToBroker",'2012Figures'!$G:$G,"P1",'2012Figures'!$E:$E,$B$1)</f>
        <v>0</v>
      </c>
      <c r="R74" s="46" t="str">
        <f t="shared" si="15"/>
        <v/>
      </c>
      <c r="S74" s="46" t="str">
        <f t="shared" si="15"/>
        <v/>
      </c>
      <c r="T74" s="46" t="str">
        <f t="shared" si="15"/>
        <v/>
      </c>
      <c r="U74" s="46" t="str">
        <f t="shared" si="15"/>
        <v/>
      </c>
      <c r="V74" s="46" t="str">
        <f t="shared" si="15"/>
        <v/>
      </c>
    </row>
    <row r="75" spans="1:22" x14ac:dyDescent="0.2">
      <c r="A75" s="1">
        <v>104</v>
      </c>
      <c r="B75" s="1" t="s">
        <v>21</v>
      </c>
      <c r="C75" s="8">
        <v>8</v>
      </c>
      <c r="D75" s="29">
        <f>SUMIFS('2013Figures'!$J:$J,'2013Figures'!$C:$C,$A75,'2013Figures'!$H:$H,$B75,'2013Figures'!$I:$I,$C75,'2013Figures'!$E:$E,$B$1)</f>
        <v>0</v>
      </c>
      <c r="E75" s="9">
        <f>SUMIFS('2013Figures'!$J:$J,'2013Figures'!$C:$C,$A75,'2013Figures'!$H:$H,$B75,'2013Figures'!$I:$I,$C75,'2013Figures'!$B:$B,"BrokerToCy",'2013Figures'!$G:$G,"E1",'2013Figures'!$E:$E,$B$1)</f>
        <v>0</v>
      </c>
      <c r="F75" s="9">
        <f>SUMIFS('2013Figures'!$J:$J,'2013Figures'!$C:$C,$A75,'2013Figures'!$H:$H,$B75,'2013Figures'!$I:$I,$C75,'2013Figures'!$B:$B,"BrokerToCy",'2013Figures'!$G:$G,"P1",'2013Figures'!$E:$E,$B$1)</f>
        <v>0</v>
      </c>
      <c r="G75" s="9">
        <f>SUMIFS('2013Figures'!$J:$J,'2013Figures'!$C:$C,$A75,'2013Figures'!$H:$H,$B75,'2013Figures'!$I:$I,$C75,'2013Figures'!$B:$B,"CyToBroker",'2013Figures'!$G:$G,"E1",'2013Figures'!$E:$E,$B$1)</f>
        <v>0</v>
      </c>
      <c r="H75" s="9">
        <f>SUMIFS('2013Figures'!$J:$J,'2013Figures'!$C:$C,$A75,'2013Figures'!$H:$H,$B75,'2013Figures'!$I:$I,$C75,'2013Figures'!$B:$B,"CyToBroker",'2013Figures'!$G:$G,"P1",'2013Figures'!$E:$E,$B$1)</f>
        <v>0</v>
      </c>
      <c r="I75" s="30"/>
      <c r="J75" s="31">
        <v>201301</v>
      </c>
      <c r="K75" s="30"/>
      <c r="L75" s="42">
        <f>SUMIFS('2012Figures'!$J:$J,'2012Figures'!$C:$C,$A75,'2012Figures'!$H:$H,$B75,'2012Figures'!$I:$I,$C75,'2012Figures'!$E:$E,$B$1)</f>
        <v>0</v>
      </c>
      <c r="M75" s="52">
        <f>SUMIFS('2012Figures'!$J:$J,'2012Figures'!$C:$C,$A75,'2012Figures'!$H:$H,$B75,'2012Figures'!$I:$I,$C75,'2012Figures'!$B:$B,"BrokerToCy",'2012Figures'!$G:$G,"E1",'2012Figures'!$E:$E,$B$1)</f>
        <v>0</v>
      </c>
      <c r="N75" s="52">
        <f>SUMIFS('2012Figures'!$J:$J,'2012Figures'!$C:$C,$A75,'2012Figures'!$H:$H,$B75,'2012Figures'!$I:$I,$C75,'2012Figures'!$B:$B,"BrokerToCy",'2012Figures'!$G:$G,"P1",'2012Figures'!$E:$E,$B$1)</f>
        <v>0</v>
      </c>
      <c r="O75" s="52">
        <f>SUMIFS('2012Figures'!$J:$J,'2012Figures'!$C:$C,$A75,'2012Figures'!$H:$H,$B75,'2012Figures'!$I:$I,$C75,'2012Figures'!$B:$B,"CyToBroker",'2012Figures'!$G:$G,"E1",'2012Figures'!$E:$E,$B$1)</f>
        <v>0</v>
      </c>
      <c r="P75" s="52">
        <f>SUMIFS('2012Figures'!$J:$J,'2012Figures'!$C:$C,$A75,'2012Figures'!$H:$H,$B75,'2012Figures'!$I:$I,$C75,'2012Figures'!$B:$B,"CyToBroker",'2012Figures'!$G:$G,"P1",'2012Figures'!$E:$E,$B$1)</f>
        <v>0</v>
      </c>
      <c r="Q75" s="30"/>
      <c r="R75" s="46" t="str">
        <f t="shared" si="15"/>
        <v/>
      </c>
      <c r="S75" s="46" t="str">
        <f t="shared" si="15"/>
        <v/>
      </c>
      <c r="T75" s="46" t="str">
        <f t="shared" si="15"/>
        <v/>
      </c>
      <c r="U75" s="46" t="str">
        <f t="shared" si="15"/>
        <v/>
      </c>
      <c r="V75" s="46" t="str">
        <f t="shared" si="15"/>
        <v/>
      </c>
    </row>
    <row r="76" spans="1:22" x14ac:dyDescent="0.2">
      <c r="A76" s="1">
        <v>104</v>
      </c>
      <c r="B76" s="1" t="s">
        <v>21</v>
      </c>
      <c r="C76" s="8">
        <v>7</v>
      </c>
      <c r="D76" s="29">
        <f>SUMIFS('2013Figures'!$J:$J,'2013Figures'!$C:$C,$A76,'2013Figures'!$H:$H,$B76,'2013Figures'!$I:$I,$C76,'2013Figures'!$E:$E,$B$1)</f>
        <v>0</v>
      </c>
      <c r="E76" s="9">
        <f>SUMIFS('2013Figures'!$J:$J,'2013Figures'!$C:$C,$A76,'2013Figures'!$H:$H,$B76,'2013Figures'!$I:$I,$C76,'2013Figures'!$B:$B,"BrokerToCy",'2013Figures'!$G:$G,"E1",'2013Figures'!$E:$E,$B$1)</f>
        <v>0</v>
      </c>
      <c r="F76" s="9">
        <f>SUMIFS('2013Figures'!$J:$J,'2013Figures'!$C:$C,$A76,'2013Figures'!$H:$H,$B76,'2013Figures'!$I:$I,$C76,'2013Figures'!$B:$B,"BrokerToCy",'2013Figures'!$G:$G,"P1",'2013Figures'!$E:$E,$B$1)</f>
        <v>0</v>
      </c>
      <c r="G76" s="9">
        <f>SUMIFS('2013Figures'!$J:$J,'2013Figures'!$C:$C,$A76,'2013Figures'!$H:$H,$B76,'2013Figures'!$I:$I,$C76,'2013Figures'!$B:$B,"CyToBroker",'2013Figures'!$G:$G,"E1",'2013Figures'!$E:$E,$B$1)</f>
        <v>0</v>
      </c>
      <c r="H76" s="9">
        <f>SUMIFS('2013Figures'!$J:$J,'2013Figures'!$C:$C,$A76,'2013Figures'!$H:$H,$B76,'2013Figures'!$I:$I,$C76,'2013Figures'!$B:$B,"CyToBroker",'2013Figures'!$G:$G,"P1",'2013Figures'!$E:$E,$B$1)</f>
        <v>0</v>
      </c>
      <c r="J76" s="8">
        <v>201201</v>
      </c>
      <c r="L76" s="42">
        <f>SUMIFS('2012Figures'!$J:$J,'2012Figures'!$C:$C,$A76,'2012Figures'!$H:$H,$B76,'2012Figures'!$I:$I,$C76,'2012Figures'!$E:$E,$B$1)</f>
        <v>0</v>
      </c>
      <c r="M76" s="52">
        <f>SUMIFS('2012Figures'!$J:$J,'2012Figures'!$C:$C,$A76,'2012Figures'!$H:$H,$B76,'2012Figures'!$I:$I,$C76,'2012Figures'!$B:$B,"BrokerToCy",'2012Figures'!$G:$G,"E1",'2012Figures'!$E:$E,$B$1)</f>
        <v>0</v>
      </c>
      <c r="N76" s="52">
        <f>SUMIFS('2012Figures'!$J:$J,'2012Figures'!$C:$C,$A76,'2012Figures'!$H:$H,$B76,'2012Figures'!$I:$I,$C76,'2012Figures'!$B:$B,"BrokerToCy",'2012Figures'!$G:$G,"P1",'2012Figures'!$E:$E,$B$1)</f>
        <v>0</v>
      </c>
      <c r="O76" s="52">
        <f>SUMIFS('2012Figures'!$J:$J,'2012Figures'!$C:$C,$A76,'2012Figures'!$H:$H,$B76,'2012Figures'!$I:$I,$C76,'2012Figures'!$B:$B,"CyToBroker",'2012Figures'!$G:$G,"E1",'2012Figures'!$E:$E,$B$1)</f>
        <v>0</v>
      </c>
      <c r="P76" s="52">
        <f>SUMIFS('2012Figures'!$J:$J,'2012Figures'!$C:$C,$A76,'2012Figures'!$H:$H,$B76,'2012Figures'!$I:$I,$C76,'2012Figures'!$B:$B,"CyToBroker",'2012Figures'!$G:$G,"P1",'2012Figures'!$E:$E,$B$1)</f>
        <v>0</v>
      </c>
      <c r="R76" s="46" t="str">
        <f t="shared" si="15"/>
        <v/>
      </c>
      <c r="S76" s="46" t="str">
        <f t="shared" si="15"/>
        <v/>
      </c>
      <c r="T76" s="46" t="str">
        <f t="shared" si="15"/>
        <v/>
      </c>
      <c r="U76" s="46" t="str">
        <f t="shared" si="15"/>
        <v/>
      </c>
      <c r="V76" s="46" t="str">
        <f t="shared" si="15"/>
        <v/>
      </c>
    </row>
    <row r="77" spans="1:22" x14ac:dyDescent="0.2">
      <c r="A77" s="1">
        <v>104</v>
      </c>
      <c r="B77" s="1" t="s">
        <v>21</v>
      </c>
      <c r="C77" s="8">
        <v>6</v>
      </c>
      <c r="D77" s="29">
        <f>SUMIFS('2013Figures'!$J:$J,'2013Figures'!$C:$C,$A77,'2013Figures'!$H:$H,$B77,'2013Figures'!$I:$I,$C77,'2013Figures'!$E:$E,$B$1)</f>
        <v>0</v>
      </c>
      <c r="E77" s="9">
        <f>SUMIFS('2013Figures'!$J:$J,'2013Figures'!$C:$C,$A77,'2013Figures'!$H:$H,$B77,'2013Figures'!$I:$I,$C77,'2013Figures'!$B:$B,"BrokerToCy",'2013Figures'!$G:$G,"E1",'2013Figures'!$E:$E,$B$1)</f>
        <v>0</v>
      </c>
      <c r="F77" s="9">
        <f>SUMIFS('2013Figures'!$J:$J,'2013Figures'!$C:$C,$A77,'2013Figures'!$H:$H,$B77,'2013Figures'!$I:$I,$C77,'2013Figures'!$B:$B,"BrokerToCy",'2013Figures'!$G:$G,"P1",'2013Figures'!$E:$E,$B$1)</f>
        <v>0</v>
      </c>
      <c r="G77" s="9">
        <f>SUMIFS('2013Figures'!$J:$J,'2013Figures'!$C:$C,$A77,'2013Figures'!$H:$H,$B77,'2013Figures'!$I:$I,$C77,'2013Figures'!$B:$B,"CyToBroker",'2013Figures'!$G:$G,"E1",'2013Figures'!$E:$E,$B$1)</f>
        <v>0</v>
      </c>
      <c r="H77" s="9">
        <f>SUMIFS('2013Figures'!$J:$J,'2013Figures'!$C:$C,$A77,'2013Figures'!$H:$H,$B77,'2013Figures'!$I:$I,$C77,'2013Figures'!$B:$B,"CyToBroker",'2013Figures'!$G:$G,"P1",'2013Figures'!$E:$E,$B$1)</f>
        <v>0</v>
      </c>
      <c r="J77" s="8">
        <v>201101</v>
      </c>
      <c r="L77" s="42">
        <f>SUMIFS('2012Figures'!$J:$J,'2012Figures'!$C:$C,$A77,'2012Figures'!$H:$H,$B77,'2012Figures'!$I:$I,$C77,'2012Figures'!$E:$E,$B$1)</f>
        <v>0</v>
      </c>
      <c r="M77" s="52">
        <f>SUMIFS('2012Figures'!$J:$J,'2012Figures'!$C:$C,$A77,'2012Figures'!$H:$H,$B77,'2012Figures'!$I:$I,$C77,'2012Figures'!$B:$B,"BrokerToCy",'2012Figures'!$G:$G,"E1",'2012Figures'!$E:$E,$B$1)</f>
        <v>0</v>
      </c>
      <c r="N77" s="52">
        <f>SUMIFS('2012Figures'!$J:$J,'2012Figures'!$C:$C,$A77,'2012Figures'!$H:$H,$B77,'2012Figures'!$I:$I,$C77,'2012Figures'!$B:$B,"BrokerToCy",'2012Figures'!$G:$G,"P1",'2012Figures'!$E:$E,$B$1)</f>
        <v>0</v>
      </c>
      <c r="O77" s="52">
        <f>SUMIFS('2012Figures'!$J:$J,'2012Figures'!$C:$C,$A77,'2012Figures'!$H:$H,$B77,'2012Figures'!$I:$I,$C77,'2012Figures'!$B:$B,"CyToBroker",'2012Figures'!$G:$G,"E1",'2012Figures'!$E:$E,$B$1)</f>
        <v>0</v>
      </c>
      <c r="P77" s="52">
        <f>SUMIFS('2012Figures'!$J:$J,'2012Figures'!$C:$C,$A77,'2012Figures'!$H:$H,$B77,'2012Figures'!$I:$I,$C77,'2012Figures'!$B:$B,"CyToBroker",'2012Figures'!$G:$G,"P1",'2012Figures'!$E:$E,$B$1)</f>
        <v>0</v>
      </c>
      <c r="R77" s="46" t="str">
        <f t="shared" si="15"/>
        <v/>
      </c>
      <c r="S77" s="46" t="str">
        <f t="shared" si="15"/>
        <v/>
      </c>
      <c r="T77" s="46" t="str">
        <f t="shared" si="15"/>
        <v/>
      </c>
      <c r="U77" s="46" t="str">
        <f t="shared" si="15"/>
        <v/>
      </c>
      <c r="V77" s="46" t="str">
        <f t="shared" si="15"/>
        <v/>
      </c>
    </row>
    <row r="78" spans="1:22" x14ac:dyDescent="0.2">
      <c r="A78" s="1">
        <v>104</v>
      </c>
      <c r="B78" s="1" t="s">
        <v>21</v>
      </c>
      <c r="C78" s="8">
        <v>5</v>
      </c>
      <c r="D78" s="29">
        <f>SUMIFS('2013Figures'!$J:$J,'2013Figures'!$C:$C,$A78,'2013Figures'!$H:$H,$B78,'2013Figures'!$I:$I,$C78,'2013Figures'!$E:$E,$B$1)</f>
        <v>0</v>
      </c>
      <c r="E78" s="9">
        <f>SUMIFS('2013Figures'!$J:$J,'2013Figures'!$C:$C,$A78,'2013Figures'!$H:$H,$B78,'2013Figures'!$I:$I,$C78,'2013Figures'!$B:$B,"BrokerToCy",'2013Figures'!$G:$G,"E1",'2013Figures'!$E:$E,$B$1)</f>
        <v>0</v>
      </c>
      <c r="F78" s="9">
        <f>SUMIFS('2013Figures'!$J:$J,'2013Figures'!$C:$C,$A78,'2013Figures'!$H:$H,$B78,'2013Figures'!$I:$I,$C78,'2013Figures'!$B:$B,"BrokerToCy",'2013Figures'!$G:$G,"P1",'2013Figures'!$E:$E,$B$1)</f>
        <v>0</v>
      </c>
      <c r="G78" s="9">
        <f>SUMIFS('2013Figures'!$J:$J,'2013Figures'!$C:$C,$A78,'2013Figures'!$H:$H,$B78,'2013Figures'!$I:$I,$C78,'2013Figures'!$B:$B,"CyToBroker",'2013Figures'!$G:$G,"E1",'2013Figures'!$E:$E,$B$1)</f>
        <v>0</v>
      </c>
      <c r="H78" s="9">
        <f>SUMIFS('2013Figures'!$J:$J,'2013Figures'!$C:$C,$A78,'2013Figures'!$H:$H,$B78,'2013Figures'!$I:$I,$C78,'2013Figures'!$B:$B,"CyToBroker",'2013Figures'!$G:$G,"P1",'2013Figures'!$E:$E,$B$1)</f>
        <v>0</v>
      </c>
      <c r="J78" s="8">
        <v>201001</v>
      </c>
      <c r="L78" s="42">
        <f>SUMIFS('2012Figures'!$J:$J,'2012Figures'!$C:$C,$A78,'2012Figures'!$H:$H,$B78,'2012Figures'!$I:$I,$C78,'2012Figures'!$E:$E,$B$1)</f>
        <v>0</v>
      </c>
      <c r="M78" s="52">
        <f>SUMIFS('2012Figures'!$J:$J,'2012Figures'!$C:$C,$A78,'2012Figures'!$H:$H,$B78,'2012Figures'!$I:$I,$C78,'2012Figures'!$B:$B,"BrokerToCy",'2012Figures'!$G:$G,"E1",'2012Figures'!$E:$E,$B$1)</f>
        <v>0</v>
      </c>
      <c r="N78" s="52">
        <f>SUMIFS('2012Figures'!$J:$J,'2012Figures'!$C:$C,$A78,'2012Figures'!$H:$H,$B78,'2012Figures'!$I:$I,$C78,'2012Figures'!$B:$B,"BrokerToCy",'2012Figures'!$G:$G,"P1",'2012Figures'!$E:$E,$B$1)</f>
        <v>0</v>
      </c>
      <c r="O78" s="52">
        <f>SUMIFS('2012Figures'!$J:$J,'2012Figures'!$C:$C,$A78,'2012Figures'!$H:$H,$B78,'2012Figures'!$I:$I,$C78,'2012Figures'!$B:$B,"CyToBroker",'2012Figures'!$G:$G,"E1",'2012Figures'!$E:$E,$B$1)</f>
        <v>0</v>
      </c>
      <c r="P78" s="52">
        <f>SUMIFS('2012Figures'!$J:$J,'2012Figures'!$C:$C,$A78,'2012Figures'!$H:$H,$B78,'2012Figures'!$I:$I,$C78,'2012Figures'!$B:$B,"CyToBroker",'2012Figures'!$G:$G,"P1",'2012Figures'!$E:$E,$B$1)</f>
        <v>0</v>
      </c>
      <c r="R78" s="46" t="str">
        <f t="shared" si="15"/>
        <v/>
      </c>
      <c r="S78" s="46" t="str">
        <f t="shared" si="15"/>
        <v/>
      </c>
      <c r="T78" s="46" t="str">
        <f t="shared" si="15"/>
        <v/>
      </c>
      <c r="U78" s="46" t="str">
        <f t="shared" si="15"/>
        <v/>
      </c>
      <c r="V78" s="46" t="str">
        <f t="shared" si="15"/>
        <v/>
      </c>
    </row>
    <row r="79" spans="1:22" x14ac:dyDescent="0.2">
      <c r="A79" s="1">
        <v>104</v>
      </c>
      <c r="B79" s="1" t="s">
        <v>21</v>
      </c>
      <c r="C79" s="8">
        <v>4</v>
      </c>
      <c r="D79" s="29">
        <f>SUMIFS('2013Figures'!$J:$J,'2013Figures'!$C:$C,$A79,'2013Figures'!$H:$H,$B79,'2013Figures'!$I:$I,$C79,'2013Figures'!$E:$E,$B$1)</f>
        <v>0</v>
      </c>
      <c r="E79" s="9">
        <f>SUMIFS('2013Figures'!$J:$J,'2013Figures'!$C:$C,$A79,'2013Figures'!$H:$H,$B79,'2013Figures'!$I:$I,$C79,'2013Figures'!$B:$B,"BrokerToCy",'2013Figures'!$G:$G,"E1",'2013Figures'!$E:$E,$B$1)</f>
        <v>0</v>
      </c>
      <c r="F79" s="9">
        <f>SUMIFS('2013Figures'!$J:$J,'2013Figures'!$C:$C,$A79,'2013Figures'!$H:$H,$B79,'2013Figures'!$I:$I,$C79,'2013Figures'!$B:$B,"BrokerToCy",'2013Figures'!$G:$G,"P1",'2013Figures'!$E:$E,$B$1)</f>
        <v>0</v>
      </c>
      <c r="G79" s="9">
        <f>SUMIFS('2013Figures'!$J:$J,'2013Figures'!$C:$C,$A79,'2013Figures'!$H:$H,$B79,'2013Figures'!$I:$I,$C79,'2013Figures'!$B:$B,"CyToBroker",'2013Figures'!$G:$G,"E1",'2013Figures'!$E:$E,$B$1)</f>
        <v>0</v>
      </c>
      <c r="H79" s="9">
        <f>SUMIFS('2013Figures'!$J:$J,'2013Figures'!$C:$C,$A79,'2013Figures'!$H:$H,$B79,'2013Figures'!$I:$I,$C79,'2013Figures'!$B:$B,"CyToBroker",'2013Figures'!$G:$G,"P1",'2013Figures'!$E:$E,$B$1)</f>
        <v>0</v>
      </c>
      <c r="J79" s="8">
        <v>200901</v>
      </c>
      <c r="L79" s="42">
        <f>SUMIFS('2012Figures'!$J:$J,'2012Figures'!$C:$C,$A79,'2012Figures'!$H:$H,$B79,'2012Figures'!$I:$I,$C79,'2012Figures'!$E:$E,$B$1)</f>
        <v>0</v>
      </c>
      <c r="M79" s="52">
        <f>SUMIFS('2012Figures'!$J:$J,'2012Figures'!$C:$C,$A79,'2012Figures'!$H:$H,$B79,'2012Figures'!$I:$I,$C79,'2012Figures'!$B:$B,"BrokerToCy",'2012Figures'!$G:$G,"E1",'2012Figures'!$E:$E,$B$1)</f>
        <v>0</v>
      </c>
      <c r="N79" s="52">
        <f>SUMIFS('2012Figures'!$J:$J,'2012Figures'!$C:$C,$A79,'2012Figures'!$H:$H,$B79,'2012Figures'!$I:$I,$C79,'2012Figures'!$B:$B,"BrokerToCy",'2012Figures'!$G:$G,"P1",'2012Figures'!$E:$E,$B$1)</f>
        <v>0</v>
      </c>
      <c r="O79" s="52">
        <f>SUMIFS('2012Figures'!$J:$J,'2012Figures'!$C:$C,$A79,'2012Figures'!$H:$H,$B79,'2012Figures'!$I:$I,$C79,'2012Figures'!$B:$B,"CyToBroker",'2012Figures'!$G:$G,"E1",'2012Figures'!$E:$E,$B$1)</f>
        <v>0</v>
      </c>
      <c r="P79" s="52">
        <f>SUMIFS('2012Figures'!$J:$J,'2012Figures'!$C:$C,$A79,'2012Figures'!$H:$H,$B79,'2012Figures'!$I:$I,$C79,'2012Figures'!$B:$B,"CyToBroker",'2012Figures'!$G:$G,"P1",'2012Figures'!$E:$E,$B$1)</f>
        <v>0</v>
      </c>
      <c r="R79" s="46" t="str">
        <f t="shared" si="15"/>
        <v/>
      </c>
      <c r="S79" s="46" t="str">
        <f t="shared" si="15"/>
        <v/>
      </c>
      <c r="T79" s="46" t="str">
        <f t="shared" si="15"/>
        <v/>
      </c>
      <c r="U79" s="46" t="str">
        <f t="shared" si="15"/>
        <v/>
      </c>
      <c r="V79" s="46" t="str">
        <f t="shared" si="15"/>
        <v/>
      </c>
    </row>
    <row r="80" spans="1:22" x14ac:dyDescent="0.2">
      <c r="A80" s="1">
        <v>104</v>
      </c>
      <c r="B80" s="1" t="s">
        <v>21</v>
      </c>
      <c r="C80" s="8">
        <v>3</v>
      </c>
      <c r="D80" s="29">
        <f>SUMIFS('2013Figures'!$J:$J,'2013Figures'!$C:$C,$A80,'2013Figures'!$H:$H,$B80,'2013Figures'!$I:$I,$C80,'2013Figures'!$E:$E,$B$1)</f>
        <v>0</v>
      </c>
      <c r="E80" s="9">
        <f>SUMIFS('2013Figures'!$J:$J,'2013Figures'!$C:$C,$A80,'2013Figures'!$H:$H,$B80,'2013Figures'!$I:$I,$C80,'2013Figures'!$B:$B,"BrokerToCy",'2013Figures'!$G:$G,"E1",'2013Figures'!$E:$E,$B$1)</f>
        <v>0</v>
      </c>
      <c r="F80" s="9">
        <f>SUMIFS('2013Figures'!$J:$J,'2013Figures'!$C:$C,$A80,'2013Figures'!$H:$H,$B80,'2013Figures'!$I:$I,$C80,'2013Figures'!$B:$B,"BrokerToCy",'2013Figures'!$G:$G,"P1",'2013Figures'!$E:$E,$B$1)</f>
        <v>0</v>
      </c>
      <c r="G80" s="9">
        <f>SUMIFS('2013Figures'!$J:$J,'2013Figures'!$C:$C,$A80,'2013Figures'!$H:$H,$B80,'2013Figures'!$I:$I,$C80,'2013Figures'!$B:$B,"CyToBroker",'2013Figures'!$G:$G,"E1",'2013Figures'!$E:$E,$B$1)</f>
        <v>0</v>
      </c>
      <c r="H80" s="9">
        <f>SUMIFS('2013Figures'!$J:$J,'2013Figures'!$C:$C,$A80,'2013Figures'!$H:$H,$B80,'2013Figures'!$I:$I,$C80,'2013Figures'!$B:$B,"CyToBroker",'2013Figures'!$G:$G,"P1",'2013Figures'!$E:$E,$B$1)</f>
        <v>0</v>
      </c>
      <c r="J80" s="8">
        <v>200801</v>
      </c>
      <c r="L80" s="42">
        <f>SUMIFS('2012Figures'!$J:$J,'2012Figures'!$C:$C,$A80,'2012Figures'!$H:$H,$B80,'2012Figures'!$I:$I,$C80,'2012Figures'!$E:$E,$B$1)</f>
        <v>0</v>
      </c>
      <c r="M80" s="52">
        <f>SUMIFS('2012Figures'!$J:$J,'2012Figures'!$C:$C,$A80,'2012Figures'!$H:$H,$B80,'2012Figures'!$I:$I,$C80,'2012Figures'!$B:$B,"BrokerToCy",'2012Figures'!$G:$G,"E1",'2012Figures'!$E:$E,$B$1)</f>
        <v>0</v>
      </c>
      <c r="N80" s="52">
        <f>SUMIFS('2012Figures'!$J:$J,'2012Figures'!$C:$C,$A80,'2012Figures'!$H:$H,$B80,'2012Figures'!$I:$I,$C80,'2012Figures'!$B:$B,"BrokerToCy",'2012Figures'!$G:$G,"P1",'2012Figures'!$E:$E,$B$1)</f>
        <v>0</v>
      </c>
      <c r="O80" s="52">
        <f>SUMIFS('2012Figures'!$J:$J,'2012Figures'!$C:$C,$A80,'2012Figures'!$H:$H,$B80,'2012Figures'!$I:$I,$C80,'2012Figures'!$B:$B,"CyToBroker",'2012Figures'!$G:$G,"E1",'2012Figures'!$E:$E,$B$1)</f>
        <v>0</v>
      </c>
      <c r="P80" s="52">
        <f>SUMIFS('2012Figures'!$J:$J,'2012Figures'!$C:$C,$A80,'2012Figures'!$H:$H,$B80,'2012Figures'!$I:$I,$C80,'2012Figures'!$B:$B,"CyToBroker",'2012Figures'!$G:$G,"P1",'2012Figures'!$E:$E,$B$1)</f>
        <v>0</v>
      </c>
      <c r="R80" s="46" t="str">
        <f t="shared" si="15"/>
        <v/>
      </c>
      <c r="S80" s="46" t="str">
        <f t="shared" si="15"/>
        <v/>
      </c>
      <c r="T80" s="46" t="str">
        <f t="shared" si="15"/>
        <v/>
      </c>
      <c r="U80" s="46" t="str">
        <f t="shared" si="15"/>
        <v/>
      </c>
      <c r="V80" s="46" t="str">
        <f t="shared" si="15"/>
        <v/>
      </c>
    </row>
    <row r="81" spans="1:22" x14ac:dyDescent="0.2">
      <c r="A81" s="1">
        <v>104</v>
      </c>
      <c r="B81" s="1" t="s">
        <v>21</v>
      </c>
      <c r="C81" s="8">
        <v>2</v>
      </c>
      <c r="D81" s="29">
        <f>SUMIFS('2013Figures'!$J:$J,'2013Figures'!$C:$C,$A81,'2013Figures'!$H:$H,$B81,'2013Figures'!$I:$I,$C81,'2013Figures'!$E:$E,$B$1)</f>
        <v>0</v>
      </c>
      <c r="E81" s="9">
        <f>SUMIFS('2013Figures'!$J:$J,'2013Figures'!$C:$C,$A81,'2013Figures'!$H:$H,$B81,'2013Figures'!$I:$I,$C81,'2013Figures'!$B:$B,"BrokerToCy",'2013Figures'!$G:$G,"E1",'2013Figures'!$E:$E,$B$1)</f>
        <v>0</v>
      </c>
      <c r="F81" s="9">
        <f>SUMIFS('2013Figures'!$J:$J,'2013Figures'!$C:$C,$A81,'2013Figures'!$H:$H,$B81,'2013Figures'!$I:$I,$C81,'2013Figures'!$B:$B,"BrokerToCy",'2013Figures'!$G:$G,"P1",'2013Figures'!$E:$E,$B$1)</f>
        <v>0</v>
      </c>
      <c r="G81" s="9">
        <f>SUMIFS('2013Figures'!$J:$J,'2013Figures'!$C:$C,$A81,'2013Figures'!$H:$H,$B81,'2013Figures'!$I:$I,$C81,'2013Figures'!$B:$B,"CyToBroker",'2013Figures'!$G:$G,"E1",'2013Figures'!$E:$E,$B$1)</f>
        <v>0</v>
      </c>
      <c r="H81" s="9">
        <f>SUMIFS('2013Figures'!$J:$J,'2013Figures'!$C:$C,$A81,'2013Figures'!$H:$H,$B81,'2013Figures'!$I:$I,$C81,'2013Figures'!$B:$B,"CyToBroker",'2013Figures'!$G:$G,"P1",'2013Figures'!$E:$E,$B$1)</f>
        <v>0</v>
      </c>
      <c r="J81" s="8">
        <v>200701</v>
      </c>
      <c r="L81" s="42">
        <f>SUMIFS('2012Figures'!$J:$J,'2012Figures'!$C:$C,$A81,'2012Figures'!$H:$H,$B81,'2012Figures'!$I:$I,$C81,'2012Figures'!$E:$E,$B$1)</f>
        <v>0</v>
      </c>
      <c r="M81" s="52">
        <f>SUMIFS('2012Figures'!$J:$J,'2012Figures'!$C:$C,$A81,'2012Figures'!$H:$H,$B81,'2012Figures'!$I:$I,$C81,'2012Figures'!$B:$B,"BrokerToCy",'2012Figures'!$G:$G,"E1",'2012Figures'!$E:$E,$B$1)</f>
        <v>0</v>
      </c>
      <c r="N81" s="52">
        <f>SUMIFS('2012Figures'!$J:$J,'2012Figures'!$C:$C,$A81,'2012Figures'!$H:$H,$B81,'2012Figures'!$I:$I,$C81,'2012Figures'!$B:$B,"BrokerToCy",'2012Figures'!$G:$G,"P1",'2012Figures'!$E:$E,$B$1)</f>
        <v>0</v>
      </c>
      <c r="O81" s="52">
        <f>SUMIFS('2012Figures'!$J:$J,'2012Figures'!$C:$C,$A81,'2012Figures'!$H:$H,$B81,'2012Figures'!$I:$I,$C81,'2012Figures'!$B:$B,"CyToBroker",'2012Figures'!$G:$G,"E1",'2012Figures'!$E:$E,$B$1)</f>
        <v>0</v>
      </c>
      <c r="P81" s="52">
        <f>SUMIFS('2012Figures'!$J:$J,'2012Figures'!$C:$C,$A81,'2012Figures'!$H:$H,$B81,'2012Figures'!$I:$I,$C81,'2012Figures'!$B:$B,"CyToBroker",'2012Figures'!$G:$G,"P1",'2012Figures'!$E:$E,$B$1)</f>
        <v>0</v>
      </c>
      <c r="R81" s="46" t="str">
        <f t="shared" si="15"/>
        <v/>
      </c>
      <c r="S81" s="46" t="str">
        <f t="shared" si="15"/>
        <v/>
      </c>
      <c r="T81" s="46" t="str">
        <f t="shared" si="15"/>
        <v/>
      </c>
      <c r="U81" s="46" t="str">
        <f t="shared" si="15"/>
        <v/>
      </c>
      <c r="V81" s="46" t="str">
        <f t="shared" si="15"/>
        <v/>
      </c>
    </row>
    <row r="82" spans="1:22" x14ac:dyDescent="0.2">
      <c r="A82" s="1">
        <v>104</v>
      </c>
      <c r="B82" s="1" t="s">
        <v>21</v>
      </c>
      <c r="C82" s="8">
        <v>1</v>
      </c>
      <c r="D82" s="29">
        <f>SUMIFS('2013Figures'!$J:$J,'2013Figures'!$C:$C,$A82,'2013Figures'!$H:$H,$B82,'2013Figures'!$I:$I,$C82,'2013Figures'!$E:$E,$B$1)</f>
        <v>0</v>
      </c>
      <c r="E82" s="9">
        <f>SUMIFS('2013Figures'!$J:$J,'2013Figures'!$C:$C,$A82,'2013Figures'!$H:$H,$B82,'2013Figures'!$I:$I,$C82,'2013Figures'!$B:$B,"BrokerToCy",'2013Figures'!$G:$G,"E1",'2013Figures'!$E:$E,$B$1)</f>
        <v>0</v>
      </c>
      <c r="F82" s="9">
        <f>SUMIFS('2013Figures'!$J:$J,'2013Figures'!$C:$C,$A82,'2013Figures'!$H:$H,$B82,'2013Figures'!$I:$I,$C82,'2013Figures'!$B:$B,"BrokerToCy",'2013Figures'!$G:$G,"P1",'2013Figures'!$E:$E,$B$1)</f>
        <v>0</v>
      </c>
      <c r="G82" s="9">
        <f>SUMIFS('2013Figures'!$J:$J,'2013Figures'!$C:$C,$A82,'2013Figures'!$H:$H,$B82,'2013Figures'!$I:$I,$C82,'2013Figures'!$B:$B,"CyToBroker",'2013Figures'!$G:$G,"E1",'2013Figures'!$E:$E,$B$1)</f>
        <v>0</v>
      </c>
      <c r="H82" s="9">
        <f>SUMIFS('2013Figures'!$J:$J,'2013Figures'!$C:$C,$A82,'2013Figures'!$H:$H,$B82,'2013Figures'!$I:$I,$C82,'2013Figures'!$B:$B,"CyToBroker",'2013Figures'!$G:$G,"P1",'2013Figures'!$E:$E,$B$1)</f>
        <v>0</v>
      </c>
      <c r="J82" s="8">
        <v>200601</v>
      </c>
      <c r="L82" s="42">
        <f>SUMIFS('2012Figures'!$J:$J,'2012Figures'!$C:$C,$A82,'2012Figures'!$H:$H,$B82,'2012Figures'!$I:$I,$C82,'2012Figures'!$E:$E,$B$1)</f>
        <v>0</v>
      </c>
      <c r="M82" s="52">
        <f>SUMIFS('2012Figures'!$J:$J,'2012Figures'!$C:$C,$A82,'2012Figures'!$H:$H,$B82,'2012Figures'!$I:$I,$C82,'2012Figures'!$B:$B,"BrokerToCy",'2012Figures'!$G:$G,"E1",'2012Figures'!$E:$E,$B$1)</f>
        <v>0</v>
      </c>
      <c r="N82" s="52">
        <f>SUMIFS('2012Figures'!$J:$J,'2012Figures'!$C:$C,$A82,'2012Figures'!$H:$H,$B82,'2012Figures'!$I:$I,$C82,'2012Figures'!$B:$B,"BrokerToCy",'2012Figures'!$G:$G,"P1",'2012Figures'!$E:$E,$B$1)</f>
        <v>0</v>
      </c>
      <c r="O82" s="52">
        <f>SUMIFS('2012Figures'!$J:$J,'2012Figures'!$C:$C,$A82,'2012Figures'!$H:$H,$B82,'2012Figures'!$I:$I,$C82,'2012Figures'!$B:$B,"CyToBroker",'2012Figures'!$G:$G,"E1",'2012Figures'!$E:$E,$B$1)</f>
        <v>0</v>
      </c>
      <c r="P82" s="52">
        <f>SUMIFS('2012Figures'!$J:$J,'2012Figures'!$C:$C,$A82,'2012Figures'!$H:$H,$B82,'2012Figures'!$I:$I,$C82,'2012Figures'!$B:$B,"CyToBroker",'2012Figures'!$G:$G,"P1",'2012Figures'!$E:$E,$B$1)</f>
        <v>0</v>
      </c>
      <c r="R82" s="46" t="str">
        <f t="shared" si="15"/>
        <v/>
      </c>
      <c r="S82" s="46" t="str">
        <f t="shared" si="15"/>
        <v/>
      </c>
      <c r="T82" s="46" t="str">
        <f t="shared" si="15"/>
        <v/>
      </c>
      <c r="U82" s="46" t="str">
        <f t="shared" si="15"/>
        <v/>
      </c>
      <c r="V82" s="46" t="str">
        <f t="shared" si="15"/>
        <v/>
      </c>
    </row>
    <row r="83" spans="1:22" x14ac:dyDescent="0.2">
      <c r="A83" s="1">
        <v>104</v>
      </c>
      <c r="B83" s="1" t="s">
        <v>21</v>
      </c>
      <c r="D83" s="29">
        <f>SUMIFS('2013Figures'!$J:$J,'2013Figures'!$C:$C,$A83,'2013Figures'!$H:$H,$B83,'2013Figures'!$I:$I,"",'2013Figures'!$E:$E,$B$1)</f>
        <v>0</v>
      </c>
      <c r="E83" s="9">
        <f>SUMIFS('2013Figures'!$J:$J,'2013Figures'!$C:$C,$A83,'2013Figures'!$H:$H,$B83,'2013Figures'!$I:$I,"",'2013Figures'!$B:$B,"BrokerToCy",'2013Figures'!$G:$G,"E1",'2013Figures'!$E:$E,$B$1)</f>
        <v>0</v>
      </c>
      <c r="F83" s="9">
        <f>SUMIFS('2013Figures'!$J:$J,'2013Figures'!$C:$C,$A83,'2013Figures'!$H:$H,$B83,'2013Figures'!$I:$I,"",'2013Figures'!$B:$B,"BrokerToCy",'2013Figures'!$G:$G,"P1",'2013Figures'!$E:$E,$B$1)</f>
        <v>0</v>
      </c>
      <c r="G83" s="9">
        <f>SUMIFS('2013Figures'!$J:$J,'2013Figures'!$C:$C,$A83,'2013Figures'!$H:$H,$B83,'2013Figures'!$I:$I,"",'2013Figures'!$B:$B,"CyToBroker",'2013Figures'!$G:$G,"E1",'2013Figures'!$E:$E,$B$1)</f>
        <v>0</v>
      </c>
      <c r="H83" s="9">
        <f>SUMIFS('2013Figures'!$J:$J,'2013Figures'!$C:$C,$A83,'2013Figures'!$H:$H,$B83,'2013Figures'!$I:$I,"",'2013Figures'!$B:$B,"CyToBroker",'2013Figures'!$G:$G,"P1",'2013Figures'!$E:$E,$B$1)</f>
        <v>0</v>
      </c>
      <c r="J83" s="8" t="s">
        <v>131</v>
      </c>
      <c r="L83" s="42">
        <f>SUMIFS('2012Figures'!$J:$J,'2012Figures'!$C:$C,$A83,'2012Figures'!$H:$H,$B83,'2012Figures'!$I:$I,"",'2012Figures'!$E:$E,$B$1)</f>
        <v>0</v>
      </c>
      <c r="M83" s="52">
        <f>SUMIFS('2012Figures'!$J:$J,'2012Figures'!$C:$C,$A83,'2012Figures'!$H:$H,$B83,'2012Figures'!$I:$I,"",'2012Figures'!$B:$B,"BrokerToCy",'2012Figures'!$G:$G,"E1",'2012Figures'!$E:$E,$B$1)</f>
        <v>0</v>
      </c>
      <c r="N83" s="52">
        <f>SUMIFS('2012Figures'!$J:$J,'2012Figures'!$C:$C,$A83,'2012Figures'!$H:$H,$B83,'2012Figures'!$I:$I,"",'2012Figures'!$B:$B,"BrokerToCy",'2012Figures'!$G:$G,"P1",'2012Figures'!$E:$E,$B$1)</f>
        <v>0</v>
      </c>
      <c r="O83" s="52">
        <f>SUMIFS('2012Figures'!$J:$J,'2012Figures'!$C:$C,$A83,'2012Figures'!$H:$H,$B83,'2012Figures'!$I:$I,"",'2012Figures'!$B:$B,"CyToBroker",'2012Figures'!$G:$G,"E1",'2012Figures'!$E:$E,$B$1)</f>
        <v>0</v>
      </c>
      <c r="P83" s="52">
        <f>SUMIFS('2012Figures'!$J:$J,'2012Figures'!$C:$C,$A83,'2012Figures'!$H:$H,$B83,'2012Figures'!$I:$I,"",'2012Figures'!$B:$B,"CyToBroker",'2012Figures'!$G:$G,"P1",'2012Figures'!$E:$E,$B$1)</f>
        <v>0</v>
      </c>
      <c r="R83" s="46" t="str">
        <f t="shared" si="15"/>
        <v/>
      </c>
      <c r="S83" s="46" t="str">
        <f t="shared" si="15"/>
        <v/>
      </c>
      <c r="T83" s="46" t="str">
        <f t="shared" si="15"/>
        <v/>
      </c>
      <c r="U83" s="46" t="str">
        <f t="shared" si="15"/>
        <v/>
      </c>
      <c r="V83" s="46" t="str">
        <f t="shared" si="15"/>
        <v/>
      </c>
    </row>
    <row r="84" spans="1:22" x14ac:dyDescent="0.2">
      <c r="A84" s="1">
        <v>104</v>
      </c>
      <c r="B84" s="1" t="s">
        <v>94</v>
      </c>
      <c r="C84" s="8">
        <v>11</v>
      </c>
      <c r="D84" s="29">
        <f>SUMIFS('2013Figures'!$J:$J,'2013Figures'!$C:$C,$A84,'2013Figures'!$H:$H,$B84,'2013Figures'!$I:$I,$C84,'2013Figures'!$E:$E,$B$1)</f>
        <v>0</v>
      </c>
      <c r="E84" s="9">
        <f>SUMIFS('2013Figures'!$J:$J,'2013Figures'!$C:$C,$A84,'2013Figures'!$H:$H,$B84,'2013Figures'!$I:$I,$C84,'2013Figures'!$B:$B,"BrokerToCy",'2013Figures'!$G:$G,"E1",'2013Figures'!$E:$E,$B$1)</f>
        <v>0</v>
      </c>
      <c r="F84" s="9">
        <f>SUMIFS('2013Figures'!$J:$J,'2013Figures'!$C:$C,$A84,'2013Figures'!$H:$H,$B84,'2013Figures'!$I:$I,$C84,'2013Figures'!$B:$B,"BrokerToCy",'2013Figures'!$G:$G,"P1",'2013Figures'!$E:$E,$B$1)</f>
        <v>0</v>
      </c>
      <c r="G84" s="9">
        <f>SUMIFS('2013Figures'!$J:$J,'2013Figures'!$C:$C,$A84,'2013Figures'!$H:$H,$B84,'2013Figures'!$I:$I,$C84,'2013Figures'!$B:$B,"CyToBroker",'2013Figures'!$G:$G,"E1",'2013Figures'!$E:$E,$B$1)</f>
        <v>0</v>
      </c>
      <c r="H84" s="9">
        <f>SUMIFS('2013Figures'!$J:$J,'2013Figures'!$C:$C,$A84,'2013Figures'!$H:$H,$B84,'2013Figures'!$I:$I,$C84,'2013Figures'!$B:$B,"CyToBroker",'2013Figures'!$G:$G,"P1",'2013Figures'!$E:$E,$B$1)</f>
        <v>0</v>
      </c>
      <c r="L84" s="42">
        <f>SUMIFS('2012Figures'!$J:$J,'2012Figures'!$C:$C,$A84,'2012Figures'!$H:$H,$B84,'2012Figures'!$I:$I,$C84,'2012Figures'!$E:$E,$B$1)</f>
        <v>0</v>
      </c>
      <c r="M84" s="52">
        <f>SUMIFS('2012Figures'!$J:$J,'2012Figures'!$C:$C,$A84,'2012Figures'!$H:$H,$B84,'2012Figures'!$I:$I,$C84,'2012Figures'!$B:$B,"BrokerToCy",'2012Figures'!$G:$G,"E1",'2012Figures'!$E:$E,$B$1)</f>
        <v>0</v>
      </c>
      <c r="N84" s="52">
        <f>SUMIFS('2012Figures'!$J:$J,'2012Figures'!$C:$C,$A84,'2012Figures'!$H:$H,$B84,'2012Figures'!$I:$I,$C84,'2012Figures'!$B:$B,"BrokerToCy",'2012Figures'!$G:$G,"P1",'2012Figures'!$E:$E,$B$1)</f>
        <v>0</v>
      </c>
      <c r="O84" s="52">
        <f>SUMIFS('2012Figures'!$J:$J,'2012Figures'!$C:$C,$A84,'2012Figures'!$H:$H,$B84,'2012Figures'!$I:$I,$C84,'2012Figures'!$B:$B,"CyToBroker",'2012Figures'!$G:$G,"E1",'2012Figures'!$E:$E,$B$1)</f>
        <v>0</v>
      </c>
      <c r="P84" s="52">
        <f>SUMIFS('2012Figures'!$J:$J,'2012Figures'!$C:$C,$A84,'2012Figures'!$H:$H,$B84,'2012Figures'!$I:$I,$C84,'2012Figures'!$B:$B,"CyToBroker",'2012Figures'!$G:$G,"P1",'2012Figures'!$E:$E,$B$1)</f>
        <v>0</v>
      </c>
      <c r="R84" s="46" t="str">
        <f t="shared" si="15"/>
        <v/>
      </c>
      <c r="S84" s="46" t="str">
        <f t="shared" si="15"/>
        <v/>
      </c>
      <c r="T84" s="46" t="str">
        <f t="shared" si="15"/>
        <v/>
      </c>
      <c r="U84" s="46" t="str">
        <f t="shared" si="15"/>
        <v/>
      </c>
      <c r="V84" s="46" t="str">
        <f t="shared" si="15"/>
        <v/>
      </c>
    </row>
    <row r="85" spans="1:22" x14ac:dyDescent="0.2">
      <c r="A85" s="1">
        <v>104</v>
      </c>
      <c r="B85" s="1" t="s">
        <v>94</v>
      </c>
      <c r="C85" s="8">
        <v>10</v>
      </c>
      <c r="D85" s="29">
        <f>SUMIFS('2013Figures'!$J:$J,'2013Figures'!$C:$C,$A85,'2013Figures'!$H:$H,$B85,'2013Figures'!$I:$I,$C85,'2013Figures'!$E:$E,$B$1)</f>
        <v>0</v>
      </c>
      <c r="E85" s="9">
        <f>SUMIFS('2013Figures'!$J:$J,'2013Figures'!$C:$C,$A85,'2013Figures'!$H:$H,$B85,'2013Figures'!$I:$I,$C85,'2013Figures'!$B:$B,"BrokerToCy",'2013Figures'!$G:$G,"E1",'2013Figures'!$E:$E,$B$1)</f>
        <v>0</v>
      </c>
      <c r="F85" s="9">
        <f>SUMIFS('2013Figures'!$J:$J,'2013Figures'!$C:$C,$A85,'2013Figures'!$H:$H,$B85,'2013Figures'!$I:$I,$C85,'2013Figures'!$B:$B,"BrokerToCy",'2013Figures'!$G:$G,"P1",'2013Figures'!$E:$E,$B$1)</f>
        <v>0</v>
      </c>
      <c r="G85" s="9">
        <f>SUMIFS('2013Figures'!$J:$J,'2013Figures'!$C:$C,$A85,'2013Figures'!$H:$H,$B85,'2013Figures'!$I:$I,$C85,'2013Figures'!$B:$B,"CyToBroker",'2013Figures'!$G:$G,"E1",'2013Figures'!$E:$E,$B$1)</f>
        <v>0</v>
      </c>
      <c r="H85" s="9">
        <f>SUMIFS('2013Figures'!$J:$J,'2013Figures'!$C:$C,$A85,'2013Figures'!$H:$H,$B85,'2013Figures'!$I:$I,$C85,'2013Figures'!$B:$B,"CyToBroker",'2013Figures'!$G:$G,"P1",'2013Figures'!$E:$E,$B$1)</f>
        <v>0</v>
      </c>
      <c r="J85" s="8">
        <v>201501</v>
      </c>
      <c r="L85" s="42">
        <f>SUMIFS('2012Figures'!$J:$J,'2012Figures'!$C:$C,$A85,'2012Figures'!$H:$H,$B85,'2012Figures'!$I:$I,$C85,'2012Figures'!$E:$E,$B$1)</f>
        <v>0</v>
      </c>
      <c r="M85" s="52">
        <f>SUMIFS('2012Figures'!$J:$J,'2012Figures'!$C:$C,$A85,'2012Figures'!$H:$H,$B85,'2012Figures'!$I:$I,$C85,'2012Figures'!$B:$B,"BrokerToCy",'2012Figures'!$G:$G,"E1",'2012Figures'!$E:$E,$B$1)</f>
        <v>0</v>
      </c>
      <c r="N85" s="52">
        <f>SUMIFS('2012Figures'!$J:$J,'2012Figures'!$C:$C,$A85,'2012Figures'!$H:$H,$B85,'2012Figures'!$I:$I,$C85,'2012Figures'!$B:$B,"BrokerToCy",'2012Figures'!$G:$G,"P1",'2012Figures'!$E:$E,$B$1)</f>
        <v>0</v>
      </c>
      <c r="O85" s="52">
        <f>SUMIFS('2012Figures'!$J:$J,'2012Figures'!$C:$C,$A85,'2012Figures'!$H:$H,$B85,'2012Figures'!$I:$I,$C85,'2012Figures'!$B:$B,"CyToBroker",'2012Figures'!$G:$G,"E1",'2012Figures'!$E:$E,$B$1)</f>
        <v>0</v>
      </c>
      <c r="P85" s="52">
        <f>SUMIFS('2012Figures'!$J:$J,'2012Figures'!$C:$C,$A85,'2012Figures'!$H:$H,$B85,'2012Figures'!$I:$I,$C85,'2012Figures'!$B:$B,"CyToBroker",'2012Figures'!$G:$G,"P1",'2012Figures'!$E:$E,$B$1)</f>
        <v>0</v>
      </c>
      <c r="R85" s="46" t="str">
        <f t="shared" si="15"/>
        <v/>
      </c>
      <c r="S85" s="46" t="str">
        <f t="shared" si="15"/>
        <v/>
      </c>
      <c r="T85" s="46" t="str">
        <f t="shared" si="15"/>
        <v/>
      </c>
      <c r="U85" s="46" t="str">
        <f t="shared" si="15"/>
        <v/>
      </c>
      <c r="V85" s="46" t="str">
        <f t="shared" si="15"/>
        <v/>
      </c>
    </row>
    <row r="86" spans="1:22" x14ac:dyDescent="0.2">
      <c r="A86" s="1">
        <v>104</v>
      </c>
      <c r="B86" s="1" t="s">
        <v>94</v>
      </c>
      <c r="C86" s="8">
        <v>9</v>
      </c>
      <c r="D86" s="29">
        <f>SUMIFS('2013Figures'!$J:$J,'2013Figures'!$C:$C,$A86,'2013Figures'!$H:$H,$B86,'2013Figures'!$I:$I,$C86,'2013Figures'!$E:$E,$B$1)</f>
        <v>0</v>
      </c>
      <c r="E86" s="9">
        <f>SUMIFS('2013Figures'!$J:$J,'2013Figures'!$C:$C,$A86,'2013Figures'!$H:$H,$B86,'2013Figures'!$I:$I,$C86,'2013Figures'!$B:$B,"BrokerToCy",'2013Figures'!$G:$G,"E1",'2013Figures'!$E:$E,$B$1)</f>
        <v>0</v>
      </c>
      <c r="F86" s="9">
        <f>SUMIFS('2013Figures'!$J:$J,'2013Figures'!$C:$C,$A86,'2013Figures'!$H:$H,$B86,'2013Figures'!$I:$I,$C86,'2013Figures'!$B:$B,"BrokerToCy",'2013Figures'!$G:$G,"P1",'2013Figures'!$E:$E,$B$1)</f>
        <v>0</v>
      </c>
      <c r="G86" s="9">
        <f>SUMIFS('2013Figures'!$J:$J,'2013Figures'!$C:$C,$A86,'2013Figures'!$H:$H,$B86,'2013Figures'!$I:$I,$C86,'2013Figures'!$B:$B,"CyToBroker",'2013Figures'!$G:$G,"E1",'2013Figures'!$E:$E,$B$1)</f>
        <v>0</v>
      </c>
      <c r="H86" s="9">
        <f>SUMIFS('2013Figures'!$J:$J,'2013Figures'!$C:$C,$A86,'2013Figures'!$H:$H,$B86,'2013Figures'!$I:$I,$C86,'2013Figures'!$B:$B,"CyToBroker",'2013Figures'!$G:$G,"P1",'2013Figures'!$E:$E,$B$1)</f>
        <v>0</v>
      </c>
      <c r="J86" s="8">
        <v>201401</v>
      </c>
      <c r="L86" s="42">
        <f>SUMIFS('2012Figures'!$J:$J,'2012Figures'!$C:$C,$A86,'2012Figures'!$H:$H,$B86,'2012Figures'!$I:$I,$C86,'2012Figures'!$E:$E,$B$1)</f>
        <v>0</v>
      </c>
      <c r="M86" s="52">
        <f>SUMIFS('2012Figures'!$J:$J,'2012Figures'!$C:$C,$A86,'2012Figures'!$H:$H,$B86,'2012Figures'!$I:$I,$C86,'2012Figures'!$B:$B,"BrokerToCy",'2012Figures'!$G:$G,"E1",'2012Figures'!$E:$E,$B$1)</f>
        <v>0</v>
      </c>
      <c r="N86" s="52">
        <f>SUMIFS('2012Figures'!$J:$J,'2012Figures'!$C:$C,$A86,'2012Figures'!$H:$H,$B86,'2012Figures'!$I:$I,$C86,'2012Figures'!$B:$B,"BrokerToCy",'2012Figures'!$G:$G,"P1",'2012Figures'!$E:$E,$B$1)</f>
        <v>0</v>
      </c>
      <c r="O86" s="52">
        <f>SUMIFS('2012Figures'!$J:$J,'2012Figures'!$C:$C,$A86,'2012Figures'!$H:$H,$B86,'2012Figures'!$I:$I,$C86,'2012Figures'!$B:$B,"CyToBroker",'2012Figures'!$G:$G,"E1",'2012Figures'!$E:$E,$B$1)</f>
        <v>0</v>
      </c>
      <c r="P86" s="52">
        <f>SUMIFS('2012Figures'!$J:$J,'2012Figures'!$C:$C,$A86,'2012Figures'!$H:$H,$B86,'2012Figures'!$I:$I,$C86,'2012Figures'!$B:$B,"CyToBroker",'2012Figures'!$G:$G,"P1",'2012Figures'!$E:$E,$B$1)</f>
        <v>0</v>
      </c>
      <c r="R86" s="46" t="str">
        <f t="shared" si="15"/>
        <v/>
      </c>
      <c r="S86" s="46" t="str">
        <f t="shared" si="15"/>
        <v/>
      </c>
      <c r="T86" s="46" t="str">
        <f t="shared" si="15"/>
        <v/>
      </c>
      <c r="U86" s="46" t="str">
        <f t="shared" si="15"/>
        <v/>
      </c>
      <c r="V86" s="46" t="str">
        <f t="shared" si="15"/>
        <v/>
      </c>
    </row>
    <row r="87" spans="1:22" x14ac:dyDescent="0.2">
      <c r="A87" s="1">
        <v>104</v>
      </c>
      <c r="B87" s="1" t="s">
        <v>94</v>
      </c>
      <c r="C87" s="8">
        <v>8</v>
      </c>
      <c r="D87" s="29">
        <f>SUMIFS('2013Figures'!$J:$J,'2013Figures'!$C:$C,$A87,'2013Figures'!$H:$H,$B87,'2013Figures'!$I:$I,$C87,'2013Figures'!$E:$E,$B$1)</f>
        <v>0</v>
      </c>
      <c r="E87" s="9">
        <f>SUMIFS('2013Figures'!$J:$J,'2013Figures'!$C:$C,$A87,'2013Figures'!$H:$H,$B87,'2013Figures'!$I:$I,$C87,'2013Figures'!$B:$B,"BrokerToCy",'2013Figures'!$G:$G,"E1",'2013Figures'!$E:$E,$B$1)</f>
        <v>0</v>
      </c>
      <c r="F87" s="9">
        <f>SUMIFS('2013Figures'!$J:$J,'2013Figures'!$C:$C,$A87,'2013Figures'!$H:$H,$B87,'2013Figures'!$I:$I,$C87,'2013Figures'!$B:$B,"BrokerToCy",'2013Figures'!$G:$G,"P1",'2013Figures'!$E:$E,$B$1)</f>
        <v>0</v>
      </c>
      <c r="G87" s="9">
        <f>SUMIFS('2013Figures'!$J:$J,'2013Figures'!$C:$C,$A87,'2013Figures'!$H:$H,$B87,'2013Figures'!$I:$I,$C87,'2013Figures'!$B:$B,"CyToBroker",'2013Figures'!$G:$G,"E1",'2013Figures'!$E:$E,$B$1)</f>
        <v>0</v>
      </c>
      <c r="H87" s="9">
        <f>SUMIFS('2013Figures'!$J:$J,'2013Figures'!$C:$C,$A87,'2013Figures'!$H:$H,$B87,'2013Figures'!$I:$I,$C87,'2013Figures'!$B:$B,"CyToBroker",'2013Figures'!$G:$G,"P1",'2013Figures'!$E:$E,$B$1)</f>
        <v>0</v>
      </c>
      <c r="I87" s="30"/>
      <c r="J87" s="31">
        <v>201301</v>
      </c>
      <c r="K87" s="30"/>
      <c r="L87" s="42">
        <f>SUMIFS('2012Figures'!$J:$J,'2012Figures'!$C:$C,$A87,'2012Figures'!$H:$H,$B87,'2012Figures'!$I:$I,$C87,'2012Figures'!$E:$E,$B$1)</f>
        <v>0</v>
      </c>
      <c r="M87" s="52">
        <f>SUMIFS('2012Figures'!$J:$J,'2012Figures'!$C:$C,$A87,'2012Figures'!$H:$H,$B87,'2012Figures'!$I:$I,$C87,'2012Figures'!$B:$B,"BrokerToCy",'2012Figures'!$G:$G,"E1",'2012Figures'!$E:$E,$B$1)</f>
        <v>0</v>
      </c>
      <c r="N87" s="52">
        <f>SUMIFS('2012Figures'!$J:$J,'2012Figures'!$C:$C,$A87,'2012Figures'!$H:$H,$B87,'2012Figures'!$I:$I,$C87,'2012Figures'!$B:$B,"BrokerToCy",'2012Figures'!$G:$G,"P1",'2012Figures'!$E:$E,$B$1)</f>
        <v>0</v>
      </c>
      <c r="O87" s="52">
        <f>SUMIFS('2012Figures'!$J:$J,'2012Figures'!$C:$C,$A87,'2012Figures'!$H:$H,$B87,'2012Figures'!$I:$I,$C87,'2012Figures'!$B:$B,"CyToBroker",'2012Figures'!$G:$G,"E1",'2012Figures'!$E:$E,$B$1)</f>
        <v>0</v>
      </c>
      <c r="P87" s="52">
        <f>SUMIFS('2012Figures'!$J:$J,'2012Figures'!$C:$C,$A87,'2012Figures'!$H:$H,$B87,'2012Figures'!$I:$I,$C87,'2012Figures'!$B:$B,"CyToBroker",'2012Figures'!$G:$G,"P1",'2012Figures'!$E:$E,$B$1)</f>
        <v>0</v>
      </c>
      <c r="Q87" s="30"/>
      <c r="R87" s="46" t="str">
        <f t="shared" si="15"/>
        <v/>
      </c>
      <c r="S87" s="46" t="str">
        <f t="shared" si="15"/>
        <v/>
      </c>
      <c r="T87" s="46" t="str">
        <f t="shared" si="15"/>
        <v/>
      </c>
      <c r="U87" s="46" t="str">
        <f t="shared" si="15"/>
        <v/>
      </c>
      <c r="V87" s="46" t="str">
        <f t="shared" si="15"/>
        <v/>
      </c>
    </row>
    <row r="88" spans="1:22" x14ac:dyDescent="0.2">
      <c r="A88" s="1">
        <v>104</v>
      </c>
      <c r="B88" s="1" t="s">
        <v>94</v>
      </c>
      <c r="C88" s="8">
        <v>7</v>
      </c>
      <c r="D88" s="29">
        <f>SUMIFS('2013Figures'!$J:$J,'2013Figures'!$C:$C,$A88,'2013Figures'!$H:$H,$B88,'2013Figures'!$I:$I,$C88,'2013Figures'!$E:$E,$B$1)</f>
        <v>0</v>
      </c>
      <c r="E88" s="9">
        <f>SUMIFS('2013Figures'!$J:$J,'2013Figures'!$C:$C,$A88,'2013Figures'!$H:$H,$B88,'2013Figures'!$I:$I,$C88,'2013Figures'!$B:$B,"BrokerToCy",'2013Figures'!$G:$G,"E1",'2013Figures'!$E:$E,$B$1)</f>
        <v>0</v>
      </c>
      <c r="F88" s="9">
        <f>SUMIFS('2013Figures'!$J:$J,'2013Figures'!$C:$C,$A88,'2013Figures'!$H:$H,$B88,'2013Figures'!$I:$I,$C88,'2013Figures'!$B:$B,"BrokerToCy",'2013Figures'!$G:$G,"P1",'2013Figures'!$E:$E,$B$1)</f>
        <v>0</v>
      </c>
      <c r="G88" s="9">
        <f>SUMIFS('2013Figures'!$J:$J,'2013Figures'!$C:$C,$A88,'2013Figures'!$H:$H,$B88,'2013Figures'!$I:$I,$C88,'2013Figures'!$B:$B,"CyToBroker",'2013Figures'!$G:$G,"E1",'2013Figures'!$E:$E,$B$1)</f>
        <v>0</v>
      </c>
      <c r="H88" s="9">
        <f>SUMIFS('2013Figures'!$J:$J,'2013Figures'!$C:$C,$A88,'2013Figures'!$H:$H,$B88,'2013Figures'!$I:$I,$C88,'2013Figures'!$B:$B,"CyToBroker",'2013Figures'!$G:$G,"P1",'2013Figures'!$E:$E,$B$1)</f>
        <v>0</v>
      </c>
      <c r="J88" s="8">
        <v>201201</v>
      </c>
      <c r="L88" s="42">
        <f>SUMIFS('2012Figures'!$J:$J,'2012Figures'!$C:$C,$A88,'2012Figures'!$H:$H,$B88,'2012Figures'!$I:$I,$C88,'2012Figures'!$E:$E,$B$1)</f>
        <v>0</v>
      </c>
      <c r="M88" s="52">
        <f>SUMIFS('2012Figures'!$J:$J,'2012Figures'!$C:$C,$A88,'2012Figures'!$H:$H,$B88,'2012Figures'!$I:$I,$C88,'2012Figures'!$B:$B,"BrokerToCy",'2012Figures'!$G:$G,"E1",'2012Figures'!$E:$E,$B$1)</f>
        <v>0</v>
      </c>
      <c r="N88" s="52">
        <f>SUMIFS('2012Figures'!$J:$J,'2012Figures'!$C:$C,$A88,'2012Figures'!$H:$H,$B88,'2012Figures'!$I:$I,$C88,'2012Figures'!$B:$B,"BrokerToCy",'2012Figures'!$G:$G,"P1",'2012Figures'!$E:$E,$B$1)</f>
        <v>0</v>
      </c>
      <c r="O88" s="52">
        <f>SUMIFS('2012Figures'!$J:$J,'2012Figures'!$C:$C,$A88,'2012Figures'!$H:$H,$B88,'2012Figures'!$I:$I,$C88,'2012Figures'!$B:$B,"CyToBroker",'2012Figures'!$G:$G,"E1",'2012Figures'!$E:$E,$B$1)</f>
        <v>0</v>
      </c>
      <c r="P88" s="52">
        <f>SUMIFS('2012Figures'!$J:$J,'2012Figures'!$C:$C,$A88,'2012Figures'!$H:$H,$B88,'2012Figures'!$I:$I,$C88,'2012Figures'!$B:$B,"CyToBroker",'2012Figures'!$G:$G,"P1",'2012Figures'!$E:$E,$B$1)</f>
        <v>0</v>
      </c>
      <c r="R88" s="46" t="str">
        <f t="shared" si="15"/>
        <v/>
      </c>
      <c r="S88" s="46" t="str">
        <f t="shared" si="15"/>
        <v/>
      </c>
      <c r="T88" s="46" t="str">
        <f t="shared" si="15"/>
        <v/>
      </c>
      <c r="U88" s="46" t="str">
        <f t="shared" si="15"/>
        <v/>
      </c>
      <c r="V88" s="46" t="str">
        <f t="shared" si="15"/>
        <v/>
      </c>
    </row>
    <row r="89" spans="1:22" x14ac:dyDescent="0.2">
      <c r="A89" s="1">
        <v>104</v>
      </c>
      <c r="B89" s="1" t="s">
        <v>94</v>
      </c>
      <c r="C89" s="8">
        <v>6</v>
      </c>
      <c r="D89" s="29">
        <f>SUMIFS('2013Figures'!$J:$J,'2013Figures'!$C:$C,$A89,'2013Figures'!$H:$H,$B89,'2013Figures'!$I:$I,$C89,'2013Figures'!$E:$E,$B$1)</f>
        <v>0</v>
      </c>
      <c r="E89" s="9">
        <f>SUMIFS('2013Figures'!$J:$J,'2013Figures'!$C:$C,$A89,'2013Figures'!$H:$H,$B89,'2013Figures'!$I:$I,$C89,'2013Figures'!$B:$B,"BrokerToCy",'2013Figures'!$G:$G,"E1",'2013Figures'!$E:$E,$B$1)</f>
        <v>0</v>
      </c>
      <c r="F89" s="9">
        <f>SUMIFS('2013Figures'!$J:$J,'2013Figures'!$C:$C,$A89,'2013Figures'!$H:$H,$B89,'2013Figures'!$I:$I,$C89,'2013Figures'!$B:$B,"BrokerToCy",'2013Figures'!$G:$G,"P1",'2013Figures'!$E:$E,$B$1)</f>
        <v>0</v>
      </c>
      <c r="G89" s="9">
        <f>SUMIFS('2013Figures'!$J:$J,'2013Figures'!$C:$C,$A89,'2013Figures'!$H:$H,$B89,'2013Figures'!$I:$I,$C89,'2013Figures'!$B:$B,"CyToBroker",'2013Figures'!$G:$G,"E1",'2013Figures'!$E:$E,$B$1)</f>
        <v>0</v>
      </c>
      <c r="H89" s="9">
        <f>SUMIFS('2013Figures'!$J:$J,'2013Figures'!$C:$C,$A89,'2013Figures'!$H:$H,$B89,'2013Figures'!$I:$I,$C89,'2013Figures'!$B:$B,"CyToBroker",'2013Figures'!$G:$G,"P1",'2013Figures'!$E:$E,$B$1)</f>
        <v>0</v>
      </c>
      <c r="J89" s="8">
        <v>201101</v>
      </c>
      <c r="L89" s="42">
        <f>SUMIFS('2012Figures'!$J:$J,'2012Figures'!$C:$C,$A89,'2012Figures'!$H:$H,$B89,'2012Figures'!$I:$I,$C89,'2012Figures'!$E:$E,$B$1)</f>
        <v>0</v>
      </c>
      <c r="M89" s="52">
        <f>SUMIFS('2012Figures'!$J:$J,'2012Figures'!$C:$C,$A89,'2012Figures'!$H:$H,$B89,'2012Figures'!$I:$I,$C89,'2012Figures'!$B:$B,"BrokerToCy",'2012Figures'!$G:$G,"E1",'2012Figures'!$E:$E,$B$1)</f>
        <v>0</v>
      </c>
      <c r="N89" s="52">
        <f>SUMIFS('2012Figures'!$J:$J,'2012Figures'!$C:$C,$A89,'2012Figures'!$H:$H,$B89,'2012Figures'!$I:$I,$C89,'2012Figures'!$B:$B,"BrokerToCy",'2012Figures'!$G:$G,"P1",'2012Figures'!$E:$E,$B$1)</f>
        <v>0</v>
      </c>
      <c r="O89" s="52">
        <f>SUMIFS('2012Figures'!$J:$J,'2012Figures'!$C:$C,$A89,'2012Figures'!$H:$H,$B89,'2012Figures'!$I:$I,$C89,'2012Figures'!$B:$B,"CyToBroker",'2012Figures'!$G:$G,"E1",'2012Figures'!$E:$E,$B$1)</f>
        <v>0</v>
      </c>
      <c r="P89" s="52">
        <f>SUMIFS('2012Figures'!$J:$J,'2012Figures'!$C:$C,$A89,'2012Figures'!$H:$H,$B89,'2012Figures'!$I:$I,$C89,'2012Figures'!$B:$B,"CyToBroker",'2012Figures'!$G:$G,"P1",'2012Figures'!$E:$E,$B$1)</f>
        <v>0</v>
      </c>
      <c r="R89" s="46" t="str">
        <f t="shared" si="15"/>
        <v/>
      </c>
      <c r="S89" s="46" t="str">
        <f t="shared" si="15"/>
        <v/>
      </c>
      <c r="T89" s="46" t="str">
        <f t="shared" si="15"/>
        <v/>
      </c>
      <c r="U89" s="46" t="str">
        <f t="shared" si="15"/>
        <v/>
      </c>
      <c r="V89" s="46" t="str">
        <f t="shared" si="15"/>
        <v/>
      </c>
    </row>
    <row r="90" spans="1:22" x14ac:dyDescent="0.2">
      <c r="A90" s="1">
        <v>104</v>
      </c>
      <c r="B90" s="1" t="s">
        <v>94</v>
      </c>
      <c r="C90" s="8">
        <v>5</v>
      </c>
      <c r="D90" s="29">
        <f>SUMIFS('2013Figures'!$J:$J,'2013Figures'!$C:$C,$A90,'2013Figures'!$H:$H,$B90,'2013Figures'!$I:$I,$C90,'2013Figures'!$E:$E,$B$1)</f>
        <v>0</v>
      </c>
      <c r="E90" s="9">
        <f>SUMIFS('2013Figures'!$J:$J,'2013Figures'!$C:$C,$A90,'2013Figures'!$H:$H,$B90,'2013Figures'!$I:$I,$C90,'2013Figures'!$B:$B,"BrokerToCy",'2013Figures'!$G:$G,"E1",'2013Figures'!$E:$E,$B$1)</f>
        <v>0</v>
      </c>
      <c r="F90" s="9">
        <f>SUMIFS('2013Figures'!$J:$J,'2013Figures'!$C:$C,$A90,'2013Figures'!$H:$H,$B90,'2013Figures'!$I:$I,$C90,'2013Figures'!$B:$B,"BrokerToCy",'2013Figures'!$G:$G,"P1",'2013Figures'!$E:$E,$B$1)</f>
        <v>0</v>
      </c>
      <c r="G90" s="9">
        <f>SUMIFS('2013Figures'!$J:$J,'2013Figures'!$C:$C,$A90,'2013Figures'!$H:$H,$B90,'2013Figures'!$I:$I,$C90,'2013Figures'!$B:$B,"CyToBroker",'2013Figures'!$G:$G,"E1",'2013Figures'!$E:$E,$B$1)</f>
        <v>0</v>
      </c>
      <c r="H90" s="9">
        <f>SUMIFS('2013Figures'!$J:$J,'2013Figures'!$C:$C,$A90,'2013Figures'!$H:$H,$B90,'2013Figures'!$I:$I,$C90,'2013Figures'!$B:$B,"CyToBroker",'2013Figures'!$G:$G,"P1",'2013Figures'!$E:$E,$B$1)</f>
        <v>0</v>
      </c>
      <c r="J90" s="8">
        <v>201001</v>
      </c>
      <c r="L90" s="42">
        <f>SUMIFS('2012Figures'!$J:$J,'2012Figures'!$C:$C,$A90,'2012Figures'!$H:$H,$B90,'2012Figures'!$I:$I,$C90,'2012Figures'!$E:$E,$B$1)</f>
        <v>0</v>
      </c>
      <c r="M90" s="52">
        <f>SUMIFS('2012Figures'!$J:$J,'2012Figures'!$C:$C,$A90,'2012Figures'!$H:$H,$B90,'2012Figures'!$I:$I,$C90,'2012Figures'!$B:$B,"BrokerToCy",'2012Figures'!$G:$G,"E1",'2012Figures'!$E:$E,$B$1)</f>
        <v>0</v>
      </c>
      <c r="N90" s="52">
        <f>SUMIFS('2012Figures'!$J:$J,'2012Figures'!$C:$C,$A90,'2012Figures'!$H:$H,$B90,'2012Figures'!$I:$I,$C90,'2012Figures'!$B:$B,"BrokerToCy",'2012Figures'!$G:$G,"P1",'2012Figures'!$E:$E,$B$1)</f>
        <v>0</v>
      </c>
      <c r="O90" s="52">
        <f>SUMIFS('2012Figures'!$J:$J,'2012Figures'!$C:$C,$A90,'2012Figures'!$H:$H,$B90,'2012Figures'!$I:$I,$C90,'2012Figures'!$B:$B,"CyToBroker",'2012Figures'!$G:$G,"E1",'2012Figures'!$E:$E,$B$1)</f>
        <v>0</v>
      </c>
      <c r="P90" s="52">
        <f>SUMIFS('2012Figures'!$J:$J,'2012Figures'!$C:$C,$A90,'2012Figures'!$H:$H,$B90,'2012Figures'!$I:$I,$C90,'2012Figures'!$B:$B,"CyToBroker",'2012Figures'!$G:$G,"P1",'2012Figures'!$E:$E,$B$1)</f>
        <v>0</v>
      </c>
      <c r="R90" s="46" t="str">
        <f t="shared" si="15"/>
        <v/>
      </c>
      <c r="S90" s="46" t="str">
        <f t="shared" si="15"/>
        <v/>
      </c>
      <c r="T90" s="46" t="str">
        <f t="shared" si="15"/>
        <v/>
      </c>
      <c r="U90" s="46" t="str">
        <f t="shared" si="15"/>
        <v/>
      </c>
      <c r="V90" s="46" t="str">
        <f t="shared" si="15"/>
        <v/>
      </c>
    </row>
    <row r="91" spans="1:22" x14ac:dyDescent="0.2">
      <c r="A91" s="1">
        <v>104</v>
      </c>
      <c r="B91" s="1" t="s">
        <v>94</v>
      </c>
      <c r="C91" s="8">
        <v>4</v>
      </c>
      <c r="D91" s="29">
        <f>SUMIFS('2013Figures'!$J:$J,'2013Figures'!$C:$C,$A91,'2013Figures'!$H:$H,$B91,'2013Figures'!$I:$I,$C91,'2013Figures'!$E:$E,$B$1)</f>
        <v>0</v>
      </c>
      <c r="E91" s="9">
        <f>SUMIFS('2013Figures'!$J:$J,'2013Figures'!$C:$C,$A91,'2013Figures'!$H:$H,$B91,'2013Figures'!$I:$I,$C91,'2013Figures'!$B:$B,"BrokerToCy",'2013Figures'!$G:$G,"E1",'2013Figures'!$E:$E,$B$1)</f>
        <v>0</v>
      </c>
      <c r="F91" s="9">
        <f>SUMIFS('2013Figures'!$J:$J,'2013Figures'!$C:$C,$A91,'2013Figures'!$H:$H,$B91,'2013Figures'!$I:$I,$C91,'2013Figures'!$B:$B,"BrokerToCy",'2013Figures'!$G:$G,"P1",'2013Figures'!$E:$E,$B$1)</f>
        <v>0</v>
      </c>
      <c r="G91" s="9">
        <f>SUMIFS('2013Figures'!$J:$J,'2013Figures'!$C:$C,$A91,'2013Figures'!$H:$H,$B91,'2013Figures'!$I:$I,$C91,'2013Figures'!$B:$B,"CyToBroker",'2013Figures'!$G:$G,"E1",'2013Figures'!$E:$E,$B$1)</f>
        <v>0</v>
      </c>
      <c r="H91" s="9">
        <f>SUMIFS('2013Figures'!$J:$J,'2013Figures'!$C:$C,$A91,'2013Figures'!$H:$H,$B91,'2013Figures'!$I:$I,$C91,'2013Figures'!$B:$B,"CyToBroker",'2013Figures'!$G:$G,"P1",'2013Figures'!$E:$E,$B$1)</f>
        <v>0</v>
      </c>
      <c r="J91" s="8">
        <v>200901</v>
      </c>
      <c r="L91" s="42">
        <f>SUMIFS('2012Figures'!$J:$J,'2012Figures'!$C:$C,$A91,'2012Figures'!$H:$H,$B91,'2012Figures'!$I:$I,$C91,'2012Figures'!$E:$E,$B$1)</f>
        <v>0</v>
      </c>
      <c r="M91" s="52">
        <f>SUMIFS('2012Figures'!$J:$J,'2012Figures'!$C:$C,$A91,'2012Figures'!$H:$H,$B91,'2012Figures'!$I:$I,$C91,'2012Figures'!$B:$B,"BrokerToCy",'2012Figures'!$G:$G,"E1",'2012Figures'!$E:$E,$B$1)</f>
        <v>0</v>
      </c>
      <c r="N91" s="52">
        <f>SUMIFS('2012Figures'!$J:$J,'2012Figures'!$C:$C,$A91,'2012Figures'!$H:$H,$B91,'2012Figures'!$I:$I,$C91,'2012Figures'!$B:$B,"BrokerToCy",'2012Figures'!$G:$G,"P1",'2012Figures'!$E:$E,$B$1)</f>
        <v>0</v>
      </c>
      <c r="O91" s="52">
        <f>SUMIFS('2012Figures'!$J:$J,'2012Figures'!$C:$C,$A91,'2012Figures'!$H:$H,$B91,'2012Figures'!$I:$I,$C91,'2012Figures'!$B:$B,"CyToBroker",'2012Figures'!$G:$G,"E1",'2012Figures'!$E:$E,$B$1)</f>
        <v>0</v>
      </c>
      <c r="P91" s="52">
        <f>SUMIFS('2012Figures'!$J:$J,'2012Figures'!$C:$C,$A91,'2012Figures'!$H:$H,$B91,'2012Figures'!$I:$I,$C91,'2012Figures'!$B:$B,"CyToBroker",'2012Figures'!$G:$G,"P1",'2012Figures'!$E:$E,$B$1)</f>
        <v>0</v>
      </c>
      <c r="R91" s="46" t="str">
        <f t="shared" si="15"/>
        <v/>
      </c>
      <c r="S91" s="46" t="str">
        <f t="shared" si="15"/>
        <v/>
      </c>
      <c r="T91" s="46" t="str">
        <f t="shared" si="15"/>
        <v/>
      </c>
      <c r="U91" s="46" t="str">
        <f t="shared" si="15"/>
        <v/>
      </c>
      <c r="V91" s="46" t="str">
        <f t="shared" si="15"/>
        <v/>
      </c>
    </row>
    <row r="92" spans="1:22" x14ac:dyDescent="0.2">
      <c r="A92" s="1">
        <v>104</v>
      </c>
      <c r="B92" s="1" t="s">
        <v>94</v>
      </c>
      <c r="C92" s="8">
        <v>3</v>
      </c>
      <c r="D92" s="29">
        <f>SUMIFS('2013Figures'!$J:$J,'2013Figures'!$C:$C,$A92,'2013Figures'!$H:$H,$B92,'2013Figures'!$I:$I,$C92,'2013Figures'!$E:$E,$B$1)</f>
        <v>0</v>
      </c>
      <c r="E92" s="9">
        <f>SUMIFS('2013Figures'!$J:$J,'2013Figures'!$C:$C,$A92,'2013Figures'!$H:$H,$B92,'2013Figures'!$I:$I,$C92,'2013Figures'!$B:$B,"BrokerToCy",'2013Figures'!$G:$G,"E1",'2013Figures'!$E:$E,$B$1)</f>
        <v>0</v>
      </c>
      <c r="F92" s="9">
        <f>SUMIFS('2013Figures'!$J:$J,'2013Figures'!$C:$C,$A92,'2013Figures'!$H:$H,$B92,'2013Figures'!$I:$I,$C92,'2013Figures'!$B:$B,"BrokerToCy",'2013Figures'!$G:$G,"P1",'2013Figures'!$E:$E,$B$1)</f>
        <v>0</v>
      </c>
      <c r="G92" s="9">
        <f>SUMIFS('2013Figures'!$J:$J,'2013Figures'!$C:$C,$A92,'2013Figures'!$H:$H,$B92,'2013Figures'!$I:$I,$C92,'2013Figures'!$B:$B,"CyToBroker",'2013Figures'!$G:$G,"E1",'2013Figures'!$E:$E,$B$1)</f>
        <v>0</v>
      </c>
      <c r="H92" s="9">
        <f>SUMIFS('2013Figures'!$J:$J,'2013Figures'!$C:$C,$A92,'2013Figures'!$H:$H,$B92,'2013Figures'!$I:$I,$C92,'2013Figures'!$B:$B,"CyToBroker",'2013Figures'!$G:$G,"P1",'2013Figures'!$E:$E,$B$1)</f>
        <v>0</v>
      </c>
      <c r="J92" s="8">
        <v>200801</v>
      </c>
      <c r="L92" s="42">
        <f>SUMIFS('2012Figures'!$J:$J,'2012Figures'!$C:$C,$A92,'2012Figures'!$H:$H,$B92,'2012Figures'!$I:$I,$C92,'2012Figures'!$E:$E,$B$1)</f>
        <v>0</v>
      </c>
      <c r="M92" s="52">
        <f>SUMIFS('2012Figures'!$J:$J,'2012Figures'!$C:$C,$A92,'2012Figures'!$H:$H,$B92,'2012Figures'!$I:$I,$C92,'2012Figures'!$B:$B,"BrokerToCy",'2012Figures'!$G:$G,"E1",'2012Figures'!$E:$E,$B$1)</f>
        <v>0</v>
      </c>
      <c r="N92" s="52">
        <f>SUMIFS('2012Figures'!$J:$J,'2012Figures'!$C:$C,$A92,'2012Figures'!$H:$H,$B92,'2012Figures'!$I:$I,$C92,'2012Figures'!$B:$B,"BrokerToCy",'2012Figures'!$G:$G,"P1",'2012Figures'!$E:$E,$B$1)</f>
        <v>0</v>
      </c>
      <c r="O92" s="52">
        <f>SUMIFS('2012Figures'!$J:$J,'2012Figures'!$C:$C,$A92,'2012Figures'!$H:$H,$B92,'2012Figures'!$I:$I,$C92,'2012Figures'!$B:$B,"CyToBroker",'2012Figures'!$G:$G,"E1",'2012Figures'!$E:$E,$B$1)</f>
        <v>0</v>
      </c>
      <c r="P92" s="52">
        <f>SUMIFS('2012Figures'!$J:$J,'2012Figures'!$C:$C,$A92,'2012Figures'!$H:$H,$B92,'2012Figures'!$I:$I,$C92,'2012Figures'!$B:$B,"CyToBroker",'2012Figures'!$G:$G,"P1",'2012Figures'!$E:$E,$B$1)</f>
        <v>0</v>
      </c>
      <c r="R92" s="46" t="str">
        <f t="shared" si="15"/>
        <v/>
      </c>
      <c r="S92" s="46" t="str">
        <f t="shared" si="15"/>
        <v/>
      </c>
      <c r="T92" s="46" t="str">
        <f t="shared" si="15"/>
        <v/>
      </c>
      <c r="U92" s="46" t="str">
        <f t="shared" si="15"/>
        <v/>
      </c>
      <c r="V92" s="46" t="str">
        <f t="shared" si="15"/>
        <v/>
      </c>
    </row>
    <row r="93" spans="1:22" x14ac:dyDescent="0.2">
      <c r="A93" s="1">
        <v>104</v>
      </c>
      <c r="B93" s="1" t="s">
        <v>94</v>
      </c>
      <c r="C93" s="8">
        <v>2</v>
      </c>
      <c r="D93" s="29">
        <f>SUMIFS('2013Figures'!$J:$J,'2013Figures'!$C:$C,$A93,'2013Figures'!$H:$H,$B93,'2013Figures'!$I:$I,$C93,'2013Figures'!$E:$E,$B$1)</f>
        <v>0</v>
      </c>
      <c r="E93" s="9">
        <f>SUMIFS('2013Figures'!$J:$J,'2013Figures'!$C:$C,$A93,'2013Figures'!$H:$H,$B93,'2013Figures'!$I:$I,$C93,'2013Figures'!$B:$B,"BrokerToCy",'2013Figures'!$G:$G,"E1",'2013Figures'!$E:$E,$B$1)</f>
        <v>0</v>
      </c>
      <c r="F93" s="9">
        <f>SUMIFS('2013Figures'!$J:$J,'2013Figures'!$C:$C,$A93,'2013Figures'!$H:$H,$B93,'2013Figures'!$I:$I,$C93,'2013Figures'!$B:$B,"BrokerToCy",'2013Figures'!$G:$G,"P1",'2013Figures'!$E:$E,$B$1)</f>
        <v>0</v>
      </c>
      <c r="G93" s="9">
        <f>SUMIFS('2013Figures'!$J:$J,'2013Figures'!$C:$C,$A93,'2013Figures'!$H:$H,$B93,'2013Figures'!$I:$I,$C93,'2013Figures'!$B:$B,"CyToBroker",'2013Figures'!$G:$G,"E1",'2013Figures'!$E:$E,$B$1)</f>
        <v>0</v>
      </c>
      <c r="H93" s="9">
        <f>SUMIFS('2013Figures'!$J:$J,'2013Figures'!$C:$C,$A93,'2013Figures'!$H:$H,$B93,'2013Figures'!$I:$I,$C93,'2013Figures'!$B:$B,"CyToBroker",'2013Figures'!$G:$G,"P1",'2013Figures'!$E:$E,$B$1)</f>
        <v>0</v>
      </c>
      <c r="J93" s="8">
        <v>200701</v>
      </c>
      <c r="L93" s="42">
        <f>SUMIFS('2012Figures'!$J:$J,'2012Figures'!$C:$C,$A93,'2012Figures'!$H:$H,$B93,'2012Figures'!$I:$I,$C93,'2012Figures'!$E:$E,$B$1)</f>
        <v>0</v>
      </c>
      <c r="M93" s="52">
        <f>SUMIFS('2012Figures'!$J:$J,'2012Figures'!$C:$C,$A93,'2012Figures'!$H:$H,$B93,'2012Figures'!$I:$I,$C93,'2012Figures'!$B:$B,"BrokerToCy",'2012Figures'!$G:$G,"E1",'2012Figures'!$E:$E,$B$1)</f>
        <v>0</v>
      </c>
      <c r="N93" s="52">
        <f>SUMIFS('2012Figures'!$J:$J,'2012Figures'!$C:$C,$A93,'2012Figures'!$H:$H,$B93,'2012Figures'!$I:$I,$C93,'2012Figures'!$B:$B,"BrokerToCy",'2012Figures'!$G:$G,"P1",'2012Figures'!$E:$E,$B$1)</f>
        <v>0</v>
      </c>
      <c r="O93" s="52">
        <f>SUMIFS('2012Figures'!$J:$J,'2012Figures'!$C:$C,$A93,'2012Figures'!$H:$H,$B93,'2012Figures'!$I:$I,$C93,'2012Figures'!$B:$B,"CyToBroker",'2012Figures'!$G:$G,"E1",'2012Figures'!$E:$E,$B$1)</f>
        <v>0</v>
      </c>
      <c r="P93" s="52">
        <f>SUMIFS('2012Figures'!$J:$J,'2012Figures'!$C:$C,$A93,'2012Figures'!$H:$H,$B93,'2012Figures'!$I:$I,$C93,'2012Figures'!$B:$B,"CyToBroker",'2012Figures'!$G:$G,"P1",'2012Figures'!$E:$E,$B$1)</f>
        <v>0</v>
      </c>
      <c r="R93" s="46" t="str">
        <f t="shared" si="15"/>
        <v/>
      </c>
      <c r="S93" s="46" t="str">
        <f t="shared" si="15"/>
        <v/>
      </c>
      <c r="T93" s="46" t="str">
        <f t="shared" si="15"/>
        <v/>
      </c>
      <c r="U93" s="46" t="str">
        <f t="shared" si="15"/>
        <v/>
      </c>
      <c r="V93" s="46" t="str">
        <f t="shared" si="15"/>
        <v/>
      </c>
    </row>
    <row r="94" spans="1:22" x14ac:dyDescent="0.2">
      <c r="A94" s="1">
        <v>104</v>
      </c>
      <c r="B94" s="1" t="s">
        <v>94</v>
      </c>
      <c r="C94" s="8">
        <v>1</v>
      </c>
      <c r="D94" s="29">
        <f>SUMIFS('2013Figures'!$J:$J,'2013Figures'!$C:$C,$A94,'2013Figures'!$H:$H,$B94,'2013Figures'!$I:$I,$C94,'2013Figures'!$E:$E,$B$1)</f>
        <v>0</v>
      </c>
      <c r="E94" s="9">
        <f>SUMIFS('2013Figures'!$J:$J,'2013Figures'!$C:$C,$A94,'2013Figures'!$H:$H,$B94,'2013Figures'!$I:$I,$C94,'2013Figures'!$B:$B,"BrokerToCy",'2013Figures'!$G:$G,"E1",'2013Figures'!$E:$E,$B$1)</f>
        <v>0</v>
      </c>
      <c r="F94" s="9">
        <f>SUMIFS('2013Figures'!$J:$J,'2013Figures'!$C:$C,$A94,'2013Figures'!$H:$H,$B94,'2013Figures'!$I:$I,$C94,'2013Figures'!$B:$B,"BrokerToCy",'2013Figures'!$G:$G,"P1",'2013Figures'!$E:$E,$B$1)</f>
        <v>0</v>
      </c>
      <c r="G94" s="9">
        <f>SUMIFS('2013Figures'!$J:$J,'2013Figures'!$C:$C,$A94,'2013Figures'!$H:$H,$B94,'2013Figures'!$I:$I,$C94,'2013Figures'!$B:$B,"CyToBroker",'2013Figures'!$G:$G,"E1",'2013Figures'!$E:$E,$B$1)</f>
        <v>0</v>
      </c>
      <c r="H94" s="9">
        <f>SUMIFS('2013Figures'!$J:$J,'2013Figures'!$C:$C,$A94,'2013Figures'!$H:$H,$B94,'2013Figures'!$I:$I,$C94,'2013Figures'!$B:$B,"CyToBroker",'2013Figures'!$G:$G,"P1",'2013Figures'!$E:$E,$B$1)</f>
        <v>0</v>
      </c>
      <c r="J94" s="8">
        <v>200601</v>
      </c>
      <c r="L94" s="42">
        <f>SUMIFS('2012Figures'!$J:$J,'2012Figures'!$C:$C,$A94,'2012Figures'!$H:$H,$B94,'2012Figures'!$I:$I,$C94,'2012Figures'!$E:$E,$B$1)</f>
        <v>0</v>
      </c>
      <c r="M94" s="52">
        <f>SUMIFS('2012Figures'!$J:$J,'2012Figures'!$C:$C,$A94,'2012Figures'!$H:$H,$B94,'2012Figures'!$I:$I,$C94,'2012Figures'!$B:$B,"BrokerToCy",'2012Figures'!$G:$G,"E1",'2012Figures'!$E:$E,$B$1)</f>
        <v>0</v>
      </c>
      <c r="N94" s="52">
        <f>SUMIFS('2012Figures'!$J:$J,'2012Figures'!$C:$C,$A94,'2012Figures'!$H:$H,$B94,'2012Figures'!$I:$I,$C94,'2012Figures'!$B:$B,"BrokerToCy",'2012Figures'!$G:$G,"P1",'2012Figures'!$E:$E,$B$1)</f>
        <v>0</v>
      </c>
      <c r="O94" s="52">
        <f>SUMIFS('2012Figures'!$J:$J,'2012Figures'!$C:$C,$A94,'2012Figures'!$H:$H,$B94,'2012Figures'!$I:$I,$C94,'2012Figures'!$B:$B,"CyToBroker",'2012Figures'!$G:$G,"E1",'2012Figures'!$E:$E,$B$1)</f>
        <v>0</v>
      </c>
      <c r="P94" s="52">
        <f>SUMIFS('2012Figures'!$J:$J,'2012Figures'!$C:$C,$A94,'2012Figures'!$H:$H,$B94,'2012Figures'!$I:$I,$C94,'2012Figures'!$B:$B,"CyToBroker",'2012Figures'!$G:$G,"P1",'2012Figures'!$E:$E,$B$1)</f>
        <v>0</v>
      </c>
      <c r="R94" s="46" t="str">
        <f t="shared" si="15"/>
        <v/>
      </c>
      <c r="S94" s="46" t="str">
        <f t="shared" si="15"/>
        <v/>
      </c>
      <c r="T94" s="46" t="str">
        <f t="shared" si="15"/>
        <v/>
      </c>
      <c r="U94" s="46" t="str">
        <f t="shared" si="15"/>
        <v/>
      </c>
      <c r="V94" s="46" t="str">
        <f t="shared" si="15"/>
        <v/>
      </c>
    </row>
    <row r="95" spans="1:22" x14ac:dyDescent="0.2">
      <c r="A95" s="1">
        <v>104</v>
      </c>
      <c r="B95" s="1" t="s">
        <v>94</v>
      </c>
      <c r="D95" s="29">
        <f>SUMIFS('2013Figures'!$J:$J,'2013Figures'!$C:$C,$A95,'2013Figures'!$H:$H,$B95,'2013Figures'!$I:$I,"",'2013Figures'!$E:$E,$B$1)</f>
        <v>0</v>
      </c>
      <c r="E95" s="9">
        <f>SUMIFS('2013Figures'!$J:$J,'2013Figures'!$C:$C,$A95,'2013Figures'!$H:$H,$B95,'2013Figures'!$I:$I,"",'2013Figures'!$B:$B,"BrokerToCy",'2013Figures'!$G:$G,"E1",'2013Figures'!$E:$E,$B$1)</f>
        <v>0</v>
      </c>
      <c r="F95" s="9">
        <f>SUMIFS('2013Figures'!$J:$J,'2013Figures'!$C:$C,$A95,'2013Figures'!$H:$H,$B95,'2013Figures'!$I:$I,"",'2013Figures'!$B:$B,"BrokerToCy",'2013Figures'!$G:$G,"P1",'2013Figures'!$E:$E,$B$1)</f>
        <v>0</v>
      </c>
      <c r="G95" s="9">
        <f>SUMIFS('2013Figures'!$J:$J,'2013Figures'!$C:$C,$A95,'2013Figures'!$H:$H,$B95,'2013Figures'!$I:$I,"",'2013Figures'!$B:$B,"CyToBroker",'2013Figures'!$G:$G,"E1",'2013Figures'!$E:$E,$B$1)</f>
        <v>0</v>
      </c>
      <c r="H95" s="9">
        <f>SUMIFS('2013Figures'!$J:$J,'2013Figures'!$C:$C,$A95,'2013Figures'!$H:$H,$B95,'2013Figures'!$I:$I,"",'2013Figures'!$B:$B,"CyToBroker",'2013Figures'!$G:$G,"P1",'2013Figures'!$E:$E,$B$1)</f>
        <v>0</v>
      </c>
      <c r="J95" s="8" t="s">
        <v>131</v>
      </c>
      <c r="L95" s="42">
        <f>SUMIFS('2012Figures'!$J:$J,'2012Figures'!$C:$C,$A95,'2012Figures'!$H:$H,$B95,'2012Figures'!$I:$I,"",'2012Figures'!$E:$E,$B$1)</f>
        <v>0</v>
      </c>
      <c r="M95" s="52">
        <f>SUMIFS('2012Figures'!$J:$J,'2012Figures'!$C:$C,$A95,'2012Figures'!$H:$H,$B95,'2012Figures'!$I:$I,"",'2012Figures'!$B:$B,"BrokerToCy",'2012Figures'!$G:$G,"E1",'2012Figures'!$E:$E,$B$1)</f>
        <v>0</v>
      </c>
      <c r="N95" s="52">
        <f>SUMIFS('2012Figures'!$J:$J,'2012Figures'!$C:$C,$A95,'2012Figures'!$H:$H,$B95,'2012Figures'!$I:$I,"",'2012Figures'!$B:$B,"BrokerToCy",'2012Figures'!$G:$G,"P1",'2012Figures'!$E:$E,$B$1)</f>
        <v>0</v>
      </c>
      <c r="O95" s="52">
        <f>SUMIFS('2012Figures'!$J:$J,'2012Figures'!$C:$C,$A95,'2012Figures'!$H:$H,$B95,'2012Figures'!$I:$I,"",'2012Figures'!$B:$B,"CyToBroker",'2012Figures'!$G:$G,"E1",'2012Figures'!$E:$E,$B$1)</f>
        <v>0</v>
      </c>
      <c r="P95" s="52">
        <f>SUMIFS('2012Figures'!$J:$J,'2012Figures'!$C:$C,$A95,'2012Figures'!$H:$H,$B95,'2012Figures'!$I:$I,"",'2012Figures'!$B:$B,"CyToBroker",'2012Figures'!$G:$G,"P1",'2012Figures'!$E:$E,$B$1)</f>
        <v>0</v>
      </c>
      <c r="R95" s="46" t="str">
        <f t="shared" si="15"/>
        <v/>
      </c>
      <c r="S95" s="46" t="str">
        <f t="shared" si="15"/>
        <v/>
      </c>
      <c r="T95" s="46" t="str">
        <f t="shared" si="15"/>
        <v/>
      </c>
      <c r="U95" s="46" t="str">
        <f t="shared" si="15"/>
        <v/>
      </c>
      <c r="V95" s="46" t="str">
        <f t="shared" si="15"/>
        <v/>
      </c>
    </row>
    <row r="96" spans="1:22" x14ac:dyDescent="0.2">
      <c r="A96" s="1">
        <v>104</v>
      </c>
      <c r="B96" s="1" t="s">
        <v>58</v>
      </c>
      <c r="C96" s="8">
        <v>3</v>
      </c>
      <c r="D96" s="29">
        <f>SUMIFS('2013Figures'!$J:$J,'2013Figures'!$C:$C,$A96,'2013Figures'!$H:$H,$B96,'2013Figures'!$I:$I,$C96,'2013Figures'!$E:$E,$B$1)</f>
        <v>0</v>
      </c>
      <c r="E96" s="9">
        <f>SUMIFS('2013Figures'!$J:$J,'2013Figures'!$C:$C,$A96,'2013Figures'!$H:$H,$B96,'2013Figures'!$I:$I,$C96,'2013Figures'!$B:$B,"BrokerToCy",'2013Figures'!$G:$G,"E1",'2013Figures'!$E:$E,$B$1)</f>
        <v>0</v>
      </c>
      <c r="F96" s="9">
        <f>SUMIFS('2013Figures'!$J:$J,'2013Figures'!$C:$C,$A96,'2013Figures'!$H:$H,$B96,'2013Figures'!$I:$I,$C96,'2013Figures'!$B:$B,"BrokerToCy",'2013Figures'!$G:$G,"P1",'2013Figures'!$E:$E,$B$1)</f>
        <v>0</v>
      </c>
      <c r="G96" s="9">
        <f>SUMIFS('2013Figures'!$J:$J,'2013Figures'!$C:$C,$A96,'2013Figures'!$H:$H,$B96,'2013Figures'!$I:$I,$C96,'2013Figures'!$B:$B,"CyToBroker",'2013Figures'!$G:$G,"E1",'2013Figures'!$E:$E,$B$1)</f>
        <v>0</v>
      </c>
      <c r="H96" s="9">
        <f>SUMIFS('2013Figures'!$J:$J,'2013Figures'!$C:$C,$A96,'2013Figures'!$H:$H,$B96,'2013Figures'!$I:$I,$C96,'2013Figures'!$B:$B,"CyToBroker",'2013Figures'!$G:$G,"P1",'2013Figures'!$E:$E,$B$1)</f>
        <v>0</v>
      </c>
      <c r="I96" s="30"/>
      <c r="J96" s="31">
        <v>201001</v>
      </c>
      <c r="K96" s="30"/>
      <c r="L96" s="42">
        <f>SUMIFS('2012Figures'!$J:$J,'2012Figures'!$C:$C,$A96,'2012Figures'!$H:$H,$B96,'2012Figures'!$I:$I,$C96,'2012Figures'!$E:$E,$B$1)</f>
        <v>0</v>
      </c>
      <c r="M96" s="52">
        <f>SUMIFS('2012Figures'!$J:$J,'2012Figures'!$C:$C,$A96,'2012Figures'!$H:$H,$B96,'2012Figures'!$I:$I,$C96,'2012Figures'!$B:$B,"BrokerToCy",'2012Figures'!$G:$G,"E1",'2012Figures'!$E:$E,$B$1)</f>
        <v>0</v>
      </c>
      <c r="N96" s="52">
        <f>SUMIFS('2012Figures'!$J:$J,'2012Figures'!$C:$C,$A96,'2012Figures'!$H:$H,$B96,'2012Figures'!$I:$I,$C96,'2012Figures'!$B:$B,"BrokerToCy",'2012Figures'!$G:$G,"P1",'2012Figures'!$E:$E,$B$1)</f>
        <v>0</v>
      </c>
      <c r="O96" s="52">
        <f>SUMIFS('2012Figures'!$J:$J,'2012Figures'!$C:$C,$A96,'2012Figures'!$H:$H,$B96,'2012Figures'!$I:$I,$C96,'2012Figures'!$B:$B,"CyToBroker",'2012Figures'!$G:$G,"E1",'2012Figures'!$E:$E,$B$1)</f>
        <v>0</v>
      </c>
      <c r="P96" s="52">
        <f>SUMIFS('2012Figures'!$J:$J,'2012Figures'!$C:$C,$A96,'2012Figures'!$H:$H,$B96,'2012Figures'!$I:$I,$C96,'2012Figures'!$B:$B,"CyToBroker",'2012Figures'!$G:$G,"P1",'2012Figures'!$E:$E,$B$1)</f>
        <v>0</v>
      </c>
      <c r="Q96" s="30"/>
      <c r="R96" s="46" t="str">
        <f t="shared" si="15"/>
        <v/>
      </c>
      <c r="S96" s="46" t="str">
        <f t="shared" si="15"/>
        <v/>
      </c>
      <c r="T96" s="46" t="str">
        <f t="shared" si="15"/>
        <v/>
      </c>
      <c r="U96" s="46" t="str">
        <f t="shared" si="15"/>
        <v/>
      </c>
      <c r="V96" s="46" t="str">
        <f t="shared" si="15"/>
        <v/>
      </c>
    </row>
    <row r="97" spans="1:22" x14ac:dyDescent="0.2">
      <c r="A97" s="1">
        <v>104</v>
      </c>
      <c r="B97" s="1" t="s">
        <v>58</v>
      </c>
      <c r="C97" s="8">
        <v>2</v>
      </c>
      <c r="D97" s="29">
        <f>SUMIFS('2013Figures'!$J:$J,'2013Figures'!$C:$C,$A97,'2013Figures'!$H:$H,$B97,'2013Figures'!$I:$I,$C97,'2013Figures'!$E:$E,$B$1)</f>
        <v>0</v>
      </c>
      <c r="E97" s="9">
        <f>SUMIFS('2013Figures'!$J:$J,'2013Figures'!$C:$C,$A97,'2013Figures'!$H:$H,$B97,'2013Figures'!$I:$I,$C97,'2013Figures'!$B:$B,"BrokerToCy",'2013Figures'!$G:$G,"E1",'2013Figures'!$E:$E,$B$1)</f>
        <v>0</v>
      </c>
      <c r="F97" s="9">
        <f>SUMIFS('2013Figures'!$J:$J,'2013Figures'!$C:$C,$A97,'2013Figures'!$H:$H,$B97,'2013Figures'!$I:$I,$C97,'2013Figures'!$B:$B,"BrokerToCy",'2013Figures'!$G:$G,"P1",'2013Figures'!$E:$E,$B$1)</f>
        <v>0</v>
      </c>
      <c r="G97" s="9">
        <f>SUMIFS('2013Figures'!$J:$J,'2013Figures'!$C:$C,$A97,'2013Figures'!$H:$H,$B97,'2013Figures'!$I:$I,$C97,'2013Figures'!$B:$B,"CyToBroker",'2013Figures'!$G:$G,"E1",'2013Figures'!$E:$E,$B$1)</f>
        <v>0</v>
      </c>
      <c r="H97" s="9">
        <f>SUMIFS('2013Figures'!$J:$J,'2013Figures'!$C:$C,$A97,'2013Figures'!$H:$H,$B97,'2013Figures'!$I:$I,$C97,'2013Figures'!$B:$B,"CyToBroker",'2013Figures'!$G:$G,"P1",'2013Figures'!$E:$E,$B$1)</f>
        <v>0</v>
      </c>
      <c r="J97" s="8">
        <v>200701</v>
      </c>
      <c r="L97" s="42">
        <f>SUMIFS('2012Figures'!$J:$J,'2012Figures'!$C:$C,$A97,'2012Figures'!$H:$H,$B97,'2012Figures'!$I:$I,$C97,'2012Figures'!$E:$E,$B$1)</f>
        <v>0</v>
      </c>
      <c r="M97" s="52">
        <f>SUMIFS('2012Figures'!$J:$J,'2012Figures'!$C:$C,$A97,'2012Figures'!$H:$H,$B97,'2012Figures'!$I:$I,$C97,'2012Figures'!$B:$B,"BrokerToCy",'2012Figures'!$G:$G,"E1",'2012Figures'!$E:$E,$B$1)</f>
        <v>0</v>
      </c>
      <c r="N97" s="52">
        <f>SUMIFS('2012Figures'!$J:$J,'2012Figures'!$C:$C,$A97,'2012Figures'!$H:$H,$B97,'2012Figures'!$I:$I,$C97,'2012Figures'!$B:$B,"BrokerToCy",'2012Figures'!$G:$G,"P1",'2012Figures'!$E:$E,$B$1)</f>
        <v>0</v>
      </c>
      <c r="O97" s="52">
        <f>SUMIFS('2012Figures'!$J:$J,'2012Figures'!$C:$C,$A97,'2012Figures'!$H:$H,$B97,'2012Figures'!$I:$I,$C97,'2012Figures'!$B:$B,"CyToBroker",'2012Figures'!$G:$G,"E1",'2012Figures'!$E:$E,$B$1)</f>
        <v>0</v>
      </c>
      <c r="P97" s="52">
        <f>SUMIFS('2012Figures'!$J:$J,'2012Figures'!$C:$C,$A97,'2012Figures'!$H:$H,$B97,'2012Figures'!$I:$I,$C97,'2012Figures'!$B:$B,"CyToBroker",'2012Figures'!$G:$G,"P1",'2012Figures'!$E:$E,$B$1)</f>
        <v>0</v>
      </c>
      <c r="R97" s="46" t="str">
        <f t="shared" ref="R97:V160" si="18">IF(L97=0,"",ROUND(D97/L97-1,2))</f>
        <v/>
      </c>
      <c r="S97" s="46" t="str">
        <f t="shared" si="18"/>
        <v/>
      </c>
      <c r="T97" s="46" t="str">
        <f t="shared" si="18"/>
        <v/>
      </c>
      <c r="U97" s="46" t="str">
        <f t="shared" si="18"/>
        <v/>
      </c>
      <c r="V97" s="46" t="str">
        <f t="shared" si="18"/>
        <v/>
      </c>
    </row>
    <row r="98" spans="1:22" x14ac:dyDescent="0.2">
      <c r="A98" s="1">
        <v>104</v>
      </c>
      <c r="B98" s="1" t="s">
        <v>58</v>
      </c>
      <c r="C98" s="8">
        <v>1</v>
      </c>
      <c r="D98" s="29">
        <f>SUMIFS('2013Figures'!$J:$J,'2013Figures'!$C:$C,$A98,'2013Figures'!$H:$H,$B98,'2013Figures'!$I:$I,$C98,'2013Figures'!$E:$E,$B$1)</f>
        <v>0</v>
      </c>
      <c r="E98" s="9">
        <f>SUMIFS('2013Figures'!$J:$J,'2013Figures'!$C:$C,$A98,'2013Figures'!$H:$H,$B98,'2013Figures'!$I:$I,$C98,'2013Figures'!$B:$B,"BrokerToCy",'2013Figures'!$G:$G,"E1",'2013Figures'!$E:$E,$B$1)</f>
        <v>0</v>
      </c>
      <c r="F98" s="9">
        <f>SUMIFS('2013Figures'!$J:$J,'2013Figures'!$C:$C,$A98,'2013Figures'!$H:$H,$B98,'2013Figures'!$I:$I,$C98,'2013Figures'!$B:$B,"BrokerToCy",'2013Figures'!$G:$G,"P1",'2013Figures'!$E:$E,$B$1)</f>
        <v>0</v>
      </c>
      <c r="G98" s="9">
        <f>SUMIFS('2013Figures'!$J:$J,'2013Figures'!$C:$C,$A98,'2013Figures'!$H:$H,$B98,'2013Figures'!$I:$I,$C98,'2013Figures'!$B:$B,"CyToBroker",'2013Figures'!$G:$G,"E1",'2013Figures'!$E:$E,$B$1)</f>
        <v>0</v>
      </c>
      <c r="H98" s="9">
        <f>SUMIFS('2013Figures'!$J:$J,'2013Figures'!$C:$C,$A98,'2013Figures'!$H:$H,$B98,'2013Figures'!$I:$I,$C98,'2013Figures'!$B:$B,"CyToBroker",'2013Figures'!$G:$G,"P1",'2013Figures'!$E:$E,$B$1)</f>
        <v>0</v>
      </c>
      <c r="J98" s="8">
        <v>200601</v>
      </c>
      <c r="L98" s="42">
        <f>SUMIFS('2012Figures'!$J:$J,'2012Figures'!$C:$C,$A98,'2012Figures'!$H:$H,$B98,'2012Figures'!$I:$I,$C98,'2012Figures'!$E:$E,$B$1)</f>
        <v>0</v>
      </c>
      <c r="M98" s="52">
        <f>SUMIFS('2012Figures'!$J:$J,'2012Figures'!$C:$C,$A98,'2012Figures'!$H:$H,$B98,'2012Figures'!$I:$I,$C98,'2012Figures'!$B:$B,"BrokerToCy",'2012Figures'!$G:$G,"E1",'2012Figures'!$E:$E,$B$1)</f>
        <v>0</v>
      </c>
      <c r="N98" s="52">
        <f>SUMIFS('2012Figures'!$J:$J,'2012Figures'!$C:$C,$A98,'2012Figures'!$H:$H,$B98,'2012Figures'!$I:$I,$C98,'2012Figures'!$B:$B,"BrokerToCy",'2012Figures'!$G:$G,"P1",'2012Figures'!$E:$E,$B$1)</f>
        <v>0</v>
      </c>
      <c r="O98" s="52">
        <f>SUMIFS('2012Figures'!$J:$J,'2012Figures'!$C:$C,$A98,'2012Figures'!$H:$H,$B98,'2012Figures'!$I:$I,$C98,'2012Figures'!$B:$B,"CyToBroker",'2012Figures'!$G:$G,"E1",'2012Figures'!$E:$E,$B$1)</f>
        <v>0</v>
      </c>
      <c r="P98" s="52">
        <f>SUMIFS('2012Figures'!$J:$J,'2012Figures'!$C:$C,$A98,'2012Figures'!$H:$H,$B98,'2012Figures'!$I:$I,$C98,'2012Figures'!$B:$B,"CyToBroker",'2012Figures'!$G:$G,"P1",'2012Figures'!$E:$E,$B$1)</f>
        <v>0</v>
      </c>
      <c r="R98" s="46" t="str">
        <f t="shared" si="18"/>
        <v/>
      </c>
      <c r="S98" s="46" t="str">
        <f t="shared" si="18"/>
        <v/>
      </c>
      <c r="T98" s="46" t="str">
        <f t="shared" si="18"/>
        <v/>
      </c>
      <c r="U98" s="46" t="str">
        <f t="shared" si="18"/>
        <v/>
      </c>
      <c r="V98" s="46" t="str">
        <f t="shared" si="18"/>
        <v/>
      </c>
    </row>
    <row r="99" spans="1:22" x14ac:dyDescent="0.2">
      <c r="A99" s="1">
        <v>104</v>
      </c>
      <c r="B99" s="1" t="s">
        <v>58</v>
      </c>
      <c r="D99" s="29">
        <f>SUMIFS('2013Figures'!$J:$J,'2013Figures'!$C:$C,$A99,'2013Figures'!$H:$H,$B99,'2013Figures'!$I:$I,"",'2013Figures'!$E:$E,$B$1)</f>
        <v>0</v>
      </c>
      <c r="E99" s="9">
        <f>SUMIFS('2013Figures'!$J:$J,'2013Figures'!$C:$C,$A99,'2013Figures'!$H:$H,$B99,'2013Figures'!$I:$I,"",'2013Figures'!$B:$B,"BrokerToCy",'2013Figures'!$G:$G,"E1",'2013Figures'!$E:$E,$B$1)</f>
        <v>0</v>
      </c>
      <c r="F99" s="9">
        <f>SUMIFS('2013Figures'!$J:$J,'2013Figures'!$C:$C,$A99,'2013Figures'!$H:$H,$B99,'2013Figures'!$I:$I,"",'2013Figures'!$B:$B,"BrokerToCy",'2013Figures'!$G:$G,"P1",'2013Figures'!$E:$E,$B$1)</f>
        <v>0</v>
      </c>
      <c r="G99" s="9">
        <f>SUMIFS('2013Figures'!$J:$J,'2013Figures'!$C:$C,$A99,'2013Figures'!$H:$H,$B99,'2013Figures'!$I:$I,"",'2013Figures'!$B:$B,"CyToBroker",'2013Figures'!$G:$G,"E1",'2013Figures'!$E:$E,$B$1)</f>
        <v>0</v>
      </c>
      <c r="H99" s="9">
        <f>SUMIFS('2013Figures'!$J:$J,'2013Figures'!$C:$C,$A99,'2013Figures'!$H:$H,$B99,'2013Figures'!$I:$I,"",'2013Figures'!$B:$B,"CyToBroker",'2013Figures'!$G:$G,"P1",'2013Figures'!$E:$E,$B$1)</f>
        <v>0</v>
      </c>
      <c r="J99" s="8" t="s">
        <v>131</v>
      </c>
      <c r="L99" s="42">
        <f>SUMIFS('2012Figures'!$J:$J,'2012Figures'!$C:$C,$A99,'2012Figures'!$H:$H,$B99,'2012Figures'!$I:$I,"",'2012Figures'!$E:$E,$B$1)</f>
        <v>0</v>
      </c>
      <c r="M99" s="52">
        <f>SUMIFS('2012Figures'!$J:$J,'2012Figures'!$C:$C,$A99,'2012Figures'!$H:$H,$B99,'2012Figures'!$I:$I,"",'2012Figures'!$B:$B,"BrokerToCy",'2012Figures'!$G:$G,"E1",'2012Figures'!$E:$E,$B$1)</f>
        <v>0</v>
      </c>
      <c r="N99" s="52">
        <f>SUMIFS('2012Figures'!$J:$J,'2012Figures'!$C:$C,$A99,'2012Figures'!$H:$H,$B99,'2012Figures'!$I:$I,"",'2012Figures'!$B:$B,"BrokerToCy",'2012Figures'!$G:$G,"P1",'2012Figures'!$E:$E,$B$1)</f>
        <v>0</v>
      </c>
      <c r="O99" s="52">
        <f>SUMIFS('2012Figures'!$J:$J,'2012Figures'!$C:$C,$A99,'2012Figures'!$H:$H,$B99,'2012Figures'!$I:$I,"",'2012Figures'!$B:$B,"CyToBroker",'2012Figures'!$G:$G,"E1",'2012Figures'!$E:$E,$B$1)</f>
        <v>0</v>
      </c>
      <c r="P99" s="52">
        <f>SUMIFS('2012Figures'!$J:$J,'2012Figures'!$C:$C,$A99,'2012Figures'!$H:$H,$B99,'2012Figures'!$I:$I,"",'2012Figures'!$B:$B,"CyToBroker",'2012Figures'!$G:$G,"P1",'2012Figures'!$E:$E,$B$1)</f>
        <v>0</v>
      </c>
      <c r="R99" s="46" t="str">
        <f t="shared" si="18"/>
        <v/>
      </c>
      <c r="S99" s="46" t="str">
        <f t="shared" si="18"/>
        <v/>
      </c>
      <c r="T99" s="46" t="str">
        <f t="shared" si="18"/>
        <v/>
      </c>
      <c r="U99" s="46" t="str">
        <f t="shared" si="18"/>
        <v/>
      </c>
      <c r="V99" s="46" t="str">
        <f t="shared" si="18"/>
        <v/>
      </c>
    </row>
    <row r="100" spans="1:22" x14ac:dyDescent="0.2">
      <c r="A100" s="1">
        <v>104</v>
      </c>
      <c r="B100" s="1" t="s">
        <v>95</v>
      </c>
      <c r="C100" s="8">
        <v>11</v>
      </c>
      <c r="D100" s="29">
        <f>SUMIFS('2013Figures'!$J:$J,'2013Figures'!$C:$C,$A100,'2013Figures'!$H:$H,$B100,'2013Figures'!$I:$I,$C100,'2013Figures'!$E:$E,$B$1)</f>
        <v>0</v>
      </c>
      <c r="E100" s="9">
        <f>SUMIFS('2013Figures'!$J:$J,'2013Figures'!$C:$C,$A100,'2013Figures'!$H:$H,$B100,'2013Figures'!$I:$I,$C100,'2013Figures'!$B:$B,"BrokerToCy",'2013Figures'!$G:$G,"E1",'2013Figures'!$E:$E,$B$1)</f>
        <v>0</v>
      </c>
      <c r="F100" s="9">
        <f>SUMIFS('2013Figures'!$J:$J,'2013Figures'!$C:$C,$A100,'2013Figures'!$H:$H,$B100,'2013Figures'!$I:$I,$C100,'2013Figures'!$B:$B,"BrokerToCy",'2013Figures'!$G:$G,"P1",'2013Figures'!$E:$E,$B$1)</f>
        <v>0</v>
      </c>
      <c r="G100" s="9">
        <f>SUMIFS('2013Figures'!$J:$J,'2013Figures'!$C:$C,$A100,'2013Figures'!$H:$H,$B100,'2013Figures'!$I:$I,$C100,'2013Figures'!$B:$B,"CyToBroker",'2013Figures'!$G:$G,"E1",'2013Figures'!$E:$E,$B$1)</f>
        <v>0</v>
      </c>
      <c r="H100" s="9">
        <f>SUMIFS('2013Figures'!$J:$J,'2013Figures'!$C:$C,$A100,'2013Figures'!$H:$H,$B100,'2013Figures'!$I:$I,$C100,'2013Figures'!$B:$B,"CyToBroker",'2013Figures'!$G:$G,"P1",'2013Figures'!$E:$E,$B$1)</f>
        <v>0</v>
      </c>
      <c r="L100" s="42">
        <f>SUMIFS('2012Figures'!$J:$J,'2012Figures'!$C:$C,$A100,'2012Figures'!$H:$H,$B100,'2012Figures'!$I:$I,$C100,'2012Figures'!$E:$E,$B$1)</f>
        <v>0</v>
      </c>
      <c r="M100" s="52">
        <f>SUMIFS('2012Figures'!$J:$J,'2012Figures'!$C:$C,$A100,'2012Figures'!$H:$H,$B100,'2012Figures'!$I:$I,$C100,'2012Figures'!$B:$B,"BrokerToCy",'2012Figures'!$G:$G,"E1",'2012Figures'!$E:$E,$B$1)</f>
        <v>0</v>
      </c>
      <c r="N100" s="52">
        <f>SUMIFS('2012Figures'!$J:$J,'2012Figures'!$C:$C,$A100,'2012Figures'!$H:$H,$B100,'2012Figures'!$I:$I,$C100,'2012Figures'!$B:$B,"BrokerToCy",'2012Figures'!$G:$G,"P1",'2012Figures'!$E:$E,$B$1)</f>
        <v>0</v>
      </c>
      <c r="O100" s="52">
        <f>SUMIFS('2012Figures'!$J:$J,'2012Figures'!$C:$C,$A100,'2012Figures'!$H:$H,$B100,'2012Figures'!$I:$I,$C100,'2012Figures'!$B:$B,"CyToBroker",'2012Figures'!$G:$G,"E1",'2012Figures'!$E:$E,$B$1)</f>
        <v>0</v>
      </c>
      <c r="P100" s="52">
        <f>SUMIFS('2012Figures'!$J:$J,'2012Figures'!$C:$C,$A100,'2012Figures'!$H:$H,$B100,'2012Figures'!$I:$I,$C100,'2012Figures'!$B:$B,"CyToBroker",'2012Figures'!$G:$G,"P1",'2012Figures'!$E:$E,$B$1)</f>
        <v>0</v>
      </c>
      <c r="R100" s="46" t="str">
        <f t="shared" si="18"/>
        <v/>
      </c>
      <c r="S100" s="46" t="str">
        <f t="shared" si="18"/>
        <v/>
      </c>
      <c r="T100" s="46" t="str">
        <f t="shared" si="18"/>
        <v/>
      </c>
      <c r="U100" s="46" t="str">
        <f t="shared" si="18"/>
        <v/>
      </c>
      <c r="V100" s="46" t="str">
        <f t="shared" si="18"/>
        <v/>
      </c>
    </row>
    <row r="101" spans="1:22" x14ac:dyDescent="0.2">
      <c r="A101" s="1">
        <v>104</v>
      </c>
      <c r="B101" s="1" t="s">
        <v>95</v>
      </c>
      <c r="C101" s="8">
        <v>10</v>
      </c>
      <c r="D101" s="29">
        <f>SUMIFS('2013Figures'!$J:$J,'2013Figures'!$C:$C,$A101,'2013Figures'!$H:$H,$B101,'2013Figures'!$I:$I,$C101,'2013Figures'!$E:$E,$B$1)</f>
        <v>0</v>
      </c>
      <c r="E101" s="9">
        <f>SUMIFS('2013Figures'!$J:$J,'2013Figures'!$C:$C,$A101,'2013Figures'!$H:$H,$B101,'2013Figures'!$I:$I,$C101,'2013Figures'!$B:$B,"BrokerToCy",'2013Figures'!$G:$G,"E1",'2013Figures'!$E:$E,$B$1)</f>
        <v>0</v>
      </c>
      <c r="F101" s="9">
        <f>SUMIFS('2013Figures'!$J:$J,'2013Figures'!$C:$C,$A101,'2013Figures'!$H:$H,$B101,'2013Figures'!$I:$I,$C101,'2013Figures'!$B:$B,"BrokerToCy",'2013Figures'!$G:$G,"P1",'2013Figures'!$E:$E,$B$1)</f>
        <v>0</v>
      </c>
      <c r="G101" s="9">
        <f>SUMIFS('2013Figures'!$J:$J,'2013Figures'!$C:$C,$A101,'2013Figures'!$H:$H,$B101,'2013Figures'!$I:$I,$C101,'2013Figures'!$B:$B,"CyToBroker",'2013Figures'!$G:$G,"E1",'2013Figures'!$E:$E,$B$1)</f>
        <v>0</v>
      </c>
      <c r="H101" s="9">
        <f>SUMIFS('2013Figures'!$J:$J,'2013Figures'!$C:$C,$A101,'2013Figures'!$H:$H,$B101,'2013Figures'!$I:$I,$C101,'2013Figures'!$B:$B,"CyToBroker",'2013Figures'!$G:$G,"P1",'2013Figures'!$E:$E,$B$1)</f>
        <v>0</v>
      </c>
      <c r="J101" s="8">
        <v>201501</v>
      </c>
      <c r="L101" s="42">
        <f>SUMIFS('2012Figures'!$J:$J,'2012Figures'!$C:$C,$A101,'2012Figures'!$H:$H,$B101,'2012Figures'!$I:$I,$C101,'2012Figures'!$E:$E,$B$1)</f>
        <v>0</v>
      </c>
      <c r="M101" s="52">
        <f>SUMIFS('2012Figures'!$J:$J,'2012Figures'!$C:$C,$A101,'2012Figures'!$H:$H,$B101,'2012Figures'!$I:$I,$C101,'2012Figures'!$B:$B,"BrokerToCy",'2012Figures'!$G:$G,"E1",'2012Figures'!$E:$E,$B$1)</f>
        <v>0</v>
      </c>
      <c r="N101" s="52">
        <f>SUMIFS('2012Figures'!$J:$J,'2012Figures'!$C:$C,$A101,'2012Figures'!$H:$H,$B101,'2012Figures'!$I:$I,$C101,'2012Figures'!$B:$B,"BrokerToCy",'2012Figures'!$G:$G,"P1",'2012Figures'!$E:$E,$B$1)</f>
        <v>0</v>
      </c>
      <c r="O101" s="52">
        <f>SUMIFS('2012Figures'!$J:$J,'2012Figures'!$C:$C,$A101,'2012Figures'!$H:$H,$B101,'2012Figures'!$I:$I,$C101,'2012Figures'!$B:$B,"CyToBroker",'2012Figures'!$G:$G,"E1",'2012Figures'!$E:$E,$B$1)</f>
        <v>0</v>
      </c>
      <c r="P101" s="52">
        <f>SUMIFS('2012Figures'!$J:$J,'2012Figures'!$C:$C,$A101,'2012Figures'!$H:$H,$B101,'2012Figures'!$I:$I,$C101,'2012Figures'!$B:$B,"CyToBroker",'2012Figures'!$G:$G,"P1",'2012Figures'!$E:$E,$B$1)</f>
        <v>0</v>
      </c>
      <c r="R101" s="46" t="str">
        <f t="shared" si="18"/>
        <v/>
      </c>
      <c r="S101" s="46" t="str">
        <f t="shared" si="18"/>
        <v/>
      </c>
      <c r="T101" s="46" t="str">
        <f t="shared" si="18"/>
        <v/>
      </c>
      <c r="U101" s="46" t="str">
        <f t="shared" si="18"/>
        <v/>
      </c>
      <c r="V101" s="46" t="str">
        <f t="shared" si="18"/>
        <v/>
      </c>
    </row>
    <row r="102" spans="1:22" x14ac:dyDescent="0.2">
      <c r="A102" s="1">
        <v>104</v>
      </c>
      <c r="B102" s="1" t="s">
        <v>95</v>
      </c>
      <c r="C102" s="8">
        <v>9</v>
      </c>
      <c r="D102" s="29">
        <f>SUMIFS('2013Figures'!$J:$J,'2013Figures'!$C:$C,$A102,'2013Figures'!$H:$H,$B102,'2013Figures'!$I:$I,$C102,'2013Figures'!$E:$E,$B$1)</f>
        <v>0</v>
      </c>
      <c r="E102" s="9">
        <f>SUMIFS('2013Figures'!$J:$J,'2013Figures'!$C:$C,$A102,'2013Figures'!$H:$H,$B102,'2013Figures'!$I:$I,$C102,'2013Figures'!$B:$B,"BrokerToCy",'2013Figures'!$G:$G,"E1",'2013Figures'!$E:$E,$B$1)</f>
        <v>0</v>
      </c>
      <c r="F102" s="9">
        <f>SUMIFS('2013Figures'!$J:$J,'2013Figures'!$C:$C,$A102,'2013Figures'!$H:$H,$B102,'2013Figures'!$I:$I,$C102,'2013Figures'!$B:$B,"BrokerToCy",'2013Figures'!$G:$G,"P1",'2013Figures'!$E:$E,$B$1)</f>
        <v>0</v>
      </c>
      <c r="G102" s="9">
        <f>SUMIFS('2013Figures'!$J:$J,'2013Figures'!$C:$C,$A102,'2013Figures'!$H:$H,$B102,'2013Figures'!$I:$I,$C102,'2013Figures'!$B:$B,"CyToBroker",'2013Figures'!$G:$G,"E1",'2013Figures'!$E:$E,$B$1)</f>
        <v>0</v>
      </c>
      <c r="H102" s="9">
        <f>SUMIFS('2013Figures'!$J:$J,'2013Figures'!$C:$C,$A102,'2013Figures'!$H:$H,$B102,'2013Figures'!$I:$I,$C102,'2013Figures'!$B:$B,"CyToBroker",'2013Figures'!$G:$G,"P1",'2013Figures'!$E:$E,$B$1)</f>
        <v>0</v>
      </c>
      <c r="J102" s="8">
        <v>201401</v>
      </c>
      <c r="L102" s="42">
        <f>SUMIFS('2012Figures'!$J:$J,'2012Figures'!$C:$C,$A102,'2012Figures'!$H:$H,$B102,'2012Figures'!$I:$I,$C102,'2012Figures'!$E:$E,$B$1)</f>
        <v>0</v>
      </c>
      <c r="M102" s="52">
        <f>SUMIFS('2012Figures'!$J:$J,'2012Figures'!$C:$C,$A102,'2012Figures'!$H:$H,$B102,'2012Figures'!$I:$I,$C102,'2012Figures'!$B:$B,"BrokerToCy",'2012Figures'!$G:$G,"E1",'2012Figures'!$E:$E,$B$1)</f>
        <v>0</v>
      </c>
      <c r="N102" s="52">
        <f>SUMIFS('2012Figures'!$J:$J,'2012Figures'!$C:$C,$A102,'2012Figures'!$H:$H,$B102,'2012Figures'!$I:$I,$C102,'2012Figures'!$B:$B,"BrokerToCy",'2012Figures'!$G:$G,"P1",'2012Figures'!$E:$E,$B$1)</f>
        <v>0</v>
      </c>
      <c r="O102" s="52">
        <f>SUMIFS('2012Figures'!$J:$J,'2012Figures'!$C:$C,$A102,'2012Figures'!$H:$H,$B102,'2012Figures'!$I:$I,$C102,'2012Figures'!$B:$B,"CyToBroker",'2012Figures'!$G:$G,"E1",'2012Figures'!$E:$E,$B$1)</f>
        <v>0</v>
      </c>
      <c r="P102" s="52">
        <f>SUMIFS('2012Figures'!$J:$J,'2012Figures'!$C:$C,$A102,'2012Figures'!$H:$H,$B102,'2012Figures'!$I:$I,$C102,'2012Figures'!$B:$B,"CyToBroker",'2012Figures'!$G:$G,"P1",'2012Figures'!$E:$E,$B$1)</f>
        <v>0</v>
      </c>
      <c r="R102" s="46" t="str">
        <f t="shared" si="18"/>
        <v/>
      </c>
      <c r="S102" s="46" t="str">
        <f t="shared" si="18"/>
        <v/>
      </c>
      <c r="T102" s="46" t="str">
        <f t="shared" si="18"/>
        <v/>
      </c>
      <c r="U102" s="46" t="str">
        <f t="shared" si="18"/>
        <v/>
      </c>
      <c r="V102" s="46" t="str">
        <f t="shared" si="18"/>
        <v/>
      </c>
    </row>
    <row r="103" spans="1:22" x14ac:dyDescent="0.2">
      <c r="A103" s="1">
        <v>104</v>
      </c>
      <c r="B103" s="1" t="s">
        <v>95</v>
      </c>
      <c r="C103" s="8">
        <v>8</v>
      </c>
      <c r="D103" s="29">
        <f>SUMIFS('2013Figures'!$J:$J,'2013Figures'!$C:$C,$A103,'2013Figures'!$H:$H,$B103,'2013Figures'!$I:$I,$C103,'2013Figures'!$E:$E,$B$1)</f>
        <v>0</v>
      </c>
      <c r="E103" s="9">
        <f>SUMIFS('2013Figures'!$J:$J,'2013Figures'!$C:$C,$A103,'2013Figures'!$H:$H,$B103,'2013Figures'!$I:$I,$C103,'2013Figures'!$B:$B,"BrokerToCy",'2013Figures'!$G:$G,"E1",'2013Figures'!$E:$E,$B$1)</f>
        <v>0</v>
      </c>
      <c r="F103" s="9">
        <f>SUMIFS('2013Figures'!$J:$J,'2013Figures'!$C:$C,$A103,'2013Figures'!$H:$H,$B103,'2013Figures'!$I:$I,$C103,'2013Figures'!$B:$B,"BrokerToCy",'2013Figures'!$G:$G,"P1",'2013Figures'!$E:$E,$B$1)</f>
        <v>0</v>
      </c>
      <c r="G103" s="9">
        <f>SUMIFS('2013Figures'!$J:$J,'2013Figures'!$C:$C,$A103,'2013Figures'!$H:$H,$B103,'2013Figures'!$I:$I,$C103,'2013Figures'!$B:$B,"CyToBroker",'2013Figures'!$G:$G,"E1",'2013Figures'!$E:$E,$B$1)</f>
        <v>0</v>
      </c>
      <c r="H103" s="9">
        <f>SUMIFS('2013Figures'!$J:$J,'2013Figures'!$C:$C,$A103,'2013Figures'!$H:$H,$B103,'2013Figures'!$I:$I,$C103,'2013Figures'!$B:$B,"CyToBroker",'2013Figures'!$G:$G,"P1",'2013Figures'!$E:$E,$B$1)</f>
        <v>0</v>
      </c>
      <c r="I103" s="30"/>
      <c r="J103" s="31">
        <v>201301</v>
      </c>
      <c r="K103" s="30"/>
      <c r="L103" s="42">
        <f>SUMIFS('2012Figures'!$J:$J,'2012Figures'!$C:$C,$A103,'2012Figures'!$H:$H,$B103,'2012Figures'!$I:$I,$C103,'2012Figures'!$E:$E,$B$1)</f>
        <v>0</v>
      </c>
      <c r="M103" s="52">
        <f>SUMIFS('2012Figures'!$J:$J,'2012Figures'!$C:$C,$A103,'2012Figures'!$H:$H,$B103,'2012Figures'!$I:$I,$C103,'2012Figures'!$B:$B,"BrokerToCy",'2012Figures'!$G:$G,"E1",'2012Figures'!$E:$E,$B$1)</f>
        <v>0</v>
      </c>
      <c r="N103" s="52">
        <f>SUMIFS('2012Figures'!$J:$J,'2012Figures'!$C:$C,$A103,'2012Figures'!$H:$H,$B103,'2012Figures'!$I:$I,$C103,'2012Figures'!$B:$B,"BrokerToCy",'2012Figures'!$G:$G,"P1",'2012Figures'!$E:$E,$B$1)</f>
        <v>0</v>
      </c>
      <c r="O103" s="52">
        <f>SUMIFS('2012Figures'!$J:$J,'2012Figures'!$C:$C,$A103,'2012Figures'!$H:$H,$B103,'2012Figures'!$I:$I,$C103,'2012Figures'!$B:$B,"CyToBroker",'2012Figures'!$G:$G,"E1",'2012Figures'!$E:$E,$B$1)</f>
        <v>0</v>
      </c>
      <c r="P103" s="52">
        <f>SUMIFS('2012Figures'!$J:$J,'2012Figures'!$C:$C,$A103,'2012Figures'!$H:$H,$B103,'2012Figures'!$I:$I,$C103,'2012Figures'!$B:$B,"CyToBroker",'2012Figures'!$G:$G,"P1",'2012Figures'!$E:$E,$B$1)</f>
        <v>0</v>
      </c>
      <c r="Q103" s="30"/>
      <c r="R103" s="46" t="str">
        <f t="shared" si="18"/>
        <v/>
      </c>
      <c r="S103" s="46" t="str">
        <f t="shared" si="18"/>
        <v/>
      </c>
      <c r="T103" s="46" t="str">
        <f t="shared" si="18"/>
        <v/>
      </c>
      <c r="U103" s="46" t="str">
        <f t="shared" si="18"/>
        <v/>
      </c>
      <c r="V103" s="46" t="str">
        <f t="shared" si="18"/>
        <v/>
      </c>
    </row>
    <row r="104" spans="1:22" x14ac:dyDescent="0.2">
      <c r="A104" s="1">
        <v>104</v>
      </c>
      <c r="B104" s="1" t="s">
        <v>95</v>
      </c>
      <c r="C104" s="8">
        <v>7</v>
      </c>
      <c r="D104" s="29">
        <f>SUMIFS('2013Figures'!$J:$J,'2013Figures'!$C:$C,$A104,'2013Figures'!$H:$H,$B104,'2013Figures'!$I:$I,$C104,'2013Figures'!$E:$E,$B$1)</f>
        <v>0</v>
      </c>
      <c r="E104" s="9">
        <f>SUMIFS('2013Figures'!$J:$J,'2013Figures'!$C:$C,$A104,'2013Figures'!$H:$H,$B104,'2013Figures'!$I:$I,$C104,'2013Figures'!$B:$B,"BrokerToCy",'2013Figures'!$G:$G,"E1",'2013Figures'!$E:$E,$B$1)</f>
        <v>0</v>
      </c>
      <c r="F104" s="9">
        <f>SUMIFS('2013Figures'!$J:$J,'2013Figures'!$C:$C,$A104,'2013Figures'!$H:$H,$B104,'2013Figures'!$I:$I,$C104,'2013Figures'!$B:$B,"BrokerToCy",'2013Figures'!$G:$G,"P1",'2013Figures'!$E:$E,$B$1)</f>
        <v>0</v>
      </c>
      <c r="G104" s="9">
        <f>SUMIFS('2013Figures'!$J:$J,'2013Figures'!$C:$C,$A104,'2013Figures'!$H:$H,$B104,'2013Figures'!$I:$I,$C104,'2013Figures'!$B:$B,"CyToBroker",'2013Figures'!$G:$G,"E1",'2013Figures'!$E:$E,$B$1)</f>
        <v>0</v>
      </c>
      <c r="H104" s="9">
        <f>SUMIFS('2013Figures'!$J:$J,'2013Figures'!$C:$C,$A104,'2013Figures'!$H:$H,$B104,'2013Figures'!$I:$I,$C104,'2013Figures'!$B:$B,"CyToBroker",'2013Figures'!$G:$G,"P1",'2013Figures'!$E:$E,$B$1)</f>
        <v>0</v>
      </c>
      <c r="J104" s="8">
        <v>201201</v>
      </c>
      <c r="L104" s="42">
        <f>SUMIFS('2012Figures'!$J:$J,'2012Figures'!$C:$C,$A104,'2012Figures'!$H:$H,$B104,'2012Figures'!$I:$I,$C104,'2012Figures'!$E:$E,$B$1)</f>
        <v>0</v>
      </c>
      <c r="M104" s="52">
        <f>SUMIFS('2012Figures'!$J:$J,'2012Figures'!$C:$C,$A104,'2012Figures'!$H:$H,$B104,'2012Figures'!$I:$I,$C104,'2012Figures'!$B:$B,"BrokerToCy",'2012Figures'!$G:$G,"E1",'2012Figures'!$E:$E,$B$1)</f>
        <v>0</v>
      </c>
      <c r="N104" s="52">
        <f>SUMIFS('2012Figures'!$J:$J,'2012Figures'!$C:$C,$A104,'2012Figures'!$H:$H,$B104,'2012Figures'!$I:$I,$C104,'2012Figures'!$B:$B,"BrokerToCy",'2012Figures'!$G:$G,"P1",'2012Figures'!$E:$E,$B$1)</f>
        <v>0</v>
      </c>
      <c r="O104" s="52">
        <f>SUMIFS('2012Figures'!$J:$J,'2012Figures'!$C:$C,$A104,'2012Figures'!$H:$H,$B104,'2012Figures'!$I:$I,$C104,'2012Figures'!$B:$B,"CyToBroker",'2012Figures'!$G:$G,"E1",'2012Figures'!$E:$E,$B$1)</f>
        <v>0</v>
      </c>
      <c r="P104" s="52">
        <f>SUMIFS('2012Figures'!$J:$J,'2012Figures'!$C:$C,$A104,'2012Figures'!$H:$H,$B104,'2012Figures'!$I:$I,$C104,'2012Figures'!$B:$B,"CyToBroker",'2012Figures'!$G:$G,"P1",'2012Figures'!$E:$E,$B$1)</f>
        <v>0</v>
      </c>
      <c r="R104" s="46" t="str">
        <f t="shared" si="18"/>
        <v/>
      </c>
      <c r="S104" s="46" t="str">
        <f t="shared" si="18"/>
        <v/>
      </c>
      <c r="T104" s="46" t="str">
        <f t="shared" si="18"/>
        <v/>
      </c>
      <c r="U104" s="46" t="str">
        <f t="shared" si="18"/>
        <v/>
      </c>
      <c r="V104" s="46" t="str">
        <f t="shared" si="18"/>
        <v/>
      </c>
    </row>
    <row r="105" spans="1:22" x14ac:dyDescent="0.2">
      <c r="A105" s="1">
        <v>104</v>
      </c>
      <c r="B105" s="1" t="s">
        <v>95</v>
      </c>
      <c r="C105" s="8">
        <v>6</v>
      </c>
      <c r="D105" s="29">
        <f>SUMIFS('2013Figures'!$J:$J,'2013Figures'!$C:$C,$A105,'2013Figures'!$H:$H,$B105,'2013Figures'!$I:$I,$C105,'2013Figures'!$E:$E,$B$1)</f>
        <v>0</v>
      </c>
      <c r="E105" s="9">
        <f>SUMIFS('2013Figures'!$J:$J,'2013Figures'!$C:$C,$A105,'2013Figures'!$H:$H,$B105,'2013Figures'!$I:$I,$C105,'2013Figures'!$B:$B,"BrokerToCy",'2013Figures'!$G:$G,"E1",'2013Figures'!$E:$E,$B$1)</f>
        <v>0</v>
      </c>
      <c r="F105" s="9">
        <f>SUMIFS('2013Figures'!$J:$J,'2013Figures'!$C:$C,$A105,'2013Figures'!$H:$H,$B105,'2013Figures'!$I:$I,$C105,'2013Figures'!$B:$B,"BrokerToCy",'2013Figures'!$G:$G,"P1",'2013Figures'!$E:$E,$B$1)</f>
        <v>0</v>
      </c>
      <c r="G105" s="9">
        <f>SUMIFS('2013Figures'!$J:$J,'2013Figures'!$C:$C,$A105,'2013Figures'!$H:$H,$B105,'2013Figures'!$I:$I,$C105,'2013Figures'!$B:$B,"CyToBroker",'2013Figures'!$G:$G,"E1",'2013Figures'!$E:$E,$B$1)</f>
        <v>0</v>
      </c>
      <c r="H105" s="9">
        <f>SUMIFS('2013Figures'!$J:$J,'2013Figures'!$C:$C,$A105,'2013Figures'!$H:$H,$B105,'2013Figures'!$I:$I,$C105,'2013Figures'!$B:$B,"CyToBroker",'2013Figures'!$G:$G,"P1",'2013Figures'!$E:$E,$B$1)</f>
        <v>0</v>
      </c>
      <c r="J105" s="8">
        <v>201101</v>
      </c>
      <c r="L105" s="42">
        <f>SUMIFS('2012Figures'!$J:$J,'2012Figures'!$C:$C,$A105,'2012Figures'!$H:$H,$B105,'2012Figures'!$I:$I,$C105,'2012Figures'!$E:$E,$B$1)</f>
        <v>0</v>
      </c>
      <c r="M105" s="52">
        <f>SUMIFS('2012Figures'!$J:$J,'2012Figures'!$C:$C,$A105,'2012Figures'!$H:$H,$B105,'2012Figures'!$I:$I,$C105,'2012Figures'!$B:$B,"BrokerToCy",'2012Figures'!$G:$G,"E1",'2012Figures'!$E:$E,$B$1)</f>
        <v>0</v>
      </c>
      <c r="N105" s="52">
        <f>SUMIFS('2012Figures'!$J:$J,'2012Figures'!$C:$C,$A105,'2012Figures'!$H:$H,$B105,'2012Figures'!$I:$I,$C105,'2012Figures'!$B:$B,"BrokerToCy",'2012Figures'!$G:$G,"P1",'2012Figures'!$E:$E,$B$1)</f>
        <v>0</v>
      </c>
      <c r="O105" s="52">
        <f>SUMIFS('2012Figures'!$J:$J,'2012Figures'!$C:$C,$A105,'2012Figures'!$H:$H,$B105,'2012Figures'!$I:$I,$C105,'2012Figures'!$B:$B,"CyToBroker",'2012Figures'!$G:$G,"E1",'2012Figures'!$E:$E,$B$1)</f>
        <v>0</v>
      </c>
      <c r="P105" s="52">
        <f>SUMIFS('2012Figures'!$J:$J,'2012Figures'!$C:$C,$A105,'2012Figures'!$H:$H,$B105,'2012Figures'!$I:$I,$C105,'2012Figures'!$B:$B,"CyToBroker",'2012Figures'!$G:$G,"P1",'2012Figures'!$E:$E,$B$1)</f>
        <v>0</v>
      </c>
      <c r="R105" s="46" t="str">
        <f t="shared" si="18"/>
        <v/>
      </c>
      <c r="S105" s="46" t="str">
        <f t="shared" si="18"/>
        <v/>
      </c>
      <c r="T105" s="46" t="str">
        <f t="shared" si="18"/>
        <v/>
      </c>
      <c r="U105" s="46" t="str">
        <f t="shared" si="18"/>
        <v/>
      </c>
      <c r="V105" s="46" t="str">
        <f t="shared" si="18"/>
        <v/>
      </c>
    </row>
    <row r="106" spans="1:22" x14ac:dyDescent="0.2">
      <c r="A106" s="1">
        <v>104</v>
      </c>
      <c r="B106" s="1" t="s">
        <v>95</v>
      </c>
      <c r="C106" s="8">
        <v>5</v>
      </c>
      <c r="D106" s="29">
        <f>SUMIFS('2013Figures'!$J:$J,'2013Figures'!$C:$C,$A106,'2013Figures'!$H:$H,$B106,'2013Figures'!$I:$I,$C106,'2013Figures'!$E:$E,$B$1)</f>
        <v>0</v>
      </c>
      <c r="E106" s="9">
        <f>SUMIFS('2013Figures'!$J:$J,'2013Figures'!$C:$C,$A106,'2013Figures'!$H:$H,$B106,'2013Figures'!$I:$I,$C106,'2013Figures'!$B:$B,"BrokerToCy",'2013Figures'!$G:$G,"E1",'2013Figures'!$E:$E,$B$1)</f>
        <v>0</v>
      </c>
      <c r="F106" s="9">
        <f>SUMIFS('2013Figures'!$J:$J,'2013Figures'!$C:$C,$A106,'2013Figures'!$H:$H,$B106,'2013Figures'!$I:$I,$C106,'2013Figures'!$B:$B,"BrokerToCy",'2013Figures'!$G:$G,"P1",'2013Figures'!$E:$E,$B$1)</f>
        <v>0</v>
      </c>
      <c r="G106" s="9">
        <f>SUMIFS('2013Figures'!$J:$J,'2013Figures'!$C:$C,$A106,'2013Figures'!$H:$H,$B106,'2013Figures'!$I:$I,$C106,'2013Figures'!$B:$B,"CyToBroker",'2013Figures'!$G:$G,"E1",'2013Figures'!$E:$E,$B$1)</f>
        <v>0</v>
      </c>
      <c r="H106" s="9">
        <f>SUMIFS('2013Figures'!$J:$J,'2013Figures'!$C:$C,$A106,'2013Figures'!$H:$H,$B106,'2013Figures'!$I:$I,$C106,'2013Figures'!$B:$B,"CyToBroker",'2013Figures'!$G:$G,"P1",'2013Figures'!$E:$E,$B$1)</f>
        <v>0</v>
      </c>
      <c r="J106" s="8">
        <v>201001</v>
      </c>
      <c r="L106" s="42">
        <f>SUMIFS('2012Figures'!$J:$J,'2012Figures'!$C:$C,$A106,'2012Figures'!$H:$H,$B106,'2012Figures'!$I:$I,$C106,'2012Figures'!$E:$E,$B$1)</f>
        <v>0</v>
      </c>
      <c r="M106" s="52">
        <f>SUMIFS('2012Figures'!$J:$J,'2012Figures'!$C:$C,$A106,'2012Figures'!$H:$H,$B106,'2012Figures'!$I:$I,$C106,'2012Figures'!$B:$B,"BrokerToCy",'2012Figures'!$G:$G,"E1",'2012Figures'!$E:$E,$B$1)</f>
        <v>0</v>
      </c>
      <c r="N106" s="52">
        <f>SUMIFS('2012Figures'!$J:$J,'2012Figures'!$C:$C,$A106,'2012Figures'!$H:$H,$B106,'2012Figures'!$I:$I,$C106,'2012Figures'!$B:$B,"BrokerToCy",'2012Figures'!$G:$G,"P1",'2012Figures'!$E:$E,$B$1)</f>
        <v>0</v>
      </c>
      <c r="O106" s="52">
        <f>SUMIFS('2012Figures'!$J:$J,'2012Figures'!$C:$C,$A106,'2012Figures'!$H:$H,$B106,'2012Figures'!$I:$I,$C106,'2012Figures'!$B:$B,"CyToBroker",'2012Figures'!$G:$G,"E1",'2012Figures'!$E:$E,$B$1)</f>
        <v>0</v>
      </c>
      <c r="P106" s="52">
        <f>SUMIFS('2012Figures'!$J:$J,'2012Figures'!$C:$C,$A106,'2012Figures'!$H:$H,$B106,'2012Figures'!$I:$I,$C106,'2012Figures'!$B:$B,"CyToBroker",'2012Figures'!$G:$G,"P1",'2012Figures'!$E:$E,$B$1)</f>
        <v>0</v>
      </c>
      <c r="R106" s="46" t="str">
        <f t="shared" si="18"/>
        <v/>
      </c>
      <c r="S106" s="46" t="str">
        <f t="shared" si="18"/>
        <v/>
      </c>
      <c r="T106" s="46" t="str">
        <f t="shared" si="18"/>
        <v/>
      </c>
      <c r="U106" s="46" t="str">
        <f t="shared" si="18"/>
        <v/>
      </c>
      <c r="V106" s="46" t="str">
        <f t="shared" si="18"/>
        <v/>
      </c>
    </row>
    <row r="107" spans="1:22" x14ac:dyDescent="0.2">
      <c r="A107" s="1">
        <v>104</v>
      </c>
      <c r="B107" s="1" t="s">
        <v>95</v>
      </c>
      <c r="C107" s="8">
        <v>4</v>
      </c>
      <c r="D107" s="29">
        <f>SUMIFS('2013Figures'!$J:$J,'2013Figures'!$C:$C,$A107,'2013Figures'!$H:$H,$B107,'2013Figures'!$I:$I,$C107,'2013Figures'!$E:$E,$B$1)</f>
        <v>0</v>
      </c>
      <c r="E107" s="9">
        <f>SUMIFS('2013Figures'!$J:$J,'2013Figures'!$C:$C,$A107,'2013Figures'!$H:$H,$B107,'2013Figures'!$I:$I,$C107,'2013Figures'!$B:$B,"BrokerToCy",'2013Figures'!$G:$G,"E1",'2013Figures'!$E:$E,$B$1)</f>
        <v>0</v>
      </c>
      <c r="F107" s="9">
        <f>SUMIFS('2013Figures'!$J:$J,'2013Figures'!$C:$C,$A107,'2013Figures'!$H:$H,$B107,'2013Figures'!$I:$I,$C107,'2013Figures'!$B:$B,"BrokerToCy",'2013Figures'!$G:$G,"P1",'2013Figures'!$E:$E,$B$1)</f>
        <v>0</v>
      </c>
      <c r="G107" s="9">
        <f>SUMIFS('2013Figures'!$J:$J,'2013Figures'!$C:$C,$A107,'2013Figures'!$H:$H,$B107,'2013Figures'!$I:$I,$C107,'2013Figures'!$B:$B,"CyToBroker",'2013Figures'!$G:$G,"E1",'2013Figures'!$E:$E,$B$1)</f>
        <v>0</v>
      </c>
      <c r="H107" s="9">
        <f>SUMIFS('2013Figures'!$J:$J,'2013Figures'!$C:$C,$A107,'2013Figures'!$H:$H,$B107,'2013Figures'!$I:$I,$C107,'2013Figures'!$B:$B,"CyToBroker",'2013Figures'!$G:$G,"P1",'2013Figures'!$E:$E,$B$1)</f>
        <v>0</v>
      </c>
      <c r="J107" s="8">
        <v>200901</v>
      </c>
      <c r="L107" s="42">
        <f>SUMIFS('2012Figures'!$J:$J,'2012Figures'!$C:$C,$A107,'2012Figures'!$H:$H,$B107,'2012Figures'!$I:$I,$C107,'2012Figures'!$E:$E,$B$1)</f>
        <v>0</v>
      </c>
      <c r="M107" s="52">
        <f>SUMIFS('2012Figures'!$J:$J,'2012Figures'!$C:$C,$A107,'2012Figures'!$H:$H,$B107,'2012Figures'!$I:$I,$C107,'2012Figures'!$B:$B,"BrokerToCy",'2012Figures'!$G:$G,"E1",'2012Figures'!$E:$E,$B$1)</f>
        <v>0</v>
      </c>
      <c r="N107" s="52">
        <f>SUMIFS('2012Figures'!$J:$J,'2012Figures'!$C:$C,$A107,'2012Figures'!$H:$H,$B107,'2012Figures'!$I:$I,$C107,'2012Figures'!$B:$B,"BrokerToCy",'2012Figures'!$G:$G,"P1",'2012Figures'!$E:$E,$B$1)</f>
        <v>0</v>
      </c>
      <c r="O107" s="52">
        <f>SUMIFS('2012Figures'!$J:$J,'2012Figures'!$C:$C,$A107,'2012Figures'!$H:$H,$B107,'2012Figures'!$I:$I,$C107,'2012Figures'!$B:$B,"CyToBroker",'2012Figures'!$G:$G,"E1",'2012Figures'!$E:$E,$B$1)</f>
        <v>0</v>
      </c>
      <c r="P107" s="52">
        <f>SUMIFS('2012Figures'!$J:$J,'2012Figures'!$C:$C,$A107,'2012Figures'!$H:$H,$B107,'2012Figures'!$I:$I,$C107,'2012Figures'!$B:$B,"CyToBroker",'2012Figures'!$G:$G,"P1",'2012Figures'!$E:$E,$B$1)</f>
        <v>0</v>
      </c>
      <c r="R107" s="46" t="str">
        <f t="shared" si="18"/>
        <v/>
      </c>
      <c r="S107" s="46" t="str">
        <f t="shared" si="18"/>
        <v/>
      </c>
      <c r="T107" s="46" t="str">
        <f t="shared" si="18"/>
        <v/>
      </c>
      <c r="U107" s="46" t="str">
        <f t="shared" si="18"/>
        <v/>
      </c>
      <c r="V107" s="46" t="str">
        <f t="shared" si="18"/>
        <v/>
      </c>
    </row>
    <row r="108" spans="1:22" x14ac:dyDescent="0.2">
      <c r="A108" s="1">
        <v>104</v>
      </c>
      <c r="B108" s="1" t="s">
        <v>95</v>
      </c>
      <c r="C108" s="8">
        <v>3</v>
      </c>
      <c r="D108" s="29">
        <f>SUMIFS('2013Figures'!$J:$J,'2013Figures'!$C:$C,$A108,'2013Figures'!$H:$H,$B108,'2013Figures'!$I:$I,$C108,'2013Figures'!$E:$E,$B$1)</f>
        <v>0</v>
      </c>
      <c r="E108" s="9">
        <f>SUMIFS('2013Figures'!$J:$J,'2013Figures'!$C:$C,$A108,'2013Figures'!$H:$H,$B108,'2013Figures'!$I:$I,$C108,'2013Figures'!$B:$B,"BrokerToCy",'2013Figures'!$G:$G,"E1",'2013Figures'!$E:$E,$B$1)</f>
        <v>0</v>
      </c>
      <c r="F108" s="9">
        <f>SUMIFS('2013Figures'!$J:$J,'2013Figures'!$C:$C,$A108,'2013Figures'!$H:$H,$B108,'2013Figures'!$I:$I,$C108,'2013Figures'!$B:$B,"BrokerToCy",'2013Figures'!$G:$G,"P1",'2013Figures'!$E:$E,$B$1)</f>
        <v>0</v>
      </c>
      <c r="G108" s="9">
        <f>SUMIFS('2013Figures'!$J:$J,'2013Figures'!$C:$C,$A108,'2013Figures'!$H:$H,$B108,'2013Figures'!$I:$I,$C108,'2013Figures'!$B:$B,"CyToBroker",'2013Figures'!$G:$G,"E1",'2013Figures'!$E:$E,$B$1)</f>
        <v>0</v>
      </c>
      <c r="H108" s="9">
        <f>SUMIFS('2013Figures'!$J:$J,'2013Figures'!$C:$C,$A108,'2013Figures'!$H:$H,$B108,'2013Figures'!$I:$I,$C108,'2013Figures'!$B:$B,"CyToBroker",'2013Figures'!$G:$G,"P1",'2013Figures'!$E:$E,$B$1)</f>
        <v>0</v>
      </c>
      <c r="J108" s="8">
        <v>200801</v>
      </c>
      <c r="L108" s="42">
        <f>SUMIFS('2012Figures'!$J:$J,'2012Figures'!$C:$C,$A108,'2012Figures'!$H:$H,$B108,'2012Figures'!$I:$I,$C108,'2012Figures'!$E:$E,$B$1)</f>
        <v>0</v>
      </c>
      <c r="M108" s="52">
        <f>SUMIFS('2012Figures'!$J:$J,'2012Figures'!$C:$C,$A108,'2012Figures'!$H:$H,$B108,'2012Figures'!$I:$I,$C108,'2012Figures'!$B:$B,"BrokerToCy",'2012Figures'!$G:$G,"E1",'2012Figures'!$E:$E,$B$1)</f>
        <v>0</v>
      </c>
      <c r="N108" s="52">
        <f>SUMIFS('2012Figures'!$J:$J,'2012Figures'!$C:$C,$A108,'2012Figures'!$H:$H,$B108,'2012Figures'!$I:$I,$C108,'2012Figures'!$B:$B,"BrokerToCy",'2012Figures'!$G:$G,"P1",'2012Figures'!$E:$E,$B$1)</f>
        <v>0</v>
      </c>
      <c r="O108" s="52">
        <f>SUMIFS('2012Figures'!$J:$J,'2012Figures'!$C:$C,$A108,'2012Figures'!$H:$H,$B108,'2012Figures'!$I:$I,$C108,'2012Figures'!$B:$B,"CyToBroker",'2012Figures'!$G:$G,"E1",'2012Figures'!$E:$E,$B$1)</f>
        <v>0</v>
      </c>
      <c r="P108" s="52">
        <f>SUMIFS('2012Figures'!$J:$J,'2012Figures'!$C:$C,$A108,'2012Figures'!$H:$H,$B108,'2012Figures'!$I:$I,$C108,'2012Figures'!$B:$B,"CyToBroker",'2012Figures'!$G:$G,"P1",'2012Figures'!$E:$E,$B$1)</f>
        <v>0</v>
      </c>
      <c r="R108" s="46" t="str">
        <f t="shared" si="18"/>
        <v/>
      </c>
      <c r="S108" s="46" t="str">
        <f t="shared" si="18"/>
        <v/>
      </c>
      <c r="T108" s="46" t="str">
        <f t="shared" si="18"/>
        <v/>
      </c>
      <c r="U108" s="46" t="str">
        <f t="shared" si="18"/>
        <v/>
      </c>
      <c r="V108" s="46" t="str">
        <f t="shared" si="18"/>
        <v/>
      </c>
    </row>
    <row r="109" spans="1:22" x14ac:dyDescent="0.2">
      <c r="A109" s="1">
        <v>104</v>
      </c>
      <c r="B109" s="1" t="s">
        <v>95</v>
      </c>
      <c r="C109" s="8">
        <v>2</v>
      </c>
      <c r="D109" s="29">
        <f>SUMIFS('2013Figures'!$J:$J,'2013Figures'!$C:$C,$A109,'2013Figures'!$H:$H,$B109,'2013Figures'!$I:$I,$C109,'2013Figures'!$E:$E,$B$1)</f>
        <v>0</v>
      </c>
      <c r="E109" s="9">
        <f>SUMIFS('2013Figures'!$J:$J,'2013Figures'!$C:$C,$A109,'2013Figures'!$H:$H,$B109,'2013Figures'!$I:$I,$C109,'2013Figures'!$B:$B,"BrokerToCy",'2013Figures'!$G:$G,"E1",'2013Figures'!$E:$E,$B$1)</f>
        <v>0</v>
      </c>
      <c r="F109" s="9">
        <f>SUMIFS('2013Figures'!$J:$J,'2013Figures'!$C:$C,$A109,'2013Figures'!$H:$H,$B109,'2013Figures'!$I:$I,$C109,'2013Figures'!$B:$B,"BrokerToCy",'2013Figures'!$G:$G,"P1",'2013Figures'!$E:$E,$B$1)</f>
        <v>0</v>
      </c>
      <c r="G109" s="9">
        <f>SUMIFS('2013Figures'!$J:$J,'2013Figures'!$C:$C,$A109,'2013Figures'!$H:$H,$B109,'2013Figures'!$I:$I,$C109,'2013Figures'!$B:$B,"CyToBroker",'2013Figures'!$G:$G,"E1",'2013Figures'!$E:$E,$B$1)</f>
        <v>0</v>
      </c>
      <c r="H109" s="9">
        <f>SUMIFS('2013Figures'!$J:$J,'2013Figures'!$C:$C,$A109,'2013Figures'!$H:$H,$B109,'2013Figures'!$I:$I,$C109,'2013Figures'!$B:$B,"CyToBroker",'2013Figures'!$G:$G,"P1",'2013Figures'!$E:$E,$B$1)</f>
        <v>0</v>
      </c>
      <c r="J109" s="8">
        <v>200701</v>
      </c>
      <c r="L109" s="42">
        <f>SUMIFS('2012Figures'!$J:$J,'2012Figures'!$C:$C,$A109,'2012Figures'!$H:$H,$B109,'2012Figures'!$I:$I,$C109,'2012Figures'!$E:$E,$B$1)</f>
        <v>0</v>
      </c>
      <c r="M109" s="52">
        <f>SUMIFS('2012Figures'!$J:$J,'2012Figures'!$C:$C,$A109,'2012Figures'!$H:$H,$B109,'2012Figures'!$I:$I,$C109,'2012Figures'!$B:$B,"BrokerToCy",'2012Figures'!$G:$G,"E1",'2012Figures'!$E:$E,$B$1)</f>
        <v>0</v>
      </c>
      <c r="N109" s="52">
        <f>SUMIFS('2012Figures'!$J:$J,'2012Figures'!$C:$C,$A109,'2012Figures'!$H:$H,$B109,'2012Figures'!$I:$I,$C109,'2012Figures'!$B:$B,"BrokerToCy",'2012Figures'!$G:$G,"P1",'2012Figures'!$E:$E,$B$1)</f>
        <v>0</v>
      </c>
      <c r="O109" s="52">
        <f>SUMIFS('2012Figures'!$J:$J,'2012Figures'!$C:$C,$A109,'2012Figures'!$H:$H,$B109,'2012Figures'!$I:$I,$C109,'2012Figures'!$B:$B,"CyToBroker",'2012Figures'!$G:$G,"E1",'2012Figures'!$E:$E,$B$1)</f>
        <v>0</v>
      </c>
      <c r="P109" s="52">
        <f>SUMIFS('2012Figures'!$J:$J,'2012Figures'!$C:$C,$A109,'2012Figures'!$H:$H,$B109,'2012Figures'!$I:$I,$C109,'2012Figures'!$B:$B,"CyToBroker",'2012Figures'!$G:$G,"P1",'2012Figures'!$E:$E,$B$1)</f>
        <v>0</v>
      </c>
      <c r="R109" s="46" t="str">
        <f t="shared" si="18"/>
        <v/>
      </c>
      <c r="S109" s="46" t="str">
        <f t="shared" si="18"/>
        <v/>
      </c>
      <c r="T109" s="46" t="str">
        <f t="shared" si="18"/>
        <v/>
      </c>
      <c r="U109" s="46" t="str">
        <f t="shared" si="18"/>
        <v/>
      </c>
      <c r="V109" s="46" t="str">
        <f t="shared" si="18"/>
        <v/>
      </c>
    </row>
    <row r="110" spans="1:22" x14ac:dyDescent="0.2">
      <c r="A110" s="1">
        <v>104</v>
      </c>
      <c r="B110" s="1" t="s">
        <v>95</v>
      </c>
      <c r="C110" s="8">
        <v>1</v>
      </c>
      <c r="D110" s="29">
        <f>SUMIFS('2013Figures'!$J:$J,'2013Figures'!$C:$C,$A110,'2013Figures'!$H:$H,$B110,'2013Figures'!$I:$I,$C110,'2013Figures'!$E:$E,$B$1)</f>
        <v>0</v>
      </c>
      <c r="E110" s="9">
        <f>SUMIFS('2013Figures'!$J:$J,'2013Figures'!$C:$C,$A110,'2013Figures'!$H:$H,$B110,'2013Figures'!$I:$I,$C110,'2013Figures'!$B:$B,"BrokerToCy",'2013Figures'!$G:$G,"E1",'2013Figures'!$E:$E,$B$1)</f>
        <v>0</v>
      </c>
      <c r="F110" s="9">
        <f>SUMIFS('2013Figures'!$J:$J,'2013Figures'!$C:$C,$A110,'2013Figures'!$H:$H,$B110,'2013Figures'!$I:$I,$C110,'2013Figures'!$B:$B,"BrokerToCy",'2013Figures'!$G:$G,"P1",'2013Figures'!$E:$E,$B$1)</f>
        <v>0</v>
      </c>
      <c r="G110" s="9">
        <f>SUMIFS('2013Figures'!$J:$J,'2013Figures'!$C:$C,$A110,'2013Figures'!$H:$H,$B110,'2013Figures'!$I:$I,$C110,'2013Figures'!$B:$B,"CyToBroker",'2013Figures'!$G:$G,"E1",'2013Figures'!$E:$E,$B$1)</f>
        <v>0</v>
      </c>
      <c r="H110" s="9">
        <f>SUMIFS('2013Figures'!$J:$J,'2013Figures'!$C:$C,$A110,'2013Figures'!$H:$H,$B110,'2013Figures'!$I:$I,$C110,'2013Figures'!$B:$B,"CyToBroker",'2013Figures'!$G:$G,"P1",'2013Figures'!$E:$E,$B$1)</f>
        <v>0</v>
      </c>
      <c r="J110" s="8">
        <v>200601</v>
      </c>
      <c r="L110" s="42">
        <f>SUMIFS('2012Figures'!$J:$J,'2012Figures'!$C:$C,$A110,'2012Figures'!$H:$H,$B110,'2012Figures'!$I:$I,$C110,'2012Figures'!$E:$E,$B$1)</f>
        <v>0</v>
      </c>
      <c r="M110" s="52">
        <f>SUMIFS('2012Figures'!$J:$J,'2012Figures'!$C:$C,$A110,'2012Figures'!$H:$H,$B110,'2012Figures'!$I:$I,$C110,'2012Figures'!$B:$B,"BrokerToCy",'2012Figures'!$G:$G,"E1",'2012Figures'!$E:$E,$B$1)</f>
        <v>0</v>
      </c>
      <c r="N110" s="52">
        <f>SUMIFS('2012Figures'!$J:$J,'2012Figures'!$C:$C,$A110,'2012Figures'!$H:$H,$B110,'2012Figures'!$I:$I,$C110,'2012Figures'!$B:$B,"BrokerToCy",'2012Figures'!$G:$G,"P1",'2012Figures'!$E:$E,$B$1)</f>
        <v>0</v>
      </c>
      <c r="O110" s="52">
        <f>SUMIFS('2012Figures'!$J:$J,'2012Figures'!$C:$C,$A110,'2012Figures'!$H:$H,$B110,'2012Figures'!$I:$I,$C110,'2012Figures'!$B:$B,"CyToBroker",'2012Figures'!$G:$G,"E1",'2012Figures'!$E:$E,$B$1)</f>
        <v>0</v>
      </c>
      <c r="P110" s="52">
        <f>SUMIFS('2012Figures'!$J:$J,'2012Figures'!$C:$C,$A110,'2012Figures'!$H:$H,$B110,'2012Figures'!$I:$I,$C110,'2012Figures'!$B:$B,"CyToBroker",'2012Figures'!$G:$G,"P1",'2012Figures'!$E:$E,$B$1)</f>
        <v>0</v>
      </c>
      <c r="R110" s="46" t="str">
        <f t="shared" si="18"/>
        <v/>
      </c>
      <c r="S110" s="46" t="str">
        <f t="shared" si="18"/>
        <v/>
      </c>
      <c r="T110" s="46" t="str">
        <f t="shared" si="18"/>
        <v/>
      </c>
      <c r="U110" s="46" t="str">
        <f t="shared" si="18"/>
        <v/>
      </c>
      <c r="V110" s="46" t="str">
        <f t="shared" si="18"/>
        <v/>
      </c>
    </row>
    <row r="111" spans="1:22" x14ac:dyDescent="0.2">
      <c r="A111" s="1">
        <v>104</v>
      </c>
      <c r="B111" s="1" t="s">
        <v>95</v>
      </c>
      <c r="D111" s="29">
        <f>SUMIFS('2013Figures'!$J:$J,'2013Figures'!$C:$C,$A111,'2013Figures'!$H:$H,$B111,'2013Figures'!$I:$I,"",'2013Figures'!$E:$E,$B$1)</f>
        <v>0</v>
      </c>
      <c r="E111" s="9">
        <f>SUMIFS('2013Figures'!$J:$J,'2013Figures'!$C:$C,$A111,'2013Figures'!$H:$H,$B111,'2013Figures'!$I:$I,"",'2013Figures'!$B:$B,"BrokerToCy",'2013Figures'!$G:$G,"E1",'2013Figures'!$E:$E,$B$1)</f>
        <v>0</v>
      </c>
      <c r="F111" s="9">
        <f>SUMIFS('2013Figures'!$J:$J,'2013Figures'!$C:$C,$A111,'2013Figures'!$H:$H,$B111,'2013Figures'!$I:$I,"",'2013Figures'!$B:$B,"BrokerToCy",'2013Figures'!$G:$G,"P1",'2013Figures'!$E:$E,$B$1)</f>
        <v>0</v>
      </c>
      <c r="G111" s="9">
        <f>SUMIFS('2013Figures'!$J:$J,'2013Figures'!$C:$C,$A111,'2013Figures'!$H:$H,$B111,'2013Figures'!$I:$I,"",'2013Figures'!$B:$B,"CyToBroker",'2013Figures'!$G:$G,"E1",'2013Figures'!$E:$E,$B$1)</f>
        <v>0</v>
      </c>
      <c r="H111" s="9">
        <f>SUMIFS('2013Figures'!$J:$J,'2013Figures'!$C:$C,$A111,'2013Figures'!$H:$H,$B111,'2013Figures'!$I:$I,"",'2013Figures'!$B:$B,"CyToBroker",'2013Figures'!$G:$G,"P1",'2013Figures'!$E:$E,$B$1)</f>
        <v>0</v>
      </c>
      <c r="J111" s="8" t="s">
        <v>131</v>
      </c>
      <c r="L111" s="42">
        <f>SUMIFS('2012Figures'!$J:$J,'2012Figures'!$C:$C,$A111,'2012Figures'!$H:$H,$B111,'2012Figures'!$I:$I,"",'2012Figures'!$E:$E,$B$1)</f>
        <v>0</v>
      </c>
      <c r="M111" s="52">
        <f>SUMIFS('2012Figures'!$J:$J,'2012Figures'!$C:$C,$A111,'2012Figures'!$H:$H,$B111,'2012Figures'!$I:$I,"",'2012Figures'!$B:$B,"BrokerToCy",'2012Figures'!$G:$G,"E1",'2012Figures'!$E:$E,$B$1)</f>
        <v>0</v>
      </c>
      <c r="N111" s="52">
        <f>SUMIFS('2012Figures'!$J:$J,'2012Figures'!$C:$C,$A111,'2012Figures'!$H:$H,$B111,'2012Figures'!$I:$I,"",'2012Figures'!$B:$B,"BrokerToCy",'2012Figures'!$G:$G,"P1",'2012Figures'!$E:$E,$B$1)</f>
        <v>0</v>
      </c>
      <c r="O111" s="52">
        <f>SUMIFS('2012Figures'!$J:$J,'2012Figures'!$C:$C,$A111,'2012Figures'!$H:$H,$B111,'2012Figures'!$I:$I,"",'2012Figures'!$B:$B,"CyToBroker",'2012Figures'!$G:$G,"E1",'2012Figures'!$E:$E,$B$1)</f>
        <v>0</v>
      </c>
      <c r="P111" s="52">
        <f>SUMIFS('2012Figures'!$J:$J,'2012Figures'!$C:$C,$A111,'2012Figures'!$H:$H,$B111,'2012Figures'!$I:$I,"",'2012Figures'!$B:$B,"CyToBroker",'2012Figures'!$G:$G,"P1",'2012Figures'!$E:$E,$B$1)</f>
        <v>0</v>
      </c>
      <c r="R111" s="46" t="str">
        <f t="shared" si="18"/>
        <v/>
      </c>
      <c r="S111" s="46" t="str">
        <f t="shared" si="18"/>
        <v/>
      </c>
      <c r="T111" s="46" t="str">
        <f t="shared" si="18"/>
        <v/>
      </c>
      <c r="U111" s="46" t="str">
        <f t="shared" si="18"/>
        <v/>
      </c>
      <c r="V111" s="46" t="str">
        <f t="shared" si="18"/>
        <v/>
      </c>
    </row>
    <row r="112" spans="1:22" x14ac:dyDescent="0.2">
      <c r="A112" s="1">
        <v>104</v>
      </c>
      <c r="B112" s="1" t="s">
        <v>96</v>
      </c>
      <c r="C112" s="8">
        <v>2</v>
      </c>
      <c r="D112" s="29">
        <f>SUMIFS('2013Figures'!$J:$J,'2013Figures'!$C:$C,$A112,'2013Figures'!$H:$H,$B112,'2013Figures'!$I:$I,$C112,'2013Figures'!$E:$E,$B$1)</f>
        <v>0</v>
      </c>
      <c r="E112" s="9">
        <f>SUMIFS('2013Figures'!$J:$J,'2013Figures'!$C:$C,$A112,'2013Figures'!$H:$H,$B112,'2013Figures'!$I:$I,$C112,'2013Figures'!$B:$B,"BrokerToCy",'2013Figures'!$G:$G,"E1",'2013Figures'!$E:$E,$B$1)</f>
        <v>0</v>
      </c>
      <c r="F112" s="9">
        <f>SUMIFS('2013Figures'!$J:$J,'2013Figures'!$C:$C,$A112,'2013Figures'!$H:$H,$B112,'2013Figures'!$I:$I,$C112,'2013Figures'!$B:$B,"BrokerToCy",'2013Figures'!$G:$G,"P1",'2013Figures'!$E:$E,$B$1)</f>
        <v>0</v>
      </c>
      <c r="G112" s="9">
        <f>SUMIFS('2013Figures'!$J:$J,'2013Figures'!$C:$C,$A112,'2013Figures'!$H:$H,$B112,'2013Figures'!$I:$I,$C112,'2013Figures'!$B:$B,"CyToBroker",'2013Figures'!$G:$G,"E1",'2013Figures'!$E:$E,$B$1)</f>
        <v>0</v>
      </c>
      <c r="H112" s="9">
        <f>SUMIFS('2013Figures'!$J:$J,'2013Figures'!$C:$C,$A112,'2013Figures'!$H:$H,$B112,'2013Figures'!$I:$I,$C112,'2013Figures'!$B:$B,"CyToBroker",'2013Figures'!$G:$G,"P1",'2013Figures'!$E:$E,$B$1)</f>
        <v>0</v>
      </c>
      <c r="I112" s="30"/>
      <c r="J112" s="31">
        <v>201001</v>
      </c>
      <c r="K112" s="30"/>
      <c r="L112" s="42">
        <f>SUMIFS('2012Figures'!$J:$J,'2012Figures'!$C:$C,$A112,'2012Figures'!$H:$H,$B112,'2012Figures'!$I:$I,$C112,'2012Figures'!$E:$E,$B$1)</f>
        <v>0</v>
      </c>
      <c r="M112" s="52">
        <f>SUMIFS('2012Figures'!$J:$J,'2012Figures'!$C:$C,$A112,'2012Figures'!$H:$H,$B112,'2012Figures'!$I:$I,$C112,'2012Figures'!$B:$B,"BrokerToCy",'2012Figures'!$G:$G,"E1",'2012Figures'!$E:$E,$B$1)</f>
        <v>0</v>
      </c>
      <c r="N112" s="52">
        <f>SUMIFS('2012Figures'!$J:$J,'2012Figures'!$C:$C,$A112,'2012Figures'!$H:$H,$B112,'2012Figures'!$I:$I,$C112,'2012Figures'!$B:$B,"BrokerToCy",'2012Figures'!$G:$G,"P1",'2012Figures'!$E:$E,$B$1)</f>
        <v>0</v>
      </c>
      <c r="O112" s="52">
        <f>SUMIFS('2012Figures'!$J:$J,'2012Figures'!$C:$C,$A112,'2012Figures'!$H:$H,$B112,'2012Figures'!$I:$I,$C112,'2012Figures'!$B:$B,"CyToBroker",'2012Figures'!$G:$G,"E1",'2012Figures'!$E:$E,$B$1)</f>
        <v>0</v>
      </c>
      <c r="P112" s="52">
        <f>SUMIFS('2012Figures'!$J:$J,'2012Figures'!$C:$C,$A112,'2012Figures'!$H:$H,$B112,'2012Figures'!$I:$I,$C112,'2012Figures'!$B:$B,"CyToBroker",'2012Figures'!$G:$G,"P1",'2012Figures'!$E:$E,$B$1)</f>
        <v>0</v>
      </c>
      <c r="Q112" s="30"/>
      <c r="R112" s="46" t="str">
        <f t="shared" si="18"/>
        <v/>
      </c>
      <c r="S112" s="46" t="str">
        <f t="shared" si="18"/>
        <v/>
      </c>
      <c r="T112" s="46" t="str">
        <f t="shared" si="18"/>
        <v/>
      </c>
      <c r="U112" s="46" t="str">
        <f t="shared" si="18"/>
        <v/>
      </c>
      <c r="V112" s="46" t="str">
        <f t="shared" si="18"/>
        <v/>
      </c>
    </row>
    <row r="113" spans="1:22" x14ac:dyDescent="0.2">
      <c r="A113" s="1">
        <v>104</v>
      </c>
      <c r="B113" s="1" t="s">
        <v>96</v>
      </c>
      <c r="C113" s="8">
        <v>1</v>
      </c>
      <c r="D113" s="29">
        <f>SUMIFS('2013Figures'!$J:$J,'2013Figures'!$C:$C,$A113,'2013Figures'!$H:$H,$B113,'2013Figures'!$I:$I,$C113,'2013Figures'!$E:$E,$B$1)</f>
        <v>0</v>
      </c>
      <c r="E113" s="9">
        <f>SUMIFS('2013Figures'!$J:$J,'2013Figures'!$C:$C,$A113,'2013Figures'!$H:$H,$B113,'2013Figures'!$I:$I,$C113,'2013Figures'!$B:$B,"BrokerToCy",'2013Figures'!$G:$G,"E1",'2013Figures'!$E:$E,$B$1)</f>
        <v>0</v>
      </c>
      <c r="F113" s="9">
        <f>SUMIFS('2013Figures'!$J:$J,'2013Figures'!$C:$C,$A113,'2013Figures'!$H:$H,$B113,'2013Figures'!$I:$I,$C113,'2013Figures'!$B:$B,"BrokerToCy",'2013Figures'!$G:$G,"P1",'2013Figures'!$E:$E,$B$1)</f>
        <v>0</v>
      </c>
      <c r="G113" s="9">
        <f>SUMIFS('2013Figures'!$J:$J,'2013Figures'!$C:$C,$A113,'2013Figures'!$H:$H,$B113,'2013Figures'!$I:$I,$C113,'2013Figures'!$B:$B,"CyToBroker",'2013Figures'!$G:$G,"E1",'2013Figures'!$E:$E,$B$1)</f>
        <v>0</v>
      </c>
      <c r="H113" s="9">
        <f>SUMIFS('2013Figures'!$J:$J,'2013Figures'!$C:$C,$A113,'2013Figures'!$H:$H,$B113,'2013Figures'!$I:$I,$C113,'2013Figures'!$B:$B,"CyToBroker",'2013Figures'!$G:$G,"P1",'2013Figures'!$E:$E,$B$1)</f>
        <v>0</v>
      </c>
      <c r="J113" s="8">
        <v>200601</v>
      </c>
      <c r="L113" s="42">
        <f>SUMIFS('2012Figures'!$J:$J,'2012Figures'!$C:$C,$A113,'2012Figures'!$H:$H,$B113,'2012Figures'!$I:$I,$C113,'2012Figures'!$E:$E,$B$1)</f>
        <v>0</v>
      </c>
      <c r="M113" s="52">
        <f>SUMIFS('2012Figures'!$J:$J,'2012Figures'!$C:$C,$A113,'2012Figures'!$H:$H,$B113,'2012Figures'!$I:$I,$C113,'2012Figures'!$B:$B,"BrokerToCy",'2012Figures'!$G:$G,"E1",'2012Figures'!$E:$E,$B$1)</f>
        <v>0</v>
      </c>
      <c r="N113" s="52">
        <f>SUMIFS('2012Figures'!$J:$J,'2012Figures'!$C:$C,$A113,'2012Figures'!$H:$H,$B113,'2012Figures'!$I:$I,$C113,'2012Figures'!$B:$B,"BrokerToCy",'2012Figures'!$G:$G,"P1",'2012Figures'!$E:$E,$B$1)</f>
        <v>0</v>
      </c>
      <c r="O113" s="52">
        <f>SUMIFS('2012Figures'!$J:$J,'2012Figures'!$C:$C,$A113,'2012Figures'!$H:$H,$B113,'2012Figures'!$I:$I,$C113,'2012Figures'!$B:$B,"CyToBroker",'2012Figures'!$G:$G,"E1",'2012Figures'!$E:$E,$B$1)</f>
        <v>0</v>
      </c>
      <c r="P113" s="52">
        <f>SUMIFS('2012Figures'!$J:$J,'2012Figures'!$C:$C,$A113,'2012Figures'!$H:$H,$B113,'2012Figures'!$I:$I,$C113,'2012Figures'!$B:$B,"CyToBroker",'2012Figures'!$G:$G,"P1",'2012Figures'!$E:$E,$B$1)</f>
        <v>0</v>
      </c>
      <c r="R113" s="46" t="str">
        <f t="shared" si="18"/>
        <v/>
      </c>
      <c r="S113" s="46" t="str">
        <f t="shared" si="18"/>
        <v/>
      </c>
      <c r="T113" s="46" t="str">
        <f t="shared" si="18"/>
        <v/>
      </c>
      <c r="U113" s="46" t="str">
        <f t="shared" si="18"/>
        <v/>
      </c>
      <c r="V113" s="46" t="str">
        <f t="shared" si="18"/>
        <v/>
      </c>
    </row>
    <row r="114" spans="1:22" x14ac:dyDescent="0.2">
      <c r="A114" s="1">
        <v>104</v>
      </c>
      <c r="B114" s="1" t="s">
        <v>96</v>
      </c>
      <c r="D114" s="29">
        <f>SUMIFS('2013Figures'!$J:$J,'2013Figures'!$C:$C,$A114,'2013Figures'!$H:$H,$B114,'2013Figures'!$I:$I,"",'2013Figures'!$E:$E,$B$1)</f>
        <v>0</v>
      </c>
      <c r="E114" s="9">
        <f>SUMIFS('2013Figures'!$J:$J,'2013Figures'!$C:$C,$A114,'2013Figures'!$H:$H,$B114,'2013Figures'!$I:$I,"",'2013Figures'!$B:$B,"BrokerToCy",'2013Figures'!$G:$G,"E1",'2013Figures'!$E:$E,$B$1)</f>
        <v>0</v>
      </c>
      <c r="F114" s="9">
        <f>SUMIFS('2013Figures'!$J:$J,'2013Figures'!$C:$C,$A114,'2013Figures'!$H:$H,$B114,'2013Figures'!$I:$I,"",'2013Figures'!$B:$B,"BrokerToCy",'2013Figures'!$G:$G,"P1",'2013Figures'!$E:$E,$B$1)</f>
        <v>0</v>
      </c>
      <c r="G114" s="9">
        <f>SUMIFS('2013Figures'!$J:$J,'2013Figures'!$C:$C,$A114,'2013Figures'!$H:$H,$B114,'2013Figures'!$I:$I,"",'2013Figures'!$B:$B,"CyToBroker",'2013Figures'!$G:$G,"E1",'2013Figures'!$E:$E,$B$1)</f>
        <v>0</v>
      </c>
      <c r="H114" s="9">
        <f>SUMIFS('2013Figures'!$J:$J,'2013Figures'!$C:$C,$A114,'2013Figures'!$H:$H,$B114,'2013Figures'!$I:$I,"",'2013Figures'!$B:$B,"CyToBroker",'2013Figures'!$G:$G,"P1",'2013Figures'!$E:$E,$B$1)</f>
        <v>0</v>
      </c>
      <c r="J114" s="8" t="s">
        <v>131</v>
      </c>
      <c r="L114" s="42">
        <f>SUMIFS('2012Figures'!$J:$J,'2012Figures'!$C:$C,$A114,'2012Figures'!$H:$H,$B114,'2012Figures'!$I:$I,"",'2012Figures'!$E:$E,$B$1)</f>
        <v>0</v>
      </c>
      <c r="M114" s="52">
        <f>SUMIFS('2012Figures'!$J:$J,'2012Figures'!$C:$C,$A114,'2012Figures'!$H:$H,$B114,'2012Figures'!$I:$I,"",'2012Figures'!$B:$B,"BrokerToCy",'2012Figures'!$G:$G,"E1",'2012Figures'!$E:$E,$B$1)</f>
        <v>0</v>
      </c>
      <c r="N114" s="52">
        <f>SUMIFS('2012Figures'!$J:$J,'2012Figures'!$C:$C,$A114,'2012Figures'!$H:$H,$B114,'2012Figures'!$I:$I,"",'2012Figures'!$B:$B,"BrokerToCy",'2012Figures'!$G:$G,"P1",'2012Figures'!$E:$E,$B$1)</f>
        <v>0</v>
      </c>
      <c r="O114" s="52">
        <f>SUMIFS('2012Figures'!$J:$J,'2012Figures'!$C:$C,$A114,'2012Figures'!$H:$H,$B114,'2012Figures'!$I:$I,"",'2012Figures'!$B:$B,"CyToBroker",'2012Figures'!$G:$G,"E1",'2012Figures'!$E:$E,$B$1)</f>
        <v>0</v>
      </c>
      <c r="P114" s="52">
        <f>SUMIFS('2012Figures'!$J:$J,'2012Figures'!$C:$C,$A114,'2012Figures'!$H:$H,$B114,'2012Figures'!$I:$I,"",'2012Figures'!$B:$B,"CyToBroker",'2012Figures'!$G:$G,"P1",'2012Figures'!$E:$E,$B$1)</f>
        <v>0</v>
      </c>
      <c r="R114" s="46" t="str">
        <f t="shared" si="18"/>
        <v/>
      </c>
      <c r="S114" s="46" t="str">
        <f t="shared" si="18"/>
        <v/>
      </c>
      <c r="T114" s="46" t="str">
        <f t="shared" si="18"/>
        <v/>
      </c>
      <c r="U114" s="46" t="str">
        <f t="shared" si="18"/>
        <v/>
      </c>
      <c r="V114" s="46" t="str">
        <f t="shared" si="18"/>
        <v/>
      </c>
    </row>
    <row r="115" spans="1:22" x14ac:dyDescent="0.2">
      <c r="A115" s="1">
        <v>104</v>
      </c>
      <c r="B115" s="1" t="s">
        <v>97</v>
      </c>
      <c r="C115" s="8">
        <v>11</v>
      </c>
      <c r="D115" s="29">
        <f>SUMIFS('2013Figures'!$J:$J,'2013Figures'!$C:$C,$A115,'2013Figures'!$H:$H,$B115,'2013Figures'!$I:$I,$C115,'2013Figures'!$E:$E,$B$1)</f>
        <v>0</v>
      </c>
      <c r="E115" s="9">
        <f>SUMIFS('2013Figures'!$J:$J,'2013Figures'!$C:$C,$A115,'2013Figures'!$H:$H,$B115,'2013Figures'!$I:$I,$C115,'2013Figures'!$B:$B,"BrokerToCy",'2013Figures'!$G:$G,"E1",'2013Figures'!$E:$E,$B$1)</f>
        <v>0</v>
      </c>
      <c r="F115" s="9">
        <f>SUMIFS('2013Figures'!$J:$J,'2013Figures'!$C:$C,$A115,'2013Figures'!$H:$H,$B115,'2013Figures'!$I:$I,$C115,'2013Figures'!$B:$B,"BrokerToCy",'2013Figures'!$G:$G,"P1",'2013Figures'!$E:$E,$B$1)</f>
        <v>0</v>
      </c>
      <c r="G115" s="9">
        <f>SUMIFS('2013Figures'!$J:$J,'2013Figures'!$C:$C,$A115,'2013Figures'!$H:$H,$B115,'2013Figures'!$I:$I,$C115,'2013Figures'!$B:$B,"CyToBroker",'2013Figures'!$G:$G,"E1",'2013Figures'!$E:$E,$B$1)</f>
        <v>0</v>
      </c>
      <c r="H115" s="9">
        <f>SUMIFS('2013Figures'!$J:$J,'2013Figures'!$C:$C,$A115,'2013Figures'!$H:$H,$B115,'2013Figures'!$I:$I,$C115,'2013Figures'!$B:$B,"CyToBroker",'2013Figures'!$G:$G,"P1",'2013Figures'!$E:$E,$B$1)</f>
        <v>0</v>
      </c>
      <c r="L115" s="42">
        <f>SUMIFS('2012Figures'!$J:$J,'2012Figures'!$C:$C,$A115,'2012Figures'!$H:$H,$B115,'2012Figures'!$I:$I,$C115,'2012Figures'!$E:$E,$B$1)</f>
        <v>0</v>
      </c>
      <c r="M115" s="52">
        <f>SUMIFS('2012Figures'!$J:$J,'2012Figures'!$C:$C,$A115,'2012Figures'!$H:$H,$B115,'2012Figures'!$I:$I,$C115,'2012Figures'!$B:$B,"BrokerToCy",'2012Figures'!$G:$G,"E1",'2012Figures'!$E:$E,$B$1)</f>
        <v>0</v>
      </c>
      <c r="N115" s="52">
        <f>SUMIFS('2012Figures'!$J:$J,'2012Figures'!$C:$C,$A115,'2012Figures'!$H:$H,$B115,'2012Figures'!$I:$I,$C115,'2012Figures'!$B:$B,"BrokerToCy",'2012Figures'!$G:$G,"P1",'2012Figures'!$E:$E,$B$1)</f>
        <v>0</v>
      </c>
      <c r="O115" s="52">
        <f>SUMIFS('2012Figures'!$J:$J,'2012Figures'!$C:$C,$A115,'2012Figures'!$H:$H,$B115,'2012Figures'!$I:$I,$C115,'2012Figures'!$B:$B,"CyToBroker",'2012Figures'!$G:$G,"E1",'2012Figures'!$E:$E,$B$1)</f>
        <v>0</v>
      </c>
      <c r="P115" s="52">
        <f>SUMIFS('2012Figures'!$J:$J,'2012Figures'!$C:$C,$A115,'2012Figures'!$H:$H,$B115,'2012Figures'!$I:$I,$C115,'2012Figures'!$B:$B,"CyToBroker",'2012Figures'!$G:$G,"P1",'2012Figures'!$E:$E,$B$1)</f>
        <v>0</v>
      </c>
      <c r="R115" s="46" t="str">
        <f t="shared" si="18"/>
        <v/>
      </c>
      <c r="S115" s="46" t="str">
        <f t="shared" si="18"/>
        <v/>
      </c>
      <c r="T115" s="46" t="str">
        <f t="shared" si="18"/>
        <v/>
      </c>
      <c r="U115" s="46" t="str">
        <f t="shared" si="18"/>
        <v/>
      </c>
      <c r="V115" s="46" t="str">
        <f t="shared" si="18"/>
        <v/>
      </c>
    </row>
    <row r="116" spans="1:22" x14ac:dyDescent="0.2">
      <c r="A116" s="1">
        <v>104</v>
      </c>
      <c r="B116" s="1" t="s">
        <v>97</v>
      </c>
      <c r="C116" s="8">
        <v>10</v>
      </c>
      <c r="D116" s="29">
        <f>SUMIFS('2013Figures'!$J:$J,'2013Figures'!$C:$C,$A116,'2013Figures'!$H:$H,$B116,'2013Figures'!$I:$I,$C116,'2013Figures'!$E:$E,$B$1)</f>
        <v>0</v>
      </c>
      <c r="E116" s="9">
        <f>SUMIFS('2013Figures'!$J:$J,'2013Figures'!$C:$C,$A116,'2013Figures'!$H:$H,$B116,'2013Figures'!$I:$I,$C116,'2013Figures'!$B:$B,"BrokerToCy",'2013Figures'!$G:$G,"E1",'2013Figures'!$E:$E,$B$1)</f>
        <v>0</v>
      </c>
      <c r="F116" s="9">
        <f>SUMIFS('2013Figures'!$J:$J,'2013Figures'!$C:$C,$A116,'2013Figures'!$H:$H,$B116,'2013Figures'!$I:$I,$C116,'2013Figures'!$B:$B,"BrokerToCy",'2013Figures'!$G:$G,"P1",'2013Figures'!$E:$E,$B$1)</f>
        <v>0</v>
      </c>
      <c r="G116" s="9">
        <f>SUMIFS('2013Figures'!$J:$J,'2013Figures'!$C:$C,$A116,'2013Figures'!$H:$H,$B116,'2013Figures'!$I:$I,$C116,'2013Figures'!$B:$B,"CyToBroker",'2013Figures'!$G:$G,"E1",'2013Figures'!$E:$E,$B$1)</f>
        <v>0</v>
      </c>
      <c r="H116" s="9">
        <f>SUMIFS('2013Figures'!$J:$J,'2013Figures'!$C:$C,$A116,'2013Figures'!$H:$H,$B116,'2013Figures'!$I:$I,$C116,'2013Figures'!$B:$B,"CyToBroker",'2013Figures'!$G:$G,"P1",'2013Figures'!$E:$E,$B$1)</f>
        <v>0</v>
      </c>
      <c r="J116" s="8">
        <v>201501</v>
      </c>
      <c r="L116" s="42">
        <f>SUMIFS('2012Figures'!$J:$J,'2012Figures'!$C:$C,$A116,'2012Figures'!$H:$H,$B116,'2012Figures'!$I:$I,$C116,'2012Figures'!$E:$E,$B$1)</f>
        <v>0</v>
      </c>
      <c r="M116" s="52">
        <f>SUMIFS('2012Figures'!$J:$J,'2012Figures'!$C:$C,$A116,'2012Figures'!$H:$H,$B116,'2012Figures'!$I:$I,$C116,'2012Figures'!$B:$B,"BrokerToCy",'2012Figures'!$G:$G,"E1",'2012Figures'!$E:$E,$B$1)</f>
        <v>0</v>
      </c>
      <c r="N116" s="52">
        <f>SUMIFS('2012Figures'!$J:$J,'2012Figures'!$C:$C,$A116,'2012Figures'!$H:$H,$B116,'2012Figures'!$I:$I,$C116,'2012Figures'!$B:$B,"BrokerToCy",'2012Figures'!$G:$G,"P1",'2012Figures'!$E:$E,$B$1)</f>
        <v>0</v>
      </c>
      <c r="O116" s="52">
        <f>SUMIFS('2012Figures'!$J:$J,'2012Figures'!$C:$C,$A116,'2012Figures'!$H:$H,$B116,'2012Figures'!$I:$I,$C116,'2012Figures'!$B:$B,"CyToBroker",'2012Figures'!$G:$G,"E1",'2012Figures'!$E:$E,$B$1)</f>
        <v>0</v>
      </c>
      <c r="P116" s="52">
        <f>SUMIFS('2012Figures'!$J:$J,'2012Figures'!$C:$C,$A116,'2012Figures'!$H:$H,$B116,'2012Figures'!$I:$I,$C116,'2012Figures'!$B:$B,"CyToBroker",'2012Figures'!$G:$G,"P1",'2012Figures'!$E:$E,$B$1)</f>
        <v>0</v>
      </c>
      <c r="R116" s="46" t="str">
        <f t="shared" si="18"/>
        <v/>
      </c>
      <c r="S116" s="46" t="str">
        <f t="shared" si="18"/>
        <v/>
      </c>
      <c r="T116" s="46" t="str">
        <f t="shared" si="18"/>
        <v/>
      </c>
      <c r="U116" s="46" t="str">
        <f t="shared" si="18"/>
        <v/>
      </c>
      <c r="V116" s="46" t="str">
        <f t="shared" si="18"/>
        <v/>
      </c>
    </row>
    <row r="117" spans="1:22" x14ac:dyDescent="0.2">
      <c r="A117" s="1">
        <v>104</v>
      </c>
      <c r="B117" s="1" t="s">
        <v>97</v>
      </c>
      <c r="C117" s="8">
        <v>9</v>
      </c>
      <c r="D117" s="29">
        <f>SUMIFS('2013Figures'!$J:$J,'2013Figures'!$C:$C,$A117,'2013Figures'!$H:$H,$B117,'2013Figures'!$I:$I,$C117,'2013Figures'!$E:$E,$B$1)</f>
        <v>0</v>
      </c>
      <c r="E117" s="9">
        <f>SUMIFS('2013Figures'!$J:$J,'2013Figures'!$C:$C,$A117,'2013Figures'!$H:$H,$B117,'2013Figures'!$I:$I,$C117,'2013Figures'!$B:$B,"BrokerToCy",'2013Figures'!$G:$G,"E1",'2013Figures'!$E:$E,$B$1)</f>
        <v>0</v>
      </c>
      <c r="F117" s="9">
        <f>SUMIFS('2013Figures'!$J:$J,'2013Figures'!$C:$C,$A117,'2013Figures'!$H:$H,$B117,'2013Figures'!$I:$I,$C117,'2013Figures'!$B:$B,"BrokerToCy",'2013Figures'!$G:$G,"P1",'2013Figures'!$E:$E,$B$1)</f>
        <v>0</v>
      </c>
      <c r="G117" s="9">
        <f>SUMIFS('2013Figures'!$J:$J,'2013Figures'!$C:$C,$A117,'2013Figures'!$H:$H,$B117,'2013Figures'!$I:$I,$C117,'2013Figures'!$B:$B,"CyToBroker",'2013Figures'!$G:$G,"E1",'2013Figures'!$E:$E,$B$1)</f>
        <v>0</v>
      </c>
      <c r="H117" s="9">
        <f>SUMIFS('2013Figures'!$J:$J,'2013Figures'!$C:$C,$A117,'2013Figures'!$H:$H,$B117,'2013Figures'!$I:$I,$C117,'2013Figures'!$B:$B,"CyToBroker",'2013Figures'!$G:$G,"P1",'2013Figures'!$E:$E,$B$1)</f>
        <v>0</v>
      </c>
      <c r="J117" s="8">
        <v>201401</v>
      </c>
      <c r="L117" s="42">
        <f>SUMIFS('2012Figures'!$J:$J,'2012Figures'!$C:$C,$A117,'2012Figures'!$H:$H,$B117,'2012Figures'!$I:$I,$C117,'2012Figures'!$E:$E,$B$1)</f>
        <v>0</v>
      </c>
      <c r="M117" s="52">
        <f>SUMIFS('2012Figures'!$J:$J,'2012Figures'!$C:$C,$A117,'2012Figures'!$H:$H,$B117,'2012Figures'!$I:$I,$C117,'2012Figures'!$B:$B,"BrokerToCy",'2012Figures'!$G:$G,"E1",'2012Figures'!$E:$E,$B$1)</f>
        <v>0</v>
      </c>
      <c r="N117" s="52">
        <f>SUMIFS('2012Figures'!$J:$J,'2012Figures'!$C:$C,$A117,'2012Figures'!$H:$H,$B117,'2012Figures'!$I:$I,$C117,'2012Figures'!$B:$B,"BrokerToCy",'2012Figures'!$G:$G,"P1",'2012Figures'!$E:$E,$B$1)</f>
        <v>0</v>
      </c>
      <c r="O117" s="52">
        <f>SUMIFS('2012Figures'!$J:$J,'2012Figures'!$C:$C,$A117,'2012Figures'!$H:$H,$B117,'2012Figures'!$I:$I,$C117,'2012Figures'!$B:$B,"CyToBroker",'2012Figures'!$G:$G,"E1",'2012Figures'!$E:$E,$B$1)</f>
        <v>0</v>
      </c>
      <c r="P117" s="52">
        <f>SUMIFS('2012Figures'!$J:$J,'2012Figures'!$C:$C,$A117,'2012Figures'!$H:$H,$B117,'2012Figures'!$I:$I,$C117,'2012Figures'!$B:$B,"CyToBroker",'2012Figures'!$G:$G,"P1",'2012Figures'!$E:$E,$B$1)</f>
        <v>0</v>
      </c>
      <c r="R117" s="46" t="str">
        <f t="shared" si="18"/>
        <v/>
      </c>
      <c r="S117" s="46" t="str">
        <f t="shared" si="18"/>
        <v/>
      </c>
      <c r="T117" s="46" t="str">
        <f t="shared" si="18"/>
        <v/>
      </c>
      <c r="U117" s="46" t="str">
        <f t="shared" si="18"/>
        <v/>
      </c>
      <c r="V117" s="46" t="str">
        <f t="shared" si="18"/>
        <v/>
      </c>
    </row>
    <row r="118" spans="1:22" x14ac:dyDescent="0.2">
      <c r="A118" s="1">
        <v>104</v>
      </c>
      <c r="B118" s="1" t="s">
        <v>97</v>
      </c>
      <c r="C118" s="8">
        <v>8</v>
      </c>
      <c r="D118" s="29">
        <f>SUMIFS('2013Figures'!$J:$J,'2013Figures'!$C:$C,$A118,'2013Figures'!$H:$H,$B118,'2013Figures'!$I:$I,$C118,'2013Figures'!$E:$E,$B$1)</f>
        <v>0</v>
      </c>
      <c r="E118" s="9">
        <f>SUMIFS('2013Figures'!$J:$J,'2013Figures'!$C:$C,$A118,'2013Figures'!$H:$H,$B118,'2013Figures'!$I:$I,$C118,'2013Figures'!$B:$B,"BrokerToCy",'2013Figures'!$G:$G,"E1",'2013Figures'!$E:$E,$B$1)</f>
        <v>0</v>
      </c>
      <c r="F118" s="9">
        <f>SUMIFS('2013Figures'!$J:$J,'2013Figures'!$C:$C,$A118,'2013Figures'!$H:$H,$B118,'2013Figures'!$I:$I,$C118,'2013Figures'!$B:$B,"BrokerToCy",'2013Figures'!$G:$G,"P1",'2013Figures'!$E:$E,$B$1)</f>
        <v>0</v>
      </c>
      <c r="G118" s="9">
        <f>SUMIFS('2013Figures'!$J:$J,'2013Figures'!$C:$C,$A118,'2013Figures'!$H:$H,$B118,'2013Figures'!$I:$I,$C118,'2013Figures'!$B:$B,"CyToBroker",'2013Figures'!$G:$G,"E1",'2013Figures'!$E:$E,$B$1)</f>
        <v>0</v>
      </c>
      <c r="H118" s="9">
        <f>SUMIFS('2013Figures'!$J:$J,'2013Figures'!$C:$C,$A118,'2013Figures'!$H:$H,$B118,'2013Figures'!$I:$I,$C118,'2013Figures'!$B:$B,"CyToBroker",'2013Figures'!$G:$G,"P1",'2013Figures'!$E:$E,$B$1)</f>
        <v>0</v>
      </c>
      <c r="I118" s="30"/>
      <c r="J118" s="31">
        <v>201301</v>
      </c>
      <c r="K118" s="30"/>
      <c r="L118" s="42">
        <f>SUMIFS('2012Figures'!$J:$J,'2012Figures'!$C:$C,$A118,'2012Figures'!$H:$H,$B118,'2012Figures'!$I:$I,$C118,'2012Figures'!$E:$E,$B$1)</f>
        <v>0</v>
      </c>
      <c r="M118" s="52">
        <f>SUMIFS('2012Figures'!$J:$J,'2012Figures'!$C:$C,$A118,'2012Figures'!$H:$H,$B118,'2012Figures'!$I:$I,$C118,'2012Figures'!$B:$B,"BrokerToCy",'2012Figures'!$G:$G,"E1",'2012Figures'!$E:$E,$B$1)</f>
        <v>0</v>
      </c>
      <c r="N118" s="52">
        <f>SUMIFS('2012Figures'!$J:$J,'2012Figures'!$C:$C,$A118,'2012Figures'!$H:$H,$B118,'2012Figures'!$I:$I,$C118,'2012Figures'!$B:$B,"BrokerToCy",'2012Figures'!$G:$G,"P1",'2012Figures'!$E:$E,$B$1)</f>
        <v>0</v>
      </c>
      <c r="O118" s="52">
        <f>SUMIFS('2012Figures'!$J:$J,'2012Figures'!$C:$C,$A118,'2012Figures'!$H:$H,$B118,'2012Figures'!$I:$I,$C118,'2012Figures'!$B:$B,"CyToBroker",'2012Figures'!$G:$G,"E1",'2012Figures'!$E:$E,$B$1)</f>
        <v>0</v>
      </c>
      <c r="P118" s="52">
        <f>SUMIFS('2012Figures'!$J:$J,'2012Figures'!$C:$C,$A118,'2012Figures'!$H:$H,$B118,'2012Figures'!$I:$I,$C118,'2012Figures'!$B:$B,"CyToBroker",'2012Figures'!$G:$G,"P1",'2012Figures'!$E:$E,$B$1)</f>
        <v>0</v>
      </c>
      <c r="Q118" s="30"/>
      <c r="R118" s="46" t="str">
        <f t="shared" si="18"/>
        <v/>
      </c>
      <c r="S118" s="46" t="str">
        <f t="shared" si="18"/>
        <v/>
      </c>
      <c r="T118" s="46" t="str">
        <f t="shared" si="18"/>
        <v/>
      </c>
      <c r="U118" s="46" t="str">
        <f t="shared" si="18"/>
        <v/>
      </c>
      <c r="V118" s="46" t="str">
        <f t="shared" si="18"/>
        <v/>
      </c>
    </row>
    <row r="119" spans="1:22" x14ac:dyDescent="0.2">
      <c r="A119" s="1">
        <v>104</v>
      </c>
      <c r="B119" s="1" t="s">
        <v>97</v>
      </c>
      <c r="C119" s="8">
        <v>7</v>
      </c>
      <c r="D119" s="29">
        <f>SUMIFS('2013Figures'!$J:$J,'2013Figures'!$C:$C,$A119,'2013Figures'!$H:$H,$B119,'2013Figures'!$I:$I,$C119,'2013Figures'!$E:$E,$B$1)</f>
        <v>0</v>
      </c>
      <c r="E119" s="9">
        <f>SUMIFS('2013Figures'!$J:$J,'2013Figures'!$C:$C,$A119,'2013Figures'!$H:$H,$B119,'2013Figures'!$I:$I,$C119,'2013Figures'!$B:$B,"BrokerToCy",'2013Figures'!$G:$G,"E1",'2013Figures'!$E:$E,$B$1)</f>
        <v>0</v>
      </c>
      <c r="F119" s="9">
        <f>SUMIFS('2013Figures'!$J:$J,'2013Figures'!$C:$C,$A119,'2013Figures'!$H:$H,$B119,'2013Figures'!$I:$I,$C119,'2013Figures'!$B:$B,"BrokerToCy",'2013Figures'!$G:$G,"P1",'2013Figures'!$E:$E,$B$1)</f>
        <v>0</v>
      </c>
      <c r="G119" s="9">
        <f>SUMIFS('2013Figures'!$J:$J,'2013Figures'!$C:$C,$A119,'2013Figures'!$H:$H,$B119,'2013Figures'!$I:$I,$C119,'2013Figures'!$B:$B,"CyToBroker",'2013Figures'!$G:$G,"E1",'2013Figures'!$E:$E,$B$1)</f>
        <v>0</v>
      </c>
      <c r="H119" s="9">
        <f>SUMIFS('2013Figures'!$J:$J,'2013Figures'!$C:$C,$A119,'2013Figures'!$H:$H,$B119,'2013Figures'!$I:$I,$C119,'2013Figures'!$B:$B,"CyToBroker",'2013Figures'!$G:$G,"P1",'2013Figures'!$E:$E,$B$1)</f>
        <v>0</v>
      </c>
      <c r="J119" s="8">
        <v>201201</v>
      </c>
      <c r="L119" s="42">
        <f>SUMIFS('2012Figures'!$J:$J,'2012Figures'!$C:$C,$A119,'2012Figures'!$H:$H,$B119,'2012Figures'!$I:$I,$C119,'2012Figures'!$E:$E,$B$1)</f>
        <v>0</v>
      </c>
      <c r="M119" s="52">
        <f>SUMIFS('2012Figures'!$J:$J,'2012Figures'!$C:$C,$A119,'2012Figures'!$H:$H,$B119,'2012Figures'!$I:$I,$C119,'2012Figures'!$B:$B,"BrokerToCy",'2012Figures'!$G:$G,"E1",'2012Figures'!$E:$E,$B$1)</f>
        <v>0</v>
      </c>
      <c r="N119" s="52">
        <f>SUMIFS('2012Figures'!$J:$J,'2012Figures'!$C:$C,$A119,'2012Figures'!$H:$H,$B119,'2012Figures'!$I:$I,$C119,'2012Figures'!$B:$B,"BrokerToCy",'2012Figures'!$G:$G,"P1",'2012Figures'!$E:$E,$B$1)</f>
        <v>0</v>
      </c>
      <c r="O119" s="52">
        <f>SUMIFS('2012Figures'!$J:$J,'2012Figures'!$C:$C,$A119,'2012Figures'!$H:$H,$B119,'2012Figures'!$I:$I,$C119,'2012Figures'!$B:$B,"CyToBroker",'2012Figures'!$G:$G,"E1",'2012Figures'!$E:$E,$B$1)</f>
        <v>0</v>
      </c>
      <c r="P119" s="52">
        <f>SUMIFS('2012Figures'!$J:$J,'2012Figures'!$C:$C,$A119,'2012Figures'!$H:$H,$B119,'2012Figures'!$I:$I,$C119,'2012Figures'!$B:$B,"CyToBroker",'2012Figures'!$G:$G,"P1",'2012Figures'!$E:$E,$B$1)</f>
        <v>0</v>
      </c>
      <c r="R119" s="46" t="str">
        <f t="shared" si="18"/>
        <v/>
      </c>
      <c r="S119" s="46" t="str">
        <f t="shared" si="18"/>
        <v/>
      </c>
      <c r="T119" s="46" t="str">
        <f t="shared" si="18"/>
        <v/>
      </c>
      <c r="U119" s="46" t="str">
        <f t="shared" si="18"/>
        <v/>
      </c>
      <c r="V119" s="46" t="str">
        <f t="shared" si="18"/>
        <v/>
      </c>
    </row>
    <row r="120" spans="1:22" x14ac:dyDescent="0.2">
      <c r="A120" s="1">
        <v>104</v>
      </c>
      <c r="B120" s="1" t="s">
        <v>97</v>
      </c>
      <c r="C120" s="8">
        <v>6</v>
      </c>
      <c r="D120" s="29">
        <f>SUMIFS('2013Figures'!$J:$J,'2013Figures'!$C:$C,$A120,'2013Figures'!$H:$H,$B120,'2013Figures'!$I:$I,$C120,'2013Figures'!$E:$E,$B$1)</f>
        <v>0</v>
      </c>
      <c r="E120" s="9">
        <f>SUMIFS('2013Figures'!$J:$J,'2013Figures'!$C:$C,$A120,'2013Figures'!$H:$H,$B120,'2013Figures'!$I:$I,$C120,'2013Figures'!$B:$B,"BrokerToCy",'2013Figures'!$G:$G,"E1",'2013Figures'!$E:$E,$B$1)</f>
        <v>0</v>
      </c>
      <c r="F120" s="9">
        <f>SUMIFS('2013Figures'!$J:$J,'2013Figures'!$C:$C,$A120,'2013Figures'!$H:$H,$B120,'2013Figures'!$I:$I,$C120,'2013Figures'!$B:$B,"BrokerToCy",'2013Figures'!$G:$G,"P1",'2013Figures'!$E:$E,$B$1)</f>
        <v>0</v>
      </c>
      <c r="G120" s="9">
        <f>SUMIFS('2013Figures'!$J:$J,'2013Figures'!$C:$C,$A120,'2013Figures'!$H:$H,$B120,'2013Figures'!$I:$I,$C120,'2013Figures'!$B:$B,"CyToBroker",'2013Figures'!$G:$G,"E1",'2013Figures'!$E:$E,$B$1)</f>
        <v>0</v>
      </c>
      <c r="H120" s="9">
        <f>SUMIFS('2013Figures'!$J:$J,'2013Figures'!$C:$C,$A120,'2013Figures'!$H:$H,$B120,'2013Figures'!$I:$I,$C120,'2013Figures'!$B:$B,"CyToBroker",'2013Figures'!$G:$G,"P1",'2013Figures'!$E:$E,$B$1)</f>
        <v>0</v>
      </c>
      <c r="J120" s="8">
        <v>201101</v>
      </c>
      <c r="L120" s="42">
        <f>SUMIFS('2012Figures'!$J:$J,'2012Figures'!$C:$C,$A120,'2012Figures'!$H:$H,$B120,'2012Figures'!$I:$I,$C120,'2012Figures'!$E:$E,$B$1)</f>
        <v>0</v>
      </c>
      <c r="M120" s="52">
        <f>SUMIFS('2012Figures'!$J:$J,'2012Figures'!$C:$C,$A120,'2012Figures'!$H:$H,$B120,'2012Figures'!$I:$I,$C120,'2012Figures'!$B:$B,"BrokerToCy",'2012Figures'!$G:$G,"E1",'2012Figures'!$E:$E,$B$1)</f>
        <v>0</v>
      </c>
      <c r="N120" s="52">
        <f>SUMIFS('2012Figures'!$J:$J,'2012Figures'!$C:$C,$A120,'2012Figures'!$H:$H,$B120,'2012Figures'!$I:$I,$C120,'2012Figures'!$B:$B,"BrokerToCy",'2012Figures'!$G:$G,"P1",'2012Figures'!$E:$E,$B$1)</f>
        <v>0</v>
      </c>
      <c r="O120" s="52">
        <f>SUMIFS('2012Figures'!$J:$J,'2012Figures'!$C:$C,$A120,'2012Figures'!$H:$H,$B120,'2012Figures'!$I:$I,$C120,'2012Figures'!$B:$B,"CyToBroker",'2012Figures'!$G:$G,"E1",'2012Figures'!$E:$E,$B$1)</f>
        <v>0</v>
      </c>
      <c r="P120" s="52">
        <f>SUMIFS('2012Figures'!$J:$J,'2012Figures'!$C:$C,$A120,'2012Figures'!$H:$H,$B120,'2012Figures'!$I:$I,$C120,'2012Figures'!$B:$B,"CyToBroker",'2012Figures'!$G:$G,"P1",'2012Figures'!$E:$E,$B$1)</f>
        <v>0</v>
      </c>
      <c r="R120" s="46" t="str">
        <f t="shared" si="18"/>
        <v/>
      </c>
      <c r="S120" s="46" t="str">
        <f t="shared" si="18"/>
        <v/>
      </c>
      <c r="T120" s="46" t="str">
        <f t="shared" si="18"/>
        <v/>
      </c>
      <c r="U120" s="46" t="str">
        <f t="shared" si="18"/>
        <v/>
      </c>
      <c r="V120" s="46" t="str">
        <f t="shared" si="18"/>
        <v/>
      </c>
    </row>
    <row r="121" spans="1:22" x14ac:dyDescent="0.2">
      <c r="A121" s="1">
        <v>104</v>
      </c>
      <c r="B121" s="1" t="s">
        <v>97</v>
      </c>
      <c r="C121" s="8">
        <v>5</v>
      </c>
      <c r="D121" s="29">
        <f>SUMIFS('2013Figures'!$J:$J,'2013Figures'!$C:$C,$A121,'2013Figures'!$H:$H,$B121,'2013Figures'!$I:$I,$C121,'2013Figures'!$E:$E,$B$1)</f>
        <v>0</v>
      </c>
      <c r="E121" s="9">
        <f>SUMIFS('2013Figures'!$J:$J,'2013Figures'!$C:$C,$A121,'2013Figures'!$H:$H,$B121,'2013Figures'!$I:$I,$C121,'2013Figures'!$B:$B,"BrokerToCy",'2013Figures'!$G:$G,"E1",'2013Figures'!$E:$E,$B$1)</f>
        <v>0</v>
      </c>
      <c r="F121" s="9">
        <f>SUMIFS('2013Figures'!$J:$J,'2013Figures'!$C:$C,$A121,'2013Figures'!$H:$H,$B121,'2013Figures'!$I:$I,$C121,'2013Figures'!$B:$B,"BrokerToCy",'2013Figures'!$G:$G,"P1",'2013Figures'!$E:$E,$B$1)</f>
        <v>0</v>
      </c>
      <c r="G121" s="9">
        <f>SUMIFS('2013Figures'!$J:$J,'2013Figures'!$C:$C,$A121,'2013Figures'!$H:$H,$B121,'2013Figures'!$I:$I,$C121,'2013Figures'!$B:$B,"CyToBroker",'2013Figures'!$G:$G,"E1",'2013Figures'!$E:$E,$B$1)</f>
        <v>0</v>
      </c>
      <c r="H121" s="9">
        <f>SUMIFS('2013Figures'!$J:$J,'2013Figures'!$C:$C,$A121,'2013Figures'!$H:$H,$B121,'2013Figures'!$I:$I,$C121,'2013Figures'!$B:$B,"CyToBroker",'2013Figures'!$G:$G,"P1",'2013Figures'!$E:$E,$B$1)</f>
        <v>0</v>
      </c>
      <c r="J121" s="8">
        <v>201001</v>
      </c>
      <c r="L121" s="42">
        <f>SUMIFS('2012Figures'!$J:$J,'2012Figures'!$C:$C,$A121,'2012Figures'!$H:$H,$B121,'2012Figures'!$I:$I,$C121,'2012Figures'!$E:$E,$B$1)</f>
        <v>0</v>
      </c>
      <c r="M121" s="52">
        <f>SUMIFS('2012Figures'!$J:$J,'2012Figures'!$C:$C,$A121,'2012Figures'!$H:$H,$B121,'2012Figures'!$I:$I,$C121,'2012Figures'!$B:$B,"BrokerToCy",'2012Figures'!$G:$G,"E1",'2012Figures'!$E:$E,$B$1)</f>
        <v>0</v>
      </c>
      <c r="N121" s="52">
        <f>SUMIFS('2012Figures'!$J:$J,'2012Figures'!$C:$C,$A121,'2012Figures'!$H:$H,$B121,'2012Figures'!$I:$I,$C121,'2012Figures'!$B:$B,"BrokerToCy",'2012Figures'!$G:$G,"P1",'2012Figures'!$E:$E,$B$1)</f>
        <v>0</v>
      </c>
      <c r="O121" s="52">
        <f>SUMIFS('2012Figures'!$J:$J,'2012Figures'!$C:$C,$A121,'2012Figures'!$H:$H,$B121,'2012Figures'!$I:$I,$C121,'2012Figures'!$B:$B,"CyToBroker",'2012Figures'!$G:$G,"E1",'2012Figures'!$E:$E,$B$1)</f>
        <v>0</v>
      </c>
      <c r="P121" s="52">
        <f>SUMIFS('2012Figures'!$J:$J,'2012Figures'!$C:$C,$A121,'2012Figures'!$H:$H,$B121,'2012Figures'!$I:$I,$C121,'2012Figures'!$B:$B,"CyToBroker",'2012Figures'!$G:$G,"P1",'2012Figures'!$E:$E,$B$1)</f>
        <v>0</v>
      </c>
      <c r="R121" s="46" t="str">
        <f t="shared" si="18"/>
        <v/>
      </c>
      <c r="S121" s="46" t="str">
        <f t="shared" si="18"/>
        <v/>
      </c>
      <c r="T121" s="46" t="str">
        <f t="shared" si="18"/>
        <v/>
      </c>
      <c r="U121" s="46" t="str">
        <f t="shared" si="18"/>
        <v/>
      </c>
      <c r="V121" s="46" t="str">
        <f t="shared" si="18"/>
        <v/>
      </c>
    </row>
    <row r="122" spans="1:22" x14ac:dyDescent="0.2">
      <c r="A122" s="1">
        <v>104</v>
      </c>
      <c r="B122" s="1" t="s">
        <v>97</v>
      </c>
      <c r="C122" s="8">
        <v>4</v>
      </c>
      <c r="D122" s="29">
        <f>SUMIFS('2013Figures'!$J:$J,'2013Figures'!$C:$C,$A122,'2013Figures'!$H:$H,$B122,'2013Figures'!$I:$I,$C122,'2013Figures'!$E:$E,$B$1)</f>
        <v>0</v>
      </c>
      <c r="E122" s="9">
        <f>SUMIFS('2013Figures'!$J:$J,'2013Figures'!$C:$C,$A122,'2013Figures'!$H:$H,$B122,'2013Figures'!$I:$I,$C122,'2013Figures'!$B:$B,"BrokerToCy",'2013Figures'!$G:$G,"E1",'2013Figures'!$E:$E,$B$1)</f>
        <v>0</v>
      </c>
      <c r="F122" s="9">
        <f>SUMIFS('2013Figures'!$J:$J,'2013Figures'!$C:$C,$A122,'2013Figures'!$H:$H,$B122,'2013Figures'!$I:$I,$C122,'2013Figures'!$B:$B,"BrokerToCy",'2013Figures'!$G:$G,"P1",'2013Figures'!$E:$E,$B$1)</f>
        <v>0</v>
      </c>
      <c r="G122" s="9">
        <f>SUMIFS('2013Figures'!$J:$J,'2013Figures'!$C:$C,$A122,'2013Figures'!$H:$H,$B122,'2013Figures'!$I:$I,$C122,'2013Figures'!$B:$B,"CyToBroker",'2013Figures'!$G:$G,"E1",'2013Figures'!$E:$E,$B$1)</f>
        <v>0</v>
      </c>
      <c r="H122" s="9">
        <f>SUMIFS('2013Figures'!$J:$J,'2013Figures'!$C:$C,$A122,'2013Figures'!$H:$H,$B122,'2013Figures'!$I:$I,$C122,'2013Figures'!$B:$B,"CyToBroker",'2013Figures'!$G:$G,"P1",'2013Figures'!$E:$E,$B$1)</f>
        <v>0</v>
      </c>
      <c r="J122" s="8">
        <v>200901</v>
      </c>
      <c r="L122" s="42">
        <f>SUMIFS('2012Figures'!$J:$J,'2012Figures'!$C:$C,$A122,'2012Figures'!$H:$H,$B122,'2012Figures'!$I:$I,$C122,'2012Figures'!$E:$E,$B$1)</f>
        <v>0</v>
      </c>
      <c r="M122" s="52">
        <f>SUMIFS('2012Figures'!$J:$J,'2012Figures'!$C:$C,$A122,'2012Figures'!$H:$H,$B122,'2012Figures'!$I:$I,$C122,'2012Figures'!$B:$B,"BrokerToCy",'2012Figures'!$G:$G,"E1",'2012Figures'!$E:$E,$B$1)</f>
        <v>0</v>
      </c>
      <c r="N122" s="52">
        <f>SUMIFS('2012Figures'!$J:$J,'2012Figures'!$C:$C,$A122,'2012Figures'!$H:$H,$B122,'2012Figures'!$I:$I,$C122,'2012Figures'!$B:$B,"BrokerToCy",'2012Figures'!$G:$G,"P1",'2012Figures'!$E:$E,$B$1)</f>
        <v>0</v>
      </c>
      <c r="O122" s="52">
        <f>SUMIFS('2012Figures'!$J:$J,'2012Figures'!$C:$C,$A122,'2012Figures'!$H:$H,$B122,'2012Figures'!$I:$I,$C122,'2012Figures'!$B:$B,"CyToBroker",'2012Figures'!$G:$G,"E1",'2012Figures'!$E:$E,$B$1)</f>
        <v>0</v>
      </c>
      <c r="P122" s="52">
        <f>SUMIFS('2012Figures'!$J:$J,'2012Figures'!$C:$C,$A122,'2012Figures'!$H:$H,$B122,'2012Figures'!$I:$I,$C122,'2012Figures'!$B:$B,"CyToBroker",'2012Figures'!$G:$G,"P1",'2012Figures'!$E:$E,$B$1)</f>
        <v>0</v>
      </c>
      <c r="R122" s="46" t="str">
        <f t="shared" si="18"/>
        <v/>
      </c>
      <c r="S122" s="46" t="str">
        <f t="shared" si="18"/>
        <v/>
      </c>
      <c r="T122" s="46" t="str">
        <f t="shared" si="18"/>
        <v/>
      </c>
      <c r="U122" s="46" t="str">
        <f t="shared" si="18"/>
        <v/>
      </c>
      <c r="V122" s="46" t="str">
        <f t="shared" si="18"/>
        <v/>
      </c>
    </row>
    <row r="123" spans="1:22" x14ac:dyDescent="0.2">
      <c r="A123" s="1">
        <v>104</v>
      </c>
      <c r="B123" s="1" t="s">
        <v>97</v>
      </c>
      <c r="C123" s="8">
        <v>3</v>
      </c>
      <c r="D123" s="29">
        <f>SUMIFS('2013Figures'!$J:$J,'2013Figures'!$C:$C,$A123,'2013Figures'!$H:$H,$B123,'2013Figures'!$I:$I,$C123,'2013Figures'!$E:$E,$B$1)</f>
        <v>0</v>
      </c>
      <c r="E123" s="9">
        <f>SUMIFS('2013Figures'!$J:$J,'2013Figures'!$C:$C,$A123,'2013Figures'!$H:$H,$B123,'2013Figures'!$I:$I,$C123,'2013Figures'!$B:$B,"BrokerToCy",'2013Figures'!$G:$G,"E1",'2013Figures'!$E:$E,$B$1)</f>
        <v>0</v>
      </c>
      <c r="F123" s="9">
        <f>SUMIFS('2013Figures'!$J:$J,'2013Figures'!$C:$C,$A123,'2013Figures'!$H:$H,$B123,'2013Figures'!$I:$I,$C123,'2013Figures'!$B:$B,"BrokerToCy",'2013Figures'!$G:$G,"P1",'2013Figures'!$E:$E,$B$1)</f>
        <v>0</v>
      </c>
      <c r="G123" s="9">
        <f>SUMIFS('2013Figures'!$J:$J,'2013Figures'!$C:$C,$A123,'2013Figures'!$H:$H,$B123,'2013Figures'!$I:$I,$C123,'2013Figures'!$B:$B,"CyToBroker",'2013Figures'!$G:$G,"E1",'2013Figures'!$E:$E,$B$1)</f>
        <v>0</v>
      </c>
      <c r="H123" s="9">
        <f>SUMIFS('2013Figures'!$J:$J,'2013Figures'!$C:$C,$A123,'2013Figures'!$H:$H,$B123,'2013Figures'!$I:$I,$C123,'2013Figures'!$B:$B,"CyToBroker",'2013Figures'!$G:$G,"P1",'2013Figures'!$E:$E,$B$1)</f>
        <v>0</v>
      </c>
      <c r="J123" s="8">
        <v>200801</v>
      </c>
      <c r="L123" s="42">
        <f>SUMIFS('2012Figures'!$J:$J,'2012Figures'!$C:$C,$A123,'2012Figures'!$H:$H,$B123,'2012Figures'!$I:$I,$C123,'2012Figures'!$E:$E,$B$1)</f>
        <v>0</v>
      </c>
      <c r="M123" s="52">
        <f>SUMIFS('2012Figures'!$J:$J,'2012Figures'!$C:$C,$A123,'2012Figures'!$H:$H,$B123,'2012Figures'!$I:$I,$C123,'2012Figures'!$B:$B,"BrokerToCy",'2012Figures'!$G:$G,"E1",'2012Figures'!$E:$E,$B$1)</f>
        <v>0</v>
      </c>
      <c r="N123" s="52">
        <f>SUMIFS('2012Figures'!$J:$J,'2012Figures'!$C:$C,$A123,'2012Figures'!$H:$H,$B123,'2012Figures'!$I:$I,$C123,'2012Figures'!$B:$B,"BrokerToCy",'2012Figures'!$G:$G,"P1",'2012Figures'!$E:$E,$B$1)</f>
        <v>0</v>
      </c>
      <c r="O123" s="52">
        <f>SUMIFS('2012Figures'!$J:$J,'2012Figures'!$C:$C,$A123,'2012Figures'!$H:$H,$B123,'2012Figures'!$I:$I,$C123,'2012Figures'!$B:$B,"CyToBroker",'2012Figures'!$G:$G,"E1",'2012Figures'!$E:$E,$B$1)</f>
        <v>0</v>
      </c>
      <c r="P123" s="52">
        <f>SUMIFS('2012Figures'!$J:$J,'2012Figures'!$C:$C,$A123,'2012Figures'!$H:$H,$B123,'2012Figures'!$I:$I,$C123,'2012Figures'!$B:$B,"CyToBroker",'2012Figures'!$G:$G,"P1",'2012Figures'!$E:$E,$B$1)</f>
        <v>0</v>
      </c>
      <c r="R123" s="46" t="str">
        <f t="shared" si="18"/>
        <v/>
      </c>
      <c r="S123" s="46" t="str">
        <f t="shared" si="18"/>
        <v/>
      </c>
      <c r="T123" s="46" t="str">
        <f t="shared" si="18"/>
        <v/>
      </c>
      <c r="U123" s="46" t="str">
        <f t="shared" si="18"/>
        <v/>
      </c>
      <c r="V123" s="46" t="str">
        <f t="shared" si="18"/>
        <v/>
      </c>
    </row>
    <row r="124" spans="1:22" x14ac:dyDescent="0.2">
      <c r="A124" s="1">
        <v>104</v>
      </c>
      <c r="B124" s="1" t="s">
        <v>97</v>
      </c>
      <c r="C124" s="8">
        <v>2</v>
      </c>
      <c r="D124" s="29">
        <f>SUMIFS('2013Figures'!$J:$J,'2013Figures'!$C:$C,$A124,'2013Figures'!$H:$H,$B124,'2013Figures'!$I:$I,$C124,'2013Figures'!$E:$E,$B$1)</f>
        <v>0</v>
      </c>
      <c r="E124" s="9">
        <f>SUMIFS('2013Figures'!$J:$J,'2013Figures'!$C:$C,$A124,'2013Figures'!$H:$H,$B124,'2013Figures'!$I:$I,$C124,'2013Figures'!$B:$B,"BrokerToCy",'2013Figures'!$G:$G,"E1",'2013Figures'!$E:$E,$B$1)</f>
        <v>0</v>
      </c>
      <c r="F124" s="9">
        <f>SUMIFS('2013Figures'!$J:$J,'2013Figures'!$C:$C,$A124,'2013Figures'!$H:$H,$B124,'2013Figures'!$I:$I,$C124,'2013Figures'!$B:$B,"BrokerToCy",'2013Figures'!$G:$G,"P1",'2013Figures'!$E:$E,$B$1)</f>
        <v>0</v>
      </c>
      <c r="G124" s="9">
        <f>SUMIFS('2013Figures'!$J:$J,'2013Figures'!$C:$C,$A124,'2013Figures'!$H:$H,$B124,'2013Figures'!$I:$I,$C124,'2013Figures'!$B:$B,"CyToBroker",'2013Figures'!$G:$G,"E1",'2013Figures'!$E:$E,$B$1)</f>
        <v>0</v>
      </c>
      <c r="H124" s="9">
        <f>SUMIFS('2013Figures'!$J:$J,'2013Figures'!$C:$C,$A124,'2013Figures'!$H:$H,$B124,'2013Figures'!$I:$I,$C124,'2013Figures'!$B:$B,"CyToBroker",'2013Figures'!$G:$G,"P1",'2013Figures'!$E:$E,$B$1)</f>
        <v>0</v>
      </c>
      <c r="J124" s="8">
        <v>200701</v>
      </c>
      <c r="L124" s="42">
        <f>SUMIFS('2012Figures'!$J:$J,'2012Figures'!$C:$C,$A124,'2012Figures'!$H:$H,$B124,'2012Figures'!$I:$I,$C124,'2012Figures'!$E:$E,$B$1)</f>
        <v>0</v>
      </c>
      <c r="M124" s="52">
        <f>SUMIFS('2012Figures'!$J:$J,'2012Figures'!$C:$C,$A124,'2012Figures'!$H:$H,$B124,'2012Figures'!$I:$I,$C124,'2012Figures'!$B:$B,"BrokerToCy",'2012Figures'!$G:$G,"E1",'2012Figures'!$E:$E,$B$1)</f>
        <v>0</v>
      </c>
      <c r="N124" s="52">
        <f>SUMIFS('2012Figures'!$J:$J,'2012Figures'!$C:$C,$A124,'2012Figures'!$H:$H,$B124,'2012Figures'!$I:$I,$C124,'2012Figures'!$B:$B,"BrokerToCy",'2012Figures'!$G:$G,"P1",'2012Figures'!$E:$E,$B$1)</f>
        <v>0</v>
      </c>
      <c r="O124" s="52">
        <f>SUMIFS('2012Figures'!$J:$J,'2012Figures'!$C:$C,$A124,'2012Figures'!$H:$H,$B124,'2012Figures'!$I:$I,$C124,'2012Figures'!$B:$B,"CyToBroker",'2012Figures'!$G:$G,"E1",'2012Figures'!$E:$E,$B$1)</f>
        <v>0</v>
      </c>
      <c r="P124" s="52">
        <f>SUMIFS('2012Figures'!$J:$J,'2012Figures'!$C:$C,$A124,'2012Figures'!$H:$H,$B124,'2012Figures'!$I:$I,$C124,'2012Figures'!$B:$B,"CyToBroker",'2012Figures'!$G:$G,"P1",'2012Figures'!$E:$E,$B$1)</f>
        <v>0</v>
      </c>
      <c r="R124" s="46" t="str">
        <f t="shared" si="18"/>
        <v/>
      </c>
      <c r="S124" s="46" t="str">
        <f t="shared" si="18"/>
        <v/>
      </c>
      <c r="T124" s="46" t="str">
        <f t="shared" si="18"/>
        <v/>
      </c>
      <c r="U124" s="46" t="str">
        <f t="shared" si="18"/>
        <v/>
      </c>
      <c r="V124" s="46" t="str">
        <f t="shared" si="18"/>
        <v/>
      </c>
    </row>
    <row r="125" spans="1:22" x14ac:dyDescent="0.2">
      <c r="A125" s="1">
        <v>104</v>
      </c>
      <c r="B125" s="1" t="s">
        <v>97</v>
      </c>
      <c r="C125" s="8">
        <v>1</v>
      </c>
      <c r="D125" s="29">
        <f>SUMIFS('2013Figures'!$J:$J,'2013Figures'!$C:$C,$A125,'2013Figures'!$H:$H,$B125,'2013Figures'!$I:$I,$C125,'2013Figures'!$E:$E,$B$1)</f>
        <v>0</v>
      </c>
      <c r="E125" s="9">
        <f>SUMIFS('2013Figures'!$J:$J,'2013Figures'!$C:$C,$A125,'2013Figures'!$H:$H,$B125,'2013Figures'!$I:$I,$C125,'2013Figures'!$B:$B,"BrokerToCy",'2013Figures'!$G:$G,"E1",'2013Figures'!$E:$E,$B$1)</f>
        <v>0</v>
      </c>
      <c r="F125" s="9">
        <f>SUMIFS('2013Figures'!$J:$J,'2013Figures'!$C:$C,$A125,'2013Figures'!$H:$H,$B125,'2013Figures'!$I:$I,$C125,'2013Figures'!$B:$B,"BrokerToCy",'2013Figures'!$G:$G,"P1",'2013Figures'!$E:$E,$B$1)</f>
        <v>0</v>
      </c>
      <c r="G125" s="9">
        <f>SUMIFS('2013Figures'!$J:$J,'2013Figures'!$C:$C,$A125,'2013Figures'!$H:$H,$B125,'2013Figures'!$I:$I,$C125,'2013Figures'!$B:$B,"CyToBroker",'2013Figures'!$G:$G,"E1",'2013Figures'!$E:$E,$B$1)</f>
        <v>0</v>
      </c>
      <c r="H125" s="9">
        <f>SUMIFS('2013Figures'!$J:$J,'2013Figures'!$C:$C,$A125,'2013Figures'!$H:$H,$B125,'2013Figures'!$I:$I,$C125,'2013Figures'!$B:$B,"CyToBroker",'2013Figures'!$G:$G,"P1",'2013Figures'!$E:$E,$B$1)</f>
        <v>0</v>
      </c>
      <c r="J125" s="8">
        <v>200601</v>
      </c>
      <c r="L125" s="42">
        <f>SUMIFS('2012Figures'!$J:$J,'2012Figures'!$C:$C,$A125,'2012Figures'!$H:$H,$B125,'2012Figures'!$I:$I,$C125,'2012Figures'!$E:$E,$B$1)</f>
        <v>0</v>
      </c>
      <c r="M125" s="52">
        <f>SUMIFS('2012Figures'!$J:$J,'2012Figures'!$C:$C,$A125,'2012Figures'!$H:$H,$B125,'2012Figures'!$I:$I,$C125,'2012Figures'!$B:$B,"BrokerToCy",'2012Figures'!$G:$G,"E1",'2012Figures'!$E:$E,$B$1)</f>
        <v>0</v>
      </c>
      <c r="N125" s="52">
        <f>SUMIFS('2012Figures'!$J:$J,'2012Figures'!$C:$C,$A125,'2012Figures'!$H:$H,$B125,'2012Figures'!$I:$I,$C125,'2012Figures'!$B:$B,"BrokerToCy",'2012Figures'!$G:$G,"P1",'2012Figures'!$E:$E,$B$1)</f>
        <v>0</v>
      </c>
      <c r="O125" s="52">
        <f>SUMIFS('2012Figures'!$J:$J,'2012Figures'!$C:$C,$A125,'2012Figures'!$H:$H,$B125,'2012Figures'!$I:$I,$C125,'2012Figures'!$B:$B,"CyToBroker",'2012Figures'!$G:$G,"E1",'2012Figures'!$E:$E,$B$1)</f>
        <v>0</v>
      </c>
      <c r="P125" s="52">
        <f>SUMIFS('2012Figures'!$J:$J,'2012Figures'!$C:$C,$A125,'2012Figures'!$H:$H,$B125,'2012Figures'!$I:$I,$C125,'2012Figures'!$B:$B,"CyToBroker",'2012Figures'!$G:$G,"P1",'2012Figures'!$E:$E,$B$1)</f>
        <v>0</v>
      </c>
      <c r="R125" s="46" t="str">
        <f t="shared" si="18"/>
        <v/>
      </c>
      <c r="S125" s="46" t="str">
        <f t="shared" si="18"/>
        <v/>
      </c>
      <c r="T125" s="46" t="str">
        <f t="shared" si="18"/>
        <v/>
      </c>
      <c r="U125" s="46" t="str">
        <f t="shared" si="18"/>
        <v/>
      </c>
      <c r="V125" s="46" t="str">
        <f t="shared" si="18"/>
        <v/>
      </c>
    </row>
    <row r="126" spans="1:22" x14ac:dyDescent="0.2">
      <c r="A126" s="1">
        <v>104</v>
      </c>
      <c r="B126" s="1" t="s">
        <v>97</v>
      </c>
      <c r="D126" s="29">
        <f>SUMIFS('2013Figures'!$J:$J,'2013Figures'!$C:$C,$A126,'2013Figures'!$H:$H,$B126,'2013Figures'!$I:$I,"",'2013Figures'!$E:$E,$B$1)</f>
        <v>0</v>
      </c>
      <c r="E126" s="9">
        <f>SUMIFS('2013Figures'!$J:$J,'2013Figures'!$C:$C,$A126,'2013Figures'!$H:$H,$B126,'2013Figures'!$I:$I,"",'2013Figures'!$B:$B,"BrokerToCy",'2013Figures'!$G:$G,"E1",'2013Figures'!$E:$E,$B$1)</f>
        <v>0</v>
      </c>
      <c r="F126" s="9">
        <f>SUMIFS('2013Figures'!$J:$J,'2013Figures'!$C:$C,$A126,'2013Figures'!$H:$H,$B126,'2013Figures'!$I:$I,"",'2013Figures'!$B:$B,"BrokerToCy",'2013Figures'!$G:$G,"P1",'2013Figures'!$E:$E,$B$1)</f>
        <v>0</v>
      </c>
      <c r="G126" s="9">
        <f>SUMIFS('2013Figures'!$J:$J,'2013Figures'!$C:$C,$A126,'2013Figures'!$H:$H,$B126,'2013Figures'!$I:$I,"",'2013Figures'!$B:$B,"CyToBroker",'2013Figures'!$G:$G,"E1",'2013Figures'!$E:$E,$B$1)</f>
        <v>0</v>
      </c>
      <c r="H126" s="9">
        <f>SUMIFS('2013Figures'!$J:$J,'2013Figures'!$C:$C,$A126,'2013Figures'!$H:$H,$B126,'2013Figures'!$I:$I,"",'2013Figures'!$B:$B,"CyToBroker",'2013Figures'!$G:$G,"P1",'2013Figures'!$E:$E,$B$1)</f>
        <v>0</v>
      </c>
      <c r="J126" s="8" t="s">
        <v>131</v>
      </c>
      <c r="L126" s="42">
        <f>SUMIFS('2012Figures'!$J:$J,'2012Figures'!$C:$C,$A126,'2012Figures'!$H:$H,$B126,'2012Figures'!$I:$I,"",'2012Figures'!$E:$E,$B$1)</f>
        <v>0</v>
      </c>
      <c r="M126" s="52">
        <f>SUMIFS('2012Figures'!$J:$J,'2012Figures'!$C:$C,$A126,'2012Figures'!$H:$H,$B126,'2012Figures'!$I:$I,"",'2012Figures'!$B:$B,"BrokerToCy",'2012Figures'!$G:$G,"E1",'2012Figures'!$E:$E,$B$1)</f>
        <v>0</v>
      </c>
      <c r="N126" s="52">
        <f>SUMIFS('2012Figures'!$J:$J,'2012Figures'!$C:$C,$A126,'2012Figures'!$H:$H,$B126,'2012Figures'!$I:$I,"",'2012Figures'!$B:$B,"BrokerToCy",'2012Figures'!$G:$G,"P1",'2012Figures'!$E:$E,$B$1)</f>
        <v>0</v>
      </c>
      <c r="O126" s="52">
        <f>SUMIFS('2012Figures'!$J:$J,'2012Figures'!$C:$C,$A126,'2012Figures'!$H:$H,$B126,'2012Figures'!$I:$I,"",'2012Figures'!$B:$B,"CyToBroker",'2012Figures'!$G:$G,"E1",'2012Figures'!$E:$E,$B$1)</f>
        <v>0</v>
      </c>
      <c r="P126" s="52">
        <f>SUMIFS('2012Figures'!$J:$J,'2012Figures'!$C:$C,$A126,'2012Figures'!$H:$H,$B126,'2012Figures'!$I:$I,"",'2012Figures'!$B:$B,"CyToBroker",'2012Figures'!$G:$G,"P1",'2012Figures'!$E:$E,$B$1)</f>
        <v>0</v>
      </c>
      <c r="R126" s="46" t="str">
        <f t="shared" si="18"/>
        <v/>
      </c>
      <c r="S126" s="46" t="str">
        <f t="shared" si="18"/>
        <v/>
      </c>
      <c r="T126" s="46" t="str">
        <f t="shared" si="18"/>
        <v/>
      </c>
      <c r="U126" s="46" t="str">
        <f t="shared" si="18"/>
        <v/>
      </c>
      <c r="V126" s="46" t="str">
        <f t="shared" si="18"/>
        <v/>
      </c>
    </row>
    <row r="127" spans="1:22" x14ac:dyDescent="0.2">
      <c r="A127" s="1">
        <v>104</v>
      </c>
      <c r="B127" s="1" t="s">
        <v>98</v>
      </c>
      <c r="C127" s="8">
        <v>7</v>
      </c>
      <c r="D127" s="29">
        <f>SUMIFS('2013Figures'!$J:$J,'2013Figures'!$C:$C,$A127,'2013Figures'!$H:$H,$B127,'2013Figures'!$I:$I,$C127,'2013Figures'!$E:$E,$B$1)</f>
        <v>0</v>
      </c>
      <c r="E127" s="9">
        <f>SUMIFS('2013Figures'!$J:$J,'2013Figures'!$C:$C,$A127,'2013Figures'!$H:$H,$B127,'2013Figures'!$I:$I,$C127,'2013Figures'!$B:$B,"BrokerToCy",'2013Figures'!$G:$G,"E1",'2013Figures'!$E:$E,$B$1)</f>
        <v>0</v>
      </c>
      <c r="F127" s="9">
        <f>SUMIFS('2013Figures'!$J:$J,'2013Figures'!$C:$C,$A127,'2013Figures'!$H:$H,$B127,'2013Figures'!$I:$I,$C127,'2013Figures'!$B:$B,"BrokerToCy",'2013Figures'!$G:$G,"P1",'2013Figures'!$E:$E,$B$1)</f>
        <v>0</v>
      </c>
      <c r="G127" s="9">
        <f>SUMIFS('2013Figures'!$J:$J,'2013Figures'!$C:$C,$A127,'2013Figures'!$H:$H,$B127,'2013Figures'!$I:$I,$C127,'2013Figures'!$B:$B,"CyToBroker",'2013Figures'!$G:$G,"E1",'2013Figures'!$E:$E,$B$1)</f>
        <v>0</v>
      </c>
      <c r="H127" s="9">
        <f>SUMIFS('2013Figures'!$J:$J,'2013Figures'!$C:$C,$A127,'2013Figures'!$H:$H,$B127,'2013Figures'!$I:$I,$C127,'2013Figures'!$B:$B,"CyToBroker",'2013Figures'!$G:$G,"P1",'2013Figures'!$E:$E,$B$1)</f>
        <v>0</v>
      </c>
      <c r="L127" s="42">
        <f>SUMIFS('2012Figures'!$J:$J,'2012Figures'!$C:$C,$A127,'2012Figures'!$H:$H,$B127,'2012Figures'!$I:$I,$C127,'2012Figures'!$E:$E,$B$1)</f>
        <v>0</v>
      </c>
      <c r="M127" s="52">
        <f>SUMIFS('2012Figures'!$J:$J,'2012Figures'!$C:$C,$A127,'2012Figures'!$H:$H,$B127,'2012Figures'!$I:$I,$C127,'2012Figures'!$B:$B,"BrokerToCy",'2012Figures'!$G:$G,"E1",'2012Figures'!$E:$E,$B$1)</f>
        <v>0</v>
      </c>
      <c r="N127" s="52">
        <f>SUMIFS('2012Figures'!$J:$J,'2012Figures'!$C:$C,$A127,'2012Figures'!$H:$H,$B127,'2012Figures'!$I:$I,$C127,'2012Figures'!$B:$B,"BrokerToCy",'2012Figures'!$G:$G,"P1",'2012Figures'!$E:$E,$B$1)</f>
        <v>0</v>
      </c>
      <c r="O127" s="52">
        <f>SUMIFS('2012Figures'!$J:$J,'2012Figures'!$C:$C,$A127,'2012Figures'!$H:$H,$B127,'2012Figures'!$I:$I,$C127,'2012Figures'!$B:$B,"CyToBroker",'2012Figures'!$G:$G,"E1",'2012Figures'!$E:$E,$B$1)</f>
        <v>0</v>
      </c>
      <c r="P127" s="52">
        <f>SUMIFS('2012Figures'!$J:$J,'2012Figures'!$C:$C,$A127,'2012Figures'!$H:$H,$B127,'2012Figures'!$I:$I,$C127,'2012Figures'!$B:$B,"CyToBroker",'2012Figures'!$G:$G,"P1",'2012Figures'!$E:$E,$B$1)</f>
        <v>0</v>
      </c>
      <c r="R127" s="46" t="str">
        <f t="shared" si="18"/>
        <v/>
      </c>
      <c r="S127" s="46" t="str">
        <f t="shared" si="18"/>
        <v/>
      </c>
      <c r="T127" s="46" t="str">
        <f t="shared" si="18"/>
        <v/>
      </c>
      <c r="U127" s="46" t="str">
        <f t="shared" si="18"/>
        <v/>
      </c>
      <c r="V127" s="46" t="str">
        <f t="shared" si="18"/>
        <v/>
      </c>
    </row>
    <row r="128" spans="1:22" x14ac:dyDescent="0.2">
      <c r="A128" s="1">
        <v>104</v>
      </c>
      <c r="B128" s="1" t="s">
        <v>98</v>
      </c>
      <c r="C128" s="8">
        <v>6</v>
      </c>
      <c r="D128" s="29">
        <f>SUMIFS('2013Figures'!$J:$J,'2013Figures'!$C:$C,$A128,'2013Figures'!$H:$H,$B128,'2013Figures'!$I:$I,$C128,'2013Figures'!$E:$E,$B$1)</f>
        <v>0</v>
      </c>
      <c r="E128" s="9">
        <f>SUMIFS('2013Figures'!$J:$J,'2013Figures'!$C:$C,$A128,'2013Figures'!$H:$H,$B128,'2013Figures'!$I:$I,$C128,'2013Figures'!$B:$B,"BrokerToCy",'2013Figures'!$G:$G,"E1",'2013Figures'!$E:$E,$B$1)</f>
        <v>0</v>
      </c>
      <c r="F128" s="9">
        <f>SUMIFS('2013Figures'!$J:$J,'2013Figures'!$C:$C,$A128,'2013Figures'!$H:$H,$B128,'2013Figures'!$I:$I,$C128,'2013Figures'!$B:$B,"BrokerToCy",'2013Figures'!$G:$G,"P1",'2013Figures'!$E:$E,$B$1)</f>
        <v>0</v>
      </c>
      <c r="G128" s="9">
        <f>SUMIFS('2013Figures'!$J:$J,'2013Figures'!$C:$C,$A128,'2013Figures'!$H:$H,$B128,'2013Figures'!$I:$I,$C128,'2013Figures'!$B:$B,"CyToBroker",'2013Figures'!$G:$G,"E1",'2013Figures'!$E:$E,$B$1)</f>
        <v>0</v>
      </c>
      <c r="H128" s="9">
        <f>SUMIFS('2013Figures'!$J:$J,'2013Figures'!$C:$C,$A128,'2013Figures'!$H:$H,$B128,'2013Figures'!$I:$I,$C128,'2013Figures'!$B:$B,"CyToBroker",'2013Figures'!$G:$G,"P1",'2013Figures'!$E:$E,$B$1)</f>
        <v>0</v>
      </c>
      <c r="J128" s="8">
        <v>201501</v>
      </c>
      <c r="L128" s="42">
        <f>SUMIFS('2012Figures'!$J:$J,'2012Figures'!$C:$C,$A128,'2012Figures'!$H:$H,$B128,'2012Figures'!$I:$I,$C128,'2012Figures'!$E:$E,$B$1)</f>
        <v>0</v>
      </c>
      <c r="M128" s="52">
        <f>SUMIFS('2012Figures'!$J:$J,'2012Figures'!$C:$C,$A128,'2012Figures'!$H:$H,$B128,'2012Figures'!$I:$I,$C128,'2012Figures'!$B:$B,"BrokerToCy",'2012Figures'!$G:$G,"E1",'2012Figures'!$E:$E,$B$1)</f>
        <v>0</v>
      </c>
      <c r="N128" s="52">
        <f>SUMIFS('2012Figures'!$J:$J,'2012Figures'!$C:$C,$A128,'2012Figures'!$H:$H,$B128,'2012Figures'!$I:$I,$C128,'2012Figures'!$B:$B,"BrokerToCy",'2012Figures'!$G:$G,"P1",'2012Figures'!$E:$E,$B$1)</f>
        <v>0</v>
      </c>
      <c r="O128" s="52">
        <f>SUMIFS('2012Figures'!$J:$J,'2012Figures'!$C:$C,$A128,'2012Figures'!$H:$H,$B128,'2012Figures'!$I:$I,$C128,'2012Figures'!$B:$B,"CyToBroker",'2012Figures'!$G:$G,"E1",'2012Figures'!$E:$E,$B$1)</f>
        <v>0</v>
      </c>
      <c r="P128" s="52">
        <f>SUMIFS('2012Figures'!$J:$J,'2012Figures'!$C:$C,$A128,'2012Figures'!$H:$H,$B128,'2012Figures'!$I:$I,$C128,'2012Figures'!$B:$B,"CyToBroker",'2012Figures'!$G:$G,"P1",'2012Figures'!$E:$E,$B$1)</f>
        <v>0</v>
      </c>
      <c r="R128" s="46" t="str">
        <f t="shared" si="18"/>
        <v/>
      </c>
      <c r="S128" s="46" t="str">
        <f t="shared" si="18"/>
        <v/>
      </c>
      <c r="T128" s="46" t="str">
        <f t="shared" si="18"/>
        <v/>
      </c>
      <c r="U128" s="46" t="str">
        <f t="shared" si="18"/>
        <v/>
      </c>
      <c r="V128" s="46" t="str">
        <f t="shared" si="18"/>
        <v/>
      </c>
    </row>
    <row r="129" spans="1:22" x14ac:dyDescent="0.2">
      <c r="A129" s="1">
        <v>104</v>
      </c>
      <c r="B129" s="1" t="s">
        <v>98</v>
      </c>
      <c r="C129" s="8">
        <v>5</v>
      </c>
      <c r="D129" s="29">
        <f>SUMIFS('2013Figures'!$J:$J,'2013Figures'!$C:$C,$A129,'2013Figures'!$H:$H,$B129,'2013Figures'!$I:$I,$C129,'2013Figures'!$E:$E,$B$1)</f>
        <v>0</v>
      </c>
      <c r="E129" s="9">
        <f>SUMIFS('2013Figures'!$J:$J,'2013Figures'!$C:$C,$A129,'2013Figures'!$H:$H,$B129,'2013Figures'!$I:$I,$C129,'2013Figures'!$B:$B,"BrokerToCy",'2013Figures'!$G:$G,"E1",'2013Figures'!$E:$E,$B$1)</f>
        <v>0</v>
      </c>
      <c r="F129" s="9">
        <f>SUMIFS('2013Figures'!$J:$J,'2013Figures'!$C:$C,$A129,'2013Figures'!$H:$H,$B129,'2013Figures'!$I:$I,$C129,'2013Figures'!$B:$B,"BrokerToCy",'2013Figures'!$G:$G,"P1",'2013Figures'!$E:$E,$B$1)</f>
        <v>0</v>
      </c>
      <c r="G129" s="9">
        <f>SUMIFS('2013Figures'!$J:$J,'2013Figures'!$C:$C,$A129,'2013Figures'!$H:$H,$B129,'2013Figures'!$I:$I,$C129,'2013Figures'!$B:$B,"CyToBroker",'2013Figures'!$G:$G,"E1",'2013Figures'!$E:$E,$B$1)</f>
        <v>0</v>
      </c>
      <c r="H129" s="9">
        <f>SUMIFS('2013Figures'!$J:$J,'2013Figures'!$C:$C,$A129,'2013Figures'!$H:$H,$B129,'2013Figures'!$I:$I,$C129,'2013Figures'!$B:$B,"CyToBroker",'2013Figures'!$G:$G,"P1",'2013Figures'!$E:$E,$B$1)</f>
        <v>0</v>
      </c>
      <c r="J129" s="8">
        <v>201401</v>
      </c>
      <c r="L129" s="42">
        <f>SUMIFS('2012Figures'!$J:$J,'2012Figures'!$C:$C,$A129,'2012Figures'!$H:$H,$B129,'2012Figures'!$I:$I,$C129,'2012Figures'!$E:$E,$B$1)</f>
        <v>0</v>
      </c>
      <c r="M129" s="52">
        <f>SUMIFS('2012Figures'!$J:$J,'2012Figures'!$C:$C,$A129,'2012Figures'!$H:$H,$B129,'2012Figures'!$I:$I,$C129,'2012Figures'!$B:$B,"BrokerToCy",'2012Figures'!$G:$G,"E1",'2012Figures'!$E:$E,$B$1)</f>
        <v>0</v>
      </c>
      <c r="N129" s="52">
        <f>SUMIFS('2012Figures'!$J:$J,'2012Figures'!$C:$C,$A129,'2012Figures'!$H:$H,$B129,'2012Figures'!$I:$I,$C129,'2012Figures'!$B:$B,"BrokerToCy",'2012Figures'!$G:$G,"P1",'2012Figures'!$E:$E,$B$1)</f>
        <v>0</v>
      </c>
      <c r="O129" s="52">
        <f>SUMIFS('2012Figures'!$J:$J,'2012Figures'!$C:$C,$A129,'2012Figures'!$H:$H,$B129,'2012Figures'!$I:$I,$C129,'2012Figures'!$B:$B,"CyToBroker",'2012Figures'!$G:$G,"E1",'2012Figures'!$E:$E,$B$1)</f>
        <v>0</v>
      </c>
      <c r="P129" s="52">
        <f>SUMIFS('2012Figures'!$J:$J,'2012Figures'!$C:$C,$A129,'2012Figures'!$H:$H,$B129,'2012Figures'!$I:$I,$C129,'2012Figures'!$B:$B,"CyToBroker",'2012Figures'!$G:$G,"P1",'2012Figures'!$E:$E,$B$1)</f>
        <v>0</v>
      </c>
      <c r="R129" s="46" t="str">
        <f t="shared" si="18"/>
        <v/>
      </c>
      <c r="S129" s="46" t="str">
        <f t="shared" si="18"/>
        <v/>
      </c>
      <c r="T129" s="46" t="str">
        <f t="shared" si="18"/>
        <v/>
      </c>
      <c r="U129" s="46" t="str">
        <f t="shared" si="18"/>
        <v/>
      </c>
      <c r="V129" s="46" t="str">
        <f t="shared" si="18"/>
        <v/>
      </c>
    </row>
    <row r="130" spans="1:22" x14ac:dyDescent="0.2">
      <c r="A130" s="1">
        <v>104</v>
      </c>
      <c r="B130" s="1" t="s">
        <v>98</v>
      </c>
      <c r="C130" s="8">
        <v>4</v>
      </c>
      <c r="D130" s="29">
        <f>SUMIFS('2013Figures'!$J:$J,'2013Figures'!$C:$C,$A130,'2013Figures'!$H:$H,$B130,'2013Figures'!$I:$I,$C130,'2013Figures'!$E:$E,$B$1)</f>
        <v>0</v>
      </c>
      <c r="E130" s="9">
        <f>SUMIFS('2013Figures'!$J:$J,'2013Figures'!$C:$C,$A130,'2013Figures'!$H:$H,$B130,'2013Figures'!$I:$I,$C130,'2013Figures'!$B:$B,"BrokerToCy",'2013Figures'!$G:$G,"E1",'2013Figures'!$E:$E,$B$1)</f>
        <v>0</v>
      </c>
      <c r="F130" s="9">
        <f>SUMIFS('2013Figures'!$J:$J,'2013Figures'!$C:$C,$A130,'2013Figures'!$H:$H,$B130,'2013Figures'!$I:$I,$C130,'2013Figures'!$B:$B,"BrokerToCy",'2013Figures'!$G:$G,"P1",'2013Figures'!$E:$E,$B$1)</f>
        <v>0</v>
      </c>
      <c r="G130" s="9">
        <f>SUMIFS('2013Figures'!$J:$J,'2013Figures'!$C:$C,$A130,'2013Figures'!$H:$H,$B130,'2013Figures'!$I:$I,$C130,'2013Figures'!$B:$B,"CyToBroker",'2013Figures'!$G:$G,"E1",'2013Figures'!$E:$E,$B$1)</f>
        <v>0</v>
      </c>
      <c r="H130" s="9">
        <f>SUMIFS('2013Figures'!$J:$J,'2013Figures'!$C:$C,$A130,'2013Figures'!$H:$H,$B130,'2013Figures'!$I:$I,$C130,'2013Figures'!$B:$B,"CyToBroker",'2013Figures'!$G:$G,"P1",'2013Figures'!$E:$E,$B$1)</f>
        <v>0</v>
      </c>
      <c r="I130" s="30"/>
      <c r="J130" s="31">
        <v>201301</v>
      </c>
      <c r="K130" s="30"/>
      <c r="L130" s="42">
        <f>SUMIFS('2012Figures'!$J:$J,'2012Figures'!$C:$C,$A130,'2012Figures'!$H:$H,$B130,'2012Figures'!$I:$I,$C130,'2012Figures'!$E:$E,$B$1)</f>
        <v>0</v>
      </c>
      <c r="M130" s="52">
        <f>SUMIFS('2012Figures'!$J:$J,'2012Figures'!$C:$C,$A130,'2012Figures'!$H:$H,$B130,'2012Figures'!$I:$I,$C130,'2012Figures'!$B:$B,"BrokerToCy",'2012Figures'!$G:$G,"E1",'2012Figures'!$E:$E,$B$1)</f>
        <v>0</v>
      </c>
      <c r="N130" s="52">
        <f>SUMIFS('2012Figures'!$J:$J,'2012Figures'!$C:$C,$A130,'2012Figures'!$H:$H,$B130,'2012Figures'!$I:$I,$C130,'2012Figures'!$B:$B,"BrokerToCy",'2012Figures'!$G:$G,"P1",'2012Figures'!$E:$E,$B$1)</f>
        <v>0</v>
      </c>
      <c r="O130" s="52">
        <f>SUMIFS('2012Figures'!$J:$J,'2012Figures'!$C:$C,$A130,'2012Figures'!$H:$H,$B130,'2012Figures'!$I:$I,$C130,'2012Figures'!$B:$B,"CyToBroker",'2012Figures'!$G:$G,"E1",'2012Figures'!$E:$E,$B$1)</f>
        <v>0</v>
      </c>
      <c r="P130" s="52">
        <f>SUMIFS('2012Figures'!$J:$J,'2012Figures'!$C:$C,$A130,'2012Figures'!$H:$H,$B130,'2012Figures'!$I:$I,$C130,'2012Figures'!$B:$B,"CyToBroker",'2012Figures'!$G:$G,"P1",'2012Figures'!$E:$E,$B$1)</f>
        <v>0</v>
      </c>
      <c r="Q130" s="30"/>
      <c r="R130" s="46" t="str">
        <f t="shared" si="18"/>
        <v/>
      </c>
      <c r="S130" s="46" t="str">
        <f t="shared" si="18"/>
        <v/>
      </c>
      <c r="T130" s="46" t="str">
        <f t="shared" si="18"/>
        <v/>
      </c>
      <c r="U130" s="46" t="str">
        <f t="shared" si="18"/>
        <v/>
      </c>
      <c r="V130" s="46" t="str">
        <f t="shared" si="18"/>
        <v/>
      </c>
    </row>
    <row r="131" spans="1:22" x14ac:dyDescent="0.2">
      <c r="A131" s="1">
        <v>104</v>
      </c>
      <c r="B131" s="1" t="s">
        <v>98</v>
      </c>
      <c r="C131" s="8">
        <v>3</v>
      </c>
      <c r="D131" s="29">
        <f>SUMIFS('2013Figures'!$J:$J,'2013Figures'!$C:$C,$A131,'2013Figures'!$H:$H,$B131,'2013Figures'!$I:$I,$C131,'2013Figures'!$E:$E,$B$1)</f>
        <v>0</v>
      </c>
      <c r="E131" s="9">
        <f>SUMIFS('2013Figures'!$J:$J,'2013Figures'!$C:$C,$A131,'2013Figures'!$H:$H,$B131,'2013Figures'!$I:$I,$C131,'2013Figures'!$B:$B,"BrokerToCy",'2013Figures'!$G:$G,"E1",'2013Figures'!$E:$E,$B$1)</f>
        <v>0</v>
      </c>
      <c r="F131" s="9">
        <f>SUMIFS('2013Figures'!$J:$J,'2013Figures'!$C:$C,$A131,'2013Figures'!$H:$H,$B131,'2013Figures'!$I:$I,$C131,'2013Figures'!$B:$B,"BrokerToCy",'2013Figures'!$G:$G,"P1",'2013Figures'!$E:$E,$B$1)</f>
        <v>0</v>
      </c>
      <c r="G131" s="9">
        <f>SUMIFS('2013Figures'!$J:$J,'2013Figures'!$C:$C,$A131,'2013Figures'!$H:$H,$B131,'2013Figures'!$I:$I,$C131,'2013Figures'!$B:$B,"CyToBroker",'2013Figures'!$G:$G,"E1",'2013Figures'!$E:$E,$B$1)</f>
        <v>0</v>
      </c>
      <c r="H131" s="9">
        <f>SUMIFS('2013Figures'!$J:$J,'2013Figures'!$C:$C,$A131,'2013Figures'!$H:$H,$B131,'2013Figures'!$I:$I,$C131,'2013Figures'!$B:$B,"CyToBroker",'2013Figures'!$G:$G,"P1",'2013Figures'!$E:$E,$B$1)</f>
        <v>0</v>
      </c>
      <c r="J131" s="8">
        <v>201201</v>
      </c>
      <c r="L131" s="42">
        <f>SUMIFS('2012Figures'!$J:$J,'2012Figures'!$C:$C,$A131,'2012Figures'!$H:$H,$B131,'2012Figures'!$I:$I,$C131,'2012Figures'!$E:$E,$B$1)</f>
        <v>0</v>
      </c>
      <c r="M131" s="52">
        <f>SUMIFS('2012Figures'!$J:$J,'2012Figures'!$C:$C,$A131,'2012Figures'!$H:$H,$B131,'2012Figures'!$I:$I,$C131,'2012Figures'!$B:$B,"BrokerToCy",'2012Figures'!$G:$G,"E1",'2012Figures'!$E:$E,$B$1)</f>
        <v>0</v>
      </c>
      <c r="N131" s="52">
        <f>SUMIFS('2012Figures'!$J:$J,'2012Figures'!$C:$C,$A131,'2012Figures'!$H:$H,$B131,'2012Figures'!$I:$I,$C131,'2012Figures'!$B:$B,"BrokerToCy",'2012Figures'!$G:$G,"P1",'2012Figures'!$E:$E,$B$1)</f>
        <v>0</v>
      </c>
      <c r="O131" s="52">
        <f>SUMIFS('2012Figures'!$J:$J,'2012Figures'!$C:$C,$A131,'2012Figures'!$H:$H,$B131,'2012Figures'!$I:$I,$C131,'2012Figures'!$B:$B,"CyToBroker",'2012Figures'!$G:$G,"E1",'2012Figures'!$E:$E,$B$1)</f>
        <v>0</v>
      </c>
      <c r="P131" s="52">
        <f>SUMIFS('2012Figures'!$J:$J,'2012Figures'!$C:$C,$A131,'2012Figures'!$H:$H,$B131,'2012Figures'!$I:$I,$C131,'2012Figures'!$B:$B,"CyToBroker",'2012Figures'!$G:$G,"P1",'2012Figures'!$E:$E,$B$1)</f>
        <v>0</v>
      </c>
      <c r="R131" s="46" t="str">
        <f t="shared" si="18"/>
        <v/>
      </c>
      <c r="S131" s="46" t="str">
        <f t="shared" si="18"/>
        <v/>
      </c>
      <c r="T131" s="46" t="str">
        <f t="shared" si="18"/>
        <v/>
      </c>
      <c r="U131" s="46" t="str">
        <f t="shared" si="18"/>
        <v/>
      </c>
      <c r="V131" s="46" t="str">
        <f t="shared" si="18"/>
        <v/>
      </c>
    </row>
    <row r="132" spans="1:22" x14ac:dyDescent="0.2">
      <c r="A132" s="1">
        <v>104</v>
      </c>
      <c r="B132" s="1" t="s">
        <v>98</v>
      </c>
      <c r="C132" s="8">
        <v>2</v>
      </c>
      <c r="D132" s="29">
        <f>SUMIFS('2013Figures'!$J:$J,'2013Figures'!$C:$C,$A132,'2013Figures'!$H:$H,$B132,'2013Figures'!$I:$I,$C132,'2013Figures'!$E:$E,$B$1)</f>
        <v>0</v>
      </c>
      <c r="E132" s="9">
        <f>SUMIFS('2013Figures'!$J:$J,'2013Figures'!$C:$C,$A132,'2013Figures'!$H:$H,$B132,'2013Figures'!$I:$I,$C132,'2013Figures'!$B:$B,"BrokerToCy",'2013Figures'!$G:$G,"E1",'2013Figures'!$E:$E,$B$1)</f>
        <v>0</v>
      </c>
      <c r="F132" s="9">
        <f>SUMIFS('2013Figures'!$J:$J,'2013Figures'!$C:$C,$A132,'2013Figures'!$H:$H,$B132,'2013Figures'!$I:$I,$C132,'2013Figures'!$B:$B,"BrokerToCy",'2013Figures'!$G:$G,"P1",'2013Figures'!$E:$E,$B$1)</f>
        <v>0</v>
      </c>
      <c r="G132" s="9">
        <f>SUMIFS('2013Figures'!$J:$J,'2013Figures'!$C:$C,$A132,'2013Figures'!$H:$H,$B132,'2013Figures'!$I:$I,$C132,'2013Figures'!$B:$B,"CyToBroker",'2013Figures'!$G:$G,"E1",'2013Figures'!$E:$E,$B$1)</f>
        <v>0</v>
      </c>
      <c r="H132" s="9">
        <f>SUMIFS('2013Figures'!$J:$J,'2013Figures'!$C:$C,$A132,'2013Figures'!$H:$H,$B132,'2013Figures'!$I:$I,$C132,'2013Figures'!$B:$B,"CyToBroker",'2013Figures'!$G:$G,"P1",'2013Figures'!$E:$E,$B$1)</f>
        <v>0</v>
      </c>
      <c r="J132" s="8">
        <v>201101</v>
      </c>
      <c r="L132" s="42">
        <f>SUMIFS('2012Figures'!$J:$J,'2012Figures'!$C:$C,$A132,'2012Figures'!$H:$H,$B132,'2012Figures'!$I:$I,$C132,'2012Figures'!$E:$E,$B$1)</f>
        <v>0</v>
      </c>
      <c r="M132" s="52">
        <f>SUMIFS('2012Figures'!$J:$J,'2012Figures'!$C:$C,$A132,'2012Figures'!$H:$H,$B132,'2012Figures'!$I:$I,$C132,'2012Figures'!$B:$B,"BrokerToCy",'2012Figures'!$G:$G,"E1",'2012Figures'!$E:$E,$B$1)</f>
        <v>0</v>
      </c>
      <c r="N132" s="52">
        <f>SUMIFS('2012Figures'!$J:$J,'2012Figures'!$C:$C,$A132,'2012Figures'!$H:$H,$B132,'2012Figures'!$I:$I,$C132,'2012Figures'!$B:$B,"BrokerToCy",'2012Figures'!$G:$G,"P1",'2012Figures'!$E:$E,$B$1)</f>
        <v>0</v>
      </c>
      <c r="O132" s="52">
        <f>SUMIFS('2012Figures'!$J:$J,'2012Figures'!$C:$C,$A132,'2012Figures'!$H:$H,$B132,'2012Figures'!$I:$I,$C132,'2012Figures'!$B:$B,"CyToBroker",'2012Figures'!$G:$G,"E1",'2012Figures'!$E:$E,$B$1)</f>
        <v>0</v>
      </c>
      <c r="P132" s="52">
        <f>SUMIFS('2012Figures'!$J:$J,'2012Figures'!$C:$C,$A132,'2012Figures'!$H:$H,$B132,'2012Figures'!$I:$I,$C132,'2012Figures'!$B:$B,"CyToBroker",'2012Figures'!$G:$G,"P1",'2012Figures'!$E:$E,$B$1)</f>
        <v>0</v>
      </c>
      <c r="R132" s="46" t="str">
        <f t="shared" si="18"/>
        <v/>
      </c>
      <c r="S132" s="46" t="str">
        <f t="shared" si="18"/>
        <v/>
      </c>
      <c r="T132" s="46" t="str">
        <f t="shared" si="18"/>
        <v/>
      </c>
      <c r="U132" s="46" t="str">
        <f t="shared" si="18"/>
        <v/>
      </c>
      <c r="V132" s="46" t="str">
        <f t="shared" si="18"/>
        <v/>
      </c>
    </row>
    <row r="133" spans="1:22" x14ac:dyDescent="0.2">
      <c r="A133" s="1">
        <v>104</v>
      </c>
      <c r="B133" s="1" t="s">
        <v>98</v>
      </c>
      <c r="C133" s="8">
        <v>1</v>
      </c>
      <c r="D133" s="29">
        <f>SUMIFS('2013Figures'!$J:$J,'2013Figures'!$C:$C,$A133,'2013Figures'!$H:$H,$B133,'2013Figures'!$I:$I,$C133,'2013Figures'!$E:$E,$B$1)</f>
        <v>0</v>
      </c>
      <c r="E133" s="9">
        <f>SUMIFS('2013Figures'!$J:$J,'2013Figures'!$C:$C,$A133,'2013Figures'!$H:$H,$B133,'2013Figures'!$I:$I,$C133,'2013Figures'!$B:$B,"BrokerToCy",'2013Figures'!$G:$G,"E1",'2013Figures'!$E:$E,$B$1)</f>
        <v>0</v>
      </c>
      <c r="F133" s="9">
        <f>SUMIFS('2013Figures'!$J:$J,'2013Figures'!$C:$C,$A133,'2013Figures'!$H:$H,$B133,'2013Figures'!$I:$I,$C133,'2013Figures'!$B:$B,"BrokerToCy",'2013Figures'!$G:$G,"P1",'2013Figures'!$E:$E,$B$1)</f>
        <v>0</v>
      </c>
      <c r="G133" s="9">
        <f>SUMIFS('2013Figures'!$J:$J,'2013Figures'!$C:$C,$A133,'2013Figures'!$H:$H,$B133,'2013Figures'!$I:$I,$C133,'2013Figures'!$B:$B,"CyToBroker",'2013Figures'!$G:$G,"E1",'2013Figures'!$E:$E,$B$1)</f>
        <v>0</v>
      </c>
      <c r="H133" s="9">
        <f>SUMIFS('2013Figures'!$J:$J,'2013Figures'!$C:$C,$A133,'2013Figures'!$H:$H,$B133,'2013Figures'!$I:$I,$C133,'2013Figures'!$B:$B,"CyToBroker",'2013Figures'!$G:$G,"P1",'2013Figures'!$E:$E,$B$1)</f>
        <v>0</v>
      </c>
      <c r="J133" s="8">
        <v>201001</v>
      </c>
      <c r="L133" s="42">
        <f>SUMIFS('2012Figures'!$J:$J,'2012Figures'!$C:$C,$A133,'2012Figures'!$H:$H,$B133,'2012Figures'!$I:$I,$C133,'2012Figures'!$E:$E,$B$1)</f>
        <v>0</v>
      </c>
      <c r="M133" s="52">
        <f>SUMIFS('2012Figures'!$J:$J,'2012Figures'!$C:$C,$A133,'2012Figures'!$H:$H,$B133,'2012Figures'!$I:$I,$C133,'2012Figures'!$B:$B,"BrokerToCy",'2012Figures'!$G:$G,"E1",'2012Figures'!$E:$E,$B$1)</f>
        <v>0</v>
      </c>
      <c r="N133" s="52">
        <f>SUMIFS('2012Figures'!$J:$J,'2012Figures'!$C:$C,$A133,'2012Figures'!$H:$H,$B133,'2012Figures'!$I:$I,$C133,'2012Figures'!$B:$B,"BrokerToCy",'2012Figures'!$G:$G,"P1",'2012Figures'!$E:$E,$B$1)</f>
        <v>0</v>
      </c>
      <c r="O133" s="52">
        <f>SUMIFS('2012Figures'!$J:$J,'2012Figures'!$C:$C,$A133,'2012Figures'!$H:$H,$B133,'2012Figures'!$I:$I,$C133,'2012Figures'!$B:$B,"CyToBroker",'2012Figures'!$G:$G,"E1",'2012Figures'!$E:$E,$B$1)</f>
        <v>0</v>
      </c>
      <c r="P133" s="52">
        <f>SUMIFS('2012Figures'!$J:$J,'2012Figures'!$C:$C,$A133,'2012Figures'!$H:$H,$B133,'2012Figures'!$I:$I,$C133,'2012Figures'!$B:$B,"CyToBroker",'2012Figures'!$G:$G,"P1",'2012Figures'!$E:$E,$B$1)</f>
        <v>0</v>
      </c>
      <c r="R133" s="46" t="str">
        <f t="shared" si="18"/>
        <v/>
      </c>
      <c r="S133" s="46" t="str">
        <f t="shared" si="18"/>
        <v/>
      </c>
      <c r="T133" s="46" t="str">
        <f t="shared" si="18"/>
        <v/>
      </c>
      <c r="U133" s="46" t="str">
        <f t="shared" si="18"/>
        <v/>
      </c>
      <c r="V133" s="46" t="str">
        <f t="shared" si="18"/>
        <v/>
      </c>
    </row>
    <row r="134" spans="1:22" x14ac:dyDescent="0.2">
      <c r="A134" s="1">
        <v>104</v>
      </c>
      <c r="B134" s="1" t="s">
        <v>98</v>
      </c>
      <c r="D134" s="29">
        <f>SUMIFS('2013Figures'!$J:$J,'2013Figures'!$C:$C,$A134,'2013Figures'!$H:$H,$B134,'2013Figures'!$I:$I,"",'2013Figures'!$E:$E,$B$1)</f>
        <v>0</v>
      </c>
      <c r="E134" s="9">
        <f>SUMIFS('2013Figures'!$J:$J,'2013Figures'!$C:$C,$A134,'2013Figures'!$H:$H,$B134,'2013Figures'!$I:$I,"",'2013Figures'!$B:$B,"BrokerToCy",'2013Figures'!$G:$G,"E1",'2013Figures'!$E:$E,$B$1)</f>
        <v>0</v>
      </c>
      <c r="F134" s="9">
        <f>SUMIFS('2013Figures'!$J:$J,'2013Figures'!$C:$C,$A134,'2013Figures'!$H:$H,$B134,'2013Figures'!$I:$I,"",'2013Figures'!$B:$B,"BrokerToCy",'2013Figures'!$G:$G,"P1",'2013Figures'!$E:$E,$B$1)</f>
        <v>0</v>
      </c>
      <c r="G134" s="9">
        <f>SUMIFS('2013Figures'!$J:$J,'2013Figures'!$C:$C,$A134,'2013Figures'!$H:$H,$B134,'2013Figures'!$I:$I,"",'2013Figures'!$B:$B,"CyToBroker",'2013Figures'!$G:$G,"E1",'2013Figures'!$E:$E,$B$1)</f>
        <v>0</v>
      </c>
      <c r="H134" s="9">
        <f>SUMIFS('2013Figures'!$J:$J,'2013Figures'!$C:$C,$A134,'2013Figures'!$H:$H,$B134,'2013Figures'!$I:$I,"",'2013Figures'!$B:$B,"CyToBroker",'2013Figures'!$G:$G,"P1",'2013Figures'!$E:$E,$B$1)</f>
        <v>0</v>
      </c>
      <c r="J134" s="8" t="s">
        <v>131</v>
      </c>
      <c r="L134" s="42">
        <f>SUMIFS('2012Figures'!$J:$J,'2012Figures'!$C:$C,$A134,'2012Figures'!$H:$H,$B134,'2012Figures'!$I:$I,"",'2012Figures'!$E:$E,$B$1)</f>
        <v>0</v>
      </c>
      <c r="M134" s="52">
        <f>SUMIFS('2012Figures'!$J:$J,'2012Figures'!$C:$C,$A134,'2012Figures'!$H:$H,$B134,'2012Figures'!$I:$I,"",'2012Figures'!$B:$B,"BrokerToCy",'2012Figures'!$G:$G,"E1",'2012Figures'!$E:$E,$B$1)</f>
        <v>0</v>
      </c>
      <c r="N134" s="52">
        <f>SUMIFS('2012Figures'!$J:$J,'2012Figures'!$C:$C,$A134,'2012Figures'!$H:$H,$B134,'2012Figures'!$I:$I,"",'2012Figures'!$B:$B,"BrokerToCy",'2012Figures'!$G:$G,"P1",'2012Figures'!$E:$E,$B$1)</f>
        <v>0</v>
      </c>
      <c r="O134" s="52">
        <f>SUMIFS('2012Figures'!$J:$J,'2012Figures'!$C:$C,$A134,'2012Figures'!$H:$H,$B134,'2012Figures'!$I:$I,"",'2012Figures'!$B:$B,"CyToBroker",'2012Figures'!$G:$G,"E1",'2012Figures'!$E:$E,$B$1)</f>
        <v>0</v>
      </c>
      <c r="P134" s="52">
        <f>SUMIFS('2012Figures'!$J:$J,'2012Figures'!$C:$C,$A134,'2012Figures'!$H:$H,$B134,'2012Figures'!$I:$I,"",'2012Figures'!$B:$B,"CyToBroker",'2012Figures'!$G:$G,"P1",'2012Figures'!$E:$E,$B$1)</f>
        <v>0</v>
      </c>
      <c r="R134" s="46" t="str">
        <f t="shared" si="18"/>
        <v/>
      </c>
      <c r="S134" s="46" t="str">
        <f t="shared" si="18"/>
        <v/>
      </c>
      <c r="T134" s="46" t="str">
        <f t="shared" si="18"/>
        <v/>
      </c>
      <c r="U134" s="46" t="str">
        <f t="shared" si="18"/>
        <v/>
      </c>
      <c r="V134" s="46" t="str">
        <f t="shared" si="18"/>
        <v/>
      </c>
    </row>
    <row r="135" spans="1:22" x14ac:dyDescent="0.2">
      <c r="A135" s="21"/>
      <c r="B135" s="21" t="s">
        <v>92</v>
      </c>
      <c r="C135" s="22"/>
      <c r="D135" s="23">
        <f>SUM(E135:H135)</f>
        <v>0</v>
      </c>
      <c r="E135" s="23">
        <f>SUM(E61:E134)</f>
        <v>0</v>
      </c>
      <c r="F135" s="23">
        <f t="shared" ref="F135:H135" si="19">SUM(F61:F134)</f>
        <v>0</v>
      </c>
      <c r="G135" s="23">
        <f t="shared" si="19"/>
        <v>0</v>
      </c>
      <c r="H135" s="23">
        <f t="shared" si="19"/>
        <v>0</v>
      </c>
      <c r="I135" s="21"/>
      <c r="J135" s="22"/>
      <c r="K135" s="21"/>
      <c r="L135" s="43">
        <f>SUM(M135:P135)</f>
        <v>0</v>
      </c>
      <c r="M135" s="43">
        <f>SUM(M61:M134)</f>
        <v>0</v>
      </c>
      <c r="N135" s="43">
        <f t="shared" ref="N135:P135" si="20">SUM(N61:N134)</f>
        <v>0</v>
      </c>
      <c r="O135" s="43">
        <f t="shared" si="20"/>
        <v>0</v>
      </c>
      <c r="P135" s="43">
        <f t="shared" si="20"/>
        <v>0</v>
      </c>
      <c r="Q135" s="21"/>
      <c r="R135" s="21"/>
      <c r="S135" s="21"/>
      <c r="T135" s="21"/>
      <c r="U135" s="21"/>
      <c r="V135" s="21"/>
    </row>
    <row r="136" spans="1:22" x14ac:dyDescent="0.2">
      <c r="A136" s="28">
        <v>105</v>
      </c>
      <c r="B136" s="28" t="s">
        <v>60</v>
      </c>
      <c r="C136" s="17" t="s">
        <v>88</v>
      </c>
      <c r="D136" s="18">
        <f>SUMIFS('2013Figures'!$J:$J,'2013Figures'!$C:$C,$A136,'2013Figures'!$E:$E,$B$1)</f>
        <v>0</v>
      </c>
      <c r="E136" s="18">
        <f>SUMIFS('2013Figures'!$J:$J,'2013Figures'!$C:$C,$A136,'2013Figures'!$B:$B,"BrokerToCy",'2013Figures'!$G:$G,"E1",'2013Figures'!$E:$E,$B$1)</f>
        <v>0</v>
      </c>
      <c r="F136" s="18">
        <f>SUMIFS('2013Figures'!$J:$J,'2013Figures'!$C:$C,$A136,'2013Figures'!$B:$B,"BrokerToCy",'2013Figures'!$G:$G,"P1",'2013Figures'!$E:$E,$B$1)</f>
        <v>0</v>
      </c>
      <c r="G136" s="18">
        <f>SUMIFS('2013Figures'!$J:$J,'2013Figures'!$C:$C,$A136,'2013Figures'!$B:$B,"CyToBroker",'2013Figures'!$G:$G,"E1",'2013Figures'!$E:$E,$B$1)</f>
        <v>0</v>
      </c>
      <c r="H136" s="18">
        <f>SUMIFS('2013Figures'!$J:$J,'2013Figures'!$C:$C,$A136,'2013Figures'!$B:$B,"CyToBroker",'2013Figures'!$G:$G,"P1",'2013Figures'!$E:$E,$B$1)</f>
        <v>0</v>
      </c>
      <c r="I136" s="28"/>
      <c r="J136" s="17"/>
      <c r="K136" s="28"/>
      <c r="L136" s="50">
        <f>SUMIFS('2012Figures'!$J:$J,'2012Figures'!$C:$C,$A136,'2012Figures'!$E:$E,$B$1)</f>
        <v>0</v>
      </c>
      <c r="M136" s="50">
        <f>SUMIFS('2012Figures'!$J:$J,'2012Figures'!$C:$C,$A136,'2012Figures'!$B:$B,"BrokerToCy",'2012Figures'!$G:$G,"E1",'2012Figures'!$E:$E,$B$1)</f>
        <v>0</v>
      </c>
      <c r="N136" s="50">
        <f>SUMIFS('2012Figures'!$J:$J,'2012Figures'!$C:$C,$A136,'2012Figures'!$B:$B,"BrokerToCy",'2012Figures'!$G:$G,"P1",'2012Figures'!$E:$E,$B$1)</f>
        <v>0</v>
      </c>
      <c r="O136" s="50">
        <f>SUMIFS('2012Figures'!$J:$J,'2012Figures'!$C:$C,$A136,'2012Figures'!$B:$B,"CyToBroker",'2012Figures'!$G:$G,"E1",'2012Figures'!$E:$E,$B$1)</f>
        <v>0</v>
      </c>
      <c r="P136" s="50">
        <f>SUMIFS('2012Figures'!$J:$J,'2012Figures'!$C:$C,$A136,'2012Figures'!$B:$B,"CyToBroker",'2012Figures'!$G:$G,"P1",'2012Figures'!$E:$E,$B$1)</f>
        <v>0</v>
      </c>
      <c r="Q136" s="28"/>
      <c r="R136" s="46" t="str">
        <f t="shared" si="18"/>
        <v/>
      </c>
      <c r="S136" s="46" t="str">
        <f t="shared" si="18"/>
        <v/>
      </c>
      <c r="T136" s="46" t="str">
        <f t="shared" si="18"/>
        <v/>
      </c>
      <c r="U136" s="46" t="str">
        <f t="shared" si="18"/>
        <v/>
      </c>
      <c r="V136" s="46" t="str">
        <f t="shared" si="18"/>
        <v/>
      </c>
    </row>
    <row r="137" spans="1:22" x14ac:dyDescent="0.2">
      <c r="A137" s="1">
        <v>105</v>
      </c>
      <c r="B137" s="1" t="s">
        <v>60</v>
      </c>
      <c r="C137" s="8">
        <v>4</v>
      </c>
      <c r="D137" s="29">
        <f>SUMIFS('2013Figures'!$J:$J,'2013Figures'!$C:$C,$A137,'2013Figures'!$H:$H,$B137,'2013Figures'!$I:$I,$C137,'2013Figures'!$E:$E,$B$1)</f>
        <v>0</v>
      </c>
      <c r="E137" s="9">
        <f>SUMIFS('2013Figures'!$J:$J,'2013Figures'!$C:$C,$A137,'2013Figures'!$H:$H,$B137,'2013Figures'!$I:$I,$C137,'2013Figures'!$B:$B,"BrokerToCy",'2013Figures'!$G:$G,"E1",'2013Figures'!$E:$E,$B$1)</f>
        <v>0</v>
      </c>
      <c r="F137" s="9">
        <f>SUMIFS('2013Figures'!$J:$J,'2013Figures'!$C:$C,$A137,'2013Figures'!$H:$H,$B137,'2013Figures'!$I:$I,$C137,'2013Figures'!$B:$B,"BrokerToCy",'2013Figures'!$G:$G,"P1",'2013Figures'!$E:$E,$B$1)</f>
        <v>0</v>
      </c>
      <c r="G137" s="9">
        <f>SUMIFS('2013Figures'!$J:$J,'2013Figures'!$C:$C,$A137,'2013Figures'!$H:$H,$B137,'2013Figures'!$I:$I,$C137,'2013Figures'!$B:$B,"CyToBroker",'2013Figures'!$G:$G,"E1",'2013Figures'!$E:$E,$B$1)</f>
        <v>0</v>
      </c>
      <c r="H137" s="9">
        <f>SUMIFS('2013Figures'!$J:$J,'2013Figures'!$C:$C,$A137,'2013Figures'!$H:$H,$B137,'2013Figures'!$I:$I,$C137,'2013Figures'!$B:$B,"CyToBroker",'2013Figures'!$G:$G,"P1",'2013Figures'!$E:$E,$B$1)</f>
        <v>0</v>
      </c>
      <c r="J137" s="8" t="s">
        <v>146</v>
      </c>
      <c r="L137" s="42">
        <f>SUMIFS('2012Figures'!$J:$J,'2012Figures'!$C:$C,$A137,'2012Figures'!$H:$H,$B137,'2012Figures'!$I:$I,$C137,'2012Figures'!$E:$E,$B$1)</f>
        <v>0</v>
      </c>
      <c r="M137" s="52">
        <f>SUMIFS('2012Figures'!$J:$J,'2012Figures'!$C:$C,$A137,'2012Figures'!$H:$H,$B137,'2012Figures'!$I:$I,$C137,'2012Figures'!$B:$B,"BrokerToCy",'2012Figures'!$G:$G,"E1",'2012Figures'!$E:$E,$B$1)</f>
        <v>0</v>
      </c>
      <c r="N137" s="52">
        <f>SUMIFS('2012Figures'!$J:$J,'2012Figures'!$C:$C,$A137,'2012Figures'!$H:$H,$B137,'2012Figures'!$I:$I,$C137,'2012Figures'!$B:$B,"BrokerToCy",'2012Figures'!$G:$G,"P1",'2012Figures'!$E:$E,$B$1)</f>
        <v>0</v>
      </c>
      <c r="O137" s="52">
        <f>SUMIFS('2012Figures'!$J:$J,'2012Figures'!$C:$C,$A137,'2012Figures'!$H:$H,$B137,'2012Figures'!$I:$I,$C137,'2012Figures'!$B:$B,"CyToBroker",'2012Figures'!$G:$G,"E1",'2012Figures'!$E:$E,$B$1)</f>
        <v>0</v>
      </c>
      <c r="P137" s="52">
        <f>SUMIFS('2012Figures'!$J:$J,'2012Figures'!$C:$C,$A137,'2012Figures'!$H:$H,$B137,'2012Figures'!$I:$I,$C137,'2012Figures'!$B:$B,"CyToBroker",'2012Figures'!$G:$G,"P1",'2012Figures'!$E:$E,$B$1)</f>
        <v>0</v>
      </c>
      <c r="R137" s="46" t="str">
        <f t="shared" si="18"/>
        <v/>
      </c>
      <c r="S137" s="46" t="str">
        <f t="shared" si="18"/>
        <v/>
      </c>
      <c r="T137" s="46" t="str">
        <f t="shared" si="18"/>
        <v/>
      </c>
      <c r="U137" s="46" t="str">
        <f t="shared" si="18"/>
        <v/>
      </c>
      <c r="V137" s="46" t="str">
        <f t="shared" si="18"/>
        <v/>
      </c>
    </row>
    <row r="138" spans="1:22" x14ac:dyDescent="0.2">
      <c r="A138" s="1">
        <v>105</v>
      </c>
      <c r="B138" s="1" t="s">
        <v>60</v>
      </c>
      <c r="C138" s="8">
        <v>2</v>
      </c>
      <c r="D138" s="29">
        <f>SUMIFS('2013Figures'!$J:$J,'2013Figures'!$C:$C,$A138,'2013Figures'!$H:$H,$B138,'2013Figures'!$I:$I,$C138,'2013Figures'!$E:$E,$B$1)</f>
        <v>0</v>
      </c>
      <c r="E138" s="9">
        <f>SUMIFS('2013Figures'!$J:$J,'2013Figures'!$C:$C,$A138,'2013Figures'!$H:$H,$B138,'2013Figures'!$I:$I,$C138,'2013Figures'!$B:$B,"BrokerToCy",'2013Figures'!$G:$G,"E1",'2013Figures'!$E:$E,$B$1)</f>
        <v>0</v>
      </c>
      <c r="F138" s="9">
        <f>SUMIFS('2013Figures'!$J:$J,'2013Figures'!$C:$C,$A138,'2013Figures'!$H:$H,$B138,'2013Figures'!$I:$I,$C138,'2013Figures'!$B:$B,"BrokerToCy",'2013Figures'!$G:$G,"P1",'2013Figures'!$E:$E,$B$1)</f>
        <v>0</v>
      </c>
      <c r="G138" s="9">
        <f>SUMIFS('2013Figures'!$J:$J,'2013Figures'!$C:$C,$A138,'2013Figures'!$H:$H,$B138,'2013Figures'!$I:$I,$C138,'2013Figures'!$B:$B,"CyToBroker",'2013Figures'!$G:$G,"E1",'2013Figures'!$E:$E,$B$1)</f>
        <v>0</v>
      </c>
      <c r="H138" s="9">
        <f>SUMIFS('2013Figures'!$J:$J,'2013Figures'!$C:$C,$A138,'2013Figures'!$H:$H,$B138,'2013Figures'!$I:$I,$C138,'2013Figures'!$B:$B,"CyToBroker",'2013Figures'!$G:$G,"P1",'2013Figures'!$E:$E,$B$1)</f>
        <v>0</v>
      </c>
      <c r="J138" s="8">
        <v>201001</v>
      </c>
      <c r="L138" s="42">
        <f>SUMIFS('2012Figures'!$J:$J,'2012Figures'!$C:$C,$A138,'2012Figures'!$H:$H,$B138,'2012Figures'!$I:$I,$C138,'2012Figures'!$E:$E,$B$1)</f>
        <v>0</v>
      </c>
      <c r="M138" s="52">
        <f>SUMIFS('2012Figures'!$J:$J,'2012Figures'!$C:$C,$A138,'2012Figures'!$H:$H,$B138,'2012Figures'!$I:$I,$C138,'2012Figures'!$B:$B,"BrokerToCy",'2012Figures'!$G:$G,"E1",'2012Figures'!$E:$E,$B$1)</f>
        <v>0</v>
      </c>
      <c r="N138" s="52">
        <f>SUMIFS('2012Figures'!$J:$J,'2012Figures'!$C:$C,$A138,'2012Figures'!$H:$H,$B138,'2012Figures'!$I:$I,$C138,'2012Figures'!$B:$B,"BrokerToCy",'2012Figures'!$G:$G,"P1",'2012Figures'!$E:$E,$B$1)</f>
        <v>0</v>
      </c>
      <c r="O138" s="52">
        <f>SUMIFS('2012Figures'!$J:$J,'2012Figures'!$C:$C,$A138,'2012Figures'!$H:$H,$B138,'2012Figures'!$I:$I,$C138,'2012Figures'!$B:$B,"CyToBroker",'2012Figures'!$G:$G,"E1",'2012Figures'!$E:$E,$B$1)</f>
        <v>0</v>
      </c>
      <c r="P138" s="52">
        <f>SUMIFS('2012Figures'!$J:$J,'2012Figures'!$C:$C,$A138,'2012Figures'!$H:$H,$B138,'2012Figures'!$I:$I,$C138,'2012Figures'!$B:$B,"CyToBroker",'2012Figures'!$G:$G,"P1",'2012Figures'!$E:$E,$B$1)</f>
        <v>0</v>
      </c>
      <c r="R138" s="46" t="str">
        <f t="shared" si="18"/>
        <v/>
      </c>
      <c r="S138" s="46" t="str">
        <f t="shared" si="18"/>
        <v/>
      </c>
      <c r="T138" s="46" t="str">
        <f t="shared" si="18"/>
        <v/>
      </c>
      <c r="U138" s="46" t="str">
        <f t="shared" si="18"/>
        <v/>
      </c>
      <c r="V138" s="46" t="str">
        <f t="shared" si="18"/>
        <v/>
      </c>
    </row>
    <row r="139" spans="1:22" x14ac:dyDescent="0.2">
      <c r="A139" s="1">
        <v>105</v>
      </c>
      <c r="B139" s="1" t="s">
        <v>60</v>
      </c>
      <c r="C139" s="8">
        <v>1</v>
      </c>
      <c r="D139" s="29">
        <f>SUMIFS('2013Figures'!$J:$J,'2013Figures'!$C:$C,$A139,'2013Figures'!$H:$H,$B139,'2013Figures'!$I:$I,$C139,'2013Figures'!$E:$E,$B$1)</f>
        <v>0</v>
      </c>
      <c r="E139" s="9">
        <f>SUMIFS('2013Figures'!$J:$J,'2013Figures'!$C:$C,$A139,'2013Figures'!$H:$H,$B139,'2013Figures'!$I:$I,$C139,'2013Figures'!$B:$B,"BrokerToCy",'2013Figures'!$G:$G,"E1",'2013Figures'!$E:$E,$B$1)</f>
        <v>0</v>
      </c>
      <c r="F139" s="9">
        <f>SUMIFS('2013Figures'!$J:$J,'2013Figures'!$C:$C,$A139,'2013Figures'!$H:$H,$B139,'2013Figures'!$I:$I,$C139,'2013Figures'!$B:$B,"BrokerToCy",'2013Figures'!$G:$G,"P1",'2013Figures'!$E:$E,$B$1)</f>
        <v>0</v>
      </c>
      <c r="G139" s="9">
        <f>SUMIFS('2013Figures'!$J:$J,'2013Figures'!$C:$C,$A139,'2013Figures'!$H:$H,$B139,'2013Figures'!$I:$I,$C139,'2013Figures'!$B:$B,"CyToBroker",'2013Figures'!$G:$G,"E1",'2013Figures'!$E:$E,$B$1)</f>
        <v>0</v>
      </c>
      <c r="H139" s="9">
        <f>SUMIFS('2013Figures'!$J:$J,'2013Figures'!$C:$C,$A139,'2013Figures'!$H:$H,$B139,'2013Figures'!$I:$I,$C139,'2013Figures'!$B:$B,"CyToBroker",'2013Figures'!$G:$G,"P1",'2013Figures'!$E:$E,$B$1)</f>
        <v>0</v>
      </c>
      <c r="J139" s="8">
        <v>200901</v>
      </c>
      <c r="L139" s="42">
        <f>SUMIFS('2012Figures'!$J:$J,'2012Figures'!$C:$C,$A139,'2012Figures'!$H:$H,$B139,'2012Figures'!$I:$I,$C139,'2012Figures'!$E:$E,$B$1)</f>
        <v>0</v>
      </c>
      <c r="M139" s="52">
        <f>SUMIFS('2012Figures'!$J:$J,'2012Figures'!$C:$C,$A139,'2012Figures'!$H:$H,$B139,'2012Figures'!$I:$I,$C139,'2012Figures'!$B:$B,"BrokerToCy",'2012Figures'!$G:$G,"E1",'2012Figures'!$E:$E,$B$1)</f>
        <v>0</v>
      </c>
      <c r="N139" s="52">
        <f>SUMIFS('2012Figures'!$J:$J,'2012Figures'!$C:$C,$A139,'2012Figures'!$H:$H,$B139,'2012Figures'!$I:$I,$C139,'2012Figures'!$B:$B,"BrokerToCy",'2012Figures'!$G:$G,"P1",'2012Figures'!$E:$E,$B$1)</f>
        <v>0</v>
      </c>
      <c r="O139" s="52">
        <f>SUMIFS('2012Figures'!$J:$J,'2012Figures'!$C:$C,$A139,'2012Figures'!$H:$H,$B139,'2012Figures'!$I:$I,$C139,'2012Figures'!$B:$B,"CyToBroker",'2012Figures'!$G:$G,"E1",'2012Figures'!$E:$E,$B$1)</f>
        <v>0</v>
      </c>
      <c r="P139" s="52">
        <f>SUMIFS('2012Figures'!$J:$J,'2012Figures'!$C:$C,$A139,'2012Figures'!$H:$H,$B139,'2012Figures'!$I:$I,$C139,'2012Figures'!$B:$B,"CyToBroker",'2012Figures'!$G:$G,"P1",'2012Figures'!$E:$E,$B$1)</f>
        <v>0</v>
      </c>
      <c r="R139" s="46" t="str">
        <f t="shared" si="18"/>
        <v/>
      </c>
      <c r="S139" s="46" t="str">
        <f t="shared" si="18"/>
        <v/>
      </c>
      <c r="T139" s="46" t="str">
        <f t="shared" si="18"/>
        <v/>
      </c>
      <c r="U139" s="46" t="str">
        <f t="shared" si="18"/>
        <v/>
      </c>
      <c r="V139" s="46" t="str">
        <f t="shared" si="18"/>
        <v/>
      </c>
    </row>
    <row r="140" spans="1:22" x14ac:dyDescent="0.2">
      <c r="A140" s="1">
        <v>105</v>
      </c>
      <c r="B140" s="1" t="s">
        <v>60</v>
      </c>
      <c r="D140" s="29">
        <f>SUMIFS('2013Figures'!$J:$J,'2013Figures'!$C:$C,$A140,'2013Figures'!$I:$I,"",'2013Figures'!$E:$E,$B$1)</f>
        <v>0</v>
      </c>
      <c r="E140" s="9">
        <f>SUMIFS('2013Figures'!$J:$J,'2013Figures'!$C:$C,$A140,'2013Figures'!$I:$I,"",'2013Figures'!$B:$B,"BrokerToCy",'2013Figures'!$G:$G,"E1",'2013Figures'!$E:$E,$B$1)</f>
        <v>0</v>
      </c>
      <c r="F140" s="9">
        <f>SUMIFS('2013Figures'!$J:$J,'2013Figures'!$C:$C,$A140,'2013Figures'!$I:$I,"",'2013Figures'!$B:$B,"BrokerToCy",'2013Figures'!$G:$G,"P1",'2013Figures'!$E:$E,$B$1)</f>
        <v>0</v>
      </c>
      <c r="G140" s="9">
        <f>SUMIFS('2013Figures'!$J:$J,'2013Figures'!$C:$C,$A140,'2013Figures'!$I:$I,"",'2013Figures'!$B:$B,"CyToBroker",'2013Figures'!$G:$G,"E1",'2013Figures'!$E:$E,$B$1)</f>
        <v>0</v>
      </c>
      <c r="H140" s="9">
        <f>SUMIFS('2013Figures'!$J:$J,'2013Figures'!$C:$C,$A140,'2013Figures'!$I:$I,"",'2013Figures'!$B:$B,"CyToBroker",'2013Figures'!$G:$G,"P1",'2013Figures'!$E:$E,$B$1)</f>
        <v>0</v>
      </c>
      <c r="J140" s="8" t="s">
        <v>131</v>
      </c>
      <c r="L140" s="42">
        <f>SUMIFS('2012Figures'!$J:$J,'2012Figures'!$C:$C,$A140,'2012Figures'!$I:$I,"",'2012Figures'!$E:$E,$B$1)</f>
        <v>0</v>
      </c>
      <c r="M140" s="52">
        <f>SUMIFS('2012Figures'!$J:$J,'2012Figures'!$C:$C,$A140,'2012Figures'!$I:$I,"",'2012Figures'!$B:$B,"BrokerToCy",'2012Figures'!$G:$G,"E1",'2012Figures'!$E:$E,$B$1)</f>
        <v>0</v>
      </c>
      <c r="N140" s="52">
        <f>SUMIFS('2012Figures'!$J:$J,'2012Figures'!$C:$C,$A140,'2012Figures'!$I:$I,"",'2012Figures'!$B:$B,"BrokerToCy",'2012Figures'!$G:$G,"P1",'2012Figures'!$E:$E,$B$1)</f>
        <v>0</v>
      </c>
      <c r="O140" s="52">
        <f>SUMIFS('2012Figures'!$J:$J,'2012Figures'!$C:$C,$A140,'2012Figures'!$I:$I,"",'2012Figures'!$B:$B,"CyToBroker",'2012Figures'!$G:$G,"E1",'2012Figures'!$E:$E,$B$1)</f>
        <v>0</v>
      </c>
      <c r="P140" s="52">
        <f>SUMIFS('2012Figures'!$J:$J,'2012Figures'!$C:$C,$A140,'2012Figures'!$I:$I,"",'2012Figures'!$B:$B,"CyToBroker",'2012Figures'!$G:$G,"P1",'2012Figures'!$E:$E,$B$1)</f>
        <v>0</v>
      </c>
      <c r="R140" s="46" t="str">
        <f t="shared" si="18"/>
        <v/>
      </c>
      <c r="S140" s="46" t="str">
        <f t="shared" si="18"/>
        <v/>
      </c>
      <c r="T140" s="46" t="str">
        <f t="shared" si="18"/>
        <v/>
      </c>
      <c r="U140" s="46" t="str">
        <f t="shared" si="18"/>
        <v/>
      </c>
      <c r="V140" s="46" t="str">
        <f t="shared" si="18"/>
        <v/>
      </c>
    </row>
    <row r="141" spans="1:22" x14ac:dyDescent="0.2">
      <c r="A141" s="21"/>
      <c r="B141" s="21" t="s">
        <v>92</v>
      </c>
      <c r="C141" s="22"/>
      <c r="D141" s="23">
        <f>SUM(E141:H141)</f>
        <v>0</v>
      </c>
      <c r="E141" s="23">
        <f>SUM(E137:E140)</f>
        <v>0</v>
      </c>
      <c r="F141" s="23">
        <f>SUM(F137:F140)</f>
        <v>0</v>
      </c>
      <c r="G141" s="23">
        <f>SUM(G137:G140)</f>
        <v>0</v>
      </c>
      <c r="H141" s="23">
        <f>SUM(H137:H140)</f>
        <v>0</v>
      </c>
      <c r="I141" s="21"/>
      <c r="J141" s="22"/>
      <c r="K141" s="21"/>
      <c r="L141" s="43">
        <f>SUM(M141:P141)</f>
        <v>0</v>
      </c>
      <c r="M141" s="43">
        <f>SUM(M137:M140)</f>
        <v>0</v>
      </c>
      <c r="N141" s="43">
        <f>SUM(N137:N140)</f>
        <v>0</v>
      </c>
      <c r="O141" s="43">
        <f>SUM(O137:O140)</f>
        <v>0</v>
      </c>
      <c r="P141" s="43">
        <f>SUM(P137:P140)</f>
        <v>0</v>
      </c>
      <c r="Q141" s="21"/>
      <c r="R141" s="21"/>
      <c r="S141" s="21"/>
      <c r="T141" s="21"/>
      <c r="U141" s="21"/>
      <c r="V141" s="21"/>
    </row>
    <row r="142" spans="1:22" x14ac:dyDescent="0.2">
      <c r="A142" s="28">
        <v>108</v>
      </c>
      <c r="B142" s="28" t="s">
        <v>166</v>
      </c>
      <c r="C142" s="17" t="s">
        <v>88</v>
      </c>
      <c r="D142" s="18">
        <f>SUMIFS('2013Figures'!$J:$J,'2013Figures'!$C:$C,$A142,'2013Figures'!$E:$E,$B$1)</f>
        <v>0</v>
      </c>
      <c r="E142" s="18">
        <f>SUMIFS('2013Figures'!$J:$J,'2013Figures'!$C:$C,$A142,'2013Figures'!$B:$B,"BrokerToCy",'2013Figures'!$G:$G,"E1",'2013Figures'!$E:$E,$B$1)</f>
        <v>0</v>
      </c>
      <c r="F142" s="18">
        <f>SUMIFS('2013Figures'!$J:$J,'2013Figures'!$C:$C,$A142,'2013Figures'!$B:$B,"BrokerToCy",'2013Figures'!$G:$G,"P1",'2013Figures'!$E:$E,$B$1)</f>
        <v>0</v>
      </c>
      <c r="G142" s="18">
        <f>SUMIFS('2013Figures'!$J:$J,'2013Figures'!$C:$C,$A142,'2013Figures'!$B:$B,"CyToBroker",'2013Figures'!$G:$G,"E1",'2013Figures'!$E:$E,$B$1)</f>
        <v>0</v>
      </c>
      <c r="H142" s="18">
        <f>SUMIFS('2013Figures'!$J:$J,'2013Figures'!$C:$C,$A142,'2013Figures'!$B:$B,"CyToBroker",'2013Figures'!$G:$G,"P1",'2013Figures'!$E:$E,$B$1)</f>
        <v>0</v>
      </c>
      <c r="I142" s="28"/>
      <c r="J142" s="17"/>
      <c r="K142" s="28"/>
      <c r="L142" s="50">
        <f>SUMIFS('2012Figures'!$J:$J,'2012Figures'!$C:$C,$A142,'2012Figures'!$E:$E,$B$1)</f>
        <v>0</v>
      </c>
      <c r="M142" s="50">
        <f>SUMIFS('2012Figures'!$J:$J,'2012Figures'!$C:$C,$A142,'2012Figures'!$B:$B,"BrokerToCy",'2012Figures'!$G:$G,"E1",'2012Figures'!$E:$E,$B$1)</f>
        <v>0</v>
      </c>
      <c r="N142" s="50">
        <f>SUMIFS('2012Figures'!$J:$J,'2012Figures'!$C:$C,$A142,'2012Figures'!$B:$B,"BrokerToCy",'2012Figures'!$G:$G,"P1",'2012Figures'!$E:$E,$B$1)</f>
        <v>0</v>
      </c>
      <c r="O142" s="50">
        <f>SUMIFS('2012Figures'!$J:$J,'2012Figures'!$C:$C,$A142,'2012Figures'!$B:$B,"CyToBroker",'2012Figures'!$G:$G,"E1",'2012Figures'!$E:$E,$B$1)</f>
        <v>0</v>
      </c>
      <c r="P142" s="50">
        <f>SUMIFS('2012Figures'!$J:$J,'2012Figures'!$C:$C,$A142,'2012Figures'!$B:$B,"CyToBroker",'2012Figures'!$G:$G,"P1",'2012Figures'!$E:$E,$B$1)</f>
        <v>0</v>
      </c>
      <c r="Q142" s="28"/>
      <c r="R142" s="46" t="str">
        <f t="shared" si="18"/>
        <v/>
      </c>
      <c r="S142" s="46" t="str">
        <f t="shared" si="18"/>
        <v/>
      </c>
      <c r="T142" s="46" t="str">
        <f t="shared" si="18"/>
        <v/>
      </c>
      <c r="U142" s="46" t="str">
        <f t="shared" si="18"/>
        <v/>
      </c>
      <c r="V142" s="46" t="str">
        <f t="shared" si="18"/>
        <v/>
      </c>
    </row>
    <row r="143" spans="1:22" x14ac:dyDescent="0.2">
      <c r="A143" s="1">
        <v>108</v>
      </c>
      <c r="B143" s="1" t="s">
        <v>166</v>
      </c>
      <c r="C143" s="8">
        <v>1</v>
      </c>
      <c r="D143" s="29">
        <f>SUMIFS('2013Figures'!$J:$J,'2013Figures'!$C:$C,$A143,'2013Figures'!$H:$H,$B143,'2013Figures'!$I:$I,$C143,'2013Figures'!$E:$E,$B$1)</f>
        <v>0</v>
      </c>
      <c r="E143" s="9">
        <f>SUMIFS('2013Figures'!$J:$J,'2013Figures'!$C:$C,$A143,'2013Figures'!$H:$H,$B143,'2013Figures'!$I:$I,$C143,'2013Figures'!$B:$B,"BrokerToCy",'2013Figures'!$G:$G,"E1",'2013Figures'!$E:$E,$B$1)</f>
        <v>0</v>
      </c>
      <c r="F143" s="9">
        <f>SUMIFS('2013Figures'!$J:$J,'2013Figures'!$C:$C,$A143,'2013Figures'!$H:$H,$B143,'2013Figures'!$I:$I,$C143,'2013Figures'!$B:$B,"BrokerToCy",'2013Figures'!$G:$G,"P1",'2013Figures'!$E:$E,$B$1)</f>
        <v>0</v>
      </c>
      <c r="G143" s="9">
        <f>SUMIFS('2013Figures'!$J:$J,'2013Figures'!$C:$C,$A143,'2013Figures'!$H:$H,$B143,'2013Figures'!$I:$I,$C143,'2013Figures'!$B:$B,"CyToBroker",'2013Figures'!$G:$G,"E1",'2013Figures'!$E:$E,$B$1)</f>
        <v>0</v>
      </c>
      <c r="H143" s="9">
        <f>SUMIFS('2013Figures'!$J:$J,'2013Figures'!$C:$C,$A143,'2013Figures'!$H:$H,$B143,'2013Figures'!$I:$I,$C143,'2013Figures'!$B:$B,"CyToBroker",'2013Figures'!$G:$G,"P1",'2013Figures'!$E:$E,$B$1)</f>
        <v>0</v>
      </c>
      <c r="J143" s="8">
        <v>201501</v>
      </c>
      <c r="L143" s="42">
        <f>SUMIFS('2012Figures'!$J:$J,'2012Figures'!$C:$C,$A143,'2012Figures'!$H:$H,$B143,'2012Figures'!$I:$I,$C143,'2012Figures'!$E:$E,$B$1)</f>
        <v>0</v>
      </c>
      <c r="M143" s="52">
        <f>SUMIFS('2012Figures'!$J:$J,'2012Figures'!$C:$C,$A143,'2012Figures'!$H:$H,$B143,'2012Figures'!$I:$I,$C143,'2012Figures'!$B:$B,"BrokerToCy",'2012Figures'!$G:$G,"E1",'2012Figures'!$E:$E,$B$1)</f>
        <v>0</v>
      </c>
      <c r="N143" s="52">
        <f>SUMIFS('2012Figures'!$J:$J,'2012Figures'!$C:$C,$A143,'2012Figures'!$H:$H,$B143,'2012Figures'!$I:$I,$C143,'2012Figures'!$B:$B,"BrokerToCy",'2012Figures'!$G:$G,"P1",'2012Figures'!$E:$E,$B$1)</f>
        <v>0</v>
      </c>
      <c r="O143" s="52">
        <f>SUMIFS('2012Figures'!$J:$J,'2012Figures'!$C:$C,$A143,'2012Figures'!$H:$H,$B143,'2012Figures'!$I:$I,$C143,'2012Figures'!$B:$B,"CyToBroker",'2012Figures'!$G:$G,"E1",'2012Figures'!$E:$E,$B$1)</f>
        <v>0</v>
      </c>
      <c r="P143" s="52">
        <f>SUMIFS('2012Figures'!$J:$J,'2012Figures'!$C:$C,$A143,'2012Figures'!$H:$H,$B143,'2012Figures'!$I:$I,$C143,'2012Figures'!$B:$B,"CyToBroker",'2012Figures'!$G:$G,"P1",'2012Figures'!$E:$E,$B$1)</f>
        <v>0</v>
      </c>
      <c r="R143" s="46" t="str">
        <f t="shared" si="18"/>
        <v/>
      </c>
      <c r="S143" s="46" t="str">
        <f t="shared" si="18"/>
        <v/>
      </c>
      <c r="T143" s="46" t="str">
        <f t="shared" si="18"/>
        <v/>
      </c>
      <c r="U143" s="46" t="str">
        <f t="shared" si="18"/>
        <v/>
      </c>
      <c r="V143" s="46" t="str">
        <f t="shared" si="18"/>
        <v/>
      </c>
    </row>
    <row r="144" spans="1:22" x14ac:dyDescent="0.2">
      <c r="A144" s="1">
        <v>108</v>
      </c>
      <c r="B144" s="1" t="s">
        <v>166</v>
      </c>
      <c r="D144" s="29">
        <f>SUMIFS('2013Figures'!$J:$J,'2013Figures'!$C:$C,$A144,'2013Figures'!$I:$I,"",'2013Figures'!$E:$E,$B$1)</f>
        <v>0</v>
      </c>
      <c r="E144" s="9">
        <f>SUMIFS('2013Figures'!$J:$J,'2013Figures'!$C:$C,$A144,'2013Figures'!$I:$I,"",'2013Figures'!$B:$B,"BrokerToCy",'2013Figures'!$G:$G,"E1",'2013Figures'!$E:$E,$B$1)</f>
        <v>0</v>
      </c>
      <c r="F144" s="9">
        <f>SUMIFS('2013Figures'!$J:$J,'2013Figures'!$C:$C,$A144,'2013Figures'!$I:$I,"",'2013Figures'!$B:$B,"BrokerToCy",'2013Figures'!$G:$G,"P1",'2013Figures'!$E:$E,$B$1)</f>
        <v>0</v>
      </c>
      <c r="G144" s="9">
        <f>SUMIFS('2013Figures'!$J:$J,'2013Figures'!$C:$C,$A144,'2013Figures'!$I:$I,"",'2013Figures'!$B:$B,"CyToBroker",'2013Figures'!$G:$G,"E1",'2013Figures'!$E:$E,$B$1)</f>
        <v>0</v>
      </c>
      <c r="H144" s="9">
        <f>SUMIFS('2013Figures'!$J:$J,'2013Figures'!$C:$C,$A144,'2013Figures'!$I:$I,"",'2013Figures'!$B:$B,"CyToBroker",'2013Figures'!$G:$G,"P1",'2013Figures'!$E:$E,$B$1)</f>
        <v>0</v>
      </c>
      <c r="J144" s="8" t="s">
        <v>131</v>
      </c>
      <c r="L144" s="42">
        <f>SUMIFS('2012Figures'!$J:$J,'2012Figures'!$C:$C,$A144,'2012Figures'!$I:$I,"",'2012Figures'!$E:$E,$B$1)</f>
        <v>0</v>
      </c>
      <c r="M144" s="52">
        <f>SUMIFS('2012Figures'!$J:$J,'2012Figures'!$C:$C,$A144,'2012Figures'!$I:$I,"",'2012Figures'!$B:$B,"BrokerToCy",'2012Figures'!$G:$G,"E1",'2012Figures'!$E:$E,$B$1)</f>
        <v>0</v>
      </c>
      <c r="N144" s="52">
        <f>SUMIFS('2012Figures'!$J:$J,'2012Figures'!$C:$C,$A144,'2012Figures'!$I:$I,"",'2012Figures'!$B:$B,"BrokerToCy",'2012Figures'!$G:$G,"P1",'2012Figures'!$E:$E,$B$1)</f>
        <v>0</v>
      </c>
      <c r="O144" s="52">
        <f>SUMIFS('2012Figures'!$J:$J,'2012Figures'!$C:$C,$A144,'2012Figures'!$I:$I,"",'2012Figures'!$B:$B,"CyToBroker",'2012Figures'!$G:$G,"E1",'2012Figures'!$E:$E,$B$1)</f>
        <v>0</v>
      </c>
      <c r="P144" s="52">
        <f>SUMIFS('2012Figures'!$J:$J,'2012Figures'!$C:$C,$A144,'2012Figures'!$I:$I,"",'2012Figures'!$B:$B,"CyToBroker",'2012Figures'!$G:$G,"P1",'2012Figures'!$E:$E,$B$1)</f>
        <v>0</v>
      </c>
      <c r="R144" s="46" t="str">
        <f t="shared" si="18"/>
        <v/>
      </c>
      <c r="S144" s="46" t="str">
        <f t="shared" si="18"/>
        <v/>
      </c>
      <c r="T144" s="46" t="str">
        <f t="shared" si="18"/>
        <v/>
      </c>
      <c r="U144" s="46" t="str">
        <f t="shared" si="18"/>
        <v/>
      </c>
      <c r="V144" s="46" t="str">
        <f t="shared" si="18"/>
        <v/>
      </c>
    </row>
    <row r="145" spans="1:22" x14ac:dyDescent="0.2">
      <c r="A145" s="21"/>
      <c r="B145" s="21" t="s">
        <v>92</v>
      </c>
      <c r="C145" s="22"/>
      <c r="D145" s="23">
        <f>SUM(E145:H145)</f>
        <v>0</v>
      </c>
      <c r="E145" s="23">
        <f>SUM(E143:E144)</f>
        <v>0</v>
      </c>
      <c r="F145" s="23">
        <f t="shared" ref="F145:H145" si="21">SUM(F143:F144)</f>
        <v>0</v>
      </c>
      <c r="G145" s="23">
        <f t="shared" si="21"/>
        <v>0</v>
      </c>
      <c r="H145" s="23">
        <f t="shared" si="21"/>
        <v>0</v>
      </c>
      <c r="I145" s="21"/>
      <c r="J145" s="22"/>
      <c r="K145" s="21"/>
      <c r="L145" s="43">
        <f>SUM(M145:P145)</f>
        <v>0</v>
      </c>
      <c r="M145" s="43">
        <f>SUM(M143:M144)</f>
        <v>0</v>
      </c>
      <c r="N145" s="43">
        <f t="shared" ref="N145:P145" si="22">SUM(N143:N144)</f>
        <v>0</v>
      </c>
      <c r="O145" s="43">
        <f t="shared" si="22"/>
        <v>0</v>
      </c>
      <c r="P145" s="43">
        <f t="shared" si="22"/>
        <v>0</v>
      </c>
      <c r="Q145" s="21"/>
      <c r="R145" s="21"/>
      <c r="S145" s="21"/>
      <c r="T145" s="21"/>
      <c r="U145" s="21"/>
      <c r="V145" s="21"/>
    </row>
    <row r="146" spans="1:22" x14ac:dyDescent="0.2">
      <c r="A146" s="28">
        <v>109</v>
      </c>
      <c r="B146" s="28" t="s">
        <v>99</v>
      </c>
      <c r="C146" s="17" t="s">
        <v>88</v>
      </c>
      <c r="D146" s="18">
        <f>SUMIFS('2013Figures'!$J:$J,'2013Figures'!$C:$C,$A146,'2013Figures'!$E:$E,$B$1)</f>
        <v>0</v>
      </c>
      <c r="E146" s="18">
        <f>SUMIFS('2013Figures'!$J:$J,'2013Figures'!$C:$C,$A146,'2013Figures'!$B:$B,"BrokerToCy",'2013Figures'!$G:$G,"E1",'2013Figures'!$E:$E,$B$1)</f>
        <v>0</v>
      </c>
      <c r="F146" s="18">
        <f>SUMIFS('2013Figures'!$J:$J,'2013Figures'!$C:$C,$A146,'2013Figures'!$B:$B,"BrokerToCy",'2013Figures'!$G:$G,"P1",'2013Figures'!$E:$E,$B$1)</f>
        <v>0</v>
      </c>
      <c r="G146" s="18">
        <f>SUMIFS('2013Figures'!$J:$J,'2013Figures'!$C:$C,$A146,'2013Figures'!$B:$B,"CyToBroker",'2013Figures'!$G:$G,"E1",'2013Figures'!$E:$E,$B$1)</f>
        <v>0</v>
      </c>
      <c r="H146" s="18">
        <f>SUMIFS('2013Figures'!$J:$J,'2013Figures'!$C:$C,$A146,'2013Figures'!$B:$B,"CyToBroker",'2013Figures'!$G:$G,"P1",'2013Figures'!$E:$E,$B$1)</f>
        <v>0</v>
      </c>
      <c r="I146" s="28"/>
      <c r="J146" s="17"/>
      <c r="K146" s="28"/>
      <c r="L146" s="50">
        <f>SUMIFS('2012Figures'!$J:$J,'2012Figures'!$C:$C,$A146,'2012Figures'!$E:$E,$B$1)</f>
        <v>0</v>
      </c>
      <c r="M146" s="50">
        <f>SUMIFS('2012Figures'!$J:$J,'2012Figures'!$C:$C,$A146,'2012Figures'!$B:$B,"BrokerToCy",'2012Figures'!$G:$G,"E1",'2012Figures'!$E:$E,$B$1)</f>
        <v>0</v>
      </c>
      <c r="N146" s="50">
        <f>SUMIFS('2012Figures'!$J:$J,'2012Figures'!$C:$C,$A146,'2012Figures'!$B:$B,"BrokerToCy",'2012Figures'!$G:$G,"P1",'2012Figures'!$E:$E,$B$1)</f>
        <v>0</v>
      </c>
      <c r="O146" s="50">
        <f>SUMIFS('2012Figures'!$J:$J,'2012Figures'!$C:$C,$A146,'2012Figures'!$B:$B,"CyToBroker",'2012Figures'!$G:$G,"E1",'2012Figures'!$E:$E,$B$1)</f>
        <v>0</v>
      </c>
      <c r="P146" s="50">
        <f>SUMIFS('2012Figures'!$J:$J,'2012Figures'!$C:$C,$A146,'2012Figures'!$B:$B,"CyToBroker",'2012Figures'!$G:$G,"P1",'2012Figures'!$E:$E,$B$1)</f>
        <v>0</v>
      </c>
      <c r="Q146" s="28"/>
      <c r="R146" s="46" t="str">
        <f t="shared" si="18"/>
        <v/>
      </c>
      <c r="S146" s="46" t="str">
        <f t="shared" si="18"/>
        <v/>
      </c>
      <c r="T146" s="46" t="str">
        <f t="shared" si="18"/>
        <v/>
      </c>
      <c r="U146" s="46" t="str">
        <f t="shared" si="18"/>
        <v/>
      </c>
      <c r="V146" s="46" t="str">
        <f t="shared" si="18"/>
        <v/>
      </c>
    </row>
    <row r="147" spans="1:22" x14ac:dyDescent="0.2">
      <c r="A147" s="1">
        <v>109</v>
      </c>
      <c r="B147" s="1" t="s">
        <v>99</v>
      </c>
      <c r="C147" s="8">
        <v>5</v>
      </c>
      <c r="D147" s="29">
        <f>SUMIFS('2013Figures'!$J:$J,'2013Figures'!$C:$C,$A147,'2013Figures'!$H:$H,$B147,'2013Figures'!$I:$I,$C147,'2013Figures'!$E:$E,$B$1)</f>
        <v>0</v>
      </c>
      <c r="E147" s="9">
        <f>SUMIFS('2013Figures'!$J:$J,'2013Figures'!$C:$C,$A147,'2013Figures'!$H:$H,$B147,'2013Figures'!$I:$I,$C147,'2013Figures'!$B:$B,"BrokerToCy",'2013Figures'!$G:$G,"E1",'2013Figures'!$E:$E,$B$1)</f>
        <v>0</v>
      </c>
      <c r="F147" s="9">
        <f>SUMIFS('2013Figures'!$J:$J,'2013Figures'!$C:$C,$A147,'2013Figures'!$H:$H,$B147,'2013Figures'!$I:$I,$C147,'2013Figures'!$B:$B,"BrokerToCy",'2013Figures'!$G:$G,"P1",'2013Figures'!$E:$E,$B$1)</f>
        <v>0</v>
      </c>
      <c r="G147" s="9">
        <f>SUMIFS('2013Figures'!$J:$J,'2013Figures'!$C:$C,$A147,'2013Figures'!$H:$H,$B147,'2013Figures'!$I:$I,$C147,'2013Figures'!$B:$B,"CyToBroker",'2013Figures'!$G:$G,"E1",'2013Figures'!$E:$E,$B$1)</f>
        <v>0</v>
      </c>
      <c r="H147" s="9">
        <f>SUMIFS('2013Figures'!$J:$J,'2013Figures'!$C:$C,$A147,'2013Figures'!$H:$H,$B147,'2013Figures'!$I:$I,$C147,'2013Figures'!$B:$B,"CyToBroker",'2013Figures'!$G:$G,"P1",'2013Figures'!$E:$E,$B$1)</f>
        <v>0</v>
      </c>
      <c r="L147" s="42">
        <f>SUMIFS('2012Figures'!$J:$J,'2012Figures'!$C:$C,$A147,'2012Figures'!$H:$H,$B147,'2012Figures'!$I:$I,$C147,'2012Figures'!$E:$E,$B$1)</f>
        <v>0</v>
      </c>
      <c r="M147" s="52">
        <f>SUMIFS('2012Figures'!$J:$J,'2012Figures'!$C:$C,$A147,'2012Figures'!$H:$H,$B147,'2012Figures'!$I:$I,$C147,'2012Figures'!$B:$B,"BrokerToCy",'2012Figures'!$G:$G,"E1",'2012Figures'!$E:$E,$B$1)</f>
        <v>0</v>
      </c>
      <c r="N147" s="52">
        <f>SUMIFS('2012Figures'!$J:$J,'2012Figures'!$C:$C,$A147,'2012Figures'!$H:$H,$B147,'2012Figures'!$I:$I,$C147,'2012Figures'!$B:$B,"BrokerToCy",'2012Figures'!$G:$G,"P1",'2012Figures'!$E:$E,$B$1)</f>
        <v>0</v>
      </c>
      <c r="O147" s="52">
        <f>SUMIFS('2012Figures'!$J:$J,'2012Figures'!$C:$C,$A147,'2012Figures'!$H:$H,$B147,'2012Figures'!$I:$I,$C147,'2012Figures'!$B:$B,"CyToBroker",'2012Figures'!$G:$G,"E1",'2012Figures'!$E:$E,$B$1)</f>
        <v>0</v>
      </c>
      <c r="P147" s="52">
        <f>SUMIFS('2012Figures'!$J:$J,'2012Figures'!$C:$C,$A147,'2012Figures'!$H:$H,$B147,'2012Figures'!$I:$I,$C147,'2012Figures'!$B:$B,"CyToBroker",'2012Figures'!$G:$G,"P1",'2012Figures'!$E:$E,$B$1)</f>
        <v>0</v>
      </c>
      <c r="R147" s="46" t="str">
        <f t="shared" si="18"/>
        <v/>
      </c>
      <c r="S147" s="46" t="str">
        <f t="shared" si="18"/>
        <v/>
      </c>
      <c r="T147" s="46" t="str">
        <f t="shared" si="18"/>
        <v/>
      </c>
      <c r="U147" s="46" t="str">
        <f t="shared" si="18"/>
        <v/>
      </c>
      <c r="V147" s="46" t="str">
        <f t="shared" si="18"/>
        <v/>
      </c>
    </row>
    <row r="148" spans="1:22" x14ac:dyDescent="0.2">
      <c r="A148" s="1">
        <v>109</v>
      </c>
      <c r="B148" s="1" t="s">
        <v>99</v>
      </c>
      <c r="C148" s="8">
        <v>4</v>
      </c>
      <c r="D148" s="29">
        <f>SUMIFS('2013Figures'!$J:$J,'2013Figures'!$C:$C,$A148,'2013Figures'!$H:$H,$B148,'2013Figures'!$I:$I,$C148,'2013Figures'!$E:$E,$B$1)</f>
        <v>0</v>
      </c>
      <c r="E148" s="9">
        <f>SUMIFS('2013Figures'!$J:$J,'2013Figures'!$C:$C,$A148,'2013Figures'!$H:$H,$B148,'2013Figures'!$I:$I,$C148,'2013Figures'!$B:$B,"BrokerToCy",'2013Figures'!$G:$G,"E1",'2013Figures'!$E:$E,$B$1)</f>
        <v>0</v>
      </c>
      <c r="F148" s="9">
        <f>SUMIFS('2013Figures'!$J:$J,'2013Figures'!$C:$C,$A148,'2013Figures'!$H:$H,$B148,'2013Figures'!$I:$I,$C148,'2013Figures'!$B:$B,"BrokerToCy",'2013Figures'!$G:$G,"P1",'2013Figures'!$E:$E,$B$1)</f>
        <v>0</v>
      </c>
      <c r="G148" s="9">
        <f>SUMIFS('2013Figures'!$J:$J,'2013Figures'!$C:$C,$A148,'2013Figures'!$H:$H,$B148,'2013Figures'!$I:$I,$C148,'2013Figures'!$B:$B,"CyToBroker",'2013Figures'!$G:$G,"E1",'2013Figures'!$E:$E,$B$1)</f>
        <v>0</v>
      </c>
      <c r="H148" s="9">
        <f>SUMIFS('2013Figures'!$J:$J,'2013Figures'!$C:$C,$A148,'2013Figures'!$H:$H,$B148,'2013Figures'!$I:$I,$C148,'2013Figures'!$B:$B,"CyToBroker",'2013Figures'!$G:$G,"P1",'2013Figures'!$E:$E,$B$1)</f>
        <v>0</v>
      </c>
      <c r="J148" s="8">
        <v>201501</v>
      </c>
      <c r="L148" s="42">
        <f>SUMIFS('2012Figures'!$J:$J,'2012Figures'!$C:$C,$A148,'2012Figures'!$H:$H,$B148,'2012Figures'!$I:$I,$C148,'2012Figures'!$E:$E,$B$1)</f>
        <v>0</v>
      </c>
      <c r="M148" s="52">
        <f>SUMIFS('2012Figures'!$J:$J,'2012Figures'!$C:$C,$A148,'2012Figures'!$H:$H,$B148,'2012Figures'!$I:$I,$C148,'2012Figures'!$B:$B,"BrokerToCy",'2012Figures'!$G:$G,"E1",'2012Figures'!$E:$E,$B$1)</f>
        <v>0</v>
      </c>
      <c r="N148" s="52">
        <f>SUMIFS('2012Figures'!$J:$J,'2012Figures'!$C:$C,$A148,'2012Figures'!$H:$H,$B148,'2012Figures'!$I:$I,$C148,'2012Figures'!$B:$B,"BrokerToCy",'2012Figures'!$G:$G,"P1",'2012Figures'!$E:$E,$B$1)</f>
        <v>0</v>
      </c>
      <c r="O148" s="52">
        <f>SUMIFS('2012Figures'!$J:$J,'2012Figures'!$C:$C,$A148,'2012Figures'!$H:$H,$B148,'2012Figures'!$I:$I,$C148,'2012Figures'!$B:$B,"CyToBroker",'2012Figures'!$G:$G,"E1",'2012Figures'!$E:$E,$B$1)</f>
        <v>0</v>
      </c>
      <c r="P148" s="52">
        <f>SUMIFS('2012Figures'!$J:$J,'2012Figures'!$C:$C,$A148,'2012Figures'!$H:$H,$B148,'2012Figures'!$I:$I,$C148,'2012Figures'!$B:$B,"CyToBroker",'2012Figures'!$G:$G,"P1",'2012Figures'!$E:$E,$B$1)</f>
        <v>0</v>
      </c>
      <c r="R148" s="46" t="str">
        <f t="shared" si="18"/>
        <v/>
      </c>
      <c r="S148" s="46" t="str">
        <f t="shared" si="18"/>
        <v/>
      </c>
      <c r="T148" s="46" t="str">
        <f t="shared" si="18"/>
        <v/>
      </c>
      <c r="U148" s="46" t="str">
        <f t="shared" si="18"/>
        <v/>
      </c>
      <c r="V148" s="46" t="str">
        <f t="shared" si="18"/>
        <v/>
      </c>
    </row>
    <row r="149" spans="1:22" x14ac:dyDescent="0.2">
      <c r="A149" s="1">
        <v>109</v>
      </c>
      <c r="B149" s="1" t="s">
        <v>99</v>
      </c>
      <c r="C149" s="8">
        <v>3</v>
      </c>
      <c r="D149" s="29">
        <f>SUMIFS('2013Figures'!$J:$J,'2013Figures'!$C:$C,$A149,'2013Figures'!$H:$H,$B149,'2013Figures'!$I:$I,$C149,'2013Figures'!$E:$E,$B$1)</f>
        <v>0</v>
      </c>
      <c r="E149" s="9">
        <f>SUMIFS('2013Figures'!$J:$J,'2013Figures'!$C:$C,$A149,'2013Figures'!$H:$H,$B149,'2013Figures'!$I:$I,$C149,'2013Figures'!$B:$B,"BrokerToCy",'2013Figures'!$G:$G,"E1",'2013Figures'!$E:$E,$B$1)</f>
        <v>0</v>
      </c>
      <c r="F149" s="9">
        <f>SUMIFS('2013Figures'!$J:$J,'2013Figures'!$C:$C,$A149,'2013Figures'!$H:$H,$B149,'2013Figures'!$I:$I,$C149,'2013Figures'!$B:$B,"BrokerToCy",'2013Figures'!$G:$G,"P1",'2013Figures'!$E:$E,$B$1)</f>
        <v>0</v>
      </c>
      <c r="G149" s="9">
        <f>SUMIFS('2013Figures'!$J:$J,'2013Figures'!$C:$C,$A149,'2013Figures'!$H:$H,$B149,'2013Figures'!$I:$I,$C149,'2013Figures'!$B:$B,"CyToBroker",'2013Figures'!$G:$G,"E1",'2013Figures'!$E:$E,$B$1)</f>
        <v>0</v>
      </c>
      <c r="H149" s="9">
        <f>SUMIFS('2013Figures'!$J:$J,'2013Figures'!$C:$C,$A149,'2013Figures'!$H:$H,$B149,'2013Figures'!$I:$I,$C149,'2013Figures'!$B:$B,"CyToBroker",'2013Figures'!$G:$G,"P1",'2013Figures'!$E:$E,$B$1)</f>
        <v>0</v>
      </c>
      <c r="J149" s="8">
        <v>201401</v>
      </c>
      <c r="L149" s="42">
        <f>SUMIFS('2012Figures'!$J:$J,'2012Figures'!$C:$C,$A149,'2012Figures'!$H:$H,$B149,'2012Figures'!$I:$I,$C149,'2012Figures'!$E:$E,$B$1)</f>
        <v>0</v>
      </c>
      <c r="M149" s="52">
        <f>SUMIFS('2012Figures'!$J:$J,'2012Figures'!$C:$C,$A149,'2012Figures'!$H:$H,$B149,'2012Figures'!$I:$I,$C149,'2012Figures'!$B:$B,"BrokerToCy",'2012Figures'!$G:$G,"E1",'2012Figures'!$E:$E,$B$1)</f>
        <v>0</v>
      </c>
      <c r="N149" s="52">
        <f>SUMIFS('2012Figures'!$J:$J,'2012Figures'!$C:$C,$A149,'2012Figures'!$H:$H,$B149,'2012Figures'!$I:$I,$C149,'2012Figures'!$B:$B,"BrokerToCy",'2012Figures'!$G:$G,"P1",'2012Figures'!$E:$E,$B$1)</f>
        <v>0</v>
      </c>
      <c r="O149" s="52">
        <f>SUMIFS('2012Figures'!$J:$J,'2012Figures'!$C:$C,$A149,'2012Figures'!$H:$H,$B149,'2012Figures'!$I:$I,$C149,'2012Figures'!$B:$B,"CyToBroker",'2012Figures'!$G:$G,"E1",'2012Figures'!$E:$E,$B$1)</f>
        <v>0</v>
      </c>
      <c r="P149" s="52">
        <f>SUMIFS('2012Figures'!$J:$J,'2012Figures'!$C:$C,$A149,'2012Figures'!$H:$H,$B149,'2012Figures'!$I:$I,$C149,'2012Figures'!$B:$B,"CyToBroker",'2012Figures'!$G:$G,"P1",'2012Figures'!$E:$E,$B$1)</f>
        <v>0</v>
      </c>
      <c r="R149" s="46" t="str">
        <f t="shared" si="18"/>
        <v/>
      </c>
      <c r="S149" s="46" t="str">
        <f t="shared" si="18"/>
        <v/>
      </c>
      <c r="T149" s="46" t="str">
        <f t="shared" si="18"/>
        <v/>
      </c>
      <c r="U149" s="46" t="str">
        <f t="shared" si="18"/>
        <v/>
      </c>
      <c r="V149" s="46" t="str">
        <f t="shared" si="18"/>
        <v/>
      </c>
    </row>
    <row r="150" spans="1:22" x14ac:dyDescent="0.2">
      <c r="A150" s="1">
        <v>109</v>
      </c>
      <c r="B150" s="1" t="s">
        <v>99</v>
      </c>
      <c r="C150" s="8">
        <v>2</v>
      </c>
      <c r="D150" s="29">
        <f>SUMIFS('2013Figures'!$J:$J,'2013Figures'!$C:$C,$A150,'2013Figures'!$H:$H,$B150,'2013Figures'!$I:$I,$C150,'2013Figures'!$E:$E,$B$1)</f>
        <v>0</v>
      </c>
      <c r="E150" s="9">
        <f>SUMIFS('2013Figures'!$J:$J,'2013Figures'!$C:$C,$A150,'2013Figures'!$H:$H,$B150,'2013Figures'!$I:$I,$C150,'2013Figures'!$B:$B,"BrokerToCy",'2013Figures'!$G:$G,"E1",'2013Figures'!$E:$E,$B$1)</f>
        <v>0</v>
      </c>
      <c r="F150" s="9">
        <f>SUMIFS('2013Figures'!$J:$J,'2013Figures'!$C:$C,$A150,'2013Figures'!$H:$H,$B150,'2013Figures'!$I:$I,$C150,'2013Figures'!$B:$B,"BrokerToCy",'2013Figures'!$G:$G,"P1",'2013Figures'!$E:$E,$B$1)</f>
        <v>0</v>
      </c>
      <c r="G150" s="9">
        <f>SUMIFS('2013Figures'!$J:$J,'2013Figures'!$C:$C,$A150,'2013Figures'!$H:$H,$B150,'2013Figures'!$I:$I,$C150,'2013Figures'!$B:$B,"CyToBroker",'2013Figures'!$G:$G,"E1",'2013Figures'!$E:$E,$B$1)</f>
        <v>0</v>
      </c>
      <c r="H150" s="9">
        <f>SUMIFS('2013Figures'!$J:$J,'2013Figures'!$C:$C,$A150,'2013Figures'!$H:$H,$B150,'2013Figures'!$I:$I,$C150,'2013Figures'!$B:$B,"CyToBroker",'2013Figures'!$G:$G,"P1",'2013Figures'!$E:$E,$B$1)</f>
        <v>0</v>
      </c>
      <c r="I150" s="30"/>
      <c r="J150" s="31">
        <v>201301</v>
      </c>
      <c r="K150" s="30"/>
      <c r="L150" s="42">
        <f>SUMIFS('2012Figures'!$J:$J,'2012Figures'!$C:$C,$A150,'2012Figures'!$H:$H,$B150,'2012Figures'!$I:$I,$C150,'2012Figures'!$E:$E,$B$1)</f>
        <v>0</v>
      </c>
      <c r="M150" s="52">
        <f>SUMIFS('2012Figures'!$J:$J,'2012Figures'!$C:$C,$A150,'2012Figures'!$H:$H,$B150,'2012Figures'!$I:$I,$C150,'2012Figures'!$B:$B,"BrokerToCy",'2012Figures'!$G:$G,"E1",'2012Figures'!$E:$E,$B$1)</f>
        <v>0</v>
      </c>
      <c r="N150" s="52">
        <f>SUMIFS('2012Figures'!$J:$J,'2012Figures'!$C:$C,$A150,'2012Figures'!$H:$H,$B150,'2012Figures'!$I:$I,$C150,'2012Figures'!$B:$B,"BrokerToCy",'2012Figures'!$G:$G,"P1",'2012Figures'!$E:$E,$B$1)</f>
        <v>0</v>
      </c>
      <c r="O150" s="52">
        <f>SUMIFS('2012Figures'!$J:$J,'2012Figures'!$C:$C,$A150,'2012Figures'!$H:$H,$B150,'2012Figures'!$I:$I,$C150,'2012Figures'!$B:$B,"CyToBroker",'2012Figures'!$G:$G,"E1",'2012Figures'!$E:$E,$B$1)</f>
        <v>0</v>
      </c>
      <c r="P150" s="52">
        <f>SUMIFS('2012Figures'!$J:$J,'2012Figures'!$C:$C,$A150,'2012Figures'!$H:$H,$B150,'2012Figures'!$I:$I,$C150,'2012Figures'!$B:$B,"CyToBroker",'2012Figures'!$G:$G,"P1",'2012Figures'!$E:$E,$B$1)</f>
        <v>0</v>
      </c>
      <c r="Q150" s="30"/>
      <c r="R150" s="46" t="str">
        <f t="shared" si="18"/>
        <v/>
      </c>
      <c r="S150" s="46" t="str">
        <f t="shared" si="18"/>
        <v/>
      </c>
      <c r="T150" s="46" t="str">
        <f t="shared" si="18"/>
        <v/>
      </c>
      <c r="U150" s="46" t="str">
        <f t="shared" si="18"/>
        <v/>
      </c>
      <c r="V150" s="46" t="str">
        <f t="shared" si="18"/>
        <v/>
      </c>
    </row>
    <row r="151" spans="1:22" x14ac:dyDescent="0.2">
      <c r="A151" s="1">
        <v>109</v>
      </c>
      <c r="B151" s="1" t="s">
        <v>99</v>
      </c>
      <c r="C151" s="8">
        <v>1</v>
      </c>
      <c r="D151" s="29">
        <f>SUMIFS('2013Figures'!$J:$J,'2013Figures'!$C:$C,$A151,'2013Figures'!$H:$H,$B151,'2013Figures'!$I:$I,$C151,'2013Figures'!$E:$E,$B$1)</f>
        <v>0</v>
      </c>
      <c r="E151" s="9">
        <f>SUMIFS('2013Figures'!$J:$J,'2013Figures'!$C:$C,$A151,'2013Figures'!$H:$H,$B151,'2013Figures'!$I:$I,$C151,'2013Figures'!$B:$B,"BrokerToCy",'2013Figures'!$G:$G,"E1",'2013Figures'!$E:$E,$B$1)</f>
        <v>0</v>
      </c>
      <c r="F151" s="9">
        <f>SUMIFS('2013Figures'!$J:$J,'2013Figures'!$C:$C,$A151,'2013Figures'!$H:$H,$B151,'2013Figures'!$I:$I,$C151,'2013Figures'!$B:$B,"BrokerToCy",'2013Figures'!$G:$G,"P1",'2013Figures'!$E:$E,$B$1)</f>
        <v>0</v>
      </c>
      <c r="G151" s="9">
        <f>SUMIFS('2013Figures'!$J:$J,'2013Figures'!$C:$C,$A151,'2013Figures'!$H:$H,$B151,'2013Figures'!$I:$I,$C151,'2013Figures'!$B:$B,"CyToBroker",'2013Figures'!$G:$G,"E1",'2013Figures'!$E:$E,$B$1)</f>
        <v>0</v>
      </c>
      <c r="H151" s="9">
        <f>SUMIFS('2013Figures'!$J:$J,'2013Figures'!$C:$C,$A151,'2013Figures'!$H:$H,$B151,'2013Figures'!$I:$I,$C151,'2013Figures'!$B:$B,"CyToBroker",'2013Figures'!$G:$G,"P1",'2013Figures'!$E:$E,$B$1)</f>
        <v>0</v>
      </c>
      <c r="J151" s="8">
        <v>201201</v>
      </c>
      <c r="L151" s="42">
        <f>SUMIFS('2012Figures'!$J:$J,'2012Figures'!$C:$C,$A151,'2012Figures'!$H:$H,$B151,'2012Figures'!$I:$I,$C151,'2012Figures'!$E:$E,$B$1)</f>
        <v>0</v>
      </c>
      <c r="M151" s="52">
        <f>SUMIFS('2012Figures'!$J:$J,'2012Figures'!$C:$C,$A151,'2012Figures'!$H:$H,$B151,'2012Figures'!$I:$I,$C151,'2012Figures'!$B:$B,"BrokerToCy",'2012Figures'!$G:$G,"E1",'2012Figures'!$E:$E,$B$1)</f>
        <v>0</v>
      </c>
      <c r="N151" s="52">
        <f>SUMIFS('2012Figures'!$J:$J,'2012Figures'!$C:$C,$A151,'2012Figures'!$H:$H,$B151,'2012Figures'!$I:$I,$C151,'2012Figures'!$B:$B,"BrokerToCy",'2012Figures'!$G:$G,"P1",'2012Figures'!$E:$E,$B$1)</f>
        <v>0</v>
      </c>
      <c r="O151" s="52">
        <f>SUMIFS('2012Figures'!$J:$J,'2012Figures'!$C:$C,$A151,'2012Figures'!$H:$H,$B151,'2012Figures'!$I:$I,$C151,'2012Figures'!$B:$B,"CyToBroker",'2012Figures'!$G:$G,"E1",'2012Figures'!$E:$E,$B$1)</f>
        <v>0</v>
      </c>
      <c r="P151" s="52">
        <f>SUMIFS('2012Figures'!$J:$J,'2012Figures'!$C:$C,$A151,'2012Figures'!$H:$H,$B151,'2012Figures'!$I:$I,$C151,'2012Figures'!$B:$B,"CyToBroker",'2012Figures'!$G:$G,"P1",'2012Figures'!$E:$E,$B$1)</f>
        <v>0</v>
      </c>
      <c r="R151" s="46" t="str">
        <f t="shared" ref="R151:V214" si="23">IF(L151=0,"",ROUND(D151/L151-1,2))</f>
        <v/>
      </c>
      <c r="S151" s="46" t="str">
        <f t="shared" si="23"/>
        <v/>
      </c>
      <c r="T151" s="46" t="str">
        <f t="shared" si="23"/>
        <v/>
      </c>
      <c r="U151" s="46" t="str">
        <f t="shared" si="23"/>
        <v/>
      </c>
      <c r="V151" s="46" t="str">
        <f t="shared" si="23"/>
        <v/>
      </c>
    </row>
    <row r="152" spans="1:22" x14ac:dyDescent="0.2">
      <c r="A152" s="1">
        <v>109</v>
      </c>
      <c r="B152" s="1" t="s">
        <v>99</v>
      </c>
      <c r="D152" s="29">
        <f>SUMIFS('2013Figures'!$J:$J,'2013Figures'!$C:$C,$A152,'2013Figures'!$I:$I,"",'2013Figures'!$E:$E,$B$1)</f>
        <v>0</v>
      </c>
      <c r="E152" s="9">
        <f>SUMIFS('2013Figures'!$J:$J,'2013Figures'!$C:$C,$A152,'2013Figures'!$I:$I,"",'2013Figures'!$B:$B,"BrokerToCy",'2013Figures'!$G:$G,"E1",'2013Figures'!$E:$E,$B$1)</f>
        <v>0</v>
      </c>
      <c r="F152" s="9">
        <f>SUMIFS('2013Figures'!$J:$J,'2013Figures'!$C:$C,$A152,'2013Figures'!$I:$I,"",'2013Figures'!$B:$B,"BrokerToCy",'2013Figures'!$G:$G,"P1",'2013Figures'!$E:$E,$B$1)</f>
        <v>0</v>
      </c>
      <c r="G152" s="9">
        <f>SUMIFS('2013Figures'!$J:$J,'2013Figures'!$C:$C,$A152,'2013Figures'!$I:$I,"",'2013Figures'!$B:$B,"CyToBroker",'2013Figures'!$G:$G,"E1",'2013Figures'!$E:$E,$B$1)</f>
        <v>0</v>
      </c>
      <c r="H152" s="9">
        <f>SUMIFS('2013Figures'!$J:$J,'2013Figures'!$C:$C,$A152,'2013Figures'!$I:$I,"",'2013Figures'!$B:$B,"CyToBroker",'2013Figures'!$G:$G,"P1",'2013Figures'!$E:$E,$B$1)</f>
        <v>0</v>
      </c>
      <c r="J152" s="8" t="s">
        <v>131</v>
      </c>
      <c r="L152" s="42">
        <f>SUMIFS('2012Figures'!$J:$J,'2012Figures'!$C:$C,$A152,'2012Figures'!$I:$I,"",'2012Figures'!$E:$E,$B$1)</f>
        <v>0</v>
      </c>
      <c r="M152" s="52">
        <f>SUMIFS('2012Figures'!$J:$J,'2012Figures'!$C:$C,$A152,'2012Figures'!$I:$I,"",'2012Figures'!$B:$B,"BrokerToCy",'2012Figures'!$G:$G,"E1",'2012Figures'!$E:$E,$B$1)</f>
        <v>0</v>
      </c>
      <c r="N152" s="52">
        <f>SUMIFS('2012Figures'!$J:$J,'2012Figures'!$C:$C,$A152,'2012Figures'!$I:$I,"",'2012Figures'!$B:$B,"BrokerToCy",'2012Figures'!$G:$G,"P1",'2012Figures'!$E:$E,$B$1)</f>
        <v>0</v>
      </c>
      <c r="O152" s="52">
        <f>SUMIFS('2012Figures'!$J:$J,'2012Figures'!$C:$C,$A152,'2012Figures'!$I:$I,"",'2012Figures'!$B:$B,"CyToBroker",'2012Figures'!$G:$G,"E1",'2012Figures'!$E:$E,$B$1)</f>
        <v>0</v>
      </c>
      <c r="P152" s="52">
        <f>SUMIFS('2012Figures'!$J:$J,'2012Figures'!$C:$C,$A152,'2012Figures'!$I:$I,"",'2012Figures'!$B:$B,"CyToBroker",'2012Figures'!$G:$G,"P1",'2012Figures'!$E:$E,$B$1)</f>
        <v>0</v>
      </c>
      <c r="R152" s="46" t="str">
        <f t="shared" si="23"/>
        <v/>
      </c>
      <c r="S152" s="46" t="str">
        <f t="shared" si="23"/>
        <v/>
      </c>
      <c r="T152" s="46" t="str">
        <f t="shared" si="23"/>
        <v/>
      </c>
      <c r="U152" s="46" t="str">
        <f t="shared" si="23"/>
        <v/>
      </c>
      <c r="V152" s="46" t="str">
        <f t="shared" si="23"/>
        <v/>
      </c>
    </row>
    <row r="153" spans="1:22" x14ac:dyDescent="0.2">
      <c r="A153" s="21"/>
      <c r="B153" s="21" t="s">
        <v>92</v>
      </c>
      <c r="C153" s="22"/>
      <c r="D153" s="23">
        <f>SUM(E153:H153)</f>
        <v>0</v>
      </c>
      <c r="E153" s="23">
        <f>SUM(E147:E152)</f>
        <v>0</v>
      </c>
      <c r="F153" s="23">
        <f>SUM(F147:F152)</f>
        <v>0</v>
      </c>
      <c r="G153" s="23">
        <f>SUM(G147:G152)</f>
        <v>0</v>
      </c>
      <c r="H153" s="23">
        <f>SUM(H147:H152)</f>
        <v>0</v>
      </c>
      <c r="I153" s="21"/>
      <c r="J153" s="22"/>
      <c r="K153" s="21"/>
      <c r="L153" s="43">
        <f>SUM(M153:P153)</f>
        <v>0</v>
      </c>
      <c r="M153" s="43">
        <f>SUM(M147:M152)</f>
        <v>0</v>
      </c>
      <c r="N153" s="43">
        <f>SUM(N147:N152)</f>
        <v>0</v>
      </c>
      <c r="O153" s="43">
        <f>SUM(O147:O152)</f>
        <v>0</v>
      </c>
      <c r="P153" s="43">
        <f>SUM(P147:P152)</f>
        <v>0</v>
      </c>
      <c r="Q153" s="21"/>
      <c r="R153" s="21"/>
      <c r="S153" s="21"/>
      <c r="T153" s="21"/>
      <c r="U153" s="21"/>
      <c r="V153" s="21"/>
    </row>
    <row r="154" spans="1:22" x14ac:dyDescent="0.2">
      <c r="A154" s="28">
        <v>114</v>
      </c>
      <c r="B154" s="28" t="s">
        <v>62</v>
      </c>
      <c r="C154" s="17" t="s">
        <v>88</v>
      </c>
      <c r="D154" s="18">
        <f>SUMIFS('2013Figures'!$J:$J,'2013Figures'!$C:$C,$A154,'2013Figures'!$E:$E,$B$1)</f>
        <v>2677</v>
      </c>
      <c r="E154" s="18">
        <f>SUMIFS('2013Figures'!$J:$J,'2013Figures'!$C:$C,$A154,'2013Figures'!$B:$B,"BrokerToCy",'2013Figures'!$G:$G,"E1",'2013Figures'!$E:$E,$B$1)</f>
        <v>0</v>
      </c>
      <c r="F154" s="18">
        <f>SUMIFS('2013Figures'!$J:$J,'2013Figures'!$C:$C,$A154,'2013Figures'!$B:$B,"BrokerToCy",'2013Figures'!$G:$G,"P1",'2013Figures'!$E:$E,$B$1)</f>
        <v>0</v>
      </c>
      <c r="G154" s="18">
        <f>SUMIFS('2013Figures'!$J:$J,'2013Figures'!$C:$C,$A154,'2013Figures'!$B:$B,"CyToBroker",'2013Figures'!$G:$G,"E1",'2013Figures'!$E:$E,$B$1)</f>
        <v>2677</v>
      </c>
      <c r="H154" s="18">
        <f>SUMIFS('2013Figures'!$J:$J,'2013Figures'!$C:$C,$A154,'2013Figures'!$B:$B,"CyToBroker",'2013Figures'!$G:$G,"P1",'2013Figures'!$E:$E,$B$1)</f>
        <v>0</v>
      </c>
      <c r="I154" s="28"/>
      <c r="J154" s="17"/>
      <c r="K154" s="28"/>
      <c r="L154" s="50">
        <f>SUMIFS('2012Figures'!$J:$J,'2012Figures'!$C:$C,$A154,'2012Figures'!$E:$E,$B$1)</f>
        <v>4734</v>
      </c>
      <c r="M154" s="50">
        <f>SUMIFS('2012Figures'!$J:$J,'2012Figures'!$C:$C,$A154,'2012Figures'!$B:$B,"BrokerToCy",'2012Figures'!$G:$G,"E1",'2012Figures'!$E:$E,$B$1)</f>
        <v>0</v>
      </c>
      <c r="N154" s="50">
        <f>SUMIFS('2012Figures'!$J:$J,'2012Figures'!$C:$C,$A154,'2012Figures'!$B:$B,"BrokerToCy",'2012Figures'!$G:$G,"P1",'2012Figures'!$E:$E,$B$1)</f>
        <v>0</v>
      </c>
      <c r="O154" s="50">
        <f>SUMIFS('2012Figures'!$J:$J,'2012Figures'!$C:$C,$A154,'2012Figures'!$B:$B,"CyToBroker",'2012Figures'!$G:$G,"E1",'2012Figures'!$E:$E,$B$1)</f>
        <v>4734</v>
      </c>
      <c r="P154" s="50">
        <f>SUMIFS('2012Figures'!$J:$J,'2012Figures'!$C:$C,$A154,'2012Figures'!$B:$B,"CyToBroker",'2012Figures'!$G:$G,"P1",'2012Figures'!$E:$E,$B$1)</f>
        <v>0</v>
      </c>
      <c r="Q154" s="28"/>
      <c r="R154" s="46">
        <f t="shared" si="23"/>
        <v>-0.43</v>
      </c>
      <c r="S154" s="46" t="str">
        <f t="shared" si="23"/>
        <v/>
      </c>
      <c r="T154" s="46" t="str">
        <f t="shared" si="23"/>
        <v/>
      </c>
      <c r="U154" s="46">
        <f t="shared" si="23"/>
        <v>-0.43</v>
      </c>
      <c r="V154" s="46" t="str">
        <f t="shared" si="23"/>
        <v/>
      </c>
    </row>
    <row r="155" spans="1:22" x14ac:dyDescent="0.2">
      <c r="A155" s="1">
        <v>114</v>
      </c>
      <c r="B155" s="1">
        <v>6</v>
      </c>
      <c r="C155" s="8">
        <v>6</v>
      </c>
      <c r="D155" s="29">
        <f>SUMIFS('2013Figures'!$J:$J,'2013Figures'!$C:$C,$A155,'2013Figures'!$H:$H,$B155,'2013Figures'!$I:$I,$C155,'2013Figures'!$E:$E,$B$1)</f>
        <v>0</v>
      </c>
      <c r="E155" s="9">
        <f>SUMIFS('2013Figures'!$J:$J,'2013Figures'!$C:$C,$A155,'2013Figures'!$H:$H,$B155,'2013Figures'!$I:$I,$C155,'2013Figures'!$B:$B,"BrokerToCy",'2013Figures'!$G:$G,"E1",'2013Figures'!$E:$E,$B$1)</f>
        <v>0</v>
      </c>
      <c r="F155" s="9">
        <f>SUMIFS('2013Figures'!$J:$J,'2013Figures'!$C:$C,$A155,'2013Figures'!$H:$H,$B155,'2013Figures'!$I:$I,$C155,'2013Figures'!$B:$B,"BrokerToCy",'2013Figures'!$G:$G,"P1",'2013Figures'!$E:$E,$B$1)</f>
        <v>0</v>
      </c>
      <c r="G155" s="9">
        <f>SUMIFS('2013Figures'!$J:$J,'2013Figures'!$C:$C,$A155,'2013Figures'!$H:$H,$B155,'2013Figures'!$I:$I,$C155,'2013Figures'!$B:$B,"CyToBroker",'2013Figures'!$G:$G,"E1",'2013Figures'!$E:$E,$B$1)</f>
        <v>0</v>
      </c>
      <c r="H155" s="9">
        <f>SUMIFS('2013Figures'!$J:$J,'2013Figures'!$C:$C,$A155,'2013Figures'!$H:$H,$B155,'2013Figures'!$I:$I,$C155,'2013Figures'!$B:$B,"CyToBroker",'2013Figures'!$G:$G,"P1",'2013Figures'!$E:$E,$B$1)</f>
        <v>0</v>
      </c>
      <c r="J155" s="8" t="s">
        <v>146</v>
      </c>
      <c r="L155" s="42">
        <f>SUMIFS('2012Figures'!$J:$J,'2012Figures'!$C:$C,$A155,'2012Figures'!$H:$H,$B155,'2012Figures'!$I:$I,$C155,'2012Figures'!$E:$E,$B$1)</f>
        <v>0</v>
      </c>
      <c r="M155" s="52">
        <f>SUMIFS('2012Figures'!$J:$J,'2012Figures'!$C:$C,$A155,'2012Figures'!$H:$H,$B155,'2012Figures'!$I:$I,$C155,'2012Figures'!$B:$B,"BrokerToCy",'2012Figures'!$G:$G,"E1",'2012Figures'!$E:$E,$B$1)</f>
        <v>0</v>
      </c>
      <c r="N155" s="52">
        <f>SUMIFS('2012Figures'!$J:$J,'2012Figures'!$C:$C,$A155,'2012Figures'!$H:$H,$B155,'2012Figures'!$I:$I,$C155,'2012Figures'!$B:$B,"BrokerToCy",'2012Figures'!$G:$G,"P1",'2012Figures'!$E:$E,$B$1)</f>
        <v>0</v>
      </c>
      <c r="O155" s="52">
        <f>SUMIFS('2012Figures'!$J:$J,'2012Figures'!$C:$C,$A155,'2012Figures'!$H:$H,$B155,'2012Figures'!$I:$I,$C155,'2012Figures'!$B:$B,"CyToBroker",'2012Figures'!$G:$G,"E1",'2012Figures'!$E:$E,$B$1)</f>
        <v>0</v>
      </c>
      <c r="P155" s="52">
        <f>SUMIFS('2012Figures'!$J:$J,'2012Figures'!$C:$C,$A155,'2012Figures'!$H:$H,$B155,'2012Figures'!$I:$I,$C155,'2012Figures'!$B:$B,"CyToBroker",'2012Figures'!$G:$G,"P1",'2012Figures'!$E:$E,$B$1)</f>
        <v>0</v>
      </c>
      <c r="R155" s="46" t="str">
        <f t="shared" si="23"/>
        <v/>
      </c>
      <c r="S155" s="46" t="str">
        <f t="shared" si="23"/>
        <v/>
      </c>
      <c r="T155" s="46" t="str">
        <f t="shared" si="23"/>
        <v/>
      </c>
      <c r="U155" s="46" t="str">
        <f t="shared" si="23"/>
        <v/>
      </c>
      <c r="V155" s="46" t="str">
        <f t="shared" si="23"/>
        <v/>
      </c>
    </row>
    <row r="156" spans="1:22" x14ac:dyDescent="0.2">
      <c r="A156" s="1">
        <v>114</v>
      </c>
      <c r="B156" s="1" t="s">
        <v>62</v>
      </c>
      <c r="C156" s="8">
        <v>11</v>
      </c>
      <c r="D156" s="29">
        <f>SUMIFS('2013Figures'!$J:$J,'2013Figures'!$C:$C,$A156,'2013Figures'!$H:$H,$B156,'2013Figures'!$I:$I,$C156,'2013Figures'!$E:$E,$B$1)</f>
        <v>0</v>
      </c>
      <c r="E156" s="9">
        <f>SUMIFS('2013Figures'!$J:$J,'2013Figures'!$C:$C,$A156,'2013Figures'!$H:$H,$B156,'2013Figures'!$I:$I,$C156,'2013Figures'!$B:$B,"BrokerToCy",'2013Figures'!$G:$G,"E1",'2013Figures'!$E:$E,$B$1)</f>
        <v>0</v>
      </c>
      <c r="F156" s="9">
        <f>SUMIFS('2013Figures'!$J:$J,'2013Figures'!$C:$C,$A156,'2013Figures'!$H:$H,$B156,'2013Figures'!$I:$I,$C156,'2013Figures'!$B:$B,"BrokerToCy",'2013Figures'!$G:$G,"P1",'2013Figures'!$E:$E,$B$1)</f>
        <v>0</v>
      </c>
      <c r="G156" s="9">
        <f>SUMIFS('2013Figures'!$J:$J,'2013Figures'!$C:$C,$A156,'2013Figures'!$H:$H,$B156,'2013Figures'!$I:$I,$C156,'2013Figures'!$B:$B,"CyToBroker",'2013Figures'!$G:$G,"E1",'2013Figures'!$E:$E,$B$1)</f>
        <v>0</v>
      </c>
      <c r="H156" s="9">
        <f>SUMIFS('2013Figures'!$J:$J,'2013Figures'!$C:$C,$A156,'2013Figures'!$H:$H,$B156,'2013Figures'!$I:$I,$C156,'2013Figures'!$B:$B,"CyToBroker",'2013Figures'!$G:$G,"P1",'2013Figures'!$E:$E,$B$1)</f>
        <v>0</v>
      </c>
      <c r="L156" s="42">
        <f>SUMIFS('2012Figures'!$J:$J,'2012Figures'!$C:$C,$A156,'2012Figures'!$H:$H,$B156,'2012Figures'!$I:$I,$C156,'2012Figures'!$E:$E,$B$1)</f>
        <v>0</v>
      </c>
      <c r="M156" s="52">
        <f>SUMIFS('2012Figures'!$J:$J,'2012Figures'!$C:$C,$A156,'2012Figures'!$H:$H,$B156,'2012Figures'!$I:$I,$C156,'2012Figures'!$B:$B,"BrokerToCy",'2012Figures'!$G:$G,"E1",'2012Figures'!$E:$E,$B$1)</f>
        <v>0</v>
      </c>
      <c r="N156" s="52">
        <f>SUMIFS('2012Figures'!$J:$J,'2012Figures'!$C:$C,$A156,'2012Figures'!$H:$H,$B156,'2012Figures'!$I:$I,$C156,'2012Figures'!$B:$B,"BrokerToCy",'2012Figures'!$G:$G,"P1",'2012Figures'!$E:$E,$B$1)</f>
        <v>0</v>
      </c>
      <c r="O156" s="52">
        <f>SUMIFS('2012Figures'!$J:$J,'2012Figures'!$C:$C,$A156,'2012Figures'!$H:$H,$B156,'2012Figures'!$I:$I,$C156,'2012Figures'!$B:$B,"CyToBroker",'2012Figures'!$G:$G,"E1",'2012Figures'!$E:$E,$B$1)</f>
        <v>0</v>
      </c>
      <c r="P156" s="52">
        <f>SUMIFS('2012Figures'!$J:$J,'2012Figures'!$C:$C,$A156,'2012Figures'!$H:$H,$B156,'2012Figures'!$I:$I,$C156,'2012Figures'!$B:$B,"CyToBroker",'2012Figures'!$G:$G,"P1",'2012Figures'!$E:$E,$B$1)</f>
        <v>0</v>
      </c>
      <c r="R156" s="46" t="str">
        <f t="shared" si="23"/>
        <v/>
      </c>
      <c r="S156" s="46" t="str">
        <f t="shared" si="23"/>
        <v/>
      </c>
      <c r="T156" s="46" t="str">
        <f t="shared" si="23"/>
        <v/>
      </c>
      <c r="U156" s="46" t="str">
        <f t="shared" si="23"/>
        <v/>
      </c>
      <c r="V156" s="46" t="str">
        <f t="shared" si="23"/>
        <v/>
      </c>
    </row>
    <row r="157" spans="1:22" x14ac:dyDescent="0.2">
      <c r="A157" s="1">
        <v>114</v>
      </c>
      <c r="B157" s="1" t="s">
        <v>62</v>
      </c>
      <c r="C157" s="8">
        <v>10</v>
      </c>
      <c r="D157" s="29">
        <f>SUMIFS('2013Figures'!$J:$J,'2013Figures'!$C:$C,$A157,'2013Figures'!$H:$H,$B157,'2013Figures'!$I:$I,$C157,'2013Figures'!$E:$E,$B$1)</f>
        <v>0</v>
      </c>
      <c r="E157" s="9">
        <f>SUMIFS('2013Figures'!$J:$J,'2013Figures'!$C:$C,$A157,'2013Figures'!$H:$H,$B157,'2013Figures'!$I:$I,$C157,'2013Figures'!$B:$B,"BrokerToCy",'2013Figures'!$G:$G,"E1",'2013Figures'!$E:$E,$B$1)</f>
        <v>0</v>
      </c>
      <c r="F157" s="9">
        <f>SUMIFS('2013Figures'!$J:$J,'2013Figures'!$C:$C,$A157,'2013Figures'!$H:$H,$B157,'2013Figures'!$I:$I,$C157,'2013Figures'!$B:$B,"BrokerToCy",'2013Figures'!$G:$G,"P1",'2013Figures'!$E:$E,$B$1)</f>
        <v>0</v>
      </c>
      <c r="G157" s="9">
        <f>SUMIFS('2013Figures'!$J:$J,'2013Figures'!$C:$C,$A157,'2013Figures'!$H:$H,$B157,'2013Figures'!$I:$I,$C157,'2013Figures'!$B:$B,"CyToBroker",'2013Figures'!$G:$G,"E1",'2013Figures'!$E:$E,$B$1)</f>
        <v>0</v>
      </c>
      <c r="H157" s="9">
        <f>SUMIFS('2013Figures'!$J:$J,'2013Figures'!$C:$C,$A157,'2013Figures'!$H:$H,$B157,'2013Figures'!$I:$I,$C157,'2013Figures'!$B:$B,"CyToBroker",'2013Figures'!$G:$G,"P1",'2013Figures'!$E:$E,$B$1)</f>
        <v>0</v>
      </c>
      <c r="J157" s="8">
        <v>201501</v>
      </c>
      <c r="L157" s="42">
        <f>SUMIFS('2012Figures'!$J:$J,'2012Figures'!$C:$C,$A157,'2012Figures'!$H:$H,$B157,'2012Figures'!$I:$I,$C157,'2012Figures'!$E:$E,$B$1)</f>
        <v>0</v>
      </c>
      <c r="M157" s="52">
        <f>SUMIFS('2012Figures'!$J:$J,'2012Figures'!$C:$C,$A157,'2012Figures'!$H:$H,$B157,'2012Figures'!$I:$I,$C157,'2012Figures'!$B:$B,"BrokerToCy",'2012Figures'!$G:$G,"E1",'2012Figures'!$E:$E,$B$1)</f>
        <v>0</v>
      </c>
      <c r="N157" s="52">
        <f>SUMIFS('2012Figures'!$J:$J,'2012Figures'!$C:$C,$A157,'2012Figures'!$H:$H,$B157,'2012Figures'!$I:$I,$C157,'2012Figures'!$B:$B,"BrokerToCy",'2012Figures'!$G:$G,"P1",'2012Figures'!$E:$E,$B$1)</f>
        <v>0</v>
      </c>
      <c r="O157" s="52">
        <f>SUMIFS('2012Figures'!$J:$J,'2012Figures'!$C:$C,$A157,'2012Figures'!$H:$H,$B157,'2012Figures'!$I:$I,$C157,'2012Figures'!$B:$B,"CyToBroker",'2012Figures'!$G:$G,"E1",'2012Figures'!$E:$E,$B$1)</f>
        <v>0</v>
      </c>
      <c r="P157" s="52">
        <f>SUMIFS('2012Figures'!$J:$J,'2012Figures'!$C:$C,$A157,'2012Figures'!$H:$H,$B157,'2012Figures'!$I:$I,$C157,'2012Figures'!$B:$B,"CyToBroker",'2012Figures'!$G:$G,"P1",'2012Figures'!$E:$E,$B$1)</f>
        <v>0</v>
      </c>
      <c r="R157" s="46" t="str">
        <f t="shared" si="23"/>
        <v/>
      </c>
      <c r="S157" s="46" t="str">
        <f t="shared" si="23"/>
        <v/>
      </c>
      <c r="T157" s="46" t="str">
        <f t="shared" si="23"/>
        <v/>
      </c>
      <c r="U157" s="46" t="str">
        <f t="shared" si="23"/>
        <v/>
      </c>
      <c r="V157" s="46" t="str">
        <f t="shared" si="23"/>
        <v/>
      </c>
    </row>
    <row r="158" spans="1:22" x14ac:dyDescent="0.2">
      <c r="A158" s="1">
        <v>114</v>
      </c>
      <c r="B158" s="1" t="s">
        <v>62</v>
      </c>
      <c r="C158" s="8">
        <v>9</v>
      </c>
      <c r="D158" s="29">
        <f>SUMIFS('2013Figures'!$J:$J,'2013Figures'!$C:$C,$A158,'2013Figures'!$H:$H,$B158,'2013Figures'!$I:$I,$C158,'2013Figures'!$E:$E,$B$1)</f>
        <v>0</v>
      </c>
      <c r="E158" s="9">
        <f>SUMIFS('2013Figures'!$J:$J,'2013Figures'!$C:$C,$A158,'2013Figures'!$H:$H,$B158,'2013Figures'!$I:$I,$C158,'2013Figures'!$B:$B,"BrokerToCy",'2013Figures'!$G:$G,"E1",'2013Figures'!$E:$E,$B$1)</f>
        <v>0</v>
      </c>
      <c r="F158" s="9">
        <f>SUMIFS('2013Figures'!$J:$J,'2013Figures'!$C:$C,$A158,'2013Figures'!$H:$H,$B158,'2013Figures'!$I:$I,$C158,'2013Figures'!$B:$B,"BrokerToCy",'2013Figures'!$G:$G,"P1",'2013Figures'!$E:$E,$B$1)</f>
        <v>0</v>
      </c>
      <c r="G158" s="9">
        <f>SUMIFS('2013Figures'!$J:$J,'2013Figures'!$C:$C,$A158,'2013Figures'!$H:$H,$B158,'2013Figures'!$I:$I,$C158,'2013Figures'!$B:$B,"CyToBroker",'2013Figures'!$G:$G,"E1",'2013Figures'!$E:$E,$B$1)</f>
        <v>0</v>
      </c>
      <c r="H158" s="9">
        <f>SUMIFS('2013Figures'!$J:$J,'2013Figures'!$C:$C,$A158,'2013Figures'!$H:$H,$B158,'2013Figures'!$I:$I,$C158,'2013Figures'!$B:$B,"CyToBroker",'2013Figures'!$G:$G,"P1",'2013Figures'!$E:$E,$B$1)</f>
        <v>0</v>
      </c>
      <c r="J158" s="8">
        <v>201401</v>
      </c>
      <c r="L158" s="42">
        <f>SUMIFS('2012Figures'!$J:$J,'2012Figures'!$C:$C,$A158,'2012Figures'!$H:$H,$B158,'2012Figures'!$I:$I,$C158,'2012Figures'!$E:$E,$B$1)</f>
        <v>0</v>
      </c>
      <c r="M158" s="52">
        <f>SUMIFS('2012Figures'!$J:$J,'2012Figures'!$C:$C,$A158,'2012Figures'!$H:$H,$B158,'2012Figures'!$I:$I,$C158,'2012Figures'!$B:$B,"BrokerToCy",'2012Figures'!$G:$G,"E1",'2012Figures'!$E:$E,$B$1)</f>
        <v>0</v>
      </c>
      <c r="N158" s="52">
        <f>SUMIFS('2012Figures'!$J:$J,'2012Figures'!$C:$C,$A158,'2012Figures'!$H:$H,$B158,'2012Figures'!$I:$I,$C158,'2012Figures'!$B:$B,"BrokerToCy",'2012Figures'!$G:$G,"P1",'2012Figures'!$E:$E,$B$1)</f>
        <v>0</v>
      </c>
      <c r="O158" s="52">
        <f>SUMIFS('2012Figures'!$J:$J,'2012Figures'!$C:$C,$A158,'2012Figures'!$H:$H,$B158,'2012Figures'!$I:$I,$C158,'2012Figures'!$B:$B,"CyToBroker",'2012Figures'!$G:$G,"E1",'2012Figures'!$E:$E,$B$1)</f>
        <v>0</v>
      </c>
      <c r="P158" s="52">
        <f>SUMIFS('2012Figures'!$J:$J,'2012Figures'!$C:$C,$A158,'2012Figures'!$H:$H,$B158,'2012Figures'!$I:$I,$C158,'2012Figures'!$B:$B,"CyToBroker",'2012Figures'!$G:$G,"P1",'2012Figures'!$E:$E,$B$1)</f>
        <v>0</v>
      </c>
      <c r="R158" s="46" t="str">
        <f t="shared" si="23"/>
        <v/>
      </c>
      <c r="S158" s="46" t="str">
        <f t="shared" si="23"/>
        <v/>
      </c>
      <c r="T158" s="46" t="str">
        <f t="shared" si="23"/>
        <v/>
      </c>
      <c r="U158" s="46" t="str">
        <f t="shared" si="23"/>
        <v/>
      </c>
      <c r="V158" s="46" t="str">
        <f t="shared" si="23"/>
        <v/>
      </c>
    </row>
    <row r="159" spans="1:22" x14ac:dyDescent="0.2">
      <c r="A159" s="1">
        <v>114</v>
      </c>
      <c r="B159" s="1" t="s">
        <v>62</v>
      </c>
      <c r="C159" s="8">
        <v>8</v>
      </c>
      <c r="D159" s="29">
        <f>SUMIFS('2013Figures'!$J:$J,'2013Figures'!$C:$C,$A159,'2013Figures'!$H:$H,$B159,'2013Figures'!$I:$I,$C159,'2013Figures'!$E:$E,$B$1)</f>
        <v>0</v>
      </c>
      <c r="E159" s="9">
        <f>SUMIFS('2013Figures'!$J:$J,'2013Figures'!$C:$C,$A159,'2013Figures'!$H:$H,$B159,'2013Figures'!$I:$I,$C159,'2013Figures'!$B:$B,"BrokerToCy",'2013Figures'!$G:$G,"E1",'2013Figures'!$E:$E,$B$1)</f>
        <v>0</v>
      </c>
      <c r="F159" s="9">
        <f>SUMIFS('2013Figures'!$J:$J,'2013Figures'!$C:$C,$A159,'2013Figures'!$H:$H,$B159,'2013Figures'!$I:$I,$C159,'2013Figures'!$B:$B,"BrokerToCy",'2013Figures'!$G:$G,"P1",'2013Figures'!$E:$E,$B$1)</f>
        <v>0</v>
      </c>
      <c r="G159" s="9">
        <f>SUMIFS('2013Figures'!$J:$J,'2013Figures'!$C:$C,$A159,'2013Figures'!$H:$H,$B159,'2013Figures'!$I:$I,$C159,'2013Figures'!$B:$B,"CyToBroker",'2013Figures'!$G:$G,"E1",'2013Figures'!$E:$E,$B$1)</f>
        <v>0</v>
      </c>
      <c r="H159" s="9">
        <f>SUMIFS('2013Figures'!$J:$J,'2013Figures'!$C:$C,$A159,'2013Figures'!$H:$H,$B159,'2013Figures'!$I:$I,$C159,'2013Figures'!$B:$B,"CyToBroker",'2013Figures'!$G:$G,"P1",'2013Figures'!$E:$E,$B$1)</f>
        <v>0</v>
      </c>
      <c r="I159" s="30"/>
      <c r="J159" s="31">
        <v>201301</v>
      </c>
      <c r="K159" s="30"/>
      <c r="L159" s="42">
        <f>SUMIFS('2012Figures'!$J:$J,'2012Figures'!$C:$C,$A159,'2012Figures'!$H:$H,$B159,'2012Figures'!$I:$I,$C159,'2012Figures'!$E:$E,$B$1)</f>
        <v>0</v>
      </c>
      <c r="M159" s="52">
        <f>SUMIFS('2012Figures'!$J:$J,'2012Figures'!$C:$C,$A159,'2012Figures'!$H:$H,$B159,'2012Figures'!$I:$I,$C159,'2012Figures'!$B:$B,"BrokerToCy",'2012Figures'!$G:$G,"E1",'2012Figures'!$E:$E,$B$1)</f>
        <v>0</v>
      </c>
      <c r="N159" s="52">
        <f>SUMIFS('2012Figures'!$J:$J,'2012Figures'!$C:$C,$A159,'2012Figures'!$H:$H,$B159,'2012Figures'!$I:$I,$C159,'2012Figures'!$B:$B,"BrokerToCy",'2012Figures'!$G:$G,"P1",'2012Figures'!$E:$E,$B$1)</f>
        <v>0</v>
      </c>
      <c r="O159" s="52">
        <f>SUMIFS('2012Figures'!$J:$J,'2012Figures'!$C:$C,$A159,'2012Figures'!$H:$H,$B159,'2012Figures'!$I:$I,$C159,'2012Figures'!$B:$B,"CyToBroker",'2012Figures'!$G:$G,"E1",'2012Figures'!$E:$E,$B$1)</f>
        <v>0</v>
      </c>
      <c r="P159" s="52">
        <f>SUMIFS('2012Figures'!$J:$J,'2012Figures'!$C:$C,$A159,'2012Figures'!$H:$H,$B159,'2012Figures'!$I:$I,$C159,'2012Figures'!$B:$B,"CyToBroker",'2012Figures'!$G:$G,"P1",'2012Figures'!$E:$E,$B$1)</f>
        <v>0</v>
      </c>
      <c r="Q159" s="30"/>
      <c r="R159" s="46" t="str">
        <f t="shared" si="23"/>
        <v/>
      </c>
      <c r="S159" s="46" t="str">
        <f t="shared" si="23"/>
        <v/>
      </c>
      <c r="T159" s="46" t="str">
        <f t="shared" si="23"/>
        <v/>
      </c>
      <c r="U159" s="46" t="str">
        <f t="shared" si="23"/>
        <v/>
      </c>
      <c r="V159" s="46" t="str">
        <f t="shared" si="23"/>
        <v/>
      </c>
    </row>
    <row r="160" spans="1:22" x14ac:dyDescent="0.2">
      <c r="A160" s="1">
        <v>114</v>
      </c>
      <c r="B160" s="1" t="s">
        <v>62</v>
      </c>
      <c r="C160" s="8">
        <v>7</v>
      </c>
      <c r="D160" s="29">
        <f>SUMIFS('2013Figures'!$J:$J,'2013Figures'!$C:$C,$A160,'2013Figures'!$H:$H,$B160,'2013Figures'!$I:$I,$C160,'2013Figures'!$E:$E,$B$1)</f>
        <v>0</v>
      </c>
      <c r="E160" s="9">
        <f>SUMIFS('2013Figures'!$J:$J,'2013Figures'!$C:$C,$A160,'2013Figures'!$H:$H,$B160,'2013Figures'!$I:$I,$C160,'2013Figures'!$B:$B,"BrokerToCy",'2013Figures'!$G:$G,"E1",'2013Figures'!$E:$E,$B$1)</f>
        <v>0</v>
      </c>
      <c r="F160" s="9">
        <f>SUMIFS('2013Figures'!$J:$J,'2013Figures'!$C:$C,$A160,'2013Figures'!$H:$H,$B160,'2013Figures'!$I:$I,$C160,'2013Figures'!$B:$B,"BrokerToCy",'2013Figures'!$G:$G,"P1",'2013Figures'!$E:$E,$B$1)</f>
        <v>0</v>
      </c>
      <c r="G160" s="9">
        <f>SUMIFS('2013Figures'!$J:$J,'2013Figures'!$C:$C,$A160,'2013Figures'!$H:$H,$B160,'2013Figures'!$I:$I,$C160,'2013Figures'!$B:$B,"CyToBroker",'2013Figures'!$G:$G,"E1",'2013Figures'!$E:$E,$B$1)</f>
        <v>0</v>
      </c>
      <c r="H160" s="9">
        <f>SUMIFS('2013Figures'!$J:$J,'2013Figures'!$C:$C,$A160,'2013Figures'!$H:$H,$B160,'2013Figures'!$I:$I,$C160,'2013Figures'!$B:$B,"CyToBroker",'2013Figures'!$G:$G,"P1",'2013Figures'!$E:$E,$B$1)</f>
        <v>0</v>
      </c>
      <c r="J160" s="8">
        <v>201201</v>
      </c>
      <c r="L160" s="42">
        <f>SUMIFS('2012Figures'!$J:$J,'2012Figures'!$C:$C,$A160,'2012Figures'!$H:$H,$B160,'2012Figures'!$I:$I,$C160,'2012Figures'!$E:$E,$B$1)</f>
        <v>0</v>
      </c>
      <c r="M160" s="52">
        <f>SUMIFS('2012Figures'!$J:$J,'2012Figures'!$C:$C,$A160,'2012Figures'!$H:$H,$B160,'2012Figures'!$I:$I,$C160,'2012Figures'!$B:$B,"BrokerToCy",'2012Figures'!$G:$G,"E1",'2012Figures'!$E:$E,$B$1)</f>
        <v>0</v>
      </c>
      <c r="N160" s="52">
        <f>SUMIFS('2012Figures'!$J:$J,'2012Figures'!$C:$C,$A160,'2012Figures'!$H:$H,$B160,'2012Figures'!$I:$I,$C160,'2012Figures'!$B:$B,"BrokerToCy",'2012Figures'!$G:$G,"P1",'2012Figures'!$E:$E,$B$1)</f>
        <v>0</v>
      </c>
      <c r="O160" s="52">
        <f>SUMIFS('2012Figures'!$J:$J,'2012Figures'!$C:$C,$A160,'2012Figures'!$H:$H,$B160,'2012Figures'!$I:$I,$C160,'2012Figures'!$B:$B,"CyToBroker",'2012Figures'!$G:$G,"E1",'2012Figures'!$E:$E,$B$1)</f>
        <v>0</v>
      </c>
      <c r="P160" s="52">
        <f>SUMIFS('2012Figures'!$J:$J,'2012Figures'!$C:$C,$A160,'2012Figures'!$H:$H,$B160,'2012Figures'!$I:$I,$C160,'2012Figures'!$B:$B,"CyToBroker",'2012Figures'!$G:$G,"P1",'2012Figures'!$E:$E,$B$1)</f>
        <v>0</v>
      </c>
      <c r="R160" s="46" t="str">
        <f t="shared" si="23"/>
        <v/>
      </c>
      <c r="S160" s="46" t="str">
        <f t="shared" si="23"/>
        <v/>
      </c>
      <c r="T160" s="46" t="str">
        <f t="shared" si="23"/>
        <v/>
      </c>
      <c r="U160" s="46" t="str">
        <f t="shared" si="23"/>
        <v/>
      </c>
      <c r="V160" s="46" t="str">
        <f t="shared" si="23"/>
        <v/>
      </c>
    </row>
    <row r="161" spans="1:22" x14ac:dyDescent="0.2">
      <c r="A161" s="1">
        <v>114</v>
      </c>
      <c r="B161" s="1" t="s">
        <v>62</v>
      </c>
      <c r="C161" s="8">
        <v>6</v>
      </c>
      <c r="D161" s="29">
        <f>SUMIFS('2013Figures'!$J:$J,'2013Figures'!$C:$C,$A161,'2013Figures'!$H:$H,$B161,'2013Figures'!$I:$I,$C161,'2013Figures'!$E:$E,$B$1)</f>
        <v>189</v>
      </c>
      <c r="E161" s="9">
        <f>SUMIFS('2013Figures'!$J:$J,'2013Figures'!$C:$C,$A161,'2013Figures'!$H:$H,$B161,'2013Figures'!$I:$I,$C161,'2013Figures'!$B:$B,"BrokerToCy",'2013Figures'!$G:$G,"E1",'2013Figures'!$E:$E,$B$1)</f>
        <v>0</v>
      </c>
      <c r="F161" s="9">
        <f>SUMIFS('2013Figures'!$J:$J,'2013Figures'!$C:$C,$A161,'2013Figures'!$H:$H,$B161,'2013Figures'!$I:$I,$C161,'2013Figures'!$B:$B,"BrokerToCy",'2013Figures'!$G:$G,"P1",'2013Figures'!$E:$E,$B$1)</f>
        <v>0</v>
      </c>
      <c r="G161" s="9">
        <f>SUMIFS('2013Figures'!$J:$J,'2013Figures'!$C:$C,$A161,'2013Figures'!$H:$H,$B161,'2013Figures'!$I:$I,$C161,'2013Figures'!$B:$B,"CyToBroker",'2013Figures'!$G:$G,"E1",'2013Figures'!$E:$E,$B$1)</f>
        <v>189</v>
      </c>
      <c r="H161" s="9">
        <f>SUMIFS('2013Figures'!$J:$J,'2013Figures'!$C:$C,$A161,'2013Figures'!$H:$H,$B161,'2013Figures'!$I:$I,$C161,'2013Figures'!$B:$B,"CyToBroker",'2013Figures'!$G:$G,"P1",'2013Figures'!$E:$E,$B$1)</f>
        <v>0</v>
      </c>
      <c r="J161" s="8">
        <v>201101</v>
      </c>
      <c r="L161" s="42">
        <f>SUMIFS('2012Figures'!$J:$J,'2012Figures'!$C:$C,$A161,'2012Figures'!$H:$H,$B161,'2012Figures'!$I:$I,$C161,'2012Figures'!$E:$E,$B$1)</f>
        <v>77</v>
      </c>
      <c r="M161" s="52">
        <f>SUMIFS('2012Figures'!$J:$J,'2012Figures'!$C:$C,$A161,'2012Figures'!$H:$H,$B161,'2012Figures'!$I:$I,$C161,'2012Figures'!$B:$B,"BrokerToCy",'2012Figures'!$G:$G,"E1",'2012Figures'!$E:$E,$B$1)</f>
        <v>0</v>
      </c>
      <c r="N161" s="52">
        <f>SUMIFS('2012Figures'!$J:$J,'2012Figures'!$C:$C,$A161,'2012Figures'!$H:$H,$B161,'2012Figures'!$I:$I,$C161,'2012Figures'!$B:$B,"BrokerToCy",'2012Figures'!$G:$G,"P1",'2012Figures'!$E:$E,$B$1)</f>
        <v>0</v>
      </c>
      <c r="O161" s="52">
        <f>SUMIFS('2012Figures'!$J:$J,'2012Figures'!$C:$C,$A161,'2012Figures'!$H:$H,$B161,'2012Figures'!$I:$I,$C161,'2012Figures'!$B:$B,"CyToBroker",'2012Figures'!$G:$G,"E1",'2012Figures'!$E:$E,$B$1)</f>
        <v>77</v>
      </c>
      <c r="P161" s="52">
        <f>SUMIFS('2012Figures'!$J:$J,'2012Figures'!$C:$C,$A161,'2012Figures'!$H:$H,$B161,'2012Figures'!$I:$I,$C161,'2012Figures'!$B:$B,"CyToBroker",'2012Figures'!$G:$G,"P1",'2012Figures'!$E:$E,$B$1)</f>
        <v>0</v>
      </c>
      <c r="R161" s="46">
        <f t="shared" si="23"/>
        <v>1.45</v>
      </c>
      <c r="S161" s="46" t="str">
        <f t="shared" si="23"/>
        <v/>
      </c>
      <c r="T161" s="46" t="str">
        <f t="shared" si="23"/>
        <v/>
      </c>
      <c r="U161" s="46">
        <f t="shared" si="23"/>
        <v>1.45</v>
      </c>
      <c r="V161" s="46" t="str">
        <f t="shared" si="23"/>
        <v/>
      </c>
    </row>
    <row r="162" spans="1:22" x14ac:dyDescent="0.2">
      <c r="A162" s="1">
        <v>114</v>
      </c>
      <c r="B162" s="1" t="s">
        <v>62</v>
      </c>
      <c r="C162" s="8">
        <v>5</v>
      </c>
      <c r="D162" s="29">
        <f>SUMIFS('2013Figures'!$J:$J,'2013Figures'!$C:$C,$A162,'2013Figures'!$H:$H,$B162,'2013Figures'!$I:$I,$C162,'2013Figures'!$E:$E,$B$1)</f>
        <v>0</v>
      </c>
      <c r="E162" s="9">
        <f>SUMIFS('2013Figures'!$J:$J,'2013Figures'!$C:$C,$A162,'2013Figures'!$H:$H,$B162,'2013Figures'!$I:$I,$C162,'2013Figures'!$B:$B,"BrokerToCy",'2013Figures'!$G:$G,"E1",'2013Figures'!$E:$E,$B$1)</f>
        <v>0</v>
      </c>
      <c r="F162" s="9">
        <f>SUMIFS('2013Figures'!$J:$J,'2013Figures'!$C:$C,$A162,'2013Figures'!$H:$H,$B162,'2013Figures'!$I:$I,$C162,'2013Figures'!$B:$B,"BrokerToCy",'2013Figures'!$G:$G,"P1",'2013Figures'!$E:$E,$B$1)</f>
        <v>0</v>
      </c>
      <c r="G162" s="9">
        <f>SUMIFS('2013Figures'!$J:$J,'2013Figures'!$C:$C,$A162,'2013Figures'!$H:$H,$B162,'2013Figures'!$I:$I,$C162,'2013Figures'!$B:$B,"CyToBroker",'2013Figures'!$G:$G,"E1",'2013Figures'!$E:$E,$B$1)</f>
        <v>0</v>
      </c>
      <c r="H162" s="9">
        <f>SUMIFS('2013Figures'!$J:$J,'2013Figures'!$C:$C,$A162,'2013Figures'!$H:$H,$B162,'2013Figures'!$I:$I,$C162,'2013Figures'!$B:$B,"CyToBroker",'2013Figures'!$G:$G,"P1",'2013Figures'!$E:$E,$B$1)</f>
        <v>0</v>
      </c>
      <c r="J162" s="8">
        <v>201001</v>
      </c>
      <c r="L162" s="42">
        <f>SUMIFS('2012Figures'!$J:$J,'2012Figures'!$C:$C,$A162,'2012Figures'!$H:$H,$B162,'2012Figures'!$I:$I,$C162,'2012Figures'!$E:$E,$B$1)</f>
        <v>0</v>
      </c>
      <c r="M162" s="52">
        <f>SUMIFS('2012Figures'!$J:$J,'2012Figures'!$C:$C,$A162,'2012Figures'!$H:$H,$B162,'2012Figures'!$I:$I,$C162,'2012Figures'!$B:$B,"BrokerToCy",'2012Figures'!$G:$G,"E1",'2012Figures'!$E:$E,$B$1)</f>
        <v>0</v>
      </c>
      <c r="N162" s="52">
        <f>SUMIFS('2012Figures'!$J:$J,'2012Figures'!$C:$C,$A162,'2012Figures'!$H:$H,$B162,'2012Figures'!$I:$I,$C162,'2012Figures'!$B:$B,"BrokerToCy",'2012Figures'!$G:$G,"P1",'2012Figures'!$E:$E,$B$1)</f>
        <v>0</v>
      </c>
      <c r="O162" s="52">
        <f>SUMIFS('2012Figures'!$J:$J,'2012Figures'!$C:$C,$A162,'2012Figures'!$H:$H,$B162,'2012Figures'!$I:$I,$C162,'2012Figures'!$B:$B,"CyToBroker",'2012Figures'!$G:$G,"E1",'2012Figures'!$E:$E,$B$1)</f>
        <v>0</v>
      </c>
      <c r="P162" s="52">
        <f>SUMIFS('2012Figures'!$J:$J,'2012Figures'!$C:$C,$A162,'2012Figures'!$H:$H,$B162,'2012Figures'!$I:$I,$C162,'2012Figures'!$B:$B,"CyToBroker",'2012Figures'!$G:$G,"P1",'2012Figures'!$E:$E,$B$1)</f>
        <v>0</v>
      </c>
      <c r="R162" s="46" t="str">
        <f t="shared" si="23"/>
        <v/>
      </c>
      <c r="S162" s="46" t="str">
        <f t="shared" si="23"/>
        <v/>
      </c>
      <c r="T162" s="46" t="str">
        <f t="shared" si="23"/>
        <v/>
      </c>
      <c r="U162" s="46" t="str">
        <f t="shared" si="23"/>
        <v/>
      </c>
      <c r="V162" s="46" t="str">
        <f t="shared" si="23"/>
        <v/>
      </c>
    </row>
    <row r="163" spans="1:22" x14ac:dyDescent="0.2">
      <c r="A163" s="1">
        <v>114</v>
      </c>
      <c r="B163" s="1" t="s">
        <v>62</v>
      </c>
      <c r="C163" s="8">
        <v>4</v>
      </c>
      <c r="D163" s="29">
        <f>SUMIFS('2013Figures'!$J:$J,'2013Figures'!$C:$C,$A163,'2013Figures'!$H:$H,$B163,'2013Figures'!$I:$I,$C163,'2013Figures'!$E:$E,$B$1)</f>
        <v>0</v>
      </c>
      <c r="E163" s="9">
        <f>SUMIFS('2013Figures'!$J:$J,'2013Figures'!$C:$C,$A163,'2013Figures'!$H:$H,$B163,'2013Figures'!$I:$I,$C163,'2013Figures'!$B:$B,"BrokerToCy",'2013Figures'!$G:$G,"E1",'2013Figures'!$E:$E,$B$1)</f>
        <v>0</v>
      </c>
      <c r="F163" s="9">
        <f>SUMIFS('2013Figures'!$J:$J,'2013Figures'!$C:$C,$A163,'2013Figures'!$H:$H,$B163,'2013Figures'!$I:$I,$C163,'2013Figures'!$B:$B,"BrokerToCy",'2013Figures'!$G:$G,"P1",'2013Figures'!$E:$E,$B$1)</f>
        <v>0</v>
      </c>
      <c r="G163" s="9">
        <f>SUMIFS('2013Figures'!$J:$J,'2013Figures'!$C:$C,$A163,'2013Figures'!$H:$H,$B163,'2013Figures'!$I:$I,$C163,'2013Figures'!$B:$B,"CyToBroker",'2013Figures'!$G:$G,"E1",'2013Figures'!$E:$E,$B$1)</f>
        <v>0</v>
      </c>
      <c r="H163" s="9">
        <f>SUMIFS('2013Figures'!$J:$J,'2013Figures'!$C:$C,$A163,'2013Figures'!$H:$H,$B163,'2013Figures'!$I:$I,$C163,'2013Figures'!$B:$B,"CyToBroker",'2013Figures'!$G:$G,"P1",'2013Figures'!$E:$E,$B$1)</f>
        <v>0</v>
      </c>
      <c r="J163" s="8">
        <v>200901</v>
      </c>
      <c r="L163" s="42">
        <f>SUMIFS('2012Figures'!$J:$J,'2012Figures'!$C:$C,$A163,'2012Figures'!$H:$H,$B163,'2012Figures'!$I:$I,$C163,'2012Figures'!$E:$E,$B$1)</f>
        <v>185</v>
      </c>
      <c r="M163" s="52">
        <f>SUMIFS('2012Figures'!$J:$J,'2012Figures'!$C:$C,$A163,'2012Figures'!$H:$H,$B163,'2012Figures'!$I:$I,$C163,'2012Figures'!$B:$B,"BrokerToCy",'2012Figures'!$G:$G,"E1",'2012Figures'!$E:$E,$B$1)</f>
        <v>0</v>
      </c>
      <c r="N163" s="52">
        <f>SUMIFS('2012Figures'!$J:$J,'2012Figures'!$C:$C,$A163,'2012Figures'!$H:$H,$B163,'2012Figures'!$I:$I,$C163,'2012Figures'!$B:$B,"BrokerToCy",'2012Figures'!$G:$G,"P1",'2012Figures'!$E:$E,$B$1)</f>
        <v>0</v>
      </c>
      <c r="O163" s="52">
        <f>SUMIFS('2012Figures'!$J:$J,'2012Figures'!$C:$C,$A163,'2012Figures'!$H:$H,$B163,'2012Figures'!$I:$I,$C163,'2012Figures'!$B:$B,"CyToBroker",'2012Figures'!$G:$G,"E1",'2012Figures'!$E:$E,$B$1)</f>
        <v>185</v>
      </c>
      <c r="P163" s="52">
        <f>SUMIFS('2012Figures'!$J:$J,'2012Figures'!$C:$C,$A163,'2012Figures'!$H:$H,$B163,'2012Figures'!$I:$I,$C163,'2012Figures'!$B:$B,"CyToBroker",'2012Figures'!$G:$G,"P1",'2012Figures'!$E:$E,$B$1)</f>
        <v>0</v>
      </c>
      <c r="R163" s="46">
        <f t="shared" si="23"/>
        <v>-1</v>
      </c>
      <c r="S163" s="46" t="str">
        <f t="shared" si="23"/>
        <v/>
      </c>
      <c r="T163" s="46" t="str">
        <f t="shared" si="23"/>
        <v/>
      </c>
      <c r="U163" s="46">
        <f t="shared" si="23"/>
        <v>-1</v>
      </c>
      <c r="V163" s="46" t="str">
        <f t="shared" si="23"/>
        <v/>
      </c>
    </row>
    <row r="164" spans="1:22" x14ac:dyDescent="0.2">
      <c r="A164" s="1">
        <v>114</v>
      </c>
      <c r="B164" s="1" t="s">
        <v>62</v>
      </c>
      <c r="C164" s="8">
        <v>3</v>
      </c>
      <c r="D164" s="29">
        <f>SUMIFS('2013Figures'!$J:$J,'2013Figures'!$C:$C,$A164,'2013Figures'!$H:$H,$B164,'2013Figures'!$I:$I,$C164,'2013Figures'!$E:$E,$B$1)</f>
        <v>0</v>
      </c>
      <c r="E164" s="9">
        <f>SUMIFS('2013Figures'!$J:$J,'2013Figures'!$C:$C,$A164,'2013Figures'!$H:$H,$B164,'2013Figures'!$I:$I,$C164,'2013Figures'!$B:$B,"BrokerToCy",'2013Figures'!$G:$G,"E1",'2013Figures'!$E:$E,$B$1)</f>
        <v>0</v>
      </c>
      <c r="F164" s="9">
        <f>SUMIFS('2013Figures'!$J:$J,'2013Figures'!$C:$C,$A164,'2013Figures'!$H:$H,$B164,'2013Figures'!$I:$I,$C164,'2013Figures'!$B:$B,"BrokerToCy",'2013Figures'!$G:$G,"P1",'2013Figures'!$E:$E,$B$1)</f>
        <v>0</v>
      </c>
      <c r="G164" s="9">
        <f>SUMIFS('2013Figures'!$J:$J,'2013Figures'!$C:$C,$A164,'2013Figures'!$H:$H,$B164,'2013Figures'!$I:$I,$C164,'2013Figures'!$B:$B,"CyToBroker",'2013Figures'!$G:$G,"E1",'2013Figures'!$E:$E,$B$1)</f>
        <v>0</v>
      </c>
      <c r="H164" s="9">
        <f>SUMIFS('2013Figures'!$J:$J,'2013Figures'!$C:$C,$A164,'2013Figures'!$H:$H,$B164,'2013Figures'!$I:$I,$C164,'2013Figures'!$B:$B,"CyToBroker",'2013Figures'!$G:$G,"P1",'2013Figures'!$E:$E,$B$1)</f>
        <v>0</v>
      </c>
      <c r="J164" s="8">
        <v>200801</v>
      </c>
      <c r="L164" s="42">
        <f>SUMIFS('2012Figures'!$J:$J,'2012Figures'!$C:$C,$A164,'2012Figures'!$H:$H,$B164,'2012Figures'!$I:$I,$C164,'2012Figures'!$E:$E,$B$1)</f>
        <v>0</v>
      </c>
      <c r="M164" s="52">
        <f>SUMIFS('2012Figures'!$J:$J,'2012Figures'!$C:$C,$A164,'2012Figures'!$H:$H,$B164,'2012Figures'!$I:$I,$C164,'2012Figures'!$B:$B,"BrokerToCy",'2012Figures'!$G:$G,"E1",'2012Figures'!$E:$E,$B$1)</f>
        <v>0</v>
      </c>
      <c r="N164" s="52">
        <f>SUMIFS('2012Figures'!$J:$J,'2012Figures'!$C:$C,$A164,'2012Figures'!$H:$H,$B164,'2012Figures'!$I:$I,$C164,'2012Figures'!$B:$B,"BrokerToCy",'2012Figures'!$G:$G,"P1",'2012Figures'!$E:$E,$B$1)</f>
        <v>0</v>
      </c>
      <c r="O164" s="52">
        <f>SUMIFS('2012Figures'!$J:$J,'2012Figures'!$C:$C,$A164,'2012Figures'!$H:$H,$B164,'2012Figures'!$I:$I,$C164,'2012Figures'!$B:$B,"CyToBroker",'2012Figures'!$G:$G,"E1",'2012Figures'!$E:$E,$B$1)</f>
        <v>0</v>
      </c>
      <c r="P164" s="52">
        <f>SUMIFS('2012Figures'!$J:$J,'2012Figures'!$C:$C,$A164,'2012Figures'!$H:$H,$B164,'2012Figures'!$I:$I,$C164,'2012Figures'!$B:$B,"CyToBroker",'2012Figures'!$G:$G,"P1",'2012Figures'!$E:$E,$B$1)</f>
        <v>0</v>
      </c>
      <c r="R164" s="46" t="str">
        <f t="shared" si="23"/>
        <v/>
      </c>
      <c r="S164" s="46" t="str">
        <f t="shared" si="23"/>
        <v/>
      </c>
      <c r="T164" s="46" t="str">
        <f t="shared" si="23"/>
        <v/>
      </c>
      <c r="U164" s="46" t="str">
        <f t="shared" si="23"/>
        <v/>
      </c>
      <c r="V164" s="46" t="str">
        <f t="shared" si="23"/>
        <v/>
      </c>
    </row>
    <row r="165" spans="1:22" x14ac:dyDescent="0.2">
      <c r="A165" s="1">
        <v>114</v>
      </c>
      <c r="B165" s="1" t="s">
        <v>62</v>
      </c>
      <c r="C165" s="8">
        <v>2</v>
      </c>
      <c r="D165" s="29">
        <f>SUMIFS('2013Figures'!$J:$J,'2013Figures'!$C:$C,$A165,'2013Figures'!$H:$H,$B165,'2013Figures'!$I:$I,$C165,'2013Figures'!$E:$E,$B$1)</f>
        <v>0</v>
      </c>
      <c r="E165" s="9">
        <f>SUMIFS('2013Figures'!$J:$J,'2013Figures'!$C:$C,$A165,'2013Figures'!$H:$H,$B165,'2013Figures'!$I:$I,$C165,'2013Figures'!$B:$B,"BrokerToCy",'2013Figures'!$G:$G,"E1",'2013Figures'!$E:$E,$B$1)</f>
        <v>0</v>
      </c>
      <c r="F165" s="9">
        <f>SUMIFS('2013Figures'!$J:$J,'2013Figures'!$C:$C,$A165,'2013Figures'!$H:$H,$B165,'2013Figures'!$I:$I,$C165,'2013Figures'!$B:$B,"BrokerToCy",'2013Figures'!$G:$G,"P1",'2013Figures'!$E:$E,$B$1)</f>
        <v>0</v>
      </c>
      <c r="G165" s="9">
        <f>SUMIFS('2013Figures'!$J:$J,'2013Figures'!$C:$C,$A165,'2013Figures'!$H:$H,$B165,'2013Figures'!$I:$I,$C165,'2013Figures'!$B:$B,"CyToBroker",'2013Figures'!$G:$G,"E1",'2013Figures'!$E:$E,$B$1)</f>
        <v>0</v>
      </c>
      <c r="H165" s="9">
        <f>SUMIFS('2013Figures'!$J:$J,'2013Figures'!$C:$C,$A165,'2013Figures'!$H:$H,$B165,'2013Figures'!$I:$I,$C165,'2013Figures'!$B:$B,"CyToBroker",'2013Figures'!$G:$G,"P1",'2013Figures'!$E:$E,$B$1)</f>
        <v>0</v>
      </c>
      <c r="J165" s="8">
        <v>200701</v>
      </c>
      <c r="L165" s="42">
        <f>SUMIFS('2012Figures'!$J:$J,'2012Figures'!$C:$C,$A165,'2012Figures'!$H:$H,$B165,'2012Figures'!$I:$I,$C165,'2012Figures'!$E:$E,$B$1)</f>
        <v>0</v>
      </c>
      <c r="M165" s="52">
        <f>SUMIFS('2012Figures'!$J:$J,'2012Figures'!$C:$C,$A165,'2012Figures'!$H:$H,$B165,'2012Figures'!$I:$I,$C165,'2012Figures'!$B:$B,"BrokerToCy",'2012Figures'!$G:$G,"E1",'2012Figures'!$E:$E,$B$1)</f>
        <v>0</v>
      </c>
      <c r="N165" s="52">
        <f>SUMIFS('2012Figures'!$J:$J,'2012Figures'!$C:$C,$A165,'2012Figures'!$H:$H,$B165,'2012Figures'!$I:$I,$C165,'2012Figures'!$B:$B,"BrokerToCy",'2012Figures'!$G:$G,"P1",'2012Figures'!$E:$E,$B$1)</f>
        <v>0</v>
      </c>
      <c r="O165" s="52">
        <f>SUMIFS('2012Figures'!$J:$J,'2012Figures'!$C:$C,$A165,'2012Figures'!$H:$H,$B165,'2012Figures'!$I:$I,$C165,'2012Figures'!$B:$B,"CyToBroker",'2012Figures'!$G:$G,"E1",'2012Figures'!$E:$E,$B$1)</f>
        <v>0</v>
      </c>
      <c r="P165" s="52">
        <f>SUMIFS('2012Figures'!$J:$J,'2012Figures'!$C:$C,$A165,'2012Figures'!$H:$H,$B165,'2012Figures'!$I:$I,$C165,'2012Figures'!$B:$B,"CyToBroker",'2012Figures'!$G:$G,"P1",'2012Figures'!$E:$E,$B$1)</f>
        <v>0</v>
      </c>
      <c r="R165" s="46" t="str">
        <f t="shared" si="23"/>
        <v/>
      </c>
      <c r="S165" s="46" t="str">
        <f t="shared" si="23"/>
        <v/>
      </c>
      <c r="T165" s="46" t="str">
        <f t="shared" si="23"/>
        <v/>
      </c>
      <c r="U165" s="46" t="str">
        <f t="shared" si="23"/>
        <v/>
      </c>
      <c r="V165" s="46" t="str">
        <f t="shared" si="23"/>
        <v/>
      </c>
    </row>
    <row r="166" spans="1:22" x14ac:dyDescent="0.2">
      <c r="A166" s="1">
        <v>114</v>
      </c>
      <c r="B166" s="1" t="s">
        <v>62</v>
      </c>
      <c r="C166" s="8">
        <v>1</v>
      </c>
      <c r="D166" s="29">
        <f>SUMIFS('2013Figures'!$J:$J,'2013Figures'!$C:$C,$A166,'2013Figures'!$H:$H,$B166,'2013Figures'!$I:$I,$C166,'2013Figures'!$E:$E,$B$1)</f>
        <v>0</v>
      </c>
      <c r="E166" s="9">
        <f>SUMIFS('2013Figures'!$J:$J,'2013Figures'!$C:$C,$A166,'2013Figures'!$H:$H,$B166,'2013Figures'!$I:$I,$C166,'2013Figures'!$B:$B,"BrokerToCy",'2013Figures'!$G:$G,"E1",'2013Figures'!$E:$E,$B$1)</f>
        <v>0</v>
      </c>
      <c r="F166" s="9">
        <f>SUMIFS('2013Figures'!$J:$J,'2013Figures'!$C:$C,$A166,'2013Figures'!$H:$H,$B166,'2013Figures'!$I:$I,$C166,'2013Figures'!$B:$B,"BrokerToCy",'2013Figures'!$G:$G,"P1",'2013Figures'!$E:$E,$B$1)</f>
        <v>0</v>
      </c>
      <c r="G166" s="9">
        <f>SUMIFS('2013Figures'!$J:$J,'2013Figures'!$C:$C,$A166,'2013Figures'!$H:$H,$B166,'2013Figures'!$I:$I,$C166,'2013Figures'!$B:$B,"CyToBroker",'2013Figures'!$G:$G,"E1",'2013Figures'!$E:$E,$B$1)</f>
        <v>0</v>
      </c>
      <c r="H166" s="9">
        <f>SUMIFS('2013Figures'!$J:$J,'2013Figures'!$C:$C,$A166,'2013Figures'!$H:$H,$B166,'2013Figures'!$I:$I,$C166,'2013Figures'!$B:$B,"CyToBroker",'2013Figures'!$G:$G,"P1",'2013Figures'!$E:$E,$B$1)</f>
        <v>0</v>
      </c>
      <c r="J166" s="8">
        <v>200601</v>
      </c>
      <c r="L166" s="42">
        <f>SUMIFS('2012Figures'!$J:$J,'2012Figures'!$C:$C,$A166,'2012Figures'!$H:$H,$B166,'2012Figures'!$I:$I,$C166,'2012Figures'!$E:$E,$B$1)</f>
        <v>0</v>
      </c>
      <c r="M166" s="52">
        <f>SUMIFS('2012Figures'!$J:$J,'2012Figures'!$C:$C,$A166,'2012Figures'!$H:$H,$B166,'2012Figures'!$I:$I,$C166,'2012Figures'!$B:$B,"BrokerToCy",'2012Figures'!$G:$G,"E1",'2012Figures'!$E:$E,$B$1)</f>
        <v>0</v>
      </c>
      <c r="N166" s="52">
        <f>SUMIFS('2012Figures'!$J:$J,'2012Figures'!$C:$C,$A166,'2012Figures'!$H:$H,$B166,'2012Figures'!$I:$I,$C166,'2012Figures'!$B:$B,"BrokerToCy",'2012Figures'!$G:$G,"P1",'2012Figures'!$E:$E,$B$1)</f>
        <v>0</v>
      </c>
      <c r="O166" s="52">
        <f>SUMIFS('2012Figures'!$J:$J,'2012Figures'!$C:$C,$A166,'2012Figures'!$H:$H,$B166,'2012Figures'!$I:$I,$C166,'2012Figures'!$B:$B,"CyToBroker",'2012Figures'!$G:$G,"E1",'2012Figures'!$E:$E,$B$1)</f>
        <v>0</v>
      </c>
      <c r="P166" s="52">
        <f>SUMIFS('2012Figures'!$J:$J,'2012Figures'!$C:$C,$A166,'2012Figures'!$H:$H,$B166,'2012Figures'!$I:$I,$C166,'2012Figures'!$B:$B,"CyToBroker",'2012Figures'!$G:$G,"P1",'2012Figures'!$E:$E,$B$1)</f>
        <v>0</v>
      </c>
      <c r="R166" s="46" t="str">
        <f t="shared" si="23"/>
        <v/>
      </c>
      <c r="S166" s="46" t="str">
        <f t="shared" si="23"/>
        <v/>
      </c>
      <c r="T166" s="46" t="str">
        <f t="shared" si="23"/>
        <v/>
      </c>
      <c r="U166" s="46" t="str">
        <f t="shared" si="23"/>
        <v/>
      </c>
      <c r="V166" s="46" t="str">
        <f t="shared" si="23"/>
        <v/>
      </c>
    </row>
    <row r="167" spans="1:22" x14ac:dyDescent="0.2">
      <c r="A167" s="1">
        <v>114</v>
      </c>
      <c r="B167" s="1" t="s">
        <v>62</v>
      </c>
      <c r="D167" s="29">
        <f>SUMIFS('2013Figures'!$J:$J,'2013Figures'!$C:$C,$A167,'2013Figures'!$I:$I,"",'2013Figures'!$E:$E,$B$1)</f>
        <v>2488</v>
      </c>
      <c r="E167" s="9">
        <f>SUMIFS('2013Figures'!$J:$J,'2013Figures'!$C:$C,$A167,'2013Figures'!$I:$I,"",'2013Figures'!$B:$B,"BrokerToCy",'2013Figures'!$G:$G,"E1",'2013Figures'!$E:$E,$B$1)</f>
        <v>0</v>
      </c>
      <c r="F167" s="9">
        <f>SUMIFS('2013Figures'!$J:$J,'2013Figures'!$C:$C,$A167,'2013Figures'!$I:$I,"",'2013Figures'!$B:$B,"BrokerToCy",'2013Figures'!$G:$G,"P1",'2013Figures'!$E:$E,$B$1)</f>
        <v>0</v>
      </c>
      <c r="G167" s="9">
        <f>SUMIFS('2013Figures'!$J:$J,'2013Figures'!$C:$C,$A167,'2013Figures'!$I:$I,"",'2013Figures'!$B:$B,"CyToBroker",'2013Figures'!$G:$G,"E1",'2013Figures'!$E:$E,$B$1)</f>
        <v>2488</v>
      </c>
      <c r="H167" s="9">
        <f>SUMIFS('2013Figures'!$J:$J,'2013Figures'!$C:$C,$A167,'2013Figures'!$I:$I,"",'2013Figures'!$B:$B,"CyToBroker",'2013Figures'!$G:$G,"P1",'2013Figures'!$E:$E,$B$1)</f>
        <v>0</v>
      </c>
      <c r="J167" s="8" t="s">
        <v>131</v>
      </c>
      <c r="L167" s="42">
        <f>SUMIFS('2012Figures'!$J:$J,'2012Figures'!$C:$C,$A167,'2012Figures'!$I:$I,"",'2012Figures'!$E:$E,$B$1)</f>
        <v>4472</v>
      </c>
      <c r="M167" s="52">
        <f>SUMIFS('2012Figures'!$J:$J,'2012Figures'!$C:$C,$A167,'2012Figures'!$I:$I,"",'2012Figures'!$B:$B,"BrokerToCy",'2012Figures'!$G:$G,"E1",'2012Figures'!$E:$E,$B$1)</f>
        <v>0</v>
      </c>
      <c r="N167" s="52">
        <f>SUMIFS('2012Figures'!$J:$J,'2012Figures'!$C:$C,$A167,'2012Figures'!$I:$I,"",'2012Figures'!$B:$B,"BrokerToCy",'2012Figures'!$G:$G,"P1",'2012Figures'!$E:$E,$B$1)</f>
        <v>0</v>
      </c>
      <c r="O167" s="52">
        <f>SUMIFS('2012Figures'!$J:$J,'2012Figures'!$C:$C,$A167,'2012Figures'!$I:$I,"",'2012Figures'!$B:$B,"CyToBroker",'2012Figures'!$G:$G,"E1",'2012Figures'!$E:$E,$B$1)</f>
        <v>4472</v>
      </c>
      <c r="P167" s="52">
        <f>SUMIFS('2012Figures'!$J:$J,'2012Figures'!$C:$C,$A167,'2012Figures'!$I:$I,"",'2012Figures'!$B:$B,"CyToBroker",'2012Figures'!$G:$G,"P1",'2012Figures'!$E:$E,$B$1)</f>
        <v>0</v>
      </c>
      <c r="R167" s="46">
        <f t="shared" si="23"/>
        <v>-0.44</v>
      </c>
      <c r="S167" s="46" t="str">
        <f t="shared" si="23"/>
        <v/>
      </c>
      <c r="T167" s="46" t="str">
        <f t="shared" si="23"/>
        <v/>
      </c>
      <c r="U167" s="46">
        <f t="shared" si="23"/>
        <v>-0.44</v>
      </c>
      <c r="V167" s="46" t="str">
        <f t="shared" si="23"/>
        <v/>
      </c>
    </row>
    <row r="168" spans="1:22" x14ac:dyDescent="0.2">
      <c r="A168" s="21"/>
      <c r="B168" s="21" t="s">
        <v>92</v>
      </c>
      <c r="C168" s="22"/>
      <c r="D168" s="23">
        <f>SUM(E168:H168)</f>
        <v>2677</v>
      </c>
      <c r="E168" s="23">
        <f t="shared" ref="E168:H168" si="24">SUM(E155:E167)</f>
        <v>0</v>
      </c>
      <c r="F168" s="23">
        <f t="shared" si="24"/>
        <v>0</v>
      </c>
      <c r="G168" s="23">
        <f t="shared" si="24"/>
        <v>2677</v>
      </c>
      <c r="H168" s="23">
        <f t="shared" si="24"/>
        <v>0</v>
      </c>
      <c r="I168" s="21"/>
      <c r="J168" s="22"/>
      <c r="K168" s="21"/>
      <c r="L168" s="43">
        <f>SUM(M168:P168)</f>
        <v>4734</v>
      </c>
      <c r="M168" s="43">
        <f t="shared" ref="M168:P168" si="25">SUM(M155:M167)</f>
        <v>0</v>
      </c>
      <c r="N168" s="43">
        <f t="shared" si="25"/>
        <v>0</v>
      </c>
      <c r="O168" s="43">
        <f t="shared" si="25"/>
        <v>4734</v>
      </c>
      <c r="P168" s="43">
        <f t="shared" si="25"/>
        <v>0</v>
      </c>
      <c r="Q168" s="21"/>
      <c r="R168" s="21"/>
      <c r="S168" s="21"/>
      <c r="T168" s="21"/>
      <c r="U168" s="21"/>
      <c r="V168" s="21"/>
    </row>
    <row r="169" spans="1:22" x14ac:dyDescent="0.2">
      <c r="A169" s="28">
        <v>115</v>
      </c>
      <c r="B169" s="28" t="s">
        <v>23</v>
      </c>
      <c r="C169" s="17" t="s">
        <v>88</v>
      </c>
      <c r="D169" s="18">
        <f>SUMIFS('2013Figures'!$J:$J,'2013Figures'!$C:$C,$A169,'2013Figures'!$E:$E,$B$1)</f>
        <v>0</v>
      </c>
      <c r="E169" s="18">
        <f>SUMIFS('2013Figures'!$J:$J,'2013Figures'!$C:$C,$A169,'2013Figures'!$B:$B,"BrokerToCy",'2013Figures'!$G:$G,"E1",'2013Figures'!$E:$E,$B$1)</f>
        <v>0</v>
      </c>
      <c r="F169" s="18">
        <f>SUMIFS('2013Figures'!$J:$J,'2013Figures'!$C:$C,$A169,'2013Figures'!$B:$B,"BrokerToCy",'2013Figures'!$G:$G,"P1",'2013Figures'!$E:$E,$B$1)</f>
        <v>0</v>
      </c>
      <c r="G169" s="18">
        <f>SUMIFS('2013Figures'!$J:$J,'2013Figures'!$C:$C,$A169,'2013Figures'!$B:$B,"CyToBroker",'2013Figures'!$G:$G,"E1",'2013Figures'!$E:$E,$B$1)</f>
        <v>0</v>
      </c>
      <c r="H169" s="18">
        <f>SUMIFS('2013Figures'!$J:$J,'2013Figures'!$C:$C,$A169,'2013Figures'!$B:$B,"CyToBroker",'2013Figures'!$G:$G,"P1",'2013Figures'!$E:$E,$B$1)</f>
        <v>0</v>
      </c>
      <c r="I169" s="28"/>
      <c r="J169" s="17"/>
      <c r="K169" s="28"/>
      <c r="L169" s="50">
        <f>SUMIFS('2012Figures'!$J:$J,'2012Figures'!$C:$C,$A169,'2012Figures'!$E:$E,$B$1)</f>
        <v>0</v>
      </c>
      <c r="M169" s="50">
        <f>SUMIFS('2012Figures'!$J:$J,'2012Figures'!$C:$C,$A169,'2012Figures'!$B:$B,"BrokerToCy",'2012Figures'!$G:$G,"E1",'2012Figures'!$E:$E,$B$1)</f>
        <v>0</v>
      </c>
      <c r="N169" s="50">
        <f>SUMIFS('2012Figures'!$J:$J,'2012Figures'!$C:$C,$A169,'2012Figures'!$B:$B,"BrokerToCy",'2012Figures'!$G:$G,"P1",'2012Figures'!$E:$E,$B$1)</f>
        <v>0</v>
      </c>
      <c r="O169" s="50">
        <f>SUMIFS('2012Figures'!$J:$J,'2012Figures'!$C:$C,$A169,'2012Figures'!$B:$B,"CyToBroker",'2012Figures'!$G:$G,"E1",'2012Figures'!$E:$E,$B$1)</f>
        <v>0</v>
      </c>
      <c r="P169" s="50">
        <f>SUMIFS('2012Figures'!$J:$J,'2012Figures'!$C:$C,$A169,'2012Figures'!$B:$B,"CyToBroker",'2012Figures'!$G:$G,"P1",'2012Figures'!$E:$E,$B$1)</f>
        <v>0</v>
      </c>
      <c r="Q169" s="28"/>
      <c r="R169" s="46" t="str">
        <f t="shared" si="23"/>
        <v/>
      </c>
      <c r="S169" s="46" t="str">
        <f t="shared" si="23"/>
        <v/>
      </c>
      <c r="T169" s="46" t="str">
        <f t="shared" si="23"/>
        <v/>
      </c>
      <c r="U169" s="46" t="str">
        <f t="shared" si="23"/>
        <v/>
      </c>
      <c r="V169" s="46" t="str">
        <f t="shared" si="23"/>
        <v/>
      </c>
    </row>
    <row r="170" spans="1:22" x14ac:dyDescent="0.2">
      <c r="A170" s="1">
        <v>115</v>
      </c>
      <c r="B170" s="1" t="s">
        <v>23</v>
      </c>
      <c r="C170" s="8">
        <v>2</v>
      </c>
      <c r="D170" s="29">
        <f>SUMIFS('2013Figures'!$J:$J,'2013Figures'!$C:$C,$A170,'2013Figures'!$H:$H,$B170,'2013Figures'!$I:$I,$C170,'2013Figures'!$E:$E,$B$1)</f>
        <v>0</v>
      </c>
      <c r="E170" s="9">
        <f>SUMIFS('2013Figures'!$J:$J,'2013Figures'!$C:$C,$A170,'2013Figures'!$H:$H,$B170,'2013Figures'!$I:$I,$C170,'2013Figures'!$B:$B,"BrokerToCy",'2013Figures'!$G:$G,"E1",'2013Figures'!$E:$E,$B$1)</f>
        <v>0</v>
      </c>
      <c r="F170" s="9">
        <f>SUMIFS('2013Figures'!$J:$J,'2013Figures'!$C:$C,$A170,'2013Figures'!$H:$H,$B170,'2013Figures'!$I:$I,$C170,'2013Figures'!$B:$B,"BrokerToCy",'2013Figures'!$G:$G,"P1",'2013Figures'!$E:$E,$B$1)</f>
        <v>0</v>
      </c>
      <c r="G170" s="9">
        <f>SUMIFS('2013Figures'!$J:$J,'2013Figures'!$C:$C,$A170,'2013Figures'!$H:$H,$B170,'2013Figures'!$I:$I,$C170,'2013Figures'!$B:$B,"CyToBroker",'2013Figures'!$G:$G,"E1",'2013Figures'!$E:$E,$B$1)</f>
        <v>0</v>
      </c>
      <c r="H170" s="9">
        <f>SUMIFS('2013Figures'!$J:$J,'2013Figures'!$C:$C,$A170,'2013Figures'!$H:$H,$B170,'2013Figures'!$I:$I,$C170,'2013Figures'!$B:$B,"CyToBroker",'2013Figures'!$G:$G,"P1",'2013Figures'!$E:$E,$B$1)</f>
        <v>0</v>
      </c>
      <c r="J170" s="8" t="s">
        <v>146</v>
      </c>
      <c r="L170" s="42">
        <f>SUMIFS('2012Figures'!$J:$J,'2012Figures'!$C:$C,$A170,'2012Figures'!$H:$H,$B170,'2012Figures'!$I:$I,$C170,'2012Figures'!$E:$E,$B$1)</f>
        <v>0</v>
      </c>
      <c r="M170" s="52">
        <f>SUMIFS('2012Figures'!$J:$J,'2012Figures'!$C:$C,$A170,'2012Figures'!$H:$H,$B170,'2012Figures'!$I:$I,$C170,'2012Figures'!$B:$B,"BrokerToCy",'2012Figures'!$G:$G,"E1",'2012Figures'!$E:$E,$B$1)</f>
        <v>0</v>
      </c>
      <c r="N170" s="52">
        <f>SUMIFS('2012Figures'!$J:$J,'2012Figures'!$C:$C,$A170,'2012Figures'!$H:$H,$B170,'2012Figures'!$I:$I,$C170,'2012Figures'!$B:$B,"BrokerToCy",'2012Figures'!$G:$G,"P1",'2012Figures'!$E:$E,$B$1)</f>
        <v>0</v>
      </c>
      <c r="O170" s="52">
        <f>SUMIFS('2012Figures'!$J:$J,'2012Figures'!$C:$C,$A170,'2012Figures'!$H:$H,$B170,'2012Figures'!$I:$I,$C170,'2012Figures'!$B:$B,"CyToBroker",'2012Figures'!$G:$G,"E1",'2012Figures'!$E:$E,$B$1)</f>
        <v>0</v>
      </c>
      <c r="P170" s="52">
        <f>SUMIFS('2012Figures'!$J:$J,'2012Figures'!$C:$C,$A170,'2012Figures'!$H:$H,$B170,'2012Figures'!$I:$I,$C170,'2012Figures'!$B:$B,"CyToBroker",'2012Figures'!$G:$G,"P1",'2012Figures'!$E:$E,$B$1)</f>
        <v>0</v>
      </c>
      <c r="R170" s="46" t="str">
        <f t="shared" si="23"/>
        <v/>
      </c>
      <c r="S170" s="46" t="str">
        <f t="shared" si="23"/>
        <v/>
      </c>
      <c r="T170" s="46" t="str">
        <f t="shared" si="23"/>
        <v/>
      </c>
      <c r="U170" s="46" t="str">
        <f t="shared" si="23"/>
        <v/>
      </c>
      <c r="V170" s="46" t="str">
        <f t="shared" si="23"/>
        <v/>
      </c>
    </row>
    <row r="171" spans="1:22" x14ac:dyDescent="0.2">
      <c r="A171" s="1">
        <v>115</v>
      </c>
      <c r="B171" s="1" t="s">
        <v>23</v>
      </c>
      <c r="C171" s="8">
        <v>1</v>
      </c>
      <c r="D171" s="29">
        <f>SUMIFS('2013Figures'!$J:$J,'2013Figures'!$C:$C,$A171,'2013Figures'!$H:$H,$B171,'2013Figures'!$I:$I,$C171,'2013Figures'!$E:$E,$B$1)</f>
        <v>0</v>
      </c>
      <c r="E171" s="9">
        <f>SUMIFS('2013Figures'!$J:$J,'2013Figures'!$C:$C,$A171,'2013Figures'!$H:$H,$B171,'2013Figures'!$I:$I,$C171,'2013Figures'!$B:$B,"BrokerToCy",'2013Figures'!$G:$G,"E1",'2013Figures'!$E:$E,$B$1)</f>
        <v>0</v>
      </c>
      <c r="F171" s="9">
        <f>SUMIFS('2013Figures'!$J:$J,'2013Figures'!$C:$C,$A171,'2013Figures'!$H:$H,$B171,'2013Figures'!$I:$I,$C171,'2013Figures'!$B:$B,"BrokerToCy",'2013Figures'!$G:$G,"P1",'2013Figures'!$E:$E,$B$1)</f>
        <v>0</v>
      </c>
      <c r="G171" s="9">
        <f>SUMIFS('2013Figures'!$J:$J,'2013Figures'!$C:$C,$A171,'2013Figures'!$H:$H,$B171,'2013Figures'!$I:$I,$C171,'2013Figures'!$B:$B,"CyToBroker",'2013Figures'!$G:$G,"E1",'2013Figures'!$E:$E,$B$1)</f>
        <v>0</v>
      </c>
      <c r="H171" s="9">
        <f>SUMIFS('2013Figures'!$J:$J,'2013Figures'!$C:$C,$A171,'2013Figures'!$H:$H,$B171,'2013Figures'!$I:$I,$C171,'2013Figures'!$B:$B,"CyToBroker",'2013Figures'!$G:$G,"P1",'2013Figures'!$E:$E,$B$1)</f>
        <v>0</v>
      </c>
      <c r="I171" s="30"/>
      <c r="J171" s="31">
        <v>200901</v>
      </c>
      <c r="K171" s="30"/>
      <c r="L171" s="42">
        <f>SUMIFS('2012Figures'!$J:$J,'2012Figures'!$C:$C,$A171,'2012Figures'!$H:$H,$B171,'2012Figures'!$I:$I,$C171,'2012Figures'!$E:$E,$B$1)</f>
        <v>0</v>
      </c>
      <c r="M171" s="52">
        <f>SUMIFS('2012Figures'!$J:$J,'2012Figures'!$C:$C,$A171,'2012Figures'!$H:$H,$B171,'2012Figures'!$I:$I,$C171,'2012Figures'!$B:$B,"BrokerToCy",'2012Figures'!$G:$G,"E1",'2012Figures'!$E:$E,$B$1)</f>
        <v>0</v>
      </c>
      <c r="N171" s="52">
        <f>SUMIFS('2012Figures'!$J:$J,'2012Figures'!$C:$C,$A171,'2012Figures'!$H:$H,$B171,'2012Figures'!$I:$I,$C171,'2012Figures'!$B:$B,"BrokerToCy",'2012Figures'!$G:$G,"P1",'2012Figures'!$E:$E,$B$1)</f>
        <v>0</v>
      </c>
      <c r="O171" s="52">
        <f>SUMIFS('2012Figures'!$J:$J,'2012Figures'!$C:$C,$A171,'2012Figures'!$H:$H,$B171,'2012Figures'!$I:$I,$C171,'2012Figures'!$B:$B,"CyToBroker",'2012Figures'!$G:$G,"E1",'2012Figures'!$E:$E,$B$1)</f>
        <v>0</v>
      </c>
      <c r="P171" s="52">
        <f>SUMIFS('2012Figures'!$J:$J,'2012Figures'!$C:$C,$A171,'2012Figures'!$H:$H,$B171,'2012Figures'!$I:$I,$C171,'2012Figures'!$B:$B,"CyToBroker",'2012Figures'!$G:$G,"P1",'2012Figures'!$E:$E,$B$1)</f>
        <v>0</v>
      </c>
      <c r="Q171" s="30"/>
      <c r="R171" s="46" t="str">
        <f t="shared" si="23"/>
        <v/>
      </c>
      <c r="S171" s="46" t="str">
        <f t="shared" si="23"/>
        <v/>
      </c>
      <c r="T171" s="46" t="str">
        <f t="shared" si="23"/>
        <v/>
      </c>
      <c r="U171" s="46" t="str">
        <f t="shared" si="23"/>
        <v/>
      </c>
      <c r="V171" s="46" t="str">
        <f t="shared" si="23"/>
        <v/>
      </c>
    </row>
    <row r="172" spans="1:22" x14ac:dyDescent="0.2">
      <c r="A172" s="1">
        <v>115</v>
      </c>
      <c r="B172" s="1" t="s">
        <v>23</v>
      </c>
      <c r="D172" s="29">
        <f>SUMIFS('2013Figures'!$J:$J,'2013Figures'!$C:$C,$A172,'2013Figures'!$I:$I,"",'2013Figures'!$E:$E,$B$1)</f>
        <v>0</v>
      </c>
      <c r="E172" s="9">
        <f>SUMIFS('2013Figures'!$J:$J,'2013Figures'!$C:$C,$A172,'2013Figures'!$I:$I,"",'2013Figures'!$B:$B,"BrokerToCy",'2013Figures'!$G:$G,"E1",'2013Figures'!$E:$E,$B$1)</f>
        <v>0</v>
      </c>
      <c r="F172" s="9">
        <f>SUMIFS('2013Figures'!$J:$J,'2013Figures'!$C:$C,$A172,'2013Figures'!$I:$I,"",'2013Figures'!$B:$B,"BrokerToCy",'2013Figures'!$G:$G,"P1",'2013Figures'!$E:$E,$B$1)</f>
        <v>0</v>
      </c>
      <c r="G172" s="9">
        <f>SUMIFS('2013Figures'!$J:$J,'2013Figures'!$C:$C,$A172,'2013Figures'!$I:$I,"",'2013Figures'!$B:$B,"CyToBroker",'2013Figures'!$G:$G,"E1",'2013Figures'!$E:$E,$B$1)</f>
        <v>0</v>
      </c>
      <c r="H172" s="9">
        <f>SUMIFS('2013Figures'!$J:$J,'2013Figures'!$C:$C,$A172,'2013Figures'!$I:$I,"",'2013Figures'!$B:$B,"CyToBroker",'2013Figures'!$G:$G,"P1",'2013Figures'!$E:$E,$B$1)</f>
        <v>0</v>
      </c>
      <c r="J172" s="8" t="s">
        <v>131</v>
      </c>
      <c r="L172" s="42">
        <f>SUMIFS('2012Figures'!$J:$J,'2012Figures'!$C:$C,$A172,'2012Figures'!$I:$I,"",'2012Figures'!$E:$E,$B$1)</f>
        <v>0</v>
      </c>
      <c r="M172" s="52">
        <f>SUMIFS('2012Figures'!$J:$J,'2012Figures'!$C:$C,$A172,'2012Figures'!$I:$I,"",'2012Figures'!$B:$B,"BrokerToCy",'2012Figures'!$G:$G,"E1",'2012Figures'!$E:$E,$B$1)</f>
        <v>0</v>
      </c>
      <c r="N172" s="52">
        <f>SUMIFS('2012Figures'!$J:$J,'2012Figures'!$C:$C,$A172,'2012Figures'!$I:$I,"",'2012Figures'!$B:$B,"BrokerToCy",'2012Figures'!$G:$G,"P1",'2012Figures'!$E:$E,$B$1)</f>
        <v>0</v>
      </c>
      <c r="O172" s="52">
        <f>SUMIFS('2012Figures'!$J:$J,'2012Figures'!$C:$C,$A172,'2012Figures'!$I:$I,"",'2012Figures'!$B:$B,"CyToBroker",'2012Figures'!$G:$G,"E1",'2012Figures'!$E:$E,$B$1)</f>
        <v>0</v>
      </c>
      <c r="P172" s="52">
        <f>SUMIFS('2012Figures'!$J:$J,'2012Figures'!$C:$C,$A172,'2012Figures'!$I:$I,"",'2012Figures'!$B:$B,"CyToBroker",'2012Figures'!$G:$G,"P1",'2012Figures'!$E:$E,$B$1)</f>
        <v>0</v>
      </c>
      <c r="R172" s="46" t="str">
        <f t="shared" si="23"/>
        <v/>
      </c>
      <c r="S172" s="46" t="str">
        <f t="shared" si="23"/>
        <v/>
      </c>
      <c r="T172" s="46" t="str">
        <f t="shared" si="23"/>
        <v/>
      </c>
      <c r="U172" s="46" t="str">
        <f t="shared" si="23"/>
        <v/>
      </c>
      <c r="V172" s="46" t="str">
        <f t="shared" si="23"/>
        <v/>
      </c>
    </row>
    <row r="173" spans="1:22" x14ac:dyDescent="0.2">
      <c r="A173" s="21"/>
      <c r="B173" s="21" t="s">
        <v>92</v>
      </c>
      <c r="C173" s="22"/>
      <c r="D173" s="23">
        <f>SUM(E173:H173)</f>
        <v>0</v>
      </c>
      <c r="E173" s="23">
        <f>SUM(E170:E172)</f>
        <v>0</v>
      </c>
      <c r="F173" s="23">
        <f>SUM(F170:F172)</f>
        <v>0</v>
      </c>
      <c r="G173" s="23">
        <f>SUM(G170:G172)</f>
        <v>0</v>
      </c>
      <c r="H173" s="23">
        <f>SUM(H170:H172)</f>
        <v>0</v>
      </c>
      <c r="I173" s="21"/>
      <c r="J173" s="22"/>
      <c r="K173" s="21"/>
      <c r="L173" s="43">
        <f>SUM(M173:P173)</f>
        <v>0</v>
      </c>
      <c r="M173" s="43">
        <f>SUM(M170:M172)</f>
        <v>0</v>
      </c>
      <c r="N173" s="43">
        <f>SUM(N170:N172)</f>
        <v>0</v>
      </c>
      <c r="O173" s="43">
        <f>SUM(O170:O172)</f>
        <v>0</v>
      </c>
      <c r="P173" s="43">
        <f>SUM(P170:P172)</f>
        <v>0</v>
      </c>
      <c r="Q173" s="21"/>
      <c r="R173" s="21"/>
      <c r="S173" s="21"/>
      <c r="T173" s="21"/>
      <c r="U173" s="21"/>
      <c r="V173" s="21"/>
    </row>
    <row r="174" spans="1:22" x14ac:dyDescent="0.2">
      <c r="A174" s="28">
        <v>116</v>
      </c>
      <c r="B174" s="28" t="s">
        <v>64</v>
      </c>
      <c r="C174" s="17" t="s">
        <v>88</v>
      </c>
      <c r="D174" s="18">
        <f>SUMIFS('2013Figures'!$J:$J,'2013Figures'!$C:$C,$A174,'2013Figures'!$E:$E,$B$1)</f>
        <v>0</v>
      </c>
      <c r="E174" s="18">
        <f>SUMIFS('2013Figures'!$J:$J,'2013Figures'!$C:$C,$A174,'2013Figures'!$B:$B,"BrokerToCy",'2013Figures'!$G:$G,"E1",'2013Figures'!$E:$E,$B$1)</f>
        <v>0</v>
      </c>
      <c r="F174" s="18">
        <f>SUMIFS('2013Figures'!$J:$J,'2013Figures'!$C:$C,$A174,'2013Figures'!$B:$B,"BrokerToCy",'2013Figures'!$G:$G,"P1",'2013Figures'!$E:$E,$B$1)</f>
        <v>0</v>
      </c>
      <c r="G174" s="18">
        <f>SUMIFS('2013Figures'!$J:$J,'2013Figures'!$C:$C,$A174,'2013Figures'!$B:$B,"CyToBroker",'2013Figures'!$G:$G,"E1",'2013Figures'!$E:$E,$B$1)</f>
        <v>0</v>
      </c>
      <c r="H174" s="18">
        <f>SUMIFS('2013Figures'!$J:$J,'2013Figures'!$C:$C,$A174,'2013Figures'!$B:$B,"CyToBroker",'2013Figures'!$G:$G,"P1",'2013Figures'!$E:$E,$B$1)</f>
        <v>0</v>
      </c>
      <c r="I174" s="28"/>
      <c r="J174" s="17"/>
      <c r="K174" s="28"/>
      <c r="L174" s="50">
        <f>SUMIFS('2012Figures'!$J:$J,'2012Figures'!$C:$C,$A174,'2012Figures'!$E:$E,$B$1)</f>
        <v>0</v>
      </c>
      <c r="M174" s="50">
        <f>SUMIFS('2012Figures'!$J:$J,'2012Figures'!$C:$C,$A174,'2012Figures'!$B:$B,"BrokerToCy",'2012Figures'!$G:$G,"E1",'2012Figures'!$E:$E,$B$1)</f>
        <v>0</v>
      </c>
      <c r="N174" s="50">
        <f>SUMIFS('2012Figures'!$J:$J,'2012Figures'!$C:$C,$A174,'2012Figures'!$B:$B,"BrokerToCy",'2012Figures'!$G:$G,"P1",'2012Figures'!$E:$E,$B$1)</f>
        <v>0</v>
      </c>
      <c r="O174" s="50">
        <f>SUMIFS('2012Figures'!$J:$J,'2012Figures'!$C:$C,$A174,'2012Figures'!$B:$B,"CyToBroker",'2012Figures'!$G:$G,"E1",'2012Figures'!$E:$E,$B$1)</f>
        <v>0</v>
      </c>
      <c r="P174" s="50">
        <f>SUMIFS('2012Figures'!$J:$J,'2012Figures'!$C:$C,$A174,'2012Figures'!$B:$B,"CyToBroker",'2012Figures'!$G:$G,"P1",'2012Figures'!$E:$E,$B$1)</f>
        <v>0</v>
      </c>
      <c r="Q174" s="28"/>
      <c r="R174" s="46" t="str">
        <f t="shared" si="23"/>
        <v/>
      </c>
      <c r="S174" s="46" t="str">
        <f t="shared" si="23"/>
        <v/>
      </c>
      <c r="T174" s="46" t="str">
        <f t="shared" si="23"/>
        <v/>
      </c>
      <c r="U174" s="46" t="str">
        <f t="shared" si="23"/>
        <v/>
      </c>
      <c r="V174" s="46" t="str">
        <f t="shared" si="23"/>
        <v/>
      </c>
    </row>
    <row r="175" spans="1:22" x14ac:dyDescent="0.2">
      <c r="A175" s="1">
        <v>116</v>
      </c>
      <c r="B175" s="1" t="s">
        <v>64</v>
      </c>
      <c r="C175" s="8">
        <v>3</v>
      </c>
      <c r="D175" s="29">
        <f>SUMIFS('2013Figures'!$J:$J,'2013Figures'!$C:$C,$A175,'2013Figures'!$H:$H,$B175,'2013Figures'!$I:$I,$C175,'2013Figures'!$E:$E,$B$1)</f>
        <v>0</v>
      </c>
      <c r="E175" s="9">
        <f>SUMIFS('2013Figures'!$J:$J,'2013Figures'!$C:$C,$A175,'2013Figures'!$H:$H,$B175,'2013Figures'!$I:$I,$C175,'2013Figures'!$B:$B,"BrokerToCy",'2013Figures'!$G:$G,"E1",'2013Figures'!$E:$E,$B$1)</f>
        <v>0</v>
      </c>
      <c r="F175" s="9">
        <f>SUMIFS('2013Figures'!$J:$J,'2013Figures'!$C:$C,$A175,'2013Figures'!$H:$H,$B175,'2013Figures'!$I:$I,$C175,'2013Figures'!$B:$B,"BrokerToCy",'2013Figures'!$G:$G,"P1",'2013Figures'!$E:$E,$B$1)</f>
        <v>0</v>
      </c>
      <c r="G175" s="9">
        <f>SUMIFS('2013Figures'!$J:$J,'2013Figures'!$C:$C,$A175,'2013Figures'!$H:$H,$B175,'2013Figures'!$I:$I,$C175,'2013Figures'!$B:$B,"CyToBroker",'2013Figures'!$G:$G,"E1",'2013Figures'!$E:$E,$B$1)</f>
        <v>0</v>
      </c>
      <c r="H175" s="9">
        <f>SUMIFS('2013Figures'!$J:$J,'2013Figures'!$C:$C,$A175,'2013Figures'!$H:$H,$B175,'2013Figures'!$I:$I,$C175,'2013Figures'!$B:$B,"CyToBroker",'2013Figures'!$G:$G,"P1",'2013Figures'!$E:$E,$B$1)</f>
        <v>0</v>
      </c>
      <c r="J175" s="8" t="s">
        <v>146</v>
      </c>
      <c r="L175" s="42">
        <f>SUMIFS('2012Figures'!$J:$J,'2012Figures'!$C:$C,$A175,'2012Figures'!$H:$H,$B175,'2012Figures'!$I:$I,$C175,'2012Figures'!$E:$E,$B$1)</f>
        <v>0</v>
      </c>
      <c r="M175" s="52">
        <f>SUMIFS('2012Figures'!$J:$J,'2012Figures'!$C:$C,$A175,'2012Figures'!$H:$H,$B175,'2012Figures'!$I:$I,$C175,'2012Figures'!$B:$B,"BrokerToCy",'2012Figures'!$G:$G,"E1",'2012Figures'!$E:$E,$B$1)</f>
        <v>0</v>
      </c>
      <c r="N175" s="52">
        <f>SUMIFS('2012Figures'!$J:$J,'2012Figures'!$C:$C,$A175,'2012Figures'!$H:$H,$B175,'2012Figures'!$I:$I,$C175,'2012Figures'!$B:$B,"BrokerToCy",'2012Figures'!$G:$G,"P1",'2012Figures'!$E:$E,$B$1)</f>
        <v>0</v>
      </c>
      <c r="O175" s="52">
        <f>SUMIFS('2012Figures'!$J:$J,'2012Figures'!$C:$C,$A175,'2012Figures'!$H:$H,$B175,'2012Figures'!$I:$I,$C175,'2012Figures'!$B:$B,"CyToBroker",'2012Figures'!$G:$G,"E1",'2012Figures'!$E:$E,$B$1)</f>
        <v>0</v>
      </c>
      <c r="P175" s="52">
        <f>SUMIFS('2012Figures'!$J:$J,'2012Figures'!$C:$C,$A175,'2012Figures'!$H:$H,$B175,'2012Figures'!$I:$I,$C175,'2012Figures'!$B:$B,"CyToBroker",'2012Figures'!$G:$G,"P1",'2012Figures'!$E:$E,$B$1)</f>
        <v>0</v>
      </c>
      <c r="R175" s="46" t="str">
        <f t="shared" si="23"/>
        <v/>
      </c>
      <c r="S175" s="46" t="str">
        <f t="shared" si="23"/>
        <v/>
      </c>
      <c r="T175" s="46" t="str">
        <f t="shared" si="23"/>
        <v/>
      </c>
      <c r="U175" s="46" t="str">
        <f t="shared" si="23"/>
        <v/>
      </c>
      <c r="V175" s="46" t="str">
        <f t="shared" si="23"/>
        <v/>
      </c>
    </row>
    <row r="176" spans="1:22" x14ac:dyDescent="0.2">
      <c r="A176" s="1">
        <v>116</v>
      </c>
      <c r="B176" s="1" t="s">
        <v>64</v>
      </c>
      <c r="C176" s="8">
        <v>2</v>
      </c>
      <c r="D176" s="29">
        <f>SUMIFS('2013Figures'!$J:$J,'2013Figures'!$C:$C,$A176,'2013Figures'!$H:$H,$B176,'2013Figures'!$I:$I,$C176,'2013Figures'!$E:$E,$B$1)</f>
        <v>0</v>
      </c>
      <c r="E176" s="9">
        <f>SUMIFS('2013Figures'!$J:$J,'2013Figures'!$C:$C,$A176,'2013Figures'!$H:$H,$B176,'2013Figures'!$I:$I,$C176,'2013Figures'!$B:$B,"BrokerToCy",'2013Figures'!$G:$G,"E1",'2013Figures'!$E:$E,$B$1)</f>
        <v>0</v>
      </c>
      <c r="F176" s="9">
        <f>SUMIFS('2013Figures'!$J:$J,'2013Figures'!$C:$C,$A176,'2013Figures'!$H:$H,$B176,'2013Figures'!$I:$I,$C176,'2013Figures'!$B:$B,"BrokerToCy",'2013Figures'!$G:$G,"P1",'2013Figures'!$E:$E,$B$1)</f>
        <v>0</v>
      </c>
      <c r="G176" s="9">
        <f>SUMIFS('2013Figures'!$J:$J,'2013Figures'!$C:$C,$A176,'2013Figures'!$H:$H,$B176,'2013Figures'!$I:$I,$C176,'2013Figures'!$B:$B,"CyToBroker",'2013Figures'!$G:$G,"E1",'2013Figures'!$E:$E,$B$1)</f>
        <v>0</v>
      </c>
      <c r="H176" s="9">
        <f>SUMIFS('2013Figures'!$J:$J,'2013Figures'!$C:$C,$A176,'2013Figures'!$H:$H,$B176,'2013Figures'!$I:$I,$C176,'2013Figures'!$B:$B,"CyToBroker",'2013Figures'!$G:$G,"P1",'2013Figures'!$E:$E,$B$1)</f>
        <v>0</v>
      </c>
      <c r="I176" s="30"/>
      <c r="J176" s="31">
        <v>201101</v>
      </c>
      <c r="K176" s="30"/>
      <c r="L176" s="42">
        <f>SUMIFS('2012Figures'!$J:$J,'2012Figures'!$C:$C,$A176,'2012Figures'!$H:$H,$B176,'2012Figures'!$I:$I,$C176,'2012Figures'!$E:$E,$B$1)</f>
        <v>0</v>
      </c>
      <c r="M176" s="52">
        <f>SUMIFS('2012Figures'!$J:$J,'2012Figures'!$C:$C,$A176,'2012Figures'!$H:$H,$B176,'2012Figures'!$I:$I,$C176,'2012Figures'!$B:$B,"BrokerToCy",'2012Figures'!$G:$G,"E1",'2012Figures'!$E:$E,$B$1)</f>
        <v>0</v>
      </c>
      <c r="N176" s="52">
        <f>SUMIFS('2012Figures'!$J:$J,'2012Figures'!$C:$C,$A176,'2012Figures'!$H:$H,$B176,'2012Figures'!$I:$I,$C176,'2012Figures'!$B:$B,"BrokerToCy",'2012Figures'!$G:$G,"P1",'2012Figures'!$E:$E,$B$1)</f>
        <v>0</v>
      </c>
      <c r="O176" s="52">
        <f>SUMIFS('2012Figures'!$J:$J,'2012Figures'!$C:$C,$A176,'2012Figures'!$H:$H,$B176,'2012Figures'!$I:$I,$C176,'2012Figures'!$B:$B,"CyToBroker",'2012Figures'!$G:$G,"E1",'2012Figures'!$E:$E,$B$1)</f>
        <v>0</v>
      </c>
      <c r="P176" s="52">
        <f>SUMIFS('2012Figures'!$J:$J,'2012Figures'!$C:$C,$A176,'2012Figures'!$H:$H,$B176,'2012Figures'!$I:$I,$C176,'2012Figures'!$B:$B,"CyToBroker",'2012Figures'!$G:$G,"P1",'2012Figures'!$E:$E,$B$1)</f>
        <v>0</v>
      </c>
      <c r="Q176" s="30"/>
      <c r="R176" s="46" t="str">
        <f t="shared" si="23"/>
        <v/>
      </c>
      <c r="S176" s="46" t="str">
        <f t="shared" si="23"/>
        <v/>
      </c>
      <c r="T176" s="46" t="str">
        <f t="shared" si="23"/>
        <v/>
      </c>
      <c r="U176" s="46" t="str">
        <f t="shared" si="23"/>
        <v/>
      </c>
      <c r="V176" s="46" t="str">
        <f t="shared" si="23"/>
        <v/>
      </c>
    </row>
    <row r="177" spans="1:22" x14ac:dyDescent="0.2">
      <c r="A177" s="1">
        <v>116</v>
      </c>
      <c r="B177" s="1" t="s">
        <v>64</v>
      </c>
      <c r="C177" s="8">
        <v>1</v>
      </c>
      <c r="D177" s="29">
        <f>SUMIFS('2013Figures'!$J:$J,'2013Figures'!$C:$C,$A177,'2013Figures'!$H:$H,$B177,'2013Figures'!$I:$I,$C177,'2013Figures'!$E:$E,$B$1)</f>
        <v>0</v>
      </c>
      <c r="E177" s="9">
        <f>SUMIFS('2013Figures'!$J:$J,'2013Figures'!$C:$C,$A177,'2013Figures'!$H:$H,$B177,'2013Figures'!$I:$I,$C177,'2013Figures'!$B:$B,"BrokerToCy",'2013Figures'!$G:$G,"E1",'2013Figures'!$E:$E,$B$1)</f>
        <v>0</v>
      </c>
      <c r="F177" s="9">
        <f>SUMIFS('2013Figures'!$J:$J,'2013Figures'!$C:$C,$A177,'2013Figures'!$H:$H,$B177,'2013Figures'!$I:$I,$C177,'2013Figures'!$B:$B,"BrokerToCy",'2013Figures'!$G:$G,"P1",'2013Figures'!$E:$E,$B$1)</f>
        <v>0</v>
      </c>
      <c r="G177" s="9">
        <f>SUMIFS('2013Figures'!$J:$J,'2013Figures'!$C:$C,$A177,'2013Figures'!$H:$H,$B177,'2013Figures'!$I:$I,$C177,'2013Figures'!$B:$B,"CyToBroker",'2013Figures'!$G:$G,"E1",'2013Figures'!$E:$E,$B$1)</f>
        <v>0</v>
      </c>
      <c r="H177" s="9">
        <f>SUMIFS('2013Figures'!$J:$J,'2013Figures'!$C:$C,$A177,'2013Figures'!$H:$H,$B177,'2013Figures'!$I:$I,$C177,'2013Figures'!$B:$B,"CyToBroker",'2013Figures'!$G:$G,"P1",'2013Figures'!$E:$E,$B$1)</f>
        <v>0</v>
      </c>
      <c r="J177" s="8">
        <v>200901</v>
      </c>
      <c r="L177" s="42">
        <f>SUMIFS('2012Figures'!$J:$J,'2012Figures'!$C:$C,$A177,'2012Figures'!$H:$H,$B177,'2012Figures'!$I:$I,$C177,'2012Figures'!$E:$E,$B$1)</f>
        <v>0</v>
      </c>
      <c r="M177" s="52">
        <f>SUMIFS('2012Figures'!$J:$J,'2012Figures'!$C:$C,$A177,'2012Figures'!$H:$H,$B177,'2012Figures'!$I:$I,$C177,'2012Figures'!$B:$B,"BrokerToCy",'2012Figures'!$G:$G,"E1",'2012Figures'!$E:$E,$B$1)</f>
        <v>0</v>
      </c>
      <c r="N177" s="52">
        <f>SUMIFS('2012Figures'!$J:$J,'2012Figures'!$C:$C,$A177,'2012Figures'!$H:$H,$B177,'2012Figures'!$I:$I,$C177,'2012Figures'!$B:$B,"BrokerToCy",'2012Figures'!$G:$G,"P1",'2012Figures'!$E:$E,$B$1)</f>
        <v>0</v>
      </c>
      <c r="O177" s="52">
        <f>SUMIFS('2012Figures'!$J:$J,'2012Figures'!$C:$C,$A177,'2012Figures'!$H:$H,$B177,'2012Figures'!$I:$I,$C177,'2012Figures'!$B:$B,"CyToBroker",'2012Figures'!$G:$G,"E1",'2012Figures'!$E:$E,$B$1)</f>
        <v>0</v>
      </c>
      <c r="P177" s="52">
        <f>SUMIFS('2012Figures'!$J:$J,'2012Figures'!$C:$C,$A177,'2012Figures'!$H:$H,$B177,'2012Figures'!$I:$I,$C177,'2012Figures'!$B:$B,"CyToBroker",'2012Figures'!$G:$G,"P1",'2012Figures'!$E:$E,$B$1)</f>
        <v>0</v>
      </c>
      <c r="R177" s="46" t="str">
        <f t="shared" si="23"/>
        <v/>
      </c>
      <c r="S177" s="46" t="str">
        <f t="shared" si="23"/>
        <v/>
      </c>
      <c r="T177" s="46" t="str">
        <f t="shared" si="23"/>
        <v/>
      </c>
      <c r="U177" s="46" t="str">
        <f t="shared" si="23"/>
        <v/>
      </c>
      <c r="V177" s="46" t="str">
        <f t="shared" si="23"/>
        <v/>
      </c>
    </row>
    <row r="178" spans="1:22" x14ac:dyDescent="0.2">
      <c r="A178" s="1">
        <v>116</v>
      </c>
      <c r="B178" s="1" t="s">
        <v>64</v>
      </c>
      <c r="D178" s="29">
        <f>SUMIFS('2013Figures'!$J:$J,'2013Figures'!$C:$C,$A178,'2013Figures'!$I:$I,"",'2013Figures'!$E:$E,$B$1)</f>
        <v>0</v>
      </c>
      <c r="E178" s="9">
        <f>SUMIFS('2013Figures'!$J:$J,'2013Figures'!$C:$C,$A178,'2013Figures'!$I:$I,"",'2013Figures'!$B:$B,"BrokerToCy",'2013Figures'!$G:$G,"E1",'2013Figures'!$E:$E,$B$1)</f>
        <v>0</v>
      </c>
      <c r="F178" s="9">
        <f>SUMIFS('2013Figures'!$J:$J,'2013Figures'!$C:$C,$A178,'2013Figures'!$I:$I,"",'2013Figures'!$B:$B,"BrokerToCy",'2013Figures'!$G:$G,"P1",'2013Figures'!$E:$E,$B$1)</f>
        <v>0</v>
      </c>
      <c r="G178" s="9">
        <f>SUMIFS('2013Figures'!$J:$J,'2013Figures'!$C:$C,$A178,'2013Figures'!$I:$I,"",'2013Figures'!$B:$B,"CyToBroker",'2013Figures'!$G:$G,"E1",'2013Figures'!$E:$E,$B$1)</f>
        <v>0</v>
      </c>
      <c r="H178" s="9">
        <f>SUMIFS('2013Figures'!$J:$J,'2013Figures'!$C:$C,$A178,'2013Figures'!$I:$I,"",'2013Figures'!$B:$B,"CyToBroker",'2013Figures'!$G:$G,"P1",'2013Figures'!$E:$E,$B$1)</f>
        <v>0</v>
      </c>
      <c r="J178" s="8" t="s">
        <v>131</v>
      </c>
      <c r="L178" s="42">
        <f>SUMIFS('2012Figures'!$J:$J,'2012Figures'!$C:$C,$A178,'2012Figures'!$I:$I,"",'2012Figures'!$E:$E,$B$1)</f>
        <v>0</v>
      </c>
      <c r="M178" s="52">
        <f>SUMIFS('2012Figures'!$J:$J,'2012Figures'!$C:$C,$A178,'2012Figures'!$I:$I,"",'2012Figures'!$B:$B,"BrokerToCy",'2012Figures'!$G:$G,"E1",'2012Figures'!$E:$E,$B$1)</f>
        <v>0</v>
      </c>
      <c r="N178" s="52">
        <f>SUMIFS('2012Figures'!$J:$J,'2012Figures'!$C:$C,$A178,'2012Figures'!$I:$I,"",'2012Figures'!$B:$B,"BrokerToCy",'2012Figures'!$G:$G,"P1",'2012Figures'!$E:$E,$B$1)</f>
        <v>0</v>
      </c>
      <c r="O178" s="52">
        <f>SUMIFS('2012Figures'!$J:$J,'2012Figures'!$C:$C,$A178,'2012Figures'!$I:$I,"",'2012Figures'!$B:$B,"CyToBroker",'2012Figures'!$G:$G,"E1",'2012Figures'!$E:$E,$B$1)</f>
        <v>0</v>
      </c>
      <c r="P178" s="52">
        <f>SUMIFS('2012Figures'!$J:$J,'2012Figures'!$C:$C,$A178,'2012Figures'!$I:$I,"",'2012Figures'!$B:$B,"CyToBroker",'2012Figures'!$G:$G,"P1",'2012Figures'!$E:$E,$B$1)</f>
        <v>0</v>
      </c>
      <c r="R178" s="46" t="str">
        <f t="shared" si="23"/>
        <v/>
      </c>
      <c r="S178" s="46" t="str">
        <f t="shared" si="23"/>
        <v/>
      </c>
      <c r="T178" s="46" t="str">
        <f t="shared" si="23"/>
        <v/>
      </c>
      <c r="U178" s="46" t="str">
        <f t="shared" si="23"/>
        <v/>
      </c>
      <c r="V178" s="46" t="str">
        <f t="shared" si="23"/>
        <v/>
      </c>
    </row>
    <row r="179" spans="1:22" x14ac:dyDescent="0.2">
      <c r="A179" s="21"/>
      <c r="B179" s="21" t="s">
        <v>92</v>
      </c>
      <c r="C179" s="22"/>
      <c r="D179" s="23">
        <f>SUM(E179:H179)</f>
        <v>0</v>
      </c>
      <c r="E179" s="23">
        <f>SUM(E175:E178)</f>
        <v>0</v>
      </c>
      <c r="F179" s="23">
        <f>SUM(F175:F178)</f>
        <v>0</v>
      </c>
      <c r="G179" s="23">
        <f>SUM(G175:G178)</f>
        <v>0</v>
      </c>
      <c r="H179" s="23">
        <f>SUM(H175:H178)</f>
        <v>0</v>
      </c>
      <c r="I179" s="21"/>
      <c r="J179" s="22"/>
      <c r="K179" s="21"/>
      <c r="L179" s="43">
        <f>SUM(M179:P179)</f>
        <v>0</v>
      </c>
      <c r="M179" s="43">
        <f>SUM(M175:M178)</f>
        <v>0</v>
      </c>
      <c r="N179" s="43">
        <f>SUM(N175:N178)</f>
        <v>0</v>
      </c>
      <c r="O179" s="43">
        <f>SUM(O175:O178)</f>
        <v>0</v>
      </c>
      <c r="P179" s="43">
        <f>SUM(P175:P178)</f>
        <v>0</v>
      </c>
      <c r="Q179" s="21"/>
      <c r="R179" s="21"/>
      <c r="S179" s="21"/>
      <c r="T179" s="21"/>
      <c r="U179" s="21"/>
      <c r="V179" s="21"/>
    </row>
    <row r="180" spans="1:22" x14ac:dyDescent="0.2">
      <c r="A180" s="28">
        <v>118</v>
      </c>
      <c r="B180" s="28" t="s">
        <v>109</v>
      </c>
      <c r="C180" s="17" t="s">
        <v>88</v>
      </c>
      <c r="D180" s="18">
        <f>SUMIFS('2013Figures'!$J:$J,'2013Figures'!$C:$C,$A180,'2013Figures'!$E:$E,$B$1)</f>
        <v>0</v>
      </c>
      <c r="E180" s="18">
        <f>SUMIFS('2013Figures'!$J:$J,'2013Figures'!$C:$C,$A180,'2013Figures'!$B:$B,"BrokerToCy",'2013Figures'!$G:$G,"E1",'2013Figures'!$E:$E,$B$1)</f>
        <v>0</v>
      </c>
      <c r="F180" s="18">
        <f>SUMIFS('2013Figures'!$J:$J,'2013Figures'!$C:$C,$A180,'2013Figures'!$B:$B,"BrokerToCy",'2013Figures'!$G:$G,"P1",'2013Figures'!$E:$E,$B$1)</f>
        <v>0</v>
      </c>
      <c r="G180" s="18">
        <f>SUMIFS('2013Figures'!$J:$J,'2013Figures'!$C:$C,$A180,'2013Figures'!$B:$B,"CyToBroker",'2013Figures'!$G:$G,"E1",'2013Figures'!$E:$E,$B$1)</f>
        <v>0</v>
      </c>
      <c r="H180" s="18">
        <f>SUMIFS('2013Figures'!$J:$J,'2013Figures'!$C:$C,$A180,'2013Figures'!$B:$B,"CyToBroker",'2013Figures'!$G:$G,"P1",'2013Figures'!$E:$E,$B$1)</f>
        <v>0</v>
      </c>
      <c r="I180" s="28"/>
      <c r="J180" s="17"/>
      <c r="K180" s="28"/>
      <c r="L180" s="50">
        <f>SUMIFS('2012Figures'!$J:$J,'2012Figures'!$C:$C,$A180,'2012Figures'!$E:$E,$B$1)</f>
        <v>0</v>
      </c>
      <c r="M180" s="50">
        <f>SUMIFS('2012Figures'!$J:$J,'2012Figures'!$C:$C,$A180,'2012Figures'!$B:$B,"BrokerToCy",'2012Figures'!$G:$G,"E1",'2012Figures'!$E:$E,$B$1)</f>
        <v>0</v>
      </c>
      <c r="N180" s="50">
        <f>SUMIFS('2012Figures'!$J:$J,'2012Figures'!$C:$C,$A180,'2012Figures'!$B:$B,"BrokerToCy",'2012Figures'!$G:$G,"P1",'2012Figures'!$E:$E,$B$1)</f>
        <v>0</v>
      </c>
      <c r="O180" s="50">
        <f>SUMIFS('2012Figures'!$J:$J,'2012Figures'!$C:$C,$A180,'2012Figures'!$B:$B,"CyToBroker",'2012Figures'!$G:$G,"E1",'2012Figures'!$E:$E,$B$1)</f>
        <v>0</v>
      </c>
      <c r="P180" s="50">
        <f>SUMIFS('2012Figures'!$J:$J,'2012Figures'!$C:$C,$A180,'2012Figures'!$B:$B,"CyToBroker",'2012Figures'!$G:$G,"P1",'2012Figures'!$E:$E,$B$1)</f>
        <v>0</v>
      </c>
      <c r="Q180" s="28"/>
      <c r="R180" s="46" t="str">
        <f t="shared" si="23"/>
        <v/>
      </c>
      <c r="S180" s="46" t="str">
        <f t="shared" si="23"/>
        <v/>
      </c>
      <c r="T180" s="46" t="str">
        <f t="shared" si="23"/>
        <v/>
      </c>
      <c r="U180" s="46" t="str">
        <f t="shared" si="23"/>
        <v/>
      </c>
      <c r="V180" s="46" t="str">
        <f t="shared" si="23"/>
        <v/>
      </c>
    </row>
    <row r="181" spans="1:22" x14ac:dyDescent="0.2">
      <c r="A181" s="1">
        <v>118</v>
      </c>
      <c r="B181" s="1" t="s">
        <v>109</v>
      </c>
      <c r="C181" s="8">
        <v>11</v>
      </c>
      <c r="D181" s="29">
        <f>SUMIFS('2013Figures'!$J:$J,'2013Figures'!$C:$C,$A181,'2013Figures'!$H:$H,$B181,'2013Figures'!$I:$I,$C181,'2013Figures'!$E:$E,$B$1)</f>
        <v>0</v>
      </c>
      <c r="E181" s="9">
        <f>SUMIFS('2013Figures'!$J:$J,'2013Figures'!$C:$C,$A181,'2013Figures'!$H:$H,$B181,'2013Figures'!$I:$I,$C181,'2013Figures'!$B:$B,"BrokerToCy",'2013Figures'!$G:$G,"E1",'2013Figures'!$E:$E,$B$1)</f>
        <v>0</v>
      </c>
      <c r="F181" s="9">
        <f>SUMIFS('2013Figures'!$J:$J,'2013Figures'!$C:$C,$A181,'2013Figures'!$H:$H,$B181,'2013Figures'!$I:$I,$C181,'2013Figures'!$B:$B,"BrokerToCy",'2013Figures'!$G:$G,"P1",'2013Figures'!$E:$E,$B$1)</f>
        <v>0</v>
      </c>
      <c r="G181" s="9">
        <f>SUMIFS('2013Figures'!$J:$J,'2013Figures'!$C:$C,$A181,'2013Figures'!$H:$H,$B181,'2013Figures'!$I:$I,$C181,'2013Figures'!$B:$B,"CyToBroker",'2013Figures'!$G:$G,"E1",'2013Figures'!$E:$E,$B$1)</f>
        <v>0</v>
      </c>
      <c r="H181" s="9">
        <f>SUMIFS('2013Figures'!$J:$J,'2013Figures'!$C:$C,$A181,'2013Figures'!$H:$H,$B181,'2013Figures'!$I:$I,$C181,'2013Figures'!$B:$B,"CyToBroker",'2013Figures'!$G:$G,"P1",'2013Figures'!$E:$E,$B$1)</f>
        <v>0</v>
      </c>
      <c r="L181" s="42">
        <f>SUMIFS('2012Figures'!$J:$J,'2012Figures'!$C:$C,$A181,'2012Figures'!$H:$H,$B181,'2012Figures'!$I:$I,$C181,'2012Figures'!$E:$E,$B$1)</f>
        <v>0</v>
      </c>
      <c r="M181" s="52">
        <f>SUMIFS('2012Figures'!$J:$J,'2012Figures'!$C:$C,$A181,'2012Figures'!$H:$H,$B181,'2012Figures'!$I:$I,$C181,'2012Figures'!$B:$B,"BrokerToCy",'2012Figures'!$G:$G,"E1",'2012Figures'!$E:$E,$B$1)</f>
        <v>0</v>
      </c>
      <c r="N181" s="52">
        <f>SUMIFS('2012Figures'!$J:$J,'2012Figures'!$C:$C,$A181,'2012Figures'!$H:$H,$B181,'2012Figures'!$I:$I,$C181,'2012Figures'!$B:$B,"BrokerToCy",'2012Figures'!$G:$G,"P1",'2012Figures'!$E:$E,$B$1)</f>
        <v>0</v>
      </c>
      <c r="O181" s="52">
        <f>SUMIFS('2012Figures'!$J:$J,'2012Figures'!$C:$C,$A181,'2012Figures'!$H:$H,$B181,'2012Figures'!$I:$I,$C181,'2012Figures'!$B:$B,"CyToBroker",'2012Figures'!$G:$G,"E1",'2012Figures'!$E:$E,$B$1)</f>
        <v>0</v>
      </c>
      <c r="P181" s="52">
        <f>SUMIFS('2012Figures'!$J:$J,'2012Figures'!$C:$C,$A181,'2012Figures'!$H:$H,$B181,'2012Figures'!$I:$I,$C181,'2012Figures'!$B:$B,"CyToBroker",'2012Figures'!$G:$G,"P1",'2012Figures'!$E:$E,$B$1)</f>
        <v>0</v>
      </c>
      <c r="R181" s="46" t="str">
        <f t="shared" si="23"/>
        <v/>
      </c>
      <c r="S181" s="46" t="str">
        <f t="shared" si="23"/>
        <v/>
      </c>
      <c r="T181" s="46" t="str">
        <f t="shared" si="23"/>
        <v/>
      </c>
      <c r="U181" s="46" t="str">
        <f t="shared" si="23"/>
        <v/>
      </c>
      <c r="V181" s="46" t="str">
        <f t="shared" si="23"/>
        <v/>
      </c>
    </row>
    <row r="182" spans="1:22" x14ac:dyDescent="0.2">
      <c r="A182" s="1">
        <v>118</v>
      </c>
      <c r="B182" s="1" t="s">
        <v>109</v>
      </c>
      <c r="C182" s="8">
        <v>10</v>
      </c>
      <c r="D182" s="29">
        <f>SUMIFS('2013Figures'!$J:$J,'2013Figures'!$C:$C,$A182,'2013Figures'!$H:$H,$B182,'2013Figures'!$I:$I,$C182,'2013Figures'!$E:$E,$B$1)</f>
        <v>0</v>
      </c>
      <c r="E182" s="9">
        <f>SUMIFS('2013Figures'!$J:$J,'2013Figures'!$C:$C,$A182,'2013Figures'!$H:$H,$B182,'2013Figures'!$I:$I,$C182,'2013Figures'!$B:$B,"BrokerToCy",'2013Figures'!$G:$G,"E1",'2013Figures'!$E:$E,$B$1)</f>
        <v>0</v>
      </c>
      <c r="F182" s="9">
        <f>SUMIFS('2013Figures'!$J:$J,'2013Figures'!$C:$C,$A182,'2013Figures'!$H:$H,$B182,'2013Figures'!$I:$I,$C182,'2013Figures'!$B:$B,"BrokerToCy",'2013Figures'!$G:$G,"P1",'2013Figures'!$E:$E,$B$1)</f>
        <v>0</v>
      </c>
      <c r="G182" s="9">
        <f>SUMIFS('2013Figures'!$J:$J,'2013Figures'!$C:$C,$A182,'2013Figures'!$H:$H,$B182,'2013Figures'!$I:$I,$C182,'2013Figures'!$B:$B,"CyToBroker",'2013Figures'!$G:$G,"E1",'2013Figures'!$E:$E,$B$1)</f>
        <v>0</v>
      </c>
      <c r="H182" s="9">
        <f>SUMIFS('2013Figures'!$J:$J,'2013Figures'!$C:$C,$A182,'2013Figures'!$H:$H,$B182,'2013Figures'!$I:$I,$C182,'2013Figures'!$B:$B,"CyToBroker",'2013Figures'!$G:$G,"P1",'2013Figures'!$E:$E,$B$1)</f>
        <v>0</v>
      </c>
      <c r="J182" s="8">
        <v>201501</v>
      </c>
      <c r="L182" s="42">
        <f>SUMIFS('2012Figures'!$J:$J,'2012Figures'!$C:$C,$A182,'2012Figures'!$H:$H,$B182,'2012Figures'!$I:$I,$C182,'2012Figures'!$E:$E,$B$1)</f>
        <v>0</v>
      </c>
      <c r="M182" s="52">
        <f>SUMIFS('2012Figures'!$J:$J,'2012Figures'!$C:$C,$A182,'2012Figures'!$H:$H,$B182,'2012Figures'!$I:$I,$C182,'2012Figures'!$B:$B,"BrokerToCy",'2012Figures'!$G:$G,"E1",'2012Figures'!$E:$E,$B$1)</f>
        <v>0</v>
      </c>
      <c r="N182" s="52">
        <f>SUMIFS('2012Figures'!$J:$J,'2012Figures'!$C:$C,$A182,'2012Figures'!$H:$H,$B182,'2012Figures'!$I:$I,$C182,'2012Figures'!$B:$B,"BrokerToCy",'2012Figures'!$G:$G,"P1",'2012Figures'!$E:$E,$B$1)</f>
        <v>0</v>
      </c>
      <c r="O182" s="52">
        <f>SUMIFS('2012Figures'!$J:$J,'2012Figures'!$C:$C,$A182,'2012Figures'!$H:$H,$B182,'2012Figures'!$I:$I,$C182,'2012Figures'!$B:$B,"CyToBroker",'2012Figures'!$G:$G,"E1",'2012Figures'!$E:$E,$B$1)</f>
        <v>0</v>
      </c>
      <c r="P182" s="52">
        <f>SUMIFS('2012Figures'!$J:$J,'2012Figures'!$C:$C,$A182,'2012Figures'!$H:$H,$B182,'2012Figures'!$I:$I,$C182,'2012Figures'!$B:$B,"CyToBroker",'2012Figures'!$G:$G,"P1",'2012Figures'!$E:$E,$B$1)</f>
        <v>0</v>
      </c>
      <c r="R182" s="46" t="str">
        <f t="shared" si="23"/>
        <v/>
      </c>
      <c r="S182" s="46" t="str">
        <f t="shared" si="23"/>
        <v/>
      </c>
      <c r="T182" s="46" t="str">
        <f t="shared" si="23"/>
        <v/>
      </c>
      <c r="U182" s="46" t="str">
        <f t="shared" si="23"/>
        <v/>
      </c>
      <c r="V182" s="46" t="str">
        <f t="shared" si="23"/>
        <v/>
      </c>
    </row>
    <row r="183" spans="1:22" x14ac:dyDescent="0.2">
      <c r="A183" s="1">
        <v>118</v>
      </c>
      <c r="B183" s="1" t="s">
        <v>109</v>
      </c>
      <c r="C183" s="8">
        <v>9</v>
      </c>
      <c r="D183" s="29">
        <f>SUMIFS('2013Figures'!$J:$J,'2013Figures'!$C:$C,$A183,'2013Figures'!$H:$H,$B183,'2013Figures'!$I:$I,$C183,'2013Figures'!$E:$E,$B$1)</f>
        <v>0</v>
      </c>
      <c r="E183" s="9">
        <f>SUMIFS('2013Figures'!$J:$J,'2013Figures'!$C:$C,$A183,'2013Figures'!$H:$H,$B183,'2013Figures'!$I:$I,$C183,'2013Figures'!$B:$B,"BrokerToCy",'2013Figures'!$G:$G,"E1",'2013Figures'!$E:$E,$B$1)</f>
        <v>0</v>
      </c>
      <c r="F183" s="9">
        <f>SUMIFS('2013Figures'!$J:$J,'2013Figures'!$C:$C,$A183,'2013Figures'!$H:$H,$B183,'2013Figures'!$I:$I,$C183,'2013Figures'!$B:$B,"BrokerToCy",'2013Figures'!$G:$G,"P1",'2013Figures'!$E:$E,$B$1)</f>
        <v>0</v>
      </c>
      <c r="G183" s="9">
        <f>SUMIFS('2013Figures'!$J:$J,'2013Figures'!$C:$C,$A183,'2013Figures'!$H:$H,$B183,'2013Figures'!$I:$I,$C183,'2013Figures'!$B:$B,"CyToBroker",'2013Figures'!$G:$G,"E1",'2013Figures'!$E:$E,$B$1)</f>
        <v>0</v>
      </c>
      <c r="H183" s="9">
        <f>SUMIFS('2013Figures'!$J:$J,'2013Figures'!$C:$C,$A183,'2013Figures'!$H:$H,$B183,'2013Figures'!$I:$I,$C183,'2013Figures'!$B:$B,"CyToBroker",'2013Figures'!$G:$G,"P1",'2013Figures'!$E:$E,$B$1)</f>
        <v>0</v>
      </c>
      <c r="J183" s="8">
        <v>201401</v>
      </c>
      <c r="L183" s="42">
        <f>SUMIFS('2012Figures'!$J:$J,'2012Figures'!$C:$C,$A183,'2012Figures'!$H:$H,$B183,'2012Figures'!$I:$I,$C183,'2012Figures'!$E:$E,$B$1)</f>
        <v>0</v>
      </c>
      <c r="M183" s="52">
        <f>SUMIFS('2012Figures'!$J:$J,'2012Figures'!$C:$C,$A183,'2012Figures'!$H:$H,$B183,'2012Figures'!$I:$I,$C183,'2012Figures'!$B:$B,"BrokerToCy",'2012Figures'!$G:$G,"E1",'2012Figures'!$E:$E,$B$1)</f>
        <v>0</v>
      </c>
      <c r="N183" s="52">
        <f>SUMIFS('2012Figures'!$J:$J,'2012Figures'!$C:$C,$A183,'2012Figures'!$H:$H,$B183,'2012Figures'!$I:$I,$C183,'2012Figures'!$B:$B,"BrokerToCy",'2012Figures'!$G:$G,"P1",'2012Figures'!$E:$E,$B$1)</f>
        <v>0</v>
      </c>
      <c r="O183" s="52">
        <f>SUMIFS('2012Figures'!$J:$J,'2012Figures'!$C:$C,$A183,'2012Figures'!$H:$H,$B183,'2012Figures'!$I:$I,$C183,'2012Figures'!$B:$B,"CyToBroker",'2012Figures'!$G:$G,"E1",'2012Figures'!$E:$E,$B$1)</f>
        <v>0</v>
      </c>
      <c r="P183" s="52">
        <f>SUMIFS('2012Figures'!$J:$J,'2012Figures'!$C:$C,$A183,'2012Figures'!$H:$H,$B183,'2012Figures'!$I:$I,$C183,'2012Figures'!$B:$B,"CyToBroker",'2012Figures'!$G:$G,"P1",'2012Figures'!$E:$E,$B$1)</f>
        <v>0</v>
      </c>
      <c r="R183" s="46" t="str">
        <f t="shared" si="23"/>
        <v/>
      </c>
      <c r="S183" s="46" t="str">
        <f t="shared" si="23"/>
        <v/>
      </c>
      <c r="T183" s="46" t="str">
        <f t="shared" si="23"/>
        <v/>
      </c>
      <c r="U183" s="46" t="str">
        <f t="shared" si="23"/>
        <v/>
      </c>
      <c r="V183" s="46" t="str">
        <f t="shared" si="23"/>
        <v/>
      </c>
    </row>
    <row r="184" spans="1:22" x14ac:dyDescent="0.2">
      <c r="A184" s="1">
        <v>118</v>
      </c>
      <c r="B184" s="1" t="s">
        <v>109</v>
      </c>
      <c r="C184" s="8">
        <v>8</v>
      </c>
      <c r="D184" s="29">
        <f>SUMIFS('2013Figures'!$J:$J,'2013Figures'!$C:$C,$A184,'2013Figures'!$H:$H,$B184,'2013Figures'!$I:$I,$C184,'2013Figures'!$E:$E,$B$1)</f>
        <v>0</v>
      </c>
      <c r="E184" s="9">
        <f>SUMIFS('2013Figures'!$J:$J,'2013Figures'!$C:$C,$A184,'2013Figures'!$H:$H,$B184,'2013Figures'!$I:$I,$C184,'2013Figures'!$B:$B,"BrokerToCy",'2013Figures'!$G:$G,"E1",'2013Figures'!$E:$E,$B$1)</f>
        <v>0</v>
      </c>
      <c r="F184" s="9">
        <f>SUMIFS('2013Figures'!$J:$J,'2013Figures'!$C:$C,$A184,'2013Figures'!$H:$H,$B184,'2013Figures'!$I:$I,$C184,'2013Figures'!$B:$B,"BrokerToCy",'2013Figures'!$G:$G,"P1",'2013Figures'!$E:$E,$B$1)</f>
        <v>0</v>
      </c>
      <c r="G184" s="9">
        <f>SUMIFS('2013Figures'!$J:$J,'2013Figures'!$C:$C,$A184,'2013Figures'!$H:$H,$B184,'2013Figures'!$I:$I,$C184,'2013Figures'!$B:$B,"CyToBroker",'2013Figures'!$G:$G,"E1",'2013Figures'!$E:$E,$B$1)</f>
        <v>0</v>
      </c>
      <c r="H184" s="9">
        <f>SUMIFS('2013Figures'!$J:$J,'2013Figures'!$C:$C,$A184,'2013Figures'!$H:$H,$B184,'2013Figures'!$I:$I,$C184,'2013Figures'!$B:$B,"CyToBroker",'2013Figures'!$G:$G,"P1",'2013Figures'!$E:$E,$B$1)</f>
        <v>0</v>
      </c>
      <c r="I184" s="30"/>
      <c r="J184" s="31">
        <v>201301</v>
      </c>
      <c r="K184" s="30"/>
      <c r="L184" s="42">
        <f>SUMIFS('2012Figures'!$J:$J,'2012Figures'!$C:$C,$A184,'2012Figures'!$H:$H,$B184,'2012Figures'!$I:$I,$C184,'2012Figures'!$E:$E,$B$1)</f>
        <v>0</v>
      </c>
      <c r="M184" s="52">
        <f>SUMIFS('2012Figures'!$J:$J,'2012Figures'!$C:$C,$A184,'2012Figures'!$H:$H,$B184,'2012Figures'!$I:$I,$C184,'2012Figures'!$B:$B,"BrokerToCy",'2012Figures'!$G:$G,"E1",'2012Figures'!$E:$E,$B$1)</f>
        <v>0</v>
      </c>
      <c r="N184" s="52">
        <f>SUMIFS('2012Figures'!$J:$J,'2012Figures'!$C:$C,$A184,'2012Figures'!$H:$H,$B184,'2012Figures'!$I:$I,$C184,'2012Figures'!$B:$B,"BrokerToCy",'2012Figures'!$G:$G,"P1",'2012Figures'!$E:$E,$B$1)</f>
        <v>0</v>
      </c>
      <c r="O184" s="52">
        <f>SUMIFS('2012Figures'!$J:$J,'2012Figures'!$C:$C,$A184,'2012Figures'!$H:$H,$B184,'2012Figures'!$I:$I,$C184,'2012Figures'!$B:$B,"CyToBroker",'2012Figures'!$G:$G,"E1",'2012Figures'!$E:$E,$B$1)</f>
        <v>0</v>
      </c>
      <c r="P184" s="52">
        <f>SUMIFS('2012Figures'!$J:$J,'2012Figures'!$C:$C,$A184,'2012Figures'!$H:$H,$B184,'2012Figures'!$I:$I,$C184,'2012Figures'!$B:$B,"CyToBroker",'2012Figures'!$G:$G,"P1",'2012Figures'!$E:$E,$B$1)</f>
        <v>0</v>
      </c>
      <c r="Q184" s="30"/>
      <c r="R184" s="46" t="str">
        <f t="shared" si="23"/>
        <v/>
      </c>
      <c r="S184" s="46" t="str">
        <f t="shared" si="23"/>
        <v/>
      </c>
      <c r="T184" s="46" t="str">
        <f t="shared" si="23"/>
        <v/>
      </c>
      <c r="U184" s="46" t="str">
        <f t="shared" si="23"/>
        <v/>
      </c>
      <c r="V184" s="46" t="str">
        <f t="shared" si="23"/>
        <v/>
      </c>
    </row>
    <row r="185" spans="1:22" x14ac:dyDescent="0.2">
      <c r="A185" s="1">
        <v>118</v>
      </c>
      <c r="B185" s="1" t="s">
        <v>109</v>
      </c>
      <c r="C185" s="8">
        <v>7</v>
      </c>
      <c r="D185" s="29">
        <f>SUMIFS('2013Figures'!$J:$J,'2013Figures'!$C:$C,$A185,'2013Figures'!$H:$H,$B185,'2013Figures'!$I:$I,$C185,'2013Figures'!$E:$E,$B$1)</f>
        <v>0</v>
      </c>
      <c r="E185" s="9">
        <f>SUMIFS('2013Figures'!$J:$J,'2013Figures'!$C:$C,$A185,'2013Figures'!$H:$H,$B185,'2013Figures'!$I:$I,$C185,'2013Figures'!$B:$B,"BrokerToCy",'2013Figures'!$G:$G,"E1",'2013Figures'!$E:$E,$B$1)</f>
        <v>0</v>
      </c>
      <c r="F185" s="9">
        <f>SUMIFS('2013Figures'!$J:$J,'2013Figures'!$C:$C,$A185,'2013Figures'!$H:$H,$B185,'2013Figures'!$I:$I,$C185,'2013Figures'!$B:$B,"BrokerToCy",'2013Figures'!$G:$G,"P1",'2013Figures'!$E:$E,$B$1)</f>
        <v>0</v>
      </c>
      <c r="G185" s="9">
        <f>SUMIFS('2013Figures'!$J:$J,'2013Figures'!$C:$C,$A185,'2013Figures'!$H:$H,$B185,'2013Figures'!$I:$I,$C185,'2013Figures'!$B:$B,"CyToBroker",'2013Figures'!$G:$G,"E1",'2013Figures'!$E:$E,$B$1)</f>
        <v>0</v>
      </c>
      <c r="H185" s="9">
        <f>SUMIFS('2013Figures'!$J:$J,'2013Figures'!$C:$C,$A185,'2013Figures'!$H:$H,$B185,'2013Figures'!$I:$I,$C185,'2013Figures'!$B:$B,"CyToBroker",'2013Figures'!$G:$G,"P1",'2013Figures'!$E:$E,$B$1)</f>
        <v>0</v>
      </c>
      <c r="J185" s="8">
        <v>201201</v>
      </c>
      <c r="L185" s="42">
        <f>SUMIFS('2012Figures'!$J:$J,'2012Figures'!$C:$C,$A185,'2012Figures'!$H:$H,$B185,'2012Figures'!$I:$I,$C185,'2012Figures'!$E:$E,$B$1)</f>
        <v>0</v>
      </c>
      <c r="M185" s="52">
        <f>SUMIFS('2012Figures'!$J:$J,'2012Figures'!$C:$C,$A185,'2012Figures'!$H:$H,$B185,'2012Figures'!$I:$I,$C185,'2012Figures'!$B:$B,"BrokerToCy",'2012Figures'!$G:$G,"E1",'2012Figures'!$E:$E,$B$1)</f>
        <v>0</v>
      </c>
      <c r="N185" s="52">
        <f>SUMIFS('2012Figures'!$J:$J,'2012Figures'!$C:$C,$A185,'2012Figures'!$H:$H,$B185,'2012Figures'!$I:$I,$C185,'2012Figures'!$B:$B,"BrokerToCy",'2012Figures'!$G:$G,"P1",'2012Figures'!$E:$E,$B$1)</f>
        <v>0</v>
      </c>
      <c r="O185" s="52">
        <f>SUMIFS('2012Figures'!$J:$J,'2012Figures'!$C:$C,$A185,'2012Figures'!$H:$H,$B185,'2012Figures'!$I:$I,$C185,'2012Figures'!$B:$B,"CyToBroker",'2012Figures'!$G:$G,"E1",'2012Figures'!$E:$E,$B$1)</f>
        <v>0</v>
      </c>
      <c r="P185" s="52">
        <f>SUMIFS('2012Figures'!$J:$J,'2012Figures'!$C:$C,$A185,'2012Figures'!$H:$H,$B185,'2012Figures'!$I:$I,$C185,'2012Figures'!$B:$B,"CyToBroker",'2012Figures'!$G:$G,"P1",'2012Figures'!$E:$E,$B$1)</f>
        <v>0</v>
      </c>
      <c r="R185" s="46" t="str">
        <f t="shared" si="23"/>
        <v/>
      </c>
      <c r="S185" s="46" t="str">
        <f t="shared" si="23"/>
        <v/>
      </c>
      <c r="T185" s="46" t="str">
        <f t="shared" si="23"/>
        <v/>
      </c>
      <c r="U185" s="46" t="str">
        <f t="shared" si="23"/>
        <v/>
      </c>
      <c r="V185" s="46" t="str">
        <f t="shared" si="23"/>
        <v/>
      </c>
    </row>
    <row r="186" spans="1:22" x14ac:dyDescent="0.2">
      <c r="A186" s="1">
        <v>118</v>
      </c>
      <c r="B186" s="1" t="s">
        <v>109</v>
      </c>
      <c r="C186" s="8">
        <v>6</v>
      </c>
      <c r="D186" s="29">
        <f>SUMIFS('2013Figures'!$J:$J,'2013Figures'!$C:$C,$A186,'2013Figures'!$H:$H,$B186,'2013Figures'!$I:$I,$C186,'2013Figures'!$E:$E,$B$1)</f>
        <v>0</v>
      </c>
      <c r="E186" s="9">
        <f>SUMIFS('2013Figures'!$J:$J,'2013Figures'!$C:$C,$A186,'2013Figures'!$H:$H,$B186,'2013Figures'!$I:$I,$C186,'2013Figures'!$B:$B,"BrokerToCy",'2013Figures'!$G:$G,"E1",'2013Figures'!$E:$E,$B$1)</f>
        <v>0</v>
      </c>
      <c r="F186" s="9">
        <f>SUMIFS('2013Figures'!$J:$J,'2013Figures'!$C:$C,$A186,'2013Figures'!$H:$H,$B186,'2013Figures'!$I:$I,$C186,'2013Figures'!$B:$B,"BrokerToCy",'2013Figures'!$G:$G,"P1",'2013Figures'!$E:$E,$B$1)</f>
        <v>0</v>
      </c>
      <c r="G186" s="9">
        <f>SUMIFS('2013Figures'!$J:$J,'2013Figures'!$C:$C,$A186,'2013Figures'!$H:$H,$B186,'2013Figures'!$I:$I,$C186,'2013Figures'!$B:$B,"CyToBroker",'2013Figures'!$G:$G,"E1",'2013Figures'!$E:$E,$B$1)</f>
        <v>0</v>
      </c>
      <c r="H186" s="9">
        <f>SUMIFS('2013Figures'!$J:$J,'2013Figures'!$C:$C,$A186,'2013Figures'!$H:$H,$B186,'2013Figures'!$I:$I,$C186,'2013Figures'!$B:$B,"CyToBroker",'2013Figures'!$G:$G,"P1",'2013Figures'!$E:$E,$B$1)</f>
        <v>0</v>
      </c>
      <c r="J186" s="8">
        <v>201101</v>
      </c>
      <c r="L186" s="42">
        <f>SUMIFS('2012Figures'!$J:$J,'2012Figures'!$C:$C,$A186,'2012Figures'!$H:$H,$B186,'2012Figures'!$I:$I,$C186,'2012Figures'!$E:$E,$B$1)</f>
        <v>0</v>
      </c>
      <c r="M186" s="52">
        <f>SUMIFS('2012Figures'!$J:$J,'2012Figures'!$C:$C,$A186,'2012Figures'!$H:$H,$B186,'2012Figures'!$I:$I,$C186,'2012Figures'!$B:$B,"BrokerToCy",'2012Figures'!$G:$G,"E1",'2012Figures'!$E:$E,$B$1)</f>
        <v>0</v>
      </c>
      <c r="N186" s="52">
        <f>SUMIFS('2012Figures'!$J:$J,'2012Figures'!$C:$C,$A186,'2012Figures'!$H:$H,$B186,'2012Figures'!$I:$I,$C186,'2012Figures'!$B:$B,"BrokerToCy",'2012Figures'!$G:$G,"P1",'2012Figures'!$E:$E,$B$1)</f>
        <v>0</v>
      </c>
      <c r="O186" s="52">
        <f>SUMIFS('2012Figures'!$J:$J,'2012Figures'!$C:$C,$A186,'2012Figures'!$H:$H,$B186,'2012Figures'!$I:$I,$C186,'2012Figures'!$B:$B,"CyToBroker",'2012Figures'!$G:$G,"E1",'2012Figures'!$E:$E,$B$1)</f>
        <v>0</v>
      </c>
      <c r="P186" s="52">
        <f>SUMIFS('2012Figures'!$J:$J,'2012Figures'!$C:$C,$A186,'2012Figures'!$H:$H,$B186,'2012Figures'!$I:$I,$C186,'2012Figures'!$B:$B,"CyToBroker",'2012Figures'!$G:$G,"P1",'2012Figures'!$E:$E,$B$1)</f>
        <v>0</v>
      </c>
      <c r="R186" s="46" t="str">
        <f t="shared" si="23"/>
        <v/>
      </c>
      <c r="S186" s="46" t="str">
        <f t="shared" si="23"/>
        <v/>
      </c>
      <c r="T186" s="46" t="str">
        <f t="shared" si="23"/>
        <v/>
      </c>
      <c r="U186" s="46" t="str">
        <f t="shared" si="23"/>
        <v/>
      </c>
      <c r="V186" s="46" t="str">
        <f t="shared" si="23"/>
        <v/>
      </c>
    </row>
    <row r="187" spans="1:22" x14ac:dyDescent="0.2">
      <c r="A187" s="1">
        <v>118</v>
      </c>
      <c r="B187" s="1" t="s">
        <v>109</v>
      </c>
      <c r="C187" s="8">
        <v>5</v>
      </c>
      <c r="D187" s="29">
        <f>SUMIFS('2013Figures'!$J:$J,'2013Figures'!$C:$C,$A187,'2013Figures'!$H:$H,$B187,'2013Figures'!$I:$I,$C187,'2013Figures'!$E:$E,$B$1)</f>
        <v>0</v>
      </c>
      <c r="E187" s="9">
        <f>SUMIFS('2013Figures'!$J:$J,'2013Figures'!$C:$C,$A187,'2013Figures'!$H:$H,$B187,'2013Figures'!$I:$I,$C187,'2013Figures'!$B:$B,"BrokerToCy",'2013Figures'!$G:$G,"E1",'2013Figures'!$E:$E,$B$1)</f>
        <v>0</v>
      </c>
      <c r="F187" s="9">
        <f>SUMIFS('2013Figures'!$J:$J,'2013Figures'!$C:$C,$A187,'2013Figures'!$H:$H,$B187,'2013Figures'!$I:$I,$C187,'2013Figures'!$B:$B,"BrokerToCy",'2013Figures'!$G:$G,"P1",'2013Figures'!$E:$E,$B$1)</f>
        <v>0</v>
      </c>
      <c r="G187" s="9">
        <f>SUMIFS('2013Figures'!$J:$J,'2013Figures'!$C:$C,$A187,'2013Figures'!$H:$H,$B187,'2013Figures'!$I:$I,$C187,'2013Figures'!$B:$B,"CyToBroker",'2013Figures'!$G:$G,"E1",'2013Figures'!$E:$E,$B$1)</f>
        <v>0</v>
      </c>
      <c r="H187" s="9">
        <f>SUMIFS('2013Figures'!$J:$J,'2013Figures'!$C:$C,$A187,'2013Figures'!$H:$H,$B187,'2013Figures'!$I:$I,$C187,'2013Figures'!$B:$B,"CyToBroker",'2013Figures'!$G:$G,"P1",'2013Figures'!$E:$E,$B$1)</f>
        <v>0</v>
      </c>
      <c r="J187" s="8">
        <v>201001</v>
      </c>
      <c r="L187" s="42">
        <f>SUMIFS('2012Figures'!$J:$J,'2012Figures'!$C:$C,$A187,'2012Figures'!$H:$H,$B187,'2012Figures'!$I:$I,$C187,'2012Figures'!$E:$E,$B$1)</f>
        <v>0</v>
      </c>
      <c r="M187" s="52">
        <f>SUMIFS('2012Figures'!$J:$J,'2012Figures'!$C:$C,$A187,'2012Figures'!$H:$H,$B187,'2012Figures'!$I:$I,$C187,'2012Figures'!$B:$B,"BrokerToCy",'2012Figures'!$G:$G,"E1",'2012Figures'!$E:$E,$B$1)</f>
        <v>0</v>
      </c>
      <c r="N187" s="52">
        <f>SUMIFS('2012Figures'!$J:$J,'2012Figures'!$C:$C,$A187,'2012Figures'!$H:$H,$B187,'2012Figures'!$I:$I,$C187,'2012Figures'!$B:$B,"BrokerToCy",'2012Figures'!$G:$G,"P1",'2012Figures'!$E:$E,$B$1)</f>
        <v>0</v>
      </c>
      <c r="O187" s="52">
        <f>SUMIFS('2012Figures'!$J:$J,'2012Figures'!$C:$C,$A187,'2012Figures'!$H:$H,$B187,'2012Figures'!$I:$I,$C187,'2012Figures'!$B:$B,"CyToBroker",'2012Figures'!$G:$G,"E1",'2012Figures'!$E:$E,$B$1)</f>
        <v>0</v>
      </c>
      <c r="P187" s="52">
        <f>SUMIFS('2012Figures'!$J:$J,'2012Figures'!$C:$C,$A187,'2012Figures'!$H:$H,$B187,'2012Figures'!$I:$I,$C187,'2012Figures'!$B:$B,"CyToBroker",'2012Figures'!$G:$G,"P1",'2012Figures'!$E:$E,$B$1)</f>
        <v>0</v>
      </c>
      <c r="R187" s="46" t="str">
        <f t="shared" si="23"/>
        <v/>
      </c>
      <c r="S187" s="46" t="str">
        <f t="shared" si="23"/>
        <v/>
      </c>
      <c r="T187" s="46" t="str">
        <f t="shared" si="23"/>
        <v/>
      </c>
      <c r="U187" s="46" t="str">
        <f t="shared" si="23"/>
        <v/>
      </c>
      <c r="V187" s="46" t="str">
        <f t="shared" si="23"/>
        <v/>
      </c>
    </row>
    <row r="188" spans="1:22" x14ac:dyDescent="0.2">
      <c r="A188" s="1">
        <v>118</v>
      </c>
      <c r="B188" s="1" t="s">
        <v>109</v>
      </c>
      <c r="C188" s="8">
        <v>4</v>
      </c>
      <c r="D188" s="29">
        <f>SUMIFS('2013Figures'!$J:$J,'2013Figures'!$C:$C,$A188,'2013Figures'!$H:$H,$B188,'2013Figures'!$I:$I,$C188,'2013Figures'!$E:$E,$B$1)</f>
        <v>0</v>
      </c>
      <c r="E188" s="9">
        <f>SUMIFS('2013Figures'!$J:$J,'2013Figures'!$C:$C,$A188,'2013Figures'!$H:$H,$B188,'2013Figures'!$I:$I,$C188,'2013Figures'!$B:$B,"BrokerToCy",'2013Figures'!$G:$G,"E1",'2013Figures'!$E:$E,$B$1)</f>
        <v>0</v>
      </c>
      <c r="F188" s="9">
        <f>SUMIFS('2013Figures'!$J:$J,'2013Figures'!$C:$C,$A188,'2013Figures'!$H:$H,$B188,'2013Figures'!$I:$I,$C188,'2013Figures'!$B:$B,"BrokerToCy",'2013Figures'!$G:$G,"P1",'2013Figures'!$E:$E,$B$1)</f>
        <v>0</v>
      </c>
      <c r="G188" s="9">
        <f>SUMIFS('2013Figures'!$J:$J,'2013Figures'!$C:$C,$A188,'2013Figures'!$H:$H,$B188,'2013Figures'!$I:$I,$C188,'2013Figures'!$B:$B,"CyToBroker",'2013Figures'!$G:$G,"E1",'2013Figures'!$E:$E,$B$1)</f>
        <v>0</v>
      </c>
      <c r="H188" s="9">
        <f>SUMIFS('2013Figures'!$J:$J,'2013Figures'!$C:$C,$A188,'2013Figures'!$H:$H,$B188,'2013Figures'!$I:$I,$C188,'2013Figures'!$B:$B,"CyToBroker",'2013Figures'!$G:$G,"P1",'2013Figures'!$E:$E,$B$1)</f>
        <v>0</v>
      </c>
      <c r="J188" s="8">
        <v>200901</v>
      </c>
      <c r="L188" s="42">
        <f>SUMIFS('2012Figures'!$J:$J,'2012Figures'!$C:$C,$A188,'2012Figures'!$H:$H,$B188,'2012Figures'!$I:$I,$C188,'2012Figures'!$E:$E,$B$1)</f>
        <v>0</v>
      </c>
      <c r="M188" s="52">
        <f>SUMIFS('2012Figures'!$J:$J,'2012Figures'!$C:$C,$A188,'2012Figures'!$H:$H,$B188,'2012Figures'!$I:$I,$C188,'2012Figures'!$B:$B,"BrokerToCy",'2012Figures'!$G:$G,"E1",'2012Figures'!$E:$E,$B$1)</f>
        <v>0</v>
      </c>
      <c r="N188" s="52">
        <f>SUMIFS('2012Figures'!$J:$J,'2012Figures'!$C:$C,$A188,'2012Figures'!$H:$H,$B188,'2012Figures'!$I:$I,$C188,'2012Figures'!$B:$B,"BrokerToCy",'2012Figures'!$G:$G,"P1",'2012Figures'!$E:$E,$B$1)</f>
        <v>0</v>
      </c>
      <c r="O188" s="52">
        <f>SUMIFS('2012Figures'!$J:$J,'2012Figures'!$C:$C,$A188,'2012Figures'!$H:$H,$B188,'2012Figures'!$I:$I,$C188,'2012Figures'!$B:$B,"CyToBroker",'2012Figures'!$G:$G,"E1",'2012Figures'!$E:$E,$B$1)</f>
        <v>0</v>
      </c>
      <c r="P188" s="52">
        <f>SUMIFS('2012Figures'!$J:$J,'2012Figures'!$C:$C,$A188,'2012Figures'!$H:$H,$B188,'2012Figures'!$I:$I,$C188,'2012Figures'!$B:$B,"CyToBroker",'2012Figures'!$G:$G,"P1",'2012Figures'!$E:$E,$B$1)</f>
        <v>0</v>
      </c>
      <c r="R188" s="46" t="str">
        <f t="shared" si="23"/>
        <v/>
      </c>
      <c r="S188" s="46" t="str">
        <f t="shared" si="23"/>
        <v/>
      </c>
      <c r="T188" s="46" t="str">
        <f t="shared" si="23"/>
        <v/>
      </c>
      <c r="U188" s="46" t="str">
        <f t="shared" si="23"/>
        <v/>
      </c>
      <c r="V188" s="46" t="str">
        <f t="shared" si="23"/>
        <v/>
      </c>
    </row>
    <row r="189" spans="1:22" x14ac:dyDescent="0.2">
      <c r="A189" s="1">
        <v>118</v>
      </c>
      <c r="B189" s="1" t="s">
        <v>109</v>
      </c>
      <c r="C189" s="8">
        <v>3</v>
      </c>
      <c r="D189" s="29">
        <f>SUMIFS('2013Figures'!$J:$J,'2013Figures'!$C:$C,$A189,'2013Figures'!$H:$H,$B189,'2013Figures'!$I:$I,$C189,'2013Figures'!$E:$E,$B$1)</f>
        <v>0</v>
      </c>
      <c r="E189" s="9">
        <f>SUMIFS('2013Figures'!$J:$J,'2013Figures'!$C:$C,$A189,'2013Figures'!$H:$H,$B189,'2013Figures'!$I:$I,$C189,'2013Figures'!$B:$B,"BrokerToCy",'2013Figures'!$G:$G,"E1",'2013Figures'!$E:$E,$B$1)</f>
        <v>0</v>
      </c>
      <c r="F189" s="9">
        <f>SUMIFS('2013Figures'!$J:$J,'2013Figures'!$C:$C,$A189,'2013Figures'!$H:$H,$B189,'2013Figures'!$I:$I,$C189,'2013Figures'!$B:$B,"BrokerToCy",'2013Figures'!$G:$G,"P1",'2013Figures'!$E:$E,$B$1)</f>
        <v>0</v>
      </c>
      <c r="G189" s="9">
        <f>SUMIFS('2013Figures'!$J:$J,'2013Figures'!$C:$C,$A189,'2013Figures'!$H:$H,$B189,'2013Figures'!$I:$I,$C189,'2013Figures'!$B:$B,"CyToBroker",'2013Figures'!$G:$G,"E1",'2013Figures'!$E:$E,$B$1)</f>
        <v>0</v>
      </c>
      <c r="H189" s="9">
        <f>SUMIFS('2013Figures'!$J:$J,'2013Figures'!$C:$C,$A189,'2013Figures'!$H:$H,$B189,'2013Figures'!$I:$I,$C189,'2013Figures'!$B:$B,"CyToBroker",'2013Figures'!$G:$G,"P1",'2013Figures'!$E:$E,$B$1)</f>
        <v>0</v>
      </c>
      <c r="J189" s="8">
        <v>200801</v>
      </c>
      <c r="L189" s="42">
        <f>SUMIFS('2012Figures'!$J:$J,'2012Figures'!$C:$C,$A189,'2012Figures'!$H:$H,$B189,'2012Figures'!$I:$I,$C189,'2012Figures'!$E:$E,$B$1)</f>
        <v>0</v>
      </c>
      <c r="M189" s="52">
        <f>SUMIFS('2012Figures'!$J:$J,'2012Figures'!$C:$C,$A189,'2012Figures'!$H:$H,$B189,'2012Figures'!$I:$I,$C189,'2012Figures'!$B:$B,"BrokerToCy",'2012Figures'!$G:$G,"E1",'2012Figures'!$E:$E,$B$1)</f>
        <v>0</v>
      </c>
      <c r="N189" s="52">
        <f>SUMIFS('2012Figures'!$J:$J,'2012Figures'!$C:$C,$A189,'2012Figures'!$H:$H,$B189,'2012Figures'!$I:$I,$C189,'2012Figures'!$B:$B,"BrokerToCy",'2012Figures'!$G:$G,"P1",'2012Figures'!$E:$E,$B$1)</f>
        <v>0</v>
      </c>
      <c r="O189" s="52">
        <f>SUMIFS('2012Figures'!$J:$J,'2012Figures'!$C:$C,$A189,'2012Figures'!$H:$H,$B189,'2012Figures'!$I:$I,$C189,'2012Figures'!$B:$B,"CyToBroker",'2012Figures'!$G:$G,"E1",'2012Figures'!$E:$E,$B$1)</f>
        <v>0</v>
      </c>
      <c r="P189" s="52">
        <f>SUMIFS('2012Figures'!$J:$J,'2012Figures'!$C:$C,$A189,'2012Figures'!$H:$H,$B189,'2012Figures'!$I:$I,$C189,'2012Figures'!$B:$B,"CyToBroker",'2012Figures'!$G:$G,"P1",'2012Figures'!$E:$E,$B$1)</f>
        <v>0</v>
      </c>
      <c r="R189" s="46" t="str">
        <f t="shared" si="23"/>
        <v/>
      </c>
      <c r="S189" s="46" t="str">
        <f t="shared" si="23"/>
        <v/>
      </c>
      <c r="T189" s="46" t="str">
        <f t="shared" si="23"/>
        <v/>
      </c>
      <c r="U189" s="46" t="str">
        <f t="shared" si="23"/>
        <v/>
      </c>
      <c r="V189" s="46" t="str">
        <f t="shared" si="23"/>
        <v/>
      </c>
    </row>
    <row r="190" spans="1:22" x14ac:dyDescent="0.2">
      <c r="A190" s="1">
        <v>118</v>
      </c>
      <c r="B190" s="1" t="s">
        <v>109</v>
      </c>
      <c r="C190" s="8">
        <v>2</v>
      </c>
      <c r="D190" s="29">
        <f>SUMIFS('2013Figures'!$J:$J,'2013Figures'!$C:$C,$A190,'2013Figures'!$H:$H,$B190,'2013Figures'!$I:$I,$C190,'2013Figures'!$E:$E,$B$1)</f>
        <v>0</v>
      </c>
      <c r="E190" s="9">
        <f>SUMIFS('2013Figures'!$J:$J,'2013Figures'!$C:$C,$A190,'2013Figures'!$H:$H,$B190,'2013Figures'!$I:$I,$C190,'2013Figures'!$B:$B,"BrokerToCy",'2013Figures'!$G:$G,"E1",'2013Figures'!$E:$E,$B$1)</f>
        <v>0</v>
      </c>
      <c r="F190" s="9">
        <f>SUMIFS('2013Figures'!$J:$J,'2013Figures'!$C:$C,$A190,'2013Figures'!$H:$H,$B190,'2013Figures'!$I:$I,$C190,'2013Figures'!$B:$B,"BrokerToCy",'2013Figures'!$G:$G,"P1",'2013Figures'!$E:$E,$B$1)</f>
        <v>0</v>
      </c>
      <c r="G190" s="9">
        <f>SUMIFS('2013Figures'!$J:$J,'2013Figures'!$C:$C,$A190,'2013Figures'!$H:$H,$B190,'2013Figures'!$I:$I,$C190,'2013Figures'!$B:$B,"CyToBroker",'2013Figures'!$G:$G,"E1",'2013Figures'!$E:$E,$B$1)</f>
        <v>0</v>
      </c>
      <c r="H190" s="9">
        <f>SUMIFS('2013Figures'!$J:$J,'2013Figures'!$C:$C,$A190,'2013Figures'!$H:$H,$B190,'2013Figures'!$I:$I,$C190,'2013Figures'!$B:$B,"CyToBroker",'2013Figures'!$G:$G,"P1",'2013Figures'!$E:$E,$B$1)</f>
        <v>0</v>
      </c>
      <c r="J190" s="8">
        <v>200701</v>
      </c>
      <c r="L190" s="42">
        <f>SUMIFS('2012Figures'!$J:$J,'2012Figures'!$C:$C,$A190,'2012Figures'!$H:$H,$B190,'2012Figures'!$I:$I,$C190,'2012Figures'!$E:$E,$B$1)</f>
        <v>0</v>
      </c>
      <c r="M190" s="52">
        <f>SUMIFS('2012Figures'!$J:$J,'2012Figures'!$C:$C,$A190,'2012Figures'!$H:$H,$B190,'2012Figures'!$I:$I,$C190,'2012Figures'!$B:$B,"BrokerToCy",'2012Figures'!$G:$G,"E1",'2012Figures'!$E:$E,$B$1)</f>
        <v>0</v>
      </c>
      <c r="N190" s="52">
        <f>SUMIFS('2012Figures'!$J:$J,'2012Figures'!$C:$C,$A190,'2012Figures'!$H:$H,$B190,'2012Figures'!$I:$I,$C190,'2012Figures'!$B:$B,"BrokerToCy",'2012Figures'!$G:$G,"P1",'2012Figures'!$E:$E,$B$1)</f>
        <v>0</v>
      </c>
      <c r="O190" s="52">
        <f>SUMIFS('2012Figures'!$J:$J,'2012Figures'!$C:$C,$A190,'2012Figures'!$H:$H,$B190,'2012Figures'!$I:$I,$C190,'2012Figures'!$B:$B,"CyToBroker",'2012Figures'!$G:$G,"E1",'2012Figures'!$E:$E,$B$1)</f>
        <v>0</v>
      </c>
      <c r="P190" s="52">
        <f>SUMIFS('2012Figures'!$J:$J,'2012Figures'!$C:$C,$A190,'2012Figures'!$H:$H,$B190,'2012Figures'!$I:$I,$C190,'2012Figures'!$B:$B,"CyToBroker",'2012Figures'!$G:$G,"P1",'2012Figures'!$E:$E,$B$1)</f>
        <v>0</v>
      </c>
      <c r="R190" s="46" t="str">
        <f t="shared" si="23"/>
        <v/>
      </c>
      <c r="S190" s="46" t="str">
        <f t="shared" si="23"/>
        <v/>
      </c>
      <c r="T190" s="46" t="str">
        <f t="shared" si="23"/>
        <v/>
      </c>
      <c r="U190" s="46" t="str">
        <f t="shared" si="23"/>
        <v/>
      </c>
      <c r="V190" s="46" t="str">
        <f t="shared" si="23"/>
        <v/>
      </c>
    </row>
    <row r="191" spans="1:22" x14ac:dyDescent="0.2">
      <c r="A191" s="1">
        <v>118</v>
      </c>
      <c r="B191" s="1" t="s">
        <v>109</v>
      </c>
      <c r="C191" s="8">
        <v>1</v>
      </c>
      <c r="D191" s="29">
        <f>SUMIFS('2013Figures'!$J:$J,'2013Figures'!$C:$C,$A191,'2013Figures'!$H:$H,$B191,'2013Figures'!$I:$I,$C191,'2013Figures'!$E:$E,$B$1)</f>
        <v>0</v>
      </c>
      <c r="E191" s="9">
        <f>SUMIFS('2013Figures'!$J:$J,'2013Figures'!$C:$C,$A191,'2013Figures'!$H:$H,$B191,'2013Figures'!$I:$I,$C191,'2013Figures'!$B:$B,"BrokerToCy",'2013Figures'!$G:$G,"E1",'2013Figures'!$E:$E,$B$1)</f>
        <v>0</v>
      </c>
      <c r="F191" s="9">
        <f>SUMIFS('2013Figures'!$J:$J,'2013Figures'!$C:$C,$A191,'2013Figures'!$H:$H,$B191,'2013Figures'!$I:$I,$C191,'2013Figures'!$B:$B,"BrokerToCy",'2013Figures'!$G:$G,"P1",'2013Figures'!$E:$E,$B$1)</f>
        <v>0</v>
      </c>
      <c r="G191" s="9">
        <f>SUMIFS('2013Figures'!$J:$J,'2013Figures'!$C:$C,$A191,'2013Figures'!$H:$H,$B191,'2013Figures'!$I:$I,$C191,'2013Figures'!$B:$B,"CyToBroker",'2013Figures'!$G:$G,"E1",'2013Figures'!$E:$E,$B$1)</f>
        <v>0</v>
      </c>
      <c r="H191" s="9">
        <f>SUMIFS('2013Figures'!$J:$J,'2013Figures'!$C:$C,$A191,'2013Figures'!$H:$H,$B191,'2013Figures'!$I:$I,$C191,'2013Figures'!$B:$B,"CyToBroker",'2013Figures'!$G:$G,"P1",'2013Figures'!$E:$E,$B$1)</f>
        <v>0</v>
      </c>
      <c r="J191" s="8">
        <v>200601</v>
      </c>
      <c r="L191" s="42">
        <f>SUMIFS('2012Figures'!$J:$J,'2012Figures'!$C:$C,$A191,'2012Figures'!$H:$H,$B191,'2012Figures'!$I:$I,$C191,'2012Figures'!$E:$E,$B$1)</f>
        <v>0</v>
      </c>
      <c r="M191" s="52">
        <f>SUMIFS('2012Figures'!$J:$J,'2012Figures'!$C:$C,$A191,'2012Figures'!$H:$H,$B191,'2012Figures'!$I:$I,$C191,'2012Figures'!$B:$B,"BrokerToCy",'2012Figures'!$G:$G,"E1",'2012Figures'!$E:$E,$B$1)</f>
        <v>0</v>
      </c>
      <c r="N191" s="52">
        <f>SUMIFS('2012Figures'!$J:$J,'2012Figures'!$C:$C,$A191,'2012Figures'!$H:$H,$B191,'2012Figures'!$I:$I,$C191,'2012Figures'!$B:$B,"BrokerToCy",'2012Figures'!$G:$G,"P1",'2012Figures'!$E:$E,$B$1)</f>
        <v>0</v>
      </c>
      <c r="O191" s="52">
        <f>SUMIFS('2012Figures'!$J:$J,'2012Figures'!$C:$C,$A191,'2012Figures'!$H:$H,$B191,'2012Figures'!$I:$I,$C191,'2012Figures'!$B:$B,"CyToBroker",'2012Figures'!$G:$G,"E1",'2012Figures'!$E:$E,$B$1)</f>
        <v>0</v>
      </c>
      <c r="P191" s="52">
        <f>SUMIFS('2012Figures'!$J:$J,'2012Figures'!$C:$C,$A191,'2012Figures'!$H:$H,$B191,'2012Figures'!$I:$I,$C191,'2012Figures'!$B:$B,"CyToBroker",'2012Figures'!$G:$G,"P1",'2012Figures'!$E:$E,$B$1)</f>
        <v>0</v>
      </c>
      <c r="R191" s="46" t="str">
        <f t="shared" si="23"/>
        <v/>
      </c>
      <c r="S191" s="46" t="str">
        <f t="shared" si="23"/>
        <v/>
      </c>
      <c r="T191" s="46" t="str">
        <f t="shared" si="23"/>
        <v/>
      </c>
      <c r="U191" s="46" t="str">
        <f t="shared" si="23"/>
        <v/>
      </c>
      <c r="V191" s="46" t="str">
        <f t="shared" si="23"/>
        <v/>
      </c>
    </row>
    <row r="192" spans="1:22" x14ac:dyDescent="0.2">
      <c r="A192" s="1">
        <v>118</v>
      </c>
      <c r="B192" s="1" t="s">
        <v>109</v>
      </c>
      <c r="D192" s="29">
        <f>SUMIFS('2013Figures'!$J:$J,'2013Figures'!$C:$C,$A192,'2013Figures'!$I:$I,"",'2013Figures'!$E:$E,$B$1)</f>
        <v>0</v>
      </c>
      <c r="E192" s="9">
        <f>SUMIFS('2013Figures'!$J:$J,'2013Figures'!$C:$C,$A192,'2013Figures'!$I:$I,"",'2013Figures'!$B:$B,"BrokerToCy",'2013Figures'!$G:$G,"E1",'2013Figures'!$E:$E,$B$1)</f>
        <v>0</v>
      </c>
      <c r="F192" s="9">
        <f>SUMIFS('2013Figures'!$J:$J,'2013Figures'!$C:$C,$A192,'2013Figures'!$I:$I,"",'2013Figures'!$B:$B,"BrokerToCy",'2013Figures'!$G:$G,"P1",'2013Figures'!$E:$E,$B$1)</f>
        <v>0</v>
      </c>
      <c r="G192" s="9">
        <f>SUMIFS('2013Figures'!$J:$J,'2013Figures'!$C:$C,$A192,'2013Figures'!$I:$I,"",'2013Figures'!$B:$B,"CyToBroker",'2013Figures'!$G:$G,"E1",'2013Figures'!$E:$E,$B$1)</f>
        <v>0</v>
      </c>
      <c r="H192" s="9">
        <f>SUMIFS('2013Figures'!$J:$J,'2013Figures'!$C:$C,$A192,'2013Figures'!$I:$I,"",'2013Figures'!$B:$B,"CyToBroker",'2013Figures'!$G:$G,"P1",'2013Figures'!$E:$E,$B$1)</f>
        <v>0</v>
      </c>
      <c r="J192" s="8" t="s">
        <v>131</v>
      </c>
      <c r="L192" s="42">
        <f>SUMIFS('2012Figures'!$J:$J,'2012Figures'!$C:$C,$A192,'2012Figures'!$I:$I,"",'2012Figures'!$E:$E,$B$1)</f>
        <v>0</v>
      </c>
      <c r="M192" s="52">
        <f>SUMIFS('2012Figures'!$J:$J,'2012Figures'!$C:$C,$A192,'2012Figures'!$I:$I,"",'2012Figures'!$B:$B,"BrokerToCy",'2012Figures'!$G:$G,"E1",'2012Figures'!$E:$E,$B$1)</f>
        <v>0</v>
      </c>
      <c r="N192" s="52">
        <f>SUMIFS('2012Figures'!$J:$J,'2012Figures'!$C:$C,$A192,'2012Figures'!$I:$I,"",'2012Figures'!$B:$B,"BrokerToCy",'2012Figures'!$G:$G,"P1",'2012Figures'!$E:$E,$B$1)</f>
        <v>0</v>
      </c>
      <c r="O192" s="52">
        <f>SUMIFS('2012Figures'!$J:$J,'2012Figures'!$C:$C,$A192,'2012Figures'!$I:$I,"",'2012Figures'!$B:$B,"CyToBroker",'2012Figures'!$G:$G,"E1",'2012Figures'!$E:$E,$B$1)</f>
        <v>0</v>
      </c>
      <c r="P192" s="52">
        <f>SUMIFS('2012Figures'!$J:$J,'2012Figures'!$C:$C,$A192,'2012Figures'!$I:$I,"",'2012Figures'!$B:$B,"CyToBroker",'2012Figures'!$G:$G,"P1",'2012Figures'!$E:$E,$B$1)</f>
        <v>0</v>
      </c>
      <c r="R192" s="46" t="str">
        <f t="shared" si="23"/>
        <v/>
      </c>
      <c r="S192" s="46" t="str">
        <f t="shared" si="23"/>
        <v/>
      </c>
      <c r="T192" s="46" t="str">
        <f t="shared" si="23"/>
        <v/>
      </c>
      <c r="U192" s="46" t="str">
        <f t="shared" si="23"/>
        <v/>
      </c>
      <c r="V192" s="46" t="str">
        <f t="shared" si="23"/>
        <v/>
      </c>
    </row>
    <row r="193" spans="1:22" x14ac:dyDescent="0.2">
      <c r="A193" s="21"/>
      <c r="B193" s="21" t="s">
        <v>92</v>
      </c>
      <c r="C193" s="22"/>
      <c r="D193" s="23">
        <f>SUM(E193:H193)</f>
        <v>0</v>
      </c>
      <c r="E193" s="23">
        <f t="shared" ref="E193:H193" si="26">SUM(E181:E192)</f>
        <v>0</v>
      </c>
      <c r="F193" s="23">
        <f t="shared" si="26"/>
        <v>0</v>
      </c>
      <c r="G193" s="23">
        <f t="shared" si="26"/>
        <v>0</v>
      </c>
      <c r="H193" s="23">
        <f t="shared" si="26"/>
        <v>0</v>
      </c>
      <c r="I193" s="21"/>
      <c r="J193" s="22"/>
      <c r="K193" s="21"/>
      <c r="L193" s="43">
        <f>SUM(M193:P193)</f>
        <v>0</v>
      </c>
      <c r="M193" s="43">
        <f t="shared" ref="M193:P193" si="27">SUM(M181:M192)</f>
        <v>0</v>
      </c>
      <c r="N193" s="43">
        <f t="shared" si="27"/>
        <v>0</v>
      </c>
      <c r="O193" s="43">
        <f t="shared" si="27"/>
        <v>0</v>
      </c>
      <c r="P193" s="43">
        <f t="shared" si="27"/>
        <v>0</v>
      </c>
      <c r="Q193" s="21"/>
      <c r="R193" s="21"/>
      <c r="S193" s="21"/>
      <c r="T193" s="21"/>
      <c r="U193" s="21"/>
      <c r="V193" s="21"/>
    </row>
    <row r="194" spans="1:22" x14ac:dyDescent="0.2">
      <c r="A194" s="28">
        <v>119</v>
      </c>
      <c r="B194" s="28" t="s">
        <v>110</v>
      </c>
      <c r="C194" s="17" t="s">
        <v>88</v>
      </c>
      <c r="D194" s="18">
        <f>SUMIFS('2013Figures'!$J:$J,'2013Figures'!$C:$C,$A194,'2013Figures'!$E:$E,$B$1)</f>
        <v>0</v>
      </c>
      <c r="E194" s="18">
        <f>SUMIFS('2013Figures'!$J:$J,'2013Figures'!$C:$C,$A194,'2013Figures'!$B:$B,"BrokerToCy",'2013Figures'!$G:$G,"E1",'2013Figures'!$E:$E,$B$1)</f>
        <v>0</v>
      </c>
      <c r="F194" s="18">
        <f>SUMIFS('2013Figures'!$J:$J,'2013Figures'!$C:$C,$A194,'2013Figures'!$B:$B,"BrokerToCy",'2013Figures'!$G:$G,"P1",'2013Figures'!$E:$E,$B$1)</f>
        <v>0</v>
      </c>
      <c r="G194" s="18">
        <f>SUMIFS('2013Figures'!$J:$J,'2013Figures'!$C:$C,$A194,'2013Figures'!$B:$B,"CyToBroker",'2013Figures'!$G:$G,"E1",'2013Figures'!$E:$E,$B$1)</f>
        <v>0</v>
      </c>
      <c r="H194" s="18">
        <f>SUMIFS('2013Figures'!$J:$J,'2013Figures'!$C:$C,$A194,'2013Figures'!$B:$B,"CyToBroker",'2013Figures'!$G:$G,"P1",'2013Figures'!$E:$E,$B$1)</f>
        <v>0</v>
      </c>
      <c r="I194" s="28"/>
      <c r="J194" s="17"/>
      <c r="K194" s="28"/>
      <c r="L194" s="50">
        <f>SUMIFS('2012Figures'!$J:$J,'2012Figures'!$C:$C,$A194,'2012Figures'!$E:$E,$B$1)</f>
        <v>0</v>
      </c>
      <c r="M194" s="50">
        <f>SUMIFS('2012Figures'!$J:$J,'2012Figures'!$C:$C,$A194,'2012Figures'!$B:$B,"BrokerToCy",'2012Figures'!$G:$G,"E1",'2012Figures'!$E:$E,$B$1)</f>
        <v>0</v>
      </c>
      <c r="N194" s="50">
        <f>SUMIFS('2012Figures'!$J:$J,'2012Figures'!$C:$C,$A194,'2012Figures'!$B:$B,"BrokerToCy",'2012Figures'!$G:$G,"P1",'2012Figures'!$E:$E,$B$1)</f>
        <v>0</v>
      </c>
      <c r="O194" s="50">
        <f>SUMIFS('2012Figures'!$J:$J,'2012Figures'!$C:$C,$A194,'2012Figures'!$B:$B,"CyToBroker",'2012Figures'!$G:$G,"E1",'2012Figures'!$E:$E,$B$1)</f>
        <v>0</v>
      </c>
      <c r="P194" s="50">
        <f>SUMIFS('2012Figures'!$J:$J,'2012Figures'!$C:$C,$A194,'2012Figures'!$B:$B,"CyToBroker",'2012Figures'!$G:$G,"P1",'2012Figures'!$E:$E,$B$1)</f>
        <v>0</v>
      </c>
      <c r="Q194" s="28"/>
      <c r="R194" s="46" t="str">
        <f t="shared" si="23"/>
        <v/>
      </c>
      <c r="S194" s="46" t="str">
        <f t="shared" si="23"/>
        <v/>
      </c>
      <c r="T194" s="46" t="str">
        <f t="shared" si="23"/>
        <v/>
      </c>
      <c r="U194" s="46" t="str">
        <f t="shared" si="23"/>
        <v/>
      </c>
      <c r="V194" s="46" t="str">
        <f t="shared" si="23"/>
        <v/>
      </c>
    </row>
    <row r="195" spans="1:22" x14ac:dyDescent="0.2">
      <c r="A195" s="1">
        <v>119</v>
      </c>
      <c r="B195" s="1" t="s">
        <v>110</v>
      </c>
      <c r="C195" s="8">
        <v>9</v>
      </c>
      <c r="D195" s="29">
        <f>SUMIFS('2013Figures'!$J:$J,'2013Figures'!$C:$C,$A195,'2013Figures'!$H:$H,$B195,'2013Figures'!$I:$I,$C195,'2013Figures'!$E:$E,$B$1)</f>
        <v>0</v>
      </c>
      <c r="E195" s="9">
        <f>SUMIFS('2013Figures'!$J:$J,'2013Figures'!$C:$C,$A195,'2013Figures'!$H:$H,$B195,'2013Figures'!$I:$I,$C195,'2013Figures'!$B:$B,"BrokerToCy",'2013Figures'!$G:$G,"E1",'2013Figures'!$E:$E,$B$1)</f>
        <v>0</v>
      </c>
      <c r="F195" s="9">
        <f>SUMIFS('2013Figures'!$J:$J,'2013Figures'!$C:$C,$A195,'2013Figures'!$H:$H,$B195,'2013Figures'!$I:$I,$C195,'2013Figures'!$B:$B,"BrokerToCy",'2013Figures'!$G:$G,"P1",'2013Figures'!$E:$E,$B$1)</f>
        <v>0</v>
      </c>
      <c r="G195" s="9">
        <f>SUMIFS('2013Figures'!$J:$J,'2013Figures'!$C:$C,$A195,'2013Figures'!$H:$H,$B195,'2013Figures'!$I:$I,$C195,'2013Figures'!$B:$B,"CyToBroker",'2013Figures'!$G:$G,"E1",'2013Figures'!$E:$E,$B$1)</f>
        <v>0</v>
      </c>
      <c r="H195" s="9">
        <f>SUMIFS('2013Figures'!$J:$J,'2013Figures'!$C:$C,$A195,'2013Figures'!$H:$H,$B195,'2013Figures'!$I:$I,$C195,'2013Figures'!$B:$B,"CyToBroker",'2013Figures'!$G:$G,"P1",'2013Figures'!$E:$E,$B$1)</f>
        <v>0</v>
      </c>
      <c r="I195" s="33"/>
      <c r="J195" s="34"/>
      <c r="K195" s="33"/>
      <c r="L195" s="42">
        <f>SUMIFS('2012Figures'!$J:$J,'2012Figures'!$C:$C,$A195,'2012Figures'!$H:$H,$B195,'2012Figures'!$I:$I,$C195,'2012Figures'!$E:$E,$B$1)</f>
        <v>0</v>
      </c>
      <c r="M195" s="52">
        <f>SUMIFS('2012Figures'!$J:$J,'2012Figures'!$C:$C,$A195,'2012Figures'!$H:$H,$B195,'2012Figures'!$I:$I,$C195,'2012Figures'!$B:$B,"BrokerToCy",'2012Figures'!$G:$G,"E1",'2012Figures'!$E:$E,$B$1)</f>
        <v>0</v>
      </c>
      <c r="N195" s="52">
        <f>SUMIFS('2012Figures'!$J:$J,'2012Figures'!$C:$C,$A195,'2012Figures'!$H:$H,$B195,'2012Figures'!$I:$I,$C195,'2012Figures'!$B:$B,"BrokerToCy",'2012Figures'!$G:$G,"P1",'2012Figures'!$E:$E,$B$1)</f>
        <v>0</v>
      </c>
      <c r="O195" s="52">
        <f>SUMIFS('2012Figures'!$J:$J,'2012Figures'!$C:$C,$A195,'2012Figures'!$H:$H,$B195,'2012Figures'!$I:$I,$C195,'2012Figures'!$B:$B,"CyToBroker",'2012Figures'!$G:$G,"E1",'2012Figures'!$E:$E,$B$1)</f>
        <v>0</v>
      </c>
      <c r="P195" s="52">
        <f>SUMIFS('2012Figures'!$J:$J,'2012Figures'!$C:$C,$A195,'2012Figures'!$H:$H,$B195,'2012Figures'!$I:$I,$C195,'2012Figures'!$B:$B,"CyToBroker",'2012Figures'!$G:$G,"P1",'2012Figures'!$E:$E,$B$1)</f>
        <v>0</v>
      </c>
      <c r="Q195" s="33"/>
      <c r="R195" s="46" t="str">
        <f t="shared" si="23"/>
        <v/>
      </c>
      <c r="S195" s="46" t="str">
        <f t="shared" si="23"/>
        <v/>
      </c>
      <c r="T195" s="46" t="str">
        <f t="shared" si="23"/>
        <v/>
      </c>
      <c r="U195" s="46" t="str">
        <f t="shared" si="23"/>
        <v/>
      </c>
      <c r="V195" s="46" t="str">
        <f t="shared" si="23"/>
        <v/>
      </c>
    </row>
    <row r="196" spans="1:22" x14ac:dyDescent="0.2">
      <c r="A196" s="1">
        <v>119</v>
      </c>
      <c r="B196" s="1" t="s">
        <v>110</v>
      </c>
      <c r="C196" s="8">
        <v>8</v>
      </c>
      <c r="D196" s="29">
        <f>SUMIFS('2013Figures'!$J:$J,'2013Figures'!$C:$C,$A196,'2013Figures'!$H:$H,$B196,'2013Figures'!$I:$I,$C196,'2013Figures'!$E:$E,$B$1)</f>
        <v>0</v>
      </c>
      <c r="E196" s="9">
        <f>SUMIFS('2013Figures'!$J:$J,'2013Figures'!$C:$C,$A196,'2013Figures'!$H:$H,$B196,'2013Figures'!$I:$I,$C196,'2013Figures'!$B:$B,"BrokerToCy",'2013Figures'!$G:$G,"E1",'2013Figures'!$E:$E,$B$1)</f>
        <v>0</v>
      </c>
      <c r="F196" s="9">
        <f>SUMIFS('2013Figures'!$J:$J,'2013Figures'!$C:$C,$A196,'2013Figures'!$H:$H,$B196,'2013Figures'!$I:$I,$C196,'2013Figures'!$B:$B,"BrokerToCy",'2013Figures'!$G:$G,"P1",'2013Figures'!$E:$E,$B$1)</f>
        <v>0</v>
      </c>
      <c r="G196" s="9">
        <f>SUMIFS('2013Figures'!$J:$J,'2013Figures'!$C:$C,$A196,'2013Figures'!$H:$H,$B196,'2013Figures'!$I:$I,$C196,'2013Figures'!$B:$B,"CyToBroker",'2013Figures'!$G:$G,"E1",'2013Figures'!$E:$E,$B$1)</f>
        <v>0</v>
      </c>
      <c r="H196" s="9">
        <f>SUMIFS('2013Figures'!$J:$J,'2013Figures'!$C:$C,$A196,'2013Figures'!$H:$H,$B196,'2013Figures'!$I:$I,$C196,'2013Figures'!$B:$B,"CyToBroker",'2013Figures'!$G:$G,"P1",'2013Figures'!$E:$E,$B$1)</f>
        <v>0</v>
      </c>
      <c r="I196" s="33"/>
      <c r="J196" s="34">
        <v>201501</v>
      </c>
      <c r="K196" s="33"/>
      <c r="L196" s="42">
        <f>SUMIFS('2012Figures'!$J:$J,'2012Figures'!$C:$C,$A196,'2012Figures'!$H:$H,$B196,'2012Figures'!$I:$I,$C196,'2012Figures'!$E:$E,$B$1)</f>
        <v>0</v>
      </c>
      <c r="M196" s="52">
        <f>SUMIFS('2012Figures'!$J:$J,'2012Figures'!$C:$C,$A196,'2012Figures'!$H:$H,$B196,'2012Figures'!$I:$I,$C196,'2012Figures'!$B:$B,"BrokerToCy",'2012Figures'!$G:$G,"E1",'2012Figures'!$E:$E,$B$1)</f>
        <v>0</v>
      </c>
      <c r="N196" s="52">
        <f>SUMIFS('2012Figures'!$J:$J,'2012Figures'!$C:$C,$A196,'2012Figures'!$H:$H,$B196,'2012Figures'!$I:$I,$C196,'2012Figures'!$B:$B,"BrokerToCy",'2012Figures'!$G:$G,"P1",'2012Figures'!$E:$E,$B$1)</f>
        <v>0</v>
      </c>
      <c r="O196" s="52">
        <f>SUMIFS('2012Figures'!$J:$J,'2012Figures'!$C:$C,$A196,'2012Figures'!$H:$H,$B196,'2012Figures'!$I:$I,$C196,'2012Figures'!$B:$B,"CyToBroker",'2012Figures'!$G:$G,"E1",'2012Figures'!$E:$E,$B$1)</f>
        <v>0</v>
      </c>
      <c r="P196" s="52">
        <f>SUMIFS('2012Figures'!$J:$J,'2012Figures'!$C:$C,$A196,'2012Figures'!$H:$H,$B196,'2012Figures'!$I:$I,$C196,'2012Figures'!$B:$B,"CyToBroker",'2012Figures'!$G:$G,"P1",'2012Figures'!$E:$E,$B$1)</f>
        <v>0</v>
      </c>
      <c r="Q196" s="33"/>
      <c r="R196" s="46" t="str">
        <f t="shared" si="23"/>
        <v/>
      </c>
      <c r="S196" s="46" t="str">
        <f t="shared" si="23"/>
        <v/>
      </c>
      <c r="T196" s="46" t="str">
        <f t="shared" si="23"/>
        <v/>
      </c>
      <c r="U196" s="46" t="str">
        <f t="shared" si="23"/>
        <v/>
      </c>
      <c r="V196" s="46" t="str">
        <f t="shared" si="23"/>
        <v/>
      </c>
    </row>
    <row r="197" spans="1:22" x14ac:dyDescent="0.2">
      <c r="A197" s="1">
        <v>119</v>
      </c>
      <c r="B197" s="1" t="s">
        <v>110</v>
      </c>
      <c r="C197" s="8">
        <v>7</v>
      </c>
      <c r="D197" s="29">
        <f>SUMIFS('2013Figures'!$J:$J,'2013Figures'!$C:$C,$A197,'2013Figures'!$H:$H,$B197,'2013Figures'!$I:$I,$C197,'2013Figures'!$E:$E,$B$1)</f>
        <v>0</v>
      </c>
      <c r="E197" s="9">
        <f>SUMIFS('2013Figures'!$J:$J,'2013Figures'!$C:$C,$A197,'2013Figures'!$H:$H,$B197,'2013Figures'!$I:$I,$C197,'2013Figures'!$B:$B,"BrokerToCy",'2013Figures'!$G:$G,"E1",'2013Figures'!$E:$E,$B$1)</f>
        <v>0</v>
      </c>
      <c r="F197" s="9">
        <f>SUMIFS('2013Figures'!$J:$J,'2013Figures'!$C:$C,$A197,'2013Figures'!$H:$H,$B197,'2013Figures'!$I:$I,$C197,'2013Figures'!$B:$B,"BrokerToCy",'2013Figures'!$G:$G,"P1",'2013Figures'!$E:$E,$B$1)</f>
        <v>0</v>
      </c>
      <c r="G197" s="9">
        <f>SUMIFS('2013Figures'!$J:$J,'2013Figures'!$C:$C,$A197,'2013Figures'!$H:$H,$B197,'2013Figures'!$I:$I,$C197,'2013Figures'!$B:$B,"CyToBroker",'2013Figures'!$G:$G,"E1",'2013Figures'!$E:$E,$B$1)</f>
        <v>0</v>
      </c>
      <c r="H197" s="9">
        <f>SUMIFS('2013Figures'!$J:$J,'2013Figures'!$C:$C,$A197,'2013Figures'!$H:$H,$B197,'2013Figures'!$I:$I,$C197,'2013Figures'!$B:$B,"CyToBroker",'2013Figures'!$G:$G,"P1",'2013Figures'!$E:$E,$B$1)</f>
        <v>0</v>
      </c>
      <c r="J197" s="8">
        <v>201401</v>
      </c>
      <c r="L197" s="42">
        <f>SUMIFS('2012Figures'!$J:$J,'2012Figures'!$C:$C,$A197,'2012Figures'!$H:$H,$B197,'2012Figures'!$I:$I,$C197,'2012Figures'!$E:$E,$B$1)</f>
        <v>0</v>
      </c>
      <c r="M197" s="52">
        <f>SUMIFS('2012Figures'!$J:$J,'2012Figures'!$C:$C,$A197,'2012Figures'!$H:$H,$B197,'2012Figures'!$I:$I,$C197,'2012Figures'!$B:$B,"BrokerToCy",'2012Figures'!$G:$G,"E1",'2012Figures'!$E:$E,$B$1)</f>
        <v>0</v>
      </c>
      <c r="N197" s="52">
        <f>SUMIFS('2012Figures'!$J:$J,'2012Figures'!$C:$C,$A197,'2012Figures'!$H:$H,$B197,'2012Figures'!$I:$I,$C197,'2012Figures'!$B:$B,"BrokerToCy",'2012Figures'!$G:$G,"P1",'2012Figures'!$E:$E,$B$1)</f>
        <v>0</v>
      </c>
      <c r="O197" s="52">
        <f>SUMIFS('2012Figures'!$J:$J,'2012Figures'!$C:$C,$A197,'2012Figures'!$H:$H,$B197,'2012Figures'!$I:$I,$C197,'2012Figures'!$B:$B,"CyToBroker",'2012Figures'!$G:$G,"E1",'2012Figures'!$E:$E,$B$1)</f>
        <v>0</v>
      </c>
      <c r="P197" s="52">
        <f>SUMIFS('2012Figures'!$J:$J,'2012Figures'!$C:$C,$A197,'2012Figures'!$H:$H,$B197,'2012Figures'!$I:$I,$C197,'2012Figures'!$B:$B,"CyToBroker",'2012Figures'!$G:$G,"P1",'2012Figures'!$E:$E,$B$1)</f>
        <v>0</v>
      </c>
      <c r="R197" s="46" t="str">
        <f t="shared" si="23"/>
        <v/>
      </c>
      <c r="S197" s="46" t="str">
        <f t="shared" si="23"/>
        <v/>
      </c>
      <c r="T197" s="46" t="str">
        <f t="shared" si="23"/>
        <v/>
      </c>
      <c r="U197" s="46" t="str">
        <f t="shared" si="23"/>
        <v/>
      </c>
      <c r="V197" s="46" t="str">
        <f t="shared" si="23"/>
        <v/>
      </c>
    </row>
    <row r="198" spans="1:22" x14ac:dyDescent="0.2">
      <c r="A198" s="1">
        <v>119</v>
      </c>
      <c r="B198" s="1" t="s">
        <v>110</v>
      </c>
      <c r="C198" s="8">
        <v>6</v>
      </c>
      <c r="D198" s="29">
        <f>SUMIFS('2013Figures'!$J:$J,'2013Figures'!$C:$C,$A198,'2013Figures'!$H:$H,$B198,'2013Figures'!$I:$I,$C198,'2013Figures'!$E:$E,$B$1)</f>
        <v>0</v>
      </c>
      <c r="E198" s="9">
        <f>SUMIFS('2013Figures'!$J:$J,'2013Figures'!$C:$C,$A198,'2013Figures'!$H:$H,$B198,'2013Figures'!$I:$I,$C198,'2013Figures'!$B:$B,"BrokerToCy",'2013Figures'!$G:$G,"E1",'2013Figures'!$E:$E,$B$1)</f>
        <v>0</v>
      </c>
      <c r="F198" s="9">
        <f>SUMIFS('2013Figures'!$J:$J,'2013Figures'!$C:$C,$A198,'2013Figures'!$H:$H,$B198,'2013Figures'!$I:$I,$C198,'2013Figures'!$B:$B,"BrokerToCy",'2013Figures'!$G:$G,"P1",'2013Figures'!$E:$E,$B$1)</f>
        <v>0</v>
      </c>
      <c r="G198" s="9">
        <f>SUMIFS('2013Figures'!$J:$J,'2013Figures'!$C:$C,$A198,'2013Figures'!$H:$H,$B198,'2013Figures'!$I:$I,$C198,'2013Figures'!$B:$B,"CyToBroker",'2013Figures'!$G:$G,"E1",'2013Figures'!$E:$E,$B$1)</f>
        <v>0</v>
      </c>
      <c r="H198" s="9">
        <f>SUMIFS('2013Figures'!$J:$J,'2013Figures'!$C:$C,$A198,'2013Figures'!$H:$H,$B198,'2013Figures'!$I:$I,$C198,'2013Figures'!$B:$B,"CyToBroker",'2013Figures'!$G:$G,"P1",'2013Figures'!$E:$E,$B$1)</f>
        <v>0</v>
      </c>
      <c r="I198" s="30"/>
      <c r="J198" s="31">
        <v>201301</v>
      </c>
      <c r="K198" s="30"/>
      <c r="L198" s="42">
        <f>SUMIFS('2012Figures'!$J:$J,'2012Figures'!$C:$C,$A198,'2012Figures'!$H:$H,$B198,'2012Figures'!$I:$I,$C198,'2012Figures'!$E:$E,$B$1)</f>
        <v>0</v>
      </c>
      <c r="M198" s="52">
        <f>SUMIFS('2012Figures'!$J:$J,'2012Figures'!$C:$C,$A198,'2012Figures'!$H:$H,$B198,'2012Figures'!$I:$I,$C198,'2012Figures'!$B:$B,"BrokerToCy",'2012Figures'!$G:$G,"E1",'2012Figures'!$E:$E,$B$1)</f>
        <v>0</v>
      </c>
      <c r="N198" s="52">
        <f>SUMIFS('2012Figures'!$J:$J,'2012Figures'!$C:$C,$A198,'2012Figures'!$H:$H,$B198,'2012Figures'!$I:$I,$C198,'2012Figures'!$B:$B,"BrokerToCy",'2012Figures'!$G:$G,"P1",'2012Figures'!$E:$E,$B$1)</f>
        <v>0</v>
      </c>
      <c r="O198" s="52">
        <f>SUMIFS('2012Figures'!$J:$J,'2012Figures'!$C:$C,$A198,'2012Figures'!$H:$H,$B198,'2012Figures'!$I:$I,$C198,'2012Figures'!$B:$B,"CyToBroker",'2012Figures'!$G:$G,"E1",'2012Figures'!$E:$E,$B$1)</f>
        <v>0</v>
      </c>
      <c r="P198" s="52">
        <f>SUMIFS('2012Figures'!$J:$J,'2012Figures'!$C:$C,$A198,'2012Figures'!$H:$H,$B198,'2012Figures'!$I:$I,$C198,'2012Figures'!$B:$B,"CyToBroker",'2012Figures'!$G:$G,"P1",'2012Figures'!$E:$E,$B$1)</f>
        <v>0</v>
      </c>
      <c r="Q198" s="30"/>
      <c r="R198" s="46" t="str">
        <f t="shared" si="23"/>
        <v/>
      </c>
      <c r="S198" s="46" t="str">
        <f t="shared" si="23"/>
        <v/>
      </c>
      <c r="T198" s="46" t="str">
        <f t="shared" si="23"/>
        <v/>
      </c>
      <c r="U198" s="46" t="str">
        <f t="shared" si="23"/>
        <v/>
      </c>
      <c r="V198" s="46" t="str">
        <f t="shared" si="23"/>
        <v/>
      </c>
    </row>
    <row r="199" spans="1:22" x14ac:dyDescent="0.2">
      <c r="A199" s="1">
        <v>119</v>
      </c>
      <c r="B199" s="1" t="s">
        <v>110</v>
      </c>
      <c r="C199" s="8">
        <v>5</v>
      </c>
      <c r="D199" s="29">
        <f>SUMIFS('2013Figures'!$J:$J,'2013Figures'!$C:$C,$A199,'2013Figures'!$H:$H,$B199,'2013Figures'!$I:$I,$C199,'2013Figures'!$E:$E,$B$1)</f>
        <v>0</v>
      </c>
      <c r="E199" s="9">
        <f>SUMIFS('2013Figures'!$J:$J,'2013Figures'!$C:$C,$A199,'2013Figures'!$H:$H,$B199,'2013Figures'!$I:$I,$C199,'2013Figures'!$B:$B,"BrokerToCy",'2013Figures'!$G:$G,"E1",'2013Figures'!$E:$E,$B$1)</f>
        <v>0</v>
      </c>
      <c r="F199" s="9">
        <f>SUMIFS('2013Figures'!$J:$J,'2013Figures'!$C:$C,$A199,'2013Figures'!$H:$H,$B199,'2013Figures'!$I:$I,$C199,'2013Figures'!$B:$B,"BrokerToCy",'2013Figures'!$G:$G,"P1",'2013Figures'!$E:$E,$B$1)</f>
        <v>0</v>
      </c>
      <c r="G199" s="9">
        <f>SUMIFS('2013Figures'!$J:$J,'2013Figures'!$C:$C,$A199,'2013Figures'!$H:$H,$B199,'2013Figures'!$I:$I,$C199,'2013Figures'!$B:$B,"CyToBroker",'2013Figures'!$G:$G,"E1",'2013Figures'!$E:$E,$B$1)</f>
        <v>0</v>
      </c>
      <c r="H199" s="9">
        <f>SUMIFS('2013Figures'!$J:$J,'2013Figures'!$C:$C,$A199,'2013Figures'!$H:$H,$B199,'2013Figures'!$I:$I,$C199,'2013Figures'!$B:$B,"CyToBroker",'2013Figures'!$G:$G,"P1",'2013Figures'!$E:$E,$B$1)</f>
        <v>0</v>
      </c>
      <c r="J199" s="8">
        <v>201201</v>
      </c>
      <c r="L199" s="42">
        <f>SUMIFS('2012Figures'!$J:$J,'2012Figures'!$C:$C,$A199,'2012Figures'!$H:$H,$B199,'2012Figures'!$I:$I,$C199,'2012Figures'!$E:$E,$B$1)</f>
        <v>0</v>
      </c>
      <c r="M199" s="52">
        <f>SUMIFS('2012Figures'!$J:$J,'2012Figures'!$C:$C,$A199,'2012Figures'!$H:$H,$B199,'2012Figures'!$I:$I,$C199,'2012Figures'!$B:$B,"BrokerToCy",'2012Figures'!$G:$G,"E1",'2012Figures'!$E:$E,$B$1)</f>
        <v>0</v>
      </c>
      <c r="N199" s="52">
        <f>SUMIFS('2012Figures'!$J:$J,'2012Figures'!$C:$C,$A199,'2012Figures'!$H:$H,$B199,'2012Figures'!$I:$I,$C199,'2012Figures'!$B:$B,"BrokerToCy",'2012Figures'!$G:$G,"P1",'2012Figures'!$E:$E,$B$1)</f>
        <v>0</v>
      </c>
      <c r="O199" s="52">
        <f>SUMIFS('2012Figures'!$J:$J,'2012Figures'!$C:$C,$A199,'2012Figures'!$H:$H,$B199,'2012Figures'!$I:$I,$C199,'2012Figures'!$B:$B,"CyToBroker",'2012Figures'!$G:$G,"E1",'2012Figures'!$E:$E,$B$1)</f>
        <v>0</v>
      </c>
      <c r="P199" s="52">
        <f>SUMIFS('2012Figures'!$J:$J,'2012Figures'!$C:$C,$A199,'2012Figures'!$H:$H,$B199,'2012Figures'!$I:$I,$C199,'2012Figures'!$B:$B,"CyToBroker",'2012Figures'!$G:$G,"P1",'2012Figures'!$E:$E,$B$1)</f>
        <v>0</v>
      </c>
      <c r="R199" s="46" t="str">
        <f t="shared" si="23"/>
        <v/>
      </c>
      <c r="S199" s="46" t="str">
        <f t="shared" si="23"/>
        <v/>
      </c>
      <c r="T199" s="46" t="str">
        <f t="shared" si="23"/>
        <v/>
      </c>
      <c r="U199" s="46" t="str">
        <f t="shared" si="23"/>
        <v/>
      </c>
      <c r="V199" s="46" t="str">
        <f t="shared" si="23"/>
        <v/>
      </c>
    </row>
    <row r="200" spans="1:22" x14ac:dyDescent="0.2">
      <c r="A200" s="1">
        <v>119</v>
      </c>
      <c r="B200" s="1" t="s">
        <v>110</v>
      </c>
      <c r="C200" s="8">
        <v>4</v>
      </c>
      <c r="D200" s="29">
        <f>SUMIFS('2013Figures'!$J:$J,'2013Figures'!$C:$C,$A200,'2013Figures'!$H:$H,$B200,'2013Figures'!$I:$I,$C200,'2013Figures'!$E:$E,$B$1)</f>
        <v>0</v>
      </c>
      <c r="E200" s="9">
        <f>SUMIFS('2013Figures'!$J:$J,'2013Figures'!$C:$C,$A200,'2013Figures'!$H:$H,$B200,'2013Figures'!$I:$I,$C200,'2013Figures'!$B:$B,"BrokerToCy",'2013Figures'!$G:$G,"E1",'2013Figures'!$E:$E,$B$1)</f>
        <v>0</v>
      </c>
      <c r="F200" s="9">
        <f>SUMIFS('2013Figures'!$J:$J,'2013Figures'!$C:$C,$A200,'2013Figures'!$H:$H,$B200,'2013Figures'!$I:$I,$C200,'2013Figures'!$B:$B,"BrokerToCy",'2013Figures'!$G:$G,"P1",'2013Figures'!$E:$E,$B$1)</f>
        <v>0</v>
      </c>
      <c r="G200" s="9">
        <f>SUMIFS('2013Figures'!$J:$J,'2013Figures'!$C:$C,$A200,'2013Figures'!$H:$H,$B200,'2013Figures'!$I:$I,$C200,'2013Figures'!$B:$B,"CyToBroker",'2013Figures'!$G:$G,"E1",'2013Figures'!$E:$E,$B$1)</f>
        <v>0</v>
      </c>
      <c r="H200" s="9">
        <f>SUMIFS('2013Figures'!$J:$J,'2013Figures'!$C:$C,$A200,'2013Figures'!$H:$H,$B200,'2013Figures'!$I:$I,$C200,'2013Figures'!$B:$B,"CyToBroker",'2013Figures'!$G:$G,"P1",'2013Figures'!$E:$E,$B$1)</f>
        <v>0</v>
      </c>
      <c r="J200" s="8">
        <v>201101</v>
      </c>
      <c r="L200" s="42">
        <f>SUMIFS('2012Figures'!$J:$J,'2012Figures'!$C:$C,$A200,'2012Figures'!$H:$H,$B200,'2012Figures'!$I:$I,$C200,'2012Figures'!$E:$E,$B$1)</f>
        <v>0</v>
      </c>
      <c r="M200" s="52">
        <f>SUMIFS('2012Figures'!$J:$J,'2012Figures'!$C:$C,$A200,'2012Figures'!$H:$H,$B200,'2012Figures'!$I:$I,$C200,'2012Figures'!$B:$B,"BrokerToCy",'2012Figures'!$G:$G,"E1",'2012Figures'!$E:$E,$B$1)</f>
        <v>0</v>
      </c>
      <c r="N200" s="52">
        <f>SUMIFS('2012Figures'!$J:$J,'2012Figures'!$C:$C,$A200,'2012Figures'!$H:$H,$B200,'2012Figures'!$I:$I,$C200,'2012Figures'!$B:$B,"BrokerToCy",'2012Figures'!$G:$G,"P1",'2012Figures'!$E:$E,$B$1)</f>
        <v>0</v>
      </c>
      <c r="O200" s="52">
        <f>SUMIFS('2012Figures'!$J:$J,'2012Figures'!$C:$C,$A200,'2012Figures'!$H:$H,$B200,'2012Figures'!$I:$I,$C200,'2012Figures'!$B:$B,"CyToBroker",'2012Figures'!$G:$G,"E1",'2012Figures'!$E:$E,$B$1)</f>
        <v>0</v>
      </c>
      <c r="P200" s="52">
        <f>SUMIFS('2012Figures'!$J:$J,'2012Figures'!$C:$C,$A200,'2012Figures'!$H:$H,$B200,'2012Figures'!$I:$I,$C200,'2012Figures'!$B:$B,"CyToBroker",'2012Figures'!$G:$G,"P1",'2012Figures'!$E:$E,$B$1)</f>
        <v>0</v>
      </c>
      <c r="R200" s="46" t="str">
        <f t="shared" si="23"/>
        <v/>
      </c>
      <c r="S200" s="46" t="str">
        <f t="shared" si="23"/>
        <v/>
      </c>
      <c r="T200" s="46" t="str">
        <f t="shared" si="23"/>
        <v/>
      </c>
      <c r="U200" s="46" t="str">
        <f t="shared" si="23"/>
        <v/>
      </c>
      <c r="V200" s="46" t="str">
        <f t="shared" si="23"/>
        <v/>
      </c>
    </row>
    <row r="201" spans="1:22" x14ac:dyDescent="0.2">
      <c r="A201" s="1">
        <v>119</v>
      </c>
      <c r="B201" s="1" t="s">
        <v>110</v>
      </c>
      <c r="C201" s="8">
        <v>3</v>
      </c>
      <c r="D201" s="29">
        <f>SUMIFS('2013Figures'!$J:$J,'2013Figures'!$C:$C,$A201,'2013Figures'!$H:$H,$B201,'2013Figures'!$I:$I,$C201,'2013Figures'!$E:$E,$B$1)</f>
        <v>0</v>
      </c>
      <c r="E201" s="9">
        <f>SUMIFS('2013Figures'!$J:$J,'2013Figures'!$C:$C,$A201,'2013Figures'!$H:$H,$B201,'2013Figures'!$I:$I,$C201,'2013Figures'!$B:$B,"BrokerToCy",'2013Figures'!$G:$G,"E1",'2013Figures'!$E:$E,$B$1)</f>
        <v>0</v>
      </c>
      <c r="F201" s="9">
        <f>SUMIFS('2013Figures'!$J:$J,'2013Figures'!$C:$C,$A201,'2013Figures'!$H:$H,$B201,'2013Figures'!$I:$I,$C201,'2013Figures'!$B:$B,"BrokerToCy",'2013Figures'!$G:$G,"P1",'2013Figures'!$E:$E,$B$1)</f>
        <v>0</v>
      </c>
      <c r="G201" s="9">
        <f>SUMIFS('2013Figures'!$J:$J,'2013Figures'!$C:$C,$A201,'2013Figures'!$H:$H,$B201,'2013Figures'!$I:$I,$C201,'2013Figures'!$B:$B,"CyToBroker",'2013Figures'!$G:$G,"E1",'2013Figures'!$E:$E,$B$1)</f>
        <v>0</v>
      </c>
      <c r="H201" s="9">
        <f>SUMIFS('2013Figures'!$J:$J,'2013Figures'!$C:$C,$A201,'2013Figures'!$H:$H,$B201,'2013Figures'!$I:$I,$C201,'2013Figures'!$B:$B,"CyToBroker",'2013Figures'!$G:$G,"P1",'2013Figures'!$E:$E,$B$1)</f>
        <v>0</v>
      </c>
      <c r="J201" s="8">
        <v>201001</v>
      </c>
      <c r="L201" s="42">
        <f>SUMIFS('2012Figures'!$J:$J,'2012Figures'!$C:$C,$A201,'2012Figures'!$H:$H,$B201,'2012Figures'!$I:$I,$C201,'2012Figures'!$E:$E,$B$1)</f>
        <v>0</v>
      </c>
      <c r="M201" s="52">
        <f>SUMIFS('2012Figures'!$J:$J,'2012Figures'!$C:$C,$A201,'2012Figures'!$H:$H,$B201,'2012Figures'!$I:$I,$C201,'2012Figures'!$B:$B,"BrokerToCy",'2012Figures'!$G:$G,"E1",'2012Figures'!$E:$E,$B$1)</f>
        <v>0</v>
      </c>
      <c r="N201" s="52">
        <f>SUMIFS('2012Figures'!$J:$J,'2012Figures'!$C:$C,$A201,'2012Figures'!$H:$H,$B201,'2012Figures'!$I:$I,$C201,'2012Figures'!$B:$B,"BrokerToCy",'2012Figures'!$G:$G,"P1",'2012Figures'!$E:$E,$B$1)</f>
        <v>0</v>
      </c>
      <c r="O201" s="52">
        <f>SUMIFS('2012Figures'!$J:$J,'2012Figures'!$C:$C,$A201,'2012Figures'!$H:$H,$B201,'2012Figures'!$I:$I,$C201,'2012Figures'!$B:$B,"CyToBroker",'2012Figures'!$G:$G,"E1",'2012Figures'!$E:$E,$B$1)</f>
        <v>0</v>
      </c>
      <c r="P201" s="52">
        <f>SUMIFS('2012Figures'!$J:$J,'2012Figures'!$C:$C,$A201,'2012Figures'!$H:$H,$B201,'2012Figures'!$I:$I,$C201,'2012Figures'!$B:$B,"CyToBroker",'2012Figures'!$G:$G,"P1",'2012Figures'!$E:$E,$B$1)</f>
        <v>0</v>
      </c>
      <c r="R201" s="46" t="str">
        <f t="shared" si="23"/>
        <v/>
      </c>
      <c r="S201" s="46" t="str">
        <f t="shared" si="23"/>
        <v/>
      </c>
      <c r="T201" s="46" t="str">
        <f t="shared" si="23"/>
        <v/>
      </c>
      <c r="U201" s="46" t="str">
        <f t="shared" si="23"/>
        <v/>
      </c>
      <c r="V201" s="46" t="str">
        <f t="shared" si="23"/>
        <v/>
      </c>
    </row>
    <row r="202" spans="1:22" x14ac:dyDescent="0.2">
      <c r="A202" s="1">
        <v>119</v>
      </c>
      <c r="B202" s="1" t="s">
        <v>110</v>
      </c>
      <c r="C202" s="8">
        <v>2</v>
      </c>
      <c r="D202" s="29">
        <f>SUMIFS('2013Figures'!$J:$J,'2013Figures'!$C:$C,$A202,'2013Figures'!$H:$H,$B202,'2013Figures'!$I:$I,$C202,'2013Figures'!$E:$E,$B$1)</f>
        <v>0</v>
      </c>
      <c r="E202" s="9">
        <f>SUMIFS('2013Figures'!$J:$J,'2013Figures'!$C:$C,$A202,'2013Figures'!$H:$H,$B202,'2013Figures'!$I:$I,$C202,'2013Figures'!$B:$B,"BrokerToCy",'2013Figures'!$G:$G,"E1",'2013Figures'!$E:$E,$B$1)</f>
        <v>0</v>
      </c>
      <c r="F202" s="9">
        <f>SUMIFS('2013Figures'!$J:$J,'2013Figures'!$C:$C,$A202,'2013Figures'!$H:$H,$B202,'2013Figures'!$I:$I,$C202,'2013Figures'!$B:$B,"BrokerToCy",'2013Figures'!$G:$G,"P1",'2013Figures'!$E:$E,$B$1)</f>
        <v>0</v>
      </c>
      <c r="G202" s="9">
        <f>SUMIFS('2013Figures'!$J:$J,'2013Figures'!$C:$C,$A202,'2013Figures'!$H:$H,$B202,'2013Figures'!$I:$I,$C202,'2013Figures'!$B:$B,"CyToBroker",'2013Figures'!$G:$G,"E1",'2013Figures'!$E:$E,$B$1)</f>
        <v>0</v>
      </c>
      <c r="H202" s="9">
        <f>SUMIFS('2013Figures'!$J:$J,'2013Figures'!$C:$C,$A202,'2013Figures'!$H:$H,$B202,'2013Figures'!$I:$I,$C202,'2013Figures'!$B:$B,"CyToBroker",'2013Figures'!$G:$G,"P1",'2013Figures'!$E:$E,$B$1)</f>
        <v>0</v>
      </c>
      <c r="J202" s="8">
        <v>200901</v>
      </c>
      <c r="L202" s="42">
        <f>SUMIFS('2012Figures'!$J:$J,'2012Figures'!$C:$C,$A202,'2012Figures'!$H:$H,$B202,'2012Figures'!$I:$I,$C202,'2012Figures'!$E:$E,$B$1)</f>
        <v>0</v>
      </c>
      <c r="M202" s="52">
        <f>SUMIFS('2012Figures'!$J:$J,'2012Figures'!$C:$C,$A202,'2012Figures'!$H:$H,$B202,'2012Figures'!$I:$I,$C202,'2012Figures'!$B:$B,"BrokerToCy",'2012Figures'!$G:$G,"E1",'2012Figures'!$E:$E,$B$1)</f>
        <v>0</v>
      </c>
      <c r="N202" s="52">
        <f>SUMIFS('2012Figures'!$J:$J,'2012Figures'!$C:$C,$A202,'2012Figures'!$H:$H,$B202,'2012Figures'!$I:$I,$C202,'2012Figures'!$B:$B,"BrokerToCy",'2012Figures'!$G:$G,"P1",'2012Figures'!$E:$E,$B$1)</f>
        <v>0</v>
      </c>
      <c r="O202" s="52">
        <f>SUMIFS('2012Figures'!$J:$J,'2012Figures'!$C:$C,$A202,'2012Figures'!$H:$H,$B202,'2012Figures'!$I:$I,$C202,'2012Figures'!$B:$B,"CyToBroker",'2012Figures'!$G:$G,"E1",'2012Figures'!$E:$E,$B$1)</f>
        <v>0</v>
      </c>
      <c r="P202" s="52">
        <f>SUMIFS('2012Figures'!$J:$J,'2012Figures'!$C:$C,$A202,'2012Figures'!$H:$H,$B202,'2012Figures'!$I:$I,$C202,'2012Figures'!$B:$B,"CyToBroker",'2012Figures'!$G:$G,"P1",'2012Figures'!$E:$E,$B$1)</f>
        <v>0</v>
      </c>
      <c r="R202" s="46" t="str">
        <f t="shared" si="23"/>
        <v/>
      </c>
      <c r="S202" s="46" t="str">
        <f t="shared" si="23"/>
        <v/>
      </c>
      <c r="T202" s="46" t="str">
        <f t="shared" si="23"/>
        <v/>
      </c>
      <c r="U202" s="46" t="str">
        <f t="shared" si="23"/>
        <v/>
      </c>
      <c r="V202" s="46" t="str">
        <f t="shared" si="23"/>
        <v/>
      </c>
    </row>
    <row r="203" spans="1:22" x14ac:dyDescent="0.2">
      <c r="A203" s="1">
        <v>119</v>
      </c>
      <c r="B203" s="1" t="s">
        <v>110</v>
      </c>
      <c r="C203" s="8">
        <v>1</v>
      </c>
      <c r="D203" s="29">
        <f>SUMIFS('2013Figures'!$J:$J,'2013Figures'!$C:$C,$A203,'2013Figures'!$H:$H,$B203,'2013Figures'!$I:$I,$C203,'2013Figures'!$E:$E,$B$1)</f>
        <v>0</v>
      </c>
      <c r="E203" s="9">
        <f>SUMIFS('2013Figures'!$J:$J,'2013Figures'!$C:$C,$A203,'2013Figures'!$H:$H,$B203,'2013Figures'!$I:$I,$C203,'2013Figures'!$B:$B,"BrokerToCy",'2013Figures'!$G:$G,"E1",'2013Figures'!$E:$E,$B$1)</f>
        <v>0</v>
      </c>
      <c r="F203" s="9">
        <f>SUMIFS('2013Figures'!$J:$J,'2013Figures'!$C:$C,$A203,'2013Figures'!$H:$H,$B203,'2013Figures'!$I:$I,$C203,'2013Figures'!$B:$B,"BrokerToCy",'2013Figures'!$G:$G,"P1",'2013Figures'!$E:$E,$B$1)</f>
        <v>0</v>
      </c>
      <c r="G203" s="9">
        <f>SUMIFS('2013Figures'!$J:$J,'2013Figures'!$C:$C,$A203,'2013Figures'!$H:$H,$B203,'2013Figures'!$I:$I,$C203,'2013Figures'!$B:$B,"CyToBroker",'2013Figures'!$G:$G,"E1",'2013Figures'!$E:$E,$B$1)</f>
        <v>0</v>
      </c>
      <c r="H203" s="9">
        <f>SUMIFS('2013Figures'!$J:$J,'2013Figures'!$C:$C,$A203,'2013Figures'!$H:$H,$B203,'2013Figures'!$I:$I,$C203,'2013Figures'!$B:$B,"CyToBroker",'2013Figures'!$G:$G,"P1",'2013Figures'!$E:$E,$B$1)</f>
        <v>0</v>
      </c>
      <c r="J203" s="8">
        <v>200801</v>
      </c>
      <c r="L203" s="42">
        <f>SUMIFS('2012Figures'!$J:$J,'2012Figures'!$C:$C,$A203,'2012Figures'!$H:$H,$B203,'2012Figures'!$I:$I,$C203,'2012Figures'!$E:$E,$B$1)</f>
        <v>0</v>
      </c>
      <c r="M203" s="52">
        <f>SUMIFS('2012Figures'!$J:$J,'2012Figures'!$C:$C,$A203,'2012Figures'!$H:$H,$B203,'2012Figures'!$I:$I,$C203,'2012Figures'!$B:$B,"BrokerToCy",'2012Figures'!$G:$G,"E1",'2012Figures'!$E:$E,$B$1)</f>
        <v>0</v>
      </c>
      <c r="N203" s="52">
        <f>SUMIFS('2012Figures'!$J:$J,'2012Figures'!$C:$C,$A203,'2012Figures'!$H:$H,$B203,'2012Figures'!$I:$I,$C203,'2012Figures'!$B:$B,"BrokerToCy",'2012Figures'!$G:$G,"P1",'2012Figures'!$E:$E,$B$1)</f>
        <v>0</v>
      </c>
      <c r="O203" s="52">
        <f>SUMIFS('2012Figures'!$J:$J,'2012Figures'!$C:$C,$A203,'2012Figures'!$H:$H,$B203,'2012Figures'!$I:$I,$C203,'2012Figures'!$B:$B,"CyToBroker",'2012Figures'!$G:$G,"E1",'2012Figures'!$E:$E,$B$1)</f>
        <v>0</v>
      </c>
      <c r="P203" s="52">
        <f>SUMIFS('2012Figures'!$J:$J,'2012Figures'!$C:$C,$A203,'2012Figures'!$H:$H,$B203,'2012Figures'!$I:$I,$C203,'2012Figures'!$B:$B,"CyToBroker",'2012Figures'!$G:$G,"P1",'2012Figures'!$E:$E,$B$1)</f>
        <v>0</v>
      </c>
      <c r="R203" s="46" t="str">
        <f t="shared" si="23"/>
        <v/>
      </c>
      <c r="S203" s="46" t="str">
        <f t="shared" si="23"/>
        <v/>
      </c>
      <c r="T203" s="46" t="str">
        <f t="shared" si="23"/>
        <v/>
      </c>
      <c r="U203" s="46" t="str">
        <f t="shared" si="23"/>
        <v/>
      </c>
      <c r="V203" s="46" t="str">
        <f t="shared" si="23"/>
        <v/>
      </c>
    </row>
    <row r="204" spans="1:22" x14ac:dyDescent="0.2">
      <c r="A204" s="1">
        <v>119</v>
      </c>
      <c r="B204" s="1" t="s">
        <v>110</v>
      </c>
      <c r="D204" s="29">
        <f>SUMIFS('2013Figures'!$J:$J,'2013Figures'!$C:$C,$A204,'2013Figures'!$I:$I,"",'2013Figures'!$E:$E,$B$1)</f>
        <v>0</v>
      </c>
      <c r="E204" s="9">
        <f>SUMIFS('2013Figures'!$J:$J,'2013Figures'!$C:$C,$A204,'2013Figures'!$I:$I,"",'2013Figures'!$B:$B,"BrokerToCy",'2013Figures'!$G:$G,"E1",'2013Figures'!$E:$E,$B$1)</f>
        <v>0</v>
      </c>
      <c r="F204" s="9">
        <f>SUMIFS('2013Figures'!$J:$J,'2013Figures'!$C:$C,$A204,'2013Figures'!$I:$I,"",'2013Figures'!$B:$B,"BrokerToCy",'2013Figures'!$G:$G,"P1",'2013Figures'!$E:$E,$B$1)</f>
        <v>0</v>
      </c>
      <c r="G204" s="9">
        <f>SUMIFS('2013Figures'!$J:$J,'2013Figures'!$C:$C,$A204,'2013Figures'!$I:$I,"",'2013Figures'!$B:$B,"CyToBroker",'2013Figures'!$G:$G,"E1",'2013Figures'!$E:$E,$B$1)</f>
        <v>0</v>
      </c>
      <c r="H204" s="9">
        <f>SUMIFS('2013Figures'!$J:$J,'2013Figures'!$C:$C,$A204,'2013Figures'!$I:$I,"",'2013Figures'!$B:$B,"CyToBroker",'2013Figures'!$G:$G,"P1",'2013Figures'!$E:$E,$B$1)</f>
        <v>0</v>
      </c>
      <c r="J204" s="8" t="s">
        <v>131</v>
      </c>
      <c r="L204" s="42">
        <f>SUMIFS('2012Figures'!$J:$J,'2012Figures'!$C:$C,$A204,'2012Figures'!$I:$I,"",'2012Figures'!$E:$E,$B$1)</f>
        <v>0</v>
      </c>
      <c r="M204" s="52">
        <f>SUMIFS('2012Figures'!$J:$J,'2012Figures'!$C:$C,$A204,'2012Figures'!$I:$I,"",'2012Figures'!$B:$B,"BrokerToCy",'2012Figures'!$G:$G,"E1",'2012Figures'!$E:$E,$B$1)</f>
        <v>0</v>
      </c>
      <c r="N204" s="52">
        <f>SUMIFS('2012Figures'!$J:$J,'2012Figures'!$C:$C,$A204,'2012Figures'!$I:$I,"",'2012Figures'!$B:$B,"BrokerToCy",'2012Figures'!$G:$G,"P1",'2012Figures'!$E:$E,$B$1)</f>
        <v>0</v>
      </c>
      <c r="O204" s="52">
        <f>SUMIFS('2012Figures'!$J:$J,'2012Figures'!$C:$C,$A204,'2012Figures'!$I:$I,"",'2012Figures'!$B:$B,"CyToBroker",'2012Figures'!$G:$G,"E1",'2012Figures'!$E:$E,$B$1)</f>
        <v>0</v>
      </c>
      <c r="P204" s="52">
        <f>SUMIFS('2012Figures'!$J:$J,'2012Figures'!$C:$C,$A204,'2012Figures'!$I:$I,"",'2012Figures'!$B:$B,"CyToBroker",'2012Figures'!$G:$G,"P1",'2012Figures'!$E:$E,$B$1)</f>
        <v>0</v>
      </c>
      <c r="R204" s="46" t="str">
        <f t="shared" si="23"/>
        <v/>
      </c>
      <c r="S204" s="46" t="str">
        <f t="shared" si="23"/>
        <v/>
      </c>
      <c r="T204" s="46" t="str">
        <f t="shared" si="23"/>
        <v/>
      </c>
      <c r="U204" s="46" t="str">
        <f t="shared" si="23"/>
        <v/>
      </c>
      <c r="V204" s="46" t="str">
        <f t="shared" si="23"/>
        <v/>
      </c>
    </row>
    <row r="205" spans="1:22" x14ac:dyDescent="0.2">
      <c r="A205" s="21"/>
      <c r="B205" s="21" t="s">
        <v>92</v>
      </c>
      <c r="C205" s="22"/>
      <c r="D205" s="23">
        <f>SUM(E205:H205)</f>
        <v>0</v>
      </c>
      <c r="E205" s="23">
        <f>SUM(E195:E204)</f>
        <v>0</v>
      </c>
      <c r="F205" s="23">
        <f>SUM(F195:F204)</f>
        <v>0</v>
      </c>
      <c r="G205" s="23">
        <f>SUM(G195:G204)</f>
        <v>0</v>
      </c>
      <c r="H205" s="23">
        <f>SUM(H195:H204)</f>
        <v>0</v>
      </c>
      <c r="I205" s="21"/>
      <c r="J205" s="22"/>
      <c r="K205" s="21"/>
      <c r="L205" s="43">
        <f>SUM(M205:P205)</f>
        <v>0</v>
      </c>
      <c r="M205" s="43">
        <f>SUM(M195:M204)</f>
        <v>0</v>
      </c>
      <c r="N205" s="43">
        <f>SUM(N195:N204)</f>
        <v>0</v>
      </c>
      <c r="O205" s="43">
        <f>SUM(O195:O204)</f>
        <v>0</v>
      </c>
      <c r="P205" s="43">
        <f>SUM(P195:P204)</f>
        <v>0</v>
      </c>
      <c r="Q205" s="21"/>
      <c r="R205" s="21"/>
      <c r="S205" s="21"/>
      <c r="T205" s="21"/>
      <c r="U205" s="21"/>
      <c r="V205" s="21"/>
    </row>
    <row r="206" spans="1:22" x14ac:dyDescent="0.2">
      <c r="A206" s="28">
        <v>121</v>
      </c>
      <c r="B206" s="28" t="s">
        <v>111</v>
      </c>
      <c r="C206" s="17" t="s">
        <v>88</v>
      </c>
      <c r="D206" s="18">
        <f>SUMIFS('2013Figures'!$J:$J,'2013Figures'!$C:$C,$A206,'2013Figures'!$E:$E,$B$1)</f>
        <v>0</v>
      </c>
      <c r="E206" s="18">
        <f>SUMIFS('2013Figures'!$J:$J,'2013Figures'!$C:$C,$A206,'2013Figures'!$B:$B,"BrokerToCy",'2013Figures'!$G:$G,"E1",'2013Figures'!$E:$E,$B$1)</f>
        <v>0</v>
      </c>
      <c r="F206" s="18">
        <f>SUMIFS('2013Figures'!$J:$J,'2013Figures'!$C:$C,$A206,'2013Figures'!$B:$B,"BrokerToCy",'2013Figures'!$G:$G,"P1",'2013Figures'!$E:$E,$B$1)</f>
        <v>0</v>
      </c>
      <c r="G206" s="18">
        <f>SUMIFS('2013Figures'!$J:$J,'2013Figures'!$C:$C,$A206,'2013Figures'!$B:$B,"CyToBroker",'2013Figures'!$G:$G,"E1",'2013Figures'!$E:$E,$B$1)</f>
        <v>0</v>
      </c>
      <c r="H206" s="18">
        <f>SUMIFS('2013Figures'!$J:$J,'2013Figures'!$C:$C,$A206,'2013Figures'!$B:$B,"CyToBroker",'2013Figures'!$G:$G,"P1",'2013Figures'!$E:$E,$B$1)</f>
        <v>0</v>
      </c>
      <c r="I206" s="28"/>
      <c r="J206" s="17"/>
      <c r="K206" s="28"/>
      <c r="L206" s="50">
        <f>SUMIFS('2012Figures'!$J:$J,'2012Figures'!$C:$C,$A206,'2012Figures'!$E:$E,$B$1)</f>
        <v>0</v>
      </c>
      <c r="M206" s="50">
        <f>SUMIFS('2012Figures'!$J:$J,'2012Figures'!$C:$C,$A206,'2012Figures'!$B:$B,"BrokerToCy",'2012Figures'!$G:$G,"E1",'2012Figures'!$E:$E,$B$1)</f>
        <v>0</v>
      </c>
      <c r="N206" s="50">
        <f>SUMIFS('2012Figures'!$J:$J,'2012Figures'!$C:$C,$A206,'2012Figures'!$B:$B,"BrokerToCy",'2012Figures'!$G:$G,"P1",'2012Figures'!$E:$E,$B$1)</f>
        <v>0</v>
      </c>
      <c r="O206" s="50">
        <f>SUMIFS('2012Figures'!$J:$J,'2012Figures'!$C:$C,$A206,'2012Figures'!$B:$B,"CyToBroker",'2012Figures'!$G:$G,"E1",'2012Figures'!$E:$E,$B$1)</f>
        <v>0</v>
      </c>
      <c r="P206" s="50">
        <f>SUMIFS('2012Figures'!$J:$J,'2012Figures'!$C:$C,$A206,'2012Figures'!$B:$B,"CyToBroker",'2012Figures'!$G:$G,"P1",'2012Figures'!$E:$E,$B$1)</f>
        <v>0</v>
      </c>
      <c r="Q206" s="28"/>
      <c r="R206" s="46" t="str">
        <f t="shared" si="23"/>
        <v/>
      </c>
      <c r="S206" s="46" t="str">
        <f t="shared" si="23"/>
        <v/>
      </c>
      <c r="T206" s="46" t="str">
        <f t="shared" si="23"/>
        <v/>
      </c>
      <c r="U206" s="46" t="str">
        <f t="shared" si="23"/>
        <v/>
      </c>
      <c r="V206" s="46" t="str">
        <f t="shared" si="23"/>
        <v/>
      </c>
    </row>
    <row r="207" spans="1:22" x14ac:dyDescent="0.2">
      <c r="A207" s="1">
        <v>121</v>
      </c>
      <c r="B207" s="1" t="s">
        <v>111</v>
      </c>
      <c r="C207" s="8">
        <v>7</v>
      </c>
      <c r="D207" s="29">
        <f>SUMIFS('2013Figures'!$J:$J,'2013Figures'!$C:$C,$A207,'2013Figures'!$H:$H,$B207,'2013Figures'!$I:$I,$C207,'2013Figures'!$E:$E,$B$1)</f>
        <v>0</v>
      </c>
      <c r="E207" s="9">
        <f>SUMIFS('2013Figures'!$J:$J,'2013Figures'!$C:$C,$A207,'2013Figures'!$H:$H,$B207,'2013Figures'!$I:$I,$C207,'2013Figures'!$B:$B,"BrokerToCy",'2013Figures'!$G:$G,"E1",'2013Figures'!$E:$E,$B$1)</f>
        <v>0</v>
      </c>
      <c r="F207" s="9">
        <f>SUMIFS('2013Figures'!$J:$J,'2013Figures'!$C:$C,$A207,'2013Figures'!$H:$H,$B207,'2013Figures'!$I:$I,$C207,'2013Figures'!$B:$B,"BrokerToCy",'2013Figures'!$G:$G,"P1",'2013Figures'!$E:$E,$B$1)</f>
        <v>0</v>
      </c>
      <c r="G207" s="9">
        <f>SUMIFS('2013Figures'!$J:$J,'2013Figures'!$C:$C,$A207,'2013Figures'!$H:$H,$B207,'2013Figures'!$I:$I,$C207,'2013Figures'!$B:$B,"CyToBroker",'2013Figures'!$G:$G,"E1",'2013Figures'!$E:$E,$B$1)</f>
        <v>0</v>
      </c>
      <c r="H207" s="9">
        <f>SUMIFS('2013Figures'!$J:$J,'2013Figures'!$C:$C,$A207,'2013Figures'!$H:$H,$B207,'2013Figures'!$I:$I,$C207,'2013Figures'!$B:$B,"CyToBroker",'2013Figures'!$G:$G,"P1",'2013Figures'!$E:$E,$B$1)</f>
        <v>0</v>
      </c>
      <c r="I207" s="33"/>
      <c r="J207" s="34"/>
      <c r="K207" s="33"/>
      <c r="L207" s="42">
        <f>SUMIFS('2012Figures'!$J:$J,'2012Figures'!$C:$C,$A207,'2012Figures'!$H:$H,$B207,'2012Figures'!$I:$I,$C207,'2012Figures'!$E:$E,$B$1)</f>
        <v>0</v>
      </c>
      <c r="M207" s="52">
        <f>SUMIFS('2012Figures'!$J:$J,'2012Figures'!$C:$C,$A207,'2012Figures'!$H:$H,$B207,'2012Figures'!$I:$I,$C207,'2012Figures'!$B:$B,"BrokerToCy",'2012Figures'!$G:$G,"E1",'2012Figures'!$E:$E,$B$1)</f>
        <v>0</v>
      </c>
      <c r="N207" s="52">
        <f>SUMIFS('2012Figures'!$J:$J,'2012Figures'!$C:$C,$A207,'2012Figures'!$H:$H,$B207,'2012Figures'!$I:$I,$C207,'2012Figures'!$B:$B,"BrokerToCy",'2012Figures'!$G:$G,"P1",'2012Figures'!$E:$E,$B$1)</f>
        <v>0</v>
      </c>
      <c r="O207" s="52">
        <f>SUMIFS('2012Figures'!$J:$J,'2012Figures'!$C:$C,$A207,'2012Figures'!$H:$H,$B207,'2012Figures'!$I:$I,$C207,'2012Figures'!$B:$B,"CyToBroker",'2012Figures'!$G:$G,"E1",'2012Figures'!$E:$E,$B$1)</f>
        <v>0</v>
      </c>
      <c r="P207" s="52">
        <f>SUMIFS('2012Figures'!$J:$J,'2012Figures'!$C:$C,$A207,'2012Figures'!$H:$H,$B207,'2012Figures'!$I:$I,$C207,'2012Figures'!$B:$B,"CyToBroker",'2012Figures'!$G:$G,"P1",'2012Figures'!$E:$E,$B$1)</f>
        <v>0</v>
      </c>
      <c r="Q207" s="33"/>
      <c r="R207" s="46" t="str">
        <f t="shared" si="23"/>
        <v/>
      </c>
      <c r="S207" s="46" t="str">
        <f t="shared" si="23"/>
        <v/>
      </c>
      <c r="T207" s="46" t="str">
        <f t="shared" si="23"/>
        <v/>
      </c>
      <c r="U207" s="46" t="str">
        <f t="shared" si="23"/>
        <v/>
      </c>
      <c r="V207" s="46" t="str">
        <f t="shared" si="23"/>
        <v/>
      </c>
    </row>
    <row r="208" spans="1:22" x14ac:dyDescent="0.2">
      <c r="A208" s="1">
        <v>121</v>
      </c>
      <c r="B208" s="1" t="s">
        <v>111</v>
      </c>
      <c r="C208" s="8">
        <v>6</v>
      </c>
      <c r="D208" s="29">
        <f>SUMIFS('2013Figures'!$J:$J,'2013Figures'!$C:$C,$A208,'2013Figures'!$H:$H,$B208,'2013Figures'!$I:$I,$C208,'2013Figures'!$E:$E,$B$1)</f>
        <v>0</v>
      </c>
      <c r="E208" s="9">
        <f>SUMIFS('2013Figures'!$J:$J,'2013Figures'!$C:$C,$A208,'2013Figures'!$H:$H,$B208,'2013Figures'!$I:$I,$C208,'2013Figures'!$B:$B,"BrokerToCy",'2013Figures'!$G:$G,"E1",'2013Figures'!$E:$E,$B$1)</f>
        <v>0</v>
      </c>
      <c r="F208" s="9">
        <f>SUMIFS('2013Figures'!$J:$J,'2013Figures'!$C:$C,$A208,'2013Figures'!$H:$H,$B208,'2013Figures'!$I:$I,$C208,'2013Figures'!$B:$B,"BrokerToCy",'2013Figures'!$G:$G,"P1",'2013Figures'!$E:$E,$B$1)</f>
        <v>0</v>
      </c>
      <c r="G208" s="9">
        <f>SUMIFS('2013Figures'!$J:$J,'2013Figures'!$C:$C,$A208,'2013Figures'!$H:$H,$B208,'2013Figures'!$I:$I,$C208,'2013Figures'!$B:$B,"CyToBroker",'2013Figures'!$G:$G,"E1",'2013Figures'!$E:$E,$B$1)</f>
        <v>0</v>
      </c>
      <c r="H208" s="9">
        <f>SUMIFS('2013Figures'!$J:$J,'2013Figures'!$C:$C,$A208,'2013Figures'!$H:$H,$B208,'2013Figures'!$I:$I,$C208,'2013Figures'!$B:$B,"CyToBroker",'2013Figures'!$G:$G,"P1",'2013Figures'!$E:$E,$B$1)</f>
        <v>0</v>
      </c>
      <c r="I208" s="33"/>
      <c r="J208" s="34">
        <v>201501</v>
      </c>
      <c r="K208" s="33"/>
      <c r="L208" s="42">
        <f>SUMIFS('2012Figures'!$J:$J,'2012Figures'!$C:$C,$A208,'2012Figures'!$H:$H,$B208,'2012Figures'!$I:$I,$C208,'2012Figures'!$E:$E,$B$1)</f>
        <v>0</v>
      </c>
      <c r="M208" s="52">
        <f>SUMIFS('2012Figures'!$J:$J,'2012Figures'!$C:$C,$A208,'2012Figures'!$H:$H,$B208,'2012Figures'!$I:$I,$C208,'2012Figures'!$B:$B,"BrokerToCy",'2012Figures'!$G:$G,"E1",'2012Figures'!$E:$E,$B$1)</f>
        <v>0</v>
      </c>
      <c r="N208" s="52">
        <f>SUMIFS('2012Figures'!$J:$J,'2012Figures'!$C:$C,$A208,'2012Figures'!$H:$H,$B208,'2012Figures'!$I:$I,$C208,'2012Figures'!$B:$B,"BrokerToCy",'2012Figures'!$G:$G,"P1",'2012Figures'!$E:$E,$B$1)</f>
        <v>0</v>
      </c>
      <c r="O208" s="52">
        <f>SUMIFS('2012Figures'!$J:$J,'2012Figures'!$C:$C,$A208,'2012Figures'!$H:$H,$B208,'2012Figures'!$I:$I,$C208,'2012Figures'!$B:$B,"CyToBroker",'2012Figures'!$G:$G,"E1",'2012Figures'!$E:$E,$B$1)</f>
        <v>0</v>
      </c>
      <c r="P208" s="52">
        <f>SUMIFS('2012Figures'!$J:$J,'2012Figures'!$C:$C,$A208,'2012Figures'!$H:$H,$B208,'2012Figures'!$I:$I,$C208,'2012Figures'!$B:$B,"CyToBroker",'2012Figures'!$G:$G,"P1",'2012Figures'!$E:$E,$B$1)</f>
        <v>0</v>
      </c>
      <c r="Q208" s="33"/>
      <c r="R208" s="46" t="str">
        <f t="shared" ref="R208:V271" si="28">IF(L208=0,"",ROUND(D208/L208-1,2))</f>
        <v/>
      </c>
      <c r="S208" s="46" t="str">
        <f t="shared" si="28"/>
        <v/>
      </c>
      <c r="T208" s="46" t="str">
        <f t="shared" si="28"/>
        <v/>
      </c>
      <c r="U208" s="46" t="str">
        <f t="shared" si="28"/>
        <v/>
      </c>
      <c r="V208" s="46" t="str">
        <f t="shared" si="28"/>
        <v/>
      </c>
    </row>
    <row r="209" spans="1:22" x14ac:dyDescent="0.2">
      <c r="A209" s="1">
        <v>121</v>
      </c>
      <c r="B209" s="1" t="s">
        <v>111</v>
      </c>
      <c r="C209" s="8">
        <v>5</v>
      </c>
      <c r="D209" s="29">
        <f>SUMIFS('2013Figures'!$J:$J,'2013Figures'!$C:$C,$A209,'2013Figures'!$H:$H,$B209,'2013Figures'!$I:$I,$C209,'2013Figures'!$E:$E,$B$1)</f>
        <v>0</v>
      </c>
      <c r="E209" s="9">
        <f>SUMIFS('2013Figures'!$J:$J,'2013Figures'!$C:$C,$A209,'2013Figures'!$H:$H,$B209,'2013Figures'!$I:$I,$C209,'2013Figures'!$B:$B,"BrokerToCy",'2013Figures'!$G:$G,"E1",'2013Figures'!$E:$E,$B$1)</f>
        <v>0</v>
      </c>
      <c r="F209" s="9">
        <f>SUMIFS('2013Figures'!$J:$J,'2013Figures'!$C:$C,$A209,'2013Figures'!$H:$H,$B209,'2013Figures'!$I:$I,$C209,'2013Figures'!$B:$B,"BrokerToCy",'2013Figures'!$G:$G,"P1",'2013Figures'!$E:$E,$B$1)</f>
        <v>0</v>
      </c>
      <c r="G209" s="9">
        <f>SUMIFS('2013Figures'!$J:$J,'2013Figures'!$C:$C,$A209,'2013Figures'!$H:$H,$B209,'2013Figures'!$I:$I,$C209,'2013Figures'!$B:$B,"CyToBroker",'2013Figures'!$G:$G,"E1",'2013Figures'!$E:$E,$B$1)</f>
        <v>0</v>
      </c>
      <c r="H209" s="9">
        <f>SUMIFS('2013Figures'!$J:$J,'2013Figures'!$C:$C,$A209,'2013Figures'!$H:$H,$B209,'2013Figures'!$I:$I,$C209,'2013Figures'!$B:$B,"CyToBroker",'2013Figures'!$G:$G,"P1",'2013Figures'!$E:$E,$B$1)</f>
        <v>0</v>
      </c>
      <c r="J209" s="8">
        <v>201401</v>
      </c>
      <c r="L209" s="42">
        <f>SUMIFS('2012Figures'!$J:$J,'2012Figures'!$C:$C,$A209,'2012Figures'!$H:$H,$B209,'2012Figures'!$I:$I,$C209,'2012Figures'!$E:$E,$B$1)</f>
        <v>0</v>
      </c>
      <c r="M209" s="52">
        <f>SUMIFS('2012Figures'!$J:$J,'2012Figures'!$C:$C,$A209,'2012Figures'!$H:$H,$B209,'2012Figures'!$I:$I,$C209,'2012Figures'!$B:$B,"BrokerToCy",'2012Figures'!$G:$G,"E1",'2012Figures'!$E:$E,$B$1)</f>
        <v>0</v>
      </c>
      <c r="N209" s="52">
        <f>SUMIFS('2012Figures'!$J:$J,'2012Figures'!$C:$C,$A209,'2012Figures'!$H:$H,$B209,'2012Figures'!$I:$I,$C209,'2012Figures'!$B:$B,"BrokerToCy",'2012Figures'!$G:$G,"P1",'2012Figures'!$E:$E,$B$1)</f>
        <v>0</v>
      </c>
      <c r="O209" s="52">
        <f>SUMIFS('2012Figures'!$J:$J,'2012Figures'!$C:$C,$A209,'2012Figures'!$H:$H,$B209,'2012Figures'!$I:$I,$C209,'2012Figures'!$B:$B,"CyToBroker",'2012Figures'!$G:$G,"E1",'2012Figures'!$E:$E,$B$1)</f>
        <v>0</v>
      </c>
      <c r="P209" s="52">
        <f>SUMIFS('2012Figures'!$J:$J,'2012Figures'!$C:$C,$A209,'2012Figures'!$H:$H,$B209,'2012Figures'!$I:$I,$C209,'2012Figures'!$B:$B,"CyToBroker",'2012Figures'!$G:$G,"P1",'2012Figures'!$E:$E,$B$1)</f>
        <v>0</v>
      </c>
      <c r="R209" s="46" t="str">
        <f t="shared" si="28"/>
        <v/>
      </c>
      <c r="S209" s="46" t="str">
        <f t="shared" si="28"/>
        <v/>
      </c>
      <c r="T209" s="46" t="str">
        <f t="shared" si="28"/>
        <v/>
      </c>
      <c r="U209" s="46" t="str">
        <f t="shared" si="28"/>
        <v/>
      </c>
      <c r="V209" s="46" t="str">
        <f t="shared" si="28"/>
        <v/>
      </c>
    </row>
    <row r="210" spans="1:22" x14ac:dyDescent="0.2">
      <c r="A210" s="1">
        <v>121</v>
      </c>
      <c r="B210" s="1" t="s">
        <v>111</v>
      </c>
      <c r="C210" s="8">
        <v>4</v>
      </c>
      <c r="D210" s="29">
        <f>SUMIFS('2013Figures'!$J:$J,'2013Figures'!$C:$C,$A210,'2013Figures'!$H:$H,$B210,'2013Figures'!$I:$I,$C210,'2013Figures'!$E:$E,$B$1)</f>
        <v>0</v>
      </c>
      <c r="E210" s="9">
        <f>SUMIFS('2013Figures'!$J:$J,'2013Figures'!$C:$C,$A210,'2013Figures'!$H:$H,$B210,'2013Figures'!$I:$I,$C210,'2013Figures'!$B:$B,"BrokerToCy",'2013Figures'!$G:$G,"E1",'2013Figures'!$E:$E,$B$1)</f>
        <v>0</v>
      </c>
      <c r="F210" s="9">
        <f>SUMIFS('2013Figures'!$J:$J,'2013Figures'!$C:$C,$A210,'2013Figures'!$H:$H,$B210,'2013Figures'!$I:$I,$C210,'2013Figures'!$B:$B,"BrokerToCy",'2013Figures'!$G:$G,"P1",'2013Figures'!$E:$E,$B$1)</f>
        <v>0</v>
      </c>
      <c r="G210" s="9">
        <f>SUMIFS('2013Figures'!$J:$J,'2013Figures'!$C:$C,$A210,'2013Figures'!$H:$H,$B210,'2013Figures'!$I:$I,$C210,'2013Figures'!$B:$B,"CyToBroker",'2013Figures'!$G:$G,"E1",'2013Figures'!$E:$E,$B$1)</f>
        <v>0</v>
      </c>
      <c r="H210" s="9">
        <f>SUMIFS('2013Figures'!$J:$J,'2013Figures'!$C:$C,$A210,'2013Figures'!$H:$H,$B210,'2013Figures'!$I:$I,$C210,'2013Figures'!$B:$B,"CyToBroker",'2013Figures'!$G:$G,"P1",'2013Figures'!$E:$E,$B$1)</f>
        <v>0</v>
      </c>
      <c r="I210" s="30"/>
      <c r="J210" s="31">
        <v>201301</v>
      </c>
      <c r="K210" s="30"/>
      <c r="L210" s="42">
        <f>SUMIFS('2012Figures'!$J:$J,'2012Figures'!$C:$C,$A210,'2012Figures'!$H:$H,$B210,'2012Figures'!$I:$I,$C210,'2012Figures'!$E:$E,$B$1)</f>
        <v>0</v>
      </c>
      <c r="M210" s="52">
        <f>SUMIFS('2012Figures'!$J:$J,'2012Figures'!$C:$C,$A210,'2012Figures'!$H:$H,$B210,'2012Figures'!$I:$I,$C210,'2012Figures'!$B:$B,"BrokerToCy",'2012Figures'!$G:$G,"E1",'2012Figures'!$E:$E,$B$1)</f>
        <v>0</v>
      </c>
      <c r="N210" s="52">
        <f>SUMIFS('2012Figures'!$J:$J,'2012Figures'!$C:$C,$A210,'2012Figures'!$H:$H,$B210,'2012Figures'!$I:$I,$C210,'2012Figures'!$B:$B,"BrokerToCy",'2012Figures'!$G:$G,"P1",'2012Figures'!$E:$E,$B$1)</f>
        <v>0</v>
      </c>
      <c r="O210" s="52">
        <f>SUMIFS('2012Figures'!$J:$J,'2012Figures'!$C:$C,$A210,'2012Figures'!$H:$H,$B210,'2012Figures'!$I:$I,$C210,'2012Figures'!$B:$B,"CyToBroker",'2012Figures'!$G:$G,"E1",'2012Figures'!$E:$E,$B$1)</f>
        <v>0</v>
      </c>
      <c r="P210" s="52">
        <f>SUMIFS('2012Figures'!$J:$J,'2012Figures'!$C:$C,$A210,'2012Figures'!$H:$H,$B210,'2012Figures'!$I:$I,$C210,'2012Figures'!$B:$B,"CyToBroker",'2012Figures'!$G:$G,"P1",'2012Figures'!$E:$E,$B$1)</f>
        <v>0</v>
      </c>
      <c r="Q210" s="30"/>
      <c r="R210" s="46" t="str">
        <f t="shared" si="28"/>
        <v/>
      </c>
      <c r="S210" s="46" t="str">
        <f t="shared" si="28"/>
        <v/>
      </c>
      <c r="T210" s="46" t="str">
        <f t="shared" si="28"/>
        <v/>
      </c>
      <c r="U210" s="46" t="str">
        <f t="shared" si="28"/>
        <v/>
      </c>
      <c r="V210" s="46" t="str">
        <f t="shared" si="28"/>
        <v/>
      </c>
    </row>
    <row r="211" spans="1:22" x14ac:dyDescent="0.2">
      <c r="A211" s="1">
        <v>121</v>
      </c>
      <c r="B211" s="1" t="s">
        <v>111</v>
      </c>
      <c r="C211" s="8">
        <v>3</v>
      </c>
      <c r="D211" s="29">
        <f>SUMIFS('2013Figures'!$J:$J,'2013Figures'!$C:$C,$A211,'2013Figures'!$H:$H,$B211,'2013Figures'!$I:$I,$C211,'2013Figures'!$E:$E,$B$1)</f>
        <v>0</v>
      </c>
      <c r="E211" s="9">
        <f>SUMIFS('2013Figures'!$J:$J,'2013Figures'!$C:$C,$A211,'2013Figures'!$H:$H,$B211,'2013Figures'!$I:$I,$C211,'2013Figures'!$B:$B,"BrokerToCy",'2013Figures'!$G:$G,"E1",'2013Figures'!$E:$E,$B$1)</f>
        <v>0</v>
      </c>
      <c r="F211" s="9">
        <f>SUMIFS('2013Figures'!$J:$J,'2013Figures'!$C:$C,$A211,'2013Figures'!$H:$H,$B211,'2013Figures'!$I:$I,$C211,'2013Figures'!$B:$B,"BrokerToCy",'2013Figures'!$G:$G,"P1",'2013Figures'!$E:$E,$B$1)</f>
        <v>0</v>
      </c>
      <c r="G211" s="9">
        <f>SUMIFS('2013Figures'!$J:$J,'2013Figures'!$C:$C,$A211,'2013Figures'!$H:$H,$B211,'2013Figures'!$I:$I,$C211,'2013Figures'!$B:$B,"CyToBroker",'2013Figures'!$G:$G,"E1",'2013Figures'!$E:$E,$B$1)</f>
        <v>0</v>
      </c>
      <c r="H211" s="9">
        <f>SUMIFS('2013Figures'!$J:$J,'2013Figures'!$C:$C,$A211,'2013Figures'!$H:$H,$B211,'2013Figures'!$I:$I,$C211,'2013Figures'!$B:$B,"CyToBroker",'2013Figures'!$G:$G,"P1",'2013Figures'!$E:$E,$B$1)</f>
        <v>0</v>
      </c>
      <c r="J211" s="8">
        <v>201201</v>
      </c>
      <c r="L211" s="42">
        <f>SUMIFS('2012Figures'!$J:$J,'2012Figures'!$C:$C,$A211,'2012Figures'!$H:$H,$B211,'2012Figures'!$I:$I,$C211,'2012Figures'!$E:$E,$B$1)</f>
        <v>0</v>
      </c>
      <c r="M211" s="52">
        <f>SUMIFS('2012Figures'!$J:$J,'2012Figures'!$C:$C,$A211,'2012Figures'!$H:$H,$B211,'2012Figures'!$I:$I,$C211,'2012Figures'!$B:$B,"BrokerToCy",'2012Figures'!$G:$G,"E1",'2012Figures'!$E:$E,$B$1)</f>
        <v>0</v>
      </c>
      <c r="N211" s="52">
        <f>SUMIFS('2012Figures'!$J:$J,'2012Figures'!$C:$C,$A211,'2012Figures'!$H:$H,$B211,'2012Figures'!$I:$I,$C211,'2012Figures'!$B:$B,"BrokerToCy",'2012Figures'!$G:$G,"P1",'2012Figures'!$E:$E,$B$1)</f>
        <v>0</v>
      </c>
      <c r="O211" s="52">
        <f>SUMIFS('2012Figures'!$J:$J,'2012Figures'!$C:$C,$A211,'2012Figures'!$H:$H,$B211,'2012Figures'!$I:$I,$C211,'2012Figures'!$B:$B,"CyToBroker",'2012Figures'!$G:$G,"E1",'2012Figures'!$E:$E,$B$1)</f>
        <v>0</v>
      </c>
      <c r="P211" s="52">
        <f>SUMIFS('2012Figures'!$J:$J,'2012Figures'!$C:$C,$A211,'2012Figures'!$H:$H,$B211,'2012Figures'!$I:$I,$C211,'2012Figures'!$B:$B,"CyToBroker",'2012Figures'!$G:$G,"P1",'2012Figures'!$E:$E,$B$1)</f>
        <v>0</v>
      </c>
      <c r="R211" s="46" t="str">
        <f t="shared" si="28"/>
        <v/>
      </c>
      <c r="S211" s="46" t="str">
        <f t="shared" si="28"/>
        <v/>
      </c>
      <c r="T211" s="46" t="str">
        <f t="shared" si="28"/>
        <v/>
      </c>
      <c r="U211" s="46" t="str">
        <f t="shared" si="28"/>
        <v/>
      </c>
      <c r="V211" s="46" t="str">
        <f t="shared" si="28"/>
        <v/>
      </c>
    </row>
    <row r="212" spans="1:22" x14ac:dyDescent="0.2">
      <c r="A212" s="1">
        <v>121</v>
      </c>
      <c r="B212" s="1" t="s">
        <v>111</v>
      </c>
      <c r="C212" s="8">
        <v>2</v>
      </c>
      <c r="D212" s="29">
        <f>SUMIFS('2013Figures'!$J:$J,'2013Figures'!$C:$C,$A212,'2013Figures'!$H:$H,$B212,'2013Figures'!$I:$I,$C212,'2013Figures'!$E:$E,$B$1)</f>
        <v>0</v>
      </c>
      <c r="E212" s="9">
        <f>SUMIFS('2013Figures'!$J:$J,'2013Figures'!$C:$C,$A212,'2013Figures'!$H:$H,$B212,'2013Figures'!$I:$I,$C212,'2013Figures'!$B:$B,"BrokerToCy",'2013Figures'!$G:$G,"E1",'2013Figures'!$E:$E,$B$1)</f>
        <v>0</v>
      </c>
      <c r="F212" s="9">
        <f>SUMIFS('2013Figures'!$J:$J,'2013Figures'!$C:$C,$A212,'2013Figures'!$H:$H,$B212,'2013Figures'!$I:$I,$C212,'2013Figures'!$B:$B,"BrokerToCy",'2013Figures'!$G:$G,"P1",'2013Figures'!$E:$E,$B$1)</f>
        <v>0</v>
      </c>
      <c r="G212" s="9">
        <f>SUMIFS('2013Figures'!$J:$J,'2013Figures'!$C:$C,$A212,'2013Figures'!$H:$H,$B212,'2013Figures'!$I:$I,$C212,'2013Figures'!$B:$B,"CyToBroker",'2013Figures'!$G:$G,"E1",'2013Figures'!$E:$E,$B$1)</f>
        <v>0</v>
      </c>
      <c r="H212" s="9">
        <f>SUMIFS('2013Figures'!$J:$J,'2013Figures'!$C:$C,$A212,'2013Figures'!$H:$H,$B212,'2013Figures'!$I:$I,$C212,'2013Figures'!$B:$B,"CyToBroker",'2013Figures'!$G:$G,"P1",'2013Figures'!$E:$E,$B$1)</f>
        <v>0</v>
      </c>
      <c r="J212" s="8">
        <v>201101</v>
      </c>
      <c r="L212" s="42">
        <f>SUMIFS('2012Figures'!$J:$J,'2012Figures'!$C:$C,$A212,'2012Figures'!$H:$H,$B212,'2012Figures'!$I:$I,$C212,'2012Figures'!$E:$E,$B$1)</f>
        <v>0</v>
      </c>
      <c r="M212" s="52">
        <f>SUMIFS('2012Figures'!$J:$J,'2012Figures'!$C:$C,$A212,'2012Figures'!$H:$H,$B212,'2012Figures'!$I:$I,$C212,'2012Figures'!$B:$B,"BrokerToCy",'2012Figures'!$G:$G,"E1",'2012Figures'!$E:$E,$B$1)</f>
        <v>0</v>
      </c>
      <c r="N212" s="52">
        <f>SUMIFS('2012Figures'!$J:$J,'2012Figures'!$C:$C,$A212,'2012Figures'!$H:$H,$B212,'2012Figures'!$I:$I,$C212,'2012Figures'!$B:$B,"BrokerToCy",'2012Figures'!$G:$G,"P1",'2012Figures'!$E:$E,$B$1)</f>
        <v>0</v>
      </c>
      <c r="O212" s="52">
        <f>SUMIFS('2012Figures'!$J:$J,'2012Figures'!$C:$C,$A212,'2012Figures'!$H:$H,$B212,'2012Figures'!$I:$I,$C212,'2012Figures'!$B:$B,"CyToBroker",'2012Figures'!$G:$G,"E1",'2012Figures'!$E:$E,$B$1)</f>
        <v>0</v>
      </c>
      <c r="P212" s="52">
        <f>SUMIFS('2012Figures'!$J:$J,'2012Figures'!$C:$C,$A212,'2012Figures'!$H:$H,$B212,'2012Figures'!$I:$I,$C212,'2012Figures'!$B:$B,"CyToBroker",'2012Figures'!$G:$G,"P1",'2012Figures'!$E:$E,$B$1)</f>
        <v>0</v>
      </c>
      <c r="R212" s="46" t="str">
        <f t="shared" si="28"/>
        <v/>
      </c>
      <c r="S212" s="46" t="str">
        <f t="shared" si="28"/>
        <v/>
      </c>
      <c r="T212" s="46" t="str">
        <f t="shared" si="28"/>
        <v/>
      </c>
      <c r="U212" s="46" t="str">
        <f t="shared" si="28"/>
        <v/>
      </c>
      <c r="V212" s="46" t="str">
        <f t="shared" si="28"/>
        <v/>
      </c>
    </row>
    <row r="213" spans="1:22" x14ac:dyDescent="0.2">
      <c r="A213" s="1">
        <v>121</v>
      </c>
      <c r="B213" s="1" t="s">
        <v>111</v>
      </c>
      <c r="C213" s="8">
        <v>1</v>
      </c>
      <c r="D213" s="29">
        <f>SUMIFS('2013Figures'!$J:$J,'2013Figures'!$C:$C,$A213,'2013Figures'!$H:$H,$B213,'2013Figures'!$I:$I,$C213,'2013Figures'!$E:$E,$B$1)</f>
        <v>0</v>
      </c>
      <c r="E213" s="9">
        <f>SUMIFS('2013Figures'!$J:$J,'2013Figures'!$C:$C,$A213,'2013Figures'!$H:$H,$B213,'2013Figures'!$I:$I,$C213,'2013Figures'!$B:$B,"BrokerToCy",'2013Figures'!$G:$G,"E1",'2013Figures'!$E:$E,$B$1)</f>
        <v>0</v>
      </c>
      <c r="F213" s="9">
        <f>SUMIFS('2013Figures'!$J:$J,'2013Figures'!$C:$C,$A213,'2013Figures'!$H:$H,$B213,'2013Figures'!$I:$I,$C213,'2013Figures'!$B:$B,"BrokerToCy",'2013Figures'!$G:$G,"P1",'2013Figures'!$E:$E,$B$1)</f>
        <v>0</v>
      </c>
      <c r="G213" s="9">
        <f>SUMIFS('2013Figures'!$J:$J,'2013Figures'!$C:$C,$A213,'2013Figures'!$H:$H,$B213,'2013Figures'!$I:$I,$C213,'2013Figures'!$B:$B,"CyToBroker",'2013Figures'!$G:$G,"E1",'2013Figures'!$E:$E,$B$1)</f>
        <v>0</v>
      </c>
      <c r="H213" s="9">
        <f>SUMIFS('2013Figures'!$J:$J,'2013Figures'!$C:$C,$A213,'2013Figures'!$H:$H,$B213,'2013Figures'!$I:$I,$C213,'2013Figures'!$B:$B,"CyToBroker",'2013Figures'!$G:$G,"P1",'2013Figures'!$E:$E,$B$1)</f>
        <v>0</v>
      </c>
      <c r="J213" s="8">
        <v>201001</v>
      </c>
      <c r="L213" s="42">
        <f>SUMIFS('2012Figures'!$J:$J,'2012Figures'!$C:$C,$A213,'2012Figures'!$H:$H,$B213,'2012Figures'!$I:$I,$C213,'2012Figures'!$E:$E,$B$1)</f>
        <v>0</v>
      </c>
      <c r="M213" s="52">
        <f>SUMIFS('2012Figures'!$J:$J,'2012Figures'!$C:$C,$A213,'2012Figures'!$H:$H,$B213,'2012Figures'!$I:$I,$C213,'2012Figures'!$B:$B,"BrokerToCy",'2012Figures'!$G:$G,"E1",'2012Figures'!$E:$E,$B$1)</f>
        <v>0</v>
      </c>
      <c r="N213" s="52">
        <f>SUMIFS('2012Figures'!$J:$J,'2012Figures'!$C:$C,$A213,'2012Figures'!$H:$H,$B213,'2012Figures'!$I:$I,$C213,'2012Figures'!$B:$B,"BrokerToCy",'2012Figures'!$G:$G,"P1",'2012Figures'!$E:$E,$B$1)</f>
        <v>0</v>
      </c>
      <c r="O213" s="52">
        <f>SUMIFS('2012Figures'!$J:$J,'2012Figures'!$C:$C,$A213,'2012Figures'!$H:$H,$B213,'2012Figures'!$I:$I,$C213,'2012Figures'!$B:$B,"CyToBroker",'2012Figures'!$G:$G,"E1",'2012Figures'!$E:$E,$B$1)</f>
        <v>0</v>
      </c>
      <c r="P213" s="52">
        <f>SUMIFS('2012Figures'!$J:$J,'2012Figures'!$C:$C,$A213,'2012Figures'!$H:$H,$B213,'2012Figures'!$I:$I,$C213,'2012Figures'!$B:$B,"CyToBroker",'2012Figures'!$G:$G,"P1",'2012Figures'!$E:$E,$B$1)</f>
        <v>0</v>
      </c>
      <c r="R213" s="46" t="str">
        <f t="shared" si="28"/>
        <v/>
      </c>
      <c r="S213" s="46" t="str">
        <f t="shared" si="28"/>
        <v/>
      </c>
      <c r="T213" s="46" t="str">
        <f t="shared" si="28"/>
        <v/>
      </c>
      <c r="U213" s="46" t="str">
        <f t="shared" si="28"/>
        <v/>
      </c>
      <c r="V213" s="46" t="str">
        <f t="shared" si="28"/>
        <v/>
      </c>
    </row>
    <row r="214" spans="1:22" x14ac:dyDescent="0.2">
      <c r="A214" s="1">
        <v>121</v>
      </c>
      <c r="B214" s="1" t="s">
        <v>111</v>
      </c>
      <c r="D214" s="29">
        <f>SUMIFS('2013Figures'!$J:$J,'2013Figures'!$C:$C,$A214,'2013Figures'!$I:$I,"",'2013Figures'!$E:$E,$B$1)</f>
        <v>0</v>
      </c>
      <c r="E214" s="9">
        <f>SUMIFS('2013Figures'!$J:$J,'2013Figures'!$C:$C,$A214,'2013Figures'!$I:$I,"",'2013Figures'!$B:$B,"BrokerToCy",'2013Figures'!$G:$G,"E1",'2013Figures'!$E:$E,$B$1)</f>
        <v>0</v>
      </c>
      <c r="F214" s="9">
        <f>SUMIFS('2013Figures'!$J:$J,'2013Figures'!$C:$C,$A214,'2013Figures'!$I:$I,"",'2013Figures'!$B:$B,"BrokerToCy",'2013Figures'!$G:$G,"P1",'2013Figures'!$E:$E,$B$1)</f>
        <v>0</v>
      </c>
      <c r="G214" s="9">
        <f>SUMIFS('2013Figures'!$J:$J,'2013Figures'!$C:$C,$A214,'2013Figures'!$I:$I,"",'2013Figures'!$B:$B,"CyToBroker",'2013Figures'!$G:$G,"E1",'2013Figures'!$E:$E,$B$1)</f>
        <v>0</v>
      </c>
      <c r="H214" s="9">
        <f>SUMIFS('2013Figures'!$J:$J,'2013Figures'!$C:$C,$A214,'2013Figures'!$I:$I,"",'2013Figures'!$B:$B,"CyToBroker",'2013Figures'!$G:$G,"P1",'2013Figures'!$E:$E,$B$1)</f>
        <v>0</v>
      </c>
      <c r="J214" s="8" t="s">
        <v>131</v>
      </c>
      <c r="L214" s="42">
        <f>SUMIFS('2012Figures'!$J:$J,'2012Figures'!$C:$C,$A214,'2012Figures'!$I:$I,"",'2012Figures'!$E:$E,$B$1)</f>
        <v>0</v>
      </c>
      <c r="M214" s="52">
        <f>SUMIFS('2012Figures'!$J:$J,'2012Figures'!$C:$C,$A214,'2012Figures'!$I:$I,"",'2012Figures'!$B:$B,"BrokerToCy",'2012Figures'!$G:$G,"E1",'2012Figures'!$E:$E,$B$1)</f>
        <v>0</v>
      </c>
      <c r="N214" s="52">
        <f>SUMIFS('2012Figures'!$J:$J,'2012Figures'!$C:$C,$A214,'2012Figures'!$I:$I,"",'2012Figures'!$B:$B,"BrokerToCy",'2012Figures'!$G:$G,"P1",'2012Figures'!$E:$E,$B$1)</f>
        <v>0</v>
      </c>
      <c r="O214" s="52">
        <f>SUMIFS('2012Figures'!$J:$J,'2012Figures'!$C:$C,$A214,'2012Figures'!$I:$I,"",'2012Figures'!$B:$B,"CyToBroker",'2012Figures'!$G:$G,"E1",'2012Figures'!$E:$E,$B$1)</f>
        <v>0</v>
      </c>
      <c r="P214" s="52">
        <f>SUMIFS('2012Figures'!$J:$J,'2012Figures'!$C:$C,$A214,'2012Figures'!$I:$I,"",'2012Figures'!$B:$B,"CyToBroker",'2012Figures'!$G:$G,"P1",'2012Figures'!$E:$E,$B$1)</f>
        <v>0</v>
      </c>
      <c r="R214" s="46" t="str">
        <f t="shared" si="28"/>
        <v/>
      </c>
      <c r="S214" s="46" t="str">
        <f t="shared" si="28"/>
        <v/>
      </c>
      <c r="T214" s="46" t="str">
        <f t="shared" si="28"/>
        <v/>
      </c>
      <c r="U214" s="46" t="str">
        <f t="shared" si="28"/>
        <v/>
      </c>
      <c r="V214" s="46" t="str">
        <f t="shared" si="28"/>
        <v/>
      </c>
    </row>
    <row r="215" spans="1:22" x14ac:dyDescent="0.2">
      <c r="A215" s="21"/>
      <c r="B215" s="21" t="s">
        <v>92</v>
      </c>
      <c r="C215" s="22"/>
      <c r="D215" s="23">
        <f>SUM(E215:H215)</f>
        <v>0</v>
      </c>
      <c r="E215" s="23">
        <f>SUM(E207:E214)</f>
        <v>0</v>
      </c>
      <c r="F215" s="23">
        <f>SUM(F207:F214)</f>
        <v>0</v>
      </c>
      <c r="G215" s="23">
        <f>SUM(G207:G214)</f>
        <v>0</v>
      </c>
      <c r="H215" s="23">
        <f>SUM(H207:H214)</f>
        <v>0</v>
      </c>
      <c r="I215" s="21"/>
      <c r="J215" s="22"/>
      <c r="K215" s="21"/>
      <c r="L215" s="43">
        <f>SUM(M215:P215)</f>
        <v>0</v>
      </c>
      <c r="M215" s="43">
        <f>SUM(M207:M214)</f>
        <v>0</v>
      </c>
      <c r="N215" s="43">
        <f>SUM(N207:N214)</f>
        <v>0</v>
      </c>
      <c r="O215" s="43">
        <f>SUM(O207:O214)</f>
        <v>0</v>
      </c>
      <c r="P215" s="43">
        <f>SUM(P207:P214)</f>
        <v>0</v>
      </c>
      <c r="Q215" s="21"/>
      <c r="R215" s="21"/>
      <c r="S215" s="21"/>
      <c r="T215" s="21"/>
      <c r="U215" s="21"/>
      <c r="V215" s="21"/>
    </row>
    <row r="216" spans="1:22" x14ac:dyDescent="0.2">
      <c r="A216" s="28">
        <v>122</v>
      </c>
      <c r="B216" s="28" t="s">
        <v>67</v>
      </c>
      <c r="C216" s="17" t="s">
        <v>88</v>
      </c>
      <c r="D216" s="18">
        <f>SUMIFS('2013Figures'!$J:$J,'2013Figures'!$C:$C,$A216,'2013Figures'!$E:$E,$B$1)</f>
        <v>0</v>
      </c>
      <c r="E216" s="18">
        <f>SUMIFS('2013Figures'!$J:$J,'2013Figures'!$C:$C,$A216,'2013Figures'!$B:$B,"BrokerToCy",'2013Figures'!$G:$G,"E1",'2013Figures'!$E:$E,$B$1)</f>
        <v>0</v>
      </c>
      <c r="F216" s="18">
        <f>SUMIFS('2013Figures'!$J:$J,'2013Figures'!$C:$C,$A216,'2013Figures'!$B:$B,"BrokerToCy",'2013Figures'!$G:$G,"P1",'2013Figures'!$E:$E,$B$1)</f>
        <v>0</v>
      </c>
      <c r="G216" s="18">
        <f>SUMIFS('2013Figures'!$J:$J,'2013Figures'!$C:$C,$A216,'2013Figures'!$B:$B,"CyToBroker",'2013Figures'!$G:$G,"E1",'2013Figures'!$E:$E,$B$1)</f>
        <v>0</v>
      </c>
      <c r="H216" s="18">
        <f>SUMIFS('2013Figures'!$J:$J,'2013Figures'!$C:$C,$A216,'2013Figures'!$B:$B,"CyToBroker",'2013Figures'!$G:$G,"P1",'2013Figures'!$E:$E,$B$1)</f>
        <v>0</v>
      </c>
      <c r="I216" s="28"/>
      <c r="J216" s="17"/>
      <c r="K216" s="28"/>
      <c r="L216" s="50">
        <f>SUMIFS('2012Figures'!$J:$J,'2012Figures'!$C:$C,$A216,'2012Figures'!$E:$E,$B$1)</f>
        <v>0</v>
      </c>
      <c r="M216" s="50">
        <f>SUMIFS('2012Figures'!$J:$J,'2012Figures'!$C:$C,$A216,'2012Figures'!$B:$B,"BrokerToCy",'2012Figures'!$G:$G,"E1",'2012Figures'!$E:$E,$B$1)</f>
        <v>0</v>
      </c>
      <c r="N216" s="50">
        <f>SUMIFS('2012Figures'!$J:$J,'2012Figures'!$C:$C,$A216,'2012Figures'!$B:$B,"BrokerToCy",'2012Figures'!$G:$G,"P1",'2012Figures'!$E:$E,$B$1)</f>
        <v>0</v>
      </c>
      <c r="O216" s="50">
        <f>SUMIFS('2012Figures'!$J:$J,'2012Figures'!$C:$C,$A216,'2012Figures'!$B:$B,"CyToBroker",'2012Figures'!$G:$G,"E1",'2012Figures'!$E:$E,$B$1)</f>
        <v>0</v>
      </c>
      <c r="P216" s="50">
        <f>SUMIFS('2012Figures'!$J:$J,'2012Figures'!$C:$C,$A216,'2012Figures'!$B:$B,"CyToBroker",'2012Figures'!$G:$G,"P1",'2012Figures'!$E:$E,$B$1)</f>
        <v>0</v>
      </c>
      <c r="Q216" s="28"/>
      <c r="R216" s="46" t="str">
        <f t="shared" si="28"/>
        <v/>
      </c>
      <c r="S216" s="46" t="str">
        <f t="shared" si="28"/>
        <v/>
      </c>
      <c r="T216" s="46" t="str">
        <f t="shared" si="28"/>
        <v/>
      </c>
      <c r="U216" s="46" t="str">
        <f t="shared" si="28"/>
        <v/>
      </c>
      <c r="V216" s="46" t="str">
        <f t="shared" si="28"/>
        <v/>
      </c>
    </row>
    <row r="217" spans="1:22" x14ac:dyDescent="0.2">
      <c r="A217" s="1">
        <v>122</v>
      </c>
      <c r="B217" s="1" t="s">
        <v>67</v>
      </c>
      <c r="C217" s="8">
        <v>7</v>
      </c>
      <c r="D217" s="29">
        <f>SUMIFS('2013Figures'!$J:$J,'2013Figures'!$C:$C,$A217,'2013Figures'!$H:$H,$B217,'2013Figures'!$I:$I,$C217,'2013Figures'!$E:$E,$B$1)</f>
        <v>0</v>
      </c>
      <c r="E217" s="9">
        <f>SUMIFS('2013Figures'!$J:$J,'2013Figures'!$C:$C,$A217,'2013Figures'!$H:$H,$B217,'2013Figures'!$I:$I,$C217,'2013Figures'!$B:$B,"BrokerToCy",'2013Figures'!$G:$G,"E1",'2013Figures'!$E:$E,$B$1)</f>
        <v>0</v>
      </c>
      <c r="F217" s="9">
        <f>SUMIFS('2013Figures'!$J:$J,'2013Figures'!$C:$C,$A217,'2013Figures'!$H:$H,$B217,'2013Figures'!$I:$I,$C217,'2013Figures'!$B:$B,"BrokerToCy",'2013Figures'!$G:$G,"P1",'2013Figures'!$E:$E,$B$1)</f>
        <v>0</v>
      </c>
      <c r="G217" s="9">
        <f>SUMIFS('2013Figures'!$J:$J,'2013Figures'!$C:$C,$A217,'2013Figures'!$H:$H,$B217,'2013Figures'!$I:$I,$C217,'2013Figures'!$B:$B,"CyToBroker",'2013Figures'!$G:$G,"E1",'2013Figures'!$E:$E,$B$1)</f>
        <v>0</v>
      </c>
      <c r="H217" s="9">
        <f>SUMIFS('2013Figures'!$J:$J,'2013Figures'!$C:$C,$A217,'2013Figures'!$H:$H,$B217,'2013Figures'!$I:$I,$C217,'2013Figures'!$B:$B,"CyToBroker",'2013Figures'!$G:$G,"P1",'2013Figures'!$E:$E,$B$1)</f>
        <v>0</v>
      </c>
      <c r="I217" s="33"/>
      <c r="J217" s="34"/>
      <c r="K217" s="33"/>
      <c r="L217" s="42">
        <f>SUMIFS('2012Figures'!$J:$J,'2012Figures'!$C:$C,$A217,'2012Figures'!$H:$H,$B217,'2012Figures'!$I:$I,$C217,'2012Figures'!$E:$E,$B$1)</f>
        <v>0</v>
      </c>
      <c r="M217" s="52">
        <f>SUMIFS('2012Figures'!$J:$J,'2012Figures'!$C:$C,$A217,'2012Figures'!$H:$H,$B217,'2012Figures'!$I:$I,$C217,'2012Figures'!$B:$B,"BrokerToCy",'2012Figures'!$G:$G,"E1",'2012Figures'!$E:$E,$B$1)</f>
        <v>0</v>
      </c>
      <c r="N217" s="52">
        <f>SUMIFS('2012Figures'!$J:$J,'2012Figures'!$C:$C,$A217,'2012Figures'!$H:$H,$B217,'2012Figures'!$I:$I,$C217,'2012Figures'!$B:$B,"BrokerToCy",'2012Figures'!$G:$G,"P1",'2012Figures'!$E:$E,$B$1)</f>
        <v>0</v>
      </c>
      <c r="O217" s="52">
        <f>SUMIFS('2012Figures'!$J:$J,'2012Figures'!$C:$C,$A217,'2012Figures'!$H:$H,$B217,'2012Figures'!$I:$I,$C217,'2012Figures'!$B:$B,"CyToBroker",'2012Figures'!$G:$G,"E1",'2012Figures'!$E:$E,$B$1)</f>
        <v>0</v>
      </c>
      <c r="P217" s="52">
        <f>SUMIFS('2012Figures'!$J:$J,'2012Figures'!$C:$C,$A217,'2012Figures'!$H:$H,$B217,'2012Figures'!$I:$I,$C217,'2012Figures'!$B:$B,"CyToBroker",'2012Figures'!$G:$G,"P1",'2012Figures'!$E:$E,$B$1)</f>
        <v>0</v>
      </c>
      <c r="Q217" s="33"/>
      <c r="R217" s="46" t="str">
        <f t="shared" si="28"/>
        <v/>
      </c>
      <c r="S217" s="46" t="str">
        <f t="shared" si="28"/>
        <v/>
      </c>
      <c r="T217" s="46" t="str">
        <f t="shared" si="28"/>
        <v/>
      </c>
      <c r="U217" s="46" t="str">
        <f t="shared" si="28"/>
        <v/>
      </c>
      <c r="V217" s="46" t="str">
        <f t="shared" si="28"/>
        <v/>
      </c>
    </row>
    <row r="218" spans="1:22" x14ac:dyDescent="0.2">
      <c r="A218" s="1">
        <v>122</v>
      </c>
      <c r="B218" s="1" t="s">
        <v>67</v>
      </c>
      <c r="C218" s="8">
        <v>6</v>
      </c>
      <c r="D218" s="29">
        <f>SUMIFS('2013Figures'!$J:$J,'2013Figures'!$C:$C,$A218,'2013Figures'!$H:$H,$B218,'2013Figures'!$I:$I,$C218,'2013Figures'!$E:$E,$B$1)</f>
        <v>0</v>
      </c>
      <c r="E218" s="9">
        <f>SUMIFS('2013Figures'!$J:$J,'2013Figures'!$C:$C,$A218,'2013Figures'!$H:$H,$B218,'2013Figures'!$I:$I,$C218,'2013Figures'!$B:$B,"BrokerToCy",'2013Figures'!$G:$G,"E1",'2013Figures'!$E:$E,$B$1)</f>
        <v>0</v>
      </c>
      <c r="F218" s="9">
        <f>SUMIFS('2013Figures'!$J:$J,'2013Figures'!$C:$C,$A218,'2013Figures'!$H:$H,$B218,'2013Figures'!$I:$I,$C218,'2013Figures'!$B:$B,"BrokerToCy",'2013Figures'!$G:$G,"P1",'2013Figures'!$E:$E,$B$1)</f>
        <v>0</v>
      </c>
      <c r="G218" s="9">
        <f>SUMIFS('2013Figures'!$J:$J,'2013Figures'!$C:$C,$A218,'2013Figures'!$H:$H,$B218,'2013Figures'!$I:$I,$C218,'2013Figures'!$B:$B,"CyToBroker",'2013Figures'!$G:$G,"E1",'2013Figures'!$E:$E,$B$1)</f>
        <v>0</v>
      </c>
      <c r="H218" s="9">
        <f>SUMIFS('2013Figures'!$J:$J,'2013Figures'!$C:$C,$A218,'2013Figures'!$H:$H,$B218,'2013Figures'!$I:$I,$C218,'2013Figures'!$B:$B,"CyToBroker",'2013Figures'!$G:$G,"P1",'2013Figures'!$E:$E,$B$1)</f>
        <v>0</v>
      </c>
      <c r="I218" s="33"/>
      <c r="J218" s="34">
        <v>201501</v>
      </c>
      <c r="K218" s="33"/>
      <c r="L218" s="42">
        <f>SUMIFS('2012Figures'!$J:$J,'2012Figures'!$C:$C,$A218,'2012Figures'!$H:$H,$B218,'2012Figures'!$I:$I,$C218,'2012Figures'!$E:$E,$B$1)</f>
        <v>0</v>
      </c>
      <c r="M218" s="52">
        <f>SUMIFS('2012Figures'!$J:$J,'2012Figures'!$C:$C,$A218,'2012Figures'!$H:$H,$B218,'2012Figures'!$I:$I,$C218,'2012Figures'!$B:$B,"BrokerToCy",'2012Figures'!$G:$G,"E1",'2012Figures'!$E:$E,$B$1)</f>
        <v>0</v>
      </c>
      <c r="N218" s="52">
        <f>SUMIFS('2012Figures'!$J:$J,'2012Figures'!$C:$C,$A218,'2012Figures'!$H:$H,$B218,'2012Figures'!$I:$I,$C218,'2012Figures'!$B:$B,"BrokerToCy",'2012Figures'!$G:$G,"P1",'2012Figures'!$E:$E,$B$1)</f>
        <v>0</v>
      </c>
      <c r="O218" s="52">
        <f>SUMIFS('2012Figures'!$J:$J,'2012Figures'!$C:$C,$A218,'2012Figures'!$H:$H,$B218,'2012Figures'!$I:$I,$C218,'2012Figures'!$B:$B,"CyToBroker",'2012Figures'!$G:$G,"E1",'2012Figures'!$E:$E,$B$1)</f>
        <v>0</v>
      </c>
      <c r="P218" s="52">
        <f>SUMIFS('2012Figures'!$J:$J,'2012Figures'!$C:$C,$A218,'2012Figures'!$H:$H,$B218,'2012Figures'!$I:$I,$C218,'2012Figures'!$B:$B,"CyToBroker",'2012Figures'!$G:$G,"P1",'2012Figures'!$E:$E,$B$1)</f>
        <v>0</v>
      </c>
      <c r="Q218" s="33"/>
      <c r="R218" s="46" t="str">
        <f t="shared" si="28"/>
        <v/>
      </c>
      <c r="S218" s="46" t="str">
        <f t="shared" si="28"/>
        <v/>
      </c>
      <c r="T218" s="46" t="str">
        <f t="shared" si="28"/>
        <v/>
      </c>
      <c r="U218" s="46" t="str">
        <f t="shared" si="28"/>
        <v/>
      </c>
      <c r="V218" s="46" t="str">
        <f t="shared" si="28"/>
        <v/>
      </c>
    </row>
    <row r="219" spans="1:22" x14ac:dyDescent="0.2">
      <c r="A219" s="1">
        <v>122</v>
      </c>
      <c r="B219" s="1" t="s">
        <v>67</v>
      </c>
      <c r="C219" s="8">
        <v>5</v>
      </c>
      <c r="D219" s="29">
        <f>SUMIFS('2013Figures'!$J:$J,'2013Figures'!$C:$C,$A219,'2013Figures'!$H:$H,$B219,'2013Figures'!$I:$I,$C219,'2013Figures'!$E:$E,$B$1)</f>
        <v>0</v>
      </c>
      <c r="E219" s="9">
        <f>SUMIFS('2013Figures'!$J:$J,'2013Figures'!$C:$C,$A219,'2013Figures'!$H:$H,$B219,'2013Figures'!$I:$I,$C219,'2013Figures'!$B:$B,"BrokerToCy",'2013Figures'!$G:$G,"E1",'2013Figures'!$E:$E,$B$1)</f>
        <v>0</v>
      </c>
      <c r="F219" s="9">
        <f>SUMIFS('2013Figures'!$J:$J,'2013Figures'!$C:$C,$A219,'2013Figures'!$H:$H,$B219,'2013Figures'!$I:$I,$C219,'2013Figures'!$B:$B,"BrokerToCy",'2013Figures'!$G:$G,"P1",'2013Figures'!$E:$E,$B$1)</f>
        <v>0</v>
      </c>
      <c r="G219" s="9">
        <f>SUMIFS('2013Figures'!$J:$J,'2013Figures'!$C:$C,$A219,'2013Figures'!$H:$H,$B219,'2013Figures'!$I:$I,$C219,'2013Figures'!$B:$B,"CyToBroker",'2013Figures'!$G:$G,"E1",'2013Figures'!$E:$E,$B$1)</f>
        <v>0</v>
      </c>
      <c r="H219" s="9">
        <f>SUMIFS('2013Figures'!$J:$J,'2013Figures'!$C:$C,$A219,'2013Figures'!$H:$H,$B219,'2013Figures'!$I:$I,$C219,'2013Figures'!$B:$B,"CyToBroker",'2013Figures'!$G:$G,"P1",'2013Figures'!$E:$E,$B$1)</f>
        <v>0</v>
      </c>
      <c r="J219" s="8">
        <v>201401</v>
      </c>
      <c r="L219" s="42">
        <f>SUMIFS('2012Figures'!$J:$J,'2012Figures'!$C:$C,$A219,'2012Figures'!$H:$H,$B219,'2012Figures'!$I:$I,$C219,'2012Figures'!$E:$E,$B$1)</f>
        <v>0</v>
      </c>
      <c r="M219" s="52">
        <f>SUMIFS('2012Figures'!$J:$J,'2012Figures'!$C:$C,$A219,'2012Figures'!$H:$H,$B219,'2012Figures'!$I:$I,$C219,'2012Figures'!$B:$B,"BrokerToCy",'2012Figures'!$G:$G,"E1",'2012Figures'!$E:$E,$B$1)</f>
        <v>0</v>
      </c>
      <c r="N219" s="52">
        <f>SUMIFS('2012Figures'!$J:$J,'2012Figures'!$C:$C,$A219,'2012Figures'!$H:$H,$B219,'2012Figures'!$I:$I,$C219,'2012Figures'!$B:$B,"BrokerToCy",'2012Figures'!$G:$G,"P1",'2012Figures'!$E:$E,$B$1)</f>
        <v>0</v>
      </c>
      <c r="O219" s="52">
        <f>SUMIFS('2012Figures'!$J:$J,'2012Figures'!$C:$C,$A219,'2012Figures'!$H:$H,$B219,'2012Figures'!$I:$I,$C219,'2012Figures'!$B:$B,"CyToBroker",'2012Figures'!$G:$G,"E1",'2012Figures'!$E:$E,$B$1)</f>
        <v>0</v>
      </c>
      <c r="P219" s="52">
        <f>SUMIFS('2012Figures'!$J:$J,'2012Figures'!$C:$C,$A219,'2012Figures'!$H:$H,$B219,'2012Figures'!$I:$I,$C219,'2012Figures'!$B:$B,"CyToBroker",'2012Figures'!$G:$G,"P1",'2012Figures'!$E:$E,$B$1)</f>
        <v>0</v>
      </c>
      <c r="R219" s="46" t="str">
        <f t="shared" si="28"/>
        <v/>
      </c>
      <c r="S219" s="46" t="str">
        <f t="shared" si="28"/>
        <v/>
      </c>
      <c r="T219" s="46" t="str">
        <f t="shared" si="28"/>
        <v/>
      </c>
      <c r="U219" s="46" t="str">
        <f t="shared" si="28"/>
        <v/>
      </c>
      <c r="V219" s="46" t="str">
        <f t="shared" si="28"/>
        <v/>
      </c>
    </row>
    <row r="220" spans="1:22" x14ac:dyDescent="0.2">
      <c r="A220" s="1">
        <v>122</v>
      </c>
      <c r="B220" s="1" t="s">
        <v>67</v>
      </c>
      <c r="C220" s="8">
        <v>4</v>
      </c>
      <c r="D220" s="29">
        <f>SUMIFS('2013Figures'!$J:$J,'2013Figures'!$C:$C,$A220,'2013Figures'!$H:$H,$B220,'2013Figures'!$I:$I,$C220,'2013Figures'!$E:$E,$B$1)</f>
        <v>0</v>
      </c>
      <c r="E220" s="9">
        <f>SUMIFS('2013Figures'!$J:$J,'2013Figures'!$C:$C,$A220,'2013Figures'!$H:$H,$B220,'2013Figures'!$I:$I,$C220,'2013Figures'!$B:$B,"BrokerToCy",'2013Figures'!$G:$G,"E1",'2013Figures'!$E:$E,$B$1)</f>
        <v>0</v>
      </c>
      <c r="F220" s="9">
        <f>SUMIFS('2013Figures'!$J:$J,'2013Figures'!$C:$C,$A220,'2013Figures'!$H:$H,$B220,'2013Figures'!$I:$I,$C220,'2013Figures'!$B:$B,"BrokerToCy",'2013Figures'!$G:$G,"P1",'2013Figures'!$E:$E,$B$1)</f>
        <v>0</v>
      </c>
      <c r="G220" s="9">
        <f>SUMIFS('2013Figures'!$J:$J,'2013Figures'!$C:$C,$A220,'2013Figures'!$H:$H,$B220,'2013Figures'!$I:$I,$C220,'2013Figures'!$B:$B,"CyToBroker",'2013Figures'!$G:$G,"E1",'2013Figures'!$E:$E,$B$1)</f>
        <v>0</v>
      </c>
      <c r="H220" s="9">
        <f>SUMIFS('2013Figures'!$J:$J,'2013Figures'!$C:$C,$A220,'2013Figures'!$H:$H,$B220,'2013Figures'!$I:$I,$C220,'2013Figures'!$B:$B,"CyToBroker",'2013Figures'!$G:$G,"P1",'2013Figures'!$E:$E,$B$1)</f>
        <v>0</v>
      </c>
      <c r="I220" s="30"/>
      <c r="J220" s="31">
        <v>201301</v>
      </c>
      <c r="K220" s="30"/>
      <c r="L220" s="42">
        <f>SUMIFS('2012Figures'!$J:$J,'2012Figures'!$C:$C,$A220,'2012Figures'!$H:$H,$B220,'2012Figures'!$I:$I,$C220,'2012Figures'!$E:$E,$B$1)</f>
        <v>0</v>
      </c>
      <c r="M220" s="52">
        <f>SUMIFS('2012Figures'!$J:$J,'2012Figures'!$C:$C,$A220,'2012Figures'!$H:$H,$B220,'2012Figures'!$I:$I,$C220,'2012Figures'!$B:$B,"BrokerToCy",'2012Figures'!$G:$G,"E1",'2012Figures'!$E:$E,$B$1)</f>
        <v>0</v>
      </c>
      <c r="N220" s="52">
        <f>SUMIFS('2012Figures'!$J:$J,'2012Figures'!$C:$C,$A220,'2012Figures'!$H:$H,$B220,'2012Figures'!$I:$I,$C220,'2012Figures'!$B:$B,"BrokerToCy",'2012Figures'!$G:$G,"P1",'2012Figures'!$E:$E,$B$1)</f>
        <v>0</v>
      </c>
      <c r="O220" s="52">
        <f>SUMIFS('2012Figures'!$J:$J,'2012Figures'!$C:$C,$A220,'2012Figures'!$H:$H,$B220,'2012Figures'!$I:$I,$C220,'2012Figures'!$B:$B,"CyToBroker",'2012Figures'!$G:$G,"E1",'2012Figures'!$E:$E,$B$1)</f>
        <v>0</v>
      </c>
      <c r="P220" s="52">
        <f>SUMIFS('2012Figures'!$J:$J,'2012Figures'!$C:$C,$A220,'2012Figures'!$H:$H,$B220,'2012Figures'!$I:$I,$C220,'2012Figures'!$B:$B,"CyToBroker",'2012Figures'!$G:$G,"P1",'2012Figures'!$E:$E,$B$1)</f>
        <v>0</v>
      </c>
      <c r="Q220" s="30"/>
      <c r="R220" s="46" t="str">
        <f t="shared" si="28"/>
        <v/>
      </c>
      <c r="S220" s="46" t="str">
        <f t="shared" si="28"/>
        <v/>
      </c>
      <c r="T220" s="46" t="str">
        <f t="shared" si="28"/>
        <v/>
      </c>
      <c r="U220" s="46" t="str">
        <f t="shared" si="28"/>
        <v/>
      </c>
      <c r="V220" s="46" t="str">
        <f t="shared" si="28"/>
        <v/>
      </c>
    </row>
    <row r="221" spans="1:22" x14ac:dyDescent="0.2">
      <c r="A221" s="1">
        <v>122</v>
      </c>
      <c r="B221" s="1" t="s">
        <v>67</v>
      </c>
      <c r="C221" s="8">
        <v>3</v>
      </c>
      <c r="D221" s="29">
        <f>SUMIFS('2013Figures'!$J:$J,'2013Figures'!$C:$C,$A221,'2013Figures'!$H:$H,$B221,'2013Figures'!$I:$I,$C221,'2013Figures'!$E:$E,$B$1)</f>
        <v>0</v>
      </c>
      <c r="E221" s="9">
        <f>SUMIFS('2013Figures'!$J:$J,'2013Figures'!$C:$C,$A221,'2013Figures'!$H:$H,$B221,'2013Figures'!$I:$I,$C221,'2013Figures'!$B:$B,"BrokerToCy",'2013Figures'!$G:$G,"E1",'2013Figures'!$E:$E,$B$1)</f>
        <v>0</v>
      </c>
      <c r="F221" s="9">
        <f>SUMIFS('2013Figures'!$J:$J,'2013Figures'!$C:$C,$A221,'2013Figures'!$H:$H,$B221,'2013Figures'!$I:$I,$C221,'2013Figures'!$B:$B,"BrokerToCy",'2013Figures'!$G:$G,"P1",'2013Figures'!$E:$E,$B$1)</f>
        <v>0</v>
      </c>
      <c r="G221" s="9">
        <f>SUMIFS('2013Figures'!$J:$J,'2013Figures'!$C:$C,$A221,'2013Figures'!$H:$H,$B221,'2013Figures'!$I:$I,$C221,'2013Figures'!$B:$B,"CyToBroker",'2013Figures'!$G:$G,"E1",'2013Figures'!$E:$E,$B$1)</f>
        <v>0</v>
      </c>
      <c r="H221" s="9">
        <f>SUMIFS('2013Figures'!$J:$J,'2013Figures'!$C:$C,$A221,'2013Figures'!$H:$H,$B221,'2013Figures'!$I:$I,$C221,'2013Figures'!$B:$B,"CyToBroker",'2013Figures'!$G:$G,"P1",'2013Figures'!$E:$E,$B$1)</f>
        <v>0</v>
      </c>
      <c r="J221" s="8">
        <v>201201</v>
      </c>
      <c r="L221" s="42">
        <f>SUMIFS('2012Figures'!$J:$J,'2012Figures'!$C:$C,$A221,'2012Figures'!$H:$H,$B221,'2012Figures'!$I:$I,$C221,'2012Figures'!$E:$E,$B$1)</f>
        <v>0</v>
      </c>
      <c r="M221" s="52">
        <f>SUMIFS('2012Figures'!$J:$J,'2012Figures'!$C:$C,$A221,'2012Figures'!$H:$H,$B221,'2012Figures'!$I:$I,$C221,'2012Figures'!$B:$B,"BrokerToCy",'2012Figures'!$G:$G,"E1",'2012Figures'!$E:$E,$B$1)</f>
        <v>0</v>
      </c>
      <c r="N221" s="52">
        <f>SUMIFS('2012Figures'!$J:$J,'2012Figures'!$C:$C,$A221,'2012Figures'!$H:$H,$B221,'2012Figures'!$I:$I,$C221,'2012Figures'!$B:$B,"BrokerToCy",'2012Figures'!$G:$G,"P1",'2012Figures'!$E:$E,$B$1)</f>
        <v>0</v>
      </c>
      <c r="O221" s="52">
        <f>SUMIFS('2012Figures'!$J:$J,'2012Figures'!$C:$C,$A221,'2012Figures'!$H:$H,$B221,'2012Figures'!$I:$I,$C221,'2012Figures'!$B:$B,"CyToBroker",'2012Figures'!$G:$G,"E1",'2012Figures'!$E:$E,$B$1)</f>
        <v>0</v>
      </c>
      <c r="P221" s="52">
        <f>SUMIFS('2012Figures'!$J:$J,'2012Figures'!$C:$C,$A221,'2012Figures'!$H:$H,$B221,'2012Figures'!$I:$I,$C221,'2012Figures'!$B:$B,"CyToBroker",'2012Figures'!$G:$G,"P1",'2012Figures'!$E:$E,$B$1)</f>
        <v>0</v>
      </c>
      <c r="R221" s="46" t="str">
        <f t="shared" si="28"/>
        <v/>
      </c>
      <c r="S221" s="46" t="str">
        <f t="shared" si="28"/>
        <v/>
      </c>
      <c r="T221" s="46" t="str">
        <f t="shared" si="28"/>
        <v/>
      </c>
      <c r="U221" s="46" t="str">
        <f t="shared" si="28"/>
        <v/>
      </c>
      <c r="V221" s="46" t="str">
        <f t="shared" si="28"/>
        <v/>
      </c>
    </row>
    <row r="222" spans="1:22" x14ac:dyDescent="0.2">
      <c r="A222" s="1">
        <v>122</v>
      </c>
      <c r="B222" s="1" t="s">
        <v>67</v>
      </c>
      <c r="C222" s="8">
        <v>2</v>
      </c>
      <c r="D222" s="29">
        <f>SUMIFS('2013Figures'!$J:$J,'2013Figures'!$C:$C,$A222,'2013Figures'!$H:$H,$B222,'2013Figures'!$I:$I,$C222,'2013Figures'!$E:$E,$B$1)</f>
        <v>0</v>
      </c>
      <c r="E222" s="9">
        <f>SUMIFS('2013Figures'!$J:$J,'2013Figures'!$C:$C,$A222,'2013Figures'!$H:$H,$B222,'2013Figures'!$I:$I,$C222,'2013Figures'!$B:$B,"BrokerToCy",'2013Figures'!$G:$G,"E1",'2013Figures'!$E:$E,$B$1)</f>
        <v>0</v>
      </c>
      <c r="F222" s="9">
        <f>SUMIFS('2013Figures'!$J:$J,'2013Figures'!$C:$C,$A222,'2013Figures'!$H:$H,$B222,'2013Figures'!$I:$I,$C222,'2013Figures'!$B:$B,"BrokerToCy",'2013Figures'!$G:$G,"P1",'2013Figures'!$E:$E,$B$1)</f>
        <v>0</v>
      </c>
      <c r="G222" s="9">
        <f>SUMIFS('2013Figures'!$J:$J,'2013Figures'!$C:$C,$A222,'2013Figures'!$H:$H,$B222,'2013Figures'!$I:$I,$C222,'2013Figures'!$B:$B,"CyToBroker",'2013Figures'!$G:$G,"E1",'2013Figures'!$E:$E,$B$1)</f>
        <v>0</v>
      </c>
      <c r="H222" s="9">
        <f>SUMIFS('2013Figures'!$J:$J,'2013Figures'!$C:$C,$A222,'2013Figures'!$H:$H,$B222,'2013Figures'!$I:$I,$C222,'2013Figures'!$B:$B,"CyToBroker",'2013Figures'!$G:$G,"P1",'2013Figures'!$E:$E,$B$1)</f>
        <v>0</v>
      </c>
      <c r="J222" s="8">
        <v>201101</v>
      </c>
      <c r="L222" s="42">
        <f>SUMIFS('2012Figures'!$J:$J,'2012Figures'!$C:$C,$A222,'2012Figures'!$H:$H,$B222,'2012Figures'!$I:$I,$C222,'2012Figures'!$E:$E,$B$1)</f>
        <v>0</v>
      </c>
      <c r="M222" s="52">
        <f>SUMIFS('2012Figures'!$J:$J,'2012Figures'!$C:$C,$A222,'2012Figures'!$H:$H,$B222,'2012Figures'!$I:$I,$C222,'2012Figures'!$B:$B,"BrokerToCy",'2012Figures'!$G:$G,"E1",'2012Figures'!$E:$E,$B$1)</f>
        <v>0</v>
      </c>
      <c r="N222" s="52">
        <f>SUMIFS('2012Figures'!$J:$J,'2012Figures'!$C:$C,$A222,'2012Figures'!$H:$H,$B222,'2012Figures'!$I:$I,$C222,'2012Figures'!$B:$B,"BrokerToCy",'2012Figures'!$G:$G,"P1",'2012Figures'!$E:$E,$B$1)</f>
        <v>0</v>
      </c>
      <c r="O222" s="52">
        <f>SUMIFS('2012Figures'!$J:$J,'2012Figures'!$C:$C,$A222,'2012Figures'!$H:$H,$B222,'2012Figures'!$I:$I,$C222,'2012Figures'!$B:$B,"CyToBroker",'2012Figures'!$G:$G,"E1",'2012Figures'!$E:$E,$B$1)</f>
        <v>0</v>
      </c>
      <c r="P222" s="52">
        <f>SUMIFS('2012Figures'!$J:$J,'2012Figures'!$C:$C,$A222,'2012Figures'!$H:$H,$B222,'2012Figures'!$I:$I,$C222,'2012Figures'!$B:$B,"CyToBroker",'2012Figures'!$G:$G,"P1",'2012Figures'!$E:$E,$B$1)</f>
        <v>0</v>
      </c>
      <c r="R222" s="46" t="str">
        <f t="shared" si="28"/>
        <v/>
      </c>
      <c r="S222" s="46" t="str">
        <f t="shared" si="28"/>
        <v/>
      </c>
      <c r="T222" s="46" t="str">
        <f t="shared" si="28"/>
        <v/>
      </c>
      <c r="U222" s="46" t="str">
        <f t="shared" si="28"/>
        <v/>
      </c>
      <c r="V222" s="46" t="str">
        <f t="shared" si="28"/>
        <v/>
      </c>
    </row>
    <row r="223" spans="1:22" x14ac:dyDescent="0.2">
      <c r="A223" s="1">
        <v>122</v>
      </c>
      <c r="B223" s="1" t="s">
        <v>67</v>
      </c>
      <c r="C223" s="8">
        <v>1</v>
      </c>
      <c r="D223" s="29">
        <f>SUMIFS('2013Figures'!$J:$J,'2013Figures'!$C:$C,$A223,'2013Figures'!$H:$H,$B223,'2013Figures'!$I:$I,$C223,'2013Figures'!$E:$E,$B$1)</f>
        <v>0</v>
      </c>
      <c r="E223" s="9">
        <f>SUMIFS('2013Figures'!$J:$J,'2013Figures'!$C:$C,$A223,'2013Figures'!$H:$H,$B223,'2013Figures'!$I:$I,$C223,'2013Figures'!$B:$B,"BrokerToCy",'2013Figures'!$G:$G,"E1",'2013Figures'!$E:$E,$B$1)</f>
        <v>0</v>
      </c>
      <c r="F223" s="9">
        <f>SUMIFS('2013Figures'!$J:$J,'2013Figures'!$C:$C,$A223,'2013Figures'!$H:$H,$B223,'2013Figures'!$I:$I,$C223,'2013Figures'!$B:$B,"BrokerToCy",'2013Figures'!$G:$G,"P1",'2013Figures'!$E:$E,$B$1)</f>
        <v>0</v>
      </c>
      <c r="G223" s="9">
        <f>SUMIFS('2013Figures'!$J:$J,'2013Figures'!$C:$C,$A223,'2013Figures'!$H:$H,$B223,'2013Figures'!$I:$I,$C223,'2013Figures'!$B:$B,"CyToBroker",'2013Figures'!$G:$G,"E1",'2013Figures'!$E:$E,$B$1)</f>
        <v>0</v>
      </c>
      <c r="H223" s="9">
        <f>SUMIFS('2013Figures'!$J:$J,'2013Figures'!$C:$C,$A223,'2013Figures'!$H:$H,$B223,'2013Figures'!$I:$I,$C223,'2013Figures'!$B:$B,"CyToBroker",'2013Figures'!$G:$G,"P1",'2013Figures'!$E:$E,$B$1)</f>
        <v>0</v>
      </c>
      <c r="J223" s="8">
        <v>201001</v>
      </c>
      <c r="L223" s="42">
        <f>SUMIFS('2012Figures'!$J:$J,'2012Figures'!$C:$C,$A223,'2012Figures'!$H:$H,$B223,'2012Figures'!$I:$I,$C223,'2012Figures'!$E:$E,$B$1)</f>
        <v>0</v>
      </c>
      <c r="M223" s="52">
        <f>SUMIFS('2012Figures'!$J:$J,'2012Figures'!$C:$C,$A223,'2012Figures'!$H:$H,$B223,'2012Figures'!$I:$I,$C223,'2012Figures'!$B:$B,"BrokerToCy",'2012Figures'!$G:$G,"E1",'2012Figures'!$E:$E,$B$1)</f>
        <v>0</v>
      </c>
      <c r="N223" s="52">
        <f>SUMIFS('2012Figures'!$J:$J,'2012Figures'!$C:$C,$A223,'2012Figures'!$H:$H,$B223,'2012Figures'!$I:$I,$C223,'2012Figures'!$B:$B,"BrokerToCy",'2012Figures'!$G:$G,"P1",'2012Figures'!$E:$E,$B$1)</f>
        <v>0</v>
      </c>
      <c r="O223" s="52">
        <f>SUMIFS('2012Figures'!$J:$J,'2012Figures'!$C:$C,$A223,'2012Figures'!$H:$H,$B223,'2012Figures'!$I:$I,$C223,'2012Figures'!$B:$B,"CyToBroker",'2012Figures'!$G:$G,"E1",'2012Figures'!$E:$E,$B$1)</f>
        <v>0</v>
      </c>
      <c r="P223" s="52">
        <f>SUMIFS('2012Figures'!$J:$J,'2012Figures'!$C:$C,$A223,'2012Figures'!$H:$H,$B223,'2012Figures'!$I:$I,$C223,'2012Figures'!$B:$B,"CyToBroker",'2012Figures'!$G:$G,"P1",'2012Figures'!$E:$E,$B$1)</f>
        <v>0</v>
      </c>
      <c r="R223" s="46" t="str">
        <f t="shared" si="28"/>
        <v/>
      </c>
      <c r="S223" s="46" t="str">
        <f t="shared" si="28"/>
        <v/>
      </c>
      <c r="T223" s="46" t="str">
        <f t="shared" si="28"/>
        <v/>
      </c>
      <c r="U223" s="46" t="str">
        <f t="shared" si="28"/>
        <v/>
      </c>
      <c r="V223" s="46" t="str">
        <f t="shared" si="28"/>
        <v/>
      </c>
    </row>
    <row r="224" spans="1:22" x14ac:dyDescent="0.2">
      <c r="A224" s="1">
        <v>122</v>
      </c>
      <c r="B224" s="1" t="s">
        <v>67</v>
      </c>
      <c r="D224" s="29">
        <f>SUMIFS('2013Figures'!$J:$J,'2013Figures'!$C:$C,$A224,'2013Figures'!$I:$I,"",'2013Figures'!$E:$E,$B$1)</f>
        <v>0</v>
      </c>
      <c r="E224" s="9">
        <f>SUMIFS('2013Figures'!$J:$J,'2013Figures'!$C:$C,$A224,'2013Figures'!$I:$I,"",'2013Figures'!$B:$B,"BrokerToCy",'2013Figures'!$G:$G,"E1",'2013Figures'!$E:$E,$B$1)</f>
        <v>0</v>
      </c>
      <c r="F224" s="9">
        <f>SUMIFS('2013Figures'!$J:$J,'2013Figures'!$C:$C,$A224,'2013Figures'!$I:$I,"",'2013Figures'!$B:$B,"BrokerToCy",'2013Figures'!$G:$G,"P1",'2013Figures'!$E:$E,$B$1)</f>
        <v>0</v>
      </c>
      <c r="G224" s="9">
        <f>SUMIFS('2013Figures'!$J:$J,'2013Figures'!$C:$C,$A224,'2013Figures'!$I:$I,"",'2013Figures'!$B:$B,"CyToBroker",'2013Figures'!$G:$G,"E1",'2013Figures'!$E:$E,$B$1)</f>
        <v>0</v>
      </c>
      <c r="H224" s="9">
        <f>SUMIFS('2013Figures'!$J:$J,'2013Figures'!$C:$C,$A224,'2013Figures'!$I:$I,"",'2013Figures'!$B:$B,"CyToBroker",'2013Figures'!$G:$G,"P1",'2013Figures'!$E:$E,$B$1)</f>
        <v>0</v>
      </c>
      <c r="J224" s="8" t="s">
        <v>131</v>
      </c>
      <c r="L224" s="42">
        <f>SUMIFS('2012Figures'!$J:$J,'2012Figures'!$C:$C,$A224,'2012Figures'!$I:$I,"",'2012Figures'!$E:$E,$B$1)</f>
        <v>0</v>
      </c>
      <c r="M224" s="52">
        <f>SUMIFS('2012Figures'!$J:$J,'2012Figures'!$C:$C,$A224,'2012Figures'!$I:$I,"",'2012Figures'!$B:$B,"BrokerToCy",'2012Figures'!$G:$G,"E1",'2012Figures'!$E:$E,$B$1)</f>
        <v>0</v>
      </c>
      <c r="N224" s="52">
        <f>SUMIFS('2012Figures'!$J:$J,'2012Figures'!$C:$C,$A224,'2012Figures'!$I:$I,"",'2012Figures'!$B:$B,"BrokerToCy",'2012Figures'!$G:$G,"P1",'2012Figures'!$E:$E,$B$1)</f>
        <v>0</v>
      </c>
      <c r="O224" s="52">
        <f>SUMIFS('2012Figures'!$J:$J,'2012Figures'!$C:$C,$A224,'2012Figures'!$I:$I,"",'2012Figures'!$B:$B,"CyToBroker",'2012Figures'!$G:$G,"E1",'2012Figures'!$E:$E,$B$1)</f>
        <v>0</v>
      </c>
      <c r="P224" s="52">
        <f>SUMIFS('2012Figures'!$J:$J,'2012Figures'!$C:$C,$A224,'2012Figures'!$I:$I,"",'2012Figures'!$B:$B,"CyToBroker",'2012Figures'!$G:$G,"P1",'2012Figures'!$E:$E,$B$1)</f>
        <v>0</v>
      </c>
      <c r="R224" s="46" t="str">
        <f t="shared" si="28"/>
        <v/>
      </c>
      <c r="S224" s="46" t="str">
        <f t="shared" si="28"/>
        <v/>
      </c>
      <c r="T224" s="46" t="str">
        <f t="shared" si="28"/>
        <v/>
      </c>
      <c r="U224" s="46" t="str">
        <f t="shared" si="28"/>
        <v/>
      </c>
      <c r="V224" s="46" t="str">
        <f t="shared" si="28"/>
        <v/>
      </c>
    </row>
    <row r="225" spans="1:22" x14ac:dyDescent="0.2">
      <c r="A225" s="21"/>
      <c r="B225" s="21" t="s">
        <v>92</v>
      </c>
      <c r="C225" s="22"/>
      <c r="D225" s="23">
        <f>SUM(E225:H225)</f>
        <v>0</v>
      </c>
      <c r="E225" s="23">
        <f>SUM(E217:E224)</f>
        <v>0</v>
      </c>
      <c r="F225" s="23">
        <f>SUM(F217:F224)</f>
        <v>0</v>
      </c>
      <c r="G225" s="23">
        <f>SUM(G217:G224)</f>
        <v>0</v>
      </c>
      <c r="H225" s="23">
        <f>SUM(H217:H224)</f>
        <v>0</v>
      </c>
      <c r="I225" s="21"/>
      <c r="J225" s="22"/>
      <c r="K225" s="21"/>
      <c r="L225" s="43">
        <f>SUM(M225:P225)</f>
        <v>0</v>
      </c>
      <c r="M225" s="43">
        <f>SUM(M217:M224)</f>
        <v>0</v>
      </c>
      <c r="N225" s="43">
        <f>SUM(N217:N224)</f>
        <v>0</v>
      </c>
      <c r="O225" s="43">
        <f>SUM(O217:O224)</f>
        <v>0</v>
      </c>
      <c r="P225" s="43">
        <f>SUM(P217:P224)</f>
        <v>0</v>
      </c>
      <c r="Q225" s="21"/>
      <c r="R225" s="21"/>
      <c r="S225" s="21"/>
      <c r="T225" s="21"/>
      <c r="U225" s="21"/>
      <c r="V225" s="21"/>
    </row>
    <row r="226" spans="1:22" x14ac:dyDescent="0.2">
      <c r="A226" s="28">
        <v>123</v>
      </c>
      <c r="B226" s="28" t="s">
        <v>39</v>
      </c>
      <c r="C226" s="17" t="s">
        <v>88</v>
      </c>
      <c r="D226" s="18">
        <f>SUMIFS('2013Figures'!$J:$J,'2013Figures'!$C:$C,$A226,'2013Figures'!$E:$E,$B$1)</f>
        <v>0</v>
      </c>
      <c r="E226" s="18">
        <f>SUMIFS('2013Figures'!$J:$J,'2013Figures'!$C:$C,$A226,'2013Figures'!$B:$B,"BrokerToCy",'2013Figures'!$G:$G,"E1",'2013Figures'!$E:$E,$B$1)</f>
        <v>0</v>
      </c>
      <c r="F226" s="18">
        <f>SUMIFS('2013Figures'!$J:$J,'2013Figures'!$C:$C,$A226,'2013Figures'!$B:$B,"BrokerToCy",'2013Figures'!$G:$G,"P1",'2013Figures'!$E:$E,$B$1)</f>
        <v>0</v>
      </c>
      <c r="G226" s="18">
        <f>SUMIFS('2013Figures'!$J:$J,'2013Figures'!$C:$C,$A226,'2013Figures'!$B:$B,"CyToBroker",'2013Figures'!$G:$G,"E1",'2013Figures'!$E:$E,$B$1)</f>
        <v>0</v>
      </c>
      <c r="H226" s="18">
        <f>SUMIFS('2013Figures'!$J:$J,'2013Figures'!$C:$C,$A226,'2013Figures'!$B:$B,"CyToBroker",'2013Figures'!$G:$G,"P1",'2013Figures'!$E:$E,$B$1)</f>
        <v>0</v>
      </c>
      <c r="I226" s="28"/>
      <c r="J226" s="17"/>
      <c r="K226" s="28"/>
      <c r="L226" s="50">
        <f>SUMIFS('2012Figures'!$J:$J,'2012Figures'!$C:$C,$A226,'2012Figures'!$E:$E,$B$1)</f>
        <v>0</v>
      </c>
      <c r="M226" s="50">
        <f>SUMIFS('2012Figures'!$J:$J,'2012Figures'!$C:$C,$A226,'2012Figures'!$B:$B,"BrokerToCy",'2012Figures'!$G:$G,"E1",'2012Figures'!$E:$E,$B$1)</f>
        <v>0</v>
      </c>
      <c r="N226" s="50">
        <f>SUMIFS('2012Figures'!$J:$J,'2012Figures'!$C:$C,$A226,'2012Figures'!$B:$B,"BrokerToCy",'2012Figures'!$G:$G,"P1",'2012Figures'!$E:$E,$B$1)</f>
        <v>0</v>
      </c>
      <c r="O226" s="50">
        <f>SUMIFS('2012Figures'!$J:$J,'2012Figures'!$C:$C,$A226,'2012Figures'!$B:$B,"CyToBroker",'2012Figures'!$G:$G,"E1",'2012Figures'!$E:$E,$B$1)</f>
        <v>0</v>
      </c>
      <c r="P226" s="50">
        <f>SUMIFS('2012Figures'!$J:$J,'2012Figures'!$C:$C,$A226,'2012Figures'!$B:$B,"CyToBroker",'2012Figures'!$G:$G,"P1",'2012Figures'!$E:$E,$B$1)</f>
        <v>0</v>
      </c>
      <c r="Q226" s="28"/>
      <c r="R226" s="46" t="str">
        <f t="shared" si="28"/>
        <v/>
      </c>
      <c r="S226" s="46" t="str">
        <f t="shared" si="28"/>
        <v/>
      </c>
      <c r="T226" s="46" t="str">
        <f t="shared" si="28"/>
        <v/>
      </c>
      <c r="U226" s="46" t="str">
        <f t="shared" si="28"/>
        <v/>
      </c>
      <c r="V226" s="46" t="str">
        <f t="shared" si="28"/>
        <v/>
      </c>
    </row>
    <row r="227" spans="1:22" x14ac:dyDescent="0.2">
      <c r="A227" s="1">
        <v>123</v>
      </c>
      <c r="B227" s="1" t="s">
        <v>39</v>
      </c>
      <c r="C227" s="8">
        <v>6</v>
      </c>
      <c r="D227" s="29">
        <f>SUMIFS('2013Figures'!$J:$J,'2013Figures'!$C:$C,$A227,'2013Figures'!$H:$H,$B227,'2013Figures'!$I:$I,$C227,'2013Figures'!$E:$E,$B$1)</f>
        <v>0</v>
      </c>
      <c r="E227" s="9">
        <f>SUMIFS('2013Figures'!$J:$J,'2013Figures'!$C:$C,$A227,'2013Figures'!$H:$H,$B227,'2013Figures'!$I:$I,$C227,'2013Figures'!$B:$B,"BrokerToCy",'2013Figures'!$G:$G,"E1",'2013Figures'!$E:$E,$B$1)</f>
        <v>0</v>
      </c>
      <c r="F227" s="9">
        <f>SUMIFS('2013Figures'!$J:$J,'2013Figures'!$C:$C,$A227,'2013Figures'!$H:$H,$B227,'2013Figures'!$I:$I,$C227,'2013Figures'!$B:$B,"BrokerToCy",'2013Figures'!$G:$G,"P1",'2013Figures'!$E:$E,$B$1)</f>
        <v>0</v>
      </c>
      <c r="G227" s="9">
        <f>SUMIFS('2013Figures'!$J:$J,'2013Figures'!$C:$C,$A227,'2013Figures'!$H:$H,$B227,'2013Figures'!$I:$I,$C227,'2013Figures'!$B:$B,"CyToBroker",'2013Figures'!$G:$G,"E1",'2013Figures'!$E:$E,$B$1)</f>
        <v>0</v>
      </c>
      <c r="H227" s="9">
        <f>SUMIFS('2013Figures'!$J:$J,'2013Figures'!$C:$C,$A227,'2013Figures'!$H:$H,$B227,'2013Figures'!$I:$I,$C227,'2013Figures'!$B:$B,"CyToBroker",'2013Figures'!$G:$G,"P1",'2013Figures'!$E:$E,$B$1)</f>
        <v>0</v>
      </c>
      <c r="J227" s="8">
        <v>201501</v>
      </c>
      <c r="L227" s="42">
        <f>SUMIFS('2012Figures'!$J:$J,'2012Figures'!$C:$C,$A227,'2012Figures'!$H:$H,$B227,'2012Figures'!$I:$I,$C227,'2012Figures'!$E:$E,$B$1)</f>
        <v>0</v>
      </c>
      <c r="M227" s="52">
        <f>SUMIFS('2012Figures'!$J:$J,'2012Figures'!$C:$C,$A227,'2012Figures'!$H:$H,$B227,'2012Figures'!$I:$I,$C227,'2012Figures'!$B:$B,"BrokerToCy",'2012Figures'!$G:$G,"E1",'2012Figures'!$E:$E,$B$1)</f>
        <v>0</v>
      </c>
      <c r="N227" s="52">
        <f>SUMIFS('2012Figures'!$J:$J,'2012Figures'!$C:$C,$A227,'2012Figures'!$H:$H,$B227,'2012Figures'!$I:$I,$C227,'2012Figures'!$B:$B,"BrokerToCy",'2012Figures'!$G:$G,"P1",'2012Figures'!$E:$E,$B$1)</f>
        <v>0</v>
      </c>
      <c r="O227" s="52">
        <f>SUMIFS('2012Figures'!$J:$J,'2012Figures'!$C:$C,$A227,'2012Figures'!$H:$H,$B227,'2012Figures'!$I:$I,$C227,'2012Figures'!$B:$B,"CyToBroker",'2012Figures'!$G:$G,"E1",'2012Figures'!$E:$E,$B$1)</f>
        <v>0</v>
      </c>
      <c r="P227" s="52">
        <f>SUMIFS('2012Figures'!$J:$J,'2012Figures'!$C:$C,$A227,'2012Figures'!$H:$H,$B227,'2012Figures'!$I:$I,$C227,'2012Figures'!$B:$B,"CyToBroker",'2012Figures'!$G:$G,"P1",'2012Figures'!$E:$E,$B$1)</f>
        <v>0</v>
      </c>
      <c r="R227" s="46" t="str">
        <f t="shared" si="28"/>
        <v/>
      </c>
      <c r="S227" s="46" t="str">
        <f t="shared" si="28"/>
        <v/>
      </c>
      <c r="T227" s="46" t="str">
        <f t="shared" si="28"/>
        <v/>
      </c>
      <c r="U227" s="46" t="str">
        <f t="shared" si="28"/>
        <v/>
      </c>
      <c r="V227" s="46" t="str">
        <f t="shared" si="28"/>
        <v/>
      </c>
    </row>
    <row r="228" spans="1:22" x14ac:dyDescent="0.2">
      <c r="A228" s="1">
        <v>123</v>
      </c>
      <c r="B228" s="1" t="s">
        <v>39</v>
      </c>
      <c r="C228" s="8">
        <v>5</v>
      </c>
      <c r="D228" s="29">
        <f>SUMIFS('2013Figures'!$J:$J,'2013Figures'!$C:$C,$A228,'2013Figures'!$H:$H,$B228,'2013Figures'!$I:$I,$C228,'2013Figures'!$E:$E,$B$1)</f>
        <v>0</v>
      </c>
      <c r="E228" s="9">
        <f>SUMIFS('2013Figures'!$J:$J,'2013Figures'!$C:$C,$A228,'2013Figures'!$H:$H,$B228,'2013Figures'!$I:$I,$C228,'2013Figures'!$B:$B,"BrokerToCy",'2013Figures'!$G:$G,"E1",'2013Figures'!$E:$E,$B$1)</f>
        <v>0</v>
      </c>
      <c r="F228" s="9">
        <f>SUMIFS('2013Figures'!$J:$J,'2013Figures'!$C:$C,$A228,'2013Figures'!$H:$H,$B228,'2013Figures'!$I:$I,$C228,'2013Figures'!$B:$B,"BrokerToCy",'2013Figures'!$G:$G,"P1",'2013Figures'!$E:$E,$B$1)</f>
        <v>0</v>
      </c>
      <c r="G228" s="9">
        <f>SUMIFS('2013Figures'!$J:$J,'2013Figures'!$C:$C,$A228,'2013Figures'!$H:$H,$B228,'2013Figures'!$I:$I,$C228,'2013Figures'!$B:$B,"CyToBroker",'2013Figures'!$G:$G,"E1",'2013Figures'!$E:$E,$B$1)</f>
        <v>0</v>
      </c>
      <c r="H228" s="9">
        <f>SUMIFS('2013Figures'!$J:$J,'2013Figures'!$C:$C,$A228,'2013Figures'!$H:$H,$B228,'2013Figures'!$I:$I,$C228,'2013Figures'!$B:$B,"CyToBroker",'2013Figures'!$G:$G,"P1",'2013Figures'!$E:$E,$B$1)</f>
        <v>0</v>
      </c>
      <c r="J228" s="8">
        <v>201401</v>
      </c>
      <c r="L228" s="42">
        <f>SUMIFS('2012Figures'!$J:$J,'2012Figures'!$C:$C,$A228,'2012Figures'!$H:$H,$B228,'2012Figures'!$I:$I,$C228,'2012Figures'!$E:$E,$B$1)</f>
        <v>0</v>
      </c>
      <c r="M228" s="52">
        <f>SUMIFS('2012Figures'!$J:$J,'2012Figures'!$C:$C,$A228,'2012Figures'!$H:$H,$B228,'2012Figures'!$I:$I,$C228,'2012Figures'!$B:$B,"BrokerToCy",'2012Figures'!$G:$G,"E1",'2012Figures'!$E:$E,$B$1)</f>
        <v>0</v>
      </c>
      <c r="N228" s="52">
        <f>SUMIFS('2012Figures'!$J:$J,'2012Figures'!$C:$C,$A228,'2012Figures'!$H:$H,$B228,'2012Figures'!$I:$I,$C228,'2012Figures'!$B:$B,"BrokerToCy",'2012Figures'!$G:$G,"P1",'2012Figures'!$E:$E,$B$1)</f>
        <v>0</v>
      </c>
      <c r="O228" s="52">
        <f>SUMIFS('2012Figures'!$J:$J,'2012Figures'!$C:$C,$A228,'2012Figures'!$H:$H,$B228,'2012Figures'!$I:$I,$C228,'2012Figures'!$B:$B,"CyToBroker",'2012Figures'!$G:$G,"E1",'2012Figures'!$E:$E,$B$1)</f>
        <v>0</v>
      </c>
      <c r="P228" s="52">
        <f>SUMIFS('2012Figures'!$J:$J,'2012Figures'!$C:$C,$A228,'2012Figures'!$H:$H,$B228,'2012Figures'!$I:$I,$C228,'2012Figures'!$B:$B,"CyToBroker",'2012Figures'!$G:$G,"P1",'2012Figures'!$E:$E,$B$1)</f>
        <v>0</v>
      </c>
      <c r="R228" s="46" t="str">
        <f t="shared" si="28"/>
        <v/>
      </c>
      <c r="S228" s="46" t="str">
        <f t="shared" si="28"/>
        <v/>
      </c>
      <c r="T228" s="46" t="str">
        <f t="shared" si="28"/>
        <v/>
      </c>
      <c r="U228" s="46" t="str">
        <f t="shared" si="28"/>
        <v/>
      </c>
      <c r="V228" s="46" t="str">
        <f t="shared" si="28"/>
        <v/>
      </c>
    </row>
    <row r="229" spans="1:22" x14ac:dyDescent="0.2">
      <c r="A229" s="1">
        <v>123</v>
      </c>
      <c r="B229" s="1" t="s">
        <v>39</v>
      </c>
      <c r="C229" s="8">
        <v>4</v>
      </c>
      <c r="D229" s="29">
        <f>SUMIFS('2013Figures'!$J:$J,'2013Figures'!$C:$C,$A229,'2013Figures'!$H:$H,$B229,'2013Figures'!$I:$I,$C229,'2013Figures'!$E:$E,$B$1)</f>
        <v>0</v>
      </c>
      <c r="E229" s="9">
        <f>SUMIFS('2013Figures'!$J:$J,'2013Figures'!$C:$C,$A229,'2013Figures'!$H:$H,$B229,'2013Figures'!$I:$I,$C229,'2013Figures'!$B:$B,"BrokerToCy",'2013Figures'!$G:$G,"E1",'2013Figures'!$E:$E,$B$1)</f>
        <v>0</v>
      </c>
      <c r="F229" s="9">
        <f>SUMIFS('2013Figures'!$J:$J,'2013Figures'!$C:$C,$A229,'2013Figures'!$H:$H,$B229,'2013Figures'!$I:$I,$C229,'2013Figures'!$B:$B,"BrokerToCy",'2013Figures'!$G:$G,"P1",'2013Figures'!$E:$E,$B$1)</f>
        <v>0</v>
      </c>
      <c r="G229" s="9">
        <f>SUMIFS('2013Figures'!$J:$J,'2013Figures'!$C:$C,$A229,'2013Figures'!$H:$H,$B229,'2013Figures'!$I:$I,$C229,'2013Figures'!$B:$B,"CyToBroker",'2013Figures'!$G:$G,"E1",'2013Figures'!$E:$E,$B$1)</f>
        <v>0</v>
      </c>
      <c r="H229" s="9">
        <f>SUMIFS('2013Figures'!$J:$J,'2013Figures'!$C:$C,$A229,'2013Figures'!$H:$H,$B229,'2013Figures'!$I:$I,$C229,'2013Figures'!$B:$B,"CyToBroker",'2013Figures'!$G:$G,"P1",'2013Figures'!$E:$E,$B$1)</f>
        <v>0</v>
      </c>
      <c r="I229" s="30"/>
      <c r="J229" s="31">
        <v>201301</v>
      </c>
      <c r="K229" s="30"/>
      <c r="L229" s="42">
        <f>SUMIFS('2012Figures'!$J:$J,'2012Figures'!$C:$C,$A229,'2012Figures'!$H:$H,$B229,'2012Figures'!$I:$I,$C229,'2012Figures'!$E:$E,$B$1)</f>
        <v>0</v>
      </c>
      <c r="M229" s="52">
        <f>SUMIFS('2012Figures'!$J:$J,'2012Figures'!$C:$C,$A229,'2012Figures'!$H:$H,$B229,'2012Figures'!$I:$I,$C229,'2012Figures'!$B:$B,"BrokerToCy",'2012Figures'!$G:$G,"E1",'2012Figures'!$E:$E,$B$1)</f>
        <v>0</v>
      </c>
      <c r="N229" s="52">
        <f>SUMIFS('2012Figures'!$J:$J,'2012Figures'!$C:$C,$A229,'2012Figures'!$H:$H,$B229,'2012Figures'!$I:$I,$C229,'2012Figures'!$B:$B,"BrokerToCy",'2012Figures'!$G:$G,"P1",'2012Figures'!$E:$E,$B$1)</f>
        <v>0</v>
      </c>
      <c r="O229" s="52">
        <f>SUMIFS('2012Figures'!$J:$J,'2012Figures'!$C:$C,$A229,'2012Figures'!$H:$H,$B229,'2012Figures'!$I:$I,$C229,'2012Figures'!$B:$B,"CyToBroker",'2012Figures'!$G:$G,"E1",'2012Figures'!$E:$E,$B$1)</f>
        <v>0</v>
      </c>
      <c r="P229" s="52">
        <f>SUMIFS('2012Figures'!$J:$J,'2012Figures'!$C:$C,$A229,'2012Figures'!$H:$H,$B229,'2012Figures'!$I:$I,$C229,'2012Figures'!$B:$B,"CyToBroker",'2012Figures'!$G:$G,"P1",'2012Figures'!$E:$E,$B$1)</f>
        <v>0</v>
      </c>
      <c r="Q229" s="30"/>
      <c r="R229" s="46" t="str">
        <f t="shared" si="28"/>
        <v/>
      </c>
      <c r="S229" s="46" t="str">
        <f t="shared" si="28"/>
        <v/>
      </c>
      <c r="T229" s="46" t="str">
        <f t="shared" si="28"/>
        <v/>
      </c>
      <c r="U229" s="46" t="str">
        <f t="shared" si="28"/>
        <v/>
      </c>
      <c r="V229" s="46" t="str">
        <f t="shared" si="28"/>
        <v/>
      </c>
    </row>
    <row r="230" spans="1:22" x14ac:dyDescent="0.2">
      <c r="A230" s="1">
        <v>123</v>
      </c>
      <c r="B230" s="1" t="s">
        <v>39</v>
      </c>
      <c r="C230" s="8">
        <v>3</v>
      </c>
      <c r="D230" s="29">
        <f>SUMIFS('2013Figures'!$J:$J,'2013Figures'!$C:$C,$A230,'2013Figures'!$H:$H,$B230,'2013Figures'!$I:$I,$C230,'2013Figures'!$E:$E,$B$1)</f>
        <v>0</v>
      </c>
      <c r="E230" s="9">
        <f>SUMIFS('2013Figures'!$J:$J,'2013Figures'!$C:$C,$A230,'2013Figures'!$H:$H,$B230,'2013Figures'!$I:$I,$C230,'2013Figures'!$B:$B,"BrokerToCy",'2013Figures'!$G:$G,"E1",'2013Figures'!$E:$E,$B$1)</f>
        <v>0</v>
      </c>
      <c r="F230" s="9">
        <f>SUMIFS('2013Figures'!$J:$J,'2013Figures'!$C:$C,$A230,'2013Figures'!$H:$H,$B230,'2013Figures'!$I:$I,$C230,'2013Figures'!$B:$B,"BrokerToCy",'2013Figures'!$G:$G,"P1",'2013Figures'!$E:$E,$B$1)</f>
        <v>0</v>
      </c>
      <c r="G230" s="9">
        <f>SUMIFS('2013Figures'!$J:$J,'2013Figures'!$C:$C,$A230,'2013Figures'!$H:$H,$B230,'2013Figures'!$I:$I,$C230,'2013Figures'!$B:$B,"CyToBroker",'2013Figures'!$G:$G,"E1",'2013Figures'!$E:$E,$B$1)</f>
        <v>0</v>
      </c>
      <c r="H230" s="9">
        <f>SUMIFS('2013Figures'!$J:$J,'2013Figures'!$C:$C,$A230,'2013Figures'!$H:$H,$B230,'2013Figures'!$I:$I,$C230,'2013Figures'!$B:$B,"CyToBroker",'2013Figures'!$G:$G,"P1",'2013Figures'!$E:$E,$B$1)</f>
        <v>0</v>
      </c>
      <c r="J230" s="8">
        <v>201201</v>
      </c>
      <c r="L230" s="42">
        <f>SUMIFS('2012Figures'!$J:$J,'2012Figures'!$C:$C,$A230,'2012Figures'!$H:$H,$B230,'2012Figures'!$I:$I,$C230,'2012Figures'!$E:$E,$B$1)</f>
        <v>0</v>
      </c>
      <c r="M230" s="52">
        <f>SUMIFS('2012Figures'!$J:$J,'2012Figures'!$C:$C,$A230,'2012Figures'!$H:$H,$B230,'2012Figures'!$I:$I,$C230,'2012Figures'!$B:$B,"BrokerToCy",'2012Figures'!$G:$G,"E1",'2012Figures'!$E:$E,$B$1)</f>
        <v>0</v>
      </c>
      <c r="N230" s="52">
        <f>SUMIFS('2012Figures'!$J:$J,'2012Figures'!$C:$C,$A230,'2012Figures'!$H:$H,$B230,'2012Figures'!$I:$I,$C230,'2012Figures'!$B:$B,"BrokerToCy",'2012Figures'!$G:$G,"P1",'2012Figures'!$E:$E,$B$1)</f>
        <v>0</v>
      </c>
      <c r="O230" s="52">
        <f>SUMIFS('2012Figures'!$J:$J,'2012Figures'!$C:$C,$A230,'2012Figures'!$H:$H,$B230,'2012Figures'!$I:$I,$C230,'2012Figures'!$B:$B,"CyToBroker",'2012Figures'!$G:$G,"E1",'2012Figures'!$E:$E,$B$1)</f>
        <v>0</v>
      </c>
      <c r="P230" s="52">
        <f>SUMIFS('2012Figures'!$J:$J,'2012Figures'!$C:$C,$A230,'2012Figures'!$H:$H,$B230,'2012Figures'!$I:$I,$C230,'2012Figures'!$B:$B,"CyToBroker",'2012Figures'!$G:$G,"P1",'2012Figures'!$E:$E,$B$1)</f>
        <v>0</v>
      </c>
      <c r="R230" s="46" t="str">
        <f t="shared" si="28"/>
        <v/>
      </c>
      <c r="S230" s="46" t="str">
        <f t="shared" si="28"/>
        <v/>
      </c>
      <c r="T230" s="46" t="str">
        <f t="shared" si="28"/>
        <v/>
      </c>
      <c r="U230" s="46" t="str">
        <f t="shared" si="28"/>
        <v/>
      </c>
      <c r="V230" s="46" t="str">
        <f t="shared" si="28"/>
        <v/>
      </c>
    </row>
    <row r="231" spans="1:22" x14ac:dyDescent="0.2">
      <c r="A231" s="1">
        <v>123</v>
      </c>
      <c r="B231" s="1" t="s">
        <v>39</v>
      </c>
      <c r="C231" s="8">
        <v>2</v>
      </c>
      <c r="D231" s="29">
        <f>SUMIFS('2013Figures'!$J:$J,'2013Figures'!$C:$C,$A231,'2013Figures'!$H:$H,$B231,'2013Figures'!$I:$I,$C231,'2013Figures'!$E:$E,$B$1)</f>
        <v>0</v>
      </c>
      <c r="E231" s="9">
        <f>SUMIFS('2013Figures'!$J:$J,'2013Figures'!$C:$C,$A231,'2013Figures'!$H:$H,$B231,'2013Figures'!$I:$I,$C231,'2013Figures'!$B:$B,"BrokerToCy",'2013Figures'!$G:$G,"E1",'2013Figures'!$E:$E,$B$1)</f>
        <v>0</v>
      </c>
      <c r="F231" s="9">
        <f>SUMIFS('2013Figures'!$J:$J,'2013Figures'!$C:$C,$A231,'2013Figures'!$H:$H,$B231,'2013Figures'!$I:$I,$C231,'2013Figures'!$B:$B,"BrokerToCy",'2013Figures'!$G:$G,"P1",'2013Figures'!$E:$E,$B$1)</f>
        <v>0</v>
      </c>
      <c r="G231" s="9">
        <f>SUMIFS('2013Figures'!$J:$J,'2013Figures'!$C:$C,$A231,'2013Figures'!$H:$H,$B231,'2013Figures'!$I:$I,$C231,'2013Figures'!$B:$B,"CyToBroker",'2013Figures'!$G:$G,"E1",'2013Figures'!$E:$E,$B$1)</f>
        <v>0</v>
      </c>
      <c r="H231" s="9">
        <f>SUMIFS('2013Figures'!$J:$J,'2013Figures'!$C:$C,$A231,'2013Figures'!$H:$H,$B231,'2013Figures'!$I:$I,$C231,'2013Figures'!$B:$B,"CyToBroker",'2013Figures'!$G:$G,"P1",'2013Figures'!$E:$E,$B$1)</f>
        <v>0</v>
      </c>
      <c r="J231" s="8">
        <v>201101</v>
      </c>
      <c r="L231" s="42">
        <f>SUMIFS('2012Figures'!$J:$J,'2012Figures'!$C:$C,$A231,'2012Figures'!$H:$H,$B231,'2012Figures'!$I:$I,$C231,'2012Figures'!$E:$E,$B$1)</f>
        <v>0</v>
      </c>
      <c r="M231" s="52">
        <f>SUMIFS('2012Figures'!$J:$J,'2012Figures'!$C:$C,$A231,'2012Figures'!$H:$H,$B231,'2012Figures'!$I:$I,$C231,'2012Figures'!$B:$B,"BrokerToCy",'2012Figures'!$G:$G,"E1",'2012Figures'!$E:$E,$B$1)</f>
        <v>0</v>
      </c>
      <c r="N231" s="52">
        <f>SUMIFS('2012Figures'!$J:$J,'2012Figures'!$C:$C,$A231,'2012Figures'!$H:$H,$B231,'2012Figures'!$I:$I,$C231,'2012Figures'!$B:$B,"BrokerToCy",'2012Figures'!$G:$G,"P1",'2012Figures'!$E:$E,$B$1)</f>
        <v>0</v>
      </c>
      <c r="O231" s="52">
        <f>SUMIFS('2012Figures'!$J:$J,'2012Figures'!$C:$C,$A231,'2012Figures'!$H:$H,$B231,'2012Figures'!$I:$I,$C231,'2012Figures'!$B:$B,"CyToBroker",'2012Figures'!$G:$G,"E1",'2012Figures'!$E:$E,$B$1)</f>
        <v>0</v>
      </c>
      <c r="P231" s="52">
        <f>SUMIFS('2012Figures'!$J:$J,'2012Figures'!$C:$C,$A231,'2012Figures'!$H:$H,$B231,'2012Figures'!$I:$I,$C231,'2012Figures'!$B:$B,"CyToBroker",'2012Figures'!$G:$G,"P1",'2012Figures'!$E:$E,$B$1)</f>
        <v>0</v>
      </c>
      <c r="R231" s="46" t="str">
        <f t="shared" si="28"/>
        <v/>
      </c>
      <c r="S231" s="46" t="str">
        <f t="shared" si="28"/>
        <v/>
      </c>
      <c r="T231" s="46" t="str">
        <f t="shared" si="28"/>
        <v/>
      </c>
      <c r="U231" s="46" t="str">
        <f t="shared" si="28"/>
        <v/>
      </c>
      <c r="V231" s="46" t="str">
        <f t="shared" si="28"/>
        <v/>
      </c>
    </row>
    <row r="232" spans="1:22" x14ac:dyDescent="0.2">
      <c r="A232" s="1">
        <v>123</v>
      </c>
      <c r="B232" s="1" t="s">
        <v>39</v>
      </c>
      <c r="C232" s="8">
        <v>1</v>
      </c>
      <c r="D232" s="29">
        <f>SUMIFS('2013Figures'!$J:$J,'2013Figures'!$C:$C,$A232,'2013Figures'!$H:$H,$B232,'2013Figures'!$I:$I,$C232,'2013Figures'!$E:$E,$B$1)</f>
        <v>0</v>
      </c>
      <c r="E232" s="9">
        <f>SUMIFS('2013Figures'!$J:$J,'2013Figures'!$C:$C,$A232,'2013Figures'!$H:$H,$B232,'2013Figures'!$I:$I,$C232,'2013Figures'!$B:$B,"BrokerToCy",'2013Figures'!$G:$G,"E1",'2013Figures'!$E:$E,$B$1)</f>
        <v>0</v>
      </c>
      <c r="F232" s="9">
        <f>SUMIFS('2013Figures'!$J:$J,'2013Figures'!$C:$C,$A232,'2013Figures'!$H:$H,$B232,'2013Figures'!$I:$I,$C232,'2013Figures'!$B:$B,"BrokerToCy",'2013Figures'!$G:$G,"P1",'2013Figures'!$E:$E,$B$1)</f>
        <v>0</v>
      </c>
      <c r="G232" s="9">
        <f>SUMIFS('2013Figures'!$J:$J,'2013Figures'!$C:$C,$A232,'2013Figures'!$H:$H,$B232,'2013Figures'!$I:$I,$C232,'2013Figures'!$B:$B,"CyToBroker",'2013Figures'!$G:$G,"E1",'2013Figures'!$E:$E,$B$1)</f>
        <v>0</v>
      </c>
      <c r="H232" s="9">
        <f>SUMIFS('2013Figures'!$J:$J,'2013Figures'!$C:$C,$A232,'2013Figures'!$H:$H,$B232,'2013Figures'!$I:$I,$C232,'2013Figures'!$B:$B,"CyToBroker",'2013Figures'!$G:$G,"P1",'2013Figures'!$E:$E,$B$1)</f>
        <v>0</v>
      </c>
      <c r="J232" s="8">
        <v>201001</v>
      </c>
      <c r="L232" s="42">
        <f>SUMIFS('2012Figures'!$J:$J,'2012Figures'!$C:$C,$A232,'2012Figures'!$H:$H,$B232,'2012Figures'!$I:$I,$C232,'2012Figures'!$E:$E,$B$1)</f>
        <v>0</v>
      </c>
      <c r="M232" s="52">
        <f>SUMIFS('2012Figures'!$J:$J,'2012Figures'!$C:$C,$A232,'2012Figures'!$H:$H,$B232,'2012Figures'!$I:$I,$C232,'2012Figures'!$B:$B,"BrokerToCy",'2012Figures'!$G:$G,"E1",'2012Figures'!$E:$E,$B$1)</f>
        <v>0</v>
      </c>
      <c r="N232" s="52">
        <f>SUMIFS('2012Figures'!$J:$J,'2012Figures'!$C:$C,$A232,'2012Figures'!$H:$H,$B232,'2012Figures'!$I:$I,$C232,'2012Figures'!$B:$B,"BrokerToCy",'2012Figures'!$G:$G,"P1",'2012Figures'!$E:$E,$B$1)</f>
        <v>0</v>
      </c>
      <c r="O232" s="52">
        <f>SUMIFS('2012Figures'!$J:$J,'2012Figures'!$C:$C,$A232,'2012Figures'!$H:$H,$B232,'2012Figures'!$I:$I,$C232,'2012Figures'!$B:$B,"CyToBroker",'2012Figures'!$G:$G,"E1",'2012Figures'!$E:$E,$B$1)</f>
        <v>0</v>
      </c>
      <c r="P232" s="52">
        <f>SUMIFS('2012Figures'!$J:$J,'2012Figures'!$C:$C,$A232,'2012Figures'!$H:$H,$B232,'2012Figures'!$I:$I,$C232,'2012Figures'!$B:$B,"CyToBroker",'2012Figures'!$G:$G,"P1",'2012Figures'!$E:$E,$B$1)</f>
        <v>0</v>
      </c>
      <c r="R232" s="46" t="str">
        <f t="shared" si="28"/>
        <v/>
      </c>
      <c r="S232" s="46" t="str">
        <f t="shared" si="28"/>
        <v/>
      </c>
      <c r="T232" s="46" t="str">
        <f t="shared" si="28"/>
        <v/>
      </c>
      <c r="U232" s="46" t="str">
        <f t="shared" si="28"/>
        <v/>
      </c>
      <c r="V232" s="46" t="str">
        <f t="shared" si="28"/>
        <v/>
      </c>
    </row>
    <row r="233" spans="1:22" x14ac:dyDescent="0.2">
      <c r="A233" s="1">
        <v>123</v>
      </c>
      <c r="B233" s="1" t="s">
        <v>39</v>
      </c>
      <c r="D233" s="29">
        <f>SUMIFS('2013Figures'!$J:$J,'2013Figures'!$C:$C,$A233,'2013Figures'!$I:$I,"",'2013Figures'!$E:$E,$B$1)</f>
        <v>0</v>
      </c>
      <c r="E233" s="9">
        <f>SUMIFS('2013Figures'!$J:$J,'2013Figures'!$C:$C,$A233,'2013Figures'!$I:$I,"",'2013Figures'!$B:$B,"BrokerToCy",'2013Figures'!$G:$G,"E1",'2013Figures'!$E:$E,$B$1)</f>
        <v>0</v>
      </c>
      <c r="F233" s="9">
        <f>SUMIFS('2013Figures'!$J:$J,'2013Figures'!$C:$C,$A233,'2013Figures'!$I:$I,"",'2013Figures'!$B:$B,"BrokerToCy",'2013Figures'!$G:$G,"P1",'2013Figures'!$E:$E,$B$1)</f>
        <v>0</v>
      </c>
      <c r="G233" s="9">
        <f>SUMIFS('2013Figures'!$J:$J,'2013Figures'!$C:$C,$A233,'2013Figures'!$I:$I,"",'2013Figures'!$B:$B,"CyToBroker",'2013Figures'!$G:$G,"E1",'2013Figures'!$E:$E,$B$1)</f>
        <v>0</v>
      </c>
      <c r="H233" s="9">
        <f>SUMIFS('2013Figures'!$J:$J,'2013Figures'!$C:$C,$A233,'2013Figures'!$I:$I,"",'2013Figures'!$B:$B,"CyToBroker",'2013Figures'!$G:$G,"P1",'2013Figures'!$E:$E,$B$1)</f>
        <v>0</v>
      </c>
      <c r="J233" s="8" t="s">
        <v>131</v>
      </c>
      <c r="L233" s="42">
        <f>SUMIFS('2012Figures'!$J:$J,'2012Figures'!$C:$C,$A233,'2012Figures'!$I:$I,"",'2012Figures'!$E:$E,$B$1)</f>
        <v>0</v>
      </c>
      <c r="M233" s="52">
        <f>SUMIFS('2012Figures'!$J:$J,'2012Figures'!$C:$C,$A233,'2012Figures'!$I:$I,"",'2012Figures'!$B:$B,"BrokerToCy",'2012Figures'!$G:$G,"E1",'2012Figures'!$E:$E,$B$1)</f>
        <v>0</v>
      </c>
      <c r="N233" s="52">
        <f>SUMIFS('2012Figures'!$J:$J,'2012Figures'!$C:$C,$A233,'2012Figures'!$I:$I,"",'2012Figures'!$B:$B,"BrokerToCy",'2012Figures'!$G:$G,"P1",'2012Figures'!$E:$E,$B$1)</f>
        <v>0</v>
      </c>
      <c r="O233" s="52">
        <f>SUMIFS('2012Figures'!$J:$J,'2012Figures'!$C:$C,$A233,'2012Figures'!$I:$I,"",'2012Figures'!$B:$B,"CyToBroker",'2012Figures'!$G:$G,"E1",'2012Figures'!$E:$E,$B$1)</f>
        <v>0</v>
      </c>
      <c r="P233" s="52">
        <f>SUMIFS('2012Figures'!$J:$J,'2012Figures'!$C:$C,$A233,'2012Figures'!$I:$I,"",'2012Figures'!$B:$B,"CyToBroker",'2012Figures'!$G:$G,"P1",'2012Figures'!$E:$E,$B$1)</f>
        <v>0</v>
      </c>
      <c r="R233" s="46" t="str">
        <f t="shared" si="28"/>
        <v/>
      </c>
      <c r="S233" s="46" t="str">
        <f t="shared" si="28"/>
        <v/>
      </c>
      <c r="T233" s="46" t="str">
        <f t="shared" si="28"/>
        <v/>
      </c>
      <c r="U233" s="46" t="str">
        <f t="shared" si="28"/>
        <v/>
      </c>
      <c r="V233" s="46" t="str">
        <f t="shared" si="28"/>
        <v/>
      </c>
    </row>
    <row r="234" spans="1:22" x14ac:dyDescent="0.2">
      <c r="A234" s="21"/>
      <c r="B234" s="21" t="s">
        <v>92</v>
      </c>
      <c r="C234" s="22"/>
      <c r="D234" s="23">
        <f>SUM(E234:H234)</f>
        <v>0</v>
      </c>
      <c r="E234" s="23">
        <f>SUM(E227:E233)</f>
        <v>0</v>
      </c>
      <c r="F234" s="23">
        <f>SUM(F227:F233)</f>
        <v>0</v>
      </c>
      <c r="G234" s="23">
        <f>SUM(G227:G233)</f>
        <v>0</v>
      </c>
      <c r="H234" s="23">
        <f>SUM(H227:H233)</f>
        <v>0</v>
      </c>
      <c r="I234" s="21"/>
      <c r="J234" s="22"/>
      <c r="K234" s="21"/>
      <c r="L234" s="43">
        <f>SUM(M234:P234)</f>
        <v>0</v>
      </c>
      <c r="M234" s="43">
        <f>SUM(M227:M233)</f>
        <v>0</v>
      </c>
      <c r="N234" s="43">
        <f>SUM(N227:N233)</f>
        <v>0</v>
      </c>
      <c r="O234" s="43">
        <f>SUM(O227:O233)</f>
        <v>0</v>
      </c>
      <c r="P234" s="43">
        <f>SUM(P227:P233)</f>
        <v>0</v>
      </c>
      <c r="Q234" s="21"/>
      <c r="R234" s="21"/>
      <c r="S234" s="21"/>
      <c r="T234" s="21"/>
      <c r="U234" s="21"/>
      <c r="V234" s="21"/>
    </row>
    <row r="235" spans="1:22" x14ac:dyDescent="0.2">
      <c r="A235" s="28">
        <v>124</v>
      </c>
      <c r="B235" s="28" t="s">
        <v>112</v>
      </c>
      <c r="C235" s="17" t="s">
        <v>88</v>
      </c>
      <c r="D235" s="18">
        <f>SUMIFS('2013Figures'!$J:$J,'2013Figures'!$C:$C,$A235,'2013Figures'!$E:$E,$B$1)</f>
        <v>0</v>
      </c>
      <c r="E235" s="18">
        <f>SUMIFS('2013Figures'!$J:$J,'2013Figures'!$C:$C,$A235,'2013Figures'!$B:$B,"BrokerToCy",'2013Figures'!$G:$G,"E1",'2013Figures'!$E:$E,$B$1)</f>
        <v>0</v>
      </c>
      <c r="F235" s="18">
        <f>SUMIFS('2013Figures'!$J:$J,'2013Figures'!$C:$C,$A235,'2013Figures'!$B:$B,"BrokerToCy",'2013Figures'!$G:$G,"P1",'2013Figures'!$E:$E,$B$1)</f>
        <v>0</v>
      </c>
      <c r="G235" s="18">
        <f>SUMIFS('2013Figures'!$J:$J,'2013Figures'!$C:$C,$A235,'2013Figures'!$B:$B,"CyToBroker",'2013Figures'!$G:$G,"E1",'2013Figures'!$E:$E,$B$1)</f>
        <v>0</v>
      </c>
      <c r="H235" s="18">
        <f>SUMIFS('2013Figures'!$J:$J,'2013Figures'!$C:$C,$A235,'2013Figures'!$B:$B,"CyToBroker",'2013Figures'!$G:$G,"P1",'2013Figures'!$E:$E,$B$1)</f>
        <v>0</v>
      </c>
      <c r="I235" s="28"/>
      <c r="J235" s="17"/>
      <c r="K235" s="28"/>
      <c r="L235" s="50">
        <f>SUMIFS('2012Figures'!$J:$J,'2012Figures'!$C:$C,$A235,'2012Figures'!$E:$E,$B$1)</f>
        <v>0</v>
      </c>
      <c r="M235" s="50">
        <f>SUMIFS('2012Figures'!$J:$J,'2012Figures'!$C:$C,$A235,'2012Figures'!$B:$B,"BrokerToCy",'2012Figures'!$G:$G,"E1",'2012Figures'!$E:$E,$B$1)</f>
        <v>0</v>
      </c>
      <c r="N235" s="50">
        <f>SUMIFS('2012Figures'!$J:$J,'2012Figures'!$C:$C,$A235,'2012Figures'!$B:$B,"BrokerToCy",'2012Figures'!$G:$G,"P1",'2012Figures'!$E:$E,$B$1)</f>
        <v>0</v>
      </c>
      <c r="O235" s="50">
        <f>SUMIFS('2012Figures'!$J:$J,'2012Figures'!$C:$C,$A235,'2012Figures'!$B:$B,"CyToBroker",'2012Figures'!$G:$G,"E1",'2012Figures'!$E:$E,$B$1)</f>
        <v>0</v>
      </c>
      <c r="P235" s="50">
        <f>SUMIFS('2012Figures'!$J:$J,'2012Figures'!$C:$C,$A235,'2012Figures'!$B:$B,"CyToBroker",'2012Figures'!$G:$G,"P1",'2012Figures'!$E:$E,$B$1)</f>
        <v>0</v>
      </c>
      <c r="Q235" s="28"/>
      <c r="R235" s="46" t="str">
        <f t="shared" si="28"/>
        <v/>
      </c>
      <c r="S235" s="46" t="str">
        <f t="shared" si="28"/>
        <v/>
      </c>
      <c r="T235" s="46" t="str">
        <f t="shared" si="28"/>
        <v/>
      </c>
      <c r="U235" s="46" t="str">
        <f t="shared" si="28"/>
        <v/>
      </c>
      <c r="V235" s="46" t="str">
        <f t="shared" si="28"/>
        <v/>
      </c>
    </row>
    <row r="236" spans="1:22" x14ac:dyDescent="0.2">
      <c r="A236" s="1">
        <v>124</v>
      </c>
      <c r="B236" s="1" t="s">
        <v>112</v>
      </c>
      <c r="C236" s="8">
        <v>5</v>
      </c>
      <c r="D236" s="29">
        <f>SUMIFS('2013Figures'!$J:$J,'2013Figures'!$C:$C,$A236,'2013Figures'!$H:$H,$B236,'2013Figures'!$I:$I,$C236,'2013Figures'!$E:$E,$B$1)</f>
        <v>0</v>
      </c>
      <c r="E236" s="9">
        <f>SUMIFS('2013Figures'!$J:$J,'2013Figures'!$C:$C,$A236,'2013Figures'!$H:$H,$B236,'2013Figures'!$I:$I,$C236,'2013Figures'!$B:$B,"BrokerToCy",'2013Figures'!$G:$G,"E1",'2013Figures'!$E:$E,$B$1)</f>
        <v>0</v>
      </c>
      <c r="F236" s="9">
        <f>SUMIFS('2013Figures'!$J:$J,'2013Figures'!$C:$C,$A236,'2013Figures'!$H:$H,$B236,'2013Figures'!$I:$I,$C236,'2013Figures'!$B:$B,"BrokerToCy",'2013Figures'!$G:$G,"P1",'2013Figures'!$E:$E,$B$1)</f>
        <v>0</v>
      </c>
      <c r="G236" s="9">
        <f>SUMIFS('2013Figures'!$J:$J,'2013Figures'!$C:$C,$A236,'2013Figures'!$H:$H,$B236,'2013Figures'!$I:$I,$C236,'2013Figures'!$B:$B,"CyToBroker",'2013Figures'!$G:$G,"E1",'2013Figures'!$E:$E,$B$1)</f>
        <v>0</v>
      </c>
      <c r="H236" s="9">
        <f>SUMIFS('2013Figures'!$J:$J,'2013Figures'!$C:$C,$A236,'2013Figures'!$H:$H,$B236,'2013Figures'!$I:$I,$C236,'2013Figures'!$B:$B,"CyToBroker",'2013Figures'!$G:$G,"P1",'2013Figures'!$E:$E,$B$1)</f>
        <v>0</v>
      </c>
      <c r="J236" s="8">
        <v>201401</v>
      </c>
      <c r="L236" s="42">
        <f>SUMIFS('2012Figures'!$J:$J,'2012Figures'!$C:$C,$A236,'2012Figures'!$H:$H,$B236,'2012Figures'!$I:$I,$C236,'2012Figures'!$E:$E,$B$1)</f>
        <v>0</v>
      </c>
      <c r="M236" s="52">
        <f>SUMIFS('2012Figures'!$J:$J,'2012Figures'!$C:$C,$A236,'2012Figures'!$H:$H,$B236,'2012Figures'!$I:$I,$C236,'2012Figures'!$B:$B,"BrokerToCy",'2012Figures'!$G:$G,"E1",'2012Figures'!$E:$E,$B$1)</f>
        <v>0</v>
      </c>
      <c r="N236" s="52">
        <f>SUMIFS('2012Figures'!$J:$J,'2012Figures'!$C:$C,$A236,'2012Figures'!$H:$H,$B236,'2012Figures'!$I:$I,$C236,'2012Figures'!$B:$B,"BrokerToCy",'2012Figures'!$G:$G,"P1",'2012Figures'!$E:$E,$B$1)</f>
        <v>0</v>
      </c>
      <c r="O236" s="52">
        <f>SUMIFS('2012Figures'!$J:$J,'2012Figures'!$C:$C,$A236,'2012Figures'!$H:$H,$B236,'2012Figures'!$I:$I,$C236,'2012Figures'!$B:$B,"CyToBroker",'2012Figures'!$G:$G,"E1",'2012Figures'!$E:$E,$B$1)</f>
        <v>0</v>
      </c>
      <c r="P236" s="52">
        <f>SUMIFS('2012Figures'!$J:$J,'2012Figures'!$C:$C,$A236,'2012Figures'!$H:$H,$B236,'2012Figures'!$I:$I,$C236,'2012Figures'!$B:$B,"CyToBroker",'2012Figures'!$G:$G,"P1",'2012Figures'!$E:$E,$B$1)</f>
        <v>0</v>
      </c>
      <c r="R236" s="46" t="str">
        <f t="shared" si="28"/>
        <v/>
      </c>
      <c r="S236" s="46" t="str">
        <f t="shared" si="28"/>
        <v/>
      </c>
      <c r="T236" s="46" t="str">
        <f t="shared" si="28"/>
        <v/>
      </c>
      <c r="U236" s="46" t="str">
        <f t="shared" si="28"/>
        <v/>
      </c>
      <c r="V236" s="46" t="str">
        <f t="shared" si="28"/>
        <v/>
      </c>
    </row>
    <row r="237" spans="1:22" x14ac:dyDescent="0.2">
      <c r="A237" s="1">
        <v>124</v>
      </c>
      <c r="B237" s="1" t="s">
        <v>112</v>
      </c>
      <c r="C237" s="8">
        <v>4</v>
      </c>
      <c r="D237" s="29">
        <f>SUMIFS('2013Figures'!$J:$J,'2013Figures'!$C:$C,$A237,'2013Figures'!$H:$H,$B237,'2013Figures'!$I:$I,$C237,'2013Figures'!$E:$E,$B$1)</f>
        <v>0</v>
      </c>
      <c r="E237" s="9">
        <f>SUMIFS('2013Figures'!$J:$J,'2013Figures'!$C:$C,$A237,'2013Figures'!$H:$H,$B237,'2013Figures'!$I:$I,$C237,'2013Figures'!$B:$B,"BrokerToCy",'2013Figures'!$G:$G,"E1",'2013Figures'!$E:$E,$B$1)</f>
        <v>0</v>
      </c>
      <c r="F237" s="9">
        <f>SUMIFS('2013Figures'!$J:$J,'2013Figures'!$C:$C,$A237,'2013Figures'!$H:$H,$B237,'2013Figures'!$I:$I,$C237,'2013Figures'!$B:$B,"BrokerToCy",'2013Figures'!$G:$G,"P1",'2013Figures'!$E:$E,$B$1)</f>
        <v>0</v>
      </c>
      <c r="G237" s="9">
        <f>SUMIFS('2013Figures'!$J:$J,'2013Figures'!$C:$C,$A237,'2013Figures'!$H:$H,$B237,'2013Figures'!$I:$I,$C237,'2013Figures'!$B:$B,"CyToBroker",'2013Figures'!$G:$G,"E1",'2013Figures'!$E:$E,$B$1)</f>
        <v>0</v>
      </c>
      <c r="H237" s="9">
        <f>SUMIFS('2013Figures'!$J:$J,'2013Figures'!$C:$C,$A237,'2013Figures'!$H:$H,$B237,'2013Figures'!$I:$I,$C237,'2013Figures'!$B:$B,"CyToBroker",'2013Figures'!$G:$G,"P1",'2013Figures'!$E:$E,$B$1)</f>
        <v>0</v>
      </c>
      <c r="I237" s="30"/>
      <c r="J237" s="31">
        <v>201301</v>
      </c>
      <c r="K237" s="30"/>
      <c r="L237" s="42">
        <f>SUMIFS('2012Figures'!$J:$J,'2012Figures'!$C:$C,$A237,'2012Figures'!$H:$H,$B237,'2012Figures'!$I:$I,$C237,'2012Figures'!$E:$E,$B$1)</f>
        <v>0</v>
      </c>
      <c r="M237" s="52">
        <f>SUMIFS('2012Figures'!$J:$J,'2012Figures'!$C:$C,$A237,'2012Figures'!$H:$H,$B237,'2012Figures'!$I:$I,$C237,'2012Figures'!$B:$B,"BrokerToCy",'2012Figures'!$G:$G,"E1",'2012Figures'!$E:$E,$B$1)</f>
        <v>0</v>
      </c>
      <c r="N237" s="52">
        <f>SUMIFS('2012Figures'!$J:$J,'2012Figures'!$C:$C,$A237,'2012Figures'!$H:$H,$B237,'2012Figures'!$I:$I,$C237,'2012Figures'!$B:$B,"BrokerToCy",'2012Figures'!$G:$G,"P1",'2012Figures'!$E:$E,$B$1)</f>
        <v>0</v>
      </c>
      <c r="O237" s="52">
        <f>SUMIFS('2012Figures'!$J:$J,'2012Figures'!$C:$C,$A237,'2012Figures'!$H:$H,$B237,'2012Figures'!$I:$I,$C237,'2012Figures'!$B:$B,"CyToBroker",'2012Figures'!$G:$G,"E1",'2012Figures'!$E:$E,$B$1)</f>
        <v>0</v>
      </c>
      <c r="P237" s="52">
        <f>SUMIFS('2012Figures'!$J:$J,'2012Figures'!$C:$C,$A237,'2012Figures'!$H:$H,$B237,'2012Figures'!$I:$I,$C237,'2012Figures'!$B:$B,"CyToBroker",'2012Figures'!$G:$G,"P1",'2012Figures'!$E:$E,$B$1)</f>
        <v>0</v>
      </c>
      <c r="Q237" s="30"/>
      <c r="R237" s="46" t="str">
        <f t="shared" si="28"/>
        <v/>
      </c>
      <c r="S237" s="46" t="str">
        <f t="shared" si="28"/>
        <v/>
      </c>
      <c r="T237" s="46" t="str">
        <f t="shared" si="28"/>
        <v/>
      </c>
      <c r="U237" s="46" t="str">
        <f t="shared" si="28"/>
        <v/>
      </c>
      <c r="V237" s="46" t="str">
        <f t="shared" si="28"/>
        <v/>
      </c>
    </row>
    <row r="238" spans="1:22" x14ac:dyDescent="0.2">
      <c r="A238" s="1">
        <v>124</v>
      </c>
      <c r="B238" s="1" t="s">
        <v>112</v>
      </c>
      <c r="C238" s="8">
        <v>3</v>
      </c>
      <c r="D238" s="29">
        <f>SUMIFS('2013Figures'!$J:$J,'2013Figures'!$C:$C,$A238,'2013Figures'!$H:$H,$B238,'2013Figures'!$I:$I,$C238,'2013Figures'!$E:$E,$B$1)</f>
        <v>0</v>
      </c>
      <c r="E238" s="9">
        <f>SUMIFS('2013Figures'!$J:$J,'2013Figures'!$C:$C,$A238,'2013Figures'!$H:$H,$B238,'2013Figures'!$I:$I,$C238,'2013Figures'!$B:$B,"BrokerToCy",'2013Figures'!$G:$G,"E1",'2013Figures'!$E:$E,$B$1)</f>
        <v>0</v>
      </c>
      <c r="F238" s="9">
        <f>SUMIFS('2013Figures'!$J:$J,'2013Figures'!$C:$C,$A238,'2013Figures'!$H:$H,$B238,'2013Figures'!$I:$I,$C238,'2013Figures'!$B:$B,"BrokerToCy",'2013Figures'!$G:$G,"P1",'2013Figures'!$E:$E,$B$1)</f>
        <v>0</v>
      </c>
      <c r="G238" s="9">
        <f>SUMIFS('2013Figures'!$J:$J,'2013Figures'!$C:$C,$A238,'2013Figures'!$H:$H,$B238,'2013Figures'!$I:$I,$C238,'2013Figures'!$B:$B,"CyToBroker",'2013Figures'!$G:$G,"E1",'2013Figures'!$E:$E,$B$1)</f>
        <v>0</v>
      </c>
      <c r="H238" s="9">
        <f>SUMIFS('2013Figures'!$J:$J,'2013Figures'!$C:$C,$A238,'2013Figures'!$H:$H,$B238,'2013Figures'!$I:$I,$C238,'2013Figures'!$B:$B,"CyToBroker",'2013Figures'!$G:$G,"P1",'2013Figures'!$E:$E,$B$1)</f>
        <v>0</v>
      </c>
      <c r="J238" s="8">
        <v>201201</v>
      </c>
      <c r="L238" s="42">
        <f>SUMIFS('2012Figures'!$J:$J,'2012Figures'!$C:$C,$A238,'2012Figures'!$H:$H,$B238,'2012Figures'!$I:$I,$C238,'2012Figures'!$E:$E,$B$1)</f>
        <v>0</v>
      </c>
      <c r="M238" s="52">
        <f>SUMIFS('2012Figures'!$J:$J,'2012Figures'!$C:$C,$A238,'2012Figures'!$H:$H,$B238,'2012Figures'!$I:$I,$C238,'2012Figures'!$B:$B,"BrokerToCy",'2012Figures'!$G:$G,"E1",'2012Figures'!$E:$E,$B$1)</f>
        <v>0</v>
      </c>
      <c r="N238" s="52">
        <f>SUMIFS('2012Figures'!$J:$J,'2012Figures'!$C:$C,$A238,'2012Figures'!$H:$H,$B238,'2012Figures'!$I:$I,$C238,'2012Figures'!$B:$B,"BrokerToCy",'2012Figures'!$G:$G,"P1",'2012Figures'!$E:$E,$B$1)</f>
        <v>0</v>
      </c>
      <c r="O238" s="52">
        <f>SUMIFS('2012Figures'!$J:$J,'2012Figures'!$C:$C,$A238,'2012Figures'!$H:$H,$B238,'2012Figures'!$I:$I,$C238,'2012Figures'!$B:$B,"CyToBroker",'2012Figures'!$G:$G,"E1",'2012Figures'!$E:$E,$B$1)</f>
        <v>0</v>
      </c>
      <c r="P238" s="52">
        <f>SUMIFS('2012Figures'!$J:$J,'2012Figures'!$C:$C,$A238,'2012Figures'!$H:$H,$B238,'2012Figures'!$I:$I,$C238,'2012Figures'!$B:$B,"CyToBroker",'2012Figures'!$G:$G,"P1",'2012Figures'!$E:$E,$B$1)</f>
        <v>0</v>
      </c>
      <c r="R238" s="46" t="str">
        <f t="shared" si="28"/>
        <v/>
      </c>
      <c r="S238" s="46" t="str">
        <f t="shared" si="28"/>
        <v/>
      </c>
      <c r="T238" s="46" t="str">
        <f t="shared" si="28"/>
        <v/>
      </c>
      <c r="U238" s="46" t="str">
        <f t="shared" si="28"/>
        <v/>
      </c>
      <c r="V238" s="46" t="str">
        <f t="shared" si="28"/>
        <v/>
      </c>
    </row>
    <row r="239" spans="1:22" x14ac:dyDescent="0.2">
      <c r="A239" s="1">
        <v>124</v>
      </c>
      <c r="B239" s="1" t="s">
        <v>112</v>
      </c>
      <c r="C239" s="8">
        <v>2</v>
      </c>
      <c r="D239" s="29">
        <f>SUMIFS('2013Figures'!$J:$J,'2013Figures'!$C:$C,$A239,'2013Figures'!$H:$H,$B239,'2013Figures'!$I:$I,$C239,'2013Figures'!$E:$E,$B$1)</f>
        <v>0</v>
      </c>
      <c r="E239" s="9">
        <f>SUMIFS('2013Figures'!$J:$J,'2013Figures'!$C:$C,$A239,'2013Figures'!$H:$H,$B239,'2013Figures'!$I:$I,$C239,'2013Figures'!$B:$B,"BrokerToCy",'2013Figures'!$G:$G,"E1",'2013Figures'!$E:$E,$B$1)</f>
        <v>0</v>
      </c>
      <c r="F239" s="9">
        <f>SUMIFS('2013Figures'!$J:$J,'2013Figures'!$C:$C,$A239,'2013Figures'!$H:$H,$B239,'2013Figures'!$I:$I,$C239,'2013Figures'!$B:$B,"BrokerToCy",'2013Figures'!$G:$G,"P1",'2013Figures'!$E:$E,$B$1)</f>
        <v>0</v>
      </c>
      <c r="G239" s="9">
        <f>SUMIFS('2013Figures'!$J:$J,'2013Figures'!$C:$C,$A239,'2013Figures'!$H:$H,$B239,'2013Figures'!$I:$I,$C239,'2013Figures'!$B:$B,"CyToBroker",'2013Figures'!$G:$G,"E1",'2013Figures'!$E:$E,$B$1)</f>
        <v>0</v>
      </c>
      <c r="H239" s="9">
        <f>SUMIFS('2013Figures'!$J:$J,'2013Figures'!$C:$C,$A239,'2013Figures'!$H:$H,$B239,'2013Figures'!$I:$I,$C239,'2013Figures'!$B:$B,"CyToBroker",'2013Figures'!$G:$G,"P1",'2013Figures'!$E:$E,$B$1)</f>
        <v>0</v>
      </c>
      <c r="J239" s="8">
        <v>201101</v>
      </c>
      <c r="L239" s="42">
        <f>SUMIFS('2012Figures'!$J:$J,'2012Figures'!$C:$C,$A239,'2012Figures'!$H:$H,$B239,'2012Figures'!$I:$I,$C239,'2012Figures'!$E:$E,$B$1)</f>
        <v>0</v>
      </c>
      <c r="M239" s="52">
        <f>SUMIFS('2012Figures'!$J:$J,'2012Figures'!$C:$C,$A239,'2012Figures'!$H:$H,$B239,'2012Figures'!$I:$I,$C239,'2012Figures'!$B:$B,"BrokerToCy",'2012Figures'!$G:$G,"E1",'2012Figures'!$E:$E,$B$1)</f>
        <v>0</v>
      </c>
      <c r="N239" s="52">
        <f>SUMIFS('2012Figures'!$J:$J,'2012Figures'!$C:$C,$A239,'2012Figures'!$H:$H,$B239,'2012Figures'!$I:$I,$C239,'2012Figures'!$B:$B,"BrokerToCy",'2012Figures'!$G:$G,"P1",'2012Figures'!$E:$E,$B$1)</f>
        <v>0</v>
      </c>
      <c r="O239" s="52">
        <f>SUMIFS('2012Figures'!$J:$J,'2012Figures'!$C:$C,$A239,'2012Figures'!$H:$H,$B239,'2012Figures'!$I:$I,$C239,'2012Figures'!$B:$B,"CyToBroker",'2012Figures'!$G:$G,"E1",'2012Figures'!$E:$E,$B$1)</f>
        <v>0</v>
      </c>
      <c r="P239" s="52">
        <f>SUMIFS('2012Figures'!$J:$J,'2012Figures'!$C:$C,$A239,'2012Figures'!$H:$H,$B239,'2012Figures'!$I:$I,$C239,'2012Figures'!$B:$B,"CyToBroker",'2012Figures'!$G:$G,"P1",'2012Figures'!$E:$E,$B$1)</f>
        <v>0</v>
      </c>
      <c r="R239" s="46" t="str">
        <f t="shared" si="28"/>
        <v/>
      </c>
      <c r="S239" s="46" t="str">
        <f t="shared" si="28"/>
        <v/>
      </c>
      <c r="T239" s="46" t="str">
        <f t="shared" si="28"/>
        <v/>
      </c>
      <c r="U239" s="46" t="str">
        <f t="shared" si="28"/>
        <v/>
      </c>
      <c r="V239" s="46" t="str">
        <f t="shared" si="28"/>
        <v/>
      </c>
    </row>
    <row r="240" spans="1:22" x14ac:dyDescent="0.2">
      <c r="A240" s="1">
        <v>124</v>
      </c>
      <c r="B240" s="1" t="s">
        <v>112</v>
      </c>
      <c r="C240" s="8">
        <v>1</v>
      </c>
      <c r="D240" s="29">
        <f>SUMIFS('2013Figures'!$J:$J,'2013Figures'!$C:$C,$A240,'2013Figures'!$H:$H,$B240,'2013Figures'!$I:$I,$C240,'2013Figures'!$E:$E,$B$1)</f>
        <v>0</v>
      </c>
      <c r="E240" s="9">
        <f>SUMIFS('2013Figures'!$J:$J,'2013Figures'!$C:$C,$A240,'2013Figures'!$H:$H,$B240,'2013Figures'!$I:$I,$C240,'2013Figures'!$B:$B,"BrokerToCy",'2013Figures'!$G:$G,"E1",'2013Figures'!$E:$E,$B$1)</f>
        <v>0</v>
      </c>
      <c r="F240" s="9">
        <f>SUMIFS('2013Figures'!$J:$J,'2013Figures'!$C:$C,$A240,'2013Figures'!$H:$H,$B240,'2013Figures'!$I:$I,$C240,'2013Figures'!$B:$B,"BrokerToCy",'2013Figures'!$G:$G,"P1",'2013Figures'!$E:$E,$B$1)</f>
        <v>0</v>
      </c>
      <c r="G240" s="9">
        <f>SUMIFS('2013Figures'!$J:$J,'2013Figures'!$C:$C,$A240,'2013Figures'!$H:$H,$B240,'2013Figures'!$I:$I,$C240,'2013Figures'!$B:$B,"CyToBroker",'2013Figures'!$G:$G,"E1",'2013Figures'!$E:$E,$B$1)</f>
        <v>0</v>
      </c>
      <c r="H240" s="9">
        <f>SUMIFS('2013Figures'!$J:$J,'2013Figures'!$C:$C,$A240,'2013Figures'!$H:$H,$B240,'2013Figures'!$I:$I,$C240,'2013Figures'!$B:$B,"CyToBroker",'2013Figures'!$G:$G,"P1",'2013Figures'!$E:$E,$B$1)</f>
        <v>0</v>
      </c>
      <c r="J240" s="8">
        <v>201001</v>
      </c>
      <c r="L240" s="42">
        <f>SUMIFS('2012Figures'!$J:$J,'2012Figures'!$C:$C,$A240,'2012Figures'!$H:$H,$B240,'2012Figures'!$I:$I,$C240,'2012Figures'!$E:$E,$B$1)</f>
        <v>0</v>
      </c>
      <c r="M240" s="52">
        <f>SUMIFS('2012Figures'!$J:$J,'2012Figures'!$C:$C,$A240,'2012Figures'!$H:$H,$B240,'2012Figures'!$I:$I,$C240,'2012Figures'!$B:$B,"BrokerToCy",'2012Figures'!$G:$G,"E1",'2012Figures'!$E:$E,$B$1)</f>
        <v>0</v>
      </c>
      <c r="N240" s="52">
        <f>SUMIFS('2012Figures'!$J:$J,'2012Figures'!$C:$C,$A240,'2012Figures'!$H:$H,$B240,'2012Figures'!$I:$I,$C240,'2012Figures'!$B:$B,"BrokerToCy",'2012Figures'!$G:$G,"P1",'2012Figures'!$E:$E,$B$1)</f>
        <v>0</v>
      </c>
      <c r="O240" s="52">
        <f>SUMIFS('2012Figures'!$J:$J,'2012Figures'!$C:$C,$A240,'2012Figures'!$H:$H,$B240,'2012Figures'!$I:$I,$C240,'2012Figures'!$B:$B,"CyToBroker",'2012Figures'!$G:$G,"E1",'2012Figures'!$E:$E,$B$1)</f>
        <v>0</v>
      </c>
      <c r="P240" s="52">
        <f>SUMIFS('2012Figures'!$J:$J,'2012Figures'!$C:$C,$A240,'2012Figures'!$H:$H,$B240,'2012Figures'!$I:$I,$C240,'2012Figures'!$B:$B,"CyToBroker",'2012Figures'!$G:$G,"P1",'2012Figures'!$E:$E,$B$1)</f>
        <v>0</v>
      </c>
      <c r="R240" s="46" t="str">
        <f t="shared" si="28"/>
        <v/>
      </c>
      <c r="S240" s="46" t="str">
        <f t="shared" si="28"/>
        <v/>
      </c>
      <c r="T240" s="46" t="str">
        <f t="shared" si="28"/>
        <v/>
      </c>
      <c r="U240" s="46" t="str">
        <f t="shared" si="28"/>
        <v/>
      </c>
      <c r="V240" s="46" t="str">
        <f t="shared" si="28"/>
        <v/>
      </c>
    </row>
    <row r="241" spans="1:22" x14ac:dyDescent="0.2">
      <c r="A241" s="1">
        <v>124</v>
      </c>
      <c r="B241" s="1" t="s">
        <v>112</v>
      </c>
      <c r="D241" s="29">
        <f>SUMIFS('2013Figures'!$J:$J,'2013Figures'!$C:$C,$A241,'2013Figures'!$I:$I,"",'2013Figures'!$E:$E,$B$1)</f>
        <v>0</v>
      </c>
      <c r="E241" s="9">
        <f>SUMIFS('2013Figures'!$J:$J,'2013Figures'!$C:$C,$A241,'2013Figures'!$I:$I,"",'2013Figures'!$B:$B,"BrokerToCy",'2013Figures'!$G:$G,"E1",'2013Figures'!$E:$E,$B$1)</f>
        <v>0</v>
      </c>
      <c r="F241" s="9">
        <f>SUMIFS('2013Figures'!$J:$J,'2013Figures'!$C:$C,$A241,'2013Figures'!$I:$I,"",'2013Figures'!$B:$B,"BrokerToCy",'2013Figures'!$G:$G,"P1",'2013Figures'!$E:$E,$B$1)</f>
        <v>0</v>
      </c>
      <c r="G241" s="9">
        <f>SUMIFS('2013Figures'!$J:$J,'2013Figures'!$C:$C,$A241,'2013Figures'!$I:$I,"",'2013Figures'!$B:$B,"CyToBroker",'2013Figures'!$G:$G,"E1",'2013Figures'!$E:$E,$B$1)</f>
        <v>0</v>
      </c>
      <c r="H241" s="9">
        <f>SUMIFS('2013Figures'!$J:$J,'2013Figures'!$C:$C,$A241,'2013Figures'!$I:$I,"",'2013Figures'!$B:$B,"CyToBroker",'2013Figures'!$G:$G,"P1",'2013Figures'!$E:$E,$B$1)</f>
        <v>0</v>
      </c>
      <c r="J241" s="8" t="s">
        <v>131</v>
      </c>
      <c r="L241" s="42">
        <f>SUMIFS('2012Figures'!$J:$J,'2012Figures'!$C:$C,$A241,'2012Figures'!$I:$I,"",'2012Figures'!$E:$E,$B$1)</f>
        <v>0</v>
      </c>
      <c r="M241" s="52">
        <f>SUMIFS('2012Figures'!$J:$J,'2012Figures'!$C:$C,$A241,'2012Figures'!$I:$I,"",'2012Figures'!$B:$B,"BrokerToCy",'2012Figures'!$G:$G,"E1",'2012Figures'!$E:$E,$B$1)</f>
        <v>0</v>
      </c>
      <c r="N241" s="52">
        <f>SUMIFS('2012Figures'!$J:$J,'2012Figures'!$C:$C,$A241,'2012Figures'!$I:$I,"",'2012Figures'!$B:$B,"BrokerToCy",'2012Figures'!$G:$G,"P1",'2012Figures'!$E:$E,$B$1)</f>
        <v>0</v>
      </c>
      <c r="O241" s="52">
        <f>SUMIFS('2012Figures'!$J:$J,'2012Figures'!$C:$C,$A241,'2012Figures'!$I:$I,"",'2012Figures'!$B:$B,"CyToBroker",'2012Figures'!$G:$G,"E1",'2012Figures'!$E:$E,$B$1)</f>
        <v>0</v>
      </c>
      <c r="P241" s="52">
        <f>SUMIFS('2012Figures'!$J:$J,'2012Figures'!$C:$C,$A241,'2012Figures'!$I:$I,"",'2012Figures'!$B:$B,"CyToBroker",'2012Figures'!$G:$G,"P1",'2012Figures'!$E:$E,$B$1)</f>
        <v>0</v>
      </c>
      <c r="R241" s="46" t="str">
        <f t="shared" si="28"/>
        <v/>
      </c>
      <c r="S241" s="46" t="str">
        <f t="shared" si="28"/>
        <v/>
      </c>
      <c r="T241" s="46" t="str">
        <f t="shared" si="28"/>
        <v/>
      </c>
      <c r="U241" s="46" t="str">
        <f t="shared" si="28"/>
        <v/>
      </c>
      <c r="V241" s="46" t="str">
        <f t="shared" si="28"/>
        <v/>
      </c>
    </row>
    <row r="242" spans="1:22" x14ac:dyDescent="0.2">
      <c r="A242" s="21"/>
      <c r="B242" s="21" t="s">
        <v>92</v>
      </c>
      <c r="C242" s="22"/>
      <c r="D242" s="23">
        <f>SUM(E242:H242)</f>
        <v>0</v>
      </c>
      <c r="E242" s="23">
        <f>SUM(E236:E241)</f>
        <v>0</v>
      </c>
      <c r="F242" s="23">
        <f>SUM(F236:F241)</f>
        <v>0</v>
      </c>
      <c r="G242" s="23">
        <f>SUM(G236:G241)</f>
        <v>0</v>
      </c>
      <c r="H242" s="23">
        <f>SUM(H236:H241)</f>
        <v>0</v>
      </c>
      <c r="I242" s="21"/>
      <c r="J242" s="22"/>
      <c r="K242" s="21"/>
      <c r="L242" s="43">
        <f>SUM(M242:P242)</f>
        <v>0</v>
      </c>
      <c r="M242" s="43">
        <f>SUM(M236:M241)</f>
        <v>0</v>
      </c>
      <c r="N242" s="43">
        <f>SUM(N236:N241)</f>
        <v>0</v>
      </c>
      <c r="O242" s="43">
        <f>SUM(O236:O241)</f>
        <v>0</v>
      </c>
      <c r="P242" s="43">
        <f>SUM(P236:P241)</f>
        <v>0</v>
      </c>
      <c r="Q242" s="21"/>
      <c r="R242" s="21"/>
      <c r="S242" s="21"/>
      <c r="T242" s="21"/>
      <c r="U242" s="21"/>
      <c r="V242" s="21"/>
    </row>
    <row r="243" spans="1:22" x14ac:dyDescent="0.2">
      <c r="A243" s="28">
        <v>126</v>
      </c>
      <c r="B243" s="28" t="s">
        <v>113</v>
      </c>
      <c r="C243" s="17" t="s">
        <v>88</v>
      </c>
      <c r="D243" s="18">
        <f>SUMIFS('2013Figures'!$J:$J,'2013Figures'!$C:$C,$A243,'2013Figures'!$E:$E,$B$1)</f>
        <v>0</v>
      </c>
      <c r="E243" s="18">
        <f>SUMIFS('2013Figures'!$J:$J,'2013Figures'!$C:$C,$A243,'2013Figures'!$B:$B,"BrokerToCy",'2013Figures'!$G:$G,"E1",'2013Figures'!$E:$E,$B$1)</f>
        <v>0</v>
      </c>
      <c r="F243" s="18">
        <f>SUMIFS('2013Figures'!$J:$J,'2013Figures'!$C:$C,$A243,'2013Figures'!$B:$B,"BrokerToCy",'2013Figures'!$G:$G,"P1",'2013Figures'!$E:$E,$B$1)</f>
        <v>0</v>
      </c>
      <c r="G243" s="18">
        <f>SUMIFS('2013Figures'!$J:$J,'2013Figures'!$C:$C,$A243,'2013Figures'!$B:$B,"CyToBroker",'2013Figures'!$G:$G,"E1",'2013Figures'!$E:$E,$B$1)</f>
        <v>0</v>
      </c>
      <c r="H243" s="18">
        <f>SUMIFS('2013Figures'!$J:$J,'2013Figures'!$C:$C,$A243,'2013Figures'!$B:$B,"CyToBroker",'2013Figures'!$G:$G,"P1",'2013Figures'!$E:$E,$B$1)</f>
        <v>0</v>
      </c>
      <c r="I243" s="28"/>
      <c r="J243" s="17"/>
      <c r="K243" s="28"/>
      <c r="L243" s="50">
        <f>SUMIFS('2012Figures'!$J:$J,'2012Figures'!$C:$C,$A243,'2012Figures'!$E:$E,$B$1)</f>
        <v>0</v>
      </c>
      <c r="M243" s="50">
        <f>SUMIFS('2012Figures'!$J:$J,'2012Figures'!$C:$C,$A243,'2012Figures'!$B:$B,"BrokerToCy",'2012Figures'!$G:$G,"E1",'2012Figures'!$E:$E,$B$1)</f>
        <v>0</v>
      </c>
      <c r="N243" s="50">
        <f>SUMIFS('2012Figures'!$J:$J,'2012Figures'!$C:$C,$A243,'2012Figures'!$B:$B,"BrokerToCy",'2012Figures'!$G:$G,"P1",'2012Figures'!$E:$E,$B$1)</f>
        <v>0</v>
      </c>
      <c r="O243" s="50">
        <f>SUMIFS('2012Figures'!$J:$J,'2012Figures'!$C:$C,$A243,'2012Figures'!$B:$B,"CyToBroker",'2012Figures'!$G:$G,"E1",'2012Figures'!$E:$E,$B$1)</f>
        <v>0</v>
      </c>
      <c r="P243" s="50">
        <f>SUMIFS('2012Figures'!$J:$J,'2012Figures'!$C:$C,$A243,'2012Figures'!$B:$B,"CyToBroker",'2012Figures'!$G:$G,"P1",'2012Figures'!$E:$E,$B$1)</f>
        <v>0</v>
      </c>
      <c r="Q243" s="28"/>
      <c r="R243" s="46" t="str">
        <f t="shared" si="28"/>
        <v/>
      </c>
      <c r="S243" s="46" t="str">
        <f t="shared" si="28"/>
        <v/>
      </c>
      <c r="T243" s="46" t="str">
        <f t="shared" si="28"/>
        <v/>
      </c>
      <c r="U243" s="46" t="str">
        <f t="shared" si="28"/>
        <v/>
      </c>
      <c r="V243" s="46" t="str">
        <f t="shared" si="28"/>
        <v/>
      </c>
    </row>
    <row r="244" spans="1:22" x14ac:dyDescent="0.2">
      <c r="A244" s="1">
        <v>126</v>
      </c>
      <c r="B244" s="1" t="s">
        <v>113</v>
      </c>
      <c r="C244" s="8">
        <v>3</v>
      </c>
      <c r="D244" s="29">
        <f>SUMIFS('2013Figures'!$J:$J,'2013Figures'!$C:$C,$A244,'2013Figures'!$H:$H,$B244,'2013Figures'!$I:$I,$C244,'2013Figures'!$E:$E,$B$1)</f>
        <v>0</v>
      </c>
      <c r="E244" s="9">
        <f>SUMIFS('2013Figures'!$J:$J,'2013Figures'!$C:$C,$A244,'2013Figures'!$H:$H,$B244,'2013Figures'!$I:$I,$C244,'2013Figures'!$B:$B,"BrokerToCy",'2013Figures'!$G:$G,"E1",'2013Figures'!$E:$E,$B$1)</f>
        <v>0</v>
      </c>
      <c r="F244" s="9">
        <f>SUMIFS('2013Figures'!$J:$J,'2013Figures'!$C:$C,$A244,'2013Figures'!$H:$H,$B244,'2013Figures'!$I:$I,$C244,'2013Figures'!$B:$B,"BrokerToCy",'2013Figures'!$G:$G,"P1",'2013Figures'!$E:$E,$B$1)</f>
        <v>0</v>
      </c>
      <c r="G244" s="9">
        <f>SUMIFS('2013Figures'!$J:$J,'2013Figures'!$C:$C,$A244,'2013Figures'!$H:$H,$B244,'2013Figures'!$I:$I,$C244,'2013Figures'!$B:$B,"CyToBroker",'2013Figures'!$G:$G,"E1",'2013Figures'!$E:$E,$B$1)</f>
        <v>0</v>
      </c>
      <c r="H244" s="9">
        <f>SUMIFS('2013Figures'!$J:$J,'2013Figures'!$C:$C,$A244,'2013Figures'!$H:$H,$B244,'2013Figures'!$I:$I,$C244,'2013Figures'!$B:$B,"CyToBroker",'2013Figures'!$G:$G,"P1",'2013Figures'!$E:$E,$B$1)</f>
        <v>0</v>
      </c>
      <c r="J244" s="8">
        <v>201401</v>
      </c>
      <c r="L244" s="42">
        <f>SUMIFS('2012Figures'!$J:$J,'2012Figures'!$C:$C,$A244,'2012Figures'!$H:$H,$B244,'2012Figures'!$I:$I,$C244,'2012Figures'!$E:$E,$B$1)</f>
        <v>0</v>
      </c>
      <c r="M244" s="52">
        <f>SUMIFS('2012Figures'!$J:$J,'2012Figures'!$C:$C,$A244,'2012Figures'!$H:$H,$B244,'2012Figures'!$I:$I,$C244,'2012Figures'!$B:$B,"BrokerToCy",'2012Figures'!$G:$G,"E1",'2012Figures'!$E:$E,$B$1)</f>
        <v>0</v>
      </c>
      <c r="N244" s="52">
        <f>SUMIFS('2012Figures'!$J:$J,'2012Figures'!$C:$C,$A244,'2012Figures'!$H:$H,$B244,'2012Figures'!$I:$I,$C244,'2012Figures'!$B:$B,"BrokerToCy",'2012Figures'!$G:$G,"P1",'2012Figures'!$E:$E,$B$1)</f>
        <v>0</v>
      </c>
      <c r="O244" s="52">
        <f>SUMIFS('2012Figures'!$J:$J,'2012Figures'!$C:$C,$A244,'2012Figures'!$H:$H,$B244,'2012Figures'!$I:$I,$C244,'2012Figures'!$B:$B,"CyToBroker",'2012Figures'!$G:$G,"E1",'2012Figures'!$E:$E,$B$1)</f>
        <v>0</v>
      </c>
      <c r="P244" s="52">
        <f>SUMIFS('2012Figures'!$J:$J,'2012Figures'!$C:$C,$A244,'2012Figures'!$H:$H,$B244,'2012Figures'!$I:$I,$C244,'2012Figures'!$B:$B,"CyToBroker",'2012Figures'!$G:$G,"P1",'2012Figures'!$E:$E,$B$1)</f>
        <v>0</v>
      </c>
      <c r="R244" s="46" t="str">
        <f t="shared" si="28"/>
        <v/>
      </c>
      <c r="S244" s="46" t="str">
        <f t="shared" si="28"/>
        <v/>
      </c>
      <c r="T244" s="46" t="str">
        <f t="shared" si="28"/>
        <v/>
      </c>
      <c r="U244" s="46" t="str">
        <f t="shared" si="28"/>
        <v/>
      </c>
      <c r="V244" s="46" t="str">
        <f t="shared" si="28"/>
        <v/>
      </c>
    </row>
    <row r="245" spans="1:22" x14ac:dyDescent="0.2">
      <c r="A245" s="1">
        <v>126</v>
      </c>
      <c r="B245" s="1" t="s">
        <v>113</v>
      </c>
      <c r="C245" s="8">
        <v>2</v>
      </c>
      <c r="D245" s="29">
        <f>SUMIFS('2013Figures'!$J:$J,'2013Figures'!$C:$C,$A245,'2013Figures'!$H:$H,$B245,'2013Figures'!$I:$I,$C245,'2013Figures'!$E:$E,$B$1)</f>
        <v>0</v>
      </c>
      <c r="E245" s="9">
        <f>SUMIFS('2013Figures'!$J:$J,'2013Figures'!$C:$C,$A245,'2013Figures'!$H:$H,$B245,'2013Figures'!$I:$I,$C245,'2013Figures'!$B:$B,"BrokerToCy",'2013Figures'!$G:$G,"E1",'2013Figures'!$E:$E,$B$1)</f>
        <v>0</v>
      </c>
      <c r="F245" s="9">
        <f>SUMIFS('2013Figures'!$J:$J,'2013Figures'!$C:$C,$A245,'2013Figures'!$H:$H,$B245,'2013Figures'!$I:$I,$C245,'2013Figures'!$B:$B,"BrokerToCy",'2013Figures'!$G:$G,"P1",'2013Figures'!$E:$E,$B$1)</f>
        <v>0</v>
      </c>
      <c r="G245" s="9">
        <f>SUMIFS('2013Figures'!$J:$J,'2013Figures'!$C:$C,$A245,'2013Figures'!$H:$H,$B245,'2013Figures'!$I:$I,$C245,'2013Figures'!$B:$B,"CyToBroker",'2013Figures'!$G:$G,"E1",'2013Figures'!$E:$E,$B$1)</f>
        <v>0</v>
      </c>
      <c r="H245" s="9">
        <f>SUMIFS('2013Figures'!$J:$J,'2013Figures'!$C:$C,$A245,'2013Figures'!$H:$H,$B245,'2013Figures'!$I:$I,$C245,'2013Figures'!$B:$B,"CyToBroker",'2013Figures'!$G:$G,"P1",'2013Figures'!$E:$E,$B$1)</f>
        <v>0</v>
      </c>
      <c r="I245" s="30"/>
      <c r="J245" s="31">
        <v>201301</v>
      </c>
      <c r="K245" s="30"/>
      <c r="L245" s="42">
        <f>SUMIFS('2012Figures'!$J:$J,'2012Figures'!$C:$C,$A245,'2012Figures'!$H:$H,$B245,'2012Figures'!$I:$I,$C245,'2012Figures'!$E:$E,$B$1)</f>
        <v>0</v>
      </c>
      <c r="M245" s="52">
        <f>SUMIFS('2012Figures'!$J:$J,'2012Figures'!$C:$C,$A245,'2012Figures'!$H:$H,$B245,'2012Figures'!$I:$I,$C245,'2012Figures'!$B:$B,"BrokerToCy",'2012Figures'!$G:$G,"E1",'2012Figures'!$E:$E,$B$1)</f>
        <v>0</v>
      </c>
      <c r="N245" s="52">
        <f>SUMIFS('2012Figures'!$J:$J,'2012Figures'!$C:$C,$A245,'2012Figures'!$H:$H,$B245,'2012Figures'!$I:$I,$C245,'2012Figures'!$B:$B,"BrokerToCy",'2012Figures'!$G:$G,"P1",'2012Figures'!$E:$E,$B$1)</f>
        <v>0</v>
      </c>
      <c r="O245" s="52">
        <f>SUMIFS('2012Figures'!$J:$J,'2012Figures'!$C:$C,$A245,'2012Figures'!$H:$H,$B245,'2012Figures'!$I:$I,$C245,'2012Figures'!$B:$B,"CyToBroker",'2012Figures'!$G:$G,"E1",'2012Figures'!$E:$E,$B$1)</f>
        <v>0</v>
      </c>
      <c r="P245" s="52">
        <f>SUMIFS('2012Figures'!$J:$J,'2012Figures'!$C:$C,$A245,'2012Figures'!$H:$H,$B245,'2012Figures'!$I:$I,$C245,'2012Figures'!$B:$B,"CyToBroker",'2012Figures'!$G:$G,"P1",'2012Figures'!$E:$E,$B$1)</f>
        <v>0</v>
      </c>
      <c r="Q245" s="30"/>
      <c r="R245" s="46" t="str">
        <f t="shared" si="28"/>
        <v/>
      </c>
      <c r="S245" s="46" t="str">
        <f t="shared" si="28"/>
        <v/>
      </c>
      <c r="T245" s="46" t="str">
        <f t="shared" si="28"/>
        <v/>
      </c>
      <c r="U245" s="46" t="str">
        <f t="shared" si="28"/>
        <v/>
      </c>
      <c r="V245" s="46" t="str">
        <f t="shared" si="28"/>
        <v/>
      </c>
    </row>
    <row r="246" spans="1:22" x14ac:dyDescent="0.2">
      <c r="A246" s="1">
        <v>126</v>
      </c>
      <c r="B246" s="1" t="s">
        <v>113</v>
      </c>
      <c r="C246" s="8">
        <v>1</v>
      </c>
      <c r="D246" s="29">
        <f>SUMIFS('2013Figures'!$J:$J,'2013Figures'!$C:$C,$A246,'2013Figures'!$H:$H,$B246,'2013Figures'!$I:$I,$C246,'2013Figures'!$E:$E,$B$1)</f>
        <v>0</v>
      </c>
      <c r="E246" s="9">
        <f>SUMIFS('2013Figures'!$J:$J,'2013Figures'!$C:$C,$A246,'2013Figures'!$H:$H,$B246,'2013Figures'!$I:$I,$C246,'2013Figures'!$B:$B,"BrokerToCy",'2013Figures'!$G:$G,"E1",'2013Figures'!$E:$E,$B$1)</f>
        <v>0</v>
      </c>
      <c r="F246" s="9">
        <f>SUMIFS('2013Figures'!$J:$J,'2013Figures'!$C:$C,$A246,'2013Figures'!$H:$H,$B246,'2013Figures'!$I:$I,$C246,'2013Figures'!$B:$B,"BrokerToCy",'2013Figures'!$G:$G,"P1",'2013Figures'!$E:$E,$B$1)</f>
        <v>0</v>
      </c>
      <c r="G246" s="9">
        <f>SUMIFS('2013Figures'!$J:$J,'2013Figures'!$C:$C,$A246,'2013Figures'!$H:$H,$B246,'2013Figures'!$I:$I,$C246,'2013Figures'!$B:$B,"CyToBroker",'2013Figures'!$G:$G,"E1",'2013Figures'!$E:$E,$B$1)</f>
        <v>0</v>
      </c>
      <c r="H246" s="9">
        <f>SUMIFS('2013Figures'!$J:$J,'2013Figures'!$C:$C,$A246,'2013Figures'!$H:$H,$B246,'2013Figures'!$I:$I,$C246,'2013Figures'!$B:$B,"CyToBroker",'2013Figures'!$G:$G,"P1",'2013Figures'!$E:$E,$B$1)</f>
        <v>0</v>
      </c>
      <c r="J246" s="8">
        <v>201201</v>
      </c>
      <c r="L246" s="42">
        <f>SUMIFS('2012Figures'!$J:$J,'2012Figures'!$C:$C,$A246,'2012Figures'!$H:$H,$B246,'2012Figures'!$I:$I,$C246,'2012Figures'!$E:$E,$B$1)</f>
        <v>0</v>
      </c>
      <c r="M246" s="52">
        <f>SUMIFS('2012Figures'!$J:$J,'2012Figures'!$C:$C,$A246,'2012Figures'!$H:$H,$B246,'2012Figures'!$I:$I,$C246,'2012Figures'!$B:$B,"BrokerToCy",'2012Figures'!$G:$G,"E1",'2012Figures'!$E:$E,$B$1)</f>
        <v>0</v>
      </c>
      <c r="N246" s="52">
        <f>SUMIFS('2012Figures'!$J:$J,'2012Figures'!$C:$C,$A246,'2012Figures'!$H:$H,$B246,'2012Figures'!$I:$I,$C246,'2012Figures'!$B:$B,"BrokerToCy",'2012Figures'!$G:$G,"P1",'2012Figures'!$E:$E,$B$1)</f>
        <v>0</v>
      </c>
      <c r="O246" s="52">
        <f>SUMIFS('2012Figures'!$J:$J,'2012Figures'!$C:$C,$A246,'2012Figures'!$H:$H,$B246,'2012Figures'!$I:$I,$C246,'2012Figures'!$B:$B,"CyToBroker",'2012Figures'!$G:$G,"E1",'2012Figures'!$E:$E,$B$1)</f>
        <v>0</v>
      </c>
      <c r="P246" s="52">
        <f>SUMIFS('2012Figures'!$J:$J,'2012Figures'!$C:$C,$A246,'2012Figures'!$H:$H,$B246,'2012Figures'!$I:$I,$C246,'2012Figures'!$B:$B,"CyToBroker",'2012Figures'!$G:$G,"P1",'2012Figures'!$E:$E,$B$1)</f>
        <v>0</v>
      </c>
      <c r="R246" s="46" t="str">
        <f t="shared" si="28"/>
        <v/>
      </c>
      <c r="S246" s="46" t="str">
        <f t="shared" si="28"/>
        <v/>
      </c>
      <c r="T246" s="46" t="str">
        <f t="shared" si="28"/>
        <v/>
      </c>
      <c r="U246" s="46" t="str">
        <f t="shared" si="28"/>
        <v/>
      </c>
      <c r="V246" s="46" t="str">
        <f t="shared" si="28"/>
        <v/>
      </c>
    </row>
    <row r="247" spans="1:22" x14ac:dyDescent="0.2">
      <c r="A247" s="1">
        <v>126</v>
      </c>
      <c r="B247" s="1" t="s">
        <v>113</v>
      </c>
      <c r="D247" s="29">
        <f>SUMIFS('2013Figures'!$J:$J,'2013Figures'!$C:$C,$A247,'2013Figures'!$I:$I,"",'2013Figures'!$E:$E,$B$1)</f>
        <v>0</v>
      </c>
      <c r="E247" s="9">
        <f>SUMIFS('2013Figures'!$J:$J,'2013Figures'!$C:$C,$A247,'2013Figures'!$I:$I,"",'2013Figures'!$B:$B,"BrokerToCy",'2013Figures'!$G:$G,"E1",'2013Figures'!$E:$E,$B$1)</f>
        <v>0</v>
      </c>
      <c r="F247" s="9">
        <f>SUMIFS('2013Figures'!$J:$J,'2013Figures'!$C:$C,$A247,'2013Figures'!$I:$I,"",'2013Figures'!$B:$B,"BrokerToCy",'2013Figures'!$G:$G,"P1",'2013Figures'!$E:$E,$B$1)</f>
        <v>0</v>
      </c>
      <c r="G247" s="9">
        <f>SUMIFS('2013Figures'!$J:$J,'2013Figures'!$C:$C,$A247,'2013Figures'!$I:$I,"",'2013Figures'!$B:$B,"CyToBroker",'2013Figures'!$G:$G,"E1",'2013Figures'!$E:$E,$B$1)</f>
        <v>0</v>
      </c>
      <c r="H247" s="9">
        <f>SUMIFS('2013Figures'!$J:$J,'2013Figures'!$C:$C,$A247,'2013Figures'!$I:$I,"",'2013Figures'!$B:$B,"CyToBroker",'2013Figures'!$G:$G,"P1",'2013Figures'!$E:$E,$B$1)</f>
        <v>0</v>
      </c>
      <c r="J247" s="8" t="s">
        <v>131</v>
      </c>
      <c r="L247" s="42">
        <f>SUMIFS('2012Figures'!$J:$J,'2012Figures'!$C:$C,$A247,'2012Figures'!$I:$I,"",'2012Figures'!$E:$E,$B$1)</f>
        <v>0</v>
      </c>
      <c r="M247" s="52">
        <f>SUMIFS('2012Figures'!$J:$J,'2012Figures'!$C:$C,$A247,'2012Figures'!$I:$I,"",'2012Figures'!$B:$B,"BrokerToCy",'2012Figures'!$G:$G,"E1",'2012Figures'!$E:$E,$B$1)</f>
        <v>0</v>
      </c>
      <c r="N247" s="52">
        <f>SUMIFS('2012Figures'!$J:$J,'2012Figures'!$C:$C,$A247,'2012Figures'!$I:$I,"",'2012Figures'!$B:$B,"BrokerToCy",'2012Figures'!$G:$G,"P1",'2012Figures'!$E:$E,$B$1)</f>
        <v>0</v>
      </c>
      <c r="O247" s="52">
        <f>SUMIFS('2012Figures'!$J:$J,'2012Figures'!$C:$C,$A247,'2012Figures'!$I:$I,"",'2012Figures'!$B:$B,"CyToBroker",'2012Figures'!$G:$G,"E1",'2012Figures'!$E:$E,$B$1)</f>
        <v>0</v>
      </c>
      <c r="P247" s="52">
        <f>SUMIFS('2012Figures'!$J:$J,'2012Figures'!$C:$C,$A247,'2012Figures'!$I:$I,"",'2012Figures'!$B:$B,"CyToBroker",'2012Figures'!$G:$G,"P1",'2012Figures'!$E:$E,$B$1)</f>
        <v>0</v>
      </c>
      <c r="R247" s="46" t="str">
        <f t="shared" si="28"/>
        <v/>
      </c>
      <c r="S247" s="46" t="str">
        <f t="shared" si="28"/>
        <v/>
      </c>
      <c r="T247" s="46" t="str">
        <f t="shared" si="28"/>
        <v/>
      </c>
      <c r="U247" s="46" t="str">
        <f t="shared" si="28"/>
        <v/>
      </c>
      <c r="V247" s="46" t="str">
        <f t="shared" si="28"/>
        <v/>
      </c>
    </row>
    <row r="248" spans="1:22" x14ac:dyDescent="0.2">
      <c r="A248" s="21"/>
      <c r="B248" s="21" t="s">
        <v>92</v>
      </c>
      <c r="C248" s="22"/>
      <c r="D248" s="23">
        <f>SUM(E248:H248)</f>
        <v>0</v>
      </c>
      <c r="E248" s="23">
        <f>SUM(E244:E247)</f>
        <v>0</v>
      </c>
      <c r="F248" s="23">
        <f>SUM(F244:F247)</f>
        <v>0</v>
      </c>
      <c r="G248" s="23">
        <f>SUM(G244:G247)</f>
        <v>0</v>
      </c>
      <c r="H248" s="23">
        <f>SUM(H244:H247)</f>
        <v>0</v>
      </c>
      <c r="I248" s="21"/>
      <c r="J248" s="22"/>
      <c r="K248" s="21"/>
      <c r="L248" s="43">
        <f>SUM(M248:P248)</f>
        <v>0</v>
      </c>
      <c r="M248" s="43">
        <f>SUM(M244:M247)</f>
        <v>0</v>
      </c>
      <c r="N248" s="43">
        <f>SUM(N244:N247)</f>
        <v>0</v>
      </c>
      <c r="O248" s="43">
        <f>SUM(O244:O247)</f>
        <v>0</v>
      </c>
      <c r="P248" s="43">
        <f>SUM(P244:P247)</f>
        <v>0</v>
      </c>
      <c r="Q248" s="21"/>
      <c r="R248" s="21"/>
      <c r="S248" s="21"/>
      <c r="T248" s="21"/>
      <c r="U248" s="21"/>
      <c r="V248" s="21"/>
    </row>
    <row r="249" spans="1:22" x14ac:dyDescent="0.2">
      <c r="A249" s="28">
        <v>139</v>
      </c>
      <c r="B249" s="28" t="s">
        <v>167</v>
      </c>
      <c r="C249" s="17" t="s">
        <v>88</v>
      </c>
      <c r="D249" s="18">
        <f>SUMIFS('2013Figures'!$J:$J,'2013Figures'!$C:$C,$A249,'2013Figures'!$E:$E,$B$1)</f>
        <v>0</v>
      </c>
      <c r="E249" s="18">
        <f>SUMIFS('2013Figures'!$J:$J,'2013Figures'!$C:$C,$A249,'2013Figures'!$B:$B,"BrokerToCy",'2013Figures'!$G:$G,"E1",'2013Figures'!$E:$E,$B$1)</f>
        <v>0</v>
      </c>
      <c r="F249" s="18">
        <f>SUMIFS('2013Figures'!$J:$J,'2013Figures'!$C:$C,$A249,'2013Figures'!$B:$B,"BrokerToCy",'2013Figures'!$G:$G,"P1",'2013Figures'!$E:$E,$B$1)</f>
        <v>0</v>
      </c>
      <c r="G249" s="18">
        <f>SUMIFS('2013Figures'!$J:$J,'2013Figures'!$C:$C,$A249,'2013Figures'!$B:$B,"CyToBroker",'2013Figures'!$G:$G,"E1",'2013Figures'!$E:$E,$B$1)</f>
        <v>0</v>
      </c>
      <c r="H249" s="18">
        <f>SUMIFS('2013Figures'!$J:$J,'2013Figures'!$C:$C,$A249,'2013Figures'!$B:$B,"CyToBroker",'2013Figures'!$G:$G,"P1",'2013Figures'!$E:$E,$B$1)</f>
        <v>0</v>
      </c>
      <c r="I249" s="28"/>
      <c r="J249" s="17"/>
      <c r="K249" s="28"/>
      <c r="L249" s="50">
        <f>SUMIFS('2012Figures'!$J:$J,'2012Figures'!$C:$C,$A249,'2012Figures'!$E:$E,$B$1)</f>
        <v>0</v>
      </c>
      <c r="M249" s="50">
        <f>SUMIFS('2012Figures'!$J:$J,'2012Figures'!$C:$C,$A249,'2012Figures'!$B:$B,"BrokerToCy",'2012Figures'!$G:$G,"E1",'2012Figures'!$E:$E,$B$1)</f>
        <v>0</v>
      </c>
      <c r="N249" s="50">
        <f>SUMIFS('2012Figures'!$J:$J,'2012Figures'!$C:$C,$A249,'2012Figures'!$B:$B,"BrokerToCy",'2012Figures'!$G:$G,"P1",'2012Figures'!$E:$E,$B$1)</f>
        <v>0</v>
      </c>
      <c r="O249" s="50">
        <f>SUMIFS('2012Figures'!$J:$J,'2012Figures'!$C:$C,$A249,'2012Figures'!$B:$B,"CyToBroker",'2012Figures'!$G:$G,"E1",'2012Figures'!$E:$E,$B$1)</f>
        <v>0</v>
      </c>
      <c r="P249" s="50">
        <f>SUMIFS('2012Figures'!$J:$J,'2012Figures'!$C:$C,$A249,'2012Figures'!$B:$B,"CyToBroker",'2012Figures'!$G:$G,"P1",'2012Figures'!$E:$E,$B$1)</f>
        <v>0</v>
      </c>
      <c r="Q249" s="28"/>
      <c r="R249" s="46" t="str">
        <f t="shared" si="28"/>
        <v/>
      </c>
      <c r="S249" s="46" t="str">
        <f t="shared" si="28"/>
        <v/>
      </c>
      <c r="T249" s="46" t="str">
        <f t="shared" si="28"/>
        <v/>
      </c>
      <c r="U249" s="46" t="str">
        <f t="shared" si="28"/>
        <v/>
      </c>
      <c r="V249" s="46" t="str">
        <f t="shared" si="28"/>
        <v/>
      </c>
    </row>
    <row r="250" spans="1:22" x14ac:dyDescent="0.2">
      <c r="A250" s="1">
        <v>139</v>
      </c>
      <c r="B250" s="1" t="s">
        <v>167</v>
      </c>
      <c r="C250" s="8">
        <v>2</v>
      </c>
      <c r="D250" s="29">
        <f>SUMIFS('2013Figures'!$J:$J,'2013Figures'!$C:$C,$A250,'2013Figures'!$H:$H,$B250,'2013Figures'!$I:$I,$C250,'2013Figures'!$E:$E,$B$1)</f>
        <v>0</v>
      </c>
      <c r="E250" s="9">
        <f>SUMIFS('2013Figures'!$J:$J,'2013Figures'!$C:$C,$A250,'2013Figures'!$H:$H,$B250,'2013Figures'!$I:$I,$C250,'2013Figures'!$B:$B,"BrokerToCy",'2013Figures'!$G:$G,"E1",'2013Figures'!$E:$E,$B$1)</f>
        <v>0</v>
      </c>
      <c r="F250" s="9">
        <f>SUMIFS('2013Figures'!$J:$J,'2013Figures'!$C:$C,$A250,'2013Figures'!$H:$H,$B250,'2013Figures'!$I:$I,$C250,'2013Figures'!$B:$B,"BrokerToCy",'2013Figures'!$G:$G,"P1",'2013Figures'!$E:$E,$B$1)</f>
        <v>0</v>
      </c>
      <c r="G250" s="9">
        <f>SUMIFS('2013Figures'!$J:$J,'2013Figures'!$C:$C,$A250,'2013Figures'!$H:$H,$B250,'2013Figures'!$I:$I,$C250,'2013Figures'!$B:$B,"CyToBroker",'2013Figures'!$G:$G,"E1",'2013Figures'!$E:$E,$B$1)</f>
        <v>0</v>
      </c>
      <c r="H250" s="9">
        <f>SUMIFS('2013Figures'!$J:$J,'2013Figures'!$C:$C,$A250,'2013Figures'!$H:$H,$B250,'2013Figures'!$I:$I,$C250,'2013Figures'!$B:$B,"CyToBroker",'2013Figures'!$G:$G,"P1",'2013Figures'!$E:$E,$B$1)</f>
        <v>0</v>
      </c>
      <c r="I250" s="30"/>
      <c r="J250" s="31">
        <v>201502</v>
      </c>
      <c r="K250" s="30"/>
      <c r="L250" s="42">
        <f>SUMIFS('2012Figures'!$J:$J,'2012Figures'!$C:$C,$A250,'2012Figures'!$H:$H,$B250,'2012Figures'!$I:$I,$C250,'2012Figures'!$E:$E,$B$1)</f>
        <v>0</v>
      </c>
      <c r="M250" s="52">
        <f>SUMIFS('2012Figures'!$J:$J,'2012Figures'!$C:$C,$A250,'2012Figures'!$H:$H,$B250,'2012Figures'!$I:$I,$C250,'2012Figures'!$B:$B,"BrokerToCy",'2012Figures'!$G:$G,"E1",'2012Figures'!$E:$E,$B$1)</f>
        <v>0</v>
      </c>
      <c r="N250" s="52">
        <f>SUMIFS('2012Figures'!$J:$J,'2012Figures'!$C:$C,$A250,'2012Figures'!$H:$H,$B250,'2012Figures'!$I:$I,$C250,'2012Figures'!$B:$B,"BrokerToCy",'2012Figures'!$G:$G,"P1",'2012Figures'!$E:$E,$B$1)</f>
        <v>0</v>
      </c>
      <c r="O250" s="52">
        <f>SUMIFS('2012Figures'!$J:$J,'2012Figures'!$C:$C,$A250,'2012Figures'!$H:$H,$B250,'2012Figures'!$I:$I,$C250,'2012Figures'!$B:$B,"CyToBroker",'2012Figures'!$G:$G,"E1",'2012Figures'!$E:$E,$B$1)</f>
        <v>0</v>
      </c>
      <c r="P250" s="52">
        <f>SUMIFS('2012Figures'!$J:$J,'2012Figures'!$C:$C,$A250,'2012Figures'!$H:$H,$B250,'2012Figures'!$I:$I,$C250,'2012Figures'!$B:$B,"CyToBroker",'2012Figures'!$G:$G,"P1",'2012Figures'!$E:$E,$B$1)</f>
        <v>0</v>
      </c>
      <c r="Q250" s="30"/>
      <c r="R250" s="46" t="str">
        <f t="shared" si="28"/>
        <v/>
      </c>
      <c r="S250" s="46" t="str">
        <f t="shared" si="28"/>
        <v/>
      </c>
      <c r="T250" s="46" t="str">
        <f t="shared" si="28"/>
        <v/>
      </c>
      <c r="U250" s="46" t="str">
        <f t="shared" si="28"/>
        <v/>
      </c>
      <c r="V250" s="46" t="str">
        <f t="shared" si="28"/>
        <v/>
      </c>
    </row>
    <row r="251" spans="1:22" x14ac:dyDescent="0.2">
      <c r="A251" s="1">
        <v>139</v>
      </c>
      <c r="B251" s="1" t="s">
        <v>167</v>
      </c>
      <c r="C251" s="8">
        <v>1</v>
      </c>
      <c r="D251" s="29">
        <f>SUMIFS('2013Figures'!$J:$J,'2013Figures'!$C:$C,$A251,'2013Figures'!$H:$H,$B251,'2013Figures'!$I:$I,$C251,'2013Figures'!$E:$E,$B$1)</f>
        <v>0</v>
      </c>
      <c r="E251" s="9">
        <f>SUMIFS('2013Figures'!$J:$J,'2013Figures'!$C:$C,$A251,'2013Figures'!$H:$H,$B251,'2013Figures'!$I:$I,$C251,'2013Figures'!$B:$B,"BrokerToCy",'2013Figures'!$G:$G,"E1",'2013Figures'!$E:$E,$B$1)</f>
        <v>0</v>
      </c>
      <c r="F251" s="9">
        <f>SUMIFS('2013Figures'!$J:$J,'2013Figures'!$C:$C,$A251,'2013Figures'!$H:$H,$B251,'2013Figures'!$I:$I,$C251,'2013Figures'!$B:$B,"BrokerToCy",'2013Figures'!$G:$G,"P1",'2013Figures'!$E:$E,$B$1)</f>
        <v>0</v>
      </c>
      <c r="G251" s="9">
        <f>SUMIFS('2013Figures'!$J:$J,'2013Figures'!$C:$C,$A251,'2013Figures'!$H:$H,$B251,'2013Figures'!$I:$I,$C251,'2013Figures'!$B:$B,"CyToBroker",'2013Figures'!$G:$G,"E1",'2013Figures'!$E:$E,$B$1)</f>
        <v>0</v>
      </c>
      <c r="H251" s="9">
        <f>SUMIFS('2013Figures'!$J:$J,'2013Figures'!$C:$C,$A251,'2013Figures'!$H:$H,$B251,'2013Figures'!$I:$I,$C251,'2013Figures'!$B:$B,"CyToBroker",'2013Figures'!$G:$G,"P1",'2013Figures'!$E:$E,$B$1)</f>
        <v>0</v>
      </c>
      <c r="J251" s="31">
        <v>201501</v>
      </c>
      <c r="L251" s="42">
        <f>SUMIFS('2012Figures'!$J:$J,'2012Figures'!$C:$C,$A251,'2012Figures'!$H:$H,$B251,'2012Figures'!$I:$I,$C251,'2012Figures'!$E:$E,$B$1)</f>
        <v>0</v>
      </c>
      <c r="M251" s="52">
        <f>SUMIFS('2012Figures'!$J:$J,'2012Figures'!$C:$C,$A251,'2012Figures'!$H:$H,$B251,'2012Figures'!$I:$I,$C251,'2012Figures'!$B:$B,"BrokerToCy",'2012Figures'!$G:$G,"E1",'2012Figures'!$E:$E,$B$1)</f>
        <v>0</v>
      </c>
      <c r="N251" s="52">
        <f>SUMIFS('2012Figures'!$J:$J,'2012Figures'!$C:$C,$A251,'2012Figures'!$H:$H,$B251,'2012Figures'!$I:$I,$C251,'2012Figures'!$B:$B,"BrokerToCy",'2012Figures'!$G:$G,"P1",'2012Figures'!$E:$E,$B$1)</f>
        <v>0</v>
      </c>
      <c r="O251" s="52">
        <f>SUMIFS('2012Figures'!$J:$J,'2012Figures'!$C:$C,$A251,'2012Figures'!$H:$H,$B251,'2012Figures'!$I:$I,$C251,'2012Figures'!$B:$B,"CyToBroker",'2012Figures'!$G:$G,"E1",'2012Figures'!$E:$E,$B$1)</f>
        <v>0</v>
      </c>
      <c r="P251" s="52">
        <f>SUMIFS('2012Figures'!$J:$J,'2012Figures'!$C:$C,$A251,'2012Figures'!$H:$H,$B251,'2012Figures'!$I:$I,$C251,'2012Figures'!$B:$B,"CyToBroker",'2012Figures'!$G:$G,"P1",'2012Figures'!$E:$E,$B$1)</f>
        <v>0</v>
      </c>
      <c r="R251" s="46" t="str">
        <f t="shared" si="28"/>
        <v/>
      </c>
      <c r="S251" s="46" t="str">
        <f t="shared" si="28"/>
        <v/>
      </c>
      <c r="T251" s="46" t="str">
        <f t="shared" si="28"/>
        <v/>
      </c>
      <c r="U251" s="46" t="str">
        <f t="shared" si="28"/>
        <v/>
      </c>
      <c r="V251" s="46" t="str">
        <f t="shared" si="28"/>
        <v/>
      </c>
    </row>
    <row r="252" spans="1:22" x14ac:dyDescent="0.2">
      <c r="A252" s="1">
        <v>139</v>
      </c>
      <c r="B252" s="1" t="s">
        <v>167</v>
      </c>
      <c r="D252" s="29">
        <f>SUMIFS('2013Figures'!$J:$J,'2013Figures'!$C:$C,$A252,'2013Figures'!$I:$I,"",'2013Figures'!$E:$E,$B$1)</f>
        <v>0</v>
      </c>
      <c r="E252" s="9">
        <f>SUMIFS('2013Figures'!$J:$J,'2013Figures'!$C:$C,$A252,'2013Figures'!$I:$I,"",'2013Figures'!$B:$B,"BrokerToCy",'2013Figures'!$G:$G,"E1",'2013Figures'!$E:$E,$B$1)</f>
        <v>0</v>
      </c>
      <c r="F252" s="9">
        <f>SUMIFS('2013Figures'!$J:$J,'2013Figures'!$C:$C,$A252,'2013Figures'!$I:$I,"",'2013Figures'!$B:$B,"BrokerToCy",'2013Figures'!$G:$G,"P1",'2013Figures'!$E:$E,$B$1)</f>
        <v>0</v>
      </c>
      <c r="G252" s="9">
        <f>SUMIFS('2013Figures'!$J:$J,'2013Figures'!$C:$C,$A252,'2013Figures'!$I:$I,"",'2013Figures'!$B:$B,"CyToBroker",'2013Figures'!$G:$G,"E1",'2013Figures'!$E:$E,$B$1)</f>
        <v>0</v>
      </c>
      <c r="H252" s="9">
        <f>SUMIFS('2013Figures'!$J:$J,'2013Figures'!$C:$C,$A252,'2013Figures'!$I:$I,"",'2013Figures'!$B:$B,"CyToBroker",'2013Figures'!$G:$G,"P1",'2013Figures'!$E:$E,$B$1)</f>
        <v>0</v>
      </c>
      <c r="J252" s="8" t="s">
        <v>131</v>
      </c>
      <c r="L252" s="42">
        <f>SUMIFS('2012Figures'!$J:$J,'2012Figures'!$C:$C,$A252,'2012Figures'!$I:$I,"",'2012Figures'!$E:$E,$B$1)</f>
        <v>0</v>
      </c>
      <c r="M252" s="52">
        <f>SUMIFS('2012Figures'!$J:$J,'2012Figures'!$C:$C,$A252,'2012Figures'!$I:$I,"",'2012Figures'!$B:$B,"BrokerToCy",'2012Figures'!$G:$G,"E1",'2012Figures'!$E:$E,$B$1)</f>
        <v>0</v>
      </c>
      <c r="N252" s="52">
        <f>SUMIFS('2012Figures'!$J:$J,'2012Figures'!$C:$C,$A252,'2012Figures'!$I:$I,"",'2012Figures'!$B:$B,"BrokerToCy",'2012Figures'!$G:$G,"P1",'2012Figures'!$E:$E,$B$1)</f>
        <v>0</v>
      </c>
      <c r="O252" s="52">
        <f>SUMIFS('2012Figures'!$J:$J,'2012Figures'!$C:$C,$A252,'2012Figures'!$I:$I,"",'2012Figures'!$B:$B,"CyToBroker",'2012Figures'!$G:$G,"E1",'2012Figures'!$E:$E,$B$1)</f>
        <v>0</v>
      </c>
      <c r="P252" s="52">
        <f>SUMIFS('2012Figures'!$J:$J,'2012Figures'!$C:$C,$A252,'2012Figures'!$I:$I,"",'2012Figures'!$B:$B,"CyToBroker",'2012Figures'!$G:$G,"P1",'2012Figures'!$E:$E,$B$1)</f>
        <v>0</v>
      </c>
      <c r="R252" s="46" t="str">
        <f t="shared" si="28"/>
        <v/>
      </c>
      <c r="S252" s="46" t="str">
        <f t="shared" si="28"/>
        <v/>
      </c>
      <c r="T252" s="46" t="str">
        <f t="shared" si="28"/>
        <v/>
      </c>
      <c r="U252" s="46" t="str">
        <f t="shared" si="28"/>
        <v/>
      </c>
      <c r="V252" s="46" t="str">
        <f t="shared" si="28"/>
        <v/>
      </c>
    </row>
    <row r="253" spans="1:22" x14ac:dyDescent="0.2">
      <c r="A253" s="21"/>
      <c r="B253" s="21" t="s">
        <v>92</v>
      </c>
      <c r="C253" s="22"/>
      <c r="D253" s="23">
        <f>SUM(E253:H253)</f>
        <v>0</v>
      </c>
      <c r="E253" s="23">
        <f>SUM(E250:E252)</f>
        <v>0</v>
      </c>
      <c r="F253" s="23">
        <f>SUM(F250:F252)</f>
        <v>0</v>
      </c>
      <c r="G253" s="23">
        <f>SUM(G250:G252)</f>
        <v>0</v>
      </c>
      <c r="H253" s="23">
        <f>SUM(H250:H252)</f>
        <v>0</v>
      </c>
      <c r="I253" s="21"/>
      <c r="J253" s="22"/>
      <c r="K253" s="21"/>
      <c r="L253" s="43">
        <f>SUM(M253:P253)</f>
        <v>0</v>
      </c>
      <c r="M253" s="43">
        <f>SUM(M250:M252)</f>
        <v>0</v>
      </c>
      <c r="N253" s="43">
        <f>SUM(N250:N252)</f>
        <v>0</v>
      </c>
      <c r="O253" s="43">
        <f>SUM(O250:O252)</f>
        <v>0</v>
      </c>
      <c r="P253" s="43">
        <f>SUM(P250:P252)</f>
        <v>0</v>
      </c>
      <c r="Q253" s="21"/>
      <c r="R253" s="21"/>
      <c r="S253" s="21"/>
      <c r="T253" s="21"/>
      <c r="U253" s="21"/>
      <c r="V253" s="21"/>
    </row>
    <row r="254" spans="1:22" x14ac:dyDescent="0.2">
      <c r="A254" s="28">
        <v>140</v>
      </c>
      <c r="B254" s="28" t="s">
        <v>114</v>
      </c>
      <c r="C254" s="17" t="s">
        <v>88</v>
      </c>
      <c r="D254" s="18">
        <f>SUMIFS('2013Figures'!$J:$J,'2013Figures'!$C:$C,$A254,'2013Figures'!$E:$E,$B$1)</f>
        <v>0</v>
      </c>
      <c r="E254" s="18">
        <f>SUMIFS('2013Figures'!$J:$J,'2013Figures'!$C:$C,$A254,'2013Figures'!$B:$B,"BrokerToCy",'2013Figures'!$G:$G,"E1",'2013Figures'!$E:$E,$B$1)</f>
        <v>0</v>
      </c>
      <c r="F254" s="18">
        <f>SUMIFS('2013Figures'!$J:$J,'2013Figures'!$C:$C,$A254,'2013Figures'!$B:$B,"BrokerToCy",'2013Figures'!$G:$G,"P1",'2013Figures'!$E:$E,$B$1)</f>
        <v>0</v>
      </c>
      <c r="G254" s="18">
        <f>SUMIFS('2013Figures'!$J:$J,'2013Figures'!$C:$C,$A254,'2013Figures'!$B:$B,"CyToBroker",'2013Figures'!$G:$G,"E1",'2013Figures'!$E:$E,$B$1)</f>
        <v>0</v>
      </c>
      <c r="H254" s="18">
        <f>SUMIFS('2013Figures'!$J:$J,'2013Figures'!$C:$C,$A254,'2013Figures'!$B:$B,"CyToBroker",'2013Figures'!$G:$G,"P1",'2013Figures'!$E:$E,$B$1)</f>
        <v>0</v>
      </c>
      <c r="I254" s="28"/>
      <c r="J254" s="17"/>
      <c r="K254" s="28"/>
      <c r="L254" s="50">
        <f>SUMIFS('2012Figures'!$J:$J,'2012Figures'!$C:$C,$A254,'2012Figures'!$E:$E,$B$1)</f>
        <v>0</v>
      </c>
      <c r="M254" s="50">
        <f>SUMIFS('2012Figures'!$J:$J,'2012Figures'!$C:$C,$A254,'2012Figures'!$B:$B,"BrokerToCy",'2012Figures'!$G:$G,"E1",'2012Figures'!$E:$E,$B$1)</f>
        <v>0</v>
      </c>
      <c r="N254" s="50">
        <f>SUMIFS('2012Figures'!$J:$J,'2012Figures'!$C:$C,$A254,'2012Figures'!$B:$B,"BrokerToCy",'2012Figures'!$G:$G,"P1",'2012Figures'!$E:$E,$B$1)</f>
        <v>0</v>
      </c>
      <c r="O254" s="50">
        <f>SUMIFS('2012Figures'!$J:$J,'2012Figures'!$C:$C,$A254,'2012Figures'!$B:$B,"CyToBroker",'2012Figures'!$G:$G,"E1",'2012Figures'!$E:$E,$B$1)</f>
        <v>0</v>
      </c>
      <c r="P254" s="50">
        <f>SUMIFS('2012Figures'!$J:$J,'2012Figures'!$C:$C,$A254,'2012Figures'!$B:$B,"CyToBroker",'2012Figures'!$G:$G,"P1",'2012Figures'!$E:$E,$B$1)</f>
        <v>0</v>
      </c>
      <c r="Q254" s="28"/>
      <c r="R254" s="46" t="str">
        <f t="shared" si="28"/>
        <v/>
      </c>
      <c r="S254" s="46" t="str">
        <f t="shared" si="28"/>
        <v/>
      </c>
      <c r="T254" s="46" t="str">
        <f t="shared" si="28"/>
        <v/>
      </c>
      <c r="U254" s="46" t="str">
        <f t="shared" si="28"/>
        <v/>
      </c>
      <c r="V254" s="46" t="str">
        <f t="shared" si="28"/>
        <v/>
      </c>
    </row>
    <row r="255" spans="1:22" x14ac:dyDescent="0.2">
      <c r="A255" s="1">
        <v>140</v>
      </c>
      <c r="B255" s="1" t="s">
        <v>114</v>
      </c>
      <c r="C255" s="8">
        <v>2</v>
      </c>
      <c r="D255" s="29">
        <f>SUMIFS('2013Figures'!$J:$J,'2013Figures'!$C:$C,$A255,'2013Figures'!$H:$H,$B255,'2013Figures'!$I:$I,$C255,'2013Figures'!$E:$E,$B$1)</f>
        <v>0</v>
      </c>
      <c r="E255" s="9">
        <f>SUMIFS('2013Figures'!$J:$J,'2013Figures'!$C:$C,$A255,'2013Figures'!$H:$H,$B255,'2013Figures'!$I:$I,$C255,'2013Figures'!$B:$B,"BrokerToCy",'2013Figures'!$G:$G,"E1",'2013Figures'!$E:$E,$B$1)</f>
        <v>0</v>
      </c>
      <c r="F255" s="9">
        <f>SUMIFS('2013Figures'!$J:$J,'2013Figures'!$C:$C,$A255,'2013Figures'!$H:$H,$B255,'2013Figures'!$I:$I,$C255,'2013Figures'!$B:$B,"BrokerToCy",'2013Figures'!$G:$G,"P1",'2013Figures'!$E:$E,$B$1)</f>
        <v>0</v>
      </c>
      <c r="G255" s="9">
        <f>SUMIFS('2013Figures'!$J:$J,'2013Figures'!$C:$C,$A255,'2013Figures'!$H:$H,$B255,'2013Figures'!$I:$I,$C255,'2013Figures'!$B:$B,"CyToBroker",'2013Figures'!$G:$G,"E1",'2013Figures'!$E:$E,$B$1)</f>
        <v>0</v>
      </c>
      <c r="H255" s="9">
        <f>SUMIFS('2013Figures'!$J:$J,'2013Figures'!$C:$C,$A255,'2013Figures'!$H:$H,$B255,'2013Figures'!$I:$I,$C255,'2013Figures'!$B:$B,"CyToBroker",'2013Figures'!$G:$G,"P1",'2013Figures'!$E:$E,$B$1)</f>
        <v>0</v>
      </c>
      <c r="I255" s="30"/>
      <c r="J255" s="31">
        <v>201010</v>
      </c>
      <c r="K255" s="30"/>
      <c r="L255" s="42">
        <f>SUMIFS('2012Figures'!$J:$J,'2012Figures'!$C:$C,$A255,'2012Figures'!$H:$H,$B255,'2012Figures'!$I:$I,$C255,'2012Figures'!$E:$E,$B$1)</f>
        <v>0</v>
      </c>
      <c r="M255" s="52">
        <f>SUMIFS('2012Figures'!$J:$J,'2012Figures'!$C:$C,$A255,'2012Figures'!$H:$H,$B255,'2012Figures'!$I:$I,$C255,'2012Figures'!$B:$B,"BrokerToCy",'2012Figures'!$G:$G,"E1",'2012Figures'!$E:$E,$B$1)</f>
        <v>0</v>
      </c>
      <c r="N255" s="52">
        <f>SUMIFS('2012Figures'!$J:$J,'2012Figures'!$C:$C,$A255,'2012Figures'!$H:$H,$B255,'2012Figures'!$I:$I,$C255,'2012Figures'!$B:$B,"BrokerToCy",'2012Figures'!$G:$G,"P1",'2012Figures'!$E:$E,$B$1)</f>
        <v>0</v>
      </c>
      <c r="O255" s="52">
        <f>SUMIFS('2012Figures'!$J:$J,'2012Figures'!$C:$C,$A255,'2012Figures'!$H:$H,$B255,'2012Figures'!$I:$I,$C255,'2012Figures'!$B:$B,"CyToBroker",'2012Figures'!$G:$G,"E1",'2012Figures'!$E:$E,$B$1)</f>
        <v>0</v>
      </c>
      <c r="P255" s="52">
        <f>SUMIFS('2012Figures'!$J:$J,'2012Figures'!$C:$C,$A255,'2012Figures'!$H:$H,$B255,'2012Figures'!$I:$I,$C255,'2012Figures'!$B:$B,"CyToBroker",'2012Figures'!$G:$G,"P1",'2012Figures'!$E:$E,$B$1)</f>
        <v>0</v>
      </c>
      <c r="Q255" s="30"/>
      <c r="R255" s="46" t="str">
        <f t="shared" si="28"/>
        <v/>
      </c>
      <c r="S255" s="46" t="str">
        <f t="shared" si="28"/>
        <v/>
      </c>
      <c r="T255" s="46" t="str">
        <f t="shared" si="28"/>
        <v/>
      </c>
      <c r="U255" s="46" t="str">
        <f t="shared" si="28"/>
        <v/>
      </c>
      <c r="V255" s="46" t="str">
        <f t="shared" si="28"/>
        <v/>
      </c>
    </row>
    <row r="256" spans="1:22" x14ac:dyDescent="0.2">
      <c r="A256" s="1">
        <v>140</v>
      </c>
      <c r="B256" s="1" t="s">
        <v>114</v>
      </c>
      <c r="C256" s="8">
        <v>1</v>
      </c>
      <c r="D256" s="29">
        <f>SUMIFS('2013Figures'!$J:$J,'2013Figures'!$C:$C,$A256,'2013Figures'!$H:$H,$B256,'2013Figures'!$I:$I,$C256,'2013Figures'!$E:$E,$B$1)</f>
        <v>0</v>
      </c>
      <c r="E256" s="9">
        <f>SUMIFS('2013Figures'!$J:$J,'2013Figures'!$C:$C,$A256,'2013Figures'!$H:$H,$B256,'2013Figures'!$I:$I,$C256,'2013Figures'!$B:$B,"BrokerToCy",'2013Figures'!$G:$G,"E1",'2013Figures'!$E:$E,$B$1)</f>
        <v>0</v>
      </c>
      <c r="F256" s="9">
        <f>SUMIFS('2013Figures'!$J:$J,'2013Figures'!$C:$C,$A256,'2013Figures'!$H:$H,$B256,'2013Figures'!$I:$I,$C256,'2013Figures'!$B:$B,"BrokerToCy",'2013Figures'!$G:$G,"P1",'2013Figures'!$E:$E,$B$1)</f>
        <v>0</v>
      </c>
      <c r="G256" s="9">
        <f>SUMIFS('2013Figures'!$J:$J,'2013Figures'!$C:$C,$A256,'2013Figures'!$H:$H,$B256,'2013Figures'!$I:$I,$C256,'2013Figures'!$B:$B,"CyToBroker",'2013Figures'!$G:$G,"E1",'2013Figures'!$E:$E,$B$1)</f>
        <v>0</v>
      </c>
      <c r="H256" s="9">
        <f>SUMIFS('2013Figures'!$J:$J,'2013Figures'!$C:$C,$A256,'2013Figures'!$H:$H,$B256,'2013Figures'!$I:$I,$C256,'2013Figures'!$B:$B,"CyToBroker",'2013Figures'!$G:$G,"P1",'2013Figures'!$E:$E,$B$1)</f>
        <v>0</v>
      </c>
      <c r="J256" s="8" t="s">
        <v>131</v>
      </c>
      <c r="L256" s="42">
        <f>SUMIFS('2012Figures'!$J:$J,'2012Figures'!$C:$C,$A256,'2012Figures'!$H:$H,$B256,'2012Figures'!$I:$I,$C256,'2012Figures'!$E:$E,$B$1)</f>
        <v>0</v>
      </c>
      <c r="M256" s="52">
        <f>SUMIFS('2012Figures'!$J:$J,'2012Figures'!$C:$C,$A256,'2012Figures'!$H:$H,$B256,'2012Figures'!$I:$I,$C256,'2012Figures'!$B:$B,"BrokerToCy",'2012Figures'!$G:$G,"E1",'2012Figures'!$E:$E,$B$1)</f>
        <v>0</v>
      </c>
      <c r="N256" s="52">
        <f>SUMIFS('2012Figures'!$J:$J,'2012Figures'!$C:$C,$A256,'2012Figures'!$H:$H,$B256,'2012Figures'!$I:$I,$C256,'2012Figures'!$B:$B,"BrokerToCy",'2012Figures'!$G:$G,"P1",'2012Figures'!$E:$E,$B$1)</f>
        <v>0</v>
      </c>
      <c r="O256" s="52">
        <f>SUMIFS('2012Figures'!$J:$J,'2012Figures'!$C:$C,$A256,'2012Figures'!$H:$H,$B256,'2012Figures'!$I:$I,$C256,'2012Figures'!$B:$B,"CyToBroker",'2012Figures'!$G:$G,"E1",'2012Figures'!$E:$E,$B$1)</f>
        <v>0</v>
      </c>
      <c r="P256" s="52">
        <f>SUMIFS('2012Figures'!$J:$J,'2012Figures'!$C:$C,$A256,'2012Figures'!$H:$H,$B256,'2012Figures'!$I:$I,$C256,'2012Figures'!$B:$B,"CyToBroker",'2012Figures'!$G:$G,"P1",'2012Figures'!$E:$E,$B$1)</f>
        <v>0</v>
      </c>
      <c r="R256" s="46" t="str">
        <f t="shared" si="28"/>
        <v/>
      </c>
      <c r="S256" s="46" t="str">
        <f t="shared" si="28"/>
        <v/>
      </c>
      <c r="T256" s="46" t="str">
        <f t="shared" si="28"/>
        <v/>
      </c>
      <c r="U256" s="46" t="str">
        <f t="shared" si="28"/>
        <v/>
      </c>
      <c r="V256" s="46" t="str">
        <f t="shared" si="28"/>
        <v/>
      </c>
    </row>
    <row r="257" spans="1:22" x14ac:dyDescent="0.2">
      <c r="A257" s="1">
        <v>140</v>
      </c>
      <c r="B257" s="1" t="s">
        <v>114</v>
      </c>
      <c r="D257" s="29">
        <f>SUMIFS('2013Figures'!$J:$J,'2013Figures'!$C:$C,$A257,'2013Figures'!$I:$I,"",'2013Figures'!$E:$E,$B$1)</f>
        <v>0</v>
      </c>
      <c r="E257" s="9">
        <f>SUMIFS('2013Figures'!$J:$J,'2013Figures'!$C:$C,$A257,'2013Figures'!$I:$I,"",'2013Figures'!$B:$B,"BrokerToCy",'2013Figures'!$G:$G,"E1",'2013Figures'!$E:$E,$B$1)</f>
        <v>0</v>
      </c>
      <c r="F257" s="9">
        <f>SUMIFS('2013Figures'!$J:$J,'2013Figures'!$C:$C,$A257,'2013Figures'!$I:$I,"",'2013Figures'!$B:$B,"BrokerToCy",'2013Figures'!$G:$G,"P1",'2013Figures'!$E:$E,$B$1)</f>
        <v>0</v>
      </c>
      <c r="G257" s="9">
        <f>SUMIFS('2013Figures'!$J:$J,'2013Figures'!$C:$C,$A257,'2013Figures'!$I:$I,"",'2013Figures'!$B:$B,"CyToBroker",'2013Figures'!$G:$G,"E1",'2013Figures'!$E:$E,$B$1)</f>
        <v>0</v>
      </c>
      <c r="H257" s="9">
        <f>SUMIFS('2013Figures'!$J:$J,'2013Figures'!$C:$C,$A257,'2013Figures'!$I:$I,"",'2013Figures'!$B:$B,"CyToBroker",'2013Figures'!$G:$G,"P1",'2013Figures'!$E:$E,$B$1)</f>
        <v>0</v>
      </c>
      <c r="J257" s="8" t="s">
        <v>131</v>
      </c>
      <c r="L257" s="42">
        <f>SUMIFS('2012Figures'!$J:$J,'2012Figures'!$C:$C,$A257,'2012Figures'!$I:$I,"",'2012Figures'!$E:$E,$B$1)</f>
        <v>0</v>
      </c>
      <c r="M257" s="52">
        <f>SUMIFS('2012Figures'!$J:$J,'2012Figures'!$C:$C,$A257,'2012Figures'!$I:$I,"",'2012Figures'!$B:$B,"BrokerToCy",'2012Figures'!$G:$G,"E1",'2012Figures'!$E:$E,$B$1)</f>
        <v>0</v>
      </c>
      <c r="N257" s="52">
        <f>SUMIFS('2012Figures'!$J:$J,'2012Figures'!$C:$C,$A257,'2012Figures'!$I:$I,"",'2012Figures'!$B:$B,"BrokerToCy",'2012Figures'!$G:$G,"P1",'2012Figures'!$E:$E,$B$1)</f>
        <v>0</v>
      </c>
      <c r="O257" s="52">
        <f>SUMIFS('2012Figures'!$J:$J,'2012Figures'!$C:$C,$A257,'2012Figures'!$I:$I,"",'2012Figures'!$B:$B,"CyToBroker",'2012Figures'!$G:$G,"E1",'2012Figures'!$E:$E,$B$1)</f>
        <v>0</v>
      </c>
      <c r="P257" s="52">
        <f>SUMIFS('2012Figures'!$J:$J,'2012Figures'!$C:$C,$A257,'2012Figures'!$I:$I,"",'2012Figures'!$B:$B,"CyToBroker",'2012Figures'!$G:$G,"P1",'2012Figures'!$E:$E,$B$1)</f>
        <v>0</v>
      </c>
      <c r="R257" s="46" t="str">
        <f t="shared" si="28"/>
        <v/>
      </c>
      <c r="S257" s="46" t="str">
        <f t="shared" si="28"/>
        <v/>
      </c>
      <c r="T257" s="46" t="str">
        <f t="shared" si="28"/>
        <v/>
      </c>
      <c r="U257" s="46" t="str">
        <f t="shared" si="28"/>
        <v/>
      </c>
      <c r="V257" s="46" t="str">
        <f t="shared" si="28"/>
        <v/>
      </c>
    </row>
    <row r="258" spans="1:22" x14ac:dyDescent="0.2">
      <c r="A258" s="21"/>
      <c r="B258" s="21" t="s">
        <v>92</v>
      </c>
      <c r="C258" s="22"/>
      <c r="D258" s="23">
        <f>SUM(E258:H258)</f>
        <v>0</v>
      </c>
      <c r="E258" s="23">
        <f>SUM(E255:E257)</f>
        <v>0</v>
      </c>
      <c r="F258" s="23">
        <f>SUM(F255:F257)</f>
        <v>0</v>
      </c>
      <c r="G258" s="23">
        <f>SUM(G255:G257)</f>
        <v>0</v>
      </c>
      <c r="H258" s="23">
        <f>SUM(H255:H257)</f>
        <v>0</v>
      </c>
      <c r="I258" s="21"/>
      <c r="J258" s="22"/>
      <c r="K258" s="21"/>
      <c r="L258" s="43">
        <f>SUM(M258:P258)</f>
        <v>0</v>
      </c>
      <c r="M258" s="43">
        <f>SUM(M255:M257)</f>
        <v>0</v>
      </c>
      <c r="N258" s="43">
        <f>SUM(N255:N257)</f>
        <v>0</v>
      </c>
      <c r="O258" s="43">
        <f>SUM(O255:O257)</f>
        <v>0</v>
      </c>
      <c r="P258" s="43">
        <f>SUM(P255:P257)</f>
        <v>0</v>
      </c>
      <c r="Q258" s="21"/>
      <c r="R258" s="21"/>
      <c r="S258" s="21"/>
      <c r="T258" s="21"/>
      <c r="U258" s="21"/>
      <c r="V258" s="21"/>
    </row>
    <row r="259" spans="1:22" x14ac:dyDescent="0.2">
      <c r="A259" s="28">
        <v>202</v>
      </c>
      <c r="B259" s="28" t="s">
        <v>40</v>
      </c>
      <c r="C259" s="17" t="s">
        <v>88</v>
      </c>
      <c r="D259" s="18">
        <f>SUMIFS('2013Figures'!$J:$J,'2013Figures'!$C:$C,$A259,'2013Figures'!$E:$E,$B$1)</f>
        <v>0</v>
      </c>
      <c r="E259" s="18">
        <f>SUMIFS('2013Figures'!$J:$J,'2013Figures'!$C:$C,$A259,'2013Figures'!$B:$B,"BrokerToCy",'2013Figures'!$G:$G,"E1",'2013Figures'!$E:$E,$B$1)</f>
        <v>0</v>
      </c>
      <c r="F259" s="18">
        <f>SUMIFS('2013Figures'!$J:$J,'2013Figures'!$C:$C,$A259,'2013Figures'!$B:$B,"BrokerToCy",'2013Figures'!$G:$G,"P1",'2013Figures'!$E:$E,$B$1)</f>
        <v>0</v>
      </c>
      <c r="G259" s="18">
        <f>SUMIFS('2013Figures'!$J:$J,'2013Figures'!$C:$C,$A259,'2013Figures'!$B:$B,"CyToBroker",'2013Figures'!$G:$G,"E1",'2013Figures'!$E:$E,$B$1)</f>
        <v>0</v>
      </c>
      <c r="H259" s="18">
        <f>SUMIFS('2013Figures'!$J:$J,'2013Figures'!$C:$C,$A259,'2013Figures'!$B:$B,"CyToBroker",'2013Figures'!$G:$G,"P1",'2013Figures'!$E:$E,$B$1)</f>
        <v>0</v>
      </c>
      <c r="I259" s="28"/>
      <c r="J259" s="17"/>
      <c r="K259" s="28"/>
      <c r="L259" s="50">
        <f>SUMIFS('2012Figures'!$J:$J,'2012Figures'!$C:$C,$A259,'2012Figures'!$E:$E,$B$1)</f>
        <v>0</v>
      </c>
      <c r="M259" s="50">
        <f>SUMIFS('2012Figures'!$J:$J,'2012Figures'!$C:$C,$A259,'2012Figures'!$B:$B,"BrokerToCy",'2012Figures'!$G:$G,"E1",'2012Figures'!$E:$E,$B$1)</f>
        <v>0</v>
      </c>
      <c r="N259" s="50">
        <f>SUMIFS('2012Figures'!$J:$J,'2012Figures'!$C:$C,$A259,'2012Figures'!$B:$B,"BrokerToCy",'2012Figures'!$G:$G,"P1",'2012Figures'!$E:$E,$B$1)</f>
        <v>0</v>
      </c>
      <c r="O259" s="50">
        <f>SUMIFS('2012Figures'!$J:$J,'2012Figures'!$C:$C,$A259,'2012Figures'!$B:$B,"CyToBroker",'2012Figures'!$G:$G,"E1",'2012Figures'!$E:$E,$B$1)</f>
        <v>0</v>
      </c>
      <c r="P259" s="50">
        <f>SUMIFS('2012Figures'!$J:$J,'2012Figures'!$C:$C,$A259,'2012Figures'!$B:$B,"CyToBroker",'2012Figures'!$G:$G,"P1",'2012Figures'!$E:$E,$B$1)</f>
        <v>0</v>
      </c>
      <c r="Q259" s="28"/>
      <c r="R259" s="46" t="str">
        <f t="shared" si="28"/>
        <v/>
      </c>
      <c r="S259" s="46" t="str">
        <f t="shared" si="28"/>
        <v/>
      </c>
      <c r="T259" s="46" t="str">
        <f t="shared" si="28"/>
        <v/>
      </c>
      <c r="U259" s="46" t="str">
        <f t="shared" si="28"/>
        <v/>
      </c>
      <c r="V259" s="46" t="str">
        <f t="shared" si="28"/>
        <v/>
      </c>
    </row>
    <row r="260" spans="1:22" x14ac:dyDescent="0.2">
      <c r="A260" s="1">
        <v>202</v>
      </c>
      <c r="B260" s="1" t="s">
        <v>40</v>
      </c>
      <c r="C260" s="8">
        <v>5</v>
      </c>
      <c r="D260" s="29">
        <f>SUMIFS('2013Figures'!$J:$J,'2013Figures'!$C:$C,$A260,'2013Figures'!$H:$H,$B260,'2013Figures'!$I:$I,$C260,'2013Figures'!$E:$E,$B$1)</f>
        <v>0</v>
      </c>
      <c r="E260" s="9">
        <f>SUMIFS('2013Figures'!$J:$J,'2013Figures'!$C:$C,$A260,'2013Figures'!$H:$H,$B260,'2013Figures'!$I:$I,$C260,'2013Figures'!$B:$B,"BrokerToCy",'2013Figures'!$G:$G,"E1",'2013Figures'!$E:$E,$B$1)</f>
        <v>0</v>
      </c>
      <c r="F260" s="9">
        <f>SUMIFS('2013Figures'!$J:$J,'2013Figures'!$C:$C,$A260,'2013Figures'!$H:$H,$B260,'2013Figures'!$I:$I,$C260,'2013Figures'!$B:$B,"BrokerToCy",'2013Figures'!$G:$G,"P1",'2013Figures'!$E:$E,$B$1)</f>
        <v>0</v>
      </c>
      <c r="G260" s="9">
        <f>SUMIFS('2013Figures'!$J:$J,'2013Figures'!$C:$C,$A260,'2013Figures'!$H:$H,$B260,'2013Figures'!$I:$I,$C260,'2013Figures'!$B:$B,"CyToBroker",'2013Figures'!$G:$G,"E1",'2013Figures'!$E:$E,$B$1)</f>
        <v>0</v>
      </c>
      <c r="H260" s="9">
        <f>SUMIFS('2013Figures'!$J:$J,'2013Figures'!$C:$C,$A260,'2013Figures'!$H:$H,$B260,'2013Figures'!$I:$I,$C260,'2013Figures'!$B:$B,"CyToBroker",'2013Figures'!$G:$G,"P1",'2013Figures'!$E:$E,$B$1)</f>
        <v>0</v>
      </c>
      <c r="J260" s="8">
        <v>201501</v>
      </c>
      <c r="L260" s="42">
        <f>SUMIFS('2012Figures'!$J:$J,'2012Figures'!$C:$C,$A260,'2012Figures'!$H:$H,$B260,'2012Figures'!$I:$I,$C260,'2012Figures'!$E:$E,$B$1)</f>
        <v>0</v>
      </c>
      <c r="M260" s="52">
        <f>SUMIFS('2012Figures'!$J:$J,'2012Figures'!$C:$C,$A260,'2012Figures'!$H:$H,$B260,'2012Figures'!$I:$I,$C260,'2012Figures'!$B:$B,"BrokerToCy",'2012Figures'!$G:$G,"E1",'2012Figures'!$E:$E,$B$1)</f>
        <v>0</v>
      </c>
      <c r="N260" s="52">
        <f>SUMIFS('2012Figures'!$J:$J,'2012Figures'!$C:$C,$A260,'2012Figures'!$H:$H,$B260,'2012Figures'!$I:$I,$C260,'2012Figures'!$B:$B,"BrokerToCy",'2012Figures'!$G:$G,"P1",'2012Figures'!$E:$E,$B$1)</f>
        <v>0</v>
      </c>
      <c r="O260" s="52">
        <f>SUMIFS('2012Figures'!$J:$J,'2012Figures'!$C:$C,$A260,'2012Figures'!$H:$H,$B260,'2012Figures'!$I:$I,$C260,'2012Figures'!$B:$B,"CyToBroker",'2012Figures'!$G:$G,"E1",'2012Figures'!$E:$E,$B$1)</f>
        <v>0</v>
      </c>
      <c r="P260" s="52">
        <f>SUMIFS('2012Figures'!$J:$J,'2012Figures'!$C:$C,$A260,'2012Figures'!$H:$H,$B260,'2012Figures'!$I:$I,$C260,'2012Figures'!$B:$B,"CyToBroker",'2012Figures'!$G:$G,"P1",'2012Figures'!$E:$E,$B$1)</f>
        <v>0</v>
      </c>
      <c r="R260" s="46" t="str">
        <f t="shared" si="28"/>
        <v/>
      </c>
      <c r="S260" s="46" t="str">
        <f t="shared" si="28"/>
        <v/>
      </c>
      <c r="T260" s="46" t="str">
        <f t="shared" si="28"/>
        <v/>
      </c>
      <c r="U260" s="46" t="str">
        <f t="shared" si="28"/>
        <v/>
      </c>
      <c r="V260" s="46" t="str">
        <f t="shared" si="28"/>
        <v/>
      </c>
    </row>
    <row r="261" spans="1:22" x14ac:dyDescent="0.2">
      <c r="A261" s="1">
        <v>202</v>
      </c>
      <c r="B261" s="1" t="s">
        <v>40</v>
      </c>
      <c r="C261" s="8">
        <v>4</v>
      </c>
      <c r="D261" s="29">
        <f>SUMIFS('2013Figures'!$J:$J,'2013Figures'!$C:$C,$A261,'2013Figures'!$H:$H,$B261,'2013Figures'!$I:$I,$C261,'2013Figures'!$E:$E,$B$1)</f>
        <v>0</v>
      </c>
      <c r="E261" s="9">
        <f>SUMIFS('2013Figures'!$J:$J,'2013Figures'!$C:$C,$A261,'2013Figures'!$H:$H,$B261,'2013Figures'!$I:$I,$C261,'2013Figures'!$B:$B,"BrokerToCy",'2013Figures'!$G:$G,"E1",'2013Figures'!$E:$E,$B$1)</f>
        <v>0</v>
      </c>
      <c r="F261" s="9">
        <f>SUMIFS('2013Figures'!$J:$J,'2013Figures'!$C:$C,$A261,'2013Figures'!$H:$H,$B261,'2013Figures'!$I:$I,$C261,'2013Figures'!$B:$B,"BrokerToCy",'2013Figures'!$G:$G,"P1",'2013Figures'!$E:$E,$B$1)</f>
        <v>0</v>
      </c>
      <c r="G261" s="9">
        <f>SUMIFS('2013Figures'!$J:$J,'2013Figures'!$C:$C,$A261,'2013Figures'!$H:$H,$B261,'2013Figures'!$I:$I,$C261,'2013Figures'!$B:$B,"CyToBroker",'2013Figures'!$G:$G,"E1",'2013Figures'!$E:$E,$B$1)</f>
        <v>0</v>
      </c>
      <c r="H261" s="9">
        <f>SUMIFS('2013Figures'!$J:$J,'2013Figures'!$C:$C,$A261,'2013Figures'!$H:$H,$B261,'2013Figures'!$I:$I,$C261,'2013Figures'!$B:$B,"CyToBroker",'2013Figures'!$G:$G,"P1",'2013Figures'!$E:$E,$B$1)</f>
        <v>0</v>
      </c>
      <c r="I261" s="30"/>
      <c r="J261" s="31">
        <v>201301</v>
      </c>
      <c r="K261" s="30"/>
      <c r="L261" s="42">
        <f>SUMIFS('2012Figures'!$J:$J,'2012Figures'!$C:$C,$A261,'2012Figures'!$H:$H,$B261,'2012Figures'!$I:$I,$C261,'2012Figures'!$E:$E,$B$1)</f>
        <v>0</v>
      </c>
      <c r="M261" s="52">
        <f>SUMIFS('2012Figures'!$J:$J,'2012Figures'!$C:$C,$A261,'2012Figures'!$H:$H,$B261,'2012Figures'!$I:$I,$C261,'2012Figures'!$B:$B,"BrokerToCy",'2012Figures'!$G:$G,"E1",'2012Figures'!$E:$E,$B$1)</f>
        <v>0</v>
      </c>
      <c r="N261" s="52">
        <f>SUMIFS('2012Figures'!$J:$J,'2012Figures'!$C:$C,$A261,'2012Figures'!$H:$H,$B261,'2012Figures'!$I:$I,$C261,'2012Figures'!$B:$B,"BrokerToCy",'2012Figures'!$G:$G,"P1",'2012Figures'!$E:$E,$B$1)</f>
        <v>0</v>
      </c>
      <c r="O261" s="52">
        <f>SUMIFS('2012Figures'!$J:$J,'2012Figures'!$C:$C,$A261,'2012Figures'!$H:$H,$B261,'2012Figures'!$I:$I,$C261,'2012Figures'!$B:$B,"CyToBroker",'2012Figures'!$G:$G,"E1",'2012Figures'!$E:$E,$B$1)</f>
        <v>0</v>
      </c>
      <c r="P261" s="52">
        <f>SUMIFS('2012Figures'!$J:$J,'2012Figures'!$C:$C,$A261,'2012Figures'!$H:$H,$B261,'2012Figures'!$I:$I,$C261,'2012Figures'!$B:$B,"CyToBroker",'2012Figures'!$G:$G,"P1",'2012Figures'!$E:$E,$B$1)</f>
        <v>0</v>
      </c>
      <c r="Q261" s="30"/>
      <c r="R261" s="46" t="str">
        <f t="shared" si="28"/>
        <v/>
      </c>
      <c r="S261" s="46" t="str">
        <f t="shared" si="28"/>
        <v/>
      </c>
      <c r="T261" s="46" t="str">
        <f t="shared" si="28"/>
        <v/>
      </c>
      <c r="U261" s="46" t="str">
        <f t="shared" si="28"/>
        <v/>
      </c>
      <c r="V261" s="46" t="str">
        <f t="shared" si="28"/>
        <v/>
      </c>
    </row>
    <row r="262" spans="1:22" x14ac:dyDescent="0.2">
      <c r="A262" s="1">
        <v>202</v>
      </c>
      <c r="B262" s="1" t="s">
        <v>40</v>
      </c>
      <c r="C262" s="8">
        <v>3</v>
      </c>
      <c r="D262" s="29">
        <f>SUMIFS('2013Figures'!$J:$J,'2013Figures'!$C:$C,$A262,'2013Figures'!$H:$H,$B262,'2013Figures'!$I:$I,$C262,'2013Figures'!$E:$E,$B$1)</f>
        <v>0</v>
      </c>
      <c r="E262" s="9">
        <f>SUMIFS('2013Figures'!$J:$J,'2013Figures'!$C:$C,$A262,'2013Figures'!$H:$H,$B262,'2013Figures'!$I:$I,$C262,'2013Figures'!$B:$B,"BrokerToCy",'2013Figures'!$G:$G,"E1",'2013Figures'!$E:$E,$B$1)</f>
        <v>0</v>
      </c>
      <c r="F262" s="9">
        <f>SUMIFS('2013Figures'!$J:$J,'2013Figures'!$C:$C,$A262,'2013Figures'!$H:$H,$B262,'2013Figures'!$I:$I,$C262,'2013Figures'!$B:$B,"BrokerToCy",'2013Figures'!$G:$G,"P1",'2013Figures'!$E:$E,$B$1)</f>
        <v>0</v>
      </c>
      <c r="G262" s="9">
        <f>SUMIFS('2013Figures'!$J:$J,'2013Figures'!$C:$C,$A262,'2013Figures'!$H:$H,$B262,'2013Figures'!$I:$I,$C262,'2013Figures'!$B:$B,"CyToBroker",'2013Figures'!$G:$G,"E1",'2013Figures'!$E:$E,$B$1)</f>
        <v>0</v>
      </c>
      <c r="H262" s="9">
        <f>SUMIFS('2013Figures'!$J:$J,'2013Figures'!$C:$C,$A262,'2013Figures'!$H:$H,$B262,'2013Figures'!$I:$I,$C262,'2013Figures'!$B:$B,"CyToBroker",'2013Figures'!$G:$G,"P1",'2013Figures'!$E:$E,$B$1)</f>
        <v>0</v>
      </c>
      <c r="J262" s="8">
        <v>201201</v>
      </c>
      <c r="L262" s="42">
        <f>SUMIFS('2012Figures'!$J:$J,'2012Figures'!$C:$C,$A262,'2012Figures'!$H:$H,$B262,'2012Figures'!$I:$I,$C262,'2012Figures'!$E:$E,$B$1)</f>
        <v>0</v>
      </c>
      <c r="M262" s="52">
        <f>SUMIFS('2012Figures'!$J:$J,'2012Figures'!$C:$C,$A262,'2012Figures'!$H:$H,$B262,'2012Figures'!$I:$I,$C262,'2012Figures'!$B:$B,"BrokerToCy",'2012Figures'!$G:$G,"E1",'2012Figures'!$E:$E,$B$1)</f>
        <v>0</v>
      </c>
      <c r="N262" s="52">
        <f>SUMIFS('2012Figures'!$J:$J,'2012Figures'!$C:$C,$A262,'2012Figures'!$H:$H,$B262,'2012Figures'!$I:$I,$C262,'2012Figures'!$B:$B,"BrokerToCy",'2012Figures'!$G:$G,"P1",'2012Figures'!$E:$E,$B$1)</f>
        <v>0</v>
      </c>
      <c r="O262" s="52">
        <f>SUMIFS('2012Figures'!$J:$J,'2012Figures'!$C:$C,$A262,'2012Figures'!$H:$H,$B262,'2012Figures'!$I:$I,$C262,'2012Figures'!$B:$B,"CyToBroker",'2012Figures'!$G:$G,"E1",'2012Figures'!$E:$E,$B$1)</f>
        <v>0</v>
      </c>
      <c r="P262" s="52">
        <f>SUMIFS('2012Figures'!$J:$J,'2012Figures'!$C:$C,$A262,'2012Figures'!$H:$H,$B262,'2012Figures'!$I:$I,$C262,'2012Figures'!$B:$B,"CyToBroker",'2012Figures'!$G:$G,"P1",'2012Figures'!$E:$E,$B$1)</f>
        <v>0</v>
      </c>
      <c r="R262" s="46" t="str">
        <f t="shared" si="28"/>
        <v/>
      </c>
      <c r="S262" s="46" t="str">
        <f t="shared" si="28"/>
        <v/>
      </c>
      <c r="T262" s="46" t="str">
        <f t="shared" si="28"/>
        <v/>
      </c>
      <c r="U262" s="46" t="str">
        <f t="shared" si="28"/>
        <v/>
      </c>
      <c r="V262" s="46" t="str">
        <f t="shared" si="28"/>
        <v/>
      </c>
    </row>
    <row r="263" spans="1:22" x14ac:dyDescent="0.2">
      <c r="A263" s="1">
        <v>202</v>
      </c>
      <c r="B263" s="1" t="s">
        <v>40</v>
      </c>
      <c r="C263" s="8">
        <v>2</v>
      </c>
      <c r="D263" s="29">
        <f>SUMIFS('2013Figures'!$J:$J,'2013Figures'!$C:$C,$A263,'2013Figures'!$H:$H,$B263,'2013Figures'!$I:$I,$C263,'2013Figures'!$E:$E,$B$1)</f>
        <v>0</v>
      </c>
      <c r="E263" s="9">
        <f>SUMIFS('2013Figures'!$J:$J,'2013Figures'!$C:$C,$A263,'2013Figures'!$H:$H,$B263,'2013Figures'!$I:$I,$C263,'2013Figures'!$B:$B,"BrokerToCy",'2013Figures'!$G:$G,"E1",'2013Figures'!$E:$E,$B$1)</f>
        <v>0</v>
      </c>
      <c r="F263" s="9">
        <f>SUMIFS('2013Figures'!$J:$J,'2013Figures'!$C:$C,$A263,'2013Figures'!$H:$H,$B263,'2013Figures'!$I:$I,$C263,'2013Figures'!$B:$B,"BrokerToCy",'2013Figures'!$G:$G,"P1",'2013Figures'!$E:$E,$B$1)</f>
        <v>0</v>
      </c>
      <c r="G263" s="9">
        <f>SUMIFS('2013Figures'!$J:$J,'2013Figures'!$C:$C,$A263,'2013Figures'!$H:$H,$B263,'2013Figures'!$I:$I,$C263,'2013Figures'!$B:$B,"CyToBroker",'2013Figures'!$G:$G,"E1",'2013Figures'!$E:$E,$B$1)</f>
        <v>0</v>
      </c>
      <c r="H263" s="9">
        <f>SUMIFS('2013Figures'!$J:$J,'2013Figures'!$C:$C,$A263,'2013Figures'!$H:$H,$B263,'2013Figures'!$I:$I,$C263,'2013Figures'!$B:$B,"CyToBroker",'2013Figures'!$G:$G,"P1",'2013Figures'!$E:$E,$B$1)</f>
        <v>0</v>
      </c>
      <c r="J263" s="8">
        <v>201101</v>
      </c>
      <c r="L263" s="42">
        <f>SUMIFS('2012Figures'!$J:$J,'2012Figures'!$C:$C,$A263,'2012Figures'!$H:$H,$B263,'2012Figures'!$I:$I,$C263,'2012Figures'!$E:$E,$B$1)</f>
        <v>0</v>
      </c>
      <c r="M263" s="52">
        <f>SUMIFS('2012Figures'!$J:$J,'2012Figures'!$C:$C,$A263,'2012Figures'!$H:$H,$B263,'2012Figures'!$I:$I,$C263,'2012Figures'!$B:$B,"BrokerToCy",'2012Figures'!$G:$G,"E1",'2012Figures'!$E:$E,$B$1)</f>
        <v>0</v>
      </c>
      <c r="N263" s="52">
        <f>SUMIFS('2012Figures'!$J:$J,'2012Figures'!$C:$C,$A263,'2012Figures'!$H:$H,$B263,'2012Figures'!$I:$I,$C263,'2012Figures'!$B:$B,"BrokerToCy",'2012Figures'!$G:$G,"P1",'2012Figures'!$E:$E,$B$1)</f>
        <v>0</v>
      </c>
      <c r="O263" s="52">
        <f>SUMIFS('2012Figures'!$J:$J,'2012Figures'!$C:$C,$A263,'2012Figures'!$H:$H,$B263,'2012Figures'!$I:$I,$C263,'2012Figures'!$B:$B,"CyToBroker",'2012Figures'!$G:$G,"E1",'2012Figures'!$E:$E,$B$1)</f>
        <v>0</v>
      </c>
      <c r="P263" s="52">
        <f>SUMIFS('2012Figures'!$J:$J,'2012Figures'!$C:$C,$A263,'2012Figures'!$H:$H,$B263,'2012Figures'!$I:$I,$C263,'2012Figures'!$B:$B,"CyToBroker",'2012Figures'!$G:$G,"P1",'2012Figures'!$E:$E,$B$1)</f>
        <v>0</v>
      </c>
      <c r="R263" s="46" t="str">
        <f t="shared" si="28"/>
        <v/>
      </c>
      <c r="S263" s="46" t="str">
        <f t="shared" si="28"/>
        <v/>
      </c>
      <c r="T263" s="46" t="str">
        <f t="shared" si="28"/>
        <v/>
      </c>
      <c r="U263" s="46" t="str">
        <f t="shared" si="28"/>
        <v/>
      </c>
      <c r="V263" s="46" t="str">
        <f t="shared" si="28"/>
        <v/>
      </c>
    </row>
    <row r="264" spans="1:22" x14ac:dyDescent="0.2">
      <c r="A264" s="1">
        <v>202</v>
      </c>
      <c r="B264" s="1" t="s">
        <v>40</v>
      </c>
      <c r="C264" s="8">
        <v>1</v>
      </c>
      <c r="D264" s="29">
        <f>SUMIFS('2013Figures'!$J:$J,'2013Figures'!$C:$C,$A264,'2013Figures'!$H:$H,$B264,'2013Figures'!$I:$I,$C264,'2013Figures'!$E:$E,$B$1)</f>
        <v>0</v>
      </c>
      <c r="E264" s="9">
        <f>SUMIFS('2013Figures'!$J:$J,'2013Figures'!$C:$C,$A264,'2013Figures'!$H:$H,$B264,'2013Figures'!$I:$I,$C264,'2013Figures'!$B:$B,"BrokerToCy",'2013Figures'!$G:$G,"E1",'2013Figures'!$E:$E,$B$1)</f>
        <v>0</v>
      </c>
      <c r="F264" s="9">
        <f>SUMIFS('2013Figures'!$J:$J,'2013Figures'!$C:$C,$A264,'2013Figures'!$H:$H,$B264,'2013Figures'!$I:$I,$C264,'2013Figures'!$B:$B,"BrokerToCy",'2013Figures'!$G:$G,"P1",'2013Figures'!$E:$E,$B$1)</f>
        <v>0</v>
      </c>
      <c r="G264" s="9">
        <f>SUMIFS('2013Figures'!$J:$J,'2013Figures'!$C:$C,$A264,'2013Figures'!$H:$H,$B264,'2013Figures'!$I:$I,$C264,'2013Figures'!$B:$B,"CyToBroker",'2013Figures'!$G:$G,"E1",'2013Figures'!$E:$E,$B$1)</f>
        <v>0</v>
      </c>
      <c r="H264" s="9">
        <f>SUMIFS('2013Figures'!$J:$J,'2013Figures'!$C:$C,$A264,'2013Figures'!$H:$H,$B264,'2013Figures'!$I:$I,$C264,'2013Figures'!$B:$B,"CyToBroker",'2013Figures'!$G:$G,"P1",'2013Figures'!$E:$E,$B$1)</f>
        <v>0</v>
      </c>
      <c r="J264" s="8">
        <v>200901</v>
      </c>
      <c r="L264" s="42">
        <f>SUMIFS('2012Figures'!$J:$J,'2012Figures'!$C:$C,$A264,'2012Figures'!$H:$H,$B264,'2012Figures'!$I:$I,$C264,'2012Figures'!$E:$E,$B$1)</f>
        <v>0</v>
      </c>
      <c r="M264" s="52">
        <f>SUMIFS('2012Figures'!$J:$J,'2012Figures'!$C:$C,$A264,'2012Figures'!$H:$H,$B264,'2012Figures'!$I:$I,$C264,'2012Figures'!$B:$B,"BrokerToCy",'2012Figures'!$G:$G,"E1",'2012Figures'!$E:$E,$B$1)</f>
        <v>0</v>
      </c>
      <c r="N264" s="52">
        <f>SUMIFS('2012Figures'!$J:$J,'2012Figures'!$C:$C,$A264,'2012Figures'!$H:$H,$B264,'2012Figures'!$I:$I,$C264,'2012Figures'!$B:$B,"BrokerToCy",'2012Figures'!$G:$G,"P1",'2012Figures'!$E:$E,$B$1)</f>
        <v>0</v>
      </c>
      <c r="O264" s="52">
        <f>SUMIFS('2012Figures'!$J:$J,'2012Figures'!$C:$C,$A264,'2012Figures'!$H:$H,$B264,'2012Figures'!$I:$I,$C264,'2012Figures'!$B:$B,"CyToBroker",'2012Figures'!$G:$G,"E1",'2012Figures'!$E:$E,$B$1)</f>
        <v>0</v>
      </c>
      <c r="P264" s="52">
        <f>SUMIFS('2012Figures'!$J:$J,'2012Figures'!$C:$C,$A264,'2012Figures'!$H:$H,$B264,'2012Figures'!$I:$I,$C264,'2012Figures'!$B:$B,"CyToBroker",'2012Figures'!$G:$G,"P1",'2012Figures'!$E:$E,$B$1)</f>
        <v>0</v>
      </c>
      <c r="R264" s="46" t="str">
        <f t="shared" si="28"/>
        <v/>
      </c>
      <c r="S264" s="46" t="str">
        <f t="shared" si="28"/>
        <v/>
      </c>
      <c r="T264" s="46" t="str">
        <f t="shared" si="28"/>
        <v/>
      </c>
      <c r="U264" s="46" t="str">
        <f t="shared" si="28"/>
        <v/>
      </c>
      <c r="V264" s="46" t="str">
        <f t="shared" si="28"/>
        <v/>
      </c>
    </row>
    <row r="265" spans="1:22" x14ac:dyDescent="0.2">
      <c r="A265" s="1">
        <v>202</v>
      </c>
      <c r="B265" s="1" t="s">
        <v>40</v>
      </c>
      <c r="D265" s="29">
        <f>SUMIFS('2013Figures'!$J:$J,'2013Figures'!$C:$C,$A265,'2013Figures'!$I:$I,"",'2013Figures'!$E:$E,$B$1)</f>
        <v>0</v>
      </c>
      <c r="E265" s="9">
        <f>SUMIFS('2013Figures'!$J:$J,'2013Figures'!$C:$C,$A265,'2013Figures'!$I:$I,"",'2013Figures'!$B:$B,"BrokerToCy",'2013Figures'!$G:$G,"E1",'2013Figures'!$E:$E,$B$1)</f>
        <v>0</v>
      </c>
      <c r="F265" s="9">
        <f>SUMIFS('2013Figures'!$J:$J,'2013Figures'!$C:$C,$A265,'2013Figures'!$I:$I,"",'2013Figures'!$B:$B,"BrokerToCy",'2013Figures'!$G:$G,"P1",'2013Figures'!$E:$E,$B$1)</f>
        <v>0</v>
      </c>
      <c r="G265" s="9">
        <f>SUMIFS('2013Figures'!$J:$J,'2013Figures'!$C:$C,$A265,'2013Figures'!$I:$I,"",'2013Figures'!$B:$B,"CyToBroker",'2013Figures'!$G:$G,"E1",'2013Figures'!$E:$E,$B$1)</f>
        <v>0</v>
      </c>
      <c r="H265" s="9">
        <f>SUMIFS('2013Figures'!$J:$J,'2013Figures'!$C:$C,$A265,'2013Figures'!$I:$I,"",'2013Figures'!$B:$B,"CyToBroker",'2013Figures'!$G:$G,"P1",'2013Figures'!$E:$E,$B$1)</f>
        <v>0</v>
      </c>
      <c r="J265" s="8" t="s">
        <v>131</v>
      </c>
      <c r="L265" s="42">
        <f>SUMIFS('2012Figures'!$J:$J,'2012Figures'!$C:$C,$A265,'2012Figures'!$I:$I,"",'2012Figures'!$E:$E,$B$1)</f>
        <v>0</v>
      </c>
      <c r="M265" s="52">
        <f>SUMIFS('2012Figures'!$J:$J,'2012Figures'!$C:$C,$A265,'2012Figures'!$I:$I,"",'2012Figures'!$B:$B,"BrokerToCy",'2012Figures'!$G:$G,"E1",'2012Figures'!$E:$E,$B$1)</f>
        <v>0</v>
      </c>
      <c r="N265" s="52">
        <f>SUMIFS('2012Figures'!$J:$J,'2012Figures'!$C:$C,$A265,'2012Figures'!$I:$I,"",'2012Figures'!$B:$B,"BrokerToCy",'2012Figures'!$G:$G,"P1",'2012Figures'!$E:$E,$B$1)</f>
        <v>0</v>
      </c>
      <c r="O265" s="52">
        <f>SUMIFS('2012Figures'!$J:$J,'2012Figures'!$C:$C,$A265,'2012Figures'!$I:$I,"",'2012Figures'!$B:$B,"CyToBroker",'2012Figures'!$G:$G,"E1",'2012Figures'!$E:$E,$B$1)</f>
        <v>0</v>
      </c>
      <c r="P265" s="52">
        <f>SUMIFS('2012Figures'!$J:$J,'2012Figures'!$C:$C,$A265,'2012Figures'!$I:$I,"",'2012Figures'!$B:$B,"CyToBroker",'2012Figures'!$G:$G,"P1",'2012Figures'!$E:$E,$B$1)</f>
        <v>0</v>
      </c>
      <c r="R265" s="46" t="str">
        <f t="shared" si="28"/>
        <v/>
      </c>
      <c r="S265" s="46" t="str">
        <f t="shared" si="28"/>
        <v/>
      </c>
      <c r="T265" s="46" t="str">
        <f t="shared" si="28"/>
        <v/>
      </c>
      <c r="U265" s="46" t="str">
        <f t="shared" si="28"/>
        <v/>
      </c>
      <c r="V265" s="46" t="str">
        <f t="shared" si="28"/>
        <v/>
      </c>
    </row>
    <row r="266" spans="1:22" x14ac:dyDescent="0.2">
      <c r="A266" s="21"/>
      <c r="B266" s="21" t="s">
        <v>92</v>
      </c>
      <c r="C266" s="22"/>
      <c r="D266" s="23">
        <f>SUM(E266:H266)</f>
        <v>0</v>
      </c>
      <c r="E266" s="23">
        <f>SUM(E260:E265)</f>
        <v>0</v>
      </c>
      <c r="F266" s="23">
        <f>SUM(F260:F265)</f>
        <v>0</v>
      </c>
      <c r="G266" s="23">
        <f>SUM(G260:G265)</f>
        <v>0</v>
      </c>
      <c r="H266" s="23">
        <f>SUM(H260:H265)</f>
        <v>0</v>
      </c>
      <c r="I266" s="21"/>
      <c r="J266" s="22"/>
      <c r="K266" s="21"/>
      <c r="L266" s="43">
        <f>SUM(M266:P266)</f>
        <v>0</v>
      </c>
      <c r="M266" s="43">
        <f>SUM(M260:M265)</f>
        <v>0</v>
      </c>
      <c r="N266" s="43">
        <f>SUM(N260:N265)</f>
        <v>0</v>
      </c>
      <c r="O266" s="43">
        <f>SUM(O260:O265)</f>
        <v>0</v>
      </c>
      <c r="P266" s="43">
        <f>SUM(P260:P265)</f>
        <v>0</v>
      </c>
      <c r="Q266" s="21"/>
      <c r="R266" s="21"/>
      <c r="S266" s="21"/>
      <c r="T266" s="21"/>
      <c r="U266" s="21"/>
      <c r="V266" s="21"/>
    </row>
    <row r="267" spans="1:22" x14ac:dyDescent="0.2">
      <c r="A267" s="28">
        <v>203</v>
      </c>
      <c r="B267" s="28" t="s">
        <v>45</v>
      </c>
      <c r="C267" s="17" t="s">
        <v>88</v>
      </c>
      <c r="D267" s="18">
        <f>SUMIFS('2013Figures'!$J:$J,'2013Figures'!$C:$C,$A267,'2013Figures'!$E:$E,$B$1)</f>
        <v>0</v>
      </c>
      <c r="E267" s="18">
        <f>SUMIFS('2013Figures'!$J:$J,'2013Figures'!$C:$C,$A267,'2013Figures'!$B:$B,"BrokerToCy",'2013Figures'!$G:$G,"E1",'2013Figures'!$E:$E,$B$1)</f>
        <v>0</v>
      </c>
      <c r="F267" s="18">
        <f>SUMIFS('2013Figures'!$J:$J,'2013Figures'!$C:$C,$A267,'2013Figures'!$B:$B,"BrokerToCy",'2013Figures'!$G:$G,"P1",'2013Figures'!$E:$E,$B$1)</f>
        <v>0</v>
      </c>
      <c r="G267" s="18">
        <f>SUMIFS('2013Figures'!$J:$J,'2013Figures'!$C:$C,$A267,'2013Figures'!$B:$B,"CyToBroker",'2013Figures'!$G:$G,"E1",'2013Figures'!$E:$E,$B$1)</f>
        <v>0</v>
      </c>
      <c r="H267" s="18">
        <f>SUMIFS('2013Figures'!$J:$J,'2013Figures'!$C:$C,$A267,'2013Figures'!$B:$B,"CyToBroker",'2013Figures'!$G:$G,"P1",'2013Figures'!$E:$E,$B$1)</f>
        <v>0</v>
      </c>
      <c r="I267" s="28"/>
      <c r="J267" s="17"/>
      <c r="K267" s="28"/>
      <c r="L267" s="50">
        <f>SUMIFS('2012Figures'!$J:$J,'2012Figures'!$C:$C,$A267,'2012Figures'!$E:$E,$B$1)</f>
        <v>0</v>
      </c>
      <c r="M267" s="50">
        <f>SUMIFS('2012Figures'!$J:$J,'2012Figures'!$C:$C,$A267,'2012Figures'!$B:$B,"BrokerToCy",'2012Figures'!$G:$G,"E1",'2012Figures'!$E:$E,$B$1)</f>
        <v>0</v>
      </c>
      <c r="N267" s="50">
        <f>SUMIFS('2012Figures'!$J:$J,'2012Figures'!$C:$C,$A267,'2012Figures'!$B:$B,"BrokerToCy",'2012Figures'!$G:$G,"P1",'2012Figures'!$E:$E,$B$1)</f>
        <v>0</v>
      </c>
      <c r="O267" s="50">
        <f>SUMIFS('2012Figures'!$J:$J,'2012Figures'!$C:$C,$A267,'2012Figures'!$B:$B,"CyToBroker",'2012Figures'!$G:$G,"E1",'2012Figures'!$E:$E,$B$1)</f>
        <v>0</v>
      </c>
      <c r="P267" s="50">
        <f>SUMIFS('2012Figures'!$J:$J,'2012Figures'!$C:$C,$A267,'2012Figures'!$B:$B,"CyToBroker",'2012Figures'!$G:$G,"P1",'2012Figures'!$E:$E,$B$1)</f>
        <v>0</v>
      </c>
      <c r="Q267" s="28"/>
      <c r="R267" s="46" t="str">
        <f t="shared" ref="R267:V330" si="29">IF(L267=0,"",ROUND(D267/L267-1,2))</f>
        <v/>
      </c>
      <c r="S267" s="46" t="str">
        <f t="shared" si="29"/>
        <v/>
      </c>
      <c r="T267" s="46" t="str">
        <f t="shared" si="29"/>
        <v/>
      </c>
      <c r="U267" s="46" t="str">
        <f t="shared" si="29"/>
        <v/>
      </c>
      <c r="V267" s="46" t="str">
        <f t="shared" si="29"/>
        <v/>
      </c>
    </row>
    <row r="268" spans="1:22" x14ac:dyDescent="0.2">
      <c r="A268" s="1">
        <v>203</v>
      </c>
      <c r="B268" s="1" t="s">
        <v>45</v>
      </c>
      <c r="C268" s="8">
        <v>4</v>
      </c>
      <c r="D268" s="29">
        <f>SUMIFS('2013Figures'!$J:$J,'2013Figures'!$C:$C,$A268,'2013Figures'!$H:$H,$B268,'2013Figures'!$I:$I,$C268,'2013Figures'!$E:$E,$B$1)</f>
        <v>0</v>
      </c>
      <c r="E268" s="9">
        <f>SUMIFS('2013Figures'!$J:$J,'2013Figures'!$C:$C,$A268,'2013Figures'!$H:$H,$B268,'2013Figures'!$I:$I,$C268,'2013Figures'!$B:$B,"BrokerToCy",'2013Figures'!$G:$G,"E1",'2013Figures'!$E:$E,$B$1)</f>
        <v>0</v>
      </c>
      <c r="F268" s="9">
        <f>SUMIFS('2013Figures'!$J:$J,'2013Figures'!$C:$C,$A268,'2013Figures'!$H:$H,$B268,'2013Figures'!$I:$I,$C268,'2013Figures'!$B:$B,"BrokerToCy",'2013Figures'!$G:$G,"P1",'2013Figures'!$E:$E,$B$1)</f>
        <v>0</v>
      </c>
      <c r="G268" s="9">
        <f>SUMIFS('2013Figures'!$J:$J,'2013Figures'!$C:$C,$A268,'2013Figures'!$H:$H,$B268,'2013Figures'!$I:$I,$C268,'2013Figures'!$B:$B,"CyToBroker",'2013Figures'!$G:$G,"E1",'2013Figures'!$E:$E,$B$1)</f>
        <v>0</v>
      </c>
      <c r="H268" s="9">
        <f>SUMIFS('2013Figures'!$J:$J,'2013Figures'!$C:$C,$A268,'2013Figures'!$H:$H,$B268,'2013Figures'!$I:$I,$C268,'2013Figures'!$B:$B,"CyToBroker",'2013Figures'!$G:$G,"P1",'2013Figures'!$E:$E,$B$1)</f>
        <v>0</v>
      </c>
      <c r="J268" s="8" t="s">
        <v>146</v>
      </c>
      <c r="L268" s="42">
        <f>SUMIFS('2012Figures'!$J:$J,'2012Figures'!$C:$C,$A268,'2012Figures'!$H:$H,$B268,'2012Figures'!$I:$I,$C268,'2012Figures'!$E:$E,$B$1)</f>
        <v>0</v>
      </c>
      <c r="M268" s="52">
        <f>SUMIFS('2012Figures'!$J:$J,'2012Figures'!$C:$C,$A268,'2012Figures'!$H:$H,$B268,'2012Figures'!$I:$I,$C268,'2012Figures'!$B:$B,"BrokerToCy",'2012Figures'!$G:$G,"E1",'2012Figures'!$E:$E,$B$1)</f>
        <v>0</v>
      </c>
      <c r="N268" s="52">
        <f>SUMIFS('2012Figures'!$J:$J,'2012Figures'!$C:$C,$A268,'2012Figures'!$H:$H,$B268,'2012Figures'!$I:$I,$C268,'2012Figures'!$B:$B,"BrokerToCy",'2012Figures'!$G:$G,"P1",'2012Figures'!$E:$E,$B$1)</f>
        <v>0</v>
      </c>
      <c r="O268" s="52">
        <f>SUMIFS('2012Figures'!$J:$J,'2012Figures'!$C:$C,$A268,'2012Figures'!$H:$H,$B268,'2012Figures'!$I:$I,$C268,'2012Figures'!$B:$B,"CyToBroker",'2012Figures'!$G:$G,"E1",'2012Figures'!$E:$E,$B$1)</f>
        <v>0</v>
      </c>
      <c r="P268" s="52">
        <f>SUMIFS('2012Figures'!$J:$J,'2012Figures'!$C:$C,$A268,'2012Figures'!$H:$H,$B268,'2012Figures'!$I:$I,$C268,'2012Figures'!$B:$B,"CyToBroker",'2012Figures'!$G:$G,"P1",'2012Figures'!$E:$E,$B$1)</f>
        <v>0</v>
      </c>
      <c r="R268" s="46" t="str">
        <f t="shared" si="29"/>
        <v/>
      </c>
      <c r="S268" s="46" t="str">
        <f t="shared" si="29"/>
        <v/>
      </c>
      <c r="T268" s="46" t="str">
        <f t="shared" si="29"/>
        <v/>
      </c>
      <c r="U268" s="46" t="str">
        <f t="shared" si="29"/>
        <v/>
      </c>
      <c r="V268" s="46" t="str">
        <f t="shared" si="29"/>
        <v/>
      </c>
    </row>
    <row r="269" spans="1:22" x14ac:dyDescent="0.2">
      <c r="A269" s="1">
        <v>203</v>
      </c>
      <c r="B269" s="1" t="s">
        <v>45</v>
      </c>
      <c r="C269" s="8">
        <v>3</v>
      </c>
      <c r="D269" s="29">
        <f>SUMIFS('2013Figures'!$J:$J,'2013Figures'!$C:$C,$A269,'2013Figures'!$H:$H,$B269,'2013Figures'!$I:$I,$C269,'2013Figures'!$E:$E,$B$1)</f>
        <v>0</v>
      </c>
      <c r="E269" s="9">
        <f>SUMIFS('2013Figures'!$J:$J,'2013Figures'!$C:$C,$A269,'2013Figures'!$H:$H,$B269,'2013Figures'!$I:$I,$C269,'2013Figures'!$B:$B,"BrokerToCy",'2013Figures'!$G:$G,"E1",'2013Figures'!$E:$E,$B$1)</f>
        <v>0</v>
      </c>
      <c r="F269" s="9">
        <f>SUMIFS('2013Figures'!$J:$J,'2013Figures'!$C:$C,$A269,'2013Figures'!$H:$H,$B269,'2013Figures'!$I:$I,$C269,'2013Figures'!$B:$B,"BrokerToCy",'2013Figures'!$G:$G,"P1",'2013Figures'!$E:$E,$B$1)</f>
        <v>0</v>
      </c>
      <c r="G269" s="9">
        <f>SUMIFS('2013Figures'!$J:$J,'2013Figures'!$C:$C,$A269,'2013Figures'!$H:$H,$B269,'2013Figures'!$I:$I,$C269,'2013Figures'!$B:$B,"CyToBroker",'2013Figures'!$G:$G,"E1",'2013Figures'!$E:$E,$B$1)</f>
        <v>0</v>
      </c>
      <c r="H269" s="9">
        <f>SUMIFS('2013Figures'!$J:$J,'2013Figures'!$C:$C,$A269,'2013Figures'!$H:$H,$B269,'2013Figures'!$I:$I,$C269,'2013Figures'!$B:$B,"CyToBroker",'2013Figures'!$G:$G,"P1",'2013Figures'!$E:$E,$B$1)</f>
        <v>0</v>
      </c>
      <c r="J269" s="8">
        <v>201501</v>
      </c>
      <c r="L269" s="42">
        <f>SUMIFS('2012Figures'!$J:$J,'2012Figures'!$C:$C,$A269,'2012Figures'!$H:$H,$B269,'2012Figures'!$I:$I,$C269,'2012Figures'!$E:$E,$B$1)</f>
        <v>0</v>
      </c>
      <c r="M269" s="52">
        <f>SUMIFS('2012Figures'!$J:$J,'2012Figures'!$C:$C,$A269,'2012Figures'!$H:$H,$B269,'2012Figures'!$I:$I,$C269,'2012Figures'!$B:$B,"BrokerToCy",'2012Figures'!$G:$G,"E1",'2012Figures'!$E:$E,$B$1)</f>
        <v>0</v>
      </c>
      <c r="N269" s="52">
        <f>SUMIFS('2012Figures'!$J:$J,'2012Figures'!$C:$C,$A269,'2012Figures'!$H:$H,$B269,'2012Figures'!$I:$I,$C269,'2012Figures'!$B:$B,"BrokerToCy",'2012Figures'!$G:$G,"P1",'2012Figures'!$E:$E,$B$1)</f>
        <v>0</v>
      </c>
      <c r="O269" s="52">
        <f>SUMIFS('2012Figures'!$J:$J,'2012Figures'!$C:$C,$A269,'2012Figures'!$H:$H,$B269,'2012Figures'!$I:$I,$C269,'2012Figures'!$B:$B,"CyToBroker",'2012Figures'!$G:$G,"E1",'2012Figures'!$E:$E,$B$1)</f>
        <v>0</v>
      </c>
      <c r="P269" s="52">
        <f>SUMIFS('2012Figures'!$J:$J,'2012Figures'!$C:$C,$A269,'2012Figures'!$H:$H,$B269,'2012Figures'!$I:$I,$C269,'2012Figures'!$B:$B,"CyToBroker",'2012Figures'!$G:$G,"P1",'2012Figures'!$E:$E,$B$1)</f>
        <v>0</v>
      </c>
      <c r="R269" s="46" t="str">
        <f t="shared" si="29"/>
        <v/>
      </c>
      <c r="S269" s="46" t="str">
        <f t="shared" si="29"/>
        <v/>
      </c>
      <c r="T269" s="46" t="str">
        <f t="shared" si="29"/>
        <v/>
      </c>
      <c r="U269" s="46" t="str">
        <f t="shared" si="29"/>
        <v/>
      </c>
      <c r="V269" s="46" t="str">
        <f t="shared" si="29"/>
        <v/>
      </c>
    </row>
    <row r="270" spans="1:22" x14ac:dyDescent="0.2">
      <c r="A270" s="1">
        <v>203</v>
      </c>
      <c r="B270" s="1" t="s">
        <v>45</v>
      </c>
      <c r="C270" s="8">
        <v>2</v>
      </c>
      <c r="D270" s="29">
        <f>SUMIFS('2013Figures'!$J:$J,'2013Figures'!$C:$C,$A270,'2013Figures'!$H:$H,$B270,'2013Figures'!$I:$I,$C270,'2013Figures'!$E:$E,$B$1)</f>
        <v>0</v>
      </c>
      <c r="E270" s="9">
        <f>SUMIFS('2013Figures'!$J:$J,'2013Figures'!$C:$C,$A270,'2013Figures'!$H:$H,$B270,'2013Figures'!$I:$I,$C270,'2013Figures'!$B:$B,"BrokerToCy",'2013Figures'!$G:$G,"E1",'2013Figures'!$E:$E,$B$1)</f>
        <v>0</v>
      </c>
      <c r="F270" s="9">
        <f>SUMIFS('2013Figures'!$J:$J,'2013Figures'!$C:$C,$A270,'2013Figures'!$H:$H,$B270,'2013Figures'!$I:$I,$C270,'2013Figures'!$B:$B,"BrokerToCy",'2013Figures'!$G:$G,"P1",'2013Figures'!$E:$E,$B$1)</f>
        <v>0</v>
      </c>
      <c r="G270" s="9">
        <f>SUMIFS('2013Figures'!$J:$J,'2013Figures'!$C:$C,$A270,'2013Figures'!$H:$H,$B270,'2013Figures'!$I:$I,$C270,'2013Figures'!$B:$B,"CyToBroker",'2013Figures'!$G:$G,"E1",'2013Figures'!$E:$E,$B$1)</f>
        <v>0</v>
      </c>
      <c r="H270" s="9">
        <f>SUMIFS('2013Figures'!$J:$J,'2013Figures'!$C:$C,$A270,'2013Figures'!$H:$H,$B270,'2013Figures'!$I:$I,$C270,'2013Figures'!$B:$B,"CyToBroker",'2013Figures'!$G:$G,"P1",'2013Figures'!$E:$E,$B$1)</f>
        <v>0</v>
      </c>
      <c r="J270" s="8">
        <v>201401</v>
      </c>
      <c r="L270" s="42">
        <f>SUMIFS('2012Figures'!$J:$J,'2012Figures'!$C:$C,$A270,'2012Figures'!$H:$H,$B270,'2012Figures'!$I:$I,$C270,'2012Figures'!$E:$E,$B$1)</f>
        <v>0</v>
      </c>
      <c r="M270" s="52">
        <f>SUMIFS('2012Figures'!$J:$J,'2012Figures'!$C:$C,$A270,'2012Figures'!$H:$H,$B270,'2012Figures'!$I:$I,$C270,'2012Figures'!$B:$B,"BrokerToCy",'2012Figures'!$G:$G,"E1",'2012Figures'!$E:$E,$B$1)</f>
        <v>0</v>
      </c>
      <c r="N270" s="52">
        <f>SUMIFS('2012Figures'!$J:$J,'2012Figures'!$C:$C,$A270,'2012Figures'!$H:$H,$B270,'2012Figures'!$I:$I,$C270,'2012Figures'!$B:$B,"BrokerToCy",'2012Figures'!$G:$G,"P1",'2012Figures'!$E:$E,$B$1)</f>
        <v>0</v>
      </c>
      <c r="O270" s="52">
        <f>SUMIFS('2012Figures'!$J:$J,'2012Figures'!$C:$C,$A270,'2012Figures'!$H:$H,$B270,'2012Figures'!$I:$I,$C270,'2012Figures'!$B:$B,"CyToBroker",'2012Figures'!$G:$G,"E1",'2012Figures'!$E:$E,$B$1)</f>
        <v>0</v>
      </c>
      <c r="P270" s="52">
        <f>SUMIFS('2012Figures'!$J:$J,'2012Figures'!$C:$C,$A270,'2012Figures'!$H:$H,$B270,'2012Figures'!$I:$I,$C270,'2012Figures'!$B:$B,"CyToBroker",'2012Figures'!$G:$G,"P1",'2012Figures'!$E:$E,$B$1)</f>
        <v>0</v>
      </c>
      <c r="R270" s="46" t="str">
        <f t="shared" si="29"/>
        <v/>
      </c>
      <c r="S270" s="46" t="str">
        <f t="shared" si="29"/>
        <v/>
      </c>
      <c r="T270" s="46" t="str">
        <f t="shared" si="29"/>
        <v/>
      </c>
      <c r="U270" s="46" t="str">
        <f t="shared" si="29"/>
        <v/>
      </c>
      <c r="V270" s="46" t="str">
        <f t="shared" si="29"/>
        <v/>
      </c>
    </row>
    <row r="271" spans="1:22" x14ac:dyDescent="0.2">
      <c r="A271" s="1">
        <v>203</v>
      </c>
      <c r="B271" s="1" t="s">
        <v>45</v>
      </c>
      <c r="C271" s="8">
        <v>1</v>
      </c>
      <c r="D271" s="29">
        <f>SUMIFS('2013Figures'!$J:$J,'2013Figures'!$C:$C,$A271,'2013Figures'!$H:$H,$B271,'2013Figures'!$I:$I,$C271,'2013Figures'!$E:$E,$B$1)</f>
        <v>0</v>
      </c>
      <c r="E271" s="9">
        <f>SUMIFS('2013Figures'!$J:$J,'2013Figures'!$C:$C,$A271,'2013Figures'!$H:$H,$B271,'2013Figures'!$I:$I,$C271,'2013Figures'!$B:$B,"BrokerToCy",'2013Figures'!$G:$G,"E1",'2013Figures'!$E:$E,$B$1)</f>
        <v>0</v>
      </c>
      <c r="F271" s="9">
        <f>SUMIFS('2013Figures'!$J:$J,'2013Figures'!$C:$C,$A271,'2013Figures'!$H:$H,$B271,'2013Figures'!$I:$I,$C271,'2013Figures'!$B:$B,"BrokerToCy",'2013Figures'!$G:$G,"P1",'2013Figures'!$E:$E,$B$1)</f>
        <v>0</v>
      </c>
      <c r="G271" s="9">
        <f>SUMIFS('2013Figures'!$J:$J,'2013Figures'!$C:$C,$A271,'2013Figures'!$H:$H,$B271,'2013Figures'!$I:$I,$C271,'2013Figures'!$B:$B,"CyToBroker",'2013Figures'!$G:$G,"E1",'2013Figures'!$E:$E,$B$1)</f>
        <v>0</v>
      </c>
      <c r="H271" s="9">
        <f>SUMIFS('2013Figures'!$J:$J,'2013Figures'!$C:$C,$A271,'2013Figures'!$H:$H,$B271,'2013Figures'!$I:$I,$C271,'2013Figures'!$B:$B,"CyToBroker",'2013Figures'!$G:$G,"P1",'2013Figures'!$E:$E,$B$1)</f>
        <v>0</v>
      </c>
      <c r="I271" s="30"/>
      <c r="J271" s="31">
        <v>200901</v>
      </c>
      <c r="K271" s="30"/>
      <c r="L271" s="42">
        <f>SUMIFS('2012Figures'!$J:$J,'2012Figures'!$C:$C,$A271,'2012Figures'!$H:$H,$B271,'2012Figures'!$I:$I,$C271,'2012Figures'!$E:$E,$B$1)</f>
        <v>0</v>
      </c>
      <c r="M271" s="52">
        <f>SUMIFS('2012Figures'!$J:$J,'2012Figures'!$C:$C,$A271,'2012Figures'!$H:$H,$B271,'2012Figures'!$I:$I,$C271,'2012Figures'!$B:$B,"BrokerToCy",'2012Figures'!$G:$G,"E1",'2012Figures'!$E:$E,$B$1)</f>
        <v>0</v>
      </c>
      <c r="N271" s="52">
        <f>SUMIFS('2012Figures'!$J:$J,'2012Figures'!$C:$C,$A271,'2012Figures'!$H:$H,$B271,'2012Figures'!$I:$I,$C271,'2012Figures'!$B:$B,"BrokerToCy",'2012Figures'!$G:$G,"P1",'2012Figures'!$E:$E,$B$1)</f>
        <v>0</v>
      </c>
      <c r="O271" s="52">
        <f>SUMIFS('2012Figures'!$J:$J,'2012Figures'!$C:$C,$A271,'2012Figures'!$H:$H,$B271,'2012Figures'!$I:$I,$C271,'2012Figures'!$B:$B,"CyToBroker",'2012Figures'!$G:$G,"E1",'2012Figures'!$E:$E,$B$1)</f>
        <v>0</v>
      </c>
      <c r="P271" s="52">
        <f>SUMIFS('2012Figures'!$J:$J,'2012Figures'!$C:$C,$A271,'2012Figures'!$H:$H,$B271,'2012Figures'!$I:$I,$C271,'2012Figures'!$B:$B,"CyToBroker",'2012Figures'!$G:$G,"P1",'2012Figures'!$E:$E,$B$1)</f>
        <v>0</v>
      </c>
      <c r="Q271" s="30"/>
      <c r="R271" s="46" t="str">
        <f t="shared" si="29"/>
        <v/>
      </c>
      <c r="S271" s="46" t="str">
        <f t="shared" si="29"/>
        <v/>
      </c>
      <c r="T271" s="46" t="str">
        <f t="shared" si="29"/>
        <v/>
      </c>
      <c r="U271" s="46" t="str">
        <f t="shared" si="29"/>
        <v/>
      </c>
      <c r="V271" s="46" t="str">
        <f t="shared" si="29"/>
        <v/>
      </c>
    </row>
    <row r="272" spans="1:22" x14ac:dyDescent="0.2">
      <c r="A272" s="1">
        <v>203</v>
      </c>
      <c r="B272" s="1" t="s">
        <v>45</v>
      </c>
      <c r="D272" s="29">
        <f>SUMIFS('2013Figures'!$J:$J,'2013Figures'!$C:$C,$A272,'2013Figures'!$I:$I,"",'2013Figures'!$E:$E,$B$1)</f>
        <v>0</v>
      </c>
      <c r="E272" s="9">
        <f>SUMIFS('2013Figures'!$J:$J,'2013Figures'!$C:$C,$A272,'2013Figures'!$I:$I,"",'2013Figures'!$B:$B,"BrokerToCy",'2013Figures'!$G:$G,"E1",'2013Figures'!$E:$E,$B$1)</f>
        <v>0</v>
      </c>
      <c r="F272" s="9">
        <f>SUMIFS('2013Figures'!$J:$J,'2013Figures'!$C:$C,$A272,'2013Figures'!$I:$I,"",'2013Figures'!$B:$B,"BrokerToCy",'2013Figures'!$G:$G,"P1",'2013Figures'!$E:$E,$B$1)</f>
        <v>0</v>
      </c>
      <c r="G272" s="9">
        <f>SUMIFS('2013Figures'!$J:$J,'2013Figures'!$C:$C,$A272,'2013Figures'!$I:$I,"",'2013Figures'!$B:$B,"CyToBroker",'2013Figures'!$G:$G,"E1",'2013Figures'!$E:$E,$B$1)</f>
        <v>0</v>
      </c>
      <c r="H272" s="9">
        <f>SUMIFS('2013Figures'!$J:$J,'2013Figures'!$C:$C,$A272,'2013Figures'!$I:$I,"",'2013Figures'!$B:$B,"CyToBroker",'2013Figures'!$G:$G,"P1",'2013Figures'!$E:$E,$B$1)</f>
        <v>0</v>
      </c>
      <c r="J272" s="8" t="s">
        <v>131</v>
      </c>
      <c r="L272" s="42">
        <f>SUMIFS('2012Figures'!$J:$J,'2012Figures'!$C:$C,$A272,'2012Figures'!$I:$I,"",'2012Figures'!$E:$E,$B$1)</f>
        <v>0</v>
      </c>
      <c r="M272" s="52">
        <f>SUMIFS('2012Figures'!$J:$J,'2012Figures'!$C:$C,$A272,'2012Figures'!$I:$I,"",'2012Figures'!$B:$B,"BrokerToCy",'2012Figures'!$G:$G,"E1",'2012Figures'!$E:$E,$B$1)</f>
        <v>0</v>
      </c>
      <c r="N272" s="52">
        <f>SUMIFS('2012Figures'!$J:$J,'2012Figures'!$C:$C,$A272,'2012Figures'!$I:$I,"",'2012Figures'!$B:$B,"BrokerToCy",'2012Figures'!$G:$G,"P1",'2012Figures'!$E:$E,$B$1)</f>
        <v>0</v>
      </c>
      <c r="O272" s="52">
        <f>SUMIFS('2012Figures'!$J:$J,'2012Figures'!$C:$C,$A272,'2012Figures'!$I:$I,"",'2012Figures'!$B:$B,"CyToBroker",'2012Figures'!$G:$G,"E1",'2012Figures'!$E:$E,$B$1)</f>
        <v>0</v>
      </c>
      <c r="P272" s="52">
        <f>SUMIFS('2012Figures'!$J:$J,'2012Figures'!$C:$C,$A272,'2012Figures'!$I:$I,"",'2012Figures'!$B:$B,"CyToBroker",'2012Figures'!$G:$G,"P1",'2012Figures'!$E:$E,$B$1)</f>
        <v>0</v>
      </c>
      <c r="R272" s="46" t="str">
        <f t="shared" si="29"/>
        <v/>
      </c>
      <c r="S272" s="46" t="str">
        <f t="shared" si="29"/>
        <v/>
      </c>
      <c r="T272" s="46" t="str">
        <f t="shared" si="29"/>
        <v/>
      </c>
      <c r="U272" s="46" t="str">
        <f t="shared" si="29"/>
        <v/>
      </c>
      <c r="V272" s="46" t="str">
        <f t="shared" si="29"/>
        <v/>
      </c>
    </row>
    <row r="273" spans="1:22" x14ac:dyDescent="0.2">
      <c r="A273" s="21"/>
      <c r="B273" s="21" t="s">
        <v>92</v>
      </c>
      <c r="C273" s="22"/>
      <c r="D273" s="23">
        <f>SUM(E273:H273)</f>
        <v>0</v>
      </c>
      <c r="E273" s="23">
        <f>SUM(E268:E272)</f>
        <v>0</v>
      </c>
      <c r="F273" s="23">
        <f>SUM(F268:F272)</f>
        <v>0</v>
      </c>
      <c r="G273" s="23">
        <f>SUM(G268:G272)</f>
        <v>0</v>
      </c>
      <c r="H273" s="23">
        <f>SUM(H268:H272)</f>
        <v>0</v>
      </c>
      <c r="I273" s="21"/>
      <c r="J273" s="22"/>
      <c r="K273" s="21"/>
      <c r="L273" s="43">
        <f>SUM(M273:P273)</f>
        <v>0</v>
      </c>
      <c r="M273" s="43">
        <f>SUM(M268:M272)</f>
        <v>0</v>
      </c>
      <c r="N273" s="43">
        <f>SUM(N268:N272)</f>
        <v>0</v>
      </c>
      <c r="O273" s="43">
        <f>SUM(O268:O272)</f>
        <v>0</v>
      </c>
      <c r="P273" s="43">
        <f>SUM(P268:P272)</f>
        <v>0</v>
      </c>
      <c r="Q273" s="21"/>
      <c r="R273" s="21"/>
      <c r="S273" s="21"/>
      <c r="T273" s="21"/>
      <c r="U273" s="21"/>
      <c r="V273" s="21"/>
    </row>
    <row r="274" spans="1:22" x14ac:dyDescent="0.2">
      <c r="A274" s="28">
        <v>204</v>
      </c>
      <c r="B274" s="28" t="s">
        <v>69</v>
      </c>
      <c r="C274" s="17" t="s">
        <v>88</v>
      </c>
      <c r="D274" s="18">
        <f>SUMIFS('2013Figures'!$J:$J,'2013Figures'!$C:$C,$A274,'2013Figures'!$E:$E,$B$1)</f>
        <v>0</v>
      </c>
      <c r="E274" s="18">
        <f>SUMIFS('2013Figures'!$J:$J,'2013Figures'!$C:$C,$A274,'2013Figures'!$B:$B,"BrokerToCy",'2013Figures'!$G:$G,"E1",'2013Figures'!$E:$E,$B$1)</f>
        <v>0</v>
      </c>
      <c r="F274" s="18">
        <f>SUMIFS('2013Figures'!$J:$J,'2013Figures'!$C:$C,$A274,'2013Figures'!$B:$B,"BrokerToCy",'2013Figures'!$G:$G,"P1",'2013Figures'!$E:$E,$B$1)</f>
        <v>0</v>
      </c>
      <c r="G274" s="18">
        <f>SUMIFS('2013Figures'!$J:$J,'2013Figures'!$C:$C,$A274,'2013Figures'!$B:$B,"CyToBroker",'2013Figures'!$G:$G,"E1",'2013Figures'!$E:$E,$B$1)</f>
        <v>0</v>
      </c>
      <c r="H274" s="18">
        <f>SUMIFS('2013Figures'!$J:$J,'2013Figures'!$C:$C,$A274,'2013Figures'!$B:$B,"CyToBroker",'2013Figures'!$G:$G,"P1",'2013Figures'!$E:$E,$B$1)</f>
        <v>0</v>
      </c>
      <c r="I274" s="28"/>
      <c r="J274" s="17"/>
      <c r="K274" s="28"/>
      <c r="L274" s="50">
        <f>SUMIFS('2012Figures'!$J:$J,'2012Figures'!$C:$C,$A274,'2012Figures'!$E:$E,$B$1)</f>
        <v>0</v>
      </c>
      <c r="M274" s="50">
        <f>SUMIFS('2012Figures'!$J:$J,'2012Figures'!$C:$C,$A274,'2012Figures'!$B:$B,"BrokerToCy",'2012Figures'!$G:$G,"E1",'2012Figures'!$E:$E,$B$1)</f>
        <v>0</v>
      </c>
      <c r="N274" s="50">
        <f>SUMIFS('2012Figures'!$J:$J,'2012Figures'!$C:$C,$A274,'2012Figures'!$B:$B,"BrokerToCy",'2012Figures'!$G:$G,"P1",'2012Figures'!$E:$E,$B$1)</f>
        <v>0</v>
      </c>
      <c r="O274" s="50">
        <f>SUMIFS('2012Figures'!$J:$J,'2012Figures'!$C:$C,$A274,'2012Figures'!$B:$B,"CyToBroker",'2012Figures'!$G:$G,"E1",'2012Figures'!$E:$E,$B$1)</f>
        <v>0</v>
      </c>
      <c r="P274" s="50">
        <f>SUMIFS('2012Figures'!$J:$J,'2012Figures'!$C:$C,$A274,'2012Figures'!$B:$B,"CyToBroker",'2012Figures'!$G:$G,"P1",'2012Figures'!$E:$E,$B$1)</f>
        <v>0</v>
      </c>
      <c r="Q274" s="28"/>
      <c r="R274" s="46" t="str">
        <f t="shared" si="29"/>
        <v/>
      </c>
      <c r="S274" s="46" t="str">
        <f t="shared" si="29"/>
        <v/>
      </c>
      <c r="T274" s="46" t="str">
        <f t="shared" si="29"/>
        <v/>
      </c>
      <c r="U274" s="46" t="str">
        <f t="shared" si="29"/>
        <v/>
      </c>
      <c r="V274" s="46" t="str">
        <f t="shared" si="29"/>
        <v/>
      </c>
    </row>
    <row r="275" spans="1:22" x14ac:dyDescent="0.2">
      <c r="A275" s="1">
        <v>204</v>
      </c>
      <c r="B275" s="1" t="s">
        <v>69</v>
      </c>
      <c r="C275" s="8">
        <v>5</v>
      </c>
      <c r="D275" s="29">
        <f>SUMIFS('2013Figures'!$J:$J,'2013Figures'!$C:$C,$A275,'2013Figures'!$H:$H,$B275,'2013Figures'!$I:$I,$C275,'2013Figures'!$E:$E,$B$1)</f>
        <v>0</v>
      </c>
      <c r="E275" s="9">
        <f>SUMIFS('2013Figures'!$J:$J,'2013Figures'!$C:$C,$A275,'2013Figures'!$H:$H,$B275,'2013Figures'!$I:$I,$C275,'2013Figures'!$B:$B,"BrokerToCy",'2013Figures'!$G:$G,"E1",'2013Figures'!$E:$E,$B$1)</f>
        <v>0</v>
      </c>
      <c r="F275" s="9">
        <f>SUMIFS('2013Figures'!$J:$J,'2013Figures'!$C:$C,$A275,'2013Figures'!$H:$H,$B275,'2013Figures'!$I:$I,$C275,'2013Figures'!$B:$B,"BrokerToCy",'2013Figures'!$G:$G,"P1",'2013Figures'!$E:$E,$B$1)</f>
        <v>0</v>
      </c>
      <c r="G275" s="9">
        <f>SUMIFS('2013Figures'!$J:$J,'2013Figures'!$C:$C,$A275,'2013Figures'!$H:$H,$B275,'2013Figures'!$I:$I,$C275,'2013Figures'!$B:$B,"CyToBroker",'2013Figures'!$G:$G,"E1",'2013Figures'!$E:$E,$B$1)</f>
        <v>0</v>
      </c>
      <c r="H275" s="9">
        <f>SUMIFS('2013Figures'!$J:$J,'2013Figures'!$C:$C,$A275,'2013Figures'!$H:$H,$B275,'2013Figures'!$I:$I,$C275,'2013Figures'!$B:$B,"CyToBroker",'2013Figures'!$G:$G,"P1",'2013Figures'!$E:$E,$B$1)</f>
        <v>0</v>
      </c>
      <c r="J275" s="8">
        <v>201501</v>
      </c>
      <c r="L275" s="42">
        <f>SUMIFS('2012Figures'!$J:$J,'2012Figures'!$C:$C,$A275,'2012Figures'!$H:$H,$B275,'2012Figures'!$I:$I,$C275,'2012Figures'!$E:$E,$B$1)</f>
        <v>0</v>
      </c>
      <c r="M275" s="52">
        <f>SUMIFS('2012Figures'!$J:$J,'2012Figures'!$C:$C,$A275,'2012Figures'!$H:$H,$B275,'2012Figures'!$I:$I,$C275,'2012Figures'!$B:$B,"BrokerToCy",'2012Figures'!$G:$G,"E1",'2012Figures'!$E:$E,$B$1)</f>
        <v>0</v>
      </c>
      <c r="N275" s="52">
        <f>SUMIFS('2012Figures'!$J:$J,'2012Figures'!$C:$C,$A275,'2012Figures'!$H:$H,$B275,'2012Figures'!$I:$I,$C275,'2012Figures'!$B:$B,"BrokerToCy",'2012Figures'!$G:$G,"P1",'2012Figures'!$E:$E,$B$1)</f>
        <v>0</v>
      </c>
      <c r="O275" s="52">
        <f>SUMIFS('2012Figures'!$J:$J,'2012Figures'!$C:$C,$A275,'2012Figures'!$H:$H,$B275,'2012Figures'!$I:$I,$C275,'2012Figures'!$B:$B,"CyToBroker",'2012Figures'!$G:$G,"E1",'2012Figures'!$E:$E,$B$1)</f>
        <v>0</v>
      </c>
      <c r="P275" s="52">
        <f>SUMIFS('2012Figures'!$J:$J,'2012Figures'!$C:$C,$A275,'2012Figures'!$H:$H,$B275,'2012Figures'!$I:$I,$C275,'2012Figures'!$B:$B,"CyToBroker",'2012Figures'!$G:$G,"P1",'2012Figures'!$E:$E,$B$1)</f>
        <v>0</v>
      </c>
      <c r="R275" s="46" t="str">
        <f t="shared" si="29"/>
        <v/>
      </c>
      <c r="S275" s="46" t="str">
        <f t="shared" si="29"/>
        <v/>
      </c>
      <c r="T275" s="46" t="str">
        <f t="shared" si="29"/>
        <v/>
      </c>
      <c r="U275" s="46" t="str">
        <f t="shared" si="29"/>
        <v/>
      </c>
      <c r="V275" s="46" t="str">
        <f t="shared" si="29"/>
        <v/>
      </c>
    </row>
    <row r="276" spans="1:22" x14ac:dyDescent="0.2">
      <c r="A276" s="1">
        <v>204</v>
      </c>
      <c r="B276" s="1" t="s">
        <v>69</v>
      </c>
      <c r="C276" s="8">
        <v>4</v>
      </c>
      <c r="D276" s="29">
        <f>SUMIFS('2013Figures'!$J:$J,'2013Figures'!$C:$C,$A276,'2013Figures'!$H:$H,$B276,'2013Figures'!$I:$I,$C276,'2013Figures'!$E:$E,$B$1)</f>
        <v>0</v>
      </c>
      <c r="E276" s="9">
        <f>SUMIFS('2013Figures'!$J:$J,'2013Figures'!$C:$C,$A276,'2013Figures'!$H:$H,$B276,'2013Figures'!$I:$I,$C276,'2013Figures'!$B:$B,"BrokerToCy",'2013Figures'!$G:$G,"E1",'2013Figures'!$E:$E,$B$1)</f>
        <v>0</v>
      </c>
      <c r="F276" s="9">
        <f>SUMIFS('2013Figures'!$J:$J,'2013Figures'!$C:$C,$A276,'2013Figures'!$H:$H,$B276,'2013Figures'!$I:$I,$C276,'2013Figures'!$B:$B,"BrokerToCy",'2013Figures'!$G:$G,"P1",'2013Figures'!$E:$E,$B$1)</f>
        <v>0</v>
      </c>
      <c r="G276" s="9">
        <f>SUMIFS('2013Figures'!$J:$J,'2013Figures'!$C:$C,$A276,'2013Figures'!$H:$H,$B276,'2013Figures'!$I:$I,$C276,'2013Figures'!$B:$B,"CyToBroker",'2013Figures'!$G:$G,"E1",'2013Figures'!$E:$E,$B$1)</f>
        <v>0</v>
      </c>
      <c r="H276" s="9">
        <f>SUMIFS('2013Figures'!$J:$J,'2013Figures'!$C:$C,$A276,'2013Figures'!$H:$H,$B276,'2013Figures'!$I:$I,$C276,'2013Figures'!$B:$B,"CyToBroker",'2013Figures'!$G:$G,"P1",'2013Figures'!$E:$E,$B$1)</f>
        <v>0</v>
      </c>
      <c r="I276" s="30"/>
      <c r="J276" s="31">
        <v>201301</v>
      </c>
      <c r="K276" s="30"/>
      <c r="L276" s="42">
        <f>SUMIFS('2012Figures'!$J:$J,'2012Figures'!$C:$C,$A276,'2012Figures'!$H:$H,$B276,'2012Figures'!$I:$I,$C276,'2012Figures'!$E:$E,$B$1)</f>
        <v>0</v>
      </c>
      <c r="M276" s="52">
        <f>SUMIFS('2012Figures'!$J:$J,'2012Figures'!$C:$C,$A276,'2012Figures'!$H:$H,$B276,'2012Figures'!$I:$I,$C276,'2012Figures'!$B:$B,"BrokerToCy",'2012Figures'!$G:$G,"E1",'2012Figures'!$E:$E,$B$1)</f>
        <v>0</v>
      </c>
      <c r="N276" s="52">
        <f>SUMIFS('2012Figures'!$J:$J,'2012Figures'!$C:$C,$A276,'2012Figures'!$H:$H,$B276,'2012Figures'!$I:$I,$C276,'2012Figures'!$B:$B,"BrokerToCy",'2012Figures'!$G:$G,"P1",'2012Figures'!$E:$E,$B$1)</f>
        <v>0</v>
      </c>
      <c r="O276" s="52">
        <f>SUMIFS('2012Figures'!$J:$J,'2012Figures'!$C:$C,$A276,'2012Figures'!$H:$H,$B276,'2012Figures'!$I:$I,$C276,'2012Figures'!$B:$B,"CyToBroker",'2012Figures'!$G:$G,"E1",'2012Figures'!$E:$E,$B$1)</f>
        <v>0</v>
      </c>
      <c r="P276" s="52">
        <f>SUMIFS('2012Figures'!$J:$J,'2012Figures'!$C:$C,$A276,'2012Figures'!$H:$H,$B276,'2012Figures'!$I:$I,$C276,'2012Figures'!$B:$B,"CyToBroker",'2012Figures'!$G:$G,"P1",'2012Figures'!$E:$E,$B$1)</f>
        <v>0</v>
      </c>
      <c r="Q276" s="30"/>
      <c r="R276" s="46" t="str">
        <f t="shared" si="29"/>
        <v/>
      </c>
      <c r="S276" s="46" t="str">
        <f t="shared" si="29"/>
        <v/>
      </c>
      <c r="T276" s="46" t="str">
        <f t="shared" si="29"/>
        <v/>
      </c>
      <c r="U276" s="46" t="str">
        <f t="shared" si="29"/>
        <v/>
      </c>
      <c r="V276" s="46" t="str">
        <f t="shared" si="29"/>
        <v/>
      </c>
    </row>
    <row r="277" spans="1:22" x14ac:dyDescent="0.2">
      <c r="A277" s="1">
        <v>204</v>
      </c>
      <c r="B277" s="1" t="s">
        <v>69</v>
      </c>
      <c r="C277" s="8">
        <v>3</v>
      </c>
      <c r="D277" s="29">
        <f>SUMIFS('2013Figures'!$J:$J,'2013Figures'!$C:$C,$A277,'2013Figures'!$H:$H,$B277,'2013Figures'!$I:$I,$C277,'2013Figures'!$E:$E,$B$1)</f>
        <v>0</v>
      </c>
      <c r="E277" s="9">
        <f>SUMIFS('2013Figures'!$J:$J,'2013Figures'!$C:$C,$A277,'2013Figures'!$H:$H,$B277,'2013Figures'!$I:$I,$C277,'2013Figures'!$B:$B,"BrokerToCy",'2013Figures'!$G:$G,"E1",'2013Figures'!$E:$E,$B$1)</f>
        <v>0</v>
      </c>
      <c r="F277" s="9">
        <f>SUMIFS('2013Figures'!$J:$J,'2013Figures'!$C:$C,$A277,'2013Figures'!$H:$H,$B277,'2013Figures'!$I:$I,$C277,'2013Figures'!$B:$B,"BrokerToCy",'2013Figures'!$G:$G,"P1",'2013Figures'!$E:$E,$B$1)</f>
        <v>0</v>
      </c>
      <c r="G277" s="9">
        <f>SUMIFS('2013Figures'!$J:$J,'2013Figures'!$C:$C,$A277,'2013Figures'!$H:$H,$B277,'2013Figures'!$I:$I,$C277,'2013Figures'!$B:$B,"CyToBroker",'2013Figures'!$G:$G,"E1",'2013Figures'!$E:$E,$B$1)</f>
        <v>0</v>
      </c>
      <c r="H277" s="9">
        <f>SUMIFS('2013Figures'!$J:$J,'2013Figures'!$C:$C,$A277,'2013Figures'!$H:$H,$B277,'2013Figures'!$I:$I,$C277,'2013Figures'!$B:$B,"CyToBroker",'2013Figures'!$G:$G,"P1",'2013Figures'!$E:$E,$B$1)</f>
        <v>0</v>
      </c>
      <c r="J277" s="8">
        <v>201201</v>
      </c>
      <c r="L277" s="42">
        <f>SUMIFS('2012Figures'!$J:$J,'2012Figures'!$C:$C,$A277,'2012Figures'!$H:$H,$B277,'2012Figures'!$I:$I,$C277,'2012Figures'!$E:$E,$B$1)</f>
        <v>0</v>
      </c>
      <c r="M277" s="52">
        <f>SUMIFS('2012Figures'!$J:$J,'2012Figures'!$C:$C,$A277,'2012Figures'!$H:$H,$B277,'2012Figures'!$I:$I,$C277,'2012Figures'!$B:$B,"BrokerToCy",'2012Figures'!$G:$G,"E1",'2012Figures'!$E:$E,$B$1)</f>
        <v>0</v>
      </c>
      <c r="N277" s="52">
        <f>SUMIFS('2012Figures'!$J:$J,'2012Figures'!$C:$C,$A277,'2012Figures'!$H:$H,$B277,'2012Figures'!$I:$I,$C277,'2012Figures'!$B:$B,"BrokerToCy",'2012Figures'!$G:$G,"P1",'2012Figures'!$E:$E,$B$1)</f>
        <v>0</v>
      </c>
      <c r="O277" s="52">
        <f>SUMIFS('2012Figures'!$J:$J,'2012Figures'!$C:$C,$A277,'2012Figures'!$H:$H,$B277,'2012Figures'!$I:$I,$C277,'2012Figures'!$B:$B,"CyToBroker",'2012Figures'!$G:$G,"E1",'2012Figures'!$E:$E,$B$1)</f>
        <v>0</v>
      </c>
      <c r="P277" s="52">
        <f>SUMIFS('2012Figures'!$J:$J,'2012Figures'!$C:$C,$A277,'2012Figures'!$H:$H,$B277,'2012Figures'!$I:$I,$C277,'2012Figures'!$B:$B,"CyToBroker",'2012Figures'!$G:$G,"P1",'2012Figures'!$E:$E,$B$1)</f>
        <v>0</v>
      </c>
      <c r="R277" s="46" t="str">
        <f t="shared" si="29"/>
        <v/>
      </c>
      <c r="S277" s="46" t="str">
        <f t="shared" si="29"/>
        <v/>
      </c>
      <c r="T277" s="46" t="str">
        <f t="shared" si="29"/>
        <v/>
      </c>
      <c r="U277" s="46" t="str">
        <f t="shared" si="29"/>
        <v/>
      </c>
      <c r="V277" s="46" t="str">
        <f t="shared" si="29"/>
        <v/>
      </c>
    </row>
    <row r="278" spans="1:22" x14ac:dyDescent="0.2">
      <c r="A278" s="1">
        <v>204</v>
      </c>
      <c r="B278" s="1" t="s">
        <v>69</v>
      </c>
      <c r="C278" s="8">
        <v>2</v>
      </c>
      <c r="D278" s="29">
        <f>SUMIFS('2013Figures'!$J:$J,'2013Figures'!$C:$C,$A278,'2013Figures'!$H:$H,$B278,'2013Figures'!$I:$I,$C278,'2013Figures'!$E:$E,$B$1)</f>
        <v>0</v>
      </c>
      <c r="E278" s="9">
        <f>SUMIFS('2013Figures'!$J:$J,'2013Figures'!$C:$C,$A278,'2013Figures'!$H:$H,$B278,'2013Figures'!$I:$I,$C278,'2013Figures'!$B:$B,"BrokerToCy",'2013Figures'!$G:$G,"E1",'2013Figures'!$E:$E,$B$1)</f>
        <v>0</v>
      </c>
      <c r="F278" s="9">
        <f>SUMIFS('2013Figures'!$J:$J,'2013Figures'!$C:$C,$A278,'2013Figures'!$H:$H,$B278,'2013Figures'!$I:$I,$C278,'2013Figures'!$B:$B,"BrokerToCy",'2013Figures'!$G:$G,"P1",'2013Figures'!$E:$E,$B$1)</f>
        <v>0</v>
      </c>
      <c r="G278" s="9">
        <f>SUMIFS('2013Figures'!$J:$J,'2013Figures'!$C:$C,$A278,'2013Figures'!$H:$H,$B278,'2013Figures'!$I:$I,$C278,'2013Figures'!$B:$B,"CyToBroker",'2013Figures'!$G:$G,"E1",'2013Figures'!$E:$E,$B$1)</f>
        <v>0</v>
      </c>
      <c r="H278" s="9">
        <f>SUMIFS('2013Figures'!$J:$J,'2013Figures'!$C:$C,$A278,'2013Figures'!$H:$H,$B278,'2013Figures'!$I:$I,$C278,'2013Figures'!$B:$B,"CyToBroker",'2013Figures'!$G:$G,"P1",'2013Figures'!$E:$E,$B$1)</f>
        <v>0</v>
      </c>
      <c r="J278" s="8">
        <v>201101</v>
      </c>
      <c r="L278" s="42">
        <f>SUMIFS('2012Figures'!$J:$J,'2012Figures'!$C:$C,$A278,'2012Figures'!$H:$H,$B278,'2012Figures'!$I:$I,$C278,'2012Figures'!$E:$E,$B$1)</f>
        <v>0</v>
      </c>
      <c r="M278" s="52">
        <f>SUMIFS('2012Figures'!$J:$J,'2012Figures'!$C:$C,$A278,'2012Figures'!$H:$H,$B278,'2012Figures'!$I:$I,$C278,'2012Figures'!$B:$B,"BrokerToCy",'2012Figures'!$G:$G,"E1",'2012Figures'!$E:$E,$B$1)</f>
        <v>0</v>
      </c>
      <c r="N278" s="52">
        <f>SUMIFS('2012Figures'!$J:$J,'2012Figures'!$C:$C,$A278,'2012Figures'!$H:$H,$B278,'2012Figures'!$I:$I,$C278,'2012Figures'!$B:$B,"BrokerToCy",'2012Figures'!$G:$G,"P1",'2012Figures'!$E:$E,$B$1)</f>
        <v>0</v>
      </c>
      <c r="O278" s="52">
        <f>SUMIFS('2012Figures'!$J:$J,'2012Figures'!$C:$C,$A278,'2012Figures'!$H:$H,$B278,'2012Figures'!$I:$I,$C278,'2012Figures'!$B:$B,"CyToBroker",'2012Figures'!$G:$G,"E1",'2012Figures'!$E:$E,$B$1)</f>
        <v>0</v>
      </c>
      <c r="P278" s="52">
        <f>SUMIFS('2012Figures'!$J:$J,'2012Figures'!$C:$C,$A278,'2012Figures'!$H:$H,$B278,'2012Figures'!$I:$I,$C278,'2012Figures'!$B:$B,"CyToBroker",'2012Figures'!$G:$G,"P1",'2012Figures'!$E:$E,$B$1)</f>
        <v>0</v>
      </c>
      <c r="R278" s="46" t="str">
        <f t="shared" si="29"/>
        <v/>
      </c>
      <c r="S278" s="46" t="str">
        <f t="shared" si="29"/>
        <v/>
      </c>
      <c r="T278" s="46" t="str">
        <f t="shared" si="29"/>
        <v/>
      </c>
      <c r="U278" s="46" t="str">
        <f t="shared" si="29"/>
        <v/>
      </c>
      <c r="V278" s="46" t="str">
        <f t="shared" si="29"/>
        <v/>
      </c>
    </row>
    <row r="279" spans="1:22" x14ac:dyDescent="0.2">
      <c r="A279" s="1">
        <v>204</v>
      </c>
      <c r="B279" s="1" t="s">
        <v>69</v>
      </c>
      <c r="C279" s="8">
        <v>1</v>
      </c>
      <c r="D279" s="29">
        <f>SUMIFS('2013Figures'!$J:$J,'2013Figures'!$C:$C,$A279,'2013Figures'!$H:$H,$B279,'2013Figures'!$I:$I,$C279,'2013Figures'!$E:$E,$B$1)</f>
        <v>0</v>
      </c>
      <c r="E279" s="9">
        <f>SUMIFS('2013Figures'!$J:$J,'2013Figures'!$C:$C,$A279,'2013Figures'!$H:$H,$B279,'2013Figures'!$I:$I,$C279,'2013Figures'!$B:$B,"BrokerToCy",'2013Figures'!$G:$G,"E1",'2013Figures'!$E:$E,$B$1)</f>
        <v>0</v>
      </c>
      <c r="F279" s="9">
        <f>SUMIFS('2013Figures'!$J:$J,'2013Figures'!$C:$C,$A279,'2013Figures'!$H:$H,$B279,'2013Figures'!$I:$I,$C279,'2013Figures'!$B:$B,"BrokerToCy",'2013Figures'!$G:$G,"P1",'2013Figures'!$E:$E,$B$1)</f>
        <v>0</v>
      </c>
      <c r="G279" s="9">
        <f>SUMIFS('2013Figures'!$J:$J,'2013Figures'!$C:$C,$A279,'2013Figures'!$H:$H,$B279,'2013Figures'!$I:$I,$C279,'2013Figures'!$B:$B,"CyToBroker",'2013Figures'!$G:$G,"E1",'2013Figures'!$E:$E,$B$1)</f>
        <v>0</v>
      </c>
      <c r="H279" s="9">
        <f>SUMIFS('2013Figures'!$J:$J,'2013Figures'!$C:$C,$A279,'2013Figures'!$H:$H,$B279,'2013Figures'!$I:$I,$C279,'2013Figures'!$B:$B,"CyToBroker",'2013Figures'!$G:$G,"P1",'2013Figures'!$E:$E,$B$1)</f>
        <v>0</v>
      </c>
      <c r="J279" s="8">
        <v>200901</v>
      </c>
      <c r="L279" s="42">
        <f>SUMIFS('2012Figures'!$J:$J,'2012Figures'!$C:$C,$A279,'2012Figures'!$H:$H,$B279,'2012Figures'!$I:$I,$C279,'2012Figures'!$E:$E,$B$1)</f>
        <v>0</v>
      </c>
      <c r="M279" s="52">
        <f>SUMIFS('2012Figures'!$J:$J,'2012Figures'!$C:$C,$A279,'2012Figures'!$H:$H,$B279,'2012Figures'!$I:$I,$C279,'2012Figures'!$B:$B,"BrokerToCy",'2012Figures'!$G:$G,"E1",'2012Figures'!$E:$E,$B$1)</f>
        <v>0</v>
      </c>
      <c r="N279" s="52">
        <f>SUMIFS('2012Figures'!$J:$J,'2012Figures'!$C:$C,$A279,'2012Figures'!$H:$H,$B279,'2012Figures'!$I:$I,$C279,'2012Figures'!$B:$B,"BrokerToCy",'2012Figures'!$G:$G,"P1",'2012Figures'!$E:$E,$B$1)</f>
        <v>0</v>
      </c>
      <c r="O279" s="52">
        <f>SUMIFS('2012Figures'!$J:$J,'2012Figures'!$C:$C,$A279,'2012Figures'!$H:$H,$B279,'2012Figures'!$I:$I,$C279,'2012Figures'!$B:$B,"CyToBroker",'2012Figures'!$G:$G,"E1",'2012Figures'!$E:$E,$B$1)</f>
        <v>0</v>
      </c>
      <c r="P279" s="52">
        <f>SUMIFS('2012Figures'!$J:$J,'2012Figures'!$C:$C,$A279,'2012Figures'!$H:$H,$B279,'2012Figures'!$I:$I,$C279,'2012Figures'!$B:$B,"CyToBroker",'2012Figures'!$G:$G,"P1",'2012Figures'!$E:$E,$B$1)</f>
        <v>0</v>
      </c>
      <c r="R279" s="46" t="str">
        <f t="shared" si="29"/>
        <v/>
      </c>
      <c r="S279" s="46" t="str">
        <f t="shared" si="29"/>
        <v/>
      </c>
      <c r="T279" s="46" t="str">
        <f t="shared" si="29"/>
        <v/>
      </c>
      <c r="U279" s="46" t="str">
        <f t="shared" si="29"/>
        <v/>
      </c>
      <c r="V279" s="46" t="str">
        <f t="shared" si="29"/>
        <v/>
      </c>
    </row>
    <row r="280" spans="1:22" x14ac:dyDescent="0.2">
      <c r="A280" s="1">
        <v>204</v>
      </c>
      <c r="B280" s="1" t="s">
        <v>69</v>
      </c>
      <c r="D280" s="29">
        <f>SUMIFS('2013Figures'!$J:$J,'2013Figures'!$C:$C,$A280,'2013Figures'!$I:$I,"",'2013Figures'!$E:$E,$B$1)</f>
        <v>0</v>
      </c>
      <c r="E280" s="9">
        <f>SUMIFS('2013Figures'!$J:$J,'2013Figures'!$C:$C,$A280,'2013Figures'!$I:$I,"",'2013Figures'!$B:$B,"BrokerToCy",'2013Figures'!$G:$G,"E1",'2013Figures'!$E:$E,$B$1)</f>
        <v>0</v>
      </c>
      <c r="F280" s="9">
        <f>SUMIFS('2013Figures'!$J:$J,'2013Figures'!$C:$C,$A280,'2013Figures'!$I:$I,"",'2013Figures'!$B:$B,"BrokerToCy",'2013Figures'!$G:$G,"P1",'2013Figures'!$E:$E,$B$1)</f>
        <v>0</v>
      </c>
      <c r="G280" s="9">
        <f>SUMIFS('2013Figures'!$J:$J,'2013Figures'!$C:$C,$A280,'2013Figures'!$I:$I,"",'2013Figures'!$B:$B,"CyToBroker",'2013Figures'!$G:$G,"E1",'2013Figures'!$E:$E,$B$1)</f>
        <v>0</v>
      </c>
      <c r="H280" s="9">
        <f>SUMIFS('2013Figures'!$J:$J,'2013Figures'!$C:$C,$A280,'2013Figures'!$I:$I,"",'2013Figures'!$B:$B,"CyToBroker",'2013Figures'!$G:$G,"P1",'2013Figures'!$E:$E,$B$1)</f>
        <v>0</v>
      </c>
      <c r="J280" s="8" t="s">
        <v>131</v>
      </c>
      <c r="L280" s="42">
        <f>SUMIFS('2012Figures'!$J:$J,'2012Figures'!$C:$C,$A280,'2012Figures'!$I:$I,"",'2012Figures'!$E:$E,$B$1)</f>
        <v>0</v>
      </c>
      <c r="M280" s="52">
        <f>SUMIFS('2012Figures'!$J:$J,'2012Figures'!$C:$C,$A280,'2012Figures'!$I:$I,"",'2012Figures'!$B:$B,"BrokerToCy",'2012Figures'!$G:$G,"E1",'2012Figures'!$E:$E,$B$1)</f>
        <v>0</v>
      </c>
      <c r="N280" s="52">
        <f>SUMIFS('2012Figures'!$J:$J,'2012Figures'!$C:$C,$A280,'2012Figures'!$I:$I,"",'2012Figures'!$B:$B,"BrokerToCy",'2012Figures'!$G:$G,"P1",'2012Figures'!$E:$E,$B$1)</f>
        <v>0</v>
      </c>
      <c r="O280" s="52">
        <f>SUMIFS('2012Figures'!$J:$J,'2012Figures'!$C:$C,$A280,'2012Figures'!$I:$I,"",'2012Figures'!$B:$B,"CyToBroker",'2012Figures'!$G:$G,"E1",'2012Figures'!$E:$E,$B$1)</f>
        <v>0</v>
      </c>
      <c r="P280" s="52">
        <f>SUMIFS('2012Figures'!$J:$J,'2012Figures'!$C:$C,$A280,'2012Figures'!$I:$I,"",'2012Figures'!$B:$B,"CyToBroker",'2012Figures'!$G:$G,"P1",'2012Figures'!$E:$E,$B$1)</f>
        <v>0</v>
      </c>
      <c r="R280" s="46" t="str">
        <f t="shared" si="29"/>
        <v/>
      </c>
      <c r="S280" s="46" t="str">
        <f t="shared" si="29"/>
        <v/>
      </c>
      <c r="T280" s="46" t="str">
        <f t="shared" si="29"/>
        <v/>
      </c>
      <c r="U280" s="46" t="str">
        <f t="shared" si="29"/>
        <v/>
      </c>
      <c r="V280" s="46" t="str">
        <f t="shared" si="29"/>
        <v/>
      </c>
    </row>
    <row r="281" spans="1:22" x14ac:dyDescent="0.2">
      <c r="A281" s="21"/>
      <c r="B281" s="21" t="s">
        <v>92</v>
      </c>
      <c r="C281" s="22"/>
      <c r="D281" s="23">
        <f>SUM(E281:H281)</f>
        <v>0</v>
      </c>
      <c r="E281" s="23">
        <f>SUM(E275:E280)</f>
        <v>0</v>
      </c>
      <c r="F281" s="23">
        <f>SUM(F275:F280)</f>
        <v>0</v>
      </c>
      <c r="G281" s="23">
        <f>SUM(G275:G280)</f>
        <v>0</v>
      </c>
      <c r="H281" s="23">
        <f>SUM(H275:H280)</f>
        <v>0</v>
      </c>
      <c r="I281" s="21"/>
      <c r="J281" s="22"/>
      <c r="K281" s="21"/>
      <c r="L281" s="43">
        <f>SUM(M281:P281)</f>
        <v>0</v>
      </c>
      <c r="M281" s="43">
        <f>SUM(M275:M280)</f>
        <v>0</v>
      </c>
      <c r="N281" s="43">
        <f>SUM(N275:N280)</f>
        <v>0</v>
      </c>
      <c r="O281" s="43">
        <f>SUM(O275:O280)</f>
        <v>0</v>
      </c>
      <c r="P281" s="43">
        <f>SUM(P275:P280)</f>
        <v>0</v>
      </c>
      <c r="Q281" s="21"/>
      <c r="R281" s="21"/>
      <c r="S281" s="21"/>
      <c r="T281" s="21"/>
      <c r="U281" s="21"/>
      <c r="V281" s="21"/>
    </row>
    <row r="282" spans="1:22" x14ac:dyDescent="0.2">
      <c r="A282" s="28">
        <v>205</v>
      </c>
      <c r="B282" s="28" t="s">
        <v>27</v>
      </c>
      <c r="C282" s="17" t="s">
        <v>88</v>
      </c>
      <c r="D282" s="18">
        <f>SUMIFS('2013Figures'!$J:$J,'2013Figures'!$C:$C,$A282,'2013Figures'!$E:$E,$B$1)</f>
        <v>0</v>
      </c>
      <c r="E282" s="18">
        <f>SUMIFS('2013Figures'!$J:$J,'2013Figures'!$C:$C,$A282,'2013Figures'!$B:$B,"BrokerToCy",'2013Figures'!$G:$G,"E1",'2013Figures'!$E:$E,$B$1)</f>
        <v>0</v>
      </c>
      <c r="F282" s="18">
        <f>SUMIFS('2013Figures'!$J:$J,'2013Figures'!$C:$C,$A282,'2013Figures'!$B:$B,"BrokerToCy",'2013Figures'!$G:$G,"P1",'2013Figures'!$E:$E,$B$1)</f>
        <v>0</v>
      </c>
      <c r="G282" s="18">
        <f>SUMIFS('2013Figures'!$J:$J,'2013Figures'!$C:$C,$A282,'2013Figures'!$B:$B,"CyToBroker",'2013Figures'!$G:$G,"E1",'2013Figures'!$E:$E,$B$1)</f>
        <v>0</v>
      </c>
      <c r="H282" s="18">
        <f>SUMIFS('2013Figures'!$J:$J,'2013Figures'!$C:$C,$A282,'2013Figures'!$B:$B,"CyToBroker",'2013Figures'!$G:$G,"P1",'2013Figures'!$E:$E,$B$1)</f>
        <v>0</v>
      </c>
      <c r="I282" s="28"/>
      <c r="J282" s="17"/>
      <c r="K282" s="28"/>
      <c r="L282" s="50">
        <f>SUMIFS('2012Figures'!$J:$J,'2012Figures'!$C:$C,$A282,'2012Figures'!$E:$E,$B$1)</f>
        <v>0</v>
      </c>
      <c r="M282" s="50">
        <f>SUMIFS('2012Figures'!$J:$J,'2012Figures'!$C:$C,$A282,'2012Figures'!$B:$B,"BrokerToCy",'2012Figures'!$G:$G,"E1",'2012Figures'!$E:$E,$B$1)</f>
        <v>0</v>
      </c>
      <c r="N282" s="50">
        <f>SUMIFS('2012Figures'!$J:$J,'2012Figures'!$C:$C,$A282,'2012Figures'!$B:$B,"BrokerToCy",'2012Figures'!$G:$G,"P1",'2012Figures'!$E:$E,$B$1)</f>
        <v>0</v>
      </c>
      <c r="O282" s="50">
        <f>SUMIFS('2012Figures'!$J:$J,'2012Figures'!$C:$C,$A282,'2012Figures'!$B:$B,"CyToBroker",'2012Figures'!$G:$G,"E1",'2012Figures'!$E:$E,$B$1)</f>
        <v>0</v>
      </c>
      <c r="P282" s="50">
        <f>SUMIFS('2012Figures'!$J:$J,'2012Figures'!$C:$C,$A282,'2012Figures'!$B:$B,"CyToBroker",'2012Figures'!$G:$G,"P1",'2012Figures'!$E:$E,$B$1)</f>
        <v>0</v>
      </c>
      <c r="Q282" s="28"/>
      <c r="R282" s="46" t="str">
        <f t="shared" si="29"/>
        <v/>
      </c>
      <c r="S282" s="46" t="str">
        <f t="shared" si="29"/>
        <v/>
      </c>
      <c r="T282" s="46" t="str">
        <f t="shared" si="29"/>
        <v/>
      </c>
      <c r="U282" s="46" t="str">
        <f t="shared" si="29"/>
        <v/>
      </c>
      <c r="V282" s="46" t="str">
        <f t="shared" si="29"/>
        <v/>
      </c>
    </row>
    <row r="283" spans="1:22" x14ac:dyDescent="0.2">
      <c r="A283" s="1">
        <v>205</v>
      </c>
      <c r="B283" s="1" t="s">
        <v>27</v>
      </c>
      <c r="C283" s="8">
        <v>5</v>
      </c>
      <c r="D283" s="29">
        <f>SUMIFS('2013Figures'!$J:$J,'2013Figures'!$C:$C,$A283,'2013Figures'!$H:$H,$B283,'2013Figures'!$I:$I,$C283,'2013Figures'!$E:$E,$B$1)</f>
        <v>0</v>
      </c>
      <c r="E283" s="9">
        <f>SUMIFS('2013Figures'!$J:$J,'2013Figures'!$C:$C,$A283,'2013Figures'!$H:$H,$B283,'2013Figures'!$I:$I,$C283,'2013Figures'!$B:$B,"BrokerToCy",'2013Figures'!$G:$G,"E1",'2013Figures'!$E:$E,$B$1)</f>
        <v>0</v>
      </c>
      <c r="F283" s="9">
        <f>SUMIFS('2013Figures'!$J:$J,'2013Figures'!$C:$C,$A283,'2013Figures'!$H:$H,$B283,'2013Figures'!$I:$I,$C283,'2013Figures'!$B:$B,"BrokerToCy",'2013Figures'!$G:$G,"P1",'2013Figures'!$E:$E,$B$1)</f>
        <v>0</v>
      </c>
      <c r="G283" s="9">
        <f>SUMIFS('2013Figures'!$J:$J,'2013Figures'!$C:$C,$A283,'2013Figures'!$H:$H,$B283,'2013Figures'!$I:$I,$C283,'2013Figures'!$B:$B,"CyToBroker",'2013Figures'!$G:$G,"E1",'2013Figures'!$E:$E,$B$1)</f>
        <v>0</v>
      </c>
      <c r="H283" s="9">
        <f>SUMIFS('2013Figures'!$J:$J,'2013Figures'!$C:$C,$A283,'2013Figures'!$H:$H,$B283,'2013Figures'!$I:$I,$C283,'2013Figures'!$B:$B,"CyToBroker",'2013Figures'!$G:$G,"P1",'2013Figures'!$E:$E,$B$1)</f>
        <v>0</v>
      </c>
      <c r="J283" s="8">
        <v>201501</v>
      </c>
      <c r="L283" s="42">
        <f>SUMIFS('2012Figures'!$J:$J,'2012Figures'!$C:$C,$A283,'2012Figures'!$H:$H,$B283,'2012Figures'!$I:$I,$C283,'2012Figures'!$E:$E,$B$1)</f>
        <v>0</v>
      </c>
      <c r="M283" s="52">
        <f>SUMIFS('2012Figures'!$J:$J,'2012Figures'!$C:$C,$A283,'2012Figures'!$H:$H,$B283,'2012Figures'!$I:$I,$C283,'2012Figures'!$B:$B,"BrokerToCy",'2012Figures'!$G:$G,"E1",'2012Figures'!$E:$E,$B$1)</f>
        <v>0</v>
      </c>
      <c r="N283" s="52">
        <f>SUMIFS('2012Figures'!$J:$J,'2012Figures'!$C:$C,$A283,'2012Figures'!$H:$H,$B283,'2012Figures'!$I:$I,$C283,'2012Figures'!$B:$B,"BrokerToCy",'2012Figures'!$G:$G,"P1",'2012Figures'!$E:$E,$B$1)</f>
        <v>0</v>
      </c>
      <c r="O283" s="52">
        <f>SUMIFS('2012Figures'!$J:$J,'2012Figures'!$C:$C,$A283,'2012Figures'!$H:$H,$B283,'2012Figures'!$I:$I,$C283,'2012Figures'!$B:$B,"CyToBroker",'2012Figures'!$G:$G,"E1",'2012Figures'!$E:$E,$B$1)</f>
        <v>0</v>
      </c>
      <c r="P283" s="52">
        <f>SUMIFS('2012Figures'!$J:$J,'2012Figures'!$C:$C,$A283,'2012Figures'!$H:$H,$B283,'2012Figures'!$I:$I,$C283,'2012Figures'!$B:$B,"CyToBroker",'2012Figures'!$G:$G,"P1",'2012Figures'!$E:$E,$B$1)</f>
        <v>0</v>
      </c>
      <c r="R283" s="46" t="str">
        <f t="shared" si="29"/>
        <v/>
      </c>
      <c r="S283" s="46" t="str">
        <f t="shared" si="29"/>
        <v/>
      </c>
      <c r="T283" s="46" t="str">
        <f t="shared" si="29"/>
        <v/>
      </c>
      <c r="U283" s="46" t="str">
        <f t="shared" si="29"/>
        <v/>
      </c>
      <c r="V283" s="46" t="str">
        <f t="shared" si="29"/>
        <v/>
      </c>
    </row>
    <row r="284" spans="1:22" x14ac:dyDescent="0.2">
      <c r="A284" s="1">
        <v>205</v>
      </c>
      <c r="B284" s="1" t="s">
        <v>27</v>
      </c>
      <c r="C284" s="8">
        <v>4</v>
      </c>
      <c r="D284" s="29">
        <f>SUMIFS('2013Figures'!$J:$J,'2013Figures'!$C:$C,$A284,'2013Figures'!$H:$H,$B284,'2013Figures'!$I:$I,$C284,'2013Figures'!$E:$E,$B$1)</f>
        <v>0</v>
      </c>
      <c r="E284" s="9">
        <f>SUMIFS('2013Figures'!$J:$J,'2013Figures'!$C:$C,$A284,'2013Figures'!$H:$H,$B284,'2013Figures'!$I:$I,$C284,'2013Figures'!$B:$B,"BrokerToCy",'2013Figures'!$G:$G,"E1",'2013Figures'!$E:$E,$B$1)</f>
        <v>0</v>
      </c>
      <c r="F284" s="9">
        <f>SUMIFS('2013Figures'!$J:$J,'2013Figures'!$C:$C,$A284,'2013Figures'!$H:$H,$B284,'2013Figures'!$I:$I,$C284,'2013Figures'!$B:$B,"BrokerToCy",'2013Figures'!$G:$G,"P1",'2013Figures'!$E:$E,$B$1)</f>
        <v>0</v>
      </c>
      <c r="G284" s="9">
        <f>SUMIFS('2013Figures'!$J:$J,'2013Figures'!$C:$C,$A284,'2013Figures'!$H:$H,$B284,'2013Figures'!$I:$I,$C284,'2013Figures'!$B:$B,"CyToBroker",'2013Figures'!$G:$G,"E1",'2013Figures'!$E:$E,$B$1)</f>
        <v>0</v>
      </c>
      <c r="H284" s="9">
        <f>SUMIFS('2013Figures'!$J:$J,'2013Figures'!$C:$C,$A284,'2013Figures'!$H:$H,$B284,'2013Figures'!$I:$I,$C284,'2013Figures'!$B:$B,"CyToBroker",'2013Figures'!$G:$G,"P1",'2013Figures'!$E:$E,$B$1)</f>
        <v>0</v>
      </c>
      <c r="I284" s="30"/>
      <c r="J284" s="31">
        <v>201301</v>
      </c>
      <c r="K284" s="30"/>
      <c r="L284" s="42">
        <f>SUMIFS('2012Figures'!$J:$J,'2012Figures'!$C:$C,$A284,'2012Figures'!$H:$H,$B284,'2012Figures'!$I:$I,$C284,'2012Figures'!$E:$E,$B$1)</f>
        <v>0</v>
      </c>
      <c r="M284" s="52">
        <f>SUMIFS('2012Figures'!$J:$J,'2012Figures'!$C:$C,$A284,'2012Figures'!$H:$H,$B284,'2012Figures'!$I:$I,$C284,'2012Figures'!$B:$B,"BrokerToCy",'2012Figures'!$G:$G,"E1",'2012Figures'!$E:$E,$B$1)</f>
        <v>0</v>
      </c>
      <c r="N284" s="52">
        <f>SUMIFS('2012Figures'!$J:$J,'2012Figures'!$C:$C,$A284,'2012Figures'!$H:$H,$B284,'2012Figures'!$I:$I,$C284,'2012Figures'!$B:$B,"BrokerToCy",'2012Figures'!$G:$G,"P1",'2012Figures'!$E:$E,$B$1)</f>
        <v>0</v>
      </c>
      <c r="O284" s="52">
        <f>SUMIFS('2012Figures'!$J:$J,'2012Figures'!$C:$C,$A284,'2012Figures'!$H:$H,$B284,'2012Figures'!$I:$I,$C284,'2012Figures'!$B:$B,"CyToBroker",'2012Figures'!$G:$G,"E1",'2012Figures'!$E:$E,$B$1)</f>
        <v>0</v>
      </c>
      <c r="P284" s="52">
        <f>SUMIFS('2012Figures'!$J:$J,'2012Figures'!$C:$C,$A284,'2012Figures'!$H:$H,$B284,'2012Figures'!$I:$I,$C284,'2012Figures'!$B:$B,"CyToBroker",'2012Figures'!$G:$G,"P1",'2012Figures'!$E:$E,$B$1)</f>
        <v>0</v>
      </c>
      <c r="Q284" s="30"/>
      <c r="R284" s="46" t="str">
        <f t="shared" si="29"/>
        <v/>
      </c>
      <c r="S284" s="46" t="str">
        <f t="shared" si="29"/>
        <v/>
      </c>
      <c r="T284" s="46" t="str">
        <f t="shared" si="29"/>
        <v/>
      </c>
      <c r="U284" s="46" t="str">
        <f t="shared" si="29"/>
        <v/>
      </c>
      <c r="V284" s="46" t="str">
        <f t="shared" si="29"/>
        <v/>
      </c>
    </row>
    <row r="285" spans="1:22" x14ac:dyDescent="0.2">
      <c r="A285" s="1">
        <v>205</v>
      </c>
      <c r="B285" s="1" t="s">
        <v>27</v>
      </c>
      <c r="C285" s="8">
        <v>3</v>
      </c>
      <c r="D285" s="29">
        <f>SUMIFS('2013Figures'!$J:$J,'2013Figures'!$C:$C,$A285,'2013Figures'!$H:$H,$B285,'2013Figures'!$I:$I,$C285,'2013Figures'!$E:$E,$B$1)</f>
        <v>0</v>
      </c>
      <c r="E285" s="9">
        <f>SUMIFS('2013Figures'!$J:$J,'2013Figures'!$C:$C,$A285,'2013Figures'!$H:$H,$B285,'2013Figures'!$I:$I,$C285,'2013Figures'!$B:$B,"BrokerToCy",'2013Figures'!$G:$G,"E1",'2013Figures'!$E:$E,$B$1)</f>
        <v>0</v>
      </c>
      <c r="F285" s="9">
        <f>SUMIFS('2013Figures'!$J:$J,'2013Figures'!$C:$C,$A285,'2013Figures'!$H:$H,$B285,'2013Figures'!$I:$I,$C285,'2013Figures'!$B:$B,"BrokerToCy",'2013Figures'!$G:$G,"P1",'2013Figures'!$E:$E,$B$1)</f>
        <v>0</v>
      </c>
      <c r="G285" s="9">
        <f>SUMIFS('2013Figures'!$J:$J,'2013Figures'!$C:$C,$A285,'2013Figures'!$H:$H,$B285,'2013Figures'!$I:$I,$C285,'2013Figures'!$B:$B,"CyToBroker",'2013Figures'!$G:$G,"E1",'2013Figures'!$E:$E,$B$1)</f>
        <v>0</v>
      </c>
      <c r="H285" s="9">
        <f>SUMIFS('2013Figures'!$J:$J,'2013Figures'!$C:$C,$A285,'2013Figures'!$H:$H,$B285,'2013Figures'!$I:$I,$C285,'2013Figures'!$B:$B,"CyToBroker",'2013Figures'!$G:$G,"P1",'2013Figures'!$E:$E,$B$1)</f>
        <v>0</v>
      </c>
      <c r="J285" s="8">
        <v>201201</v>
      </c>
      <c r="L285" s="42">
        <f>SUMIFS('2012Figures'!$J:$J,'2012Figures'!$C:$C,$A285,'2012Figures'!$H:$H,$B285,'2012Figures'!$I:$I,$C285,'2012Figures'!$E:$E,$B$1)</f>
        <v>0</v>
      </c>
      <c r="M285" s="52">
        <f>SUMIFS('2012Figures'!$J:$J,'2012Figures'!$C:$C,$A285,'2012Figures'!$H:$H,$B285,'2012Figures'!$I:$I,$C285,'2012Figures'!$B:$B,"BrokerToCy",'2012Figures'!$G:$G,"E1",'2012Figures'!$E:$E,$B$1)</f>
        <v>0</v>
      </c>
      <c r="N285" s="52">
        <f>SUMIFS('2012Figures'!$J:$J,'2012Figures'!$C:$C,$A285,'2012Figures'!$H:$H,$B285,'2012Figures'!$I:$I,$C285,'2012Figures'!$B:$B,"BrokerToCy",'2012Figures'!$G:$G,"P1",'2012Figures'!$E:$E,$B$1)</f>
        <v>0</v>
      </c>
      <c r="O285" s="52">
        <f>SUMIFS('2012Figures'!$J:$J,'2012Figures'!$C:$C,$A285,'2012Figures'!$H:$H,$B285,'2012Figures'!$I:$I,$C285,'2012Figures'!$B:$B,"CyToBroker",'2012Figures'!$G:$G,"E1",'2012Figures'!$E:$E,$B$1)</f>
        <v>0</v>
      </c>
      <c r="P285" s="52">
        <f>SUMIFS('2012Figures'!$J:$J,'2012Figures'!$C:$C,$A285,'2012Figures'!$H:$H,$B285,'2012Figures'!$I:$I,$C285,'2012Figures'!$B:$B,"CyToBroker",'2012Figures'!$G:$G,"P1",'2012Figures'!$E:$E,$B$1)</f>
        <v>0</v>
      </c>
      <c r="R285" s="46" t="str">
        <f t="shared" si="29"/>
        <v/>
      </c>
      <c r="S285" s="46" t="str">
        <f t="shared" si="29"/>
        <v/>
      </c>
      <c r="T285" s="46" t="str">
        <f t="shared" si="29"/>
        <v/>
      </c>
      <c r="U285" s="46" t="str">
        <f t="shared" si="29"/>
        <v/>
      </c>
      <c r="V285" s="46" t="str">
        <f t="shared" si="29"/>
        <v/>
      </c>
    </row>
    <row r="286" spans="1:22" x14ac:dyDescent="0.2">
      <c r="A286" s="1">
        <v>205</v>
      </c>
      <c r="B286" s="1" t="s">
        <v>27</v>
      </c>
      <c r="C286" s="8">
        <v>2</v>
      </c>
      <c r="D286" s="29">
        <f>SUMIFS('2013Figures'!$J:$J,'2013Figures'!$C:$C,$A286,'2013Figures'!$H:$H,$B286,'2013Figures'!$I:$I,$C286,'2013Figures'!$E:$E,$B$1)</f>
        <v>0</v>
      </c>
      <c r="E286" s="9">
        <f>SUMIFS('2013Figures'!$J:$J,'2013Figures'!$C:$C,$A286,'2013Figures'!$H:$H,$B286,'2013Figures'!$I:$I,$C286,'2013Figures'!$B:$B,"BrokerToCy",'2013Figures'!$G:$G,"E1",'2013Figures'!$E:$E,$B$1)</f>
        <v>0</v>
      </c>
      <c r="F286" s="9">
        <f>SUMIFS('2013Figures'!$J:$J,'2013Figures'!$C:$C,$A286,'2013Figures'!$H:$H,$B286,'2013Figures'!$I:$I,$C286,'2013Figures'!$B:$B,"BrokerToCy",'2013Figures'!$G:$G,"P1",'2013Figures'!$E:$E,$B$1)</f>
        <v>0</v>
      </c>
      <c r="G286" s="9">
        <f>SUMIFS('2013Figures'!$J:$J,'2013Figures'!$C:$C,$A286,'2013Figures'!$H:$H,$B286,'2013Figures'!$I:$I,$C286,'2013Figures'!$B:$B,"CyToBroker",'2013Figures'!$G:$G,"E1",'2013Figures'!$E:$E,$B$1)</f>
        <v>0</v>
      </c>
      <c r="H286" s="9">
        <f>SUMIFS('2013Figures'!$J:$J,'2013Figures'!$C:$C,$A286,'2013Figures'!$H:$H,$B286,'2013Figures'!$I:$I,$C286,'2013Figures'!$B:$B,"CyToBroker",'2013Figures'!$G:$G,"P1",'2013Figures'!$E:$E,$B$1)</f>
        <v>0</v>
      </c>
      <c r="J286" s="8">
        <v>201101</v>
      </c>
      <c r="L286" s="42">
        <f>SUMIFS('2012Figures'!$J:$J,'2012Figures'!$C:$C,$A286,'2012Figures'!$H:$H,$B286,'2012Figures'!$I:$I,$C286,'2012Figures'!$E:$E,$B$1)</f>
        <v>0</v>
      </c>
      <c r="M286" s="52">
        <f>SUMIFS('2012Figures'!$J:$J,'2012Figures'!$C:$C,$A286,'2012Figures'!$H:$H,$B286,'2012Figures'!$I:$I,$C286,'2012Figures'!$B:$B,"BrokerToCy",'2012Figures'!$G:$G,"E1",'2012Figures'!$E:$E,$B$1)</f>
        <v>0</v>
      </c>
      <c r="N286" s="52">
        <f>SUMIFS('2012Figures'!$J:$J,'2012Figures'!$C:$C,$A286,'2012Figures'!$H:$H,$B286,'2012Figures'!$I:$I,$C286,'2012Figures'!$B:$B,"BrokerToCy",'2012Figures'!$G:$G,"P1",'2012Figures'!$E:$E,$B$1)</f>
        <v>0</v>
      </c>
      <c r="O286" s="52">
        <f>SUMIFS('2012Figures'!$J:$J,'2012Figures'!$C:$C,$A286,'2012Figures'!$H:$H,$B286,'2012Figures'!$I:$I,$C286,'2012Figures'!$B:$B,"CyToBroker",'2012Figures'!$G:$G,"E1",'2012Figures'!$E:$E,$B$1)</f>
        <v>0</v>
      </c>
      <c r="P286" s="52">
        <f>SUMIFS('2012Figures'!$J:$J,'2012Figures'!$C:$C,$A286,'2012Figures'!$H:$H,$B286,'2012Figures'!$I:$I,$C286,'2012Figures'!$B:$B,"CyToBroker",'2012Figures'!$G:$G,"P1",'2012Figures'!$E:$E,$B$1)</f>
        <v>0</v>
      </c>
      <c r="R286" s="46" t="str">
        <f t="shared" si="29"/>
        <v/>
      </c>
      <c r="S286" s="46" t="str">
        <f t="shared" si="29"/>
        <v/>
      </c>
      <c r="T286" s="46" t="str">
        <f t="shared" si="29"/>
        <v/>
      </c>
      <c r="U286" s="46" t="str">
        <f t="shared" si="29"/>
        <v/>
      </c>
      <c r="V286" s="46" t="str">
        <f t="shared" si="29"/>
        <v/>
      </c>
    </row>
    <row r="287" spans="1:22" x14ac:dyDescent="0.2">
      <c r="A287" s="1">
        <v>205</v>
      </c>
      <c r="B287" s="1" t="s">
        <v>27</v>
      </c>
      <c r="C287" s="8">
        <v>1</v>
      </c>
      <c r="D287" s="29">
        <f>SUMIFS('2013Figures'!$J:$J,'2013Figures'!$C:$C,$A287,'2013Figures'!$H:$H,$B287,'2013Figures'!$I:$I,$C287,'2013Figures'!$E:$E,$B$1)</f>
        <v>0</v>
      </c>
      <c r="E287" s="9">
        <f>SUMIFS('2013Figures'!$J:$J,'2013Figures'!$C:$C,$A287,'2013Figures'!$H:$H,$B287,'2013Figures'!$I:$I,$C287,'2013Figures'!$B:$B,"BrokerToCy",'2013Figures'!$G:$G,"E1",'2013Figures'!$E:$E,$B$1)</f>
        <v>0</v>
      </c>
      <c r="F287" s="9">
        <f>SUMIFS('2013Figures'!$J:$J,'2013Figures'!$C:$C,$A287,'2013Figures'!$H:$H,$B287,'2013Figures'!$I:$I,$C287,'2013Figures'!$B:$B,"BrokerToCy",'2013Figures'!$G:$G,"P1",'2013Figures'!$E:$E,$B$1)</f>
        <v>0</v>
      </c>
      <c r="G287" s="9">
        <f>SUMIFS('2013Figures'!$J:$J,'2013Figures'!$C:$C,$A287,'2013Figures'!$H:$H,$B287,'2013Figures'!$I:$I,$C287,'2013Figures'!$B:$B,"CyToBroker",'2013Figures'!$G:$G,"E1",'2013Figures'!$E:$E,$B$1)</f>
        <v>0</v>
      </c>
      <c r="H287" s="9">
        <f>SUMIFS('2013Figures'!$J:$J,'2013Figures'!$C:$C,$A287,'2013Figures'!$H:$H,$B287,'2013Figures'!$I:$I,$C287,'2013Figures'!$B:$B,"CyToBroker",'2013Figures'!$G:$G,"P1",'2013Figures'!$E:$E,$B$1)</f>
        <v>0</v>
      </c>
      <c r="J287" s="8">
        <v>200901</v>
      </c>
      <c r="L287" s="42">
        <f>SUMIFS('2012Figures'!$J:$J,'2012Figures'!$C:$C,$A287,'2012Figures'!$H:$H,$B287,'2012Figures'!$I:$I,$C287,'2012Figures'!$E:$E,$B$1)</f>
        <v>0</v>
      </c>
      <c r="M287" s="52">
        <f>SUMIFS('2012Figures'!$J:$J,'2012Figures'!$C:$C,$A287,'2012Figures'!$H:$H,$B287,'2012Figures'!$I:$I,$C287,'2012Figures'!$B:$B,"BrokerToCy",'2012Figures'!$G:$G,"E1",'2012Figures'!$E:$E,$B$1)</f>
        <v>0</v>
      </c>
      <c r="N287" s="52">
        <f>SUMIFS('2012Figures'!$J:$J,'2012Figures'!$C:$C,$A287,'2012Figures'!$H:$H,$B287,'2012Figures'!$I:$I,$C287,'2012Figures'!$B:$B,"BrokerToCy",'2012Figures'!$G:$G,"P1",'2012Figures'!$E:$E,$B$1)</f>
        <v>0</v>
      </c>
      <c r="O287" s="52">
        <f>SUMIFS('2012Figures'!$J:$J,'2012Figures'!$C:$C,$A287,'2012Figures'!$H:$H,$B287,'2012Figures'!$I:$I,$C287,'2012Figures'!$B:$B,"CyToBroker",'2012Figures'!$G:$G,"E1",'2012Figures'!$E:$E,$B$1)</f>
        <v>0</v>
      </c>
      <c r="P287" s="52">
        <f>SUMIFS('2012Figures'!$J:$J,'2012Figures'!$C:$C,$A287,'2012Figures'!$H:$H,$B287,'2012Figures'!$I:$I,$C287,'2012Figures'!$B:$B,"CyToBroker",'2012Figures'!$G:$G,"P1",'2012Figures'!$E:$E,$B$1)</f>
        <v>0</v>
      </c>
      <c r="R287" s="46" t="str">
        <f t="shared" si="29"/>
        <v/>
      </c>
      <c r="S287" s="46" t="str">
        <f t="shared" si="29"/>
        <v/>
      </c>
      <c r="T287" s="46" t="str">
        <f t="shared" si="29"/>
        <v/>
      </c>
      <c r="U287" s="46" t="str">
        <f t="shared" si="29"/>
        <v/>
      </c>
      <c r="V287" s="46" t="str">
        <f t="shared" si="29"/>
        <v/>
      </c>
    </row>
    <row r="288" spans="1:22" x14ac:dyDescent="0.2">
      <c r="A288" s="1">
        <v>205</v>
      </c>
      <c r="B288" s="1" t="s">
        <v>27</v>
      </c>
      <c r="D288" s="29">
        <f>SUMIFS('2013Figures'!$J:$J,'2013Figures'!$C:$C,$A288,'2013Figures'!$I:$I,"",'2013Figures'!$E:$E,$B$1)</f>
        <v>0</v>
      </c>
      <c r="E288" s="9">
        <f>SUMIFS('2013Figures'!$J:$J,'2013Figures'!$C:$C,$A288,'2013Figures'!$I:$I,"",'2013Figures'!$B:$B,"BrokerToCy",'2013Figures'!$G:$G,"E1",'2013Figures'!$E:$E,$B$1)</f>
        <v>0</v>
      </c>
      <c r="F288" s="9">
        <f>SUMIFS('2013Figures'!$J:$J,'2013Figures'!$C:$C,$A288,'2013Figures'!$I:$I,"",'2013Figures'!$B:$B,"BrokerToCy",'2013Figures'!$G:$G,"P1",'2013Figures'!$E:$E,$B$1)</f>
        <v>0</v>
      </c>
      <c r="G288" s="9">
        <f>SUMIFS('2013Figures'!$J:$J,'2013Figures'!$C:$C,$A288,'2013Figures'!$I:$I,"",'2013Figures'!$B:$B,"CyToBroker",'2013Figures'!$G:$G,"E1",'2013Figures'!$E:$E,$B$1)</f>
        <v>0</v>
      </c>
      <c r="H288" s="9">
        <f>SUMIFS('2013Figures'!$J:$J,'2013Figures'!$C:$C,$A288,'2013Figures'!$I:$I,"",'2013Figures'!$B:$B,"CyToBroker",'2013Figures'!$G:$G,"P1",'2013Figures'!$E:$E,$B$1)</f>
        <v>0</v>
      </c>
      <c r="J288" s="8" t="s">
        <v>131</v>
      </c>
      <c r="L288" s="42">
        <f>SUMIFS('2012Figures'!$J:$J,'2012Figures'!$C:$C,$A288,'2012Figures'!$I:$I,"",'2012Figures'!$E:$E,$B$1)</f>
        <v>0</v>
      </c>
      <c r="M288" s="52">
        <f>SUMIFS('2012Figures'!$J:$J,'2012Figures'!$C:$C,$A288,'2012Figures'!$I:$I,"",'2012Figures'!$B:$B,"BrokerToCy",'2012Figures'!$G:$G,"E1",'2012Figures'!$E:$E,$B$1)</f>
        <v>0</v>
      </c>
      <c r="N288" s="52">
        <f>SUMIFS('2012Figures'!$J:$J,'2012Figures'!$C:$C,$A288,'2012Figures'!$I:$I,"",'2012Figures'!$B:$B,"BrokerToCy",'2012Figures'!$G:$G,"P1",'2012Figures'!$E:$E,$B$1)</f>
        <v>0</v>
      </c>
      <c r="O288" s="52">
        <f>SUMIFS('2012Figures'!$J:$J,'2012Figures'!$C:$C,$A288,'2012Figures'!$I:$I,"",'2012Figures'!$B:$B,"CyToBroker",'2012Figures'!$G:$G,"E1",'2012Figures'!$E:$E,$B$1)</f>
        <v>0</v>
      </c>
      <c r="P288" s="52">
        <f>SUMIFS('2012Figures'!$J:$J,'2012Figures'!$C:$C,$A288,'2012Figures'!$I:$I,"",'2012Figures'!$B:$B,"CyToBroker",'2012Figures'!$G:$G,"P1",'2012Figures'!$E:$E,$B$1)</f>
        <v>0</v>
      </c>
      <c r="R288" s="46" t="str">
        <f t="shared" si="29"/>
        <v/>
      </c>
      <c r="S288" s="46" t="str">
        <f t="shared" si="29"/>
        <v/>
      </c>
      <c r="T288" s="46" t="str">
        <f t="shared" si="29"/>
        <v/>
      </c>
      <c r="U288" s="46" t="str">
        <f t="shared" si="29"/>
        <v/>
      </c>
      <c r="V288" s="46" t="str">
        <f t="shared" si="29"/>
        <v/>
      </c>
    </row>
    <row r="289" spans="1:22" x14ac:dyDescent="0.2">
      <c r="A289" s="21"/>
      <c r="B289" s="21" t="s">
        <v>92</v>
      </c>
      <c r="C289" s="22"/>
      <c r="D289" s="23">
        <f>SUM(E289:H289)</f>
        <v>0</v>
      </c>
      <c r="E289" s="23">
        <f>SUM(E283:E288)</f>
        <v>0</v>
      </c>
      <c r="F289" s="23">
        <f>SUM(F283:F288)</f>
        <v>0</v>
      </c>
      <c r="G289" s="23">
        <f>SUM(G283:G288)</f>
        <v>0</v>
      </c>
      <c r="H289" s="23">
        <f>SUM(H283:H288)</f>
        <v>0</v>
      </c>
      <c r="I289" s="21"/>
      <c r="J289" s="22"/>
      <c r="K289" s="21"/>
      <c r="L289" s="43">
        <f>SUM(M289:P289)</f>
        <v>0</v>
      </c>
      <c r="M289" s="43">
        <f>SUM(M283:M288)</f>
        <v>0</v>
      </c>
      <c r="N289" s="43">
        <f>SUM(N283:N288)</f>
        <v>0</v>
      </c>
      <c r="O289" s="43">
        <f>SUM(O283:O288)</f>
        <v>0</v>
      </c>
      <c r="P289" s="43">
        <f>SUM(P283:P288)</f>
        <v>0</v>
      </c>
      <c r="Q289" s="21"/>
      <c r="R289" s="21"/>
      <c r="S289" s="21"/>
      <c r="T289" s="21"/>
      <c r="U289" s="21"/>
      <c r="V289" s="21"/>
    </row>
    <row r="290" spans="1:22" x14ac:dyDescent="0.2">
      <c r="A290" s="28">
        <v>206</v>
      </c>
      <c r="B290" s="28" t="s">
        <v>29</v>
      </c>
      <c r="C290" s="17" t="s">
        <v>88</v>
      </c>
      <c r="D290" s="18">
        <f>SUMIFS('2013Figures'!$J:$J,'2013Figures'!$C:$C,$A290,'2013Figures'!$E:$E,$B$1)</f>
        <v>0</v>
      </c>
      <c r="E290" s="18">
        <f>SUMIFS('2013Figures'!$J:$J,'2013Figures'!$C:$C,$A290,'2013Figures'!$B:$B,"BrokerToCy",'2013Figures'!$G:$G,"E1",'2013Figures'!$E:$E,$B$1)</f>
        <v>0</v>
      </c>
      <c r="F290" s="18">
        <f>SUMIFS('2013Figures'!$J:$J,'2013Figures'!$C:$C,$A290,'2013Figures'!$B:$B,"BrokerToCy",'2013Figures'!$G:$G,"P1",'2013Figures'!$E:$E,$B$1)</f>
        <v>0</v>
      </c>
      <c r="G290" s="18">
        <f>SUMIFS('2013Figures'!$J:$J,'2013Figures'!$C:$C,$A290,'2013Figures'!$B:$B,"CyToBroker",'2013Figures'!$G:$G,"E1",'2013Figures'!$E:$E,$B$1)</f>
        <v>0</v>
      </c>
      <c r="H290" s="18">
        <f>SUMIFS('2013Figures'!$J:$J,'2013Figures'!$C:$C,$A290,'2013Figures'!$B:$B,"CyToBroker",'2013Figures'!$G:$G,"P1",'2013Figures'!$E:$E,$B$1)</f>
        <v>0</v>
      </c>
      <c r="I290" s="28"/>
      <c r="J290" s="17"/>
      <c r="K290" s="28"/>
      <c r="L290" s="50">
        <f>SUMIFS('2012Figures'!$J:$J,'2012Figures'!$C:$C,$A290,'2012Figures'!$E:$E,$B$1)</f>
        <v>0</v>
      </c>
      <c r="M290" s="50">
        <f>SUMIFS('2012Figures'!$J:$J,'2012Figures'!$C:$C,$A290,'2012Figures'!$B:$B,"BrokerToCy",'2012Figures'!$G:$G,"E1",'2012Figures'!$E:$E,$B$1)</f>
        <v>0</v>
      </c>
      <c r="N290" s="50">
        <f>SUMIFS('2012Figures'!$J:$J,'2012Figures'!$C:$C,$A290,'2012Figures'!$B:$B,"BrokerToCy",'2012Figures'!$G:$G,"P1",'2012Figures'!$E:$E,$B$1)</f>
        <v>0</v>
      </c>
      <c r="O290" s="50">
        <f>SUMIFS('2012Figures'!$J:$J,'2012Figures'!$C:$C,$A290,'2012Figures'!$B:$B,"CyToBroker",'2012Figures'!$G:$G,"E1",'2012Figures'!$E:$E,$B$1)</f>
        <v>0</v>
      </c>
      <c r="P290" s="50">
        <f>SUMIFS('2012Figures'!$J:$J,'2012Figures'!$C:$C,$A290,'2012Figures'!$B:$B,"CyToBroker",'2012Figures'!$G:$G,"P1",'2012Figures'!$E:$E,$B$1)</f>
        <v>0</v>
      </c>
      <c r="Q290" s="28"/>
      <c r="R290" s="46" t="str">
        <f t="shared" si="29"/>
        <v/>
      </c>
      <c r="S290" s="46" t="str">
        <f t="shared" si="29"/>
        <v/>
      </c>
      <c r="T290" s="46" t="str">
        <f t="shared" si="29"/>
        <v/>
      </c>
      <c r="U290" s="46" t="str">
        <f t="shared" si="29"/>
        <v/>
      </c>
      <c r="V290" s="46" t="str">
        <f t="shared" si="29"/>
        <v/>
      </c>
    </row>
    <row r="291" spans="1:22" x14ac:dyDescent="0.2">
      <c r="A291" s="1">
        <v>206</v>
      </c>
      <c r="B291" s="1" t="s">
        <v>29</v>
      </c>
      <c r="C291" s="8">
        <v>5</v>
      </c>
      <c r="D291" s="29">
        <f>SUMIFS('2013Figures'!$J:$J,'2013Figures'!$C:$C,$A291,'2013Figures'!$H:$H,$B291,'2013Figures'!$I:$I,$C291,'2013Figures'!$E:$E,$B$1)</f>
        <v>0</v>
      </c>
      <c r="E291" s="9">
        <f>SUMIFS('2013Figures'!$J:$J,'2013Figures'!$C:$C,$A291,'2013Figures'!$H:$H,$B291,'2013Figures'!$I:$I,$C291,'2013Figures'!$B:$B,"BrokerToCy",'2013Figures'!$G:$G,"E1",'2013Figures'!$E:$E,$B$1)</f>
        <v>0</v>
      </c>
      <c r="F291" s="9">
        <f>SUMIFS('2013Figures'!$J:$J,'2013Figures'!$C:$C,$A291,'2013Figures'!$H:$H,$B291,'2013Figures'!$I:$I,$C291,'2013Figures'!$B:$B,"BrokerToCy",'2013Figures'!$G:$G,"P1",'2013Figures'!$E:$E,$B$1)</f>
        <v>0</v>
      </c>
      <c r="G291" s="9">
        <f>SUMIFS('2013Figures'!$J:$J,'2013Figures'!$C:$C,$A291,'2013Figures'!$H:$H,$B291,'2013Figures'!$I:$I,$C291,'2013Figures'!$B:$B,"CyToBroker",'2013Figures'!$G:$G,"E1",'2013Figures'!$E:$E,$B$1)</f>
        <v>0</v>
      </c>
      <c r="H291" s="9">
        <f>SUMIFS('2013Figures'!$J:$J,'2013Figures'!$C:$C,$A291,'2013Figures'!$H:$H,$B291,'2013Figures'!$I:$I,$C291,'2013Figures'!$B:$B,"CyToBroker",'2013Figures'!$G:$G,"P1",'2013Figures'!$E:$E,$B$1)</f>
        <v>0</v>
      </c>
      <c r="J291" s="8">
        <v>201501</v>
      </c>
      <c r="L291" s="42">
        <f>SUMIFS('2012Figures'!$J:$J,'2012Figures'!$C:$C,$A291,'2012Figures'!$H:$H,$B291,'2012Figures'!$I:$I,$C291,'2012Figures'!$E:$E,$B$1)</f>
        <v>0</v>
      </c>
      <c r="M291" s="52">
        <f>SUMIFS('2012Figures'!$J:$J,'2012Figures'!$C:$C,$A291,'2012Figures'!$H:$H,$B291,'2012Figures'!$I:$I,$C291,'2012Figures'!$B:$B,"BrokerToCy",'2012Figures'!$G:$G,"E1",'2012Figures'!$E:$E,$B$1)</f>
        <v>0</v>
      </c>
      <c r="N291" s="52">
        <f>SUMIFS('2012Figures'!$J:$J,'2012Figures'!$C:$C,$A291,'2012Figures'!$H:$H,$B291,'2012Figures'!$I:$I,$C291,'2012Figures'!$B:$B,"BrokerToCy",'2012Figures'!$G:$G,"P1",'2012Figures'!$E:$E,$B$1)</f>
        <v>0</v>
      </c>
      <c r="O291" s="52">
        <f>SUMIFS('2012Figures'!$J:$J,'2012Figures'!$C:$C,$A291,'2012Figures'!$H:$H,$B291,'2012Figures'!$I:$I,$C291,'2012Figures'!$B:$B,"CyToBroker",'2012Figures'!$G:$G,"E1",'2012Figures'!$E:$E,$B$1)</f>
        <v>0</v>
      </c>
      <c r="P291" s="52">
        <f>SUMIFS('2012Figures'!$J:$J,'2012Figures'!$C:$C,$A291,'2012Figures'!$H:$H,$B291,'2012Figures'!$I:$I,$C291,'2012Figures'!$B:$B,"CyToBroker",'2012Figures'!$G:$G,"P1",'2012Figures'!$E:$E,$B$1)</f>
        <v>0</v>
      </c>
      <c r="R291" s="46" t="str">
        <f t="shared" si="29"/>
        <v/>
      </c>
      <c r="S291" s="46" t="str">
        <f t="shared" si="29"/>
        <v/>
      </c>
      <c r="T291" s="46" t="str">
        <f t="shared" si="29"/>
        <v/>
      </c>
      <c r="U291" s="46" t="str">
        <f t="shared" si="29"/>
        <v/>
      </c>
      <c r="V291" s="46" t="str">
        <f t="shared" si="29"/>
        <v/>
      </c>
    </row>
    <row r="292" spans="1:22" x14ac:dyDescent="0.2">
      <c r="A292" s="1">
        <v>206</v>
      </c>
      <c r="B292" s="1" t="s">
        <v>29</v>
      </c>
      <c r="C292" s="8">
        <v>4</v>
      </c>
      <c r="D292" s="29">
        <f>SUMIFS('2013Figures'!$J:$J,'2013Figures'!$C:$C,$A292,'2013Figures'!$H:$H,$B292,'2013Figures'!$I:$I,$C292,'2013Figures'!$E:$E,$B$1)</f>
        <v>0</v>
      </c>
      <c r="E292" s="9">
        <f>SUMIFS('2013Figures'!$J:$J,'2013Figures'!$C:$C,$A292,'2013Figures'!$H:$H,$B292,'2013Figures'!$I:$I,$C292,'2013Figures'!$B:$B,"BrokerToCy",'2013Figures'!$G:$G,"E1",'2013Figures'!$E:$E,$B$1)</f>
        <v>0</v>
      </c>
      <c r="F292" s="9">
        <f>SUMIFS('2013Figures'!$J:$J,'2013Figures'!$C:$C,$A292,'2013Figures'!$H:$H,$B292,'2013Figures'!$I:$I,$C292,'2013Figures'!$B:$B,"BrokerToCy",'2013Figures'!$G:$G,"P1",'2013Figures'!$E:$E,$B$1)</f>
        <v>0</v>
      </c>
      <c r="G292" s="9">
        <f>SUMIFS('2013Figures'!$J:$J,'2013Figures'!$C:$C,$A292,'2013Figures'!$H:$H,$B292,'2013Figures'!$I:$I,$C292,'2013Figures'!$B:$B,"CyToBroker",'2013Figures'!$G:$G,"E1",'2013Figures'!$E:$E,$B$1)</f>
        <v>0</v>
      </c>
      <c r="H292" s="9">
        <f>SUMIFS('2013Figures'!$J:$J,'2013Figures'!$C:$C,$A292,'2013Figures'!$H:$H,$B292,'2013Figures'!$I:$I,$C292,'2013Figures'!$B:$B,"CyToBroker",'2013Figures'!$G:$G,"P1",'2013Figures'!$E:$E,$B$1)</f>
        <v>0</v>
      </c>
      <c r="I292" s="30"/>
      <c r="J292" s="31">
        <v>201301</v>
      </c>
      <c r="K292" s="30"/>
      <c r="L292" s="42">
        <f>SUMIFS('2012Figures'!$J:$J,'2012Figures'!$C:$C,$A292,'2012Figures'!$H:$H,$B292,'2012Figures'!$I:$I,$C292,'2012Figures'!$E:$E,$B$1)</f>
        <v>0</v>
      </c>
      <c r="M292" s="52">
        <f>SUMIFS('2012Figures'!$J:$J,'2012Figures'!$C:$C,$A292,'2012Figures'!$H:$H,$B292,'2012Figures'!$I:$I,$C292,'2012Figures'!$B:$B,"BrokerToCy",'2012Figures'!$G:$G,"E1",'2012Figures'!$E:$E,$B$1)</f>
        <v>0</v>
      </c>
      <c r="N292" s="52">
        <f>SUMIFS('2012Figures'!$J:$J,'2012Figures'!$C:$C,$A292,'2012Figures'!$H:$H,$B292,'2012Figures'!$I:$I,$C292,'2012Figures'!$B:$B,"BrokerToCy",'2012Figures'!$G:$G,"P1",'2012Figures'!$E:$E,$B$1)</f>
        <v>0</v>
      </c>
      <c r="O292" s="52">
        <f>SUMIFS('2012Figures'!$J:$J,'2012Figures'!$C:$C,$A292,'2012Figures'!$H:$H,$B292,'2012Figures'!$I:$I,$C292,'2012Figures'!$B:$B,"CyToBroker",'2012Figures'!$G:$G,"E1",'2012Figures'!$E:$E,$B$1)</f>
        <v>0</v>
      </c>
      <c r="P292" s="52">
        <f>SUMIFS('2012Figures'!$J:$J,'2012Figures'!$C:$C,$A292,'2012Figures'!$H:$H,$B292,'2012Figures'!$I:$I,$C292,'2012Figures'!$B:$B,"CyToBroker",'2012Figures'!$G:$G,"P1",'2012Figures'!$E:$E,$B$1)</f>
        <v>0</v>
      </c>
      <c r="Q292" s="30"/>
      <c r="R292" s="46" t="str">
        <f t="shared" si="29"/>
        <v/>
      </c>
      <c r="S292" s="46" t="str">
        <f t="shared" si="29"/>
        <v/>
      </c>
      <c r="T292" s="46" t="str">
        <f t="shared" si="29"/>
        <v/>
      </c>
      <c r="U292" s="46" t="str">
        <f t="shared" si="29"/>
        <v/>
      </c>
      <c r="V292" s="46" t="str">
        <f t="shared" si="29"/>
        <v/>
      </c>
    </row>
    <row r="293" spans="1:22" x14ac:dyDescent="0.2">
      <c r="A293" s="1">
        <v>206</v>
      </c>
      <c r="B293" s="1" t="s">
        <v>29</v>
      </c>
      <c r="C293" s="8">
        <v>3</v>
      </c>
      <c r="D293" s="29">
        <f>SUMIFS('2013Figures'!$J:$J,'2013Figures'!$C:$C,$A293,'2013Figures'!$H:$H,$B293,'2013Figures'!$I:$I,$C293,'2013Figures'!$E:$E,$B$1)</f>
        <v>0</v>
      </c>
      <c r="E293" s="9">
        <f>SUMIFS('2013Figures'!$J:$J,'2013Figures'!$C:$C,$A293,'2013Figures'!$H:$H,$B293,'2013Figures'!$I:$I,$C293,'2013Figures'!$B:$B,"BrokerToCy",'2013Figures'!$G:$G,"E1",'2013Figures'!$E:$E,$B$1)</f>
        <v>0</v>
      </c>
      <c r="F293" s="9">
        <f>SUMIFS('2013Figures'!$J:$J,'2013Figures'!$C:$C,$A293,'2013Figures'!$H:$H,$B293,'2013Figures'!$I:$I,$C293,'2013Figures'!$B:$B,"BrokerToCy",'2013Figures'!$G:$G,"P1",'2013Figures'!$E:$E,$B$1)</f>
        <v>0</v>
      </c>
      <c r="G293" s="9">
        <f>SUMIFS('2013Figures'!$J:$J,'2013Figures'!$C:$C,$A293,'2013Figures'!$H:$H,$B293,'2013Figures'!$I:$I,$C293,'2013Figures'!$B:$B,"CyToBroker",'2013Figures'!$G:$G,"E1",'2013Figures'!$E:$E,$B$1)</f>
        <v>0</v>
      </c>
      <c r="H293" s="9">
        <f>SUMIFS('2013Figures'!$J:$J,'2013Figures'!$C:$C,$A293,'2013Figures'!$H:$H,$B293,'2013Figures'!$I:$I,$C293,'2013Figures'!$B:$B,"CyToBroker",'2013Figures'!$G:$G,"P1",'2013Figures'!$E:$E,$B$1)</f>
        <v>0</v>
      </c>
      <c r="J293" s="8">
        <v>201201</v>
      </c>
      <c r="L293" s="42">
        <f>SUMIFS('2012Figures'!$J:$J,'2012Figures'!$C:$C,$A293,'2012Figures'!$H:$H,$B293,'2012Figures'!$I:$I,$C293,'2012Figures'!$E:$E,$B$1)</f>
        <v>0</v>
      </c>
      <c r="M293" s="52">
        <f>SUMIFS('2012Figures'!$J:$J,'2012Figures'!$C:$C,$A293,'2012Figures'!$H:$H,$B293,'2012Figures'!$I:$I,$C293,'2012Figures'!$B:$B,"BrokerToCy",'2012Figures'!$G:$G,"E1",'2012Figures'!$E:$E,$B$1)</f>
        <v>0</v>
      </c>
      <c r="N293" s="52">
        <f>SUMIFS('2012Figures'!$J:$J,'2012Figures'!$C:$C,$A293,'2012Figures'!$H:$H,$B293,'2012Figures'!$I:$I,$C293,'2012Figures'!$B:$B,"BrokerToCy",'2012Figures'!$G:$G,"P1",'2012Figures'!$E:$E,$B$1)</f>
        <v>0</v>
      </c>
      <c r="O293" s="52">
        <f>SUMIFS('2012Figures'!$J:$J,'2012Figures'!$C:$C,$A293,'2012Figures'!$H:$H,$B293,'2012Figures'!$I:$I,$C293,'2012Figures'!$B:$B,"CyToBroker",'2012Figures'!$G:$G,"E1",'2012Figures'!$E:$E,$B$1)</f>
        <v>0</v>
      </c>
      <c r="P293" s="52">
        <f>SUMIFS('2012Figures'!$J:$J,'2012Figures'!$C:$C,$A293,'2012Figures'!$H:$H,$B293,'2012Figures'!$I:$I,$C293,'2012Figures'!$B:$B,"CyToBroker",'2012Figures'!$G:$G,"P1",'2012Figures'!$E:$E,$B$1)</f>
        <v>0</v>
      </c>
      <c r="R293" s="46" t="str">
        <f t="shared" si="29"/>
        <v/>
      </c>
      <c r="S293" s="46" t="str">
        <f t="shared" si="29"/>
        <v/>
      </c>
      <c r="T293" s="46" t="str">
        <f t="shared" si="29"/>
        <v/>
      </c>
      <c r="U293" s="46" t="str">
        <f t="shared" si="29"/>
        <v/>
      </c>
      <c r="V293" s="46" t="str">
        <f t="shared" si="29"/>
        <v/>
      </c>
    </row>
    <row r="294" spans="1:22" x14ac:dyDescent="0.2">
      <c r="A294" s="1">
        <v>206</v>
      </c>
      <c r="B294" s="1" t="s">
        <v>29</v>
      </c>
      <c r="C294" s="8">
        <v>2</v>
      </c>
      <c r="D294" s="29">
        <f>SUMIFS('2013Figures'!$J:$J,'2013Figures'!$C:$C,$A294,'2013Figures'!$H:$H,$B294,'2013Figures'!$I:$I,$C294,'2013Figures'!$E:$E,$B$1)</f>
        <v>0</v>
      </c>
      <c r="E294" s="9">
        <f>SUMIFS('2013Figures'!$J:$J,'2013Figures'!$C:$C,$A294,'2013Figures'!$H:$H,$B294,'2013Figures'!$I:$I,$C294,'2013Figures'!$B:$B,"BrokerToCy",'2013Figures'!$G:$G,"E1",'2013Figures'!$E:$E,$B$1)</f>
        <v>0</v>
      </c>
      <c r="F294" s="9">
        <f>SUMIFS('2013Figures'!$J:$J,'2013Figures'!$C:$C,$A294,'2013Figures'!$H:$H,$B294,'2013Figures'!$I:$I,$C294,'2013Figures'!$B:$B,"BrokerToCy",'2013Figures'!$G:$G,"P1",'2013Figures'!$E:$E,$B$1)</f>
        <v>0</v>
      </c>
      <c r="G294" s="9">
        <f>SUMIFS('2013Figures'!$J:$J,'2013Figures'!$C:$C,$A294,'2013Figures'!$H:$H,$B294,'2013Figures'!$I:$I,$C294,'2013Figures'!$B:$B,"CyToBroker",'2013Figures'!$G:$G,"E1",'2013Figures'!$E:$E,$B$1)</f>
        <v>0</v>
      </c>
      <c r="H294" s="9">
        <f>SUMIFS('2013Figures'!$J:$J,'2013Figures'!$C:$C,$A294,'2013Figures'!$H:$H,$B294,'2013Figures'!$I:$I,$C294,'2013Figures'!$B:$B,"CyToBroker",'2013Figures'!$G:$G,"P1",'2013Figures'!$E:$E,$B$1)</f>
        <v>0</v>
      </c>
      <c r="J294" s="8">
        <v>201101</v>
      </c>
      <c r="L294" s="42">
        <f>SUMIFS('2012Figures'!$J:$J,'2012Figures'!$C:$C,$A294,'2012Figures'!$H:$H,$B294,'2012Figures'!$I:$I,$C294,'2012Figures'!$E:$E,$B$1)</f>
        <v>0</v>
      </c>
      <c r="M294" s="52">
        <f>SUMIFS('2012Figures'!$J:$J,'2012Figures'!$C:$C,$A294,'2012Figures'!$H:$H,$B294,'2012Figures'!$I:$I,$C294,'2012Figures'!$B:$B,"BrokerToCy",'2012Figures'!$G:$G,"E1",'2012Figures'!$E:$E,$B$1)</f>
        <v>0</v>
      </c>
      <c r="N294" s="52">
        <f>SUMIFS('2012Figures'!$J:$J,'2012Figures'!$C:$C,$A294,'2012Figures'!$H:$H,$B294,'2012Figures'!$I:$I,$C294,'2012Figures'!$B:$B,"BrokerToCy",'2012Figures'!$G:$G,"P1",'2012Figures'!$E:$E,$B$1)</f>
        <v>0</v>
      </c>
      <c r="O294" s="52">
        <f>SUMIFS('2012Figures'!$J:$J,'2012Figures'!$C:$C,$A294,'2012Figures'!$H:$H,$B294,'2012Figures'!$I:$I,$C294,'2012Figures'!$B:$B,"CyToBroker",'2012Figures'!$G:$G,"E1",'2012Figures'!$E:$E,$B$1)</f>
        <v>0</v>
      </c>
      <c r="P294" s="52">
        <f>SUMIFS('2012Figures'!$J:$J,'2012Figures'!$C:$C,$A294,'2012Figures'!$H:$H,$B294,'2012Figures'!$I:$I,$C294,'2012Figures'!$B:$B,"CyToBroker",'2012Figures'!$G:$G,"P1",'2012Figures'!$E:$E,$B$1)</f>
        <v>0</v>
      </c>
      <c r="R294" s="46" t="str">
        <f t="shared" si="29"/>
        <v/>
      </c>
      <c r="S294" s="46" t="str">
        <f t="shared" si="29"/>
        <v/>
      </c>
      <c r="T294" s="46" t="str">
        <f t="shared" si="29"/>
        <v/>
      </c>
      <c r="U294" s="46" t="str">
        <f t="shared" si="29"/>
        <v/>
      </c>
      <c r="V294" s="46" t="str">
        <f t="shared" si="29"/>
        <v/>
      </c>
    </row>
    <row r="295" spans="1:22" x14ac:dyDescent="0.2">
      <c r="A295" s="1">
        <v>206</v>
      </c>
      <c r="B295" s="1" t="s">
        <v>29</v>
      </c>
      <c r="C295" s="8">
        <v>1</v>
      </c>
      <c r="D295" s="29">
        <f>SUMIFS('2013Figures'!$J:$J,'2013Figures'!$C:$C,$A295,'2013Figures'!$H:$H,$B295,'2013Figures'!$I:$I,$C295,'2013Figures'!$E:$E,$B$1)</f>
        <v>0</v>
      </c>
      <c r="E295" s="9">
        <f>SUMIFS('2013Figures'!$J:$J,'2013Figures'!$C:$C,$A295,'2013Figures'!$H:$H,$B295,'2013Figures'!$I:$I,$C295,'2013Figures'!$B:$B,"BrokerToCy",'2013Figures'!$G:$G,"E1",'2013Figures'!$E:$E,$B$1)</f>
        <v>0</v>
      </c>
      <c r="F295" s="9">
        <f>SUMIFS('2013Figures'!$J:$J,'2013Figures'!$C:$C,$A295,'2013Figures'!$H:$H,$B295,'2013Figures'!$I:$I,$C295,'2013Figures'!$B:$B,"BrokerToCy",'2013Figures'!$G:$G,"P1",'2013Figures'!$E:$E,$B$1)</f>
        <v>0</v>
      </c>
      <c r="G295" s="9">
        <f>SUMIFS('2013Figures'!$J:$J,'2013Figures'!$C:$C,$A295,'2013Figures'!$H:$H,$B295,'2013Figures'!$I:$I,$C295,'2013Figures'!$B:$B,"CyToBroker",'2013Figures'!$G:$G,"E1",'2013Figures'!$E:$E,$B$1)</f>
        <v>0</v>
      </c>
      <c r="H295" s="9">
        <f>SUMIFS('2013Figures'!$J:$J,'2013Figures'!$C:$C,$A295,'2013Figures'!$H:$H,$B295,'2013Figures'!$I:$I,$C295,'2013Figures'!$B:$B,"CyToBroker",'2013Figures'!$G:$G,"P1",'2013Figures'!$E:$E,$B$1)</f>
        <v>0</v>
      </c>
      <c r="J295" s="8">
        <v>200901</v>
      </c>
      <c r="L295" s="42">
        <f>SUMIFS('2012Figures'!$J:$J,'2012Figures'!$C:$C,$A295,'2012Figures'!$H:$H,$B295,'2012Figures'!$I:$I,$C295,'2012Figures'!$E:$E,$B$1)</f>
        <v>0</v>
      </c>
      <c r="M295" s="52">
        <f>SUMIFS('2012Figures'!$J:$J,'2012Figures'!$C:$C,$A295,'2012Figures'!$H:$H,$B295,'2012Figures'!$I:$I,$C295,'2012Figures'!$B:$B,"BrokerToCy",'2012Figures'!$G:$G,"E1",'2012Figures'!$E:$E,$B$1)</f>
        <v>0</v>
      </c>
      <c r="N295" s="52">
        <f>SUMIFS('2012Figures'!$J:$J,'2012Figures'!$C:$C,$A295,'2012Figures'!$H:$H,$B295,'2012Figures'!$I:$I,$C295,'2012Figures'!$B:$B,"BrokerToCy",'2012Figures'!$G:$G,"P1",'2012Figures'!$E:$E,$B$1)</f>
        <v>0</v>
      </c>
      <c r="O295" s="52">
        <f>SUMIFS('2012Figures'!$J:$J,'2012Figures'!$C:$C,$A295,'2012Figures'!$H:$H,$B295,'2012Figures'!$I:$I,$C295,'2012Figures'!$B:$B,"CyToBroker",'2012Figures'!$G:$G,"E1",'2012Figures'!$E:$E,$B$1)</f>
        <v>0</v>
      </c>
      <c r="P295" s="52">
        <f>SUMIFS('2012Figures'!$J:$J,'2012Figures'!$C:$C,$A295,'2012Figures'!$H:$H,$B295,'2012Figures'!$I:$I,$C295,'2012Figures'!$B:$B,"CyToBroker",'2012Figures'!$G:$G,"P1",'2012Figures'!$E:$E,$B$1)</f>
        <v>0</v>
      </c>
      <c r="R295" s="46" t="str">
        <f t="shared" si="29"/>
        <v/>
      </c>
      <c r="S295" s="46" t="str">
        <f t="shared" si="29"/>
        <v/>
      </c>
      <c r="T295" s="46" t="str">
        <f t="shared" si="29"/>
        <v/>
      </c>
      <c r="U295" s="46" t="str">
        <f t="shared" si="29"/>
        <v/>
      </c>
      <c r="V295" s="46" t="str">
        <f t="shared" si="29"/>
        <v/>
      </c>
    </row>
    <row r="296" spans="1:22" x14ac:dyDescent="0.2">
      <c r="A296" s="1">
        <v>206</v>
      </c>
      <c r="B296" s="1" t="s">
        <v>29</v>
      </c>
      <c r="D296" s="29">
        <f>SUMIFS('2013Figures'!$J:$J,'2013Figures'!$C:$C,$A296,'2013Figures'!$I:$I,"",'2013Figures'!$E:$E,$B$1)</f>
        <v>0</v>
      </c>
      <c r="E296" s="9">
        <f>SUMIFS('2013Figures'!$J:$J,'2013Figures'!$C:$C,$A296,'2013Figures'!$I:$I,"",'2013Figures'!$B:$B,"BrokerToCy",'2013Figures'!$G:$G,"E1",'2013Figures'!$E:$E,$B$1)</f>
        <v>0</v>
      </c>
      <c r="F296" s="9">
        <f>SUMIFS('2013Figures'!$J:$J,'2013Figures'!$C:$C,$A296,'2013Figures'!$I:$I,"",'2013Figures'!$B:$B,"BrokerToCy",'2013Figures'!$G:$G,"P1",'2013Figures'!$E:$E,$B$1)</f>
        <v>0</v>
      </c>
      <c r="G296" s="9">
        <f>SUMIFS('2013Figures'!$J:$J,'2013Figures'!$C:$C,$A296,'2013Figures'!$I:$I,"",'2013Figures'!$B:$B,"CyToBroker",'2013Figures'!$G:$G,"E1",'2013Figures'!$E:$E,$B$1)</f>
        <v>0</v>
      </c>
      <c r="H296" s="9">
        <f>SUMIFS('2013Figures'!$J:$J,'2013Figures'!$C:$C,$A296,'2013Figures'!$I:$I,"",'2013Figures'!$B:$B,"CyToBroker",'2013Figures'!$G:$G,"P1",'2013Figures'!$E:$E,$B$1)</f>
        <v>0</v>
      </c>
      <c r="J296" s="8" t="s">
        <v>131</v>
      </c>
      <c r="L296" s="42">
        <f>SUMIFS('2012Figures'!$J:$J,'2012Figures'!$C:$C,$A296,'2012Figures'!$I:$I,"",'2012Figures'!$E:$E,$B$1)</f>
        <v>0</v>
      </c>
      <c r="M296" s="52">
        <f>SUMIFS('2012Figures'!$J:$J,'2012Figures'!$C:$C,$A296,'2012Figures'!$I:$I,"",'2012Figures'!$B:$B,"BrokerToCy",'2012Figures'!$G:$G,"E1",'2012Figures'!$E:$E,$B$1)</f>
        <v>0</v>
      </c>
      <c r="N296" s="52">
        <f>SUMIFS('2012Figures'!$J:$J,'2012Figures'!$C:$C,$A296,'2012Figures'!$I:$I,"",'2012Figures'!$B:$B,"BrokerToCy",'2012Figures'!$G:$G,"P1",'2012Figures'!$E:$E,$B$1)</f>
        <v>0</v>
      </c>
      <c r="O296" s="52">
        <f>SUMIFS('2012Figures'!$J:$J,'2012Figures'!$C:$C,$A296,'2012Figures'!$I:$I,"",'2012Figures'!$B:$B,"CyToBroker",'2012Figures'!$G:$G,"E1",'2012Figures'!$E:$E,$B$1)</f>
        <v>0</v>
      </c>
      <c r="P296" s="52">
        <f>SUMIFS('2012Figures'!$J:$J,'2012Figures'!$C:$C,$A296,'2012Figures'!$I:$I,"",'2012Figures'!$B:$B,"CyToBroker",'2012Figures'!$G:$G,"P1",'2012Figures'!$E:$E,$B$1)</f>
        <v>0</v>
      </c>
      <c r="R296" s="46" t="str">
        <f t="shared" si="29"/>
        <v/>
      </c>
      <c r="S296" s="46" t="str">
        <f t="shared" si="29"/>
        <v/>
      </c>
      <c r="T296" s="46" t="str">
        <f t="shared" si="29"/>
        <v/>
      </c>
      <c r="U296" s="46" t="str">
        <f t="shared" si="29"/>
        <v/>
      </c>
      <c r="V296" s="46" t="str">
        <f t="shared" si="29"/>
        <v/>
      </c>
    </row>
    <row r="297" spans="1:22" x14ac:dyDescent="0.2">
      <c r="A297" s="21"/>
      <c r="B297" s="21" t="s">
        <v>92</v>
      </c>
      <c r="C297" s="22"/>
      <c r="D297" s="23">
        <f>SUM(E297:H297)</f>
        <v>0</v>
      </c>
      <c r="E297" s="23">
        <f>SUM(E291:E296)</f>
        <v>0</v>
      </c>
      <c r="F297" s="23">
        <f>SUM(F291:F296)</f>
        <v>0</v>
      </c>
      <c r="G297" s="23">
        <f>SUM(G291:G296)</f>
        <v>0</v>
      </c>
      <c r="H297" s="23">
        <f>SUM(H291:H296)</f>
        <v>0</v>
      </c>
      <c r="I297" s="21"/>
      <c r="J297" s="22"/>
      <c r="K297" s="21"/>
      <c r="L297" s="43">
        <f>SUM(M297:P297)</f>
        <v>0</v>
      </c>
      <c r="M297" s="43">
        <f>SUM(M291:M296)</f>
        <v>0</v>
      </c>
      <c r="N297" s="43">
        <f>SUM(N291:N296)</f>
        <v>0</v>
      </c>
      <c r="O297" s="43">
        <f>SUM(O291:O296)</f>
        <v>0</v>
      </c>
      <c r="P297" s="43">
        <f>SUM(P291:P296)</f>
        <v>0</v>
      </c>
      <c r="Q297" s="21"/>
      <c r="R297" s="21"/>
      <c r="S297" s="21"/>
      <c r="T297" s="21"/>
      <c r="U297" s="21"/>
      <c r="V297" s="21"/>
    </row>
    <row r="298" spans="1:22" x14ac:dyDescent="0.2">
      <c r="A298" s="28">
        <v>207</v>
      </c>
      <c r="B298" s="28" t="s">
        <v>31</v>
      </c>
      <c r="C298" s="17" t="s">
        <v>88</v>
      </c>
      <c r="D298" s="18">
        <f>SUMIFS('2013Figures'!$J:$J,'2013Figures'!$C:$C,$A298,'2013Figures'!$E:$E,$B$1)</f>
        <v>0</v>
      </c>
      <c r="E298" s="18">
        <f>SUMIFS('2013Figures'!$J:$J,'2013Figures'!$C:$C,$A298,'2013Figures'!$B:$B,"BrokerToCy",'2013Figures'!$G:$G,"E1",'2013Figures'!$E:$E,$B$1)</f>
        <v>0</v>
      </c>
      <c r="F298" s="18">
        <f>SUMIFS('2013Figures'!$J:$J,'2013Figures'!$C:$C,$A298,'2013Figures'!$B:$B,"BrokerToCy",'2013Figures'!$G:$G,"P1",'2013Figures'!$E:$E,$B$1)</f>
        <v>0</v>
      </c>
      <c r="G298" s="18">
        <f>SUMIFS('2013Figures'!$J:$J,'2013Figures'!$C:$C,$A298,'2013Figures'!$B:$B,"CyToBroker",'2013Figures'!$G:$G,"E1",'2013Figures'!$E:$E,$B$1)</f>
        <v>0</v>
      </c>
      <c r="H298" s="18">
        <f>SUMIFS('2013Figures'!$J:$J,'2013Figures'!$C:$C,$A298,'2013Figures'!$B:$B,"CyToBroker",'2013Figures'!$G:$G,"P1",'2013Figures'!$E:$E,$B$1)</f>
        <v>0</v>
      </c>
      <c r="I298" s="28"/>
      <c r="J298" s="17"/>
      <c r="K298" s="28"/>
      <c r="L298" s="50">
        <f>SUMIFS('2012Figures'!$J:$J,'2012Figures'!$C:$C,$A298,'2012Figures'!$E:$E,$B$1)</f>
        <v>0</v>
      </c>
      <c r="M298" s="50">
        <f>SUMIFS('2012Figures'!$J:$J,'2012Figures'!$C:$C,$A298,'2012Figures'!$B:$B,"BrokerToCy",'2012Figures'!$G:$G,"E1",'2012Figures'!$E:$E,$B$1)</f>
        <v>0</v>
      </c>
      <c r="N298" s="50">
        <f>SUMIFS('2012Figures'!$J:$J,'2012Figures'!$C:$C,$A298,'2012Figures'!$B:$B,"BrokerToCy",'2012Figures'!$G:$G,"P1",'2012Figures'!$E:$E,$B$1)</f>
        <v>0</v>
      </c>
      <c r="O298" s="50">
        <f>SUMIFS('2012Figures'!$J:$J,'2012Figures'!$C:$C,$A298,'2012Figures'!$B:$B,"CyToBroker",'2012Figures'!$G:$G,"E1",'2012Figures'!$E:$E,$B$1)</f>
        <v>0</v>
      </c>
      <c r="P298" s="50">
        <f>SUMIFS('2012Figures'!$J:$J,'2012Figures'!$C:$C,$A298,'2012Figures'!$B:$B,"CyToBroker",'2012Figures'!$G:$G,"P1",'2012Figures'!$E:$E,$B$1)</f>
        <v>0</v>
      </c>
      <c r="Q298" s="28"/>
      <c r="R298" s="46" t="str">
        <f t="shared" si="29"/>
        <v/>
      </c>
      <c r="S298" s="46" t="str">
        <f t="shared" si="29"/>
        <v/>
      </c>
      <c r="T298" s="46" t="str">
        <f t="shared" si="29"/>
        <v/>
      </c>
      <c r="U298" s="46" t="str">
        <f t="shared" si="29"/>
        <v/>
      </c>
      <c r="V298" s="46" t="str">
        <f t="shared" si="29"/>
        <v/>
      </c>
    </row>
    <row r="299" spans="1:22" x14ac:dyDescent="0.2">
      <c r="A299" s="1">
        <v>207</v>
      </c>
      <c r="B299" s="1" t="s">
        <v>31</v>
      </c>
      <c r="C299" s="8">
        <v>4</v>
      </c>
      <c r="D299" s="29">
        <f>SUMIFS('2013Figures'!$J:$J,'2013Figures'!$C:$C,$A299,'2013Figures'!$H:$H,$B299,'2013Figures'!$I:$I,$C299,'2013Figures'!$E:$E,$B$1)</f>
        <v>0</v>
      </c>
      <c r="E299" s="9">
        <f>SUMIFS('2013Figures'!$J:$J,'2013Figures'!$C:$C,$A299,'2013Figures'!$H:$H,$B299,'2013Figures'!$I:$I,$C299,'2013Figures'!$B:$B,"BrokerToCy",'2013Figures'!$G:$G,"E1",'2013Figures'!$E:$E,$B$1)</f>
        <v>0</v>
      </c>
      <c r="F299" s="9">
        <f>SUMIFS('2013Figures'!$J:$J,'2013Figures'!$C:$C,$A299,'2013Figures'!$H:$H,$B299,'2013Figures'!$I:$I,$C299,'2013Figures'!$B:$B,"BrokerToCy",'2013Figures'!$G:$G,"P1",'2013Figures'!$E:$E,$B$1)</f>
        <v>0</v>
      </c>
      <c r="G299" s="9">
        <f>SUMIFS('2013Figures'!$J:$J,'2013Figures'!$C:$C,$A299,'2013Figures'!$H:$H,$B299,'2013Figures'!$I:$I,$C299,'2013Figures'!$B:$B,"CyToBroker",'2013Figures'!$G:$G,"E1",'2013Figures'!$E:$E,$B$1)</f>
        <v>0</v>
      </c>
      <c r="H299" s="9">
        <f>SUMIFS('2013Figures'!$J:$J,'2013Figures'!$C:$C,$A299,'2013Figures'!$H:$H,$B299,'2013Figures'!$I:$I,$C299,'2013Figures'!$B:$B,"CyToBroker",'2013Figures'!$G:$G,"P1",'2013Figures'!$E:$E,$B$1)</f>
        <v>0</v>
      </c>
      <c r="J299" s="8" t="s">
        <v>146</v>
      </c>
      <c r="L299" s="42">
        <f>SUMIFS('2012Figures'!$J:$J,'2012Figures'!$C:$C,$A299,'2012Figures'!$H:$H,$B299,'2012Figures'!$I:$I,$C299,'2012Figures'!$E:$E,$B$1)</f>
        <v>0</v>
      </c>
      <c r="M299" s="52">
        <f>SUMIFS('2012Figures'!$J:$J,'2012Figures'!$C:$C,$A299,'2012Figures'!$H:$H,$B299,'2012Figures'!$I:$I,$C299,'2012Figures'!$B:$B,"BrokerToCy",'2012Figures'!$G:$G,"E1",'2012Figures'!$E:$E,$B$1)</f>
        <v>0</v>
      </c>
      <c r="N299" s="52">
        <f>SUMIFS('2012Figures'!$J:$J,'2012Figures'!$C:$C,$A299,'2012Figures'!$H:$H,$B299,'2012Figures'!$I:$I,$C299,'2012Figures'!$B:$B,"BrokerToCy",'2012Figures'!$G:$G,"P1",'2012Figures'!$E:$E,$B$1)</f>
        <v>0</v>
      </c>
      <c r="O299" s="52">
        <f>SUMIFS('2012Figures'!$J:$J,'2012Figures'!$C:$C,$A299,'2012Figures'!$H:$H,$B299,'2012Figures'!$I:$I,$C299,'2012Figures'!$B:$B,"CyToBroker",'2012Figures'!$G:$G,"E1",'2012Figures'!$E:$E,$B$1)</f>
        <v>0</v>
      </c>
      <c r="P299" s="52">
        <f>SUMIFS('2012Figures'!$J:$J,'2012Figures'!$C:$C,$A299,'2012Figures'!$H:$H,$B299,'2012Figures'!$I:$I,$C299,'2012Figures'!$B:$B,"CyToBroker",'2012Figures'!$G:$G,"P1",'2012Figures'!$E:$E,$B$1)</f>
        <v>0</v>
      </c>
      <c r="R299" s="46" t="str">
        <f t="shared" si="29"/>
        <v/>
      </c>
      <c r="S299" s="46" t="str">
        <f t="shared" si="29"/>
        <v/>
      </c>
      <c r="T299" s="46" t="str">
        <f t="shared" si="29"/>
        <v/>
      </c>
      <c r="U299" s="46" t="str">
        <f t="shared" si="29"/>
        <v/>
      </c>
      <c r="V299" s="46" t="str">
        <f t="shared" si="29"/>
        <v/>
      </c>
    </row>
    <row r="300" spans="1:22" x14ac:dyDescent="0.2">
      <c r="A300" s="1">
        <v>207</v>
      </c>
      <c r="B300" s="1" t="s">
        <v>31</v>
      </c>
      <c r="C300" s="8">
        <v>2</v>
      </c>
      <c r="D300" s="29">
        <f>SUMIFS('2013Figures'!$J:$J,'2013Figures'!$C:$C,$A300,'2013Figures'!$H:$H,$B300,'2013Figures'!$I:$I,$C300,'2013Figures'!$E:$E,$B$1)</f>
        <v>0</v>
      </c>
      <c r="E300" s="9">
        <f>SUMIFS('2013Figures'!$J:$J,'2013Figures'!$C:$C,$A300,'2013Figures'!$H:$H,$B300,'2013Figures'!$I:$I,$C300,'2013Figures'!$B:$B,"BrokerToCy",'2013Figures'!$G:$G,"E1",'2013Figures'!$E:$E,$B$1)</f>
        <v>0</v>
      </c>
      <c r="F300" s="9">
        <f>SUMIFS('2013Figures'!$J:$J,'2013Figures'!$C:$C,$A300,'2013Figures'!$H:$H,$B300,'2013Figures'!$I:$I,$C300,'2013Figures'!$B:$B,"BrokerToCy",'2013Figures'!$G:$G,"P1",'2013Figures'!$E:$E,$B$1)</f>
        <v>0</v>
      </c>
      <c r="G300" s="9">
        <f>SUMIFS('2013Figures'!$J:$J,'2013Figures'!$C:$C,$A300,'2013Figures'!$H:$H,$B300,'2013Figures'!$I:$I,$C300,'2013Figures'!$B:$B,"CyToBroker",'2013Figures'!$G:$G,"E1",'2013Figures'!$E:$E,$B$1)</f>
        <v>0</v>
      </c>
      <c r="H300" s="9">
        <f>SUMIFS('2013Figures'!$J:$J,'2013Figures'!$C:$C,$A300,'2013Figures'!$H:$H,$B300,'2013Figures'!$I:$I,$C300,'2013Figures'!$B:$B,"CyToBroker",'2013Figures'!$G:$G,"P1",'2013Figures'!$E:$E,$B$1)</f>
        <v>0</v>
      </c>
      <c r="J300" s="8">
        <v>201401</v>
      </c>
      <c r="L300" s="42">
        <f>SUMIFS('2012Figures'!$J:$J,'2012Figures'!$C:$C,$A300,'2012Figures'!$H:$H,$B300,'2012Figures'!$I:$I,$C300,'2012Figures'!$E:$E,$B$1)</f>
        <v>0</v>
      </c>
      <c r="M300" s="52">
        <f>SUMIFS('2012Figures'!$J:$J,'2012Figures'!$C:$C,$A300,'2012Figures'!$H:$H,$B300,'2012Figures'!$I:$I,$C300,'2012Figures'!$B:$B,"BrokerToCy",'2012Figures'!$G:$G,"E1",'2012Figures'!$E:$E,$B$1)</f>
        <v>0</v>
      </c>
      <c r="N300" s="52">
        <f>SUMIFS('2012Figures'!$J:$J,'2012Figures'!$C:$C,$A300,'2012Figures'!$H:$H,$B300,'2012Figures'!$I:$I,$C300,'2012Figures'!$B:$B,"BrokerToCy",'2012Figures'!$G:$G,"P1",'2012Figures'!$E:$E,$B$1)</f>
        <v>0</v>
      </c>
      <c r="O300" s="52">
        <f>SUMIFS('2012Figures'!$J:$J,'2012Figures'!$C:$C,$A300,'2012Figures'!$H:$H,$B300,'2012Figures'!$I:$I,$C300,'2012Figures'!$B:$B,"CyToBroker",'2012Figures'!$G:$G,"E1",'2012Figures'!$E:$E,$B$1)</f>
        <v>0</v>
      </c>
      <c r="P300" s="52">
        <f>SUMIFS('2012Figures'!$J:$J,'2012Figures'!$C:$C,$A300,'2012Figures'!$H:$H,$B300,'2012Figures'!$I:$I,$C300,'2012Figures'!$B:$B,"CyToBroker",'2012Figures'!$G:$G,"P1",'2012Figures'!$E:$E,$B$1)</f>
        <v>0</v>
      </c>
      <c r="R300" s="46" t="str">
        <f t="shared" si="29"/>
        <v/>
      </c>
      <c r="S300" s="46" t="str">
        <f t="shared" si="29"/>
        <v/>
      </c>
      <c r="T300" s="46" t="str">
        <f t="shared" si="29"/>
        <v/>
      </c>
      <c r="U300" s="46" t="str">
        <f t="shared" si="29"/>
        <v/>
      </c>
      <c r="V300" s="46" t="str">
        <f t="shared" si="29"/>
        <v/>
      </c>
    </row>
    <row r="301" spans="1:22" x14ac:dyDescent="0.2">
      <c r="A301" s="1">
        <v>207</v>
      </c>
      <c r="B301" s="1" t="s">
        <v>31</v>
      </c>
      <c r="C301" s="8">
        <v>1</v>
      </c>
      <c r="D301" s="29">
        <f>SUMIFS('2013Figures'!$J:$J,'2013Figures'!$C:$C,$A301,'2013Figures'!$H:$H,$B301,'2013Figures'!$I:$I,$C301,'2013Figures'!$E:$E,$B$1)</f>
        <v>0</v>
      </c>
      <c r="E301" s="9">
        <f>SUMIFS('2013Figures'!$J:$J,'2013Figures'!$C:$C,$A301,'2013Figures'!$H:$H,$B301,'2013Figures'!$I:$I,$C301,'2013Figures'!$B:$B,"BrokerToCy",'2013Figures'!$G:$G,"E1",'2013Figures'!$E:$E,$B$1)</f>
        <v>0</v>
      </c>
      <c r="F301" s="9">
        <f>SUMIFS('2013Figures'!$J:$J,'2013Figures'!$C:$C,$A301,'2013Figures'!$H:$H,$B301,'2013Figures'!$I:$I,$C301,'2013Figures'!$B:$B,"BrokerToCy",'2013Figures'!$G:$G,"P1",'2013Figures'!$E:$E,$B$1)</f>
        <v>0</v>
      </c>
      <c r="G301" s="9">
        <f>SUMIFS('2013Figures'!$J:$J,'2013Figures'!$C:$C,$A301,'2013Figures'!$H:$H,$B301,'2013Figures'!$I:$I,$C301,'2013Figures'!$B:$B,"CyToBroker",'2013Figures'!$G:$G,"E1",'2013Figures'!$E:$E,$B$1)</f>
        <v>0</v>
      </c>
      <c r="H301" s="9">
        <f>SUMIFS('2013Figures'!$J:$J,'2013Figures'!$C:$C,$A301,'2013Figures'!$H:$H,$B301,'2013Figures'!$I:$I,$C301,'2013Figures'!$B:$B,"CyToBroker",'2013Figures'!$G:$G,"P1",'2013Figures'!$E:$E,$B$1)</f>
        <v>0</v>
      </c>
      <c r="I301" s="30"/>
      <c r="J301" s="31">
        <v>200901</v>
      </c>
      <c r="K301" s="30"/>
      <c r="L301" s="42">
        <f>SUMIFS('2012Figures'!$J:$J,'2012Figures'!$C:$C,$A301,'2012Figures'!$H:$H,$B301,'2012Figures'!$I:$I,$C301,'2012Figures'!$E:$E,$B$1)</f>
        <v>0</v>
      </c>
      <c r="M301" s="52">
        <f>SUMIFS('2012Figures'!$J:$J,'2012Figures'!$C:$C,$A301,'2012Figures'!$H:$H,$B301,'2012Figures'!$I:$I,$C301,'2012Figures'!$B:$B,"BrokerToCy",'2012Figures'!$G:$G,"E1",'2012Figures'!$E:$E,$B$1)</f>
        <v>0</v>
      </c>
      <c r="N301" s="52">
        <f>SUMIFS('2012Figures'!$J:$J,'2012Figures'!$C:$C,$A301,'2012Figures'!$H:$H,$B301,'2012Figures'!$I:$I,$C301,'2012Figures'!$B:$B,"BrokerToCy",'2012Figures'!$G:$G,"P1",'2012Figures'!$E:$E,$B$1)</f>
        <v>0</v>
      </c>
      <c r="O301" s="52">
        <f>SUMIFS('2012Figures'!$J:$J,'2012Figures'!$C:$C,$A301,'2012Figures'!$H:$H,$B301,'2012Figures'!$I:$I,$C301,'2012Figures'!$B:$B,"CyToBroker",'2012Figures'!$G:$G,"E1",'2012Figures'!$E:$E,$B$1)</f>
        <v>0</v>
      </c>
      <c r="P301" s="52">
        <f>SUMIFS('2012Figures'!$J:$J,'2012Figures'!$C:$C,$A301,'2012Figures'!$H:$H,$B301,'2012Figures'!$I:$I,$C301,'2012Figures'!$B:$B,"CyToBroker",'2012Figures'!$G:$G,"P1",'2012Figures'!$E:$E,$B$1)</f>
        <v>0</v>
      </c>
      <c r="Q301" s="30"/>
      <c r="R301" s="46" t="str">
        <f t="shared" si="29"/>
        <v/>
      </c>
      <c r="S301" s="46" t="str">
        <f t="shared" si="29"/>
        <v/>
      </c>
      <c r="T301" s="46" t="str">
        <f t="shared" si="29"/>
        <v/>
      </c>
      <c r="U301" s="46" t="str">
        <f t="shared" si="29"/>
        <v/>
      </c>
      <c r="V301" s="46" t="str">
        <f t="shared" si="29"/>
        <v/>
      </c>
    </row>
    <row r="302" spans="1:22" x14ac:dyDescent="0.2">
      <c r="A302" s="1">
        <v>207</v>
      </c>
      <c r="B302" s="1" t="s">
        <v>31</v>
      </c>
      <c r="D302" s="29">
        <f>SUMIFS('2013Figures'!$J:$J,'2013Figures'!$C:$C,$A302,'2013Figures'!$I:$I,"",'2013Figures'!$E:$E,$B$1)</f>
        <v>0</v>
      </c>
      <c r="E302" s="9">
        <f>SUMIFS('2013Figures'!$J:$J,'2013Figures'!$C:$C,$A302,'2013Figures'!$I:$I,"",'2013Figures'!$B:$B,"BrokerToCy",'2013Figures'!$G:$G,"E1",'2013Figures'!$E:$E,$B$1)</f>
        <v>0</v>
      </c>
      <c r="F302" s="9">
        <f>SUMIFS('2013Figures'!$J:$J,'2013Figures'!$C:$C,$A302,'2013Figures'!$I:$I,"",'2013Figures'!$B:$B,"BrokerToCy",'2013Figures'!$G:$G,"P1",'2013Figures'!$E:$E,$B$1)</f>
        <v>0</v>
      </c>
      <c r="G302" s="9">
        <f>SUMIFS('2013Figures'!$J:$J,'2013Figures'!$C:$C,$A302,'2013Figures'!$I:$I,"",'2013Figures'!$B:$B,"CyToBroker",'2013Figures'!$G:$G,"E1",'2013Figures'!$E:$E,$B$1)</f>
        <v>0</v>
      </c>
      <c r="H302" s="9">
        <f>SUMIFS('2013Figures'!$J:$J,'2013Figures'!$C:$C,$A302,'2013Figures'!$I:$I,"",'2013Figures'!$B:$B,"CyToBroker",'2013Figures'!$G:$G,"P1",'2013Figures'!$E:$E,$B$1)</f>
        <v>0</v>
      </c>
      <c r="J302" s="8" t="s">
        <v>131</v>
      </c>
      <c r="L302" s="42">
        <f>SUMIFS('2012Figures'!$J:$J,'2012Figures'!$C:$C,$A302,'2012Figures'!$I:$I,"",'2012Figures'!$E:$E,$B$1)</f>
        <v>0</v>
      </c>
      <c r="M302" s="52">
        <f>SUMIFS('2012Figures'!$J:$J,'2012Figures'!$C:$C,$A302,'2012Figures'!$I:$I,"",'2012Figures'!$B:$B,"BrokerToCy",'2012Figures'!$G:$G,"E1",'2012Figures'!$E:$E,$B$1)</f>
        <v>0</v>
      </c>
      <c r="N302" s="52">
        <f>SUMIFS('2012Figures'!$J:$J,'2012Figures'!$C:$C,$A302,'2012Figures'!$I:$I,"",'2012Figures'!$B:$B,"BrokerToCy",'2012Figures'!$G:$G,"P1",'2012Figures'!$E:$E,$B$1)</f>
        <v>0</v>
      </c>
      <c r="O302" s="52">
        <f>SUMIFS('2012Figures'!$J:$J,'2012Figures'!$C:$C,$A302,'2012Figures'!$I:$I,"",'2012Figures'!$B:$B,"CyToBroker",'2012Figures'!$G:$G,"E1",'2012Figures'!$E:$E,$B$1)</f>
        <v>0</v>
      </c>
      <c r="P302" s="52">
        <f>SUMIFS('2012Figures'!$J:$J,'2012Figures'!$C:$C,$A302,'2012Figures'!$I:$I,"",'2012Figures'!$B:$B,"CyToBroker",'2012Figures'!$G:$G,"P1",'2012Figures'!$E:$E,$B$1)</f>
        <v>0</v>
      </c>
      <c r="R302" s="46" t="str">
        <f t="shared" si="29"/>
        <v/>
      </c>
      <c r="S302" s="46" t="str">
        <f t="shared" si="29"/>
        <v/>
      </c>
      <c r="T302" s="46" t="str">
        <f t="shared" si="29"/>
        <v/>
      </c>
      <c r="U302" s="46" t="str">
        <f t="shared" si="29"/>
        <v/>
      </c>
      <c r="V302" s="46" t="str">
        <f t="shared" si="29"/>
        <v/>
      </c>
    </row>
    <row r="303" spans="1:22" x14ac:dyDescent="0.2">
      <c r="A303" s="21"/>
      <c r="B303" s="21" t="s">
        <v>92</v>
      </c>
      <c r="C303" s="22"/>
      <c r="D303" s="23">
        <f>SUM(E303:H303)</f>
        <v>0</v>
      </c>
      <c r="E303" s="23">
        <f>SUM(E299:E302)</f>
        <v>0</v>
      </c>
      <c r="F303" s="23">
        <f>SUM(F299:F302)</f>
        <v>0</v>
      </c>
      <c r="G303" s="23">
        <f>SUM(G299:G302)</f>
        <v>0</v>
      </c>
      <c r="H303" s="23">
        <f>SUM(H299:H302)</f>
        <v>0</v>
      </c>
      <c r="I303" s="21"/>
      <c r="J303" s="22"/>
      <c r="K303" s="21"/>
      <c r="L303" s="43">
        <f>SUM(M303:P303)</f>
        <v>0</v>
      </c>
      <c r="M303" s="43">
        <f>SUM(M299:M302)</f>
        <v>0</v>
      </c>
      <c r="N303" s="43">
        <f>SUM(N299:N302)</f>
        <v>0</v>
      </c>
      <c r="O303" s="43">
        <f>SUM(O299:O302)</f>
        <v>0</v>
      </c>
      <c r="P303" s="43">
        <f>SUM(P299:P302)</f>
        <v>0</v>
      </c>
      <c r="Q303" s="21"/>
      <c r="R303" s="21"/>
      <c r="S303" s="21"/>
      <c r="T303" s="21"/>
      <c r="U303" s="21"/>
      <c r="V303" s="21"/>
    </row>
    <row r="304" spans="1:22" x14ac:dyDescent="0.2">
      <c r="A304" s="28">
        <v>210</v>
      </c>
      <c r="B304" s="28" t="s">
        <v>71</v>
      </c>
      <c r="C304" s="17" t="s">
        <v>88</v>
      </c>
      <c r="D304" s="18">
        <f>SUMIFS('2013Figures'!$J:$J,'2013Figures'!$C:$C,$A304,'2013Figures'!$E:$E,$B$1)</f>
        <v>0</v>
      </c>
      <c r="E304" s="18">
        <f>SUMIFS('2013Figures'!$J:$J,'2013Figures'!$C:$C,$A304,'2013Figures'!$B:$B,"BrokerToCy",'2013Figures'!$G:$G,"E1",'2013Figures'!$E:$E,$B$1)</f>
        <v>0</v>
      </c>
      <c r="F304" s="18">
        <f>SUMIFS('2013Figures'!$J:$J,'2013Figures'!$C:$C,$A304,'2013Figures'!$B:$B,"BrokerToCy",'2013Figures'!$G:$G,"P1",'2013Figures'!$E:$E,$B$1)</f>
        <v>0</v>
      </c>
      <c r="G304" s="18">
        <f>SUMIFS('2013Figures'!$J:$J,'2013Figures'!$C:$C,$A304,'2013Figures'!$B:$B,"CyToBroker",'2013Figures'!$G:$G,"E1",'2013Figures'!$E:$E,$B$1)</f>
        <v>0</v>
      </c>
      <c r="H304" s="18">
        <f>SUMIFS('2013Figures'!$J:$J,'2013Figures'!$C:$C,$A304,'2013Figures'!$B:$B,"CyToBroker",'2013Figures'!$G:$G,"P1",'2013Figures'!$E:$E,$B$1)</f>
        <v>0</v>
      </c>
      <c r="I304" s="28"/>
      <c r="J304" s="17"/>
      <c r="K304" s="28"/>
      <c r="L304" s="50">
        <f>SUMIFS('2012Figures'!$J:$J,'2012Figures'!$C:$C,$A304,'2012Figures'!$E:$E,$B$1)</f>
        <v>0</v>
      </c>
      <c r="M304" s="50">
        <f>SUMIFS('2012Figures'!$J:$J,'2012Figures'!$C:$C,$A304,'2012Figures'!$B:$B,"BrokerToCy",'2012Figures'!$G:$G,"E1",'2012Figures'!$E:$E,$B$1)</f>
        <v>0</v>
      </c>
      <c r="N304" s="50">
        <f>SUMIFS('2012Figures'!$J:$J,'2012Figures'!$C:$C,$A304,'2012Figures'!$B:$B,"BrokerToCy",'2012Figures'!$G:$G,"P1",'2012Figures'!$E:$E,$B$1)</f>
        <v>0</v>
      </c>
      <c r="O304" s="50">
        <f>SUMIFS('2012Figures'!$J:$J,'2012Figures'!$C:$C,$A304,'2012Figures'!$B:$B,"CyToBroker",'2012Figures'!$G:$G,"E1",'2012Figures'!$E:$E,$B$1)</f>
        <v>0</v>
      </c>
      <c r="P304" s="50">
        <f>SUMIFS('2012Figures'!$J:$J,'2012Figures'!$C:$C,$A304,'2012Figures'!$B:$B,"CyToBroker",'2012Figures'!$G:$G,"P1",'2012Figures'!$E:$E,$B$1)</f>
        <v>0</v>
      </c>
      <c r="Q304" s="28"/>
      <c r="R304" s="46" t="str">
        <f t="shared" si="29"/>
        <v/>
      </c>
      <c r="S304" s="46" t="str">
        <f t="shared" si="29"/>
        <v/>
      </c>
      <c r="T304" s="46" t="str">
        <f t="shared" si="29"/>
        <v/>
      </c>
      <c r="U304" s="46" t="str">
        <f t="shared" si="29"/>
        <v/>
      </c>
      <c r="V304" s="46" t="str">
        <f t="shared" si="29"/>
        <v/>
      </c>
    </row>
    <row r="305" spans="1:22" x14ac:dyDescent="0.2">
      <c r="A305" s="1">
        <v>210</v>
      </c>
      <c r="B305" s="1" t="s">
        <v>71</v>
      </c>
      <c r="C305" s="8">
        <v>5</v>
      </c>
      <c r="D305" s="29">
        <f>SUMIFS('2013Figures'!$J:$J,'2013Figures'!$C:$C,$A305,'2013Figures'!$H:$H,$B305,'2013Figures'!$I:$I,$C305,'2013Figures'!$E:$E,$B$1)</f>
        <v>0</v>
      </c>
      <c r="E305" s="9">
        <f>SUMIFS('2013Figures'!$J:$J,'2013Figures'!$C:$C,$A305,'2013Figures'!$H:$H,$B305,'2013Figures'!$I:$I,$C305,'2013Figures'!$B:$B,"BrokerToCy",'2013Figures'!$G:$G,"E1",'2013Figures'!$E:$E,$B$1)</f>
        <v>0</v>
      </c>
      <c r="F305" s="9">
        <f>SUMIFS('2013Figures'!$J:$J,'2013Figures'!$C:$C,$A305,'2013Figures'!$H:$H,$B305,'2013Figures'!$I:$I,$C305,'2013Figures'!$B:$B,"BrokerToCy",'2013Figures'!$G:$G,"P1",'2013Figures'!$E:$E,$B$1)</f>
        <v>0</v>
      </c>
      <c r="G305" s="9">
        <f>SUMIFS('2013Figures'!$J:$J,'2013Figures'!$C:$C,$A305,'2013Figures'!$H:$H,$B305,'2013Figures'!$I:$I,$C305,'2013Figures'!$B:$B,"CyToBroker",'2013Figures'!$G:$G,"E1",'2013Figures'!$E:$E,$B$1)</f>
        <v>0</v>
      </c>
      <c r="H305" s="9">
        <f>SUMIFS('2013Figures'!$J:$J,'2013Figures'!$C:$C,$A305,'2013Figures'!$H:$H,$B305,'2013Figures'!$I:$I,$C305,'2013Figures'!$B:$B,"CyToBroker",'2013Figures'!$G:$G,"P1",'2013Figures'!$E:$E,$B$1)</f>
        <v>0</v>
      </c>
      <c r="J305" s="8">
        <v>201501</v>
      </c>
      <c r="L305" s="42">
        <f>SUMIFS('2012Figures'!$J:$J,'2012Figures'!$C:$C,$A305,'2012Figures'!$H:$H,$B305,'2012Figures'!$I:$I,$C305,'2012Figures'!$E:$E,$B$1)</f>
        <v>0</v>
      </c>
      <c r="M305" s="52">
        <f>SUMIFS('2012Figures'!$J:$J,'2012Figures'!$C:$C,$A305,'2012Figures'!$H:$H,$B305,'2012Figures'!$I:$I,$C305,'2012Figures'!$B:$B,"BrokerToCy",'2012Figures'!$G:$G,"E1",'2012Figures'!$E:$E,$B$1)</f>
        <v>0</v>
      </c>
      <c r="N305" s="52">
        <f>SUMIFS('2012Figures'!$J:$J,'2012Figures'!$C:$C,$A305,'2012Figures'!$H:$H,$B305,'2012Figures'!$I:$I,$C305,'2012Figures'!$B:$B,"BrokerToCy",'2012Figures'!$G:$G,"P1",'2012Figures'!$E:$E,$B$1)</f>
        <v>0</v>
      </c>
      <c r="O305" s="52">
        <f>SUMIFS('2012Figures'!$J:$J,'2012Figures'!$C:$C,$A305,'2012Figures'!$H:$H,$B305,'2012Figures'!$I:$I,$C305,'2012Figures'!$B:$B,"CyToBroker",'2012Figures'!$G:$G,"E1",'2012Figures'!$E:$E,$B$1)</f>
        <v>0</v>
      </c>
      <c r="P305" s="52">
        <f>SUMIFS('2012Figures'!$J:$J,'2012Figures'!$C:$C,$A305,'2012Figures'!$H:$H,$B305,'2012Figures'!$I:$I,$C305,'2012Figures'!$B:$B,"CyToBroker",'2012Figures'!$G:$G,"P1",'2012Figures'!$E:$E,$B$1)</f>
        <v>0</v>
      </c>
      <c r="R305" s="46" t="str">
        <f t="shared" si="29"/>
        <v/>
      </c>
      <c r="S305" s="46" t="str">
        <f t="shared" si="29"/>
        <v/>
      </c>
      <c r="T305" s="46" t="str">
        <f t="shared" si="29"/>
        <v/>
      </c>
      <c r="U305" s="46" t="str">
        <f t="shared" si="29"/>
        <v/>
      </c>
      <c r="V305" s="46" t="str">
        <f t="shared" si="29"/>
        <v/>
      </c>
    </row>
    <row r="306" spans="1:22" x14ac:dyDescent="0.2">
      <c r="A306" s="1">
        <v>210</v>
      </c>
      <c r="B306" s="1" t="s">
        <v>71</v>
      </c>
      <c r="C306" s="8">
        <v>4</v>
      </c>
      <c r="D306" s="29">
        <f>SUMIFS('2013Figures'!$J:$J,'2013Figures'!$C:$C,$A306,'2013Figures'!$H:$H,$B306,'2013Figures'!$I:$I,$C306,'2013Figures'!$E:$E,$B$1)</f>
        <v>0</v>
      </c>
      <c r="E306" s="9">
        <f>SUMIFS('2013Figures'!$J:$J,'2013Figures'!$C:$C,$A306,'2013Figures'!$H:$H,$B306,'2013Figures'!$I:$I,$C306,'2013Figures'!$B:$B,"BrokerToCy",'2013Figures'!$G:$G,"E1",'2013Figures'!$E:$E,$B$1)</f>
        <v>0</v>
      </c>
      <c r="F306" s="9">
        <f>SUMIFS('2013Figures'!$J:$J,'2013Figures'!$C:$C,$A306,'2013Figures'!$H:$H,$B306,'2013Figures'!$I:$I,$C306,'2013Figures'!$B:$B,"BrokerToCy",'2013Figures'!$G:$G,"P1",'2013Figures'!$E:$E,$B$1)</f>
        <v>0</v>
      </c>
      <c r="G306" s="9">
        <f>SUMIFS('2013Figures'!$J:$J,'2013Figures'!$C:$C,$A306,'2013Figures'!$H:$H,$B306,'2013Figures'!$I:$I,$C306,'2013Figures'!$B:$B,"CyToBroker",'2013Figures'!$G:$G,"E1",'2013Figures'!$E:$E,$B$1)</f>
        <v>0</v>
      </c>
      <c r="H306" s="9">
        <f>SUMIFS('2013Figures'!$J:$J,'2013Figures'!$C:$C,$A306,'2013Figures'!$H:$H,$B306,'2013Figures'!$I:$I,$C306,'2013Figures'!$B:$B,"CyToBroker",'2013Figures'!$G:$G,"P1",'2013Figures'!$E:$E,$B$1)</f>
        <v>0</v>
      </c>
      <c r="I306" s="30"/>
      <c r="J306" s="31">
        <v>201301</v>
      </c>
      <c r="K306" s="30"/>
      <c r="L306" s="42">
        <f>SUMIFS('2012Figures'!$J:$J,'2012Figures'!$C:$C,$A306,'2012Figures'!$H:$H,$B306,'2012Figures'!$I:$I,$C306,'2012Figures'!$E:$E,$B$1)</f>
        <v>0</v>
      </c>
      <c r="M306" s="52">
        <f>SUMIFS('2012Figures'!$J:$J,'2012Figures'!$C:$C,$A306,'2012Figures'!$H:$H,$B306,'2012Figures'!$I:$I,$C306,'2012Figures'!$B:$B,"BrokerToCy",'2012Figures'!$G:$G,"E1",'2012Figures'!$E:$E,$B$1)</f>
        <v>0</v>
      </c>
      <c r="N306" s="52">
        <f>SUMIFS('2012Figures'!$J:$J,'2012Figures'!$C:$C,$A306,'2012Figures'!$H:$H,$B306,'2012Figures'!$I:$I,$C306,'2012Figures'!$B:$B,"BrokerToCy",'2012Figures'!$G:$G,"P1",'2012Figures'!$E:$E,$B$1)</f>
        <v>0</v>
      </c>
      <c r="O306" s="52">
        <f>SUMIFS('2012Figures'!$J:$J,'2012Figures'!$C:$C,$A306,'2012Figures'!$H:$H,$B306,'2012Figures'!$I:$I,$C306,'2012Figures'!$B:$B,"CyToBroker",'2012Figures'!$G:$G,"E1",'2012Figures'!$E:$E,$B$1)</f>
        <v>0</v>
      </c>
      <c r="P306" s="52">
        <f>SUMIFS('2012Figures'!$J:$J,'2012Figures'!$C:$C,$A306,'2012Figures'!$H:$H,$B306,'2012Figures'!$I:$I,$C306,'2012Figures'!$B:$B,"CyToBroker",'2012Figures'!$G:$G,"P1",'2012Figures'!$E:$E,$B$1)</f>
        <v>0</v>
      </c>
      <c r="Q306" s="30"/>
      <c r="R306" s="46" t="str">
        <f t="shared" si="29"/>
        <v/>
      </c>
      <c r="S306" s="46" t="str">
        <f t="shared" si="29"/>
        <v/>
      </c>
      <c r="T306" s="46" t="str">
        <f t="shared" si="29"/>
        <v/>
      </c>
      <c r="U306" s="46" t="str">
        <f t="shared" si="29"/>
        <v/>
      </c>
      <c r="V306" s="46" t="str">
        <f t="shared" si="29"/>
        <v/>
      </c>
    </row>
    <row r="307" spans="1:22" x14ac:dyDescent="0.2">
      <c r="A307" s="1">
        <v>210</v>
      </c>
      <c r="B307" s="1" t="s">
        <v>71</v>
      </c>
      <c r="C307" s="8">
        <v>3</v>
      </c>
      <c r="D307" s="29">
        <f>SUMIFS('2013Figures'!$J:$J,'2013Figures'!$C:$C,$A307,'2013Figures'!$H:$H,$B307,'2013Figures'!$I:$I,$C307,'2013Figures'!$E:$E,$B$1)</f>
        <v>0</v>
      </c>
      <c r="E307" s="9">
        <f>SUMIFS('2013Figures'!$J:$J,'2013Figures'!$C:$C,$A307,'2013Figures'!$H:$H,$B307,'2013Figures'!$I:$I,$C307,'2013Figures'!$B:$B,"BrokerToCy",'2013Figures'!$G:$G,"E1",'2013Figures'!$E:$E,$B$1)</f>
        <v>0</v>
      </c>
      <c r="F307" s="9">
        <f>SUMIFS('2013Figures'!$J:$J,'2013Figures'!$C:$C,$A307,'2013Figures'!$H:$H,$B307,'2013Figures'!$I:$I,$C307,'2013Figures'!$B:$B,"BrokerToCy",'2013Figures'!$G:$G,"P1",'2013Figures'!$E:$E,$B$1)</f>
        <v>0</v>
      </c>
      <c r="G307" s="9">
        <f>SUMIFS('2013Figures'!$J:$J,'2013Figures'!$C:$C,$A307,'2013Figures'!$H:$H,$B307,'2013Figures'!$I:$I,$C307,'2013Figures'!$B:$B,"CyToBroker",'2013Figures'!$G:$G,"E1",'2013Figures'!$E:$E,$B$1)</f>
        <v>0</v>
      </c>
      <c r="H307" s="9">
        <f>SUMIFS('2013Figures'!$J:$J,'2013Figures'!$C:$C,$A307,'2013Figures'!$H:$H,$B307,'2013Figures'!$I:$I,$C307,'2013Figures'!$B:$B,"CyToBroker",'2013Figures'!$G:$G,"P1",'2013Figures'!$E:$E,$B$1)</f>
        <v>0</v>
      </c>
      <c r="J307" s="8">
        <v>201201</v>
      </c>
      <c r="L307" s="42">
        <f>SUMIFS('2012Figures'!$J:$J,'2012Figures'!$C:$C,$A307,'2012Figures'!$H:$H,$B307,'2012Figures'!$I:$I,$C307,'2012Figures'!$E:$E,$B$1)</f>
        <v>0</v>
      </c>
      <c r="M307" s="52">
        <f>SUMIFS('2012Figures'!$J:$J,'2012Figures'!$C:$C,$A307,'2012Figures'!$H:$H,$B307,'2012Figures'!$I:$I,$C307,'2012Figures'!$B:$B,"BrokerToCy",'2012Figures'!$G:$G,"E1",'2012Figures'!$E:$E,$B$1)</f>
        <v>0</v>
      </c>
      <c r="N307" s="52">
        <f>SUMIFS('2012Figures'!$J:$J,'2012Figures'!$C:$C,$A307,'2012Figures'!$H:$H,$B307,'2012Figures'!$I:$I,$C307,'2012Figures'!$B:$B,"BrokerToCy",'2012Figures'!$G:$G,"P1",'2012Figures'!$E:$E,$B$1)</f>
        <v>0</v>
      </c>
      <c r="O307" s="52">
        <f>SUMIFS('2012Figures'!$J:$J,'2012Figures'!$C:$C,$A307,'2012Figures'!$H:$H,$B307,'2012Figures'!$I:$I,$C307,'2012Figures'!$B:$B,"CyToBroker",'2012Figures'!$G:$G,"E1",'2012Figures'!$E:$E,$B$1)</f>
        <v>0</v>
      </c>
      <c r="P307" s="52">
        <f>SUMIFS('2012Figures'!$J:$J,'2012Figures'!$C:$C,$A307,'2012Figures'!$H:$H,$B307,'2012Figures'!$I:$I,$C307,'2012Figures'!$B:$B,"CyToBroker",'2012Figures'!$G:$G,"P1",'2012Figures'!$E:$E,$B$1)</f>
        <v>0</v>
      </c>
      <c r="R307" s="46" t="str">
        <f t="shared" si="29"/>
        <v/>
      </c>
      <c r="S307" s="46" t="str">
        <f t="shared" si="29"/>
        <v/>
      </c>
      <c r="T307" s="46" t="str">
        <f t="shared" si="29"/>
        <v/>
      </c>
      <c r="U307" s="46" t="str">
        <f t="shared" si="29"/>
        <v/>
      </c>
      <c r="V307" s="46" t="str">
        <f t="shared" si="29"/>
        <v/>
      </c>
    </row>
    <row r="308" spans="1:22" x14ac:dyDescent="0.2">
      <c r="A308" s="1">
        <v>210</v>
      </c>
      <c r="B308" s="1" t="s">
        <v>71</v>
      </c>
      <c r="C308" s="8">
        <v>2</v>
      </c>
      <c r="D308" s="29">
        <f>SUMIFS('2013Figures'!$J:$J,'2013Figures'!$C:$C,$A308,'2013Figures'!$H:$H,$B308,'2013Figures'!$I:$I,$C308,'2013Figures'!$E:$E,$B$1)</f>
        <v>0</v>
      </c>
      <c r="E308" s="9">
        <f>SUMIFS('2013Figures'!$J:$J,'2013Figures'!$C:$C,$A308,'2013Figures'!$H:$H,$B308,'2013Figures'!$I:$I,$C308,'2013Figures'!$B:$B,"BrokerToCy",'2013Figures'!$G:$G,"E1",'2013Figures'!$E:$E,$B$1)</f>
        <v>0</v>
      </c>
      <c r="F308" s="9">
        <f>SUMIFS('2013Figures'!$J:$J,'2013Figures'!$C:$C,$A308,'2013Figures'!$H:$H,$B308,'2013Figures'!$I:$I,$C308,'2013Figures'!$B:$B,"BrokerToCy",'2013Figures'!$G:$G,"P1",'2013Figures'!$E:$E,$B$1)</f>
        <v>0</v>
      </c>
      <c r="G308" s="9">
        <f>SUMIFS('2013Figures'!$J:$J,'2013Figures'!$C:$C,$A308,'2013Figures'!$H:$H,$B308,'2013Figures'!$I:$I,$C308,'2013Figures'!$B:$B,"CyToBroker",'2013Figures'!$G:$G,"E1",'2013Figures'!$E:$E,$B$1)</f>
        <v>0</v>
      </c>
      <c r="H308" s="9">
        <f>SUMIFS('2013Figures'!$J:$J,'2013Figures'!$C:$C,$A308,'2013Figures'!$H:$H,$B308,'2013Figures'!$I:$I,$C308,'2013Figures'!$B:$B,"CyToBroker",'2013Figures'!$G:$G,"P1",'2013Figures'!$E:$E,$B$1)</f>
        <v>0</v>
      </c>
      <c r="J308" s="8">
        <v>201101</v>
      </c>
      <c r="L308" s="42">
        <f>SUMIFS('2012Figures'!$J:$J,'2012Figures'!$C:$C,$A308,'2012Figures'!$H:$H,$B308,'2012Figures'!$I:$I,$C308,'2012Figures'!$E:$E,$B$1)</f>
        <v>0</v>
      </c>
      <c r="M308" s="52">
        <f>SUMIFS('2012Figures'!$J:$J,'2012Figures'!$C:$C,$A308,'2012Figures'!$H:$H,$B308,'2012Figures'!$I:$I,$C308,'2012Figures'!$B:$B,"BrokerToCy",'2012Figures'!$G:$G,"E1",'2012Figures'!$E:$E,$B$1)</f>
        <v>0</v>
      </c>
      <c r="N308" s="52">
        <f>SUMIFS('2012Figures'!$J:$J,'2012Figures'!$C:$C,$A308,'2012Figures'!$H:$H,$B308,'2012Figures'!$I:$I,$C308,'2012Figures'!$B:$B,"BrokerToCy",'2012Figures'!$G:$G,"P1",'2012Figures'!$E:$E,$B$1)</f>
        <v>0</v>
      </c>
      <c r="O308" s="52">
        <f>SUMIFS('2012Figures'!$J:$J,'2012Figures'!$C:$C,$A308,'2012Figures'!$H:$H,$B308,'2012Figures'!$I:$I,$C308,'2012Figures'!$B:$B,"CyToBroker",'2012Figures'!$G:$G,"E1",'2012Figures'!$E:$E,$B$1)</f>
        <v>0</v>
      </c>
      <c r="P308" s="52">
        <f>SUMIFS('2012Figures'!$J:$J,'2012Figures'!$C:$C,$A308,'2012Figures'!$H:$H,$B308,'2012Figures'!$I:$I,$C308,'2012Figures'!$B:$B,"CyToBroker",'2012Figures'!$G:$G,"P1",'2012Figures'!$E:$E,$B$1)</f>
        <v>0</v>
      </c>
      <c r="R308" s="46" t="str">
        <f t="shared" si="29"/>
        <v/>
      </c>
      <c r="S308" s="46" t="str">
        <f t="shared" si="29"/>
        <v/>
      </c>
      <c r="T308" s="46" t="str">
        <f t="shared" si="29"/>
        <v/>
      </c>
      <c r="U308" s="46" t="str">
        <f t="shared" si="29"/>
        <v/>
      </c>
      <c r="V308" s="46" t="str">
        <f t="shared" si="29"/>
        <v/>
      </c>
    </row>
    <row r="309" spans="1:22" x14ac:dyDescent="0.2">
      <c r="A309" s="1">
        <v>210</v>
      </c>
      <c r="B309" s="1" t="s">
        <v>71</v>
      </c>
      <c r="C309" s="8">
        <v>1</v>
      </c>
      <c r="D309" s="29">
        <f>SUMIFS('2013Figures'!$J:$J,'2013Figures'!$C:$C,$A309,'2013Figures'!$H:$H,$B309,'2013Figures'!$I:$I,$C309,'2013Figures'!$E:$E,$B$1)</f>
        <v>0</v>
      </c>
      <c r="E309" s="9">
        <f>SUMIFS('2013Figures'!$J:$J,'2013Figures'!$C:$C,$A309,'2013Figures'!$H:$H,$B309,'2013Figures'!$I:$I,$C309,'2013Figures'!$B:$B,"BrokerToCy",'2013Figures'!$G:$G,"E1",'2013Figures'!$E:$E,$B$1)</f>
        <v>0</v>
      </c>
      <c r="F309" s="9">
        <f>SUMIFS('2013Figures'!$J:$J,'2013Figures'!$C:$C,$A309,'2013Figures'!$H:$H,$B309,'2013Figures'!$I:$I,$C309,'2013Figures'!$B:$B,"BrokerToCy",'2013Figures'!$G:$G,"P1",'2013Figures'!$E:$E,$B$1)</f>
        <v>0</v>
      </c>
      <c r="G309" s="9">
        <f>SUMIFS('2013Figures'!$J:$J,'2013Figures'!$C:$C,$A309,'2013Figures'!$H:$H,$B309,'2013Figures'!$I:$I,$C309,'2013Figures'!$B:$B,"CyToBroker",'2013Figures'!$G:$G,"E1",'2013Figures'!$E:$E,$B$1)</f>
        <v>0</v>
      </c>
      <c r="H309" s="9">
        <f>SUMIFS('2013Figures'!$J:$J,'2013Figures'!$C:$C,$A309,'2013Figures'!$H:$H,$B309,'2013Figures'!$I:$I,$C309,'2013Figures'!$B:$B,"CyToBroker",'2013Figures'!$G:$G,"P1",'2013Figures'!$E:$E,$B$1)</f>
        <v>0</v>
      </c>
      <c r="J309" s="8">
        <v>200901</v>
      </c>
      <c r="L309" s="42">
        <f>SUMIFS('2012Figures'!$J:$J,'2012Figures'!$C:$C,$A309,'2012Figures'!$H:$H,$B309,'2012Figures'!$I:$I,$C309,'2012Figures'!$E:$E,$B$1)</f>
        <v>0</v>
      </c>
      <c r="M309" s="52">
        <f>SUMIFS('2012Figures'!$J:$J,'2012Figures'!$C:$C,$A309,'2012Figures'!$H:$H,$B309,'2012Figures'!$I:$I,$C309,'2012Figures'!$B:$B,"BrokerToCy",'2012Figures'!$G:$G,"E1",'2012Figures'!$E:$E,$B$1)</f>
        <v>0</v>
      </c>
      <c r="N309" s="52">
        <f>SUMIFS('2012Figures'!$J:$J,'2012Figures'!$C:$C,$A309,'2012Figures'!$H:$H,$B309,'2012Figures'!$I:$I,$C309,'2012Figures'!$B:$B,"BrokerToCy",'2012Figures'!$G:$G,"P1",'2012Figures'!$E:$E,$B$1)</f>
        <v>0</v>
      </c>
      <c r="O309" s="52">
        <f>SUMIFS('2012Figures'!$J:$J,'2012Figures'!$C:$C,$A309,'2012Figures'!$H:$H,$B309,'2012Figures'!$I:$I,$C309,'2012Figures'!$B:$B,"CyToBroker",'2012Figures'!$G:$G,"E1",'2012Figures'!$E:$E,$B$1)</f>
        <v>0</v>
      </c>
      <c r="P309" s="52">
        <f>SUMIFS('2012Figures'!$J:$J,'2012Figures'!$C:$C,$A309,'2012Figures'!$H:$H,$B309,'2012Figures'!$I:$I,$C309,'2012Figures'!$B:$B,"CyToBroker",'2012Figures'!$G:$G,"P1",'2012Figures'!$E:$E,$B$1)</f>
        <v>0</v>
      </c>
      <c r="R309" s="46" t="str">
        <f t="shared" si="29"/>
        <v/>
      </c>
      <c r="S309" s="46" t="str">
        <f t="shared" si="29"/>
        <v/>
      </c>
      <c r="T309" s="46" t="str">
        <f t="shared" si="29"/>
        <v/>
      </c>
      <c r="U309" s="46" t="str">
        <f t="shared" si="29"/>
        <v/>
      </c>
      <c r="V309" s="46" t="str">
        <f t="shared" si="29"/>
        <v/>
      </c>
    </row>
    <row r="310" spans="1:22" x14ac:dyDescent="0.2">
      <c r="A310" s="1">
        <v>210</v>
      </c>
      <c r="B310" s="1" t="s">
        <v>71</v>
      </c>
      <c r="D310" s="29">
        <f>SUMIFS('2013Figures'!$J:$J,'2013Figures'!$C:$C,$A310,'2013Figures'!$I:$I,"",'2013Figures'!$E:$E,$B$1)</f>
        <v>0</v>
      </c>
      <c r="E310" s="9">
        <f>SUMIFS('2013Figures'!$J:$J,'2013Figures'!$C:$C,$A310,'2013Figures'!$I:$I,"",'2013Figures'!$B:$B,"BrokerToCy",'2013Figures'!$G:$G,"E1",'2013Figures'!$E:$E,$B$1)</f>
        <v>0</v>
      </c>
      <c r="F310" s="9">
        <f>SUMIFS('2013Figures'!$J:$J,'2013Figures'!$C:$C,$A310,'2013Figures'!$I:$I,"",'2013Figures'!$B:$B,"BrokerToCy",'2013Figures'!$G:$G,"P1",'2013Figures'!$E:$E,$B$1)</f>
        <v>0</v>
      </c>
      <c r="G310" s="9">
        <f>SUMIFS('2013Figures'!$J:$J,'2013Figures'!$C:$C,$A310,'2013Figures'!$I:$I,"",'2013Figures'!$B:$B,"CyToBroker",'2013Figures'!$G:$G,"E1",'2013Figures'!$E:$E,$B$1)</f>
        <v>0</v>
      </c>
      <c r="H310" s="9">
        <f>SUMIFS('2013Figures'!$J:$J,'2013Figures'!$C:$C,$A310,'2013Figures'!$I:$I,"",'2013Figures'!$B:$B,"CyToBroker",'2013Figures'!$G:$G,"P1",'2013Figures'!$E:$E,$B$1)</f>
        <v>0</v>
      </c>
      <c r="J310" s="8" t="s">
        <v>131</v>
      </c>
      <c r="L310" s="42">
        <f>SUMIFS('2012Figures'!$J:$J,'2012Figures'!$C:$C,$A310,'2012Figures'!$I:$I,"",'2012Figures'!$E:$E,$B$1)</f>
        <v>0</v>
      </c>
      <c r="M310" s="52">
        <f>SUMIFS('2012Figures'!$J:$J,'2012Figures'!$C:$C,$A310,'2012Figures'!$I:$I,"",'2012Figures'!$B:$B,"BrokerToCy",'2012Figures'!$G:$G,"E1",'2012Figures'!$E:$E,$B$1)</f>
        <v>0</v>
      </c>
      <c r="N310" s="52">
        <f>SUMIFS('2012Figures'!$J:$J,'2012Figures'!$C:$C,$A310,'2012Figures'!$I:$I,"",'2012Figures'!$B:$B,"BrokerToCy",'2012Figures'!$G:$G,"P1",'2012Figures'!$E:$E,$B$1)</f>
        <v>0</v>
      </c>
      <c r="O310" s="52">
        <f>SUMIFS('2012Figures'!$J:$J,'2012Figures'!$C:$C,$A310,'2012Figures'!$I:$I,"",'2012Figures'!$B:$B,"CyToBroker",'2012Figures'!$G:$G,"E1",'2012Figures'!$E:$E,$B$1)</f>
        <v>0</v>
      </c>
      <c r="P310" s="52">
        <f>SUMIFS('2012Figures'!$J:$J,'2012Figures'!$C:$C,$A310,'2012Figures'!$I:$I,"",'2012Figures'!$B:$B,"CyToBroker",'2012Figures'!$G:$G,"P1",'2012Figures'!$E:$E,$B$1)</f>
        <v>0</v>
      </c>
      <c r="R310" s="46" t="str">
        <f t="shared" si="29"/>
        <v/>
      </c>
      <c r="S310" s="46" t="str">
        <f t="shared" si="29"/>
        <v/>
      </c>
      <c r="T310" s="46" t="str">
        <f t="shared" si="29"/>
        <v/>
      </c>
      <c r="U310" s="46" t="str">
        <f t="shared" si="29"/>
        <v/>
      </c>
      <c r="V310" s="46" t="str">
        <f t="shared" si="29"/>
        <v/>
      </c>
    </row>
    <row r="311" spans="1:22" x14ac:dyDescent="0.2">
      <c r="A311" s="21"/>
      <c r="B311" s="21" t="s">
        <v>92</v>
      </c>
      <c r="C311" s="22"/>
      <c r="D311" s="23">
        <f>SUM(E311:H311)</f>
        <v>0</v>
      </c>
      <c r="E311" s="23">
        <f>SUM(E305:E310)</f>
        <v>0</v>
      </c>
      <c r="F311" s="23">
        <f>SUM(F305:F310)</f>
        <v>0</v>
      </c>
      <c r="G311" s="23">
        <f>SUM(G305:G310)</f>
        <v>0</v>
      </c>
      <c r="H311" s="23">
        <f>SUM(H305:H310)</f>
        <v>0</v>
      </c>
      <c r="I311" s="21"/>
      <c r="J311" s="22"/>
      <c r="K311" s="21"/>
      <c r="L311" s="43">
        <f>SUM(M311:P311)</f>
        <v>0</v>
      </c>
      <c r="M311" s="43">
        <f>SUM(M305:M310)</f>
        <v>0</v>
      </c>
      <c r="N311" s="43">
        <f>SUM(N305:N310)</f>
        <v>0</v>
      </c>
      <c r="O311" s="43">
        <f>SUM(O305:O310)</f>
        <v>0</v>
      </c>
      <c r="P311" s="43">
        <f>SUM(P305:P310)</f>
        <v>0</v>
      </c>
      <c r="Q311" s="21"/>
      <c r="R311" s="21"/>
      <c r="S311" s="21"/>
      <c r="T311" s="21"/>
      <c r="U311" s="21"/>
      <c r="V311" s="21"/>
    </row>
    <row r="312" spans="1:22" x14ac:dyDescent="0.2">
      <c r="A312" s="28">
        <v>211</v>
      </c>
      <c r="B312" s="28" t="s">
        <v>73</v>
      </c>
      <c r="C312" s="17" t="s">
        <v>88</v>
      </c>
      <c r="D312" s="18">
        <f>SUMIFS('2013Figures'!$J:$J,'2013Figures'!$C:$C,$A312,'2013Figures'!$E:$E,$B$1)</f>
        <v>0</v>
      </c>
      <c r="E312" s="18">
        <f>SUMIFS('2013Figures'!$J:$J,'2013Figures'!$C:$C,$A312,'2013Figures'!$B:$B,"BrokerToCy",'2013Figures'!$G:$G,"E1",'2013Figures'!$E:$E,$B$1)</f>
        <v>0</v>
      </c>
      <c r="F312" s="18">
        <f>SUMIFS('2013Figures'!$J:$J,'2013Figures'!$C:$C,$A312,'2013Figures'!$B:$B,"BrokerToCy",'2013Figures'!$G:$G,"P1",'2013Figures'!$E:$E,$B$1)</f>
        <v>0</v>
      </c>
      <c r="G312" s="18">
        <f>SUMIFS('2013Figures'!$J:$J,'2013Figures'!$C:$C,$A312,'2013Figures'!$B:$B,"CyToBroker",'2013Figures'!$G:$G,"E1",'2013Figures'!$E:$E,$B$1)</f>
        <v>0</v>
      </c>
      <c r="H312" s="18">
        <f>SUMIFS('2013Figures'!$J:$J,'2013Figures'!$C:$C,$A312,'2013Figures'!$B:$B,"CyToBroker",'2013Figures'!$G:$G,"P1",'2013Figures'!$E:$E,$B$1)</f>
        <v>0</v>
      </c>
      <c r="I312" s="28"/>
      <c r="J312" s="17"/>
      <c r="K312" s="28"/>
      <c r="L312" s="50">
        <f>SUMIFS('2012Figures'!$J:$J,'2012Figures'!$C:$C,$A312,'2012Figures'!$E:$E,$B$1)</f>
        <v>0</v>
      </c>
      <c r="M312" s="50">
        <f>SUMIFS('2012Figures'!$J:$J,'2012Figures'!$C:$C,$A312,'2012Figures'!$B:$B,"BrokerToCy",'2012Figures'!$G:$G,"E1",'2012Figures'!$E:$E,$B$1)</f>
        <v>0</v>
      </c>
      <c r="N312" s="50">
        <f>SUMIFS('2012Figures'!$J:$J,'2012Figures'!$C:$C,$A312,'2012Figures'!$B:$B,"BrokerToCy",'2012Figures'!$G:$G,"P1",'2012Figures'!$E:$E,$B$1)</f>
        <v>0</v>
      </c>
      <c r="O312" s="50">
        <f>SUMIFS('2012Figures'!$J:$J,'2012Figures'!$C:$C,$A312,'2012Figures'!$B:$B,"CyToBroker",'2012Figures'!$G:$G,"E1",'2012Figures'!$E:$E,$B$1)</f>
        <v>0</v>
      </c>
      <c r="P312" s="50">
        <f>SUMIFS('2012Figures'!$J:$J,'2012Figures'!$C:$C,$A312,'2012Figures'!$B:$B,"CyToBroker",'2012Figures'!$G:$G,"P1",'2012Figures'!$E:$E,$B$1)</f>
        <v>0</v>
      </c>
      <c r="Q312" s="28"/>
      <c r="R312" s="46" t="str">
        <f t="shared" si="29"/>
        <v/>
      </c>
      <c r="S312" s="46" t="str">
        <f t="shared" si="29"/>
        <v/>
      </c>
      <c r="T312" s="46" t="str">
        <f t="shared" si="29"/>
        <v/>
      </c>
      <c r="U312" s="46" t="str">
        <f t="shared" si="29"/>
        <v/>
      </c>
      <c r="V312" s="46" t="str">
        <f t="shared" si="29"/>
        <v/>
      </c>
    </row>
    <row r="313" spans="1:22" x14ac:dyDescent="0.2">
      <c r="A313" s="1">
        <v>211</v>
      </c>
      <c r="B313" s="1" t="s">
        <v>73</v>
      </c>
      <c r="C313" s="8">
        <v>5</v>
      </c>
      <c r="D313" s="29">
        <f>SUMIFS('2013Figures'!$J:$J,'2013Figures'!$C:$C,$A313,'2013Figures'!$H:$H,$B313,'2013Figures'!$I:$I,$C313,'2013Figures'!$E:$E,$B$1)</f>
        <v>0</v>
      </c>
      <c r="E313" s="9">
        <f>SUMIFS('2013Figures'!$J:$J,'2013Figures'!$C:$C,$A313,'2013Figures'!$H:$H,$B313,'2013Figures'!$I:$I,$C313,'2013Figures'!$B:$B,"BrokerToCy",'2013Figures'!$G:$G,"E1",'2013Figures'!$E:$E,$B$1)</f>
        <v>0</v>
      </c>
      <c r="F313" s="9">
        <f>SUMIFS('2013Figures'!$J:$J,'2013Figures'!$C:$C,$A313,'2013Figures'!$H:$H,$B313,'2013Figures'!$I:$I,$C313,'2013Figures'!$B:$B,"BrokerToCy",'2013Figures'!$G:$G,"P1",'2013Figures'!$E:$E,$B$1)</f>
        <v>0</v>
      </c>
      <c r="G313" s="9">
        <f>SUMIFS('2013Figures'!$J:$J,'2013Figures'!$C:$C,$A313,'2013Figures'!$H:$H,$B313,'2013Figures'!$I:$I,$C313,'2013Figures'!$B:$B,"CyToBroker",'2013Figures'!$G:$G,"E1",'2013Figures'!$E:$E,$B$1)</f>
        <v>0</v>
      </c>
      <c r="H313" s="9">
        <f>SUMIFS('2013Figures'!$J:$J,'2013Figures'!$C:$C,$A313,'2013Figures'!$H:$H,$B313,'2013Figures'!$I:$I,$C313,'2013Figures'!$B:$B,"CyToBroker",'2013Figures'!$G:$G,"P1",'2013Figures'!$E:$E,$B$1)</f>
        <v>0</v>
      </c>
      <c r="J313" s="8">
        <v>201501</v>
      </c>
      <c r="L313" s="42">
        <f>SUMIFS('2012Figures'!$J:$J,'2012Figures'!$C:$C,$A313,'2012Figures'!$H:$H,$B313,'2012Figures'!$I:$I,$C313,'2012Figures'!$E:$E,$B$1)</f>
        <v>0</v>
      </c>
      <c r="M313" s="52">
        <f>SUMIFS('2012Figures'!$J:$J,'2012Figures'!$C:$C,$A313,'2012Figures'!$H:$H,$B313,'2012Figures'!$I:$I,$C313,'2012Figures'!$B:$B,"BrokerToCy",'2012Figures'!$G:$G,"E1",'2012Figures'!$E:$E,$B$1)</f>
        <v>0</v>
      </c>
      <c r="N313" s="52">
        <f>SUMIFS('2012Figures'!$J:$J,'2012Figures'!$C:$C,$A313,'2012Figures'!$H:$H,$B313,'2012Figures'!$I:$I,$C313,'2012Figures'!$B:$B,"BrokerToCy",'2012Figures'!$G:$G,"P1",'2012Figures'!$E:$E,$B$1)</f>
        <v>0</v>
      </c>
      <c r="O313" s="52">
        <f>SUMIFS('2012Figures'!$J:$J,'2012Figures'!$C:$C,$A313,'2012Figures'!$H:$H,$B313,'2012Figures'!$I:$I,$C313,'2012Figures'!$B:$B,"CyToBroker",'2012Figures'!$G:$G,"E1",'2012Figures'!$E:$E,$B$1)</f>
        <v>0</v>
      </c>
      <c r="P313" s="52">
        <f>SUMIFS('2012Figures'!$J:$J,'2012Figures'!$C:$C,$A313,'2012Figures'!$H:$H,$B313,'2012Figures'!$I:$I,$C313,'2012Figures'!$B:$B,"CyToBroker",'2012Figures'!$G:$G,"P1",'2012Figures'!$E:$E,$B$1)</f>
        <v>0</v>
      </c>
      <c r="R313" s="46" t="str">
        <f t="shared" si="29"/>
        <v/>
      </c>
      <c r="S313" s="46" t="str">
        <f t="shared" si="29"/>
        <v/>
      </c>
      <c r="T313" s="46" t="str">
        <f t="shared" si="29"/>
        <v/>
      </c>
      <c r="U313" s="46" t="str">
        <f t="shared" si="29"/>
        <v/>
      </c>
      <c r="V313" s="46" t="str">
        <f t="shared" si="29"/>
        <v/>
      </c>
    </row>
    <row r="314" spans="1:22" x14ac:dyDescent="0.2">
      <c r="A314" s="1">
        <v>211</v>
      </c>
      <c r="B314" s="1" t="s">
        <v>73</v>
      </c>
      <c r="C314" s="8">
        <v>4</v>
      </c>
      <c r="D314" s="29">
        <f>SUMIFS('2013Figures'!$J:$J,'2013Figures'!$C:$C,$A314,'2013Figures'!$H:$H,$B314,'2013Figures'!$I:$I,$C314,'2013Figures'!$E:$E,$B$1)</f>
        <v>0</v>
      </c>
      <c r="E314" s="9">
        <f>SUMIFS('2013Figures'!$J:$J,'2013Figures'!$C:$C,$A314,'2013Figures'!$H:$H,$B314,'2013Figures'!$I:$I,$C314,'2013Figures'!$B:$B,"BrokerToCy",'2013Figures'!$G:$G,"E1",'2013Figures'!$E:$E,$B$1)</f>
        <v>0</v>
      </c>
      <c r="F314" s="9">
        <f>SUMIFS('2013Figures'!$J:$J,'2013Figures'!$C:$C,$A314,'2013Figures'!$H:$H,$B314,'2013Figures'!$I:$I,$C314,'2013Figures'!$B:$B,"BrokerToCy",'2013Figures'!$G:$G,"P1",'2013Figures'!$E:$E,$B$1)</f>
        <v>0</v>
      </c>
      <c r="G314" s="9">
        <f>SUMIFS('2013Figures'!$J:$J,'2013Figures'!$C:$C,$A314,'2013Figures'!$H:$H,$B314,'2013Figures'!$I:$I,$C314,'2013Figures'!$B:$B,"CyToBroker",'2013Figures'!$G:$G,"E1",'2013Figures'!$E:$E,$B$1)</f>
        <v>0</v>
      </c>
      <c r="H314" s="9">
        <f>SUMIFS('2013Figures'!$J:$J,'2013Figures'!$C:$C,$A314,'2013Figures'!$H:$H,$B314,'2013Figures'!$I:$I,$C314,'2013Figures'!$B:$B,"CyToBroker",'2013Figures'!$G:$G,"P1",'2013Figures'!$E:$E,$B$1)</f>
        <v>0</v>
      </c>
      <c r="I314" s="30"/>
      <c r="J314" s="31">
        <v>201301</v>
      </c>
      <c r="K314" s="30"/>
      <c r="L314" s="42">
        <f>SUMIFS('2012Figures'!$J:$J,'2012Figures'!$C:$C,$A314,'2012Figures'!$H:$H,$B314,'2012Figures'!$I:$I,$C314,'2012Figures'!$E:$E,$B$1)</f>
        <v>0</v>
      </c>
      <c r="M314" s="52">
        <f>SUMIFS('2012Figures'!$J:$J,'2012Figures'!$C:$C,$A314,'2012Figures'!$H:$H,$B314,'2012Figures'!$I:$I,$C314,'2012Figures'!$B:$B,"BrokerToCy",'2012Figures'!$G:$G,"E1",'2012Figures'!$E:$E,$B$1)</f>
        <v>0</v>
      </c>
      <c r="N314" s="52">
        <f>SUMIFS('2012Figures'!$J:$J,'2012Figures'!$C:$C,$A314,'2012Figures'!$H:$H,$B314,'2012Figures'!$I:$I,$C314,'2012Figures'!$B:$B,"BrokerToCy",'2012Figures'!$G:$G,"P1",'2012Figures'!$E:$E,$B$1)</f>
        <v>0</v>
      </c>
      <c r="O314" s="52">
        <f>SUMIFS('2012Figures'!$J:$J,'2012Figures'!$C:$C,$A314,'2012Figures'!$H:$H,$B314,'2012Figures'!$I:$I,$C314,'2012Figures'!$B:$B,"CyToBroker",'2012Figures'!$G:$G,"E1",'2012Figures'!$E:$E,$B$1)</f>
        <v>0</v>
      </c>
      <c r="P314" s="52">
        <f>SUMIFS('2012Figures'!$J:$J,'2012Figures'!$C:$C,$A314,'2012Figures'!$H:$H,$B314,'2012Figures'!$I:$I,$C314,'2012Figures'!$B:$B,"CyToBroker",'2012Figures'!$G:$G,"P1",'2012Figures'!$E:$E,$B$1)</f>
        <v>0</v>
      </c>
      <c r="Q314" s="30"/>
      <c r="R314" s="46" t="str">
        <f t="shared" si="29"/>
        <v/>
      </c>
      <c r="S314" s="46" t="str">
        <f t="shared" si="29"/>
        <v/>
      </c>
      <c r="T314" s="46" t="str">
        <f t="shared" si="29"/>
        <v/>
      </c>
      <c r="U314" s="46" t="str">
        <f t="shared" si="29"/>
        <v/>
      </c>
      <c r="V314" s="46" t="str">
        <f t="shared" si="29"/>
        <v/>
      </c>
    </row>
    <row r="315" spans="1:22" x14ac:dyDescent="0.2">
      <c r="A315" s="1">
        <v>211</v>
      </c>
      <c r="B315" s="1" t="s">
        <v>73</v>
      </c>
      <c r="C315" s="8">
        <v>3</v>
      </c>
      <c r="D315" s="29">
        <f>SUMIFS('2013Figures'!$J:$J,'2013Figures'!$C:$C,$A315,'2013Figures'!$H:$H,$B315,'2013Figures'!$I:$I,$C315,'2013Figures'!$E:$E,$B$1)</f>
        <v>0</v>
      </c>
      <c r="E315" s="9">
        <f>SUMIFS('2013Figures'!$J:$J,'2013Figures'!$C:$C,$A315,'2013Figures'!$H:$H,$B315,'2013Figures'!$I:$I,$C315,'2013Figures'!$B:$B,"BrokerToCy",'2013Figures'!$G:$G,"E1",'2013Figures'!$E:$E,$B$1)</f>
        <v>0</v>
      </c>
      <c r="F315" s="9">
        <f>SUMIFS('2013Figures'!$J:$J,'2013Figures'!$C:$C,$A315,'2013Figures'!$H:$H,$B315,'2013Figures'!$I:$I,$C315,'2013Figures'!$B:$B,"BrokerToCy",'2013Figures'!$G:$G,"P1",'2013Figures'!$E:$E,$B$1)</f>
        <v>0</v>
      </c>
      <c r="G315" s="9">
        <f>SUMIFS('2013Figures'!$J:$J,'2013Figures'!$C:$C,$A315,'2013Figures'!$H:$H,$B315,'2013Figures'!$I:$I,$C315,'2013Figures'!$B:$B,"CyToBroker",'2013Figures'!$G:$G,"E1",'2013Figures'!$E:$E,$B$1)</f>
        <v>0</v>
      </c>
      <c r="H315" s="9">
        <f>SUMIFS('2013Figures'!$J:$J,'2013Figures'!$C:$C,$A315,'2013Figures'!$H:$H,$B315,'2013Figures'!$I:$I,$C315,'2013Figures'!$B:$B,"CyToBroker",'2013Figures'!$G:$G,"P1",'2013Figures'!$E:$E,$B$1)</f>
        <v>0</v>
      </c>
      <c r="J315" s="8">
        <v>201201</v>
      </c>
      <c r="L315" s="42">
        <f>SUMIFS('2012Figures'!$J:$J,'2012Figures'!$C:$C,$A315,'2012Figures'!$H:$H,$B315,'2012Figures'!$I:$I,$C315,'2012Figures'!$E:$E,$B$1)</f>
        <v>0</v>
      </c>
      <c r="M315" s="52">
        <f>SUMIFS('2012Figures'!$J:$J,'2012Figures'!$C:$C,$A315,'2012Figures'!$H:$H,$B315,'2012Figures'!$I:$I,$C315,'2012Figures'!$B:$B,"BrokerToCy",'2012Figures'!$G:$G,"E1",'2012Figures'!$E:$E,$B$1)</f>
        <v>0</v>
      </c>
      <c r="N315" s="52">
        <f>SUMIFS('2012Figures'!$J:$J,'2012Figures'!$C:$C,$A315,'2012Figures'!$H:$H,$B315,'2012Figures'!$I:$I,$C315,'2012Figures'!$B:$B,"BrokerToCy",'2012Figures'!$G:$G,"P1",'2012Figures'!$E:$E,$B$1)</f>
        <v>0</v>
      </c>
      <c r="O315" s="52">
        <f>SUMIFS('2012Figures'!$J:$J,'2012Figures'!$C:$C,$A315,'2012Figures'!$H:$H,$B315,'2012Figures'!$I:$I,$C315,'2012Figures'!$B:$B,"CyToBroker",'2012Figures'!$G:$G,"E1",'2012Figures'!$E:$E,$B$1)</f>
        <v>0</v>
      </c>
      <c r="P315" s="52">
        <f>SUMIFS('2012Figures'!$J:$J,'2012Figures'!$C:$C,$A315,'2012Figures'!$H:$H,$B315,'2012Figures'!$I:$I,$C315,'2012Figures'!$B:$B,"CyToBroker",'2012Figures'!$G:$G,"P1",'2012Figures'!$E:$E,$B$1)</f>
        <v>0</v>
      </c>
      <c r="R315" s="46" t="str">
        <f t="shared" si="29"/>
        <v/>
      </c>
      <c r="S315" s="46" t="str">
        <f t="shared" si="29"/>
        <v/>
      </c>
      <c r="T315" s="46" t="str">
        <f t="shared" si="29"/>
        <v/>
      </c>
      <c r="U315" s="46" t="str">
        <f t="shared" si="29"/>
        <v/>
      </c>
      <c r="V315" s="46" t="str">
        <f t="shared" si="29"/>
        <v/>
      </c>
    </row>
    <row r="316" spans="1:22" x14ac:dyDescent="0.2">
      <c r="A316" s="1">
        <v>211</v>
      </c>
      <c r="B316" s="1" t="s">
        <v>73</v>
      </c>
      <c r="C316" s="8">
        <v>2</v>
      </c>
      <c r="D316" s="29">
        <f>SUMIFS('2013Figures'!$J:$J,'2013Figures'!$C:$C,$A316,'2013Figures'!$H:$H,$B316,'2013Figures'!$I:$I,$C316,'2013Figures'!$E:$E,$B$1)</f>
        <v>0</v>
      </c>
      <c r="E316" s="9">
        <f>SUMIFS('2013Figures'!$J:$J,'2013Figures'!$C:$C,$A316,'2013Figures'!$H:$H,$B316,'2013Figures'!$I:$I,$C316,'2013Figures'!$B:$B,"BrokerToCy",'2013Figures'!$G:$G,"E1",'2013Figures'!$E:$E,$B$1)</f>
        <v>0</v>
      </c>
      <c r="F316" s="9">
        <f>SUMIFS('2013Figures'!$J:$J,'2013Figures'!$C:$C,$A316,'2013Figures'!$H:$H,$B316,'2013Figures'!$I:$I,$C316,'2013Figures'!$B:$B,"BrokerToCy",'2013Figures'!$G:$G,"P1",'2013Figures'!$E:$E,$B$1)</f>
        <v>0</v>
      </c>
      <c r="G316" s="9">
        <f>SUMIFS('2013Figures'!$J:$J,'2013Figures'!$C:$C,$A316,'2013Figures'!$H:$H,$B316,'2013Figures'!$I:$I,$C316,'2013Figures'!$B:$B,"CyToBroker",'2013Figures'!$G:$G,"E1",'2013Figures'!$E:$E,$B$1)</f>
        <v>0</v>
      </c>
      <c r="H316" s="9">
        <f>SUMIFS('2013Figures'!$J:$J,'2013Figures'!$C:$C,$A316,'2013Figures'!$H:$H,$B316,'2013Figures'!$I:$I,$C316,'2013Figures'!$B:$B,"CyToBroker",'2013Figures'!$G:$G,"P1",'2013Figures'!$E:$E,$B$1)</f>
        <v>0</v>
      </c>
      <c r="J316" s="8">
        <v>201101</v>
      </c>
      <c r="L316" s="42">
        <f>SUMIFS('2012Figures'!$J:$J,'2012Figures'!$C:$C,$A316,'2012Figures'!$H:$H,$B316,'2012Figures'!$I:$I,$C316,'2012Figures'!$E:$E,$B$1)</f>
        <v>0</v>
      </c>
      <c r="M316" s="52">
        <f>SUMIFS('2012Figures'!$J:$J,'2012Figures'!$C:$C,$A316,'2012Figures'!$H:$H,$B316,'2012Figures'!$I:$I,$C316,'2012Figures'!$B:$B,"BrokerToCy",'2012Figures'!$G:$G,"E1",'2012Figures'!$E:$E,$B$1)</f>
        <v>0</v>
      </c>
      <c r="N316" s="52">
        <f>SUMIFS('2012Figures'!$J:$J,'2012Figures'!$C:$C,$A316,'2012Figures'!$H:$H,$B316,'2012Figures'!$I:$I,$C316,'2012Figures'!$B:$B,"BrokerToCy",'2012Figures'!$G:$G,"P1",'2012Figures'!$E:$E,$B$1)</f>
        <v>0</v>
      </c>
      <c r="O316" s="52">
        <f>SUMIFS('2012Figures'!$J:$J,'2012Figures'!$C:$C,$A316,'2012Figures'!$H:$H,$B316,'2012Figures'!$I:$I,$C316,'2012Figures'!$B:$B,"CyToBroker",'2012Figures'!$G:$G,"E1",'2012Figures'!$E:$E,$B$1)</f>
        <v>0</v>
      </c>
      <c r="P316" s="52">
        <f>SUMIFS('2012Figures'!$J:$J,'2012Figures'!$C:$C,$A316,'2012Figures'!$H:$H,$B316,'2012Figures'!$I:$I,$C316,'2012Figures'!$B:$B,"CyToBroker",'2012Figures'!$G:$G,"P1",'2012Figures'!$E:$E,$B$1)</f>
        <v>0</v>
      </c>
      <c r="R316" s="46" t="str">
        <f t="shared" si="29"/>
        <v/>
      </c>
      <c r="S316" s="46" t="str">
        <f t="shared" si="29"/>
        <v/>
      </c>
      <c r="T316" s="46" t="str">
        <f t="shared" si="29"/>
        <v/>
      </c>
      <c r="U316" s="46" t="str">
        <f t="shared" si="29"/>
        <v/>
      </c>
      <c r="V316" s="46" t="str">
        <f t="shared" si="29"/>
        <v/>
      </c>
    </row>
    <row r="317" spans="1:22" x14ac:dyDescent="0.2">
      <c r="A317" s="1">
        <v>211</v>
      </c>
      <c r="B317" s="1" t="s">
        <v>73</v>
      </c>
      <c r="C317" s="8">
        <v>1</v>
      </c>
      <c r="D317" s="29">
        <f>SUMIFS('2013Figures'!$J:$J,'2013Figures'!$C:$C,$A317,'2013Figures'!$H:$H,$B317,'2013Figures'!$I:$I,$C317,'2013Figures'!$E:$E,$B$1)</f>
        <v>0</v>
      </c>
      <c r="E317" s="9">
        <f>SUMIFS('2013Figures'!$J:$J,'2013Figures'!$C:$C,$A317,'2013Figures'!$H:$H,$B317,'2013Figures'!$I:$I,$C317,'2013Figures'!$B:$B,"BrokerToCy",'2013Figures'!$G:$G,"E1",'2013Figures'!$E:$E,$B$1)</f>
        <v>0</v>
      </c>
      <c r="F317" s="9">
        <f>SUMIFS('2013Figures'!$J:$J,'2013Figures'!$C:$C,$A317,'2013Figures'!$H:$H,$B317,'2013Figures'!$I:$I,$C317,'2013Figures'!$B:$B,"BrokerToCy",'2013Figures'!$G:$G,"P1",'2013Figures'!$E:$E,$B$1)</f>
        <v>0</v>
      </c>
      <c r="G317" s="9">
        <f>SUMIFS('2013Figures'!$J:$J,'2013Figures'!$C:$C,$A317,'2013Figures'!$H:$H,$B317,'2013Figures'!$I:$I,$C317,'2013Figures'!$B:$B,"CyToBroker",'2013Figures'!$G:$G,"E1",'2013Figures'!$E:$E,$B$1)</f>
        <v>0</v>
      </c>
      <c r="H317" s="9">
        <f>SUMIFS('2013Figures'!$J:$J,'2013Figures'!$C:$C,$A317,'2013Figures'!$H:$H,$B317,'2013Figures'!$I:$I,$C317,'2013Figures'!$B:$B,"CyToBroker",'2013Figures'!$G:$G,"P1",'2013Figures'!$E:$E,$B$1)</f>
        <v>0</v>
      </c>
      <c r="J317" s="8">
        <v>200901</v>
      </c>
      <c r="L317" s="42">
        <f>SUMIFS('2012Figures'!$J:$J,'2012Figures'!$C:$C,$A317,'2012Figures'!$H:$H,$B317,'2012Figures'!$I:$I,$C317,'2012Figures'!$E:$E,$B$1)</f>
        <v>0</v>
      </c>
      <c r="M317" s="52">
        <f>SUMIFS('2012Figures'!$J:$J,'2012Figures'!$C:$C,$A317,'2012Figures'!$H:$H,$B317,'2012Figures'!$I:$I,$C317,'2012Figures'!$B:$B,"BrokerToCy",'2012Figures'!$G:$G,"E1",'2012Figures'!$E:$E,$B$1)</f>
        <v>0</v>
      </c>
      <c r="N317" s="52">
        <f>SUMIFS('2012Figures'!$J:$J,'2012Figures'!$C:$C,$A317,'2012Figures'!$H:$H,$B317,'2012Figures'!$I:$I,$C317,'2012Figures'!$B:$B,"BrokerToCy",'2012Figures'!$G:$G,"P1",'2012Figures'!$E:$E,$B$1)</f>
        <v>0</v>
      </c>
      <c r="O317" s="52">
        <f>SUMIFS('2012Figures'!$J:$J,'2012Figures'!$C:$C,$A317,'2012Figures'!$H:$H,$B317,'2012Figures'!$I:$I,$C317,'2012Figures'!$B:$B,"CyToBroker",'2012Figures'!$G:$G,"E1",'2012Figures'!$E:$E,$B$1)</f>
        <v>0</v>
      </c>
      <c r="P317" s="52">
        <f>SUMIFS('2012Figures'!$J:$J,'2012Figures'!$C:$C,$A317,'2012Figures'!$H:$H,$B317,'2012Figures'!$I:$I,$C317,'2012Figures'!$B:$B,"CyToBroker",'2012Figures'!$G:$G,"P1",'2012Figures'!$E:$E,$B$1)</f>
        <v>0</v>
      </c>
      <c r="R317" s="46" t="str">
        <f t="shared" si="29"/>
        <v/>
      </c>
      <c r="S317" s="46" t="str">
        <f t="shared" si="29"/>
        <v/>
      </c>
      <c r="T317" s="46" t="str">
        <f t="shared" si="29"/>
        <v/>
      </c>
      <c r="U317" s="46" t="str">
        <f t="shared" si="29"/>
        <v/>
      </c>
      <c r="V317" s="46" t="str">
        <f t="shared" si="29"/>
        <v/>
      </c>
    </row>
    <row r="318" spans="1:22" x14ac:dyDescent="0.2">
      <c r="A318" s="1">
        <v>211</v>
      </c>
      <c r="B318" s="1" t="s">
        <v>73</v>
      </c>
      <c r="D318" s="29">
        <f>SUMIFS('2013Figures'!$J:$J,'2013Figures'!$C:$C,$A318,'2013Figures'!$I:$I,"",'2013Figures'!$E:$E,$B$1)</f>
        <v>0</v>
      </c>
      <c r="E318" s="9">
        <f>SUMIFS('2013Figures'!$J:$J,'2013Figures'!$C:$C,$A318,'2013Figures'!$I:$I,"",'2013Figures'!$B:$B,"BrokerToCy",'2013Figures'!$G:$G,"E1",'2013Figures'!$E:$E,$B$1)</f>
        <v>0</v>
      </c>
      <c r="F318" s="9">
        <f>SUMIFS('2013Figures'!$J:$J,'2013Figures'!$C:$C,$A318,'2013Figures'!$I:$I,"",'2013Figures'!$B:$B,"BrokerToCy",'2013Figures'!$G:$G,"P1",'2013Figures'!$E:$E,$B$1)</f>
        <v>0</v>
      </c>
      <c r="G318" s="9">
        <f>SUMIFS('2013Figures'!$J:$J,'2013Figures'!$C:$C,$A318,'2013Figures'!$I:$I,"",'2013Figures'!$B:$B,"CyToBroker",'2013Figures'!$G:$G,"E1",'2013Figures'!$E:$E,$B$1)</f>
        <v>0</v>
      </c>
      <c r="H318" s="9">
        <f>SUMIFS('2013Figures'!$J:$J,'2013Figures'!$C:$C,$A318,'2013Figures'!$I:$I,"",'2013Figures'!$B:$B,"CyToBroker",'2013Figures'!$G:$G,"P1",'2013Figures'!$E:$E,$B$1)</f>
        <v>0</v>
      </c>
      <c r="J318" s="8" t="s">
        <v>131</v>
      </c>
      <c r="L318" s="42">
        <f>SUMIFS('2012Figures'!$J:$J,'2012Figures'!$C:$C,$A318,'2012Figures'!$I:$I,"",'2012Figures'!$E:$E,$B$1)</f>
        <v>0</v>
      </c>
      <c r="M318" s="52">
        <f>SUMIFS('2012Figures'!$J:$J,'2012Figures'!$C:$C,$A318,'2012Figures'!$I:$I,"",'2012Figures'!$B:$B,"BrokerToCy",'2012Figures'!$G:$G,"E1",'2012Figures'!$E:$E,$B$1)</f>
        <v>0</v>
      </c>
      <c r="N318" s="52">
        <f>SUMIFS('2012Figures'!$J:$J,'2012Figures'!$C:$C,$A318,'2012Figures'!$I:$I,"",'2012Figures'!$B:$B,"BrokerToCy",'2012Figures'!$G:$G,"P1",'2012Figures'!$E:$E,$B$1)</f>
        <v>0</v>
      </c>
      <c r="O318" s="52">
        <f>SUMIFS('2012Figures'!$J:$J,'2012Figures'!$C:$C,$A318,'2012Figures'!$I:$I,"",'2012Figures'!$B:$B,"CyToBroker",'2012Figures'!$G:$G,"E1",'2012Figures'!$E:$E,$B$1)</f>
        <v>0</v>
      </c>
      <c r="P318" s="52">
        <f>SUMIFS('2012Figures'!$J:$J,'2012Figures'!$C:$C,$A318,'2012Figures'!$I:$I,"",'2012Figures'!$B:$B,"CyToBroker",'2012Figures'!$G:$G,"P1",'2012Figures'!$E:$E,$B$1)</f>
        <v>0</v>
      </c>
      <c r="R318" s="46" t="str">
        <f t="shared" si="29"/>
        <v/>
      </c>
      <c r="S318" s="46" t="str">
        <f t="shared" si="29"/>
        <v/>
      </c>
      <c r="T318" s="46" t="str">
        <f t="shared" si="29"/>
        <v/>
      </c>
      <c r="U318" s="46" t="str">
        <f t="shared" si="29"/>
        <v/>
      </c>
      <c r="V318" s="46" t="str">
        <f t="shared" si="29"/>
        <v/>
      </c>
    </row>
    <row r="319" spans="1:22" x14ac:dyDescent="0.2">
      <c r="A319" s="21"/>
      <c r="B319" s="21" t="s">
        <v>92</v>
      </c>
      <c r="C319" s="22"/>
      <c r="D319" s="23">
        <f>SUM(E319:H319)</f>
        <v>0</v>
      </c>
      <c r="E319" s="23">
        <f>SUM(E313:E318)</f>
        <v>0</v>
      </c>
      <c r="F319" s="23">
        <f>SUM(F313:F318)</f>
        <v>0</v>
      </c>
      <c r="G319" s="23">
        <f>SUM(G313:G318)</f>
        <v>0</v>
      </c>
      <c r="H319" s="23">
        <f>SUM(H313:H318)</f>
        <v>0</v>
      </c>
      <c r="I319" s="21"/>
      <c r="J319" s="22"/>
      <c r="K319" s="21"/>
      <c r="L319" s="43">
        <f>SUM(M319:P319)</f>
        <v>0</v>
      </c>
      <c r="M319" s="43">
        <f>SUM(M313:M318)</f>
        <v>0</v>
      </c>
      <c r="N319" s="43">
        <f>SUM(N313:N318)</f>
        <v>0</v>
      </c>
      <c r="O319" s="43">
        <f>SUM(O313:O318)</f>
        <v>0</v>
      </c>
      <c r="P319" s="43">
        <f>SUM(P313:P318)</f>
        <v>0</v>
      </c>
      <c r="Q319" s="21"/>
      <c r="R319" s="21"/>
      <c r="S319" s="21"/>
      <c r="T319" s="21"/>
      <c r="U319" s="21"/>
      <c r="V319" s="21"/>
    </row>
    <row r="320" spans="1:22" x14ac:dyDescent="0.2">
      <c r="A320" s="28">
        <v>214</v>
      </c>
      <c r="B320" s="28" t="s">
        <v>115</v>
      </c>
      <c r="C320" s="17" t="s">
        <v>88</v>
      </c>
      <c r="D320" s="18">
        <f>SUMIFS('2013Figures'!$J:$J,'2013Figures'!$C:$C,$A320,'2013Figures'!$E:$E,$B$1)</f>
        <v>0</v>
      </c>
      <c r="E320" s="18">
        <f>SUMIFS('2013Figures'!$J:$J,'2013Figures'!$C:$C,$A320,'2013Figures'!$B:$B,"BrokerToCy",'2013Figures'!$G:$G,"E1",'2013Figures'!$E:$E,$B$1)</f>
        <v>0</v>
      </c>
      <c r="F320" s="18">
        <f>SUMIFS('2013Figures'!$J:$J,'2013Figures'!$C:$C,$A320,'2013Figures'!$B:$B,"BrokerToCy",'2013Figures'!$G:$G,"P1",'2013Figures'!$E:$E,$B$1)</f>
        <v>0</v>
      </c>
      <c r="G320" s="18">
        <f>SUMIFS('2013Figures'!$J:$J,'2013Figures'!$C:$C,$A320,'2013Figures'!$B:$B,"CyToBroker",'2013Figures'!$G:$G,"E1",'2013Figures'!$E:$E,$B$1)</f>
        <v>0</v>
      </c>
      <c r="H320" s="18">
        <f>SUMIFS('2013Figures'!$J:$J,'2013Figures'!$C:$C,$A320,'2013Figures'!$B:$B,"CyToBroker",'2013Figures'!$G:$G,"P1",'2013Figures'!$E:$E,$B$1)</f>
        <v>0</v>
      </c>
      <c r="I320" s="28"/>
      <c r="J320" s="17"/>
      <c r="K320" s="28"/>
      <c r="L320" s="50">
        <f>SUMIFS('2012Figures'!$J:$J,'2012Figures'!$C:$C,$A320,'2012Figures'!$E:$E,$B$1)</f>
        <v>0</v>
      </c>
      <c r="M320" s="50">
        <f>SUMIFS('2012Figures'!$J:$J,'2012Figures'!$C:$C,$A320,'2012Figures'!$B:$B,"BrokerToCy",'2012Figures'!$G:$G,"E1",'2012Figures'!$E:$E,$B$1)</f>
        <v>0</v>
      </c>
      <c r="N320" s="50">
        <f>SUMIFS('2012Figures'!$J:$J,'2012Figures'!$C:$C,$A320,'2012Figures'!$B:$B,"BrokerToCy",'2012Figures'!$G:$G,"P1",'2012Figures'!$E:$E,$B$1)</f>
        <v>0</v>
      </c>
      <c r="O320" s="50">
        <f>SUMIFS('2012Figures'!$J:$J,'2012Figures'!$C:$C,$A320,'2012Figures'!$B:$B,"CyToBroker",'2012Figures'!$G:$G,"E1",'2012Figures'!$E:$E,$B$1)</f>
        <v>0</v>
      </c>
      <c r="P320" s="50">
        <f>SUMIFS('2012Figures'!$J:$J,'2012Figures'!$C:$C,$A320,'2012Figures'!$B:$B,"CyToBroker",'2012Figures'!$G:$G,"P1",'2012Figures'!$E:$E,$B$1)</f>
        <v>0</v>
      </c>
      <c r="Q320" s="28"/>
      <c r="R320" s="46" t="str">
        <f t="shared" si="29"/>
        <v/>
      </c>
      <c r="S320" s="46" t="str">
        <f t="shared" si="29"/>
        <v/>
      </c>
      <c r="T320" s="46" t="str">
        <f t="shared" si="29"/>
        <v/>
      </c>
      <c r="U320" s="46" t="str">
        <f t="shared" si="29"/>
        <v/>
      </c>
      <c r="V320" s="46" t="str">
        <f t="shared" si="29"/>
        <v/>
      </c>
    </row>
    <row r="321" spans="1:22" x14ac:dyDescent="0.2">
      <c r="A321" s="1">
        <v>214</v>
      </c>
      <c r="B321" s="1" t="s">
        <v>115</v>
      </c>
      <c r="C321" s="8">
        <v>1</v>
      </c>
      <c r="D321" s="29">
        <f>SUMIFS('2013Figures'!$J:$J,'2013Figures'!$C:$C,$A321,'2013Figures'!$H:$H,$B321,'2013Figures'!$I:$I,$C321,'2013Figures'!$E:$E,$B$1)</f>
        <v>0</v>
      </c>
      <c r="E321" s="9">
        <f>SUMIFS('2013Figures'!$J:$J,'2013Figures'!$C:$C,$A321,'2013Figures'!$H:$H,$B321,'2013Figures'!$I:$I,$C321,'2013Figures'!$B:$B,"BrokerToCy",'2013Figures'!$G:$G,"E1",'2013Figures'!$E:$E,$B$1)</f>
        <v>0</v>
      </c>
      <c r="F321" s="9">
        <f>SUMIFS('2013Figures'!$J:$J,'2013Figures'!$C:$C,$A321,'2013Figures'!$H:$H,$B321,'2013Figures'!$I:$I,$C321,'2013Figures'!$B:$B,"BrokerToCy",'2013Figures'!$G:$G,"P1",'2013Figures'!$E:$E,$B$1)</f>
        <v>0</v>
      </c>
      <c r="G321" s="9">
        <f>SUMIFS('2013Figures'!$J:$J,'2013Figures'!$C:$C,$A321,'2013Figures'!$H:$H,$B321,'2013Figures'!$I:$I,$C321,'2013Figures'!$B:$B,"CyToBroker",'2013Figures'!$G:$G,"E1",'2013Figures'!$E:$E,$B$1)</f>
        <v>0</v>
      </c>
      <c r="H321" s="9">
        <f>SUMIFS('2013Figures'!$J:$J,'2013Figures'!$C:$C,$A321,'2013Figures'!$H:$H,$B321,'2013Figures'!$I:$I,$C321,'2013Figures'!$B:$B,"CyToBroker",'2013Figures'!$G:$G,"P1",'2013Figures'!$E:$E,$B$1)</f>
        <v>0</v>
      </c>
      <c r="I321" s="30"/>
      <c r="J321" s="31">
        <v>200901</v>
      </c>
      <c r="K321" s="30"/>
      <c r="L321" s="42">
        <f>SUMIFS('2012Figures'!$J:$J,'2012Figures'!$C:$C,$A321,'2012Figures'!$H:$H,$B321,'2012Figures'!$I:$I,$C321,'2012Figures'!$E:$E,$B$1)</f>
        <v>0</v>
      </c>
      <c r="M321" s="52">
        <f>SUMIFS('2012Figures'!$J:$J,'2012Figures'!$C:$C,$A321,'2012Figures'!$H:$H,$B321,'2012Figures'!$I:$I,$C321,'2012Figures'!$B:$B,"BrokerToCy",'2012Figures'!$G:$G,"E1",'2012Figures'!$E:$E,$B$1)</f>
        <v>0</v>
      </c>
      <c r="N321" s="52">
        <f>SUMIFS('2012Figures'!$J:$J,'2012Figures'!$C:$C,$A321,'2012Figures'!$H:$H,$B321,'2012Figures'!$I:$I,$C321,'2012Figures'!$B:$B,"BrokerToCy",'2012Figures'!$G:$G,"P1",'2012Figures'!$E:$E,$B$1)</f>
        <v>0</v>
      </c>
      <c r="O321" s="52">
        <f>SUMIFS('2012Figures'!$J:$J,'2012Figures'!$C:$C,$A321,'2012Figures'!$H:$H,$B321,'2012Figures'!$I:$I,$C321,'2012Figures'!$B:$B,"CyToBroker",'2012Figures'!$G:$G,"E1",'2012Figures'!$E:$E,$B$1)</f>
        <v>0</v>
      </c>
      <c r="P321" s="52">
        <f>SUMIFS('2012Figures'!$J:$J,'2012Figures'!$C:$C,$A321,'2012Figures'!$H:$H,$B321,'2012Figures'!$I:$I,$C321,'2012Figures'!$B:$B,"CyToBroker",'2012Figures'!$G:$G,"P1",'2012Figures'!$E:$E,$B$1)</f>
        <v>0</v>
      </c>
      <c r="Q321" s="30"/>
      <c r="R321" s="46" t="str">
        <f t="shared" si="29"/>
        <v/>
      </c>
      <c r="S321" s="46" t="str">
        <f t="shared" si="29"/>
        <v/>
      </c>
      <c r="T321" s="46" t="str">
        <f t="shared" si="29"/>
        <v/>
      </c>
      <c r="U321" s="46" t="str">
        <f t="shared" si="29"/>
        <v/>
      </c>
      <c r="V321" s="46" t="str">
        <f t="shared" si="29"/>
        <v/>
      </c>
    </row>
    <row r="322" spans="1:22" x14ac:dyDescent="0.2">
      <c r="A322" s="1">
        <v>214</v>
      </c>
      <c r="B322" s="1" t="s">
        <v>115</v>
      </c>
      <c r="D322" s="29">
        <f>SUMIFS('2013Figures'!$J:$J,'2013Figures'!$C:$C,$A322,'2013Figures'!$I:$I,"",'2013Figures'!$E:$E,$B$1)</f>
        <v>0</v>
      </c>
      <c r="E322" s="9">
        <f>SUMIFS('2013Figures'!$J:$J,'2013Figures'!$C:$C,$A322,'2013Figures'!$I:$I,"",'2013Figures'!$B:$B,"BrokerToCy",'2013Figures'!$G:$G,"E1",'2013Figures'!$E:$E,$B$1)</f>
        <v>0</v>
      </c>
      <c r="F322" s="9">
        <f>SUMIFS('2013Figures'!$J:$J,'2013Figures'!$C:$C,$A322,'2013Figures'!$I:$I,"",'2013Figures'!$B:$B,"BrokerToCy",'2013Figures'!$G:$G,"P1",'2013Figures'!$E:$E,$B$1)</f>
        <v>0</v>
      </c>
      <c r="G322" s="9">
        <f>SUMIFS('2013Figures'!$J:$J,'2013Figures'!$C:$C,$A322,'2013Figures'!$I:$I,"",'2013Figures'!$B:$B,"CyToBroker",'2013Figures'!$G:$G,"E1",'2013Figures'!$E:$E,$B$1)</f>
        <v>0</v>
      </c>
      <c r="H322" s="9">
        <f>SUMIFS('2013Figures'!$J:$J,'2013Figures'!$C:$C,$A322,'2013Figures'!$I:$I,"",'2013Figures'!$B:$B,"CyToBroker",'2013Figures'!$G:$G,"P1",'2013Figures'!$E:$E,$B$1)</f>
        <v>0</v>
      </c>
      <c r="J322" s="8" t="s">
        <v>131</v>
      </c>
      <c r="L322" s="42">
        <f>SUMIFS('2012Figures'!$J:$J,'2012Figures'!$C:$C,$A322,'2012Figures'!$I:$I,"",'2012Figures'!$E:$E,$B$1)</f>
        <v>0</v>
      </c>
      <c r="M322" s="52">
        <f>SUMIFS('2012Figures'!$J:$J,'2012Figures'!$C:$C,$A322,'2012Figures'!$I:$I,"",'2012Figures'!$B:$B,"BrokerToCy",'2012Figures'!$G:$G,"E1",'2012Figures'!$E:$E,$B$1)</f>
        <v>0</v>
      </c>
      <c r="N322" s="52">
        <f>SUMIFS('2012Figures'!$J:$J,'2012Figures'!$C:$C,$A322,'2012Figures'!$I:$I,"",'2012Figures'!$B:$B,"BrokerToCy",'2012Figures'!$G:$G,"P1",'2012Figures'!$E:$E,$B$1)</f>
        <v>0</v>
      </c>
      <c r="O322" s="52">
        <f>SUMIFS('2012Figures'!$J:$J,'2012Figures'!$C:$C,$A322,'2012Figures'!$I:$I,"",'2012Figures'!$B:$B,"CyToBroker",'2012Figures'!$G:$G,"E1",'2012Figures'!$E:$E,$B$1)</f>
        <v>0</v>
      </c>
      <c r="P322" s="52">
        <f>SUMIFS('2012Figures'!$J:$J,'2012Figures'!$C:$C,$A322,'2012Figures'!$I:$I,"",'2012Figures'!$B:$B,"CyToBroker",'2012Figures'!$G:$G,"P1",'2012Figures'!$E:$E,$B$1)</f>
        <v>0</v>
      </c>
      <c r="R322" s="46" t="str">
        <f t="shared" si="29"/>
        <v/>
      </c>
      <c r="S322" s="46" t="str">
        <f t="shared" si="29"/>
        <v/>
      </c>
      <c r="T322" s="46" t="str">
        <f t="shared" si="29"/>
        <v/>
      </c>
      <c r="U322" s="46" t="str">
        <f t="shared" si="29"/>
        <v/>
      </c>
      <c r="V322" s="46" t="str">
        <f t="shared" si="29"/>
        <v/>
      </c>
    </row>
    <row r="323" spans="1:22" x14ac:dyDescent="0.2">
      <c r="A323" s="21"/>
      <c r="B323" s="21" t="s">
        <v>92</v>
      </c>
      <c r="C323" s="22"/>
      <c r="D323" s="23">
        <f>SUM(E323:H323)</f>
        <v>0</v>
      </c>
      <c r="E323" s="23">
        <f>SUM(E321:E322)</f>
        <v>0</v>
      </c>
      <c r="F323" s="23">
        <f>SUM(F321:F322)</f>
        <v>0</v>
      </c>
      <c r="G323" s="23">
        <f>SUM(G321:G322)</f>
        <v>0</v>
      </c>
      <c r="H323" s="23">
        <f>SUM(H321:H322)</f>
        <v>0</v>
      </c>
      <c r="I323" s="21"/>
      <c r="J323" s="22"/>
      <c r="K323" s="21"/>
      <c r="L323" s="43">
        <f>SUM(M323:P323)</f>
        <v>0</v>
      </c>
      <c r="M323" s="43">
        <f>SUM(M321:M322)</f>
        <v>0</v>
      </c>
      <c r="N323" s="43">
        <f>SUM(N321:N322)</f>
        <v>0</v>
      </c>
      <c r="O323" s="43">
        <f>SUM(O321:O322)</f>
        <v>0</v>
      </c>
      <c r="P323" s="43">
        <f>SUM(P321:P322)</f>
        <v>0</v>
      </c>
      <c r="Q323" s="21"/>
      <c r="R323" s="21"/>
      <c r="S323" s="21"/>
      <c r="T323" s="21"/>
      <c r="U323" s="21"/>
      <c r="V323" s="21"/>
    </row>
    <row r="324" spans="1:22" x14ac:dyDescent="0.2">
      <c r="A324" s="28">
        <v>215</v>
      </c>
      <c r="B324" s="28" t="s">
        <v>168</v>
      </c>
      <c r="C324" s="17" t="s">
        <v>88</v>
      </c>
      <c r="D324" s="18">
        <f>SUMIFS('2013Figures'!$J:$J,'2013Figures'!$C:$C,$A324,'2013Figures'!$E:$E,$B$1)</f>
        <v>0</v>
      </c>
      <c r="E324" s="18">
        <f>SUMIFS('2013Figures'!$J:$J,'2013Figures'!$C:$C,$A324,'2013Figures'!$B:$B,"BrokerToCy",'2013Figures'!$G:$G,"E1",'2013Figures'!$E:$E,$B$1)</f>
        <v>0</v>
      </c>
      <c r="F324" s="18">
        <f>SUMIFS('2013Figures'!$J:$J,'2013Figures'!$C:$C,$A324,'2013Figures'!$B:$B,"BrokerToCy",'2013Figures'!$G:$G,"P1",'2013Figures'!$E:$E,$B$1)</f>
        <v>0</v>
      </c>
      <c r="G324" s="18">
        <f>SUMIFS('2013Figures'!$J:$J,'2013Figures'!$C:$C,$A324,'2013Figures'!$B:$B,"CyToBroker",'2013Figures'!$G:$G,"E1",'2013Figures'!$E:$E,$B$1)</f>
        <v>0</v>
      </c>
      <c r="H324" s="18">
        <f>SUMIFS('2013Figures'!$J:$J,'2013Figures'!$C:$C,$A324,'2013Figures'!$B:$B,"CyToBroker",'2013Figures'!$G:$G,"P1",'2013Figures'!$E:$E,$B$1)</f>
        <v>0</v>
      </c>
      <c r="I324" s="28"/>
      <c r="J324" s="17"/>
      <c r="K324" s="28"/>
      <c r="L324" s="50">
        <f>SUMIFS('2012Figures'!$J:$J,'2012Figures'!$C:$C,$A324,'2012Figures'!$E:$E,$B$1)</f>
        <v>0</v>
      </c>
      <c r="M324" s="50">
        <f>SUMIFS('2012Figures'!$J:$J,'2012Figures'!$C:$C,$A324,'2012Figures'!$B:$B,"BrokerToCy",'2012Figures'!$G:$G,"E1",'2012Figures'!$E:$E,$B$1)</f>
        <v>0</v>
      </c>
      <c r="N324" s="50">
        <f>SUMIFS('2012Figures'!$J:$J,'2012Figures'!$C:$C,$A324,'2012Figures'!$B:$B,"BrokerToCy",'2012Figures'!$G:$G,"P1",'2012Figures'!$E:$E,$B$1)</f>
        <v>0</v>
      </c>
      <c r="O324" s="50">
        <f>SUMIFS('2012Figures'!$J:$J,'2012Figures'!$C:$C,$A324,'2012Figures'!$B:$B,"CyToBroker",'2012Figures'!$G:$G,"E1",'2012Figures'!$E:$E,$B$1)</f>
        <v>0</v>
      </c>
      <c r="P324" s="50">
        <f>SUMIFS('2012Figures'!$J:$J,'2012Figures'!$C:$C,$A324,'2012Figures'!$B:$B,"CyToBroker",'2012Figures'!$G:$G,"P1",'2012Figures'!$E:$E,$B$1)</f>
        <v>0</v>
      </c>
      <c r="Q324" s="28"/>
      <c r="R324" s="46" t="str">
        <f t="shared" si="29"/>
        <v/>
      </c>
      <c r="S324" s="46" t="str">
        <f t="shared" si="29"/>
        <v/>
      </c>
      <c r="T324" s="46" t="str">
        <f t="shared" si="29"/>
        <v/>
      </c>
      <c r="U324" s="46" t="str">
        <f t="shared" si="29"/>
        <v/>
      </c>
      <c r="V324" s="46" t="str">
        <f t="shared" si="29"/>
        <v/>
      </c>
    </row>
    <row r="325" spans="1:22" x14ac:dyDescent="0.2">
      <c r="A325" s="1">
        <v>215</v>
      </c>
      <c r="B325" s="1" t="s">
        <v>168</v>
      </c>
      <c r="C325" s="8">
        <v>1</v>
      </c>
      <c r="D325" s="29">
        <f>SUMIFS('2013Figures'!$J:$J,'2013Figures'!$C:$C,$A325,'2013Figures'!$H:$H,$B325,'2013Figures'!$I:$I,$C325,'2013Figures'!$E:$E,$B$1)</f>
        <v>0</v>
      </c>
      <c r="E325" s="9">
        <f>SUMIFS('2013Figures'!$J:$J,'2013Figures'!$C:$C,$A325,'2013Figures'!$H:$H,$B325,'2013Figures'!$I:$I,$C325,'2013Figures'!$B:$B,"BrokerToCy",'2013Figures'!$G:$G,"E1",'2013Figures'!$E:$E,$B$1)</f>
        <v>0</v>
      </c>
      <c r="F325" s="9">
        <f>SUMIFS('2013Figures'!$J:$J,'2013Figures'!$C:$C,$A325,'2013Figures'!$H:$H,$B325,'2013Figures'!$I:$I,$C325,'2013Figures'!$B:$B,"BrokerToCy",'2013Figures'!$G:$G,"P1",'2013Figures'!$E:$E,$B$1)</f>
        <v>0</v>
      </c>
      <c r="G325" s="9">
        <f>SUMIFS('2013Figures'!$J:$J,'2013Figures'!$C:$C,$A325,'2013Figures'!$H:$H,$B325,'2013Figures'!$I:$I,$C325,'2013Figures'!$B:$B,"CyToBroker",'2013Figures'!$G:$G,"E1",'2013Figures'!$E:$E,$B$1)</f>
        <v>0</v>
      </c>
      <c r="H325" s="9">
        <f>SUMIFS('2013Figures'!$J:$J,'2013Figures'!$C:$C,$A325,'2013Figures'!$H:$H,$B325,'2013Figures'!$I:$I,$C325,'2013Figures'!$B:$B,"CyToBroker",'2013Figures'!$G:$G,"P1",'2013Figures'!$E:$E,$B$1)</f>
        <v>0</v>
      </c>
      <c r="I325" s="30"/>
      <c r="J325" s="31">
        <v>201501</v>
      </c>
      <c r="K325" s="30"/>
      <c r="L325" s="42">
        <f>SUMIFS('2012Figures'!$J:$J,'2012Figures'!$C:$C,$A325,'2012Figures'!$H:$H,$B325,'2012Figures'!$I:$I,$C325,'2012Figures'!$E:$E,$B$1)</f>
        <v>0</v>
      </c>
      <c r="M325" s="52">
        <f>SUMIFS('2012Figures'!$J:$J,'2012Figures'!$C:$C,$A325,'2012Figures'!$H:$H,$B325,'2012Figures'!$I:$I,$C325,'2012Figures'!$B:$B,"BrokerToCy",'2012Figures'!$G:$G,"E1",'2012Figures'!$E:$E,$B$1)</f>
        <v>0</v>
      </c>
      <c r="N325" s="52">
        <f>SUMIFS('2012Figures'!$J:$J,'2012Figures'!$C:$C,$A325,'2012Figures'!$H:$H,$B325,'2012Figures'!$I:$I,$C325,'2012Figures'!$B:$B,"BrokerToCy",'2012Figures'!$G:$G,"P1",'2012Figures'!$E:$E,$B$1)</f>
        <v>0</v>
      </c>
      <c r="O325" s="52">
        <f>SUMIFS('2012Figures'!$J:$J,'2012Figures'!$C:$C,$A325,'2012Figures'!$H:$H,$B325,'2012Figures'!$I:$I,$C325,'2012Figures'!$B:$B,"CyToBroker",'2012Figures'!$G:$G,"E1",'2012Figures'!$E:$E,$B$1)</f>
        <v>0</v>
      </c>
      <c r="P325" s="52">
        <f>SUMIFS('2012Figures'!$J:$J,'2012Figures'!$C:$C,$A325,'2012Figures'!$H:$H,$B325,'2012Figures'!$I:$I,$C325,'2012Figures'!$B:$B,"CyToBroker",'2012Figures'!$G:$G,"P1",'2012Figures'!$E:$E,$B$1)</f>
        <v>0</v>
      </c>
      <c r="Q325" s="30"/>
      <c r="R325" s="46" t="str">
        <f t="shared" si="29"/>
        <v/>
      </c>
      <c r="S325" s="46" t="str">
        <f t="shared" si="29"/>
        <v/>
      </c>
      <c r="T325" s="46" t="str">
        <f t="shared" si="29"/>
        <v/>
      </c>
      <c r="U325" s="46" t="str">
        <f t="shared" si="29"/>
        <v/>
      </c>
      <c r="V325" s="46" t="str">
        <f t="shared" si="29"/>
        <v/>
      </c>
    </row>
    <row r="326" spans="1:22" x14ac:dyDescent="0.2">
      <c r="A326" s="1">
        <v>215</v>
      </c>
      <c r="B326" s="1" t="s">
        <v>168</v>
      </c>
      <c r="D326" s="29">
        <f>SUMIFS('2013Figures'!$J:$J,'2013Figures'!$C:$C,$A326,'2013Figures'!$I:$I,"",'2013Figures'!$E:$E,$B$1)</f>
        <v>0</v>
      </c>
      <c r="E326" s="9">
        <f>SUMIFS('2013Figures'!$J:$J,'2013Figures'!$C:$C,$A326,'2013Figures'!$I:$I,"",'2013Figures'!$B:$B,"BrokerToCy",'2013Figures'!$G:$G,"E1",'2013Figures'!$E:$E,$B$1)</f>
        <v>0</v>
      </c>
      <c r="F326" s="9">
        <f>SUMIFS('2013Figures'!$J:$J,'2013Figures'!$C:$C,$A326,'2013Figures'!$I:$I,"",'2013Figures'!$B:$B,"BrokerToCy",'2013Figures'!$G:$G,"P1",'2013Figures'!$E:$E,$B$1)</f>
        <v>0</v>
      </c>
      <c r="G326" s="9">
        <f>SUMIFS('2013Figures'!$J:$J,'2013Figures'!$C:$C,$A326,'2013Figures'!$I:$I,"",'2013Figures'!$B:$B,"CyToBroker",'2013Figures'!$G:$G,"E1",'2013Figures'!$E:$E,$B$1)</f>
        <v>0</v>
      </c>
      <c r="H326" s="9">
        <f>SUMIFS('2013Figures'!$J:$J,'2013Figures'!$C:$C,$A326,'2013Figures'!$I:$I,"",'2013Figures'!$B:$B,"CyToBroker",'2013Figures'!$G:$G,"P1",'2013Figures'!$E:$E,$B$1)</f>
        <v>0</v>
      </c>
      <c r="J326" s="8" t="s">
        <v>131</v>
      </c>
      <c r="L326" s="42">
        <f>SUMIFS('2012Figures'!$J:$J,'2012Figures'!$C:$C,$A326,'2012Figures'!$I:$I,"",'2012Figures'!$E:$E,$B$1)</f>
        <v>0</v>
      </c>
      <c r="M326" s="52">
        <f>SUMIFS('2012Figures'!$J:$J,'2012Figures'!$C:$C,$A326,'2012Figures'!$I:$I,"",'2012Figures'!$B:$B,"BrokerToCy",'2012Figures'!$G:$G,"E1",'2012Figures'!$E:$E,$B$1)</f>
        <v>0</v>
      </c>
      <c r="N326" s="52">
        <f>SUMIFS('2012Figures'!$J:$J,'2012Figures'!$C:$C,$A326,'2012Figures'!$I:$I,"",'2012Figures'!$B:$B,"BrokerToCy",'2012Figures'!$G:$G,"P1",'2012Figures'!$E:$E,$B$1)</f>
        <v>0</v>
      </c>
      <c r="O326" s="52">
        <f>SUMIFS('2012Figures'!$J:$J,'2012Figures'!$C:$C,$A326,'2012Figures'!$I:$I,"",'2012Figures'!$B:$B,"CyToBroker",'2012Figures'!$G:$G,"E1",'2012Figures'!$E:$E,$B$1)</f>
        <v>0</v>
      </c>
      <c r="P326" s="52">
        <f>SUMIFS('2012Figures'!$J:$J,'2012Figures'!$C:$C,$A326,'2012Figures'!$I:$I,"",'2012Figures'!$B:$B,"CyToBroker",'2012Figures'!$G:$G,"P1",'2012Figures'!$E:$E,$B$1)</f>
        <v>0</v>
      </c>
      <c r="R326" s="46" t="str">
        <f t="shared" ref="R326:V389" si="30">IF(L326=0,"",ROUND(D326/L326-1,2))</f>
        <v/>
      </c>
      <c r="S326" s="46" t="str">
        <f t="shared" si="30"/>
        <v/>
      </c>
      <c r="T326" s="46" t="str">
        <f t="shared" si="30"/>
        <v/>
      </c>
      <c r="U326" s="46" t="str">
        <f t="shared" si="30"/>
        <v/>
      </c>
      <c r="V326" s="46" t="str">
        <f t="shared" si="30"/>
        <v/>
      </c>
    </row>
    <row r="327" spans="1:22" x14ac:dyDescent="0.2">
      <c r="A327" s="21"/>
      <c r="B327" s="21" t="s">
        <v>92</v>
      </c>
      <c r="C327" s="22"/>
      <c r="D327" s="23">
        <f>SUM(E327:H327)</f>
        <v>0</v>
      </c>
      <c r="E327" s="23">
        <f>SUM(E325:E326)</f>
        <v>0</v>
      </c>
      <c r="F327" s="23">
        <f>SUM(F325:F326)</f>
        <v>0</v>
      </c>
      <c r="G327" s="23">
        <f>SUM(G325:G326)</f>
        <v>0</v>
      </c>
      <c r="H327" s="23">
        <f>SUM(H325:H326)</f>
        <v>0</v>
      </c>
      <c r="I327" s="21"/>
      <c r="J327" s="22"/>
      <c r="K327" s="21"/>
      <c r="L327" s="43">
        <f>SUM(M327:P327)</f>
        <v>0</v>
      </c>
      <c r="M327" s="43">
        <f>SUM(M325:M326)</f>
        <v>0</v>
      </c>
      <c r="N327" s="43">
        <f>SUM(N325:N326)</f>
        <v>0</v>
      </c>
      <c r="O327" s="43">
        <f>SUM(O325:O326)</f>
        <v>0</v>
      </c>
      <c r="P327" s="43">
        <f>SUM(P325:P326)</f>
        <v>0</v>
      </c>
      <c r="Q327" s="21"/>
      <c r="R327" s="21"/>
      <c r="S327" s="21"/>
      <c r="T327" s="21"/>
      <c r="U327" s="21"/>
      <c r="V327" s="21"/>
    </row>
    <row r="328" spans="1:22" x14ac:dyDescent="0.2">
      <c r="A328" s="28">
        <v>302</v>
      </c>
      <c r="B328" s="28" t="s">
        <v>116</v>
      </c>
      <c r="C328" s="17" t="s">
        <v>88</v>
      </c>
      <c r="D328" s="18">
        <f>SUMIFS('2013Figures'!$J:$J,'2013Figures'!$C:$C,$A328,'2013Figures'!$E:$E,$B$1)</f>
        <v>0</v>
      </c>
      <c r="E328" s="18">
        <f>SUMIFS('2013Figures'!$J:$J,'2013Figures'!$C:$C,$A328,'2013Figures'!$B:$B,"BrokerToCy",'2013Figures'!$G:$G,"E1",'2013Figures'!$E:$E,$B$1)</f>
        <v>0</v>
      </c>
      <c r="F328" s="18">
        <f>SUMIFS('2013Figures'!$J:$J,'2013Figures'!$C:$C,$A328,'2013Figures'!$B:$B,"BrokerToCy",'2013Figures'!$G:$G,"P1",'2013Figures'!$E:$E,$B$1)</f>
        <v>0</v>
      </c>
      <c r="G328" s="18">
        <f>SUMIFS('2013Figures'!$J:$J,'2013Figures'!$C:$C,$A328,'2013Figures'!$B:$B,"CyToBroker",'2013Figures'!$G:$G,"E1",'2013Figures'!$E:$E,$B$1)</f>
        <v>0</v>
      </c>
      <c r="H328" s="18">
        <f>SUMIFS('2013Figures'!$J:$J,'2013Figures'!$C:$C,$A328,'2013Figures'!$B:$B,"CyToBroker",'2013Figures'!$G:$G,"P1",'2013Figures'!$E:$E,$B$1)</f>
        <v>0</v>
      </c>
      <c r="I328" s="28"/>
      <c r="J328" s="17"/>
      <c r="K328" s="28"/>
      <c r="L328" s="50">
        <f>SUMIFS('2012Figures'!$J:$J,'2012Figures'!$C:$C,$A328,'2012Figures'!$E:$E,$B$1)</f>
        <v>0</v>
      </c>
      <c r="M328" s="50">
        <f>SUMIFS('2012Figures'!$J:$J,'2012Figures'!$C:$C,$A328,'2012Figures'!$B:$B,"BrokerToCy",'2012Figures'!$G:$G,"E1",'2012Figures'!$E:$E,$B$1)</f>
        <v>0</v>
      </c>
      <c r="N328" s="50">
        <f>SUMIFS('2012Figures'!$J:$J,'2012Figures'!$C:$C,$A328,'2012Figures'!$B:$B,"BrokerToCy",'2012Figures'!$G:$G,"P1",'2012Figures'!$E:$E,$B$1)</f>
        <v>0</v>
      </c>
      <c r="O328" s="50">
        <f>SUMIFS('2012Figures'!$J:$J,'2012Figures'!$C:$C,$A328,'2012Figures'!$B:$B,"CyToBroker",'2012Figures'!$G:$G,"E1",'2012Figures'!$E:$E,$B$1)</f>
        <v>0</v>
      </c>
      <c r="P328" s="50">
        <f>SUMIFS('2012Figures'!$J:$J,'2012Figures'!$C:$C,$A328,'2012Figures'!$B:$B,"CyToBroker",'2012Figures'!$G:$G,"P1",'2012Figures'!$E:$E,$B$1)</f>
        <v>0</v>
      </c>
      <c r="Q328" s="28"/>
      <c r="R328" s="46" t="str">
        <f t="shared" si="30"/>
        <v/>
      </c>
      <c r="S328" s="46" t="str">
        <f t="shared" si="30"/>
        <v/>
      </c>
      <c r="T328" s="46" t="str">
        <f t="shared" si="30"/>
        <v/>
      </c>
      <c r="U328" s="46" t="str">
        <f t="shared" si="30"/>
        <v/>
      </c>
      <c r="V328" s="46" t="str">
        <f t="shared" si="30"/>
        <v/>
      </c>
    </row>
    <row r="329" spans="1:22" x14ac:dyDescent="0.2">
      <c r="A329" s="1">
        <v>302</v>
      </c>
      <c r="B329" s="1" t="s">
        <v>116</v>
      </c>
      <c r="C329" s="8">
        <v>2</v>
      </c>
      <c r="D329" s="29">
        <f>SUMIFS('2013Figures'!$J:$J,'2013Figures'!$C:$C,$A329,'2013Figures'!$H:$H,$B329,'2013Figures'!$I:$I,$C329,'2013Figures'!$E:$E,$B$1)</f>
        <v>0</v>
      </c>
      <c r="E329" s="9">
        <f>SUMIFS('2013Figures'!$J:$J,'2013Figures'!$C:$C,$A329,'2013Figures'!$H:$H,$B329,'2013Figures'!$I:$I,$C329,'2013Figures'!$B:$B,"BrokerToCy",'2013Figures'!$G:$G,"E1",'2013Figures'!$E:$E,$B$1)</f>
        <v>0</v>
      </c>
      <c r="F329" s="9">
        <f>SUMIFS('2013Figures'!$J:$J,'2013Figures'!$C:$C,$A329,'2013Figures'!$H:$H,$B329,'2013Figures'!$I:$I,$C329,'2013Figures'!$B:$B,"BrokerToCy",'2013Figures'!$G:$G,"P1",'2013Figures'!$E:$E,$B$1)</f>
        <v>0</v>
      </c>
      <c r="G329" s="9">
        <f>SUMIFS('2013Figures'!$J:$J,'2013Figures'!$C:$C,$A329,'2013Figures'!$H:$H,$B329,'2013Figures'!$I:$I,$C329,'2013Figures'!$B:$B,"CyToBroker",'2013Figures'!$G:$G,"E1",'2013Figures'!$E:$E,$B$1)</f>
        <v>0</v>
      </c>
      <c r="H329" s="9">
        <f>SUMIFS('2013Figures'!$J:$J,'2013Figures'!$C:$C,$A329,'2013Figures'!$H:$H,$B329,'2013Figures'!$I:$I,$C329,'2013Figures'!$B:$B,"CyToBroker",'2013Figures'!$G:$G,"P1",'2013Figures'!$E:$E,$B$1)</f>
        <v>0</v>
      </c>
      <c r="I329" s="30"/>
      <c r="J329" s="31">
        <v>201005</v>
      </c>
      <c r="K329" s="30"/>
      <c r="L329" s="42">
        <f>SUMIFS('2012Figures'!$J:$J,'2012Figures'!$C:$C,$A329,'2012Figures'!$H:$H,$B329,'2012Figures'!$I:$I,$C329,'2012Figures'!$E:$E,$B$1)</f>
        <v>0</v>
      </c>
      <c r="M329" s="52">
        <f>SUMIFS('2012Figures'!$J:$J,'2012Figures'!$C:$C,$A329,'2012Figures'!$H:$H,$B329,'2012Figures'!$I:$I,$C329,'2012Figures'!$B:$B,"BrokerToCy",'2012Figures'!$G:$G,"E1",'2012Figures'!$E:$E,$B$1)</f>
        <v>0</v>
      </c>
      <c r="N329" s="52">
        <f>SUMIFS('2012Figures'!$J:$J,'2012Figures'!$C:$C,$A329,'2012Figures'!$H:$H,$B329,'2012Figures'!$I:$I,$C329,'2012Figures'!$B:$B,"BrokerToCy",'2012Figures'!$G:$G,"P1",'2012Figures'!$E:$E,$B$1)</f>
        <v>0</v>
      </c>
      <c r="O329" s="52">
        <f>SUMIFS('2012Figures'!$J:$J,'2012Figures'!$C:$C,$A329,'2012Figures'!$H:$H,$B329,'2012Figures'!$I:$I,$C329,'2012Figures'!$B:$B,"CyToBroker",'2012Figures'!$G:$G,"E1",'2012Figures'!$E:$E,$B$1)</f>
        <v>0</v>
      </c>
      <c r="P329" s="52">
        <f>SUMIFS('2012Figures'!$J:$J,'2012Figures'!$C:$C,$A329,'2012Figures'!$H:$H,$B329,'2012Figures'!$I:$I,$C329,'2012Figures'!$B:$B,"CyToBroker",'2012Figures'!$G:$G,"P1",'2012Figures'!$E:$E,$B$1)</f>
        <v>0</v>
      </c>
      <c r="Q329" s="30"/>
      <c r="R329" s="46" t="str">
        <f t="shared" si="30"/>
        <v/>
      </c>
      <c r="S329" s="46" t="str">
        <f t="shared" si="30"/>
        <v/>
      </c>
      <c r="T329" s="46" t="str">
        <f t="shared" si="30"/>
        <v/>
      </c>
      <c r="U329" s="46" t="str">
        <f t="shared" si="30"/>
        <v/>
      </c>
      <c r="V329" s="46" t="str">
        <f t="shared" si="30"/>
        <v/>
      </c>
    </row>
    <row r="330" spans="1:22" x14ac:dyDescent="0.2">
      <c r="A330" s="1">
        <v>302</v>
      </c>
      <c r="B330" s="1" t="s">
        <v>116</v>
      </c>
      <c r="C330" s="8">
        <v>1</v>
      </c>
      <c r="D330" s="29">
        <f>SUMIFS('2013Figures'!$J:$J,'2013Figures'!$C:$C,$A330,'2013Figures'!$H:$H,$B330,'2013Figures'!$I:$I,$C330,'2013Figures'!$E:$E,$B$1)</f>
        <v>0</v>
      </c>
      <c r="E330" s="9">
        <f>SUMIFS('2013Figures'!$J:$J,'2013Figures'!$C:$C,$A330,'2013Figures'!$H:$H,$B330,'2013Figures'!$I:$I,$C330,'2013Figures'!$B:$B,"BrokerToCy",'2013Figures'!$G:$G,"E1",'2013Figures'!$E:$E,$B$1)</f>
        <v>0</v>
      </c>
      <c r="F330" s="9">
        <f>SUMIFS('2013Figures'!$J:$J,'2013Figures'!$C:$C,$A330,'2013Figures'!$H:$H,$B330,'2013Figures'!$I:$I,$C330,'2013Figures'!$B:$B,"BrokerToCy",'2013Figures'!$G:$G,"P1",'2013Figures'!$E:$E,$B$1)</f>
        <v>0</v>
      </c>
      <c r="G330" s="9">
        <f>SUMIFS('2013Figures'!$J:$J,'2013Figures'!$C:$C,$A330,'2013Figures'!$H:$H,$B330,'2013Figures'!$I:$I,$C330,'2013Figures'!$B:$B,"CyToBroker",'2013Figures'!$G:$G,"E1",'2013Figures'!$E:$E,$B$1)</f>
        <v>0</v>
      </c>
      <c r="H330" s="9">
        <f>SUMIFS('2013Figures'!$J:$J,'2013Figures'!$C:$C,$A330,'2013Figures'!$H:$H,$B330,'2013Figures'!$I:$I,$C330,'2013Figures'!$B:$B,"CyToBroker",'2013Figures'!$G:$G,"P1",'2013Figures'!$E:$E,$B$1)</f>
        <v>0</v>
      </c>
      <c r="J330" s="8">
        <v>200801</v>
      </c>
      <c r="L330" s="42">
        <f>SUMIFS('2012Figures'!$J:$J,'2012Figures'!$C:$C,$A330,'2012Figures'!$H:$H,$B330,'2012Figures'!$I:$I,$C330,'2012Figures'!$E:$E,$B$1)</f>
        <v>0</v>
      </c>
      <c r="M330" s="52">
        <f>SUMIFS('2012Figures'!$J:$J,'2012Figures'!$C:$C,$A330,'2012Figures'!$H:$H,$B330,'2012Figures'!$I:$I,$C330,'2012Figures'!$B:$B,"BrokerToCy",'2012Figures'!$G:$G,"E1",'2012Figures'!$E:$E,$B$1)</f>
        <v>0</v>
      </c>
      <c r="N330" s="52">
        <f>SUMIFS('2012Figures'!$J:$J,'2012Figures'!$C:$C,$A330,'2012Figures'!$H:$H,$B330,'2012Figures'!$I:$I,$C330,'2012Figures'!$B:$B,"BrokerToCy",'2012Figures'!$G:$G,"P1",'2012Figures'!$E:$E,$B$1)</f>
        <v>0</v>
      </c>
      <c r="O330" s="52">
        <f>SUMIFS('2012Figures'!$J:$J,'2012Figures'!$C:$C,$A330,'2012Figures'!$H:$H,$B330,'2012Figures'!$I:$I,$C330,'2012Figures'!$B:$B,"CyToBroker",'2012Figures'!$G:$G,"E1",'2012Figures'!$E:$E,$B$1)</f>
        <v>0</v>
      </c>
      <c r="P330" s="52">
        <f>SUMIFS('2012Figures'!$J:$J,'2012Figures'!$C:$C,$A330,'2012Figures'!$H:$H,$B330,'2012Figures'!$I:$I,$C330,'2012Figures'!$B:$B,"CyToBroker",'2012Figures'!$G:$G,"P1",'2012Figures'!$E:$E,$B$1)</f>
        <v>0</v>
      </c>
      <c r="R330" s="46" t="str">
        <f t="shared" si="30"/>
        <v/>
      </c>
      <c r="S330" s="46" t="str">
        <f t="shared" si="30"/>
        <v/>
      </c>
      <c r="T330" s="46" t="str">
        <f t="shared" si="30"/>
        <v/>
      </c>
      <c r="U330" s="46" t="str">
        <f t="shared" si="30"/>
        <v/>
      </c>
      <c r="V330" s="46" t="str">
        <f t="shared" si="30"/>
        <v/>
      </c>
    </row>
    <row r="331" spans="1:22" x14ac:dyDescent="0.2">
      <c r="A331" s="1">
        <v>302</v>
      </c>
      <c r="B331" s="1" t="s">
        <v>116</v>
      </c>
      <c r="D331" s="29">
        <f>SUMIFS('2013Figures'!$J:$J,'2013Figures'!$C:$C,$A331,'2013Figures'!$I:$I,"",'2013Figures'!$E:$E,$B$1)</f>
        <v>0</v>
      </c>
      <c r="E331" s="9">
        <f>SUMIFS('2013Figures'!$J:$J,'2013Figures'!$C:$C,$A331,'2013Figures'!$I:$I,"",'2013Figures'!$B:$B,"BrokerToCy",'2013Figures'!$G:$G,"E1",'2013Figures'!$E:$E,$B$1)</f>
        <v>0</v>
      </c>
      <c r="F331" s="9">
        <f>SUMIFS('2013Figures'!$J:$J,'2013Figures'!$C:$C,$A331,'2013Figures'!$I:$I,"",'2013Figures'!$B:$B,"BrokerToCy",'2013Figures'!$G:$G,"P1",'2013Figures'!$E:$E,$B$1)</f>
        <v>0</v>
      </c>
      <c r="G331" s="9">
        <f>SUMIFS('2013Figures'!$J:$J,'2013Figures'!$C:$C,$A331,'2013Figures'!$I:$I,"",'2013Figures'!$B:$B,"CyToBroker",'2013Figures'!$G:$G,"E1",'2013Figures'!$E:$E,$B$1)</f>
        <v>0</v>
      </c>
      <c r="H331" s="9">
        <f>SUMIFS('2013Figures'!$J:$J,'2013Figures'!$C:$C,$A331,'2013Figures'!$I:$I,"",'2013Figures'!$B:$B,"CyToBroker",'2013Figures'!$G:$G,"P1",'2013Figures'!$E:$E,$B$1)</f>
        <v>0</v>
      </c>
      <c r="J331" s="8" t="s">
        <v>131</v>
      </c>
      <c r="L331" s="42">
        <f>SUMIFS('2012Figures'!$J:$J,'2012Figures'!$C:$C,$A331,'2012Figures'!$I:$I,"",'2012Figures'!$E:$E,$B$1)</f>
        <v>0</v>
      </c>
      <c r="M331" s="52">
        <f>SUMIFS('2012Figures'!$J:$J,'2012Figures'!$C:$C,$A331,'2012Figures'!$I:$I,"",'2012Figures'!$B:$B,"BrokerToCy",'2012Figures'!$G:$G,"E1",'2012Figures'!$E:$E,$B$1)</f>
        <v>0</v>
      </c>
      <c r="N331" s="52">
        <f>SUMIFS('2012Figures'!$J:$J,'2012Figures'!$C:$C,$A331,'2012Figures'!$I:$I,"",'2012Figures'!$B:$B,"BrokerToCy",'2012Figures'!$G:$G,"P1",'2012Figures'!$E:$E,$B$1)</f>
        <v>0</v>
      </c>
      <c r="O331" s="52">
        <f>SUMIFS('2012Figures'!$J:$J,'2012Figures'!$C:$C,$A331,'2012Figures'!$I:$I,"",'2012Figures'!$B:$B,"CyToBroker",'2012Figures'!$G:$G,"E1",'2012Figures'!$E:$E,$B$1)</f>
        <v>0</v>
      </c>
      <c r="P331" s="52">
        <f>SUMIFS('2012Figures'!$J:$J,'2012Figures'!$C:$C,$A331,'2012Figures'!$I:$I,"",'2012Figures'!$B:$B,"CyToBroker",'2012Figures'!$G:$G,"P1",'2012Figures'!$E:$E,$B$1)</f>
        <v>0</v>
      </c>
      <c r="R331" s="46" t="str">
        <f t="shared" si="30"/>
        <v/>
      </c>
      <c r="S331" s="46" t="str">
        <f t="shared" si="30"/>
        <v/>
      </c>
      <c r="T331" s="46" t="str">
        <f t="shared" si="30"/>
        <v/>
      </c>
      <c r="U331" s="46" t="str">
        <f t="shared" si="30"/>
        <v/>
      </c>
      <c r="V331" s="46" t="str">
        <f t="shared" si="30"/>
        <v/>
      </c>
    </row>
    <row r="332" spans="1:22" x14ac:dyDescent="0.2">
      <c r="A332" s="21"/>
      <c r="B332" s="21" t="s">
        <v>92</v>
      </c>
      <c r="C332" s="22"/>
      <c r="D332" s="23">
        <f>SUM(E332:H332)</f>
        <v>0</v>
      </c>
      <c r="E332" s="23">
        <f>SUM(E329:E331)</f>
        <v>0</v>
      </c>
      <c r="F332" s="23">
        <f>SUM(F329:F331)</f>
        <v>0</v>
      </c>
      <c r="G332" s="23">
        <f>SUM(G329:G331)</f>
        <v>0</v>
      </c>
      <c r="H332" s="23">
        <f>SUM(H329:H331)</f>
        <v>0</v>
      </c>
      <c r="I332" s="21"/>
      <c r="J332" s="22"/>
      <c r="K332" s="21"/>
      <c r="L332" s="43">
        <f>SUM(M332:P332)</f>
        <v>0</v>
      </c>
      <c r="M332" s="43">
        <f>SUM(M329:M331)</f>
        <v>0</v>
      </c>
      <c r="N332" s="43">
        <f>SUM(N329:N331)</f>
        <v>0</v>
      </c>
      <c r="O332" s="43">
        <f>SUM(O329:O331)</f>
        <v>0</v>
      </c>
      <c r="P332" s="43">
        <f>SUM(P329:P331)</f>
        <v>0</v>
      </c>
      <c r="Q332" s="21"/>
      <c r="R332" s="21"/>
      <c r="S332" s="21"/>
      <c r="T332" s="21"/>
      <c r="U332" s="21"/>
      <c r="V332" s="21"/>
    </row>
    <row r="333" spans="1:22" x14ac:dyDescent="0.2">
      <c r="A333" s="28">
        <v>303</v>
      </c>
      <c r="B333" s="28" t="s">
        <v>117</v>
      </c>
      <c r="C333" s="17" t="s">
        <v>88</v>
      </c>
      <c r="D333" s="18">
        <f>SUMIFS('2013Figures'!$J:$J,'2013Figures'!$C:$C,$A333,'2013Figures'!$E:$E,$B$1)</f>
        <v>0</v>
      </c>
      <c r="E333" s="18">
        <f>SUMIFS('2013Figures'!$J:$J,'2013Figures'!$C:$C,$A333,'2013Figures'!$B:$B,"BrokerToCy",'2013Figures'!$G:$G,"E1",'2013Figures'!$E:$E,$B$1)</f>
        <v>0</v>
      </c>
      <c r="F333" s="18">
        <f>SUMIFS('2013Figures'!$J:$J,'2013Figures'!$C:$C,$A333,'2013Figures'!$B:$B,"BrokerToCy",'2013Figures'!$G:$G,"P1",'2013Figures'!$E:$E,$B$1)</f>
        <v>0</v>
      </c>
      <c r="G333" s="18">
        <f>SUMIFS('2013Figures'!$J:$J,'2013Figures'!$C:$C,$A333,'2013Figures'!$B:$B,"CyToBroker",'2013Figures'!$G:$G,"E1",'2013Figures'!$E:$E,$B$1)</f>
        <v>0</v>
      </c>
      <c r="H333" s="18">
        <f>SUMIFS('2013Figures'!$J:$J,'2013Figures'!$C:$C,$A333,'2013Figures'!$B:$B,"CyToBroker",'2013Figures'!$G:$G,"P1",'2013Figures'!$E:$E,$B$1)</f>
        <v>0</v>
      </c>
      <c r="I333" s="28"/>
      <c r="J333" s="17"/>
      <c r="K333" s="28"/>
      <c r="L333" s="50">
        <f>SUMIFS('2012Figures'!$J:$J,'2012Figures'!$C:$C,$A333,'2012Figures'!$E:$E,$B$1)</f>
        <v>0</v>
      </c>
      <c r="M333" s="50">
        <f>SUMIFS('2012Figures'!$J:$J,'2012Figures'!$C:$C,$A333,'2012Figures'!$B:$B,"BrokerToCy",'2012Figures'!$G:$G,"E1",'2012Figures'!$E:$E,$B$1)</f>
        <v>0</v>
      </c>
      <c r="N333" s="50">
        <f>SUMIFS('2012Figures'!$J:$J,'2012Figures'!$C:$C,$A333,'2012Figures'!$B:$B,"BrokerToCy",'2012Figures'!$G:$G,"P1",'2012Figures'!$E:$E,$B$1)</f>
        <v>0</v>
      </c>
      <c r="O333" s="50">
        <f>SUMIFS('2012Figures'!$J:$J,'2012Figures'!$C:$C,$A333,'2012Figures'!$B:$B,"CyToBroker",'2012Figures'!$G:$G,"E1",'2012Figures'!$E:$E,$B$1)</f>
        <v>0</v>
      </c>
      <c r="P333" s="50">
        <f>SUMIFS('2012Figures'!$J:$J,'2012Figures'!$C:$C,$A333,'2012Figures'!$B:$B,"CyToBroker",'2012Figures'!$G:$G,"P1",'2012Figures'!$E:$E,$B$1)</f>
        <v>0</v>
      </c>
      <c r="Q333" s="28"/>
      <c r="R333" s="46" t="str">
        <f t="shared" ref="R333:V396" si="31">IF(L333=0,"",ROUND(D333/L333-1,2))</f>
        <v/>
      </c>
      <c r="S333" s="46" t="str">
        <f t="shared" si="31"/>
        <v/>
      </c>
      <c r="T333" s="46" t="str">
        <f t="shared" si="31"/>
        <v/>
      </c>
      <c r="U333" s="46" t="str">
        <f t="shared" si="31"/>
        <v/>
      </c>
      <c r="V333" s="46" t="str">
        <f t="shared" si="31"/>
        <v/>
      </c>
    </row>
    <row r="334" spans="1:22" x14ac:dyDescent="0.2">
      <c r="A334" s="1">
        <v>303</v>
      </c>
      <c r="B334" s="1" t="s">
        <v>117</v>
      </c>
      <c r="C334" s="8">
        <v>1</v>
      </c>
      <c r="D334" s="29">
        <f>SUMIFS('2013Figures'!$J:$J,'2013Figures'!$C:$C,$A334,'2013Figures'!$H:$H,$B334,'2013Figures'!$I:$I,$C334,'2013Figures'!$E:$E,$B$1)</f>
        <v>0</v>
      </c>
      <c r="E334" s="9">
        <f>SUMIFS('2013Figures'!$J:$J,'2013Figures'!$C:$C,$A334,'2013Figures'!$H:$H,$B334,'2013Figures'!$I:$I,$C334,'2013Figures'!$B:$B,"BrokerToCy",'2013Figures'!$G:$G,"E1",'2013Figures'!$E:$E,$B$1)</f>
        <v>0</v>
      </c>
      <c r="F334" s="9">
        <f>SUMIFS('2013Figures'!$J:$J,'2013Figures'!$C:$C,$A334,'2013Figures'!$H:$H,$B334,'2013Figures'!$I:$I,$C334,'2013Figures'!$B:$B,"BrokerToCy",'2013Figures'!$G:$G,"P1",'2013Figures'!$E:$E,$B$1)</f>
        <v>0</v>
      </c>
      <c r="G334" s="9">
        <f>SUMIFS('2013Figures'!$J:$J,'2013Figures'!$C:$C,$A334,'2013Figures'!$H:$H,$B334,'2013Figures'!$I:$I,$C334,'2013Figures'!$B:$B,"CyToBroker",'2013Figures'!$G:$G,"E1",'2013Figures'!$E:$E,$B$1)</f>
        <v>0</v>
      </c>
      <c r="H334" s="9">
        <f>SUMIFS('2013Figures'!$J:$J,'2013Figures'!$C:$C,$A334,'2013Figures'!$H:$H,$B334,'2013Figures'!$I:$I,$C334,'2013Figures'!$B:$B,"CyToBroker",'2013Figures'!$G:$G,"P1",'2013Figures'!$E:$E,$B$1)</f>
        <v>0</v>
      </c>
      <c r="I334" s="30"/>
      <c r="J334" s="31">
        <v>200801</v>
      </c>
      <c r="K334" s="30"/>
      <c r="L334" s="42">
        <f>SUMIFS('2012Figures'!$J:$J,'2012Figures'!$C:$C,$A334,'2012Figures'!$H:$H,$B334,'2012Figures'!$I:$I,$C334,'2012Figures'!$E:$E,$B$1)</f>
        <v>0</v>
      </c>
      <c r="M334" s="52">
        <f>SUMIFS('2012Figures'!$J:$J,'2012Figures'!$C:$C,$A334,'2012Figures'!$H:$H,$B334,'2012Figures'!$I:$I,$C334,'2012Figures'!$B:$B,"BrokerToCy",'2012Figures'!$G:$G,"E1",'2012Figures'!$E:$E,$B$1)</f>
        <v>0</v>
      </c>
      <c r="N334" s="52">
        <f>SUMIFS('2012Figures'!$J:$J,'2012Figures'!$C:$C,$A334,'2012Figures'!$H:$H,$B334,'2012Figures'!$I:$I,$C334,'2012Figures'!$B:$B,"BrokerToCy",'2012Figures'!$G:$G,"P1",'2012Figures'!$E:$E,$B$1)</f>
        <v>0</v>
      </c>
      <c r="O334" s="52">
        <f>SUMIFS('2012Figures'!$J:$J,'2012Figures'!$C:$C,$A334,'2012Figures'!$H:$H,$B334,'2012Figures'!$I:$I,$C334,'2012Figures'!$B:$B,"CyToBroker",'2012Figures'!$G:$G,"E1",'2012Figures'!$E:$E,$B$1)</f>
        <v>0</v>
      </c>
      <c r="P334" s="52">
        <f>SUMIFS('2012Figures'!$J:$J,'2012Figures'!$C:$C,$A334,'2012Figures'!$H:$H,$B334,'2012Figures'!$I:$I,$C334,'2012Figures'!$B:$B,"CyToBroker",'2012Figures'!$G:$G,"P1",'2012Figures'!$E:$E,$B$1)</f>
        <v>0</v>
      </c>
      <c r="Q334" s="30"/>
      <c r="R334" s="46" t="str">
        <f t="shared" si="31"/>
        <v/>
      </c>
      <c r="S334" s="46" t="str">
        <f t="shared" si="31"/>
        <v/>
      </c>
      <c r="T334" s="46" t="str">
        <f t="shared" si="31"/>
        <v/>
      </c>
      <c r="U334" s="46" t="str">
        <f t="shared" si="31"/>
        <v/>
      </c>
      <c r="V334" s="46" t="str">
        <f t="shared" si="31"/>
        <v/>
      </c>
    </row>
    <row r="335" spans="1:22" x14ac:dyDescent="0.2">
      <c r="A335" s="1">
        <v>303</v>
      </c>
      <c r="B335" s="1" t="s">
        <v>117</v>
      </c>
      <c r="D335" s="29">
        <f>SUMIFS('2013Figures'!$J:$J,'2013Figures'!$C:$C,$A335,'2013Figures'!$I:$I,"",'2013Figures'!$E:$E,$B$1)</f>
        <v>0</v>
      </c>
      <c r="E335" s="9">
        <f>SUMIFS('2013Figures'!$J:$J,'2013Figures'!$C:$C,$A335,'2013Figures'!$I:$I,"",'2013Figures'!$B:$B,"BrokerToCy",'2013Figures'!$G:$G,"E1",'2013Figures'!$E:$E,$B$1)</f>
        <v>0</v>
      </c>
      <c r="F335" s="9">
        <f>SUMIFS('2013Figures'!$J:$J,'2013Figures'!$C:$C,$A335,'2013Figures'!$I:$I,"",'2013Figures'!$B:$B,"BrokerToCy",'2013Figures'!$G:$G,"P1",'2013Figures'!$E:$E,$B$1)</f>
        <v>0</v>
      </c>
      <c r="G335" s="9">
        <f>SUMIFS('2013Figures'!$J:$J,'2013Figures'!$C:$C,$A335,'2013Figures'!$I:$I,"",'2013Figures'!$B:$B,"CyToBroker",'2013Figures'!$G:$G,"E1",'2013Figures'!$E:$E,$B$1)</f>
        <v>0</v>
      </c>
      <c r="H335" s="9">
        <f>SUMIFS('2013Figures'!$J:$J,'2013Figures'!$C:$C,$A335,'2013Figures'!$I:$I,"",'2013Figures'!$B:$B,"CyToBroker",'2013Figures'!$G:$G,"P1",'2013Figures'!$E:$E,$B$1)</f>
        <v>0</v>
      </c>
      <c r="J335" s="8" t="s">
        <v>131</v>
      </c>
      <c r="L335" s="42">
        <f>SUMIFS('2012Figures'!$J:$J,'2012Figures'!$C:$C,$A335,'2012Figures'!$I:$I,"",'2012Figures'!$E:$E,$B$1)</f>
        <v>0</v>
      </c>
      <c r="M335" s="52">
        <f>SUMIFS('2012Figures'!$J:$J,'2012Figures'!$C:$C,$A335,'2012Figures'!$I:$I,"",'2012Figures'!$B:$B,"BrokerToCy",'2012Figures'!$G:$G,"E1",'2012Figures'!$E:$E,$B$1)</f>
        <v>0</v>
      </c>
      <c r="N335" s="52">
        <f>SUMIFS('2012Figures'!$J:$J,'2012Figures'!$C:$C,$A335,'2012Figures'!$I:$I,"",'2012Figures'!$B:$B,"BrokerToCy",'2012Figures'!$G:$G,"P1",'2012Figures'!$E:$E,$B$1)</f>
        <v>0</v>
      </c>
      <c r="O335" s="52">
        <f>SUMIFS('2012Figures'!$J:$J,'2012Figures'!$C:$C,$A335,'2012Figures'!$I:$I,"",'2012Figures'!$B:$B,"CyToBroker",'2012Figures'!$G:$G,"E1",'2012Figures'!$E:$E,$B$1)</f>
        <v>0</v>
      </c>
      <c r="P335" s="52">
        <f>SUMIFS('2012Figures'!$J:$J,'2012Figures'!$C:$C,$A335,'2012Figures'!$I:$I,"",'2012Figures'!$B:$B,"CyToBroker",'2012Figures'!$G:$G,"P1",'2012Figures'!$E:$E,$B$1)</f>
        <v>0</v>
      </c>
      <c r="R335" s="46" t="str">
        <f t="shared" si="31"/>
        <v/>
      </c>
      <c r="S335" s="46" t="str">
        <f t="shared" si="31"/>
        <v/>
      </c>
      <c r="T335" s="46" t="str">
        <f t="shared" si="31"/>
        <v/>
      </c>
      <c r="U335" s="46" t="str">
        <f t="shared" si="31"/>
        <v/>
      </c>
      <c r="V335" s="46" t="str">
        <f t="shared" si="31"/>
        <v/>
      </c>
    </row>
    <row r="336" spans="1:22" x14ac:dyDescent="0.2">
      <c r="A336" s="21"/>
      <c r="B336" s="21" t="s">
        <v>92</v>
      </c>
      <c r="C336" s="22"/>
      <c r="D336" s="23">
        <f>SUM(E336:H336)</f>
        <v>0</v>
      </c>
      <c r="E336" s="23">
        <f>SUM(E334:E335)</f>
        <v>0</v>
      </c>
      <c r="F336" s="23">
        <f>SUM(F334:F335)</f>
        <v>0</v>
      </c>
      <c r="G336" s="23">
        <f>SUM(G334:G335)</f>
        <v>0</v>
      </c>
      <c r="H336" s="23">
        <f>SUM(H334:H335)</f>
        <v>0</v>
      </c>
      <c r="I336" s="21"/>
      <c r="J336" s="22"/>
      <c r="K336" s="21"/>
      <c r="L336" s="43">
        <f>SUM(M336:P336)</f>
        <v>0</v>
      </c>
      <c r="M336" s="43">
        <f>SUM(M334:M335)</f>
        <v>0</v>
      </c>
      <c r="N336" s="43">
        <f>SUM(N334:N335)</f>
        <v>0</v>
      </c>
      <c r="O336" s="43">
        <f>SUM(O334:O335)</f>
        <v>0</v>
      </c>
      <c r="P336" s="43">
        <f>SUM(P334:P335)</f>
        <v>0</v>
      </c>
      <c r="Q336" s="21"/>
      <c r="R336" s="21"/>
      <c r="S336" s="21"/>
      <c r="T336" s="21"/>
      <c r="U336" s="21"/>
      <c r="V336" s="21"/>
    </row>
    <row r="337" spans="1:22" x14ac:dyDescent="0.2">
      <c r="A337" s="28">
        <v>304</v>
      </c>
      <c r="B337" s="28" t="s">
        <v>118</v>
      </c>
      <c r="C337" s="17" t="s">
        <v>88</v>
      </c>
      <c r="D337" s="18">
        <f>SUMIFS('2013Figures'!$J:$J,'2013Figures'!$C:$C,$A337,'2013Figures'!$E:$E,$B$1)</f>
        <v>0</v>
      </c>
      <c r="E337" s="18">
        <f>SUMIFS('2013Figures'!$J:$J,'2013Figures'!$C:$C,$A337,'2013Figures'!$B:$B,"BrokerToCy",'2013Figures'!$G:$G,"E1",'2013Figures'!$E:$E,$B$1)</f>
        <v>0</v>
      </c>
      <c r="F337" s="18">
        <f>SUMIFS('2013Figures'!$J:$J,'2013Figures'!$C:$C,$A337,'2013Figures'!$B:$B,"BrokerToCy",'2013Figures'!$G:$G,"P1",'2013Figures'!$E:$E,$B$1)</f>
        <v>0</v>
      </c>
      <c r="G337" s="18">
        <f>SUMIFS('2013Figures'!$J:$J,'2013Figures'!$C:$C,$A337,'2013Figures'!$B:$B,"CyToBroker",'2013Figures'!$G:$G,"E1",'2013Figures'!$E:$E,$B$1)</f>
        <v>0</v>
      </c>
      <c r="H337" s="18">
        <f>SUMIFS('2013Figures'!$J:$J,'2013Figures'!$C:$C,$A337,'2013Figures'!$B:$B,"CyToBroker",'2013Figures'!$G:$G,"P1",'2013Figures'!$E:$E,$B$1)</f>
        <v>0</v>
      </c>
      <c r="I337" s="28"/>
      <c r="J337" s="17"/>
      <c r="K337" s="28"/>
      <c r="L337" s="50">
        <f>SUMIFS('2012Figures'!$J:$J,'2012Figures'!$C:$C,$A337,'2012Figures'!$E:$E,$B$1)</f>
        <v>0</v>
      </c>
      <c r="M337" s="50">
        <f>SUMIFS('2012Figures'!$J:$J,'2012Figures'!$C:$C,$A337,'2012Figures'!$B:$B,"BrokerToCy",'2012Figures'!$G:$G,"E1",'2012Figures'!$E:$E,$B$1)</f>
        <v>0</v>
      </c>
      <c r="N337" s="50">
        <f>SUMIFS('2012Figures'!$J:$J,'2012Figures'!$C:$C,$A337,'2012Figures'!$B:$B,"BrokerToCy",'2012Figures'!$G:$G,"P1",'2012Figures'!$E:$E,$B$1)</f>
        <v>0</v>
      </c>
      <c r="O337" s="50">
        <f>SUMIFS('2012Figures'!$J:$J,'2012Figures'!$C:$C,$A337,'2012Figures'!$B:$B,"CyToBroker",'2012Figures'!$G:$G,"E1",'2012Figures'!$E:$E,$B$1)</f>
        <v>0</v>
      </c>
      <c r="P337" s="50">
        <f>SUMIFS('2012Figures'!$J:$J,'2012Figures'!$C:$C,$A337,'2012Figures'!$B:$B,"CyToBroker",'2012Figures'!$G:$G,"P1",'2012Figures'!$E:$E,$B$1)</f>
        <v>0</v>
      </c>
      <c r="Q337" s="28"/>
      <c r="R337" s="46" t="str">
        <f t="shared" ref="R337:V400" si="32">IF(L337=0,"",ROUND(D337/L337-1,2))</f>
        <v/>
      </c>
      <c r="S337" s="46" t="str">
        <f t="shared" si="32"/>
        <v/>
      </c>
      <c r="T337" s="46" t="str">
        <f t="shared" si="32"/>
        <v/>
      </c>
      <c r="U337" s="46" t="str">
        <f t="shared" si="32"/>
        <v/>
      </c>
      <c r="V337" s="46" t="str">
        <f t="shared" si="32"/>
        <v/>
      </c>
    </row>
    <row r="338" spans="1:22" x14ac:dyDescent="0.2">
      <c r="A338" s="1">
        <v>304</v>
      </c>
      <c r="B338" s="1" t="s">
        <v>118</v>
      </c>
      <c r="C338" s="8">
        <v>4</v>
      </c>
      <c r="D338" s="29">
        <f>SUMIFS('2013Figures'!$J:$J,'2013Figures'!$C:$C,$A338,'2013Figures'!$H:$H,$B338,'2013Figures'!$I:$I,$C338,'2013Figures'!$E:$E,$B$1)</f>
        <v>0</v>
      </c>
      <c r="E338" s="9">
        <f>SUMIFS('2013Figures'!$J:$J,'2013Figures'!$C:$C,$A338,'2013Figures'!$H:$H,$B338,'2013Figures'!$I:$I,$C338,'2013Figures'!$B:$B,"BrokerToCy",'2013Figures'!$G:$G,"E1",'2013Figures'!$E:$E,$B$1)</f>
        <v>0</v>
      </c>
      <c r="F338" s="9">
        <f>SUMIFS('2013Figures'!$J:$J,'2013Figures'!$C:$C,$A338,'2013Figures'!$H:$H,$B338,'2013Figures'!$I:$I,$C338,'2013Figures'!$B:$B,"BrokerToCy",'2013Figures'!$G:$G,"P1",'2013Figures'!$E:$E,$B$1)</f>
        <v>0</v>
      </c>
      <c r="G338" s="9">
        <f>SUMIFS('2013Figures'!$J:$J,'2013Figures'!$C:$C,$A338,'2013Figures'!$H:$H,$B338,'2013Figures'!$I:$I,$C338,'2013Figures'!$B:$B,"CyToBroker",'2013Figures'!$G:$G,"E1",'2013Figures'!$E:$E,$B$1)</f>
        <v>0</v>
      </c>
      <c r="H338" s="9">
        <f>SUMIFS('2013Figures'!$J:$J,'2013Figures'!$C:$C,$A338,'2013Figures'!$H:$H,$B338,'2013Figures'!$I:$I,$C338,'2013Figures'!$B:$B,"CyToBroker",'2013Figures'!$G:$G,"P1",'2013Figures'!$E:$E,$B$1)</f>
        <v>0</v>
      </c>
      <c r="I338" s="30"/>
      <c r="J338" s="31">
        <v>201501</v>
      </c>
      <c r="K338" s="30"/>
      <c r="L338" s="42">
        <f>SUMIFS('2012Figures'!$J:$J,'2012Figures'!$C:$C,$A338,'2012Figures'!$H:$H,$B338,'2012Figures'!$I:$I,$C338,'2012Figures'!$E:$E,$B$1)</f>
        <v>0</v>
      </c>
      <c r="M338" s="52">
        <f>SUMIFS('2012Figures'!$J:$J,'2012Figures'!$C:$C,$A338,'2012Figures'!$H:$H,$B338,'2012Figures'!$I:$I,$C338,'2012Figures'!$B:$B,"BrokerToCy",'2012Figures'!$G:$G,"E1",'2012Figures'!$E:$E,$B$1)</f>
        <v>0</v>
      </c>
      <c r="N338" s="52">
        <f>SUMIFS('2012Figures'!$J:$J,'2012Figures'!$C:$C,$A338,'2012Figures'!$H:$H,$B338,'2012Figures'!$I:$I,$C338,'2012Figures'!$B:$B,"BrokerToCy",'2012Figures'!$G:$G,"P1",'2012Figures'!$E:$E,$B$1)</f>
        <v>0</v>
      </c>
      <c r="O338" s="52">
        <f>SUMIFS('2012Figures'!$J:$J,'2012Figures'!$C:$C,$A338,'2012Figures'!$H:$H,$B338,'2012Figures'!$I:$I,$C338,'2012Figures'!$B:$B,"CyToBroker",'2012Figures'!$G:$G,"E1",'2012Figures'!$E:$E,$B$1)</f>
        <v>0</v>
      </c>
      <c r="P338" s="52">
        <f>SUMIFS('2012Figures'!$J:$J,'2012Figures'!$C:$C,$A338,'2012Figures'!$H:$H,$B338,'2012Figures'!$I:$I,$C338,'2012Figures'!$B:$B,"CyToBroker",'2012Figures'!$G:$G,"P1",'2012Figures'!$E:$E,$B$1)</f>
        <v>0</v>
      </c>
      <c r="Q338" s="30"/>
      <c r="R338" s="46" t="str">
        <f t="shared" si="32"/>
        <v/>
      </c>
      <c r="S338" s="46" t="str">
        <f t="shared" si="32"/>
        <v/>
      </c>
      <c r="T338" s="46" t="str">
        <f t="shared" si="32"/>
        <v/>
      </c>
      <c r="U338" s="46" t="str">
        <f t="shared" si="32"/>
        <v/>
      </c>
      <c r="V338" s="46" t="str">
        <f t="shared" si="32"/>
        <v/>
      </c>
    </row>
    <row r="339" spans="1:22" x14ac:dyDescent="0.2">
      <c r="A339" s="1">
        <v>304</v>
      </c>
      <c r="B339" s="1" t="s">
        <v>118</v>
      </c>
      <c r="C339" s="8">
        <v>3</v>
      </c>
      <c r="D339" s="29">
        <f>SUMIFS('2013Figures'!$J:$J,'2013Figures'!$C:$C,$A339,'2013Figures'!$H:$H,$B339,'2013Figures'!$I:$I,$C339,'2013Figures'!$E:$E,$B$1)</f>
        <v>0</v>
      </c>
      <c r="E339" s="9">
        <f>SUMIFS('2013Figures'!$J:$J,'2013Figures'!$C:$C,$A339,'2013Figures'!$H:$H,$B339,'2013Figures'!$I:$I,$C339,'2013Figures'!$B:$B,"BrokerToCy",'2013Figures'!$G:$G,"E1",'2013Figures'!$E:$E,$B$1)</f>
        <v>0</v>
      </c>
      <c r="F339" s="9">
        <f>SUMIFS('2013Figures'!$J:$J,'2013Figures'!$C:$C,$A339,'2013Figures'!$H:$H,$B339,'2013Figures'!$I:$I,$C339,'2013Figures'!$B:$B,"BrokerToCy",'2013Figures'!$G:$G,"P1",'2013Figures'!$E:$E,$B$1)</f>
        <v>0</v>
      </c>
      <c r="G339" s="9">
        <f>SUMIFS('2013Figures'!$J:$J,'2013Figures'!$C:$C,$A339,'2013Figures'!$H:$H,$B339,'2013Figures'!$I:$I,$C339,'2013Figures'!$B:$B,"CyToBroker",'2013Figures'!$G:$G,"E1",'2013Figures'!$E:$E,$B$1)</f>
        <v>0</v>
      </c>
      <c r="H339" s="9">
        <f>SUMIFS('2013Figures'!$J:$J,'2013Figures'!$C:$C,$A339,'2013Figures'!$H:$H,$B339,'2013Figures'!$I:$I,$C339,'2013Figures'!$B:$B,"CyToBroker",'2013Figures'!$G:$G,"P1",'2013Figures'!$E:$E,$B$1)</f>
        <v>0</v>
      </c>
      <c r="I339" s="30"/>
      <c r="J339" s="31">
        <v>201301</v>
      </c>
      <c r="K339" s="30"/>
      <c r="L339" s="42">
        <f>SUMIFS('2012Figures'!$J:$J,'2012Figures'!$C:$C,$A339,'2012Figures'!$H:$H,$B339,'2012Figures'!$I:$I,$C339,'2012Figures'!$E:$E,$B$1)</f>
        <v>0</v>
      </c>
      <c r="M339" s="52">
        <f>SUMIFS('2012Figures'!$J:$J,'2012Figures'!$C:$C,$A339,'2012Figures'!$H:$H,$B339,'2012Figures'!$I:$I,$C339,'2012Figures'!$B:$B,"BrokerToCy",'2012Figures'!$G:$G,"E1",'2012Figures'!$E:$E,$B$1)</f>
        <v>0</v>
      </c>
      <c r="N339" s="52">
        <f>SUMIFS('2012Figures'!$J:$J,'2012Figures'!$C:$C,$A339,'2012Figures'!$H:$H,$B339,'2012Figures'!$I:$I,$C339,'2012Figures'!$B:$B,"BrokerToCy",'2012Figures'!$G:$G,"P1",'2012Figures'!$E:$E,$B$1)</f>
        <v>0</v>
      </c>
      <c r="O339" s="52">
        <f>SUMIFS('2012Figures'!$J:$J,'2012Figures'!$C:$C,$A339,'2012Figures'!$H:$H,$B339,'2012Figures'!$I:$I,$C339,'2012Figures'!$B:$B,"CyToBroker",'2012Figures'!$G:$G,"E1",'2012Figures'!$E:$E,$B$1)</f>
        <v>0</v>
      </c>
      <c r="P339" s="52">
        <f>SUMIFS('2012Figures'!$J:$J,'2012Figures'!$C:$C,$A339,'2012Figures'!$H:$H,$B339,'2012Figures'!$I:$I,$C339,'2012Figures'!$B:$B,"CyToBroker",'2012Figures'!$G:$G,"P1",'2012Figures'!$E:$E,$B$1)</f>
        <v>0</v>
      </c>
      <c r="Q339" s="30"/>
      <c r="R339" s="46" t="str">
        <f t="shared" si="32"/>
        <v/>
      </c>
      <c r="S339" s="46" t="str">
        <f t="shared" si="32"/>
        <v/>
      </c>
      <c r="T339" s="46" t="str">
        <f t="shared" si="32"/>
        <v/>
      </c>
      <c r="U339" s="46" t="str">
        <f t="shared" si="32"/>
        <v/>
      </c>
      <c r="V339" s="46" t="str">
        <f t="shared" si="32"/>
        <v/>
      </c>
    </row>
    <row r="340" spans="1:22" x14ac:dyDescent="0.2">
      <c r="A340" s="1">
        <v>304</v>
      </c>
      <c r="B340" s="1" t="s">
        <v>118</v>
      </c>
      <c r="C340" s="8">
        <v>2</v>
      </c>
      <c r="D340" s="29">
        <f>SUMIFS('2013Figures'!$J:$J,'2013Figures'!$C:$C,$A340,'2013Figures'!$H:$H,$B340,'2013Figures'!$I:$I,$C340,'2013Figures'!$E:$E,$B$1)</f>
        <v>0</v>
      </c>
      <c r="E340" s="9">
        <f>SUMIFS('2013Figures'!$J:$J,'2013Figures'!$C:$C,$A340,'2013Figures'!$H:$H,$B340,'2013Figures'!$I:$I,$C340,'2013Figures'!$B:$B,"BrokerToCy",'2013Figures'!$G:$G,"E1",'2013Figures'!$E:$E,$B$1)</f>
        <v>0</v>
      </c>
      <c r="F340" s="9">
        <f>SUMIFS('2013Figures'!$J:$J,'2013Figures'!$C:$C,$A340,'2013Figures'!$H:$H,$B340,'2013Figures'!$I:$I,$C340,'2013Figures'!$B:$B,"BrokerToCy",'2013Figures'!$G:$G,"P1",'2013Figures'!$E:$E,$B$1)</f>
        <v>0</v>
      </c>
      <c r="G340" s="9">
        <f>SUMIFS('2013Figures'!$J:$J,'2013Figures'!$C:$C,$A340,'2013Figures'!$H:$H,$B340,'2013Figures'!$I:$I,$C340,'2013Figures'!$B:$B,"CyToBroker",'2013Figures'!$G:$G,"E1",'2013Figures'!$E:$E,$B$1)</f>
        <v>0</v>
      </c>
      <c r="H340" s="9">
        <f>SUMIFS('2013Figures'!$J:$J,'2013Figures'!$C:$C,$A340,'2013Figures'!$H:$H,$B340,'2013Figures'!$I:$I,$C340,'2013Figures'!$B:$B,"CyToBroker",'2013Figures'!$G:$G,"P1",'2013Figures'!$E:$E,$B$1)</f>
        <v>0</v>
      </c>
      <c r="J340" s="8">
        <v>200801</v>
      </c>
      <c r="L340" s="42">
        <f>SUMIFS('2012Figures'!$J:$J,'2012Figures'!$C:$C,$A340,'2012Figures'!$H:$H,$B340,'2012Figures'!$I:$I,$C340,'2012Figures'!$E:$E,$B$1)</f>
        <v>0</v>
      </c>
      <c r="M340" s="52">
        <f>SUMIFS('2012Figures'!$J:$J,'2012Figures'!$C:$C,$A340,'2012Figures'!$H:$H,$B340,'2012Figures'!$I:$I,$C340,'2012Figures'!$B:$B,"BrokerToCy",'2012Figures'!$G:$G,"E1",'2012Figures'!$E:$E,$B$1)</f>
        <v>0</v>
      </c>
      <c r="N340" s="52">
        <f>SUMIFS('2012Figures'!$J:$J,'2012Figures'!$C:$C,$A340,'2012Figures'!$H:$H,$B340,'2012Figures'!$I:$I,$C340,'2012Figures'!$B:$B,"BrokerToCy",'2012Figures'!$G:$G,"P1",'2012Figures'!$E:$E,$B$1)</f>
        <v>0</v>
      </c>
      <c r="O340" s="52">
        <f>SUMIFS('2012Figures'!$J:$J,'2012Figures'!$C:$C,$A340,'2012Figures'!$H:$H,$B340,'2012Figures'!$I:$I,$C340,'2012Figures'!$B:$B,"CyToBroker",'2012Figures'!$G:$G,"E1",'2012Figures'!$E:$E,$B$1)</f>
        <v>0</v>
      </c>
      <c r="P340" s="52">
        <f>SUMIFS('2012Figures'!$J:$J,'2012Figures'!$C:$C,$A340,'2012Figures'!$H:$H,$B340,'2012Figures'!$I:$I,$C340,'2012Figures'!$B:$B,"CyToBroker",'2012Figures'!$G:$G,"P1",'2012Figures'!$E:$E,$B$1)</f>
        <v>0</v>
      </c>
      <c r="R340" s="46" t="str">
        <f t="shared" si="32"/>
        <v/>
      </c>
      <c r="S340" s="46" t="str">
        <f t="shared" si="32"/>
        <v/>
      </c>
      <c r="T340" s="46" t="str">
        <f t="shared" si="32"/>
        <v/>
      </c>
      <c r="U340" s="46" t="str">
        <f t="shared" si="32"/>
        <v/>
      </c>
      <c r="V340" s="46" t="str">
        <f t="shared" si="32"/>
        <v/>
      </c>
    </row>
    <row r="341" spans="1:22" x14ac:dyDescent="0.2">
      <c r="A341" s="1">
        <v>304</v>
      </c>
      <c r="B341" s="1" t="s">
        <v>118</v>
      </c>
      <c r="C341" s="8">
        <v>1</v>
      </c>
      <c r="D341" s="29">
        <f>SUMIFS('2013Figures'!$J:$J,'2013Figures'!$C:$C,$A341,'2013Figures'!$H:$H,$B341,'2013Figures'!$I:$I,$C341,'2013Figures'!$E:$E,$B$1)</f>
        <v>0</v>
      </c>
      <c r="E341" s="9">
        <f>SUMIFS('2013Figures'!$J:$J,'2013Figures'!$C:$C,$A341,'2013Figures'!$H:$H,$B341,'2013Figures'!$I:$I,$C341,'2013Figures'!$B:$B,"BrokerToCy",'2013Figures'!$G:$G,"E1",'2013Figures'!$E:$E,$B$1)</f>
        <v>0</v>
      </c>
      <c r="F341" s="9">
        <f>SUMIFS('2013Figures'!$J:$J,'2013Figures'!$C:$C,$A341,'2013Figures'!$H:$H,$B341,'2013Figures'!$I:$I,$C341,'2013Figures'!$B:$B,"BrokerToCy",'2013Figures'!$G:$G,"P1",'2013Figures'!$E:$E,$B$1)</f>
        <v>0</v>
      </c>
      <c r="G341" s="9">
        <f>SUMIFS('2013Figures'!$J:$J,'2013Figures'!$C:$C,$A341,'2013Figures'!$H:$H,$B341,'2013Figures'!$I:$I,$C341,'2013Figures'!$B:$B,"CyToBroker",'2013Figures'!$G:$G,"E1",'2013Figures'!$E:$E,$B$1)</f>
        <v>0</v>
      </c>
      <c r="H341" s="9">
        <f>SUMIFS('2013Figures'!$J:$J,'2013Figures'!$C:$C,$A341,'2013Figures'!$H:$H,$B341,'2013Figures'!$I:$I,$C341,'2013Figures'!$B:$B,"CyToBroker",'2013Figures'!$G:$G,"P1",'2013Figures'!$E:$E,$B$1)</f>
        <v>0</v>
      </c>
      <c r="J341" s="8" t="s">
        <v>131</v>
      </c>
      <c r="L341" s="42">
        <f>SUMIFS('2012Figures'!$J:$J,'2012Figures'!$C:$C,$A341,'2012Figures'!$H:$H,$B341,'2012Figures'!$I:$I,$C341,'2012Figures'!$E:$E,$B$1)</f>
        <v>0</v>
      </c>
      <c r="M341" s="52">
        <f>SUMIFS('2012Figures'!$J:$J,'2012Figures'!$C:$C,$A341,'2012Figures'!$H:$H,$B341,'2012Figures'!$I:$I,$C341,'2012Figures'!$B:$B,"BrokerToCy",'2012Figures'!$G:$G,"E1",'2012Figures'!$E:$E,$B$1)</f>
        <v>0</v>
      </c>
      <c r="N341" s="52">
        <f>SUMIFS('2012Figures'!$J:$J,'2012Figures'!$C:$C,$A341,'2012Figures'!$H:$H,$B341,'2012Figures'!$I:$I,$C341,'2012Figures'!$B:$B,"BrokerToCy",'2012Figures'!$G:$G,"P1",'2012Figures'!$E:$E,$B$1)</f>
        <v>0</v>
      </c>
      <c r="O341" s="52">
        <f>SUMIFS('2012Figures'!$J:$J,'2012Figures'!$C:$C,$A341,'2012Figures'!$H:$H,$B341,'2012Figures'!$I:$I,$C341,'2012Figures'!$B:$B,"CyToBroker",'2012Figures'!$G:$G,"E1",'2012Figures'!$E:$E,$B$1)</f>
        <v>0</v>
      </c>
      <c r="P341" s="52">
        <f>SUMIFS('2012Figures'!$J:$J,'2012Figures'!$C:$C,$A341,'2012Figures'!$H:$H,$B341,'2012Figures'!$I:$I,$C341,'2012Figures'!$B:$B,"CyToBroker",'2012Figures'!$G:$G,"P1",'2012Figures'!$E:$E,$B$1)</f>
        <v>0</v>
      </c>
      <c r="R341" s="46" t="str">
        <f t="shared" si="32"/>
        <v/>
      </c>
      <c r="S341" s="46" t="str">
        <f t="shared" si="32"/>
        <v/>
      </c>
      <c r="T341" s="46" t="str">
        <f t="shared" si="32"/>
        <v/>
      </c>
      <c r="U341" s="46" t="str">
        <f t="shared" si="32"/>
        <v/>
      </c>
      <c r="V341" s="46" t="str">
        <f t="shared" si="32"/>
        <v/>
      </c>
    </row>
    <row r="342" spans="1:22" x14ac:dyDescent="0.2">
      <c r="A342" s="1">
        <v>304</v>
      </c>
      <c r="B342" s="1" t="s">
        <v>118</v>
      </c>
      <c r="D342" s="29">
        <f>SUMIFS('2013Figures'!$J:$J,'2013Figures'!$C:$C,$A342,'2013Figures'!$I:$I,"",'2013Figures'!$E:$E,$B$1)</f>
        <v>0</v>
      </c>
      <c r="E342" s="9">
        <f>SUMIFS('2013Figures'!$J:$J,'2013Figures'!$C:$C,$A342,'2013Figures'!$I:$I,"",'2013Figures'!$B:$B,"BrokerToCy",'2013Figures'!$G:$G,"E1",'2013Figures'!$E:$E,$B$1)</f>
        <v>0</v>
      </c>
      <c r="F342" s="9">
        <f>SUMIFS('2013Figures'!$J:$J,'2013Figures'!$C:$C,$A342,'2013Figures'!$I:$I,"",'2013Figures'!$B:$B,"BrokerToCy",'2013Figures'!$G:$G,"P1",'2013Figures'!$E:$E,$B$1)</f>
        <v>0</v>
      </c>
      <c r="G342" s="9">
        <f>SUMIFS('2013Figures'!$J:$J,'2013Figures'!$C:$C,$A342,'2013Figures'!$I:$I,"",'2013Figures'!$B:$B,"CyToBroker",'2013Figures'!$G:$G,"E1",'2013Figures'!$E:$E,$B$1)</f>
        <v>0</v>
      </c>
      <c r="H342" s="9">
        <f>SUMIFS('2013Figures'!$J:$J,'2013Figures'!$C:$C,$A342,'2013Figures'!$I:$I,"",'2013Figures'!$B:$B,"CyToBroker",'2013Figures'!$G:$G,"P1",'2013Figures'!$E:$E,$B$1)</f>
        <v>0</v>
      </c>
      <c r="J342" s="8" t="s">
        <v>131</v>
      </c>
      <c r="L342" s="42">
        <f>SUMIFS('2012Figures'!$J:$J,'2012Figures'!$C:$C,$A342,'2012Figures'!$I:$I,"",'2012Figures'!$E:$E,$B$1)</f>
        <v>0</v>
      </c>
      <c r="M342" s="52">
        <f>SUMIFS('2012Figures'!$J:$J,'2012Figures'!$C:$C,$A342,'2012Figures'!$I:$I,"",'2012Figures'!$B:$B,"BrokerToCy",'2012Figures'!$G:$G,"E1",'2012Figures'!$E:$E,$B$1)</f>
        <v>0</v>
      </c>
      <c r="N342" s="52">
        <f>SUMIFS('2012Figures'!$J:$J,'2012Figures'!$C:$C,$A342,'2012Figures'!$I:$I,"",'2012Figures'!$B:$B,"BrokerToCy",'2012Figures'!$G:$G,"P1",'2012Figures'!$E:$E,$B$1)</f>
        <v>0</v>
      </c>
      <c r="O342" s="52">
        <f>SUMIFS('2012Figures'!$J:$J,'2012Figures'!$C:$C,$A342,'2012Figures'!$I:$I,"",'2012Figures'!$B:$B,"CyToBroker",'2012Figures'!$G:$G,"E1",'2012Figures'!$E:$E,$B$1)</f>
        <v>0</v>
      </c>
      <c r="P342" s="52">
        <f>SUMIFS('2012Figures'!$J:$J,'2012Figures'!$C:$C,$A342,'2012Figures'!$I:$I,"",'2012Figures'!$B:$B,"CyToBroker",'2012Figures'!$G:$G,"P1",'2012Figures'!$E:$E,$B$1)</f>
        <v>0</v>
      </c>
      <c r="R342" s="46" t="str">
        <f t="shared" si="32"/>
        <v/>
      </c>
      <c r="S342" s="46" t="str">
        <f t="shared" si="32"/>
        <v/>
      </c>
      <c r="T342" s="46" t="str">
        <f t="shared" si="32"/>
        <v/>
      </c>
      <c r="U342" s="46" t="str">
        <f t="shared" si="32"/>
        <v/>
      </c>
      <c r="V342" s="46" t="str">
        <f t="shared" si="32"/>
        <v/>
      </c>
    </row>
    <row r="343" spans="1:22" x14ac:dyDescent="0.2">
      <c r="A343" s="21"/>
      <c r="B343" s="21" t="s">
        <v>92</v>
      </c>
      <c r="C343" s="22"/>
      <c r="D343" s="23">
        <f>SUM(E343:H343)</f>
        <v>0</v>
      </c>
      <c r="E343" s="23">
        <f>SUM(E338:E342)</f>
        <v>0</v>
      </c>
      <c r="F343" s="23">
        <f>SUM(F338:F342)</f>
        <v>0</v>
      </c>
      <c r="G343" s="23">
        <f>SUM(G338:G342)</f>
        <v>0</v>
      </c>
      <c r="H343" s="23">
        <f>SUM(H338:H342)</f>
        <v>0</v>
      </c>
      <c r="I343" s="21"/>
      <c r="J343" s="22"/>
      <c r="K343" s="21"/>
      <c r="L343" s="43">
        <f>SUM(M343:P343)</f>
        <v>0</v>
      </c>
      <c r="M343" s="43">
        <f>SUM(M338:M342)</f>
        <v>0</v>
      </c>
      <c r="N343" s="43">
        <f>SUM(N338:N342)</f>
        <v>0</v>
      </c>
      <c r="O343" s="43">
        <f>SUM(O338:O342)</f>
        <v>0</v>
      </c>
      <c r="P343" s="43">
        <f>SUM(P338:P342)</f>
        <v>0</v>
      </c>
      <c r="Q343" s="21"/>
      <c r="R343" s="21"/>
      <c r="S343" s="21"/>
      <c r="T343" s="21"/>
      <c r="U343" s="21"/>
      <c r="V343" s="21"/>
    </row>
    <row r="344" spans="1:22" x14ac:dyDescent="0.2">
      <c r="A344" s="28">
        <v>305</v>
      </c>
      <c r="B344" s="28" t="s">
        <v>119</v>
      </c>
      <c r="C344" s="17" t="s">
        <v>88</v>
      </c>
      <c r="D344" s="18">
        <f>SUMIFS('2013Figures'!$J:$J,'2013Figures'!$C:$C,$A344,'2013Figures'!$E:$E,$B$1)</f>
        <v>0</v>
      </c>
      <c r="E344" s="18">
        <f>SUMIFS('2013Figures'!$J:$J,'2013Figures'!$C:$C,$A344,'2013Figures'!$B:$B,"BrokerToCy",'2013Figures'!$G:$G,"E1",'2013Figures'!$E:$E,$B$1)</f>
        <v>0</v>
      </c>
      <c r="F344" s="18">
        <f>SUMIFS('2013Figures'!$J:$J,'2013Figures'!$C:$C,$A344,'2013Figures'!$B:$B,"BrokerToCy",'2013Figures'!$G:$G,"P1",'2013Figures'!$E:$E,$B$1)</f>
        <v>0</v>
      </c>
      <c r="G344" s="18">
        <f>SUMIFS('2013Figures'!$J:$J,'2013Figures'!$C:$C,$A344,'2013Figures'!$B:$B,"CyToBroker",'2013Figures'!$G:$G,"E1",'2013Figures'!$E:$E,$B$1)</f>
        <v>0</v>
      </c>
      <c r="H344" s="18">
        <f>SUMIFS('2013Figures'!$J:$J,'2013Figures'!$C:$C,$A344,'2013Figures'!$B:$B,"CyToBroker",'2013Figures'!$G:$G,"P1",'2013Figures'!$E:$E,$B$1)</f>
        <v>0</v>
      </c>
      <c r="I344" s="28"/>
      <c r="J344" s="17"/>
      <c r="K344" s="28"/>
      <c r="L344" s="50">
        <f>SUMIFS('2012Figures'!$J:$J,'2012Figures'!$C:$C,$A344,'2012Figures'!$E:$E,$B$1)</f>
        <v>0</v>
      </c>
      <c r="M344" s="50">
        <f>SUMIFS('2012Figures'!$J:$J,'2012Figures'!$C:$C,$A344,'2012Figures'!$B:$B,"BrokerToCy",'2012Figures'!$G:$G,"E1",'2012Figures'!$E:$E,$B$1)</f>
        <v>0</v>
      </c>
      <c r="N344" s="50">
        <f>SUMIFS('2012Figures'!$J:$J,'2012Figures'!$C:$C,$A344,'2012Figures'!$B:$B,"BrokerToCy",'2012Figures'!$G:$G,"P1",'2012Figures'!$E:$E,$B$1)</f>
        <v>0</v>
      </c>
      <c r="O344" s="50">
        <f>SUMIFS('2012Figures'!$J:$J,'2012Figures'!$C:$C,$A344,'2012Figures'!$B:$B,"CyToBroker",'2012Figures'!$G:$G,"E1",'2012Figures'!$E:$E,$B$1)</f>
        <v>0</v>
      </c>
      <c r="P344" s="50">
        <f>SUMIFS('2012Figures'!$J:$J,'2012Figures'!$C:$C,$A344,'2012Figures'!$B:$B,"CyToBroker",'2012Figures'!$G:$G,"P1",'2012Figures'!$E:$E,$B$1)</f>
        <v>0</v>
      </c>
      <c r="Q344" s="28"/>
      <c r="R344" s="46" t="str">
        <f t="shared" ref="R344:V408" si="33">IF(L344=0,"",ROUND(D344/L344-1,2))</f>
        <v/>
      </c>
      <c r="S344" s="46" t="str">
        <f t="shared" si="33"/>
        <v/>
      </c>
      <c r="T344" s="46" t="str">
        <f t="shared" si="33"/>
        <v/>
      </c>
      <c r="U344" s="46" t="str">
        <f t="shared" si="33"/>
        <v/>
      </c>
      <c r="V344" s="46" t="str">
        <f t="shared" si="33"/>
        <v/>
      </c>
    </row>
    <row r="345" spans="1:22" x14ac:dyDescent="0.2">
      <c r="A345" s="1">
        <v>305</v>
      </c>
      <c r="B345" s="1" t="s">
        <v>119</v>
      </c>
      <c r="C345" s="8">
        <v>1</v>
      </c>
      <c r="D345" s="29">
        <f>SUMIFS('2013Figures'!$J:$J,'2013Figures'!$C:$C,$A345,'2013Figures'!$H:$H,$B345,'2013Figures'!$I:$I,$C345,'2013Figures'!$E:$E,$B$1)</f>
        <v>0</v>
      </c>
      <c r="E345" s="9">
        <f>SUMIFS('2013Figures'!$J:$J,'2013Figures'!$C:$C,$A345,'2013Figures'!$H:$H,$B345,'2013Figures'!$I:$I,$C345,'2013Figures'!$B:$B,"BrokerToCy",'2013Figures'!$G:$G,"E1",'2013Figures'!$E:$E,$B$1)</f>
        <v>0</v>
      </c>
      <c r="F345" s="9">
        <f>SUMIFS('2013Figures'!$J:$J,'2013Figures'!$C:$C,$A345,'2013Figures'!$H:$H,$B345,'2013Figures'!$I:$I,$C345,'2013Figures'!$B:$B,"BrokerToCy",'2013Figures'!$G:$G,"P1",'2013Figures'!$E:$E,$B$1)</f>
        <v>0</v>
      </c>
      <c r="G345" s="9">
        <f>SUMIFS('2013Figures'!$J:$J,'2013Figures'!$C:$C,$A345,'2013Figures'!$H:$H,$B345,'2013Figures'!$I:$I,$C345,'2013Figures'!$B:$B,"CyToBroker",'2013Figures'!$G:$G,"E1",'2013Figures'!$E:$E,$B$1)</f>
        <v>0</v>
      </c>
      <c r="H345" s="9">
        <f>SUMIFS('2013Figures'!$J:$J,'2013Figures'!$C:$C,$A345,'2013Figures'!$H:$H,$B345,'2013Figures'!$I:$I,$C345,'2013Figures'!$B:$B,"CyToBroker",'2013Figures'!$G:$G,"P1",'2013Figures'!$E:$E,$B$1)</f>
        <v>0</v>
      </c>
      <c r="J345" s="8" t="s">
        <v>131</v>
      </c>
      <c r="L345" s="42">
        <f>SUMIFS('2012Figures'!$J:$J,'2012Figures'!$C:$C,$A345,'2012Figures'!$H:$H,$B345,'2012Figures'!$I:$I,$C345,'2012Figures'!$E:$E,$B$1)</f>
        <v>0</v>
      </c>
      <c r="M345" s="52">
        <f>SUMIFS('2012Figures'!$J:$J,'2012Figures'!$C:$C,$A345,'2012Figures'!$H:$H,$B345,'2012Figures'!$I:$I,$C345,'2012Figures'!$B:$B,"BrokerToCy",'2012Figures'!$G:$G,"E1",'2012Figures'!$E:$E,$B$1)</f>
        <v>0</v>
      </c>
      <c r="N345" s="52">
        <f>SUMIFS('2012Figures'!$J:$J,'2012Figures'!$C:$C,$A345,'2012Figures'!$H:$H,$B345,'2012Figures'!$I:$I,$C345,'2012Figures'!$B:$B,"BrokerToCy",'2012Figures'!$G:$G,"P1",'2012Figures'!$E:$E,$B$1)</f>
        <v>0</v>
      </c>
      <c r="O345" s="52">
        <f>SUMIFS('2012Figures'!$J:$J,'2012Figures'!$C:$C,$A345,'2012Figures'!$H:$H,$B345,'2012Figures'!$I:$I,$C345,'2012Figures'!$B:$B,"CyToBroker",'2012Figures'!$G:$G,"E1",'2012Figures'!$E:$E,$B$1)</f>
        <v>0</v>
      </c>
      <c r="P345" s="52">
        <f>SUMIFS('2012Figures'!$J:$J,'2012Figures'!$C:$C,$A345,'2012Figures'!$H:$H,$B345,'2012Figures'!$I:$I,$C345,'2012Figures'!$B:$B,"CyToBroker",'2012Figures'!$G:$G,"P1",'2012Figures'!$E:$E,$B$1)</f>
        <v>0</v>
      </c>
      <c r="R345" s="46" t="str">
        <f t="shared" si="33"/>
        <v/>
      </c>
      <c r="S345" s="46" t="str">
        <f t="shared" si="33"/>
        <v/>
      </c>
      <c r="T345" s="46" t="str">
        <f t="shared" si="33"/>
        <v/>
      </c>
      <c r="U345" s="46" t="str">
        <f t="shared" si="33"/>
        <v/>
      </c>
      <c r="V345" s="46" t="str">
        <f t="shared" si="33"/>
        <v/>
      </c>
    </row>
    <row r="346" spans="1:22" x14ac:dyDescent="0.2">
      <c r="A346" s="1">
        <v>305</v>
      </c>
      <c r="B346" s="1" t="s">
        <v>119</v>
      </c>
      <c r="D346" s="29">
        <f>SUMIFS('2013Figures'!$J:$J,'2013Figures'!$C:$C,$A346,'2013Figures'!$I:$I,"",'2013Figures'!$E:$E,$B$1)</f>
        <v>0</v>
      </c>
      <c r="E346" s="9">
        <f>SUMIFS('2013Figures'!$J:$J,'2013Figures'!$C:$C,$A346,'2013Figures'!$I:$I,"",'2013Figures'!$B:$B,"BrokerToCy",'2013Figures'!$G:$G,"E1",'2013Figures'!$E:$E,$B$1)</f>
        <v>0</v>
      </c>
      <c r="F346" s="9">
        <f>SUMIFS('2013Figures'!$J:$J,'2013Figures'!$C:$C,$A346,'2013Figures'!$I:$I,"",'2013Figures'!$B:$B,"BrokerToCy",'2013Figures'!$G:$G,"P1",'2013Figures'!$E:$E,$B$1)</f>
        <v>0</v>
      </c>
      <c r="G346" s="9">
        <f>SUMIFS('2013Figures'!$J:$J,'2013Figures'!$C:$C,$A346,'2013Figures'!$I:$I,"",'2013Figures'!$B:$B,"CyToBroker",'2013Figures'!$G:$G,"E1",'2013Figures'!$E:$E,$B$1)</f>
        <v>0</v>
      </c>
      <c r="H346" s="9">
        <f>SUMIFS('2013Figures'!$J:$J,'2013Figures'!$C:$C,$A346,'2013Figures'!$I:$I,"",'2013Figures'!$B:$B,"CyToBroker",'2013Figures'!$G:$G,"P1",'2013Figures'!$E:$E,$B$1)</f>
        <v>0</v>
      </c>
      <c r="J346" s="8" t="s">
        <v>131</v>
      </c>
      <c r="L346" s="42">
        <f>SUMIFS('2012Figures'!$J:$J,'2012Figures'!$C:$C,$A346,'2012Figures'!$I:$I,"",'2012Figures'!$E:$E,$B$1)</f>
        <v>0</v>
      </c>
      <c r="M346" s="52">
        <f>SUMIFS('2012Figures'!$J:$J,'2012Figures'!$C:$C,$A346,'2012Figures'!$I:$I,"",'2012Figures'!$B:$B,"BrokerToCy",'2012Figures'!$G:$G,"E1",'2012Figures'!$E:$E,$B$1)</f>
        <v>0</v>
      </c>
      <c r="N346" s="52">
        <f>SUMIFS('2012Figures'!$J:$J,'2012Figures'!$C:$C,$A346,'2012Figures'!$I:$I,"",'2012Figures'!$B:$B,"BrokerToCy",'2012Figures'!$G:$G,"P1",'2012Figures'!$E:$E,$B$1)</f>
        <v>0</v>
      </c>
      <c r="O346" s="52">
        <f>SUMIFS('2012Figures'!$J:$J,'2012Figures'!$C:$C,$A346,'2012Figures'!$I:$I,"",'2012Figures'!$B:$B,"CyToBroker",'2012Figures'!$G:$G,"E1",'2012Figures'!$E:$E,$B$1)</f>
        <v>0</v>
      </c>
      <c r="P346" s="52">
        <f>SUMIFS('2012Figures'!$J:$J,'2012Figures'!$C:$C,$A346,'2012Figures'!$I:$I,"",'2012Figures'!$B:$B,"CyToBroker",'2012Figures'!$G:$G,"P1",'2012Figures'!$E:$E,$B$1)</f>
        <v>0</v>
      </c>
      <c r="R346" s="46" t="str">
        <f t="shared" si="33"/>
        <v/>
      </c>
      <c r="S346" s="46" t="str">
        <f t="shared" si="33"/>
        <v/>
      </c>
      <c r="T346" s="46" t="str">
        <f t="shared" si="33"/>
        <v/>
      </c>
      <c r="U346" s="46" t="str">
        <f t="shared" si="33"/>
        <v/>
      </c>
      <c r="V346" s="46" t="str">
        <f t="shared" si="33"/>
        <v/>
      </c>
    </row>
    <row r="347" spans="1:22" x14ac:dyDescent="0.2">
      <c r="A347" s="21"/>
      <c r="B347" s="21" t="s">
        <v>92</v>
      </c>
      <c r="C347" s="22"/>
      <c r="D347" s="23">
        <f>SUM(E347:H347)</f>
        <v>0</v>
      </c>
      <c r="E347" s="23">
        <f>SUM(E345:E346)</f>
        <v>0</v>
      </c>
      <c r="F347" s="23">
        <f>SUM(F345:F346)</f>
        <v>0</v>
      </c>
      <c r="G347" s="23">
        <f>SUM(G345:G346)</f>
        <v>0</v>
      </c>
      <c r="H347" s="23">
        <f>SUM(H345:H346)</f>
        <v>0</v>
      </c>
      <c r="I347" s="21"/>
      <c r="J347" s="22"/>
      <c r="K347" s="21"/>
      <c r="L347" s="43">
        <f>SUM(M347:P347)</f>
        <v>0</v>
      </c>
      <c r="M347" s="43">
        <f>SUM(M345:M346)</f>
        <v>0</v>
      </c>
      <c r="N347" s="43">
        <f>SUM(N345:N346)</f>
        <v>0</v>
      </c>
      <c r="O347" s="43">
        <f>SUM(O345:O346)</f>
        <v>0</v>
      </c>
      <c r="P347" s="43">
        <f>SUM(P345:P346)</f>
        <v>0</v>
      </c>
      <c r="Q347" s="21"/>
      <c r="R347" s="21"/>
      <c r="S347" s="21"/>
      <c r="T347" s="21"/>
      <c r="U347" s="21"/>
      <c r="V347" s="21"/>
    </row>
    <row r="348" spans="1:22" x14ac:dyDescent="0.2">
      <c r="A348" s="28">
        <v>306</v>
      </c>
      <c r="B348" s="28" t="s">
        <v>120</v>
      </c>
      <c r="C348" s="17" t="s">
        <v>88</v>
      </c>
      <c r="D348" s="18">
        <f>SUMIFS('2013Figures'!$J:$J,'2013Figures'!$C:$C,$A348,'2013Figures'!$E:$E,$B$1)</f>
        <v>0</v>
      </c>
      <c r="E348" s="18">
        <f>SUMIFS('2013Figures'!$J:$J,'2013Figures'!$C:$C,$A348,'2013Figures'!$B:$B,"BrokerToCy",'2013Figures'!$G:$G,"E1",'2013Figures'!$E:$E,$B$1)</f>
        <v>0</v>
      </c>
      <c r="F348" s="18">
        <f>SUMIFS('2013Figures'!$J:$J,'2013Figures'!$C:$C,$A348,'2013Figures'!$B:$B,"BrokerToCy",'2013Figures'!$G:$G,"P1",'2013Figures'!$E:$E,$B$1)</f>
        <v>0</v>
      </c>
      <c r="G348" s="18">
        <f>SUMIFS('2013Figures'!$J:$J,'2013Figures'!$C:$C,$A348,'2013Figures'!$B:$B,"CyToBroker",'2013Figures'!$G:$G,"E1",'2013Figures'!$E:$E,$B$1)</f>
        <v>0</v>
      </c>
      <c r="H348" s="18">
        <f>SUMIFS('2013Figures'!$J:$J,'2013Figures'!$C:$C,$A348,'2013Figures'!$B:$B,"CyToBroker",'2013Figures'!$G:$G,"P1",'2013Figures'!$E:$E,$B$1)</f>
        <v>0</v>
      </c>
      <c r="I348" s="28"/>
      <c r="J348" s="17"/>
      <c r="K348" s="28"/>
      <c r="L348" s="50">
        <f>SUMIFS('2012Figures'!$J:$J,'2012Figures'!$C:$C,$A348,'2012Figures'!$E:$E,$B$1)</f>
        <v>0</v>
      </c>
      <c r="M348" s="50">
        <f>SUMIFS('2012Figures'!$J:$J,'2012Figures'!$C:$C,$A348,'2012Figures'!$B:$B,"BrokerToCy",'2012Figures'!$G:$G,"E1",'2012Figures'!$E:$E,$B$1)</f>
        <v>0</v>
      </c>
      <c r="N348" s="50">
        <f>SUMIFS('2012Figures'!$J:$J,'2012Figures'!$C:$C,$A348,'2012Figures'!$B:$B,"BrokerToCy",'2012Figures'!$G:$G,"P1",'2012Figures'!$E:$E,$B$1)</f>
        <v>0</v>
      </c>
      <c r="O348" s="50">
        <f>SUMIFS('2012Figures'!$J:$J,'2012Figures'!$C:$C,$A348,'2012Figures'!$B:$B,"CyToBroker",'2012Figures'!$G:$G,"E1",'2012Figures'!$E:$E,$B$1)</f>
        <v>0</v>
      </c>
      <c r="P348" s="50">
        <f>SUMIFS('2012Figures'!$J:$J,'2012Figures'!$C:$C,$A348,'2012Figures'!$B:$B,"CyToBroker",'2012Figures'!$G:$G,"P1",'2012Figures'!$E:$E,$B$1)</f>
        <v>0</v>
      </c>
      <c r="Q348" s="28"/>
      <c r="R348" s="46" t="str">
        <f t="shared" ref="R348:V412" si="34">IF(L348=0,"",ROUND(D348/L348-1,2))</f>
        <v/>
      </c>
      <c r="S348" s="46" t="str">
        <f t="shared" si="34"/>
        <v/>
      </c>
      <c r="T348" s="46" t="str">
        <f t="shared" si="34"/>
        <v/>
      </c>
      <c r="U348" s="46" t="str">
        <f t="shared" si="34"/>
        <v/>
      </c>
      <c r="V348" s="46" t="str">
        <f t="shared" si="34"/>
        <v/>
      </c>
    </row>
    <row r="349" spans="1:22" x14ac:dyDescent="0.2">
      <c r="A349" s="1">
        <v>306</v>
      </c>
      <c r="B349" s="1" t="s">
        <v>120</v>
      </c>
      <c r="C349" s="8">
        <v>3</v>
      </c>
      <c r="D349" s="29">
        <f>SUMIFS('2013Figures'!$J:$J,'2013Figures'!$C:$C,$A349,'2013Figures'!$H:$H,$B349,'2013Figures'!$I:$I,$C349,'2013Figures'!$E:$E,$B$1)</f>
        <v>0</v>
      </c>
      <c r="E349" s="9">
        <f>SUMIFS('2013Figures'!$J:$J,'2013Figures'!$C:$C,$A349,'2013Figures'!$H:$H,$B349,'2013Figures'!$I:$I,$C349,'2013Figures'!$B:$B,"BrokerToCy",'2013Figures'!$G:$G,"E1",'2013Figures'!$E:$E,$B$1)</f>
        <v>0</v>
      </c>
      <c r="F349" s="9">
        <f>SUMIFS('2013Figures'!$J:$J,'2013Figures'!$C:$C,$A349,'2013Figures'!$H:$H,$B349,'2013Figures'!$I:$I,$C349,'2013Figures'!$B:$B,"BrokerToCy",'2013Figures'!$G:$G,"P1",'2013Figures'!$E:$E,$B$1)</f>
        <v>0</v>
      </c>
      <c r="G349" s="9">
        <f>SUMIFS('2013Figures'!$J:$J,'2013Figures'!$C:$C,$A349,'2013Figures'!$H:$H,$B349,'2013Figures'!$I:$I,$C349,'2013Figures'!$B:$B,"CyToBroker",'2013Figures'!$G:$G,"E1",'2013Figures'!$E:$E,$B$1)</f>
        <v>0</v>
      </c>
      <c r="H349" s="9">
        <f>SUMIFS('2013Figures'!$J:$J,'2013Figures'!$C:$C,$A349,'2013Figures'!$H:$H,$B349,'2013Figures'!$I:$I,$C349,'2013Figures'!$B:$B,"CyToBroker",'2013Figures'!$G:$G,"P1",'2013Figures'!$E:$E,$B$1)</f>
        <v>0</v>
      </c>
      <c r="I349" s="33"/>
      <c r="J349" s="34">
        <v>201401</v>
      </c>
      <c r="K349" s="33"/>
      <c r="L349" s="42">
        <f>SUMIFS('2012Figures'!$J:$J,'2012Figures'!$C:$C,$A349,'2012Figures'!$H:$H,$B349,'2012Figures'!$I:$I,$C349,'2012Figures'!$E:$E,$B$1)</f>
        <v>0</v>
      </c>
      <c r="M349" s="52">
        <f>SUMIFS('2012Figures'!$J:$J,'2012Figures'!$C:$C,$A349,'2012Figures'!$H:$H,$B349,'2012Figures'!$I:$I,$C349,'2012Figures'!$B:$B,"BrokerToCy",'2012Figures'!$G:$G,"E1",'2012Figures'!$E:$E,$B$1)</f>
        <v>0</v>
      </c>
      <c r="N349" s="52">
        <f>SUMIFS('2012Figures'!$J:$J,'2012Figures'!$C:$C,$A349,'2012Figures'!$H:$H,$B349,'2012Figures'!$I:$I,$C349,'2012Figures'!$B:$B,"BrokerToCy",'2012Figures'!$G:$G,"P1",'2012Figures'!$E:$E,$B$1)</f>
        <v>0</v>
      </c>
      <c r="O349" s="52">
        <f>SUMIFS('2012Figures'!$J:$J,'2012Figures'!$C:$C,$A349,'2012Figures'!$H:$H,$B349,'2012Figures'!$I:$I,$C349,'2012Figures'!$B:$B,"CyToBroker",'2012Figures'!$G:$G,"E1",'2012Figures'!$E:$E,$B$1)</f>
        <v>0</v>
      </c>
      <c r="P349" s="52">
        <f>SUMIFS('2012Figures'!$J:$J,'2012Figures'!$C:$C,$A349,'2012Figures'!$H:$H,$B349,'2012Figures'!$I:$I,$C349,'2012Figures'!$B:$B,"CyToBroker",'2012Figures'!$G:$G,"P1",'2012Figures'!$E:$E,$B$1)</f>
        <v>0</v>
      </c>
      <c r="Q349" s="33"/>
      <c r="R349" s="46" t="str">
        <f t="shared" si="34"/>
        <v/>
      </c>
      <c r="S349" s="46" t="str">
        <f t="shared" si="34"/>
        <v/>
      </c>
      <c r="T349" s="46" t="str">
        <f t="shared" si="34"/>
        <v/>
      </c>
      <c r="U349" s="46" t="str">
        <f t="shared" si="34"/>
        <v/>
      </c>
      <c r="V349" s="46" t="str">
        <f t="shared" si="34"/>
        <v/>
      </c>
    </row>
    <row r="350" spans="1:22" x14ac:dyDescent="0.2">
      <c r="A350" s="1">
        <v>306</v>
      </c>
      <c r="B350" s="1" t="s">
        <v>120</v>
      </c>
      <c r="C350" s="8">
        <v>2</v>
      </c>
      <c r="D350" s="29">
        <f>SUMIFS('2013Figures'!$J:$J,'2013Figures'!$C:$C,$A350,'2013Figures'!$H:$H,$B350,'2013Figures'!$I:$I,$C350,'2013Figures'!$E:$E,$B$1)</f>
        <v>0</v>
      </c>
      <c r="E350" s="9">
        <f>SUMIFS('2013Figures'!$J:$J,'2013Figures'!$C:$C,$A350,'2013Figures'!$H:$H,$B350,'2013Figures'!$I:$I,$C350,'2013Figures'!$B:$B,"BrokerToCy",'2013Figures'!$G:$G,"E1",'2013Figures'!$E:$E,$B$1)</f>
        <v>0</v>
      </c>
      <c r="F350" s="9">
        <f>SUMIFS('2013Figures'!$J:$J,'2013Figures'!$C:$C,$A350,'2013Figures'!$H:$H,$B350,'2013Figures'!$I:$I,$C350,'2013Figures'!$B:$B,"BrokerToCy",'2013Figures'!$G:$G,"P1",'2013Figures'!$E:$E,$B$1)</f>
        <v>0</v>
      </c>
      <c r="G350" s="9">
        <f>SUMIFS('2013Figures'!$J:$J,'2013Figures'!$C:$C,$A350,'2013Figures'!$H:$H,$B350,'2013Figures'!$I:$I,$C350,'2013Figures'!$B:$B,"CyToBroker",'2013Figures'!$G:$G,"E1",'2013Figures'!$E:$E,$B$1)</f>
        <v>0</v>
      </c>
      <c r="H350" s="9">
        <f>SUMIFS('2013Figures'!$J:$J,'2013Figures'!$C:$C,$A350,'2013Figures'!$H:$H,$B350,'2013Figures'!$I:$I,$C350,'2013Figures'!$B:$B,"CyToBroker",'2013Figures'!$G:$G,"P1",'2013Figures'!$E:$E,$B$1)</f>
        <v>0</v>
      </c>
      <c r="I350" s="30"/>
      <c r="J350" s="31">
        <v>201301</v>
      </c>
      <c r="K350" s="30"/>
      <c r="L350" s="42">
        <f>SUMIFS('2012Figures'!$J:$J,'2012Figures'!$C:$C,$A350,'2012Figures'!$H:$H,$B350,'2012Figures'!$I:$I,$C350,'2012Figures'!$E:$E,$B$1)</f>
        <v>0</v>
      </c>
      <c r="M350" s="52">
        <f>SUMIFS('2012Figures'!$J:$J,'2012Figures'!$C:$C,$A350,'2012Figures'!$H:$H,$B350,'2012Figures'!$I:$I,$C350,'2012Figures'!$B:$B,"BrokerToCy",'2012Figures'!$G:$G,"E1",'2012Figures'!$E:$E,$B$1)</f>
        <v>0</v>
      </c>
      <c r="N350" s="52">
        <f>SUMIFS('2012Figures'!$J:$J,'2012Figures'!$C:$C,$A350,'2012Figures'!$H:$H,$B350,'2012Figures'!$I:$I,$C350,'2012Figures'!$B:$B,"BrokerToCy",'2012Figures'!$G:$G,"P1",'2012Figures'!$E:$E,$B$1)</f>
        <v>0</v>
      </c>
      <c r="O350" s="52">
        <f>SUMIFS('2012Figures'!$J:$J,'2012Figures'!$C:$C,$A350,'2012Figures'!$H:$H,$B350,'2012Figures'!$I:$I,$C350,'2012Figures'!$B:$B,"CyToBroker",'2012Figures'!$G:$G,"E1",'2012Figures'!$E:$E,$B$1)</f>
        <v>0</v>
      </c>
      <c r="P350" s="52">
        <f>SUMIFS('2012Figures'!$J:$J,'2012Figures'!$C:$C,$A350,'2012Figures'!$H:$H,$B350,'2012Figures'!$I:$I,$C350,'2012Figures'!$B:$B,"CyToBroker",'2012Figures'!$G:$G,"P1",'2012Figures'!$E:$E,$B$1)</f>
        <v>0</v>
      </c>
      <c r="Q350" s="30"/>
      <c r="R350" s="46" t="str">
        <f t="shared" si="34"/>
        <v/>
      </c>
      <c r="S350" s="46" t="str">
        <f t="shared" si="34"/>
        <v/>
      </c>
      <c r="T350" s="46" t="str">
        <f t="shared" si="34"/>
        <v/>
      </c>
      <c r="U350" s="46" t="str">
        <f t="shared" si="34"/>
        <v/>
      </c>
      <c r="V350" s="46" t="str">
        <f t="shared" si="34"/>
        <v/>
      </c>
    </row>
    <row r="351" spans="1:22" x14ac:dyDescent="0.2">
      <c r="A351" s="1">
        <v>306</v>
      </c>
      <c r="B351" s="1" t="s">
        <v>120</v>
      </c>
      <c r="C351" s="8">
        <v>1</v>
      </c>
      <c r="D351" s="29">
        <f>SUMIFS('2013Figures'!$J:$J,'2013Figures'!$C:$C,$A351,'2013Figures'!$H:$H,$B351,'2013Figures'!$I:$I,$C351,'2013Figures'!$E:$E,$B$1)</f>
        <v>0</v>
      </c>
      <c r="E351" s="9">
        <f>SUMIFS('2013Figures'!$J:$J,'2013Figures'!$C:$C,$A351,'2013Figures'!$H:$H,$B351,'2013Figures'!$I:$I,$C351,'2013Figures'!$B:$B,"BrokerToCy",'2013Figures'!$G:$G,"E1",'2013Figures'!$E:$E,$B$1)</f>
        <v>0</v>
      </c>
      <c r="F351" s="9">
        <f>SUMIFS('2013Figures'!$J:$J,'2013Figures'!$C:$C,$A351,'2013Figures'!$H:$H,$B351,'2013Figures'!$I:$I,$C351,'2013Figures'!$B:$B,"BrokerToCy",'2013Figures'!$G:$G,"P1",'2013Figures'!$E:$E,$B$1)</f>
        <v>0</v>
      </c>
      <c r="G351" s="9">
        <f>SUMIFS('2013Figures'!$J:$J,'2013Figures'!$C:$C,$A351,'2013Figures'!$H:$H,$B351,'2013Figures'!$I:$I,$C351,'2013Figures'!$B:$B,"CyToBroker",'2013Figures'!$G:$G,"E1",'2013Figures'!$E:$E,$B$1)</f>
        <v>0</v>
      </c>
      <c r="H351" s="9">
        <f>SUMIFS('2013Figures'!$J:$J,'2013Figures'!$C:$C,$A351,'2013Figures'!$H:$H,$B351,'2013Figures'!$I:$I,$C351,'2013Figures'!$B:$B,"CyToBroker",'2013Figures'!$G:$G,"P1",'2013Figures'!$E:$E,$B$1)</f>
        <v>0</v>
      </c>
      <c r="J351" s="8">
        <v>200801</v>
      </c>
      <c r="L351" s="42">
        <f>SUMIFS('2012Figures'!$J:$J,'2012Figures'!$C:$C,$A351,'2012Figures'!$H:$H,$B351,'2012Figures'!$I:$I,$C351,'2012Figures'!$E:$E,$B$1)</f>
        <v>0</v>
      </c>
      <c r="M351" s="52">
        <f>SUMIFS('2012Figures'!$J:$J,'2012Figures'!$C:$C,$A351,'2012Figures'!$H:$H,$B351,'2012Figures'!$I:$I,$C351,'2012Figures'!$B:$B,"BrokerToCy",'2012Figures'!$G:$G,"E1",'2012Figures'!$E:$E,$B$1)</f>
        <v>0</v>
      </c>
      <c r="N351" s="52">
        <f>SUMIFS('2012Figures'!$J:$J,'2012Figures'!$C:$C,$A351,'2012Figures'!$H:$H,$B351,'2012Figures'!$I:$I,$C351,'2012Figures'!$B:$B,"BrokerToCy",'2012Figures'!$G:$G,"P1",'2012Figures'!$E:$E,$B$1)</f>
        <v>0</v>
      </c>
      <c r="O351" s="52">
        <f>SUMIFS('2012Figures'!$J:$J,'2012Figures'!$C:$C,$A351,'2012Figures'!$H:$H,$B351,'2012Figures'!$I:$I,$C351,'2012Figures'!$B:$B,"CyToBroker",'2012Figures'!$G:$G,"E1",'2012Figures'!$E:$E,$B$1)</f>
        <v>0</v>
      </c>
      <c r="P351" s="52">
        <f>SUMIFS('2012Figures'!$J:$J,'2012Figures'!$C:$C,$A351,'2012Figures'!$H:$H,$B351,'2012Figures'!$I:$I,$C351,'2012Figures'!$B:$B,"CyToBroker",'2012Figures'!$G:$G,"P1",'2012Figures'!$E:$E,$B$1)</f>
        <v>0</v>
      </c>
      <c r="R351" s="46" t="str">
        <f t="shared" si="34"/>
        <v/>
      </c>
      <c r="S351" s="46" t="str">
        <f t="shared" si="34"/>
        <v/>
      </c>
      <c r="T351" s="46" t="str">
        <f t="shared" si="34"/>
        <v/>
      </c>
      <c r="U351" s="46" t="str">
        <f t="shared" si="34"/>
        <v/>
      </c>
      <c r="V351" s="46" t="str">
        <f t="shared" si="34"/>
        <v/>
      </c>
    </row>
    <row r="352" spans="1:22" x14ac:dyDescent="0.2">
      <c r="A352" s="1">
        <v>306</v>
      </c>
      <c r="B352" s="1" t="s">
        <v>120</v>
      </c>
      <c r="D352" s="29">
        <f>SUMIFS('2013Figures'!$J:$J,'2013Figures'!$C:$C,$A352,'2013Figures'!$I:$I,"",'2013Figures'!$E:$E,$B$1)</f>
        <v>0</v>
      </c>
      <c r="E352" s="9">
        <f>SUMIFS('2013Figures'!$J:$J,'2013Figures'!$C:$C,$A352,'2013Figures'!$I:$I,"",'2013Figures'!$B:$B,"BrokerToCy",'2013Figures'!$G:$G,"E1",'2013Figures'!$E:$E,$B$1)</f>
        <v>0</v>
      </c>
      <c r="F352" s="9">
        <f>SUMIFS('2013Figures'!$J:$J,'2013Figures'!$C:$C,$A352,'2013Figures'!$I:$I,"",'2013Figures'!$B:$B,"BrokerToCy",'2013Figures'!$G:$G,"P1",'2013Figures'!$E:$E,$B$1)</f>
        <v>0</v>
      </c>
      <c r="G352" s="9">
        <f>SUMIFS('2013Figures'!$J:$J,'2013Figures'!$C:$C,$A352,'2013Figures'!$I:$I,"",'2013Figures'!$B:$B,"CyToBroker",'2013Figures'!$G:$G,"E1",'2013Figures'!$E:$E,$B$1)</f>
        <v>0</v>
      </c>
      <c r="H352" s="9">
        <f>SUMIFS('2013Figures'!$J:$J,'2013Figures'!$C:$C,$A352,'2013Figures'!$I:$I,"",'2013Figures'!$B:$B,"CyToBroker",'2013Figures'!$G:$G,"P1",'2013Figures'!$E:$E,$B$1)</f>
        <v>0</v>
      </c>
      <c r="J352" s="8" t="s">
        <v>131</v>
      </c>
      <c r="L352" s="42">
        <f>SUMIFS('2012Figures'!$J:$J,'2012Figures'!$C:$C,$A352,'2012Figures'!$I:$I,"",'2012Figures'!$E:$E,$B$1)</f>
        <v>0</v>
      </c>
      <c r="M352" s="52">
        <f>SUMIFS('2012Figures'!$J:$J,'2012Figures'!$C:$C,$A352,'2012Figures'!$I:$I,"",'2012Figures'!$B:$B,"BrokerToCy",'2012Figures'!$G:$G,"E1",'2012Figures'!$E:$E,$B$1)</f>
        <v>0</v>
      </c>
      <c r="N352" s="52">
        <f>SUMIFS('2012Figures'!$J:$J,'2012Figures'!$C:$C,$A352,'2012Figures'!$I:$I,"",'2012Figures'!$B:$B,"BrokerToCy",'2012Figures'!$G:$G,"P1",'2012Figures'!$E:$E,$B$1)</f>
        <v>0</v>
      </c>
      <c r="O352" s="52">
        <f>SUMIFS('2012Figures'!$J:$J,'2012Figures'!$C:$C,$A352,'2012Figures'!$I:$I,"",'2012Figures'!$B:$B,"CyToBroker",'2012Figures'!$G:$G,"E1",'2012Figures'!$E:$E,$B$1)</f>
        <v>0</v>
      </c>
      <c r="P352" s="52">
        <f>SUMIFS('2012Figures'!$J:$J,'2012Figures'!$C:$C,$A352,'2012Figures'!$I:$I,"",'2012Figures'!$B:$B,"CyToBroker",'2012Figures'!$G:$G,"P1",'2012Figures'!$E:$E,$B$1)</f>
        <v>0</v>
      </c>
      <c r="R352" s="46" t="str">
        <f t="shared" si="34"/>
        <v/>
      </c>
      <c r="S352" s="46" t="str">
        <f t="shared" si="34"/>
        <v/>
      </c>
      <c r="T352" s="46" t="str">
        <f t="shared" si="34"/>
        <v/>
      </c>
      <c r="U352" s="46" t="str">
        <f t="shared" si="34"/>
        <v/>
      </c>
      <c r="V352" s="46" t="str">
        <f t="shared" si="34"/>
        <v/>
      </c>
    </row>
    <row r="353" spans="1:22" x14ac:dyDescent="0.2">
      <c r="A353" s="21"/>
      <c r="B353" s="21" t="s">
        <v>92</v>
      </c>
      <c r="C353" s="22"/>
      <c r="D353" s="23">
        <f>SUM(E353:H353)</f>
        <v>0</v>
      </c>
      <c r="E353" s="23">
        <f>SUM(E349:E352)</f>
        <v>0</v>
      </c>
      <c r="F353" s="23">
        <f>SUM(F349:F352)</f>
        <v>0</v>
      </c>
      <c r="G353" s="23">
        <f>SUM(G349:G352)</f>
        <v>0</v>
      </c>
      <c r="H353" s="23">
        <f>SUM(H349:H352)</f>
        <v>0</v>
      </c>
      <c r="I353" s="21"/>
      <c r="J353" s="22"/>
      <c r="K353" s="21"/>
      <c r="L353" s="43">
        <f>SUM(M353:P353)</f>
        <v>0</v>
      </c>
      <c r="M353" s="43">
        <f>SUM(M349:M352)</f>
        <v>0</v>
      </c>
      <c r="N353" s="43">
        <f>SUM(N349:N352)</f>
        <v>0</v>
      </c>
      <c r="O353" s="43">
        <f>SUM(O349:O352)</f>
        <v>0</v>
      </c>
      <c r="P353" s="43">
        <f>SUM(P349:P352)</f>
        <v>0</v>
      </c>
      <c r="Q353" s="21"/>
      <c r="R353" s="21"/>
      <c r="S353" s="21"/>
      <c r="T353" s="21"/>
      <c r="U353" s="21"/>
      <c r="V353" s="21"/>
    </row>
    <row r="354" spans="1:22" x14ac:dyDescent="0.2">
      <c r="A354" s="28">
        <v>307</v>
      </c>
      <c r="B354" s="28" t="s">
        <v>121</v>
      </c>
      <c r="C354" s="17" t="s">
        <v>88</v>
      </c>
      <c r="D354" s="18">
        <f>SUMIFS('2013Figures'!$J:$J,'2013Figures'!$C:$C,$A354,'2013Figures'!$E:$E,$B$1)</f>
        <v>0</v>
      </c>
      <c r="E354" s="18">
        <f>SUMIFS('2013Figures'!$J:$J,'2013Figures'!$C:$C,$A354,'2013Figures'!$B:$B,"BrokerToCy",'2013Figures'!$G:$G,"E1",'2013Figures'!$E:$E,$B$1)</f>
        <v>0</v>
      </c>
      <c r="F354" s="18">
        <f>SUMIFS('2013Figures'!$J:$J,'2013Figures'!$C:$C,$A354,'2013Figures'!$B:$B,"BrokerToCy",'2013Figures'!$G:$G,"P1",'2013Figures'!$E:$E,$B$1)</f>
        <v>0</v>
      </c>
      <c r="G354" s="18">
        <f>SUMIFS('2013Figures'!$J:$J,'2013Figures'!$C:$C,$A354,'2013Figures'!$B:$B,"CyToBroker",'2013Figures'!$G:$G,"E1",'2013Figures'!$E:$E,$B$1)</f>
        <v>0</v>
      </c>
      <c r="H354" s="18">
        <f>SUMIFS('2013Figures'!$J:$J,'2013Figures'!$C:$C,$A354,'2013Figures'!$B:$B,"CyToBroker",'2013Figures'!$G:$G,"P1",'2013Figures'!$E:$E,$B$1)</f>
        <v>0</v>
      </c>
      <c r="I354" s="28"/>
      <c r="J354" s="17"/>
      <c r="K354" s="28"/>
      <c r="L354" s="50">
        <f>SUMIFS('2012Figures'!$J:$J,'2012Figures'!$C:$C,$A354,'2012Figures'!$E:$E,$B$1)</f>
        <v>0</v>
      </c>
      <c r="M354" s="50">
        <f>SUMIFS('2012Figures'!$J:$J,'2012Figures'!$C:$C,$A354,'2012Figures'!$B:$B,"BrokerToCy",'2012Figures'!$G:$G,"E1",'2012Figures'!$E:$E,$B$1)</f>
        <v>0</v>
      </c>
      <c r="N354" s="50">
        <f>SUMIFS('2012Figures'!$J:$J,'2012Figures'!$C:$C,$A354,'2012Figures'!$B:$B,"BrokerToCy",'2012Figures'!$G:$G,"P1",'2012Figures'!$E:$E,$B$1)</f>
        <v>0</v>
      </c>
      <c r="O354" s="50">
        <f>SUMIFS('2012Figures'!$J:$J,'2012Figures'!$C:$C,$A354,'2012Figures'!$B:$B,"CyToBroker",'2012Figures'!$G:$G,"E1",'2012Figures'!$E:$E,$B$1)</f>
        <v>0</v>
      </c>
      <c r="P354" s="50">
        <f>SUMIFS('2012Figures'!$J:$J,'2012Figures'!$C:$C,$A354,'2012Figures'!$B:$B,"CyToBroker",'2012Figures'!$G:$G,"P1",'2012Figures'!$E:$E,$B$1)</f>
        <v>0</v>
      </c>
      <c r="Q354" s="28"/>
      <c r="R354" s="46" t="str">
        <f t="shared" ref="R354:V418" si="35">IF(L354=0,"",ROUND(D354/L354-1,2))</f>
        <v/>
      </c>
      <c r="S354" s="46" t="str">
        <f t="shared" si="35"/>
        <v/>
      </c>
      <c r="T354" s="46" t="str">
        <f t="shared" si="35"/>
        <v/>
      </c>
      <c r="U354" s="46" t="str">
        <f t="shared" si="35"/>
        <v/>
      </c>
      <c r="V354" s="46" t="str">
        <f t="shared" si="35"/>
        <v/>
      </c>
    </row>
    <row r="355" spans="1:22" x14ac:dyDescent="0.2">
      <c r="A355" s="1">
        <v>307</v>
      </c>
      <c r="B355" s="1" t="s">
        <v>121</v>
      </c>
      <c r="C355" s="8">
        <v>1</v>
      </c>
      <c r="D355" s="29">
        <f>SUMIFS('2013Figures'!$J:$J,'2013Figures'!$C:$C,$A355,'2013Figures'!$H:$H,$B355,'2013Figures'!$I:$I,$C355,'2013Figures'!$E:$E,$B$1)</f>
        <v>0</v>
      </c>
      <c r="E355" s="9">
        <f>SUMIFS('2013Figures'!$J:$J,'2013Figures'!$C:$C,$A355,'2013Figures'!$H:$H,$B355,'2013Figures'!$I:$I,$C355,'2013Figures'!$B:$B,"BrokerToCy",'2013Figures'!$G:$G,"E1",'2013Figures'!$E:$E,$B$1)</f>
        <v>0</v>
      </c>
      <c r="F355" s="9">
        <f>SUMIFS('2013Figures'!$J:$J,'2013Figures'!$C:$C,$A355,'2013Figures'!$H:$H,$B355,'2013Figures'!$I:$I,$C355,'2013Figures'!$B:$B,"BrokerToCy",'2013Figures'!$G:$G,"P1",'2013Figures'!$E:$E,$B$1)</f>
        <v>0</v>
      </c>
      <c r="G355" s="9">
        <f>SUMIFS('2013Figures'!$J:$J,'2013Figures'!$C:$C,$A355,'2013Figures'!$H:$H,$B355,'2013Figures'!$I:$I,$C355,'2013Figures'!$B:$B,"CyToBroker",'2013Figures'!$G:$G,"E1",'2013Figures'!$E:$E,$B$1)</f>
        <v>0</v>
      </c>
      <c r="H355" s="9">
        <f>SUMIFS('2013Figures'!$J:$J,'2013Figures'!$C:$C,$A355,'2013Figures'!$H:$H,$B355,'2013Figures'!$I:$I,$C355,'2013Figures'!$B:$B,"CyToBroker",'2013Figures'!$G:$G,"P1",'2013Figures'!$E:$E,$B$1)</f>
        <v>0</v>
      </c>
      <c r="I355" s="30"/>
      <c r="J355" s="31">
        <v>200801</v>
      </c>
      <c r="K355" s="30"/>
      <c r="L355" s="42">
        <f>SUMIFS('2012Figures'!$J:$J,'2012Figures'!$C:$C,$A355,'2012Figures'!$H:$H,$B355,'2012Figures'!$I:$I,$C355,'2012Figures'!$E:$E,$B$1)</f>
        <v>0</v>
      </c>
      <c r="M355" s="52">
        <f>SUMIFS('2012Figures'!$J:$J,'2012Figures'!$C:$C,$A355,'2012Figures'!$H:$H,$B355,'2012Figures'!$I:$I,$C355,'2012Figures'!$B:$B,"BrokerToCy",'2012Figures'!$G:$G,"E1",'2012Figures'!$E:$E,$B$1)</f>
        <v>0</v>
      </c>
      <c r="N355" s="52">
        <f>SUMIFS('2012Figures'!$J:$J,'2012Figures'!$C:$C,$A355,'2012Figures'!$H:$H,$B355,'2012Figures'!$I:$I,$C355,'2012Figures'!$B:$B,"BrokerToCy",'2012Figures'!$G:$G,"P1",'2012Figures'!$E:$E,$B$1)</f>
        <v>0</v>
      </c>
      <c r="O355" s="52">
        <f>SUMIFS('2012Figures'!$J:$J,'2012Figures'!$C:$C,$A355,'2012Figures'!$H:$H,$B355,'2012Figures'!$I:$I,$C355,'2012Figures'!$B:$B,"CyToBroker",'2012Figures'!$G:$G,"E1",'2012Figures'!$E:$E,$B$1)</f>
        <v>0</v>
      </c>
      <c r="P355" s="52">
        <f>SUMIFS('2012Figures'!$J:$J,'2012Figures'!$C:$C,$A355,'2012Figures'!$H:$H,$B355,'2012Figures'!$I:$I,$C355,'2012Figures'!$B:$B,"CyToBroker",'2012Figures'!$G:$G,"P1",'2012Figures'!$E:$E,$B$1)</f>
        <v>0</v>
      </c>
      <c r="Q355" s="30"/>
      <c r="R355" s="46" t="str">
        <f t="shared" si="35"/>
        <v/>
      </c>
      <c r="S355" s="46" t="str">
        <f t="shared" si="35"/>
        <v/>
      </c>
      <c r="T355" s="46" t="str">
        <f t="shared" si="35"/>
        <v/>
      </c>
      <c r="U355" s="46" t="str">
        <f t="shared" si="35"/>
        <v/>
      </c>
      <c r="V355" s="46" t="str">
        <f t="shared" si="35"/>
        <v/>
      </c>
    </row>
    <row r="356" spans="1:22" x14ac:dyDescent="0.2">
      <c r="A356" s="1">
        <v>307</v>
      </c>
      <c r="B356" s="1" t="s">
        <v>121</v>
      </c>
      <c r="D356" s="29">
        <f>SUMIFS('2013Figures'!$J:$J,'2013Figures'!$C:$C,$A356,'2013Figures'!$I:$I,"",'2013Figures'!$E:$E,$B$1)</f>
        <v>0</v>
      </c>
      <c r="E356" s="9">
        <f>SUMIFS('2013Figures'!$J:$J,'2013Figures'!$C:$C,$A356,'2013Figures'!$I:$I,"",'2013Figures'!$B:$B,"BrokerToCy",'2013Figures'!$G:$G,"E1",'2013Figures'!$E:$E,$B$1)</f>
        <v>0</v>
      </c>
      <c r="F356" s="9">
        <f>SUMIFS('2013Figures'!$J:$J,'2013Figures'!$C:$C,$A356,'2013Figures'!$I:$I,"",'2013Figures'!$B:$B,"BrokerToCy",'2013Figures'!$G:$G,"P1",'2013Figures'!$E:$E,$B$1)</f>
        <v>0</v>
      </c>
      <c r="G356" s="9">
        <f>SUMIFS('2013Figures'!$J:$J,'2013Figures'!$C:$C,$A356,'2013Figures'!$I:$I,"",'2013Figures'!$B:$B,"CyToBroker",'2013Figures'!$G:$G,"E1",'2013Figures'!$E:$E,$B$1)</f>
        <v>0</v>
      </c>
      <c r="H356" s="9">
        <f>SUMIFS('2013Figures'!$J:$J,'2013Figures'!$C:$C,$A356,'2013Figures'!$I:$I,"",'2013Figures'!$B:$B,"CyToBroker",'2013Figures'!$G:$G,"P1",'2013Figures'!$E:$E,$B$1)</f>
        <v>0</v>
      </c>
      <c r="J356" s="8" t="s">
        <v>131</v>
      </c>
      <c r="L356" s="42">
        <f>SUMIFS('2012Figures'!$J:$J,'2012Figures'!$C:$C,$A356,'2012Figures'!$I:$I,"",'2012Figures'!$E:$E,$B$1)</f>
        <v>0</v>
      </c>
      <c r="M356" s="52">
        <f>SUMIFS('2012Figures'!$J:$J,'2012Figures'!$C:$C,$A356,'2012Figures'!$I:$I,"",'2012Figures'!$B:$B,"BrokerToCy",'2012Figures'!$G:$G,"E1",'2012Figures'!$E:$E,$B$1)</f>
        <v>0</v>
      </c>
      <c r="N356" s="52">
        <f>SUMIFS('2012Figures'!$J:$J,'2012Figures'!$C:$C,$A356,'2012Figures'!$I:$I,"",'2012Figures'!$B:$B,"BrokerToCy",'2012Figures'!$G:$G,"P1",'2012Figures'!$E:$E,$B$1)</f>
        <v>0</v>
      </c>
      <c r="O356" s="52">
        <f>SUMIFS('2012Figures'!$J:$J,'2012Figures'!$C:$C,$A356,'2012Figures'!$I:$I,"",'2012Figures'!$B:$B,"CyToBroker",'2012Figures'!$G:$G,"E1",'2012Figures'!$E:$E,$B$1)</f>
        <v>0</v>
      </c>
      <c r="P356" s="52">
        <f>SUMIFS('2012Figures'!$J:$J,'2012Figures'!$C:$C,$A356,'2012Figures'!$I:$I,"",'2012Figures'!$B:$B,"CyToBroker",'2012Figures'!$G:$G,"P1",'2012Figures'!$E:$E,$B$1)</f>
        <v>0</v>
      </c>
      <c r="R356" s="46" t="str">
        <f t="shared" si="35"/>
        <v/>
      </c>
      <c r="S356" s="46" t="str">
        <f t="shared" si="35"/>
        <v/>
      </c>
      <c r="T356" s="46" t="str">
        <f t="shared" si="35"/>
        <v/>
      </c>
      <c r="U356" s="46" t="str">
        <f t="shared" si="35"/>
        <v/>
      </c>
      <c r="V356" s="46" t="str">
        <f t="shared" si="35"/>
        <v/>
      </c>
    </row>
    <row r="357" spans="1:22" x14ac:dyDescent="0.2">
      <c r="A357" s="21"/>
      <c r="B357" s="21" t="s">
        <v>92</v>
      </c>
      <c r="C357" s="22"/>
      <c r="D357" s="23">
        <f>SUM(E357:H357)</f>
        <v>0</v>
      </c>
      <c r="E357" s="23">
        <f>SUM(E355:E356)</f>
        <v>0</v>
      </c>
      <c r="F357" s="23">
        <f>SUM(F355:F356)</f>
        <v>0</v>
      </c>
      <c r="G357" s="23">
        <f>SUM(G355:G356)</f>
        <v>0</v>
      </c>
      <c r="H357" s="23">
        <f>SUM(H355:H356)</f>
        <v>0</v>
      </c>
      <c r="I357" s="21"/>
      <c r="J357" s="22"/>
      <c r="K357" s="21"/>
      <c r="L357" s="43">
        <f>SUM(M357:P357)</f>
        <v>0</v>
      </c>
      <c r="M357" s="43">
        <f>SUM(M355:M356)</f>
        <v>0</v>
      </c>
      <c r="N357" s="43">
        <f>SUM(N355:N356)</f>
        <v>0</v>
      </c>
      <c r="O357" s="43">
        <f>SUM(O355:O356)</f>
        <v>0</v>
      </c>
      <c r="P357" s="43">
        <f>SUM(P355:P356)</f>
        <v>0</v>
      </c>
      <c r="Q357" s="21"/>
      <c r="R357" s="21"/>
      <c r="S357" s="21"/>
      <c r="T357" s="21"/>
      <c r="U357" s="21"/>
      <c r="V357" s="21"/>
    </row>
    <row r="358" spans="1:22" x14ac:dyDescent="0.2">
      <c r="A358" s="28">
        <v>401</v>
      </c>
      <c r="B358" s="28" t="s">
        <v>122</v>
      </c>
      <c r="C358" s="17" t="s">
        <v>88</v>
      </c>
      <c r="D358" s="18">
        <f>SUMIFS('2013Figures'!$J:$J,'2013Figures'!$C:$C,$A358,'2013Figures'!$E:$E,$B$1)</f>
        <v>0</v>
      </c>
      <c r="E358" s="18">
        <f>SUMIFS('2013Figures'!$J:$J,'2013Figures'!$C:$C,$A358,'2013Figures'!$B:$B,"BrokerToCy",'2013Figures'!$G:$G,"E1",'2013Figures'!$E:$E,$B$1)</f>
        <v>0</v>
      </c>
      <c r="F358" s="18">
        <f>SUMIFS('2013Figures'!$J:$J,'2013Figures'!$C:$C,$A358,'2013Figures'!$B:$B,"BrokerToCy",'2013Figures'!$G:$G,"P1",'2013Figures'!$E:$E,$B$1)</f>
        <v>0</v>
      </c>
      <c r="G358" s="18">
        <f>SUMIFS('2013Figures'!$J:$J,'2013Figures'!$C:$C,$A358,'2013Figures'!$B:$B,"CyToBroker",'2013Figures'!$G:$G,"E1",'2013Figures'!$E:$E,$B$1)</f>
        <v>0</v>
      </c>
      <c r="H358" s="18">
        <f>SUMIFS('2013Figures'!$J:$J,'2013Figures'!$C:$C,$A358,'2013Figures'!$B:$B,"CyToBroker",'2013Figures'!$G:$G,"P1",'2013Figures'!$E:$E,$B$1)</f>
        <v>0</v>
      </c>
      <c r="I358" s="28"/>
      <c r="J358" s="17"/>
      <c r="K358" s="28"/>
      <c r="L358" s="50">
        <f>SUMIFS('2012Figures'!$J:$J,'2012Figures'!$C:$C,$A358,'2012Figures'!$E:$E,$B$1)</f>
        <v>0</v>
      </c>
      <c r="M358" s="50">
        <f>SUMIFS('2012Figures'!$J:$J,'2012Figures'!$C:$C,$A358,'2012Figures'!$B:$B,"BrokerToCy",'2012Figures'!$G:$G,"E1",'2012Figures'!$E:$E,$B$1)</f>
        <v>0</v>
      </c>
      <c r="N358" s="50">
        <f>SUMIFS('2012Figures'!$J:$J,'2012Figures'!$C:$C,$A358,'2012Figures'!$B:$B,"BrokerToCy",'2012Figures'!$G:$G,"P1",'2012Figures'!$E:$E,$B$1)</f>
        <v>0</v>
      </c>
      <c r="O358" s="50">
        <f>SUMIFS('2012Figures'!$J:$J,'2012Figures'!$C:$C,$A358,'2012Figures'!$B:$B,"CyToBroker",'2012Figures'!$G:$G,"E1",'2012Figures'!$E:$E,$B$1)</f>
        <v>0</v>
      </c>
      <c r="P358" s="50">
        <f>SUMIFS('2012Figures'!$J:$J,'2012Figures'!$C:$C,$A358,'2012Figures'!$B:$B,"CyToBroker",'2012Figures'!$G:$G,"P1",'2012Figures'!$E:$E,$B$1)</f>
        <v>0</v>
      </c>
      <c r="Q358" s="28"/>
      <c r="R358" s="46" t="str">
        <f t="shared" ref="R358:V422" si="36">IF(L358=0,"",ROUND(D358/L358-1,2))</f>
        <v/>
      </c>
      <c r="S358" s="46" t="str">
        <f t="shared" si="36"/>
        <v/>
      </c>
      <c r="T358" s="46" t="str">
        <f t="shared" si="36"/>
        <v/>
      </c>
      <c r="U358" s="46" t="str">
        <f t="shared" si="36"/>
        <v/>
      </c>
      <c r="V358" s="46" t="str">
        <f t="shared" si="36"/>
        <v/>
      </c>
    </row>
    <row r="359" spans="1:22" x14ac:dyDescent="0.2">
      <c r="A359" s="1">
        <v>401</v>
      </c>
      <c r="B359" s="1" t="s">
        <v>122</v>
      </c>
      <c r="C359" s="8">
        <v>1</v>
      </c>
      <c r="D359" s="29">
        <f>SUMIFS('2013Figures'!$J:$J,'2013Figures'!$C:$C,$A359,'2013Figures'!$H:$H,$B359,'2013Figures'!$I:$I,$C359,'2013Figures'!$E:$E,$B$1)</f>
        <v>0</v>
      </c>
      <c r="E359" s="9">
        <f>SUMIFS('2013Figures'!$J:$J,'2013Figures'!$C:$C,$A359,'2013Figures'!$H:$H,$B359,'2013Figures'!$I:$I,$C359,'2013Figures'!$B:$B,"BrokerToCy",'2013Figures'!$G:$G,"E1",'2013Figures'!$E:$E,$B$1)</f>
        <v>0</v>
      </c>
      <c r="F359" s="9">
        <f>SUMIFS('2013Figures'!$J:$J,'2013Figures'!$C:$C,$A359,'2013Figures'!$H:$H,$B359,'2013Figures'!$I:$I,$C359,'2013Figures'!$B:$B,"BrokerToCy",'2013Figures'!$G:$G,"P1",'2013Figures'!$E:$E,$B$1)</f>
        <v>0</v>
      </c>
      <c r="G359" s="9">
        <f>SUMIFS('2013Figures'!$J:$J,'2013Figures'!$C:$C,$A359,'2013Figures'!$H:$H,$B359,'2013Figures'!$I:$I,$C359,'2013Figures'!$B:$B,"CyToBroker",'2013Figures'!$G:$G,"E1",'2013Figures'!$E:$E,$B$1)</f>
        <v>0</v>
      </c>
      <c r="H359" s="9">
        <f>SUMIFS('2013Figures'!$J:$J,'2013Figures'!$C:$C,$A359,'2013Figures'!$H:$H,$B359,'2013Figures'!$I:$I,$C359,'2013Figures'!$B:$B,"CyToBroker",'2013Figures'!$G:$G,"P1",'2013Figures'!$E:$E,$B$1)</f>
        <v>0</v>
      </c>
      <c r="I359" s="30"/>
      <c r="J359" s="31">
        <v>200601</v>
      </c>
      <c r="K359" s="30"/>
      <c r="L359" s="42">
        <f>SUMIFS('2012Figures'!$J:$J,'2012Figures'!$C:$C,$A359,'2012Figures'!$H:$H,$B359,'2012Figures'!$I:$I,$C359,'2012Figures'!$E:$E,$B$1)</f>
        <v>0</v>
      </c>
      <c r="M359" s="52">
        <f>SUMIFS('2012Figures'!$J:$J,'2012Figures'!$C:$C,$A359,'2012Figures'!$H:$H,$B359,'2012Figures'!$I:$I,$C359,'2012Figures'!$B:$B,"BrokerToCy",'2012Figures'!$G:$G,"E1",'2012Figures'!$E:$E,$B$1)</f>
        <v>0</v>
      </c>
      <c r="N359" s="52">
        <f>SUMIFS('2012Figures'!$J:$J,'2012Figures'!$C:$C,$A359,'2012Figures'!$H:$H,$B359,'2012Figures'!$I:$I,$C359,'2012Figures'!$B:$B,"BrokerToCy",'2012Figures'!$G:$G,"P1",'2012Figures'!$E:$E,$B$1)</f>
        <v>0</v>
      </c>
      <c r="O359" s="52">
        <f>SUMIFS('2012Figures'!$J:$J,'2012Figures'!$C:$C,$A359,'2012Figures'!$H:$H,$B359,'2012Figures'!$I:$I,$C359,'2012Figures'!$B:$B,"CyToBroker",'2012Figures'!$G:$G,"E1",'2012Figures'!$E:$E,$B$1)</f>
        <v>0</v>
      </c>
      <c r="P359" s="52">
        <f>SUMIFS('2012Figures'!$J:$J,'2012Figures'!$C:$C,$A359,'2012Figures'!$H:$H,$B359,'2012Figures'!$I:$I,$C359,'2012Figures'!$B:$B,"CyToBroker",'2012Figures'!$G:$G,"P1",'2012Figures'!$E:$E,$B$1)</f>
        <v>0</v>
      </c>
      <c r="Q359" s="30"/>
      <c r="R359" s="46" t="str">
        <f t="shared" si="36"/>
        <v/>
      </c>
      <c r="S359" s="46" t="str">
        <f t="shared" si="36"/>
        <v/>
      </c>
      <c r="T359" s="46" t="str">
        <f t="shared" si="36"/>
        <v/>
      </c>
      <c r="U359" s="46" t="str">
        <f t="shared" si="36"/>
        <v/>
      </c>
      <c r="V359" s="46" t="str">
        <f t="shared" si="36"/>
        <v/>
      </c>
    </row>
    <row r="360" spans="1:22" x14ac:dyDescent="0.2">
      <c r="A360" s="1">
        <v>401</v>
      </c>
      <c r="B360" s="1" t="s">
        <v>122</v>
      </c>
      <c r="D360" s="29">
        <f>SUMIFS('2013Figures'!$J:$J,'2013Figures'!$C:$C,$A360,'2013Figures'!$I:$I,"",'2013Figures'!$E:$E,$B$1)</f>
        <v>0</v>
      </c>
      <c r="E360" s="9">
        <f>SUMIFS('2013Figures'!$J:$J,'2013Figures'!$C:$C,$A360,'2013Figures'!$I:$I,"",'2013Figures'!$B:$B,"BrokerToCy",'2013Figures'!$G:$G,"E1",'2013Figures'!$E:$E,$B$1)</f>
        <v>0</v>
      </c>
      <c r="F360" s="9">
        <f>SUMIFS('2013Figures'!$J:$J,'2013Figures'!$C:$C,$A360,'2013Figures'!$I:$I,"",'2013Figures'!$B:$B,"BrokerToCy",'2013Figures'!$G:$G,"P1",'2013Figures'!$E:$E,$B$1)</f>
        <v>0</v>
      </c>
      <c r="G360" s="9">
        <f>SUMIFS('2013Figures'!$J:$J,'2013Figures'!$C:$C,$A360,'2013Figures'!$I:$I,"",'2013Figures'!$B:$B,"CyToBroker",'2013Figures'!$G:$G,"E1",'2013Figures'!$E:$E,$B$1)</f>
        <v>0</v>
      </c>
      <c r="H360" s="9">
        <f>SUMIFS('2013Figures'!$J:$J,'2013Figures'!$C:$C,$A360,'2013Figures'!$I:$I,"",'2013Figures'!$B:$B,"CyToBroker",'2013Figures'!$G:$G,"P1",'2013Figures'!$E:$E,$B$1)</f>
        <v>0</v>
      </c>
      <c r="J360" s="8" t="s">
        <v>131</v>
      </c>
      <c r="L360" s="42">
        <f>SUMIFS('2012Figures'!$J:$J,'2012Figures'!$C:$C,$A360,'2012Figures'!$I:$I,"",'2012Figures'!$E:$E,$B$1)</f>
        <v>0</v>
      </c>
      <c r="M360" s="52">
        <f>SUMIFS('2012Figures'!$J:$J,'2012Figures'!$C:$C,$A360,'2012Figures'!$I:$I,"",'2012Figures'!$B:$B,"BrokerToCy",'2012Figures'!$G:$G,"E1",'2012Figures'!$E:$E,$B$1)</f>
        <v>0</v>
      </c>
      <c r="N360" s="52">
        <f>SUMIFS('2012Figures'!$J:$J,'2012Figures'!$C:$C,$A360,'2012Figures'!$I:$I,"",'2012Figures'!$B:$B,"BrokerToCy",'2012Figures'!$G:$G,"P1",'2012Figures'!$E:$E,$B$1)</f>
        <v>0</v>
      </c>
      <c r="O360" s="52">
        <f>SUMIFS('2012Figures'!$J:$J,'2012Figures'!$C:$C,$A360,'2012Figures'!$I:$I,"",'2012Figures'!$B:$B,"CyToBroker",'2012Figures'!$G:$G,"E1",'2012Figures'!$E:$E,$B$1)</f>
        <v>0</v>
      </c>
      <c r="P360" s="52">
        <f>SUMIFS('2012Figures'!$J:$J,'2012Figures'!$C:$C,$A360,'2012Figures'!$I:$I,"",'2012Figures'!$B:$B,"CyToBroker",'2012Figures'!$G:$G,"P1",'2012Figures'!$E:$E,$B$1)</f>
        <v>0</v>
      </c>
      <c r="R360" s="46" t="str">
        <f t="shared" si="36"/>
        <v/>
      </c>
      <c r="S360" s="46" t="str">
        <f t="shared" si="36"/>
        <v/>
      </c>
      <c r="T360" s="46" t="str">
        <f t="shared" si="36"/>
        <v/>
      </c>
      <c r="U360" s="46" t="str">
        <f t="shared" si="36"/>
        <v/>
      </c>
      <c r="V360" s="46" t="str">
        <f t="shared" si="36"/>
        <v/>
      </c>
    </row>
    <row r="361" spans="1:22" x14ac:dyDescent="0.2">
      <c r="A361" s="21"/>
      <c r="B361" s="21" t="s">
        <v>92</v>
      </c>
      <c r="C361" s="22"/>
      <c r="D361" s="23">
        <f>SUM(E361:H361)</f>
        <v>0</v>
      </c>
      <c r="E361" s="23">
        <f>SUM(E359:E360)</f>
        <v>0</v>
      </c>
      <c r="F361" s="23">
        <f>SUM(F359:F360)</f>
        <v>0</v>
      </c>
      <c r="G361" s="23">
        <f>SUM(G359:G360)</f>
        <v>0</v>
      </c>
      <c r="H361" s="23">
        <f>SUM(H359:H360)</f>
        <v>0</v>
      </c>
      <c r="I361" s="21"/>
      <c r="J361" s="22"/>
      <c r="K361" s="21"/>
      <c r="L361" s="43">
        <f>SUM(M361:P361)</f>
        <v>0</v>
      </c>
      <c r="M361" s="43">
        <f>SUM(M359:M360)</f>
        <v>0</v>
      </c>
      <c r="N361" s="43">
        <f>SUM(N359:N360)</f>
        <v>0</v>
      </c>
      <c r="O361" s="43">
        <f>SUM(O359:O360)</f>
        <v>0</v>
      </c>
      <c r="P361" s="43">
        <f>SUM(P359:P360)</f>
        <v>0</v>
      </c>
      <c r="Q361" s="21"/>
      <c r="R361" s="21"/>
      <c r="S361" s="21"/>
      <c r="T361" s="21"/>
      <c r="U361" s="21"/>
      <c r="V361" s="21"/>
    </row>
    <row r="362" spans="1:22" x14ac:dyDescent="0.2">
      <c r="A362" s="28">
        <v>403</v>
      </c>
      <c r="B362" s="28" t="s">
        <v>169</v>
      </c>
      <c r="C362" s="17" t="s">
        <v>88</v>
      </c>
      <c r="D362" s="18">
        <f>SUMIFS('2013Figures'!$J:$J,'2013Figures'!$C:$C,$A362,'2013Figures'!$E:$E,$B$1)</f>
        <v>0</v>
      </c>
      <c r="E362" s="18">
        <f>SUMIFS('2013Figures'!$J:$J,'2013Figures'!$C:$C,$A362,'2013Figures'!$B:$B,"BrokerToCy",'2013Figures'!$G:$G,"E1",'2013Figures'!$E:$E,$B$1)</f>
        <v>0</v>
      </c>
      <c r="F362" s="18">
        <f>SUMIFS('2013Figures'!$J:$J,'2013Figures'!$C:$C,$A362,'2013Figures'!$B:$B,"BrokerToCy",'2013Figures'!$G:$G,"P1",'2013Figures'!$E:$E,$B$1)</f>
        <v>0</v>
      </c>
      <c r="G362" s="18">
        <f>SUMIFS('2013Figures'!$J:$J,'2013Figures'!$C:$C,$A362,'2013Figures'!$B:$B,"CyToBroker",'2013Figures'!$G:$G,"E1",'2013Figures'!$E:$E,$B$1)</f>
        <v>0</v>
      </c>
      <c r="H362" s="18">
        <f>SUMIFS('2013Figures'!$J:$J,'2013Figures'!$C:$C,$A362,'2013Figures'!$B:$B,"CyToBroker",'2013Figures'!$G:$G,"P1",'2013Figures'!$E:$E,$B$1)</f>
        <v>0</v>
      </c>
      <c r="I362" s="28"/>
      <c r="J362" s="17"/>
      <c r="K362" s="28"/>
      <c r="L362" s="50">
        <f>SUMIFS('2012Figures'!$J:$J,'2012Figures'!$C:$C,$A362,'2012Figures'!$E:$E,$B$1)</f>
        <v>0</v>
      </c>
      <c r="M362" s="50">
        <f>SUMIFS('2012Figures'!$J:$J,'2012Figures'!$C:$C,$A362,'2012Figures'!$B:$B,"BrokerToCy",'2012Figures'!$G:$G,"E1",'2012Figures'!$E:$E,$B$1)</f>
        <v>0</v>
      </c>
      <c r="N362" s="50">
        <f>SUMIFS('2012Figures'!$J:$J,'2012Figures'!$C:$C,$A362,'2012Figures'!$B:$B,"BrokerToCy",'2012Figures'!$G:$G,"P1",'2012Figures'!$E:$E,$B$1)</f>
        <v>0</v>
      </c>
      <c r="O362" s="50">
        <f>SUMIFS('2012Figures'!$J:$J,'2012Figures'!$C:$C,$A362,'2012Figures'!$B:$B,"CyToBroker",'2012Figures'!$G:$G,"E1",'2012Figures'!$E:$E,$B$1)</f>
        <v>0</v>
      </c>
      <c r="P362" s="50">
        <f>SUMIFS('2012Figures'!$J:$J,'2012Figures'!$C:$C,$A362,'2012Figures'!$B:$B,"CyToBroker",'2012Figures'!$G:$G,"P1",'2012Figures'!$E:$E,$B$1)</f>
        <v>0</v>
      </c>
      <c r="Q362" s="28"/>
      <c r="R362" s="46" t="str">
        <f t="shared" ref="R362:V426" si="37">IF(L362=0,"",ROUND(D362/L362-1,2))</f>
        <v/>
      </c>
      <c r="S362" s="46" t="str">
        <f t="shared" si="37"/>
        <v/>
      </c>
      <c r="T362" s="46" t="str">
        <f t="shared" si="37"/>
        <v/>
      </c>
      <c r="U362" s="46" t="str">
        <f t="shared" si="37"/>
        <v/>
      </c>
      <c r="V362" s="46" t="str">
        <f t="shared" si="37"/>
        <v/>
      </c>
    </row>
    <row r="363" spans="1:22" x14ac:dyDescent="0.2">
      <c r="A363" s="1">
        <v>403</v>
      </c>
      <c r="B363" s="1" t="s">
        <v>169</v>
      </c>
      <c r="C363" s="8">
        <v>1</v>
      </c>
      <c r="D363" s="29">
        <f>SUMIFS('2013Figures'!$J:$J,'2013Figures'!$C:$C,$A363,'2013Figures'!$H:$H,$B363,'2013Figures'!$I:$I,$C363,'2013Figures'!$E:$E,$B$1)</f>
        <v>0</v>
      </c>
      <c r="E363" s="9">
        <f>SUMIFS('2013Figures'!$J:$J,'2013Figures'!$C:$C,$A363,'2013Figures'!$H:$H,$B363,'2013Figures'!$I:$I,$C363,'2013Figures'!$B:$B,"BrokerToCy",'2013Figures'!$G:$G,"E1",'2013Figures'!$E:$E,$B$1)</f>
        <v>0</v>
      </c>
      <c r="F363" s="9">
        <f>SUMIFS('2013Figures'!$J:$J,'2013Figures'!$C:$C,$A363,'2013Figures'!$H:$H,$B363,'2013Figures'!$I:$I,$C363,'2013Figures'!$B:$B,"BrokerToCy",'2013Figures'!$G:$G,"P1",'2013Figures'!$E:$E,$B$1)</f>
        <v>0</v>
      </c>
      <c r="G363" s="9">
        <f>SUMIFS('2013Figures'!$J:$J,'2013Figures'!$C:$C,$A363,'2013Figures'!$H:$H,$B363,'2013Figures'!$I:$I,$C363,'2013Figures'!$B:$B,"CyToBroker",'2013Figures'!$G:$G,"E1",'2013Figures'!$E:$E,$B$1)</f>
        <v>0</v>
      </c>
      <c r="H363" s="9">
        <f>SUMIFS('2013Figures'!$J:$J,'2013Figures'!$C:$C,$A363,'2013Figures'!$H:$H,$B363,'2013Figures'!$I:$I,$C363,'2013Figures'!$B:$B,"CyToBroker",'2013Figures'!$G:$G,"P1",'2013Figures'!$E:$E,$B$1)</f>
        <v>0</v>
      </c>
      <c r="I363" s="30"/>
      <c r="J363" s="31">
        <v>200801</v>
      </c>
      <c r="K363" s="30"/>
      <c r="L363" s="42">
        <f>SUMIFS('2012Figures'!$J:$J,'2012Figures'!$C:$C,$A363,'2012Figures'!$H:$H,$B363,'2012Figures'!$I:$I,$C363,'2012Figures'!$E:$E,$B$1)</f>
        <v>0</v>
      </c>
      <c r="M363" s="52">
        <f>SUMIFS('2012Figures'!$J:$J,'2012Figures'!$C:$C,$A363,'2012Figures'!$H:$H,$B363,'2012Figures'!$I:$I,$C363,'2012Figures'!$B:$B,"BrokerToCy",'2012Figures'!$G:$G,"E1",'2012Figures'!$E:$E,$B$1)</f>
        <v>0</v>
      </c>
      <c r="N363" s="52">
        <f>SUMIFS('2012Figures'!$J:$J,'2012Figures'!$C:$C,$A363,'2012Figures'!$H:$H,$B363,'2012Figures'!$I:$I,$C363,'2012Figures'!$B:$B,"BrokerToCy",'2012Figures'!$G:$G,"P1",'2012Figures'!$E:$E,$B$1)</f>
        <v>0</v>
      </c>
      <c r="O363" s="52">
        <f>SUMIFS('2012Figures'!$J:$J,'2012Figures'!$C:$C,$A363,'2012Figures'!$H:$H,$B363,'2012Figures'!$I:$I,$C363,'2012Figures'!$B:$B,"CyToBroker",'2012Figures'!$G:$G,"E1",'2012Figures'!$E:$E,$B$1)</f>
        <v>0</v>
      </c>
      <c r="P363" s="52">
        <f>SUMIFS('2012Figures'!$J:$J,'2012Figures'!$C:$C,$A363,'2012Figures'!$H:$H,$B363,'2012Figures'!$I:$I,$C363,'2012Figures'!$B:$B,"CyToBroker",'2012Figures'!$G:$G,"P1",'2012Figures'!$E:$E,$B$1)</f>
        <v>0</v>
      </c>
      <c r="Q363" s="30"/>
      <c r="R363" s="46" t="str">
        <f t="shared" si="37"/>
        <v/>
      </c>
      <c r="S363" s="46" t="str">
        <f t="shared" si="37"/>
        <v/>
      </c>
      <c r="T363" s="46" t="str">
        <f t="shared" si="37"/>
        <v/>
      </c>
      <c r="U363" s="46" t="str">
        <f t="shared" si="37"/>
        <v/>
      </c>
      <c r="V363" s="46" t="str">
        <f t="shared" si="37"/>
        <v/>
      </c>
    </row>
    <row r="364" spans="1:22" x14ac:dyDescent="0.2">
      <c r="A364" s="1">
        <v>403</v>
      </c>
      <c r="B364" s="1" t="s">
        <v>169</v>
      </c>
      <c r="D364" s="29">
        <f>SUMIFS('2013Figures'!$J:$J,'2013Figures'!$C:$C,$A364,'2013Figures'!$I:$I,"",'2013Figures'!$E:$E,$B$1)</f>
        <v>0</v>
      </c>
      <c r="E364" s="9">
        <f>SUMIFS('2013Figures'!$J:$J,'2013Figures'!$C:$C,$A364,'2013Figures'!$I:$I,"",'2013Figures'!$B:$B,"BrokerToCy",'2013Figures'!$G:$G,"E1",'2013Figures'!$E:$E,$B$1)</f>
        <v>0</v>
      </c>
      <c r="F364" s="9">
        <f>SUMIFS('2013Figures'!$J:$J,'2013Figures'!$C:$C,$A364,'2013Figures'!$I:$I,"",'2013Figures'!$B:$B,"BrokerToCy",'2013Figures'!$G:$G,"P1",'2013Figures'!$E:$E,$B$1)</f>
        <v>0</v>
      </c>
      <c r="G364" s="9">
        <f>SUMIFS('2013Figures'!$J:$J,'2013Figures'!$C:$C,$A364,'2013Figures'!$I:$I,"",'2013Figures'!$B:$B,"CyToBroker",'2013Figures'!$G:$G,"E1",'2013Figures'!$E:$E,$B$1)</f>
        <v>0</v>
      </c>
      <c r="H364" s="9">
        <f>SUMIFS('2013Figures'!$J:$J,'2013Figures'!$C:$C,$A364,'2013Figures'!$I:$I,"",'2013Figures'!$B:$B,"CyToBroker",'2013Figures'!$G:$G,"P1",'2013Figures'!$E:$E,$B$1)</f>
        <v>0</v>
      </c>
      <c r="J364" s="8" t="s">
        <v>131</v>
      </c>
      <c r="L364" s="42">
        <f>SUMIFS('2012Figures'!$J:$J,'2012Figures'!$C:$C,$A364,'2012Figures'!$I:$I,"",'2012Figures'!$E:$E,$B$1)</f>
        <v>0</v>
      </c>
      <c r="M364" s="52">
        <f>SUMIFS('2012Figures'!$J:$J,'2012Figures'!$C:$C,$A364,'2012Figures'!$I:$I,"",'2012Figures'!$B:$B,"BrokerToCy",'2012Figures'!$G:$G,"E1",'2012Figures'!$E:$E,$B$1)</f>
        <v>0</v>
      </c>
      <c r="N364" s="52">
        <f>SUMIFS('2012Figures'!$J:$J,'2012Figures'!$C:$C,$A364,'2012Figures'!$I:$I,"",'2012Figures'!$B:$B,"BrokerToCy",'2012Figures'!$G:$G,"P1",'2012Figures'!$E:$E,$B$1)</f>
        <v>0</v>
      </c>
      <c r="O364" s="52">
        <f>SUMIFS('2012Figures'!$J:$J,'2012Figures'!$C:$C,$A364,'2012Figures'!$I:$I,"",'2012Figures'!$B:$B,"CyToBroker",'2012Figures'!$G:$G,"E1",'2012Figures'!$E:$E,$B$1)</f>
        <v>0</v>
      </c>
      <c r="P364" s="52">
        <f>SUMIFS('2012Figures'!$J:$J,'2012Figures'!$C:$C,$A364,'2012Figures'!$I:$I,"",'2012Figures'!$B:$B,"CyToBroker",'2012Figures'!$G:$G,"P1",'2012Figures'!$E:$E,$B$1)</f>
        <v>0</v>
      </c>
      <c r="R364" s="46" t="str">
        <f t="shared" si="37"/>
        <v/>
      </c>
      <c r="S364" s="46" t="str">
        <f t="shared" si="37"/>
        <v/>
      </c>
      <c r="T364" s="46" t="str">
        <f t="shared" si="37"/>
        <v/>
      </c>
      <c r="U364" s="46" t="str">
        <f t="shared" si="37"/>
        <v/>
      </c>
      <c r="V364" s="46" t="str">
        <f t="shared" si="37"/>
        <v/>
      </c>
    </row>
    <row r="365" spans="1:22" x14ac:dyDescent="0.2">
      <c r="A365" s="21"/>
      <c r="B365" s="21" t="s">
        <v>92</v>
      </c>
      <c r="C365" s="22"/>
      <c r="D365" s="23">
        <f>SUM(E365:H365)</f>
        <v>0</v>
      </c>
      <c r="E365" s="23">
        <f>SUM(E363:E364)</f>
        <v>0</v>
      </c>
      <c r="F365" s="23">
        <f>SUM(F363:F364)</f>
        <v>0</v>
      </c>
      <c r="G365" s="23">
        <f>SUM(G363:G364)</f>
        <v>0</v>
      </c>
      <c r="H365" s="23">
        <f>SUM(H363:H364)</f>
        <v>0</v>
      </c>
      <c r="I365" s="21"/>
      <c r="J365" s="22"/>
      <c r="K365" s="21"/>
      <c r="L365" s="43">
        <f>SUM(M365:P365)</f>
        <v>0</v>
      </c>
      <c r="M365" s="43">
        <f>SUM(M363:M364)</f>
        <v>0</v>
      </c>
      <c r="N365" s="43">
        <f>SUM(N363:N364)</f>
        <v>0</v>
      </c>
      <c r="O365" s="43">
        <f>SUM(O363:O364)</f>
        <v>0</v>
      </c>
      <c r="P365" s="43">
        <f>SUM(P363:P364)</f>
        <v>0</v>
      </c>
      <c r="Q365" s="21"/>
      <c r="R365" s="21"/>
      <c r="S365" s="21"/>
      <c r="T365" s="21"/>
      <c r="U365" s="21"/>
      <c r="V365" s="21"/>
    </row>
    <row r="366" spans="1:22" x14ac:dyDescent="0.2">
      <c r="A366" s="28">
        <v>405</v>
      </c>
      <c r="B366" s="28" t="s">
        <v>170</v>
      </c>
      <c r="C366" s="17" t="s">
        <v>88</v>
      </c>
      <c r="D366" s="18">
        <f>SUMIFS('2013Figures'!$J:$J,'2013Figures'!$C:$C,$A366,'2013Figures'!$E:$E,$B$1)</f>
        <v>0</v>
      </c>
      <c r="E366" s="18">
        <f>SUMIFS('2013Figures'!$J:$J,'2013Figures'!$C:$C,$A366,'2013Figures'!$B:$B,"BrokerToCy",'2013Figures'!$G:$G,"E1",'2013Figures'!$E:$E,$B$1)</f>
        <v>0</v>
      </c>
      <c r="F366" s="18">
        <f>SUMIFS('2013Figures'!$J:$J,'2013Figures'!$C:$C,$A366,'2013Figures'!$B:$B,"BrokerToCy",'2013Figures'!$G:$G,"P1",'2013Figures'!$E:$E,$B$1)</f>
        <v>0</v>
      </c>
      <c r="G366" s="18">
        <f>SUMIFS('2013Figures'!$J:$J,'2013Figures'!$C:$C,$A366,'2013Figures'!$B:$B,"CyToBroker",'2013Figures'!$G:$G,"E1",'2013Figures'!$E:$E,$B$1)</f>
        <v>0</v>
      </c>
      <c r="H366" s="18">
        <f>SUMIFS('2013Figures'!$J:$J,'2013Figures'!$C:$C,$A366,'2013Figures'!$B:$B,"CyToBroker",'2013Figures'!$G:$G,"P1",'2013Figures'!$E:$E,$B$1)</f>
        <v>0</v>
      </c>
      <c r="I366" s="28"/>
      <c r="J366" s="17"/>
      <c r="K366" s="28"/>
      <c r="L366" s="50">
        <f>SUMIFS('2012Figures'!$J:$J,'2012Figures'!$C:$C,$A366,'2012Figures'!$E:$E,$B$1)</f>
        <v>0</v>
      </c>
      <c r="M366" s="50">
        <f>SUMIFS('2012Figures'!$J:$J,'2012Figures'!$C:$C,$A366,'2012Figures'!$B:$B,"BrokerToCy",'2012Figures'!$G:$G,"E1",'2012Figures'!$E:$E,$B$1)</f>
        <v>0</v>
      </c>
      <c r="N366" s="50">
        <f>SUMIFS('2012Figures'!$J:$J,'2012Figures'!$C:$C,$A366,'2012Figures'!$B:$B,"BrokerToCy",'2012Figures'!$G:$G,"P1",'2012Figures'!$E:$E,$B$1)</f>
        <v>0</v>
      </c>
      <c r="O366" s="50">
        <f>SUMIFS('2012Figures'!$J:$J,'2012Figures'!$C:$C,$A366,'2012Figures'!$B:$B,"CyToBroker",'2012Figures'!$G:$G,"E1",'2012Figures'!$E:$E,$B$1)</f>
        <v>0</v>
      </c>
      <c r="P366" s="50">
        <f>SUMIFS('2012Figures'!$J:$J,'2012Figures'!$C:$C,$A366,'2012Figures'!$B:$B,"CyToBroker",'2012Figures'!$G:$G,"P1",'2012Figures'!$E:$E,$B$1)</f>
        <v>0</v>
      </c>
      <c r="Q366" s="28"/>
      <c r="R366" s="46" t="str">
        <f t="shared" ref="R366:V430" si="38">IF(L366=0,"",ROUND(D366/L366-1,2))</f>
        <v/>
      </c>
      <c r="S366" s="46" t="str">
        <f t="shared" si="38"/>
        <v/>
      </c>
      <c r="T366" s="46" t="str">
        <f t="shared" si="38"/>
        <v/>
      </c>
      <c r="U366" s="46" t="str">
        <f t="shared" si="38"/>
        <v/>
      </c>
      <c r="V366" s="46" t="str">
        <f t="shared" si="38"/>
        <v/>
      </c>
    </row>
    <row r="367" spans="1:22" x14ac:dyDescent="0.2">
      <c r="A367" s="1">
        <v>405</v>
      </c>
      <c r="B367" s="1" t="s">
        <v>170</v>
      </c>
      <c r="C367" s="8">
        <v>1</v>
      </c>
      <c r="D367" s="29">
        <f>SUMIFS('2013Figures'!$J:$J,'2013Figures'!$C:$C,$A367,'2013Figures'!$H:$H,$B367,'2013Figures'!$I:$I,$C367,'2013Figures'!$E:$E,$B$1)</f>
        <v>0</v>
      </c>
      <c r="E367" s="9">
        <f>SUMIFS('2013Figures'!$J:$J,'2013Figures'!$C:$C,$A367,'2013Figures'!$H:$H,$B367,'2013Figures'!$I:$I,$C367,'2013Figures'!$B:$B,"BrokerToCy",'2013Figures'!$G:$G,"E1",'2013Figures'!$E:$E,$B$1)</f>
        <v>0</v>
      </c>
      <c r="F367" s="9">
        <f>SUMIFS('2013Figures'!$J:$J,'2013Figures'!$C:$C,$A367,'2013Figures'!$H:$H,$B367,'2013Figures'!$I:$I,$C367,'2013Figures'!$B:$B,"BrokerToCy",'2013Figures'!$G:$G,"P1",'2013Figures'!$E:$E,$B$1)</f>
        <v>0</v>
      </c>
      <c r="G367" s="9">
        <f>SUMIFS('2013Figures'!$J:$J,'2013Figures'!$C:$C,$A367,'2013Figures'!$H:$H,$B367,'2013Figures'!$I:$I,$C367,'2013Figures'!$B:$B,"CyToBroker",'2013Figures'!$G:$G,"E1",'2013Figures'!$E:$E,$B$1)</f>
        <v>0</v>
      </c>
      <c r="H367" s="9">
        <f>SUMIFS('2013Figures'!$J:$J,'2013Figures'!$C:$C,$A367,'2013Figures'!$H:$H,$B367,'2013Figures'!$I:$I,$C367,'2013Figures'!$B:$B,"CyToBroker",'2013Figures'!$G:$G,"P1",'2013Figures'!$E:$E,$B$1)</f>
        <v>0</v>
      </c>
      <c r="I367" s="30"/>
      <c r="J367" s="31">
        <v>200601</v>
      </c>
      <c r="K367" s="30"/>
      <c r="L367" s="42">
        <f>SUMIFS('2012Figures'!$J:$J,'2012Figures'!$C:$C,$A367,'2012Figures'!$H:$H,$B367,'2012Figures'!$I:$I,$C367,'2012Figures'!$E:$E,$B$1)</f>
        <v>0</v>
      </c>
      <c r="M367" s="52">
        <f>SUMIFS('2012Figures'!$J:$J,'2012Figures'!$C:$C,$A367,'2012Figures'!$H:$H,$B367,'2012Figures'!$I:$I,$C367,'2012Figures'!$B:$B,"BrokerToCy",'2012Figures'!$G:$G,"E1",'2012Figures'!$E:$E,$B$1)</f>
        <v>0</v>
      </c>
      <c r="N367" s="52">
        <f>SUMIFS('2012Figures'!$J:$J,'2012Figures'!$C:$C,$A367,'2012Figures'!$H:$H,$B367,'2012Figures'!$I:$I,$C367,'2012Figures'!$B:$B,"BrokerToCy",'2012Figures'!$G:$G,"P1",'2012Figures'!$E:$E,$B$1)</f>
        <v>0</v>
      </c>
      <c r="O367" s="52">
        <f>SUMIFS('2012Figures'!$J:$J,'2012Figures'!$C:$C,$A367,'2012Figures'!$H:$H,$B367,'2012Figures'!$I:$I,$C367,'2012Figures'!$B:$B,"CyToBroker",'2012Figures'!$G:$G,"E1",'2012Figures'!$E:$E,$B$1)</f>
        <v>0</v>
      </c>
      <c r="P367" s="52">
        <f>SUMIFS('2012Figures'!$J:$J,'2012Figures'!$C:$C,$A367,'2012Figures'!$H:$H,$B367,'2012Figures'!$I:$I,$C367,'2012Figures'!$B:$B,"CyToBroker",'2012Figures'!$G:$G,"P1",'2012Figures'!$E:$E,$B$1)</f>
        <v>0</v>
      </c>
      <c r="Q367" s="30"/>
      <c r="R367" s="46" t="str">
        <f t="shared" si="38"/>
        <v/>
      </c>
      <c r="S367" s="46" t="str">
        <f t="shared" si="38"/>
        <v/>
      </c>
      <c r="T367" s="46" t="str">
        <f t="shared" si="38"/>
        <v/>
      </c>
      <c r="U367" s="46" t="str">
        <f t="shared" si="38"/>
        <v/>
      </c>
      <c r="V367" s="46" t="str">
        <f t="shared" si="38"/>
        <v/>
      </c>
    </row>
    <row r="368" spans="1:22" x14ac:dyDescent="0.2">
      <c r="A368" s="1">
        <v>405</v>
      </c>
      <c r="B368" s="1" t="s">
        <v>170</v>
      </c>
      <c r="D368" s="29">
        <f>SUMIFS('2013Figures'!$J:$J,'2013Figures'!$C:$C,$A368,'2013Figures'!$I:$I,"",'2013Figures'!$E:$E,$B$1)</f>
        <v>0</v>
      </c>
      <c r="E368" s="9">
        <f>SUMIFS('2013Figures'!$J:$J,'2013Figures'!$C:$C,$A368,'2013Figures'!$I:$I,"",'2013Figures'!$B:$B,"BrokerToCy",'2013Figures'!$G:$G,"E1",'2013Figures'!$E:$E,$B$1)</f>
        <v>0</v>
      </c>
      <c r="F368" s="9">
        <f>SUMIFS('2013Figures'!$J:$J,'2013Figures'!$C:$C,$A368,'2013Figures'!$I:$I,"",'2013Figures'!$B:$B,"BrokerToCy",'2013Figures'!$G:$G,"P1",'2013Figures'!$E:$E,$B$1)</f>
        <v>0</v>
      </c>
      <c r="G368" s="9">
        <f>SUMIFS('2013Figures'!$J:$J,'2013Figures'!$C:$C,$A368,'2013Figures'!$I:$I,"",'2013Figures'!$B:$B,"CyToBroker",'2013Figures'!$G:$G,"E1",'2013Figures'!$E:$E,$B$1)</f>
        <v>0</v>
      </c>
      <c r="H368" s="9">
        <f>SUMIFS('2013Figures'!$J:$J,'2013Figures'!$C:$C,$A368,'2013Figures'!$I:$I,"",'2013Figures'!$B:$B,"CyToBroker",'2013Figures'!$G:$G,"P1",'2013Figures'!$E:$E,$B$1)</f>
        <v>0</v>
      </c>
      <c r="J368" s="8" t="s">
        <v>131</v>
      </c>
      <c r="L368" s="42">
        <f>SUMIFS('2012Figures'!$J:$J,'2012Figures'!$C:$C,$A368,'2012Figures'!$I:$I,"",'2012Figures'!$E:$E,$B$1)</f>
        <v>0</v>
      </c>
      <c r="M368" s="52">
        <f>SUMIFS('2012Figures'!$J:$J,'2012Figures'!$C:$C,$A368,'2012Figures'!$I:$I,"",'2012Figures'!$B:$B,"BrokerToCy",'2012Figures'!$G:$G,"E1",'2012Figures'!$E:$E,$B$1)</f>
        <v>0</v>
      </c>
      <c r="N368" s="52">
        <f>SUMIFS('2012Figures'!$J:$J,'2012Figures'!$C:$C,$A368,'2012Figures'!$I:$I,"",'2012Figures'!$B:$B,"BrokerToCy",'2012Figures'!$G:$G,"P1",'2012Figures'!$E:$E,$B$1)</f>
        <v>0</v>
      </c>
      <c r="O368" s="52">
        <f>SUMIFS('2012Figures'!$J:$J,'2012Figures'!$C:$C,$A368,'2012Figures'!$I:$I,"",'2012Figures'!$B:$B,"CyToBroker",'2012Figures'!$G:$G,"E1",'2012Figures'!$E:$E,$B$1)</f>
        <v>0</v>
      </c>
      <c r="P368" s="52">
        <f>SUMIFS('2012Figures'!$J:$J,'2012Figures'!$C:$C,$A368,'2012Figures'!$I:$I,"",'2012Figures'!$B:$B,"CyToBroker",'2012Figures'!$G:$G,"P1",'2012Figures'!$E:$E,$B$1)</f>
        <v>0</v>
      </c>
      <c r="R368" s="46" t="str">
        <f t="shared" si="38"/>
        <v/>
      </c>
      <c r="S368" s="46" t="str">
        <f t="shared" si="38"/>
        <v/>
      </c>
      <c r="T368" s="46" t="str">
        <f t="shared" si="38"/>
        <v/>
      </c>
      <c r="U368" s="46" t="str">
        <f t="shared" si="38"/>
        <v/>
      </c>
      <c r="V368" s="46" t="str">
        <f t="shared" si="38"/>
        <v/>
      </c>
    </row>
    <row r="369" spans="1:22" x14ac:dyDescent="0.2">
      <c r="A369" s="21"/>
      <c r="B369" s="21" t="s">
        <v>92</v>
      </c>
      <c r="C369" s="22"/>
      <c r="D369" s="23">
        <f>SUM(E369:H369)</f>
        <v>0</v>
      </c>
      <c r="E369" s="23">
        <f>SUM(E367:E368)</f>
        <v>0</v>
      </c>
      <c r="F369" s="23">
        <f>SUM(F367:F368)</f>
        <v>0</v>
      </c>
      <c r="G369" s="23">
        <f>SUM(G367:G368)</f>
        <v>0</v>
      </c>
      <c r="H369" s="23">
        <f>SUM(H367:H368)</f>
        <v>0</v>
      </c>
      <c r="I369" s="21"/>
      <c r="J369" s="22"/>
      <c r="K369" s="21"/>
      <c r="L369" s="43">
        <f>SUM(M369:P369)</f>
        <v>0</v>
      </c>
      <c r="M369" s="43">
        <f>SUM(M367:M368)</f>
        <v>0</v>
      </c>
      <c r="N369" s="43">
        <f>SUM(N367:N368)</f>
        <v>0</v>
      </c>
      <c r="O369" s="43">
        <f>SUM(O367:O368)</f>
        <v>0</v>
      </c>
      <c r="P369" s="43">
        <f>SUM(P367:P368)</f>
        <v>0</v>
      </c>
      <c r="Q369" s="21"/>
      <c r="R369" s="21"/>
      <c r="S369" s="21"/>
      <c r="T369" s="21"/>
      <c r="U369" s="21"/>
      <c r="V369" s="21"/>
    </row>
    <row r="370" spans="1:22" x14ac:dyDescent="0.2">
      <c r="A370" s="28">
        <v>410</v>
      </c>
      <c r="B370" s="28" t="s">
        <v>123</v>
      </c>
      <c r="C370" s="17" t="s">
        <v>88</v>
      </c>
      <c r="D370" s="18">
        <f>SUMIFS('2013Figures'!$J:$J,'2013Figures'!$C:$C,$A370,'2013Figures'!$E:$E,$B$1)</f>
        <v>0</v>
      </c>
      <c r="E370" s="18">
        <f>SUMIFS('2013Figures'!$J:$J,'2013Figures'!$C:$C,$A370,'2013Figures'!$B:$B,"BrokerToCy",'2013Figures'!$G:$G,"E1",'2013Figures'!$E:$E,$B$1)</f>
        <v>0</v>
      </c>
      <c r="F370" s="18">
        <f>SUMIFS('2013Figures'!$J:$J,'2013Figures'!$C:$C,$A370,'2013Figures'!$B:$B,"BrokerToCy",'2013Figures'!$G:$G,"P1",'2013Figures'!$E:$E,$B$1)</f>
        <v>0</v>
      </c>
      <c r="G370" s="18">
        <f>SUMIFS('2013Figures'!$J:$J,'2013Figures'!$C:$C,$A370,'2013Figures'!$B:$B,"CyToBroker",'2013Figures'!$G:$G,"E1",'2013Figures'!$E:$E,$B$1)</f>
        <v>0</v>
      </c>
      <c r="H370" s="18">
        <f>SUMIFS('2013Figures'!$J:$J,'2013Figures'!$C:$C,$A370,'2013Figures'!$B:$B,"CyToBroker",'2013Figures'!$G:$G,"P1",'2013Figures'!$E:$E,$B$1)</f>
        <v>0</v>
      </c>
      <c r="I370" s="28"/>
      <c r="J370" s="17"/>
      <c r="K370" s="28"/>
      <c r="L370" s="50">
        <f>SUMIFS('2012Figures'!$J:$J,'2012Figures'!$C:$C,$A370,'2012Figures'!$E:$E,$B$1)</f>
        <v>0</v>
      </c>
      <c r="M370" s="50">
        <f>SUMIFS('2012Figures'!$J:$J,'2012Figures'!$C:$C,$A370,'2012Figures'!$B:$B,"BrokerToCy",'2012Figures'!$G:$G,"E1",'2012Figures'!$E:$E,$B$1)</f>
        <v>0</v>
      </c>
      <c r="N370" s="50">
        <f>SUMIFS('2012Figures'!$J:$J,'2012Figures'!$C:$C,$A370,'2012Figures'!$B:$B,"BrokerToCy",'2012Figures'!$G:$G,"P1",'2012Figures'!$E:$E,$B$1)</f>
        <v>0</v>
      </c>
      <c r="O370" s="50">
        <f>SUMIFS('2012Figures'!$J:$J,'2012Figures'!$C:$C,$A370,'2012Figures'!$B:$B,"CyToBroker",'2012Figures'!$G:$G,"E1",'2012Figures'!$E:$E,$B$1)</f>
        <v>0</v>
      </c>
      <c r="P370" s="50">
        <f>SUMIFS('2012Figures'!$J:$J,'2012Figures'!$C:$C,$A370,'2012Figures'!$B:$B,"CyToBroker",'2012Figures'!$G:$G,"P1",'2012Figures'!$E:$E,$B$1)</f>
        <v>0</v>
      </c>
      <c r="Q370" s="28"/>
      <c r="R370" s="46" t="str">
        <f t="shared" ref="R370:V413" si="39">IF(L370=0,"",ROUND(D370/L370-1,2))</f>
        <v/>
      </c>
      <c r="S370" s="46" t="str">
        <f t="shared" si="39"/>
        <v/>
      </c>
      <c r="T370" s="46" t="str">
        <f t="shared" si="39"/>
        <v/>
      </c>
      <c r="U370" s="46" t="str">
        <f t="shared" si="39"/>
        <v/>
      </c>
      <c r="V370" s="46" t="str">
        <f t="shared" si="39"/>
        <v/>
      </c>
    </row>
    <row r="371" spans="1:22" x14ac:dyDescent="0.2">
      <c r="A371" s="1">
        <v>410</v>
      </c>
      <c r="B371" s="1" t="s">
        <v>123</v>
      </c>
      <c r="C371" s="8">
        <v>5</v>
      </c>
      <c r="D371" s="29">
        <f>SUMIFS('2013Figures'!$J:$J,'2013Figures'!$C:$C,$A371,'2013Figures'!$H:$H,$B371,'2013Figures'!$I:$I,$C371,'2013Figures'!$E:$E,$B$1)</f>
        <v>0</v>
      </c>
      <c r="E371" s="9">
        <f>SUMIFS('2013Figures'!$J:$J,'2013Figures'!$C:$C,$A371,'2013Figures'!$H:$H,$B371,'2013Figures'!$I:$I,$C371,'2013Figures'!$B:$B,"BrokerToCy",'2013Figures'!$G:$G,"E1",'2013Figures'!$E:$E,$B$1)</f>
        <v>0</v>
      </c>
      <c r="F371" s="9">
        <f>SUMIFS('2013Figures'!$J:$J,'2013Figures'!$C:$C,$A371,'2013Figures'!$H:$H,$B371,'2013Figures'!$I:$I,$C371,'2013Figures'!$B:$B,"BrokerToCy",'2013Figures'!$G:$G,"P1",'2013Figures'!$E:$E,$B$1)</f>
        <v>0</v>
      </c>
      <c r="G371" s="9">
        <f>SUMIFS('2013Figures'!$J:$J,'2013Figures'!$C:$C,$A371,'2013Figures'!$H:$H,$B371,'2013Figures'!$I:$I,$C371,'2013Figures'!$B:$B,"CyToBroker",'2013Figures'!$G:$G,"E1",'2013Figures'!$E:$E,$B$1)</f>
        <v>0</v>
      </c>
      <c r="H371" s="9">
        <f>SUMIFS('2013Figures'!$J:$J,'2013Figures'!$C:$C,$A371,'2013Figures'!$H:$H,$B371,'2013Figures'!$I:$I,$C371,'2013Figures'!$B:$B,"CyToBroker",'2013Figures'!$G:$G,"P1",'2013Figures'!$E:$E,$B$1)</f>
        <v>0</v>
      </c>
      <c r="I371" s="30"/>
      <c r="J371" s="31">
        <v>201501</v>
      </c>
      <c r="K371" s="30"/>
      <c r="L371" s="42">
        <f>SUMIFS('2012Figures'!$J:$J,'2012Figures'!$C:$C,$A371,'2012Figures'!$H:$H,$B371,'2012Figures'!$I:$I,$C371,'2012Figures'!$E:$E,$B$1)</f>
        <v>0</v>
      </c>
      <c r="M371" s="52">
        <f>SUMIFS('2012Figures'!$J:$J,'2012Figures'!$C:$C,$A371,'2012Figures'!$H:$H,$B371,'2012Figures'!$I:$I,$C371,'2012Figures'!$B:$B,"BrokerToCy",'2012Figures'!$G:$G,"E1",'2012Figures'!$E:$E,$B$1)</f>
        <v>0</v>
      </c>
      <c r="N371" s="52">
        <f>SUMIFS('2012Figures'!$J:$J,'2012Figures'!$C:$C,$A371,'2012Figures'!$H:$H,$B371,'2012Figures'!$I:$I,$C371,'2012Figures'!$B:$B,"BrokerToCy",'2012Figures'!$G:$G,"P1",'2012Figures'!$E:$E,$B$1)</f>
        <v>0</v>
      </c>
      <c r="O371" s="52">
        <f>SUMIFS('2012Figures'!$J:$J,'2012Figures'!$C:$C,$A371,'2012Figures'!$H:$H,$B371,'2012Figures'!$I:$I,$C371,'2012Figures'!$B:$B,"CyToBroker",'2012Figures'!$G:$G,"E1",'2012Figures'!$E:$E,$B$1)</f>
        <v>0</v>
      </c>
      <c r="P371" s="52">
        <f>SUMIFS('2012Figures'!$J:$J,'2012Figures'!$C:$C,$A371,'2012Figures'!$H:$H,$B371,'2012Figures'!$I:$I,$C371,'2012Figures'!$B:$B,"CyToBroker",'2012Figures'!$G:$G,"P1",'2012Figures'!$E:$E,$B$1)</f>
        <v>0</v>
      </c>
      <c r="Q371" s="30"/>
      <c r="R371" s="46" t="str">
        <f t="shared" si="39"/>
        <v/>
      </c>
      <c r="S371" s="46" t="str">
        <f t="shared" si="39"/>
        <v/>
      </c>
      <c r="T371" s="46" t="str">
        <f t="shared" si="39"/>
        <v/>
      </c>
      <c r="U371" s="46" t="str">
        <f t="shared" si="39"/>
        <v/>
      </c>
      <c r="V371" s="46" t="str">
        <f t="shared" si="39"/>
        <v/>
      </c>
    </row>
    <row r="372" spans="1:22" x14ac:dyDescent="0.2">
      <c r="A372" s="1">
        <v>410</v>
      </c>
      <c r="B372" s="1" t="s">
        <v>123</v>
      </c>
      <c r="C372" s="8">
        <v>4</v>
      </c>
      <c r="D372" s="29">
        <f>SUMIFS('2013Figures'!$J:$J,'2013Figures'!$C:$C,$A372,'2013Figures'!$H:$H,$B372,'2013Figures'!$I:$I,$C372,'2013Figures'!$E:$E,$B$1)</f>
        <v>0</v>
      </c>
      <c r="E372" s="9">
        <f>SUMIFS('2013Figures'!$J:$J,'2013Figures'!$C:$C,$A372,'2013Figures'!$H:$H,$B372,'2013Figures'!$I:$I,$C372,'2013Figures'!$B:$B,"BrokerToCy",'2013Figures'!$G:$G,"E1",'2013Figures'!$E:$E,$B$1)</f>
        <v>0</v>
      </c>
      <c r="F372" s="9">
        <f>SUMIFS('2013Figures'!$J:$J,'2013Figures'!$C:$C,$A372,'2013Figures'!$H:$H,$B372,'2013Figures'!$I:$I,$C372,'2013Figures'!$B:$B,"BrokerToCy",'2013Figures'!$G:$G,"P1",'2013Figures'!$E:$E,$B$1)</f>
        <v>0</v>
      </c>
      <c r="G372" s="9">
        <f>SUMIFS('2013Figures'!$J:$J,'2013Figures'!$C:$C,$A372,'2013Figures'!$H:$H,$B372,'2013Figures'!$I:$I,$C372,'2013Figures'!$B:$B,"CyToBroker",'2013Figures'!$G:$G,"E1",'2013Figures'!$E:$E,$B$1)</f>
        <v>0</v>
      </c>
      <c r="H372" s="9">
        <f>SUMIFS('2013Figures'!$J:$J,'2013Figures'!$C:$C,$A372,'2013Figures'!$H:$H,$B372,'2013Figures'!$I:$I,$C372,'2013Figures'!$B:$B,"CyToBroker",'2013Figures'!$G:$G,"P1",'2013Figures'!$E:$E,$B$1)</f>
        <v>0</v>
      </c>
      <c r="I372" s="30"/>
      <c r="J372" s="31">
        <v>201301</v>
      </c>
      <c r="K372" s="30"/>
      <c r="L372" s="42">
        <f>SUMIFS('2012Figures'!$J:$J,'2012Figures'!$C:$C,$A372,'2012Figures'!$H:$H,$B372,'2012Figures'!$I:$I,$C372,'2012Figures'!$E:$E,$B$1)</f>
        <v>0</v>
      </c>
      <c r="M372" s="52">
        <f>SUMIFS('2012Figures'!$J:$J,'2012Figures'!$C:$C,$A372,'2012Figures'!$H:$H,$B372,'2012Figures'!$I:$I,$C372,'2012Figures'!$B:$B,"BrokerToCy",'2012Figures'!$G:$G,"E1",'2012Figures'!$E:$E,$B$1)</f>
        <v>0</v>
      </c>
      <c r="N372" s="52">
        <f>SUMIFS('2012Figures'!$J:$J,'2012Figures'!$C:$C,$A372,'2012Figures'!$H:$H,$B372,'2012Figures'!$I:$I,$C372,'2012Figures'!$B:$B,"BrokerToCy",'2012Figures'!$G:$G,"P1",'2012Figures'!$E:$E,$B$1)</f>
        <v>0</v>
      </c>
      <c r="O372" s="52">
        <f>SUMIFS('2012Figures'!$J:$J,'2012Figures'!$C:$C,$A372,'2012Figures'!$H:$H,$B372,'2012Figures'!$I:$I,$C372,'2012Figures'!$B:$B,"CyToBroker",'2012Figures'!$G:$G,"E1",'2012Figures'!$E:$E,$B$1)</f>
        <v>0</v>
      </c>
      <c r="P372" s="52">
        <f>SUMIFS('2012Figures'!$J:$J,'2012Figures'!$C:$C,$A372,'2012Figures'!$H:$H,$B372,'2012Figures'!$I:$I,$C372,'2012Figures'!$B:$B,"CyToBroker",'2012Figures'!$G:$G,"P1",'2012Figures'!$E:$E,$B$1)</f>
        <v>0</v>
      </c>
      <c r="Q372" s="30"/>
      <c r="R372" s="46" t="str">
        <f t="shared" si="39"/>
        <v/>
      </c>
      <c r="S372" s="46" t="str">
        <f t="shared" si="39"/>
        <v/>
      </c>
      <c r="T372" s="46" t="str">
        <f t="shared" si="39"/>
        <v/>
      </c>
      <c r="U372" s="46" t="str">
        <f t="shared" si="39"/>
        <v/>
      </c>
      <c r="V372" s="46" t="str">
        <f t="shared" si="39"/>
        <v/>
      </c>
    </row>
    <row r="373" spans="1:22" x14ac:dyDescent="0.2">
      <c r="A373" s="1">
        <v>410</v>
      </c>
      <c r="B373" s="1" t="s">
        <v>123</v>
      </c>
      <c r="C373" s="8">
        <v>3</v>
      </c>
      <c r="D373" s="29">
        <f>SUMIFS('2013Figures'!$J:$J,'2013Figures'!$C:$C,$A373,'2013Figures'!$H:$H,$B373,'2013Figures'!$I:$I,$C373,'2013Figures'!$E:$E,$B$1)</f>
        <v>0</v>
      </c>
      <c r="E373" s="9">
        <f>SUMIFS('2013Figures'!$J:$J,'2013Figures'!$C:$C,$A373,'2013Figures'!$H:$H,$B373,'2013Figures'!$I:$I,$C373,'2013Figures'!$B:$B,"BrokerToCy",'2013Figures'!$G:$G,"E1",'2013Figures'!$E:$E,$B$1)</f>
        <v>0</v>
      </c>
      <c r="F373" s="9">
        <f>SUMIFS('2013Figures'!$J:$J,'2013Figures'!$C:$C,$A373,'2013Figures'!$H:$H,$B373,'2013Figures'!$I:$I,$C373,'2013Figures'!$B:$B,"BrokerToCy",'2013Figures'!$G:$G,"P1",'2013Figures'!$E:$E,$B$1)</f>
        <v>0</v>
      </c>
      <c r="G373" s="9">
        <f>SUMIFS('2013Figures'!$J:$J,'2013Figures'!$C:$C,$A373,'2013Figures'!$H:$H,$B373,'2013Figures'!$I:$I,$C373,'2013Figures'!$B:$B,"CyToBroker",'2013Figures'!$G:$G,"E1",'2013Figures'!$E:$E,$B$1)</f>
        <v>0</v>
      </c>
      <c r="H373" s="9">
        <f>SUMIFS('2013Figures'!$J:$J,'2013Figures'!$C:$C,$A373,'2013Figures'!$H:$H,$B373,'2013Figures'!$I:$I,$C373,'2013Figures'!$B:$B,"CyToBroker",'2013Figures'!$G:$G,"P1",'2013Figures'!$E:$E,$B$1)</f>
        <v>0</v>
      </c>
      <c r="J373" s="8">
        <v>201201</v>
      </c>
      <c r="L373" s="42">
        <f>SUMIFS('2012Figures'!$J:$J,'2012Figures'!$C:$C,$A373,'2012Figures'!$H:$H,$B373,'2012Figures'!$I:$I,$C373,'2012Figures'!$E:$E,$B$1)</f>
        <v>0</v>
      </c>
      <c r="M373" s="52">
        <f>SUMIFS('2012Figures'!$J:$J,'2012Figures'!$C:$C,$A373,'2012Figures'!$H:$H,$B373,'2012Figures'!$I:$I,$C373,'2012Figures'!$B:$B,"BrokerToCy",'2012Figures'!$G:$G,"E1",'2012Figures'!$E:$E,$B$1)</f>
        <v>0</v>
      </c>
      <c r="N373" s="52">
        <f>SUMIFS('2012Figures'!$J:$J,'2012Figures'!$C:$C,$A373,'2012Figures'!$H:$H,$B373,'2012Figures'!$I:$I,$C373,'2012Figures'!$B:$B,"BrokerToCy",'2012Figures'!$G:$G,"P1",'2012Figures'!$E:$E,$B$1)</f>
        <v>0</v>
      </c>
      <c r="O373" s="52">
        <f>SUMIFS('2012Figures'!$J:$J,'2012Figures'!$C:$C,$A373,'2012Figures'!$H:$H,$B373,'2012Figures'!$I:$I,$C373,'2012Figures'!$B:$B,"CyToBroker",'2012Figures'!$G:$G,"E1",'2012Figures'!$E:$E,$B$1)</f>
        <v>0</v>
      </c>
      <c r="P373" s="52">
        <f>SUMIFS('2012Figures'!$J:$J,'2012Figures'!$C:$C,$A373,'2012Figures'!$H:$H,$B373,'2012Figures'!$I:$I,$C373,'2012Figures'!$B:$B,"CyToBroker",'2012Figures'!$G:$G,"P1",'2012Figures'!$E:$E,$B$1)</f>
        <v>0</v>
      </c>
      <c r="R373" s="46" t="str">
        <f t="shared" si="39"/>
        <v/>
      </c>
      <c r="S373" s="46" t="str">
        <f t="shared" si="39"/>
        <v/>
      </c>
      <c r="T373" s="46" t="str">
        <f t="shared" si="39"/>
        <v/>
      </c>
      <c r="U373" s="46" t="str">
        <f t="shared" si="39"/>
        <v/>
      </c>
      <c r="V373" s="46" t="str">
        <f t="shared" si="39"/>
        <v/>
      </c>
    </row>
    <row r="374" spans="1:22" x14ac:dyDescent="0.2">
      <c r="A374" s="1">
        <v>410</v>
      </c>
      <c r="B374" s="1" t="s">
        <v>123</v>
      </c>
      <c r="C374" s="8">
        <v>2</v>
      </c>
      <c r="D374" s="29">
        <f>SUMIFS('2013Figures'!$J:$J,'2013Figures'!$C:$C,$A374,'2013Figures'!$H:$H,$B374,'2013Figures'!$I:$I,$C374,'2013Figures'!$E:$E,$B$1)</f>
        <v>0</v>
      </c>
      <c r="E374" s="9">
        <f>SUMIFS('2013Figures'!$J:$J,'2013Figures'!$C:$C,$A374,'2013Figures'!$H:$H,$B374,'2013Figures'!$I:$I,$C374,'2013Figures'!$B:$B,"BrokerToCy",'2013Figures'!$G:$G,"E1",'2013Figures'!$E:$E,$B$1)</f>
        <v>0</v>
      </c>
      <c r="F374" s="9">
        <f>SUMIFS('2013Figures'!$J:$J,'2013Figures'!$C:$C,$A374,'2013Figures'!$H:$H,$B374,'2013Figures'!$I:$I,$C374,'2013Figures'!$B:$B,"BrokerToCy",'2013Figures'!$G:$G,"P1",'2013Figures'!$E:$E,$B$1)</f>
        <v>0</v>
      </c>
      <c r="G374" s="9">
        <f>SUMIFS('2013Figures'!$J:$J,'2013Figures'!$C:$C,$A374,'2013Figures'!$H:$H,$B374,'2013Figures'!$I:$I,$C374,'2013Figures'!$B:$B,"CyToBroker",'2013Figures'!$G:$G,"E1",'2013Figures'!$E:$E,$B$1)</f>
        <v>0</v>
      </c>
      <c r="H374" s="9">
        <f>SUMIFS('2013Figures'!$J:$J,'2013Figures'!$C:$C,$A374,'2013Figures'!$H:$H,$B374,'2013Figures'!$I:$I,$C374,'2013Figures'!$B:$B,"CyToBroker",'2013Figures'!$G:$G,"P1",'2013Figures'!$E:$E,$B$1)</f>
        <v>0</v>
      </c>
      <c r="J374" s="8">
        <v>201101</v>
      </c>
      <c r="L374" s="42">
        <f>SUMIFS('2012Figures'!$J:$J,'2012Figures'!$C:$C,$A374,'2012Figures'!$H:$H,$B374,'2012Figures'!$I:$I,$C374,'2012Figures'!$E:$E,$B$1)</f>
        <v>0</v>
      </c>
      <c r="M374" s="52">
        <f>SUMIFS('2012Figures'!$J:$J,'2012Figures'!$C:$C,$A374,'2012Figures'!$H:$H,$B374,'2012Figures'!$I:$I,$C374,'2012Figures'!$B:$B,"BrokerToCy",'2012Figures'!$G:$G,"E1",'2012Figures'!$E:$E,$B$1)</f>
        <v>0</v>
      </c>
      <c r="N374" s="52">
        <f>SUMIFS('2012Figures'!$J:$J,'2012Figures'!$C:$C,$A374,'2012Figures'!$H:$H,$B374,'2012Figures'!$I:$I,$C374,'2012Figures'!$B:$B,"BrokerToCy",'2012Figures'!$G:$G,"P1",'2012Figures'!$E:$E,$B$1)</f>
        <v>0</v>
      </c>
      <c r="O374" s="52">
        <f>SUMIFS('2012Figures'!$J:$J,'2012Figures'!$C:$C,$A374,'2012Figures'!$H:$H,$B374,'2012Figures'!$I:$I,$C374,'2012Figures'!$B:$B,"CyToBroker",'2012Figures'!$G:$G,"E1",'2012Figures'!$E:$E,$B$1)</f>
        <v>0</v>
      </c>
      <c r="P374" s="52">
        <f>SUMIFS('2012Figures'!$J:$J,'2012Figures'!$C:$C,$A374,'2012Figures'!$H:$H,$B374,'2012Figures'!$I:$I,$C374,'2012Figures'!$B:$B,"CyToBroker",'2012Figures'!$G:$G,"P1",'2012Figures'!$E:$E,$B$1)</f>
        <v>0</v>
      </c>
      <c r="R374" s="46" t="str">
        <f t="shared" si="39"/>
        <v/>
      </c>
      <c r="S374" s="46" t="str">
        <f t="shared" si="39"/>
        <v/>
      </c>
      <c r="T374" s="46" t="str">
        <f t="shared" si="39"/>
        <v/>
      </c>
      <c r="U374" s="46" t="str">
        <f t="shared" si="39"/>
        <v/>
      </c>
      <c r="V374" s="46" t="str">
        <f t="shared" si="39"/>
        <v/>
      </c>
    </row>
    <row r="375" spans="1:22" x14ac:dyDescent="0.2">
      <c r="A375" s="1">
        <v>410</v>
      </c>
      <c r="B375" s="1" t="s">
        <v>123</v>
      </c>
      <c r="C375" s="8">
        <v>1</v>
      </c>
      <c r="D375" s="29">
        <f>SUMIFS('2013Figures'!$J:$J,'2013Figures'!$C:$C,$A375,'2013Figures'!$H:$H,$B375,'2013Figures'!$I:$I,$C375,'2013Figures'!$E:$E,$B$1)</f>
        <v>0</v>
      </c>
      <c r="E375" s="9">
        <f>SUMIFS('2013Figures'!$J:$J,'2013Figures'!$C:$C,$A375,'2013Figures'!$H:$H,$B375,'2013Figures'!$I:$I,$C375,'2013Figures'!$B:$B,"BrokerToCy",'2013Figures'!$G:$G,"E1",'2013Figures'!$E:$E,$B$1)</f>
        <v>0</v>
      </c>
      <c r="F375" s="9">
        <f>SUMIFS('2013Figures'!$J:$J,'2013Figures'!$C:$C,$A375,'2013Figures'!$H:$H,$B375,'2013Figures'!$I:$I,$C375,'2013Figures'!$B:$B,"BrokerToCy",'2013Figures'!$G:$G,"P1",'2013Figures'!$E:$E,$B$1)</f>
        <v>0</v>
      </c>
      <c r="G375" s="9">
        <f>SUMIFS('2013Figures'!$J:$J,'2013Figures'!$C:$C,$A375,'2013Figures'!$H:$H,$B375,'2013Figures'!$I:$I,$C375,'2013Figures'!$B:$B,"CyToBroker",'2013Figures'!$G:$G,"E1",'2013Figures'!$E:$E,$B$1)</f>
        <v>0</v>
      </c>
      <c r="H375" s="9">
        <f>SUMIFS('2013Figures'!$J:$J,'2013Figures'!$C:$C,$A375,'2013Figures'!$H:$H,$B375,'2013Figures'!$I:$I,$C375,'2013Figures'!$B:$B,"CyToBroker",'2013Figures'!$G:$G,"P1",'2013Figures'!$E:$E,$B$1)</f>
        <v>0</v>
      </c>
      <c r="J375" s="8">
        <v>200901</v>
      </c>
      <c r="L375" s="42">
        <f>SUMIFS('2012Figures'!$J:$J,'2012Figures'!$C:$C,$A375,'2012Figures'!$H:$H,$B375,'2012Figures'!$I:$I,$C375,'2012Figures'!$E:$E,$B$1)</f>
        <v>0</v>
      </c>
      <c r="M375" s="52">
        <f>SUMIFS('2012Figures'!$J:$J,'2012Figures'!$C:$C,$A375,'2012Figures'!$H:$H,$B375,'2012Figures'!$I:$I,$C375,'2012Figures'!$B:$B,"BrokerToCy",'2012Figures'!$G:$G,"E1",'2012Figures'!$E:$E,$B$1)</f>
        <v>0</v>
      </c>
      <c r="N375" s="52">
        <f>SUMIFS('2012Figures'!$J:$J,'2012Figures'!$C:$C,$A375,'2012Figures'!$H:$H,$B375,'2012Figures'!$I:$I,$C375,'2012Figures'!$B:$B,"BrokerToCy",'2012Figures'!$G:$G,"P1",'2012Figures'!$E:$E,$B$1)</f>
        <v>0</v>
      </c>
      <c r="O375" s="52">
        <f>SUMIFS('2012Figures'!$J:$J,'2012Figures'!$C:$C,$A375,'2012Figures'!$H:$H,$B375,'2012Figures'!$I:$I,$C375,'2012Figures'!$B:$B,"CyToBroker",'2012Figures'!$G:$G,"E1",'2012Figures'!$E:$E,$B$1)</f>
        <v>0</v>
      </c>
      <c r="P375" s="52">
        <f>SUMIFS('2012Figures'!$J:$J,'2012Figures'!$C:$C,$A375,'2012Figures'!$H:$H,$B375,'2012Figures'!$I:$I,$C375,'2012Figures'!$B:$B,"CyToBroker",'2012Figures'!$G:$G,"P1",'2012Figures'!$E:$E,$B$1)</f>
        <v>0</v>
      </c>
      <c r="R375" s="46" t="str">
        <f t="shared" si="39"/>
        <v/>
      </c>
      <c r="S375" s="46" t="str">
        <f t="shared" si="39"/>
        <v/>
      </c>
      <c r="T375" s="46" t="str">
        <f t="shared" si="39"/>
        <v/>
      </c>
      <c r="U375" s="46" t="str">
        <f t="shared" si="39"/>
        <v/>
      </c>
      <c r="V375" s="46" t="str">
        <f t="shared" si="39"/>
        <v/>
      </c>
    </row>
    <row r="376" spans="1:22" x14ac:dyDescent="0.2">
      <c r="A376" s="1">
        <v>410</v>
      </c>
      <c r="B376" s="1" t="s">
        <v>123</v>
      </c>
      <c r="D376" s="29">
        <f>SUMIFS('2013Figures'!$J:$J,'2013Figures'!$C:$C,$A376,'2013Figures'!$I:$I,"",'2013Figures'!$E:$E,$B$1)</f>
        <v>0</v>
      </c>
      <c r="E376" s="9">
        <f>SUMIFS('2013Figures'!$J:$J,'2013Figures'!$C:$C,$A376,'2013Figures'!$I:$I,"",'2013Figures'!$B:$B,"BrokerToCy",'2013Figures'!$G:$G,"E1",'2013Figures'!$E:$E,$B$1)</f>
        <v>0</v>
      </c>
      <c r="F376" s="9">
        <f>SUMIFS('2013Figures'!$J:$J,'2013Figures'!$C:$C,$A376,'2013Figures'!$I:$I,"",'2013Figures'!$B:$B,"BrokerToCy",'2013Figures'!$G:$G,"P1",'2013Figures'!$E:$E,$B$1)</f>
        <v>0</v>
      </c>
      <c r="G376" s="9">
        <f>SUMIFS('2013Figures'!$J:$J,'2013Figures'!$C:$C,$A376,'2013Figures'!$I:$I,"",'2013Figures'!$B:$B,"CyToBroker",'2013Figures'!$G:$G,"E1",'2013Figures'!$E:$E,$B$1)</f>
        <v>0</v>
      </c>
      <c r="H376" s="9">
        <f>SUMIFS('2013Figures'!$J:$J,'2013Figures'!$C:$C,$A376,'2013Figures'!$I:$I,"",'2013Figures'!$B:$B,"CyToBroker",'2013Figures'!$G:$G,"P1",'2013Figures'!$E:$E,$B$1)</f>
        <v>0</v>
      </c>
      <c r="J376" s="8" t="s">
        <v>131</v>
      </c>
      <c r="L376" s="42">
        <f>SUMIFS('2012Figures'!$J:$J,'2012Figures'!$C:$C,$A376,'2012Figures'!$I:$I,"",'2012Figures'!$E:$E,$B$1)</f>
        <v>0</v>
      </c>
      <c r="M376" s="52">
        <f>SUMIFS('2012Figures'!$J:$J,'2012Figures'!$C:$C,$A376,'2012Figures'!$I:$I,"",'2012Figures'!$B:$B,"BrokerToCy",'2012Figures'!$G:$G,"E1",'2012Figures'!$E:$E,$B$1)</f>
        <v>0</v>
      </c>
      <c r="N376" s="52">
        <f>SUMIFS('2012Figures'!$J:$J,'2012Figures'!$C:$C,$A376,'2012Figures'!$I:$I,"",'2012Figures'!$B:$B,"BrokerToCy",'2012Figures'!$G:$G,"P1",'2012Figures'!$E:$E,$B$1)</f>
        <v>0</v>
      </c>
      <c r="O376" s="52">
        <f>SUMIFS('2012Figures'!$J:$J,'2012Figures'!$C:$C,$A376,'2012Figures'!$I:$I,"",'2012Figures'!$B:$B,"CyToBroker",'2012Figures'!$G:$G,"E1",'2012Figures'!$E:$E,$B$1)</f>
        <v>0</v>
      </c>
      <c r="P376" s="52">
        <f>SUMIFS('2012Figures'!$J:$J,'2012Figures'!$C:$C,$A376,'2012Figures'!$I:$I,"",'2012Figures'!$B:$B,"CyToBroker",'2012Figures'!$G:$G,"P1",'2012Figures'!$E:$E,$B$1)</f>
        <v>0</v>
      </c>
      <c r="R376" s="46" t="str">
        <f t="shared" si="39"/>
        <v/>
      </c>
      <c r="S376" s="46" t="str">
        <f t="shared" si="39"/>
        <v/>
      </c>
      <c r="T376" s="46" t="str">
        <f t="shared" si="39"/>
        <v/>
      </c>
      <c r="U376" s="46" t="str">
        <f t="shared" si="39"/>
        <v/>
      </c>
      <c r="V376" s="46" t="str">
        <f t="shared" si="39"/>
        <v/>
      </c>
    </row>
    <row r="377" spans="1:22" x14ac:dyDescent="0.2">
      <c r="A377" s="21"/>
      <c r="B377" s="21" t="s">
        <v>92</v>
      </c>
      <c r="C377" s="22"/>
      <c r="D377" s="23">
        <f>SUM(E377:H377)</f>
        <v>0</v>
      </c>
      <c r="E377" s="23">
        <f>SUM(E371:E376)</f>
        <v>0</v>
      </c>
      <c r="F377" s="23">
        <f>SUM(F371:F376)</f>
        <v>0</v>
      </c>
      <c r="G377" s="23">
        <f>SUM(G371:G376)</f>
        <v>0</v>
      </c>
      <c r="H377" s="23">
        <f>SUM(H371:H376)</f>
        <v>0</v>
      </c>
      <c r="I377" s="21"/>
      <c r="J377" s="22"/>
      <c r="K377" s="21"/>
      <c r="L377" s="43">
        <f>SUM(M377:P377)</f>
        <v>0</v>
      </c>
      <c r="M377" s="43">
        <f>SUM(M371:M376)</f>
        <v>0</v>
      </c>
      <c r="N377" s="43">
        <f>SUM(N371:N376)</f>
        <v>0</v>
      </c>
      <c r="O377" s="43">
        <f>SUM(O371:O376)</f>
        <v>0</v>
      </c>
      <c r="P377" s="43">
        <f>SUM(P371:P376)</f>
        <v>0</v>
      </c>
      <c r="Q377" s="21"/>
      <c r="R377" s="21"/>
      <c r="S377" s="21"/>
      <c r="T377" s="21"/>
      <c r="U377" s="21"/>
      <c r="V377" s="21"/>
    </row>
    <row r="378" spans="1:22" x14ac:dyDescent="0.2">
      <c r="A378" s="28">
        <v>601</v>
      </c>
      <c r="B378" s="28" t="s">
        <v>124</v>
      </c>
      <c r="C378" s="17" t="s">
        <v>88</v>
      </c>
      <c r="D378" s="18">
        <f>SUMIFS('2013Figures'!$J:$J,'2013Figures'!$C:$C,$A378,'2013Figures'!$E:$E,$B$1)</f>
        <v>0</v>
      </c>
      <c r="E378" s="18">
        <f>SUMIFS('2013Figures'!$J:$J,'2013Figures'!$C:$C,$A378,'2013Figures'!$B:$B,"BrokerToCy",'2013Figures'!$G:$G,"E1",'2013Figures'!$E:$E,$B$1)</f>
        <v>0</v>
      </c>
      <c r="F378" s="18">
        <f>SUMIFS('2013Figures'!$J:$J,'2013Figures'!$C:$C,$A378,'2013Figures'!$B:$B,"BrokerToCy",'2013Figures'!$G:$G,"P1",'2013Figures'!$E:$E,$B$1)</f>
        <v>0</v>
      </c>
      <c r="G378" s="18">
        <f>SUMIFS('2013Figures'!$J:$J,'2013Figures'!$C:$C,$A378,'2013Figures'!$B:$B,"CyToBroker",'2013Figures'!$G:$G,"E1",'2013Figures'!$E:$E,$B$1)</f>
        <v>0</v>
      </c>
      <c r="H378" s="18">
        <f>SUMIFS('2013Figures'!$J:$J,'2013Figures'!$C:$C,$A378,'2013Figures'!$B:$B,"CyToBroker",'2013Figures'!$G:$G,"P1",'2013Figures'!$E:$E,$B$1)</f>
        <v>0</v>
      </c>
      <c r="I378" s="28"/>
      <c r="J378" s="17"/>
      <c r="K378" s="28"/>
      <c r="L378" s="50">
        <f>SUMIFS('2012Figures'!$J:$J,'2012Figures'!$C:$C,$A378,'2012Figures'!$E:$E,$B$1)</f>
        <v>0</v>
      </c>
      <c r="M378" s="50">
        <f>SUMIFS('2012Figures'!$J:$J,'2012Figures'!$C:$C,$A378,'2012Figures'!$B:$B,"BrokerToCy",'2012Figures'!$G:$G,"E1",'2012Figures'!$E:$E,$B$1)</f>
        <v>0</v>
      </c>
      <c r="N378" s="50">
        <f>SUMIFS('2012Figures'!$J:$J,'2012Figures'!$C:$C,$A378,'2012Figures'!$B:$B,"BrokerToCy",'2012Figures'!$G:$G,"P1",'2012Figures'!$E:$E,$B$1)</f>
        <v>0</v>
      </c>
      <c r="O378" s="50">
        <f>SUMIFS('2012Figures'!$J:$J,'2012Figures'!$C:$C,$A378,'2012Figures'!$B:$B,"CyToBroker",'2012Figures'!$G:$G,"E1",'2012Figures'!$E:$E,$B$1)</f>
        <v>0</v>
      </c>
      <c r="P378" s="50">
        <f>SUMIFS('2012Figures'!$J:$J,'2012Figures'!$C:$C,$A378,'2012Figures'!$B:$B,"CyToBroker",'2012Figures'!$G:$G,"P1",'2012Figures'!$E:$E,$B$1)</f>
        <v>0</v>
      </c>
      <c r="Q378" s="28"/>
      <c r="R378" s="46" t="str">
        <f t="shared" ref="R378:V421" si="40">IF(L378=0,"",ROUND(D378/L378-1,2))</f>
        <v/>
      </c>
      <c r="S378" s="46" t="str">
        <f t="shared" si="40"/>
        <v/>
      </c>
      <c r="T378" s="46" t="str">
        <f t="shared" si="40"/>
        <v/>
      </c>
      <c r="U378" s="46" t="str">
        <f t="shared" si="40"/>
        <v/>
      </c>
      <c r="V378" s="46" t="str">
        <f t="shared" si="40"/>
        <v/>
      </c>
    </row>
    <row r="379" spans="1:22" x14ac:dyDescent="0.2">
      <c r="A379" s="1">
        <v>601</v>
      </c>
      <c r="B379" s="1" t="s">
        <v>124</v>
      </c>
      <c r="C379" s="8">
        <v>1</v>
      </c>
      <c r="D379" s="29">
        <f>SUMIFS('2013Figures'!$J:$J,'2013Figures'!$C:$C,$A379,'2013Figures'!$H:$H,$B379,'2013Figures'!$I:$I,$C379,'2013Figures'!$E:$E,$B$1)</f>
        <v>0</v>
      </c>
      <c r="E379" s="9">
        <f>SUMIFS('2013Figures'!$J:$J,'2013Figures'!$C:$C,$A379,'2013Figures'!$H:$H,$B379,'2013Figures'!$I:$I,$C379,'2013Figures'!$B:$B,"BrokerToCy",'2013Figures'!$G:$G,"E1",'2013Figures'!$E:$E,$B$1)</f>
        <v>0</v>
      </c>
      <c r="F379" s="9">
        <f>SUMIFS('2013Figures'!$J:$J,'2013Figures'!$C:$C,$A379,'2013Figures'!$H:$H,$B379,'2013Figures'!$I:$I,$C379,'2013Figures'!$B:$B,"BrokerToCy",'2013Figures'!$G:$G,"P1",'2013Figures'!$E:$E,$B$1)</f>
        <v>0</v>
      </c>
      <c r="G379" s="9">
        <f>SUMIFS('2013Figures'!$J:$J,'2013Figures'!$C:$C,$A379,'2013Figures'!$H:$H,$B379,'2013Figures'!$I:$I,$C379,'2013Figures'!$B:$B,"CyToBroker",'2013Figures'!$G:$G,"E1",'2013Figures'!$E:$E,$B$1)</f>
        <v>0</v>
      </c>
      <c r="H379" s="9">
        <f>SUMIFS('2013Figures'!$J:$J,'2013Figures'!$C:$C,$A379,'2013Figures'!$H:$H,$B379,'2013Figures'!$I:$I,$C379,'2013Figures'!$B:$B,"CyToBroker",'2013Figures'!$G:$G,"P1",'2013Figures'!$E:$E,$B$1)</f>
        <v>0</v>
      </c>
      <c r="I379" s="30"/>
      <c r="J379" s="8" t="s">
        <v>131</v>
      </c>
      <c r="K379" s="30"/>
      <c r="L379" s="42">
        <f>SUMIFS('2012Figures'!$J:$J,'2012Figures'!$C:$C,$A379,'2012Figures'!$H:$H,$B379,'2012Figures'!$I:$I,$C379,'2012Figures'!$E:$E,$B$1)</f>
        <v>0</v>
      </c>
      <c r="M379" s="52">
        <f>SUMIFS('2012Figures'!$J:$J,'2012Figures'!$C:$C,$A379,'2012Figures'!$H:$H,$B379,'2012Figures'!$I:$I,$C379,'2012Figures'!$B:$B,"BrokerToCy",'2012Figures'!$G:$G,"E1",'2012Figures'!$E:$E,$B$1)</f>
        <v>0</v>
      </c>
      <c r="N379" s="52">
        <f>SUMIFS('2012Figures'!$J:$J,'2012Figures'!$C:$C,$A379,'2012Figures'!$H:$H,$B379,'2012Figures'!$I:$I,$C379,'2012Figures'!$B:$B,"BrokerToCy",'2012Figures'!$G:$G,"P1",'2012Figures'!$E:$E,$B$1)</f>
        <v>0</v>
      </c>
      <c r="O379" s="52">
        <f>SUMIFS('2012Figures'!$J:$J,'2012Figures'!$C:$C,$A379,'2012Figures'!$H:$H,$B379,'2012Figures'!$I:$I,$C379,'2012Figures'!$B:$B,"CyToBroker",'2012Figures'!$G:$G,"E1",'2012Figures'!$E:$E,$B$1)</f>
        <v>0</v>
      </c>
      <c r="P379" s="52">
        <f>SUMIFS('2012Figures'!$J:$J,'2012Figures'!$C:$C,$A379,'2012Figures'!$H:$H,$B379,'2012Figures'!$I:$I,$C379,'2012Figures'!$B:$B,"CyToBroker",'2012Figures'!$G:$G,"P1",'2012Figures'!$E:$E,$B$1)</f>
        <v>0</v>
      </c>
      <c r="Q379" s="30"/>
      <c r="R379" s="46" t="str">
        <f t="shared" si="40"/>
        <v/>
      </c>
      <c r="S379" s="46" t="str">
        <f t="shared" si="40"/>
        <v/>
      </c>
      <c r="T379" s="46" t="str">
        <f t="shared" si="40"/>
        <v/>
      </c>
      <c r="U379" s="46" t="str">
        <f t="shared" si="40"/>
        <v/>
      </c>
      <c r="V379" s="46" t="str">
        <f t="shared" si="40"/>
        <v/>
      </c>
    </row>
    <row r="380" spans="1:22" x14ac:dyDescent="0.2">
      <c r="A380" s="1">
        <v>601</v>
      </c>
      <c r="B380" s="1" t="s">
        <v>124</v>
      </c>
      <c r="D380" s="29">
        <f>SUMIFS('2013Figures'!$J:$J,'2013Figures'!$C:$C,$A380,'2013Figures'!$I:$I,"",'2013Figures'!$E:$E,$B$1)</f>
        <v>0</v>
      </c>
      <c r="E380" s="9">
        <f>SUMIFS('2013Figures'!$J:$J,'2013Figures'!$C:$C,$A380,'2013Figures'!$I:$I,"",'2013Figures'!$B:$B,"BrokerToCy",'2013Figures'!$G:$G,"E1",'2013Figures'!$E:$E,$B$1)</f>
        <v>0</v>
      </c>
      <c r="F380" s="9">
        <f>SUMIFS('2013Figures'!$J:$J,'2013Figures'!$C:$C,$A380,'2013Figures'!$I:$I,"",'2013Figures'!$B:$B,"BrokerToCy",'2013Figures'!$G:$G,"P1",'2013Figures'!$E:$E,$B$1)</f>
        <v>0</v>
      </c>
      <c r="G380" s="9">
        <f>SUMIFS('2013Figures'!$J:$J,'2013Figures'!$C:$C,$A380,'2013Figures'!$I:$I,"",'2013Figures'!$B:$B,"CyToBroker",'2013Figures'!$G:$G,"E1",'2013Figures'!$E:$E,$B$1)</f>
        <v>0</v>
      </c>
      <c r="H380" s="9">
        <f>SUMIFS('2013Figures'!$J:$J,'2013Figures'!$C:$C,$A380,'2013Figures'!$I:$I,"",'2013Figures'!$B:$B,"CyToBroker",'2013Figures'!$G:$G,"P1",'2013Figures'!$E:$E,$B$1)</f>
        <v>0</v>
      </c>
      <c r="J380" s="8" t="s">
        <v>131</v>
      </c>
      <c r="L380" s="42">
        <f>SUMIFS('2012Figures'!$J:$J,'2012Figures'!$C:$C,$A380,'2012Figures'!$I:$I,"",'2012Figures'!$E:$E,$B$1)</f>
        <v>0</v>
      </c>
      <c r="M380" s="52">
        <f>SUMIFS('2012Figures'!$J:$J,'2012Figures'!$C:$C,$A380,'2012Figures'!$I:$I,"",'2012Figures'!$B:$B,"BrokerToCy",'2012Figures'!$G:$G,"E1",'2012Figures'!$E:$E,$B$1)</f>
        <v>0</v>
      </c>
      <c r="N380" s="52">
        <f>SUMIFS('2012Figures'!$J:$J,'2012Figures'!$C:$C,$A380,'2012Figures'!$I:$I,"",'2012Figures'!$B:$B,"BrokerToCy",'2012Figures'!$G:$G,"P1",'2012Figures'!$E:$E,$B$1)</f>
        <v>0</v>
      </c>
      <c r="O380" s="52">
        <f>SUMIFS('2012Figures'!$J:$J,'2012Figures'!$C:$C,$A380,'2012Figures'!$I:$I,"",'2012Figures'!$B:$B,"CyToBroker",'2012Figures'!$G:$G,"E1",'2012Figures'!$E:$E,$B$1)</f>
        <v>0</v>
      </c>
      <c r="P380" s="52">
        <f>SUMIFS('2012Figures'!$J:$J,'2012Figures'!$C:$C,$A380,'2012Figures'!$I:$I,"",'2012Figures'!$B:$B,"CyToBroker",'2012Figures'!$G:$G,"P1",'2012Figures'!$E:$E,$B$1)</f>
        <v>0</v>
      </c>
      <c r="R380" s="46" t="str">
        <f t="shared" si="40"/>
        <v/>
      </c>
      <c r="S380" s="46" t="str">
        <f t="shared" si="40"/>
        <v/>
      </c>
      <c r="T380" s="46" t="str">
        <f t="shared" si="40"/>
        <v/>
      </c>
      <c r="U380" s="46" t="str">
        <f t="shared" si="40"/>
        <v/>
      </c>
      <c r="V380" s="46" t="str">
        <f t="shared" si="40"/>
        <v/>
      </c>
    </row>
    <row r="381" spans="1:22" x14ac:dyDescent="0.2">
      <c r="A381" s="21"/>
      <c r="B381" s="21" t="s">
        <v>92</v>
      </c>
      <c r="C381" s="22"/>
      <c r="D381" s="23">
        <f>SUM(E381:H381)</f>
        <v>0</v>
      </c>
      <c r="E381" s="23">
        <f>SUM(E379:E380)</f>
        <v>0</v>
      </c>
      <c r="F381" s="23">
        <f>SUM(F379:F380)</f>
        <v>0</v>
      </c>
      <c r="G381" s="23">
        <f>SUM(G379:G380)</f>
        <v>0</v>
      </c>
      <c r="H381" s="23">
        <f>SUM(H379:H380)</f>
        <v>0</v>
      </c>
      <c r="I381" s="21"/>
      <c r="J381" s="22"/>
      <c r="K381" s="21"/>
      <c r="L381" s="43">
        <f>SUM(M381:P381)</f>
        <v>0</v>
      </c>
      <c r="M381" s="43">
        <f>SUM(M379:M380)</f>
        <v>0</v>
      </c>
      <c r="N381" s="43">
        <f>SUM(N379:N380)</f>
        <v>0</v>
      </c>
      <c r="O381" s="43">
        <f>SUM(O379:O380)</f>
        <v>0</v>
      </c>
      <c r="P381" s="43">
        <f>SUM(P379:P380)</f>
        <v>0</v>
      </c>
      <c r="Q381" s="21"/>
      <c r="R381" s="21"/>
      <c r="S381" s="21"/>
      <c r="T381" s="21"/>
      <c r="U381" s="21"/>
      <c r="V381" s="21"/>
    </row>
    <row r="382" spans="1:22" x14ac:dyDescent="0.2">
      <c r="A382" s="28">
        <v>602</v>
      </c>
      <c r="B382" s="28" t="s">
        <v>125</v>
      </c>
      <c r="C382" s="17" t="s">
        <v>88</v>
      </c>
      <c r="D382" s="18">
        <f>SUMIFS('2013Figures'!$J:$J,'2013Figures'!$C:$C,$A382,'2013Figures'!$E:$E,$B$1)</f>
        <v>0</v>
      </c>
      <c r="E382" s="18">
        <f>SUMIFS('2013Figures'!$J:$J,'2013Figures'!$C:$C,$A382,'2013Figures'!$B:$B,"BrokerToCy",'2013Figures'!$G:$G,"E1",'2013Figures'!$E:$E,$B$1)</f>
        <v>0</v>
      </c>
      <c r="F382" s="18">
        <f>SUMIFS('2013Figures'!$J:$J,'2013Figures'!$C:$C,$A382,'2013Figures'!$B:$B,"BrokerToCy",'2013Figures'!$G:$G,"P1",'2013Figures'!$E:$E,$B$1)</f>
        <v>0</v>
      </c>
      <c r="G382" s="18">
        <f>SUMIFS('2013Figures'!$J:$J,'2013Figures'!$C:$C,$A382,'2013Figures'!$B:$B,"CyToBroker",'2013Figures'!$G:$G,"E1",'2013Figures'!$E:$E,$B$1)</f>
        <v>0</v>
      </c>
      <c r="H382" s="18">
        <f>SUMIFS('2013Figures'!$J:$J,'2013Figures'!$C:$C,$A382,'2013Figures'!$B:$B,"CyToBroker",'2013Figures'!$G:$G,"P1",'2013Figures'!$E:$E,$B$1)</f>
        <v>0</v>
      </c>
      <c r="I382" s="28"/>
      <c r="J382" s="17"/>
      <c r="K382" s="28"/>
      <c r="L382" s="50">
        <f>SUMIFS('2012Figures'!$J:$J,'2012Figures'!$C:$C,$A382,'2012Figures'!$E:$E,$B$1)</f>
        <v>0</v>
      </c>
      <c r="M382" s="50">
        <f>SUMIFS('2012Figures'!$J:$J,'2012Figures'!$C:$C,$A382,'2012Figures'!$B:$B,"BrokerToCy",'2012Figures'!$G:$G,"E1",'2012Figures'!$E:$E,$B$1)</f>
        <v>0</v>
      </c>
      <c r="N382" s="50">
        <f>SUMIFS('2012Figures'!$J:$J,'2012Figures'!$C:$C,$A382,'2012Figures'!$B:$B,"BrokerToCy",'2012Figures'!$G:$G,"P1",'2012Figures'!$E:$E,$B$1)</f>
        <v>0</v>
      </c>
      <c r="O382" s="50">
        <f>SUMIFS('2012Figures'!$J:$J,'2012Figures'!$C:$C,$A382,'2012Figures'!$B:$B,"CyToBroker",'2012Figures'!$G:$G,"E1",'2012Figures'!$E:$E,$B$1)</f>
        <v>0</v>
      </c>
      <c r="P382" s="50">
        <f>SUMIFS('2012Figures'!$J:$J,'2012Figures'!$C:$C,$A382,'2012Figures'!$B:$B,"CyToBroker",'2012Figures'!$G:$G,"P1",'2012Figures'!$E:$E,$B$1)</f>
        <v>0</v>
      </c>
      <c r="Q382" s="28"/>
      <c r="R382" s="46" t="str">
        <f t="shared" ref="R382:V425" si="41">IF(L382=0,"",ROUND(D382/L382-1,2))</f>
        <v/>
      </c>
      <c r="S382" s="46" t="str">
        <f t="shared" si="41"/>
        <v/>
      </c>
      <c r="T382" s="46" t="str">
        <f t="shared" si="41"/>
        <v/>
      </c>
      <c r="U382" s="46" t="str">
        <f t="shared" si="41"/>
        <v/>
      </c>
      <c r="V382" s="46" t="str">
        <f t="shared" si="41"/>
        <v/>
      </c>
    </row>
    <row r="383" spans="1:22" x14ac:dyDescent="0.2">
      <c r="A383" s="1">
        <v>602</v>
      </c>
      <c r="B383" s="1" t="s">
        <v>125</v>
      </c>
      <c r="C383" s="8">
        <v>1</v>
      </c>
      <c r="D383" s="29">
        <f>SUMIFS('2013Figures'!$J:$J,'2013Figures'!$C:$C,$A383,'2013Figures'!$H:$H,$B383,'2013Figures'!$I:$I,$C383,'2013Figures'!$E:$E,$B$1)</f>
        <v>0</v>
      </c>
      <c r="E383" s="9">
        <f>SUMIFS('2013Figures'!$J:$J,'2013Figures'!$C:$C,$A383,'2013Figures'!$H:$H,$B383,'2013Figures'!$I:$I,$C383,'2013Figures'!$B:$B,"BrokerToCy",'2013Figures'!$G:$G,"E1",'2013Figures'!$E:$E,$B$1)</f>
        <v>0</v>
      </c>
      <c r="F383" s="9">
        <f>SUMIFS('2013Figures'!$J:$J,'2013Figures'!$C:$C,$A383,'2013Figures'!$H:$H,$B383,'2013Figures'!$I:$I,$C383,'2013Figures'!$B:$B,"BrokerToCy",'2013Figures'!$G:$G,"P1",'2013Figures'!$E:$E,$B$1)</f>
        <v>0</v>
      </c>
      <c r="G383" s="9">
        <f>SUMIFS('2013Figures'!$J:$J,'2013Figures'!$C:$C,$A383,'2013Figures'!$H:$H,$B383,'2013Figures'!$I:$I,$C383,'2013Figures'!$B:$B,"CyToBroker",'2013Figures'!$G:$G,"E1",'2013Figures'!$E:$E,$B$1)</f>
        <v>0</v>
      </c>
      <c r="H383" s="9">
        <f>SUMIFS('2013Figures'!$J:$J,'2013Figures'!$C:$C,$A383,'2013Figures'!$H:$H,$B383,'2013Figures'!$I:$I,$C383,'2013Figures'!$B:$B,"CyToBroker",'2013Figures'!$G:$G,"P1",'2013Figures'!$E:$E,$B$1)</f>
        <v>0</v>
      </c>
      <c r="I383" s="30"/>
      <c r="J383" s="8" t="s">
        <v>131</v>
      </c>
      <c r="K383" s="30"/>
      <c r="L383" s="42">
        <f>SUMIFS('2012Figures'!$J:$J,'2012Figures'!$C:$C,$A383,'2012Figures'!$H:$H,$B383,'2012Figures'!$I:$I,$C383,'2012Figures'!$E:$E,$B$1)</f>
        <v>0</v>
      </c>
      <c r="M383" s="52">
        <f>SUMIFS('2012Figures'!$J:$J,'2012Figures'!$C:$C,$A383,'2012Figures'!$H:$H,$B383,'2012Figures'!$I:$I,$C383,'2012Figures'!$B:$B,"BrokerToCy",'2012Figures'!$G:$G,"E1",'2012Figures'!$E:$E,$B$1)</f>
        <v>0</v>
      </c>
      <c r="N383" s="52">
        <f>SUMIFS('2012Figures'!$J:$J,'2012Figures'!$C:$C,$A383,'2012Figures'!$H:$H,$B383,'2012Figures'!$I:$I,$C383,'2012Figures'!$B:$B,"BrokerToCy",'2012Figures'!$G:$G,"P1",'2012Figures'!$E:$E,$B$1)</f>
        <v>0</v>
      </c>
      <c r="O383" s="52">
        <f>SUMIFS('2012Figures'!$J:$J,'2012Figures'!$C:$C,$A383,'2012Figures'!$H:$H,$B383,'2012Figures'!$I:$I,$C383,'2012Figures'!$B:$B,"CyToBroker",'2012Figures'!$G:$G,"E1",'2012Figures'!$E:$E,$B$1)</f>
        <v>0</v>
      </c>
      <c r="P383" s="52">
        <f>SUMIFS('2012Figures'!$J:$J,'2012Figures'!$C:$C,$A383,'2012Figures'!$H:$H,$B383,'2012Figures'!$I:$I,$C383,'2012Figures'!$B:$B,"CyToBroker",'2012Figures'!$G:$G,"P1",'2012Figures'!$E:$E,$B$1)</f>
        <v>0</v>
      </c>
      <c r="Q383" s="30"/>
      <c r="R383" s="46" t="str">
        <f t="shared" si="41"/>
        <v/>
      </c>
      <c r="S383" s="46" t="str">
        <f t="shared" si="41"/>
        <v/>
      </c>
      <c r="T383" s="46" t="str">
        <f t="shared" si="41"/>
        <v/>
      </c>
      <c r="U383" s="46" t="str">
        <f t="shared" si="41"/>
        <v/>
      </c>
      <c r="V383" s="46" t="str">
        <f t="shared" si="41"/>
        <v/>
      </c>
    </row>
    <row r="384" spans="1:22" x14ac:dyDescent="0.2">
      <c r="A384" s="1">
        <v>602</v>
      </c>
      <c r="B384" s="1" t="s">
        <v>125</v>
      </c>
      <c r="D384" s="29">
        <f>SUMIFS('2013Figures'!$J:$J,'2013Figures'!$C:$C,$A384,'2013Figures'!$I:$I,"",'2013Figures'!$E:$E,$B$1)</f>
        <v>0</v>
      </c>
      <c r="E384" s="9">
        <f>SUMIFS('2013Figures'!$J:$J,'2013Figures'!$C:$C,$A384,'2013Figures'!$I:$I,"",'2013Figures'!$B:$B,"BrokerToCy",'2013Figures'!$G:$G,"E1",'2013Figures'!$E:$E,$B$1)</f>
        <v>0</v>
      </c>
      <c r="F384" s="9">
        <f>SUMIFS('2013Figures'!$J:$J,'2013Figures'!$C:$C,$A384,'2013Figures'!$I:$I,"",'2013Figures'!$B:$B,"BrokerToCy",'2013Figures'!$G:$G,"P1",'2013Figures'!$E:$E,$B$1)</f>
        <v>0</v>
      </c>
      <c r="G384" s="9">
        <f>SUMIFS('2013Figures'!$J:$J,'2013Figures'!$C:$C,$A384,'2013Figures'!$I:$I,"",'2013Figures'!$B:$B,"CyToBroker",'2013Figures'!$G:$G,"E1",'2013Figures'!$E:$E,$B$1)</f>
        <v>0</v>
      </c>
      <c r="H384" s="9">
        <f>SUMIFS('2013Figures'!$J:$J,'2013Figures'!$C:$C,$A384,'2013Figures'!$I:$I,"",'2013Figures'!$B:$B,"CyToBroker",'2013Figures'!$G:$G,"P1",'2013Figures'!$E:$E,$B$1)</f>
        <v>0</v>
      </c>
      <c r="J384" s="8" t="s">
        <v>131</v>
      </c>
      <c r="L384" s="42">
        <f>SUMIFS('2012Figures'!$J:$J,'2012Figures'!$C:$C,$A384,'2012Figures'!$I:$I,"",'2012Figures'!$E:$E,$B$1)</f>
        <v>0</v>
      </c>
      <c r="M384" s="52">
        <f>SUMIFS('2012Figures'!$J:$J,'2012Figures'!$C:$C,$A384,'2012Figures'!$I:$I,"",'2012Figures'!$B:$B,"BrokerToCy",'2012Figures'!$G:$G,"E1",'2012Figures'!$E:$E,$B$1)</f>
        <v>0</v>
      </c>
      <c r="N384" s="52">
        <f>SUMIFS('2012Figures'!$J:$J,'2012Figures'!$C:$C,$A384,'2012Figures'!$I:$I,"",'2012Figures'!$B:$B,"BrokerToCy",'2012Figures'!$G:$G,"P1",'2012Figures'!$E:$E,$B$1)</f>
        <v>0</v>
      </c>
      <c r="O384" s="52">
        <f>SUMIFS('2012Figures'!$J:$J,'2012Figures'!$C:$C,$A384,'2012Figures'!$I:$I,"",'2012Figures'!$B:$B,"CyToBroker",'2012Figures'!$G:$G,"E1",'2012Figures'!$E:$E,$B$1)</f>
        <v>0</v>
      </c>
      <c r="P384" s="52">
        <f>SUMIFS('2012Figures'!$J:$J,'2012Figures'!$C:$C,$A384,'2012Figures'!$I:$I,"",'2012Figures'!$B:$B,"CyToBroker",'2012Figures'!$G:$G,"P1",'2012Figures'!$E:$E,$B$1)</f>
        <v>0</v>
      </c>
      <c r="R384" s="46" t="str">
        <f t="shared" si="41"/>
        <v/>
      </c>
      <c r="S384" s="46" t="str">
        <f t="shared" si="41"/>
        <v/>
      </c>
      <c r="T384" s="46" t="str">
        <f t="shared" si="41"/>
        <v/>
      </c>
      <c r="U384" s="46" t="str">
        <f t="shared" si="41"/>
        <v/>
      </c>
      <c r="V384" s="46" t="str">
        <f t="shared" si="41"/>
        <v/>
      </c>
    </row>
    <row r="385" spans="1:22" x14ac:dyDescent="0.2">
      <c r="A385" s="21"/>
      <c r="B385" s="21" t="s">
        <v>92</v>
      </c>
      <c r="C385" s="22"/>
      <c r="D385" s="23">
        <f>SUM(E385:H385)</f>
        <v>0</v>
      </c>
      <c r="E385" s="23">
        <f>SUM(E383:E384)</f>
        <v>0</v>
      </c>
      <c r="F385" s="23">
        <f>SUM(F383:F384)</f>
        <v>0</v>
      </c>
      <c r="G385" s="23">
        <f>SUM(G383:G384)</f>
        <v>0</v>
      </c>
      <c r="H385" s="23">
        <f>SUM(H383:H384)</f>
        <v>0</v>
      </c>
      <c r="I385" s="21"/>
      <c r="J385" s="22"/>
      <c r="K385" s="21"/>
      <c r="L385" s="43">
        <f>SUM(M385:P385)</f>
        <v>0</v>
      </c>
      <c r="M385" s="43">
        <f>SUM(M383:M384)</f>
        <v>0</v>
      </c>
      <c r="N385" s="43">
        <f>SUM(N383:N384)</f>
        <v>0</v>
      </c>
      <c r="O385" s="43">
        <f>SUM(O383:O384)</f>
        <v>0</v>
      </c>
      <c r="P385" s="43">
        <f>SUM(P383:P384)</f>
        <v>0</v>
      </c>
      <c r="Q385" s="21"/>
      <c r="R385" s="21"/>
      <c r="S385" s="21"/>
      <c r="T385" s="21"/>
      <c r="U385" s="21"/>
      <c r="V385" s="21"/>
    </row>
    <row r="386" spans="1:22" x14ac:dyDescent="0.2">
      <c r="A386" s="28">
        <v>603</v>
      </c>
      <c r="B386" s="28" t="s">
        <v>126</v>
      </c>
      <c r="C386" s="17" t="s">
        <v>88</v>
      </c>
      <c r="D386" s="18">
        <f>SUMIFS('2013Figures'!$J:$J,'2013Figures'!$C:$C,$A386,'2013Figures'!$E:$E,$B$1)</f>
        <v>0</v>
      </c>
      <c r="E386" s="18">
        <f>SUMIFS('2013Figures'!$J:$J,'2013Figures'!$C:$C,$A386,'2013Figures'!$B:$B,"BrokerToCy",'2013Figures'!$G:$G,"E1",'2013Figures'!$E:$E,$B$1)</f>
        <v>0</v>
      </c>
      <c r="F386" s="18">
        <f>SUMIFS('2013Figures'!$J:$J,'2013Figures'!$C:$C,$A386,'2013Figures'!$B:$B,"BrokerToCy",'2013Figures'!$G:$G,"P1",'2013Figures'!$E:$E,$B$1)</f>
        <v>0</v>
      </c>
      <c r="G386" s="18">
        <f>SUMIFS('2013Figures'!$J:$J,'2013Figures'!$C:$C,$A386,'2013Figures'!$B:$B,"CyToBroker",'2013Figures'!$G:$G,"E1",'2013Figures'!$E:$E,$B$1)</f>
        <v>0</v>
      </c>
      <c r="H386" s="18">
        <f>SUMIFS('2013Figures'!$J:$J,'2013Figures'!$C:$C,$A386,'2013Figures'!$B:$B,"CyToBroker",'2013Figures'!$G:$G,"P1",'2013Figures'!$E:$E,$B$1)</f>
        <v>0</v>
      </c>
      <c r="I386" s="28"/>
      <c r="J386" s="17"/>
      <c r="K386" s="28"/>
      <c r="L386" s="50">
        <f>SUMIFS('2012Figures'!$J:$J,'2012Figures'!$C:$C,$A386,'2012Figures'!$E:$E,$B$1)</f>
        <v>0</v>
      </c>
      <c r="M386" s="50">
        <f>SUMIFS('2012Figures'!$J:$J,'2012Figures'!$C:$C,$A386,'2012Figures'!$B:$B,"BrokerToCy",'2012Figures'!$G:$G,"E1",'2012Figures'!$E:$E,$B$1)</f>
        <v>0</v>
      </c>
      <c r="N386" s="50">
        <f>SUMIFS('2012Figures'!$J:$J,'2012Figures'!$C:$C,$A386,'2012Figures'!$B:$B,"BrokerToCy",'2012Figures'!$G:$G,"P1",'2012Figures'!$E:$E,$B$1)</f>
        <v>0</v>
      </c>
      <c r="O386" s="50">
        <f>SUMIFS('2012Figures'!$J:$J,'2012Figures'!$C:$C,$A386,'2012Figures'!$B:$B,"CyToBroker",'2012Figures'!$G:$G,"E1",'2012Figures'!$E:$E,$B$1)</f>
        <v>0</v>
      </c>
      <c r="P386" s="50">
        <f>SUMIFS('2012Figures'!$J:$J,'2012Figures'!$C:$C,$A386,'2012Figures'!$B:$B,"CyToBroker",'2012Figures'!$G:$G,"P1",'2012Figures'!$E:$E,$B$1)</f>
        <v>0</v>
      </c>
      <c r="Q386" s="28"/>
      <c r="R386" s="46" t="str">
        <f t="shared" ref="R386:V429" si="42">IF(L386=0,"",ROUND(D386/L386-1,2))</f>
        <v/>
      </c>
      <c r="S386" s="46" t="str">
        <f t="shared" si="42"/>
        <v/>
      </c>
      <c r="T386" s="46" t="str">
        <f t="shared" si="42"/>
        <v/>
      </c>
      <c r="U386" s="46" t="str">
        <f t="shared" si="42"/>
        <v/>
      </c>
      <c r="V386" s="46" t="str">
        <f t="shared" si="42"/>
        <v/>
      </c>
    </row>
    <row r="387" spans="1:22" x14ac:dyDescent="0.2">
      <c r="A387" s="1">
        <v>603</v>
      </c>
      <c r="B387" s="1" t="s">
        <v>126</v>
      </c>
      <c r="C387" s="8">
        <v>2</v>
      </c>
      <c r="D387" s="29">
        <f>SUMIFS('2013Figures'!$J:$J,'2013Figures'!$C:$C,$A387,'2013Figures'!$H:$H,$B387,'2013Figures'!$I:$I,$C387,'2013Figures'!$E:$E,$B$1)</f>
        <v>0</v>
      </c>
      <c r="E387" s="9">
        <f>SUMIFS('2013Figures'!$J:$J,'2013Figures'!$C:$C,$A387,'2013Figures'!$H:$H,$B387,'2013Figures'!$I:$I,$C387,'2013Figures'!$B:$B,"BrokerToCy",'2013Figures'!$G:$G,"E1",'2013Figures'!$E:$E,$B$1)</f>
        <v>0</v>
      </c>
      <c r="F387" s="9">
        <f>SUMIFS('2013Figures'!$J:$J,'2013Figures'!$C:$C,$A387,'2013Figures'!$H:$H,$B387,'2013Figures'!$I:$I,$C387,'2013Figures'!$B:$B,"BrokerToCy",'2013Figures'!$G:$G,"P1",'2013Figures'!$E:$E,$B$1)</f>
        <v>0</v>
      </c>
      <c r="G387" s="9">
        <f>SUMIFS('2013Figures'!$J:$J,'2013Figures'!$C:$C,$A387,'2013Figures'!$H:$H,$B387,'2013Figures'!$I:$I,$C387,'2013Figures'!$B:$B,"CyToBroker",'2013Figures'!$G:$G,"E1",'2013Figures'!$E:$E,$B$1)</f>
        <v>0</v>
      </c>
      <c r="H387" s="9">
        <f>SUMIFS('2013Figures'!$J:$J,'2013Figures'!$C:$C,$A387,'2013Figures'!$H:$H,$B387,'2013Figures'!$I:$I,$C387,'2013Figures'!$B:$B,"CyToBroker",'2013Figures'!$G:$G,"P1",'2013Figures'!$E:$E,$B$1)</f>
        <v>0</v>
      </c>
      <c r="I387" s="30"/>
      <c r="J387" s="31">
        <v>201501</v>
      </c>
      <c r="K387" s="30"/>
      <c r="L387" s="42">
        <f>SUMIFS('2012Figures'!$J:$J,'2012Figures'!$C:$C,$A387,'2012Figures'!$H:$H,$B387,'2012Figures'!$I:$I,$C387,'2012Figures'!$E:$E,$B$1)</f>
        <v>0</v>
      </c>
      <c r="M387" s="52">
        <f>SUMIFS('2012Figures'!$J:$J,'2012Figures'!$C:$C,$A387,'2012Figures'!$H:$H,$B387,'2012Figures'!$I:$I,$C387,'2012Figures'!$B:$B,"BrokerToCy",'2012Figures'!$G:$G,"E1",'2012Figures'!$E:$E,$B$1)</f>
        <v>0</v>
      </c>
      <c r="N387" s="52">
        <f>SUMIFS('2012Figures'!$J:$J,'2012Figures'!$C:$C,$A387,'2012Figures'!$H:$H,$B387,'2012Figures'!$I:$I,$C387,'2012Figures'!$B:$B,"BrokerToCy",'2012Figures'!$G:$G,"P1",'2012Figures'!$E:$E,$B$1)</f>
        <v>0</v>
      </c>
      <c r="O387" s="52">
        <f>SUMIFS('2012Figures'!$J:$J,'2012Figures'!$C:$C,$A387,'2012Figures'!$H:$H,$B387,'2012Figures'!$I:$I,$C387,'2012Figures'!$B:$B,"CyToBroker",'2012Figures'!$G:$G,"E1",'2012Figures'!$E:$E,$B$1)</f>
        <v>0</v>
      </c>
      <c r="P387" s="52">
        <f>SUMIFS('2012Figures'!$J:$J,'2012Figures'!$C:$C,$A387,'2012Figures'!$H:$H,$B387,'2012Figures'!$I:$I,$C387,'2012Figures'!$B:$B,"CyToBroker",'2012Figures'!$G:$G,"P1",'2012Figures'!$E:$E,$B$1)</f>
        <v>0</v>
      </c>
      <c r="Q387" s="30"/>
      <c r="R387" s="46" t="str">
        <f t="shared" si="42"/>
        <v/>
      </c>
      <c r="S387" s="46" t="str">
        <f t="shared" si="42"/>
        <v/>
      </c>
      <c r="T387" s="46" t="str">
        <f t="shared" si="42"/>
        <v/>
      </c>
      <c r="U387" s="46" t="str">
        <f t="shared" si="42"/>
        <v/>
      </c>
      <c r="V387" s="46" t="str">
        <f t="shared" si="42"/>
        <v/>
      </c>
    </row>
    <row r="388" spans="1:22" x14ac:dyDescent="0.2">
      <c r="A388" s="1">
        <v>603</v>
      </c>
      <c r="B388" s="1" t="s">
        <v>126</v>
      </c>
      <c r="C388" s="8">
        <v>1</v>
      </c>
      <c r="D388" s="29">
        <f>SUMIFS('2013Figures'!$J:$J,'2013Figures'!$C:$C,$A388,'2013Figures'!$H:$H,$B388,'2013Figures'!$I:$I,$C388,'2013Figures'!$E:$E,$B$1)</f>
        <v>0</v>
      </c>
      <c r="E388" s="9">
        <f>SUMIFS('2013Figures'!$J:$J,'2013Figures'!$C:$C,$A388,'2013Figures'!$H:$H,$B388,'2013Figures'!$I:$I,$C388,'2013Figures'!$B:$B,"BrokerToCy",'2013Figures'!$G:$G,"E1",'2013Figures'!$E:$E,$B$1)</f>
        <v>0</v>
      </c>
      <c r="F388" s="9">
        <f>SUMIFS('2013Figures'!$J:$J,'2013Figures'!$C:$C,$A388,'2013Figures'!$H:$H,$B388,'2013Figures'!$I:$I,$C388,'2013Figures'!$B:$B,"BrokerToCy",'2013Figures'!$G:$G,"P1",'2013Figures'!$E:$E,$B$1)</f>
        <v>0</v>
      </c>
      <c r="G388" s="9">
        <f>SUMIFS('2013Figures'!$J:$J,'2013Figures'!$C:$C,$A388,'2013Figures'!$H:$H,$B388,'2013Figures'!$I:$I,$C388,'2013Figures'!$B:$B,"CyToBroker",'2013Figures'!$G:$G,"E1",'2013Figures'!$E:$E,$B$1)</f>
        <v>0</v>
      </c>
      <c r="H388" s="9">
        <f>SUMIFS('2013Figures'!$J:$J,'2013Figures'!$C:$C,$A388,'2013Figures'!$H:$H,$B388,'2013Figures'!$I:$I,$C388,'2013Figures'!$B:$B,"CyToBroker",'2013Figures'!$G:$G,"P1",'2013Figures'!$E:$E,$B$1)</f>
        <v>0</v>
      </c>
      <c r="I388" s="30"/>
      <c r="J388" s="31">
        <v>200801</v>
      </c>
      <c r="K388" s="30"/>
      <c r="L388" s="42">
        <f>SUMIFS('2012Figures'!$J:$J,'2012Figures'!$C:$C,$A388,'2012Figures'!$H:$H,$B388,'2012Figures'!$I:$I,$C388,'2012Figures'!$E:$E,$B$1)</f>
        <v>0</v>
      </c>
      <c r="M388" s="52">
        <f>SUMIFS('2012Figures'!$J:$J,'2012Figures'!$C:$C,$A388,'2012Figures'!$H:$H,$B388,'2012Figures'!$I:$I,$C388,'2012Figures'!$B:$B,"BrokerToCy",'2012Figures'!$G:$G,"E1",'2012Figures'!$E:$E,$B$1)</f>
        <v>0</v>
      </c>
      <c r="N388" s="52">
        <f>SUMIFS('2012Figures'!$J:$J,'2012Figures'!$C:$C,$A388,'2012Figures'!$H:$H,$B388,'2012Figures'!$I:$I,$C388,'2012Figures'!$B:$B,"BrokerToCy",'2012Figures'!$G:$G,"P1",'2012Figures'!$E:$E,$B$1)</f>
        <v>0</v>
      </c>
      <c r="O388" s="52">
        <f>SUMIFS('2012Figures'!$J:$J,'2012Figures'!$C:$C,$A388,'2012Figures'!$H:$H,$B388,'2012Figures'!$I:$I,$C388,'2012Figures'!$B:$B,"CyToBroker",'2012Figures'!$G:$G,"E1",'2012Figures'!$E:$E,$B$1)</f>
        <v>0</v>
      </c>
      <c r="P388" s="52">
        <f>SUMIFS('2012Figures'!$J:$J,'2012Figures'!$C:$C,$A388,'2012Figures'!$H:$H,$B388,'2012Figures'!$I:$I,$C388,'2012Figures'!$B:$B,"CyToBroker",'2012Figures'!$G:$G,"P1",'2012Figures'!$E:$E,$B$1)</f>
        <v>0</v>
      </c>
      <c r="Q388" s="30"/>
      <c r="R388" s="46" t="str">
        <f t="shared" si="42"/>
        <v/>
      </c>
      <c r="S388" s="46" t="str">
        <f t="shared" si="42"/>
        <v/>
      </c>
      <c r="T388" s="46" t="str">
        <f t="shared" si="42"/>
        <v/>
      </c>
      <c r="U388" s="46" t="str">
        <f t="shared" si="42"/>
        <v/>
      </c>
      <c r="V388" s="46" t="str">
        <f t="shared" si="42"/>
        <v/>
      </c>
    </row>
    <row r="389" spans="1:22" x14ac:dyDescent="0.2">
      <c r="A389" s="1">
        <v>603</v>
      </c>
      <c r="B389" s="1" t="s">
        <v>126</v>
      </c>
      <c r="D389" s="29">
        <f>SUMIFS('2013Figures'!$J:$J,'2013Figures'!$C:$C,$A389,'2013Figures'!$I:$I,"",'2013Figures'!$E:$E,$B$1)</f>
        <v>0</v>
      </c>
      <c r="E389" s="9">
        <f>SUMIFS('2013Figures'!$J:$J,'2013Figures'!$C:$C,$A389,'2013Figures'!$I:$I,"",'2013Figures'!$B:$B,"BrokerToCy",'2013Figures'!$G:$G,"E1",'2013Figures'!$E:$E,$B$1)</f>
        <v>0</v>
      </c>
      <c r="F389" s="9">
        <f>SUMIFS('2013Figures'!$J:$J,'2013Figures'!$C:$C,$A389,'2013Figures'!$I:$I,"",'2013Figures'!$B:$B,"BrokerToCy",'2013Figures'!$G:$G,"P1",'2013Figures'!$E:$E,$B$1)</f>
        <v>0</v>
      </c>
      <c r="G389" s="9">
        <f>SUMIFS('2013Figures'!$J:$J,'2013Figures'!$C:$C,$A389,'2013Figures'!$I:$I,"",'2013Figures'!$B:$B,"CyToBroker",'2013Figures'!$G:$G,"E1",'2013Figures'!$E:$E,$B$1)</f>
        <v>0</v>
      </c>
      <c r="H389" s="9">
        <f>SUMIFS('2013Figures'!$J:$J,'2013Figures'!$C:$C,$A389,'2013Figures'!$I:$I,"",'2013Figures'!$B:$B,"CyToBroker",'2013Figures'!$G:$G,"P1",'2013Figures'!$E:$E,$B$1)</f>
        <v>0</v>
      </c>
      <c r="J389" s="8" t="s">
        <v>131</v>
      </c>
      <c r="L389" s="42">
        <f>SUMIFS('2012Figures'!$J:$J,'2012Figures'!$C:$C,$A389,'2012Figures'!$I:$I,"",'2012Figures'!$E:$E,$B$1)</f>
        <v>0</v>
      </c>
      <c r="M389" s="52">
        <f>SUMIFS('2012Figures'!$J:$J,'2012Figures'!$C:$C,$A389,'2012Figures'!$I:$I,"",'2012Figures'!$B:$B,"BrokerToCy",'2012Figures'!$G:$G,"E1",'2012Figures'!$E:$E,$B$1)</f>
        <v>0</v>
      </c>
      <c r="N389" s="52">
        <f>SUMIFS('2012Figures'!$J:$J,'2012Figures'!$C:$C,$A389,'2012Figures'!$I:$I,"",'2012Figures'!$B:$B,"BrokerToCy",'2012Figures'!$G:$G,"P1",'2012Figures'!$E:$E,$B$1)</f>
        <v>0</v>
      </c>
      <c r="O389" s="52">
        <f>SUMIFS('2012Figures'!$J:$J,'2012Figures'!$C:$C,$A389,'2012Figures'!$I:$I,"",'2012Figures'!$B:$B,"CyToBroker",'2012Figures'!$G:$G,"E1",'2012Figures'!$E:$E,$B$1)</f>
        <v>0</v>
      </c>
      <c r="P389" s="52">
        <f>SUMIFS('2012Figures'!$J:$J,'2012Figures'!$C:$C,$A389,'2012Figures'!$I:$I,"",'2012Figures'!$B:$B,"CyToBroker",'2012Figures'!$G:$G,"P1",'2012Figures'!$E:$E,$B$1)</f>
        <v>0</v>
      </c>
      <c r="R389" s="46" t="str">
        <f t="shared" si="42"/>
        <v/>
      </c>
      <c r="S389" s="46" t="str">
        <f t="shared" si="42"/>
        <v/>
      </c>
      <c r="T389" s="46" t="str">
        <f t="shared" si="42"/>
        <v/>
      </c>
      <c r="U389" s="46" t="str">
        <f t="shared" si="42"/>
        <v/>
      </c>
      <c r="V389" s="46" t="str">
        <f t="shared" si="42"/>
        <v/>
      </c>
    </row>
    <row r="390" spans="1:22" x14ac:dyDescent="0.2">
      <c r="A390" s="21"/>
      <c r="B390" s="21" t="s">
        <v>92</v>
      </c>
      <c r="C390" s="22"/>
      <c r="D390" s="23">
        <f>SUM(E390:H390)</f>
        <v>0</v>
      </c>
      <c r="E390" s="23">
        <f>SUM(E387:E389)</f>
        <v>0</v>
      </c>
      <c r="F390" s="23">
        <f>SUM(F387:F389)</f>
        <v>0</v>
      </c>
      <c r="G390" s="23">
        <f>SUM(G387:G389)</f>
        <v>0</v>
      </c>
      <c r="H390" s="23">
        <f>SUM(H387:H389)</f>
        <v>0</v>
      </c>
      <c r="I390" s="21"/>
      <c r="J390" s="22"/>
      <c r="K390" s="21"/>
      <c r="L390" s="43">
        <f>SUM(M390:P390)</f>
        <v>0</v>
      </c>
      <c r="M390" s="43">
        <f>SUM(M387:M389)</f>
        <v>0</v>
      </c>
      <c r="N390" s="43">
        <f>SUM(N387:N389)</f>
        <v>0</v>
      </c>
      <c r="O390" s="43">
        <f>SUM(O387:O389)</f>
        <v>0</v>
      </c>
      <c r="P390" s="43">
        <f>SUM(P387:P389)</f>
        <v>0</v>
      </c>
      <c r="Q390" s="21"/>
      <c r="R390" s="21"/>
      <c r="S390" s="21"/>
      <c r="T390" s="21"/>
      <c r="U390" s="21"/>
      <c r="V390" s="21"/>
    </row>
    <row r="391" spans="1:22" x14ac:dyDescent="0.2">
      <c r="A391" s="28">
        <v>604</v>
      </c>
      <c r="B391" s="28" t="s">
        <v>127</v>
      </c>
      <c r="C391" s="17" t="s">
        <v>88</v>
      </c>
      <c r="D391" s="18">
        <f>SUMIFS('2013Figures'!$J:$J,'2013Figures'!$C:$C,$A391,'2013Figures'!$E:$E,$B$1)</f>
        <v>0</v>
      </c>
      <c r="E391" s="18">
        <f>SUMIFS('2013Figures'!$J:$J,'2013Figures'!$C:$C,$A391,'2013Figures'!$B:$B,"BrokerToCy",'2013Figures'!$G:$G,"E1",'2013Figures'!$E:$E,$B$1)</f>
        <v>0</v>
      </c>
      <c r="F391" s="18">
        <f>SUMIFS('2013Figures'!$J:$J,'2013Figures'!$C:$C,$A391,'2013Figures'!$B:$B,"BrokerToCy",'2013Figures'!$G:$G,"P1",'2013Figures'!$E:$E,$B$1)</f>
        <v>0</v>
      </c>
      <c r="G391" s="18">
        <f>SUMIFS('2013Figures'!$J:$J,'2013Figures'!$C:$C,$A391,'2013Figures'!$B:$B,"CyToBroker",'2013Figures'!$G:$G,"E1",'2013Figures'!$E:$E,$B$1)</f>
        <v>0</v>
      </c>
      <c r="H391" s="18">
        <f>SUMIFS('2013Figures'!$J:$J,'2013Figures'!$C:$C,$A391,'2013Figures'!$B:$B,"CyToBroker",'2013Figures'!$G:$G,"P1",'2013Figures'!$E:$E,$B$1)</f>
        <v>0</v>
      </c>
      <c r="I391" s="28"/>
      <c r="J391" s="17"/>
      <c r="K391" s="28"/>
      <c r="L391" s="50">
        <f>SUMIFS('2012Figures'!$J:$J,'2012Figures'!$C:$C,$A391,'2012Figures'!$E:$E,$B$1)</f>
        <v>0</v>
      </c>
      <c r="M391" s="50">
        <f>SUMIFS('2012Figures'!$J:$J,'2012Figures'!$C:$C,$A391,'2012Figures'!$B:$B,"BrokerToCy",'2012Figures'!$G:$G,"E1",'2012Figures'!$E:$E,$B$1)</f>
        <v>0</v>
      </c>
      <c r="N391" s="50">
        <f>SUMIFS('2012Figures'!$J:$J,'2012Figures'!$C:$C,$A391,'2012Figures'!$B:$B,"BrokerToCy",'2012Figures'!$G:$G,"P1",'2012Figures'!$E:$E,$B$1)</f>
        <v>0</v>
      </c>
      <c r="O391" s="50">
        <f>SUMIFS('2012Figures'!$J:$J,'2012Figures'!$C:$C,$A391,'2012Figures'!$B:$B,"CyToBroker",'2012Figures'!$G:$G,"E1",'2012Figures'!$E:$E,$B$1)</f>
        <v>0</v>
      </c>
      <c r="P391" s="50">
        <f>SUMIFS('2012Figures'!$J:$J,'2012Figures'!$C:$C,$A391,'2012Figures'!$B:$B,"CyToBroker",'2012Figures'!$G:$G,"P1",'2012Figures'!$E:$E,$B$1)</f>
        <v>0</v>
      </c>
      <c r="Q391" s="28"/>
      <c r="R391" s="46" t="str">
        <f t="shared" ref="R391:V434" si="43">IF(L391=0,"",ROUND(D391/L391-1,2))</f>
        <v/>
      </c>
      <c r="S391" s="46" t="str">
        <f t="shared" si="43"/>
        <v/>
      </c>
      <c r="T391" s="46" t="str">
        <f t="shared" si="43"/>
        <v/>
      </c>
      <c r="U391" s="46" t="str">
        <f t="shared" si="43"/>
        <v/>
      </c>
      <c r="V391" s="46" t="str">
        <f t="shared" si="43"/>
        <v/>
      </c>
    </row>
    <row r="392" spans="1:22" x14ac:dyDescent="0.2">
      <c r="A392" s="1">
        <v>604</v>
      </c>
      <c r="B392" s="1" t="s">
        <v>127</v>
      </c>
      <c r="D392" s="29">
        <f>SUMIFS('2013Figures'!$J:$J,'2013Figures'!$C:$C,$A392,'2013Figures'!$I:$I,"",'2013Figures'!$E:$E,$B$1)</f>
        <v>0</v>
      </c>
      <c r="E392" s="9">
        <f>SUMIFS('2013Figures'!$J:$J,'2013Figures'!$C:$C,$A392,'2013Figures'!$I:$I,"",'2013Figures'!$B:$B,"BrokerToCy",'2013Figures'!$G:$G,"E1",'2013Figures'!$E:$E,$B$1)</f>
        <v>0</v>
      </c>
      <c r="F392" s="9">
        <f>SUMIFS('2013Figures'!$J:$J,'2013Figures'!$C:$C,$A392,'2013Figures'!$I:$I,"",'2013Figures'!$B:$B,"BrokerToCy",'2013Figures'!$G:$G,"P1",'2013Figures'!$E:$E,$B$1)</f>
        <v>0</v>
      </c>
      <c r="G392" s="9">
        <f>SUMIFS('2013Figures'!$J:$J,'2013Figures'!$C:$C,$A392,'2013Figures'!$I:$I,"",'2013Figures'!$B:$B,"CyToBroker",'2013Figures'!$G:$G,"E1",'2013Figures'!$E:$E,$B$1)</f>
        <v>0</v>
      </c>
      <c r="H392" s="9">
        <f>SUMIFS('2013Figures'!$J:$J,'2013Figures'!$C:$C,$A392,'2013Figures'!$I:$I,"",'2013Figures'!$B:$B,"CyToBroker",'2013Figures'!$G:$G,"P1",'2013Figures'!$E:$E,$B$1)</f>
        <v>0</v>
      </c>
      <c r="J392" s="8" t="s">
        <v>131</v>
      </c>
      <c r="L392" s="42">
        <f>SUMIFS('2012Figures'!$J:$J,'2012Figures'!$C:$C,$A392,'2012Figures'!$I:$I,"",'2012Figures'!$E:$E,$B$1)</f>
        <v>0</v>
      </c>
      <c r="M392" s="52">
        <f>SUMIFS('2012Figures'!$J:$J,'2012Figures'!$C:$C,$A392,'2012Figures'!$I:$I,"",'2012Figures'!$B:$B,"BrokerToCy",'2012Figures'!$G:$G,"E1",'2012Figures'!$E:$E,$B$1)</f>
        <v>0</v>
      </c>
      <c r="N392" s="52">
        <f>SUMIFS('2012Figures'!$J:$J,'2012Figures'!$C:$C,$A392,'2012Figures'!$I:$I,"",'2012Figures'!$B:$B,"BrokerToCy",'2012Figures'!$G:$G,"P1",'2012Figures'!$E:$E,$B$1)</f>
        <v>0</v>
      </c>
      <c r="O392" s="52">
        <f>SUMIFS('2012Figures'!$J:$J,'2012Figures'!$C:$C,$A392,'2012Figures'!$I:$I,"",'2012Figures'!$B:$B,"CyToBroker",'2012Figures'!$G:$G,"E1",'2012Figures'!$E:$E,$B$1)</f>
        <v>0</v>
      </c>
      <c r="P392" s="52">
        <f>SUMIFS('2012Figures'!$J:$J,'2012Figures'!$C:$C,$A392,'2012Figures'!$I:$I,"",'2012Figures'!$B:$B,"CyToBroker",'2012Figures'!$G:$G,"P1",'2012Figures'!$E:$E,$B$1)</f>
        <v>0</v>
      </c>
      <c r="R392" s="46" t="str">
        <f t="shared" si="43"/>
        <v/>
      </c>
      <c r="S392" s="46" t="str">
        <f t="shared" si="43"/>
        <v/>
      </c>
      <c r="T392" s="46" t="str">
        <f t="shared" si="43"/>
        <v/>
      </c>
      <c r="U392" s="46" t="str">
        <f t="shared" si="43"/>
        <v/>
      </c>
      <c r="V392" s="46" t="str">
        <f t="shared" si="43"/>
        <v/>
      </c>
    </row>
    <row r="393" spans="1:22" x14ac:dyDescent="0.2">
      <c r="A393" s="21"/>
      <c r="B393" s="21" t="s">
        <v>92</v>
      </c>
      <c r="C393" s="22"/>
      <c r="D393" s="23">
        <f>SUM(E393:H393)</f>
        <v>0</v>
      </c>
      <c r="E393" s="23">
        <f>SUM(E392:E392)</f>
        <v>0</v>
      </c>
      <c r="F393" s="23">
        <f>SUM(F392:F392)</f>
        <v>0</v>
      </c>
      <c r="G393" s="23">
        <f>SUM(G392:G392)</f>
        <v>0</v>
      </c>
      <c r="H393" s="23">
        <f>SUM(H392:H392)</f>
        <v>0</v>
      </c>
      <c r="I393" s="21"/>
      <c r="J393" s="22"/>
      <c r="K393" s="21"/>
      <c r="L393" s="43">
        <f>SUM(M393:P393)</f>
        <v>0</v>
      </c>
      <c r="M393" s="43">
        <f>SUM(M392:M392)</f>
        <v>0</v>
      </c>
      <c r="N393" s="43">
        <f>SUM(N392:N392)</f>
        <v>0</v>
      </c>
      <c r="O393" s="43">
        <f>SUM(O392:O392)</f>
        <v>0</v>
      </c>
      <c r="P393" s="43">
        <f>SUM(P392:P392)</f>
        <v>0</v>
      </c>
      <c r="Q393" s="21"/>
      <c r="R393" s="21"/>
      <c r="S393" s="21"/>
      <c r="T393" s="21"/>
      <c r="U393" s="21"/>
      <c r="V393" s="21"/>
    </row>
    <row r="394" spans="1:22" x14ac:dyDescent="0.2">
      <c r="A394" s="28">
        <v>701</v>
      </c>
      <c r="B394" s="28" t="s">
        <v>128</v>
      </c>
      <c r="C394" s="17" t="s">
        <v>88</v>
      </c>
      <c r="D394" s="18">
        <f>SUMIFS('2013Figures'!$J:$J,'2013Figures'!$C:$C,$A394,'2013Figures'!$E:$E,$B$1)</f>
        <v>0</v>
      </c>
      <c r="E394" s="18">
        <f>SUMIFS('2013Figures'!$J:$J,'2013Figures'!$C:$C,$A394,'2013Figures'!$B:$B,"BrokerToCy",'2013Figures'!$G:$G,"E1",'2013Figures'!$E:$E,$B$1)</f>
        <v>0</v>
      </c>
      <c r="F394" s="18">
        <f>SUMIFS('2013Figures'!$J:$J,'2013Figures'!$C:$C,$A394,'2013Figures'!$B:$B,"BrokerToCy",'2013Figures'!$G:$G,"P1",'2013Figures'!$E:$E,$B$1)</f>
        <v>0</v>
      </c>
      <c r="G394" s="18">
        <f>SUMIFS('2013Figures'!$J:$J,'2013Figures'!$C:$C,$A394,'2013Figures'!$B:$B,"CyToBroker",'2013Figures'!$G:$G,"E1",'2013Figures'!$E:$E,$B$1)</f>
        <v>0</v>
      </c>
      <c r="H394" s="18">
        <f>SUMIFS('2013Figures'!$J:$J,'2013Figures'!$C:$C,$A394,'2013Figures'!$B:$B,"CyToBroker",'2013Figures'!$G:$G,"P1",'2013Figures'!$E:$E,$B$1)</f>
        <v>0</v>
      </c>
      <c r="I394" s="28"/>
      <c r="J394" s="17"/>
      <c r="K394" s="28"/>
      <c r="L394" s="50">
        <f>SUMIFS('2012Figures'!$J:$J,'2012Figures'!$C:$C,$A394,'2012Figures'!$E:$E,$B$1)</f>
        <v>0</v>
      </c>
      <c r="M394" s="50">
        <f>SUMIFS('2012Figures'!$J:$J,'2012Figures'!$C:$C,$A394,'2012Figures'!$B:$B,"BrokerToCy",'2012Figures'!$G:$G,"E1",'2012Figures'!$E:$E,$B$1)</f>
        <v>0</v>
      </c>
      <c r="N394" s="50">
        <f>SUMIFS('2012Figures'!$J:$J,'2012Figures'!$C:$C,$A394,'2012Figures'!$B:$B,"BrokerToCy",'2012Figures'!$G:$G,"P1",'2012Figures'!$E:$E,$B$1)</f>
        <v>0</v>
      </c>
      <c r="O394" s="50">
        <f>SUMIFS('2012Figures'!$J:$J,'2012Figures'!$C:$C,$A394,'2012Figures'!$B:$B,"CyToBroker",'2012Figures'!$G:$G,"E1",'2012Figures'!$E:$E,$B$1)</f>
        <v>0</v>
      </c>
      <c r="P394" s="50">
        <f>SUMIFS('2012Figures'!$J:$J,'2012Figures'!$C:$C,$A394,'2012Figures'!$B:$B,"CyToBroker",'2012Figures'!$G:$G,"P1",'2012Figures'!$E:$E,$B$1)</f>
        <v>0</v>
      </c>
      <c r="Q394" s="28"/>
      <c r="R394" s="46" t="str">
        <f t="shared" ref="R394:V437" si="44">IF(L394=0,"",ROUND(D394/L394-1,2))</f>
        <v/>
      </c>
      <c r="S394" s="46" t="str">
        <f t="shared" si="44"/>
        <v/>
      </c>
      <c r="T394" s="46" t="str">
        <f t="shared" si="44"/>
        <v/>
      </c>
      <c r="U394" s="46" t="str">
        <f t="shared" si="44"/>
        <v/>
      </c>
      <c r="V394" s="46" t="str">
        <f t="shared" si="44"/>
        <v/>
      </c>
    </row>
    <row r="395" spans="1:22" x14ac:dyDescent="0.2">
      <c r="A395" s="1">
        <v>701</v>
      </c>
      <c r="B395" s="1" t="s">
        <v>128</v>
      </c>
      <c r="C395" s="8">
        <v>2</v>
      </c>
      <c r="D395" s="29">
        <f>SUMIFS('2013Figures'!$J:$J,'2013Figures'!$C:$C,$A395,'2013Figures'!$H:$H,$B395,'2013Figures'!$I:$I,$C395,'2013Figures'!$E:$E,$B$1)</f>
        <v>0</v>
      </c>
      <c r="E395" s="9">
        <f>SUMIFS('2013Figures'!$J:$J,'2013Figures'!$C:$C,$A395,'2013Figures'!$H:$H,$B395,'2013Figures'!$I:$I,$C395,'2013Figures'!$B:$B,"BrokerToCy",'2013Figures'!$G:$G,"E1",'2013Figures'!$E:$E,$B$1)</f>
        <v>0</v>
      </c>
      <c r="F395" s="9">
        <f>SUMIFS('2013Figures'!$J:$J,'2013Figures'!$C:$C,$A395,'2013Figures'!$H:$H,$B395,'2013Figures'!$I:$I,$C395,'2013Figures'!$B:$B,"BrokerToCy",'2013Figures'!$G:$G,"P1",'2013Figures'!$E:$E,$B$1)</f>
        <v>0</v>
      </c>
      <c r="G395" s="9">
        <f>SUMIFS('2013Figures'!$J:$J,'2013Figures'!$C:$C,$A395,'2013Figures'!$H:$H,$B395,'2013Figures'!$I:$I,$C395,'2013Figures'!$B:$B,"CyToBroker",'2013Figures'!$G:$G,"E1",'2013Figures'!$E:$E,$B$1)</f>
        <v>0</v>
      </c>
      <c r="H395" s="9">
        <f>SUMIFS('2013Figures'!$J:$J,'2013Figures'!$C:$C,$A395,'2013Figures'!$H:$H,$B395,'2013Figures'!$I:$I,$C395,'2013Figures'!$B:$B,"CyToBroker",'2013Figures'!$G:$G,"P1",'2013Figures'!$E:$E,$B$1)</f>
        <v>0</v>
      </c>
      <c r="I395" s="30"/>
      <c r="J395" s="31">
        <v>201501</v>
      </c>
      <c r="K395" s="30"/>
      <c r="L395" s="42">
        <f>SUMIFS('2012Figures'!$J:$J,'2012Figures'!$C:$C,$A395,'2012Figures'!$H:$H,$B395,'2012Figures'!$I:$I,$C395,'2012Figures'!$E:$E,$B$1)</f>
        <v>0</v>
      </c>
      <c r="M395" s="52">
        <f>SUMIFS('2012Figures'!$J:$J,'2012Figures'!$C:$C,$A395,'2012Figures'!$H:$H,$B395,'2012Figures'!$I:$I,$C395,'2012Figures'!$B:$B,"BrokerToCy",'2012Figures'!$G:$G,"E1",'2012Figures'!$E:$E,$B$1)</f>
        <v>0</v>
      </c>
      <c r="N395" s="52">
        <f>SUMIFS('2012Figures'!$J:$J,'2012Figures'!$C:$C,$A395,'2012Figures'!$H:$H,$B395,'2012Figures'!$I:$I,$C395,'2012Figures'!$B:$B,"BrokerToCy",'2012Figures'!$G:$G,"P1",'2012Figures'!$E:$E,$B$1)</f>
        <v>0</v>
      </c>
      <c r="O395" s="52">
        <f>SUMIFS('2012Figures'!$J:$J,'2012Figures'!$C:$C,$A395,'2012Figures'!$H:$H,$B395,'2012Figures'!$I:$I,$C395,'2012Figures'!$B:$B,"CyToBroker",'2012Figures'!$G:$G,"E1",'2012Figures'!$E:$E,$B$1)</f>
        <v>0</v>
      </c>
      <c r="P395" s="52">
        <f>SUMIFS('2012Figures'!$J:$J,'2012Figures'!$C:$C,$A395,'2012Figures'!$H:$H,$B395,'2012Figures'!$I:$I,$C395,'2012Figures'!$B:$B,"CyToBroker",'2012Figures'!$G:$G,"P1",'2012Figures'!$E:$E,$B$1)</f>
        <v>0</v>
      </c>
      <c r="Q395" s="30"/>
      <c r="R395" s="46" t="str">
        <f t="shared" si="44"/>
        <v/>
      </c>
      <c r="S395" s="46" t="str">
        <f t="shared" si="44"/>
        <v/>
      </c>
      <c r="T395" s="46" t="str">
        <f t="shared" si="44"/>
        <v/>
      </c>
      <c r="U395" s="46" t="str">
        <f t="shared" si="44"/>
        <v/>
      </c>
      <c r="V395" s="46" t="str">
        <f t="shared" si="44"/>
        <v/>
      </c>
    </row>
    <row r="396" spans="1:22" x14ac:dyDescent="0.2">
      <c r="A396" s="1">
        <v>701</v>
      </c>
      <c r="B396" s="1" t="s">
        <v>128</v>
      </c>
      <c r="C396" s="8">
        <v>1</v>
      </c>
      <c r="D396" s="29">
        <f>SUMIFS('2013Figures'!$J:$J,'2013Figures'!$C:$C,$A396,'2013Figures'!$H:$H,$B396,'2013Figures'!$I:$I,$C396,'2013Figures'!$E:$E,$B$1)</f>
        <v>0</v>
      </c>
      <c r="E396" s="9">
        <f>SUMIFS('2013Figures'!$J:$J,'2013Figures'!$C:$C,$A396,'2013Figures'!$H:$H,$B396,'2013Figures'!$I:$I,$C396,'2013Figures'!$B:$B,"BrokerToCy",'2013Figures'!$G:$G,"E1",'2013Figures'!$E:$E,$B$1)</f>
        <v>0</v>
      </c>
      <c r="F396" s="9">
        <f>SUMIFS('2013Figures'!$J:$J,'2013Figures'!$C:$C,$A396,'2013Figures'!$H:$H,$B396,'2013Figures'!$I:$I,$C396,'2013Figures'!$B:$B,"BrokerToCy",'2013Figures'!$G:$G,"P1",'2013Figures'!$E:$E,$B$1)</f>
        <v>0</v>
      </c>
      <c r="G396" s="9">
        <f>SUMIFS('2013Figures'!$J:$J,'2013Figures'!$C:$C,$A396,'2013Figures'!$H:$H,$B396,'2013Figures'!$I:$I,$C396,'2013Figures'!$B:$B,"CyToBroker",'2013Figures'!$G:$G,"E1",'2013Figures'!$E:$E,$B$1)</f>
        <v>0</v>
      </c>
      <c r="H396" s="9">
        <f>SUMIFS('2013Figures'!$J:$J,'2013Figures'!$C:$C,$A396,'2013Figures'!$H:$H,$B396,'2013Figures'!$I:$I,$C396,'2013Figures'!$B:$B,"CyToBroker",'2013Figures'!$G:$G,"P1",'2013Figures'!$E:$E,$B$1)</f>
        <v>0</v>
      </c>
      <c r="I396" s="30"/>
      <c r="J396" s="31">
        <v>200801</v>
      </c>
      <c r="K396" s="30"/>
      <c r="L396" s="42">
        <f>SUMIFS('2012Figures'!$J:$J,'2012Figures'!$C:$C,$A396,'2012Figures'!$H:$H,$B396,'2012Figures'!$I:$I,$C396,'2012Figures'!$E:$E,$B$1)</f>
        <v>0</v>
      </c>
      <c r="M396" s="52">
        <f>SUMIFS('2012Figures'!$J:$J,'2012Figures'!$C:$C,$A396,'2012Figures'!$H:$H,$B396,'2012Figures'!$I:$I,$C396,'2012Figures'!$B:$B,"BrokerToCy",'2012Figures'!$G:$G,"E1",'2012Figures'!$E:$E,$B$1)</f>
        <v>0</v>
      </c>
      <c r="N396" s="52">
        <f>SUMIFS('2012Figures'!$J:$J,'2012Figures'!$C:$C,$A396,'2012Figures'!$H:$H,$B396,'2012Figures'!$I:$I,$C396,'2012Figures'!$B:$B,"BrokerToCy",'2012Figures'!$G:$G,"P1",'2012Figures'!$E:$E,$B$1)</f>
        <v>0</v>
      </c>
      <c r="O396" s="52">
        <f>SUMIFS('2012Figures'!$J:$J,'2012Figures'!$C:$C,$A396,'2012Figures'!$H:$H,$B396,'2012Figures'!$I:$I,$C396,'2012Figures'!$B:$B,"CyToBroker",'2012Figures'!$G:$G,"E1",'2012Figures'!$E:$E,$B$1)</f>
        <v>0</v>
      </c>
      <c r="P396" s="52">
        <f>SUMIFS('2012Figures'!$J:$J,'2012Figures'!$C:$C,$A396,'2012Figures'!$H:$H,$B396,'2012Figures'!$I:$I,$C396,'2012Figures'!$B:$B,"CyToBroker",'2012Figures'!$G:$G,"P1",'2012Figures'!$E:$E,$B$1)</f>
        <v>0</v>
      </c>
      <c r="Q396" s="30"/>
      <c r="R396" s="46" t="str">
        <f t="shared" si="44"/>
        <v/>
      </c>
      <c r="S396" s="46" t="str">
        <f t="shared" si="44"/>
        <v/>
      </c>
      <c r="T396" s="46" t="str">
        <f t="shared" si="44"/>
        <v/>
      </c>
      <c r="U396" s="46" t="str">
        <f t="shared" si="44"/>
        <v/>
      </c>
      <c r="V396" s="46" t="str">
        <f t="shared" si="44"/>
        <v/>
      </c>
    </row>
    <row r="397" spans="1:22" x14ac:dyDescent="0.2">
      <c r="A397" s="1">
        <v>701</v>
      </c>
      <c r="B397" s="1" t="s">
        <v>128</v>
      </c>
      <c r="D397" s="29">
        <f>SUMIFS('2013Figures'!$J:$J,'2013Figures'!$C:$C,$A397,'2013Figures'!$I:$I,"",'2013Figures'!$E:$E,$B$1)</f>
        <v>0</v>
      </c>
      <c r="E397" s="9">
        <f>SUMIFS('2013Figures'!$J:$J,'2013Figures'!$C:$C,$A397,'2013Figures'!$I:$I,"",'2013Figures'!$B:$B,"BrokerToCy",'2013Figures'!$G:$G,"E1",'2013Figures'!$E:$E,$B$1)</f>
        <v>0</v>
      </c>
      <c r="F397" s="9">
        <f>SUMIFS('2013Figures'!$J:$J,'2013Figures'!$C:$C,$A397,'2013Figures'!$I:$I,"",'2013Figures'!$B:$B,"BrokerToCy",'2013Figures'!$G:$G,"P1",'2013Figures'!$E:$E,$B$1)</f>
        <v>0</v>
      </c>
      <c r="G397" s="9">
        <f>SUMIFS('2013Figures'!$J:$J,'2013Figures'!$C:$C,$A397,'2013Figures'!$I:$I,"",'2013Figures'!$B:$B,"CyToBroker",'2013Figures'!$G:$G,"E1",'2013Figures'!$E:$E,$B$1)</f>
        <v>0</v>
      </c>
      <c r="H397" s="9">
        <f>SUMIFS('2013Figures'!$J:$J,'2013Figures'!$C:$C,$A397,'2013Figures'!$I:$I,"",'2013Figures'!$B:$B,"CyToBroker",'2013Figures'!$G:$G,"P1",'2013Figures'!$E:$E,$B$1)</f>
        <v>0</v>
      </c>
      <c r="J397" s="8" t="s">
        <v>131</v>
      </c>
      <c r="L397" s="42">
        <f>SUMIFS('2012Figures'!$J:$J,'2012Figures'!$C:$C,$A397,'2012Figures'!$I:$I,"",'2012Figures'!$E:$E,$B$1)</f>
        <v>0</v>
      </c>
      <c r="M397" s="52">
        <f>SUMIFS('2012Figures'!$J:$J,'2012Figures'!$C:$C,$A397,'2012Figures'!$I:$I,"",'2012Figures'!$B:$B,"BrokerToCy",'2012Figures'!$G:$G,"E1",'2012Figures'!$E:$E,$B$1)</f>
        <v>0</v>
      </c>
      <c r="N397" s="52">
        <f>SUMIFS('2012Figures'!$J:$J,'2012Figures'!$C:$C,$A397,'2012Figures'!$I:$I,"",'2012Figures'!$B:$B,"BrokerToCy",'2012Figures'!$G:$G,"P1",'2012Figures'!$E:$E,$B$1)</f>
        <v>0</v>
      </c>
      <c r="O397" s="52">
        <f>SUMIFS('2012Figures'!$J:$J,'2012Figures'!$C:$C,$A397,'2012Figures'!$I:$I,"",'2012Figures'!$B:$B,"CyToBroker",'2012Figures'!$G:$G,"E1",'2012Figures'!$E:$E,$B$1)</f>
        <v>0</v>
      </c>
      <c r="P397" s="52">
        <f>SUMIFS('2012Figures'!$J:$J,'2012Figures'!$C:$C,$A397,'2012Figures'!$I:$I,"",'2012Figures'!$B:$B,"CyToBroker",'2012Figures'!$G:$G,"P1",'2012Figures'!$E:$E,$B$1)</f>
        <v>0</v>
      </c>
      <c r="R397" s="46" t="str">
        <f t="shared" si="44"/>
        <v/>
      </c>
      <c r="S397" s="46" t="str">
        <f t="shared" si="44"/>
        <v/>
      </c>
      <c r="T397" s="46" t="str">
        <f t="shared" si="44"/>
        <v/>
      </c>
      <c r="U397" s="46" t="str">
        <f t="shared" si="44"/>
        <v/>
      </c>
      <c r="V397" s="46" t="str">
        <f t="shared" si="44"/>
        <v/>
      </c>
    </row>
    <row r="398" spans="1:22" x14ac:dyDescent="0.2">
      <c r="A398" s="21"/>
      <c r="B398" s="21" t="s">
        <v>92</v>
      </c>
      <c r="C398" s="22"/>
      <c r="D398" s="23">
        <f>SUM(E398:H398)</f>
        <v>0</v>
      </c>
      <c r="E398" s="23">
        <f>SUM(E395:E397)</f>
        <v>0</v>
      </c>
      <c r="F398" s="23">
        <f>SUM(F395:F397)</f>
        <v>0</v>
      </c>
      <c r="G398" s="23">
        <f>SUM(G395:G397)</f>
        <v>0</v>
      </c>
      <c r="H398" s="23">
        <f>SUM(H395:H397)</f>
        <v>0</v>
      </c>
      <c r="I398" s="21"/>
      <c r="J398" s="22"/>
      <c r="K398" s="21"/>
      <c r="L398" s="43">
        <f>SUM(M398:P398)</f>
        <v>0</v>
      </c>
      <c r="M398" s="43">
        <f>SUM(M395:M397)</f>
        <v>0</v>
      </c>
      <c r="N398" s="43">
        <f>SUM(N395:N397)</f>
        <v>0</v>
      </c>
      <c r="O398" s="43">
        <f>SUM(O395:O397)</f>
        <v>0</v>
      </c>
      <c r="P398" s="43">
        <f>SUM(P395:P397)</f>
        <v>0</v>
      </c>
      <c r="Q398" s="21"/>
      <c r="R398" s="21"/>
      <c r="S398" s="21"/>
      <c r="T398" s="21"/>
      <c r="U398" s="21"/>
      <c r="V398" s="21"/>
    </row>
    <row r="399" spans="1:22" x14ac:dyDescent="0.2">
      <c r="A399" s="28">
        <v>9103</v>
      </c>
      <c r="B399" s="28" t="s">
        <v>129</v>
      </c>
      <c r="C399" s="17" t="s">
        <v>88</v>
      </c>
      <c r="D399" s="18">
        <f>SUMIFS('2013Figures'!$J:$J,'2013Figures'!$C:$C,$A399,'2013Figures'!$E:$E,$B$1)</f>
        <v>0</v>
      </c>
      <c r="E399" s="18">
        <f>SUMIFS('2013Figures'!$J:$J,'2013Figures'!$C:$C,$A399,'2013Figures'!$B:$B,"BrokerToCy",'2013Figures'!$G:$G,"E1",'2013Figures'!$E:$E,$B$1)</f>
        <v>0</v>
      </c>
      <c r="F399" s="18">
        <f>SUMIFS('2013Figures'!$J:$J,'2013Figures'!$C:$C,$A399,'2013Figures'!$B:$B,"BrokerToCy",'2013Figures'!$G:$G,"P1",'2013Figures'!$E:$E,$B$1)</f>
        <v>0</v>
      </c>
      <c r="G399" s="18">
        <f>SUMIFS('2013Figures'!$J:$J,'2013Figures'!$C:$C,$A399,'2013Figures'!$B:$B,"CyToBroker",'2013Figures'!$G:$G,"E1",'2013Figures'!$E:$E,$B$1)</f>
        <v>0</v>
      </c>
      <c r="H399" s="18">
        <f>SUMIFS('2013Figures'!$J:$J,'2013Figures'!$C:$C,$A399,'2013Figures'!$B:$B,"CyToBroker",'2013Figures'!$G:$G,"P1",'2013Figures'!$E:$E,$B$1)</f>
        <v>0</v>
      </c>
      <c r="I399" s="28"/>
      <c r="J399" s="17"/>
      <c r="K399" s="28"/>
      <c r="L399" s="50">
        <f>SUMIFS('2012Figures'!$J:$J,'2012Figures'!$C:$C,$A399,'2012Figures'!$E:$E,$B$1)</f>
        <v>0</v>
      </c>
      <c r="M399" s="50">
        <f>SUMIFS('2012Figures'!$J:$J,'2012Figures'!$C:$C,$A399,'2012Figures'!$B:$B,"BrokerToCy",'2012Figures'!$G:$G,"E1",'2012Figures'!$E:$E,$B$1)</f>
        <v>0</v>
      </c>
      <c r="N399" s="50">
        <f>SUMIFS('2012Figures'!$J:$J,'2012Figures'!$C:$C,$A399,'2012Figures'!$B:$B,"BrokerToCy",'2012Figures'!$G:$G,"P1",'2012Figures'!$E:$E,$B$1)</f>
        <v>0</v>
      </c>
      <c r="O399" s="50">
        <f>SUMIFS('2012Figures'!$J:$J,'2012Figures'!$C:$C,$A399,'2012Figures'!$B:$B,"CyToBroker",'2012Figures'!$G:$G,"E1",'2012Figures'!$E:$E,$B$1)</f>
        <v>0</v>
      </c>
      <c r="P399" s="50">
        <f>SUMIFS('2012Figures'!$J:$J,'2012Figures'!$C:$C,$A399,'2012Figures'!$B:$B,"CyToBroker",'2012Figures'!$G:$G,"P1",'2012Figures'!$E:$E,$B$1)</f>
        <v>0</v>
      </c>
      <c r="Q399" s="28"/>
      <c r="R399" s="46" t="str">
        <f t="shared" ref="R399:V405" si="45">IF(L399=0,"",ROUND(D399/L399-1,2))</f>
        <v/>
      </c>
      <c r="S399" s="46" t="str">
        <f t="shared" si="45"/>
        <v/>
      </c>
      <c r="T399" s="46" t="str">
        <f t="shared" si="45"/>
        <v/>
      </c>
      <c r="U399" s="46" t="str">
        <f t="shared" si="45"/>
        <v/>
      </c>
      <c r="V399" s="46" t="str">
        <f t="shared" si="45"/>
        <v/>
      </c>
    </row>
    <row r="400" spans="1:22" x14ac:dyDescent="0.2">
      <c r="A400" s="1">
        <v>9103</v>
      </c>
      <c r="B400" s="1" t="s">
        <v>129</v>
      </c>
      <c r="C400" s="8">
        <v>1</v>
      </c>
      <c r="D400" s="29">
        <f>SUMIFS('2013Figures'!$J:$J,'2013Figures'!$C:$C,$A400,'2013Figures'!$H:$H,$B400,'2013Figures'!$I:$I,$C400,'2013Figures'!$E:$E,$B$1)</f>
        <v>0</v>
      </c>
      <c r="E400" s="9">
        <f>SUMIFS('2013Figures'!$J:$J,'2013Figures'!$C:$C,$A400,'2013Figures'!$H:$H,$B400,'2013Figures'!$I:$I,$C400,'2013Figures'!$B:$B,"BrokerToCy",'2013Figures'!$G:$G,"E1",'2013Figures'!$E:$E,$B$1)</f>
        <v>0</v>
      </c>
      <c r="F400" s="9">
        <f>SUMIFS('2013Figures'!$J:$J,'2013Figures'!$C:$C,$A400,'2013Figures'!$H:$H,$B400,'2013Figures'!$I:$I,$C400,'2013Figures'!$B:$B,"BrokerToCy",'2013Figures'!$G:$G,"P1",'2013Figures'!$E:$E,$B$1)</f>
        <v>0</v>
      </c>
      <c r="G400" s="9">
        <f>SUMIFS('2013Figures'!$J:$J,'2013Figures'!$C:$C,$A400,'2013Figures'!$H:$H,$B400,'2013Figures'!$I:$I,$C400,'2013Figures'!$B:$B,"CyToBroker",'2013Figures'!$G:$G,"E1",'2013Figures'!$E:$E,$B$1)</f>
        <v>0</v>
      </c>
      <c r="H400" s="9">
        <f>SUMIFS('2013Figures'!$J:$J,'2013Figures'!$C:$C,$A400,'2013Figures'!$H:$H,$B400,'2013Figures'!$I:$I,$C400,'2013Figures'!$B:$B,"CyToBroker",'2013Figures'!$G:$G,"P1",'2013Figures'!$E:$E,$B$1)</f>
        <v>0</v>
      </c>
      <c r="I400" s="30"/>
      <c r="J400" s="31"/>
      <c r="K400" s="30"/>
      <c r="L400" s="42">
        <f>SUMIFS('2012Figures'!$J:$J,'2012Figures'!$C:$C,$A400,'2012Figures'!$H:$H,$B400,'2012Figures'!$I:$I,$C400,'2012Figures'!$E:$E,$B$1)</f>
        <v>0</v>
      </c>
      <c r="M400" s="52">
        <f>SUMIFS('2012Figures'!$J:$J,'2012Figures'!$C:$C,$A400,'2012Figures'!$H:$H,$B400,'2012Figures'!$I:$I,$C400,'2012Figures'!$B:$B,"BrokerToCy",'2012Figures'!$G:$G,"E1",'2012Figures'!$E:$E,$B$1)</f>
        <v>0</v>
      </c>
      <c r="N400" s="52">
        <f>SUMIFS('2012Figures'!$J:$J,'2012Figures'!$C:$C,$A400,'2012Figures'!$H:$H,$B400,'2012Figures'!$I:$I,$C400,'2012Figures'!$B:$B,"BrokerToCy",'2012Figures'!$G:$G,"P1",'2012Figures'!$E:$E,$B$1)</f>
        <v>0</v>
      </c>
      <c r="O400" s="52">
        <f>SUMIFS('2012Figures'!$J:$J,'2012Figures'!$C:$C,$A400,'2012Figures'!$H:$H,$B400,'2012Figures'!$I:$I,$C400,'2012Figures'!$B:$B,"CyToBroker",'2012Figures'!$G:$G,"E1",'2012Figures'!$E:$E,$B$1)</f>
        <v>0</v>
      </c>
      <c r="P400" s="52">
        <f>SUMIFS('2012Figures'!$J:$J,'2012Figures'!$C:$C,$A400,'2012Figures'!$H:$H,$B400,'2012Figures'!$I:$I,$C400,'2012Figures'!$B:$B,"CyToBroker",'2012Figures'!$G:$G,"P1",'2012Figures'!$E:$E,$B$1)</f>
        <v>0</v>
      </c>
      <c r="Q400" s="30"/>
      <c r="R400" s="46" t="str">
        <f t="shared" si="45"/>
        <v/>
      </c>
      <c r="S400" s="46" t="str">
        <f t="shared" si="45"/>
        <v/>
      </c>
      <c r="T400" s="46" t="str">
        <f t="shared" si="45"/>
        <v/>
      </c>
      <c r="U400" s="46" t="str">
        <f t="shared" si="45"/>
        <v/>
      </c>
      <c r="V400" s="46" t="str">
        <f t="shared" si="45"/>
        <v/>
      </c>
    </row>
    <row r="401" spans="1:22" x14ac:dyDescent="0.2">
      <c r="A401" s="1">
        <v>9103</v>
      </c>
      <c r="B401" s="1" t="s">
        <v>129</v>
      </c>
      <c r="D401" s="29">
        <f>SUMIFS('2013Figures'!$J:$J,'2013Figures'!$C:$C,$A401,'2013Figures'!$I:$I,"",'2013Figures'!$E:$E,$B$1)</f>
        <v>0</v>
      </c>
      <c r="E401" s="9">
        <f>SUMIFS('2013Figures'!$J:$J,'2013Figures'!$C:$C,$A401,'2013Figures'!$I:$I,"",'2013Figures'!$B:$B,"BrokerToCy",'2013Figures'!$G:$G,"E1",'2013Figures'!$E:$E,$B$1)</f>
        <v>0</v>
      </c>
      <c r="F401" s="9">
        <f>SUMIFS('2013Figures'!$J:$J,'2013Figures'!$C:$C,$A401,'2013Figures'!$I:$I,"",'2013Figures'!$B:$B,"BrokerToCy",'2013Figures'!$G:$G,"P1",'2013Figures'!$E:$E,$B$1)</f>
        <v>0</v>
      </c>
      <c r="G401" s="9">
        <f>SUMIFS('2013Figures'!$J:$J,'2013Figures'!$C:$C,$A401,'2013Figures'!$I:$I,"",'2013Figures'!$B:$B,"CyToBroker",'2013Figures'!$G:$G,"E1",'2013Figures'!$E:$E,$B$1)</f>
        <v>0</v>
      </c>
      <c r="H401" s="9">
        <f>SUMIFS('2013Figures'!$J:$J,'2013Figures'!$C:$C,$A401,'2013Figures'!$I:$I,"",'2013Figures'!$B:$B,"CyToBroker",'2013Figures'!$G:$G,"P1",'2013Figures'!$E:$E,$B$1)</f>
        <v>0</v>
      </c>
      <c r="J401" s="8" t="s">
        <v>131</v>
      </c>
      <c r="L401" s="42">
        <f>SUMIFS('2012Figures'!$J:$J,'2012Figures'!$C:$C,$A401,'2012Figures'!$I:$I,"",'2012Figures'!$E:$E,$B$1)</f>
        <v>0</v>
      </c>
      <c r="M401" s="52">
        <f>SUMIFS('2012Figures'!$J:$J,'2012Figures'!$C:$C,$A401,'2012Figures'!$I:$I,"",'2012Figures'!$B:$B,"BrokerToCy",'2012Figures'!$G:$G,"E1",'2012Figures'!$E:$E,$B$1)</f>
        <v>0</v>
      </c>
      <c r="N401" s="52">
        <f>SUMIFS('2012Figures'!$J:$J,'2012Figures'!$C:$C,$A401,'2012Figures'!$I:$I,"",'2012Figures'!$B:$B,"BrokerToCy",'2012Figures'!$G:$G,"P1",'2012Figures'!$E:$E,$B$1)</f>
        <v>0</v>
      </c>
      <c r="O401" s="52">
        <f>SUMIFS('2012Figures'!$J:$J,'2012Figures'!$C:$C,$A401,'2012Figures'!$I:$I,"",'2012Figures'!$B:$B,"CyToBroker",'2012Figures'!$G:$G,"E1",'2012Figures'!$E:$E,$B$1)</f>
        <v>0</v>
      </c>
      <c r="P401" s="52">
        <f>SUMIFS('2012Figures'!$J:$J,'2012Figures'!$C:$C,$A401,'2012Figures'!$I:$I,"",'2012Figures'!$B:$B,"CyToBroker",'2012Figures'!$G:$G,"P1",'2012Figures'!$E:$E,$B$1)</f>
        <v>0</v>
      </c>
      <c r="R401" s="46" t="str">
        <f t="shared" si="45"/>
        <v/>
      </c>
      <c r="S401" s="46" t="str">
        <f t="shared" si="45"/>
        <v/>
      </c>
      <c r="T401" s="46" t="str">
        <f t="shared" si="45"/>
        <v/>
      </c>
      <c r="U401" s="46" t="str">
        <f t="shared" si="45"/>
        <v/>
      </c>
      <c r="V401" s="46" t="str">
        <f t="shared" si="45"/>
        <v/>
      </c>
    </row>
    <row r="402" spans="1:22" x14ac:dyDescent="0.2">
      <c r="A402" s="21"/>
      <c r="B402" s="21" t="s">
        <v>92</v>
      </c>
      <c r="C402" s="22"/>
      <c r="D402" s="23">
        <f>SUM(E402:H402)</f>
        <v>0</v>
      </c>
      <c r="E402" s="23">
        <f>SUM(E400:E401)</f>
        <v>0</v>
      </c>
      <c r="F402" s="23">
        <f t="shared" ref="F402:H402" si="46">SUM(F400:F401)</f>
        <v>0</v>
      </c>
      <c r="G402" s="23">
        <f t="shared" si="46"/>
        <v>0</v>
      </c>
      <c r="H402" s="23">
        <f t="shared" si="46"/>
        <v>0</v>
      </c>
      <c r="I402" s="21"/>
      <c r="J402" s="22"/>
      <c r="K402" s="21"/>
      <c r="L402" s="43">
        <f>SUM(M402:P402)</f>
        <v>0</v>
      </c>
      <c r="M402" s="43">
        <f>SUM(M400:M401)</f>
        <v>0</v>
      </c>
      <c r="N402" s="43">
        <f t="shared" ref="N402:P402" si="47">SUM(N400:N401)</f>
        <v>0</v>
      </c>
      <c r="O402" s="43">
        <f t="shared" si="47"/>
        <v>0</v>
      </c>
      <c r="P402" s="43">
        <f t="shared" si="47"/>
        <v>0</v>
      </c>
      <c r="Q402" s="21"/>
      <c r="R402" s="21"/>
      <c r="S402" s="21"/>
      <c r="T402" s="21"/>
      <c r="U402" s="21"/>
      <c r="V402" s="21"/>
    </row>
    <row r="403" spans="1:22" x14ac:dyDescent="0.2">
      <c r="A403" s="28">
        <v>9120</v>
      </c>
      <c r="B403" s="28" t="s">
        <v>130</v>
      </c>
      <c r="C403" s="17" t="s">
        <v>88</v>
      </c>
      <c r="D403" s="18">
        <f>SUMIFS('2013Figures'!$J:$J,'2013Figures'!$C:$C,$A403,'2013Figures'!$E:$E,$B$1)</f>
        <v>0</v>
      </c>
      <c r="E403" s="18">
        <f>SUMIFS('2013Figures'!$J:$J,'2013Figures'!$C:$C,$A403,'2013Figures'!$B:$B,"BrokerToCy",'2013Figures'!$G:$G,"E1",'2013Figures'!$E:$E,$B$1)</f>
        <v>0</v>
      </c>
      <c r="F403" s="18">
        <f>SUMIFS('2013Figures'!$J:$J,'2013Figures'!$C:$C,$A403,'2013Figures'!$B:$B,"BrokerToCy",'2013Figures'!$G:$G,"P1",'2013Figures'!$E:$E,$B$1)</f>
        <v>0</v>
      </c>
      <c r="G403" s="18">
        <f>SUMIFS('2013Figures'!$J:$J,'2013Figures'!$C:$C,$A403,'2013Figures'!$B:$B,"CyToBroker",'2013Figures'!$G:$G,"E1",'2013Figures'!$E:$E,$B$1)</f>
        <v>0</v>
      </c>
      <c r="H403" s="18">
        <f>SUMIFS('2013Figures'!$J:$J,'2013Figures'!$C:$C,$A403,'2013Figures'!$B:$B,"CyToBroker",'2013Figures'!$G:$G,"P1",'2013Figures'!$E:$E,$B$1)</f>
        <v>0</v>
      </c>
      <c r="I403" s="28"/>
      <c r="J403" s="17"/>
      <c r="K403" s="28"/>
      <c r="L403" s="50">
        <f>SUMIFS('2012Figures'!$J:$J,'2012Figures'!$C:$C,$A403,'2012Figures'!$E:$E,$B$1)</f>
        <v>0</v>
      </c>
      <c r="M403" s="50">
        <f>SUMIFS('2012Figures'!$J:$J,'2012Figures'!$C:$C,$A403,'2012Figures'!$B:$B,"BrokerToCy",'2012Figures'!$G:$G,"E1",'2012Figures'!$E:$E,$B$1)</f>
        <v>0</v>
      </c>
      <c r="N403" s="50">
        <f>SUMIFS('2012Figures'!$J:$J,'2012Figures'!$C:$C,$A403,'2012Figures'!$B:$B,"BrokerToCy",'2012Figures'!$G:$G,"P1",'2012Figures'!$E:$E,$B$1)</f>
        <v>0</v>
      </c>
      <c r="O403" s="50">
        <f>SUMIFS('2012Figures'!$J:$J,'2012Figures'!$C:$C,$A403,'2012Figures'!$B:$B,"CyToBroker",'2012Figures'!$G:$G,"E1",'2012Figures'!$E:$E,$B$1)</f>
        <v>0</v>
      </c>
      <c r="P403" s="50">
        <f>SUMIFS('2012Figures'!$J:$J,'2012Figures'!$C:$C,$A403,'2012Figures'!$B:$B,"CyToBroker",'2012Figures'!$G:$G,"P1",'2012Figures'!$E:$E,$B$1)</f>
        <v>0</v>
      </c>
      <c r="Q403" s="28"/>
      <c r="R403" s="46" t="str">
        <f t="shared" ref="R403:V409" si="48">IF(L403=0,"",ROUND(D403/L403-1,2))</f>
        <v/>
      </c>
      <c r="S403" s="46" t="str">
        <f t="shared" si="48"/>
        <v/>
      </c>
      <c r="T403" s="46" t="str">
        <f t="shared" si="48"/>
        <v/>
      </c>
      <c r="U403" s="46" t="str">
        <f t="shared" si="48"/>
        <v/>
      </c>
      <c r="V403" s="46" t="str">
        <f t="shared" si="48"/>
        <v/>
      </c>
    </row>
    <row r="404" spans="1:22" x14ac:dyDescent="0.2">
      <c r="A404" s="1">
        <v>9120</v>
      </c>
      <c r="B404" s="1" t="s">
        <v>130</v>
      </c>
      <c r="C404" s="8">
        <v>1</v>
      </c>
      <c r="D404" s="29">
        <f>SUMIFS('2013Figures'!$J:$J,'2013Figures'!$C:$C,$A404,'2013Figures'!$H:$H,$B404,'2013Figures'!$I:$I,$C404,'2013Figures'!$E:$E,$B$1)</f>
        <v>0</v>
      </c>
      <c r="E404" s="9">
        <f>SUMIFS('2013Figures'!$J:$J,'2013Figures'!$C:$C,$A404,'2013Figures'!$H:$H,$B404,'2013Figures'!$I:$I,$C404,'2013Figures'!$B:$B,"BrokerToCy",'2013Figures'!$G:$G,"E1",'2013Figures'!$E:$E,$B$1)</f>
        <v>0</v>
      </c>
      <c r="F404" s="9">
        <f>SUMIFS('2013Figures'!$J:$J,'2013Figures'!$C:$C,$A404,'2013Figures'!$H:$H,$B404,'2013Figures'!$I:$I,$C404,'2013Figures'!$B:$B,"BrokerToCy",'2013Figures'!$G:$G,"P1",'2013Figures'!$E:$E,$B$1)</f>
        <v>0</v>
      </c>
      <c r="G404" s="9">
        <f>SUMIFS('2013Figures'!$J:$J,'2013Figures'!$C:$C,$A404,'2013Figures'!$H:$H,$B404,'2013Figures'!$I:$I,$C404,'2013Figures'!$B:$B,"CyToBroker",'2013Figures'!$G:$G,"E1",'2013Figures'!$E:$E,$B$1)</f>
        <v>0</v>
      </c>
      <c r="H404" s="9">
        <f>SUMIFS('2013Figures'!$J:$J,'2013Figures'!$C:$C,$A404,'2013Figures'!$H:$H,$B404,'2013Figures'!$I:$I,$C404,'2013Figures'!$B:$B,"CyToBroker",'2013Figures'!$G:$G,"P1",'2013Figures'!$E:$E,$B$1)</f>
        <v>0</v>
      </c>
      <c r="I404" s="30"/>
      <c r="J404" s="31">
        <v>201401</v>
      </c>
      <c r="K404" s="30"/>
      <c r="L404" s="42">
        <f>SUMIFS('2012Figures'!$J:$J,'2012Figures'!$C:$C,$A404,'2012Figures'!$H:$H,$B404,'2012Figures'!$I:$I,$C404,'2012Figures'!$E:$E,$B$1)</f>
        <v>0</v>
      </c>
      <c r="M404" s="52">
        <f>SUMIFS('2012Figures'!$J:$J,'2012Figures'!$C:$C,$A404,'2012Figures'!$H:$H,$B404,'2012Figures'!$I:$I,$C404,'2012Figures'!$B:$B,"BrokerToCy",'2012Figures'!$G:$G,"E1",'2012Figures'!$E:$E,$B$1)</f>
        <v>0</v>
      </c>
      <c r="N404" s="52">
        <f>SUMIFS('2012Figures'!$J:$J,'2012Figures'!$C:$C,$A404,'2012Figures'!$H:$H,$B404,'2012Figures'!$I:$I,$C404,'2012Figures'!$B:$B,"BrokerToCy",'2012Figures'!$G:$G,"P1",'2012Figures'!$E:$E,$B$1)</f>
        <v>0</v>
      </c>
      <c r="O404" s="52">
        <f>SUMIFS('2012Figures'!$J:$J,'2012Figures'!$C:$C,$A404,'2012Figures'!$H:$H,$B404,'2012Figures'!$I:$I,$C404,'2012Figures'!$B:$B,"CyToBroker",'2012Figures'!$G:$G,"E1",'2012Figures'!$E:$E,$B$1)</f>
        <v>0</v>
      </c>
      <c r="P404" s="52">
        <f>SUMIFS('2012Figures'!$J:$J,'2012Figures'!$C:$C,$A404,'2012Figures'!$H:$H,$B404,'2012Figures'!$I:$I,$C404,'2012Figures'!$B:$B,"CyToBroker",'2012Figures'!$G:$G,"P1",'2012Figures'!$E:$E,$B$1)</f>
        <v>0</v>
      </c>
      <c r="Q404" s="30"/>
      <c r="R404" s="46" t="str">
        <f t="shared" si="48"/>
        <v/>
      </c>
      <c r="S404" s="46" t="str">
        <f t="shared" si="48"/>
        <v/>
      </c>
      <c r="T404" s="46" t="str">
        <f t="shared" si="48"/>
        <v/>
      </c>
      <c r="U404" s="46" t="str">
        <f t="shared" si="48"/>
        <v/>
      </c>
      <c r="V404" s="46" t="str">
        <f t="shared" si="48"/>
        <v/>
      </c>
    </row>
    <row r="405" spans="1:22" x14ac:dyDescent="0.2">
      <c r="A405" s="1">
        <v>9120</v>
      </c>
      <c r="B405" s="1" t="s">
        <v>130</v>
      </c>
      <c r="D405" s="29">
        <f>SUMIFS('2013Figures'!$J:$J,'2013Figures'!$C:$C,$A405,'2013Figures'!$I:$I,"",'2013Figures'!$E:$E,$B$1)</f>
        <v>0</v>
      </c>
      <c r="E405" s="9">
        <f>SUMIFS('2013Figures'!$J:$J,'2013Figures'!$C:$C,$A405,'2013Figures'!$I:$I,"",'2013Figures'!$B:$B,"BrokerToCy",'2013Figures'!$G:$G,"E1",'2013Figures'!$E:$E,$B$1)</f>
        <v>0</v>
      </c>
      <c r="F405" s="9">
        <f>SUMIFS('2013Figures'!$J:$J,'2013Figures'!$C:$C,$A405,'2013Figures'!$I:$I,"",'2013Figures'!$B:$B,"BrokerToCy",'2013Figures'!$G:$G,"P1",'2013Figures'!$E:$E,$B$1)</f>
        <v>0</v>
      </c>
      <c r="G405" s="9">
        <f>SUMIFS('2013Figures'!$J:$J,'2013Figures'!$C:$C,$A405,'2013Figures'!$I:$I,"",'2013Figures'!$B:$B,"CyToBroker",'2013Figures'!$G:$G,"E1",'2013Figures'!$E:$E,$B$1)</f>
        <v>0</v>
      </c>
      <c r="H405" s="9">
        <f>SUMIFS('2013Figures'!$J:$J,'2013Figures'!$C:$C,$A405,'2013Figures'!$I:$I,"",'2013Figures'!$B:$B,"CyToBroker",'2013Figures'!$G:$G,"P1",'2013Figures'!$E:$E,$B$1)</f>
        <v>0</v>
      </c>
      <c r="J405" s="8" t="s">
        <v>131</v>
      </c>
      <c r="L405" s="42">
        <f>SUMIFS('2012Figures'!$J:$J,'2012Figures'!$C:$C,$A405,'2012Figures'!$I:$I,"",'2012Figures'!$E:$E,$B$1)</f>
        <v>0</v>
      </c>
      <c r="M405" s="52">
        <f>SUMIFS('2012Figures'!$J:$J,'2012Figures'!$C:$C,$A405,'2012Figures'!$I:$I,"",'2012Figures'!$B:$B,"BrokerToCy",'2012Figures'!$G:$G,"E1",'2012Figures'!$E:$E,$B$1)</f>
        <v>0</v>
      </c>
      <c r="N405" s="52">
        <f>SUMIFS('2012Figures'!$J:$J,'2012Figures'!$C:$C,$A405,'2012Figures'!$I:$I,"",'2012Figures'!$B:$B,"BrokerToCy",'2012Figures'!$G:$G,"P1",'2012Figures'!$E:$E,$B$1)</f>
        <v>0</v>
      </c>
      <c r="O405" s="52">
        <f>SUMIFS('2012Figures'!$J:$J,'2012Figures'!$C:$C,$A405,'2012Figures'!$I:$I,"",'2012Figures'!$B:$B,"CyToBroker",'2012Figures'!$G:$G,"E1",'2012Figures'!$E:$E,$B$1)</f>
        <v>0</v>
      </c>
      <c r="P405" s="52">
        <f>SUMIFS('2012Figures'!$J:$J,'2012Figures'!$C:$C,$A405,'2012Figures'!$I:$I,"",'2012Figures'!$B:$B,"CyToBroker",'2012Figures'!$G:$G,"P1",'2012Figures'!$E:$E,$B$1)</f>
        <v>0</v>
      </c>
      <c r="R405" s="46" t="str">
        <f t="shared" si="48"/>
        <v/>
      </c>
      <c r="S405" s="46" t="str">
        <f t="shared" si="48"/>
        <v/>
      </c>
      <c r="T405" s="46" t="str">
        <f t="shared" si="48"/>
        <v/>
      </c>
      <c r="U405" s="46" t="str">
        <f t="shared" si="48"/>
        <v/>
      </c>
      <c r="V405" s="46" t="str">
        <f t="shared" si="48"/>
        <v/>
      </c>
    </row>
    <row r="406" spans="1:22" x14ac:dyDescent="0.2">
      <c r="A406" s="21"/>
      <c r="B406" s="21" t="s">
        <v>92</v>
      </c>
      <c r="C406" s="22"/>
      <c r="D406" s="23">
        <f>SUM(E406:H406)</f>
        <v>0</v>
      </c>
      <c r="E406" s="23">
        <f>SUM(E404:E405)</f>
        <v>0</v>
      </c>
      <c r="F406" s="23">
        <f>SUM(F404:F405)</f>
        <v>0</v>
      </c>
      <c r="G406" s="23">
        <f>SUM(G404:G405)</f>
        <v>0</v>
      </c>
      <c r="H406" s="23">
        <f>SUM(H404:H405)</f>
        <v>0</v>
      </c>
      <c r="I406" s="21"/>
      <c r="J406" s="22"/>
      <c r="K406" s="21"/>
      <c r="L406" s="43">
        <f>SUM(M406:P406)</f>
        <v>0</v>
      </c>
      <c r="M406" s="43">
        <f>SUM(M404:M405)</f>
        <v>0</v>
      </c>
      <c r="N406" s="43">
        <f>SUM(N404:N405)</f>
        <v>0</v>
      </c>
      <c r="O406" s="43">
        <f>SUM(O404:O405)</f>
        <v>0</v>
      </c>
      <c r="P406" s="43">
        <f>SUM(P404:P405)</f>
        <v>0</v>
      </c>
      <c r="Q406" s="21"/>
      <c r="R406" s="21"/>
      <c r="S406" s="21"/>
      <c r="T406" s="21"/>
      <c r="U406" s="21"/>
      <c r="V406" s="21"/>
    </row>
    <row r="407" spans="1:22" x14ac:dyDescent="0.2">
      <c r="A407" s="28">
        <v>9730</v>
      </c>
      <c r="B407" s="28" t="s">
        <v>50</v>
      </c>
      <c r="C407" s="17" t="s">
        <v>88</v>
      </c>
      <c r="D407" s="18">
        <f>SUMIFS('2013Figures'!$J:$J,'2013Figures'!$C:$C,$A407,'2013Figures'!$E:$E,$B$1)</f>
        <v>0</v>
      </c>
      <c r="E407" s="18">
        <f>SUMIFS('2013Figures'!$J:$J,'2013Figures'!$C:$C,$A407,'2013Figures'!$B:$B,"BrokerToCy",'2013Figures'!$G:$G,"E1",'2013Figures'!$E:$E,$B$1)</f>
        <v>0</v>
      </c>
      <c r="F407" s="18">
        <f>SUMIFS('2013Figures'!$J:$J,'2013Figures'!$C:$C,$A407,'2013Figures'!$B:$B,"BrokerToCy",'2013Figures'!$G:$G,"P1",'2013Figures'!$E:$E,$B$1)</f>
        <v>0</v>
      </c>
      <c r="G407" s="18">
        <f>SUMIFS('2013Figures'!$J:$J,'2013Figures'!$C:$C,$A407,'2013Figures'!$B:$B,"CyToBroker",'2013Figures'!$G:$G,"E1",'2013Figures'!$E:$E,$B$1)</f>
        <v>0</v>
      </c>
      <c r="H407" s="18">
        <f>SUMIFS('2013Figures'!$J:$J,'2013Figures'!$C:$C,$A407,'2013Figures'!$B:$B,"CyToBroker",'2013Figures'!$G:$G,"P1",'2013Figures'!$E:$E,$B$1)</f>
        <v>0</v>
      </c>
      <c r="I407" s="28"/>
      <c r="J407" s="17"/>
      <c r="K407" s="28"/>
      <c r="L407" s="50">
        <f>SUMIFS('2012Figures'!$J:$J,'2012Figures'!$C:$C,$A407,'2012Figures'!$E:$E,$B$1)</f>
        <v>0</v>
      </c>
      <c r="M407" s="50">
        <f>SUMIFS('2012Figures'!$J:$J,'2012Figures'!$C:$C,$A407,'2012Figures'!$B:$B,"BrokerToCy",'2012Figures'!$G:$G,"E1",'2012Figures'!$E:$E,$B$1)</f>
        <v>0</v>
      </c>
      <c r="N407" s="50">
        <f>SUMIFS('2012Figures'!$J:$J,'2012Figures'!$C:$C,$A407,'2012Figures'!$B:$B,"BrokerToCy",'2012Figures'!$G:$G,"P1",'2012Figures'!$E:$E,$B$1)</f>
        <v>0</v>
      </c>
      <c r="O407" s="50">
        <f>SUMIFS('2012Figures'!$J:$J,'2012Figures'!$C:$C,$A407,'2012Figures'!$B:$B,"CyToBroker",'2012Figures'!$G:$G,"E1",'2012Figures'!$E:$E,$B$1)</f>
        <v>0</v>
      </c>
      <c r="P407" s="50">
        <f>SUMIFS('2012Figures'!$J:$J,'2012Figures'!$C:$C,$A407,'2012Figures'!$B:$B,"CyToBroker",'2012Figures'!$G:$G,"P1",'2012Figures'!$E:$E,$B$1)</f>
        <v>0</v>
      </c>
      <c r="Q407" s="28"/>
      <c r="R407" s="46" t="str">
        <f t="shared" ref="R407:V414" si="49">IF(L407=0,"",ROUND(D407/L407-1,2))</f>
        <v/>
      </c>
      <c r="S407" s="46" t="str">
        <f t="shared" si="49"/>
        <v/>
      </c>
      <c r="T407" s="46" t="str">
        <f t="shared" si="49"/>
        <v/>
      </c>
      <c r="U407" s="46" t="str">
        <f t="shared" si="49"/>
        <v/>
      </c>
      <c r="V407" s="46" t="str">
        <f t="shared" si="49"/>
        <v/>
      </c>
    </row>
    <row r="408" spans="1:22" x14ac:dyDescent="0.2">
      <c r="A408" s="1">
        <v>9730</v>
      </c>
      <c r="B408" s="1" t="s">
        <v>50</v>
      </c>
      <c r="C408" s="8">
        <v>3</v>
      </c>
      <c r="D408" s="29">
        <f>SUMIFS('2013Figures'!$J:$J,'2013Figures'!$C:$C,$A408,'2013Figures'!$H:$H,$B408,'2013Figures'!$I:$I,$C408,'2013Figures'!$E:$E,$B$1)</f>
        <v>0</v>
      </c>
      <c r="E408" s="9">
        <f>SUMIFS('2013Figures'!$J:$J,'2013Figures'!$C:$C,$A408,'2013Figures'!$H:$H,$B408,'2013Figures'!$I:$I,$C408,'2013Figures'!$B:$B,"BrokerToCy",'2013Figures'!$G:$G,"E1",'2013Figures'!$E:$E,$B$1)</f>
        <v>0</v>
      </c>
      <c r="F408" s="9">
        <f>SUMIFS('2013Figures'!$J:$J,'2013Figures'!$C:$C,$A408,'2013Figures'!$H:$H,$B408,'2013Figures'!$I:$I,$C408,'2013Figures'!$B:$B,"BrokerToCy",'2013Figures'!$G:$G,"P1",'2013Figures'!$E:$E,$B$1)</f>
        <v>0</v>
      </c>
      <c r="G408" s="9">
        <f>SUMIFS('2013Figures'!$J:$J,'2013Figures'!$C:$C,$A408,'2013Figures'!$H:$H,$B408,'2013Figures'!$I:$I,$C408,'2013Figures'!$B:$B,"CyToBroker",'2013Figures'!$G:$G,"E1",'2013Figures'!$E:$E,$B$1)</f>
        <v>0</v>
      </c>
      <c r="H408" s="9">
        <f>SUMIFS('2013Figures'!$J:$J,'2013Figures'!$C:$C,$A408,'2013Figures'!$H:$H,$B408,'2013Figures'!$I:$I,$C408,'2013Figures'!$B:$B,"CyToBroker",'2013Figures'!$G:$G,"P1",'2013Figures'!$E:$E,$B$1)</f>
        <v>0</v>
      </c>
      <c r="J408" s="8">
        <v>201501</v>
      </c>
      <c r="L408" s="42">
        <f>SUMIFS('2012Figures'!$J:$J,'2012Figures'!$C:$C,$A408,'2012Figures'!$H:$H,$B408,'2012Figures'!$I:$I,$C408,'2012Figures'!$E:$E,$B$1)</f>
        <v>0</v>
      </c>
      <c r="M408" s="52">
        <f>SUMIFS('2012Figures'!$J:$J,'2012Figures'!$C:$C,$A408,'2012Figures'!$H:$H,$B408,'2012Figures'!$I:$I,$C408,'2012Figures'!$B:$B,"BrokerToCy",'2012Figures'!$G:$G,"E1",'2012Figures'!$E:$E,$B$1)</f>
        <v>0</v>
      </c>
      <c r="N408" s="52">
        <f>SUMIFS('2012Figures'!$J:$J,'2012Figures'!$C:$C,$A408,'2012Figures'!$H:$H,$B408,'2012Figures'!$I:$I,$C408,'2012Figures'!$B:$B,"BrokerToCy",'2012Figures'!$G:$G,"P1",'2012Figures'!$E:$E,$B$1)</f>
        <v>0</v>
      </c>
      <c r="O408" s="52">
        <f>SUMIFS('2012Figures'!$J:$J,'2012Figures'!$C:$C,$A408,'2012Figures'!$H:$H,$B408,'2012Figures'!$I:$I,$C408,'2012Figures'!$B:$B,"CyToBroker",'2012Figures'!$G:$G,"E1",'2012Figures'!$E:$E,$B$1)</f>
        <v>0</v>
      </c>
      <c r="P408" s="52">
        <f>SUMIFS('2012Figures'!$J:$J,'2012Figures'!$C:$C,$A408,'2012Figures'!$H:$H,$B408,'2012Figures'!$I:$I,$C408,'2012Figures'!$B:$B,"CyToBroker",'2012Figures'!$G:$G,"P1",'2012Figures'!$E:$E,$B$1)</f>
        <v>0</v>
      </c>
      <c r="R408" s="46" t="str">
        <f t="shared" si="49"/>
        <v/>
      </c>
      <c r="S408" s="46" t="str">
        <f t="shared" si="49"/>
        <v/>
      </c>
      <c r="T408" s="46" t="str">
        <f t="shared" si="49"/>
        <v/>
      </c>
      <c r="U408" s="46" t="str">
        <f t="shared" si="49"/>
        <v/>
      </c>
      <c r="V408" s="46" t="str">
        <f t="shared" si="49"/>
        <v/>
      </c>
    </row>
    <row r="409" spans="1:22" x14ac:dyDescent="0.2">
      <c r="A409" s="1">
        <v>9730</v>
      </c>
      <c r="B409" s="1" t="s">
        <v>50</v>
      </c>
      <c r="C409" s="8">
        <v>2</v>
      </c>
      <c r="D409" s="29">
        <f>SUMIFS('2013Figures'!$J:$J,'2013Figures'!$C:$C,$A409,'2013Figures'!$H:$H,$B409,'2013Figures'!$I:$I,$C409,'2013Figures'!$E:$E,$B$1)</f>
        <v>0</v>
      </c>
      <c r="E409" s="9">
        <f>SUMIFS('2013Figures'!$J:$J,'2013Figures'!$C:$C,$A409,'2013Figures'!$H:$H,$B409,'2013Figures'!$I:$I,$C409,'2013Figures'!$B:$B,"BrokerToCy",'2013Figures'!$G:$G,"E1",'2013Figures'!$E:$E,$B$1)</f>
        <v>0</v>
      </c>
      <c r="F409" s="9">
        <f>SUMIFS('2013Figures'!$J:$J,'2013Figures'!$C:$C,$A409,'2013Figures'!$H:$H,$B409,'2013Figures'!$I:$I,$C409,'2013Figures'!$B:$B,"BrokerToCy",'2013Figures'!$G:$G,"P1",'2013Figures'!$E:$E,$B$1)</f>
        <v>0</v>
      </c>
      <c r="G409" s="9">
        <f>SUMIFS('2013Figures'!$J:$J,'2013Figures'!$C:$C,$A409,'2013Figures'!$H:$H,$B409,'2013Figures'!$I:$I,$C409,'2013Figures'!$B:$B,"CyToBroker",'2013Figures'!$G:$G,"E1",'2013Figures'!$E:$E,$B$1)</f>
        <v>0</v>
      </c>
      <c r="H409" s="9">
        <f>SUMIFS('2013Figures'!$J:$J,'2013Figures'!$C:$C,$A409,'2013Figures'!$H:$H,$B409,'2013Figures'!$I:$I,$C409,'2013Figures'!$B:$B,"CyToBroker",'2013Figures'!$G:$G,"P1",'2013Figures'!$E:$E,$B$1)</f>
        <v>0</v>
      </c>
      <c r="J409" s="8">
        <v>201401</v>
      </c>
      <c r="L409" s="42">
        <f>SUMIFS('2012Figures'!$J:$J,'2012Figures'!$C:$C,$A409,'2012Figures'!$H:$H,$B409,'2012Figures'!$I:$I,$C409,'2012Figures'!$E:$E,$B$1)</f>
        <v>0</v>
      </c>
      <c r="M409" s="52">
        <f>SUMIFS('2012Figures'!$J:$J,'2012Figures'!$C:$C,$A409,'2012Figures'!$H:$H,$B409,'2012Figures'!$I:$I,$C409,'2012Figures'!$B:$B,"BrokerToCy",'2012Figures'!$G:$G,"E1",'2012Figures'!$E:$E,$B$1)</f>
        <v>0</v>
      </c>
      <c r="N409" s="52">
        <f>SUMIFS('2012Figures'!$J:$J,'2012Figures'!$C:$C,$A409,'2012Figures'!$H:$H,$B409,'2012Figures'!$I:$I,$C409,'2012Figures'!$B:$B,"BrokerToCy",'2012Figures'!$G:$G,"P1",'2012Figures'!$E:$E,$B$1)</f>
        <v>0</v>
      </c>
      <c r="O409" s="52">
        <f>SUMIFS('2012Figures'!$J:$J,'2012Figures'!$C:$C,$A409,'2012Figures'!$H:$H,$B409,'2012Figures'!$I:$I,$C409,'2012Figures'!$B:$B,"CyToBroker",'2012Figures'!$G:$G,"E1",'2012Figures'!$E:$E,$B$1)</f>
        <v>0</v>
      </c>
      <c r="P409" s="52">
        <f>SUMIFS('2012Figures'!$J:$J,'2012Figures'!$C:$C,$A409,'2012Figures'!$H:$H,$B409,'2012Figures'!$I:$I,$C409,'2012Figures'!$B:$B,"CyToBroker",'2012Figures'!$G:$G,"P1",'2012Figures'!$E:$E,$B$1)</f>
        <v>0</v>
      </c>
      <c r="R409" s="46" t="str">
        <f t="shared" si="49"/>
        <v/>
      </c>
      <c r="S409" s="46" t="str">
        <f t="shared" si="49"/>
        <v/>
      </c>
      <c r="T409" s="46" t="str">
        <f t="shared" si="49"/>
        <v/>
      </c>
      <c r="U409" s="46" t="str">
        <f t="shared" si="49"/>
        <v/>
      </c>
      <c r="V409" s="46" t="str">
        <f t="shared" si="49"/>
        <v/>
      </c>
    </row>
    <row r="410" spans="1:22" x14ac:dyDescent="0.2">
      <c r="A410" s="1">
        <v>9730</v>
      </c>
      <c r="B410" s="1" t="s">
        <v>50</v>
      </c>
      <c r="C410" s="8">
        <v>1</v>
      </c>
      <c r="D410" s="29">
        <f>SUMIFS('2013Figures'!$J:$J,'2013Figures'!$C:$C,$A410,'2013Figures'!$H:$H,$B410,'2013Figures'!$I:$I,$C410,'2013Figures'!$E:$E,$B$1)</f>
        <v>0</v>
      </c>
      <c r="E410" s="9">
        <f>SUMIFS('2013Figures'!$J:$J,'2013Figures'!$C:$C,$A410,'2013Figures'!$H:$H,$B410,'2013Figures'!$I:$I,$C410,'2013Figures'!$B:$B,"BrokerToCy",'2013Figures'!$G:$G,"E1",'2013Figures'!$E:$E,$B$1)</f>
        <v>0</v>
      </c>
      <c r="F410" s="9">
        <f>SUMIFS('2013Figures'!$J:$J,'2013Figures'!$C:$C,$A410,'2013Figures'!$H:$H,$B410,'2013Figures'!$I:$I,$C410,'2013Figures'!$B:$B,"BrokerToCy",'2013Figures'!$G:$G,"P1",'2013Figures'!$E:$E,$B$1)</f>
        <v>0</v>
      </c>
      <c r="G410" s="9">
        <f>SUMIFS('2013Figures'!$J:$J,'2013Figures'!$C:$C,$A410,'2013Figures'!$H:$H,$B410,'2013Figures'!$I:$I,$C410,'2013Figures'!$B:$B,"CyToBroker",'2013Figures'!$G:$G,"E1",'2013Figures'!$E:$E,$B$1)</f>
        <v>0</v>
      </c>
      <c r="H410" s="9">
        <f>SUMIFS('2013Figures'!$J:$J,'2013Figures'!$C:$C,$A410,'2013Figures'!$H:$H,$B410,'2013Figures'!$I:$I,$C410,'2013Figures'!$B:$B,"CyToBroker",'2013Figures'!$G:$G,"P1",'2013Figures'!$E:$E,$B$1)</f>
        <v>0</v>
      </c>
      <c r="I410" s="30"/>
      <c r="J410" s="31">
        <v>200901</v>
      </c>
      <c r="K410" s="30"/>
      <c r="L410" s="42">
        <f>SUMIFS('2012Figures'!$J:$J,'2012Figures'!$C:$C,$A410,'2012Figures'!$H:$H,$B410,'2012Figures'!$I:$I,$C410,'2012Figures'!$E:$E,$B$1)</f>
        <v>0</v>
      </c>
      <c r="M410" s="52">
        <f>SUMIFS('2012Figures'!$J:$J,'2012Figures'!$C:$C,$A410,'2012Figures'!$H:$H,$B410,'2012Figures'!$I:$I,$C410,'2012Figures'!$B:$B,"BrokerToCy",'2012Figures'!$G:$G,"E1",'2012Figures'!$E:$E,$B$1)</f>
        <v>0</v>
      </c>
      <c r="N410" s="52">
        <f>SUMIFS('2012Figures'!$J:$J,'2012Figures'!$C:$C,$A410,'2012Figures'!$H:$H,$B410,'2012Figures'!$I:$I,$C410,'2012Figures'!$B:$B,"BrokerToCy",'2012Figures'!$G:$G,"P1",'2012Figures'!$E:$E,$B$1)</f>
        <v>0</v>
      </c>
      <c r="O410" s="52">
        <f>SUMIFS('2012Figures'!$J:$J,'2012Figures'!$C:$C,$A410,'2012Figures'!$H:$H,$B410,'2012Figures'!$I:$I,$C410,'2012Figures'!$B:$B,"CyToBroker",'2012Figures'!$G:$G,"E1",'2012Figures'!$E:$E,$B$1)</f>
        <v>0</v>
      </c>
      <c r="P410" s="52">
        <f>SUMIFS('2012Figures'!$J:$J,'2012Figures'!$C:$C,$A410,'2012Figures'!$H:$H,$B410,'2012Figures'!$I:$I,$C410,'2012Figures'!$B:$B,"CyToBroker",'2012Figures'!$G:$G,"P1",'2012Figures'!$E:$E,$B$1)</f>
        <v>0</v>
      </c>
      <c r="Q410" s="30"/>
      <c r="R410" s="46" t="str">
        <f>IF(L410=0,"",ROUND(D410/L410-1,2))</f>
        <v/>
      </c>
      <c r="S410" s="46" t="str">
        <f t="shared" si="49"/>
        <v/>
      </c>
      <c r="T410" s="46" t="str">
        <f t="shared" si="49"/>
        <v/>
      </c>
      <c r="U410" s="46" t="str">
        <f t="shared" si="49"/>
        <v/>
      </c>
      <c r="V410" s="46" t="str">
        <f t="shared" si="49"/>
        <v/>
      </c>
    </row>
    <row r="411" spans="1:22" x14ac:dyDescent="0.2">
      <c r="A411" s="1">
        <v>9730</v>
      </c>
      <c r="B411" s="1" t="s">
        <v>50</v>
      </c>
      <c r="D411" s="29">
        <f>SUMIFS('2013Figures'!$J:$J,'2013Figures'!$C:$C,$A411,'2013Figures'!$I:$I,"",'2013Figures'!$E:$E,$B$1)</f>
        <v>0</v>
      </c>
      <c r="E411" s="9">
        <f>SUMIFS('2013Figures'!$J:$J,'2013Figures'!$C:$C,$A411,'2013Figures'!$I:$I,"",'2013Figures'!$B:$B,"BrokerToCy",'2013Figures'!$G:$G,"E1",'2013Figures'!$E:$E,$B$1)</f>
        <v>0</v>
      </c>
      <c r="F411" s="9">
        <f>SUMIFS('2013Figures'!$J:$J,'2013Figures'!$C:$C,$A411,'2013Figures'!$I:$I,"",'2013Figures'!$B:$B,"BrokerToCy",'2013Figures'!$G:$G,"P1",'2013Figures'!$E:$E,$B$1)</f>
        <v>0</v>
      </c>
      <c r="G411" s="9">
        <f>SUMIFS('2013Figures'!$J:$J,'2013Figures'!$C:$C,$A411,'2013Figures'!$I:$I,"",'2013Figures'!$B:$B,"CyToBroker",'2013Figures'!$G:$G,"E1",'2013Figures'!$E:$E,$B$1)</f>
        <v>0</v>
      </c>
      <c r="H411" s="9">
        <f>SUMIFS('2013Figures'!$J:$J,'2013Figures'!$C:$C,$A411,'2013Figures'!$I:$I,"",'2013Figures'!$B:$B,"CyToBroker",'2013Figures'!$G:$G,"P1",'2013Figures'!$E:$E,$B$1)</f>
        <v>0</v>
      </c>
      <c r="J411" s="8" t="s">
        <v>131</v>
      </c>
      <c r="L411" s="42">
        <f>SUMIFS('2012Figures'!$J:$J,'2012Figures'!$C:$C,$A411,'2012Figures'!$I:$I,"",'2012Figures'!$E:$E,$B$1)</f>
        <v>0</v>
      </c>
      <c r="M411" s="52">
        <f>SUMIFS('2012Figures'!$J:$J,'2012Figures'!$C:$C,$A411,'2012Figures'!$I:$I,"",'2012Figures'!$B:$B,"BrokerToCy",'2012Figures'!$G:$G,"E1",'2012Figures'!$E:$E,$B$1)</f>
        <v>0</v>
      </c>
      <c r="N411" s="52">
        <f>SUMIFS('2012Figures'!$J:$J,'2012Figures'!$C:$C,$A411,'2012Figures'!$I:$I,"",'2012Figures'!$B:$B,"BrokerToCy",'2012Figures'!$G:$G,"P1",'2012Figures'!$E:$E,$B$1)</f>
        <v>0</v>
      </c>
      <c r="O411" s="52">
        <f>SUMIFS('2012Figures'!$J:$J,'2012Figures'!$C:$C,$A411,'2012Figures'!$I:$I,"",'2012Figures'!$B:$B,"CyToBroker",'2012Figures'!$G:$G,"E1",'2012Figures'!$E:$E,$B$1)</f>
        <v>0</v>
      </c>
      <c r="P411" s="52">
        <f>SUMIFS('2012Figures'!$J:$J,'2012Figures'!$C:$C,$A411,'2012Figures'!$I:$I,"",'2012Figures'!$B:$B,"CyToBroker",'2012Figures'!$G:$G,"P1",'2012Figures'!$E:$E,$B$1)</f>
        <v>0</v>
      </c>
      <c r="R411" s="46" t="str">
        <f t="shared" ref="R411:R418" si="50">IF(L411=0,"",ROUND(D411/L411-1,2))</f>
        <v/>
      </c>
      <c r="S411" s="46" t="str">
        <f t="shared" si="49"/>
        <v/>
      </c>
      <c r="T411" s="46" t="str">
        <f t="shared" si="49"/>
        <v/>
      </c>
      <c r="U411" s="46" t="str">
        <f t="shared" si="49"/>
        <v/>
      </c>
      <c r="V411" s="46" t="str">
        <f t="shared" si="49"/>
        <v/>
      </c>
    </row>
    <row r="412" spans="1:22" x14ac:dyDescent="0.2">
      <c r="A412" s="21"/>
      <c r="B412" s="21" t="s">
        <v>92</v>
      </c>
      <c r="C412" s="22"/>
      <c r="D412" s="23">
        <f>SUM(E412:H412)</f>
        <v>0</v>
      </c>
      <c r="E412" s="23">
        <f>SUM(E408:E411)</f>
        <v>0</v>
      </c>
      <c r="F412" s="23">
        <f>SUM(F408:F411)</f>
        <v>0</v>
      </c>
      <c r="G412" s="23">
        <f>SUM(G408:G411)</f>
        <v>0</v>
      </c>
      <c r="H412" s="23">
        <f>SUM(H408:H411)</f>
        <v>0</v>
      </c>
      <c r="I412" s="21"/>
      <c r="J412" s="22"/>
      <c r="K412" s="21"/>
      <c r="L412" s="43">
        <f>SUM(M412:P412)</f>
        <v>0</v>
      </c>
      <c r="M412" s="43">
        <f>SUM(M408:M411)</f>
        <v>0</v>
      </c>
      <c r="N412" s="43">
        <f>SUM(N408:N411)</f>
        <v>0</v>
      </c>
      <c r="O412" s="43">
        <f>SUM(O408:O411)</f>
        <v>0</v>
      </c>
      <c r="P412" s="43">
        <f>SUM(P408:P411)</f>
        <v>0</v>
      </c>
      <c r="Q412" s="21"/>
      <c r="R412" s="21"/>
      <c r="S412" s="21"/>
      <c r="T412" s="21"/>
      <c r="U412" s="21"/>
      <c r="V412" s="21"/>
    </row>
    <row r="413" spans="1:22" x14ac:dyDescent="0.2">
      <c r="L413" s="53"/>
      <c r="M413" s="53"/>
      <c r="N413" s="53"/>
      <c r="O413" s="53"/>
      <c r="P413" s="53"/>
    </row>
    <row r="414" spans="1:22" x14ac:dyDescent="0.2">
      <c r="L414" s="53"/>
      <c r="M414" s="53"/>
      <c r="N414" s="53"/>
      <c r="O414" s="53"/>
      <c r="P414" s="53"/>
    </row>
    <row r="415" spans="1:22" x14ac:dyDescent="0.2">
      <c r="L415" s="53"/>
      <c r="M415" s="53"/>
      <c r="N415" s="53"/>
      <c r="O415" s="53"/>
      <c r="P415" s="53"/>
    </row>
    <row r="416" spans="1:22" x14ac:dyDescent="0.2">
      <c r="L416" s="53"/>
      <c r="M416" s="53"/>
      <c r="N416" s="53"/>
      <c r="O416" s="53"/>
      <c r="P416" s="53"/>
    </row>
    <row r="417" spans="12:16" x14ac:dyDescent="0.2">
      <c r="L417" s="53"/>
      <c r="M417" s="53"/>
      <c r="N417" s="53"/>
      <c r="O417" s="53"/>
      <c r="P417" s="53"/>
    </row>
    <row r="418" spans="12:16" x14ac:dyDescent="0.2">
      <c r="L418" s="53"/>
      <c r="M418" s="53"/>
      <c r="N418" s="53"/>
      <c r="O418" s="53"/>
      <c r="P418" s="53"/>
    </row>
    <row r="419" spans="12:16" x14ac:dyDescent="0.2">
      <c r="L419" s="53"/>
      <c r="M419" s="53"/>
      <c r="N419" s="53"/>
      <c r="O419" s="53"/>
      <c r="P419" s="53"/>
    </row>
    <row r="420" spans="12:16" x14ac:dyDescent="0.2">
      <c r="L420" s="53"/>
      <c r="M420" s="53"/>
      <c r="N420" s="53"/>
      <c r="O420" s="53"/>
      <c r="P420" s="53"/>
    </row>
    <row r="421" spans="12:16" x14ac:dyDescent="0.2">
      <c r="L421" s="53"/>
      <c r="M421" s="53"/>
      <c r="N421" s="53"/>
      <c r="O421" s="53"/>
      <c r="P421" s="53"/>
    </row>
    <row r="422" spans="12:16" x14ac:dyDescent="0.2">
      <c r="L422" s="53"/>
      <c r="M422" s="53"/>
      <c r="N422" s="53"/>
      <c r="O422" s="53"/>
      <c r="P422" s="53"/>
    </row>
    <row r="423" spans="12:16" x14ac:dyDescent="0.2">
      <c r="L423" s="53"/>
      <c r="M423" s="53"/>
      <c r="N423" s="53"/>
      <c r="O423" s="53"/>
      <c r="P423" s="53"/>
    </row>
    <row r="424" spans="12:16" x14ac:dyDescent="0.2">
      <c r="L424" s="53"/>
      <c r="M424" s="53"/>
      <c r="N424" s="53"/>
      <c r="O424" s="53"/>
      <c r="P424" s="53"/>
    </row>
    <row r="425" spans="12:16" x14ac:dyDescent="0.2">
      <c r="L425" s="53"/>
      <c r="M425" s="53"/>
      <c r="N425" s="53"/>
      <c r="O425" s="53"/>
      <c r="P425" s="53"/>
    </row>
    <row r="426" spans="12:16" x14ac:dyDescent="0.2">
      <c r="L426" s="53"/>
      <c r="M426" s="53"/>
      <c r="N426" s="53"/>
      <c r="O426" s="53"/>
      <c r="P426" s="53"/>
    </row>
    <row r="427" spans="12:16" x14ac:dyDescent="0.2">
      <c r="L427" s="53"/>
      <c r="M427" s="53"/>
      <c r="N427" s="53"/>
      <c r="O427" s="53"/>
      <c r="P427" s="53"/>
    </row>
    <row r="428" spans="12:16" x14ac:dyDescent="0.2">
      <c r="L428" s="53"/>
      <c r="M428" s="53"/>
      <c r="N428" s="53"/>
      <c r="O428" s="53"/>
      <c r="P428" s="53"/>
    </row>
    <row r="429" spans="12:16" x14ac:dyDescent="0.2">
      <c r="L429" s="53"/>
      <c r="M429" s="53"/>
      <c r="N429" s="53"/>
      <c r="O429" s="53"/>
      <c r="P429" s="53"/>
    </row>
    <row r="430" spans="12:16" x14ac:dyDescent="0.2">
      <c r="L430" s="53"/>
      <c r="M430" s="53"/>
      <c r="N430" s="53"/>
      <c r="O430" s="53"/>
      <c r="P430" s="53"/>
    </row>
    <row r="431" spans="12:16" x14ac:dyDescent="0.2">
      <c r="L431" s="53"/>
      <c r="M431" s="53"/>
      <c r="N431" s="53"/>
      <c r="O431" s="53"/>
      <c r="P431" s="53"/>
    </row>
    <row r="432" spans="12:16" x14ac:dyDescent="0.2">
      <c r="L432" s="53"/>
      <c r="M432" s="53"/>
      <c r="N432" s="53"/>
      <c r="O432" s="53"/>
      <c r="P432" s="53"/>
    </row>
    <row r="433" spans="12:16" x14ac:dyDescent="0.2">
      <c r="L433" s="53"/>
      <c r="M433" s="53"/>
      <c r="N433" s="53"/>
      <c r="O433" s="53"/>
      <c r="P433" s="53"/>
    </row>
    <row r="434" spans="12:16" x14ac:dyDescent="0.2">
      <c r="L434" s="53"/>
      <c r="M434" s="53"/>
      <c r="N434" s="53"/>
      <c r="O434" s="53"/>
      <c r="P434" s="53"/>
    </row>
    <row r="435" spans="12:16" x14ac:dyDescent="0.2">
      <c r="L435" s="53"/>
      <c r="M435" s="53"/>
      <c r="N435" s="53"/>
      <c r="O435" s="53"/>
      <c r="P435" s="53"/>
    </row>
    <row r="436" spans="12:16" x14ac:dyDescent="0.2">
      <c r="L436" s="53"/>
      <c r="M436" s="53"/>
      <c r="N436" s="53"/>
      <c r="O436" s="53"/>
      <c r="P436" s="53"/>
    </row>
    <row r="437" spans="12:16" x14ac:dyDescent="0.2">
      <c r="L437" s="53"/>
      <c r="M437" s="53"/>
      <c r="N437" s="53"/>
      <c r="O437" s="53"/>
      <c r="P437" s="53"/>
    </row>
    <row r="438" spans="12:16" x14ac:dyDescent="0.2">
      <c r="L438" s="53"/>
      <c r="M438" s="53"/>
      <c r="N438" s="53"/>
      <c r="O438" s="53"/>
      <c r="P438" s="53"/>
    </row>
    <row r="439" spans="12:16" x14ac:dyDescent="0.2">
      <c r="L439" s="53"/>
      <c r="M439" s="53"/>
      <c r="N439" s="53"/>
      <c r="O439" s="53"/>
      <c r="P439" s="53"/>
    </row>
    <row r="440" spans="12:16" x14ac:dyDescent="0.2">
      <c r="L440" s="53"/>
      <c r="M440" s="53"/>
      <c r="N440" s="53"/>
      <c r="O440" s="53"/>
      <c r="P440" s="53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0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9.140625" style="1"/>
    <col min="2" max="2" width="12.42578125" style="1" customWidth="1"/>
    <col min="3" max="3" width="9.140625" style="8"/>
    <col min="4" max="8" width="12.140625" style="1" customWidth="1"/>
    <col min="9" max="9" width="9.140625" style="1"/>
    <col min="10" max="10" width="9.140625" style="8"/>
    <col min="11" max="16384" width="9.140625" style="1"/>
  </cols>
  <sheetData>
    <row r="1" spans="1:22" x14ac:dyDescent="0.2">
      <c r="A1" s="28" t="s">
        <v>144</v>
      </c>
      <c r="B1" s="28">
        <v>98</v>
      </c>
      <c r="C1" s="16" t="s">
        <v>43</v>
      </c>
      <c r="D1" s="10"/>
      <c r="E1" s="10"/>
      <c r="F1" s="10"/>
      <c r="G1" s="10"/>
      <c r="H1" s="10"/>
      <c r="I1" s="10"/>
      <c r="J1" s="12"/>
    </row>
    <row r="2" spans="1:22" x14ac:dyDescent="0.2">
      <c r="A2" s="28" t="s">
        <v>89</v>
      </c>
      <c r="D2" s="38">
        <v>2013</v>
      </c>
      <c r="E2" s="11" t="s">
        <v>86</v>
      </c>
      <c r="F2" s="11" t="s">
        <v>86</v>
      </c>
      <c r="G2" s="11" t="s">
        <v>87</v>
      </c>
      <c r="H2" s="11" t="s">
        <v>87</v>
      </c>
      <c r="J2" s="17" t="s">
        <v>91</v>
      </c>
      <c r="L2" s="48">
        <v>2012</v>
      </c>
      <c r="M2" s="49" t="s">
        <v>86</v>
      </c>
      <c r="N2" s="49" t="s">
        <v>86</v>
      </c>
      <c r="O2" s="49" t="s">
        <v>87</v>
      </c>
      <c r="P2" s="49" t="s">
        <v>87</v>
      </c>
      <c r="R2" s="38" t="str">
        <f>"Delta % "&amp;D2&amp;"/"&amp;L2</f>
        <v>Delta % 2013/2012</v>
      </c>
    </row>
    <row r="3" spans="1:22" x14ac:dyDescent="0.2">
      <c r="A3" s="13" t="s">
        <v>90</v>
      </c>
      <c r="B3" s="14" t="s">
        <v>83</v>
      </c>
      <c r="C3" s="8" t="s">
        <v>84</v>
      </c>
      <c r="D3" s="11" t="s">
        <v>85</v>
      </c>
      <c r="E3" s="11" t="s">
        <v>9</v>
      </c>
      <c r="F3" s="11" t="s">
        <v>6</v>
      </c>
      <c r="G3" s="11" t="s">
        <v>9</v>
      </c>
      <c r="H3" s="11" t="s">
        <v>6</v>
      </c>
      <c r="I3" s="11"/>
      <c r="J3" s="12"/>
      <c r="K3" s="11"/>
      <c r="L3" s="49" t="s">
        <v>85</v>
      </c>
      <c r="M3" s="49" t="s">
        <v>9</v>
      </c>
      <c r="N3" s="49" t="s">
        <v>6</v>
      </c>
      <c r="O3" s="49" t="s">
        <v>9</v>
      </c>
      <c r="P3" s="49" t="s">
        <v>6</v>
      </c>
      <c r="Q3" s="11"/>
      <c r="R3" s="11" t="s">
        <v>85</v>
      </c>
      <c r="S3" s="11" t="s">
        <v>171</v>
      </c>
      <c r="T3" s="11" t="s">
        <v>172</v>
      </c>
      <c r="U3" s="11" t="s">
        <v>173</v>
      </c>
      <c r="V3" s="11" t="s">
        <v>174</v>
      </c>
    </row>
    <row r="4" spans="1:22" x14ac:dyDescent="0.2">
      <c r="A4" s="15" t="s">
        <v>88</v>
      </c>
      <c r="B4" s="16" t="s">
        <v>88</v>
      </c>
      <c r="C4" s="17" t="s">
        <v>88</v>
      </c>
      <c r="D4" s="18">
        <f t="shared" ref="D4:D30" si="0">SUM(E4:H4)</f>
        <v>3064</v>
      </c>
      <c r="E4" s="18">
        <f>SUMIFS('2013Figures'!$J:$J,'2013Figures'!$B:$B,"BrokerToCy",'2013Figures'!$G:$G,"E1",'2013Figures'!$E:$E,$B$1)</f>
        <v>19</v>
      </c>
      <c r="F4" s="18">
        <f>SUMIFS('2013Figures'!$J:$J,'2013Figures'!$B:$B,"BrokerToCy",'2013Figures'!$G:$G,"P1",'2013Figures'!$E:$E,$B$1)</f>
        <v>0</v>
      </c>
      <c r="G4" s="18">
        <f>SUMIFS('2013Figures'!$J:$J,'2013Figures'!$B:$B,"CyToBroker",'2013Figures'!$G:$G,"E1",'2013Figures'!$E:$E,$B$1)</f>
        <v>3045</v>
      </c>
      <c r="H4" s="18">
        <f>SUMIFS('2013Figures'!$J:$J,'2013Figures'!$B:$B,"CyToBroker",'2013Figures'!$G:$G,"P1",'2013Figures'!$E:$E,$B$1)</f>
        <v>0</v>
      </c>
      <c r="I4" s="15"/>
      <c r="J4" s="17" t="s">
        <v>88</v>
      </c>
      <c r="K4" s="15"/>
      <c r="L4" s="50">
        <f t="shared" ref="L4" si="1">SUM(M4:P4)</f>
        <v>3035</v>
      </c>
      <c r="M4" s="50">
        <f>SUMIFS('2012Figures'!$J:$J,'2012Figures'!$B:$B,"BrokerToCy",'2012Figures'!$G:$G,"E1",'2012Figures'!$E:$E,$B$1)</f>
        <v>20</v>
      </c>
      <c r="N4" s="50">
        <f>SUMIFS('2012Figures'!$J:$J,'2012Figures'!$B:$B,"BrokerToCy",'2012Figures'!$G:$G,"P1",'2012Figures'!$E:$E,$B$1)</f>
        <v>0</v>
      </c>
      <c r="O4" s="50">
        <f>SUMIFS('2012Figures'!$J:$J,'2012Figures'!$B:$B,"CyToBroker",'2012Figures'!$G:$G,"E1",'2012Figures'!$E:$E,$B$1)</f>
        <v>3015</v>
      </c>
      <c r="P4" s="50">
        <f>SUMIFS('2012Figures'!$J:$J,'2012Figures'!$B:$B,"CyToBroker",'2012Figures'!$G:$G,"P1",'2012Figures'!$E:$E,$B$1)</f>
        <v>0</v>
      </c>
      <c r="Q4" s="15"/>
      <c r="R4" s="46">
        <f>IF(L4=0,"",ROUND(D4/L4-1,2))</f>
        <v>0.01</v>
      </c>
      <c r="S4" s="46">
        <f t="shared" ref="S4:V29" si="2">IF(M4=0,"",ROUND(E4/M4-1,2))</f>
        <v>-0.05</v>
      </c>
      <c r="T4" s="46" t="str">
        <f t="shared" si="2"/>
        <v/>
      </c>
      <c r="U4" s="46">
        <f t="shared" si="2"/>
        <v>0.01</v>
      </c>
      <c r="V4" s="46" t="str">
        <f t="shared" si="2"/>
        <v/>
      </c>
    </row>
    <row r="5" spans="1:22" x14ac:dyDescent="0.2">
      <c r="A5" s="13" t="s">
        <v>88</v>
      </c>
      <c r="B5" s="19" t="s">
        <v>88</v>
      </c>
      <c r="C5" s="12" t="s">
        <v>88</v>
      </c>
      <c r="D5" s="18">
        <f>SUM(E5:H5)</f>
        <v>15</v>
      </c>
      <c r="E5" s="20">
        <f>SUMIFS(E$32:E$412,$J$32:$J$412,$J5)</f>
        <v>0</v>
      </c>
      <c r="F5" s="20">
        <f>SUMIFS(F$32:F$412,$J$32:$J$412,$J5)</f>
        <v>0</v>
      </c>
      <c r="G5" s="20">
        <f>SUMIFS(G$32:G$412,$J$32:$J$412,$J5)</f>
        <v>15</v>
      </c>
      <c r="H5" s="20">
        <f>SUMIFS(H$32:H$412,$J$32:$J$412,$J5)</f>
        <v>0</v>
      </c>
      <c r="I5" s="13"/>
      <c r="J5" s="17" t="s">
        <v>146</v>
      </c>
      <c r="K5" s="13"/>
      <c r="L5" s="50">
        <f>SUM(M5:P5)</f>
        <v>0</v>
      </c>
      <c r="M5" s="51">
        <f>SUMIFS(M$32:M$412,$J$32:$J$412,$J5)</f>
        <v>0</v>
      </c>
      <c r="N5" s="51">
        <f>SUMIFS(N$32:N$412,$J$32:$J$412,$J5)</f>
        <v>0</v>
      </c>
      <c r="O5" s="51">
        <f>SUMIFS(O$32:O$412,$J$32:$J$412,$J5)</f>
        <v>0</v>
      </c>
      <c r="P5" s="51">
        <f>SUMIFS(P$32:P$412,$J$32:$J$412,$J5)</f>
        <v>0</v>
      </c>
      <c r="Q5" s="13"/>
      <c r="R5" s="46" t="str">
        <f t="shared" ref="R5:R29" si="3">IF(L5=0,"",ROUND(D5/L5-1,2))</f>
        <v/>
      </c>
      <c r="S5" s="46" t="str">
        <f t="shared" si="2"/>
        <v/>
      </c>
      <c r="T5" s="46" t="str">
        <f t="shared" si="2"/>
        <v/>
      </c>
      <c r="U5" s="46" t="str">
        <f t="shared" si="2"/>
        <v/>
      </c>
      <c r="V5" s="46" t="str">
        <f t="shared" si="2"/>
        <v/>
      </c>
    </row>
    <row r="6" spans="1:22" x14ac:dyDescent="0.2">
      <c r="A6" s="13" t="s">
        <v>88</v>
      </c>
      <c r="B6" s="19" t="s">
        <v>88</v>
      </c>
      <c r="C6" s="12" t="s">
        <v>88</v>
      </c>
      <c r="D6" s="18">
        <f>SUM(E6:H6)</f>
        <v>0</v>
      </c>
      <c r="E6" s="20">
        <f>SUMIFS(E$32:E$412,$J$32:$J$412,$J6)</f>
        <v>0</v>
      </c>
      <c r="F6" s="20">
        <f>SUMIFS(F$32:F$412,$J$32:$J$412,$J6)</f>
        <v>0</v>
      </c>
      <c r="G6" s="20">
        <f>SUMIFS(G$32:G$412,$J$32:$J$412,$J6)</f>
        <v>0</v>
      </c>
      <c r="H6" s="20">
        <f>SUMIFS(H$32:H$412,$J$32:$J$412,$J6)</f>
        <v>0</v>
      </c>
      <c r="I6" s="13"/>
      <c r="J6" s="17">
        <v>201502</v>
      </c>
      <c r="K6" s="13"/>
      <c r="L6" s="50">
        <f>SUM(M6:P6)</f>
        <v>0</v>
      </c>
      <c r="M6" s="51">
        <f>SUMIFS(M$32:M$412,$J$32:$J$412,$J6)</f>
        <v>0</v>
      </c>
      <c r="N6" s="51">
        <f>SUMIFS(N$32:N$412,$J$32:$J$412,$J6)</f>
        <v>0</v>
      </c>
      <c r="O6" s="51">
        <f>SUMIFS(O$32:O$412,$J$32:$J$412,$J6)</f>
        <v>0</v>
      </c>
      <c r="P6" s="51">
        <f>SUMIFS(P$32:P$412,$J$32:$J$412,$J6)</f>
        <v>0</v>
      </c>
      <c r="Q6" s="13"/>
      <c r="R6" s="46" t="str">
        <f t="shared" si="3"/>
        <v/>
      </c>
      <c r="S6" s="46" t="str">
        <f t="shared" si="2"/>
        <v/>
      </c>
      <c r="T6" s="46" t="str">
        <f t="shared" si="2"/>
        <v/>
      </c>
      <c r="U6" s="46" t="str">
        <f t="shared" si="2"/>
        <v/>
      </c>
      <c r="V6" s="46" t="str">
        <f t="shared" si="2"/>
        <v/>
      </c>
    </row>
    <row r="7" spans="1:22" x14ac:dyDescent="0.2">
      <c r="A7" s="13" t="s">
        <v>88</v>
      </c>
      <c r="B7" s="19" t="s">
        <v>88</v>
      </c>
      <c r="C7" s="12" t="s">
        <v>88</v>
      </c>
      <c r="D7" s="18">
        <f>SUM(E7:H7)</f>
        <v>0</v>
      </c>
      <c r="E7" s="20">
        <f>SUMIFS(E$32:E$412,$J$32:$J$412,$J7)</f>
        <v>0</v>
      </c>
      <c r="F7" s="20">
        <f>SUMIFS(F$32:F$412,$J$32:$J$412,$J7)</f>
        <v>0</v>
      </c>
      <c r="G7" s="20">
        <f>SUMIFS(G$32:G$412,$J$32:$J$412,$J7)</f>
        <v>0</v>
      </c>
      <c r="H7" s="20">
        <f>SUMIFS(H$32:H$412,$J$32:$J$412,$J7)</f>
        <v>0</v>
      </c>
      <c r="I7" s="13"/>
      <c r="J7" s="17">
        <v>201501</v>
      </c>
      <c r="K7" s="13"/>
      <c r="L7" s="50">
        <f>SUM(M7:P7)</f>
        <v>0</v>
      </c>
      <c r="M7" s="51">
        <f>SUMIFS(M$32:M$412,$J$32:$J$412,$J7)</f>
        <v>0</v>
      </c>
      <c r="N7" s="51">
        <f>SUMIFS(N$32:N$412,$J$32:$J$412,$J7)</f>
        <v>0</v>
      </c>
      <c r="O7" s="51">
        <f>SUMIFS(O$32:O$412,$J$32:$J$412,$J7)</f>
        <v>0</v>
      </c>
      <c r="P7" s="51">
        <f>SUMIFS(P$32:P$412,$J$32:$J$412,$J7)</f>
        <v>0</v>
      </c>
      <c r="Q7" s="13"/>
      <c r="R7" s="46" t="str">
        <f t="shared" si="3"/>
        <v/>
      </c>
      <c r="S7" s="46" t="str">
        <f t="shared" si="2"/>
        <v/>
      </c>
      <c r="T7" s="46" t="str">
        <f t="shared" si="2"/>
        <v/>
      </c>
      <c r="U7" s="46" t="str">
        <f t="shared" si="2"/>
        <v/>
      </c>
      <c r="V7" s="46" t="str">
        <f t="shared" si="2"/>
        <v/>
      </c>
    </row>
    <row r="8" spans="1:22" x14ac:dyDescent="0.2">
      <c r="A8" s="13" t="s">
        <v>88</v>
      </c>
      <c r="B8" s="19" t="s">
        <v>88</v>
      </c>
      <c r="C8" s="12" t="s">
        <v>88</v>
      </c>
      <c r="D8" s="18">
        <f>SUM(E8:H8)</f>
        <v>0</v>
      </c>
      <c r="E8" s="20">
        <f>SUMIFS(E$32:E$412,$J$32:$J$412,$J8)</f>
        <v>0</v>
      </c>
      <c r="F8" s="20">
        <f>SUMIFS(F$32:F$412,$J$32:$J$412,$J8)</f>
        <v>0</v>
      </c>
      <c r="G8" s="20">
        <f>SUMIFS(G$32:G$412,$J$32:$J$412,$J8)</f>
        <v>0</v>
      </c>
      <c r="H8" s="20">
        <f>SUMIFS(H$32:H$412,$J$32:$J$412,$J8)</f>
        <v>0</v>
      </c>
      <c r="I8" s="13"/>
      <c r="J8" s="17">
        <v>201401</v>
      </c>
      <c r="K8" s="13"/>
      <c r="L8" s="50">
        <f>SUM(M8:P8)</f>
        <v>0</v>
      </c>
      <c r="M8" s="51">
        <f>SUMIFS(M$32:M$412,$J$32:$J$412,$J8)</f>
        <v>0</v>
      </c>
      <c r="N8" s="51">
        <f>SUMIFS(N$32:N$412,$J$32:$J$412,$J8)</f>
        <v>0</v>
      </c>
      <c r="O8" s="51">
        <f>SUMIFS(O$32:O$412,$J$32:$J$412,$J8)</f>
        <v>0</v>
      </c>
      <c r="P8" s="51">
        <f>SUMIFS(P$32:P$412,$J$32:$J$412,$J8)</f>
        <v>0</v>
      </c>
      <c r="Q8" s="13"/>
      <c r="R8" s="46" t="str">
        <f t="shared" si="3"/>
        <v/>
      </c>
      <c r="S8" s="46" t="str">
        <f t="shared" si="2"/>
        <v/>
      </c>
      <c r="T8" s="46" t="str">
        <f t="shared" si="2"/>
        <v/>
      </c>
      <c r="U8" s="46" t="str">
        <f t="shared" si="2"/>
        <v/>
      </c>
      <c r="V8" s="46" t="str">
        <f t="shared" si="2"/>
        <v/>
      </c>
    </row>
    <row r="9" spans="1:22" x14ac:dyDescent="0.2">
      <c r="A9" s="13" t="s">
        <v>88</v>
      </c>
      <c r="B9" s="19" t="s">
        <v>88</v>
      </c>
      <c r="C9" s="12" t="s">
        <v>88</v>
      </c>
      <c r="D9" s="18">
        <f t="shared" ref="D9:D19" si="4">SUM(E9:H9)</f>
        <v>2</v>
      </c>
      <c r="E9" s="20">
        <f>SUMIFS(E$32:E$412,$J$32:$J$412,$J9)</f>
        <v>2</v>
      </c>
      <c r="F9" s="20">
        <f>SUMIFS(F$32:F$412,$J$32:$J$412,$J9)</f>
        <v>0</v>
      </c>
      <c r="G9" s="20">
        <f>SUMIFS(G$32:G$412,$J$32:$J$412,$J9)</f>
        <v>0</v>
      </c>
      <c r="H9" s="20">
        <f>SUMIFS(H$32:H$412,$J$32:$J$412,$J9)</f>
        <v>0</v>
      </c>
      <c r="I9" s="13"/>
      <c r="J9" s="17">
        <v>201301</v>
      </c>
      <c r="K9" s="13"/>
      <c r="L9" s="50">
        <f t="shared" ref="L9:L19" si="5">SUM(M9:P9)</f>
        <v>0</v>
      </c>
      <c r="M9" s="51">
        <f>SUMIFS(M$32:M$412,$J$32:$J$412,$J9)</f>
        <v>0</v>
      </c>
      <c r="N9" s="51">
        <f>SUMIFS(N$32:N$412,$J$32:$J$412,$J9)</f>
        <v>0</v>
      </c>
      <c r="O9" s="51">
        <f>SUMIFS(O$32:O$412,$J$32:$J$412,$J9)</f>
        <v>0</v>
      </c>
      <c r="P9" s="51">
        <f>SUMIFS(P$32:P$412,$J$32:$J$412,$J9)</f>
        <v>0</v>
      </c>
      <c r="Q9" s="13"/>
      <c r="R9" s="46" t="str">
        <f t="shared" si="3"/>
        <v/>
      </c>
      <c r="S9" s="46" t="str">
        <f t="shared" si="2"/>
        <v/>
      </c>
      <c r="T9" s="46" t="str">
        <f t="shared" si="2"/>
        <v/>
      </c>
      <c r="U9" s="46" t="str">
        <f t="shared" si="2"/>
        <v/>
      </c>
      <c r="V9" s="46" t="str">
        <f t="shared" si="2"/>
        <v/>
      </c>
    </row>
    <row r="10" spans="1:22" x14ac:dyDescent="0.2">
      <c r="A10" s="13" t="s">
        <v>88</v>
      </c>
      <c r="B10" s="19" t="s">
        <v>88</v>
      </c>
      <c r="C10" s="12" t="s">
        <v>88</v>
      </c>
      <c r="D10" s="18">
        <f t="shared" si="4"/>
        <v>0</v>
      </c>
      <c r="E10" s="20">
        <f>SUMIFS(E$32:E$412,$J$32:$J$412,$J10)</f>
        <v>0</v>
      </c>
      <c r="F10" s="20">
        <f>SUMIFS(F$32:F$412,$J$32:$J$412,$J10)</f>
        <v>0</v>
      </c>
      <c r="G10" s="20">
        <f>SUMIFS(G$32:G$412,$J$32:$J$412,$J10)</f>
        <v>0</v>
      </c>
      <c r="H10" s="20">
        <f>SUMIFS(H$32:H$412,$J$32:$J$412,$J10)</f>
        <v>0</v>
      </c>
      <c r="I10" s="13"/>
      <c r="J10" s="17">
        <v>201201</v>
      </c>
      <c r="K10" s="13"/>
      <c r="L10" s="50">
        <f t="shared" si="5"/>
        <v>0</v>
      </c>
      <c r="M10" s="51">
        <f>SUMIFS(M$32:M$412,$J$32:$J$412,$J10)</f>
        <v>0</v>
      </c>
      <c r="N10" s="51">
        <f>SUMIFS(N$32:N$412,$J$32:$J$412,$J10)</f>
        <v>0</v>
      </c>
      <c r="O10" s="51">
        <f>SUMIFS(O$32:O$412,$J$32:$J$412,$J10)</f>
        <v>0</v>
      </c>
      <c r="P10" s="51">
        <f>SUMIFS(P$32:P$412,$J$32:$J$412,$J10)</f>
        <v>0</v>
      </c>
      <c r="Q10" s="13"/>
      <c r="R10" s="46" t="str">
        <f t="shared" si="3"/>
        <v/>
      </c>
      <c r="S10" s="46" t="str">
        <f t="shared" si="2"/>
        <v/>
      </c>
      <c r="T10" s="46" t="str">
        <f t="shared" si="2"/>
        <v/>
      </c>
      <c r="U10" s="46" t="str">
        <f t="shared" si="2"/>
        <v/>
      </c>
      <c r="V10" s="46" t="str">
        <f t="shared" si="2"/>
        <v/>
      </c>
    </row>
    <row r="11" spans="1:22" x14ac:dyDescent="0.2">
      <c r="A11" s="13" t="s">
        <v>88</v>
      </c>
      <c r="B11" s="19" t="s">
        <v>88</v>
      </c>
      <c r="C11" s="12" t="s">
        <v>88</v>
      </c>
      <c r="D11" s="18">
        <f t="shared" si="4"/>
        <v>0</v>
      </c>
      <c r="E11" s="20">
        <f>SUMIFS(E$32:E$412,$J$32:$J$412,$J11)</f>
        <v>0</v>
      </c>
      <c r="F11" s="20">
        <f>SUMIFS(F$32:F$412,$J$32:$J$412,$J11)</f>
        <v>0</v>
      </c>
      <c r="G11" s="20">
        <f>SUMIFS(G$32:G$412,$J$32:$J$412,$J11)</f>
        <v>0</v>
      </c>
      <c r="H11" s="20">
        <f>SUMIFS(H$32:H$412,$J$32:$J$412,$J11)</f>
        <v>0</v>
      </c>
      <c r="I11" s="13"/>
      <c r="J11" s="17">
        <v>201101</v>
      </c>
      <c r="K11" s="13"/>
      <c r="L11" s="50">
        <f t="shared" si="5"/>
        <v>0</v>
      </c>
      <c r="M11" s="51">
        <f>SUMIFS(M$32:M$412,$J$32:$J$412,$J11)</f>
        <v>0</v>
      </c>
      <c r="N11" s="51">
        <f>SUMIFS(N$32:N$412,$J$32:$J$412,$J11)</f>
        <v>0</v>
      </c>
      <c r="O11" s="51">
        <f>SUMIFS(O$32:O$412,$J$32:$J$412,$J11)</f>
        <v>0</v>
      </c>
      <c r="P11" s="51">
        <f>SUMIFS(P$32:P$412,$J$32:$J$412,$J11)</f>
        <v>0</v>
      </c>
      <c r="Q11" s="13"/>
      <c r="R11" s="46" t="str">
        <f t="shared" si="3"/>
        <v/>
      </c>
      <c r="S11" s="46" t="str">
        <f t="shared" si="2"/>
        <v/>
      </c>
      <c r="T11" s="46" t="str">
        <f t="shared" si="2"/>
        <v/>
      </c>
      <c r="U11" s="46" t="str">
        <f t="shared" si="2"/>
        <v/>
      </c>
      <c r="V11" s="46" t="str">
        <f t="shared" si="2"/>
        <v/>
      </c>
    </row>
    <row r="12" spans="1:22" x14ac:dyDescent="0.2">
      <c r="A12" s="13" t="s">
        <v>88</v>
      </c>
      <c r="B12" s="19" t="s">
        <v>88</v>
      </c>
      <c r="C12" s="12" t="s">
        <v>88</v>
      </c>
      <c r="D12" s="18">
        <f t="shared" si="4"/>
        <v>0</v>
      </c>
      <c r="E12" s="20">
        <f>SUMIFS(E$32:E$412,$J$32:$J$412,$J12)</f>
        <v>0</v>
      </c>
      <c r="F12" s="20">
        <f>SUMIFS(F$32:F$412,$J$32:$J$412,$J12)</f>
        <v>0</v>
      </c>
      <c r="G12" s="20">
        <f>SUMIFS(G$32:G$412,$J$32:$J$412,$J12)</f>
        <v>0</v>
      </c>
      <c r="H12" s="20">
        <f>SUMIFS(H$32:H$412,$J$32:$J$412,$J12)</f>
        <v>0</v>
      </c>
      <c r="I12" s="13"/>
      <c r="J12" s="17">
        <v>201010</v>
      </c>
      <c r="K12" s="13"/>
      <c r="L12" s="50">
        <f t="shared" si="5"/>
        <v>0</v>
      </c>
      <c r="M12" s="51">
        <f>SUMIFS(M$32:M$412,$J$32:$J$412,$J12)</f>
        <v>0</v>
      </c>
      <c r="N12" s="51">
        <f>SUMIFS(N$32:N$412,$J$32:$J$412,$J12)</f>
        <v>0</v>
      </c>
      <c r="O12" s="51">
        <f>SUMIFS(O$32:O$412,$J$32:$J$412,$J12)</f>
        <v>0</v>
      </c>
      <c r="P12" s="51">
        <f>SUMIFS(P$32:P$412,$J$32:$J$412,$J12)</f>
        <v>0</v>
      </c>
      <c r="Q12" s="13"/>
      <c r="R12" s="46" t="str">
        <f t="shared" si="3"/>
        <v/>
      </c>
      <c r="S12" s="46" t="str">
        <f t="shared" si="2"/>
        <v/>
      </c>
      <c r="T12" s="46" t="str">
        <f t="shared" si="2"/>
        <v/>
      </c>
      <c r="U12" s="46" t="str">
        <f t="shared" si="2"/>
        <v/>
      </c>
      <c r="V12" s="46" t="str">
        <f t="shared" si="2"/>
        <v/>
      </c>
    </row>
    <row r="13" spans="1:22" x14ac:dyDescent="0.2">
      <c r="A13" s="13" t="s">
        <v>88</v>
      </c>
      <c r="B13" s="19" t="s">
        <v>88</v>
      </c>
      <c r="C13" s="12" t="s">
        <v>88</v>
      </c>
      <c r="D13" s="18">
        <f t="shared" si="4"/>
        <v>0</v>
      </c>
      <c r="E13" s="20">
        <f>SUMIFS(E$32:E$412,$J$32:$J$412,$J13)</f>
        <v>0</v>
      </c>
      <c r="F13" s="20">
        <f>SUMIFS(F$32:F$412,$J$32:$J$412,$J13)</f>
        <v>0</v>
      </c>
      <c r="G13" s="20">
        <f>SUMIFS(G$32:G$412,$J$32:$J$412,$J13)</f>
        <v>0</v>
      </c>
      <c r="H13" s="20">
        <f>SUMIFS(H$32:H$412,$J$32:$J$412,$J13)</f>
        <v>0</v>
      </c>
      <c r="I13" s="13"/>
      <c r="J13" s="17">
        <v>201005</v>
      </c>
      <c r="K13" s="13"/>
      <c r="L13" s="50">
        <f t="shared" si="5"/>
        <v>0</v>
      </c>
      <c r="M13" s="51">
        <f>SUMIFS(M$32:M$412,$J$32:$J$412,$J13)</f>
        <v>0</v>
      </c>
      <c r="N13" s="51">
        <f>SUMIFS(N$32:N$412,$J$32:$J$412,$J13)</f>
        <v>0</v>
      </c>
      <c r="O13" s="51">
        <f>SUMIFS(O$32:O$412,$J$32:$J$412,$J13)</f>
        <v>0</v>
      </c>
      <c r="P13" s="51">
        <f>SUMIFS(P$32:P$412,$J$32:$J$412,$J13)</f>
        <v>0</v>
      </c>
      <c r="Q13" s="13"/>
      <c r="R13" s="46" t="str">
        <f t="shared" si="3"/>
        <v/>
      </c>
      <c r="S13" s="46" t="str">
        <f t="shared" si="2"/>
        <v/>
      </c>
      <c r="T13" s="46" t="str">
        <f t="shared" si="2"/>
        <v/>
      </c>
      <c r="U13" s="46" t="str">
        <f t="shared" si="2"/>
        <v/>
      </c>
      <c r="V13" s="46" t="str">
        <f t="shared" si="2"/>
        <v/>
      </c>
    </row>
    <row r="14" spans="1:22" x14ac:dyDescent="0.2">
      <c r="A14" s="13" t="s">
        <v>88</v>
      </c>
      <c r="B14" s="19" t="s">
        <v>88</v>
      </c>
      <c r="C14" s="12" t="s">
        <v>88</v>
      </c>
      <c r="D14" s="18">
        <f t="shared" si="4"/>
        <v>0</v>
      </c>
      <c r="E14" s="20">
        <f>SUMIFS(E$32:E$412,$J$32:$J$412,$J14)</f>
        <v>0</v>
      </c>
      <c r="F14" s="20">
        <f>SUMIFS(F$32:F$412,$J$32:$J$412,$J14)</f>
        <v>0</v>
      </c>
      <c r="G14" s="20">
        <f>SUMIFS(G$32:G$412,$J$32:$J$412,$J14)</f>
        <v>0</v>
      </c>
      <c r="H14" s="20">
        <f>SUMIFS(H$32:H$412,$J$32:$J$412,$J14)</f>
        <v>0</v>
      </c>
      <c r="I14" s="13"/>
      <c r="J14" s="17">
        <v>201001</v>
      </c>
      <c r="K14" s="13"/>
      <c r="L14" s="50">
        <f t="shared" si="5"/>
        <v>0</v>
      </c>
      <c r="M14" s="51">
        <f>SUMIFS(M$32:M$412,$J$32:$J$412,$J14)</f>
        <v>0</v>
      </c>
      <c r="N14" s="51">
        <f>SUMIFS(N$32:N$412,$J$32:$J$412,$J14)</f>
        <v>0</v>
      </c>
      <c r="O14" s="51">
        <f>SUMIFS(O$32:O$412,$J$32:$J$412,$J14)</f>
        <v>0</v>
      </c>
      <c r="P14" s="51">
        <f>SUMIFS(P$32:P$412,$J$32:$J$412,$J14)</f>
        <v>0</v>
      </c>
      <c r="Q14" s="13"/>
      <c r="R14" s="46" t="str">
        <f t="shared" si="3"/>
        <v/>
      </c>
      <c r="S14" s="46" t="str">
        <f t="shared" si="2"/>
        <v/>
      </c>
      <c r="T14" s="46" t="str">
        <f t="shared" si="2"/>
        <v/>
      </c>
      <c r="U14" s="46" t="str">
        <f t="shared" si="2"/>
        <v/>
      </c>
      <c r="V14" s="46" t="str">
        <f t="shared" si="2"/>
        <v/>
      </c>
    </row>
    <row r="15" spans="1:22" x14ac:dyDescent="0.2">
      <c r="A15" s="13" t="s">
        <v>88</v>
      </c>
      <c r="B15" s="19" t="s">
        <v>88</v>
      </c>
      <c r="C15" s="12" t="s">
        <v>88</v>
      </c>
      <c r="D15" s="18">
        <f t="shared" si="4"/>
        <v>990</v>
      </c>
      <c r="E15" s="20">
        <f>SUMIFS(E$32:E$412,$J$32:$J$412,$J15)</f>
        <v>17</v>
      </c>
      <c r="F15" s="20">
        <f>SUMIFS(F$32:F$412,$J$32:$J$412,$J15)</f>
        <v>0</v>
      </c>
      <c r="G15" s="20">
        <f>SUMIFS(G$32:G$412,$J$32:$J$412,$J15)</f>
        <v>973</v>
      </c>
      <c r="H15" s="20">
        <f>SUMIFS(H$32:H$412,$J$32:$J$412,$J15)</f>
        <v>0</v>
      </c>
      <c r="I15" s="13"/>
      <c r="J15" s="17">
        <v>200901</v>
      </c>
      <c r="K15" s="13"/>
      <c r="L15" s="50">
        <f t="shared" si="5"/>
        <v>1049</v>
      </c>
      <c r="M15" s="51">
        <f>SUMIFS(M$32:M$412,$J$32:$J$412,$J15)</f>
        <v>20</v>
      </c>
      <c r="N15" s="51">
        <f>SUMIFS(N$32:N$412,$J$32:$J$412,$J15)</f>
        <v>0</v>
      </c>
      <c r="O15" s="51">
        <f>SUMIFS(O$32:O$412,$J$32:$J$412,$J15)</f>
        <v>1029</v>
      </c>
      <c r="P15" s="51">
        <f>SUMIFS(P$32:P$412,$J$32:$J$412,$J15)</f>
        <v>0</v>
      </c>
      <c r="Q15" s="13"/>
      <c r="R15" s="46">
        <f t="shared" si="3"/>
        <v>-0.06</v>
      </c>
      <c r="S15" s="46">
        <f t="shared" si="2"/>
        <v>-0.15</v>
      </c>
      <c r="T15" s="46" t="str">
        <f t="shared" si="2"/>
        <v/>
      </c>
      <c r="U15" s="46">
        <f t="shared" si="2"/>
        <v>-0.05</v>
      </c>
      <c r="V15" s="46" t="str">
        <f t="shared" si="2"/>
        <v/>
      </c>
    </row>
    <row r="16" spans="1:22" x14ac:dyDescent="0.2">
      <c r="A16" s="13" t="s">
        <v>88</v>
      </c>
      <c r="B16" s="19" t="s">
        <v>88</v>
      </c>
      <c r="C16" s="12" t="s">
        <v>88</v>
      </c>
      <c r="D16" s="18">
        <f t="shared" si="4"/>
        <v>0</v>
      </c>
      <c r="E16" s="20">
        <f>SUMIFS(E$32:E$412,$J$32:$J$412,$J16)</f>
        <v>0</v>
      </c>
      <c r="F16" s="20">
        <f>SUMIFS(F$32:F$412,$J$32:$J$412,$J16)</f>
        <v>0</v>
      </c>
      <c r="G16" s="20">
        <f>SUMIFS(G$32:G$412,$J$32:$J$412,$J16)</f>
        <v>0</v>
      </c>
      <c r="H16" s="20">
        <f>SUMIFS(H$32:H$412,$J$32:$J$412,$J16)</f>
        <v>0</v>
      </c>
      <c r="I16" s="13"/>
      <c r="J16" s="17">
        <v>200801</v>
      </c>
      <c r="K16" s="13"/>
      <c r="L16" s="50">
        <f t="shared" si="5"/>
        <v>0</v>
      </c>
      <c r="M16" s="51">
        <f>SUMIFS(M$32:M$412,$J$32:$J$412,$J16)</f>
        <v>0</v>
      </c>
      <c r="N16" s="51">
        <f>SUMIFS(N$32:N$412,$J$32:$J$412,$J16)</f>
        <v>0</v>
      </c>
      <c r="O16" s="51">
        <f>SUMIFS(O$32:O$412,$J$32:$J$412,$J16)</f>
        <v>0</v>
      </c>
      <c r="P16" s="51">
        <f>SUMIFS(P$32:P$412,$J$32:$J$412,$J16)</f>
        <v>0</v>
      </c>
      <c r="Q16" s="13"/>
      <c r="R16" s="46" t="str">
        <f t="shared" si="3"/>
        <v/>
      </c>
      <c r="S16" s="46" t="str">
        <f t="shared" si="2"/>
        <v/>
      </c>
      <c r="T16" s="46" t="str">
        <f t="shared" si="2"/>
        <v/>
      </c>
      <c r="U16" s="46" t="str">
        <f t="shared" si="2"/>
        <v/>
      </c>
      <c r="V16" s="46" t="str">
        <f t="shared" si="2"/>
        <v/>
      </c>
    </row>
    <row r="17" spans="1:22" x14ac:dyDescent="0.2">
      <c r="A17" s="13" t="s">
        <v>88</v>
      </c>
      <c r="B17" s="19" t="s">
        <v>88</v>
      </c>
      <c r="C17" s="12" t="s">
        <v>88</v>
      </c>
      <c r="D17" s="18">
        <f t="shared" si="4"/>
        <v>0</v>
      </c>
      <c r="E17" s="20">
        <f>SUMIFS(E$32:E$412,$J$32:$J$412,$J17)</f>
        <v>0</v>
      </c>
      <c r="F17" s="20">
        <f>SUMIFS(F$32:F$412,$J$32:$J$412,$J17)</f>
        <v>0</v>
      </c>
      <c r="G17" s="20">
        <f>SUMIFS(G$32:G$412,$J$32:$J$412,$J17)</f>
        <v>0</v>
      </c>
      <c r="H17" s="20">
        <f>SUMIFS(H$32:H$412,$J$32:$J$412,$J17)</f>
        <v>0</v>
      </c>
      <c r="I17" s="13"/>
      <c r="J17" s="17">
        <v>200701</v>
      </c>
      <c r="K17" s="13"/>
      <c r="L17" s="50">
        <f t="shared" si="5"/>
        <v>0</v>
      </c>
      <c r="M17" s="51">
        <f>SUMIFS(M$32:M$412,$J$32:$J$412,$J17)</f>
        <v>0</v>
      </c>
      <c r="N17" s="51">
        <f>SUMIFS(N$32:N$412,$J$32:$J$412,$J17)</f>
        <v>0</v>
      </c>
      <c r="O17" s="51">
        <f>SUMIFS(O$32:O$412,$J$32:$J$412,$J17)</f>
        <v>0</v>
      </c>
      <c r="P17" s="51">
        <f>SUMIFS(P$32:P$412,$J$32:$J$412,$J17)</f>
        <v>0</v>
      </c>
      <c r="Q17" s="13"/>
      <c r="R17" s="46" t="str">
        <f t="shared" si="3"/>
        <v/>
      </c>
      <c r="S17" s="46" t="str">
        <f t="shared" si="2"/>
        <v/>
      </c>
      <c r="T17" s="46" t="str">
        <f t="shared" si="2"/>
        <v/>
      </c>
      <c r="U17" s="46" t="str">
        <f t="shared" si="2"/>
        <v/>
      </c>
      <c r="V17" s="46" t="str">
        <f t="shared" si="2"/>
        <v/>
      </c>
    </row>
    <row r="18" spans="1:22" x14ac:dyDescent="0.2">
      <c r="A18" s="13" t="s">
        <v>88</v>
      </c>
      <c r="B18" s="19" t="s">
        <v>88</v>
      </c>
      <c r="C18" s="12" t="s">
        <v>88</v>
      </c>
      <c r="D18" s="18">
        <f t="shared" si="4"/>
        <v>0</v>
      </c>
      <c r="E18" s="20">
        <f>SUMIFS(E$32:E$412,$J$32:$J$412,$J18)</f>
        <v>0</v>
      </c>
      <c r="F18" s="20">
        <f>SUMIFS(F$32:F$412,$J$32:$J$412,$J18)</f>
        <v>0</v>
      </c>
      <c r="G18" s="20">
        <f>SUMIFS(G$32:G$412,$J$32:$J$412,$J18)</f>
        <v>0</v>
      </c>
      <c r="H18" s="20">
        <f>SUMIFS(H$32:H$412,$J$32:$J$412,$J18)</f>
        <v>0</v>
      </c>
      <c r="I18" s="13"/>
      <c r="J18" s="17">
        <v>200601</v>
      </c>
      <c r="K18" s="13"/>
      <c r="L18" s="50">
        <f t="shared" si="5"/>
        <v>0</v>
      </c>
      <c r="M18" s="51">
        <f>SUMIFS(M$32:M$412,$J$32:$J$412,$J18)</f>
        <v>0</v>
      </c>
      <c r="N18" s="51">
        <f>SUMIFS(N$32:N$412,$J$32:$J$412,$J18)</f>
        <v>0</v>
      </c>
      <c r="O18" s="51">
        <f>SUMIFS(O$32:O$412,$J$32:$J$412,$J18)</f>
        <v>0</v>
      </c>
      <c r="P18" s="51">
        <f>SUMIFS(P$32:P$412,$J$32:$J$412,$J18)</f>
        <v>0</v>
      </c>
      <c r="Q18" s="13"/>
      <c r="R18" s="46" t="str">
        <f t="shared" si="3"/>
        <v/>
      </c>
      <c r="S18" s="46" t="str">
        <f t="shared" si="2"/>
        <v/>
      </c>
      <c r="T18" s="46" t="str">
        <f t="shared" si="2"/>
        <v/>
      </c>
      <c r="U18" s="46" t="str">
        <f t="shared" si="2"/>
        <v/>
      </c>
      <c r="V18" s="46" t="str">
        <f t="shared" si="2"/>
        <v/>
      </c>
    </row>
    <row r="19" spans="1:22" x14ac:dyDescent="0.2">
      <c r="A19" s="13" t="s">
        <v>88</v>
      </c>
      <c r="B19" s="19" t="s">
        <v>88</v>
      </c>
      <c r="C19" s="12" t="s">
        <v>88</v>
      </c>
      <c r="D19" s="18">
        <f t="shared" si="4"/>
        <v>2057</v>
      </c>
      <c r="E19" s="20">
        <f>SUMIFS(E$32:E$412,$J$32:$J$412,$J19)</f>
        <v>0</v>
      </c>
      <c r="F19" s="20">
        <f>SUMIFS(F$32:F$412,$J$32:$J$412,$J19)</f>
        <v>0</v>
      </c>
      <c r="G19" s="20">
        <f>SUMIFS(G$32:G$412,$J$32:$J$412,$J19)</f>
        <v>2057</v>
      </c>
      <c r="H19" s="20">
        <f>SUMIFS(H$32:H$412,$J$32:$J$412,$J19)</f>
        <v>0</v>
      </c>
      <c r="I19" s="13"/>
      <c r="J19" s="17" t="s">
        <v>131</v>
      </c>
      <c r="K19" s="13"/>
      <c r="L19" s="50">
        <f t="shared" si="5"/>
        <v>1986</v>
      </c>
      <c r="M19" s="51">
        <f>SUMIFS(M$32:M$412,$J$32:$J$412,$J19)</f>
        <v>0</v>
      </c>
      <c r="N19" s="51">
        <f>SUMIFS(N$32:N$412,$J$32:$J$412,$J19)</f>
        <v>0</v>
      </c>
      <c r="O19" s="51">
        <f>SUMIFS(O$32:O$412,$J$32:$J$412,$J19)</f>
        <v>1986</v>
      </c>
      <c r="P19" s="51">
        <f>SUMIFS(P$32:P$412,$J$32:$J$412,$J19)</f>
        <v>0</v>
      </c>
      <c r="Q19" s="13"/>
      <c r="R19" s="46">
        <f t="shared" si="3"/>
        <v>0.04</v>
      </c>
      <c r="S19" s="46" t="str">
        <f t="shared" si="2"/>
        <v/>
      </c>
      <c r="T19" s="46" t="str">
        <f t="shared" si="2"/>
        <v/>
      </c>
      <c r="U19" s="46">
        <f t="shared" si="2"/>
        <v>0.04</v>
      </c>
      <c r="V19" s="46" t="str">
        <f t="shared" si="2"/>
        <v/>
      </c>
    </row>
    <row r="20" spans="1:22" x14ac:dyDescent="0.2">
      <c r="A20" s="21"/>
      <c r="B20" s="21" t="s">
        <v>92</v>
      </c>
      <c r="C20" s="22"/>
      <c r="D20" s="23">
        <f>SUM(E20:H20)</f>
        <v>3064</v>
      </c>
      <c r="E20" s="23">
        <f>SUM(E5:E19)</f>
        <v>19</v>
      </c>
      <c r="F20" s="23">
        <f t="shared" ref="F20:H20" si="6">SUM(F5:F19)</f>
        <v>0</v>
      </c>
      <c r="G20" s="23">
        <f t="shared" si="6"/>
        <v>3045</v>
      </c>
      <c r="H20" s="23">
        <f t="shared" si="6"/>
        <v>0</v>
      </c>
      <c r="I20" s="21"/>
      <c r="J20" s="22"/>
      <c r="K20" s="21"/>
      <c r="L20" s="43">
        <f>SUM(M20:P20)</f>
        <v>3035</v>
      </c>
      <c r="M20" s="43">
        <f>SUM(M5:M19)</f>
        <v>20</v>
      </c>
      <c r="N20" s="43">
        <f t="shared" ref="N20:P20" si="7">SUM(N5:N19)</f>
        <v>0</v>
      </c>
      <c r="O20" s="43">
        <f t="shared" si="7"/>
        <v>3015</v>
      </c>
      <c r="P20" s="43">
        <f t="shared" si="7"/>
        <v>0</v>
      </c>
      <c r="Q20" s="21"/>
      <c r="R20" s="21"/>
      <c r="S20" s="21"/>
      <c r="T20" s="21"/>
      <c r="U20" s="21"/>
      <c r="V20" s="21"/>
    </row>
    <row r="21" spans="1:22" x14ac:dyDescent="0.2">
      <c r="A21" s="35" t="s">
        <v>100</v>
      </c>
      <c r="B21" s="14" t="s">
        <v>88</v>
      </c>
      <c r="C21" s="8" t="s">
        <v>88</v>
      </c>
      <c r="D21" s="36">
        <f t="shared" si="0"/>
        <v>2083</v>
      </c>
      <c r="E21" s="9">
        <f>SUMIFS('2013Figures'!$J:$J,'2013Figures'!$B:$B,"BrokerToCy",'2013Figures'!$G:$G,"E1",'2013Figures'!$K:$K,1,'2013Figures'!$E:$E,$B$1)</f>
        <v>0</v>
      </c>
      <c r="F21" s="9">
        <f>SUMIFS('2013Figures'!$J:$J,'2013Figures'!$B:$B,"BrokerToCy",'2013Figures'!$G:$G,"P1",'2013Figures'!$K:$K,1,'2013Figures'!$E:$E,$B$1)</f>
        <v>0</v>
      </c>
      <c r="G21" s="9">
        <f>SUMIFS('2013Figures'!$J:$J,'2013Figures'!$B:$B,"CyToBroker",'2013Figures'!$G:$G,"E1",'2013Figures'!$K:$K,1,'2013Figures'!$E:$E,$B$1)</f>
        <v>2083</v>
      </c>
      <c r="H21" s="9">
        <f>SUMIFS('2013Figures'!$J:$J,'2013Figures'!$B:$B,"CyToBroker",'2013Figures'!$G:$G,"P1",'2013Figures'!$K:$K,1,'2013Figures'!$E:$E,$B$1)</f>
        <v>0</v>
      </c>
      <c r="I21" s="11"/>
      <c r="K21" s="11"/>
      <c r="L21" s="41">
        <f t="shared" ref="L21:L30" si="8">SUM(M21:P21)</f>
        <v>1947</v>
      </c>
      <c r="M21" s="52">
        <f>SUMIFS('2012Figures'!$J:$J,'2012Figures'!$B:$B,"BrokerToCy",'2012Figures'!$G:$G,"E1",'2012Figures'!$K:$K,1,'2012Figures'!$E:$E,$B$1)</f>
        <v>0</v>
      </c>
      <c r="N21" s="52">
        <f>SUMIFS('2012Figures'!$J:$J,'2012Figures'!$B:$B,"BrokerToCy",'2012Figures'!$G:$G,"P1",'2012Figures'!$K:$K,1,'2012Figures'!$E:$E,$B$1)</f>
        <v>0</v>
      </c>
      <c r="O21" s="52">
        <f>SUMIFS('2012Figures'!$J:$J,'2012Figures'!$B:$B,"CyToBroker",'2012Figures'!$G:$G,"E1",'2012Figures'!$K:$K,1,'2012Figures'!$E:$E,$B$1)</f>
        <v>1947</v>
      </c>
      <c r="P21" s="52">
        <f>SUMIFS('2012Figures'!$J:$J,'2012Figures'!$B:$B,"CyToBroker",'2012Figures'!$G:$G,"P1",'2012Figures'!$K:$K,1,'2012Figures'!$E:$E,$B$1)</f>
        <v>0</v>
      </c>
      <c r="Q21" s="11"/>
      <c r="R21" s="46">
        <f t="shared" ref="R21:V45" si="9">IF(L21=0,"",ROUND(D21/L21-1,2))</f>
        <v>7.0000000000000007E-2</v>
      </c>
      <c r="S21" s="46" t="str">
        <f t="shared" si="9"/>
        <v/>
      </c>
      <c r="T21" s="46" t="str">
        <f t="shared" si="9"/>
        <v/>
      </c>
      <c r="U21" s="46">
        <f t="shared" si="9"/>
        <v>7.0000000000000007E-2</v>
      </c>
      <c r="V21" s="46" t="str">
        <f t="shared" si="9"/>
        <v/>
      </c>
    </row>
    <row r="22" spans="1:22" x14ac:dyDescent="0.2">
      <c r="A22" s="35" t="s">
        <v>101</v>
      </c>
      <c r="B22" s="14" t="s">
        <v>88</v>
      </c>
      <c r="C22" s="8" t="s">
        <v>88</v>
      </c>
      <c r="D22" s="36">
        <f t="shared" si="0"/>
        <v>959</v>
      </c>
      <c r="E22" s="9">
        <f>SUMIFS('2013Figures'!$J:$J,'2013Figures'!$B:$B,"BrokerToCy",'2013Figures'!$G:$G,"E1",'2013Figures'!$K:$K,2,'2013Figures'!$E:$E,$B$1)</f>
        <v>19</v>
      </c>
      <c r="F22" s="9">
        <f>SUMIFS('2013Figures'!$J:$J,'2013Figures'!$B:$B,"BrokerToCy",'2013Figures'!$G:$G,"P1",'2013Figures'!$K:$K,2,'2013Figures'!$E:$E,$B$1)</f>
        <v>0</v>
      </c>
      <c r="G22" s="9">
        <f>SUMIFS('2013Figures'!$J:$J,'2013Figures'!$B:$B,"CyToBroker",'2013Figures'!$G:$G,"E1",'2013Figures'!$K:$K,2,'2013Figures'!$E:$E,$B$1)</f>
        <v>940</v>
      </c>
      <c r="H22" s="9">
        <f>SUMIFS('2013Figures'!$J:$J,'2013Figures'!$B:$B,"CyToBroker",'2013Figures'!$G:$G,"P1",'2013Figures'!$K:$K,2,'2013Figures'!$E:$E,$B$1)</f>
        <v>0</v>
      </c>
      <c r="I22" s="11"/>
      <c r="K22" s="11"/>
      <c r="L22" s="41">
        <f t="shared" si="8"/>
        <v>1052</v>
      </c>
      <c r="M22" s="52">
        <f>SUMIFS('2012Figures'!$J:$J,'2012Figures'!$B:$B,"BrokerToCy",'2012Figures'!$G:$G,"E1",'2012Figures'!$K:$K,2,'2012Figures'!$E:$E,$B$1)</f>
        <v>20</v>
      </c>
      <c r="N22" s="52">
        <f>SUMIFS('2012Figures'!$J:$J,'2012Figures'!$B:$B,"BrokerToCy",'2012Figures'!$G:$G,"P1",'2012Figures'!$K:$K,2,'2012Figures'!$E:$E,$B$1)</f>
        <v>0</v>
      </c>
      <c r="O22" s="52">
        <f>SUMIFS('2012Figures'!$J:$J,'2012Figures'!$B:$B,"CyToBroker",'2012Figures'!$G:$G,"E1",'2012Figures'!$K:$K,2,'2012Figures'!$E:$E,$B$1)</f>
        <v>1032</v>
      </c>
      <c r="P22" s="52">
        <f>SUMIFS('2012Figures'!$J:$J,'2012Figures'!$B:$B,"CyToBroker",'2012Figures'!$G:$G,"P1",'2012Figures'!$K:$K,2,'2012Figures'!$E:$E,$B$1)</f>
        <v>0</v>
      </c>
      <c r="Q22" s="11"/>
      <c r="R22" s="46">
        <f t="shared" si="9"/>
        <v>-0.09</v>
      </c>
      <c r="S22" s="46">
        <f t="shared" si="9"/>
        <v>-0.05</v>
      </c>
      <c r="T22" s="46" t="str">
        <f t="shared" si="9"/>
        <v/>
      </c>
      <c r="U22" s="46">
        <f t="shared" si="9"/>
        <v>-0.09</v>
      </c>
      <c r="V22" s="46" t="str">
        <f t="shared" si="9"/>
        <v/>
      </c>
    </row>
    <row r="23" spans="1:22" x14ac:dyDescent="0.2">
      <c r="A23" s="35" t="s">
        <v>102</v>
      </c>
      <c r="B23" s="14" t="s">
        <v>88</v>
      </c>
      <c r="C23" s="8" t="s">
        <v>88</v>
      </c>
      <c r="D23" s="36">
        <f t="shared" si="0"/>
        <v>22</v>
      </c>
      <c r="E23" s="9">
        <f>SUMIFS('2013Figures'!$J:$J,'2013Figures'!$B:$B,"BrokerToCy",'2013Figures'!$G:$G,"E1",'2013Figures'!$K:$K,3,'2013Figures'!$E:$E,$B$1)</f>
        <v>0</v>
      </c>
      <c r="F23" s="9">
        <f>SUMIFS('2013Figures'!$J:$J,'2013Figures'!$B:$B,"BrokerToCy",'2013Figures'!$G:$G,"P1",'2013Figures'!$K:$K,3,'2013Figures'!$E:$E,$B$1)</f>
        <v>0</v>
      </c>
      <c r="G23" s="9">
        <f>SUMIFS('2013Figures'!$J:$J,'2013Figures'!$B:$B,"CyToBroker",'2013Figures'!$G:$G,"E1",'2013Figures'!$K:$K,3,'2013Figures'!$E:$E,$B$1)</f>
        <v>22</v>
      </c>
      <c r="H23" s="9">
        <f>SUMIFS('2013Figures'!$J:$J,'2013Figures'!$B:$B,"CyToBroker",'2013Figures'!$G:$G,"P1",'2013Figures'!$K:$K,3,'2013Figures'!$E:$E,$B$1)</f>
        <v>0</v>
      </c>
      <c r="I23" s="11"/>
      <c r="K23" s="11"/>
      <c r="L23" s="41">
        <f t="shared" si="8"/>
        <v>36</v>
      </c>
      <c r="M23" s="52">
        <f>SUMIFS('2012Figures'!$J:$J,'2012Figures'!$B:$B,"BrokerToCy",'2012Figures'!$G:$G,"E1",'2012Figures'!$K:$K,3,'2012Figures'!$E:$E,$B$1)</f>
        <v>0</v>
      </c>
      <c r="N23" s="52">
        <f>SUMIFS('2012Figures'!$J:$J,'2012Figures'!$B:$B,"BrokerToCy",'2012Figures'!$G:$G,"P1",'2012Figures'!$K:$K,3,'2012Figures'!$E:$E,$B$1)</f>
        <v>0</v>
      </c>
      <c r="O23" s="52">
        <f>SUMIFS('2012Figures'!$J:$J,'2012Figures'!$B:$B,"CyToBroker",'2012Figures'!$G:$G,"E1",'2012Figures'!$K:$K,3,'2012Figures'!$E:$E,$B$1)</f>
        <v>36</v>
      </c>
      <c r="P23" s="52">
        <f>SUMIFS('2012Figures'!$J:$J,'2012Figures'!$B:$B,"CyToBroker",'2012Figures'!$G:$G,"P1",'2012Figures'!$K:$K,3,'2012Figures'!$E:$E,$B$1)</f>
        <v>0</v>
      </c>
      <c r="Q23" s="11"/>
      <c r="R23" s="46">
        <f t="shared" si="9"/>
        <v>-0.39</v>
      </c>
      <c r="S23" s="46" t="str">
        <f t="shared" si="9"/>
        <v/>
      </c>
      <c r="T23" s="46" t="str">
        <f t="shared" si="9"/>
        <v/>
      </c>
      <c r="U23" s="46">
        <f t="shared" si="9"/>
        <v>-0.39</v>
      </c>
      <c r="V23" s="46" t="str">
        <f t="shared" si="9"/>
        <v/>
      </c>
    </row>
    <row r="24" spans="1:22" x14ac:dyDescent="0.2">
      <c r="A24" s="35" t="s">
        <v>103</v>
      </c>
      <c r="B24" s="14" t="s">
        <v>88</v>
      </c>
      <c r="C24" s="8" t="s">
        <v>88</v>
      </c>
      <c r="D24" s="36">
        <f t="shared" si="0"/>
        <v>0</v>
      </c>
      <c r="E24" s="9">
        <f>SUMIFS('2013Figures'!$J:$J,'2013Figures'!$B:$B,"BrokerToCy",'2013Figures'!$G:$G,"E1",'2013Figures'!$K:$K,4,'2013Figures'!$E:$E,$B$1)</f>
        <v>0</v>
      </c>
      <c r="F24" s="9">
        <f>SUMIFS('2013Figures'!$J:$J,'2013Figures'!$B:$B,"BrokerToCy",'2013Figures'!$G:$G,"P1",'2013Figures'!$K:$K,4,'2013Figures'!$E:$E,$B$1)</f>
        <v>0</v>
      </c>
      <c r="G24" s="9">
        <f>SUMIFS('2013Figures'!$J:$J,'2013Figures'!$B:$B,"CyToBroker",'2013Figures'!$G:$G,"E1",'2013Figures'!$K:$K,4,'2013Figures'!$E:$E,$B$1)</f>
        <v>0</v>
      </c>
      <c r="H24" s="9">
        <f>SUMIFS('2013Figures'!$J:$J,'2013Figures'!$B:$B,"CyToBroker",'2013Figures'!$G:$G,"P1",'2013Figures'!$K:$K,4,'2013Figures'!$E:$E,$B$1)</f>
        <v>0</v>
      </c>
      <c r="I24" s="11"/>
      <c r="K24" s="11"/>
      <c r="L24" s="41">
        <f t="shared" si="8"/>
        <v>0</v>
      </c>
      <c r="M24" s="52">
        <f>SUMIFS('2012Figures'!$J:$J,'2012Figures'!$B:$B,"BrokerToCy",'2012Figures'!$G:$G,"E1",'2012Figures'!$K:$K,4,'2012Figures'!$E:$E,$B$1)</f>
        <v>0</v>
      </c>
      <c r="N24" s="52">
        <f>SUMIFS('2012Figures'!$J:$J,'2012Figures'!$B:$B,"BrokerToCy",'2012Figures'!$G:$G,"P1",'2012Figures'!$K:$K,4,'2012Figures'!$E:$E,$B$1)</f>
        <v>0</v>
      </c>
      <c r="O24" s="52">
        <f>SUMIFS('2012Figures'!$J:$J,'2012Figures'!$B:$B,"CyToBroker",'2012Figures'!$G:$G,"E1",'2012Figures'!$K:$K,4,'2012Figures'!$E:$E,$B$1)</f>
        <v>0</v>
      </c>
      <c r="P24" s="52">
        <f>SUMIFS('2012Figures'!$J:$J,'2012Figures'!$B:$B,"CyToBroker",'2012Figures'!$G:$G,"P1",'2012Figures'!$K:$K,4,'2012Figures'!$E:$E,$B$1)</f>
        <v>0</v>
      </c>
      <c r="Q24" s="11"/>
      <c r="R24" s="46" t="str">
        <f t="shared" si="9"/>
        <v/>
      </c>
      <c r="S24" s="46" t="str">
        <f t="shared" si="9"/>
        <v/>
      </c>
      <c r="T24" s="46" t="str">
        <f t="shared" si="9"/>
        <v/>
      </c>
      <c r="U24" s="46" t="str">
        <f t="shared" si="9"/>
        <v/>
      </c>
      <c r="V24" s="46" t="str">
        <f t="shared" si="9"/>
        <v/>
      </c>
    </row>
    <row r="25" spans="1:22" x14ac:dyDescent="0.2">
      <c r="A25" s="35" t="s">
        <v>104</v>
      </c>
      <c r="B25" s="14" t="s">
        <v>88</v>
      </c>
      <c r="C25" s="8" t="s">
        <v>88</v>
      </c>
      <c r="D25" s="36">
        <f t="shared" si="0"/>
        <v>0</v>
      </c>
      <c r="E25" s="9">
        <f>SUMIFS('2013Figures'!$J:$J,'2013Figures'!$B:$B,"BrokerToCy",'2013Figures'!$G:$G,"E1",'2013Figures'!$K:$K,5,'2013Figures'!$E:$E,$B$1)</f>
        <v>0</v>
      </c>
      <c r="F25" s="9">
        <f>SUMIFS('2013Figures'!$J:$J,'2013Figures'!$B:$B,"BrokerToCy",'2013Figures'!$G:$G,"P1",'2013Figures'!$K:$K,5,'2013Figures'!$E:$E,$B$1)</f>
        <v>0</v>
      </c>
      <c r="G25" s="9">
        <f>SUMIFS('2013Figures'!$J:$J,'2013Figures'!$B:$B,"CyToBroker",'2013Figures'!$G:$G,"E1",'2013Figures'!$K:$K,5,'2013Figures'!$E:$E,$B$1)</f>
        <v>0</v>
      </c>
      <c r="H25" s="9">
        <f>SUMIFS('2013Figures'!$J:$J,'2013Figures'!$B:$B,"CyToBroker",'2013Figures'!$G:$G,"P1",'2013Figures'!$K:$K,5,'2013Figures'!$E:$E,$B$1)</f>
        <v>0</v>
      </c>
      <c r="I25" s="11"/>
      <c r="K25" s="11"/>
      <c r="L25" s="41">
        <f t="shared" si="8"/>
        <v>0</v>
      </c>
      <c r="M25" s="52">
        <f>SUMIFS('2012Figures'!$J:$J,'2012Figures'!$B:$B,"BrokerToCy",'2012Figures'!$G:$G,"E1",'2012Figures'!$K:$K,5,'2012Figures'!$E:$E,$B$1)</f>
        <v>0</v>
      </c>
      <c r="N25" s="52">
        <f>SUMIFS('2012Figures'!$J:$J,'2012Figures'!$B:$B,"BrokerToCy",'2012Figures'!$G:$G,"P1",'2012Figures'!$K:$K,5,'2012Figures'!$E:$E,$B$1)</f>
        <v>0</v>
      </c>
      <c r="O25" s="52">
        <f>SUMIFS('2012Figures'!$J:$J,'2012Figures'!$B:$B,"CyToBroker",'2012Figures'!$G:$G,"E1",'2012Figures'!$K:$K,5,'2012Figures'!$E:$E,$B$1)</f>
        <v>0</v>
      </c>
      <c r="P25" s="52">
        <f>SUMIFS('2012Figures'!$J:$J,'2012Figures'!$B:$B,"CyToBroker",'2012Figures'!$G:$G,"P1",'2012Figures'!$K:$K,5,'2012Figures'!$E:$E,$B$1)</f>
        <v>0</v>
      </c>
      <c r="Q25" s="11"/>
      <c r="R25" s="46" t="str">
        <f t="shared" si="9"/>
        <v/>
      </c>
      <c r="S25" s="46" t="str">
        <f t="shared" si="9"/>
        <v/>
      </c>
      <c r="T25" s="46" t="str">
        <f t="shared" si="9"/>
        <v/>
      </c>
      <c r="U25" s="46" t="str">
        <f t="shared" si="9"/>
        <v/>
      </c>
      <c r="V25" s="46" t="str">
        <f t="shared" si="9"/>
        <v/>
      </c>
    </row>
    <row r="26" spans="1:22" x14ac:dyDescent="0.2">
      <c r="A26" s="35" t="s">
        <v>105</v>
      </c>
      <c r="B26" s="14" t="s">
        <v>88</v>
      </c>
      <c r="C26" s="8" t="s">
        <v>88</v>
      </c>
      <c r="D26" s="36">
        <f t="shared" si="0"/>
        <v>0</v>
      </c>
      <c r="E26" s="9">
        <f>SUMIFS('2013Figures'!$J:$J,'2013Figures'!$B:$B,"BrokerToCy",'2013Figures'!$G:$G,"E1",'2013Figures'!$K:$K,6,'2013Figures'!$E:$E,$B$1)</f>
        <v>0</v>
      </c>
      <c r="F26" s="9">
        <f>SUMIFS('2013Figures'!$J:$J,'2013Figures'!$B:$B,"BrokerToCy",'2013Figures'!$G:$G,"P1",'2013Figures'!$K:$K,6,'2013Figures'!$E:$E,$B$1)</f>
        <v>0</v>
      </c>
      <c r="G26" s="9">
        <f>SUMIFS('2013Figures'!$J:$J,'2013Figures'!$B:$B,"CyToBroker",'2013Figures'!$G:$G,"E1",'2013Figures'!$K:$K,6,'2013Figures'!$E:$E,$B$1)</f>
        <v>0</v>
      </c>
      <c r="H26" s="9">
        <f>SUMIFS('2013Figures'!$J:$J,'2013Figures'!$B:$B,"CyToBroker",'2013Figures'!$G:$G,"P1",'2013Figures'!$K:$K,6,'2013Figures'!$E:$E,$B$1)</f>
        <v>0</v>
      </c>
      <c r="I26" s="11"/>
      <c r="K26" s="11"/>
      <c r="L26" s="41">
        <f t="shared" si="8"/>
        <v>0</v>
      </c>
      <c r="M26" s="52">
        <f>SUMIFS('2012Figures'!$J:$J,'2012Figures'!$B:$B,"BrokerToCy",'2012Figures'!$G:$G,"E1",'2012Figures'!$K:$K,6,'2012Figures'!$E:$E,$B$1)</f>
        <v>0</v>
      </c>
      <c r="N26" s="52">
        <f>SUMIFS('2012Figures'!$J:$J,'2012Figures'!$B:$B,"BrokerToCy",'2012Figures'!$G:$G,"P1",'2012Figures'!$K:$K,6,'2012Figures'!$E:$E,$B$1)</f>
        <v>0</v>
      </c>
      <c r="O26" s="52">
        <f>SUMIFS('2012Figures'!$J:$J,'2012Figures'!$B:$B,"CyToBroker",'2012Figures'!$G:$G,"E1",'2012Figures'!$K:$K,6,'2012Figures'!$E:$E,$B$1)</f>
        <v>0</v>
      </c>
      <c r="P26" s="52">
        <f>SUMIFS('2012Figures'!$J:$J,'2012Figures'!$B:$B,"CyToBroker",'2012Figures'!$G:$G,"P1",'2012Figures'!$K:$K,6,'2012Figures'!$E:$E,$B$1)</f>
        <v>0</v>
      </c>
      <c r="Q26" s="11"/>
      <c r="R26" s="46" t="str">
        <f t="shared" si="9"/>
        <v/>
      </c>
      <c r="S26" s="46" t="str">
        <f t="shared" si="9"/>
        <v/>
      </c>
      <c r="T26" s="46" t="str">
        <f t="shared" si="9"/>
        <v/>
      </c>
      <c r="U26" s="46" t="str">
        <f t="shared" si="9"/>
        <v/>
      </c>
      <c r="V26" s="46" t="str">
        <f t="shared" si="9"/>
        <v/>
      </c>
    </row>
    <row r="27" spans="1:22" x14ac:dyDescent="0.2">
      <c r="A27" s="35" t="s">
        <v>106</v>
      </c>
      <c r="B27" s="14" t="s">
        <v>88</v>
      </c>
      <c r="C27" s="8" t="s">
        <v>88</v>
      </c>
      <c r="D27" s="36">
        <f t="shared" si="0"/>
        <v>0</v>
      </c>
      <c r="E27" s="9">
        <f>SUMIFS('2013Figures'!$J:$J,'2013Figures'!$B:$B,"BrokerToCy",'2013Figures'!$G:$G,"E1",'2013Figures'!$K:$K,7,'2013Figures'!$E:$E,$B$1)</f>
        <v>0</v>
      </c>
      <c r="F27" s="9">
        <f>SUMIFS('2013Figures'!$J:$J,'2013Figures'!$B:$B,"BrokerToCy",'2013Figures'!$G:$G,"P1",'2013Figures'!$K:$K,7,'2013Figures'!$E:$E,$B$1)</f>
        <v>0</v>
      </c>
      <c r="G27" s="9">
        <f>SUMIFS('2013Figures'!$J:$J,'2013Figures'!$B:$B,"CyToBroker",'2013Figures'!$G:$G,"E1",'2013Figures'!$K:$K,7,'2013Figures'!$E:$E,$B$1)</f>
        <v>0</v>
      </c>
      <c r="H27" s="9">
        <f>SUMIFS('2013Figures'!$J:$J,'2013Figures'!$B:$B,"CyToBroker",'2013Figures'!$G:$G,"P1",'2013Figures'!$K:$K,7,'2013Figures'!$E:$E,$B$1)</f>
        <v>0</v>
      </c>
      <c r="I27" s="11"/>
      <c r="K27" s="11"/>
      <c r="L27" s="41">
        <f t="shared" si="8"/>
        <v>0</v>
      </c>
      <c r="M27" s="52">
        <f>SUMIFS('2012Figures'!$J:$J,'2012Figures'!$B:$B,"BrokerToCy",'2012Figures'!$G:$G,"E1",'2012Figures'!$K:$K,7,'2012Figures'!$E:$E,$B$1)</f>
        <v>0</v>
      </c>
      <c r="N27" s="52">
        <f>SUMIFS('2012Figures'!$J:$J,'2012Figures'!$B:$B,"BrokerToCy",'2012Figures'!$G:$G,"P1",'2012Figures'!$K:$K,7,'2012Figures'!$E:$E,$B$1)</f>
        <v>0</v>
      </c>
      <c r="O27" s="52">
        <f>SUMIFS('2012Figures'!$J:$J,'2012Figures'!$B:$B,"CyToBroker",'2012Figures'!$G:$G,"E1",'2012Figures'!$K:$K,7,'2012Figures'!$E:$E,$B$1)</f>
        <v>0</v>
      </c>
      <c r="P27" s="52">
        <f>SUMIFS('2012Figures'!$J:$J,'2012Figures'!$B:$B,"CyToBroker",'2012Figures'!$G:$G,"P1",'2012Figures'!$K:$K,7,'2012Figures'!$E:$E,$B$1)</f>
        <v>0</v>
      </c>
      <c r="Q27" s="11"/>
      <c r="R27" s="46" t="str">
        <f t="shared" si="9"/>
        <v/>
      </c>
      <c r="S27" s="46" t="str">
        <f t="shared" si="9"/>
        <v/>
      </c>
      <c r="T27" s="46" t="str">
        <f t="shared" si="9"/>
        <v/>
      </c>
      <c r="U27" s="46" t="str">
        <f t="shared" si="9"/>
        <v/>
      </c>
      <c r="V27" s="46" t="str">
        <f t="shared" si="9"/>
        <v/>
      </c>
    </row>
    <row r="28" spans="1:22" x14ac:dyDescent="0.2">
      <c r="A28" s="35" t="s">
        <v>107</v>
      </c>
      <c r="B28" s="14" t="s">
        <v>88</v>
      </c>
      <c r="C28" s="8" t="s">
        <v>88</v>
      </c>
      <c r="D28" s="36">
        <f t="shared" si="0"/>
        <v>0</v>
      </c>
      <c r="E28" s="9">
        <f>SUMIFS('2013Figures'!$J:$J,'2013Figures'!$B:$B,"BrokerToCy",'2013Figures'!$G:$G,"E1",'2013Figures'!$K:$K,91,'2013Figures'!$E:$E,$B$1)</f>
        <v>0</v>
      </c>
      <c r="F28" s="9">
        <f>SUMIFS('2013Figures'!$J:$J,'2013Figures'!$B:$B,"BrokerToCy",'2013Figures'!$G:$G,"P1",'2013Figures'!$K:$K,91,'2013Figures'!$E:$E,$B$1)</f>
        <v>0</v>
      </c>
      <c r="G28" s="9">
        <f>SUMIFS('2013Figures'!$J:$J,'2013Figures'!$B:$B,"CyToBroker",'2013Figures'!$G:$G,"E1",'2013Figures'!$K:$K,91,'2013Figures'!$E:$E,$B$1)</f>
        <v>0</v>
      </c>
      <c r="H28" s="9">
        <f>SUMIFS('2013Figures'!$J:$J,'2013Figures'!$B:$B,"CyToBroker",'2013Figures'!$G:$G,"P1",'2013Figures'!$K:$K,91,'2013Figures'!$E:$E,$B$1)</f>
        <v>0</v>
      </c>
      <c r="I28" s="11"/>
      <c r="K28" s="11"/>
      <c r="L28" s="41">
        <f t="shared" si="8"/>
        <v>0</v>
      </c>
      <c r="M28" s="52">
        <f>SUMIFS('2012Figures'!$J:$J,'2012Figures'!$B:$B,"BrokerToCy",'2012Figures'!$G:$G,"E1",'2012Figures'!$K:$K,91,'2012Figures'!$E:$E,$B$1)</f>
        <v>0</v>
      </c>
      <c r="N28" s="52">
        <f>SUMIFS('2012Figures'!$J:$J,'2012Figures'!$B:$B,"BrokerToCy",'2012Figures'!$G:$G,"P1",'2012Figures'!$K:$K,91,'2012Figures'!$E:$E,$B$1)</f>
        <v>0</v>
      </c>
      <c r="O28" s="52">
        <f>SUMIFS('2012Figures'!$J:$J,'2012Figures'!$B:$B,"CyToBroker",'2012Figures'!$G:$G,"E1",'2012Figures'!$K:$K,91,'2012Figures'!$E:$E,$B$1)</f>
        <v>0</v>
      </c>
      <c r="P28" s="52">
        <f>SUMIFS('2012Figures'!$J:$J,'2012Figures'!$B:$B,"CyToBroker",'2012Figures'!$G:$G,"P1",'2012Figures'!$K:$K,91,'2012Figures'!$E:$E,$B$1)</f>
        <v>0</v>
      </c>
      <c r="Q28" s="11"/>
      <c r="R28" s="46" t="str">
        <f t="shared" si="9"/>
        <v/>
      </c>
      <c r="S28" s="46" t="str">
        <f t="shared" si="9"/>
        <v/>
      </c>
      <c r="T28" s="46" t="str">
        <f t="shared" si="9"/>
        <v/>
      </c>
      <c r="U28" s="46" t="str">
        <f t="shared" si="9"/>
        <v/>
      </c>
      <c r="V28" s="46" t="str">
        <f t="shared" si="9"/>
        <v/>
      </c>
    </row>
    <row r="29" spans="1:22" x14ac:dyDescent="0.2">
      <c r="A29" s="35" t="s">
        <v>108</v>
      </c>
      <c r="B29" s="14" t="s">
        <v>88</v>
      </c>
      <c r="C29" s="8" t="s">
        <v>88</v>
      </c>
      <c r="D29" s="36">
        <f t="shared" si="0"/>
        <v>0</v>
      </c>
      <c r="E29" s="9">
        <f>SUMIFS('2013Figures'!$J:$J,'2013Figures'!$B:$B,"BrokerToCy",'2013Figures'!$G:$G,"E1",'2013Figures'!$K:$K,97,'2013Figures'!$E:$E,$B$1)</f>
        <v>0</v>
      </c>
      <c r="F29" s="9">
        <f>SUMIFS('2013Figures'!$J:$J,'2013Figures'!$B:$B,"BrokerToCy",'2013Figures'!$G:$G,"P1",'2013Figures'!$K:$K,97,'2013Figures'!$E:$E,$B$1)</f>
        <v>0</v>
      </c>
      <c r="G29" s="9">
        <f>SUMIFS('2013Figures'!$J:$J,'2013Figures'!$B:$B,"CyToBroker",'2013Figures'!$G:$G,"E1",'2013Figures'!$K:$K,97,'2013Figures'!$E:$E,$B$1)</f>
        <v>0</v>
      </c>
      <c r="H29" s="9">
        <f>SUMIFS('2013Figures'!$J:$J,'2013Figures'!$B:$B,"CyToBroker",'2013Figures'!$G:$G,"P1",'2013Figures'!$K:$K,97,'2013Figures'!$E:$E,$B$1)</f>
        <v>0</v>
      </c>
      <c r="I29" s="11"/>
      <c r="K29" s="11"/>
      <c r="L29" s="41">
        <f t="shared" si="8"/>
        <v>0</v>
      </c>
      <c r="M29" s="52">
        <f>SUMIFS('2012Figures'!$J:$J,'2012Figures'!$B:$B,"BrokerToCy",'2012Figures'!$G:$G,"E1",'2012Figures'!$K:$K,97,'2012Figures'!$E:$E,$B$1)</f>
        <v>0</v>
      </c>
      <c r="N29" s="52">
        <f>SUMIFS('2012Figures'!$J:$J,'2012Figures'!$B:$B,"BrokerToCy",'2012Figures'!$G:$G,"P1",'2012Figures'!$K:$K,97,'2012Figures'!$E:$E,$B$1)</f>
        <v>0</v>
      </c>
      <c r="O29" s="52">
        <f>SUMIFS('2012Figures'!$J:$J,'2012Figures'!$B:$B,"CyToBroker",'2012Figures'!$G:$G,"E1",'2012Figures'!$K:$K,97,'2012Figures'!$E:$E,$B$1)</f>
        <v>0</v>
      </c>
      <c r="P29" s="52">
        <f>SUMIFS('2012Figures'!$J:$J,'2012Figures'!$B:$B,"CyToBroker",'2012Figures'!$G:$G,"P1",'2012Figures'!$K:$K,97,'2012Figures'!$E:$E,$B$1)</f>
        <v>0</v>
      </c>
      <c r="Q29" s="11"/>
      <c r="R29" s="46" t="str">
        <f t="shared" si="9"/>
        <v/>
      </c>
      <c r="S29" s="46" t="str">
        <f t="shared" si="9"/>
        <v/>
      </c>
      <c r="T29" s="46" t="str">
        <f t="shared" si="9"/>
        <v/>
      </c>
      <c r="U29" s="46" t="str">
        <f t="shared" si="9"/>
        <v/>
      </c>
      <c r="V29" s="46" t="str">
        <f t="shared" si="9"/>
        <v/>
      </c>
    </row>
    <row r="30" spans="1:22" x14ac:dyDescent="0.2">
      <c r="A30" s="21"/>
      <c r="B30" s="21" t="s">
        <v>92</v>
      </c>
      <c r="C30" s="22"/>
      <c r="D30" s="23">
        <f t="shared" si="0"/>
        <v>3064</v>
      </c>
      <c r="E30" s="23">
        <f>SUM(E21:E29)</f>
        <v>19</v>
      </c>
      <c r="F30" s="23">
        <f t="shared" ref="F30:H30" si="10">SUM(F21:F29)</f>
        <v>0</v>
      </c>
      <c r="G30" s="23">
        <f t="shared" si="10"/>
        <v>3045</v>
      </c>
      <c r="H30" s="23">
        <f t="shared" si="10"/>
        <v>0</v>
      </c>
      <c r="I30" s="21"/>
      <c r="J30" s="22"/>
      <c r="K30" s="21"/>
      <c r="L30" s="43">
        <f t="shared" si="8"/>
        <v>3035</v>
      </c>
      <c r="M30" s="43">
        <f>SUM(M21:M29)</f>
        <v>20</v>
      </c>
      <c r="N30" s="43">
        <f t="shared" ref="N30:P30" si="11">SUM(N21:N29)</f>
        <v>0</v>
      </c>
      <c r="O30" s="43">
        <f t="shared" si="11"/>
        <v>3015</v>
      </c>
      <c r="P30" s="43">
        <f t="shared" si="11"/>
        <v>0</v>
      </c>
      <c r="Q30" s="21"/>
      <c r="R30" s="21"/>
      <c r="S30" s="21"/>
      <c r="T30" s="21"/>
      <c r="U30" s="21"/>
      <c r="V30" s="21"/>
    </row>
    <row r="31" spans="1:22" x14ac:dyDescent="0.2">
      <c r="A31" s="28">
        <v>101</v>
      </c>
      <c r="B31" s="28" t="s">
        <v>52</v>
      </c>
      <c r="C31" s="17" t="s">
        <v>88</v>
      </c>
      <c r="D31" s="18">
        <f>SUMIFS('2013Figures'!$J:$J,'2013Figures'!$C:$C,$A31,'2013Figures'!$E:$E,$B$1)</f>
        <v>694</v>
      </c>
      <c r="E31" s="18">
        <f>SUMIFS('2013Figures'!$J:$J,'2013Figures'!$C:$C,$A31,'2013Figures'!$B:$B,"BrokerToCy",'2013Figures'!$G:$G,"E1",'2013Figures'!$E:$E,$B$1)</f>
        <v>0</v>
      </c>
      <c r="F31" s="18">
        <f>SUMIFS('2013Figures'!$J:$J,'2013Figures'!$C:$C,$A31,'2013Figures'!$B:$B,"BrokerToCy",'2013Figures'!$G:$G,"P1",'2013Figures'!$E:$E,$B$1)</f>
        <v>0</v>
      </c>
      <c r="G31" s="18">
        <f>SUMIFS('2013Figures'!$J:$J,'2013Figures'!$C:$C,$A31,'2013Figures'!$B:$B,"CyToBroker",'2013Figures'!$G:$G,"E1",'2013Figures'!$E:$E,$B$1)</f>
        <v>694</v>
      </c>
      <c r="H31" s="18">
        <f>SUMIFS('2013Figures'!$J:$J,'2013Figures'!$C:$C,$A31,'2013Figures'!$B:$B,"CyToBroker",'2013Figures'!$G:$G,"P1",'2013Figures'!$E:$E,$B$1)</f>
        <v>0</v>
      </c>
      <c r="I31" s="28"/>
      <c r="J31" s="17"/>
      <c r="K31" s="28"/>
      <c r="L31" s="50">
        <f>SUMIFS('2012Figures'!$J:$J,'2012Figures'!$C:$C,$A31,'2012Figures'!$E:$E,$B$1)</f>
        <v>769</v>
      </c>
      <c r="M31" s="50">
        <f>SUMIFS('2012Figures'!$J:$J,'2012Figures'!$C:$C,$A31,'2012Figures'!$B:$B,"BrokerToCy",'2012Figures'!$G:$G,"E1",'2012Figures'!$E:$E,$B$1)</f>
        <v>0</v>
      </c>
      <c r="N31" s="50">
        <f>SUMIFS('2012Figures'!$J:$J,'2012Figures'!$C:$C,$A31,'2012Figures'!$B:$B,"BrokerToCy",'2012Figures'!$G:$G,"P1",'2012Figures'!$E:$E,$B$1)</f>
        <v>0</v>
      </c>
      <c r="O31" s="50">
        <f>SUMIFS('2012Figures'!$J:$J,'2012Figures'!$C:$C,$A31,'2012Figures'!$B:$B,"CyToBroker",'2012Figures'!$G:$G,"E1",'2012Figures'!$E:$E,$B$1)</f>
        <v>769</v>
      </c>
      <c r="P31" s="50">
        <f>SUMIFS('2012Figures'!$J:$J,'2012Figures'!$C:$C,$A31,'2012Figures'!$B:$B,"CyToBroker",'2012Figures'!$G:$G,"P1",'2012Figures'!$E:$E,$B$1)</f>
        <v>0</v>
      </c>
      <c r="Q31" s="28"/>
      <c r="R31" s="46">
        <f t="shared" ref="R31:V94" si="12">IF(L31=0,"",ROUND(D31/L31-1,2))</f>
        <v>-0.1</v>
      </c>
      <c r="S31" s="46" t="str">
        <f t="shared" si="12"/>
        <v/>
      </c>
      <c r="T31" s="46" t="str">
        <f t="shared" si="12"/>
        <v/>
      </c>
      <c r="U31" s="46">
        <f t="shared" si="12"/>
        <v>-0.1</v>
      </c>
      <c r="V31" s="46" t="str">
        <f t="shared" si="12"/>
        <v/>
      </c>
    </row>
    <row r="32" spans="1:22" x14ac:dyDescent="0.2">
      <c r="A32" s="1">
        <v>101</v>
      </c>
      <c r="B32" s="1" t="s">
        <v>52</v>
      </c>
      <c r="C32" s="8">
        <v>11</v>
      </c>
      <c r="D32" s="29">
        <f>SUMIFS('2013Figures'!$J:$J,'2013Figures'!$C:$C,$A32,'2013Figures'!$H:$H,$B32,'2013Figures'!$I:$I,$C32,'2013Figures'!$E:$E,$B$1)</f>
        <v>0</v>
      </c>
      <c r="E32" s="9">
        <f>SUMIFS('2013Figures'!$J:$J,'2013Figures'!$C:$C,$A32,'2013Figures'!$H:$H,$B32,'2013Figures'!$I:$I,$C32,'2013Figures'!$B:$B,"BrokerToCy",'2013Figures'!$G:$G,"E1",'2013Figures'!$E:$E,$B$1)</f>
        <v>0</v>
      </c>
      <c r="F32" s="9">
        <f>SUMIFS('2013Figures'!$J:$J,'2013Figures'!$C:$C,$A32,'2013Figures'!$H:$H,$B32,'2013Figures'!$I:$I,$C32,'2013Figures'!$B:$B,"BrokerToCy",'2013Figures'!$G:$G,"P1",'2013Figures'!$E:$E,$B$1)</f>
        <v>0</v>
      </c>
      <c r="G32" s="9">
        <f>SUMIFS('2013Figures'!$J:$J,'2013Figures'!$C:$C,$A32,'2013Figures'!$H:$H,$B32,'2013Figures'!$I:$I,$C32,'2013Figures'!$B:$B,"CyToBroker",'2013Figures'!$G:$G,"E1",'2013Figures'!$E:$E,$B$1)</f>
        <v>0</v>
      </c>
      <c r="H32" s="9">
        <f>SUMIFS('2013Figures'!$J:$J,'2013Figures'!$C:$C,$A32,'2013Figures'!$H:$H,$B32,'2013Figures'!$I:$I,$C32,'2013Figures'!$B:$B,"CyToBroker",'2013Figures'!$G:$G,"P1",'2013Figures'!$E:$E,$B$1)</f>
        <v>0</v>
      </c>
      <c r="L32" s="42">
        <f>SUMIFS('2012Figures'!$J:$J,'2012Figures'!$C:$C,$A32,'2012Figures'!$H:$H,$B32,'2012Figures'!$I:$I,$C32,'2012Figures'!$E:$E,$B$1)</f>
        <v>0</v>
      </c>
      <c r="M32" s="52">
        <f>SUMIFS('2012Figures'!$J:$J,'2012Figures'!$C:$C,$A32,'2012Figures'!$H:$H,$B32,'2012Figures'!$I:$I,$C32,'2012Figures'!$B:$B,"BrokerToCy",'2012Figures'!$G:$G,"E1",'2012Figures'!$E:$E,$B$1)</f>
        <v>0</v>
      </c>
      <c r="N32" s="52">
        <f>SUMIFS('2012Figures'!$J:$J,'2012Figures'!$C:$C,$A32,'2012Figures'!$H:$H,$B32,'2012Figures'!$I:$I,$C32,'2012Figures'!$B:$B,"BrokerToCy",'2012Figures'!$G:$G,"P1",'2012Figures'!$E:$E,$B$1)</f>
        <v>0</v>
      </c>
      <c r="O32" s="52">
        <f>SUMIFS('2012Figures'!$J:$J,'2012Figures'!$C:$C,$A32,'2012Figures'!$H:$H,$B32,'2012Figures'!$I:$I,$C32,'2012Figures'!$B:$B,"CyToBroker",'2012Figures'!$G:$G,"E1",'2012Figures'!$E:$E,$B$1)</f>
        <v>0</v>
      </c>
      <c r="P32" s="52">
        <f>SUMIFS('2012Figures'!$J:$J,'2012Figures'!$C:$C,$A32,'2012Figures'!$H:$H,$B32,'2012Figures'!$I:$I,$C32,'2012Figures'!$B:$B,"CyToBroker",'2012Figures'!$G:$G,"P1",'2012Figures'!$E:$E,$B$1)</f>
        <v>0</v>
      </c>
      <c r="R32" s="46" t="str">
        <f t="shared" si="12"/>
        <v/>
      </c>
      <c r="S32" s="46" t="str">
        <f t="shared" si="12"/>
        <v/>
      </c>
      <c r="T32" s="46" t="str">
        <f t="shared" si="12"/>
        <v/>
      </c>
      <c r="U32" s="46" t="str">
        <f t="shared" si="12"/>
        <v/>
      </c>
      <c r="V32" s="46" t="str">
        <f t="shared" si="12"/>
        <v/>
      </c>
    </row>
    <row r="33" spans="1:22" x14ac:dyDescent="0.2">
      <c r="A33" s="1">
        <v>101</v>
      </c>
      <c r="B33" s="1" t="s">
        <v>52</v>
      </c>
      <c r="C33" s="8">
        <v>10</v>
      </c>
      <c r="D33" s="29">
        <f>SUMIFS('2013Figures'!$J:$J,'2013Figures'!$C:$C,$A33,'2013Figures'!$H:$H,$B33,'2013Figures'!$I:$I,$C33,'2013Figures'!$E:$E,$B$1)</f>
        <v>0</v>
      </c>
      <c r="E33" s="9">
        <f>SUMIFS('2013Figures'!$J:$J,'2013Figures'!$C:$C,$A33,'2013Figures'!$H:$H,$B33,'2013Figures'!$I:$I,$C33,'2013Figures'!$B:$B,"BrokerToCy",'2013Figures'!$G:$G,"E1",'2013Figures'!$E:$E,$B$1)</f>
        <v>0</v>
      </c>
      <c r="F33" s="9">
        <f>SUMIFS('2013Figures'!$J:$J,'2013Figures'!$C:$C,$A33,'2013Figures'!$H:$H,$B33,'2013Figures'!$I:$I,$C33,'2013Figures'!$B:$B,"BrokerToCy",'2013Figures'!$G:$G,"P1",'2013Figures'!$E:$E,$B$1)</f>
        <v>0</v>
      </c>
      <c r="G33" s="9">
        <f>SUMIFS('2013Figures'!$J:$J,'2013Figures'!$C:$C,$A33,'2013Figures'!$H:$H,$B33,'2013Figures'!$I:$I,$C33,'2013Figures'!$B:$B,"CyToBroker",'2013Figures'!$G:$G,"E1",'2013Figures'!$E:$E,$B$1)</f>
        <v>0</v>
      </c>
      <c r="H33" s="9">
        <f>SUMIFS('2013Figures'!$J:$J,'2013Figures'!$C:$C,$A33,'2013Figures'!$H:$H,$B33,'2013Figures'!$I:$I,$C33,'2013Figures'!$B:$B,"CyToBroker",'2013Figures'!$G:$G,"P1",'2013Figures'!$E:$E,$B$1)</f>
        <v>0</v>
      </c>
      <c r="J33" s="8">
        <v>201501</v>
      </c>
      <c r="L33" s="42">
        <f>SUMIFS('2012Figures'!$J:$J,'2012Figures'!$C:$C,$A33,'2012Figures'!$H:$H,$B33,'2012Figures'!$I:$I,$C33,'2012Figures'!$E:$E,$B$1)</f>
        <v>0</v>
      </c>
      <c r="M33" s="52">
        <f>SUMIFS('2012Figures'!$J:$J,'2012Figures'!$C:$C,$A33,'2012Figures'!$H:$H,$B33,'2012Figures'!$I:$I,$C33,'2012Figures'!$B:$B,"BrokerToCy",'2012Figures'!$G:$G,"E1",'2012Figures'!$E:$E,$B$1)</f>
        <v>0</v>
      </c>
      <c r="N33" s="52">
        <f>SUMIFS('2012Figures'!$J:$J,'2012Figures'!$C:$C,$A33,'2012Figures'!$H:$H,$B33,'2012Figures'!$I:$I,$C33,'2012Figures'!$B:$B,"BrokerToCy",'2012Figures'!$G:$G,"P1",'2012Figures'!$E:$E,$B$1)</f>
        <v>0</v>
      </c>
      <c r="O33" s="52">
        <f>SUMIFS('2012Figures'!$J:$J,'2012Figures'!$C:$C,$A33,'2012Figures'!$H:$H,$B33,'2012Figures'!$I:$I,$C33,'2012Figures'!$B:$B,"CyToBroker",'2012Figures'!$G:$G,"E1",'2012Figures'!$E:$E,$B$1)</f>
        <v>0</v>
      </c>
      <c r="P33" s="52">
        <f>SUMIFS('2012Figures'!$J:$J,'2012Figures'!$C:$C,$A33,'2012Figures'!$H:$H,$B33,'2012Figures'!$I:$I,$C33,'2012Figures'!$B:$B,"CyToBroker",'2012Figures'!$G:$G,"P1",'2012Figures'!$E:$E,$B$1)</f>
        <v>0</v>
      </c>
      <c r="R33" s="46" t="str">
        <f t="shared" si="12"/>
        <v/>
      </c>
      <c r="S33" s="46" t="str">
        <f t="shared" si="12"/>
        <v/>
      </c>
      <c r="T33" s="46" t="str">
        <f t="shared" si="12"/>
        <v/>
      </c>
      <c r="U33" s="46" t="str">
        <f t="shared" si="12"/>
        <v/>
      </c>
      <c r="V33" s="46" t="str">
        <f t="shared" si="12"/>
        <v/>
      </c>
    </row>
    <row r="34" spans="1:22" x14ac:dyDescent="0.2">
      <c r="A34" s="1">
        <v>101</v>
      </c>
      <c r="B34" s="1" t="s">
        <v>52</v>
      </c>
      <c r="C34" s="8">
        <v>9</v>
      </c>
      <c r="D34" s="29">
        <f>SUMIFS('2013Figures'!$J:$J,'2013Figures'!$C:$C,$A34,'2013Figures'!$H:$H,$B34,'2013Figures'!$I:$I,$C34,'2013Figures'!$E:$E,$B$1)</f>
        <v>0</v>
      </c>
      <c r="E34" s="9">
        <f>SUMIFS('2013Figures'!$J:$J,'2013Figures'!$C:$C,$A34,'2013Figures'!$H:$H,$B34,'2013Figures'!$I:$I,$C34,'2013Figures'!$B:$B,"BrokerToCy",'2013Figures'!$G:$G,"E1",'2013Figures'!$E:$E,$B$1)</f>
        <v>0</v>
      </c>
      <c r="F34" s="9">
        <f>SUMIFS('2013Figures'!$J:$J,'2013Figures'!$C:$C,$A34,'2013Figures'!$H:$H,$B34,'2013Figures'!$I:$I,$C34,'2013Figures'!$B:$B,"BrokerToCy",'2013Figures'!$G:$G,"P1",'2013Figures'!$E:$E,$B$1)</f>
        <v>0</v>
      </c>
      <c r="G34" s="9">
        <f>SUMIFS('2013Figures'!$J:$J,'2013Figures'!$C:$C,$A34,'2013Figures'!$H:$H,$B34,'2013Figures'!$I:$I,$C34,'2013Figures'!$B:$B,"CyToBroker",'2013Figures'!$G:$G,"E1",'2013Figures'!$E:$E,$B$1)</f>
        <v>0</v>
      </c>
      <c r="H34" s="9">
        <f>SUMIFS('2013Figures'!$J:$J,'2013Figures'!$C:$C,$A34,'2013Figures'!$H:$H,$B34,'2013Figures'!$I:$I,$C34,'2013Figures'!$B:$B,"CyToBroker",'2013Figures'!$G:$G,"P1",'2013Figures'!$E:$E,$B$1)</f>
        <v>0</v>
      </c>
      <c r="J34" s="8">
        <v>201401</v>
      </c>
      <c r="L34" s="42">
        <f>SUMIFS('2012Figures'!$J:$J,'2012Figures'!$C:$C,$A34,'2012Figures'!$H:$H,$B34,'2012Figures'!$I:$I,$C34,'2012Figures'!$E:$E,$B$1)</f>
        <v>0</v>
      </c>
      <c r="M34" s="52">
        <f>SUMIFS('2012Figures'!$J:$J,'2012Figures'!$C:$C,$A34,'2012Figures'!$H:$H,$B34,'2012Figures'!$I:$I,$C34,'2012Figures'!$B:$B,"BrokerToCy",'2012Figures'!$G:$G,"E1",'2012Figures'!$E:$E,$B$1)</f>
        <v>0</v>
      </c>
      <c r="N34" s="52">
        <f>SUMIFS('2012Figures'!$J:$J,'2012Figures'!$C:$C,$A34,'2012Figures'!$H:$H,$B34,'2012Figures'!$I:$I,$C34,'2012Figures'!$B:$B,"BrokerToCy",'2012Figures'!$G:$G,"P1",'2012Figures'!$E:$E,$B$1)</f>
        <v>0</v>
      </c>
      <c r="O34" s="52">
        <f>SUMIFS('2012Figures'!$J:$J,'2012Figures'!$C:$C,$A34,'2012Figures'!$H:$H,$B34,'2012Figures'!$I:$I,$C34,'2012Figures'!$B:$B,"CyToBroker",'2012Figures'!$G:$G,"E1",'2012Figures'!$E:$E,$B$1)</f>
        <v>0</v>
      </c>
      <c r="P34" s="52">
        <f>SUMIFS('2012Figures'!$J:$J,'2012Figures'!$C:$C,$A34,'2012Figures'!$H:$H,$B34,'2012Figures'!$I:$I,$C34,'2012Figures'!$B:$B,"CyToBroker",'2012Figures'!$G:$G,"P1",'2012Figures'!$E:$E,$B$1)</f>
        <v>0</v>
      </c>
      <c r="R34" s="46" t="str">
        <f t="shared" si="12"/>
        <v/>
      </c>
      <c r="S34" s="46" t="str">
        <f t="shared" si="12"/>
        <v/>
      </c>
      <c r="T34" s="46" t="str">
        <f t="shared" si="12"/>
        <v/>
      </c>
      <c r="U34" s="46" t="str">
        <f t="shared" si="12"/>
        <v/>
      </c>
      <c r="V34" s="46" t="str">
        <f t="shared" si="12"/>
        <v/>
      </c>
    </row>
    <row r="35" spans="1:22" x14ac:dyDescent="0.2">
      <c r="A35" s="1">
        <v>101</v>
      </c>
      <c r="B35" s="1" t="s">
        <v>52</v>
      </c>
      <c r="C35" s="8">
        <v>8</v>
      </c>
      <c r="D35" s="29">
        <f>SUMIFS('2013Figures'!$J:$J,'2013Figures'!$C:$C,$A35,'2013Figures'!$H:$H,$B35,'2013Figures'!$I:$I,$C35,'2013Figures'!$E:$E,$B$1)</f>
        <v>0</v>
      </c>
      <c r="E35" s="9">
        <f>SUMIFS('2013Figures'!$J:$J,'2013Figures'!$C:$C,$A35,'2013Figures'!$H:$H,$B35,'2013Figures'!$I:$I,$C35,'2013Figures'!$B:$B,"BrokerToCy",'2013Figures'!$G:$G,"E1",'2013Figures'!$E:$E,$B$1)</f>
        <v>0</v>
      </c>
      <c r="F35" s="9">
        <f>SUMIFS('2013Figures'!$J:$J,'2013Figures'!$C:$C,$A35,'2013Figures'!$H:$H,$B35,'2013Figures'!$I:$I,$C35,'2013Figures'!$B:$B,"BrokerToCy",'2013Figures'!$G:$G,"P1",'2013Figures'!$E:$E,$B$1)</f>
        <v>0</v>
      </c>
      <c r="G35" s="9">
        <f>SUMIFS('2013Figures'!$J:$J,'2013Figures'!$C:$C,$A35,'2013Figures'!$H:$H,$B35,'2013Figures'!$I:$I,$C35,'2013Figures'!$B:$B,"CyToBroker",'2013Figures'!$G:$G,"E1",'2013Figures'!$E:$E,$B$1)</f>
        <v>0</v>
      </c>
      <c r="H35" s="9">
        <f>SUMIFS('2013Figures'!$J:$J,'2013Figures'!$C:$C,$A35,'2013Figures'!$H:$H,$B35,'2013Figures'!$I:$I,$C35,'2013Figures'!$B:$B,"CyToBroker",'2013Figures'!$G:$G,"P1",'2013Figures'!$E:$E,$B$1)</f>
        <v>0</v>
      </c>
      <c r="I35" s="30"/>
      <c r="J35" s="31">
        <v>201301</v>
      </c>
      <c r="K35" s="30"/>
      <c r="L35" s="42">
        <f>SUMIFS('2012Figures'!$J:$J,'2012Figures'!$C:$C,$A35,'2012Figures'!$H:$H,$B35,'2012Figures'!$I:$I,$C35,'2012Figures'!$E:$E,$B$1)</f>
        <v>0</v>
      </c>
      <c r="M35" s="52">
        <f>SUMIFS('2012Figures'!$J:$J,'2012Figures'!$C:$C,$A35,'2012Figures'!$H:$H,$B35,'2012Figures'!$I:$I,$C35,'2012Figures'!$B:$B,"BrokerToCy",'2012Figures'!$G:$G,"E1",'2012Figures'!$E:$E,$B$1)</f>
        <v>0</v>
      </c>
      <c r="N35" s="52">
        <f>SUMIFS('2012Figures'!$J:$J,'2012Figures'!$C:$C,$A35,'2012Figures'!$H:$H,$B35,'2012Figures'!$I:$I,$C35,'2012Figures'!$B:$B,"BrokerToCy",'2012Figures'!$G:$G,"P1",'2012Figures'!$E:$E,$B$1)</f>
        <v>0</v>
      </c>
      <c r="O35" s="52">
        <f>SUMIFS('2012Figures'!$J:$J,'2012Figures'!$C:$C,$A35,'2012Figures'!$H:$H,$B35,'2012Figures'!$I:$I,$C35,'2012Figures'!$B:$B,"CyToBroker",'2012Figures'!$G:$G,"E1",'2012Figures'!$E:$E,$B$1)</f>
        <v>0</v>
      </c>
      <c r="P35" s="52">
        <f>SUMIFS('2012Figures'!$J:$J,'2012Figures'!$C:$C,$A35,'2012Figures'!$H:$H,$B35,'2012Figures'!$I:$I,$C35,'2012Figures'!$B:$B,"CyToBroker",'2012Figures'!$G:$G,"P1",'2012Figures'!$E:$E,$B$1)</f>
        <v>0</v>
      </c>
      <c r="Q35" s="30"/>
      <c r="R35" s="46" t="str">
        <f t="shared" si="12"/>
        <v/>
      </c>
      <c r="S35" s="46" t="str">
        <f t="shared" si="12"/>
        <v/>
      </c>
      <c r="T35" s="46" t="str">
        <f t="shared" si="12"/>
        <v/>
      </c>
      <c r="U35" s="46" t="str">
        <f t="shared" si="12"/>
        <v/>
      </c>
      <c r="V35" s="46" t="str">
        <f t="shared" si="12"/>
        <v/>
      </c>
    </row>
    <row r="36" spans="1:22" x14ac:dyDescent="0.2">
      <c r="A36" s="1">
        <v>101</v>
      </c>
      <c r="B36" s="1" t="s">
        <v>52</v>
      </c>
      <c r="C36" s="8">
        <v>7</v>
      </c>
      <c r="D36" s="29">
        <f>SUMIFS('2013Figures'!$J:$J,'2013Figures'!$C:$C,$A36,'2013Figures'!$H:$H,$B36,'2013Figures'!$I:$I,$C36,'2013Figures'!$E:$E,$B$1)</f>
        <v>0</v>
      </c>
      <c r="E36" s="9">
        <f>SUMIFS('2013Figures'!$J:$J,'2013Figures'!$C:$C,$A36,'2013Figures'!$H:$H,$B36,'2013Figures'!$I:$I,$C36,'2013Figures'!$B:$B,"BrokerToCy",'2013Figures'!$G:$G,"E1",'2013Figures'!$E:$E,$B$1)</f>
        <v>0</v>
      </c>
      <c r="F36" s="9">
        <f>SUMIFS('2013Figures'!$J:$J,'2013Figures'!$C:$C,$A36,'2013Figures'!$H:$H,$B36,'2013Figures'!$I:$I,$C36,'2013Figures'!$B:$B,"BrokerToCy",'2013Figures'!$G:$G,"P1",'2013Figures'!$E:$E,$B$1)</f>
        <v>0</v>
      </c>
      <c r="G36" s="9">
        <f>SUMIFS('2013Figures'!$J:$J,'2013Figures'!$C:$C,$A36,'2013Figures'!$H:$H,$B36,'2013Figures'!$I:$I,$C36,'2013Figures'!$B:$B,"CyToBroker",'2013Figures'!$G:$G,"E1",'2013Figures'!$E:$E,$B$1)</f>
        <v>0</v>
      </c>
      <c r="H36" s="9">
        <f>SUMIFS('2013Figures'!$J:$J,'2013Figures'!$C:$C,$A36,'2013Figures'!$H:$H,$B36,'2013Figures'!$I:$I,$C36,'2013Figures'!$B:$B,"CyToBroker",'2013Figures'!$G:$G,"P1",'2013Figures'!$E:$E,$B$1)</f>
        <v>0</v>
      </c>
      <c r="J36" s="8">
        <v>201201</v>
      </c>
      <c r="L36" s="42">
        <f>SUMIFS('2012Figures'!$J:$J,'2012Figures'!$C:$C,$A36,'2012Figures'!$H:$H,$B36,'2012Figures'!$I:$I,$C36,'2012Figures'!$E:$E,$B$1)</f>
        <v>0</v>
      </c>
      <c r="M36" s="52">
        <f>SUMIFS('2012Figures'!$J:$J,'2012Figures'!$C:$C,$A36,'2012Figures'!$H:$H,$B36,'2012Figures'!$I:$I,$C36,'2012Figures'!$B:$B,"BrokerToCy",'2012Figures'!$G:$G,"E1",'2012Figures'!$E:$E,$B$1)</f>
        <v>0</v>
      </c>
      <c r="N36" s="52">
        <f>SUMIFS('2012Figures'!$J:$J,'2012Figures'!$C:$C,$A36,'2012Figures'!$H:$H,$B36,'2012Figures'!$I:$I,$C36,'2012Figures'!$B:$B,"BrokerToCy",'2012Figures'!$G:$G,"P1",'2012Figures'!$E:$E,$B$1)</f>
        <v>0</v>
      </c>
      <c r="O36" s="52">
        <f>SUMIFS('2012Figures'!$J:$J,'2012Figures'!$C:$C,$A36,'2012Figures'!$H:$H,$B36,'2012Figures'!$I:$I,$C36,'2012Figures'!$B:$B,"CyToBroker",'2012Figures'!$G:$G,"E1",'2012Figures'!$E:$E,$B$1)</f>
        <v>0</v>
      </c>
      <c r="P36" s="52">
        <f>SUMIFS('2012Figures'!$J:$J,'2012Figures'!$C:$C,$A36,'2012Figures'!$H:$H,$B36,'2012Figures'!$I:$I,$C36,'2012Figures'!$B:$B,"CyToBroker",'2012Figures'!$G:$G,"P1",'2012Figures'!$E:$E,$B$1)</f>
        <v>0</v>
      </c>
      <c r="R36" s="46" t="str">
        <f t="shared" si="12"/>
        <v/>
      </c>
      <c r="S36" s="46" t="str">
        <f t="shared" si="12"/>
        <v/>
      </c>
      <c r="T36" s="46" t="str">
        <f t="shared" si="12"/>
        <v/>
      </c>
      <c r="U36" s="46" t="str">
        <f t="shared" si="12"/>
        <v/>
      </c>
      <c r="V36" s="46" t="str">
        <f t="shared" si="12"/>
        <v/>
      </c>
    </row>
    <row r="37" spans="1:22" x14ac:dyDescent="0.2">
      <c r="A37" s="1">
        <v>101</v>
      </c>
      <c r="B37" s="1" t="s">
        <v>52</v>
      </c>
      <c r="C37" s="8">
        <v>6</v>
      </c>
      <c r="D37" s="29">
        <f>SUMIFS('2013Figures'!$J:$J,'2013Figures'!$C:$C,$A37,'2013Figures'!$H:$H,$B37,'2013Figures'!$I:$I,$C37,'2013Figures'!$E:$E,$B$1)</f>
        <v>0</v>
      </c>
      <c r="E37" s="9">
        <f>SUMIFS('2013Figures'!$J:$J,'2013Figures'!$C:$C,$A37,'2013Figures'!$H:$H,$B37,'2013Figures'!$I:$I,$C37,'2013Figures'!$B:$B,"BrokerToCy",'2013Figures'!$G:$G,"E1",'2013Figures'!$E:$E,$B$1)</f>
        <v>0</v>
      </c>
      <c r="F37" s="9">
        <f>SUMIFS('2013Figures'!$J:$J,'2013Figures'!$C:$C,$A37,'2013Figures'!$H:$H,$B37,'2013Figures'!$I:$I,$C37,'2013Figures'!$B:$B,"BrokerToCy",'2013Figures'!$G:$G,"P1",'2013Figures'!$E:$E,$B$1)</f>
        <v>0</v>
      </c>
      <c r="G37" s="9">
        <f>SUMIFS('2013Figures'!$J:$J,'2013Figures'!$C:$C,$A37,'2013Figures'!$H:$H,$B37,'2013Figures'!$I:$I,$C37,'2013Figures'!$B:$B,"CyToBroker",'2013Figures'!$G:$G,"E1",'2013Figures'!$E:$E,$B$1)</f>
        <v>0</v>
      </c>
      <c r="H37" s="9">
        <f>SUMIFS('2013Figures'!$J:$J,'2013Figures'!$C:$C,$A37,'2013Figures'!$H:$H,$B37,'2013Figures'!$I:$I,$C37,'2013Figures'!$B:$B,"CyToBroker",'2013Figures'!$G:$G,"P1",'2013Figures'!$E:$E,$B$1)</f>
        <v>0</v>
      </c>
      <c r="J37" s="8">
        <v>201101</v>
      </c>
      <c r="L37" s="42">
        <f>SUMIFS('2012Figures'!$J:$J,'2012Figures'!$C:$C,$A37,'2012Figures'!$H:$H,$B37,'2012Figures'!$I:$I,$C37,'2012Figures'!$E:$E,$B$1)</f>
        <v>0</v>
      </c>
      <c r="M37" s="52">
        <f>SUMIFS('2012Figures'!$J:$J,'2012Figures'!$C:$C,$A37,'2012Figures'!$H:$H,$B37,'2012Figures'!$I:$I,$C37,'2012Figures'!$B:$B,"BrokerToCy",'2012Figures'!$G:$G,"E1",'2012Figures'!$E:$E,$B$1)</f>
        <v>0</v>
      </c>
      <c r="N37" s="52">
        <f>SUMIFS('2012Figures'!$J:$J,'2012Figures'!$C:$C,$A37,'2012Figures'!$H:$H,$B37,'2012Figures'!$I:$I,$C37,'2012Figures'!$B:$B,"BrokerToCy",'2012Figures'!$G:$G,"P1",'2012Figures'!$E:$E,$B$1)</f>
        <v>0</v>
      </c>
      <c r="O37" s="52">
        <f>SUMIFS('2012Figures'!$J:$J,'2012Figures'!$C:$C,$A37,'2012Figures'!$H:$H,$B37,'2012Figures'!$I:$I,$C37,'2012Figures'!$B:$B,"CyToBroker",'2012Figures'!$G:$G,"E1",'2012Figures'!$E:$E,$B$1)</f>
        <v>0</v>
      </c>
      <c r="P37" s="52">
        <f>SUMIFS('2012Figures'!$J:$J,'2012Figures'!$C:$C,$A37,'2012Figures'!$H:$H,$B37,'2012Figures'!$I:$I,$C37,'2012Figures'!$B:$B,"CyToBroker",'2012Figures'!$G:$G,"P1",'2012Figures'!$E:$E,$B$1)</f>
        <v>0</v>
      </c>
      <c r="R37" s="46" t="str">
        <f t="shared" si="12"/>
        <v/>
      </c>
      <c r="S37" s="46" t="str">
        <f t="shared" si="12"/>
        <v/>
      </c>
      <c r="T37" s="46" t="str">
        <f t="shared" si="12"/>
        <v/>
      </c>
      <c r="U37" s="46" t="str">
        <f t="shared" si="12"/>
        <v/>
      </c>
      <c r="V37" s="46" t="str">
        <f t="shared" si="12"/>
        <v/>
      </c>
    </row>
    <row r="38" spans="1:22" x14ac:dyDescent="0.2">
      <c r="A38" s="1">
        <v>101</v>
      </c>
      <c r="B38" s="1" t="s">
        <v>52</v>
      </c>
      <c r="C38" s="8">
        <v>5</v>
      </c>
      <c r="D38" s="29">
        <f>SUMIFS('2013Figures'!$J:$J,'2013Figures'!$C:$C,$A38,'2013Figures'!$H:$H,$B38,'2013Figures'!$I:$I,$C38,'2013Figures'!$E:$E,$B$1)</f>
        <v>0</v>
      </c>
      <c r="E38" s="9">
        <f>SUMIFS('2013Figures'!$J:$J,'2013Figures'!$C:$C,$A38,'2013Figures'!$H:$H,$B38,'2013Figures'!$I:$I,$C38,'2013Figures'!$B:$B,"BrokerToCy",'2013Figures'!$G:$G,"E1",'2013Figures'!$E:$E,$B$1)</f>
        <v>0</v>
      </c>
      <c r="F38" s="9">
        <f>SUMIFS('2013Figures'!$J:$J,'2013Figures'!$C:$C,$A38,'2013Figures'!$H:$H,$B38,'2013Figures'!$I:$I,$C38,'2013Figures'!$B:$B,"BrokerToCy",'2013Figures'!$G:$G,"P1",'2013Figures'!$E:$E,$B$1)</f>
        <v>0</v>
      </c>
      <c r="G38" s="9">
        <f>SUMIFS('2013Figures'!$J:$J,'2013Figures'!$C:$C,$A38,'2013Figures'!$H:$H,$B38,'2013Figures'!$I:$I,$C38,'2013Figures'!$B:$B,"CyToBroker",'2013Figures'!$G:$G,"E1",'2013Figures'!$E:$E,$B$1)</f>
        <v>0</v>
      </c>
      <c r="H38" s="9">
        <f>SUMIFS('2013Figures'!$J:$J,'2013Figures'!$C:$C,$A38,'2013Figures'!$H:$H,$B38,'2013Figures'!$I:$I,$C38,'2013Figures'!$B:$B,"CyToBroker",'2013Figures'!$G:$G,"P1",'2013Figures'!$E:$E,$B$1)</f>
        <v>0</v>
      </c>
      <c r="J38" s="8">
        <v>201001</v>
      </c>
      <c r="L38" s="42">
        <f>SUMIFS('2012Figures'!$J:$J,'2012Figures'!$C:$C,$A38,'2012Figures'!$H:$H,$B38,'2012Figures'!$I:$I,$C38,'2012Figures'!$E:$E,$B$1)</f>
        <v>0</v>
      </c>
      <c r="M38" s="52">
        <f>SUMIFS('2012Figures'!$J:$J,'2012Figures'!$C:$C,$A38,'2012Figures'!$H:$H,$B38,'2012Figures'!$I:$I,$C38,'2012Figures'!$B:$B,"BrokerToCy",'2012Figures'!$G:$G,"E1",'2012Figures'!$E:$E,$B$1)</f>
        <v>0</v>
      </c>
      <c r="N38" s="52">
        <f>SUMIFS('2012Figures'!$J:$J,'2012Figures'!$C:$C,$A38,'2012Figures'!$H:$H,$B38,'2012Figures'!$I:$I,$C38,'2012Figures'!$B:$B,"BrokerToCy",'2012Figures'!$G:$G,"P1",'2012Figures'!$E:$E,$B$1)</f>
        <v>0</v>
      </c>
      <c r="O38" s="52">
        <f>SUMIFS('2012Figures'!$J:$J,'2012Figures'!$C:$C,$A38,'2012Figures'!$H:$H,$B38,'2012Figures'!$I:$I,$C38,'2012Figures'!$B:$B,"CyToBroker",'2012Figures'!$G:$G,"E1",'2012Figures'!$E:$E,$B$1)</f>
        <v>0</v>
      </c>
      <c r="P38" s="52">
        <f>SUMIFS('2012Figures'!$J:$J,'2012Figures'!$C:$C,$A38,'2012Figures'!$H:$H,$B38,'2012Figures'!$I:$I,$C38,'2012Figures'!$B:$B,"CyToBroker",'2012Figures'!$G:$G,"P1",'2012Figures'!$E:$E,$B$1)</f>
        <v>0</v>
      </c>
      <c r="R38" s="46" t="str">
        <f t="shared" si="12"/>
        <v/>
      </c>
      <c r="S38" s="46" t="str">
        <f t="shared" si="12"/>
        <v/>
      </c>
      <c r="T38" s="46" t="str">
        <f t="shared" si="12"/>
        <v/>
      </c>
      <c r="U38" s="46" t="str">
        <f t="shared" si="12"/>
        <v/>
      </c>
      <c r="V38" s="46" t="str">
        <f t="shared" si="12"/>
        <v/>
      </c>
    </row>
    <row r="39" spans="1:22" x14ac:dyDescent="0.2">
      <c r="A39" s="1">
        <v>101</v>
      </c>
      <c r="B39" s="1" t="s">
        <v>52</v>
      </c>
      <c r="C39" s="8">
        <v>4</v>
      </c>
      <c r="D39" s="29">
        <f>SUMIFS('2013Figures'!$J:$J,'2013Figures'!$C:$C,$A39,'2013Figures'!$H:$H,$B39,'2013Figures'!$I:$I,$C39,'2013Figures'!$E:$E,$B$1)</f>
        <v>7</v>
      </c>
      <c r="E39" s="9">
        <f>SUMIFS('2013Figures'!$J:$J,'2013Figures'!$C:$C,$A39,'2013Figures'!$H:$H,$B39,'2013Figures'!$I:$I,$C39,'2013Figures'!$B:$B,"BrokerToCy",'2013Figures'!$G:$G,"E1",'2013Figures'!$E:$E,$B$1)</f>
        <v>0</v>
      </c>
      <c r="F39" s="9">
        <f>SUMIFS('2013Figures'!$J:$J,'2013Figures'!$C:$C,$A39,'2013Figures'!$H:$H,$B39,'2013Figures'!$I:$I,$C39,'2013Figures'!$B:$B,"BrokerToCy",'2013Figures'!$G:$G,"P1",'2013Figures'!$E:$E,$B$1)</f>
        <v>0</v>
      </c>
      <c r="G39" s="9">
        <f>SUMIFS('2013Figures'!$J:$J,'2013Figures'!$C:$C,$A39,'2013Figures'!$H:$H,$B39,'2013Figures'!$I:$I,$C39,'2013Figures'!$B:$B,"CyToBroker",'2013Figures'!$G:$G,"E1",'2013Figures'!$E:$E,$B$1)</f>
        <v>7</v>
      </c>
      <c r="H39" s="9">
        <f>SUMIFS('2013Figures'!$J:$J,'2013Figures'!$C:$C,$A39,'2013Figures'!$H:$H,$B39,'2013Figures'!$I:$I,$C39,'2013Figures'!$B:$B,"CyToBroker",'2013Figures'!$G:$G,"P1",'2013Figures'!$E:$E,$B$1)</f>
        <v>0</v>
      </c>
      <c r="J39" s="8">
        <v>200901</v>
      </c>
      <c r="L39" s="42">
        <f>SUMIFS('2012Figures'!$J:$J,'2012Figures'!$C:$C,$A39,'2012Figures'!$H:$H,$B39,'2012Figures'!$I:$I,$C39,'2012Figures'!$E:$E,$B$1)</f>
        <v>2</v>
      </c>
      <c r="M39" s="52">
        <f>SUMIFS('2012Figures'!$J:$J,'2012Figures'!$C:$C,$A39,'2012Figures'!$H:$H,$B39,'2012Figures'!$I:$I,$C39,'2012Figures'!$B:$B,"BrokerToCy",'2012Figures'!$G:$G,"E1",'2012Figures'!$E:$E,$B$1)</f>
        <v>0</v>
      </c>
      <c r="N39" s="52">
        <f>SUMIFS('2012Figures'!$J:$J,'2012Figures'!$C:$C,$A39,'2012Figures'!$H:$H,$B39,'2012Figures'!$I:$I,$C39,'2012Figures'!$B:$B,"BrokerToCy",'2012Figures'!$G:$G,"P1",'2012Figures'!$E:$E,$B$1)</f>
        <v>0</v>
      </c>
      <c r="O39" s="52">
        <f>SUMIFS('2012Figures'!$J:$J,'2012Figures'!$C:$C,$A39,'2012Figures'!$H:$H,$B39,'2012Figures'!$I:$I,$C39,'2012Figures'!$B:$B,"CyToBroker",'2012Figures'!$G:$G,"E1",'2012Figures'!$E:$E,$B$1)</f>
        <v>2</v>
      </c>
      <c r="P39" s="52">
        <f>SUMIFS('2012Figures'!$J:$J,'2012Figures'!$C:$C,$A39,'2012Figures'!$H:$H,$B39,'2012Figures'!$I:$I,$C39,'2012Figures'!$B:$B,"CyToBroker",'2012Figures'!$G:$G,"P1",'2012Figures'!$E:$E,$B$1)</f>
        <v>0</v>
      </c>
      <c r="R39" s="46">
        <f t="shared" si="12"/>
        <v>2.5</v>
      </c>
      <c r="S39" s="46" t="str">
        <f t="shared" si="12"/>
        <v/>
      </c>
      <c r="T39" s="46" t="str">
        <f t="shared" si="12"/>
        <v/>
      </c>
      <c r="U39" s="46">
        <f t="shared" si="12"/>
        <v>2.5</v>
      </c>
      <c r="V39" s="46" t="str">
        <f t="shared" si="12"/>
        <v/>
      </c>
    </row>
    <row r="40" spans="1:22" x14ac:dyDescent="0.2">
      <c r="A40" s="1">
        <v>101</v>
      </c>
      <c r="B40" s="1" t="s">
        <v>52</v>
      </c>
      <c r="C40" s="8">
        <v>3</v>
      </c>
      <c r="D40" s="29">
        <f>SUMIFS('2013Figures'!$J:$J,'2013Figures'!$C:$C,$A40,'2013Figures'!$H:$H,$B40,'2013Figures'!$I:$I,$C40,'2013Figures'!$E:$E,$B$1)</f>
        <v>0</v>
      </c>
      <c r="E40" s="9">
        <f>SUMIFS('2013Figures'!$J:$J,'2013Figures'!$C:$C,$A40,'2013Figures'!$H:$H,$B40,'2013Figures'!$I:$I,$C40,'2013Figures'!$B:$B,"BrokerToCy",'2013Figures'!$G:$G,"E1",'2013Figures'!$E:$E,$B$1)</f>
        <v>0</v>
      </c>
      <c r="F40" s="9">
        <f>SUMIFS('2013Figures'!$J:$J,'2013Figures'!$C:$C,$A40,'2013Figures'!$H:$H,$B40,'2013Figures'!$I:$I,$C40,'2013Figures'!$B:$B,"BrokerToCy",'2013Figures'!$G:$G,"P1",'2013Figures'!$E:$E,$B$1)</f>
        <v>0</v>
      </c>
      <c r="G40" s="9">
        <f>SUMIFS('2013Figures'!$J:$J,'2013Figures'!$C:$C,$A40,'2013Figures'!$H:$H,$B40,'2013Figures'!$I:$I,$C40,'2013Figures'!$B:$B,"CyToBroker",'2013Figures'!$G:$G,"E1",'2013Figures'!$E:$E,$B$1)</f>
        <v>0</v>
      </c>
      <c r="H40" s="9">
        <f>SUMIFS('2013Figures'!$J:$J,'2013Figures'!$C:$C,$A40,'2013Figures'!$H:$H,$B40,'2013Figures'!$I:$I,$C40,'2013Figures'!$B:$B,"CyToBroker",'2013Figures'!$G:$G,"P1",'2013Figures'!$E:$E,$B$1)</f>
        <v>0</v>
      </c>
      <c r="J40" s="8">
        <v>200801</v>
      </c>
      <c r="L40" s="42">
        <f>SUMIFS('2012Figures'!$J:$J,'2012Figures'!$C:$C,$A40,'2012Figures'!$H:$H,$B40,'2012Figures'!$I:$I,$C40,'2012Figures'!$E:$E,$B$1)</f>
        <v>0</v>
      </c>
      <c r="M40" s="52">
        <f>SUMIFS('2012Figures'!$J:$J,'2012Figures'!$C:$C,$A40,'2012Figures'!$H:$H,$B40,'2012Figures'!$I:$I,$C40,'2012Figures'!$B:$B,"BrokerToCy",'2012Figures'!$G:$G,"E1",'2012Figures'!$E:$E,$B$1)</f>
        <v>0</v>
      </c>
      <c r="N40" s="52">
        <f>SUMIFS('2012Figures'!$J:$J,'2012Figures'!$C:$C,$A40,'2012Figures'!$H:$H,$B40,'2012Figures'!$I:$I,$C40,'2012Figures'!$B:$B,"BrokerToCy",'2012Figures'!$G:$G,"P1",'2012Figures'!$E:$E,$B$1)</f>
        <v>0</v>
      </c>
      <c r="O40" s="52">
        <f>SUMIFS('2012Figures'!$J:$J,'2012Figures'!$C:$C,$A40,'2012Figures'!$H:$H,$B40,'2012Figures'!$I:$I,$C40,'2012Figures'!$B:$B,"CyToBroker",'2012Figures'!$G:$G,"E1",'2012Figures'!$E:$E,$B$1)</f>
        <v>0</v>
      </c>
      <c r="P40" s="52">
        <f>SUMIFS('2012Figures'!$J:$J,'2012Figures'!$C:$C,$A40,'2012Figures'!$H:$H,$B40,'2012Figures'!$I:$I,$C40,'2012Figures'!$B:$B,"CyToBroker",'2012Figures'!$G:$G,"P1",'2012Figures'!$E:$E,$B$1)</f>
        <v>0</v>
      </c>
      <c r="R40" s="46" t="str">
        <f t="shared" si="12"/>
        <v/>
      </c>
      <c r="S40" s="46" t="str">
        <f t="shared" si="12"/>
        <v/>
      </c>
      <c r="T40" s="46" t="str">
        <f t="shared" si="12"/>
        <v/>
      </c>
      <c r="U40" s="46" t="str">
        <f t="shared" si="12"/>
        <v/>
      </c>
      <c r="V40" s="46" t="str">
        <f t="shared" si="12"/>
        <v/>
      </c>
    </row>
    <row r="41" spans="1:22" x14ac:dyDescent="0.2">
      <c r="A41" s="1">
        <v>101</v>
      </c>
      <c r="B41" s="1" t="s">
        <v>52</v>
      </c>
      <c r="C41" s="8">
        <v>2</v>
      </c>
      <c r="D41" s="29">
        <f>SUMIFS('2013Figures'!$J:$J,'2013Figures'!$C:$C,$A41,'2013Figures'!$H:$H,$B41,'2013Figures'!$I:$I,$C41,'2013Figures'!$E:$E,$B$1)</f>
        <v>0</v>
      </c>
      <c r="E41" s="9">
        <f>SUMIFS('2013Figures'!$J:$J,'2013Figures'!$C:$C,$A41,'2013Figures'!$H:$H,$B41,'2013Figures'!$I:$I,$C41,'2013Figures'!$B:$B,"BrokerToCy",'2013Figures'!$G:$G,"E1",'2013Figures'!$E:$E,$B$1)</f>
        <v>0</v>
      </c>
      <c r="F41" s="9">
        <f>SUMIFS('2013Figures'!$J:$J,'2013Figures'!$C:$C,$A41,'2013Figures'!$H:$H,$B41,'2013Figures'!$I:$I,$C41,'2013Figures'!$B:$B,"BrokerToCy",'2013Figures'!$G:$G,"P1",'2013Figures'!$E:$E,$B$1)</f>
        <v>0</v>
      </c>
      <c r="G41" s="9">
        <f>SUMIFS('2013Figures'!$J:$J,'2013Figures'!$C:$C,$A41,'2013Figures'!$H:$H,$B41,'2013Figures'!$I:$I,$C41,'2013Figures'!$B:$B,"CyToBroker",'2013Figures'!$G:$G,"E1",'2013Figures'!$E:$E,$B$1)</f>
        <v>0</v>
      </c>
      <c r="H41" s="9">
        <f>SUMIFS('2013Figures'!$J:$J,'2013Figures'!$C:$C,$A41,'2013Figures'!$H:$H,$B41,'2013Figures'!$I:$I,$C41,'2013Figures'!$B:$B,"CyToBroker",'2013Figures'!$G:$G,"P1",'2013Figures'!$E:$E,$B$1)</f>
        <v>0</v>
      </c>
      <c r="J41" s="8">
        <v>200701</v>
      </c>
      <c r="L41" s="42">
        <f>SUMIFS('2012Figures'!$J:$J,'2012Figures'!$C:$C,$A41,'2012Figures'!$H:$H,$B41,'2012Figures'!$I:$I,$C41,'2012Figures'!$E:$E,$B$1)</f>
        <v>0</v>
      </c>
      <c r="M41" s="52">
        <f>SUMIFS('2012Figures'!$J:$J,'2012Figures'!$C:$C,$A41,'2012Figures'!$H:$H,$B41,'2012Figures'!$I:$I,$C41,'2012Figures'!$B:$B,"BrokerToCy",'2012Figures'!$G:$G,"E1",'2012Figures'!$E:$E,$B$1)</f>
        <v>0</v>
      </c>
      <c r="N41" s="52">
        <f>SUMIFS('2012Figures'!$J:$J,'2012Figures'!$C:$C,$A41,'2012Figures'!$H:$H,$B41,'2012Figures'!$I:$I,$C41,'2012Figures'!$B:$B,"BrokerToCy",'2012Figures'!$G:$G,"P1",'2012Figures'!$E:$E,$B$1)</f>
        <v>0</v>
      </c>
      <c r="O41" s="52">
        <f>SUMIFS('2012Figures'!$J:$J,'2012Figures'!$C:$C,$A41,'2012Figures'!$H:$H,$B41,'2012Figures'!$I:$I,$C41,'2012Figures'!$B:$B,"CyToBroker",'2012Figures'!$G:$G,"E1",'2012Figures'!$E:$E,$B$1)</f>
        <v>0</v>
      </c>
      <c r="P41" s="52">
        <f>SUMIFS('2012Figures'!$J:$J,'2012Figures'!$C:$C,$A41,'2012Figures'!$H:$H,$B41,'2012Figures'!$I:$I,$C41,'2012Figures'!$B:$B,"CyToBroker",'2012Figures'!$G:$G,"P1",'2012Figures'!$E:$E,$B$1)</f>
        <v>0</v>
      </c>
      <c r="R41" s="46" t="str">
        <f t="shared" si="12"/>
        <v/>
      </c>
      <c r="S41" s="46" t="str">
        <f t="shared" si="12"/>
        <v/>
      </c>
      <c r="T41" s="46" t="str">
        <f t="shared" si="12"/>
        <v/>
      </c>
      <c r="U41" s="46" t="str">
        <f t="shared" si="12"/>
        <v/>
      </c>
      <c r="V41" s="46" t="str">
        <f t="shared" si="12"/>
        <v/>
      </c>
    </row>
    <row r="42" spans="1:22" x14ac:dyDescent="0.2">
      <c r="A42" s="1">
        <v>101</v>
      </c>
      <c r="B42" s="1" t="s">
        <v>52</v>
      </c>
      <c r="C42" s="8">
        <v>1</v>
      </c>
      <c r="D42" s="29">
        <f>SUMIFS('2013Figures'!$J:$J,'2013Figures'!$C:$C,$A42,'2013Figures'!$H:$H,$B42,'2013Figures'!$I:$I,$C42,'2013Figures'!$E:$E,$B$1)</f>
        <v>0</v>
      </c>
      <c r="E42" s="9">
        <f>SUMIFS('2013Figures'!$J:$J,'2013Figures'!$C:$C,$A42,'2013Figures'!$H:$H,$B42,'2013Figures'!$I:$I,$C42,'2013Figures'!$B:$B,"BrokerToCy",'2013Figures'!$G:$G,"E1",'2013Figures'!$E:$E,$B$1)</f>
        <v>0</v>
      </c>
      <c r="F42" s="9">
        <f>SUMIFS('2013Figures'!$J:$J,'2013Figures'!$C:$C,$A42,'2013Figures'!$H:$H,$B42,'2013Figures'!$I:$I,$C42,'2013Figures'!$B:$B,"BrokerToCy",'2013Figures'!$G:$G,"P1",'2013Figures'!$E:$E,$B$1)</f>
        <v>0</v>
      </c>
      <c r="G42" s="9">
        <f>SUMIFS('2013Figures'!$J:$J,'2013Figures'!$C:$C,$A42,'2013Figures'!$H:$H,$B42,'2013Figures'!$I:$I,$C42,'2013Figures'!$B:$B,"CyToBroker",'2013Figures'!$G:$G,"E1",'2013Figures'!$E:$E,$B$1)</f>
        <v>0</v>
      </c>
      <c r="H42" s="9">
        <f>SUMIFS('2013Figures'!$J:$J,'2013Figures'!$C:$C,$A42,'2013Figures'!$H:$H,$B42,'2013Figures'!$I:$I,$C42,'2013Figures'!$B:$B,"CyToBroker",'2013Figures'!$G:$G,"P1",'2013Figures'!$E:$E,$B$1)</f>
        <v>0</v>
      </c>
      <c r="J42" s="8">
        <v>200601</v>
      </c>
      <c r="L42" s="42">
        <f>SUMIFS('2012Figures'!$J:$J,'2012Figures'!$C:$C,$A42,'2012Figures'!$H:$H,$B42,'2012Figures'!$I:$I,$C42,'2012Figures'!$E:$E,$B$1)</f>
        <v>0</v>
      </c>
      <c r="M42" s="52">
        <f>SUMIFS('2012Figures'!$J:$J,'2012Figures'!$C:$C,$A42,'2012Figures'!$H:$H,$B42,'2012Figures'!$I:$I,$C42,'2012Figures'!$B:$B,"BrokerToCy",'2012Figures'!$G:$G,"E1",'2012Figures'!$E:$E,$B$1)</f>
        <v>0</v>
      </c>
      <c r="N42" s="52">
        <f>SUMIFS('2012Figures'!$J:$J,'2012Figures'!$C:$C,$A42,'2012Figures'!$H:$H,$B42,'2012Figures'!$I:$I,$C42,'2012Figures'!$B:$B,"BrokerToCy",'2012Figures'!$G:$G,"P1",'2012Figures'!$E:$E,$B$1)</f>
        <v>0</v>
      </c>
      <c r="O42" s="52">
        <f>SUMIFS('2012Figures'!$J:$J,'2012Figures'!$C:$C,$A42,'2012Figures'!$H:$H,$B42,'2012Figures'!$I:$I,$C42,'2012Figures'!$B:$B,"CyToBroker",'2012Figures'!$G:$G,"E1",'2012Figures'!$E:$E,$B$1)</f>
        <v>0</v>
      </c>
      <c r="P42" s="52">
        <f>SUMIFS('2012Figures'!$J:$J,'2012Figures'!$C:$C,$A42,'2012Figures'!$H:$H,$B42,'2012Figures'!$I:$I,$C42,'2012Figures'!$B:$B,"CyToBroker",'2012Figures'!$G:$G,"P1",'2012Figures'!$E:$E,$B$1)</f>
        <v>0</v>
      </c>
      <c r="R42" s="46" t="str">
        <f t="shared" si="12"/>
        <v/>
      </c>
      <c r="S42" s="46" t="str">
        <f t="shared" si="12"/>
        <v/>
      </c>
      <c r="T42" s="46" t="str">
        <f t="shared" si="12"/>
        <v/>
      </c>
      <c r="U42" s="46" t="str">
        <f t="shared" si="12"/>
        <v/>
      </c>
      <c r="V42" s="46" t="str">
        <f t="shared" si="12"/>
        <v/>
      </c>
    </row>
    <row r="43" spans="1:22" x14ac:dyDescent="0.2">
      <c r="A43" s="1">
        <v>101</v>
      </c>
      <c r="B43" s="1" t="s">
        <v>52</v>
      </c>
      <c r="D43" s="29">
        <f>SUMIFS('2013Figures'!$J:$J,'2013Figures'!$C:$C,$A43,'2013Figures'!$I:$I,"",'2013Figures'!$E:$E,$B$1)</f>
        <v>687</v>
      </c>
      <c r="E43" s="9">
        <f>SUMIFS('2013Figures'!$J:$J,'2013Figures'!$C:$C,$A43,'2013Figures'!$I:$I,"",'2013Figures'!$B:$B,"BrokerToCy",'2013Figures'!$G:$G,"E1",'2013Figures'!$E:$E,$B$1)</f>
        <v>0</v>
      </c>
      <c r="F43" s="9">
        <f>SUMIFS('2013Figures'!$J:$J,'2013Figures'!$C:$C,$A43,'2013Figures'!$I:$I,"",'2013Figures'!$B:$B,"BrokerToCy",'2013Figures'!$G:$G,"P1",'2013Figures'!$E:$E,$B$1)</f>
        <v>0</v>
      </c>
      <c r="G43" s="9">
        <f>SUMIFS('2013Figures'!$J:$J,'2013Figures'!$C:$C,$A43,'2013Figures'!$I:$I,"",'2013Figures'!$B:$B,"CyToBroker",'2013Figures'!$G:$G,"E1",'2013Figures'!$E:$E,$B$1)</f>
        <v>687</v>
      </c>
      <c r="H43" s="9">
        <f>SUMIFS('2013Figures'!$J:$J,'2013Figures'!$C:$C,$A43,'2013Figures'!$I:$I,"",'2013Figures'!$B:$B,"CyToBroker",'2013Figures'!$G:$G,"P1",'2013Figures'!$E:$E,$B$1)</f>
        <v>0</v>
      </c>
      <c r="J43" s="8" t="s">
        <v>131</v>
      </c>
      <c r="L43" s="42">
        <f>SUMIFS('2012Figures'!$J:$J,'2012Figures'!$C:$C,$A43,'2012Figures'!$I:$I,"",'2012Figures'!$E:$E,$B$1)</f>
        <v>767</v>
      </c>
      <c r="M43" s="52">
        <f>SUMIFS('2012Figures'!$J:$J,'2012Figures'!$C:$C,$A43,'2012Figures'!$I:$I,"",'2012Figures'!$B:$B,"BrokerToCy",'2012Figures'!$G:$G,"E1",'2012Figures'!$E:$E,$B$1)</f>
        <v>0</v>
      </c>
      <c r="N43" s="52">
        <f>SUMIFS('2012Figures'!$J:$J,'2012Figures'!$C:$C,$A43,'2012Figures'!$I:$I,"",'2012Figures'!$B:$B,"BrokerToCy",'2012Figures'!$G:$G,"P1",'2012Figures'!$E:$E,$B$1)</f>
        <v>0</v>
      </c>
      <c r="O43" s="52">
        <f>SUMIFS('2012Figures'!$J:$J,'2012Figures'!$C:$C,$A43,'2012Figures'!$I:$I,"",'2012Figures'!$B:$B,"CyToBroker",'2012Figures'!$G:$G,"E1",'2012Figures'!$E:$E,$B$1)</f>
        <v>767</v>
      </c>
      <c r="P43" s="52">
        <f>SUMIFS('2012Figures'!$J:$J,'2012Figures'!$C:$C,$A43,'2012Figures'!$I:$I,"",'2012Figures'!$B:$B,"CyToBroker",'2012Figures'!$G:$G,"P1",'2012Figures'!$E:$E,$B$1)</f>
        <v>0</v>
      </c>
      <c r="R43" s="46">
        <f t="shared" si="12"/>
        <v>-0.1</v>
      </c>
      <c r="S43" s="46" t="str">
        <f t="shared" si="12"/>
        <v/>
      </c>
      <c r="T43" s="46" t="str">
        <f t="shared" si="12"/>
        <v/>
      </c>
      <c r="U43" s="46">
        <f t="shared" si="12"/>
        <v>-0.1</v>
      </c>
      <c r="V43" s="46" t="str">
        <f t="shared" si="12"/>
        <v/>
      </c>
    </row>
    <row r="44" spans="1:22" x14ac:dyDescent="0.2">
      <c r="A44" s="21"/>
      <c r="B44" s="21" t="s">
        <v>92</v>
      </c>
      <c r="C44" s="22"/>
      <c r="D44" s="23">
        <f>SUM(E44:H44)</f>
        <v>694</v>
      </c>
      <c r="E44" s="23">
        <f t="shared" ref="E44:H44" si="13">SUM(E32:E43)</f>
        <v>0</v>
      </c>
      <c r="F44" s="23">
        <f t="shared" si="13"/>
        <v>0</v>
      </c>
      <c r="G44" s="23">
        <f t="shared" si="13"/>
        <v>694</v>
      </c>
      <c r="H44" s="23">
        <f t="shared" si="13"/>
        <v>0</v>
      </c>
      <c r="I44" s="21"/>
      <c r="J44" s="22"/>
      <c r="K44" s="21"/>
      <c r="L44" s="43">
        <f>SUM(M44:P44)</f>
        <v>769</v>
      </c>
      <c r="M44" s="43">
        <f t="shared" ref="M44:P44" si="14">SUM(M32:M43)</f>
        <v>0</v>
      </c>
      <c r="N44" s="43">
        <f t="shared" si="14"/>
        <v>0</v>
      </c>
      <c r="O44" s="43">
        <f t="shared" si="14"/>
        <v>769</v>
      </c>
      <c r="P44" s="43">
        <f t="shared" si="14"/>
        <v>0</v>
      </c>
      <c r="Q44" s="21"/>
      <c r="R44" s="21"/>
      <c r="S44" s="21"/>
      <c r="T44" s="21"/>
      <c r="U44" s="21"/>
      <c r="V44" s="21"/>
    </row>
    <row r="45" spans="1:22" x14ac:dyDescent="0.2">
      <c r="A45" s="28">
        <v>103</v>
      </c>
      <c r="B45" s="28" t="s">
        <v>55</v>
      </c>
      <c r="C45" s="17" t="s">
        <v>88</v>
      </c>
      <c r="D45" s="18">
        <f>SUMIFS('2013Figures'!$J:$J,'2013Figures'!$C:$C,$A45,'2013Figures'!$E:$E,$B$1)</f>
        <v>12</v>
      </c>
      <c r="E45" s="18">
        <f>SUMIFS('2013Figures'!$J:$J,'2013Figures'!$C:$C,$A45,'2013Figures'!$B:$B,"BrokerToCy",'2013Figures'!$G:$G,"E1",'2013Figures'!$E:$E,$B$1)</f>
        <v>0</v>
      </c>
      <c r="F45" s="18">
        <f>SUMIFS('2013Figures'!$J:$J,'2013Figures'!$C:$C,$A45,'2013Figures'!$B:$B,"BrokerToCy",'2013Figures'!$G:$G,"P1",'2013Figures'!$E:$E,$B$1)</f>
        <v>0</v>
      </c>
      <c r="G45" s="18">
        <f>SUMIFS('2013Figures'!$J:$J,'2013Figures'!$C:$C,$A45,'2013Figures'!$B:$B,"CyToBroker",'2013Figures'!$G:$G,"E1",'2013Figures'!$E:$E,$B$1)</f>
        <v>12</v>
      </c>
      <c r="H45" s="18">
        <f>SUMIFS('2013Figures'!$J:$J,'2013Figures'!$C:$C,$A45,'2013Figures'!$B:$B,"CyToBroker",'2013Figures'!$G:$G,"P1",'2013Figures'!$E:$E,$B$1)</f>
        <v>0</v>
      </c>
      <c r="I45" s="28"/>
      <c r="J45" s="17"/>
      <c r="K45" s="28"/>
      <c r="L45" s="50">
        <f>SUMIFS('2012Figures'!$J:$J,'2012Figures'!$C:$C,$A45,'2012Figures'!$E:$E,$B$1)</f>
        <v>4</v>
      </c>
      <c r="M45" s="50">
        <f>SUMIFS('2012Figures'!$J:$J,'2012Figures'!$C:$C,$A45,'2012Figures'!$B:$B,"BrokerToCy",'2012Figures'!$G:$G,"E1",'2012Figures'!$E:$E,$B$1)</f>
        <v>0</v>
      </c>
      <c r="N45" s="50">
        <f>SUMIFS('2012Figures'!$J:$J,'2012Figures'!$C:$C,$A45,'2012Figures'!$B:$B,"BrokerToCy",'2012Figures'!$G:$G,"P1",'2012Figures'!$E:$E,$B$1)</f>
        <v>0</v>
      </c>
      <c r="O45" s="50">
        <f>SUMIFS('2012Figures'!$J:$J,'2012Figures'!$C:$C,$A45,'2012Figures'!$B:$B,"CyToBroker",'2012Figures'!$G:$G,"E1",'2012Figures'!$E:$E,$B$1)</f>
        <v>4</v>
      </c>
      <c r="P45" s="50">
        <f>SUMIFS('2012Figures'!$J:$J,'2012Figures'!$C:$C,$A45,'2012Figures'!$B:$B,"CyToBroker",'2012Figures'!$G:$G,"P1",'2012Figures'!$E:$E,$B$1)</f>
        <v>0</v>
      </c>
      <c r="Q45" s="28"/>
      <c r="R45" s="46">
        <f t="shared" ref="R45:V108" si="15">IF(L45=0,"",ROUND(D45/L45-1,2))</f>
        <v>2</v>
      </c>
      <c r="S45" s="46" t="str">
        <f t="shared" si="15"/>
        <v/>
      </c>
      <c r="T45" s="46" t="str">
        <f t="shared" si="15"/>
        <v/>
      </c>
      <c r="U45" s="46">
        <f t="shared" si="15"/>
        <v>2</v>
      </c>
      <c r="V45" s="46" t="str">
        <f t="shared" si="15"/>
        <v/>
      </c>
    </row>
    <row r="46" spans="1:22" x14ac:dyDescent="0.2">
      <c r="A46" s="1">
        <v>103</v>
      </c>
      <c r="B46" s="1">
        <v>1</v>
      </c>
      <c r="C46" s="8">
        <v>6</v>
      </c>
      <c r="D46" s="29">
        <f>SUMIFS('2013Figures'!$J:$J,'2013Figures'!$C:$C,$A46,'2013Figures'!$H:$H,$B46,'2013Figures'!$I:$I,$C46,'2013Figures'!$E:$E,$B$1)</f>
        <v>0</v>
      </c>
      <c r="E46" s="9">
        <f>SUMIFS('2013Figures'!$J:$J,'2013Figures'!$C:$C,$A46,'2013Figures'!$H:$H,$B46,'2013Figures'!$I:$I,$C46,'2013Figures'!$B:$B,"BrokerToCy",'2013Figures'!$G:$G,"E1",'2013Figures'!$E:$E,$B$1)</f>
        <v>0</v>
      </c>
      <c r="F46" s="9">
        <f>SUMIFS('2013Figures'!$J:$J,'2013Figures'!$C:$C,$A46,'2013Figures'!$H:$H,$B46,'2013Figures'!$I:$I,$C46,'2013Figures'!$B:$B,"BrokerToCy",'2013Figures'!$G:$G,"P1",'2013Figures'!$E:$E,$B$1)</f>
        <v>0</v>
      </c>
      <c r="G46" s="9">
        <f>SUMIFS('2013Figures'!$J:$J,'2013Figures'!$C:$C,$A46,'2013Figures'!$H:$H,$B46,'2013Figures'!$I:$I,$C46,'2013Figures'!$B:$B,"CyToBroker",'2013Figures'!$G:$G,"E1",'2013Figures'!$E:$E,$B$1)</f>
        <v>0</v>
      </c>
      <c r="H46" s="9">
        <f>SUMIFS('2013Figures'!$J:$J,'2013Figures'!$C:$C,$A46,'2013Figures'!$H:$H,$B46,'2013Figures'!$I:$I,$C46,'2013Figures'!$B:$B,"CyToBroker",'2013Figures'!$G:$G,"P1",'2013Figures'!$E:$E,$B$1)</f>
        <v>0</v>
      </c>
      <c r="J46" s="8" t="s">
        <v>146</v>
      </c>
      <c r="L46" s="42">
        <f>SUMIFS('2012Figures'!$J:$J,'2012Figures'!$C:$C,$A46,'2012Figures'!$H:$H,$B46,'2012Figures'!$I:$I,$C46,'2012Figures'!$E:$E,$B$1)</f>
        <v>0</v>
      </c>
      <c r="M46" s="52">
        <f>SUMIFS('2012Figures'!$J:$J,'2012Figures'!$C:$C,$A46,'2012Figures'!$H:$H,$B46,'2012Figures'!$I:$I,$C46,'2012Figures'!$B:$B,"BrokerToCy",'2012Figures'!$G:$G,"E1",'2012Figures'!$E:$E,$B$1)</f>
        <v>0</v>
      </c>
      <c r="N46" s="52">
        <f>SUMIFS('2012Figures'!$J:$J,'2012Figures'!$C:$C,$A46,'2012Figures'!$H:$H,$B46,'2012Figures'!$I:$I,$C46,'2012Figures'!$B:$B,"BrokerToCy",'2012Figures'!$G:$G,"P1",'2012Figures'!$E:$E,$B$1)</f>
        <v>0</v>
      </c>
      <c r="O46" s="52">
        <f>SUMIFS('2012Figures'!$J:$J,'2012Figures'!$C:$C,$A46,'2012Figures'!$H:$H,$B46,'2012Figures'!$I:$I,$C46,'2012Figures'!$B:$B,"CyToBroker",'2012Figures'!$G:$G,"E1",'2012Figures'!$E:$E,$B$1)</f>
        <v>0</v>
      </c>
      <c r="P46" s="52">
        <f>SUMIFS('2012Figures'!$J:$J,'2012Figures'!$C:$C,$A46,'2012Figures'!$H:$H,$B46,'2012Figures'!$I:$I,$C46,'2012Figures'!$B:$B,"CyToBroker",'2012Figures'!$G:$G,"P1",'2012Figures'!$E:$E,$B$1)</f>
        <v>0</v>
      </c>
      <c r="R46" s="46" t="str">
        <f t="shared" si="15"/>
        <v/>
      </c>
      <c r="S46" s="46" t="str">
        <f t="shared" si="15"/>
        <v/>
      </c>
      <c r="T46" s="46" t="str">
        <f t="shared" si="15"/>
        <v/>
      </c>
      <c r="U46" s="46" t="str">
        <f t="shared" si="15"/>
        <v/>
      </c>
      <c r="V46" s="46" t="str">
        <f t="shared" si="15"/>
        <v/>
      </c>
    </row>
    <row r="47" spans="1:22" x14ac:dyDescent="0.2">
      <c r="A47" s="1">
        <v>103</v>
      </c>
      <c r="B47" s="1" t="s">
        <v>55</v>
      </c>
      <c r="C47" s="8">
        <v>11</v>
      </c>
      <c r="D47" s="29">
        <f>SUMIFS('2013Figures'!$J:$J,'2013Figures'!$C:$C,$A47,'2013Figures'!$H:$H,$B47,'2013Figures'!$I:$I,$C47,'2013Figures'!$E:$E,$B$1)</f>
        <v>0</v>
      </c>
      <c r="E47" s="9">
        <f>SUMIFS('2013Figures'!$J:$J,'2013Figures'!$C:$C,$A47,'2013Figures'!$H:$H,$B47,'2013Figures'!$I:$I,$C47,'2013Figures'!$B:$B,"BrokerToCy",'2013Figures'!$G:$G,"E1",'2013Figures'!$E:$E,$B$1)</f>
        <v>0</v>
      </c>
      <c r="F47" s="9">
        <f>SUMIFS('2013Figures'!$J:$J,'2013Figures'!$C:$C,$A47,'2013Figures'!$H:$H,$B47,'2013Figures'!$I:$I,$C47,'2013Figures'!$B:$B,"BrokerToCy",'2013Figures'!$G:$G,"P1",'2013Figures'!$E:$E,$B$1)</f>
        <v>0</v>
      </c>
      <c r="G47" s="9">
        <f>SUMIFS('2013Figures'!$J:$J,'2013Figures'!$C:$C,$A47,'2013Figures'!$H:$H,$B47,'2013Figures'!$I:$I,$C47,'2013Figures'!$B:$B,"CyToBroker",'2013Figures'!$G:$G,"E1",'2013Figures'!$E:$E,$B$1)</f>
        <v>0</v>
      </c>
      <c r="H47" s="9">
        <f>SUMIFS('2013Figures'!$J:$J,'2013Figures'!$C:$C,$A47,'2013Figures'!$H:$H,$B47,'2013Figures'!$I:$I,$C47,'2013Figures'!$B:$B,"CyToBroker",'2013Figures'!$G:$G,"P1",'2013Figures'!$E:$E,$B$1)</f>
        <v>0</v>
      </c>
      <c r="L47" s="42">
        <f>SUMIFS('2012Figures'!$J:$J,'2012Figures'!$C:$C,$A47,'2012Figures'!$H:$H,$B47,'2012Figures'!$I:$I,$C47,'2012Figures'!$E:$E,$B$1)</f>
        <v>0</v>
      </c>
      <c r="M47" s="52">
        <f>SUMIFS('2012Figures'!$J:$J,'2012Figures'!$C:$C,$A47,'2012Figures'!$H:$H,$B47,'2012Figures'!$I:$I,$C47,'2012Figures'!$B:$B,"BrokerToCy",'2012Figures'!$G:$G,"E1",'2012Figures'!$E:$E,$B$1)</f>
        <v>0</v>
      </c>
      <c r="N47" s="52">
        <f>SUMIFS('2012Figures'!$J:$J,'2012Figures'!$C:$C,$A47,'2012Figures'!$H:$H,$B47,'2012Figures'!$I:$I,$C47,'2012Figures'!$B:$B,"BrokerToCy",'2012Figures'!$G:$G,"P1",'2012Figures'!$E:$E,$B$1)</f>
        <v>0</v>
      </c>
      <c r="O47" s="52">
        <f>SUMIFS('2012Figures'!$J:$J,'2012Figures'!$C:$C,$A47,'2012Figures'!$H:$H,$B47,'2012Figures'!$I:$I,$C47,'2012Figures'!$B:$B,"CyToBroker",'2012Figures'!$G:$G,"E1",'2012Figures'!$E:$E,$B$1)</f>
        <v>0</v>
      </c>
      <c r="P47" s="52">
        <f>SUMIFS('2012Figures'!$J:$J,'2012Figures'!$C:$C,$A47,'2012Figures'!$H:$H,$B47,'2012Figures'!$I:$I,$C47,'2012Figures'!$B:$B,"CyToBroker",'2012Figures'!$G:$G,"P1",'2012Figures'!$E:$E,$B$1)</f>
        <v>0</v>
      </c>
      <c r="R47" s="46" t="str">
        <f t="shared" si="15"/>
        <v/>
      </c>
      <c r="S47" s="46" t="str">
        <f t="shared" si="15"/>
        <v/>
      </c>
      <c r="T47" s="46" t="str">
        <f t="shared" si="15"/>
        <v/>
      </c>
      <c r="U47" s="46" t="str">
        <f t="shared" si="15"/>
        <v/>
      </c>
      <c r="V47" s="46" t="str">
        <f t="shared" si="15"/>
        <v/>
      </c>
    </row>
    <row r="48" spans="1:22" x14ac:dyDescent="0.2">
      <c r="A48" s="1">
        <v>103</v>
      </c>
      <c r="B48" s="1" t="s">
        <v>55</v>
      </c>
      <c r="C48" s="8">
        <v>10</v>
      </c>
      <c r="D48" s="29">
        <f>SUMIFS('2013Figures'!$J:$J,'2013Figures'!$C:$C,$A48,'2013Figures'!$H:$H,$B48,'2013Figures'!$I:$I,$C48,'2013Figures'!$E:$E,$B$1)</f>
        <v>0</v>
      </c>
      <c r="E48" s="9">
        <f>SUMIFS('2013Figures'!$J:$J,'2013Figures'!$C:$C,$A48,'2013Figures'!$H:$H,$B48,'2013Figures'!$I:$I,$C48,'2013Figures'!$B:$B,"BrokerToCy",'2013Figures'!$G:$G,"E1",'2013Figures'!$E:$E,$B$1)</f>
        <v>0</v>
      </c>
      <c r="F48" s="9">
        <f>SUMIFS('2013Figures'!$J:$J,'2013Figures'!$C:$C,$A48,'2013Figures'!$H:$H,$B48,'2013Figures'!$I:$I,$C48,'2013Figures'!$B:$B,"BrokerToCy",'2013Figures'!$G:$G,"P1",'2013Figures'!$E:$E,$B$1)</f>
        <v>0</v>
      </c>
      <c r="G48" s="9">
        <f>SUMIFS('2013Figures'!$J:$J,'2013Figures'!$C:$C,$A48,'2013Figures'!$H:$H,$B48,'2013Figures'!$I:$I,$C48,'2013Figures'!$B:$B,"CyToBroker",'2013Figures'!$G:$G,"E1",'2013Figures'!$E:$E,$B$1)</f>
        <v>0</v>
      </c>
      <c r="H48" s="9">
        <f>SUMIFS('2013Figures'!$J:$J,'2013Figures'!$C:$C,$A48,'2013Figures'!$H:$H,$B48,'2013Figures'!$I:$I,$C48,'2013Figures'!$B:$B,"CyToBroker",'2013Figures'!$G:$G,"P1",'2013Figures'!$E:$E,$B$1)</f>
        <v>0</v>
      </c>
      <c r="J48" s="8">
        <v>201501</v>
      </c>
      <c r="L48" s="42">
        <f>SUMIFS('2012Figures'!$J:$J,'2012Figures'!$C:$C,$A48,'2012Figures'!$H:$H,$B48,'2012Figures'!$I:$I,$C48,'2012Figures'!$E:$E,$B$1)</f>
        <v>0</v>
      </c>
      <c r="M48" s="52">
        <f>SUMIFS('2012Figures'!$J:$J,'2012Figures'!$C:$C,$A48,'2012Figures'!$H:$H,$B48,'2012Figures'!$I:$I,$C48,'2012Figures'!$B:$B,"BrokerToCy",'2012Figures'!$G:$G,"E1",'2012Figures'!$E:$E,$B$1)</f>
        <v>0</v>
      </c>
      <c r="N48" s="52">
        <f>SUMIFS('2012Figures'!$J:$J,'2012Figures'!$C:$C,$A48,'2012Figures'!$H:$H,$B48,'2012Figures'!$I:$I,$C48,'2012Figures'!$B:$B,"BrokerToCy",'2012Figures'!$G:$G,"P1",'2012Figures'!$E:$E,$B$1)</f>
        <v>0</v>
      </c>
      <c r="O48" s="52">
        <f>SUMIFS('2012Figures'!$J:$J,'2012Figures'!$C:$C,$A48,'2012Figures'!$H:$H,$B48,'2012Figures'!$I:$I,$C48,'2012Figures'!$B:$B,"CyToBroker",'2012Figures'!$G:$G,"E1",'2012Figures'!$E:$E,$B$1)</f>
        <v>0</v>
      </c>
      <c r="P48" s="52">
        <f>SUMIFS('2012Figures'!$J:$J,'2012Figures'!$C:$C,$A48,'2012Figures'!$H:$H,$B48,'2012Figures'!$I:$I,$C48,'2012Figures'!$B:$B,"CyToBroker",'2012Figures'!$G:$G,"P1",'2012Figures'!$E:$E,$B$1)</f>
        <v>0</v>
      </c>
      <c r="R48" s="46" t="str">
        <f t="shared" si="15"/>
        <v/>
      </c>
      <c r="S48" s="46" t="str">
        <f t="shared" si="15"/>
        <v/>
      </c>
      <c r="T48" s="46" t="str">
        <f t="shared" si="15"/>
        <v/>
      </c>
      <c r="U48" s="46" t="str">
        <f t="shared" si="15"/>
        <v/>
      </c>
      <c r="V48" s="46" t="str">
        <f t="shared" si="15"/>
        <v/>
      </c>
    </row>
    <row r="49" spans="1:22" x14ac:dyDescent="0.2">
      <c r="A49" s="1">
        <v>103</v>
      </c>
      <c r="B49" s="1" t="s">
        <v>55</v>
      </c>
      <c r="C49" s="8">
        <v>9</v>
      </c>
      <c r="D49" s="29">
        <f>SUMIFS('2013Figures'!$J:$J,'2013Figures'!$C:$C,$A49,'2013Figures'!$H:$H,$B49,'2013Figures'!$I:$I,$C49,'2013Figures'!$E:$E,$B$1)</f>
        <v>0</v>
      </c>
      <c r="E49" s="9">
        <f>SUMIFS('2013Figures'!$J:$J,'2013Figures'!$C:$C,$A49,'2013Figures'!$H:$H,$B49,'2013Figures'!$I:$I,$C49,'2013Figures'!$B:$B,"BrokerToCy",'2013Figures'!$G:$G,"E1",'2013Figures'!$E:$E,$B$1)</f>
        <v>0</v>
      </c>
      <c r="F49" s="9">
        <f>SUMIFS('2013Figures'!$J:$J,'2013Figures'!$C:$C,$A49,'2013Figures'!$H:$H,$B49,'2013Figures'!$I:$I,$C49,'2013Figures'!$B:$B,"BrokerToCy",'2013Figures'!$G:$G,"P1",'2013Figures'!$E:$E,$B$1)</f>
        <v>0</v>
      </c>
      <c r="G49" s="9">
        <f>SUMIFS('2013Figures'!$J:$J,'2013Figures'!$C:$C,$A49,'2013Figures'!$H:$H,$B49,'2013Figures'!$I:$I,$C49,'2013Figures'!$B:$B,"CyToBroker",'2013Figures'!$G:$G,"E1",'2013Figures'!$E:$E,$B$1)</f>
        <v>0</v>
      </c>
      <c r="H49" s="9">
        <f>SUMIFS('2013Figures'!$J:$J,'2013Figures'!$C:$C,$A49,'2013Figures'!$H:$H,$B49,'2013Figures'!$I:$I,$C49,'2013Figures'!$B:$B,"CyToBroker",'2013Figures'!$G:$G,"P1",'2013Figures'!$E:$E,$B$1)</f>
        <v>0</v>
      </c>
      <c r="J49" s="8">
        <v>201401</v>
      </c>
      <c r="L49" s="42">
        <f>SUMIFS('2012Figures'!$J:$J,'2012Figures'!$C:$C,$A49,'2012Figures'!$H:$H,$B49,'2012Figures'!$I:$I,$C49,'2012Figures'!$E:$E,$B$1)</f>
        <v>0</v>
      </c>
      <c r="M49" s="52">
        <f>SUMIFS('2012Figures'!$J:$J,'2012Figures'!$C:$C,$A49,'2012Figures'!$H:$H,$B49,'2012Figures'!$I:$I,$C49,'2012Figures'!$B:$B,"BrokerToCy",'2012Figures'!$G:$G,"E1",'2012Figures'!$E:$E,$B$1)</f>
        <v>0</v>
      </c>
      <c r="N49" s="52">
        <f>SUMIFS('2012Figures'!$J:$J,'2012Figures'!$C:$C,$A49,'2012Figures'!$H:$H,$B49,'2012Figures'!$I:$I,$C49,'2012Figures'!$B:$B,"BrokerToCy",'2012Figures'!$G:$G,"P1",'2012Figures'!$E:$E,$B$1)</f>
        <v>0</v>
      </c>
      <c r="O49" s="52">
        <f>SUMIFS('2012Figures'!$J:$J,'2012Figures'!$C:$C,$A49,'2012Figures'!$H:$H,$B49,'2012Figures'!$I:$I,$C49,'2012Figures'!$B:$B,"CyToBroker",'2012Figures'!$G:$G,"E1",'2012Figures'!$E:$E,$B$1)</f>
        <v>0</v>
      </c>
      <c r="P49" s="52">
        <f>SUMIFS('2012Figures'!$J:$J,'2012Figures'!$C:$C,$A49,'2012Figures'!$H:$H,$B49,'2012Figures'!$I:$I,$C49,'2012Figures'!$B:$B,"CyToBroker",'2012Figures'!$G:$G,"P1",'2012Figures'!$E:$E,$B$1)</f>
        <v>0</v>
      </c>
      <c r="R49" s="46" t="str">
        <f t="shared" si="15"/>
        <v/>
      </c>
      <c r="S49" s="46" t="str">
        <f t="shared" si="15"/>
        <v/>
      </c>
      <c r="T49" s="46" t="str">
        <f t="shared" si="15"/>
        <v/>
      </c>
      <c r="U49" s="46" t="str">
        <f t="shared" si="15"/>
        <v/>
      </c>
      <c r="V49" s="46" t="str">
        <f t="shared" si="15"/>
        <v/>
      </c>
    </row>
    <row r="50" spans="1:22" x14ac:dyDescent="0.2">
      <c r="A50" s="1">
        <v>103</v>
      </c>
      <c r="B50" s="1" t="s">
        <v>55</v>
      </c>
      <c r="C50" s="8">
        <v>8</v>
      </c>
      <c r="D50" s="29">
        <f>SUMIFS('2013Figures'!$J:$J,'2013Figures'!$C:$C,$A50,'2013Figures'!$H:$H,$B50,'2013Figures'!$I:$I,$C50,'2013Figures'!$E:$E,$B$1)</f>
        <v>0</v>
      </c>
      <c r="E50" s="9">
        <f>SUMIFS('2013Figures'!$J:$J,'2013Figures'!$C:$C,$A50,'2013Figures'!$H:$H,$B50,'2013Figures'!$I:$I,$C50,'2013Figures'!$B:$B,"BrokerToCy",'2013Figures'!$G:$G,"E1",'2013Figures'!$E:$E,$B$1)</f>
        <v>0</v>
      </c>
      <c r="F50" s="9">
        <f>SUMIFS('2013Figures'!$J:$J,'2013Figures'!$C:$C,$A50,'2013Figures'!$H:$H,$B50,'2013Figures'!$I:$I,$C50,'2013Figures'!$B:$B,"BrokerToCy",'2013Figures'!$G:$G,"P1",'2013Figures'!$E:$E,$B$1)</f>
        <v>0</v>
      </c>
      <c r="G50" s="9">
        <f>SUMIFS('2013Figures'!$J:$J,'2013Figures'!$C:$C,$A50,'2013Figures'!$H:$H,$B50,'2013Figures'!$I:$I,$C50,'2013Figures'!$B:$B,"CyToBroker",'2013Figures'!$G:$G,"E1",'2013Figures'!$E:$E,$B$1)</f>
        <v>0</v>
      </c>
      <c r="H50" s="9">
        <f>SUMIFS('2013Figures'!$J:$J,'2013Figures'!$C:$C,$A50,'2013Figures'!$H:$H,$B50,'2013Figures'!$I:$I,$C50,'2013Figures'!$B:$B,"CyToBroker",'2013Figures'!$G:$G,"P1",'2013Figures'!$E:$E,$B$1)</f>
        <v>0</v>
      </c>
      <c r="I50" s="30"/>
      <c r="J50" s="31">
        <v>201301</v>
      </c>
      <c r="K50" s="30"/>
      <c r="L50" s="42">
        <f>SUMIFS('2012Figures'!$J:$J,'2012Figures'!$C:$C,$A50,'2012Figures'!$H:$H,$B50,'2012Figures'!$I:$I,$C50,'2012Figures'!$E:$E,$B$1)</f>
        <v>0</v>
      </c>
      <c r="M50" s="52">
        <f>SUMIFS('2012Figures'!$J:$J,'2012Figures'!$C:$C,$A50,'2012Figures'!$H:$H,$B50,'2012Figures'!$I:$I,$C50,'2012Figures'!$B:$B,"BrokerToCy",'2012Figures'!$G:$G,"E1",'2012Figures'!$E:$E,$B$1)</f>
        <v>0</v>
      </c>
      <c r="N50" s="52">
        <f>SUMIFS('2012Figures'!$J:$J,'2012Figures'!$C:$C,$A50,'2012Figures'!$H:$H,$B50,'2012Figures'!$I:$I,$C50,'2012Figures'!$B:$B,"BrokerToCy",'2012Figures'!$G:$G,"P1",'2012Figures'!$E:$E,$B$1)</f>
        <v>0</v>
      </c>
      <c r="O50" s="52">
        <f>SUMIFS('2012Figures'!$J:$J,'2012Figures'!$C:$C,$A50,'2012Figures'!$H:$H,$B50,'2012Figures'!$I:$I,$C50,'2012Figures'!$B:$B,"CyToBroker",'2012Figures'!$G:$G,"E1",'2012Figures'!$E:$E,$B$1)</f>
        <v>0</v>
      </c>
      <c r="P50" s="52">
        <f>SUMIFS('2012Figures'!$J:$J,'2012Figures'!$C:$C,$A50,'2012Figures'!$H:$H,$B50,'2012Figures'!$I:$I,$C50,'2012Figures'!$B:$B,"CyToBroker",'2012Figures'!$G:$G,"P1",'2012Figures'!$E:$E,$B$1)</f>
        <v>0</v>
      </c>
      <c r="Q50" s="30"/>
      <c r="R50" s="46" t="str">
        <f t="shared" si="15"/>
        <v/>
      </c>
      <c r="S50" s="46" t="str">
        <f t="shared" si="15"/>
        <v/>
      </c>
      <c r="T50" s="46" t="str">
        <f t="shared" si="15"/>
        <v/>
      </c>
      <c r="U50" s="46" t="str">
        <f t="shared" si="15"/>
        <v/>
      </c>
      <c r="V50" s="46" t="str">
        <f t="shared" si="15"/>
        <v/>
      </c>
    </row>
    <row r="51" spans="1:22" x14ac:dyDescent="0.2">
      <c r="A51" s="1">
        <v>103</v>
      </c>
      <c r="B51" s="1" t="s">
        <v>55</v>
      </c>
      <c r="C51" s="8">
        <v>7</v>
      </c>
      <c r="D51" s="29">
        <f>SUMIFS('2013Figures'!$J:$J,'2013Figures'!$C:$C,$A51,'2013Figures'!$H:$H,$B51,'2013Figures'!$I:$I,$C51,'2013Figures'!$E:$E,$B$1)</f>
        <v>0</v>
      </c>
      <c r="E51" s="9">
        <f>SUMIFS('2013Figures'!$J:$J,'2013Figures'!$C:$C,$A51,'2013Figures'!$H:$H,$B51,'2013Figures'!$I:$I,$C51,'2013Figures'!$B:$B,"BrokerToCy",'2013Figures'!$G:$G,"E1",'2013Figures'!$E:$E,$B$1)</f>
        <v>0</v>
      </c>
      <c r="F51" s="9">
        <f>SUMIFS('2013Figures'!$J:$J,'2013Figures'!$C:$C,$A51,'2013Figures'!$H:$H,$B51,'2013Figures'!$I:$I,$C51,'2013Figures'!$B:$B,"BrokerToCy",'2013Figures'!$G:$G,"P1",'2013Figures'!$E:$E,$B$1)</f>
        <v>0</v>
      </c>
      <c r="G51" s="9">
        <f>SUMIFS('2013Figures'!$J:$J,'2013Figures'!$C:$C,$A51,'2013Figures'!$H:$H,$B51,'2013Figures'!$I:$I,$C51,'2013Figures'!$B:$B,"CyToBroker",'2013Figures'!$G:$G,"E1",'2013Figures'!$E:$E,$B$1)</f>
        <v>0</v>
      </c>
      <c r="H51" s="9">
        <f>SUMIFS('2013Figures'!$J:$J,'2013Figures'!$C:$C,$A51,'2013Figures'!$H:$H,$B51,'2013Figures'!$I:$I,$C51,'2013Figures'!$B:$B,"CyToBroker",'2013Figures'!$G:$G,"P1",'2013Figures'!$E:$E,$B$1)</f>
        <v>0</v>
      </c>
      <c r="J51" s="8">
        <v>201201</v>
      </c>
      <c r="L51" s="42">
        <f>SUMIFS('2012Figures'!$J:$J,'2012Figures'!$C:$C,$A51,'2012Figures'!$H:$H,$B51,'2012Figures'!$I:$I,$C51,'2012Figures'!$E:$E,$B$1)</f>
        <v>0</v>
      </c>
      <c r="M51" s="52">
        <f>SUMIFS('2012Figures'!$J:$J,'2012Figures'!$C:$C,$A51,'2012Figures'!$H:$H,$B51,'2012Figures'!$I:$I,$C51,'2012Figures'!$B:$B,"BrokerToCy",'2012Figures'!$G:$G,"E1",'2012Figures'!$E:$E,$B$1)</f>
        <v>0</v>
      </c>
      <c r="N51" s="52">
        <f>SUMIFS('2012Figures'!$J:$J,'2012Figures'!$C:$C,$A51,'2012Figures'!$H:$H,$B51,'2012Figures'!$I:$I,$C51,'2012Figures'!$B:$B,"BrokerToCy",'2012Figures'!$G:$G,"P1",'2012Figures'!$E:$E,$B$1)</f>
        <v>0</v>
      </c>
      <c r="O51" s="52">
        <f>SUMIFS('2012Figures'!$J:$J,'2012Figures'!$C:$C,$A51,'2012Figures'!$H:$H,$B51,'2012Figures'!$I:$I,$C51,'2012Figures'!$B:$B,"CyToBroker",'2012Figures'!$G:$G,"E1",'2012Figures'!$E:$E,$B$1)</f>
        <v>0</v>
      </c>
      <c r="P51" s="52">
        <f>SUMIFS('2012Figures'!$J:$J,'2012Figures'!$C:$C,$A51,'2012Figures'!$H:$H,$B51,'2012Figures'!$I:$I,$C51,'2012Figures'!$B:$B,"CyToBroker",'2012Figures'!$G:$G,"P1",'2012Figures'!$E:$E,$B$1)</f>
        <v>0</v>
      </c>
      <c r="R51" s="46" t="str">
        <f t="shared" si="15"/>
        <v/>
      </c>
      <c r="S51" s="46" t="str">
        <f t="shared" si="15"/>
        <v/>
      </c>
      <c r="T51" s="46" t="str">
        <f t="shared" si="15"/>
        <v/>
      </c>
      <c r="U51" s="46" t="str">
        <f t="shared" si="15"/>
        <v/>
      </c>
      <c r="V51" s="46" t="str">
        <f t="shared" si="15"/>
        <v/>
      </c>
    </row>
    <row r="52" spans="1:22" x14ac:dyDescent="0.2">
      <c r="A52" s="1">
        <v>103</v>
      </c>
      <c r="B52" s="1" t="s">
        <v>55</v>
      </c>
      <c r="C52" s="8">
        <v>6</v>
      </c>
      <c r="D52" s="29">
        <f>SUMIFS('2013Figures'!$J:$J,'2013Figures'!$C:$C,$A52,'2013Figures'!$H:$H,$B52,'2013Figures'!$I:$I,$C52,'2013Figures'!$E:$E,$B$1)</f>
        <v>0</v>
      </c>
      <c r="E52" s="9">
        <f>SUMIFS('2013Figures'!$J:$J,'2013Figures'!$C:$C,$A52,'2013Figures'!$H:$H,$B52,'2013Figures'!$I:$I,$C52,'2013Figures'!$B:$B,"BrokerToCy",'2013Figures'!$G:$G,"E1",'2013Figures'!$E:$E,$B$1)</f>
        <v>0</v>
      </c>
      <c r="F52" s="9">
        <f>SUMIFS('2013Figures'!$J:$J,'2013Figures'!$C:$C,$A52,'2013Figures'!$H:$H,$B52,'2013Figures'!$I:$I,$C52,'2013Figures'!$B:$B,"BrokerToCy",'2013Figures'!$G:$G,"P1",'2013Figures'!$E:$E,$B$1)</f>
        <v>0</v>
      </c>
      <c r="G52" s="9">
        <f>SUMIFS('2013Figures'!$J:$J,'2013Figures'!$C:$C,$A52,'2013Figures'!$H:$H,$B52,'2013Figures'!$I:$I,$C52,'2013Figures'!$B:$B,"CyToBroker",'2013Figures'!$G:$G,"E1",'2013Figures'!$E:$E,$B$1)</f>
        <v>0</v>
      </c>
      <c r="H52" s="9">
        <f>SUMIFS('2013Figures'!$J:$J,'2013Figures'!$C:$C,$A52,'2013Figures'!$H:$H,$B52,'2013Figures'!$I:$I,$C52,'2013Figures'!$B:$B,"CyToBroker",'2013Figures'!$G:$G,"P1",'2013Figures'!$E:$E,$B$1)</f>
        <v>0</v>
      </c>
      <c r="J52" s="8">
        <v>201101</v>
      </c>
      <c r="L52" s="42">
        <f>SUMIFS('2012Figures'!$J:$J,'2012Figures'!$C:$C,$A52,'2012Figures'!$H:$H,$B52,'2012Figures'!$I:$I,$C52,'2012Figures'!$E:$E,$B$1)</f>
        <v>0</v>
      </c>
      <c r="M52" s="52">
        <f>SUMIFS('2012Figures'!$J:$J,'2012Figures'!$C:$C,$A52,'2012Figures'!$H:$H,$B52,'2012Figures'!$I:$I,$C52,'2012Figures'!$B:$B,"BrokerToCy",'2012Figures'!$G:$G,"E1",'2012Figures'!$E:$E,$B$1)</f>
        <v>0</v>
      </c>
      <c r="N52" s="52">
        <f>SUMIFS('2012Figures'!$J:$J,'2012Figures'!$C:$C,$A52,'2012Figures'!$H:$H,$B52,'2012Figures'!$I:$I,$C52,'2012Figures'!$B:$B,"BrokerToCy",'2012Figures'!$G:$G,"P1",'2012Figures'!$E:$E,$B$1)</f>
        <v>0</v>
      </c>
      <c r="O52" s="52">
        <f>SUMIFS('2012Figures'!$J:$J,'2012Figures'!$C:$C,$A52,'2012Figures'!$H:$H,$B52,'2012Figures'!$I:$I,$C52,'2012Figures'!$B:$B,"CyToBroker",'2012Figures'!$G:$G,"E1",'2012Figures'!$E:$E,$B$1)</f>
        <v>0</v>
      </c>
      <c r="P52" s="52">
        <f>SUMIFS('2012Figures'!$J:$J,'2012Figures'!$C:$C,$A52,'2012Figures'!$H:$H,$B52,'2012Figures'!$I:$I,$C52,'2012Figures'!$B:$B,"CyToBroker",'2012Figures'!$G:$G,"P1",'2012Figures'!$E:$E,$B$1)</f>
        <v>0</v>
      </c>
      <c r="R52" s="46" t="str">
        <f t="shared" si="15"/>
        <v/>
      </c>
      <c r="S52" s="46" t="str">
        <f t="shared" si="15"/>
        <v/>
      </c>
      <c r="T52" s="46" t="str">
        <f t="shared" si="15"/>
        <v/>
      </c>
      <c r="U52" s="46" t="str">
        <f t="shared" si="15"/>
        <v/>
      </c>
      <c r="V52" s="46" t="str">
        <f t="shared" si="15"/>
        <v/>
      </c>
    </row>
    <row r="53" spans="1:22" x14ac:dyDescent="0.2">
      <c r="A53" s="1">
        <v>103</v>
      </c>
      <c r="B53" s="1" t="s">
        <v>55</v>
      </c>
      <c r="C53" s="8">
        <v>5</v>
      </c>
      <c r="D53" s="29">
        <f>SUMIFS('2013Figures'!$J:$J,'2013Figures'!$C:$C,$A53,'2013Figures'!$H:$H,$B53,'2013Figures'!$I:$I,$C53,'2013Figures'!$E:$E,$B$1)</f>
        <v>0</v>
      </c>
      <c r="E53" s="9">
        <f>SUMIFS('2013Figures'!$J:$J,'2013Figures'!$C:$C,$A53,'2013Figures'!$H:$H,$B53,'2013Figures'!$I:$I,$C53,'2013Figures'!$B:$B,"BrokerToCy",'2013Figures'!$G:$G,"E1",'2013Figures'!$E:$E,$B$1)</f>
        <v>0</v>
      </c>
      <c r="F53" s="9">
        <f>SUMIFS('2013Figures'!$J:$J,'2013Figures'!$C:$C,$A53,'2013Figures'!$H:$H,$B53,'2013Figures'!$I:$I,$C53,'2013Figures'!$B:$B,"BrokerToCy",'2013Figures'!$G:$G,"P1",'2013Figures'!$E:$E,$B$1)</f>
        <v>0</v>
      </c>
      <c r="G53" s="9">
        <f>SUMIFS('2013Figures'!$J:$J,'2013Figures'!$C:$C,$A53,'2013Figures'!$H:$H,$B53,'2013Figures'!$I:$I,$C53,'2013Figures'!$B:$B,"CyToBroker",'2013Figures'!$G:$G,"E1",'2013Figures'!$E:$E,$B$1)</f>
        <v>0</v>
      </c>
      <c r="H53" s="9">
        <f>SUMIFS('2013Figures'!$J:$J,'2013Figures'!$C:$C,$A53,'2013Figures'!$H:$H,$B53,'2013Figures'!$I:$I,$C53,'2013Figures'!$B:$B,"CyToBroker",'2013Figures'!$G:$G,"P1",'2013Figures'!$E:$E,$B$1)</f>
        <v>0</v>
      </c>
      <c r="J53" s="8">
        <v>201001</v>
      </c>
      <c r="L53" s="42">
        <f>SUMIFS('2012Figures'!$J:$J,'2012Figures'!$C:$C,$A53,'2012Figures'!$H:$H,$B53,'2012Figures'!$I:$I,$C53,'2012Figures'!$E:$E,$B$1)</f>
        <v>0</v>
      </c>
      <c r="M53" s="52">
        <f>SUMIFS('2012Figures'!$J:$J,'2012Figures'!$C:$C,$A53,'2012Figures'!$H:$H,$B53,'2012Figures'!$I:$I,$C53,'2012Figures'!$B:$B,"BrokerToCy",'2012Figures'!$G:$G,"E1",'2012Figures'!$E:$E,$B$1)</f>
        <v>0</v>
      </c>
      <c r="N53" s="52">
        <f>SUMIFS('2012Figures'!$J:$J,'2012Figures'!$C:$C,$A53,'2012Figures'!$H:$H,$B53,'2012Figures'!$I:$I,$C53,'2012Figures'!$B:$B,"BrokerToCy",'2012Figures'!$G:$G,"P1",'2012Figures'!$E:$E,$B$1)</f>
        <v>0</v>
      </c>
      <c r="O53" s="52">
        <f>SUMIFS('2012Figures'!$J:$J,'2012Figures'!$C:$C,$A53,'2012Figures'!$H:$H,$B53,'2012Figures'!$I:$I,$C53,'2012Figures'!$B:$B,"CyToBroker",'2012Figures'!$G:$G,"E1",'2012Figures'!$E:$E,$B$1)</f>
        <v>0</v>
      </c>
      <c r="P53" s="52">
        <f>SUMIFS('2012Figures'!$J:$J,'2012Figures'!$C:$C,$A53,'2012Figures'!$H:$H,$B53,'2012Figures'!$I:$I,$C53,'2012Figures'!$B:$B,"CyToBroker",'2012Figures'!$G:$G,"P1",'2012Figures'!$E:$E,$B$1)</f>
        <v>0</v>
      </c>
      <c r="R53" s="46" t="str">
        <f t="shared" si="15"/>
        <v/>
      </c>
      <c r="S53" s="46" t="str">
        <f t="shared" si="15"/>
        <v/>
      </c>
      <c r="T53" s="46" t="str">
        <f t="shared" si="15"/>
        <v/>
      </c>
      <c r="U53" s="46" t="str">
        <f t="shared" si="15"/>
        <v/>
      </c>
      <c r="V53" s="46" t="str">
        <f t="shared" si="15"/>
        <v/>
      </c>
    </row>
    <row r="54" spans="1:22" x14ac:dyDescent="0.2">
      <c r="A54" s="1">
        <v>103</v>
      </c>
      <c r="B54" s="1" t="s">
        <v>55</v>
      </c>
      <c r="C54" s="8">
        <v>4</v>
      </c>
      <c r="D54" s="29">
        <f>SUMIFS('2013Figures'!$J:$J,'2013Figures'!$C:$C,$A54,'2013Figures'!$H:$H,$B54,'2013Figures'!$I:$I,$C54,'2013Figures'!$E:$E,$B$1)</f>
        <v>8</v>
      </c>
      <c r="E54" s="9">
        <f>SUMIFS('2013Figures'!$J:$J,'2013Figures'!$C:$C,$A54,'2013Figures'!$H:$H,$B54,'2013Figures'!$I:$I,$C54,'2013Figures'!$B:$B,"BrokerToCy",'2013Figures'!$G:$G,"E1",'2013Figures'!$E:$E,$B$1)</f>
        <v>0</v>
      </c>
      <c r="F54" s="9">
        <f>SUMIFS('2013Figures'!$J:$J,'2013Figures'!$C:$C,$A54,'2013Figures'!$H:$H,$B54,'2013Figures'!$I:$I,$C54,'2013Figures'!$B:$B,"BrokerToCy",'2013Figures'!$G:$G,"P1",'2013Figures'!$E:$E,$B$1)</f>
        <v>0</v>
      </c>
      <c r="G54" s="9">
        <f>SUMIFS('2013Figures'!$J:$J,'2013Figures'!$C:$C,$A54,'2013Figures'!$H:$H,$B54,'2013Figures'!$I:$I,$C54,'2013Figures'!$B:$B,"CyToBroker",'2013Figures'!$G:$G,"E1",'2013Figures'!$E:$E,$B$1)</f>
        <v>8</v>
      </c>
      <c r="H54" s="9">
        <f>SUMIFS('2013Figures'!$J:$J,'2013Figures'!$C:$C,$A54,'2013Figures'!$H:$H,$B54,'2013Figures'!$I:$I,$C54,'2013Figures'!$B:$B,"CyToBroker",'2013Figures'!$G:$G,"P1",'2013Figures'!$E:$E,$B$1)</f>
        <v>0</v>
      </c>
      <c r="J54" s="8">
        <v>200901</v>
      </c>
      <c r="L54" s="42">
        <f>SUMIFS('2012Figures'!$J:$J,'2012Figures'!$C:$C,$A54,'2012Figures'!$H:$H,$B54,'2012Figures'!$I:$I,$C54,'2012Figures'!$E:$E,$B$1)</f>
        <v>0</v>
      </c>
      <c r="M54" s="52">
        <f>SUMIFS('2012Figures'!$J:$J,'2012Figures'!$C:$C,$A54,'2012Figures'!$H:$H,$B54,'2012Figures'!$I:$I,$C54,'2012Figures'!$B:$B,"BrokerToCy",'2012Figures'!$G:$G,"E1",'2012Figures'!$E:$E,$B$1)</f>
        <v>0</v>
      </c>
      <c r="N54" s="52">
        <f>SUMIFS('2012Figures'!$J:$J,'2012Figures'!$C:$C,$A54,'2012Figures'!$H:$H,$B54,'2012Figures'!$I:$I,$C54,'2012Figures'!$B:$B,"BrokerToCy",'2012Figures'!$G:$G,"P1",'2012Figures'!$E:$E,$B$1)</f>
        <v>0</v>
      </c>
      <c r="O54" s="52">
        <f>SUMIFS('2012Figures'!$J:$J,'2012Figures'!$C:$C,$A54,'2012Figures'!$H:$H,$B54,'2012Figures'!$I:$I,$C54,'2012Figures'!$B:$B,"CyToBroker",'2012Figures'!$G:$G,"E1",'2012Figures'!$E:$E,$B$1)</f>
        <v>0</v>
      </c>
      <c r="P54" s="52">
        <f>SUMIFS('2012Figures'!$J:$J,'2012Figures'!$C:$C,$A54,'2012Figures'!$H:$H,$B54,'2012Figures'!$I:$I,$C54,'2012Figures'!$B:$B,"CyToBroker",'2012Figures'!$G:$G,"P1",'2012Figures'!$E:$E,$B$1)</f>
        <v>0</v>
      </c>
      <c r="R54" s="46" t="str">
        <f t="shared" si="15"/>
        <v/>
      </c>
      <c r="S54" s="46" t="str">
        <f t="shared" si="15"/>
        <v/>
      </c>
      <c r="T54" s="46" t="str">
        <f t="shared" si="15"/>
        <v/>
      </c>
      <c r="U54" s="46" t="str">
        <f t="shared" si="15"/>
        <v/>
      </c>
      <c r="V54" s="46" t="str">
        <f t="shared" si="15"/>
        <v/>
      </c>
    </row>
    <row r="55" spans="1:22" x14ac:dyDescent="0.2">
      <c r="A55" s="1">
        <v>103</v>
      </c>
      <c r="B55" s="1" t="s">
        <v>55</v>
      </c>
      <c r="C55" s="8">
        <v>3</v>
      </c>
      <c r="D55" s="29">
        <f>SUMIFS('2013Figures'!$J:$J,'2013Figures'!$C:$C,$A55,'2013Figures'!$H:$H,$B55,'2013Figures'!$I:$I,$C55,'2013Figures'!$E:$E,$B$1)</f>
        <v>0</v>
      </c>
      <c r="E55" s="9">
        <f>SUMIFS('2013Figures'!$J:$J,'2013Figures'!$C:$C,$A55,'2013Figures'!$H:$H,$B55,'2013Figures'!$I:$I,$C55,'2013Figures'!$B:$B,"BrokerToCy",'2013Figures'!$G:$G,"E1",'2013Figures'!$E:$E,$B$1)</f>
        <v>0</v>
      </c>
      <c r="F55" s="9">
        <f>SUMIFS('2013Figures'!$J:$J,'2013Figures'!$C:$C,$A55,'2013Figures'!$H:$H,$B55,'2013Figures'!$I:$I,$C55,'2013Figures'!$B:$B,"BrokerToCy",'2013Figures'!$G:$G,"P1",'2013Figures'!$E:$E,$B$1)</f>
        <v>0</v>
      </c>
      <c r="G55" s="9">
        <f>SUMIFS('2013Figures'!$J:$J,'2013Figures'!$C:$C,$A55,'2013Figures'!$H:$H,$B55,'2013Figures'!$I:$I,$C55,'2013Figures'!$B:$B,"CyToBroker",'2013Figures'!$G:$G,"E1",'2013Figures'!$E:$E,$B$1)</f>
        <v>0</v>
      </c>
      <c r="H55" s="9">
        <f>SUMIFS('2013Figures'!$J:$J,'2013Figures'!$C:$C,$A55,'2013Figures'!$H:$H,$B55,'2013Figures'!$I:$I,$C55,'2013Figures'!$B:$B,"CyToBroker",'2013Figures'!$G:$G,"P1",'2013Figures'!$E:$E,$B$1)</f>
        <v>0</v>
      </c>
      <c r="J55" s="8">
        <v>200801</v>
      </c>
      <c r="L55" s="42">
        <f>SUMIFS('2012Figures'!$J:$J,'2012Figures'!$C:$C,$A55,'2012Figures'!$H:$H,$B55,'2012Figures'!$I:$I,$C55,'2012Figures'!$E:$E,$B$1)</f>
        <v>0</v>
      </c>
      <c r="M55" s="52">
        <f>SUMIFS('2012Figures'!$J:$J,'2012Figures'!$C:$C,$A55,'2012Figures'!$H:$H,$B55,'2012Figures'!$I:$I,$C55,'2012Figures'!$B:$B,"BrokerToCy",'2012Figures'!$G:$G,"E1",'2012Figures'!$E:$E,$B$1)</f>
        <v>0</v>
      </c>
      <c r="N55" s="52">
        <f>SUMIFS('2012Figures'!$J:$J,'2012Figures'!$C:$C,$A55,'2012Figures'!$H:$H,$B55,'2012Figures'!$I:$I,$C55,'2012Figures'!$B:$B,"BrokerToCy",'2012Figures'!$G:$G,"P1",'2012Figures'!$E:$E,$B$1)</f>
        <v>0</v>
      </c>
      <c r="O55" s="52">
        <f>SUMIFS('2012Figures'!$J:$J,'2012Figures'!$C:$C,$A55,'2012Figures'!$H:$H,$B55,'2012Figures'!$I:$I,$C55,'2012Figures'!$B:$B,"CyToBroker",'2012Figures'!$G:$G,"E1",'2012Figures'!$E:$E,$B$1)</f>
        <v>0</v>
      </c>
      <c r="P55" s="52">
        <f>SUMIFS('2012Figures'!$J:$J,'2012Figures'!$C:$C,$A55,'2012Figures'!$H:$H,$B55,'2012Figures'!$I:$I,$C55,'2012Figures'!$B:$B,"CyToBroker",'2012Figures'!$G:$G,"P1",'2012Figures'!$E:$E,$B$1)</f>
        <v>0</v>
      </c>
      <c r="R55" s="46" t="str">
        <f t="shared" si="15"/>
        <v/>
      </c>
      <c r="S55" s="46" t="str">
        <f t="shared" si="15"/>
        <v/>
      </c>
      <c r="T55" s="46" t="str">
        <f t="shared" si="15"/>
        <v/>
      </c>
      <c r="U55" s="46" t="str">
        <f t="shared" si="15"/>
        <v/>
      </c>
      <c r="V55" s="46" t="str">
        <f t="shared" si="15"/>
        <v/>
      </c>
    </row>
    <row r="56" spans="1:22" x14ac:dyDescent="0.2">
      <c r="A56" s="1">
        <v>103</v>
      </c>
      <c r="B56" s="1" t="s">
        <v>55</v>
      </c>
      <c r="C56" s="8">
        <v>2</v>
      </c>
      <c r="D56" s="29">
        <f>SUMIFS('2013Figures'!$J:$J,'2013Figures'!$C:$C,$A56,'2013Figures'!$H:$H,$B56,'2013Figures'!$I:$I,$C56,'2013Figures'!$E:$E,$B$1)</f>
        <v>0</v>
      </c>
      <c r="E56" s="9">
        <f>SUMIFS('2013Figures'!$J:$J,'2013Figures'!$C:$C,$A56,'2013Figures'!$H:$H,$B56,'2013Figures'!$I:$I,$C56,'2013Figures'!$B:$B,"BrokerToCy",'2013Figures'!$G:$G,"E1",'2013Figures'!$E:$E,$B$1)</f>
        <v>0</v>
      </c>
      <c r="F56" s="9">
        <f>SUMIFS('2013Figures'!$J:$J,'2013Figures'!$C:$C,$A56,'2013Figures'!$H:$H,$B56,'2013Figures'!$I:$I,$C56,'2013Figures'!$B:$B,"BrokerToCy",'2013Figures'!$G:$G,"P1",'2013Figures'!$E:$E,$B$1)</f>
        <v>0</v>
      </c>
      <c r="G56" s="9">
        <f>SUMIFS('2013Figures'!$J:$J,'2013Figures'!$C:$C,$A56,'2013Figures'!$H:$H,$B56,'2013Figures'!$I:$I,$C56,'2013Figures'!$B:$B,"CyToBroker",'2013Figures'!$G:$G,"E1",'2013Figures'!$E:$E,$B$1)</f>
        <v>0</v>
      </c>
      <c r="H56" s="9">
        <f>SUMIFS('2013Figures'!$J:$J,'2013Figures'!$C:$C,$A56,'2013Figures'!$H:$H,$B56,'2013Figures'!$I:$I,$C56,'2013Figures'!$B:$B,"CyToBroker",'2013Figures'!$G:$G,"P1",'2013Figures'!$E:$E,$B$1)</f>
        <v>0</v>
      </c>
      <c r="J56" s="8">
        <v>200701</v>
      </c>
      <c r="L56" s="42">
        <f>SUMIFS('2012Figures'!$J:$J,'2012Figures'!$C:$C,$A56,'2012Figures'!$H:$H,$B56,'2012Figures'!$I:$I,$C56,'2012Figures'!$E:$E,$B$1)</f>
        <v>0</v>
      </c>
      <c r="M56" s="52">
        <f>SUMIFS('2012Figures'!$J:$J,'2012Figures'!$C:$C,$A56,'2012Figures'!$H:$H,$B56,'2012Figures'!$I:$I,$C56,'2012Figures'!$B:$B,"BrokerToCy",'2012Figures'!$G:$G,"E1",'2012Figures'!$E:$E,$B$1)</f>
        <v>0</v>
      </c>
      <c r="N56" s="52">
        <f>SUMIFS('2012Figures'!$J:$J,'2012Figures'!$C:$C,$A56,'2012Figures'!$H:$H,$B56,'2012Figures'!$I:$I,$C56,'2012Figures'!$B:$B,"BrokerToCy",'2012Figures'!$G:$G,"P1",'2012Figures'!$E:$E,$B$1)</f>
        <v>0</v>
      </c>
      <c r="O56" s="52">
        <f>SUMIFS('2012Figures'!$J:$J,'2012Figures'!$C:$C,$A56,'2012Figures'!$H:$H,$B56,'2012Figures'!$I:$I,$C56,'2012Figures'!$B:$B,"CyToBroker",'2012Figures'!$G:$G,"E1",'2012Figures'!$E:$E,$B$1)</f>
        <v>0</v>
      </c>
      <c r="P56" s="52">
        <f>SUMIFS('2012Figures'!$J:$J,'2012Figures'!$C:$C,$A56,'2012Figures'!$H:$H,$B56,'2012Figures'!$I:$I,$C56,'2012Figures'!$B:$B,"CyToBroker",'2012Figures'!$G:$G,"P1",'2012Figures'!$E:$E,$B$1)</f>
        <v>0</v>
      </c>
      <c r="R56" s="46" t="str">
        <f t="shared" si="15"/>
        <v/>
      </c>
      <c r="S56" s="46" t="str">
        <f t="shared" si="15"/>
        <v/>
      </c>
      <c r="T56" s="46" t="str">
        <f t="shared" si="15"/>
        <v/>
      </c>
      <c r="U56" s="46" t="str">
        <f t="shared" si="15"/>
        <v/>
      </c>
      <c r="V56" s="46" t="str">
        <f t="shared" si="15"/>
        <v/>
      </c>
    </row>
    <row r="57" spans="1:22" x14ac:dyDescent="0.2">
      <c r="A57" s="1">
        <v>103</v>
      </c>
      <c r="B57" s="1" t="s">
        <v>55</v>
      </c>
      <c r="C57" s="8">
        <v>1</v>
      </c>
      <c r="D57" s="29">
        <f>SUMIFS('2013Figures'!$J:$J,'2013Figures'!$C:$C,$A57,'2013Figures'!$H:$H,$B57,'2013Figures'!$I:$I,$C57,'2013Figures'!$E:$E,$B$1)</f>
        <v>0</v>
      </c>
      <c r="E57" s="9">
        <f>SUMIFS('2013Figures'!$J:$J,'2013Figures'!$C:$C,$A57,'2013Figures'!$H:$H,$B57,'2013Figures'!$I:$I,$C57,'2013Figures'!$B:$B,"BrokerToCy",'2013Figures'!$G:$G,"E1",'2013Figures'!$E:$E,$B$1)</f>
        <v>0</v>
      </c>
      <c r="F57" s="9">
        <f>SUMIFS('2013Figures'!$J:$J,'2013Figures'!$C:$C,$A57,'2013Figures'!$H:$H,$B57,'2013Figures'!$I:$I,$C57,'2013Figures'!$B:$B,"BrokerToCy",'2013Figures'!$G:$G,"P1",'2013Figures'!$E:$E,$B$1)</f>
        <v>0</v>
      </c>
      <c r="G57" s="9">
        <f>SUMIFS('2013Figures'!$J:$J,'2013Figures'!$C:$C,$A57,'2013Figures'!$H:$H,$B57,'2013Figures'!$I:$I,$C57,'2013Figures'!$B:$B,"CyToBroker",'2013Figures'!$G:$G,"E1",'2013Figures'!$E:$E,$B$1)</f>
        <v>0</v>
      </c>
      <c r="H57" s="9">
        <f>SUMIFS('2013Figures'!$J:$J,'2013Figures'!$C:$C,$A57,'2013Figures'!$H:$H,$B57,'2013Figures'!$I:$I,$C57,'2013Figures'!$B:$B,"CyToBroker",'2013Figures'!$G:$G,"P1",'2013Figures'!$E:$E,$B$1)</f>
        <v>0</v>
      </c>
      <c r="J57" s="8">
        <v>200601</v>
      </c>
      <c r="L57" s="42">
        <f>SUMIFS('2012Figures'!$J:$J,'2012Figures'!$C:$C,$A57,'2012Figures'!$H:$H,$B57,'2012Figures'!$I:$I,$C57,'2012Figures'!$E:$E,$B$1)</f>
        <v>0</v>
      </c>
      <c r="M57" s="52">
        <f>SUMIFS('2012Figures'!$J:$J,'2012Figures'!$C:$C,$A57,'2012Figures'!$H:$H,$B57,'2012Figures'!$I:$I,$C57,'2012Figures'!$B:$B,"BrokerToCy",'2012Figures'!$G:$G,"E1",'2012Figures'!$E:$E,$B$1)</f>
        <v>0</v>
      </c>
      <c r="N57" s="52">
        <f>SUMIFS('2012Figures'!$J:$J,'2012Figures'!$C:$C,$A57,'2012Figures'!$H:$H,$B57,'2012Figures'!$I:$I,$C57,'2012Figures'!$B:$B,"BrokerToCy",'2012Figures'!$G:$G,"P1",'2012Figures'!$E:$E,$B$1)</f>
        <v>0</v>
      </c>
      <c r="O57" s="52">
        <f>SUMIFS('2012Figures'!$J:$J,'2012Figures'!$C:$C,$A57,'2012Figures'!$H:$H,$B57,'2012Figures'!$I:$I,$C57,'2012Figures'!$B:$B,"CyToBroker",'2012Figures'!$G:$G,"E1",'2012Figures'!$E:$E,$B$1)</f>
        <v>0</v>
      </c>
      <c r="P57" s="52">
        <f>SUMIFS('2012Figures'!$J:$J,'2012Figures'!$C:$C,$A57,'2012Figures'!$H:$H,$B57,'2012Figures'!$I:$I,$C57,'2012Figures'!$B:$B,"CyToBroker",'2012Figures'!$G:$G,"P1",'2012Figures'!$E:$E,$B$1)</f>
        <v>0</v>
      </c>
      <c r="R57" s="46" t="str">
        <f t="shared" si="15"/>
        <v/>
      </c>
      <c r="S57" s="46" t="str">
        <f t="shared" si="15"/>
        <v/>
      </c>
      <c r="T57" s="46" t="str">
        <f t="shared" si="15"/>
        <v/>
      </c>
      <c r="U57" s="46" t="str">
        <f t="shared" si="15"/>
        <v/>
      </c>
      <c r="V57" s="46" t="str">
        <f t="shared" si="15"/>
        <v/>
      </c>
    </row>
    <row r="58" spans="1:22" x14ac:dyDescent="0.2">
      <c r="A58" s="1">
        <v>103</v>
      </c>
      <c r="B58" s="1" t="s">
        <v>55</v>
      </c>
      <c r="D58" s="29">
        <f>SUMIFS('2013Figures'!$J:$J,'2013Figures'!$C:$C,$A58,'2013Figures'!$I:$I,"",'2013Figures'!$E:$E,$B$1)</f>
        <v>4</v>
      </c>
      <c r="E58" s="9">
        <f>SUMIFS('2013Figures'!$J:$J,'2013Figures'!$C:$C,$A58,'2013Figures'!$I:$I,"",'2013Figures'!$B:$B,"BrokerToCy",'2013Figures'!$G:$G,"E1",'2013Figures'!$E:$E,$B$1)</f>
        <v>0</v>
      </c>
      <c r="F58" s="9">
        <f>SUMIFS('2013Figures'!$J:$J,'2013Figures'!$C:$C,$A58,'2013Figures'!$I:$I,"",'2013Figures'!$B:$B,"BrokerToCy",'2013Figures'!$G:$G,"P1",'2013Figures'!$E:$E,$B$1)</f>
        <v>0</v>
      </c>
      <c r="G58" s="9">
        <f>SUMIFS('2013Figures'!$J:$J,'2013Figures'!$C:$C,$A58,'2013Figures'!$I:$I,"",'2013Figures'!$B:$B,"CyToBroker",'2013Figures'!$G:$G,"E1",'2013Figures'!$E:$E,$B$1)</f>
        <v>4</v>
      </c>
      <c r="H58" s="9">
        <f>SUMIFS('2013Figures'!$J:$J,'2013Figures'!$C:$C,$A58,'2013Figures'!$I:$I,"",'2013Figures'!$B:$B,"CyToBroker",'2013Figures'!$G:$G,"P1",'2013Figures'!$E:$E,$B$1)</f>
        <v>0</v>
      </c>
      <c r="J58" s="8" t="s">
        <v>131</v>
      </c>
      <c r="L58" s="42">
        <f>SUMIFS('2012Figures'!$J:$J,'2012Figures'!$C:$C,$A58,'2012Figures'!$I:$I,"",'2012Figures'!$E:$E,$B$1)</f>
        <v>4</v>
      </c>
      <c r="M58" s="52">
        <f>SUMIFS('2012Figures'!$J:$J,'2012Figures'!$C:$C,$A58,'2012Figures'!$I:$I,"",'2012Figures'!$B:$B,"BrokerToCy",'2012Figures'!$G:$G,"E1",'2012Figures'!$E:$E,$B$1)</f>
        <v>0</v>
      </c>
      <c r="N58" s="52">
        <f>SUMIFS('2012Figures'!$J:$J,'2012Figures'!$C:$C,$A58,'2012Figures'!$I:$I,"",'2012Figures'!$B:$B,"BrokerToCy",'2012Figures'!$G:$G,"P1",'2012Figures'!$E:$E,$B$1)</f>
        <v>0</v>
      </c>
      <c r="O58" s="52">
        <f>SUMIFS('2012Figures'!$J:$J,'2012Figures'!$C:$C,$A58,'2012Figures'!$I:$I,"",'2012Figures'!$B:$B,"CyToBroker",'2012Figures'!$G:$G,"E1",'2012Figures'!$E:$E,$B$1)</f>
        <v>4</v>
      </c>
      <c r="P58" s="52">
        <f>SUMIFS('2012Figures'!$J:$J,'2012Figures'!$C:$C,$A58,'2012Figures'!$I:$I,"",'2012Figures'!$B:$B,"CyToBroker",'2012Figures'!$G:$G,"P1",'2012Figures'!$E:$E,$B$1)</f>
        <v>0</v>
      </c>
      <c r="R58" s="46">
        <f t="shared" si="15"/>
        <v>0</v>
      </c>
      <c r="S58" s="46" t="str">
        <f t="shared" si="15"/>
        <v/>
      </c>
      <c r="T58" s="46" t="str">
        <f t="shared" si="15"/>
        <v/>
      </c>
      <c r="U58" s="46">
        <f t="shared" si="15"/>
        <v>0</v>
      </c>
      <c r="V58" s="46" t="str">
        <f t="shared" si="15"/>
        <v/>
      </c>
    </row>
    <row r="59" spans="1:22" x14ac:dyDescent="0.2">
      <c r="A59" s="21"/>
      <c r="B59" s="21" t="s">
        <v>92</v>
      </c>
      <c r="C59" s="22"/>
      <c r="D59" s="23">
        <f>SUM(E59:H59)</f>
        <v>12</v>
      </c>
      <c r="E59" s="23">
        <f t="shared" ref="E59:H59" si="16">SUM(E46:E58)</f>
        <v>0</v>
      </c>
      <c r="F59" s="23">
        <f t="shared" si="16"/>
        <v>0</v>
      </c>
      <c r="G59" s="23">
        <f t="shared" si="16"/>
        <v>12</v>
      </c>
      <c r="H59" s="23">
        <f t="shared" si="16"/>
        <v>0</v>
      </c>
      <c r="I59" s="21"/>
      <c r="J59" s="22"/>
      <c r="K59" s="21"/>
      <c r="L59" s="43">
        <f>SUM(M59:P59)</f>
        <v>4</v>
      </c>
      <c r="M59" s="43">
        <f t="shared" ref="M59:P59" si="17">SUM(M46:M58)</f>
        <v>0</v>
      </c>
      <c r="N59" s="43">
        <f t="shared" si="17"/>
        <v>0</v>
      </c>
      <c r="O59" s="43">
        <f t="shared" si="17"/>
        <v>4</v>
      </c>
      <c r="P59" s="43">
        <f t="shared" si="17"/>
        <v>0</v>
      </c>
      <c r="Q59" s="21"/>
      <c r="R59" s="21"/>
      <c r="S59" s="21"/>
      <c r="T59" s="21"/>
      <c r="U59" s="21"/>
      <c r="V59" s="21"/>
    </row>
    <row r="60" spans="1:22" x14ac:dyDescent="0.2">
      <c r="A60" s="28">
        <v>104</v>
      </c>
      <c r="B60" s="28" t="s">
        <v>93</v>
      </c>
      <c r="C60" s="17" t="s">
        <v>88</v>
      </c>
      <c r="D60" s="18">
        <f>SUMIFS('2013Figures'!$J:$J,'2013Figures'!$C:$C,$A60,'2013Figures'!$E:$E,$B$1)</f>
        <v>41</v>
      </c>
      <c r="E60" s="18">
        <f>SUMIFS('2013Figures'!$J:$J,'2013Figures'!$C:$C,$A60,'2013Figures'!$B:$B,"BrokerToCy",'2013Figures'!$G:$G,"E1",'2013Figures'!$E:$E,$B$1)</f>
        <v>0</v>
      </c>
      <c r="F60" s="18">
        <f>SUMIFS('2013Figures'!$J:$J,'2013Figures'!$C:$C,$A60,'2013Figures'!$B:$B,"BrokerToCy",'2013Figures'!$G:$G,"P1",'2013Figures'!$E:$E,$B$1)</f>
        <v>0</v>
      </c>
      <c r="G60" s="18">
        <f>SUMIFS('2013Figures'!$J:$J,'2013Figures'!$C:$C,$A60,'2013Figures'!$B:$B,"CyToBroker",'2013Figures'!$G:$G,"E1",'2013Figures'!$E:$E,$B$1)</f>
        <v>41</v>
      </c>
      <c r="H60" s="18">
        <f>SUMIFS('2013Figures'!$J:$J,'2013Figures'!$C:$C,$A60,'2013Figures'!$B:$B,"CyToBroker",'2013Figures'!$G:$G,"P1",'2013Figures'!$E:$E,$B$1)</f>
        <v>0</v>
      </c>
      <c r="I60" s="28"/>
      <c r="J60" s="17"/>
      <c r="K60" s="28"/>
      <c r="L60" s="50">
        <f>SUMIFS('2012Figures'!$J:$J,'2012Figures'!$C:$C,$A60,'2012Figures'!$E:$E,$B$1)</f>
        <v>48</v>
      </c>
      <c r="M60" s="50">
        <f>SUMIFS('2012Figures'!$J:$J,'2012Figures'!$C:$C,$A60,'2012Figures'!$B:$B,"BrokerToCy",'2012Figures'!$G:$G,"E1",'2012Figures'!$E:$E,$B$1)</f>
        <v>0</v>
      </c>
      <c r="N60" s="50">
        <f>SUMIFS('2012Figures'!$J:$J,'2012Figures'!$C:$C,$A60,'2012Figures'!$B:$B,"BrokerToCy",'2012Figures'!$G:$G,"P1",'2012Figures'!$E:$E,$B$1)</f>
        <v>0</v>
      </c>
      <c r="O60" s="50">
        <f>SUMIFS('2012Figures'!$J:$J,'2012Figures'!$C:$C,$A60,'2012Figures'!$B:$B,"CyToBroker",'2012Figures'!$G:$G,"E1",'2012Figures'!$E:$E,$B$1)</f>
        <v>48</v>
      </c>
      <c r="P60" s="50">
        <f>SUMIFS('2012Figures'!$J:$J,'2012Figures'!$C:$C,$A60,'2012Figures'!$B:$B,"CyToBroker",'2012Figures'!$G:$G,"P1",'2012Figures'!$E:$E,$B$1)</f>
        <v>0</v>
      </c>
      <c r="Q60" s="28"/>
      <c r="R60" s="46">
        <f t="shared" si="15"/>
        <v>-0.15</v>
      </c>
      <c r="S60" s="46" t="str">
        <f t="shared" si="15"/>
        <v/>
      </c>
      <c r="T60" s="46" t="str">
        <f t="shared" si="15"/>
        <v/>
      </c>
      <c r="U60" s="46">
        <f t="shared" si="15"/>
        <v>-0.15</v>
      </c>
      <c r="V60" s="46" t="str">
        <f t="shared" si="15"/>
        <v/>
      </c>
    </row>
    <row r="61" spans="1:22" x14ac:dyDescent="0.2">
      <c r="A61" s="1">
        <v>104</v>
      </c>
      <c r="D61" s="29">
        <f>SUMIFS('2013Figures'!$J:$J,'2013Figures'!$C:$C,$A61,'2013Figures'!$H:$H,"",'2013Figures'!$I:$I,"",'2013Figures'!$E:$E,$B$1)</f>
        <v>26</v>
      </c>
      <c r="E61" s="9">
        <f>SUMIFS('2013Figures'!$J:$J,'2013Figures'!$C:$C,$A61,'2013Figures'!$H:$H,"",'2013Figures'!$I:$I,"",'2013Figures'!$B:$B,"BrokerToCy",'2013Figures'!$G:$G,"E1",'2013Figures'!$E:$E,$B$1)</f>
        <v>0</v>
      </c>
      <c r="F61" s="9">
        <f>SUMIFS('2013Figures'!$J:$J,'2013Figures'!$C:$C,$A61,'2013Figures'!$H:$H,"",'2013Figures'!$I:$I,"",'2013Figures'!$B:$B,"BrokerToCy",'2013Figures'!$G:$G,"P1",'2013Figures'!$E:$E,$B$1)</f>
        <v>0</v>
      </c>
      <c r="G61" s="9">
        <f>SUMIFS('2013Figures'!$J:$J,'2013Figures'!$C:$C,$A61,'2013Figures'!$H:$H,"",'2013Figures'!$I:$I,"",'2013Figures'!$B:$B,"CyToBroker",'2013Figures'!$G:$G,"E1",'2013Figures'!$E:$E,$B$1)</f>
        <v>26</v>
      </c>
      <c r="H61" s="9">
        <f>SUMIFS('2013Figures'!$J:$J,'2013Figures'!$C:$C,$A61,'2013Figures'!$H:$H,"",'2013Figures'!$I:$I,"",'2013Figures'!$B:$B,"CyToBroker",'2013Figures'!$G:$G,"P1",'2013Figures'!$E:$E,$B$1)</f>
        <v>0</v>
      </c>
      <c r="J61" s="8" t="s">
        <v>131</v>
      </c>
      <c r="L61" s="42">
        <f>SUMIFS('2012Figures'!$J:$J,'2012Figures'!$C:$C,$A61,'2012Figures'!$H:$H,"",'2012Figures'!$I:$I,"",'2012Figures'!$E:$E,$B$1)</f>
        <v>48</v>
      </c>
      <c r="M61" s="52">
        <f>SUMIFS('2012Figures'!$J:$J,'2012Figures'!$C:$C,$A61,'2012Figures'!$H:$H,"",'2012Figures'!$I:$I,"",'2012Figures'!$B:$B,"BrokerToCy",'2012Figures'!$G:$G,"E1",'2012Figures'!$E:$E,$B$1)</f>
        <v>0</v>
      </c>
      <c r="N61" s="52">
        <f>SUMIFS('2012Figures'!$J:$J,'2012Figures'!$C:$C,$A61,'2012Figures'!$H:$H,"",'2012Figures'!$I:$I,"",'2012Figures'!$B:$B,"BrokerToCy",'2012Figures'!$G:$G,"P1",'2012Figures'!$E:$E,$B$1)</f>
        <v>0</v>
      </c>
      <c r="O61" s="52">
        <f>SUMIFS('2012Figures'!$J:$J,'2012Figures'!$C:$C,$A61,'2012Figures'!$H:$H,"",'2012Figures'!$I:$I,"",'2012Figures'!$B:$B,"CyToBroker",'2012Figures'!$G:$G,"E1",'2012Figures'!$E:$E,$B$1)</f>
        <v>48</v>
      </c>
      <c r="P61" s="52">
        <f>SUMIFS('2012Figures'!$J:$J,'2012Figures'!$C:$C,$A61,'2012Figures'!$H:$H,"",'2012Figures'!$I:$I,"",'2012Figures'!$B:$B,"CyToBroker",'2012Figures'!$G:$G,"P1",'2012Figures'!$E:$E,$B$1)</f>
        <v>0</v>
      </c>
      <c r="R61" s="46">
        <f t="shared" si="15"/>
        <v>-0.46</v>
      </c>
      <c r="S61" s="46" t="str">
        <f t="shared" si="15"/>
        <v/>
      </c>
      <c r="T61" s="46" t="str">
        <f t="shared" si="15"/>
        <v/>
      </c>
      <c r="U61" s="46">
        <f t="shared" si="15"/>
        <v>-0.46</v>
      </c>
      <c r="V61" s="46" t="str">
        <f t="shared" si="15"/>
        <v/>
      </c>
    </row>
    <row r="62" spans="1:22" x14ac:dyDescent="0.2">
      <c r="A62" s="1">
        <v>104</v>
      </c>
      <c r="B62" s="1" t="s">
        <v>55</v>
      </c>
      <c r="D62" s="29">
        <f>SUMIFS('2013Figures'!$J:$J,'2013Figures'!$C:$C,$A62,'2013Figures'!$H:$H,$B62,'2013Figures'!$E:$E,$B$1)</f>
        <v>6</v>
      </c>
      <c r="E62" s="9">
        <f>SUMIFS('2013Figures'!$J:$J,'2013Figures'!$C:$C,$A62,'2013Figures'!$H:$H,$B62,'2013Figures'!$B:$B,"BrokerToCy",'2013Figures'!$G:$G,"E1",'2013Figures'!$E:$E,$B$1)</f>
        <v>0</v>
      </c>
      <c r="F62" s="9">
        <f>SUMIFS('2013Figures'!$J:$J,'2013Figures'!$C:$C,$A62,'2013Figures'!$H:$H,$B62,'2013Figures'!$B:$B,"BrokerToCy",'2013Figures'!$G:$G,"P1",'2013Figures'!$E:$E,$B$1)</f>
        <v>0</v>
      </c>
      <c r="G62" s="9">
        <f>SUMIFS('2013Figures'!$J:$J,'2013Figures'!$C:$C,$A62,'2013Figures'!$H:$H,$B62,'2013Figures'!$B:$B,"CyToBroker",'2013Figures'!$G:$G,"E1",'2013Figures'!$E:$E,$B$1)</f>
        <v>6</v>
      </c>
      <c r="H62" s="9">
        <f>SUMIFS('2013Figures'!$J:$J,'2013Figures'!$C:$C,$A62,'2013Figures'!$H:$H,$B62,'2013Figures'!$B:$B,"CyToBroker",'2013Figures'!$G:$G,"P1",'2013Figures'!$E:$E,$B$1)</f>
        <v>0</v>
      </c>
      <c r="J62" s="8" t="s">
        <v>146</v>
      </c>
      <c r="L62" s="42">
        <f>SUMIFS('2012Figures'!$J:$J,'2012Figures'!$C:$C,$A62,'2012Figures'!$H:$H,$B62,'2012Figures'!$E:$E,$B$1)</f>
        <v>0</v>
      </c>
      <c r="M62" s="52">
        <f>SUMIFS('2012Figures'!$J:$J,'2012Figures'!$C:$C,$A62,'2012Figures'!$H:$H,$B62,'2012Figures'!$B:$B,"BrokerToCy",'2012Figures'!$G:$G,"E1",'2012Figures'!$E:$E,$B$1)</f>
        <v>0</v>
      </c>
      <c r="N62" s="52">
        <f>SUMIFS('2012Figures'!$J:$J,'2012Figures'!$C:$C,$A62,'2012Figures'!$H:$H,$B62,'2012Figures'!$B:$B,"BrokerToCy",'2012Figures'!$G:$G,"P1",'2012Figures'!$E:$E,$B$1)</f>
        <v>0</v>
      </c>
      <c r="O62" s="52">
        <f>SUMIFS('2012Figures'!$J:$J,'2012Figures'!$C:$C,$A62,'2012Figures'!$H:$H,$B62,'2012Figures'!$B:$B,"CyToBroker",'2012Figures'!$G:$G,"E1",'2012Figures'!$E:$E,$B$1)</f>
        <v>0</v>
      </c>
      <c r="P62" s="52">
        <f>SUMIFS('2012Figures'!$J:$J,'2012Figures'!$C:$C,$A62,'2012Figures'!$H:$H,$B62,'2012Figures'!$B:$B,"CyToBroker",'2012Figures'!$G:$G,"P1",'2012Figures'!$E:$E,$B$1)</f>
        <v>0</v>
      </c>
      <c r="R62" s="46" t="str">
        <f t="shared" si="15"/>
        <v/>
      </c>
      <c r="S62" s="46" t="str">
        <f t="shared" si="15"/>
        <v/>
      </c>
      <c r="T62" s="46" t="str">
        <f t="shared" si="15"/>
        <v/>
      </c>
      <c r="U62" s="46" t="str">
        <f t="shared" si="15"/>
        <v/>
      </c>
      <c r="V62" s="46" t="str">
        <f t="shared" si="15"/>
        <v/>
      </c>
    </row>
    <row r="63" spans="1:22" x14ac:dyDescent="0.2">
      <c r="A63" s="1">
        <v>104</v>
      </c>
      <c r="B63" s="1" t="s">
        <v>56</v>
      </c>
      <c r="D63" s="29">
        <f>SUMIFS('2013Figures'!$J:$J,'2013Figures'!$C:$C,$A63,'2013Figures'!$H:$H,$B63,'2013Figures'!$E:$E,$B$1)</f>
        <v>9</v>
      </c>
      <c r="E63" s="9">
        <f>SUMIFS('2013Figures'!$J:$J,'2013Figures'!$C:$C,$A63,'2013Figures'!$H:$H,$B63,'2013Figures'!$B:$B,"BrokerToCy",'2013Figures'!$G:$G,"E1",'2013Figures'!$E:$E,$B$1)</f>
        <v>0</v>
      </c>
      <c r="F63" s="9">
        <f>SUMIFS('2013Figures'!$J:$J,'2013Figures'!$C:$C,$A63,'2013Figures'!$H:$H,$B63,'2013Figures'!$B:$B,"BrokerToCy",'2013Figures'!$G:$G,"P1",'2013Figures'!$E:$E,$B$1)</f>
        <v>0</v>
      </c>
      <c r="G63" s="9">
        <f>SUMIFS('2013Figures'!$J:$J,'2013Figures'!$C:$C,$A63,'2013Figures'!$H:$H,$B63,'2013Figures'!$B:$B,"CyToBroker",'2013Figures'!$G:$G,"E1",'2013Figures'!$E:$E,$B$1)</f>
        <v>9</v>
      </c>
      <c r="H63" s="9">
        <f>SUMIFS('2013Figures'!$J:$J,'2013Figures'!$C:$C,$A63,'2013Figures'!$H:$H,$B63,'2013Figures'!$B:$B,"CyToBroker",'2013Figures'!$G:$G,"P1",'2013Figures'!$E:$E,$B$1)</f>
        <v>0</v>
      </c>
      <c r="J63" s="8" t="s">
        <v>146</v>
      </c>
      <c r="L63" s="42">
        <f>SUMIFS('2012Figures'!$J:$J,'2012Figures'!$C:$C,$A63,'2012Figures'!$H:$H,$B63,'2012Figures'!$E:$E,$B$1)</f>
        <v>0</v>
      </c>
      <c r="M63" s="52">
        <f>SUMIFS('2012Figures'!$J:$J,'2012Figures'!$C:$C,$A63,'2012Figures'!$H:$H,$B63,'2012Figures'!$B:$B,"BrokerToCy",'2012Figures'!$G:$G,"E1",'2012Figures'!$E:$E,$B$1)</f>
        <v>0</v>
      </c>
      <c r="N63" s="52">
        <f>SUMIFS('2012Figures'!$J:$J,'2012Figures'!$C:$C,$A63,'2012Figures'!$H:$H,$B63,'2012Figures'!$B:$B,"BrokerToCy",'2012Figures'!$G:$G,"P1",'2012Figures'!$E:$E,$B$1)</f>
        <v>0</v>
      </c>
      <c r="O63" s="52">
        <f>SUMIFS('2012Figures'!$J:$J,'2012Figures'!$C:$C,$A63,'2012Figures'!$H:$H,$B63,'2012Figures'!$B:$B,"CyToBroker",'2012Figures'!$G:$G,"E1",'2012Figures'!$E:$E,$B$1)</f>
        <v>0</v>
      </c>
      <c r="P63" s="52">
        <f>SUMIFS('2012Figures'!$J:$J,'2012Figures'!$C:$C,$A63,'2012Figures'!$H:$H,$B63,'2012Figures'!$B:$B,"CyToBroker",'2012Figures'!$G:$G,"P1",'2012Figures'!$E:$E,$B$1)</f>
        <v>0</v>
      </c>
      <c r="R63" s="46" t="str">
        <f t="shared" si="15"/>
        <v/>
      </c>
      <c r="S63" s="46" t="str">
        <f t="shared" si="15"/>
        <v/>
      </c>
      <c r="T63" s="46" t="str">
        <f t="shared" si="15"/>
        <v/>
      </c>
      <c r="U63" s="46" t="str">
        <f t="shared" si="15"/>
        <v/>
      </c>
      <c r="V63" s="46" t="str">
        <f t="shared" si="15"/>
        <v/>
      </c>
    </row>
    <row r="64" spans="1:22" x14ac:dyDescent="0.2">
      <c r="A64" s="1">
        <v>104</v>
      </c>
      <c r="B64" s="1">
        <v>2</v>
      </c>
      <c r="D64" s="29">
        <f>SUMIFS('2013Figures'!$J:$J,'2013Figures'!$C:$C,$A64,'2013Figures'!$H:$H,$B64,'2013Figures'!$E:$E,$B$1)</f>
        <v>0</v>
      </c>
      <c r="E64" s="9">
        <f>SUMIFS('2013Figures'!$J:$J,'2013Figures'!$C:$C,$A64,'2013Figures'!$H:$H,$B64,'2013Figures'!$B:$B,"BrokerToCy",'2013Figures'!$G:$G,"E1",'2013Figures'!$E:$E,$B$1)</f>
        <v>0</v>
      </c>
      <c r="F64" s="9">
        <f>SUMIFS('2013Figures'!$J:$J,'2013Figures'!$C:$C,$A64,'2013Figures'!$H:$H,$B64,'2013Figures'!$B:$B,"BrokerToCy",'2013Figures'!$G:$G,"P1",'2013Figures'!$E:$E,$B$1)</f>
        <v>0</v>
      </c>
      <c r="G64" s="9">
        <f>SUMIFS('2013Figures'!$J:$J,'2013Figures'!$C:$C,$A64,'2013Figures'!$H:$H,$B64,'2013Figures'!$B:$B,"CyToBroker",'2013Figures'!$G:$G,"E1",'2013Figures'!$E:$E,$B$1)</f>
        <v>0</v>
      </c>
      <c r="H64" s="9">
        <f>SUMIFS('2013Figures'!$J:$J,'2013Figures'!$C:$C,$A64,'2013Figures'!$H:$H,$B64,'2013Figures'!$B:$B,"CyToBroker",'2013Figures'!$G:$G,"P1",'2013Figures'!$E:$E,$B$1)</f>
        <v>0</v>
      </c>
      <c r="J64" s="8" t="s">
        <v>146</v>
      </c>
      <c r="L64" s="42">
        <f>SUMIFS('2012Figures'!$J:$J,'2012Figures'!$C:$C,$A64,'2012Figures'!$H:$H,$B64,'2012Figures'!$E:$E,$B$1)</f>
        <v>0</v>
      </c>
      <c r="M64" s="52">
        <f>SUMIFS('2012Figures'!$J:$J,'2012Figures'!$C:$C,$A64,'2012Figures'!$H:$H,$B64,'2012Figures'!$B:$B,"BrokerToCy",'2012Figures'!$G:$G,"E1",'2012Figures'!$E:$E,$B$1)</f>
        <v>0</v>
      </c>
      <c r="N64" s="52">
        <f>SUMIFS('2012Figures'!$J:$J,'2012Figures'!$C:$C,$A64,'2012Figures'!$H:$H,$B64,'2012Figures'!$B:$B,"BrokerToCy",'2012Figures'!$G:$G,"P1",'2012Figures'!$E:$E,$B$1)</f>
        <v>0</v>
      </c>
      <c r="O64" s="52">
        <f>SUMIFS('2012Figures'!$J:$J,'2012Figures'!$C:$C,$A64,'2012Figures'!$H:$H,$B64,'2012Figures'!$B:$B,"CyToBroker",'2012Figures'!$G:$G,"E1",'2012Figures'!$E:$E,$B$1)</f>
        <v>0</v>
      </c>
      <c r="P64" s="52">
        <f>SUMIFS('2012Figures'!$J:$J,'2012Figures'!$C:$C,$A64,'2012Figures'!$H:$H,$B64,'2012Figures'!$B:$B,"CyToBroker",'2012Figures'!$G:$G,"P1",'2012Figures'!$E:$E,$B$1)</f>
        <v>0</v>
      </c>
      <c r="R64" s="46" t="str">
        <f t="shared" si="15"/>
        <v/>
      </c>
      <c r="S64" s="46" t="str">
        <f t="shared" si="15"/>
        <v/>
      </c>
      <c r="T64" s="46" t="str">
        <f t="shared" si="15"/>
        <v/>
      </c>
      <c r="U64" s="46" t="str">
        <f t="shared" si="15"/>
        <v/>
      </c>
      <c r="V64" s="46" t="str">
        <f t="shared" si="15"/>
        <v/>
      </c>
    </row>
    <row r="65" spans="1:22" x14ac:dyDescent="0.2">
      <c r="A65" s="1">
        <v>104</v>
      </c>
      <c r="B65" s="1">
        <v>3</v>
      </c>
      <c r="D65" s="29">
        <f>SUMIFS('2013Figures'!$J:$J,'2013Figures'!$C:$C,$A65,'2013Figures'!$H:$H,$B65,'2013Figures'!$E:$E,$B$1)</f>
        <v>0</v>
      </c>
      <c r="E65" s="9">
        <f>SUMIFS('2013Figures'!$J:$J,'2013Figures'!$C:$C,$A65,'2013Figures'!$H:$H,$B65,'2013Figures'!$B:$B,"BrokerToCy",'2013Figures'!$G:$G,"E1",'2013Figures'!$E:$E,$B$1)</f>
        <v>0</v>
      </c>
      <c r="F65" s="9">
        <f>SUMIFS('2013Figures'!$J:$J,'2013Figures'!$C:$C,$A65,'2013Figures'!$H:$H,$B65,'2013Figures'!$B:$B,"BrokerToCy",'2013Figures'!$G:$G,"P1",'2013Figures'!$E:$E,$B$1)</f>
        <v>0</v>
      </c>
      <c r="G65" s="9">
        <f>SUMIFS('2013Figures'!$J:$J,'2013Figures'!$C:$C,$A65,'2013Figures'!$H:$H,$B65,'2013Figures'!$B:$B,"CyToBroker",'2013Figures'!$G:$G,"E1",'2013Figures'!$E:$E,$B$1)</f>
        <v>0</v>
      </c>
      <c r="H65" s="9">
        <f>SUMIFS('2013Figures'!$J:$J,'2013Figures'!$C:$C,$A65,'2013Figures'!$H:$H,$B65,'2013Figures'!$B:$B,"CyToBroker",'2013Figures'!$G:$G,"P1",'2013Figures'!$E:$E,$B$1)</f>
        <v>0</v>
      </c>
      <c r="J65" s="8" t="s">
        <v>146</v>
      </c>
      <c r="L65" s="42">
        <f>SUMIFS('2012Figures'!$J:$J,'2012Figures'!$C:$C,$A65,'2012Figures'!$H:$H,$B65,'2012Figures'!$E:$E,$B$1)</f>
        <v>0</v>
      </c>
      <c r="M65" s="52">
        <f>SUMIFS('2012Figures'!$J:$J,'2012Figures'!$C:$C,$A65,'2012Figures'!$H:$H,$B65,'2012Figures'!$B:$B,"BrokerToCy",'2012Figures'!$G:$G,"E1",'2012Figures'!$E:$E,$B$1)</f>
        <v>0</v>
      </c>
      <c r="N65" s="52">
        <f>SUMIFS('2012Figures'!$J:$J,'2012Figures'!$C:$C,$A65,'2012Figures'!$H:$H,$B65,'2012Figures'!$B:$B,"BrokerToCy",'2012Figures'!$G:$G,"P1",'2012Figures'!$E:$E,$B$1)</f>
        <v>0</v>
      </c>
      <c r="O65" s="52">
        <f>SUMIFS('2012Figures'!$J:$J,'2012Figures'!$C:$C,$A65,'2012Figures'!$H:$H,$B65,'2012Figures'!$B:$B,"CyToBroker",'2012Figures'!$G:$G,"E1",'2012Figures'!$E:$E,$B$1)</f>
        <v>0</v>
      </c>
      <c r="P65" s="52">
        <f>SUMIFS('2012Figures'!$J:$J,'2012Figures'!$C:$C,$A65,'2012Figures'!$H:$H,$B65,'2012Figures'!$B:$B,"CyToBroker",'2012Figures'!$G:$G,"P1",'2012Figures'!$E:$E,$B$1)</f>
        <v>0</v>
      </c>
      <c r="R65" s="46" t="str">
        <f t="shared" si="15"/>
        <v/>
      </c>
      <c r="S65" s="46" t="str">
        <f t="shared" si="15"/>
        <v/>
      </c>
      <c r="T65" s="46" t="str">
        <f t="shared" si="15"/>
        <v/>
      </c>
      <c r="U65" s="46" t="str">
        <f t="shared" si="15"/>
        <v/>
      </c>
      <c r="V65" s="46" t="str">
        <f t="shared" si="15"/>
        <v/>
      </c>
    </row>
    <row r="66" spans="1:22" x14ac:dyDescent="0.2">
      <c r="A66" s="1">
        <v>104</v>
      </c>
      <c r="B66" s="1">
        <v>4</v>
      </c>
      <c r="D66" s="29">
        <f>SUMIFS('2013Figures'!$J:$J,'2013Figures'!$C:$C,$A66,'2013Figures'!$H:$H,$B66,'2013Figures'!$E:$E,$B$1)</f>
        <v>0</v>
      </c>
      <c r="E66" s="9">
        <f>SUMIFS('2013Figures'!$J:$J,'2013Figures'!$C:$C,$A66,'2013Figures'!$H:$H,$B66,'2013Figures'!$B:$B,"BrokerToCy",'2013Figures'!$G:$G,"E1",'2013Figures'!$E:$E,$B$1)</f>
        <v>0</v>
      </c>
      <c r="F66" s="9">
        <f>SUMIFS('2013Figures'!$J:$J,'2013Figures'!$C:$C,$A66,'2013Figures'!$H:$H,$B66,'2013Figures'!$B:$B,"BrokerToCy",'2013Figures'!$G:$G,"P1",'2013Figures'!$E:$E,$B$1)</f>
        <v>0</v>
      </c>
      <c r="G66" s="9">
        <f>SUMIFS('2013Figures'!$J:$J,'2013Figures'!$C:$C,$A66,'2013Figures'!$H:$H,$B66,'2013Figures'!$B:$B,"CyToBroker",'2013Figures'!$G:$G,"E1",'2013Figures'!$E:$E,$B$1)</f>
        <v>0</v>
      </c>
      <c r="H66" s="9">
        <f>SUMIFS('2013Figures'!$J:$J,'2013Figures'!$C:$C,$A66,'2013Figures'!$H:$H,$B66,'2013Figures'!$B:$B,"CyToBroker",'2013Figures'!$G:$G,"P1",'2013Figures'!$E:$E,$B$1)</f>
        <v>0</v>
      </c>
      <c r="J66" s="8" t="s">
        <v>146</v>
      </c>
      <c r="L66" s="42">
        <f>SUMIFS('2012Figures'!$J:$J,'2012Figures'!$C:$C,$A66,'2012Figures'!$H:$H,$B66,'2012Figures'!$E:$E,$B$1)</f>
        <v>0</v>
      </c>
      <c r="M66" s="52">
        <f>SUMIFS('2012Figures'!$J:$J,'2012Figures'!$C:$C,$A66,'2012Figures'!$H:$H,$B66,'2012Figures'!$B:$B,"BrokerToCy",'2012Figures'!$G:$G,"E1",'2012Figures'!$E:$E,$B$1)</f>
        <v>0</v>
      </c>
      <c r="N66" s="52">
        <f>SUMIFS('2012Figures'!$J:$J,'2012Figures'!$C:$C,$A66,'2012Figures'!$H:$H,$B66,'2012Figures'!$B:$B,"BrokerToCy",'2012Figures'!$G:$G,"P1",'2012Figures'!$E:$E,$B$1)</f>
        <v>0</v>
      </c>
      <c r="O66" s="52">
        <f>SUMIFS('2012Figures'!$J:$J,'2012Figures'!$C:$C,$A66,'2012Figures'!$H:$H,$B66,'2012Figures'!$B:$B,"CyToBroker",'2012Figures'!$G:$G,"E1",'2012Figures'!$E:$E,$B$1)</f>
        <v>0</v>
      </c>
      <c r="P66" s="52">
        <f>SUMIFS('2012Figures'!$J:$J,'2012Figures'!$C:$C,$A66,'2012Figures'!$H:$H,$B66,'2012Figures'!$B:$B,"CyToBroker",'2012Figures'!$G:$G,"P1",'2012Figures'!$E:$E,$B$1)</f>
        <v>0</v>
      </c>
      <c r="R66" s="46" t="str">
        <f t="shared" si="15"/>
        <v/>
      </c>
      <c r="S66" s="46" t="str">
        <f t="shared" si="15"/>
        <v/>
      </c>
      <c r="T66" s="46" t="str">
        <f t="shared" si="15"/>
        <v/>
      </c>
      <c r="U66" s="46" t="str">
        <f t="shared" si="15"/>
        <v/>
      </c>
      <c r="V66" s="46" t="str">
        <f t="shared" si="15"/>
        <v/>
      </c>
    </row>
    <row r="67" spans="1:22" x14ac:dyDescent="0.2">
      <c r="A67" s="1">
        <v>104</v>
      </c>
      <c r="B67" s="1">
        <v>5</v>
      </c>
      <c r="D67" s="29">
        <f>SUMIFS('2013Figures'!$J:$J,'2013Figures'!$C:$C,$A67,'2013Figures'!$H:$H,$B67,'2013Figures'!$E:$E,$B$1)</f>
        <v>0</v>
      </c>
      <c r="E67" s="9">
        <f>SUMIFS('2013Figures'!$J:$J,'2013Figures'!$C:$C,$A67,'2013Figures'!$H:$H,$B67,'2013Figures'!$B:$B,"BrokerToCy",'2013Figures'!$G:$G,"E1",'2013Figures'!$E:$E,$B$1)</f>
        <v>0</v>
      </c>
      <c r="F67" s="9">
        <f>SUMIFS('2013Figures'!$J:$J,'2013Figures'!$C:$C,$A67,'2013Figures'!$H:$H,$B67,'2013Figures'!$B:$B,"BrokerToCy",'2013Figures'!$G:$G,"P1",'2013Figures'!$E:$E,$B$1)</f>
        <v>0</v>
      </c>
      <c r="G67" s="9">
        <f>SUMIFS('2013Figures'!$J:$J,'2013Figures'!$C:$C,$A67,'2013Figures'!$H:$H,$B67,'2013Figures'!$B:$B,"CyToBroker",'2013Figures'!$G:$G,"E1",'2013Figures'!$E:$E,$B$1)</f>
        <v>0</v>
      </c>
      <c r="H67" s="9">
        <f>SUMIFS('2013Figures'!$J:$J,'2013Figures'!$C:$C,$A67,'2013Figures'!$H:$H,$B67,'2013Figures'!$B:$B,"CyToBroker",'2013Figures'!$G:$G,"P1",'2013Figures'!$E:$E,$B$1)</f>
        <v>0</v>
      </c>
      <c r="J67" s="8" t="s">
        <v>146</v>
      </c>
      <c r="L67" s="42">
        <f>SUMIFS('2012Figures'!$J:$J,'2012Figures'!$C:$C,$A67,'2012Figures'!$H:$H,$B67,'2012Figures'!$E:$E,$B$1)</f>
        <v>0</v>
      </c>
      <c r="M67" s="52">
        <f>SUMIFS('2012Figures'!$J:$J,'2012Figures'!$C:$C,$A67,'2012Figures'!$H:$H,$B67,'2012Figures'!$B:$B,"BrokerToCy",'2012Figures'!$G:$G,"E1",'2012Figures'!$E:$E,$B$1)</f>
        <v>0</v>
      </c>
      <c r="N67" s="52">
        <f>SUMIFS('2012Figures'!$J:$J,'2012Figures'!$C:$C,$A67,'2012Figures'!$H:$H,$B67,'2012Figures'!$B:$B,"BrokerToCy",'2012Figures'!$G:$G,"P1",'2012Figures'!$E:$E,$B$1)</f>
        <v>0</v>
      </c>
      <c r="O67" s="52">
        <f>SUMIFS('2012Figures'!$J:$J,'2012Figures'!$C:$C,$A67,'2012Figures'!$H:$H,$B67,'2012Figures'!$B:$B,"CyToBroker",'2012Figures'!$G:$G,"E1",'2012Figures'!$E:$E,$B$1)</f>
        <v>0</v>
      </c>
      <c r="P67" s="52">
        <f>SUMIFS('2012Figures'!$J:$J,'2012Figures'!$C:$C,$A67,'2012Figures'!$H:$H,$B67,'2012Figures'!$B:$B,"CyToBroker",'2012Figures'!$G:$G,"P1",'2012Figures'!$E:$E,$B$1)</f>
        <v>0</v>
      </c>
      <c r="R67" s="46" t="str">
        <f t="shared" si="15"/>
        <v/>
      </c>
      <c r="S67" s="46" t="str">
        <f t="shared" si="15"/>
        <v/>
      </c>
      <c r="T67" s="46" t="str">
        <f t="shared" si="15"/>
        <v/>
      </c>
      <c r="U67" s="46" t="str">
        <f t="shared" si="15"/>
        <v/>
      </c>
      <c r="V67" s="46" t="str">
        <f t="shared" si="15"/>
        <v/>
      </c>
    </row>
    <row r="68" spans="1:22" x14ac:dyDescent="0.2">
      <c r="A68" s="1">
        <v>104</v>
      </c>
      <c r="B68" s="1" t="s">
        <v>57</v>
      </c>
      <c r="C68" s="8">
        <v>4</v>
      </c>
      <c r="D68" s="29">
        <f>SUMIFS('2013Figures'!$J:$J,'2013Figures'!$C:$C,$A68,'2013Figures'!$H:$H,$B68,'2013Figures'!$I:$I,$C68,'2013Figures'!$E:$E,$B$1)</f>
        <v>0</v>
      </c>
      <c r="E68" s="9">
        <f>SUMIFS('2013Figures'!$J:$J,'2013Figures'!$C:$C,$A68,'2013Figures'!$H:$H,$B68,'2013Figures'!$I:$I,$C68,'2013Figures'!$B:$B,"BrokerToCy",'2013Figures'!$G:$G,"E1",'2013Figures'!$E:$E,$B$1)</f>
        <v>0</v>
      </c>
      <c r="F68" s="9">
        <f>SUMIFS('2013Figures'!$J:$J,'2013Figures'!$C:$C,$A68,'2013Figures'!$H:$H,$B68,'2013Figures'!$I:$I,$C68,'2013Figures'!$B:$B,"BrokerToCy",'2013Figures'!$G:$G,"P1",'2013Figures'!$E:$E,$B$1)</f>
        <v>0</v>
      </c>
      <c r="G68" s="9">
        <f>SUMIFS('2013Figures'!$J:$J,'2013Figures'!$C:$C,$A68,'2013Figures'!$H:$H,$B68,'2013Figures'!$I:$I,$C68,'2013Figures'!$B:$B,"CyToBroker",'2013Figures'!$G:$G,"E1",'2013Figures'!$E:$E,$B$1)</f>
        <v>0</v>
      </c>
      <c r="H68" s="9">
        <f>SUMIFS('2013Figures'!$J:$J,'2013Figures'!$C:$C,$A68,'2013Figures'!$H:$H,$B68,'2013Figures'!$I:$I,$C68,'2013Figures'!$B:$B,"CyToBroker",'2013Figures'!$G:$G,"P1",'2013Figures'!$E:$E,$B$1)</f>
        <v>0</v>
      </c>
      <c r="I68" s="30"/>
      <c r="J68" s="8" t="s">
        <v>146</v>
      </c>
      <c r="K68" s="30"/>
      <c r="L68" s="42">
        <f>SUMIFS('2012Figures'!$J:$J,'2012Figures'!$C:$C,$A68,'2012Figures'!$H:$H,$B68,'2012Figures'!$I:$I,$C68,'2012Figures'!$E:$E,$B$1)</f>
        <v>0</v>
      </c>
      <c r="M68" s="52">
        <f>SUMIFS('2012Figures'!$J:$J,'2012Figures'!$C:$C,$A68,'2012Figures'!$H:$H,$B68,'2012Figures'!$I:$I,$C68,'2012Figures'!$B:$B,"BrokerToCy",'2012Figures'!$G:$G,"E1",'2012Figures'!$E:$E,$B$1)</f>
        <v>0</v>
      </c>
      <c r="N68" s="52">
        <f>SUMIFS('2012Figures'!$J:$J,'2012Figures'!$C:$C,$A68,'2012Figures'!$H:$H,$B68,'2012Figures'!$I:$I,$C68,'2012Figures'!$B:$B,"BrokerToCy",'2012Figures'!$G:$G,"P1",'2012Figures'!$E:$E,$B$1)</f>
        <v>0</v>
      </c>
      <c r="O68" s="52">
        <f>SUMIFS('2012Figures'!$J:$J,'2012Figures'!$C:$C,$A68,'2012Figures'!$H:$H,$B68,'2012Figures'!$I:$I,$C68,'2012Figures'!$B:$B,"CyToBroker",'2012Figures'!$G:$G,"E1",'2012Figures'!$E:$E,$B$1)</f>
        <v>0</v>
      </c>
      <c r="P68" s="52">
        <f>SUMIFS('2012Figures'!$J:$J,'2012Figures'!$C:$C,$A68,'2012Figures'!$H:$H,$B68,'2012Figures'!$I:$I,$C68,'2012Figures'!$B:$B,"CyToBroker",'2012Figures'!$G:$G,"P1",'2012Figures'!$E:$E,$B$1)</f>
        <v>0</v>
      </c>
      <c r="Q68" s="30"/>
      <c r="R68" s="46" t="str">
        <f t="shared" si="15"/>
        <v/>
      </c>
      <c r="S68" s="46" t="str">
        <f t="shared" si="15"/>
        <v/>
      </c>
      <c r="T68" s="46" t="str">
        <f t="shared" si="15"/>
        <v/>
      </c>
      <c r="U68" s="46" t="str">
        <f t="shared" si="15"/>
        <v/>
      </c>
      <c r="V68" s="46" t="str">
        <f t="shared" si="15"/>
        <v/>
      </c>
    </row>
    <row r="69" spans="1:22" x14ac:dyDescent="0.2">
      <c r="A69" s="1">
        <v>104</v>
      </c>
      <c r="B69" s="1" t="s">
        <v>57</v>
      </c>
      <c r="C69" s="8">
        <v>2</v>
      </c>
      <c r="D69" s="29">
        <f>SUMIFS('2013Figures'!$J:$J,'2013Figures'!$C:$C,$A69,'2013Figures'!$H:$H,$B69,'2013Figures'!$I:$I,$C69,'2013Figures'!$E:$E,$B$1)</f>
        <v>0</v>
      </c>
      <c r="E69" s="9">
        <f>SUMIFS('2013Figures'!$J:$J,'2013Figures'!$C:$C,$A69,'2013Figures'!$H:$H,$B69,'2013Figures'!$I:$I,$C69,'2013Figures'!$B:$B,"BrokerToCy",'2013Figures'!$G:$G,"E1",'2013Figures'!$E:$E,$B$1)</f>
        <v>0</v>
      </c>
      <c r="F69" s="9">
        <f>SUMIFS('2013Figures'!$J:$J,'2013Figures'!$C:$C,$A69,'2013Figures'!$H:$H,$B69,'2013Figures'!$I:$I,$C69,'2013Figures'!$B:$B,"BrokerToCy",'2013Figures'!$G:$G,"P1",'2013Figures'!$E:$E,$B$1)</f>
        <v>0</v>
      </c>
      <c r="G69" s="9">
        <f>SUMIFS('2013Figures'!$J:$J,'2013Figures'!$C:$C,$A69,'2013Figures'!$H:$H,$B69,'2013Figures'!$I:$I,$C69,'2013Figures'!$B:$B,"CyToBroker",'2013Figures'!$G:$G,"E1",'2013Figures'!$E:$E,$B$1)</f>
        <v>0</v>
      </c>
      <c r="H69" s="9">
        <f>SUMIFS('2013Figures'!$J:$J,'2013Figures'!$C:$C,$A69,'2013Figures'!$H:$H,$B69,'2013Figures'!$I:$I,$C69,'2013Figures'!$B:$B,"CyToBroker",'2013Figures'!$G:$G,"P1",'2013Figures'!$E:$E,$B$1)</f>
        <v>0</v>
      </c>
      <c r="I69" s="30"/>
      <c r="J69" s="31">
        <v>201001</v>
      </c>
      <c r="K69" s="30"/>
      <c r="L69" s="42">
        <f>SUMIFS('2012Figures'!$J:$J,'2012Figures'!$C:$C,$A69,'2012Figures'!$H:$H,$B69,'2012Figures'!$I:$I,$C69,'2012Figures'!$E:$E,$B$1)</f>
        <v>0</v>
      </c>
      <c r="M69" s="52">
        <f>SUMIFS('2012Figures'!$J:$J,'2012Figures'!$C:$C,$A69,'2012Figures'!$H:$H,$B69,'2012Figures'!$I:$I,$C69,'2012Figures'!$B:$B,"BrokerToCy",'2012Figures'!$G:$G,"E1",'2012Figures'!$E:$E,$B$1)</f>
        <v>0</v>
      </c>
      <c r="N69" s="52">
        <f>SUMIFS('2012Figures'!$J:$J,'2012Figures'!$C:$C,$A69,'2012Figures'!$H:$H,$B69,'2012Figures'!$I:$I,$C69,'2012Figures'!$B:$B,"BrokerToCy",'2012Figures'!$G:$G,"P1",'2012Figures'!$E:$E,$B$1)</f>
        <v>0</v>
      </c>
      <c r="O69" s="52">
        <f>SUMIFS('2012Figures'!$J:$J,'2012Figures'!$C:$C,$A69,'2012Figures'!$H:$H,$B69,'2012Figures'!$I:$I,$C69,'2012Figures'!$B:$B,"CyToBroker",'2012Figures'!$G:$G,"E1",'2012Figures'!$E:$E,$B$1)</f>
        <v>0</v>
      </c>
      <c r="P69" s="52">
        <f>SUMIFS('2012Figures'!$J:$J,'2012Figures'!$C:$C,$A69,'2012Figures'!$H:$H,$B69,'2012Figures'!$I:$I,$C69,'2012Figures'!$B:$B,"CyToBroker",'2012Figures'!$G:$G,"P1",'2012Figures'!$E:$E,$B$1)</f>
        <v>0</v>
      </c>
      <c r="Q69" s="30"/>
      <c r="R69" s="46" t="str">
        <f t="shared" si="15"/>
        <v/>
      </c>
      <c r="S69" s="46" t="str">
        <f t="shared" si="15"/>
        <v/>
      </c>
      <c r="T69" s="46" t="str">
        <f t="shared" si="15"/>
        <v/>
      </c>
      <c r="U69" s="46" t="str">
        <f t="shared" si="15"/>
        <v/>
      </c>
      <c r="V69" s="46" t="str">
        <f t="shared" si="15"/>
        <v/>
      </c>
    </row>
    <row r="70" spans="1:22" x14ac:dyDescent="0.2">
      <c r="A70" s="1">
        <v>104</v>
      </c>
      <c r="B70" s="1" t="s">
        <v>57</v>
      </c>
      <c r="C70" s="8">
        <v>1</v>
      </c>
      <c r="D70" s="29">
        <f>SUMIFS('2013Figures'!$J:$J,'2013Figures'!$C:$C,$A70,'2013Figures'!$H:$H,$B70,'2013Figures'!$I:$I,$C70,'2013Figures'!$E:$E,$B$1)</f>
        <v>0</v>
      </c>
      <c r="E70" s="9">
        <f>SUMIFS('2013Figures'!$J:$J,'2013Figures'!$C:$C,$A70,'2013Figures'!$H:$H,$B70,'2013Figures'!$I:$I,$C70,'2013Figures'!$B:$B,"BrokerToCy",'2013Figures'!$G:$G,"E1",'2013Figures'!$E:$E,$B$1)</f>
        <v>0</v>
      </c>
      <c r="F70" s="9">
        <f>SUMIFS('2013Figures'!$J:$J,'2013Figures'!$C:$C,$A70,'2013Figures'!$H:$H,$B70,'2013Figures'!$I:$I,$C70,'2013Figures'!$B:$B,"BrokerToCy",'2013Figures'!$G:$G,"P1",'2013Figures'!$E:$E,$B$1)</f>
        <v>0</v>
      </c>
      <c r="G70" s="9">
        <f>SUMIFS('2013Figures'!$J:$J,'2013Figures'!$C:$C,$A70,'2013Figures'!$H:$H,$B70,'2013Figures'!$I:$I,$C70,'2013Figures'!$B:$B,"CyToBroker",'2013Figures'!$G:$G,"E1",'2013Figures'!$E:$E,$B$1)</f>
        <v>0</v>
      </c>
      <c r="H70" s="9">
        <f>SUMIFS('2013Figures'!$J:$J,'2013Figures'!$C:$C,$A70,'2013Figures'!$H:$H,$B70,'2013Figures'!$I:$I,$C70,'2013Figures'!$B:$B,"CyToBroker",'2013Figures'!$G:$G,"P1",'2013Figures'!$E:$E,$B$1)</f>
        <v>0</v>
      </c>
      <c r="J70" s="8">
        <v>200601</v>
      </c>
      <c r="L70" s="42">
        <f>SUMIFS('2012Figures'!$J:$J,'2012Figures'!$C:$C,$A70,'2012Figures'!$H:$H,$B70,'2012Figures'!$I:$I,$C70,'2012Figures'!$E:$E,$B$1)</f>
        <v>0</v>
      </c>
      <c r="M70" s="52">
        <f>SUMIFS('2012Figures'!$J:$J,'2012Figures'!$C:$C,$A70,'2012Figures'!$H:$H,$B70,'2012Figures'!$I:$I,$C70,'2012Figures'!$B:$B,"BrokerToCy",'2012Figures'!$G:$G,"E1",'2012Figures'!$E:$E,$B$1)</f>
        <v>0</v>
      </c>
      <c r="N70" s="52">
        <f>SUMIFS('2012Figures'!$J:$J,'2012Figures'!$C:$C,$A70,'2012Figures'!$H:$H,$B70,'2012Figures'!$I:$I,$C70,'2012Figures'!$B:$B,"BrokerToCy",'2012Figures'!$G:$G,"P1",'2012Figures'!$E:$E,$B$1)</f>
        <v>0</v>
      </c>
      <c r="O70" s="52">
        <f>SUMIFS('2012Figures'!$J:$J,'2012Figures'!$C:$C,$A70,'2012Figures'!$H:$H,$B70,'2012Figures'!$I:$I,$C70,'2012Figures'!$B:$B,"CyToBroker",'2012Figures'!$G:$G,"E1",'2012Figures'!$E:$E,$B$1)</f>
        <v>0</v>
      </c>
      <c r="P70" s="52">
        <f>SUMIFS('2012Figures'!$J:$J,'2012Figures'!$C:$C,$A70,'2012Figures'!$H:$H,$B70,'2012Figures'!$I:$I,$C70,'2012Figures'!$B:$B,"CyToBroker",'2012Figures'!$G:$G,"P1",'2012Figures'!$E:$E,$B$1)</f>
        <v>0</v>
      </c>
      <c r="R70" s="46" t="str">
        <f t="shared" si="15"/>
        <v/>
      </c>
      <c r="S70" s="46" t="str">
        <f t="shared" si="15"/>
        <v/>
      </c>
      <c r="T70" s="46" t="str">
        <f t="shared" si="15"/>
        <v/>
      </c>
      <c r="U70" s="46" t="str">
        <f t="shared" si="15"/>
        <v/>
      </c>
      <c r="V70" s="46" t="str">
        <f t="shared" si="15"/>
        <v/>
      </c>
    </row>
    <row r="71" spans="1:22" x14ac:dyDescent="0.2">
      <c r="A71" s="1">
        <v>104</v>
      </c>
      <c r="B71" s="1" t="s">
        <v>57</v>
      </c>
      <c r="D71" s="29">
        <f>SUMIFS('2013Figures'!$J:$J,'2013Figures'!$C:$C,$A71,'2013Figures'!$H:$H,$B71,'2013Figures'!$I:$I,"",'2013Figures'!$E:$E,$B$1)</f>
        <v>0</v>
      </c>
      <c r="E71" s="9">
        <f>SUMIFS('2013Figures'!$J:$J,'2013Figures'!$C:$C,$A71,'2013Figures'!$H:$H,$B71,'2013Figures'!$I:$I,"",'2013Figures'!$B:$B,"BrokerToCy",'2013Figures'!$G:$G,"E1",'2013Figures'!$E:$E,$B$1)</f>
        <v>0</v>
      </c>
      <c r="F71" s="9">
        <f>SUMIFS('2013Figures'!$J:$J,'2013Figures'!$C:$C,$A71,'2013Figures'!$H:$H,$B71,'2013Figures'!$I:$I,"",'2013Figures'!$B:$B,"BrokerToCy",'2013Figures'!$G:$G,"P1",'2013Figures'!$E:$E,$B$1)</f>
        <v>0</v>
      </c>
      <c r="G71" s="9">
        <f>SUMIFS('2013Figures'!$J:$J,'2013Figures'!$C:$C,$A71,'2013Figures'!$H:$H,$B71,'2013Figures'!$I:$I,"",'2013Figures'!$B:$B,"CyToBroker",'2013Figures'!$G:$G,"E1",'2013Figures'!$E:$E,$B$1)</f>
        <v>0</v>
      </c>
      <c r="H71" s="9">
        <f>SUMIFS('2013Figures'!$J:$J,'2013Figures'!$C:$C,$A71,'2013Figures'!$H:$H,$B71,'2013Figures'!$I:$I,"",'2013Figures'!$B:$B,"CyToBroker",'2013Figures'!$G:$G,"P1",'2013Figures'!$E:$E,$B$1)</f>
        <v>0</v>
      </c>
      <c r="J71" s="8" t="s">
        <v>131</v>
      </c>
      <c r="L71" s="42">
        <f>SUMIFS('2012Figures'!$J:$J,'2012Figures'!$C:$C,$A71,'2012Figures'!$H:$H,$B71,'2012Figures'!$I:$I,"",'2012Figures'!$E:$E,$B$1)</f>
        <v>0</v>
      </c>
      <c r="M71" s="52">
        <f>SUMIFS('2012Figures'!$J:$J,'2012Figures'!$C:$C,$A71,'2012Figures'!$H:$H,$B71,'2012Figures'!$I:$I,"",'2012Figures'!$B:$B,"BrokerToCy",'2012Figures'!$G:$G,"E1",'2012Figures'!$E:$E,$B$1)</f>
        <v>0</v>
      </c>
      <c r="N71" s="52">
        <f>SUMIFS('2012Figures'!$J:$J,'2012Figures'!$C:$C,$A71,'2012Figures'!$H:$H,$B71,'2012Figures'!$I:$I,"",'2012Figures'!$B:$B,"BrokerToCy",'2012Figures'!$G:$G,"P1",'2012Figures'!$E:$E,$B$1)</f>
        <v>0</v>
      </c>
      <c r="O71" s="52">
        <f>SUMIFS('2012Figures'!$J:$J,'2012Figures'!$C:$C,$A71,'2012Figures'!$H:$H,$B71,'2012Figures'!$I:$I,"",'2012Figures'!$B:$B,"CyToBroker",'2012Figures'!$G:$G,"E1",'2012Figures'!$E:$E,$B$1)</f>
        <v>0</v>
      </c>
      <c r="P71" s="52">
        <f>SUMIFS('2012Figures'!$J:$J,'2012Figures'!$C:$C,$A71,'2012Figures'!$H:$H,$B71,'2012Figures'!$I:$I,"",'2012Figures'!$B:$B,"CyToBroker",'2012Figures'!$G:$G,"P1",'2012Figures'!$E:$E,$B$1)</f>
        <v>0</v>
      </c>
      <c r="R71" s="46" t="str">
        <f t="shared" si="15"/>
        <v/>
      </c>
      <c r="S71" s="46" t="str">
        <f t="shared" si="15"/>
        <v/>
      </c>
      <c r="T71" s="46" t="str">
        <f t="shared" si="15"/>
        <v/>
      </c>
      <c r="U71" s="46" t="str">
        <f t="shared" si="15"/>
        <v/>
      </c>
      <c r="V71" s="46" t="str">
        <f t="shared" si="15"/>
        <v/>
      </c>
    </row>
    <row r="72" spans="1:22" x14ac:dyDescent="0.2">
      <c r="A72" s="1">
        <v>104</v>
      </c>
      <c r="B72" s="1" t="s">
        <v>21</v>
      </c>
      <c r="C72" s="8">
        <v>11</v>
      </c>
      <c r="D72" s="29">
        <f>SUMIFS('2013Figures'!$J:$J,'2013Figures'!$C:$C,$A72,'2013Figures'!$H:$H,$B72,'2013Figures'!$I:$I,$C72,'2013Figures'!$E:$E,$B$1)</f>
        <v>0</v>
      </c>
      <c r="E72" s="9">
        <f>SUMIFS('2013Figures'!$J:$J,'2013Figures'!$C:$C,$A72,'2013Figures'!$H:$H,$B72,'2013Figures'!$I:$I,$C72,'2013Figures'!$B:$B,"BrokerToCy",'2013Figures'!$G:$G,"E1",'2013Figures'!$E:$E,$B$1)</f>
        <v>0</v>
      </c>
      <c r="F72" s="9">
        <f>SUMIFS('2013Figures'!$J:$J,'2013Figures'!$C:$C,$A72,'2013Figures'!$H:$H,$B72,'2013Figures'!$I:$I,$C72,'2013Figures'!$B:$B,"BrokerToCy",'2013Figures'!$G:$G,"P1",'2013Figures'!$E:$E,$B$1)</f>
        <v>0</v>
      </c>
      <c r="G72" s="9">
        <f>SUMIFS('2013Figures'!$J:$J,'2013Figures'!$C:$C,$A72,'2013Figures'!$H:$H,$B72,'2013Figures'!$I:$I,$C72,'2013Figures'!$B:$B,"CyToBroker",'2013Figures'!$G:$G,"E1",'2013Figures'!$E:$E,$B$1)</f>
        <v>0</v>
      </c>
      <c r="H72" s="9">
        <f>SUMIFS('2013Figures'!$J:$J,'2013Figures'!$C:$C,$A72,'2013Figures'!$H:$H,$B72,'2013Figures'!$I:$I,$C72,'2013Figures'!$B:$B,"CyToBroker",'2013Figures'!$G:$G,"P1",'2013Figures'!$E:$E,$B$1)</f>
        <v>0</v>
      </c>
      <c r="L72" s="42">
        <f>SUMIFS('2012Figures'!$J:$J,'2012Figures'!$C:$C,$A72,'2012Figures'!$H:$H,$B72,'2012Figures'!$I:$I,$C72,'2012Figures'!$E:$E,$B$1)</f>
        <v>0</v>
      </c>
      <c r="M72" s="52">
        <f>SUMIFS('2012Figures'!$J:$J,'2012Figures'!$C:$C,$A72,'2012Figures'!$H:$H,$B72,'2012Figures'!$I:$I,$C72,'2012Figures'!$B:$B,"BrokerToCy",'2012Figures'!$G:$G,"E1",'2012Figures'!$E:$E,$B$1)</f>
        <v>0</v>
      </c>
      <c r="N72" s="52">
        <f>SUMIFS('2012Figures'!$J:$J,'2012Figures'!$C:$C,$A72,'2012Figures'!$H:$H,$B72,'2012Figures'!$I:$I,$C72,'2012Figures'!$B:$B,"BrokerToCy",'2012Figures'!$G:$G,"P1",'2012Figures'!$E:$E,$B$1)</f>
        <v>0</v>
      </c>
      <c r="O72" s="52">
        <f>SUMIFS('2012Figures'!$J:$J,'2012Figures'!$C:$C,$A72,'2012Figures'!$H:$H,$B72,'2012Figures'!$I:$I,$C72,'2012Figures'!$B:$B,"CyToBroker",'2012Figures'!$G:$G,"E1",'2012Figures'!$E:$E,$B$1)</f>
        <v>0</v>
      </c>
      <c r="P72" s="52">
        <f>SUMIFS('2012Figures'!$J:$J,'2012Figures'!$C:$C,$A72,'2012Figures'!$H:$H,$B72,'2012Figures'!$I:$I,$C72,'2012Figures'!$B:$B,"CyToBroker",'2012Figures'!$G:$G,"P1",'2012Figures'!$E:$E,$B$1)</f>
        <v>0</v>
      </c>
      <c r="R72" s="46" t="str">
        <f t="shared" si="15"/>
        <v/>
      </c>
      <c r="S72" s="46" t="str">
        <f t="shared" si="15"/>
        <v/>
      </c>
      <c r="T72" s="46" t="str">
        <f t="shared" si="15"/>
        <v/>
      </c>
      <c r="U72" s="46" t="str">
        <f t="shared" si="15"/>
        <v/>
      </c>
      <c r="V72" s="46" t="str">
        <f t="shared" si="15"/>
        <v/>
      </c>
    </row>
    <row r="73" spans="1:22" x14ac:dyDescent="0.2">
      <c r="A73" s="1">
        <v>104</v>
      </c>
      <c r="B73" s="1" t="s">
        <v>21</v>
      </c>
      <c r="C73" s="8">
        <v>10</v>
      </c>
      <c r="D73" s="29">
        <f>SUMIFS('2013Figures'!$J:$J,'2013Figures'!$C:$C,$A73,'2013Figures'!$H:$H,$B73,'2013Figures'!$I:$I,$C73,'2013Figures'!$E:$E,$B$1)</f>
        <v>0</v>
      </c>
      <c r="E73" s="9">
        <f>SUMIFS('2013Figures'!$J:$J,'2013Figures'!$C:$C,$A73,'2013Figures'!$H:$H,$B73,'2013Figures'!$I:$I,$C73,'2013Figures'!$B:$B,"BrokerToCy",'2013Figures'!$G:$G,"E1",'2013Figures'!$E:$E,$B$1)</f>
        <v>0</v>
      </c>
      <c r="F73" s="9">
        <f>SUMIFS('2013Figures'!$J:$J,'2013Figures'!$C:$C,$A73,'2013Figures'!$H:$H,$B73,'2013Figures'!$I:$I,$C73,'2013Figures'!$B:$B,"BrokerToCy",'2013Figures'!$G:$G,"P1",'2013Figures'!$E:$E,$B$1)</f>
        <v>0</v>
      </c>
      <c r="G73" s="9">
        <f>SUMIFS('2013Figures'!$J:$J,'2013Figures'!$C:$C,$A73,'2013Figures'!$H:$H,$B73,'2013Figures'!$I:$I,$C73,'2013Figures'!$B:$B,"CyToBroker",'2013Figures'!$G:$G,"E1",'2013Figures'!$E:$E,$B$1)</f>
        <v>0</v>
      </c>
      <c r="H73" s="9">
        <f>SUMIFS('2013Figures'!$J:$J,'2013Figures'!$C:$C,$A73,'2013Figures'!$H:$H,$B73,'2013Figures'!$I:$I,$C73,'2013Figures'!$B:$B,"CyToBroker",'2013Figures'!$G:$G,"P1",'2013Figures'!$E:$E,$B$1)</f>
        <v>0</v>
      </c>
      <c r="J73" s="8">
        <v>201501</v>
      </c>
      <c r="L73" s="42">
        <f>SUMIFS('2012Figures'!$J:$J,'2012Figures'!$C:$C,$A73,'2012Figures'!$H:$H,$B73,'2012Figures'!$I:$I,$C73,'2012Figures'!$E:$E,$B$1)</f>
        <v>0</v>
      </c>
      <c r="M73" s="52">
        <f>SUMIFS('2012Figures'!$J:$J,'2012Figures'!$C:$C,$A73,'2012Figures'!$H:$H,$B73,'2012Figures'!$I:$I,$C73,'2012Figures'!$B:$B,"BrokerToCy",'2012Figures'!$G:$G,"E1",'2012Figures'!$E:$E,$B$1)</f>
        <v>0</v>
      </c>
      <c r="N73" s="52">
        <f>SUMIFS('2012Figures'!$J:$J,'2012Figures'!$C:$C,$A73,'2012Figures'!$H:$H,$B73,'2012Figures'!$I:$I,$C73,'2012Figures'!$B:$B,"BrokerToCy",'2012Figures'!$G:$G,"P1",'2012Figures'!$E:$E,$B$1)</f>
        <v>0</v>
      </c>
      <c r="O73" s="52">
        <f>SUMIFS('2012Figures'!$J:$J,'2012Figures'!$C:$C,$A73,'2012Figures'!$H:$H,$B73,'2012Figures'!$I:$I,$C73,'2012Figures'!$B:$B,"CyToBroker",'2012Figures'!$G:$G,"E1",'2012Figures'!$E:$E,$B$1)</f>
        <v>0</v>
      </c>
      <c r="P73" s="52">
        <f>SUMIFS('2012Figures'!$J:$J,'2012Figures'!$C:$C,$A73,'2012Figures'!$H:$H,$B73,'2012Figures'!$I:$I,$C73,'2012Figures'!$B:$B,"CyToBroker",'2012Figures'!$G:$G,"P1",'2012Figures'!$E:$E,$B$1)</f>
        <v>0</v>
      </c>
      <c r="R73" s="46" t="str">
        <f t="shared" si="15"/>
        <v/>
      </c>
      <c r="S73" s="46" t="str">
        <f t="shared" si="15"/>
        <v/>
      </c>
      <c r="T73" s="46" t="str">
        <f t="shared" si="15"/>
        <v/>
      </c>
      <c r="U73" s="46" t="str">
        <f t="shared" si="15"/>
        <v/>
      </c>
      <c r="V73" s="46" t="str">
        <f t="shared" si="15"/>
        <v/>
      </c>
    </row>
    <row r="74" spans="1:22" x14ac:dyDescent="0.2">
      <c r="A74" s="1">
        <v>104</v>
      </c>
      <c r="B74" s="1" t="s">
        <v>21</v>
      </c>
      <c r="C74" s="8">
        <v>9</v>
      </c>
      <c r="D74" s="29">
        <f>SUMIFS('2013Figures'!$J:$J,'2013Figures'!$C:$C,$A74,'2013Figures'!$H:$H,$B74,'2013Figures'!$I:$I,$C74,'2013Figures'!$E:$E,$B$1)</f>
        <v>0</v>
      </c>
      <c r="E74" s="9">
        <f>SUMIFS('2013Figures'!$J:$J,'2013Figures'!$C:$C,$A74,'2013Figures'!$H:$H,$B74,'2013Figures'!$I:$I,$C74,'2013Figures'!$B:$B,"BrokerToCy",'2013Figures'!$G:$G,"E1",'2013Figures'!$E:$E,$B$1)</f>
        <v>0</v>
      </c>
      <c r="F74" s="9">
        <f>SUMIFS('2013Figures'!$J:$J,'2013Figures'!$C:$C,$A74,'2013Figures'!$H:$H,$B74,'2013Figures'!$I:$I,$C74,'2013Figures'!$B:$B,"BrokerToCy",'2013Figures'!$G:$G,"P1",'2013Figures'!$E:$E,$B$1)</f>
        <v>0</v>
      </c>
      <c r="G74" s="9">
        <f>SUMIFS('2013Figures'!$J:$J,'2013Figures'!$C:$C,$A74,'2013Figures'!$H:$H,$B74,'2013Figures'!$I:$I,$C74,'2013Figures'!$B:$B,"CyToBroker",'2013Figures'!$G:$G,"E1",'2013Figures'!$E:$E,$B$1)</f>
        <v>0</v>
      </c>
      <c r="H74" s="9">
        <f>SUMIFS('2013Figures'!$J:$J,'2013Figures'!$C:$C,$A74,'2013Figures'!$H:$H,$B74,'2013Figures'!$I:$I,$C74,'2013Figures'!$B:$B,"CyToBroker",'2013Figures'!$G:$G,"P1",'2013Figures'!$E:$E,$B$1)</f>
        <v>0</v>
      </c>
      <c r="J74" s="8">
        <v>201401</v>
      </c>
      <c r="L74" s="42">
        <f>SUMIFS('2012Figures'!$J:$J,'2012Figures'!$C:$C,$A74,'2012Figures'!$H:$H,$B74,'2012Figures'!$I:$I,$C74,'2012Figures'!$E:$E,$B$1)</f>
        <v>0</v>
      </c>
      <c r="M74" s="52">
        <f>SUMIFS('2012Figures'!$J:$J,'2012Figures'!$C:$C,$A74,'2012Figures'!$H:$H,$B74,'2012Figures'!$I:$I,$C74,'2012Figures'!$B:$B,"BrokerToCy",'2012Figures'!$G:$G,"E1",'2012Figures'!$E:$E,$B$1)</f>
        <v>0</v>
      </c>
      <c r="N74" s="52">
        <f>SUMIFS('2012Figures'!$J:$J,'2012Figures'!$C:$C,$A74,'2012Figures'!$H:$H,$B74,'2012Figures'!$I:$I,$C74,'2012Figures'!$B:$B,"BrokerToCy",'2012Figures'!$G:$G,"P1",'2012Figures'!$E:$E,$B$1)</f>
        <v>0</v>
      </c>
      <c r="O74" s="52">
        <f>SUMIFS('2012Figures'!$J:$J,'2012Figures'!$C:$C,$A74,'2012Figures'!$H:$H,$B74,'2012Figures'!$I:$I,$C74,'2012Figures'!$B:$B,"CyToBroker",'2012Figures'!$G:$G,"E1",'2012Figures'!$E:$E,$B$1)</f>
        <v>0</v>
      </c>
      <c r="P74" s="52">
        <f>SUMIFS('2012Figures'!$J:$J,'2012Figures'!$C:$C,$A74,'2012Figures'!$H:$H,$B74,'2012Figures'!$I:$I,$C74,'2012Figures'!$B:$B,"CyToBroker",'2012Figures'!$G:$G,"P1",'2012Figures'!$E:$E,$B$1)</f>
        <v>0</v>
      </c>
      <c r="R74" s="46" t="str">
        <f t="shared" si="15"/>
        <v/>
      </c>
      <c r="S74" s="46" t="str">
        <f t="shared" si="15"/>
        <v/>
      </c>
      <c r="T74" s="46" t="str">
        <f t="shared" si="15"/>
        <v/>
      </c>
      <c r="U74" s="46" t="str">
        <f t="shared" si="15"/>
        <v/>
      </c>
      <c r="V74" s="46" t="str">
        <f t="shared" si="15"/>
        <v/>
      </c>
    </row>
    <row r="75" spans="1:22" x14ac:dyDescent="0.2">
      <c r="A75" s="1">
        <v>104</v>
      </c>
      <c r="B75" s="1" t="s">
        <v>21</v>
      </c>
      <c r="C75" s="8">
        <v>8</v>
      </c>
      <c r="D75" s="29">
        <f>SUMIFS('2013Figures'!$J:$J,'2013Figures'!$C:$C,$A75,'2013Figures'!$H:$H,$B75,'2013Figures'!$I:$I,$C75,'2013Figures'!$E:$E,$B$1)</f>
        <v>0</v>
      </c>
      <c r="E75" s="9">
        <f>SUMIFS('2013Figures'!$J:$J,'2013Figures'!$C:$C,$A75,'2013Figures'!$H:$H,$B75,'2013Figures'!$I:$I,$C75,'2013Figures'!$B:$B,"BrokerToCy",'2013Figures'!$G:$G,"E1",'2013Figures'!$E:$E,$B$1)</f>
        <v>0</v>
      </c>
      <c r="F75" s="9">
        <f>SUMIFS('2013Figures'!$J:$J,'2013Figures'!$C:$C,$A75,'2013Figures'!$H:$H,$B75,'2013Figures'!$I:$I,$C75,'2013Figures'!$B:$B,"BrokerToCy",'2013Figures'!$G:$G,"P1",'2013Figures'!$E:$E,$B$1)</f>
        <v>0</v>
      </c>
      <c r="G75" s="9">
        <f>SUMIFS('2013Figures'!$J:$J,'2013Figures'!$C:$C,$A75,'2013Figures'!$H:$H,$B75,'2013Figures'!$I:$I,$C75,'2013Figures'!$B:$B,"CyToBroker",'2013Figures'!$G:$G,"E1",'2013Figures'!$E:$E,$B$1)</f>
        <v>0</v>
      </c>
      <c r="H75" s="9">
        <f>SUMIFS('2013Figures'!$J:$J,'2013Figures'!$C:$C,$A75,'2013Figures'!$H:$H,$B75,'2013Figures'!$I:$I,$C75,'2013Figures'!$B:$B,"CyToBroker",'2013Figures'!$G:$G,"P1",'2013Figures'!$E:$E,$B$1)</f>
        <v>0</v>
      </c>
      <c r="I75" s="30"/>
      <c r="J75" s="31">
        <v>201301</v>
      </c>
      <c r="K75" s="30"/>
      <c r="L75" s="42">
        <f>SUMIFS('2012Figures'!$J:$J,'2012Figures'!$C:$C,$A75,'2012Figures'!$H:$H,$B75,'2012Figures'!$I:$I,$C75,'2012Figures'!$E:$E,$B$1)</f>
        <v>0</v>
      </c>
      <c r="M75" s="52">
        <f>SUMIFS('2012Figures'!$J:$J,'2012Figures'!$C:$C,$A75,'2012Figures'!$H:$H,$B75,'2012Figures'!$I:$I,$C75,'2012Figures'!$B:$B,"BrokerToCy",'2012Figures'!$G:$G,"E1",'2012Figures'!$E:$E,$B$1)</f>
        <v>0</v>
      </c>
      <c r="N75" s="52">
        <f>SUMIFS('2012Figures'!$J:$J,'2012Figures'!$C:$C,$A75,'2012Figures'!$H:$H,$B75,'2012Figures'!$I:$I,$C75,'2012Figures'!$B:$B,"BrokerToCy",'2012Figures'!$G:$G,"P1",'2012Figures'!$E:$E,$B$1)</f>
        <v>0</v>
      </c>
      <c r="O75" s="52">
        <f>SUMIFS('2012Figures'!$J:$J,'2012Figures'!$C:$C,$A75,'2012Figures'!$H:$H,$B75,'2012Figures'!$I:$I,$C75,'2012Figures'!$B:$B,"CyToBroker",'2012Figures'!$G:$G,"E1",'2012Figures'!$E:$E,$B$1)</f>
        <v>0</v>
      </c>
      <c r="P75" s="52">
        <f>SUMIFS('2012Figures'!$J:$J,'2012Figures'!$C:$C,$A75,'2012Figures'!$H:$H,$B75,'2012Figures'!$I:$I,$C75,'2012Figures'!$B:$B,"CyToBroker",'2012Figures'!$G:$G,"P1",'2012Figures'!$E:$E,$B$1)</f>
        <v>0</v>
      </c>
      <c r="Q75" s="30"/>
      <c r="R75" s="46" t="str">
        <f t="shared" si="15"/>
        <v/>
      </c>
      <c r="S75" s="46" t="str">
        <f t="shared" si="15"/>
        <v/>
      </c>
      <c r="T75" s="46" t="str">
        <f t="shared" si="15"/>
        <v/>
      </c>
      <c r="U75" s="46" t="str">
        <f t="shared" si="15"/>
        <v/>
      </c>
      <c r="V75" s="46" t="str">
        <f t="shared" si="15"/>
        <v/>
      </c>
    </row>
    <row r="76" spans="1:22" x14ac:dyDescent="0.2">
      <c r="A76" s="1">
        <v>104</v>
      </c>
      <c r="B76" s="1" t="s">
        <v>21</v>
      </c>
      <c r="C76" s="8">
        <v>7</v>
      </c>
      <c r="D76" s="29">
        <f>SUMIFS('2013Figures'!$J:$J,'2013Figures'!$C:$C,$A76,'2013Figures'!$H:$H,$B76,'2013Figures'!$I:$I,$C76,'2013Figures'!$E:$E,$B$1)</f>
        <v>0</v>
      </c>
      <c r="E76" s="9">
        <f>SUMIFS('2013Figures'!$J:$J,'2013Figures'!$C:$C,$A76,'2013Figures'!$H:$H,$B76,'2013Figures'!$I:$I,$C76,'2013Figures'!$B:$B,"BrokerToCy",'2013Figures'!$G:$G,"E1",'2013Figures'!$E:$E,$B$1)</f>
        <v>0</v>
      </c>
      <c r="F76" s="9">
        <f>SUMIFS('2013Figures'!$J:$J,'2013Figures'!$C:$C,$A76,'2013Figures'!$H:$H,$B76,'2013Figures'!$I:$I,$C76,'2013Figures'!$B:$B,"BrokerToCy",'2013Figures'!$G:$G,"P1",'2013Figures'!$E:$E,$B$1)</f>
        <v>0</v>
      </c>
      <c r="G76" s="9">
        <f>SUMIFS('2013Figures'!$J:$J,'2013Figures'!$C:$C,$A76,'2013Figures'!$H:$H,$B76,'2013Figures'!$I:$I,$C76,'2013Figures'!$B:$B,"CyToBroker",'2013Figures'!$G:$G,"E1",'2013Figures'!$E:$E,$B$1)</f>
        <v>0</v>
      </c>
      <c r="H76" s="9">
        <f>SUMIFS('2013Figures'!$J:$J,'2013Figures'!$C:$C,$A76,'2013Figures'!$H:$H,$B76,'2013Figures'!$I:$I,$C76,'2013Figures'!$B:$B,"CyToBroker",'2013Figures'!$G:$G,"P1",'2013Figures'!$E:$E,$B$1)</f>
        <v>0</v>
      </c>
      <c r="J76" s="8">
        <v>201201</v>
      </c>
      <c r="L76" s="42">
        <f>SUMIFS('2012Figures'!$J:$J,'2012Figures'!$C:$C,$A76,'2012Figures'!$H:$H,$B76,'2012Figures'!$I:$I,$C76,'2012Figures'!$E:$E,$B$1)</f>
        <v>0</v>
      </c>
      <c r="M76" s="52">
        <f>SUMIFS('2012Figures'!$J:$J,'2012Figures'!$C:$C,$A76,'2012Figures'!$H:$H,$B76,'2012Figures'!$I:$I,$C76,'2012Figures'!$B:$B,"BrokerToCy",'2012Figures'!$G:$G,"E1",'2012Figures'!$E:$E,$B$1)</f>
        <v>0</v>
      </c>
      <c r="N76" s="52">
        <f>SUMIFS('2012Figures'!$J:$J,'2012Figures'!$C:$C,$A76,'2012Figures'!$H:$H,$B76,'2012Figures'!$I:$I,$C76,'2012Figures'!$B:$B,"BrokerToCy",'2012Figures'!$G:$G,"P1",'2012Figures'!$E:$E,$B$1)</f>
        <v>0</v>
      </c>
      <c r="O76" s="52">
        <f>SUMIFS('2012Figures'!$J:$J,'2012Figures'!$C:$C,$A76,'2012Figures'!$H:$H,$B76,'2012Figures'!$I:$I,$C76,'2012Figures'!$B:$B,"CyToBroker",'2012Figures'!$G:$G,"E1",'2012Figures'!$E:$E,$B$1)</f>
        <v>0</v>
      </c>
      <c r="P76" s="52">
        <f>SUMIFS('2012Figures'!$J:$J,'2012Figures'!$C:$C,$A76,'2012Figures'!$H:$H,$B76,'2012Figures'!$I:$I,$C76,'2012Figures'!$B:$B,"CyToBroker",'2012Figures'!$G:$G,"P1",'2012Figures'!$E:$E,$B$1)</f>
        <v>0</v>
      </c>
      <c r="R76" s="46" t="str">
        <f t="shared" si="15"/>
        <v/>
      </c>
      <c r="S76" s="46" t="str">
        <f t="shared" si="15"/>
        <v/>
      </c>
      <c r="T76" s="46" t="str">
        <f t="shared" si="15"/>
        <v/>
      </c>
      <c r="U76" s="46" t="str">
        <f t="shared" si="15"/>
        <v/>
      </c>
      <c r="V76" s="46" t="str">
        <f t="shared" si="15"/>
        <v/>
      </c>
    </row>
    <row r="77" spans="1:22" x14ac:dyDescent="0.2">
      <c r="A77" s="1">
        <v>104</v>
      </c>
      <c r="B77" s="1" t="s">
        <v>21</v>
      </c>
      <c r="C77" s="8">
        <v>6</v>
      </c>
      <c r="D77" s="29">
        <f>SUMIFS('2013Figures'!$J:$J,'2013Figures'!$C:$C,$A77,'2013Figures'!$H:$H,$B77,'2013Figures'!$I:$I,$C77,'2013Figures'!$E:$E,$B$1)</f>
        <v>0</v>
      </c>
      <c r="E77" s="9">
        <f>SUMIFS('2013Figures'!$J:$J,'2013Figures'!$C:$C,$A77,'2013Figures'!$H:$H,$B77,'2013Figures'!$I:$I,$C77,'2013Figures'!$B:$B,"BrokerToCy",'2013Figures'!$G:$G,"E1",'2013Figures'!$E:$E,$B$1)</f>
        <v>0</v>
      </c>
      <c r="F77" s="9">
        <f>SUMIFS('2013Figures'!$J:$J,'2013Figures'!$C:$C,$A77,'2013Figures'!$H:$H,$B77,'2013Figures'!$I:$I,$C77,'2013Figures'!$B:$B,"BrokerToCy",'2013Figures'!$G:$G,"P1",'2013Figures'!$E:$E,$B$1)</f>
        <v>0</v>
      </c>
      <c r="G77" s="9">
        <f>SUMIFS('2013Figures'!$J:$J,'2013Figures'!$C:$C,$A77,'2013Figures'!$H:$H,$B77,'2013Figures'!$I:$I,$C77,'2013Figures'!$B:$B,"CyToBroker",'2013Figures'!$G:$G,"E1",'2013Figures'!$E:$E,$B$1)</f>
        <v>0</v>
      </c>
      <c r="H77" s="9">
        <f>SUMIFS('2013Figures'!$J:$J,'2013Figures'!$C:$C,$A77,'2013Figures'!$H:$H,$B77,'2013Figures'!$I:$I,$C77,'2013Figures'!$B:$B,"CyToBroker",'2013Figures'!$G:$G,"P1",'2013Figures'!$E:$E,$B$1)</f>
        <v>0</v>
      </c>
      <c r="J77" s="8">
        <v>201101</v>
      </c>
      <c r="L77" s="42">
        <f>SUMIFS('2012Figures'!$J:$J,'2012Figures'!$C:$C,$A77,'2012Figures'!$H:$H,$B77,'2012Figures'!$I:$I,$C77,'2012Figures'!$E:$E,$B$1)</f>
        <v>0</v>
      </c>
      <c r="M77" s="52">
        <f>SUMIFS('2012Figures'!$J:$J,'2012Figures'!$C:$C,$A77,'2012Figures'!$H:$H,$B77,'2012Figures'!$I:$I,$C77,'2012Figures'!$B:$B,"BrokerToCy",'2012Figures'!$G:$G,"E1",'2012Figures'!$E:$E,$B$1)</f>
        <v>0</v>
      </c>
      <c r="N77" s="52">
        <f>SUMIFS('2012Figures'!$J:$J,'2012Figures'!$C:$C,$A77,'2012Figures'!$H:$H,$B77,'2012Figures'!$I:$I,$C77,'2012Figures'!$B:$B,"BrokerToCy",'2012Figures'!$G:$G,"P1",'2012Figures'!$E:$E,$B$1)</f>
        <v>0</v>
      </c>
      <c r="O77" s="52">
        <f>SUMIFS('2012Figures'!$J:$J,'2012Figures'!$C:$C,$A77,'2012Figures'!$H:$H,$B77,'2012Figures'!$I:$I,$C77,'2012Figures'!$B:$B,"CyToBroker",'2012Figures'!$G:$G,"E1",'2012Figures'!$E:$E,$B$1)</f>
        <v>0</v>
      </c>
      <c r="P77" s="52">
        <f>SUMIFS('2012Figures'!$J:$J,'2012Figures'!$C:$C,$A77,'2012Figures'!$H:$H,$B77,'2012Figures'!$I:$I,$C77,'2012Figures'!$B:$B,"CyToBroker",'2012Figures'!$G:$G,"P1",'2012Figures'!$E:$E,$B$1)</f>
        <v>0</v>
      </c>
      <c r="R77" s="46" t="str">
        <f t="shared" si="15"/>
        <v/>
      </c>
      <c r="S77" s="46" t="str">
        <f t="shared" si="15"/>
        <v/>
      </c>
      <c r="T77" s="46" t="str">
        <f t="shared" si="15"/>
        <v/>
      </c>
      <c r="U77" s="46" t="str">
        <f t="shared" si="15"/>
        <v/>
      </c>
      <c r="V77" s="46" t="str">
        <f t="shared" si="15"/>
        <v/>
      </c>
    </row>
    <row r="78" spans="1:22" x14ac:dyDescent="0.2">
      <c r="A78" s="1">
        <v>104</v>
      </c>
      <c r="B78" s="1" t="s">
        <v>21</v>
      </c>
      <c r="C78" s="8">
        <v>5</v>
      </c>
      <c r="D78" s="29">
        <f>SUMIFS('2013Figures'!$J:$J,'2013Figures'!$C:$C,$A78,'2013Figures'!$H:$H,$B78,'2013Figures'!$I:$I,$C78,'2013Figures'!$E:$E,$B$1)</f>
        <v>0</v>
      </c>
      <c r="E78" s="9">
        <f>SUMIFS('2013Figures'!$J:$J,'2013Figures'!$C:$C,$A78,'2013Figures'!$H:$H,$B78,'2013Figures'!$I:$I,$C78,'2013Figures'!$B:$B,"BrokerToCy",'2013Figures'!$G:$G,"E1",'2013Figures'!$E:$E,$B$1)</f>
        <v>0</v>
      </c>
      <c r="F78" s="9">
        <f>SUMIFS('2013Figures'!$J:$J,'2013Figures'!$C:$C,$A78,'2013Figures'!$H:$H,$B78,'2013Figures'!$I:$I,$C78,'2013Figures'!$B:$B,"BrokerToCy",'2013Figures'!$G:$G,"P1",'2013Figures'!$E:$E,$B$1)</f>
        <v>0</v>
      </c>
      <c r="G78" s="9">
        <f>SUMIFS('2013Figures'!$J:$J,'2013Figures'!$C:$C,$A78,'2013Figures'!$H:$H,$B78,'2013Figures'!$I:$I,$C78,'2013Figures'!$B:$B,"CyToBroker",'2013Figures'!$G:$G,"E1",'2013Figures'!$E:$E,$B$1)</f>
        <v>0</v>
      </c>
      <c r="H78" s="9">
        <f>SUMIFS('2013Figures'!$J:$J,'2013Figures'!$C:$C,$A78,'2013Figures'!$H:$H,$B78,'2013Figures'!$I:$I,$C78,'2013Figures'!$B:$B,"CyToBroker",'2013Figures'!$G:$G,"P1",'2013Figures'!$E:$E,$B$1)</f>
        <v>0</v>
      </c>
      <c r="J78" s="8">
        <v>201001</v>
      </c>
      <c r="L78" s="42">
        <f>SUMIFS('2012Figures'!$J:$J,'2012Figures'!$C:$C,$A78,'2012Figures'!$H:$H,$B78,'2012Figures'!$I:$I,$C78,'2012Figures'!$E:$E,$B$1)</f>
        <v>0</v>
      </c>
      <c r="M78" s="52">
        <f>SUMIFS('2012Figures'!$J:$J,'2012Figures'!$C:$C,$A78,'2012Figures'!$H:$H,$B78,'2012Figures'!$I:$I,$C78,'2012Figures'!$B:$B,"BrokerToCy",'2012Figures'!$G:$G,"E1",'2012Figures'!$E:$E,$B$1)</f>
        <v>0</v>
      </c>
      <c r="N78" s="52">
        <f>SUMIFS('2012Figures'!$J:$J,'2012Figures'!$C:$C,$A78,'2012Figures'!$H:$H,$B78,'2012Figures'!$I:$I,$C78,'2012Figures'!$B:$B,"BrokerToCy",'2012Figures'!$G:$G,"P1",'2012Figures'!$E:$E,$B$1)</f>
        <v>0</v>
      </c>
      <c r="O78" s="52">
        <f>SUMIFS('2012Figures'!$J:$J,'2012Figures'!$C:$C,$A78,'2012Figures'!$H:$H,$B78,'2012Figures'!$I:$I,$C78,'2012Figures'!$B:$B,"CyToBroker",'2012Figures'!$G:$G,"E1",'2012Figures'!$E:$E,$B$1)</f>
        <v>0</v>
      </c>
      <c r="P78" s="52">
        <f>SUMIFS('2012Figures'!$J:$J,'2012Figures'!$C:$C,$A78,'2012Figures'!$H:$H,$B78,'2012Figures'!$I:$I,$C78,'2012Figures'!$B:$B,"CyToBroker",'2012Figures'!$G:$G,"P1",'2012Figures'!$E:$E,$B$1)</f>
        <v>0</v>
      </c>
      <c r="R78" s="46" t="str">
        <f t="shared" si="15"/>
        <v/>
      </c>
      <c r="S78" s="46" t="str">
        <f t="shared" si="15"/>
        <v/>
      </c>
      <c r="T78" s="46" t="str">
        <f t="shared" si="15"/>
        <v/>
      </c>
      <c r="U78" s="46" t="str">
        <f t="shared" si="15"/>
        <v/>
      </c>
      <c r="V78" s="46" t="str">
        <f t="shared" si="15"/>
        <v/>
      </c>
    </row>
    <row r="79" spans="1:22" x14ac:dyDescent="0.2">
      <c r="A79" s="1">
        <v>104</v>
      </c>
      <c r="B79" s="1" t="s">
        <v>21</v>
      </c>
      <c r="C79" s="8">
        <v>4</v>
      </c>
      <c r="D79" s="29">
        <f>SUMIFS('2013Figures'!$J:$J,'2013Figures'!$C:$C,$A79,'2013Figures'!$H:$H,$B79,'2013Figures'!$I:$I,$C79,'2013Figures'!$E:$E,$B$1)</f>
        <v>0</v>
      </c>
      <c r="E79" s="9">
        <f>SUMIFS('2013Figures'!$J:$J,'2013Figures'!$C:$C,$A79,'2013Figures'!$H:$H,$B79,'2013Figures'!$I:$I,$C79,'2013Figures'!$B:$B,"BrokerToCy",'2013Figures'!$G:$G,"E1",'2013Figures'!$E:$E,$B$1)</f>
        <v>0</v>
      </c>
      <c r="F79" s="9">
        <f>SUMIFS('2013Figures'!$J:$J,'2013Figures'!$C:$C,$A79,'2013Figures'!$H:$H,$B79,'2013Figures'!$I:$I,$C79,'2013Figures'!$B:$B,"BrokerToCy",'2013Figures'!$G:$G,"P1",'2013Figures'!$E:$E,$B$1)</f>
        <v>0</v>
      </c>
      <c r="G79" s="9">
        <f>SUMIFS('2013Figures'!$J:$J,'2013Figures'!$C:$C,$A79,'2013Figures'!$H:$H,$B79,'2013Figures'!$I:$I,$C79,'2013Figures'!$B:$B,"CyToBroker",'2013Figures'!$G:$G,"E1",'2013Figures'!$E:$E,$B$1)</f>
        <v>0</v>
      </c>
      <c r="H79" s="9">
        <f>SUMIFS('2013Figures'!$J:$J,'2013Figures'!$C:$C,$A79,'2013Figures'!$H:$H,$B79,'2013Figures'!$I:$I,$C79,'2013Figures'!$B:$B,"CyToBroker",'2013Figures'!$G:$G,"P1",'2013Figures'!$E:$E,$B$1)</f>
        <v>0</v>
      </c>
      <c r="J79" s="8">
        <v>200901</v>
      </c>
      <c r="L79" s="42">
        <f>SUMIFS('2012Figures'!$J:$J,'2012Figures'!$C:$C,$A79,'2012Figures'!$H:$H,$B79,'2012Figures'!$I:$I,$C79,'2012Figures'!$E:$E,$B$1)</f>
        <v>0</v>
      </c>
      <c r="M79" s="52">
        <f>SUMIFS('2012Figures'!$J:$J,'2012Figures'!$C:$C,$A79,'2012Figures'!$H:$H,$B79,'2012Figures'!$I:$I,$C79,'2012Figures'!$B:$B,"BrokerToCy",'2012Figures'!$G:$G,"E1",'2012Figures'!$E:$E,$B$1)</f>
        <v>0</v>
      </c>
      <c r="N79" s="52">
        <f>SUMIFS('2012Figures'!$J:$J,'2012Figures'!$C:$C,$A79,'2012Figures'!$H:$H,$B79,'2012Figures'!$I:$I,$C79,'2012Figures'!$B:$B,"BrokerToCy",'2012Figures'!$G:$G,"P1",'2012Figures'!$E:$E,$B$1)</f>
        <v>0</v>
      </c>
      <c r="O79" s="52">
        <f>SUMIFS('2012Figures'!$J:$J,'2012Figures'!$C:$C,$A79,'2012Figures'!$H:$H,$B79,'2012Figures'!$I:$I,$C79,'2012Figures'!$B:$B,"CyToBroker",'2012Figures'!$G:$G,"E1",'2012Figures'!$E:$E,$B$1)</f>
        <v>0</v>
      </c>
      <c r="P79" s="52">
        <f>SUMIFS('2012Figures'!$J:$J,'2012Figures'!$C:$C,$A79,'2012Figures'!$H:$H,$B79,'2012Figures'!$I:$I,$C79,'2012Figures'!$B:$B,"CyToBroker",'2012Figures'!$G:$G,"P1",'2012Figures'!$E:$E,$B$1)</f>
        <v>0</v>
      </c>
      <c r="R79" s="46" t="str">
        <f t="shared" si="15"/>
        <v/>
      </c>
      <c r="S79" s="46" t="str">
        <f t="shared" si="15"/>
        <v/>
      </c>
      <c r="T79" s="46" t="str">
        <f t="shared" si="15"/>
        <v/>
      </c>
      <c r="U79" s="46" t="str">
        <f t="shared" si="15"/>
        <v/>
      </c>
      <c r="V79" s="46" t="str">
        <f t="shared" si="15"/>
        <v/>
      </c>
    </row>
    <row r="80" spans="1:22" x14ac:dyDescent="0.2">
      <c r="A80" s="1">
        <v>104</v>
      </c>
      <c r="B80" s="1" t="s">
        <v>21</v>
      </c>
      <c r="C80" s="8">
        <v>3</v>
      </c>
      <c r="D80" s="29">
        <f>SUMIFS('2013Figures'!$J:$J,'2013Figures'!$C:$C,$A80,'2013Figures'!$H:$H,$B80,'2013Figures'!$I:$I,$C80,'2013Figures'!$E:$E,$B$1)</f>
        <v>0</v>
      </c>
      <c r="E80" s="9">
        <f>SUMIFS('2013Figures'!$J:$J,'2013Figures'!$C:$C,$A80,'2013Figures'!$H:$H,$B80,'2013Figures'!$I:$I,$C80,'2013Figures'!$B:$B,"BrokerToCy",'2013Figures'!$G:$G,"E1",'2013Figures'!$E:$E,$B$1)</f>
        <v>0</v>
      </c>
      <c r="F80" s="9">
        <f>SUMIFS('2013Figures'!$J:$J,'2013Figures'!$C:$C,$A80,'2013Figures'!$H:$H,$B80,'2013Figures'!$I:$I,$C80,'2013Figures'!$B:$B,"BrokerToCy",'2013Figures'!$G:$G,"P1",'2013Figures'!$E:$E,$B$1)</f>
        <v>0</v>
      </c>
      <c r="G80" s="9">
        <f>SUMIFS('2013Figures'!$J:$J,'2013Figures'!$C:$C,$A80,'2013Figures'!$H:$H,$B80,'2013Figures'!$I:$I,$C80,'2013Figures'!$B:$B,"CyToBroker",'2013Figures'!$G:$G,"E1",'2013Figures'!$E:$E,$B$1)</f>
        <v>0</v>
      </c>
      <c r="H80" s="9">
        <f>SUMIFS('2013Figures'!$J:$J,'2013Figures'!$C:$C,$A80,'2013Figures'!$H:$H,$B80,'2013Figures'!$I:$I,$C80,'2013Figures'!$B:$B,"CyToBroker",'2013Figures'!$G:$G,"P1",'2013Figures'!$E:$E,$B$1)</f>
        <v>0</v>
      </c>
      <c r="J80" s="8">
        <v>200801</v>
      </c>
      <c r="L80" s="42">
        <f>SUMIFS('2012Figures'!$J:$J,'2012Figures'!$C:$C,$A80,'2012Figures'!$H:$H,$B80,'2012Figures'!$I:$I,$C80,'2012Figures'!$E:$E,$B$1)</f>
        <v>0</v>
      </c>
      <c r="M80" s="52">
        <f>SUMIFS('2012Figures'!$J:$J,'2012Figures'!$C:$C,$A80,'2012Figures'!$H:$H,$B80,'2012Figures'!$I:$I,$C80,'2012Figures'!$B:$B,"BrokerToCy",'2012Figures'!$G:$G,"E1",'2012Figures'!$E:$E,$B$1)</f>
        <v>0</v>
      </c>
      <c r="N80" s="52">
        <f>SUMIFS('2012Figures'!$J:$J,'2012Figures'!$C:$C,$A80,'2012Figures'!$H:$H,$B80,'2012Figures'!$I:$I,$C80,'2012Figures'!$B:$B,"BrokerToCy",'2012Figures'!$G:$G,"P1",'2012Figures'!$E:$E,$B$1)</f>
        <v>0</v>
      </c>
      <c r="O80" s="52">
        <f>SUMIFS('2012Figures'!$J:$J,'2012Figures'!$C:$C,$A80,'2012Figures'!$H:$H,$B80,'2012Figures'!$I:$I,$C80,'2012Figures'!$B:$B,"CyToBroker",'2012Figures'!$G:$G,"E1",'2012Figures'!$E:$E,$B$1)</f>
        <v>0</v>
      </c>
      <c r="P80" s="52">
        <f>SUMIFS('2012Figures'!$J:$J,'2012Figures'!$C:$C,$A80,'2012Figures'!$H:$H,$B80,'2012Figures'!$I:$I,$C80,'2012Figures'!$B:$B,"CyToBroker",'2012Figures'!$G:$G,"P1",'2012Figures'!$E:$E,$B$1)</f>
        <v>0</v>
      </c>
      <c r="R80" s="46" t="str">
        <f t="shared" si="15"/>
        <v/>
      </c>
      <c r="S80" s="46" t="str">
        <f t="shared" si="15"/>
        <v/>
      </c>
      <c r="T80" s="46" t="str">
        <f t="shared" si="15"/>
        <v/>
      </c>
      <c r="U80" s="46" t="str">
        <f t="shared" si="15"/>
        <v/>
      </c>
      <c r="V80" s="46" t="str">
        <f t="shared" si="15"/>
        <v/>
      </c>
    </row>
    <row r="81" spans="1:22" x14ac:dyDescent="0.2">
      <c r="A81" s="1">
        <v>104</v>
      </c>
      <c r="B81" s="1" t="s">
        <v>21</v>
      </c>
      <c r="C81" s="8">
        <v>2</v>
      </c>
      <c r="D81" s="29">
        <f>SUMIFS('2013Figures'!$J:$J,'2013Figures'!$C:$C,$A81,'2013Figures'!$H:$H,$B81,'2013Figures'!$I:$I,$C81,'2013Figures'!$E:$E,$B$1)</f>
        <v>0</v>
      </c>
      <c r="E81" s="9">
        <f>SUMIFS('2013Figures'!$J:$J,'2013Figures'!$C:$C,$A81,'2013Figures'!$H:$H,$B81,'2013Figures'!$I:$I,$C81,'2013Figures'!$B:$B,"BrokerToCy",'2013Figures'!$G:$G,"E1",'2013Figures'!$E:$E,$B$1)</f>
        <v>0</v>
      </c>
      <c r="F81" s="9">
        <f>SUMIFS('2013Figures'!$J:$J,'2013Figures'!$C:$C,$A81,'2013Figures'!$H:$H,$B81,'2013Figures'!$I:$I,$C81,'2013Figures'!$B:$B,"BrokerToCy",'2013Figures'!$G:$G,"P1",'2013Figures'!$E:$E,$B$1)</f>
        <v>0</v>
      </c>
      <c r="G81" s="9">
        <f>SUMIFS('2013Figures'!$J:$J,'2013Figures'!$C:$C,$A81,'2013Figures'!$H:$H,$B81,'2013Figures'!$I:$I,$C81,'2013Figures'!$B:$B,"CyToBroker",'2013Figures'!$G:$G,"E1",'2013Figures'!$E:$E,$B$1)</f>
        <v>0</v>
      </c>
      <c r="H81" s="9">
        <f>SUMIFS('2013Figures'!$J:$J,'2013Figures'!$C:$C,$A81,'2013Figures'!$H:$H,$B81,'2013Figures'!$I:$I,$C81,'2013Figures'!$B:$B,"CyToBroker",'2013Figures'!$G:$G,"P1",'2013Figures'!$E:$E,$B$1)</f>
        <v>0</v>
      </c>
      <c r="J81" s="8">
        <v>200701</v>
      </c>
      <c r="L81" s="42">
        <f>SUMIFS('2012Figures'!$J:$J,'2012Figures'!$C:$C,$A81,'2012Figures'!$H:$H,$B81,'2012Figures'!$I:$I,$C81,'2012Figures'!$E:$E,$B$1)</f>
        <v>0</v>
      </c>
      <c r="M81" s="52">
        <f>SUMIFS('2012Figures'!$J:$J,'2012Figures'!$C:$C,$A81,'2012Figures'!$H:$H,$B81,'2012Figures'!$I:$I,$C81,'2012Figures'!$B:$B,"BrokerToCy",'2012Figures'!$G:$G,"E1",'2012Figures'!$E:$E,$B$1)</f>
        <v>0</v>
      </c>
      <c r="N81" s="52">
        <f>SUMIFS('2012Figures'!$J:$J,'2012Figures'!$C:$C,$A81,'2012Figures'!$H:$H,$B81,'2012Figures'!$I:$I,$C81,'2012Figures'!$B:$B,"BrokerToCy",'2012Figures'!$G:$G,"P1",'2012Figures'!$E:$E,$B$1)</f>
        <v>0</v>
      </c>
      <c r="O81" s="52">
        <f>SUMIFS('2012Figures'!$J:$J,'2012Figures'!$C:$C,$A81,'2012Figures'!$H:$H,$B81,'2012Figures'!$I:$I,$C81,'2012Figures'!$B:$B,"CyToBroker",'2012Figures'!$G:$G,"E1",'2012Figures'!$E:$E,$B$1)</f>
        <v>0</v>
      </c>
      <c r="P81" s="52">
        <f>SUMIFS('2012Figures'!$J:$J,'2012Figures'!$C:$C,$A81,'2012Figures'!$H:$H,$B81,'2012Figures'!$I:$I,$C81,'2012Figures'!$B:$B,"CyToBroker",'2012Figures'!$G:$G,"P1",'2012Figures'!$E:$E,$B$1)</f>
        <v>0</v>
      </c>
      <c r="R81" s="46" t="str">
        <f t="shared" si="15"/>
        <v/>
      </c>
      <c r="S81" s="46" t="str">
        <f t="shared" si="15"/>
        <v/>
      </c>
      <c r="T81" s="46" t="str">
        <f t="shared" si="15"/>
        <v/>
      </c>
      <c r="U81" s="46" t="str">
        <f t="shared" si="15"/>
        <v/>
      </c>
      <c r="V81" s="46" t="str">
        <f t="shared" si="15"/>
        <v/>
      </c>
    </row>
    <row r="82" spans="1:22" x14ac:dyDescent="0.2">
      <c r="A82" s="1">
        <v>104</v>
      </c>
      <c r="B82" s="1" t="s">
        <v>21</v>
      </c>
      <c r="C82" s="8">
        <v>1</v>
      </c>
      <c r="D82" s="29">
        <f>SUMIFS('2013Figures'!$J:$J,'2013Figures'!$C:$C,$A82,'2013Figures'!$H:$H,$B82,'2013Figures'!$I:$I,$C82,'2013Figures'!$E:$E,$B$1)</f>
        <v>0</v>
      </c>
      <c r="E82" s="9">
        <f>SUMIFS('2013Figures'!$J:$J,'2013Figures'!$C:$C,$A82,'2013Figures'!$H:$H,$B82,'2013Figures'!$I:$I,$C82,'2013Figures'!$B:$B,"BrokerToCy",'2013Figures'!$G:$G,"E1",'2013Figures'!$E:$E,$B$1)</f>
        <v>0</v>
      </c>
      <c r="F82" s="9">
        <f>SUMIFS('2013Figures'!$J:$J,'2013Figures'!$C:$C,$A82,'2013Figures'!$H:$H,$B82,'2013Figures'!$I:$I,$C82,'2013Figures'!$B:$B,"BrokerToCy",'2013Figures'!$G:$G,"P1",'2013Figures'!$E:$E,$B$1)</f>
        <v>0</v>
      </c>
      <c r="G82" s="9">
        <f>SUMIFS('2013Figures'!$J:$J,'2013Figures'!$C:$C,$A82,'2013Figures'!$H:$H,$B82,'2013Figures'!$I:$I,$C82,'2013Figures'!$B:$B,"CyToBroker",'2013Figures'!$G:$G,"E1",'2013Figures'!$E:$E,$B$1)</f>
        <v>0</v>
      </c>
      <c r="H82" s="9">
        <f>SUMIFS('2013Figures'!$J:$J,'2013Figures'!$C:$C,$A82,'2013Figures'!$H:$H,$B82,'2013Figures'!$I:$I,$C82,'2013Figures'!$B:$B,"CyToBroker",'2013Figures'!$G:$G,"P1",'2013Figures'!$E:$E,$B$1)</f>
        <v>0</v>
      </c>
      <c r="J82" s="8">
        <v>200601</v>
      </c>
      <c r="L82" s="42">
        <f>SUMIFS('2012Figures'!$J:$J,'2012Figures'!$C:$C,$A82,'2012Figures'!$H:$H,$B82,'2012Figures'!$I:$I,$C82,'2012Figures'!$E:$E,$B$1)</f>
        <v>0</v>
      </c>
      <c r="M82" s="52">
        <f>SUMIFS('2012Figures'!$J:$J,'2012Figures'!$C:$C,$A82,'2012Figures'!$H:$H,$B82,'2012Figures'!$I:$I,$C82,'2012Figures'!$B:$B,"BrokerToCy",'2012Figures'!$G:$G,"E1",'2012Figures'!$E:$E,$B$1)</f>
        <v>0</v>
      </c>
      <c r="N82" s="52">
        <f>SUMIFS('2012Figures'!$J:$J,'2012Figures'!$C:$C,$A82,'2012Figures'!$H:$H,$B82,'2012Figures'!$I:$I,$C82,'2012Figures'!$B:$B,"BrokerToCy",'2012Figures'!$G:$G,"P1",'2012Figures'!$E:$E,$B$1)</f>
        <v>0</v>
      </c>
      <c r="O82" s="52">
        <f>SUMIFS('2012Figures'!$J:$J,'2012Figures'!$C:$C,$A82,'2012Figures'!$H:$H,$B82,'2012Figures'!$I:$I,$C82,'2012Figures'!$B:$B,"CyToBroker",'2012Figures'!$G:$G,"E1",'2012Figures'!$E:$E,$B$1)</f>
        <v>0</v>
      </c>
      <c r="P82" s="52">
        <f>SUMIFS('2012Figures'!$J:$J,'2012Figures'!$C:$C,$A82,'2012Figures'!$H:$H,$B82,'2012Figures'!$I:$I,$C82,'2012Figures'!$B:$B,"CyToBroker",'2012Figures'!$G:$G,"P1",'2012Figures'!$E:$E,$B$1)</f>
        <v>0</v>
      </c>
      <c r="R82" s="46" t="str">
        <f t="shared" si="15"/>
        <v/>
      </c>
      <c r="S82" s="46" t="str">
        <f t="shared" si="15"/>
        <v/>
      </c>
      <c r="T82" s="46" t="str">
        <f t="shared" si="15"/>
        <v/>
      </c>
      <c r="U82" s="46" t="str">
        <f t="shared" si="15"/>
        <v/>
      </c>
      <c r="V82" s="46" t="str">
        <f t="shared" si="15"/>
        <v/>
      </c>
    </row>
    <row r="83" spans="1:22" x14ac:dyDescent="0.2">
      <c r="A83" s="1">
        <v>104</v>
      </c>
      <c r="B83" s="1" t="s">
        <v>21</v>
      </c>
      <c r="D83" s="29">
        <f>SUMIFS('2013Figures'!$J:$J,'2013Figures'!$C:$C,$A83,'2013Figures'!$H:$H,$B83,'2013Figures'!$I:$I,"",'2013Figures'!$E:$E,$B$1)</f>
        <v>0</v>
      </c>
      <c r="E83" s="9">
        <f>SUMIFS('2013Figures'!$J:$J,'2013Figures'!$C:$C,$A83,'2013Figures'!$H:$H,$B83,'2013Figures'!$I:$I,"",'2013Figures'!$B:$B,"BrokerToCy",'2013Figures'!$G:$G,"E1",'2013Figures'!$E:$E,$B$1)</f>
        <v>0</v>
      </c>
      <c r="F83" s="9">
        <f>SUMIFS('2013Figures'!$J:$J,'2013Figures'!$C:$C,$A83,'2013Figures'!$H:$H,$B83,'2013Figures'!$I:$I,"",'2013Figures'!$B:$B,"BrokerToCy",'2013Figures'!$G:$G,"P1",'2013Figures'!$E:$E,$B$1)</f>
        <v>0</v>
      </c>
      <c r="G83" s="9">
        <f>SUMIFS('2013Figures'!$J:$J,'2013Figures'!$C:$C,$A83,'2013Figures'!$H:$H,$B83,'2013Figures'!$I:$I,"",'2013Figures'!$B:$B,"CyToBroker",'2013Figures'!$G:$G,"E1",'2013Figures'!$E:$E,$B$1)</f>
        <v>0</v>
      </c>
      <c r="H83" s="9">
        <f>SUMIFS('2013Figures'!$J:$J,'2013Figures'!$C:$C,$A83,'2013Figures'!$H:$H,$B83,'2013Figures'!$I:$I,"",'2013Figures'!$B:$B,"CyToBroker",'2013Figures'!$G:$G,"P1",'2013Figures'!$E:$E,$B$1)</f>
        <v>0</v>
      </c>
      <c r="J83" s="8" t="s">
        <v>131</v>
      </c>
      <c r="L83" s="42">
        <f>SUMIFS('2012Figures'!$J:$J,'2012Figures'!$C:$C,$A83,'2012Figures'!$H:$H,$B83,'2012Figures'!$I:$I,"",'2012Figures'!$E:$E,$B$1)</f>
        <v>0</v>
      </c>
      <c r="M83" s="52">
        <f>SUMIFS('2012Figures'!$J:$J,'2012Figures'!$C:$C,$A83,'2012Figures'!$H:$H,$B83,'2012Figures'!$I:$I,"",'2012Figures'!$B:$B,"BrokerToCy",'2012Figures'!$G:$G,"E1",'2012Figures'!$E:$E,$B$1)</f>
        <v>0</v>
      </c>
      <c r="N83" s="52">
        <f>SUMIFS('2012Figures'!$J:$J,'2012Figures'!$C:$C,$A83,'2012Figures'!$H:$H,$B83,'2012Figures'!$I:$I,"",'2012Figures'!$B:$B,"BrokerToCy",'2012Figures'!$G:$G,"P1",'2012Figures'!$E:$E,$B$1)</f>
        <v>0</v>
      </c>
      <c r="O83" s="52">
        <f>SUMIFS('2012Figures'!$J:$J,'2012Figures'!$C:$C,$A83,'2012Figures'!$H:$H,$B83,'2012Figures'!$I:$I,"",'2012Figures'!$B:$B,"CyToBroker",'2012Figures'!$G:$G,"E1",'2012Figures'!$E:$E,$B$1)</f>
        <v>0</v>
      </c>
      <c r="P83" s="52">
        <f>SUMIFS('2012Figures'!$J:$J,'2012Figures'!$C:$C,$A83,'2012Figures'!$H:$H,$B83,'2012Figures'!$I:$I,"",'2012Figures'!$B:$B,"CyToBroker",'2012Figures'!$G:$G,"P1",'2012Figures'!$E:$E,$B$1)</f>
        <v>0</v>
      </c>
      <c r="R83" s="46" t="str">
        <f t="shared" si="15"/>
        <v/>
      </c>
      <c r="S83" s="46" t="str">
        <f t="shared" si="15"/>
        <v/>
      </c>
      <c r="T83" s="46" t="str">
        <f t="shared" si="15"/>
        <v/>
      </c>
      <c r="U83" s="46" t="str">
        <f t="shared" si="15"/>
        <v/>
      </c>
      <c r="V83" s="46" t="str">
        <f t="shared" si="15"/>
        <v/>
      </c>
    </row>
    <row r="84" spans="1:22" x14ac:dyDescent="0.2">
      <c r="A84" s="1">
        <v>104</v>
      </c>
      <c r="B84" s="1" t="s">
        <v>94</v>
      </c>
      <c r="C84" s="8">
        <v>11</v>
      </c>
      <c r="D84" s="29">
        <f>SUMIFS('2013Figures'!$J:$J,'2013Figures'!$C:$C,$A84,'2013Figures'!$H:$H,$B84,'2013Figures'!$I:$I,$C84,'2013Figures'!$E:$E,$B$1)</f>
        <v>0</v>
      </c>
      <c r="E84" s="9">
        <f>SUMIFS('2013Figures'!$J:$J,'2013Figures'!$C:$C,$A84,'2013Figures'!$H:$H,$B84,'2013Figures'!$I:$I,$C84,'2013Figures'!$B:$B,"BrokerToCy",'2013Figures'!$G:$G,"E1",'2013Figures'!$E:$E,$B$1)</f>
        <v>0</v>
      </c>
      <c r="F84" s="9">
        <f>SUMIFS('2013Figures'!$J:$J,'2013Figures'!$C:$C,$A84,'2013Figures'!$H:$H,$B84,'2013Figures'!$I:$I,$C84,'2013Figures'!$B:$B,"BrokerToCy",'2013Figures'!$G:$G,"P1",'2013Figures'!$E:$E,$B$1)</f>
        <v>0</v>
      </c>
      <c r="G84" s="9">
        <f>SUMIFS('2013Figures'!$J:$J,'2013Figures'!$C:$C,$A84,'2013Figures'!$H:$H,$B84,'2013Figures'!$I:$I,$C84,'2013Figures'!$B:$B,"CyToBroker",'2013Figures'!$G:$G,"E1",'2013Figures'!$E:$E,$B$1)</f>
        <v>0</v>
      </c>
      <c r="H84" s="9">
        <f>SUMIFS('2013Figures'!$J:$J,'2013Figures'!$C:$C,$A84,'2013Figures'!$H:$H,$B84,'2013Figures'!$I:$I,$C84,'2013Figures'!$B:$B,"CyToBroker",'2013Figures'!$G:$G,"P1",'2013Figures'!$E:$E,$B$1)</f>
        <v>0</v>
      </c>
      <c r="L84" s="42">
        <f>SUMIFS('2012Figures'!$J:$J,'2012Figures'!$C:$C,$A84,'2012Figures'!$H:$H,$B84,'2012Figures'!$I:$I,$C84,'2012Figures'!$E:$E,$B$1)</f>
        <v>0</v>
      </c>
      <c r="M84" s="52">
        <f>SUMIFS('2012Figures'!$J:$J,'2012Figures'!$C:$C,$A84,'2012Figures'!$H:$H,$B84,'2012Figures'!$I:$I,$C84,'2012Figures'!$B:$B,"BrokerToCy",'2012Figures'!$G:$G,"E1",'2012Figures'!$E:$E,$B$1)</f>
        <v>0</v>
      </c>
      <c r="N84" s="52">
        <f>SUMIFS('2012Figures'!$J:$J,'2012Figures'!$C:$C,$A84,'2012Figures'!$H:$H,$B84,'2012Figures'!$I:$I,$C84,'2012Figures'!$B:$B,"BrokerToCy",'2012Figures'!$G:$G,"P1",'2012Figures'!$E:$E,$B$1)</f>
        <v>0</v>
      </c>
      <c r="O84" s="52">
        <f>SUMIFS('2012Figures'!$J:$J,'2012Figures'!$C:$C,$A84,'2012Figures'!$H:$H,$B84,'2012Figures'!$I:$I,$C84,'2012Figures'!$B:$B,"CyToBroker",'2012Figures'!$G:$G,"E1",'2012Figures'!$E:$E,$B$1)</f>
        <v>0</v>
      </c>
      <c r="P84" s="52">
        <f>SUMIFS('2012Figures'!$J:$J,'2012Figures'!$C:$C,$A84,'2012Figures'!$H:$H,$B84,'2012Figures'!$I:$I,$C84,'2012Figures'!$B:$B,"CyToBroker",'2012Figures'!$G:$G,"P1",'2012Figures'!$E:$E,$B$1)</f>
        <v>0</v>
      </c>
      <c r="R84" s="46" t="str">
        <f t="shared" si="15"/>
        <v/>
      </c>
      <c r="S84" s="46" t="str">
        <f t="shared" si="15"/>
        <v/>
      </c>
      <c r="T84" s="46" t="str">
        <f t="shared" si="15"/>
        <v/>
      </c>
      <c r="U84" s="46" t="str">
        <f t="shared" si="15"/>
        <v/>
      </c>
      <c r="V84" s="46" t="str">
        <f t="shared" si="15"/>
        <v/>
      </c>
    </row>
    <row r="85" spans="1:22" x14ac:dyDescent="0.2">
      <c r="A85" s="1">
        <v>104</v>
      </c>
      <c r="B85" s="1" t="s">
        <v>94</v>
      </c>
      <c r="C85" s="8">
        <v>10</v>
      </c>
      <c r="D85" s="29">
        <f>SUMIFS('2013Figures'!$J:$J,'2013Figures'!$C:$C,$A85,'2013Figures'!$H:$H,$B85,'2013Figures'!$I:$I,$C85,'2013Figures'!$E:$E,$B$1)</f>
        <v>0</v>
      </c>
      <c r="E85" s="9">
        <f>SUMIFS('2013Figures'!$J:$J,'2013Figures'!$C:$C,$A85,'2013Figures'!$H:$H,$B85,'2013Figures'!$I:$I,$C85,'2013Figures'!$B:$B,"BrokerToCy",'2013Figures'!$G:$G,"E1",'2013Figures'!$E:$E,$B$1)</f>
        <v>0</v>
      </c>
      <c r="F85" s="9">
        <f>SUMIFS('2013Figures'!$J:$J,'2013Figures'!$C:$C,$A85,'2013Figures'!$H:$H,$B85,'2013Figures'!$I:$I,$C85,'2013Figures'!$B:$B,"BrokerToCy",'2013Figures'!$G:$G,"P1",'2013Figures'!$E:$E,$B$1)</f>
        <v>0</v>
      </c>
      <c r="G85" s="9">
        <f>SUMIFS('2013Figures'!$J:$J,'2013Figures'!$C:$C,$A85,'2013Figures'!$H:$H,$B85,'2013Figures'!$I:$I,$C85,'2013Figures'!$B:$B,"CyToBroker",'2013Figures'!$G:$G,"E1",'2013Figures'!$E:$E,$B$1)</f>
        <v>0</v>
      </c>
      <c r="H85" s="9">
        <f>SUMIFS('2013Figures'!$J:$J,'2013Figures'!$C:$C,$A85,'2013Figures'!$H:$H,$B85,'2013Figures'!$I:$I,$C85,'2013Figures'!$B:$B,"CyToBroker",'2013Figures'!$G:$G,"P1",'2013Figures'!$E:$E,$B$1)</f>
        <v>0</v>
      </c>
      <c r="J85" s="8">
        <v>201501</v>
      </c>
      <c r="L85" s="42">
        <f>SUMIFS('2012Figures'!$J:$J,'2012Figures'!$C:$C,$A85,'2012Figures'!$H:$H,$B85,'2012Figures'!$I:$I,$C85,'2012Figures'!$E:$E,$B$1)</f>
        <v>0</v>
      </c>
      <c r="M85" s="52">
        <f>SUMIFS('2012Figures'!$J:$J,'2012Figures'!$C:$C,$A85,'2012Figures'!$H:$H,$B85,'2012Figures'!$I:$I,$C85,'2012Figures'!$B:$B,"BrokerToCy",'2012Figures'!$G:$G,"E1",'2012Figures'!$E:$E,$B$1)</f>
        <v>0</v>
      </c>
      <c r="N85" s="52">
        <f>SUMIFS('2012Figures'!$J:$J,'2012Figures'!$C:$C,$A85,'2012Figures'!$H:$H,$B85,'2012Figures'!$I:$I,$C85,'2012Figures'!$B:$B,"BrokerToCy",'2012Figures'!$G:$G,"P1",'2012Figures'!$E:$E,$B$1)</f>
        <v>0</v>
      </c>
      <c r="O85" s="52">
        <f>SUMIFS('2012Figures'!$J:$J,'2012Figures'!$C:$C,$A85,'2012Figures'!$H:$H,$B85,'2012Figures'!$I:$I,$C85,'2012Figures'!$B:$B,"CyToBroker",'2012Figures'!$G:$G,"E1",'2012Figures'!$E:$E,$B$1)</f>
        <v>0</v>
      </c>
      <c r="P85" s="52">
        <f>SUMIFS('2012Figures'!$J:$J,'2012Figures'!$C:$C,$A85,'2012Figures'!$H:$H,$B85,'2012Figures'!$I:$I,$C85,'2012Figures'!$B:$B,"CyToBroker",'2012Figures'!$G:$G,"P1",'2012Figures'!$E:$E,$B$1)</f>
        <v>0</v>
      </c>
      <c r="R85" s="46" t="str">
        <f t="shared" si="15"/>
        <v/>
      </c>
      <c r="S85" s="46" t="str">
        <f t="shared" si="15"/>
        <v/>
      </c>
      <c r="T85" s="46" t="str">
        <f t="shared" si="15"/>
        <v/>
      </c>
      <c r="U85" s="46" t="str">
        <f t="shared" si="15"/>
        <v/>
      </c>
      <c r="V85" s="46" t="str">
        <f t="shared" si="15"/>
        <v/>
      </c>
    </row>
    <row r="86" spans="1:22" x14ac:dyDescent="0.2">
      <c r="A86" s="1">
        <v>104</v>
      </c>
      <c r="B86" s="1" t="s">
        <v>94</v>
      </c>
      <c r="C86" s="8">
        <v>9</v>
      </c>
      <c r="D86" s="29">
        <f>SUMIFS('2013Figures'!$J:$J,'2013Figures'!$C:$C,$A86,'2013Figures'!$H:$H,$B86,'2013Figures'!$I:$I,$C86,'2013Figures'!$E:$E,$B$1)</f>
        <v>0</v>
      </c>
      <c r="E86" s="9">
        <f>SUMIFS('2013Figures'!$J:$J,'2013Figures'!$C:$C,$A86,'2013Figures'!$H:$H,$B86,'2013Figures'!$I:$I,$C86,'2013Figures'!$B:$B,"BrokerToCy",'2013Figures'!$G:$G,"E1",'2013Figures'!$E:$E,$B$1)</f>
        <v>0</v>
      </c>
      <c r="F86" s="9">
        <f>SUMIFS('2013Figures'!$J:$J,'2013Figures'!$C:$C,$A86,'2013Figures'!$H:$H,$B86,'2013Figures'!$I:$I,$C86,'2013Figures'!$B:$B,"BrokerToCy",'2013Figures'!$G:$G,"P1",'2013Figures'!$E:$E,$B$1)</f>
        <v>0</v>
      </c>
      <c r="G86" s="9">
        <f>SUMIFS('2013Figures'!$J:$J,'2013Figures'!$C:$C,$A86,'2013Figures'!$H:$H,$B86,'2013Figures'!$I:$I,$C86,'2013Figures'!$B:$B,"CyToBroker",'2013Figures'!$G:$G,"E1",'2013Figures'!$E:$E,$B$1)</f>
        <v>0</v>
      </c>
      <c r="H86" s="9">
        <f>SUMIFS('2013Figures'!$J:$J,'2013Figures'!$C:$C,$A86,'2013Figures'!$H:$H,$B86,'2013Figures'!$I:$I,$C86,'2013Figures'!$B:$B,"CyToBroker",'2013Figures'!$G:$G,"P1",'2013Figures'!$E:$E,$B$1)</f>
        <v>0</v>
      </c>
      <c r="J86" s="8">
        <v>201401</v>
      </c>
      <c r="L86" s="42">
        <f>SUMIFS('2012Figures'!$J:$J,'2012Figures'!$C:$C,$A86,'2012Figures'!$H:$H,$B86,'2012Figures'!$I:$I,$C86,'2012Figures'!$E:$E,$B$1)</f>
        <v>0</v>
      </c>
      <c r="M86" s="52">
        <f>SUMIFS('2012Figures'!$J:$J,'2012Figures'!$C:$C,$A86,'2012Figures'!$H:$H,$B86,'2012Figures'!$I:$I,$C86,'2012Figures'!$B:$B,"BrokerToCy",'2012Figures'!$G:$G,"E1",'2012Figures'!$E:$E,$B$1)</f>
        <v>0</v>
      </c>
      <c r="N86" s="52">
        <f>SUMIFS('2012Figures'!$J:$J,'2012Figures'!$C:$C,$A86,'2012Figures'!$H:$H,$B86,'2012Figures'!$I:$I,$C86,'2012Figures'!$B:$B,"BrokerToCy",'2012Figures'!$G:$G,"P1",'2012Figures'!$E:$E,$B$1)</f>
        <v>0</v>
      </c>
      <c r="O86" s="52">
        <f>SUMIFS('2012Figures'!$J:$J,'2012Figures'!$C:$C,$A86,'2012Figures'!$H:$H,$B86,'2012Figures'!$I:$I,$C86,'2012Figures'!$B:$B,"CyToBroker",'2012Figures'!$G:$G,"E1",'2012Figures'!$E:$E,$B$1)</f>
        <v>0</v>
      </c>
      <c r="P86" s="52">
        <f>SUMIFS('2012Figures'!$J:$J,'2012Figures'!$C:$C,$A86,'2012Figures'!$H:$H,$B86,'2012Figures'!$I:$I,$C86,'2012Figures'!$B:$B,"CyToBroker",'2012Figures'!$G:$G,"P1",'2012Figures'!$E:$E,$B$1)</f>
        <v>0</v>
      </c>
      <c r="R86" s="46" t="str">
        <f t="shared" si="15"/>
        <v/>
      </c>
      <c r="S86" s="46" t="str">
        <f t="shared" si="15"/>
        <v/>
      </c>
      <c r="T86" s="46" t="str">
        <f t="shared" si="15"/>
        <v/>
      </c>
      <c r="U86" s="46" t="str">
        <f t="shared" si="15"/>
        <v/>
      </c>
      <c r="V86" s="46" t="str">
        <f t="shared" si="15"/>
        <v/>
      </c>
    </row>
    <row r="87" spans="1:22" x14ac:dyDescent="0.2">
      <c r="A87" s="1">
        <v>104</v>
      </c>
      <c r="B87" s="1" t="s">
        <v>94</v>
      </c>
      <c r="C87" s="8">
        <v>8</v>
      </c>
      <c r="D87" s="29">
        <f>SUMIFS('2013Figures'!$J:$J,'2013Figures'!$C:$C,$A87,'2013Figures'!$H:$H,$B87,'2013Figures'!$I:$I,$C87,'2013Figures'!$E:$E,$B$1)</f>
        <v>0</v>
      </c>
      <c r="E87" s="9">
        <f>SUMIFS('2013Figures'!$J:$J,'2013Figures'!$C:$C,$A87,'2013Figures'!$H:$H,$B87,'2013Figures'!$I:$I,$C87,'2013Figures'!$B:$B,"BrokerToCy",'2013Figures'!$G:$G,"E1",'2013Figures'!$E:$E,$B$1)</f>
        <v>0</v>
      </c>
      <c r="F87" s="9">
        <f>SUMIFS('2013Figures'!$J:$J,'2013Figures'!$C:$C,$A87,'2013Figures'!$H:$H,$B87,'2013Figures'!$I:$I,$C87,'2013Figures'!$B:$B,"BrokerToCy",'2013Figures'!$G:$G,"P1",'2013Figures'!$E:$E,$B$1)</f>
        <v>0</v>
      </c>
      <c r="G87" s="9">
        <f>SUMIFS('2013Figures'!$J:$J,'2013Figures'!$C:$C,$A87,'2013Figures'!$H:$H,$B87,'2013Figures'!$I:$I,$C87,'2013Figures'!$B:$B,"CyToBroker",'2013Figures'!$G:$G,"E1",'2013Figures'!$E:$E,$B$1)</f>
        <v>0</v>
      </c>
      <c r="H87" s="9">
        <f>SUMIFS('2013Figures'!$J:$J,'2013Figures'!$C:$C,$A87,'2013Figures'!$H:$H,$B87,'2013Figures'!$I:$I,$C87,'2013Figures'!$B:$B,"CyToBroker",'2013Figures'!$G:$G,"P1",'2013Figures'!$E:$E,$B$1)</f>
        <v>0</v>
      </c>
      <c r="I87" s="30"/>
      <c r="J87" s="31">
        <v>201301</v>
      </c>
      <c r="K87" s="30"/>
      <c r="L87" s="42">
        <f>SUMIFS('2012Figures'!$J:$J,'2012Figures'!$C:$C,$A87,'2012Figures'!$H:$H,$B87,'2012Figures'!$I:$I,$C87,'2012Figures'!$E:$E,$B$1)</f>
        <v>0</v>
      </c>
      <c r="M87" s="52">
        <f>SUMIFS('2012Figures'!$J:$J,'2012Figures'!$C:$C,$A87,'2012Figures'!$H:$H,$B87,'2012Figures'!$I:$I,$C87,'2012Figures'!$B:$B,"BrokerToCy",'2012Figures'!$G:$G,"E1",'2012Figures'!$E:$E,$B$1)</f>
        <v>0</v>
      </c>
      <c r="N87" s="52">
        <f>SUMIFS('2012Figures'!$J:$J,'2012Figures'!$C:$C,$A87,'2012Figures'!$H:$H,$B87,'2012Figures'!$I:$I,$C87,'2012Figures'!$B:$B,"BrokerToCy",'2012Figures'!$G:$G,"P1",'2012Figures'!$E:$E,$B$1)</f>
        <v>0</v>
      </c>
      <c r="O87" s="52">
        <f>SUMIFS('2012Figures'!$J:$J,'2012Figures'!$C:$C,$A87,'2012Figures'!$H:$H,$B87,'2012Figures'!$I:$I,$C87,'2012Figures'!$B:$B,"CyToBroker",'2012Figures'!$G:$G,"E1",'2012Figures'!$E:$E,$B$1)</f>
        <v>0</v>
      </c>
      <c r="P87" s="52">
        <f>SUMIFS('2012Figures'!$J:$J,'2012Figures'!$C:$C,$A87,'2012Figures'!$H:$H,$B87,'2012Figures'!$I:$I,$C87,'2012Figures'!$B:$B,"CyToBroker",'2012Figures'!$G:$G,"P1",'2012Figures'!$E:$E,$B$1)</f>
        <v>0</v>
      </c>
      <c r="Q87" s="30"/>
      <c r="R87" s="46" t="str">
        <f t="shared" si="15"/>
        <v/>
      </c>
      <c r="S87" s="46" t="str">
        <f t="shared" si="15"/>
        <v/>
      </c>
      <c r="T87" s="46" t="str">
        <f t="shared" si="15"/>
        <v/>
      </c>
      <c r="U87" s="46" t="str">
        <f t="shared" si="15"/>
        <v/>
      </c>
      <c r="V87" s="46" t="str">
        <f t="shared" si="15"/>
        <v/>
      </c>
    </row>
    <row r="88" spans="1:22" x14ac:dyDescent="0.2">
      <c r="A88" s="1">
        <v>104</v>
      </c>
      <c r="B88" s="1" t="s">
        <v>94</v>
      </c>
      <c r="C88" s="8">
        <v>7</v>
      </c>
      <c r="D88" s="29">
        <f>SUMIFS('2013Figures'!$J:$J,'2013Figures'!$C:$C,$A88,'2013Figures'!$H:$H,$B88,'2013Figures'!$I:$I,$C88,'2013Figures'!$E:$E,$B$1)</f>
        <v>0</v>
      </c>
      <c r="E88" s="9">
        <f>SUMIFS('2013Figures'!$J:$J,'2013Figures'!$C:$C,$A88,'2013Figures'!$H:$H,$B88,'2013Figures'!$I:$I,$C88,'2013Figures'!$B:$B,"BrokerToCy",'2013Figures'!$G:$G,"E1",'2013Figures'!$E:$E,$B$1)</f>
        <v>0</v>
      </c>
      <c r="F88" s="9">
        <f>SUMIFS('2013Figures'!$J:$J,'2013Figures'!$C:$C,$A88,'2013Figures'!$H:$H,$B88,'2013Figures'!$I:$I,$C88,'2013Figures'!$B:$B,"BrokerToCy",'2013Figures'!$G:$G,"P1",'2013Figures'!$E:$E,$B$1)</f>
        <v>0</v>
      </c>
      <c r="G88" s="9">
        <f>SUMIFS('2013Figures'!$J:$J,'2013Figures'!$C:$C,$A88,'2013Figures'!$H:$H,$B88,'2013Figures'!$I:$I,$C88,'2013Figures'!$B:$B,"CyToBroker",'2013Figures'!$G:$G,"E1",'2013Figures'!$E:$E,$B$1)</f>
        <v>0</v>
      </c>
      <c r="H88" s="9">
        <f>SUMIFS('2013Figures'!$J:$J,'2013Figures'!$C:$C,$A88,'2013Figures'!$H:$H,$B88,'2013Figures'!$I:$I,$C88,'2013Figures'!$B:$B,"CyToBroker",'2013Figures'!$G:$G,"P1",'2013Figures'!$E:$E,$B$1)</f>
        <v>0</v>
      </c>
      <c r="J88" s="8">
        <v>201201</v>
      </c>
      <c r="L88" s="42">
        <f>SUMIFS('2012Figures'!$J:$J,'2012Figures'!$C:$C,$A88,'2012Figures'!$H:$H,$B88,'2012Figures'!$I:$I,$C88,'2012Figures'!$E:$E,$B$1)</f>
        <v>0</v>
      </c>
      <c r="M88" s="52">
        <f>SUMIFS('2012Figures'!$J:$J,'2012Figures'!$C:$C,$A88,'2012Figures'!$H:$H,$B88,'2012Figures'!$I:$I,$C88,'2012Figures'!$B:$B,"BrokerToCy",'2012Figures'!$G:$G,"E1",'2012Figures'!$E:$E,$B$1)</f>
        <v>0</v>
      </c>
      <c r="N88" s="52">
        <f>SUMIFS('2012Figures'!$J:$J,'2012Figures'!$C:$C,$A88,'2012Figures'!$H:$H,$B88,'2012Figures'!$I:$I,$C88,'2012Figures'!$B:$B,"BrokerToCy",'2012Figures'!$G:$G,"P1",'2012Figures'!$E:$E,$B$1)</f>
        <v>0</v>
      </c>
      <c r="O88" s="52">
        <f>SUMIFS('2012Figures'!$J:$J,'2012Figures'!$C:$C,$A88,'2012Figures'!$H:$H,$B88,'2012Figures'!$I:$I,$C88,'2012Figures'!$B:$B,"CyToBroker",'2012Figures'!$G:$G,"E1",'2012Figures'!$E:$E,$B$1)</f>
        <v>0</v>
      </c>
      <c r="P88" s="52">
        <f>SUMIFS('2012Figures'!$J:$J,'2012Figures'!$C:$C,$A88,'2012Figures'!$H:$H,$B88,'2012Figures'!$I:$I,$C88,'2012Figures'!$B:$B,"CyToBroker",'2012Figures'!$G:$G,"P1",'2012Figures'!$E:$E,$B$1)</f>
        <v>0</v>
      </c>
      <c r="R88" s="46" t="str">
        <f t="shared" si="15"/>
        <v/>
      </c>
      <c r="S88" s="46" t="str">
        <f t="shared" si="15"/>
        <v/>
      </c>
      <c r="T88" s="46" t="str">
        <f t="shared" si="15"/>
        <v/>
      </c>
      <c r="U88" s="46" t="str">
        <f t="shared" si="15"/>
        <v/>
      </c>
      <c r="V88" s="46" t="str">
        <f t="shared" si="15"/>
        <v/>
      </c>
    </row>
    <row r="89" spans="1:22" x14ac:dyDescent="0.2">
      <c r="A89" s="1">
        <v>104</v>
      </c>
      <c r="B89" s="1" t="s">
        <v>94</v>
      </c>
      <c r="C89" s="8">
        <v>6</v>
      </c>
      <c r="D89" s="29">
        <f>SUMIFS('2013Figures'!$J:$J,'2013Figures'!$C:$C,$A89,'2013Figures'!$H:$H,$B89,'2013Figures'!$I:$I,$C89,'2013Figures'!$E:$E,$B$1)</f>
        <v>0</v>
      </c>
      <c r="E89" s="9">
        <f>SUMIFS('2013Figures'!$J:$J,'2013Figures'!$C:$C,$A89,'2013Figures'!$H:$H,$B89,'2013Figures'!$I:$I,$C89,'2013Figures'!$B:$B,"BrokerToCy",'2013Figures'!$G:$G,"E1",'2013Figures'!$E:$E,$B$1)</f>
        <v>0</v>
      </c>
      <c r="F89" s="9">
        <f>SUMIFS('2013Figures'!$J:$J,'2013Figures'!$C:$C,$A89,'2013Figures'!$H:$H,$B89,'2013Figures'!$I:$I,$C89,'2013Figures'!$B:$B,"BrokerToCy",'2013Figures'!$G:$G,"P1",'2013Figures'!$E:$E,$B$1)</f>
        <v>0</v>
      </c>
      <c r="G89" s="9">
        <f>SUMIFS('2013Figures'!$J:$J,'2013Figures'!$C:$C,$A89,'2013Figures'!$H:$H,$B89,'2013Figures'!$I:$I,$C89,'2013Figures'!$B:$B,"CyToBroker",'2013Figures'!$G:$G,"E1",'2013Figures'!$E:$E,$B$1)</f>
        <v>0</v>
      </c>
      <c r="H89" s="9">
        <f>SUMIFS('2013Figures'!$J:$J,'2013Figures'!$C:$C,$A89,'2013Figures'!$H:$H,$B89,'2013Figures'!$I:$I,$C89,'2013Figures'!$B:$B,"CyToBroker",'2013Figures'!$G:$G,"P1",'2013Figures'!$E:$E,$B$1)</f>
        <v>0</v>
      </c>
      <c r="J89" s="8">
        <v>201101</v>
      </c>
      <c r="L89" s="42">
        <f>SUMIFS('2012Figures'!$J:$J,'2012Figures'!$C:$C,$A89,'2012Figures'!$H:$H,$B89,'2012Figures'!$I:$I,$C89,'2012Figures'!$E:$E,$B$1)</f>
        <v>0</v>
      </c>
      <c r="M89" s="52">
        <f>SUMIFS('2012Figures'!$J:$J,'2012Figures'!$C:$C,$A89,'2012Figures'!$H:$H,$B89,'2012Figures'!$I:$I,$C89,'2012Figures'!$B:$B,"BrokerToCy",'2012Figures'!$G:$G,"E1",'2012Figures'!$E:$E,$B$1)</f>
        <v>0</v>
      </c>
      <c r="N89" s="52">
        <f>SUMIFS('2012Figures'!$J:$J,'2012Figures'!$C:$C,$A89,'2012Figures'!$H:$H,$B89,'2012Figures'!$I:$I,$C89,'2012Figures'!$B:$B,"BrokerToCy",'2012Figures'!$G:$G,"P1",'2012Figures'!$E:$E,$B$1)</f>
        <v>0</v>
      </c>
      <c r="O89" s="52">
        <f>SUMIFS('2012Figures'!$J:$J,'2012Figures'!$C:$C,$A89,'2012Figures'!$H:$H,$B89,'2012Figures'!$I:$I,$C89,'2012Figures'!$B:$B,"CyToBroker",'2012Figures'!$G:$G,"E1",'2012Figures'!$E:$E,$B$1)</f>
        <v>0</v>
      </c>
      <c r="P89" s="52">
        <f>SUMIFS('2012Figures'!$J:$J,'2012Figures'!$C:$C,$A89,'2012Figures'!$H:$H,$B89,'2012Figures'!$I:$I,$C89,'2012Figures'!$B:$B,"CyToBroker",'2012Figures'!$G:$G,"P1",'2012Figures'!$E:$E,$B$1)</f>
        <v>0</v>
      </c>
      <c r="R89" s="46" t="str">
        <f t="shared" si="15"/>
        <v/>
      </c>
      <c r="S89" s="46" t="str">
        <f t="shared" si="15"/>
        <v/>
      </c>
      <c r="T89" s="46" t="str">
        <f t="shared" si="15"/>
        <v/>
      </c>
      <c r="U89" s="46" t="str">
        <f t="shared" si="15"/>
        <v/>
      </c>
      <c r="V89" s="46" t="str">
        <f t="shared" si="15"/>
        <v/>
      </c>
    </row>
    <row r="90" spans="1:22" x14ac:dyDescent="0.2">
      <c r="A90" s="1">
        <v>104</v>
      </c>
      <c r="B90" s="1" t="s">
        <v>94</v>
      </c>
      <c r="C90" s="8">
        <v>5</v>
      </c>
      <c r="D90" s="29">
        <f>SUMIFS('2013Figures'!$J:$J,'2013Figures'!$C:$C,$A90,'2013Figures'!$H:$H,$B90,'2013Figures'!$I:$I,$C90,'2013Figures'!$E:$E,$B$1)</f>
        <v>0</v>
      </c>
      <c r="E90" s="9">
        <f>SUMIFS('2013Figures'!$J:$J,'2013Figures'!$C:$C,$A90,'2013Figures'!$H:$H,$B90,'2013Figures'!$I:$I,$C90,'2013Figures'!$B:$B,"BrokerToCy",'2013Figures'!$G:$G,"E1",'2013Figures'!$E:$E,$B$1)</f>
        <v>0</v>
      </c>
      <c r="F90" s="9">
        <f>SUMIFS('2013Figures'!$J:$J,'2013Figures'!$C:$C,$A90,'2013Figures'!$H:$H,$B90,'2013Figures'!$I:$I,$C90,'2013Figures'!$B:$B,"BrokerToCy",'2013Figures'!$G:$G,"P1",'2013Figures'!$E:$E,$B$1)</f>
        <v>0</v>
      </c>
      <c r="G90" s="9">
        <f>SUMIFS('2013Figures'!$J:$J,'2013Figures'!$C:$C,$A90,'2013Figures'!$H:$H,$B90,'2013Figures'!$I:$I,$C90,'2013Figures'!$B:$B,"CyToBroker",'2013Figures'!$G:$G,"E1",'2013Figures'!$E:$E,$B$1)</f>
        <v>0</v>
      </c>
      <c r="H90" s="9">
        <f>SUMIFS('2013Figures'!$J:$J,'2013Figures'!$C:$C,$A90,'2013Figures'!$H:$H,$B90,'2013Figures'!$I:$I,$C90,'2013Figures'!$B:$B,"CyToBroker",'2013Figures'!$G:$G,"P1",'2013Figures'!$E:$E,$B$1)</f>
        <v>0</v>
      </c>
      <c r="J90" s="8">
        <v>201001</v>
      </c>
      <c r="L90" s="42">
        <f>SUMIFS('2012Figures'!$J:$J,'2012Figures'!$C:$C,$A90,'2012Figures'!$H:$H,$B90,'2012Figures'!$I:$I,$C90,'2012Figures'!$E:$E,$B$1)</f>
        <v>0</v>
      </c>
      <c r="M90" s="52">
        <f>SUMIFS('2012Figures'!$J:$J,'2012Figures'!$C:$C,$A90,'2012Figures'!$H:$H,$B90,'2012Figures'!$I:$I,$C90,'2012Figures'!$B:$B,"BrokerToCy",'2012Figures'!$G:$G,"E1",'2012Figures'!$E:$E,$B$1)</f>
        <v>0</v>
      </c>
      <c r="N90" s="52">
        <f>SUMIFS('2012Figures'!$J:$J,'2012Figures'!$C:$C,$A90,'2012Figures'!$H:$H,$B90,'2012Figures'!$I:$I,$C90,'2012Figures'!$B:$B,"BrokerToCy",'2012Figures'!$G:$G,"P1",'2012Figures'!$E:$E,$B$1)</f>
        <v>0</v>
      </c>
      <c r="O90" s="52">
        <f>SUMIFS('2012Figures'!$J:$J,'2012Figures'!$C:$C,$A90,'2012Figures'!$H:$H,$B90,'2012Figures'!$I:$I,$C90,'2012Figures'!$B:$B,"CyToBroker",'2012Figures'!$G:$G,"E1",'2012Figures'!$E:$E,$B$1)</f>
        <v>0</v>
      </c>
      <c r="P90" s="52">
        <f>SUMIFS('2012Figures'!$J:$J,'2012Figures'!$C:$C,$A90,'2012Figures'!$H:$H,$B90,'2012Figures'!$I:$I,$C90,'2012Figures'!$B:$B,"CyToBroker",'2012Figures'!$G:$G,"P1",'2012Figures'!$E:$E,$B$1)</f>
        <v>0</v>
      </c>
      <c r="R90" s="46" t="str">
        <f t="shared" si="15"/>
        <v/>
      </c>
      <c r="S90" s="46" t="str">
        <f t="shared" si="15"/>
        <v/>
      </c>
      <c r="T90" s="46" t="str">
        <f t="shared" si="15"/>
        <v/>
      </c>
      <c r="U90" s="46" t="str">
        <f t="shared" si="15"/>
        <v/>
      </c>
      <c r="V90" s="46" t="str">
        <f t="shared" si="15"/>
        <v/>
      </c>
    </row>
    <row r="91" spans="1:22" x14ac:dyDescent="0.2">
      <c r="A91" s="1">
        <v>104</v>
      </c>
      <c r="B91" s="1" t="s">
        <v>94</v>
      </c>
      <c r="C91" s="8">
        <v>4</v>
      </c>
      <c r="D91" s="29">
        <f>SUMIFS('2013Figures'!$J:$J,'2013Figures'!$C:$C,$A91,'2013Figures'!$H:$H,$B91,'2013Figures'!$I:$I,$C91,'2013Figures'!$E:$E,$B$1)</f>
        <v>0</v>
      </c>
      <c r="E91" s="9">
        <f>SUMIFS('2013Figures'!$J:$J,'2013Figures'!$C:$C,$A91,'2013Figures'!$H:$H,$B91,'2013Figures'!$I:$I,$C91,'2013Figures'!$B:$B,"BrokerToCy",'2013Figures'!$G:$G,"E1",'2013Figures'!$E:$E,$B$1)</f>
        <v>0</v>
      </c>
      <c r="F91" s="9">
        <f>SUMIFS('2013Figures'!$J:$J,'2013Figures'!$C:$C,$A91,'2013Figures'!$H:$H,$B91,'2013Figures'!$I:$I,$C91,'2013Figures'!$B:$B,"BrokerToCy",'2013Figures'!$G:$G,"P1",'2013Figures'!$E:$E,$B$1)</f>
        <v>0</v>
      </c>
      <c r="G91" s="9">
        <f>SUMIFS('2013Figures'!$J:$J,'2013Figures'!$C:$C,$A91,'2013Figures'!$H:$H,$B91,'2013Figures'!$I:$I,$C91,'2013Figures'!$B:$B,"CyToBroker",'2013Figures'!$G:$G,"E1",'2013Figures'!$E:$E,$B$1)</f>
        <v>0</v>
      </c>
      <c r="H91" s="9">
        <f>SUMIFS('2013Figures'!$J:$J,'2013Figures'!$C:$C,$A91,'2013Figures'!$H:$H,$B91,'2013Figures'!$I:$I,$C91,'2013Figures'!$B:$B,"CyToBroker",'2013Figures'!$G:$G,"P1",'2013Figures'!$E:$E,$B$1)</f>
        <v>0</v>
      </c>
      <c r="J91" s="8">
        <v>200901</v>
      </c>
      <c r="L91" s="42">
        <f>SUMIFS('2012Figures'!$J:$J,'2012Figures'!$C:$C,$A91,'2012Figures'!$H:$H,$B91,'2012Figures'!$I:$I,$C91,'2012Figures'!$E:$E,$B$1)</f>
        <v>0</v>
      </c>
      <c r="M91" s="52">
        <f>SUMIFS('2012Figures'!$J:$J,'2012Figures'!$C:$C,$A91,'2012Figures'!$H:$H,$B91,'2012Figures'!$I:$I,$C91,'2012Figures'!$B:$B,"BrokerToCy",'2012Figures'!$G:$G,"E1",'2012Figures'!$E:$E,$B$1)</f>
        <v>0</v>
      </c>
      <c r="N91" s="52">
        <f>SUMIFS('2012Figures'!$J:$J,'2012Figures'!$C:$C,$A91,'2012Figures'!$H:$H,$B91,'2012Figures'!$I:$I,$C91,'2012Figures'!$B:$B,"BrokerToCy",'2012Figures'!$G:$G,"P1",'2012Figures'!$E:$E,$B$1)</f>
        <v>0</v>
      </c>
      <c r="O91" s="52">
        <f>SUMIFS('2012Figures'!$J:$J,'2012Figures'!$C:$C,$A91,'2012Figures'!$H:$H,$B91,'2012Figures'!$I:$I,$C91,'2012Figures'!$B:$B,"CyToBroker",'2012Figures'!$G:$G,"E1",'2012Figures'!$E:$E,$B$1)</f>
        <v>0</v>
      </c>
      <c r="P91" s="52">
        <f>SUMIFS('2012Figures'!$J:$J,'2012Figures'!$C:$C,$A91,'2012Figures'!$H:$H,$B91,'2012Figures'!$I:$I,$C91,'2012Figures'!$B:$B,"CyToBroker",'2012Figures'!$G:$G,"P1",'2012Figures'!$E:$E,$B$1)</f>
        <v>0</v>
      </c>
      <c r="R91" s="46" t="str">
        <f t="shared" si="15"/>
        <v/>
      </c>
      <c r="S91" s="46" t="str">
        <f t="shared" si="15"/>
        <v/>
      </c>
      <c r="T91" s="46" t="str">
        <f t="shared" si="15"/>
        <v/>
      </c>
      <c r="U91" s="46" t="str">
        <f t="shared" si="15"/>
        <v/>
      </c>
      <c r="V91" s="46" t="str">
        <f t="shared" si="15"/>
        <v/>
      </c>
    </row>
    <row r="92" spans="1:22" x14ac:dyDescent="0.2">
      <c r="A92" s="1">
        <v>104</v>
      </c>
      <c r="B92" s="1" t="s">
        <v>94</v>
      </c>
      <c r="C92" s="8">
        <v>3</v>
      </c>
      <c r="D92" s="29">
        <f>SUMIFS('2013Figures'!$J:$J,'2013Figures'!$C:$C,$A92,'2013Figures'!$H:$H,$B92,'2013Figures'!$I:$I,$C92,'2013Figures'!$E:$E,$B$1)</f>
        <v>0</v>
      </c>
      <c r="E92" s="9">
        <f>SUMIFS('2013Figures'!$J:$J,'2013Figures'!$C:$C,$A92,'2013Figures'!$H:$H,$B92,'2013Figures'!$I:$I,$C92,'2013Figures'!$B:$B,"BrokerToCy",'2013Figures'!$G:$G,"E1",'2013Figures'!$E:$E,$B$1)</f>
        <v>0</v>
      </c>
      <c r="F92" s="9">
        <f>SUMIFS('2013Figures'!$J:$J,'2013Figures'!$C:$C,$A92,'2013Figures'!$H:$H,$B92,'2013Figures'!$I:$I,$C92,'2013Figures'!$B:$B,"BrokerToCy",'2013Figures'!$G:$G,"P1",'2013Figures'!$E:$E,$B$1)</f>
        <v>0</v>
      </c>
      <c r="G92" s="9">
        <f>SUMIFS('2013Figures'!$J:$J,'2013Figures'!$C:$C,$A92,'2013Figures'!$H:$H,$B92,'2013Figures'!$I:$I,$C92,'2013Figures'!$B:$B,"CyToBroker",'2013Figures'!$G:$G,"E1",'2013Figures'!$E:$E,$B$1)</f>
        <v>0</v>
      </c>
      <c r="H92" s="9">
        <f>SUMIFS('2013Figures'!$J:$J,'2013Figures'!$C:$C,$A92,'2013Figures'!$H:$H,$B92,'2013Figures'!$I:$I,$C92,'2013Figures'!$B:$B,"CyToBroker",'2013Figures'!$G:$G,"P1",'2013Figures'!$E:$E,$B$1)</f>
        <v>0</v>
      </c>
      <c r="J92" s="8">
        <v>200801</v>
      </c>
      <c r="L92" s="42">
        <f>SUMIFS('2012Figures'!$J:$J,'2012Figures'!$C:$C,$A92,'2012Figures'!$H:$H,$B92,'2012Figures'!$I:$I,$C92,'2012Figures'!$E:$E,$B$1)</f>
        <v>0</v>
      </c>
      <c r="M92" s="52">
        <f>SUMIFS('2012Figures'!$J:$J,'2012Figures'!$C:$C,$A92,'2012Figures'!$H:$H,$B92,'2012Figures'!$I:$I,$C92,'2012Figures'!$B:$B,"BrokerToCy",'2012Figures'!$G:$G,"E1",'2012Figures'!$E:$E,$B$1)</f>
        <v>0</v>
      </c>
      <c r="N92" s="52">
        <f>SUMIFS('2012Figures'!$J:$J,'2012Figures'!$C:$C,$A92,'2012Figures'!$H:$H,$B92,'2012Figures'!$I:$I,$C92,'2012Figures'!$B:$B,"BrokerToCy",'2012Figures'!$G:$G,"P1",'2012Figures'!$E:$E,$B$1)</f>
        <v>0</v>
      </c>
      <c r="O92" s="52">
        <f>SUMIFS('2012Figures'!$J:$J,'2012Figures'!$C:$C,$A92,'2012Figures'!$H:$H,$B92,'2012Figures'!$I:$I,$C92,'2012Figures'!$B:$B,"CyToBroker",'2012Figures'!$G:$G,"E1",'2012Figures'!$E:$E,$B$1)</f>
        <v>0</v>
      </c>
      <c r="P92" s="52">
        <f>SUMIFS('2012Figures'!$J:$J,'2012Figures'!$C:$C,$A92,'2012Figures'!$H:$H,$B92,'2012Figures'!$I:$I,$C92,'2012Figures'!$B:$B,"CyToBroker",'2012Figures'!$G:$G,"P1",'2012Figures'!$E:$E,$B$1)</f>
        <v>0</v>
      </c>
      <c r="R92" s="46" t="str">
        <f t="shared" si="15"/>
        <v/>
      </c>
      <c r="S92" s="46" t="str">
        <f t="shared" si="15"/>
        <v/>
      </c>
      <c r="T92" s="46" t="str">
        <f t="shared" si="15"/>
        <v/>
      </c>
      <c r="U92" s="46" t="str">
        <f t="shared" si="15"/>
        <v/>
      </c>
      <c r="V92" s="46" t="str">
        <f t="shared" si="15"/>
        <v/>
      </c>
    </row>
    <row r="93" spans="1:22" x14ac:dyDescent="0.2">
      <c r="A93" s="1">
        <v>104</v>
      </c>
      <c r="B93" s="1" t="s">
        <v>94</v>
      </c>
      <c r="C93" s="8">
        <v>2</v>
      </c>
      <c r="D93" s="29">
        <f>SUMIFS('2013Figures'!$J:$J,'2013Figures'!$C:$C,$A93,'2013Figures'!$H:$H,$B93,'2013Figures'!$I:$I,$C93,'2013Figures'!$E:$E,$B$1)</f>
        <v>0</v>
      </c>
      <c r="E93" s="9">
        <f>SUMIFS('2013Figures'!$J:$J,'2013Figures'!$C:$C,$A93,'2013Figures'!$H:$H,$B93,'2013Figures'!$I:$I,$C93,'2013Figures'!$B:$B,"BrokerToCy",'2013Figures'!$G:$G,"E1",'2013Figures'!$E:$E,$B$1)</f>
        <v>0</v>
      </c>
      <c r="F93" s="9">
        <f>SUMIFS('2013Figures'!$J:$J,'2013Figures'!$C:$C,$A93,'2013Figures'!$H:$H,$B93,'2013Figures'!$I:$I,$C93,'2013Figures'!$B:$B,"BrokerToCy",'2013Figures'!$G:$G,"P1",'2013Figures'!$E:$E,$B$1)</f>
        <v>0</v>
      </c>
      <c r="G93" s="9">
        <f>SUMIFS('2013Figures'!$J:$J,'2013Figures'!$C:$C,$A93,'2013Figures'!$H:$H,$B93,'2013Figures'!$I:$I,$C93,'2013Figures'!$B:$B,"CyToBroker",'2013Figures'!$G:$G,"E1",'2013Figures'!$E:$E,$B$1)</f>
        <v>0</v>
      </c>
      <c r="H93" s="9">
        <f>SUMIFS('2013Figures'!$J:$J,'2013Figures'!$C:$C,$A93,'2013Figures'!$H:$H,$B93,'2013Figures'!$I:$I,$C93,'2013Figures'!$B:$B,"CyToBroker",'2013Figures'!$G:$G,"P1",'2013Figures'!$E:$E,$B$1)</f>
        <v>0</v>
      </c>
      <c r="J93" s="8">
        <v>200701</v>
      </c>
      <c r="L93" s="42">
        <f>SUMIFS('2012Figures'!$J:$J,'2012Figures'!$C:$C,$A93,'2012Figures'!$H:$H,$B93,'2012Figures'!$I:$I,$C93,'2012Figures'!$E:$E,$B$1)</f>
        <v>0</v>
      </c>
      <c r="M93" s="52">
        <f>SUMIFS('2012Figures'!$J:$J,'2012Figures'!$C:$C,$A93,'2012Figures'!$H:$H,$B93,'2012Figures'!$I:$I,$C93,'2012Figures'!$B:$B,"BrokerToCy",'2012Figures'!$G:$G,"E1",'2012Figures'!$E:$E,$B$1)</f>
        <v>0</v>
      </c>
      <c r="N93" s="52">
        <f>SUMIFS('2012Figures'!$J:$J,'2012Figures'!$C:$C,$A93,'2012Figures'!$H:$H,$B93,'2012Figures'!$I:$I,$C93,'2012Figures'!$B:$B,"BrokerToCy",'2012Figures'!$G:$G,"P1",'2012Figures'!$E:$E,$B$1)</f>
        <v>0</v>
      </c>
      <c r="O93" s="52">
        <f>SUMIFS('2012Figures'!$J:$J,'2012Figures'!$C:$C,$A93,'2012Figures'!$H:$H,$B93,'2012Figures'!$I:$I,$C93,'2012Figures'!$B:$B,"CyToBroker",'2012Figures'!$G:$G,"E1",'2012Figures'!$E:$E,$B$1)</f>
        <v>0</v>
      </c>
      <c r="P93" s="52">
        <f>SUMIFS('2012Figures'!$J:$J,'2012Figures'!$C:$C,$A93,'2012Figures'!$H:$H,$B93,'2012Figures'!$I:$I,$C93,'2012Figures'!$B:$B,"CyToBroker",'2012Figures'!$G:$G,"P1",'2012Figures'!$E:$E,$B$1)</f>
        <v>0</v>
      </c>
      <c r="R93" s="46" t="str">
        <f t="shared" si="15"/>
        <v/>
      </c>
      <c r="S93" s="46" t="str">
        <f t="shared" si="15"/>
        <v/>
      </c>
      <c r="T93" s="46" t="str">
        <f t="shared" si="15"/>
        <v/>
      </c>
      <c r="U93" s="46" t="str">
        <f t="shared" si="15"/>
        <v/>
      </c>
      <c r="V93" s="46" t="str">
        <f t="shared" si="15"/>
        <v/>
      </c>
    </row>
    <row r="94" spans="1:22" x14ac:dyDescent="0.2">
      <c r="A94" s="1">
        <v>104</v>
      </c>
      <c r="B94" s="1" t="s">
        <v>94</v>
      </c>
      <c r="C94" s="8">
        <v>1</v>
      </c>
      <c r="D94" s="29">
        <f>SUMIFS('2013Figures'!$J:$J,'2013Figures'!$C:$C,$A94,'2013Figures'!$H:$H,$B94,'2013Figures'!$I:$I,$C94,'2013Figures'!$E:$E,$B$1)</f>
        <v>0</v>
      </c>
      <c r="E94" s="9">
        <f>SUMIFS('2013Figures'!$J:$J,'2013Figures'!$C:$C,$A94,'2013Figures'!$H:$H,$B94,'2013Figures'!$I:$I,$C94,'2013Figures'!$B:$B,"BrokerToCy",'2013Figures'!$G:$G,"E1",'2013Figures'!$E:$E,$B$1)</f>
        <v>0</v>
      </c>
      <c r="F94" s="9">
        <f>SUMIFS('2013Figures'!$J:$J,'2013Figures'!$C:$C,$A94,'2013Figures'!$H:$H,$B94,'2013Figures'!$I:$I,$C94,'2013Figures'!$B:$B,"BrokerToCy",'2013Figures'!$G:$G,"P1",'2013Figures'!$E:$E,$B$1)</f>
        <v>0</v>
      </c>
      <c r="G94" s="9">
        <f>SUMIFS('2013Figures'!$J:$J,'2013Figures'!$C:$C,$A94,'2013Figures'!$H:$H,$B94,'2013Figures'!$I:$I,$C94,'2013Figures'!$B:$B,"CyToBroker",'2013Figures'!$G:$G,"E1",'2013Figures'!$E:$E,$B$1)</f>
        <v>0</v>
      </c>
      <c r="H94" s="9">
        <f>SUMIFS('2013Figures'!$J:$J,'2013Figures'!$C:$C,$A94,'2013Figures'!$H:$H,$B94,'2013Figures'!$I:$I,$C94,'2013Figures'!$B:$B,"CyToBroker",'2013Figures'!$G:$G,"P1",'2013Figures'!$E:$E,$B$1)</f>
        <v>0</v>
      </c>
      <c r="J94" s="8">
        <v>200601</v>
      </c>
      <c r="L94" s="42">
        <f>SUMIFS('2012Figures'!$J:$J,'2012Figures'!$C:$C,$A94,'2012Figures'!$H:$H,$B94,'2012Figures'!$I:$I,$C94,'2012Figures'!$E:$E,$B$1)</f>
        <v>0</v>
      </c>
      <c r="M94" s="52">
        <f>SUMIFS('2012Figures'!$J:$J,'2012Figures'!$C:$C,$A94,'2012Figures'!$H:$H,$B94,'2012Figures'!$I:$I,$C94,'2012Figures'!$B:$B,"BrokerToCy",'2012Figures'!$G:$G,"E1",'2012Figures'!$E:$E,$B$1)</f>
        <v>0</v>
      </c>
      <c r="N94" s="52">
        <f>SUMIFS('2012Figures'!$J:$J,'2012Figures'!$C:$C,$A94,'2012Figures'!$H:$H,$B94,'2012Figures'!$I:$I,$C94,'2012Figures'!$B:$B,"BrokerToCy",'2012Figures'!$G:$G,"P1",'2012Figures'!$E:$E,$B$1)</f>
        <v>0</v>
      </c>
      <c r="O94" s="52">
        <f>SUMIFS('2012Figures'!$J:$J,'2012Figures'!$C:$C,$A94,'2012Figures'!$H:$H,$B94,'2012Figures'!$I:$I,$C94,'2012Figures'!$B:$B,"CyToBroker",'2012Figures'!$G:$G,"E1",'2012Figures'!$E:$E,$B$1)</f>
        <v>0</v>
      </c>
      <c r="P94" s="52">
        <f>SUMIFS('2012Figures'!$J:$J,'2012Figures'!$C:$C,$A94,'2012Figures'!$H:$H,$B94,'2012Figures'!$I:$I,$C94,'2012Figures'!$B:$B,"CyToBroker",'2012Figures'!$G:$G,"P1",'2012Figures'!$E:$E,$B$1)</f>
        <v>0</v>
      </c>
      <c r="R94" s="46" t="str">
        <f t="shared" si="15"/>
        <v/>
      </c>
      <c r="S94" s="46" t="str">
        <f t="shared" si="15"/>
        <v/>
      </c>
      <c r="T94" s="46" t="str">
        <f t="shared" si="15"/>
        <v/>
      </c>
      <c r="U94" s="46" t="str">
        <f t="shared" si="15"/>
        <v/>
      </c>
      <c r="V94" s="46" t="str">
        <f t="shared" si="15"/>
        <v/>
      </c>
    </row>
    <row r="95" spans="1:22" x14ac:dyDescent="0.2">
      <c r="A95" s="1">
        <v>104</v>
      </c>
      <c r="B95" s="1" t="s">
        <v>94</v>
      </c>
      <c r="D95" s="29">
        <f>SUMIFS('2013Figures'!$J:$J,'2013Figures'!$C:$C,$A95,'2013Figures'!$H:$H,$B95,'2013Figures'!$I:$I,"",'2013Figures'!$E:$E,$B$1)</f>
        <v>0</v>
      </c>
      <c r="E95" s="9">
        <f>SUMIFS('2013Figures'!$J:$J,'2013Figures'!$C:$C,$A95,'2013Figures'!$H:$H,$B95,'2013Figures'!$I:$I,"",'2013Figures'!$B:$B,"BrokerToCy",'2013Figures'!$G:$G,"E1",'2013Figures'!$E:$E,$B$1)</f>
        <v>0</v>
      </c>
      <c r="F95" s="9">
        <f>SUMIFS('2013Figures'!$J:$J,'2013Figures'!$C:$C,$A95,'2013Figures'!$H:$H,$B95,'2013Figures'!$I:$I,"",'2013Figures'!$B:$B,"BrokerToCy",'2013Figures'!$G:$G,"P1",'2013Figures'!$E:$E,$B$1)</f>
        <v>0</v>
      </c>
      <c r="G95" s="9">
        <f>SUMIFS('2013Figures'!$J:$J,'2013Figures'!$C:$C,$A95,'2013Figures'!$H:$H,$B95,'2013Figures'!$I:$I,"",'2013Figures'!$B:$B,"CyToBroker",'2013Figures'!$G:$G,"E1",'2013Figures'!$E:$E,$B$1)</f>
        <v>0</v>
      </c>
      <c r="H95" s="9">
        <f>SUMIFS('2013Figures'!$J:$J,'2013Figures'!$C:$C,$A95,'2013Figures'!$H:$H,$B95,'2013Figures'!$I:$I,"",'2013Figures'!$B:$B,"CyToBroker",'2013Figures'!$G:$G,"P1",'2013Figures'!$E:$E,$B$1)</f>
        <v>0</v>
      </c>
      <c r="J95" s="8" t="s">
        <v>131</v>
      </c>
      <c r="L95" s="42">
        <f>SUMIFS('2012Figures'!$J:$J,'2012Figures'!$C:$C,$A95,'2012Figures'!$H:$H,$B95,'2012Figures'!$I:$I,"",'2012Figures'!$E:$E,$B$1)</f>
        <v>0</v>
      </c>
      <c r="M95" s="52">
        <f>SUMIFS('2012Figures'!$J:$J,'2012Figures'!$C:$C,$A95,'2012Figures'!$H:$H,$B95,'2012Figures'!$I:$I,"",'2012Figures'!$B:$B,"BrokerToCy",'2012Figures'!$G:$G,"E1",'2012Figures'!$E:$E,$B$1)</f>
        <v>0</v>
      </c>
      <c r="N95" s="52">
        <f>SUMIFS('2012Figures'!$J:$J,'2012Figures'!$C:$C,$A95,'2012Figures'!$H:$H,$B95,'2012Figures'!$I:$I,"",'2012Figures'!$B:$B,"BrokerToCy",'2012Figures'!$G:$G,"P1",'2012Figures'!$E:$E,$B$1)</f>
        <v>0</v>
      </c>
      <c r="O95" s="52">
        <f>SUMIFS('2012Figures'!$J:$J,'2012Figures'!$C:$C,$A95,'2012Figures'!$H:$H,$B95,'2012Figures'!$I:$I,"",'2012Figures'!$B:$B,"CyToBroker",'2012Figures'!$G:$G,"E1",'2012Figures'!$E:$E,$B$1)</f>
        <v>0</v>
      </c>
      <c r="P95" s="52">
        <f>SUMIFS('2012Figures'!$J:$J,'2012Figures'!$C:$C,$A95,'2012Figures'!$H:$H,$B95,'2012Figures'!$I:$I,"",'2012Figures'!$B:$B,"CyToBroker",'2012Figures'!$G:$G,"P1",'2012Figures'!$E:$E,$B$1)</f>
        <v>0</v>
      </c>
      <c r="R95" s="46" t="str">
        <f t="shared" si="15"/>
        <v/>
      </c>
      <c r="S95" s="46" t="str">
        <f t="shared" si="15"/>
        <v/>
      </c>
      <c r="T95" s="46" t="str">
        <f t="shared" si="15"/>
        <v/>
      </c>
      <c r="U95" s="46" t="str">
        <f t="shared" si="15"/>
        <v/>
      </c>
      <c r="V95" s="46" t="str">
        <f t="shared" si="15"/>
        <v/>
      </c>
    </row>
    <row r="96" spans="1:22" x14ac:dyDescent="0.2">
      <c r="A96" s="1">
        <v>104</v>
      </c>
      <c r="B96" s="1" t="s">
        <v>58</v>
      </c>
      <c r="C96" s="8">
        <v>3</v>
      </c>
      <c r="D96" s="29">
        <f>SUMIFS('2013Figures'!$J:$J,'2013Figures'!$C:$C,$A96,'2013Figures'!$H:$H,$B96,'2013Figures'!$I:$I,$C96,'2013Figures'!$E:$E,$B$1)</f>
        <v>0</v>
      </c>
      <c r="E96" s="9">
        <f>SUMIFS('2013Figures'!$J:$J,'2013Figures'!$C:$C,$A96,'2013Figures'!$H:$H,$B96,'2013Figures'!$I:$I,$C96,'2013Figures'!$B:$B,"BrokerToCy",'2013Figures'!$G:$G,"E1",'2013Figures'!$E:$E,$B$1)</f>
        <v>0</v>
      </c>
      <c r="F96" s="9">
        <f>SUMIFS('2013Figures'!$J:$J,'2013Figures'!$C:$C,$A96,'2013Figures'!$H:$H,$B96,'2013Figures'!$I:$I,$C96,'2013Figures'!$B:$B,"BrokerToCy",'2013Figures'!$G:$G,"P1",'2013Figures'!$E:$E,$B$1)</f>
        <v>0</v>
      </c>
      <c r="G96" s="9">
        <f>SUMIFS('2013Figures'!$J:$J,'2013Figures'!$C:$C,$A96,'2013Figures'!$H:$H,$B96,'2013Figures'!$I:$I,$C96,'2013Figures'!$B:$B,"CyToBroker",'2013Figures'!$G:$G,"E1",'2013Figures'!$E:$E,$B$1)</f>
        <v>0</v>
      </c>
      <c r="H96" s="9">
        <f>SUMIFS('2013Figures'!$J:$J,'2013Figures'!$C:$C,$A96,'2013Figures'!$H:$H,$B96,'2013Figures'!$I:$I,$C96,'2013Figures'!$B:$B,"CyToBroker",'2013Figures'!$G:$G,"P1",'2013Figures'!$E:$E,$B$1)</f>
        <v>0</v>
      </c>
      <c r="I96" s="30"/>
      <c r="J96" s="31">
        <v>201001</v>
      </c>
      <c r="K96" s="30"/>
      <c r="L96" s="42">
        <f>SUMIFS('2012Figures'!$J:$J,'2012Figures'!$C:$C,$A96,'2012Figures'!$H:$H,$B96,'2012Figures'!$I:$I,$C96,'2012Figures'!$E:$E,$B$1)</f>
        <v>0</v>
      </c>
      <c r="M96" s="52">
        <f>SUMIFS('2012Figures'!$J:$J,'2012Figures'!$C:$C,$A96,'2012Figures'!$H:$H,$B96,'2012Figures'!$I:$I,$C96,'2012Figures'!$B:$B,"BrokerToCy",'2012Figures'!$G:$G,"E1",'2012Figures'!$E:$E,$B$1)</f>
        <v>0</v>
      </c>
      <c r="N96" s="52">
        <f>SUMIFS('2012Figures'!$J:$J,'2012Figures'!$C:$C,$A96,'2012Figures'!$H:$H,$B96,'2012Figures'!$I:$I,$C96,'2012Figures'!$B:$B,"BrokerToCy",'2012Figures'!$G:$G,"P1",'2012Figures'!$E:$E,$B$1)</f>
        <v>0</v>
      </c>
      <c r="O96" s="52">
        <f>SUMIFS('2012Figures'!$J:$J,'2012Figures'!$C:$C,$A96,'2012Figures'!$H:$H,$B96,'2012Figures'!$I:$I,$C96,'2012Figures'!$B:$B,"CyToBroker",'2012Figures'!$G:$G,"E1",'2012Figures'!$E:$E,$B$1)</f>
        <v>0</v>
      </c>
      <c r="P96" s="52">
        <f>SUMIFS('2012Figures'!$J:$J,'2012Figures'!$C:$C,$A96,'2012Figures'!$H:$H,$B96,'2012Figures'!$I:$I,$C96,'2012Figures'!$B:$B,"CyToBroker",'2012Figures'!$G:$G,"P1",'2012Figures'!$E:$E,$B$1)</f>
        <v>0</v>
      </c>
      <c r="Q96" s="30"/>
      <c r="R96" s="46" t="str">
        <f t="shared" si="15"/>
        <v/>
      </c>
      <c r="S96" s="46" t="str">
        <f t="shared" si="15"/>
        <v/>
      </c>
      <c r="T96" s="46" t="str">
        <f t="shared" si="15"/>
        <v/>
      </c>
      <c r="U96" s="46" t="str">
        <f t="shared" si="15"/>
        <v/>
      </c>
      <c r="V96" s="46" t="str">
        <f t="shared" si="15"/>
        <v/>
      </c>
    </row>
    <row r="97" spans="1:22" x14ac:dyDescent="0.2">
      <c r="A97" s="1">
        <v>104</v>
      </c>
      <c r="B97" s="1" t="s">
        <v>58</v>
      </c>
      <c r="C97" s="8">
        <v>2</v>
      </c>
      <c r="D97" s="29">
        <f>SUMIFS('2013Figures'!$J:$J,'2013Figures'!$C:$C,$A97,'2013Figures'!$H:$H,$B97,'2013Figures'!$I:$I,$C97,'2013Figures'!$E:$E,$B$1)</f>
        <v>0</v>
      </c>
      <c r="E97" s="9">
        <f>SUMIFS('2013Figures'!$J:$J,'2013Figures'!$C:$C,$A97,'2013Figures'!$H:$H,$B97,'2013Figures'!$I:$I,$C97,'2013Figures'!$B:$B,"BrokerToCy",'2013Figures'!$G:$G,"E1",'2013Figures'!$E:$E,$B$1)</f>
        <v>0</v>
      </c>
      <c r="F97" s="9">
        <f>SUMIFS('2013Figures'!$J:$J,'2013Figures'!$C:$C,$A97,'2013Figures'!$H:$H,$B97,'2013Figures'!$I:$I,$C97,'2013Figures'!$B:$B,"BrokerToCy",'2013Figures'!$G:$G,"P1",'2013Figures'!$E:$E,$B$1)</f>
        <v>0</v>
      </c>
      <c r="G97" s="9">
        <f>SUMIFS('2013Figures'!$J:$J,'2013Figures'!$C:$C,$A97,'2013Figures'!$H:$H,$B97,'2013Figures'!$I:$I,$C97,'2013Figures'!$B:$B,"CyToBroker",'2013Figures'!$G:$G,"E1",'2013Figures'!$E:$E,$B$1)</f>
        <v>0</v>
      </c>
      <c r="H97" s="9">
        <f>SUMIFS('2013Figures'!$J:$J,'2013Figures'!$C:$C,$A97,'2013Figures'!$H:$H,$B97,'2013Figures'!$I:$I,$C97,'2013Figures'!$B:$B,"CyToBroker",'2013Figures'!$G:$G,"P1",'2013Figures'!$E:$E,$B$1)</f>
        <v>0</v>
      </c>
      <c r="J97" s="8">
        <v>200701</v>
      </c>
      <c r="L97" s="42">
        <f>SUMIFS('2012Figures'!$J:$J,'2012Figures'!$C:$C,$A97,'2012Figures'!$H:$H,$B97,'2012Figures'!$I:$I,$C97,'2012Figures'!$E:$E,$B$1)</f>
        <v>0</v>
      </c>
      <c r="M97" s="52">
        <f>SUMIFS('2012Figures'!$J:$J,'2012Figures'!$C:$C,$A97,'2012Figures'!$H:$H,$B97,'2012Figures'!$I:$I,$C97,'2012Figures'!$B:$B,"BrokerToCy",'2012Figures'!$G:$G,"E1",'2012Figures'!$E:$E,$B$1)</f>
        <v>0</v>
      </c>
      <c r="N97" s="52">
        <f>SUMIFS('2012Figures'!$J:$J,'2012Figures'!$C:$C,$A97,'2012Figures'!$H:$H,$B97,'2012Figures'!$I:$I,$C97,'2012Figures'!$B:$B,"BrokerToCy",'2012Figures'!$G:$G,"P1",'2012Figures'!$E:$E,$B$1)</f>
        <v>0</v>
      </c>
      <c r="O97" s="52">
        <f>SUMIFS('2012Figures'!$J:$J,'2012Figures'!$C:$C,$A97,'2012Figures'!$H:$H,$B97,'2012Figures'!$I:$I,$C97,'2012Figures'!$B:$B,"CyToBroker",'2012Figures'!$G:$G,"E1",'2012Figures'!$E:$E,$B$1)</f>
        <v>0</v>
      </c>
      <c r="P97" s="52">
        <f>SUMIFS('2012Figures'!$J:$J,'2012Figures'!$C:$C,$A97,'2012Figures'!$H:$H,$B97,'2012Figures'!$I:$I,$C97,'2012Figures'!$B:$B,"CyToBroker",'2012Figures'!$G:$G,"P1",'2012Figures'!$E:$E,$B$1)</f>
        <v>0</v>
      </c>
      <c r="R97" s="46" t="str">
        <f t="shared" ref="R97:V160" si="18">IF(L97=0,"",ROUND(D97/L97-1,2))</f>
        <v/>
      </c>
      <c r="S97" s="46" t="str">
        <f t="shared" si="18"/>
        <v/>
      </c>
      <c r="T97" s="46" t="str">
        <f t="shared" si="18"/>
        <v/>
      </c>
      <c r="U97" s="46" t="str">
        <f t="shared" si="18"/>
        <v/>
      </c>
      <c r="V97" s="46" t="str">
        <f t="shared" si="18"/>
        <v/>
      </c>
    </row>
    <row r="98" spans="1:22" x14ac:dyDescent="0.2">
      <c r="A98" s="1">
        <v>104</v>
      </c>
      <c r="B98" s="1" t="s">
        <v>58</v>
      </c>
      <c r="C98" s="8">
        <v>1</v>
      </c>
      <c r="D98" s="29">
        <f>SUMIFS('2013Figures'!$J:$J,'2013Figures'!$C:$C,$A98,'2013Figures'!$H:$H,$B98,'2013Figures'!$I:$I,$C98,'2013Figures'!$E:$E,$B$1)</f>
        <v>0</v>
      </c>
      <c r="E98" s="9">
        <f>SUMIFS('2013Figures'!$J:$J,'2013Figures'!$C:$C,$A98,'2013Figures'!$H:$H,$B98,'2013Figures'!$I:$I,$C98,'2013Figures'!$B:$B,"BrokerToCy",'2013Figures'!$G:$G,"E1",'2013Figures'!$E:$E,$B$1)</f>
        <v>0</v>
      </c>
      <c r="F98" s="9">
        <f>SUMIFS('2013Figures'!$J:$J,'2013Figures'!$C:$C,$A98,'2013Figures'!$H:$H,$B98,'2013Figures'!$I:$I,$C98,'2013Figures'!$B:$B,"BrokerToCy",'2013Figures'!$G:$G,"P1",'2013Figures'!$E:$E,$B$1)</f>
        <v>0</v>
      </c>
      <c r="G98" s="9">
        <f>SUMIFS('2013Figures'!$J:$J,'2013Figures'!$C:$C,$A98,'2013Figures'!$H:$H,$B98,'2013Figures'!$I:$I,$C98,'2013Figures'!$B:$B,"CyToBroker",'2013Figures'!$G:$G,"E1",'2013Figures'!$E:$E,$B$1)</f>
        <v>0</v>
      </c>
      <c r="H98" s="9">
        <f>SUMIFS('2013Figures'!$J:$J,'2013Figures'!$C:$C,$A98,'2013Figures'!$H:$H,$B98,'2013Figures'!$I:$I,$C98,'2013Figures'!$B:$B,"CyToBroker",'2013Figures'!$G:$G,"P1",'2013Figures'!$E:$E,$B$1)</f>
        <v>0</v>
      </c>
      <c r="J98" s="8">
        <v>200601</v>
      </c>
      <c r="L98" s="42">
        <f>SUMIFS('2012Figures'!$J:$J,'2012Figures'!$C:$C,$A98,'2012Figures'!$H:$H,$B98,'2012Figures'!$I:$I,$C98,'2012Figures'!$E:$E,$B$1)</f>
        <v>0</v>
      </c>
      <c r="M98" s="52">
        <f>SUMIFS('2012Figures'!$J:$J,'2012Figures'!$C:$C,$A98,'2012Figures'!$H:$H,$B98,'2012Figures'!$I:$I,$C98,'2012Figures'!$B:$B,"BrokerToCy",'2012Figures'!$G:$G,"E1",'2012Figures'!$E:$E,$B$1)</f>
        <v>0</v>
      </c>
      <c r="N98" s="52">
        <f>SUMIFS('2012Figures'!$J:$J,'2012Figures'!$C:$C,$A98,'2012Figures'!$H:$H,$B98,'2012Figures'!$I:$I,$C98,'2012Figures'!$B:$B,"BrokerToCy",'2012Figures'!$G:$G,"P1",'2012Figures'!$E:$E,$B$1)</f>
        <v>0</v>
      </c>
      <c r="O98" s="52">
        <f>SUMIFS('2012Figures'!$J:$J,'2012Figures'!$C:$C,$A98,'2012Figures'!$H:$H,$B98,'2012Figures'!$I:$I,$C98,'2012Figures'!$B:$B,"CyToBroker",'2012Figures'!$G:$G,"E1",'2012Figures'!$E:$E,$B$1)</f>
        <v>0</v>
      </c>
      <c r="P98" s="52">
        <f>SUMIFS('2012Figures'!$J:$J,'2012Figures'!$C:$C,$A98,'2012Figures'!$H:$H,$B98,'2012Figures'!$I:$I,$C98,'2012Figures'!$B:$B,"CyToBroker",'2012Figures'!$G:$G,"P1",'2012Figures'!$E:$E,$B$1)</f>
        <v>0</v>
      </c>
      <c r="R98" s="46" t="str">
        <f t="shared" si="18"/>
        <v/>
      </c>
      <c r="S98" s="46" t="str">
        <f t="shared" si="18"/>
        <v/>
      </c>
      <c r="T98" s="46" t="str">
        <f t="shared" si="18"/>
        <v/>
      </c>
      <c r="U98" s="46" t="str">
        <f t="shared" si="18"/>
        <v/>
      </c>
      <c r="V98" s="46" t="str">
        <f t="shared" si="18"/>
        <v/>
      </c>
    </row>
    <row r="99" spans="1:22" x14ac:dyDescent="0.2">
      <c r="A99" s="1">
        <v>104</v>
      </c>
      <c r="B99" s="1" t="s">
        <v>58</v>
      </c>
      <c r="D99" s="29">
        <f>SUMIFS('2013Figures'!$J:$J,'2013Figures'!$C:$C,$A99,'2013Figures'!$H:$H,$B99,'2013Figures'!$I:$I,"",'2013Figures'!$E:$E,$B$1)</f>
        <v>0</v>
      </c>
      <c r="E99" s="9">
        <f>SUMIFS('2013Figures'!$J:$J,'2013Figures'!$C:$C,$A99,'2013Figures'!$H:$H,$B99,'2013Figures'!$I:$I,"",'2013Figures'!$B:$B,"BrokerToCy",'2013Figures'!$G:$G,"E1",'2013Figures'!$E:$E,$B$1)</f>
        <v>0</v>
      </c>
      <c r="F99" s="9">
        <f>SUMIFS('2013Figures'!$J:$J,'2013Figures'!$C:$C,$A99,'2013Figures'!$H:$H,$B99,'2013Figures'!$I:$I,"",'2013Figures'!$B:$B,"BrokerToCy",'2013Figures'!$G:$G,"P1",'2013Figures'!$E:$E,$B$1)</f>
        <v>0</v>
      </c>
      <c r="G99" s="9">
        <f>SUMIFS('2013Figures'!$J:$J,'2013Figures'!$C:$C,$A99,'2013Figures'!$H:$H,$B99,'2013Figures'!$I:$I,"",'2013Figures'!$B:$B,"CyToBroker",'2013Figures'!$G:$G,"E1",'2013Figures'!$E:$E,$B$1)</f>
        <v>0</v>
      </c>
      <c r="H99" s="9">
        <f>SUMIFS('2013Figures'!$J:$J,'2013Figures'!$C:$C,$A99,'2013Figures'!$H:$H,$B99,'2013Figures'!$I:$I,"",'2013Figures'!$B:$B,"CyToBroker",'2013Figures'!$G:$G,"P1",'2013Figures'!$E:$E,$B$1)</f>
        <v>0</v>
      </c>
      <c r="J99" s="8" t="s">
        <v>131</v>
      </c>
      <c r="L99" s="42">
        <f>SUMIFS('2012Figures'!$J:$J,'2012Figures'!$C:$C,$A99,'2012Figures'!$H:$H,$B99,'2012Figures'!$I:$I,"",'2012Figures'!$E:$E,$B$1)</f>
        <v>0</v>
      </c>
      <c r="M99" s="52">
        <f>SUMIFS('2012Figures'!$J:$J,'2012Figures'!$C:$C,$A99,'2012Figures'!$H:$H,$B99,'2012Figures'!$I:$I,"",'2012Figures'!$B:$B,"BrokerToCy",'2012Figures'!$G:$G,"E1",'2012Figures'!$E:$E,$B$1)</f>
        <v>0</v>
      </c>
      <c r="N99" s="52">
        <f>SUMIFS('2012Figures'!$J:$J,'2012Figures'!$C:$C,$A99,'2012Figures'!$H:$H,$B99,'2012Figures'!$I:$I,"",'2012Figures'!$B:$B,"BrokerToCy",'2012Figures'!$G:$G,"P1",'2012Figures'!$E:$E,$B$1)</f>
        <v>0</v>
      </c>
      <c r="O99" s="52">
        <f>SUMIFS('2012Figures'!$J:$J,'2012Figures'!$C:$C,$A99,'2012Figures'!$H:$H,$B99,'2012Figures'!$I:$I,"",'2012Figures'!$B:$B,"CyToBroker",'2012Figures'!$G:$G,"E1",'2012Figures'!$E:$E,$B$1)</f>
        <v>0</v>
      </c>
      <c r="P99" s="52">
        <f>SUMIFS('2012Figures'!$J:$J,'2012Figures'!$C:$C,$A99,'2012Figures'!$H:$H,$B99,'2012Figures'!$I:$I,"",'2012Figures'!$B:$B,"CyToBroker",'2012Figures'!$G:$G,"P1",'2012Figures'!$E:$E,$B$1)</f>
        <v>0</v>
      </c>
      <c r="R99" s="46" t="str">
        <f t="shared" si="18"/>
        <v/>
      </c>
      <c r="S99" s="46" t="str">
        <f t="shared" si="18"/>
        <v/>
      </c>
      <c r="T99" s="46" t="str">
        <f t="shared" si="18"/>
        <v/>
      </c>
      <c r="U99" s="46" t="str">
        <f t="shared" si="18"/>
        <v/>
      </c>
      <c r="V99" s="46" t="str">
        <f t="shared" si="18"/>
        <v/>
      </c>
    </row>
    <row r="100" spans="1:22" x14ac:dyDescent="0.2">
      <c r="A100" s="1">
        <v>104</v>
      </c>
      <c r="B100" s="1" t="s">
        <v>95</v>
      </c>
      <c r="C100" s="8">
        <v>11</v>
      </c>
      <c r="D100" s="29">
        <f>SUMIFS('2013Figures'!$J:$J,'2013Figures'!$C:$C,$A100,'2013Figures'!$H:$H,$B100,'2013Figures'!$I:$I,$C100,'2013Figures'!$E:$E,$B$1)</f>
        <v>0</v>
      </c>
      <c r="E100" s="9">
        <f>SUMIFS('2013Figures'!$J:$J,'2013Figures'!$C:$C,$A100,'2013Figures'!$H:$H,$B100,'2013Figures'!$I:$I,$C100,'2013Figures'!$B:$B,"BrokerToCy",'2013Figures'!$G:$G,"E1",'2013Figures'!$E:$E,$B$1)</f>
        <v>0</v>
      </c>
      <c r="F100" s="9">
        <f>SUMIFS('2013Figures'!$J:$J,'2013Figures'!$C:$C,$A100,'2013Figures'!$H:$H,$B100,'2013Figures'!$I:$I,$C100,'2013Figures'!$B:$B,"BrokerToCy",'2013Figures'!$G:$G,"P1",'2013Figures'!$E:$E,$B$1)</f>
        <v>0</v>
      </c>
      <c r="G100" s="9">
        <f>SUMIFS('2013Figures'!$J:$J,'2013Figures'!$C:$C,$A100,'2013Figures'!$H:$H,$B100,'2013Figures'!$I:$I,$C100,'2013Figures'!$B:$B,"CyToBroker",'2013Figures'!$G:$G,"E1",'2013Figures'!$E:$E,$B$1)</f>
        <v>0</v>
      </c>
      <c r="H100" s="9">
        <f>SUMIFS('2013Figures'!$J:$J,'2013Figures'!$C:$C,$A100,'2013Figures'!$H:$H,$B100,'2013Figures'!$I:$I,$C100,'2013Figures'!$B:$B,"CyToBroker",'2013Figures'!$G:$G,"P1",'2013Figures'!$E:$E,$B$1)</f>
        <v>0</v>
      </c>
      <c r="L100" s="42">
        <f>SUMIFS('2012Figures'!$J:$J,'2012Figures'!$C:$C,$A100,'2012Figures'!$H:$H,$B100,'2012Figures'!$I:$I,$C100,'2012Figures'!$E:$E,$B$1)</f>
        <v>0</v>
      </c>
      <c r="M100" s="52">
        <f>SUMIFS('2012Figures'!$J:$J,'2012Figures'!$C:$C,$A100,'2012Figures'!$H:$H,$B100,'2012Figures'!$I:$I,$C100,'2012Figures'!$B:$B,"BrokerToCy",'2012Figures'!$G:$G,"E1",'2012Figures'!$E:$E,$B$1)</f>
        <v>0</v>
      </c>
      <c r="N100" s="52">
        <f>SUMIFS('2012Figures'!$J:$J,'2012Figures'!$C:$C,$A100,'2012Figures'!$H:$H,$B100,'2012Figures'!$I:$I,$C100,'2012Figures'!$B:$B,"BrokerToCy",'2012Figures'!$G:$G,"P1",'2012Figures'!$E:$E,$B$1)</f>
        <v>0</v>
      </c>
      <c r="O100" s="52">
        <f>SUMIFS('2012Figures'!$J:$J,'2012Figures'!$C:$C,$A100,'2012Figures'!$H:$H,$B100,'2012Figures'!$I:$I,$C100,'2012Figures'!$B:$B,"CyToBroker",'2012Figures'!$G:$G,"E1",'2012Figures'!$E:$E,$B$1)</f>
        <v>0</v>
      </c>
      <c r="P100" s="52">
        <f>SUMIFS('2012Figures'!$J:$J,'2012Figures'!$C:$C,$A100,'2012Figures'!$H:$H,$B100,'2012Figures'!$I:$I,$C100,'2012Figures'!$B:$B,"CyToBroker",'2012Figures'!$G:$G,"P1",'2012Figures'!$E:$E,$B$1)</f>
        <v>0</v>
      </c>
      <c r="R100" s="46" t="str">
        <f t="shared" si="18"/>
        <v/>
      </c>
      <c r="S100" s="46" t="str">
        <f t="shared" si="18"/>
        <v/>
      </c>
      <c r="T100" s="46" t="str">
        <f t="shared" si="18"/>
        <v/>
      </c>
      <c r="U100" s="46" t="str">
        <f t="shared" si="18"/>
        <v/>
      </c>
      <c r="V100" s="46" t="str">
        <f t="shared" si="18"/>
        <v/>
      </c>
    </row>
    <row r="101" spans="1:22" x14ac:dyDescent="0.2">
      <c r="A101" s="1">
        <v>104</v>
      </c>
      <c r="B101" s="1" t="s">
        <v>95</v>
      </c>
      <c r="C101" s="8">
        <v>10</v>
      </c>
      <c r="D101" s="29">
        <f>SUMIFS('2013Figures'!$J:$J,'2013Figures'!$C:$C,$A101,'2013Figures'!$H:$H,$B101,'2013Figures'!$I:$I,$C101,'2013Figures'!$E:$E,$B$1)</f>
        <v>0</v>
      </c>
      <c r="E101" s="9">
        <f>SUMIFS('2013Figures'!$J:$J,'2013Figures'!$C:$C,$A101,'2013Figures'!$H:$H,$B101,'2013Figures'!$I:$I,$C101,'2013Figures'!$B:$B,"BrokerToCy",'2013Figures'!$G:$G,"E1",'2013Figures'!$E:$E,$B$1)</f>
        <v>0</v>
      </c>
      <c r="F101" s="9">
        <f>SUMIFS('2013Figures'!$J:$J,'2013Figures'!$C:$C,$A101,'2013Figures'!$H:$H,$B101,'2013Figures'!$I:$I,$C101,'2013Figures'!$B:$B,"BrokerToCy",'2013Figures'!$G:$G,"P1",'2013Figures'!$E:$E,$B$1)</f>
        <v>0</v>
      </c>
      <c r="G101" s="9">
        <f>SUMIFS('2013Figures'!$J:$J,'2013Figures'!$C:$C,$A101,'2013Figures'!$H:$H,$B101,'2013Figures'!$I:$I,$C101,'2013Figures'!$B:$B,"CyToBroker",'2013Figures'!$G:$G,"E1",'2013Figures'!$E:$E,$B$1)</f>
        <v>0</v>
      </c>
      <c r="H101" s="9">
        <f>SUMIFS('2013Figures'!$J:$J,'2013Figures'!$C:$C,$A101,'2013Figures'!$H:$H,$B101,'2013Figures'!$I:$I,$C101,'2013Figures'!$B:$B,"CyToBroker",'2013Figures'!$G:$G,"P1",'2013Figures'!$E:$E,$B$1)</f>
        <v>0</v>
      </c>
      <c r="J101" s="8">
        <v>201501</v>
      </c>
      <c r="L101" s="42">
        <f>SUMIFS('2012Figures'!$J:$J,'2012Figures'!$C:$C,$A101,'2012Figures'!$H:$H,$B101,'2012Figures'!$I:$I,$C101,'2012Figures'!$E:$E,$B$1)</f>
        <v>0</v>
      </c>
      <c r="M101" s="52">
        <f>SUMIFS('2012Figures'!$J:$J,'2012Figures'!$C:$C,$A101,'2012Figures'!$H:$H,$B101,'2012Figures'!$I:$I,$C101,'2012Figures'!$B:$B,"BrokerToCy",'2012Figures'!$G:$G,"E1",'2012Figures'!$E:$E,$B$1)</f>
        <v>0</v>
      </c>
      <c r="N101" s="52">
        <f>SUMIFS('2012Figures'!$J:$J,'2012Figures'!$C:$C,$A101,'2012Figures'!$H:$H,$B101,'2012Figures'!$I:$I,$C101,'2012Figures'!$B:$B,"BrokerToCy",'2012Figures'!$G:$G,"P1",'2012Figures'!$E:$E,$B$1)</f>
        <v>0</v>
      </c>
      <c r="O101" s="52">
        <f>SUMIFS('2012Figures'!$J:$J,'2012Figures'!$C:$C,$A101,'2012Figures'!$H:$H,$B101,'2012Figures'!$I:$I,$C101,'2012Figures'!$B:$B,"CyToBroker",'2012Figures'!$G:$G,"E1",'2012Figures'!$E:$E,$B$1)</f>
        <v>0</v>
      </c>
      <c r="P101" s="52">
        <f>SUMIFS('2012Figures'!$J:$J,'2012Figures'!$C:$C,$A101,'2012Figures'!$H:$H,$B101,'2012Figures'!$I:$I,$C101,'2012Figures'!$B:$B,"CyToBroker",'2012Figures'!$G:$G,"P1",'2012Figures'!$E:$E,$B$1)</f>
        <v>0</v>
      </c>
      <c r="R101" s="46" t="str">
        <f t="shared" si="18"/>
        <v/>
      </c>
      <c r="S101" s="46" t="str">
        <f t="shared" si="18"/>
        <v/>
      </c>
      <c r="T101" s="46" t="str">
        <f t="shared" si="18"/>
        <v/>
      </c>
      <c r="U101" s="46" t="str">
        <f t="shared" si="18"/>
        <v/>
      </c>
      <c r="V101" s="46" t="str">
        <f t="shared" si="18"/>
        <v/>
      </c>
    </row>
    <row r="102" spans="1:22" x14ac:dyDescent="0.2">
      <c r="A102" s="1">
        <v>104</v>
      </c>
      <c r="B102" s="1" t="s">
        <v>95</v>
      </c>
      <c r="C102" s="8">
        <v>9</v>
      </c>
      <c r="D102" s="29">
        <f>SUMIFS('2013Figures'!$J:$J,'2013Figures'!$C:$C,$A102,'2013Figures'!$H:$H,$B102,'2013Figures'!$I:$I,$C102,'2013Figures'!$E:$E,$B$1)</f>
        <v>0</v>
      </c>
      <c r="E102" s="9">
        <f>SUMIFS('2013Figures'!$J:$J,'2013Figures'!$C:$C,$A102,'2013Figures'!$H:$H,$B102,'2013Figures'!$I:$I,$C102,'2013Figures'!$B:$B,"BrokerToCy",'2013Figures'!$G:$G,"E1",'2013Figures'!$E:$E,$B$1)</f>
        <v>0</v>
      </c>
      <c r="F102" s="9">
        <f>SUMIFS('2013Figures'!$J:$J,'2013Figures'!$C:$C,$A102,'2013Figures'!$H:$H,$B102,'2013Figures'!$I:$I,$C102,'2013Figures'!$B:$B,"BrokerToCy",'2013Figures'!$G:$G,"P1",'2013Figures'!$E:$E,$B$1)</f>
        <v>0</v>
      </c>
      <c r="G102" s="9">
        <f>SUMIFS('2013Figures'!$J:$J,'2013Figures'!$C:$C,$A102,'2013Figures'!$H:$H,$B102,'2013Figures'!$I:$I,$C102,'2013Figures'!$B:$B,"CyToBroker",'2013Figures'!$G:$G,"E1",'2013Figures'!$E:$E,$B$1)</f>
        <v>0</v>
      </c>
      <c r="H102" s="9">
        <f>SUMIFS('2013Figures'!$J:$J,'2013Figures'!$C:$C,$A102,'2013Figures'!$H:$H,$B102,'2013Figures'!$I:$I,$C102,'2013Figures'!$B:$B,"CyToBroker",'2013Figures'!$G:$G,"P1",'2013Figures'!$E:$E,$B$1)</f>
        <v>0</v>
      </c>
      <c r="J102" s="8">
        <v>201401</v>
      </c>
      <c r="L102" s="42">
        <f>SUMIFS('2012Figures'!$J:$J,'2012Figures'!$C:$C,$A102,'2012Figures'!$H:$H,$B102,'2012Figures'!$I:$I,$C102,'2012Figures'!$E:$E,$B$1)</f>
        <v>0</v>
      </c>
      <c r="M102" s="52">
        <f>SUMIFS('2012Figures'!$J:$J,'2012Figures'!$C:$C,$A102,'2012Figures'!$H:$H,$B102,'2012Figures'!$I:$I,$C102,'2012Figures'!$B:$B,"BrokerToCy",'2012Figures'!$G:$G,"E1",'2012Figures'!$E:$E,$B$1)</f>
        <v>0</v>
      </c>
      <c r="N102" s="52">
        <f>SUMIFS('2012Figures'!$J:$J,'2012Figures'!$C:$C,$A102,'2012Figures'!$H:$H,$B102,'2012Figures'!$I:$I,$C102,'2012Figures'!$B:$B,"BrokerToCy",'2012Figures'!$G:$G,"P1",'2012Figures'!$E:$E,$B$1)</f>
        <v>0</v>
      </c>
      <c r="O102" s="52">
        <f>SUMIFS('2012Figures'!$J:$J,'2012Figures'!$C:$C,$A102,'2012Figures'!$H:$H,$B102,'2012Figures'!$I:$I,$C102,'2012Figures'!$B:$B,"CyToBroker",'2012Figures'!$G:$G,"E1",'2012Figures'!$E:$E,$B$1)</f>
        <v>0</v>
      </c>
      <c r="P102" s="52">
        <f>SUMIFS('2012Figures'!$J:$J,'2012Figures'!$C:$C,$A102,'2012Figures'!$H:$H,$B102,'2012Figures'!$I:$I,$C102,'2012Figures'!$B:$B,"CyToBroker",'2012Figures'!$G:$G,"P1",'2012Figures'!$E:$E,$B$1)</f>
        <v>0</v>
      </c>
      <c r="R102" s="46" t="str">
        <f t="shared" si="18"/>
        <v/>
      </c>
      <c r="S102" s="46" t="str">
        <f t="shared" si="18"/>
        <v/>
      </c>
      <c r="T102" s="46" t="str">
        <f t="shared" si="18"/>
        <v/>
      </c>
      <c r="U102" s="46" t="str">
        <f t="shared" si="18"/>
        <v/>
      </c>
      <c r="V102" s="46" t="str">
        <f t="shared" si="18"/>
        <v/>
      </c>
    </row>
    <row r="103" spans="1:22" x14ac:dyDescent="0.2">
      <c r="A103" s="1">
        <v>104</v>
      </c>
      <c r="B103" s="1" t="s">
        <v>95</v>
      </c>
      <c r="C103" s="8">
        <v>8</v>
      </c>
      <c r="D103" s="29">
        <f>SUMIFS('2013Figures'!$J:$J,'2013Figures'!$C:$C,$A103,'2013Figures'!$H:$H,$B103,'2013Figures'!$I:$I,$C103,'2013Figures'!$E:$E,$B$1)</f>
        <v>0</v>
      </c>
      <c r="E103" s="9">
        <f>SUMIFS('2013Figures'!$J:$J,'2013Figures'!$C:$C,$A103,'2013Figures'!$H:$H,$B103,'2013Figures'!$I:$I,$C103,'2013Figures'!$B:$B,"BrokerToCy",'2013Figures'!$G:$G,"E1",'2013Figures'!$E:$E,$B$1)</f>
        <v>0</v>
      </c>
      <c r="F103" s="9">
        <f>SUMIFS('2013Figures'!$J:$J,'2013Figures'!$C:$C,$A103,'2013Figures'!$H:$H,$B103,'2013Figures'!$I:$I,$C103,'2013Figures'!$B:$B,"BrokerToCy",'2013Figures'!$G:$G,"P1",'2013Figures'!$E:$E,$B$1)</f>
        <v>0</v>
      </c>
      <c r="G103" s="9">
        <f>SUMIFS('2013Figures'!$J:$J,'2013Figures'!$C:$C,$A103,'2013Figures'!$H:$H,$B103,'2013Figures'!$I:$I,$C103,'2013Figures'!$B:$B,"CyToBroker",'2013Figures'!$G:$G,"E1",'2013Figures'!$E:$E,$B$1)</f>
        <v>0</v>
      </c>
      <c r="H103" s="9">
        <f>SUMIFS('2013Figures'!$J:$J,'2013Figures'!$C:$C,$A103,'2013Figures'!$H:$H,$B103,'2013Figures'!$I:$I,$C103,'2013Figures'!$B:$B,"CyToBroker",'2013Figures'!$G:$G,"P1",'2013Figures'!$E:$E,$B$1)</f>
        <v>0</v>
      </c>
      <c r="I103" s="30"/>
      <c r="J103" s="31">
        <v>201301</v>
      </c>
      <c r="K103" s="30"/>
      <c r="L103" s="42">
        <f>SUMIFS('2012Figures'!$J:$J,'2012Figures'!$C:$C,$A103,'2012Figures'!$H:$H,$B103,'2012Figures'!$I:$I,$C103,'2012Figures'!$E:$E,$B$1)</f>
        <v>0</v>
      </c>
      <c r="M103" s="52">
        <f>SUMIFS('2012Figures'!$J:$J,'2012Figures'!$C:$C,$A103,'2012Figures'!$H:$H,$B103,'2012Figures'!$I:$I,$C103,'2012Figures'!$B:$B,"BrokerToCy",'2012Figures'!$G:$G,"E1",'2012Figures'!$E:$E,$B$1)</f>
        <v>0</v>
      </c>
      <c r="N103" s="52">
        <f>SUMIFS('2012Figures'!$J:$J,'2012Figures'!$C:$C,$A103,'2012Figures'!$H:$H,$B103,'2012Figures'!$I:$I,$C103,'2012Figures'!$B:$B,"BrokerToCy",'2012Figures'!$G:$G,"P1",'2012Figures'!$E:$E,$B$1)</f>
        <v>0</v>
      </c>
      <c r="O103" s="52">
        <f>SUMIFS('2012Figures'!$J:$J,'2012Figures'!$C:$C,$A103,'2012Figures'!$H:$H,$B103,'2012Figures'!$I:$I,$C103,'2012Figures'!$B:$B,"CyToBroker",'2012Figures'!$G:$G,"E1",'2012Figures'!$E:$E,$B$1)</f>
        <v>0</v>
      </c>
      <c r="P103" s="52">
        <f>SUMIFS('2012Figures'!$J:$J,'2012Figures'!$C:$C,$A103,'2012Figures'!$H:$H,$B103,'2012Figures'!$I:$I,$C103,'2012Figures'!$B:$B,"CyToBroker",'2012Figures'!$G:$G,"P1",'2012Figures'!$E:$E,$B$1)</f>
        <v>0</v>
      </c>
      <c r="Q103" s="30"/>
      <c r="R103" s="46" t="str">
        <f t="shared" si="18"/>
        <v/>
      </c>
      <c r="S103" s="46" t="str">
        <f t="shared" si="18"/>
        <v/>
      </c>
      <c r="T103" s="46" t="str">
        <f t="shared" si="18"/>
        <v/>
      </c>
      <c r="U103" s="46" t="str">
        <f t="shared" si="18"/>
        <v/>
      </c>
      <c r="V103" s="46" t="str">
        <f t="shared" si="18"/>
        <v/>
      </c>
    </row>
    <row r="104" spans="1:22" x14ac:dyDescent="0.2">
      <c r="A104" s="1">
        <v>104</v>
      </c>
      <c r="B104" s="1" t="s">
        <v>95</v>
      </c>
      <c r="C104" s="8">
        <v>7</v>
      </c>
      <c r="D104" s="29">
        <f>SUMIFS('2013Figures'!$J:$J,'2013Figures'!$C:$C,$A104,'2013Figures'!$H:$H,$B104,'2013Figures'!$I:$I,$C104,'2013Figures'!$E:$E,$B$1)</f>
        <v>0</v>
      </c>
      <c r="E104" s="9">
        <f>SUMIFS('2013Figures'!$J:$J,'2013Figures'!$C:$C,$A104,'2013Figures'!$H:$H,$B104,'2013Figures'!$I:$I,$C104,'2013Figures'!$B:$B,"BrokerToCy",'2013Figures'!$G:$G,"E1",'2013Figures'!$E:$E,$B$1)</f>
        <v>0</v>
      </c>
      <c r="F104" s="9">
        <f>SUMIFS('2013Figures'!$J:$J,'2013Figures'!$C:$C,$A104,'2013Figures'!$H:$H,$B104,'2013Figures'!$I:$I,$C104,'2013Figures'!$B:$B,"BrokerToCy",'2013Figures'!$G:$G,"P1",'2013Figures'!$E:$E,$B$1)</f>
        <v>0</v>
      </c>
      <c r="G104" s="9">
        <f>SUMIFS('2013Figures'!$J:$J,'2013Figures'!$C:$C,$A104,'2013Figures'!$H:$H,$B104,'2013Figures'!$I:$I,$C104,'2013Figures'!$B:$B,"CyToBroker",'2013Figures'!$G:$G,"E1",'2013Figures'!$E:$E,$B$1)</f>
        <v>0</v>
      </c>
      <c r="H104" s="9">
        <f>SUMIFS('2013Figures'!$J:$J,'2013Figures'!$C:$C,$A104,'2013Figures'!$H:$H,$B104,'2013Figures'!$I:$I,$C104,'2013Figures'!$B:$B,"CyToBroker",'2013Figures'!$G:$G,"P1",'2013Figures'!$E:$E,$B$1)</f>
        <v>0</v>
      </c>
      <c r="J104" s="8">
        <v>201201</v>
      </c>
      <c r="L104" s="42">
        <f>SUMIFS('2012Figures'!$J:$J,'2012Figures'!$C:$C,$A104,'2012Figures'!$H:$H,$B104,'2012Figures'!$I:$I,$C104,'2012Figures'!$E:$E,$B$1)</f>
        <v>0</v>
      </c>
      <c r="M104" s="52">
        <f>SUMIFS('2012Figures'!$J:$J,'2012Figures'!$C:$C,$A104,'2012Figures'!$H:$H,$B104,'2012Figures'!$I:$I,$C104,'2012Figures'!$B:$B,"BrokerToCy",'2012Figures'!$G:$G,"E1",'2012Figures'!$E:$E,$B$1)</f>
        <v>0</v>
      </c>
      <c r="N104" s="52">
        <f>SUMIFS('2012Figures'!$J:$J,'2012Figures'!$C:$C,$A104,'2012Figures'!$H:$H,$B104,'2012Figures'!$I:$I,$C104,'2012Figures'!$B:$B,"BrokerToCy",'2012Figures'!$G:$G,"P1",'2012Figures'!$E:$E,$B$1)</f>
        <v>0</v>
      </c>
      <c r="O104" s="52">
        <f>SUMIFS('2012Figures'!$J:$J,'2012Figures'!$C:$C,$A104,'2012Figures'!$H:$H,$B104,'2012Figures'!$I:$I,$C104,'2012Figures'!$B:$B,"CyToBroker",'2012Figures'!$G:$G,"E1",'2012Figures'!$E:$E,$B$1)</f>
        <v>0</v>
      </c>
      <c r="P104" s="52">
        <f>SUMIFS('2012Figures'!$J:$J,'2012Figures'!$C:$C,$A104,'2012Figures'!$H:$H,$B104,'2012Figures'!$I:$I,$C104,'2012Figures'!$B:$B,"CyToBroker",'2012Figures'!$G:$G,"P1",'2012Figures'!$E:$E,$B$1)</f>
        <v>0</v>
      </c>
      <c r="R104" s="46" t="str">
        <f t="shared" si="18"/>
        <v/>
      </c>
      <c r="S104" s="46" t="str">
        <f t="shared" si="18"/>
        <v/>
      </c>
      <c r="T104" s="46" t="str">
        <f t="shared" si="18"/>
        <v/>
      </c>
      <c r="U104" s="46" t="str">
        <f t="shared" si="18"/>
        <v/>
      </c>
      <c r="V104" s="46" t="str">
        <f t="shared" si="18"/>
        <v/>
      </c>
    </row>
    <row r="105" spans="1:22" x14ac:dyDescent="0.2">
      <c r="A105" s="1">
        <v>104</v>
      </c>
      <c r="B105" s="1" t="s">
        <v>95</v>
      </c>
      <c r="C105" s="8">
        <v>6</v>
      </c>
      <c r="D105" s="29">
        <f>SUMIFS('2013Figures'!$J:$J,'2013Figures'!$C:$C,$A105,'2013Figures'!$H:$H,$B105,'2013Figures'!$I:$I,$C105,'2013Figures'!$E:$E,$B$1)</f>
        <v>0</v>
      </c>
      <c r="E105" s="9">
        <f>SUMIFS('2013Figures'!$J:$J,'2013Figures'!$C:$C,$A105,'2013Figures'!$H:$H,$B105,'2013Figures'!$I:$I,$C105,'2013Figures'!$B:$B,"BrokerToCy",'2013Figures'!$G:$G,"E1",'2013Figures'!$E:$E,$B$1)</f>
        <v>0</v>
      </c>
      <c r="F105" s="9">
        <f>SUMIFS('2013Figures'!$J:$J,'2013Figures'!$C:$C,$A105,'2013Figures'!$H:$H,$B105,'2013Figures'!$I:$I,$C105,'2013Figures'!$B:$B,"BrokerToCy",'2013Figures'!$G:$G,"P1",'2013Figures'!$E:$E,$B$1)</f>
        <v>0</v>
      </c>
      <c r="G105" s="9">
        <f>SUMIFS('2013Figures'!$J:$J,'2013Figures'!$C:$C,$A105,'2013Figures'!$H:$H,$B105,'2013Figures'!$I:$I,$C105,'2013Figures'!$B:$B,"CyToBroker",'2013Figures'!$G:$G,"E1",'2013Figures'!$E:$E,$B$1)</f>
        <v>0</v>
      </c>
      <c r="H105" s="9">
        <f>SUMIFS('2013Figures'!$J:$J,'2013Figures'!$C:$C,$A105,'2013Figures'!$H:$H,$B105,'2013Figures'!$I:$I,$C105,'2013Figures'!$B:$B,"CyToBroker",'2013Figures'!$G:$G,"P1",'2013Figures'!$E:$E,$B$1)</f>
        <v>0</v>
      </c>
      <c r="J105" s="8">
        <v>201101</v>
      </c>
      <c r="L105" s="42">
        <f>SUMIFS('2012Figures'!$J:$J,'2012Figures'!$C:$C,$A105,'2012Figures'!$H:$H,$B105,'2012Figures'!$I:$I,$C105,'2012Figures'!$E:$E,$B$1)</f>
        <v>0</v>
      </c>
      <c r="M105" s="52">
        <f>SUMIFS('2012Figures'!$J:$J,'2012Figures'!$C:$C,$A105,'2012Figures'!$H:$H,$B105,'2012Figures'!$I:$I,$C105,'2012Figures'!$B:$B,"BrokerToCy",'2012Figures'!$G:$G,"E1",'2012Figures'!$E:$E,$B$1)</f>
        <v>0</v>
      </c>
      <c r="N105" s="52">
        <f>SUMIFS('2012Figures'!$J:$J,'2012Figures'!$C:$C,$A105,'2012Figures'!$H:$H,$B105,'2012Figures'!$I:$I,$C105,'2012Figures'!$B:$B,"BrokerToCy",'2012Figures'!$G:$G,"P1",'2012Figures'!$E:$E,$B$1)</f>
        <v>0</v>
      </c>
      <c r="O105" s="52">
        <f>SUMIFS('2012Figures'!$J:$J,'2012Figures'!$C:$C,$A105,'2012Figures'!$H:$H,$B105,'2012Figures'!$I:$I,$C105,'2012Figures'!$B:$B,"CyToBroker",'2012Figures'!$G:$G,"E1",'2012Figures'!$E:$E,$B$1)</f>
        <v>0</v>
      </c>
      <c r="P105" s="52">
        <f>SUMIFS('2012Figures'!$J:$J,'2012Figures'!$C:$C,$A105,'2012Figures'!$H:$H,$B105,'2012Figures'!$I:$I,$C105,'2012Figures'!$B:$B,"CyToBroker",'2012Figures'!$G:$G,"P1",'2012Figures'!$E:$E,$B$1)</f>
        <v>0</v>
      </c>
      <c r="R105" s="46" t="str">
        <f t="shared" si="18"/>
        <v/>
      </c>
      <c r="S105" s="46" t="str">
        <f t="shared" si="18"/>
        <v/>
      </c>
      <c r="T105" s="46" t="str">
        <f t="shared" si="18"/>
        <v/>
      </c>
      <c r="U105" s="46" t="str">
        <f t="shared" si="18"/>
        <v/>
      </c>
      <c r="V105" s="46" t="str">
        <f t="shared" si="18"/>
        <v/>
      </c>
    </row>
    <row r="106" spans="1:22" x14ac:dyDescent="0.2">
      <c r="A106" s="1">
        <v>104</v>
      </c>
      <c r="B106" s="1" t="s">
        <v>95</v>
      </c>
      <c r="C106" s="8">
        <v>5</v>
      </c>
      <c r="D106" s="29">
        <f>SUMIFS('2013Figures'!$J:$J,'2013Figures'!$C:$C,$A106,'2013Figures'!$H:$H,$B106,'2013Figures'!$I:$I,$C106,'2013Figures'!$E:$E,$B$1)</f>
        <v>0</v>
      </c>
      <c r="E106" s="9">
        <f>SUMIFS('2013Figures'!$J:$J,'2013Figures'!$C:$C,$A106,'2013Figures'!$H:$H,$B106,'2013Figures'!$I:$I,$C106,'2013Figures'!$B:$B,"BrokerToCy",'2013Figures'!$G:$G,"E1",'2013Figures'!$E:$E,$B$1)</f>
        <v>0</v>
      </c>
      <c r="F106" s="9">
        <f>SUMIFS('2013Figures'!$J:$J,'2013Figures'!$C:$C,$A106,'2013Figures'!$H:$H,$B106,'2013Figures'!$I:$I,$C106,'2013Figures'!$B:$B,"BrokerToCy",'2013Figures'!$G:$G,"P1",'2013Figures'!$E:$E,$B$1)</f>
        <v>0</v>
      </c>
      <c r="G106" s="9">
        <f>SUMIFS('2013Figures'!$J:$J,'2013Figures'!$C:$C,$A106,'2013Figures'!$H:$H,$B106,'2013Figures'!$I:$I,$C106,'2013Figures'!$B:$B,"CyToBroker",'2013Figures'!$G:$G,"E1",'2013Figures'!$E:$E,$B$1)</f>
        <v>0</v>
      </c>
      <c r="H106" s="9">
        <f>SUMIFS('2013Figures'!$J:$J,'2013Figures'!$C:$C,$A106,'2013Figures'!$H:$H,$B106,'2013Figures'!$I:$I,$C106,'2013Figures'!$B:$B,"CyToBroker",'2013Figures'!$G:$G,"P1",'2013Figures'!$E:$E,$B$1)</f>
        <v>0</v>
      </c>
      <c r="J106" s="8">
        <v>201001</v>
      </c>
      <c r="L106" s="42">
        <f>SUMIFS('2012Figures'!$J:$J,'2012Figures'!$C:$C,$A106,'2012Figures'!$H:$H,$B106,'2012Figures'!$I:$I,$C106,'2012Figures'!$E:$E,$B$1)</f>
        <v>0</v>
      </c>
      <c r="M106" s="52">
        <f>SUMIFS('2012Figures'!$J:$J,'2012Figures'!$C:$C,$A106,'2012Figures'!$H:$H,$B106,'2012Figures'!$I:$I,$C106,'2012Figures'!$B:$B,"BrokerToCy",'2012Figures'!$G:$G,"E1",'2012Figures'!$E:$E,$B$1)</f>
        <v>0</v>
      </c>
      <c r="N106" s="52">
        <f>SUMIFS('2012Figures'!$J:$J,'2012Figures'!$C:$C,$A106,'2012Figures'!$H:$H,$B106,'2012Figures'!$I:$I,$C106,'2012Figures'!$B:$B,"BrokerToCy",'2012Figures'!$G:$G,"P1",'2012Figures'!$E:$E,$B$1)</f>
        <v>0</v>
      </c>
      <c r="O106" s="52">
        <f>SUMIFS('2012Figures'!$J:$J,'2012Figures'!$C:$C,$A106,'2012Figures'!$H:$H,$B106,'2012Figures'!$I:$I,$C106,'2012Figures'!$B:$B,"CyToBroker",'2012Figures'!$G:$G,"E1",'2012Figures'!$E:$E,$B$1)</f>
        <v>0</v>
      </c>
      <c r="P106" s="52">
        <f>SUMIFS('2012Figures'!$J:$J,'2012Figures'!$C:$C,$A106,'2012Figures'!$H:$H,$B106,'2012Figures'!$I:$I,$C106,'2012Figures'!$B:$B,"CyToBroker",'2012Figures'!$G:$G,"P1",'2012Figures'!$E:$E,$B$1)</f>
        <v>0</v>
      </c>
      <c r="R106" s="46" t="str">
        <f t="shared" si="18"/>
        <v/>
      </c>
      <c r="S106" s="46" t="str">
        <f t="shared" si="18"/>
        <v/>
      </c>
      <c r="T106" s="46" t="str">
        <f t="shared" si="18"/>
        <v/>
      </c>
      <c r="U106" s="46" t="str">
        <f t="shared" si="18"/>
        <v/>
      </c>
      <c r="V106" s="46" t="str">
        <f t="shared" si="18"/>
        <v/>
      </c>
    </row>
    <row r="107" spans="1:22" x14ac:dyDescent="0.2">
      <c r="A107" s="1">
        <v>104</v>
      </c>
      <c r="B107" s="1" t="s">
        <v>95</v>
      </c>
      <c r="C107" s="8">
        <v>4</v>
      </c>
      <c r="D107" s="29">
        <f>SUMIFS('2013Figures'!$J:$J,'2013Figures'!$C:$C,$A107,'2013Figures'!$H:$H,$B107,'2013Figures'!$I:$I,$C107,'2013Figures'!$E:$E,$B$1)</f>
        <v>0</v>
      </c>
      <c r="E107" s="9">
        <f>SUMIFS('2013Figures'!$J:$J,'2013Figures'!$C:$C,$A107,'2013Figures'!$H:$H,$B107,'2013Figures'!$I:$I,$C107,'2013Figures'!$B:$B,"BrokerToCy",'2013Figures'!$G:$G,"E1",'2013Figures'!$E:$E,$B$1)</f>
        <v>0</v>
      </c>
      <c r="F107" s="9">
        <f>SUMIFS('2013Figures'!$J:$J,'2013Figures'!$C:$C,$A107,'2013Figures'!$H:$H,$B107,'2013Figures'!$I:$I,$C107,'2013Figures'!$B:$B,"BrokerToCy",'2013Figures'!$G:$G,"P1",'2013Figures'!$E:$E,$B$1)</f>
        <v>0</v>
      </c>
      <c r="G107" s="9">
        <f>SUMIFS('2013Figures'!$J:$J,'2013Figures'!$C:$C,$A107,'2013Figures'!$H:$H,$B107,'2013Figures'!$I:$I,$C107,'2013Figures'!$B:$B,"CyToBroker",'2013Figures'!$G:$G,"E1",'2013Figures'!$E:$E,$B$1)</f>
        <v>0</v>
      </c>
      <c r="H107" s="9">
        <f>SUMIFS('2013Figures'!$J:$J,'2013Figures'!$C:$C,$A107,'2013Figures'!$H:$H,$B107,'2013Figures'!$I:$I,$C107,'2013Figures'!$B:$B,"CyToBroker",'2013Figures'!$G:$G,"P1",'2013Figures'!$E:$E,$B$1)</f>
        <v>0</v>
      </c>
      <c r="J107" s="8">
        <v>200901</v>
      </c>
      <c r="L107" s="42">
        <f>SUMIFS('2012Figures'!$J:$J,'2012Figures'!$C:$C,$A107,'2012Figures'!$H:$H,$B107,'2012Figures'!$I:$I,$C107,'2012Figures'!$E:$E,$B$1)</f>
        <v>0</v>
      </c>
      <c r="M107" s="52">
        <f>SUMIFS('2012Figures'!$J:$J,'2012Figures'!$C:$C,$A107,'2012Figures'!$H:$H,$B107,'2012Figures'!$I:$I,$C107,'2012Figures'!$B:$B,"BrokerToCy",'2012Figures'!$G:$G,"E1",'2012Figures'!$E:$E,$B$1)</f>
        <v>0</v>
      </c>
      <c r="N107" s="52">
        <f>SUMIFS('2012Figures'!$J:$J,'2012Figures'!$C:$C,$A107,'2012Figures'!$H:$H,$B107,'2012Figures'!$I:$I,$C107,'2012Figures'!$B:$B,"BrokerToCy",'2012Figures'!$G:$G,"P1",'2012Figures'!$E:$E,$B$1)</f>
        <v>0</v>
      </c>
      <c r="O107" s="52">
        <f>SUMIFS('2012Figures'!$J:$J,'2012Figures'!$C:$C,$A107,'2012Figures'!$H:$H,$B107,'2012Figures'!$I:$I,$C107,'2012Figures'!$B:$B,"CyToBroker",'2012Figures'!$G:$G,"E1",'2012Figures'!$E:$E,$B$1)</f>
        <v>0</v>
      </c>
      <c r="P107" s="52">
        <f>SUMIFS('2012Figures'!$J:$J,'2012Figures'!$C:$C,$A107,'2012Figures'!$H:$H,$B107,'2012Figures'!$I:$I,$C107,'2012Figures'!$B:$B,"CyToBroker",'2012Figures'!$G:$G,"P1",'2012Figures'!$E:$E,$B$1)</f>
        <v>0</v>
      </c>
      <c r="R107" s="46" t="str">
        <f t="shared" si="18"/>
        <v/>
      </c>
      <c r="S107" s="46" t="str">
        <f t="shared" si="18"/>
        <v/>
      </c>
      <c r="T107" s="46" t="str">
        <f t="shared" si="18"/>
        <v/>
      </c>
      <c r="U107" s="46" t="str">
        <f t="shared" si="18"/>
        <v/>
      </c>
      <c r="V107" s="46" t="str">
        <f t="shared" si="18"/>
        <v/>
      </c>
    </row>
    <row r="108" spans="1:22" x14ac:dyDescent="0.2">
      <c r="A108" s="1">
        <v>104</v>
      </c>
      <c r="B108" s="1" t="s">
        <v>95</v>
      </c>
      <c r="C108" s="8">
        <v>3</v>
      </c>
      <c r="D108" s="29">
        <f>SUMIFS('2013Figures'!$J:$J,'2013Figures'!$C:$C,$A108,'2013Figures'!$H:$H,$B108,'2013Figures'!$I:$I,$C108,'2013Figures'!$E:$E,$B$1)</f>
        <v>0</v>
      </c>
      <c r="E108" s="9">
        <f>SUMIFS('2013Figures'!$J:$J,'2013Figures'!$C:$C,$A108,'2013Figures'!$H:$H,$B108,'2013Figures'!$I:$I,$C108,'2013Figures'!$B:$B,"BrokerToCy",'2013Figures'!$G:$G,"E1",'2013Figures'!$E:$E,$B$1)</f>
        <v>0</v>
      </c>
      <c r="F108" s="9">
        <f>SUMIFS('2013Figures'!$J:$J,'2013Figures'!$C:$C,$A108,'2013Figures'!$H:$H,$B108,'2013Figures'!$I:$I,$C108,'2013Figures'!$B:$B,"BrokerToCy",'2013Figures'!$G:$G,"P1",'2013Figures'!$E:$E,$B$1)</f>
        <v>0</v>
      </c>
      <c r="G108" s="9">
        <f>SUMIFS('2013Figures'!$J:$J,'2013Figures'!$C:$C,$A108,'2013Figures'!$H:$H,$B108,'2013Figures'!$I:$I,$C108,'2013Figures'!$B:$B,"CyToBroker",'2013Figures'!$G:$G,"E1",'2013Figures'!$E:$E,$B$1)</f>
        <v>0</v>
      </c>
      <c r="H108" s="9">
        <f>SUMIFS('2013Figures'!$J:$J,'2013Figures'!$C:$C,$A108,'2013Figures'!$H:$H,$B108,'2013Figures'!$I:$I,$C108,'2013Figures'!$B:$B,"CyToBroker",'2013Figures'!$G:$G,"P1",'2013Figures'!$E:$E,$B$1)</f>
        <v>0</v>
      </c>
      <c r="J108" s="8">
        <v>200801</v>
      </c>
      <c r="L108" s="42">
        <f>SUMIFS('2012Figures'!$J:$J,'2012Figures'!$C:$C,$A108,'2012Figures'!$H:$H,$B108,'2012Figures'!$I:$I,$C108,'2012Figures'!$E:$E,$B$1)</f>
        <v>0</v>
      </c>
      <c r="M108" s="52">
        <f>SUMIFS('2012Figures'!$J:$J,'2012Figures'!$C:$C,$A108,'2012Figures'!$H:$H,$B108,'2012Figures'!$I:$I,$C108,'2012Figures'!$B:$B,"BrokerToCy",'2012Figures'!$G:$G,"E1",'2012Figures'!$E:$E,$B$1)</f>
        <v>0</v>
      </c>
      <c r="N108" s="52">
        <f>SUMIFS('2012Figures'!$J:$J,'2012Figures'!$C:$C,$A108,'2012Figures'!$H:$H,$B108,'2012Figures'!$I:$I,$C108,'2012Figures'!$B:$B,"BrokerToCy",'2012Figures'!$G:$G,"P1",'2012Figures'!$E:$E,$B$1)</f>
        <v>0</v>
      </c>
      <c r="O108" s="52">
        <f>SUMIFS('2012Figures'!$J:$J,'2012Figures'!$C:$C,$A108,'2012Figures'!$H:$H,$B108,'2012Figures'!$I:$I,$C108,'2012Figures'!$B:$B,"CyToBroker",'2012Figures'!$G:$G,"E1",'2012Figures'!$E:$E,$B$1)</f>
        <v>0</v>
      </c>
      <c r="P108" s="52">
        <f>SUMIFS('2012Figures'!$J:$J,'2012Figures'!$C:$C,$A108,'2012Figures'!$H:$H,$B108,'2012Figures'!$I:$I,$C108,'2012Figures'!$B:$B,"CyToBroker",'2012Figures'!$G:$G,"P1",'2012Figures'!$E:$E,$B$1)</f>
        <v>0</v>
      </c>
      <c r="R108" s="46" t="str">
        <f t="shared" si="18"/>
        <v/>
      </c>
      <c r="S108" s="46" t="str">
        <f t="shared" si="18"/>
        <v/>
      </c>
      <c r="T108" s="46" t="str">
        <f t="shared" si="18"/>
        <v/>
      </c>
      <c r="U108" s="46" t="str">
        <f t="shared" si="18"/>
        <v/>
      </c>
      <c r="V108" s="46" t="str">
        <f t="shared" si="18"/>
        <v/>
      </c>
    </row>
    <row r="109" spans="1:22" x14ac:dyDescent="0.2">
      <c r="A109" s="1">
        <v>104</v>
      </c>
      <c r="B109" s="1" t="s">
        <v>95</v>
      </c>
      <c r="C109" s="8">
        <v>2</v>
      </c>
      <c r="D109" s="29">
        <f>SUMIFS('2013Figures'!$J:$J,'2013Figures'!$C:$C,$A109,'2013Figures'!$H:$H,$B109,'2013Figures'!$I:$I,$C109,'2013Figures'!$E:$E,$B$1)</f>
        <v>0</v>
      </c>
      <c r="E109" s="9">
        <f>SUMIFS('2013Figures'!$J:$J,'2013Figures'!$C:$C,$A109,'2013Figures'!$H:$H,$B109,'2013Figures'!$I:$I,$C109,'2013Figures'!$B:$B,"BrokerToCy",'2013Figures'!$G:$G,"E1",'2013Figures'!$E:$E,$B$1)</f>
        <v>0</v>
      </c>
      <c r="F109" s="9">
        <f>SUMIFS('2013Figures'!$J:$J,'2013Figures'!$C:$C,$A109,'2013Figures'!$H:$H,$B109,'2013Figures'!$I:$I,$C109,'2013Figures'!$B:$B,"BrokerToCy",'2013Figures'!$G:$G,"P1",'2013Figures'!$E:$E,$B$1)</f>
        <v>0</v>
      </c>
      <c r="G109" s="9">
        <f>SUMIFS('2013Figures'!$J:$J,'2013Figures'!$C:$C,$A109,'2013Figures'!$H:$H,$B109,'2013Figures'!$I:$I,$C109,'2013Figures'!$B:$B,"CyToBroker",'2013Figures'!$G:$G,"E1",'2013Figures'!$E:$E,$B$1)</f>
        <v>0</v>
      </c>
      <c r="H109" s="9">
        <f>SUMIFS('2013Figures'!$J:$J,'2013Figures'!$C:$C,$A109,'2013Figures'!$H:$H,$B109,'2013Figures'!$I:$I,$C109,'2013Figures'!$B:$B,"CyToBroker",'2013Figures'!$G:$G,"P1",'2013Figures'!$E:$E,$B$1)</f>
        <v>0</v>
      </c>
      <c r="J109" s="8">
        <v>200701</v>
      </c>
      <c r="L109" s="42">
        <f>SUMIFS('2012Figures'!$J:$J,'2012Figures'!$C:$C,$A109,'2012Figures'!$H:$H,$B109,'2012Figures'!$I:$I,$C109,'2012Figures'!$E:$E,$B$1)</f>
        <v>0</v>
      </c>
      <c r="M109" s="52">
        <f>SUMIFS('2012Figures'!$J:$J,'2012Figures'!$C:$C,$A109,'2012Figures'!$H:$H,$B109,'2012Figures'!$I:$I,$C109,'2012Figures'!$B:$B,"BrokerToCy",'2012Figures'!$G:$G,"E1",'2012Figures'!$E:$E,$B$1)</f>
        <v>0</v>
      </c>
      <c r="N109" s="52">
        <f>SUMIFS('2012Figures'!$J:$J,'2012Figures'!$C:$C,$A109,'2012Figures'!$H:$H,$B109,'2012Figures'!$I:$I,$C109,'2012Figures'!$B:$B,"BrokerToCy",'2012Figures'!$G:$G,"P1",'2012Figures'!$E:$E,$B$1)</f>
        <v>0</v>
      </c>
      <c r="O109" s="52">
        <f>SUMIFS('2012Figures'!$J:$J,'2012Figures'!$C:$C,$A109,'2012Figures'!$H:$H,$B109,'2012Figures'!$I:$I,$C109,'2012Figures'!$B:$B,"CyToBroker",'2012Figures'!$G:$G,"E1",'2012Figures'!$E:$E,$B$1)</f>
        <v>0</v>
      </c>
      <c r="P109" s="52">
        <f>SUMIFS('2012Figures'!$J:$J,'2012Figures'!$C:$C,$A109,'2012Figures'!$H:$H,$B109,'2012Figures'!$I:$I,$C109,'2012Figures'!$B:$B,"CyToBroker",'2012Figures'!$G:$G,"P1",'2012Figures'!$E:$E,$B$1)</f>
        <v>0</v>
      </c>
      <c r="R109" s="46" t="str">
        <f t="shared" si="18"/>
        <v/>
      </c>
      <c r="S109" s="46" t="str">
        <f t="shared" si="18"/>
        <v/>
      </c>
      <c r="T109" s="46" t="str">
        <f t="shared" si="18"/>
        <v/>
      </c>
      <c r="U109" s="46" t="str">
        <f t="shared" si="18"/>
        <v/>
      </c>
      <c r="V109" s="46" t="str">
        <f t="shared" si="18"/>
        <v/>
      </c>
    </row>
    <row r="110" spans="1:22" x14ac:dyDescent="0.2">
      <c r="A110" s="1">
        <v>104</v>
      </c>
      <c r="B110" s="1" t="s">
        <v>95</v>
      </c>
      <c r="C110" s="8">
        <v>1</v>
      </c>
      <c r="D110" s="29">
        <f>SUMIFS('2013Figures'!$J:$J,'2013Figures'!$C:$C,$A110,'2013Figures'!$H:$H,$B110,'2013Figures'!$I:$I,$C110,'2013Figures'!$E:$E,$B$1)</f>
        <v>0</v>
      </c>
      <c r="E110" s="9">
        <f>SUMIFS('2013Figures'!$J:$J,'2013Figures'!$C:$C,$A110,'2013Figures'!$H:$H,$B110,'2013Figures'!$I:$I,$C110,'2013Figures'!$B:$B,"BrokerToCy",'2013Figures'!$G:$G,"E1",'2013Figures'!$E:$E,$B$1)</f>
        <v>0</v>
      </c>
      <c r="F110" s="9">
        <f>SUMIFS('2013Figures'!$J:$J,'2013Figures'!$C:$C,$A110,'2013Figures'!$H:$H,$B110,'2013Figures'!$I:$I,$C110,'2013Figures'!$B:$B,"BrokerToCy",'2013Figures'!$G:$G,"P1",'2013Figures'!$E:$E,$B$1)</f>
        <v>0</v>
      </c>
      <c r="G110" s="9">
        <f>SUMIFS('2013Figures'!$J:$J,'2013Figures'!$C:$C,$A110,'2013Figures'!$H:$H,$B110,'2013Figures'!$I:$I,$C110,'2013Figures'!$B:$B,"CyToBroker",'2013Figures'!$G:$G,"E1",'2013Figures'!$E:$E,$B$1)</f>
        <v>0</v>
      </c>
      <c r="H110" s="9">
        <f>SUMIFS('2013Figures'!$J:$J,'2013Figures'!$C:$C,$A110,'2013Figures'!$H:$H,$B110,'2013Figures'!$I:$I,$C110,'2013Figures'!$B:$B,"CyToBroker",'2013Figures'!$G:$G,"P1",'2013Figures'!$E:$E,$B$1)</f>
        <v>0</v>
      </c>
      <c r="J110" s="8">
        <v>200601</v>
      </c>
      <c r="L110" s="42">
        <f>SUMIFS('2012Figures'!$J:$J,'2012Figures'!$C:$C,$A110,'2012Figures'!$H:$H,$B110,'2012Figures'!$I:$I,$C110,'2012Figures'!$E:$E,$B$1)</f>
        <v>0</v>
      </c>
      <c r="M110" s="52">
        <f>SUMIFS('2012Figures'!$J:$J,'2012Figures'!$C:$C,$A110,'2012Figures'!$H:$H,$B110,'2012Figures'!$I:$I,$C110,'2012Figures'!$B:$B,"BrokerToCy",'2012Figures'!$G:$G,"E1",'2012Figures'!$E:$E,$B$1)</f>
        <v>0</v>
      </c>
      <c r="N110" s="52">
        <f>SUMIFS('2012Figures'!$J:$J,'2012Figures'!$C:$C,$A110,'2012Figures'!$H:$H,$B110,'2012Figures'!$I:$I,$C110,'2012Figures'!$B:$B,"BrokerToCy",'2012Figures'!$G:$G,"P1",'2012Figures'!$E:$E,$B$1)</f>
        <v>0</v>
      </c>
      <c r="O110" s="52">
        <f>SUMIFS('2012Figures'!$J:$J,'2012Figures'!$C:$C,$A110,'2012Figures'!$H:$H,$B110,'2012Figures'!$I:$I,$C110,'2012Figures'!$B:$B,"CyToBroker",'2012Figures'!$G:$G,"E1",'2012Figures'!$E:$E,$B$1)</f>
        <v>0</v>
      </c>
      <c r="P110" s="52">
        <f>SUMIFS('2012Figures'!$J:$J,'2012Figures'!$C:$C,$A110,'2012Figures'!$H:$H,$B110,'2012Figures'!$I:$I,$C110,'2012Figures'!$B:$B,"CyToBroker",'2012Figures'!$G:$G,"P1",'2012Figures'!$E:$E,$B$1)</f>
        <v>0</v>
      </c>
      <c r="R110" s="46" t="str">
        <f t="shared" si="18"/>
        <v/>
      </c>
      <c r="S110" s="46" t="str">
        <f t="shared" si="18"/>
        <v/>
      </c>
      <c r="T110" s="46" t="str">
        <f t="shared" si="18"/>
        <v/>
      </c>
      <c r="U110" s="46" t="str">
        <f t="shared" si="18"/>
        <v/>
      </c>
      <c r="V110" s="46" t="str">
        <f t="shared" si="18"/>
        <v/>
      </c>
    </row>
    <row r="111" spans="1:22" x14ac:dyDescent="0.2">
      <c r="A111" s="1">
        <v>104</v>
      </c>
      <c r="B111" s="1" t="s">
        <v>95</v>
      </c>
      <c r="D111" s="29">
        <f>SUMIFS('2013Figures'!$J:$J,'2013Figures'!$C:$C,$A111,'2013Figures'!$H:$H,$B111,'2013Figures'!$I:$I,"",'2013Figures'!$E:$E,$B$1)</f>
        <v>0</v>
      </c>
      <c r="E111" s="9">
        <f>SUMIFS('2013Figures'!$J:$J,'2013Figures'!$C:$C,$A111,'2013Figures'!$H:$H,$B111,'2013Figures'!$I:$I,"",'2013Figures'!$B:$B,"BrokerToCy",'2013Figures'!$G:$G,"E1",'2013Figures'!$E:$E,$B$1)</f>
        <v>0</v>
      </c>
      <c r="F111" s="9">
        <f>SUMIFS('2013Figures'!$J:$J,'2013Figures'!$C:$C,$A111,'2013Figures'!$H:$H,$B111,'2013Figures'!$I:$I,"",'2013Figures'!$B:$B,"BrokerToCy",'2013Figures'!$G:$G,"P1",'2013Figures'!$E:$E,$B$1)</f>
        <v>0</v>
      </c>
      <c r="G111" s="9">
        <f>SUMIFS('2013Figures'!$J:$J,'2013Figures'!$C:$C,$A111,'2013Figures'!$H:$H,$B111,'2013Figures'!$I:$I,"",'2013Figures'!$B:$B,"CyToBroker",'2013Figures'!$G:$G,"E1",'2013Figures'!$E:$E,$B$1)</f>
        <v>0</v>
      </c>
      <c r="H111" s="9">
        <f>SUMIFS('2013Figures'!$J:$J,'2013Figures'!$C:$C,$A111,'2013Figures'!$H:$H,$B111,'2013Figures'!$I:$I,"",'2013Figures'!$B:$B,"CyToBroker",'2013Figures'!$G:$G,"P1",'2013Figures'!$E:$E,$B$1)</f>
        <v>0</v>
      </c>
      <c r="J111" s="8" t="s">
        <v>131</v>
      </c>
      <c r="L111" s="42">
        <f>SUMIFS('2012Figures'!$J:$J,'2012Figures'!$C:$C,$A111,'2012Figures'!$H:$H,$B111,'2012Figures'!$I:$I,"",'2012Figures'!$E:$E,$B$1)</f>
        <v>0</v>
      </c>
      <c r="M111" s="52">
        <f>SUMIFS('2012Figures'!$J:$J,'2012Figures'!$C:$C,$A111,'2012Figures'!$H:$H,$B111,'2012Figures'!$I:$I,"",'2012Figures'!$B:$B,"BrokerToCy",'2012Figures'!$G:$G,"E1",'2012Figures'!$E:$E,$B$1)</f>
        <v>0</v>
      </c>
      <c r="N111" s="52">
        <f>SUMIFS('2012Figures'!$J:$J,'2012Figures'!$C:$C,$A111,'2012Figures'!$H:$H,$B111,'2012Figures'!$I:$I,"",'2012Figures'!$B:$B,"BrokerToCy",'2012Figures'!$G:$G,"P1",'2012Figures'!$E:$E,$B$1)</f>
        <v>0</v>
      </c>
      <c r="O111" s="52">
        <f>SUMIFS('2012Figures'!$J:$J,'2012Figures'!$C:$C,$A111,'2012Figures'!$H:$H,$B111,'2012Figures'!$I:$I,"",'2012Figures'!$B:$B,"CyToBroker",'2012Figures'!$G:$G,"E1",'2012Figures'!$E:$E,$B$1)</f>
        <v>0</v>
      </c>
      <c r="P111" s="52">
        <f>SUMIFS('2012Figures'!$J:$J,'2012Figures'!$C:$C,$A111,'2012Figures'!$H:$H,$B111,'2012Figures'!$I:$I,"",'2012Figures'!$B:$B,"CyToBroker",'2012Figures'!$G:$G,"P1",'2012Figures'!$E:$E,$B$1)</f>
        <v>0</v>
      </c>
      <c r="R111" s="46" t="str">
        <f t="shared" si="18"/>
        <v/>
      </c>
      <c r="S111" s="46" t="str">
        <f t="shared" si="18"/>
        <v/>
      </c>
      <c r="T111" s="46" t="str">
        <f t="shared" si="18"/>
        <v/>
      </c>
      <c r="U111" s="46" t="str">
        <f t="shared" si="18"/>
        <v/>
      </c>
      <c r="V111" s="46" t="str">
        <f t="shared" si="18"/>
        <v/>
      </c>
    </row>
    <row r="112" spans="1:22" x14ac:dyDescent="0.2">
      <c r="A112" s="1">
        <v>104</v>
      </c>
      <c r="B112" s="1" t="s">
        <v>96</v>
      </c>
      <c r="C112" s="8">
        <v>2</v>
      </c>
      <c r="D112" s="29">
        <f>SUMIFS('2013Figures'!$J:$J,'2013Figures'!$C:$C,$A112,'2013Figures'!$H:$H,$B112,'2013Figures'!$I:$I,$C112,'2013Figures'!$E:$E,$B$1)</f>
        <v>0</v>
      </c>
      <c r="E112" s="9">
        <f>SUMIFS('2013Figures'!$J:$J,'2013Figures'!$C:$C,$A112,'2013Figures'!$H:$H,$B112,'2013Figures'!$I:$I,$C112,'2013Figures'!$B:$B,"BrokerToCy",'2013Figures'!$G:$G,"E1",'2013Figures'!$E:$E,$B$1)</f>
        <v>0</v>
      </c>
      <c r="F112" s="9">
        <f>SUMIFS('2013Figures'!$J:$J,'2013Figures'!$C:$C,$A112,'2013Figures'!$H:$H,$B112,'2013Figures'!$I:$I,$C112,'2013Figures'!$B:$B,"BrokerToCy",'2013Figures'!$G:$G,"P1",'2013Figures'!$E:$E,$B$1)</f>
        <v>0</v>
      </c>
      <c r="G112" s="9">
        <f>SUMIFS('2013Figures'!$J:$J,'2013Figures'!$C:$C,$A112,'2013Figures'!$H:$H,$B112,'2013Figures'!$I:$I,$C112,'2013Figures'!$B:$B,"CyToBroker",'2013Figures'!$G:$G,"E1",'2013Figures'!$E:$E,$B$1)</f>
        <v>0</v>
      </c>
      <c r="H112" s="9">
        <f>SUMIFS('2013Figures'!$J:$J,'2013Figures'!$C:$C,$A112,'2013Figures'!$H:$H,$B112,'2013Figures'!$I:$I,$C112,'2013Figures'!$B:$B,"CyToBroker",'2013Figures'!$G:$G,"P1",'2013Figures'!$E:$E,$B$1)</f>
        <v>0</v>
      </c>
      <c r="I112" s="30"/>
      <c r="J112" s="31">
        <v>201001</v>
      </c>
      <c r="K112" s="30"/>
      <c r="L112" s="42">
        <f>SUMIFS('2012Figures'!$J:$J,'2012Figures'!$C:$C,$A112,'2012Figures'!$H:$H,$B112,'2012Figures'!$I:$I,$C112,'2012Figures'!$E:$E,$B$1)</f>
        <v>0</v>
      </c>
      <c r="M112" s="52">
        <f>SUMIFS('2012Figures'!$J:$J,'2012Figures'!$C:$C,$A112,'2012Figures'!$H:$H,$B112,'2012Figures'!$I:$I,$C112,'2012Figures'!$B:$B,"BrokerToCy",'2012Figures'!$G:$G,"E1",'2012Figures'!$E:$E,$B$1)</f>
        <v>0</v>
      </c>
      <c r="N112" s="52">
        <f>SUMIFS('2012Figures'!$J:$J,'2012Figures'!$C:$C,$A112,'2012Figures'!$H:$H,$B112,'2012Figures'!$I:$I,$C112,'2012Figures'!$B:$B,"BrokerToCy",'2012Figures'!$G:$G,"P1",'2012Figures'!$E:$E,$B$1)</f>
        <v>0</v>
      </c>
      <c r="O112" s="52">
        <f>SUMIFS('2012Figures'!$J:$J,'2012Figures'!$C:$C,$A112,'2012Figures'!$H:$H,$B112,'2012Figures'!$I:$I,$C112,'2012Figures'!$B:$B,"CyToBroker",'2012Figures'!$G:$G,"E1",'2012Figures'!$E:$E,$B$1)</f>
        <v>0</v>
      </c>
      <c r="P112" s="52">
        <f>SUMIFS('2012Figures'!$J:$J,'2012Figures'!$C:$C,$A112,'2012Figures'!$H:$H,$B112,'2012Figures'!$I:$I,$C112,'2012Figures'!$B:$B,"CyToBroker",'2012Figures'!$G:$G,"P1",'2012Figures'!$E:$E,$B$1)</f>
        <v>0</v>
      </c>
      <c r="Q112" s="30"/>
      <c r="R112" s="46" t="str">
        <f t="shared" si="18"/>
        <v/>
      </c>
      <c r="S112" s="46" t="str">
        <f t="shared" si="18"/>
        <v/>
      </c>
      <c r="T112" s="46" t="str">
        <f t="shared" si="18"/>
        <v/>
      </c>
      <c r="U112" s="46" t="str">
        <f t="shared" si="18"/>
        <v/>
      </c>
      <c r="V112" s="46" t="str">
        <f t="shared" si="18"/>
        <v/>
      </c>
    </row>
    <row r="113" spans="1:22" x14ac:dyDescent="0.2">
      <c r="A113" s="1">
        <v>104</v>
      </c>
      <c r="B113" s="1" t="s">
        <v>96</v>
      </c>
      <c r="C113" s="8">
        <v>1</v>
      </c>
      <c r="D113" s="29">
        <f>SUMIFS('2013Figures'!$J:$J,'2013Figures'!$C:$C,$A113,'2013Figures'!$H:$H,$B113,'2013Figures'!$I:$I,$C113,'2013Figures'!$E:$E,$B$1)</f>
        <v>0</v>
      </c>
      <c r="E113" s="9">
        <f>SUMIFS('2013Figures'!$J:$J,'2013Figures'!$C:$C,$A113,'2013Figures'!$H:$H,$B113,'2013Figures'!$I:$I,$C113,'2013Figures'!$B:$B,"BrokerToCy",'2013Figures'!$G:$G,"E1",'2013Figures'!$E:$E,$B$1)</f>
        <v>0</v>
      </c>
      <c r="F113" s="9">
        <f>SUMIFS('2013Figures'!$J:$J,'2013Figures'!$C:$C,$A113,'2013Figures'!$H:$H,$B113,'2013Figures'!$I:$I,$C113,'2013Figures'!$B:$B,"BrokerToCy",'2013Figures'!$G:$G,"P1",'2013Figures'!$E:$E,$B$1)</f>
        <v>0</v>
      </c>
      <c r="G113" s="9">
        <f>SUMIFS('2013Figures'!$J:$J,'2013Figures'!$C:$C,$A113,'2013Figures'!$H:$H,$B113,'2013Figures'!$I:$I,$C113,'2013Figures'!$B:$B,"CyToBroker",'2013Figures'!$G:$G,"E1",'2013Figures'!$E:$E,$B$1)</f>
        <v>0</v>
      </c>
      <c r="H113" s="9">
        <f>SUMIFS('2013Figures'!$J:$J,'2013Figures'!$C:$C,$A113,'2013Figures'!$H:$H,$B113,'2013Figures'!$I:$I,$C113,'2013Figures'!$B:$B,"CyToBroker",'2013Figures'!$G:$G,"P1",'2013Figures'!$E:$E,$B$1)</f>
        <v>0</v>
      </c>
      <c r="J113" s="8">
        <v>200601</v>
      </c>
      <c r="L113" s="42">
        <f>SUMIFS('2012Figures'!$J:$J,'2012Figures'!$C:$C,$A113,'2012Figures'!$H:$H,$B113,'2012Figures'!$I:$I,$C113,'2012Figures'!$E:$E,$B$1)</f>
        <v>0</v>
      </c>
      <c r="M113" s="52">
        <f>SUMIFS('2012Figures'!$J:$J,'2012Figures'!$C:$C,$A113,'2012Figures'!$H:$H,$B113,'2012Figures'!$I:$I,$C113,'2012Figures'!$B:$B,"BrokerToCy",'2012Figures'!$G:$G,"E1",'2012Figures'!$E:$E,$B$1)</f>
        <v>0</v>
      </c>
      <c r="N113" s="52">
        <f>SUMIFS('2012Figures'!$J:$J,'2012Figures'!$C:$C,$A113,'2012Figures'!$H:$H,$B113,'2012Figures'!$I:$I,$C113,'2012Figures'!$B:$B,"BrokerToCy",'2012Figures'!$G:$G,"P1",'2012Figures'!$E:$E,$B$1)</f>
        <v>0</v>
      </c>
      <c r="O113" s="52">
        <f>SUMIFS('2012Figures'!$J:$J,'2012Figures'!$C:$C,$A113,'2012Figures'!$H:$H,$B113,'2012Figures'!$I:$I,$C113,'2012Figures'!$B:$B,"CyToBroker",'2012Figures'!$G:$G,"E1",'2012Figures'!$E:$E,$B$1)</f>
        <v>0</v>
      </c>
      <c r="P113" s="52">
        <f>SUMIFS('2012Figures'!$J:$J,'2012Figures'!$C:$C,$A113,'2012Figures'!$H:$H,$B113,'2012Figures'!$I:$I,$C113,'2012Figures'!$B:$B,"CyToBroker",'2012Figures'!$G:$G,"P1",'2012Figures'!$E:$E,$B$1)</f>
        <v>0</v>
      </c>
      <c r="R113" s="46" t="str">
        <f t="shared" si="18"/>
        <v/>
      </c>
      <c r="S113" s="46" t="str">
        <f t="shared" si="18"/>
        <v/>
      </c>
      <c r="T113" s="46" t="str">
        <f t="shared" si="18"/>
        <v/>
      </c>
      <c r="U113" s="46" t="str">
        <f t="shared" si="18"/>
        <v/>
      </c>
      <c r="V113" s="46" t="str">
        <f t="shared" si="18"/>
        <v/>
      </c>
    </row>
    <row r="114" spans="1:22" x14ac:dyDescent="0.2">
      <c r="A114" s="1">
        <v>104</v>
      </c>
      <c r="B114" s="1" t="s">
        <v>96</v>
      </c>
      <c r="D114" s="29">
        <f>SUMIFS('2013Figures'!$J:$J,'2013Figures'!$C:$C,$A114,'2013Figures'!$H:$H,$B114,'2013Figures'!$I:$I,"",'2013Figures'!$E:$E,$B$1)</f>
        <v>0</v>
      </c>
      <c r="E114" s="9">
        <f>SUMIFS('2013Figures'!$J:$J,'2013Figures'!$C:$C,$A114,'2013Figures'!$H:$H,$B114,'2013Figures'!$I:$I,"",'2013Figures'!$B:$B,"BrokerToCy",'2013Figures'!$G:$G,"E1",'2013Figures'!$E:$E,$B$1)</f>
        <v>0</v>
      </c>
      <c r="F114" s="9">
        <f>SUMIFS('2013Figures'!$J:$J,'2013Figures'!$C:$C,$A114,'2013Figures'!$H:$H,$B114,'2013Figures'!$I:$I,"",'2013Figures'!$B:$B,"BrokerToCy",'2013Figures'!$G:$G,"P1",'2013Figures'!$E:$E,$B$1)</f>
        <v>0</v>
      </c>
      <c r="G114" s="9">
        <f>SUMIFS('2013Figures'!$J:$J,'2013Figures'!$C:$C,$A114,'2013Figures'!$H:$H,$B114,'2013Figures'!$I:$I,"",'2013Figures'!$B:$B,"CyToBroker",'2013Figures'!$G:$G,"E1",'2013Figures'!$E:$E,$B$1)</f>
        <v>0</v>
      </c>
      <c r="H114" s="9">
        <f>SUMIFS('2013Figures'!$J:$J,'2013Figures'!$C:$C,$A114,'2013Figures'!$H:$H,$B114,'2013Figures'!$I:$I,"",'2013Figures'!$B:$B,"CyToBroker",'2013Figures'!$G:$G,"P1",'2013Figures'!$E:$E,$B$1)</f>
        <v>0</v>
      </c>
      <c r="J114" s="8" t="s">
        <v>131</v>
      </c>
      <c r="L114" s="42">
        <f>SUMIFS('2012Figures'!$J:$J,'2012Figures'!$C:$C,$A114,'2012Figures'!$H:$H,$B114,'2012Figures'!$I:$I,"",'2012Figures'!$E:$E,$B$1)</f>
        <v>0</v>
      </c>
      <c r="M114" s="52">
        <f>SUMIFS('2012Figures'!$J:$J,'2012Figures'!$C:$C,$A114,'2012Figures'!$H:$H,$B114,'2012Figures'!$I:$I,"",'2012Figures'!$B:$B,"BrokerToCy",'2012Figures'!$G:$G,"E1",'2012Figures'!$E:$E,$B$1)</f>
        <v>0</v>
      </c>
      <c r="N114" s="52">
        <f>SUMIFS('2012Figures'!$J:$J,'2012Figures'!$C:$C,$A114,'2012Figures'!$H:$H,$B114,'2012Figures'!$I:$I,"",'2012Figures'!$B:$B,"BrokerToCy",'2012Figures'!$G:$G,"P1",'2012Figures'!$E:$E,$B$1)</f>
        <v>0</v>
      </c>
      <c r="O114" s="52">
        <f>SUMIFS('2012Figures'!$J:$J,'2012Figures'!$C:$C,$A114,'2012Figures'!$H:$H,$B114,'2012Figures'!$I:$I,"",'2012Figures'!$B:$B,"CyToBroker",'2012Figures'!$G:$G,"E1",'2012Figures'!$E:$E,$B$1)</f>
        <v>0</v>
      </c>
      <c r="P114" s="52">
        <f>SUMIFS('2012Figures'!$J:$J,'2012Figures'!$C:$C,$A114,'2012Figures'!$H:$H,$B114,'2012Figures'!$I:$I,"",'2012Figures'!$B:$B,"CyToBroker",'2012Figures'!$G:$G,"P1",'2012Figures'!$E:$E,$B$1)</f>
        <v>0</v>
      </c>
      <c r="R114" s="46" t="str">
        <f t="shared" si="18"/>
        <v/>
      </c>
      <c r="S114" s="46" t="str">
        <f t="shared" si="18"/>
        <v/>
      </c>
      <c r="T114" s="46" t="str">
        <f t="shared" si="18"/>
        <v/>
      </c>
      <c r="U114" s="46" t="str">
        <f t="shared" si="18"/>
        <v/>
      </c>
      <c r="V114" s="46" t="str">
        <f t="shared" si="18"/>
        <v/>
      </c>
    </row>
    <row r="115" spans="1:22" x14ac:dyDescent="0.2">
      <c r="A115" s="1">
        <v>104</v>
      </c>
      <c r="B115" s="1" t="s">
        <v>97</v>
      </c>
      <c r="C115" s="8">
        <v>11</v>
      </c>
      <c r="D115" s="29">
        <f>SUMIFS('2013Figures'!$J:$J,'2013Figures'!$C:$C,$A115,'2013Figures'!$H:$H,$B115,'2013Figures'!$I:$I,$C115,'2013Figures'!$E:$E,$B$1)</f>
        <v>0</v>
      </c>
      <c r="E115" s="9">
        <f>SUMIFS('2013Figures'!$J:$J,'2013Figures'!$C:$C,$A115,'2013Figures'!$H:$H,$B115,'2013Figures'!$I:$I,$C115,'2013Figures'!$B:$B,"BrokerToCy",'2013Figures'!$G:$G,"E1",'2013Figures'!$E:$E,$B$1)</f>
        <v>0</v>
      </c>
      <c r="F115" s="9">
        <f>SUMIFS('2013Figures'!$J:$J,'2013Figures'!$C:$C,$A115,'2013Figures'!$H:$H,$B115,'2013Figures'!$I:$I,$C115,'2013Figures'!$B:$B,"BrokerToCy",'2013Figures'!$G:$G,"P1",'2013Figures'!$E:$E,$B$1)</f>
        <v>0</v>
      </c>
      <c r="G115" s="9">
        <f>SUMIFS('2013Figures'!$J:$J,'2013Figures'!$C:$C,$A115,'2013Figures'!$H:$H,$B115,'2013Figures'!$I:$I,$C115,'2013Figures'!$B:$B,"CyToBroker",'2013Figures'!$G:$G,"E1",'2013Figures'!$E:$E,$B$1)</f>
        <v>0</v>
      </c>
      <c r="H115" s="9">
        <f>SUMIFS('2013Figures'!$J:$J,'2013Figures'!$C:$C,$A115,'2013Figures'!$H:$H,$B115,'2013Figures'!$I:$I,$C115,'2013Figures'!$B:$B,"CyToBroker",'2013Figures'!$G:$G,"P1",'2013Figures'!$E:$E,$B$1)</f>
        <v>0</v>
      </c>
      <c r="L115" s="42">
        <f>SUMIFS('2012Figures'!$J:$J,'2012Figures'!$C:$C,$A115,'2012Figures'!$H:$H,$B115,'2012Figures'!$I:$I,$C115,'2012Figures'!$E:$E,$B$1)</f>
        <v>0</v>
      </c>
      <c r="M115" s="52">
        <f>SUMIFS('2012Figures'!$J:$J,'2012Figures'!$C:$C,$A115,'2012Figures'!$H:$H,$B115,'2012Figures'!$I:$I,$C115,'2012Figures'!$B:$B,"BrokerToCy",'2012Figures'!$G:$G,"E1",'2012Figures'!$E:$E,$B$1)</f>
        <v>0</v>
      </c>
      <c r="N115" s="52">
        <f>SUMIFS('2012Figures'!$J:$J,'2012Figures'!$C:$C,$A115,'2012Figures'!$H:$H,$B115,'2012Figures'!$I:$I,$C115,'2012Figures'!$B:$B,"BrokerToCy",'2012Figures'!$G:$G,"P1",'2012Figures'!$E:$E,$B$1)</f>
        <v>0</v>
      </c>
      <c r="O115" s="52">
        <f>SUMIFS('2012Figures'!$J:$J,'2012Figures'!$C:$C,$A115,'2012Figures'!$H:$H,$B115,'2012Figures'!$I:$I,$C115,'2012Figures'!$B:$B,"CyToBroker",'2012Figures'!$G:$G,"E1",'2012Figures'!$E:$E,$B$1)</f>
        <v>0</v>
      </c>
      <c r="P115" s="52">
        <f>SUMIFS('2012Figures'!$J:$J,'2012Figures'!$C:$C,$A115,'2012Figures'!$H:$H,$B115,'2012Figures'!$I:$I,$C115,'2012Figures'!$B:$B,"CyToBroker",'2012Figures'!$G:$G,"P1",'2012Figures'!$E:$E,$B$1)</f>
        <v>0</v>
      </c>
      <c r="R115" s="46" t="str">
        <f t="shared" si="18"/>
        <v/>
      </c>
      <c r="S115" s="46" t="str">
        <f t="shared" si="18"/>
        <v/>
      </c>
      <c r="T115" s="46" t="str">
        <f t="shared" si="18"/>
        <v/>
      </c>
      <c r="U115" s="46" t="str">
        <f t="shared" si="18"/>
        <v/>
      </c>
      <c r="V115" s="46" t="str">
        <f t="shared" si="18"/>
        <v/>
      </c>
    </row>
    <row r="116" spans="1:22" x14ac:dyDescent="0.2">
      <c r="A116" s="1">
        <v>104</v>
      </c>
      <c r="B116" s="1" t="s">
        <v>97</v>
      </c>
      <c r="C116" s="8">
        <v>10</v>
      </c>
      <c r="D116" s="29">
        <f>SUMIFS('2013Figures'!$J:$J,'2013Figures'!$C:$C,$A116,'2013Figures'!$H:$H,$B116,'2013Figures'!$I:$I,$C116,'2013Figures'!$E:$E,$B$1)</f>
        <v>0</v>
      </c>
      <c r="E116" s="9">
        <f>SUMIFS('2013Figures'!$J:$J,'2013Figures'!$C:$C,$A116,'2013Figures'!$H:$H,$B116,'2013Figures'!$I:$I,$C116,'2013Figures'!$B:$B,"BrokerToCy",'2013Figures'!$G:$G,"E1",'2013Figures'!$E:$E,$B$1)</f>
        <v>0</v>
      </c>
      <c r="F116" s="9">
        <f>SUMIFS('2013Figures'!$J:$J,'2013Figures'!$C:$C,$A116,'2013Figures'!$H:$H,$B116,'2013Figures'!$I:$I,$C116,'2013Figures'!$B:$B,"BrokerToCy",'2013Figures'!$G:$G,"P1",'2013Figures'!$E:$E,$B$1)</f>
        <v>0</v>
      </c>
      <c r="G116" s="9">
        <f>SUMIFS('2013Figures'!$J:$J,'2013Figures'!$C:$C,$A116,'2013Figures'!$H:$H,$B116,'2013Figures'!$I:$I,$C116,'2013Figures'!$B:$B,"CyToBroker",'2013Figures'!$G:$G,"E1",'2013Figures'!$E:$E,$B$1)</f>
        <v>0</v>
      </c>
      <c r="H116" s="9">
        <f>SUMIFS('2013Figures'!$J:$J,'2013Figures'!$C:$C,$A116,'2013Figures'!$H:$H,$B116,'2013Figures'!$I:$I,$C116,'2013Figures'!$B:$B,"CyToBroker",'2013Figures'!$G:$G,"P1",'2013Figures'!$E:$E,$B$1)</f>
        <v>0</v>
      </c>
      <c r="J116" s="8">
        <v>201501</v>
      </c>
      <c r="L116" s="42">
        <f>SUMIFS('2012Figures'!$J:$J,'2012Figures'!$C:$C,$A116,'2012Figures'!$H:$H,$B116,'2012Figures'!$I:$I,$C116,'2012Figures'!$E:$E,$B$1)</f>
        <v>0</v>
      </c>
      <c r="M116" s="52">
        <f>SUMIFS('2012Figures'!$J:$J,'2012Figures'!$C:$C,$A116,'2012Figures'!$H:$H,$B116,'2012Figures'!$I:$I,$C116,'2012Figures'!$B:$B,"BrokerToCy",'2012Figures'!$G:$G,"E1",'2012Figures'!$E:$E,$B$1)</f>
        <v>0</v>
      </c>
      <c r="N116" s="52">
        <f>SUMIFS('2012Figures'!$J:$J,'2012Figures'!$C:$C,$A116,'2012Figures'!$H:$H,$B116,'2012Figures'!$I:$I,$C116,'2012Figures'!$B:$B,"BrokerToCy",'2012Figures'!$G:$G,"P1",'2012Figures'!$E:$E,$B$1)</f>
        <v>0</v>
      </c>
      <c r="O116" s="52">
        <f>SUMIFS('2012Figures'!$J:$J,'2012Figures'!$C:$C,$A116,'2012Figures'!$H:$H,$B116,'2012Figures'!$I:$I,$C116,'2012Figures'!$B:$B,"CyToBroker",'2012Figures'!$G:$G,"E1",'2012Figures'!$E:$E,$B$1)</f>
        <v>0</v>
      </c>
      <c r="P116" s="52">
        <f>SUMIFS('2012Figures'!$J:$J,'2012Figures'!$C:$C,$A116,'2012Figures'!$H:$H,$B116,'2012Figures'!$I:$I,$C116,'2012Figures'!$B:$B,"CyToBroker",'2012Figures'!$G:$G,"P1",'2012Figures'!$E:$E,$B$1)</f>
        <v>0</v>
      </c>
      <c r="R116" s="46" t="str">
        <f t="shared" si="18"/>
        <v/>
      </c>
      <c r="S116" s="46" t="str">
        <f t="shared" si="18"/>
        <v/>
      </c>
      <c r="T116" s="46" t="str">
        <f t="shared" si="18"/>
        <v/>
      </c>
      <c r="U116" s="46" t="str">
        <f t="shared" si="18"/>
        <v/>
      </c>
      <c r="V116" s="46" t="str">
        <f t="shared" si="18"/>
        <v/>
      </c>
    </row>
    <row r="117" spans="1:22" x14ac:dyDescent="0.2">
      <c r="A117" s="1">
        <v>104</v>
      </c>
      <c r="B117" s="1" t="s">
        <v>97</v>
      </c>
      <c r="C117" s="8">
        <v>9</v>
      </c>
      <c r="D117" s="29">
        <f>SUMIFS('2013Figures'!$J:$J,'2013Figures'!$C:$C,$A117,'2013Figures'!$H:$H,$B117,'2013Figures'!$I:$I,$C117,'2013Figures'!$E:$E,$B$1)</f>
        <v>0</v>
      </c>
      <c r="E117" s="9">
        <f>SUMIFS('2013Figures'!$J:$J,'2013Figures'!$C:$C,$A117,'2013Figures'!$H:$H,$B117,'2013Figures'!$I:$I,$C117,'2013Figures'!$B:$B,"BrokerToCy",'2013Figures'!$G:$G,"E1",'2013Figures'!$E:$E,$B$1)</f>
        <v>0</v>
      </c>
      <c r="F117" s="9">
        <f>SUMIFS('2013Figures'!$J:$J,'2013Figures'!$C:$C,$A117,'2013Figures'!$H:$H,$B117,'2013Figures'!$I:$I,$C117,'2013Figures'!$B:$B,"BrokerToCy",'2013Figures'!$G:$G,"P1",'2013Figures'!$E:$E,$B$1)</f>
        <v>0</v>
      </c>
      <c r="G117" s="9">
        <f>SUMIFS('2013Figures'!$J:$J,'2013Figures'!$C:$C,$A117,'2013Figures'!$H:$H,$B117,'2013Figures'!$I:$I,$C117,'2013Figures'!$B:$B,"CyToBroker",'2013Figures'!$G:$G,"E1",'2013Figures'!$E:$E,$B$1)</f>
        <v>0</v>
      </c>
      <c r="H117" s="9">
        <f>SUMIFS('2013Figures'!$J:$J,'2013Figures'!$C:$C,$A117,'2013Figures'!$H:$H,$B117,'2013Figures'!$I:$I,$C117,'2013Figures'!$B:$B,"CyToBroker",'2013Figures'!$G:$G,"P1",'2013Figures'!$E:$E,$B$1)</f>
        <v>0</v>
      </c>
      <c r="J117" s="8">
        <v>201401</v>
      </c>
      <c r="L117" s="42">
        <f>SUMIFS('2012Figures'!$J:$J,'2012Figures'!$C:$C,$A117,'2012Figures'!$H:$H,$B117,'2012Figures'!$I:$I,$C117,'2012Figures'!$E:$E,$B$1)</f>
        <v>0</v>
      </c>
      <c r="M117" s="52">
        <f>SUMIFS('2012Figures'!$J:$J,'2012Figures'!$C:$C,$A117,'2012Figures'!$H:$H,$B117,'2012Figures'!$I:$I,$C117,'2012Figures'!$B:$B,"BrokerToCy",'2012Figures'!$G:$G,"E1",'2012Figures'!$E:$E,$B$1)</f>
        <v>0</v>
      </c>
      <c r="N117" s="52">
        <f>SUMIFS('2012Figures'!$J:$J,'2012Figures'!$C:$C,$A117,'2012Figures'!$H:$H,$B117,'2012Figures'!$I:$I,$C117,'2012Figures'!$B:$B,"BrokerToCy",'2012Figures'!$G:$G,"P1",'2012Figures'!$E:$E,$B$1)</f>
        <v>0</v>
      </c>
      <c r="O117" s="52">
        <f>SUMIFS('2012Figures'!$J:$J,'2012Figures'!$C:$C,$A117,'2012Figures'!$H:$H,$B117,'2012Figures'!$I:$I,$C117,'2012Figures'!$B:$B,"CyToBroker",'2012Figures'!$G:$G,"E1",'2012Figures'!$E:$E,$B$1)</f>
        <v>0</v>
      </c>
      <c r="P117" s="52">
        <f>SUMIFS('2012Figures'!$J:$J,'2012Figures'!$C:$C,$A117,'2012Figures'!$H:$H,$B117,'2012Figures'!$I:$I,$C117,'2012Figures'!$B:$B,"CyToBroker",'2012Figures'!$G:$G,"P1",'2012Figures'!$E:$E,$B$1)</f>
        <v>0</v>
      </c>
      <c r="R117" s="46" t="str">
        <f t="shared" si="18"/>
        <v/>
      </c>
      <c r="S117" s="46" t="str">
        <f t="shared" si="18"/>
        <v/>
      </c>
      <c r="T117" s="46" t="str">
        <f t="shared" si="18"/>
        <v/>
      </c>
      <c r="U117" s="46" t="str">
        <f t="shared" si="18"/>
        <v/>
      </c>
      <c r="V117" s="46" t="str">
        <f t="shared" si="18"/>
        <v/>
      </c>
    </row>
    <row r="118" spans="1:22" x14ac:dyDescent="0.2">
      <c r="A118" s="1">
        <v>104</v>
      </c>
      <c r="B118" s="1" t="s">
        <v>97</v>
      </c>
      <c r="C118" s="8">
        <v>8</v>
      </c>
      <c r="D118" s="29">
        <f>SUMIFS('2013Figures'!$J:$J,'2013Figures'!$C:$C,$A118,'2013Figures'!$H:$H,$B118,'2013Figures'!$I:$I,$C118,'2013Figures'!$E:$E,$B$1)</f>
        <v>0</v>
      </c>
      <c r="E118" s="9">
        <f>SUMIFS('2013Figures'!$J:$J,'2013Figures'!$C:$C,$A118,'2013Figures'!$H:$H,$B118,'2013Figures'!$I:$I,$C118,'2013Figures'!$B:$B,"BrokerToCy",'2013Figures'!$G:$G,"E1",'2013Figures'!$E:$E,$B$1)</f>
        <v>0</v>
      </c>
      <c r="F118" s="9">
        <f>SUMIFS('2013Figures'!$J:$J,'2013Figures'!$C:$C,$A118,'2013Figures'!$H:$H,$B118,'2013Figures'!$I:$I,$C118,'2013Figures'!$B:$B,"BrokerToCy",'2013Figures'!$G:$G,"P1",'2013Figures'!$E:$E,$B$1)</f>
        <v>0</v>
      </c>
      <c r="G118" s="9">
        <f>SUMIFS('2013Figures'!$J:$J,'2013Figures'!$C:$C,$A118,'2013Figures'!$H:$H,$B118,'2013Figures'!$I:$I,$C118,'2013Figures'!$B:$B,"CyToBroker",'2013Figures'!$G:$G,"E1",'2013Figures'!$E:$E,$B$1)</f>
        <v>0</v>
      </c>
      <c r="H118" s="9">
        <f>SUMIFS('2013Figures'!$J:$J,'2013Figures'!$C:$C,$A118,'2013Figures'!$H:$H,$B118,'2013Figures'!$I:$I,$C118,'2013Figures'!$B:$B,"CyToBroker",'2013Figures'!$G:$G,"P1",'2013Figures'!$E:$E,$B$1)</f>
        <v>0</v>
      </c>
      <c r="I118" s="30"/>
      <c r="J118" s="31">
        <v>201301</v>
      </c>
      <c r="K118" s="30"/>
      <c r="L118" s="42">
        <f>SUMIFS('2012Figures'!$J:$J,'2012Figures'!$C:$C,$A118,'2012Figures'!$H:$H,$B118,'2012Figures'!$I:$I,$C118,'2012Figures'!$E:$E,$B$1)</f>
        <v>0</v>
      </c>
      <c r="M118" s="52">
        <f>SUMIFS('2012Figures'!$J:$J,'2012Figures'!$C:$C,$A118,'2012Figures'!$H:$H,$B118,'2012Figures'!$I:$I,$C118,'2012Figures'!$B:$B,"BrokerToCy",'2012Figures'!$G:$G,"E1",'2012Figures'!$E:$E,$B$1)</f>
        <v>0</v>
      </c>
      <c r="N118" s="52">
        <f>SUMIFS('2012Figures'!$J:$J,'2012Figures'!$C:$C,$A118,'2012Figures'!$H:$H,$B118,'2012Figures'!$I:$I,$C118,'2012Figures'!$B:$B,"BrokerToCy",'2012Figures'!$G:$G,"P1",'2012Figures'!$E:$E,$B$1)</f>
        <v>0</v>
      </c>
      <c r="O118" s="52">
        <f>SUMIFS('2012Figures'!$J:$J,'2012Figures'!$C:$C,$A118,'2012Figures'!$H:$H,$B118,'2012Figures'!$I:$I,$C118,'2012Figures'!$B:$B,"CyToBroker",'2012Figures'!$G:$G,"E1",'2012Figures'!$E:$E,$B$1)</f>
        <v>0</v>
      </c>
      <c r="P118" s="52">
        <f>SUMIFS('2012Figures'!$J:$J,'2012Figures'!$C:$C,$A118,'2012Figures'!$H:$H,$B118,'2012Figures'!$I:$I,$C118,'2012Figures'!$B:$B,"CyToBroker",'2012Figures'!$G:$G,"P1",'2012Figures'!$E:$E,$B$1)</f>
        <v>0</v>
      </c>
      <c r="Q118" s="30"/>
      <c r="R118" s="46" t="str">
        <f t="shared" si="18"/>
        <v/>
      </c>
      <c r="S118" s="46" t="str">
        <f t="shared" si="18"/>
        <v/>
      </c>
      <c r="T118" s="46" t="str">
        <f t="shared" si="18"/>
        <v/>
      </c>
      <c r="U118" s="46" t="str">
        <f t="shared" si="18"/>
        <v/>
      </c>
      <c r="V118" s="46" t="str">
        <f t="shared" si="18"/>
        <v/>
      </c>
    </row>
    <row r="119" spans="1:22" x14ac:dyDescent="0.2">
      <c r="A119" s="1">
        <v>104</v>
      </c>
      <c r="B119" s="1" t="s">
        <v>97</v>
      </c>
      <c r="C119" s="8">
        <v>7</v>
      </c>
      <c r="D119" s="29">
        <f>SUMIFS('2013Figures'!$J:$J,'2013Figures'!$C:$C,$A119,'2013Figures'!$H:$H,$B119,'2013Figures'!$I:$I,$C119,'2013Figures'!$E:$E,$B$1)</f>
        <v>0</v>
      </c>
      <c r="E119" s="9">
        <f>SUMIFS('2013Figures'!$J:$J,'2013Figures'!$C:$C,$A119,'2013Figures'!$H:$H,$B119,'2013Figures'!$I:$I,$C119,'2013Figures'!$B:$B,"BrokerToCy",'2013Figures'!$G:$G,"E1",'2013Figures'!$E:$E,$B$1)</f>
        <v>0</v>
      </c>
      <c r="F119" s="9">
        <f>SUMIFS('2013Figures'!$J:$J,'2013Figures'!$C:$C,$A119,'2013Figures'!$H:$H,$B119,'2013Figures'!$I:$I,$C119,'2013Figures'!$B:$B,"BrokerToCy",'2013Figures'!$G:$G,"P1",'2013Figures'!$E:$E,$B$1)</f>
        <v>0</v>
      </c>
      <c r="G119" s="9">
        <f>SUMIFS('2013Figures'!$J:$J,'2013Figures'!$C:$C,$A119,'2013Figures'!$H:$H,$B119,'2013Figures'!$I:$I,$C119,'2013Figures'!$B:$B,"CyToBroker",'2013Figures'!$G:$G,"E1",'2013Figures'!$E:$E,$B$1)</f>
        <v>0</v>
      </c>
      <c r="H119" s="9">
        <f>SUMIFS('2013Figures'!$J:$J,'2013Figures'!$C:$C,$A119,'2013Figures'!$H:$H,$B119,'2013Figures'!$I:$I,$C119,'2013Figures'!$B:$B,"CyToBroker",'2013Figures'!$G:$G,"P1",'2013Figures'!$E:$E,$B$1)</f>
        <v>0</v>
      </c>
      <c r="J119" s="8">
        <v>201201</v>
      </c>
      <c r="L119" s="42">
        <f>SUMIFS('2012Figures'!$J:$J,'2012Figures'!$C:$C,$A119,'2012Figures'!$H:$H,$B119,'2012Figures'!$I:$I,$C119,'2012Figures'!$E:$E,$B$1)</f>
        <v>0</v>
      </c>
      <c r="M119" s="52">
        <f>SUMIFS('2012Figures'!$J:$J,'2012Figures'!$C:$C,$A119,'2012Figures'!$H:$H,$B119,'2012Figures'!$I:$I,$C119,'2012Figures'!$B:$B,"BrokerToCy",'2012Figures'!$G:$G,"E1",'2012Figures'!$E:$E,$B$1)</f>
        <v>0</v>
      </c>
      <c r="N119" s="52">
        <f>SUMIFS('2012Figures'!$J:$J,'2012Figures'!$C:$C,$A119,'2012Figures'!$H:$H,$B119,'2012Figures'!$I:$I,$C119,'2012Figures'!$B:$B,"BrokerToCy",'2012Figures'!$G:$G,"P1",'2012Figures'!$E:$E,$B$1)</f>
        <v>0</v>
      </c>
      <c r="O119" s="52">
        <f>SUMIFS('2012Figures'!$J:$J,'2012Figures'!$C:$C,$A119,'2012Figures'!$H:$H,$B119,'2012Figures'!$I:$I,$C119,'2012Figures'!$B:$B,"CyToBroker",'2012Figures'!$G:$G,"E1",'2012Figures'!$E:$E,$B$1)</f>
        <v>0</v>
      </c>
      <c r="P119" s="52">
        <f>SUMIFS('2012Figures'!$J:$J,'2012Figures'!$C:$C,$A119,'2012Figures'!$H:$H,$B119,'2012Figures'!$I:$I,$C119,'2012Figures'!$B:$B,"CyToBroker",'2012Figures'!$G:$G,"P1",'2012Figures'!$E:$E,$B$1)</f>
        <v>0</v>
      </c>
      <c r="R119" s="46" t="str">
        <f t="shared" si="18"/>
        <v/>
      </c>
      <c r="S119" s="46" t="str">
        <f t="shared" si="18"/>
        <v/>
      </c>
      <c r="T119" s="46" t="str">
        <f t="shared" si="18"/>
        <v/>
      </c>
      <c r="U119" s="46" t="str">
        <f t="shared" si="18"/>
        <v/>
      </c>
      <c r="V119" s="46" t="str">
        <f t="shared" si="18"/>
        <v/>
      </c>
    </row>
    <row r="120" spans="1:22" x14ac:dyDescent="0.2">
      <c r="A120" s="1">
        <v>104</v>
      </c>
      <c r="B120" s="1" t="s">
        <v>97</v>
      </c>
      <c r="C120" s="8">
        <v>6</v>
      </c>
      <c r="D120" s="29">
        <f>SUMIFS('2013Figures'!$J:$J,'2013Figures'!$C:$C,$A120,'2013Figures'!$H:$H,$B120,'2013Figures'!$I:$I,$C120,'2013Figures'!$E:$E,$B$1)</f>
        <v>0</v>
      </c>
      <c r="E120" s="9">
        <f>SUMIFS('2013Figures'!$J:$J,'2013Figures'!$C:$C,$A120,'2013Figures'!$H:$H,$B120,'2013Figures'!$I:$I,$C120,'2013Figures'!$B:$B,"BrokerToCy",'2013Figures'!$G:$G,"E1",'2013Figures'!$E:$E,$B$1)</f>
        <v>0</v>
      </c>
      <c r="F120" s="9">
        <f>SUMIFS('2013Figures'!$J:$J,'2013Figures'!$C:$C,$A120,'2013Figures'!$H:$H,$B120,'2013Figures'!$I:$I,$C120,'2013Figures'!$B:$B,"BrokerToCy",'2013Figures'!$G:$G,"P1",'2013Figures'!$E:$E,$B$1)</f>
        <v>0</v>
      </c>
      <c r="G120" s="9">
        <f>SUMIFS('2013Figures'!$J:$J,'2013Figures'!$C:$C,$A120,'2013Figures'!$H:$H,$B120,'2013Figures'!$I:$I,$C120,'2013Figures'!$B:$B,"CyToBroker",'2013Figures'!$G:$G,"E1",'2013Figures'!$E:$E,$B$1)</f>
        <v>0</v>
      </c>
      <c r="H120" s="9">
        <f>SUMIFS('2013Figures'!$J:$J,'2013Figures'!$C:$C,$A120,'2013Figures'!$H:$H,$B120,'2013Figures'!$I:$I,$C120,'2013Figures'!$B:$B,"CyToBroker",'2013Figures'!$G:$G,"P1",'2013Figures'!$E:$E,$B$1)</f>
        <v>0</v>
      </c>
      <c r="J120" s="8">
        <v>201101</v>
      </c>
      <c r="L120" s="42">
        <f>SUMIFS('2012Figures'!$J:$J,'2012Figures'!$C:$C,$A120,'2012Figures'!$H:$H,$B120,'2012Figures'!$I:$I,$C120,'2012Figures'!$E:$E,$B$1)</f>
        <v>0</v>
      </c>
      <c r="M120" s="52">
        <f>SUMIFS('2012Figures'!$J:$J,'2012Figures'!$C:$C,$A120,'2012Figures'!$H:$H,$B120,'2012Figures'!$I:$I,$C120,'2012Figures'!$B:$B,"BrokerToCy",'2012Figures'!$G:$G,"E1",'2012Figures'!$E:$E,$B$1)</f>
        <v>0</v>
      </c>
      <c r="N120" s="52">
        <f>SUMIFS('2012Figures'!$J:$J,'2012Figures'!$C:$C,$A120,'2012Figures'!$H:$H,$B120,'2012Figures'!$I:$I,$C120,'2012Figures'!$B:$B,"BrokerToCy",'2012Figures'!$G:$G,"P1",'2012Figures'!$E:$E,$B$1)</f>
        <v>0</v>
      </c>
      <c r="O120" s="52">
        <f>SUMIFS('2012Figures'!$J:$J,'2012Figures'!$C:$C,$A120,'2012Figures'!$H:$H,$B120,'2012Figures'!$I:$I,$C120,'2012Figures'!$B:$B,"CyToBroker",'2012Figures'!$G:$G,"E1",'2012Figures'!$E:$E,$B$1)</f>
        <v>0</v>
      </c>
      <c r="P120" s="52">
        <f>SUMIFS('2012Figures'!$J:$J,'2012Figures'!$C:$C,$A120,'2012Figures'!$H:$H,$B120,'2012Figures'!$I:$I,$C120,'2012Figures'!$B:$B,"CyToBroker",'2012Figures'!$G:$G,"P1",'2012Figures'!$E:$E,$B$1)</f>
        <v>0</v>
      </c>
      <c r="R120" s="46" t="str">
        <f t="shared" si="18"/>
        <v/>
      </c>
      <c r="S120" s="46" t="str">
        <f t="shared" si="18"/>
        <v/>
      </c>
      <c r="T120" s="46" t="str">
        <f t="shared" si="18"/>
        <v/>
      </c>
      <c r="U120" s="46" t="str">
        <f t="shared" si="18"/>
        <v/>
      </c>
      <c r="V120" s="46" t="str">
        <f t="shared" si="18"/>
        <v/>
      </c>
    </row>
    <row r="121" spans="1:22" x14ac:dyDescent="0.2">
      <c r="A121" s="1">
        <v>104</v>
      </c>
      <c r="B121" s="1" t="s">
        <v>97</v>
      </c>
      <c r="C121" s="8">
        <v>5</v>
      </c>
      <c r="D121" s="29">
        <f>SUMIFS('2013Figures'!$J:$J,'2013Figures'!$C:$C,$A121,'2013Figures'!$H:$H,$B121,'2013Figures'!$I:$I,$C121,'2013Figures'!$E:$E,$B$1)</f>
        <v>0</v>
      </c>
      <c r="E121" s="9">
        <f>SUMIFS('2013Figures'!$J:$J,'2013Figures'!$C:$C,$A121,'2013Figures'!$H:$H,$B121,'2013Figures'!$I:$I,$C121,'2013Figures'!$B:$B,"BrokerToCy",'2013Figures'!$G:$G,"E1",'2013Figures'!$E:$E,$B$1)</f>
        <v>0</v>
      </c>
      <c r="F121" s="9">
        <f>SUMIFS('2013Figures'!$J:$J,'2013Figures'!$C:$C,$A121,'2013Figures'!$H:$H,$B121,'2013Figures'!$I:$I,$C121,'2013Figures'!$B:$B,"BrokerToCy",'2013Figures'!$G:$G,"P1",'2013Figures'!$E:$E,$B$1)</f>
        <v>0</v>
      </c>
      <c r="G121" s="9">
        <f>SUMIFS('2013Figures'!$J:$J,'2013Figures'!$C:$C,$A121,'2013Figures'!$H:$H,$B121,'2013Figures'!$I:$I,$C121,'2013Figures'!$B:$B,"CyToBroker",'2013Figures'!$G:$G,"E1",'2013Figures'!$E:$E,$B$1)</f>
        <v>0</v>
      </c>
      <c r="H121" s="9">
        <f>SUMIFS('2013Figures'!$J:$J,'2013Figures'!$C:$C,$A121,'2013Figures'!$H:$H,$B121,'2013Figures'!$I:$I,$C121,'2013Figures'!$B:$B,"CyToBroker",'2013Figures'!$G:$G,"P1",'2013Figures'!$E:$E,$B$1)</f>
        <v>0</v>
      </c>
      <c r="J121" s="8">
        <v>201001</v>
      </c>
      <c r="L121" s="42">
        <f>SUMIFS('2012Figures'!$J:$J,'2012Figures'!$C:$C,$A121,'2012Figures'!$H:$H,$B121,'2012Figures'!$I:$I,$C121,'2012Figures'!$E:$E,$B$1)</f>
        <v>0</v>
      </c>
      <c r="M121" s="52">
        <f>SUMIFS('2012Figures'!$J:$J,'2012Figures'!$C:$C,$A121,'2012Figures'!$H:$H,$B121,'2012Figures'!$I:$I,$C121,'2012Figures'!$B:$B,"BrokerToCy",'2012Figures'!$G:$G,"E1",'2012Figures'!$E:$E,$B$1)</f>
        <v>0</v>
      </c>
      <c r="N121" s="52">
        <f>SUMIFS('2012Figures'!$J:$J,'2012Figures'!$C:$C,$A121,'2012Figures'!$H:$H,$B121,'2012Figures'!$I:$I,$C121,'2012Figures'!$B:$B,"BrokerToCy",'2012Figures'!$G:$G,"P1",'2012Figures'!$E:$E,$B$1)</f>
        <v>0</v>
      </c>
      <c r="O121" s="52">
        <f>SUMIFS('2012Figures'!$J:$J,'2012Figures'!$C:$C,$A121,'2012Figures'!$H:$H,$B121,'2012Figures'!$I:$I,$C121,'2012Figures'!$B:$B,"CyToBroker",'2012Figures'!$G:$G,"E1",'2012Figures'!$E:$E,$B$1)</f>
        <v>0</v>
      </c>
      <c r="P121" s="52">
        <f>SUMIFS('2012Figures'!$J:$J,'2012Figures'!$C:$C,$A121,'2012Figures'!$H:$H,$B121,'2012Figures'!$I:$I,$C121,'2012Figures'!$B:$B,"CyToBroker",'2012Figures'!$G:$G,"P1",'2012Figures'!$E:$E,$B$1)</f>
        <v>0</v>
      </c>
      <c r="R121" s="46" t="str">
        <f t="shared" si="18"/>
        <v/>
      </c>
      <c r="S121" s="46" t="str">
        <f t="shared" si="18"/>
        <v/>
      </c>
      <c r="T121" s="46" t="str">
        <f t="shared" si="18"/>
        <v/>
      </c>
      <c r="U121" s="46" t="str">
        <f t="shared" si="18"/>
        <v/>
      </c>
      <c r="V121" s="46" t="str">
        <f t="shared" si="18"/>
        <v/>
      </c>
    </row>
    <row r="122" spans="1:22" x14ac:dyDescent="0.2">
      <c r="A122" s="1">
        <v>104</v>
      </c>
      <c r="B122" s="1" t="s">
        <v>97</v>
      </c>
      <c r="C122" s="8">
        <v>4</v>
      </c>
      <c r="D122" s="29">
        <f>SUMIFS('2013Figures'!$J:$J,'2013Figures'!$C:$C,$A122,'2013Figures'!$H:$H,$B122,'2013Figures'!$I:$I,$C122,'2013Figures'!$E:$E,$B$1)</f>
        <v>0</v>
      </c>
      <c r="E122" s="9">
        <f>SUMIFS('2013Figures'!$J:$J,'2013Figures'!$C:$C,$A122,'2013Figures'!$H:$H,$B122,'2013Figures'!$I:$I,$C122,'2013Figures'!$B:$B,"BrokerToCy",'2013Figures'!$G:$G,"E1",'2013Figures'!$E:$E,$B$1)</f>
        <v>0</v>
      </c>
      <c r="F122" s="9">
        <f>SUMIFS('2013Figures'!$J:$J,'2013Figures'!$C:$C,$A122,'2013Figures'!$H:$H,$B122,'2013Figures'!$I:$I,$C122,'2013Figures'!$B:$B,"BrokerToCy",'2013Figures'!$G:$G,"P1",'2013Figures'!$E:$E,$B$1)</f>
        <v>0</v>
      </c>
      <c r="G122" s="9">
        <f>SUMIFS('2013Figures'!$J:$J,'2013Figures'!$C:$C,$A122,'2013Figures'!$H:$H,$B122,'2013Figures'!$I:$I,$C122,'2013Figures'!$B:$B,"CyToBroker",'2013Figures'!$G:$G,"E1",'2013Figures'!$E:$E,$B$1)</f>
        <v>0</v>
      </c>
      <c r="H122" s="9">
        <f>SUMIFS('2013Figures'!$J:$J,'2013Figures'!$C:$C,$A122,'2013Figures'!$H:$H,$B122,'2013Figures'!$I:$I,$C122,'2013Figures'!$B:$B,"CyToBroker",'2013Figures'!$G:$G,"P1",'2013Figures'!$E:$E,$B$1)</f>
        <v>0</v>
      </c>
      <c r="J122" s="8">
        <v>200901</v>
      </c>
      <c r="L122" s="42">
        <f>SUMIFS('2012Figures'!$J:$J,'2012Figures'!$C:$C,$A122,'2012Figures'!$H:$H,$B122,'2012Figures'!$I:$I,$C122,'2012Figures'!$E:$E,$B$1)</f>
        <v>0</v>
      </c>
      <c r="M122" s="52">
        <f>SUMIFS('2012Figures'!$J:$J,'2012Figures'!$C:$C,$A122,'2012Figures'!$H:$H,$B122,'2012Figures'!$I:$I,$C122,'2012Figures'!$B:$B,"BrokerToCy",'2012Figures'!$G:$G,"E1",'2012Figures'!$E:$E,$B$1)</f>
        <v>0</v>
      </c>
      <c r="N122" s="52">
        <f>SUMIFS('2012Figures'!$J:$J,'2012Figures'!$C:$C,$A122,'2012Figures'!$H:$H,$B122,'2012Figures'!$I:$I,$C122,'2012Figures'!$B:$B,"BrokerToCy",'2012Figures'!$G:$G,"P1",'2012Figures'!$E:$E,$B$1)</f>
        <v>0</v>
      </c>
      <c r="O122" s="52">
        <f>SUMIFS('2012Figures'!$J:$J,'2012Figures'!$C:$C,$A122,'2012Figures'!$H:$H,$B122,'2012Figures'!$I:$I,$C122,'2012Figures'!$B:$B,"CyToBroker",'2012Figures'!$G:$G,"E1",'2012Figures'!$E:$E,$B$1)</f>
        <v>0</v>
      </c>
      <c r="P122" s="52">
        <f>SUMIFS('2012Figures'!$J:$J,'2012Figures'!$C:$C,$A122,'2012Figures'!$H:$H,$B122,'2012Figures'!$I:$I,$C122,'2012Figures'!$B:$B,"CyToBroker",'2012Figures'!$G:$G,"P1",'2012Figures'!$E:$E,$B$1)</f>
        <v>0</v>
      </c>
      <c r="R122" s="46" t="str">
        <f t="shared" si="18"/>
        <v/>
      </c>
      <c r="S122" s="46" t="str">
        <f t="shared" si="18"/>
        <v/>
      </c>
      <c r="T122" s="46" t="str">
        <f t="shared" si="18"/>
        <v/>
      </c>
      <c r="U122" s="46" t="str">
        <f t="shared" si="18"/>
        <v/>
      </c>
      <c r="V122" s="46" t="str">
        <f t="shared" si="18"/>
        <v/>
      </c>
    </row>
    <row r="123" spans="1:22" x14ac:dyDescent="0.2">
      <c r="A123" s="1">
        <v>104</v>
      </c>
      <c r="B123" s="1" t="s">
        <v>97</v>
      </c>
      <c r="C123" s="8">
        <v>3</v>
      </c>
      <c r="D123" s="29">
        <f>SUMIFS('2013Figures'!$J:$J,'2013Figures'!$C:$C,$A123,'2013Figures'!$H:$H,$B123,'2013Figures'!$I:$I,$C123,'2013Figures'!$E:$E,$B$1)</f>
        <v>0</v>
      </c>
      <c r="E123" s="9">
        <f>SUMIFS('2013Figures'!$J:$J,'2013Figures'!$C:$C,$A123,'2013Figures'!$H:$H,$B123,'2013Figures'!$I:$I,$C123,'2013Figures'!$B:$B,"BrokerToCy",'2013Figures'!$G:$G,"E1",'2013Figures'!$E:$E,$B$1)</f>
        <v>0</v>
      </c>
      <c r="F123" s="9">
        <f>SUMIFS('2013Figures'!$J:$J,'2013Figures'!$C:$C,$A123,'2013Figures'!$H:$H,$B123,'2013Figures'!$I:$I,$C123,'2013Figures'!$B:$B,"BrokerToCy",'2013Figures'!$G:$G,"P1",'2013Figures'!$E:$E,$B$1)</f>
        <v>0</v>
      </c>
      <c r="G123" s="9">
        <f>SUMIFS('2013Figures'!$J:$J,'2013Figures'!$C:$C,$A123,'2013Figures'!$H:$H,$B123,'2013Figures'!$I:$I,$C123,'2013Figures'!$B:$B,"CyToBroker",'2013Figures'!$G:$G,"E1",'2013Figures'!$E:$E,$B$1)</f>
        <v>0</v>
      </c>
      <c r="H123" s="9">
        <f>SUMIFS('2013Figures'!$J:$J,'2013Figures'!$C:$C,$A123,'2013Figures'!$H:$H,$B123,'2013Figures'!$I:$I,$C123,'2013Figures'!$B:$B,"CyToBroker",'2013Figures'!$G:$G,"P1",'2013Figures'!$E:$E,$B$1)</f>
        <v>0</v>
      </c>
      <c r="J123" s="8">
        <v>200801</v>
      </c>
      <c r="L123" s="42">
        <f>SUMIFS('2012Figures'!$J:$J,'2012Figures'!$C:$C,$A123,'2012Figures'!$H:$H,$B123,'2012Figures'!$I:$I,$C123,'2012Figures'!$E:$E,$B$1)</f>
        <v>0</v>
      </c>
      <c r="M123" s="52">
        <f>SUMIFS('2012Figures'!$J:$J,'2012Figures'!$C:$C,$A123,'2012Figures'!$H:$H,$B123,'2012Figures'!$I:$I,$C123,'2012Figures'!$B:$B,"BrokerToCy",'2012Figures'!$G:$G,"E1",'2012Figures'!$E:$E,$B$1)</f>
        <v>0</v>
      </c>
      <c r="N123" s="52">
        <f>SUMIFS('2012Figures'!$J:$J,'2012Figures'!$C:$C,$A123,'2012Figures'!$H:$H,$B123,'2012Figures'!$I:$I,$C123,'2012Figures'!$B:$B,"BrokerToCy",'2012Figures'!$G:$G,"P1",'2012Figures'!$E:$E,$B$1)</f>
        <v>0</v>
      </c>
      <c r="O123" s="52">
        <f>SUMIFS('2012Figures'!$J:$J,'2012Figures'!$C:$C,$A123,'2012Figures'!$H:$H,$B123,'2012Figures'!$I:$I,$C123,'2012Figures'!$B:$B,"CyToBroker",'2012Figures'!$G:$G,"E1",'2012Figures'!$E:$E,$B$1)</f>
        <v>0</v>
      </c>
      <c r="P123" s="52">
        <f>SUMIFS('2012Figures'!$J:$J,'2012Figures'!$C:$C,$A123,'2012Figures'!$H:$H,$B123,'2012Figures'!$I:$I,$C123,'2012Figures'!$B:$B,"CyToBroker",'2012Figures'!$G:$G,"P1",'2012Figures'!$E:$E,$B$1)</f>
        <v>0</v>
      </c>
      <c r="R123" s="46" t="str">
        <f t="shared" si="18"/>
        <v/>
      </c>
      <c r="S123" s="46" t="str">
        <f t="shared" si="18"/>
        <v/>
      </c>
      <c r="T123" s="46" t="str">
        <f t="shared" si="18"/>
        <v/>
      </c>
      <c r="U123" s="46" t="str">
        <f t="shared" si="18"/>
        <v/>
      </c>
      <c r="V123" s="46" t="str">
        <f t="shared" si="18"/>
        <v/>
      </c>
    </row>
    <row r="124" spans="1:22" x14ac:dyDescent="0.2">
      <c r="A124" s="1">
        <v>104</v>
      </c>
      <c r="B124" s="1" t="s">
        <v>97</v>
      </c>
      <c r="C124" s="8">
        <v>2</v>
      </c>
      <c r="D124" s="29">
        <f>SUMIFS('2013Figures'!$J:$J,'2013Figures'!$C:$C,$A124,'2013Figures'!$H:$H,$B124,'2013Figures'!$I:$I,$C124,'2013Figures'!$E:$E,$B$1)</f>
        <v>0</v>
      </c>
      <c r="E124" s="9">
        <f>SUMIFS('2013Figures'!$J:$J,'2013Figures'!$C:$C,$A124,'2013Figures'!$H:$H,$B124,'2013Figures'!$I:$I,$C124,'2013Figures'!$B:$B,"BrokerToCy",'2013Figures'!$G:$G,"E1",'2013Figures'!$E:$E,$B$1)</f>
        <v>0</v>
      </c>
      <c r="F124" s="9">
        <f>SUMIFS('2013Figures'!$J:$J,'2013Figures'!$C:$C,$A124,'2013Figures'!$H:$H,$B124,'2013Figures'!$I:$I,$C124,'2013Figures'!$B:$B,"BrokerToCy",'2013Figures'!$G:$G,"P1",'2013Figures'!$E:$E,$B$1)</f>
        <v>0</v>
      </c>
      <c r="G124" s="9">
        <f>SUMIFS('2013Figures'!$J:$J,'2013Figures'!$C:$C,$A124,'2013Figures'!$H:$H,$B124,'2013Figures'!$I:$I,$C124,'2013Figures'!$B:$B,"CyToBroker",'2013Figures'!$G:$G,"E1",'2013Figures'!$E:$E,$B$1)</f>
        <v>0</v>
      </c>
      <c r="H124" s="9">
        <f>SUMIFS('2013Figures'!$J:$J,'2013Figures'!$C:$C,$A124,'2013Figures'!$H:$H,$B124,'2013Figures'!$I:$I,$C124,'2013Figures'!$B:$B,"CyToBroker",'2013Figures'!$G:$G,"P1",'2013Figures'!$E:$E,$B$1)</f>
        <v>0</v>
      </c>
      <c r="J124" s="8">
        <v>200701</v>
      </c>
      <c r="L124" s="42">
        <f>SUMIFS('2012Figures'!$J:$J,'2012Figures'!$C:$C,$A124,'2012Figures'!$H:$H,$B124,'2012Figures'!$I:$I,$C124,'2012Figures'!$E:$E,$B$1)</f>
        <v>0</v>
      </c>
      <c r="M124" s="52">
        <f>SUMIFS('2012Figures'!$J:$J,'2012Figures'!$C:$C,$A124,'2012Figures'!$H:$H,$B124,'2012Figures'!$I:$I,$C124,'2012Figures'!$B:$B,"BrokerToCy",'2012Figures'!$G:$G,"E1",'2012Figures'!$E:$E,$B$1)</f>
        <v>0</v>
      </c>
      <c r="N124" s="52">
        <f>SUMIFS('2012Figures'!$J:$J,'2012Figures'!$C:$C,$A124,'2012Figures'!$H:$H,$B124,'2012Figures'!$I:$I,$C124,'2012Figures'!$B:$B,"BrokerToCy",'2012Figures'!$G:$G,"P1",'2012Figures'!$E:$E,$B$1)</f>
        <v>0</v>
      </c>
      <c r="O124" s="52">
        <f>SUMIFS('2012Figures'!$J:$J,'2012Figures'!$C:$C,$A124,'2012Figures'!$H:$H,$B124,'2012Figures'!$I:$I,$C124,'2012Figures'!$B:$B,"CyToBroker",'2012Figures'!$G:$G,"E1",'2012Figures'!$E:$E,$B$1)</f>
        <v>0</v>
      </c>
      <c r="P124" s="52">
        <f>SUMIFS('2012Figures'!$J:$J,'2012Figures'!$C:$C,$A124,'2012Figures'!$H:$H,$B124,'2012Figures'!$I:$I,$C124,'2012Figures'!$B:$B,"CyToBroker",'2012Figures'!$G:$G,"P1",'2012Figures'!$E:$E,$B$1)</f>
        <v>0</v>
      </c>
      <c r="R124" s="46" t="str">
        <f t="shared" si="18"/>
        <v/>
      </c>
      <c r="S124" s="46" t="str">
        <f t="shared" si="18"/>
        <v/>
      </c>
      <c r="T124" s="46" t="str">
        <f t="shared" si="18"/>
        <v/>
      </c>
      <c r="U124" s="46" t="str">
        <f t="shared" si="18"/>
        <v/>
      </c>
      <c r="V124" s="46" t="str">
        <f t="shared" si="18"/>
        <v/>
      </c>
    </row>
    <row r="125" spans="1:22" x14ac:dyDescent="0.2">
      <c r="A125" s="1">
        <v>104</v>
      </c>
      <c r="B125" s="1" t="s">
        <v>97</v>
      </c>
      <c r="C125" s="8">
        <v>1</v>
      </c>
      <c r="D125" s="29">
        <f>SUMIFS('2013Figures'!$J:$J,'2013Figures'!$C:$C,$A125,'2013Figures'!$H:$H,$B125,'2013Figures'!$I:$I,$C125,'2013Figures'!$E:$E,$B$1)</f>
        <v>0</v>
      </c>
      <c r="E125" s="9">
        <f>SUMIFS('2013Figures'!$J:$J,'2013Figures'!$C:$C,$A125,'2013Figures'!$H:$H,$B125,'2013Figures'!$I:$I,$C125,'2013Figures'!$B:$B,"BrokerToCy",'2013Figures'!$G:$G,"E1",'2013Figures'!$E:$E,$B$1)</f>
        <v>0</v>
      </c>
      <c r="F125" s="9">
        <f>SUMIFS('2013Figures'!$J:$J,'2013Figures'!$C:$C,$A125,'2013Figures'!$H:$H,$B125,'2013Figures'!$I:$I,$C125,'2013Figures'!$B:$B,"BrokerToCy",'2013Figures'!$G:$G,"P1",'2013Figures'!$E:$E,$B$1)</f>
        <v>0</v>
      </c>
      <c r="G125" s="9">
        <f>SUMIFS('2013Figures'!$J:$J,'2013Figures'!$C:$C,$A125,'2013Figures'!$H:$H,$B125,'2013Figures'!$I:$I,$C125,'2013Figures'!$B:$B,"CyToBroker",'2013Figures'!$G:$G,"E1",'2013Figures'!$E:$E,$B$1)</f>
        <v>0</v>
      </c>
      <c r="H125" s="9">
        <f>SUMIFS('2013Figures'!$J:$J,'2013Figures'!$C:$C,$A125,'2013Figures'!$H:$H,$B125,'2013Figures'!$I:$I,$C125,'2013Figures'!$B:$B,"CyToBroker",'2013Figures'!$G:$G,"P1",'2013Figures'!$E:$E,$B$1)</f>
        <v>0</v>
      </c>
      <c r="J125" s="8">
        <v>200601</v>
      </c>
      <c r="L125" s="42">
        <f>SUMIFS('2012Figures'!$J:$J,'2012Figures'!$C:$C,$A125,'2012Figures'!$H:$H,$B125,'2012Figures'!$I:$I,$C125,'2012Figures'!$E:$E,$B$1)</f>
        <v>0</v>
      </c>
      <c r="M125" s="52">
        <f>SUMIFS('2012Figures'!$J:$J,'2012Figures'!$C:$C,$A125,'2012Figures'!$H:$H,$B125,'2012Figures'!$I:$I,$C125,'2012Figures'!$B:$B,"BrokerToCy",'2012Figures'!$G:$G,"E1",'2012Figures'!$E:$E,$B$1)</f>
        <v>0</v>
      </c>
      <c r="N125" s="52">
        <f>SUMIFS('2012Figures'!$J:$J,'2012Figures'!$C:$C,$A125,'2012Figures'!$H:$H,$B125,'2012Figures'!$I:$I,$C125,'2012Figures'!$B:$B,"BrokerToCy",'2012Figures'!$G:$G,"P1",'2012Figures'!$E:$E,$B$1)</f>
        <v>0</v>
      </c>
      <c r="O125" s="52">
        <f>SUMIFS('2012Figures'!$J:$J,'2012Figures'!$C:$C,$A125,'2012Figures'!$H:$H,$B125,'2012Figures'!$I:$I,$C125,'2012Figures'!$B:$B,"CyToBroker",'2012Figures'!$G:$G,"E1",'2012Figures'!$E:$E,$B$1)</f>
        <v>0</v>
      </c>
      <c r="P125" s="52">
        <f>SUMIFS('2012Figures'!$J:$J,'2012Figures'!$C:$C,$A125,'2012Figures'!$H:$H,$B125,'2012Figures'!$I:$I,$C125,'2012Figures'!$B:$B,"CyToBroker",'2012Figures'!$G:$G,"P1",'2012Figures'!$E:$E,$B$1)</f>
        <v>0</v>
      </c>
      <c r="R125" s="46" t="str">
        <f t="shared" si="18"/>
        <v/>
      </c>
      <c r="S125" s="46" t="str">
        <f t="shared" si="18"/>
        <v/>
      </c>
      <c r="T125" s="46" t="str">
        <f t="shared" si="18"/>
        <v/>
      </c>
      <c r="U125" s="46" t="str">
        <f t="shared" si="18"/>
        <v/>
      </c>
      <c r="V125" s="46" t="str">
        <f t="shared" si="18"/>
        <v/>
      </c>
    </row>
    <row r="126" spans="1:22" x14ac:dyDescent="0.2">
      <c r="A126" s="1">
        <v>104</v>
      </c>
      <c r="B126" s="1" t="s">
        <v>97</v>
      </c>
      <c r="D126" s="29">
        <f>SUMIFS('2013Figures'!$J:$J,'2013Figures'!$C:$C,$A126,'2013Figures'!$H:$H,$B126,'2013Figures'!$I:$I,"",'2013Figures'!$E:$E,$B$1)</f>
        <v>0</v>
      </c>
      <c r="E126" s="9">
        <f>SUMIFS('2013Figures'!$J:$J,'2013Figures'!$C:$C,$A126,'2013Figures'!$H:$H,$B126,'2013Figures'!$I:$I,"",'2013Figures'!$B:$B,"BrokerToCy",'2013Figures'!$G:$G,"E1",'2013Figures'!$E:$E,$B$1)</f>
        <v>0</v>
      </c>
      <c r="F126" s="9">
        <f>SUMIFS('2013Figures'!$J:$J,'2013Figures'!$C:$C,$A126,'2013Figures'!$H:$H,$B126,'2013Figures'!$I:$I,"",'2013Figures'!$B:$B,"BrokerToCy",'2013Figures'!$G:$G,"P1",'2013Figures'!$E:$E,$B$1)</f>
        <v>0</v>
      </c>
      <c r="G126" s="9">
        <f>SUMIFS('2013Figures'!$J:$J,'2013Figures'!$C:$C,$A126,'2013Figures'!$H:$H,$B126,'2013Figures'!$I:$I,"",'2013Figures'!$B:$B,"CyToBroker",'2013Figures'!$G:$G,"E1",'2013Figures'!$E:$E,$B$1)</f>
        <v>0</v>
      </c>
      <c r="H126" s="9">
        <f>SUMIFS('2013Figures'!$J:$J,'2013Figures'!$C:$C,$A126,'2013Figures'!$H:$H,$B126,'2013Figures'!$I:$I,"",'2013Figures'!$B:$B,"CyToBroker",'2013Figures'!$G:$G,"P1",'2013Figures'!$E:$E,$B$1)</f>
        <v>0</v>
      </c>
      <c r="J126" s="8" t="s">
        <v>131</v>
      </c>
      <c r="L126" s="42">
        <f>SUMIFS('2012Figures'!$J:$J,'2012Figures'!$C:$C,$A126,'2012Figures'!$H:$H,$B126,'2012Figures'!$I:$I,"",'2012Figures'!$E:$E,$B$1)</f>
        <v>0</v>
      </c>
      <c r="M126" s="52">
        <f>SUMIFS('2012Figures'!$J:$J,'2012Figures'!$C:$C,$A126,'2012Figures'!$H:$H,$B126,'2012Figures'!$I:$I,"",'2012Figures'!$B:$B,"BrokerToCy",'2012Figures'!$G:$G,"E1",'2012Figures'!$E:$E,$B$1)</f>
        <v>0</v>
      </c>
      <c r="N126" s="52">
        <f>SUMIFS('2012Figures'!$J:$J,'2012Figures'!$C:$C,$A126,'2012Figures'!$H:$H,$B126,'2012Figures'!$I:$I,"",'2012Figures'!$B:$B,"BrokerToCy",'2012Figures'!$G:$G,"P1",'2012Figures'!$E:$E,$B$1)</f>
        <v>0</v>
      </c>
      <c r="O126" s="52">
        <f>SUMIFS('2012Figures'!$J:$J,'2012Figures'!$C:$C,$A126,'2012Figures'!$H:$H,$B126,'2012Figures'!$I:$I,"",'2012Figures'!$B:$B,"CyToBroker",'2012Figures'!$G:$G,"E1",'2012Figures'!$E:$E,$B$1)</f>
        <v>0</v>
      </c>
      <c r="P126" s="52">
        <f>SUMIFS('2012Figures'!$J:$J,'2012Figures'!$C:$C,$A126,'2012Figures'!$H:$H,$B126,'2012Figures'!$I:$I,"",'2012Figures'!$B:$B,"CyToBroker",'2012Figures'!$G:$G,"P1",'2012Figures'!$E:$E,$B$1)</f>
        <v>0</v>
      </c>
      <c r="R126" s="46" t="str">
        <f t="shared" si="18"/>
        <v/>
      </c>
      <c r="S126" s="46" t="str">
        <f t="shared" si="18"/>
        <v/>
      </c>
      <c r="T126" s="46" t="str">
        <f t="shared" si="18"/>
        <v/>
      </c>
      <c r="U126" s="46" t="str">
        <f t="shared" si="18"/>
        <v/>
      </c>
      <c r="V126" s="46" t="str">
        <f t="shared" si="18"/>
        <v/>
      </c>
    </row>
    <row r="127" spans="1:22" x14ac:dyDescent="0.2">
      <c r="A127" s="1">
        <v>104</v>
      </c>
      <c r="B127" s="1" t="s">
        <v>98</v>
      </c>
      <c r="C127" s="8">
        <v>7</v>
      </c>
      <c r="D127" s="29">
        <f>SUMIFS('2013Figures'!$J:$J,'2013Figures'!$C:$C,$A127,'2013Figures'!$H:$H,$B127,'2013Figures'!$I:$I,$C127,'2013Figures'!$E:$E,$B$1)</f>
        <v>0</v>
      </c>
      <c r="E127" s="9">
        <f>SUMIFS('2013Figures'!$J:$J,'2013Figures'!$C:$C,$A127,'2013Figures'!$H:$H,$B127,'2013Figures'!$I:$I,$C127,'2013Figures'!$B:$B,"BrokerToCy",'2013Figures'!$G:$G,"E1",'2013Figures'!$E:$E,$B$1)</f>
        <v>0</v>
      </c>
      <c r="F127" s="9">
        <f>SUMIFS('2013Figures'!$J:$J,'2013Figures'!$C:$C,$A127,'2013Figures'!$H:$H,$B127,'2013Figures'!$I:$I,$C127,'2013Figures'!$B:$B,"BrokerToCy",'2013Figures'!$G:$G,"P1",'2013Figures'!$E:$E,$B$1)</f>
        <v>0</v>
      </c>
      <c r="G127" s="9">
        <f>SUMIFS('2013Figures'!$J:$J,'2013Figures'!$C:$C,$A127,'2013Figures'!$H:$H,$B127,'2013Figures'!$I:$I,$C127,'2013Figures'!$B:$B,"CyToBroker",'2013Figures'!$G:$G,"E1",'2013Figures'!$E:$E,$B$1)</f>
        <v>0</v>
      </c>
      <c r="H127" s="9">
        <f>SUMIFS('2013Figures'!$J:$J,'2013Figures'!$C:$C,$A127,'2013Figures'!$H:$H,$B127,'2013Figures'!$I:$I,$C127,'2013Figures'!$B:$B,"CyToBroker",'2013Figures'!$G:$G,"P1",'2013Figures'!$E:$E,$B$1)</f>
        <v>0</v>
      </c>
      <c r="L127" s="42">
        <f>SUMIFS('2012Figures'!$J:$J,'2012Figures'!$C:$C,$A127,'2012Figures'!$H:$H,$B127,'2012Figures'!$I:$I,$C127,'2012Figures'!$E:$E,$B$1)</f>
        <v>0</v>
      </c>
      <c r="M127" s="52">
        <f>SUMIFS('2012Figures'!$J:$J,'2012Figures'!$C:$C,$A127,'2012Figures'!$H:$H,$B127,'2012Figures'!$I:$I,$C127,'2012Figures'!$B:$B,"BrokerToCy",'2012Figures'!$G:$G,"E1",'2012Figures'!$E:$E,$B$1)</f>
        <v>0</v>
      </c>
      <c r="N127" s="52">
        <f>SUMIFS('2012Figures'!$J:$J,'2012Figures'!$C:$C,$A127,'2012Figures'!$H:$H,$B127,'2012Figures'!$I:$I,$C127,'2012Figures'!$B:$B,"BrokerToCy",'2012Figures'!$G:$G,"P1",'2012Figures'!$E:$E,$B$1)</f>
        <v>0</v>
      </c>
      <c r="O127" s="52">
        <f>SUMIFS('2012Figures'!$J:$J,'2012Figures'!$C:$C,$A127,'2012Figures'!$H:$H,$B127,'2012Figures'!$I:$I,$C127,'2012Figures'!$B:$B,"CyToBroker",'2012Figures'!$G:$G,"E1",'2012Figures'!$E:$E,$B$1)</f>
        <v>0</v>
      </c>
      <c r="P127" s="52">
        <f>SUMIFS('2012Figures'!$J:$J,'2012Figures'!$C:$C,$A127,'2012Figures'!$H:$H,$B127,'2012Figures'!$I:$I,$C127,'2012Figures'!$B:$B,"CyToBroker",'2012Figures'!$G:$G,"P1",'2012Figures'!$E:$E,$B$1)</f>
        <v>0</v>
      </c>
      <c r="R127" s="46" t="str">
        <f t="shared" si="18"/>
        <v/>
      </c>
      <c r="S127" s="46" t="str">
        <f t="shared" si="18"/>
        <v/>
      </c>
      <c r="T127" s="46" t="str">
        <f t="shared" si="18"/>
        <v/>
      </c>
      <c r="U127" s="46" t="str">
        <f t="shared" si="18"/>
        <v/>
      </c>
      <c r="V127" s="46" t="str">
        <f t="shared" si="18"/>
        <v/>
      </c>
    </row>
    <row r="128" spans="1:22" x14ac:dyDescent="0.2">
      <c r="A128" s="1">
        <v>104</v>
      </c>
      <c r="B128" s="1" t="s">
        <v>98</v>
      </c>
      <c r="C128" s="8">
        <v>6</v>
      </c>
      <c r="D128" s="29">
        <f>SUMIFS('2013Figures'!$J:$J,'2013Figures'!$C:$C,$A128,'2013Figures'!$H:$H,$B128,'2013Figures'!$I:$I,$C128,'2013Figures'!$E:$E,$B$1)</f>
        <v>0</v>
      </c>
      <c r="E128" s="9">
        <f>SUMIFS('2013Figures'!$J:$J,'2013Figures'!$C:$C,$A128,'2013Figures'!$H:$H,$B128,'2013Figures'!$I:$I,$C128,'2013Figures'!$B:$B,"BrokerToCy",'2013Figures'!$G:$G,"E1",'2013Figures'!$E:$E,$B$1)</f>
        <v>0</v>
      </c>
      <c r="F128" s="9">
        <f>SUMIFS('2013Figures'!$J:$J,'2013Figures'!$C:$C,$A128,'2013Figures'!$H:$H,$B128,'2013Figures'!$I:$I,$C128,'2013Figures'!$B:$B,"BrokerToCy",'2013Figures'!$G:$G,"P1",'2013Figures'!$E:$E,$B$1)</f>
        <v>0</v>
      </c>
      <c r="G128" s="9">
        <f>SUMIFS('2013Figures'!$J:$J,'2013Figures'!$C:$C,$A128,'2013Figures'!$H:$H,$B128,'2013Figures'!$I:$I,$C128,'2013Figures'!$B:$B,"CyToBroker",'2013Figures'!$G:$G,"E1",'2013Figures'!$E:$E,$B$1)</f>
        <v>0</v>
      </c>
      <c r="H128" s="9">
        <f>SUMIFS('2013Figures'!$J:$J,'2013Figures'!$C:$C,$A128,'2013Figures'!$H:$H,$B128,'2013Figures'!$I:$I,$C128,'2013Figures'!$B:$B,"CyToBroker",'2013Figures'!$G:$G,"P1",'2013Figures'!$E:$E,$B$1)</f>
        <v>0</v>
      </c>
      <c r="J128" s="8">
        <v>201501</v>
      </c>
      <c r="L128" s="42">
        <f>SUMIFS('2012Figures'!$J:$J,'2012Figures'!$C:$C,$A128,'2012Figures'!$H:$H,$B128,'2012Figures'!$I:$I,$C128,'2012Figures'!$E:$E,$B$1)</f>
        <v>0</v>
      </c>
      <c r="M128" s="52">
        <f>SUMIFS('2012Figures'!$J:$J,'2012Figures'!$C:$C,$A128,'2012Figures'!$H:$H,$B128,'2012Figures'!$I:$I,$C128,'2012Figures'!$B:$B,"BrokerToCy",'2012Figures'!$G:$G,"E1",'2012Figures'!$E:$E,$B$1)</f>
        <v>0</v>
      </c>
      <c r="N128" s="52">
        <f>SUMIFS('2012Figures'!$J:$J,'2012Figures'!$C:$C,$A128,'2012Figures'!$H:$H,$B128,'2012Figures'!$I:$I,$C128,'2012Figures'!$B:$B,"BrokerToCy",'2012Figures'!$G:$G,"P1",'2012Figures'!$E:$E,$B$1)</f>
        <v>0</v>
      </c>
      <c r="O128" s="52">
        <f>SUMIFS('2012Figures'!$J:$J,'2012Figures'!$C:$C,$A128,'2012Figures'!$H:$H,$B128,'2012Figures'!$I:$I,$C128,'2012Figures'!$B:$B,"CyToBroker",'2012Figures'!$G:$G,"E1",'2012Figures'!$E:$E,$B$1)</f>
        <v>0</v>
      </c>
      <c r="P128" s="52">
        <f>SUMIFS('2012Figures'!$J:$J,'2012Figures'!$C:$C,$A128,'2012Figures'!$H:$H,$B128,'2012Figures'!$I:$I,$C128,'2012Figures'!$B:$B,"CyToBroker",'2012Figures'!$G:$G,"P1",'2012Figures'!$E:$E,$B$1)</f>
        <v>0</v>
      </c>
      <c r="R128" s="46" t="str">
        <f t="shared" si="18"/>
        <v/>
      </c>
      <c r="S128" s="46" t="str">
        <f t="shared" si="18"/>
        <v/>
      </c>
      <c r="T128" s="46" t="str">
        <f t="shared" si="18"/>
        <v/>
      </c>
      <c r="U128" s="46" t="str">
        <f t="shared" si="18"/>
        <v/>
      </c>
      <c r="V128" s="46" t="str">
        <f t="shared" si="18"/>
        <v/>
      </c>
    </row>
    <row r="129" spans="1:22" x14ac:dyDescent="0.2">
      <c r="A129" s="1">
        <v>104</v>
      </c>
      <c r="B129" s="1" t="s">
        <v>98</v>
      </c>
      <c r="C129" s="8">
        <v>5</v>
      </c>
      <c r="D129" s="29">
        <f>SUMIFS('2013Figures'!$J:$J,'2013Figures'!$C:$C,$A129,'2013Figures'!$H:$H,$B129,'2013Figures'!$I:$I,$C129,'2013Figures'!$E:$E,$B$1)</f>
        <v>0</v>
      </c>
      <c r="E129" s="9">
        <f>SUMIFS('2013Figures'!$J:$J,'2013Figures'!$C:$C,$A129,'2013Figures'!$H:$H,$B129,'2013Figures'!$I:$I,$C129,'2013Figures'!$B:$B,"BrokerToCy",'2013Figures'!$G:$G,"E1",'2013Figures'!$E:$E,$B$1)</f>
        <v>0</v>
      </c>
      <c r="F129" s="9">
        <f>SUMIFS('2013Figures'!$J:$J,'2013Figures'!$C:$C,$A129,'2013Figures'!$H:$H,$B129,'2013Figures'!$I:$I,$C129,'2013Figures'!$B:$B,"BrokerToCy",'2013Figures'!$G:$G,"P1",'2013Figures'!$E:$E,$B$1)</f>
        <v>0</v>
      </c>
      <c r="G129" s="9">
        <f>SUMIFS('2013Figures'!$J:$J,'2013Figures'!$C:$C,$A129,'2013Figures'!$H:$H,$B129,'2013Figures'!$I:$I,$C129,'2013Figures'!$B:$B,"CyToBroker",'2013Figures'!$G:$G,"E1",'2013Figures'!$E:$E,$B$1)</f>
        <v>0</v>
      </c>
      <c r="H129" s="9">
        <f>SUMIFS('2013Figures'!$J:$J,'2013Figures'!$C:$C,$A129,'2013Figures'!$H:$H,$B129,'2013Figures'!$I:$I,$C129,'2013Figures'!$B:$B,"CyToBroker",'2013Figures'!$G:$G,"P1",'2013Figures'!$E:$E,$B$1)</f>
        <v>0</v>
      </c>
      <c r="J129" s="8">
        <v>201401</v>
      </c>
      <c r="L129" s="42">
        <f>SUMIFS('2012Figures'!$J:$J,'2012Figures'!$C:$C,$A129,'2012Figures'!$H:$H,$B129,'2012Figures'!$I:$I,$C129,'2012Figures'!$E:$E,$B$1)</f>
        <v>0</v>
      </c>
      <c r="M129" s="52">
        <f>SUMIFS('2012Figures'!$J:$J,'2012Figures'!$C:$C,$A129,'2012Figures'!$H:$H,$B129,'2012Figures'!$I:$I,$C129,'2012Figures'!$B:$B,"BrokerToCy",'2012Figures'!$G:$G,"E1",'2012Figures'!$E:$E,$B$1)</f>
        <v>0</v>
      </c>
      <c r="N129" s="52">
        <f>SUMIFS('2012Figures'!$J:$J,'2012Figures'!$C:$C,$A129,'2012Figures'!$H:$H,$B129,'2012Figures'!$I:$I,$C129,'2012Figures'!$B:$B,"BrokerToCy",'2012Figures'!$G:$G,"P1",'2012Figures'!$E:$E,$B$1)</f>
        <v>0</v>
      </c>
      <c r="O129" s="52">
        <f>SUMIFS('2012Figures'!$J:$J,'2012Figures'!$C:$C,$A129,'2012Figures'!$H:$H,$B129,'2012Figures'!$I:$I,$C129,'2012Figures'!$B:$B,"CyToBroker",'2012Figures'!$G:$G,"E1",'2012Figures'!$E:$E,$B$1)</f>
        <v>0</v>
      </c>
      <c r="P129" s="52">
        <f>SUMIFS('2012Figures'!$J:$J,'2012Figures'!$C:$C,$A129,'2012Figures'!$H:$H,$B129,'2012Figures'!$I:$I,$C129,'2012Figures'!$B:$B,"CyToBroker",'2012Figures'!$G:$G,"P1",'2012Figures'!$E:$E,$B$1)</f>
        <v>0</v>
      </c>
      <c r="R129" s="46" t="str">
        <f t="shared" si="18"/>
        <v/>
      </c>
      <c r="S129" s="46" t="str">
        <f t="shared" si="18"/>
        <v/>
      </c>
      <c r="T129" s="46" t="str">
        <f t="shared" si="18"/>
        <v/>
      </c>
      <c r="U129" s="46" t="str">
        <f t="shared" si="18"/>
        <v/>
      </c>
      <c r="V129" s="46" t="str">
        <f t="shared" si="18"/>
        <v/>
      </c>
    </row>
    <row r="130" spans="1:22" x14ac:dyDescent="0.2">
      <c r="A130" s="1">
        <v>104</v>
      </c>
      <c r="B130" s="1" t="s">
        <v>98</v>
      </c>
      <c r="C130" s="8">
        <v>4</v>
      </c>
      <c r="D130" s="29">
        <f>SUMIFS('2013Figures'!$J:$J,'2013Figures'!$C:$C,$A130,'2013Figures'!$H:$H,$B130,'2013Figures'!$I:$I,$C130,'2013Figures'!$E:$E,$B$1)</f>
        <v>0</v>
      </c>
      <c r="E130" s="9">
        <f>SUMIFS('2013Figures'!$J:$J,'2013Figures'!$C:$C,$A130,'2013Figures'!$H:$H,$B130,'2013Figures'!$I:$I,$C130,'2013Figures'!$B:$B,"BrokerToCy",'2013Figures'!$G:$G,"E1",'2013Figures'!$E:$E,$B$1)</f>
        <v>0</v>
      </c>
      <c r="F130" s="9">
        <f>SUMIFS('2013Figures'!$J:$J,'2013Figures'!$C:$C,$A130,'2013Figures'!$H:$H,$B130,'2013Figures'!$I:$I,$C130,'2013Figures'!$B:$B,"BrokerToCy",'2013Figures'!$G:$G,"P1",'2013Figures'!$E:$E,$B$1)</f>
        <v>0</v>
      </c>
      <c r="G130" s="9">
        <f>SUMIFS('2013Figures'!$J:$J,'2013Figures'!$C:$C,$A130,'2013Figures'!$H:$H,$B130,'2013Figures'!$I:$I,$C130,'2013Figures'!$B:$B,"CyToBroker",'2013Figures'!$G:$G,"E1",'2013Figures'!$E:$E,$B$1)</f>
        <v>0</v>
      </c>
      <c r="H130" s="9">
        <f>SUMIFS('2013Figures'!$J:$J,'2013Figures'!$C:$C,$A130,'2013Figures'!$H:$H,$B130,'2013Figures'!$I:$I,$C130,'2013Figures'!$B:$B,"CyToBroker",'2013Figures'!$G:$G,"P1",'2013Figures'!$E:$E,$B$1)</f>
        <v>0</v>
      </c>
      <c r="I130" s="30"/>
      <c r="J130" s="31">
        <v>201301</v>
      </c>
      <c r="K130" s="30"/>
      <c r="L130" s="42">
        <f>SUMIFS('2012Figures'!$J:$J,'2012Figures'!$C:$C,$A130,'2012Figures'!$H:$H,$B130,'2012Figures'!$I:$I,$C130,'2012Figures'!$E:$E,$B$1)</f>
        <v>0</v>
      </c>
      <c r="M130" s="52">
        <f>SUMIFS('2012Figures'!$J:$J,'2012Figures'!$C:$C,$A130,'2012Figures'!$H:$H,$B130,'2012Figures'!$I:$I,$C130,'2012Figures'!$B:$B,"BrokerToCy",'2012Figures'!$G:$G,"E1",'2012Figures'!$E:$E,$B$1)</f>
        <v>0</v>
      </c>
      <c r="N130" s="52">
        <f>SUMIFS('2012Figures'!$J:$J,'2012Figures'!$C:$C,$A130,'2012Figures'!$H:$H,$B130,'2012Figures'!$I:$I,$C130,'2012Figures'!$B:$B,"BrokerToCy",'2012Figures'!$G:$G,"P1",'2012Figures'!$E:$E,$B$1)</f>
        <v>0</v>
      </c>
      <c r="O130" s="52">
        <f>SUMIFS('2012Figures'!$J:$J,'2012Figures'!$C:$C,$A130,'2012Figures'!$H:$H,$B130,'2012Figures'!$I:$I,$C130,'2012Figures'!$B:$B,"CyToBroker",'2012Figures'!$G:$G,"E1",'2012Figures'!$E:$E,$B$1)</f>
        <v>0</v>
      </c>
      <c r="P130" s="52">
        <f>SUMIFS('2012Figures'!$J:$J,'2012Figures'!$C:$C,$A130,'2012Figures'!$H:$H,$B130,'2012Figures'!$I:$I,$C130,'2012Figures'!$B:$B,"CyToBroker",'2012Figures'!$G:$G,"P1",'2012Figures'!$E:$E,$B$1)</f>
        <v>0</v>
      </c>
      <c r="Q130" s="30"/>
      <c r="R130" s="46" t="str">
        <f t="shared" si="18"/>
        <v/>
      </c>
      <c r="S130" s="46" t="str">
        <f t="shared" si="18"/>
        <v/>
      </c>
      <c r="T130" s="46" t="str">
        <f t="shared" si="18"/>
        <v/>
      </c>
      <c r="U130" s="46" t="str">
        <f t="shared" si="18"/>
        <v/>
      </c>
      <c r="V130" s="46" t="str">
        <f t="shared" si="18"/>
        <v/>
      </c>
    </row>
    <row r="131" spans="1:22" x14ac:dyDescent="0.2">
      <c r="A131" s="1">
        <v>104</v>
      </c>
      <c r="B131" s="1" t="s">
        <v>98</v>
      </c>
      <c r="C131" s="8">
        <v>3</v>
      </c>
      <c r="D131" s="29">
        <f>SUMIFS('2013Figures'!$J:$J,'2013Figures'!$C:$C,$A131,'2013Figures'!$H:$H,$B131,'2013Figures'!$I:$I,$C131,'2013Figures'!$E:$E,$B$1)</f>
        <v>0</v>
      </c>
      <c r="E131" s="9">
        <f>SUMIFS('2013Figures'!$J:$J,'2013Figures'!$C:$C,$A131,'2013Figures'!$H:$H,$B131,'2013Figures'!$I:$I,$C131,'2013Figures'!$B:$B,"BrokerToCy",'2013Figures'!$G:$G,"E1",'2013Figures'!$E:$E,$B$1)</f>
        <v>0</v>
      </c>
      <c r="F131" s="9">
        <f>SUMIFS('2013Figures'!$J:$J,'2013Figures'!$C:$C,$A131,'2013Figures'!$H:$H,$B131,'2013Figures'!$I:$I,$C131,'2013Figures'!$B:$B,"BrokerToCy",'2013Figures'!$G:$G,"P1",'2013Figures'!$E:$E,$B$1)</f>
        <v>0</v>
      </c>
      <c r="G131" s="9">
        <f>SUMIFS('2013Figures'!$J:$J,'2013Figures'!$C:$C,$A131,'2013Figures'!$H:$H,$B131,'2013Figures'!$I:$I,$C131,'2013Figures'!$B:$B,"CyToBroker",'2013Figures'!$G:$G,"E1",'2013Figures'!$E:$E,$B$1)</f>
        <v>0</v>
      </c>
      <c r="H131" s="9">
        <f>SUMIFS('2013Figures'!$J:$J,'2013Figures'!$C:$C,$A131,'2013Figures'!$H:$H,$B131,'2013Figures'!$I:$I,$C131,'2013Figures'!$B:$B,"CyToBroker",'2013Figures'!$G:$G,"P1",'2013Figures'!$E:$E,$B$1)</f>
        <v>0</v>
      </c>
      <c r="J131" s="8">
        <v>201201</v>
      </c>
      <c r="L131" s="42">
        <f>SUMIFS('2012Figures'!$J:$J,'2012Figures'!$C:$C,$A131,'2012Figures'!$H:$H,$B131,'2012Figures'!$I:$I,$C131,'2012Figures'!$E:$E,$B$1)</f>
        <v>0</v>
      </c>
      <c r="M131" s="52">
        <f>SUMIFS('2012Figures'!$J:$J,'2012Figures'!$C:$C,$A131,'2012Figures'!$H:$H,$B131,'2012Figures'!$I:$I,$C131,'2012Figures'!$B:$B,"BrokerToCy",'2012Figures'!$G:$G,"E1",'2012Figures'!$E:$E,$B$1)</f>
        <v>0</v>
      </c>
      <c r="N131" s="52">
        <f>SUMIFS('2012Figures'!$J:$J,'2012Figures'!$C:$C,$A131,'2012Figures'!$H:$H,$B131,'2012Figures'!$I:$I,$C131,'2012Figures'!$B:$B,"BrokerToCy",'2012Figures'!$G:$G,"P1",'2012Figures'!$E:$E,$B$1)</f>
        <v>0</v>
      </c>
      <c r="O131" s="52">
        <f>SUMIFS('2012Figures'!$J:$J,'2012Figures'!$C:$C,$A131,'2012Figures'!$H:$H,$B131,'2012Figures'!$I:$I,$C131,'2012Figures'!$B:$B,"CyToBroker",'2012Figures'!$G:$G,"E1",'2012Figures'!$E:$E,$B$1)</f>
        <v>0</v>
      </c>
      <c r="P131" s="52">
        <f>SUMIFS('2012Figures'!$J:$J,'2012Figures'!$C:$C,$A131,'2012Figures'!$H:$H,$B131,'2012Figures'!$I:$I,$C131,'2012Figures'!$B:$B,"CyToBroker",'2012Figures'!$G:$G,"P1",'2012Figures'!$E:$E,$B$1)</f>
        <v>0</v>
      </c>
      <c r="R131" s="46" t="str">
        <f t="shared" si="18"/>
        <v/>
      </c>
      <c r="S131" s="46" t="str">
        <f t="shared" si="18"/>
        <v/>
      </c>
      <c r="T131" s="46" t="str">
        <f t="shared" si="18"/>
        <v/>
      </c>
      <c r="U131" s="46" t="str">
        <f t="shared" si="18"/>
        <v/>
      </c>
      <c r="V131" s="46" t="str">
        <f t="shared" si="18"/>
        <v/>
      </c>
    </row>
    <row r="132" spans="1:22" x14ac:dyDescent="0.2">
      <c r="A132" s="1">
        <v>104</v>
      </c>
      <c r="B132" s="1" t="s">
        <v>98</v>
      </c>
      <c r="C132" s="8">
        <v>2</v>
      </c>
      <c r="D132" s="29">
        <f>SUMIFS('2013Figures'!$J:$J,'2013Figures'!$C:$C,$A132,'2013Figures'!$H:$H,$B132,'2013Figures'!$I:$I,$C132,'2013Figures'!$E:$E,$B$1)</f>
        <v>0</v>
      </c>
      <c r="E132" s="9">
        <f>SUMIFS('2013Figures'!$J:$J,'2013Figures'!$C:$C,$A132,'2013Figures'!$H:$H,$B132,'2013Figures'!$I:$I,$C132,'2013Figures'!$B:$B,"BrokerToCy",'2013Figures'!$G:$G,"E1",'2013Figures'!$E:$E,$B$1)</f>
        <v>0</v>
      </c>
      <c r="F132" s="9">
        <f>SUMIFS('2013Figures'!$J:$J,'2013Figures'!$C:$C,$A132,'2013Figures'!$H:$H,$B132,'2013Figures'!$I:$I,$C132,'2013Figures'!$B:$B,"BrokerToCy",'2013Figures'!$G:$G,"P1",'2013Figures'!$E:$E,$B$1)</f>
        <v>0</v>
      </c>
      <c r="G132" s="9">
        <f>SUMIFS('2013Figures'!$J:$J,'2013Figures'!$C:$C,$A132,'2013Figures'!$H:$H,$B132,'2013Figures'!$I:$I,$C132,'2013Figures'!$B:$B,"CyToBroker",'2013Figures'!$G:$G,"E1",'2013Figures'!$E:$E,$B$1)</f>
        <v>0</v>
      </c>
      <c r="H132" s="9">
        <f>SUMIFS('2013Figures'!$J:$J,'2013Figures'!$C:$C,$A132,'2013Figures'!$H:$H,$B132,'2013Figures'!$I:$I,$C132,'2013Figures'!$B:$B,"CyToBroker",'2013Figures'!$G:$G,"P1",'2013Figures'!$E:$E,$B$1)</f>
        <v>0</v>
      </c>
      <c r="J132" s="8">
        <v>201101</v>
      </c>
      <c r="L132" s="42">
        <f>SUMIFS('2012Figures'!$J:$J,'2012Figures'!$C:$C,$A132,'2012Figures'!$H:$H,$B132,'2012Figures'!$I:$I,$C132,'2012Figures'!$E:$E,$B$1)</f>
        <v>0</v>
      </c>
      <c r="M132" s="52">
        <f>SUMIFS('2012Figures'!$J:$J,'2012Figures'!$C:$C,$A132,'2012Figures'!$H:$H,$B132,'2012Figures'!$I:$I,$C132,'2012Figures'!$B:$B,"BrokerToCy",'2012Figures'!$G:$G,"E1",'2012Figures'!$E:$E,$B$1)</f>
        <v>0</v>
      </c>
      <c r="N132" s="52">
        <f>SUMIFS('2012Figures'!$J:$J,'2012Figures'!$C:$C,$A132,'2012Figures'!$H:$H,$B132,'2012Figures'!$I:$I,$C132,'2012Figures'!$B:$B,"BrokerToCy",'2012Figures'!$G:$G,"P1",'2012Figures'!$E:$E,$B$1)</f>
        <v>0</v>
      </c>
      <c r="O132" s="52">
        <f>SUMIFS('2012Figures'!$J:$J,'2012Figures'!$C:$C,$A132,'2012Figures'!$H:$H,$B132,'2012Figures'!$I:$I,$C132,'2012Figures'!$B:$B,"CyToBroker",'2012Figures'!$G:$G,"E1",'2012Figures'!$E:$E,$B$1)</f>
        <v>0</v>
      </c>
      <c r="P132" s="52">
        <f>SUMIFS('2012Figures'!$J:$J,'2012Figures'!$C:$C,$A132,'2012Figures'!$H:$H,$B132,'2012Figures'!$I:$I,$C132,'2012Figures'!$B:$B,"CyToBroker",'2012Figures'!$G:$G,"P1",'2012Figures'!$E:$E,$B$1)</f>
        <v>0</v>
      </c>
      <c r="R132" s="46" t="str">
        <f t="shared" si="18"/>
        <v/>
      </c>
      <c r="S132" s="46" t="str">
        <f t="shared" si="18"/>
        <v/>
      </c>
      <c r="T132" s="46" t="str">
        <f t="shared" si="18"/>
        <v/>
      </c>
      <c r="U132" s="46" t="str">
        <f t="shared" si="18"/>
        <v/>
      </c>
      <c r="V132" s="46" t="str">
        <f t="shared" si="18"/>
        <v/>
      </c>
    </row>
    <row r="133" spans="1:22" x14ac:dyDescent="0.2">
      <c r="A133" s="1">
        <v>104</v>
      </c>
      <c r="B133" s="1" t="s">
        <v>98</v>
      </c>
      <c r="C133" s="8">
        <v>1</v>
      </c>
      <c r="D133" s="29">
        <f>SUMIFS('2013Figures'!$J:$J,'2013Figures'!$C:$C,$A133,'2013Figures'!$H:$H,$B133,'2013Figures'!$I:$I,$C133,'2013Figures'!$E:$E,$B$1)</f>
        <v>0</v>
      </c>
      <c r="E133" s="9">
        <f>SUMIFS('2013Figures'!$J:$J,'2013Figures'!$C:$C,$A133,'2013Figures'!$H:$H,$B133,'2013Figures'!$I:$I,$C133,'2013Figures'!$B:$B,"BrokerToCy",'2013Figures'!$G:$G,"E1",'2013Figures'!$E:$E,$B$1)</f>
        <v>0</v>
      </c>
      <c r="F133" s="9">
        <f>SUMIFS('2013Figures'!$J:$J,'2013Figures'!$C:$C,$A133,'2013Figures'!$H:$H,$B133,'2013Figures'!$I:$I,$C133,'2013Figures'!$B:$B,"BrokerToCy",'2013Figures'!$G:$G,"P1",'2013Figures'!$E:$E,$B$1)</f>
        <v>0</v>
      </c>
      <c r="G133" s="9">
        <f>SUMIFS('2013Figures'!$J:$J,'2013Figures'!$C:$C,$A133,'2013Figures'!$H:$H,$B133,'2013Figures'!$I:$I,$C133,'2013Figures'!$B:$B,"CyToBroker",'2013Figures'!$G:$G,"E1",'2013Figures'!$E:$E,$B$1)</f>
        <v>0</v>
      </c>
      <c r="H133" s="9">
        <f>SUMIFS('2013Figures'!$J:$J,'2013Figures'!$C:$C,$A133,'2013Figures'!$H:$H,$B133,'2013Figures'!$I:$I,$C133,'2013Figures'!$B:$B,"CyToBroker",'2013Figures'!$G:$G,"P1",'2013Figures'!$E:$E,$B$1)</f>
        <v>0</v>
      </c>
      <c r="J133" s="8">
        <v>201001</v>
      </c>
      <c r="L133" s="42">
        <f>SUMIFS('2012Figures'!$J:$J,'2012Figures'!$C:$C,$A133,'2012Figures'!$H:$H,$B133,'2012Figures'!$I:$I,$C133,'2012Figures'!$E:$E,$B$1)</f>
        <v>0</v>
      </c>
      <c r="M133" s="52">
        <f>SUMIFS('2012Figures'!$J:$J,'2012Figures'!$C:$C,$A133,'2012Figures'!$H:$H,$B133,'2012Figures'!$I:$I,$C133,'2012Figures'!$B:$B,"BrokerToCy",'2012Figures'!$G:$G,"E1",'2012Figures'!$E:$E,$B$1)</f>
        <v>0</v>
      </c>
      <c r="N133" s="52">
        <f>SUMIFS('2012Figures'!$J:$J,'2012Figures'!$C:$C,$A133,'2012Figures'!$H:$H,$B133,'2012Figures'!$I:$I,$C133,'2012Figures'!$B:$B,"BrokerToCy",'2012Figures'!$G:$G,"P1",'2012Figures'!$E:$E,$B$1)</f>
        <v>0</v>
      </c>
      <c r="O133" s="52">
        <f>SUMIFS('2012Figures'!$J:$J,'2012Figures'!$C:$C,$A133,'2012Figures'!$H:$H,$B133,'2012Figures'!$I:$I,$C133,'2012Figures'!$B:$B,"CyToBroker",'2012Figures'!$G:$G,"E1",'2012Figures'!$E:$E,$B$1)</f>
        <v>0</v>
      </c>
      <c r="P133" s="52">
        <f>SUMIFS('2012Figures'!$J:$J,'2012Figures'!$C:$C,$A133,'2012Figures'!$H:$H,$B133,'2012Figures'!$I:$I,$C133,'2012Figures'!$B:$B,"CyToBroker",'2012Figures'!$G:$G,"P1",'2012Figures'!$E:$E,$B$1)</f>
        <v>0</v>
      </c>
      <c r="R133" s="46" t="str">
        <f t="shared" si="18"/>
        <v/>
      </c>
      <c r="S133" s="46" t="str">
        <f t="shared" si="18"/>
        <v/>
      </c>
      <c r="T133" s="46" t="str">
        <f t="shared" si="18"/>
        <v/>
      </c>
      <c r="U133" s="46" t="str">
        <f t="shared" si="18"/>
        <v/>
      </c>
      <c r="V133" s="46" t="str">
        <f t="shared" si="18"/>
        <v/>
      </c>
    </row>
    <row r="134" spans="1:22" x14ac:dyDescent="0.2">
      <c r="A134" s="1">
        <v>104</v>
      </c>
      <c r="B134" s="1" t="s">
        <v>98</v>
      </c>
      <c r="D134" s="29">
        <f>SUMIFS('2013Figures'!$J:$J,'2013Figures'!$C:$C,$A134,'2013Figures'!$H:$H,$B134,'2013Figures'!$I:$I,"",'2013Figures'!$E:$E,$B$1)</f>
        <v>0</v>
      </c>
      <c r="E134" s="9">
        <f>SUMIFS('2013Figures'!$J:$J,'2013Figures'!$C:$C,$A134,'2013Figures'!$H:$H,$B134,'2013Figures'!$I:$I,"",'2013Figures'!$B:$B,"BrokerToCy",'2013Figures'!$G:$G,"E1",'2013Figures'!$E:$E,$B$1)</f>
        <v>0</v>
      </c>
      <c r="F134" s="9">
        <f>SUMIFS('2013Figures'!$J:$J,'2013Figures'!$C:$C,$A134,'2013Figures'!$H:$H,$B134,'2013Figures'!$I:$I,"",'2013Figures'!$B:$B,"BrokerToCy",'2013Figures'!$G:$G,"P1",'2013Figures'!$E:$E,$B$1)</f>
        <v>0</v>
      </c>
      <c r="G134" s="9">
        <f>SUMIFS('2013Figures'!$J:$J,'2013Figures'!$C:$C,$A134,'2013Figures'!$H:$H,$B134,'2013Figures'!$I:$I,"",'2013Figures'!$B:$B,"CyToBroker",'2013Figures'!$G:$G,"E1",'2013Figures'!$E:$E,$B$1)</f>
        <v>0</v>
      </c>
      <c r="H134" s="9">
        <f>SUMIFS('2013Figures'!$J:$J,'2013Figures'!$C:$C,$A134,'2013Figures'!$H:$H,$B134,'2013Figures'!$I:$I,"",'2013Figures'!$B:$B,"CyToBroker",'2013Figures'!$G:$G,"P1",'2013Figures'!$E:$E,$B$1)</f>
        <v>0</v>
      </c>
      <c r="J134" s="8" t="s">
        <v>131</v>
      </c>
      <c r="L134" s="42">
        <f>SUMIFS('2012Figures'!$J:$J,'2012Figures'!$C:$C,$A134,'2012Figures'!$H:$H,$B134,'2012Figures'!$I:$I,"",'2012Figures'!$E:$E,$B$1)</f>
        <v>0</v>
      </c>
      <c r="M134" s="52">
        <f>SUMIFS('2012Figures'!$J:$J,'2012Figures'!$C:$C,$A134,'2012Figures'!$H:$H,$B134,'2012Figures'!$I:$I,"",'2012Figures'!$B:$B,"BrokerToCy",'2012Figures'!$G:$G,"E1",'2012Figures'!$E:$E,$B$1)</f>
        <v>0</v>
      </c>
      <c r="N134" s="52">
        <f>SUMIFS('2012Figures'!$J:$J,'2012Figures'!$C:$C,$A134,'2012Figures'!$H:$H,$B134,'2012Figures'!$I:$I,"",'2012Figures'!$B:$B,"BrokerToCy",'2012Figures'!$G:$G,"P1",'2012Figures'!$E:$E,$B$1)</f>
        <v>0</v>
      </c>
      <c r="O134" s="52">
        <f>SUMIFS('2012Figures'!$J:$J,'2012Figures'!$C:$C,$A134,'2012Figures'!$H:$H,$B134,'2012Figures'!$I:$I,"",'2012Figures'!$B:$B,"CyToBroker",'2012Figures'!$G:$G,"E1",'2012Figures'!$E:$E,$B$1)</f>
        <v>0</v>
      </c>
      <c r="P134" s="52">
        <f>SUMIFS('2012Figures'!$J:$J,'2012Figures'!$C:$C,$A134,'2012Figures'!$H:$H,$B134,'2012Figures'!$I:$I,"",'2012Figures'!$B:$B,"CyToBroker",'2012Figures'!$G:$G,"P1",'2012Figures'!$E:$E,$B$1)</f>
        <v>0</v>
      </c>
      <c r="R134" s="46" t="str">
        <f t="shared" si="18"/>
        <v/>
      </c>
      <c r="S134" s="46" t="str">
        <f t="shared" si="18"/>
        <v/>
      </c>
      <c r="T134" s="46" t="str">
        <f t="shared" si="18"/>
        <v/>
      </c>
      <c r="U134" s="46" t="str">
        <f t="shared" si="18"/>
        <v/>
      </c>
      <c r="V134" s="46" t="str">
        <f t="shared" si="18"/>
        <v/>
      </c>
    </row>
    <row r="135" spans="1:22" x14ac:dyDescent="0.2">
      <c r="A135" s="21"/>
      <c r="B135" s="21" t="s">
        <v>92</v>
      </c>
      <c r="C135" s="22"/>
      <c r="D135" s="23">
        <f>SUM(E135:H135)</f>
        <v>41</v>
      </c>
      <c r="E135" s="23">
        <f>SUM(E61:E134)</f>
        <v>0</v>
      </c>
      <c r="F135" s="23">
        <f t="shared" ref="F135:H135" si="19">SUM(F61:F134)</f>
        <v>0</v>
      </c>
      <c r="G135" s="23">
        <f t="shared" si="19"/>
        <v>41</v>
      </c>
      <c r="H135" s="23">
        <f t="shared" si="19"/>
        <v>0</v>
      </c>
      <c r="I135" s="21"/>
      <c r="J135" s="22"/>
      <c r="K135" s="21"/>
      <c r="L135" s="43">
        <f>SUM(M135:P135)</f>
        <v>48</v>
      </c>
      <c r="M135" s="43">
        <f>SUM(M61:M134)</f>
        <v>0</v>
      </c>
      <c r="N135" s="43">
        <f t="shared" ref="N135:P135" si="20">SUM(N61:N134)</f>
        <v>0</v>
      </c>
      <c r="O135" s="43">
        <f t="shared" si="20"/>
        <v>48</v>
      </c>
      <c r="P135" s="43">
        <f t="shared" si="20"/>
        <v>0</v>
      </c>
      <c r="Q135" s="21"/>
      <c r="R135" s="21"/>
      <c r="S135" s="21"/>
      <c r="T135" s="21"/>
      <c r="U135" s="21"/>
      <c r="V135" s="21"/>
    </row>
    <row r="136" spans="1:22" x14ac:dyDescent="0.2">
      <c r="A136" s="28">
        <v>105</v>
      </c>
      <c r="B136" s="28" t="s">
        <v>60</v>
      </c>
      <c r="C136" s="17" t="s">
        <v>88</v>
      </c>
      <c r="D136" s="18">
        <f>SUMIFS('2013Figures'!$J:$J,'2013Figures'!$C:$C,$A136,'2013Figures'!$E:$E,$B$1)</f>
        <v>0</v>
      </c>
      <c r="E136" s="18">
        <f>SUMIFS('2013Figures'!$J:$J,'2013Figures'!$C:$C,$A136,'2013Figures'!$B:$B,"BrokerToCy",'2013Figures'!$G:$G,"E1",'2013Figures'!$E:$E,$B$1)</f>
        <v>0</v>
      </c>
      <c r="F136" s="18">
        <f>SUMIFS('2013Figures'!$J:$J,'2013Figures'!$C:$C,$A136,'2013Figures'!$B:$B,"BrokerToCy",'2013Figures'!$G:$G,"P1",'2013Figures'!$E:$E,$B$1)</f>
        <v>0</v>
      </c>
      <c r="G136" s="18">
        <f>SUMIFS('2013Figures'!$J:$J,'2013Figures'!$C:$C,$A136,'2013Figures'!$B:$B,"CyToBroker",'2013Figures'!$G:$G,"E1",'2013Figures'!$E:$E,$B$1)</f>
        <v>0</v>
      </c>
      <c r="H136" s="18">
        <f>SUMIFS('2013Figures'!$J:$J,'2013Figures'!$C:$C,$A136,'2013Figures'!$B:$B,"CyToBroker",'2013Figures'!$G:$G,"P1",'2013Figures'!$E:$E,$B$1)</f>
        <v>0</v>
      </c>
      <c r="I136" s="28"/>
      <c r="J136" s="17"/>
      <c r="K136" s="28"/>
      <c r="L136" s="50">
        <f>SUMIFS('2012Figures'!$J:$J,'2012Figures'!$C:$C,$A136,'2012Figures'!$E:$E,$B$1)</f>
        <v>0</v>
      </c>
      <c r="M136" s="50">
        <f>SUMIFS('2012Figures'!$J:$J,'2012Figures'!$C:$C,$A136,'2012Figures'!$B:$B,"BrokerToCy",'2012Figures'!$G:$G,"E1",'2012Figures'!$E:$E,$B$1)</f>
        <v>0</v>
      </c>
      <c r="N136" s="50">
        <f>SUMIFS('2012Figures'!$J:$J,'2012Figures'!$C:$C,$A136,'2012Figures'!$B:$B,"BrokerToCy",'2012Figures'!$G:$G,"P1",'2012Figures'!$E:$E,$B$1)</f>
        <v>0</v>
      </c>
      <c r="O136" s="50">
        <f>SUMIFS('2012Figures'!$J:$J,'2012Figures'!$C:$C,$A136,'2012Figures'!$B:$B,"CyToBroker",'2012Figures'!$G:$G,"E1",'2012Figures'!$E:$E,$B$1)</f>
        <v>0</v>
      </c>
      <c r="P136" s="50">
        <f>SUMIFS('2012Figures'!$J:$J,'2012Figures'!$C:$C,$A136,'2012Figures'!$B:$B,"CyToBroker",'2012Figures'!$G:$G,"P1",'2012Figures'!$E:$E,$B$1)</f>
        <v>0</v>
      </c>
      <c r="Q136" s="28"/>
      <c r="R136" s="46" t="str">
        <f t="shared" si="18"/>
        <v/>
      </c>
      <c r="S136" s="46" t="str">
        <f t="shared" si="18"/>
        <v/>
      </c>
      <c r="T136" s="46" t="str">
        <f t="shared" si="18"/>
        <v/>
      </c>
      <c r="U136" s="46" t="str">
        <f t="shared" si="18"/>
        <v/>
      </c>
      <c r="V136" s="46" t="str">
        <f t="shared" si="18"/>
        <v/>
      </c>
    </row>
    <row r="137" spans="1:22" x14ac:dyDescent="0.2">
      <c r="A137" s="1">
        <v>105</v>
      </c>
      <c r="B137" s="1" t="s">
        <v>60</v>
      </c>
      <c r="C137" s="8">
        <v>4</v>
      </c>
      <c r="D137" s="29">
        <f>SUMIFS('2013Figures'!$J:$J,'2013Figures'!$C:$C,$A137,'2013Figures'!$H:$H,$B137,'2013Figures'!$I:$I,$C137,'2013Figures'!$E:$E,$B$1)</f>
        <v>0</v>
      </c>
      <c r="E137" s="9">
        <f>SUMIFS('2013Figures'!$J:$J,'2013Figures'!$C:$C,$A137,'2013Figures'!$H:$H,$B137,'2013Figures'!$I:$I,$C137,'2013Figures'!$B:$B,"BrokerToCy",'2013Figures'!$G:$G,"E1",'2013Figures'!$E:$E,$B$1)</f>
        <v>0</v>
      </c>
      <c r="F137" s="9">
        <f>SUMIFS('2013Figures'!$J:$J,'2013Figures'!$C:$C,$A137,'2013Figures'!$H:$H,$B137,'2013Figures'!$I:$I,$C137,'2013Figures'!$B:$B,"BrokerToCy",'2013Figures'!$G:$G,"P1",'2013Figures'!$E:$E,$B$1)</f>
        <v>0</v>
      </c>
      <c r="G137" s="9">
        <f>SUMIFS('2013Figures'!$J:$J,'2013Figures'!$C:$C,$A137,'2013Figures'!$H:$H,$B137,'2013Figures'!$I:$I,$C137,'2013Figures'!$B:$B,"CyToBroker",'2013Figures'!$G:$G,"E1",'2013Figures'!$E:$E,$B$1)</f>
        <v>0</v>
      </c>
      <c r="H137" s="9">
        <f>SUMIFS('2013Figures'!$J:$J,'2013Figures'!$C:$C,$A137,'2013Figures'!$H:$H,$B137,'2013Figures'!$I:$I,$C137,'2013Figures'!$B:$B,"CyToBroker",'2013Figures'!$G:$G,"P1",'2013Figures'!$E:$E,$B$1)</f>
        <v>0</v>
      </c>
      <c r="J137" s="8" t="s">
        <v>146</v>
      </c>
      <c r="L137" s="42">
        <f>SUMIFS('2012Figures'!$J:$J,'2012Figures'!$C:$C,$A137,'2012Figures'!$H:$H,$B137,'2012Figures'!$I:$I,$C137,'2012Figures'!$E:$E,$B$1)</f>
        <v>0</v>
      </c>
      <c r="M137" s="52">
        <f>SUMIFS('2012Figures'!$J:$J,'2012Figures'!$C:$C,$A137,'2012Figures'!$H:$H,$B137,'2012Figures'!$I:$I,$C137,'2012Figures'!$B:$B,"BrokerToCy",'2012Figures'!$G:$G,"E1",'2012Figures'!$E:$E,$B$1)</f>
        <v>0</v>
      </c>
      <c r="N137" s="52">
        <f>SUMIFS('2012Figures'!$J:$J,'2012Figures'!$C:$C,$A137,'2012Figures'!$H:$H,$B137,'2012Figures'!$I:$I,$C137,'2012Figures'!$B:$B,"BrokerToCy",'2012Figures'!$G:$G,"P1",'2012Figures'!$E:$E,$B$1)</f>
        <v>0</v>
      </c>
      <c r="O137" s="52">
        <f>SUMIFS('2012Figures'!$J:$J,'2012Figures'!$C:$C,$A137,'2012Figures'!$H:$H,$B137,'2012Figures'!$I:$I,$C137,'2012Figures'!$B:$B,"CyToBroker",'2012Figures'!$G:$G,"E1",'2012Figures'!$E:$E,$B$1)</f>
        <v>0</v>
      </c>
      <c r="P137" s="52">
        <f>SUMIFS('2012Figures'!$J:$J,'2012Figures'!$C:$C,$A137,'2012Figures'!$H:$H,$B137,'2012Figures'!$I:$I,$C137,'2012Figures'!$B:$B,"CyToBroker",'2012Figures'!$G:$G,"P1",'2012Figures'!$E:$E,$B$1)</f>
        <v>0</v>
      </c>
      <c r="R137" s="46" t="str">
        <f t="shared" si="18"/>
        <v/>
      </c>
      <c r="S137" s="46" t="str">
        <f t="shared" si="18"/>
        <v/>
      </c>
      <c r="T137" s="46" t="str">
        <f t="shared" si="18"/>
        <v/>
      </c>
      <c r="U137" s="46" t="str">
        <f t="shared" si="18"/>
        <v/>
      </c>
      <c r="V137" s="46" t="str">
        <f t="shared" si="18"/>
        <v/>
      </c>
    </row>
    <row r="138" spans="1:22" x14ac:dyDescent="0.2">
      <c r="A138" s="1">
        <v>105</v>
      </c>
      <c r="B138" s="1" t="s">
        <v>60</v>
      </c>
      <c r="C138" s="8">
        <v>2</v>
      </c>
      <c r="D138" s="29">
        <f>SUMIFS('2013Figures'!$J:$J,'2013Figures'!$C:$C,$A138,'2013Figures'!$H:$H,$B138,'2013Figures'!$I:$I,$C138,'2013Figures'!$E:$E,$B$1)</f>
        <v>0</v>
      </c>
      <c r="E138" s="9">
        <f>SUMIFS('2013Figures'!$J:$J,'2013Figures'!$C:$C,$A138,'2013Figures'!$H:$H,$B138,'2013Figures'!$I:$I,$C138,'2013Figures'!$B:$B,"BrokerToCy",'2013Figures'!$G:$G,"E1",'2013Figures'!$E:$E,$B$1)</f>
        <v>0</v>
      </c>
      <c r="F138" s="9">
        <f>SUMIFS('2013Figures'!$J:$J,'2013Figures'!$C:$C,$A138,'2013Figures'!$H:$H,$B138,'2013Figures'!$I:$I,$C138,'2013Figures'!$B:$B,"BrokerToCy",'2013Figures'!$G:$G,"P1",'2013Figures'!$E:$E,$B$1)</f>
        <v>0</v>
      </c>
      <c r="G138" s="9">
        <f>SUMIFS('2013Figures'!$J:$J,'2013Figures'!$C:$C,$A138,'2013Figures'!$H:$H,$B138,'2013Figures'!$I:$I,$C138,'2013Figures'!$B:$B,"CyToBroker",'2013Figures'!$G:$G,"E1",'2013Figures'!$E:$E,$B$1)</f>
        <v>0</v>
      </c>
      <c r="H138" s="9">
        <f>SUMIFS('2013Figures'!$J:$J,'2013Figures'!$C:$C,$A138,'2013Figures'!$H:$H,$B138,'2013Figures'!$I:$I,$C138,'2013Figures'!$B:$B,"CyToBroker",'2013Figures'!$G:$G,"P1",'2013Figures'!$E:$E,$B$1)</f>
        <v>0</v>
      </c>
      <c r="J138" s="8">
        <v>201001</v>
      </c>
      <c r="L138" s="42">
        <f>SUMIFS('2012Figures'!$J:$J,'2012Figures'!$C:$C,$A138,'2012Figures'!$H:$H,$B138,'2012Figures'!$I:$I,$C138,'2012Figures'!$E:$E,$B$1)</f>
        <v>0</v>
      </c>
      <c r="M138" s="52">
        <f>SUMIFS('2012Figures'!$J:$J,'2012Figures'!$C:$C,$A138,'2012Figures'!$H:$H,$B138,'2012Figures'!$I:$I,$C138,'2012Figures'!$B:$B,"BrokerToCy",'2012Figures'!$G:$G,"E1",'2012Figures'!$E:$E,$B$1)</f>
        <v>0</v>
      </c>
      <c r="N138" s="52">
        <f>SUMIFS('2012Figures'!$J:$J,'2012Figures'!$C:$C,$A138,'2012Figures'!$H:$H,$B138,'2012Figures'!$I:$I,$C138,'2012Figures'!$B:$B,"BrokerToCy",'2012Figures'!$G:$G,"P1",'2012Figures'!$E:$E,$B$1)</f>
        <v>0</v>
      </c>
      <c r="O138" s="52">
        <f>SUMIFS('2012Figures'!$J:$J,'2012Figures'!$C:$C,$A138,'2012Figures'!$H:$H,$B138,'2012Figures'!$I:$I,$C138,'2012Figures'!$B:$B,"CyToBroker",'2012Figures'!$G:$G,"E1",'2012Figures'!$E:$E,$B$1)</f>
        <v>0</v>
      </c>
      <c r="P138" s="52">
        <f>SUMIFS('2012Figures'!$J:$J,'2012Figures'!$C:$C,$A138,'2012Figures'!$H:$H,$B138,'2012Figures'!$I:$I,$C138,'2012Figures'!$B:$B,"CyToBroker",'2012Figures'!$G:$G,"P1",'2012Figures'!$E:$E,$B$1)</f>
        <v>0</v>
      </c>
      <c r="R138" s="46" t="str">
        <f t="shared" si="18"/>
        <v/>
      </c>
      <c r="S138" s="46" t="str">
        <f t="shared" si="18"/>
        <v/>
      </c>
      <c r="T138" s="46" t="str">
        <f t="shared" si="18"/>
        <v/>
      </c>
      <c r="U138" s="46" t="str">
        <f t="shared" si="18"/>
        <v/>
      </c>
      <c r="V138" s="46" t="str">
        <f t="shared" si="18"/>
        <v/>
      </c>
    </row>
    <row r="139" spans="1:22" x14ac:dyDescent="0.2">
      <c r="A139" s="1">
        <v>105</v>
      </c>
      <c r="B139" s="1" t="s">
        <v>60</v>
      </c>
      <c r="C139" s="8">
        <v>1</v>
      </c>
      <c r="D139" s="29">
        <f>SUMIFS('2013Figures'!$J:$J,'2013Figures'!$C:$C,$A139,'2013Figures'!$H:$H,$B139,'2013Figures'!$I:$I,$C139,'2013Figures'!$E:$E,$B$1)</f>
        <v>0</v>
      </c>
      <c r="E139" s="9">
        <f>SUMIFS('2013Figures'!$J:$J,'2013Figures'!$C:$C,$A139,'2013Figures'!$H:$H,$B139,'2013Figures'!$I:$I,$C139,'2013Figures'!$B:$B,"BrokerToCy",'2013Figures'!$G:$G,"E1",'2013Figures'!$E:$E,$B$1)</f>
        <v>0</v>
      </c>
      <c r="F139" s="9">
        <f>SUMIFS('2013Figures'!$J:$J,'2013Figures'!$C:$C,$A139,'2013Figures'!$H:$H,$B139,'2013Figures'!$I:$I,$C139,'2013Figures'!$B:$B,"BrokerToCy",'2013Figures'!$G:$G,"P1",'2013Figures'!$E:$E,$B$1)</f>
        <v>0</v>
      </c>
      <c r="G139" s="9">
        <f>SUMIFS('2013Figures'!$J:$J,'2013Figures'!$C:$C,$A139,'2013Figures'!$H:$H,$B139,'2013Figures'!$I:$I,$C139,'2013Figures'!$B:$B,"CyToBroker",'2013Figures'!$G:$G,"E1",'2013Figures'!$E:$E,$B$1)</f>
        <v>0</v>
      </c>
      <c r="H139" s="9">
        <f>SUMIFS('2013Figures'!$J:$J,'2013Figures'!$C:$C,$A139,'2013Figures'!$H:$H,$B139,'2013Figures'!$I:$I,$C139,'2013Figures'!$B:$B,"CyToBroker",'2013Figures'!$G:$G,"P1",'2013Figures'!$E:$E,$B$1)</f>
        <v>0</v>
      </c>
      <c r="J139" s="8">
        <v>200901</v>
      </c>
      <c r="L139" s="42">
        <f>SUMIFS('2012Figures'!$J:$J,'2012Figures'!$C:$C,$A139,'2012Figures'!$H:$H,$B139,'2012Figures'!$I:$I,$C139,'2012Figures'!$E:$E,$B$1)</f>
        <v>0</v>
      </c>
      <c r="M139" s="52">
        <f>SUMIFS('2012Figures'!$J:$J,'2012Figures'!$C:$C,$A139,'2012Figures'!$H:$H,$B139,'2012Figures'!$I:$I,$C139,'2012Figures'!$B:$B,"BrokerToCy",'2012Figures'!$G:$G,"E1",'2012Figures'!$E:$E,$B$1)</f>
        <v>0</v>
      </c>
      <c r="N139" s="52">
        <f>SUMIFS('2012Figures'!$J:$J,'2012Figures'!$C:$C,$A139,'2012Figures'!$H:$H,$B139,'2012Figures'!$I:$I,$C139,'2012Figures'!$B:$B,"BrokerToCy",'2012Figures'!$G:$G,"P1",'2012Figures'!$E:$E,$B$1)</f>
        <v>0</v>
      </c>
      <c r="O139" s="52">
        <f>SUMIFS('2012Figures'!$J:$J,'2012Figures'!$C:$C,$A139,'2012Figures'!$H:$H,$B139,'2012Figures'!$I:$I,$C139,'2012Figures'!$B:$B,"CyToBroker",'2012Figures'!$G:$G,"E1",'2012Figures'!$E:$E,$B$1)</f>
        <v>0</v>
      </c>
      <c r="P139" s="52">
        <f>SUMIFS('2012Figures'!$J:$J,'2012Figures'!$C:$C,$A139,'2012Figures'!$H:$H,$B139,'2012Figures'!$I:$I,$C139,'2012Figures'!$B:$B,"CyToBroker",'2012Figures'!$G:$G,"P1",'2012Figures'!$E:$E,$B$1)</f>
        <v>0</v>
      </c>
      <c r="R139" s="46" t="str">
        <f t="shared" si="18"/>
        <v/>
      </c>
      <c r="S139" s="46" t="str">
        <f t="shared" si="18"/>
        <v/>
      </c>
      <c r="T139" s="46" t="str">
        <f t="shared" si="18"/>
        <v/>
      </c>
      <c r="U139" s="46" t="str">
        <f t="shared" si="18"/>
        <v/>
      </c>
      <c r="V139" s="46" t="str">
        <f t="shared" si="18"/>
        <v/>
      </c>
    </row>
    <row r="140" spans="1:22" x14ac:dyDescent="0.2">
      <c r="A140" s="1">
        <v>105</v>
      </c>
      <c r="B140" s="1" t="s">
        <v>60</v>
      </c>
      <c r="D140" s="29">
        <f>SUMIFS('2013Figures'!$J:$J,'2013Figures'!$C:$C,$A140,'2013Figures'!$I:$I,"",'2013Figures'!$E:$E,$B$1)</f>
        <v>0</v>
      </c>
      <c r="E140" s="9">
        <f>SUMIFS('2013Figures'!$J:$J,'2013Figures'!$C:$C,$A140,'2013Figures'!$I:$I,"",'2013Figures'!$B:$B,"BrokerToCy",'2013Figures'!$G:$G,"E1",'2013Figures'!$E:$E,$B$1)</f>
        <v>0</v>
      </c>
      <c r="F140" s="9">
        <f>SUMIFS('2013Figures'!$J:$J,'2013Figures'!$C:$C,$A140,'2013Figures'!$I:$I,"",'2013Figures'!$B:$B,"BrokerToCy",'2013Figures'!$G:$G,"P1",'2013Figures'!$E:$E,$B$1)</f>
        <v>0</v>
      </c>
      <c r="G140" s="9">
        <f>SUMIFS('2013Figures'!$J:$J,'2013Figures'!$C:$C,$A140,'2013Figures'!$I:$I,"",'2013Figures'!$B:$B,"CyToBroker",'2013Figures'!$G:$G,"E1",'2013Figures'!$E:$E,$B$1)</f>
        <v>0</v>
      </c>
      <c r="H140" s="9">
        <f>SUMIFS('2013Figures'!$J:$J,'2013Figures'!$C:$C,$A140,'2013Figures'!$I:$I,"",'2013Figures'!$B:$B,"CyToBroker",'2013Figures'!$G:$G,"P1",'2013Figures'!$E:$E,$B$1)</f>
        <v>0</v>
      </c>
      <c r="J140" s="8" t="s">
        <v>131</v>
      </c>
      <c r="L140" s="42">
        <f>SUMIFS('2012Figures'!$J:$J,'2012Figures'!$C:$C,$A140,'2012Figures'!$I:$I,"",'2012Figures'!$E:$E,$B$1)</f>
        <v>0</v>
      </c>
      <c r="M140" s="52">
        <f>SUMIFS('2012Figures'!$J:$J,'2012Figures'!$C:$C,$A140,'2012Figures'!$I:$I,"",'2012Figures'!$B:$B,"BrokerToCy",'2012Figures'!$G:$G,"E1",'2012Figures'!$E:$E,$B$1)</f>
        <v>0</v>
      </c>
      <c r="N140" s="52">
        <f>SUMIFS('2012Figures'!$J:$J,'2012Figures'!$C:$C,$A140,'2012Figures'!$I:$I,"",'2012Figures'!$B:$B,"BrokerToCy",'2012Figures'!$G:$G,"P1",'2012Figures'!$E:$E,$B$1)</f>
        <v>0</v>
      </c>
      <c r="O140" s="52">
        <f>SUMIFS('2012Figures'!$J:$J,'2012Figures'!$C:$C,$A140,'2012Figures'!$I:$I,"",'2012Figures'!$B:$B,"CyToBroker",'2012Figures'!$G:$G,"E1",'2012Figures'!$E:$E,$B$1)</f>
        <v>0</v>
      </c>
      <c r="P140" s="52">
        <f>SUMIFS('2012Figures'!$J:$J,'2012Figures'!$C:$C,$A140,'2012Figures'!$I:$I,"",'2012Figures'!$B:$B,"CyToBroker",'2012Figures'!$G:$G,"P1",'2012Figures'!$E:$E,$B$1)</f>
        <v>0</v>
      </c>
      <c r="R140" s="46" t="str">
        <f t="shared" si="18"/>
        <v/>
      </c>
      <c r="S140" s="46" t="str">
        <f t="shared" si="18"/>
        <v/>
      </c>
      <c r="T140" s="46" t="str">
        <f t="shared" si="18"/>
        <v/>
      </c>
      <c r="U140" s="46" t="str">
        <f t="shared" si="18"/>
        <v/>
      </c>
      <c r="V140" s="46" t="str">
        <f t="shared" si="18"/>
        <v/>
      </c>
    </row>
    <row r="141" spans="1:22" x14ac:dyDescent="0.2">
      <c r="A141" s="21"/>
      <c r="B141" s="21" t="s">
        <v>92</v>
      </c>
      <c r="C141" s="22"/>
      <c r="D141" s="23">
        <f>SUM(E141:H141)</f>
        <v>0</v>
      </c>
      <c r="E141" s="23">
        <f>SUM(E137:E140)</f>
        <v>0</v>
      </c>
      <c r="F141" s="23">
        <f>SUM(F137:F140)</f>
        <v>0</v>
      </c>
      <c r="G141" s="23">
        <f>SUM(G137:G140)</f>
        <v>0</v>
      </c>
      <c r="H141" s="23">
        <f>SUM(H137:H140)</f>
        <v>0</v>
      </c>
      <c r="I141" s="21"/>
      <c r="J141" s="22"/>
      <c r="K141" s="21"/>
      <c r="L141" s="43">
        <f>SUM(M141:P141)</f>
        <v>0</v>
      </c>
      <c r="M141" s="43">
        <f>SUM(M137:M140)</f>
        <v>0</v>
      </c>
      <c r="N141" s="43">
        <f>SUM(N137:N140)</f>
        <v>0</v>
      </c>
      <c r="O141" s="43">
        <f>SUM(O137:O140)</f>
        <v>0</v>
      </c>
      <c r="P141" s="43">
        <f>SUM(P137:P140)</f>
        <v>0</v>
      </c>
      <c r="Q141" s="21"/>
      <c r="R141" s="21"/>
      <c r="S141" s="21"/>
      <c r="T141" s="21"/>
      <c r="U141" s="21"/>
      <c r="V141" s="21"/>
    </row>
    <row r="142" spans="1:22" x14ac:dyDescent="0.2">
      <c r="A142" s="28">
        <v>108</v>
      </c>
      <c r="B142" s="28" t="s">
        <v>166</v>
      </c>
      <c r="C142" s="17" t="s">
        <v>88</v>
      </c>
      <c r="D142" s="18">
        <f>SUMIFS('2013Figures'!$J:$J,'2013Figures'!$C:$C,$A142,'2013Figures'!$E:$E,$B$1)</f>
        <v>0</v>
      </c>
      <c r="E142" s="18">
        <f>SUMIFS('2013Figures'!$J:$J,'2013Figures'!$C:$C,$A142,'2013Figures'!$B:$B,"BrokerToCy",'2013Figures'!$G:$G,"E1",'2013Figures'!$E:$E,$B$1)</f>
        <v>0</v>
      </c>
      <c r="F142" s="18">
        <f>SUMIFS('2013Figures'!$J:$J,'2013Figures'!$C:$C,$A142,'2013Figures'!$B:$B,"BrokerToCy",'2013Figures'!$G:$G,"P1",'2013Figures'!$E:$E,$B$1)</f>
        <v>0</v>
      </c>
      <c r="G142" s="18">
        <f>SUMIFS('2013Figures'!$J:$J,'2013Figures'!$C:$C,$A142,'2013Figures'!$B:$B,"CyToBroker",'2013Figures'!$G:$G,"E1",'2013Figures'!$E:$E,$B$1)</f>
        <v>0</v>
      </c>
      <c r="H142" s="18">
        <f>SUMIFS('2013Figures'!$J:$J,'2013Figures'!$C:$C,$A142,'2013Figures'!$B:$B,"CyToBroker",'2013Figures'!$G:$G,"P1",'2013Figures'!$E:$E,$B$1)</f>
        <v>0</v>
      </c>
      <c r="I142" s="28"/>
      <c r="J142" s="17"/>
      <c r="K142" s="28"/>
      <c r="L142" s="50">
        <f>SUMIFS('2012Figures'!$J:$J,'2012Figures'!$C:$C,$A142,'2012Figures'!$E:$E,$B$1)</f>
        <v>0</v>
      </c>
      <c r="M142" s="50">
        <f>SUMIFS('2012Figures'!$J:$J,'2012Figures'!$C:$C,$A142,'2012Figures'!$B:$B,"BrokerToCy",'2012Figures'!$G:$G,"E1",'2012Figures'!$E:$E,$B$1)</f>
        <v>0</v>
      </c>
      <c r="N142" s="50">
        <f>SUMIFS('2012Figures'!$J:$J,'2012Figures'!$C:$C,$A142,'2012Figures'!$B:$B,"BrokerToCy",'2012Figures'!$G:$G,"P1",'2012Figures'!$E:$E,$B$1)</f>
        <v>0</v>
      </c>
      <c r="O142" s="50">
        <f>SUMIFS('2012Figures'!$J:$J,'2012Figures'!$C:$C,$A142,'2012Figures'!$B:$B,"CyToBroker",'2012Figures'!$G:$G,"E1",'2012Figures'!$E:$E,$B$1)</f>
        <v>0</v>
      </c>
      <c r="P142" s="50">
        <f>SUMIFS('2012Figures'!$J:$J,'2012Figures'!$C:$C,$A142,'2012Figures'!$B:$B,"CyToBroker",'2012Figures'!$G:$G,"P1",'2012Figures'!$E:$E,$B$1)</f>
        <v>0</v>
      </c>
      <c r="Q142" s="28"/>
      <c r="R142" s="46" t="str">
        <f t="shared" si="18"/>
        <v/>
      </c>
      <c r="S142" s="46" t="str">
        <f t="shared" si="18"/>
        <v/>
      </c>
      <c r="T142" s="46" t="str">
        <f t="shared" si="18"/>
        <v/>
      </c>
      <c r="U142" s="46" t="str">
        <f t="shared" si="18"/>
        <v/>
      </c>
      <c r="V142" s="46" t="str">
        <f t="shared" si="18"/>
        <v/>
      </c>
    </row>
    <row r="143" spans="1:22" x14ac:dyDescent="0.2">
      <c r="A143" s="1">
        <v>108</v>
      </c>
      <c r="B143" s="1" t="s">
        <v>166</v>
      </c>
      <c r="C143" s="8">
        <v>1</v>
      </c>
      <c r="D143" s="29">
        <f>SUMIFS('2013Figures'!$J:$J,'2013Figures'!$C:$C,$A143,'2013Figures'!$H:$H,$B143,'2013Figures'!$I:$I,$C143,'2013Figures'!$E:$E,$B$1)</f>
        <v>0</v>
      </c>
      <c r="E143" s="9">
        <f>SUMIFS('2013Figures'!$J:$J,'2013Figures'!$C:$C,$A143,'2013Figures'!$H:$H,$B143,'2013Figures'!$I:$I,$C143,'2013Figures'!$B:$B,"BrokerToCy",'2013Figures'!$G:$G,"E1",'2013Figures'!$E:$E,$B$1)</f>
        <v>0</v>
      </c>
      <c r="F143" s="9">
        <f>SUMIFS('2013Figures'!$J:$J,'2013Figures'!$C:$C,$A143,'2013Figures'!$H:$H,$B143,'2013Figures'!$I:$I,$C143,'2013Figures'!$B:$B,"BrokerToCy",'2013Figures'!$G:$G,"P1",'2013Figures'!$E:$E,$B$1)</f>
        <v>0</v>
      </c>
      <c r="G143" s="9">
        <f>SUMIFS('2013Figures'!$J:$J,'2013Figures'!$C:$C,$A143,'2013Figures'!$H:$H,$B143,'2013Figures'!$I:$I,$C143,'2013Figures'!$B:$B,"CyToBroker",'2013Figures'!$G:$G,"E1",'2013Figures'!$E:$E,$B$1)</f>
        <v>0</v>
      </c>
      <c r="H143" s="9">
        <f>SUMIFS('2013Figures'!$J:$J,'2013Figures'!$C:$C,$A143,'2013Figures'!$H:$H,$B143,'2013Figures'!$I:$I,$C143,'2013Figures'!$B:$B,"CyToBroker",'2013Figures'!$G:$G,"P1",'2013Figures'!$E:$E,$B$1)</f>
        <v>0</v>
      </c>
      <c r="J143" s="8">
        <v>201501</v>
      </c>
      <c r="L143" s="42">
        <f>SUMIFS('2012Figures'!$J:$J,'2012Figures'!$C:$C,$A143,'2012Figures'!$H:$H,$B143,'2012Figures'!$I:$I,$C143,'2012Figures'!$E:$E,$B$1)</f>
        <v>0</v>
      </c>
      <c r="M143" s="52">
        <f>SUMIFS('2012Figures'!$J:$J,'2012Figures'!$C:$C,$A143,'2012Figures'!$H:$H,$B143,'2012Figures'!$I:$I,$C143,'2012Figures'!$B:$B,"BrokerToCy",'2012Figures'!$G:$G,"E1",'2012Figures'!$E:$E,$B$1)</f>
        <v>0</v>
      </c>
      <c r="N143" s="52">
        <f>SUMIFS('2012Figures'!$J:$J,'2012Figures'!$C:$C,$A143,'2012Figures'!$H:$H,$B143,'2012Figures'!$I:$I,$C143,'2012Figures'!$B:$B,"BrokerToCy",'2012Figures'!$G:$G,"P1",'2012Figures'!$E:$E,$B$1)</f>
        <v>0</v>
      </c>
      <c r="O143" s="52">
        <f>SUMIFS('2012Figures'!$J:$J,'2012Figures'!$C:$C,$A143,'2012Figures'!$H:$H,$B143,'2012Figures'!$I:$I,$C143,'2012Figures'!$B:$B,"CyToBroker",'2012Figures'!$G:$G,"E1",'2012Figures'!$E:$E,$B$1)</f>
        <v>0</v>
      </c>
      <c r="P143" s="52">
        <f>SUMIFS('2012Figures'!$J:$J,'2012Figures'!$C:$C,$A143,'2012Figures'!$H:$H,$B143,'2012Figures'!$I:$I,$C143,'2012Figures'!$B:$B,"CyToBroker",'2012Figures'!$G:$G,"P1",'2012Figures'!$E:$E,$B$1)</f>
        <v>0</v>
      </c>
      <c r="R143" s="46" t="str">
        <f t="shared" si="18"/>
        <v/>
      </c>
      <c r="S143" s="46" t="str">
        <f t="shared" si="18"/>
        <v/>
      </c>
      <c r="T143" s="46" t="str">
        <f t="shared" si="18"/>
        <v/>
      </c>
      <c r="U143" s="46" t="str">
        <f t="shared" si="18"/>
        <v/>
      </c>
      <c r="V143" s="46" t="str">
        <f t="shared" si="18"/>
        <v/>
      </c>
    </row>
    <row r="144" spans="1:22" x14ac:dyDescent="0.2">
      <c r="A144" s="1">
        <v>108</v>
      </c>
      <c r="B144" s="1" t="s">
        <v>166</v>
      </c>
      <c r="D144" s="29">
        <f>SUMIFS('2013Figures'!$J:$J,'2013Figures'!$C:$C,$A144,'2013Figures'!$I:$I,"",'2013Figures'!$E:$E,$B$1)</f>
        <v>0</v>
      </c>
      <c r="E144" s="9">
        <f>SUMIFS('2013Figures'!$J:$J,'2013Figures'!$C:$C,$A144,'2013Figures'!$I:$I,"",'2013Figures'!$B:$B,"BrokerToCy",'2013Figures'!$G:$G,"E1",'2013Figures'!$E:$E,$B$1)</f>
        <v>0</v>
      </c>
      <c r="F144" s="9">
        <f>SUMIFS('2013Figures'!$J:$J,'2013Figures'!$C:$C,$A144,'2013Figures'!$I:$I,"",'2013Figures'!$B:$B,"BrokerToCy",'2013Figures'!$G:$G,"P1",'2013Figures'!$E:$E,$B$1)</f>
        <v>0</v>
      </c>
      <c r="G144" s="9">
        <f>SUMIFS('2013Figures'!$J:$J,'2013Figures'!$C:$C,$A144,'2013Figures'!$I:$I,"",'2013Figures'!$B:$B,"CyToBroker",'2013Figures'!$G:$G,"E1",'2013Figures'!$E:$E,$B$1)</f>
        <v>0</v>
      </c>
      <c r="H144" s="9">
        <f>SUMIFS('2013Figures'!$J:$J,'2013Figures'!$C:$C,$A144,'2013Figures'!$I:$I,"",'2013Figures'!$B:$B,"CyToBroker",'2013Figures'!$G:$G,"P1",'2013Figures'!$E:$E,$B$1)</f>
        <v>0</v>
      </c>
      <c r="J144" s="8" t="s">
        <v>131</v>
      </c>
      <c r="L144" s="42">
        <f>SUMIFS('2012Figures'!$J:$J,'2012Figures'!$C:$C,$A144,'2012Figures'!$I:$I,"",'2012Figures'!$E:$E,$B$1)</f>
        <v>0</v>
      </c>
      <c r="M144" s="52">
        <f>SUMIFS('2012Figures'!$J:$J,'2012Figures'!$C:$C,$A144,'2012Figures'!$I:$I,"",'2012Figures'!$B:$B,"BrokerToCy",'2012Figures'!$G:$G,"E1",'2012Figures'!$E:$E,$B$1)</f>
        <v>0</v>
      </c>
      <c r="N144" s="52">
        <f>SUMIFS('2012Figures'!$J:$J,'2012Figures'!$C:$C,$A144,'2012Figures'!$I:$I,"",'2012Figures'!$B:$B,"BrokerToCy",'2012Figures'!$G:$G,"P1",'2012Figures'!$E:$E,$B$1)</f>
        <v>0</v>
      </c>
      <c r="O144" s="52">
        <f>SUMIFS('2012Figures'!$J:$J,'2012Figures'!$C:$C,$A144,'2012Figures'!$I:$I,"",'2012Figures'!$B:$B,"CyToBroker",'2012Figures'!$G:$G,"E1",'2012Figures'!$E:$E,$B$1)</f>
        <v>0</v>
      </c>
      <c r="P144" s="52">
        <f>SUMIFS('2012Figures'!$J:$J,'2012Figures'!$C:$C,$A144,'2012Figures'!$I:$I,"",'2012Figures'!$B:$B,"CyToBroker",'2012Figures'!$G:$G,"P1",'2012Figures'!$E:$E,$B$1)</f>
        <v>0</v>
      </c>
      <c r="R144" s="46" t="str">
        <f t="shared" si="18"/>
        <v/>
      </c>
      <c r="S144" s="46" t="str">
        <f t="shared" si="18"/>
        <v/>
      </c>
      <c r="T144" s="46" t="str">
        <f t="shared" si="18"/>
        <v/>
      </c>
      <c r="U144" s="46" t="str">
        <f t="shared" si="18"/>
        <v/>
      </c>
      <c r="V144" s="46" t="str">
        <f t="shared" si="18"/>
        <v/>
      </c>
    </row>
    <row r="145" spans="1:22" x14ac:dyDescent="0.2">
      <c r="A145" s="21"/>
      <c r="B145" s="21" t="s">
        <v>92</v>
      </c>
      <c r="C145" s="22"/>
      <c r="D145" s="23">
        <f>SUM(E145:H145)</f>
        <v>0</v>
      </c>
      <c r="E145" s="23">
        <f>SUM(E143:E144)</f>
        <v>0</v>
      </c>
      <c r="F145" s="23">
        <f t="shared" ref="F145:H145" si="21">SUM(F143:F144)</f>
        <v>0</v>
      </c>
      <c r="G145" s="23">
        <f t="shared" si="21"/>
        <v>0</v>
      </c>
      <c r="H145" s="23">
        <f t="shared" si="21"/>
        <v>0</v>
      </c>
      <c r="I145" s="21"/>
      <c r="J145" s="22"/>
      <c r="K145" s="21"/>
      <c r="L145" s="43">
        <f>SUM(M145:P145)</f>
        <v>0</v>
      </c>
      <c r="M145" s="43">
        <f>SUM(M143:M144)</f>
        <v>0</v>
      </c>
      <c r="N145" s="43">
        <f t="shared" ref="N145:P145" si="22">SUM(N143:N144)</f>
        <v>0</v>
      </c>
      <c r="O145" s="43">
        <f t="shared" si="22"/>
        <v>0</v>
      </c>
      <c r="P145" s="43">
        <f t="shared" si="22"/>
        <v>0</v>
      </c>
      <c r="Q145" s="21"/>
      <c r="R145" s="21"/>
      <c r="S145" s="21"/>
      <c r="T145" s="21"/>
      <c r="U145" s="21"/>
      <c r="V145" s="21"/>
    </row>
    <row r="146" spans="1:22" x14ac:dyDescent="0.2">
      <c r="A146" s="28">
        <v>109</v>
      </c>
      <c r="B146" s="28" t="s">
        <v>99</v>
      </c>
      <c r="C146" s="17" t="s">
        <v>88</v>
      </c>
      <c r="D146" s="18">
        <f>SUMIFS('2013Figures'!$J:$J,'2013Figures'!$C:$C,$A146,'2013Figures'!$E:$E,$B$1)</f>
        <v>0</v>
      </c>
      <c r="E146" s="18">
        <f>SUMIFS('2013Figures'!$J:$J,'2013Figures'!$C:$C,$A146,'2013Figures'!$B:$B,"BrokerToCy",'2013Figures'!$G:$G,"E1",'2013Figures'!$E:$E,$B$1)</f>
        <v>0</v>
      </c>
      <c r="F146" s="18">
        <f>SUMIFS('2013Figures'!$J:$J,'2013Figures'!$C:$C,$A146,'2013Figures'!$B:$B,"BrokerToCy",'2013Figures'!$G:$G,"P1",'2013Figures'!$E:$E,$B$1)</f>
        <v>0</v>
      </c>
      <c r="G146" s="18">
        <f>SUMIFS('2013Figures'!$J:$J,'2013Figures'!$C:$C,$A146,'2013Figures'!$B:$B,"CyToBroker",'2013Figures'!$G:$G,"E1",'2013Figures'!$E:$E,$B$1)</f>
        <v>0</v>
      </c>
      <c r="H146" s="18">
        <f>SUMIFS('2013Figures'!$J:$J,'2013Figures'!$C:$C,$A146,'2013Figures'!$B:$B,"CyToBroker",'2013Figures'!$G:$G,"P1",'2013Figures'!$E:$E,$B$1)</f>
        <v>0</v>
      </c>
      <c r="I146" s="28"/>
      <c r="J146" s="17"/>
      <c r="K146" s="28"/>
      <c r="L146" s="50">
        <f>SUMIFS('2012Figures'!$J:$J,'2012Figures'!$C:$C,$A146,'2012Figures'!$E:$E,$B$1)</f>
        <v>0</v>
      </c>
      <c r="M146" s="50">
        <f>SUMIFS('2012Figures'!$J:$J,'2012Figures'!$C:$C,$A146,'2012Figures'!$B:$B,"BrokerToCy",'2012Figures'!$G:$G,"E1",'2012Figures'!$E:$E,$B$1)</f>
        <v>0</v>
      </c>
      <c r="N146" s="50">
        <f>SUMIFS('2012Figures'!$J:$J,'2012Figures'!$C:$C,$A146,'2012Figures'!$B:$B,"BrokerToCy",'2012Figures'!$G:$G,"P1",'2012Figures'!$E:$E,$B$1)</f>
        <v>0</v>
      </c>
      <c r="O146" s="50">
        <f>SUMIFS('2012Figures'!$J:$J,'2012Figures'!$C:$C,$A146,'2012Figures'!$B:$B,"CyToBroker",'2012Figures'!$G:$G,"E1",'2012Figures'!$E:$E,$B$1)</f>
        <v>0</v>
      </c>
      <c r="P146" s="50">
        <f>SUMIFS('2012Figures'!$J:$J,'2012Figures'!$C:$C,$A146,'2012Figures'!$B:$B,"CyToBroker",'2012Figures'!$G:$G,"P1",'2012Figures'!$E:$E,$B$1)</f>
        <v>0</v>
      </c>
      <c r="Q146" s="28"/>
      <c r="R146" s="46" t="str">
        <f t="shared" si="18"/>
        <v/>
      </c>
      <c r="S146" s="46" t="str">
        <f t="shared" si="18"/>
        <v/>
      </c>
      <c r="T146" s="46" t="str">
        <f t="shared" si="18"/>
        <v/>
      </c>
      <c r="U146" s="46" t="str">
        <f t="shared" si="18"/>
        <v/>
      </c>
      <c r="V146" s="46" t="str">
        <f t="shared" si="18"/>
        <v/>
      </c>
    </row>
    <row r="147" spans="1:22" x14ac:dyDescent="0.2">
      <c r="A147" s="1">
        <v>109</v>
      </c>
      <c r="B147" s="1" t="s">
        <v>99</v>
      </c>
      <c r="C147" s="8">
        <v>5</v>
      </c>
      <c r="D147" s="29">
        <f>SUMIFS('2013Figures'!$J:$J,'2013Figures'!$C:$C,$A147,'2013Figures'!$H:$H,$B147,'2013Figures'!$I:$I,$C147,'2013Figures'!$E:$E,$B$1)</f>
        <v>0</v>
      </c>
      <c r="E147" s="9">
        <f>SUMIFS('2013Figures'!$J:$J,'2013Figures'!$C:$C,$A147,'2013Figures'!$H:$H,$B147,'2013Figures'!$I:$I,$C147,'2013Figures'!$B:$B,"BrokerToCy",'2013Figures'!$G:$G,"E1",'2013Figures'!$E:$E,$B$1)</f>
        <v>0</v>
      </c>
      <c r="F147" s="9">
        <f>SUMIFS('2013Figures'!$J:$J,'2013Figures'!$C:$C,$A147,'2013Figures'!$H:$H,$B147,'2013Figures'!$I:$I,$C147,'2013Figures'!$B:$B,"BrokerToCy",'2013Figures'!$G:$G,"P1",'2013Figures'!$E:$E,$B$1)</f>
        <v>0</v>
      </c>
      <c r="G147" s="9">
        <f>SUMIFS('2013Figures'!$J:$J,'2013Figures'!$C:$C,$A147,'2013Figures'!$H:$H,$B147,'2013Figures'!$I:$I,$C147,'2013Figures'!$B:$B,"CyToBroker",'2013Figures'!$G:$G,"E1",'2013Figures'!$E:$E,$B$1)</f>
        <v>0</v>
      </c>
      <c r="H147" s="9">
        <f>SUMIFS('2013Figures'!$J:$J,'2013Figures'!$C:$C,$A147,'2013Figures'!$H:$H,$B147,'2013Figures'!$I:$I,$C147,'2013Figures'!$B:$B,"CyToBroker",'2013Figures'!$G:$G,"P1",'2013Figures'!$E:$E,$B$1)</f>
        <v>0</v>
      </c>
      <c r="L147" s="42">
        <f>SUMIFS('2012Figures'!$J:$J,'2012Figures'!$C:$C,$A147,'2012Figures'!$H:$H,$B147,'2012Figures'!$I:$I,$C147,'2012Figures'!$E:$E,$B$1)</f>
        <v>0</v>
      </c>
      <c r="M147" s="52">
        <f>SUMIFS('2012Figures'!$J:$J,'2012Figures'!$C:$C,$A147,'2012Figures'!$H:$H,$B147,'2012Figures'!$I:$I,$C147,'2012Figures'!$B:$B,"BrokerToCy",'2012Figures'!$G:$G,"E1",'2012Figures'!$E:$E,$B$1)</f>
        <v>0</v>
      </c>
      <c r="N147" s="52">
        <f>SUMIFS('2012Figures'!$J:$J,'2012Figures'!$C:$C,$A147,'2012Figures'!$H:$H,$B147,'2012Figures'!$I:$I,$C147,'2012Figures'!$B:$B,"BrokerToCy",'2012Figures'!$G:$G,"P1",'2012Figures'!$E:$E,$B$1)</f>
        <v>0</v>
      </c>
      <c r="O147" s="52">
        <f>SUMIFS('2012Figures'!$J:$J,'2012Figures'!$C:$C,$A147,'2012Figures'!$H:$H,$B147,'2012Figures'!$I:$I,$C147,'2012Figures'!$B:$B,"CyToBroker",'2012Figures'!$G:$G,"E1",'2012Figures'!$E:$E,$B$1)</f>
        <v>0</v>
      </c>
      <c r="P147" s="52">
        <f>SUMIFS('2012Figures'!$J:$J,'2012Figures'!$C:$C,$A147,'2012Figures'!$H:$H,$B147,'2012Figures'!$I:$I,$C147,'2012Figures'!$B:$B,"CyToBroker",'2012Figures'!$G:$G,"P1",'2012Figures'!$E:$E,$B$1)</f>
        <v>0</v>
      </c>
      <c r="R147" s="46" t="str">
        <f t="shared" si="18"/>
        <v/>
      </c>
      <c r="S147" s="46" t="str">
        <f t="shared" si="18"/>
        <v/>
      </c>
      <c r="T147" s="46" t="str">
        <f t="shared" si="18"/>
        <v/>
      </c>
      <c r="U147" s="46" t="str">
        <f t="shared" si="18"/>
        <v/>
      </c>
      <c r="V147" s="46" t="str">
        <f t="shared" si="18"/>
        <v/>
      </c>
    </row>
    <row r="148" spans="1:22" x14ac:dyDescent="0.2">
      <c r="A148" s="1">
        <v>109</v>
      </c>
      <c r="B148" s="1" t="s">
        <v>99</v>
      </c>
      <c r="C148" s="8">
        <v>4</v>
      </c>
      <c r="D148" s="29">
        <f>SUMIFS('2013Figures'!$J:$J,'2013Figures'!$C:$C,$A148,'2013Figures'!$H:$H,$B148,'2013Figures'!$I:$I,$C148,'2013Figures'!$E:$E,$B$1)</f>
        <v>0</v>
      </c>
      <c r="E148" s="9">
        <f>SUMIFS('2013Figures'!$J:$J,'2013Figures'!$C:$C,$A148,'2013Figures'!$H:$H,$B148,'2013Figures'!$I:$I,$C148,'2013Figures'!$B:$B,"BrokerToCy",'2013Figures'!$G:$G,"E1",'2013Figures'!$E:$E,$B$1)</f>
        <v>0</v>
      </c>
      <c r="F148" s="9">
        <f>SUMIFS('2013Figures'!$J:$J,'2013Figures'!$C:$C,$A148,'2013Figures'!$H:$H,$B148,'2013Figures'!$I:$I,$C148,'2013Figures'!$B:$B,"BrokerToCy",'2013Figures'!$G:$G,"P1",'2013Figures'!$E:$E,$B$1)</f>
        <v>0</v>
      </c>
      <c r="G148" s="9">
        <f>SUMIFS('2013Figures'!$J:$J,'2013Figures'!$C:$C,$A148,'2013Figures'!$H:$H,$B148,'2013Figures'!$I:$I,$C148,'2013Figures'!$B:$B,"CyToBroker",'2013Figures'!$G:$G,"E1",'2013Figures'!$E:$E,$B$1)</f>
        <v>0</v>
      </c>
      <c r="H148" s="9">
        <f>SUMIFS('2013Figures'!$J:$J,'2013Figures'!$C:$C,$A148,'2013Figures'!$H:$H,$B148,'2013Figures'!$I:$I,$C148,'2013Figures'!$B:$B,"CyToBroker",'2013Figures'!$G:$G,"P1",'2013Figures'!$E:$E,$B$1)</f>
        <v>0</v>
      </c>
      <c r="J148" s="8">
        <v>201501</v>
      </c>
      <c r="L148" s="42">
        <f>SUMIFS('2012Figures'!$J:$J,'2012Figures'!$C:$C,$A148,'2012Figures'!$H:$H,$B148,'2012Figures'!$I:$I,$C148,'2012Figures'!$E:$E,$B$1)</f>
        <v>0</v>
      </c>
      <c r="M148" s="52">
        <f>SUMIFS('2012Figures'!$J:$J,'2012Figures'!$C:$C,$A148,'2012Figures'!$H:$H,$B148,'2012Figures'!$I:$I,$C148,'2012Figures'!$B:$B,"BrokerToCy",'2012Figures'!$G:$G,"E1",'2012Figures'!$E:$E,$B$1)</f>
        <v>0</v>
      </c>
      <c r="N148" s="52">
        <f>SUMIFS('2012Figures'!$J:$J,'2012Figures'!$C:$C,$A148,'2012Figures'!$H:$H,$B148,'2012Figures'!$I:$I,$C148,'2012Figures'!$B:$B,"BrokerToCy",'2012Figures'!$G:$G,"P1",'2012Figures'!$E:$E,$B$1)</f>
        <v>0</v>
      </c>
      <c r="O148" s="52">
        <f>SUMIFS('2012Figures'!$J:$J,'2012Figures'!$C:$C,$A148,'2012Figures'!$H:$H,$B148,'2012Figures'!$I:$I,$C148,'2012Figures'!$B:$B,"CyToBroker",'2012Figures'!$G:$G,"E1",'2012Figures'!$E:$E,$B$1)</f>
        <v>0</v>
      </c>
      <c r="P148" s="52">
        <f>SUMIFS('2012Figures'!$J:$J,'2012Figures'!$C:$C,$A148,'2012Figures'!$H:$H,$B148,'2012Figures'!$I:$I,$C148,'2012Figures'!$B:$B,"CyToBroker",'2012Figures'!$G:$G,"P1",'2012Figures'!$E:$E,$B$1)</f>
        <v>0</v>
      </c>
      <c r="R148" s="46" t="str">
        <f t="shared" si="18"/>
        <v/>
      </c>
      <c r="S148" s="46" t="str">
        <f t="shared" si="18"/>
        <v/>
      </c>
      <c r="T148" s="46" t="str">
        <f t="shared" si="18"/>
        <v/>
      </c>
      <c r="U148" s="46" t="str">
        <f t="shared" si="18"/>
        <v/>
      </c>
      <c r="V148" s="46" t="str">
        <f t="shared" si="18"/>
        <v/>
      </c>
    </row>
    <row r="149" spans="1:22" x14ac:dyDescent="0.2">
      <c r="A149" s="1">
        <v>109</v>
      </c>
      <c r="B149" s="1" t="s">
        <v>99</v>
      </c>
      <c r="C149" s="8">
        <v>3</v>
      </c>
      <c r="D149" s="29">
        <f>SUMIFS('2013Figures'!$J:$J,'2013Figures'!$C:$C,$A149,'2013Figures'!$H:$H,$B149,'2013Figures'!$I:$I,$C149,'2013Figures'!$E:$E,$B$1)</f>
        <v>0</v>
      </c>
      <c r="E149" s="9">
        <f>SUMIFS('2013Figures'!$J:$J,'2013Figures'!$C:$C,$A149,'2013Figures'!$H:$H,$B149,'2013Figures'!$I:$I,$C149,'2013Figures'!$B:$B,"BrokerToCy",'2013Figures'!$G:$G,"E1",'2013Figures'!$E:$E,$B$1)</f>
        <v>0</v>
      </c>
      <c r="F149" s="9">
        <f>SUMIFS('2013Figures'!$J:$J,'2013Figures'!$C:$C,$A149,'2013Figures'!$H:$H,$B149,'2013Figures'!$I:$I,$C149,'2013Figures'!$B:$B,"BrokerToCy",'2013Figures'!$G:$G,"P1",'2013Figures'!$E:$E,$B$1)</f>
        <v>0</v>
      </c>
      <c r="G149" s="9">
        <f>SUMIFS('2013Figures'!$J:$J,'2013Figures'!$C:$C,$A149,'2013Figures'!$H:$H,$B149,'2013Figures'!$I:$I,$C149,'2013Figures'!$B:$B,"CyToBroker",'2013Figures'!$G:$G,"E1",'2013Figures'!$E:$E,$B$1)</f>
        <v>0</v>
      </c>
      <c r="H149" s="9">
        <f>SUMIFS('2013Figures'!$J:$J,'2013Figures'!$C:$C,$A149,'2013Figures'!$H:$H,$B149,'2013Figures'!$I:$I,$C149,'2013Figures'!$B:$B,"CyToBroker",'2013Figures'!$G:$G,"P1",'2013Figures'!$E:$E,$B$1)</f>
        <v>0</v>
      </c>
      <c r="J149" s="8">
        <v>201401</v>
      </c>
      <c r="L149" s="42">
        <f>SUMIFS('2012Figures'!$J:$J,'2012Figures'!$C:$C,$A149,'2012Figures'!$H:$H,$B149,'2012Figures'!$I:$I,$C149,'2012Figures'!$E:$E,$B$1)</f>
        <v>0</v>
      </c>
      <c r="M149" s="52">
        <f>SUMIFS('2012Figures'!$J:$J,'2012Figures'!$C:$C,$A149,'2012Figures'!$H:$H,$B149,'2012Figures'!$I:$I,$C149,'2012Figures'!$B:$B,"BrokerToCy",'2012Figures'!$G:$G,"E1",'2012Figures'!$E:$E,$B$1)</f>
        <v>0</v>
      </c>
      <c r="N149" s="52">
        <f>SUMIFS('2012Figures'!$J:$J,'2012Figures'!$C:$C,$A149,'2012Figures'!$H:$H,$B149,'2012Figures'!$I:$I,$C149,'2012Figures'!$B:$B,"BrokerToCy",'2012Figures'!$G:$G,"P1",'2012Figures'!$E:$E,$B$1)</f>
        <v>0</v>
      </c>
      <c r="O149" s="52">
        <f>SUMIFS('2012Figures'!$J:$J,'2012Figures'!$C:$C,$A149,'2012Figures'!$H:$H,$B149,'2012Figures'!$I:$I,$C149,'2012Figures'!$B:$B,"CyToBroker",'2012Figures'!$G:$G,"E1",'2012Figures'!$E:$E,$B$1)</f>
        <v>0</v>
      </c>
      <c r="P149" s="52">
        <f>SUMIFS('2012Figures'!$J:$J,'2012Figures'!$C:$C,$A149,'2012Figures'!$H:$H,$B149,'2012Figures'!$I:$I,$C149,'2012Figures'!$B:$B,"CyToBroker",'2012Figures'!$G:$G,"P1",'2012Figures'!$E:$E,$B$1)</f>
        <v>0</v>
      </c>
      <c r="R149" s="46" t="str">
        <f t="shared" si="18"/>
        <v/>
      </c>
      <c r="S149" s="46" t="str">
        <f t="shared" si="18"/>
        <v/>
      </c>
      <c r="T149" s="46" t="str">
        <f t="shared" si="18"/>
        <v/>
      </c>
      <c r="U149" s="46" t="str">
        <f t="shared" si="18"/>
        <v/>
      </c>
      <c r="V149" s="46" t="str">
        <f t="shared" si="18"/>
        <v/>
      </c>
    </row>
    <row r="150" spans="1:22" x14ac:dyDescent="0.2">
      <c r="A150" s="1">
        <v>109</v>
      </c>
      <c r="B150" s="1" t="s">
        <v>99</v>
      </c>
      <c r="C150" s="8">
        <v>2</v>
      </c>
      <c r="D150" s="29">
        <f>SUMIFS('2013Figures'!$J:$J,'2013Figures'!$C:$C,$A150,'2013Figures'!$H:$H,$B150,'2013Figures'!$I:$I,$C150,'2013Figures'!$E:$E,$B$1)</f>
        <v>0</v>
      </c>
      <c r="E150" s="9">
        <f>SUMIFS('2013Figures'!$J:$J,'2013Figures'!$C:$C,$A150,'2013Figures'!$H:$H,$B150,'2013Figures'!$I:$I,$C150,'2013Figures'!$B:$B,"BrokerToCy",'2013Figures'!$G:$G,"E1",'2013Figures'!$E:$E,$B$1)</f>
        <v>0</v>
      </c>
      <c r="F150" s="9">
        <f>SUMIFS('2013Figures'!$J:$J,'2013Figures'!$C:$C,$A150,'2013Figures'!$H:$H,$B150,'2013Figures'!$I:$I,$C150,'2013Figures'!$B:$B,"BrokerToCy",'2013Figures'!$G:$G,"P1",'2013Figures'!$E:$E,$B$1)</f>
        <v>0</v>
      </c>
      <c r="G150" s="9">
        <f>SUMIFS('2013Figures'!$J:$J,'2013Figures'!$C:$C,$A150,'2013Figures'!$H:$H,$B150,'2013Figures'!$I:$I,$C150,'2013Figures'!$B:$B,"CyToBroker",'2013Figures'!$G:$G,"E1",'2013Figures'!$E:$E,$B$1)</f>
        <v>0</v>
      </c>
      <c r="H150" s="9">
        <f>SUMIFS('2013Figures'!$J:$J,'2013Figures'!$C:$C,$A150,'2013Figures'!$H:$H,$B150,'2013Figures'!$I:$I,$C150,'2013Figures'!$B:$B,"CyToBroker",'2013Figures'!$G:$G,"P1",'2013Figures'!$E:$E,$B$1)</f>
        <v>0</v>
      </c>
      <c r="I150" s="30"/>
      <c r="J150" s="31">
        <v>201301</v>
      </c>
      <c r="K150" s="30"/>
      <c r="L150" s="42">
        <f>SUMIFS('2012Figures'!$J:$J,'2012Figures'!$C:$C,$A150,'2012Figures'!$H:$H,$B150,'2012Figures'!$I:$I,$C150,'2012Figures'!$E:$E,$B$1)</f>
        <v>0</v>
      </c>
      <c r="M150" s="52">
        <f>SUMIFS('2012Figures'!$J:$J,'2012Figures'!$C:$C,$A150,'2012Figures'!$H:$H,$B150,'2012Figures'!$I:$I,$C150,'2012Figures'!$B:$B,"BrokerToCy",'2012Figures'!$G:$G,"E1",'2012Figures'!$E:$E,$B$1)</f>
        <v>0</v>
      </c>
      <c r="N150" s="52">
        <f>SUMIFS('2012Figures'!$J:$J,'2012Figures'!$C:$C,$A150,'2012Figures'!$H:$H,$B150,'2012Figures'!$I:$I,$C150,'2012Figures'!$B:$B,"BrokerToCy",'2012Figures'!$G:$G,"P1",'2012Figures'!$E:$E,$B$1)</f>
        <v>0</v>
      </c>
      <c r="O150" s="52">
        <f>SUMIFS('2012Figures'!$J:$J,'2012Figures'!$C:$C,$A150,'2012Figures'!$H:$H,$B150,'2012Figures'!$I:$I,$C150,'2012Figures'!$B:$B,"CyToBroker",'2012Figures'!$G:$G,"E1",'2012Figures'!$E:$E,$B$1)</f>
        <v>0</v>
      </c>
      <c r="P150" s="52">
        <f>SUMIFS('2012Figures'!$J:$J,'2012Figures'!$C:$C,$A150,'2012Figures'!$H:$H,$B150,'2012Figures'!$I:$I,$C150,'2012Figures'!$B:$B,"CyToBroker",'2012Figures'!$G:$G,"P1",'2012Figures'!$E:$E,$B$1)</f>
        <v>0</v>
      </c>
      <c r="Q150" s="30"/>
      <c r="R150" s="46" t="str">
        <f t="shared" si="18"/>
        <v/>
      </c>
      <c r="S150" s="46" t="str">
        <f t="shared" si="18"/>
        <v/>
      </c>
      <c r="T150" s="46" t="str">
        <f t="shared" si="18"/>
        <v/>
      </c>
      <c r="U150" s="46" t="str">
        <f t="shared" si="18"/>
        <v/>
      </c>
      <c r="V150" s="46" t="str">
        <f t="shared" si="18"/>
        <v/>
      </c>
    </row>
    <row r="151" spans="1:22" x14ac:dyDescent="0.2">
      <c r="A151" s="1">
        <v>109</v>
      </c>
      <c r="B151" s="1" t="s">
        <v>99</v>
      </c>
      <c r="C151" s="8">
        <v>1</v>
      </c>
      <c r="D151" s="29">
        <f>SUMIFS('2013Figures'!$J:$J,'2013Figures'!$C:$C,$A151,'2013Figures'!$H:$H,$B151,'2013Figures'!$I:$I,$C151,'2013Figures'!$E:$E,$B$1)</f>
        <v>0</v>
      </c>
      <c r="E151" s="9">
        <f>SUMIFS('2013Figures'!$J:$J,'2013Figures'!$C:$C,$A151,'2013Figures'!$H:$H,$B151,'2013Figures'!$I:$I,$C151,'2013Figures'!$B:$B,"BrokerToCy",'2013Figures'!$G:$G,"E1",'2013Figures'!$E:$E,$B$1)</f>
        <v>0</v>
      </c>
      <c r="F151" s="9">
        <f>SUMIFS('2013Figures'!$J:$J,'2013Figures'!$C:$C,$A151,'2013Figures'!$H:$H,$B151,'2013Figures'!$I:$I,$C151,'2013Figures'!$B:$B,"BrokerToCy",'2013Figures'!$G:$G,"P1",'2013Figures'!$E:$E,$B$1)</f>
        <v>0</v>
      </c>
      <c r="G151" s="9">
        <f>SUMIFS('2013Figures'!$J:$J,'2013Figures'!$C:$C,$A151,'2013Figures'!$H:$H,$B151,'2013Figures'!$I:$I,$C151,'2013Figures'!$B:$B,"CyToBroker",'2013Figures'!$G:$G,"E1",'2013Figures'!$E:$E,$B$1)</f>
        <v>0</v>
      </c>
      <c r="H151" s="9">
        <f>SUMIFS('2013Figures'!$J:$J,'2013Figures'!$C:$C,$A151,'2013Figures'!$H:$H,$B151,'2013Figures'!$I:$I,$C151,'2013Figures'!$B:$B,"CyToBroker",'2013Figures'!$G:$G,"P1",'2013Figures'!$E:$E,$B$1)</f>
        <v>0</v>
      </c>
      <c r="J151" s="8">
        <v>201201</v>
      </c>
      <c r="L151" s="42">
        <f>SUMIFS('2012Figures'!$J:$J,'2012Figures'!$C:$C,$A151,'2012Figures'!$H:$H,$B151,'2012Figures'!$I:$I,$C151,'2012Figures'!$E:$E,$B$1)</f>
        <v>0</v>
      </c>
      <c r="M151" s="52">
        <f>SUMIFS('2012Figures'!$J:$J,'2012Figures'!$C:$C,$A151,'2012Figures'!$H:$H,$B151,'2012Figures'!$I:$I,$C151,'2012Figures'!$B:$B,"BrokerToCy",'2012Figures'!$G:$G,"E1",'2012Figures'!$E:$E,$B$1)</f>
        <v>0</v>
      </c>
      <c r="N151" s="52">
        <f>SUMIFS('2012Figures'!$J:$J,'2012Figures'!$C:$C,$A151,'2012Figures'!$H:$H,$B151,'2012Figures'!$I:$I,$C151,'2012Figures'!$B:$B,"BrokerToCy",'2012Figures'!$G:$G,"P1",'2012Figures'!$E:$E,$B$1)</f>
        <v>0</v>
      </c>
      <c r="O151" s="52">
        <f>SUMIFS('2012Figures'!$J:$J,'2012Figures'!$C:$C,$A151,'2012Figures'!$H:$H,$B151,'2012Figures'!$I:$I,$C151,'2012Figures'!$B:$B,"CyToBroker",'2012Figures'!$G:$G,"E1",'2012Figures'!$E:$E,$B$1)</f>
        <v>0</v>
      </c>
      <c r="P151" s="52">
        <f>SUMIFS('2012Figures'!$J:$J,'2012Figures'!$C:$C,$A151,'2012Figures'!$H:$H,$B151,'2012Figures'!$I:$I,$C151,'2012Figures'!$B:$B,"CyToBroker",'2012Figures'!$G:$G,"P1",'2012Figures'!$E:$E,$B$1)</f>
        <v>0</v>
      </c>
      <c r="R151" s="46" t="str">
        <f t="shared" ref="R151:V214" si="23">IF(L151=0,"",ROUND(D151/L151-1,2))</f>
        <v/>
      </c>
      <c r="S151" s="46" t="str">
        <f t="shared" si="23"/>
        <v/>
      </c>
      <c r="T151" s="46" t="str">
        <f t="shared" si="23"/>
        <v/>
      </c>
      <c r="U151" s="46" t="str">
        <f t="shared" si="23"/>
        <v/>
      </c>
      <c r="V151" s="46" t="str">
        <f t="shared" si="23"/>
        <v/>
      </c>
    </row>
    <row r="152" spans="1:22" x14ac:dyDescent="0.2">
      <c r="A152" s="1">
        <v>109</v>
      </c>
      <c r="B152" s="1" t="s">
        <v>99</v>
      </c>
      <c r="D152" s="29">
        <f>SUMIFS('2013Figures'!$J:$J,'2013Figures'!$C:$C,$A152,'2013Figures'!$I:$I,"",'2013Figures'!$E:$E,$B$1)</f>
        <v>0</v>
      </c>
      <c r="E152" s="9">
        <f>SUMIFS('2013Figures'!$J:$J,'2013Figures'!$C:$C,$A152,'2013Figures'!$I:$I,"",'2013Figures'!$B:$B,"BrokerToCy",'2013Figures'!$G:$G,"E1",'2013Figures'!$E:$E,$B$1)</f>
        <v>0</v>
      </c>
      <c r="F152" s="9">
        <f>SUMIFS('2013Figures'!$J:$J,'2013Figures'!$C:$C,$A152,'2013Figures'!$I:$I,"",'2013Figures'!$B:$B,"BrokerToCy",'2013Figures'!$G:$G,"P1",'2013Figures'!$E:$E,$B$1)</f>
        <v>0</v>
      </c>
      <c r="G152" s="9">
        <f>SUMIFS('2013Figures'!$J:$J,'2013Figures'!$C:$C,$A152,'2013Figures'!$I:$I,"",'2013Figures'!$B:$B,"CyToBroker",'2013Figures'!$G:$G,"E1",'2013Figures'!$E:$E,$B$1)</f>
        <v>0</v>
      </c>
      <c r="H152" s="9">
        <f>SUMIFS('2013Figures'!$J:$J,'2013Figures'!$C:$C,$A152,'2013Figures'!$I:$I,"",'2013Figures'!$B:$B,"CyToBroker",'2013Figures'!$G:$G,"P1",'2013Figures'!$E:$E,$B$1)</f>
        <v>0</v>
      </c>
      <c r="J152" s="8" t="s">
        <v>131</v>
      </c>
      <c r="L152" s="42">
        <f>SUMIFS('2012Figures'!$J:$J,'2012Figures'!$C:$C,$A152,'2012Figures'!$I:$I,"",'2012Figures'!$E:$E,$B$1)</f>
        <v>0</v>
      </c>
      <c r="M152" s="52">
        <f>SUMIFS('2012Figures'!$J:$J,'2012Figures'!$C:$C,$A152,'2012Figures'!$I:$I,"",'2012Figures'!$B:$B,"BrokerToCy",'2012Figures'!$G:$G,"E1",'2012Figures'!$E:$E,$B$1)</f>
        <v>0</v>
      </c>
      <c r="N152" s="52">
        <f>SUMIFS('2012Figures'!$J:$J,'2012Figures'!$C:$C,$A152,'2012Figures'!$I:$I,"",'2012Figures'!$B:$B,"BrokerToCy",'2012Figures'!$G:$G,"P1",'2012Figures'!$E:$E,$B$1)</f>
        <v>0</v>
      </c>
      <c r="O152" s="52">
        <f>SUMIFS('2012Figures'!$J:$J,'2012Figures'!$C:$C,$A152,'2012Figures'!$I:$I,"",'2012Figures'!$B:$B,"CyToBroker",'2012Figures'!$G:$G,"E1",'2012Figures'!$E:$E,$B$1)</f>
        <v>0</v>
      </c>
      <c r="P152" s="52">
        <f>SUMIFS('2012Figures'!$J:$J,'2012Figures'!$C:$C,$A152,'2012Figures'!$I:$I,"",'2012Figures'!$B:$B,"CyToBroker",'2012Figures'!$G:$G,"P1",'2012Figures'!$E:$E,$B$1)</f>
        <v>0</v>
      </c>
      <c r="R152" s="46" t="str">
        <f t="shared" si="23"/>
        <v/>
      </c>
      <c r="S152" s="46" t="str">
        <f t="shared" si="23"/>
        <v/>
      </c>
      <c r="T152" s="46" t="str">
        <f t="shared" si="23"/>
        <v/>
      </c>
      <c r="U152" s="46" t="str">
        <f t="shared" si="23"/>
        <v/>
      </c>
      <c r="V152" s="46" t="str">
        <f t="shared" si="23"/>
        <v/>
      </c>
    </row>
    <row r="153" spans="1:22" x14ac:dyDescent="0.2">
      <c r="A153" s="21"/>
      <c r="B153" s="21" t="s">
        <v>92</v>
      </c>
      <c r="C153" s="22"/>
      <c r="D153" s="23">
        <f>SUM(E153:H153)</f>
        <v>0</v>
      </c>
      <c r="E153" s="23">
        <f>SUM(E147:E152)</f>
        <v>0</v>
      </c>
      <c r="F153" s="23">
        <f>SUM(F147:F152)</f>
        <v>0</v>
      </c>
      <c r="G153" s="23">
        <f>SUM(G147:G152)</f>
        <v>0</v>
      </c>
      <c r="H153" s="23">
        <f>SUM(H147:H152)</f>
        <v>0</v>
      </c>
      <c r="I153" s="21"/>
      <c r="J153" s="22"/>
      <c r="K153" s="21"/>
      <c r="L153" s="43">
        <f>SUM(M153:P153)</f>
        <v>0</v>
      </c>
      <c r="M153" s="43">
        <f>SUM(M147:M152)</f>
        <v>0</v>
      </c>
      <c r="N153" s="43">
        <f>SUM(N147:N152)</f>
        <v>0</v>
      </c>
      <c r="O153" s="43">
        <f>SUM(O147:O152)</f>
        <v>0</v>
      </c>
      <c r="P153" s="43">
        <f>SUM(P147:P152)</f>
        <v>0</v>
      </c>
      <c r="Q153" s="21"/>
      <c r="R153" s="21"/>
      <c r="S153" s="21"/>
      <c r="T153" s="21"/>
      <c r="U153" s="21"/>
      <c r="V153" s="21"/>
    </row>
    <row r="154" spans="1:22" x14ac:dyDescent="0.2">
      <c r="A154" s="28">
        <v>114</v>
      </c>
      <c r="B154" s="28" t="s">
        <v>62</v>
      </c>
      <c r="C154" s="17" t="s">
        <v>88</v>
      </c>
      <c r="D154" s="18">
        <f>SUMIFS('2013Figures'!$J:$J,'2013Figures'!$C:$C,$A154,'2013Figures'!$E:$E,$B$1)</f>
        <v>1336</v>
      </c>
      <c r="E154" s="18">
        <f>SUMIFS('2013Figures'!$J:$J,'2013Figures'!$C:$C,$A154,'2013Figures'!$B:$B,"BrokerToCy",'2013Figures'!$G:$G,"E1",'2013Figures'!$E:$E,$B$1)</f>
        <v>0</v>
      </c>
      <c r="F154" s="18">
        <f>SUMIFS('2013Figures'!$J:$J,'2013Figures'!$C:$C,$A154,'2013Figures'!$B:$B,"BrokerToCy",'2013Figures'!$G:$G,"P1",'2013Figures'!$E:$E,$B$1)</f>
        <v>0</v>
      </c>
      <c r="G154" s="18">
        <f>SUMIFS('2013Figures'!$J:$J,'2013Figures'!$C:$C,$A154,'2013Figures'!$B:$B,"CyToBroker",'2013Figures'!$G:$G,"E1",'2013Figures'!$E:$E,$B$1)</f>
        <v>1336</v>
      </c>
      <c r="H154" s="18">
        <f>SUMIFS('2013Figures'!$J:$J,'2013Figures'!$C:$C,$A154,'2013Figures'!$B:$B,"CyToBroker",'2013Figures'!$G:$G,"P1",'2013Figures'!$E:$E,$B$1)</f>
        <v>0</v>
      </c>
      <c r="I154" s="28"/>
      <c r="J154" s="17"/>
      <c r="K154" s="28"/>
      <c r="L154" s="50">
        <f>SUMIFS('2012Figures'!$J:$J,'2012Figures'!$C:$C,$A154,'2012Figures'!$E:$E,$B$1)</f>
        <v>1126</v>
      </c>
      <c r="M154" s="50">
        <f>SUMIFS('2012Figures'!$J:$J,'2012Figures'!$C:$C,$A154,'2012Figures'!$B:$B,"BrokerToCy",'2012Figures'!$G:$G,"E1",'2012Figures'!$E:$E,$B$1)</f>
        <v>0</v>
      </c>
      <c r="N154" s="50">
        <f>SUMIFS('2012Figures'!$J:$J,'2012Figures'!$C:$C,$A154,'2012Figures'!$B:$B,"BrokerToCy",'2012Figures'!$G:$G,"P1",'2012Figures'!$E:$E,$B$1)</f>
        <v>0</v>
      </c>
      <c r="O154" s="50">
        <f>SUMIFS('2012Figures'!$J:$J,'2012Figures'!$C:$C,$A154,'2012Figures'!$B:$B,"CyToBroker",'2012Figures'!$G:$G,"E1",'2012Figures'!$E:$E,$B$1)</f>
        <v>1126</v>
      </c>
      <c r="P154" s="50">
        <f>SUMIFS('2012Figures'!$J:$J,'2012Figures'!$C:$C,$A154,'2012Figures'!$B:$B,"CyToBroker",'2012Figures'!$G:$G,"P1",'2012Figures'!$E:$E,$B$1)</f>
        <v>0</v>
      </c>
      <c r="Q154" s="28"/>
      <c r="R154" s="46">
        <f t="shared" si="23"/>
        <v>0.19</v>
      </c>
      <c r="S154" s="46" t="str">
        <f t="shared" si="23"/>
        <v/>
      </c>
      <c r="T154" s="46" t="str">
        <f t="shared" si="23"/>
        <v/>
      </c>
      <c r="U154" s="46">
        <f t="shared" si="23"/>
        <v>0.19</v>
      </c>
      <c r="V154" s="46" t="str">
        <f t="shared" si="23"/>
        <v/>
      </c>
    </row>
    <row r="155" spans="1:22" x14ac:dyDescent="0.2">
      <c r="A155" s="1">
        <v>114</v>
      </c>
      <c r="B155" s="1">
        <v>6</v>
      </c>
      <c r="C155" s="8">
        <v>6</v>
      </c>
      <c r="D155" s="29">
        <f>SUMIFS('2013Figures'!$J:$J,'2013Figures'!$C:$C,$A155,'2013Figures'!$H:$H,$B155,'2013Figures'!$I:$I,$C155,'2013Figures'!$E:$E,$B$1)</f>
        <v>0</v>
      </c>
      <c r="E155" s="9">
        <f>SUMIFS('2013Figures'!$J:$J,'2013Figures'!$C:$C,$A155,'2013Figures'!$H:$H,$B155,'2013Figures'!$I:$I,$C155,'2013Figures'!$B:$B,"BrokerToCy",'2013Figures'!$G:$G,"E1",'2013Figures'!$E:$E,$B$1)</f>
        <v>0</v>
      </c>
      <c r="F155" s="9">
        <f>SUMIFS('2013Figures'!$J:$J,'2013Figures'!$C:$C,$A155,'2013Figures'!$H:$H,$B155,'2013Figures'!$I:$I,$C155,'2013Figures'!$B:$B,"BrokerToCy",'2013Figures'!$G:$G,"P1",'2013Figures'!$E:$E,$B$1)</f>
        <v>0</v>
      </c>
      <c r="G155" s="9">
        <f>SUMIFS('2013Figures'!$J:$J,'2013Figures'!$C:$C,$A155,'2013Figures'!$H:$H,$B155,'2013Figures'!$I:$I,$C155,'2013Figures'!$B:$B,"CyToBroker",'2013Figures'!$G:$G,"E1",'2013Figures'!$E:$E,$B$1)</f>
        <v>0</v>
      </c>
      <c r="H155" s="9">
        <f>SUMIFS('2013Figures'!$J:$J,'2013Figures'!$C:$C,$A155,'2013Figures'!$H:$H,$B155,'2013Figures'!$I:$I,$C155,'2013Figures'!$B:$B,"CyToBroker",'2013Figures'!$G:$G,"P1",'2013Figures'!$E:$E,$B$1)</f>
        <v>0</v>
      </c>
      <c r="J155" s="8" t="s">
        <v>146</v>
      </c>
      <c r="L155" s="42">
        <f>SUMIFS('2012Figures'!$J:$J,'2012Figures'!$C:$C,$A155,'2012Figures'!$H:$H,$B155,'2012Figures'!$I:$I,$C155,'2012Figures'!$E:$E,$B$1)</f>
        <v>0</v>
      </c>
      <c r="M155" s="52">
        <f>SUMIFS('2012Figures'!$J:$J,'2012Figures'!$C:$C,$A155,'2012Figures'!$H:$H,$B155,'2012Figures'!$I:$I,$C155,'2012Figures'!$B:$B,"BrokerToCy",'2012Figures'!$G:$G,"E1",'2012Figures'!$E:$E,$B$1)</f>
        <v>0</v>
      </c>
      <c r="N155" s="52">
        <f>SUMIFS('2012Figures'!$J:$J,'2012Figures'!$C:$C,$A155,'2012Figures'!$H:$H,$B155,'2012Figures'!$I:$I,$C155,'2012Figures'!$B:$B,"BrokerToCy",'2012Figures'!$G:$G,"P1",'2012Figures'!$E:$E,$B$1)</f>
        <v>0</v>
      </c>
      <c r="O155" s="52">
        <f>SUMIFS('2012Figures'!$J:$J,'2012Figures'!$C:$C,$A155,'2012Figures'!$H:$H,$B155,'2012Figures'!$I:$I,$C155,'2012Figures'!$B:$B,"CyToBroker",'2012Figures'!$G:$G,"E1",'2012Figures'!$E:$E,$B$1)</f>
        <v>0</v>
      </c>
      <c r="P155" s="52">
        <f>SUMIFS('2012Figures'!$J:$J,'2012Figures'!$C:$C,$A155,'2012Figures'!$H:$H,$B155,'2012Figures'!$I:$I,$C155,'2012Figures'!$B:$B,"CyToBroker",'2012Figures'!$G:$G,"P1",'2012Figures'!$E:$E,$B$1)</f>
        <v>0</v>
      </c>
      <c r="R155" s="46" t="str">
        <f t="shared" si="23"/>
        <v/>
      </c>
      <c r="S155" s="46" t="str">
        <f t="shared" si="23"/>
        <v/>
      </c>
      <c r="T155" s="46" t="str">
        <f t="shared" si="23"/>
        <v/>
      </c>
      <c r="U155" s="46" t="str">
        <f t="shared" si="23"/>
        <v/>
      </c>
      <c r="V155" s="46" t="str">
        <f t="shared" si="23"/>
        <v/>
      </c>
    </row>
    <row r="156" spans="1:22" x14ac:dyDescent="0.2">
      <c r="A156" s="1">
        <v>114</v>
      </c>
      <c r="B156" s="1" t="s">
        <v>62</v>
      </c>
      <c r="C156" s="8">
        <v>11</v>
      </c>
      <c r="D156" s="29">
        <f>SUMIFS('2013Figures'!$J:$J,'2013Figures'!$C:$C,$A156,'2013Figures'!$H:$H,$B156,'2013Figures'!$I:$I,$C156,'2013Figures'!$E:$E,$B$1)</f>
        <v>0</v>
      </c>
      <c r="E156" s="9">
        <f>SUMIFS('2013Figures'!$J:$J,'2013Figures'!$C:$C,$A156,'2013Figures'!$H:$H,$B156,'2013Figures'!$I:$I,$C156,'2013Figures'!$B:$B,"BrokerToCy",'2013Figures'!$G:$G,"E1",'2013Figures'!$E:$E,$B$1)</f>
        <v>0</v>
      </c>
      <c r="F156" s="9">
        <f>SUMIFS('2013Figures'!$J:$J,'2013Figures'!$C:$C,$A156,'2013Figures'!$H:$H,$B156,'2013Figures'!$I:$I,$C156,'2013Figures'!$B:$B,"BrokerToCy",'2013Figures'!$G:$G,"P1",'2013Figures'!$E:$E,$B$1)</f>
        <v>0</v>
      </c>
      <c r="G156" s="9">
        <f>SUMIFS('2013Figures'!$J:$J,'2013Figures'!$C:$C,$A156,'2013Figures'!$H:$H,$B156,'2013Figures'!$I:$I,$C156,'2013Figures'!$B:$B,"CyToBroker",'2013Figures'!$G:$G,"E1",'2013Figures'!$E:$E,$B$1)</f>
        <v>0</v>
      </c>
      <c r="H156" s="9">
        <f>SUMIFS('2013Figures'!$J:$J,'2013Figures'!$C:$C,$A156,'2013Figures'!$H:$H,$B156,'2013Figures'!$I:$I,$C156,'2013Figures'!$B:$B,"CyToBroker",'2013Figures'!$G:$G,"P1",'2013Figures'!$E:$E,$B$1)</f>
        <v>0</v>
      </c>
      <c r="L156" s="42">
        <f>SUMIFS('2012Figures'!$J:$J,'2012Figures'!$C:$C,$A156,'2012Figures'!$H:$H,$B156,'2012Figures'!$I:$I,$C156,'2012Figures'!$E:$E,$B$1)</f>
        <v>0</v>
      </c>
      <c r="M156" s="52">
        <f>SUMIFS('2012Figures'!$J:$J,'2012Figures'!$C:$C,$A156,'2012Figures'!$H:$H,$B156,'2012Figures'!$I:$I,$C156,'2012Figures'!$B:$B,"BrokerToCy",'2012Figures'!$G:$G,"E1",'2012Figures'!$E:$E,$B$1)</f>
        <v>0</v>
      </c>
      <c r="N156" s="52">
        <f>SUMIFS('2012Figures'!$J:$J,'2012Figures'!$C:$C,$A156,'2012Figures'!$H:$H,$B156,'2012Figures'!$I:$I,$C156,'2012Figures'!$B:$B,"BrokerToCy",'2012Figures'!$G:$G,"P1",'2012Figures'!$E:$E,$B$1)</f>
        <v>0</v>
      </c>
      <c r="O156" s="52">
        <f>SUMIFS('2012Figures'!$J:$J,'2012Figures'!$C:$C,$A156,'2012Figures'!$H:$H,$B156,'2012Figures'!$I:$I,$C156,'2012Figures'!$B:$B,"CyToBroker",'2012Figures'!$G:$G,"E1",'2012Figures'!$E:$E,$B$1)</f>
        <v>0</v>
      </c>
      <c r="P156" s="52">
        <f>SUMIFS('2012Figures'!$J:$J,'2012Figures'!$C:$C,$A156,'2012Figures'!$H:$H,$B156,'2012Figures'!$I:$I,$C156,'2012Figures'!$B:$B,"CyToBroker",'2012Figures'!$G:$G,"P1",'2012Figures'!$E:$E,$B$1)</f>
        <v>0</v>
      </c>
      <c r="R156" s="46" t="str">
        <f t="shared" si="23"/>
        <v/>
      </c>
      <c r="S156" s="46" t="str">
        <f t="shared" si="23"/>
        <v/>
      </c>
      <c r="T156" s="46" t="str">
        <f t="shared" si="23"/>
        <v/>
      </c>
      <c r="U156" s="46" t="str">
        <f t="shared" si="23"/>
        <v/>
      </c>
      <c r="V156" s="46" t="str">
        <f t="shared" si="23"/>
        <v/>
      </c>
    </row>
    <row r="157" spans="1:22" x14ac:dyDescent="0.2">
      <c r="A157" s="1">
        <v>114</v>
      </c>
      <c r="B157" s="1" t="s">
        <v>62</v>
      </c>
      <c r="C157" s="8">
        <v>10</v>
      </c>
      <c r="D157" s="29">
        <f>SUMIFS('2013Figures'!$J:$J,'2013Figures'!$C:$C,$A157,'2013Figures'!$H:$H,$B157,'2013Figures'!$I:$I,$C157,'2013Figures'!$E:$E,$B$1)</f>
        <v>0</v>
      </c>
      <c r="E157" s="9">
        <f>SUMIFS('2013Figures'!$J:$J,'2013Figures'!$C:$C,$A157,'2013Figures'!$H:$H,$B157,'2013Figures'!$I:$I,$C157,'2013Figures'!$B:$B,"BrokerToCy",'2013Figures'!$G:$G,"E1",'2013Figures'!$E:$E,$B$1)</f>
        <v>0</v>
      </c>
      <c r="F157" s="9">
        <f>SUMIFS('2013Figures'!$J:$J,'2013Figures'!$C:$C,$A157,'2013Figures'!$H:$H,$B157,'2013Figures'!$I:$I,$C157,'2013Figures'!$B:$B,"BrokerToCy",'2013Figures'!$G:$G,"P1",'2013Figures'!$E:$E,$B$1)</f>
        <v>0</v>
      </c>
      <c r="G157" s="9">
        <f>SUMIFS('2013Figures'!$J:$J,'2013Figures'!$C:$C,$A157,'2013Figures'!$H:$H,$B157,'2013Figures'!$I:$I,$C157,'2013Figures'!$B:$B,"CyToBroker",'2013Figures'!$G:$G,"E1",'2013Figures'!$E:$E,$B$1)</f>
        <v>0</v>
      </c>
      <c r="H157" s="9">
        <f>SUMIFS('2013Figures'!$J:$J,'2013Figures'!$C:$C,$A157,'2013Figures'!$H:$H,$B157,'2013Figures'!$I:$I,$C157,'2013Figures'!$B:$B,"CyToBroker",'2013Figures'!$G:$G,"P1",'2013Figures'!$E:$E,$B$1)</f>
        <v>0</v>
      </c>
      <c r="J157" s="8">
        <v>201501</v>
      </c>
      <c r="L157" s="42">
        <f>SUMIFS('2012Figures'!$J:$J,'2012Figures'!$C:$C,$A157,'2012Figures'!$H:$H,$B157,'2012Figures'!$I:$I,$C157,'2012Figures'!$E:$E,$B$1)</f>
        <v>0</v>
      </c>
      <c r="M157" s="52">
        <f>SUMIFS('2012Figures'!$J:$J,'2012Figures'!$C:$C,$A157,'2012Figures'!$H:$H,$B157,'2012Figures'!$I:$I,$C157,'2012Figures'!$B:$B,"BrokerToCy",'2012Figures'!$G:$G,"E1",'2012Figures'!$E:$E,$B$1)</f>
        <v>0</v>
      </c>
      <c r="N157" s="52">
        <f>SUMIFS('2012Figures'!$J:$J,'2012Figures'!$C:$C,$A157,'2012Figures'!$H:$H,$B157,'2012Figures'!$I:$I,$C157,'2012Figures'!$B:$B,"BrokerToCy",'2012Figures'!$G:$G,"P1",'2012Figures'!$E:$E,$B$1)</f>
        <v>0</v>
      </c>
      <c r="O157" s="52">
        <f>SUMIFS('2012Figures'!$J:$J,'2012Figures'!$C:$C,$A157,'2012Figures'!$H:$H,$B157,'2012Figures'!$I:$I,$C157,'2012Figures'!$B:$B,"CyToBroker",'2012Figures'!$G:$G,"E1",'2012Figures'!$E:$E,$B$1)</f>
        <v>0</v>
      </c>
      <c r="P157" s="52">
        <f>SUMIFS('2012Figures'!$J:$J,'2012Figures'!$C:$C,$A157,'2012Figures'!$H:$H,$B157,'2012Figures'!$I:$I,$C157,'2012Figures'!$B:$B,"CyToBroker",'2012Figures'!$G:$G,"P1",'2012Figures'!$E:$E,$B$1)</f>
        <v>0</v>
      </c>
      <c r="R157" s="46" t="str">
        <f t="shared" si="23"/>
        <v/>
      </c>
      <c r="S157" s="46" t="str">
        <f t="shared" si="23"/>
        <v/>
      </c>
      <c r="T157" s="46" t="str">
        <f t="shared" si="23"/>
        <v/>
      </c>
      <c r="U157" s="46" t="str">
        <f t="shared" si="23"/>
        <v/>
      </c>
      <c r="V157" s="46" t="str">
        <f t="shared" si="23"/>
        <v/>
      </c>
    </row>
    <row r="158" spans="1:22" x14ac:dyDescent="0.2">
      <c r="A158" s="1">
        <v>114</v>
      </c>
      <c r="B158" s="1" t="s">
        <v>62</v>
      </c>
      <c r="C158" s="8">
        <v>9</v>
      </c>
      <c r="D158" s="29">
        <f>SUMIFS('2013Figures'!$J:$J,'2013Figures'!$C:$C,$A158,'2013Figures'!$H:$H,$B158,'2013Figures'!$I:$I,$C158,'2013Figures'!$E:$E,$B$1)</f>
        <v>0</v>
      </c>
      <c r="E158" s="9">
        <f>SUMIFS('2013Figures'!$J:$J,'2013Figures'!$C:$C,$A158,'2013Figures'!$H:$H,$B158,'2013Figures'!$I:$I,$C158,'2013Figures'!$B:$B,"BrokerToCy",'2013Figures'!$G:$G,"E1",'2013Figures'!$E:$E,$B$1)</f>
        <v>0</v>
      </c>
      <c r="F158" s="9">
        <f>SUMIFS('2013Figures'!$J:$J,'2013Figures'!$C:$C,$A158,'2013Figures'!$H:$H,$B158,'2013Figures'!$I:$I,$C158,'2013Figures'!$B:$B,"BrokerToCy",'2013Figures'!$G:$G,"P1",'2013Figures'!$E:$E,$B$1)</f>
        <v>0</v>
      </c>
      <c r="G158" s="9">
        <f>SUMIFS('2013Figures'!$J:$J,'2013Figures'!$C:$C,$A158,'2013Figures'!$H:$H,$B158,'2013Figures'!$I:$I,$C158,'2013Figures'!$B:$B,"CyToBroker",'2013Figures'!$G:$G,"E1",'2013Figures'!$E:$E,$B$1)</f>
        <v>0</v>
      </c>
      <c r="H158" s="9">
        <f>SUMIFS('2013Figures'!$J:$J,'2013Figures'!$C:$C,$A158,'2013Figures'!$H:$H,$B158,'2013Figures'!$I:$I,$C158,'2013Figures'!$B:$B,"CyToBroker",'2013Figures'!$G:$G,"P1",'2013Figures'!$E:$E,$B$1)</f>
        <v>0</v>
      </c>
      <c r="J158" s="8">
        <v>201401</v>
      </c>
      <c r="L158" s="42">
        <f>SUMIFS('2012Figures'!$J:$J,'2012Figures'!$C:$C,$A158,'2012Figures'!$H:$H,$B158,'2012Figures'!$I:$I,$C158,'2012Figures'!$E:$E,$B$1)</f>
        <v>0</v>
      </c>
      <c r="M158" s="52">
        <f>SUMIFS('2012Figures'!$J:$J,'2012Figures'!$C:$C,$A158,'2012Figures'!$H:$H,$B158,'2012Figures'!$I:$I,$C158,'2012Figures'!$B:$B,"BrokerToCy",'2012Figures'!$G:$G,"E1",'2012Figures'!$E:$E,$B$1)</f>
        <v>0</v>
      </c>
      <c r="N158" s="52">
        <f>SUMIFS('2012Figures'!$J:$J,'2012Figures'!$C:$C,$A158,'2012Figures'!$H:$H,$B158,'2012Figures'!$I:$I,$C158,'2012Figures'!$B:$B,"BrokerToCy",'2012Figures'!$G:$G,"P1",'2012Figures'!$E:$E,$B$1)</f>
        <v>0</v>
      </c>
      <c r="O158" s="52">
        <f>SUMIFS('2012Figures'!$J:$J,'2012Figures'!$C:$C,$A158,'2012Figures'!$H:$H,$B158,'2012Figures'!$I:$I,$C158,'2012Figures'!$B:$B,"CyToBroker",'2012Figures'!$G:$G,"E1",'2012Figures'!$E:$E,$B$1)</f>
        <v>0</v>
      </c>
      <c r="P158" s="52">
        <f>SUMIFS('2012Figures'!$J:$J,'2012Figures'!$C:$C,$A158,'2012Figures'!$H:$H,$B158,'2012Figures'!$I:$I,$C158,'2012Figures'!$B:$B,"CyToBroker",'2012Figures'!$G:$G,"P1",'2012Figures'!$E:$E,$B$1)</f>
        <v>0</v>
      </c>
      <c r="R158" s="46" t="str">
        <f t="shared" si="23"/>
        <v/>
      </c>
      <c r="S158" s="46" t="str">
        <f t="shared" si="23"/>
        <v/>
      </c>
      <c r="T158" s="46" t="str">
        <f t="shared" si="23"/>
        <v/>
      </c>
      <c r="U158" s="46" t="str">
        <f t="shared" si="23"/>
        <v/>
      </c>
      <c r="V158" s="46" t="str">
        <f t="shared" si="23"/>
        <v/>
      </c>
    </row>
    <row r="159" spans="1:22" x14ac:dyDescent="0.2">
      <c r="A159" s="1">
        <v>114</v>
      </c>
      <c r="B159" s="1" t="s">
        <v>62</v>
      </c>
      <c r="C159" s="8">
        <v>8</v>
      </c>
      <c r="D159" s="29">
        <f>SUMIFS('2013Figures'!$J:$J,'2013Figures'!$C:$C,$A159,'2013Figures'!$H:$H,$B159,'2013Figures'!$I:$I,$C159,'2013Figures'!$E:$E,$B$1)</f>
        <v>0</v>
      </c>
      <c r="E159" s="9">
        <f>SUMIFS('2013Figures'!$J:$J,'2013Figures'!$C:$C,$A159,'2013Figures'!$H:$H,$B159,'2013Figures'!$I:$I,$C159,'2013Figures'!$B:$B,"BrokerToCy",'2013Figures'!$G:$G,"E1",'2013Figures'!$E:$E,$B$1)</f>
        <v>0</v>
      </c>
      <c r="F159" s="9">
        <f>SUMIFS('2013Figures'!$J:$J,'2013Figures'!$C:$C,$A159,'2013Figures'!$H:$H,$B159,'2013Figures'!$I:$I,$C159,'2013Figures'!$B:$B,"BrokerToCy",'2013Figures'!$G:$G,"P1",'2013Figures'!$E:$E,$B$1)</f>
        <v>0</v>
      </c>
      <c r="G159" s="9">
        <f>SUMIFS('2013Figures'!$J:$J,'2013Figures'!$C:$C,$A159,'2013Figures'!$H:$H,$B159,'2013Figures'!$I:$I,$C159,'2013Figures'!$B:$B,"CyToBroker",'2013Figures'!$G:$G,"E1",'2013Figures'!$E:$E,$B$1)</f>
        <v>0</v>
      </c>
      <c r="H159" s="9">
        <f>SUMIFS('2013Figures'!$J:$J,'2013Figures'!$C:$C,$A159,'2013Figures'!$H:$H,$B159,'2013Figures'!$I:$I,$C159,'2013Figures'!$B:$B,"CyToBroker",'2013Figures'!$G:$G,"P1",'2013Figures'!$E:$E,$B$1)</f>
        <v>0</v>
      </c>
      <c r="I159" s="30"/>
      <c r="J159" s="31">
        <v>201301</v>
      </c>
      <c r="K159" s="30"/>
      <c r="L159" s="42">
        <f>SUMIFS('2012Figures'!$J:$J,'2012Figures'!$C:$C,$A159,'2012Figures'!$H:$H,$B159,'2012Figures'!$I:$I,$C159,'2012Figures'!$E:$E,$B$1)</f>
        <v>0</v>
      </c>
      <c r="M159" s="52">
        <f>SUMIFS('2012Figures'!$J:$J,'2012Figures'!$C:$C,$A159,'2012Figures'!$H:$H,$B159,'2012Figures'!$I:$I,$C159,'2012Figures'!$B:$B,"BrokerToCy",'2012Figures'!$G:$G,"E1",'2012Figures'!$E:$E,$B$1)</f>
        <v>0</v>
      </c>
      <c r="N159" s="52">
        <f>SUMIFS('2012Figures'!$J:$J,'2012Figures'!$C:$C,$A159,'2012Figures'!$H:$H,$B159,'2012Figures'!$I:$I,$C159,'2012Figures'!$B:$B,"BrokerToCy",'2012Figures'!$G:$G,"P1",'2012Figures'!$E:$E,$B$1)</f>
        <v>0</v>
      </c>
      <c r="O159" s="52">
        <f>SUMIFS('2012Figures'!$J:$J,'2012Figures'!$C:$C,$A159,'2012Figures'!$H:$H,$B159,'2012Figures'!$I:$I,$C159,'2012Figures'!$B:$B,"CyToBroker",'2012Figures'!$G:$G,"E1",'2012Figures'!$E:$E,$B$1)</f>
        <v>0</v>
      </c>
      <c r="P159" s="52">
        <f>SUMIFS('2012Figures'!$J:$J,'2012Figures'!$C:$C,$A159,'2012Figures'!$H:$H,$B159,'2012Figures'!$I:$I,$C159,'2012Figures'!$B:$B,"CyToBroker",'2012Figures'!$G:$G,"P1",'2012Figures'!$E:$E,$B$1)</f>
        <v>0</v>
      </c>
      <c r="Q159" s="30"/>
      <c r="R159" s="46" t="str">
        <f t="shared" si="23"/>
        <v/>
      </c>
      <c r="S159" s="46" t="str">
        <f t="shared" si="23"/>
        <v/>
      </c>
      <c r="T159" s="46" t="str">
        <f t="shared" si="23"/>
        <v/>
      </c>
      <c r="U159" s="46" t="str">
        <f t="shared" si="23"/>
        <v/>
      </c>
      <c r="V159" s="46" t="str">
        <f t="shared" si="23"/>
        <v/>
      </c>
    </row>
    <row r="160" spans="1:22" x14ac:dyDescent="0.2">
      <c r="A160" s="1">
        <v>114</v>
      </c>
      <c r="B160" s="1" t="s">
        <v>62</v>
      </c>
      <c r="C160" s="8">
        <v>7</v>
      </c>
      <c r="D160" s="29">
        <f>SUMIFS('2013Figures'!$J:$J,'2013Figures'!$C:$C,$A160,'2013Figures'!$H:$H,$B160,'2013Figures'!$I:$I,$C160,'2013Figures'!$E:$E,$B$1)</f>
        <v>0</v>
      </c>
      <c r="E160" s="9">
        <f>SUMIFS('2013Figures'!$J:$J,'2013Figures'!$C:$C,$A160,'2013Figures'!$H:$H,$B160,'2013Figures'!$I:$I,$C160,'2013Figures'!$B:$B,"BrokerToCy",'2013Figures'!$G:$G,"E1",'2013Figures'!$E:$E,$B$1)</f>
        <v>0</v>
      </c>
      <c r="F160" s="9">
        <f>SUMIFS('2013Figures'!$J:$J,'2013Figures'!$C:$C,$A160,'2013Figures'!$H:$H,$B160,'2013Figures'!$I:$I,$C160,'2013Figures'!$B:$B,"BrokerToCy",'2013Figures'!$G:$G,"P1",'2013Figures'!$E:$E,$B$1)</f>
        <v>0</v>
      </c>
      <c r="G160" s="9">
        <f>SUMIFS('2013Figures'!$J:$J,'2013Figures'!$C:$C,$A160,'2013Figures'!$H:$H,$B160,'2013Figures'!$I:$I,$C160,'2013Figures'!$B:$B,"CyToBroker",'2013Figures'!$G:$G,"E1",'2013Figures'!$E:$E,$B$1)</f>
        <v>0</v>
      </c>
      <c r="H160" s="9">
        <f>SUMIFS('2013Figures'!$J:$J,'2013Figures'!$C:$C,$A160,'2013Figures'!$H:$H,$B160,'2013Figures'!$I:$I,$C160,'2013Figures'!$B:$B,"CyToBroker",'2013Figures'!$G:$G,"P1",'2013Figures'!$E:$E,$B$1)</f>
        <v>0</v>
      </c>
      <c r="J160" s="8">
        <v>201201</v>
      </c>
      <c r="L160" s="42">
        <f>SUMIFS('2012Figures'!$J:$J,'2012Figures'!$C:$C,$A160,'2012Figures'!$H:$H,$B160,'2012Figures'!$I:$I,$C160,'2012Figures'!$E:$E,$B$1)</f>
        <v>0</v>
      </c>
      <c r="M160" s="52">
        <f>SUMIFS('2012Figures'!$J:$J,'2012Figures'!$C:$C,$A160,'2012Figures'!$H:$H,$B160,'2012Figures'!$I:$I,$C160,'2012Figures'!$B:$B,"BrokerToCy",'2012Figures'!$G:$G,"E1",'2012Figures'!$E:$E,$B$1)</f>
        <v>0</v>
      </c>
      <c r="N160" s="52">
        <f>SUMIFS('2012Figures'!$J:$J,'2012Figures'!$C:$C,$A160,'2012Figures'!$H:$H,$B160,'2012Figures'!$I:$I,$C160,'2012Figures'!$B:$B,"BrokerToCy",'2012Figures'!$G:$G,"P1",'2012Figures'!$E:$E,$B$1)</f>
        <v>0</v>
      </c>
      <c r="O160" s="52">
        <f>SUMIFS('2012Figures'!$J:$J,'2012Figures'!$C:$C,$A160,'2012Figures'!$H:$H,$B160,'2012Figures'!$I:$I,$C160,'2012Figures'!$B:$B,"CyToBroker",'2012Figures'!$G:$G,"E1",'2012Figures'!$E:$E,$B$1)</f>
        <v>0</v>
      </c>
      <c r="P160" s="52">
        <f>SUMIFS('2012Figures'!$J:$J,'2012Figures'!$C:$C,$A160,'2012Figures'!$H:$H,$B160,'2012Figures'!$I:$I,$C160,'2012Figures'!$B:$B,"CyToBroker",'2012Figures'!$G:$G,"P1",'2012Figures'!$E:$E,$B$1)</f>
        <v>0</v>
      </c>
      <c r="R160" s="46" t="str">
        <f t="shared" si="23"/>
        <v/>
      </c>
      <c r="S160" s="46" t="str">
        <f t="shared" si="23"/>
        <v/>
      </c>
      <c r="T160" s="46" t="str">
        <f t="shared" si="23"/>
        <v/>
      </c>
      <c r="U160" s="46" t="str">
        <f t="shared" si="23"/>
        <v/>
      </c>
      <c r="V160" s="46" t="str">
        <f t="shared" si="23"/>
        <v/>
      </c>
    </row>
    <row r="161" spans="1:22" x14ac:dyDescent="0.2">
      <c r="A161" s="1">
        <v>114</v>
      </c>
      <c r="B161" s="1" t="s">
        <v>62</v>
      </c>
      <c r="C161" s="8">
        <v>6</v>
      </c>
      <c r="D161" s="29">
        <f>SUMIFS('2013Figures'!$J:$J,'2013Figures'!$C:$C,$A161,'2013Figures'!$H:$H,$B161,'2013Figures'!$I:$I,$C161,'2013Figures'!$E:$E,$B$1)</f>
        <v>0</v>
      </c>
      <c r="E161" s="9">
        <f>SUMIFS('2013Figures'!$J:$J,'2013Figures'!$C:$C,$A161,'2013Figures'!$H:$H,$B161,'2013Figures'!$I:$I,$C161,'2013Figures'!$B:$B,"BrokerToCy",'2013Figures'!$G:$G,"E1",'2013Figures'!$E:$E,$B$1)</f>
        <v>0</v>
      </c>
      <c r="F161" s="9">
        <f>SUMIFS('2013Figures'!$J:$J,'2013Figures'!$C:$C,$A161,'2013Figures'!$H:$H,$B161,'2013Figures'!$I:$I,$C161,'2013Figures'!$B:$B,"BrokerToCy",'2013Figures'!$G:$G,"P1",'2013Figures'!$E:$E,$B$1)</f>
        <v>0</v>
      </c>
      <c r="G161" s="9">
        <f>SUMIFS('2013Figures'!$J:$J,'2013Figures'!$C:$C,$A161,'2013Figures'!$H:$H,$B161,'2013Figures'!$I:$I,$C161,'2013Figures'!$B:$B,"CyToBroker",'2013Figures'!$G:$G,"E1",'2013Figures'!$E:$E,$B$1)</f>
        <v>0</v>
      </c>
      <c r="H161" s="9">
        <f>SUMIFS('2013Figures'!$J:$J,'2013Figures'!$C:$C,$A161,'2013Figures'!$H:$H,$B161,'2013Figures'!$I:$I,$C161,'2013Figures'!$B:$B,"CyToBroker",'2013Figures'!$G:$G,"P1",'2013Figures'!$E:$E,$B$1)</f>
        <v>0</v>
      </c>
      <c r="J161" s="8">
        <v>201101</v>
      </c>
      <c r="L161" s="42">
        <f>SUMIFS('2012Figures'!$J:$J,'2012Figures'!$C:$C,$A161,'2012Figures'!$H:$H,$B161,'2012Figures'!$I:$I,$C161,'2012Figures'!$E:$E,$B$1)</f>
        <v>0</v>
      </c>
      <c r="M161" s="52">
        <f>SUMIFS('2012Figures'!$J:$J,'2012Figures'!$C:$C,$A161,'2012Figures'!$H:$H,$B161,'2012Figures'!$I:$I,$C161,'2012Figures'!$B:$B,"BrokerToCy",'2012Figures'!$G:$G,"E1",'2012Figures'!$E:$E,$B$1)</f>
        <v>0</v>
      </c>
      <c r="N161" s="52">
        <f>SUMIFS('2012Figures'!$J:$J,'2012Figures'!$C:$C,$A161,'2012Figures'!$H:$H,$B161,'2012Figures'!$I:$I,$C161,'2012Figures'!$B:$B,"BrokerToCy",'2012Figures'!$G:$G,"P1",'2012Figures'!$E:$E,$B$1)</f>
        <v>0</v>
      </c>
      <c r="O161" s="52">
        <f>SUMIFS('2012Figures'!$J:$J,'2012Figures'!$C:$C,$A161,'2012Figures'!$H:$H,$B161,'2012Figures'!$I:$I,$C161,'2012Figures'!$B:$B,"CyToBroker",'2012Figures'!$G:$G,"E1",'2012Figures'!$E:$E,$B$1)</f>
        <v>0</v>
      </c>
      <c r="P161" s="52">
        <f>SUMIFS('2012Figures'!$J:$J,'2012Figures'!$C:$C,$A161,'2012Figures'!$H:$H,$B161,'2012Figures'!$I:$I,$C161,'2012Figures'!$B:$B,"CyToBroker",'2012Figures'!$G:$G,"P1",'2012Figures'!$E:$E,$B$1)</f>
        <v>0</v>
      </c>
      <c r="R161" s="46" t="str">
        <f t="shared" si="23"/>
        <v/>
      </c>
      <c r="S161" s="46" t="str">
        <f t="shared" si="23"/>
        <v/>
      </c>
      <c r="T161" s="46" t="str">
        <f t="shared" si="23"/>
        <v/>
      </c>
      <c r="U161" s="46" t="str">
        <f t="shared" si="23"/>
        <v/>
      </c>
      <c r="V161" s="46" t="str">
        <f t="shared" si="23"/>
        <v/>
      </c>
    </row>
    <row r="162" spans="1:22" x14ac:dyDescent="0.2">
      <c r="A162" s="1">
        <v>114</v>
      </c>
      <c r="B162" s="1" t="s">
        <v>62</v>
      </c>
      <c r="C162" s="8">
        <v>5</v>
      </c>
      <c r="D162" s="29">
        <f>SUMIFS('2013Figures'!$J:$J,'2013Figures'!$C:$C,$A162,'2013Figures'!$H:$H,$B162,'2013Figures'!$I:$I,$C162,'2013Figures'!$E:$E,$B$1)</f>
        <v>0</v>
      </c>
      <c r="E162" s="9">
        <f>SUMIFS('2013Figures'!$J:$J,'2013Figures'!$C:$C,$A162,'2013Figures'!$H:$H,$B162,'2013Figures'!$I:$I,$C162,'2013Figures'!$B:$B,"BrokerToCy",'2013Figures'!$G:$G,"E1",'2013Figures'!$E:$E,$B$1)</f>
        <v>0</v>
      </c>
      <c r="F162" s="9">
        <f>SUMIFS('2013Figures'!$J:$J,'2013Figures'!$C:$C,$A162,'2013Figures'!$H:$H,$B162,'2013Figures'!$I:$I,$C162,'2013Figures'!$B:$B,"BrokerToCy",'2013Figures'!$G:$G,"P1",'2013Figures'!$E:$E,$B$1)</f>
        <v>0</v>
      </c>
      <c r="G162" s="9">
        <f>SUMIFS('2013Figures'!$J:$J,'2013Figures'!$C:$C,$A162,'2013Figures'!$H:$H,$B162,'2013Figures'!$I:$I,$C162,'2013Figures'!$B:$B,"CyToBroker",'2013Figures'!$G:$G,"E1",'2013Figures'!$E:$E,$B$1)</f>
        <v>0</v>
      </c>
      <c r="H162" s="9">
        <f>SUMIFS('2013Figures'!$J:$J,'2013Figures'!$C:$C,$A162,'2013Figures'!$H:$H,$B162,'2013Figures'!$I:$I,$C162,'2013Figures'!$B:$B,"CyToBroker",'2013Figures'!$G:$G,"P1",'2013Figures'!$E:$E,$B$1)</f>
        <v>0</v>
      </c>
      <c r="J162" s="8">
        <v>201001</v>
      </c>
      <c r="L162" s="42">
        <f>SUMIFS('2012Figures'!$J:$J,'2012Figures'!$C:$C,$A162,'2012Figures'!$H:$H,$B162,'2012Figures'!$I:$I,$C162,'2012Figures'!$E:$E,$B$1)</f>
        <v>0</v>
      </c>
      <c r="M162" s="52">
        <f>SUMIFS('2012Figures'!$J:$J,'2012Figures'!$C:$C,$A162,'2012Figures'!$H:$H,$B162,'2012Figures'!$I:$I,$C162,'2012Figures'!$B:$B,"BrokerToCy",'2012Figures'!$G:$G,"E1",'2012Figures'!$E:$E,$B$1)</f>
        <v>0</v>
      </c>
      <c r="N162" s="52">
        <f>SUMIFS('2012Figures'!$J:$J,'2012Figures'!$C:$C,$A162,'2012Figures'!$H:$H,$B162,'2012Figures'!$I:$I,$C162,'2012Figures'!$B:$B,"BrokerToCy",'2012Figures'!$G:$G,"P1",'2012Figures'!$E:$E,$B$1)</f>
        <v>0</v>
      </c>
      <c r="O162" s="52">
        <f>SUMIFS('2012Figures'!$J:$J,'2012Figures'!$C:$C,$A162,'2012Figures'!$H:$H,$B162,'2012Figures'!$I:$I,$C162,'2012Figures'!$B:$B,"CyToBroker",'2012Figures'!$G:$G,"E1",'2012Figures'!$E:$E,$B$1)</f>
        <v>0</v>
      </c>
      <c r="P162" s="52">
        <f>SUMIFS('2012Figures'!$J:$J,'2012Figures'!$C:$C,$A162,'2012Figures'!$H:$H,$B162,'2012Figures'!$I:$I,$C162,'2012Figures'!$B:$B,"CyToBroker",'2012Figures'!$G:$G,"P1",'2012Figures'!$E:$E,$B$1)</f>
        <v>0</v>
      </c>
      <c r="R162" s="46" t="str">
        <f t="shared" si="23"/>
        <v/>
      </c>
      <c r="S162" s="46" t="str">
        <f t="shared" si="23"/>
        <v/>
      </c>
      <c r="T162" s="46" t="str">
        <f t="shared" si="23"/>
        <v/>
      </c>
      <c r="U162" s="46" t="str">
        <f t="shared" si="23"/>
        <v/>
      </c>
      <c r="V162" s="46" t="str">
        <f t="shared" si="23"/>
        <v/>
      </c>
    </row>
    <row r="163" spans="1:22" x14ac:dyDescent="0.2">
      <c r="A163" s="1">
        <v>114</v>
      </c>
      <c r="B163" s="1" t="s">
        <v>62</v>
      </c>
      <c r="C163" s="8">
        <v>4</v>
      </c>
      <c r="D163" s="29">
        <f>SUMIFS('2013Figures'!$J:$J,'2013Figures'!$C:$C,$A163,'2013Figures'!$H:$H,$B163,'2013Figures'!$I:$I,$C163,'2013Figures'!$E:$E,$B$1)</f>
        <v>25</v>
      </c>
      <c r="E163" s="9">
        <f>SUMIFS('2013Figures'!$J:$J,'2013Figures'!$C:$C,$A163,'2013Figures'!$H:$H,$B163,'2013Figures'!$I:$I,$C163,'2013Figures'!$B:$B,"BrokerToCy",'2013Figures'!$G:$G,"E1",'2013Figures'!$E:$E,$B$1)</f>
        <v>0</v>
      </c>
      <c r="F163" s="9">
        <f>SUMIFS('2013Figures'!$J:$J,'2013Figures'!$C:$C,$A163,'2013Figures'!$H:$H,$B163,'2013Figures'!$I:$I,$C163,'2013Figures'!$B:$B,"BrokerToCy",'2013Figures'!$G:$G,"P1",'2013Figures'!$E:$E,$B$1)</f>
        <v>0</v>
      </c>
      <c r="G163" s="9">
        <f>SUMIFS('2013Figures'!$J:$J,'2013Figures'!$C:$C,$A163,'2013Figures'!$H:$H,$B163,'2013Figures'!$I:$I,$C163,'2013Figures'!$B:$B,"CyToBroker",'2013Figures'!$G:$G,"E1",'2013Figures'!$E:$E,$B$1)</f>
        <v>25</v>
      </c>
      <c r="H163" s="9">
        <f>SUMIFS('2013Figures'!$J:$J,'2013Figures'!$C:$C,$A163,'2013Figures'!$H:$H,$B163,'2013Figures'!$I:$I,$C163,'2013Figures'!$B:$B,"CyToBroker",'2013Figures'!$G:$G,"P1",'2013Figures'!$E:$E,$B$1)</f>
        <v>0</v>
      </c>
      <c r="J163" s="8">
        <v>200901</v>
      </c>
      <c r="L163" s="42">
        <f>SUMIFS('2012Figures'!$J:$J,'2012Figures'!$C:$C,$A163,'2012Figures'!$H:$H,$B163,'2012Figures'!$I:$I,$C163,'2012Figures'!$E:$E,$B$1)</f>
        <v>0</v>
      </c>
      <c r="M163" s="52">
        <f>SUMIFS('2012Figures'!$J:$J,'2012Figures'!$C:$C,$A163,'2012Figures'!$H:$H,$B163,'2012Figures'!$I:$I,$C163,'2012Figures'!$B:$B,"BrokerToCy",'2012Figures'!$G:$G,"E1",'2012Figures'!$E:$E,$B$1)</f>
        <v>0</v>
      </c>
      <c r="N163" s="52">
        <f>SUMIFS('2012Figures'!$J:$J,'2012Figures'!$C:$C,$A163,'2012Figures'!$H:$H,$B163,'2012Figures'!$I:$I,$C163,'2012Figures'!$B:$B,"BrokerToCy",'2012Figures'!$G:$G,"P1",'2012Figures'!$E:$E,$B$1)</f>
        <v>0</v>
      </c>
      <c r="O163" s="52">
        <f>SUMIFS('2012Figures'!$J:$J,'2012Figures'!$C:$C,$A163,'2012Figures'!$H:$H,$B163,'2012Figures'!$I:$I,$C163,'2012Figures'!$B:$B,"CyToBroker",'2012Figures'!$G:$G,"E1",'2012Figures'!$E:$E,$B$1)</f>
        <v>0</v>
      </c>
      <c r="P163" s="52">
        <f>SUMIFS('2012Figures'!$J:$J,'2012Figures'!$C:$C,$A163,'2012Figures'!$H:$H,$B163,'2012Figures'!$I:$I,$C163,'2012Figures'!$B:$B,"CyToBroker",'2012Figures'!$G:$G,"P1",'2012Figures'!$E:$E,$B$1)</f>
        <v>0</v>
      </c>
      <c r="R163" s="46" t="str">
        <f t="shared" si="23"/>
        <v/>
      </c>
      <c r="S163" s="46" t="str">
        <f t="shared" si="23"/>
        <v/>
      </c>
      <c r="T163" s="46" t="str">
        <f t="shared" si="23"/>
        <v/>
      </c>
      <c r="U163" s="46" t="str">
        <f t="shared" si="23"/>
        <v/>
      </c>
      <c r="V163" s="46" t="str">
        <f t="shared" si="23"/>
        <v/>
      </c>
    </row>
    <row r="164" spans="1:22" x14ac:dyDescent="0.2">
      <c r="A164" s="1">
        <v>114</v>
      </c>
      <c r="B164" s="1" t="s">
        <v>62</v>
      </c>
      <c r="C164" s="8">
        <v>3</v>
      </c>
      <c r="D164" s="29">
        <f>SUMIFS('2013Figures'!$J:$J,'2013Figures'!$C:$C,$A164,'2013Figures'!$H:$H,$B164,'2013Figures'!$I:$I,$C164,'2013Figures'!$E:$E,$B$1)</f>
        <v>0</v>
      </c>
      <c r="E164" s="9">
        <f>SUMIFS('2013Figures'!$J:$J,'2013Figures'!$C:$C,$A164,'2013Figures'!$H:$H,$B164,'2013Figures'!$I:$I,$C164,'2013Figures'!$B:$B,"BrokerToCy",'2013Figures'!$G:$G,"E1",'2013Figures'!$E:$E,$B$1)</f>
        <v>0</v>
      </c>
      <c r="F164" s="9">
        <f>SUMIFS('2013Figures'!$J:$J,'2013Figures'!$C:$C,$A164,'2013Figures'!$H:$H,$B164,'2013Figures'!$I:$I,$C164,'2013Figures'!$B:$B,"BrokerToCy",'2013Figures'!$G:$G,"P1",'2013Figures'!$E:$E,$B$1)</f>
        <v>0</v>
      </c>
      <c r="G164" s="9">
        <f>SUMIFS('2013Figures'!$J:$J,'2013Figures'!$C:$C,$A164,'2013Figures'!$H:$H,$B164,'2013Figures'!$I:$I,$C164,'2013Figures'!$B:$B,"CyToBroker",'2013Figures'!$G:$G,"E1",'2013Figures'!$E:$E,$B$1)</f>
        <v>0</v>
      </c>
      <c r="H164" s="9">
        <f>SUMIFS('2013Figures'!$J:$J,'2013Figures'!$C:$C,$A164,'2013Figures'!$H:$H,$B164,'2013Figures'!$I:$I,$C164,'2013Figures'!$B:$B,"CyToBroker",'2013Figures'!$G:$G,"P1",'2013Figures'!$E:$E,$B$1)</f>
        <v>0</v>
      </c>
      <c r="J164" s="8">
        <v>200801</v>
      </c>
      <c r="L164" s="42">
        <f>SUMIFS('2012Figures'!$J:$J,'2012Figures'!$C:$C,$A164,'2012Figures'!$H:$H,$B164,'2012Figures'!$I:$I,$C164,'2012Figures'!$E:$E,$B$1)</f>
        <v>0</v>
      </c>
      <c r="M164" s="52">
        <f>SUMIFS('2012Figures'!$J:$J,'2012Figures'!$C:$C,$A164,'2012Figures'!$H:$H,$B164,'2012Figures'!$I:$I,$C164,'2012Figures'!$B:$B,"BrokerToCy",'2012Figures'!$G:$G,"E1",'2012Figures'!$E:$E,$B$1)</f>
        <v>0</v>
      </c>
      <c r="N164" s="52">
        <f>SUMIFS('2012Figures'!$J:$J,'2012Figures'!$C:$C,$A164,'2012Figures'!$H:$H,$B164,'2012Figures'!$I:$I,$C164,'2012Figures'!$B:$B,"BrokerToCy",'2012Figures'!$G:$G,"P1",'2012Figures'!$E:$E,$B$1)</f>
        <v>0</v>
      </c>
      <c r="O164" s="52">
        <f>SUMIFS('2012Figures'!$J:$J,'2012Figures'!$C:$C,$A164,'2012Figures'!$H:$H,$B164,'2012Figures'!$I:$I,$C164,'2012Figures'!$B:$B,"CyToBroker",'2012Figures'!$G:$G,"E1",'2012Figures'!$E:$E,$B$1)</f>
        <v>0</v>
      </c>
      <c r="P164" s="52">
        <f>SUMIFS('2012Figures'!$J:$J,'2012Figures'!$C:$C,$A164,'2012Figures'!$H:$H,$B164,'2012Figures'!$I:$I,$C164,'2012Figures'!$B:$B,"CyToBroker",'2012Figures'!$G:$G,"P1",'2012Figures'!$E:$E,$B$1)</f>
        <v>0</v>
      </c>
      <c r="R164" s="46" t="str">
        <f t="shared" si="23"/>
        <v/>
      </c>
      <c r="S164" s="46" t="str">
        <f t="shared" si="23"/>
        <v/>
      </c>
      <c r="T164" s="46" t="str">
        <f t="shared" si="23"/>
        <v/>
      </c>
      <c r="U164" s="46" t="str">
        <f t="shared" si="23"/>
        <v/>
      </c>
      <c r="V164" s="46" t="str">
        <f t="shared" si="23"/>
        <v/>
      </c>
    </row>
    <row r="165" spans="1:22" x14ac:dyDescent="0.2">
      <c r="A165" s="1">
        <v>114</v>
      </c>
      <c r="B165" s="1" t="s">
        <v>62</v>
      </c>
      <c r="C165" s="8">
        <v>2</v>
      </c>
      <c r="D165" s="29">
        <f>SUMIFS('2013Figures'!$J:$J,'2013Figures'!$C:$C,$A165,'2013Figures'!$H:$H,$B165,'2013Figures'!$I:$I,$C165,'2013Figures'!$E:$E,$B$1)</f>
        <v>0</v>
      </c>
      <c r="E165" s="9">
        <f>SUMIFS('2013Figures'!$J:$J,'2013Figures'!$C:$C,$A165,'2013Figures'!$H:$H,$B165,'2013Figures'!$I:$I,$C165,'2013Figures'!$B:$B,"BrokerToCy",'2013Figures'!$G:$G,"E1",'2013Figures'!$E:$E,$B$1)</f>
        <v>0</v>
      </c>
      <c r="F165" s="9">
        <f>SUMIFS('2013Figures'!$J:$J,'2013Figures'!$C:$C,$A165,'2013Figures'!$H:$H,$B165,'2013Figures'!$I:$I,$C165,'2013Figures'!$B:$B,"BrokerToCy",'2013Figures'!$G:$G,"P1",'2013Figures'!$E:$E,$B$1)</f>
        <v>0</v>
      </c>
      <c r="G165" s="9">
        <f>SUMIFS('2013Figures'!$J:$J,'2013Figures'!$C:$C,$A165,'2013Figures'!$H:$H,$B165,'2013Figures'!$I:$I,$C165,'2013Figures'!$B:$B,"CyToBroker",'2013Figures'!$G:$G,"E1",'2013Figures'!$E:$E,$B$1)</f>
        <v>0</v>
      </c>
      <c r="H165" s="9">
        <f>SUMIFS('2013Figures'!$J:$J,'2013Figures'!$C:$C,$A165,'2013Figures'!$H:$H,$B165,'2013Figures'!$I:$I,$C165,'2013Figures'!$B:$B,"CyToBroker",'2013Figures'!$G:$G,"P1",'2013Figures'!$E:$E,$B$1)</f>
        <v>0</v>
      </c>
      <c r="J165" s="8">
        <v>200701</v>
      </c>
      <c r="L165" s="42">
        <f>SUMIFS('2012Figures'!$J:$J,'2012Figures'!$C:$C,$A165,'2012Figures'!$H:$H,$B165,'2012Figures'!$I:$I,$C165,'2012Figures'!$E:$E,$B$1)</f>
        <v>0</v>
      </c>
      <c r="M165" s="52">
        <f>SUMIFS('2012Figures'!$J:$J,'2012Figures'!$C:$C,$A165,'2012Figures'!$H:$H,$B165,'2012Figures'!$I:$I,$C165,'2012Figures'!$B:$B,"BrokerToCy",'2012Figures'!$G:$G,"E1",'2012Figures'!$E:$E,$B$1)</f>
        <v>0</v>
      </c>
      <c r="N165" s="52">
        <f>SUMIFS('2012Figures'!$J:$J,'2012Figures'!$C:$C,$A165,'2012Figures'!$H:$H,$B165,'2012Figures'!$I:$I,$C165,'2012Figures'!$B:$B,"BrokerToCy",'2012Figures'!$G:$G,"P1",'2012Figures'!$E:$E,$B$1)</f>
        <v>0</v>
      </c>
      <c r="O165" s="52">
        <f>SUMIFS('2012Figures'!$J:$J,'2012Figures'!$C:$C,$A165,'2012Figures'!$H:$H,$B165,'2012Figures'!$I:$I,$C165,'2012Figures'!$B:$B,"CyToBroker",'2012Figures'!$G:$G,"E1",'2012Figures'!$E:$E,$B$1)</f>
        <v>0</v>
      </c>
      <c r="P165" s="52">
        <f>SUMIFS('2012Figures'!$J:$J,'2012Figures'!$C:$C,$A165,'2012Figures'!$H:$H,$B165,'2012Figures'!$I:$I,$C165,'2012Figures'!$B:$B,"CyToBroker",'2012Figures'!$G:$G,"P1",'2012Figures'!$E:$E,$B$1)</f>
        <v>0</v>
      </c>
      <c r="R165" s="46" t="str">
        <f t="shared" si="23"/>
        <v/>
      </c>
      <c r="S165" s="46" t="str">
        <f t="shared" si="23"/>
        <v/>
      </c>
      <c r="T165" s="46" t="str">
        <f t="shared" si="23"/>
        <v/>
      </c>
      <c r="U165" s="46" t="str">
        <f t="shared" si="23"/>
        <v/>
      </c>
      <c r="V165" s="46" t="str">
        <f t="shared" si="23"/>
        <v/>
      </c>
    </row>
    <row r="166" spans="1:22" x14ac:dyDescent="0.2">
      <c r="A166" s="1">
        <v>114</v>
      </c>
      <c r="B166" s="1" t="s">
        <v>62</v>
      </c>
      <c r="C166" s="8">
        <v>1</v>
      </c>
      <c r="D166" s="29">
        <f>SUMIFS('2013Figures'!$J:$J,'2013Figures'!$C:$C,$A166,'2013Figures'!$H:$H,$B166,'2013Figures'!$I:$I,$C166,'2013Figures'!$E:$E,$B$1)</f>
        <v>0</v>
      </c>
      <c r="E166" s="9">
        <f>SUMIFS('2013Figures'!$J:$J,'2013Figures'!$C:$C,$A166,'2013Figures'!$H:$H,$B166,'2013Figures'!$I:$I,$C166,'2013Figures'!$B:$B,"BrokerToCy",'2013Figures'!$G:$G,"E1",'2013Figures'!$E:$E,$B$1)</f>
        <v>0</v>
      </c>
      <c r="F166" s="9">
        <f>SUMIFS('2013Figures'!$J:$J,'2013Figures'!$C:$C,$A166,'2013Figures'!$H:$H,$B166,'2013Figures'!$I:$I,$C166,'2013Figures'!$B:$B,"BrokerToCy",'2013Figures'!$G:$G,"P1",'2013Figures'!$E:$E,$B$1)</f>
        <v>0</v>
      </c>
      <c r="G166" s="9">
        <f>SUMIFS('2013Figures'!$J:$J,'2013Figures'!$C:$C,$A166,'2013Figures'!$H:$H,$B166,'2013Figures'!$I:$I,$C166,'2013Figures'!$B:$B,"CyToBroker",'2013Figures'!$G:$G,"E1",'2013Figures'!$E:$E,$B$1)</f>
        <v>0</v>
      </c>
      <c r="H166" s="9">
        <f>SUMIFS('2013Figures'!$J:$J,'2013Figures'!$C:$C,$A166,'2013Figures'!$H:$H,$B166,'2013Figures'!$I:$I,$C166,'2013Figures'!$B:$B,"CyToBroker",'2013Figures'!$G:$G,"P1",'2013Figures'!$E:$E,$B$1)</f>
        <v>0</v>
      </c>
      <c r="J166" s="8">
        <v>200601</v>
      </c>
      <c r="L166" s="42">
        <f>SUMIFS('2012Figures'!$J:$J,'2012Figures'!$C:$C,$A166,'2012Figures'!$H:$H,$B166,'2012Figures'!$I:$I,$C166,'2012Figures'!$E:$E,$B$1)</f>
        <v>0</v>
      </c>
      <c r="M166" s="52">
        <f>SUMIFS('2012Figures'!$J:$J,'2012Figures'!$C:$C,$A166,'2012Figures'!$H:$H,$B166,'2012Figures'!$I:$I,$C166,'2012Figures'!$B:$B,"BrokerToCy",'2012Figures'!$G:$G,"E1",'2012Figures'!$E:$E,$B$1)</f>
        <v>0</v>
      </c>
      <c r="N166" s="52">
        <f>SUMIFS('2012Figures'!$J:$J,'2012Figures'!$C:$C,$A166,'2012Figures'!$H:$H,$B166,'2012Figures'!$I:$I,$C166,'2012Figures'!$B:$B,"BrokerToCy",'2012Figures'!$G:$G,"P1",'2012Figures'!$E:$E,$B$1)</f>
        <v>0</v>
      </c>
      <c r="O166" s="52">
        <f>SUMIFS('2012Figures'!$J:$J,'2012Figures'!$C:$C,$A166,'2012Figures'!$H:$H,$B166,'2012Figures'!$I:$I,$C166,'2012Figures'!$B:$B,"CyToBroker",'2012Figures'!$G:$G,"E1",'2012Figures'!$E:$E,$B$1)</f>
        <v>0</v>
      </c>
      <c r="P166" s="52">
        <f>SUMIFS('2012Figures'!$J:$J,'2012Figures'!$C:$C,$A166,'2012Figures'!$H:$H,$B166,'2012Figures'!$I:$I,$C166,'2012Figures'!$B:$B,"CyToBroker",'2012Figures'!$G:$G,"P1",'2012Figures'!$E:$E,$B$1)</f>
        <v>0</v>
      </c>
      <c r="R166" s="46" t="str">
        <f t="shared" si="23"/>
        <v/>
      </c>
      <c r="S166" s="46" t="str">
        <f t="shared" si="23"/>
        <v/>
      </c>
      <c r="T166" s="46" t="str">
        <f t="shared" si="23"/>
        <v/>
      </c>
      <c r="U166" s="46" t="str">
        <f t="shared" si="23"/>
        <v/>
      </c>
      <c r="V166" s="46" t="str">
        <f t="shared" si="23"/>
        <v/>
      </c>
    </row>
    <row r="167" spans="1:22" x14ac:dyDescent="0.2">
      <c r="A167" s="1">
        <v>114</v>
      </c>
      <c r="B167" s="1" t="s">
        <v>62</v>
      </c>
      <c r="D167" s="29">
        <f>SUMIFS('2013Figures'!$J:$J,'2013Figures'!$C:$C,$A167,'2013Figures'!$I:$I,"",'2013Figures'!$E:$E,$B$1)</f>
        <v>1311</v>
      </c>
      <c r="E167" s="9">
        <f>SUMIFS('2013Figures'!$J:$J,'2013Figures'!$C:$C,$A167,'2013Figures'!$I:$I,"",'2013Figures'!$B:$B,"BrokerToCy",'2013Figures'!$G:$G,"E1",'2013Figures'!$E:$E,$B$1)</f>
        <v>0</v>
      </c>
      <c r="F167" s="9">
        <f>SUMIFS('2013Figures'!$J:$J,'2013Figures'!$C:$C,$A167,'2013Figures'!$I:$I,"",'2013Figures'!$B:$B,"BrokerToCy",'2013Figures'!$G:$G,"P1",'2013Figures'!$E:$E,$B$1)</f>
        <v>0</v>
      </c>
      <c r="G167" s="9">
        <f>SUMIFS('2013Figures'!$J:$J,'2013Figures'!$C:$C,$A167,'2013Figures'!$I:$I,"",'2013Figures'!$B:$B,"CyToBroker",'2013Figures'!$G:$G,"E1",'2013Figures'!$E:$E,$B$1)</f>
        <v>1311</v>
      </c>
      <c r="H167" s="9">
        <f>SUMIFS('2013Figures'!$J:$J,'2013Figures'!$C:$C,$A167,'2013Figures'!$I:$I,"",'2013Figures'!$B:$B,"CyToBroker",'2013Figures'!$G:$G,"P1",'2013Figures'!$E:$E,$B$1)</f>
        <v>0</v>
      </c>
      <c r="J167" s="8" t="s">
        <v>131</v>
      </c>
      <c r="L167" s="42">
        <f>SUMIFS('2012Figures'!$J:$J,'2012Figures'!$C:$C,$A167,'2012Figures'!$I:$I,"",'2012Figures'!$E:$E,$B$1)</f>
        <v>1126</v>
      </c>
      <c r="M167" s="52">
        <f>SUMIFS('2012Figures'!$J:$J,'2012Figures'!$C:$C,$A167,'2012Figures'!$I:$I,"",'2012Figures'!$B:$B,"BrokerToCy",'2012Figures'!$G:$G,"E1",'2012Figures'!$E:$E,$B$1)</f>
        <v>0</v>
      </c>
      <c r="N167" s="52">
        <f>SUMIFS('2012Figures'!$J:$J,'2012Figures'!$C:$C,$A167,'2012Figures'!$I:$I,"",'2012Figures'!$B:$B,"BrokerToCy",'2012Figures'!$G:$G,"P1",'2012Figures'!$E:$E,$B$1)</f>
        <v>0</v>
      </c>
      <c r="O167" s="52">
        <f>SUMIFS('2012Figures'!$J:$J,'2012Figures'!$C:$C,$A167,'2012Figures'!$I:$I,"",'2012Figures'!$B:$B,"CyToBroker",'2012Figures'!$G:$G,"E1",'2012Figures'!$E:$E,$B$1)</f>
        <v>1126</v>
      </c>
      <c r="P167" s="52">
        <f>SUMIFS('2012Figures'!$J:$J,'2012Figures'!$C:$C,$A167,'2012Figures'!$I:$I,"",'2012Figures'!$B:$B,"CyToBroker",'2012Figures'!$G:$G,"P1",'2012Figures'!$E:$E,$B$1)</f>
        <v>0</v>
      </c>
      <c r="R167" s="46">
        <f t="shared" si="23"/>
        <v>0.16</v>
      </c>
      <c r="S167" s="46" t="str">
        <f t="shared" si="23"/>
        <v/>
      </c>
      <c r="T167" s="46" t="str">
        <f t="shared" si="23"/>
        <v/>
      </c>
      <c r="U167" s="46">
        <f t="shared" si="23"/>
        <v>0.16</v>
      </c>
      <c r="V167" s="46" t="str">
        <f t="shared" si="23"/>
        <v/>
      </c>
    </row>
    <row r="168" spans="1:22" x14ac:dyDescent="0.2">
      <c r="A168" s="21"/>
      <c r="B168" s="21" t="s">
        <v>92</v>
      </c>
      <c r="C168" s="22"/>
      <c r="D168" s="23">
        <f>SUM(E168:H168)</f>
        <v>1336</v>
      </c>
      <c r="E168" s="23">
        <f t="shared" ref="E168:H168" si="24">SUM(E155:E167)</f>
        <v>0</v>
      </c>
      <c r="F168" s="23">
        <f t="shared" si="24"/>
        <v>0</v>
      </c>
      <c r="G168" s="23">
        <f t="shared" si="24"/>
        <v>1336</v>
      </c>
      <c r="H168" s="23">
        <f t="shared" si="24"/>
        <v>0</v>
      </c>
      <c r="I168" s="21"/>
      <c r="J168" s="22"/>
      <c r="K168" s="21"/>
      <c r="L168" s="43">
        <f>SUM(M168:P168)</f>
        <v>1126</v>
      </c>
      <c r="M168" s="43">
        <f t="shared" ref="M168:P168" si="25">SUM(M155:M167)</f>
        <v>0</v>
      </c>
      <c r="N168" s="43">
        <f t="shared" si="25"/>
        <v>0</v>
      </c>
      <c r="O168" s="43">
        <f t="shared" si="25"/>
        <v>1126</v>
      </c>
      <c r="P168" s="43">
        <f t="shared" si="25"/>
        <v>0</v>
      </c>
      <c r="Q168" s="21"/>
      <c r="R168" s="21"/>
      <c r="S168" s="21"/>
      <c r="T168" s="21"/>
      <c r="U168" s="21"/>
      <c r="V168" s="21"/>
    </row>
    <row r="169" spans="1:22" x14ac:dyDescent="0.2">
      <c r="A169" s="28">
        <v>115</v>
      </c>
      <c r="B169" s="28" t="s">
        <v>23</v>
      </c>
      <c r="C169" s="17" t="s">
        <v>88</v>
      </c>
      <c r="D169" s="18">
        <f>SUMIFS('2013Figures'!$J:$J,'2013Figures'!$C:$C,$A169,'2013Figures'!$E:$E,$B$1)</f>
        <v>0</v>
      </c>
      <c r="E169" s="18">
        <f>SUMIFS('2013Figures'!$J:$J,'2013Figures'!$C:$C,$A169,'2013Figures'!$B:$B,"BrokerToCy",'2013Figures'!$G:$G,"E1",'2013Figures'!$E:$E,$B$1)</f>
        <v>0</v>
      </c>
      <c r="F169" s="18">
        <f>SUMIFS('2013Figures'!$J:$J,'2013Figures'!$C:$C,$A169,'2013Figures'!$B:$B,"BrokerToCy",'2013Figures'!$G:$G,"P1",'2013Figures'!$E:$E,$B$1)</f>
        <v>0</v>
      </c>
      <c r="G169" s="18">
        <f>SUMIFS('2013Figures'!$J:$J,'2013Figures'!$C:$C,$A169,'2013Figures'!$B:$B,"CyToBroker",'2013Figures'!$G:$G,"E1",'2013Figures'!$E:$E,$B$1)</f>
        <v>0</v>
      </c>
      <c r="H169" s="18">
        <f>SUMIFS('2013Figures'!$J:$J,'2013Figures'!$C:$C,$A169,'2013Figures'!$B:$B,"CyToBroker",'2013Figures'!$G:$G,"P1",'2013Figures'!$E:$E,$B$1)</f>
        <v>0</v>
      </c>
      <c r="I169" s="28"/>
      <c r="J169" s="17"/>
      <c r="K169" s="28"/>
      <c r="L169" s="50">
        <f>SUMIFS('2012Figures'!$J:$J,'2012Figures'!$C:$C,$A169,'2012Figures'!$E:$E,$B$1)</f>
        <v>0</v>
      </c>
      <c r="M169" s="50">
        <f>SUMIFS('2012Figures'!$J:$J,'2012Figures'!$C:$C,$A169,'2012Figures'!$B:$B,"BrokerToCy",'2012Figures'!$G:$G,"E1",'2012Figures'!$E:$E,$B$1)</f>
        <v>0</v>
      </c>
      <c r="N169" s="50">
        <f>SUMIFS('2012Figures'!$J:$J,'2012Figures'!$C:$C,$A169,'2012Figures'!$B:$B,"BrokerToCy",'2012Figures'!$G:$G,"P1",'2012Figures'!$E:$E,$B$1)</f>
        <v>0</v>
      </c>
      <c r="O169" s="50">
        <f>SUMIFS('2012Figures'!$J:$J,'2012Figures'!$C:$C,$A169,'2012Figures'!$B:$B,"CyToBroker",'2012Figures'!$G:$G,"E1",'2012Figures'!$E:$E,$B$1)</f>
        <v>0</v>
      </c>
      <c r="P169" s="50">
        <f>SUMIFS('2012Figures'!$J:$J,'2012Figures'!$C:$C,$A169,'2012Figures'!$B:$B,"CyToBroker",'2012Figures'!$G:$G,"P1",'2012Figures'!$E:$E,$B$1)</f>
        <v>0</v>
      </c>
      <c r="Q169" s="28"/>
      <c r="R169" s="46" t="str">
        <f t="shared" si="23"/>
        <v/>
      </c>
      <c r="S169" s="46" t="str">
        <f t="shared" si="23"/>
        <v/>
      </c>
      <c r="T169" s="46" t="str">
        <f t="shared" si="23"/>
        <v/>
      </c>
      <c r="U169" s="46" t="str">
        <f t="shared" si="23"/>
        <v/>
      </c>
      <c r="V169" s="46" t="str">
        <f t="shared" si="23"/>
        <v/>
      </c>
    </row>
    <row r="170" spans="1:22" x14ac:dyDescent="0.2">
      <c r="A170" s="1">
        <v>115</v>
      </c>
      <c r="B170" s="1" t="s">
        <v>23</v>
      </c>
      <c r="C170" s="8">
        <v>2</v>
      </c>
      <c r="D170" s="29">
        <f>SUMIFS('2013Figures'!$J:$J,'2013Figures'!$C:$C,$A170,'2013Figures'!$H:$H,$B170,'2013Figures'!$I:$I,$C170,'2013Figures'!$E:$E,$B$1)</f>
        <v>0</v>
      </c>
      <c r="E170" s="9">
        <f>SUMIFS('2013Figures'!$J:$J,'2013Figures'!$C:$C,$A170,'2013Figures'!$H:$H,$B170,'2013Figures'!$I:$I,$C170,'2013Figures'!$B:$B,"BrokerToCy",'2013Figures'!$G:$G,"E1",'2013Figures'!$E:$E,$B$1)</f>
        <v>0</v>
      </c>
      <c r="F170" s="9">
        <f>SUMIFS('2013Figures'!$J:$J,'2013Figures'!$C:$C,$A170,'2013Figures'!$H:$H,$B170,'2013Figures'!$I:$I,$C170,'2013Figures'!$B:$B,"BrokerToCy",'2013Figures'!$G:$G,"P1",'2013Figures'!$E:$E,$B$1)</f>
        <v>0</v>
      </c>
      <c r="G170" s="9">
        <f>SUMIFS('2013Figures'!$J:$J,'2013Figures'!$C:$C,$A170,'2013Figures'!$H:$H,$B170,'2013Figures'!$I:$I,$C170,'2013Figures'!$B:$B,"CyToBroker",'2013Figures'!$G:$G,"E1",'2013Figures'!$E:$E,$B$1)</f>
        <v>0</v>
      </c>
      <c r="H170" s="9">
        <f>SUMIFS('2013Figures'!$J:$J,'2013Figures'!$C:$C,$A170,'2013Figures'!$H:$H,$B170,'2013Figures'!$I:$I,$C170,'2013Figures'!$B:$B,"CyToBroker",'2013Figures'!$G:$G,"P1",'2013Figures'!$E:$E,$B$1)</f>
        <v>0</v>
      </c>
      <c r="J170" s="8" t="s">
        <v>146</v>
      </c>
      <c r="L170" s="42">
        <f>SUMIFS('2012Figures'!$J:$J,'2012Figures'!$C:$C,$A170,'2012Figures'!$H:$H,$B170,'2012Figures'!$I:$I,$C170,'2012Figures'!$E:$E,$B$1)</f>
        <v>0</v>
      </c>
      <c r="M170" s="52">
        <f>SUMIFS('2012Figures'!$J:$J,'2012Figures'!$C:$C,$A170,'2012Figures'!$H:$H,$B170,'2012Figures'!$I:$I,$C170,'2012Figures'!$B:$B,"BrokerToCy",'2012Figures'!$G:$G,"E1",'2012Figures'!$E:$E,$B$1)</f>
        <v>0</v>
      </c>
      <c r="N170" s="52">
        <f>SUMIFS('2012Figures'!$J:$J,'2012Figures'!$C:$C,$A170,'2012Figures'!$H:$H,$B170,'2012Figures'!$I:$I,$C170,'2012Figures'!$B:$B,"BrokerToCy",'2012Figures'!$G:$G,"P1",'2012Figures'!$E:$E,$B$1)</f>
        <v>0</v>
      </c>
      <c r="O170" s="52">
        <f>SUMIFS('2012Figures'!$J:$J,'2012Figures'!$C:$C,$A170,'2012Figures'!$H:$H,$B170,'2012Figures'!$I:$I,$C170,'2012Figures'!$B:$B,"CyToBroker",'2012Figures'!$G:$G,"E1",'2012Figures'!$E:$E,$B$1)</f>
        <v>0</v>
      </c>
      <c r="P170" s="52">
        <f>SUMIFS('2012Figures'!$J:$J,'2012Figures'!$C:$C,$A170,'2012Figures'!$H:$H,$B170,'2012Figures'!$I:$I,$C170,'2012Figures'!$B:$B,"CyToBroker",'2012Figures'!$G:$G,"P1",'2012Figures'!$E:$E,$B$1)</f>
        <v>0</v>
      </c>
      <c r="R170" s="46" t="str">
        <f t="shared" si="23"/>
        <v/>
      </c>
      <c r="S170" s="46" t="str">
        <f t="shared" si="23"/>
        <v/>
      </c>
      <c r="T170" s="46" t="str">
        <f t="shared" si="23"/>
        <v/>
      </c>
      <c r="U170" s="46" t="str">
        <f t="shared" si="23"/>
        <v/>
      </c>
      <c r="V170" s="46" t="str">
        <f t="shared" si="23"/>
        <v/>
      </c>
    </row>
    <row r="171" spans="1:22" x14ac:dyDescent="0.2">
      <c r="A171" s="1">
        <v>115</v>
      </c>
      <c r="B171" s="1" t="s">
        <v>23</v>
      </c>
      <c r="C171" s="8">
        <v>1</v>
      </c>
      <c r="D171" s="29">
        <f>SUMIFS('2013Figures'!$J:$J,'2013Figures'!$C:$C,$A171,'2013Figures'!$H:$H,$B171,'2013Figures'!$I:$I,$C171,'2013Figures'!$E:$E,$B$1)</f>
        <v>0</v>
      </c>
      <c r="E171" s="9">
        <f>SUMIFS('2013Figures'!$J:$J,'2013Figures'!$C:$C,$A171,'2013Figures'!$H:$H,$B171,'2013Figures'!$I:$I,$C171,'2013Figures'!$B:$B,"BrokerToCy",'2013Figures'!$G:$G,"E1",'2013Figures'!$E:$E,$B$1)</f>
        <v>0</v>
      </c>
      <c r="F171" s="9">
        <f>SUMIFS('2013Figures'!$J:$J,'2013Figures'!$C:$C,$A171,'2013Figures'!$H:$H,$B171,'2013Figures'!$I:$I,$C171,'2013Figures'!$B:$B,"BrokerToCy",'2013Figures'!$G:$G,"P1",'2013Figures'!$E:$E,$B$1)</f>
        <v>0</v>
      </c>
      <c r="G171" s="9">
        <f>SUMIFS('2013Figures'!$J:$J,'2013Figures'!$C:$C,$A171,'2013Figures'!$H:$H,$B171,'2013Figures'!$I:$I,$C171,'2013Figures'!$B:$B,"CyToBroker",'2013Figures'!$G:$G,"E1",'2013Figures'!$E:$E,$B$1)</f>
        <v>0</v>
      </c>
      <c r="H171" s="9">
        <f>SUMIFS('2013Figures'!$J:$J,'2013Figures'!$C:$C,$A171,'2013Figures'!$H:$H,$B171,'2013Figures'!$I:$I,$C171,'2013Figures'!$B:$B,"CyToBroker",'2013Figures'!$G:$G,"P1",'2013Figures'!$E:$E,$B$1)</f>
        <v>0</v>
      </c>
      <c r="I171" s="30"/>
      <c r="J171" s="31">
        <v>200901</v>
      </c>
      <c r="K171" s="30"/>
      <c r="L171" s="42">
        <f>SUMIFS('2012Figures'!$J:$J,'2012Figures'!$C:$C,$A171,'2012Figures'!$H:$H,$B171,'2012Figures'!$I:$I,$C171,'2012Figures'!$E:$E,$B$1)</f>
        <v>0</v>
      </c>
      <c r="M171" s="52">
        <f>SUMIFS('2012Figures'!$J:$J,'2012Figures'!$C:$C,$A171,'2012Figures'!$H:$H,$B171,'2012Figures'!$I:$I,$C171,'2012Figures'!$B:$B,"BrokerToCy",'2012Figures'!$G:$G,"E1",'2012Figures'!$E:$E,$B$1)</f>
        <v>0</v>
      </c>
      <c r="N171" s="52">
        <f>SUMIFS('2012Figures'!$J:$J,'2012Figures'!$C:$C,$A171,'2012Figures'!$H:$H,$B171,'2012Figures'!$I:$I,$C171,'2012Figures'!$B:$B,"BrokerToCy",'2012Figures'!$G:$G,"P1",'2012Figures'!$E:$E,$B$1)</f>
        <v>0</v>
      </c>
      <c r="O171" s="52">
        <f>SUMIFS('2012Figures'!$J:$J,'2012Figures'!$C:$C,$A171,'2012Figures'!$H:$H,$B171,'2012Figures'!$I:$I,$C171,'2012Figures'!$B:$B,"CyToBroker",'2012Figures'!$G:$G,"E1",'2012Figures'!$E:$E,$B$1)</f>
        <v>0</v>
      </c>
      <c r="P171" s="52">
        <f>SUMIFS('2012Figures'!$J:$J,'2012Figures'!$C:$C,$A171,'2012Figures'!$H:$H,$B171,'2012Figures'!$I:$I,$C171,'2012Figures'!$B:$B,"CyToBroker",'2012Figures'!$G:$G,"P1",'2012Figures'!$E:$E,$B$1)</f>
        <v>0</v>
      </c>
      <c r="Q171" s="30"/>
      <c r="R171" s="46" t="str">
        <f t="shared" si="23"/>
        <v/>
      </c>
      <c r="S171" s="46" t="str">
        <f t="shared" si="23"/>
        <v/>
      </c>
      <c r="T171" s="46" t="str">
        <f t="shared" si="23"/>
        <v/>
      </c>
      <c r="U171" s="46" t="str">
        <f t="shared" si="23"/>
        <v/>
      </c>
      <c r="V171" s="46" t="str">
        <f t="shared" si="23"/>
        <v/>
      </c>
    </row>
    <row r="172" spans="1:22" x14ac:dyDescent="0.2">
      <c r="A172" s="1">
        <v>115</v>
      </c>
      <c r="B172" s="1" t="s">
        <v>23</v>
      </c>
      <c r="D172" s="29">
        <f>SUMIFS('2013Figures'!$J:$J,'2013Figures'!$C:$C,$A172,'2013Figures'!$I:$I,"",'2013Figures'!$E:$E,$B$1)</f>
        <v>0</v>
      </c>
      <c r="E172" s="9">
        <f>SUMIFS('2013Figures'!$J:$J,'2013Figures'!$C:$C,$A172,'2013Figures'!$I:$I,"",'2013Figures'!$B:$B,"BrokerToCy",'2013Figures'!$G:$G,"E1",'2013Figures'!$E:$E,$B$1)</f>
        <v>0</v>
      </c>
      <c r="F172" s="9">
        <f>SUMIFS('2013Figures'!$J:$J,'2013Figures'!$C:$C,$A172,'2013Figures'!$I:$I,"",'2013Figures'!$B:$B,"BrokerToCy",'2013Figures'!$G:$G,"P1",'2013Figures'!$E:$E,$B$1)</f>
        <v>0</v>
      </c>
      <c r="G172" s="9">
        <f>SUMIFS('2013Figures'!$J:$J,'2013Figures'!$C:$C,$A172,'2013Figures'!$I:$I,"",'2013Figures'!$B:$B,"CyToBroker",'2013Figures'!$G:$G,"E1",'2013Figures'!$E:$E,$B$1)</f>
        <v>0</v>
      </c>
      <c r="H172" s="9">
        <f>SUMIFS('2013Figures'!$J:$J,'2013Figures'!$C:$C,$A172,'2013Figures'!$I:$I,"",'2013Figures'!$B:$B,"CyToBroker",'2013Figures'!$G:$G,"P1",'2013Figures'!$E:$E,$B$1)</f>
        <v>0</v>
      </c>
      <c r="J172" s="8" t="s">
        <v>131</v>
      </c>
      <c r="L172" s="42">
        <f>SUMIFS('2012Figures'!$J:$J,'2012Figures'!$C:$C,$A172,'2012Figures'!$I:$I,"",'2012Figures'!$E:$E,$B$1)</f>
        <v>0</v>
      </c>
      <c r="M172" s="52">
        <f>SUMIFS('2012Figures'!$J:$J,'2012Figures'!$C:$C,$A172,'2012Figures'!$I:$I,"",'2012Figures'!$B:$B,"BrokerToCy",'2012Figures'!$G:$G,"E1",'2012Figures'!$E:$E,$B$1)</f>
        <v>0</v>
      </c>
      <c r="N172" s="52">
        <f>SUMIFS('2012Figures'!$J:$J,'2012Figures'!$C:$C,$A172,'2012Figures'!$I:$I,"",'2012Figures'!$B:$B,"BrokerToCy",'2012Figures'!$G:$G,"P1",'2012Figures'!$E:$E,$B$1)</f>
        <v>0</v>
      </c>
      <c r="O172" s="52">
        <f>SUMIFS('2012Figures'!$J:$J,'2012Figures'!$C:$C,$A172,'2012Figures'!$I:$I,"",'2012Figures'!$B:$B,"CyToBroker",'2012Figures'!$G:$G,"E1",'2012Figures'!$E:$E,$B$1)</f>
        <v>0</v>
      </c>
      <c r="P172" s="52">
        <f>SUMIFS('2012Figures'!$J:$J,'2012Figures'!$C:$C,$A172,'2012Figures'!$I:$I,"",'2012Figures'!$B:$B,"CyToBroker",'2012Figures'!$G:$G,"P1",'2012Figures'!$E:$E,$B$1)</f>
        <v>0</v>
      </c>
      <c r="R172" s="46" t="str">
        <f t="shared" si="23"/>
        <v/>
      </c>
      <c r="S172" s="46" t="str">
        <f t="shared" si="23"/>
        <v/>
      </c>
      <c r="T172" s="46" t="str">
        <f t="shared" si="23"/>
        <v/>
      </c>
      <c r="U172" s="46" t="str">
        <f t="shared" si="23"/>
        <v/>
      </c>
      <c r="V172" s="46" t="str">
        <f t="shared" si="23"/>
        <v/>
      </c>
    </row>
    <row r="173" spans="1:22" x14ac:dyDescent="0.2">
      <c r="A173" s="21"/>
      <c r="B173" s="21" t="s">
        <v>92</v>
      </c>
      <c r="C173" s="22"/>
      <c r="D173" s="23">
        <f>SUM(E173:H173)</f>
        <v>0</v>
      </c>
      <c r="E173" s="23">
        <f>SUM(E170:E172)</f>
        <v>0</v>
      </c>
      <c r="F173" s="23">
        <f>SUM(F170:F172)</f>
        <v>0</v>
      </c>
      <c r="G173" s="23">
        <f>SUM(G170:G172)</f>
        <v>0</v>
      </c>
      <c r="H173" s="23">
        <f>SUM(H170:H172)</f>
        <v>0</v>
      </c>
      <c r="I173" s="21"/>
      <c r="J173" s="22"/>
      <c r="K173" s="21"/>
      <c r="L173" s="43">
        <f>SUM(M173:P173)</f>
        <v>0</v>
      </c>
      <c r="M173" s="43">
        <f>SUM(M170:M172)</f>
        <v>0</v>
      </c>
      <c r="N173" s="43">
        <f>SUM(N170:N172)</f>
        <v>0</v>
      </c>
      <c r="O173" s="43">
        <f>SUM(O170:O172)</f>
        <v>0</v>
      </c>
      <c r="P173" s="43">
        <f>SUM(P170:P172)</f>
        <v>0</v>
      </c>
      <c r="Q173" s="21"/>
      <c r="R173" s="21"/>
      <c r="S173" s="21"/>
      <c r="T173" s="21"/>
      <c r="U173" s="21"/>
      <c r="V173" s="21"/>
    </row>
    <row r="174" spans="1:22" x14ac:dyDescent="0.2">
      <c r="A174" s="28">
        <v>116</v>
      </c>
      <c r="B174" s="28" t="s">
        <v>64</v>
      </c>
      <c r="C174" s="17" t="s">
        <v>88</v>
      </c>
      <c r="D174" s="18">
        <f>SUMIFS('2013Figures'!$J:$J,'2013Figures'!$C:$C,$A174,'2013Figures'!$E:$E,$B$1)</f>
        <v>0</v>
      </c>
      <c r="E174" s="18">
        <f>SUMIFS('2013Figures'!$J:$J,'2013Figures'!$C:$C,$A174,'2013Figures'!$B:$B,"BrokerToCy",'2013Figures'!$G:$G,"E1",'2013Figures'!$E:$E,$B$1)</f>
        <v>0</v>
      </c>
      <c r="F174" s="18">
        <f>SUMIFS('2013Figures'!$J:$J,'2013Figures'!$C:$C,$A174,'2013Figures'!$B:$B,"BrokerToCy",'2013Figures'!$G:$G,"P1",'2013Figures'!$E:$E,$B$1)</f>
        <v>0</v>
      </c>
      <c r="G174" s="18">
        <f>SUMIFS('2013Figures'!$J:$J,'2013Figures'!$C:$C,$A174,'2013Figures'!$B:$B,"CyToBroker",'2013Figures'!$G:$G,"E1",'2013Figures'!$E:$E,$B$1)</f>
        <v>0</v>
      </c>
      <c r="H174" s="18">
        <f>SUMIFS('2013Figures'!$J:$J,'2013Figures'!$C:$C,$A174,'2013Figures'!$B:$B,"CyToBroker",'2013Figures'!$G:$G,"P1",'2013Figures'!$E:$E,$B$1)</f>
        <v>0</v>
      </c>
      <c r="I174" s="28"/>
      <c r="J174" s="17"/>
      <c r="K174" s="28"/>
      <c r="L174" s="50">
        <f>SUMIFS('2012Figures'!$J:$J,'2012Figures'!$C:$C,$A174,'2012Figures'!$E:$E,$B$1)</f>
        <v>0</v>
      </c>
      <c r="M174" s="50">
        <f>SUMIFS('2012Figures'!$J:$J,'2012Figures'!$C:$C,$A174,'2012Figures'!$B:$B,"BrokerToCy",'2012Figures'!$G:$G,"E1",'2012Figures'!$E:$E,$B$1)</f>
        <v>0</v>
      </c>
      <c r="N174" s="50">
        <f>SUMIFS('2012Figures'!$J:$J,'2012Figures'!$C:$C,$A174,'2012Figures'!$B:$B,"BrokerToCy",'2012Figures'!$G:$G,"P1",'2012Figures'!$E:$E,$B$1)</f>
        <v>0</v>
      </c>
      <c r="O174" s="50">
        <f>SUMIFS('2012Figures'!$J:$J,'2012Figures'!$C:$C,$A174,'2012Figures'!$B:$B,"CyToBroker",'2012Figures'!$G:$G,"E1",'2012Figures'!$E:$E,$B$1)</f>
        <v>0</v>
      </c>
      <c r="P174" s="50">
        <f>SUMIFS('2012Figures'!$J:$J,'2012Figures'!$C:$C,$A174,'2012Figures'!$B:$B,"CyToBroker",'2012Figures'!$G:$G,"P1",'2012Figures'!$E:$E,$B$1)</f>
        <v>0</v>
      </c>
      <c r="Q174" s="28"/>
      <c r="R174" s="46" t="str">
        <f t="shared" si="23"/>
        <v/>
      </c>
      <c r="S174" s="46" t="str">
        <f t="shared" si="23"/>
        <v/>
      </c>
      <c r="T174" s="46" t="str">
        <f t="shared" si="23"/>
        <v/>
      </c>
      <c r="U174" s="46" t="str">
        <f t="shared" si="23"/>
        <v/>
      </c>
      <c r="V174" s="46" t="str">
        <f t="shared" si="23"/>
        <v/>
      </c>
    </row>
    <row r="175" spans="1:22" x14ac:dyDescent="0.2">
      <c r="A175" s="1">
        <v>116</v>
      </c>
      <c r="B175" s="1" t="s">
        <v>64</v>
      </c>
      <c r="C175" s="8">
        <v>3</v>
      </c>
      <c r="D175" s="29">
        <f>SUMIFS('2013Figures'!$J:$J,'2013Figures'!$C:$C,$A175,'2013Figures'!$H:$H,$B175,'2013Figures'!$I:$I,$C175,'2013Figures'!$E:$E,$B$1)</f>
        <v>0</v>
      </c>
      <c r="E175" s="9">
        <f>SUMIFS('2013Figures'!$J:$J,'2013Figures'!$C:$C,$A175,'2013Figures'!$H:$H,$B175,'2013Figures'!$I:$I,$C175,'2013Figures'!$B:$B,"BrokerToCy",'2013Figures'!$G:$G,"E1",'2013Figures'!$E:$E,$B$1)</f>
        <v>0</v>
      </c>
      <c r="F175" s="9">
        <f>SUMIFS('2013Figures'!$J:$J,'2013Figures'!$C:$C,$A175,'2013Figures'!$H:$H,$B175,'2013Figures'!$I:$I,$C175,'2013Figures'!$B:$B,"BrokerToCy",'2013Figures'!$G:$G,"P1",'2013Figures'!$E:$E,$B$1)</f>
        <v>0</v>
      </c>
      <c r="G175" s="9">
        <f>SUMIFS('2013Figures'!$J:$J,'2013Figures'!$C:$C,$A175,'2013Figures'!$H:$H,$B175,'2013Figures'!$I:$I,$C175,'2013Figures'!$B:$B,"CyToBroker",'2013Figures'!$G:$G,"E1",'2013Figures'!$E:$E,$B$1)</f>
        <v>0</v>
      </c>
      <c r="H175" s="9">
        <f>SUMIFS('2013Figures'!$J:$J,'2013Figures'!$C:$C,$A175,'2013Figures'!$H:$H,$B175,'2013Figures'!$I:$I,$C175,'2013Figures'!$B:$B,"CyToBroker",'2013Figures'!$G:$G,"P1",'2013Figures'!$E:$E,$B$1)</f>
        <v>0</v>
      </c>
      <c r="J175" s="8" t="s">
        <v>146</v>
      </c>
      <c r="L175" s="42">
        <f>SUMIFS('2012Figures'!$J:$J,'2012Figures'!$C:$C,$A175,'2012Figures'!$H:$H,$B175,'2012Figures'!$I:$I,$C175,'2012Figures'!$E:$E,$B$1)</f>
        <v>0</v>
      </c>
      <c r="M175" s="52">
        <f>SUMIFS('2012Figures'!$J:$J,'2012Figures'!$C:$C,$A175,'2012Figures'!$H:$H,$B175,'2012Figures'!$I:$I,$C175,'2012Figures'!$B:$B,"BrokerToCy",'2012Figures'!$G:$G,"E1",'2012Figures'!$E:$E,$B$1)</f>
        <v>0</v>
      </c>
      <c r="N175" s="52">
        <f>SUMIFS('2012Figures'!$J:$J,'2012Figures'!$C:$C,$A175,'2012Figures'!$H:$H,$B175,'2012Figures'!$I:$I,$C175,'2012Figures'!$B:$B,"BrokerToCy",'2012Figures'!$G:$G,"P1",'2012Figures'!$E:$E,$B$1)</f>
        <v>0</v>
      </c>
      <c r="O175" s="52">
        <f>SUMIFS('2012Figures'!$J:$J,'2012Figures'!$C:$C,$A175,'2012Figures'!$H:$H,$B175,'2012Figures'!$I:$I,$C175,'2012Figures'!$B:$B,"CyToBroker",'2012Figures'!$G:$G,"E1",'2012Figures'!$E:$E,$B$1)</f>
        <v>0</v>
      </c>
      <c r="P175" s="52">
        <f>SUMIFS('2012Figures'!$J:$J,'2012Figures'!$C:$C,$A175,'2012Figures'!$H:$H,$B175,'2012Figures'!$I:$I,$C175,'2012Figures'!$B:$B,"CyToBroker",'2012Figures'!$G:$G,"P1",'2012Figures'!$E:$E,$B$1)</f>
        <v>0</v>
      </c>
      <c r="R175" s="46" t="str">
        <f t="shared" si="23"/>
        <v/>
      </c>
      <c r="S175" s="46" t="str">
        <f t="shared" si="23"/>
        <v/>
      </c>
      <c r="T175" s="46" t="str">
        <f t="shared" si="23"/>
        <v/>
      </c>
      <c r="U175" s="46" t="str">
        <f t="shared" si="23"/>
        <v/>
      </c>
      <c r="V175" s="46" t="str">
        <f t="shared" si="23"/>
        <v/>
      </c>
    </row>
    <row r="176" spans="1:22" x14ac:dyDescent="0.2">
      <c r="A176" s="1">
        <v>116</v>
      </c>
      <c r="B176" s="1" t="s">
        <v>64</v>
      </c>
      <c r="C176" s="8">
        <v>2</v>
      </c>
      <c r="D176" s="29">
        <f>SUMIFS('2013Figures'!$J:$J,'2013Figures'!$C:$C,$A176,'2013Figures'!$H:$H,$B176,'2013Figures'!$I:$I,$C176,'2013Figures'!$E:$E,$B$1)</f>
        <v>0</v>
      </c>
      <c r="E176" s="9">
        <f>SUMIFS('2013Figures'!$J:$J,'2013Figures'!$C:$C,$A176,'2013Figures'!$H:$H,$B176,'2013Figures'!$I:$I,$C176,'2013Figures'!$B:$B,"BrokerToCy",'2013Figures'!$G:$G,"E1",'2013Figures'!$E:$E,$B$1)</f>
        <v>0</v>
      </c>
      <c r="F176" s="9">
        <f>SUMIFS('2013Figures'!$J:$J,'2013Figures'!$C:$C,$A176,'2013Figures'!$H:$H,$B176,'2013Figures'!$I:$I,$C176,'2013Figures'!$B:$B,"BrokerToCy",'2013Figures'!$G:$G,"P1",'2013Figures'!$E:$E,$B$1)</f>
        <v>0</v>
      </c>
      <c r="G176" s="9">
        <f>SUMIFS('2013Figures'!$J:$J,'2013Figures'!$C:$C,$A176,'2013Figures'!$H:$H,$B176,'2013Figures'!$I:$I,$C176,'2013Figures'!$B:$B,"CyToBroker",'2013Figures'!$G:$G,"E1",'2013Figures'!$E:$E,$B$1)</f>
        <v>0</v>
      </c>
      <c r="H176" s="9">
        <f>SUMIFS('2013Figures'!$J:$J,'2013Figures'!$C:$C,$A176,'2013Figures'!$H:$H,$B176,'2013Figures'!$I:$I,$C176,'2013Figures'!$B:$B,"CyToBroker",'2013Figures'!$G:$G,"P1",'2013Figures'!$E:$E,$B$1)</f>
        <v>0</v>
      </c>
      <c r="I176" s="30"/>
      <c r="J176" s="31">
        <v>201101</v>
      </c>
      <c r="K176" s="30"/>
      <c r="L176" s="42">
        <f>SUMIFS('2012Figures'!$J:$J,'2012Figures'!$C:$C,$A176,'2012Figures'!$H:$H,$B176,'2012Figures'!$I:$I,$C176,'2012Figures'!$E:$E,$B$1)</f>
        <v>0</v>
      </c>
      <c r="M176" s="52">
        <f>SUMIFS('2012Figures'!$J:$J,'2012Figures'!$C:$C,$A176,'2012Figures'!$H:$H,$B176,'2012Figures'!$I:$I,$C176,'2012Figures'!$B:$B,"BrokerToCy",'2012Figures'!$G:$G,"E1",'2012Figures'!$E:$E,$B$1)</f>
        <v>0</v>
      </c>
      <c r="N176" s="52">
        <f>SUMIFS('2012Figures'!$J:$J,'2012Figures'!$C:$C,$A176,'2012Figures'!$H:$H,$B176,'2012Figures'!$I:$I,$C176,'2012Figures'!$B:$B,"BrokerToCy",'2012Figures'!$G:$G,"P1",'2012Figures'!$E:$E,$B$1)</f>
        <v>0</v>
      </c>
      <c r="O176" s="52">
        <f>SUMIFS('2012Figures'!$J:$J,'2012Figures'!$C:$C,$A176,'2012Figures'!$H:$H,$B176,'2012Figures'!$I:$I,$C176,'2012Figures'!$B:$B,"CyToBroker",'2012Figures'!$G:$G,"E1",'2012Figures'!$E:$E,$B$1)</f>
        <v>0</v>
      </c>
      <c r="P176" s="52">
        <f>SUMIFS('2012Figures'!$J:$J,'2012Figures'!$C:$C,$A176,'2012Figures'!$H:$H,$B176,'2012Figures'!$I:$I,$C176,'2012Figures'!$B:$B,"CyToBroker",'2012Figures'!$G:$G,"P1",'2012Figures'!$E:$E,$B$1)</f>
        <v>0</v>
      </c>
      <c r="Q176" s="30"/>
      <c r="R176" s="46" t="str">
        <f t="shared" si="23"/>
        <v/>
      </c>
      <c r="S176" s="46" t="str">
        <f t="shared" si="23"/>
        <v/>
      </c>
      <c r="T176" s="46" t="str">
        <f t="shared" si="23"/>
        <v/>
      </c>
      <c r="U176" s="46" t="str">
        <f t="shared" si="23"/>
        <v/>
      </c>
      <c r="V176" s="46" t="str">
        <f t="shared" si="23"/>
        <v/>
      </c>
    </row>
    <row r="177" spans="1:22" x14ac:dyDescent="0.2">
      <c r="A177" s="1">
        <v>116</v>
      </c>
      <c r="B177" s="1" t="s">
        <v>64</v>
      </c>
      <c r="C177" s="8">
        <v>1</v>
      </c>
      <c r="D177" s="29">
        <f>SUMIFS('2013Figures'!$J:$J,'2013Figures'!$C:$C,$A177,'2013Figures'!$H:$H,$B177,'2013Figures'!$I:$I,$C177,'2013Figures'!$E:$E,$B$1)</f>
        <v>0</v>
      </c>
      <c r="E177" s="9">
        <f>SUMIFS('2013Figures'!$J:$J,'2013Figures'!$C:$C,$A177,'2013Figures'!$H:$H,$B177,'2013Figures'!$I:$I,$C177,'2013Figures'!$B:$B,"BrokerToCy",'2013Figures'!$G:$G,"E1",'2013Figures'!$E:$E,$B$1)</f>
        <v>0</v>
      </c>
      <c r="F177" s="9">
        <f>SUMIFS('2013Figures'!$J:$J,'2013Figures'!$C:$C,$A177,'2013Figures'!$H:$H,$B177,'2013Figures'!$I:$I,$C177,'2013Figures'!$B:$B,"BrokerToCy",'2013Figures'!$G:$G,"P1",'2013Figures'!$E:$E,$B$1)</f>
        <v>0</v>
      </c>
      <c r="G177" s="9">
        <f>SUMIFS('2013Figures'!$J:$J,'2013Figures'!$C:$C,$A177,'2013Figures'!$H:$H,$B177,'2013Figures'!$I:$I,$C177,'2013Figures'!$B:$B,"CyToBroker",'2013Figures'!$G:$G,"E1",'2013Figures'!$E:$E,$B$1)</f>
        <v>0</v>
      </c>
      <c r="H177" s="9">
        <f>SUMIFS('2013Figures'!$J:$J,'2013Figures'!$C:$C,$A177,'2013Figures'!$H:$H,$B177,'2013Figures'!$I:$I,$C177,'2013Figures'!$B:$B,"CyToBroker",'2013Figures'!$G:$G,"P1",'2013Figures'!$E:$E,$B$1)</f>
        <v>0</v>
      </c>
      <c r="J177" s="8">
        <v>200901</v>
      </c>
      <c r="L177" s="42">
        <f>SUMIFS('2012Figures'!$J:$J,'2012Figures'!$C:$C,$A177,'2012Figures'!$H:$H,$B177,'2012Figures'!$I:$I,$C177,'2012Figures'!$E:$E,$B$1)</f>
        <v>0</v>
      </c>
      <c r="M177" s="52">
        <f>SUMIFS('2012Figures'!$J:$J,'2012Figures'!$C:$C,$A177,'2012Figures'!$H:$H,$B177,'2012Figures'!$I:$I,$C177,'2012Figures'!$B:$B,"BrokerToCy",'2012Figures'!$G:$G,"E1",'2012Figures'!$E:$E,$B$1)</f>
        <v>0</v>
      </c>
      <c r="N177" s="52">
        <f>SUMIFS('2012Figures'!$J:$J,'2012Figures'!$C:$C,$A177,'2012Figures'!$H:$H,$B177,'2012Figures'!$I:$I,$C177,'2012Figures'!$B:$B,"BrokerToCy",'2012Figures'!$G:$G,"P1",'2012Figures'!$E:$E,$B$1)</f>
        <v>0</v>
      </c>
      <c r="O177" s="52">
        <f>SUMIFS('2012Figures'!$J:$J,'2012Figures'!$C:$C,$A177,'2012Figures'!$H:$H,$B177,'2012Figures'!$I:$I,$C177,'2012Figures'!$B:$B,"CyToBroker",'2012Figures'!$G:$G,"E1",'2012Figures'!$E:$E,$B$1)</f>
        <v>0</v>
      </c>
      <c r="P177" s="52">
        <f>SUMIFS('2012Figures'!$J:$J,'2012Figures'!$C:$C,$A177,'2012Figures'!$H:$H,$B177,'2012Figures'!$I:$I,$C177,'2012Figures'!$B:$B,"CyToBroker",'2012Figures'!$G:$G,"P1",'2012Figures'!$E:$E,$B$1)</f>
        <v>0</v>
      </c>
      <c r="R177" s="46" t="str">
        <f t="shared" si="23"/>
        <v/>
      </c>
      <c r="S177" s="46" t="str">
        <f t="shared" si="23"/>
        <v/>
      </c>
      <c r="T177" s="46" t="str">
        <f t="shared" si="23"/>
        <v/>
      </c>
      <c r="U177" s="46" t="str">
        <f t="shared" si="23"/>
        <v/>
      </c>
      <c r="V177" s="46" t="str">
        <f t="shared" si="23"/>
        <v/>
      </c>
    </row>
    <row r="178" spans="1:22" x14ac:dyDescent="0.2">
      <c r="A178" s="1">
        <v>116</v>
      </c>
      <c r="B178" s="1" t="s">
        <v>64</v>
      </c>
      <c r="D178" s="29">
        <f>SUMIFS('2013Figures'!$J:$J,'2013Figures'!$C:$C,$A178,'2013Figures'!$I:$I,"",'2013Figures'!$E:$E,$B$1)</f>
        <v>0</v>
      </c>
      <c r="E178" s="9">
        <f>SUMIFS('2013Figures'!$J:$J,'2013Figures'!$C:$C,$A178,'2013Figures'!$I:$I,"",'2013Figures'!$B:$B,"BrokerToCy",'2013Figures'!$G:$G,"E1",'2013Figures'!$E:$E,$B$1)</f>
        <v>0</v>
      </c>
      <c r="F178" s="9">
        <f>SUMIFS('2013Figures'!$J:$J,'2013Figures'!$C:$C,$A178,'2013Figures'!$I:$I,"",'2013Figures'!$B:$B,"BrokerToCy",'2013Figures'!$G:$G,"P1",'2013Figures'!$E:$E,$B$1)</f>
        <v>0</v>
      </c>
      <c r="G178" s="9">
        <f>SUMIFS('2013Figures'!$J:$J,'2013Figures'!$C:$C,$A178,'2013Figures'!$I:$I,"",'2013Figures'!$B:$B,"CyToBroker",'2013Figures'!$G:$G,"E1",'2013Figures'!$E:$E,$B$1)</f>
        <v>0</v>
      </c>
      <c r="H178" s="9">
        <f>SUMIFS('2013Figures'!$J:$J,'2013Figures'!$C:$C,$A178,'2013Figures'!$I:$I,"",'2013Figures'!$B:$B,"CyToBroker",'2013Figures'!$G:$G,"P1",'2013Figures'!$E:$E,$B$1)</f>
        <v>0</v>
      </c>
      <c r="J178" s="8" t="s">
        <v>131</v>
      </c>
      <c r="L178" s="42">
        <f>SUMIFS('2012Figures'!$J:$J,'2012Figures'!$C:$C,$A178,'2012Figures'!$I:$I,"",'2012Figures'!$E:$E,$B$1)</f>
        <v>0</v>
      </c>
      <c r="M178" s="52">
        <f>SUMIFS('2012Figures'!$J:$J,'2012Figures'!$C:$C,$A178,'2012Figures'!$I:$I,"",'2012Figures'!$B:$B,"BrokerToCy",'2012Figures'!$G:$G,"E1",'2012Figures'!$E:$E,$B$1)</f>
        <v>0</v>
      </c>
      <c r="N178" s="52">
        <f>SUMIFS('2012Figures'!$J:$J,'2012Figures'!$C:$C,$A178,'2012Figures'!$I:$I,"",'2012Figures'!$B:$B,"BrokerToCy",'2012Figures'!$G:$G,"P1",'2012Figures'!$E:$E,$B$1)</f>
        <v>0</v>
      </c>
      <c r="O178" s="52">
        <f>SUMIFS('2012Figures'!$J:$J,'2012Figures'!$C:$C,$A178,'2012Figures'!$I:$I,"",'2012Figures'!$B:$B,"CyToBroker",'2012Figures'!$G:$G,"E1",'2012Figures'!$E:$E,$B$1)</f>
        <v>0</v>
      </c>
      <c r="P178" s="52">
        <f>SUMIFS('2012Figures'!$J:$J,'2012Figures'!$C:$C,$A178,'2012Figures'!$I:$I,"",'2012Figures'!$B:$B,"CyToBroker",'2012Figures'!$G:$G,"P1",'2012Figures'!$E:$E,$B$1)</f>
        <v>0</v>
      </c>
      <c r="R178" s="46" t="str">
        <f t="shared" si="23"/>
        <v/>
      </c>
      <c r="S178" s="46" t="str">
        <f t="shared" si="23"/>
        <v/>
      </c>
      <c r="T178" s="46" t="str">
        <f t="shared" si="23"/>
        <v/>
      </c>
      <c r="U178" s="46" t="str">
        <f t="shared" si="23"/>
        <v/>
      </c>
      <c r="V178" s="46" t="str">
        <f t="shared" si="23"/>
        <v/>
      </c>
    </row>
    <row r="179" spans="1:22" x14ac:dyDescent="0.2">
      <c r="A179" s="21"/>
      <c r="B179" s="21" t="s">
        <v>92</v>
      </c>
      <c r="C179" s="22"/>
      <c r="D179" s="23">
        <f>SUM(E179:H179)</f>
        <v>0</v>
      </c>
      <c r="E179" s="23">
        <f>SUM(E175:E178)</f>
        <v>0</v>
      </c>
      <c r="F179" s="23">
        <f>SUM(F175:F178)</f>
        <v>0</v>
      </c>
      <c r="G179" s="23">
        <f>SUM(G175:G178)</f>
        <v>0</v>
      </c>
      <c r="H179" s="23">
        <f>SUM(H175:H178)</f>
        <v>0</v>
      </c>
      <c r="I179" s="21"/>
      <c r="J179" s="22"/>
      <c r="K179" s="21"/>
      <c r="L179" s="43">
        <f>SUM(M179:P179)</f>
        <v>0</v>
      </c>
      <c r="M179" s="43">
        <f>SUM(M175:M178)</f>
        <v>0</v>
      </c>
      <c r="N179" s="43">
        <f>SUM(N175:N178)</f>
        <v>0</v>
      </c>
      <c r="O179" s="43">
        <f>SUM(O175:O178)</f>
        <v>0</v>
      </c>
      <c r="P179" s="43">
        <f>SUM(P175:P178)</f>
        <v>0</v>
      </c>
      <c r="Q179" s="21"/>
      <c r="R179" s="21"/>
      <c r="S179" s="21"/>
      <c r="T179" s="21"/>
      <c r="U179" s="21"/>
      <c r="V179" s="21"/>
    </row>
    <row r="180" spans="1:22" x14ac:dyDescent="0.2">
      <c r="A180" s="28">
        <v>118</v>
      </c>
      <c r="B180" s="28" t="s">
        <v>109</v>
      </c>
      <c r="C180" s="17" t="s">
        <v>88</v>
      </c>
      <c r="D180" s="18">
        <f>SUMIFS('2013Figures'!$J:$J,'2013Figures'!$C:$C,$A180,'2013Figures'!$E:$E,$B$1)</f>
        <v>0</v>
      </c>
      <c r="E180" s="18">
        <f>SUMIFS('2013Figures'!$J:$J,'2013Figures'!$C:$C,$A180,'2013Figures'!$B:$B,"BrokerToCy",'2013Figures'!$G:$G,"E1",'2013Figures'!$E:$E,$B$1)</f>
        <v>0</v>
      </c>
      <c r="F180" s="18">
        <f>SUMIFS('2013Figures'!$J:$J,'2013Figures'!$C:$C,$A180,'2013Figures'!$B:$B,"BrokerToCy",'2013Figures'!$G:$G,"P1",'2013Figures'!$E:$E,$B$1)</f>
        <v>0</v>
      </c>
      <c r="G180" s="18">
        <f>SUMIFS('2013Figures'!$J:$J,'2013Figures'!$C:$C,$A180,'2013Figures'!$B:$B,"CyToBroker",'2013Figures'!$G:$G,"E1",'2013Figures'!$E:$E,$B$1)</f>
        <v>0</v>
      </c>
      <c r="H180" s="18">
        <f>SUMIFS('2013Figures'!$J:$J,'2013Figures'!$C:$C,$A180,'2013Figures'!$B:$B,"CyToBroker",'2013Figures'!$G:$G,"P1",'2013Figures'!$E:$E,$B$1)</f>
        <v>0</v>
      </c>
      <c r="I180" s="28"/>
      <c r="J180" s="17"/>
      <c r="K180" s="28"/>
      <c r="L180" s="50">
        <f>SUMIFS('2012Figures'!$J:$J,'2012Figures'!$C:$C,$A180,'2012Figures'!$E:$E,$B$1)</f>
        <v>0</v>
      </c>
      <c r="M180" s="50">
        <f>SUMIFS('2012Figures'!$J:$J,'2012Figures'!$C:$C,$A180,'2012Figures'!$B:$B,"BrokerToCy",'2012Figures'!$G:$G,"E1",'2012Figures'!$E:$E,$B$1)</f>
        <v>0</v>
      </c>
      <c r="N180" s="50">
        <f>SUMIFS('2012Figures'!$J:$J,'2012Figures'!$C:$C,$A180,'2012Figures'!$B:$B,"BrokerToCy",'2012Figures'!$G:$G,"P1",'2012Figures'!$E:$E,$B$1)</f>
        <v>0</v>
      </c>
      <c r="O180" s="50">
        <f>SUMIFS('2012Figures'!$J:$J,'2012Figures'!$C:$C,$A180,'2012Figures'!$B:$B,"CyToBroker",'2012Figures'!$G:$G,"E1",'2012Figures'!$E:$E,$B$1)</f>
        <v>0</v>
      </c>
      <c r="P180" s="50">
        <f>SUMIFS('2012Figures'!$J:$J,'2012Figures'!$C:$C,$A180,'2012Figures'!$B:$B,"CyToBroker",'2012Figures'!$G:$G,"P1",'2012Figures'!$E:$E,$B$1)</f>
        <v>0</v>
      </c>
      <c r="Q180" s="28"/>
      <c r="R180" s="46" t="str">
        <f t="shared" si="23"/>
        <v/>
      </c>
      <c r="S180" s="46" t="str">
        <f t="shared" si="23"/>
        <v/>
      </c>
      <c r="T180" s="46" t="str">
        <f t="shared" si="23"/>
        <v/>
      </c>
      <c r="U180" s="46" t="str">
        <f t="shared" si="23"/>
        <v/>
      </c>
      <c r="V180" s="46" t="str">
        <f t="shared" si="23"/>
        <v/>
      </c>
    </row>
    <row r="181" spans="1:22" x14ac:dyDescent="0.2">
      <c r="A181" s="1">
        <v>118</v>
      </c>
      <c r="B181" s="1" t="s">
        <v>109</v>
      </c>
      <c r="C181" s="8">
        <v>11</v>
      </c>
      <c r="D181" s="29">
        <f>SUMIFS('2013Figures'!$J:$J,'2013Figures'!$C:$C,$A181,'2013Figures'!$H:$H,$B181,'2013Figures'!$I:$I,$C181,'2013Figures'!$E:$E,$B$1)</f>
        <v>0</v>
      </c>
      <c r="E181" s="9">
        <f>SUMIFS('2013Figures'!$J:$J,'2013Figures'!$C:$C,$A181,'2013Figures'!$H:$H,$B181,'2013Figures'!$I:$I,$C181,'2013Figures'!$B:$B,"BrokerToCy",'2013Figures'!$G:$G,"E1",'2013Figures'!$E:$E,$B$1)</f>
        <v>0</v>
      </c>
      <c r="F181" s="9">
        <f>SUMIFS('2013Figures'!$J:$J,'2013Figures'!$C:$C,$A181,'2013Figures'!$H:$H,$B181,'2013Figures'!$I:$I,$C181,'2013Figures'!$B:$B,"BrokerToCy",'2013Figures'!$G:$G,"P1",'2013Figures'!$E:$E,$B$1)</f>
        <v>0</v>
      </c>
      <c r="G181" s="9">
        <f>SUMIFS('2013Figures'!$J:$J,'2013Figures'!$C:$C,$A181,'2013Figures'!$H:$H,$B181,'2013Figures'!$I:$I,$C181,'2013Figures'!$B:$B,"CyToBroker",'2013Figures'!$G:$G,"E1",'2013Figures'!$E:$E,$B$1)</f>
        <v>0</v>
      </c>
      <c r="H181" s="9">
        <f>SUMIFS('2013Figures'!$J:$J,'2013Figures'!$C:$C,$A181,'2013Figures'!$H:$H,$B181,'2013Figures'!$I:$I,$C181,'2013Figures'!$B:$B,"CyToBroker",'2013Figures'!$G:$G,"P1",'2013Figures'!$E:$E,$B$1)</f>
        <v>0</v>
      </c>
      <c r="L181" s="42">
        <f>SUMIFS('2012Figures'!$J:$J,'2012Figures'!$C:$C,$A181,'2012Figures'!$H:$H,$B181,'2012Figures'!$I:$I,$C181,'2012Figures'!$E:$E,$B$1)</f>
        <v>0</v>
      </c>
      <c r="M181" s="52">
        <f>SUMIFS('2012Figures'!$J:$J,'2012Figures'!$C:$C,$A181,'2012Figures'!$H:$H,$B181,'2012Figures'!$I:$I,$C181,'2012Figures'!$B:$B,"BrokerToCy",'2012Figures'!$G:$G,"E1",'2012Figures'!$E:$E,$B$1)</f>
        <v>0</v>
      </c>
      <c r="N181" s="52">
        <f>SUMIFS('2012Figures'!$J:$J,'2012Figures'!$C:$C,$A181,'2012Figures'!$H:$H,$B181,'2012Figures'!$I:$I,$C181,'2012Figures'!$B:$B,"BrokerToCy",'2012Figures'!$G:$G,"P1",'2012Figures'!$E:$E,$B$1)</f>
        <v>0</v>
      </c>
      <c r="O181" s="52">
        <f>SUMIFS('2012Figures'!$J:$J,'2012Figures'!$C:$C,$A181,'2012Figures'!$H:$H,$B181,'2012Figures'!$I:$I,$C181,'2012Figures'!$B:$B,"CyToBroker",'2012Figures'!$G:$G,"E1",'2012Figures'!$E:$E,$B$1)</f>
        <v>0</v>
      </c>
      <c r="P181" s="52">
        <f>SUMIFS('2012Figures'!$J:$J,'2012Figures'!$C:$C,$A181,'2012Figures'!$H:$H,$B181,'2012Figures'!$I:$I,$C181,'2012Figures'!$B:$B,"CyToBroker",'2012Figures'!$G:$G,"P1",'2012Figures'!$E:$E,$B$1)</f>
        <v>0</v>
      </c>
      <c r="R181" s="46" t="str">
        <f t="shared" si="23"/>
        <v/>
      </c>
      <c r="S181" s="46" t="str">
        <f t="shared" si="23"/>
        <v/>
      </c>
      <c r="T181" s="46" t="str">
        <f t="shared" si="23"/>
        <v/>
      </c>
      <c r="U181" s="46" t="str">
        <f t="shared" si="23"/>
        <v/>
      </c>
      <c r="V181" s="46" t="str">
        <f t="shared" si="23"/>
        <v/>
      </c>
    </row>
    <row r="182" spans="1:22" x14ac:dyDescent="0.2">
      <c r="A182" s="1">
        <v>118</v>
      </c>
      <c r="B182" s="1" t="s">
        <v>109</v>
      </c>
      <c r="C182" s="8">
        <v>10</v>
      </c>
      <c r="D182" s="29">
        <f>SUMIFS('2013Figures'!$J:$J,'2013Figures'!$C:$C,$A182,'2013Figures'!$H:$H,$B182,'2013Figures'!$I:$I,$C182,'2013Figures'!$E:$E,$B$1)</f>
        <v>0</v>
      </c>
      <c r="E182" s="9">
        <f>SUMIFS('2013Figures'!$J:$J,'2013Figures'!$C:$C,$A182,'2013Figures'!$H:$H,$B182,'2013Figures'!$I:$I,$C182,'2013Figures'!$B:$B,"BrokerToCy",'2013Figures'!$G:$G,"E1",'2013Figures'!$E:$E,$B$1)</f>
        <v>0</v>
      </c>
      <c r="F182" s="9">
        <f>SUMIFS('2013Figures'!$J:$J,'2013Figures'!$C:$C,$A182,'2013Figures'!$H:$H,$B182,'2013Figures'!$I:$I,$C182,'2013Figures'!$B:$B,"BrokerToCy",'2013Figures'!$G:$G,"P1",'2013Figures'!$E:$E,$B$1)</f>
        <v>0</v>
      </c>
      <c r="G182" s="9">
        <f>SUMIFS('2013Figures'!$J:$J,'2013Figures'!$C:$C,$A182,'2013Figures'!$H:$H,$B182,'2013Figures'!$I:$I,$C182,'2013Figures'!$B:$B,"CyToBroker",'2013Figures'!$G:$G,"E1",'2013Figures'!$E:$E,$B$1)</f>
        <v>0</v>
      </c>
      <c r="H182" s="9">
        <f>SUMIFS('2013Figures'!$J:$J,'2013Figures'!$C:$C,$A182,'2013Figures'!$H:$H,$B182,'2013Figures'!$I:$I,$C182,'2013Figures'!$B:$B,"CyToBroker",'2013Figures'!$G:$G,"P1",'2013Figures'!$E:$E,$B$1)</f>
        <v>0</v>
      </c>
      <c r="J182" s="8">
        <v>201501</v>
      </c>
      <c r="L182" s="42">
        <f>SUMIFS('2012Figures'!$J:$J,'2012Figures'!$C:$C,$A182,'2012Figures'!$H:$H,$B182,'2012Figures'!$I:$I,$C182,'2012Figures'!$E:$E,$B$1)</f>
        <v>0</v>
      </c>
      <c r="M182" s="52">
        <f>SUMIFS('2012Figures'!$J:$J,'2012Figures'!$C:$C,$A182,'2012Figures'!$H:$H,$B182,'2012Figures'!$I:$I,$C182,'2012Figures'!$B:$B,"BrokerToCy",'2012Figures'!$G:$G,"E1",'2012Figures'!$E:$E,$B$1)</f>
        <v>0</v>
      </c>
      <c r="N182" s="52">
        <f>SUMIFS('2012Figures'!$J:$J,'2012Figures'!$C:$C,$A182,'2012Figures'!$H:$H,$B182,'2012Figures'!$I:$I,$C182,'2012Figures'!$B:$B,"BrokerToCy",'2012Figures'!$G:$G,"P1",'2012Figures'!$E:$E,$B$1)</f>
        <v>0</v>
      </c>
      <c r="O182" s="52">
        <f>SUMIFS('2012Figures'!$J:$J,'2012Figures'!$C:$C,$A182,'2012Figures'!$H:$H,$B182,'2012Figures'!$I:$I,$C182,'2012Figures'!$B:$B,"CyToBroker",'2012Figures'!$G:$G,"E1",'2012Figures'!$E:$E,$B$1)</f>
        <v>0</v>
      </c>
      <c r="P182" s="52">
        <f>SUMIFS('2012Figures'!$J:$J,'2012Figures'!$C:$C,$A182,'2012Figures'!$H:$H,$B182,'2012Figures'!$I:$I,$C182,'2012Figures'!$B:$B,"CyToBroker",'2012Figures'!$G:$G,"P1",'2012Figures'!$E:$E,$B$1)</f>
        <v>0</v>
      </c>
      <c r="R182" s="46" t="str">
        <f t="shared" si="23"/>
        <v/>
      </c>
      <c r="S182" s="46" t="str">
        <f t="shared" si="23"/>
        <v/>
      </c>
      <c r="T182" s="46" t="str">
        <f t="shared" si="23"/>
        <v/>
      </c>
      <c r="U182" s="46" t="str">
        <f t="shared" si="23"/>
        <v/>
      </c>
      <c r="V182" s="46" t="str">
        <f t="shared" si="23"/>
        <v/>
      </c>
    </row>
    <row r="183" spans="1:22" x14ac:dyDescent="0.2">
      <c r="A183" s="1">
        <v>118</v>
      </c>
      <c r="B183" s="1" t="s">
        <v>109</v>
      </c>
      <c r="C183" s="8">
        <v>9</v>
      </c>
      <c r="D183" s="29">
        <f>SUMIFS('2013Figures'!$J:$J,'2013Figures'!$C:$C,$A183,'2013Figures'!$H:$H,$B183,'2013Figures'!$I:$I,$C183,'2013Figures'!$E:$E,$B$1)</f>
        <v>0</v>
      </c>
      <c r="E183" s="9">
        <f>SUMIFS('2013Figures'!$J:$J,'2013Figures'!$C:$C,$A183,'2013Figures'!$H:$H,$B183,'2013Figures'!$I:$I,$C183,'2013Figures'!$B:$B,"BrokerToCy",'2013Figures'!$G:$G,"E1",'2013Figures'!$E:$E,$B$1)</f>
        <v>0</v>
      </c>
      <c r="F183" s="9">
        <f>SUMIFS('2013Figures'!$J:$J,'2013Figures'!$C:$C,$A183,'2013Figures'!$H:$H,$B183,'2013Figures'!$I:$I,$C183,'2013Figures'!$B:$B,"BrokerToCy",'2013Figures'!$G:$G,"P1",'2013Figures'!$E:$E,$B$1)</f>
        <v>0</v>
      </c>
      <c r="G183" s="9">
        <f>SUMIFS('2013Figures'!$J:$J,'2013Figures'!$C:$C,$A183,'2013Figures'!$H:$H,$B183,'2013Figures'!$I:$I,$C183,'2013Figures'!$B:$B,"CyToBroker",'2013Figures'!$G:$G,"E1",'2013Figures'!$E:$E,$B$1)</f>
        <v>0</v>
      </c>
      <c r="H183" s="9">
        <f>SUMIFS('2013Figures'!$J:$J,'2013Figures'!$C:$C,$A183,'2013Figures'!$H:$H,$B183,'2013Figures'!$I:$I,$C183,'2013Figures'!$B:$B,"CyToBroker",'2013Figures'!$G:$G,"P1",'2013Figures'!$E:$E,$B$1)</f>
        <v>0</v>
      </c>
      <c r="J183" s="8">
        <v>201401</v>
      </c>
      <c r="L183" s="42">
        <f>SUMIFS('2012Figures'!$J:$J,'2012Figures'!$C:$C,$A183,'2012Figures'!$H:$H,$B183,'2012Figures'!$I:$I,$C183,'2012Figures'!$E:$E,$B$1)</f>
        <v>0</v>
      </c>
      <c r="M183" s="52">
        <f>SUMIFS('2012Figures'!$J:$J,'2012Figures'!$C:$C,$A183,'2012Figures'!$H:$H,$B183,'2012Figures'!$I:$I,$C183,'2012Figures'!$B:$B,"BrokerToCy",'2012Figures'!$G:$G,"E1",'2012Figures'!$E:$E,$B$1)</f>
        <v>0</v>
      </c>
      <c r="N183" s="52">
        <f>SUMIFS('2012Figures'!$J:$J,'2012Figures'!$C:$C,$A183,'2012Figures'!$H:$H,$B183,'2012Figures'!$I:$I,$C183,'2012Figures'!$B:$B,"BrokerToCy",'2012Figures'!$G:$G,"P1",'2012Figures'!$E:$E,$B$1)</f>
        <v>0</v>
      </c>
      <c r="O183" s="52">
        <f>SUMIFS('2012Figures'!$J:$J,'2012Figures'!$C:$C,$A183,'2012Figures'!$H:$H,$B183,'2012Figures'!$I:$I,$C183,'2012Figures'!$B:$B,"CyToBroker",'2012Figures'!$G:$G,"E1",'2012Figures'!$E:$E,$B$1)</f>
        <v>0</v>
      </c>
      <c r="P183" s="52">
        <f>SUMIFS('2012Figures'!$J:$J,'2012Figures'!$C:$C,$A183,'2012Figures'!$H:$H,$B183,'2012Figures'!$I:$I,$C183,'2012Figures'!$B:$B,"CyToBroker",'2012Figures'!$G:$G,"P1",'2012Figures'!$E:$E,$B$1)</f>
        <v>0</v>
      </c>
      <c r="R183" s="46" t="str">
        <f t="shared" si="23"/>
        <v/>
      </c>
      <c r="S183" s="46" t="str">
        <f t="shared" si="23"/>
        <v/>
      </c>
      <c r="T183" s="46" t="str">
        <f t="shared" si="23"/>
        <v/>
      </c>
      <c r="U183" s="46" t="str">
        <f t="shared" si="23"/>
        <v/>
      </c>
      <c r="V183" s="46" t="str">
        <f t="shared" si="23"/>
        <v/>
      </c>
    </row>
    <row r="184" spans="1:22" x14ac:dyDescent="0.2">
      <c r="A184" s="1">
        <v>118</v>
      </c>
      <c r="B184" s="1" t="s">
        <v>109</v>
      </c>
      <c r="C184" s="8">
        <v>8</v>
      </c>
      <c r="D184" s="29">
        <f>SUMIFS('2013Figures'!$J:$J,'2013Figures'!$C:$C,$A184,'2013Figures'!$H:$H,$B184,'2013Figures'!$I:$I,$C184,'2013Figures'!$E:$E,$B$1)</f>
        <v>0</v>
      </c>
      <c r="E184" s="9">
        <f>SUMIFS('2013Figures'!$J:$J,'2013Figures'!$C:$C,$A184,'2013Figures'!$H:$H,$B184,'2013Figures'!$I:$I,$C184,'2013Figures'!$B:$B,"BrokerToCy",'2013Figures'!$G:$G,"E1",'2013Figures'!$E:$E,$B$1)</f>
        <v>0</v>
      </c>
      <c r="F184" s="9">
        <f>SUMIFS('2013Figures'!$J:$J,'2013Figures'!$C:$C,$A184,'2013Figures'!$H:$H,$B184,'2013Figures'!$I:$I,$C184,'2013Figures'!$B:$B,"BrokerToCy",'2013Figures'!$G:$G,"P1",'2013Figures'!$E:$E,$B$1)</f>
        <v>0</v>
      </c>
      <c r="G184" s="9">
        <f>SUMIFS('2013Figures'!$J:$J,'2013Figures'!$C:$C,$A184,'2013Figures'!$H:$H,$B184,'2013Figures'!$I:$I,$C184,'2013Figures'!$B:$B,"CyToBroker",'2013Figures'!$G:$G,"E1",'2013Figures'!$E:$E,$B$1)</f>
        <v>0</v>
      </c>
      <c r="H184" s="9">
        <f>SUMIFS('2013Figures'!$J:$J,'2013Figures'!$C:$C,$A184,'2013Figures'!$H:$H,$B184,'2013Figures'!$I:$I,$C184,'2013Figures'!$B:$B,"CyToBroker",'2013Figures'!$G:$G,"P1",'2013Figures'!$E:$E,$B$1)</f>
        <v>0</v>
      </c>
      <c r="I184" s="30"/>
      <c r="J184" s="31">
        <v>201301</v>
      </c>
      <c r="K184" s="30"/>
      <c r="L184" s="42">
        <f>SUMIFS('2012Figures'!$J:$J,'2012Figures'!$C:$C,$A184,'2012Figures'!$H:$H,$B184,'2012Figures'!$I:$I,$C184,'2012Figures'!$E:$E,$B$1)</f>
        <v>0</v>
      </c>
      <c r="M184" s="52">
        <f>SUMIFS('2012Figures'!$J:$J,'2012Figures'!$C:$C,$A184,'2012Figures'!$H:$H,$B184,'2012Figures'!$I:$I,$C184,'2012Figures'!$B:$B,"BrokerToCy",'2012Figures'!$G:$G,"E1",'2012Figures'!$E:$E,$B$1)</f>
        <v>0</v>
      </c>
      <c r="N184" s="52">
        <f>SUMIFS('2012Figures'!$J:$J,'2012Figures'!$C:$C,$A184,'2012Figures'!$H:$H,$B184,'2012Figures'!$I:$I,$C184,'2012Figures'!$B:$B,"BrokerToCy",'2012Figures'!$G:$G,"P1",'2012Figures'!$E:$E,$B$1)</f>
        <v>0</v>
      </c>
      <c r="O184" s="52">
        <f>SUMIFS('2012Figures'!$J:$J,'2012Figures'!$C:$C,$A184,'2012Figures'!$H:$H,$B184,'2012Figures'!$I:$I,$C184,'2012Figures'!$B:$B,"CyToBroker",'2012Figures'!$G:$G,"E1",'2012Figures'!$E:$E,$B$1)</f>
        <v>0</v>
      </c>
      <c r="P184" s="52">
        <f>SUMIFS('2012Figures'!$J:$J,'2012Figures'!$C:$C,$A184,'2012Figures'!$H:$H,$B184,'2012Figures'!$I:$I,$C184,'2012Figures'!$B:$B,"CyToBroker",'2012Figures'!$G:$G,"P1",'2012Figures'!$E:$E,$B$1)</f>
        <v>0</v>
      </c>
      <c r="Q184" s="30"/>
      <c r="R184" s="46" t="str">
        <f t="shared" si="23"/>
        <v/>
      </c>
      <c r="S184" s="46" t="str">
        <f t="shared" si="23"/>
        <v/>
      </c>
      <c r="T184" s="46" t="str">
        <f t="shared" si="23"/>
        <v/>
      </c>
      <c r="U184" s="46" t="str">
        <f t="shared" si="23"/>
        <v/>
      </c>
      <c r="V184" s="46" t="str">
        <f t="shared" si="23"/>
        <v/>
      </c>
    </row>
    <row r="185" spans="1:22" x14ac:dyDescent="0.2">
      <c r="A185" s="1">
        <v>118</v>
      </c>
      <c r="B185" s="1" t="s">
        <v>109</v>
      </c>
      <c r="C185" s="8">
        <v>7</v>
      </c>
      <c r="D185" s="29">
        <f>SUMIFS('2013Figures'!$J:$J,'2013Figures'!$C:$C,$A185,'2013Figures'!$H:$H,$B185,'2013Figures'!$I:$I,$C185,'2013Figures'!$E:$E,$B$1)</f>
        <v>0</v>
      </c>
      <c r="E185" s="9">
        <f>SUMIFS('2013Figures'!$J:$J,'2013Figures'!$C:$C,$A185,'2013Figures'!$H:$H,$B185,'2013Figures'!$I:$I,$C185,'2013Figures'!$B:$B,"BrokerToCy",'2013Figures'!$G:$G,"E1",'2013Figures'!$E:$E,$B$1)</f>
        <v>0</v>
      </c>
      <c r="F185" s="9">
        <f>SUMIFS('2013Figures'!$J:$J,'2013Figures'!$C:$C,$A185,'2013Figures'!$H:$H,$B185,'2013Figures'!$I:$I,$C185,'2013Figures'!$B:$B,"BrokerToCy",'2013Figures'!$G:$G,"P1",'2013Figures'!$E:$E,$B$1)</f>
        <v>0</v>
      </c>
      <c r="G185" s="9">
        <f>SUMIFS('2013Figures'!$J:$J,'2013Figures'!$C:$C,$A185,'2013Figures'!$H:$H,$B185,'2013Figures'!$I:$I,$C185,'2013Figures'!$B:$B,"CyToBroker",'2013Figures'!$G:$G,"E1",'2013Figures'!$E:$E,$B$1)</f>
        <v>0</v>
      </c>
      <c r="H185" s="9">
        <f>SUMIFS('2013Figures'!$J:$J,'2013Figures'!$C:$C,$A185,'2013Figures'!$H:$H,$B185,'2013Figures'!$I:$I,$C185,'2013Figures'!$B:$B,"CyToBroker",'2013Figures'!$G:$G,"P1",'2013Figures'!$E:$E,$B$1)</f>
        <v>0</v>
      </c>
      <c r="J185" s="8">
        <v>201201</v>
      </c>
      <c r="L185" s="42">
        <f>SUMIFS('2012Figures'!$J:$J,'2012Figures'!$C:$C,$A185,'2012Figures'!$H:$H,$B185,'2012Figures'!$I:$I,$C185,'2012Figures'!$E:$E,$B$1)</f>
        <v>0</v>
      </c>
      <c r="M185" s="52">
        <f>SUMIFS('2012Figures'!$J:$J,'2012Figures'!$C:$C,$A185,'2012Figures'!$H:$H,$B185,'2012Figures'!$I:$I,$C185,'2012Figures'!$B:$B,"BrokerToCy",'2012Figures'!$G:$G,"E1",'2012Figures'!$E:$E,$B$1)</f>
        <v>0</v>
      </c>
      <c r="N185" s="52">
        <f>SUMIFS('2012Figures'!$J:$J,'2012Figures'!$C:$C,$A185,'2012Figures'!$H:$H,$B185,'2012Figures'!$I:$I,$C185,'2012Figures'!$B:$B,"BrokerToCy",'2012Figures'!$G:$G,"P1",'2012Figures'!$E:$E,$B$1)</f>
        <v>0</v>
      </c>
      <c r="O185" s="52">
        <f>SUMIFS('2012Figures'!$J:$J,'2012Figures'!$C:$C,$A185,'2012Figures'!$H:$H,$B185,'2012Figures'!$I:$I,$C185,'2012Figures'!$B:$B,"CyToBroker",'2012Figures'!$G:$G,"E1",'2012Figures'!$E:$E,$B$1)</f>
        <v>0</v>
      </c>
      <c r="P185" s="52">
        <f>SUMIFS('2012Figures'!$J:$J,'2012Figures'!$C:$C,$A185,'2012Figures'!$H:$H,$B185,'2012Figures'!$I:$I,$C185,'2012Figures'!$B:$B,"CyToBroker",'2012Figures'!$G:$G,"P1",'2012Figures'!$E:$E,$B$1)</f>
        <v>0</v>
      </c>
      <c r="R185" s="46" t="str">
        <f t="shared" si="23"/>
        <v/>
      </c>
      <c r="S185" s="46" t="str">
        <f t="shared" si="23"/>
        <v/>
      </c>
      <c r="T185" s="46" t="str">
        <f t="shared" si="23"/>
        <v/>
      </c>
      <c r="U185" s="46" t="str">
        <f t="shared" si="23"/>
        <v/>
      </c>
      <c r="V185" s="46" t="str">
        <f t="shared" si="23"/>
        <v/>
      </c>
    </row>
    <row r="186" spans="1:22" x14ac:dyDescent="0.2">
      <c r="A186" s="1">
        <v>118</v>
      </c>
      <c r="B186" s="1" t="s">
        <v>109</v>
      </c>
      <c r="C186" s="8">
        <v>6</v>
      </c>
      <c r="D186" s="29">
        <f>SUMIFS('2013Figures'!$J:$J,'2013Figures'!$C:$C,$A186,'2013Figures'!$H:$H,$B186,'2013Figures'!$I:$I,$C186,'2013Figures'!$E:$E,$B$1)</f>
        <v>0</v>
      </c>
      <c r="E186" s="9">
        <f>SUMIFS('2013Figures'!$J:$J,'2013Figures'!$C:$C,$A186,'2013Figures'!$H:$H,$B186,'2013Figures'!$I:$I,$C186,'2013Figures'!$B:$B,"BrokerToCy",'2013Figures'!$G:$G,"E1",'2013Figures'!$E:$E,$B$1)</f>
        <v>0</v>
      </c>
      <c r="F186" s="9">
        <f>SUMIFS('2013Figures'!$J:$J,'2013Figures'!$C:$C,$A186,'2013Figures'!$H:$H,$B186,'2013Figures'!$I:$I,$C186,'2013Figures'!$B:$B,"BrokerToCy",'2013Figures'!$G:$G,"P1",'2013Figures'!$E:$E,$B$1)</f>
        <v>0</v>
      </c>
      <c r="G186" s="9">
        <f>SUMIFS('2013Figures'!$J:$J,'2013Figures'!$C:$C,$A186,'2013Figures'!$H:$H,$B186,'2013Figures'!$I:$I,$C186,'2013Figures'!$B:$B,"CyToBroker",'2013Figures'!$G:$G,"E1",'2013Figures'!$E:$E,$B$1)</f>
        <v>0</v>
      </c>
      <c r="H186" s="9">
        <f>SUMIFS('2013Figures'!$J:$J,'2013Figures'!$C:$C,$A186,'2013Figures'!$H:$H,$B186,'2013Figures'!$I:$I,$C186,'2013Figures'!$B:$B,"CyToBroker",'2013Figures'!$G:$G,"P1",'2013Figures'!$E:$E,$B$1)</f>
        <v>0</v>
      </c>
      <c r="J186" s="8">
        <v>201101</v>
      </c>
      <c r="L186" s="42">
        <f>SUMIFS('2012Figures'!$J:$J,'2012Figures'!$C:$C,$A186,'2012Figures'!$H:$H,$B186,'2012Figures'!$I:$I,$C186,'2012Figures'!$E:$E,$B$1)</f>
        <v>0</v>
      </c>
      <c r="M186" s="52">
        <f>SUMIFS('2012Figures'!$J:$J,'2012Figures'!$C:$C,$A186,'2012Figures'!$H:$H,$B186,'2012Figures'!$I:$I,$C186,'2012Figures'!$B:$B,"BrokerToCy",'2012Figures'!$G:$G,"E1",'2012Figures'!$E:$E,$B$1)</f>
        <v>0</v>
      </c>
      <c r="N186" s="52">
        <f>SUMIFS('2012Figures'!$J:$J,'2012Figures'!$C:$C,$A186,'2012Figures'!$H:$H,$B186,'2012Figures'!$I:$I,$C186,'2012Figures'!$B:$B,"BrokerToCy",'2012Figures'!$G:$G,"P1",'2012Figures'!$E:$E,$B$1)</f>
        <v>0</v>
      </c>
      <c r="O186" s="52">
        <f>SUMIFS('2012Figures'!$J:$J,'2012Figures'!$C:$C,$A186,'2012Figures'!$H:$H,$B186,'2012Figures'!$I:$I,$C186,'2012Figures'!$B:$B,"CyToBroker",'2012Figures'!$G:$G,"E1",'2012Figures'!$E:$E,$B$1)</f>
        <v>0</v>
      </c>
      <c r="P186" s="52">
        <f>SUMIFS('2012Figures'!$J:$J,'2012Figures'!$C:$C,$A186,'2012Figures'!$H:$H,$B186,'2012Figures'!$I:$I,$C186,'2012Figures'!$B:$B,"CyToBroker",'2012Figures'!$G:$G,"P1",'2012Figures'!$E:$E,$B$1)</f>
        <v>0</v>
      </c>
      <c r="R186" s="46" t="str">
        <f t="shared" si="23"/>
        <v/>
      </c>
      <c r="S186" s="46" t="str">
        <f t="shared" si="23"/>
        <v/>
      </c>
      <c r="T186" s="46" t="str">
        <f t="shared" si="23"/>
        <v/>
      </c>
      <c r="U186" s="46" t="str">
        <f t="shared" si="23"/>
        <v/>
      </c>
      <c r="V186" s="46" t="str">
        <f t="shared" si="23"/>
        <v/>
      </c>
    </row>
    <row r="187" spans="1:22" x14ac:dyDescent="0.2">
      <c r="A187" s="1">
        <v>118</v>
      </c>
      <c r="B187" s="1" t="s">
        <v>109</v>
      </c>
      <c r="C187" s="8">
        <v>5</v>
      </c>
      <c r="D187" s="29">
        <f>SUMIFS('2013Figures'!$J:$J,'2013Figures'!$C:$C,$A187,'2013Figures'!$H:$H,$B187,'2013Figures'!$I:$I,$C187,'2013Figures'!$E:$E,$B$1)</f>
        <v>0</v>
      </c>
      <c r="E187" s="9">
        <f>SUMIFS('2013Figures'!$J:$J,'2013Figures'!$C:$C,$A187,'2013Figures'!$H:$H,$B187,'2013Figures'!$I:$I,$C187,'2013Figures'!$B:$B,"BrokerToCy",'2013Figures'!$G:$G,"E1",'2013Figures'!$E:$E,$B$1)</f>
        <v>0</v>
      </c>
      <c r="F187" s="9">
        <f>SUMIFS('2013Figures'!$J:$J,'2013Figures'!$C:$C,$A187,'2013Figures'!$H:$H,$B187,'2013Figures'!$I:$I,$C187,'2013Figures'!$B:$B,"BrokerToCy",'2013Figures'!$G:$G,"P1",'2013Figures'!$E:$E,$B$1)</f>
        <v>0</v>
      </c>
      <c r="G187" s="9">
        <f>SUMIFS('2013Figures'!$J:$J,'2013Figures'!$C:$C,$A187,'2013Figures'!$H:$H,$B187,'2013Figures'!$I:$I,$C187,'2013Figures'!$B:$B,"CyToBroker",'2013Figures'!$G:$G,"E1",'2013Figures'!$E:$E,$B$1)</f>
        <v>0</v>
      </c>
      <c r="H187" s="9">
        <f>SUMIFS('2013Figures'!$J:$J,'2013Figures'!$C:$C,$A187,'2013Figures'!$H:$H,$B187,'2013Figures'!$I:$I,$C187,'2013Figures'!$B:$B,"CyToBroker",'2013Figures'!$G:$G,"P1",'2013Figures'!$E:$E,$B$1)</f>
        <v>0</v>
      </c>
      <c r="J187" s="8">
        <v>201001</v>
      </c>
      <c r="L187" s="42">
        <f>SUMIFS('2012Figures'!$J:$J,'2012Figures'!$C:$C,$A187,'2012Figures'!$H:$H,$B187,'2012Figures'!$I:$I,$C187,'2012Figures'!$E:$E,$B$1)</f>
        <v>0</v>
      </c>
      <c r="M187" s="52">
        <f>SUMIFS('2012Figures'!$J:$J,'2012Figures'!$C:$C,$A187,'2012Figures'!$H:$H,$B187,'2012Figures'!$I:$I,$C187,'2012Figures'!$B:$B,"BrokerToCy",'2012Figures'!$G:$G,"E1",'2012Figures'!$E:$E,$B$1)</f>
        <v>0</v>
      </c>
      <c r="N187" s="52">
        <f>SUMIFS('2012Figures'!$J:$J,'2012Figures'!$C:$C,$A187,'2012Figures'!$H:$H,$B187,'2012Figures'!$I:$I,$C187,'2012Figures'!$B:$B,"BrokerToCy",'2012Figures'!$G:$G,"P1",'2012Figures'!$E:$E,$B$1)</f>
        <v>0</v>
      </c>
      <c r="O187" s="52">
        <f>SUMIFS('2012Figures'!$J:$J,'2012Figures'!$C:$C,$A187,'2012Figures'!$H:$H,$B187,'2012Figures'!$I:$I,$C187,'2012Figures'!$B:$B,"CyToBroker",'2012Figures'!$G:$G,"E1",'2012Figures'!$E:$E,$B$1)</f>
        <v>0</v>
      </c>
      <c r="P187" s="52">
        <f>SUMIFS('2012Figures'!$J:$J,'2012Figures'!$C:$C,$A187,'2012Figures'!$H:$H,$B187,'2012Figures'!$I:$I,$C187,'2012Figures'!$B:$B,"CyToBroker",'2012Figures'!$G:$G,"P1",'2012Figures'!$E:$E,$B$1)</f>
        <v>0</v>
      </c>
      <c r="R187" s="46" t="str">
        <f t="shared" si="23"/>
        <v/>
      </c>
      <c r="S187" s="46" t="str">
        <f t="shared" si="23"/>
        <v/>
      </c>
      <c r="T187" s="46" t="str">
        <f t="shared" si="23"/>
        <v/>
      </c>
      <c r="U187" s="46" t="str">
        <f t="shared" si="23"/>
        <v/>
      </c>
      <c r="V187" s="46" t="str">
        <f t="shared" si="23"/>
        <v/>
      </c>
    </row>
    <row r="188" spans="1:22" x14ac:dyDescent="0.2">
      <c r="A188" s="1">
        <v>118</v>
      </c>
      <c r="B188" s="1" t="s">
        <v>109</v>
      </c>
      <c r="C188" s="8">
        <v>4</v>
      </c>
      <c r="D188" s="29">
        <f>SUMIFS('2013Figures'!$J:$J,'2013Figures'!$C:$C,$A188,'2013Figures'!$H:$H,$B188,'2013Figures'!$I:$I,$C188,'2013Figures'!$E:$E,$B$1)</f>
        <v>0</v>
      </c>
      <c r="E188" s="9">
        <f>SUMIFS('2013Figures'!$J:$J,'2013Figures'!$C:$C,$A188,'2013Figures'!$H:$H,$B188,'2013Figures'!$I:$I,$C188,'2013Figures'!$B:$B,"BrokerToCy",'2013Figures'!$G:$G,"E1",'2013Figures'!$E:$E,$B$1)</f>
        <v>0</v>
      </c>
      <c r="F188" s="9">
        <f>SUMIFS('2013Figures'!$J:$J,'2013Figures'!$C:$C,$A188,'2013Figures'!$H:$H,$B188,'2013Figures'!$I:$I,$C188,'2013Figures'!$B:$B,"BrokerToCy",'2013Figures'!$G:$G,"P1",'2013Figures'!$E:$E,$B$1)</f>
        <v>0</v>
      </c>
      <c r="G188" s="9">
        <f>SUMIFS('2013Figures'!$J:$J,'2013Figures'!$C:$C,$A188,'2013Figures'!$H:$H,$B188,'2013Figures'!$I:$I,$C188,'2013Figures'!$B:$B,"CyToBroker",'2013Figures'!$G:$G,"E1",'2013Figures'!$E:$E,$B$1)</f>
        <v>0</v>
      </c>
      <c r="H188" s="9">
        <f>SUMIFS('2013Figures'!$J:$J,'2013Figures'!$C:$C,$A188,'2013Figures'!$H:$H,$B188,'2013Figures'!$I:$I,$C188,'2013Figures'!$B:$B,"CyToBroker",'2013Figures'!$G:$G,"P1",'2013Figures'!$E:$E,$B$1)</f>
        <v>0</v>
      </c>
      <c r="J188" s="8">
        <v>200901</v>
      </c>
      <c r="L188" s="42">
        <f>SUMIFS('2012Figures'!$J:$J,'2012Figures'!$C:$C,$A188,'2012Figures'!$H:$H,$B188,'2012Figures'!$I:$I,$C188,'2012Figures'!$E:$E,$B$1)</f>
        <v>0</v>
      </c>
      <c r="M188" s="52">
        <f>SUMIFS('2012Figures'!$J:$J,'2012Figures'!$C:$C,$A188,'2012Figures'!$H:$H,$B188,'2012Figures'!$I:$I,$C188,'2012Figures'!$B:$B,"BrokerToCy",'2012Figures'!$G:$G,"E1",'2012Figures'!$E:$E,$B$1)</f>
        <v>0</v>
      </c>
      <c r="N188" s="52">
        <f>SUMIFS('2012Figures'!$J:$J,'2012Figures'!$C:$C,$A188,'2012Figures'!$H:$H,$B188,'2012Figures'!$I:$I,$C188,'2012Figures'!$B:$B,"BrokerToCy",'2012Figures'!$G:$G,"P1",'2012Figures'!$E:$E,$B$1)</f>
        <v>0</v>
      </c>
      <c r="O188" s="52">
        <f>SUMIFS('2012Figures'!$J:$J,'2012Figures'!$C:$C,$A188,'2012Figures'!$H:$H,$B188,'2012Figures'!$I:$I,$C188,'2012Figures'!$B:$B,"CyToBroker",'2012Figures'!$G:$G,"E1",'2012Figures'!$E:$E,$B$1)</f>
        <v>0</v>
      </c>
      <c r="P188" s="52">
        <f>SUMIFS('2012Figures'!$J:$J,'2012Figures'!$C:$C,$A188,'2012Figures'!$H:$H,$B188,'2012Figures'!$I:$I,$C188,'2012Figures'!$B:$B,"CyToBroker",'2012Figures'!$G:$G,"P1",'2012Figures'!$E:$E,$B$1)</f>
        <v>0</v>
      </c>
      <c r="R188" s="46" t="str">
        <f t="shared" si="23"/>
        <v/>
      </c>
      <c r="S188" s="46" t="str">
        <f t="shared" si="23"/>
        <v/>
      </c>
      <c r="T188" s="46" t="str">
        <f t="shared" si="23"/>
        <v/>
      </c>
      <c r="U188" s="46" t="str">
        <f t="shared" si="23"/>
        <v/>
      </c>
      <c r="V188" s="46" t="str">
        <f t="shared" si="23"/>
        <v/>
      </c>
    </row>
    <row r="189" spans="1:22" x14ac:dyDescent="0.2">
      <c r="A189" s="1">
        <v>118</v>
      </c>
      <c r="B189" s="1" t="s">
        <v>109</v>
      </c>
      <c r="C189" s="8">
        <v>3</v>
      </c>
      <c r="D189" s="29">
        <f>SUMIFS('2013Figures'!$J:$J,'2013Figures'!$C:$C,$A189,'2013Figures'!$H:$H,$B189,'2013Figures'!$I:$I,$C189,'2013Figures'!$E:$E,$B$1)</f>
        <v>0</v>
      </c>
      <c r="E189" s="9">
        <f>SUMIFS('2013Figures'!$J:$J,'2013Figures'!$C:$C,$A189,'2013Figures'!$H:$H,$B189,'2013Figures'!$I:$I,$C189,'2013Figures'!$B:$B,"BrokerToCy",'2013Figures'!$G:$G,"E1",'2013Figures'!$E:$E,$B$1)</f>
        <v>0</v>
      </c>
      <c r="F189" s="9">
        <f>SUMIFS('2013Figures'!$J:$J,'2013Figures'!$C:$C,$A189,'2013Figures'!$H:$H,$B189,'2013Figures'!$I:$I,$C189,'2013Figures'!$B:$B,"BrokerToCy",'2013Figures'!$G:$G,"P1",'2013Figures'!$E:$E,$B$1)</f>
        <v>0</v>
      </c>
      <c r="G189" s="9">
        <f>SUMIFS('2013Figures'!$J:$J,'2013Figures'!$C:$C,$A189,'2013Figures'!$H:$H,$B189,'2013Figures'!$I:$I,$C189,'2013Figures'!$B:$B,"CyToBroker",'2013Figures'!$G:$G,"E1",'2013Figures'!$E:$E,$B$1)</f>
        <v>0</v>
      </c>
      <c r="H189" s="9">
        <f>SUMIFS('2013Figures'!$J:$J,'2013Figures'!$C:$C,$A189,'2013Figures'!$H:$H,$B189,'2013Figures'!$I:$I,$C189,'2013Figures'!$B:$B,"CyToBroker",'2013Figures'!$G:$G,"P1",'2013Figures'!$E:$E,$B$1)</f>
        <v>0</v>
      </c>
      <c r="J189" s="8">
        <v>200801</v>
      </c>
      <c r="L189" s="42">
        <f>SUMIFS('2012Figures'!$J:$J,'2012Figures'!$C:$C,$A189,'2012Figures'!$H:$H,$B189,'2012Figures'!$I:$I,$C189,'2012Figures'!$E:$E,$B$1)</f>
        <v>0</v>
      </c>
      <c r="M189" s="52">
        <f>SUMIFS('2012Figures'!$J:$J,'2012Figures'!$C:$C,$A189,'2012Figures'!$H:$H,$B189,'2012Figures'!$I:$I,$C189,'2012Figures'!$B:$B,"BrokerToCy",'2012Figures'!$G:$G,"E1",'2012Figures'!$E:$E,$B$1)</f>
        <v>0</v>
      </c>
      <c r="N189" s="52">
        <f>SUMIFS('2012Figures'!$J:$J,'2012Figures'!$C:$C,$A189,'2012Figures'!$H:$H,$B189,'2012Figures'!$I:$I,$C189,'2012Figures'!$B:$B,"BrokerToCy",'2012Figures'!$G:$G,"P1",'2012Figures'!$E:$E,$B$1)</f>
        <v>0</v>
      </c>
      <c r="O189" s="52">
        <f>SUMIFS('2012Figures'!$J:$J,'2012Figures'!$C:$C,$A189,'2012Figures'!$H:$H,$B189,'2012Figures'!$I:$I,$C189,'2012Figures'!$B:$B,"CyToBroker",'2012Figures'!$G:$G,"E1",'2012Figures'!$E:$E,$B$1)</f>
        <v>0</v>
      </c>
      <c r="P189" s="52">
        <f>SUMIFS('2012Figures'!$J:$J,'2012Figures'!$C:$C,$A189,'2012Figures'!$H:$H,$B189,'2012Figures'!$I:$I,$C189,'2012Figures'!$B:$B,"CyToBroker",'2012Figures'!$G:$G,"P1",'2012Figures'!$E:$E,$B$1)</f>
        <v>0</v>
      </c>
      <c r="R189" s="46" t="str">
        <f t="shared" si="23"/>
        <v/>
      </c>
      <c r="S189" s="46" t="str">
        <f t="shared" si="23"/>
        <v/>
      </c>
      <c r="T189" s="46" t="str">
        <f t="shared" si="23"/>
        <v/>
      </c>
      <c r="U189" s="46" t="str">
        <f t="shared" si="23"/>
        <v/>
      </c>
      <c r="V189" s="46" t="str">
        <f t="shared" si="23"/>
        <v/>
      </c>
    </row>
    <row r="190" spans="1:22" x14ac:dyDescent="0.2">
      <c r="A190" s="1">
        <v>118</v>
      </c>
      <c r="B190" s="1" t="s">
        <v>109</v>
      </c>
      <c r="C190" s="8">
        <v>2</v>
      </c>
      <c r="D190" s="29">
        <f>SUMIFS('2013Figures'!$J:$J,'2013Figures'!$C:$C,$A190,'2013Figures'!$H:$H,$B190,'2013Figures'!$I:$I,$C190,'2013Figures'!$E:$E,$B$1)</f>
        <v>0</v>
      </c>
      <c r="E190" s="9">
        <f>SUMIFS('2013Figures'!$J:$J,'2013Figures'!$C:$C,$A190,'2013Figures'!$H:$H,$B190,'2013Figures'!$I:$I,$C190,'2013Figures'!$B:$B,"BrokerToCy",'2013Figures'!$G:$G,"E1",'2013Figures'!$E:$E,$B$1)</f>
        <v>0</v>
      </c>
      <c r="F190" s="9">
        <f>SUMIFS('2013Figures'!$J:$J,'2013Figures'!$C:$C,$A190,'2013Figures'!$H:$H,$B190,'2013Figures'!$I:$I,$C190,'2013Figures'!$B:$B,"BrokerToCy",'2013Figures'!$G:$G,"P1",'2013Figures'!$E:$E,$B$1)</f>
        <v>0</v>
      </c>
      <c r="G190" s="9">
        <f>SUMIFS('2013Figures'!$J:$J,'2013Figures'!$C:$C,$A190,'2013Figures'!$H:$H,$B190,'2013Figures'!$I:$I,$C190,'2013Figures'!$B:$B,"CyToBroker",'2013Figures'!$G:$G,"E1",'2013Figures'!$E:$E,$B$1)</f>
        <v>0</v>
      </c>
      <c r="H190" s="9">
        <f>SUMIFS('2013Figures'!$J:$J,'2013Figures'!$C:$C,$A190,'2013Figures'!$H:$H,$B190,'2013Figures'!$I:$I,$C190,'2013Figures'!$B:$B,"CyToBroker",'2013Figures'!$G:$G,"P1",'2013Figures'!$E:$E,$B$1)</f>
        <v>0</v>
      </c>
      <c r="J190" s="8">
        <v>200701</v>
      </c>
      <c r="L190" s="42">
        <f>SUMIFS('2012Figures'!$J:$J,'2012Figures'!$C:$C,$A190,'2012Figures'!$H:$H,$B190,'2012Figures'!$I:$I,$C190,'2012Figures'!$E:$E,$B$1)</f>
        <v>0</v>
      </c>
      <c r="M190" s="52">
        <f>SUMIFS('2012Figures'!$J:$J,'2012Figures'!$C:$C,$A190,'2012Figures'!$H:$H,$B190,'2012Figures'!$I:$I,$C190,'2012Figures'!$B:$B,"BrokerToCy",'2012Figures'!$G:$G,"E1",'2012Figures'!$E:$E,$B$1)</f>
        <v>0</v>
      </c>
      <c r="N190" s="52">
        <f>SUMIFS('2012Figures'!$J:$J,'2012Figures'!$C:$C,$A190,'2012Figures'!$H:$H,$B190,'2012Figures'!$I:$I,$C190,'2012Figures'!$B:$B,"BrokerToCy",'2012Figures'!$G:$G,"P1",'2012Figures'!$E:$E,$B$1)</f>
        <v>0</v>
      </c>
      <c r="O190" s="52">
        <f>SUMIFS('2012Figures'!$J:$J,'2012Figures'!$C:$C,$A190,'2012Figures'!$H:$H,$B190,'2012Figures'!$I:$I,$C190,'2012Figures'!$B:$B,"CyToBroker",'2012Figures'!$G:$G,"E1",'2012Figures'!$E:$E,$B$1)</f>
        <v>0</v>
      </c>
      <c r="P190" s="52">
        <f>SUMIFS('2012Figures'!$J:$J,'2012Figures'!$C:$C,$A190,'2012Figures'!$H:$H,$B190,'2012Figures'!$I:$I,$C190,'2012Figures'!$B:$B,"CyToBroker",'2012Figures'!$G:$G,"P1",'2012Figures'!$E:$E,$B$1)</f>
        <v>0</v>
      </c>
      <c r="R190" s="46" t="str">
        <f t="shared" si="23"/>
        <v/>
      </c>
      <c r="S190" s="46" t="str">
        <f t="shared" si="23"/>
        <v/>
      </c>
      <c r="T190" s="46" t="str">
        <f t="shared" si="23"/>
        <v/>
      </c>
      <c r="U190" s="46" t="str">
        <f t="shared" si="23"/>
        <v/>
      </c>
      <c r="V190" s="46" t="str">
        <f t="shared" si="23"/>
        <v/>
      </c>
    </row>
    <row r="191" spans="1:22" x14ac:dyDescent="0.2">
      <c r="A191" s="1">
        <v>118</v>
      </c>
      <c r="B191" s="1" t="s">
        <v>109</v>
      </c>
      <c r="C191" s="8">
        <v>1</v>
      </c>
      <c r="D191" s="29">
        <f>SUMIFS('2013Figures'!$J:$J,'2013Figures'!$C:$C,$A191,'2013Figures'!$H:$H,$B191,'2013Figures'!$I:$I,$C191,'2013Figures'!$E:$E,$B$1)</f>
        <v>0</v>
      </c>
      <c r="E191" s="9">
        <f>SUMIFS('2013Figures'!$J:$J,'2013Figures'!$C:$C,$A191,'2013Figures'!$H:$H,$B191,'2013Figures'!$I:$I,$C191,'2013Figures'!$B:$B,"BrokerToCy",'2013Figures'!$G:$G,"E1",'2013Figures'!$E:$E,$B$1)</f>
        <v>0</v>
      </c>
      <c r="F191" s="9">
        <f>SUMIFS('2013Figures'!$J:$J,'2013Figures'!$C:$C,$A191,'2013Figures'!$H:$H,$B191,'2013Figures'!$I:$I,$C191,'2013Figures'!$B:$B,"BrokerToCy",'2013Figures'!$G:$G,"P1",'2013Figures'!$E:$E,$B$1)</f>
        <v>0</v>
      </c>
      <c r="G191" s="9">
        <f>SUMIFS('2013Figures'!$J:$J,'2013Figures'!$C:$C,$A191,'2013Figures'!$H:$H,$B191,'2013Figures'!$I:$I,$C191,'2013Figures'!$B:$B,"CyToBroker",'2013Figures'!$G:$G,"E1",'2013Figures'!$E:$E,$B$1)</f>
        <v>0</v>
      </c>
      <c r="H191" s="9">
        <f>SUMIFS('2013Figures'!$J:$J,'2013Figures'!$C:$C,$A191,'2013Figures'!$H:$H,$B191,'2013Figures'!$I:$I,$C191,'2013Figures'!$B:$B,"CyToBroker",'2013Figures'!$G:$G,"P1",'2013Figures'!$E:$E,$B$1)</f>
        <v>0</v>
      </c>
      <c r="J191" s="8">
        <v>200601</v>
      </c>
      <c r="L191" s="42">
        <f>SUMIFS('2012Figures'!$J:$J,'2012Figures'!$C:$C,$A191,'2012Figures'!$H:$H,$B191,'2012Figures'!$I:$I,$C191,'2012Figures'!$E:$E,$B$1)</f>
        <v>0</v>
      </c>
      <c r="M191" s="52">
        <f>SUMIFS('2012Figures'!$J:$J,'2012Figures'!$C:$C,$A191,'2012Figures'!$H:$H,$B191,'2012Figures'!$I:$I,$C191,'2012Figures'!$B:$B,"BrokerToCy",'2012Figures'!$G:$G,"E1",'2012Figures'!$E:$E,$B$1)</f>
        <v>0</v>
      </c>
      <c r="N191" s="52">
        <f>SUMIFS('2012Figures'!$J:$J,'2012Figures'!$C:$C,$A191,'2012Figures'!$H:$H,$B191,'2012Figures'!$I:$I,$C191,'2012Figures'!$B:$B,"BrokerToCy",'2012Figures'!$G:$G,"P1",'2012Figures'!$E:$E,$B$1)</f>
        <v>0</v>
      </c>
      <c r="O191" s="52">
        <f>SUMIFS('2012Figures'!$J:$J,'2012Figures'!$C:$C,$A191,'2012Figures'!$H:$H,$B191,'2012Figures'!$I:$I,$C191,'2012Figures'!$B:$B,"CyToBroker",'2012Figures'!$G:$G,"E1",'2012Figures'!$E:$E,$B$1)</f>
        <v>0</v>
      </c>
      <c r="P191" s="52">
        <f>SUMIFS('2012Figures'!$J:$J,'2012Figures'!$C:$C,$A191,'2012Figures'!$H:$H,$B191,'2012Figures'!$I:$I,$C191,'2012Figures'!$B:$B,"CyToBroker",'2012Figures'!$G:$G,"P1",'2012Figures'!$E:$E,$B$1)</f>
        <v>0</v>
      </c>
      <c r="R191" s="46" t="str">
        <f t="shared" si="23"/>
        <v/>
      </c>
      <c r="S191" s="46" t="str">
        <f t="shared" si="23"/>
        <v/>
      </c>
      <c r="T191" s="46" t="str">
        <f t="shared" si="23"/>
        <v/>
      </c>
      <c r="U191" s="46" t="str">
        <f t="shared" si="23"/>
        <v/>
      </c>
      <c r="V191" s="46" t="str">
        <f t="shared" si="23"/>
        <v/>
      </c>
    </row>
    <row r="192" spans="1:22" x14ac:dyDescent="0.2">
      <c r="A192" s="1">
        <v>118</v>
      </c>
      <c r="B192" s="1" t="s">
        <v>109</v>
      </c>
      <c r="D192" s="29">
        <f>SUMIFS('2013Figures'!$J:$J,'2013Figures'!$C:$C,$A192,'2013Figures'!$I:$I,"",'2013Figures'!$E:$E,$B$1)</f>
        <v>0</v>
      </c>
      <c r="E192" s="9">
        <f>SUMIFS('2013Figures'!$J:$J,'2013Figures'!$C:$C,$A192,'2013Figures'!$I:$I,"",'2013Figures'!$B:$B,"BrokerToCy",'2013Figures'!$G:$G,"E1",'2013Figures'!$E:$E,$B$1)</f>
        <v>0</v>
      </c>
      <c r="F192" s="9">
        <f>SUMIFS('2013Figures'!$J:$J,'2013Figures'!$C:$C,$A192,'2013Figures'!$I:$I,"",'2013Figures'!$B:$B,"BrokerToCy",'2013Figures'!$G:$G,"P1",'2013Figures'!$E:$E,$B$1)</f>
        <v>0</v>
      </c>
      <c r="G192" s="9">
        <f>SUMIFS('2013Figures'!$J:$J,'2013Figures'!$C:$C,$A192,'2013Figures'!$I:$I,"",'2013Figures'!$B:$B,"CyToBroker",'2013Figures'!$G:$G,"E1",'2013Figures'!$E:$E,$B$1)</f>
        <v>0</v>
      </c>
      <c r="H192" s="9">
        <f>SUMIFS('2013Figures'!$J:$J,'2013Figures'!$C:$C,$A192,'2013Figures'!$I:$I,"",'2013Figures'!$B:$B,"CyToBroker",'2013Figures'!$G:$G,"P1",'2013Figures'!$E:$E,$B$1)</f>
        <v>0</v>
      </c>
      <c r="J192" s="8" t="s">
        <v>131</v>
      </c>
      <c r="L192" s="42">
        <f>SUMIFS('2012Figures'!$J:$J,'2012Figures'!$C:$C,$A192,'2012Figures'!$I:$I,"",'2012Figures'!$E:$E,$B$1)</f>
        <v>0</v>
      </c>
      <c r="M192" s="52">
        <f>SUMIFS('2012Figures'!$J:$J,'2012Figures'!$C:$C,$A192,'2012Figures'!$I:$I,"",'2012Figures'!$B:$B,"BrokerToCy",'2012Figures'!$G:$G,"E1",'2012Figures'!$E:$E,$B$1)</f>
        <v>0</v>
      </c>
      <c r="N192" s="52">
        <f>SUMIFS('2012Figures'!$J:$J,'2012Figures'!$C:$C,$A192,'2012Figures'!$I:$I,"",'2012Figures'!$B:$B,"BrokerToCy",'2012Figures'!$G:$G,"P1",'2012Figures'!$E:$E,$B$1)</f>
        <v>0</v>
      </c>
      <c r="O192" s="52">
        <f>SUMIFS('2012Figures'!$J:$J,'2012Figures'!$C:$C,$A192,'2012Figures'!$I:$I,"",'2012Figures'!$B:$B,"CyToBroker",'2012Figures'!$G:$G,"E1",'2012Figures'!$E:$E,$B$1)</f>
        <v>0</v>
      </c>
      <c r="P192" s="52">
        <f>SUMIFS('2012Figures'!$J:$J,'2012Figures'!$C:$C,$A192,'2012Figures'!$I:$I,"",'2012Figures'!$B:$B,"CyToBroker",'2012Figures'!$G:$G,"P1",'2012Figures'!$E:$E,$B$1)</f>
        <v>0</v>
      </c>
      <c r="R192" s="46" t="str">
        <f t="shared" si="23"/>
        <v/>
      </c>
      <c r="S192" s="46" t="str">
        <f t="shared" si="23"/>
        <v/>
      </c>
      <c r="T192" s="46" t="str">
        <f t="shared" si="23"/>
        <v/>
      </c>
      <c r="U192" s="46" t="str">
        <f t="shared" si="23"/>
        <v/>
      </c>
      <c r="V192" s="46" t="str">
        <f t="shared" si="23"/>
        <v/>
      </c>
    </row>
    <row r="193" spans="1:22" x14ac:dyDescent="0.2">
      <c r="A193" s="21"/>
      <c r="B193" s="21" t="s">
        <v>92</v>
      </c>
      <c r="C193" s="22"/>
      <c r="D193" s="23">
        <f>SUM(E193:H193)</f>
        <v>0</v>
      </c>
      <c r="E193" s="23">
        <f t="shared" ref="E193:H193" si="26">SUM(E181:E192)</f>
        <v>0</v>
      </c>
      <c r="F193" s="23">
        <f t="shared" si="26"/>
        <v>0</v>
      </c>
      <c r="G193" s="23">
        <f t="shared" si="26"/>
        <v>0</v>
      </c>
      <c r="H193" s="23">
        <f t="shared" si="26"/>
        <v>0</v>
      </c>
      <c r="I193" s="21"/>
      <c r="J193" s="22"/>
      <c r="K193" s="21"/>
      <c r="L193" s="43">
        <f>SUM(M193:P193)</f>
        <v>0</v>
      </c>
      <c r="M193" s="43">
        <f t="shared" ref="M193:P193" si="27">SUM(M181:M192)</f>
        <v>0</v>
      </c>
      <c r="N193" s="43">
        <f t="shared" si="27"/>
        <v>0</v>
      </c>
      <c r="O193" s="43">
        <f t="shared" si="27"/>
        <v>0</v>
      </c>
      <c r="P193" s="43">
        <f t="shared" si="27"/>
        <v>0</v>
      </c>
      <c r="Q193" s="21"/>
      <c r="R193" s="21"/>
      <c r="S193" s="21"/>
      <c r="T193" s="21"/>
      <c r="U193" s="21"/>
      <c r="V193" s="21"/>
    </row>
    <row r="194" spans="1:22" x14ac:dyDescent="0.2">
      <c r="A194" s="28">
        <v>119</v>
      </c>
      <c r="B194" s="28" t="s">
        <v>110</v>
      </c>
      <c r="C194" s="17" t="s">
        <v>88</v>
      </c>
      <c r="D194" s="18">
        <f>SUMIFS('2013Figures'!$J:$J,'2013Figures'!$C:$C,$A194,'2013Figures'!$E:$E,$B$1)</f>
        <v>0</v>
      </c>
      <c r="E194" s="18">
        <f>SUMIFS('2013Figures'!$J:$J,'2013Figures'!$C:$C,$A194,'2013Figures'!$B:$B,"BrokerToCy",'2013Figures'!$G:$G,"E1",'2013Figures'!$E:$E,$B$1)</f>
        <v>0</v>
      </c>
      <c r="F194" s="18">
        <f>SUMIFS('2013Figures'!$J:$J,'2013Figures'!$C:$C,$A194,'2013Figures'!$B:$B,"BrokerToCy",'2013Figures'!$G:$G,"P1",'2013Figures'!$E:$E,$B$1)</f>
        <v>0</v>
      </c>
      <c r="G194" s="18">
        <f>SUMIFS('2013Figures'!$J:$J,'2013Figures'!$C:$C,$A194,'2013Figures'!$B:$B,"CyToBroker",'2013Figures'!$G:$G,"E1",'2013Figures'!$E:$E,$B$1)</f>
        <v>0</v>
      </c>
      <c r="H194" s="18">
        <f>SUMIFS('2013Figures'!$J:$J,'2013Figures'!$C:$C,$A194,'2013Figures'!$B:$B,"CyToBroker",'2013Figures'!$G:$G,"P1",'2013Figures'!$E:$E,$B$1)</f>
        <v>0</v>
      </c>
      <c r="I194" s="28"/>
      <c r="J194" s="17"/>
      <c r="K194" s="28"/>
      <c r="L194" s="50">
        <f>SUMIFS('2012Figures'!$J:$J,'2012Figures'!$C:$C,$A194,'2012Figures'!$E:$E,$B$1)</f>
        <v>0</v>
      </c>
      <c r="M194" s="50">
        <f>SUMIFS('2012Figures'!$J:$J,'2012Figures'!$C:$C,$A194,'2012Figures'!$B:$B,"BrokerToCy",'2012Figures'!$G:$G,"E1",'2012Figures'!$E:$E,$B$1)</f>
        <v>0</v>
      </c>
      <c r="N194" s="50">
        <f>SUMIFS('2012Figures'!$J:$J,'2012Figures'!$C:$C,$A194,'2012Figures'!$B:$B,"BrokerToCy",'2012Figures'!$G:$G,"P1",'2012Figures'!$E:$E,$B$1)</f>
        <v>0</v>
      </c>
      <c r="O194" s="50">
        <f>SUMIFS('2012Figures'!$J:$J,'2012Figures'!$C:$C,$A194,'2012Figures'!$B:$B,"CyToBroker",'2012Figures'!$G:$G,"E1",'2012Figures'!$E:$E,$B$1)</f>
        <v>0</v>
      </c>
      <c r="P194" s="50">
        <f>SUMIFS('2012Figures'!$J:$J,'2012Figures'!$C:$C,$A194,'2012Figures'!$B:$B,"CyToBroker",'2012Figures'!$G:$G,"P1",'2012Figures'!$E:$E,$B$1)</f>
        <v>0</v>
      </c>
      <c r="Q194" s="28"/>
      <c r="R194" s="46" t="str">
        <f t="shared" si="23"/>
        <v/>
      </c>
      <c r="S194" s="46" t="str">
        <f t="shared" si="23"/>
        <v/>
      </c>
      <c r="T194" s="46" t="str">
        <f t="shared" si="23"/>
        <v/>
      </c>
      <c r="U194" s="46" t="str">
        <f t="shared" si="23"/>
        <v/>
      </c>
      <c r="V194" s="46" t="str">
        <f t="shared" si="23"/>
        <v/>
      </c>
    </row>
    <row r="195" spans="1:22" x14ac:dyDescent="0.2">
      <c r="A195" s="1">
        <v>119</v>
      </c>
      <c r="B195" s="1" t="s">
        <v>110</v>
      </c>
      <c r="C195" s="8">
        <v>9</v>
      </c>
      <c r="D195" s="29">
        <f>SUMIFS('2013Figures'!$J:$J,'2013Figures'!$C:$C,$A195,'2013Figures'!$H:$H,$B195,'2013Figures'!$I:$I,$C195,'2013Figures'!$E:$E,$B$1)</f>
        <v>0</v>
      </c>
      <c r="E195" s="9">
        <f>SUMIFS('2013Figures'!$J:$J,'2013Figures'!$C:$C,$A195,'2013Figures'!$H:$H,$B195,'2013Figures'!$I:$I,$C195,'2013Figures'!$B:$B,"BrokerToCy",'2013Figures'!$G:$G,"E1",'2013Figures'!$E:$E,$B$1)</f>
        <v>0</v>
      </c>
      <c r="F195" s="9">
        <f>SUMIFS('2013Figures'!$J:$J,'2013Figures'!$C:$C,$A195,'2013Figures'!$H:$H,$B195,'2013Figures'!$I:$I,$C195,'2013Figures'!$B:$B,"BrokerToCy",'2013Figures'!$G:$G,"P1",'2013Figures'!$E:$E,$B$1)</f>
        <v>0</v>
      </c>
      <c r="G195" s="9">
        <f>SUMIFS('2013Figures'!$J:$J,'2013Figures'!$C:$C,$A195,'2013Figures'!$H:$H,$B195,'2013Figures'!$I:$I,$C195,'2013Figures'!$B:$B,"CyToBroker",'2013Figures'!$G:$G,"E1",'2013Figures'!$E:$E,$B$1)</f>
        <v>0</v>
      </c>
      <c r="H195" s="9">
        <f>SUMIFS('2013Figures'!$J:$J,'2013Figures'!$C:$C,$A195,'2013Figures'!$H:$H,$B195,'2013Figures'!$I:$I,$C195,'2013Figures'!$B:$B,"CyToBroker",'2013Figures'!$G:$G,"P1",'2013Figures'!$E:$E,$B$1)</f>
        <v>0</v>
      </c>
      <c r="I195" s="33"/>
      <c r="J195" s="34"/>
      <c r="K195" s="33"/>
      <c r="L195" s="42">
        <f>SUMIFS('2012Figures'!$J:$J,'2012Figures'!$C:$C,$A195,'2012Figures'!$H:$H,$B195,'2012Figures'!$I:$I,$C195,'2012Figures'!$E:$E,$B$1)</f>
        <v>0</v>
      </c>
      <c r="M195" s="52">
        <f>SUMIFS('2012Figures'!$J:$J,'2012Figures'!$C:$C,$A195,'2012Figures'!$H:$H,$B195,'2012Figures'!$I:$I,$C195,'2012Figures'!$B:$B,"BrokerToCy",'2012Figures'!$G:$G,"E1",'2012Figures'!$E:$E,$B$1)</f>
        <v>0</v>
      </c>
      <c r="N195" s="52">
        <f>SUMIFS('2012Figures'!$J:$J,'2012Figures'!$C:$C,$A195,'2012Figures'!$H:$H,$B195,'2012Figures'!$I:$I,$C195,'2012Figures'!$B:$B,"BrokerToCy",'2012Figures'!$G:$G,"P1",'2012Figures'!$E:$E,$B$1)</f>
        <v>0</v>
      </c>
      <c r="O195" s="52">
        <f>SUMIFS('2012Figures'!$J:$J,'2012Figures'!$C:$C,$A195,'2012Figures'!$H:$H,$B195,'2012Figures'!$I:$I,$C195,'2012Figures'!$B:$B,"CyToBroker",'2012Figures'!$G:$G,"E1",'2012Figures'!$E:$E,$B$1)</f>
        <v>0</v>
      </c>
      <c r="P195" s="52">
        <f>SUMIFS('2012Figures'!$J:$J,'2012Figures'!$C:$C,$A195,'2012Figures'!$H:$H,$B195,'2012Figures'!$I:$I,$C195,'2012Figures'!$B:$B,"CyToBroker",'2012Figures'!$G:$G,"P1",'2012Figures'!$E:$E,$B$1)</f>
        <v>0</v>
      </c>
      <c r="Q195" s="33"/>
      <c r="R195" s="46" t="str">
        <f t="shared" si="23"/>
        <v/>
      </c>
      <c r="S195" s="46" t="str">
        <f t="shared" si="23"/>
        <v/>
      </c>
      <c r="T195" s="46" t="str">
        <f t="shared" si="23"/>
        <v/>
      </c>
      <c r="U195" s="46" t="str">
        <f t="shared" si="23"/>
        <v/>
      </c>
      <c r="V195" s="46" t="str">
        <f t="shared" si="23"/>
        <v/>
      </c>
    </row>
    <row r="196" spans="1:22" x14ac:dyDescent="0.2">
      <c r="A196" s="1">
        <v>119</v>
      </c>
      <c r="B196" s="1" t="s">
        <v>110</v>
      </c>
      <c r="C196" s="8">
        <v>8</v>
      </c>
      <c r="D196" s="29">
        <f>SUMIFS('2013Figures'!$J:$J,'2013Figures'!$C:$C,$A196,'2013Figures'!$H:$H,$B196,'2013Figures'!$I:$I,$C196,'2013Figures'!$E:$E,$B$1)</f>
        <v>0</v>
      </c>
      <c r="E196" s="9">
        <f>SUMIFS('2013Figures'!$J:$J,'2013Figures'!$C:$C,$A196,'2013Figures'!$H:$H,$B196,'2013Figures'!$I:$I,$C196,'2013Figures'!$B:$B,"BrokerToCy",'2013Figures'!$G:$G,"E1",'2013Figures'!$E:$E,$B$1)</f>
        <v>0</v>
      </c>
      <c r="F196" s="9">
        <f>SUMIFS('2013Figures'!$J:$J,'2013Figures'!$C:$C,$A196,'2013Figures'!$H:$H,$B196,'2013Figures'!$I:$I,$C196,'2013Figures'!$B:$B,"BrokerToCy",'2013Figures'!$G:$G,"P1",'2013Figures'!$E:$E,$B$1)</f>
        <v>0</v>
      </c>
      <c r="G196" s="9">
        <f>SUMIFS('2013Figures'!$J:$J,'2013Figures'!$C:$C,$A196,'2013Figures'!$H:$H,$B196,'2013Figures'!$I:$I,$C196,'2013Figures'!$B:$B,"CyToBroker",'2013Figures'!$G:$G,"E1",'2013Figures'!$E:$E,$B$1)</f>
        <v>0</v>
      </c>
      <c r="H196" s="9">
        <f>SUMIFS('2013Figures'!$J:$J,'2013Figures'!$C:$C,$A196,'2013Figures'!$H:$H,$B196,'2013Figures'!$I:$I,$C196,'2013Figures'!$B:$B,"CyToBroker",'2013Figures'!$G:$G,"P1",'2013Figures'!$E:$E,$B$1)</f>
        <v>0</v>
      </c>
      <c r="I196" s="33"/>
      <c r="J196" s="34">
        <v>201501</v>
      </c>
      <c r="K196" s="33"/>
      <c r="L196" s="42">
        <f>SUMIFS('2012Figures'!$J:$J,'2012Figures'!$C:$C,$A196,'2012Figures'!$H:$H,$B196,'2012Figures'!$I:$I,$C196,'2012Figures'!$E:$E,$B$1)</f>
        <v>0</v>
      </c>
      <c r="M196" s="52">
        <f>SUMIFS('2012Figures'!$J:$J,'2012Figures'!$C:$C,$A196,'2012Figures'!$H:$H,$B196,'2012Figures'!$I:$I,$C196,'2012Figures'!$B:$B,"BrokerToCy",'2012Figures'!$G:$G,"E1",'2012Figures'!$E:$E,$B$1)</f>
        <v>0</v>
      </c>
      <c r="N196" s="52">
        <f>SUMIFS('2012Figures'!$J:$J,'2012Figures'!$C:$C,$A196,'2012Figures'!$H:$H,$B196,'2012Figures'!$I:$I,$C196,'2012Figures'!$B:$B,"BrokerToCy",'2012Figures'!$G:$G,"P1",'2012Figures'!$E:$E,$B$1)</f>
        <v>0</v>
      </c>
      <c r="O196" s="52">
        <f>SUMIFS('2012Figures'!$J:$J,'2012Figures'!$C:$C,$A196,'2012Figures'!$H:$H,$B196,'2012Figures'!$I:$I,$C196,'2012Figures'!$B:$B,"CyToBroker",'2012Figures'!$G:$G,"E1",'2012Figures'!$E:$E,$B$1)</f>
        <v>0</v>
      </c>
      <c r="P196" s="52">
        <f>SUMIFS('2012Figures'!$J:$J,'2012Figures'!$C:$C,$A196,'2012Figures'!$H:$H,$B196,'2012Figures'!$I:$I,$C196,'2012Figures'!$B:$B,"CyToBroker",'2012Figures'!$G:$G,"P1",'2012Figures'!$E:$E,$B$1)</f>
        <v>0</v>
      </c>
      <c r="Q196" s="33"/>
      <c r="R196" s="46" t="str">
        <f t="shared" si="23"/>
        <v/>
      </c>
      <c r="S196" s="46" t="str">
        <f t="shared" si="23"/>
        <v/>
      </c>
      <c r="T196" s="46" t="str">
        <f t="shared" si="23"/>
        <v/>
      </c>
      <c r="U196" s="46" t="str">
        <f t="shared" si="23"/>
        <v/>
      </c>
      <c r="V196" s="46" t="str">
        <f t="shared" si="23"/>
        <v/>
      </c>
    </row>
    <row r="197" spans="1:22" x14ac:dyDescent="0.2">
      <c r="A197" s="1">
        <v>119</v>
      </c>
      <c r="B197" s="1" t="s">
        <v>110</v>
      </c>
      <c r="C197" s="8">
        <v>7</v>
      </c>
      <c r="D197" s="29">
        <f>SUMIFS('2013Figures'!$J:$J,'2013Figures'!$C:$C,$A197,'2013Figures'!$H:$H,$B197,'2013Figures'!$I:$I,$C197,'2013Figures'!$E:$E,$B$1)</f>
        <v>0</v>
      </c>
      <c r="E197" s="9">
        <f>SUMIFS('2013Figures'!$J:$J,'2013Figures'!$C:$C,$A197,'2013Figures'!$H:$H,$B197,'2013Figures'!$I:$I,$C197,'2013Figures'!$B:$B,"BrokerToCy",'2013Figures'!$G:$G,"E1",'2013Figures'!$E:$E,$B$1)</f>
        <v>0</v>
      </c>
      <c r="F197" s="9">
        <f>SUMIFS('2013Figures'!$J:$J,'2013Figures'!$C:$C,$A197,'2013Figures'!$H:$H,$B197,'2013Figures'!$I:$I,$C197,'2013Figures'!$B:$B,"BrokerToCy",'2013Figures'!$G:$G,"P1",'2013Figures'!$E:$E,$B$1)</f>
        <v>0</v>
      </c>
      <c r="G197" s="9">
        <f>SUMIFS('2013Figures'!$J:$J,'2013Figures'!$C:$C,$A197,'2013Figures'!$H:$H,$B197,'2013Figures'!$I:$I,$C197,'2013Figures'!$B:$B,"CyToBroker",'2013Figures'!$G:$G,"E1",'2013Figures'!$E:$E,$B$1)</f>
        <v>0</v>
      </c>
      <c r="H197" s="9">
        <f>SUMIFS('2013Figures'!$J:$J,'2013Figures'!$C:$C,$A197,'2013Figures'!$H:$H,$B197,'2013Figures'!$I:$I,$C197,'2013Figures'!$B:$B,"CyToBroker",'2013Figures'!$G:$G,"P1",'2013Figures'!$E:$E,$B$1)</f>
        <v>0</v>
      </c>
      <c r="J197" s="8">
        <v>201401</v>
      </c>
      <c r="L197" s="42">
        <f>SUMIFS('2012Figures'!$J:$J,'2012Figures'!$C:$C,$A197,'2012Figures'!$H:$H,$B197,'2012Figures'!$I:$I,$C197,'2012Figures'!$E:$E,$B$1)</f>
        <v>0</v>
      </c>
      <c r="M197" s="52">
        <f>SUMIFS('2012Figures'!$J:$J,'2012Figures'!$C:$C,$A197,'2012Figures'!$H:$H,$B197,'2012Figures'!$I:$I,$C197,'2012Figures'!$B:$B,"BrokerToCy",'2012Figures'!$G:$G,"E1",'2012Figures'!$E:$E,$B$1)</f>
        <v>0</v>
      </c>
      <c r="N197" s="52">
        <f>SUMIFS('2012Figures'!$J:$J,'2012Figures'!$C:$C,$A197,'2012Figures'!$H:$H,$B197,'2012Figures'!$I:$I,$C197,'2012Figures'!$B:$B,"BrokerToCy",'2012Figures'!$G:$G,"P1",'2012Figures'!$E:$E,$B$1)</f>
        <v>0</v>
      </c>
      <c r="O197" s="52">
        <f>SUMIFS('2012Figures'!$J:$J,'2012Figures'!$C:$C,$A197,'2012Figures'!$H:$H,$B197,'2012Figures'!$I:$I,$C197,'2012Figures'!$B:$B,"CyToBroker",'2012Figures'!$G:$G,"E1",'2012Figures'!$E:$E,$B$1)</f>
        <v>0</v>
      </c>
      <c r="P197" s="52">
        <f>SUMIFS('2012Figures'!$J:$J,'2012Figures'!$C:$C,$A197,'2012Figures'!$H:$H,$B197,'2012Figures'!$I:$I,$C197,'2012Figures'!$B:$B,"CyToBroker",'2012Figures'!$G:$G,"P1",'2012Figures'!$E:$E,$B$1)</f>
        <v>0</v>
      </c>
      <c r="R197" s="46" t="str">
        <f t="shared" si="23"/>
        <v/>
      </c>
      <c r="S197" s="46" t="str">
        <f t="shared" si="23"/>
        <v/>
      </c>
      <c r="T197" s="46" t="str">
        <f t="shared" si="23"/>
        <v/>
      </c>
      <c r="U197" s="46" t="str">
        <f t="shared" si="23"/>
        <v/>
      </c>
      <c r="V197" s="46" t="str">
        <f t="shared" si="23"/>
        <v/>
      </c>
    </row>
    <row r="198" spans="1:22" x14ac:dyDescent="0.2">
      <c r="A198" s="1">
        <v>119</v>
      </c>
      <c r="B198" s="1" t="s">
        <v>110</v>
      </c>
      <c r="C198" s="8">
        <v>6</v>
      </c>
      <c r="D198" s="29">
        <f>SUMIFS('2013Figures'!$J:$J,'2013Figures'!$C:$C,$A198,'2013Figures'!$H:$H,$B198,'2013Figures'!$I:$I,$C198,'2013Figures'!$E:$E,$B$1)</f>
        <v>0</v>
      </c>
      <c r="E198" s="9">
        <f>SUMIFS('2013Figures'!$J:$J,'2013Figures'!$C:$C,$A198,'2013Figures'!$H:$H,$B198,'2013Figures'!$I:$I,$C198,'2013Figures'!$B:$B,"BrokerToCy",'2013Figures'!$G:$G,"E1",'2013Figures'!$E:$E,$B$1)</f>
        <v>0</v>
      </c>
      <c r="F198" s="9">
        <f>SUMIFS('2013Figures'!$J:$J,'2013Figures'!$C:$C,$A198,'2013Figures'!$H:$H,$B198,'2013Figures'!$I:$I,$C198,'2013Figures'!$B:$B,"BrokerToCy",'2013Figures'!$G:$G,"P1",'2013Figures'!$E:$E,$B$1)</f>
        <v>0</v>
      </c>
      <c r="G198" s="9">
        <f>SUMIFS('2013Figures'!$J:$J,'2013Figures'!$C:$C,$A198,'2013Figures'!$H:$H,$B198,'2013Figures'!$I:$I,$C198,'2013Figures'!$B:$B,"CyToBroker",'2013Figures'!$G:$G,"E1",'2013Figures'!$E:$E,$B$1)</f>
        <v>0</v>
      </c>
      <c r="H198" s="9">
        <f>SUMIFS('2013Figures'!$J:$J,'2013Figures'!$C:$C,$A198,'2013Figures'!$H:$H,$B198,'2013Figures'!$I:$I,$C198,'2013Figures'!$B:$B,"CyToBroker",'2013Figures'!$G:$G,"P1",'2013Figures'!$E:$E,$B$1)</f>
        <v>0</v>
      </c>
      <c r="I198" s="30"/>
      <c r="J198" s="31">
        <v>201301</v>
      </c>
      <c r="K198" s="30"/>
      <c r="L198" s="42">
        <f>SUMIFS('2012Figures'!$J:$J,'2012Figures'!$C:$C,$A198,'2012Figures'!$H:$H,$B198,'2012Figures'!$I:$I,$C198,'2012Figures'!$E:$E,$B$1)</f>
        <v>0</v>
      </c>
      <c r="M198" s="52">
        <f>SUMIFS('2012Figures'!$J:$J,'2012Figures'!$C:$C,$A198,'2012Figures'!$H:$H,$B198,'2012Figures'!$I:$I,$C198,'2012Figures'!$B:$B,"BrokerToCy",'2012Figures'!$G:$G,"E1",'2012Figures'!$E:$E,$B$1)</f>
        <v>0</v>
      </c>
      <c r="N198" s="52">
        <f>SUMIFS('2012Figures'!$J:$J,'2012Figures'!$C:$C,$A198,'2012Figures'!$H:$H,$B198,'2012Figures'!$I:$I,$C198,'2012Figures'!$B:$B,"BrokerToCy",'2012Figures'!$G:$G,"P1",'2012Figures'!$E:$E,$B$1)</f>
        <v>0</v>
      </c>
      <c r="O198" s="52">
        <f>SUMIFS('2012Figures'!$J:$J,'2012Figures'!$C:$C,$A198,'2012Figures'!$H:$H,$B198,'2012Figures'!$I:$I,$C198,'2012Figures'!$B:$B,"CyToBroker",'2012Figures'!$G:$G,"E1",'2012Figures'!$E:$E,$B$1)</f>
        <v>0</v>
      </c>
      <c r="P198" s="52">
        <f>SUMIFS('2012Figures'!$J:$J,'2012Figures'!$C:$C,$A198,'2012Figures'!$H:$H,$B198,'2012Figures'!$I:$I,$C198,'2012Figures'!$B:$B,"CyToBroker",'2012Figures'!$G:$G,"P1",'2012Figures'!$E:$E,$B$1)</f>
        <v>0</v>
      </c>
      <c r="Q198" s="30"/>
      <c r="R198" s="46" t="str">
        <f t="shared" si="23"/>
        <v/>
      </c>
      <c r="S198" s="46" t="str">
        <f t="shared" si="23"/>
        <v/>
      </c>
      <c r="T198" s="46" t="str">
        <f t="shared" si="23"/>
        <v/>
      </c>
      <c r="U198" s="46" t="str">
        <f t="shared" si="23"/>
        <v/>
      </c>
      <c r="V198" s="46" t="str">
        <f t="shared" si="23"/>
        <v/>
      </c>
    </row>
    <row r="199" spans="1:22" x14ac:dyDescent="0.2">
      <c r="A199" s="1">
        <v>119</v>
      </c>
      <c r="B199" s="1" t="s">
        <v>110</v>
      </c>
      <c r="C199" s="8">
        <v>5</v>
      </c>
      <c r="D199" s="29">
        <f>SUMIFS('2013Figures'!$J:$J,'2013Figures'!$C:$C,$A199,'2013Figures'!$H:$H,$B199,'2013Figures'!$I:$I,$C199,'2013Figures'!$E:$E,$B$1)</f>
        <v>0</v>
      </c>
      <c r="E199" s="9">
        <f>SUMIFS('2013Figures'!$J:$J,'2013Figures'!$C:$C,$A199,'2013Figures'!$H:$H,$B199,'2013Figures'!$I:$I,$C199,'2013Figures'!$B:$B,"BrokerToCy",'2013Figures'!$G:$G,"E1",'2013Figures'!$E:$E,$B$1)</f>
        <v>0</v>
      </c>
      <c r="F199" s="9">
        <f>SUMIFS('2013Figures'!$J:$J,'2013Figures'!$C:$C,$A199,'2013Figures'!$H:$H,$B199,'2013Figures'!$I:$I,$C199,'2013Figures'!$B:$B,"BrokerToCy",'2013Figures'!$G:$G,"P1",'2013Figures'!$E:$E,$B$1)</f>
        <v>0</v>
      </c>
      <c r="G199" s="9">
        <f>SUMIFS('2013Figures'!$J:$J,'2013Figures'!$C:$C,$A199,'2013Figures'!$H:$H,$B199,'2013Figures'!$I:$I,$C199,'2013Figures'!$B:$B,"CyToBroker",'2013Figures'!$G:$G,"E1",'2013Figures'!$E:$E,$B$1)</f>
        <v>0</v>
      </c>
      <c r="H199" s="9">
        <f>SUMIFS('2013Figures'!$J:$J,'2013Figures'!$C:$C,$A199,'2013Figures'!$H:$H,$B199,'2013Figures'!$I:$I,$C199,'2013Figures'!$B:$B,"CyToBroker",'2013Figures'!$G:$G,"P1",'2013Figures'!$E:$E,$B$1)</f>
        <v>0</v>
      </c>
      <c r="J199" s="8">
        <v>201201</v>
      </c>
      <c r="L199" s="42">
        <f>SUMIFS('2012Figures'!$J:$J,'2012Figures'!$C:$C,$A199,'2012Figures'!$H:$H,$B199,'2012Figures'!$I:$I,$C199,'2012Figures'!$E:$E,$B$1)</f>
        <v>0</v>
      </c>
      <c r="M199" s="52">
        <f>SUMIFS('2012Figures'!$J:$J,'2012Figures'!$C:$C,$A199,'2012Figures'!$H:$H,$B199,'2012Figures'!$I:$I,$C199,'2012Figures'!$B:$B,"BrokerToCy",'2012Figures'!$G:$G,"E1",'2012Figures'!$E:$E,$B$1)</f>
        <v>0</v>
      </c>
      <c r="N199" s="52">
        <f>SUMIFS('2012Figures'!$J:$J,'2012Figures'!$C:$C,$A199,'2012Figures'!$H:$H,$B199,'2012Figures'!$I:$I,$C199,'2012Figures'!$B:$B,"BrokerToCy",'2012Figures'!$G:$G,"P1",'2012Figures'!$E:$E,$B$1)</f>
        <v>0</v>
      </c>
      <c r="O199" s="52">
        <f>SUMIFS('2012Figures'!$J:$J,'2012Figures'!$C:$C,$A199,'2012Figures'!$H:$H,$B199,'2012Figures'!$I:$I,$C199,'2012Figures'!$B:$B,"CyToBroker",'2012Figures'!$G:$G,"E1",'2012Figures'!$E:$E,$B$1)</f>
        <v>0</v>
      </c>
      <c r="P199" s="52">
        <f>SUMIFS('2012Figures'!$J:$J,'2012Figures'!$C:$C,$A199,'2012Figures'!$H:$H,$B199,'2012Figures'!$I:$I,$C199,'2012Figures'!$B:$B,"CyToBroker",'2012Figures'!$G:$G,"P1",'2012Figures'!$E:$E,$B$1)</f>
        <v>0</v>
      </c>
      <c r="R199" s="46" t="str">
        <f t="shared" si="23"/>
        <v/>
      </c>
      <c r="S199" s="46" t="str">
        <f t="shared" si="23"/>
        <v/>
      </c>
      <c r="T199" s="46" t="str">
        <f t="shared" si="23"/>
        <v/>
      </c>
      <c r="U199" s="46" t="str">
        <f t="shared" si="23"/>
        <v/>
      </c>
      <c r="V199" s="46" t="str">
        <f t="shared" si="23"/>
        <v/>
      </c>
    </row>
    <row r="200" spans="1:22" x14ac:dyDescent="0.2">
      <c r="A200" s="1">
        <v>119</v>
      </c>
      <c r="B200" s="1" t="s">
        <v>110</v>
      </c>
      <c r="C200" s="8">
        <v>4</v>
      </c>
      <c r="D200" s="29">
        <f>SUMIFS('2013Figures'!$J:$J,'2013Figures'!$C:$C,$A200,'2013Figures'!$H:$H,$B200,'2013Figures'!$I:$I,$C200,'2013Figures'!$E:$E,$B$1)</f>
        <v>0</v>
      </c>
      <c r="E200" s="9">
        <f>SUMIFS('2013Figures'!$J:$J,'2013Figures'!$C:$C,$A200,'2013Figures'!$H:$H,$B200,'2013Figures'!$I:$I,$C200,'2013Figures'!$B:$B,"BrokerToCy",'2013Figures'!$G:$G,"E1",'2013Figures'!$E:$E,$B$1)</f>
        <v>0</v>
      </c>
      <c r="F200" s="9">
        <f>SUMIFS('2013Figures'!$J:$J,'2013Figures'!$C:$C,$A200,'2013Figures'!$H:$H,$B200,'2013Figures'!$I:$I,$C200,'2013Figures'!$B:$B,"BrokerToCy",'2013Figures'!$G:$G,"P1",'2013Figures'!$E:$E,$B$1)</f>
        <v>0</v>
      </c>
      <c r="G200" s="9">
        <f>SUMIFS('2013Figures'!$J:$J,'2013Figures'!$C:$C,$A200,'2013Figures'!$H:$H,$B200,'2013Figures'!$I:$I,$C200,'2013Figures'!$B:$B,"CyToBroker",'2013Figures'!$G:$G,"E1",'2013Figures'!$E:$E,$B$1)</f>
        <v>0</v>
      </c>
      <c r="H200" s="9">
        <f>SUMIFS('2013Figures'!$J:$J,'2013Figures'!$C:$C,$A200,'2013Figures'!$H:$H,$B200,'2013Figures'!$I:$I,$C200,'2013Figures'!$B:$B,"CyToBroker",'2013Figures'!$G:$G,"P1",'2013Figures'!$E:$E,$B$1)</f>
        <v>0</v>
      </c>
      <c r="J200" s="8">
        <v>201101</v>
      </c>
      <c r="L200" s="42">
        <f>SUMIFS('2012Figures'!$J:$J,'2012Figures'!$C:$C,$A200,'2012Figures'!$H:$H,$B200,'2012Figures'!$I:$I,$C200,'2012Figures'!$E:$E,$B$1)</f>
        <v>0</v>
      </c>
      <c r="M200" s="52">
        <f>SUMIFS('2012Figures'!$J:$J,'2012Figures'!$C:$C,$A200,'2012Figures'!$H:$H,$B200,'2012Figures'!$I:$I,$C200,'2012Figures'!$B:$B,"BrokerToCy",'2012Figures'!$G:$G,"E1",'2012Figures'!$E:$E,$B$1)</f>
        <v>0</v>
      </c>
      <c r="N200" s="52">
        <f>SUMIFS('2012Figures'!$J:$J,'2012Figures'!$C:$C,$A200,'2012Figures'!$H:$H,$B200,'2012Figures'!$I:$I,$C200,'2012Figures'!$B:$B,"BrokerToCy",'2012Figures'!$G:$G,"P1",'2012Figures'!$E:$E,$B$1)</f>
        <v>0</v>
      </c>
      <c r="O200" s="52">
        <f>SUMIFS('2012Figures'!$J:$J,'2012Figures'!$C:$C,$A200,'2012Figures'!$H:$H,$B200,'2012Figures'!$I:$I,$C200,'2012Figures'!$B:$B,"CyToBroker",'2012Figures'!$G:$G,"E1",'2012Figures'!$E:$E,$B$1)</f>
        <v>0</v>
      </c>
      <c r="P200" s="52">
        <f>SUMIFS('2012Figures'!$J:$J,'2012Figures'!$C:$C,$A200,'2012Figures'!$H:$H,$B200,'2012Figures'!$I:$I,$C200,'2012Figures'!$B:$B,"CyToBroker",'2012Figures'!$G:$G,"P1",'2012Figures'!$E:$E,$B$1)</f>
        <v>0</v>
      </c>
      <c r="R200" s="46" t="str">
        <f t="shared" si="23"/>
        <v/>
      </c>
      <c r="S200" s="46" t="str">
        <f t="shared" si="23"/>
        <v/>
      </c>
      <c r="T200" s="46" t="str">
        <f t="shared" si="23"/>
        <v/>
      </c>
      <c r="U200" s="46" t="str">
        <f t="shared" si="23"/>
        <v/>
      </c>
      <c r="V200" s="46" t="str">
        <f t="shared" si="23"/>
        <v/>
      </c>
    </row>
    <row r="201" spans="1:22" x14ac:dyDescent="0.2">
      <c r="A201" s="1">
        <v>119</v>
      </c>
      <c r="B201" s="1" t="s">
        <v>110</v>
      </c>
      <c r="C201" s="8">
        <v>3</v>
      </c>
      <c r="D201" s="29">
        <f>SUMIFS('2013Figures'!$J:$J,'2013Figures'!$C:$C,$A201,'2013Figures'!$H:$H,$B201,'2013Figures'!$I:$I,$C201,'2013Figures'!$E:$E,$B$1)</f>
        <v>0</v>
      </c>
      <c r="E201" s="9">
        <f>SUMIFS('2013Figures'!$J:$J,'2013Figures'!$C:$C,$A201,'2013Figures'!$H:$H,$B201,'2013Figures'!$I:$I,$C201,'2013Figures'!$B:$B,"BrokerToCy",'2013Figures'!$G:$G,"E1",'2013Figures'!$E:$E,$B$1)</f>
        <v>0</v>
      </c>
      <c r="F201" s="9">
        <f>SUMIFS('2013Figures'!$J:$J,'2013Figures'!$C:$C,$A201,'2013Figures'!$H:$H,$B201,'2013Figures'!$I:$I,$C201,'2013Figures'!$B:$B,"BrokerToCy",'2013Figures'!$G:$G,"P1",'2013Figures'!$E:$E,$B$1)</f>
        <v>0</v>
      </c>
      <c r="G201" s="9">
        <f>SUMIFS('2013Figures'!$J:$J,'2013Figures'!$C:$C,$A201,'2013Figures'!$H:$H,$B201,'2013Figures'!$I:$I,$C201,'2013Figures'!$B:$B,"CyToBroker",'2013Figures'!$G:$G,"E1",'2013Figures'!$E:$E,$B$1)</f>
        <v>0</v>
      </c>
      <c r="H201" s="9">
        <f>SUMIFS('2013Figures'!$J:$J,'2013Figures'!$C:$C,$A201,'2013Figures'!$H:$H,$B201,'2013Figures'!$I:$I,$C201,'2013Figures'!$B:$B,"CyToBroker",'2013Figures'!$G:$G,"P1",'2013Figures'!$E:$E,$B$1)</f>
        <v>0</v>
      </c>
      <c r="J201" s="8">
        <v>201001</v>
      </c>
      <c r="L201" s="42">
        <f>SUMIFS('2012Figures'!$J:$J,'2012Figures'!$C:$C,$A201,'2012Figures'!$H:$H,$B201,'2012Figures'!$I:$I,$C201,'2012Figures'!$E:$E,$B$1)</f>
        <v>0</v>
      </c>
      <c r="M201" s="52">
        <f>SUMIFS('2012Figures'!$J:$J,'2012Figures'!$C:$C,$A201,'2012Figures'!$H:$H,$B201,'2012Figures'!$I:$I,$C201,'2012Figures'!$B:$B,"BrokerToCy",'2012Figures'!$G:$G,"E1",'2012Figures'!$E:$E,$B$1)</f>
        <v>0</v>
      </c>
      <c r="N201" s="52">
        <f>SUMIFS('2012Figures'!$J:$J,'2012Figures'!$C:$C,$A201,'2012Figures'!$H:$H,$B201,'2012Figures'!$I:$I,$C201,'2012Figures'!$B:$B,"BrokerToCy",'2012Figures'!$G:$G,"P1",'2012Figures'!$E:$E,$B$1)</f>
        <v>0</v>
      </c>
      <c r="O201" s="52">
        <f>SUMIFS('2012Figures'!$J:$J,'2012Figures'!$C:$C,$A201,'2012Figures'!$H:$H,$B201,'2012Figures'!$I:$I,$C201,'2012Figures'!$B:$B,"CyToBroker",'2012Figures'!$G:$G,"E1",'2012Figures'!$E:$E,$B$1)</f>
        <v>0</v>
      </c>
      <c r="P201" s="52">
        <f>SUMIFS('2012Figures'!$J:$J,'2012Figures'!$C:$C,$A201,'2012Figures'!$H:$H,$B201,'2012Figures'!$I:$I,$C201,'2012Figures'!$B:$B,"CyToBroker",'2012Figures'!$G:$G,"P1",'2012Figures'!$E:$E,$B$1)</f>
        <v>0</v>
      </c>
      <c r="R201" s="46" t="str">
        <f t="shared" si="23"/>
        <v/>
      </c>
      <c r="S201" s="46" t="str">
        <f t="shared" si="23"/>
        <v/>
      </c>
      <c r="T201" s="46" t="str">
        <f t="shared" si="23"/>
        <v/>
      </c>
      <c r="U201" s="46" t="str">
        <f t="shared" si="23"/>
        <v/>
      </c>
      <c r="V201" s="46" t="str">
        <f t="shared" si="23"/>
        <v/>
      </c>
    </row>
    <row r="202" spans="1:22" x14ac:dyDescent="0.2">
      <c r="A202" s="1">
        <v>119</v>
      </c>
      <c r="B202" s="1" t="s">
        <v>110</v>
      </c>
      <c r="C202" s="8">
        <v>2</v>
      </c>
      <c r="D202" s="29">
        <f>SUMIFS('2013Figures'!$J:$J,'2013Figures'!$C:$C,$A202,'2013Figures'!$H:$H,$B202,'2013Figures'!$I:$I,$C202,'2013Figures'!$E:$E,$B$1)</f>
        <v>0</v>
      </c>
      <c r="E202" s="9">
        <f>SUMIFS('2013Figures'!$J:$J,'2013Figures'!$C:$C,$A202,'2013Figures'!$H:$H,$B202,'2013Figures'!$I:$I,$C202,'2013Figures'!$B:$B,"BrokerToCy",'2013Figures'!$G:$G,"E1",'2013Figures'!$E:$E,$B$1)</f>
        <v>0</v>
      </c>
      <c r="F202" s="9">
        <f>SUMIFS('2013Figures'!$J:$J,'2013Figures'!$C:$C,$A202,'2013Figures'!$H:$H,$B202,'2013Figures'!$I:$I,$C202,'2013Figures'!$B:$B,"BrokerToCy",'2013Figures'!$G:$G,"P1",'2013Figures'!$E:$E,$B$1)</f>
        <v>0</v>
      </c>
      <c r="G202" s="9">
        <f>SUMIFS('2013Figures'!$J:$J,'2013Figures'!$C:$C,$A202,'2013Figures'!$H:$H,$B202,'2013Figures'!$I:$I,$C202,'2013Figures'!$B:$B,"CyToBroker",'2013Figures'!$G:$G,"E1",'2013Figures'!$E:$E,$B$1)</f>
        <v>0</v>
      </c>
      <c r="H202" s="9">
        <f>SUMIFS('2013Figures'!$J:$J,'2013Figures'!$C:$C,$A202,'2013Figures'!$H:$H,$B202,'2013Figures'!$I:$I,$C202,'2013Figures'!$B:$B,"CyToBroker",'2013Figures'!$G:$G,"P1",'2013Figures'!$E:$E,$B$1)</f>
        <v>0</v>
      </c>
      <c r="J202" s="8">
        <v>200901</v>
      </c>
      <c r="L202" s="42">
        <f>SUMIFS('2012Figures'!$J:$J,'2012Figures'!$C:$C,$A202,'2012Figures'!$H:$H,$B202,'2012Figures'!$I:$I,$C202,'2012Figures'!$E:$E,$B$1)</f>
        <v>0</v>
      </c>
      <c r="M202" s="52">
        <f>SUMIFS('2012Figures'!$J:$J,'2012Figures'!$C:$C,$A202,'2012Figures'!$H:$H,$B202,'2012Figures'!$I:$I,$C202,'2012Figures'!$B:$B,"BrokerToCy",'2012Figures'!$G:$G,"E1",'2012Figures'!$E:$E,$B$1)</f>
        <v>0</v>
      </c>
      <c r="N202" s="52">
        <f>SUMIFS('2012Figures'!$J:$J,'2012Figures'!$C:$C,$A202,'2012Figures'!$H:$H,$B202,'2012Figures'!$I:$I,$C202,'2012Figures'!$B:$B,"BrokerToCy",'2012Figures'!$G:$G,"P1",'2012Figures'!$E:$E,$B$1)</f>
        <v>0</v>
      </c>
      <c r="O202" s="52">
        <f>SUMIFS('2012Figures'!$J:$J,'2012Figures'!$C:$C,$A202,'2012Figures'!$H:$H,$B202,'2012Figures'!$I:$I,$C202,'2012Figures'!$B:$B,"CyToBroker",'2012Figures'!$G:$G,"E1",'2012Figures'!$E:$E,$B$1)</f>
        <v>0</v>
      </c>
      <c r="P202" s="52">
        <f>SUMIFS('2012Figures'!$J:$J,'2012Figures'!$C:$C,$A202,'2012Figures'!$H:$H,$B202,'2012Figures'!$I:$I,$C202,'2012Figures'!$B:$B,"CyToBroker",'2012Figures'!$G:$G,"P1",'2012Figures'!$E:$E,$B$1)</f>
        <v>0</v>
      </c>
      <c r="R202" s="46" t="str">
        <f t="shared" si="23"/>
        <v/>
      </c>
      <c r="S202" s="46" t="str">
        <f t="shared" si="23"/>
        <v/>
      </c>
      <c r="T202" s="46" t="str">
        <f t="shared" si="23"/>
        <v/>
      </c>
      <c r="U202" s="46" t="str">
        <f t="shared" si="23"/>
        <v/>
      </c>
      <c r="V202" s="46" t="str">
        <f t="shared" si="23"/>
        <v/>
      </c>
    </row>
    <row r="203" spans="1:22" x14ac:dyDescent="0.2">
      <c r="A203" s="1">
        <v>119</v>
      </c>
      <c r="B203" s="1" t="s">
        <v>110</v>
      </c>
      <c r="C203" s="8">
        <v>1</v>
      </c>
      <c r="D203" s="29">
        <f>SUMIFS('2013Figures'!$J:$J,'2013Figures'!$C:$C,$A203,'2013Figures'!$H:$H,$B203,'2013Figures'!$I:$I,$C203,'2013Figures'!$E:$E,$B$1)</f>
        <v>0</v>
      </c>
      <c r="E203" s="9">
        <f>SUMIFS('2013Figures'!$J:$J,'2013Figures'!$C:$C,$A203,'2013Figures'!$H:$H,$B203,'2013Figures'!$I:$I,$C203,'2013Figures'!$B:$B,"BrokerToCy",'2013Figures'!$G:$G,"E1",'2013Figures'!$E:$E,$B$1)</f>
        <v>0</v>
      </c>
      <c r="F203" s="9">
        <f>SUMIFS('2013Figures'!$J:$J,'2013Figures'!$C:$C,$A203,'2013Figures'!$H:$H,$B203,'2013Figures'!$I:$I,$C203,'2013Figures'!$B:$B,"BrokerToCy",'2013Figures'!$G:$G,"P1",'2013Figures'!$E:$E,$B$1)</f>
        <v>0</v>
      </c>
      <c r="G203" s="9">
        <f>SUMIFS('2013Figures'!$J:$J,'2013Figures'!$C:$C,$A203,'2013Figures'!$H:$H,$B203,'2013Figures'!$I:$I,$C203,'2013Figures'!$B:$B,"CyToBroker",'2013Figures'!$G:$G,"E1",'2013Figures'!$E:$E,$B$1)</f>
        <v>0</v>
      </c>
      <c r="H203" s="9">
        <f>SUMIFS('2013Figures'!$J:$J,'2013Figures'!$C:$C,$A203,'2013Figures'!$H:$H,$B203,'2013Figures'!$I:$I,$C203,'2013Figures'!$B:$B,"CyToBroker",'2013Figures'!$G:$G,"P1",'2013Figures'!$E:$E,$B$1)</f>
        <v>0</v>
      </c>
      <c r="J203" s="8">
        <v>200801</v>
      </c>
      <c r="L203" s="42">
        <f>SUMIFS('2012Figures'!$J:$J,'2012Figures'!$C:$C,$A203,'2012Figures'!$H:$H,$B203,'2012Figures'!$I:$I,$C203,'2012Figures'!$E:$E,$B$1)</f>
        <v>0</v>
      </c>
      <c r="M203" s="52">
        <f>SUMIFS('2012Figures'!$J:$J,'2012Figures'!$C:$C,$A203,'2012Figures'!$H:$H,$B203,'2012Figures'!$I:$I,$C203,'2012Figures'!$B:$B,"BrokerToCy",'2012Figures'!$G:$G,"E1",'2012Figures'!$E:$E,$B$1)</f>
        <v>0</v>
      </c>
      <c r="N203" s="52">
        <f>SUMIFS('2012Figures'!$J:$J,'2012Figures'!$C:$C,$A203,'2012Figures'!$H:$H,$B203,'2012Figures'!$I:$I,$C203,'2012Figures'!$B:$B,"BrokerToCy",'2012Figures'!$G:$G,"P1",'2012Figures'!$E:$E,$B$1)</f>
        <v>0</v>
      </c>
      <c r="O203" s="52">
        <f>SUMIFS('2012Figures'!$J:$J,'2012Figures'!$C:$C,$A203,'2012Figures'!$H:$H,$B203,'2012Figures'!$I:$I,$C203,'2012Figures'!$B:$B,"CyToBroker",'2012Figures'!$G:$G,"E1",'2012Figures'!$E:$E,$B$1)</f>
        <v>0</v>
      </c>
      <c r="P203" s="52">
        <f>SUMIFS('2012Figures'!$J:$J,'2012Figures'!$C:$C,$A203,'2012Figures'!$H:$H,$B203,'2012Figures'!$I:$I,$C203,'2012Figures'!$B:$B,"CyToBroker",'2012Figures'!$G:$G,"P1",'2012Figures'!$E:$E,$B$1)</f>
        <v>0</v>
      </c>
      <c r="R203" s="46" t="str">
        <f t="shared" si="23"/>
        <v/>
      </c>
      <c r="S203" s="46" t="str">
        <f t="shared" si="23"/>
        <v/>
      </c>
      <c r="T203" s="46" t="str">
        <f t="shared" si="23"/>
        <v/>
      </c>
      <c r="U203" s="46" t="str">
        <f t="shared" si="23"/>
        <v/>
      </c>
      <c r="V203" s="46" t="str">
        <f t="shared" si="23"/>
        <v/>
      </c>
    </row>
    <row r="204" spans="1:22" x14ac:dyDescent="0.2">
      <c r="A204" s="1">
        <v>119</v>
      </c>
      <c r="B204" s="1" t="s">
        <v>110</v>
      </c>
      <c r="D204" s="29">
        <f>SUMIFS('2013Figures'!$J:$J,'2013Figures'!$C:$C,$A204,'2013Figures'!$I:$I,"",'2013Figures'!$E:$E,$B$1)</f>
        <v>0</v>
      </c>
      <c r="E204" s="9">
        <f>SUMIFS('2013Figures'!$J:$J,'2013Figures'!$C:$C,$A204,'2013Figures'!$I:$I,"",'2013Figures'!$B:$B,"BrokerToCy",'2013Figures'!$G:$G,"E1",'2013Figures'!$E:$E,$B$1)</f>
        <v>0</v>
      </c>
      <c r="F204" s="9">
        <f>SUMIFS('2013Figures'!$J:$J,'2013Figures'!$C:$C,$A204,'2013Figures'!$I:$I,"",'2013Figures'!$B:$B,"BrokerToCy",'2013Figures'!$G:$G,"P1",'2013Figures'!$E:$E,$B$1)</f>
        <v>0</v>
      </c>
      <c r="G204" s="9">
        <f>SUMIFS('2013Figures'!$J:$J,'2013Figures'!$C:$C,$A204,'2013Figures'!$I:$I,"",'2013Figures'!$B:$B,"CyToBroker",'2013Figures'!$G:$G,"E1",'2013Figures'!$E:$E,$B$1)</f>
        <v>0</v>
      </c>
      <c r="H204" s="9">
        <f>SUMIFS('2013Figures'!$J:$J,'2013Figures'!$C:$C,$A204,'2013Figures'!$I:$I,"",'2013Figures'!$B:$B,"CyToBroker",'2013Figures'!$G:$G,"P1",'2013Figures'!$E:$E,$B$1)</f>
        <v>0</v>
      </c>
      <c r="J204" s="8" t="s">
        <v>131</v>
      </c>
      <c r="L204" s="42">
        <f>SUMIFS('2012Figures'!$J:$J,'2012Figures'!$C:$C,$A204,'2012Figures'!$I:$I,"",'2012Figures'!$E:$E,$B$1)</f>
        <v>0</v>
      </c>
      <c r="M204" s="52">
        <f>SUMIFS('2012Figures'!$J:$J,'2012Figures'!$C:$C,$A204,'2012Figures'!$I:$I,"",'2012Figures'!$B:$B,"BrokerToCy",'2012Figures'!$G:$G,"E1",'2012Figures'!$E:$E,$B$1)</f>
        <v>0</v>
      </c>
      <c r="N204" s="52">
        <f>SUMIFS('2012Figures'!$J:$J,'2012Figures'!$C:$C,$A204,'2012Figures'!$I:$I,"",'2012Figures'!$B:$B,"BrokerToCy",'2012Figures'!$G:$G,"P1",'2012Figures'!$E:$E,$B$1)</f>
        <v>0</v>
      </c>
      <c r="O204" s="52">
        <f>SUMIFS('2012Figures'!$J:$J,'2012Figures'!$C:$C,$A204,'2012Figures'!$I:$I,"",'2012Figures'!$B:$B,"CyToBroker",'2012Figures'!$G:$G,"E1",'2012Figures'!$E:$E,$B$1)</f>
        <v>0</v>
      </c>
      <c r="P204" s="52">
        <f>SUMIFS('2012Figures'!$J:$J,'2012Figures'!$C:$C,$A204,'2012Figures'!$I:$I,"",'2012Figures'!$B:$B,"CyToBroker",'2012Figures'!$G:$G,"P1",'2012Figures'!$E:$E,$B$1)</f>
        <v>0</v>
      </c>
      <c r="R204" s="46" t="str">
        <f t="shared" si="23"/>
        <v/>
      </c>
      <c r="S204" s="46" t="str">
        <f t="shared" si="23"/>
        <v/>
      </c>
      <c r="T204" s="46" t="str">
        <f t="shared" si="23"/>
        <v/>
      </c>
      <c r="U204" s="46" t="str">
        <f t="shared" si="23"/>
        <v/>
      </c>
      <c r="V204" s="46" t="str">
        <f t="shared" si="23"/>
        <v/>
      </c>
    </row>
    <row r="205" spans="1:22" x14ac:dyDescent="0.2">
      <c r="A205" s="21"/>
      <c r="B205" s="21" t="s">
        <v>92</v>
      </c>
      <c r="C205" s="22"/>
      <c r="D205" s="23">
        <f>SUM(E205:H205)</f>
        <v>0</v>
      </c>
      <c r="E205" s="23">
        <f>SUM(E195:E204)</f>
        <v>0</v>
      </c>
      <c r="F205" s="23">
        <f>SUM(F195:F204)</f>
        <v>0</v>
      </c>
      <c r="G205" s="23">
        <f>SUM(G195:G204)</f>
        <v>0</v>
      </c>
      <c r="H205" s="23">
        <f>SUM(H195:H204)</f>
        <v>0</v>
      </c>
      <c r="I205" s="21"/>
      <c r="J205" s="22"/>
      <c r="K205" s="21"/>
      <c r="L205" s="43">
        <f>SUM(M205:P205)</f>
        <v>0</v>
      </c>
      <c r="M205" s="43">
        <f>SUM(M195:M204)</f>
        <v>0</v>
      </c>
      <c r="N205" s="43">
        <f>SUM(N195:N204)</f>
        <v>0</v>
      </c>
      <c r="O205" s="43">
        <f>SUM(O195:O204)</f>
        <v>0</v>
      </c>
      <c r="P205" s="43">
        <f>SUM(P195:P204)</f>
        <v>0</v>
      </c>
      <c r="Q205" s="21"/>
      <c r="R205" s="21"/>
      <c r="S205" s="21"/>
      <c r="T205" s="21"/>
      <c r="U205" s="21"/>
      <c r="V205" s="21"/>
    </row>
    <row r="206" spans="1:22" x14ac:dyDescent="0.2">
      <c r="A206" s="28">
        <v>121</v>
      </c>
      <c r="B206" s="28" t="s">
        <v>111</v>
      </c>
      <c r="C206" s="17" t="s">
        <v>88</v>
      </c>
      <c r="D206" s="18">
        <f>SUMIFS('2013Figures'!$J:$J,'2013Figures'!$C:$C,$A206,'2013Figures'!$E:$E,$B$1)</f>
        <v>0</v>
      </c>
      <c r="E206" s="18">
        <f>SUMIFS('2013Figures'!$J:$J,'2013Figures'!$C:$C,$A206,'2013Figures'!$B:$B,"BrokerToCy",'2013Figures'!$G:$G,"E1",'2013Figures'!$E:$E,$B$1)</f>
        <v>0</v>
      </c>
      <c r="F206" s="18">
        <f>SUMIFS('2013Figures'!$J:$J,'2013Figures'!$C:$C,$A206,'2013Figures'!$B:$B,"BrokerToCy",'2013Figures'!$G:$G,"P1",'2013Figures'!$E:$E,$B$1)</f>
        <v>0</v>
      </c>
      <c r="G206" s="18">
        <f>SUMIFS('2013Figures'!$J:$J,'2013Figures'!$C:$C,$A206,'2013Figures'!$B:$B,"CyToBroker",'2013Figures'!$G:$G,"E1",'2013Figures'!$E:$E,$B$1)</f>
        <v>0</v>
      </c>
      <c r="H206" s="18">
        <f>SUMIFS('2013Figures'!$J:$J,'2013Figures'!$C:$C,$A206,'2013Figures'!$B:$B,"CyToBroker",'2013Figures'!$G:$G,"P1",'2013Figures'!$E:$E,$B$1)</f>
        <v>0</v>
      </c>
      <c r="I206" s="28"/>
      <c r="J206" s="17"/>
      <c r="K206" s="28"/>
      <c r="L206" s="50">
        <f>SUMIFS('2012Figures'!$J:$J,'2012Figures'!$C:$C,$A206,'2012Figures'!$E:$E,$B$1)</f>
        <v>0</v>
      </c>
      <c r="M206" s="50">
        <f>SUMIFS('2012Figures'!$J:$J,'2012Figures'!$C:$C,$A206,'2012Figures'!$B:$B,"BrokerToCy",'2012Figures'!$G:$G,"E1",'2012Figures'!$E:$E,$B$1)</f>
        <v>0</v>
      </c>
      <c r="N206" s="50">
        <f>SUMIFS('2012Figures'!$J:$J,'2012Figures'!$C:$C,$A206,'2012Figures'!$B:$B,"BrokerToCy",'2012Figures'!$G:$G,"P1",'2012Figures'!$E:$E,$B$1)</f>
        <v>0</v>
      </c>
      <c r="O206" s="50">
        <f>SUMIFS('2012Figures'!$J:$J,'2012Figures'!$C:$C,$A206,'2012Figures'!$B:$B,"CyToBroker",'2012Figures'!$G:$G,"E1",'2012Figures'!$E:$E,$B$1)</f>
        <v>0</v>
      </c>
      <c r="P206" s="50">
        <f>SUMIFS('2012Figures'!$J:$J,'2012Figures'!$C:$C,$A206,'2012Figures'!$B:$B,"CyToBroker",'2012Figures'!$G:$G,"P1",'2012Figures'!$E:$E,$B$1)</f>
        <v>0</v>
      </c>
      <c r="Q206" s="28"/>
      <c r="R206" s="46" t="str">
        <f t="shared" si="23"/>
        <v/>
      </c>
      <c r="S206" s="46" t="str">
        <f t="shared" si="23"/>
        <v/>
      </c>
      <c r="T206" s="46" t="str">
        <f t="shared" si="23"/>
        <v/>
      </c>
      <c r="U206" s="46" t="str">
        <f t="shared" si="23"/>
        <v/>
      </c>
      <c r="V206" s="46" t="str">
        <f t="shared" si="23"/>
        <v/>
      </c>
    </row>
    <row r="207" spans="1:22" x14ac:dyDescent="0.2">
      <c r="A207" s="1">
        <v>121</v>
      </c>
      <c r="B207" s="1" t="s">
        <v>111</v>
      </c>
      <c r="C207" s="8">
        <v>7</v>
      </c>
      <c r="D207" s="29">
        <f>SUMIFS('2013Figures'!$J:$J,'2013Figures'!$C:$C,$A207,'2013Figures'!$H:$H,$B207,'2013Figures'!$I:$I,$C207,'2013Figures'!$E:$E,$B$1)</f>
        <v>0</v>
      </c>
      <c r="E207" s="9">
        <f>SUMIFS('2013Figures'!$J:$J,'2013Figures'!$C:$C,$A207,'2013Figures'!$H:$H,$B207,'2013Figures'!$I:$I,$C207,'2013Figures'!$B:$B,"BrokerToCy",'2013Figures'!$G:$G,"E1",'2013Figures'!$E:$E,$B$1)</f>
        <v>0</v>
      </c>
      <c r="F207" s="9">
        <f>SUMIFS('2013Figures'!$J:$J,'2013Figures'!$C:$C,$A207,'2013Figures'!$H:$H,$B207,'2013Figures'!$I:$I,$C207,'2013Figures'!$B:$B,"BrokerToCy",'2013Figures'!$G:$G,"P1",'2013Figures'!$E:$E,$B$1)</f>
        <v>0</v>
      </c>
      <c r="G207" s="9">
        <f>SUMIFS('2013Figures'!$J:$J,'2013Figures'!$C:$C,$A207,'2013Figures'!$H:$H,$B207,'2013Figures'!$I:$I,$C207,'2013Figures'!$B:$B,"CyToBroker",'2013Figures'!$G:$G,"E1",'2013Figures'!$E:$E,$B$1)</f>
        <v>0</v>
      </c>
      <c r="H207" s="9">
        <f>SUMIFS('2013Figures'!$J:$J,'2013Figures'!$C:$C,$A207,'2013Figures'!$H:$H,$B207,'2013Figures'!$I:$I,$C207,'2013Figures'!$B:$B,"CyToBroker",'2013Figures'!$G:$G,"P1",'2013Figures'!$E:$E,$B$1)</f>
        <v>0</v>
      </c>
      <c r="I207" s="33"/>
      <c r="J207" s="34"/>
      <c r="K207" s="33"/>
      <c r="L207" s="42">
        <f>SUMIFS('2012Figures'!$J:$J,'2012Figures'!$C:$C,$A207,'2012Figures'!$H:$H,$B207,'2012Figures'!$I:$I,$C207,'2012Figures'!$E:$E,$B$1)</f>
        <v>0</v>
      </c>
      <c r="M207" s="52">
        <f>SUMIFS('2012Figures'!$J:$J,'2012Figures'!$C:$C,$A207,'2012Figures'!$H:$H,$B207,'2012Figures'!$I:$I,$C207,'2012Figures'!$B:$B,"BrokerToCy",'2012Figures'!$G:$G,"E1",'2012Figures'!$E:$E,$B$1)</f>
        <v>0</v>
      </c>
      <c r="N207" s="52">
        <f>SUMIFS('2012Figures'!$J:$J,'2012Figures'!$C:$C,$A207,'2012Figures'!$H:$H,$B207,'2012Figures'!$I:$I,$C207,'2012Figures'!$B:$B,"BrokerToCy",'2012Figures'!$G:$G,"P1",'2012Figures'!$E:$E,$B$1)</f>
        <v>0</v>
      </c>
      <c r="O207" s="52">
        <f>SUMIFS('2012Figures'!$J:$J,'2012Figures'!$C:$C,$A207,'2012Figures'!$H:$H,$B207,'2012Figures'!$I:$I,$C207,'2012Figures'!$B:$B,"CyToBroker",'2012Figures'!$G:$G,"E1",'2012Figures'!$E:$E,$B$1)</f>
        <v>0</v>
      </c>
      <c r="P207" s="52">
        <f>SUMIFS('2012Figures'!$J:$J,'2012Figures'!$C:$C,$A207,'2012Figures'!$H:$H,$B207,'2012Figures'!$I:$I,$C207,'2012Figures'!$B:$B,"CyToBroker",'2012Figures'!$G:$G,"P1",'2012Figures'!$E:$E,$B$1)</f>
        <v>0</v>
      </c>
      <c r="Q207" s="33"/>
      <c r="R207" s="46" t="str">
        <f t="shared" si="23"/>
        <v/>
      </c>
      <c r="S207" s="46" t="str">
        <f t="shared" si="23"/>
        <v/>
      </c>
      <c r="T207" s="46" t="str">
        <f t="shared" si="23"/>
        <v/>
      </c>
      <c r="U207" s="46" t="str">
        <f t="shared" si="23"/>
        <v/>
      </c>
      <c r="V207" s="46" t="str">
        <f t="shared" si="23"/>
        <v/>
      </c>
    </row>
    <row r="208" spans="1:22" x14ac:dyDescent="0.2">
      <c r="A208" s="1">
        <v>121</v>
      </c>
      <c r="B208" s="1" t="s">
        <v>111</v>
      </c>
      <c r="C208" s="8">
        <v>6</v>
      </c>
      <c r="D208" s="29">
        <f>SUMIFS('2013Figures'!$J:$J,'2013Figures'!$C:$C,$A208,'2013Figures'!$H:$H,$B208,'2013Figures'!$I:$I,$C208,'2013Figures'!$E:$E,$B$1)</f>
        <v>0</v>
      </c>
      <c r="E208" s="9">
        <f>SUMIFS('2013Figures'!$J:$J,'2013Figures'!$C:$C,$A208,'2013Figures'!$H:$H,$B208,'2013Figures'!$I:$I,$C208,'2013Figures'!$B:$B,"BrokerToCy",'2013Figures'!$G:$G,"E1",'2013Figures'!$E:$E,$B$1)</f>
        <v>0</v>
      </c>
      <c r="F208" s="9">
        <f>SUMIFS('2013Figures'!$J:$J,'2013Figures'!$C:$C,$A208,'2013Figures'!$H:$H,$B208,'2013Figures'!$I:$I,$C208,'2013Figures'!$B:$B,"BrokerToCy",'2013Figures'!$G:$G,"P1",'2013Figures'!$E:$E,$B$1)</f>
        <v>0</v>
      </c>
      <c r="G208" s="9">
        <f>SUMIFS('2013Figures'!$J:$J,'2013Figures'!$C:$C,$A208,'2013Figures'!$H:$H,$B208,'2013Figures'!$I:$I,$C208,'2013Figures'!$B:$B,"CyToBroker",'2013Figures'!$G:$G,"E1",'2013Figures'!$E:$E,$B$1)</f>
        <v>0</v>
      </c>
      <c r="H208" s="9">
        <f>SUMIFS('2013Figures'!$J:$J,'2013Figures'!$C:$C,$A208,'2013Figures'!$H:$H,$B208,'2013Figures'!$I:$I,$C208,'2013Figures'!$B:$B,"CyToBroker",'2013Figures'!$G:$G,"P1",'2013Figures'!$E:$E,$B$1)</f>
        <v>0</v>
      </c>
      <c r="I208" s="33"/>
      <c r="J208" s="34">
        <v>201501</v>
      </c>
      <c r="K208" s="33"/>
      <c r="L208" s="42">
        <f>SUMIFS('2012Figures'!$J:$J,'2012Figures'!$C:$C,$A208,'2012Figures'!$H:$H,$B208,'2012Figures'!$I:$I,$C208,'2012Figures'!$E:$E,$B$1)</f>
        <v>0</v>
      </c>
      <c r="M208" s="52">
        <f>SUMIFS('2012Figures'!$J:$J,'2012Figures'!$C:$C,$A208,'2012Figures'!$H:$H,$B208,'2012Figures'!$I:$I,$C208,'2012Figures'!$B:$B,"BrokerToCy",'2012Figures'!$G:$G,"E1",'2012Figures'!$E:$E,$B$1)</f>
        <v>0</v>
      </c>
      <c r="N208" s="52">
        <f>SUMIFS('2012Figures'!$J:$J,'2012Figures'!$C:$C,$A208,'2012Figures'!$H:$H,$B208,'2012Figures'!$I:$I,$C208,'2012Figures'!$B:$B,"BrokerToCy",'2012Figures'!$G:$G,"P1",'2012Figures'!$E:$E,$B$1)</f>
        <v>0</v>
      </c>
      <c r="O208" s="52">
        <f>SUMIFS('2012Figures'!$J:$J,'2012Figures'!$C:$C,$A208,'2012Figures'!$H:$H,$B208,'2012Figures'!$I:$I,$C208,'2012Figures'!$B:$B,"CyToBroker",'2012Figures'!$G:$G,"E1",'2012Figures'!$E:$E,$B$1)</f>
        <v>0</v>
      </c>
      <c r="P208" s="52">
        <f>SUMIFS('2012Figures'!$J:$J,'2012Figures'!$C:$C,$A208,'2012Figures'!$H:$H,$B208,'2012Figures'!$I:$I,$C208,'2012Figures'!$B:$B,"CyToBroker",'2012Figures'!$G:$G,"P1",'2012Figures'!$E:$E,$B$1)</f>
        <v>0</v>
      </c>
      <c r="Q208" s="33"/>
      <c r="R208" s="46" t="str">
        <f t="shared" ref="R208:V271" si="28">IF(L208=0,"",ROUND(D208/L208-1,2))</f>
        <v/>
      </c>
      <c r="S208" s="46" t="str">
        <f t="shared" si="28"/>
        <v/>
      </c>
      <c r="T208" s="46" t="str">
        <f t="shared" si="28"/>
        <v/>
      </c>
      <c r="U208" s="46" t="str">
        <f t="shared" si="28"/>
        <v/>
      </c>
      <c r="V208" s="46" t="str">
        <f t="shared" si="28"/>
        <v/>
      </c>
    </row>
    <row r="209" spans="1:22" x14ac:dyDescent="0.2">
      <c r="A209" s="1">
        <v>121</v>
      </c>
      <c r="B209" s="1" t="s">
        <v>111</v>
      </c>
      <c r="C209" s="8">
        <v>5</v>
      </c>
      <c r="D209" s="29">
        <f>SUMIFS('2013Figures'!$J:$J,'2013Figures'!$C:$C,$A209,'2013Figures'!$H:$H,$B209,'2013Figures'!$I:$I,$C209,'2013Figures'!$E:$E,$B$1)</f>
        <v>0</v>
      </c>
      <c r="E209" s="9">
        <f>SUMIFS('2013Figures'!$J:$J,'2013Figures'!$C:$C,$A209,'2013Figures'!$H:$H,$B209,'2013Figures'!$I:$I,$C209,'2013Figures'!$B:$B,"BrokerToCy",'2013Figures'!$G:$G,"E1",'2013Figures'!$E:$E,$B$1)</f>
        <v>0</v>
      </c>
      <c r="F209" s="9">
        <f>SUMIFS('2013Figures'!$J:$J,'2013Figures'!$C:$C,$A209,'2013Figures'!$H:$H,$B209,'2013Figures'!$I:$I,$C209,'2013Figures'!$B:$B,"BrokerToCy",'2013Figures'!$G:$G,"P1",'2013Figures'!$E:$E,$B$1)</f>
        <v>0</v>
      </c>
      <c r="G209" s="9">
        <f>SUMIFS('2013Figures'!$J:$J,'2013Figures'!$C:$C,$A209,'2013Figures'!$H:$H,$B209,'2013Figures'!$I:$I,$C209,'2013Figures'!$B:$B,"CyToBroker",'2013Figures'!$G:$G,"E1",'2013Figures'!$E:$E,$B$1)</f>
        <v>0</v>
      </c>
      <c r="H209" s="9">
        <f>SUMIFS('2013Figures'!$J:$J,'2013Figures'!$C:$C,$A209,'2013Figures'!$H:$H,$B209,'2013Figures'!$I:$I,$C209,'2013Figures'!$B:$B,"CyToBroker",'2013Figures'!$G:$G,"P1",'2013Figures'!$E:$E,$B$1)</f>
        <v>0</v>
      </c>
      <c r="J209" s="8">
        <v>201401</v>
      </c>
      <c r="L209" s="42">
        <f>SUMIFS('2012Figures'!$J:$J,'2012Figures'!$C:$C,$A209,'2012Figures'!$H:$H,$B209,'2012Figures'!$I:$I,$C209,'2012Figures'!$E:$E,$B$1)</f>
        <v>0</v>
      </c>
      <c r="M209" s="52">
        <f>SUMIFS('2012Figures'!$J:$J,'2012Figures'!$C:$C,$A209,'2012Figures'!$H:$H,$B209,'2012Figures'!$I:$I,$C209,'2012Figures'!$B:$B,"BrokerToCy",'2012Figures'!$G:$G,"E1",'2012Figures'!$E:$E,$B$1)</f>
        <v>0</v>
      </c>
      <c r="N209" s="52">
        <f>SUMIFS('2012Figures'!$J:$J,'2012Figures'!$C:$C,$A209,'2012Figures'!$H:$H,$B209,'2012Figures'!$I:$I,$C209,'2012Figures'!$B:$B,"BrokerToCy",'2012Figures'!$G:$G,"P1",'2012Figures'!$E:$E,$B$1)</f>
        <v>0</v>
      </c>
      <c r="O209" s="52">
        <f>SUMIFS('2012Figures'!$J:$J,'2012Figures'!$C:$C,$A209,'2012Figures'!$H:$H,$B209,'2012Figures'!$I:$I,$C209,'2012Figures'!$B:$B,"CyToBroker",'2012Figures'!$G:$G,"E1",'2012Figures'!$E:$E,$B$1)</f>
        <v>0</v>
      </c>
      <c r="P209" s="52">
        <f>SUMIFS('2012Figures'!$J:$J,'2012Figures'!$C:$C,$A209,'2012Figures'!$H:$H,$B209,'2012Figures'!$I:$I,$C209,'2012Figures'!$B:$B,"CyToBroker",'2012Figures'!$G:$G,"P1",'2012Figures'!$E:$E,$B$1)</f>
        <v>0</v>
      </c>
      <c r="R209" s="46" t="str">
        <f t="shared" si="28"/>
        <v/>
      </c>
      <c r="S209" s="46" t="str">
        <f t="shared" si="28"/>
        <v/>
      </c>
      <c r="T209" s="46" t="str">
        <f t="shared" si="28"/>
        <v/>
      </c>
      <c r="U209" s="46" t="str">
        <f t="shared" si="28"/>
        <v/>
      </c>
      <c r="V209" s="46" t="str">
        <f t="shared" si="28"/>
        <v/>
      </c>
    </row>
    <row r="210" spans="1:22" x14ac:dyDescent="0.2">
      <c r="A210" s="1">
        <v>121</v>
      </c>
      <c r="B210" s="1" t="s">
        <v>111</v>
      </c>
      <c r="C210" s="8">
        <v>4</v>
      </c>
      <c r="D210" s="29">
        <f>SUMIFS('2013Figures'!$J:$J,'2013Figures'!$C:$C,$A210,'2013Figures'!$H:$H,$B210,'2013Figures'!$I:$I,$C210,'2013Figures'!$E:$E,$B$1)</f>
        <v>0</v>
      </c>
      <c r="E210" s="9">
        <f>SUMIFS('2013Figures'!$J:$J,'2013Figures'!$C:$C,$A210,'2013Figures'!$H:$H,$B210,'2013Figures'!$I:$I,$C210,'2013Figures'!$B:$B,"BrokerToCy",'2013Figures'!$G:$G,"E1",'2013Figures'!$E:$E,$B$1)</f>
        <v>0</v>
      </c>
      <c r="F210" s="9">
        <f>SUMIFS('2013Figures'!$J:$J,'2013Figures'!$C:$C,$A210,'2013Figures'!$H:$H,$B210,'2013Figures'!$I:$I,$C210,'2013Figures'!$B:$B,"BrokerToCy",'2013Figures'!$G:$G,"P1",'2013Figures'!$E:$E,$B$1)</f>
        <v>0</v>
      </c>
      <c r="G210" s="9">
        <f>SUMIFS('2013Figures'!$J:$J,'2013Figures'!$C:$C,$A210,'2013Figures'!$H:$H,$B210,'2013Figures'!$I:$I,$C210,'2013Figures'!$B:$B,"CyToBroker",'2013Figures'!$G:$G,"E1",'2013Figures'!$E:$E,$B$1)</f>
        <v>0</v>
      </c>
      <c r="H210" s="9">
        <f>SUMIFS('2013Figures'!$J:$J,'2013Figures'!$C:$C,$A210,'2013Figures'!$H:$H,$B210,'2013Figures'!$I:$I,$C210,'2013Figures'!$B:$B,"CyToBroker",'2013Figures'!$G:$G,"P1",'2013Figures'!$E:$E,$B$1)</f>
        <v>0</v>
      </c>
      <c r="I210" s="30"/>
      <c r="J210" s="31">
        <v>201301</v>
      </c>
      <c r="K210" s="30"/>
      <c r="L210" s="42">
        <f>SUMIFS('2012Figures'!$J:$J,'2012Figures'!$C:$C,$A210,'2012Figures'!$H:$H,$B210,'2012Figures'!$I:$I,$C210,'2012Figures'!$E:$E,$B$1)</f>
        <v>0</v>
      </c>
      <c r="M210" s="52">
        <f>SUMIFS('2012Figures'!$J:$J,'2012Figures'!$C:$C,$A210,'2012Figures'!$H:$H,$B210,'2012Figures'!$I:$I,$C210,'2012Figures'!$B:$B,"BrokerToCy",'2012Figures'!$G:$G,"E1",'2012Figures'!$E:$E,$B$1)</f>
        <v>0</v>
      </c>
      <c r="N210" s="52">
        <f>SUMIFS('2012Figures'!$J:$J,'2012Figures'!$C:$C,$A210,'2012Figures'!$H:$H,$B210,'2012Figures'!$I:$I,$C210,'2012Figures'!$B:$B,"BrokerToCy",'2012Figures'!$G:$G,"P1",'2012Figures'!$E:$E,$B$1)</f>
        <v>0</v>
      </c>
      <c r="O210" s="52">
        <f>SUMIFS('2012Figures'!$J:$J,'2012Figures'!$C:$C,$A210,'2012Figures'!$H:$H,$B210,'2012Figures'!$I:$I,$C210,'2012Figures'!$B:$B,"CyToBroker",'2012Figures'!$G:$G,"E1",'2012Figures'!$E:$E,$B$1)</f>
        <v>0</v>
      </c>
      <c r="P210" s="52">
        <f>SUMIFS('2012Figures'!$J:$J,'2012Figures'!$C:$C,$A210,'2012Figures'!$H:$H,$B210,'2012Figures'!$I:$I,$C210,'2012Figures'!$B:$B,"CyToBroker",'2012Figures'!$G:$G,"P1",'2012Figures'!$E:$E,$B$1)</f>
        <v>0</v>
      </c>
      <c r="Q210" s="30"/>
      <c r="R210" s="46" t="str">
        <f t="shared" si="28"/>
        <v/>
      </c>
      <c r="S210" s="46" t="str">
        <f t="shared" si="28"/>
        <v/>
      </c>
      <c r="T210" s="46" t="str">
        <f t="shared" si="28"/>
        <v/>
      </c>
      <c r="U210" s="46" t="str">
        <f t="shared" si="28"/>
        <v/>
      </c>
      <c r="V210" s="46" t="str">
        <f t="shared" si="28"/>
        <v/>
      </c>
    </row>
    <row r="211" spans="1:22" x14ac:dyDescent="0.2">
      <c r="A211" s="1">
        <v>121</v>
      </c>
      <c r="B211" s="1" t="s">
        <v>111</v>
      </c>
      <c r="C211" s="8">
        <v>3</v>
      </c>
      <c r="D211" s="29">
        <f>SUMIFS('2013Figures'!$J:$J,'2013Figures'!$C:$C,$A211,'2013Figures'!$H:$H,$B211,'2013Figures'!$I:$I,$C211,'2013Figures'!$E:$E,$B$1)</f>
        <v>0</v>
      </c>
      <c r="E211" s="9">
        <f>SUMIFS('2013Figures'!$J:$J,'2013Figures'!$C:$C,$A211,'2013Figures'!$H:$H,$B211,'2013Figures'!$I:$I,$C211,'2013Figures'!$B:$B,"BrokerToCy",'2013Figures'!$G:$G,"E1",'2013Figures'!$E:$E,$B$1)</f>
        <v>0</v>
      </c>
      <c r="F211" s="9">
        <f>SUMIFS('2013Figures'!$J:$J,'2013Figures'!$C:$C,$A211,'2013Figures'!$H:$H,$B211,'2013Figures'!$I:$I,$C211,'2013Figures'!$B:$B,"BrokerToCy",'2013Figures'!$G:$G,"P1",'2013Figures'!$E:$E,$B$1)</f>
        <v>0</v>
      </c>
      <c r="G211" s="9">
        <f>SUMIFS('2013Figures'!$J:$J,'2013Figures'!$C:$C,$A211,'2013Figures'!$H:$H,$B211,'2013Figures'!$I:$I,$C211,'2013Figures'!$B:$B,"CyToBroker",'2013Figures'!$G:$G,"E1",'2013Figures'!$E:$E,$B$1)</f>
        <v>0</v>
      </c>
      <c r="H211" s="9">
        <f>SUMIFS('2013Figures'!$J:$J,'2013Figures'!$C:$C,$A211,'2013Figures'!$H:$H,$B211,'2013Figures'!$I:$I,$C211,'2013Figures'!$B:$B,"CyToBroker",'2013Figures'!$G:$G,"P1",'2013Figures'!$E:$E,$B$1)</f>
        <v>0</v>
      </c>
      <c r="J211" s="8">
        <v>201201</v>
      </c>
      <c r="L211" s="42">
        <f>SUMIFS('2012Figures'!$J:$J,'2012Figures'!$C:$C,$A211,'2012Figures'!$H:$H,$B211,'2012Figures'!$I:$I,$C211,'2012Figures'!$E:$E,$B$1)</f>
        <v>0</v>
      </c>
      <c r="M211" s="52">
        <f>SUMIFS('2012Figures'!$J:$J,'2012Figures'!$C:$C,$A211,'2012Figures'!$H:$H,$B211,'2012Figures'!$I:$I,$C211,'2012Figures'!$B:$B,"BrokerToCy",'2012Figures'!$G:$G,"E1",'2012Figures'!$E:$E,$B$1)</f>
        <v>0</v>
      </c>
      <c r="N211" s="52">
        <f>SUMIFS('2012Figures'!$J:$J,'2012Figures'!$C:$C,$A211,'2012Figures'!$H:$H,$B211,'2012Figures'!$I:$I,$C211,'2012Figures'!$B:$B,"BrokerToCy",'2012Figures'!$G:$G,"P1",'2012Figures'!$E:$E,$B$1)</f>
        <v>0</v>
      </c>
      <c r="O211" s="52">
        <f>SUMIFS('2012Figures'!$J:$J,'2012Figures'!$C:$C,$A211,'2012Figures'!$H:$H,$B211,'2012Figures'!$I:$I,$C211,'2012Figures'!$B:$B,"CyToBroker",'2012Figures'!$G:$G,"E1",'2012Figures'!$E:$E,$B$1)</f>
        <v>0</v>
      </c>
      <c r="P211" s="52">
        <f>SUMIFS('2012Figures'!$J:$J,'2012Figures'!$C:$C,$A211,'2012Figures'!$H:$H,$B211,'2012Figures'!$I:$I,$C211,'2012Figures'!$B:$B,"CyToBroker",'2012Figures'!$G:$G,"P1",'2012Figures'!$E:$E,$B$1)</f>
        <v>0</v>
      </c>
      <c r="R211" s="46" t="str">
        <f t="shared" si="28"/>
        <v/>
      </c>
      <c r="S211" s="46" t="str">
        <f t="shared" si="28"/>
        <v/>
      </c>
      <c r="T211" s="46" t="str">
        <f t="shared" si="28"/>
        <v/>
      </c>
      <c r="U211" s="46" t="str">
        <f t="shared" si="28"/>
        <v/>
      </c>
      <c r="V211" s="46" t="str">
        <f t="shared" si="28"/>
        <v/>
      </c>
    </row>
    <row r="212" spans="1:22" x14ac:dyDescent="0.2">
      <c r="A212" s="1">
        <v>121</v>
      </c>
      <c r="B212" s="1" t="s">
        <v>111</v>
      </c>
      <c r="C212" s="8">
        <v>2</v>
      </c>
      <c r="D212" s="29">
        <f>SUMIFS('2013Figures'!$J:$J,'2013Figures'!$C:$C,$A212,'2013Figures'!$H:$H,$B212,'2013Figures'!$I:$I,$C212,'2013Figures'!$E:$E,$B$1)</f>
        <v>0</v>
      </c>
      <c r="E212" s="9">
        <f>SUMIFS('2013Figures'!$J:$J,'2013Figures'!$C:$C,$A212,'2013Figures'!$H:$H,$B212,'2013Figures'!$I:$I,$C212,'2013Figures'!$B:$B,"BrokerToCy",'2013Figures'!$G:$G,"E1",'2013Figures'!$E:$E,$B$1)</f>
        <v>0</v>
      </c>
      <c r="F212" s="9">
        <f>SUMIFS('2013Figures'!$J:$J,'2013Figures'!$C:$C,$A212,'2013Figures'!$H:$H,$B212,'2013Figures'!$I:$I,$C212,'2013Figures'!$B:$B,"BrokerToCy",'2013Figures'!$G:$G,"P1",'2013Figures'!$E:$E,$B$1)</f>
        <v>0</v>
      </c>
      <c r="G212" s="9">
        <f>SUMIFS('2013Figures'!$J:$J,'2013Figures'!$C:$C,$A212,'2013Figures'!$H:$H,$B212,'2013Figures'!$I:$I,$C212,'2013Figures'!$B:$B,"CyToBroker",'2013Figures'!$G:$G,"E1",'2013Figures'!$E:$E,$B$1)</f>
        <v>0</v>
      </c>
      <c r="H212" s="9">
        <f>SUMIFS('2013Figures'!$J:$J,'2013Figures'!$C:$C,$A212,'2013Figures'!$H:$H,$B212,'2013Figures'!$I:$I,$C212,'2013Figures'!$B:$B,"CyToBroker",'2013Figures'!$G:$G,"P1",'2013Figures'!$E:$E,$B$1)</f>
        <v>0</v>
      </c>
      <c r="J212" s="8">
        <v>201101</v>
      </c>
      <c r="L212" s="42">
        <f>SUMIFS('2012Figures'!$J:$J,'2012Figures'!$C:$C,$A212,'2012Figures'!$H:$H,$B212,'2012Figures'!$I:$I,$C212,'2012Figures'!$E:$E,$B$1)</f>
        <v>0</v>
      </c>
      <c r="M212" s="52">
        <f>SUMIFS('2012Figures'!$J:$J,'2012Figures'!$C:$C,$A212,'2012Figures'!$H:$H,$B212,'2012Figures'!$I:$I,$C212,'2012Figures'!$B:$B,"BrokerToCy",'2012Figures'!$G:$G,"E1",'2012Figures'!$E:$E,$B$1)</f>
        <v>0</v>
      </c>
      <c r="N212" s="52">
        <f>SUMIFS('2012Figures'!$J:$J,'2012Figures'!$C:$C,$A212,'2012Figures'!$H:$H,$B212,'2012Figures'!$I:$I,$C212,'2012Figures'!$B:$B,"BrokerToCy",'2012Figures'!$G:$G,"P1",'2012Figures'!$E:$E,$B$1)</f>
        <v>0</v>
      </c>
      <c r="O212" s="52">
        <f>SUMIFS('2012Figures'!$J:$J,'2012Figures'!$C:$C,$A212,'2012Figures'!$H:$H,$B212,'2012Figures'!$I:$I,$C212,'2012Figures'!$B:$B,"CyToBroker",'2012Figures'!$G:$G,"E1",'2012Figures'!$E:$E,$B$1)</f>
        <v>0</v>
      </c>
      <c r="P212" s="52">
        <f>SUMIFS('2012Figures'!$J:$J,'2012Figures'!$C:$C,$A212,'2012Figures'!$H:$H,$B212,'2012Figures'!$I:$I,$C212,'2012Figures'!$B:$B,"CyToBroker",'2012Figures'!$G:$G,"P1",'2012Figures'!$E:$E,$B$1)</f>
        <v>0</v>
      </c>
      <c r="R212" s="46" t="str">
        <f t="shared" si="28"/>
        <v/>
      </c>
      <c r="S212" s="46" t="str">
        <f t="shared" si="28"/>
        <v/>
      </c>
      <c r="T212" s="46" t="str">
        <f t="shared" si="28"/>
        <v/>
      </c>
      <c r="U212" s="46" t="str">
        <f t="shared" si="28"/>
        <v/>
      </c>
      <c r="V212" s="46" t="str">
        <f t="shared" si="28"/>
        <v/>
      </c>
    </row>
    <row r="213" spans="1:22" x14ac:dyDescent="0.2">
      <c r="A213" s="1">
        <v>121</v>
      </c>
      <c r="B213" s="1" t="s">
        <v>111</v>
      </c>
      <c r="C213" s="8">
        <v>1</v>
      </c>
      <c r="D213" s="29">
        <f>SUMIFS('2013Figures'!$J:$J,'2013Figures'!$C:$C,$A213,'2013Figures'!$H:$H,$B213,'2013Figures'!$I:$I,$C213,'2013Figures'!$E:$E,$B$1)</f>
        <v>0</v>
      </c>
      <c r="E213" s="9">
        <f>SUMIFS('2013Figures'!$J:$J,'2013Figures'!$C:$C,$A213,'2013Figures'!$H:$H,$B213,'2013Figures'!$I:$I,$C213,'2013Figures'!$B:$B,"BrokerToCy",'2013Figures'!$G:$G,"E1",'2013Figures'!$E:$E,$B$1)</f>
        <v>0</v>
      </c>
      <c r="F213" s="9">
        <f>SUMIFS('2013Figures'!$J:$J,'2013Figures'!$C:$C,$A213,'2013Figures'!$H:$H,$B213,'2013Figures'!$I:$I,$C213,'2013Figures'!$B:$B,"BrokerToCy",'2013Figures'!$G:$G,"P1",'2013Figures'!$E:$E,$B$1)</f>
        <v>0</v>
      </c>
      <c r="G213" s="9">
        <f>SUMIFS('2013Figures'!$J:$J,'2013Figures'!$C:$C,$A213,'2013Figures'!$H:$H,$B213,'2013Figures'!$I:$I,$C213,'2013Figures'!$B:$B,"CyToBroker",'2013Figures'!$G:$G,"E1",'2013Figures'!$E:$E,$B$1)</f>
        <v>0</v>
      </c>
      <c r="H213" s="9">
        <f>SUMIFS('2013Figures'!$J:$J,'2013Figures'!$C:$C,$A213,'2013Figures'!$H:$H,$B213,'2013Figures'!$I:$I,$C213,'2013Figures'!$B:$B,"CyToBroker",'2013Figures'!$G:$G,"P1",'2013Figures'!$E:$E,$B$1)</f>
        <v>0</v>
      </c>
      <c r="J213" s="8">
        <v>201001</v>
      </c>
      <c r="L213" s="42">
        <f>SUMIFS('2012Figures'!$J:$J,'2012Figures'!$C:$C,$A213,'2012Figures'!$H:$H,$B213,'2012Figures'!$I:$I,$C213,'2012Figures'!$E:$E,$B$1)</f>
        <v>0</v>
      </c>
      <c r="M213" s="52">
        <f>SUMIFS('2012Figures'!$J:$J,'2012Figures'!$C:$C,$A213,'2012Figures'!$H:$H,$B213,'2012Figures'!$I:$I,$C213,'2012Figures'!$B:$B,"BrokerToCy",'2012Figures'!$G:$G,"E1",'2012Figures'!$E:$E,$B$1)</f>
        <v>0</v>
      </c>
      <c r="N213" s="52">
        <f>SUMIFS('2012Figures'!$J:$J,'2012Figures'!$C:$C,$A213,'2012Figures'!$H:$H,$B213,'2012Figures'!$I:$I,$C213,'2012Figures'!$B:$B,"BrokerToCy",'2012Figures'!$G:$G,"P1",'2012Figures'!$E:$E,$B$1)</f>
        <v>0</v>
      </c>
      <c r="O213" s="52">
        <f>SUMIFS('2012Figures'!$J:$J,'2012Figures'!$C:$C,$A213,'2012Figures'!$H:$H,$B213,'2012Figures'!$I:$I,$C213,'2012Figures'!$B:$B,"CyToBroker",'2012Figures'!$G:$G,"E1",'2012Figures'!$E:$E,$B$1)</f>
        <v>0</v>
      </c>
      <c r="P213" s="52">
        <f>SUMIFS('2012Figures'!$J:$J,'2012Figures'!$C:$C,$A213,'2012Figures'!$H:$H,$B213,'2012Figures'!$I:$I,$C213,'2012Figures'!$B:$B,"CyToBroker",'2012Figures'!$G:$G,"P1",'2012Figures'!$E:$E,$B$1)</f>
        <v>0</v>
      </c>
      <c r="R213" s="46" t="str">
        <f t="shared" si="28"/>
        <v/>
      </c>
      <c r="S213" s="46" t="str">
        <f t="shared" si="28"/>
        <v/>
      </c>
      <c r="T213" s="46" t="str">
        <f t="shared" si="28"/>
        <v/>
      </c>
      <c r="U213" s="46" t="str">
        <f t="shared" si="28"/>
        <v/>
      </c>
      <c r="V213" s="46" t="str">
        <f t="shared" si="28"/>
        <v/>
      </c>
    </row>
    <row r="214" spans="1:22" x14ac:dyDescent="0.2">
      <c r="A214" s="1">
        <v>121</v>
      </c>
      <c r="B214" s="1" t="s">
        <v>111</v>
      </c>
      <c r="D214" s="29">
        <f>SUMIFS('2013Figures'!$J:$J,'2013Figures'!$C:$C,$A214,'2013Figures'!$I:$I,"",'2013Figures'!$E:$E,$B$1)</f>
        <v>0</v>
      </c>
      <c r="E214" s="9">
        <f>SUMIFS('2013Figures'!$J:$J,'2013Figures'!$C:$C,$A214,'2013Figures'!$I:$I,"",'2013Figures'!$B:$B,"BrokerToCy",'2013Figures'!$G:$G,"E1",'2013Figures'!$E:$E,$B$1)</f>
        <v>0</v>
      </c>
      <c r="F214" s="9">
        <f>SUMIFS('2013Figures'!$J:$J,'2013Figures'!$C:$C,$A214,'2013Figures'!$I:$I,"",'2013Figures'!$B:$B,"BrokerToCy",'2013Figures'!$G:$G,"P1",'2013Figures'!$E:$E,$B$1)</f>
        <v>0</v>
      </c>
      <c r="G214" s="9">
        <f>SUMIFS('2013Figures'!$J:$J,'2013Figures'!$C:$C,$A214,'2013Figures'!$I:$I,"",'2013Figures'!$B:$B,"CyToBroker",'2013Figures'!$G:$G,"E1",'2013Figures'!$E:$E,$B$1)</f>
        <v>0</v>
      </c>
      <c r="H214" s="9">
        <f>SUMIFS('2013Figures'!$J:$J,'2013Figures'!$C:$C,$A214,'2013Figures'!$I:$I,"",'2013Figures'!$B:$B,"CyToBroker",'2013Figures'!$G:$G,"P1",'2013Figures'!$E:$E,$B$1)</f>
        <v>0</v>
      </c>
      <c r="J214" s="8" t="s">
        <v>131</v>
      </c>
      <c r="L214" s="42">
        <f>SUMIFS('2012Figures'!$J:$J,'2012Figures'!$C:$C,$A214,'2012Figures'!$I:$I,"",'2012Figures'!$E:$E,$B$1)</f>
        <v>0</v>
      </c>
      <c r="M214" s="52">
        <f>SUMIFS('2012Figures'!$J:$J,'2012Figures'!$C:$C,$A214,'2012Figures'!$I:$I,"",'2012Figures'!$B:$B,"BrokerToCy",'2012Figures'!$G:$G,"E1",'2012Figures'!$E:$E,$B$1)</f>
        <v>0</v>
      </c>
      <c r="N214" s="52">
        <f>SUMIFS('2012Figures'!$J:$J,'2012Figures'!$C:$C,$A214,'2012Figures'!$I:$I,"",'2012Figures'!$B:$B,"BrokerToCy",'2012Figures'!$G:$G,"P1",'2012Figures'!$E:$E,$B$1)</f>
        <v>0</v>
      </c>
      <c r="O214" s="52">
        <f>SUMIFS('2012Figures'!$J:$J,'2012Figures'!$C:$C,$A214,'2012Figures'!$I:$I,"",'2012Figures'!$B:$B,"CyToBroker",'2012Figures'!$G:$G,"E1",'2012Figures'!$E:$E,$B$1)</f>
        <v>0</v>
      </c>
      <c r="P214" s="52">
        <f>SUMIFS('2012Figures'!$J:$J,'2012Figures'!$C:$C,$A214,'2012Figures'!$I:$I,"",'2012Figures'!$B:$B,"CyToBroker",'2012Figures'!$G:$G,"P1",'2012Figures'!$E:$E,$B$1)</f>
        <v>0</v>
      </c>
      <c r="R214" s="46" t="str">
        <f t="shared" si="28"/>
        <v/>
      </c>
      <c r="S214" s="46" t="str">
        <f t="shared" si="28"/>
        <v/>
      </c>
      <c r="T214" s="46" t="str">
        <f t="shared" si="28"/>
        <v/>
      </c>
      <c r="U214" s="46" t="str">
        <f t="shared" si="28"/>
        <v/>
      </c>
      <c r="V214" s="46" t="str">
        <f t="shared" si="28"/>
        <v/>
      </c>
    </row>
    <row r="215" spans="1:22" x14ac:dyDescent="0.2">
      <c r="A215" s="21"/>
      <c r="B215" s="21" t="s">
        <v>92</v>
      </c>
      <c r="C215" s="22"/>
      <c r="D215" s="23">
        <f>SUM(E215:H215)</f>
        <v>0</v>
      </c>
      <c r="E215" s="23">
        <f>SUM(E207:E214)</f>
        <v>0</v>
      </c>
      <c r="F215" s="23">
        <f>SUM(F207:F214)</f>
        <v>0</v>
      </c>
      <c r="G215" s="23">
        <f>SUM(G207:G214)</f>
        <v>0</v>
      </c>
      <c r="H215" s="23">
        <f>SUM(H207:H214)</f>
        <v>0</v>
      </c>
      <c r="I215" s="21"/>
      <c r="J215" s="22"/>
      <c r="K215" s="21"/>
      <c r="L215" s="43">
        <f>SUM(M215:P215)</f>
        <v>0</v>
      </c>
      <c r="M215" s="43">
        <f>SUM(M207:M214)</f>
        <v>0</v>
      </c>
      <c r="N215" s="43">
        <f>SUM(N207:N214)</f>
        <v>0</v>
      </c>
      <c r="O215" s="43">
        <f>SUM(O207:O214)</f>
        <v>0</v>
      </c>
      <c r="P215" s="43">
        <f>SUM(P207:P214)</f>
        <v>0</v>
      </c>
      <c r="Q215" s="21"/>
      <c r="R215" s="21"/>
      <c r="S215" s="21"/>
      <c r="T215" s="21"/>
      <c r="U215" s="21"/>
      <c r="V215" s="21"/>
    </row>
    <row r="216" spans="1:22" x14ac:dyDescent="0.2">
      <c r="A216" s="28">
        <v>122</v>
      </c>
      <c r="B216" s="28" t="s">
        <v>67</v>
      </c>
      <c r="C216" s="17" t="s">
        <v>88</v>
      </c>
      <c r="D216" s="18">
        <f>SUMIFS('2013Figures'!$J:$J,'2013Figures'!$C:$C,$A216,'2013Figures'!$E:$E,$B$1)</f>
        <v>0</v>
      </c>
      <c r="E216" s="18">
        <f>SUMIFS('2013Figures'!$J:$J,'2013Figures'!$C:$C,$A216,'2013Figures'!$B:$B,"BrokerToCy",'2013Figures'!$G:$G,"E1",'2013Figures'!$E:$E,$B$1)</f>
        <v>0</v>
      </c>
      <c r="F216" s="18">
        <f>SUMIFS('2013Figures'!$J:$J,'2013Figures'!$C:$C,$A216,'2013Figures'!$B:$B,"BrokerToCy",'2013Figures'!$G:$G,"P1",'2013Figures'!$E:$E,$B$1)</f>
        <v>0</v>
      </c>
      <c r="G216" s="18">
        <f>SUMIFS('2013Figures'!$J:$J,'2013Figures'!$C:$C,$A216,'2013Figures'!$B:$B,"CyToBroker",'2013Figures'!$G:$G,"E1",'2013Figures'!$E:$E,$B$1)</f>
        <v>0</v>
      </c>
      <c r="H216" s="18">
        <f>SUMIFS('2013Figures'!$J:$J,'2013Figures'!$C:$C,$A216,'2013Figures'!$B:$B,"CyToBroker",'2013Figures'!$G:$G,"P1",'2013Figures'!$E:$E,$B$1)</f>
        <v>0</v>
      </c>
      <c r="I216" s="28"/>
      <c r="J216" s="17"/>
      <c r="K216" s="28"/>
      <c r="L216" s="50">
        <f>SUMIFS('2012Figures'!$J:$J,'2012Figures'!$C:$C,$A216,'2012Figures'!$E:$E,$B$1)</f>
        <v>0</v>
      </c>
      <c r="M216" s="50">
        <f>SUMIFS('2012Figures'!$J:$J,'2012Figures'!$C:$C,$A216,'2012Figures'!$B:$B,"BrokerToCy",'2012Figures'!$G:$G,"E1",'2012Figures'!$E:$E,$B$1)</f>
        <v>0</v>
      </c>
      <c r="N216" s="50">
        <f>SUMIFS('2012Figures'!$J:$J,'2012Figures'!$C:$C,$A216,'2012Figures'!$B:$B,"BrokerToCy",'2012Figures'!$G:$G,"P1",'2012Figures'!$E:$E,$B$1)</f>
        <v>0</v>
      </c>
      <c r="O216" s="50">
        <f>SUMIFS('2012Figures'!$J:$J,'2012Figures'!$C:$C,$A216,'2012Figures'!$B:$B,"CyToBroker",'2012Figures'!$G:$G,"E1",'2012Figures'!$E:$E,$B$1)</f>
        <v>0</v>
      </c>
      <c r="P216" s="50">
        <f>SUMIFS('2012Figures'!$J:$J,'2012Figures'!$C:$C,$A216,'2012Figures'!$B:$B,"CyToBroker",'2012Figures'!$G:$G,"P1",'2012Figures'!$E:$E,$B$1)</f>
        <v>0</v>
      </c>
      <c r="Q216" s="28"/>
      <c r="R216" s="46" t="str">
        <f t="shared" si="28"/>
        <v/>
      </c>
      <c r="S216" s="46" t="str">
        <f t="shared" si="28"/>
        <v/>
      </c>
      <c r="T216" s="46" t="str">
        <f t="shared" si="28"/>
        <v/>
      </c>
      <c r="U216" s="46" t="str">
        <f t="shared" si="28"/>
        <v/>
      </c>
      <c r="V216" s="46" t="str">
        <f t="shared" si="28"/>
        <v/>
      </c>
    </row>
    <row r="217" spans="1:22" x14ac:dyDescent="0.2">
      <c r="A217" s="1">
        <v>122</v>
      </c>
      <c r="B217" s="1" t="s">
        <v>67</v>
      </c>
      <c r="C217" s="8">
        <v>7</v>
      </c>
      <c r="D217" s="29">
        <f>SUMIFS('2013Figures'!$J:$J,'2013Figures'!$C:$C,$A217,'2013Figures'!$H:$H,$B217,'2013Figures'!$I:$I,$C217,'2013Figures'!$E:$E,$B$1)</f>
        <v>0</v>
      </c>
      <c r="E217" s="9">
        <f>SUMIFS('2013Figures'!$J:$J,'2013Figures'!$C:$C,$A217,'2013Figures'!$H:$H,$B217,'2013Figures'!$I:$I,$C217,'2013Figures'!$B:$B,"BrokerToCy",'2013Figures'!$G:$G,"E1",'2013Figures'!$E:$E,$B$1)</f>
        <v>0</v>
      </c>
      <c r="F217" s="9">
        <f>SUMIFS('2013Figures'!$J:$J,'2013Figures'!$C:$C,$A217,'2013Figures'!$H:$H,$B217,'2013Figures'!$I:$I,$C217,'2013Figures'!$B:$B,"BrokerToCy",'2013Figures'!$G:$G,"P1",'2013Figures'!$E:$E,$B$1)</f>
        <v>0</v>
      </c>
      <c r="G217" s="9">
        <f>SUMIFS('2013Figures'!$J:$J,'2013Figures'!$C:$C,$A217,'2013Figures'!$H:$H,$B217,'2013Figures'!$I:$I,$C217,'2013Figures'!$B:$B,"CyToBroker",'2013Figures'!$G:$G,"E1",'2013Figures'!$E:$E,$B$1)</f>
        <v>0</v>
      </c>
      <c r="H217" s="9">
        <f>SUMIFS('2013Figures'!$J:$J,'2013Figures'!$C:$C,$A217,'2013Figures'!$H:$H,$B217,'2013Figures'!$I:$I,$C217,'2013Figures'!$B:$B,"CyToBroker",'2013Figures'!$G:$G,"P1",'2013Figures'!$E:$E,$B$1)</f>
        <v>0</v>
      </c>
      <c r="I217" s="33"/>
      <c r="J217" s="34"/>
      <c r="K217" s="33"/>
      <c r="L217" s="42">
        <f>SUMIFS('2012Figures'!$J:$J,'2012Figures'!$C:$C,$A217,'2012Figures'!$H:$H,$B217,'2012Figures'!$I:$I,$C217,'2012Figures'!$E:$E,$B$1)</f>
        <v>0</v>
      </c>
      <c r="M217" s="52">
        <f>SUMIFS('2012Figures'!$J:$J,'2012Figures'!$C:$C,$A217,'2012Figures'!$H:$H,$B217,'2012Figures'!$I:$I,$C217,'2012Figures'!$B:$B,"BrokerToCy",'2012Figures'!$G:$G,"E1",'2012Figures'!$E:$E,$B$1)</f>
        <v>0</v>
      </c>
      <c r="N217" s="52">
        <f>SUMIFS('2012Figures'!$J:$J,'2012Figures'!$C:$C,$A217,'2012Figures'!$H:$H,$B217,'2012Figures'!$I:$I,$C217,'2012Figures'!$B:$B,"BrokerToCy",'2012Figures'!$G:$G,"P1",'2012Figures'!$E:$E,$B$1)</f>
        <v>0</v>
      </c>
      <c r="O217" s="52">
        <f>SUMIFS('2012Figures'!$J:$J,'2012Figures'!$C:$C,$A217,'2012Figures'!$H:$H,$B217,'2012Figures'!$I:$I,$C217,'2012Figures'!$B:$B,"CyToBroker",'2012Figures'!$G:$G,"E1",'2012Figures'!$E:$E,$B$1)</f>
        <v>0</v>
      </c>
      <c r="P217" s="52">
        <f>SUMIFS('2012Figures'!$J:$J,'2012Figures'!$C:$C,$A217,'2012Figures'!$H:$H,$B217,'2012Figures'!$I:$I,$C217,'2012Figures'!$B:$B,"CyToBroker",'2012Figures'!$G:$G,"P1",'2012Figures'!$E:$E,$B$1)</f>
        <v>0</v>
      </c>
      <c r="Q217" s="33"/>
      <c r="R217" s="46" t="str">
        <f t="shared" si="28"/>
        <v/>
      </c>
      <c r="S217" s="46" t="str">
        <f t="shared" si="28"/>
        <v/>
      </c>
      <c r="T217" s="46" t="str">
        <f t="shared" si="28"/>
        <v/>
      </c>
      <c r="U217" s="46" t="str">
        <f t="shared" si="28"/>
        <v/>
      </c>
      <c r="V217" s="46" t="str">
        <f t="shared" si="28"/>
        <v/>
      </c>
    </row>
    <row r="218" spans="1:22" x14ac:dyDescent="0.2">
      <c r="A218" s="1">
        <v>122</v>
      </c>
      <c r="B218" s="1" t="s">
        <v>67</v>
      </c>
      <c r="C218" s="8">
        <v>6</v>
      </c>
      <c r="D218" s="29">
        <f>SUMIFS('2013Figures'!$J:$J,'2013Figures'!$C:$C,$A218,'2013Figures'!$H:$H,$B218,'2013Figures'!$I:$I,$C218,'2013Figures'!$E:$E,$B$1)</f>
        <v>0</v>
      </c>
      <c r="E218" s="9">
        <f>SUMIFS('2013Figures'!$J:$J,'2013Figures'!$C:$C,$A218,'2013Figures'!$H:$H,$B218,'2013Figures'!$I:$I,$C218,'2013Figures'!$B:$B,"BrokerToCy",'2013Figures'!$G:$G,"E1",'2013Figures'!$E:$E,$B$1)</f>
        <v>0</v>
      </c>
      <c r="F218" s="9">
        <f>SUMIFS('2013Figures'!$J:$J,'2013Figures'!$C:$C,$A218,'2013Figures'!$H:$H,$B218,'2013Figures'!$I:$I,$C218,'2013Figures'!$B:$B,"BrokerToCy",'2013Figures'!$G:$G,"P1",'2013Figures'!$E:$E,$B$1)</f>
        <v>0</v>
      </c>
      <c r="G218" s="9">
        <f>SUMIFS('2013Figures'!$J:$J,'2013Figures'!$C:$C,$A218,'2013Figures'!$H:$H,$B218,'2013Figures'!$I:$I,$C218,'2013Figures'!$B:$B,"CyToBroker",'2013Figures'!$G:$G,"E1",'2013Figures'!$E:$E,$B$1)</f>
        <v>0</v>
      </c>
      <c r="H218" s="9">
        <f>SUMIFS('2013Figures'!$J:$J,'2013Figures'!$C:$C,$A218,'2013Figures'!$H:$H,$B218,'2013Figures'!$I:$I,$C218,'2013Figures'!$B:$B,"CyToBroker",'2013Figures'!$G:$G,"P1",'2013Figures'!$E:$E,$B$1)</f>
        <v>0</v>
      </c>
      <c r="I218" s="33"/>
      <c r="J218" s="34">
        <v>201501</v>
      </c>
      <c r="K218" s="33"/>
      <c r="L218" s="42">
        <f>SUMIFS('2012Figures'!$J:$J,'2012Figures'!$C:$C,$A218,'2012Figures'!$H:$H,$B218,'2012Figures'!$I:$I,$C218,'2012Figures'!$E:$E,$B$1)</f>
        <v>0</v>
      </c>
      <c r="M218" s="52">
        <f>SUMIFS('2012Figures'!$J:$J,'2012Figures'!$C:$C,$A218,'2012Figures'!$H:$H,$B218,'2012Figures'!$I:$I,$C218,'2012Figures'!$B:$B,"BrokerToCy",'2012Figures'!$G:$G,"E1",'2012Figures'!$E:$E,$B$1)</f>
        <v>0</v>
      </c>
      <c r="N218" s="52">
        <f>SUMIFS('2012Figures'!$J:$J,'2012Figures'!$C:$C,$A218,'2012Figures'!$H:$H,$B218,'2012Figures'!$I:$I,$C218,'2012Figures'!$B:$B,"BrokerToCy",'2012Figures'!$G:$G,"P1",'2012Figures'!$E:$E,$B$1)</f>
        <v>0</v>
      </c>
      <c r="O218" s="52">
        <f>SUMIFS('2012Figures'!$J:$J,'2012Figures'!$C:$C,$A218,'2012Figures'!$H:$H,$B218,'2012Figures'!$I:$I,$C218,'2012Figures'!$B:$B,"CyToBroker",'2012Figures'!$G:$G,"E1",'2012Figures'!$E:$E,$B$1)</f>
        <v>0</v>
      </c>
      <c r="P218" s="52">
        <f>SUMIFS('2012Figures'!$J:$J,'2012Figures'!$C:$C,$A218,'2012Figures'!$H:$H,$B218,'2012Figures'!$I:$I,$C218,'2012Figures'!$B:$B,"CyToBroker",'2012Figures'!$G:$G,"P1",'2012Figures'!$E:$E,$B$1)</f>
        <v>0</v>
      </c>
      <c r="Q218" s="33"/>
      <c r="R218" s="46" t="str">
        <f t="shared" si="28"/>
        <v/>
      </c>
      <c r="S218" s="46" t="str">
        <f t="shared" si="28"/>
        <v/>
      </c>
      <c r="T218" s="46" t="str">
        <f t="shared" si="28"/>
        <v/>
      </c>
      <c r="U218" s="46" t="str">
        <f t="shared" si="28"/>
        <v/>
      </c>
      <c r="V218" s="46" t="str">
        <f t="shared" si="28"/>
        <v/>
      </c>
    </row>
    <row r="219" spans="1:22" x14ac:dyDescent="0.2">
      <c r="A219" s="1">
        <v>122</v>
      </c>
      <c r="B219" s="1" t="s">
        <v>67</v>
      </c>
      <c r="C219" s="8">
        <v>5</v>
      </c>
      <c r="D219" s="29">
        <f>SUMIFS('2013Figures'!$J:$J,'2013Figures'!$C:$C,$A219,'2013Figures'!$H:$H,$B219,'2013Figures'!$I:$I,$C219,'2013Figures'!$E:$E,$B$1)</f>
        <v>0</v>
      </c>
      <c r="E219" s="9">
        <f>SUMIFS('2013Figures'!$J:$J,'2013Figures'!$C:$C,$A219,'2013Figures'!$H:$H,$B219,'2013Figures'!$I:$I,$C219,'2013Figures'!$B:$B,"BrokerToCy",'2013Figures'!$G:$G,"E1",'2013Figures'!$E:$E,$B$1)</f>
        <v>0</v>
      </c>
      <c r="F219" s="9">
        <f>SUMIFS('2013Figures'!$J:$J,'2013Figures'!$C:$C,$A219,'2013Figures'!$H:$H,$B219,'2013Figures'!$I:$I,$C219,'2013Figures'!$B:$B,"BrokerToCy",'2013Figures'!$G:$G,"P1",'2013Figures'!$E:$E,$B$1)</f>
        <v>0</v>
      </c>
      <c r="G219" s="9">
        <f>SUMIFS('2013Figures'!$J:$J,'2013Figures'!$C:$C,$A219,'2013Figures'!$H:$H,$B219,'2013Figures'!$I:$I,$C219,'2013Figures'!$B:$B,"CyToBroker",'2013Figures'!$G:$G,"E1",'2013Figures'!$E:$E,$B$1)</f>
        <v>0</v>
      </c>
      <c r="H219" s="9">
        <f>SUMIFS('2013Figures'!$J:$J,'2013Figures'!$C:$C,$A219,'2013Figures'!$H:$H,$B219,'2013Figures'!$I:$I,$C219,'2013Figures'!$B:$B,"CyToBroker",'2013Figures'!$G:$G,"P1",'2013Figures'!$E:$E,$B$1)</f>
        <v>0</v>
      </c>
      <c r="J219" s="8">
        <v>201401</v>
      </c>
      <c r="L219" s="42">
        <f>SUMIFS('2012Figures'!$J:$J,'2012Figures'!$C:$C,$A219,'2012Figures'!$H:$H,$B219,'2012Figures'!$I:$I,$C219,'2012Figures'!$E:$E,$B$1)</f>
        <v>0</v>
      </c>
      <c r="M219" s="52">
        <f>SUMIFS('2012Figures'!$J:$J,'2012Figures'!$C:$C,$A219,'2012Figures'!$H:$H,$B219,'2012Figures'!$I:$I,$C219,'2012Figures'!$B:$B,"BrokerToCy",'2012Figures'!$G:$G,"E1",'2012Figures'!$E:$E,$B$1)</f>
        <v>0</v>
      </c>
      <c r="N219" s="52">
        <f>SUMIFS('2012Figures'!$J:$J,'2012Figures'!$C:$C,$A219,'2012Figures'!$H:$H,$B219,'2012Figures'!$I:$I,$C219,'2012Figures'!$B:$B,"BrokerToCy",'2012Figures'!$G:$G,"P1",'2012Figures'!$E:$E,$B$1)</f>
        <v>0</v>
      </c>
      <c r="O219" s="52">
        <f>SUMIFS('2012Figures'!$J:$J,'2012Figures'!$C:$C,$A219,'2012Figures'!$H:$H,$B219,'2012Figures'!$I:$I,$C219,'2012Figures'!$B:$B,"CyToBroker",'2012Figures'!$G:$G,"E1",'2012Figures'!$E:$E,$B$1)</f>
        <v>0</v>
      </c>
      <c r="P219" s="52">
        <f>SUMIFS('2012Figures'!$J:$J,'2012Figures'!$C:$C,$A219,'2012Figures'!$H:$H,$B219,'2012Figures'!$I:$I,$C219,'2012Figures'!$B:$B,"CyToBroker",'2012Figures'!$G:$G,"P1",'2012Figures'!$E:$E,$B$1)</f>
        <v>0</v>
      </c>
      <c r="R219" s="46" t="str">
        <f t="shared" si="28"/>
        <v/>
      </c>
      <c r="S219" s="46" t="str">
        <f t="shared" si="28"/>
        <v/>
      </c>
      <c r="T219" s="46" t="str">
        <f t="shared" si="28"/>
        <v/>
      </c>
      <c r="U219" s="46" t="str">
        <f t="shared" si="28"/>
        <v/>
      </c>
      <c r="V219" s="46" t="str">
        <f t="shared" si="28"/>
        <v/>
      </c>
    </row>
    <row r="220" spans="1:22" x14ac:dyDescent="0.2">
      <c r="A220" s="1">
        <v>122</v>
      </c>
      <c r="B220" s="1" t="s">
        <v>67</v>
      </c>
      <c r="C220" s="8">
        <v>4</v>
      </c>
      <c r="D220" s="29">
        <f>SUMIFS('2013Figures'!$J:$J,'2013Figures'!$C:$C,$A220,'2013Figures'!$H:$H,$B220,'2013Figures'!$I:$I,$C220,'2013Figures'!$E:$E,$B$1)</f>
        <v>0</v>
      </c>
      <c r="E220" s="9">
        <f>SUMIFS('2013Figures'!$J:$J,'2013Figures'!$C:$C,$A220,'2013Figures'!$H:$H,$B220,'2013Figures'!$I:$I,$C220,'2013Figures'!$B:$B,"BrokerToCy",'2013Figures'!$G:$G,"E1",'2013Figures'!$E:$E,$B$1)</f>
        <v>0</v>
      </c>
      <c r="F220" s="9">
        <f>SUMIFS('2013Figures'!$J:$J,'2013Figures'!$C:$C,$A220,'2013Figures'!$H:$H,$B220,'2013Figures'!$I:$I,$C220,'2013Figures'!$B:$B,"BrokerToCy",'2013Figures'!$G:$G,"P1",'2013Figures'!$E:$E,$B$1)</f>
        <v>0</v>
      </c>
      <c r="G220" s="9">
        <f>SUMIFS('2013Figures'!$J:$J,'2013Figures'!$C:$C,$A220,'2013Figures'!$H:$H,$B220,'2013Figures'!$I:$I,$C220,'2013Figures'!$B:$B,"CyToBroker",'2013Figures'!$G:$G,"E1",'2013Figures'!$E:$E,$B$1)</f>
        <v>0</v>
      </c>
      <c r="H220" s="9">
        <f>SUMIFS('2013Figures'!$J:$J,'2013Figures'!$C:$C,$A220,'2013Figures'!$H:$H,$B220,'2013Figures'!$I:$I,$C220,'2013Figures'!$B:$B,"CyToBroker",'2013Figures'!$G:$G,"P1",'2013Figures'!$E:$E,$B$1)</f>
        <v>0</v>
      </c>
      <c r="I220" s="30"/>
      <c r="J220" s="31">
        <v>201301</v>
      </c>
      <c r="K220" s="30"/>
      <c r="L220" s="42">
        <f>SUMIFS('2012Figures'!$J:$J,'2012Figures'!$C:$C,$A220,'2012Figures'!$H:$H,$B220,'2012Figures'!$I:$I,$C220,'2012Figures'!$E:$E,$B$1)</f>
        <v>0</v>
      </c>
      <c r="M220" s="52">
        <f>SUMIFS('2012Figures'!$J:$J,'2012Figures'!$C:$C,$A220,'2012Figures'!$H:$H,$B220,'2012Figures'!$I:$I,$C220,'2012Figures'!$B:$B,"BrokerToCy",'2012Figures'!$G:$G,"E1",'2012Figures'!$E:$E,$B$1)</f>
        <v>0</v>
      </c>
      <c r="N220" s="52">
        <f>SUMIFS('2012Figures'!$J:$J,'2012Figures'!$C:$C,$A220,'2012Figures'!$H:$H,$B220,'2012Figures'!$I:$I,$C220,'2012Figures'!$B:$B,"BrokerToCy",'2012Figures'!$G:$G,"P1",'2012Figures'!$E:$E,$B$1)</f>
        <v>0</v>
      </c>
      <c r="O220" s="52">
        <f>SUMIFS('2012Figures'!$J:$J,'2012Figures'!$C:$C,$A220,'2012Figures'!$H:$H,$B220,'2012Figures'!$I:$I,$C220,'2012Figures'!$B:$B,"CyToBroker",'2012Figures'!$G:$G,"E1",'2012Figures'!$E:$E,$B$1)</f>
        <v>0</v>
      </c>
      <c r="P220" s="52">
        <f>SUMIFS('2012Figures'!$J:$J,'2012Figures'!$C:$C,$A220,'2012Figures'!$H:$H,$B220,'2012Figures'!$I:$I,$C220,'2012Figures'!$B:$B,"CyToBroker",'2012Figures'!$G:$G,"P1",'2012Figures'!$E:$E,$B$1)</f>
        <v>0</v>
      </c>
      <c r="Q220" s="30"/>
      <c r="R220" s="46" t="str">
        <f t="shared" si="28"/>
        <v/>
      </c>
      <c r="S220" s="46" t="str">
        <f t="shared" si="28"/>
        <v/>
      </c>
      <c r="T220" s="46" t="str">
        <f t="shared" si="28"/>
        <v/>
      </c>
      <c r="U220" s="46" t="str">
        <f t="shared" si="28"/>
        <v/>
      </c>
      <c r="V220" s="46" t="str">
        <f t="shared" si="28"/>
        <v/>
      </c>
    </row>
    <row r="221" spans="1:22" x14ac:dyDescent="0.2">
      <c r="A221" s="1">
        <v>122</v>
      </c>
      <c r="B221" s="1" t="s">
        <v>67</v>
      </c>
      <c r="C221" s="8">
        <v>3</v>
      </c>
      <c r="D221" s="29">
        <f>SUMIFS('2013Figures'!$J:$J,'2013Figures'!$C:$C,$A221,'2013Figures'!$H:$H,$B221,'2013Figures'!$I:$I,$C221,'2013Figures'!$E:$E,$B$1)</f>
        <v>0</v>
      </c>
      <c r="E221" s="9">
        <f>SUMIFS('2013Figures'!$J:$J,'2013Figures'!$C:$C,$A221,'2013Figures'!$H:$H,$B221,'2013Figures'!$I:$I,$C221,'2013Figures'!$B:$B,"BrokerToCy",'2013Figures'!$G:$G,"E1",'2013Figures'!$E:$E,$B$1)</f>
        <v>0</v>
      </c>
      <c r="F221" s="9">
        <f>SUMIFS('2013Figures'!$J:$J,'2013Figures'!$C:$C,$A221,'2013Figures'!$H:$H,$B221,'2013Figures'!$I:$I,$C221,'2013Figures'!$B:$B,"BrokerToCy",'2013Figures'!$G:$G,"P1",'2013Figures'!$E:$E,$B$1)</f>
        <v>0</v>
      </c>
      <c r="G221" s="9">
        <f>SUMIFS('2013Figures'!$J:$J,'2013Figures'!$C:$C,$A221,'2013Figures'!$H:$H,$B221,'2013Figures'!$I:$I,$C221,'2013Figures'!$B:$B,"CyToBroker",'2013Figures'!$G:$G,"E1",'2013Figures'!$E:$E,$B$1)</f>
        <v>0</v>
      </c>
      <c r="H221" s="9">
        <f>SUMIFS('2013Figures'!$J:$J,'2013Figures'!$C:$C,$A221,'2013Figures'!$H:$H,$B221,'2013Figures'!$I:$I,$C221,'2013Figures'!$B:$B,"CyToBroker",'2013Figures'!$G:$G,"P1",'2013Figures'!$E:$E,$B$1)</f>
        <v>0</v>
      </c>
      <c r="J221" s="8">
        <v>201201</v>
      </c>
      <c r="L221" s="42">
        <f>SUMIFS('2012Figures'!$J:$J,'2012Figures'!$C:$C,$A221,'2012Figures'!$H:$H,$B221,'2012Figures'!$I:$I,$C221,'2012Figures'!$E:$E,$B$1)</f>
        <v>0</v>
      </c>
      <c r="M221" s="52">
        <f>SUMIFS('2012Figures'!$J:$J,'2012Figures'!$C:$C,$A221,'2012Figures'!$H:$H,$B221,'2012Figures'!$I:$I,$C221,'2012Figures'!$B:$B,"BrokerToCy",'2012Figures'!$G:$G,"E1",'2012Figures'!$E:$E,$B$1)</f>
        <v>0</v>
      </c>
      <c r="N221" s="52">
        <f>SUMIFS('2012Figures'!$J:$J,'2012Figures'!$C:$C,$A221,'2012Figures'!$H:$H,$B221,'2012Figures'!$I:$I,$C221,'2012Figures'!$B:$B,"BrokerToCy",'2012Figures'!$G:$G,"P1",'2012Figures'!$E:$E,$B$1)</f>
        <v>0</v>
      </c>
      <c r="O221" s="52">
        <f>SUMIFS('2012Figures'!$J:$J,'2012Figures'!$C:$C,$A221,'2012Figures'!$H:$H,$B221,'2012Figures'!$I:$I,$C221,'2012Figures'!$B:$B,"CyToBroker",'2012Figures'!$G:$G,"E1",'2012Figures'!$E:$E,$B$1)</f>
        <v>0</v>
      </c>
      <c r="P221" s="52">
        <f>SUMIFS('2012Figures'!$J:$J,'2012Figures'!$C:$C,$A221,'2012Figures'!$H:$H,$B221,'2012Figures'!$I:$I,$C221,'2012Figures'!$B:$B,"CyToBroker",'2012Figures'!$G:$G,"P1",'2012Figures'!$E:$E,$B$1)</f>
        <v>0</v>
      </c>
      <c r="R221" s="46" t="str">
        <f t="shared" si="28"/>
        <v/>
      </c>
      <c r="S221" s="46" t="str">
        <f t="shared" si="28"/>
        <v/>
      </c>
      <c r="T221" s="46" t="str">
        <f t="shared" si="28"/>
        <v/>
      </c>
      <c r="U221" s="46" t="str">
        <f t="shared" si="28"/>
        <v/>
      </c>
      <c r="V221" s="46" t="str">
        <f t="shared" si="28"/>
        <v/>
      </c>
    </row>
    <row r="222" spans="1:22" x14ac:dyDescent="0.2">
      <c r="A222" s="1">
        <v>122</v>
      </c>
      <c r="B222" s="1" t="s">
        <v>67</v>
      </c>
      <c r="C222" s="8">
        <v>2</v>
      </c>
      <c r="D222" s="29">
        <f>SUMIFS('2013Figures'!$J:$J,'2013Figures'!$C:$C,$A222,'2013Figures'!$H:$H,$B222,'2013Figures'!$I:$I,$C222,'2013Figures'!$E:$E,$B$1)</f>
        <v>0</v>
      </c>
      <c r="E222" s="9">
        <f>SUMIFS('2013Figures'!$J:$J,'2013Figures'!$C:$C,$A222,'2013Figures'!$H:$H,$B222,'2013Figures'!$I:$I,$C222,'2013Figures'!$B:$B,"BrokerToCy",'2013Figures'!$G:$G,"E1",'2013Figures'!$E:$E,$B$1)</f>
        <v>0</v>
      </c>
      <c r="F222" s="9">
        <f>SUMIFS('2013Figures'!$J:$J,'2013Figures'!$C:$C,$A222,'2013Figures'!$H:$H,$B222,'2013Figures'!$I:$I,$C222,'2013Figures'!$B:$B,"BrokerToCy",'2013Figures'!$G:$G,"P1",'2013Figures'!$E:$E,$B$1)</f>
        <v>0</v>
      </c>
      <c r="G222" s="9">
        <f>SUMIFS('2013Figures'!$J:$J,'2013Figures'!$C:$C,$A222,'2013Figures'!$H:$H,$B222,'2013Figures'!$I:$I,$C222,'2013Figures'!$B:$B,"CyToBroker",'2013Figures'!$G:$G,"E1",'2013Figures'!$E:$E,$B$1)</f>
        <v>0</v>
      </c>
      <c r="H222" s="9">
        <f>SUMIFS('2013Figures'!$J:$J,'2013Figures'!$C:$C,$A222,'2013Figures'!$H:$H,$B222,'2013Figures'!$I:$I,$C222,'2013Figures'!$B:$B,"CyToBroker",'2013Figures'!$G:$G,"P1",'2013Figures'!$E:$E,$B$1)</f>
        <v>0</v>
      </c>
      <c r="J222" s="8">
        <v>201101</v>
      </c>
      <c r="L222" s="42">
        <f>SUMIFS('2012Figures'!$J:$J,'2012Figures'!$C:$C,$A222,'2012Figures'!$H:$H,$B222,'2012Figures'!$I:$I,$C222,'2012Figures'!$E:$E,$B$1)</f>
        <v>0</v>
      </c>
      <c r="M222" s="52">
        <f>SUMIFS('2012Figures'!$J:$J,'2012Figures'!$C:$C,$A222,'2012Figures'!$H:$H,$B222,'2012Figures'!$I:$I,$C222,'2012Figures'!$B:$B,"BrokerToCy",'2012Figures'!$G:$G,"E1",'2012Figures'!$E:$E,$B$1)</f>
        <v>0</v>
      </c>
      <c r="N222" s="52">
        <f>SUMIFS('2012Figures'!$J:$J,'2012Figures'!$C:$C,$A222,'2012Figures'!$H:$H,$B222,'2012Figures'!$I:$I,$C222,'2012Figures'!$B:$B,"BrokerToCy",'2012Figures'!$G:$G,"P1",'2012Figures'!$E:$E,$B$1)</f>
        <v>0</v>
      </c>
      <c r="O222" s="52">
        <f>SUMIFS('2012Figures'!$J:$J,'2012Figures'!$C:$C,$A222,'2012Figures'!$H:$H,$B222,'2012Figures'!$I:$I,$C222,'2012Figures'!$B:$B,"CyToBroker",'2012Figures'!$G:$G,"E1",'2012Figures'!$E:$E,$B$1)</f>
        <v>0</v>
      </c>
      <c r="P222" s="52">
        <f>SUMIFS('2012Figures'!$J:$J,'2012Figures'!$C:$C,$A222,'2012Figures'!$H:$H,$B222,'2012Figures'!$I:$I,$C222,'2012Figures'!$B:$B,"CyToBroker",'2012Figures'!$G:$G,"P1",'2012Figures'!$E:$E,$B$1)</f>
        <v>0</v>
      </c>
      <c r="R222" s="46" t="str">
        <f t="shared" si="28"/>
        <v/>
      </c>
      <c r="S222" s="46" t="str">
        <f t="shared" si="28"/>
        <v/>
      </c>
      <c r="T222" s="46" t="str">
        <f t="shared" si="28"/>
        <v/>
      </c>
      <c r="U222" s="46" t="str">
        <f t="shared" si="28"/>
        <v/>
      </c>
      <c r="V222" s="46" t="str">
        <f t="shared" si="28"/>
        <v/>
      </c>
    </row>
    <row r="223" spans="1:22" x14ac:dyDescent="0.2">
      <c r="A223" s="1">
        <v>122</v>
      </c>
      <c r="B223" s="1" t="s">
        <v>67</v>
      </c>
      <c r="C223" s="8">
        <v>1</v>
      </c>
      <c r="D223" s="29">
        <f>SUMIFS('2013Figures'!$J:$J,'2013Figures'!$C:$C,$A223,'2013Figures'!$H:$H,$B223,'2013Figures'!$I:$I,$C223,'2013Figures'!$E:$E,$B$1)</f>
        <v>0</v>
      </c>
      <c r="E223" s="9">
        <f>SUMIFS('2013Figures'!$J:$J,'2013Figures'!$C:$C,$A223,'2013Figures'!$H:$H,$B223,'2013Figures'!$I:$I,$C223,'2013Figures'!$B:$B,"BrokerToCy",'2013Figures'!$G:$G,"E1",'2013Figures'!$E:$E,$B$1)</f>
        <v>0</v>
      </c>
      <c r="F223" s="9">
        <f>SUMIFS('2013Figures'!$J:$J,'2013Figures'!$C:$C,$A223,'2013Figures'!$H:$H,$B223,'2013Figures'!$I:$I,$C223,'2013Figures'!$B:$B,"BrokerToCy",'2013Figures'!$G:$G,"P1",'2013Figures'!$E:$E,$B$1)</f>
        <v>0</v>
      </c>
      <c r="G223" s="9">
        <f>SUMIFS('2013Figures'!$J:$J,'2013Figures'!$C:$C,$A223,'2013Figures'!$H:$H,$B223,'2013Figures'!$I:$I,$C223,'2013Figures'!$B:$B,"CyToBroker",'2013Figures'!$G:$G,"E1",'2013Figures'!$E:$E,$B$1)</f>
        <v>0</v>
      </c>
      <c r="H223" s="9">
        <f>SUMIFS('2013Figures'!$J:$J,'2013Figures'!$C:$C,$A223,'2013Figures'!$H:$H,$B223,'2013Figures'!$I:$I,$C223,'2013Figures'!$B:$B,"CyToBroker",'2013Figures'!$G:$G,"P1",'2013Figures'!$E:$E,$B$1)</f>
        <v>0</v>
      </c>
      <c r="J223" s="8">
        <v>201001</v>
      </c>
      <c r="L223" s="42">
        <f>SUMIFS('2012Figures'!$J:$J,'2012Figures'!$C:$C,$A223,'2012Figures'!$H:$H,$B223,'2012Figures'!$I:$I,$C223,'2012Figures'!$E:$E,$B$1)</f>
        <v>0</v>
      </c>
      <c r="M223" s="52">
        <f>SUMIFS('2012Figures'!$J:$J,'2012Figures'!$C:$C,$A223,'2012Figures'!$H:$H,$B223,'2012Figures'!$I:$I,$C223,'2012Figures'!$B:$B,"BrokerToCy",'2012Figures'!$G:$G,"E1",'2012Figures'!$E:$E,$B$1)</f>
        <v>0</v>
      </c>
      <c r="N223" s="52">
        <f>SUMIFS('2012Figures'!$J:$J,'2012Figures'!$C:$C,$A223,'2012Figures'!$H:$H,$B223,'2012Figures'!$I:$I,$C223,'2012Figures'!$B:$B,"BrokerToCy",'2012Figures'!$G:$G,"P1",'2012Figures'!$E:$E,$B$1)</f>
        <v>0</v>
      </c>
      <c r="O223" s="52">
        <f>SUMIFS('2012Figures'!$J:$J,'2012Figures'!$C:$C,$A223,'2012Figures'!$H:$H,$B223,'2012Figures'!$I:$I,$C223,'2012Figures'!$B:$B,"CyToBroker",'2012Figures'!$G:$G,"E1",'2012Figures'!$E:$E,$B$1)</f>
        <v>0</v>
      </c>
      <c r="P223" s="52">
        <f>SUMIFS('2012Figures'!$J:$J,'2012Figures'!$C:$C,$A223,'2012Figures'!$H:$H,$B223,'2012Figures'!$I:$I,$C223,'2012Figures'!$B:$B,"CyToBroker",'2012Figures'!$G:$G,"P1",'2012Figures'!$E:$E,$B$1)</f>
        <v>0</v>
      </c>
      <c r="R223" s="46" t="str">
        <f t="shared" si="28"/>
        <v/>
      </c>
      <c r="S223" s="46" t="str">
        <f t="shared" si="28"/>
        <v/>
      </c>
      <c r="T223" s="46" t="str">
        <f t="shared" si="28"/>
        <v/>
      </c>
      <c r="U223" s="46" t="str">
        <f t="shared" si="28"/>
        <v/>
      </c>
      <c r="V223" s="46" t="str">
        <f t="shared" si="28"/>
        <v/>
      </c>
    </row>
    <row r="224" spans="1:22" x14ac:dyDescent="0.2">
      <c r="A224" s="1">
        <v>122</v>
      </c>
      <c r="B224" s="1" t="s">
        <v>67</v>
      </c>
      <c r="D224" s="29">
        <f>SUMIFS('2013Figures'!$J:$J,'2013Figures'!$C:$C,$A224,'2013Figures'!$I:$I,"",'2013Figures'!$E:$E,$B$1)</f>
        <v>0</v>
      </c>
      <c r="E224" s="9">
        <f>SUMIFS('2013Figures'!$J:$J,'2013Figures'!$C:$C,$A224,'2013Figures'!$I:$I,"",'2013Figures'!$B:$B,"BrokerToCy",'2013Figures'!$G:$G,"E1",'2013Figures'!$E:$E,$B$1)</f>
        <v>0</v>
      </c>
      <c r="F224" s="9">
        <f>SUMIFS('2013Figures'!$J:$J,'2013Figures'!$C:$C,$A224,'2013Figures'!$I:$I,"",'2013Figures'!$B:$B,"BrokerToCy",'2013Figures'!$G:$G,"P1",'2013Figures'!$E:$E,$B$1)</f>
        <v>0</v>
      </c>
      <c r="G224" s="9">
        <f>SUMIFS('2013Figures'!$J:$J,'2013Figures'!$C:$C,$A224,'2013Figures'!$I:$I,"",'2013Figures'!$B:$B,"CyToBroker",'2013Figures'!$G:$G,"E1",'2013Figures'!$E:$E,$B$1)</f>
        <v>0</v>
      </c>
      <c r="H224" s="9">
        <f>SUMIFS('2013Figures'!$J:$J,'2013Figures'!$C:$C,$A224,'2013Figures'!$I:$I,"",'2013Figures'!$B:$B,"CyToBroker",'2013Figures'!$G:$G,"P1",'2013Figures'!$E:$E,$B$1)</f>
        <v>0</v>
      </c>
      <c r="J224" s="8" t="s">
        <v>131</v>
      </c>
      <c r="L224" s="42">
        <f>SUMIFS('2012Figures'!$J:$J,'2012Figures'!$C:$C,$A224,'2012Figures'!$I:$I,"",'2012Figures'!$E:$E,$B$1)</f>
        <v>0</v>
      </c>
      <c r="M224" s="52">
        <f>SUMIFS('2012Figures'!$J:$J,'2012Figures'!$C:$C,$A224,'2012Figures'!$I:$I,"",'2012Figures'!$B:$B,"BrokerToCy",'2012Figures'!$G:$G,"E1",'2012Figures'!$E:$E,$B$1)</f>
        <v>0</v>
      </c>
      <c r="N224" s="52">
        <f>SUMIFS('2012Figures'!$J:$J,'2012Figures'!$C:$C,$A224,'2012Figures'!$I:$I,"",'2012Figures'!$B:$B,"BrokerToCy",'2012Figures'!$G:$G,"P1",'2012Figures'!$E:$E,$B$1)</f>
        <v>0</v>
      </c>
      <c r="O224" s="52">
        <f>SUMIFS('2012Figures'!$J:$J,'2012Figures'!$C:$C,$A224,'2012Figures'!$I:$I,"",'2012Figures'!$B:$B,"CyToBroker",'2012Figures'!$G:$G,"E1",'2012Figures'!$E:$E,$B$1)</f>
        <v>0</v>
      </c>
      <c r="P224" s="52">
        <f>SUMIFS('2012Figures'!$J:$J,'2012Figures'!$C:$C,$A224,'2012Figures'!$I:$I,"",'2012Figures'!$B:$B,"CyToBroker",'2012Figures'!$G:$G,"P1",'2012Figures'!$E:$E,$B$1)</f>
        <v>0</v>
      </c>
      <c r="R224" s="46" t="str">
        <f t="shared" si="28"/>
        <v/>
      </c>
      <c r="S224" s="46" t="str">
        <f t="shared" si="28"/>
        <v/>
      </c>
      <c r="T224" s="46" t="str">
        <f t="shared" si="28"/>
        <v/>
      </c>
      <c r="U224" s="46" t="str">
        <f t="shared" si="28"/>
        <v/>
      </c>
      <c r="V224" s="46" t="str">
        <f t="shared" si="28"/>
        <v/>
      </c>
    </row>
    <row r="225" spans="1:22" x14ac:dyDescent="0.2">
      <c r="A225" s="21"/>
      <c r="B225" s="21" t="s">
        <v>92</v>
      </c>
      <c r="C225" s="22"/>
      <c r="D225" s="23">
        <f>SUM(E225:H225)</f>
        <v>0</v>
      </c>
      <c r="E225" s="23">
        <f>SUM(E217:E224)</f>
        <v>0</v>
      </c>
      <c r="F225" s="23">
        <f>SUM(F217:F224)</f>
        <v>0</v>
      </c>
      <c r="G225" s="23">
        <f>SUM(G217:G224)</f>
        <v>0</v>
      </c>
      <c r="H225" s="23">
        <f>SUM(H217:H224)</f>
        <v>0</v>
      </c>
      <c r="I225" s="21"/>
      <c r="J225" s="22"/>
      <c r="K225" s="21"/>
      <c r="L225" s="43">
        <f>SUM(M225:P225)</f>
        <v>0</v>
      </c>
      <c r="M225" s="43">
        <f>SUM(M217:M224)</f>
        <v>0</v>
      </c>
      <c r="N225" s="43">
        <f>SUM(N217:N224)</f>
        <v>0</v>
      </c>
      <c r="O225" s="43">
        <f>SUM(O217:O224)</f>
        <v>0</v>
      </c>
      <c r="P225" s="43">
        <f>SUM(P217:P224)</f>
        <v>0</v>
      </c>
      <c r="Q225" s="21"/>
      <c r="R225" s="21"/>
      <c r="S225" s="21"/>
      <c r="T225" s="21"/>
      <c r="U225" s="21"/>
      <c r="V225" s="21"/>
    </row>
    <row r="226" spans="1:22" x14ac:dyDescent="0.2">
      <c r="A226" s="28">
        <v>123</v>
      </c>
      <c r="B226" s="28" t="s">
        <v>39</v>
      </c>
      <c r="C226" s="17" t="s">
        <v>88</v>
      </c>
      <c r="D226" s="18">
        <f>SUMIFS('2013Figures'!$J:$J,'2013Figures'!$C:$C,$A226,'2013Figures'!$E:$E,$B$1)</f>
        <v>0</v>
      </c>
      <c r="E226" s="18">
        <f>SUMIFS('2013Figures'!$J:$J,'2013Figures'!$C:$C,$A226,'2013Figures'!$B:$B,"BrokerToCy",'2013Figures'!$G:$G,"E1",'2013Figures'!$E:$E,$B$1)</f>
        <v>0</v>
      </c>
      <c r="F226" s="18">
        <f>SUMIFS('2013Figures'!$J:$J,'2013Figures'!$C:$C,$A226,'2013Figures'!$B:$B,"BrokerToCy",'2013Figures'!$G:$G,"P1",'2013Figures'!$E:$E,$B$1)</f>
        <v>0</v>
      </c>
      <c r="G226" s="18">
        <f>SUMIFS('2013Figures'!$J:$J,'2013Figures'!$C:$C,$A226,'2013Figures'!$B:$B,"CyToBroker",'2013Figures'!$G:$G,"E1",'2013Figures'!$E:$E,$B$1)</f>
        <v>0</v>
      </c>
      <c r="H226" s="18">
        <f>SUMIFS('2013Figures'!$J:$J,'2013Figures'!$C:$C,$A226,'2013Figures'!$B:$B,"CyToBroker",'2013Figures'!$G:$G,"P1",'2013Figures'!$E:$E,$B$1)</f>
        <v>0</v>
      </c>
      <c r="I226" s="28"/>
      <c r="J226" s="17"/>
      <c r="K226" s="28"/>
      <c r="L226" s="50">
        <f>SUMIFS('2012Figures'!$J:$J,'2012Figures'!$C:$C,$A226,'2012Figures'!$E:$E,$B$1)</f>
        <v>0</v>
      </c>
      <c r="M226" s="50">
        <f>SUMIFS('2012Figures'!$J:$J,'2012Figures'!$C:$C,$A226,'2012Figures'!$B:$B,"BrokerToCy",'2012Figures'!$G:$G,"E1",'2012Figures'!$E:$E,$B$1)</f>
        <v>0</v>
      </c>
      <c r="N226" s="50">
        <f>SUMIFS('2012Figures'!$J:$J,'2012Figures'!$C:$C,$A226,'2012Figures'!$B:$B,"BrokerToCy",'2012Figures'!$G:$G,"P1",'2012Figures'!$E:$E,$B$1)</f>
        <v>0</v>
      </c>
      <c r="O226" s="50">
        <f>SUMIFS('2012Figures'!$J:$J,'2012Figures'!$C:$C,$A226,'2012Figures'!$B:$B,"CyToBroker",'2012Figures'!$G:$G,"E1",'2012Figures'!$E:$E,$B$1)</f>
        <v>0</v>
      </c>
      <c r="P226" s="50">
        <f>SUMIFS('2012Figures'!$J:$J,'2012Figures'!$C:$C,$A226,'2012Figures'!$B:$B,"CyToBroker",'2012Figures'!$G:$G,"P1",'2012Figures'!$E:$E,$B$1)</f>
        <v>0</v>
      </c>
      <c r="Q226" s="28"/>
      <c r="R226" s="46" t="str">
        <f t="shared" si="28"/>
        <v/>
      </c>
      <c r="S226" s="46" t="str">
        <f t="shared" si="28"/>
        <v/>
      </c>
      <c r="T226" s="46" t="str">
        <f t="shared" si="28"/>
        <v/>
      </c>
      <c r="U226" s="46" t="str">
        <f t="shared" si="28"/>
        <v/>
      </c>
      <c r="V226" s="46" t="str">
        <f t="shared" si="28"/>
        <v/>
      </c>
    </row>
    <row r="227" spans="1:22" x14ac:dyDescent="0.2">
      <c r="A227" s="1">
        <v>123</v>
      </c>
      <c r="B227" s="1" t="s">
        <v>39</v>
      </c>
      <c r="C227" s="8">
        <v>6</v>
      </c>
      <c r="D227" s="29">
        <f>SUMIFS('2013Figures'!$J:$J,'2013Figures'!$C:$C,$A227,'2013Figures'!$H:$H,$B227,'2013Figures'!$I:$I,$C227,'2013Figures'!$E:$E,$B$1)</f>
        <v>0</v>
      </c>
      <c r="E227" s="9">
        <f>SUMIFS('2013Figures'!$J:$J,'2013Figures'!$C:$C,$A227,'2013Figures'!$H:$H,$B227,'2013Figures'!$I:$I,$C227,'2013Figures'!$B:$B,"BrokerToCy",'2013Figures'!$G:$G,"E1",'2013Figures'!$E:$E,$B$1)</f>
        <v>0</v>
      </c>
      <c r="F227" s="9">
        <f>SUMIFS('2013Figures'!$J:$J,'2013Figures'!$C:$C,$A227,'2013Figures'!$H:$H,$B227,'2013Figures'!$I:$I,$C227,'2013Figures'!$B:$B,"BrokerToCy",'2013Figures'!$G:$G,"P1",'2013Figures'!$E:$E,$B$1)</f>
        <v>0</v>
      </c>
      <c r="G227" s="9">
        <f>SUMIFS('2013Figures'!$J:$J,'2013Figures'!$C:$C,$A227,'2013Figures'!$H:$H,$B227,'2013Figures'!$I:$I,$C227,'2013Figures'!$B:$B,"CyToBroker",'2013Figures'!$G:$G,"E1",'2013Figures'!$E:$E,$B$1)</f>
        <v>0</v>
      </c>
      <c r="H227" s="9">
        <f>SUMIFS('2013Figures'!$J:$J,'2013Figures'!$C:$C,$A227,'2013Figures'!$H:$H,$B227,'2013Figures'!$I:$I,$C227,'2013Figures'!$B:$B,"CyToBroker",'2013Figures'!$G:$G,"P1",'2013Figures'!$E:$E,$B$1)</f>
        <v>0</v>
      </c>
      <c r="J227" s="8">
        <v>201501</v>
      </c>
      <c r="L227" s="42">
        <f>SUMIFS('2012Figures'!$J:$J,'2012Figures'!$C:$C,$A227,'2012Figures'!$H:$H,$B227,'2012Figures'!$I:$I,$C227,'2012Figures'!$E:$E,$B$1)</f>
        <v>0</v>
      </c>
      <c r="M227" s="52">
        <f>SUMIFS('2012Figures'!$J:$J,'2012Figures'!$C:$C,$A227,'2012Figures'!$H:$H,$B227,'2012Figures'!$I:$I,$C227,'2012Figures'!$B:$B,"BrokerToCy",'2012Figures'!$G:$G,"E1",'2012Figures'!$E:$E,$B$1)</f>
        <v>0</v>
      </c>
      <c r="N227" s="52">
        <f>SUMIFS('2012Figures'!$J:$J,'2012Figures'!$C:$C,$A227,'2012Figures'!$H:$H,$B227,'2012Figures'!$I:$I,$C227,'2012Figures'!$B:$B,"BrokerToCy",'2012Figures'!$G:$G,"P1",'2012Figures'!$E:$E,$B$1)</f>
        <v>0</v>
      </c>
      <c r="O227" s="52">
        <f>SUMIFS('2012Figures'!$J:$J,'2012Figures'!$C:$C,$A227,'2012Figures'!$H:$H,$B227,'2012Figures'!$I:$I,$C227,'2012Figures'!$B:$B,"CyToBroker",'2012Figures'!$G:$G,"E1",'2012Figures'!$E:$E,$B$1)</f>
        <v>0</v>
      </c>
      <c r="P227" s="52">
        <f>SUMIFS('2012Figures'!$J:$J,'2012Figures'!$C:$C,$A227,'2012Figures'!$H:$H,$B227,'2012Figures'!$I:$I,$C227,'2012Figures'!$B:$B,"CyToBroker",'2012Figures'!$G:$G,"P1",'2012Figures'!$E:$E,$B$1)</f>
        <v>0</v>
      </c>
      <c r="R227" s="46" t="str">
        <f t="shared" si="28"/>
        <v/>
      </c>
      <c r="S227" s="46" t="str">
        <f t="shared" si="28"/>
        <v/>
      </c>
      <c r="T227" s="46" t="str">
        <f t="shared" si="28"/>
        <v/>
      </c>
      <c r="U227" s="46" t="str">
        <f t="shared" si="28"/>
        <v/>
      </c>
      <c r="V227" s="46" t="str">
        <f t="shared" si="28"/>
        <v/>
      </c>
    </row>
    <row r="228" spans="1:22" x14ac:dyDescent="0.2">
      <c r="A228" s="1">
        <v>123</v>
      </c>
      <c r="B228" s="1" t="s">
        <v>39</v>
      </c>
      <c r="C228" s="8">
        <v>5</v>
      </c>
      <c r="D228" s="29">
        <f>SUMIFS('2013Figures'!$J:$J,'2013Figures'!$C:$C,$A228,'2013Figures'!$H:$H,$B228,'2013Figures'!$I:$I,$C228,'2013Figures'!$E:$E,$B$1)</f>
        <v>0</v>
      </c>
      <c r="E228" s="9">
        <f>SUMIFS('2013Figures'!$J:$J,'2013Figures'!$C:$C,$A228,'2013Figures'!$H:$H,$B228,'2013Figures'!$I:$I,$C228,'2013Figures'!$B:$B,"BrokerToCy",'2013Figures'!$G:$G,"E1",'2013Figures'!$E:$E,$B$1)</f>
        <v>0</v>
      </c>
      <c r="F228" s="9">
        <f>SUMIFS('2013Figures'!$J:$J,'2013Figures'!$C:$C,$A228,'2013Figures'!$H:$H,$B228,'2013Figures'!$I:$I,$C228,'2013Figures'!$B:$B,"BrokerToCy",'2013Figures'!$G:$G,"P1",'2013Figures'!$E:$E,$B$1)</f>
        <v>0</v>
      </c>
      <c r="G228" s="9">
        <f>SUMIFS('2013Figures'!$J:$J,'2013Figures'!$C:$C,$A228,'2013Figures'!$H:$H,$B228,'2013Figures'!$I:$I,$C228,'2013Figures'!$B:$B,"CyToBroker",'2013Figures'!$G:$G,"E1",'2013Figures'!$E:$E,$B$1)</f>
        <v>0</v>
      </c>
      <c r="H228" s="9">
        <f>SUMIFS('2013Figures'!$J:$J,'2013Figures'!$C:$C,$A228,'2013Figures'!$H:$H,$B228,'2013Figures'!$I:$I,$C228,'2013Figures'!$B:$B,"CyToBroker",'2013Figures'!$G:$G,"P1",'2013Figures'!$E:$E,$B$1)</f>
        <v>0</v>
      </c>
      <c r="J228" s="8">
        <v>201401</v>
      </c>
      <c r="L228" s="42">
        <f>SUMIFS('2012Figures'!$J:$J,'2012Figures'!$C:$C,$A228,'2012Figures'!$H:$H,$B228,'2012Figures'!$I:$I,$C228,'2012Figures'!$E:$E,$B$1)</f>
        <v>0</v>
      </c>
      <c r="M228" s="52">
        <f>SUMIFS('2012Figures'!$J:$J,'2012Figures'!$C:$C,$A228,'2012Figures'!$H:$H,$B228,'2012Figures'!$I:$I,$C228,'2012Figures'!$B:$B,"BrokerToCy",'2012Figures'!$G:$G,"E1",'2012Figures'!$E:$E,$B$1)</f>
        <v>0</v>
      </c>
      <c r="N228" s="52">
        <f>SUMIFS('2012Figures'!$J:$J,'2012Figures'!$C:$C,$A228,'2012Figures'!$H:$H,$B228,'2012Figures'!$I:$I,$C228,'2012Figures'!$B:$B,"BrokerToCy",'2012Figures'!$G:$G,"P1",'2012Figures'!$E:$E,$B$1)</f>
        <v>0</v>
      </c>
      <c r="O228" s="52">
        <f>SUMIFS('2012Figures'!$J:$J,'2012Figures'!$C:$C,$A228,'2012Figures'!$H:$H,$B228,'2012Figures'!$I:$I,$C228,'2012Figures'!$B:$B,"CyToBroker",'2012Figures'!$G:$G,"E1",'2012Figures'!$E:$E,$B$1)</f>
        <v>0</v>
      </c>
      <c r="P228" s="52">
        <f>SUMIFS('2012Figures'!$J:$J,'2012Figures'!$C:$C,$A228,'2012Figures'!$H:$H,$B228,'2012Figures'!$I:$I,$C228,'2012Figures'!$B:$B,"CyToBroker",'2012Figures'!$G:$G,"P1",'2012Figures'!$E:$E,$B$1)</f>
        <v>0</v>
      </c>
      <c r="R228" s="46" t="str">
        <f t="shared" si="28"/>
        <v/>
      </c>
      <c r="S228" s="46" t="str">
        <f t="shared" si="28"/>
        <v/>
      </c>
      <c r="T228" s="46" t="str">
        <f t="shared" si="28"/>
        <v/>
      </c>
      <c r="U228" s="46" t="str">
        <f t="shared" si="28"/>
        <v/>
      </c>
      <c r="V228" s="46" t="str">
        <f t="shared" si="28"/>
        <v/>
      </c>
    </row>
    <row r="229" spans="1:22" x14ac:dyDescent="0.2">
      <c r="A229" s="1">
        <v>123</v>
      </c>
      <c r="B229" s="1" t="s">
        <v>39</v>
      </c>
      <c r="C229" s="8">
        <v>4</v>
      </c>
      <c r="D229" s="29">
        <f>SUMIFS('2013Figures'!$J:$J,'2013Figures'!$C:$C,$A229,'2013Figures'!$H:$H,$B229,'2013Figures'!$I:$I,$C229,'2013Figures'!$E:$E,$B$1)</f>
        <v>0</v>
      </c>
      <c r="E229" s="9">
        <f>SUMIFS('2013Figures'!$J:$J,'2013Figures'!$C:$C,$A229,'2013Figures'!$H:$H,$B229,'2013Figures'!$I:$I,$C229,'2013Figures'!$B:$B,"BrokerToCy",'2013Figures'!$G:$G,"E1",'2013Figures'!$E:$E,$B$1)</f>
        <v>0</v>
      </c>
      <c r="F229" s="9">
        <f>SUMIFS('2013Figures'!$J:$J,'2013Figures'!$C:$C,$A229,'2013Figures'!$H:$H,$B229,'2013Figures'!$I:$I,$C229,'2013Figures'!$B:$B,"BrokerToCy",'2013Figures'!$G:$G,"P1",'2013Figures'!$E:$E,$B$1)</f>
        <v>0</v>
      </c>
      <c r="G229" s="9">
        <f>SUMIFS('2013Figures'!$J:$J,'2013Figures'!$C:$C,$A229,'2013Figures'!$H:$H,$B229,'2013Figures'!$I:$I,$C229,'2013Figures'!$B:$B,"CyToBroker",'2013Figures'!$G:$G,"E1",'2013Figures'!$E:$E,$B$1)</f>
        <v>0</v>
      </c>
      <c r="H229" s="9">
        <f>SUMIFS('2013Figures'!$J:$J,'2013Figures'!$C:$C,$A229,'2013Figures'!$H:$H,$B229,'2013Figures'!$I:$I,$C229,'2013Figures'!$B:$B,"CyToBroker",'2013Figures'!$G:$G,"P1",'2013Figures'!$E:$E,$B$1)</f>
        <v>0</v>
      </c>
      <c r="I229" s="30"/>
      <c r="J229" s="31">
        <v>201301</v>
      </c>
      <c r="K229" s="30"/>
      <c r="L229" s="42">
        <f>SUMIFS('2012Figures'!$J:$J,'2012Figures'!$C:$C,$A229,'2012Figures'!$H:$H,$B229,'2012Figures'!$I:$I,$C229,'2012Figures'!$E:$E,$B$1)</f>
        <v>0</v>
      </c>
      <c r="M229" s="52">
        <f>SUMIFS('2012Figures'!$J:$J,'2012Figures'!$C:$C,$A229,'2012Figures'!$H:$H,$B229,'2012Figures'!$I:$I,$C229,'2012Figures'!$B:$B,"BrokerToCy",'2012Figures'!$G:$G,"E1",'2012Figures'!$E:$E,$B$1)</f>
        <v>0</v>
      </c>
      <c r="N229" s="52">
        <f>SUMIFS('2012Figures'!$J:$J,'2012Figures'!$C:$C,$A229,'2012Figures'!$H:$H,$B229,'2012Figures'!$I:$I,$C229,'2012Figures'!$B:$B,"BrokerToCy",'2012Figures'!$G:$G,"P1",'2012Figures'!$E:$E,$B$1)</f>
        <v>0</v>
      </c>
      <c r="O229" s="52">
        <f>SUMIFS('2012Figures'!$J:$J,'2012Figures'!$C:$C,$A229,'2012Figures'!$H:$H,$B229,'2012Figures'!$I:$I,$C229,'2012Figures'!$B:$B,"CyToBroker",'2012Figures'!$G:$G,"E1",'2012Figures'!$E:$E,$B$1)</f>
        <v>0</v>
      </c>
      <c r="P229" s="52">
        <f>SUMIFS('2012Figures'!$J:$J,'2012Figures'!$C:$C,$A229,'2012Figures'!$H:$H,$B229,'2012Figures'!$I:$I,$C229,'2012Figures'!$B:$B,"CyToBroker",'2012Figures'!$G:$G,"P1",'2012Figures'!$E:$E,$B$1)</f>
        <v>0</v>
      </c>
      <c r="Q229" s="30"/>
      <c r="R229" s="46" t="str">
        <f t="shared" si="28"/>
        <v/>
      </c>
      <c r="S229" s="46" t="str">
        <f t="shared" si="28"/>
        <v/>
      </c>
      <c r="T229" s="46" t="str">
        <f t="shared" si="28"/>
        <v/>
      </c>
      <c r="U229" s="46" t="str">
        <f t="shared" si="28"/>
        <v/>
      </c>
      <c r="V229" s="46" t="str">
        <f t="shared" si="28"/>
        <v/>
      </c>
    </row>
    <row r="230" spans="1:22" x14ac:dyDescent="0.2">
      <c r="A230" s="1">
        <v>123</v>
      </c>
      <c r="B230" s="1" t="s">
        <v>39</v>
      </c>
      <c r="C230" s="8">
        <v>3</v>
      </c>
      <c r="D230" s="29">
        <f>SUMIFS('2013Figures'!$J:$J,'2013Figures'!$C:$C,$A230,'2013Figures'!$H:$H,$B230,'2013Figures'!$I:$I,$C230,'2013Figures'!$E:$E,$B$1)</f>
        <v>0</v>
      </c>
      <c r="E230" s="9">
        <f>SUMIFS('2013Figures'!$J:$J,'2013Figures'!$C:$C,$A230,'2013Figures'!$H:$H,$B230,'2013Figures'!$I:$I,$C230,'2013Figures'!$B:$B,"BrokerToCy",'2013Figures'!$G:$G,"E1",'2013Figures'!$E:$E,$B$1)</f>
        <v>0</v>
      </c>
      <c r="F230" s="9">
        <f>SUMIFS('2013Figures'!$J:$J,'2013Figures'!$C:$C,$A230,'2013Figures'!$H:$H,$B230,'2013Figures'!$I:$I,$C230,'2013Figures'!$B:$B,"BrokerToCy",'2013Figures'!$G:$G,"P1",'2013Figures'!$E:$E,$B$1)</f>
        <v>0</v>
      </c>
      <c r="G230" s="9">
        <f>SUMIFS('2013Figures'!$J:$J,'2013Figures'!$C:$C,$A230,'2013Figures'!$H:$H,$B230,'2013Figures'!$I:$I,$C230,'2013Figures'!$B:$B,"CyToBroker",'2013Figures'!$G:$G,"E1",'2013Figures'!$E:$E,$B$1)</f>
        <v>0</v>
      </c>
      <c r="H230" s="9">
        <f>SUMIFS('2013Figures'!$J:$J,'2013Figures'!$C:$C,$A230,'2013Figures'!$H:$H,$B230,'2013Figures'!$I:$I,$C230,'2013Figures'!$B:$B,"CyToBroker",'2013Figures'!$G:$G,"P1",'2013Figures'!$E:$E,$B$1)</f>
        <v>0</v>
      </c>
      <c r="J230" s="8">
        <v>201201</v>
      </c>
      <c r="L230" s="42">
        <f>SUMIFS('2012Figures'!$J:$J,'2012Figures'!$C:$C,$A230,'2012Figures'!$H:$H,$B230,'2012Figures'!$I:$I,$C230,'2012Figures'!$E:$E,$B$1)</f>
        <v>0</v>
      </c>
      <c r="M230" s="52">
        <f>SUMIFS('2012Figures'!$J:$J,'2012Figures'!$C:$C,$A230,'2012Figures'!$H:$H,$B230,'2012Figures'!$I:$I,$C230,'2012Figures'!$B:$B,"BrokerToCy",'2012Figures'!$G:$G,"E1",'2012Figures'!$E:$E,$B$1)</f>
        <v>0</v>
      </c>
      <c r="N230" s="52">
        <f>SUMIFS('2012Figures'!$J:$J,'2012Figures'!$C:$C,$A230,'2012Figures'!$H:$H,$B230,'2012Figures'!$I:$I,$C230,'2012Figures'!$B:$B,"BrokerToCy",'2012Figures'!$G:$G,"P1",'2012Figures'!$E:$E,$B$1)</f>
        <v>0</v>
      </c>
      <c r="O230" s="52">
        <f>SUMIFS('2012Figures'!$J:$J,'2012Figures'!$C:$C,$A230,'2012Figures'!$H:$H,$B230,'2012Figures'!$I:$I,$C230,'2012Figures'!$B:$B,"CyToBroker",'2012Figures'!$G:$G,"E1",'2012Figures'!$E:$E,$B$1)</f>
        <v>0</v>
      </c>
      <c r="P230" s="52">
        <f>SUMIFS('2012Figures'!$J:$J,'2012Figures'!$C:$C,$A230,'2012Figures'!$H:$H,$B230,'2012Figures'!$I:$I,$C230,'2012Figures'!$B:$B,"CyToBroker",'2012Figures'!$G:$G,"P1",'2012Figures'!$E:$E,$B$1)</f>
        <v>0</v>
      </c>
      <c r="R230" s="46" t="str">
        <f t="shared" si="28"/>
        <v/>
      </c>
      <c r="S230" s="46" t="str">
        <f t="shared" si="28"/>
        <v/>
      </c>
      <c r="T230" s="46" t="str">
        <f t="shared" si="28"/>
        <v/>
      </c>
      <c r="U230" s="46" t="str">
        <f t="shared" si="28"/>
        <v/>
      </c>
      <c r="V230" s="46" t="str">
        <f t="shared" si="28"/>
        <v/>
      </c>
    </row>
    <row r="231" spans="1:22" x14ac:dyDescent="0.2">
      <c r="A231" s="1">
        <v>123</v>
      </c>
      <c r="B231" s="1" t="s">
        <v>39</v>
      </c>
      <c r="C231" s="8">
        <v>2</v>
      </c>
      <c r="D231" s="29">
        <f>SUMIFS('2013Figures'!$J:$J,'2013Figures'!$C:$C,$A231,'2013Figures'!$H:$H,$B231,'2013Figures'!$I:$I,$C231,'2013Figures'!$E:$E,$B$1)</f>
        <v>0</v>
      </c>
      <c r="E231" s="9">
        <f>SUMIFS('2013Figures'!$J:$J,'2013Figures'!$C:$C,$A231,'2013Figures'!$H:$H,$B231,'2013Figures'!$I:$I,$C231,'2013Figures'!$B:$B,"BrokerToCy",'2013Figures'!$G:$G,"E1",'2013Figures'!$E:$E,$B$1)</f>
        <v>0</v>
      </c>
      <c r="F231" s="9">
        <f>SUMIFS('2013Figures'!$J:$J,'2013Figures'!$C:$C,$A231,'2013Figures'!$H:$H,$B231,'2013Figures'!$I:$I,$C231,'2013Figures'!$B:$B,"BrokerToCy",'2013Figures'!$G:$G,"P1",'2013Figures'!$E:$E,$B$1)</f>
        <v>0</v>
      </c>
      <c r="G231" s="9">
        <f>SUMIFS('2013Figures'!$J:$J,'2013Figures'!$C:$C,$A231,'2013Figures'!$H:$H,$B231,'2013Figures'!$I:$I,$C231,'2013Figures'!$B:$B,"CyToBroker",'2013Figures'!$G:$G,"E1",'2013Figures'!$E:$E,$B$1)</f>
        <v>0</v>
      </c>
      <c r="H231" s="9">
        <f>SUMIFS('2013Figures'!$J:$J,'2013Figures'!$C:$C,$A231,'2013Figures'!$H:$H,$B231,'2013Figures'!$I:$I,$C231,'2013Figures'!$B:$B,"CyToBroker",'2013Figures'!$G:$G,"P1",'2013Figures'!$E:$E,$B$1)</f>
        <v>0</v>
      </c>
      <c r="J231" s="8">
        <v>201101</v>
      </c>
      <c r="L231" s="42">
        <f>SUMIFS('2012Figures'!$J:$J,'2012Figures'!$C:$C,$A231,'2012Figures'!$H:$H,$B231,'2012Figures'!$I:$I,$C231,'2012Figures'!$E:$E,$B$1)</f>
        <v>0</v>
      </c>
      <c r="M231" s="52">
        <f>SUMIFS('2012Figures'!$J:$J,'2012Figures'!$C:$C,$A231,'2012Figures'!$H:$H,$B231,'2012Figures'!$I:$I,$C231,'2012Figures'!$B:$B,"BrokerToCy",'2012Figures'!$G:$G,"E1",'2012Figures'!$E:$E,$B$1)</f>
        <v>0</v>
      </c>
      <c r="N231" s="52">
        <f>SUMIFS('2012Figures'!$J:$J,'2012Figures'!$C:$C,$A231,'2012Figures'!$H:$H,$B231,'2012Figures'!$I:$I,$C231,'2012Figures'!$B:$B,"BrokerToCy",'2012Figures'!$G:$G,"P1",'2012Figures'!$E:$E,$B$1)</f>
        <v>0</v>
      </c>
      <c r="O231" s="52">
        <f>SUMIFS('2012Figures'!$J:$J,'2012Figures'!$C:$C,$A231,'2012Figures'!$H:$H,$B231,'2012Figures'!$I:$I,$C231,'2012Figures'!$B:$B,"CyToBroker",'2012Figures'!$G:$G,"E1",'2012Figures'!$E:$E,$B$1)</f>
        <v>0</v>
      </c>
      <c r="P231" s="52">
        <f>SUMIFS('2012Figures'!$J:$J,'2012Figures'!$C:$C,$A231,'2012Figures'!$H:$H,$B231,'2012Figures'!$I:$I,$C231,'2012Figures'!$B:$B,"CyToBroker",'2012Figures'!$G:$G,"P1",'2012Figures'!$E:$E,$B$1)</f>
        <v>0</v>
      </c>
      <c r="R231" s="46" t="str">
        <f t="shared" si="28"/>
        <v/>
      </c>
      <c r="S231" s="46" t="str">
        <f t="shared" si="28"/>
        <v/>
      </c>
      <c r="T231" s="46" t="str">
        <f t="shared" si="28"/>
        <v/>
      </c>
      <c r="U231" s="46" t="str">
        <f t="shared" si="28"/>
        <v/>
      </c>
      <c r="V231" s="46" t="str">
        <f t="shared" si="28"/>
        <v/>
      </c>
    </row>
    <row r="232" spans="1:22" x14ac:dyDescent="0.2">
      <c r="A232" s="1">
        <v>123</v>
      </c>
      <c r="B232" s="1" t="s">
        <v>39</v>
      </c>
      <c r="C232" s="8">
        <v>1</v>
      </c>
      <c r="D232" s="29">
        <f>SUMIFS('2013Figures'!$J:$J,'2013Figures'!$C:$C,$A232,'2013Figures'!$H:$H,$B232,'2013Figures'!$I:$I,$C232,'2013Figures'!$E:$E,$B$1)</f>
        <v>0</v>
      </c>
      <c r="E232" s="9">
        <f>SUMIFS('2013Figures'!$J:$J,'2013Figures'!$C:$C,$A232,'2013Figures'!$H:$H,$B232,'2013Figures'!$I:$I,$C232,'2013Figures'!$B:$B,"BrokerToCy",'2013Figures'!$G:$G,"E1",'2013Figures'!$E:$E,$B$1)</f>
        <v>0</v>
      </c>
      <c r="F232" s="9">
        <f>SUMIFS('2013Figures'!$J:$J,'2013Figures'!$C:$C,$A232,'2013Figures'!$H:$H,$B232,'2013Figures'!$I:$I,$C232,'2013Figures'!$B:$B,"BrokerToCy",'2013Figures'!$G:$G,"P1",'2013Figures'!$E:$E,$B$1)</f>
        <v>0</v>
      </c>
      <c r="G232" s="9">
        <f>SUMIFS('2013Figures'!$J:$J,'2013Figures'!$C:$C,$A232,'2013Figures'!$H:$H,$B232,'2013Figures'!$I:$I,$C232,'2013Figures'!$B:$B,"CyToBroker",'2013Figures'!$G:$G,"E1",'2013Figures'!$E:$E,$B$1)</f>
        <v>0</v>
      </c>
      <c r="H232" s="9">
        <f>SUMIFS('2013Figures'!$J:$J,'2013Figures'!$C:$C,$A232,'2013Figures'!$H:$H,$B232,'2013Figures'!$I:$I,$C232,'2013Figures'!$B:$B,"CyToBroker",'2013Figures'!$G:$G,"P1",'2013Figures'!$E:$E,$B$1)</f>
        <v>0</v>
      </c>
      <c r="J232" s="8">
        <v>201001</v>
      </c>
      <c r="L232" s="42">
        <f>SUMIFS('2012Figures'!$J:$J,'2012Figures'!$C:$C,$A232,'2012Figures'!$H:$H,$B232,'2012Figures'!$I:$I,$C232,'2012Figures'!$E:$E,$B$1)</f>
        <v>0</v>
      </c>
      <c r="M232" s="52">
        <f>SUMIFS('2012Figures'!$J:$J,'2012Figures'!$C:$C,$A232,'2012Figures'!$H:$H,$B232,'2012Figures'!$I:$I,$C232,'2012Figures'!$B:$B,"BrokerToCy",'2012Figures'!$G:$G,"E1",'2012Figures'!$E:$E,$B$1)</f>
        <v>0</v>
      </c>
      <c r="N232" s="52">
        <f>SUMIFS('2012Figures'!$J:$J,'2012Figures'!$C:$C,$A232,'2012Figures'!$H:$H,$B232,'2012Figures'!$I:$I,$C232,'2012Figures'!$B:$B,"BrokerToCy",'2012Figures'!$G:$G,"P1",'2012Figures'!$E:$E,$B$1)</f>
        <v>0</v>
      </c>
      <c r="O232" s="52">
        <f>SUMIFS('2012Figures'!$J:$J,'2012Figures'!$C:$C,$A232,'2012Figures'!$H:$H,$B232,'2012Figures'!$I:$I,$C232,'2012Figures'!$B:$B,"CyToBroker",'2012Figures'!$G:$G,"E1",'2012Figures'!$E:$E,$B$1)</f>
        <v>0</v>
      </c>
      <c r="P232" s="52">
        <f>SUMIFS('2012Figures'!$J:$J,'2012Figures'!$C:$C,$A232,'2012Figures'!$H:$H,$B232,'2012Figures'!$I:$I,$C232,'2012Figures'!$B:$B,"CyToBroker",'2012Figures'!$G:$G,"P1",'2012Figures'!$E:$E,$B$1)</f>
        <v>0</v>
      </c>
      <c r="R232" s="46" t="str">
        <f t="shared" si="28"/>
        <v/>
      </c>
      <c r="S232" s="46" t="str">
        <f t="shared" si="28"/>
        <v/>
      </c>
      <c r="T232" s="46" t="str">
        <f t="shared" si="28"/>
        <v/>
      </c>
      <c r="U232" s="46" t="str">
        <f t="shared" si="28"/>
        <v/>
      </c>
      <c r="V232" s="46" t="str">
        <f t="shared" si="28"/>
        <v/>
      </c>
    </row>
    <row r="233" spans="1:22" x14ac:dyDescent="0.2">
      <c r="A233" s="1">
        <v>123</v>
      </c>
      <c r="B233" s="1" t="s">
        <v>39</v>
      </c>
      <c r="D233" s="29">
        <f>SUMIFS('2013Figures'!$J:$J,'2013Figures'!$C:$C,$A233,'2013Figures'!$I:$I,"",'2013Figures'!$E:$E,$B$1)</f>
        <v>0</v>
      </c>
      <c r="E233" s="9">
        <f>SUMIFS('2013Figures'!$J:$J,'2013Figures'!$C:$C,$A233,'2013Figures'!$I:$I,"",'2013Figures'!$B:$B,"BrokerToCy",'2013Figures'!$G:$G,"E1",'2013Figures'!$E:$E,$B$1)</f>
        <v>0</v>
      </c>
      <c r="F233" s="9">
        <f>SUMIFS('2013Figures'!$J:$J,'2013Figures'!$C:$C,$A233,'2013Figures'!$I:$I,"",'2013Figures'!$B:$B,"BrokerToCy",'2013Figures'!$G:$G,"P1",'2013Figures'!$E:$E,$B$1)</f>
        <v>0</v>
      </c>
      <c r="G233" s="9">
        <f>SUMIFS('2013Figures'!$J:$J,'2013Figures'!$C:$C,$A233,'2013Figures'!$I:$I,"",'2013Figures'!$B:$B,"CyToBroker",'2013Figures'!$G:$G,"E1",'2013Figures'!$E:$E,$B$1)</f>
        <v>0</v>
      </c>
      <c r="H233" s="9">
        <f>SUMIFS('2013Figures'!$J:$J,'2013Figures'!$C:$C,$A233,'2013Figures'!$I:$I,"",'2013Figures'!$B:$B,"CyToBroker",'2013Figures'!$G:$G,"P1",'2013Figures'!$E:$E,$B$1)</f>
        <v>0</v>
      </c>
      <c r="J233" s="8" t="s">
        <v>131</v>
      </c>
      <c r="L233" s="42">
        <f>SUMIFS('2012Figures'!$J:$J,'2012Figures'!$C:$C,$A233,'2012Figures'!$I:$I,"",'2012Figures'!$E:$E,$B$1)</f>
        <v>0</v>
      </c>
      <c r="M233" s="52">
        <f>SUMIFS('2012Figures'!$J:$J,'2012Figures'!$C:$C,$A233,'2012Figures'!$I:$I,"",'2012Figures'!$B:$B,"BrokerToCy",'2012Figures'!$G:$G,"E1",'2012Figures'!$E:$E,$B$1)</f>
        <v>0</v>
      </c>
      <c r="N233" s="52">
        <f>SUMIFS('2012Figures'!$J:$J,'2012Figures'!$C:$C,$A233,'2012Figures'!$I:$I,"",'2012Figures'!$B:$B,"BrokerToCy",'2012Figures'!$G:$G,"P1",'2012Figures'!$E:$E,$B$1)</f>
        <v>0</v>
      </c>
      <c r="O233" s="52">
        <f>SUMIFS('2012Figures'!$J:$J,'2012Figures'!$C:$C,$A233,'2012Figures'!$I:$I,"",'2012Figures'!$B:$B,"CyToBroker",'2012Figures'!$G:$G,"E1",'2012Figures'!$E:$E,$B$1)</f>
        <v>0</v>
      </c>
      <c r="P233" s="52">
        <f>SUMIFS('2012Figures'!$J:$J,'2012Figures'!$C:$C,$A233,'2012Figures'!$I:$I,"",'2012Figures'!$B:$B,"CyToBroker",'2012Figures'!$G:$G,"P1",'2012Figures'!$E:$E,$B$1)</f>
        <v>0</v>
      </c>
      <c r="R233" s="46" t="str">
        <f t="shared" si="28"/>
        <v/>
      </c>
      <c r="S233" s="46" t="str">
        <f t="shared" si="28"/>
        <v/>
      </c>
      <c r="T233" s="46" t="str">
        <f t="shared" si="28"/>
        <v/>
      </c>
      <c r="U233" s="46" t="str">
        <f t="shared" si="28"/>
        <v/>
      </c>
      <c r="V233" s="46" t="str">
        <f t="shared" si="28"/>
        <v/>
      </c>
    </row>
    <row r="234" spans="1:22" x14ac:dyDescent="0.2">
      <c r="A234" s="21"/>
      <c r="B234" s="21" t="s">
        <v>92</v>
      </c>
      <c r="C234" s="22"/>
      <c r="D234" s="23">
        <f>SUM(E234:H234)</f>
        <v>0</v>
      </c>
      <c r="E234" s="23">
        <f>SUM(E227:E233)</f>
        <v>0</v>
      </c>
      <c r="F234" s="23">
        <f>SUM(F227:F233)</f>
        <v>0</v>
      </c>
      <c r="G234" s="23">
        <f>SUM(G227:G233)</f>
        <v>0</v>
      </c>
      <c r="H234" s="23">
        <f>SUM(H227:H233)</f>
        <v>0</v>
      </c>
      <c r="I234" s="21"/>
      <c r="J234" s="22"/>
      <c r="K234" s="21"/>
      <c r="L234" s="43">
        <f>SUM(M234:P234)</f>
        <v>0</v>
      </c>
      <c r="M234" s="43">
        <f>SUM(M227:M233)</f>
        <v>0</v>
      </c>
      <c r="N234" s="43">
        <f>SUM(N227:N233)</f>
        <v>0</v>
      </c>
      <c r="O234" s="43">
        <f>SUM(O227:O233)</f>
        <v>0</v>
      </c>
      <c r="P234" s="43">
        <f>SUM(P227:P233)</f>
        <v>0</v>
      </c>
      <c r="Q234" s="21"/>
      <c r="R234" s="21"/>
      <c r="S234" s="21"/>
      <c r="T234" s="21"/>
      <c r="U234" s="21"/>
      <c r="V234" s="21"/>
    </row>
    <row r="235" spans="1:22" x14ac:dyDescent="0.2">
      <c r="A235" s="28">
        <v>124</v>
      </c>
      <c r="B235" s="28" t="s">
        <v>112</v>
      </c>
      <c r="C235" s="17" t="s">
        <v>88</v>
      </c>
      <c r="D235" s="18">
        <f>SUMIFS('2013Figures'!$J:$J,'2013Figures'!$C:$C,$A235,'2013Figures'!$E:$E,$B$1)</f>
        <v>0</v>
      </c>
      <c r="E235" s="18">
        <f>SUMIFS('2013Figures'!$J:$J,'2013Figures'!$C:$C,$A235,'2013Figures'!$B:$B,"BrokerToCy",'2013Figures'!$G:$G,"E1",'2013Figures'!$E:$E,$B$1)</f>
        <v>0</v>
      </c>
      <c r="F235" s="18">
        <f>SUMIFS('2013Figures'!$J:$J,'2013Figures'!$C:$C,$A235,'2013Figures'!$B:$B,"BrokerToCy",'2013Figures'!$G:$G,"P1",'2013Figures'!$E:$E,$B$1)</f>
        <v>0</v>
      </c>
      <c r="G235" s="18">
        <f>SUMIFS('2013Figures'!$J:$J,'2013Figures'!$C:$C,$A235,'2013Figures'!$B:$B,"CyToBroker",'2013Figures'!$G:$G,"E1",'2013Figures'!$E:$E,$B$1)</f>
        <v>0</v>
      </c>
      <c r="H235" s="18">
        <f>SUMIFS('2013Figures'!$J:$J,'2013Figures'!$C:$C,$A235,'2013Figures'!$B:$B,"CyToBroker",'2013Figures'!$G:$G,"P1",'2013Figures'!$E:$E,$B$1)</f>
        <v>0</v>
      </c>
      <c r="I235" s="28"/>
      <c r="J235" s="17"/>
      <c r="K235" s="28"/>
      <c r="L235" s="50">
        <f>SUMIFS('2012Figures'!$J:$J,'2012Figures'!$C:$C,$A235,'2012Figures'!$E:$E,$B$1)</f>
        <v>0</v>
      </c>
      <c r="M235" s="50">
        <f>SUMIFS('2012Figures'!$J:$J,'2012Figures'!$C:$C,$A235,'2012Figures'!$B:$B,"BrokerToCy",'2012Figures'!$G:$G,"E1",'2012Figures'!$E:$E,$B$1)</f>
        <v>0</v>
      </c>
      <c r="N235" s="50">
        <f>SUMIFS('2012Figures'!$J:$J,'2012Figures'!$C:$C,$A235,'2012Figures'!$B:$B,"BrokerToCy",'2012Figures'!$G:$G,"P1",'2012Figures'!$E:$E,$B$1)</f>
        <v>0</v>
      </c>
      <c r="O235" s="50">
        <f>SUMIFS('2012Figures'!$J:$J,'2012Figures'!$C:$C,$A235,'2012Figures'!$B:$B,"CyToBroker",'2012Figures'!$G:$G,"E1",'2012Figures'!$E:$E,$B$1)</f>
        <v>0</v>
      </c>
      <c r="P235" s="50">
        <f>SUMIFS('2012Figures'!$J:$J,'2012Figures'!$C:$C,$A235,'2012Figures'!$B:$B,"CyToBroker",'2012Figures'!$G:$G,"P1",'2012Figures'!$E:$E,$B$1)</f>
        <v>0</v>
      </c>
      <c r="Q235" s="28"/>
      <c r="R235" s="46" t="str">
        <f t="shared" si="28"/>
        <v/>
      </c>
      <c r="S235" s="46" t="str">
        <f t="shared" si="28"/>
        <v/>
      </c>
      <c r="T235" s="46" t="str">
        <f t="shared" si="28"/>
        <v/>
      </c>
      <c r="U235" s="46" t="str">
        <f t="shared" si="28"/>
        <v/>
      </c>
      <c r="V235" s="46" t="str">
        <f t="shared" si="28"/>
        <v/>
      </c>
    </row>
    <row r="236" spans="1:22" x14ac:dyDescent="0.2">
      <c r="A236" s="1">
        <v>124</v>
      </c>
      <c r="B236" s="1" t="s">
        <v>112</v>
      </c>
      <c r="C236" s="8">
        <v>5</v>
      </c>
      <c r="D236" s="29">
        <f>SUMIFS('2013Figures'!$J:$J,'2013Figures'!$C:$C,$A236,'2013Figures'!$H:$H,$B236,'2013Figures'!$I:$I,$C236,'2013Figures'!$E:$E,$B$1)</f>
        <v>0</v>
      </c>
      <c r="E236" s="9">
        <f>SUMIFS('2013Figures'!$J:$J,'2013Figures'!$C:$C,$A236,'2013Figures'!$H:$H,$B236,'2013Figures'!$I:$I,$C236,'2013Figures'!$B:$B,"BrokerToCy",'2013Figures'!$G:$G,"E1",'2013Figures'!$E:$E,$B$1)</f>
        <v>0</v>
      </c>
      <c r="F236" s="9">
        <f>SUMIFS('2013Figures'!$J:$J,'2013Figures'!$C:$C,$A236,'2013Figures'!$H:$H,$B236,'2013Figures'!$I:$I,$C236,'2013Figures'!$B:$B,"BrokerToCy",'2013Figures'!$G:$G,"P1",'2013Figures'!$E:$E,$B$1)</f>
        <v>0</v>
      </c>
      <c r="G236" s="9">
        <f>SUMIFS('2013Figures'!$J:$J,'2013Figures'!$C:$C,$A236,'2013Figures'!$H:$H,$B236,'2013Figures'!$I:$I,$C236,'2013Figures'!$B:$B,"CyToBroker",'2013Figures'!$G:$G,"E1",'2013Figures'!$E:$E,$B$1)</f>
        <v>0</v>
      </c>
      <c r="H236" s="9">
        <f>SUMIFS('2013Figures'!$J:$J,'2013Figures'!$C:$C,$A236,'2013Figures'!$H:$H,$B236,'2013Figures'!$I:$I,$C236,'2013Figures'!$B:$B,"CyToBroker",'2013Figures'!$G:$G,"P1",'2013Figures'!$E:$E,$B$1)</f>
        <v>0</v>
      </c>
      <c r="J236" s="8">
        <v>201401</v>
      </c>
      <c r="L236" s="42">
        <f>SUMIFS('2012Figures'!$J:$J,'2012Figures'!$C:$C,$A236,'2012Figures'!$H:$H,$B236,'2012Figures'!$I:$I,$C236,'2012Figures'!$E:$E,$B$1)</f>
        <v>0</v>
      </c>
      <c r="M236" s="52">
        <f>SUMIFS('2012Figures'!$J:$J,'2012Figures'!$C:$C,$A236,'2012Figures'!$H:$H,$B236,'2012Figures'!$I:$I,$C236,'2012Figures'!$B:$B,"BrokerToCy",'2012Figures'!$G:$G,"E1",'2012Figures'!$E:$E,$B$1)</f>
        <v>0</v>
      </c>
      <c r="N236" s="52">
        <f>SUMIFS('2012Figures'!$J:$J,'2012Figures'!$C:$C,$A236,'2012Figures'!$H:$H,$B236,'2012Figures'!$I:$I,$C236,'2012Figures'!$B:$B,"BrokerToCy",'2012Figures'!$G:$G,"P1",'2012Figures'!$E:$E,$B$1)</f>
        <v>0</v>
      </c>
      <c r="O236" s="52">
        <f>SUMIFS('2012Figures'!$J:$J,'2012Figures'!$C:$C,$A236,'2012Figures'!$H:$H,$B236,'2012Figures'!$I:$I,$C236,'2012Figures'!$B:$B,"CyToBroker",'2012Figures'!$G:$G,"E1",'2012Figures'!$E:$E,$B$1)</f>
        <v>0</v>
      </c>
      <c r="P236" s="52">
        <f>SUMIFS('2012Figures'!$J:$J,'2012Figures'!$C:$C,$A236,'2012Figures'!$H:$H,$B236,'2012Figures'!$I:$I,$C236,'2012Figures'!$B:$B,"CyToBroker",'2012Figures'!$G:$G,"P1",'2012Figures'!$E:$E,$B$1)</f>
        <v>0</v>
      </c>
      <c r="R236" s="46" t="str">
        <f t="shared" si="28"/>
        <v/>
      </c>
      <c r="S236" s="46" t="str">
        <f t="shared" si="28"/>
        <v/>
      </c>
      <c r="T236" s="46" t="str">
        <f t="shared" si="28"/>
        <v/>
      </c>
      <c r="U236" s="46" t="str">
        <f t="shared" si="28"/>
        <v/>
      </c>
      <c r="V236" s="46" t="str">
        <f t="shared" si="28"/>
        <v/>
      </c>
    </row>
    <row r="237" spans="1:22" x14ac:dyDescent="0.2">
      <c r="A237" s="1">
        <v>124</v>
      </c>
      <c r="B237" s="1" t="s">
        <v>112</v>
      </c>
      <c r="C237" s="8">
        <v>4</v>
      </c>
      <c r="D237" s="29">
        <f>SUMIFS('2013Figures'!$J:$J,'2013Figures'!$C:$C,$A237,'2013Figures'!$H:$H,$B237,'2013Figures'!$I:$I,$C237,'2013Figures'!$E:$E,$B$1)</f>
        <v>0</v>
      </c>
      <c r="E237" s="9">
        <f>SUMIFS('2013Figures'!$J:$J,'2013Figures'!$C:$C,$A237,'2013Figures'!$H:$H,$B237,'2013Figures'!$I:$I,$C237,'2013Figures'!$B:$B,"BrokerToCy",'2013Figures'!$G:$G,"E1",'2013Figures'!$E:$E,$B$1)</f>
        <v>0</v>
      </c>
      <c r="F237" s="9">
        <f>SUMIFS('2013Figures'!$J:$J,'2013Figures'!$C:$C,$A237,'2013Figures'!$H:$H,$B237,'2013Figures'!$I:$I,$C237,'2013Figures'!$B:$B,"BrokerToCy",'2013Figures'!$G:$G,"P1",'2013Figures'!$E:$E,$B$1)</f>
        <v>0</v>
      </c>
      <c r="G237" s="9">
        <f>SUMIFS('2013Figures'!$J:$J,'2013Figures'!$C:$C,$A237,'2013Figures'!$H:$H,$B237,'2013Figures'!$I:$I,$C237,'2013Figures'!$B:$B,"CyToBroker",'2013Figures'!$G:$G,"E1",'2013Figures'!$E:$E,$B$1)</f>
        <v>0</v>
      </c>
      <c r="H237" s="9">
        <f>SUMIFS('2013Figures'!$J:$J,'2013Figures'!$C:$C,$A237,'2013Figures'!$H:$H,$B237,'2013Figures'!$I:$I,$C237,'2013Figures'!$B:$B,"CyToBroker",'2013Figures'!$G:$G,"P1",'2013Figures'!$E:$E,$B$1)</f>
        <v>0</v>
      </c>
      <c r="I237" s="30"/>
      <c r="J237" s="31">
        <v>201301</v>
      </c>
      <c r="K237" s="30"/>
      <c r="L237" s="42">
        <f>SUMIFS('2012Figures'!$J:$J,'2012Figures'!$C:$C,$A237,'2012Figures'!$H:$H,$B237,'2012Figures'!$I:$I,$C237,'2012Figures'!$E:$E,$B$1)</f>
        <v>0</v>
      </c>
      <c r="M237" s="52">
        <f>SUMIFS('2012Figures'!$J:$J,'2012Figures'!$C:$C,$A237,'2012Figures'!$H:$H,$B237,'2012Figures'!$I:$I,$C237,'2012Figures'!$B:$B,"BrokerToCy",'2012Figures'!$G:$G,"E1",'2012Figures'!$E:$E,$B$1)</f>
        <v>0</v>
      </c>
      <c r="N237" s="52">
        <f>SUMIFS('2012Figures'!$J:$J,'2012Figures'!$C:$C,$A237,'2012Figures'!$H:$H,$B237,'2012Figures'!$I:$I,$C237,'2012Figures'!$B:$B,"BrokerToCy",'2012Figures'!$G:$G,"P1",'2012Figures'!$E:$E,$B$1)</f>
        <v>0</v>
      </c>
      <c r="O237" s="52">
        <f>SUMIFS('2012Figures'!$J:$J,'2012Figures'!$C:$C,$A237,'2012Figures'!$H:$H,$B237,'2012Figures'!$I:$I,$C237,'2012Figures'!$B:$B,"CyToBroker",'2012Figures'!$G:$G,"E1",'2012Figures'!$E:$E,$B$1)</f>
        <v>0</v>
      </c>
      <c r="P237" s="52">
        <f>SUMIFS('2012Figures'!$J:$J,'2012Figures'!$C:$C,$A237,'2012Figures'!$H:$H,$B237,'2012Figures'!$I:$I,$C237,'2012Figures'!$B:$B,"CyToBroker",'2012Figures'!$G:$G,"P1",'2012Figures'!$E:$E,$B$1)</f>
        <v>0</v>
      </c>
      <c r="Q237" s="30"/>
      <c r="R237" s="46" t="str">
        <f t="shared" si="28"/>
        <v/>
      </c>
      <c r="S237" s="46" t="str">
        <f t="shared" si="28"/>
        <v/>
      </c>
      <c r="T237" s="46" t="str">
        <f t="shared" si="28"/>
        <v/>
      </c>
      <c r="U237" s="46" t="str">
        <f t="shared" si="28"/>
        <v/>
      </c>
      <c r="V237" s="46" t="str">
        <f t="shared" si="28"/>
        <v/>
      </c>
    </row>
    <row r="238" spans="1:22" x14ac:dyDescent="0.2">
      <c r="A238" s="1">
        <v>124</v>
      </c>
      <c r="B238" s="1" t="s">
        <v>112</v>
      </c>
      <c r="C238" s="8">
        <v>3</v>
      </c>
      <c r="D238" s="29">
        <f>SUMIFS('2013Figures'!$J:$J,'2013Figures'!$C:$C,$A238,'2013Figures'!$H:$H,$B238,'2013Figures'!$I:$I,$C238,'2013Figures'!$E:$E,$B$1)</f>
        <v>0</v>
      </c>
      <c r="E238" s="9">
        <f>SUMIFS('2013Figures'!$J:$J,'2013Figures'!$C:$C,$A238,'2013Figures'!$H:$H,$B238,'2013Figures'!$I:$I,$C238,'2013Figures'!$B:$B,"BrokerToCy",'2013Figures'!$G:$G,"E1",'2013Figures'!$E:$E,$B$1)</f>
        <v>0</v>
      </c>
      <c r="F238" s="9">
        <f>SUMIFS('2013Figures'!$J:$J,'2013Figures'!$C:$C,$A238,'2013Figures'!$H:$H,$B238,'2013Figures'!$I:$I,$C238,'2013Figures'!$B:$B,"BrokerToCy",'2013Figures'!$G:$G,"P1",'2013Figures'!$E:$E,$B$1)</f>
        <v>0</v>
      </c>
      <c r="G238" s="9">
        <f>SUMIFS('2013Figures'!$J:$J,'2013Figures'!$C:$C,$A238,'2013Figures'!$H:$H,$B238,'2013Figures'!$I:$I,$C238,'2013Figures'!$B:$B,"CyToBroker",'2013Figures'!$G:$G,"E1",'2013Figures'!$E:$E,$B$1)</f>
        <v>0</v>
      </c>
      <c r="H238" s="9">
        <f>SUMIFS('2013Figures'!$J:$J,'2013Figures'!$C:$C,$A238,'2013Figures'!$H:$H,$B238,'2013Figures'!$I:$I,$C238,'2013Figures'!$B:$B,"CyToBroker",'2013Figures'!$G:$G,"P1",'2013Figures'!$E:$E,$B$1)</f>
        <v>0</v>
      </c>
      <c r="J238" s="8">
        <v>201201</v>
      </c>
      <c r="L238" s="42">
        <f>SUMIFS('2012Figures'!$J:$J,'2012Figures'!$C:$C,$A238,'2012Figures'!$H:$H,$B238,'2012Figures'!$I:$I,$C238,'2012Figures'!$E:$E,$B$1)</f>
        <v>0</v>
      </c>
      <c r="M238" s="52">
        <f>SUMIFS('2012Figures'!$J:$J,'2012Figures'!$C:$C,$A238,'2012Figures'!$H:$H,$B238,'2012Figures'!$I:$I,$C238,'2012Figures'!$B:$B,"BrokerToCy",'2012Figures'!$G:$G,"E1",'2012Figures'!$E:$E,$B$1)</f>
        <v>0</v>
      </c>
      <c r="N238" s="52">
        <f>SUMIFS('2012Figures'!$J:$J,'2012Figures'!$C:$C,$A238,'2012Figures'!$H:$H,$B238,'2012Figures'!$I:$I,$C238,'2012Figures'!$B:$B,"BrokerToCy",'2012Figures'!$G:$G,"P1",'2012Figures'!$E:$E,$B$1)</f>
        <v>0</v>
      </c>
      <c r="O238" s="52">
        <f>SUMIFS('2012Figures'!$J:$J,'2012Figures'!$C:$C,$A238,'2012Figures'!$H:$H,$B238,'2012Figures'!$I:$I,$C238,'2012Figures'!$B:$B,"CyToBroker",'2012Figures'!$G:$G,"E1",'2012Figures'!$E:$E,$B$1)</f>
        <v>0</v>
      </c>
      <c r="P238" s="52">
        <f>SUMIFS('2012Figures'!$J:$J,'2012Figures'!$C:$C,$A238,'2012Figures'!$H:$H,$B238,'2012Figures'!$I:$I,$C238,'2012Figures'!$B:$B,"CyToBroker",'2012Figures'!$G:$G,"P1",'2012Figures'!$E:$E,$B$1)</f>
        <v>0</v>
      </c>
      <c r="R238" s="46" t="str">
        <f t="shared" si="28"/>
        <v/>
      </c>
      <c r="S238" s="46" t="str">
        <f t="shared" si="28"/>
        <v/>
      </c>
      <c r="T238" s="46" t="str">
        <f t="shared" si="28"/>
        <v/>
      </c>
      <c r="U238" s="46" t="str">
        <f t="shared" si="28"/>
        <v/>
      </c>
      <c r="V238" s="46" t="str">
        <f t="shared" si="28"/>
        <v/>
      </c>
    </row>
    <row r="239" spans="1:22" x14ac:dyDescent="0.2">
      <c r="A239" s="1">
        <v>124</v>
      </c>
      <c r="B239" s="1" t="s">
        <v>112</v>
      </c>
      <c r="C239" s="8">
        <v>2</v>
      </c>
      <c r="D239" s="29">
        <f>SUMIFS('2013Figures'!$J:$J,'2013Figures'!$C:$C,$A239,'2013Figures'!$H:$H,$B239,'2013Figures'!$I:$I,$C239,'2013Figures'!$E:$E,$B$1)</f>
        <v>0</v>
      </c>
      <c r="E239" s="9">
        <f>SUMIFS('2013Figures'!$J:$J,'2013Figures'!$C:$C,$A239,'2013Figures'!$H:$H,$B239,'2013Figures'!$I:$I,$C239,'2013Figures'!$B:$B,"BrokerToCy",'2013Figures'!$G:$G,"E1",'2013Figures'!$E:$E,$B$1)</f>
        <v>0</v>
      </c>
      <c r="F239" s="9">
        <f>SUMIFS('2013Figures'!$J:$J,'2013Figures'!$C:$C,$A239,'2013Figures'!$H:$H,$B239,'2013Figures'!$I:$I,$C239,'2013Figures'!$B:$B,"BrokerToCy",'2013Figures'!$G:$G,"P1",'2013Figures'!$E:$E,$B$1)</f>
        <v>0</v>
      </c>
      <c r="G239" s="9">
        <f>SUMIFS('2013Figures'!$J:$J,'2013Figures'!$C:$C,$A239,'2013Figures'!$H:$H,$B239,'2013Figures'!$I:$I,$C239,'2013Figures'!$B:$B,"CyToBroker",'2013Figures'!$G:$G,"E1",'2013Figures'!$E:$E,$B$1)</f>
        <v>0</v>
      </c>
      <c r="H239" s="9">
        <f>SUMIFS('2013Figures'!$J:$J,'2013Figures'!$C:$C,$A239,'2013Figures'!$H:$H,$B239,'2013Figures'!$I:$I,$C239,'2013Figures'!$B:$B,"CyToBroker",'2013Figures'!$G:$G,"P1",'2013Figures'!$E:$E,$B$1)</f>
        <v>0</v>
      </c>
      <c r="J239" s="8">
        <v>201101</v>
      </c>
      <c r="L239" s="42">
        <f>SUMIFS('2012Figures'!$J:$J,'2012Figures'!$C:$C,$A239,'2012Figures'!$H:$H,$B239,'2012Figures'!$I:$I,$C239,'2012Figures'!$E:$E,$B$1)</f>
        <v>0</v>
      </c>
      <c r="M239" s="52">
        <f>SUMIFS('2012Figures'!$J:$J,'2012Figures'!$C:$C,$A239,'2012Figures'!$H:$H,$B239,'2012Figures'!$I:$I,$C239,'2012Figures'!$B:$B,"BrokerToCy",'2012Figures'!$G:$G,"E1",'2012Figures'!$E:$E,$B$1)</f>
        <v>0</v>
      </c>
      <c r="N239" s="52">
        <f>SUMIFS('2012Figures'!$J:$J,'2012Figures'!$C:$C,$A239,'2012Figures'!$H:$H,$B239,'2012Figures'!$I:$I,$C239,'2012Figures'!$B:$B,"BrokerToCy",'2012Figures'!$G:$G,"P1",'2012Figures'!$E:$E,$B$1)</f>
        <v>0</v>
      </c>
      <c r="O239" s="52">
        <f>SUMIFS('2012Figures'!$J:$J,'2012Figures'!$C:$C,$A239,'2012Figures'!$H:$H,$B239,'2012Figures'!$I:$I,$C239,'2012Figures'!$B:$B,"CyToBroker",'2012Figures'!$G:$G,"E1",'2012Figures'!$E:$E,$B$1)</f>
        <v>0</v>
      </c>
      <c r="P239" s="52">
        <f>SUMIFS('2012Figures'!$J:$J,'2012Figures'!$C:$C,$A239,'2012Figures'!$H:$H,$B239,'2012Figures'!$I:$I,$C239,'2012Figures'!$B:$B,"CyToBroker",'2012Figures'!$G:$G,"P1",'2012Figures'!$E:$E,$B$1)</f>
        <v>0</v>
      </c>
      <c r="R239" s="46" t="str">
        <f t="shared" si="28"/>
        <v/>
      </c>
      <c r="S239" s="46" t="str">
        <f t="shared" si="28"/>
        <v/>
      </c>
      <c r="T239" s="46" t="str">
        <f t="shared" si="28"/>
        <v/>
      </c>
      <c r="U239" s="46" t="str">
        <f t="shared" si="28"/>
        <v/>
      </c>
      <c r="V239" s="46" t="str">
        <f t="shared" si="28"/>
        <v/>
      </c>
    </row>
    <row r="240" spans="1:22" x14ac:dyDescent="0.2">
      <c r="A240" s="1">
        <v>124</v>
      </c>
      <c r="B240" s="1" t="s">
        <v>112</v>
      </c>
      <c r="C240" s="8">
        <v>1</v>
      </c>
      <c r="D240" s="29">
        <f>SUMIFS('2013Figures'!$J:$J,'2013Figures'!$C:$C,$A240,'2013Figures'!$H:$H,$B240,'2013Figures'!$I:$I,$C240,'2013Figures'!$E:$E,$B$1)</f>
        <v>0</v>
      </c>
      <c r="E240" s="9">
        <f>SUMIFS('2013Figures'!$J:$J,'2013Figures'!$C:$C,$A240,'2013Figures'!$H:$H,$B240,'2013Figures'!$I:$I,$C240,'2013Figures'!$B:$B,"BrokerToCy",'2013Figures'!$G:$G,"E1",'2013Figures'!$E:$E,$B$1)</f>
        <v>0</v>
      </c>
      <c r="F240" s="9">
        <f>SUMIFS('2013Figures'!$J:$J,'2013Figures'!$C:$C,$A240,'2013Figures'!$H:$H,$B240,'2013Figures'!$I:$I,$C240,'2013Figures'!$B:$B,"BrokerToCy",'2013Figures'!$G:$G,"P1",'2013Figures'!$E:$E,$B$1)</f>
        <v>0</v>
      </c>
      <c r="G240" s="9">
        <f>SUMIFS('2013Figures'!$J:$J,'2013Figures'!$C:$C,$A240,'2013Figures'!$H:$H,$B240,'2013Figures'!$I:$I,$C240,'2013Figures'!$B:$B,"CyToBroker",'2013Figures'!$G:$G,"E1",'2013Figures'!$E:$E,$B$1)</f>
        <v>0</v>
      </c>
      <c r="H240" s="9">
        <f>SUMIFS('2013Figures'!$J:$J,'2013Figures'!$C:$C,$A240,'2013Figures'!$H:$H,$B240,'2013Figures'!$I:$I,$C240,'2013Figures'!$B:$B,"CyToBroker",'2013Figures'!$G:$G,"P1",'2013Figures'!$E:$E,$B$1)</f>
        <v>0</v>
      </c>
      <c r="J240" s="8">
        <v>201001</v>
      </c>
      <c r="L240" s="42">
        <f>SUMIFS('2012Figures'!$J:$J,'2012Figures'!$C:$C,$A240,'2012Figures'!$H:$H,$B240,'2012Figures'!$I:$I,$C240,'2012Figures'!$E:$E,$B$1)</f>
        <v>0</v>
      </c>
      <c r="M240" s="52">
        <f>SUMIFS('2012Figures'!$J:$J,'2012Figures'!$C:$C,$A240,'2012Figures'!$H:$H,$B240,'2012Figures'!$I:$I,$C240,'2012Figures'!$B:$B,"BrokerToCy",'2012Figures'!$G:$G,"E1",'2012Figures'!$E:$E,$B$1)</f>
        <v>0</v>
      </c>
      <c r="N240" s="52">
        <f>SUMIFS('2012Figures'!$J:$J,'2012Figures'!$C:$C,$A240,'2012Figures'!$H:$H,$B240,'2012Figures'!$I:$I,$C240,'2012Figures'!$B:$B,"BrokerToCy",'2012Figures'!$G:$G,"P1",'2012Figures'!$E:$E,$B$1)</f>
        <v>0</v>
      </c>
      <c r="O240" s="52">
        <f>SUMIFS('2012Figures'!$J:$J,'2012Figures'!$C:$C,$A240,'2012Figures'!$H:$H,$B240,'2012Figures'!$I:$I,$C240,'2012Figures'!$B:$B,"CyToBroker",'2012Figures'!$G:$G,"E1",'2012Figures'!$E:$E,$B$1)</f>
        <v>0</v>
      </c>
      <c r="P240" s="52">
        <f>SUMIFS('2012Figures'!$J:$J,'2012Figures'!$C:$C,$A240,'2012Figures'!$H:$H,$B240,'2012Figures'!$I:$I,$C240,'2012Figures'!$B:$B,"CyToBroker",'2012Figures'!$G:$G,"P1",'2012Figures'!$E:$E,$B$1)</f>
        <v>0</v>
      </c>
      <c r="R240" s="46" t="str">
        <f t="shared" si="28"/>
        <v/>
      </c>
      <c r="S240" s="46" t="str">
        <f t="shared" si="28"/>
        <v/>
      </c>
      <c r="T240" s="46" t="str">
        <f t="shared" si="28"/>
        <v/>
      </c>
      <c r="U240" s="46" t="str">
        <f t="shared" si="28"/>
        <v/>
      </c>
      <c r="V240" s="46" t="str">
        <f t="shared" si="28"/>
        <v/>
      </c>
    </row>
    <row r="241" spans="1:22" x14ac:dyDescent="0.2">
      <c r="A241" s="1">
        <v>124</v>
      </c>
      <c r="B241" s="1" t="s">
        <v>112</v>
      </c>
      <c r="D241" s="29">
        <f>SUMIFS('2013Figures'!$J:$J,'2013Figures'!$C:$C,$A241,'2013Figures'!$I:$I,"",'2013Figures'!$E:$E,$B$1)</f>
        <v>0</v>
      </c>
      <c r="E241" s="9">
        <f>SUMIFS('2013Figures'!$J:$J,'2013Figures'!$C:$C,$A241,'2013Figures'!$I:$I,"",'2013Figures'!$B:$B,"BrokerToCy",'2013Figures'!$G:$G,"E1",'2013Figures'!$E:$E,$B$1)</f>
        <v>0</v>
      </c>
      <c r="F241" s="9">
        <f>SUMIFS('2013Figures'!$J:$J,'2013Figures'!$C:$C,$A241,'2013Figures'!$I:$I,"",'2013Figures'!$B:$B,"BrokerToCy",'2013Figures'!$G:$G,"P1",'2013Figures'!$E:$E,$B$1)</f>
        <v>0</v>
      </c>
      <c r="G241" s="9">
        <f>SUMIFS('2013Figures'!$J:$J,'2013Figures'!$C:$C,$A241,'2013Figures'!$I:$I,"",'2013Figures'!$B:$B,"CyToBroker",'2013Figures'!$G:$G,"E1",'2013Figures'!$E:$E,$B$1)</f>
        <v>0</v>
      </c>
      <c r="H241" s="9">
        <f>SUMIFS('2013Figures'!$J:$J,'2013Figures'!$C:$C,$A241,'2013Figures'!$I:$I,"",'2013Figures'!$B:$B,"CyToBroker",'2013Figures'!$G:$G,"P1",'2013Figures'!$E:$E,$B$1)</f>
        <v>0</v>
      </c>
      <c r="J241" s="8" t="s">
        <v>131</v>
      </c>
      <c r="L241" s="42">
        <f>SUMIFS('2012Figures'!$J:$J,'2012Figures'!$C:$C,$A241,'2012Figures'!$I:$I,"",'2012Figures'!$E:$E,$B$1)</f>
        <v>0</v>
      </c>
      <c r="M241" s="52">
        <f>SUMIFS('2012Figures'!$J:$J,'2012Figures'!$C:$C,$A241,'2012Figures'!$I:$I,"",'2012Figures'!$B:$B,"BrokerToCy",'2012Figures'!$G:$G,"E1",'2012Figures'!$E:$E,$B$1)</f>
        <v>0</v>
      </c>
      <c r="N241" s="52">
        <f>SUMIFS('2012Figures'!$J:$J,'2012Figures'!$C:$C,$A241,'2012Figures'!$I:$I,"",'2012Figures'!$B:$B,"BrokerToCy",'2012Figures'!$G:$G,"P1",'2012Figures'!$E:$E,$B$1)</f>
        <v>0</v>
      </c>
      <c r="O241" s="52">
        <f>SUMIFS('2012Figures'!$J:$J,'2012Figures'!$C:$C,$A241,'2012Figures'!$I:$I,"",'2012Figures'!$B:$B,"CyToBroker",'2012Figures'!$G:$G,"E1",'2012Figures'!$E:$E,$B$1)</f>
        <v>0</v>
      </c>
      <c r="P241" s="52">
        <f>SUMIFS('2012Figures'!$J:$J,'2012Figures'!$C:$C,$A241,'2012Figures'!$I:$I,"",'2012Figures'!$B:$B,"CyToBroker",'2012Figures'!$G:$G,"P1",'2012Figures'!$E:$E,$B$1)</f>
        <v>0</v>
      </c>
      <c r="R241" s="46" t="str">
        <f t="shared" si="28"/>
        <v/>
      </c>
      <c r="S241" s="46" t="str">
        <f t="shared" si="28"/>
        <v/>
      </c>
      <c r="T241" s="46" t="str">
        <f t="shared" si="28"/>
        <v/>
      </c>
      <c r="U241" s="46" t="str">
        <f t="shared" si="28"/>
        <v/>
      </c>
      <c r="V241" s="46" t="str">
        <f t="shared" si="28"/>
        <v/>
      </c>
    </row>
    <row r="242" spans="1:22" x14ac:dyDescent="0.2">
      <c r="A242" s="21"/>
      <c r="B242" s="21" t="s">
        <v>92</v>
      </c>
      <c r="C242" s="22"/>
      <c r="D242" s="23">
        <f>SUM(E242:H242)</f>
        <v>0</v>
      </c>
      <c r="E242" s="23">
        <f>SUM(E236:E241)</f>
        <v>0</v>
      </c>
      <c r="F242" s="23">
        <f>SUM(F236:F241)</f>
        <v>0</v>
      </c>
      <c r="G242" s="23">
        <f>SUM(G236:G241)</f>
        <v>0</v>
      </c>
      <c r="H242" s="23">
        <f>SUM(H236:H241)</f>
        <v>0</v>
      </c>
      <c r="I242" s="21"/>
      <c r="J242" s="22"/>
      <c r="K242" s="21"/>
      <c r="L242" s="43">
        <f>SUM(M242:P242)</f>
        <v>0</v>
      </c>
      <c r="M242" s="43">
        <f>SUM(M236:M241)</f>
        <v>0</v>
      </c>
      <c r="N242" s="43">
        <f>SUM(N236:N241)</f>
        <v>0</v>
      </c>
      <c r="O242" s="43">
        <f>SUM(O236:O241)</f>
        <v>0</v>
      </c>
      <c r="P242" s="43">
        <f>SUM(P236:P241)</f>
        <v>0</v>
      </c>
      <c r="Q242" s="21"/>
      <c r="R242" s="21"/>
      <c r="S242" s="21"/>
      <c r="T242" s="21"/>
      <c r="U242" s="21"/>
      <c r="V242" s="21"/>
    </row>
    <row r="243" spans="1:22" x14ac:dyDescent="0.2">
      <c r="A243" s="28">
        <v>126</v>
      </c>
      <c r="B243" s="28" t="s">
        <v>113</v>
      </c>
      <c r="C243" s="17" t="s">
        <v>88</v>
      </c>
      <c r="D243" s="18">
        <f>SUMIFS('2013Figures'!$J:$J,'2013Figures'!$C:$C,$A243,'2013Figures'!$E:$E,$B$1)</f>
        <v>0</v>
      </c>
      <c r="E243" s="18">
        <f>SUMIFS('2013Figures'!$J:$J,'2013Figures'!$C:$C,$A243,'2013Figures'!$B:$B,"BrokerToCy",'2013Figures'!$G:$G,"E1",'2013Figures'!$E:$E,$B$1)</f>
        <v>0</v>
      </c>
      <c r="F243" s="18">
        <f>SUMIFS('2013Figures'!$J:$J,'2013Figures'!$C:$C,$A243,'2013Figures'!$B:$B,"BrokerToCy",'2013Figures'!$G:$G,"P1",'2013Figures'!$E:$E,$B$1)</f>
        <v>0</v>
      </c>
      <c r="G243" s="18">
        <f>SUMIFS('2013Figures'!$J:$J,'2013Figures'!$C:$C,$A243,'2013Figures'!$B:$B,"CyToBroker",'2013Figures'!$G:$G,"E1",'2013Figures'!$E:$E,$B$1)</f>
        <v>0</v>
      </c>
      <c r="H243" s="18">
        <f>SUMIFS('2013Figures'!$J:$J,'2013Figures'!$C:$C,$A243,'2013Figures'!$B:$B,"CyToBroker",'2013Figures'!$G:$G,"P1",'2013Figures'!$E:$E,$B$1)</f>
        <v>0</v>
      </c>
      <c r="I243" s="28"/>
      <c r="J243" s="17"/>
      <c r="K243" s="28"/>
      <c r="L243" s="50">
        <f>SUMIFS('2012Figures'!$J:$J,'2012Figures'!$C:$C,$A243,'2012Figures'!$E:$E,$B$1)</f>
        <v>0</v>
      </c>
      <c r="M243" s="50">
        <f>SUMIFS('2012Figures'!$J:$J,'2012Figures'!$C:$C,$A243,'2012Figures'!$B:$B,"BrokerToCy",'2012Figures'!$G:$G,"E1",'2012Figures'!$E:$E,$B$1)</f>
        <v>0</v>
      </c>
      <c r="N243" s="50">
        <f>SUMIFS('2012Figures'!$J:$J,'2012Figures'!$C:$C,$A243,'2012Figures'!$B:$B,"BrokerToCy",'2012Figures'!$G:$G,"P1",'2012Figures'!$E:$E,$B$1)</f>
        <v>0</v>
      </c>
      <c r="O243" s="50">
        <f>SUMIFS('2012Figures'!$J:$J,'2012Figures'!$C:$C,$A243,'2012Figures'!$B:$B,"CyToBroker",'2012Figures'!$G:$G,"E1",'2012Figures'!$E:$E,$B$1)</f>
        <v>0</v>
      </c>
      <c r="P243" s="50">
        <f>SUMIFS('2012Figures'!$J:$J,'2012Figures'!$C:$C,$A243,'2012Figures'!$B:$B,"CyToBroker",'2012Figures'!$G:$G,"P1",'2012Figures'!$E:$E,$B$1)</f>
        <v>0</v>
      </c>
      <c r="Q243" s="28"/>
      <c r="R243" s="46" t="str">
        <f t="shared" si="28"/>
        <v/>
      </c>
      <c r="S243" s="46" t="str">
        <f t="shared" si="28"/>
        <v/>
      </c>
      <c r="T243" s="46" t="str">
        <f t="shared" si="28"/>
        <v/>
      </c>
      <c r="U243" s="46" t="str">
        <f t="shared" si="28"/>
        <v/>
      </c>
      <c r="V243" s="46" t="str">
        <f t="shared" si="28"/>
        <v/>
      </c>
    </row>
    <row r="244" spans="1:22" x14ac:dyDescent="0.2">
      <c r="A244" s="1">
        <v>126</v>
      </c>
      <c r="B244" s="1" t="s">
        <v>113</v>
      </c>
      <c r="C244" s="8">
        <v>3</v>
      </c>
      <c r="D244" s="29">
        <f>SUMIFS('2013Figures'!$J:$J,'2013Figures'!$C:$C,$A244,'2013Figures'!$H:$H,$B244,'2013Figures'!$I:$I,$C244,'2013Figures'!$E:$E,$B$1)</f>
        <v>0</v>
      </c>
      <c r="E244" s="9">
        <f>SUMIFS('2013Figures'!$J:$J,'2013Figures'!$C:$C,$A244,'2013Figures'!$H:$H,$B244,'2013Figures'!$I:$I,$C244,'2013Figures'!$B:$B,"BrokerToCy",'2013Figures'!$G:$G,"E1",'2013Figures'!$E:$E,$B$1)</f>
        <v>0</v>
      </c>
      <c r="F244" s="9">
        <f>SUMIFS('2013Figures'!$J:$J,'2013Figures'!$C:$C,$A244,'2013Figures'!$H:$H,$B244,'2013Figures'!$I:$I,$C244,'2013Figures'!$B:$B,"BrokerToCy",'2013Figures'!$G:$G,"P1",'2013Figures'!$E:$E,$B$1)</f>
        <v>0</v>
      </c>
      <c r="G244" s="9">
        <f>SUMIFS('2013Figures'!$J:$J,'2013Figures'!$C:$C,$A244,'2013Figures'!$H:$H,$B244,'2013Figures'!$I:$I,$C244,'2013Figures'!$B:$B,"CyToBroker",'2013Figures'!$G:$G,"E1",'2013Figures'!$E:$E,$B$1)</f>
        <v>0</v>
      </c>
      <c r="H244" s="9">
        <f>SUMIFS('2013Figures'!$J:$J,'2013Figures'!$C:$C,$A244,'2013Figures'!$H:$H,$B244,'2013Figures'!$I:$I,$C244,'2013Figures'!$B:$B,"CyToBroker",'2013Figures'!$G:$G,"P1",'2013Figures'!$E:$E,$B$1)</f>
        <v>0</v>
      </c>
      <c r="J244" s="8">
        <v>201401</v>
      </c>
      <c r="L244" s="42">
        <f>SUMIFS('2012Figures'!$J:$J,'2012Figures'!$C:$C,$A244,'2012Figures'!$H:$H,$B244,'2012Figures'!$I:$I,$C244,'2012Figures'!$E:$E,$B$1)</f>
        <v>0</v>
      </c>
      <c r="M244" s="52">
        <f>SUMIFS('2012Figures'!$J:$J,'2012Figures'!$C:$C,$A244,'2012Figures'!$H:$H,$B244,'2012Figures'!$I:$I,$C244,'2012Figures'!$B:$B,"BrokerToCy",'2012Figures'!$G:$G,"E1",'2012Figures'!$E:$E,$B$1)</f>
        <v>0</v>
      </c>
      <c r="N244" s="52">
        <f>SUMIFS('2012Figures'!$J:$J,'2012Figures'!$C:$C,$A244,'2012Figures'!$H:$H,$B244,'2012Figures'!$I:$I,$C244,'2012Figures'!$B:$B,"BrokerToCy",'2012Figures'!$G:$G,"P1",'2012Figures'!$E:$E,$B$1)</f>
        <v>0</v>
      </c>
      <c r="O244" s="52">
        <f>SUMIFS('2012Figures'!$J:$J,'2012Figures'!$C:$C,$A244,'2012Figures'!$H:$H,$B244,'2012Figures'!$I:$I,$C244,'2012Figures'!$B:$B,"CyToBroker",'2012Figures'!$G:$G,"E1",'2012Figures'!$E:$E,$B$1)</f>
        <v>0</v>
      </c>
      <c r="P244" s="52">
        <f>SUMIFS('2012Figures'!$J:$J,'2012Figures'!$C:$C,$A244,'2012Figures'!$H:$H,$B244,'2012Figures'!$I:$I,$C244,'2012Figures'!$B:$B,"CyToBroker",'2012Figures'!$G:$G,"P1",'2012Figures'!$E:$E,$B$1)</f>
        <v>0</v>
      </c>
      <c r="R244" s="46" t="str">
        <f t="shared" si="28"/>
        <v/>
      </c>
      <c r="S244" s="46" t="str">
        <f t="shared" si="28"/>
        <v/>
      </c>
      <c r="T244" s="46" t="str">
        <f t="shared" si="28"/>
        <v/>
      </c>
      <c r="U244" s="46" t="str">
        <f t="shared" si="28"/>
        <v/>
      </c>
      <c r="V244" s="46" t="str">
        <f t="shared" si="28"/>
        <v/>
      </c>
    </row>
    <row r="245" spans="1:22" x14ac:dyDescent="0.2">
      <c r="A245" s="1">
        <v>126</v>
      </c>
      <c r="B245" s="1" t="s">
        <v>113</v>
      </c>
      <c r="C245" s="8">
        <v>2</v>
      </c>
      <c r="D245" s="29">
        <f>SUMIFS('2013Figures'!$J:$J,'2013Figures'!$C:$C,$A245,'2013Figures'!$H:$H,$B245,'2013Figures'!$I:$I,$C245,'2013Figures'!$E:$E,$B$1)</f>
        <v>0</v>
      </c>
      <c r="E245" s="9">
        <f>SUMIFS('2013Figures'!$J:$J,'2013Figures'!$C:$C,$A245,'2013Figures'!$H:$H,$B245,'2013Figures'!$I:$I,$C245,'2013Figures'!$B:$B,"BrokerToCy",'2013Figures'!$G:$G,"E1",'2013Figures'!$E:$E,$B$1)</f>
        <v>0</v>
      </c>
      <c r="F245" s="9">
        <f>SUMIFS('2013Figures'!$J:$J,'2013Figures'!$C:$C,$A245,'2013Figures'!$H:$H,$B245,'2013Figures'!$I:$I,$C245,'2013Figures'!$B:$B,"BrokerToCy",'2013Figures'!$G:$G,"P1",'2013Figures'!$E:$E,$B$1)</f>
        <v>0</v>
      </c>
      <c r="G245" s="9">
        <f>SUMIFS('2013Figures'!$J:$J,'2013Figures'!$C:$C,$A245,'2013Figures'!$H:$H,$B245,'2013Figures'!$I:$I,$C245,'2013Figures'!$B:$B,"CyToBroker",'2013Figures'!$G:$G,"E1",'2013Figures'!$E:$E,$B$1)</f>
        <v>0</v>
      </c>
      <c r="H245" s="9">
        <f>SUMIFS('2013Figures'!$J:$J,'2013Figures'!$C:$C,$A245,'2013Figures'!$H:$H,$B245,'2013Figures'!$I:$I,$C245,'2013Figures'!$B:$B,"CyToBroker",'2013Figures'!$G:$G,"P1",'2013Figures'!$E:$E,$B$1)</f>
        <v>0</v>
      </c>
      <c r="I245" s="30"/>
      <c r="J245" s="31">
        <v>201301</v>
      </c>
      <c r="K245" s="30"/>
      <c r="L245" s="42">
        <f>SUMIFS('2012Figures'!$J:$J,'2012Figures'!$C:$C,$A245,'2012Figures'!$H:$H,$B245,'2012Figures'!$I:$I,$C245,'2012Figures'!$E:$E,$B$1)</f>
        <v>0</v>
      </c>
      <c r="M245" s="52">
        <f>SUMIFS('2012Figures'!$J:$J,'2012Figures'!$C:$C,$A245,'2012Figures'!$H:$H,$B245,'2012Figures'!$I:$I,$C245,'2012Figures'!$B:$B,"BrokerToCy",'2012Figures'!$G:$G,"E1",'2012Figures'!$E:$E,$B$1)</f>
        <v>0</v>
      </c>
      <c r="N245" s="52">
        <f>SUMIFS('2012Figures'!$J:$J,'2012Figures'!$C:$C,$A245,'2012Figures'!$H:$H,$B245,'2012Figures'!$I:$I,$C245,'2012Figures'!$B:$B,"BrokerToCy",'2012Figures'!$G:$G,"P1",'2012Figures'!$E:$E,$B$1)</f>
        <v>0</v>
      </c>
      <c r="O245" s="52">
        <f>SUMIFS('2012Figures'!$J:$J,'2012Figures'!$C:$C,$A245,'2012Figures'!$H:$H,$B245,'2012Figures'!$I:$I,$C245,'2012Figures'!$B:$B,"CyToBroker",'2012Figures'!$G:$G,"E1",'2012Figures'!$E:$E,$B$1)</f>
        <v>0</v>
      </c>
      <c r="P245" s="52">
        <f>SUMIFS('2012Figures'!$J:$J,'2012Figures'!$C:$C,$A245,'2012Figures'!$H:$H,$B245,'2012Figures'!$I:$I,$C245,'2012Figures'!$B:$B,"CyToBroker",'2012Figures'!$G:$G,"P1",'2012Figures'!$E:$E,$B$1)</f>
        <v>0</v>
      </c>
      <c r="Q245" s="30"/>
      <c r="R245" s="46" t="str">
        <f t="shared" si="28"/>
        <v/>
      </c>
      <c r="S245" s="46" t="str">
        <f t="shared" si="28"/>
        <v/>
      </c>
      <c r="T245" s="46" t="str">
        <f t="shared" si="28"/>
        <v/>
      </c>
      <c r="U245" s="46" t="str">
        <f t="shared" si="28"/>
        <v/>
      </c>
      <c r="V245" s="46" t="str">
        <f t="shared" si="28"/>
        <v/>
      </c>
    </row>
    <row r="246" spans="1:22" x14ac:dyDescent="0.2">
      <c r="A246" s="1">
        <v>126</v>
      </c>
      <c r="B246" s="1" t="s">
        <v>113</v>
      </c>
      <c r="C246" s="8">
        <v>1</v>
      </c>
      <c r="D246" s="29">
        <f>SUMIFS('2013Figures'!$J:$J,'2013Figures'!$C:$C,$A246,'2013Figures'!$H:$H,$B246,'2013Figures'!$I:$I,$C246,'2013Figures'!$E:$E,$B$1)</f>
        <v>0</v>
      </c>
      <c r="E246" s="9">
        <f>SUMIFS('2013Figures'!$J:$J,'2013Figures'!$C:$C,$A246,'2013Figures'!$H:$H,$B246,'2013Figures'!$I:$I,$C246,'2013Figures'!$B:$B,"BrokerToCy",'2013Figures'!$G:$G,"E1",'2013Figures'!$E:$E,$B$1)</f>
        <v>0</v>
      </c>
      <c r="F246" s="9">
        <f>SUMIFS('2013Figures'!$J:$J,'2013Figures'!$C:$C,$A246,'2013Figures'!$H:$H,$B246,'2013Figures'!$I:$I,$C246,'2013Figures'!$B:$B,"BrokerToCy",'2013Figures'!$G:$G,"P1",'2013Figures'!$E:$E,$B$1)</f>
        <v>0</v>
      </c>
      <c r="G246" s="9">
        <f>SUMIFS('2013Figures'!$J:$J,'2013Figures'!$C:$C,$A246,'2013Figures'!$H:$H,$B246,'2013Figures'!$I:$I,$C246,'2013Figures'!$B:$B,"CyToBroker",'2013Figures'!$G:$G,"E1",'2013Figures'!$E:$E,$B$1)</f>
        <v>0</v>
      </c>
      <c r="H246" s="9">
        <f>SUMIFS('2013Figures'!$J:$J,'2013Figures'!$C:$C,$A246,'2013Figures'!$H:$H,$B246,'2013Figures'!$I:$I,$C246,'2013Figures'!$B:$B,"CyToBroker",'2013Figures'!$G:$G,"P1",'2013Figures'!$E:$E,$B$1)</f>
        <v>0</v>
      </c>
      <c r="J246" s="8">
        <v>201201</v>
      </c>
      <c r="L246" s="42">
        <f>SUMIFS('2012Figures'!$J:$J,'2012Figures'!$C:$C,$A246,'2012Figures'!$H:$H,$B246,'2012Figures'!$I:$I,$C246,'2012Figures'!$E:$E,$B$1)</f>
        <v>0</v>
      </c>
      <c r="M246" s="52">
        <f>SUMIFS('2012Figures'!$J:$J,'2012Figures'!$C:$C,$A246,'2012Figures'!$H:$H,$B246,'2012Figures'!$I:$I,$C246,'2012Figures'!$B:$B,"BrokerToCy",'2012Figures'!$G:$G,"E1",'2012Figures'!$E:$E,$B$1)</f>
        <v>0</v>
      </c>
      <c r="N246" s="52">
        <f>SUMIFS('2012Figures'!$J:$J,'2012Figures'!$C:$C,$A246,'2012Figures'!$H:$H,$B246,'2012Figures'!$I:$I,$C246,'2012Figures'!$B:$B,"BrokerToCy",'2012Figures'!$G:$G,"P1",'2012Figures'!$E:$E,$B$1)</f>
        <v>0</v>
      </c>
      <c r="O246" s="52">
        <f>SUMIFS('2012Figures'!$J:$J,'2012Figures'!$C:$C,$A246,'2012Figures'!$H:$H,$B246,'2012Figures'!$I:$I,$C246,'2012Figures'!$B:$B,"CyToBroker",'2012Figures'!$G:$G,"E1",'2012Figures'!$E:$E,$B$1)</f>
        <v>0</v>
      </c>
      <c r="P246" s="52">
        <f>SUMIFS('2012Figures'!$J:$J,'2012Figures'!$C:$C,$A246,'2012Figures'!$H:$H,$B246,'2012Figures'!$I:$I,$C246,'2012Figures'!$B:$B,"CyToBroker",'2012Figures'!$G:$G,"P1",'2012Figures'!$E:$E,$B$1)</f>
        <v>0</v>
      </c>
      <c r="R246" s="46" t="str">
        <f t="shared" si="28"/>
        <v/>
      </c>
      <c r="S246" s="46" t="str">
        <f t="shared" si="28"/>
        <v/>
      </c>
      <c r="T246" s="46" t="str">
        <f t="shared" si="28"/>
        <v/>
      </c>
      <c r="U246" s="46" t="str">
        <f t="shared" si="28"/>
        <v/>
      </c>
      <c r="V246" s="46" t="str">
        <f t="shared" si="28"/>
        <v/>
      </c>
    </row>
    <row r="247" spans="1:22" x14ac:dyDescent="0.2">
      <c r="A247" s="1">
        <v>126</v>
      </c>
      <c r="B247" s="1" t="s">
        <v>113</v>
      </c>
      <c r="D247" s="29">
        <f>SUMIFS('2013Figures'!$J:$J,'2013Figures'!$C:$C,$A247,'2013Figures'!$I:$I,"",'2013Figures'!$E:$E,$B$1)</f>
        <v>0</v>
      </c>
      <c r="E247" s="9">
        <f>SUMIFS('2013Figures'!$J:$J,'2013Figures'!$C:$C,$A247,'2013Figures'!$I:$I,"",'2013Figures'!$B:$B,"BrokerToCy",'2013Figures'!$G:$G,"E1",'2013Figures'!$E:$E,$B$1)</f>
        <v>0</v>
      </c>
      <c r="F247" s="9">
        <f>SUMIFS('2013Figures'!$J:$J,'2013Figures'!$C:$C,$A247,'2013Figures'!$I:$I,"",'2013Figures'!$B:$B,"BrokerToCy",'2013Figures'!$G:$G,"P1",'2013Figures'!$E:$E,$B$1)</f>
        <v>0</v>
      </c>
      <c r="G247" s="9">
        <f>SUMIFS('2013Figures'!$J:$J,'2013Figures'!$C:$C,$A247,'2013Figures'!$I:$I,"",'2013Figures'!$B:$B,"CyToBroker",'2013Figures'!$G:$G,"E1",'2013Figures'!$E:$E,$B$1)</f>
        <v>0</v>
      </c>
      <c r="H247" s="9">
        <f>SUMIFS('2013Figures'!$J:$J,'2013Figures'!$C:$C,$A247,'2013Figures'!$I:$I,"",'2013Figures'!$B:$B,"CyToBroker",'2013Figures'!$G:$G,"P1",'2013Figures'!$E:$E,$B$1)</f>
        <v>0</v>
      </c>
      <c r="J247" s="8" t="s">
        <v>131</v>
      </c>
      <c r="L247" s="42">
        <f>SUMIFS('2012Figures'!$J:$J,'2012Figures'!$C:$C,$A247,'2012Figures'!$I:$I,"",'2012Figures'!$E:$E,$B$1)</f>
        <v>0</v>
      </c>
      <c r="M247" s="52">
        <f>SUMIFS('2012Figures'!$J:$J,'2012Figures'!$C:$C,$A247,'2012Figures'!$I:$I,"",'2012Figures'!$B:$B,"BrokerToCy",'2012Figures'!$G:$G,"E1",'2012Figures'!$E:$E,$B$1)</f>
        <v>0</v>
      </c>
      <c r="N247" s="52">
        <f>SUMIFS('2012Figures'!$J:$J,'2012Figures'!$C:$C,$A247,'2012Figures'!$I:$I,"",'2012Figures'!$B:$B,"BrokerToCy",'2012Figures'!$G:$G,"P1",'2012Figures'!$E:$E,$B$1)</f>
        <v>0</v>
      </c>
      <c r="O247" s="52">
        <f>SUMIFS('2012Figures'!$J:$J,'2012Figures'!$C:$C,$A247,'2012Figures'!$I:$I,"",'2012Figures'!$B:$B,"CyToBroker",'2012Figures'!$G:$G,"E1",'2012Figures'!$E:$E,$B$1)</f>
        <v>0</v>
      </c>
      <c r="P247" s="52">
        <f>SUMIFS('2012Figures'!$J:$J,'2012Figures'!$C:$C,$A247,'2012Figures'!$I:$I,"",'2012Figures'!$B:$B,"CyToBroker",'2012Figures'!$G:$G,"P1",'2012Figures'!$E:$E,$B$1)</f>
        <v>0</v>
      </c>
      <c r="R247" s="46" t="str">
        <f t="shared" si="28"/>
        <v/>
      </c>
      <c r="S247" s="46" t="str">
        <f t="shared" si="28"/>
        <v/>
      </c>
      <c r="T247" s="46" t="str">
        <f t="shared" si="28"/>
        <v/>
      </c>
      <c r="U247" s="46" t="str">
        <f t="shared" si="28"/>
        <v/>
      </c>
      <c r="V247" s="46" t="str">
        <f t="shared" si="28"/>
        <v/>
      </c>
    </row>
    <row r="248" spans="1:22" x14ac:dyDescent="0.2">
      <c r="A248" s="21"/>
      <c r="B248" s="21" t="s">
        <v>92</v>
      </c>
      <c r="C248" s="22"/>
      <c r="D248" s="23">
        <f>SUM(E248:H248)</f>
        <v>0</v>
      </c>
      <c r="E248" s="23">
        <f>SUM(E244:E247)</f>
        <v>0</v>
      </c>
      <c r="F248" s="23">
        <f>SUM(F244:F247)</f>
        <v>0</v>
      </c>
      <c r="G248" s="23">
        <f>SUM(G244:G247)</f>
        <v>0</v>
      </c>
      <c r="H248" s="23">
        <f>SUM(H244:H247)</f>
        <v>0</v>
      </c>
      <c r="I248" s="21"/>
      <c r="J248" s="22"/>
      <c r="K248" s="21"/>
      <c r="L248" s="43">
        <f>SUM(M248:P248)</f>
        <v>0</v>
      </c>
      <c r="M248" s="43">
        <f>SUM(M244:M247)</f>
        <v>0</v>
      </c>
      <c r="N248" s="43">
        <f>SUM(N244:N247)</f>
        <v>0</v>
      </c>
      <c r="O248" s="43">
        <f>SUM(O244:O247)</f>
        <v>0</v>
      </c>
      <c r="P248" s="43">
        <f>SUM(P244:P247)</f>
        <v>0</v>
      </c>
      <c r="Q248" s="21"/>
      <c r="R248" s="21"/>
      <c r="S248" s="21"/>
      <c r="T248" s="21"/>
      <c r="U248" s="21"/>
      <c r="V248" s="21"/>
    </row>
    <row r="249" spans="1:22" x14ac:dyDescent="0.2">
      <c r="A249" s="28">
        <v>139</v>
      </c>
      <c r="B249" s="28" t="s">
        <v>167</v>
      </c>
      <c r="C249" s="17" t="s">
        <v>88</v>
      </c>
      <c r="D249" s="18">
        <f>SUMIFS('2013Figures'!$J:$J,'2013Figures'!$C:$C,$A249,'2013Figures'!$E:$E,$B$1)</f>
        <v>0</v>
      </c>
      <c r="E249" s="18">
        <f>SUMIFS('2013Figures'!$J:$J,'2013Figures'!$C:$C,$A249,'2013Figures'!$B:$B,"BrokerToCy",'2013Figures'!$G:$G,"E1",'2013Figures'!$E:$E,$B$1)</f>
        <v>0</v>
      </c>
      <c r="F249" s="18">
        <f>SUMIFS('2013Figures'!$J:$J,'2013Figures'!$C:$C,$A249,'2013Figures'!$B:$B,"BrokerToCy",'2013Figures'!$G:$G,"P1",'2013Figures'!$E:$E,$B$1)</f>
        <v>0</v>
      </c>
      <c r="G249" s="18">
        <f>SUMIFS('2013Figures'!$J:$J,'2013Figures'!$C:$C,$A249,'2013Figures'!$B:$B,"CyToBroker",'2013Figures'!$G:$G,"E1",'2013Figures'!$E:$E,$B$1)</f>
        <v>0</v>
      </c>
      <c r="H249" s="18">
        <f>SUMIFS('2013Figures'!$J:$J,'2013Figures'!$C:$C,$A249,'2013Figures'!$B:$B,"CyToBroker",'2013Figures'!$G:$G,"P1",'2013Figures'!$E:$E,$B$1)</f>
        <v>0</v>
      </c>
      <c r="I249" s="28"/>
      <c r="J249" s="17"/>
      <c r="K249" s="28"/>
      <c r="L249" s="50">
        <f>SUMIFS('2012Figures'!$J:$J,'2012Figures'!$C:$C,$A249,'2012Figures'!$E:$E,$B$1)</f>
        <v>0</v>
      </c>
      <c r="M249" s="50">
        <f>SUMIFS('2012Figures'!$J:$J,'2012Figures'!$C:$C,$A249,'2012Figures'!$B:$B,"BrokerToCy",'2012Figures'!$G:$G,"E1",'2012Figures'!$E:$E,$B$1)</f>
        <v>0</v>
      </c>
      <c r="N249" s="50">
        <f>SUMIFS('2012Figures'!$J:$J,'2012Figures'!$C:$C,$A249,'2012Figures'!$B:$B,"BrokerToCy",'2012Figures'!$G:$G,"P1",'2012Figures'!$E:$E,$B$1)</f>
        <v>0</v>
      </c>
      <c r="O249" s="50">
        <f>SUMIFS('2012Figures'!$J:$J,'2012Figures'!$C:$C,$A249,'2012Figures'!$B:$B,"CyToBroker",'2012Figures'!$G:$G,"E1",'2012Figures'!$E:$E,$B$1)</f>
        <v>0</v>
      </c>
      <c r="P249" s="50">
        <f>SUMIFS('2012Figures'!$J:$J,'2012Figures'!$C:$C,$A249,'2012Figures'!$B:$B,"CyToBroker",'2012Figures'!$G:$G,"P1",'2012Figures'!$E:$E,$B$1)</f>
        <v>0</v>
      </c>
      <c r="Q249" s="28"/>
      <c r="R249" s="46" t="str">
        <f t="shared" si="28"/>
        <v/>
      </c>
      <c r="S249" s="46" t="str">
        <f t="shared" si="28"/>
        <v/>
      </c>
      <c r="T249" s="46" t="str">
        <f t="shared" si="28"/>
        <v/>
      </c>
      <c r="U249" s="46" t="str">
        <f t="shared" si="28"/>
        <v/>
      </c>
      <c r="V249" s="46" t="str">
        <f t="shared" si="28"/>
        <v/>
      </c>
    </row>
    <row r="250" spans="1:22" x14ac:dyDescent="0.2">
      <c r="A250" s="1">
        <v>139</v>
      </c>
      <c r="B250" s="1" t="s">
        <v>167</v>
      </c>
      <c r="C250" s="8">
        <v>2</v>
      </c>
      <c r="D250" s="29">
        <f>SUMIFS('2013Figures'!$J:$J,'2013Figures'!$C:$C,$A250,'2013Figures'!$H:$H,$B250,'2013Figures'!$I:$I,$C250,'2013Figures'!$E:$E,$B$1)</f>
        <v>0</v>
      </c>
      <c r="E250" s="9">
        <f>SUMIFS('2013Figures'!$J:$J,'2013Figures'!$C:$C,$A250,'2013Figures'!$H:$H,$B250,'2013Figures'!$I:$I,$C250,'2013Figures'!$B:$B,"BrokerToCy",'2013Figures'!$G:$G,"E1",'2013Figures'!$E:$E,$B$1)</f>
        <v>0</v>
      </c>
      <c r="F250" s="9">
        <f>SUMIFS('2013Figures'!$J:$J,'2013Figures'!$C:$C,$A250,'2013Figures'!$H:$H,$B250,'2013Figures'!$I:$I,$C250,'2013Figures'!$B:$B,"BrokerToCy",'2013Figures'!$G:$G,"P1",'2013Figures'!$E:$E,$B$1)</f>
        <v>0</v>
      </c>
      <c r="G250" s="9">
        <f>SUMIFS('2013Figures'!$J:$J,'2013Figures'!$C:$C,$A250,'2013Figures'!$H:$H,$B250,'2013Figures'!$I:$I,$C250,'2013Figures'!$B:$B,"CyToBroker",'2013Figures'!$G:$G,"E1",'2013Figures'!$E:$E,$B$1)</f>
        <v>0</v>
      </c>
      <c r="H250" s="9">
        <f>SUMIFS('2013Figures'!$J:$J,'2013Figures'!$C:$C,$A250,'2013Figures'!$H:$H,$B250,'2013Figures'!$I:$I,$C250,'2013Figures'!$B:$B,"CyToBroker",'2013Figures'!$G:$G,"P1",'2013Figures'!$E:$E,$B$1)</f>
        <v>0</v>
      </c>
      <c r="I250" s="30"/>
      <c r="J250" s="31">
        <v>201502</v>
      </c>
      <c r="K250" s="30"/>
      <c r="L250" s="42">
        <f>SUMIFS('2012Figures'!$J:$J,'2012Figures'!$C:$C,$A250,'2012Figures'!$H:$H,$B250,'2012Figures'!$I:$I,$C250,'2012Figures'!$E:$E,$B$1)</f>
        <v>0</v>
      </c>
      <c r="M250" s="52">
        <f>SUMIFS('2012Figures'!$J:$J,'2012Figures'!$C:$C,$A250,'2012Figures'!$H:$H,$B250,'2012Figures'!$I:$I,$C250,'2012Figures'!$B:$B,"BrokerToCy",'2012Figures'!$G:$G,"E1",'2012Figures'!$E:$E,$B$1)</f>
        <v>0</v>
      </c>
      <c r="N250" s="52">
        <f>SUMIFS('2012Figures'!$J:$J,'2012Figures'!$C:$C,$A250,'2012Figures'!$H:$H,$B250,'2012Figures'!$I:$I,$C250,'2012Figures'!$B:$B,"BrokerToCy",'2012Figures'!$G:$G,"P1",'2012Figures'!$E:$E,$B$1)</f>
        <v>0</v>
      </c>
      <c r="O250" s="52">
        <f>SUMIFS('2012Figures'!$J:$J,'2012Figures'!$C:$C,$A250,'2012Figures'!$H:$H,$B250,'2012Figures'!$I:$I,$C250,'2012Figures'!$B:$B,"CyToBroker",'2012Figures'!$G:$G,"E1",'2012Figures'!$E:$E,$B$1)</f>
        <v>0</v>
      </c>
      <c r="P250" s="52">
        <f>SUMIFS('2012Figures'!$J:$J,'2012Figures'!$C:$C,$A250,'2012Figures'!$H:$H,$B250,'2012Figures'!$I:$I,$C250,'2012Figures'!$B:$B,"CyToBroker",'2012Figures'!$G:$G,"P1",'2012Figures'!$E:$E,$B$1)</f>
        <v>0</v>
      </c>
      <c r="Q250" s="30"/>
      <c r="R250" s="46" t="str">
        <f t="shared" si="28"/>
        <v/>
      </c>
      <c r="S250" s="46" t="str">
        <f t="shared" si="28"/>
        <v/>
      </c>
      <c r="T250" s="46" t="str">
        <f t="shared" si="28"/>
        <v/>
      </c>
      <c r="U250" s="46" t="str">
        <f t="shared" si="28"/>
        <v/>
      </c>
      <c r="V250" s="46" t="str">
        <f t="shared" si="28"/>
        <v/>
      </c>
    </row>
    <row r="251" spans="1:22" x14ac:dyDescent="0.2">
      <c r="A251" s="1">
        <v>139</v>
      </c>
      <c r="B251" s="1" t="s">
        <v>167</v>
      </c>
      <c r="C251" s="8">
        <v>1</v>
      </c>
      <c r="D251" s="29">
        <f>SUMIFS('2013Figures'!$J:$J,'2013Figures'!$C:$C,$A251,'2013Figures'!$H:$H,$B251,'2013Figures'!$I:$I,$C251,'2013Figures'!$E:$E,$B$1)</f>
        <v>0</v>
      </c>
      <c r="E251" s="9">
        <f>SUMIFS('2013Figures'!$J:$J,'2013Figures'!$C:$C,$A251,'2013Figures'!$H:$H,$B251,'2013Figures'!$I:$I,$C251,'2013Figures'!$B:$B,"BrokerToCy",'2013Figures'!$G:$G,"E1",'2013Figures'!$E:$E,$B$1)</f>
        <v>0</v>
      </c>
      <c r="F251" s="9">
        <f>SUMIFS('2013Figures'!$J:$J,'2013Figures'!$C:$C,$A251,'2013Figures'!$H:$H,$B251,'2013Figures'!$I:$I,$C251,'2013Figures'!$B:$B,"BrokerToCy",'2013Figures'!$G:$G,"P1",'2013Figures'!$E:$E,$B$1)</f>
        <v>0</v>
      </c>
      <c r="G251" s="9">
        <f>SUMIFS('2013Figures'!$J:$J,'2013Figures'!$C:$C,$A251,'2013Figures'!$H:$H,$B251,'2013Figures'!$I:$I,$C251,'2013Figures'!$B:$B,"CyToBroker",'2013Figures'!$G:$G,"E1",'2013Figures'!$E:$E,$B$1)</f>
        <v>0</v>
      </c>
      <c r="H251" s="9">
        <f>SUMIFS('2013Figures'!$J:$J,'2013Figures'!$C:$C,$A251,'2013Figures'!$H:$H,$B251,'2013Figures'!$I:$I,$C251,'2013Figures'!$B:$B,"CyToBroker",'2013Figures'!$G:$G,"P1",'2013Figures'!$E:$E,$B$1)</f>
        <v>0</v>
      </c>
      <c r="J251" s="31">
        <v>201501</v>
      </c>
      <c r="L251" s="42">
        <f>SUMIFS('2012Figures'!$J:$J,'2012Figures'!$C:$C,$A251,'2012Figures'!$H:$H,$B251,'2012Figures'!$I:$I,$C251,'2012Figures'!$E:$E,$B$1)</f>
        <v>0</v>
      </c>
      <c r="M251" s="52">
        <f>SUMIFS('2012Figures'!$J:$J,'2012Figures'!$C:$C,$A251,'2012Figures'!$H:$H,$B251,'2012Figures'!$I:$I,$C251,'2012Figures'!$B:$B,"BrokerToCy",'2012Figures'!$G:$G,"E1",'2012Figures'!$E:$E,$B$1)</f>
        <v>0</v>
      </c>
      <c r="N251" s="52">
        <f>SUMIFS('2012Figures'!$J:$J,'2012Figures'!$C:$C,$A251,'2012Figures'!$H:$H,$B251,'2012Figures'!$I:$I,$C251,'2012Figures'!$B:$B,"BrokerToCy",'2012Figures'!$G:$G,"P1",'2012Figures'!$E:$E,$B$1)</f>
        <v>0</v>
      </c>
      <c r="O251" s="52">
        <f>SUMIFS('2012Figures'!$J:$J,'2012Figures'!$C:$C,$A251,'2012Figures'!$H:$H,$B251,'2012Figures'!$I:$I,$C251,'2012Figures'!$B:$B,"CyToBroker",'2012Figures'!$G:$G,"E1",'2012Figures'!$E:$E,$B$1)</f>
        <v>0</v>
      </c>
      <c r="P251" s="52">
        <f>SUMIFS('2012Figures'!$J:$J,'2012Figures'!$C:$C,$A251,'2012Figures'!$H:$H,$B251,'2012Figures'!$I:$I,$C251,'2012Figures'!$B:$B,"CyToBroker",'2012Figures'!$G:$G,"P1",'2012Figures'!$E:$E,$B$1)</f>
        <v>0</v>
      </c>
      <c r="R251" s="46" t="str">
        <f t="shared" si="28"/>
        <v/>
      </c>
      <c r="S251" s="46" t="str">
        <f t="shared" si="28"/>
        <v/>
      </c>
      <c r="T251" s="46" t="str">
        <f t="shared" si="28"/>
        <v/>
      </c>
      <c r="U251" s="46" t="str">
        <f t="shared" si="28"/>
        <v/>
      </c>
      <c r="V251" s="46" t="str">
        <f t="shared" si="28"/>
        <v/>
      </c>
    </row>
    <row r="252" spans="1:22" x14ac:dyDescent="0.2">
      <c r="A252" s="1">
        <v>139</v>
      </c>
      <c r="B252" s="1" t="s">
        <v>167</v>
      </c>
      <c r="D252" s="29">
        <f>SUMIFS('2013Figures'!$J:$J,'2013Figures'!$C:$C,$A252,'2013Figures'!$I:$I,"",'2013Figures'!$E:$E,$B$1)</f>
        <v>0</v>
      </c>
      <c r="E252" s="9">
        <f>SUMIFS('2013Figures'!$J:$J,'2013Figures'!$C:$C,$A252,'2013Figures'!$I:$I,"",'2013Figures'!$B:$B,"BrokerToCy",'2013Figures'!$G:$G,"E1",'2013Figures'!$E:$E,$B$1)</f>
        <v>0</v>
      </c>
      <c r="F252" s="9">
        <f>SUMIFS('2013Figures'!$J:$J,'2013Figures'!$C:$C,$A252,'2013Figures'!$I:$I,"",'2013Figures'!$B:$B,"BrokerToCy",'2013Figures'!$G:$G,"P1",'2013Figures'!$E:$E,$B$1)</f>
        <v>0</v>
      </c>
      <c r="G252" s="9">
        <f>SUMIFS('2013Figures'!$J:$J,'2013Figures'!$C:$C,$A252,'2013Figures'!$I:$I,"",'2013Figures'!$B:$B,"CyToBroker",'2013Figures'!$G:$G,"E1",'2013Figures'!$E:$E,$B$1)</f>
        <v>0</v>
      </c>
      <c r="H252" s="9">
        <f>SUMIFS('2013Figures'!$J:$J,'2013Figures'!$C:$C,$A252,'2013Figures'!$I:$I,"",'2013Figures'!$B:$B,"CyToBroker",'2013Figures'!$G:$G,"P1",'2013Figures'!$E:$E,$B$1)</f>
        <v>0</v>
      </c>
      <c r="J252" s="8" t="s">
        <v>131</v>
      </c>
      <c r="L252" s="42">
        <f>SUMIFS('2012Figures'!$J:$J,'2012Figures'!$C:$C,$A252,'2012Figures'!$I:$I,"",'2012Figures'!$E:$E,$B$1)</f>
        <v>0</v>
      </c>
      <c r="M252" s="52">
        <f>SUMIFS('2012Figures'!$J:$J,'2012Figures'!$C:$C,$A252,'2012Figures'!$I:$I,"",'2012Figures'!$B:$B,"BrokerToCy",'2012Figures'!$G:$G,"E1",'2012Figures'!$E:$E,$B$1)</f>
        <v>0</v>
      </c>
      <c r="N252" s="52">
        <f>SUMIFS('2012Figures'!$J:$J,'2012Figures'!$C:$C,$A252,'2012Figures'!$I:$I,"",'2012Figures'!$B:$B,"BrokerToCy",'2012Figures'!$G:$G,"P1",'2012Figures'!$E:$E,$B$1)</f>
        <v>0</v>
      </c>
      <c r="O252" s="52">
        <f>SUMIFS('2012Figures'!$J:$J,'2012Figures'!$C:$C,$A252,'2012Figures'!$I:$I,"",'2012Figures'!$B:$B,"CyToBroker",'2012Figures'!$G:$G,"E1",'2012Figures'!$E:$E,$B$1)</f>
        <v>0</v>
      </c>
      <c r="P252" s="52">
        <f>SUMIFS('2012Figures'!$J:$J,'2012Figures'!$C:$C,$A252,'2012Figures'!$I:$I,"",'2012Figures'!$B:$B,"CyToBroker",'2012Figures'!$G:$G,"P1",'2012Figures'!$E:$E,$B$1)</f>
        <v>0</v>
      </c>
      <c r="R252" s="46" t="str">
        <f t="shared" si="28"/>
        <v/>
      </c>
      <c r="S252" s="46" t="str">
        <f t="shared" si="28"/>
        <v/>
      </c>
      <c r="T252" s="46" t="str">
        <f t="shared" si="28"/>
        <v/>
      </c>
      <c r="U252" s="46" t="str">
        <f t="shared" si="28"/>
        <v/>
      </c>
      <c r="V252" s="46" t="str">
        <f t="shared" si="28"/>
        <v/>
      </c>
    </row>
    <row r="253" spans="1:22" x14ac:dyDescent="0.2">
      <c r="A253" s="21"/>
      <c r="B253" s="21" t="s">
        <v>92</v>
      </c>
      <c r="C253" s="22"/>
      <c r="D253" s="23">
        <f>SUM(E253:H253)</f>
        <v>0</v>
      </c>
      <c r="E253" s="23">
        <f>SUM(E250:E252)</f>
        <v>0</v>
      </c>
      <c r="F253" s="23">
        <f>SUM(F250:F252)</f>
        <v>0</v>
      </c>
      <c r="G253" s="23">
        <f>SUM(G250:G252)</f>
        <v>0</v>
      </c>
      <c r="H253" s="23">
        <f>SUM(H250:H252)</f>
        <v>0</v>
      </c>
      <c r="I253" s="21"/>
      <c r="J253" s="22"/>
      <c r="K253" s="21"/>
      <c r="L253" s="43">
        <f>SUM(M253:P253)</f>
        <v>0</v>
      </c>
      <c r="M253" s="43">
        <f>SUM(M250:M252)</f>
        <v>0</v>
      </c>
      <c r="N253" s="43">
        <f>SUM(N250:N252)</f>
        <v>0</v>
      </c>
      <c r="O253" s="43">
        <f>SUM(O250:O252)</f>
        <v>0</v>
      </c>
      <c r="P253" s="43">
        <f>SUM(P250:P252)</f>
        <v>0</v>
      </c>
      <c r="Q253" s="21"/>
      <c r="R253" s="21"/>
      <c r="S253" s="21"/>
      <c r="T253" s="21"/>
      <c r="U253" s="21"/>
      <c r="V253" s="21"/>
    </row>
    <row r="254" spans="1:22" x14ac:dyDescent="0.2">
      <c r="A254" s="28">
        <v>140</v>
      </c>
      <c r="B254" s="28" t="s">
        <v>114</v>
      </c>
      <c r="C254" s="17" t="s">
        <v>88</v>
      </c>
      <c r="D254" s="18">
        <f>SUMIFS('2013Figures'!$J:$J,'2013Figures'!$C:$C,$A254,'2013Figures'!$E:$E,$B$1)</f>
        <v>0</v>
      </c>
      <c r="E254" s="18">
        <f>SUMIFS('2013Figures'!$J:$J,'2013Figures'!$C:$C,$A254,'2013Figures'!$B:$B,"BrokerToCy",'2013Figures'!$G:$G,"E1",'2013Figures'!$E:$E,$B$1)</f>
        <v>0</v>
      </c>
      <c r="F254" s="18">
        <f>SUMIFS('2013Figures'!$J:$J,'2013Figures'!$C:$C,$A254,'2013Figures'!$B:$B,"BrokerToCy",'2013Figures'!$G:$G,"P1",'2013Figures'!$E:$E,$B$1)</f>
        <v>0</v>
      </c>
      <c r="G254" s="18">
        <f>SUMIFS('2013Figures'!$J:$J,'2013Figures'!$C:$C,$A254,'2013Figures'!$B:$B,"CyToBroker",'2013Figures'!$G:$G,"E1",'2013Figures'!$E:$E,$B$1)</f>
        <v>0</v>
      </c>
      <c r="H254" s="18">
        <f>SUMIFS('2013Figures'!$J:$J,'2013Figures'!$C:$C,$A254,'2013Figures'!$B:$B,"CyToBroker",'2013Figures'!$G:$G,"P1",'2013Figures'!$E:$E,$B$1)</f>
        <v>0</v>
      </c>
      <c r="I254" s="28"/>
      <c r="J254" s="17"/>
      <c r="K254" s="28"/>
      <c r="L254" s="50">
        <f>SUMIFS('2012Figures'!$J:$J,'2012Figures'!$C:$C,$A254,'2012Figures'!$E:$E,$B$1)</f>
        <v>0</v>
      </c>
      <c r="M254" s="50">
        <f>SUMIFS('2012Figures'!$J:$J,'2012Figures'!$C:$C,$A254,'2012Figures'!$B:$B,"BrokerToCy",'2012Figures'!$G:$G,"E1",'2012Figures'!$E:$E,$B$1)</f>
        <v>0</v>
      </c>
      <c r="N254" s="50">
        <f>SUMIFS('2012Figures'!$J:$J,'2012Figures'!$C:$C,$A254,'2012Figures'!$B:$B,"BrokerToCy",'2012Figures'!$G:$G,"P1",'2012Figures'!$E:$E,$B$1)</f>
        <v>0</v>
      </c>
      <c r="O254" s="50">
        <f>SUMIFS('2012Figures'!$J:$J,'2012Figures'!$C:$C,$A254,'2012Figures'!$B:$B,"CyToBroker",'2012Figures'!$G:$G,"E1",'2012Figures'!$E:$E,$B$1)</f>
        <v>0</v>
      </c>
      <c r="P254" s="50">
        <f>SUMIFS('2012Figures'!$J:$J,'2012Figures'!$C:$C,$A254,'2012Figures'!$B:$B,"CyToBroker",'2012Figures'!$G:$G,"P1",'2012Figures'!$E:$E,$B$1)</f>
        <v>0</v>
      </c>
      <c r="Q254" s="28"/>
      <c r="R254" s="46" t="str">
        <f t="shared" si="28"/>
        <v/>
      </c>
      <c r="S254" s="46" t="str">
        <f t="shared" si="28"/>
        <v/>
      </c>
      <c r="T254" s="46" t="str">
        <f t="shared" si="28"/>
        <v/>
      </c>
      <c r="U254" s="46" t="str">
        <f t="shared" si="28"/>
        <v/>
      </c>
      <c r="V254" s="46" t="str">
        <f t="shared" si="28"/>
        <v/>
      </c>
    </row>
    <row r="255" spans="1:22" x14ac:dyDescent="0.2">
      <c r="A255" s="1">
        <v>140</v>
      </c>
      <c r="B255" s="1" t="s">
        <v>114</v>
      </c>
      <c r="C255" s="8">
        <v>2</v>
      </c>
      <c r="D255" s="29">
        <f>SUMIFS('2013Figures'!$J:$J,'2013Figures'!$C:$C,$A255,'2013Figures'!$H:$H,$B255,'2013Figures'!$I:$I,$C255,'2013Figures'!$E:$E,$B$1)</f>
        <v>0</v>
      </c>
      <c r="E255" s="9">
        <f>SUMIFS('2013Figures'!$J:$J,'2013Figures'!$C:$C,$A255,'2013Figures'!$H:$H,$B255,'2013Figures'!$I:$I,$C255,'2013Figures'!$B:$B,"BrokerToCy",'2013Figures'!$G:$G,"E1",'2013Figures'!$E:$E,$B$1)</f>
        <v>0</v>
      </c>
      <c r="F255" s="9">
        <f>SUMIFS('2013Figures'!$J:$J,'2013Figures'!$C:$C,$A255,'2013Figures'!$H:$H,$B255,'2013Figures'!$I:$I,$C255,'2013Figures'!$B:$B,"BrokerToCy",'2013Figures'!$G:$G,"P1",'2013Figures'!$E:$E,$B$1)</f>
        <v>0</v>
      </c>
      <c r="G255" s="9">
        <f>SUMIFS('2013Figures'!$J:$J,'2013Figures'!$C:$C,$A255,'2013Figures'!$H:$H,$B255,'2013Figures'!$I:$I,$C255,'2013Figures'!$B:$B,"CyToBroker",'2013Figures'!$G:$G,"E1",'2013Figures'!$E:$E,$B$1)</f>
        <v>0</v>
      </c>
      <c r="H255" s="9">
        <f>SUMIFS('2013Figures'!$J:$J,'2013Figures'!$C:$C,$A255,'2013Figures'!$H:$H,$B255,'2013Figures'!$I:$I,$C255,'2013Figures'!$B:$B,"CyToBroker",'2013Figures'!$G:$G,"P1",'2013Figures'!$E:$E,$B$1)</f>
        <v>0</v>
      </c>
      <c r="I255" s="30"/>
      <c r="J255" s="31">
        <v>201010</v>
      </c>
      <c r="K255" s="30"/>
      <c r="L255" s="42">
        <f>SUMIFS('2012Figures'!$J:$J,'2012Figures'!$C:$C,$A255,'2012Figures'!$H:$H,$B255,'2012Figures'!$I:$I,$C255,'2012Figures'!$E:$E,$B$1)</f>
        <v>0</v>
      </c>
      <c r="M255" s="52">
        <f>SUMIFS('2012Figures'!$J:$J,'2012Figures'!$C:$C,$A255,'2012Figures'!$H:$H,$B255,'2012Figures'!$I:$I,$C255,'2012Figures'!$B:$B,"BrokerToCy",'2012Figures'!$G:$G,"E1",'2012Figures'!$E:$E,$B$1)</f>
        <v>0</v>
      </c>
      <c r="N255" s="52">
        <f>SUMIFS('2012Figures'!$J:$J,'2012Figures'!$C:$C,$A255,'2012Figures'!$H:$H,$B255,'2012Figures'!$I:$I,$C255,'2012Figures'!$B:$B,"BrokerToCy",'2012Figures'!$G:$G,"P1",'2012Figures'!$E:$E,$B$1)</f>
        <v>0</v>
      </c>
      <c r="O255" s="52">
        <f>SUMIFS('2012Figures'!$J:$J,'2012Figures'!$C:$C,$A255,'2012Figures'!$H:$H,$B255,'2012Figures'!$I:$I,$C255,'2012Figures'!$B:$B,"CyToBroker",'2012Figures'!$G:$G,"E1",'2012Figures'!$E:$E,$B$1)</f>
        <v>0</v>
      </c>
      <c r="P255" s="52">
        <f>SUMIFS('2012Figures'!$J:$J,'2012Figures'!$C:$C,$A255,'2012Figures'!$H:$H,$B255,'2012Figures'!$I:$I,$C255,'2012Figures'!$B:$B,"CyToBroker",'2012Figures'!$G:$G,"P1",'2012Figures'!$E:$E,$B$1)</f>
        <v>0</v>
      </c>
      <c r="Q255" s="30"/>
      <c r="R255" s="46" t="str">
        <f t="shared" si="28"/>
        <v/>
      </c>
      <c r="S255" s="46" t="str">
        <f t="shared" si="28"/>
        <v/>
      </c>
      <c r="T255" s="46" t="str">
        <f t="shared" si="28"/>
        <v/>
      </c>
      <c r="U255" s="46" t="str">
        <f t="shared" si="28"/>
        <v/>
      </c>
      <c r="V255" s="46" t="str">
        <f t="shared" si="28"/>
        <v/>
      </c>
    </row>
    <row r="256" spans="1:22" x14ac:dyDescent="0.2">
      <c r="A256" s="1">
        <v>140</v>
      </c>
      <c r="B256" s="1" t="s">
        <v>114</v>
      </c>
      <c r="C256" s="8">
        <v>1</v>
      </c>
      <c r="D256" s="29">
        <f>SUMIFS('2013Figures'!$J:$J,'2013Figures'!$C:$C,$A256,'2013Figures'!$H:$H,$B256,'2013Figures'!$I:$I,$C256,'2013Figures'!$E:$E,$B$1)</f>
        <v>0</v>
      </c>
      <c r="E256" s="9">
        <f>SUMIFS('2013Figures'!$J:$J,'2013Figures'!$C:$C,$A256,'2013Figures'!$H:$H,$B256,'2013Figures'!$I:$I,$C256,'2013Figures'!$B:$B,"BrokerToCy",'2013Figures'!$G:$G,"E1",'2013Figures'!$E:$E,$B$1)</f>
        <v>0</v>
      </c>
      <c r="F256" s="9">
        <f>SUMIFS('2013Figures'!$J:$J,'2013Figures'!$C:$C,$A256,'2013Figures'!$H:$H,$B256,'2013Figures'!$I:$I,$C256,'2013Figures'!$B:$B,"BrokerToCy",'2013Figures'!$G:$G,"P1",'2013Figures'!$E:$E,$B$1)</f>
        <v>0</v>
      </c>
      <c r="G256" s="9">
        <f>SUMIFS('2013Figures'!$J:$J,'2013Figures'!$C:$C,$A256,'2013Figures'!$H:$H,$B256,'2013Figures'!$I:$I,$C256,'2013Figures'!$B:$B,"CyToBroker",'2013Figures'!$G:$G,"E1",'2013Figures'!$E:$E,$B$1)</f>
        <v>0</v>
      </c>
      <c r="H256" s="9">
        <f>SUMIFS('2013Figures'!$J:$J,'2013Figures'!$C:$C,$A256,'2013Figures'!$H:$H,$B256,'2013Figures'!$I:$I,$C256,'2013Figures'!$B:$B,"CyToBroker",'2013Figures'!$G:$G,"P1",'2013Figures'!$E:$E,$B$1)</f>
        <v>0</v>
      </c>
      <c r="J256" s="8" t="s">
        <v>131</v>
      </c>
      <c r="L256" s="42">
        <f>SUMIFS('2012Figures'!$J:$J,'2012Figures'!$C:$C,$A256,'2012Figures'!$H:$H,$B256,'2012Figures'!$I:$I,$C256,'2012Figures'!$E:$E,$B$1)</f>
        <v>0</v>
      </c>
      <c r="M256" s="52">
        <f>SUMIFS('2012Figures'!$J:$J,'2012Figures'!$C:$C,$A256,'2012Figures'!$H:$H,$B256,'2012Figures'!$I:$I,$C256,'2012Figures'!$B:$B,"BrokerToCy",'2012Figures'!$G:$G,"E1",'2012Figures'!$E:$E,$B$1)</f>
        <v>0</v>
      </c>
      <c r="N256" s="52">
        <f>SUMIFS('2012Figures'!$J:$J,'2012Figures'!$C:$C,$A256,'2012Figures'!$H:$H,$B256,'2012Figures'!$I:$I,$C256,'2012Figures'!$B:$B,"BrokerToCy",'2012Figures'!$G:$G,"P1",'2012Figures'!$E:$E,$B$1)</f>
        <v>0</v>
      </c>
      <c r="O256" s="52">
        <f>SUMIFS('2012Figures'!$J:$J,'2012Figures'!$C:$C,$A256,'2012Figures'!$H:$H,$B256,'2012Figures'!$I:$I,$C256,'2012Figures'!$B:$B,"CyToBroker",'2012Figures'!$G:$G,"E1",'2012Figures'!$E:$E,$B$1)</f>
        <v>0</v>
      </c>
      <c r="P256" s="52">
        <f>SUMIFS('2012Figures'!$J:$J,'2012Figures'!$C:$C,$A256,'2012Figures'!$H:$H,$B256,'2012Figures'!$I:$I,$C256,'2012Figures'!$B:$B,"CyToBroker",'2012Figures'!$G:$G,"P1",'2012Figures'!$E:$E,$B$1)</f>
        <v>0</v>
      </c>
      <c r="R256" s="46" t="str">
        <f t="shared" si="28"/>
        <v/>
      </c>
      <c r="S256" s="46" t="str">
        <f t="shared" si="28"/>
        <v/>
      </c>
      <c r="T256" s="46" t="str">
        <f t="shared" si="28"/>
        <v/>
      </c>
      <c r="U256" s="46" t="str">
        <f t="shared" si="28"/>
        <v/>
      </c>
      <c r="V256" s="46" t="str">
        <f t="shared" si="28"/>
        <v/>
      </c>
    </row>
    <row r="257" spans="1:22" x14ac:dyDescent="0.2">
      <c r="A257" s="1">
        <v>140</v>
      </c>
      <c r="B257" s="1" t="s">
        <v>114</v>
      </c>
      <c r="D257" s="29">
        <f>SUMIFS('2013Figures'!$J:$J,'2013Figures'!$C:$C,$A257,'2013Figures'!$I:$I,"",'2013Figures'!$E:$E,$B$1)</f>
        <v>0</v>
      </c>
      <c r="E257" s="9">
        <f>SUMIFS('2013Figures'!$J:$J,'2013Figures'!$C:$C,$A257,'2013Figures'!$I:$I,"",'2013Figures'!$B:$B,"BrokerToCy",'2013Figures'!$G:$G,"E1",'2013Figures'!$E:$E,$B$1)</f>
        <v>0</v>
      </c>
      <c r="F257" s="9">
        <f>SUMIFS('2013Figures'!$J:$J,'2013Figures'!$C:$C,$A257,'2013Figures'!$I:$I,"",'2013Figures'!$B:$B,"BrokerToCy",'2013Figures'!$G:$G,"P1",'2013Figures'!$E:$E,$B$1)</f>
        <v>0</v>
      </c>
      <c r="G257" s="9">
        <f>SUMIFS('2013Figures'!$J:$J,'2013Figures'!$C:$C,$A257,'2013Figures'!$I:$I,"",'2013Figures'!$B:$B,"CyToBroker",'2013Figures'!$G:$G,"E1",'2013Figures'!$E:$E,$B$1)</f>
        <v>0</v>
      </c>
      <c r="H257" s="9">
        <f>SUMIFS('2013Figures'!$J:$J,'2013Figures'!$C:$C,$A257,'2013Figures'!$I:$I,"",'2013Figures'!$B:$B,"CyToBroker",'2013Figures'!$G:$G,"P1",'2013Figures'!$E:$E,$B$1)</f>
        <v>0</v>
      </c>
      <c r="J257" s="8" t="s">
        <v>131</v>
      </c>
      <c r="L257" s="42">
        <f>SUMIFS('2012Figures'!$J:$J,'2012Figures'!$C:$C,$A257,'2012Figures'!$I:$I,"",'2012Figures'!$E:$E,$B$1)</f>
        <v>0</v>
      </c>
      <c r="M257" s="52">
        <f>SUMIFS('2012Figures'!$J:$J,'2012Figures'!$C:$C,$A257,'2012Figures'!$I:$I,"",'2012Figures'!$B:$B,"BrokerToCy",'2012Figures'!$G:$G,"E1",'2012Figures'!$E:$E,$B$1)</f>
        <v>0</v>
      </c>
      <c r="N257" s="52">
        <f>SUMIFS('2012Figures'!$J:$J,'2012Figures'!$C:$C,$A257,'2012Figures'!$I:$I,"",'2012Figures'!$B:$B,"BrokerToCy",'2012Figures'!$G:$G,"P1",'2012Figures'!$E:$E,$B$1)</f>
        <v>0</v>
      </c>
      <c r="O257" s="52">
        <f>SUMIFS('2012Figures'!$J:$J,'2012Figures'!$C:$C,$A257,'2012Figures'!$I:$I,"",'2012Figures'!$B:$B,"CyToBroker",'2012Figures'!$G:$G,"E1",'2012Figures'!$E:$E,$B$1)</f>
        <v>0</v>
      </c>
      <c r="P257" s="52">
        <f>SUMIFS('2012Figures'!$J:$J,'2012Figures'!$C:$C,$A257,'2012Figures'!$I:$I,"",'2012Figures'!$B:$B,"CyToBroker",'2012Figures'!$G:$G,"P1",'2012Figures'!$E:$E,$B$1)</f>
        <v>0</v>
      </c>
      <c r="R257" s="46" t="str">
        <f t="shared" si="28"/>
        <v/>
      </c>
      <c r="S257" s="46" t="str">
        <f t="shared" si="28"/>
        <v/>
      </c>
      <c r="T257" s="46" t="str">
        <f t="shared" si="28"/>
        <v/>
      </c>
      <c r="U257" s="46" t="str">
        <f t="shared" si="28"/>
        <v/>
      </c>
      <c r="V257" s="46" t="str">
        <f t="shared" si="28"/>
        <v/>
      </c>
    </row>
    <row r="258" spans="1:22" x14ac:dyDescent="0.2">
      <c r="A258" s="21"/>
      <c r="B258" s="21" t="s">
        <v>92</v>
      </c>
      <c r="C258" s="22"/>
      <c r="D258" s="23">
        <f>SUM(E258:H258)</f>
        <v>0</v>
      </c>
      <c r="E258" s="23">
        <f>SUM(E255:E257)</f>
        <v>0</v>
      </c>
      <c r="F258" s="23">
        <f>SUM(F255:F257)</f>
        <v>0</v>
      </c>
      <c r="G258" s="23">
        <f>SUM(G255:G257)</f>
        <v>0</v>
      </c>
      <c r="H258" s="23">
        <f>SUM(H255:H257)</f>
        <v>0</v>
      </c>
      <c r="I258" s="21"/>
      <c r="J258" s="22"/>
      <c r="K258" s="21"/>
      <c r="L258" s="43">
        <f>SUM(M258:P258)</f>
        <v>0</v>
      </c>
      <c r="M258" s="43">
        <f>SUM(M255:M257)</f>
        <v>0</v>
      </c>
      <c r="N258" s="43">
        <f>SUM(N255:N257)</f>
        <v>0</v>
      </c>
      <c r="O258" s="43">
        <f>SUM(O255:O257)</f>
        <v>0</v>
      </c>
      <c r="P258" s="43">
        <f>SUM(P255:P257)</f>
        <v>0</v>
      </c>
      <c r="Q258" s="21"/>
      <c r="R258" s="21"/>
      <c r="S258" s="21"/>
      <c r="T258" s="21"/>
      <c r="U258" s="21"/>
      <c r="V258" s="21"/>
    </row>
    <row r="259" spans="1:22" x14ac:dyDescent="0.2">
      <c r="A259" s="28">
        <v>202</v>
      </c>
      <c r="B259" s="28" t="s">
        <v>40</v>
      </c>
      <c r="C259" s="17" t="s">
        <v>88</v>
      </c>
      <c r="D259" s="18">
        <f>SUMIFS('2013Figures'!$J:$J,'2013Figures'!$C:$C,$A259,'2013Figures'!$E:$E,$B$1)</f>
        <v>13</v>
      </c>
      <c r="E259" s="18">
        <f>SUMIFS('2013Figures'!$J:$J,'2013Figures'!$C:$C,$A259,'2013Figures'!$B:$B,"BrokerToCy",'2013Figures'!$G:$G,"E1",'2013Figures'!$E:$E,$B$1)</f>
        <v>13</v>
      </c>
      <c r="F259" s="18">
        <f>SUMIFS('2013Figures'!$J:$J,'2013Figures'!$C:$C,$A259,'2013Figures'!$B:$B,"BrokerToCy",'2013Figures'!$G:$G,"P1",'2013Figures'!$E:$E,$B$1)</f>
        <v>0</v>
      </c>
      <c r="G259" s="18">
        <f>SUMIFS('2013Figures'!$J:$J,'2013Figures'!$C:$C,$A259,'2013Figures'!$B:$B,"CyToBroker",'2013Figures'!$G:$G,"E1",'2013Figures'!$E:$E,$B$1)</f>
        <v>0</v>
      </c>
      <c r="H259" s="18">
        <f>SUMIFS('2013Figures'!$J:$J,'2013Figures'!$C:$C,$A259,'2013Figures'!$B:$B,"CyToBroker",'2013Figures'!$G:$G,"P1",'2013Figures'!$E:$E,$B$1)</f>
        <v>0</v>
      </c>
      <c r="I259" s="28"/>
      <c r="J259" s="17"/>
      <c r="K259" s="28"/>
      <c r="L259" s="50">
        <f>SUMIFS('2012Figures'!$J:$J,'2012Figures'!$C:$C,$A259,'2012Figures'!$E:$E,$B$1)</f>
        <v>12</v>
      </c>
      <c r="M259" s="50">
        <f>SUMIFS('2012Figures'!$J:$J,'2012Figures'!$C:$C,$A259,'2012Figures'!$B:$B,"BrokerToCy",'2012Figures'!$G:$G,"E1",'2012Figures'!$E:$E,$B$1)</f>
        <v>12</v>
      </c>
      <c r="N259" s="50">
        <f>SUMIFS('2012Figures'!$J:$J,'2012Figures'!$C:$C,$A259,'2012Figures'!$B:$B,"BrokerToCy",'2012Figures'!$G:$G,"P1",'2012Figures'!$E:$E,$B$1)</f>
        <v>0</v>
      </c>
      <c r="O259" s="50">
        <f>SUMIFS('2012Figures'!$J:$J,'2012Figures'!$C:$C,$A259,'2012Figures'!$B:$B,"CyToBroker",'2012Figures'!$G:$G,"E1",'2012Figures'!$E:$E,$B$1)</f>
        <v>0</v>
      </c>
      <c r="P259" s="50">
        <f>SUMIFS('2012Figures'!$J:$J,'2012Figures'!$C:$C,$A259,'2012Figures'!$B:$B,"CyToBroker",'2012Figures'!$G:$G,"P1",'2012Figures'!$E:$E,$B$1)</f>
        <v>0</v>
      </c>
      <c r="Q259" s="28"/>
      <c r="R259" s="46">
        <f t="shared" si="28"/>
        <v>0.08</v>
      </c>
      <c r="S259" s="46">
        <f t="shared" si="28"/>
        <v>0.08</v>
      </c>
      <c r="T259" s="46" t="str">
        <f t="shared" si="28"/>
        <v/>
      </c>
      <c r="U259" s="46" t="str">
        <f t="shared" si="28"/>
        <v/>
      </c>
      <c r="V259" s="46" t="str">
        <f t="shared" si="28"/>
        <v/>
      </c>
    </row>
    <row r="260" spans="1:22" x14ac:dyDescent="0.2">
      <c r="A260" s="1">
        <v>202</v>
      </c>
      <c r="B260" s="1" t="s">
        <v>40</v>
      </c>
      <c r="C260" s="8">
        <v>5</v>
      </c>
      <c r="D260" s="29">
        <f>SUMIFS('2013Figures'!$J:$J,'2013Figures'!$C:$C,$A260,'2013Figures'!$H:$H,$B260,'2013Figures'!$I:$I,$C260,'2013Figures'!$E:$E,$B$1)</f>
        <v>0</v>
      </c>
      <c r="E260" s="9">
        <f>SUMIFS('2013Figures'!$J:$J,'2013Figures'!$C:$C,$A260,'2013Figures'!$H:$H,$B260,'2013Figures'!$I:$I,$C260,'2013Figures'!$B:$B,"BrokerToCy",'2013Figures'!$G:$G,"E1",'2013Figures'!$E:$E,$B$1)</f>
        <v>0</v>
      </c>
      <c r="F260" s="9">
        <f>SUMIFS('2013Figures'!$J:$J,'2013Figures'!$C:$C,$A260,'2013Figures'!$H:$H,$B260,'2013Figures'!$I:$I,$C260,'2013Figures'!$B:$B,"BrokerToCy",'2013Figures'!$G:$G,"P1",'2013Figures'!$E:$E,$B$1)</f>
        <v>0</v>
      </c>
      <c r="G260" s="9">
        <f>SUMIFS('2013Figures'!$J:$J,'2013Figures'!$C:$C,$A260,'2013Figures'!$H:$H,$B260,'2013Figures'!$I:$I,$C260,'2013Figures'!$B:$B,"CyToBroker",'2013Figures'!$G:$G,"E1",'2013Figures'!$E:$E,$B$1)</f>
        <v>0</v>
      </c>
      <c r="H260" s="9">
        <f>SUMIFS('2013Figures'!$J:$J,'2013Figures'!$C:$C,$A260,'2013Figures'!$H:$H,$B260,'2013Figures'!$I:$I,$C260,'2013Figures'!$B:$B,"CyToBroker",'2013Figures'!$G:$G,"P1",'2013Figures'!$E:$E,$B$1)</f>
        <v>0</v>
      </c>
      <c r="J260" s="8">
        <v>201501</v>
      </c>
      <c r="L260" s="42">
        <f>SUMIFS('2012Figures'!$J:$J,'2012Figures'!$C:$C,$A260,'2012Figures'!$H:$H,$B260,'2012Figures'!$I:$I,$C260,'2012Figures'!$E:$E,$B$1)</f>
        <v>0</v>
      </c>
      <c r="M260" s="52">
        <f>SUMIFS('2012Figures'!$J:$J,'2012Figures'!$C:$C,$A260,'2012Figures'!$H:$H,$B260,'2012Figures'!$I:$I,$C260,'2012Figures'!$B:$B,"BrokerToCy",'2012Figures'!$G:$G,"E1",'2012Figures'!$E:$E,$B$1)</f>
        <v>0</v>
      </c>
      <c r="N260" s="52">
        <f>SUMIFS('2012Figures'!$J:$J,'2012Figures'!$C:$C,$A260,'2012Figures'!$H:$H,$B260,'2012Figures'!$I:$I,$C260,'2012Figures'!$B:$B,"BrokerToCy",'2012Figures'!$G:$G,"P1",'2012Figures'!$E:$E,$B$1)</f>
        <v>0</v>
      </c>
      <c r="O260" s="52">
        <f>SUMIFS('2012Figures'!$J:$J,'2012Figures'!$C:$C,$A260,'2012Figures'!$H:$H,$B260,'2012Figures'!$I:$I,$C260,'2012Figures'!$B:$B,"CyToBroker",'2012Figures'!$G:$G,"E1",'2012Figures'!$E:$E,$B$1)</f>
        <v>0</v>
      </c>
      <c r="P260" s="52">
        <f>SUMIFS('2012Figures'!$J:$J,'2012Figures'!$C:$C,$A260,'2012Figures'!$H:$H,$B260,'2012Figures'!$I:$I,$C260,'2012Figures'!$B:$B,"CyToBroker",'2012Figures'!$G:$G,"P1",'2012Figures'!$E:$E,$B$1)</f>
        <v>0</v>
      </c>
      <c r="R260" s="46" t="str">
        <f t="shared" si="28"/>
        <v/>
      </c>
      <c r="S260" s="46" t="str">
        <f t="shared" si="28"/>
        <v/>
      </c>
      <c r="T260" s="46" t="str">
        <f t="shared" si="28"/>
        <v/>
      </c>
      <c r="U260" s="46" t="str">
        <f t="shared" si="28"/>
        <v/>
      </c>
      <c r="V260" s="46" t="str">
        <f t="shared" si="28"/>
        <v/>
      </c>
    </row>
    <row r="261" spans="1:22" x14ac:dyDescent="0.2">
      <c r="A261" s="1">
        <v>202</v>
      </c>
      <c r="B261" s="1" t="s">
        <v>40</v>
      </c>
      <c r="C261" s="8">
        <v>4</v>
      </c>
      <c r="D261" s="29">
        <f>SUMIFS('2013Figures'!$J:$J,'2013Figures'!$C:$C,$A261,'2013Figures'!$H:$H,$B261,'2013Figures'!$I:$I,$C261,'2013Figures'!$E:$E,$B$1)</f>
        <v>2</v>
      </c>
      <c r="E261" s="9">
        <f>SUMIFS('2013Figures'!$J:$J,'2013Figures'!$C:$C,$A261,'2013Figures'!$H:$H,$B261,'2013Figures'!$I:$I,$C261,'2013Figures'!$B:$B,"BrokerToCy",'2013Figures'!$G:$G,"E1",'2013Figures'!$E:$E,$B$1)</f>
        <v>2</v>
      </c>
      <c r="F261" s="9">
        <f>SUMIFS('2013Figures'!$J:$J,'2013Figures'!$C:$C,$A261,'2013Figures'!$H:$H,$B261,'2013Figures'!$I:$I,$C261,'2013Figures'!$B:$B,"BrokerToCy",'2013Figures'!$G:$G,"P1",'2013Figures'!$E:$E,$B$1)</f>
        <v>0</v>
      </c>
      <c r="G261" s="9">
        <f>SUMIFS('2013Figures'!$J:$J,'2013Figures'!$C:$C,$A261,'2013Figures'!$H:$H,$B261,'2013Figures'!$I:$I,$C261,'2013Figures'!$B:$B,"CyToBroker",'2013Figures'!$G:$G,"E1",'2013Figures'!$E:$E,$B$1)</f>
        <v>0</v>
      </c>
      <c r="H261" s="9">
        <f>SUMIFS('2013Figures'!$J:$J,'2013Figures'!$C:$C,$A261,'2013Figures'!$H:$H,$B261,'2013Figures'!$I:$I,$C261,'2013Figures'!$B:$B,"CyToBroker",'2013Figures'!$G:$G,"P1",'2013Figures'!$E:$E,$B$1)</f>
        <v>0</v>
      </c>
      <c r="I261" s="30"/>
      <c r="J261" s="31">
        <v>201301</v>
      </c>
      <c r="K261" s="30"/>
      <c r="L261" s="42">
        <f>SUMIFS('2012Figures'!$J:$J,'2012Figures'!$C:$C,$A261,'2012Figures'!$H:$H,$B261,'2012Figures'!$I:$I,$C261,'2012Figures'!$E:$E,$B$1)</f>
        <v>0</v>
      </c>
      <c r="M261" s="52">
        <f>SUMIFS('2012Figures'!$J:$J,'2012Figures'!$C:$C,$A261,'2012Figures'!$H:$H,$B261,'2012Figures'!$I:$I,$C261,'2012Figures'!$B:$B,"BrokerToCy",'2012Figures'!$G:$G,"E1",'2012Figures'!$E:$E,$B$1)</f>
        <v>0</v>
      </c>
      <c r="N261" s="52">
        <f>SUMIFS('2012Figures'!$J:$J,'2012Figures'!$C:$C,$A261,'2012Figures'!$H:$H,$B261,'2012Figures'!$I:$I,$C261,'2012Figures'!$B:$B,"BrokerToCy",'2012Figures'!$G:$G,"P1",'2012Figures'!$E:$E,$B$1)</f>
        <v>0</v>
      </c>
      <c r="O261" s="52">
        <f>SUMIFS('2012Figures'!$J:$J,'2012Figures'!$C:$C,$A261,'2012Figures'!$H:$H,$B261,'2012Figures'!$I:$I,$C261,'2012Figures'!$B:$B,"CyToBroker",'2012Figures'!$G:$G,"E1",'2012Figures'!$E:$E,$B$1)</f>
        <v>0</v>
      </c>
      <c r="P261" s="52">
        <f>SUMIFS('2012Figures'!$J:$J,'2012Figures'!$C:$C,$A261,'2012Figures'!$H:$H,$B261,'2012Figures'!$I:$I,$C261,'2012Figures'!$B:$B,"CyToBroker",'2012Figures'!$G:$G,"P1",'2012Figures'!$E:$E,$B$1)</f>
        <v>0</v>
      </c>
      <c r="Q261" s="30"/>
      <c r="R261" s="46" t="str">
        <f t="shared" si="28"/>
        <v/>
      </c>
      <c r="S261" s="46" t="str">
        <f t="shared" si="28"/>
        <v/>
      </c>
      <c r="T261" s="46" t="str">
        <f t="shared" si="28"/>
        <v/>
      </c>
      <c r="U261" s="46" t="str">
        <f t="shared" si="28"/>
        <v/>
      </c>
      <c r="V261" s="46" t="str">
        <f t="shared" si="28"/>
        <v/>
      </c>
    </row>
    <row r="262" spans="1:22" x14ac:dyDescent="0.2">
      <c r="A262" s="1">
        <v>202</v>
      </c>
      <c r="B262" s="1" t="s">
        <v>40</v>
      </c>
      <c r="C262" s="8">
        <v>3</v>
      </c>
      <c r="D262" s="29">
        <f>SUMIFS('2013Figures'!$J:$J,'2013Figures'!$C:$C,$A262,'2013Figures'!$H:$H,$B262,'2013Figures'!$I:$I,$C262,'2013Figures'!$E:$E,$B$1)</f>
        <v>0</v>
      </c>
      <c r="E262" s="9">
        <f>SUMIFS('2013Figures'!$J:$J,'2013Figures'!$C:$C,$A262,'2013Figures'!$H:$H,$B262,'2013Figures'!$I:$I,$C262,'2013Figures'!$B:$B,"BrokerToCy",'2013Figures'!$G:$G,"E1",'2013Figures'!$E:$E,$B$1)</f>
        <v>0</v>
      </c>
      <c r="F262" s="9">
        <f>SUMIFS('2013Figures'!$J:$J,'2013Figures'!$C:$C,$A262,'2013Figures'!$H:$H,$B262,'2013Figures'!$I:$I,$C262,'2013Figures'!$B:$B,"BrokerToCy",'2013Figures'!$G:$G,"P1",'2013Figures'!$E:$E,$B$1)</f>
        <v>0</v>
      </c>
      <c r="G262" s="9">
        <f>SUMIFS('2013Figures'!$J:$J,'2013Figures'!$C:$C,$A262,'2013Figures'!$H:$H,$B262,'2013Figures'!$I:$I,$C262,'2013Figures'!$B:$B,"CyToBroker",'2013Figures'!$G:$G,"E1",'2013Figures'!$E:$E,$B$1)</f>
        <v>0</v>
      </c>
      <c r="H262" s="9">
        <f>SUMIFS('2013Figures'!$J:$J,'2013Figures'!$C:$C,$A262,'2013Figures'!$H:$H,$B262,'2013Figures'!$I:$I,$C262,'2013Figures'!$B:$B,"CyToBroker",'2013Figures'!$G:$G,"P1",'2013Figures'!$E:$E,$B$1)</f>
        <v>0</v>
      </c>
      <c r="J262" s="8">
        <v>201201</v>
      </c>
      <c r="L262" s="42">
        <f>SUMIFS('2012Figures'!$J:$J,'2012Figures'!$C:$C,$A262,'2012Figures'!$H:$H,$B262,'2012Figures'!$I:$I,$C262,'2012Figures'!$E:$E,$B$1)</f>
        <v>0</v>
      </c>
      <c r="M262" s="52">
        <f>SUMIFS('2012Figures'!$J:$J,'2012Figures'!$C:$C,$A262,'2012Figures'!$H:$H,$B262,'2012Figures'!$I:$I,$C262,'2012Figures'!$B:$B,"BrokerToCy",'2012Figures'!$G:$G,"E1",'2012Figures'!$E:$E,$B$1)</f>
        <v>0</v>
      </c>
      <c r="N262" s="52">
        <f>SUMIFS('2012Figures'!$J:$J,'2012Figures'!$C:$C,$A262,'2012Figures'!$H:$H,$B262,'2012Figures'!$I:$I,$C262,'2012Figures'!$B:$B,"BrokerToCy",'2012Figures'!$G:$G,"P1",'2012Figures'!$E:$E,$B$1)</f>
        <v>0</v>
      </c>
      <c r="O262" s="52">
        <f>SUMIFS('2012Figures'!$J:$J,'2012Figures'!$C:$C,$A262,'2012Figures'!$H:$H,$B262,'2012Figures'!$I:$I,$C262,'2012Figures'!$B:$B,"CyToBroker",'2012Figures'!$G:$G,"E1",'2012Figures'!$E:$E,$B$1)</f>
        <v>0</v>
      </c>
      <c r="P262" s="52">
        <f>SUMIFS('2012Figures'!$J:$J,'2012Figures'!$C:$C,$A262,'2012Figures'!$H:$H,$B262,'2012Figures'!$I:$I,$C262,'2012Figures'!$B:$B,"CyToBroker",'2012Figures'!$G:$G,"P1",'2012Figures'!$E:$E,$B$1)</f>
        <v>0</v>
      </c>
      <c r="R262" s="46" t="str">
        <f t="shared" si="28"/>
        <v/>
      </c>
      <c r="S262" s="46" t="str">
        <f t="shared" si="28"/>
        <v/>
      </c>
      <c r="T262" s="46" t="str">
        <f t="shared" si="28"/>
        <v/>
      </c>
      <c r="U262" s="46" t="str">
        <f t="shared" si="28"/>
        <v/>
      </c>
      <c r="V262" s="46" t="str">
        <f t="shared" si="28"/>
        <v/>
      </c>
    </row>
    <row r="263" spans="1:22" x14ac:dyDescent="0.2">
      <c r="A263" s="1">
        <v>202</v>
      </c>
      <c r="B263" s="1" t="s">
        <v>40</v>
      </c>
      <c r="C263" s="8">
        <v>2</v>
      </c>
      <c r="D263" s="29">
        <f>SUMIFS('2013Figures'!$J:$J,'2013Figures'!$C:$C,$A263,'2013Figures'!$H:$H,$B263,'2013Figures'!$I:$I,$C263,'2013Figures'!$E:$E,$B$1)</f>
        <v>0</v>
      </c>
      <c r="E263" s="9">
        <f>SUMIFS('2013Figures'!$J:$J,'2013Figures'!$C:$C,$A263,'2013Figures'!$H:$H,$B263,'2013Figures'!$I:$I,$C263,'2013Figures'!$B:$B,"BrokerToCy",'2013Figures'!$G:$G,"E1",'2013Figures'!$E:$E,$B$1)</f>
        <v>0</v>
      </c>
      <c r="F263" s="9">
        <f>SUMIFS('2013Figures'!$J:$J,'2013Figures'!$C:$C,$A263,'2013Figures'!$H:$H,$B263,'2013Figures'!$I:$I,$C263,'2013Figures'!$B:$B,"BrokerToCy",'2013Figures'!$G:$G,"P1",'2013Figures'!$E:$E,$B$1)</f>
        <v>0</v>
      </c>
      <c r="G263" s="9">
        <f>SUMIFS('2013Figures'!$J:$J,'2013Figures'!$C:$C,$A263,'2013Figures'!$H:$H,$B263,'2013Figures'!$I:$I,$C263,'2013Figures'!$B:$B,"CyToBroker",'2013Figures'!$G:$G,"E1",'2013Figures'!$E:$E,$B$1)</f>
        <v>0</v>
      </c>
      <c r="H263" s="9">
        <f>SUMIFS('2013Figures'!$J:$J,'2013Figures'!$C:$C,$A263,'2013Figures'!$H:$H,$B263,'2013Figures'!$I:$I,$C263,'2013Figures'!$B:$B,"CyToBroker",'2013Figures'!$G:$G,"P1",'2013Figures'!$E:$E,$B$1)</f>
        <v>0</v>
      </c>
      <c r="J263" s="8">
        <v>201101</v>
      </c>
      <c r="L263" s="42">
        <f>SUMIFS('2012Figures'!$J:$J,'2012Figures'!$C:$C,$A263,'2012Figures'!$H:$H,$B263,'2012Figures'!$I:$I,$C263,'2012Figures'!$E:$E,$B$1)</f>
        <v>0</v>
      </c>
      <c r="M263" s="52">
        <f>SUMIFS('2012Figures'!$J:$J,'2012Figures'!$C:$C,$A263,'2012Figures'!$H:$H,$B263,'2012Figures'!$I:$I,$C263,'2012Figures'!$B:$B,"BrokerToCy",'2012Figures'!$G:$G,"E1",'2012Figures'!$E:$E,$B$1)</f>
        <v>0</v>
      </c>
      <c r="N263" s="52">
        <f>SUMIFS('2012Figures'!$J:$J,'2012Figures'!$C:$C,$A263,'2012Figures'!$H:$H,$B263,'2012Figures'!$I:$I,$C263,'2012Figures'!$B:$B,"BrokerToCy",'2012Figures'!$G:$G,"P1",'2012Figures'!$E:$E,$B$1)</f>
        <v>0</v>
      </c>
      <c r="O263" s="52">
        <f>SUMIFS('2012Figures'!$J:$J,'2012Figures'!$C:$C,$A263,'2012Figures'!$H:$H,$B263,'2012Figures'!$I:$I,$C263,'2012Figures'!$B:$B,"CyToBroker",'2012Figures'!$G:$G,"E1",'2012Figures'!$E:$E,$B$1)</f>
        <v>0</v>
      </c>
      <c r="P263" s="52">
        <f>SUMIFS('2012Figures'!$J:$J,'2012Figures'!$C:$C,$A263,'2012Figures'!$H:$H,$B263,'2012Figures'!$I:$I,$C263,'2012Figures'!$B:$B,"CyToBroker",'2012Figures'!$G:$G,"P1",'2012Figures'!$E:$E,$B$1)</f>
        <v>0</v>
      </c>
      <c r="R263" s="46" t="str">
        <f t="shared" si="28"/>
        <v/>
      </c>
      <c r="S263" s="46" t="str">
        <f t="shared" si="28"/>
        <v/>
      </c>
      <c r="T263" s="46" t="str">
        <f t="shared" si="28"/>
        <v/>
      </c>
      <c r="U263" s="46" t="str">
        <f t="shared" si="28"/>
        <v/>
      </c>
      <c r="V263" s="46" t="str">
        <f t="shared" si="28"/>
        <v/>
      </c>
    </row>
    <row r="264" spans="1:22" x14ac:dyDescent="0.2">
      <c r="A264" s="1">
        <v>202</v>
      </c>
      <c r="B264" s="1" t="s">
        <v>40</v>
      </c>
      <c r="C264" s="8">
        <v>1</v>
      </c>
      <c r="D264" s="29">
        <f>SUMIFS('2013Figures'!$J:$J,'2013Figures'!$C:$C,$A264,'2013Figures'!$H:$H,$B264,'2013Figures'!$I:$I,$C264,'2013Figures'!$E:$E,$B$1)</f>
        <v>11</v>
      </c>
      <c r="E264" s="9">
        <f>SUMIFS('2013Figures'!$J:$J,'2013Figures'!$C:$C,$A264,'2013Figures'!$H:$H,$B264,'2013Figures'!$I:$I,$C264,'2013Figures'!$B:$B,"BrokerToCy",'2013Figures'!$G:$G,"E1",'2013Figures'!$E:$E,$B$1)</f>
        <v>11</v>
      </c>
      <c r="F264" s="9">
        <f>SUMIFS('2013Figures'!$J:$J,'2013Figures'!$C:$C,$A264,'2013Figures'!$H:$H,$B264,'2013Figures'!$I:$I,$C264,'2013Figures'!$B:$B,"BrokerToCy",'2013Figures'!$G:$G,"P1",'2013Figures'!$E:$E,$B$1)</f>
        <v>0</v>
      </c>
      <c r="G264" s="9">
        <f>SUMIFS('2013Figures'!$J:$J,'2013Figures'!$C:$C,$A264,'2013Figures'!$H:$H,$B264,'2013Figures'!$I:$I,$C264,'2013Figures'!$B:$B,"CyToBroker",'2013Figures'!$G:$G,"E1",'2013Figures'!$E:$E,$B$1)</f>
        <v>0</v>
      </c>
      <c r="H264" s="9">
        <f>SUMIFS('2013Figures'!$J:$J,'2013Figures'!$C:$C,$A264,'2013Figures'!$H:$H,$B264,'2013Figures'!$I:$I,$C264,'2013Figures'!$B:$B,"CyToBroker",'2013Figures'!$G:$G,"P1",'2013Figures'!$E:$E,$B$1)</f>
        <v>0</v>
      </c>
      <c r="J264" s="8">
        <v>200901</v>
      </c>
      <c r="L264" s="42">
        <f>SUMIFS('2012Figures'!$J:$J,'2012Figures'!$C:$C,$A264,'2012Figures'!$H:$H,$B264,'2012Figures'!$I:$I,$C264,'2012Figures'!$E:$E,$B$1)</f>
        <v>12</v>
      </c>
      <c r="M264" s="52">
        <f>SUMIFS('2012Figures'!$J:$J,'2012Figures'!$C:$C,$A264,'2012Figures'!$H:$H,$B264,'2012Figures'!$I:$I,$C264,'2012Figures'!$B:$B,"BrokerToCy",'2012Figures'!$G:$G,"E1",'2012Figures'!$E:$E,$B$1)</f>
        <v>12</v>
      </c>
      <c r="N264" s="52">
        <f>SUMIFS('2012Figures'!$J:$J,'2012Figures'!$C:$C,$A264,'2012Figures'!$H:$H,$B264,'2012Figures'!$I:$I,$C264,'2012Figures'!$B:$B,"BrokerToCy",'2012Figures'!$G:$G,"P1",'2012Figures'!$E:$E,$B$1)</f>
        <v>0</v>
      </c>
      <c r="O264" s="52">
        <f>SUMIFS('2012Figures'!$J:$J,'2012Figures'!$C:$C,$A264,'2012Figures'!$H:$H,$B264,'2012Figures'!$I:$I,$C264,'2012Figures'!$B:$B,"CyToBroker",'2012Figures'!$G:$G,"E1",'2012Figures'!$E:$E,$B$1)</f>
        <v>0</v>
      </c>
      <c r="P264" s="52">
        <f>SUMIFS('2012Figures'!$J:$J,'2012Figures'!$C:$C,$A264,'2012Figures'!$H:$H,$B264,'2012Figures'!$I:$I,$C264,'2012Figures'!$B:$B,"CyToBroker",'2012Figures'!$G:$G,"P1",'2012Figures'!$E:$E,$B$1)</f>
        <v>0</v>
      </c>
      <c r="R264" s="46">
        <f t="shared" si="28"/>
        <v>-0.08</v>
      </c>
      <c r="S264" s="46">
        <f t="shared" si="28"/>
        <v>-0.08</v>
      </c>
      <c r="T264" s="46" t="str">
        <f t="shared" si="28"/>
        <v/>
      </c>
      <c r="U264" s="46" t="str">
        <f t="shared" si="28"/>
        <v/>
      </c>
      <c r="V264" s="46" t="str">
        <f t="shared" si="28"/>
        <v/>
      </c>
    </row>
    <row r="265" spans="1:22" x14ac:dyDescent="0.2">
      <c r="A265" s="1">
        <v>202</v>
      </c>
      <c r="B265" s="1" t="s">
        <v>40</v>
      </c>
      <c r="D265" s="29">
        <f>SUMIFS('2013Figures'!$J:$J,'2013Figures'!$C:$C,$A265,'2013Figures'!$I:$I,"",'2013Figures'!$E:$E,$B$1)</f>
        <v>0</v>
      </c>
      <c r="E265" s="9">
        <f>SUMIFS('2013Figures'!$J:$J,'2013Figures'!$C:$C,$A265,'2013Figures'!$I:$I,"",'2013Figures'!$B:$B,"BrokerToCy",'2013Figures'!$G:$G,"E1",'2013Figures'!$E:$E,$B$1)</f>
        <v>0</v>
      </c>
      <c r="F265" s="9">
        <f>SUMIFS('2013Figures'!$J:$J,'2013Figures'!$C:$C,$A265,'2013Figures'!$I:$I,"",'2013Figures'!$B:$B,"BrokerToCy",'2013Figures'!$G:$G,"P1",'2013Figures'!$E:$E,$B$1)</f>
        <v>0</v>
      </c>
      <c r="G265" s="9">
        <f>SUMIFS('2013Figures'!$J:$J,'2013Figures'!$C:$C,$A265,'2013Figures'!$I:$I,"",'2013Figures'!$B:$B,"CyToBroker",'2013Figures'!$G:$G,"E1",'2013Figures'!$E:$E,$B$1)</f>
        <v>0</v>
      </c>
      <c r="H265" s="9">
        <f>SUMIFS('2013Figures'!$J:$J,'2013Figures'!$C:$C,$A265,'2013Figures'!$I:$I,"",'2013Figures'!$B:$B,"CyToBroker",'2013Figures'!$G:$G,"P1",'2013Figures'!$E:$E,$B$1)</f>
        <v>0</v>
      </c>
      <c r="J265" s="8" t="s">
        <v>131</v>
      </c>
      <c r="L265" s="42">
        <f>SUMIFS('2012Figures'!$J:$J,'2012Figures'!$C:$C,$A265,'2012Figures'!$I:$I,"",'2012Figures'!$E:$E,$B$1)</f>
        <v>0</v>
      </c>
      <c r="M265" s="52">
        <f>SUMIFS('2012Figures'!$J:$J,'2012Figures'!$C:$C,$A265,'2012Figures'!$I:$I,"",'2012Figures'!$B:$B,"BrokerToCy",'2012Figures'!$G:$G,"E1",'2012Figures'!$E:$E,$B$1)</f>
        <v>0</v>
      </c>
      <c r="N265" s="52">
        <f>SUMIFS('2012Figures'!$J:$J,'2012Figures'!$C:$C,$A265,'2012Figures'!$I:$I,"",'2012Figures'!$B:$B,"BrokerToCy",'2012Figures'!$G:$G,"P1",'2012Figures'!$E:$E,$B$1)</f>
        <v>0</v>
      </c>
      <c r="O265" s="52">
        <f>SUMIFS('2012Figures'!$J:$J,'2012Figures'!$C:$C,$A265,'2012Figures'!$I:$I,"",'2012Figures'!$B:$B,"CyToBroker",'2012Figures'!$G:$G,"E1",'2012Figures'!$E:$E,$B$1)</f>
        <v>0</v>
      </c>
      <c r="P265" s="52">
        <f>SUMIFS('2012Figures'!$J:$J,'2012Figures'!$C:$C,$A265,'2012Figures'!$I:$I,"",'2012Figures'!$B:$B,"CyToBroker",'2012Figures'!$G:$G,"P1",'2012Figures'!$E:$E,$B$1)</f>
        <v>0</v>
      </c>
      <c r="R265" s="46" t="str">
        <f t="shared" si="28"/>
        <v/>
      </c>
      <c r="S265" s="46" t="str">
        <f t="shared" si="28"/>
        <v/>
      </c>
      <c r="T265" s="46" t="str">
        <f t="shared" si="28"/>
        <v/>
      </c>
      <c r="U265" s="46" t="str">
        <f t="shared" si="28"/>
        <v/>
      </c>
      <c r="V265" s="46" t="str">
        <f t="shared" si="28"/>
        <v/>
      </c>
    </row>
    <row r="266" spans="1:22" x14ac:dyDescent="0.2">
      <c r="A266" s="21"/>
      <c r="B266" s="21" t="s">
        <v>92</v>
      </c>
      <c r="C266" s="22"/>
      <c r="D266" s="23">
        <f>SUM(E266:H266)</f>
        <v>13</v>
      </c>
      <c r="E266" s="23">
        <f>SUM(E260:E265)</f>
        <v>13</v>
      </c>
      <c r="F266" s="23">
        <f>SUM(F260:F265)</f>
        <v>0</v>
      </c>
      <c r="G266" s="23">
        <f>SUM(G260:G265)</f>
        <v>0</v>
      </c>
      <c r="H266" s="23">
        <f>SUM(H260:H265)</f>
        <v>0</v>
      </c>
      <c r="I266" s="21"/>
      <c r="J266" s="22"/>
      <c r="K266" s="21"/>
      <c r="L266" s="43">
        <f>SUM(M266:P266)</f>
        <v>12</v>
      </c>
      <c r="M266" s="43">
        <f>SUM(M260:M265)</f>
        <v>12</v>
      </c>
      <c r="N266" s="43">
        <f>SUM(N260:N265)</f>
        <v>0</v>
      </c>
      <c r="O266" s="43">
        <f>SUM(O260:O265)</f>
        <v>0</v>
      </c>
      <c r="P266" s="43">
        <f>SUM(P260:P265)</f>
        <v>0</v>
      </c>
      <c r="Q266" s="21"/>
      <c r="R266" s="21"/>
      <c r="S266" s="21"/>
      <c r="T266" s="21"/>
      <c r="U266" s="21"/>
      <c r="V266" s="21"/>
    </row>
    <row r="267" spans="1:22" x14ac:dyDescent="0.2">
      <c r="A267" s="28">
        <v>203</v>
      </c>
      <c r="B267" s="28" t="s">
        <v>45</v>
      </c>
      <c r="C267" s="17" t="s">
        <v>88</v>
      </c>
      <c r="D267" s="18">
        <f>SUMIFS('2013Figures'!$J:$J,'2013Figures'!$C:$C,$A267,'2013Figures'!$E:$E,$B$1)</f>
        <v>6</v>
      </c>
      <c r="E267" s="18">
        <f>SUMIFS('2013Figures'!$J:$J,'2013Figures'!$C:$C,$A267,'2013Figures'!$B:$B,"BrokerToCy",'2013Figures'!$G:$G,"E1",'2013Figures'!$E:$E,$B$1)</f>
        <v>6</v>
      </c>
      <c r="F267" s="18">
        <f>SUMIFS('2013Figures'!$J:$J,'2013Figures'!$C:$C,$A267,'2013Figures'!$B:$B,"BrokerToCy",'2013Figures'!$G:$G,"P1",'2013Figures'!$E:$E,$B$1)</f>
        <v>0</v>
      </c>
      <c r="G267" s="18">
        <f>SUMIFS('2013Figures'!$J:$J,'2013Figures'!$C:$C,$A267,'2013Figures'!$B:$B,"CyToBroker",'2013Figures'!$G:$G,"E1",'2013Figures'!$E:$E,$B$1)</f>
        <v>0</v>
      </c>
      <c r="H267" s="18">
        <f>SUMIFS('2013Figures'!$J:$J,'2013Figures'!$C:$C,$A267,'2013Figures'!$B:$B,"CyToBroker",'2013Figures'!$G:$G,"P1",'2013Figures'!$E:$E,$B$1)</f>
        <v>0</v>
      </c>
      <c r="I267" s="28"/>
      <c r="J267" s="17"/>
      <c r="K267" s="28"/>
      <c r="L267" s="50">
        <f>SUMIFS('2012Figures'!$J:$J,'2012Figures'!$C:$C,$A267,'2012Figures'!$E:$E,$B$1)</f>
        <v>8</v>
      </c>
      <c r="M267" s="50">
        <f>SUMIFS('2012Figures'!$J:$J,'2012Figures'!$C:$C,$A267,'2012Figures'!$B:$B,"BrokerToCy",'2012Figures'!$G:$G,"E1",'2012Figures'!$E:$E,$B$1)</f>
        <v>8</v>
      </c>
      <c r="N267" s="50">
        <f>SUMIFS('2012Figures'!$J:$J,'2012Figures'!$C:$C,$A267,'2012Figures'!$B:$B,"BrokerToCy",'2012Figures'!$G:$G,"P1",'2012Figures'!$E:$E,$B$1)</f>
        <v>0</v>
      </c>
      <c r="O267" s="50">
        <f>SUMIFS('2012Figures'!$J:$J,'2012Figures'!$C:$C,$A267,'2012Figures'!$B:$B,"CyToBroker",'2012Figures'!$G:$G,"E1",'2012Figures'!$E:$E,$B$1)</f>
        <v>0</v>
      </c>
      <c r="P267" s="50">
        <f>SUMIFS('2012Figures'!$J:$J,'2012Figures'!$C:$C,$A267,'2012Figures'!$B:$B,"CyToBroker",'2012Figures'!$G:$G,"P1",'2012Figures'!$E:$E,$B$1)</f>
        <v>0</v>
      </c>
      <c r="Q267" s="28"/>
      <c r="R267" s="46">
        <f t="shared" ref="R267:V330" si="29">IF(L267=0,"",ROUND(D267/L267-1,2))</f>
        <v>-0.25</v>
      </c>
      <c r="S267" s="46">
        <f t="shared" si="29"/>
        <v>-0.25</v>
      </c>
      <c r="T267" s="46" t="str">
        <f t="shared" si="29"/>
        <v/>
      </c>
      <c r="U267" s="46" t="str">
        <f t="shared" si="29"/>
        <v/>
      </c>
      <c r="V267" s="46" t="str">
        <f t="shared" si="29"/>
        <v/>
      </c>
    </row>
    <row r="268" spans="1:22" x14ac:dyDescent="0.2">
      <c r="A268" s="1">
        <v>203</v>
      </c>
      <c r="B268" s="1" t="s">
        <v>45</v>
      </c>
      <c r="C268" s="8">
        <v>4</v>
      </c>
      <c r="D268" s="29">
        <f>SUMIFS('2013Figures'!$J:$J,'2013Figures'!$C:$C,$A268,'2013Figures'!$H:$H,$B268,'2013Figures'!$I:$I,$C268,'2013Figures'!$E:$E,$B$1)</f>
        <v>0</v>
      </c>
      <c r="E268" s="9">
        <f>SUMIFS('2013Figures'!$J:$J,'2013Figures'!$C:$C,$A268,'2013Figures'!$H:$H,$B268,'2013Figures'!$I:$I,$C268,'2013Figures'!$B:$B,"BrokerToCy",'2013Figures'!$G:$G,"E1",'2013Figures'!$E:$E,$B$1)</f>
        <v>0</v>
      </c>
      <c r="F268" s="9">
        <f>SUMIFS('2013Figures'!$J:$J,'2013Figures'!$C:$C,$A268,'2013Figures'!$H:$H,$B268,'2013Figures'!$I:$I,$C268,'2013Figures'!$B:$B,"BrokerToCy",'2013Figures'!$G:$G,"P1",'2013Figures'!$E:$E,$B$1)</f>
        <v>0</v>
      </c>
      <c r="G268" s="9">
        <f>SUMIFS('2013Figures'!$J:$J,'2013Figures'!$C:$C,$A268,'2013Figures'!$H:$H,$B268,'2013Figures'!$I:$I,$C268,'2013Figures'!$B:$B,"CyToBroker",'2013Figures'!$G:$G,"E1",'2013Figures'!$E:$E,$B$1)</f>
        <v>0</v>
      </c>
      <c r="H268" s="9">
        <f>SUMIFS('2013Figures'!$J:$J,'2013Figures'!$C:$C,$A268,'2013Figures'!$H:$H,$B268,'2013Figures'!$I:$I,$C268,'2013Figures'!$B:$B,"CyToBroker",'2013Figures'!$G:$G,"P1",'2013Figures'!$E:$E,$B$1)</f>
        <v>0</v>
      </c>
      <c r="J268" s="8" t="s">
        <v>146</v>
      </c>
      <c r="L268" s="42">
        <f>SUMIFS('2012Figures'!$J:$J,'2012Figures'!$C:$C,$A268,'2012Figures'!$H:$H,$B268,'2012Figures'!$I:$I,$C268,'2012Figures'!$E:$E,$B$1)</f>
        <v>0</v>
      </c>
      <c r="M268" s="52">
        <f>SUMIFS('2012Figures'!$J:$J,'2012Figures'!$C:$C,$A268,'2012Figures'!$H:$H,$B268,'2012Figures'!$I:$I,$C268,'2012Figures'!$B:$B,"BrokerToCy",'2012Figures'!$G:$G,"E1",'2012Figures'!$E:$E,$B$1)</f>
        <v>0</v>
      </c>
      <c r="N268" s="52">
        <f>SUMIFS('2012Figures'!$J:$J,'2012Figures'!$C:$C,$A268,'2012Figures'!$H:$H,$B268,'2012Figures'!$I:$I,$C268,'2012Figures'!$B:$B,"BrokerToCy",'2012Figures'!$G:$G,"P1",'2012Figures'!$E:$E,$B$1)</f>
        <v>0</v>
      </c>
      <c r="O268" s="52">
        <f>SUMIFS('2012Figures'!$J:$J,'2012Figures'!$C:$C,$A268,'2012Figures'!$H:$H,$B268,'2012Figures'!$I:$I,$C268,'2012Figures'!$B:$B,"CyToBroker",'2012Figures'!$G:$G,"E1",'2012Figures'!$E:$E,$B$1)</f>
        <v>0</v>
      </c>
      <c r="P268" s="52">
        <f>SUMIFS('2012Figures'!$J:$J,'2012Figures'!$C:$C,$A268,'2012Figures'!$H:$H,$B268,'2012Figures'!$I:$I,$C268,'2012Figures'!$B:$B,"CyToBroker",'2012Figures'!$G:$G,"P1",'2012Figures'!$E:$E,$B$1)</f>
        <v>0</v>
      </c>
      <c r="R268" s="46" t="str">
        <f t="shared" si="29"/>
        <v/>
      </c>
      <c r="S268" s="46" t="str">
        <f t="shared" si="29"/>
        <v/>
      </c>
      <c r="T268" s="46" t="str">
        <f t="shared" si="29"/>
        <v/>
      </c>
      <c r="U268" s="46" t="str">
        <f t="shared" si="29"/>
        <v/>
      </c>
      <c r="V268" s="46" t="str">
        <f t="shared" si="29"/>
        <v/>
      </c>
    </row>
    <row r="269" spans="1:22" x14ac:dyDescent="0.2">
      <c r="A269" s="1">
        <v>203</v>
      </c>
      <c r="B269" s="1" t="s">
        <v>45</v>
      </c>
      <c r="C269" s="8">
        <v>3</v>
      </c>
      <c r="D269" s="29">
        <f>SUMIFS('2013Figures'!$J:$J,'2013Figures'!$C:$C,$A269,'2013Figures'!$H:$H,$B269,'2013Figures'!$I:$I,$C269,'2013Figures'!$E:$E,$B$1)</f>
        <v>0</v>
      </c>
      <c r="E269" s="9">
        <f>SUMIFS('2013Figures'!$J:$J,'2013Figures'!$C:$C,$A269,'2013Figures'!$H:$H,$B269,'2013Figures'!$I:$I,$C269,'2013Figures'!$B:$B,"BrokerToCy",'2013Figures'!$G:$G,"E1",'2013Figures'!$E:$E,$B$1)</f>
        <v>0</v>
      </c>
      <c r="F269" s="9">
        <f>SUMIFS('2013Figures'!$J:$J,'2013Figures'!$C:$C,$A269,'2013Figures'!$H:$H,$B269,'2013Figures'!$I:$I,$C269,'2013Figures'!$B:$B,"BrokerToCy",'2013Figures'!$G:$G,"P1",'2013Figures'!$E:$E,$B$1)</f>
        <v>0</v>
      </c>
      <c r="G269" s="9">
        <f>SUMIFS('2013Figures'!$J:$J,'2013Figures'!$C:$C,$A269,'2013Figures'!$H:$H,$B269,'2013Figures'!$I:$I,$C269,'2013Figures'!$B:$B,"CyToBroker",'2013Figures'!$G:$G,"E1",'2013Figures'!$E:$E,$B$1)</f>
        <v>0</v>
      </c>
      <c r="H269" s="9">
        <f>SUMIFS('2013Figures'!$J:$J,'2013Figures'!$C:$C,$A269,'2013Figures'!$H:$H,$B269,'2013Figures'!$I:$I,$C269,'2013Figures'!$B:$B,"CyToBroker",'2013Figures'!$G:$G,"P1",'2013Figures'!$E:$E,$B$1)</f>
        <v>0</v>
      </c>
      <c r="J269" s="8">
        <v>201501</v>
      </c>
      <c r="L269" s="42">
        <f>SUMIFS('2012Figures'!$J:$J,'2012Figures'!$C:$C,$A269,'2012Figures'!$H:$H,$B269,'2012Figures'!$I:$I,$C269,'2012Figures'!$E:$E,$B$1)</f>
        <v>0</v>
      </c>
      <c r="M269" s="52">
        <f>SUMIFS('2012Figures'!$J:$J,'2012Figures'!$C:$C,$A269,'2012Figures'!$H:$H,$B269,'2012Figures'!$I:$I,$C269,'2012Figures'!$B:$B,"BrokerToCy",'2012Figures'!$G:$G,"E1",'2012Figures'!$E:$E,$B$1)</f>
        <v>0</v>
      </c>
      <c r="N269" s="52">
        <f>SUMIFS('2012Figures'!$J:$J,'2012Figures'!$C:$C,$A269,'2012Figures'!$H:$H,$B269,'2012Figures'!$I:$I,$C269,'2012Figures'!$B:$B,"BrokerToCy",'2012Figures'!$G:$G,"P1",'2012Figures'!$E:$E,$B$1)</f>
        <v>0</v>
      </c>
      <c r="O269" s="52">
        <f>SUMIFS('2012Figures'!$J:$J,'2012Figures'!$C:$C,$A269,'2012Figures'!$H:$H,$B269,'2012Figures'!$I:$I,$C269,'2012Figures'!$B:$B,"CyToBroker",'2012Figures'!$G:$G,"E1",'2012Figures'!$E:$E,$B$1)</f>
        <v>0</v>
      </c>
      <c r="P269" s="52">
        <f>SUMIFS('2012Figures'!$J:$J,'2012Figures'!$C:$C,$A269,'2012Figures'!$H:$H,$B269,'2012Figures'!$I:$I,$C269,'2012Figures'!$B:$B,"CyToBroker",'2012Figures'!$G:$G,"P1",'2012Figures'!$E:$E,$B$1)</f>
        <v>0</v>
      </c>
      <c r="R269" s="46" t="str">
        <f t="shared" si="29"/>
        <v/>
      </c>
      <c r="S269" s="46" t="str">
        <f t="shared" si="29"/>
        <v/>
      </c>
      <c r="T269" s="46" t="str">
        <f t="shared" si="29"/>
        <v/>
      </c>
      <c r="U269" s="46" t="str">
        <f t="shared" si="29"/>
        <v/>
      </c>
      <c r="V269" s="46" t="str">
        <f t="shared" si="29"/>
        <v/>
      </c>
    </row>
    <row r="270" spans="1:22" x14ac:dyDescent="0.2">
      <c r="A270" s="1">
        <v>203</v>
      </c>
      <c r="B270" s="1" t="s">
        <v>45</v>
      </c>
      <c r="C270" s="8">
        <v>2</v>
      </c>
      <c r="D270" s="29">
        <f>SUMIFS('2013Figures'!$J:$J,'2013Figures'!$C:$C,$A270,'2013Figures'!$H:$H,$B270,'2013Figures'!$I:$I,$C270,'2013Figures'!$E:$E,$B$1)</f>
        <v>0</v>
      </c>
      <c r="E270" s="9">
        <f>SUMIFS('2013Figures'!$J:$J,'2013Figures'!$C:$C,$A270,'2013Figures'!$H:$H,$B270,'2013Figures'!$I:$I,$C270,'2013Figures'!$B:$B,"BrokerToCy",'2013Figures'!$G:$G,"E1",'2013Figures'!$E:$E,$B$1)</f>
        <v>0</v>
      </c>
      <c r="F270" s="9">
        <f>SUMIFS('2013Figures'!$J:$J,'2013Figures'!$C:$C,$A270,'2013Figures'!$H:$H,$B270,'2013Figures'!$I:$I,$C270,'2013Figures'!$B:$B,"BrokerToCy",'2013Figures'!$G:$G,"P1",'2013Figures'!$E:$E,$B$1)</f>
        <v>0</v>
      </c>
      <c r="G270" s="9">
        <f>SUMIFS('2013Figures'!$J:$J,'2013Figures'!$C:$C,$A270,'2013Figures'!$H:$H,$B270,'2013Figures'!$I:$I,$C270,'2013Figures'!$B:$B,"CyToBroker",'2013Figures'!$G:$G,"E1",'2013Figures'!$E:$E,$B$1)</f>
        <v>0</v>
      </c>
      <c r="H270" s="9">
        <f>SUMIFS('2013Figures'!$J:$J,'2013Figures'!$C:$C,$A270,'2013Figures'!$H:$H,$B270,'2013Figures'!$I:$I,$C270,'2013Figures'!$B:$B,"CyToBroker",'2013Figures'!$G:$G,"P1",'2013Figures'!$E:$E,$B$1)</f>
        <v>0</v>
      </c>
      <c r="J270" s="8">
        <v>201401</v>
      </c>
      <c r="L270" s="42">
        <f>SUMIFS('2012Figures'!$J:$J,'2012Figures'!$C:$C,$A270,'2012Figures'!$H:$H,$B270,'2012Figures'!$I:$I,$C270,'2012Figures'!$E:$E,$B$1)</f>
        <v>0</v>
      </c>
      <c r="M270" s="52">
        <f>SUMIFS('2012Figures'!$J:$J,'2012Figures'!$C:$C,$A270,'2012Figures'!$H:$H,$B270,'2012Figures'!$I:$I,$C270,'2012Figures'!$B:$B,"BrokerToCy",'2012Figures'!$G:$G,"E1",'2012Figures'!$E:$E,$B$1)</f>
        <v>0</v>
      </c>
      <c r="N270" s="52">
        <f>SUMIFS('2012Figures'!$J:$J,'2012Figures'!$C:$C,$A270,'2012Figures'!$H:$H,$B270,'2012Figures'!$I:$I,$C270,'2012Figures'!$B:$B,"BrokerToCy",'2012Figures'!$G:$G,"P1",'2012Figures'!$E:$E,$B$1)</f>
        <v>0</v>
      </c>
      <c r="O270" s="52">
        <f>SUMIFS('2012Figures'!$J:$J,'2012Figures'!$C:$C,$A270,'2012Figures'!$H:$H,$B270,'2012Figures'!$I:$I,$C270,'2012Figures'!$B:$B,"CyToBroker",'2012Figures'!$G:$G,"E1",'2012Figures'!$E:$E,$B$1)</f>
        <v>0</v>
      </c>
      <c r="P270" s="52">
        <f>SUMIFS('2012Figures'!$J:$J,'2012Figures'!$C:$C,$A270,'2012Figures'!$H:$H,$B270,'2012Figures'!$I:$I,$C270,'2012Figures'!$B:$B,"CyToBroker",'2012Figures'!$G:$G,"P1",'2012Figures'!$E:$E,$B$1)</f>
        <v>0</v>
      </c>
      <c r="R270" s="46" t="str">
        <f t="shared" si="29"/>
        <v/>
      </c>
      <c r="S270" s="46" t="str">
        <f t="shared" si="29"/>
        <v/>
      </c>
      <c r="T270" s="46" t="str">
        <f t="shared" si="29"/>
        <v/>
      </c>
      <c r="U270" s="46" t="str">
        <f t="shared" si="29"/>
        <v/>
      </c>
      <c r="V270" s="46" t="str">
        <f t="shared" si="29"/>
        <v/>
      </c>
    </row>
    <row r="271" spans="1:22" x14ac:dyDescent="0.2">
      <c r="A271" s="1">
        <v>203</v>
      </c>
      <c r="B271" s="1" t="s">
        <v>45</v>
      </c>
      <c r="C271" s="8">
        <v>1</v>
      </c>
      <c r="D271" s="29">
        <f>SUMIFS('2013Figures'!$J:$J,'2013Figures'!$C:$C,$A271,'2013Figures'!$H:$H,$B271,'2013Figures'!$I:$I,$C271,'2013Figures'!$E:$E,$B$1)</f>
        <v>6</v>
      </c>
      <c r="E271" s="9">
        <f>SUMIFS('2013Figures'!$J:$J,'2013Figures'!$C:$C,$A271,'2013Figures'!$H:$H,$B271,'2013Figures'!$I:$I,$C271,'2013Figures'!$B:$B,"BrokerToCy",'2013Figures'!$G:$G,"E1",'2013Figures'!$E:$E,$B$1)</f>
        <v>6</v>
      </c>
      <c r="F271" s="9">
        <f>SUMIFS('2013Figures'!$J:$J,'2013Figures'!$C:$C,$A271,'2013Figures'!$H:$H,$B271,'2013Figures'!$I:$I,$C271,'2013Figures'!$B:$B,"BrokerToCy",'2013Figures'!$G:$G,"P1",'2013Figures'!$E:$E,$B$1)</f>
        <v>0</v>
      </c>
      <c r="G271" s="9">
        <f>SUMIFS('2013Figures'!$J:$J,'2013Figures'!$C:$C,$A271,'2013Figures'!$H:$H,$B271,'2013Figures'!$I:$I,$C271,'2013Figures'!$B:$B,"CyToBroker",'2013Figures'!$G:$G,"E1",'2013Figures'!$E:$E,$B$1)</f>
        <v>0</v>
      </c>
      <c r="H271" s="9">
        <f>SUMIFS('2013Figures'!$J:$J,'2013Figures'!$C:$C,$A271,'2013Figures'!$H:$H,$B271,'2013Figures'!$I:$I,$C271,'2013Figures'!$B:$B,"CyToBroker",'2013Figures'!$G:$G,"P1",'2013Figures'!$E:$E,$B$1)</f>
        <v>0</v>
      </c>
      <c r="I271" s="30"/>
      <c r="J271" s="31">
        <v>200901</v>
      </c>
      <c r="K271" s="30"/>
      <c r="L271" s="42">
        <f>SUMIFS('2012Figures'!$J:$J,'2012Figures'!$C:$C,$A271,'2012Figures'!$H:$H,$B271,'2012Figures'!$I:$I,$C271,'2012Figures'!$E:$E,$B$1)</f>
        <v>8</v>
      </c>
      <c r="M271" s="52">
        <f>SUMIFS('2012Figures'!$J:$J,'2012Figures'!$C:$C,$A271,'2012Figures'!$H:$H,$B271,'2012Figures'!$I:$I,$C271,'2012Figures'!$B:$B,"BrokerToCy",'2012Figures'!$G:$G,"E1",'2012Figures'!$E:$E,$B$1)</f>
        <v>8</v>
      </c>
      <c r="N271" s="52">
        <f>SUMIFS('2012Figures'!$J:$J,'2012Figures'!$C:$C,$A271,'2012Figures'!$H:$H,$B271,'2012Figures'!$I:$I,$C271,'2012Figures'!$B:$B,"BrokerToCy",'2012Figures'!$G:$G,"P1",'2012Figures'!$E:$E,$B$1)</f>
        <v>0</v>
      </c>
      <c r="O271" s="52">
        <f>SUMIFS('2012Figures'!$J:$J,'2012Figures'!$C:$C,$A271,'2012Figures'!$H:$H,$B271,'2012Figures'!$I:$I,$C271,'2012Figures'!$B:$B,"CyToBroker",'2012Figures'!$G:$G,"E1",'2012Figures'!$E:$E,$B$1)</f>
        <v>0</v>
      </c>
      <c r="P271" s="52">
        <f>SUMIFS('2012Figures'!$J:$J,'2012Figures'!$C:$C,$A271,'2012Figures'!$H:$H,$B271,'2012Figures'!$I:$I,$C271,'2012Figures'!$B:$B,"CyToBroker",'2012Figures'!$G:$G,"P1",'2012Figures'!$E:$E,$B$1)</f>
        <v>0</v>
      </c>
      <c r="Q271" s="30"/>
      <c r="R271" s="46">
        <f t="shared" si="29"/>
        <v>-0.25</v>
      </c>
      <c r="S271" s="46">
        <f t="shared" si="29"/>
        <v>-0.25</v>
      </c>
      <c r="T271" s="46" t="str">
        <f t="shared" si="29"/>
        <v/>
      </c>
      <c r="U271" s="46" t="str">
        <f t="shared" si="29"/>
        <v/>
      </c>
      <c r="V271" s="46" t="str">
        <f t="shared" si="29"/>
        <v/>
      </c>
    </row>
    <row r="272" spans="1:22" x14ac:dyDescent="0.2">
      <c r="A272" s="1">
        <v>203</v>
      </c>
      <c r="B272" s="1" t="s">
        <v>45</v>
      </c>
      <c r="D272" s="29">
        <f>SUMIFS('2013Figures'!$J:$J,'2013Figures'!$C:$C,$A272,'2013Figures'!$I:$I,"",'2013Figures'!$E:$E,$B$1)</f>
        <v>0</v>
      </c>
      <c r="E272" s="9">
        <f>SUMIFS('2013Figures'!$J:$J,'2013Figures'!$C:$C,$A272,'2013Figures'!$I:$I,"",'2013Figures'!$B:$B,"BrokerToCy",'2013Figures'!$G:$G,"E1",'2013Figures'!$E:$E,$B$1)</f>
        <v>0</v>
      </c>
      <c r="F272" s="9">
        <f>SUMIFS('2013Figures'!$J:$J,'2013Figures'!$C:$C,$A272,'2013Figures'!$I:$I,"",'2013Figures'!$B:$B,"BrokerToCy",'2013Figures'!$G:$G,"P1",'2013Figures'!$E:$E,$B$1)</f>
        <v>0</v>
      </c>
      <c r="G272" s="9">
        <f>SUMIFS('2013Figures'!$J:$J,'2013Figures'!$C:$C,$A272,'2013Figures'!$I:$I,"",'2013Figures'!$B:$B,"CyToBroker",'2013Figures'!$G:$G,"E1",'2013Figures'!$E:$E,$B$1)</f>
        <v>0</v>
      </c>
      <c r="H272" s="9">
        <f>SUMIFS('2013Figures'!$J:$J,'2013Figures'!$C:$C,$A272,'2013Figures'!$I:$I,"",'2013Figures'!$B:$B,"CyToBroker",'2013Figures'!$G:$G,"P1",'2013Figures'!$E:$E,$B$1)</f>
        <v>0</v>
      </c>
      <c r="J272" s="8" t="s">
        <v>131</v>
      </c>
      <c r="L272" s="42">
        <f>SUMIFS('2012Figures'!$J:$J,'2012Figures'!$C:$C,$A272,'2012Figures'!$I:$I,"",'2012Figures'!$E:$E,$B$1)</f>
        <v>0</v>
      </c>
      <c r="M272" s="52">
        <f>SUMIFS('2012Figures'!$J:$J,'2012Figures'!$C:$C,$A272,'2012Figures'!$I:$I,"",'2012Figures'!$B:$B,"BrokerToCy",'2012Figures'!$G:$G,"E1",'2012Figures'!$E:$E,$B$1)</f>
        <v>0</v>
      </c>
      <c r="N272" s="52">
        <f>SUMIFS('2012Figures'!$J:$J,'2012Figures'!$C:$C,$A272,'2012Figures'!$I:$I,"",'2012Figures'!$B:$B,"BrokerToCy",'2012Figures'!$G:$G,"P1",'2012Figures'!$E:$E,$B$1)</f>
        <v>0</v>
      </c>
      <c r="O272" s="52">
        <f>SUMIFS('2012Figures'!$J:$J,'2012Figures'!$C:$C,$A272,'2012Figures'!$I:$I,"",'2012Figures'!$B:$B,"CyToBroker",'2012Figures'!$G:$G,"E1",'2012Figures'!$E:$E,$B$1)</f>
        <v>0</v>
      </c>
      <c r="P272" s="52">
        <f>SUMIFS('2012Figures'!$J:$J,'2012Figures'!$C:$C,$A272,'2012Figures'!$I:$I,"",'2012Figures'!$B:$B,"CyToBroker",'2012Figures'!$G:$G,"P1",'2012Figures'!$E:$E,$B$1)</f>
        <v>0</v>
      </c>
      <c r="R272" s="46" t="str">
        <f t="shared" si="29"/>
        <v/>
      </c>
      <c r="S272" s="46" t="str">
        <f t="shared" si="29"/>
        <v/>
      </c>
      <c r="T272" s="46" t="str">
        <f t="shared" si="29"/>
        <v/>
      </c>
      <c r="U272" s="46" t="str">
        <f t="shared" si="29"/>
        <v/>
      </c>
      <c r="V272" s="46" t="str">
        <f t="shared" si="29"/>
        <v/>
      </c>
    </row>
    <row r="273" spans="1:22" x14ac:dyDescent="0.2">
      <c r="A273" s="21"/>
      <c r="B273" s="21" t="s">
        <v>92</v>
      </c>
      <c r="C273" s="22"/>
      <c r="D273" s="23">
        <f>SUM(E273:H273)</f>
        <v>6</v>
      </c>
      <c r="E273" s="23">
        <f>SUM(E268:E272)</f>
        <v>6</v>
      </c>
      <c r="F273" s="23">
        <f>SUM(F268:F272)</f>
        <v>0</v>
      </c>
      <c r="G273" s="23">
        <f>SUM(G268:G272)</f>
        <v>0</v>
      </c>
      <c r="H273" s="23">
        <f>SUM(H268:H272)</f>
        <v>0</v>
      </c>
      <c r="I273" s="21"/>
      <c r="J273" s="22"/>
      <c r="K273" s="21"/>
      <c r="L273" s="43">
        <f>SUM(M273:P273)</f>
        <v>8</v>
      </c>
      <c r="M273" s="43">
        <f>SUM(M268:M272)</f>
        <v>8</v>
      </c>
      <c r="N273" s="43">
        <f>SUM(N268:N272)</f>
        <v>0</v>
      </c>
      <c r="O273" s="43">
        <f>SUM(O268:O272)</f>
        <v>0</v>
      </c>
      <c r="P273" s="43">
        <f>SUM(P268:P272)</f>
        <v>0</v>
      </c>
      <c r="Q273" s="21"/>
      <c r="R273" s="21"/>
      <c r="S273" s="21"/>
      <c r="T273" s="21"/>
      <c r="U273" s="21"/>
      <c r="V273" s="21"/>
    </row>
    <row r="274" spans="1:22" x14ac:dyDescent="0.2">
      <c r="A274" s="28">
        <v>204</v>
      </c>
      <c r="B274" s="28" t="s">
        <v>69</v>
      </c>
      <c r="C274" s="17" t="s">
        <v>88</v>
      </c>
      <c r="D274" s="18">
        <f>SUMIFS('2013Figures'!$J:$J,'2013Figures'!$C:$C,$A274,'2013Figures'!$E:$E,$B$1)</f>
        <v>140</v>
      </c>
      <c r="E274" s="18">
        <f>SUMIFS('2013Figures'!$J:$J,'2013Figures'!$C:$C,$A274,'2013Figures'!$B:$B,"BrokerToCy",'2013Figures'!$G:$G,"E1",'2013Figures'!$E:$E,$B$1)</f>
        <v>0</v>
      </c>
      <c r="F274" s="18">
        <f>SUMIFS('2013Figures'!$J:$J,'2013Figures'!$C:$C,$A274,'2013Figures'!$B:$B,"BrokerToCy",'2013Figures'!$G:$G,"P1",'2013Figures'!$E:$E,$B$1)</f>
        <v>0</v>
      </c>
      <c r="G274" s="18">
        <f>SUMIFS('2013Figures'!$J:$J,'2013Figures'!$C:$C,$A274,'2013Figures'!$B:$B,"CyToBroker",'2013Figures'!$G:$G,"E1",'2013Figures'!$E:$E,$B$1)</f>
        <v>140</v>
      </c>
      <c r="H274" s="18">
        <f>SUMIFS('2013Figures'!$J:$J,'2013Figures'!$C:$C,$A274,'2013Figures'!$B:$B,"CyToBroker",'2013Figures'!$G:$G,"P1",'2013Figures'!$E:$E,$B$1)</f>
        <v>0</v>
      </c>
      <c r="I274" s="28"/>
      <c r="J274" s="17"/>
      <c r="K274" s="28"/>
      <c r="L274" s="50">
        <f>SUMIFS('2012Figures'!$J:$J,'2012Figures'!$C:$C,$A274,'2012Figures'!$E:$E,$B$1)</f>
        <v>157</v>
      </c>
      <c r="M274" s="50">
        <f>SUMIFS('2012Figures'!$J:$J,'2012Figures'!$C:$C,$A274,'2012Figures'!$B:$B,"BrokerToCy",'2012Figures'!$G:$G,"E1",'2012Figures'!$E:$E,$B$1)</f>
        <v>0</v>
      </c>
      <c r="N274" s="50">
        <f>SUMIFS('2012Figures'!$J:$J,'2012Figures'!$C:$C,$A274,'2012Figures'!$B:$B,"BrokerToCy",'2012Figures'!$G:$G,"P1",'2012Figures'!$E:$E,$B$1)</f>
        <v>0</v>
      </c>
      <c r="O274" s="50">
        <f>SUMIFS('2012Figures'!$J:$J,'2012Figures'!$C:$C,$A274,'2012Figures'!$B:$B,"CyToBroker",'2012Figures'!$G:$G,"E1",'2012Figures'!$E:$E,$B$1)</f>
        <v>157</v>
      </c>
      <c r="P274" s="50">
        <f>SUMIFS('2012Figures'!$J:$J,'2012Figures'!$C:$C,$A274,'2012Figures'!$B:$B,"CyToBroker",'2012Figures'!$G:$G,"P1",'2012Figures'!$E:$E,$B$1)</f>
        <v>0</v>
      </c>
      <c r="Q274" s="28"/>
      <c r="R274" s="46">
        <f t="shared" si="29"/>
        <v>-0.11</v>
      </c>
      <c r="S274" s="46" t="str">
        <f t="shared" si="29"/>
        <v/>
      </c>
      <c r="T274" s="46" t="str">
        <f t="shared" si="29"/>
        <v/>
      </c>
      <c r="U274" s="46">
        <f t="shared" si="29"/>
        <v>-0.11</v>
      </c>
      <c r="V274" s="46" t="str">
        <f t="shared" si="29"/>
        <v/>
      </c>
    </row>
    <row r="275" spans="1:22" x14ac:dyDescent="0.2">
      <c r="A275" s="1">
        <v>204</v>
      </c>
      <c r="B275" s="1" t="s">
        <v>69</v>
      </c>
      <c r="C275" s="8">
        <v>5</v>
      </c>
      <c r="D275" s="29">
        <f>SUMIFS('2013Figures'!$J:$J,'2013Figures'!$C:$C,$A275,'2013Figures'!$H:$H,$B275,'2013Figures'!$I:$I,$C275,'2013Figures'!$E:$E,$B$1)</f>
        <v>0</v>
      </c>
      <c r="E275" s="9">
        <f>SUMIFS('2013Figures'!$J:$J,'2013Figures'!$C:$C,$A275,'2013Figures'!$H:$H,$B275,'2013Figures'!$I:$I,$C275,'2013Figures'!$B:$B,"BrokerToCy",'2013Figures'!$G:$G,"E1",'2013Figures'!$E:$E,$B$1)</f>
        <v>0</v>
      </c>
      <c r="F275" s="9">
        <f>SUMIFS('2013Figures'!$J:$J,'2013Figures'!$C:$C,$A275,'2013Figures'!$H:$H,$B275,'2013Figures'!$I:$I,$C275,'2013Figures'!$B:$B,"BrokerToCy",'2013Figures'!$G:$G,"P1",'2013Figures'!$E:$E,$B$1)</f>
        <v>0</v>
      </c>
      <c r="G275" s="9">
        <f>SUMIFS('2013Figures'!$J:$J,'2013Figures'!$C:$C,$A275,'2013Figures'!$H:$H,$B275,'2013Figures'!$I:$I,$C275,'2013Figures'!$B:$B,"CyToBroker",'2013Figures'!$G:$G,"E1",'2013Figures'!$E:$E,$B$1)</f>
        <v>0</v>
      </c>
      <c r="H275" s="9">
        <f>SUMIFS('2013Figures'!$J:$J,'2013Figures'!$C:$C,$A275,'2013Figures'!$H:$H,$B275,'2013Figures'!$I:$I,$C275,'2013Figures'!$B:$B,"CyToBroker",'2013Figures'!$G:$G,"P1",'2013Figures'!$E:$E,$B$1)</f>
        <v>0</v>
      </c>
      <c r="J275" s="8">
        <v>201501</v>
      </c>
      <c r="L275" s="42">
        <f>SUMIFS('2012Figures'!$J:$J,'2012Figures'!$C:$C,$A275,'2012Figures'!$H:$H,$B275,'2012Figures'!$I:$I,$C275,'2012Figures'!$E:$E,$B$1)</f>
        <v>0</v>
      </c>
      <c r="M275" s="52">
        <f>SUMIFS('2012Figures'!$J:$J,'2012Figures'!$C:$C,$A275,'2012Figures'!$H:$H,$B275,'2012Figures'!$I:$I,$C275,'2012Figures'!$B:$B,"BrokerToCy",'2012Figures'!$G:$G,"E1",'2012Figures'!$E:$E,$B$1)</f>
        <v>0</v>
      </c>
      <c r="N275" s="52">
        <f>SUMIFS('2012Figures'!$J:$J,'2012Figures'!$C:$C,$A275,'2012Figures'!$H:$H,$B275,'2012Figures'!$I:$I,$C275,'2012Figures'!$B:$B,"BrokerToCy",'2012Figures'!$G:$G,"P1",'2012Figures'!$E:$E,$B$1)</f>
        <v>0</v>
      </c>
      <c r="O275" s="52">
        <f>SUMIFS('2012Figures'!$J:$J,'2012Figures'!$C:$C,$A275,'2012Figures'!$H:$H,$B275,'2012Figures'!$I:$I,$C275,'2012Figures'!$B:$B,"CyToBroker",'2012Figures'!$G:$G,"E1",'2012Figures'!$E:$E,$B$1)</f>
        <v>0</v>
      </c>
      <c r="P275" s="52">
        <f>SUMIFS('2012Figures'!$J:$J,'2012Figures'!$C:$C,$A275,'2012Figures'!$H:$H,$B275,'2012Figures'!$I:$I,$C275,'2012Figures'!$B:$B,"CyToBroker",'2012Figures'!$G:$G,"P1",'2012Figures'!$E:$E,$B$1)</f>
        <v>0</v>
      </c>
      <c r="R275" s="46" t="str">
        <f t="shared" si="29"/>
        <v/>
      </c>
      <c r="S275" s="46" t="str">
        <f t="shared" si="29"/>
        <v/>
      </c>
      <c r="T275" s="46" t="str">
        <f t="shared" si="29"/>
        <v/>
      </c>
      <c r="U275" s="46" t="str">
        <f t="shared" si="29"/>
        <v/>
      </c>
      <c r="V275" s="46" t="str">
        <f t="shared" si="29"/>
        <v/>
      </c>
    </row>
    <row r="276" spans="1:22" x14ac:dyDescent="0.2">
      <c r="A276" s="1">
        <v>204</v>
      </c>
      <c r="B276" s="1" t="s">
        <v>69</v>
      </c>
      <c r="C276" s="8">
        <v>4</v>
      </c>
      <c r="D276" s="29">
        <f>SUMIFS('2013Figures'!$J:$J,'2013Figures'!$C:$C,$A276,'2013Figures'!$H:$H,$B276,'2013Figures'!$I:$I,$C276,'2013Figures'!$E:$E,$B$1)</f>
        <v>0</v>
      </c>
      <c r="E276" s="9">
        <f>SUMIFS('2013Figures'!$J:$J,'2013Figures'!$C:$C,$A276,'2013Figures'!$H:$H,$B276,'2013Figures'!$I:$I,$C276,'2013Figures'!$B:$B,"BrokerToCy",'2013Figures'!$G:$G,"E1",'2013Figures'!$E:$E,$B$1)</f>
        <v>0</v>
      </c>
      <c r="F276" s="9">
        <f>SUMIFS('2013Figures'!$J:$J,'2013Figures'!$C:$C,$A276,'2013Figures'!$H:$H,$B276,'2013Figures'!$I:$I,$C276,'2013Figures'!$B:$B,"BrokerToCy",'2013Figures'!$G:$G,"P1",'2013Figures'!$E:$E,$B$1)</f>
        <v>0</v>
      </c>
      <c r="G276" s="9">
        <f>SUMIFS('2013Figures'!$J:$J,'2013Figures'!$C:$C,$A276,'2013Figures'!$H:$H,$B276,'2013Figures'!$I:$I,$C276,'2013Figures'!$B:$B,"CyToBroker",'2013Figures'!$G:$G,"E1",'2013Figures'!$E:$E,$B$1)</f>
        <v>0</v>
      </c>
      <c r="H276" s="9">
        <f>SUMIFS('2013Figures'!$J:$J,'2013Figures'!$C:$C,$A276,'2013Figures'!$H:$H,$B276,'2013Figures'!$I:$I,$C276,'2013Figures'!$B:$B,"CyToBroker",'2013Figures'!$G:$G,"P1",'2013Figures'!$E:$E,$B$1)</f>
        <v>0</v>
      </c>
      <c r="I276" s="30"/>
      <c r="J276" s="31">
        <v>201301</v>
      </c>
      <c r="K276" s="30"/>
      <c r="L276" s="42">
        <f>SUMIFS('2012Figures'!$J:$J,'2012Figures'!$C:$C,$A276,'2012Figures'!$H:$H,$B276,'2012Figures'!$I:$I,$C276,'2012Figures'!$E:$E,$B$1)</f>
        <v>0</v>
      </c>
      <c r="M276" s="52">
        <f>SUMIFS('2012Figures'!$J:$J,'2012Figures'!$C:$C,$A276,'2012Figures'!$H:$H,$B276,'2012Figures'!$I:$I,$C276,'2012Figures'!$B:$B,"BrokerToCy",'2012Figures'!$G:$G,"E1",'2012Figures'!$E:$E,$B$1)</f>
        <v>0</v>
      </c>
      <c r="N276" s="52">
        <f>SUMIFS('2012Figures'!$J:$J,'2012Figures'!$C:$C,$A276,'2012Figures'!$H:$H,$B276,'2012Figures'!$I:$I,$C276,'2012Figures'!$B:$B,"BrokerToCy",'2012Figures'!$G:$G,"P1",'2012Figures'!$E:$E,$B$1)</f>
        <v>0</v>
      </c>
      <c r="O276" s="52">
        <f>SUMIFS('2012Figures'!$J:$J,'2012Figures'!$C:$C,$A276,'2012Figures'!$H:$H,$B276,'2012Figures'!$I:$I,$C276,'2012Figures'!$B:$B,"CyToBroker",'2012Figures'!$G:$G,"E1",'2012Figures'!$E:$E,$B$1)</f>
        <v>0</v>
      </c>
      <c r="P276" s="52">
        <f>SUMIFS('2012Figures'!$J:$J,'2012Figures'!$C:$C,$A276,'2012Figures'!$H:$H,$B276,'2012Figures'!$I:$I,$C276,'2012Figures'!$B:$B,"CyToBroker",'2012Figures'!$G:$G,"P1",'2012Figures'!$E:$E,$B$1)</f>
        <v>0</v>
      </c>
      <c r="Q276" s="30"/>
      <c r="R276" s="46" t="str">
        <f t="shared" si="29"/>
        <v/>
      </c>
      <c r="S276" s="46" t="str">
        <f t="shared" si="29"/>
        <v/>
      </c>
      <c r="T276" s="46" t="str">
        <f t="shared" si="29"/>
        <v/>
      </c>
      <c r="U276" s="46" t="str">
        <f t="shared" si="29"/>
        <v/>
      </c>
      <c r="V276" s="46" t="str">
        <f t="shared" si="29"/>
        <v/>
      </c>
    </row>
    <row r="277" spans="1:22" x14ac:dyDescent="0.2">
      <c r="A277" s="1">
        <v>204</v>
      </c>
      <c r="B277" s="1" t="s">
        <v>69</v>
      </c>
      <c r="C277" s="8">
        <v>3</v>
      </c>
      <c r="D277" s="29">
        <f>SUMIFS('2013Figures'!$J:$J,'2013Figures'!$C:$C,$A277,'2013Figures'!$H:$H,$B277,'2013Figures'!$I:$I,$C277,'2013Figures'!$E:$E,$B$1)</f>
        <v>0</v>
      </c>
      <c r="E277" s="9">
        <f>SUMIFS('2013Figures'!$J:$J,'2013Figures'!$C:$C,$A277,'2013Figures'!$H:$H,$B277,'2013Figures'!$I:$I,$C277,'2013Figures'!$B:$B,"BrokerToCy",'2013Figures'!$G:$G,"E1",'2013Figures'!$E:$E,$B$1)</f>
        <v>0</v>
      </c>
      <c r="F277" s="9">
        <f>SUMIFS('2013Figures'!$J:$J,'2013Figures'!$C:$C,$A277,'2013Figures'!$H:$H,$B277,'2013Figures'!$I:$I,$C277,'2013Figures'!$B:$B,"BrokerToCy",'2013Figures'!$G:$G,"P1",'2013Figures'!$E:$E,$B$1)</f>
        <v>0</v>
      </c>
      <c r="G277" s="9">
        <f>SUMIFS('2013Figures'!$J:$J,'2013Figures'!$C:$C,$A277,'2013Figures'!$H:$H,$B277,'2013Figures'!$I:$I,$C277,'2013Figures'!$B:$B,"CyToBroker",'2013Figures'!$G:$G,"E1",'2013Figures'!$E:$E,$B$1)</f>
        <v>0</v>
      </c>
      <c r="H277" s="9">
        <f>SUMIFS('2013Figures'!$J:$J,'2013Figures'!$C:$C,$A277,'2013Figures'!$H:$H,$B277,'2013Figures'!$I:$I,$C277,'2013Figures'!$B:$B,"CyToBroker",'2013Figures'!$G:$G,"P1",'2013Figures'!$E:$E,$B$1)</f>
        <v>0</v>
      </c>
      <c r="J277" s="8">
        <v>201201</v>
      </c>
      <c r="L277" s="42">
        <f>SUMIFS('2012Figures'!$J:$J,'2012Figures'!$C:$C,$A277,'2012Figures'!$H:$H,$B277,'2012Figures'!$I:$I,$C277,'2012Figures'!$E:$E,$B$1)</f>
        <v>0</v>
      </c>
      <c r="M277" s="52">
        <f>SUMIFS('2012Figures'!$J:$J,'2012Figures'!$C:$C,$A277,'2012Figures'!$H:$H,$B277,'2012Figures'!$I:$I,$C277,'2012Figures'!$B:$B,"BrokerToCy",'2012Figures'!$G:$G,"E1",'2012Figures'!$E:$E,$B$1)</f>
        <v>0</v>
      </c>
      <c r="N277" s="52">
        <f>SUMIFS('2012Figures'!$J:$J,'2012Figures'!$C:$C,$A277,'2012Figures'!$H:$H,$B277,'2012Figures'!$I:$I,$C277,'2012Figures'!$B:$B,"BrokerToCy",'2012Figures'!$G:$G,"P1",'2012Figures'!$E:$E,$B$1)</f>
        <v>0</v>
      </c>
      <c r="O277" s="52">
        <f>SUMIFS('2012Figures'!$J:$J,'2012Figures'!$C:$C,$A277,'2012Figures'!$H:$H,$B277,'2012Figures'!$I:$I,$C277,'2012Figures'!$B:$B,"CyToBroker",'2012Figures'!$G:$G,"E1",'2012Figures'!$E:$E,$B$1)</f>
        <v>0</v>
      </c>
      <c r="P277" s="52">
        <f>SUMIFS('2012Figures'!$J:$J,'2012Figures'!$C:$C,$A277,'2012Figures'!$H:$H,$B277,'2012Figures'!$I:$I,$C277,'2012Figures'!$B:$B,"CyToBroker",'2012Figures'!$G:$G,"P1",'2012Figures'!$E:$E,$B$1)</f>
        <v>0</v>
      </c>
      <c r="R277" s="46" t="str">
        <f t="shared" si="29"/>
        <v/>
      </c>
      <c r="S277" s="46" t="str">
        <f t="shared" si="29"/>
        <v/>
      </c>
      <c r="T277" s="46" t="str">
        <f t="shared" si="29"/>
        <v/>
      </c>
      <c r="U277" s="46" t="str">
        <f t="shared" si="29"/>
        <v/>
      </c>
      <c r="V277" s="46" t="str">
        <f t="shared" si="29"/>
        <v/>
      </c>
    </row>
    <row r="278" spans="1:22" x14ac:dyDescent="0.2">
      <c r="A278" s="1">
        <v>204</v>
      </c>
      <c r="B278" s="1" t="s">
        <v>69</v>
      </c>
      <c r="C278" s="8">
        <v>2</v>
      </c>
      <c r="D278" s="29">
        <f>SUMIFS('2013Figures'!$J:$J,'2013Figures'!$C:$C,$A278,'2013Figures'!$H:$H,$B278,'2013Figures'!$I:$I,$C278,'2013Figures'!$E:$E,$B$1)</f>
        <v>0</v>
      </c>
      <c r="E278" s="9">
        <f>SUMIFS('2013Figures'!$J:$J,'2013Figures'!$C:$C,$A278,'2013Figures'!$H:$H,$B278,'2013Figures'!$I:$I,$C278,'2013Figures'!$B:$B,"BrokerToCy",'2013Figures'!$G:$G,"E1",'2013Figures'!$E:$E,$B$1)</f>
        <v>0</v>
      </c>
      <c r="F278" s="9">
        <f>SUMIFS('2013Figures'!$J:$J,'2013Figures'!$C:$C,$A278,'2013Figures'!$H:$H,$B278,'2013Figures'!$I:$I,$C278,'2013Figures'!$B:$B,"BrokerToCy",'2013Figures'!$G:$G,"P1",'2013Figures'!$E:$E,$B$1)</f>
        <v>0</v>
      </c>
      <c r="G278" s="9">
        <f>SUMIFS('2013Figures'!$J:$J,'2013Figures'!$C:$C,$A278,'2013Figures'!$H:$H,$B278,'2013Figures'!$I:$I,$C278,'2013Figures'!$B:$B,"CyToBroker",'2013Figures'!$G:$G,"E1",'2013Figures'!$E:$E,$B$1)</f>
        <v>0</v>
      </c>
      <c r="H278" s="9">
        <f>SUMIFS('2013Figures'!$J:$J,'2013Figures'!$C:$C,$A278,'2013Figures'!$H:$H,$B278,'2013Figures'!$I:$I,$C278,'2013Figures'!$B:$B,"CyToBroker",'2013Figures'!$G:$G,"P1",'2013Figures'!$E:$E,$B$1)</f>
        <v>0</v>
      </c>
      <c r="J278" s="8">
        <v>201101</v>
      </c>
      <c r="L278" s="42">
        <f>SUMIFS('2012Figures'!$J:$J,'2012Figures'!$C:$C,$A278,'2012Figures'!$H:$H,$B278,'2012Figures'!$I:$I,$C278,'2012Figures'!$E:$E,$B$1)</f>
        <v>0</v>
      </c>
      <c r="M278" s="52">
        <f>SUMIFS('2012Figures'!$J:$J,'2012Figures'!$C:$C,$A278,'2012Figures'!$H:$H,$B278,'2012Figures'!$I:$I,$C278,'2012Figures'!$B:$B,"BrokerToCy",'2012Figures'!$G:$G,"E1",'2012Figures'!$E:$E,$B$1)</f>
        <v>0</v>
      </c>
      <c r="N278" s="52">
        <f>SUMIFS('2012Figures'!$J:$J,'2012Figures'!$C:$C,$A278,'2012Figures'!$H:$H,$B278,'2012Figures'!$I:$I,$C278,'2012Figures'!$B:$B,"BrokerToCy",'2012Figures'!$G:$G,"P1",'2012Figures'!$E:$E,$B$1)</f>
        <v>0</v>
      </c>
      <c r="O278" s="52">
        <f>SUMIFS('2012Figures'!$J:$J,'2012Figures'!$C:$C,$A278,'2012Figures'!$H:$H,$B278,'2012Figures'!$I:$I,$C278,'2012Figures'!$B:$B,"CyToBroker",'2012Figures'!$G:$G,"E1",'2012Figures'!$E:$E,$B$1)</f>
        <v>0</v>
      </c>
      <c r="P278" s="52">
        <f>SUMIFS('2012Figures'!$J:$J,'2012Figures'!$C:$C,$A278,'2012Figures'!$H:$H,$B278,'2012Figures'!$I:$I,$C278,'2012Figures'!$B:$B,"CyToBroker",'2012Figures'!$G:$G,"P1",'2012Figures'!$E:$E,$B$1)</f>
        <v>0</v>
      </c>
      <c r="R278" s="46" t="str">
        <f t="shared" si="29"/>
        <v/>
      </c>
      <c r="S278" s="46" t="str">
        <f t="shared" si="29"/>
        <v/>
      </c>
      <c r="T278" s="46" t="str">
        <f t="shared" si="29"/>
        <v/>
      </c>
      <c r="U278" s="46" t="str">
        <f t="shared" si="29"/>
        <v/>
      </c>
      <c r="V278" s="46" t="str">
        <f t="shared" si="29"/>
        <v/>
      </c>
    </row>
    <row r="279" spans="1:22" x14ac:dyDescent="0.2">
      <c r="A279" s="1">
        <v>204</v>
      </c>
      <c r="B279" s="1" t="s">
        <v>69</v>
      </c>
      <c r="C279" s="8">
        <v>1</v>
      </c>
      <c r="D279" s="29">
        <f>SUMIFS('2013Figures'!$J:$J,'2013Figures'!$C:$C,$A279,'2013Figures'!$H:$H,$B279,'2013Figures'!$I:$I,$C279,'2013Figures'!$E:$E,$B$1)</f>
        <v>139</v>
      </c>
      <c r="E279" s="9">
        <f>SUMIFS('2013Figures'!$J:$J,'2013Figures'!$C:$C,$A279,'2013Figures'!$H:$H,$B279,'2013Figures'!$I:$I,$C279,'2013Figures'!$B:$B,"BrokerToCy",'2013Figures'!$G:$G,"E1",'2013Figures'!$E:$E,$B$1)</f>
        <v>0</v>
      </c>
      <c r="F279" s="9">
        <f>SUMIFS('2013Figures'!$J:$J,'2013Figures'!$C:$C,$A279,'2013Figures'!$H:$H,$B279,'2013Figures'!$I:$I,$C279,'2013Figures'!$B:$B,"BrokerToCy",'2013Figures'!$G:$G,"P1",'2013Figures'!$E:$E,$B$1)</f>
        <v>0</v>
      </c>
      <c r="G279" s="9">
        <f>SUMIFS('2013Figures'!$J:$J,'2013Figures'!$C:$C,$A279,'2013Figures'!$H:$H,$B279,'2013Figures'!$I:$I,$C279,'2013Figures'!$B:$B,"CyToBroker",'2013Figures'!$G:$G,"E1",'2013Figures'!$E:$E,$B$1)</f>
        <v>139</v>
      </c>
      <c r="H279" s="9">
        <f>SUMIFS('2013Figures'!$J:$J,'2013Figures'!$C:$C,$A279,'2013Figures'!$H:$H,$B279,'2013Figures'!$I:$I,$C279,'2013Figures'!$B:$B,"CyToBroker",'2013Figures'!$G:$G,"P1",'2013Figures'!$E:$E,$B$1)</f>
        <v>0</v>
      </c>
      <c r="J279" s="8">
        <v>200901</v>
      </c>
      <c r="L279" s="42">
        <f>SUMIFS('2012Figures'!$J:$J,'2012Figures'!$C:$C,$A279,'2012Figures'!$H:$H,$B279,'2012Figures'!$I:$I,$C279,'2012Figures'!$E:$E,$B$1)</f>
        <v>157</v>
      </c>
      <c r="M279" s="52">
        <f>SUMIFS('2012Figures'!$J:$J,'2012Figures'!$C:$C,$A279,'2012Figures'!$H:$H,$B279,'2012Figures'!$I:$I,$C279,'2012Figures'!$B:$B,"BrokerToCy",'2012Figures'!$G:$G,"E1",'2012Figures'!$E:$E,$B$1)</f>
        <v>0</v>
      </c>
      <c r="N279" s="52">
        <f>SUMIFS('2012Figures'!$J:$J,'2012Figures'!$C:$C,$A279,'2012Figures'!$H:$H,$B279,'2012Figures'!$I:$I,$C279,'2012Figures'!$B:$B,"BrokerToCy",'2012Figures'!$G:$G,"P1",'2012Figures'!$E:$E,$B$1)</f>
        <v>0</v>
      </c>
      <c r="O279" s="52">
        <f>SUMIFS('2012Figures'!$J:$J,'2012Figures'!$C:$C,$A279,'2012Figures'!$H:$H,$B279,'2012Figures'!$I:$I,$C279,'2012Figures'!$B:$B,"CyToBroker",'2012Figures'!$G:$G,"E1",'2012Figures'!$E:$E,$B$1)</f>
        <v>157</v>
      </c>
      <c r="P279" s="52">
        <f>SUMIFS('2012Figures'!$J:$J,'2012Figures'!$C:$C,$A279,'2012Figures'!$H:$H,$B279,'2012Figures'!$I:$I,$C279,'2012Figures'!$B:$B,"CyToBroker",'2012Figures'!$G:$G,"P1",'2012Figures'!$E:$E,$B$1)</f>
        <v>0</v>
      </c>
      <c r="R279" s="46">
        <f t="shared" si="29"/>
        <v>-0.11</v>
      </c>
      <c r="S279" s="46" t="str">
        <f t="shared" si="29"/>
        <v/>
      </c>
      <c r="T279" s="46" t="str">
        <f t="shared" si="29"/>
        <v/>
      </c>
      <c r="U279" s="46">
        <f t="shared" si="29"/>
        <v>-0.11</v>
      </c>
      <c r="V279" s="46" t="str">
        <f t="shared" si="29"/>
        <v/>
      </c>
    </row>
    <row r="280" spans="1:22" x14ac:dyDescent="0.2">
      <c r="A280" s="1">
        <v>204</v>
      </c>
      <c r="B280" s="1" t="s">
        <v>69</v>
      </c>
      <c r="D280" s="29">
        <f>SUMIFS('2013Figures'!$J:$J,'2013Figures'!$C:$C,$A280,'2013Figures'!$I:$I,"",'2013Figures'!$E:$E,$B$1)</f>
        <v>1</v>
      </c>
      <c r="E280" s="9">
        <f>SUMIFS('2013Figures'!$J:$J,'2013Figures'!$C:$C,$A280,'2013Figures'!$I:$I,"",'2013Figures'!$B:$B,"BrokerToCy",'2013Figures'!$G:$G,"E1",'2013Figures'!$E:$E,$B$1)</f>
        <v>0</v>
      </c>
      <c r="F280" s="9">
        <f>SUMIFS('2013Figures'!$J:$J,'2013Figures'!$C:$C,$A280,'2013Figures'!$I:$I,"",'2013Figures'!$B:$B,"BrokerToCy",'2013Figures'!$G:$G,"P1",'2013Figures'!$E:$E,$B$1)</f>
        <v>0</v>
      </c>
      <c r="G280" s="9">
        <f>SUMIFS('2013Figures'!$J:$J,'2013Figures'!$C:$C,$A280,'2013Figures'!$I:$I,"",'2013Figures'!$B:$B,"CyToBroker",'2013Figures'!$G:$G,"E1",'2013Figures'!$E:$E,$B$1)</f>
        <v>1</v>
      </c>
      <c r="H280" s="9">
        <f>SUMIFS('2013Figures'!$J:$J,'2013Figures'!$C:$C,$A280,'2013Figures'!$I:$I,"",'2013Figures'!$B:$B,"CyToBroker",'2013Figures'!$G:$G,"P1",'2013Figures'!$E:$E,$B$1)</f>
        <v>0</v>
      </c>
      <c r="J280" s="8" t="s">
        <v>131</v>
      </c>
      <c r="L280" s="42">
        <f>SUMIFS('2012Figures'!$J:$J,'2012Figures'!$C:$C,$A280,'2012Figures'!$I:$I,"",'2012Figures'!$E:$E,$B$1)</f>
        <v>0</v>
      </c>
      <c r="M280" s="52">
        <f>SUMIFS('2012Figures'!$J:$J,'2012Figures'!$C:$C,$A280,'2012Figures'!$I:$I,"",'2012Figures'!$B:$B,"BrokerToCy",'2012Figures'!$G:$G,"E1",'2012Figures'!$E:$E,$B$1)</f>
        <v>0</v>
      </c>
      <c r="N280" s="52">
        <f>SUMIFS('2012Figures'!$J:$J,'2012Figures'!$C:$C,$A280,'2012Figures'!$I:$I,"",'2012Figures'!$B:$B,"BrokerToCy",'2012Figures'!$G:$G,"P1",'2012Figures'!$E:$E,$B$1)</f>
        <v>0</v>
      </c>
      <c r="O280" s="52">
        <f>SUMIFS('2012Figures'!$J:$J,'2012Figures'!$C:$C,$A280,'2012Figures'!$I:$I,"",'2012Figures'!$B:$B,"CyToBroker",'2012Figures'!$G:$G,"E1",'2012Figures'!$E:$E,$B$1)</f>
        <v>0</v>
      </c>
      <c r="P280" s="52">
        <f>SUMIFS('2012Figures'!$J:$J,'2012Figures'!$C:$C,$A280,'2012Figures'!$I:$I,"",'2012Figures'!$B:$B,"CyToBroker",'2012Figures'!$G:$G,"P1",'2012Figures'!$E:$E,$B$1)</f>
        <v>0</v>
      </c>
      <c r="R280" s="46" t="str">
        <f t="shared" si="29"/>
        <v/>
      </c>
      <c r="S280" s="46" t="str">
        <f t="shared" si="29"/>
        <v/>
      </c>
      <c r="T280" s="46" t="str">
        <f t="shared" si="29"/>
        <v/>
      </c>
      <c r="U280" s="46" t="str">
        <f t="shared" si="29"/>
        <v/>
      </c>
      <c r="V280" s="46" t="str">
        <f t="shared" si="29"/>
        <v/>
      </c>
    </row>
    <row r="281" spans="1:22" x14ac:dyDescent="0.2">
      <c r="A281" s="21"/>
      <c r="B281" s="21" t="s">
        <v>92</v>
      </c>
      <c r="C281" s="22"/>
      <c r="D281" s="23">
        <f>SUM(E281:H281)</f>
        <v>140</v>
      </c>
      <c r="E281" s="23">
        <f>SUM(E275:E280)</f>
        <v>0</v>
      </c>
      <c r="F281" s="23">
        <f>SUM(F275:F280)</f>
        <v>0</v>
      </c>
      <c r="G281" s="23">
        <f>SUM(G275:G280)</f>
        <v>140</v>
      </c>
      <c r="H281" s="23">
        <f>SUM(H275:H280)</f>
        <v>0</v>
      </c>
      <c r="I281" s="21"/>
      <c r="J281" s="22"/>
      <c r="K281" s="21"/>
      <c r="L281" s="43">
        <f>SUM(M281:P281)</f>
        <v>157</v>
      </c>
      <c r="M281" s="43">
        <f>SUM(M275:M280)</f>
        <v>0</v>
      </c>
      <c r="N281" s="43">
        <f>SUM(N275:N280)</f>
        <v>0</v>
      </c>
      <c r="O281" s="43">
        <f>SUM(O275:O280)</f>
        <v>157</v>
      </c>
      <c r="P281" s="43">
        <f>SUM(P275:P280)</f>
        <v>0</v>
      </c>
      <c r="Q281" s="21"/>
      <c r="R281" s="21"/>
      <c r="S281" s="21"/>
      <c r="T281" s="21"/>
      <c r="U281" s="21"/>
      <c r="V281" s="21"/>
    </row>
    <row r="282" spans="1:22" x14ac:dyDescent="0.2">
      <c r="A282" s="28">
        <v>205</v>
      </c>
      <c r="B282" s="28" t="s">
        <v>27</v>
      </c>
      <c r="C282" s="17" t="s">
        <v>88</v>
      </c>
      <c r="D282" s="18">
        <f>SUMIFS('2013Figures'!$J:$J,'2013Figures'!$C:$C,$A282,'2013Figures'!$E:$E,$B$1)</f>
        <v>593</v>
      </c>
      <c r="E282" s="18">
        <f>SUMIFS('2013Figures'!$J:$J,'2013Figures'!$C:$C,$A282,'2013Figures'!$B:$B,"BrokerToCy",'2013Figures'!$G:$G,"E1",'2013Figures'!$E:$E,$B$1)</f>
        <v>0</v>
      </c>
      <c r="F282" s="18">
        <f>SUMIFS('2013Figures'!$J:$J,'2013Figures'!$C:$C,$A282,'2013Figures'!$B:$B,"BrokerToCy",'2013Figures'!$G:$G,"P1",'2013Figures'!$E:$E,$B$1)</f>
        <v>0</v>
      </c>
      <c r="G282" s="18">
        <f>SUMIFS('2013Figures'!$J:$J,'2013Figures'!$C:$C,$A282,'2013Figures'!$B:$B,"CyToBroker",'2013Figures'!$G:$G,"E1",'2013Figures'!$E:$E,$B$1)</f>
        <v>593</v>
      </c>
      <c r="H282" s="18">
        <f>SUMIFS('2013Figures'!$J:$J,'2013Figures'!$C:$C,$A282,'2013Figures'!$B:$B,"CyToBroker",'2013Figures'!$G:$G,"P1",'2013Figures'!$E:$E,$B$1)</f>
        <v>0</v>
      </c>
      <c r="I282" s="28"/>
      <c r="J282" s="17"/>
      <c r="K282" s="28"/>
      <c r="L282" s="50">
        <f>SUMIFS('2012Figures'!$J:$J,'2012Figures'!$C:$C,$A282,'2012Figures'!$E:$E,$B$1)</f>
        <v>633</v>
      </c>
      <c r="M282" s="50">
        <f>SUMIFS('2012Figures'!$J:$J,'2012Figures'!$C:$C,$A282,'2012Figures'!$B:$B,"BrokerToCy",'2012Figures'!$G:$G,"E1",'2012Figures'!$E:$E,$B$1)</f>
        <v>0</v>
      </c>
      <c r="N282" s="50">
        <f>SUMIFS('2012Figures'!$J:$J,'2012Figures'!$C:$C,$A282,'2012Figures'!$B:$B,"BrokerToCy",'2012Figures'!$G:$G,"P1",'2012Figures'!$E:$E,$B$1)</f>
        <v>0</v>
      </c>
      <c r="O282" s="50">
        <f>SUMIFS('2012Figures'!$J:$J,'2012Figures'!$C:$C,$A282,'2012Figures'!$B:$B,"CyToBroker",'2012Figures'!$G:$G,"E1",'2012Figures'!$E:$E,$B$1)</f>
        <v>633</v>
      </c>
      <c r="P282" s="50">
        <f>SUMIFS('2012Figures'!$J:$J,'2012Figures'!$C:$C,$A282,'2012Figures'!$B:$B,"CyToBroker",'2012Figures'!$G:$G,"P1",'2012Figures'!$E:$E,$B$1)</f>
        <v>0</v>
      </c>
      <c r="Q282" s="28"/>
      <c r="R282" s="46">
        <f t="shared" si="29"/>
        <v>-0.06</v>
      </c>
      <c r="S282" s="46" t="str">
        <f t="shared" si="29"/>
        <v/>
      </c>
      <c r="T282" s="46" t="str">
        <f t="shared" si="29"/>
        <v/>
      </c>
      <c r="U282" s="46">
        <f t="shared" si="29"/>
        <v>-0.06</v>
      </c>
      <c r="V282" s="46" t="str">
        <f t="shared" si="29"/>
        <v/>
      </c>
    </row>
    <row r="283" spans="1:22" x14ac:dyDescent="0.2">
      <c r="A283" s="1">
        <v>205</v>
      </c>
      <c r="B283" s="1" t="s">
        <v>27</v>
      </c>
      <c r="C283" s="8">
        <v>5</v>
      </c>
      <c r="D283" s="29">
        <f>SUMIFS('2013Figures'!$J:$J,'2013Figures'!$C:$C,$A283,'2013Figures'!$H:$H,$B283,'2013Figures'!$I:$I,$C283,'2013Figures'!$E:$E,$B$1)</f>
        <v>0</v>
      </c>
      <c r="E283" s="9">
        <f>SUMIFS('2013Figures'!$J:$J,'2013Figures'!$C:$C,$A283,'2013Figures'!$H:$H,$B283,'2013Figures'!$I:$I,$C283,'2013Figures'!$B:$B,"BrokerToCy",'2013Figures'!$G:$G,"E1",'2013Figures'!$E:$E,$B$1)</f>
        <v>0</v>
      </c>
      <c r="F283" s="9">
        <f>SUMIFS('2013Figures'!$J:$J,'2013Figures'!$C:$C,$A283,'2013Figures'!$H:$H,$B283,'2013Figures'!$I:$I,$C283,'2013Figures'!$B:$B,"BrokerToCy",'2013Figures'!$G:$G,"P1",'2013Figures'!$E:$E,$B$1)</f>
        <v>0</v>
      </c>
      <c r="G283" s="9">
        <f>SUMIFS('2013Figures'!$J:$J,'2013Figures'!$C:$C,$A283,'2013Figures'!$H:$H,$B283,'2013Figures'!$I:$I,$C283,'2013Figures'!$B:$B,"CyToBroker",'2013Figures'!$G:$G,"E1",'2013Figures'!$E:$E,$B$1)</f>
        <v>0</v>
      </c>
      <c r="H283" s="9">
        <f>SUMIFS('2013Figures'!$J:$J,'2013Figures'!$C:$C,$A283,'2013Figures'!$H:$H,$B283,'2013Figures'!$I:$I,$C283,'2013Figures'!$B:$B,"CyToBroker",'2013Figures'!$G:$G,"P1",'2013Figures'!$E:$E,$B$1)</f>
        <v>0</v>
      </c>
      <c r="J283" s="8">
        <v>201501</v>
      </c>
      <c r="L283" s="42">
        <f>SUMIFS('2012Figures'!$J:$J,'2012Figures'!$C:$C,$A283,'2012Figures'!$H:$H,$B283,'2012Figures'!$I:$I,$C283,'2012Figures'!$E:$E,$B$1)</f>
        <v>0</v>
      </c>
      <c r="M283" s="52">
        <f>SUMIFS('2012Figures'!$J:$J,'2012Figures'!$C:$C,$A283,'2012Figures'!$H:$H,$B283,'2012Figures'!$I:$I,$C283,'2012Figures'!$B:$B,"BrokerToCy",'2012Figures'!$G:$G,"E1",'2012Figures'!$E:$E,$B$1)</f>
        <v>0</v>
      </c>
      <c r="N283" s="52">
        <f>SUMIFS('2012Figures'!$J:$J,'2012Figures'!$C:$C,$A283,'2012Figures'!$H:$H,$B283,'2012Figures'!$I:$I,$C283,'2012Figures'!$B:$B,"BrokerToCy",'2012Figures'!$G:$G,"P1",'2012Figures'!$E:$E,$B$1)</f>
        <v>0</v>
      </c>
      <c r="O283" s="52">
        <f>SUMIFS('2012Figures'!$J:$J,'2012Figures'!$C:$C,$A283,'2012Figures'!$H:$H,$B283,'2012Figures'!$I:$I,$C283,'2012Figures'!$B:$B,"CyToBroker",'2012Figures'!$G:$G,"E1",'2012Figures'!$E:$E,$B$1)</f>
        <v>0</v>
      </c>
      <c r="P283" s="52">
        <f>SUMIFS('2012Figures'!$J:$J,'2012Figures'!$C:$C,$A283,'2012Figures'!$H:$H,$B283,'2012Figures'!$I:$I,$C283,'2012Figures'!$B:$B,"CyToBroker",'2012Figures'!$G:$G,"P1",'2012Figures'!$E:$E,$B$1)</f>
        <v>0</v>
      </c>
      <c r="R283" s="46" t="str">
        <f t="shared" si="29"/>
        <v/>
      </c>
      <c r="S283" s="46" t="str">
        <f t="shared" si="29"/>
        <v/>
      </c>
      <c r="T283" s="46" t="str">
        <f t="shared" si="29"/>
        <v/>
      </c>
      <c r="U283" s="46" t="str">
        <f t="shared" si="29"/>
        <v/>
      </c>
      <c r="V283" s="46" t="str">
        <f t="shared" si="29"/>
        <v/>
      </c>
    </row>
    <row r="284" spans="1:22" x14ac:dyDescent="0.2">
      <c r="A284" s="1">
        <v>205</v>
      </c>
      <c r="B284" s="1" t="s">
        <v>27</v>
      </c>
      <c r="C284" s="8">
        <v>4</v>
      </c>
      <c r="D284" s="29">
        <f>SUMIFS('2013Figures'!$J:$J,'2013Figures'!$C:$C,$A284,'2013Figures'!$H:$H,$B284,'2013Figures'!$I:$I,$C284,'2013Figures'!$E:$E,$B$1)</f>
        <v>0</v>
      </c>
      <c r="E284" s="9">
        <f>SUMIFS('2013Figures'!$J:$J,'2013Figures'!$C:$C,$A284,'2013Figures'!$H:$H,$B284,'2013Figures'!$I:$I,$C284,'2013Figures'!$B:$B,"BrokerToCy",'2013Figures'!$G:$G,"E1",'2013Figures'!$E:$E,$B$1)</f>
        <v>0</v>
      </c>
      <c r="F284" s="9">
        <f>SUMIFS('2013Figures'!$J:$J,'2013Figures'!$C:$C,$A284,'2013Figures'!$H:$H,$B284,'2013Figures'!$I:$I,$C284,'2013Figures'!$B:$B,"BrokerToCy",'2013Figures'!$G:$G,"P1",'2013Figures'!$E:$E,$B$1)</f>
        <v>0</v>
      </c>
      <c r="G284" s="9">
        <f>SUMIFS('2013Figures'!$J:$J,'2013Figures'!$C:$C,$A284,'2013Figures'!$H:$H,$B284,'2013Figures'!$I:$I,$C284,'2013Figures'!$B:$B,"CyToBroker",'2013Figures'!$G:$G,"E1",'2013Figures'!$E:$E,$B$1)</f>
        <v>0</v>
      </c>
      <c r="H284" s="9">
        <f>SUMIFS('2013Figures'!$J:$J,'2013Figures'!$C:$C,$A284,'2013Figures'!$H:$H,$B284,'2013Figures'!$I:$I,$C284,'2013Figures'!$B:$B,"CyToBroker",'2013Figures'!$G:$G,"P1",'2013Figures'!$E:$E,$B$1)</f>
        <v>0</v>
      </c>
      <c r="I284" s="30"/>
      <c r="J284" s="31">
        <v>201301</v>
      </c>
      <c r="K284" s="30"/>
      <c r="L284" s="42">
        <f>SUMIFS('2012Figures'!$J:$J,'2012Figures'!$C:$C,$A284,'2012Figures'!$H:$H,$B284,'2012Figures'!$I:$I,$C284,'2012Figures'!$E:$E,$B$1)</f>
        <v>0</v>
      </c>
      <c r="M284" s="52">
        <f>SUMIFS('2012Figures'!$J:$J,'2012Figures'!$C:$C,$A284,'2012Figures'!$H:$H,$B284,'2012Figures'!$I:$I,$C284,'2012Figures'!$B:$B,"BrokerToCy",'2012Figures'!$G:$G,"E1",'2012Figures'!$E:$E,$B$1)</f>
        <v>0</v>
      </c>
      <c r="N284" s="52">
        <f>SUMIFS('2012Figures'!$J:$J,'2012Figures'!$C:$C,$A284,'2012Figures'!$H:$H,$B284,'2012Figures'!$I:$I,$C284,'2012Figures'!$B:$B,"BrokerToCy",'2012Figures'!$G:$G,"P1",'2012Figures'!$E:$E,$B$1)</f>
        <v>0</v>
      </c>
      <c r="O284" s="52">
        <f>SUMIFS('2012Figures'!$J:$J,'2012Figures'!$C:$C,$A284,'2012Figures'!$H:$H,$B284,'2012Figures'!$I:$I,$C284,'2012Figures'!$B:$B,"CyToBroker",'2012Figures'!$G:$G,"E1",'2012Figures'!$E:$E,$B$1)</f>
        <v>0</v>
      </c>
      <c r="P284" s="52">
        <f>SUMIFS('2012Figures'!$J:$J,'2012Figures'!$C:$C,$A284,'2012Figures'!$H:$H,$B284,'2012Figures'!$I:$I,$C284,'2012Figures'!$B:$B,"CyToBroker",'2012Figures'!$G:$G,"P1",'2012Figures'!$E:$E,$B$1)</f>
        <v>0</v>
      </c>
      <c r="Q284" s="30"/>
      <c r="R284" s="46" t="str">
        <f t="shared" si="29"/>
        <v/>
      </c>
      <c r="S284" s="46" t="str">
        <f t="shared" si="29"/>
        <v/>
      </c>
      <c r="T284" s="46" t="str">
        <f t="shared" si="29"/>
        <v/>
      </c>
      <c r="U284" s="46" t="str">
        <f t="shared" si="29"/>
        <v/>
      </c>
      <c r="V284" s="46" t="str">
        <f t="shared" si="29"/>
        <v/>
      </c>
    </row>
    <row r="285" spans="1:22" x14ac:dyDescent="0.2">
      <c r="A285" s="1">
        <v>205</v>
      </c>
      <c r="B285" s="1" t="s">
        <v>27</v>
      </c>
      <c r="C285" s="8">
        <v>3</v>
      </c>
      <c r="D285" s="29">
        <f>SUMIFS('2013Figures'!$J:$J,'2013Figures'!$C:$C,$A285,'2013Figures'!$H:$H,$B285,'2013Figures'!$I:$I,$C285,'2013Figures'!$E:$E,$B$1)</f>
        <v>0</v>
      </c>
      <c r="E285" s="9">
        <f>SUMIFS('2013Figures'!$J:$J,'2013Figures'!$C:$C,$A285,'2013Figures'!$H:$H,$B285,'2013Figures'!$I:$I,$C285,'2013Figures'!$B:$B,"BrokerToCy",'2013Figures'!$G:$G,"E1",'2013Figures'!$E:$E,$B$1)</f>
        <v>0</v>
      </c>
      <c r="F285" s="9">
        <f>SUMIFS('2013Figures'!$J:$J,'2013Figures'!$C:$C,$A285,'2013Figures'!$H:$H,$B285,'2013Figures'!$I:$I,$C285,'2013Figures'!$B:$B,"BrokerToCy",'2013Figures'!$G:$G,"P1",'2013Figures'!$E:$E,$B$1)</f>
        <v>0</v>
      </c>
      <c r="G285" s="9">
        <f>SUMIFS('2013Figures'!$J:$J,'2013Figures'!$C:$C,$A285,'2013Figures'!$H:$H,$B285,'2013Figures'!$I:$I,$C285,'2013Figures'!$B:$B,"CyToBroker",'2013Figures'!$G:$G,"E1",'2013Figures'!$E:$E,$B$1)</f>
        <v>0</v>
      </c>
      <c r="H285" s="9">
        <f>SUMIFS('2013Figures'!$J:$J,'2013Figures'!$C:$C,$A285,'2013Figures'!$H:$H,$B285,'2013Figures'!$I:$I,$C285,'2013Figures'!$B:$B,"CyToBroker",'2013Figures'!$G:$G,"P1",'2013Figures'!$E:$E,$B$1)</f>
        <v>0</v>
      </c>
      <c r="J285" s="8">
        <v>201201</v>
      </c>
      <c r="L285" s="42">
        <f>SUMIFS('2012Figures'!$J:$J,'2012Figures'!$C:$C,$A285,'2012Figures'!$H:$H,$B285,'2012Figures'!$I:$I,$C285,'2012Figures'!$E:$E,$B$1)</f>
        <v>0</v>
      </c>
      <c r="M285" s="52">
        <f>SUMIFS('2012Figures'!$J:$J,'2012Figures'!$C:$C,$A285,'2012Figures'!$H:$H,$B285,'2012Figures'!$I:$I,$C285,'2012Figures'!$B:$B,"BrokerToCy",'2012Figures'!$G:$G,"E1",'2012Figures'!$E:$E,$B$1)</f>
        <v>0</v>
      </c>
      <c r="N285" s="52">
        <f>SUMIFS('2012Figures'!$J:$J,'2012Figures'!$C:$C,$A285,'2012Figures'!$H:$H,$B285,'2012Figures'!$I:$I,$C285,'2012Figures'!$B:$B,"BrokerToCy",'2012Figures'!$G:$G,"P1",'2012Figures'!$E:$E,$B$1)</f>
        <v>0</v>
      </c>
      <c r="O285" s="52">
        <f>SUMIFS('2012Figures'!$J:$J,'2012Figures'!$C:$C,$A285,'2012Figures'!$H:$H,$B285,'2012Figures'!$I:$I,$C285,'2012Figures'!$B:$B,"CyToBroker",'2012Figures'!$G:$G,"E1",'2012Figures'!$E:$E,$B$1)</f>
        <v>0</v>
      </c>
      <c r="P285" s="52">
        <f>SUMIFS('2012Figures'!$J:$J,'2012Figures'!$C:$C,$A285,'2012Figures'!$H:$H,$B285,'2012Figures'!$I:$I,$C285,'2012Figures'!$B:$B,"CyToBroker",'2012Figures'!$G:$G,"P1",'2012Figures'!$E:$E,$B$1)</f>
        <v>0</v>
      </c>
      <c r="R285" s="46" t="str">
        <f t="shared" si="29"/>
        <v/>
      </c>
      <c r="S285" s="46" t="str">
        <f t="shared" si="29"/>
        <v/>
      </c>
      <c r="T285" s="46" t="str">
        <f t="shared" si="29"/>
        <v/>
      </c>
      <c r="U285" s="46" t="str">
        <f t="shared" si="29"/>
        <v/>
      </c>
      <c r="V285" s="46" t="str">
        <f t="shared" si="29"/>
        <v/>
      </c>
    </row>
    <row r="286" spans="1:22" x14ac:dyDescent="0.2">
      <c r="A286" s="1">
        <v>205</v>
      </c>
      <c r="B286" s="1" t="s">
        <v>27</v>
      </c>
      <c r="C286" s="8">
        <v>2</v>
      </c>
      <c r="D286" s="29">
        <f>SUMIFS('2013Figures'!$J:$J,'2013Figures'!$C:$C,$A286,'2013Figures'!$H:$H,$B286,'2013Figures'!$I:$I,$C286,'2013Figures'!$E:$E,$B$1)</f>
        <v>0</v>
      </c>
      <c r="E286" s="9">
        <f>SUMIFS('2013Figures'!$J:$J,'2013Figures'!$C:$C,$A286,'2013Figures'!$H:$H,$B286,'2013Figures'!$I:$I,$C286,'2013Figures'!$B:$B,"BrokerToCy",'2013Figures'!$G:$G,"E1",'2013Figures'!$E:$E,$B$1)</f>
        <v>0</v>
      </c>
      <c r="F286" s="9">
        <f>SUMIFS('2013Figures'!$J:$J,'2013Figures'!$C:$C,$A286,'2013Figures'!$H:$H,$B286,'2013Figures'!$I:$I,$C286,'2013Figures'!$B:$B,"BrokerToCy",'2013Figures'!$G:$G,"P1",'2013Figures'!$E:$E,$B$1)</f>
        <v>0</v>
      </c>
      <c r="G286" s="9">
        <f>SUMIFS('2013Figures'!$J:$J,'2013Figures'!$C:$C,$A286,'2013Figures'!$H:$H,$B286,'2013Figures'!$I:$I,$C286,'2013Figures'!$B:$B,"CyToBroker",'2013Figures'!$G:$G,"E1",'2013Figures'!$E:$E,$B$1)</f>
        <v>0</v>
      </c>
      <c r="H286" s="9">
        <f>SUMIFS('2013Figures'!$J:$J,'2013Figures'!$C:$C,$A286,'2013Figures'!$H:$H,$B286,'2013Figures'!$I:$I,$C286,'2013Figures'!$B:$B,"CyToBroker",'2013Figures'!$G:$G,"P1",'2013Figures'!$E:$E,$B$1)</f>
        <v>0</v>
      </c>
      <c r="J286" s="8">
        <v>201101</v>
      </c>
      <c r="L286" s="42">
        <f>SUMIFS('2012Figures'!$J:$J,'2012Figures'!$C:$C,$A286,'2012Figures'!$H:$H,$B286,'2012Figures'!$I:$I,$C286,'2012Figures'!$E:$E,$B$1)</f>
        <v>0</v>
      </c>
      <c r="M286" s="52">
        <f>SUMIFS('2012Figures'!$J:$J,'2012Figures'!$C:$C,$A286,'2012Figures'!$H:$H,$B286,'2012Figures'!$I:$I,$C286,'2012Figures'!$B:$B,"BrokerToCy",'2012Figures'!$G:$G,"E1",'2012Figures'!$E:$E,$B$1)</f>
        <v>0</v>
      </c>
      <c r="N286" s="52">
        <f>SUMIFS('2012Figures'!$J:$J,'2012Figures'!$C:$C,$A286,'2012Figures'!$H:$H,$B286,'2012Figures'!$I:$I,$C286,'2012Figures'!$B:$B,"BrokerToCy",'2012Figures'!$G:$G,"P1",'2012Figures'!$E:$E,$B$1)</f>
        <v>0</v>
      </c>
      <c r="O286" s="52">
        <f>SUMIFS('2012Figures'!$J:$J,'2012Figures'!$C:$C,$A286,'2012Figures'!$H:$H,$B286,'2012Figures'!$I:$I,$C286,'2012Figures'!$B:$B,"CyToBroker",'2012Figures'!$G:$G,"E1",'2012Figures'!$E:$E,$B$1)</f>
        <v>0</v>
      </c>
      <c r="P286" s="52">
        <f>SUMIFS('2012Figures'!$J:$J,'2012Figures'!$C:$C,$A286,'2012Figures'!$H:$H,$B286,'2012Figures'!$I:$I,$C286,'2012Figures'!$B:$B,"CyToBroker",'2012Figures'!$G:$G,"P1",'2012Figures'!$E:$E,$B$1)</f>
        <v>0</v>
      </c>
      <c r="R286" s="46" t="str">
        <f t="shared" si="29"/>
        <v/>
      </c>
      <c r="S286" s="46" t="str">
        <f t="shared" si="29"/>
        <v/>
      </c>
      <c r="T286" s="46" t="str">
        <f t="shared" si="29"/>
        <v/>
      </c>
      <c r="U286" s="46" t="str">
        <f t="shared" si="29"/>
        <v/>
      </c>
      <c r="V286" s="46" t="str">
        <f t="shared" si="29"/>
        <v/>
      </c>
    </row>
    <row r="287" spans="1:22" x14ac:dyDescent="0.2">
      <c r="A287" s="1">
        <v>205</v>
      </c>
      <c r="B287" s="1" t="s">
        <v>27</v>
      </c>
      <c r="C287" s="8">
        <v>1</v>
      </c>
      <c r="D287" s="29">
        <f>SUMIFS('2013Figures'!$J:$J,'2013Figures'!$C:$C,$A287,'2013Figures'!$H:$H,$B287,'2013Figures'!$I:$I,$C287,'2013Figures'!$E:$E,$B$1)</f>
        <v>587</v>
      </c>
      <c r="E287" s="9">
        <f>SUMIFS('2013Figures'!$J:$J,'2013Figures'!$C:$C,$A287,'2013Figures'!$H:$H,$B287,'2013Figures'!$I:$I,$C287,'2013Figures'!$B:$B,"BrokerToCy",'2013Figures'!$G:$G,"E1",'2013Figures'!$E:$E,$B$1)</f>
        <v>0</v>
      </c>
      <c r="F287" s="9">
        <f>SUMIFS('2013Figures'!$J:$J,'2013Figures'!$C:$C,$A287,'2013Figures'!$H:$H,$B287,'2013Figures'!$I:$I,$C287,'2013Figures'!$B:$B,"BrokerToCy",'2013Figures'!$G:$G,"P1",'2013Figures'!$E:$E,$B$1)</f>
        <v>0</v>
      </c>
      <c r="G287" s="9">
        <f>SUMIFS('2013Figures'!$J:$J,'2013Figures'!$C:$C,$A287,'2013Figures'!$H:$H,$B287,'2013Figures'!$I:$I,$C287,'2013Figures'!$B:$B,"CyToBroker",'2013Figures'!$G:$G,"E1",'2013Figures'!$E:$E,$B$1)</f>
        <v>587</v>
      </c>
      <c r="H287" s="9">
        <f>SUMIFS('2013Figures'!$J:$J,'2013Figures'!$C:$C,$A287,'2013Figures'!$H:$H,$B287,'2013Figures'!$I:$I,$C287,'2013Figures'!$B:$B,"CyToBroker",'2013Figures'!$G:$G,"P1",'2013Figures'!$E:$E,$B$1)</f>
        <v>0</v>
      </c>
      <c r="J287" s="8">
        <v>200901</v>
      </c>
      <c r="L287" s="42">
        <f>SUMIFS('2012Figures'!$J:$J,'2012Figures'!$C:$C,$A287,'2012Figures'!$H:$H,$B287,'2012Figures'!$I:$I,$C287,'2012Figures'!$E:$E,$B$1)</f>
        <v>628</v>
      </c>
      <c r="M287" s="52">
        <f>SUMIFS('2012Figures'!$J:$J,'2012Figures'!$C:$C,$A287,'2012Figures'!$H:$H,$B287,'2012Figures'!$I:$I,$C287,'2012Figures'!$B:$B,"BrokerToCy",'2012Figures'!$G:$G,"E1",'2012Figures'!$E:$E,$B$1)</f>
        <v>0</v>
      </c>
      <c r="N287" s="52">
        <f>SUMIFS('2012Figures'!$J:$J,'2012Figures'!$C:$C,$A287,'2012Figures'!$H:$H,$B287,'2012Figures'!$I:$I,$C287,'2012Figures'!$B:$B,"BrokerToCy",'2012Figures'!$G:$G,"P1",'2012Figures'!$E:$E,$B$1)</f>
        <v>0</v>
      </c>
      <c r="O287" s="52">
        <f>SUMIFS('2012Figures'!$J:$J,'2012Figures'!$C:$C,$A287,'2012Figures'!$H:$H,$B287,'2012Figures'!$I:$I,$C287,'2012Figures'!$B:$B,"CyToBroker",'2012Figures'!$G:$G,"E1",'2012Figures'!$E:$E,$B$1)</f>
        <v>628</v>
      </c>
      <c r="P287" s="52">
        <f>SUMIFS('2012Figures'!$J:$J,'2012Figures'!$C:$C,$A287,'2012Figures'!$H:$H,$B287,'2012Figures'!$I:$I,$C287,'2012Figures'!$B:$B,"CyToBroker",'2012Figures'!$G:$G,"P1",'2012Figures'!$E:$E,$B$1)</f>
        <v>0</v>
      </c>
      <c r="R287" s="46">
        <f t="shared" si="29"/>
        <v>-7.0000000000000007E-2</v>
      </c>
      <c r="S287" s="46" t="str">
        <f t="shared" si="29"/>
        <v/>
      </c>
      <c r="T287" s="46" t="str">
        <f t="shared" si="29"/>
        <v/>
      </c>
      <c r="U287" s="46">
        <f t="shared" si="29"/>
        <v>-7.0000000000000007E-2</v>
      </c>
      <c r="V287" s="46" t="str">
        <f t="shared" si="29"/>
        <v/>
      </c>
    </row>
    <row r="288" spans="1:22" x14ac:dyDescent="0.2">
      <c r="A288" s="1">
        <v>205</v>
      </c>
      <c r="B288" s="1" t="s">
        <v>27</v>
      </c>
      <c r="D288" s="29">
        <f>SUMIFS('2013Figures'!$J:$J,'2013Figures'!$C:$C,$A288,'2013Figures'!$I:$I,"",'2013Figures'!$E:$E,$B$1)</f>
        <v>6</v>
      </c>
      <c r="E288" s="9">
        <f>SUMIFS('2013Figures'!$J:$J,'2013Figures'!$C:$C,$A288,'2013Figures'!$I:$I,"",'2013Figures'!$B:$B,"BrokerToCy",'2013Figures'!$G:$G,"E1",'2013Figures'!$E:$E,$B$1)</f>
        <v>0</v>
      </c>
      <c r="F288" s="9">
        <f>SUMIFS('2013Figures'!$J:$J,'2013Figures'!$C:$C,$A288,'2013Figures'!$I:$I,"",'2013Figures'!$B:$B,"BrokerToCy",'2013Figures'!$G:$G,"P1",'2013Figures'!$E:$E,$B$1)</f>
        <v>0</v>
      </c>
      <c r="G288" s="9">
        <f>SUMIFS('2013Figures'!$J:$J,'2013Figures'!$C:$C,$A288,'2013Figures'!$I:$I,"",'2013Figures'!$B:$B,"CyToBroker",'2013Figures'!$G:$G,"E1",'2013Figures'!$E:$E,$B$1)</f>
        <v>6</v>
      </c>
      <c r="H288" s="9">
        <f>SUMIFS('2013Figures'!$J:$J,'2013Figures'!$C:$C,$A288,'2013Figures'!$I:$I,"",'2013Figures'!$B:$B,"CyToBroker",'2013Figures'!$G:$G,"P1",'2013Figures'!$E:$E,$B$1)</f>
        <v>0</v>
      </c>
      <c r="J288" s="8" t="s">
        <v>131</v>
      </c>
      <c r="L288" s="42">
        <f>SUMIFS('2012Figures'!$J:$J,'2012Figures'!$C:$C,$A288,'2012Figures'!$I:$I,"",'2012Figures'!$E:$E,$B$1)</f>
        <v>5</v>
      </c>
      <c r="M288" s="52">
        <f>SUMIFS('2012Figures'!$J:$J,'2012Figures'!$C:$C,$A288,'2012Figures'!$I:$I,"",'2012Figures'!$B:$B,"BrokerToCy",'2012Figures'!$G:$G,"E1",'2012Figures'!$E:$E,$B$1)</f>
        <v>0</v>
      </c>
      <c r="N288" s="52">
        <f>SUMIFS('2012Figures'!$J:$J,'2012Figures'!$C:$C,$A288,'2012Figures'!$I:$I,"",'2012Figures'!$B:$B,"BrokerToCy",'2012Figures'!$G:$G,"P1",'2012Figures'!$E:$E,$B$1)</f>
        <v>0</v>
      </c>
      <c r="O288" s="52">
        <f>SUMIFS('2012Figures'!$J:$J,'2012Figures'!$C:$C,$A288,'2012Figures'!$I:$I,"",'2012Figures'!$B:$B,"CyToBroker",'2012Figures'!$G:$G,"E1",'2012Figures'!$E:$E,$B$1)</f>
        <v>5</v>
      </c>
      <c r="P288" s="52">
        <f>SUMIFS('2012Figures'!$J:$J,'2012Figures'!$C:$C,$A288,'2012Figures'!$I:$I,"",'2012Figures'!$B:$B,"CyToBroker",'2012Figures'!$G:$G,"P1",'2012Figures'!$E:$E,$B$1)</f>
        <v>0</v>
      </c>
      <c r="R288" s="46">
        <f t="shared" si="29"/>
        <v>0.2</v>
      </c>
      <c r="S288" s="46" t="str">
        <f t="shared" si="29"/>
        <v/>
      </c>
      <c r="T288" s="46" t="str">
        <f t="shared" si="29"/>
        <v/>
      </c>
      <c r="U288" s="46">
        <f t="shared" si="29"/>
        <v>0.2</v>
      </c>
      <c r="V288" s="46" t="str">
        <f t="shared" si="29"/>
        <v/>
      </c>
    </row>
    <row r="289" spans="1:22" x14ac:dyDescent="0.2">
      <c r="A289" s="21"/>
      <c r="B289" s="21" t="s">
        <v>92</v>
      </c>
      <c r="C289" s="22"/>
      <c r="D289" s="23">
        <f>SUM(E289:H289)</f>
        <v>593</v>
      </c>
      <c r="E289" s="23">
        <f>SUM(E283:E288)</f>
        <v>0</v>
      </c>
      <c r="F289" s="23">
        <f>SUM(F283:F288)</f>
        <v>0</v>
      </c>
      <c r="G289" s="23">
        <f>SUM(G283:G288)</f>
        <v>593</v>
      </c>
      <c r="H289" s="23">
        <f>SUM(H283:H288)</f>
        <v>0</v>
      </c>
      <c r="I289" s="21"/>
      <c r="J289" s="22"/>
      <c r="K289" s="21"/>
      <c r="L289" s="43">
        <f>SUM(M289:P289)</f>
        <v>633</v>
      </c>
      <c r="M289" s="43">
        <f>SUM(M283:M288)</f>
        <v>0</v>
      </c>
      <c r="N289" s="43">
        <f>SUM(N283:N288)</f>
        <v>0</v>
      </c>
      <c r="O289" s="43">
        <f>SUM(O283:O288)</f>
        <v>633</v>
      </c>
      <c r="P289" s="43">
        <f>SUM(P283:P288)</f>
        <v>0</v>
      </c>
      <c r="Q289" s="21"/>
      <c r="R289" s="21"/>
      <c r="S289" s="21"/>
      <c r="T289" s="21"/>
      <c r="U289" s="21"/>
      <c r="V289" s="21"/>
    </row>
    <row r="290" spans="1:22" x14ac:dyDescent="0.2">
      <c r="A290" s="28">
        <v>206</v>
      </c>
      <c r="B290" s="28" t="s">
        <v>29</v>
      </c>
      <c r="C290" s="17" t="s">
        <v>88</v>
      </c>
      <c r="D290" s="18">
        <f>SUMIFS('2013Figures'!$J:$J,'2013Figures'!$C:$C,$A290,'2013Figures'!$E:$E,$B$1)</f>
        <v>207</v>
      </c>
      <c r="E290" s="18">
        <f>SUMIFS('2013Figures'!$J:$J,'2013Figures'!$C:$C,$A290,'2013Figures'!$B:$B,"BrokerToCy",'2013Figures'!$G:$G,"E1",'2013Figures'!$E:$E,$B$1)</f>
        <v>0</v>
      </c>
      <c r="F290" s="18">
        <f>SUMIFS('2013Figures'!$J:$J,'2013Figures'!$C:$C,$A290,'2013Figures'!$B:$B,"BrokerToCy",'2013Figures'!$G:$G,"P1",'2013Figures'!$E:$E,$B$1)</f>
        <v>0</v>
      </c>
      <c r="G290" s="18">
        <f>SUMIFS('2013Figures'!$J:$J,'2013Figures'!$C:$C,$A290,'2013Figures'!$B:$B,"CyToBroker",'2013Figures'!$G:$G,"E1",'2013Figures'!$E:$E,$B$1)</f>
        <v>207</v>
      </c>
      <c r="H290" s="18">
        <f>SUMIFS('2013Figures'!$J:$J,'2013Figures'!$C:$C,$A290,'2013Figures'!$B:$B,"CyToBroker",'2013Figures'!$G:$G,"P1",'2013Figures'!$E:$E,$B$1)</f>
        <v>0</v>
      </c>
      <c r="I290" s="28"/>
      <c r="J290" s="17"/>
      <c r="K290" s="28"/>
      <c r="L290" s="50">
        <f>SUMIFS('2012Figures'!$J:$J,'2012Figures'!$C:$C,$A290,'2012Figures'!$E:$E,$B$1)</f>
        <v>242</v>
      </c>
      <c r="M290" s="50">
        <f>SUMIFS('2012Figures'!$J:$J,'2012Figures'!$C:$C,$A290,'2012Figures'!$B:$B,"BrokerToCy",'2012Figures'!$G:$G,"E1",'2012Figures'!$E:$E,$B$1)</f>
        <v>0</v>
      </c>
      <c r="N290" s="50">
        <f>SUMIFS('2012Figures'!$J:$J,'2012Figures'!$C:$C,$A290,'2012Figures'!$B:$B,"BrokerToCy",'2012Figures'!$G:$G,"P1",'2012Figures'!$E:$E,$B$1)</f>
        <v>0</v>
      </c>
      <c r="O290" s="50">
        <f>SUMIFS('2012Figures'!$J:$J,'2012Figures'!$C:$C,$A290,'2012Figures'!$B:$B,"CyToBroker",'2012Figures'!$G:$G,"E1",'2012Figures'!$E:$E,$B$1)</f>
        <v>242</v>
      </c>
      <c r="P290" s="50">
        <f>SUMIFS('2012Figures'!$J:$J,'2012Figures'!$C:$C,$A290,'2012Figures'!$B:$B,"CyToBroker",'2012Figures'!$G:$G,"P1",'2012Figures'!$E:$E,$B$1)</f>
        <v>0</v>
      </c>
      <c r="Q290" s="28"/>
      <c r="R290" s="46">
        <f t="shared" si="29"/>
        <v>-0.14000000000000001</v>
      </c>
      <c r="S290" s="46" t="str">
        <f t="shared" si="29"/>
        <v/>
      </c>
      <c r="T290" s="46" t="str">
        <f t="shared" si="29"/>
        <v/>
      </c>
      <c r="U290" s="46">
        <f t="shared" si="29"/>
        <v>-0.14000000000000001</v>
      </c>
      <c r="V290" s="46" t="str">
        <f t="shared" si="29"/>
        <v/>
      </c>
    </row>
    <row r="291" spans="1:22" x14ac:dyDescent="0.2">
      <c r="A291" s="1">
        <v>206</v>
      </c>
      <c r="B291" s="1" t="s">
        <v>29</v>
      </c>
      <c r="C291" s="8">
        <v>5</v>
      </c>
      <c r="D291" s="29">
        <f>SUMIFS('2013Figures'!$J:$J,'2013Figures'!$C:$C,$A291,'2013Figures'!$H:$H,$B291,'2013Figures'!$I:$I,$C291,'2013Figures'!$E:$E,$B$1)</f>
        <v>0</v>
      </c>
      <c r="E291" s="9">
        <f>SUMIFS('2013Figures'!$J:$J,'2013Figures'!$C:$C,$A291,'2013Figures'!$H:$H,$B291,'2013Figures'!$I:$I,$C291,'2013Figures'!$B:$B,"BrokerToCy",'2013Figures'!$G:$G,"E1",'2013Figures'!$E:$E,$B$1)</f>
        <v>0</v>
      </c>
      <c r="F291" s="9">
        <f>SUMIFS('2013Figures'!$J:$J,'2013Figures'!$C:$C,$A291,'2013Figures'!$H:$H,$B291,'2013Figures'!$I:$I,$C291,'2013Figures'!$B:$B,"BrokerToCy",'2013Figures'!$G:$G,"P1",'2013Figures'!$E:$E,$B$1)</f>
        <v>0</v>
      </c>
      <c r="G291" s="9">
        <f>SUMIFS('2013Figures'!$J:$J,'2013Figures'!$C:$C,$A291,'2013Figures'!$H:$H,$B291,'2013Figures'!$I:$I,$C291,'2013Figures'!$B:$B,"CyToBroker",'2013Figures'!$G:$G,"E1",'2013Figures'!$E:$E,$B$1)</f>
        <v>0</v>
      </c>
      <c r="H291" s="9">
        <f>SUMIFS('2013Figures'!$J:$J,'2013Figures'!$C:$C,$A291,'2013Figures'!$H:$H,$B291,'2013Figures'!$I:$I,$C291,'2013Figures'!$B:$B,"CyToBroker",'2013Figures'!$G:$G,"P1",'2013Figures'!$E:$E,$B$1)</f>
        <v>0</v>
      </c>
      <c r="J291" s="8">
        <v>201501</v>
      </c>
      <c r="L291" s="42">
        <f>SUMIFS('2012Figures'!$J:$J,'2012Figures'!$C:$C,$A291,'2012Figures'!$H:$H,$B291,'2012Figures'!$I:$I,$C291,'2012Figures'!$E:$E,$B$1)</f>
        <v>0</v>
      </c>
      <c r="M291" s="52">
        <f>SUMIFS('2012Figures'!$J:$J,'2012Figures'!$C:$C,$A291,'2012Figures'!$H:$H,$B291,'2012Figures'!$I:$I,$C291,'2012Figures'!$B:$B,"BrokerToCy",'2012Figures'!$G:$G,"E1",'2012Figures'!$E:$E,$B$1)</f>
        <v>0</v>
      </c>
      <c r="N291" s="52">
        <f>SUMIFS('2012Figures'!$J:$J,'2012Figures'!$C:$C,$A291,'2012Figures'!$H:$H,$B291,'2012Figures'!$I:$I,$C291,'2012Figures'!$B:$B,"BrokerToCy",'2012Figures'!$G:$G,"P1",'2012Figures'!$E:$E,$B$1)</f>
        <v>0</v>
      </c>
      <c r="O291" s="52">
        <f>SUMIFS('2012Figures'!$J:$J,'2012Figures'!$C:$C,$A291,'2012Figures'!$H:$H,$B291,'2012Figures'!$I:$I,$C291,'2012Figures'!$B:$B,"CyToBroker",'2012Figures'!$G:$G,"E1",'2012Figures'!$E:$E,$B$1)</f>
        <v>0</v>
      </c>
      <c r="P291" s="52">
        <f>SUMIFS('2012Figures'!$J:$J,'2012Figures'!$C:$C,$A291,'2012Figures'!$H:$H,$B291,'2012Figures'!$I:$I,$C291,'2012Figures'!$B:$B,"CyToBroker",'2012Figures'!$G:$G,"P1",'2012Figures'!$E:$E,$B$1)</f>
        <v>0</v>
      </c>
      <c r="R291" s="46" t="str">
        <f t="shared" si="29"/>
        <v/>
      </c>
      <c r="S291" s="46" t="str">
        <f t="shared" si="29"/>
        <v/>
      </c>
      <c r="T291" s="46" t="str">
        <f t="shared" si="29"/>
        <v/>
      </c>
      <c r="U291" s="46" t="str">
        <f t="shared" si="29"/>
        <v/>
      </c>
      <c r="V291" s="46" t="str">
        <f t="shared" si="29"/>
        <v/>
      </c>
    </row>
    <row r="292" spans="1:22" x14ac:dyDescent="0.2">
      <c r="A292" s="1">
        <v>206</v>
      </c>
      <c r="B292" s="1" t="s">
        <v>29</v>
      </c>
      <c r="C292" s="8">
        <v>4</v>
      </c>
      <c r="D292" s="29">
        <f>SUMIFS('2013Figures'!$J:$J,'2013Figures'!$C:$C,$A292,'2013Figures'!$H:$H,$B292,'2013Figures'!$I:$I,$C292,'2013Figures'!$E:$E,$B$1)</f>
        <v>0</v>
      </c>
      <c r="E292" s="9">
        <f>SUMIFS('2013Figures'!$J:$J,'2013Figures'!$C:$C,$A292,'2013Figures'!$H:$H,$B292,'2013Figures'!$I:$I,$C292,'2013Figures'!$B:$B,"BrokerToCy",'2013Figures'!$G:$G,"E1",'2013Figures'!$E:$E,$B$1)</f>
        <v>0</v>
      </c>
      <c r="F292" s="9">
        <f>SUMIFS('2013Figures'!$J:$J,'2013Figures'!$C:$C,$A292,'2013Figures'!$H:$H,$B292,'2013Figures'!$I:$I,$C292,'2013Figures'!$B:$B,"BrokerToCy",'2013Figures'!$G:$G,"P1",'2013Figures'!$E:$E,$B$1)</f>
        <v>0</v>
      </c>
      <c r="G292" s="9">
        <f>SUMIFS('2013Figures'!$J:$J,'2013Figures'!$C:$C,$A292,'2013Figures'!$H:$H,$B292,'2013Figures'!$I:$I,$C292,'2013Figures'!$B:$B,"CyToBroker",'2013Figures'!$G:$G,"E1",'2013Figures'!$E:$E,$B$1)</f>
        <v>0</v>
      </c>
      <c r="H292" s="9">
        <f>SUMIFS('2013Figures'!$J:$J,'2013Figures'!$C:$C,$A292,'2013Figures'!$H:$H,$B292,'2013Figures'!$I:$I,$C292,'2013Figures'!$B:$B,"CyToBroker",'2013Figures'!$G:$G,"P1",'2013Figures'!$E:$E,$B$1)</f>
        <v>0</v>
      </c>
      <c r="I292" s="30"/>
      <c r="J292" s="31">
        <v>201301</v>
      </c>
      <c r="K292" s="30"/>
      <c r="L292" s="42">
        <f>SUMIFS('2012Figures'!$J:$J,'2012Figures'!$C:$C,$A292,'2012Figures'!$H:$H,$B292,'2012Figures'!$I:$I,$C292,'2012Figures'!$E:$E,$B$1)</f>
        <v>0</v>
      </c>
      <c r="M292" s="52">
        <f>SUMIFS('2012Figures'!$J:$J,'2012Figures'!$C:$C,$A292,'2012Figures'!$H:$H,$B292,'2012Figures'!$I:$I,$C292,'2012Figures'!$B:$B,"BrokerToCy",'2012Figures'!$G:$G,"E1",'2012Figures'!$E:$E,$B$1)</f>
        <v>0</v>
      </c>
      <c r="N292" s="52">
        <f>SUMIFS('2012Figures'!$J:$J,'2012Figures'!$C:$C,$A292,'2012Figures'!$H:$H,$B292,'2012Figures'!$I:$I,$C292,'2012Figures'!$B:$B,"BrokerToCy",'2012Figures'!$G:$G,"P1",'2012Figures'!$E:$E,$B$1)</f>
        <v>0</v>
      </c>
      <c r="O292" s="52">
        <f>SUMIFS('2012Figures'!$J:$J,'2012Figures'!$C:$C,$A292,'2012Figures'!$H:$H,$B292,'2012Figures'!$I:$I,$C292,'2012Figures'!$B:$B,"CyToBroker",'2012Figures'!$G:$G,"E1",'2012Figures'!$E:$E,$B$1)</f>
        <v>0</v>
      </c>
      <c r="P292" s="52">
        <f>SUMIFS('2012Figures'!$J:$J,'2012Figures'!$C:$C,$A292,'2012Figures'!$H:$H,$B292,'2012Figures'!$I:$I,$C292,'2012Figures'!$B:$B,"CyToBroker",'2012Figures'!$G:$G,"P1",'2012Figures'!$E:$E,$B$1)</f>
        <v>0</v>
      </c>
      <c r="Q292" s="30"/>
      <c r="R292" s="46" t="str">
        <f t="shared" si="29"/>
        <v/>
      </c>
      <c r="S292" s="46" t="str">
        <f t="shared" si="29"/>
        <v/>
      </c>
      <c r="T292" s="46" t="str">
        <f t="shared" si="29"/>
        <v/>
      </c>
      <c r="U292" s="46" t="str">
        <f t="shared" si="29"/>
        <v/>
      </c>
      <c r="V292" s="46" t="str">
        <f t="shared" si="29"/>
        <v/>
      </c>
    </row>
    <row r="293" spans="1:22" x14ac:dyDescent="0.2">
      <c r="A293" s="1">
        <v>206</v>
      </c>
      <c r="B293" s="1" t="s">
        <v>29</v>
      </c>
      <c r="C293" s="8">
        <v>3</v>
      </c>
      <c r="D293" s="29">
        <f>SUMIFS('2013Figures'!$J:$J,'2013Figures'!$C:$C,$A293,'2013Figures'!$H:$H,$B293,'2013Figures'!$I:$I,$C293,'2013Figures'!$E:$E,$B$1)</f>
        <v>0</v>
      </c>
      <c r="E293" s="9">
        <f>SUMIFS('2013Figures'!$J:$J,'2013Figures'!$C:$C,$A293,'2013Figures'!$H:$H,$B293,'2013Figures'!$I:$I,$C293,'2013Figures'!$B:$B,"BrokerToCy",'2013Figures'!$G:$G,"E1",'2013Figures'!$E:$E,$B$1)</f>
        <v>0</v>
      </c>
      <c r="F293" s="9">
        <f>SUMIFS('2013Figures'!$J:$J,'2013Figures'!$C:$C,$A293,'2013Figures'!$H:$H,$B293,'2013Figures'!$I:$I,$C293,'2013Figures'!$B:$B,"BrokerToCy",'2013Figures'!$G:$G,"P1",'2013Figures'!$E:$E,$B$1)</f>
        <v>0</v>
      </c>
      <c r="G293" s="9">
        <f>SUMIFS('2013Figures'!$J:$J,'2013Figures'!$C:$C,$A293,'2013Figures'!$H:$H,$B293,'2013Figures'!$I:$I,$C293,'2013Figures'!$B:$B,"CyToBroker",'2013Figures'!$G:$G,"E1",'2013Figures'!$E:$E,$B$1)</f>
        <v>0</v>
      </c>
      <c r="H293" s="9">
        <f>SUMIFS('2013Figures'!$J:$J,'2013Figures'!$C:$C,$A293,'2013Figures'!$H:$H,$B293,'2013Figures'!$I:$I,$C293,'2013Figures'!$B:$B,"CyToBroker",'2013Figures'!$G:$G,"P1",'2013Figures'!$E:$E,$B$1)</f>
        <v>0</v>
      </c>
      <c r="J293" s="8">
        <v>201201</v>
      </c>
      <c r="L293" s="42">
        <f>SUMIFS('2012Figures'!$J:$J,'2012Figures'!$C:$C,$A293,'2012Figures'!$H:$H,$B293,'2012Figures'!$I:$I,$C293,'2012Figures'!$E:$E,$B$1)</f>
        <v>0</v>
      </c>
      <c r="M293" s="52">
        <f>SUMIFS('2012Figures'!$J:$J,'2012Figures'!$C:$C,$A293,'2012Figures'!$H:$H,$B293,'2012Figures'!$I:$I,$C293,'2012Figures'!$B:$B,"BrokerToCy",'2012Figures'!$G:$G,"E1",'2012Figures'!$E:$E,$B$1)</f>
        <v>0</v>
      </c>
      <c r="N293" s="52">
        <f>SUMIFS('2012Figures'!$J:$J,'2012Figures'!$C:$C,$A293,'2012Figures'!$H:$H,$B293,'2012Figures'!$I:$I,$C293,'2012Figures'!$B:$B,"BrokerToCy",'2012Figures'!$G:$G,"P1",'2012Figures'!$E:$E,$B$1)</f>
        <v>0</v>
      </c>
      <c r="O293" s="52">
        <f>SUMIFS('2012Figures'!$J:$J,'2012Figures'!$C:$C,$A293,'2012Figures'!$H:$H,$B293,'2012Figures'!$I:$I,$C293,'2012Figures'!$B:$B,"CyToBroker",'2012Figures'!$G:$G,"E1",'2012Figures'!$E:$E,$B$1)</f>
        <v>0</v>
      </c>
      <c r="P293" s="52">
        <f>SUMIFS('2012Figures'!$J:$J,'2012Figures'!$C:$C,$A293,'2012Figures'!$H:$H,$B293,'2012Figures'!$I:$I,$C293,'2012Figures'!$B:$B,"CyToBroker",'2012Figures'!$G:$G,"P1",'2012Figures'!$E:$E,$B$1)</f>
        <v>0</v>
      </c>
      <c r="R293" s="46" t="str">
        <f t="shared" si="29"/>
        <v/>
      </c>
      <c r="S293" s="46" t="str">
        <f t="shared" si="29"/>
        <v/>
      </c>
      <c r="T293" s="46" t="str">
        <f t="shared" si="29"/>
        <v/>
      </c>
      <c r="U293" s="46" t="str">
        <f t="shared" si="29"/>
        <v/>
      </c>
      <c r="V293" s="46" t="str">
        <f t="shared" si="29"/>
        <v/>
      </c>
    </row>
    <row r="294" spans="1:22" x14ac:dyDescent="0.2">
      <c r="A294" s="1">
        <v>206</v>
      </c>
      <c r="B294" s="1" t="s">
        <v>29</v>
      </c>
      <c r="C294" s="8">
        <v>2</v>
      </c>
      <c r="D294" s="29">
        <f>SUMIFS('2013Figures'!$J:$J,'2013Figures'!$C:$C,$A294,'2013Figures'!$H:$H,$B294,'2013Figures'!$I:$I,$C294,'2013Figures'!$E:$E,$B$1)</f>
        <v>0</v>
      </c>
      <c r="E294" s="9">
        <f>SUMIFS('2013Figures'!$J:$J,'2013Figures'!$C:$C,$A294,'2013Figures'!$H:$H,$B294,'2013Figures'!$I:$I,$C294,'2013Figures'!$B:$B,"BrokerToCy",'2013Figures'!$G:$G,"E1",'2013Figures'!$E:$E,$B$1)</f>
        <v>0</v>
      </c>
      <c r="F294" s="9">
        <f>SUMIFS('2013Figures'!$J:$J,'2013Figures'!$C:$C,$A294,'2013Figures'!$H:$H,$B294,'2013Figures'!$I:$I,$C294,'2013Figures'!$B:$B,"BrokerToCy",'2013Figures'!$G:$G,"P1",'2013Figures'!$E:$E,$B$1)</f>
        <v>0</v>
      </c>
      <c r="G294" s="9">
        <f>SUMIFS('2013Figures'!$J:$J,'2013Figures'!$C:$C,$A294,'2013Figures'!$H:$H,$B294,'2013Figures'!$I:$I,$C294,'2013Figures'!$B:$B,"CyToBroker",'2013Figures'!$G:$G,"E1",'2013Figures'!$E:$E,$B$1)</f>
        <v>0</v>
      </c>
      <c r="H294" s="9">
        <f>SUMIFS('2013Figures'!$J:$J,'2013Figures'!$C:$C,$A294,'2013Figures'!$H:$H,$B294,'2013Figures'!$I:$I,$C294,'2013Figures'!$B:$B,"CyToBroker",'2013Figures'!$G:$G,"P1",'2013Figures'!$E:$E,$B$1)</f>
        <v>0</v>
      </c>
      <c r="J294" s="8">
        <v>201101</v>
      </c>
      <c r="L294" s="42">
        <f>SUMIFS('2012Figures'!$J:$J,'2012Figures'!$C:$C,$A294,'2012Figures'!$H:$H,$B294,'2012Figures'!$I:$I,$C294,'2012Figures'!$E:$E,$B$1)</f>
        <v>0</v>
      </c>
      <c r="M294" s="52">
        <f>SUMIFS('2012Figures'!$J:$J,'2012Figures'!$C:$C,$A294,'2012Figures'!$H:$H,$B294,'2012Figures'!$I:$I,$C294,'2012Figures'!$B:$B,"BrokerToCy",'2012Figures'!$G:$G,"E1",'2012Figures'!$E:$E,$B$1)</f>
        <v>0</v>
      </c>
      <c r="N294" s="52">
        <f>SUMIFS('2012Figures'!$J:$J,'2012Figures'!$C:$C,$A294,'2012Figures'!$H:$H,$B294,'2012Figures'!$I:$I,$C294,'2012Figures'!$B:$B,"BrokerToCy",'2012Figures'!$G:$G,"P1",'2012Figures'!$E:$E,$B$1)</f>
        <v>0</v>
      </c>
      <c r="O294" s="52">
        <f>SUMIFS('2012Figures'!$J:$J,'2012Figures'!$C:$C,$A294,'2012Figures'!$H:$H,$B294,'2012Figures'!$I:$I,$C294,'2012Figures'!$B:$B,"CyToBroker",'2012Figures'!$G:$G,"E1",'2012Figures'!$E:$E,$B$1)</f>
        <v>0</v>
      </c>
      <c r="P294" s="52">
        <f>SUMIFS('2012Figures'!$J:$J,'2012Figures'!$C:$C,$A294,'2012Figures'!$H:$H,$B294,'2012Figures'!$I:$I,$C294,'2012Figures'!$B:$B,"CyToBroker",'2012Figures'!$G:$G,"P1",'2012Figures'!$E:$E,$B$1)</f>
        <v>0</v>
      </c>
      <c r="R294" s="46" t="str">
        <f t="shared" si="29"/>
        <v/>
      </c>
      <c r="S294" s="46" t="str">
        <f t="shared" si="29"/>
        <v/>
      </c>
      <c r="T294" s="46" t="str">
        <f t="shared" si="29"/>
        <v/>
      </c>
      <c r="U294" s="46" t="str">
        <f t="shared" si="29"/>
        <v/>
      </c>
      <c r="V294" s="46" t="str">
        <f t="shared" si="29"/>
        <v/>
      </c>
    </row>
    <row r="295" spans="1:22" x14ac:dyDescent="0.2">
      <c r="A295" s="1">
        <v>206</v>
      </c>
      <c r="B295" s="1" t="s">
        <v>29</v>
      </c>
      <c r="C295" s="8">
        <v>1</v>
      </c>
      <c r="D295" s="29">
        <f>SUMIFS('2013Figures'!$J:$J,'2013Figures'!$C:$C,$A295,'2013Figures'!$H:$H,$B295,'2013Figures'!$I:$I,$C295,'2013Figures'!$E:$E,$B$1)</f>
        <v>207</v>
      </c>
      <c r="E295" s="9">
        <f>SUMIFS('2013Figures'!$J:$J,'2013Figures'!$C:$C,$A295,'2013Figures'!$H:$H,$B295,'2013Figures'!$I:$I,$C295,'2013Figures'!$B:$B,"BrokerToCy",'2013Figures'!$G:$G,"E1",'2013Figures'!$E:$E,$B$1)</f>
        <v>0</v>
      </c>
      <c r="F295" s="9">
        <f>SUMIFS('2013Figures'!$J:$J,'2013Figures'!$C:$C,$A295,'2013Figures'!$H:$H,$B295,'2013Figures'!$I:$I,$C295,'2013Figures'!$B:$B,"BrokerToCy",'2013Figures'!$G:$G,"P1",'2013Figures'!$E:$E,$B$1)</f>
        <v>0</v>
      </c>
      <c r="G295" s="9">
        <f>SUMIFS('2013Figures'!$J:$J,'2013Figures'!$C:$C,$A295,'2013Figures'!$H:$H,$B295,'2013Figures'!$I:$I,$C295,'2013Figures'!$B:$B,"CyToBroker",'2013Figures'!$G:$G,"E1",'2013Figures'!$E:$E,$B$1)</f>
        <v>207</v>
      </c>
      <c r="H295" s="9">
        <f>SUMIFS('2013Figures'!$J:$J,'2013Figures'!$C:$C,$A295,'2013Figures'!$H:$H,$B295,'2013Figures'!$I:$I,$C295,'2013Figures'!$B:$B,"CyToBroker",'2013Figures'!$G:$G,"P1",'2013Figures'!$E:$E,$B$1)</f>
        <v>0</v>
      </c>
      <c r="J295" s="8">
        <v>200901</v>
      </c>
      <c r="L295" s="42">
        <f>SUMIFS('2012Figures'!$J:$J,'2012Figures'!$C:$C,$A295,'2012Figures'!$H:$H,$B295,'2012Figures'!$I:$I,$C295,'2012Figures'!$E:$E,$B$1)</f>
        <v>242</v>
      </c>
      <c r="M295" s="52">
        <f>SUMIFS('2012Figures'!$J:$J,'2012Figures'!$C:$C,$A295,'2012Figures'!$H:$H,$B295,'2012Figures'!$I:$I,$C295,'2012Figures'!$B:$B,"BrokerToCy",'2012Figures'!$G:$G,"E1",'2012Figures'!$E:$E,$B$1)</f>
        <v>0</v>
      </c>
      <c r="N295" s="52">
        <f>SUMIFS('2012Figures'!$J:$J,'2012Figures'!$C:$C,$A295,'2012Figures'!$H:$H,$B295,'2012Figures'!$I:$I,$C295,'2012Figures'!$B:$B,"BrokerToCy",'2012Figures'!$G:$G,"P1",'2012Figures'!$E:$E,$B$1)</f>
        <v>0</v>
      </c>
      <c r="O295" s="52">
        <f>SUMIFS('2012Figures'!$J:$J,'2012Figures'!$C:$C,$A295,'2012Figures'!$H:$H,$B295,'2012Figures'!$I:$I,$C295,'2012Figures'!$B:$B,"CyToBroker",'2012Figures'!$G:$G,"E1",'2012Figures'!$E:$E,$B$1)</f>
        <v>242</v>
      </c>
      <c r="P295" s="52">
        <f>SUMIFS('2012Figures'!$J:$J,'2012Figures'!$C:$C,$A295,'2012Figures'!$H:$H,$B295,'2012Figures'!$I:$I,$C295,'2012Figures'!$B:$B,"CyToBroker",'2012Figures'!$G:$G,"P1",'2012Figures'!$E:$E,$B$1)</f>
        <v>0</v>
      </c>
      <c r="R295" s="46">
        <f t="shared" si="29"/>
        <v>-0.14000000000000001</v>
      </c>
      <c r="S295" s="46" t="str">
        <f t="shared" si="29"/>
        <v/>
      </c>
      <c r="T295" s="46" t="str">
        <f t="shared" si="29"/>
        <v/>
      </c>
      <c r="U295" s="46">
        <f t="shared" si="29"/>
        <v>-0.14000000000000001</v>
      </c>
      <c r="V295" s="46" t="str">
        <f t="shared" si="29"/>
        <v/>
      </c>
    </row>
    <row r="296" spans="1:22" x14ac:dyDescent="0.2">
      <c r="A296" s="1">
        <v>206</v>
      </c>
      <c r="B296" s="1" t="s">
        <v>29</v>
      </c>
      <c r="D296" s="29">
        <f>SUMIFS('2013Figures'!$J:$J,'2013Figures'!$C:$C,$A296,'2013Figures'!$I:$I,"",'2013Figures'!$E:$E,$B$1)</f>
        <v>0</v>
      </c>
      <c r="E296" s="9">
        <f>SUMIFS('2013Figures'!$J:$J,'2013Figures'!$C:$C,$A296,'2013Figures'!$I:$I,"",'2013Figures'!$B:$B,"BrokerToCy",'2013Figures'!$G:$G,"E1",'2013Figures'!$E:$E,$B$1)</f>
        <v>0</v>
      </c>
      <c r="F296" s="9">
        <f>SUMIFS('2013Figures'!$J:$J,'2013Figures'!$C:$C,$A296,'2013Figures'!$I:$I,"",'2013Figures'!$B:$B,"BrokerToCy",'2013Figures'!$G:$G,"P1",'2013Figures'!$E:$E,$B$1)</f>
        <v>0</v>
      </c>
      <c r="G296" s="9">
        <f>SUMIFS('2013Figures'!$J:$J,'2013Figures'!$C:$C,$A296,'2013Figures'!$I:$I,"",'2013Figures'!$B:$B,"CyToBroker",'2013Figures'!$G:$G,"E1",'2013Figures'!$E:$E,$B$1)</f>
        <v>0</v>
      </c>
      <c r="H296" s="9">
        <f>SUMIFS('2013Figures'!$J:$J,'2013Figures'!$C:$C,$A296,'2013Figures'!$I:$I,"",'2013Figures'!$B:$B,"CyToBroker",'2013Figures'!$G:$G,"P1",'2013Figures'!$E:$E,$B$1)</f>
        <v>0</v>
      </c>
      <c r="J296" s="8" t="s">
        <v>131</v>
      </c>
      <c r="L296" s="42">
        <f>SUMIFS('2012Figures'!$J:$J,'2012Figures'!$C:$C,$A296,'2012Figures'!$I:$I,"",'2012Figures'!$E:$E,$B$1)</f>
        <v>0</v>
      </c>
      <c r="M296" s="52">
        <f>SUMIFS('2012Figures'!$J:$J,'2012Figures'!$C:$C,$A296,'2012Figures'!$I:$I,"",'2012Figures'!$B:$B,"BrokerToCy",'2012Figures'!$G:$G,"E1",'2012Figures'!$E:$E,$B$1)</f>
        <v>0</v>
      </c>
      <c r="N296" s="52">
        <f>SUMIFS('2012Figures'!$J:$J,'2012Figures'!$C:$C,$A296,'2012Figures'!$I:$I,"",'2012Figures'!$B:$B,"BrokerToCy",'2012Figures'!$G:$G,"P1",'2012Figures'!$E:$E,$B$1)</f>
        <v>0</v>
      </c>
      <c r="O296" s="52">
        <f>SUMIFS('2012Figures'!$J:$J,'2012Figures'!$C:$C,$A296,'2012Figures'!$I:$I,"",'2012Figures'!$B:$B,"CyToBroker",'2012Figures'!$G:$G,"E1",'2012Figures'!$E:$E,$B$1)</f>
        <v>0</v>
      </c>
      <c r="P296" s="52">
        <f>SUMIFS('2012Figures'!$J:$J,'2012Figures'!$C:$C,$A296,'2012Figures'!$I:$I,"",'2012Figures'!$B:$B,"CyToBroker",'2012Figures'!$G:$G,"P1",'2012Figures'!$E:$E,$B$1)</f>
        <v>0</v>
      </c>
      <c r="R296" s="46" t="str">
        <f t="shared" si="29"/>
        <v/>
      </c>
      <c r="S296" s="46" t="str">
        <f t="shared" si="29"/>
        <v/>
      </c>
      <c r="T296" s="46" t="str">
        <f t="shared" si="29"/>
        <v/>
      </c>
      <c r="U296" s="46" t="str">
        <f t="shared" si="29"/>
        <v/>
      </c>
      <c r="V296" s="46" t="str">
        <f t="shared" si="29"/>
        <v/>
      </c>
    </row>
    <row r="297" spans="1:22" x14ac:dyDescent="0.2">
      <c r="A297" s="21"/>
      <c r="B297" s="21" t="s">
        <v>92</v>
      </c>
      <c r="C297" s="22"/>
      <c r="D297" s="23">
        <f>SUM(E297:H297)</f>
        <v>207</v>
      </c>
      <c r="E297" s="23">
        <f>SUM(E291:E296)</f>
        <v>0</v>
      </c>
      <c r="F297" s="23">
        <f>SUM(F291:F296)</f>
        <v>0</v>
      </c>
      <c r="G297" s="23">
        <f>SUM(G291:G296)</f>
        <v>207</v>
      </c>
      <c r="H297" s="23">
        <f>SUM(H291:H296)</f>
        <v>0</v>
      </c>
      <c r="I297" s="21"/>
      <c r="J297" s="22"/>
      <c r="K297" s="21"/>
      <c r="L297" s="43">
        <f>SUM(M297:P297)</f>
        <v>242</v>
      </c>
      <c r="M297" s="43">
        <f>SUM(M291:M296)</f>
        <v>0</v>
      </c>
      <c r="N297" s="43">
        <f>SUM(N291:N296)</f>
        <v>0</v>
      </c>
      <c r="O297" s="43">
        <f>SUM(O291:O296)</f>
        <v>242</v>
      </c>
      <c r="P297" s="43">
        <f>SUM(P291:P296)</f>
        <v>0</v>
      </c>
      <c r="Q297" s="21"/>
      <c r="R297" s="21"/>
      <c r="S297" s="21"/>
      <c r="T297" s="21"/>
      <c r="U297" s="21"/>
      <c r="V297" s="21"/>
    </row>
    <row r="298" spans="1:22" x14ac:dyDescent="0.2">
      <c r="A298" s="28">
        <v>207</v>
      </c>
      <c r="B298" s="28" t="s">
        <v>31</v>
      </c>
      <c r="C298" s="17" t="s">
        <v>88</v>
      </c>
      <c r="D298" s="18">
        <f>SUMIFS('2013Figures'!$J:$J,'2013Figures'!$C:$C,$A298,'2013Figures'!$E:$E,$B$1)</f>
        <v>0</v>
      </c>
      <c r="E298" s="18">
        <f>SUMIFS('2013Figures'!$J:$J,'2013Figures'!$C:$C,$A298,'2013Figures'!$B:$B,"BrokerToCy",'2013Figures'!$G:$G,"E1",'2013Figures'!$E:$E,$B$1)</f>
        <v>0</v>
      </c>
      <c r="F298" s="18">
        <f>SUMIFS('2013Figures'!$J:$J,'2013Figures'!$C:$C,$A298,'2013Figures'!$B:$B,"BrokerToCy",'2013Figures'!$G:$G,"P1",'2013Figures'!$E:$E,$B$1)</f>
        <v>0</v>
      </c>
      <c r="G298" s="18">
        <f>SUMIFS('2013Figures'!$J:$J,'2013Figures'!$C:$C,$A298,'2013Figures'!$B:$B,"CyToBroker",'2013Figures'!$G:$G,"E1",'2013Figures'!$E:$E,$B$1)</f>
        <v>0</v>
      </c>
      <c r="H298" s="18">
        <f>SUMIFS('2013Figures'!$J:$J,'2013Figures'!$C:$C,$A298,'2013Figures'!$B:$B,"CyToBroker",'2013Figures'!$G:$G,"P1",'2013Figures'!$E:$E,$B$1)</f>
        <v>0</v>
      </c>
      <c r="I298" s="28"/>
      <c r="J298" s="17"/>
      <c r="K298" s="28"/>
      <c r="L298" s="50">
        <f>SUMIFS('2012Figures'!$J:$J,'2012Figures'!$C:$C,$A298,'2012Figures'!$E:$E,$B$1)</f>
        <v>0</v>
      </c>
      <c r="M298" s="50">
        <f>SUMIFS('2012Figures'!$J:$J,'2012Figures'!$C:$C,$A298,'2012Figures'!$B:$B,"BrokerToCy",'2012Figures'!$G:$G,"E1",'2012Figures'!$E:$E,$B$1)</f>
        <v>0</v>
      </c>
      <c r="N298" s="50">
        <f>SUMIFS('2012Figures'!$J:$J,'2012Figures'!$C:$C,$A298,'2012Figures'!$B:$B,"BrokerToCy",'2012Figures'!$G:$G,"P1",'2012Figures'!$E:$E,$B$1)</f>
        <v>0</v>
      </c>
      <c r="O298" s="50">
        <f>SUMIFS('2012Figures'!$J:$J,'2012Figures'!$C:$C,$A298,'2012Figures'!$B:$B,"CyToBroker",'2012Figures'!$G:$G,"E1",'2012Figures'!$E:$E,$B$1)</f>
        <v>0</v>
      </c>
      <c r="P298" s="50">
        <f>SUMIFS('2012Figures'!$J:$J,'2012Figures'!$C:$C,$A298,'2012Figures'!$B:$B,"CyToBroker",'2012Figures'!$G:$G,"P1",'2012Figures'!$E:$E,$B$1)</f>
        <v>0</v>
      </c>
      <c r="Q298" s="28"/>
      <c r="R298" s="46" t="str">
        <f t="shared" si="29"/>
        <v/>
      </c>
      <c r="S298" s="46" t="str">
        <f t="shared" si="29"/>
        <v/>
      </c>
      <c r="T298" s="46" t="str">
        <f t="shared" si="29"/>
        <v/>
      </c>
      <c r="U298" s="46" t="str">
        <f t="shared" si="29"/>
        <v/>
      </c>
      <c r="V298" s="46" t="str">
        <f t="shared" si="29"/>
        <v/>
      </c>
    </row>
    <row r="299" spans="1:22" x14ac:dyDescent="0.2">
      <c r="A299" s="1">
        <v>207</v>
      </c>
      <c r="B299" s="1" t="s">
        <v>31</v>
      </c>
      <c r="C299" s="8">
        <v>4</v>
      </c>
      <c r="D299" s="29">
        <f>SUMIFS('2013Figures'!$J:$J,'2013Figures'!$C:$C,$A299,'2013Figures'!$H:$H,$B299,'2013Figures'!$I:$I,$C299,'2013Figures'!$E:$E,$B$1)</f>
        <v>0</v>
      </c>
      <c r="E299" s="9">
        <f>SUMIFS('2013Figures'!$J:$J,'2013Figures'!$C:$C,$A299,'2013Figures'!$H:$H,$B299,'2013Figures'!$I:$I,$C299,'2013Figures'!$B:$B,"BrokerToCy",'2013Figures'!$G:$G,"E1",'2013Figures'!$E:$E,$B$1)</f>
        <v>0</v>
      </c>
      <c r="F299" s="9">
        <f>SUMIFS('2013Figures'!$J:$J,'2013Figures'!$C:$C,$A299,'2013Figures'!$H:$H,$B299,'2013Figures'!$I:$I,$C299,'2013Figures'!$B:$B,"BrokerToCy",'2013Figures'!$G:$G,"P1",'2013Figures'!$E:$E,$B$1)</f>
        <v>0</v>
      </c>
      <c r="G299" s="9">
        <f>SUMIFS('2013Figures'!$J:$J,'2013Figures'!$C:$C,$A299,'2013Figures'!$H:$H,$B299,'2013Figures'!$I:$I,$C299,'2013Figures'!$B:$B,"CyToBroker",'2013Figures'!$G:$G,"E1",'2013Figures'!$E:$E,$B$1)</f>
        <v>0</v>
      </c>
      <c r="H299" s="9">
        <f>SUMIFS('2013Figures'!$J:$J,'2013Figures'!$C:$C,$A299,'2013Figures'!$H:$H,$B299,'2013Figures'!$I:$I,$C299,'2013Figures'!$B:$B,"CyToBroker",'2013Figures'!$G:$G,"P1",'2013Figures'!$E:$E,$B$1)</f>
        <v>0</v>
      </c>
      <c r="J299" s="8" t="s">
        <v>146</v>
      </c>
      <c r="L299" s="42">
        <f>SUMIFS('2012Figures'!$J:$J,'2012Figures'!$C:$C,$A299,'2012Figures'!$H:$H,$B299,'2012Figures'!$I:$I,$C299,'2012Figures'!$E:$E,$B$1)</f>
        <v>0</v>
      </c>
      <c r="M299" s="52">
        <f>SUMIFS('2012Figures'!$J:$J,'2012Figures'!$C:$C,$A299,'2012Figures'!$H:$H,$B299,'2012Figures'!$I:$I,$C299,'2012Figures'!$B:$B,"BrokerToCy",'2012Figures'!$G:$G,"E1",'2012Figures'!$E:$E,$B$1)</f>
        <v>0</v>
      </c>
      <c r="N299" s="52">
        <f>SUMIFS('2012Figures'!$J:$J,'2012Figures'!$C:$C,$A299,'2012Figures'!$H:$H,$B299,'2012Figures'!$I:$I,$C299,'2012Figures'!$B:$B,"BrokerToCy",'2012Figures'!$G:$G,"P1",'2012Figures'!$E:$E,$B$1)</f>
        <v>0</v>
      </c>
      <c r="O299" s="52">
        <f>SUMIFS('2012Figures'!$J:$J,'2012Figures'!$C:$C,$A299,'2012Figures'!$H:$H,$B299,'2012Figures'!$I:$I,$C299,'2012Figures'!$B:$B,"CyToBroker",'2012Figures'!$G:$G,"E1",'2012Figures'!$E:$E,$B$1)</f>
        <v>0</v>
      </c>
      <c r="P299" s="52">
        <f>SUMIFS('2012Figures'!$J:$J,'2012Figures'!$C:$C,$A299,'2012Figures'!$H:$H,$B299,'2012Figures'!$I:$I,$C299,'2012Figures'!$B:$B,"CyToBroker",'2012Figures'!$G:$G,"P1",'2012Figures'!$E:$E,$B$1)</f>
        <v>0</v>
      </c>
      <c r="R299" s="46" t="str">
        <f t="shared" si="29"/>
        <v/>
      </c>
      <c r="S299" s="46" t="str">
        <f t="shared" si="29"/>
        <v/>
      </c>
      <c r="T299" s="46" t="str">
        <f t="shared" si="29"/>
        <v/>
      </c>
      <c r="U299" s="46" t="str">
        <f t="shared" si="29"/>
        <v/>
      </c>
      <c r="V299" s="46" t="str">
        <f t="shared" si="29"/>
        <v/>
      </c>
    </row>
    <row r="300" spans="1:22" x14ac:dyDescent="0.2">
      <c r="A300" s="1">
        <v>207</v>
      </c>
      <c r="B300" s="1" t="s">
        <v>31</v>
      </c>
      <c r="C300" s="8">
        <v>2</v>
      </c>
      <c r="D300" s="29">
        <f>SUMIFS('2013Figures'!$J:$J,'2013Figures'!$C:$C,$A300,'2013Figures'!$H:$H,$B300,'2013Figures'!$I:$I,$C300,'2013Figures'!$E:$E,$B$1)</f>
        <v>0</v>
      </c>
      <c r="E300" s="9">
        <f>SUMIFS('2013Figures'!$J:$J,'2013Figures'!$C:$C,$A300,'2013Figures'!$H:$H,$B300,'2013Figures'!$I:$I,$C300,'2013Figures'!$B:$B,"BrokerToCy",'2013Figures'!$G:$G,"E1",'2013Figures'!$E:$E,$B$1)</f>
        <v>0</v>
      </c>
      <c r="F300" s="9">
        <f>SUMIFS('2013Figures'!$J:$J,'2013Figures'!$C:$C,$A300,'2013Figures'!$H:$H,$B300,'2013Figures'!$I:$I,$C300,'2013Figures'!$B:$B,"BrokerToCy",'2013Figures'!$G:$G,"P1",'2013Figures'!$E:$E,$B$1)</f>
        <v>0</v>
      </c>
      <c r="G300" s="9">
        <f>SUMIFS('2013Figures'!$J:$J,'2013Figures'!$C:$C,$A300,'2013Figures'!$H:$H,$B300,'2013Figures'!$I:$I,$C300,'2013Figures'!$B:$B,"CyToBroker",'2013Figures'!$G:$G,"E1",'2013Figures'!$E:$E,$B$1)</f>
        <v>0</v>
      </c>
      <c r="H300" s="9">
        <f>SUMIFS('2013Figures'!$J:$J,'2013Figures'!$C:$C,$A300,'2013Figures'!$H:$H,$B300,'2013Figures'!$I:$I,$C300,'2013Figures'!$B:$B,"CyToBroker",'2013Figures'!$G:$G,"P1",'2013Figures'!$E:$E,$B$1)</f>
        <v>0</v>
      </c>
      <c r="J300" s="8">
        <v>201401</v>
      </c>
      <c r="L300" s="42">
        <f>SUMIFS('2012Figures'!$J:$J,'2012Figures'!$C:$C,$A300,'2012Figures'!$H:$H,$B300,'2012Figures'!$I:$I,$C300,'2012Figures'!$E:$E,$B$1)</f>
        <v>0</v>
      </c>
      <c r="M300" s="52">
        <f>SUMIFS('2012Figures'!$J:$J,'2012Figures'!$C:$C,$A300,'2012Figures'!$H:$H,$B300,'2012Figures'!$I:$I,$C300,'2012Figures'!$B:$B,"BrokerToCy",'2012Figures'!$G:$G,"E1",'2012Figures'!$E:$E,$B$1)</f>
        <v>0</v>
      </c>
      <c r="N300" s="52">
        <f>SUMIFS('2012Figures'!$J:$J,'2012Figures'!$C:$C,$A300,'2012Figures'!$H:$H,$B300,'2012Figures'!$I:$I,$C300,'2012Figures'!$B:$B,"BrokerToCy",'2012Figures'!$G:$G,"P1",'2012Figures'!$E:$E,$B$1)</f>
        <v>0</v>
      </c>
      <c r="O300" s="52">
        <f>SUMIFS('2012Figures'!$J:$J,'2012Figures'!$C:$C,$A300,'2012Figures'!$H:$H,$B300,'2012Figures'!$I:$I,$C300,'2012Figures'!$B:$B,"CyToBroker",'2012Figures'!$G:$G,"E1",'2012Figures'!$E:$E,$B$1)</f>
        <v>0</v>
      </c>
      <c r="P300" s="52">
        <f>SUMIFS('2012Figures'!$J:$J,'2012Figures'!$C:$C,$A300,'2012Figures'!$H:$H,$B300,'2012Figures'!$I:$I,$C300,'2012Figures'!$B:$B,"CyToBroker",'2012Figures'!$G:$G,"P1",'2012Figures'!$E:$E,$B$1)</f>
        <v>0</v>
      </c>
      <c r="R300" s="46" t="str">
        <f t="shared" si="29"/>
        <v/>
      </c>
      <c r="S300" s="46" t="str">
        <f t="shared" si="29"/>
        <v/>
      </c>
      <c r="T300" s="46" t="str">
        <f t="shared" si="29"/>
        <v/>
      </c>
      <c r="U300" s="46" t="str">
        <f t="shared" si="29"/>
        <v/>
      </c>
      <c r="V300" s="46" t="str">
        <f t="shared" si="29"/>
        <v/>
      </c>
    </row>
    <row r="301" spans="1:22" x14ac:dyDescent="0.2">
      <c r="A301" s="1">
        <v>207</v>
      </c>
      <c r="B301" s="1" t="s">
        <v>31</v>
      </c>
      <c r="C301" s="8">
        <v>1</v>
      </c>
      <c r="D301" s="29">
        <f>SUMIFS('2013Figures'!$J:$J,'2013Figures'!$C:$C,$A301,'2013Figures'!$H:$H,$B301,'2013Figures'!$I:$I,$C301,'2013Figures'!$E:$E,$B$1)</f>
        <v>0</v>
      </c>
      <c r="E301" s="9">
        <f>SUMIFS('2013Figures'!$J:$J,'2013Figures'!$C:$C,$A301,'2013Figures'!$H:$H,$B301,'2013Figures'!$I:$I,$C301,'2013Figures'!$B:$B,"BrokerToCy",'2013Figures'!$G:$G,"E1",'2013Figures'!$E:$E,$B$1)</f>
        <v>0</v>
      </c>
      <c r="F301" s="9">
        <f>SUMIFS('2013Figures'!$J:$J,'2013Figures'!$C:$C,$A301,'2013Figures'!$H:$H,$B301,'2013Figures'!$I:$I,$C301,'2013Figures'!$B:$B,"BrokerToCy",'2013Figures'!$G:$G,"P1",'2013Figures'!$E:$E,$B$1)</f>
        <v>0</v>
      </c>
      <c r="G301" s="9">
        <f>SUMIFS('2013Figures'!$J:$J,'2013Figures'!$C:$C,$A301,'2013Figures'!$H:$H,$B301,'2013Figures'!$I:$I,$C301,'2013Figures'!$B:$B,"CyToBroker",'2013Figures'!$G:$G,"E1",'2013Figures'!$E:$E,$B$1)</f>
        <v>0</v>
      </c>
      <c r="H301" s="9">
        <f>SUMIFS('2013Figures'!$J:$J,'2013Figures'!$C:$C,$A301,'2013Figures'!$H:$H,$B301,'2013Figures'!$I:$I,$C301,'2013Figures'!$B:$B,"CyToBroker",'2013Figures'!$G:$G,"P1",'2013Figures'!$E:$E,$B$1)</f>
        <v>0</v>
      </c>
      <c r="I301" s="30"/>
      <c r="J301" s="31">
        <v>200901</v>
      </c>
      <c r="K301" s="30"/>
      <c r="L301" s="42">
        <f>SUMIFS('2012Figures'!$J:$J,'2012Figures'!$C:$C,$A301,'2012Figures'!$H:$H,$B301,'2012Figures'!$I:$I,$C301,'2012Figures'!$E:$E,$B$1)</f>
        <v>0</v>
      </c>
      <c r="M301" s="52">
        <f>SUMIFS('2012Figures'!$J:$J,'2012Figures'!$C:$C,$A301,'2012Figures'!$H:$H,$B301,'2012Figures'!$I:$I,$C301,'2012Figures'!$B:$B,"BrokerToCy",'2012Figures'!$G:$G,"E1",'2012Figures'!$E:$E,$B$1)</f>
        <v>0</v>
      </c>
      <c r="N301" s="52">
        <f>SUMIFS('2012Figures'!$J:$J,'2012Figures'!$C:$C,$A301,'2012Figures'!$H:$H,$B301,'2012Figures'!$I:$I,$C301,'2012Figures'!$B:$B,"BrokerToCy",'2012Figures'!$G:$G,"P1",'2012Figures'!$E:$E,$B$1)</f>
        <v>0</v>
      </c>
      <c r="O301" s="52">
        <f>SUMIFS('2012Figures'!$J:$J,'2012Figures'!$C:$C,$A301,'2012Figures'!$H:$H,$B301,'2012Figures'!$I:$I,$C301,'2012Figures'!$B:$B,"CyToBroker",'2012Figures'!$G:$G,"E1",'2012Figures'!$E:$E,$B$1)</f>
        <v>0</v>
      </c>
      <c r="P301" s="52">
        <f>SUMIFS('2012Figures'!$J:$J,'2012Figures'!$C:$C,$A301,'2012Figures'!$H:$H,$B301,'2012Figures'!$I:$I,$C301,'2012Figures'!$B:$B,"CyToBroker",'2012Figures'!$G:$G,"P1",'2012Figures'!$E:$E,$B$1)</f>
        <v>0</v>
      </c>
      <c r="Q301" s="30"/>
      <c r="R301" s="46" t="str">
        <f t="shared" si="29"/>
        <v/>
      </c>
      <c r="S301" s="46" t="str">
        <f t="shared" si="29"/>
        <v/>
      </c>
      <c r="T301" s="46" t="str">
        <f t="shared" si="29"/>
        <v/>
      </c>
      <c r="U301" s="46" t="str">
        <f t="shared" si="29"/>
        <v/>
      </c>
      <c r="V301" s="46" t="str">
        <f t="shared" si="29"/>
        <v/>
      </c>
    </row>
    <row r="302" spans="1:22" x14ac:dyDescent="0.2">
      <c r="A302" s="1">
        <v>207</v>
      </c>
      <c r="B302" s="1" t="s">
        <v>31</v>
      </c>
      <c r="D302" s="29">
        <f>SUMIFS('2013Figures'!$J:$J,'2013Figures'!$C:$C,$A302,'2013Figures'!$I:$I,"",'2013Figures'!$E:$E,$B$1)</f>
        <v>0</v>
      </c>
      <c r="E302" s="9">
        <f>SUMIFS('2013Figures'!$J:$J,'2013Figures'!$C:$C,$A302,'2013Figures'!$I:$I,"",'2013Figures'!$B:$B,"BrokerToCy",'2013Figures'!$G:$G,"E1",'2013Figures'!$E:$E,$B$1)</f>
        <v>0</v>
      </c>
      <c r="F302" s="9">
        <f>SUMIFS('2013Figures'!$J:$J,'2013Figures'!$C:$C,$A302,'2013Figures'!$I:$I,"",'2013Figures'!$B:$B,"BrokerToCy",'2013Figures'!$G:$G,"P1",'2013Figures'!$E:$E,$B$1)</f>
        <v>0</v>
      </c>
      <c r="G302" s="9">
        <f>SUMIFS('2013Figures'!$J:$J,'2013Figures'!$C:$C,$A302,'2013Figures'!$I:$I,"",'2013Figures'!$B:$B,"CyToBroker",'2013Figures'!$G:$G,"E1",'2013Figures'!$E:$E,$B$1)</f>
        <v>0</v>
      </c>
      <c r="H302" s="9">
        <f>SUMIFS('2013Figures'!$J:$J,'2013Figures'!$C:$C,$A302,'2013Figures'!$I:$I,"",'2013Figures'!$B:$B,"CyToBroker",'2013Figures'!$G:$G,"P1",'2013Figures'!$E:$E,$B$1)</f>
        <v>0</v>
      </c>
      <c r="J302" s="8" t="s">
        <v>131</v>
      </c>
      <c r="L302" s="42">
        <f>SUMIFS('2012Figures'!$J:$J,'2012Figures'!$C:$C,$A302,'2012Figures'!$I:$I,"",'2012Figures'!$E:$E,$B$1)</f>
        <v>0</v>
      </c>
      <c r="M302" s="52">
        <f>SUMIFS('2012Figures'!$J:$J,'2012Figures'!$C:$C,$A302,'2012Figures'!$I:$I,"",'2012Figures'!$B:$B,"BrokerToCy",'2012Figures'!$G:$G,"E1",'2012Figures'!$E:$E,$B$1)</f>
        <v>0</v>
      </c>
      <c r="N302" s="52">
        <f>SUMIFS('2012Figures'!$J:$J,'2012Figures'!$C:$C,$A302,'2012Figures'!$I:$I,"",'2012Figures'!$B:$B,"BrokerToCy",'2012Figures'!$G:$G,"P1",'2012Figures'!$E:$E,$B$1)</f>
        <v>0</v>
      </c>
      <c r="O302" s="52">
        <f>SUMIFS('2012Figures'!$J:$J,'2012Figures'!$C:$C,$A302,'2012Figures'!$I:$I,"",'2012Figures'!$B:$B,"CyToBroker",'2012Figures'!$G:$G,"E1",'2012Figures'!$E:$E,$B$1)</f>
        <v>0</v>
      </c>
      <c r="P302" s="52">
        <f>SUMIFS('2012Figures'!$J:$J,'2012Figures'!$C:$C,$A302,'2012Figures'!$I:$I,"",'2012Figures'!$B:$B,"CyToBroker",'2012Figures'!$G:$G,"P1",'2012Figures'!$E:$E,$B$1)</f>
        <v>0</v>
      </c>
      <c r="R302" s="46" t="str">
        <f t="shared" si="29"/>
        <v/>
      </c>
      <c r="S302" s="46" t="str">
        <f t="shared" si="29"/>
        <v/>
      </c>
      <c r="T302" s="46" t="str">
        <f t="shared" si="29"/>
        <v/>
      </c>
      <c r="U302" s="46" t="str">
        <f t="shared" si="29"/>
        <v/>
      </c>
      <c r="V302" s="46" t="str">
        <f t="shared" si="29"/>
        <v/>
      </c>
    </row>
    <row r="303" spans="1:22" x14ac:dyDescent="0.2">
      <c r="A303" s="21"/>
      <c r="B303" s="21" t="s">
        <v>92</v>
      </c>
      <c r="C303" s="22"/>
      <c r="D303" s="23">
        <f>SUM(E303:H303)</f>
        <v>0</v>
      </c>
      <c r="E303" s="23">
        <f>SUM(E299:E302)</f>
        <v>0</v>
      </c>
      <c r="F303" s="23">
        <f>SUM(F299:F302)</f>
        <v>0</v>
      </c>
      <c r="G303" s="23">
        <f>SUM(G299:G302)</f>
        <v>0</v>
      </c>
      <c r="H303" s="23">
        <f>SUM(H299:H302)</f>
        <v>0</v>
      </c>
      <c r="I303" s="21"/>
      <c r="J303" s="22"/>
      <c r="K303" s="21"/>
      <c r="L303" s="43">
        <f>SUM(M303:P303)</f>
        <v>0</v>
      </c>
      <c r="M303" s="43">
        <f>SUM(M299:M302)</f>
        <v>0</v>
      </c>
      <c r="N303" s="43">
        <f>SUM(N299:N302)</f>
        <v>0</v>
      </c>
      <c r="O303" s="43">
        <f>SUM(O299:O302)</f>
        <v>0</v>
      </c>
      <c r="P303" s="43">
        <f>SUM(P299:P302)</f>
        <v>0</v>
      </c>
      <c r="Q303" s="21"/>
      <c r="R303" s="21"/>
      <c r="S303" s="21"/>
      <c r="T303" s="21"/>
      <c r="U303" s="21"/>
      <c r="V303" s="21"/>
    </row>
    <row r="304" spans="1:22" x14ac:dyDescent="0.2">
      <c r="A304" s="28">
        <v>210</v>
      </c>
      <c r="B304" s="28" t="s">
        <v>71</v>
      </c>
      <c r="C304" s="17" t="s">
        <v>88</v>
      </c>
      <c r="D304" s="18">
        <f>SUMIFS('2013Figures'!$J:$J,'2013Figures'!$C:$C,$A304,'2013Figures'!$E:$E,$B$1)</f>
        <v>0</v>
      </c>
      <c r="E304" s="18">
        <f>SUMIFS('2013Figures'!$J:$J,'2013Figures'!$C:$C,$A304,'2013Figures'!$B:$B,"BrokerToCy",'2013Figures'!$G:$G,"E1",'2013Figures'!$E:$E,$B$1)</f>
        <v>0</v>
      </c>
      <c r="F304" s="18">
        <f>SUMIFS('2013Figures'!$J:$J,'2013Figures'!$C:$C,$A304,'2013Figures'!$B:$B,"BrokerToCy",'2013Figures'!$G:$G,"P1",'2013Figures'!$E:$E,$B$1)</f>
        <v>0</v>
      </c>
      <c r="G304" s="18">
        <f>SUMIFS('2013Figures'!$J:$J,'2013Figures'!$C:$C,$A304,'2013Figures'!$B:$B,"CyToBroker",'2013Figures'!$G:$G,"E1",'2013Figures'!$E:$E,$B$1)</f>
        <v>0</v>
      </c>
      <c r="H304" s="18">
        <f>SUMIFS('2013Figures'!$J:$J,'2013Figures'!$C:$C,$A304,'2013Figures'!$B:$B,"CyToBroker",'2013Figures'!$G:$G,"P1",'2013Figures'!$E:$E,$B$1)</f>
        <v>0</v>
      </c>
      <c r="I304" s="28"/>
      <c r="J304" s="17"/>
      <c r="K304" s="28"/>
      <c r="L304" s="50">
        <f>SUMIFS('2012Figures'!$J:$J,'2012Figures'!$C:$C,$A304,'2012Figures'!$E:$E,$B$1)</f>
        <v>0</v>
      </c>
      <c r="M304" s="50">
        <f>SUMIFS('2012Figures'!$J:$J,'2012Figures'!$C:$C,$A304,'2012Figures'!$B:$B,"BrokerToCy",'2012Figures'!$G:$G,"E1",'2012Figures'!$E:$E,$B$1)</f>
        <v>0</v>
      </c>
      <c r="N304" s="50">
        <f>SUMIFS('2012Figures'!$J:$J,'2012Figures'!$C:$C,$A304,'2012Figures'!$B:$B,"BrokerToCy",'2012Figures'!$G:$G,"P1",'2012Figures'!$E:$E,$B$1)</f>
        <v>0</v>
      </c>
      <c r="O304" s="50">
        <f>SUMIFS('2012Figures'!$J:$J,'2012Figures'!$C:$C,$A304,'2012Figures'!$B:$B,"CyToBroker",'2012Figures'!$G:$G,"E1",'2012Figures'!$E:$E,$B$1)</f>
        <v>0</v>
      </c>
      <c r="P304" s="50">
        <f>SUMIFS('2012Figures'!$J:$J,'2012Figures'!$C:$C,$A304,'2012Figures'!$B:$B,"CyToBroker",'2012Figures'!$G:$G,"P1",'2012Figures'!$E:$E,$B$1)</f>
        <v>0</v>
      </c>
      <c r="Q304" s="28"/>
      <c r="R304" s="46" t="str">
        <f t="shared" si="29"/>
        <v/>
      </c>
      <c r="S304" s="46" t="str">
        <f t="shared" si="29"/>
        <v/>
      </c>
      <c r="T304" s="46" t="str">
        <f t="shared" si="29"/>
        <v/>
      </c>
      <c r="U304" s="46" t="str">
        <f t="shared" si="29"/>
        <v/>
      </c>
      <c r="V304" s="46" t="str">
        <f t="shared" si="29"/>
        <v/>
      </c>
    </row>
    <row r="305" spans="1:22" x14ac:dyDescent="0.2">
      <c r="A305" s="1">
        <v>210</v>
      </c>
      <c r="B305" s="1" t="s">
        <v>71</v>
      </c>
      <c r="C305" s="8">
        <v>5</v>
      </c>
      <c r="D305" s="29">
        <f>SUMIFS('2013Figures'!$J:$J,'2013Figures'!$C:$C,$A305,'2013Figures'!$H:$H,$B305,'2013Figures'!$I:$I,$C305,'2013Figures'!$E:$E,$B$1)</f>
        <v>0</v>
      </c>
      <c r="E305" s="9">
        <f>SUMIFS('2013Figures'!$J:$J,'2013Figures'!$C:$C,$A305,'2013Figures'!$H:$H,$B305,'2013Figures'!$I:$I,$C305,'2013Figures'!$B:$B,"BrokerToCy",'2013Figures'!$G:$G,"E1",'2013Figures'!$E:$E,$B$1)</f>
        <v>0</v>
      </c>
      <c r="F305" s="9">
        <f>SUMIFS('2013Figures'!$J:$J,'2013Figures'!$C:$C,$A305,'2013Figures'!$H:$H,$B305,'2013Figures'!$I:$I,$C305,'2013Figures'!$B:$B,"BrokerToCy",'2013Figures'!$G:$G,"P1",'2013Figures'!$E:$E,$B$1)</f>
        <v>0</v>
      </c>
      <c r="G305" s="9">
        <f>SUMIFS('2013Figures'!$J:$J,'2013Figures'!$C:$C,$A305,'2013Figures'!$H:$H,$B305,'2013Figures'!$I:$I,$C305,'2013Figures'!$B:$B,"CyToBroker",'2013Figures'!$G:$G,"E1",'2013Figures'!$E:$E,$B$1)</f>
        <v>0</v>
      </c>
      <c r="H305" s="9">
        <f>SUMIFS('2013Figures'!$J:$J,'2013Figures'!$C:$C,$A305,'2013Figures'!$H:$H,$B305,'2013Figures'!$I:$I,$C305,'2013Figures'!$B:$B,"CyToBroker",'2013Figures'!$G:$G,"P1",'2013Figures'!$E:$E,$B$1)</f>
        <v>0</v>
      </c>
      <c r="J305" s="8">
        <v>201501</v>
      </c>
      <c r="L305" s="42">
        <f>SUMIFS('2012Figures'!$J:$J,'2012Figures'!$C:$C,$A305,'2012Figures'!$H:$H,$B305,'2012Figures'!$I:$I,$C305,'2012Figures'!$E:$E,$B$1)</f>
        <v>0</v>
      </c>
      <c r="M305" s="52">
        <f>SUMIFS('2012Figures'!$J:$J,'2012Figures'!$C:$C,$A305,'2012Figures'!$H:$H,$B305,'2012Figures'!$I:$I,$C305,'2012Figures'!$B:$B,"BrokerToCy",'2012Figures'!$G:$G,"E1",'2012Figures'!$E:$E,$B$1)</f>
        <v>0</v>
      </c>
      <c r="N305" s="52">
        <f>SUMIFS('2012Figures'!$J:$J,'2012Figures'!$C:$C,$A305,'2012Figures'!$H:$H,$B305,'2012Figures'!$I:$I,$C305,'2012Figures'!$B:$B,"BrokerToCy",'2012Figures'!$G:$G,"P1",'2012Figures'!$E:$E,$B$1)</f>
        <v>0</v>
      </c>
      <c r="O305" s="52">
        <f>SUMIFS('2012Figures'!$J:$J,'2012Figures'!$C:$C,$A305,'2012Figures'!$H:$H,$B305,'2012Figures'!$I:$I,$C305,'2012Figures'!$B:$B,"CyToBroker",'2012Figures'!$G:$G,"E1",'2012Figures'!$E:$E,$B$1)</f>
        <v>0</v>
      </c>
      <c r="P305" s="52">
        <f>SUMIFS('2012Figures'!$J:$J,'2012Figures'!$C:$C,$A305,'2012Figures'!$H:$H,$B305,'2012Figures'!$I:$I,$C305,'2012Figures'!$B:$B,"CyToBroker",'2012Figures'!$G:$G,"P1",'2012Figures'!$E:$E,$B$1)</f>
        <v>0</v>
      </c>
      <c r="R305" s="46" t="str">
        <f t="shared" si="29"/>
        <v/>
      </c>
      <c r="S305" s="46" t="str">
        <f t="shared" si="29"/>
        <v/>
      </c>
      <c r="T305" s="46" t="str">
        <f t="shared" si="29"/>
        <v/>
      </c>
      <c r="U305" s="46" t="str">
        <f t="shared" si="29"/>
        <v/>
      </c>
      <c r="V305" s="46" t="str">
        <f t="shared" si="29"/>
        <v/>
      </c>
    </row>
    <row r="306" spans="1:22" x14ac:dyDescent="0.2">
      <c r="A306" s="1">
        <v>210</v>
      </c>
      <c r="B306" s="1" t="s">
        <v>71</v>
      </c>
      <c r="C306" s="8">
        <v>4</v>
      </c>
      <c r="D306" s="29">
        <f>SUMIFS('2013Figures'!$J:$J,'2013Figures'!$C:$C,$A306,'2013Figures'!$H:$H,$B306,'2013Figures'!$I:$I,$C306,'2013Figures'!$E:$E,$B$1)</f>
        <v>0</v>
      </c>
      <c r="E306" s="9">
        <f>SUMIFS('2013Figures'!$J:$J,'2013Figures'!$C:$C,$A306,'2013Figures'!$H:$H,$B306,'2013Figures'!$I:$I,$C306,'2013Figures'!$B:$B,"BrokerToCy",'2013Figures'!$G:$G,"E1",'2013Figures'!$E:$E,$B$1)</f>
        <v>0</v>
      </c>
      <c r="F306" s="9">
        <f>SUMIFS('2013Figures'!$J:$J,'2013Figures'!$C:$C,$A306,'2013Figures'!$H:$H,$B306,'2013Figures'!$I:$I,$C306,'2013Figures'!$B:$B,"BrokerToCy",'2013Figures'!$G:$G,"P1",'2013Figures'!$E:$E,$B$1)</f>
        <v>0</v>
      </c>
      <c r="G306" s="9">
        <f>SUMIFS('2013Figures'!$J:$J,'2013Figures'!$C:$C,$A306,'2013Figures'!$H:$H,$B306,'2013Figures'!$I:$I,$C306,'2013Figures'!$B:$B,"CyToBroker",'2013Figures'!$G:$G,"E1",'2013Figures'!$E:$E,$B$1)</f>
        <v>0</v>
      </c>
      <c r="H306" s="9">
        <f>SUMIFS('2013Figures'!$J:$J,'2013Figures'!$C:$C,$A306,'2013Figures'!$H:$H,$B306,'2013Figures'!$I:$I,$C306,'2013Figures'!$B:$B,"CyToBroker",'2013Figures'!$G:$G,"P1",'2013Figures'!$E:$E,$B$1)</f>
        <v>0</v>
      </c>
      <c r="I306" s="30"/>
      <c r="J306" s="31">
        <v>201301</v>
      </c>
      <c r="K306" s="30"/>
      <c r="L306" s="42">
        <f>SUMIFS('2012Figures'!$J:$J,'2012Figures'!$C:$C,$A306,'2012Figures'!$H:$H,$B306,'2012Figures'!$I:$I,$C306,'2012Figures'!$E:$E,$B$1)</f>
        <v>0</v>
      </c>
      <c r="M306" s="52">
        <f>SUMIFS('2012Figures'!$J:$J,'2012Figures'!$C:$C,$A306,'2012Figures'!$H:$H,$B306,'2012Figures'!$I:$I,$C306,'2012Figures'!$B:$B,"BrokerToCy",'2012Figures'!$G:$G,"E1",'2012Figures'!$E:$E,$B$1)</f>
        <v>0</v>
      </c>
      <c r="N306" s="52">
        <f>SUMIFS('2012Figures'!$J:$J,'2012Figures'!$C:$C,$A306,'2012Figures'!$H:$H,$B306,'2012Figures'!$I:$I,$C306,'2012Figures'!$B:$B,"BrokerToCy",'2012Figures'!$G:$G,"P1",'2012Figures'!$E:$E,$B$1)</f>
        <v>0</v>
      </c>
      <c r="O306" s="52">
        <f>SUMIFS('2012Figures'!$J:$J,'2012Figures'!$C:$C,$A306,'2012Figures'!$H:$H,$B306,'2012Figures'!$I:$I,$C306,'2012Figures'!$B:$B,"CyToBroker",'2012Figures'!$G:$G,"E1",'2012Figures'!$E:$E,$B$1)</f>
        <v>0</v>
      </c>
      <c r="P306" s="52">
        <f>SUMIFS('2012Figures'!$J:$J,'2012Figures'!$C:$C,$A306,'2012Figures'!$H:$H,$B306,'2012Figures'!$I:$I,$C306,'2012Figures'!$B:$B,"CyToBroker",'2012Figures'!$G:$G,"P1",'2012Figures'!$E:$E,$B$1)</f>
        <v>0</v>
      </c>
      <c r="Q306" s="30"/>
      <c r="R306" s="46" t="str">
        <f t="shared" si="29"/>
        <v/>
      </c>
      <c r="S306" s="46" t="str">
        <f t="shared" si="29"/>
        <v/>
      </c>
      <c r="T306" s="46" t="str">
        <f t="shared" si="29"/>
        <v/>
      </c>
      <c r="U306" s="46" t="str">
        <f t="shared" si="29"/>
        <v/>
      </c>
      <c r="V306" s="46" t="str">
        <f t="shared" si="29"/>
        <v/>
      </c>
    </row>
    <row r="307" spans="1:22" x14ac:dyDescent="0.2">
      <c r="A307" s="1">
        <v>210</v>
      </c>
      <c r="B307" s="1" t="s">
        <v>71</v>
      </c>
      <c r="C307" s="8">
        <v>3</v>
      </c>
      <c r="D307" s="29">
        <f>SUMIFS('2013Figures'!$J:$J,'2013Figures'!$C:$C,$A307,'2013Figures'!$H:$H,$B307,'2013Figures'!$I:$I,$C307,'2013Figures'!$E:$E,$B$1)</f>
        <v>0</v>
      </c>
      <c r="E307" s="9">
        <f>SUMIFS('2013Figures'!$J:$J,'2013Figures'!$C:$C,$A307,'2013Figures'!$H:$H,$B307,'2013Figures'!$I:$I,$C307,'2013Figures'!$B:$B,"BrokerToCy",'2013Figures'!$G:$G,"E1",'2013Figures'!$E:$E,$B$1)</f>
        <v>0</v>
      </c>
      <c r="F307" s="9">
        <f>SUMIFS('2013Figures'!$J:$J,'2013Figures'!$C:$C,$A307,'2013Figures'!$H:$H,$B307,'2013Figures'!$I:$I,$C307,'2013Figures'!$B:$B,"BrokerToCy",'2013Figures'!$G:$G,"P1",'2013Figures'!$E:$E,$B$1)</f>
        <v>0</v>
      </c>
      <c r="G307" s="9">
        <f>SUMIFS('2013Figures'!$J:$J,'2013Figures'!$C:$C,$A307,'2013Figures'!$H:$H,$B307,'2013Figures'!$I:$I,$C307,'2013Figures'!$B:$B,"CyToBroker",'2013Figures'!$G:$G,"E1",'2013Figures'!$E:$E,$B$1)</f>
        <v>0</v>
      </c>
      <c r="H307" s="9">
        <f>SUMIFS('2013Figures'!$J:$J,'2013Figures'!$C:$C,$A307,'2013Figures'!$H:$H,$B307,'2013Figures'!$I:$I,$C307,'2013Figures'!$B:$B,"CyToBroker",'2013Figures'!$G:$G,"P1",'2013Figures'!$E:$E,$B$1)</f>
        <v>0</v>
      </c>
      <c r="J307" s="8">
        <v>201201</v>
      </c>
      <c r="L307" s="42">
        <f>SUMIFS('2012Figures'!$J:$J,'2012Figures'!$C:$C,$A307,'2012Figures'!$H:$H,$B307,'2012Figures'!$I:$I,$C307,'2012Figures'!$E:$E,$B$1)</f>
        <v>0</v>
      </c>
      <c r="M307" s="52">
        <f>SUMIFS('2012Figures'!$J:$J,'2012Figures'!$C:$C,$A307,'2012Figures'!$H:$H,$B307,'2012Figures'!$I:$I,$C307,'2012Figures'!$B:$B,"BrokerToCy",'2012Figures'!$G:$G,"E1",'2012Figures'!$E:$E,$B$1)</f>
        <v>0</v>
      </c>
      <c r="N307" s="52">
        <f>SUMIFS('2012Figures'!$J:$J,'2012Figures'!$C:$C,$A307,'2012Figures'!$H:$H,$B307,'2012Figures'!$I:$I,$C307,'2012Figures'!$B:$B,"BrokerToCy",'2012Figures'!$G:$G,"P1",'2012Figures'!$E:$E,$B$1)</f>
        <v>0</v>
      </c>
      <c r="O307" s="52">
        <f>SUMIFS('2012Figures'!$J:$J,'2012Figures'!$C:$C,$A307,'2012Figures'!$H:$H,$B307,'2012Figures'!$I:$I,$C307,'2012Figures'!$B:$B,"CyToBroker",'2012Figures'!$G:$G,"E1",'2012Figures'!$E:$E,$B$1)</f>
        <v>0</v>
      </c>
      <c r="P307" s="52">
        <f>SUMIFS('2012Figures'!$J:$J,'2012Figures'!$C:$C,$A307,'2012Figures'!$H:$H,$B307,'2012Figures'!$I:$I,$C307,'2012Figures'!$B:$B,"CyToBroker",'2012Figures'!$G:$G,"P1",'2012Figures'!$E:$E,$B$1)</f>
        <v>0</v>
      </c>
      <c r="R307" s="46" t="str">
        <f t="shared" si="29"/>
        <v/>
      </c>
      <c r="S307" s="46" t="str">
        <f t="shared" si="29"/>
        <v/>
      </c>
      <c r="T307" s="46" t="str">
        <f t="shared" si="29"/>
        <v/>
      </c>
      <c r="U307" s="46" t="str">
        <f t="shared" si="29"/>
        <v/>
      </c>
      <c r="V307" s="46" t="str">
        <f t="shared" si="29"/>
        <v/>
      </c>
    </row>
    <row r="308" spans="1:22" x14ac:dyDescent="0.2">
      <c r="A308" s="1">
        <v>210</v>
      </c>
      <c r="B308" s="1" t="s">
        <v>71</v>
      </c>
      <c r="C308" s="8">
        <v>2</v>
      </c>
      <c r="D308" s="29">
        <f>SUMIFS('2013Figures'!$J:$J,'2013Figures'!$C:$C,$A308,'2013Figures'!$H:$H,$B308,'2013Figures'!$I:$I,$C308,'2013Figures'!$E:$E,$B$1)</f>
        <v>0</v>
      </c>
      <c r="E308" s="9">
        <f>SUMIFS('2013Figures'!$J:$J,'2013Figures'!$C:$C,$A308,'2013Figures'!$H:$H,$B308,'2013Figures'!$I:$I,$C308,'2013Figures'!$B:$B,"BrokerToCy",'2013Figures'!$G:$G,"E1",'2013Figures'!$E:$E,$B$1)</f>
        <v>0</v>
      </c>
      <c r="F308" s="9">
        <f>SUMIFS('2013Figures'!$J:$J,'2013Figures'!$C:$C,$A308,'2013Figures'!$H:$H,$B308,'2013Figures'!$I:$I,$C308,'2013Figures'!$B:$B,"BrokerToCy",'2013Figures'!$G:$G,"P1",'2013Figures'!$E:$E,$B$1)</f>
        <v>0</v>
      </c>
      <c r="G308" s="9">
        <f>SUMIFS('2013Figures'!$J:$J,'2013Figures'!$C:$C,$A308,'2013Figures'!$H:$H,$B308,'2013Figures'!$I:$I,$C308,'2013Figures'!$B:$B,"CyToBroker",'2013Figures'!$G:$G,"E1",'2013Figures'!$E:$E,$B$1)</f>
        <v>0</v>
      </c>
      <c r="H308" s="9">
        <f>SUMIFS('2013Figures'!$J:$J,'2013Figures'!$C:$C,$A308,'2013Figures'!$H:$H,$B308,'2013Figures'!$I:$I,$C308,'2013Figures'!$B:$B,"CyToBroker",'2013Figures'!$G:$G,"P1",'2013Figures'!$E:$E,$B$1)</f>
        <v>0</v>
      </c>
      <c r="J308" s="8">
        <v>201101</v>
      </c>
      <c r="L308" s="42">
        <f>SUMIFS('2012Figures'!$J:$J,'2012Figures'!$C:$C,$A308,'2012Figures'!$H:$H,$B308,'2012Figures'!$I:$I,$C308,'2012Figures'!$E:$E,$B$1)</f>
        <v>0</v>
      </c>
      <c r="M308" s="52">
        <f>SUMIFS('2012Figures'!$J:$J,'2012Figures'!$C:$C,$A308,'2012Figures'!$H:$H,$B308,'2012Figures'!$I:$I,$C308,'2012Figures'!$B:$B,"BrokerToCy",'2012Figures'!$G:$G,"E1",'2012Figures'!$E:$E,$B$1)</f>
        <v>0</v>
      </c>
      <c r="N308" s="52">
        <f>SUMIFS('2012Figures'!$J:$J,'2012Figures'!$C:$C,$A308,'2012Figures'!$H:$H,$B308,'2012Figures'!$I:$I,$C308,'2012Figures'!$B:$B,"BrokerToCy",'2012Figures'!$G:$G,"P1",'2012Figures'!$E:$E,$B$1)</f>
        <v>0</v>
      </c>
      <c r="O308" s="52">
        <f>SUMIFS('2012Figures'!$J:$J,'2012Figures'!$C:$C,$A308,'2012Figures'!$H:$H,$B308,'2012Figures'!$I:$I,$C308,'2012Figures'!$B:$B,"CyToBroker",'2012Figures'!$G:$G,"E1",'2012Figures'!$E:$E,$B$1)</f>
        <v>0</v>
      </c>
      <c r="P308" s="52">
        <f>SUMIFS('2012Figures'!$J:$J,'2012Figures'!$C:$C,$A308,'2012Figures'!$H:$H,$B308,'2012Figures'!$I:$I,$C308,'2012Figures'!$B:$B,"CyToBroker",'2012Figures'!$G:$G,"P1",'2012Figures'!$E:$E,$B$1)</f>
        <v>0</v>
      </c>
      <c r="R308" s="46" t="str">
        <f t="shared" si="29"/>
        <v/>
      </c>
      <c r="S308" s="46" t="str">
        <f t="shared" si="29"/>
        <v/>
      </c>
      <c r="T308" s="46" t="str">
        <f t="shared" si="29"/>
        <v/>
      </c>
      <c r="U308" s="46" t="str">
        <f t="shared" si="29"/>
        <v/>
      </c>
      <c r="V308" s="46" t="str">
        <f t="shared" si="29"/>
        <v/>
      </c>
    </row>
    <row r="309" spans="1:22" x14ac:dyDescent="0.2">
      <c r="A309" s="1">
        <v>210</v>
      </c>
      <c r="B309" s="1" t="s">
        <v>71</v>
      </c>
      <c r="C309" s="8">
        <v>1</v>
      </c>
      <c r="D309" s="29">
        <f>SUMIFS('2013Figures'!$J:$J,'2013Figures'!$C:$C,$A309,'2013Figures'!$H:$H,$B309,'2013Figures'!$I:$I,$C309,'2013Figures'!$E:$E,$B$1)</f>
        <v>0</v>
      </c>
      <c r="E309" s="9">
        <f>SUMIFS('2013Figures'!$J:$J,'2013Figures'!$C:$C,$A309,'2013Figures'!$H:$H,$B309,'2013Figures'!$I:$I,$C309,'2013Figures'!$B:$B,"BrokerToCy",'2013Figures'!$G:$G,"E1",'2013Figures'!$E:$E,$B$1)</f>
        <v>0</v>
      </c>
      <c r="F309" s="9">
        <f>SUMIFS('2013Figures'!$J:$J,'2013Figures'!$C:$C,$A309,'2013Figures'!$H:$H,$B309,'2013Figures'!$I:$I,$C309,'2013Figures'!$B:$B,"BrokerToCy",'2013Figures'!$G:$G,"P1",'2013Figures'!$E:$E,$B$1)</f>
        <v>0</v>
      </c>
      <c r="G309" s="9">
        <f>SUMIFS('2013Figures'!$J:$J,'2013Figures'!$C:$C,$A309,'2013Figures'!$H:$H,$B309,'2013Figures'!$I:$I,$C309,'2013Figures'!$B:$B,"CyToBroker",'2013Figures'!$G:$G,"E1",'2013Figures'!$E:$E,$B$1)</f>
        <v>0</v>
      </c>
      <c r="H309" s="9">
        <f>SUMIFS('2013Figures'!$J:$J,'2013Figures'!$C:$C,$A309,'2013Figures'!$H:$H,$B309,'2013Figures'!$I:$I,$C309,'2013Figures'!$B:$B,"CyToBroker",'2013Figures'!$G:$G,"P1",'2013Figures'!$E:$E,$B$1)</f>
        <v>0</v>
      </c>
      <c r="J309" s="8">
        <v>200901</v>
      </c>
      <c r="L309" s="42">
        <f>SUMIFS('2012Figures'!$J:$J,'2012Figures'!$C:$C,$A309,'2012Figures'!$H:$H,$B309,'2012Figures'!$I:$I,$C309,'2012Figures'!$E:$E,$B$1)</f>
        <v>0</v>
      </c>
      <c r="M309" s="52">
        <f>SUMIFS('2012Figures'!$J:$J,'2012Figures'!$C:$C,$A309,'2012Figures'!$H:$H,$B309,'2012Figures'!$I:$I,$C309,'2012Figures'!$B:$B,"BrokerToCy",'2012Figures'!$G:$G,"E1",'2012Figures'!$E:$E,$B$1)</f>
        <v>0</v>
      </c>
      <c r="N309" s="52">
        <f>SUMIFS('2012Figures'!$J:$J,'2012Figures'!$C:$C,$A309,'2012Figures'!$H:$H,$B309,'2012Figures'!$I:$I,$C309,'2012Figures'!$B:$B,"BrokerToCy",'2012Figures'!$G:$G,"P1",'2012Figures'!$E:$E,$B$1)</f>
        <v>0</v>
      </c>
      <c r="O309" s="52">
        <f>SUMIFS('2012Figures'!$J:$J,'2012Figures'!$C:$C,$A309,'2012Figures'!$H:$H,$B309,'2012Figures'!$I:$I,$C309,'2012Figures'!$B:$B,"CyToBroker",'2012Figures'!$G:$G,"E1",'2012Figures'!$E:$E,$B$1)</f>
        <v>0</v>
      </c>
      <c r="P309" s="52">
        <f>SUMIFS('2012Figures'!$J:$J,'2012Figures'!$C:$C,$A309,'2012Figures'!$H:$H,$B309,'2012Figures'!$I:$I,$C309,'2012Figures'!$B:$B,"CyToBroker",'2012Figures'!$G:$G,"P1",'2012Figures'!$E:$E,$B$1)</f>
        <v>0</v>
      </c>
      <c r="R309" s="46" t="str">
        <f t="shared" si="29"/>
        <v/>
      </c>
      <c r="S309" s="46" t="str">
        <f t="shared" si="29"/>
        <v/>
      </c>
      <c r="T309" s="46" t="str">
        <f t="shared" si="29"/>
        <v/>
      </c>
      <c r="U309" s="46" t="str">
        <f t="shared" si="29"/>
        <v/>
      </c>
      <c r="V309" s="46" t="str">
        <f t="shared" si="29"/>
        <v/>
      </c>
    </row>
    <row r="310" spans="1:22" x14ac:dyDescent="0.2">
      <c r="A310" s="1">
        <v>210</v>
      </c>
      <c r="B310" s="1" t="s">
        <v>71</v>
      </c>
      <c r="D310" s="29">
        <f>SUMIFS('2013Figures'!$J:$J,'2013Figures'!$C:$C,$A310,'2013Figures'!$I:$I,"",'2013Figures'!$E:$E,$B$1)</f>
        <v>0</v>
      </c>
      <c r="E310" s="9">
        <f>SUMIFS('2013Figures'!$J:$J,'2013Figures'!$C:$C,$A310,'2013Figures'!$I:$I,"",'2013Figures'!$B:$B,"BrokerToCy",'2013Figures'!$G:$G,"E1",'2013Figures'!$E:$E,$B$1)</f>
        <v>0</v>
      </c>
      <c r="F310" s="9">
        <f>SUMIFS('2013Figures'!$J:$J,'2013Figures'!$C:$C,$A310,'2013Figures'!$I:$I,"",'2013Figures'!$B:$B,"BrokerToCy",'2013Figures'!$G:$G,"P1",'2013Figures'!$E:$E,$B$1)</f>
        <v>0</v>
      </c>
      <c r="G310" s="9">
        <f>SUMIFS('2013Figures'!$J:$J,'2013Figures'!$C:$C,$A310,'2013Figures'!$I:$I,"",'2013Figures'!$B:$B,"CyToBroker",'2013Figures'!$G:$G,"E1",'2013Figures'!$E:$E,$B$1)</f>
        <v>0</v>
      </c>
      <c r="H310" s="9">
        <f>SUMIFS('2013Figures'!$J:$J,'2013Figures'!$C:$C,$A310,'2013Figures'!$I:$I,"",'2013Figures'!$B:$B,"CyToBroker",'2013Figures'!$G:$G,"P1",'2013Figures'!$E:$E,$B$1)</f>
        <v>0</v>
      </c>
      <c r="J310" s="8" t="s">
        <v>131</v>
      </c>
      <c r="L310" s="42">
        <f>SUMIFS('2012Figures'!$J:$J,'2012Figures'!$C:$C,$A310,'2012Figures'!$I:$I,"",'2012Figures'!$E:$E,$B$1)</f>
        <v>0</v>
      </c>
      <c r="M310" s="52">
        <f>SUMIFS('2012Figures'!$J:$J,'2012Figures'!$C:$C,$A310,'2012Figures'!$I:$I,"",'2012Figures'!$B:$B,"BrokerToCy",'2012Figures'!$G:$G,"E1",'2012Figures'!$E:$E,$B$1)</f>
        <v>0</v>
      </c>
      <c r="N310" s="52">
        <f>SUMIFS('2012Figures'!$J:$J,'2012Figures'!$C:$C,$A310,'2012Figures'!$I:$I,"",'2012Figures'!$B:$B,"BrokerToCy",'2012Figures'!$G:$G,"P1",'2012Figures'!$E:$E,$B$1)</f>
        <v>0</v>
      </c>
      <c r="O310" s="52">
        <f>SUMIFS('2012Figures'!$J:$J,'2012Figures'!$C:$C,$A310,'2012Figures'!$I:$I,"",'2012Figures'!$B:$B,"CyToBroker",'2012Figures'!$G:$G,"E1",'2012Figures'!$E:$E,$B$1)</f>
        <v>0</v>
      </c>
      <c r="P310" s="52">
        <f>SUMIFS('2012Figures'!$J:$J,'2012Figures'!$C:$C,$A310,'2012Figures'!$I:$I,"",'2012Figures'!$B:$B,"CyToBroker",'2012Figures'!$G:$G,"P1",'2012Figures'!$E:$E,$B$1)</f>
        <v>0</v>
      </c>
      <c r="R310" s="46" t="str">
        <f t="shared" si="29"/>
        <v/>
      </c>
      <c r="S310" s="46" t="str">
        <f t="shared" si="29"/>
        <v/>
      </c>
      <c r="T310" s="46" t="str">
        <f t="shared" si="29"/>
        <v/>
      </c>
      <c r="U310" s="46" t="str">
        <f t="shared" si="29"/>
        <v/>
      </c>
      <c r="V310" s="46" t="str">
        <f t="shared" si="29"/>
        <v/>
      </c>
    </row>
    <row r="311" spans="1:22" x14ac:dyDescent="0.2">
      <c r="A311" s="21"/>
      <c r="B311" s="21" t="s">
        <v>92</v>
      </c>
      <c r="C311" s="22"/>
      <c r="D311" s="23">
        <f>SUM(E311:H311)</f>
        <v>0</v>
      </c>
      <c r="E311" s="23">
        <f>SUM(E305:E310)</f>
        <v>0</v>
      </c>
      <c r="F311" s="23">
        <f>SUM(F305:F310)</f>
        <v>0</v>
      </c>
      <c r="G311" s="23">
        <f>SUM(G305:G310)</f>
        <v>0</v>
      </c>
      <c r="H311" s="23">
        <f>SUM(H305:H310)</f>
        <v>0</v>
      </c>
      <c r="I311" s="21"/>
      <c r="J311" s="22"/>
      <c r="K311" s="21"/>
      <c r="L311" s="43">
        <f>SUM(M311:P311)</f>
        <v>0</v>
      </c>
      <c r="M311" s="43">
        <f>SUM(M305:M310)</f>
        <v>0</v>
      </c>
      <c r="N311" s="43">
        <f>SUM(N305:N310)</f>
        <v>0</v>
      </c>
      <c r="O311" s="43">
        <f>SUM(O305:O310)</f>
        <v>0</v>
      </c>
      <c r="P311" s="43">
        <f>SUM(P305:P310)</f>
        <v>0</v>
      </c>
      <c r="Q311" s="21"/>
      <c r="R311" s="21"/>
      <c r="S311" s="21"/>
      <c r="T311" s="21"/>
      <c r="U311" s="21"/>
      <c r="V311" s="21"/>
    </row>
    <row r="312" spans="1:22" x14ac:dyDescent="0.2">
      <c r="A312" s="28">
        <v>211</v>
      </c>
      <c r="B312" s="28" t="s">
        <v>73</v>
      </c>
      <c r="C312" s="17" t="s">
        <v>88</v>
      </c>
      <c r="D312" s="18">
        <f>SUMIFS('2013Figures'!$J:$J,'2013Figures'!$C:$C,$A312,'2013Figures'!$E:$E,$B$1)</f>
        <v>0</v>
      </c>
      <c r="E312" s="18">
        <f>SUMIFS('2013Figures'!$J:$J,'2013Figures'!$C:$C,$A312,'2013Figures'!$B:$B,"BrokerToCy",'2013Figures'!$G:$G,"E1",'2013Figures'!$E:$E,$B$1)</f>
        <v>0</v>
      </c>
      <c r="F312" s="18">
        <f>SUMIFS('2013Figures'!$J:$J,'2013Figures'!$C:$C,$A312,'2013Figures'!$B:$B,"BrokerToCy",'2013Figures'!$G:$G,"P1",'2013Figures'!$E:$E,$B$1)</f>
        <v>0</v>
      </c>
      <c r="G312" s="18">
        <f>SUMIFS('2013Figures'!$J:$J,'2013Figures'!$C:$C,$A312,'2013Figures'!$B:$B,"CyToBroker",'2013Figures'!$G:$G,"E1",'2013Figures'!$E:$E,$B$1)</f>
        <v>0</v>
      </c>
      <c r="H312" s="18">
        <f>SUMIFS('2013Figures'!$J:$J,'2013Figures'!$C:$C,$A312,'2013Figures'!$B:$B,"CyToBroker",'2013Figures'!$G:$G,"P1",'2013Figures'!$E:$E,$B$1)</f>
        <v>0</v>
      </c>
      <c r="I312" s="28"/>
      <c r="J312" s="17"/>
      <c r="K312" s="28"/>
      <c r="L312" s="50">
        <f>SUMIFS('2012Figures'!$J:$J,'2012Figures'!$C:$C,$A312,'2012Figures'!$E:$E,$B$1)</f>
        <v>0</v>
      </c>
      <c r="M312" s="50">
        <f>SUMIFS('2012Figures'!$J:$J,'2012Figures'!$C:$C,$A312,'2012Figures'!$B:$B,"BrokerToCy",'2012Figures'!$G:$G,"E1",'2012Figures'!$E:$E,$B$1)</f>
        <v>0</v>
      </c>
      <c r="N312" s="50">
        <f>SUMIFS('2012Figures'!$J:$J,'2012Figures'!$C:$C,$A312,'2012Figures'!$B:$B,"BrokerToCy",'2012Figures'!$G:$G,"P1",'2012Figures'!$E:$E,$B$1)</f>
        <v>0</v>
      </c>
      <c r="O312" s="50">
        <f>SUMIFS('2012Figures'!$J:$J,'2012Figures'!$C:$C,$A312,'2012Figures'!$B:$B,"CyToBroker",'2012Figures'!$G:$G,"E1",'2012Figures'!$E:$E,$B$1)</f>
        <v>0</v>
      </c>
      <c r="P312" s="50">
        <f>SUMIFS('2012Figures'!$J:$J,'2012Figures'!$C:$C,$A312,'2012Figures'!$B:$B,"CyToBroker",'2012Figures'!$G:$G,"P1",'2012Figures'!$E:$E,$B$1)</f>
        <v>0</v>
      </c>
      <c r="Q312" s="28"/>
      <c r="R312" s="46" t="str">
        <f t="shared" si="29"/>
        <v/>
      </c>
      <c r="S312" s="46" t="str">
        <f t="shared" si="29"/>
        <v/>
      </c>
      <c r="T312" s="46" t="str">
        <f t="shared" si="29"/>
        <v/>
      </c>
      <c r="U312" s="46" t="str">
        <f t="shared" si="29"/>
        <v/>
      </c>
      <c r="V312" s="46" t="str">
        <f t="shared" si="29"/>
        <v/>
      </c>
    </row>
    <row r="313" spans="1:22" x14ac:dyDescent="0.2">
      <c r="A313" s="1">
        <v>211</v>
      </c>
      <c r="B313" s="1" t="s">
        <v>73</v>
      </c>
      <c r="C313" s="8">
        <v>5</v>
      </c>
      <c r="D313" s="29">
        <f>SUMIFS('2013Figures'!$J:$J,'2013Figures'!$C:$C,$A313,'2013Figures'!$H:$H,$B313,'2013Figures'!$I:$I,$C313,'2013Figures'!$E:$E,$B$1)</f>
        <v>0</v>
      </c>
      <c r="E313" s="9">
        <f>SUMIFS('2013Figures'!$J:$J,'2013Figures'!$C:$C,$A313,'2013Figures'!$H:$H,$B313,'2013Figures'!$I:$I,$C313,'2013Figures'!$B:$B,"BrokerToCy",'2013Figures'!$G:$G,"E1",'2013Figures'!$E:$E,$B$1)</f>
        <v>0</v>
      </c>
      <c r="F313" s="9">
        <f>SUMIFS('2013Figures'!$J:$J,'2013Figures'!$C:$C,$A313,'2013Figures'!$H:$H,$B313,'2013Figures'!$I:$I,$C313,'2013Figures'!$B:$B,"BrokerToCy",'2013Figures'!$G:$G,"P1",'2013Figures'!$E:$E,$B$1)</f>
        <v>0</v>
      </c>
      <c r="G313" s="9">
        <f>SUMIFS('2013Figures'!$J:$J,'2013Figures'!$C:$C,$A313,'2013Figures'!$H:$H,$B313,'2013Figures'!$I:$I,$C313,'2013Figures'!$B:$B,"CyToBroker",'2013Figures'!$G:$G,"E1",'2013Figures'!$E:$E,$B$1)</f>
        <v>0</v>
      </c>
      <c r="H313" s="9">
        <f>SUMIFS('2013Figures'!$J:$J,'2013Figures'!$C:$C,$A313,'2013Figures'!$H:$H,$B313,'2013Figures'!$I:$I,$C313,'2013Figures'!$B:$B,"CyToBroker",'2013Figures'!$G:$G,"P1",'2013Figures'!$E:$E,$B$1)</f>
        <v>0</v>
      </c>
      <c r="J313" s="8">
        <v>201501</v>
      </c>
      <c r="L313" s="42">
        <f>SUMIFS('2012Figures'!$J:$J,'2012Figures'!$C:$C,$A313,'2012Figures'!$H:$H,$B313,'2012Figures'!$I:$I,$C313,'2012Figures'!$E:$E,$B$1)</f>
        <v>0</v>
      </c>
      <c r="M313" s="52">
        <f>SUMIFS('2012Figures'!$J:$J,'2012Figures'!$C:$C,$A313,'2012Figures'!$H:$H,$B313,'2012Figures'!$I:$I,$C313,'2012Figures'!$B:$B,"BrokerToCy",'2012Figures'!$G:$G,"E1",'2012Figures'!$E:$E,$B$1)</f>
        <v>0</v>
      </c>
      <c r="N313" s="52">
        <f>SUMIFS('2012Figures'!$J:$J,'2012Figures'!$C:$C,$A313,'2012Figures'!$H:$H,$B313,'2012Figures'!$I:$I,$C313,'2012Figures'!$B:$B,"BrokerToCy",'2012Figures'!$G:$G,"P1",'2012Figures'!$E:$E,$B$1)</f>
        <v>0</v>
      </c>
      <c r="O313" s="52">
        <f>SUMIFS('2012Figures'!$J:$J,'2012Figures'!$C:$C,$A313,'2012Figures'!$H:$H,$B313,'2012Figures'!$I:$I,$C313,'2012Figures'!$B:$B,"CyToBroker",'2012Figures'!$G:$G,"E1",'2012Figures'!$E:$E,$B$1)</f>
        <v>0</v>
      </c>
      <c r="P313" s="52">
        <f>SUMIFS('2012Figures'!$J:$J,'2012Figures'!$C:$C,$A313,'2012Figures'!$H:$H,$B313,'2012Figures'!$I:$I,$C313,'2012Figures'!$B:$B,"CyToBroker",'2012Figures'!$G:$G,"P1",'2012Figures'!$E:$E,$B$1)</f>
        <v>0</v>
      </c>
      <c r="R313" s="46" t="str">
        <f t="shared" si="29"/>
        <v/>
      </c>
      <c r="S313" s="46" t="str">
        <f t="shared" si="29"/>
        <v/>
      </c>
      <c r="T313" s="46" t="str">
        <f t="shared" si="29"/>
        <v/>
      </c>
      <c r="U313" s="46" t="str">
        <f t="shared" si="29"/>
        <v/>
      </c>
      <c r="V313" s="46" t="str">
        <f t="shared" si="29"/>
        <v/>
      </c>
    </row>
    <row r="314" spans="1:22" x14ac:dyDescent="0.2">
      <c r="A314" s="1">
        <v>211</v>
      </c>
      <c r="B314" s="1" t="s">
        <v>73</v>
      </c>
      <c r="C314" s="8">
        <v>4</v>
      </c>
      <c r="D314" s="29">
        <f>SUMIFS('2013Figures'!$J:$J,'2013Figures'!$C:$C,$A314,'2013Figures'!$H:$H,$B314,'2013Figures'!$I:$I,$C314,'2013Figures'!$E:$E,$B$1)</f>
        <v>0</v>
      </c>
      <c r="E314" s="9">
        <f>SUMIFS('2013Figures'!$J:$J,'2013Figures'!$C:$C,$A314,'2013Figures'!$H:$H,$B314,'2013Figures'!$I:$I,$C314,'2013Figures'!$B:$B,"BrokerToCy",'2013Figures'!$G:$G,"E1",'2013Figures'!$E:$E,$B$1)</f>
        <v>0</v>
      </c>
      <c r="F314" s="9">
        <f>SUMIFS('2013Figures'!$J:$J,'2013Figures'!$C:$C,$A314,'2013Figures'!$H:$H,$B314,'2013Figures'!$I:$I,$C314,'2013Figures'!$B:$B,"BrokerToCy",'2013Figures'!$G:$G,"P1",'2013Figures'!$E:$E,$B$1)</f>
        <v>0</v>
      </c>
      <c r="G314" s="9">
        <f>SUMIFS('2013Figures'!$J:$J,'2013Figures'!$C:$C,$A314,'2013Figures'!$H:$H,$B314,'2013Figures'!$I:$I,$C314,'2013Figures'!$B:$B,"CyToBroker",'2013Figures'!$G:$G,"E1",'2013Figures'!$E:$E,$B$1)</f>
        <v>0</v>
      </c>
      <c r="H314" s="9">
        <f>SUMIFS('2013Figures'!$J:$J,'2013Figures'!$C:$C,$A314,'2013Figures'!$H:$H,$B314,'2013Figures'!$I:$I,$C314,'2013Figures'!$B:$B,"CyToBroker",'2013Figures'!$G:$G,"P1",'2013Figures'!$E:$E,$B$1)</f>
        <v>0</v>
      </c>
      <c r="I314" s="30"/>
      <c r="J314" s="31">
        <v>201301</v>
      </c>
      <c r="K314" s="30"/>
      <c r="L314" s="42">
        <f>SUMIFS('2012Figures'!$J:$J,'2012Figures'!$C:$C,$A314,'2012Figures'!$H:$H,$B314,'2012Figures'!$I:$I,$C314,'2012Figures'!$E:$E,$B$1)</f>
        <v>0</v>
      </c>
      <c r="M314" s="52">
        <f>SUMIFS('2012Figures'!$J:$J,'2012Figures'!$C:$C,$A314,'2012Figures'!$H:$H,$B314,'2012Figures'!$I:$I,$C314,'2012Figures'!$B:$B,"BrokerToCy",'2012Figures'!$G:$G,"E1",'2012Figures'!$E:$E,$B$1)</f>
        <v>0</v>
      </c>
      <c r="N314" s="52">
        <f>SUMIFS('2012Figures'!$J:$J,'2012Figures'!$C:$C,$A314,'2012Figures'!$H:$H,$B314,'2012Figures'!$I:$I,$C314,'2012Figures'!$B:$B,"BrokerToCy",'2012Figures'!$G:$G,"P1",'2012Figures'!$E:$E,$B$1)</f>
        <v>0</v>
      </c>
      <c r="O314" s="52">
        <f>SUMIFS('2012Figures'!$J:$J,'2012Figures'!$C:$C,$A314,'2012Figures'!$H:$H,$B314,'2012Figures'!$I:$I,$C314,'2012Figures'!$B:$B,"CyToBroker",'2012Figures'!$G:$G,"E1",'2012Figures'!$E:$E,$B$1)</f>
        <v>0</v>
      </c>
      <c r="P314" s="52">
        <f>SUMIFS('2012Figures'!$J:$J,'2012Figures'!$C:$C,$A314,'2012Figures'!$H:$H,$B314,'2012Figures'!$I:$I,$C314,'2012Figures'!$B:$B,"CyToBroker",'2012Figures'!$G:$G,"P1",'2012Figures'!$E:$E,$B$1)</f>
        <v>0</v>
      </c>
      <c r="Q314" s="30"/>
      <c r="R314" s="46" t="str">
        <f t="shared" si="29"/>
        <v/>
      </c>
      <c r="S314" s="46" t="str">
        <f t="shared" si="29"/>
        <v/>
      </c>
      <c r="T314" s="46" t="str">
        <f t="shared" si="29"/>
        <v/>
      </c>
      <c r="U314" s="46" t="str">
        <f t="shared" si="29"/>
        <v/>
      </c>
      <c r="V314" s="46" t="str">
        <f t="shared" si="29"/>
        <v/>
      </c>
    </row>
    <row r="315" spans="1:22" x14ac:dyDescent="0.2">
      <c r="A315" s="1">
        <v>211</v>
      </c>
      <c r="B315" s="1" t="s">
        <v>73</v>
      </c>
      <c r="C315" s="8">
        <v>3</v>
      </c>
      <c r="D315" s="29">
        <f>SUMIFS('2013Figures'!$J:$J,'2013Figures'!$C:$C,$A315,'2013Figures'!$H:$H,$B315,'2013Figures'!$I:$I,$C315,'2013Figures'!$E:$E,$B$1)</f>
        <v>0</v>
      </c>
      <c r="E315" s="9">
        <f>SUMIFS('2013Figures'!$J:$J,'2013Figures'!$C:$C,$A315,'2013Figures'!$H:$H,$B315,'2013Figures'!$I:$I,$C315,'2013Figures'!$B:$B,"BrokerToCy",'2013Figures'!$G:$G,"E1",'2013Figures'!$E:$E,$B$1)</f>
        <v>0</v>
      </c>
      <c r="F315" s="9">
        <f>SUMIFS('2013Figures'!$J:$J,'2013Figures'!$C:$C,$A315,'2013Figures'!$H:$H,$B315,'2013Figures'!$I:$I,$C315,'2013Figures'!$B:$B,"BrokerToCy",'2013Figures'!$G:$G,"P1",'2013Figures'!$E:$E,$B$1)</f>
        <v>0</v>
      </c>
      <c r="G315" s="9">
        <f>SUMIFS('2013Figures'!$J:$J,'2013Figures'!$C:$C,$A315,'2013Figures'!$H:$H,$B315,'2013Figures'!$I:$I,$C315,'2013Figures'!$B:$B,"CyToBroker",'2013Figures'!$G:$G,"E1",'2013Figures'!$E:$E,$B$1)</f>
        <v>0</v>
      </c>
      <c r="H315" s="9">
        <f>SUMIFS('2013Figures'!$J:$J,'2013Figures'!$C:$C,$A315,'2013Figures'!$H:$H,$B315,'2013Figures'!$I:$I,$C315,'2013Figures'!$B:$B,"CyToBroker",'2013Figures'!$G:$G,"P1",'2013Figures'!$E:$E,$B$1)</f>
        <v>0</v>
      </c>
      <c r="J315" s="8">
        <v>201201</v>
      </c>
      <c r="L315" s="42">
        <f>SUMIFS('2012Figures'!$J:$J,'2012Figures'!$C:$C,$A315,'2012Figures'!$H:$H,$B315,'2012Figures'!$I:$I,$C315,'2012Figures'!$E:$E,$B$1)</f>
        <v>0</v>
      </c>
      <c r="M315" s="52">
        <f>SUMIFS('2012Figures'!$J:$J,'2012Figures'!$C:$C,$A315,'2012Figures'!$H:$H,$B315,'2012Figures'!$I:$I,$C315,'2012Figures'!$B:$B,"BrokerToCy",'2012Figures'!$G:$G,"E1",'2012Figures'!$E:$E,$B$1)</f>
        <v>0</v>
      </c>
      <c r="N315" s="52">
        <f>SUMIFS('2012Figures'!$J:$J,'2012Figures'!$C:$C,$A315,'2012Figures'!$H:$H,$B315,'2012Figures'!$I:$I,$C315,'2012Figures'!$B:$B,"BrokerToCy",'2012Figures'!$G:$G,"P1",'2012Figures'!$E:$E,$B$1)</f>
        <v>0</v>
      </c>
      <c r="O315" s="52">
        <f>SUMIFS('2012Figures'!$J:$J,'2012Figures'!$C:$C,$A315,'2012Figures'!$H:$H,$B315,'2012Figures'!$I:$I,$C315,'2012Figures'!$B:$B,"CyToBroker",'2012Figures'!$G:$G,"E1",'2012Figures'!$E:$E,$B$1)</f>
        <v>0</v>
      </c>
      <c r="P315" s="52">
        <f>SUMIFS('2012Figures'!$J:$J,'2012Figures'!$C:$C,$A315,'2012Figures'!$H:$H,$B315,'2012Figures'!$I:$I,$C315,'2012Figures'!$B:$B,"CyToBroker",'2012Figures'!$G:$G,"P1",'2012Figures'!$E:$E,$B$1)</f>
        <v>0</v>
      </c>
      <c r="R315" s="46" t="str">
        <f t="shared" si="29"/>
        <v/>
      </c>
      <c r="S315" s="46" t="str">
        <f t="shared" si="29"/>
        <v/>
      </c>
      <c r="T315" s="46" t="str">
        <f t="shared" si="29"/>
        <v/>
      </c>
      <c r="U315" s="46" t="str">
        <f t="shared" si="29"/>
        <v/>
      </c>
      <c r="V315" s="46" t="str">
        <f t="shared" si="29"/>
        <v/>
      </c>
    </row>
    <row r="316" spans="1:22" x14ac:dyDescent="0.2">
      <c r="A316" s="1">
        <v>211</v>
      </c>
      <c r="B316" s="1" t="s">
        <v>73</v>
      </c>
      <c r="C316" s="8">
        <v>2</v>
      </c>
      <c r="D316" s="29">
        <f>SUMIFS('2013Figures'!$J:$J,'2013Figures'!$C:$C,$A316,'2013Figures'!$H:$H,$B316,'2013Figures'!$I:$I,$C316,'2013Figures'!$E:$E,$B$1)</f>
        <v>0</v>
      </c>
      <c r="E316" s="9">
        <f>SUMIFS('2013Figures'!$J:$J,'2013Figures'!$C:$C,$A316,'2013Figures'!$H:$H,$B316,'2013Figures'!$I:$I,$C316,'2013Figures'!$B:$B,"BrokerToCy",'2013Figures'!$G:$G,"E1",'2013Figures'!$E:$E,$B$1)</f>
        <v>0</v>
      </c>
      <c r="F316" s="9">
        <f>SUMIFS('2013Figures'!$J:$J,'2013Figures'!$C:$C,$A316,'2013Figures'!$H:$H,$B316,'2013Figures'!$I:$I,$C316,'2013Figures'!$B:$B,"BrokerToCy",'2013Figures'!$G:$G,"P1",'2013Figures'!$E:$E,$B$1)</f>
        <v>0</v>
      </c>
      <c r="G316" s="9">
        <f>SUMIFS('2013Figures'!$J:$J,'2013Figures'!$C:$C,$A316,'2013Figures'!$H:$H,$B316,'2013Figures'!$I:$I,$C316,'2013Figures'!$B:$B,"CyToBroker",'2013Figures'!$G:$G,"E1",'2013Figures'!$E:$E,$B$1)</f>
        <v>0</v>
      </c>
      <c r="H316" s="9">
        <f>SUMIFS('2013Figures'!$J:$J,'2013Figures'!$C:$C,$A316,'2013Figures'!$H:$H,$B316,'2013Figures'!$I:$I,$C316,'2013Figures'!$B:$B,"CyToBroker",'2013Figures'!$G:$G,"P1",'2013Figures'!$E:$E,$B$1)</f>
        <v>0</v>
      </c>
      <c r="J316" s="8">
        <v>201101</v>
      </c>
      <c r="L316" s="42">
        <f>SUMIFS('2012Figures'!$J:$J,'2012Figures'!$C:$C,$A316,'2012Figures'!$H:$H,$B316,'2012Figures'!$I:$I,$C316,'2012Figures'!$E:$E,$B$1)</f>
        <v>0</v>
      </c>
      <c r="M316" s="52">
        <f>SUMIFS('2012Figures'!$J:$J,'2012Figures'!$C:$C,$A316,'2012Figures'!$H:$H,$B316,'2012Figures'!$I:$I,$C316,'2012Figures'!$B:$B,"BrokerToCy",'2012Figures'!$G:$G,"E1",'2012Figures'!$E:$E,$B$1)</f>
        <v>0</v>
      </c>
      <c r="N316" s="52">
        <f>SUMIFS('2012Figures'!$J:$J,'2012Figures'!$C:$C,$A316,'2012Figures'!$H:$H,$B316,'2012Figures'!$I:$I,$C316,'2012Figures'!$B:$B,"BrokerToCy",'2012Figures'!$G:$G,"P1",'2012Figures'!$E:$E,$B$1)</f>
        <v>0</v>
      </c>
      <c r="O316" s="52">
        <f>SUMIFS('2012Figures'!$J:$J,'2012Figures'!$C:$C,$A316,'2012Figures'!$H:$H,$B316,'2012Figures'!$I:$I,$C316,'2012Figures'!$B:$B,"CyToBroker",'2012Figures'!$G:$G,"E1",'2012Figures'!$E:$E,$B$1)</f>
        <v>0</v>
      </c>
      <c r="P316" s="52">
        <f>SUMIFS('2012Figures'!$J:$J,'2012Figures'!$C:$C,$A316,'2012Figures'!$H:$H,$B316,'2012Figures'!$I:$I,$C316,'2012Figures'!$B:$B,"CyToBroker",'2012Figures'!$G:$G,"P1",'2012Figures'!$E:$E,$B$1)</f>
        <v>0</v>
      </c>
      <c r="R316" s="46" t="str">
        <f t="shared" si="29"/>
        <v/>
      </c>
      <c r="S316" s="46" t="str">
        <f t="shared" si="29"/>
        <v/>
      </c>
      <c r="T316" s="46" t="str">
        <f t="shared" si="29"/>
        <v/>
      </c>
      <c r="U316" s="46" t="str">
        <f t="shared" si="29"/>
        <v/>
      </c>
      <c r="V316" s="46" t="str">
        <f t="shared" si="29"/>
        <v/>
      </c>
    </row>
    <row r="317" spans="1:22" x14ac:dyDescent="0.2">
      <c r="A317" s="1">
        <v>211</v>
      </c>
      <c r="B317" s="1" t="s">
        <v>73</v>
      </c>
      <c r="C317" s="8">
        <v>1</v>
      </c>
      <c r="D317" s="29">
        <f>SUMIFS('2013Figures'!$J:$J,'2013Figures'!$C:$C,$A317,'2013Figures'!$H:$H,$B317,'2013Figures'!$I:$I,$C317,'2013Figures'!$E:$E,$B$1)</f>
        <v>0</v>
      </c>
      <c r="E317" s="9">
        <f>SUMIFS('2013Figures'!$J:$J,'2013Figures'!$C:$C,$A317,'2013Figures'!$H:$H,$B317,'2013Figures'!$I:$I,$C317,'2013Figures'!$B:$B,"BrokerToCy",'2013Figures'!$G:$G,"E1",'2013Figures'!$E:$E,$B$1)</f>
        <v>0</v>
      </c>
      <c r="F317" s="9">
        <f>SUMIFS('2013Figures'!$J:$J,'2013Figures'!$C:$C,$A317,'2013Figures'!$H:$H,$B317,'2013Figures'!$I:$I,$C317,'2013Figures'!$B:$B,"BrokerToCy",'2013Figures'!$G:$G,"P1",'2013Figures'!$E:$E,$B$1)</f>
        <v>0</v>
      </c>
      <c r="G317" s="9">
        <f>SUMIFS('2013Figures'!$J:$J,'2013Figures'!$C:$C,$A317,'2013Figures'!$H:$H,$B317,'2013Figures'!$I:$I,$C317,'2013Figures'!$B:$B,"CyToBroker",'2013Figures'!$G:$G,"E1",'2013Figures'!$E:$E,$B$1)</f>
        <v>0</v>
      </c>
      <c r="H317" s="9">
        <f>SUMIFS('2013Figures'!$J:$J,'2013Figures'!$C:$C,$A317,'2013Figures'!$H:$H,$B317,'2013Figures'!$I:$I,$C317,'2013Figures'!$B:$B,"CyToBroker",'2013Figures'!$G:$G,"P1",'2013Figures'!$E:$E,$B$1)</f>
        <v>0</v>
      </c>
      <c r="J317" s="8">
        <v>200901</v>
      </c>
      <c r="L317" s="42">
        <f>SUMIFS('2012Figures'!$J:$J,'2012Figures'!$C:$C,$A317,'2012Figures'!$H:$H,$B317,'2012Figures'!$I:$I,$C317,'2012Figures'!$E:$E,$B$1)</f>
        <v>0</v>
      </c>
      <c r="M317" s="52">
        <f>SUMIFS('2012Figures'!$J:$J,'2012Figures'!$C:$C,$A317,'2012Figures'!$H:$H,$B317,'2012Figures'!$I:$I,$C317,'2012Figures'!$B:$B,"BrokerToCy",'2012Figures'!$G:$G,"E1",'2012Figures'!$E:$E,$B$1)</f>
        <v>0</v>
      </c>
      <c r="N317" s="52">
        <f>SUMIFS('2012Figures'!$J:$J,'2012Figures'!$C:$C,$A317,'2012Figures'!$H:$H,$B317,'2012Figures'!$I:$I,$C317,'2012Figures'!$B:$B,"BrokerToCy",'2012Figures'!$G:$G,"P1",'2012Figures'!$E:$E,$B$1)</f>
        <v>0</v>
      </c>
      <c r="O317" s="52">
        <f>SUMIFS('2012Figures'!$J:$J,'2012Figures'!$C:$C,$A317,'2012Figures'!$H:$H,$B317,'2012Figures'!$I:$I,$C317,'2012Figures'!$B:$B,"CyToBroker",'2012Figures'!$G:$G,"E1",'2012Figures'!$E:$E,$B$1)</f>
        <v>0</v>
      </c>
      <c r="P317" s="52">
        <f>SUMIFS('2012Figures'!$J:$J,'2012Figures'!$C:$C,$A317,'2012Figures'!$H:$H,$B317,'2012Figures'!$I:$I,$C317,'2012Figures'!$B:$B,"CyToBroker",'2012Figures'!$G:$G,"P1",'2012Figures'!$E:$E,$B$1)</f>
        <v>0</v>
      </c>
      <c r="R317" s="46" t="str">
        <f t="shared" si="29"/>
        <v/>
      </c>
      <c r="S317" s="46" t="str">
        <f t="shared" si="29"/>
        <v/>
      </c>
      <c r="T317" s="46" t="str">
        <f t="shared" si="29"/>
        <v/>
      </c>
      <c r="U317" s="46" t="str">
        <f t="shared" si="29"/>
        <v/>
      </c>
      <c r="V317" s="46" t="str">
        <f t="shared" si="29"/>
        <v/>
      </c>
    </row>
    <row r="318" spans="1:22" x14ac:dyDescent="0.2">
      <c r="A318" s="1">
        <v>211</v>
      </c>
      <c r="B318" s="1" t="s">
        <v>73</v>
      </c>
      <c r="D318" s="29">
        <f>SUMIFS('2013Figures'!$J:$J,'2013Figures'!$C:$C,$A318,'2013Figures'!$I:$I,"",'2013Figures'!$E:$E,$B$1)</f>
        <v>0</v>
      </c>
      <c r="E318" s="9">
        <f>SUMIFS('2013Figures'!$J:$J,'2013Figures'!$C:$C,$A318,'2013Figures'!$I:$I,"",'2013Figures'!$B:$B,"BrokerToCy",'2013Figures'!$G:$G,"E1",'2013Figures'!$E:$E,$B$1)</f>
        <v>0</v>
      </c>
      <c r="F318" s="9">
        <f>SUMIFS('2013Figures'!$J:$J,'2013Figures'!$C:$C,$A318,'2013Figures'!$I:$I,"",'2013Figures'!$B:$B,"BrokerToCy",'2013Figures'!$G:$G,"P1",'2013Figures'!$E:$E,$B$1)</f>
        <v>0</v>
      </c>
      <c r="G318" s="9">
        <f>SUMIFS('2013Figures'!$J:$J,'2013Figures'!$C:$C,$A318,'2013Figures'!$I:$I,"",'2013Figures'!$B:$B,"CyToBroker",'2013Figures'!$G:$G,"E1",'2013Figures'!$E:$E,$B$1)</f>
        <v>0</v>
      </c>
      <c r="H318" s="9">
        <f>SUMIFS('2013Figures'!$J:$J,'2013Figures'!$C:$C,$A318,'2013Figures'!$I:$I,"",'2013Figures'!$B:$B,"CyToBroker",'2013Figures'!$G:$G,"P1",'2013Figures'!$E:$E,$B$1)</f>
        <v>0</v>
      </c>
      <c r="J318" s="8" t="s">
        <v>131</v>
      </c>
      <c r="L318" s="42">
        <f>SUMIFS('2012Figures'!$J:$J,'2012Figures'!$C:$C,$A318,'2012Figures'!$I:$I,"",'2012Figures'!$E:$E,$B$1)</f>
        <v>0</v>
      </c>
      <c r="M318" s="52">
        <f>SUMIFS('2012Figures'!$J:$J,'2012Figures'!$C:$C,$A318,'2012Figures'!$I:$I,"",'2012Figures'!$B:$B,"BrokerToCy",'2012Figures'!$G:$G,"E1",'2012Figures'!$E:$E,$B$1)</f>
        <v>0</v>
      </c>
      <c r="N318" s="52">
        <f>SUMIFS('2012Figures'!$J:$J,'2012Figures'!$C:$C,$A318,'2012Figures'!$I:$I,"",'2012Figures'!$B:$B,"BrokerToCy",'2012Figures'!$G:$G,"P1",'2012Figures'!$E:$E,$B$1)</f>
        <v>0</v>
      </c>
      <c r="O318" s="52">
        <f>SUMIFS('2012Figures'!$J:$J,'2012Figures'!$C:$C,$A318,'2012Figures'!$I:$I,"",'2012Figures'!$B:$B,"CyToBroker",'2012Figures'!$G:$G,"E1",'2012Figures'!$E:$E,$B$1)</f>
        <v>0</v>
      </c>
      <c r="P318" s="52">
        <f>SUMIFS('2012Figures'!$J:$J,'2012Figures'!$C:$C,$A318,'2012Figures'!$I:$I,"",'2012Figures'!$B:$B,"CyToBroker",'2012Figures'!$G:$G,"P1",'2012Figures'!$E:$E,$B$1)</f>
        <v>0</v>
      </c>
      <c r="R318" s="46" t="str">
        <f t="shared" si="29"/>
        <v/>
      </c>
      <c r="S318" s="46" t="str">
        <f t="shared" si="29"/>
        <v/>
      </c>
      <c r="T318" s="46" t="str">
        <f t="shared" si="29"/>
        <v/>
      </c>
      <c r="U318" s="46" t="str">
        <f t="shared" si="29"/>
        <v/>
      </c>
      <c r="V318" s="46" t="str">
        <f t="shared" si="29"/>
        <v/>
      </c>
    </row>
    <row r="319" spans="1:22" x14ac:dyDescent="0.2">
      <c r="A319" s="21"/>
      <c r="B319" s="21" t="s">
        <v>92</v>
      </c>
      <c r="C319" s="22"/>
      <c r="D319" s="23">
        <f>SUM(E319:H319)</f>
        <v>0</v>
      </c>
      <c r="E319" s="23">
        <f>SUM(E313:E318)</f>
        <v>0</v>
      </c>
      <c r="F319" s="23">
        <f>SUM(F313:F318)</f>
        <v>0</v>
      </c>
      <c r="G319" s="23">
        <f>SUM(G313:G318)</f>
        <v>0</v>
      </c>
      <c r="H319" s="23">
        <f>SUM(H313:H318)</f>
        <v>0</v>
      </c>
      <c r="I319" s="21"/>
      <c r="J319" s="22"/>
      <c r="K319" s="21"/>
      <c r="L319" s="43">
        <f>SUM(M319:P319)</f>
        <v>0</v>
      </c>
      <c r="M319" s="43">
        <f>SUM(M313:M318)</f>
        <v>0</v>
      </c>
      <c r="N319" s="43">
        <f>SUM(N313:N318)</f>
        <v>0</v>
      </c>
      <c r="O319" s="43">
        <f>SUM(O313:O318)</f>
        <v>0</v>
      </c>
      <c r="P319" s="43">
        <f>SUM(P313:P318)</f>
        <v>0</v>
      </c>
      <c r="Q319" s="21"/>
      <c r="R319" s="21"/>
      <c r="S319" s="21"/>
      <c r="T319" s="21"/>
      <c r="U319" s="21"/>
      <c r="V319" s="21"/>
    </row>
    <row r="320" spans="1:22" x14ac:dyDescent="0.2">
      <c r="A320" s="28">
        <v>214</v>
      </c>
      <c r="B320" s="28" t="s">
        <v>115</v>
      </c>
      <c r="C320" s="17" t="s">
        <v>88</v>
      </c>
      <c r="D320" s="18">
        <f>SUMIFS('2013Figures'!$J:$J,'2013Figures'!$C:$C,$A320,'2013Figures'!$E:$E,$B$1)</f>
        <v>0</v>
      </c>
      <c r="E320" s="18">
        <f>SUMIFS('2013Figures'!$J:$J,'2013Figures'!$C:$C,$A320,'2013Figures'!$B:$B,"BrokerToCy",'2013Figures'!$G:$G,"E1",'2013Figures'!$E:$E,$B$1)</f>
        <v>0</v>
      </c>
      <c r="F320" s="18">
        <f>SUMIFS('2013Figures'!$J:$J,'2013Figures'!$C:$C,$A320,'2013Figures'!$B:$B,"BrokerToCy",'2013Figures'!$G:$G,"P1",'2013Figures'!$E:$E,$B$1)</f>
        <v>0</v>
      </c>
      <c r="G320" s="18">
        <f>SUMIFS('2013Figures'!$J:$J,'2013Figures'!$C:$C,$A320,'2013Figures'!$B:$B,"CyToBroker",'2013Figures'!$G:$G,"E1",'2013Figures'!$E:$E,$B$1)</f>
        <v>0</v>
      </c>
      <c r="H320" s="18">
        <f>SUMIFS('2013Figures'!$J:$J,'2013Figures'!$C:$C,$A320,'2013Figures'!$B:$B,"CyToBroker",'2013Figures'!$G:$G,"P1",'2013Figures'!$E:$E,$B$1)</f>
        <v>0</v>
      </c>
      <c r="I320" s="28"/>
      <c r="J320" s="17"/>
      <c r="K320" s="28"/>
      <c r="L320" s="50">
        <f>SUMIFS('2012Figures'!$J:$J,'2012Figures'!$C:$C,$A320,'2012Figures'!$E:$E,$B$1)</f>
        <v>0</v>
      </c>
      <c r="M320" s="50">
        <f>SUMIFS('2012Figures'!$J:$J,'2012Figures'!$C:$C,$A320,'2012Figures'!$B:$B,"BrokerToCy",'2012Figures'!$G:$G,"E1",'2012Figures'!$E:$E,$B$1)</f>
        <v>0</v>
      </c>
      <c r="N320" s="50">
        <f>SUMIFS('2012Figures'!$J:$J,'2012Figures'!$C:$C,$A320,'2012Figures'!$B:$B,"BrokerToCy",'2012Figures'!$G:$G,"P1",'2012Figures'!$E:$E,$B$1)</f>
        <v>0</v>
      </c>
      <c r="O320" s="50">
        <f>SUMIFS('2012Figures'!$J:$J,'2012Figures'!$C:$C,$A320,'2012Figures'!$B:$B,"CyToBroker",'2012Figures'!$G:$G,"E1",'2012Figures'!$E:$E,$B$1)</f>
        <v>0</v>
      </c>
      <c r="P320" s="50">
        <f>SUMIFS('2012Figures'!$J:$J,'2012Figures'!$C:$C,$A320,'2012Figures'!$B:$B,"CyToBroker",'2012Figures'!$G:$G,"P1",'2012Figures'!$E:$E,$B$1)</f>
        <v>0</v>
      </c>
      <c r="Q320" s="28"/>
      <c r="R320" s="46" t="str">
        <f t="shared" si="29"/>
        <v/>
      </c>
      <c r="S320" s="46" t="str">
        <f t="shared" si="29"/>
        <v/>
      </c>
      <c r="T320" s="46" t="str">
        <f t="shared" si="29"/>
        <v/>
      </c>
      <c r="U320" s="46" t="str">
        <f t="shared" si="29"/>
        <v/>
      </c>
      <c r="V320" s="46" t="str">
        <f t="shared" si="29"/>
        <v/>
      </c>
    </row>
    <row r="321" spans="1:22" x14ac:dyDescent="0.2">
      <c r="A321" s="1">
        <v>214</v>
      </c>
      <c r="B321" s="1" t="s">
        <v>115</v>
      </c>
      <c r="C321" s="8">
        <v>1</v>
      </c>
      <c r="D321" s="29">
        <f>SUMIFS('2013Figures'!$J:$J,'2013Figures'!$C:$C,$A321,'2013Figures'!$H:$H,$B321,'2013Figures'!$I:$I,$C321,'2013Figures'!$E:$E,$B$1)</f>
        <v>0</v>
      </c>
      <c r="E321" s="9">
        <f>SUMIFS('2013Figures'!$J:$J,'2013Figures'!$C:$C,$A321,'2013Figures'!$H:$H,$B321,'2013Figures'!$I:$I,$C321,'2013Figures'!$B:$B,"BrokerToCy",'2013Figures'!$G:$G,"E1",'2013Figures'!$E:$E,$B$1)</f>
        <v>0</v>
      </c>
      <c r="F321" s="9">
        <f>SUMIFS('2013Figures'!$J:$J,'2013Figures'!$C:$C,$A321,'2013Figures'!$H:$H,$B321,'2013Figures'!$I:$I,$C321,'2013Figures'!$B:$B,"BrokerToCy",'2013Figures'!$G:$G,"P1",'2013Figures'!$E:$E,$B$1)</f>
        <v>0</v>
      </c>
      <c r="G321" s="9">
        <f>SUMIFS('2013Figures'!$J:$J,'2013Figures'!$C:$C,$A321,'2013Figures'!$H:$H,$B321,'2013Figures'!$I:$I,$C321,'2013Figures'!$B:$B,"CyToBroker",'2013Figures'!$G:$G,"E1",'2013Figures'!$E:$E,$B$1)</f>
        <v>0</v>
      </c>
      <c r="H321" s="9">
        <f>SUMIFS('2013Figures'!$J:$J,'2013Figures'!$C:$C,$A321,'2013Figures'!$H:$H,$B321,'2013Figures'!$I:$I,$C321,'2013Figures'!$B:$B,"CyToBroker",'2013Figures'!$G:$G,"P1",'2013Figures'!$E:$E,$B$1)</f>
        <v>0</v>
      </c>
      <c r="I321" s="30"/>
      <c r="J321" s="31">
        <v>200901</v>
      </c>
      <c r="K321" s="30"/>
      <c r="L321" s="42">
        <f>SUMIFS('2012Figures'!$J:$J,'2012Figures'!$C:$C,$A321,'2012Figures'!$H:$H,$B321,'2012Figures'!$I:$I,$C321,'2012Figures'!$E:$E,$B$1)</f>
        <v>0</v>
      </c>
      <c r="M321" s="52">
        <f>SUMIFS('2012Figures'!$J:$J,'2012Figures'!$C:$C,$A321,'2012Figures'!$H:$H,$B321,'2012Figures'!$I:$I,$C321,'2012Figures'!$B:$B,"BrokerToCy",'2012Figures'!$G:$G,"E1",'2012Figures'!$E:$E,$B$1)</f>
        <v>0</v>
      </c>
      <c r="N321" s="52">
        <f>SUMIFS('2012Figures'!$J:$J,'2012Figures'!$C:$C,$A321,'2012Figures'!$H:$H,$B321,'2012Figures'!$I:$I,$C321,'2012Figures'!$B:$B,"BrokerToCy",'2012Figures'!$G:$G,"P1",'2012Figures'!$E:$E,$B$1)</f>
        <v>0</v>
      </c>
      <c r="O321" s="52">
        <f>SUMIFS('2012Figures'!$J:$J,'2012Figures'!$C:$C,$A321,'2012Figures'!$H:$H,$B321,'2012Figures'!$I:$I,$C321,'2012Figures'!$B:$B,"CyToBroker",'2012Figures'!$G:$G,"E1",'2012Figures'!$E:$E,$B$1)</f>
        <v>0</v>
      </c>
      <c r="P321" s="52">
        <f>SUMIFS('2012Figures'!$J:$J,'2012Figures'!$C:$C,$A321,'2012Figures'!$H:$H,$B321,'2012Figures'!$I:$I,$C321,'2012Figures'!$B:$B,"CyToBroker",'2012Figures'!$G:$G,"P1",'2012Figures'!$E:$E,$B$1)</f>
        <v>0</v>
      </c>
      <c r="Q321" s="30"/>
      <c r="R321" s="46" t="str">
        <f t="shared" si="29"/>
        <v/>
      </c>
      <c r="S321" s="46" t="str">
        <f t="shared" si="29"/>
        <v/>
      </c>
      <c r="T321" s="46" t="str">
        <f t="shared" si="29"/>
        <v/>
      </c>
      <c r="U321" s="46" t="str">
        <f t="shared" si="29"/>
        <v/>
      </c>
      <c r="V321" s="46" t="str">
        <f t="shared" si="29"/>
        <v/>
      </c>
    </row>
    <row r="322" spans="1:22" x14ac:dyDescent="0.2">
      <c r="A322" s="1">
        <v>214</v>
      </c>
      <c r="B322" s="1" t="s">
        <v>115</v>
      </c>
      <c r="D322" s="29">
        <f>SUMIFS('2013Figures'!$J:$J,'2013Figures'!$C:$C,$A322,'2013Figures'!$I:$I,"",'2013Figures'!$E:$E,$B$1)</f>
        <v>0</v>
      </c>
      <c r="E322" s="9">
        <f>SUMIFS('2013Figures'!$J:$J,'2013Figures'!$C:$C,$A322,'2013Figures'!$I:$I,"",'2013Figures'!$B:$B,"BrokerToCy",'2013Figures'!$G:$G,"E1",'2013Figures'!$E:$E,$B$1)</f>
        <v>0</v>
      </c>
      <c r="F322" s="9">
        <f>SUMIFS('2013Figures'!$J:$J,'2013Figures'!$C:$C,$A322,'2013Figures'!$I:$I,"",'2013Figures'!$B:$B,"BrokerToCy",'2013Figures'!$G:$G,"P1",'2013Figures'!$E:$E,$B$1)</f>
        <v>0</v>
      </c>
      <c r="G322" s="9">
        <f>SUMIFS('2013Figures'!$J:$J,'2013Figures'!$C:$C,$A322,'2013Figures'!$I:$I,"",'2013Figures'!$B:$B,"CyToBroker",'2013Figures'!$G:$G,"E1",'2013Figures'!$E:$E,$B$1)</f>
        <v>0</v>
      </c>
      <c r="H322" s="9">
        <f>SUMIFS('2013Figures'!$J:$J,'2013Figures'!$C:$C,$A322,'2013Figures'!$I:$I,"",'2013Figures'!$B:$B,"CyToBroker",'2013Figures'!$G:$G,"P1",'2013Figures'!$E:$E,$B$1)</f>
        <v>0</v>
      </c>
      <c r="J322" s="8" t="s">
        <v>131</v>
      </c>
      <c r="L322" s="42">
        <f>SUMIFS('2012Figures'!$J:$J,'2012Figures'!$C:$C,$A322,'2012Figures'!$I:$I,"",'2012Figures'!$E:$E,$B$1)</f>
        <v>0</v>
      </c>
      <c r="M322" s="52">
        <f>SUMIFS('2012Figures'!$J:$J,'2012Figures'!$C:$C,$A322,'2012Figures'!$I:$I,"",'2012Figures'!$B:$B,"BrokerToCy",'2012Figures'!$G:$G,"E1",'2012Figures'!$E:$E,$B$1)</f>
        <v>0</v>
      </c>
      <c r="N322" s="52">
        <f>SUMIFS('2012Figures'!$J:$J,'2012Figures'!$C:$C,$A322,'2012Figures'!$I:$I,"",'2012Figures'!$B:$B,"BrokerToCy",'2012Figures'!$G:$G,"P1",'2012Figures'!$E:$E,$B$1)</f>
        <v>0</v>
      </c>
      <c r="O322" s="52">
        <f>SUMIFS('2012Figures'!$J:$J,'2012Figures'!$C:$C,$A322,'2012Figures'!$I:$I,"",'2012Figures'!$B:$B,"CyToBroker",'2012Figures'!$G:$G,"E1",'2012Figures'!$E:$E,$B$1)</f>
        <v>0</v>
      </c>
      <c r="P322" s="52">
        <f>SUMIFS('2012Figures'!$J:$J,'2012Figures'!$C:$C,$A322,'2012Figures'!$I:$I,"",'2012Figures'!$B:$B,"CyToBroker",'2012Figures'!$G:$G,"P1",'2012Figures'!$E:$E,$B$1)</f>
        <v>0</v>
      </c>
      <c r="R322" s="46" t="str">
        <f t="shared" si="29"/>
        <v/>
      </c>
      <c r="S322" s="46" t="str">
        <f t="shared" si="29"/>
        <v/>
      </c>
      <c r="T322" s="46" t="str">
        <f t="shared" si="29"/>
        <v/>
      </c>
      <c r="U322" s="46" t="str">
        <f t="shared" si="29"/>
        <v/>
      </c>
      <c r="V322" s="46" t="str">
        <f t="shared" si="29"/>
        <v/>
      </c>
    </row>
    <row r="323" spans="1:22" x14ac:dyDescent="0.2">
      <c r="A323" s="21"/>
      <c r="B323" s="21" t="s">
        <v>92</v>
      </c>
      <c r="C323" s="22"/>
      <c r="D323" s="23">
        <f>SUM(E323:H323)</f>
        <v>0</v>
      </c>
      <c r="E323" s="23">
        <f>SUM(E321:E322)</f>
        <v>0</v>
      </c>
      <c r="F323" s="23">
        <f>SUM(F321:F322)</f>
        <v>0</v>
      </c>
      <c r="G323" s="23">
        <f>SUM(G321:G322)</f>
        <v>0</v>
      </c>
      <c r="H323" s="23">
        <f>SUM(H321:H322)</f>
        <v>0</v>
      </c>
      <c r="I323" s="21"/>
      <c r="J323" s="22"/>
      <c r="K323" s="21"/>
      <c r="L323" s="43">
        <f>SUM(M323:P323)</f>
        <v>0</v>
      </c>
      <c r="M323" s="43">
        <f>SUM(M321:M322)</f>
        <v>0</v>
      </c>
      <c r="N323" s="43">
        <f>SUM(N321:N322)</f>
        <v>0</v>
      </c>
      <c r="O323" s="43">
        <f>SUM(O321:O322)</f>
        <v>0</v>
      </c>
      <c r="P323" s="43">
        <f>SUM(P321:P322)</f>
        <v>0</v>
      </c>
      <c r="Q323" s="21"/>
      <c r="R323" s="21"/>
      <c r="S323" s="21"/>
      <c r="T323" s="21"/>
      <c r="U323" s="21"/>
      <c r="V323" s="21"/>
    </row>
    <row r="324" spans="1:22" x14ac:dyDescent="0.2">
      <c r="A324" s="28">
        <v>215</v>
      </c>
      <c r="B324" s="28" t="s">
        <v>168</v>
      </c>
      <c r="C324" s="17" t="s">
        <v>88</v>
      </c>
      <c r="D324" s="18">
        <f>SUMIFS('2013Figures'!$J:$J,'2013Figures'!$C:$C,$A324,'2013Figures'!$E:$E,$B$1)</f>
        <v>0</v>
      </c>
      <c r="E324" s="18">
        <f>SUMIFS('2013Figures'!$J:$J,'2013Figures'!$C:$C,$A324,'2013Figures'!$B:$B,"BrokerToCy",'2013Figures'!$G:$G,"E1",'2013Figures'!$E:$E,$B$1)</f>
        <v>0</v>
      </c>
      <c r="F324" s="18">
        <f>SUMIFS('2013Figures'!$J:$J,'2013Figures'!$C:$C,$A324,'2013Figures'!$B:$B,"BrokerToCy",'2013Figures'!$G:$G,"P1",'2013Figures'!$E:$E,$B$1)</f>
        <v>0</v>
      </c>
      <c r="G324" s="18">
        <f>SUMIFS('2013Figures'!$J:$J,'2013Figures'!$C:$C,$A324,'2013Figures'!$B:$B,"CyToBroker",'2013Figures'!$G:$G,"E1",'2013Figures'!$E:$E,$B$1)</f>
        <v>0</v>
      </c>
      <c r="H324" s="18">
        <f>SUMIFS('2013Figures'!$J:$J,'2013Figures'!$C:$C,$A324,'2013Figures'!$B:$B,"CyToBroker",'2013Figures'!$G:$G,"P1",'2013Figures'!$E:$E,$B$1)</f>
        <v>0</v>
      </c>
      <c r="I324" s="28"/>
      <c r="J324" s="17"/>
      <c r="K324" s="28"/>
      <c r="L324" s="50">
        <f>SUMIFS('2012Figures'!$J:$J,'2012Figures'!$C:$C,$A324,'2012Figures'!$E:$E,$B$1)</f>
        <v>0</v>
      </c>
      <c r="M324" s="50">
        <f>SUMIFS('2012Figures'!$J:$J,'2012Figures'!$C:$C,$A324,'2012Figures'!$B:$B,"BrokerToCy",'2012Figures'!$G:$G,"E1",'2012Figures'!$E:$E,$B$1)</f>
        <v>0</v>
      </c>
      <c r="N324" s="50">
        <f>SUMIFS('2012Figures'!$J:$J,'2012Figures'!$C:$C,$A324,'2012Figures'!$B:$B,"BrokerToCy",'2012Figures'!$G:$G,"P1",'2012Figures'!$E:$E,$B$1)</f>
        <v>0</v>
      </c>
      <c r="O324" s="50">
        <f>SUMIFS('2012Figures'!$J:$J,'2012Figures'!$C:$C,$A324,'2012Figures'!$B:$B,"CyToBroker",'2012Figures'!$G:$G,"E1",'2012Figures'!$E:$E,$B$1)</f>
        <v>0</v>
      </c>
      <c r="P324" s="50">
        <f>SUMIFS('2012Figures'!$J:$J,'2012Figures'!$C:$C,$A324,'2012Figures'!$B:$B,"CyToBroker",'2012Figures'!$G:$G,"P1",'2012Figures'!$E:$E,$B$1)</f>
        <v>0</v>
      </c>
      <c r="Q324" s="28"/>
      <c r="R324" s="46" t="str">
        <f t="shared" si="29"/>
        <v/>
      </c>
      <c r="S324" s="46" t="str">
        <f t="shared" si="29"/>
        <v/>
      </c>
      <c r="T324" s="46" t="str">
        <f t="shared" si="29"/>
        <v/>
      </c>
      <c r="U324" s="46" t="str">
        <f t="shared" si="29"/>
        <v/>
      </c>
      <c r="V324" s="46" t="str">
        <f t="shared" si="29"/>
        <v/>
      </c>
    </row>
    <row r="325" spans="1:22" x14ac:dyDescent="0.2">
      <c r="A325" s="1">
        <v>215</v>
      </c>
      <c r="B325" s="1" t="s">
        <v>168</v>
      </c>
      <c r="C325" s="8">
        <v>1</v>
      </c>
      <c r="D325" s="29">
        <f>SUMIFS('2013Figures'!$J:$J,'2013Figures'!$C:$C,$A325,'2013Figures'!$H:$H,$B325,'2013Figures'!$I:$I,$C325,'2013Figures'!$E:$E,$B$1)</f>
        <v>0</v>
      </c>
      <c r="E325" s="9">
        <f>SUMIFS('2013Figures'!$J:$J,'2013Figures'!$C:$C,$A325,'2013Figures'!$H:$H,$B325,'2013Figures'!$I:$I,$C325,'2013Figures'!$B:$B,"BrokerToCy",'2013Figures'!$G:$G,"E1",'2013Figures'!$E:$E,$B$1)</f>
        <v>0</v>
      </c>
      <c r="F325" s="9">
        <f>SUMIFS('2013Figures'!$J:$J,'2013Figures'!$C:$C,$A325,'2013Figures'!$H:$H,$B325,'2013Figures'!$I:$I,$C325,'2013Figures'!$B:$B,"BrokerToCy",'2013Figures'!$G:$G,"P1",'2013Figures'!$E:$E,$B$1)</f>
        <v>0</v>
      </c>
      <c r="G325" s="9">
        <f>SUMIFS('2013Figures'!$J:$J,'2013Figures'!$C:$C,$A325,'2013Figures'!$H:$H,$B325,'2013Figures'!$I:$I,$C325,'2013Figures'!$B:$B,"CyToBroker",'2013Figures'!$G:$G,"E1",'2013Figures'!$E:$E,$B$1)</f>
        <v>0</v>
      </c>
      <c r="H325" s="9">
        <f>SUMIFS('2013Figures'!$J:$J,'2013Figures'!$C:$C,$A325,'2013Figures'!$H:$H,$B325,'2013Figures'!$I:$I,$C325,'2013Figures'!$B:$B,"CyToBroker",'2013Figures'!$G:$G,"P1",'2013Figures'!$E:$E,$B$1)</f>
        <v>0</v>
      </c>
      <c r="I325" s="30"/>
      <c r="J325" s="31">
        <v>201501</v>
      </c>
      <c r="K325" s="30"/>
      <c r="L325" s="42">
        <f>SUMIFS('2012Figures'!$J:$J,'2012Figures'!$C:$C,$A325,'2012Figures'!$H:$H,$B325,'2012Figures'!$I:$I,$C325,'2012Figures'!$E:$E,$B$1)</f>
        <v>0</v>
      </c>
      <c r="M325" s="52">
        <f>SUMIFS('2012Figures'!$J:$J,'2012Figures'!$C:$C,$A325,'2012Figures'!$H:$H,$B325,'2012Figures'!$I:$I,$C325,'2012Figures'!$B:$B,"BrokerToCy",'2012Figures'!$G:$G,"E1",'2012Figures'!$E:$E,$B$1)</f>
        <v>0</v>
      </c>
      <c r="N325" s="52">
        <f>SUMIFS('2012Figures'!$J:$J,'2012Figures'!$C:$C,$A325,'2012Figures'!$H:$H,$B325,'2012Figures'!$I:$I,$C325,'2012Figures'!$B:$B,"BrokerToCy",'2012Figures'!$G:$G,"P1",'2012Figures'!$E:$E,$B$1)</f>
        <v>0</v>
      </c>
      <c r="O325" s="52">
        <f>SUMIFS('2012Figures'!$J:$J,'2012Figures'!$C:$C,$A325,'2012Figures'!$H:$H,$B325,'2012Figures'!$I:$I,$C325,'2012Figures'!$B:$B,"CyToBroker",'2012Figures'!$G:$G,"E1",'2012Figures'!$E:$E,$B$1)</f>
        <v>0</v>
      </c>
      <c r="P325" s="52">
        <f>SUMIFS('2012Figures'!$J:$J,'2012Figures'!$C:$C,$A325,'2012Figures'!$H:$H,$B325,'2012Figures'!$I:$I,$C325,'2012Figures'!$B:$B,"CyToBroker",'2012Figures'!$G:$G,"P1",'2012Figures'!$E:$E,$B$1)</f>
        <v>0</v>
      </c>
      <c r="Q325" s="30"/>
      <c r="R325" s="46" t="str">
        <f t="shared" si="29"/>
        <v/>
      </c>
      <c r="S325" s="46" t="str">
        <f t="shared" si="29"/>
        <v/>
      </c>
      <c r="T325" s="46" t="str">
        <f t="shared" si="29"/>
        <v/>
      </c>
      <c r="U325" s="46" t="str">
        <f t="shared" si="29"/>
        <v/>
      </c>
      <c r="V325" s="46" t="str">
        <f t="shared" si="29"/>
        <v/>
      </c>
    </row>
    <row r="326" spans="1:22" x14ac:dyDescent="0.2">
      <c r="A326" s="1">
        <v>215</v>
      </c>
      <c r="B326" s="1" t="s">
        <v>168</v>
      </c>
      <c r="D326" s="29">
        <f>SUMIFS('2013Figures'!$J:$J,'2013Figures'!$C:$C,$A326,'2013Figures'!$I:$I,"",'2013Figures'!$E:$E,$B$1)</f>
        <v>0</v>
      </c>
      <c r="E326" s="9">
        <f>SUMIFS('2013Figures'!$J:$J,'2013Figures'!$C:$C,$A326,'2013Figures'!$I:$I,"",'2013Figures'!$B:$B,"BrokerToCy",'2013Figures'!$G:$G,"E1",'2013Figures'!$E:$E,$B$1)</f>
        <v>0</v>
      </c>
      <c r="F326" s="9">
        <f>SUMIFS('2013Figures'!$J:$J,'2013Figures'!$C:$C,$A326,'2013Figures'!$I:$I,"",'2013Figures'!$B:$B,"BrokerToCy",'2013Figures'!$G:$G,"P1",'2013Figures'!$E:$E,$B$1)</f>
        <v>0</v>
      </c>
      <c r="G326" s="9">
        <f>SUMIFS('2013Figures'!$J:$J,'2013Figures'!$C:$C,$A326,'2013Figures'!$I:$I,"",'2013Figures'!$B:$B,"CyToBroker",'2013Figures'!$G:$G,"E1",'2013Figures'!$E:$E,$B$1)</f>
        <v>0</v>
      </c>
      <c r="H326" s="9">
        <f>SUMIFS('2013Figures'!$J:$J,'2013Figures'!$C:$C,$A326,'2013Figures'!$I:$I,"",'2013Figures'!$B:$B,"CyToBroker",'2013Figures'!$G:$G,"P1",'2013Figures'!$E:$E,$B$1)</f>
        <v>0</v>
      </c>
      <c r="J326" s="8" t="s">
        <v>131</v>
      </c>
      <c r="L326" s="42">
        <f>SUMIFS('2012Figures'!$J:$J,'2012Figures'!$C:$C,$A326,'2012Figures'!$I:$I,"",'2012Figures'!$E:$E,$B$1)</f>
        <v>0</v>
      </c>
      <c r="M326" s="52">
        <f>SUMIFS('2012Figures'!$J:$J,'2012Figures'!$C:$C,$A326,'2012Figures'!$I:$I,"",'2012Figures'!$B:$B,"BrokerToCy",'2012Figures'!$G:$G,"E1",'2012Figures'!$E:$E,$B$1)</f>
        <v>0</v>
      </c>
      <c r="N326" s="52">
        <f>SUMIFS('2012Figures'!$J:$J,'2012Figures'!$C:$C,$A326,'2012Figures'!$I:$I,"",'2012Figures'!$B:$B,"BrokerToCy",'2012Figures'!$G:$G,"P1",'2012Figures'!$E:$E,$B$1)</f>
        <v>0</v>
      </c>
      <c r="O326" s="52">
        <f>SUMIFS('2012Figures'!$J:$J,'2012Figures'!$C:$C,$A326,'2012Figures'!$I:$I,"",'2012Figures'!$B:$B,"CyToBroker",'2012Figures'!$G:$G,"E1",'2012Figures'!$E:$E,$B$1)</f>
        <v>0</v>
      </c>
      <c r="P326" s="52">
        <f>SUMIFS('2012Figures'!$J:$J,'2012Figures'!$C:$C,$A326,'2012Figures'!$I:$I,"",'2012Figures'!$B:$B,"CyToBroker",'2012Figures'!$G:$G,"P1",'2012Figures'!$E:$E,$B$1)</f>
        <v>0</v>
      </c>
      <c r="R326" s="46" t="str">
        <f t="shared" ref="R326:V389" si="30">IF(L326=0,"",ROUND(D326/L326-1,2))</f>
        <v/>
      </c>
      <c r="S326" s="46" t="str">
        <f t="shared" si="30"/>
        <v/>
      </c>
      <c r="T326" s="46" t="str">
        <f t="shared" si="30"/>
        <v/>
      </c>
      <c r="U326" s="46" t="str">
        <f t="shared" si="30"/>
        <v/>
      </c>
      <c r="V326" s="46" t="str">
        <f t="shared" si="30"/>
        <v/>
      </c>
    </row>
    <row r="327" spans="1:22" x14ac:dyDescent="0.2">
      <c r="A327" s="21"/>
      <c r="B327" s="21" t="s">
        <v>92</v>
      </c>
      <c r="C327" s="22"/>
      <c r="D327" s="23">
        <f>SUM(E327:H327)</f>
        <v>0</v>
      </c>
      <c r="E327" s="23">
        <f>SUM(E325:E326)</f>
        <v>0</v>
      </c>
      <c r="F327" s="23">
        <f>SUM(F325:F326)</f>
        <v>0</v>
      </c>
      <c r="G327" s="23">
        <f>SUM(G325:G326)</f>
        <v>0</v>
      </c>
      <c r="H327" s="23">
        <f>SUM(H325:H326)</f>
        <v>0</v>
      </c>
      <c r="I327" s="21"/>
      <c r="J327" s="22"/>
      <c r="K327" s="21"/>
      <c r="L327" s="43">
        <f>SUM(M327:P327)</f>
        <v>0</v>
      </c>
      <c r="M327" s="43">
        <f>SUM(M325:M326)</f>
        <v>0</v>
      </c>
      <c r="N327" s="43">
        <f>SUM(N325:N326)</f>
        <v>0</v>
      </c>
      <c r="O327" s="43">
        <f>SUM(O325:O326)</f>
        <v>0</v>
      </c>
      <c r="P327" s="43">
        <f>SUM(P325:P326)</f>
        <v>0</v>
      </c>
      <c r="Q327" s="21"/>
      <c r="R327" s="21"/>
      <c r="S327" s="21"/>
      <c r="T327" s="21"/>
      <c r="U327" s="21"/>
      <c r="V327" s="21"/>
    </row>
    <row r="328" spans="1:22" x14ac:dyDescent="0.2">
      <c r="A328" s="28">
        <v>302</v>
      </c>
      <c r="B328" s="28" t="s">
        <v>116</v>
      </c>
      <c r="C328" s="17" t="s">
        <v>88</v>
      </c>
      <c r="D328" s="18">
        <f>SUMIFS('2013Figures'!$J:$J,'2013Figures'!$C:$C,$A328,'2013Figures'!$E:$E,$B$1)</f>
        <v>0</v>
      </c>
      <c r="E328" s="18">
        <f>SUMIFS('2013Figures'!$J:$J,'2013Figures'!$C:$C,$A328,'2013Figures'!$B:$B,"BrokerToCy",'2013Figures'!$G:$G,"E1",'2013Figures'!$E:$E,$B$1)</f>
        <v>0</v>
      </c>
      <c r="F328" s="18">
        <f>SUMIFS('2013Figures'!$J:$J,'2013Figures'!$C:$C,$A328,'2013Figures'!$B:$B,"BrokerToCy",'2013Figures'!$G:$G,"P1",'2013Figures'!$E:$E,$B$1)</f>
        <v>0</v>
      </c>
      <c r="G328" s="18">
        <f>SUMIFS('2013Figures'!$J:$J,'2013Figures'!$C:$C,$A328,'2013Figures'!$B:$B,"CyToBroker",'2013Figures'!$G:$G,"E1",'2013Figures'!$E:$E,$B$1)</f>
        <v>0</v>
      </c>
      <c r="H328" s="18">
        <f>SUMIFS('2013Figures'!$J:$J,'2013Figures'!$C:$C,$A328,'2013Figures'!$B:$B,"CyToBroker",'2013Figures'!$G:$G,"P1",'2013Figures'!$E:$E,$B$1)</f>
        <v>0</v>
      </c>
      <c r="I328" s="28"/>
      <c r="J328" s="17"/>
      <c r="K328" s="28"/>
      <c r="L328" s="50">
        <f>SUMIFS('2012Figures'!$J:$J,'2012Figures'!$C:$C,$A328,'2012Figures'!$E:$E,$B$1)</f>
        <v>0</v>
      </c>
      <c r="M328" s="50">
        <f>SUMIFS('2012Figures'!$J:$J,'2012Figures'!$C:$C,$A328,'2012Figures'!$B:$B,"BrokerToCy",'2012Figures'!$G:$G,"E1",'2012Figures'!$E:$E,$B$1)</f>
        <v>0</v>
      </c>
      <c r="N328" s="50">
        <f>SUMIFS('2012Figures'!$J:$J,'2012Figures'!$C:$C,$A328,'2012Figures'!$B:$B,"BrokerToCy",'2012Figures'!$G:$G,"P1",'2012Figures'!$E:$E,$B$1)</f>
        <v>0</v>
      </c>
      <c r="O328" s="50">
        <f>SUMIFS('2012Figures'!$J:$J,'2012Figures'!$C:$C,$A328,'2012Figures'!$B:$B,"CyToBroker",'2012Figures'!$G:$G,"E1",'2012Figures'!$E:$E,$B$1)</f>
        <v>0</v>
      </c>
      <c r="P328" s="50">
        <f>SUMIFS('2012Figures'!$J:$J,'2012Figures'!$C:$C,$A328,'2012Figures'!$B:$B,"CyToBroker",'2012Figures'!$G:$G,"P1",'2012Figures'!$E:$E,$B$1)</f>
        <v>0</v>
      </c>
      <c r="Q328" s="28"/>
      <c r="R328" s="46" t="str">
        <f t="shared" si="30"/>
        <v/>
      </c>
      <c r="S328" s="46" t="str">
        <f t="shared" si="30"/>
        <v/>
      </c>
      <c r="T328" s="46" t="str">
        <f t="shared" si="30"/>
        <v/>
      </c>
      <c r="U328" s="46" t="str">
        <f t="shared" si="30"/>
        <v/>
      </c>
      <c r="V328" s="46" t="str">
        <f t="shared" si="30"/>
        <v/>
      </c>
    </row>
    <row r="329" spans="1:22" x14ac:dyDescent="0.2">
      <c r="A329" s="1">
        <v>302</v>
      </c>
      <c r="B329" s="1" t="s">
        <v>116</v>
      </c>
      <c r="C329" s="8">
        <v>2</v>
      </c>
      <c r="D329" s="29">
        <f>SUMIFS('2013Figures'!$J:$J,'2013Figures'!$C:$C,$A329,'2013Figures'!$H:$H,$B329,'2013Figures'!$I:$I,$C329,'2013Figures'!$E:$E,$B$1)</f>
        <v>0</v>
      </c>
      <c r="E329" s="9">
        <f>SUMIFS('2013Figures'!$J:$J,'2013Figures'!$C:$C,$A329,'2013Figures'!$H:$H,$B329,'2013Figures'!$I:$I,$C329,'2013Figures'!$B:$B,"BrokerToCy",'2013Figures'!$G:$G,"E1",'2013Figures'!$E:$E,$B$1)</f>
        <v>0</v>
      </c>
      <c r="F329" s="9">
        <f>SUMIFS('2013Figures'!$J:$J,'2013Figures'!$C:$C,$A329,'2013Figures'!$H:$H,$B329,'2013Figures'!$I:$I,$C329,'2013Figures'!$B:$B,"BrokerToCy",'2013Figures'!$G:$G,"P1",'2013Figures'!$E:$E,$B$1)</f>
        <v>0</v>
      </c>
      <c r="G329" s="9">
        <f>SUMIFS('2013Figures'!$J:$J,'2013Figures'!$C:$C,$A329,'2013Figures'!$H:$H,$B329,'2013Figures'!$I:$I,$C329,'2013Figures'!$B:$B,"CyToBroker",'2013Figures'!$G:$G,"E1",'2013Figures'!$E:$E,$B$1)</f>
        <v>0</v>
      </c>
      <c r="H329" s="9">
        <f>SUMIFS('2013Figures'!$J:$J,'2013Figures'!$C:$C,$A329,'2013Figures'!$H:$H,$B329,'2013Figures'!$I:$I,$C329,'2013Figures'!$B:$B,"CyToBroker",'2013Figures'!$G:$G,"P1",'2013Figures'!$E:$E,$B$1)</f>
        <v>0</v>
      </c>
      <c r="I329" s="30"/>
      <c r="J329" s="31">
        <v>201005</v>
      </c>
      <c r="K329" s="30"/>
      <c r="L329" s="42">
        <f>SUMIFS('2012Figures'!$J:$J,'2012Figures'!$C:$C,$A329,'2012Figures'!$H:$H,$B329,'2012Figures'!$I:$I,$C329,'2012Figures'!$E:$E,$B$1)</f>
        <v>0</v>
      </c>
      <c r="M329" s="52">
        <f>SUMIFS('2012Figures'!$J:$J,'2012Figures'!$C:$C,$A329,'2012Figures'!$H:$H,$B329,'2012Figures'!$I:$I,$C329,'2012Figures'!$B:$B,"BrokerToCy",'2012Figures'!$G:$G,"E1",'2012Figures'!$E:$E,$B$1)</f>
        <v>0</v>
      </c>
      <c r="N329" s="52">
        <f>SUMIFS('2012Figures'!$J:$J,'2012Figures'!$C:$C,$A329,'2012Figures'!$H:$H,$B329,'2012Figures'!$I:$I,$C329,'2012Figures'!$B:$B,"BrokerToCy",'2012Figures'!$G:$G,"P1",'2012Figures'!$E:$E,$B$1)</f>
        <v>0</v>
      </c>
      <c r="O329" s="52">
        <f>SUMIFS('2012Figures'!$J:$J,'2012Figures'!$C:$C,$A329,'2012Figures'!$H:$H,$B329,'2012Figures'!$I:$I,$C329,'2012Figures'!$B:$B,"CyToBroker",'2012Figures'!$G:$G,"E1",'2012Figures'!$E:$E,$B$1)</f>
        <v>0</v>
      </c>
      <c r="P329" s="52">
        <f>SUMIFS('2012Figures'!$J:$J,'2012Figures'!$C:$C,$A329,'2012Figures'!$H:$H,$B329,'2012Figures'!$I:$I,$C329,'2012Figures'!$B:$B,"CyToBroker",'2012Figures'!$G:$G,"P1",'2012Figures'!$E:$E,$B$1)</f>
        <v>0</v>
      </c>
      <c r="Q329" s="30"/>
      <c r="R329" s="46" t="str">
        <f t="shared" si="30"/>
        <v/>
      </c>
      <c r="S329" s="46" t="str">
        <f t="shared" si="30"/>
        <v/>
      </c>
      <c r="T329" s="46" t="str">
        <f t="shared" si="30"/>
        <v/>
      </c>
      <c r="U329" s="46" t="str">
        <f t="shared" si="30"/>
        <v/>
      </c>
      <c r="V329" s="46" t="str">
        <f t="shared" si="30"/>
        <v/>
      </c>
    </row>
    <row r="330" spans="1:22" x14ac:dyDescent="0.2">
      <c r="A330" s="1">
        <v>302</v>
      </c>
      <c r="B330" s="1" t="s">
        <v>116</v>
      </c>
      <c r="C330" s="8">
        <v>1</v>
      </c>
      <c r="D330" s="29">
        <f>SUMIFS('2013Figures'!$J:$J,'2013Figures'!$C:$C,$A330,'2013Figures'!$H:$H,$B330,'2013Figures'!$I:$I,$C330,'2013Figures'!$E:$E,$B$1)</f>
        <v>0</v>
      </c>
      <c r="E330" s="9">
        <f>SUMIFS('2013Figures'!$J:$J,'2013Figures'!$C:$C,$A330,'2013Figures'!$H:$H,$B330,'2013Figures'!$I:$I,$C330,'2013Figures'!$B:$B,"BrokerToCy",'2013Figures'!$G:$G,"E1",'2013Figures'!$E:$E,$B$1)</f>
        <v>0</v>
      </c>
      <c r="F330" s="9">
        <f>SUMIFS('2013Figures'!$J:$J,'2013Figures'!$C:$C,$A330,'2013Figures'!$H:$H,$B330,'2013Figures'!$I:$I,$C330,'2013Figures'!$B:$B,"BrokerToCy",'2013Figures'!$G:$G,"P1",'2013Figures'!$E:$E,$B$1)</f>
        <v>0</v>
      </c>
      <c r="G330" s="9">
        <f>SUMIFS('2013Figures'!$J:$J,'2013Figures'!$C:$C,$A330,'2013Figures'!$H:$H,$B330,'2013Figures'!$I:$I,$C330,'2013Figures'!$B:$B,"CyToBroker",'2013Figures'!$G:$G,"E1",'2013Figures'!$E:$E,$B$1)</f>
        <v>0</v>
      </c>
      <c r="H330" s="9">
        <f>SUMIFS('2013Figures'!$J:$J,'2013Figures'!$C:$C,$A330,'2013Figures'!$H:$H,$B330,'2013Figures'!$I:$I,$C330,'2013Figures'!$B:$B,"CyToBroker",'2013Figures'!$G:$G,"P1",'2013Figures'!$E:$E,$B$1)</f>
        <v>0</v>
      </c>
      <c r="J330" s="8">
        <v>200801</v>
      </c>
      <c r="L330" s="42">
        <f>SUMIFS('2012Figures'!$J:$J,'2012Figures'!$C:$C,$A330,'2012Figures'!$H:$H,$B330,'2012Figures'!$I:$I,$C330,'2012Figures'!$E:$E,$B$1)</f>
        <v>0</v>
      </c>
      <c r="M330" s="52">
        <f>SUMIFS('2012Figures'!$J:$J,'2012Figures'!$C:$C,$A330,'2012Figures'!$H:$H,$B330,'2012Figures'!$I:$I,$C330,'2012Figures'!$B:$B,"BrokerToCy",'2012Figures'!$G:$G,"E1",'2012Figures'!$E:$E,$B$1)</f>
        <v>0</v>
      </c>
      <c r="N330" s="52">
        <f>SUMIFS('2012Figures'!$J:$J,'2012Figures'!$C:$C,$A330,'2012Figures'!$H:$H,$B330,'2012Figures'!$I:$I,$C330,'2012Figures'!$B:$B,"BrokerToCy",'2012Figures'!$G:$G,"P1",'2012Figures'!$E:$E,$B$1)</f>
        <v>0</v>
      </c>
      <c r="O330" s="52">
        <f>SUMIFS('2012Figures'!$J:$J,'2012Figures'!$C:$C,$A330,'2012Figures'!$H:$H,$B330,'2012Figures'!$I:$I,$C330,'2012Figures'!$B:$B,"CyToBroker",'2012Figures'!$G:$G,"E1",'2012Figures'!$E:$E,$B$1)</f>
        <v>0</v>
      </c>
      <c r="P330" s="52">
        <f>SUMIFS('2012Figures'!$J:$J,'2012Figures'!$C:$C,$A330,'2012Figures'!$H:$H,$B330,'2012Figures'!$I:$I,$C330,'2012Figures'!$B:$B,"CyToBroker",'2012Figures'!$G:$G,"P1",'2012Figures'!$E:$E,$B$1)</f>
        <v>0</v>
      </c>
      <c r="R330" s="46" t="str">
        <f t="shared" si="30"/>
        <v/>
      </c>
      <c r="S330" s="46" t="str">
        <f t="shared" si="30"/>
        <v/>
      </c>
      <c r="T330" s="46" t="str">
        <f t="shared" si="30"/>
        <v/>
      </c>
      <c r="U330" s="46" t="str">
        <f t="shared" si="30"/>
        <v/>
      </c>
      <c r="V330" s="46" t="str">
        <f t="shared" si="30"/>
        <v/>
      </c>
    </row>
    <row r="331" spans="1:22" x14ac:dyDescent="0.2">
      <c r="A331" s="1">
        <v>302</v>
      </c>
      <c r="B331" s="1" t="s">
        <v>116</v>
      </c>
      <c r="D331" s="29">
        <f>SUMIFS('2013Figures'!$J:$J,'2013Figures'!$C:$C,$A331,'2013Figures'!$I:$I,"",'2013Figures'!$E:$E,$B$1)</f>
        <v>0</v>
      </c>
      <c r="E331" s="9">
        <f>SUMIFS('2013Figures'!$J:$J,'2013Figures'!$C:$C,$A331,'2013Figures'!$I:$I,"",'2013Figures'!$B:$B,"BrokerToCy",'2013Figures'!$G:$G,"E1",'2013Figures'!$E:$E,$B$1)</f>
        <v>0</v>
      </c>
      <c r="F331" s="9">
        <f>SUMIFS('2013Figures'!$J:$J,'2013Figures'!$C:$C,$A331,'2013Figures'!$I:$I,"",'2013Figures'!$B:$B,"BrokerToCy",'2013Figures'!$G:$G,"P1",'2013Figures'!$E:$E,$B$1)</f>
        <v>0</v>
      </c>
      <c r="G331" s="9">
        <f>SUMIFS('2013Figures'!$J:$J,'2013Figures'!$C:$C,$A331,'2013Figures'!$I:$I,"",'2013Figures'!$B:$B,"CyToBroker",'2013Figures'!$G:$G,"E1",'2013Figures'!$E:$E,$B$1)</f>
        <v>0</v>
      </c>
      <c r="H331" s="9">
        <f>SUMIFS('2013Figures'!$J:$J,'2013Figures'!$C:$C,$A331,'2013Figures'!$I:$I,"",'2013Figures'!$B:$B,"CyToBroker",'2013Figures'!$G:$G,"P1",'2013Figures'!$E:$E,$B$1)</f>
        <v>0</v>
      </c>
      <c r="J331" s="8" t="s">
        <v>131</v>
      </c>
      <c r="L331" s="42">
        <f>SUMIFS('2012Figures'!$J:$J,'2012Figures'!$C:$C,$A331,'2012Figures'!$I:$I,"",'2012Figures'!$E:$E,$B$1)</f>
        <v>0</v>
      </c>
      <c r="M331" s="52">
        <f>SUMIFS('2012Figures'!$J:$J,'2012Figures'!$C:$C,$A331,'2012Figures'!$I:$I,"",'2012Figures'!$B:$B,"BrokerToCy",'2012Figures'!$G:$G,"E1",'2012Figures'!$E:$E,$B$1)</f>
        <v>0</v>
      </c>
      <c r="N331" s="52">
        <f>SUMIFS('2012Figures'!$J:$J,'2012Figures'!$C:$C,$A331,'2012Figures'!$I:$I,"",'2012Figures'!$B:$B,"BrokerToCy",'2012Figures'!$G:$G,"P1",'2012Figures'!$E:$E,$B$1)</f>
        <v>0</v>
      </c>
      <c r="O331" s="52">
        <f>SUMIFS('2012Figures'!$J:$J,'2012Figures'!$C:$C,$A331,'2012Figures'!$I:$I,"",'2012Figures'!$B:$B,"CyToBroker",'2012Figures'!$G:$G,"E1",'2012Figures'!$E:$E,$B$1)</f>
        <v>0</v>
      </c>
      <c r="P331" s="52">
        <f>SUMIFS('2012Figures'!$J:$J,'2012Figures'!$C:$C,$A331,'2012Figures'!$I:$I,"",'2012Figures'!$B:$B,"CyToBroker",'2012Figures'!$G:$G,"P1",'2012Figures'!$E:$E,$B$1)</f>
        <v>0</v>
      </c>
      <c r="R331" s="46" t="str">
        <f t="shared" si="30"/>
        <v/>
      </c>
      <c r="S331" s="46" t="str">
        <f t="shared" si="30"/>
        <v/>
      </c>
      <c r="T331" s="46" t="str">
        <f t="shared" si="30"/>
        <v/>
      </c>
      <c r="U331" s="46" t="str">
        <f t="shared" si="30"/>
        <v/>
      </c>
      <c r="V331" s="46" t="str">
        <f t="shared" si="30"/>
        <v/>
      </c>
    </row>
    <row r="332" spans="1:22" x14ac:dyDescent="0.2">
      <c r="A332" s="21"/>
      <c r="B332" s="21" t="s">
        <v>92</v>
      </c>
      <c r="C332" s="22"/>
      <c r="D332" s="23">
        <f>SUM(E332:H332)</f>
        <v>0</v>
      </c>
      <c r="E332" s="23">
        <f>SUM(E329:E331)</f>
        <v>0</v>
      </c>
      <c r="F332" s="23">
        <f>SUM(F329:F331)</f>
        <v>0</v>
      </c>
      <c r="G332" s="23">
        <f>SUM(G329:G331)</f>
        <v>0</v>
      </c>
      <c r="H332" s="23">
        <f>SUM(H329:H331)</f>
        <v>0</v>
      </c>
      <c r="I332" s="21"/>
      <c r="J332" s="22"/>
      <c r="K332" s="21"/>
      <c r="L332" s="43">
        <f>SUM(M332:P332)</f>
        <v>0</v>
      </c>
      <c r="M332" s="43">
        <f>SUM(M329:M331)</f>
        <v>0</v>
      </c>
      <c r="N332" s="43">
        <f>SUM(N329:N331)</f>
        <v>0</v>
      </c>
      <c r="O332" s="43">
        <f>SUM(O329:O331)</f>
        <v>0</v>
      </c>
      <c r="P332" s="43">
        <f>SUM(P329:P331)</f>
        <v>0</v>
      </c>
      <c r="Q332" s="21"/>
      <c r="R332" s="21"/>
      <c r="S332" s="21"/>
      <c r="T332" s="21"/>
      <c r="U332" s="21"/>
      <c r="V332" s="21"/>
    </row>
    <row r="333" spans="1:22" x14ac:dyDescent="0.2">
      <c r="A333" s="28">
        <v>303</v>
      </c>
      <c r="B333" s="28" t="s">
        <v>117</v>
      </c>
      <c r="C333" s="17" t="s">
        <v>88</v>
      </c>
      <c r="D333" s="18">
        <f>SUMIFS('2013Figures'!$J:$J,'2013Figures'!$C:$C,$A333,'2013Figures'!$E:$E,$B$1)</f>
        <v>0</v>
      </c>
      <c r="E333" s="18">
        <f>SUMIFS('2013Figures'!$J:$J,'2013Figures'!$C:$C,$A333,'2013Figures'!$B:$B,"BrokerToCy",'2013Figures'!$G:$G,"E1",'2013Figures'!$E:$E,$B$1)</f>
        <v>0</v>
      </c>
      <c r="F333" s="18">
        <f>SUMIFS('2013Figures'!$J:$J,'2013Figures'!$C:$C,$A333,'2013Figures'!$B:$B,"BrokerToCy",'2013Figures'!$G:$G,"P1",'2013Figures'!$E:$E,$B$1)</f>
        <v>0</v>
      </c>
      <c r="G333" s="18">
        <f>SUMIFS('2013Figures'!$J:$J,'2013Figures'!$C:$C,$A333,'2013Figures'!$B:$B,"CyToBroker",'2013Figures'!$G:$G,"E1",'2013Figures'!$E:$E,$B$1)</f>
        <v>0</v>
      </c>
      <c r="H333" s="18">
        <f>SUMIFS('2013Figures'!$J:$J,'2013Figures'!$C:$C,$A333,'2013Figures'!$B:$B,"CyToBroker",'2013Figures'!$G:$G,"P1",'2013Figures'!$E:$E,$B$1)</f>
        <v>0</v>
      </c>
      <c r="I333" s="28"/>
      <c r="J333" s="17"/>
      <c r="K333" s="28"/>
      <c r="L333" s="50">
        <f>SUMIFS('2012Figures'!$J:$J,'2012Figures'!$C:$C,$A333,'2012Figures'!$E:$E,$B$1)</f>
        <v>0</v>
      </c>
      <c r="M333" s="50">
        <f>SUMIFS('2012Figures'!$J:$J,'2012Figures'!$C:$C,$A333,'2012Figures'!$B:$B,"BrokerToCy",'2012Figures'!$G:$G,"E1",'2012Figures'!$E:$E,$B$1)</f>
        <v>0</v>
      </c>
      <c r="N333" s="50">
        <f>SUMIFS('2012Figures'!$J:$J,'2012Figures'!$C:$C,$A333,'2012Figures'!$B:$B,"BrokerToCy",'2012Figures'!$G:$G,"P1",'2012Figures'!$E:$E,$B$1)</f>
        <v>0</v>
      </c>
      <c r="O333" s="50">
        <f>SUMIFS('2012Figures'!$J:$J,'2012Figures'!$C:$C,$A333,'2012Figures'!$B:$B,"CyToBroker",'2012Figures'!$G:$G,"E1",'2012Figures'!$E:$E,$B$1)</f>
        <v>0</v>
      </c>
      <c r="P333" s="50">
        <f>SUMIFS('2012Figures'!$J:$J,'2012Figures'!$C:$C,$A333,'2012Figures'!$B:$B,"CyToBroker",'2012Figures'!$G:$G,"P1",'2012Figures'!$E:$E,$B$1)</f>
        <v>0</v>
      </c>
      <c r="Q333" s="28"/>
      <c r="R333" s="46" t="str">
        <f t="shared" ref="R333:V396" si="31">IF(L333=0,"",ROUND(D333/L333-1,2))</f>
        <v/>
      </c>
      <c r="S333" s="46" t="str">
        <f t="shared" si="31"/>
        <v/>
      </c>
      <c r="T333" s="46" t="str">
        <f t="shared" si="31"/>
        <v/>
      </c>
      <c r="U333" s="46" t="str">
        <f t="shared" si="31"/>
        <v/>
      </c>
      <c r="V333" s="46" t="str">
        <f t="shared" si="31"/>
        <v/>
      </c>
    </row>
    <row r="334" spans="1:22" x14ac:dyDescent="0.2">
      <c r="A334" s="1">
        <v>303</v>
      </c>
      <c r="B334" s="1" t="s">
        <v>117</v>
      </c>
      <c r="C334" s="8">
        <v>1</v>
      </c>
      <c r="D334" s="29">
        <f>SUMIFS('2013Figures'!$J:$J,'2013Figures'!$C:$C,$A334,'2013Figures'!$H:$H,$B334,'2013Figures'!$I:$I,$C334,'2013Figures'!$E:$E,$B$1)</f>
        <v>0</v>
      </c>
      <c r="E334" s="9">
        <f>SUMIFS('2013Figures'!$J:$J,'2013Figures'!$C:$C,$A334,'2013Figures'!$H:$H,$B334,'2013Figures'!$I:$I,$C334,'2013Figures'!$B:$B,"BrokerToCy",'2013Figures'!$G:$G,"E1",'2013Figures'!$E:$E,$B$1)</f>
        <v>0</v>
      </c>
      <c r="F334" s="9">
        <f>SUMIFS('2013Figures'!$J:$J,'2013Figures'!$C:$C,$A334,'2013Figures'!$H:$H,$B334,'2013Figures'!$I:$I,$C334,'2013Figures'!$B:$B,"BrokerToCy",'2013Figures'!$G:$G,"P1",'2013Figures'!$E:$E,$B$1)</f>
        <v>0</v>
      </c>
      <c r="G334" s="9">
        <f>SUMIFS('2013Figures'!$J:$J,'2013Figures'!$C:$C,$A334,'2013Figures'!$H:$H,$B334,'2013Figures'!$I:$I,$C334,'2013Figures'!$B:$B,"CyToBroker",'2013Figures'!$G:$G,"E1",'2013Figures'!$E:$E,$B$1)</f>
        <v>0</v>
      </c>
      <c r="H334" s="9">
        <f>SUMIFS('2013Figures'!$J:$J,'2013Figures'!$C:$C,$A334,'2013Figures'!$H:$H,$B334,'2013Figures'!$I:$I,$C334,'2013Figures'!$B:$B,"CyToBroker",'2013Figures'!$G:$G,"P1",'2013Figures'!$E:$E,$B$1)</f>
        <v>0</v>
      </c>
      <c r="I334" s="30"/>
      <c r="J334" s="31">
        <v>200801</v>
      </c>
      <c r="K334" s="30"/>
      <c r="L334" s="42">
        <f>SUMIFS('2012Figures'!$J:$J,'2012Figures'!$C:$C,$A334,'2012Figures'!$H:$H,$B334,'2012Figures'!$I:$I,$C334,'2012Figures'!$E:$E,$B$1)</f>
        <v>0</v>
      </c>
      <c r="M334" s="52">
        <f>SUMIFS('2012Figures'!$J:$J,'2012Figures'!$C:$C,$A334,'2012Figures'!$H:$H,$B334,'2012Figures'!$I:$I,$C334,'2012Figures'!$B:$B,"BrokerToCy",'2012Figures'!$G:$G,"E1",'2012Figures'!$E:$E,$B$1)</f>
        <v>0</v>
      </c>
      <c r="N334" s="52">
        <f>SUMIFS('2012Figures'!$J:$J,'2012Figures'!$C:$C,$A334,'2012Figures'!$H:$H,$B334,'2012Figures'!$I:$I,$C334,'2012Figures'!$B:$B,"BrokerToCy",'2012Figures'!$G:$G,"P1",'2012Figures'!$E:$E,$B$1)</f>
        <v>0</v>
      </c>
      <c r="O334" s="52">
        <f>SUMIFS('2012Figures'!$J:$J,'2012Figures'!$C:$C,$A334,'2012Figures'!$H:$H,$B334,'2012Figures'!$I:$I,$C334,'2012Figures'!$B:$B,"CyToBroker",'2012Figures'!$G:$G,"E1",'2012Figures'!$E:$E,$B$1)</f>
        <v>0</v>
      </c>
      <c r="P334" s="52">
        <f>SUMIFS('2012Figures'!$J:$J,'2012Figures'!$C:$C,$A334,'2012Figures'!$H:$H,$B334,'2012Figures'!$I:$I,$C334,'2012Figures'!$B:$B,"CyToBroker",'2012Figures'!$G:$G,"P1",'2012Figures'!$E:$E,$B$1)</f>
        <v>0</v>
      </c>
      <c r="Q334" s="30"/>
      <c r="R334" s="46" t="str">
        <f t="shared" si="31"/>
        <v/>
      </c>
      <c r="S334" s="46" t="str">
        <f t="shared" si="31"/>
        <v/>
      </c>
      <c r="T334" s="46" t="str">
        <f t="shared" si="31"/>
        <v/>
      </c>
      <c r="U334" s="46" t="str">
        <f t="shared" si="31"/>
        <v/>
      </c>
      <c r="V334" s="46" t="str">
        <f t="shared" si="31"/>
        <v/>
      </c>
    </row>
    <row r="335" spans="1:22" x14ac:dyDescent="0.2">
      <c r="A335" s="1">
        <v>303</v>
      </c>
      <c r="B335" s="1" t="s">
        <v>117</v>
      </c>
      <c r="D335" s="29">
        <f>SUMIFS('2013Figures'!$J:$J,'2013Figures'!$C:$C,$A335,'2013Figures'!$I:$I,"",'2013Figures'!$E:$E,$B$1)</f>
        <v>0</v>
      </c>
      <c r="E335" s="9">
        <f>SUMIFS('2013Figures'!$J:$J,'2013Figures'!$C:$C,$A335,'2013Figures'!$I:$I,"",'2013Figures'!$B:$B,"BrokerToCy",'2013Figures'!$G:$G,"E1",'2013Figures'!$E:$E,$B$1)</f>
        <v>0</v>
      </c>
      <c r="F335" s="9">
        <f>SUMIFS('2013Figures'!$J:$J,'2013Figures'!$C:$C,$A335,'2013Figures'!$I:$I,"",'2013Figures'!$B:$B,"BrokerToCy",'2013Figures'!$G:$G,"P1",'2013Figures'!$E:$E,$B$1)</f>
        <v>0</v>
      </c>
      <c r="G335" s="9">
        <f>SUMIFS('2013Figures'!$J:$J,'2013Figures'!$C:$C,$A335,'2013Figures'!$I:$I,"",'2013Figures'!$B:$B,"CyToBroker",'2013Figures'!$G:$G,"E1",'2013Figures'!$E:$E,$B$1)</f>
        <v>0</v>
      </c>
      <c r="H335" s="9">
        <f>SUMIFS('2013Figures'!$J:$J,'2013Figures'!$C:$C,$A335,'2013Figures'!$I:$I,"",'2013Figures'!$B:$B,"CyToBroker",'2013Figures'!$G:$G,"P1",'2013Figures'!$E:$E,$B$1)</f>
        <v>0</v>
      </c>
      <c r="J335" s="8" t="s">
        <v>131</v>
      </c>
      <c r="L335" s="42">
        <f>SUMIFS('2012Figures'!$J:$J,'2012Figures'!$C:$C,$A335,'2012Figures'!$I:$I,"",'2012Figures'!$E:$E,$B$1)</f>
        <v>0</v>
      </c>
      <c r="M335" s="52">
        <f>SUMIFS('2012Figures'!$J:$J,'2012Figures'!$C:$C,$A335,'2012Figures'!$I:$I,"",'2012Figures'!$B:$B,"BrokerToCy",'2012Figures'!$G:$G,"E1",'2012Figures'!$E:$E,$B$1)</f>
        <v>0</v>
      </c>
      <c r="N335" s="52">
        <f>SUMIFS('2012Figures'!$J:$J,'2012Figures'!$C:$C,$A335,'2012Figures'!$I:$I,"",'2012Figures'!$B:$B,"BrokerToCy",'2012Figures'!$G:$G,"P1",'2012Figures'!$E:$E,$B$1)</f>
        <v>0</v>
      </c>
      <c r="O335" s="52">
        <f>SUMIFS('2012Figures'!$J:$J,'2012Figures'!$C:$C,$A335,'2012Figures'!$I:$I,"",'2012Figures'!$B:$B,"CyToBroker",'2012Figures'!$G:$G,"E1",'2012Figures'!$E:$E,$B$1)</f>
        <v>0</v>
      </c>
      <c r="P335" s="52">
        <f>SUMIFS('2012Figures'!$J:$J,'2012Figures'!$C:$C,$A335,'2012Figures'!$I:$I,"",'2012Figures'!$B:$B,"CyToBroker",'2012Figures'!$G:$G,"P1",'2012Figures'!$E:$E,$B$1)</f>
        <v>0</v>
      </c>
      <c r="R335" s="46" t="str">
        <f t="shared" si="31"/>
        <v/>
      </c>
      <c r="S335" s="46" t="str">
        <f t="shared" si="31"/>
        <v/>
      </c>
      <c r="T335" s="46" t="str">
        <f t="shared" si="31"/>
        <v/>
      </c>
      <c r="U335" s="46" t="str">
        <f t="shared" si="31"/>
        <v/>
      </c>
      <c r="V335" s="46" t="str">
        <f t="shared" si="31"/>
        <v/>
      </c>
    </row>
    <row r="336" spans="1:22" x14ac:dyDescent="0.2">
      <c r="A336" s="21"/>
      <c r="B336" s="21" t="s">
        <v>92</v>
      </c>
      <c r="C336" s="22"/>
      <c r="D336" s="23">
        <f>SUM(E336:H336)</f>
        <v>0</v>
      </c>
      <c r="E336" s="23">
        <f>SUM(E334:E335)</f>
        <v>0</v>
      </c>
      <c r="F336" s="23">
        <f>SUM(F334:F335)</f>
        <v>0</v>
      </c>
      <c r="G336" s="23">
        <f>SUM(G334:G335)</f>
        <v>0</v>
      </c>
      <c r="H336" s="23">
        <f>SUM(H334:H335)</f>
        <v>0</v>
      </c>
      <c r="I336" s="21"/>
      <c r="J336" s="22"/>
      <c r="K336" s="21"/>
      <c r="L336" s="43">
        <f>SUM(M336:P336)</f>
        <v>0</v>
      </c>
      <c r="M336" s="43">
        <f>SUM(M334:M335)</f>
        <v>0</v>
      </c>
      <c r="N336" s="43">
        <f>SUM(N334:N335)</f>
        <v>0</v>
      </c>
      <c r="O336" s="43">
        <f>SUM(O334:O335)</f>
        <v>0</v>
      </c>
      <c r="P336" s="43">
        <f>SUM(P334:P335)</f>
        <v>0</v>
      </c>
      <c r="Q336" s="21"/>
      <c r="R336" s="21"/>
      <c r="S336" s="21"/>
      <c r="T336" s="21"/>
      <c r="U336" s="21"/>
      <c r="V336" s="21"/>
    </row>
    <row r="337" spans="1:22" x14ac:dyDescent="0.2">
      <c r="A337" s="28">
        <v>304</v>
      </c>
      <c r="B337" s="28" t="s">
        <v>118</v>
      </c>
      <c r="C337" s="17" t="s">
        <v>88</v>
      </c>
      <c r="D337" s="18">
        <f>SUMIFS('2013Figures'!$J:$J,'2013Figures'!$C:$C,$A337,'2013Figures'!$E:$E,$B$1)</f>
        <v>22</v>
      </c>
      <c r="E337" s="18">
        <f>SUMIFS('2013Figures'!$J:$J,'2013Figures'!$C:$C,$A337,'2013Figures'!$B:$B,"BrokerToCy",'2013Figures'!$G:$G,"E1",'2013Figures'!$E:$E,$B$1)</f>
        <v>0</v>
      </c>
      <c r="F337" s="18">
        <f>SUMIFS('2013Figures'!$J:$J,'2013Figures'!$C:$C,$A337,'2013Figures'!$B:$B,"BrokerToCy",'2013Figures'!$G:$G,"P1",'2013Figures'!$E:$E,$B$1)</f>
        <v>0</v>
      </c>
      <c r="G337" s="18">
        <f>SUMIFS('2013Figures'!$J:$J,'2013Figures'!$C:$C,$A337,'2013Figures'!$B:$B,"CyToBroker",'2013Figures'!$G:$G,"E1",'2013Figures'!$E:$E,$B$1)</f>
        <v>22</v>
      </c>
      <c r="H337" s="18">
        <f>SUMIFS('2013Figures'!$J:$J,'2013Figures'!$C:$C,$A337,'2013Figures'!$B:$B,"CyToBroker",'2013Figures'!$G:$G,"P1",'2013Figures'!$E:$E,$B$1)</f>
        <v>0</v>
      </c>
      <c r="I337" s="28"/>
      <c r="J337" s="17"/>
      <c r="K337" s="28"/>
      <c r="L337" s="50">
        <f>SUMIFS('2012Figures'!$J:$J,'2012Figures'!$C:$C,$A337,'2012Figures'!$E:$E,$B$1)</f>
        <v>36</v>
      </c>
      <c r="M337" s="50">
        <f>SUMIFS('2012Figures'!$J:$J,'2012Figures'!$C:$C,$A337,'2012Figures'!$B:$B,"BrokerToCy",'2012Figures'!$G:$G,"E1",'2012Figures'!$E:$E,$B$1)</f>
        <v>0</v>
      </c>
      <c r="N337" s="50">
        <f>SUMIFS('2012Figures'!$J:$J,'2012Figures'!$C:$C,$A337,'2012Figures'!$B:$B,"BrokerToCy",'2012Figures'!$G:$G,"P1",'2012Figures'!$E:$E,$B$1)</f>
        <v>0</v>
      </c>
      <c r="O337" s="50">
        <f>SUMIFS('2012Figures'!$J:$J,'2012Figures'!$C:$C,$A337,'2012Figures'!$B:$B,"CyToBroker",'2012Figures'!$G:$G,"E1",'2012Figures'!$E:$E,$B$1)</f>
        <v>36</v>
      </c>
      <c r="P337" s="50">
        <f>SUMIFS('2012Figures'!$J:$J,'2012Figures'!$C:$C,$A337,'2012Figures'!$B:$B,"CyToBroker",'2012Figures'!$G:$G,"P1",'2012Figures'!$E:$E,$B$1)</f>
        <v>0</v>
      </c>
      <c r="Q337" s="28"/>
      <c r="R337" s="46">
        <f t="shared" ref="R337:V400" si="32">IF(L337=0,"",ROUND(D337/L337-1,2))</f>
        <v>-0.39</v>
      </c>
      <c r="S337" s="46" t="str">
        <f t="shared" si="32"/>
        <v/>
      </c>
      <c r="T337" s="46" t="str">
        <f t="shared" si="32"/>
        <v/>
      </c>
      <c r="U337" s="46">
        <f t="shared" si="32"/>
        <v>-0.39</v>
      </c>
      <c r="V337" s="46" t="str">
        <f t="shared" si="32"/>
        <v/>
      </c>
    </row>
    <row r="338" spans="1:22" x14ac:dyDescent="0.2">
      <c r="A338" s="1">
        <v>304</v>
      </c>
      <c r="B338" s="1" t="s">
        <v>118</v>
      </c>
      <c r="C338" s="8">
        <v>4</v>
      </c>
      <c r="D338" s="29">
        <f>SUMIFS('2013Figures'!$J:$J,'2013Figures'!$C:$C,$A338,'2013Figures'!$H:$H,$B338,'2013Figures'!$I:$I,$C338,'2013Figures'!$E:$E,$B$1)</f>
        <v>0</v>
      </c>
      <c r="E338" s="9">
        <f>SUMIFS('2013Figures'!$J:$J,'2013Figures'!$C:$C,$A338,'2013Figures'!$H:$H,$B338,'2013Figures'!$I:$I,$C338,'2013Figures'!$B:$B,"BrokerToCy",'2013Figures'!$G:$G,"E1",'2013Figures'!$E:$E,$B$1)</f>
        <v>0</v>
      </c>
      <c r="F338" s="9">
        <f>SUMIFS('2013Figures'!$J:$J,'2013Figures'!$C:$C,$A338,'2013Figures'!$H:$H,$B338,'2013Figures'!$I:$I,$C338,'2013Figures'!$B:$B,"BrokerToCy",'2013Figures'!$G:$G,"P1",'2013Figures'!$E:$E,$B$1)</f>
        <v>0</v>
      </c>
      <c r="G338" s="9">
        <f>SUMIFS('2013Figures'!$J:$J,'2013Figures'!$C:$C,$A338,'2013Figures'!$H:$H,$B338,'2013Figures'!$I:$I,$C338,'2013Figures'!$B:$B,"CyToBroker",'2013Figures'!$G:$G,"E1",'2013Figures'!$E:$E,$B$1)</f>
        <v>0</v>
      </c>
      <c r="H338" s="9">
        <f>SUMIFS('2013Figures'!$J:$J,'2013Figures'!$C:$C,$A338,'2013Figures'!$H:$H,$B338,'2013Figures'!$I:$I,$C338,'2013Figures'!$B:$B,"CyToBroker",'2013Figures'!$G:$G,"P1",'2013Figures'!$E:$E,$B$1)</f>
        <v>0</v>
      </c>
      <c r="I338" s="30"/>
      <c r="J338" s="31">
        <v>201501</v>
      </c>
      <c r="K338" s="30"/>
      <c r="L338" s="42">
        <f>SUMIFS('2012Figures'!$J:$J,'2012Figures'!$C:$C,$A338,'2012Figures'!$H:$H,$B338,'2012Figures'!$I:$I,$C338,'2012Figures'!$E:$E,$B$1)</f>
        <v>0</v>
      </c>
      <c r="M338" s="52">
        <f>SUMIFS('2012Figures'!$J:$J,'2012Figures'!$C:$C,$A338,'2012Figures'!$H:$H,$B338,'2012Figures'!$I:$I,$C338,'2012Figures'!$B:$B,"BrokerToCy",'2012Figures'!$G:$G,"E1",'2012Figures'!$E:$E,$B$1)</f>
        <v>0</v>
      </c>
      <c r="N338" s="52">
        <f>SUMIFS('2012Figures'!$J:$J,'2012Figures'!$C:$C,$A338,'2012Figures'!$H:$H,$B338,'2012Figures'!$I:$I,$C338,'2012Figures'!$B:$B,"BrokerToCy",'2012Figures'!$G:$G,"P1",'2012Figures'!$E:$E,$B$1)</f>
        <v>0</v>
      </c>
      <c r="O338" s="52">
        <f>SUMIFS('2012Figures'!$J:$J,'2012Figures'!$C:$C,$A338,'2012Figures'!$H:$H,$B338,'2012Figures'!$I:$I,$C338,'2012Figures'!$B:$B,"CyToBroker",'2012Figures'!$G:$G,"E1",'2012Figures'!$E:$E,$B$1)</f>
        <v>0</v>
      </c>
      <c r="P338" s="52">
        <f>SUMIFS('2012Figures'!$J:$J,'2012Figures'!$C:$C,$A338,'2012Figures'!$H:$H,$B338,'2012Figures'!$I:$I,$C338,'2012Figures'!$B:$B,"CyToBroker",'2012Figures'!$G:$G,"P1",'2012Figures'!$E:$E,$B$1)</f>
        <v>0</v>
      </c>
      <c r="Q338" s="30"/>
      <c r="R338" s="46" t="str">
        <f t="shared" si="32"/>
        <v/>
      </c>
      <c r="S338" s="46" t="str">
        <f t="shared" si="32"/>
        <v/>
      </c>
      <c r="T338" s="46" t="str">
        <f t="shared" si="32"/>
        <v/>
      </c>
      <c r="U338" s="46" t="str">
        <f t="shared" si="32"/>
        <v/>
      </c>
      <c r="V338" s="46" t="str">
        <f t="shared" si="32"/>
        <v/>
      </c>
    </row>
    <row r="339" spans="1:22" x14ac:dyDescent="0.2">
      <c r="A339" s="1">
        <v>304</v>
      </c>
      <c r="B339" s="1" t="s">
        <v>118</v>
      </c>
      <c r="C339" s="8">
        <v>3</v>
      </c>
      <c r="D339" s="29">
        <f>SUMIFS('2013Figures'!$J:$J,'2013Figures'!$C:$C,$A339,'2013Figures'!$H:$H,$B339,'2013Figures'!$I:$I,$C339,'2013Figures'!$E:$E,$B$1)</f>
        <v>0</v>
      </c>
      <c r="E339" s="9">
        <f>SUMIFS('2013Figures'!$J:$J,'2013Figures'!$C:$C,$A339,'2013Figures'!$H:$H,$B339,'2013Figures'!$I:$I,$C339,'2013Figures'!$B:$B,"BrokerToCy",'2013Figures'!$G:$G,"E1",'2013Figures'!$E:$E,$B$1)</f>
        <v>0</v>
      </c>
      <c r="F339" s="9">
        <f>SUMIFS('2013Figures'!$J:$J,'2013Figures'!$C:$C,$A339,'2013Figures'!$H:$H,$B339,'2013Figures'!$I:$I,$C339,'2013Figures'!$B:$B,"BrokerToCy",'2013Figures'!$G:$G,"P1",'2013Figures'!$E:$E,$B$1)</f>
        <v>0</v>
      </c>
      <c r="G339" s="9">
        <f>SUMIFS('2013Figures'!$J:$J,'2013Figures'!$C:$C,$A339,'2013Figures'!$H:$H,$B339,'2013Figures'!$I:$I,$C339,'2013Figures'!$B:$B,"CyToBroker",'2013Figures'!$G:$G,"E1",'2013Figures'!$E:$E,$B$1)</f>
        <v>0</v>
      </c>
      <c r="H339" s="9">
        <f>SUMIFS('2013Figures'!$J:$J,'2013Figures'!$C:$C,$A339,'2013Figures'!$H:$H,$B339,'2013Figures'!$I:$I,$C339,'2013Figures'!$B:$B,"CyToBroker",'2013Figures'!$G:$G,"P1",'2013Figures'!$E:$E,$B$1)</f>
        <v>0</v>
      </c>
      <c r="I339" s="30"/>
      <c r="J339" s="31">
        <v>201301</v>
      </c>
      <c r="K339" s="30"/>
      <c r="L339" s="42">
        <f>SUMIFS('2012Figures'!$J:$J,'2012Figures'!$C:$C,$A339,'2012Figures'!$H:$H,$B339,'2012Figures'!$I:$I,$C339,'2012Figures'!$E:$E,$B$1)</f>
        <v>0</v>
      </c>
      <c r="M339" s="52">
        <f>SUMIFS('2012Figures'!$J:$J,'2012Figures'!$C:$C,$A339,'2012Figures'!$H:$H,$B339,'2012Figures'!$I:$I,$C339,'2012Figures'!$B:$B,"BrokerToCy",'2012Figures'!$G:$G,"E1",'2012Figures'!$E:$E,$B$1)</f>
        <v>0</v>
      </c>
      <c r="N339" s="52">
        <f>SUMIFS('2012Figures'!$J:$J,'2012Figures'!$C:$C,$A339,'2012Figures'!$H:$H,$B339,'2012Figures'!$I:$I,$C339,'2012Figures'!$B:$B,"BrokerToCy",'2012Figures'!$G:$G,"P1",'2012Figures'!$E:$E,$B$1)</f>
        <v>0</v>
      </c>
      <c r="O339" s="52">
        <f>SUMIFS('2012Figures'!$J:$J,'2012Figures'!$C:$C,$A339,'2012Figures'!$H:$H,$B339,'2012Figures'!$I:$I,$C339,'2012Figures'!$B:$B,"CyToBroker",'2012Figures'!$G:$G,"E1",'2012Figures'!$E:$E,$B$1)</f>
        <v>0</v>
      </c>
      <c r="P339" s="52">
        <f>SUMIFS('2012Figures'!$J:$J,'2012Figures'!$C:$C,$A339,'2012Figures'!$H:$H,$B339,'2012Figures'!$I:$I,$C339,'2012Figures'!$B:$B,"CyToBroker",'2012Figures'!$G:$G,"P1",'2012Figures'!$E:$E,$B$1)</f>
        <v>0</v>
      </c>
      <c r="Q339" s="30"/>
      <c r="R339" s="46" t="str">
        <f t="shared" si="32"/>
        <v/>
      </c>
      <c r="S339" s="46" t="str">
        <f t="shared" si="32"/>
        <v/>
      </c>
      <c r="T339" s="46" t="str">
        <f t="shared" si="32"/>
        <v/>
      </c>
      <c r="U339" s="46" t="str">
        <f t="shared" si="32"/>
        <v/>
      </c>
      <c r="V339" s="46" t="str">
        <f t="shared" si="32"/>
        <v/>
      </c>
    </row>
    <row r="340" spans="1:22" x14ac:dyDescent="0.2">
      <c r="A340" s="1">
        <v>304</v>
      </c>
      <c r="B340" s="1" t="s">
        <v>118</v>
      </c>
      <c r="C340" s="8">
        <v>2</v>
      </c>
      <c r="D340" s="29">
        <f>SUMIFS('2013Figures'!$J:$J,'2013Figures'!$C:$C,$A340,'2013Figures'!$H:$H,$B340,'2013Figures'!$I:$I,$C340,'2013Figures'!$E:$E,$B$1)</f>
        <v>0</v>
      </c>
      <c r="E340" s="9">
        <f>SUMIFS('2013Figures'!$J:$J,'2013Figures'!$C:$C,$A340,'2013Figures'!$H:$H,$B340,'2013Figures'!$I:$I,$C340,'2013Figures'!$B:$B,"BrokerToCy",'2013Figures'!$G:$G,"E1",'2013Figures'!$E:$E,$B$1)</f>
        <v>0</v>
      </c>
      <c r="F340" s="9">
        <f>SUMIFS('2013Figures'!$J:$J,'2013Figures'!$C:$C,$A340,'2013Figures'!$H:$H,$B340,'2013Figures'!$I:$I,$C340,'2013Figures'!$B:$B,"BrokerToCy",'2013Figures'!$G:$G,"P1",'2013Figures'!$E:$E,$B$1)</f>
        <v>0</v>
      </c>
      <c r="G340" s="9">
        <f>SUMIFS('2013Figures'!$J:$J,'2013Figures'!$C:$C,$A340,'2013Figures'!$H:$H,$B340,'2013Figures'!$I:$I,$C340,'2013Figures'!$B:$B,"CyToBroker",'2013Figures'!$G:$G,"E1",'2013Figures'!$E:$E,$B$1)</f>
        <v>0</v>
      </c>
      <c r="H340" s="9">
        <f>SUMIFS('2013Figures'!$J:$J,'2013Figures'!$C:$C,$A340,'2013Figures'!$H:$H,$B340,'2013Figures'!$I:$I,$C340,'2013Figures'!$B:$B,"CyToBroker",'2013Figures'!$G:$G,"P1",'2013Figures'!$E:$E,$B$1)</f>
        <v>0</v>
      </c>
      <c r="J340" s="8">
        <v>200801</v>
      </c>
      <c r="L340" s="42">
        <f>SUMIFS('2012Figures'!$J:$J,'2012Figures'!$C:$C,$A340,'2012Figures'!$H:$H,$B340,'2012Figures'!$I:$I,$C340,'2012Figures'!$E:$E,$B$1)</f>
        <v>0</v>
      </c>
      <c r="M340" s="52">
        <f>SUMIFS('2012Figures'!$J:$J,'2012Figures'!$C:$C,$A340,'2012Figures'!$H:$H,$B340,'2012Figures'!$I:$I,$C340,'2012Figures'!$B:$B,"BrokerToCy",'2012Figures'!$G:$G,"E1",'2012Figures'!$E:$E,$B$1)</f>
        <v>0</v>
      </c>
      <c r="N340" s="52">
        <f>SUMIFS('2012Figures'!$J:$J,'2012Figures'!$C:$C,$A340,'2012Figures'!$H:$H,$B340,'2012Figures'!$I:$I,$C340,'2012Figures'!$B:$B,"BrokerToCy",'2012Figures'!$G:$G,"P1",'2012Figures'!$E:$E,$B$1)</f>
        <v>0</v>
      </c>
      <c r="O340" s="52">
        <f>SUMIFS('2012Figures'!$J:$J,'2012Figures'!$C:$C,$A340,'2012Figures'!$H:$H,$B340,'2012Figures'!$I:$I,$C340,'2012Figures'!$B:$B,"CyToBroker",'2012Figures'!$G:$G,"E1",'2012Figures'!$E:$E,$B$1)</f>
        <v>0</v>
      </c>
      <c r="P340" s="52">
        <f>SUMIFS('2012Figures'!$J:$J,'2012Figures'!$C:$C,$A340,'2012Figures'!$H:$H,$B340,'2012Figures'!$I:$I,$C340,'2012Figures'!$B:$B,"CyToBroker",'2012Figures'!$G:$G,"P1",'2012Figures'!$E:$E,$B$1)</f>
        <v>0</v>
      </c>
      <c r="R340" s="46" t="str">
        <f t="shared" si="32"/>
        <v/>
      </c>
      <c r="S340" s="46" t="str">
        <f t="shared" si="32"/>
        <v/>
      </c>
      <c r="T340" s="46" t="str">
        <f t="shared" si="32"/>
        <v/>
      </c>
      <c r="U340" s="46" t="str">
        <f t="shared" si="32"/>
        <v/>
      </c>
      <c r="V340" s="46" t="str">
        <f t="shared" si="32"/>
        <v/>
      </c>
    </row>
    <row r="341" spans="1:22" x14ac:dyDescent="0.2">
      <c r="A341" s="1">
        <v>304</v>
      </c>
      <c r="B341" s="1" t="s">
        <v>118</v>
      </c>
      <c r="C341" s="8">
        <v>1</v>
      </c>
      <c r="D341" s="29">
        <f>SUMIFS('2013Figures'!$J:$J,'2013Figures'!$C:$C,$A341,'2013Figures'!$H:$H,$B341,'2013Figures'!$I:$I,$C341,'2013Figures'!$E:$E,$B$1)</f>
        <v>0</v>
      </c>
      <c r="E341" s="9">
        <f>SUMIFS('2013Figures'!$J:$J,'2013Figures'!$C:$C,$A341,'2013Figures'!$H:$H,$B341,'2013Figures'!$I:$I,$C341,'2013Figures'!$B:$B,"BrokerToCy",'2013Figures'!$G:$G,"E1",'2013Figures'!$E:$E,$B$1)</f>
        <v>0</v>
      </c>
      <c r="F341" s="9">
        <f>SUMIFS('2013Figures'!$J:$J,'2013Figures'!$C:$C,$A341,'2013Figures'!$H:$H,$B341,'2013Figures'!$I:$I,$C341,'2013Figures'!$B:$B,"BrokerToCy",'2013Figures'!$G:$G,"P1",'2013Figures'!$E:$E,$B$1)</f>
        <v>0</v>
      </c>
      <c r="G341" s="9">
        <f>SUMIFS('2013Figures'!$J:$J,'2013Figures'!$C:$C,$A341,'2013Figures'!$H:$H,$B341,'2013Figures'!$I:$I,$C341,'2013Figures'!$B:$B,"CyToBroker",'2013Figures'!$G:$G,"E1",'2013Figures'!$E:$E,$B$1)</f>
        <v>0</v>
      </c>
      <c r="H341" s="9">
        <f>SUMIFS('2013Figures'!$J:$J,'2013Figures'!$C:$C,$A341,'2013Figures'!$H:$H,$B341,'2013Figures'!$I:$I,$C341,'2013Figures'!$B:$B,"CyToBroker",'2013Figures'!$G:$G,"P1",'2013Figures'!$E:$E,$B$1)</f>
        <v>0</v>
      </c>
      <c r="J341" s="8" t="s">
        <v>131</v>
      </c>
      <c r="L341" s="42">
        <f>SUMIFS('2012Figures'!$J:$J,'2012Figures'!$C:$C,$A341,'2012Figures'!$H:$H,$B341,'2012Figures'!$I:$I,$C341,'2012Figures'!$E:$E,$B$1)</f>
        <v>0</v>
      </c>
      <c r="M341" s="52">
        <f>SUMIFS('2012Figures'!$J:$J,'2012Figures'!$C:$C,$A341,'2012Figures'!$H:$H,$B341,'2012Figures'!$I:$I,$C341,'2012Figures'!$B:$B,"BrokerToCy",'2012Figures'!$G:$G,"E1",'2012Figures'!$E:$E,$B$1)</f>
        <v>0</v>
      </c>
      <c r="N341" s="52">
        <f>SUMIFS('2012Figures'!$J:$J,'2012Figures'!$C:$C,$A341,'2012Figures'!$H:$H,$B341,'2012Figures'!$I:$I,$C341,'2012Figures'!$B:$B,"BrokerToCy",'2012Figures'!$G:$G,"P1",'2012Figures'!$E:$E,$B$1)</f>
        <v>0</v>
      </c>
      <c r="O341" s="52">
        <f>SUMIFS('2012Figures'!$J:$J,'2012Figures'!$C:$C,$A341,'2012Figures'!$H:$H,$B341,'2012Figures'!$I:$I,$C341,'2012Figures'!$B:$B,"CyToBroker",'2012Figures'!$G:$G,"E1",'2012Figures'!$E:$E,$B$1)</f>
        <v>0</v>
      </c>
      <c r="P341" s="52">
        <f>SUMIFS('2012Figures'!$J:$J,'2012Figures'!$C:$C,$A341,'2012Figures'!$H:$H,$B341,'2012Figures'!$I:$I,$C341,'2012Figures'!$B:$B,"CyToBroker",'2012Figures'!$G:$G,"P1",'2012Figures'!$E:$E,$B$1)</f>
        <v>0</v>
      </c>
      <c r="R341" s="46" t="str">
        <f t="shared" si="32"/>
        <v/>
      </c>
      <c r="S341" s="46" t="str">
        <f t="shared" si="32"/>
        <v/>
      </c>
      <c r="T341" s="46" t="str">
        <f t="shared" si="32"/>
        <v/>
      </c>
      <c r="U341" s="46" t="str">
        <f t="shared" si="32"/>
        <v/>
      </c>
      <c r="V341" s="46" t="str">
        <f t="shared" si="32"/>
        <v/>
      </c>
    </row>
    <row r="342" spans="1:22" x14ac:dyDescent="0.2">
      <c r="A342" s="1">
        <v>304</v>
      </c>
      <c r="B342" s="1" t="s">
        <v>118</v>
      </c>
      <c r="D342" s="29">
        <f>SUMIFS('2013Figures'!$J:$J,'2013Figures'!$C:$C,$A342,'2013Figures'!$I:$I,"",'2013Figures'!$E:$E,$B$1)</f>
        <v>22</v>
      </c>
      <c r="E342" s="9">
        <f>SUMIFS('2013Figures'!$J:$J,'2013Figures'!$C:$C,$A342,'2013Figures'!$I:$I,"",'2013Figures'!$B:$B,"BrokerToCy",'2013Figures'!$G:$G,"E1",'2013Figures'!$E:$E,$B$1)</f>
        <v>0</v>
      </c>
      <c r="F342" s="9">
        <f>SUMIFS('2013Figures'!$J:$J,'2013Figures'!$C:$C,$A342,'2013Figures'!$I:$I,"",'2013Figures'!$B:$B,"BrokerToCy",'2013Figures'!$G:$G,"P1",'2013Figures'!$E:$E,$B$1)</f>
        <v>0</v>
      </c>
      <c r="G342" s="9">
        <f>SUMIFS('2013Figures'!$J:$J,'2013Figures'!$C:$C,$A342,'2013Figures'!$I:$I,"",'2013Figures'!$B:$B,"CyToBroker",'2013Figures'!$G:$G,"E1",'2013Figures'!$E:$E,$B$1)</f>
        <v>22</v>
      </c>
      <c r="H342" s="9">
        <f>SUMIFS('2013Figures'!$J:$J,'2013Figures'!$C:$C,$A342,'2013Figures'!$I:$I,"",'2013Figures'!$B:$B,"CyToBroker",'2013Figures'!$G:$G,"P1",'2013Figures'!$E:$E,$B$1)</f>
        <v>0</v>
      </c>
      <c r="J342" s="8" t="s">
        <v>131</v>
      </c>
      <c r="L342" s="42">
        <f>SUMIFS('2012Figures'!$J:$J,'2012Figures'!$C:$C,$A342,'2012Figures'!$I:$I,"",'2012Figures'!$E:$E,$B$1)</f>
        <v>36</v>
      </c>
      <c r="M342" s="52">
        <f>SUMIFS('2012Figures'!$J:$J,'2012Figures'!$C:$C,$A342,'2012Figures'!$I:$I,"",'2012Figures'!$B:$B,"BrokerToCy",'2012Figures'!$G:$G,"E1",'2012Figures'!$E:$E,$B$1)</f>
        <v>0</v>
      </c>
      <c r="N342" s="52">
        <f>SUMIFS('2012Figures'!$J:$J,'2012Figures'!$C:$C,$A342,'2012Figures'!$I:$I,"",'2012Figures'!$B:$B,"BrokerToCy",'2012Figures'!$G:$G,"P1",'2012Figures'!$E:$E,$B$1)</f>
        <v>0</v>
      </c>
      <c r="O342" s="52">
        <f>SUMIFS('2012Figures'!$J:$J,'2012Figures'!$C:$C,$A342,'2012Figures'!$I:$I,"",'2012Figures'!$B:$B,"CyToBroker",'2012Figures'!$G:$G,"E1",'2012Figures'!$E:$E,$B$1)</f>
        <v>36</v>
      </c>
      <c r="P342" s="52">
        <f>SUMIFS('2012Figures'!$J:$J,'2012Figures'!$C:$C,$A342,'2012Figures'!$I:$I,"",'2012Figures'!$B:$B,"CyToBroker",'2012Figures'!$G:$G,"P1",'2012Figures'!$E:$E,$B$1)</f>
        <v>0</v>
      </c>
      <c r="R342" s="46">
        <f t="shared" si="32"/>
        <v>-0.39</v>
      </c>
      <c r="S342" s="46" t="str">
        <f t="shared" si="32"/>
        <v/>
      </c>
      <c r="T342" s="46" t="str">
        <f t="shared" si="32"/>
        <v/>
      </c>
      <c r="U342" s="46">
        <f t="shared" si="32"/>
        <v>-0.39</v>
      </c>
      <c r="V342" s="46" t="str">
        <f t="shared" si="32"/>
        <v/>
      </c>
    </row>
    <row r="343" spans="1:22" x14ac:dyDescent="0.2">
      <c r="A343" s="21"/>
      <c r="B343" s="21" t="s">
        <v>92</v>
      </c>
      <c r="C343" s="22"/>
      <c r="D343" s="23">
        <f>SUM(E343:H343)</f>
        <v>22</v>
      </c>
      <c r="E343" s="23">
        <f>SUM(E338:E342)</f>
        <v>0</v>
      </c>
      <c r="F343" s="23">
        <f>SUM(F338:F342)</f>
        <v>0</v>
      </c>
      <c r="G343" s="23">
        <f>SUM(G338:G342)</f>
        <v>22</v>
      </c>
      <c r="H343" s="23">
        <f>SUM(H338:H342)</f>
        <v>0</v>
      </c>
      <c r="I343" s="21"/>
      <c r="J343" s="22"/>
      <c r="K343" s="21"/>
      <c r="L343" s="43">
        <f>SUM(M343:P343)</f>
        <v>36</v>
      </c>
      <c r="M343" s="43">
        <f>SUM(M338:M342)</f>
        <v>0</v>
      </c>
      <c r="N343" s="43">
        <f>SUM(N338:N342)</f>
        <v>0</v>
      </c>
      <c r="O343" s="43">
        <f>SUM(O338:O342)</f>
        <v>36</v>
      </c>
      <c r="P343" s="43">
        <f>SUM(P338:P342)</f>
        <v>0</v>
      </c>
      <c r="Q343" s="21"/>
      <c r="R343" s="21"/>
      <c r="S343" s="21"/>
      <c r="T343" s="21"/>
      <c r="U343" s="21"/>
      <c r="V343" s="21"/>
    </row>
    <row r="344" spans="1:22" x14ac:dyDescent="0.2">
      <c r="A344" s="28">
        <v>305</v>
      </c>
      <c r="B344" s="28" t="s">
        <v>119</v>
      </c>
      <c r="C344" s="17" t="s">
        <v>88</v>
      </c>
      <c r="D344" s="18">
        <f>SUMIFS('2013Figures'!$J:$J,'2013Figures'!$C:$C,$A344,'2013Figures'!$E:$E,$B$1)</f>
        <v>0</v>
      </c>
      <c r="E344" s="18">
        <f>SUMIFS('2013Figures'!$J:$J,'2013Figures'!$C:$C,$A344,'2013Figures'!$B:$B,"BrokerToCy",'2013Figures'!$G:$G,"E1",'2013Figures'!$E:$E,$B$1)</f>
        <v>0</v>
      </c>
      <c r="F344" s="18">
        <f>SUMIFS('2013Figures'!$J:$J,'2013Figures'!$C:$C,$A344,'2013Figures'!$B:$B,"BrokerToCy",'2013Figures'!$G:$G,"P1",'2013Figures'!$E:$E,$B$1)</f>
        <v>0</v>
      </c>
      <c r="G344" s="18">
        <f>SUMIFS('2013Figures'!$J:$J,'2013Figures'!$C:$C,$A344,'2013Figures'!$B:$B,"CyToBroker",'2013Figures'!$G:$G,"E1",'2013Figures'!$E:$E,$B$1)</f>
        <v>0</v>
      </c>
      <c r="H344" s="18">
        <f>SUMIFS('2013Figures'!$J:$J,'2013Figures'!$C:$C,$A344,'2013Figures'!$B:$B,"CyToBroker",'2013Figures'!$G:$G,"P1",'2013Figures'!$E:$E,$B$1)</f>
        <v>0</v>
      </c>
      <c r="I344" s="28"/>
      <c r="J344" s="17"/>
      <c r="K344" s="28"/>
      <c r="L344" s="50">
        <f>SUMIFS('2012Figures'!$J:$J,'2012Figures'!$C:$C,$A344,'2012Figures'!$E:$E,$B$1)</f>
        <v>0</v>
      </c>
      <c r="M344" s="50">
        <f>SUMIFS('2012Figures'!$J:$J,'2012Figures'!$C:$C,$A344,'2012Figures'!$B:$B,"BrokerToCy",'2012Figures'!$G:$G,"E1",'2012Figures'!$E:$E,$B$1)</f>
        <v>0</v>
      </c>
      <c r="N344" s="50">
        <f>SUMIFS('2012Figures'!$J:$J,'2012Figures'!$C:$C,$A344,'2012Figures'!$B:$B,"BrokerToCy",'2012Figures'!$G:$G,"P1",'2012Figures'!$E:$E,$B$1)</f>
        <v>0</v>
      </c>
      <c r="O344" s="50">
        <f>SUMIFS('2012Figures'!$J:$J,'2012Figures'!$C:$C,$A344,'2012Figures'!$B:$B,"CyToBroker",'2012Figures'!$G:$G,"E1",'2012Figures'!$E:$E,$B$1)</f>
        <v>0</v>
      </c>
      <c r="P344" s="50">
        <f>SUMIFS('2012Figures'!$J:$J,'2012Figures'!$C:$C,$A344,'2012Figures'!$B:$B,"CyToBroker",'2012Figures'!$G:$G,"P1",'2012Figures'!$E:$E,$B$1)</f>
        <v>0</v>
      </c>
      <c r="Q344" s="28"/>
      <c r="R344" s="46" t="str">
        <f t="shared" ref="R344:V408" si="33">IF(L344=0,"",ROUND(D344/L344-1,2))</f>
        <v/>
      </c>
      <c r="S344" s="46" t="str">
        <f t="shared" si="33"/>
        <v/>
      </c>
      <c r="T344" s="46" t="str">
        <f t="shared" si="33"/>
        <v/>
      </c>
      <c r="U344" s="46" t="str">
        <f t="shared" si="33"/>
        <v/>
      </c>
      <c r="V344" s="46" t="str">
        <f t="shared" si="33"/>
        <v/>
      </c>
    </row>
    <row r="345" spans="1:22" x14ac:dyDescent="0.2">
      <c r="A345" s="1">
        <v>305</v>
      </c>
      <c r="B345" s="1" t="s">
        <v>119</v>
      </c>
      <c r="C345" s="8">
        <v>1</v>
      </c>
      <c r="D345" s="29">
        <f>SUMIFS('2013Figures'!$J:$J,'2013Figures'!$C:$C,$A345,'2013Figures'!$H:$H,$B345,'2013Figures'!$I:$I,$C345,'2013Figures'!$E:$E,$B$1)</f>
        <v>0</v>
      </c>
      <c r="E345" s="9">
        <f>SUMIFS('2013Figures'!$J:$J,'2013Figures'!$C:$C,$A345,'2013Figures'!$H:$H,$B345,'2013Figures'!$I:$I,$C345,'2013Figures'!$B:$B,"BrokerToCy",'2013Figures'!$G:$G,"E1",'2013Figures'!$E:$E,$B$1)</f>
        <v>0</v>
      </c>
      <c r="F345" s="9">
        <f>SUMIFS('2013Figures'!$J:$J,'2013Figures'!$C:$C,$A345,'2013Figures'!$H:$H,$B345,'2013Figures'!$I:$I,$C345,'2013Figures'!$B:$B,"BrokerToCy",'2013Figures'!$G:$G,"P1",'2013Figures'!$E:$E,$B$1)</f>
        <v>0</v>
      </c>
      <c r="G345" s="9">
        <f>SUMIFS('2013Figures'!$J:$J,'2013Figures'!$C:$C,$A345,'2013Figures'!$H:$H,$B345,'2013Figures'!$I:$I,$C345,'2013Figures'!$B:$B,"CyToBroker",'2013Figures'!$G:$G,"E1",'2013Figures'!$E:$E,$B$1)</f>
        <v>0</v>
      </c>
      <c r="H345" s="9">
        <f>SUMIFS('2013Figures'!$J:$J,'2013Figures'!$C:$C,$A345,'2013Figures'!$H:$H,$B345,'2013Figures'!$I:$I,$C345,'2013Figures'!$B:$B,"CyToBroker",'2013Figures'!$G:$G,"P1",'2013Figures'!$E:$E,$B$1)</f>
        <v>0</v>
      </c>
      <c r="J345" s="8" t="s">
        <v>131</v>
      </c>
      <c r="L345" s="42">
        <f>SUMIFS('2012Figures'!$J:$J,'2012Figures'!$C:$C,$A345,'2012Figures'!$H:$H,$B345,'2012Figures'!$I:$I,$C345,'2012Figures'!$E:$E,$B$1)</f>
        <v>0</v>
      </c>
      <c r="M345" s="52">
        <f>SUMIFS('2012Figures'!$J:$J,'2012Figures'!$C:$C,$A345,'2012Figures'!$H:$H,$B345,'2012Figures'!$I:$I,$C345,'2012Figures'!$B:$B,"BrokerToCy",'2012Figures'!$G:$G,"E1",'2012Figures'!$E:$E,$B$1)</f>
        <v>0</v>
      </c>
      <c r="N345" s="52">
        <f>SUMIFS('2012Figures'!$J:$J,'2012Figures'!$C:$C,$A345,'2012Figures'!$H:$H,$B345,'2012Figures'!$I:$I,$C345,'2012Figures'!$B:$B,"BrokerToCy",'2012Figures'!$G:$G,"P1",'2012Figures'!$E:$E,$B$1)</f>
        <v>0</v>
      </c>
      <c r="O345" s="52">
        <f>SUMIFS('2012Figures'!$J:$J,'2012Figures'!$C:$C,$A345,'2012Figures'!$H:$H,$B345,'2012Figures'!$I:$I,$C345,'2012Figures'!$B:$B,"CyToBroker",'2012Figures'!$G:$G,"E1",'2012Figures'!$E:$E,$B$1)</f>
        <v>0</v>
      </c>
      <c r="P345" s="52">
        <f>SUMIFS('2012Figures'!$J:$J,'2012Figures'!$C:$C,$A345,'2012Figures'!$H:$H,$B345,'2012Figures'!$I:$I,$C345,'2012Figures'!$B:$B,"CyToBroker",'2012Figures'!$G:$G,"P1",'2012Figures'!$E:$E,$B$1)</f>
        <v>0</v>
      </c>
      <c r="R345" s="46" t="str">
        <f t="shared" si="33"/>
        <v/>
      </c>
      <c r="S345" s="46" t="str">
        <f t="shared" si="33"/>
        <v/>
      </c>
      <c r="T345" s="46" t="str">
        <f t="shared" si="33"/>
        <v/>
      </c>
      <c r="U345" s="46" t="str">
        <f t="shared" si="33"/>
        <v/>
      </c>
      <c r="V345" s="46" t="str">
        <f t="shared" si="33"/>
        <v/>
      </c>
    </row>
    <row r="346" spans="1:22" x14ac:dyDescent="0.2">
      <c r="A346" s="1">
        <v>305</v>
      </c>
      <c r="B346" s="1" t="s">
        <v>119</v>
      </c>
      <c r="D346" s="29">
        <f>SUMIFS('2013Figures'!$J:$J,'2013Figures'!$C:$C,$A346,'2013Figures'!$I:$I,"",'2013Figures'!$E:$E,$B$1)</f>
        <v>0</v>
      </c>
      <c r="E346" s="9">
        <f>SUMIFS('2013Figures'!$J:$J,'2013Figures'!$C:$C,$A346,'2013Figures'!$I:$I,"",'2013Figures'!$B:$B,"BrokerToCy",'2013Figures'!$G:$G,"E1",'2013Figures'!$E:$E,$B$1)</f>
        <v>0</v>
      </c>
      <c r="F346" s="9">
        <f>SUMIFS('2013Figures'!$J:$J,'2013Figures'!$C:$C,$A346,'2013Figures'!$I:$I,"",'2013Figures'!$B:$B,"BrokerToCy",'2013Figures'!$G:$G,"P1",'2013Figures'!$E:$E,$B$1)</f>
        <v>0</v>
      </c>
      <c r="G346" s="9">
        <f>SUMIFS('2013Figures'!$J:$J,'2013Figures'!$C:$C,$A346,'2013Figures'!$I:$I,"",'2013Figures'!$B:$B,"CyToBroker",'2013Figures'!$G:$G,"E1",'2013Figures'!$E:$E,$B$1)</f>
        <v>0</v>
      </c>
      <c r="H346" s="9">
        <f>SUMIFS('2013Figures'!$J:$J,'2013Figures'!$C:$C,$A346,'2013Figures'!$I:$I,"",'2013Figures'!$B:$B,"CyToBroker",'2013Figures'!$G:$G,"P1",'2013Figures'!$E:$E,$B$1)</f>
        <v>0</v>
      </c>
      <c r="J346" s="8" t="s">
        <v>131</v>
      </c>
      <c r="L346" s="42">
        <f>SUMIFS('2012Figures'!$J:$J,'2012Figures'!$C:$C,$A346,'2012Figures'!$I:$I,"",'2012Figures'!$E:$E,$B$1)</f>
        <v>0</v>
      </c>
      <c r="M346" s="52">
        <f>SUMIFS('2012Figures'!$J:$J,'2012Figures'!$C:$C,$A346,'2012Figures'!$I:$I,"",'2012Figures'!$B:$B,"BrokerToCy",'2012Figures'!$G:$G,"E1",'2012Figures'!$E:$E,$B$1)</f>
        <v>0</v>
      </c>
      <c r="N346" s="52">
        <f>SUMIFS('2012Figures'!$J:$J,'2012Figures'!$C:$C,$A346,'2012Figures'!$I:$I,"",'2012Figures'!$B:$B,"BrokerToCy",'2012Figures'!$G:$G,"P1",'2012Figures'!$E:$E,$B$1)</f>
        <v>0</v>
      </c>
      <c r="O346" s="52">
        <f>SUMIFS('2012Figures'!$J:$J,'2012Figures'!$C:$C,$A346,'2012Figures'!$I:$I,"",'2012Figures'!$B:$B,"CyToBroker",'2012Figures'!$G:$G,"E1",'2012Figures'!$E:$E,$B$1)</f>
        <v>0</v>
      </c>
      <c r="P346" s="52">
        <f>SUMIFS('2012Figures'!$J:$J,'2012Figures'!$C:$C,$A346,'2012Figures'!$I:$I,"",'2012Figures'!$B:$B,"CyToBroker",'2012Figures'!$G:$G,"P1",'2012Figures'!$E:$E,$B$1)</f>
        <v>0</v>
      </c>
      <c r="R346" s="46" t="str">
        <f t="shared" si="33"/>
        <v/>
      </c>
      <c r="S346" s="46" t="str">
        <f t="shared" si="33"/>
        <v/>
      </c>
      <c r="T346" s="46" t="str">
        <f t="shared" si="33"/>
        <v/>
      </c>
      <c r="U346" s="46" t="str">
        <f t="shared" si="33"/>
        <v/>
      </c>
      <c r="V346" s="46" t="str">
        <f t="shared" si="33"/>
        <v/>
      </c>
    </row>
    <row r="347" spans="1:22" x14ac:dyDescent="0.2">
      <c r="A347" s="21"/>
      <c r="B347" s="21" t="s">
        <v>92</v>
      </c>
      <c r="C347" s="22"/>
      <c r="D347" s="23">
        <f>SUM(E347:H347)</f>
        <v>0</v>
      </c>
      <c r="E347" s="23">
        <f>SUM(E345:E346)</f>
        <v>0</v>
      </c>
      <c r="F347" s="23">
        <f>SUM(F345:F346)</f>
        <v>0</v>
      </c>
      <c r="G347" s="23">
        <f>SUM(G345:G346)</f>
        <v>0</v>
      </c>
      <c r="H347" s="23">
        <f>SUM(H345:H346)</f>
        <v>0</v>
      </c>
      <c r="I347" s="21"/>
      <c r="J347" s="22"/>
      <c r="K347" s="21"/>
      <c r="L347" s="43">
        <f>SUM(M347:P347)</f>
        <v>0</v>
      </c>
      <c r="M347" s="43">
        <f>SUM(M345:M346)</f>
        <v>0</v>
      </c>
      <c r="N347" s="43">
        <f>SUM(N345:N346)</f>
        <v>0</v>
      </c>
      <c r="O347" s="43">
        <f>SUM(O345:O346)</f>
        <v>0</v>
      </c>
      <c r="P347" s="43">
        <f>SUM(P345:P346)</f>
        <v>0</v>
      </c>
      <c r="Q347" s="21"/>
      <c r="R347" s="21"/>
      <c r="S347" s="21"/>
      <c r="T347" s="21"/>
      <c r="U347" s="21"/>
      <c r="V347" s="21"/>
    </row>
    <row r="348" spans="1:22" x14ac:dyDescent="0.2">
      <c r="A348" s="28">
        <v>306</v>
      </c>
      <c r="B348" s="28" t="s">
        <v>120</v>
      </c>
      <c r="C348" s="17" t="s">
        <v>88</v>
      </c>
      <c r="D348" s="18">
        <f>SUMIFS('2013Figures'!$J:$J,'2013Figures'!$C:$C,$A348,'2013Figures'!$E:$E,$B$1)</f>
        <v>0</v>
      </c>
      <c r="E348" s="18">
        <f>SUMIFS('2013Figures'!$J:$J,'2013Figures'!$C:$C,$A348,'2013Figures'!$B:$B,"BrokerToCy",'2013Figures'!$G:$G,"E1",'2013Figures'!$E:$E,$B$1)</f>
        <v>0</v>
      </c>
      <c r="F348" s="18">
        <f>SUMIFS('2013Figures'!$J:$J,'2013Figures'!$C:$C,$A348,'2013Figures'!$B:$B,"BrokerToCy",'2013Figures'!$G:$G,"P1",'2013Figures'!$E:$E,$B$1)</f>
        <v>0</v>
      </c>
      <c r="G348" s="18">
        <f>SUMIFS('2013Figures'!$J:$J,'2013Figures'!$C:$C,$A348,'2013Figures'!$B:$B,"CyToBroker",'2013Figures'!$G:$G,"E1",'2013Figures'!$E:$E,$B$1)</f>
        <v>0</v>
      </c>
      <c r="H348" s="18">
        <f>SUMIFS('2013Figures'!$J:$J,'2013Figures'!$C:$C,$A348,'2013Figures'!$B:$B,"CyToBroker",'2013Figures'!$G:$G,"P1",'2013Figures'!$E:$E,$B$1)</f>
        <v>0</v>
      </c>
      <c r="I348" s="28"/>
      <c r="J348" s="17"/>
      <c r="K348" s="28"/>
      <c r="L348" s="50">
        <f>SUMIFS('2012Figures'!$J:$J,'2012Figures'!$C:$C,$A348,'2012Figures'!$E:$E,$B$1)</f>
        <v>0</v>
      </c>
      <c r="M348" s="50">
        <f>SUMIFS('2012Figures'!$J:$J,'2012Figures'!$C:$C,$A348,'2012Figures'!$B:$B,"BrokerToCy",'2012Figures'!$G:$G,"E1",'2012Figures'!$E:$E,$B$1)</f>
        <v>0</v>
      </c>
      <c r="N348" s="50">
        <f>SUMIFS('2012Figures'!$J:$J,'2012Figures'!$C:$C,$A348,'2012Figures'!$B:$B,"BrokerToCy",'2012Figures'!$G:$G,"P1",'2012Figures'!$E:$E,$B$1)</f>
        <v>0</v>
      </c>
      <c r="O348" s="50">
        <f>SUMIFS('2012Figures'!$J:$J,'2012Figures'!$C:$C,$A348,'2012Figures'!$B:$B,"CyToBroker",'2012Figures'!$G:$G,"E1",'2012Figures'!$E:$E,$B$1)</f>
        <v>0</v>
      </c>
      <c r="P348" s="50">
        <f>SUMIFS('2012Figures'!$J:$J,'2012Figures'!$C:$C,$A348,'2012Figures'!$B:$B,"CyToBroker",'2012Figures'!$G:$G,"P1",'2012Figures'!$E:$E,$B$1)</f>
        <v>0</v>
      </c>
      <c r="Q348" s="28"/>
      <c r="R348" s="46" t="str">
        <f t="shared" ref="R348:V412" si="34">IF(L348=0,"",ROUND(D348/L348-1,2))</f>
        <v/>
      </c>
      <c r="S348" s="46" t="str">
        <f t="shared" si="34"/>
        <v/>
      </c>
      <c r="T348" s="46" t="str">
        <f t="shared" si="34"/>
        <v/>
      </c>
      <c r="U348" s="46" t="str">
        <f t="shared" si="34"/>
        <v/>
      </c>
      <c r="V348" s="46" t="str">
        <f t="shared" si="34"/>
        <v/>
      </c>
    </row>
    <row r="349" spans="1:22" x14ac:dyDescent="0.2">
      <c r="A349" s="1">
        <v>306</v>
      </c>
      <c r="B349" s="1" t="s">
        <v>120</v>
      </c>
      <c r="C349" s="8">
        <v>3</v>
      </c>
      <c r="D349" s="29">
        <f>SUMIFS('2013Figures'!$J:$J,'2013Figures'!$C:$C,$A349,'2013Figures'!$H:$H,$B349,'2013Figures'!$I:$I,$C349,'2013Figures'!$E:$E,$B$1)</f>
        <v>0</v>
      </c>
      <c r="E349" s="9">
        <f>SUMIFS('2013Figures'!$J:$J,'2013Figures'!$C:$C,$A349,'2013Figures'!$H:$H,$B349,'2013Figures'!$I:$I,$C349,'2013Figures'!$B:$B,"BrokerToCy",'2013Figures'!$G:$G,"E1",'2013Figures'!$E:$E,$B$1)</f>
        <v>0</v>
      </c>
      <c r="F349" s="9">
        <f>SUMIFS('2013Figures'!$J:$J,'2013Figures'!$C:$C,$A349,'2013Figures'!$H:$H,$B349,'2013Figures'!$I:$I,$C349,'2013Figures'!$B:$B,"BrokerToCy",'2013Figures'!$G:$G,"P1",'2013Figures'!$E:$E,$B$1)</f>
        <v>0</v>
      </c>
      <c r="G349" s="9">
        <f>SUMIFS('2013Figures'!$J:$J,'2013Figures'!$C:$C,$A349,'2013Figures'!$H:$H,$B349,'2013Figures'!$I:$I,$C349,'2013Figures'!$B:$B,"CyToBroker",'2013Figures'!$G:$G,"E1",'2013Figures'!$E:$E,$B$1)</f>
        <v>0</v>
      </c>
      <c r="H349" s="9">
        <f>SUMIFS('2013Figures'!$J:$J,'2013Figures'!$C:$C,$A349,'2013Figures'!$H:$H,$B349,'2013Figures'!$I:$I,$C349,'2013Figures'!$B:$B,"CyToBroker",'2013Figures'!$G:$G,"P1",'2013Figures'!$E:$E,$B$1)</f>
        <v>0</v>
      </c>
      <c r="I349" s="33"/>
      <c r="J349" s="34">
        <v>201401</v>
      </c>
      <c r="K349" s="33"/>
      <c r="L349" s="42">
        <f>SUMIFS('2012Figures'!$J:$J,'2012Figures'!$C:$C,$A349,'2012Figures'!$H:$H,$B349,'2012Figures'!$I:$I,$C349,'2012Figures'!$E:$E,$B$1)</f>
        <v>0</v>
      </c>
      <c r="M349" s="52">
        <f>SUMIFS('2012Figures'!$J:$J,'2012Figures'!$C:$C,$A349,'2012Figures'!$H:$H,$B349,'2012Figures'!$I:$I,$C349,'2012Figures'!$B:$B,"BrokerToCy",'2012Figures'!$G:$G,"E1",'2012Figures'!$E:$E,$B$1)</f>
        <v>0</v>
      </c>
      <c r="N349" s="52">
        <f>SUMIFS('2012Figures'!$J:$J,'2012Figures'!$C:$C,$A349,'2012Figures'!$H:$H,$B349,'2012Figures'!$I:$I,$C349,'2012Figures'!$B:$B,"BrokerToCy",'2012Figures'!$G:$G,"P1",'2012Figures'!$E:$E,$B$1)</f>
        <v>0</v>
      </c>
      <c r="O349" s="52">
        <f>SUMIFS('2012Figures'!$J:$J,'2012Figures'!$C:$C,$A349,'2012Figures'!$H:$H,$B349,'2012Figures'!$I:$I,$C349,'2012Figures'!$B:$B,"CyToBroker",'2012Figures'!$G:$G,"E1",'2012Figures'!$E:$E,$B$1)</f>
        <v>0</v>
      </c>
      <c r="P349" s="52">
        <f>SUMIFS('2012Figures'!$J:$J,'2012Figures'!$C:$C,$A349,'2012Figures'!$H:$H,$B349,'2012Figures'!$I:$I,$C349,'2012Figures'!$B:$B,"CyToBroker",'2012Figures'!$G:$G,"P1",'2012Figures'!$E:$E,$B$1)</f>
        <v>0</v>
      </c>
      <c r="Q349" s="33"/>
      <c r="R349" s="46" t="str">
        <f t="shared" si="34"/>
        <v/>
      </c>
      <c r="S349" s="46" t="str">
        <f t="shared" si="34"/>
        <v/>
      </c>
      <c r="T349" s="46" t="str">
        <f t="shared" si="34"/>
        <v/>
      </c>
      <c r="U349" s="46" t="str">
        <f t="shared" si="34"/>
        <v/>
      </c>
      <c r="V349" s="46" t="str">
        <f t="shared" si="34"/>
        <v/>
      </c>
    </row>
    <row r="350" spans="1:22" x14ac:dyDescent="0.2">
      <c r="A350" s="1">
        <v>306</v>
      </c>
      <c r="B350" s="1" t="s">
        <v>120</v>
      </c>
      <c r="C350" s="8">
        <v>2</v>
      </c>
      <c r="D350" s="29">
        <f>SUMIFS('2013Figures'!$J:$J,'2013Figures'!$C:$C,$A350,'2013Figures'!$H:$H,$B350,'2013Figures'!$I:$I,$C350,'2013Figures'!$E:$E,$B$1)</f>
        <v>0</v>
      </c>
      <c r="E350" s="9">
        <f>SUMIFS('2013Figures'!$J:$J,'2013Figures'!$C:$C,$A350,'2013Figures'!$H:$H,$B350,'2013Figures'!$I:$I,$C350,'2013Figures'!$B:$B,"BrokerToCy",'2013Figures'!$G:$G,"E1",'2013Figures'!$E:$E,$B$1)</f>
        <v>0</v>
      </c>
      <c r="F350" s="9">
        <f>SUMIFS('2013Figures'!$J:$J,'2013Figures'!$C:$C,$A350,'2013Figures'!$H:$H,$B350,'2013Figures'!$I:$I,$C350,'2013Figures'!$B:$B,"BrokerToCy",'2013Figures'!$G:$G,"P1",'2013Figures'!$E:$E,$B$1)</f>
        <v>0</v>
      </c>
      <c r="G350" s="9">
        <f>SUMIFS('2013Figures'!$J:$J,'2013Figures'!$C:$C,$A350,'2013Figures'!$H:$H,$B350,'2013Figures'!$I:$I,$C350,'2013Figures'!$B:$B,"CyToBroker",'2013Figures'!$G:$G,"E1",'2013Figures'!$E:$E,$B$1)</f>
        <v>0</v>
      </c>
      <c r="H350" s="9">
        <f>SUMIFS('2013Figures'!$J:$J,'2013Figures'!$C:$C,$A350,'2013Figures'!$H:$H,$B350,'2013Figures'!$I:$I,$C350,'2013Figures'!$B:$B,"CyToBroker",'2013Figures'!$G:$G,"P1",'2013Figures'!$E:$E,$B$1)</f>
        <v>0</v>
      </c>
      <c r="I350" s="30"/>
      <c r="J350" s="31">
        <v>201301</v>
      </c>
      <c r="K350" s="30"/>
      <c r="L350" s="42">
        <f>SUMIFS('2012Figures'!$J:$J,'2012Figures'!$C:$C,$A350,'2012Figures'!$H:$H,$B350,'2012Figures'!$I:$I,$C350,'2012Figures'!$E:$E,$B$1)</f>
        <v>0</v>
      </c>
      <c r="M350" s="52">
        <f>SUMIFS('2012Figures'!$J:$J,'2012Figures'!$C:$C,$A350,'2012Figures'!$H:$H,$B350,'2012Figures'!$I:$I,$C350,'2012Figures'!$B:$B,"BrokerToCy",'2012Figures'!$G:$G,"E1",'2012Figures'!$E:$E,$B$1)</f>
        <v>0</v>
      </c>
      <c r="N350" s="52">
        <f>SUMIFS('2012Figures'!$J:$J,'2012Figures'!$C:$C,$A350,'2012Figures'!$H:$H,$B350,'2012Figures'!$I:$I,$C350,'2012Figures'!$B:$B,"BrokerToCy",'2012Figures'!$G:$G,"P1",'2012Figures'!$E:$E,$B$1)</f>
        <v>0</v>
      </c>
      <c r="O350" s="52">
        <f>SUMIFS('2012Figures'!$J:$J,'2012Figures'!$C:$C,$A350,'2012Figures'!$H:$H,$B350,'2012Figures'!$I:$I,$C350,'2012Figures'!$B:$B,"CyToBroker",'2012Figures'!$G:$G,"E1",'2012Figures'!$E:$E,$B$1)</f>
        <v>0</v>
      </c>
      <c r="P350" s="52">
        <f>SUMIFS('2012Figures'!$J:$J,'2012Figures'!$C:$C,$A350,'2012Figures'!$H:$H,$B350,'2012Figures'!$I:$I,$C350,'2012Figures'!$B:$B,"CyToBroker",'2012Figures'!$G:$G,"P1",'2012Figures'!$E:$E,$B$1)</f>
        <v>0</v>
      </c>
      <c r="Q350" s="30"/>
      <c r="R350" s="46" t="str">
        <f t="shared" si="34"/>
        <v/>
      </c>
      <c r="S350" s="46" t="str">
        <f t="shared" si="34"/>
        <v/>
      </c>
      <c r="T350" s="46" t="str">
        <f t="shared" si="34"/>
        <v/>
      </c>
      <c r="U350" s="46" t="str">
        <f t="shared" si="34"/>
        <v/>
      </c>
      <c r="V350" s="46" t="str">
        <f t="shared" si="34"/>
        <v/>
      </c>
    </row>
    <row r="351" spans="1:22" x14ac:dyDescent="0.2">
      <c r="A351" s="1">
        <v>306</v>
      </c>
      <c r="B351" s="1" t="s">
        <v>120</v>
      </c>
      <c r="C351" s="8">
        <v>1</v>
      </c>
      <c r="D351" s="29">
        <f>SUMIFS('2013Figures'!$J:$J,'2013Figures'!$C:$C,$A351,'2013Figures'!$H:$H,$B351,'2013Figures'!$I:$I,$C351,'2013Figures'!$E:$E,$B$1)</f>
        <v>0</v>
      </c>
      <c r="E351" s="9">
        <f>SUMIFS('2013Figures'!$J:$J,'2013Figures'!$C:$C,$A351,'2013Figures'!$H:$H,$B351,'2013Figures'!$I:$I,$C351,'2013Figures'!$B:$B,"BrokerToCy",'2013Figures'!$G:$G,"E1",'2013Figures'!$E:$E,$B$1)</f>
        <v>0</v>
      </c>
      <c r="F351" s="9">
        <f>SUMIFS('2013Figures'!$J:$J,'2013Figures'!$C:$C,$A351,'2013Figures'!$H:$H,$B351,'2013Figures'!$I:$I,$C351,'2013Figures'!$B:$B,"BrokerToCy",'2013Figures'!$G:$G,"P1",'2013Figures'!$E:$E,$B$1)</f>
        <v>0</v>
      </c>
      <c r="G351" s="9">
        <f>SUMIFS('2013Figures'!$J:$J,'2013Figures'!$C:$C,$A351,'2013Figures'!$H:$H,$B351,'2013Figures'!$I:$I,$C351,'2013Figures'!$B:$B,"CyToBroker",'2013Figures'!$G:$G,"E1",'2013Figures'!$E:$E,$B$1)</f>
        <v>0</v>
      </c>
      <c r="H351" s="9">
        <f>SUMIFS('2013Figures'!$J:$J,'2013Figures'!$C:$C,$A351,'2013Figures'!$H:$H,$B351,'2013Figures'!$I:$I,$C351,'2013Figures'!$B:$B,"CyToBroker",'2013Figures'!$G:$G,"P1",'2013Figures'!$E:$E,$B$1)</f>
        <v>0</v>
      </c>
      <c r="J351" s="8">
        <v>200801</v>
      </c>
      <c r="L351" s="42">
        <f>SUMIFS('2012Figures'!$J:$J,'2012Figures'!$C:$C,$A351,'2012Figures'!$H:$H,$B351,'2012Figures'!$I:$I,$C351,'2012Figures'!$E:$E,$B$1)</f>
        <v>0</v>
      </c>
      <c r="M351" s="52">
        <f>SUMIFS('2012Figures'!$J:$J,'2012Figures'!$C:$C,$A351,'2012Figures'!$H:$H,$B351,'2012Figures'!$I:$I,$C351,'2012Figures'!$B:$B,"BrokerToCy",'2012Figures'!$G:$G,"E1",'2012Figures'!$E:$E,$B$1)</f>
        <v>0</v>
      </c>
      <c r="N351" s="52">
        <f>SUMIFS('2012Figures'!$J:$J,'2012Figures'!$C:$C,$A351,'2012Figures'!$H:$H,$B351,'2012Figures'!$I:$I,$C351,'2012Figures'!$B:$B,"BrokerToCy",'2012Figures'!$G:$G,"P1",'2012Figures'!$E:$E,$B$1)</f>
        <v>0</v>
      </c>
      <c r="O351" s="52">
        <f>SUMIFS('2012Figures'!$J:$J,'2012Figures'!$C:$C,$A351,'2012Figures'!$H:$H,$B351,'2012Figures'!$I:$I,$C351,'2012Figures'!$B:$B,"CyToBroker",'2012Figures'!$G:$G,"E1",'2012Figures'!$E:$E,$B$1)</f>
        <v>0</v>
      </c>
      <c r="P351" s="52">
        <f>SUMIFS('2012Figures'!$J:$J,'2012Figures'!$C:$C,$A351,'2012Figures'!$H:$H,$B351,'2012Figures'!$I:$I,$C351,'2012Figures'!$B:$B,"CyToBroker",'2012Figures'!$G:$G,"P1",'2012Figures'!$E:$E,$B$1)</f>
        <v>0</v>
      </c>
      <c r="R351" s="46" t="str">
        <f t="shared" si="34"/>
        <v/>
      </c>
      <c r="S351" s="46" t="str">
        <f t="shared" si="34"/>
        <v/>
      </c>
      <c r="T351" s="46" t="str">
        <f t="shared" si="34"/>
        <v/>
      </c>
      <c r="U351" s="46" t="str">
        <f t="shared" si="34"/>
        <v/>
      </c>
      <c r="V351" s="46" t="str">
        <f t="shared" si="34"/>
        <v/>
      </c>
    </row>
    <row r="352" spans="1:22" x14ac:dyDescent="0.2">
      <c r="A352" s="1">
        <v>306</v>
      </c>
      <c r="B352" s="1" t="s">
        <v>120</v>
      </c>
      <c r="D352" s="29">
        <f>SUMIFS('2013Figures'!$J:$J,'2013Figures'!$C:$C,$A352,'2013Figures'!$I:$I,"",'2013Figures'!$E:$E,$B$1)</f>
        <v>0</v>
      </c>
      <c r="E352" s="9">
        <f>SUMIFS('2013Figures'!$J:$J,'2013Figures'!$C:$C,$A352,'2013Figures'!$I:$I,"",'2013Figures'!$B:$B,"BrokerToCy",'2013Figures'!$G:$G,"E1",'2013Figures'!$E:$E,$B$1)</f>
        <v>0</v>
      </c>
      <c r="F352" s="9">
        <f>SUMIFS('2013Figures'!$J:$J,'2013Figures'!$C:$C,$A352,'2013Figures'!$I:$I,"",'2013Figures'!$B:$B,"BrokerToCy",'2013Figures'!$G:$G,"P1",'2013Figures'!$E:$E,$B$1)</f>
        <v>0</v>
      </c>
      <c r="G352" s="9">
        <f>SUMIFS('2013Figures'!$J:$J,'2013Figures'!$C:$C,$A352,'2013Figures'!$I:$I,"",'2013Figures'!$B:$B,"CyToBroker",'2013Figures'!$G:$G,"E1",'2013Figures'!$E:$E,$B$1)</f>
        <v>0</v>
      </c>
      <c r="H352" s="9">
        <f>SUMIFS('2013Figures'!$J:$J,'2013Figures'!$C:$C,$A352,'2013Figures'!$I:$I,"",'2013Figures'!$B:$B,"CyToBroker",'2013Figures'!$G:$G,"P1",'2013Figures'!$E:$E,$B$1)</f>
        <v>0</v>
      </c>
      <c r="J352" s="8" t="s">
        <v>131</v>
      </c>
      <c r="L352" s="42">
        <f>SUMIFS('2012Figures'!$J:$J,'2012Figures'!$C:$C,$A352,'2012Figures'!$I:$I,"",'2012Figures'!$E:$E,$B$1)</f>
        <v>0</v>
      </c>
      <c r="M352" s="52">
        <f>SUMIFS('2012Figures'!$J:$J,'2012Figures'!$C:$C,$A352,'2012Figures'!$I:$I,"",'2012Figures'!$B:$B,"BrokerToCy",'2012Figures'!$G:$G,"E1",'2012Figures'!$E:$E,$B$1)</f>
        <v>0</v>
      </c>
      <c r="N352" s="52">
        <f>SUMIFS('2012Figures'!$J:$J,'2012Figures'!$C:$C,$A352,'2012Figures'!$I:$I,"",'2012Figures'!$B:$B,"BrokerToCy",'2012Figures'!$G:$G,"P1",'2012Figures'!$E:$E,$B$1)</f>
        <v>0</v>
      </c>
      <c r="O352" s="52">
        <f>SUMIFS('2012Figures'!$J:$J,'2012Figures'!$C:$C,$A352,'2012Figures'!$I:$I,"",'2012Figures'!$B:$B,"CyToBroker",'2012Figures'!$G:$G,"E1",'2012Figures'!$E:$E,$B$1)</f>
        <v>0</v>
      </c>
      <c r="P352" s="52">
        <f>SUMIFS('2012Figures'!$J:$J,'2012Figures'!$C:$C,$A352,'2012Figures'!$I:$I,"",'2012Figures'!$B:$B,"CyToBroker",'2012Figures'!$G:$G,"P1",'2012Figures'!$E:$E,$B$1)</f>
        <v>0</v>
      </c>
      <c r="R352" s="46" t="str">
        <f t="shared" si="34"/>
        <v/>
      </c>
      <c r="S352" s="46" t="str">
        <f t="shared" si="34"/>
        <v/>
      </c>
      <c r="T352" s="46" t="str">
        <f t="shared" si="34"/>
        <v/>
      </c>
      <c r="U352" s="46" t="str">
        <f t="shared" si="34"/>
        <v/>
      </c>
      <c r="V352" s="46" t="str">
        <f t="shared" si="34"/>
        <v/>
      </c>
    </row>
    <row r="353" spans="1:22" x14ac:dyDescent="0.2">
      <c r="A353" s="21"/>
      <c r="B353" s="21" t="s">
        <v>92</v>
      </c>
      <c r="C353" s="22"/>
      <c r="D353" s="23">
        <f>SUM(E353:H353)</f>
        <v>0</v>
      </c>
      <c r="E353" s="23">
        <f>SUM(E349:E352)</f>
        <v>0</v>
      </c>
      <c r="F353" s="23">
        <f>SUM(F349:F352)</f>
        <v>0</v>
      </c>
      <c r="G353" s="23">
        <f>SUM(G349:G352)</f>
        <v>0</v>
      </c>
      <c r="H353" s="23">
        <f>SUM(H349:H352)</f>
        <v>0</v>
      </c>
      <c r="I353" s="21"/>
      <c r="J353" s="22"/>
      <c r="K353" s="21"/>
      <c r="L353" s="43">
        <f>SUM(M353:P353)</f>
        <v>0</v>
      </c>
      <c r="M353" s="43">
        <f>SUM(M349:M352)</f>
        <v>0</v>
      </c>
      <c r="N353" s="43">
        <f>SUM(N349:N352)</f>
        <v>0</v>
      </c>
      <c r="O353" s="43">
        <f>SUM(O349:O352)</f>
        <v>0</v>
      </c>
      <c r="P353" s="43">
        <f>SUM(P349:P352)</f>
        <v>0</v>
      </c>
      <c r="Q353" s="21"/>
      <c r="R353" s="21"/>
      <c r="S353" s="21"/>
      <c r="T353" s="21"/>
      <c r="U353" s="21"/>
      <c r="V353" s="21"/>
    </row>
    <row r="354" spans="1:22" x14ac:dyDescent="0.2">
      <c r="A354" s="28">
        <v>307</v>
      </c>
      <c r="B354" s="28" t="s">
        <v>121</v>
      </c>
      <c r="C354" s="17" t="s">
        <v>88</v>
      </c>
      <c r="D354" s="18">
        <f>SUMIFS('2013Figures'!$J:$J,'2013Figures'!$C:$C,$A354,'2013Figures'!$E:$E,$B$1)</f>
        <v>0</v>
      </c>
      <c r="E354" s="18">
        <f>SUMIFS('2013Figures'!$J:$J,'2013Figures'!$C:$C,$A354,'2013Figures'!$B:$B,"BrokerToCy",'2013Figures'!$G:$G,"E1",'2013Figures'!$E:$E,$B$1)</f>
        <v>0</v>
      </c>
      <c r="F354" s="18">
        <f>SUMIFS('2013Figures'!$J:$J,'2013Figures'!$C:$C,$A354,'2013Figures'!$B:$B,"BrokerToCy",'2013Figures'!$G:$G,"P1",'2013Figures'!$E:$E,$B$1)</f>
        <v>0</v>
      </c>
      <c r="G354" s="18">
        <f>SUMIFS('2013Figures'!$J:$J,'2013Figures'!$C:$C,$A354,'2013Figures'!$B:$B,"CyToBroker",'2013Figures'!$G:$G,"E1",'2013Figures'!$E:$E,$B$1)</f>
        <v>0</v>
      </c>
      <c r="H354" s="18">
        <f>SUMIFS('2013Figures'!$J:$J,'2013Figures'!$C:$C,$A354,'2013Figures'!$B:$B,"CyToBroker",'2013Figures'!$G:$G,"P1",'2013Figures'!$E:$E,$B$1)</f>
        <v>0</v>
      </c>
      <c r="I354" s="28"/>
      <c r="J354" s="17"/>
      <c r="K354" s="28"/>
      <c r="L354" s="50">
        <f>SUMIFS('2012Figures'!$J:$J,'2012Figures'!$C:$C,$A354,'2012Figures'!$E:$E,$B$1)</f>
        <v>0</v>
      </c>
      <c r="M354" s="50">
        <f>SUMIFS('2012Figures'!$J:$J,'2012Figures'!$C:$C,$A354,'2012Figures'!$B:$B,"BrokerToCy",'2012Figures'!$G:$G,"E1",'2012Figures'!$E:$E,$B$1)</f>
        <v>0</v>
      </c>
      <c r="N354" s="50">
        <f>SUMIFS('2012Figures'!$J:$J,'2012Figures'!$C:$C,$A354,'2012Figures'!$B:$B,"BrokerToCy",'2012Figures'!$G:$G,"P1",'2012Figures'!$E:$E,$B$1)</f>
        <v>0</v>
      </c>
      <c r="O354" s="50">
        <f>SUMIFS('2012Figures'!$J:$J,'2012Figures'!$C:$C,$A354,'2012Figures'!$B:$B,"CyToBroker",'2012Figures'!$G:$G,"E1",'2012Figures'!$E:$E,$B$1)</f>
        <v>0</v>
      </c>
      <c r="P354" s="50">
        <f>SUMIFS('2012Figures'!$J:$J,'2012Figures'!$C:$C,$A354,'2012Figures'!$B:$B,"CyToBroker",'2012Figures'!$G:$G,"P1",'2012Figures'!$E:$E,$B$1)</f>
        <v>0</v>
      </c>
      <c r="Q354" s="28"/>
      <c r="R354" s="46" t="str">
        <f t="shared" ref="R354:V418" si="35">IF(L354=0,"",ROUND(D354/L354-1,2))</f>
        <v/>
      </c>
      <c r="S354" s="46" t="str">
        <f t="shared" si="35"/>
        <v/>
      </c>
      <c r="T354" s="46" t="str">
        <f t="shared" si="35"/>
        <v/>
      </c>
      <c r="U354" s="46" t="str">
        <f t="shared" si="35"/>
        <v/>
      </c>
      <c r="V354" s="46" t="str">
        <f t="shared" si="35"/>
        <v/>
      </c>
    </row>
    <row r="355" spans="1:22" x14ac:dyDescent="0.2">
      <c r="A355" s="1">
        <v>307</v>
      </c>
      <c r="B355" s="1" t="s">
        <v>121</v>
      </c>
      <c r="C355" s="8">
        <v>1</v>
      </c>
      <c r="D355" s="29">
        <f>SUMIFS('2013Figures'!$J:$J,'2013Figures'!$C:$C,$A355,'2013Figures'!$H:$H,$B355,'2013Figures'!$I:$I,$C355,'2013Figures'!$E:$E,$B$1)</f>
        <v>0</v>
      </c>
      <c r="E355" s="9">
        <f>SUMIFS('2013Figures'!$J:$J,'2013Figures'!$C:$C,$A355,'2013Figures'!$H:$H,$B355,'2013Figures'!$I:$I,$C355,'2013Figures'!$B:$B,"BrokerToCy",'2013Figures'!$G:$G,"E1",'2013Figures'!$E:$E,$B$1)</f>
        <v>0</v>
      </c>
      <c r="F355" s="9">
        <f>SUMIFS('2013Figures'!$J:$J,'2013Figures'!$C:$C,$A355,'2013Figures'!$H:$H,$B355,'2013Figures'!$I:$I,$C355,'2013Figures'!$B:$B,"BrokerToCy",'2013Figures'!$G:$G,"P1",'2013Figures'!$E:$E,$B$1)</f>
        <v>0</v>
      </c>
      <c r="G355" s="9">
        <f>SUMIFS('2013Figures'!$J:$J,'2013Figures'!$C:$C,$A355,'2013Figures'!$H:$H,$B355,'2013Figures'!$I:$I,$C355,'2013Figures'!$B:$B,"CyToBroker",'2013Figures'!$G:$G,"E1",'2013Figures'!$E:$E,$B$1)</f>
        <v>0</v>
      </c>
      <c r="H355" s="9">
        <f>SUMIFS('2013Figures'!$J:$J,'2013Figures'!$C:$C,$A355,'2013Figures'!$H:$H,$B355,'2013Figures'!$I:$I,$C355,'2013Figures'!$B:$B,"CyToBroker",'2013Figures'!$G:$G,"P1",'2013Figures'!$E:$E,$B$1)</f>
        <v>0</v>
      </c>
      <c r="I355" s="30"/>
      <c r="J355" s="31">
        <v>200801</v>
      </c>
      <c r="K355" s="30"/>
      <c r="L355" s="42">
        <f>SUMIFS('2012Figures'!$J:$J,'2012Figures'!$C:$C,$A355,'2012Figures'!$H:$H,$B355,'2012Figures'!$I:$I,$C355,'2012Figures'!$E:$E,$B$1)</f>
        <v>0</v>
      </c>
      <c r="M355" s="52">
        <f>SUMIFS('2012Figures'!$J:$J,'2012Figures'!$C:$C,$A355,'2012Figures'!$H:$H,$B355,'2012Figures'!$I:$I,$C355,'2012Figures'!$B:$B,"BrokerToCy",'2012Figures'!$G:$G,"E1",'2012Figures'!$E:$E,$B$1)</f>
        <v>0</v>
      </c>
      <c r="N355" s="52">
        <f>SUMIFS('2012Figures'!$J:$J,'2012Figures'!$C:$C,$A355,'2012Figures'!$H:$H,$B355,'2012Figures'!$I:$I,$C355,'2012Figures'!$B:$B,"BrokerToCy",'2012Figures'!$G:$G,"P1",'2012Figures'!$E:$E,$B$1)</f>
        <v>0</v>
      </c>
      <c r="O355" s="52">
        <f>SUMIFS('2012Figures'!$J:$J,'2012Figures'!$C:$C,$A355,'2012Figures'!$H:$H,$B355,'2012Figures'!$I:$I,$C355,'2012Figures'!$B:$B,"CyToBroker",'2012Figures'!$G:$G,"E1",'2012Figures'!$E:$E,$B$1)</f>
        <v>0</v>
      </c>
      <c r="P355" s="52">
        <f>SUMIFS('2012Figures'!$J:$J,'2012Figures'!$C:$C,$A355,'2012Figures'!$H:$H,$B355,'2012Figures'!$I:$I,$C355,'2012Figures'!$B:$B,"CyToBroker",'2012Figures'!$G:$G,"P1",'2012Figures'!$E:$E,$B$1)</f>
        <v>0</v>
      </c>
      <c r="Q355" s="30"/>
      <c r="R355" s="46" t="str">
        <f t="shared" si="35"/>
        <v/>
      </c>
      <c r="S355" s="46" t="str">
        <f t="shared" si="35"/>
        <v/>
      </c>
      <c r="T355" s="46" t="str">
        <f t="shared" si="35"/>
        <v/>
      </c>
      <c r="U355" s="46" t="str">
        <f t="shared" si="35"/>
        <v/>
      </c>
      <c r="V355" s="46" t="str">
        <f t="shared" si="35"/>
        <v/>
      </c>
    </row>
    <row r="356" spans="1:22" x14ac:dyDescent="0.2">
      <c r="A356" s="1">
        <v>307</v>
      </c>
      <c r="B356" s="1" t="s">
        <v>121</v>
      </c>
      <c r="D356" s="29">
        <f>SUMIFS('2013Figures'!$J:$J,'2013Figures'!$C:$C,$A356,'2013Figures'!$I:$I,"",'2013Figures'!$E:$E,$B$1)</f>
        <v>0</v>
      </c>
      <c r="E356" s="9">
        <f>SUMIFS('2013Figures'!$J:$J,'2013Figures'!$C:$C,$A356,'2013Figures'!$I:$I,"",'2013Figures'!$B:$B,"BrokerToCy",'2013Figures'!$G:$G,"E1",'2013Figures'!$E:$E,$B$1)</f>
        <v>0</v>
      </c>
      <c r="F356" s="9">
        <f>SUMIFS('2013Figures'!$J:$J,'2013Figures'!$C:$C,$A356,'2013Figures'!$I:$I,"",'2013Figures'!$B:$B,"BrokerToCy",'2013Figures'!$G:$G,"P1",'2013Figures'!$E:$E,$B$1)</f>
        <v>0</v>
      </c>
      <c r="G356" s="9">
        <f>SUMIFS('2013Figures'!$J:$J,'2013Figures'!$C:$C,$A356,'2013Figures'!$I:$I,"",'2013Figures'!$B:$B,"CyToBroker",'2013Figures'!$G:$G,"E1",'2013Figures'!$E:$E,$B$1)</f>
        <v>0</v>
      </c>
      <c r="H356" s="9">
        <f>SUMIFS('2013Figures'!$J:$J,'2013Figures'!$C:$C,$A356,'2013Figures'!$I:$I,"",'2013Figures'!$B:$B,"CyToBroker",'2013Figures'!$G:$G,"P1",'2013Figures'!$E:$E,$B$1)</f>
        <v>0</v>
      </c>
      <c r="J356" s="8" t="s">
        <v>131</v>
      </c>
      <c r="L356" s="42">
        <f>SUMIFS('2012Figures'!$J:$J,'2012Figures'!$C:$C,$A356,'2012Figures'!$I:$I,"",'2012Figures'!$E:$E,$B$1)</f>
        <v>0</v>
      </c>
      <c r="M356" s="52">
        <f>SUMIFS('2012Figures'!$J:$J,'2012Figures'!$C:$C,$A356,'2012Figures'!$I:$I,"",'2012Figures'!$B:$B,"BrokerToCy",'2012Figures'!$G:$G,"E1",'2012Figures'!$E:$E,$B$1)</f>
        <v>0</v>
      </c>
      <c r="N356" s="52">
        <f>SUMIFS('2012Figures'!$J:$J,'2012Figures'!$C:$C,$A356,'2012Figures'!$I:$I,"",'2012Figures'!$B:$B,"BrokerToCy",'2012Figures'!$G:$G,"P1",'2012Figures'!$E:$E,$B$1)</f>
        <v>0</v>
      </c>
      <c r="O356" s="52">
        <f>SUMIFS('2012Figures'!$J:$J,'2012Figures'!$C:$C,$A356,'2012Figures'!$I:$I,"",'2012Figures'!$B:$B,"CyToBroker",'2012Figures'!$G:$G,"E1",'2012Figures'!$E:$E,$B$1)</f>
        <v>0</v>
      </c>
      <c r="P356" s="52">
        <f>SUMIFS('2012Figures'!$J:$J,'2012Figures'!$C:$C,$A356,'2012Figures'!$I:$I,"",'2012Figures'!$B:$B,"CyToBroker",'2012Figures'!$G:$G,"P1",'2012Figures'!$E:$E,$B$1)</f>
        <v>0</v>
      </c>
      <c r="R356" s="46" t="str">
        <f t="shared" si="35"/>
        <v/>
      </c>
      <c r="S356" s="46" t="str">
        <f t="shared" si="35"/>
        <v/>
      </c>
      <c r="T356" s="46" t="str">
        <f t="shared" si="35"/>
        <v/>
      </c>
      <c r="U356" s="46" t="str">
        <f t="shared" si="35"/>
        <v/>
      </c>
      <c r="V356" s="46" t="str">
        <f t="shared" si="35"/>
        <v/>
      </c>
    </row>
    <row r="357" spans="1:22" x14ac:dyDescent="0.2">
      <c r="A357" s="21"/>
      <c r="B357" s="21" t="s">
        <v>92</v>
      </c>
      <c r="C357" s="22"/>
      <c r="D357" s="23">
        <f>SUM(E357:H357)</f>
        <v>0</v>
      </c>
      <c r="E357" s="23">
        <f>SUM(E355:E356)</f>
        <v>0</v>
      </c>
      <c r="F357" s="23">
        <f>SUM(F355:F356)</f>
        <v>0</v>
      </c>
      <c r="G357" s="23">
        <f>SUM(G355:G356)</f>
        <v>0</v>
      </c>
      <c r="H357" s="23">
        <f>SUM(H355:H356)</f>
        <v>0</v>
      </c>
      <c r="I357" s="21"/>
      <c r="J357" s="22"/>
      <c r="K357" s="21"/>
      <c r="L357" s="43">
        <f>SUM(M357:P357)</f>
        <v>0</v>
      </c>
      <c r="M357" s="43">
        <f>SUM(M355:M356)</f>
        <v>0</v>
      </c>
      <c r="N357" s="43">
        <f>SUM(N355:N356)</f>
        <v>0</v>
      </c>
      <c r="O357" s="43">
        <f>SUM(O355:O356)</f>
        <v>0</v>
      </c>
      <c r="P357" s="43">
        <f>SUM(P355:P356)</f>
        <v>0</v>
      </c>
      <c r="Q357" s="21"/>
      <c r="R357" s="21"/>
      <c r="S357" s="21"/>
      <c r="T357" s="21"/>
      <c r="U357" s="21"/>
      <c r="V357" s="21"/>
    </row>
    <row r="358" spans="1:22" x14ac:dyDescent="0.2">
      <c r="A358" s="28">
        <v>401</v>
      </c>
      <c r="B358" s="28" t="s">
        <v>122</v>
      </c>
      <c r="C358" s="17" t="s">
        <v>88</v>
      </c>
      <c r="D358" s="18">
        <f>SUMIFS('2013Figures'!$J:$J,'2013Figures'!$C:$C,$A358,'2013Figures'!$E:$E,$B$1)</f>
        <v>0</v>
      </c>
      <c r="E358" s="18">
        <f>SUMIFS('2013Figures'!$J:$J,'2013Figures'!$C:$C,$A358,'2013Figures'!$B:$B,"BrokerToCy",'2013Figures'!$G:$G,"E1",'2013Figures'!$E:$E,$B$1)</f>
        <v>0</v>
      </c>
      <c r="F358" s="18">
        <f>SUMIFS('2013Figures'!$J:$J,'2013Figures'!$C:$C,$A358,'2013Figures'!$B:$B,"BrokerToCy",'2013Figures'!$G:$G,"P1",'2013Figures'!$E:$E,$B$1)</f>
        <v>0</v>
      </c>
      <c r="G358" s="18">
        <f>SUMIFS('2013Figures'!$J:$J,'2013Figures'!$C:$C,$A358,'2013Figures'!$B:$B,"CyToBroker",'2013Figures'!$G:$G,"E1",'2013Figures'!$E:$E,$B$1)</f>
        <v>0</v>
      </c>
      <c r="H358" s="18">
        <f>SUMIFS('2013Figures'!$J:$J,'2013Figures'!$C:$C,$A358,'2013Figures'!$B:$B,"CyToBroker",'2013Figures'!$G:$G,"P1",'2013Figures'!$E:$E,$B$1)</f>
        <v>0</v>
      </c>
      <c r="I358" s="28"/>
      <c r="J358" s="17"/>
      <c r="K358" s="28"/>
      <c r="L358" s="50">
        <f>SUMIFS('2012Figures'!$J:$J,'2012Figures'!$C:$C,$A358,'2012Figures'!$E:$E,$B$1)</f>
        <v>0</v>
      </c>
      <c r="M358" s="50">
        <f>SUMIFS('2012Figures'!$J:$J,'2012Figures'!$C:$C,$A358,'2012Figures'!$B:$B,"BrokerToCy",'2012Figures'!$G:$G,"E1",'2012Figures'!$E:$E,$B$1)</f>
        <v>0</v>
      </c>
      <c r="N358" s="50">
        <f>SUMIFS('2012Figures'!$J:$J,'2012Figures'!$C:$C,$A358,'2012Figures'!$B:$B,"BrokerToCy",'2012Figures'!$G:$G,"P1",'2012Figures'!$E:$E,$B$1)</f>
        <v>0</v>
      </c>
      <c r="O358" s="50">
        <f>SUMIFS('2012Figures'!$J:$J,'2012Figures'!$C:$C,$A358,'2012Figures'!$B:$B,"CyToBroker",'2012Figures'!$G:$G,"E1",'2012Figures'!$E:$E,$B$1)</f>
        <v>0</v>
      </c>
      <c r="P358" s="50">
        <f>SUMIFS('2012Figures'!$J:$J,'2012Figures'!$C:$C,$A358,'2012Figures'!$B:$B,"CyToBroker",'2012Figures'!$G:$G,"P1",'2012Figures'!$E:$E,$B$1)</f>
        <v>0</v>
      </c>
      <c r="Q358" s="28"/>
      <c r="R358" s="46" t="str">
        <f t="shared" ref="R358:V422" si="36">IF(L358=0,"",ROUND(D358/L358-1,2))</f>
        <v/>
      </c>
      <c r="S358" s="46" t="str">
        <f t="shared" si="36"/>
        <v/>
      </c>
      <c r="T358" s="46" t="str">
        <f t="shared" si="36"/>
        <v/>
      </c>
      <c r="U358" s="46" t="str">
        <f t="shared" si="36"/>
        <v/>
      </c>
      <c r="V358" s="46" t="str">
        <f t="shared" si="36"/>
        <v/>
      </c>
    </row>
    <row r="359" spans="1:22" x14ac:dyDescent="0.2">
      <c r="A359" s="1">
        <v>401</v>
      </c>
      <c r="B359" s="1" t="s">
        <v>122</v>
      </c>
      <c r="C359" s="8">
        <v>1</v>
      </c>
      <c r="D359" s="29">
        <f>SUMIFS('2013Figures'!$J:$J,'2013Figures'!$C:$C,$A359,'2013Figures'!$H:$H,$B359,'2013Figures'!$I:$I,$C359,'2013Figures'!$E:$E,$B$1)</f>
        <v>0</v>
      </c>
      <c r="E359" s="9">
        <f>SUMIFS('2013Figures'!$J:$J,'2013Figures'!$C:$C,$A359,'2013Figures'!$H:$H,$B359,'2013Figures'!$I:$I,$C359,'2013Figures'!$B:$B,"BrokerToCy",'2013Figures'!$G:$G,"E1",'2013Figures'!$E:$E,$B$1)</f>
        <v>0</v>
      </c>
      <c r="F359" s="9">
        <f>SUMIFS('2013Figures'!$J:$J,'2013Figures'!$C:$C,$A359,'2013Figures'!$H:$H,$B359,'2013Figures'!$I:$I,$C359,'2013Figures'!$B:$B,"BrokerToCy",'2013Figures'!$G:$G,"P1",'2013Figures'!$E:$E,$B$1)</f>
        <v>0</v>
      </c>
      <c r="G359" s="9">
        <f>SUMIFS('2013Figures'!$J:$J,'2013Figures'!$C:$C,$A359,'2013Figures'!$H:$H,$B359,'2013Figures'!$I:$I,$C359,'2013Figures'!$B:$B,"CyToBroker",'2013Figures'!$G:$G,"E1",'2013Figures'!$E:$E,$B$1)</f>
        <v>0</v>
      </c>
      <c r="H359" s="9">
        <f>SUMIFS('2013Figures'!$J:$J,'2013Figures'!$C:$C,$A359,'2013Figures'!$H:$H,$B359,'2013Figures'!$I:$I,$C359,'2013Figures'!$B:$B,"CyToBroker",'2013Figures'!$G:$G,"P1",'2013Figures'!$E:$E,$B$1)</f>
        <v>0</v>
      </c>
      <c r="I359" s="30"/>
      <c r="J359" s="31">
        <v>200601</v>
      </c>
      <c r="K359" s="30"/>
      <c r="L359" s="42">
        <f>SUMIFS('2012Figures'!$J:$J,'2012Figures'!$C:$C,$A359,'2012Figures'!$H:$H,$B359,'2012Figures'!$I:$I,$C359,'2012Figures'!$E:$E,$B$1)</f>
        <v>0</v>
      </c>
      <c r="M359" s="52">
        <f>SUMIFS('2012Figures'!$J:$J,'2012Figures'!$C:$C,$A359,'2012Figures'!$H:$H,$B359,'2012Figures'!$I:$I,$C359,'2012Figures'!$B:$B,"BrokerToCy",'2012Figures'!$G:$G,"E1",'2012Figures'!$E:$E,$B$1)</f>
        <v>0</v>
      </c>
      <c r="N359" s="52">
        <f>SUMIFS('2012Figures'!$J:$J,'2012Figures'!$C:$C,$A359,'2012Figures'!$H:$H,$B359,'2012Figures'!$I:$I,$C359,'2012Figures'!$B:$B,"BrokerToCy",'2012Figures'!$G:$G,"P1",'2012Figures'!$E:$E,$B$1)</f>
        <v>0</v>
      </c>
      <c r="O359" s="52">
        <f>SUMIFS('2012Figures'!$J:$J,'2012Figures'!$C:$C,$A359,'2012Figures'!$H:$H,$B359,'2012Figures'!$I:$I,$C359,'2012Figures'!$B:$B,"CyToBroker",'2012Figures'!$G:$G,"E1",'2012Figures'!$E:$E,$B$1)</f>
        <v>0</v>
      </c>
      <c r="P359" s="52">
        <f>SUMIFS('2012Figures'!$J:$J,'2012Figures'!$C:$C,$A359,'2012Figures'!$H:$H,$B359,'2012Figures'!$I:$I,$C359,'2012Figures'!$B:$B,"CyToBroker",'2012Figures'!$G:$G,"P1",'2012Figures'!$E:$E,$B$1)</f>
        <v>0</v>
      </c>
      <c r="Q359" s="30"/>
      <c r="R359" s="46" t="str">
        <f t="shared" si="36"/>
        <v/>
      </c>
      <c r="S359" s="46" t="str">
        <f t="shared" si="36"/>
        <v/>
      </c>
      <c r="T359" s="46" t="str">
        <f t="shared" si="36"/>
        <v/>
      </c>
      <c r="U359" s="46" t="str">
        <f t="shared" si="36"/>
        <v/>
      </c>
      <c r="V359" s="46" t="str">
        <f t="shared" si="36"/>
        <v/>
      </c>
    </row>
    <row r="360" spans="1:22" x14ac:dyDescent="0.2">
      <c r="A360" s="1">
        <v>401</v>
      </c>
      <c r="B360" s="1" t="s">
        <v>122</v>
      </c>
      <c r="D360" s="29">
        <f>SUMIFS('2013Figures'!$J:$J,'2013Figures'!$C:$C,$A360,'2013Figures'!$I:$I,"",'2013Figures'!$E:$E,$B$1)</f>
        <v>0</v>
      </c>
      <c r="E360" s="9">
        <f>SUMIFS('2013Figures'!$J:$J,'2013Figures'!$C:$C,$A360,'2013Figures'!$I:$I,"",'2013Figures'!$B:$B,"BrokerToCy",'2013Figures'!$G:$G,"E1",'2013Figures'!$E:$E,$B$1)</f>
        <v>0</v>
      </c>
      <c r="F360" s="9">
        <f>SUMIFS('2013Figures'!$J:$J,'2013Figures'!$C:$C,$A360,'2013Figures'!$I:$I,"",'2013Figures'!$B:$B,"BrokerToCy",'2013Figures'!$G:$G,"P1",'2013Figures'!$E:$E,$B$1)</f>
        <v>0</v>
      </c>
      <c r="G360" s="9">
        <f>SUMIFS('2013Figures'!$J:$J,'2013Figures'!$C:$C,$A360,'2013Figures'!$I:$I,"",'2013Figures'!$B:$B,"CyToBroker",'2013Figures'!$G:$G,"E1",'2013Figures'!$E:$E,$B$1)</f>
        <v>0</v>
      </c>
      <c r="H360" s="9">
        <f>SUMIFS('2013Figures'!$J:$J,'2013Figures'!$C:$C,$A360,'2013Figures'!$I:$I,"",'2013Figures'!$B:$B,"CyToBroker",'2013Figures'!$G:$G,"P1",'2013Figures'!$E:$E,$B$1)</f>
        <v>0</v>
      </c>
      <c r="J360" s="8" t="s">
        <v>131</v>
      </c>
      <c r="L360" s="42">
        <f>SUMIFS('2012Figures'!$J:$J,'2012Figures'!$C:$C,$A360,'2012Figures'!$I:$I,"",'2012Figures'!$E:$E,$B$1)</f>
        <v>0</v>
      </c>
      <c r="M360" s="52">
        <f>SUMIFS('2012Figures'!$J:$J,'2012Figures'!$C:$C,$A360,'2012Figures'!$I:$I,"",'2012Figures'!$B:$B,"BrokerToCy",'2012Figures'!$G:$G,"E1",'2012Figures'!$E:$E,$B$1)</f>
        <v>0</v>
      </c>
      <c r="N360" s="52">
        <f>SUMIFS('2012Figures'!$J:$J,'2012Figures'!$C:$C,$A360,'2012Figures'!$I:$I,"",'2012Figures'!$B:$B,"BrokerToCy",'2012Figures'!$G:$G,"P1",'2012Figures'!$E:$E,$B$1)</f>
        <v>0</v>
      </c>
      <c r="O360" s="52">
        <f>SUMIFS('2012Figures'!$J:$J,'2012Figures'!$C:$C,$A360,'2012Figures'!$I:$I,"",'2012Figures'!$B:$B,"CyToBroker",'2012Figures'!$G:$G,"E1",'2012Figures'!$E:$E,$B$1)</f>
        <v>0</v>
      </c>
      <c r="P360" s="52">
        <f>SUMIFS('2012Figures'!$J:$J,'2012Figures'!$C:$C,$A360,'2012Figures'!$I:$I,"",'2012Figures'!$B:$B,"CyToBroker",'2012Figures'!$G:$G,"P1",'2012Figures'!$E:$E,$B$1)</f>
        <v>0</v>
      </c>
      <c r="R360" s="46" t="str">
        <f t="shared" si="36"/>
        <v/>
      </c>
      <c r="S360" s="46" t="str">
        <f t="shared" si="36"/>
        <v/>
      </c>
      <c r="T360" s="46" t="str">
        <f t="shared" si="36"/>
        <v/>
      </c>
      <c r="U360" s="46" t="str">
        <f t="shared" si="36"/>
        <v/>
      </c>
      <c r="V360" s="46" t="str">
        <f t="shared" si="36"/>
        <v/>
      </c>
    </row>
    <row r="361" spans="1:22" x14ac:dyDescent="0.2">
      <c r="A361" s="21"/>
      <c r="B361" s="21" t="s">
        <v>92</v>
      </c>
      <c r="C361" s="22"/>
      <c r="D361" s="23">
        <f>SUM(E361:H361)</f>
        <v>0</v>
      </c>
      <c r="E361" s="23">
        <f>SUM(E359:E360)</f>
        <v>0</v>
      </c>
      <c r="F361" s="23">
        <f>SUM(F359:F360)</f>
        <v>0</v>
      </c>
      <c r="G361" s="23">
        <f>SUM(G359:G360)</f>
        <v>0</v>
      </c>
      <c r="H361" s="23">
        <f>SUM(H359:H360)</f>
        <v>0</v>
      </c>
      <c r="I361" s="21"/>
      <c r="J361" s="22"/>
      <c r="K361" s="21"/>
      <c r="L361" s="43">
        <f>SUM(M361:P361)</f>
        <v>0</v>
      </c>
      <c r="M361" s="43">
        <f>SUM(M359:M360)</f>
        <v>0</v>
      </c>
      <c r="N361" s="43">
        <f>SUM(N359:N360)</f>
        <v>0</v>
      </c>
      <c r="O361" s="43">
        <f>SUM(O359:O360)</f>
        <v>0</v>
      </c>
      <c r="P361" s="43">
        <f>SUM(P359:P360)</f>
        <v>0</v>
      </c>
      <c r="Q361" s="21"/>
      <c r="R361" s="21"/>
      <c r="S361" s="21"/>
      <c r="T361" s="21"/>
      <c r="U361" s="21"/>
      <c r="V361" s="21"/>
    </row>
    <row r="362" spans="1:22" x14ac:dyDescent="0.2">
      <c r="A362" s="28">
        <v>403</v>
      </c>
      <c r="B362" s="28" t="s">
        <v>169</v>
      </c>
      <c r="C362" s="17" t="s">
        <v>88</v>
      </c>
      <c r="D362" s="18">
        <f>SUMIFS('2013Figures'!$J:$J,'2013Figures'!$C:$C,$A362,'2013Figures'!$E:$E,$B$1)</f>
        <v>0</v>
      </c>
      <c r="E362" s="18">
        <f>SUMIFS('2013Figures'!$J:$J,'2013Figures'!$C:$C,$A362,'2013Figures'!$B:$B,"BrokerToCy",'2013Figures'!$G:$G,"E1",'2013Figures'!$E:$E,$B$1)</f>
        <v>0</v>
      </c>
      <c r="F362" s="18">
        <f>SUMIFS('2013Figures'!$J:$J,'2013Figures'!$C:$C,$A362,'2013Figures'!$B:$B,"BrokerToCy",'2013Figures'!$G:$G,"P1",'2013Figures'!$E:$E,$B$1)</f>
        <v>0</v>
      </c>
      <c r="G362" s="18">
        <f>SUMIFS('2013Figures'!$J:$J,'2013Figures'!$C:$C,$A362,'2013Figures'!$B:$B,"CyToBroker",'2013Figures'!$G:$G,"E1",'2013Figures'!$E:$E,$B$1)</f>
        <v>0</v>
      </c>
      <c r="H362" s="18">
        <f>SUMIFS('2013Figures'!$J:$J,'2013Figures'!$C:$C,$A362,'2013Figures'!$B:$B,"CyToBroker",'2013Figures'!$G:$G,"P1",'2013Figures'!$E:$E,$B$1)</f>
        <v>0</v>
      </c>
      <c r="I362" s="28"/>
      <c r="J362" s="17"/>
      <c r="K362" s="28"/>
      <c r="L362" s="50">
        <f>SUMIFS('2012Figures'!$J:$J,'2012Figures'!$C:$C,$A362,'2012Figures'!$E:$E,$B$1)</f>
        <v>0</v>
      </c>
      <c r="M362" s="50">
        <f>SUMIFS('2012Figures'!$J:$J,'2012Figures'!$C:$C,$A362,'2012Figures'!$B:$B,"BrokerToCy",'2012Figures'!$G:$G,"E1",'2012Figures'!$E:$E,$B$1)</f>
        <v>0</v>
      </c>
      <c r="N362" s="50">
        <f>SUMIFS('2012Figures'!$J:$J,'2012Figures'!$C:$C,$A362,'2012Figures'!$B:$B,"BrokerToCy",'2012Figures'!$G:$G,"P1",'2012Figures'!$E:$E,$B$1)</f>
        <v>0</v>
      </c>
      <c r="O362" s="50">
        <f>SUMIFS('2012Figures'!$J:$J,'2012Figures'!$C:$C,$A362,'2012Figures'!$B:$B,"CyToBroker",'2012Figures'!$G:$G,"E1",'2012Figures'!$E:$E,$B$1)</f>
        <v>0</v>
      </c>
      <c r="P362" s="50">
        <f>SUMIFS('2012Figures'!$J:$J,'2012Figures'!$C:$C,$A362,'2012Figures'!$B:$B,"CyToBroker",'2012Figures'!$G:$G,"P1",'2012Figures'!$E:$E,$B$1)</f>
        <v>0</v>
      </c>
      <c r="Q362" s="28"/>
      <c r="R362" s="46" t="str">
        <f t="shared" ref="R362:V426" si="37">IF(L362=0,"",ROUND(D362/L362-1,2))</f>
        <v/>
      </c>
      <c r="S362" s="46" t="str">
        <f t="shared" si="37"/>
        <v/>
      </c>
      <c r="T362" s="46" t="str">
        <f t="shared" si="37"/>
        <v/>
      </c>
      <c r="U362" s="46" t="str">
        <f t="shared" si="37"/>
        <v/>
      </c>
      <c r="V362" s="46" t="str">
        <f t="shared" si="37"/>
        <v/>
      </c>
    </row>
    <row r="363" spans="1:22" x14ac:dyDescent="0.2">
      <c r="A363" s="1">
        <v>403</v>
      </c>
      <c r="B363" s="1" t="s">
        <v>169</v>
      </c>
      <c r="C363" s="8">
        <v>1</v>
      </c>
      <c r="D363" s="29">
        <f>SUMIFS('2013Figures'!$J:$J,'2013Figures'!$C:$C,$A363,'2013Figures'!$H:$H,$B363,'2013Figures'!$I:$I,$C363,'2013Figures'!$E:$E,$B$1)</f>
        <v>0</v>
      </c>
      <c r="E363" s="9">
        <f>SUMIFS('2013Figures'!$J:$J,'2013Figures'!$C:$C,$A363,'2013Figures'!$H:$H,$B363,'2013Figures'!$I:$I,$C363,'2013Figures'!$B:$B,"BrokerToCy",'2013Figures'!$G:$G,"E1",'2013Figures'!$E:$E,$B$1)</f>
        <v>0</v>
      </c>
      <c r="F363" s="9">
        <f>SUMIFS('2013Figures'!$J:$J,'2013Figures'!$C:$C,$A363,'2013Figures'!$H:$H,$B363,'2013Figures'!$I:$I,$C363,'2013Figures'!$B:$B,"BrokerToCy",'2013Figures'!$G:$G,"P1",'2013Figures'!$E:$E,$B$1)</f>
        <v>0</v>
      </c>
      <c r="G363" s="9">
        <f>SUMIFS('2013Figures'!$J:$J,'2013Figures'!$C:$C,$A363,'2013Figures'!$H:$H,$B363,'2013Figures'!$I:$I,$C363,'2013Figures'!$B:$B,"CyToBroker",'2013Figures'!$G:$G,"E1",'2013Figures'!$E:$E,$B$1)</f>
        <v>0</v>
      </c>
      <c r="H363" s="9">
        <f>SUMIFS('2013Figures'!$J:$J,'2013Figures'!$C:$C,$A363,'2013Figures'!$H:$H,$B363,'2013Figures'!$I:$I,$C363,'2013Figures'!$B:$B,"CyToBroker",'2013Figures'!$G:$G,"P1",'2013Figures'!$E:$E,$B$1)</f>
        <v>0</v>
      </c>
      <c r="I363" s="30"/>
      <c r="J363" s="31">
        <v>200801</v>
      </c>
      <c r="K363" s="30"/>
      <c r="L363" s="42">
        <f>SUMIFS('2012Figures'!$J:$J,'2012Figures'!$C:$C,$A363,'2012Figures'!$H:$H,$B363,'2012Figures'!$I:$I,$C363,'2012Figures'!$E:$E,$B$1)</f>
        <v>0</v>
      </c>
      <c r="M363" s="52">
        <f>SUMIFS('2012Figures'!$J:$J,'2012Figures'!$C:$C,$A363,'2012Figures'!$H:$H,$B363,'2012Figures'!$I:$I,$C363,'2012Figures'!$B:$B,"BrokerToCy",'2012Figures'!$G:$G,"E1",'2012Figures'!$E:$E,$B$1)</f>
        <v>0</v>
      </c>
      <c r="N363" s="52">
        <f>SUMIFS('2012Figures'!$J:$J,'2012Figures'!$C:$C,$A363,'2012Figures'!$H:$H,$B363,'2012Figures'!$I:$I,$C363,'2012Figures'!$B:$B,"BrokerToCy",'2012Figures'!$G:$G,"P1",'2012Figures'!$E:$E,$B$1)</f>
        <v>0</v>
      </c>
      <c r="O363" s="52">
        <f>SUMIFS('2012Figures'!$J:$J,'2012Figures'!$C:$C,$A363,'2012Figures'!$H:$H,$B363,'2012Figures'!$I:$I,$C363,'2012Figures'!$B:$B,"CyToBroker",'2012Figures'!$G:$G,"E1",'2012Figures'!$E:$E,$B$1)</f>
        <v>0</v>
      </c>
      <c r="P363" s="52">
        <f>SUMIFS('2012Figures'!$J:$J,'2012Figures'!$C:$C,$A363,'2012Figures'!$H:$H,$B363,'2012Figures'!$I:$I,$C363,'2012Figures'!$B:$B,"CyToBroker",'2012Figures'!$G:$G,"P1",'2012Figures'!$E:$E,$B$1)</f>
        <v>0</v>
      </c>
      <c r="Q363" s="30"/>
      <c r="R363" s="46" t="str">
        <f t="shared" si="37"/>
        <v/>
      </c>
      <c r="S363" s="46" t="str">
        <f t="shared" si="37"/>
        <v/>
      </c>
      <c r="T363" s="46" t="str">
        <f t="shared" si="37"/>
        <v/>
      </c>
      <c r="U363" s="46" t="str">
        <f t="shared" si="37"/>
        <v/>
      </c>
      <c r="V363" s="46" t="str">
        <f t="shared" si="37"/>
        <v/>
      </c>
    </row>
    <row r="364" spans="1:22" x14ac:dyDescent="0.2">
      <c r="A364" s="1">
        <v>403</v>
      </c>
      <c r="B364" s="1" t="s">
        <v>169</v>
      </c>
      <c r="D364" s="29">
        <f>SUMIFS('2013Figures'!$J:$J,'2013Figures'!$C:$C,$A364,'2013Figures'!$I:$I,"",'2013Figures'!$E:$E,$B$1)</f>
        <v>0</v>
      </c>
      <c r="E364" s="9">
        <f>SUMIFS('2013Figures'!$J:$J,'2013Figures'!$C:$C,$A364,'2013Figures'!$I:$I,"",'2013Figures'!$B:$B,"BrokerToCy",'2013Figures'!$G:$G,"E1",'2013Figures'!$E:$E,$B$1)</f>
        <v>0</v>
      </c>
      <c r="F364" s="9">
        <f>SUMIFS('2013Figures'!$J:$J,'2013Figures'!$C:$C,$A364,'2013Figures'!$I:$I,"",'2013Figures'!$B:$B,"BrokerToCy",'2013Figures'!$G:$G,"P1",'2013Figures'!$E:$E,$B$1)</f>
        <v>0</v>
      </c>
      <c r="G364" s="9">
        <f>SUMIFS('2013Figures'!$J:$J,'2013Figures'!$C:$C,$A364,'2013Figures'!$I:$I,"",'2013Figures'!$B:$B,"CyToBroker",'2013Figures'!$G:$G,"E1",'2013Figures'!$E:$E,$B$1)</f>
        <v>0</v>
      </c>
      <c r="H364" s="9">
        <f>SUMIFS('2013Figures'!$J:$J,'2013Figures'!$C:$C,$A364,'2013Figures'!$I:$I,"",'2013Figures'!$B:$B,"CyToBroker",'2013Figures'!$G:$G,"P1",'2013Figures'!$E:$E,$B$1)</f>
        <v>0</v>
      </c>
      <c r="J364" s="8" t="s">
        <v>131</v>
      </c>
      <c r="L364" s="42">
        <f>SUMIFS('2012Figures'!$J:$J,'2012Figures'!$C:$C,$A364,'2012Figures'!$I:$I,"",'2012Figures'!$E:$E,$B$1)</f>
        <v>0</v>
      </c>
      <c r="M364" s="52">
        <f>SUMIFS('2012Figures'!$J:$J,'2012Figures'!$C:$C,$A364,'2012Figures'!$I:$I,"",'2012Figures'!$B:$B,"BrokerToCy",'2012Figures'!$G:$G,"E1",'2012Figures'!$E:$E,$B$1)</f>
        <v>0</v>
      </c>
      <c r="N364" s="52">
        <f>SUMIFS('2012Figures'!$J:$J,'2012Figures'!$C:$C,$A364,'2012Figures'!$I:$I,"",'2012Figures'!$B:$B,"BrokerToCy",'2012Figures'!$G:$G,"P1",'2012Figures'!$E:$E,$B$1)</f>
        <v>0</v>
      </c>
      <c r="O364" s="52">
        <f>SUMIFS('2012Figures'!$J:$J,'2012Figures'!$C:$C,$A364,'2012Figures'!$I:$I,"",'2012Figures'!$B:$B,"CyToBroker",'2012Figures'!$G:$G,"E1",'2012Figures'!$E:$E,$B$1)</f>
        <v>0</v>
      </c>
      <c r="P364" s="52">
        <f>SUMIFS('2012Figures'!$J:$J,'2012Figures'!$C:$C,$A364,'2012Figures'!$I:$I,"",'2012Figures'!$B:$B,"CyToBroker",'2012Figures'!$G:$G,"P1",'2012Figures'!$E:$E,$B$1)</f>
        <v>0</v>
      </c>
      <c r="R364" s="46" t="str">
        <f t="shared" si="37"/>
        <v/>
      </c>
      <c r="S364" s="46" t="str">
        <f t="shared" si="37"/>
        <v/>
      </c>
      <c r="T364" s="46" t="str">
        <f t="shared" si="37"/>
        <v/>
      </c>
      <c r="U364" s="46" t="str">
        <f t="shared" si="37"/>
        <v/>
      </c>
      <c r="V364" s="46" t="str">
        <f t="shared" si="37"/>
        <v/>
      </c>
    </row>
    <row r="365" spans="1:22" x14ac:dyDescent="0.2">
      <c r="A365" s="21"/>
      <c r="B365" s="21" t="s">
        <v>92</v>
      </c>
      <c r="C365" s="22"/>
      <c r="D365" s="23">
        <f>SUM(E365:H365)</f>
        <v>0</v>
      </c>
      <c r="E365" s="23">
        <f>SUM(E363:E364)</f>
        <v>0</v>
      </c>
      <c r="F365" s="23">
        <f>SUM(F363:F364)</f>
        <v>0</v>
      </c>
      <c r="G365" s="23">
        <f>SUM(G363:G364)</f>
        <v>0</v>
      </c>
      <c r="H365" s="23">
        <f>SUM(H363:H364)</f>
        <v>0</v>
      </c>
      <c r="I365" s="21"/>
      <c r="J365" s="22"/>
      <c r="K365" s="21"/>
      <c r="L365" s="43">
        <f>SUM(M365:P365)</f>
        <v>0</v>
      </c>
      <c r="M365" s="43">
        <f>SUM(M363:M364)</f>
        <v>0</v>
      </c>
      <c r="N365" s="43">
        <f>SUM(N363:N364)</f>
        <v>0</v>
      </c>
      <c r="O365" s="43">
        <f>SUM(O363:O364)</f>
        <v>0</v>
      </c>
      <c r="P365" s="43">
        <f>SUM(P363:P364)</f>
        <v>0</v>
      </c>
      <c r="Q365" s="21"/>
      <c r="R365" s="21"/>
      <c r="S365" s="21"/>
      <c r="T365" s="21"/>
      <c r="U365" s="21"/>
      <c r="V365" s="21"/>
    </row>
    <row r="366" spans="1:22" x14ac:dyDescent="0.2">
      <c r="A366" s="28">
        <v>405</v>
      </c>
      <c r="B366" s="28" t="s">
        <v>170</v>
      </c>
      <c r="C366" s="17" t="s">
        <v>88</v>
      </c>
      <c r="D366" s="18">
        <f>SUMIFS('2013Figures'!$J:$J,'2013Figures'!$C:$C,$A366,'2013Figures'!$E:$E,$B$1)</f>
        <v>0</v>
      </c>
      <c r="E366" s="18">
        <f>SUMIFS('2013Figures'!$J:$J,'2013Figures'!$C:$C,$A366,'2013Figures'!$B:$B,"BrokerToCy",'2013Figures'!$G:$G,"E1",'2013Figures'!$E:$E,$B$1)</f>
        <v>0</v>
      </c>
      <c r="F366" s="18">
        <f>SUMIFS('2013Figures'!$J:$J,'2013Figures'!$C:$C,$A366,'2013Figures'!$B:$B,"BrokerToCy",'2013Figures'!$G:$G,"P1",'2013Figures'!$E:$E,$B$1)</f>
        <v>0</v>
      </c>
      <c r="G366" s="18">
        <f>SUMIFS('2013Figures'!$J:$J,'2013Figures'!$C:$C,$A366,'2013Figures'!$B:$B,"CyToBroker",'2013Figures'!$G:$G,"E1",'2013Figures'!$E:$E,$B$1)</f>
        <v>0</v>
      </c>
      <c r="H366" s="18">
        <f>SUMIFS('2013Figures'!$J:$J,'2013Figures'!$C:$C,$A366,'2013Figures'!$B:$B,"CyToBroker",'2013Figures'!$G:$G,"P1",'2013Figures'!$E:$E,$B$1)</f>
        <v>0</v>
      </c>
      <c r="I366" s="28"/>
      <c r="J366" s="17"/>
      <c r="K366" s="28"/>
      <c r="L366" s="50">
        <f>SUMIFS('2012Figures'!$J:$J,'2012Figures'!$C:$C,$A366,'2012Figures'!$E:$E,$B$1)</f>
        <v>0</v>
      </c>
      <c r="M366" s="50">
        <f>SUMIFS('2012Figures'!$J:$J,'2012Figures'!$C:$C,$A366,'2012Figures'!$B:$B,"BrokerToCy",'2012Figures'!$G:$G,"E1",'2012Figures'!$E:$E,$B$1)</f>
        <v>0</v>
      </c>
      <c r="N366" s="50">
        <f>SUMIFS('2012Figures'!$J:$J,'2012Figures'!$C:$C,$A366,'2012Figures'!$B:$B,"BrokerToCy",'2012Figures'!$G:$G,"P1",'2012Figures'!$E:$E,$B$1)</f>
        <v>0</v>
      </c>
      <c r="O366" s="50">
        <f>SUMIFS('2012Figures'!$J:$J,'2012Figures'!$C:$C,$A366,'2012Figures'!$B:$B,"CyToBroker",'2012Figures'!$G:$G,"E1",'2012Figures'!$E:$E,$B$1)</f>
        <v>0</v>
      </c>
      <c r="P366" s="50">
        <f>SUMIFS('2012Figures'!$J:$J,'2012Figures'!$C:$C,$A366,'2012Figures'!$B:$B,"CyToBroker",'2012Figures'!$G:$G,"P1",'2012Figures'!$E:$E,$B$1)</f>
        <v>0</v>
      </c>
      <c r="Q366" s="28"/>
      <c r="R366" s="46" t="str">
        <f t="shared" ref="R366:V430" si="38">IF(L366=0,"",ROUND(D366/L366-1,2))</f>
        <v/>
      </c>
      <c r="S366" s="46" t="str">
        <f t="shared" si="38"/>
        <v/>
      </c>
      <c r="T366" s="46" t="str">
        <f t="shared" si="38"/>
        <v/>
      </c>
      <c r="U366" s="46" t="str">
        <f t="shared" si="38"/>
        <v/>
      </c>
      <c r="V366" s="46" t="str">
        <f t="shared" si="38"/>
        <v/>
      </c>
    </row>
    <row r="367" spans="1:22" x14ac:dyDescent="0.2">
      <c r="A367" s="1">
        <v>405</v>
      </c>
      <c r="B367" s="1" t="s">
        <v>170</v>
      </c>
      <c r="C367" s="8">
        <v>1</v>
      </c>
      <c r="D367" s="29">
        <f>SUMIFS('2013Figures'!$J:$J,'2013Figures'!$C:$C,$A367,'2013Figures'!$H:$H,$B367,'2013Figures'!$I:$I,$C367,'2013Figures'!$E:$E,$B$1)</f>
        <v>0</v>
      </c>
      <c r="E367" s="9">
        <f>SUMIFS('2013Figures'!$J:$J,'2013Figures'!$C:$C,$A367,'2013Figures'!$H:$H,$B367,'2013Figures'!$I:$I,$C367,'2013Figures'!$B:$B,"BrokerToCy",'2013Figures'!$G:$G,"E1",'2013Figures'!$E:$E,$B$1)</f>
        <v>0</v>
      </c>
      <c r="F367" s="9">
        <f>SUMIFS('2013Figures'!$J:$J,'2013Figures'!$C:$C,$A367,'2013Figures'!$H:$H,$B367,'2013Figures'!$I:$I,$C367,'2013Figures'!$B:$B,"BrokerToCy",'2013Figures'!$G:$G,"P1",'2013Figures'!$E:$E,$B$1)</f>
        <v>0</v>
      </c>
      <c r="G367" s="9">
        <f>SUMIFS('2013Figures'!$J:$J,'2013Figures'!$C:$C,$A367,'2013Figures'!$H:$H,$B367,'2013Figures'!$I:$I,$C367,'2013Figures'!$B:$B,"CyToBroker",'2013Figures'!$G:$G,"E1",'2013Figures'!$E:$E,$B$1)</f>
        <v>0</v>
      </c>
      <c r="H367" s="9">
        <f>SUMIFS('2013Figures'!$J:$J,'2013Figures'!$C:$C,$A367,'2013Figures'!$H:$H,$B367,'2013Figures'!$I:$I,$C367,'2013Figures'!$B:$B,"CyToBroker",'2013Figures'!$G:$G,"P1",'2013Figures'!$E:$E,$B$1)</f>
        <v>0</v>
      </c>
      <c r="I367" s="30"/>
      <c r="J367" s="31">
        <v>200601</v>
      </c>
      <c r="K367" s="30"/>
      <c r="L367" s="42">
        <f>SUMIFS('2012Figures'!$J:$J,'2012Figures'!$C:$C,$A367,'2012Figures'!$H:$H,$B367,'2012Figures'!$I:$I,$C367,'2012Figures'!$E:$E,$B$1)</f>
        <v>0</v>
      </c>
      <c r="M367" s="52">
        <f>SUMIFS('2012Figures'!$J:$J,'2012Figures'!$C:$C,$A367,'2012Figures'!$H:$H,$B367,'2012Figures'!$I:$I,$C367,'2012Figures'!$B:$B,"BrokerToCy",'2012Figures'!$G:$G,"E1",'2012Figures'!$E:$E,$B$1)</f>
        <v>0</v>
      </c>
      <c r="N367" s="52">
        <f>SUMIFS('2012Figures'!$J:$J,'2012Figures'!$C:$C,$A367,'2012Figures'!$H:$H,$B367,'2012Figures'!$I:$I,$C367,'2012Figures'!$B:$B,"BrokerToCy",'2012Figures'!$G:$G,"P1",'2012Figures'!$E:$E,$B$1)</f>
        <v>0</v>
      </c>
      <c r="O367" s="52">
        <f>SUMIFS('2012Figures'!$J:$J,'2012Figures'!$C:$C,$A367,'2012Figures'!$H:$H,$B367,'2012Figures'!$I:$I,$C367,'2012Figures'!$B:$B,"CyToBroker",'2012Figures'!$G:$G,"E1",'2012Figures'!$E:$E,$B$1)</f>
        <v>0</v>
      </c>
      <c r="P367" s="52">
        <f>SUMIFS('2012Figures'!$J:$J,'2012Figures'!$C:$C,$A367,'2012Figures'!$H:$H,$B367,'2012Figures'!$I:$I,$C367,'2012Figures'!$B:$B,"CyToBroker",'2012Figures'!$G:$G,"P1",'2012Figures'!$E:$E,$B$1)</f>
        <v>0</v>
      </c>
      <c r="Q367" s="30"/>
      <c r="R367" s="46" t="str">
        <f t="shared" si="38"/>
        <v/>
      </c>
      <c r="S367" s="46" t="str">
        <f t="shared" si="38"/>
        <v/>
      </c>
      <c r="T367" s="46" t="str">
        <f t="shared" si="38"/>
        <v/>
      </c>
      <c r="U367" s="46" t="str">
        <f t="shared" si="38"/>
        <v/>
      </c>
      <c r="V367" s="46" t="str">
        <f t="shared" si="38"/>
        <v/>
      </c>
    </row>
    <row r="368" spans="1:22" x14ac:dyDescent="0.2">
      <c r="A368" s="1">
        <v>405</v>
      </c>
      <c r="B368" s="1" t="s">
        <v>170</v>
      </c>
      <c r="D368" s="29">
        <f>SUMIFS('2013Figures'!$J:$J,'2013Figures'!$C:$C,$A368,'2013Figures'!$I:$I,"",'2013Figures'!$E:$E,$B$1)</f>
        <v>0</v>
      </c>
      <c r="E368" s="9">
        <f>SUMIFS('2013Figures'!$J:$J,'2013Figures'!$C:$C,$A368,'2013Figures'!$I:$I,"",'2013Figures'!$B:$B,"BrokerToCy",'2013Figures'!$G:$G,"E1",'2013Figures'!$E:$E,$B$1)</f>
        <v>0</v>
      </c>
      <c r="F368" s="9">
        <f>SUMIFS('2013Figures'!$J:$J,'2013Figures'!$C:$C,$A368,'2013Figures'!$I:$I,"",'2013Figures'!$B:$B,"BrokerToCy",'2013Figures'!$G:$G,"P1",'2013Figures'!$E:$E,$B$1)</f>
        <v>0</v>
      </c>
      <c r="G368" s="9">
        <f>SUMIFS('2013Figures'!$J:$J,'2013Figures'!$C:$C,$A368,'2013Figures'!$I:$I,"",'2013Figures'!$B:$B,"CyToBroker",'2013Figures'!$G:$G,"E1",'2013Figures'!$E:$E,$B$1)</f>
        <v>0</v>
      </c>
      <c r="H368" s="9">
        <f>SUMIFS('2013Figures'!$J:$J,'2013Figures'!$C:$C,$A368,'2013Figures'!$I:$I,"",'2013Figures'!$B:$B,"CyToBroker",'2013Figures'!$G:$G,"P1",'2013Figures'!$E:$E,$B$1)</f>
        <v>0</v>
      </c>
      <c r="J368" s="8" t="s">
        <v>131</v>
      </c>
      <c r="L368" s="42">
        <f>SUMIFS('2012Figures'!$J:$J,'2012Figures'!$C:$C,$A368,'2012Figures'!$I:$I,"",'2012Figures'!$E:$E,$B$1)</f>
        <v>0</v>
      </c>
      <c r="M368" s="52">
        <f>SUMIFS('2012Figures'!$J:$J,'2012Figures'!$C:$C,$A368,'2012Figures'!$I:$I,"",'2012Figures'!$B:$B,"BrokerToCy",'2012Figures'!$G:$G,"E1",'2012Figures'!$E:$E,$B$1)</f>
        <v>0</v>
      </c>
      <c r="N368" s="52">
        <f>SUMIFS('2012Figures'!$J:$J,'2012Figures'!$C:$C,$A368,'2012Figures'!$I:$I,"",'2012Figures'!$B:$B,"BrokerToCy",'2012Figures'!$G:$G,"P1",'2012Figures'!$E:$E,$B$1)</f>
        <v>0</v>
      </c>
      <c r="O368" s="52">
        <f>SUMIFS('2012Figures'!$J:$J,'2012Figures'!$C:$C,$A368,'2012Figures'!$I:$I,"",'2012Figures'!$B:$B,"CyToBroker",'2012Figures'!$G:$G,"E1",'2012Figures'!$E:$E,$B$1)</f>
        <v>0</v>
      </c>
      <c r="P368" s="52">
        <f>SUMIFS('2012Figures'!$J:$J,'2012Figures'!$C:$C,$A368,'2012Figures'!$I:$I,"",'2012Figures'!$B:$B,"CyToBroker",'2012Figures'!$G:$G,"P1",'2012Figures'!$E:$E,$B$1)</f>
        <v>0</v>
      </c>
      <c r="R368" s="46" t="str">
        <f t="shared" si="38"/>
        <v/>
      </c>
      <c r="S368" s="46" t="str">
        <f t="shared" si="38"/>
        <v/>
      </c>
      <c r="T368" s="46" t="str">
        <f t="shared" si="38"/>
        <v/>
      </c>
      <c r="U368" s="46" t="str">
        <f t="shared" si="38"/>
        <v/>
      </c>
      <c r="V368" s="46" t="str">
        <f t="shared" si="38"/>
        <v/>
      </c>
    </row>
    <row r="369" spans="1:22" x14ac:dyDescent="0.2">
      <c r="A369" s="21"/>
      <c r="B369" s="21" t="s">
        <v>92</v>
      </c>
      <c r="C369" s="22"/>
      <c r="D369" s="23">
        <f>SUM(E369:H369)</f>
        <v>0</v>
      </c>
      <c r="E369" s="23">
        <f>SUM(E367:E368)</f>
        <v>0</v>
      </c>
      <c r="F369" s="23">
        <f>SUM(F367:F368)</f>
        <v>0</v>
      </c>
      <c r="G369" s="23">
        <f>SUM(G367:G368)</f>
        <v>0</v>
      </c>
      <c r="H369" s="23">
        <f>SUM(H367:H368)</f>
        <v>0</v>
      </c>
      <c r="I369" s="21"/>
      <c r="J369" s="22"/>
      <c r="K369" s="21"/>
      <c r="L369" s="43">
        <f>SUM(M369:P369)</f>
        <v>0</v>
      </c>
      <c r="M369" s="43">
        <f>SUM(M367:M368)</f>
        <v>0</v>
      </c>
      <c r="N369" s="43">
        <f>SUM(N367:N368)</f>
        <v>0</v>
      </c>
      <c r="O369" s="43">
        <f>SUM(O367:O368)</f>
        <v>0</v>
      </c>
      <c r="P369" s="43">
        <f>SUM(P367:P368)</f>
        <v>0</v>
      </c>
      <c r="Q369" s="21"/>
      <c r="R369" s="21"/>
      <c r="S369" s="21"/>
      <c r="T369" s="21"/>
      <c r="U369" s="21"/>
      <c r="V369" s="21"/>
    </row>
    <row r="370" spans="1:22" x14ac:dyDescent="0.2">
      <c r="A370" s="28">
        <v>410</v>
      </c>
      <c r="B370" s="28" t="s">
        <v>123</v>
      </c>
      <c r="C370" s="17" t="s">
        <v>88</v>
      </c>
      <c r="D370" s="18">
        <f>SUMIFS('2013Figures'!$J:$J,'2013Figures'!$C:$C,$A370,'2013Figures'!$E:$E,$B$1)</f>
        <v>0</v>
      </c>
      <c r="E370" s="18">
        <f>SUMIFS('2013Figures'!$J:$J,'2013Figures'!$C:$C,$A370,'2013Figures'!$B:$B,"BrokerToCy",'2013Figures'!$G:$G,"E1",'2013Figures'!$E:$E,$B$1)</f>
        <v>0</v>
      </c>
      <c r="F370" s="18">
        <f>SUMIFS('2013Figures'!$J:$J,'2013Figures'!$C:$C,$A370,'2013Figures'!$B:$B,"BrokerToCy",'2013Figures'!$G:$G,"P1",'2013Figures'!$E:$E,$B$1)</f>
        <v>0</v>
      </c>
      <c r="G370" s="18">
        <f>SUMIFS('2013Figures'!$J:$J,'2013Figures'!$C:$C,$A370,'2013Figures'!$B:$B,"CyToBroker",'2013Figures'!$G:$G,"E1",'2013Figures'!$E:$E,$B$1)</f>
        <v>0</v>
      </c>
      <c r="H370" s="18">
        <f>SUMIFS('2013Figures'!$J:$J,'2013Figures'!$C:$C,$A370,'2013Figures'!$B:$B,"CyToBroker",'2013Figures'!$G:$G,"P1",'2013Figures'!$E:$E,$B$1)</f>
        <v>0</v>
      </c>
      <c r="I370" s="28"/>
      <c r="J370" s="17"/>
      <c r="K370" s="28"/>
      <c r="L370" s="50">
        <f>SUMIFS('2012Figures'!$J:$J,'2012Figures'!$C:$C,$A370,'2012Figures'!$E:$E,$B$1)</f>
        <v>0</v>
      </c>
      <c r="M370" s="50">
        <f>SUMIFS('2012Figures'!$J:$J,'2012Figures'!$C:$C,$A370,'2012Figures'!$B:$B,"BrokerToCy",'2012Figures'!$G:$G,"E1",'2012Figures'!$E:$E,$B$1)</f>
        <v>0</v>
      </c>
      <c r="N370" s="50">
        <f>SUMIFS('2012Figures'!$J:$J,'2012Figures'!$C:$C,$A370,'2012Figures'!$B:$B,"BrokerToCy",'2012Figures'!$G:$G,"P1",'2012Figures'!$E:$E,$B$1)</f>
        <v>0</v>
      </c>
      <c r="O370" s="50">
        <f>SUMIFS('2012Figures'!$J:$J,'2012Figures'!$C:$C,$A370,'2012Figures'!$B:$B,"CyToBroker",'2012Figures'!$G:$G,"E1",'2012Figures'!$E:$E,$B$1)</f>
        <v>0</v>
      </c>
      <c r="P370" s="50">
        <f>SUMIFS('2012Figures'!$J:$J,'2012Figures'!$C:$C,$A370,'2012Figures'!$B:$B,"CyToBroker",'2012Figures'!$G:$G,"P1",'2012Figures'!$E:$E,$B$1)</f>
        <v>0</v>
      </c>
      <c r="Q370" s="28"/>
      <c r="R370" s="46" t="str">
        <f t="shared" ref="R370:V413" si="39">IF(L370=0,"",ROUND(D370/L370-1,2))</f>
        <v/>
      </c>
      <c r="S370" s="46" t="str">
        <f t="shared" si="39"/>
        <v/>
      </c>
      <c r="T370" s="46" t="str">
        <f t="shared" si="39"/>
        <v/>
      </c>
      <c r="U370" s="46" t="str">
        <f t="shared" si="39"/>
        <v/>
      </c>
      <c r="V370" s="46" t="str">
        <f t="shared" si="39"/>
        <v/>
      </c>
    </row>
    <row r="371" spans="1:22" x14ac:dyDescent="0.2">
      <c r="A371" s="1">
        <v>410</v>
      </c>
      <c r="B371" s="1" t="s">
        <v>123</v>
      </c>
      <c r="C371" s="8">
        <v>5</v>
      </c>
      <c r="D371" s="29">
        <f>SUMIFS('2013Figures'!$J:$J,'2013Figures'!$C:$C,$A371,'2013Figures'!$H:$H,$B371,'2013Figures'!$I:$I,$C371,'2013Figures'!$E:$E,$B$1)</f>
        <v>0</v>
      </c>
      <c r="E371" s="9">
        <f>SUMIFS('2013Figures'!$J:$J,'2013Figures'!$C:$C,$A371,'2013Figures'!$H:$H,$B371,'2013Figures'!$I:$I,$C371,'2013Figures'!$B:$B,"BrokerToCy",'2013Figures'!$G:$G,"E1",'2013Figures'!$E:$E,$B$1)</f>
        <v>0</v>
      </c>
      <c r="F371" s="9">
        <f>SUMIFS('2013Figures'!$J:$J,'2013Figures'!$C:$C,$A371,'2013Figures'!$H:$H,$B371,'2013Figures'!$I:$I,$C371,'2013Figures'!$B:$B,"BrokerToCy",'2013Figures'!$G:$G,"P1",'2013Figures'!$E:$E,$B$1)</f>
        <v>0</v>
      </c>
      <c r="G371" s="9">
        <f>SUMIFS('2013Figures'!$J:$J,'2013Figures'!$C:$C,$A371,'2013Figures'!$H:$H,$B371,'2013Figures'!$I:$I,$C371,'2013Figures'!$B:$B,"CyToBroker",'2013Figures'!$G:$G,"E1",'2013Figures'!$E:$E,$B$1)</f>
        <v>0</v>
      </c>
      <c r="H371" s="9">
        <f>SUMIFS('2013Figures'!$J:$J,'2013Figures'!$C:$C,$A371,'2013Figures'!$H:$H,$B371,'2013Figures'!$I:$I,$C371,'2013Figures'!$B:$B,"CyToBroker",'2013Figures'!$G:$G,"P1",'2013Figures'!$E:$E,$B$1)</f>
        <v>0</v>
      </c>
      <c r="I371" s="30"/>
      <c r="J371" s="31">
        <v>201501</v>
      </c>
      <c r="K371" s="30"/>
      <c r="L371" s="42">
        <f>SUMIFS('2012Figures'!$J:$J,'2012Figures'!$C:$C,$A371,'2012Figures'!$H:$H,$B371,'2012Figures'!$I:$I,$C371,'2012Figures'!$E:$E,$B$1)</f>
        <v>0</v>
      </c>
      <c r="M371" s="52">
        <f>SUMIFS('2012Figures'!$J:$J,'2012Figures'!$C:$C,$A371,'2012Figures'!$H:$H,$B371,'2012Figures'!$I:$I,$C371,'2012Figures'!$B:$B,"BrokerToCy",'2012Figures'!$G:$G,"E1",'2012Figures'!$E:$E,$B$1)</f>
        <v>0</v>
      </c>
      <c r="N371" s="52">
        <f>SUMIFS('2012Figures'!$J:$J,'2012Figures'!$C:$C,$A371,'2012Figures'!$H:$H,$B371,'2012Figures'!$I:$I,$C371,'2012Figures'!$B:$B,"BrokerToCy",'2012Figures'!$G:$G,"P1",'2012Figures'!$E:$E,$B$1)</f>
        <v>0</v>
      </c>
      <c r="O371" s="52">
        <f>SUMIFS('2012Figures'!$J:$J,'2012Figures'!$C:$C,$A371,'2012Figures'!$H:$H,$B371,'2012Figures'!$I:$I,$C371,'2012Figures'!$B:$B,"CyToBroker",'2012Figures'!$G:$G,"E1",'2012Figures'!$E:$E,$B$1)</f>
        <v>0</v>
      </c>
      <c r="P371" s="52">
        <f>SUMIFS('2012Figures'!$J:$J,'2012Figures'!$C:$C,$A371,'2012Figures'!$H:$H,$B371,'2012Figures'!$I:$I,$C371,'2012Figures'!$B:$B,"CyToBroker",'2012Figures'!$G:$G,"P1",'2012Figures'!$E:$E,$B$1)</f>
        <v>0</v>
      </c>
      <c r="Q371" s="30"/>
      <c r="R371" s="46" t="str">
        <f t="shared" si="39"/>
        <v/>
      </c>
      <c r="S371" s="46" t="str">
        <f t="shared" si="39"/>
        <v/>
      </c>
      <c r="T371" s="46" t="str">
        <f t="shared" si="39"/>
        <v/>
      </c>
      <c r="U371" s="46" t="str">
        <f t="shared" si="39"/>
        <v/>
      </c>
      <c r="V371" s="46" t="str">
        <f t="shared" si="39"/>
        <v/>
      </c>
    </row>
    <row r="372" spans="1:22" x14ac:dyDescent="0.2">
      <c r="A372" s="1">
        <v>410</v>
      </c>
      <c r="B372" s="1" t="s">
        <v>123</v>
      </c>
      <c r="C372" s="8">
        <v>4</v>
      </c>
      <c r="D372" s="29">
        <f>SUMIFS('2013Figures'!$J:$J,'2013Figures'!$C:$C,$A372,'2013Figures'!$H:$H,$B372,'2013Figures'!$I:$I,$C372,'2013Figures'!$E:$E,$B$1)</f>
        <v>0</v>
      </c>
      <c r="E372" s="9">
        <f>SUMIFS('2013Figures'!$J:$J,'2013Figures'!$C:$C,$A372,'2013Figures'!$H:$H,$B372,'2013Figures'!$I:$I,$C372,'2013Figures'!$B:$B,"BrokerToCy",'2013Figures'!$G:$G,"E1",'2013Figures'!$E:$E,$B$1)</f>
        <v>0</v>
      </c>
      <c r="F372" s="9">
        <f>SUMIFS('2013Figures'!$J:$J,'2013Figures'!$C:$C,$A372,'2013Figures'!$H:$H,$B372,'2013Figures'!$I:$I,$C372,'2013Figures'!$B:$B,"BrokerToCy",'2013Figures'!$G:$G,"P1",'2013Figures'!$E:$E,$B$1)</f>
        <v>0</v>
      </c>
      <c r="G372" s="9">
        <f>SUMIFS('2013Figures'!$J:$J,'2013Figures'!$C:$C,$A372,'2013Figures'!$H:$H,$B372,'2013Figures'!$I:$I,$C372,'2013Figures'!$B:$B,"CyToBroker",'2013Figures'!$G:$G,"E1",'2013Figures'!$E:$E,$B$1)</f>
        <v>0</v>
      </c>
      <c r="H372" s="9">
        <f>SUMIFS('2013Figures'!$J:$J,'2013Figures'!$C:$C,$A372,'2013Figures'!$H:$H,$B372,'2013Figures'!$I:$I,$C372,'2013Figures'!$B:$B,"CyToBroker",'2013Figures'!$G:$G,"P1",'2013Figures'!$E:$E,$B$1)</f>
        <v>0</v>
      </c>
      <c r="I372" s="30"/>
      <c r="J372" s="31">
        <v>201301</v>
      </c>
      <c r="K372" s="30"/>
      <c r="L372" s="42">
        <f>SUMIFS('2012Figures'!$J:$J,'2012Figures'!$C:$C,$A372,'2012Figures'!$H:$H,$B372,'2012Figures'!$I:$I,$C372,'2012Figures'!$E:$E,$B$1)</f>
        <v>0</v>
      </c>
      <c r="M372" s="52">
        <f>SUMIFS('2012Figures'!$J:$J,'2012Figures'!$C:$C,$A372,'2012Figures'!$H:$H,$B372,'2012Figures'!$I:$I,$C372,'2012Figures'!$B:$B,"BrokerToCy",'2012Figures'!$G:$G,"E1",'2012Figures'!$E:$E,$B$1)</f>
        <v>0</v>
      </c>
      <c r="N372" s="52">
        <f>SUMIFS('2012Figures'!$J:$J,'2012Figures'!$C:$C,$A372,'2012Figures'!$H:$H,$B372,'2012Figures'!$I:$I,$C372,'2012Figures'!$B:$B,"BrokerToCy",'2012Figures'!$G:$G,"P1",'2012Figures'!$E:$E,$B$1)</f>
        <v>0</v>
      </c>
      <c r="O372" s="52">
        <f>SUMIFS('2012Figures'!$J:$J,'2012Figures'!$C:$C,$A372,'2012Figures'!$H:$H,$B372,'2012Figures'!$I:$I,$C372,'2012Figures'!$B:$B,"CyToBroker",'2012Figures'!$G:$G,"E1",'2012Figures'!$E:$E,$B$1)</f>
        <v>0</v>
      </c>
      <c r="P372" s="52">
        <f>SUMIFS('2012Figures'!$J:$J,'2012Figures'!$C:$C,$A372,'2012Figures'!$H:$H,$B372,'2012Figures'!$I:$I,$C372,'2012Figures'!$B:$B,"CyToBroker",'2012Figures'!$G:$G,"P1",'2012Figures'!$E:$E,$B$1)</f>
        <v>0</v>
      </c>
      <c r="Q372" s="30"/>
      <c r="R372" s="46" t="str">
        <f t="shared" si="39"/>
        <v/>
      </c>
      <c r="S372" s="46" t="str">
        <f t="shared" si="39"/>
        <v/>
      </c>
      <c r="T372" s="46" t="str">
        <f t="shared" si="39"/>
        <v/>
      </c>
      <c r="U372" s="46" t="str">
        <f t="shared" si="39"/>
        <v/>
      </c>
      <c r="V372" s="46" t="str">
        <f t="shared" si="39"/>
        <v/>
      </c>
    </row>
    <row r="373" spans="1:22" x14ac:dyDescent="0.2">
      <c r="A373" s="1">
        <v>410</v>
      </c>
      <c r="B373" s="1" t="s">
        <v>123</v>
      </c>
      <c r="C373" s="8">
        <v>3</v>
      </c>
      <c r="D373" s="29">
        <f>SUMIFS('2013Figures'!$J:$J,'2013Figures'!$C:$C,$A373,'2013Figures'!$H:$H,$B373,'2013Figures'!$I:$I,$C373,'2013Figures'!$E:$E,$B$1)</f>
        <v>0</v>
      </c>
      <c r="E373" s="9">
        <f>SUMIFS('2013Figures'!$J:$J,'2013Figures'!$C:$C,$A373,'2013Figures'!$H:$H,$B373,'2013Figures'!$I:$I,$C373,'2013Figures'!$B:$B,"BrokerToCy",'2013Figures'!$G:$G,"E1",'2013Figures'!$E:$E,$B$1)</f>
        <v>0</v>
      </c>
      <c r="F373" s="9">
        <f>SUMIFS('2013Figures'!$J:$J,'2013Figures'!$C:$C,$A373,'2013Figures'!$H:$H,$B373,'2013Figures'!$I:$I,$C373,'2013Figures'!$B:$B,"BrokerToCy",'2013Figures'!$G:$G,"P1",'2013Figures'!$E:$E,$B$1)</f>
        <v>0</v>
      </c>
      <c r="G373" s="9">
        <f>SUMIFS('2013Figures'!$J:$J,'2013Figures'!$C:$C,$A373,'2013Figures'!$H:$H,$B373,'2013Figures'!$I:$I,$C373,'2013Figures'!$B:$B,"CyToBroker",'2013Figures'!$G:$G,"E1",'2013Figures'!$E:$E,$B$1)</f>
        <v>0</v>
      </c>
      <c r="H373" s="9">
        <f>SUMIFS('2013Figures'!$J:$J,'2013Figures'!$C:$C,$A373,'2013Figures'!$H:$H,$B373,'2013Figures'!$I:$I,$C373,'2013Figures'!$B:$B,"CyToBroker",'2013Figures'!$G:$G,"P1",'2013Figures'!$E:$E,$B$1)</f>
        <v>0</v>
      </c>
      <c r="J373" s="8">
        <v>201201</v>
      </c>
      <c r="L373" s="42">
        <f>SUMIFS('2012Figures'!$J:$J,'2012Figures'!$C:$C,$A373,'2012Figures'!$H:$H,$B373,'2012Figures'!$I:$I,$C373,'2012Figures'!$E:$E,$B$1)</f>
        <v>0</v>
      </c>
      <c r="M373" s="52">
        <f>SUMIFS('2012Figures'!$J:$J,'2012Figures'!$C:$C,$A373,'2012Figures'!$H:$H,$B373,'2012Figures'!$I:$I,$C373,'2012Figures'!$B:$B,"BrokerToCy",'2012Figures'!$G:$G,"E1",'2012Figures'!$E:$E,$B$1)</f>
        <v>0</v>
      </c>
      <c r="N373" s="52">
        <f>SUMIFS('2012Figures'!$J:$J,'2012Figures'!$C:$C,$A373,'2012Figures'!$H:$H,$B373,'2012Figures'!$I:$I,$C373,'2012Figures'!$B:$B,"BrokerToCy",'2012Figures'!$G:$G,"P1",'2012Figures'!$E:$E,$B$1)</f>
        <v>0</v>
      </c>
      <c r="O373" s="52">
        <f>SUMIFS('2012Figures'!$J:$J,'2012Figures'!$C:$C,$A373,'2012Figures'!$H:$H,$B373,'2012Figures'!$I:$I,$C373,'2012Figures'!$B:$B,"CyToBroker",'2012Figures'!$G:$G,"E1",'2012Figures'!$E:$E,$B$1)</f>
        <v>0</v>
      </c>
      <c r="P373" s="52">
        <f>SUMIFS('2012Figures'!$J:$J,'2012Figures'!$C:$C,$A373,'2012Figures'!$H:$H,$B373,'2012Figures'!$I:$I,$C373,'2012Figures'!$B:$B,"CyToBroker",'2012Figures'!$G:$G,"P1",'2012Figures'!$E:$E,$B$1)</f>
        <v>0</v>
      </c>
      <c r="R373" s="46" t="str">
        <f t="shared" si="39"/>
        <v/>
      </c>
      <c r="S373" s="46" t="str">
        <f t="shared" si="39"/>
        <v/>
      </c>
      <c r="T373" s="46" t="str">
        <f t="shared" si="39"/>
        <v/>
      </c>
      <c r="U373" s="46" t="str">
        <f t="shared" si="39"/>
        <v/>
      </c>
      <c r="V373" s="46" t="str">
        <f t="shared" si="39"/>
        <v/>
      </c>
    </row>
    <row r="374" spans="1:22" x14ac:dyDescent="0.2">
      <c r="A374" s="1">
        <v>410</v>
      </c>
      <c r="B374" s="1" t="s">
        <v>123</v>
      </c>
      <c r="C374" s="8">
        <v>2</v>
      </c>
      <c r="D374" s="29">
        <f>SUMIFS('2013Figures'!$J:$J,'2013Figures'!$C:$C,$A374,'2013Figures'!$H:$H,$B374,'2013Figures'!$I:$I,$C374,'2013Figures'!$E:$E,$B$1)</f>
        <v>0</v>
      </c>
      <c r="E374" s="9">
        <f>SUMIFS('2013Figures'!$J:$J,'2013Figures'!$C:$C,$A374,'2013Figures'!$H:$H,$B374,'2013Figures'!$I:$I,$C374,'2013Figures'!$B:$B,"BrokerToCy",'2013Figures'!$G:$G,"E1",'2013Figures'!$E:$E,$B$1)</f>
        <v>0</v>
      </c>
      <c r="F374" s="9">
        <f>SUMIFS('2013Figures'!$J:$J,'2013Figures'!$C:$C,$A374,'2013Figures'!$H:$H,$B374,'2013Figures'!$I:$I,$C374,'2013Figures'!$B:$B,"BrokerToCy",'2013Figures'!$G:$G,"P1",'2013Figures'!$E:$E,$B$1)</f>
        <v>0</v>
      </c>
      <c r="G374" s="9">
        <f>SUMIFS('2013Figures'!$J:$J,'2013Figures'!$C:$C,$A374,'2013Figures'!$H:$H,$B374,'2013Figures'!$I:$I,$C374,'2013Figures'!$B:$B,"CyToBroker",'2013Figures'!$G:$G,"E1",'2013Figures'!$E:$E,$B$1)</f>
        <v>0</v>
      </c>
      <c r="H374" s="9">
        <f>SUMIFS('2013Figures'!$J:$J,'2013Figures'!$C:$C,$A374,'2013Figures'!$H:$H,$B374,'2013Figures'!$I:$I,$C374,'2013Figures'!$B:$B,"CyToBroker",'2013Figures'!$G:$G,"P1",'2013Figures'!$E:$E,$B$1)</f>
        <v>0</v>
      </c>
      <c r="J374" s="8">
        <v>201101</v>
      </c>
      <c r="L374" s="42">
        <f>SUMIFS('2012Figures'!$J:$J,'2012Figures'!$C:$C,$A374,'2012Figures'!$H:$H,$B374,'2012Figures'!$I:$I,$C374,'2012Figures'!$E:$E,$B$1)</f>
        <v>0</v>
      </c>
      <c r="M374" s="52">
        <f>SUMIFS('2012Figures'!$J:$J,'2012Figures'!$C:$C,$A374,'2012Figures'!$H:$H,$B374,'2012Figures'!$I:$I,$C374,'2012Figures'!$B:$B,"BrokerToCy",'2012Figures'!$G:$G,"E1",'2012Figures'!$E:$E,$B$1)</f>
        <v>0</v>
      </c>
      <c r="N374" s="52">
        <f>SUMIFS('2012Figures'!$J:$J,'2012Figures'!$C:$C,$A374,'2012Figures'!$H:$H,$B374,'2012Figures'!$I:$I,$C374,'2012Figures'!$B:$B,"BrokerToCy",'2012Figures'!$G:$G,"P1",'2012Figures'!$E:$E,$B$1)</f>
        <v>0</v>
      </c>
      <c r="O374" s="52">
        <f>SUMIFS('2012Figures'!$J:$J,'2012Figures'!$C:$C,$A374,'2012Figures'!$H:$H,$B374,'2012Figures'!$I:$I,$C374,'2012Figures'!$B:$B,"CyToBroker",'2012Figures'!$G:$G,"E1",'2012Figures'!$E:$E,$B$1)</f>
        <v>0</v>
      </c>
      <c r="P374" s="52">
        <f>SUMIFS('2012Figures'!$J:$J,'2012Figures'!$C:$C,$A374,'2012Figures'!$H:$H,$B374,'2012Figures'!$I:$I,$C374,'2012Figures'!$B:$B,"CyToBroker",'2012Figures'!$G:$G,"P1",'2012Figures'!$E:$E,$B$1)</f>
        <v>0</v>
      </c>
      <c r="R374" s="46" t="str">
        <f t="shared" si="39"/>
        <v/>
      </c>
      <c r="S374" s="46" t="str">
        <f t="shared" si="39"/>
        <v/>
      </c>
      <c r="T374" s="46" t="str">
        <f t="shared" si="39"/>
        <v/>
      </c>
      <c r="U374" s="46" t="str">
        <f t="shared" si="39"/>
        <v/>
      </c>
      <c r="V374" s="46" t="str">
        <f t="shared" si="39"/>
        <v/>
      </c>
    </row>
    <row r="375" spans="1:22" x14ac:dyDescent="0.2">
      <c r="A375" s="1">
        <v>410</v>
      </c>
      <c r="B375" s="1" t="s">
        <v>123</v>
      </c>
      <c r="C375" s="8">
        <v>1</v>
      </c>
      <c r="D375" s="29">
        <f>SUMIFS('2013Figures'!$J:$J,'2013Figures'!$C:$C,$A375,'2013Figures'!$H:$H,$B375,'2013Figures'!$I:$I,$C375,'2013Figures'!$E:$E,$B$1)</f>
        <v>0</v>
      </c>
      <c r="E375" s="9">
        <f>SUMIFS('2013Figures'!$J:$J,'2013Figures'!$C:$C,$A375,'2013Figures'!$H:$H,$B375,'2013Figures'!$I:$I,$C375,'2013Figures'!$B:$B,"BrokerToCy",'2013Figures'!$G:$G,"E1",'2013Figures'!$E:$E,$B$1)</f>
        <v>0</v>
      </c>
      <c r="F375" s="9">
        <f>SUMIFS('2013Figures'!$J:$J,'2013Figures'!$C:$C,$A375,'2013Figures'!$H:$H,$B375,'2013Figures'!$I:$I,$C375,'2013Figures'!$B:$B,"BrokerToCy",'2013Figures'!$G:$G,"P1",'2013Figures'!$E:$E,$B$1)</f>
        <v>0</v>
      </c>
      <c r="G375" s="9">
        <f>SUMIFS('2013Figures'!$J:$J,'2013Figures'!$C:$C,$A375,'2013Figures'!$H:$H,$B375,'2013Figures'!$I:$I,$C375,'2013Figures'!$B:$B,"CyToBroker",'2013Figures'!$G:$G,"E1",'2013Figures'!$E:$E,$B$1)</f>
        <v>0</v>
      </c>
      <c r="H375" s="9">
        <f>SUMIFS('2013Figures'!$J:$J,'2013Figures'!$C:$C,$A375,'2013Figures'!$H:$H,$B375,'2013Figures'!$I:$I,$C375,'2013Figures'!$B:$B,"CyToBroker",'2013Figures'!$G:$G,"P1",'2013Figures'!$E:$E,$B$1)</f>
        <v>0</v>
      </c>
      <c r="J375" s="8">
        <v>200901</v>
      </c>
      <c r="L375" s="42">
        <f>SUMIFS('2012Figures'!$J:$J,'2012Figures'!$C:$C,$A375,'2012Figures'!$H:$H,$B375,'2012Figures'!$I:$I,$C375,'2012Figures'!$E:$E,$B$1)</f>
        <v>0</v>
      </c>
      <c r="M375" s="52">
        <f>SUMIFS('2012Figures'!$J:$J,'2012Figures'!$C:$C,$A375,'2012Figures'!$H:$H,$B375,'2012Figures'!$I:$I,$C375,'2012Figures'!$B:$B,"BrokerToCy",'2012Figures'!$G:$G,"E1",'2012Figures'!$E:$E,$B$1)</f>
        <v>0</v>
      </c>
      <c r="N375" s="52">
        <f>SUMIFS('2012Figures'!$J:$J,'2012Figures'!$C:$C,$A375,'2012Figures'!$H:$H,$B375,'2012Figures'!$I:$I,$C375,'2012Figures'!$B:$B,"BrokerToCy",'2012Figures'!$G:$G,"P1",'2012Figures'!$E:$E,$B$1)</f>
        <v>0</v>
      </c>
      <c r="O375" s="52">
        <f>SUMIFS('2012Figures'!$J:$J,'2012Figures'!$C:$C,$A375,'2012Figures'!$H:$H,$B375,'2012Figures'!$I:$I,$C375,'2012Figures'!$B:$B,"CyToBroker",'2012Figures'!$G:$G,"E1",'2012Figures'!$E:$E,$B$1)</f>
        <v>0</v>
      </c>
      <c r="P375" s="52">
        <f>SUMIFS('2012Figures'!$J:$J,'2012Figures'!$C:$C,$A375,'2012Figures'!$H:$H,$B375,'2012Figures'!$I:$I,$C375,'2012Figures'!$B:$B,"CyToBroker",'2012Figures'!$G:$G,"P1",'2012Figures'!$E:$E,$B$1)</f>
        <v>0</v>
      </c>
      <c r="R375" s="46" t="str">
        <f t="shared" si="39"/>
        <v/>
      </c>
      <c r="S375" s="46" t="str">
        <f t="shared" si="39"/>
        <v/>
      </c>
      <c r="T375" s="46" t="str">
        <f t="shared" si="39"/>
        <v/>
      </c>
      <c r="U375" s="46" t="str">
        <f t="shared" si="39"/>
        <v/>
      </c>
      <c r="V375" s="46" t="str">
        <f t="shared" si="39"/>
        <v/>
      </c>
    </row>
    <row r="376" spans="1:22" x14ac:dyDescent="0.2">
      <c r="A376" s="1">
        <v>410</v>
      </c>
      <c r="B376" s="1" t="s">
        <v>123</v>
      </c>
      <c r="D376" s="29">
        <f>SUMIFS('2013Figures'!$J:$J,'2013Figures'!$C:$C,$A376,'2013Figures'!$I:$I,"",'2013Figures'!$E:$E,$B$1)</f>
        <v>0</v>
      </c>
      <c r="E376" s="9">
        <f>SUMIFS('2013Figures'!$J:$J,'2013Figures'!$C:$C,$A376,'2013Figures'!$I:$I,"",'2013Figures'!$B:$B,"BrokerToCy",'2013Figures'!$G:$G,"E1",'2013Figures'!$E:$E,$B$1)</f>
        <v>0</v>
      </c>
      <c r="F376" s="9">
        <f>SUMIFS('2013Figures'!$J:$J,'2013Figures'!$C:$C,$A376,'2013Figures'!$I:$I,"",'2013Figures'!$B:$B,"BrokerToCy",'2013Figures'!$G:$G,"P1",'2013Figures'!$E:$E,$B$1)</f>
        <v>0</v>
      </c>
      <c r="G376" s="9">
        <f>SUMIFS('2013Figures'!$J:$J,'2013Figures'!$C:$C,$A376,'2013Figures'!$I:$I,"",'2013Figures'!$B:$B,"CyToBroker",'2013Figures'!$G:$G,"E1",'2013Figures'!$E:$E,$B$1)</f>
        <v>0</v>
      </c>
      <c r="H376" s="9">
        <f>SUMIFS('2013Figures'!$J:$J,'2013Figures'!$C:$C,$A376,'2013Figures'!$I:$I,"",'2013Figures'!$B:$B,"CyToBroker",'2013Figures'!$G:$G,"P1",'2013Figures'!$E:$E,$B$1)</f>
        <v>0</v>
      </c>
      <c r="J376" s="8" t="s">
        <v>131</v>
      </c>
      <c r="L376" s="42">
        <f>SUMIFS('2012Figures'!$J:$J,'2012Figures'!$C:$C,$A376,'2012Figures'!$I:$I,"",'2012Figures'!$E:$E,$B$1)</f>
        <v>0</v>
      </c>
      <c r="M376" s="52">
        <f>SUMIFS('2012Figures'!$J:$J,'2012Figures'!$C:$C,$A376,'2012Figures'!$I:$I,"",'2012Figures'!$B:$B,"BrokerToCy",'2012Figures'!$G:$G,"E1",'2012Figures'!$E:$E,$B$1)</f>
        <v>0</v>
      </c>
      <c r="N376" s="52">
        <f>SUMIFS('2012Figures'!$J:$J,'2012Figures'!$C:$C,$A376,'2012Figures'!$I:$I,"",'2012Figures'!$B:$B,"BrokerToCy",'2012Figures'!$G:$G,"P1",'2012Figures'!$E:$E,$B$1)</f>
        <v>0</v>
      </c>
      <c r="O376" s="52">
        <f>SUMIFS('2012Figures'!$J:$J,'2012Figures'!$C:$C,$A376,'2012Figures'!$I:$I,"",'2012Figures'!$B:$B,"CyToBroker",'2012Figures'!$G:$G,"E1",'2012Figures'!$E:$E,$B$1)</f>
        <v>0</v>
      </c>
      <c r="P376" s="52">
        <f>SUMIFS('2012Figures'!$J:$J,'2012Figures'!$C:$C,$A376,'2012Figures'!$I:$I,"",'2012Figures'!$B:$B,"CyToBroker",'2012Figures'!$G:$G,"P1",'2012Figures'!$E:$E,$B$1)</f>
        <v>0</v>
      </c>
      <c r="R376" s="46" t="str">
        <f t="shared" si="39"/>
        <v/>
      </c>
      <c r="S376" s="46" t="str">
        <f t="shared" si="39"/>
        <v/>
      </c>
      <c r="T376" s="46" t="str">
        <f t="shared" si="39"/>
        <v/>
      </c>
      <c r="U376" s="46" t="str">
        <f t="shared" si="39"/>
        <v/>
      </c>
      <c r="V376" s="46" t="str">
        <f t="shared" si="39"/>
        <v/>
      </c>
    </row>
    <row r="377" spans="1:22" x14ac:dyDescent="0.2">
      <c r="A377" s="21"/>
      <c r="B377" s="21" t="s">
        <v>92</v>
      </c>
      <c r="C377" s="22"/>
      <c r="D377" s="23">
        <f>SUM(E377:H377)</f>
        <v>0</v>
      </c>
      <c r="E377" s="23">
        <f>SUM(E371:E376)</f>
        <v>0</v>
      </c>
      <c r="F377" s="23">
        <f>SUM(F371:F376)</f>
        <v>0</v>
      </c>
      <c r="G377" s="23">
        <f>SUM(G371:G376)</f>
        <v>0</v>
      </c>
      <c r="H377" s="23">
        <f>SUM(H371:H376)</f>
        <v>0</v>
      </c>
      <c r="I377" s="21"/>
      <c r="J377" s="22"/>
      <c r="K377" s="21"/>
      <c r="L377" s="43">
        <f>SUM(M377:P377)</f>
        <v>0</v>
      </c>
      <c r="M377" s="43">
        <f>SUM(M371:M376)</f>
        <v>0</v>
      </c>
      <c r="N377" s="43">
        <f>SUM(N371:N376)</f>
        <v>0</v>
      </c>
      <c r="O377" s="43">
        <f>SUM(O371:O376)</f>
        <v>0</v>
      </c>
      <c r="P377" s="43">
        <f>SUM(P371:P376)</f>
        <v>0</v>
      </c>
      <c r="Q377" s="21"/>
      <c r="R377" s="21"/>
      <c r="S377" s="21"/>
      <c r="T377" s="21"/>
      <c r="U377" s="21"/>
      <c r="V377" s="21"/>
    </row>
    <row r="378" spans="1:22" x14ac:dyDescent="0.2">
      <c r="A378" s="28">
        <v>601</v>
      </c>
      <c r="B378" s="28" t="s">
        <v>124</v>
      </c>
      <c r="C378" s="17" t="s">
        <v>88</v>
      </c>
      <c r="D378" s="18">
        <f>SUMIFS('2013Figures'!$J:$J,'2013Figures'!$C:$C,$A378,'2013Figures'!$E:$E,$B$1)</f>
        <v>0</v>
      </c>
      <c r="E378" s="18">
        <f>SUMIFS('2013Figures'!$J:$J,'2013Figures'!$C:$C,$A378,'2013Figures'!$B:$B,"BrokerToCy",'2013Figures'!$G:$G,"E1",'2013Figures'!$E:$E,$B$1)</f>
        <v>0</v>
      </c>
      <c r="F378" s="18">
        <f>SUMIFS('2013Figures'!$J:$J,'2013Figures'!$C:$C,$A378,'2013Figures'!$B:$B,"BrokerToCy",'2013Figures'!$G:$G,"P1",'2013Figures'!$E:$E,$B$1)</f>
        <v>0</v>
      </c>
      <c r="G378" s="18">
        <f>SUMIFS('2013Figures'!$J:$J,'2013Figures'!$C:$C,$A378,'2013Figures'!$B:$B,"CyToBroker",'2013Figures'!$G:$G,"E1",'2013Figures'!$E:$E,$B$1)</f>
        <v>0</v>
      </c>
      <c r="H378" s="18">
        <f>SUMIFS('2013Figures'!$J:$J,'2013Figures'!$C:$C,$A378,'2013Figures'!$B:$B,"CyToBroker",'2013Figures'!$G:$G,"P1",'2013Figures'!$E:$E,$B$1)</f>
        <v>0</v>
      </c>
      <c r="I378" s="28"/>
      <c r="J378" s="17"/>
      <c r="K378" s="28"/>
      <c r="L378" s="50">
        <f>SUMIFS('2012Figures'!$J:$J,'2012Figures'!$C:$C,$A378,'2012Figures'!$E:$E,$B$1)</f>
        <v>0</v>
      </c>
      <c r="M378" s="50">
        <f>SUMIFS('2012Figures'!$J:$J,'2012Figures'!$C:$C,$A378,'2012Figures'!$B:$B,"BrokerToCy",'2012Figures'!$G:$G,"E1",'2012Figures'!$E:$E,$B$1)</f>
        <v>0</v>
      </c>
      <c r="N378" s="50">
        <f>SUMIFS('2012Figures'!$J:$J,'2012Figures'!$C:$C,$A378,'2012Figures'!$B:$B,"BrokerToCy",'2012Figures'!$G:$G,"P1",'2012Figures'!$E:$E,$B$1)</f>
        <v>0</v>
      </c>
      <c r="O378" s="50">
        <f>SUMIFS('2012Figures'!$J:$J,'2012Figures'!$C:$C,$A378,'2012Figures'!$B:$B,"CyToBroker",'2012Figures'!$G:$G,"E1",'2012Figures'!$E:$E,$B$1)</f>
        <v>0</v>
      </c>
      <c r="P378" s="50">
        <f>SUMIFS('2012Figures'!$J:$J,'2012Figures'!$C:$C,$A378,'2012Figures'!$B:$B,"CyToBroker",'2012Figures'!$G:$G,"P1",'2012Figures'!$E:$E,$B$1)</f>
        <v>0</v>
      </c>
      <c r="Q378" s="28"/>
      <c r="R378" s="46" t="str">
        <f t="shared" ref="R378:V421" si="40">IF(L378=0,"",ROUND(D378/L378-1,2))</f>
        <v/>
      </c>
      <c r="S378" s="46" t="str">
        <f t="shared" si="40"/>
        <v/>
      </c>
      <c r="T378" s="46" t="str">
        <f t="shared" si="40"/>
        <v/>
      </c>
      <c r="U378" s="46" t="str">
        <f t="shared" si="40"/>
        <v/>
      </c>
      <c r="V378" s="46" t="str">
        <f t="shared" si="40"/>
        <v/>
      </c>
    </row>
    <row r="379" spans="1:22" x14ac:dyDescent="0.2">
      <c r="A379" s="1">
        <v>601</v>
      </c>
      <c r="B379" s="1" t="s">
        <v>124</v>
      </c>
      <c r="C379" s="8">
        <v>1</v>
      </c>
      <c r="D379" s="29">
        <f>SUMIFS('2013Figures'!$J:$J,'2013Figures'!$C:$C,$A379,'2013Figures'!$H:$H,$B379,'2013Figures'!$I:$I,$C379,'2013Figures'!$E:$E,$B$1)</f>
        <v>0</v>
      </c>
      <c r="E379" s="9">
        <f>SUMIFS('2013Figures'!$J:$J,'2013Figures'!$C:$C,$A379,'2013Figures'!$H:$H,$B379,'2013Figures'!$I:$I,$C379,'2013Figures'!$B:$B,"BrokerToCy",'2013Figures'!$G:$G,"E1",'2013Figures'!$E:$E,$B$1)</f>
        <v>0</v>
      </c>
      <c r="F379" s="9">
        <f>SUMIFS('2013Figures'!$J:$J,'2013Figures'!$C:$C,$A379,'2013Figures'!$H:$H,$B379,'2013Figures'!$I:$I,$C379,'2013Figures'!$B:$B,"BrokerToCy",'2013Figures'!$G:$G,"P1",'2013Figures'!$E:$E,$B$1)</f>
        <v>0</v>
      </c>
      <c r="G379" s="9">
        <f>SUMIFS('2013Figures'!$J:$J,'2013Figures'!$C:$C,$A379,'2013Figures'!$H:$H,$B379,'2013Figures'!$I:$I,$C379,'2013Figures'!$B:$B,"CyToBroker",'2013Figures'!$G:$G,"E1",'2013Figures'!$E:$E,$B$1)</f>
        <v>0</v>
      </c>
      <c r="H379" s="9">
        <f>SUMIFS('2013Figures'!$J:$J,'2013Figures'!$C:$C,$A379,'2013Figures'!$H:$H,$B379,'2013Figures'!$I:$I,$C379,'2013Figures'!$B:$B,"CyToBroker",'2013Figures'!$G:$G,"P1",'2013Figures'!$E:$E,$B$1)</f>
        <v>0</v>
      </c>
      <c r="I379" s="30"/>
      <c r="J379" s="8" t="s">
        <v>131</v>
      </c>
      <c r="K379" s="30"/>
      <c r="L379" s="42">
        <f>SUMIFS('2012Figures'!$J:$J,'2012Figures'!$C:$C,$A379,'2012Figures'!$H:$H,$B379,'2012Figures'!$I:$I,$C379,'2012Figures'!$E:$E,$B$1)</f>
        <v>0</v>
      </c>
      <c r="M379" s="52">
        <f>SUMIFS('2012Figures'!$J:$J,'2012Figures'!$C:$C,$A379,'2012Figures'!$H:$H,$B379,'2012Figures'!$I:$I,$C379,'2012Figures'!$B:$B,"BrokerToCy",'2012Figures'!$G:$G,"E1",'2012Figures'!$E:$E,$B$1)</f>
        <v>0</v>
      </c>
      <c r="N379" s="52">
        <f>SUMIFS('2012Figures'!$J:$J,'2012Figures'!$C:$C,$A379,'2012Figures'!$H:$H,$B379,'2012Figures'!$I:$I,$C379,'2012Figures'!$B:$B,"BrokerToCy",'2012Figures'!$G:$G,"P1",'2012Figures'!$E:$E,$B$1)</f>
        <v>0</v>
      </c>
      <c r="O379" s="52">
        <f>SUMIFS('2012Figures'!$J:$J,'2012Figures'!$C:$C,$A379,'2012Figures'!$H:$H,$B379,'2012Figures'!$I:$I,$C379,'2012Figures'!$B:$B,"CyToBroker",'2012Figures'!$G:$G,"E1",'2012Figures'!$E:$E,$B$1)</f>
        <v>0</v>
      </c>
      <c r="P379" s="52">
        <f>SUMIFS('2012Figures'!$J:$J,'2012Figures'!$C:$C,$A379,'2012Figures'!$H:$H,$B379,'2012Figures'!$I:$I,$C379,'2012Figures'!$B:$B,"CyToBroker",'2012Figures'!$G:$G,"P1",'2012Figures'!$E:$E,$B$1)</f>
        <v>0</v>
      </c>
      <c r="Q379" s="30"/>
      <c r="R379" s="46" t="str">
        <f t="shared" si="40"/>
        <v/>
      </c>
      <c r="S379" s="46" t="str">
        <f t="shared" si="40"/>
        <v/>
      </c>
      <c r="T379" s="46" t="str">
        <f t="shared" si="40"/>
        <v/>
      </c>
      <c r="U379" s="46" t="str">
        <f t="shared" si="40"/>
        <v/>
      </c>
      <c r="V379" s="46" t="str">
        <f t="shared" si="40"/>
        <v/>
      </c>
    </row>
    <row r="380" spans="1:22" x14ac:dyDescent="0.2">
      <c r="A380" s="1">
        <v>601</v>
      </c>
      <c r="B380" s="1" t="s">
        <v>124</v>
      </c>
      <c r="D380" s="29">
        <f>SUMIFS('2013Figures'!$J:$J,'2013Figures'!$C:$C,$A380,'2013Figures'!$I:$I,"",'2013Figures'!$E:$E,$B$1)</f>
        <v>0</v>
      </c>
      <c r="E380" s="9">
        <f>SUMIFS('2013Figures'!$J:$J,'2013Figures'!$C:$C,$A380,'2013Figures'!$I:$I,"",'2013Figures'!$B:$B,"BrokerToCy",'2013Figures'!$G:$G,"E1",'2013Figures'!$E:$E,$B$1)</f>
        <v>0</v>
      </c>
      <c r="F380" s="9">
        <f>SUMIFS('2013Figures'!$J:$J,'2013Figures'!$C:$C,$A380,'2013Figures'!$I:$I,"",'2013Figures'!$B:$B,"BrokerToCy",'2013Figures'!$G:$G,"P1",'2013Figures'!$E:$E,$B$1)</f>
        <v>0</v>
      </c>
      <c r="G380" s="9">
        <f>SUMIFS('2013Figures'!$J:$J,'2013Figures'!$C:$C,$A380,'2013Figures'!$I:$I,"",'2013Figures'!$B:$B,"CyToBroker",'2013Figures'!$G:$G,"E1",'2013Figures'!$E:$E,$B$1)</f>
        <v>0</v>
      </c>
      <c r="H380" s="9">
        <f>SUMIFS('2013Figures'!$J:$J,'2013Figures'!$C:$C,$A380,'2013Figures'!$I:$I,"",'2013Figures'!$B:$B,"CyToBroker",'2013Figures'!$G:$G,"P1",'2013Figures'!$E:$E,$B$1)</f>
        <v>0</v>
      </c>
      <c r="J380" s="8" t="s">
        <v>131</v>
      </c>
      <c r="L380" s="42">
        <f>SUMIFS('2012Figures'!$J:$J,'2012Figures'!$C:$C,$A380,'2012Figures'!$I:$I,"",'2012Figures'!$E:$E,$B$1)</f>
        <v>0</v>
      </c>
      <c r="M380" s="52">
        <f>SUMIFS('2012Figures'!$J:$J,'2012Figures'!$C:$C,$A380,'2012Figures'!$I:$I,"",'2012Figures'!$B:$B,"BrokerToCy",'2012Figures'!$G:$G,"E1",'2012Figures'!$E:$E,$B$1)</f>
        <v>0</v>
      </c>
      <c r="N380" s="52">
        <f>SUMIFS('2012Figures'!$J:$J,'2012Figures'!$C:$C,$A380,'2012Figures'!$I:$I,"",'2012Figures'!$B:$B,"BrokerToCy",'2012Figures'!$G:$G,"P1",'2012Figures'!$E:$E,$B$1)</f>
        <v>0</v>
      </c>
      <c r="O380" s="52">
        <f>SUMIFS('2012Figures'!$J:$J,'2012Figures'!$C:$C,$A380,'2012Figures'!$I:$I,"",'2012Figures'!$B:$B,"CyToBroker",'2012Figures'!$G:$G,"E1",'2012Figures'!$E:$E,$B$1)</f>
        <v>0</v>
      </c>
      <c r="P380" s="52">
        <f>SUMIFS('2012Figures'!$J:$J,'2012Figures'!$C:$C,$A380,'2012Figures'!$I:$I,"",'2012Figures'!$B:$B,"CyToBroker",'2012Figures'!$G:$G,"P1",'2012Figures'!$E:$E,$B$1)</f>
        <v>0</v>
      </c>
      <c r="R380" s="46" t="str">
        <f t="shared" si="40"/>
        <v/>
      </c>
      <c r="S380" s="46" t="str">
        <f t="shared" si="40"/>
        <v/>
      </c>
      <c r="T380" s="46" t="str">
        <f t="shared" si="40"/>
        <v/>
      </c>
      <c r="U380" s="46" t="str">
        <f t="shared" si="40"/>
        <v/>
      </c>
      <c r="V380" s="46" t="str">
        <f t="shared" si="40"/>
        <v/>
      </c>
    </row>
    <row r="381" spans="1:22" x14ac:dyDescent="0.2">
      <c r="A381" s="21"/>
      <c r="B381" s="21" t="s">
        <v>92</v>
      </c>
      <c r="C381" s="22"/>
      <c r="D381" s="23">
        <f>SUM(E381:H381)</f>
        <v>0</v>
      </c>
      <c r="E381" s="23">
        <f>SUM(E379:E380)</f>
        <v>0</v>
      </c>
      <c r="F381" s="23">
        <f>SUM(F379:F380)</f>
        <v>0</v>
      </c>
      <c r="G381" s="23">
        <f>SUM(G379:G380)</f>
        <v>0</v>
      </c>
      <c r="H381" s="23">
        <f>SUM(H379:H380)</f>
        <v>0</v>
      </c>
      <c r="I381" s="21"/>
      <c r="J381" s="22"/>
      <c r="K381" s="21"/>
      <c r="L381" s="43">
        <f>SUM(M381:P381)</f>
        <v>0</v>
      </c>
      <c r="M381" s="43">
        <f>SUM(M379:M380)</f>
        <v>0</v>
      </c>
      <c r="N381" s="43">
        <f>SUM(N379:N380)</f>
        <v>0</v>
      </c>
      <c r="O381" s="43">
        <f>SUM(O379:O380)</f>
        <v>0</v>
      </c>
      <c r="P381" s="43">
        <f>SUM(P379:P380)</f>
        <v>0</v>
      </c>
      <c r="Q381" s="21"/>
      <c r="R381" s="21"/>
      <c r="S381" s="21"/>
      <c r="T381" s="21"/>
      <c r="U381" s="21"/>
      <c r="V381" s="21"/>
    </row>
    <row r="382" spans="1:22" x14ac:dyDescent="0.2">
      <c r="A382" s="28">
        <v>602</v>
      </c>
      <c r="B382" s="28" t="s">
        <v>125</v>
      </c>
      <c r="C382" s="17" t="s">
        <v>88</v>
      </c>
      <c r="D382" s="18">
        <f>SUMIFS('2013Figures'!$J:$J,'2013Figures'!$C:$C,$A382,'2013Figures'!$E:$E,$B$1)</f>
        <v>0</v>
      </c>
      <c r="E382" s="18">
        <f>SUMIFS('2013Figures'!$J:$J,'2013Figures'!$C:$C,$A382,'2013Figures'!$B:$B,"BrokerToCy",'2013Figures'!$G:$G,"E1",'2013Figures'!$E:$E,$B$1)</f>
        <v>0</v>
      </c>
      <c r="F382" s="18">
        <f>SUMIFS('2013Figures'!$J:$J,'2013Figures'!$C:$C,$A382,'2013Figures'!$B:$B,"BrokerToCy",'2013Figures'!$G:$G,"P1",'2013Figures'!$E:$E,$B$1)</f>
        <v>0</v>
      </c>
      <c r="G382" s="18">
        <f>SUMIFS('2013Figures'!$J:$J,'2013Figures'!$C:$C,$A382,'2013Figures'!$B:$B,"CyToBroker",'2013Figures'!$G:$G,"E1",'2013Figures'!$E:$E,$B$1)</f>
        <v>0</v>
      </c>
      <c r="H382" s="18">
        <f>SUMIFS('2013Figures'!$J:$J,'2013Figures'!$C:$C,$A382,'2013Figures'!$B:$B,"CyToBroker",'2013Figures'!$G:$G,"P1",'2013Figures'!$E:$E,$B$1)</f>
        <v>0</v>
      </c>
      <c r="I382" s="28"/>
      <c r="J382" s="17"/>
      <c r="K382" s="28"/>
      <c r="L382" s="50">
        <f>SUMIFS('2012Figures'!$J:$J,'2012Figures'!$C:$C,$A382,'2012Figures'!$E:$E,$B$1)</f>
        <v>0</v>
      </c>
      <c r="M382" s="50">
        <f>SUMIFS('2012Figures'!$J:$J,'2012Figures'!$C:$C,$A382,'2012Figures'!$B:$B,"BrokerToCy",'2012Figures'!$G:$G,"E1",'2012Figures'!$E:$E,$B$1)</f>
        <v>0</v>
      </c>
      <c r="N382" s="50">
        <f>SUMIFS('2012Figures'!$J:$J,'2012Figures'!$C:$C,$A382,'2012Figures'!$B:$B,"BrokerToCy",'2012Figures'!$G:$G,"P1",'2012Figures'!$E:$E,$B$1)</f>
        <v>0</v>
      </c>
      <c r="O382" s="50">
        <f>SUMIFS('2012Figures'!$J:$J,'2012Figures'!$C:$C,$A382,'2012Figures'!$B:$B,"CyToBroker",'2012Figures'!$G:$G,"E1",'2012Figures'!$E:$E,$B$1)</f>
        <v>0</v>
      </c>
      <c r="P382" s="50">
        <f>SUMIFS('2012Figures'!$J:$J,'2012Figures'!$C:$C,$A382,'2012Figures'!$B:$B,"CyToBroker",'2012Figures'!$G:$G,"P1",'2012Figures'!$E:$E,$B$1)</f>
        <v>0</v>
      </c>
      <c r="Q382" s="28"/>
      <c r="R382" s="46" t="str">
        <f t="shared" ref="R382:V425" si="41">IF(L382=0,"",ROUND(D382/L382-1,2))</f>
        <v/>
      </c>
      <c r="S382" s="46" t="str">
        <f t="shared" si="41"/>
        <v/>
      </c>
      <c r="T382" s="46" t="str">
        <f t="shared" si="41"/>
        <v/>
      </c>
      <c r="U382" s="46" t="str">
        <f t="shared" si="41"/>
        <v/>
      </c>
      <c r="V382" s="46" t="str">
        <f t="shared" si="41"/>
        <v/>
      </c>
    </row>
    <row r="383" spans="1:22" x14ac:dyDescent="0.2">
      <c r="A383" s="1">
        <v>602</v>
      </c>
      <c r="B383" s="1" t="s">
        <v>125</v>
      </c>
      <c r="C383" s="8">
        <v>1</v>
      </c>
      <c r="D383" s="29">
        <f>SUMIFS('2013Figures'!$J:$J,'2013Figures'!$C:$C,$A383,'2013Figures'!$H:$H,$B383,'2013Figures'!$I:$I,$C383,'2013Figures'!$E:$E,$B$1)</f>
        <v>0</v>
      </c>
      <c r="E383" s="9">
        <f>SUMIFS('2013Figures'!$J:$J,'2013Figures'!$C:$C,$A383,'2013Figures'!$H:$H,$B383,'2013Figures'!$I:$I,$C383,'2013Figures'!$B:$B,"BrokerToCy",'2013Figures'!$G:$G,"E1",'2013Figures'!$E:$E,$B$1)</f>
        <v>0</v>
      </c>
      <c r="F383" s="9">
        <f>SUMIFS('2013Figures'!$J:$J,'2013Figures'!$C:$C,$A383,'2013Figures'!$H:$H,$B383,'2013Figures'!$I:$I,$C383,'2013Figures'!$B:$B,"BrokerToCy",'2013Figures'!$G:$G,"P1",'2013Figures'!$E:$E,$B$1)</f>
        <v>0</v>
      </c>
      <c r="G383" s="9">
        <f>SUMIFS('2013Figures'!$J:$J,'2013Figures'!$C:$C,$A383,'2013Figures'!$H:$H,$B383,'2013Figures'!$I:$I,$C383,'2013Figures'!$B:$B,"CyToBroker",'2013Figures'!$G:$G,"E1",'2013Figures'!$E:$E,$B$1)</f>
        <v>0</v>
      </c>
      <c r="H383" s="9">
        <f>SUMIFS('2013Figures'!$J:$J,'2013Figures'!$C:$C,$A383,'2013Figures'!$H:$H,$B383,'2013Figures'!$I:$I,$C383,'2013Figures'!$B:$B,"CyToBroker",'2013Figures'!$G:$G,"P1",'2013Figures'!$E:$E,$B$1)</f>
        <v>0</v>
      </c>
      <c r="I383" s="30"/>
      <c r="J383" s="8" t="s">
        <v>131</v>
      </c>
      <c r="K383" s="30"/>
      <c r="L383" s="42">
        <f>SUMIFS('2012Figures'!$J:$J,'2012Figures'!$C:$C,$A383,'2012Figures'!$H:$H,$B383,'2012Figures'!$I:$I,$C383,'2012Figures'!$E:$E,$B$1)</f>
        <v>0</v>
      </c>
      <c r="M383" s="52">
        <f>SUMIFS('2012Figures'!$J:$J,'2012Figures'!$C:$C,$A383,'2012Figures'!$H:$H,$B383,'2012Figures'!$I:$I,$C383,'2012Figures'!$B:$B,"BrokerToCy",'2012Figures'!$G:$G,"E1",'2012Figures'!$E:$E,$B$1)</f>
        <v>0</v>
      </c>
      <c r="N383" s="52">
        <f>SUMIFS('2012Figures'!$J:$J,'2012Figures'!$C:$C,$A383,'2012Figures'!$H:$H,$B383,'2012Figures'!$I:$I,$C383,'2012Figures'!$B:$B,"BrokerToCy",'2012Figures'!$G:$G,"P1",'2012Figures'!$E:$E,$B$1)</f>
        <v>0</v>
      </c>
      <c r="O383" s="52">
        <f>SUMIFS('2012Figures'!$J:$J,'2012Figures'!$C:$C,$A383,'2012Figures'!$H:$H,$B383,'2012Figures'!$I:$I,$C383,'2012Figures'!$B:$B,"CyToBroker",'2012Figures'!$G:$G,"E1",'2012Figures'!$E:$E,$B$1)</f>
        <v>0</v>
      </c>
      <c r="P383" s="52">
        <f>SUMIFS('2012Figures'!$J:$J,'2012Figures'!$C:$C,$A383,'2012Figures'!$H:$H,$B383,'2012Figures'!$I:$I,$C383,'2012Figures'!$B:$B,"CyToBroker",'2012Figures'!$G:$G,"P1",'2012Figures'!$E:$E,$B$1)</f>
        <v>0</v>
      </c>
      <c r="Q383" s="30"/>
      <c r="R383" s="46" t="str">
        <f t="shared" si="41"/>
        <v/>
      </c>
      <c r="S383" s="46" t="str">
        <f t="shared" si="41"/>
        <v/>
      </c>
      <c r="T383" s="46" t="str">
        <f t="shared" si="41"/>
        <v/>
      </c>
      <c r="U383" s="46" t="str">
        <f t="shared" si="41"/>
        <v/>
      </c>
      <c r="V383" s="46" t="str">
        <f t="shared" si="41"/>
        <v/>
      </c>
    </row>
    <row r="384" spans="1:22" x14ac:dyDescent="0.2">
      <c r="A384" s="1">
        <v>602</v>
      </c>
      <c r="B384" s="1" t="s">
        <v>125</v>
      </c>
      <c r="D384" s="29">
        <f>SUMIFS('2013Figures'!$J:$J,'2013Figures'!$C:$C,$A384,'2013Figures'!$I:$I,"",'2013Figures'!$E:$E,$B$1)</f>
        <v>0</v>
      </c>
      <c r="E384" s="9">
        <f>SUMIFS('2013Figures'!$J:$J,'2013Figures'!$C:$C,$A384,'2013Figures'!$I:$I,"",'2013Figures'!$B:$B,"BrokerToCy",'2013Figures'!$G:$G,"E1",'2013Figures'!$E:$E,$B$1)</f>
        <v>0</v>
      </c>
      <c r="F384" s="9">
        <f>SUMIFS('2013Figures'!$J:$J,'2013Figures'!$C:$C,$A384,'2013Figures'!$I:$I,"",'2013Figures'!$B:$B,"BrokerToCy",'2013Figures'!$G:$G,"P1",'2013Figures'!$E:$E,$B$1)</f>
        <v>0</v>
      </c>
      <c r="G384" s="9">
        <f>SUMIFS('2013Figures'!$J:$J,'2013Figures'!$C:$C,$A384,'2013Figures'!$I:$I,"",'2013Figures'!$B:$B,"CyToBroker",'2013Figures'!$G:$G,"E1",'2013Figures'!$E:$E,$B$1)</f>
        <v>0</v>
      </c>
      <c r="H384" s="9">
        <f>SUMIFS('2013Figures'!$J:$J,'2013Figures'!$C:$C,$A384,'2013Figures'!$I:$I,"",'2013Figures'!$B:$B,"CyToBroker",'2013Figures'!$G:$G,"P1",'2013Figures'!$E:$E,$B$1)</f>
        <v>0</v>
      </c>
      <c r="J384" s="8" t="s">
        <v>131</v>
      </c>
      <c r="L384" s="42">
        <f>SUMIFS('2012Figures'!$J:$J,'2012Figures'!$C:$C,$A384,'2012Figures'!$I:$I,"",'2012Figures'!$E:$E,$B$1)</f>
        <v>0</v>
      </c>
      <c r="M384" s="52">
        <f>SUMIFS('2012Figures'!$J:$J,'2012Figures'!$C:$C,$A384,'2012Figures'!$I:$I,"",'2012Figures'!$B:$B,"BrokerToCy",'2012Figures'!$G:$G,"E1",'2012Figures'!$E:$E,$B$1)</f>
        <v>0</v>
      </c>
      <c r="N384" s="52">
        <f>SUMIFS('2012Figures'!$J:$J,'2012Figures'!$C:$C,$A384,'2012Figures'!$I:$I,"",'2012Figures'!$B:$B,"BrokerToCy",'2012Figures'!$G:$G,"P1",'2012Figures'!$E:$E,$B$1)</f>
        <v>0</v>
      </c>
      <c r="O384" s="52">
        <f>SUMIFS('2012Figures'!$J:$J,'2012Figures'!$C:$C,$A384,'2012Figures'!$I:$I,"",'2012Figures'!$B:$B,"CyToBroker",'2012Figures'!$G:$G,"E1",'2012Figures'!$E:$E,$B$1)</f>
        <v>0</v>
      </c>
      <c r="P384" s="52">
        <f>SUMIFS('2012Figures'!$J:$J,'2012Figures'!$C:$C,$A384,'2012Figures'!$I:$I,"",'2012Figures'!$B:$B,"CyToBroker",'2012Figures'!$G:$G,"P1",'2012Figures'!$E:$E,$B$1)</f>
        <v>0</v>
      </c>
      <c r="R384" s="46" t="str">
        <f t="shared" si="41"/>
        <v/>
      </c>
      <c r="S384" s="46" t="str">
        <f t="shared" si="41"/>
        <v/>
      </c>
      <c r="T384" s="46" t="str">
        <f t="shared" si="41"/>
        <v/>
      </c>
      <c r="U384" s="46" t="str">
        <f t="shared" si="41"/>
        <v/>
      </c>
      <c r="V384" s="46" t="str">
        <f t="shared" si="41"/>
        <v/>
      </c>
    </row>
    <row r="385" spans="1:22" x14ac:dyDescent="0.2">
      <c r="A385" s="21"/>
      <c r="B385" s="21" t="s">
        <v>92</v>
      </c>
      <c r="C385" s="22"/>
      <c r="D385" s="23">
        <f>SUM(E385:H385)</f>
        <v>0</v>
      </c>
      <c r="E385" s="23">
        <f>SUM(E383:E384)</f>
        <v>0</v>
      </c>
      <c r="F385" s="23">
        <f>SUM(F383:F384)</f>
        <v>0</v>
      </c>
      <c r="G385" s="23">
        <f>SUM(G383:G384)</f>
        <v>0</v>
      </c>
      <c r="H385" s="23">
        <f>SUM(H383:H384)</f>
        <v>0</v>
      </c>
      <c r="I385" s="21"/>
      <c r="J385" s="22"/>
      <c r="K385" s="21"/>
      <c r="L385" s="43">
        <f>SUM(M385:P385)</f>
        <v>0</v>
      </c>
      <c r="M385" s="43">
        <f>SUM(M383:M384)</f>
        <v>0</v>
      </c>
      <c r="N385" s="43">
        <f>SUM(N383:N384)</f>
        <v>0</v>
      </c>
      <c r="O385" s="43">
        <f>SUM(O383:O384)</f>
        <v>0</v>
      </c>
      <c r="P385" s="43">
        <f>SUM(P383:P384)</f>
        <v>0</v>
      </c>
      <c r="Q385" s="21"/>
      <c r="R385" s="21"/>
      <c r="S385" s="21"/>
      <c r="T385" s="21"/>
      <c r="U385" s="21"/>
      <c r="V385" s="21"/>
    </row>
    <row r="386" spans="1:22" x14ac:dyDescent="0.2">
      <c r="A386" s="28">
        <v>603</v>
      </c>
      <c r="B386" s="28" t="s">
        <v>126</v>
      </c>
      <c r="C386" s="17" t="s">
        <v>88</v>
      </c>
      <c r="D386" s="18">
        <f>SUMIFS('2013Figures'!$J:$J,'2013Figures'!$C:$C,$A386,'2013Figures'!$E:$E,$B$1)</f>
        <v>0</v>
      </c>
      <c r="E386" s="18">
        <f>SUMIFS('2013Figures'!$J:$J,'2013Figures'!$C:$C,$A386,'2013Figures'!$B:$B,"BrokerToCy",'2013Figures'!$G:$G,"E1",'2013Figures'!$E:$E,$B$1)</f>
        <v>0</v>
      </c>
      <c r="F386" s="18">
        <f>SUMIFS('2013Figures'!$J:$J,'2013Figures'!$C:$C,$A386,'2013Figures'!$B:$B,"BrokerToCy",'2013Figures'!$G:$G,"P1",'2013Figures'!$E:$E,$B$1)</f>
        <v>0</v>
      </c>
      <c r="G386" s="18">
        <f>SUMIFS('2013Figures'!$J:$J,'2013Figures'!$C:$C,$A386,'2013Figures'!$B:$B,"CyToBroker",'2013Figures'!$G:$G,"E1",'2013Figures'!$E:$E,$B$1)</f>
        <v>0</v>
      </c>
      <c r="H386" s="18">
        <f>SUMIFS('2013Figures'!$J:$J,'2013Figures'!$C:$C,$A386,'2013Figures'!$B:$B,"CyToBroker",'2013Figures'!$G:$G,"P1",'2013Figures'!$E:$E,$B$1)</f>
        <v>0</v>
      </c>
      <c r="I386" s="28"/>
      <c r="J386" s="17"/>
      <c r="K386" s="28"/>
      <c r="L386" s="50">
        <f>SUMIFS('2012Figures'!$J:$J,'2012Figures'!$C:$C,$A386,'2012Figures'!$E:$E,$B$1)</f>
        <v>0</v>
      </c>
      <c r="M386" s="50">
        <f>SUMIFS('2012Figures'!$J:$J,'2012Figures'!$C:$C,$A386,'2012Figures'!$B:$B,"BrokerToCy",'2012Figures'!$G:$G,"E1",'2012Figures'!$E:$E,$B$1)</f>
        <v>0</v>
      </c>
      <c r="N386" s="50">
        <f>SUMIFS('2012Figures'!$J:$J,'2012Figures'!$C:$C,$A386,'2012Figures'!$B:$B,"BrokerToCy",'2012Figures'!$G:$G,"P1",'2012Figures'!$E:$E,$B$1)</f>
        <v>0</v>
      </c>
      <c r="O386" s="50">
        <f>SUMIFS('2012Figures'!$J:$J,'2012Figures'!$C:$C,$A386,'2012Figures'!$B:$B,"CyToBroker",'2012Figures'!$G:$G,"E1",'2012Figures'!$E:$E,$B$1)</f>
        <v>0</v>
      </c>
      <c r="P386" s="50">
        <f>SUMIFS('2012Figures'!$J:$J,'2012Figures'!$C:$C,$A386,'2012Figures'!$B:$B,"CyToBroker",'2012Figures'!$G:$G,"P1",'2012Figures'!$E:$E,$B$1)</f>
        <v>0</v>
      </c>
      <c r="Q386" s="28"/>
      <c r="R386" s="46" t="str">
        <f t="shared" ref="R386:V429" si="42">IF(L386=0,"",ROUND(D386/L386-1,2))</f>
        <v/>
      </c>
      <c r="S386" s="46" t="str">
        <f t="shared" si="42"/>
        <v/>
      </c>
      <c r="T386" s="46" t="str">
        <f t="shared" si="42"/>
        <v/>
      </c>
      <c r="U386" s="46" t="str">
        <f t="shared" si="42"/>
        <v/>
      </c>
      <c r="V386" s="46" t="str">
        <f t="shared" si="42"/>
        <v/>
      </c>
    </row>
    <row r="387" spans="1:22" x14ac:dyDescent="0.2">
      <c r="A387" s="1">
        <v>603</v>
      </c>
      <c r="B387" s="1" t="s">
        <v>126</v>
      </c>
      <c r="C387" s="8">
        <v>2</v>
      </c>
      <c r="D387" s="29">
        <f>SUMIFS('2013Figures'!$J:$J,'2013Figures'!$C:$C,$A387,'2013Figures'!$H:$H,$B387,'2013Figures'!$I:$I,$C387,'2013Figures'!$E:$E,$B$1)</f>
        <v>0</v>
      </c>
      <c r="E387" s="9">
        <f>SUMIFS('2013Figures'!$J:$J,'2013Figures'!$C:$C,$A387,'2013Figures'!$H:$H,$B387,'2013Figures'!$I:$I,$C387,'2013Figures'!$B:$B,"BrokerToCy",'2013Figures'!$G:$G,"E1",'2013Figures'!$E:$E,$B$1)</f>
        <v>0</v>
      </c>
      <c r="F387" s="9">
        <f>SUMIFS('2013Figures'!$J:$J,'2013Figures'!$C:$C,$A387,'2013Figures'!$H:$H,$B387,'2013Figures'!$I:$I,$C387,'2013Figures'!$B:$B,"BrokerToCy",'2013Figures'!$G:$G,"P1",'2013Figures'!$E:$E,$B$1)</f>
        <v>0</v>
      </c>
      <c r="G387" s="9">
        <f>SUMIFS('2013Figures'!$J:$J,'2013Figures'!$C:$C,$A387,'2013Figures'!$H:$H,$B387,'2013Figures'!$I:$I,$C387,'2013Figures'!$B:$B,"CyToBroker",'2013Figures'!$G:$G,"E1",'2013Figures'!$E:$E,$B$1)</f>
        <v>0</v>
      </c>
      <c r="H387" s="9">
        <f>SUMIFS('2013Figures'!$J:$J,'2013Figures'!$C:$C,$A387,'2013Figures'!$H:$H,$B387,'2013Figures'!$I:$I,$C387,'2013Figures'!$B:$B,"CyToBroker",'2013Figures'!$G:$G,"P1",'2013Figures'!$E:$E,$B$1)</f>
        <v>0</v>
      </c>
      <c r="I387" s="30"/>
      <c r="J387" s="31">
        <v>201501</v>
      </c>
      <c r="K387" s="30"/>
      <c r="L387" s="42">
        <f>SUMIFS('2012Figures'!$J:$J,'2012Figures'!$C:$C,$A387,'2012Figures'!$H:$H,$B387,'2012Figures'!$I:$I,$C387,'2012Figures'!$E:$E,$B$1)</f>
        <v>0</v>
      </c>
      <c r="M387" s="52">
        <f>SUMIFS('2012Figures'!$J:$J,'2012Figures'!$C:$C,$A387,'2012Figures'!$H:$H,$B387,'2012Figures'!$I:$I,$C387,'2012Figures'!$B:$B,"BrokerToCy",'2012Figures'!$G:$G,"E1",'2012Figures'!$E:$E,$B$1)</f>
        <v>0</v>
      </c>
      <c r="N387" s="52">
        <f>SUMIFS('2012Figures'!$J:$J,'2012Figures'!$C:$C,$A387,'2012Figures'!$H:$H,$B387,'2012Figures'!$I:$I,$C387,'2012Figures'!$B:$B,"BrokerToCy",'2012Figures'!$G:$G,"P1",'2012Figures'!$E:$E,$B$1)</f>
        <v>0</v>
      </c>
      <c r="O387" s="52">
        <f>SUMIFS('2012Figures'!$J:$J,'2012Figures'!$C:$C,$A387,'2012Figures'!$H:$H,$B387,'2012Figures'!$I:$I,$C387,'2012Figures'!$B:$B,"CyToBroker",'2012Figures'!$G:$G,"E1",'2012Figures'!$E:$E,$B$1)</f>
        <v>0</v>
      </c>
      <c r="P387" s="52">
        <f>SUMIFS('2012Figures'!$J:$J,'2012Figures'!$C:$C,$A387,'2012Figures'!$H:$H,$B387,'2012Figures'!$I:$I,$C387,'2012Figures'!$B:$B,"CyToBroker",'2012Figures'!$G:$G,"P1",'2012Figures'!$E:$E,$B$1)</f>
        <v>0</v>
      </c>
      <c r="Q387" s="30"/>
      <c r="R387" s="46" t="str">
        <f t="shared" si="42"/>
        <v/>
      </c>
      <c r="S387" s="46" t="str">
        <f t="shared" si="42"/>
        <v/>
      </c>
      <c r="T387" s="46" t="str">
        <f t="shared" si="42"/>
        <v/>
      </c>
      <c r="U387" s="46" t="str">
        <f t="shared" si="42"/>
        <v/>
      </c>
      <c r="V387" s="46" t="str">
        <f t="shared" si="42"/>
        <v/>
      </c>
    </row>
    <row r="388" spans="1:22" x14ac:dyDescent="0.2">
      <c r="A388" s="1">
        <v>603</v>
      </c>
      <c r="B388" s="1" t="s">
        <v>126</v>
      </c>
      <c r="C388" s="8">
        <v>1</v>
      </c>
      <c r="D388" s="29">
        <f>SUMIFS('2013Figures'!$J:$J,'2013Figures'!$C:$C,$A388,'2013Figures'!$H:$H,$B388,'2013Figures'!$I:$I,$C388,'2013Figures'!$E:$E,$B$1)</f>
        <v>0</v>
      </c>
      <c r="E388" s="9">
        <f>SUMIFS('2013Figures'!$J:$J,'2013Figures'!$C:$C,$A388,'2013Figures'!$H:$H,$B388,'2013Figures'!$I:$I,$C388,'2013Figures'!$B:$B,"BrokerToCy",'2013Figures'!$G:$G,"E1",'2013Figures'!$E:$E,$B$1)</f>
        <v>0</v>
      </c>
      <c r="F388" s="9">
        <f>SUMIFS('2013Figures'!$J:$J,'2013Figures'!$C:$C,$A388,'2013Figures'!$H:$H,$B388,'2013Figures'!$I:$I,$C388,'2013Figures'!$B:$B,"BrokerToCy",'2013Figures'!$G:$G,"P1",'2013Figures'!$E:$E,$B$1)</f>
        <v>0</v>
      </c>
      <c r="G388" s="9">
        <f>SUMIFS('2013Figures'!$J:$J,'2013Figures'!$C:$C,$A388,'2013Figures'!$H:$H,$B388,'2013Figures'!$I:$I,$C388,'2013Figures'!$B:$B,"CyToBroker",'2013Figures'!$G:$G,"E1",'2013Figures'!$E:$E,$B$1)</f>
        <v>0</v>
      </c>
      <c r="H388" s="9">
        <f>SUMIFS('2013Figures'!$J:$J,'2013Figures'!$C:$C,$A388,'2013Figures'!$H:$H,$B388,'2013Figures'!$I:$I,$C388,'2013Figures'!$B:$B,"CyToBroker",'2013Figures'!$G:$G,"P1",'2013Figures'!$E:$E,$B$1)</f>
        <v>0</v>
      </c>
      <c r="I388" s="30"/>
      <c r="J388" s="31">
        <v>200801</v>
      </c>
      <c r="K388" s="30"/>
      <c r="L388" s="42">
        <f>SUMIFS('2012Figures'!$J:$J,'2012Figures'!$C:$C,$A388,'2012Figures'!$H:$H,$B388,'2012Figures'!$I:$I,$C388,'2012Figures'!$E:$E,$B$1)</f>
        <v>0</v>
      </c>
      <c r="M388" s="52">
        <f>SUMIFS('2012Figures'!$J:$J,'2012Figures'!$C:$C,$A388,'2012Figures'!$H:$H,$B388,'2012Figures'!$I:$I,$C388,'2012Figures'!$B:$B,"BrokerToCy",'2012Figures'!$G:$G,"E1",'2012Figures'!$E:$E,$B$1)</f>
        <v>0</v>
      </c>
      <c r="N388" s="52">
        <f>SUMIFS('2012Figures'!$J:$J,'2012Figures'!$C:$C,$A388,'2012Figures'!$H:$H,$B388,'2012Figures'!$I:$I,$C388,'2012Figures'!$B:$B,"BrokerToCy",'2012Figures'!$G:$G,"P1",'2012Figures'!$E:$E,$B$1)</f>
        <v>0</v>
      </c>
      <c r="O388" s="52">
        <f>SUMIFS('2012Figures'!$J:$J,'2012Figures'!$C:$C,$A388,'2012Figures'!$H:$H,$B388,'2012Figures'!$I:$I,$C388,'2012Figures'!$B:$B,"CyToBroker",'2012Figures'!$G:$G,"E1",'2012Figures'!$E:$E,$B$1)</f>
        <v>0</v>
      </c>
      <c r="P388" s="52">
        <f>SUMIFS('2012Figures'!$J:$J,'2012Figures'!$C:$C,$A388,'2012Figures'!$H:$H,$B388,'2012Figures'!$I:$I,$C388,'2012Figures'!$B:$B,"CyToBroker",'2012Figures'!$G:$G,"P1",'2012Figures'!$E:$E,$B$1)</f>
        <v>0</v>
      </c>
      <c r="Q388" s="30"/>
      <c r="R388" s="46" t="str">
        <f t="shared" si="42"/>
        <v/>
      </c>
      <c r="S388" s="46" t="str">
        <f t="shared" si="42"/>
        <v/>
      </c>
      <c r="T388" s="46" t="str">
        <f t="shared" si="42"/>
        <v/>
      </c>
      <c r="U388" s="46" t="str">
        <f t="shared" si="42"/>
        <v/>
      </c>
      <c r="V388" s="46" t="str">
        <f t="shared" si="42"/>
        <v/>
      </c>
    </row>
    <row r="389" spans="1:22" x14ac:dyDescent="0.2">
      <c r="A389" s="1">
        <v>603</v>
      </c>
      <c r="B389" s="1" t="s">
        <v>126</v>
      </c>
      <c r="D389" s="29">
        <f>SUMIFS('2013Figures'!$J:$J,'2013Figures'!$C:$C,$A389,'2013Figures'!$I:$I,"",'2013Figures'!$E:$E,$B$1)</f>
        <v>0</v>
      </c>
      <c r="E389" s="9">
        <f>SUMIFS('2013Figures'!$J:$J,'2013Figures'!$C:$C,$A389,'2013Figures'!$I:$I,"",'2013Figures'!$B:$B,"BrokerToCy",'2013Figures'!$G:$G,"E1",'2013Figures'!$E:$E,$B$1)</f>
        <v>0</v>
      </c>
      <c r="F389" s="9">
        <f>SUMIFS('2013Figures'!$J:$J,'2013Figures'!$C:$C,$A389,'2013Figures'!$I:$I,"",'2013Figures'!$B:$B,"BrokerToCy",'2013Figures'!$G:$G,"P1",'2013Figures'!$E:$E,$B$1)</f>
        <v>0</v>
      </c>
      <c r="G389" s="9">
        <f>SUMIFS('2013Figures'!$J:$J,'2013Figures'!$C:$C,$A389,'2013Figures'!$I:$I,"",'2013Figures'!$B:$B,"CyToBroker",'2013Figures'!$G:$G,"E1",'2013Figures'!$E:$E,$B$1)</f>
        <v>0</v>
      </c>
      <c r="H389" s="9">
        <f>SUMIFS('2013Figures'!$J:$J,'2013Figures'!$C:$C,$A389,'2013Figures'!$I:$I,"",'2013Figures'!$B:$B,"CyToBroker",'2013Figures'!$G:$G,"P1",'2013Figures'!$E:$E,$B$1)</f>
        <v>0</v>
      </c>
      <c r="J389" s="8" t="s">
        <v>131</v>
      </c>
      <c r="L389" s="42">
        <f>SUMIFS('2012Figures'!$J:$J,'2012Figures'!$C:$C,$A389,'2012Figures'!$I:$I,"",'2012Figures'!$E:$E,$B$1)</f>
        <v>0</v>
      </c>
      <c r="M389" s="52">
        <f>SUMIFS('2012Figures'!$J:$J,'2012Figures'!$C:$C,$A389,'2012Figures'!$I:$I,"",'2012Figures'!$B:$B,"BrokerToCy",'2012Figures'!$G:$G,"E1",'2012Figures'!$E:$E,$B$1)</f>
        <v>0</v>
      </c>
      <c r="N389" s="52">
        <f>SUMIFS('2012Figures'!$J:$J,'2012Figures'!$C:$C,$A389,'2012Figures'!$I:$I,"",'2012Figures'!$B:$B,"BrokerToCy",'2012Figures'!$G:$G,"P1",'2012Figures'!$E:$E,$B$1)</f>
        <v>0</v>
      </c>
      <c r="O389" s="52">
        <f>SUMIFS('2012Figures'!$J:$J,'2012Figures'!$C:$C,$A389,'2012Figures'!$I:$I,"",'2012Figures'!$B:$B,"CyToBroker",'2012Figures'!$G:$G,"E1",'2012Figures'!$E:$E,$B$1)</f>
        <v>0</v>
      </c>
      <c r="P389" s="52">
        <f>SUMIFS('2012Figures'!$J:$J,'2012Figures'!$C:$C,$A389,'2012Figures'!$I:$I,"",'2012Figures'!$B:$B,"CyToBroker",'2012Figures'!$G:$G,"P1",'2012Figures'!$E:$E,$B$1)</f>
        <v>0</v>
      </c>
      <c r="R389" s="46" t="str">
        <f t="shared" si="42"/>
        <v/>
      </c>
      <c r="S389" s="46" t="str">
        <f t="shared" si="42"/>
        <v/>
      </c>
      <c r="T389" s="46" t="str">
        <f t="shared" si="42"/>
        <v/>
      </c>
      <c r="U389" s="46" t="str">
        <f t="shared" si="42"/>
        <v/>
      </c>
      <c r="V389" s="46" t="str">
        <f t="shared" si="42"/>
        <v/>
      </c>
    </row>
    <row r="390" spans="1:22" x14ac:dyDescent="0.2">
      <c r="A390" s="21"/>
      <c r="B390" s="21" t="s">
        <v>92</v>
      </c>
      <c r="C390" s="22"/>
      <c r="D390" s="23">
        <f>SUM(E390:H390)</f>
        <v>0</v>
      </c>
      <c r="E390" s="23">
        <f>SUM(E387:E389)</f>
        <v>0</v>
      </c>
      <c r="F390" s="23">
        <f>SUM(F387:F389)</f>
        <v>0</v>
      </c>
      <c r="G390" s="23">
        <f>SUM(G387:G389)</f>
        <v>0</v>
      </c>
      <c r="H390" s="23">
        <f>SUM(H387:H389)</f>
        <v>0</v>
      </c>
      <c r="I390" s="21"/>
      <c r="J390" s="22"/>
      <c r="K390" s="21"/>
      <c r="L390" s="43">
        <f>SUM(M390:P390)</f>
        <v>0</v>
      </c>
      <c r="M390" s="43">
        <f>SUM(M387:M389)</f>
        <v>0</v>
      </c>
      <c r="N390" s="43">
        <f>SUM(N387:N389)</f>
        <v>0</v>
      </c>
      <c r="O390" s="43">
        <f>SUM(O387:O389)</f>
        <v>0</v>
      </c>
      <c r="P390" s="43">
        <f>SUM(P387:P389)</f>
        <v>0</v>
      </c>
      <c r="Q390" s="21"/>
      <c r="R390" s="21"/>
      <c r="S390" s="21"/>
      <c r="T390" s="21"/>
      <c r="U390" s="21"/>
      <c r="V390" s="21"/>
    </row>
    <row r="391" spans="1:22" x14ac:dyDescent="0.2">
      <c r="A391" s="28">
        <v>604</v>
      </c>
      <c r="B391" s="28" t="s">
        <v>127</v>
      </c>
      <c r="C391" s="17" t="s">
        <v>88</v>
      </c>
      <c r="D391" s="18">
        <f>SUMIFS('2013Figures'!$J:$J,'2013Figures'!$C:$C,$A391,'2013Figures'!$E:$E,$B$1)</f>
        <v>0</v>
      </c>
      <c r="E391" s="18">
        <f>SUMIFS('2013Figures'!$J:$J,'2013Figures'!$C:$C,$A391,'2013Figures'!$B:$B,"BrokerToCy",'2013Figures'!$G:$G,"E1",'2013Figures'!$E:$E,$B$1)</f>
        <v>0</v>
      </c>
      <c r="F391" s="18">
        <f>SUMIFS('2013Figures'!$J:$J,'2013Figures'!$C:$C,$A391,'2013Figures'!$B:$B,"BrokerToCy",'2013Figures'!$G:$G,"P1",'2013Figures'!$E:$E,$B$1)</f>
        <v>0</v>
      </c>
      <c r="G391" s="18">
        <f>SUMIFS('2013Figures'!$J:$J,'2013Figures'!$C:$C,$A391,'2013Figures'!$B:$B,"CyToBroker",'2013Figures'!$G:$G,"E1",'2013Figures'!$E:$E,$B$1)</f>
        <v>0</v>
      </c>
      <c r="H391" s="18">
        <f>SUMIFS('2013Figures'!$J:$J,'2013Figures'!$C:$C,$A391,'2013Figures'!$B:$B,"CyToBroker",'2013Figures'!$G:$G,"P1",'2013Figures'!$E:$E,$B$1)</f>
        <v>0</v>
      </c>
      <c r="I391" s="28"/>
      <c r="J391" s="17"/>
      <c r="K391" s="28"/>
      <c r="L391" s="50">
        <f>SUMIFS('2012Figures'!$J:$J,'2012Figures'!$C:$C,$A391,'2012Figures'!$E:$E,$B$1)</f>
        <v>0</v>
      </c>
      <c r="M391" s="50">
        <f>SUMIFS('2012Figures'!$J:$J,'2012Figures'!$C:$C,$A391,'2012Figures'!$B:$B,"BrokerToCy",'2012Figures'!$G:$G,"E1",'2012Figures'!$E:$E,$B$1)</f>
        <v>0</v>
      </c>
      <c r="N391" s="50">
        <f>SUMIFS('2012Figures'!$J:$J,'2012Figures'!$C:$C,$A391,'2012Figures'!$B:$B,"BrokerToCy",'2012Figures'!$G:$G,"P1",'2012Figures'!$E:$E,$B$1)</f>
        <v>0</v>
      </c>
      <c r="O391" s="50">
        <f>SUMIFS('2012Figures'!$J:$J,'2012Figures'!$C:$C,$A391,'2012Figures'!$B:$B,"CyToBroker",'2012Figures'!$G:$G,"E1",'2012Figures'!$E:$E,$B$1)</f>
        <v>0</v>
      </c>
      <c r="P391" s="50">
        <f>SUMIFS('2012Figures'!$J:$J,'2012Figures'!$C:$C,$A391,'2012Figures'!$B:$B,"CyToBroker",'2012Figures'!$G:$G,"P1",'2012Figures'!$E:$E,$B$1)</f>
        <v>0</v>
      </c>
      <c r="Q391" s="28"/>
      <c r="R391" s="46" t="str">
        <f t="shared" ref="R391:V434" si="43">IF(L391=0,"",ROUND(D391/L391-1,2))</f>
        <v/>
      </c>
      <c r="S391" s="46" t="str">
        <f t="shared" si="43"/>
        <v/>
      </c>
      <c r="T391" s="46" t="str">
        <f t="shared" si="43"/>
        <v/>
      </c>
      <c r="U391" s="46" t="str">
        <f t="shared" si="43"/>
        <v/>
      </c>
      <c r="V391" s="46" t="str">
        <f t="shared" si="43"/>
        <v/>
      </c>
    </row>
    <row r="392" spans="1:22" x14ac:dyDescent="0.2">
      <c r="A392" s="1">
        <v>604</v>
      </c>
      <c r="B392" s="1" t="s">
        <v>127</v>
      </c>
      <c r="D392" s="29">
        <f>SUMIFS('2013Figures'!$J:$J,'2013Figures'!$C:$C,$A392,'2013Figures'!$I:$I,"",'2013Figures'!$E:$E,$B$1)</f>
        <v>0</v>
      </c>
      <c r="E392" s="9">
        <f>SUMIFS('2013Figures'!$J:$J,'2013Figures'!$C:$C,$A392,'2013Figures'!$I:$I,"",'2013Figures'!$B:$B,"BrokerToCy",'2013Figures'!$G:$G,"E1",'2013Figures'!$E:$E,$B$1)</f>
        <v>0</v>
      </c>
      <c r="F392" s="9">
        <f>SUMIFS('2013Figures'!$J:$J,'2013Figures'!$C:$C,$A392,'2013Figures'!$I:$I,"",'2013Figures'!$B:$B,"BrokerToCy",'2013Figures'!$G:$G,"P1",'2013Figures'!$E:$E,$B$1)</f>
        <v>0</v>
      </c>
      <c r="G392" s="9">
        <f>SUMIFS('2013Figures'!$J:$J,'2013Figures'!$C:$C,$A392,'2013Figures'!$I:$I,"",'2013Figures'!$B:$B,"CyToBroker",'2013Figures'!$G:$G,"E1",'2013Figures'!$E:$E,$B$1)</f>
        <v>0</v>
      </c>
      <c r="H392" s="9">
        <f>SUMIFS('2013Figures'!$J:$J,'2013Figures'!$C:$C,$A392,'2013Figures'!$I:$I,"",'2013Figures'!$B:$B,"CyToBroker",'2013Figures'!$G:$G,"P1",'2013Figures'!$E:$E,$B$1)</f>
        <v>0</v>
      </c>
      <c r="J392" s="8" t="s">
        <v>131</v>
      </c>
      <c r="L392" s="42">
        <f>SUMIFS('2012Figures'!$J:$J,'2012Figures'!$C:$C,$A392,'2012Figures'!$I:$I,"",'2012Figures'!$E:$E,$B$1)</f>
        <v>0</v>
      </c>
      <c r="M392" s="52">
        <f>SUMIFS('2012Figures'!$J:$J,'2012Figures'!$C:$C,$A392,'2012Figures'!$I:$I,"",'2012Figures'!$B:$B,"BrokerToCy",'2012Figures'!$G:$G,"E1",'2012Figures'!$E:$E,$B$1)</f>
        <v>0</v>
      </c>
      <c r="N392" s="52">
        <f>SUMIFS('2012Figures'!$J:$J,'2012Figures'!$C:$C,$A392,'2012Figures'!$I:$I,"",'2012Figures'!$B:$B,"BrokerToCy",'2012Figures'!$G:$G,"P1",'2012Figures'!$E:$E,$B$1)</f>
        <v>0</v>
      </c>
      <c r="O392" s="52">
        <f>SUMIFS('2012Figures'!$J:$J,'2012Figures'!$C:$C,$A392,'2012Figures'!$I:$I,"",'2012Figures'!$B:$B,"CyToBroker",'2012Figures'!$G:$G,"E1",'2012Figures'!$E:$E,$B$1)</f>
        <v>0</v>
      </c>
      <c r="P392" s="52">
        <f>SUMIFS('2012Figures'!$J:$J,'2012Figures'!$C:$C,$A392,'2012Figures'!$I:$I,"",'2012Figures'!$B:$B,"CyToBroker",'2012Figures'!$G:$G,"P1",'2012Figures'!$E:$E,$B$1)</f>
        <v>0</v>
      </c>
      <c r="R392" s="46" t="str">
        <f t="shared" si="43"/>
        <v/>
      </c>
      <c r="S392" s="46" t="str">
        <f t="shared" si="43"/>
        <v/>
      </c>
      <c r="T392" s="46" t="str">
        <f t="shared" si="43"/>
        <v/>
      </c>
      <c r="U392" s="46" t="str">
        <f t="shared" si="43"/>
        <v/>
      </c>
      <c r="V392" s="46" t="str">
        <f t="shared" si="43"/>
        <v/>
      </c>
    </row>
    <row r="393" spans="1:22" x14ac:dyDescent="0.2">
      <c r="A393" s="21"/>
      <c r="B393" s="21" t="s">
        <v>92</v>
      </c>
      <c r="C393" s="22"/>
      <c r="D393" s="23">
        <f>SUM(E393:H393)</f>
        <v>0</v>
      </c>
      <c r="E393" s="23">
        <f>SUM(E392:E392)</f>
        <v>0</v>
      </c>
      <c r="F393" s="23">
        <f>SUM(F392:F392)</f>
        <v>0</v>
      </c>
      <c r="G393" s="23">
        <f>SUM(G392:G392)</f>
        <v>0</v>
      </c>
      <c r="H393" s="23">
        <f>SUM(H392:H392)</f>
        <v>0</v>
      </c>
      <c r="I393" s="21"/>
      <c r="J393" s="22"/>
      <c r="K393" s="21"/>
      <c r="L393" s="43">
        <f>SUM(M393:P393)</f>
        <v>0</v>
      </c>
      <c r="M393" s="43">
        <f>SUM(M392:M392)</f>
        <v>0</v>
      </c>
      <c r="N393" s="43">
        <f>SUM(N392:N392)</f>
        <v>0</v>
      </c>
      <c r="O393" s="43">
        <f>SUM(O392:O392)</f>
        <v>0</v>
      </c>
      <c r="P393" s="43">
        <f>SUM(P392:P392)</f>
        <v>0</v>
      </c>
      <c r="Q393" s="21"/>
      <c r="R393" s="21"/>
      <c r="S393" s="21"/>
      <c r="T393" s="21"/>
      <c r="U393" s="21"/>
      <c r="V393" s="21"/>
    </row>
    <row r="394" spans="1:22" x14ac:dyDescent="0.2">
      <c r="A394" s="28">
        <v>701</v>
      </c>
      <c r="B394" s="28" t="s">
        <v>128</v>
      </c>
      <c r="C394" s="17" t="s">
        <v>88</v>
      </c>
      <c r="D394" s="18">
        <f>SUMIFS('2013Figures'!$J:$J,'2013Figures'!$C:$C,$A394,'2013Figures'!$E:$E,$B$1)</f>
        <v>0</v>
      </c>
      <c r="E394" s="18">
        <f>SUMIFS('2013Figures'!$J:$J,'2013Figures'!$C:$C,$A394,'2013Figures'!$B:$B,"BrokerToCy",'2013Figures'!$G:$G,"E1",'2013Figures'!$E:$E,$B$1)</f>
        <v>0</v>
      </c>
      <c r="F394" s="18">
        <f>SUMIFS('2013Figures'!$J:$J,'2013Figures'!$C:$C,$A394,'2013Figures'!$B:$B,"BrokerToCy",'2013Figures'!$G:$G,"P1",'2013Figures'!$E:$E,$B$1)</f>
        <v>0</v>
      </c>
      <c r="G394" s="18">
        <f>SUMIFS('2013Figures'!$J:$J,'2013Figures'!$C:$C,$A394,'2013Figures'!$B:$B,"CyToBroker",'2013Figures'!$G:$G,"E1",'2013Figures'!$E:$E,$B$1)</f>
        <v>0</v>
      </c>
      <c r="H394" s="18">
        <f>SUMIFS('2013Figures'!$J:$J,'2013Figures'!$C:$C,$A394,'2013Figures'!$B:$B,"CyToBroker",'2013Figures'!$G:$G,"P1",'2013Figures'!$E:$E,$B$1)</f>
        <v>0</v>
      </c>
      <c r="I394" s="28"/>
      <c r="J394" s="17"/>
      <c r="K394" s="28"/>
      <c r="L394" s="50">
        <f>SUMIFS('2012Figures'!$J:$J,'2012Figures'!$C:$C,$A394,'2012Figures'!$E:$E,$B$1)</f>
        <v>0</v>
      </c>
      <c r="M394" s="50">
        <f>SUMIFS('2012Figures'!$J:$J,'2012Figures'!$C:$C,$A394,'2012Figures'!$B:$B,"BrokerToCy",'2012Figures'!$G:$G,"E1",'2012Figures'!$E:$E,$B$1)</f>
        <v>0</v>
      </c>
      <c r="N394" s="50">
        <f>SUMIFS('2012Figures'!$J:$J,'2012Figures'!$C:$C,$A394,'2012Figures'!$B:$B,"BrokerToCy",'2012Figures'!$G:$G,"P1",'2012Figures'!$E:$E,$B$1)</f>
        <v>0</v>
      </c>
      <c r="O394" s="50">
        <f>SUMIFS('2012Figures'!$J:$J,'2012Figures'!$C:$C,$A394,'2012Figures'!$B:$B,"CyToBroker",'2012Figures'!$G:$G,"E1",'2012Figures'!$E:$E,$B$1)</f>
        <v>0</v>
      </c>
      <c r="P394" s="50">
        <f>SUMIFS('2012Figures'!$J:$J,'2012Figures'!$C:$C,$A394,'2012Figures'!$B:$B,"CyToBroker",'2012Figures'!$G:$G,"P1",'2012Figures'!$E:$E,$B$1)</f>
        <v>0</v>
      </c>
      <c r="Q394" s="28"/>
      <c r="R394" s="46" t="str">
        <f t="shared" ref="R394:V437" si="44">IF(L394=0,"",ROUND(D394/L394-1,2))</f>
        <v/>
      </c>
      <c r="S394" s="46" t="str">
        <f t="shared" si="44"/>
        <v/>
      </c>
      <c r="T394" s="46" t="str">
        <f t="shared" si="44"/>
        <v/>
      </c>
      <c r="U394" s="46" t="str">
        <f t="shared" si="44"/>
        <v/>
      </c>
      <c r="V394" s="46" t="str">
        <f t="shared" si="44"/>
        <v/>
      </c>
    </row>
    <row r="395" spans="1:22" x14ac:dyDescent="0.2">
      <c r="A395" s="1">
        <v>701</v>
      </c>
      <c r="B395" s="1" t="s">
        <v>128</v>
      </c>
      <c r="C395" s="8">
        <v>2</v>
      </c>
      <c r="D395" s="29">
        <f>SUMIFS('2013Figures'!$J:$J,'2013Figures'!$C:$C,$A395,'2013Figures'!$H:$H,$B395,'2013Figures'!$I:$I,$C395,'2013Figures'!$E:$E,$B$1)</f>
        <v>0</v>
      </c>
      <c r="E395" s="9">
        <f>SUMIFS('2013Figures'!$J:$J,'2013Figures'!$C:$C,$A395,'2013Figures'!$H:$H,$B395,'2013Figures'!$I:$I,$C395,'2013Figures'!$B:$B,"BrokerToCy",'2013Figures'!$G:$G,"E1",'2013Figures'!$E:$E,$B$1)</f>
        <v>0</v>
      </c>
      <c r="F395" s="9">
        <f>SUMIFS('2013Figures'!$J:$J,'2013Figures'!$C:$C,$A395,'2013Figures'!$H:$H,$B395,'2013Figures'!$I:$I,$C395,'2013Figures'!$B:$B,"BrokerToCy",'2013Figures'!$G:$G,"P1",'2013Figures'!$E:$E,$B$1)</f>
        <v>0</v>
      </c>
      <c r="G395" s="9">
        <f>SUMIFS('2013Figures'!$J:$J,'2013Figures'!$C:$C,$A395,'2013Figures'!$H:$H,$B395,'2013Figures'!$I:$I,$C395,'2013Figures'!$B:$B,"CyToBroker",'2013Figures'!$G:$G,"E1",'2013Figures'!$E:$E,$B$1)</f>
        <v>0</v>
      </c>
      <c r="H395" s="9">
        <f>SUMIFS('2013Figures'!$J:$J,'2013Figures'!$C:$C,$A395,'2013Figures'!$H:$H,$B395,'2013Figures'!$I:$I,$C395,'2013Figures'!$B:$B,"CyToBroker",'2013Figures'!$G:$G,"P1",'2013Figures'!$E:$E,$B$1)</f>
        <v>0</v>
      </c>
      <c r="I395" s="30"/>
      <c r="J395" s="31">
        <v>201501</v>
      </c>
      <c r="K395" s="30"/>
      <c r="L395" s="42">
        <f>SUMIFS('2012Figures'!$J:$J,'2012Figures'!$C:$C,$A395,'2012Figures'!$H:$H,$B395,'2012Figures'!$I:$I,$C395,'2012Figures'!$E:$E,$B$1)</f>
        <v>0</v>
      </c>
      <c r="M395" s="52">
        <f>SUMIFS('2012Figures'!$J:$J,'2012Figures'!$C:$C,$A395,'2012Figures'!$H:$H,$B395,'2012Figures'!$I:$I,$C395,'2012Figures'!$B:$B,"BrokerToCy",'2012Figures'!$G:$G,"E1",'2012Figures'!$E:$E,$B$1)</f>
        <v>0</v>
      </c>
      <c r="N395" s="52">
        <f>SUMIFS('2012Figures'!$J:$J,'2012Figures'!$C:$C,$A395,'2012Figures'!$H:$H,$B395,'2012Figures'!$I:$I,$C395,'2012Figures'!$B:$B,"BrokerToCy",'2012Figures'!$G:$G,"P1",'2012Figures'!$E:$E,$B$1)</f>
        <v>0</v>
      </c>
      <c r="O395" s="52">
        <f>SUMIFS('2012Figures'!$J:$J,'2012Figures'!$C:$C,$A395,'2012Figures'!$H:$H,$B395,'2012Figures'!$I:$I,$C395,'2012Figures'!$B:$B,"CyToBroker",'2012Figures'!$G:$G,"E1",'2012Figures'!$E:$E,$B$1)</f>
        <v>0</v>
      </c>
      <c r="P395" s="52">
        <f>SUMIFS('2012Figures'!$J:$J,'2012Figures'!$C:$C,$A395,'2012Figures'!$H:$H,$B395,'2012Figures'!$I:$I,$C395,'2012Figures'!$B:$B,"CyToBroker",'2012Figures'!$G:$G,"P1",'2012Figures'!$E:$E,$B$1)</f>
        <v>0</v>
      </c>
      <c r="Q395" s="30"/>
      <c r="R395" s="46" t="str">
        <f t="shared" si="44"/>
        <v/>
      </c>
      <c r="S395" s="46" t="str">
        <f t="shared" si="44"/>
        <v/>
      </c>
      <c r="T395" s="46" t="str">
        <f t="shared" si="44"/>
        <v/>
      </c>
      <c r="U395" s="46" t="str">
        <f t="shared" si="44"/>
        <v/>
      </c>
      <c r="V395" s="46" t="str">
        <f t="shared" si="44"/>
        <v/>
      </c>
    </row>
    <row r="396" spans="1:22" x14ac:dyDescent="0.2">
      <c r="A396" s="1">
        <v>701</v>
      </c>
      <c r="B396" s="1" t="s">
        <v>128</v>
      </c>
      <c r="C396" s="8">
        <v>1</v>
      </c>
      <c r="D396" s="29">
        <f>SUMIFS('2013Figures'!$J:$J,'2013Figures'!$C:$C,$A396,'2013Figures'!$H:$H,$B396,'2013Figures'!$I:$I,$C396,'2013Figures'!$E:$E,$B$1)</f>
        <v>0</v>
      </c>
      <c r="E396" s="9">
        <f>SUMIFS('2013Figures'!$J:$J,'2013Figures'!$C:$C,$A396,'2013Figures'!$H:$H,$B396,'2013Figures'!$I:$I,$C396,'2013Figures'!$B:$B,"BrokerToCy",'2013Figures'!$G:$G,"E1",'2013Figures'!$E:$E,$B$1)</f>
        <v>0</v>
      </c>
      <c r="F396" s="9">
        <f>SUMIFS('2013Figures'!$J:$J,'2013Figures'!$C:$C,$A396,'2013Figures'!$H:$H,$B396,'2013Figures'!$I:$I,$C396,'2013Figures'!$B:$B,"BrokerToCy",'2013Figures'!$G:$G,"P1",'2013Figures'!$E:$E,$B$1)</f>
        <v>0</v>
      </c>
      <c r="G396" s="9">
        <f>SUMIFS('2013Figures'!$J:$J,'2013Figures'!$C:$C,$A396,'2013Figures'!$H:$H,$B396,'2013Figures'!$I:$I,$C396,'2013Figures'!$B:$B,"CyToBroker",'2013Figures'!$G:$G,"E1",'2013Figures'!$E:$E,$B$1)</f>
        <v>0</v>
      </c>
      <c r="H396" s="9">
        <f>SUMIFS('2013Figures'!$J:$J,'2013Figures'!$C:$C,$A396,'2013Figures'!$H:$H,$B396,'2013Figures'!$I:$I,$C396,'2013Figures'!$B:$B,"CyToBroker",'2013Figures'!$G:$G,"P1",'2013Figures'!$E:$E,$B$1)</f>
        <v>0</v>
      </c>
      <c r="I396" s="30"/>
      <c r="J396" s="31">
        <v>200801</v>
      </c>
      <c r="K396" s="30"/>
      <c r="L396" s="42">
        <f>SUMIFS('2012Figures'!$J:$J,'2012Figures'!$C:$C,$A396,'2012Figures'!$H:$H,$B396,'2012Figures'!$I:$I,$C396,'2012Figures'!$E:$E,$B$1)</f>
        <v>0</v>
      </c>
      <c r="M396" s="52">
        <f>SUMIFS('2012Figures'!$J:$J,'2012Figures'!$C:$C,$A396,'2012Figures'!$H:$H,$B396,'2012Figures'!$I:$I,$C396,'2012Figures'!$B:$B,"BrokerToCy",'2012Figures'!$G:$G,"E1",'2012Figures'!$E:$E,$B$1)</f>
        <v>0</v>
      </c>
      <c r="N396" s="52">
        <f>SUMIFS('2012Figures'!$J:$J,'2012Figures'!$C:$C,$A396,'2012Figures'!$H:$H,$B396,'2012Figures'!$I:$I,$C396,'2012Figures'!$B:$B,"BrokerToCy",'2012Figures'!$G:$G,"P1",'2012Figures'!$E:$E,$B$1)</f>
        <v>0</v>
      </c>
      <c r="O396" s="52">
        <f>SUMIFS('2012Figures'!$J:$J,'2012Figures'!$C:$C,$A396,'2012Figures'!$H:$H,$B396,'2012Figures'!$I:$I,$C396,'2012Figures'!$B:$B,"CyToBroker",'2012Figures'!$G:$G,"E1",'2012Figures'!$E:$E,$B$1)</f>
        <v>0</v>
      </c>
      <c r="P396" s="52">
        <f>SUMIFS('2012Figures'!$J:$J,'2012Figures'!$C:$C,$A396,'2012Figures'!$H:$H,$B396,'2012Figures'!$I:$I,$C396,'2012Figures'!$B:$B,"CyToBroker",'2012Figures'!$G:$G,"P1",'2012Figures'!$E:$E,$B$1)</f>
        <v>0</v>
      </c>
      <c r="Q396" s="30"/>
      <c r="R396" s="46" t="str">
        <f t="shared" si="44"/>
        <v/>
      </c>
      <c r="S396" s="46" t="str">
        <f t="shared" si="44"/>
        <v/>
      </c>
      <c r="T396" s="46" t="str">
        <f t="shared" si="44"/>
        <v/>
      </c>
      <c r="U396" s="46" t="str">
        <f t="shared" si="44"/>
        <v/>
      </c>
      <c r="V396" s="46" t="str">
        <f t="shared" si="44"/>
        <v/>
      </c>
    </row>
    <row r="397" spans="1:22" x14ac:dyDescent="0.2">
      <c r="A397" s="1">
        <v>701</v>
      </c>
      <c r="B397" s="1" t="s">
        <v>128</v>
      </c>
      <c r="D397" s="29">
        <f>SUMIFS('2013Figures'!$J:$J,'2013Figures'!$C:$C,$A397,'2013Figures'!$I:$I,"",'2013Figures'!$E:$E,$B$1)</f>
        <v>0</v>
      </c>
      <c r="E397" s="9">
        <f>SUMIFS('2013Figures'!$J:$J,'2013Figures'!$C:$C,$A397,'2013Figures'!$I:$I,"",'2013Figures'!$B:$B,"BrokerToCy",'2013Figures'!$G:$G,"E1",'2013Figures'!$E:$E,$B$1)</f>
        <v>0</v>
      </c>
      <c r="F397" s="9">
        <f>SUMIFS('2013Figures'!$J:$J,'2013Figures'!$C:$C,$A397,'2013Figures'!$I:$I,"",'2013Figures'!$B:$B,"BrokerToCy",'2013Figures'!$G:$G,"P1",'2013Figures'!$E:$E,$B$1)</f>
        <v>0</v>
      </c>
      <c r="G397" s="9">
        <f>SUMIFS('2013Figures'!$J:$J,'2013Figures'!$C:$C,$A397,'2013Figures'!$I:$I,"",'2013Figures'!$B:$B,"CyToBroker",'2013Figures'!$G:$G,"E1",'2013Figures'!$E:$E,$B$1)</f>
        <v>0</v>
      </c>
      <c r="H397" s="9">
        <f>SUMIFS('2013Figures'!$J:$J,'2013Figures'!$C:$C,$A397,'2013Figures'!$I:$I,"",'2013Figures'!$B:$B,"CyToBroker",'2013Figures'!$G:$G,"P1",'2013Figures'!$E:$E,$B$1)</f>
        <v>0</v>
      </c>
      <c r="J397" s="8" t="s">
        <v>131</v>
      </c>
      <c r="L397" s="42">
        <f>SUMIFS('2012Figures'!$J:$J,'2012Figures'!$C:$C,$A397,'2012Figures'!$I:$I,"",'2012Figures'!$E:$E,$B$1)</f>
        <v>0</v>
      </c>
      <c r="M397" s="52">
        <f>SUMIFS('2012Figures'!$J:$J,'2012Figures'!$C:$C,$A397,'2012Figures'!$I:$I,"",'2012Figures'!$B:$B,"BrokerToCy",'2012Figures'!$G:$G,"E1",'2012Figures'!$E:$E,$B$1)</f>
        <v>0</v>
      </c>
      <c r="N397" s="52">
        <f>SUMIFS('2012Figures'!$J:$J,'2012Figures'!$C:$C,$A397,'2012Figures'!$I:$I,"",'2012Figures'!$B:$B,"BrokerToCy",'2012Figures'!$G:$G,"P1",'2012Figures'!$E:$E,$B$1)</f>
        <v>0</v>
      </c>
      <c r="O397" s="52">
        <f>SUMIFS('2012Figures'!$J:$J,'2012Figures'!$C:$C,$A397,'2012Figures'!$I:$I,"",'2012Figures'!$B:$B,"CyToBroker",'2012Figures'!$G:$G,"E1",'2012Figures'!$E:$E,$B$1)</f>
        <v>0</v>
      </c>
      <c r="P397" s="52">
        <f>SUMIFS('2012Figures'!$J:$J,'2012Figures'!$C:$C,$A397,'2012Figures'!$I:$I,"",'2012Figures'!$B:$B,"CyToBroker",'2012Figures'!$G:$G,"P1",'2012Figures'!$E:$E,$B$1)</f>
        <v>0</v>
      </c>
      <c r="R397" s="46" t="str">
        <f t="shared" si="44"/>
        <v/>
      </c>
      <c r="S397" s="46" t="str">
        <f t="shared" si="44"/>
        <v/>
      </c>
      <c r="T397" s="46" t="str">
        <f t="shared" si="44"/>
        <v/>
      </c>
      <c r="U397" s="46" t="str">
        <f t="shared" si="44"/>
        <v/>
      </c>
      <c r="V397" s="46" t="str">
        <f t="shared" si="44"/>
        <v/>
      </c>
    </row>
    <row r="398" spans="1:22" x14ac:dyDescent="0.2">
      <c r="A398" s="21"/>
      <c r="B398" s="21" t="s">
        <v>92</v>
      </c>
      <c r="C398" s="22"/>
      <c r="D398" s="23">
        <f>SUM(E398:H398)</f>
        <v>0</v>
      </c>
      <c r="E398" s="23">
        <f>SUM(E395:E397)</f>
        <v>0</v>
      </c>
      <c r="F398" s="23">
        <f>SUM(F395:F397)</f>
        <v>0</v>
      </c>
      <c r="G398" s="23">
        <f>SUM(G395:G397)</f>
        <v>0</v>
      </c>
      <c r="H398" s="23">
        <f>SUM(H395:H397)</f>
        <v>0</v>
      </c>
      <c r="I398" s="21"/>
      <c r="J398" s="22"/>
      <c r="K398" s="21"/>
      <c r="L398" s="43">
        <f>SUM(M398:P398)</f>
        <v>0</v>
      </c>
      <c r="M398" s="43">
        <f>SUM(M395:M397)</f>
        <v>0</v>
      </c>
      <c r="N398" s="43">
        <f>SUM(N395:N397)</f>
        <v>0</v>
      </c>
      <c r="O398" s="43">
        <f>SUM(O395:O397)</f>
        <v>0</v>
      </c>
      <c r="P398" s="43">
        <f>SUM(P395:P397)</f>
        <v>0</v>
      </c>
      <c r="Q398" s="21"/>
      <c r="R398" s="21"/>
      <c r="S398" s="21"/>
      <c r="T398" s="21"/>
      <c r="U398" s="21"/>
      <c r="V398" s="21"/>
    </row>
    <row r="399" spans="1:22" x14ac:dyDescent="0.2">
      <c r="A399" s="28">
        <v>9103</v>
      </c>
      <c r="B399" s="28" t="s">
        <v>129</v>
      </c>
      <c r="C399" s="17" t="s">
        <v>88</v>
      </c>
      <c r="D399" s="18">
        <f>SUMIFS('2013Figures'!$J:$J,'2013Figures'!$C:$C,$A399,'2013Figures'!$E:$E,$B$1)</f>
        <v>0</v>
      </c>
      <c r="E399" s="18">
        <f>SUMIFS('2013Figures'!$J:$J,'2013Figures'!$C:$C,$A399,'2013Figures'!$B:$B,"BrokerToCy",'2013Figures'!$G:$G,"E1",'2013Figures'!$E:$E,$B$1)</f>
        <v>0</v>
      </c>
      <c r="F399" s="18">
        <f>SUMIFS('2013Figures'!$J:$J,'2013Figures'!$C:$C,$A399,'2013Figures'!$B:$B,"BrokerToCy",'2013Figures'!$G:$G,"P1",'2013Figures'!$E:$E,$B$1)</f>
        <v>0</v>
      </c>
      <c r="G399" s="18">
        <f>SUMIFS('2013Figures'!$J:$J,'2013Figures'!$C:$C,$A399,'2013Figures'!$B:$B,"CyToBroker",'2013Figures'!$G:$G,"E1",'2013Figures'!$E:$E,$B$1)</f>
        <v>0</v>
      </c>
      <c r="H399" s="18">
        <f>SUMIFS('2013Figures'!$J:$J,'2013Figures'!$C:$C,$A399,'2013Figures'!$B:$B,"CyToBroker",'2013Figures'!$G:$G,"P1",'2013Figures'!$E:$E,$B$1)</f>
        <v>0</v>
      </c>
      <c r="I399" s="28"/>
      <c r="J399" s="17"/>
      <c r="K399" s="28"/>
      <c r="L399" s="50">
        <f>SUMIFS('2012Figures'!$J:$J,'2012Figures'!$C:$C,$A399,'2012Figures'!$E:$E,$B$1)</f>
        <v>0</v>
      </c>
      <c r="M399" s="50">
        <f>SUMIFS('2012Figures'!$J:$J,'2012Figures'!$C:$C,$A399,'2012Figures'!$B:$B,"BrokerToCy",'2012Figures'!$G:$G,"E1",'2012Figures'!$E:$E,$B$1)</f>
        <v>0</v>
      </c>
      <c r="N399" s="50">
        <f>SUMIFS('2012Figures'!$J:$J,'2012Figures'!$C:$C,$A399,'2012Figures'!$B:$B,"BrokerToCy",'2012Figures'!$G:$G,"P1",'2012Figures'!$E:$E,$B$1)</f>
        <v>0</v>
      </c>
      <c r="O399" s="50">
        <f>SUMIFS('2012Figures'!$J:$J,'2012Figures'!$C:$C,$A399,'2012Figures'!$B:$B,"CyToBroker",'2012Figures'!$G:$G,"E1",'2012Figures'!$E:$E,$B$1)</f>
        <v>0</v>
      </c>
      <c r="P399" s="50">
        <f>SUMIFS('2012Figures'!$J:$J,'2012Figures'!$C:$C,$A399,'2012Figures'!$B:$B,"CyToBroker",'2012Figures'!$G:$G,"P1",'2012Figures'!$E:$E,$B$1)</f>
        <v>0</v>
      </c>
      <c r="Q399" s="28"/>
      <c r="R399" s="46" t="str">
        <f t="shared" ref="R399:V405" si="45">IF(L399=0,"",ROUND(D399/L399-1,2))</f>
        <v/>
      </c>
      <c r="S399" s="46" t="str">
        <f t="shared" si="45"/>
        <v/>
      </c>
      <c r="T399" s="46" t="str">
        <f t="shared" si="45"/>
        <v/>
      </c>
      <c r="U399" s="46" t="str">
        <f t="shared" si="45"/>
        <v/>
      </c>
      <c r="V399" s="46" t="str">
        <f t="shared" si="45"/>
        <v/>
      </c>
    </row>
    <row r="400" spans="1:22" x14ac:dyDescent="0.2">
      <c r="A400" s="1">
        <v>9103</v>
      </c>
      <c r="B400" s="1" t="s">
        <v>129</v>
      </c>
      <c r="C400" s="8">
        <v>1</v>
      </c>
      <c r="D400" s="29">
        <f>SUMIFS('2013Figures'!$J:$J,'2013Figures'!$C:$C,$A400,'2013Figures'!$H:$H,$B400,'2013Figures'!$I:$I,$C400,'2013Figures'!$E:$E,$B$1)</f>
        <v>0</v>
      </c>
      <c r="E400" s="9">
        <f>SUMIFS('2013Figures'!$J:$J,'2013Figures'!$C:$C,$A400,'2013Figures'!$H:$H,$B400,'2013Figures'!$I:$I,$C400,'2013Figures'!$B:$B,"BrokerToCy",'2013Figures'!$G:$G,"E1",'2013Figures'!$E:$E,$B$1)</f>
        <v>0</v>
      </c>
      <c r="F400" s="9">
        <f>SUMIFS('2013Figures'!$J:$J,'2013Figures'!$C:$C,$A400,'2013Figures'!$H:$H,$B400,'2013Figures'!$I:$I,$C400,'2013Figures'!$B:$B,"BrokerToCy",'2013Figures'!$G:$G,"P1",'2013Figures'!$E:$E,$B$1)</f>
        <v>0</v>
      </c>
      <c r="G400" s="9">
        <f>SUMIFS('2013Figures'!$J:$J,'2013Figures'!$C:$C,$A400,'2013Figures'!$H:$H,$B400,'2013Figures'!$I:$I,$C400,'2013Figures'!$B:$B,"CyToBroker",'2013Figures'!$G:$G,"E1",'2013Figures'!$E:$E,$B$1)</f>
        <v>0</v>
      </c>
      <c r="H400" s="9">
        <f>SUMIFS('2013Figures'!$J:$J,'2013Figures'!$C:$C,$A400,'2013Figures'!$H:$H,$B400,'2013Figures'!$I:$I,$C400,'2013Figures'!$B:$B,"CyToBroker",'2013Figures'!$G:$G,"P1",'2013Figures'!$E:$E,$B$1)</f>
        <v>0</v>
      </c>
      <c r="I400" s="30"/>
      <c r="J400" s="31"/>
      <c r="K400" s="30"/>
      <c r="L400" s="42">
        <f>SUMIFS('2012Figures'!$J:$J,'2012Figures'!$C:$C,$A400,'2012Figures'!$H:$H,$B400,'2012Figures'!$I:$I,$C400,'2012Figures'!$E:$E,$B$1)</f>
        <v>0</v>
      </c>
      <c r="M400" s="52">
        <f>SUMIFS('2012Figures'!$J:$J,'2012Figures'!$C:$C,$A400,'2012Figures'!$H:$H,$B400,'2012Figures'!$I:$I,$C400,'2012Figures'!$B:$B,"BrokerToCy",'2012Figures'!$G:$G,"E1",'2012Figures'!$E:$E,$B$1)</f>
        <v>0</v>
      </c>
      <c r="N400" s="52">
        <f>SUMIFS('2012Figures'!$J:$J,'2012Figures'!$C:$C,$A400,'2012Figures'!$H:$H,$B400,'2012Figures'!$I:$I,$C400,'2012Figures'!$B:$B,"BrokerToCy",'2012Figures'!$G:$G,"P1",'2012Figures'!$E:$E,$B$1)</f>
        <v>0</v>
      </c>
      <c r="O400" s="52">
        <f>SUMIFS('2012Figures'!$J:$J,'2012Figures'!$C:$C,$A400,'2012Figures'!$H:$H,$B400,'2012Figures'!$I:$I,$C400,'2012Figures'!$B:$B,"CyToBroker",'2012Figures'!$G:$G,"E1",'2012Figures'!$E:$E,$B$1)</f>
        <v>0</v>
      </c>
      <c r="P400" s="52">
        <f>SUMIFS('2012Figures'!$J:$J,'2012Figures'!$C:$C,$A400,'2012Figures'!$H:$H,$B400,'2012Figures'!$I:$I,$C400,'2012Figures'!$B:$B,"CyToBroker",'2012Figures'!$G:$G,"P1",'2012Figures'!$E:$E,$B$1)</f>
        <v>0</v>
      </c>
      <c r="Q400" s="30"/>
      <c r="R400" s="46" t="str">
        <f t="shared" si="45"/>
        <v/>
      </c>
      <c r="S400" s="46" t="str">
        <f t="shared" si="45"/>
        <v/>
      </c>
      <c r="T400" s="46" t="str">
        <f t="shared" si="45"/>
        <v/>
      </c>
      <c r="U400" s="46" t="str">
        <f t="shared" si="45"/>
        <v/>
      </c>
      <c r="V400" s="46" t="str">
        <f t="shared" si="45"/>
        <v/>
      </c>
    </row>
    <row r="401" spans="1:22" x14ac:dyDescent="0.2">
      <c r="A401" s="1">
        <v>9103</v>
      </c>
      <c r="B401" s="1" t="s">
        <v>129</v>
      </c>
      <c r="D401" s="29">
        <f>SUMIFS('2013Figures'!$J:$J,'2013Figures'!$C:$C,$A401,'2013Figures'!$I:$I,"",'2013Figures'!$E:$E,$B$1)</f>
        <v>0</v>
      </c>
      <c r="E401" s="9">
        <f>SUMIFS('2013Figures'!$J:$J,'2013Figures'!$C:$C,$A401,'2013Figures'!$I:$I,"",'2013Figures'!$B:$B,"BrokerToCy",'2013Figures'!$G:$G,"E1",'2013Figures'!$E:$E,$B$1)</f>
        <v>0</v>
      </c>
      <c r="F401" s="9">
        <f>SUMIFS('2013Figures'!$J:$J,'2013Figures'!$C:$C,$A401,'2013Figures'!$I:$I,"",'2013Figures'!$B:$B,"BrokerToCy",'2013Figures'!$G:$G,"P1",'2013Figures'!$E:$E,$B$1)</f>
        <v>0</v>
      </c>
      <c r="G401" s="9">
        <f>SUMIFS('2013Figures'!$J:$J,'2013Figures'!$C:$C,$A401,'2013Figures'!$I:$I,"",'2013Figures'!$B:$B,"CyToBroker",'2013Figures'!$G:$G,"E1",'2013Figures'!$E:$E,$B$1)</f>
        <v>0</v>
      </c>
      <c r="H401" s="9">
        <f>SUMIFS('2013Figures'!$J:$J,'2013Figures'!$C:$C,$A401,'2013Figures'!$I:$I,"",'2013Figures'!$B:$B,"CyToBroker",'2013Figures'!$G:$G,"P1",'2013Figures'!$E:$E,$B$1)</f>
        <v>0</v>
      </c>
      <c r="J401" s="8" t="s">
        <v>131</v>
      </c>
      <c r="L401" s="42">
        <f>SUMIFS('2012Figures'!$J:$J,'2012Figures'!$C:$C,$A401,'2012Figures'!$I:$I,"",'2012Figures'!$E:$E,$B$1)</f>
        <v>0</v>
      </c>
      <c r="M401" s="52">
        <f>SUMIFS('2012Figures'!$J:$J,'2012Figures'!$C:$C,$A401,'2012Figures'!$I:$I,"",'2012Figures'!$B:$B,"BrokerToCy",'2012Figures'!$G:$G,"E1",'2012Figures'!$E:$E,$B$1)</f>
        <v>0</v>
      </c>
      <c r="N401" s="52">
        <f>SUMIFS('2012Figures'!$J:$J,'2012Figures'!$C:$C,$A401,'2012Figures'!$I:$I,"",'2012Figures'!$B:$B,"BrokerToCy",'2012Figures'!$G:$G,"P1",'2012Figures'!$E:$E,$B$1)</f>
        <v>0</v>
      </c>
      <c r="O401" s="52">
        <f>SUMIFS('2012Figures'!$J:$J,'2012Figures'!$C:$C,$A401,'2012Figures'!$I:$I,"",'2012Figures'!$B:$B,"CyToBroker",'2012Figures'!$G:$G,"E1",'2012Figures'!$E:$E,$B$1)</f>
        <v>0</v>
      </c>
      <c r="P401" s="52">
        <f>SUMIFS('2012Figures'!$J:$J,'2012Figures'!$C:$C,$A401,'2012Figures'!$I:$I,"",'2012Figures'!$B:$B,"CyToBroker",'2012Figures'!$G:$G,"P1",'2012Figures'!$E:$E,$B$1)</f>
        <v>0</v>
      </c>
      <c r="R401" s="46" t="str">
        <f t="shared" si="45"/>
        <v/>
      </c>
      <c r="S401" s="46" t="str">
        <f t="shared" si="45"/>
        <v/>
      </c>
      <c r="T401" s="46" t="str">
        <f t="shared" si="45"/>
        <v/>
      </c>
      <c r="U401" s="46" t="str">
        <f t="shared" si="45"/>
        <v/>
      </c>
      <c r="V401" s="46" t="str">
        <f t="shared" si="45"/>
        <v/>
      </c>
    </row>
    <row r="402" spans="1:22" x14ac:dyDescent="0.2">
      <c r="A402" s="21"/>
      <c r="B402" s="21" t="s">
        <v>92</v>
      </c>
      <c r="C402" s="22"/>
      <c r="D402" s="23">
        <f>SUM(E402:H402)</f>
        <v>0</v>
      </c>
      <c r="E402" s="23">
        <f>SUM(E400:E401)</f>
        <v>0</v>
      </c>
      <c r="F402" s="23">
        <f t="shared" ref="F402:H402" si="46">SUM(F400:F401)</f>
        <v>0</v>
      </c>
      <c r="G402" s="23">
        <f t="shared" si="46"/>
        <v>0</v>
      </c>
      <c r="H402" s="23">
        <f t="shared" si="46"/>
        <v>0</v>
      </c>
      <c r="I402" s="21"/>
      <c r="J402" s="22"/>
      <c r="K402" s="21"/>
      <c r="L402" s="43">
        <f>SUM(M402:P402)</f>
        <v>0</v>
      </c>
      <c r="M402" s="43">
        <f>SUM(M400:M401)</f>
        <v>0</v>
      </c>
      <c r="N402" s="43">
        <f t="shared" ref="N402:P402" si="47">SUM(N400:N401)</f>
        <v>0</v>
      </c>
      <c r="O402" s="43">
        <f t="shared" si="47"/>
        <v>0</v>
      </c>
      <c r="P402" s="43">
        <f t="shared" si="47"/>
        <v>0</v>
      </c>
      <c r="Q402" s="21"/>
      <c r="R402" s="21"/>
      <c r="S402" s="21"/>
      <c r="T402" s="21"/>
      <c r="U402" s="21"/>
      <c r="V402" s="21"/>
    </row>
    <row r="403" spans="1:22" x14ac:dyDescent="0.2">
      <c r="A403" s="28">
        <v>9120</v>
      </c>
      <c r="B403" s="28" t="s">
        <v>130</v>
      </c>
      <c r="C403" s="17" t="s">
        <v>88</v>
      </c>
      <c r="D403" s="18">
        <f>SUMIFS('2013Figures'!$J:$J,'2013Figures'!$C:$C,$A403,'2013Figures'!$E:$E,$B$1)</f>
        <v>0</v>
      </c>
      <c r="E403" s="18">
        <f>SUMIFS('2013Figures'!$J:$J,'2013Figures'!$C:$C,$A403,'2013Figures'!$B:$B,"BrokerToCy",'2013Figures'!$G:$G,"E1",'2013Figures'!$E:$E,$B$1)</f>
        <v>0</v>
      </c>
      <c r="F403" s="18">
        <f>SUMIFS('2013Figures'!$J:$J,'2013Figures'!$C:$C,$A403,'2013Figures'!$B:$B,"BrokerToCy",'2013Figures'!$G:$G,"P1",'2013Figures'!$E:$E,$B$1)</f>
        <v>0</v>
      </c>
      <c r="G403" s="18">
        <f>SUMIFS('2013Figures'!$J:$J,'2013Figures'!$C:$C,$A403,'2013Figures'!$B:$B,"CyToBroker",'2013Figures'!$G:$G,"E1",'2013Figures'!$E:$E,$B$1)</f>
        <v>0</v>
      </c>
      <c r="H403" s="18">
        <f>SUMIFS('2013Figures'!$J:$J,'2013Figures'!$C:$C,$A403,'2013Figures'!$B:$B,"CyToBroker",'2013Figures'!$G:$G,"P1",'2013Figures'!$E:$E,$B$1)</f>
        <v>0</v>
      </c>
      <c r="I403" s="28"/>
      <c r="J403" s="17"/>
      <c r="K403" s="28"/>
      <c r="L403" s="50">
        <f>SUMIFS('2012Figures'!$J:$J,'2012Figures'!$C:$C,$A403,'2012Figures'!$E:$E,$B$1)</f>
        <v>0</v>
      </c>
      <c r="M403" s="50">
        <f>SUMIFS('2012Figures'!$J:$J,'2012Figures'!$C:$C,$A403,'2012Figures'!$B:$B,"BrokerToCy",'2012Figures'!$G:$G,"E1",'2012Figures'!$E:$E,$B$1)</f>
        <v>0</v>
      </c>
      <c r="N403" s="50">
        <f>SUMIFS('2012Figures'!$J:$J,'2012Figures'!$C:$C,$A403,'2012Figures'!$B:$B,"BrokerToCy",'2012Figures'!$G:$G,"P1",'2012Figures'!$E:$E,$B$1)</f>
        <v>0</v>
      </c>
      <c r="O403" s="50">
        <f>SUMIFS('2012Figures'!$J:$J,'2012Figures'!$C:$C,$A403,'2012Figures'!$B:$B,"CyToBroker",'2012Figures'!$G:$G,"E1",'2012Figures'!$E:$E,$B$1)</f>
        <v>0</v>
      </c>
      <c r="P403" s="50">
        <f>SUMIFS('2012Figures'!$J:$J,'2012Figures'!$C:$C,$A403,'2012Figures'!$B:$B,"CyToBroker",'2012Figures'!$G:$G,"P1",'2012Figures'!$E:$E,$B$1)</f>
        <v>0</v>
      </c>
      <c r="Q403" s="28"/>
      <c r="R403" s="46" t="str">
        <f t="shared" ref="R403:V409" si="48">IF(L403=0,"",ROUND(D403/L403-1,2))</f>
        <v/>
      </c>
      <c r="S403" s="46" t="str">
        <f t="shared" si="48"/>
        <v/>
      </c>
      <c r="T403" s="46" t="str">
        <f t="shared" si="48"/>
        <v/>
      </c>
      <c r="U403" s="46" t="str">
        <f t="shared" si="48"/>
        <v/>
      </c>
      <c r="V403" s="46" t="str">
        <f t="shared" si="48"/>
        <v/>
      </c>
    </row>
    <row r="404" spans="1:22" x14ac:dyDescent="0.2">
      <c r="A404" s="1">
        <v>9120</v>
      </c>
      <c r="B404" s="1" t="s">
        <v>130</v>
      </c>
      <c r="C404" s="8">
        <v>1</v>
      </c>
      <c r="D404" s="29">
        <f>SUMIFS('2013Figures'!$J:$J,'2013Figures'!$C:$C,$A404,'2013Figures'!$H:$H,$B404,'2013Figures'!$I:$I,$C404,'2013Figures'!$E:$E,$B$1)</f>
        <v>0</v>
      </c>
      <c r="E404" s="9">
        <f>SUMIFS('2013Figures'!$J:$J,'2013Figures'!$C:$C,$A404,'2013Figures'!$H:$H,$B404,'2013Figures'!$I:$I,$C404,'2013Figures'!$B:$B,"BrokerToCy",'2013Figures'!$G:$G,"E1",'2013Figures'!$E:$E,$B$1)</f>
        <v>0</v>
      </c>
      <c r="F404" s="9">
        <f>SUMIFS('2013Figures'!$J:$J,'2013Figures'!$C:$C,$A404,'2013Figures'!$H:$H,$B404,'2013Figures'!$I:$I,$C404,'2013Figures'!$B:$B,"BrokerToCy",'2013Figures'!$G:$G,"P1",'2013Figures'!$E:$E,$B$1)</f>
        <v>0</v>
      </c>
      <c r="G404" s="9">
        <f>SUMIFS('2013Figures'!$J:$J,'2013Figures'!$C:$C,$A404,'2013Figures'!$H:$H,$B404,'2013Figures'!$I:$I,$C404,'2013Figures'!$B:$B,"CyToBroker",'2013Figures'!$G:$G,"E1",'2013Figures'!$E:$E,$B$1)</f>
        <v>0</v>
      </c>
      <c r="H404" s="9">
        <f>SUMIFS('2013Figures'!$J:$J,'2013Figures'!$C:$C,$A404,'2013Figures'!$H:$H,$B404,'2013Figures'!$I:$I,$C404,'2013Figures'!$B:$B,"CyToBroker",'2013Figures'!$G:$G,"P1",'2013Figures'!$E:$E,$B$1)</f>
        <v>0</v>
      </c>
      <c r="I404" s="30"/>
      <c r="J404" s="31">
        <v>201401</v>
      </c>
      <c r="K404" s="30"/>
      <c r="L404" s="42">
        <f>SUMIFS('2012Figures'!$J:$J,'2012Figures'!$C:$C,$A404,'2012Figures'!$H:$H,$B404,'2012Figures'!$I:$I,$C404,'2012Figures'!$E:$E,$B$1)</f>
        <v>0</v>
      </c>
      <c r="M404" s="52">
        <f>SUMIFS('2012Figures'!$J:$J,'2012Figures'!$C:$C,$A404,'2012Figures'!$H:$H,$B404,'2012Figures'!$I:$I,$C404,'2012Figures'!$B:$B,"BrokerToCy",'2012Figures'!$G:$G,"E1",'2012Figures'!$E:$E,$B$1)</f>
        <v>0</v>
      </c>
      <c r="N404" s="52">
        <f>SUMIFS('2012Figures'!$J:$J,'2012Figures'!$C:$C,$A404,'2012Figures'!$H:$H,$B404,'2012Figures'!$I:$I,$C404,'2012Figures'!$B:$B,"BrokerToCy",'2012Figures'!$G:$G,"P1",'2012Figures'!$E:$E,$B$1)</f>
        <v>0</v>
      </c>
      <c r="O404" s="52">
        <f>SUMIFS('2012Figures'!$J:$J,'2012Figures'!$C:$C,$A404,'2012Figures'!$H:$H,$B404,'2012Figures'!$I:$I,$C404,'2012Figures'!$B:$B,"CyToBroker",'2012Figures'!$G:$G,"E1",'2012Figures'!$E:$E,$B$1)</f>
        <v>0</v>
      </c>
      <c r="P404" s="52">
        <f>SUMIFS('2012Figures'!$J:$J,'2012Figures'!$C:$C,$A404,'2012Figures'!$H:$H,$B404,'2012Figures'!$I:$I,$C404,'2012Figures'!$B:$B,"CyToBroker",'2012Figures'!$G:$G,"P1",'2012Figures'!$E:$E,$B$1)</f>
        <v>0</v>
      </c>
      <c r="Q404" s="30"/>
      <c r="R404" s="46" t="str">
        <f t="shared" si="48"/>
        <v/>
      </c>
      <c r="S404" s="46" t="str">
        <f t="shared" si="48"/>
        <v/>
      </c>
      <c r="T404" s="46" t="str">
        <f t="shared" si="48"/>
        <v/>
      </c>
      <c r="U404" s="46" t="str">
        <f t="shared" si="48"/>
        <v/>
      </c>
      <c r="V404" s="46" t="str">
        <f t="shared" si="48"/>
        <v/>
      </c>
    </row>
    <row r="405" spans="1:22" x14ac:dyDescent="0.2">
      <c r="A405" s="1">
        <v>9120</v>
      </c>
      <c r="B405" s="1" t="s">
        <v>130</v>
      </c>
      <c r="D405" s="29">
        <f>SUMIFS('2013Figures'!$J:$J,'2013Figures'!$C:$C,$A405,'2013Figures'!$I:$I,"",'2013Figures'!$E:$E,$B$1)</f>
        <v>0</v>
      </c>
      <c r="E405" s="9">
        <f>SUMIFS('2013Figures'!$J:$J,'2013Figures'!$C:$C,$A405,'2013Figures'!$I:$I,"",'2013Figures'!$B:$B,"BrokerToCy",'2013Figures'!$G:$G,"E1",'2013Figures'!$E:$E,$B$1)</f>
        <v>0</v>
      </c>
      <c r="F405" s="9">
        <f>SUMIFS('2013Figures'!$J:$J,'2013Figures'!$C:$C,$A405,'2013Figures'!$I:$I,"",'2013Figures'!$B:$B,"BrokerToCy",'2013Figures'!$G:$G,"P1",'2013Figures'!$E:$E,$B$1)</f>
        <v>0</v>
      </c>
      <c r="G405" s="9">
        <f>SUMIFS('2013Figures'!$J:$J,'2013Figures'!$C:$C,$A405,'2013Figures'!$I:$I,"",'2013Figures'!$B:$B,"CyToBroker",'2013Figures'!$G:$G,"E1",'2013Figures'!$E:$E,$B$1)</f>
        <v>0</v>
      </c>
      <c r="H405" s="9">
        <f>SUMIFS('2013Figures'!$J:$J,'2013Figures'!$C:$C,$A405,'2013Figures'!$I:$I,"",'2013Figures'!$B:$B,"CyToBroker",'2013Figures'!$G:$G,"P1",'2013Figures'!$E:$E,$B$1)</f>
        <v>0</v>
      </c>
      <c r="J405" s="8" t="s">
        <v>131</v>
      </c>
      <c r="L405" s="42">
        <f>SUMIFS('2012Figures'!$J:$J,'2012Figures'!$C:$C,$A405,'2012Figures'!$I:$I,"",'2012Figures'!$E:$E,$B$1)</f>
        <v>0</v>
      </c>
      <c r="M405" s="52">
        <f>SUMIFS('2012Figures'!$J:$J,'2012Figures'!$C:$C,$A405,'2012Figures'!$I:$I,"",'2012Figures'!$B:$B,"BrokerToCy",'2012Figures'!$G:$G,"E1",'2012Figures'!$E:$E,$B$1)</f>
        <v>0</v>
      </c>
      <c r="N405" s="52">
        <f>SUMIFS('2012Figures'!$J:$J,'2012Figures'!$C:$C,$A405,'2012Figures'!$I:$I,"",'2012Figures'!$B:$B,"BrokerToCy",'2012Figures'!$G:$G,"P1",'2012Figures'!$E:$E,$B$1)</f>
        <v>0</v>
      </c>
      <c r="O405" s="52">
        <f>SUMIFS('2012Figures'!$J:$J,'2012Figures'!$C:$C,$A405,'2012Figures'!$I:$I,"",'2012Figures'!$B:$B,"CyToBroker",'2012Figures'!$G:$G,"E1",'2012Figures'!$E:$E,$B$1)</f>
        <v>0</v>
      </c>
      <c r="P405" s="52">
        <f>SUMIFS('2012Figures'!$J:$J,'2012Figures'!$C:$C,$A405,'2012Figures'!$I:$I,"",'2012Figures'!$B:$B,"CyToBroker",'2012Figures'!$G:$G,"P1",'2012Figures'!$E:$E,$B$1)</f>
        <v>0</v>
      </c>
      <c r="R405" s="46" t="str">
        <f t="shared" si="48"/>
        <v/>
      </c>
      <c r="S405" s="46" t="str">
        <f t="shared" si="48"/>
        <v/>
      </c>
      <c r="T405" s="46" t="str">
        <f t="shared" si="48"/>
        <v/>
      </c>
      <c r="U405" s="46" t="str">
        <f t="shared" si="48"/>
        <v/>
      </c>
      <c r="V405" s="46" t="str">
        <f t="shared" si="48"/>
        <v/>
      </c>
    </row>
    <row r="406" spans="1:22" x14ac:dyDescent="0.2">
      <c r="A406" s="21"/>
      <c r="B406" s="21" t="s">
        <v>92</v>
      </c>
      <c r="C406" s="22"/>
      <c r="D406" s="23">
        <f>SUM(E406:H406)</f>
        <v>0</v>
      </c>
      <c r="E406" s="23">
        <f>SUM(E404:E405)</f>
        <v>0</v>
      </c>
      <c r="F406" s="23">
        <f>SUM(F404:F405)</f>
        <v>0</v>
      </c>
      <c r="G406" s="23">
        <f>SUM(G404:G405)</f>
        <v>0</v>
      </c>
      <c r="H406" s="23">
        <f>SUM(H404:H405)</f>
        <v>0</v>
      </c>
      <c r="I406" s="21"/>
      <c r="J406" s="22"/>
      <c r="K406" s="21"/>
      <c r="L406" s="43">
        <f>SUM(M406:P406)</f>
        <v>0</v>
      </c>
      <c r="M406" s="43">
        <f>SUM(M404:M405)</f>
        <v>0</v>
      </c>
      <c r="N406" s="43">
        <f>SUM(N404:N405)</f>
        <v>0</v>
      </c>
      <c r="O406" s="43">
        <f>SUM(O404:O405)</f>
        <v>0</v>
      </c>
      <c r="P406" s="43">
        <f>SUM(P404:P405)</f>
        <v>0</v>
      </c>
      <c r="Q406" s="21"/>
      <c r="R406" s="21"/>
      <c r="S406" s="21"/>
      <c r="T406" s="21"/>
      <c r="U406" s="21"/>
      <c r="V406" s="21"/>
    </row>
    <row r="407" spans="1:22" x14ac:dyDescent="0.2">
      <c r="A407" s="28">
        <v>9730</v>
      </c>
      <c r="B407" s="28" t="s">
        <v>50</v>
      </c>
      <c r="C407" s="17" t="s">
        <v>88</v>
      </c>
      <c r="D407" s="18">
        <f>SUMIFS('2013Figures'!$J:$J,'2013Figures'!$C:$C,$A407,'2013Figures'!$E:$E,$B$1)</f>
        <v>0</v>
      </c>
      <c r="E407" s="18">
        <f>SUMIFS('2013Figures'!$J:$J,'2013Figures'!$C:$C,$A407,'2013Figures'!$B:$B,"BrokerToCy",'2013Figures'!$G:$G,"E1",'2013Figures'!$E:$E,$B$1)</f>
        <v>0</v>
      </c>
      <c r="F407" s="18">
        <f>SUMIFS('2013Figures'!$J:$J,'2013Figures'!$C:$C,$A407,'2013Figures'!$B:$B,"BrokerToCy",'2013Figures'!$G:$G,"P1",'2013Figures'!$E:$E,$B$1)</f>
        <v>0</v>
      </c>
      <c r="G407" s="18">
        <f>SUMIFS('2013Figures'!$J:$J,'2013Figures'!$C:$C,$A407,'2013Figures'!$B:$B,"CyToBroker",'2013Figures'!$G:$G,"E1",'2013Figures'!$E:$E,$B$1)</f>
        <v>0</v>
      </c>
      <c r="H407" s="18">
        <f>SUMIFS('2013Figures'!$J:$J,'2013Figures'!$C:$C,$A407,'2013Figures'!$B:$B,"CyToBroker",'2013Figures'!$G:$G,"P1",'2013Figures'!$E:$E,$B$1)</f>
        <v>0</v>
      </c>
      <c r="I407" s="28"/>
      <c r="J407" s="17"/>
      <c r="K407" s="28"/>
      <c r="L407" s="50">
        <f>SUMIFS('2012Figures'!$J:$J,'2012Figures'!$C:$C,$A407,'2012Figures'!$E:$E,$B$1)</f>
        <v>0</v>
      </c>
      <c r="M407" s="50">
        <f>SUMIFS('2012Figures'!$J:$J,'2012Figures'!$C:$C,$A407,'2012Figures'!$B:$B,"BrokerToCy",'2012Figures'!$G:$G,"E1",'2012Figures'!$E:$E,$B$1)</f>
        <v>0</v>
      </c>
      <c r="N407" s="50">
        <f>SUMIFS('2012Figures'!$J:$J,'2012Figures'!$C:$C,$A407,'2012Figures'!$B:$B,"BrokerToCy",'2012Figures'!$G:$G,"P1",'2012Figures'!$E:$E,$B$1)</f>
        <v>0</v>
      </c>
      <c r="O407" s="50">
        <f>SUMIFS('2012Figures'!$J:$J,'2012Figures'!$C:$C,$A407,'2012Figures'!$B:$B,"CyToBroker",'2012Figures'!$G:$G,"E1",'2012Figures'!$E:$E,$B$1)</f>
        <v>0</v>
      </c>
      <c r="P407" s="50">
        <f>SUMIFS('2012Figures'!$J:$J,'2012Figures'!$C:$C,$A407,'2012Figures'!$B:$B,"CyToBroker",'2012Figures'!$G:$G,"P1",'2012Figures'!$E:$E,$B$1)</f>
        <v>0</v>
      </c>
      <c r="Q407" s="28"/>
      <c r="R407" s="46" t="str">
        <f t="shared" ref="R407:V414" si="49">IF(L407=0,"",ROUND(D407/L407-1,2))</f>
        <v/>
      </c>
      <c r="S407" s="46" t="str">
        <f t="shared" si="49"/>
        <v/>
      </c>
      <c r="T407" s="46" t="str">
        <f t="shared" si="49"/>
        <v/>
      </c>
      <c r="U407" s="46" t="str">
        <f t="shared" si="49"/>
        <v/>
      </c>
      <c r="V407" s="46" t="str">
        <f t="shared" si="49"/>
        <v/>
      </c>
    </row>
    <row r="408" spans="1:22" x14ac:dyDescent="0.2">
      <c r="A408" s="1">
        <v>9730</v>
      </c>
      <c r="B408" s="1" t="s">
        <v>50</v>
      </c>
      <c r="C408" s="8">
        <v>3</v>
      </c>
      <c r="D408" s="29">
        <f>SUMIFS('2013Figures'!$J:$J,'2013Figures'!$C:$C,$A408,'2013Figures'!$H:$H,$B408,'2013Figures'!$I:$I,$C408,'2013Figures'!$E:$E,$B$1)</f>
        <v>0</v>
      </c>
      <c r="E408" s="9">
        <f>SUMIFS('2013Figures'!$J:$J,'2013Figures'!$C:$C,$A408,'2013Figures'!$H:$H,$B408,'2013Figures'!$I:$I,$C408,'2013Figures'!$B:$B,"BrokerToCy",'2013Figures'!$G:$G,"E1",'2013Figures'!$E:$E,$B$1)</f>
        <v>0</v>
      </c>
      <c r="F408" s="9">
        <f>SUMIFS('2013Figures'!$J:$J,'2013Figures'!$C:$C,$A408,'2013Figures'!$H:$H,$B408,'2013Figures'!$I:$I,$C408,'2013Figures'!$B:$B,"BrokerToCy",'2013Figures'!$G:$G,"P1",'2013Figures'!$E:$E,$B$1)</f>
        <v>0</v>
      </c>
      <c r="G408" s="9">
        <f>SUMIFS('2013Figures'!$J:$J,'2013Figures'!$C:$C,$A408,'2013Figures'!$H:$H,$B408,'2013Figures'!$I:$I,$C408,'2013Figures'!$B:$B,"CyToBroker",'2013Figures'!$G:$G,"E1",'2013Figures'!$E:$E,$B$1)</f>
        <v>0</v>
      </c>
      <c r="H408" s="9">
        <f>SUMIFS('2013Figures'!$J:$J,'2013Figures'!$C:$C,$A408,'2013Figures'!$H:$H,$B408,'2013Figures'!$I:$I,$C408,'2013Figures'!$B:$B,"CyToBroker",'2013Figures'!$G:$G,"P1",'2013Figures'!$E:$E,$B$1)</f>
        <v>0</v>
      </c>
      <c r="J408" s="8">
        <v>201501</v>
      </c>
      <c r="L408" s="42">
        <f>SUMIFS('2012Figures'!$J:$J,'2012Figures'!$C:$C,$A408,'2012Figures'!$H:$H,$B408,'2012Figures'!$I:$I,$C408,'2012Figures'!$E:$E,$B$1)</f>
        <v>0</v>
      </c>
      <c r="M408" s="52">
        <f>SUMIFS('2012Figures'!$J:$J,'2012Figures'!$C:$C,$A408,'2012Figures'!$H:$H,$B408,'2012Figures'!$I:$I,$C408,'2012Figures'!$B:$B,"BrokerToCy",'2012Figures'!$G:$G,"E1",'2012Figures'!$E:$E,$B$1)</f>
        <v>0</v>
      </c>
      <c r="N408" s="52">
        <f>SUMIFS('2012Figures'!$J:$J,'2012Figures'!$C:$C,$A408,'2012Figures'!$H:$H,$B408,'2012Figures'!$I:$I,$C408,'2012Figures'!$B:$B,"BrokerToCy",'2012Figures'!$G:$G,"P1",'2012Figures'!$E:$E,$B$1)</f>
        <v>0</v>
      </c>
      <c r="O408" s="52">
        <f>SUMIFS('2012Figures'!$J:$J,'2012Figures'!$C:$C,$A408,'2012Figures'!$H:$H,$B408,'2012Figures'!$I:$I,$C408,'2012Figures'!$B:$B,"CyToBroker",'2012Figures'!$G:$G,"E1",'2012Figures'!$E:$E,$B$1)</f>
        <v>0</v>
      </c>
      <c r="P408" s="52">
        <f>SUMIFS('2012Figures'!$J:$J,'2012Figures'!$C:$C,$A408,'2012Figures'!$H:$H,$B408,'2012Figures'!$I:$I,$C408,'2012Figures'!$B:$B,"CyToBroker",'2012Figures'!$G:$G,"P1",'2012Figures'!$E:$E,$B$1)</f>
        <v>0</v>
      </c>
      <c r="R408" s="46" t="str">
        <f t="shared" si="49"/>
        <v/>
      </c>
      <c r="S408" s="46" t="str">
        <f t="shared" si="49"/>
        <v/>
      </c>
      <c r="T408" s="46" t="str">
        <f t="shared" si="49"/>
        <v/>
      </c>
      <c r="U408" s="46" t="str">
        <f t="shared" si="49"/>
        <v/>
      </c>
      <c r="V408" s="46" t="str">
        <f t="shared" si="49"/>
        <v/>
      </c>
    </row>
    <row r="409" spans="1:22" x14ac:dyDescent="0.2">
      <c r="A409" s="1">
        <v>9730</v>
      </c>
      <c r="B409" s="1" t="s">
        <v>50</v>
      </c>
      <c r="C409" s="8">
        <v>2</v>
      </c>
      <c r="D409" s="29">
        <f>SUMIFS('2013Figures'!$J:$J,'2013Figures'!$C:$C,$A409,'2013Figures'!$H:$H,$B409,'2013Figures'!$I:$I,$C409,'2013Figures'!$E:$E,$B$1)</f>
        <v>0</v>
      </c>
      <c r="E409" s="9">
        <f>SUMIFS('2013Figures'!$J:$J,'2013Figures'!$C:$C,$A409,'2013Figures'!$H:$H,$B409,'2013Figures'!$I:$I,$C409,'2013Figures'!$B:$B,"BrokerToCy",'2013Figures'!$G:$G,"E1",'2013Figures'!$E:$E,$B$1)</f>
        <v>0</v>
      </c>
      <c r="F409" s="9">
        <f>SUMIFS('2013Figures'!$J:$J,'2013Figures'!$C:$C,$A409,'2013Figures'!$H:$H,$B409,'2013Figures'!$I:$I,$C409,'2013Figures'!$B:$B,"BrokerToCy",'2013Figures'!$G:$G,"P1",'2013Figures'!$E:$E,$B$1)</f>
        <v>0</v>
      </c>
      <c r="G409" s="9">
        <f>SUMIFS('2013Figures'!$J:$J,'2013Figures'!$C:$C,$A409,'2013Figures'!$H:$H,$B409,'2013Figures'!$I:$I,$C409,'2013Figures'!$B:$B,"CyToBroker",'2013Figures'!$G:$G,"E1",'2013Figures'!$E:$E,$B$1)</f>
        <v>0</v>
      </c>
      <c r="H409" s="9">
        <f>SUMIFS('2013Figures'!$J:$J,'2013Figures'!$C:$C,$A409,'2013Figures'!$H:$H,$B409,'2013Figures'!$I:$I,$C409,'2013Figures'!$B:$B,"CyToBroker",'2013Figures'!$G:$G,"P1",'2013Figures'!$E:$E,$B$1)</f>
        <v>0</v>
      </c>
      <c r="J409" s="8">
        <v>201401</v>
      </c>
      <c r="L409" s="42">
        <f>SUMIFS('2012Figures'!$J:$J,'2012Figures'!$C:$C,$A409,'2012Figures'!$H:$H,$B409,'2012Figures'!$I:$I,$C409,'2012Figures'!$E:$E,$B$1)</f>
        <v>0</v>
      </c>
      <c r="M409" s="52">
        <f>SUMIFS('2012Figures'!$J:$J,'2012Figures'!$C:$C,$A409,'2012Figures'!$H:$H,$B409,'2012Figures'!$I:$I,$C409,'2012Figures'!$B:$B,"BrokerToCy",'2012Figures'!$G:$G,"E1",'2012Figures'!$E:$E,$B$1)</f>
        <v>0</v>
      </c>
      <c r="N409" s="52">
        <f>SUMIFS('2012Figures'!$J:$J,'2012Figures'!$C:$C,$A409,'2012Figures'!$H:$H,$B409,'2012Figures'!$I:$I,$C409,'2012Figures'!$B:$B,"BrokerToCy",'2012Figures'!$G:$G,"P1",'2012Figures'!$E:$E,$B$1)</f>
        <v>0</v>
      </c>
      <c r="O409" s="52">
        <f>SUMIFS('2012Figures'!$J:$J,'2012Figures'!$C:$C,$A409,'2012Figures'!$H:$H,$B409,'2012Figures'!$I:$I,$C409,'2012Figures'!$B:$B,"CyToBroker",'2012Figures'!$G:$G,"E1",'2012Figures'!$E:$E,$B$1)</f>
        <v>0</v>
      </c>
      <c r="P409" s="52">
        <f>SUMIFS('2012Figures'!$J:$J,'2012Figures'!$C:$C,$A409,'2012Figures'!$H:$H,$B409,'2012Figures'!$I:$I,$C409,'2012Figures'!$B:$B,"CyToBroker",'2012Figures'!$G:$G,"P1",'2012Figures'!$E:$E,$B$1)</f>
        <v>0</v>
      </c>
      <c r="R409" s="46" t="str">
        <f t="shared" si="49"/>
        <v/>
      </c>
      <c r="S409" s="46" t="str">
        <f t="shared" si="49"/>
        <v/>
      </c>
      <c r="T409" s="46" t="str">
        <f t="shared" si="49"/>
        <v/>
      </c>
      <c r="U409" s="46" t="str">
        <f t="shared" si="49"/>
        <v/>
      </c>
      <c r="V409" s="46" t="str">
        <f t="shared" si="49"/>
        <v/>
      </c>
    </row>
    <row r="410" spans="1:22" x14ac:dyDescent="0.2">
      <c r="A410" s="1">
        <v>9730</v>
      </c>
      <c r="B410" s="1" t="s">
        <v>50</v>
      </c>
      <c r="C410" s="8">
        <v>1</v>
      </c>
      <c r="D410" s="29">
        <f>SUMIFS('2013Figures'!$J:$J,'2013Figures'!$C:$C,$A410,'2013Figures'!$H:$H,$B410,'2013Figures'!$I:$I,$C410,'2013Figures'!$E:$E,$B$1)</f>
        <v>0</v>
      </c>
      <c r="E410" s="9">
        <f>SUMIFS('2013Figures'!$J:$J,'2013Figures'!$C:$C,$A410,'2013Figures'!$H:$H,$B410,'2013Figures'!$I:$I,$C410,'2013Figures'!$B:$B,"BrokerToCy",'2013Figures'!$G:$G,"E1",'2013Figures'!$E:$E,$B$1)</f>
        <v>0</v>
      </c>
      <c r="F410" s="9">
        <f>SUMIFS('2013Figures'!$J:$J,'2013Figures'!$C:$C,$A410,'2013Figures'!$H:$H,$B410,'2013Figures'!$I:$I,$C410,'2013Figures'!$B:$B,"BrokerToCy",'2013Figures'!$G:$G,"P1",'2013Figures'!$E:$E,$B$1)</f>
        <v>0</v>
      </c>
      <c r="G410" s="9">
        <f>SUMIFS('2013Figures'!$J:$J,'2013Figures'!$C:$C,$A410,'2013Figures'!$H:$H,$B410,'2013Figures'!$I:$I,$C410,'2013Figures'!$B:$B,"CyToBroker",'2013Figures'!$G:$G,"E1",'2013Figures'!$E:$E,$B$1)</f>
        <v>0</v>
      </c>
      <c r="H410" s="9">
        <f>SUMIFS('2013Figures'!$J:$J,'2013Figures'!$C:$C,$A410,'2013Figures'!$H:$H,$B410,'2013Figures'!$I:$I,$C410,'2013Figures'!$B:$B,"CyToBroker",'2013Figures'!$G:$G,"P1",'2013Figures'!$E:$E,$B$1)</f>
        <v>0</v>
      </c>
      <c r="I410" s="30"/>
      <c r="J410" s="31">
        <v>200901</v>
      </c>
      <c r="K410" s="30"/>
      <c r="L410" s="42">
        <f>SUMIFS('2012Figures'!$J:$J,'2012Figures'!$C:$C,$A410,'2012Figures'!$H:$H,$B410,'2012Figures'!$I:$I,$C410,'2012Figures'!$E:$E,$B$1)</f>
        <v>0</v>
      </c>
      <c r="M410" s="52">
        <f>SUMIFS('2012Figures'!$J:$J,'2012Figures'!$C:$C,$A410,'2012Figures'!$H:$H,$B410,'2012Figures'!$I:$I,$C410,'2012Figures'!$B:$B,"BrokerToCy",'2012Figures'!$G:$G,"E1",'2012Figures'!$E:$E,$B$1)</f>
        <v>0</v>
      </c>
      <c r="N410" s="52">
        <f>SUMIFS('2012Figures'!$J:$J,'2012Figures'!$C:$C,$A410,'2012Figures'!$H:$H,$B410,'2012Figures'!$I:$I,$C410,'2012Figures'!$B:$B,"BrokerToCy",'2012Figures'!$G:$G,"P1",'2012Figures'!$E:$E,$B$1)</f>
        <v>0</v>
      </c>
      <c r="O410" s="52">
        <f>SUMIFS('2012Figures'!$J:$J,'2012Figures'!$C:$C,$A410,'2012Figures'!$H:$H,$B410,'2012Figures'!$I:$I,$C410,'2012Figures'!$B:$B,"CyToBroker",'2012Figures'!$G:$G,"E1",'2012Figures'!$E:$E,$B$1)</f>
        <v>0</v>
      </c>
      <c r="P410" s="52">
        <f>SUMIFS('2012Figures'!$J:$J,'2012Figures'!$C:$C,$A410,'2012Figures'!$H:$H,$B410,'2012Figures'!$I:$I,$C410,'2012Figures'!$B:$B,"CyToBroker",'2012Figures'!$G:$G,"P1",'2012Figures'!$E:$E,$B$1)</f>
        <v>0</v>
      </c>
      <c r="Q410" s="30"/>
      <c r="R410" s="46" t="str">
        <f>IF(L410=0,"",ROUND(D410/L410-1,2))</f>
        <v/>
      </c>
      <c r="S410" s="46" t="str">
        <f t="shared" si="49"/>
        <v/>
      </c>
      <c r="T410" s="46" t="str">
        <f t="shared" si="49"/>
        <v/>
      </c>
      <c r="U410" s="46" t="str">
        <f t="shared" si="49"/>
        <v/>
      </c>
      <c r="V410" s="46" t="str">
        <f t="shared" si="49"/>
        <v/>
      </c>
    </row>
    <row r="411" spans="1:22" x14ac:dyDescent="0.2">
      <c r="A411" s="1">
        <v>9730</v>
      </c>
      <c r="B411" s="1" t="s">
        <v>50</v>
      </c>
      <c r="D411" s="29">
        <f>SUMIFS('2013Figures'!$J:$J,'2013Figures'!$C:$C,$A411,'2013Figures'!$I:$I,"",'2013Figures'!$E:$E,$B$1)</f>
        <v>0</v>
      </c>
      <c r="E411" s="9">
        <f>SUMIFS('2013Figures'!$J:$J,'2013Figures'!$C:$C,$A411,'2013Figures'!$I:$I,"",'2013Figures'!$B:$B,"BrokerToCy",'2013Figures'!$G:$G,"E1",'2013Figures'!$E:$E,$B$1)</f>
        <v>0</v>
      </c>
      <c r="F411" s="9">
        <f>SUMIFS('2013Figures'!$J:$J,'2013Figures'!$C:$C,$A411,'2013Figures'!$I:$I,"",'2013Figures'!$B:$B,"BrokerToCy",'2013Figures'!$G:$G,"P1",'2013Figures'!$E:$E,$B$1)</f>
        <v>0</v>
      </c>
      <c r="G411" s="9">
        <f>SUMIFS('2013Figures'!$J:$J,'2013Figures'!$C:$C,$A411,'2013Figures'!$I:$I,"",'2013Figures'!$B:$B,"CyToBroker",'2013Figures'!$G:$G,"E1",'2013Figures'!$E:$E,$B$1)</f>
        <v>0</v>
      </c>
      <c r="H411" s="9">
        <f>SUMIFS('2013Figures'!$J:$J,'2013Figures'!$C:$C,$A411,'2013Figures'!$I:$I,"",'2013Figures'!$B:$B,"CyToBroker",'2013Figures'!$G:$G,"P1",'2013Figures'!$E:$E,$B$1)</f>
        <v>0</v>
      </c>
      <c r="J411" s="8" t="s">
        <v>131</v>
      </c>
      <c r="L411" s="42">
        <f>SUMIFS('2012Figures'!$J:$J,'2012Figures'!$C:$C,$A411,'2012Figures'!$I:$I,"",'2012Figures'!$E:$E,$B$1)</f>
        <v>0</v>
      </c>
      <c r="M411" s="52">
        <f>SUMIFS('2012Figures'!$J:$J,'2012Figures'!$C:$C,$A411,'2012Figures'!$I:$I,"",'2012Figures'!$B:$B,"BrokerToCy",'2012Figures'!$G:$G,"E1",'2012Figures'!$E:$E,$B$1)</f>
        <v>0</v>
      </c>
      <c r="N411" s="52">
        <f>SUMIFS('2012Figures'!$J:$J,'2012Figures'!$C:$C,$A411,'2012Figures'!$I:$I,"",'2012Figures'!$B:$B,"BrokerToCy",'2012Figures'!$G:$G,"P1",'2012Figures'!$E:$E,$B$1)</f>
        <v>0</v>
      </c>
      <c r="O411" s="52">
        <f>SUMIFS('2012Figures'!$J:$J,'2012Figures'!$C:$C,$A411,'2012Figures'!$I:$I,"",'2012Figures'!$B:$B,"CyToBroker",'2012Figures'!$G:$G,"E1",'2012Figures'!$E:$E,$B$1)</f>
        <v>0</v>
      </c>
      <c r="P411" s="52">
        <f>SUMIFS('2012Figures'!$J:$J,'2012Figures'!$C:$C,$A411,'2012Figures'!$I:$I,"",'2012Figures'!$B:$B,"CyToBroker",'2012Figures'!$G:$G,"P1",'2012Figures'!$E:$E,$B$1)</f>
        <v>0</v>
      </c>
      <c r="R411" s="46" t="str">
        <f t="shared" ref="R411:R418" si="50">IF(L411=0,"",ROUND(D411/L411-1,2))</f>
        <v/>
      </c>
      <c r="S411" s="46" t="str">
        <f t="shared" si="49"/>
        <v/>
      </c>
      <c r="T411" s="46" t="str">
        <f t="shared" si="49"/>
        <v/>
      </c>
      <c r="U411" s="46" t="str">
        <f t="shared" si="49"/>
        <v/>
      </c>
      <c r="V411" s="46" t="str">
        <f t="shared" si="49"/>
        <v/>
      </c>
    </row>
    <row r="412" spans="1:22" x14ac:dyDescent="0.2">
      <c r="A412" s="21"/>
      <c r="B412" s="21" t="s">
        <v>92</v>
      </c>
      <c r="C412" s="22"/>
      <c r="D412" s="23">
        <f>SUM(E412:H412)</f>
        <v>0</v>
      </c>
      <c r="E412" s="23">
        <f>SUM(E408:E411)</f>
        <v>0</v>
      </c>
      <c r="F412" s="23">
        <f>SUM(F408:F411)</f>
        <v>0</v>
      </c>
      <c r="G412" s="23">
        <f>SUM(G408:G411)</f>
        <v>0</v>
      </c>
      <c r="H412" s="23">
        <f>SUM(H408:H411)</f>
        <v>0</v>
      </c>
      <c r="I412" s="21"/>
      <c r="J412" s="22"/>
      <c r="K412" s="21"/>
      <c r="L412" s="43">
        <f>SUM(M412:P412)</f>
        <v>0</v>
      </c>
      <c r="M412" s="43">
        <f>SUM(M408:M411)</f>
        <v>0</v>
      </c>
      <c r="N412" s="43">
        <f>SUM(N408:N411)</f>
        <v>0</v>
      </c>
      <c r="O412" s="43">
        <f>SUM(O408:O411)</f>
        <v>0</v>
      </c>
      <c r="P412" s="43">
        <f>SUM(P408:P411)</f>
        <v>0</v>
      </c>
      <c r="Q412" s="21"/>
      <c r="R412" s="21"/>
      <c r="S412" s="21"/>
      <c r="T412" s="21"/>
      <c r="U412" s="21"/>
      <c r="V412" s="21"/>
    </row>
    <row r="413" spans="1:22" x14ac:dyDescent="0.2">
      <c r="L413" s="53"/>
      <c r="M413" s="53"/>
      <c r="N413" s="53"/>
      <c r="O413" s="53"/>
      <c r="P413" s="53"/>
    </row>
    <row r="414" spans="1:22" x14ac:dyDescent="0.2">
      <c r="L414" s="53"/>
      <c r="M414" s="53"/>
      <c r="N414" s="53"/>
      <c r="O414" s="53"/>
      <c r="P414" s="53"/>
    </row>
    <row r="415" spans="1:22" x14ac:dyDescent="0.2">
      <c r="L415" s="53"/>
      <c r="M415" s="53"/>
      <c r="N415" s="53"/>
      <c r="O415" s="53"/>
      <c r="P415" s="53"/>
    </row>
    <row r="416" spans="1:22" x14ac:dyDescent="0.2">
      <c r="L416" s="53"/>
      <c r="M416" s="53"/>
      <c r="N416" s="53"/>
      <c r="O416" s="53"/>
      <c r="P416" s="53"/>
    </row>
    <row r="417" spans="12:16" x14ac:dyDescent="0.2">
      <c r="L417" s="53"/>
      <c r="M417" s="53"/>
      <c r="N417" s="53"/>
      <c r="O417" s="53"/>
      <c r="P417" s="53"/>
    </row>
    <row r="418" spans="12:16" x14ac:dyDescent="0.2">
      <c r="L418" s="53"/>
      <c r="M418" s="53"/>
      <c r="N418" s="53"/>
      <c r="O418" s="53"/>
      <c r="P418" s="53"/>
    </row>
    <row r="419" spans="12:16" x14ac:dyDescent="0.2">
      <c r="L419" s="53"/>
      <c r="M419" s="53"/>
      <c r="N419" s="53"/>
      <c r="O419" s="53"/>
      <c r="P419" s="53"/>
    </row>
    <row r="420" spans="12:16" x14ac:dyDescent="0.2">
      <c r="L420" s="53"/>
      <c r="M420" s="53"/>
      <c r="N420" s="53"/>
      <c r="O420" s="53"/>
      <c r="P420" s="53"/>
    </row>
    <row r="421" spans="12:16" x14ac:dyDescent="0.2">
      <c r="L421" s="53"/>
      <c r="M421" s="53"/>
      <c r="N421" s="53"/>
      <c r="O421" s="53"/>
      <c r="P421" s="53"/>
    </row>
    <row r="422" spans="12:16" x14ac:dyDescent="0.2">
      <c r="L422" s="53"/>
      <c r="M422" s="53"/>
      <c r="N422" s="53"/>
      <c r="O422" s="53"/>
      <c r="P422" s="53"/>
    </row>
    <row r="423" spans="12:16" x14ac:dyDescent="0.2">
      <c r="L423" s="53"/>
      <c r="M423" s="53"/>
      <c r="N423" s="53"/>
      <c r="O423" s="53"/>
      <c r="P423" s="53"/>
    </row>
    <row r="424" spans="12:16" x14ac:dyDescent="0.2">
      <c r="L424" s="53"/>
      <c r="M424" s="53"/>
      <c r="N424" s="53"/>
      <c r="O424" s="53"/>
      <c r="P424" s="53"/>
    </row>
    <row r="425" spans="12:16" x14ac:dyDescent="0.2">
      <c r="L425" s="53"/>
      <c r="M425" s="53"/>
      <c r="N425" s="53"/>
      <c r="O425" s="53"/>
      <c r="P425" s="53"/>
    </row>
    <row r="426" spans="12:16" x14ac:dyDescent="0.2">
      <c r="L426" s="53"/>
      <c r="M426" s="53"/>
      <c r="N426" s="53"/>
      <c r="O426" s="53"/>
      <c r="P426" s="53"/>
    </row>
    <row r="427" spans="12:16" x14ac:dyDescent="0.2">
      <c r="L427" s="53"/>
      <c r="M427" s="53"/>
      <c r="N427" s="53"/>
      <c r="O427" s="53"/>
      <c r="P427" s="53"/>
    </row>
    <row r="428" spans="12:16" x14ac:dyDescent="0.2">
      <c r="L428" s="53"/>
      <c r="M428" s="53"/>
      <c r="N428" s="53"/>
      <c r="O428" s="53"/>
      <c r="P428" s="53"/>
    </row>
    <row r="429" spans="12:16" x14ac:dyDescent="0.2">
      <c r="L429" s="53"/>
      <c r="M429" s="53"/>
      <c r="N429" s="53"/>
      <c r="O429" s="53"/>
      <c r="P429" s="53"/>
    </row>
    <row r="430" spans="12:16" x14ac:dyDescent="0.2">
      <c r="L430" s="53"/>
      <c r="M430" s="53"/>
      <c r="N430" s="53"/>
      <c r="O430" s="53"/>
      <c r="P430" s="53"/>
    </row>
    <row r="431" spans="12:16" x14ac:dyDescent="0.2">
      <c r="L431" s="53"/>
      <c r="M431" s="53"/>
      <c r="N431" s="53"/>
      <c r="O431" s="53"/>
      <c r="P431" s="53"/>
    </row>
    <row r="432" spans="12:16" x14ac:dyDescent="0.2">
      <c r="L432" s="53"/>
      <c r="M432" s="53"/>
      <c r="N432" s="53"/>
      <c r="O432" s="53"/>
      <c r="P432" s="53"/>
    </row>
    <row r="433" spans="12:16" x14ac:dyDescent="0.2">
      <c r="L433" s="53"/>
      <c r="M433" s="53"/>
      <c r="N433" s="53"/>
      <c r="O433" s="53"/>
      <c r="P433" s="53"/>
    </row>
    <row r="434" spans="12:16" x14ac:dyDescent="0.2">
      <c r="L434" s="53"/>
      <c r="M434" s="53"/>
      <c r="N434" s="53"/>
      <c r="O434" s="53"/>
      <c r="P434" s="53"/>
    </row>
    <row r="435" spans="12:16" x14ac:dyDescent="0.2">
      <c r="L435" s="53"/>
      <c r="M435" s="53"/>
      <c r="N435" s="53"/>
      <c r="O435" s="53"/>
      <c r="P435" s="53"/>
    </row>
    <row r="436" spans="12:16" x14ac:dyDescent="0.2">
      <c r="L436" s="53"/>
      <c r="M436" s="53"/>
      <c r="N436" s="53"/>
      <c r="O436" s="53"/>
      <c r="P436" s="53"/>
    </row>
    <row r="437" spans="12:16" x14ac:dyDescent="0.2">
      <c r="L437" s="53"/>
      <c r="M437" s="53"/>
      <c r="N437" s="53"/>
      <c r="O437" s="53"/>
      <c r="P437" s="53"/>
    </row>
    <row r="438" spans="12:16" x14ac:dyDescent="0.2">
      <c r="L438" s="53"/>
      <c r="M438" s="53"/>
      <c r="N438" s="53"/>
      <c r="O438" s="53"/>
      <c r="P438" s="53"/>
    </row>
    <row r="439" spans="12:16" x14ac:dyDescent="0.2">
      <c r="L439" s="53"/>
      <c r="M439" s="53"/>
      <c r="N439" s="53"/>
      <c r="O439" s="53"/>
      <c r="P439" s="53"/>
    </row>
    <row r="440" spans="12:16" x14ac:dyDescent="0.2">
      <c r="L440" s="53"/>
      <c r="M440" s="53"/>
      <c r="N440" s="53"/>
      <c r="O440" s="53"/>
      <c r="P440" s="53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0"/>
  <sheetViews>
    <sheetView workbookViewId="0">
      <pane ySplit="3" topLeftCell="A216" activePane="bottomLeft" state="frozen"/>
      <selection pane="bottomLeft" activeCell="A216" sqref="A216"/>
    </sheetView>
  </sheetViews>
  <sheetFormatPr defaultRowHeight="12.75" x14ac:dyDescent="0.2"/>
  <cols>
    <col min="1" max="1" width="9.140625" style="1"/>
    <col min="2" max="2" width="12.42578125" style="1" customWidth="1"/>
    <col min="3" max="3" width="9.140625" style="8"/>
    <col min="4" max="8" width="12.140625" style="1" customWidth="1"/>
    <col min="9" max="9" width="9.140625" style="1"/>
    <col min="10" max="10" width="9.140625" style="8"/>
    <col min="11" max="16384" width="9.140625" style="1"/>
  </cols>
  <sheetData>
    <row r="1" spans="1:22" x14ac:dyDescent="0.2">
      <c r="A1" s="28" t="s">
        <v>144</v>
      </c>
      <c r="B1" s="28">
        <v>99</v>
      </c>
      <c r="C1" s="16" t="s">
        <v>16</v>
      </c>
      <c r="D1" s="10"/>
      <c r="E1" s="10"/>
      <c r="F1" s="10"/>
      <c r="G1" s="10"/>
      <c r="H1" s="10"/>
      <c r="I1" s="10"/>
      <c r="J1" s="12"/>
    </row>
    <row r="2" spans="1:22" x14ac:dyDescent="0.2">
      <c r="A2" s="28" t="s">
        <v>89</v>
      </c>
      <c r="D2" s="38">
        <v>2013</v>
      </c>
      <c r="E2" s="11" t="s">
        <v>86</v>
      </c>
      <c r="F2" s="11" t="s">
        <v>86</v>
      </c>
      <c r="G2" s="11" t="s">
        <v>87</v>
      </c>
      <c r="H2" s="11" t="s">
        <v>87</v>
      </c>
      <c r="J2" s="17" t="s">
        <v>91</v>
      </c>
      <c r="L2" s="48">
        <v>2012</v>
      </c>
      <c r="M2" s="49" t="s">
        <v>86</v>
      </c>
      <c r="N2" s="49" t="s">
        <v>86</v>
      </c>
      <c r="O2" s="49" t="s">
        <v>87</v>
      </c>
      <c r="P2" s="49" t="s">
        <v>87</v>
      </c>
      <c r="R2" s="38" t="str">
        <f>"Delta % "&amp;D2&amp;"/"&amp;L2</f>
        <v>Delta % 2013/2012</v>
      </c>
    </row>
    <row r="3" spans="1:22" x14ac:dyDescent="0.2">
      <c r="A3" s="13" t="s">
        <v>90</v>
      </c>
      <c r="B3" s="14" t="s">
        <v>83</v>
      </c>
      <c r="C3" s="8" t="s">
        <v>84</v>
      </c>
      <c r="D3" s="11" t="s">
        <v>85</v>
      </c>
      <c r="E3" s="11" t="s">
        <v>9</v>
      </c>
      <c r="F3" s="11" t="s">
        <v>6</v>
      </c>
      <c r="G3" s="11" t="s">
        <v>9</v>
      </c>
      <c r="H3" s="11" t="s">
        <v>6</v>
      </c>
      <c r="I3" s="11"/>
      <c r="J3" s="12"/>
      <c r="K3" s="11"/>
      <c r="L3" s="49" t="s">
        <v>85</v>
      </c>
      <c r="M3" s="49" t="s">
        <v>9</v>
      </c>
      <c r="N3" s="49" t="s">
        <v>6</v>
      </c>
      <c r="O3" s="49" t="s">
        <v>9</v>
      </c>
      <c r="P3" s="49" t="s">
        <v>6</v>
      </c>
      <c r="Q3" s="11"/>
      <c r="R3" s="11" t="s">
        <v>85</v>
      </c>
      <c r="S3" s="11" t="s">
        <v>171</v>
      </c>
      <c r="T3" s="11" t="s">
        <v>172</v>
      </c>
      <c r="U3" s="11" t="s">
        <v>173</v>
      </c>
      <c r="V3" s="11" t="s">
        <v>174</v>
      </c>
    </row>
    <row r="4" spans="1:22" x14ac:dyDescent="0.2">
      <c r="A4" s="15" t="s">
        <v>88</v>
      </c>
      <c r="B4" s="16" t="s">
        <v>88</v>
      </c>
      <c r="C4" s="17" t="s">
        <v>88</v>
      </c>
      <c r="D4" s="18">
        <f t="shared" ref="D4:D30" si="0">SUM(E4:H4)</f>
        <v>368226</v>
      </c>
      <c r="E4" s="18">
        <f>SUMIFS('2013Figures'!$J:$J,'2013Figures'!$B:$B,"BrokerToCy",'2013Figures'!$G:$G,"E1",'2013Figures'!$E:$E,$B$1)</f>
        <v>3300</v>
      </c>
      <c r="F4" s="18">
        <f>SUMIFS('2013Figures'!$J:$J,'2013Figures'!$B:$B,"BrokerToCy",'2013Figures'!$G:$G,"P1",'2013Figures'!$E:$E,$B$1)</f>
        <v>0</v>
      </c>
      <c r="G4" s="18">
        <f>SUMIFS('2013Figures'!$J:$J,'2013Figures'!$B:$B,"CyToBroker",'2013Figures'!$G:$G,"E1",'2013Figures'!$E:$E,$B$1)</f>
        <v>364926</v>
      </c>
      <c r="H4" s="18">
        <f>SUMIFS('2013Figures'!$J:$J,'2013Figures'!$B:$B,"CyToBroker",'2013Figures'!$G:$G,"P1",'2013Figures'!$E:$E,$B$1)</f>
        <v>0</v>
      </c>
      <c r="I4" s="15"/>
      <c r="J4" s="17" t="s">
        <v>88</v>
      </c>
      <c r="K4" s="15"/>
      <c r="L4" s="50">
        <f t="shared" ref="L4" si="1">SUM(M4:P4)</f>
        <v>538515</v>
      </c>
      <c r="M4" s="50">
        <f>SUMIFS('2012Figures'!$J:$J,'2012Figures'!$B:$B,"BrokerToCy",'2012Figures'!$G:$G,"E1",'2012Figures'!$E:$E,$B$1)</f>
        <v>4474</v>
      </c>
      <c r="N4" s="50">
        <f>SUMIFS('2012Figures'!$J:$J,'2012Figures'!$B:$B,"BrokerToCy",'2012Figures'!$G:$G,"P1",'2012Figures'!$E:$E,$B$1)</f>
        <v>0</v>
      </c>
      <c r="O4" s="50">
        <f>SUMIFS('2012Figures'!$J:$J,'2012Figures'!$B:$B,"CyToBroker",'2012Figures'!$G:$G,"E1",'2012Figures'!$E:$E,$B$1)</f>
        <v>534041</v>
      </c>
      <c r="P4" s="50">
        <f>SUMIFS('2012Figures'!$J:$J,'2012Figures'!$B:$B,"CyToBroker",'2012Figures'!$G:$G,"P1",'2012Figures'!$E:$E,$B$1)</f>
        <v>0</v>
      </c>
      <c r="Q4" s="15"/>
      <c r="R4" s="46">
        <f>IF(L4=0,"",ROUND(D4/L4-1,2))</f>
        <v>-0.32</v>
      </c>
      <c r="S4" s="46">
        <f t="shared" ref="S4:V29" si="2">IF(M4=0,"",ROUND(E4/M4-1,2))</f>
        <v>-0.26</v>
      </c>
      <c r="T4" s="46" t="str">
        <f t="shared" si="2"/>
        <v/>
      </c>
      <c r="U4" s="46">
        <f t="shared" si="2"/>
        <v>-0.32</v>
      </c>
      <c r="V4" s="46" t="str">
        <f t="shared" si="2"/>
        <v/>
      </c>
    </row>
    <row r="5" spans="1:22" x14ac:dyDescent="0.2">
      <c r="A5" s="13" t="s">
        <v>88</v>
      </c>
      <c r="B5" s="19" t="s">
        <v>88</v>
      </c>
      <c r="C5" s="12" t="s">
        <v>88</v>
      </c>
      <c r="D5" s="18">
        <f>SUM(E5:H5)</f>
        <v>129541</v>
      </c>
      <c r="E5" s="20">
        <f>SUMIFS(E$32:E$412,$J$32:$J$412,$J5)</f>
        <v>2</v>
      </c>
      <c r="F5" s="20">
        <f>SUMIFS(F$32:F$412,$J$32:$J$412,$J5)</f>
        <v>0</v>
      </c>
      <c r="G5" s="20">
        <f>SUMIFS(G$32:G$412,$J$32:$J$412,$J5)</f>
        <v>129539</v>
      </c>
      <c r="H5" s="20">
        <f>SUMIFS(H$32:H$412,$J$32:$J$412,$J5)</f>
        <v>0</v>
      </c>
      <c r="I5" s="13"/>
      <c r="J5" s="17" t="s">
        <v>146</v>
      </c>
      <c r="K5" s="13"/>
      <c r="L5" s="50">
        <f>SUM(M5:P5)</f>
        <v>152578</v>
      </c>
      <c r="M5" s="51">
        <f>SUMIFS(M$32:M$412,$J$32:$J$412,$J5)</f>
        <v>5</v>
      </c>
      <c r="N5" s="51">
        <f>SUMIFS(N$32:N$412,$J$32:$J$412,$J5)</f>
        <v>0</v>
      </c>
      <c r="O5" s="51">
        <f>SUMIFS(O$32:O$412,$J$32:$J$412,$J5)</f>
        <v>152573</v>
      </c>
      <c r="P5" s="51">
        <f>SUMIFS(P$32:P$412,$J$32:$J$412,$J5)</f>
        <v>0</v>
      </c>
      <c r="Q5" s="13"/>
      <c r="R5" s="46">
        <f t="shared" ref="R5:R29" si="3">IF(L5=0,"",ROUND(D5/L5-1,2))</f>
        <v>-0.15</v>
      </c>
      <c r="S5" s="46">
        <f t="shared" si="2"/>
        <v>-0.6</v>
      </c>
      <c r="T5" s="46" t="str">
        <f t="shared" si="2"/>
        <v/>
      </c>
      <c r="U5" s="46">
        <f t="shared" si="2"/>
        <v>-0.15</v>
      </c>
      <c r="V5" s="46" t="str">
        <f t="shared" si="2"/>
        <v/>
      </c>
    </row>
    <row r="6" spans="1:22" x14ac:dyDescent="0.2">
      <c r="A6" s="13" t="s">
        <v>88</v>
      </c>
      <c r="B6" s="19" t="s">
        <v>88</v>
      </c>
      <c r="C6" s="12" t="s">
        <v>88</v>
      </c>
      <c r="D6" s="18">
        <f>SUM(E6:H6)</f>
        <v>0</v>
      </c>
      <c r="E6" s="20">
        <f>SUMIFS(E$32:E$412,$J$32:$J$412,$J6)</f>
        <v>0</v>
      </c>
      <c r="F6" s="20">
        <f>SUMIFS(F$32:F$412,$J$32:$J$412,$J6)</f>
        <v>0</v>
      </c>
      <c r="G6" s="20">
        <f>SUMIFS(G$32:G$412,$J$32:$J$412,$J6)</f>
        <v>0</v>
      </c>
      <c r="H6" s="20">
        <f>SUMIFS(H$32:H$412,$J$32:$J$412,$J6)</f>
        <v>0</v>
      </c>
      <c r="I6" s="13"/>
      <c r="J6" s="17">
        <v>201502</v>
      </c>
      <c r="K6" s="13"/>
      <c r="L6" s="50">
        <f>SUM(M6:P6)</f>
        <v>0</v>
      </c>
      <c r="M6" s="51">
        <f>SUMIFS(M$32:M$412,$J$32:$J$412,$J6)</f>
        <v>0</v>
      </c>
      <c r="N6" s="51">
        <f>SUMIFS(N$32:N$412,$J$32:$J$412,$J6)</f>
        <v>0</v>
      </c>
      <c r="O6" s="51">
        <f>SUMIFS(O$32:O$412,$J$32:$J$412,$J6)</f>
        <v>0</v>
      </c>
      <c r="P6" s="51">
        <f>SUMIFS(P$32:P$412,$J$32:$J$412,$J6)</f>
        <v>0</v>
      </c>
      <c r="Q6" s="13"/>
      <c r="R6" s="46" t="str">
        <f t="shared" si="3"/>
        <v/>
      </c>
      <c r="S6" s="46" t="str">
        <f t="shared" si="2"/>
        <v/>
      </c>
      <c r="T6" s="46" t="str">
        <f t="shared" si="2"/>
        <v/>
      </c>
      <c r="U6" s="46" t="str">
        <f t="shared" si="2"/>
        <v/>
      </c>
      <c r="V6" s="46" t="str">
        <f t="shared" si="2"/>
        <v/>
      </c>
    </row>
    <row r="7" spans="1:22" x14ac:dyDescent="0.2">
      <c r="A7" s="13" t="s">
        <v>88</v>
      </c>
      <c r="B7" s="19" t="s">
        <v>88</v>
      </c>
      <c r="C7" s="12" t="s">
        <v>88</v>
      </c>
      <c r="D7" s="18">
        <f>SUM(E7:H7)</f>
        <v>0</v>
      </c>
      <c r="E7" s="20">
        <f>SUMIFS(E$32:E$412,$J$32:$J$412,$J7)</f>
        <v>0</v>
      </c>
      <c r="F7" s="20">
        <f>SUMIFS(F$32:F$412,$J$32:$J$412,$J7)</f>
        <v>0</v>
      </c>
      <c r="G7" s="20">
        <f>SUMIFS(G$32:G$412,$J$32:$J$412,$J7)</f>
        <v>0</v>
      </c>
      <c r="H7" s="20">
        <f>SUMIFS(H$32:H$412,$J$32:$J$412,$J7)</f>
        <v>0</v>
      </c>
      <c r="I7" s="13"/>
      <c r="J7" s="17">
        <v>201501</v>
      </c>
      <c r="K7" s="13"/>
      <c r="L7" s="50">
        <f>SUM(M7:P7)</f>
        <v>0</v>
      </c>
      <c r="M7" s="51">
        <f>SUMIFS(M$32:M$412,$J$32:$J$412,$J7)</f>
        <v>0</v>
      </c>
      <c r="N7" s="51">
        <f>SUMIFS(N$32:N$412,$J$32:$J$412,$J7)</f>
        <v>0</v>
      </c>
      <c r="O7" s="51">
        <f>SUMIFS(O$32:O$412,$J$32:$J$412,$J7)</f>
        <v>0</v>
      </c>
      <c r="P7" s="51">
        <f>SUMIFS(P$32:P$412,$J$32:$J$412,$J7)</f>
        <v>0</v>
      </c>
      <c r="Q7" s="13"/>
      <c r="R7" s="46" t="str">
        <f t="shared" si="3"/>
        <v/>
      </c>
      <c r="S7" s="46" t="str">
        <f t="shared" si="2"/>
        <v/>
      </c>
      <c r="T7" s="46" t="str">
        <f t="shared" si="2"/>
        <v/>
      </c>
      <c r="U7" s="46" t="str">
        <f t="shared" si="2"/>
        <v/>
      </c>
      <c r="V7" s="46" t="str">
        <f t="shared" si="2"/>
        <v/>
      </c>
    </row>
    <row r="8" spans="1:22" x14ac:dyDescent="0.2">
      <c r="A8" s="13" t="s">
        <v>88</v>
      </c>
      <c r="B8" s="19" t="s">
        <v>88</v>
      </c>
      <c r="C8" s="12" t="s">
        <v>88</v>
      </c>
      <c r="D8" s="18">
        <f>SUM(E8:H8)</f>
        <v>4</v>
      </c>
      <c r="E8" s="20">
        <f>SUMIFS(E$32:E$412,$J$32:$J$412,$J8)</f>
        <v>4</v>
      </c>
      <c r="F8" s="20">
        <f>SUMIFS(F$32:F$412,$J$32:$J$412,$J8)</f>
        <v>0</v>
      </c>
      <c r="G8" s="20">
        <f>SUMIFS(G$32:G$412,$J$32:$J$412,$J8)</f>
        <v>0</v>
      </c>
      <c r="H8" s="20">
        <f>SUMIFS(H$32:H$412,$J$32:$J$412,$J8)</f>
        <v>0</v>
      </c>
      <c r="I8" s="13"/>
      <c r="J8" s="17">
        <v>201401</v>
      </c>
      <c r="K8" s="13"/>
      <c r="L8" s="50">
        <f>SUM(M8:P8)</f>
        <v>0</v>
      </c>
      <c r="M8" s="51">
        <f>SUMIFS(M$32:M$412,$J$32:$J$412,$J8)</f>
        <v>0</v>
      </c>
      <c r="N8" s="51">
        <f>SUMIFS(N$32:N$412,$J$32:$J$412,$J8)</f>
        <v>0</v>
      </c>
      <c r="O8" s="51">
        <f>SUMIFS(O$32:O$412,$J$32:$J$412,$J8)</f>
        <v>0</v>
      </c>
      <c r="P8" s="51">
        <f>SUMIFS(P$32:P$412,$J$32:$J$412,$J8)</f>
        <v>0</v>
      </c>
      <c r="Q8" s="13"/>
      <c r="R8" s="46" t="str">
        <f t="shared" si="3"/>
        <v/>
      </c>
      <c r="S8" s="46" t="str">
        <f t="shared" si="2"/>
        <v/>
      </c>
      <c r="T8" s="46" t="str">
        <f t="shared" si="2"/>
        <v/>
      </c>
      <c r="U8" s="46" t="str">
        <f t="shared" si="2"/>
        <v/>
      </c>
      <c r="V8" s="46" t="str">
        <f t="shared" si="2"/>
        <v/>
      </c>
    </row>
    <row r="9" spans="1:22" x14ac:dyDescent="0.2">
      <c r="A9" s="13" t="s">
        <v>88</v>
      </c>
      <c r="B9" s="19" t="s">
        <v>88</v>
      </c>
      <c r="C9" s="12" t="s">
        <v>88</v>
      </c>
      <c r="D9" s="18">
        <f t="shared" ref="D9:D19" si="4">SUM(E9:H9)</f>
        <v>129137</v>
      </c>
      <c r="E9" s="20">
        <f>SUMIFS(E$32:E$412,$J$32:$J$412,$J9)</f>
        <v>34</v>
      </c>
      <c r="F9" s="20">
        <f>SUMIFS(F$32:F$412,$J$32:$J$412,$J9)</f>
        <v>0</v>
      </c>
      <c r="G9" s="20">
        <f>SUMIFS(G$32:G$412,$J$32:$J$412,$J9)</f>
        <v>129103</v>
      </c>
      <c r="H9" s="20">
        <f>SUMIFS(H$32:H$412,$J$32:$J$412,$J9)</f>
        <v>0</v>
      </c>
      <c r="I9" s="13"/>
      <c r="J9" s="17">
        <v>201301</v>
      </c>
      <c r="K9" s="13"/>
      <c r="L9" s="50">
        <f t="shared" ref="L9:L19" si="5">SUM(M9:P9)</f>
        <v>3855</v>
      </c>
      <c r="M9" s="51">
        <f>SUMIFS(M$32:M$412,$J$32:$J$412,$J9)</f>
        <v>21</v>
      </c>
      <c r="N9" s="51">
        <f>SUMIFS(N$32:N$412,$J$32:$J$412,$J9)</f>
        <v>0</v>
      </c>
      <c r="O9" s="51">
        <f>SUMIFS(O$32:O$412,$J$32:$J$412,$J9)</f>
        <v>3834</v>
      </c>
      <c r="P9" s="51">
        <f>SUMIFS(P$32:P$412,$J$32:$J$412,$J9)</f>
        <v>0</v>
      </c>
      <c r="Q9" s="13"/>
      <c r="R9" s="46">
        <f t="shared" si="3"/>
        <v>32.5</v>
      </c>
      <c r="S9" s="46">
        <f t="shared" si="2"/>
        <v>0.62</v>
      </c>
      <c r="T9" s="46" t="str">
        <f t="shared" si="2"/>
        <v/>
      </c>
      <c r="U9" s="46">
        <f t="shared" si="2"/>
        <v>32.67</v>
      </c>
      <c r="V9" s="46" t="str">
        <f t="shared" si="2"/>
        <v/>
      </c>
    </row>
    <row r="10" spans="1:22" x14ac:dyDescent="0.2">
      <c r="A10" s="13" t="s">
        <v>88</v>
      </c>
      <c r="B10" s="19" t="s">
        <v>88</v>
      </c>
      <c r="C10" s="12" t="s">
        <v>88</v>
      </c>
      <c r="D10" s="18">
        <f t="shared" si="4"/>
        <v>1</v>
      </c>
      <c r="E10" s="20">
        <f>SUMIFS(E$32:E$412,$J$32:$J$412,$J10)</f>
        <v>1</v>
      </c>
      <c r="F10" s="20">
        <f>SUMIFS(F$32:F$412,$J$32:$J$412,$J10)</f>
        <v>0</v>
      </c>
      <c r="G10" s="20">
        <f>SUMIFS(G$32:G$412,$J$32:$J$412,$J10)</f>
        <v>0</v>
      </c>
      <c r="H10" s="20">
        <f>SUMIFS(H$32:H$412,$J$32:$J$412,$J10)</f>
        <v>0</v>
      </c>
      <c r="I10" s="13"/>
      <c r="J10" s="17">
        <v>201201</v>
      </c>
      <c r="K10" s="13"/>
      <c r="L10" s="50">
        <f t="shared" si="5"/>
        <v>0</v>
      </c>
      <c r="M10" s="51">
        <f>SUMIFS(M$32:M$412,$J$32:$J$412,$J10)</f>
        <v>0</v>
      </c>
      <c r="N10" s="51">
        <f>SUMIFS(N$32:N$412,$J$32:$J$412,$J10)</f>
        <v>0</v>
      </c>
      <c r="O10" s="51">
        <f>SUMIFS(O$32:O$412,$J$32:$J$412,$J10)</f>
        <v>0</v>
      </c>
      <c r="P10" s="51">
        <f>SUMIFS(P$32:P$412,$J$32:$J$412,$J10)</f>
        <v>0</v>
      </c>
      <c r="Q10" s="13"/>
      <c r="R10" s="46" t="str">
        <f t="shared" si="3"/>
        <v/>
      </c>
      <c r="S10" s="46" t="str">
        <f t="shared" si="2"/>
        <v/>
      </c>
      <c r="T10" s="46" t="str">
        <f t="shared" si="2"/>
        <v/>
      </c>
      <c r="U10" s="46" t="str">
        <f t="shared" si="2"/>
        <v/>
      </c>
      <c r="V10" s="46" t="str">
        <f t="shared" si="2"/>
        <v/>
      </c>
    </row>
    <row r="11" spans="1:22" x14ac:dyDescent="0.2">
      <c r="A11" s="13" t="s">
        <v>88</v>
      </c>
      <c r="B11" s="19" t="s">
        <v>88</v>
      </c>
      <c r="C11" s="12" t="s">
        <v>88</v>
      </c>
      <c r="D11" s="18">
        <f t="shared" si="4"/>
        <v>0</v>
      </c>
      <c r="E11" s="20">
        <f>SUMIFS(E$32:E$412,$J$32:$J$412,$J11)</f>
        <v>0</v>
      </c>
      <c r="F11" s="20">
        <f>SUMIFS(F$32:F$412,$J$32:$J$412,$J11)</f>
        <v>0</v>
      </c>
      <c r="G11" s="20">
        <f>SUMIFS(G$32:G$412,$J$32:$J$412,$J11)</f>
        <v>0</v>
      </c>
      <c r="H11" s="20">
        <f>SUMIFS(H$32:H$412,$J$32:$J$412,$J11)</f>
        <v>0</v>
      </c>
      <c r="I11" s="13"/>
      <c r="J11" s="17">
        <v>201101</v>
      </c>
      <c r="K11" s="13"/>
      <c r="L11" s="50">
        <f t="shared" si="5"/>
        <v>0</v>
      </c>
      <c r="M11" s="51">
        <f>SUMIFS(M$32:M$412,$J$32:$J$412,$J11)</f>
        <v>0</v>
      </c>
      <c r="N11" s="51">
        <f>SUMIFS(N$32:N$412,$J$32:$J$412,$J11)</f>
        <v>0</v>
      </c>
      <c r="O11" s="51">
        <f>SUMIFS(O$32:O$412,$J$32:$J$412,$J11)</f>
        <v>0</v>
      </c>
      <c r="P11" s="51">
        <f>SUMIFS(P$32:P$412,$J$32:$J$412,$J11)</f>
        <v>0</v>
      </c>
      <c r="Q11" s="13"/>
      <c r="R11" s="46" t="str">
        <f t="shared" si="3"/>
        <v/>
      </c>
      <c r="S11" s="46" t="str">
        <f t="shared" si="2"/>
        <v/>
      </c>
      <c r="T11" s="46" t="str">
        <f t="shared" si="2"/>
        <v/>
      </c>
      <c r="U11" s="46" t="str">
        <f t="shared" si="2"/>
        <v/>
      </c>
      <c r="V11" s="46" t="str">
        <f t="shared" si="2"/>
        <v/>
      </c>
    </row>
    <row r="12" spans="1:22" x14ac:dyDescent="0.2">
      <c r="A12" s="13" t="s">
        <v>88</v>
      </c>
      <c r="B12" s="19" t="s">
        <v>88</v>
      </c>
      <c r="C12" s="12" t="s">
        <v>88</v>
      </c>
      <c r="D12" s="18">
        <f t="shared" si="4"/>
        <v>0</v>
      </c>
      <c r="E12" s="20">
        <f>SUMIFS(E$32:E$412,$J$32:$J$412,$J12)</f>
        <v>0</v>
      </c>
      <c r="F12" s="20">
        <f>SUMIFS(F$32:F$412,$J$32:$J$412,$J12)</f>
        <v>0</v>
      </c>
      <c r="G12" s="20">
        <f>SUMIFS(G$32:G$412,$J$32:$J$412,$J12)</f>
        <v>0</v>
      </c>
      <c r="H12" s="20">
        <f>SUMIFS(H$32:H$412,$J$32:$J$412,$J12)</f>
        <v>0</v>
      </c>
      <c r="I12" s="13"/>
      <c r="J12" s="17">
        <v>201010</v>
      </c>
      <c r="K12" s="13"/>
      <c r="L12" s="50">
        <f t="shared" si="5"/>
        <v>0</v>
      </c>
      <c r="M12" s="51">
        <f>SUMIFS(M$32:M$412,$J$32:$J$412,$J12)</f>
        <v>0</v>
      </c>
      <c r="N12" s="51">
        <f>SUMIFS(N$32:N$412,$J$32:$J$412,$J12)</f>
        <v>0</v>
      </c>
      <c r="O12" s="51">
        <f>SUMIFS(O$32:O$412,$J$32:$J$412,$J12)</f>
        <v>0</v>
      </c>
      <c r="P12" s="51">
        <f>SUMIFS(P$32:P$412,$J$32:$J$412,$J12)</f>
        <v>0</v>
      </c>
      <c r="Q12" s="13"/>
      <c r="R12" s="46" t="str">
        <f t="shared" si="3"/>
        <v/>
      </c>
      <c r="S12" s="46" t="str">
        <f t="shared" si="2"/>
        <v/>
      </c>
      <c r="T12" s="46" t="str">
        <f t="shared" si="2"/>
        <v/>
      </c>
      <c r="U12" s="46" t="str">
        <f t="shared" si="2"/>
        <v/>
      </c>
      <c r="V12" s="46" t="str">
        <f t="shared" si="2"/>
        <v/>
      </c>
    </row>
    <row r="13" spans="1:22" x14ac:dyDescent="0.2">
      <c r="A13" s="13" t="s">
        <v>88</v>
      </c>
      <c r="B13" s="19" t="s">
        <v>88</v>
      </c>
      <c r="C13" s="12" t="s">
        <v>88</v>
      </c>
      <c r="D13" s="18">
        <f t="shared" si="4"/>
        <v>0</v>
      </c>
      <c r="E13" s="20">
        <f>SUMIFS(E$32:E$412,$J$32:$J$412,$J13)</f>
        <v>0</v>
      </c>
      <c r="F13" s="20">
        <f>SUMIFS(F$32:F$412,$J$32:$J$412,$J13)</f>
        <v>0</v>
      </c>
      <c r="G13" s="20">
        <f>SUMIFS(G$32:G$412,$J$32:$J$412,$J13)</f>
        <v>0</v>
      </c>
      <c r="H13" s="20">
        <f>SUMIFS(H$32:H$412,$J$32:$J$412,$J13)</f>
        <v>0</v>
      </c>
      <c r="I13" s="13"/>
      <c r="J13" s="17">
        <v>201005</v>
      </c>
      <c r="K13" s="13"/>
      <c r="L13" s="50">
        <f t="shared" si="5"/>
        <v>0</v>
      </c>
      <c r="M13" s="51">
        <f>SUMIFS(M$32:M$412,$J$32:$J$412,$J13)</f>
        <v>0</v>
      </c>
      <c r="N13" s="51">
        <f>SUMIFS(N$32:N$412,$J$32:$J$412,$J13)</f>
        <v>0</v>
      </c>
      <c r="O13" s="51">
        <f>SUMIFS(O$32:O$412,$J$32:$J$412,$J13)</f>
        <v>0</v>
      </c>
      <c r="P13" s="51">
        <f>SUMIFS(P$32:P$412,$J$32:$J$412,$J13)</f>
        <v>0</v>
      </c>
      <c r="Q13" s="13"/>
      <c r="R13" s="46" t="str">
        <f t="shared" si="3"/>
        <v/>
      </c>
      <c r="S13" s="46" t="str">
        <f t="shared" si="2"/>
        <v/>
      </c>
      <c r="T13" s="46" t="str">
        <f t="shared" si="2"/>
        <v/>
      </c>
      <c r="U13" s="46" t="str">
        <f t="shared" si="2"/>
        <v/>
      </c>
      <c r="V13" s="46" t="str">
        <f t="shared" si="2"/>
        <v/>
      </c>
    </row>
    <row r="14" spans="1:22" x14ac:dyDescent="0.2">
      <c r="A14" s="13" t="s">
        <v>88</v>
      </c>
      <c r="B14" s="19" t="s">
        <v>88</v>
      </c>
      <c r="C14" s="12" t="s">
        <v>88</v>
      </c>
      <c r="D14" s="18">
        <f t="shared" si="4"/>
        <v>1</v>
      </c>
      <c r="E14" s="20">
        <f>SUMIFS(E$32:E$412,$J$32:$J$412,$J14)</f>
        <v>1</v>
      </c>
      <c r="F14" s="20">
        <f>SUMIFS(F$32:F$412,$J$32:$J$412,$J14)</f>
        <v>0</v>
      </c>
      <c r="G14" s="20">
        <f>SUMIFS(G$32:G$412,$J$32:$J$412,$J14)</f>
        <v>0</v>
      </c>
      <c r="H14" s="20">
        <f>SUMIFS(H$32:H$412,$J$32:$J$412,$J14)</f>
        <v>0</v>
      </c>
      <c r="I14" s="13"/>
      <c r="J14" s="17">
        <v>201001</v>
      </c>
      <c r="K14" s="13"/>
      <c r="L14" s="50">
        <f t="shared" si="5"/>
        <v>0</v>
      </c>
      <c r="M14" s="51">
        <f>SUMIFS(M$32:M$412,$J$32:$J$412,$J14)</f>
        <v>0</v>
      </c>
      <c r="N14" s="51">
        <f>SUMIFS(N$32:N$412,$J$32:$J$412,$J14)</f>
        <v>0</v>
      </c>
      <c r="O14" s="51">
        <f>SUMIFS(O$32:O$412,$J$32:$J$412,$J14)</f>
        <v>0</v>
      </c>
      <c r="P14" s="51">
        <f>SUMIFS(P$32:P$412,$J$32:$J$412,$J14)</f>
        <v>0</v>
      </c>
      <c r="Q14" s="13"/>
      <c r="R14" s="46" t="str">
        <f t="shared" si="3"/>
        <v/>
      </c>
      <c r="S14" s="46" t="str">
        <f t="shared" si="2"/>
        <v/>
      </c>
      <c r="T14" s="46" t="str">
        <f t="shared" si="2"/>
        <v/>
      </c>
      <c r="U14" s="46" t="str">
        <f t="shared" si="2"/>
        <v/>
      </c>
      <c r="V14" s="46" t="str">
        <f t="shared" si="2"/>
        <v/>
      </c>
    </row>
    <row r="15" spans="1:22" x14ac:dyDescent="0.2">
      <c r="A15" s="13" t="s">
        <v>88</v>
      </c>
      <c r="B15" s="19" t="s">
        <v>88</v>
      </c>
      <c r="C15" s="12" t="s">
        <v>88</v>
      </c>
      <c r="D15" s="18">
        <f t="shared" si="4"/>
        <v>59190</v>
      </c>
      <c r="E15" s="20">
        <f>SUMIFS(E$32:E$412,$J$32:$J$412,$J15)</f>
        <v>3253</v>
      </c>
      <c r="F15" s="20">
        <f>SUMIFS(F$32:F$412,$J$32:$J$412,$J15)</f>
        <v>0</v>
      </c>
      <c r="G15" s="20">
        <f>SUMIFS(G$32:G$412,$J$32:$J$412,$J15)</f>
        <v>55937</v>
      </c>
      <c r="H15" s="20">
        <f>SUMIFS(H$32:H$412,$J$32:$J$412,$J15)</f>
        <v>0</v>
      </c>
      <c r="I15" s="13"/>
      <c r="J15" s="17">
        <v>200901</v>
      </c>
      <c r="K15" s="13"/>
      <c r="L15" s="50">
        <f t="shared" si="5"/>
        <v>299795</v>
      </c>
      <c r="M15" s="51">
        <f>SUMIFS(M$32:M$412,$J$32:$J$412,$J15)</f>
        <v>4446</v>
      </c>
      <c r="N15" s="51">
        <f>SUMIFS(N$32:N$412,$J$32:$J$412,$J15)</f>
        <v>0</v>
      </c>
      <c r="O15" s="51">
        <f>SUMIFS(O$32:O$412,$J$32:$J$412,$J15)</f>
        <v>295349</v>
      </c>
      <c r="P15" s="51">
        <f>SUMIFS(P$32:P$412,$J$32:$J$412,$J15)</f>
        <v>0</v>
      </c>
      <c r="Q15" s="13"/>
      <c r="R15" s="46">
        <f t="shared" si="3"/>
        <v>-0.8</v>
      </c>
      <c r="S15" s="46">
        <f t="shared" si="2"/>
        <v>-0.27</v>
      </c>
      <c r="T15" s="46" t="str">
        <f t="shared" si="2"/>
        <v/>
      </c>
      <c r="U15" s="46">
        <f t="shared" si="2"/>
        <v>-0.81</v>
      </c>
      <c r="V15" s="46" t="str">
        <f t="shared" si="2"/>
        <v/>
      </c>
    </row>
    <row r="16" spans="1:22" x14ac:dyDescent="0.2">
      <c r="A16" s="13" t="s">
        <v>88</v>
      </c>
      <c r="B16" s="19" t="s">
        <v>88</v>
      </c>
      <c r="C16" s="12" t="s">
        <v>88</v>
      </c>
      <c r="D16" s="18">
        <f t="shared" si="4"/>
        <v>0</v>
      </c>
      <c r="E16" s="20">
        <f>SUMIFS(E$32:E$412,$J$32:$J$412,$J16)</f>
        <v>0</v>
      </c>
      <c r="F16" s="20">
        <f>SUMIFS(F$32:F$412,$J$32:$J$412,$J16)</f>
        <v>0</v>
      </c>
      <c r="G16" s="20">
        <f>SUMIFS(G$32:G$412,$J$32:$J$412,$J16)</f>
        <v>0</v>
      </c>
      <c r="H16" s="20">
        <f>SUMIFS(H$32:H$412,$J$32:$J$412,$J16)</f>
        <v>0</v>
      </c>
      <c r="I16" s="13"/>
      <c r="J16" s="17">
        <v>200801</v>
      </c>
      <c r="K16" s="13"/>
      <c r="L16" s="50">
        <f t="shared" si="5"/>
        <v>0</v>
      </c>
      <c r="M16" s="51">
        <f>SUMIFS(M$32:M$412,$J$32:$J$412,$J16)</f>
        <v>0</v>
      </c>
      <c r="N16" s="51">
        <f>SUMIFS(N$32:N$412,$J$32:$J$412,$J16)</f>
        <v>0</v>
      </c>
      <c r="O16" s="51">
        <f>SUMIFS(O$32:O$412,$J$32:$J$412,$J16)</f>
        <v>0</v>
      </c>
      <c r="P16" s="51">
        <f>SUMIFS(P$32:P$412,$J$32:$J$412,$J16)</f>
        <v>0</v>
      </c>
      <c r="Q16" s="13"/>
      <c r="R16" s="46" t="str">
        <f t="shared" si="3"/>
        <v/>
      </c>
      <c r="S16" s="46" t="str">
        <f t="shared" si="2"/>
        <v/>
      </c>
      <c r="T16" s="46" t="str">
        <f t="shared" si="2"/>
        <v/>
      </c>
      <c r="U16" s="46" t="str">
        <f t="shared" si="2"/>
        <v/>
      </c>
      <c r="V16" s="46" t="str">
        <f t="shared" si="2"/>
        <v/>
      </c>
    </row>
    <row r="17" spans="1:22" x14ac:dyDescent="0.2">
      <c r="A17" s="13" t="s">
        <v>88</v>
      </c>
      <c r="B17" s="19" t="s">
        <v>88</v>
      </c>
      <c r="C17" s="12" t="s">
        <v>88</v>
      </c>
      <c r="D17" s="18">
        <f t="shared" si="4"/>
        <v>0</v>
      </c>
      <c r="E17" s="20">
        <f>SUMIFS(E$32:E$412,$J$32:$J$412,$J17)</f>
        <v>0</v>
      </c>
      <c r="F17" s="20">
        <f>SUMIFS(F$32:F$412,$J$32:$J$412,$J17)</f>
        <v>0</v>
      </c>
      <c r="G17" s="20">
        <f>SUMIFS(G$32:G$412,$J$32:$J$412,$J17)</f>
        <v>0</v>
      </c>
      <c r="H17" s="20">
        <f>SUMIFS(H$32:H$412,$J$32:$J$412,$J17)</f>
        <v>0</v>
      </c>
      <c r="I17" s="13"/>
      <c r="J17" s="17">
        <v>200701</v>
      </c>
      <c r="K17" s="13"/>
      <c r="L17" s="50">
        <f t="shared" si="5"/>
        <v>0</v>
      </c>
      <c r="M17" s="51">
        <f>SUMIFS(M$32:M$412,$J$32:$J$412,$J17)</f>
        <v>0</v>
      </c>
      <c r="N17" s="51">
        <f>SUMIFS(N$32:N$412,$J$32:$J$412,$J17)</f>
        <v>0</v>
      </c>
      <c r="O17" s="51">
        <f>SUMIFS(O$32:O$412,$J$32:$J$412,$J17)</f>
        <v>0</v>
      </c>
      <c r="P17" s="51">
        <f>SUMIFS(P$32:P$412,$J$32:$J$412,$J17)</f>
        <v>0</v>
      </c>
      <c r="Q17" s="13"/>
      <c r="R17" s="46" t="str">
        <f t="shared" si="3"/>
        <v/>
      </c>
      <c r="S17" s="46" t="str">
        <f t="shared" si="2"/>
        <v/>
      </c>
      <c r="T17" s="46" t="str">
        <f t="shared" si="2"/>
        <v/>
      </c>
      <c r="U17" s="46" t="str">
        <f t="shared" si="2"/>
        <v/>
      </c>
      <c r="V17" s="46" t="str">
        <f t="shared" si="2"/>
        <v/>
      </c>
    </row>
    <row r="18" spans="1:22" x14ac:dyDescent="0.2">
      <c r="A18" s="13" t="s">
        <v>88</v>
      </c>
      <c r="B18" s="19" t="s">
        <v>88</v>
      </c>
      <c r="C18" s="12" t="s">
        <v>88</v>
      </c>
      <c r="D18" s="18">
        <f t="shared" si="4"/>
        <v>0</v>
      </c>
      <c r="E18" s="20">
        <f>SUMIFS(E$32:E$412,$J$32:$J$412,$J18)</f>
        <v>0</v>
      </c>
      <c r="F18" s="20">
        <f>SUMIFS(F$32:F$412,$J$32:$J$412,$J18)</f>
        <v>0</v>
      </c>
      <c r="G18" s="20">
        <f>SUMIFS(G$32:G$412,$J$32:$J$412,$J18)</f>
        <v>0</v>
      </c>
      <c r="H18" s="20">
        <f>SUMIFS(H$32:H$412,$J$32:$J$412,$J18)</f>
        <v>0</v>
      </c>
      <c r="I18" s="13"/>
      <c r="J18" s="17">
        <v>200601</v>
      </c>
      <c r="K18" s="13"/>
      <c r="L18" s="50">
        <f t="shared" si="5"/>
        <v>0</v>
      </c>
      <c r="M18" s="51">
        <f>SUMIFS(M$32:M$412,$J$32:$J$412,$J18)</f>
        <v>0</v>
      </c>
      <c r="N18" s="51">
        <f>SUMIFS(N$32:N$412,$J$32:$J$412,$J18)</f>
        <v>0</v>
      </c>
      <c r="O18" s="51">
        <f>SUMIFS(O$32:O$412,$J$32:$J$412,$J18)</f>
        <v>0</v>
      </c>
      <c r="P18" s="51">
        <f>SUMIFS(P$32:P$412,$J$32:$J$412,$J18)</f>
        <v>0</v>
      </c>
      <c r="Q18" s="13"/>
      <c r="R18" s="46" t="str">
        <f t="shared" si="3"/>
        <v/>
      </c>
      <c r="S18" s="46" t="str">
        <f t="shared" si="2"/>
        <v/>
      </c>
      <c r="T18" s="46" t="str">
        <f t="shared" si="2"/>
        <v/>
      </c>
      <c r="U18" s="46" t="str">
        <f t="shared" si="2"/>
        <v/>
      </c>
      <c r="V18" s="46" t="str">
        <f t="shared" si="2"/>
        <v/>
      </c>
    </row>
    <row r="19" spans="1:22" x14ac:dyDescent="0.2">
      <c r="A19" s="13" t="s">
        <v>88</v>
      </c>
      <c r="B19" s="19" t="s">
        <v>88</v>
      </c>
      <c r="C19" s="12" t="s">
        <v>88</v>
      </c>
      <c r="D19" s="18">
        <f t="shared" si="4"/>
        <v>50352</v>
      </c>
      <c r="E19" s="20">
        <f>SUMIFS(E$32:E$412,$J$32:$J$412,$J19)</f>
        <v>5</v>
      </c>
      <c r="F19" s="20">
        <f>SUMIFS(F$32:F$412,$J$32:$J$412,$J19)</f>
        <v>0</v>
      </c>
      <c r="G19" s="20">
        <f>SUMIFS(G$32:G$412,$J$32:$J$412,$J19)</f>
        <v>50347</v>
      </c>
      <c r="H19" s="20">
        <f>SUMIFS(H$32:H$412,$J$32:$J$412,$J19)</f>
        <v>0</v>
      </c>
      <c r="I19" s="13"/>
      <c r="J19" s="17" t="s">
        <v>131</v>
      </c>
      <c r="K19" s="13"/>
      <c r="L19" s="50">
        <f t="shared" si="5"/>
        <v>82287</v>
      </c>
      <c r="M19" s="51">
        <f>SUMIFS(M$32:M$412,$J$32:$J$412,$J19)</f>
        <v>2</v>
      </c>
      <c r="N19" s="51">
        <f>SUMIFS(N$32:N$412,$J$32:$J$412,$J19)</f>
        <v>0</v>
      </c>
      <c r="O19" s="51">
        <f>SUMIFS(O$32:O$412,$J$32:$J$412,$J19)</f>
        <v>82285</v>
      </c>
      <c r="P19" s="51">
        <f>SUMIFS(P$32:P$412,$J$32:$J$412,$J19)</f>
        <v>0</v>
      </c>
      <c r="Q19" s="13"/>
      <c r="R19" s="46">
        <f t="shared" si="3"/>
        <v>-0.39</v>
      </c>
      <c r="S19" s="46">
        <f t="shared" si="2"/>
        <v>1.5</v>
      </c>
      <c r="T19" s="46" t="str">
        <f t="shared" si="2"/>
        <v/>
      </c>
      <c r="U19" s="46">
        <f t="shared" si="2"/>
        <v>-0.39</v>
      </c>
      <c r="V19" s="46" t="str">
        <f t="shared" si="2"/>
        <v/>
      </c>
    </row>
    <row r="20" spans="1:22" x14ac:dyDescent="0.2">
      <c r="A20" s="21"/>
      <c r="B20" s="21" t="s">
        <v>92</v>
      </c>
      <c r="C20" s="22"/>
      <c r="D20" s="23">
        <f>SUM(E20:H20)</f>
        <v>368226</v>
      </c>
      <c r="E20" s="23">
        <f>SUM(E5:E19)</f>
        <v>3300</v>
      </c>
      <c r="F20" s="23">
        <f t="shared" ref="F20:H20" si="6">SUM(F5:F19)</f>
        <v>0</v>
      </c>
      <c r="G20" s="23">
        <f t="shared" si="6"/>
        <v>364926</v>
      </c>
      <c r="H20" s="23">
        <f t="shared" si="6"/>
        <v>0</v>
      </c>
      <c r="I20" s="21"/>
      <c r="J20" s="22"/>
      <c r="K20" s="21"/>
      <c r="L20" s="43">
        <f>SUM(M20:P20)</f>
        <v>538515</v>
      </c>
      <c r="M20" s="43">
        <f>SUM(M5:M19)</f>
        <v>4474</v>
      </c>
      <c r="N20" s="43">
        <f t="shared" ref="N20:P20" si="7">SUM(N5:N19)</f>
        <v>0</v>
      </c>
      <c r="O20" s="43">
        <f t="shared" si="7"/>
        <v>534041</v>
      </c>
      <c r="P20" s="43">
        <f t="shared" si="7"/>
        <v>0</v>
      </c>
      <c r="Q20" s="21"/>
      <c r="R20" s="21"/>
      <c r="S20" s="21"/>
      <c r="T20" s="21"/>
      <c r="U20" s="21"/>
      <c r="V20" s="21"/>
    </row>
    <row r="21" spans="1:22" x14ac:dyDescent="0.2">
      <c r="A21" s="35" t="s">
        <v>100</v>
      </c>
      <c r="B21" s="14" t="s">
        <v>88</v>
      </c>
      <c r="C21" s="8" t="s">
        <v>88</v>
      </c>
      <c r="D21" s="36">
        <f t="shared" si="0"/>
        <v>223335</v>
      </c>
      <c r="E21" s="9">
        <f>SUMIFS('2013Figures'!$J:$J,'2013Figures'!$B:$B,"BrokerToCy",'2013Figures'!$G:$G,"E1",'2013Figures'!$K:$K,1,'2013Figures'!$E:$E,$B$1)</f>
        <v>6</v>
      </c>
      <c r="F21" s="9">
        <f>SUMIFS('2013Figures'!$J:$J,'2013Figures'!$B:$B,"BrokerToCy",'2013Figures'!$G:$G,"P1",'2013Figures'!$K:$K,1,'2013Figures'!$E:$E,$B$1)</f>
        <v>0</v>
      </c>
      <c r="G21" s="9">
        <f>SUMIFS('2013Figures'!$J:$J,'2013Figures'!$B:$B,"CyToBroker",'2013Figures'!$G:$G,"E1",'2013Figures'!$K:$K,1,'2013Figures'!$E:$E,$B$1)</f>
        <v>223329</v>
      </c>
      <c r="H21" s="9">
        <f>SUMIFS('2013Figures'!$J:$J,'2013Figures'!$B:$B,"CyToBroker",'2013Figures'!$G:$G,"P1",'2013Figures'!$K:$K,1,'2013Figures'!$E:$E,$B$1)</f>
        <v>0</v>
      </c>
      <c r="I21" s="11"/>
      <c r="K21" s="11"/>
      <c r="L21" s="41">
        <f t="shared" ref="L21:L30" si="8">SUM(M21:P21)</f>
        <v>294415</v>
      </c>
      <c r="M21" s="52">
        <f>SUMIFS('2012Figures'!$J:$J,'2012Figures'!$B:$B,"BrokerToCy",'2012Figures'!$G:$G,"E1",'2012Figures'!$K:$K,1,'2012Figures'!$E:$E,$B$1)</f>
        <v>2</v>
      </c>
      <c r="N21" s="52">
        <f>SUMIFS('2012Figures'!$J:$J,'2012Figures'!$B:$B,"BrokerToCy",'2012Figures'!$G:$G,"P1",'2012Figures'!$K:$K,1,'2012Figures'!$E:$E,$B$1)</f>
        <v>0</v>
      </c>
      <c r="O21" s="52">
        <f>SUMIFS('2012Figures'!$J:$J,'2012Figures'!$B:$B,"CyToBroker",'2012Figures'!$G:$G,"E1",'2012Figures'!$K:$K,1,'2012Figures'!$E:$E,$B$1)</f>
        <v>294413</v>
      </c>
      <c r="P21" s="52">
        <f>SUMIFS('2012Figures'!$J:$J,'2012Figures'!$B:$B,"CyToBroker",'2012Figures'!$G:$G,"P1",'2012Figures'!$K:$K,1,'2012Figures'!$E:$E,$B$1)</f>
        <v>0</v>
      </c>
      <c r="Q21" s="11"/>
      <c r="R21" s="46">
        <f t="shared" ref="R21:V45" si="9">IF(L21=0,"",ROUND(D21/L21-1,2))</f>
        <v>-0.24</v>
      </c>
      <c r="S21" s="46">
        <f t="shared" si="9"/>
        <v>2</v>
      </c>
      <c r="T21" s="46" t="str">
        <f t="shared" si="9"/>
        <v/>
      </c>
      <c r="U21" s="46">
        <f t="shared" si="9"/>
        <v>-0.24</v>
      </c>
      <c r="V21" s="46" t="str">
        <f t="shared" si="9"/>
        <v/>
      </c>
    </row>
    <row r="22" spans="1:22" x14ac:dyDescent="0.2">
      <c r="A22" s="35" t="s">
        <v>101</v>
      </c>
      <c r="B22" s="14" t="s">
        <v>88</v>
      </c>
      <c r="C22" s="8" t="s">
        <v>88</v>
      </c>
      <c r="D22" s="36">
        <f t="shared" si="0"/>
        <v>144887</v>
      </c>
      <c r="E22" s="9">
        <f>SUMIFS('2013Figures'!$J:$J,'2013Figures'!$B:$B,"BrokerToCy",'2013Figures'!$G:$G,"E1",'2013Figures'!$K:$K,2,'2013Figures'!$E:$E,$B$1)</f>
        <v>3290</v>
      </c>
      <c r="F22" s="9">
        <f>SUMIFS('2013Figures'!$J:$J,'2013Figures'!$B:$B,"BrokerToCy",'2013Figures'!$G:$G,"P1",'2013Figures'!$K:$K,2,'2013Figures'!$E:$E,$B$1)</f>
        <v>0</v>
      </c>
      <c r="G22" s="9">
        <f>SUMIFS('2013Figures'!$J:$J,'2013Figures'!$B:$B,"CyToBroker",'2013Figures'!$G:$G,"E1",'2013Figures'!$K:$K,2,'2013Figures'!$E:$E,$B$1)</f>
        <v>141597</v>
      </c>
      <c r="H22" s="9">
        <f>SUMIFS('2013Figures'!$J:$J,'2013Figures'!$B:$B,"CyToBroker",'2013Figures'!$G:$G,"P1",'2013Figures'!$K:$K,2,'2013Figures'!$E:$E,$B$1)</f>
        <v>0</v>
      </c>
      <c r="I22" s="11"/>
      <c r="K22" s="11"/>
      <c r="L22" s="41">
        <f t="shared" si="8"/>
        <v>244100</v>
      </c>
      <c r="M22" s="52">
        <f>SUMIFS('2012Figures'!$J:$J,'2012Figures'!$B:$B,"BrokerToCy",'2012Figures'!$G:$G,"E1",'2012Figures'!$K:$K,2,'2012Figures'!$E:$E,$B$1)</f>
        <v>4472</v>
      </c>
      <c r="N22" s="52">
        <f>SUMIFS('2012Figures'!$J:$J,'2012Figures'!$B:$B,"BrokerToCy",'2012Figures'!$G:$G,"P1",'2012Figures'!$K:$K,2,'2012Figures'!$E:$E,$B$1)</f>
        <v>0</v>
      </c>
      <c r="O22" s="52">
        <f>SUMIFS('2012Figures'!$J:$J,'2012Figures'!$B:$B,"CyToBroker",'2012Figures'!$G:$G,"E1",'2012Figures'!$K:$K,2,'2012Figures'!$E:$E,$B$1)</f>
        <v>239628</v>
      </c>
      <c r="P22" s="52">
        <f>SUMIFS('2012Figures'!$J:$J,'2012Figures'!$B:$B,"CyToBroker",'2012Figures'!$G:$G,"P1",'2012Figures'!$K:$K,2,'2012Figures'!$E:$E,$B$1)</f>
        <v>0</v>
      </c>
      <c r="Q22" s="11"/>
      <c r="R22" s="46">
        <f t="shared" si="9"/>
        <v>-0.41</v>
      </c>
      <c r="S22" s="46">
        <f t="shared" si="9"/>
        <v>-0.26</v>
      </c>
      <c r="T22" s="46" t="str">
        <f t="shared" si="9"/>
        <v/>
      </c>
      <c r="U22" s="46">
        <f t="shared" si="9"/>
        <v>-0.41</v>
      </c>
      <c r="V22" s="46" t="str">
        <f t="shared" si="9"/>
        <v/>
      </c>
    </row>
    <row r="23" spans="1:22" x14ac:dyDescent="0.2">
      <c r="A23" s="35" t="s">
        <v>102</v>
      </c>
      <c r="B23" s="14" t="s">
        <v>88</v>
      </c>
      <c r="C23" s="8" t="s">
        <v>88</v>
      </c>
      <c r="D23" s="36">
        <f t="shared" si="0"/>
        <v>4</v>
      </c>
      <c r="E23" s="9">
        <f>SUMIFS('2013Figures'!$J:$J,'2013Figures'!$B:$B,"BrokerToCy",'2013Figures'!$G:$G,"E1",'2013Figures'!$K:$K,3,'2013Figures'!$E:$E,$B$1)</f>
        <v>4</v>
      </c>
      <c r="F23" s="9">
        <f>SUMIFS('2013Figures'!$J:$J,'2013Figures'!$B:$B,"BrokerToCy",'2013Figures'!$G:$G,"P1",'2013Figures'!$K:$K,3,'2013Figures'!$E:$E,$B$1)</f>
        <v>0</v>
      </c>
      <c r="G23" s="9">
        <f>SUMIFS('2013Figures'!$J:$J,'2013Figures'!$B:$B,"CyToBroker",'2013Figures'!$G:$G,"E1",'2013Figures'!$K:$K,3,'2013Figures'!$E:$E,$B$1)</f>
        <v>0</v>
      </c>
      <c r="H23" s="9">
        <f>SUMIFS('2013Figures'!$J:$J,'2013Figures'!$B:$B,"CyToBroker",'2013Figures'!$G:$G,"P1",'2013Figures'!$K:$K,3,'2013Figures'!$E:$E,$B$1)</f>
        <v>0</v>
      </c>
      <c r="I23" s="11"/>
      <c r="K23" s="11"/>
      <c r="L23" s="41">
        <f t="shared" si="8"/>
        <v>0</v>
      </c>
      <c r="M23" s="52">
        <f>SUMIFS('2012Figures'!$J:$J,'2012Figures'!$B:$B,"BrokerToCy",'2012Figures'!$G:$G,"E1",'2012Figures'!$K:$K,3,'2012Figures'!$E:$E,$B$1)</f>
        <v>0</v>
      </c>
      <c r="N23" s="52">
        <f>SUMIFS('2012Figures'!$J:$J,'2012Figures'!$B:$B,"BrokerToCy",'2012Figures'!$G:$G,"P1",'2012Figures'!$K:$K,3,'2012Figures'!$E:$E,$B$1)</f>
        <v>0</v>
      </c>
      <c r="O23" s="52">
        <f>SUMIFS('2012Figures'!$J:$J,'2012Figures'!$B:$B,"CyToBroker",'2012Figures'!$G:$G,"E1",'2012Figures'!$K:$K,3,'2012Figures'!$E:$E,$B$1)</f>
        <v>0</v>
      </c>
      <c r="P23" s="52">
        <f>SUMIFS('2012Figures'!$J:$J,'2012Figures'!$B:$B,"CyToBroker",'2012Figures'!$G:$G,"P1",'2012Figures'!$K:$K,3,'2012Figures'!$E:$E,$B$1)</f>
        <v>0</v>
      </c>
      <c r="Q23" s="11"/>
      <c r="R23" s="46" t="str">
        <f t="shared" si="9"/>
        <v/>
      </c>
      <c r="S23" s="46" t="str">
        <f t="shared" si="9"/>
        <v/>
      </c>
      <c r="T23" s="46" t="str">
        <f t="shared" si="9"/>
        <v/>
      </c>
      <c r="U23" s="46" t="str">
        <f t="shared" si="9"/>
        <v/>
      </c>
      <c r="V23" s="46" t="str">
        <f t="shared" si="9"/>
        <v/>
      </c>
    </row>
    <row r="24" spans="1:22" x14ac:dyDescent="0.2">
      <c r="A24" s="35" t="s">
        <v>103</v>
      </c>
      <c r="B24" s="14" t="s">
        <v>88</v>
      </c>
      <c r="C24" s="8" t="s">
        <v>88</v>
      </c>
      <c r="D24" s="36">
        <f t="shared" si="0"/>
        <v>0</v>
      </c>
      <c r="E24" s="9">
        <f>SUMIFS('2013Figures'!$J:$J,'2013Figures'!$B:$B,"BrokerToCy",'2013Figures'!$G:$G,"E1",'2013Figures'!$K:$K,4,'2013Figures'!$E:$E,$B$1)</f>
        <v>0</v>
      </c>
      <c r="F24" s="9">
        <f>SUMIFS('2013Figures'!$J:$J,'2013Figures'!$B:$B,"BrokerToCy",'2013Figures'!$G:$G,"P1",'2013Figures'!$K:$K,4,'2013Figures'!$E:$E,$B$1)</f>
        <v>0</v>
      </c>
      <c r="G24" s="9">
        <f>SUMIFS('2013Figures'!$J:$J,'2013Figures'!$B:$B,"CyToBroker",'2013Figures'!$G:$G,"E1",'2013Figures'!$K:$K,4,'2013Figures'!$E:$E,$B$1)</f>
        <v>0</v>
      </c>
      <c r="H24" s="9">
        <f>SUMIFS('2013Figures'!$J:$J,'2013Figures'!$B:$B,"CyToBroker",'2013Figures'!$G:$G,"P1",'2013Figures'!$K:$K,4,'2013Figures'!$E:$E,$B$1)</f>
        <v>0</v>
      </c>
      <c r="I24" s="11"/>
      <c r="K24" s="11"/>
      <c r="L24" s="41">
        <f t="shared" si="8"/>
        <v>0</v>
      </c>
      <c r="M24" s="52">
        <f>SUMIFS('2012Figures'!$J:$J,'2012Figures'!$B:$B,"BrokerToCy",'2012Figures'!$G:$G,"E1",'2012Figures'!$K:$K,4,'2012Figures'!$E:$E,$B$1)</f>
        <v>0</v>
      </c>
      <c r="N24" s="52">
        <f>SUMIFS('2012Figures'!$J:$J,'2012Figures'!$B:$B,"BrokerToCy",'2012Figures'!$G:$G,"P1",'2012Figures'!$K:$K,4,'2012Figures'!$E:$E,$B$1)</f>
        <v>0</v>
      </c>
      <c r="O24" s="52">
        <f>SUMIFS('2012Figures'!$J:$J,'2012Figures'!$B:$B,"CyToBroker",'2012Figures'!$G:$G,"E1",'2012Figures'!$K:$K,4,'2012Figures'!$E:$E,$B$1)</f>
        <v>0</v>
      </c>
      <c r="P24" s="52">
        <f>SUMIFS('2012Figures'!$J:$J,'2012Figures'!$B:$B,"CyToBroker",'2012Figures'!$G:$G,"P1",'2012Figures'!$K:$K,4,'2012Figures'!$E:$E,$B$1)</f>
        <v>0</v>
      </c>
      <c r="Q24" s="11"/>
      <c r="R24" s="46" t="str">
        <f t="shared" si="9"/>
        <v/>
      </c>
      <c r="S24" s="46" t="str">
        <f t="shared" si="9"/>
        <v/>
      </c>
      <c r="T24" s="46" t="str">
        <f t="shared" si="9"/>
        <v/>
      </c>
      <c r="U24" s="46" t="str">
        <f t="shared" si="9"/>
        <v/>
      </c>
      <c r="V24" s="46" t="str">
        <f t="shared" si="9"/>
        <v/>
      </c>
    </row>
    <row r="25" spans="1:22" x14ac:dyDescent="0.2">
      <c r="A25" s="35" t="s">
        <v>104</v>
      </c>
      <c r="B25" s="14" t="s">
        <v>88</v>
      </c>
      <c r="C25" s="8" t="s">
        <v>88</v>
      </c>
      <c r="D25" s="36">
        <f t="shared" si="0"/>
        <v>0</v>
      </c>
      <c r="E25" s="9">
        <f>SUMIFS('2013Figures'!$J:$J,'2013Figures'!$B:$B,"BrokerToCy",'2013Figures'!$G:$G,"E1",'2013Figures'!$K:$K,5,'2013Figures'!$E:$E,$B$1)</f>
        <v>0</v>
      </c>
      <c r="F25" s="9">
        <f>SUMIFS('2013Figures'!$J:$J,'2013Figures'!$B:$B,"BrokerToCy",'2013Figures'!$G:$G,"P1",'2013Figures'!$K:$K,5,'2013Figures'!$E:$E,$B$1)</f>
        <v>0</v>
      </c>
      <c r="G25" s="9">
        <f>SUMIFS('2013Figures'!$J:$J,'2013Figures'!$B:$B,"CyToBroker",'2013Figures'!$G:$G,"E1",'2013Figures'!$K:$K,5,'2013Figures'!$E:$E,$B$1)</f>
        <v>0</v>
      </c>
      <c r="H25" s="9">
        <f>SUMIFS('2013Figures'!$J:$J,'2013Figures'!$B:$B,"CyToBroker",'2013Figures'!$G:$G,"P1",'2013Figures'!$K:$K,5,'2013Figures'!$E:$E,$B$1)</f>
        <v>0</v>
      </c>
      <c r="I25" s="11"/>
      <c r="K25" s="11"/>
      <c r="L25" s="41">
        <f t="shared" si="8"/>
        <v>0</v>
      </c>
      <c r="M25" s="52">
        <f>SUMIFS('2012Figures'!$J:$J,'2012Figures'!$B:$B,"BrokerToCy",'2012Figures'!$G:$G,"E1",'2012Figures'!$K:$K,5,'2012Figures'!$E:$E,$B$1)</f>
        <v>0</v>
      </c>
      <c r="N25" s="52">
        <f>SUMIFS('2012Figures'!$J:$J,'2012Figures'!$B:$B,"BrokerToCy",'2012Figures'!$G:$G,"P1",'2012Figures'!$K:$K,5,'2012Figures'!$E:$E,$B$1)</f>
        <v>0</v>
      </c>
      <c r="O25" s="52">
        <f>SUMIFS('2012Figures'!$J:$J,'2012Figures'!$B:$B,"CyToBroker",'2012Figures'!$G:$G,"E1",'2012Figures'!$K:$K,5,'2012Figures'!$E:$E,$B$1)</f>
        <v>0</v>
      </c>
      <c r="P25" s="52">
        <f>SUMIFS('2012Figures'!$J:$J,'2012Figures'!$B:$B,"CyToBroker",'2012Figures'!$G:$G,"P1",'2012Figures'!$K:$K,5,'2012Figures'!$E:$E,$B$1)</f>
        <v>0</v>
      </c>
      <c r="Q25" s="11"/>
      <c r="R25" s="46" t="str">
        <f t="shared" si="9"/>
        <v/>
      </c>
      <c r="S25" s="46" t="str">
        <f t="shared" si="9"/>
        <v/>
      </c>
      <c r="T25" s="46" t="str">
        <f t="shared" si="9"/>
        <v/>
      </c>
      <c r="U25" s="46" t="str">
        <f t="shared" si="9"/>
        <v/>
      </c>
      <c r="V25" s="46" t="str">
        <f t="shared" si="9"/>
        <v/>
      </c>
    </row>
    <row r="26" spans="1:22" x14ac:dyDescent="0.2">
      <c r="A26" s="35" t="s">
        <v>105</v>
      </c>
      <c r="B26" s="14" t="s">
        <v>88</v>
      </c>
      <c r="C26" s="8" t="s">
        <v>88</v>
      </c>
      <c r="D26" s="36">
        <f t="shared" si="0"/>
        <v>0</v>
      </c>
      <c r="E26" s="9">
        <f>SUMIFS('2013Figures'!$J:$J,'2013Figures'!$B:$B,"BrokerToCy",'2013Figures'!$G:$G,"E1",'2013Figures'!$K:$K,6,'2013Figures'!$E:$E,$B$1)</f>
        <v>0</v>
      </c>
      <c r="F26" s="9">
        <f>SUMIFS('2013Figures'!$J:$J,'2013Figures'!$B:$B,"BrokerToCy",'2013Figures'!$G:$G,"P1",'2013Figures'!$K:$K,6,'2013Figures'!$E:$E,$B$1)</f>
        <v>0</v>
      </c>
      <c r="G26" s="9">
        <f>SUMIFS('2013Figures'!$J:$J,'2013Figures'!$B:$B,"CyToBroker",'2013Figures'!$G:$G,"E1",'2013Figures'!$K:$K,6,'2013Figures'!$E:$E,$B$1)</f>
        <v>0</v>
      </c>
      <c r="H26" s="9">
        <f>SUMIFS('2013Figures'!$J:$J,'2013Figures'!$B:$B,"CyToBroker",'2013Figures'!$G:$G,"P1",'2013Figures'!$K:$K,6,'2013Figures'!$E:$E,$B$1)</f>
        <v>0</v>
      </c>
      <c r="I26" s="11"/>
      <c r="K26" s="11"/>
      <c r="L26" s="41">
        <f t="shared" si="8"/>
        <v>0</v>
      </c>
      <c r="M26" s="52">
        <f>SUMIFS('2012Figures'!$J:$J,'2012Figures'!$B:$B,"BrokerToCy",'2012Figures'!$G:$G,"E1",'2012Figures'!$K:$K,6,'2012Figures'!$E:$E,$B$1)</f>
        <v>0</v>
      </c>
      <c r="N26" s="52">
        <f>SUMIFS('2012Figures'!$J:$J,'2012Figures'!$B:$B,"BrokerToCy",'2012Figures'!$G:$G,"P1",'2012Figures'!$K:$K,6,'2012Figures'!$E:$E,$B$1)</f>
        <v>0</v>
      </c>
      <c r="O26" s="52">
        <f>SUMIFS('2012Figures'!$J:$J,'2012Figures'!$B:$B,"CyToBroker",'2012Figures'!$G:$G,"E1",'2012Figures'!$K:$K,6,'2012Figures'!$E:$E,$B$1)</f>
        <v>0</v>
      </c>
      <c r="P26" s="52">
        <f>SUMIFS('2012Figures'!$J:$J,'2012Figures'!$B:$B,"CyToBroker",'2012Figures'!$G:$G,"P1",'2012Figures'!$K:$K,6,'2012Figures'!$E:$E,$B$1)</f>
        <v>0</v>
      </c>
      <c r="Q26" s="11"/>
      <c r="R26" s="46" t="str">
        <f t="shared" si="9"/>
        <v/>
      </c>
      <c r="S26" s="46" t="str">
        <f t="shared" si="9"/>
        <v/>
      </c>
      <c r="T26" s="46" t="str">
        <f t="shared" si="9"/>
        <v/>
      </c>
      <c r="U26" s="46" t="str">
        <f t="shared" si="9"/>
        <v/>
      </c>
      <c r="V26" s="46" t="str">
        <f t="shared" si="9"/>
        <v/>
      </c>
    </row>
    <row r="27" spans="1:22" x14ac:dyDescent="0.2">
      <c r="A27" s="35" t="s">
        <v>106</v>
      </c>
      <c r="B27" s="14" t="s">
        <v>88</v>
      </c>
      <c r="C27" s="8" t="s">
        <v>88</v>
      </c>
      <c r="D27" s="36">
        <f t="shared" si="0"/>
        <v>0</v>
      </c>
      <c r="E27" s="9">
        <f>SUMIFS('2013Figures'!$J:$J,'2013Figures'!$B:$B,"BrokerToCy",'2013Figures'!$G:$G,"E1",'2013Figures'!$K:$K,7,'2013Figures'!$E:$E,$B$1)</f>
        <v>0</v>
      </c>
      <c r="F27" s="9">
        <f>SUMIFS('2013Figures'!$J:$J,'2013Figures'!$B:$B,"BrokerToCy",'2013Figures'!$G:$G,"P1",'2013Figures'!$K:$K,7,'2013Figures'!$E:$E,$B$1)</f>
        <v>0</v>
      </c>
      <c r="G27" s="9">
        <f>SUMIFS('2013Figures'!$J:$J,'2013Figures'!$B:$B,"CyToBroker",'2013Figures'!$G:$G,"E1",'2013Figures'!$K:$K,7,'2013Figures'!$E:$E,$B$1)</f>
        <v>0</v>
      </c>
      <c r="H27" s="9">
        <f>SUMIFS('2013Figures'!$J:$J,'2013Figures'!$B:$B,"CyToBroker",'2013Figures'!$G:$G,"P1",'2013Figures'!$K:$K,7,'2013Figures'!$E:$E,$B$1)</f>
        <v>0</v>
      </c>
      <c r="I27" s="11"/>
      <c r="K27" s="11"/>
      <c r="L27" s="41">
        <f t="shared" si="8"/>
        <v>0</v>
      </c>
      <c r="M27" s="52">
        <f>SUMIFS('2012Figures'!$J:$J,'2012Figures'!$B:$B,"BrokerToCy",'2012Figures'!$G:$G,"E1",'2012Figures'!$K:$K,7,'2012Figures'!$E:$E,$B$1)</f>
        <v>0</v>
      </c>
      <c r="N27" s="52">
        <f>SUMIFS('2012Figures'!$J:$J,'2012Figures'!$B:$B,"BrokerToCy",'2012Figures'!$G:$G,"P1",'2012Figures'!$K:$K,7,'2012Figures'!$E:$E,$B$1)</f>
        <v>0</v>
      </c>
      <c r="O27" s="52">
        <f>SUMIFS('2012Figures'!$J:$J,'2012Figures'!$B:$B,"CyToBroker",'2012Figures'!$G:$G,"E1",'2012Figures'!$K:$K,7,'2012Figures'!$E:$E,$B$1)</f>
        <v>0</v>
      </c>
      <c r="P27" s="52">
        <f>SUMIFS('2012Figures'!$J:$J,'2012Figures'!$B:$B,"CyToBroker",'2012Figures'!$G:$G,"P1",'2012Figures'!$K:$K,7,'2012Figures'!$E:$E,$B$1)</f>
        <v>0</v>
      </c>
      <c r="Q27" s="11"/>
      <c r="R27" s="46" t="str">
        <f t="shared" si="9"/>
        <v/>
      </c>
      <c r="S27" s="46" t="str">
        <f t="shared" si="9"/>
        <v/>
      </c>
      <c r="T27" s="46" t="str">
        <f t="shared" si="9"/>
        <v/>
      </c>
      <c r="U27" s="46" t="str">
        <f t="shared" si="9"/>
        <v/>
      </c>
      <c r="V27" s="46" t="str">
        <f t="shared" si="9"/>
        <v/>
      </c>
    </row>
    <row r="28" spans="1:22" x14ac:dyDescent="0.2">
      <c r="A28" s="35" t="s">
        <v>107</v>
      </c>
      <c r="B28" s="14" t="s">
        <v>88</v>
      </c>
      <c r="C28" s="8" t="s">
        <v>88</v>
      </c>
      <c r="D28" s="36">
        <f t="shared" si="0"/>
        <v>0</v>
      </c>
      <c r="E28" s="9">
        <f>SUMIFS('2013Figures'!$J:$J,'2013Figures'!$B:$B,"BrokerToCy",'2013Figures'!$G:$G,"E1",'2013Figures'!$K:$K,91,'2013Figures'!$E:$E,$B$1)</f>
        <v>0</v>
      </c>
      <c r="F28" s="9">
        <f>SUMIFS('2013Figures'!$J:$J,'2013Figures'!$B:$B,"BrokerToCy",'2013Figures'!$G:$G,"P1",'2013Figures'!$K:$K,91,'2013Figures'!$E:$E,$B$1)</f>
        <v>0</v>
      </c>
      <c r="G28" s="9">
        <f>SUMIFS('2013Figures'!$J:$J,'2013Figures'!$B:$B,"CyToBroker",'2013Figures'!$G:$G,"E1",'2013Figures'!$K:$K,91,'2013Figures'!$E:$E,$B$1)</f>
        <v>0</v>
      </c>
      <c r="H28" s="9">
        <f>SUMIFS('2013Figures'!$J:$J,'2013Figures'!$B:$B,"CyToBroker",'2013Figures'!$G:$G,"P1",'2013Figures'!$K:$K,91,'2013Figures'!$E:$E,$B$1)</f>
        <v>0</v>
      </c>
      <c r="I28" s="11"/>
      <c r="K28" s="11"/>
      <c r="L28" s="41">
        <f t="shared" si="8"/>
        <v>0</v>
      </c>
      <c r="M28" s="52">
        <f>SUMIFS('2012Figures'!$J:$J,'2012Figures'!$B:$B,"BrokerToCy",'2012Figures'!$G:$G,"E1",'2012Figures'!$K:$K,91,'2012Figures'!$E:$E,$B$1)</f>
        <v>0</v>
      </c>
      <c r="N28" s="52">
        <f>SUMIFS('2012Figures'!$J:$J,'2012Figures'!$B:$B,"BrokerToCy",'2012Figures'!$G:$G,"P1",'2012Figures'!$K:$K,91,'2012Figures'!$E:$E,$B$1)</f>
        <v>0</v>
      </c>
      <c r="O28" s="52">
        <f>SUMIFS('2012Figures'!$J:$J,'2012Figures'!$B:$B,"CyToBroker",'2012Figures'!$G:$G,"E1",'2012Figures'!$K:$K,91,'2012Figures'!$E:$E,$B$1)</f>
        <v>0</v>
      </c>
      <c r="P28" s="52">
        <f>SUMIFS('2012Figures'!$J:$J,'2012Figures'!$B:$B,"CyToBroker",'2012Figures'!$G:$G,"P1",'2012Figures'!$K:$K,91,'2012Figures'!$E:$E,$B$1)</f>
        <v>0</v>
      </c>
      <c r="Q28" s="11"/>
      <c r="R28" s="46" t="str">
        <f t="shared" si="9"/>
        <v/>
      </c>
      <c r="S28" s="46" t="str">
        <f t="shared" si="9"/>
        <v/>
      </c>
      <c r="T28" s="46" t="str">
        <f t="shared" si="9"/>
        <v/>
      </c>
      <c r="U28" s="46" t="str">
        <f t="shared" si="9"/>
        <v/>
      </c>
      <c r="V28" s="46" t="str">
        <f t="shared" si="9"/>
        <v/>
      </c>
    </row>
    <row r="29" spans="1:22" x14ac:dyDescent="0.2">
      <c r="A29" s="35" t="s">
        <v>108</v>
      </c>
      <c r="B29" s="14" t="s">
        <v>88</v>
      </c>
      <c r="C29" s="8" t="s">
        <v>88</v>
      </c>
      <c r="D29" s="36">
        <f t="shared" si="0"/>
        <v>0</v>
      </c>
      <c r="E29" s="9">
        <f>SUMIFS('2013Figures'!$J:$J,'2013Figures'!$B:$B,"BrokerToCy",'2013Figures'!$G:$G,"E1",'2013Figures'!$K:$K,97,'2013Figures'!$E:$E,$B$1)</f>
        <v>0</v>
      </c>
      <c r="F29" s="9">
        <f>SUMIFS('2013Figures'!$J:$J,'2013Figures'!$B:$B,"BrokerToCy",'2013Figures'!$G:$G,"P1",'2013Figures'!$K:$K,97,'2013Figures'!$E:$E,$B$1)</f>
        <v>0</v>
      </c>
      <c r="G29" s="9">
        <f>SUMIFS('2013Figures'!$J:$J,'2013Figures'!$B:$B,"CyToBroker",'2013Figures'!$G:$G,"E1",'2013Figures'!$K:$K,97,'2013Figures'!$E:$E,$B$1)</f>
        <v>0</v>
      </c>
      <c r="H29" s="9">
        <f>SUMIFS('2013Figures'!$J:$J,'2013Figures'!$B:$B,"CyToBroker",'2013Figures'!$G:$G,"P1",'2013Figures'!$K:$K,97,'2013Figures'!$E:$E,$B$1)</f>
        <v>0</v>
      </c>
      <c r="I29" s="11"/>
      <c r="K29" s="11"/>
      <c r="L29" s="41">
        <f t="shared" si="8"/>
        <v>0</v>
      </c>
      <c r="M29" s="52">
        <f>SUMIFS('2012Figures'!$J:$J,'2012Figures'!$B:$B,"BrokerToCy",'2012Figures'!$G:$G,"E1",'2012Figures'!$K:$K,97,'2012Figures'!$E:$E,$B$1)</f>
        <v>0</v>
      </c>
      <c r="N29" s="52">
        <f>SUMIFS('2012Figures'!$J:$J,'2012Figures'!$B:$B,"BrokerToCy",'2012Figures'!$G:$G,"P1",'2012Figures'!$K:$K,97,'2012Figures'!$E:$E,$B$1)</f>
        <v>0</v>
      </c>
      <c r="O29" s="52">
        <f>SUMIFS('2012Figures'!$J:$J,'2012Figures'!$B:$B,"CyToBroker",'2012Figures'!$G:$G,"E1",'2012Figures'!$K:$K,97,'2012Figures'!$E:$E,$B$1)</f>
        <v>0</v>
      </c>
      <c r="P29" s="52">
        <f>SUMIFS('2012Figures'!$J:$J,'2012Figures'!$B:$B,"CyToBroker",'2012Figures'!$G:$G,"P1",'2012Figures'!$K:$K,97,'2012Figures'!$E:$E,$B$1)</f>
        <v>0</v>
      </c>
      <c r="Q29" s="11"/>
      <c r="R29" s="46" t="str">
        <f t="shared" si="9"/>
        <v/>
      </c>
      <c r="S29" s="46" t="str">
        <f t="shared" si="9"/>
        <v/>
      </c>
      <c r="T29" s="46" t="str">
        <f t="shared" si="9"/>
        <v/>
      </c>
      <c r="U29" s="46" t="str">
        <f t="shared" si="9"/>
        <v/>
      </c>
      <c r="V29" s="46" t="str">
        <f t="shared" si="9"/>
        <v/>
      </c>
    </row>
    <row r="30" spans="1:22" x14ac:dyDescent="0.2">
      <c r="A30" s="21"/>
      <c r="B30" s="21" t="s">
        <v>92</v>
      </c>
      <c r="C30" s="22"/>
      <c r="D30" s="23">
        <f t="shared" si="0"/>
        <v>368226</v>
      </c>
      <c r="E30" s="23">
        <f>SUM(E21:E29)</f>
        <v>3300</v>
      </c>
      <c r="F30" s="23">
        <f t="shared" ref="F30:H30" si="10">SUM(F21:F29)</f>
        <v>0</v>
      </c>
      <c r="G30" s="23">
        <f t="shared" si="10"/>
        <v>364926</v>
      </c>
      <c r="H30" s="23">
        <f t="shared" si="10"/>
        <v>0</v>
      </c>
      <c r="I30" s="21"/>
      <c r="J30" s="22"/>
      <c r="K30" s="21"/>
      <c r="L30" s="43">
        <f t="shared" si="8"/>
        <v>538515</v>
      </c>
      <c r="M30" s="43">
        <f>SUM(M21:M29)</f>
        <v>4474</v>
      </c>
      <c r="N30" s="43">
        <f t="shared" ref="N30:P30" si="11">SUM(N21:N29)</f>
        <v>0</v>
      </c>
      <c r="O30" s="43">
        <f t="shared" si="11"/>
        <v>534041</v>
      </c>
      <c r="P30" s="43">
        <f t="shared" si="11"/>
        <v>0</v>
      </c>
      <c r="Q30" s="21"/>
      <c r="R30" s="21"/>
      <c r="S30" s="21"/>
      <c r="T30" s="21"/>
      <c r="U30" s="21"/>
      <c r="V30" s="21"/>
    </row>
    <row r="31" spans="1:22" x14ac:dyDescent="0.2">
      <c r="A31" s="28">
        <v>101</v>
      </c>
      <c r="B31" s="28" t="s">
        <v>52</v>
      </c>
      <c r="C31" s="17" t="s">
        <v>88</v>
      </c>
      <c r="D31" s="18">
        <f>SUMIFS('2013Figures'!$J:$J,'2013Figures'!$C:$C,$A31,'2013Figures'!$E:$E,$B$1)</f>
        <v>12728</v>
      </c>
      <c r="E31" s="18">
        <f>SUMIFS('2013Figures'!$J:$J,'2013Figures'!$C:$C,$A31,'2013Figures'!$B:$B,"BrokerToCy",'2013Figures'!$G:$G,"E1",'2013Figures'!$E:$E,$B$1)</f>
        <v>0</v>
      </c>
      <c r="F31" s="18">
        <f>SUMIFS('2013Figures'!$J:$J,'2013Figures'!$C:$C,$A31,'2013Figures'!$B:$B,"BrokerToCy",'2013Figures'!$G:$G,"P1",'2013Figures'!$E:$E,$B$1)</f>
        <v>0</v>
      </c>
      <c r="G31" s="18">
        <f>SUMIFS('2013Figures'!$J:$J,'2013Figures'!$C:$C,$A31,'2013Figures'!$B:$B,"CyToBroker",'2013Figures'!$G:$G,"E1",'2013Figures'!$E:$E,$B$1)</f>
        <v>12728</v>
      </c>
      <c r="H31" s="18">
        <f>SUMIFS('2013Figures'!$J:$J,'2013Figures'!$C:$C,$A31,'2013Figures'!$B:$B,"CyToBroker",'2013Figures'!$G:$G,"P1",'2013Figures'!$E:$E,$B$1)</f>
        <v>0</v>
      </c>
      <c r="I31" s="28"/>
      <c r="J31" s="17"/>
      <c r="K31" s="28"/>
      <c r="L31" s="50">
        <f>SUMIFS('2012Figures'!$J:$J,'2012Figures'!$C:$C,$A31,'2012Figures'!$E:$E,$B$1)</f>
        <v>18227</v>
      </c>
      <c r="M31" s="50">
        <f>SUMIFS('2012Figures'!$J:$J,'2012Figures'!$C:$C,$A31,'2012Figures'!$B:$B,"BrokerToCy",'2012Figures'!$G:$G,"E1",'2012Figures'!$E:$E,$B$1)</f>
        <v>0</v>
      </c>
      <c r="N31" s="50">
        <f>SUMIFS('2012Figures'!$J:$J,'2012Figures'!$C:$C,$A31,'2012Figures'!$B:$B,"BrokerToCy",'2012Figures'!$G:$G,"P1",'2012Figures'!$E:$E,$B$1)</f>
        <v>0</v>
      </c>
      <c r="O31" s="50">
        <f>SUMIFS('2012Figures'!$J:$J,'2012Figures'!$C:$C,$A31,'2012Figures'!$B:$B,"CyToBroker",'2012Figures'!$G:$G,"E1",'2012Figures'!$E:$E,$B$1)</f>
        <v>18227</v>
      </c>
      <c r="P31" s="50">
        <f>SUMIFS('2012Figures'!$J:$J,'2012Figures'!$C:$C,$A31,'2012Figures'!$B:$B,"CyToBroker",'2012Figures'!$G:$G,"P1",'2012Figures'!$E:$E,$B$1)</f>
        <v>0</v>
      </c>
      <c r="Q31" s="28"/>
      <c r="R31" s="46">
        <f t="shared" ref="R31:V94" si="12">IF(L31=0,"",ROUND(D31/L31-1,2))</f>
        <v>-0.3</v>
      </c>
      <c r="S31" s="46" t="str">
        <f t="shared" si="12"/>
        <v/>
      </c>
      <c r="T31" s="46" t="str">
        <f t="shared" si="12"/>
        <v/>
      </c>
      <c r="U31" s="46">
        <f t="shared" si="12"/>
        <v>-0.3</v>
      </c>
      <c r="V31" s="46" t="str">
        <f t="shared" si="12"/>
        <v/>
      </c>
    </row>
    <row r="32" spans="1:22" x14ac:dyDescent="0.2">
      <c r="A32" s="1">
        <v>101</v>
      </c>
      <c r="B32" s="1" t="s">
        <v>52</v>
      </c>
      <c r="C32" s="8">
        <v>11</v>
      </c>
      <c r="D32" s="29">
        <f>SUMIFS('2013Figures'!$J:$J,'2013Figures'!$C:$C,$A32,'2013Figures'!$H:$H,$B32,'2013Figures'!$I:$I,$C32,'2013Figures'!$E:$E,$B$1)</f>
        <v>0</v>
      </c>
      <c r="E32" s="9">
        <f>SUMIFS('2013Figures'!$J:$J,'2013Figures'!$C:$C,$A32,'2013Figures'!$H:$H,$B32,'2013Figures'!$I:$I,$C32,'2013Figures'!$B:$B,"BrokerToCy",'2013Figures'!$G:$G,"E1",'2013Figures'!$E:$E,$B$1)</f>
        <v>0</v>
      </c>
      <c r="F32" s="9">
        <f>SUMIFS('2013Figures'!$J:$J,'2013Figures'!$C:$C,$A32,'2013Figures'!$H:$H,$B32,'2013Figures'!$I:$I,$C32,'2013Figures'!$B:$B,"BrokerToCy",'2013Figures'!$G:$G,"P1",'2013Figures'!$E:$E,$B$1)</f>
        <v>0</v>
      </c>
      <c r="G32" s="9">
        <f>SUMIFS('2013Figures'!$J:$J,'2013Figures'!$C:$C,$A32,'2013Figures'!$H:$H,$B32,'2013Figures'!$I:$I,$C32,'2013Figures'!$B:$B,"CyToBroker",'2013Figures'!$G:$G,"E1",'2013Figures'!$E:$E,$B$1)</f>
        <v>0</v>
      </c>
      <c r="H32" s="9">
        <f>SUMIFS('2013Figures'!$J:$J,'2013Figures'!$C:$C,$A32,'2013Figures'!$H:$H,$B32,'2013Figures'!$I:$I,$C32,'2013Figures'!$B:$B,"CyToBroker",'2013Figures'!$G:$G,"P1",'2013Figures'!$E:$E,$B$1)</f>
        <v>0</v>
      </c>
      <c r="L32" s="42">
        <f>SUMIFS('2012Figures'!$J:$J,'2012Figures'!$C:$C,$A32,'2012Figures'!$H:$H,$B32,'2012Figures'!$I:$I,$C32,'2012Figures'!$E:$E,$B$1)</f>
        <v>0</v>
      </c>
      <c r="M32" s="52">
        <f>SUMIFS('2012Figures'!$J:$J,'2012Figures'!$C:$C,$A32,'2012Figures'!$H:$H,$B32,'2012Figures'!$I:$I,$C32,'2012Figures'!$B:$B,"BrokerToCy",'2012Figures'!$G:$G,"E1",'2012Figures'!$E:$E,$B$1)</f>
        <v>0</v>
      </c>
      <c r="N32" s="52">
        <f>SUMIFS('2012Figures'!$J:$J,'2012Figures'!$C:$C,$A32,'2012Figures'!$H:$H,$B32,'2012Figures'!$I:$I,$C32,'2012Figures'!$B:$B,"BrokerToCy",'2012Figures'!$G:$G,"P1",'2012Figures'!$E:$E,$B$1)</f>
        <v>0</v>
      </c>
      <c r="O32" s="52">
        <f>SUMIFS('2012Figures'!$J:$J,'2012Figures'!$C:$C,$A32,'2012Figures'!$H:$H,$B32,'2012Figures'!$I:$I,$C32,'2012Figures'!$B:$B,"CyToBroker",'2012Figures'!$G:$G,"E1",'2012Figures'!$E:$E,$B$1)</f>
        <v>0</v>
      </c>
      <c r="P32" s="52">
        <f>SUMIFS('2012Figures'!$J:$J,'2012Figures'!$C:$C,$A32,'2012Figures'!$H:$H,$B32,'2012Figures'!$I:$I,$C32,'2012Figures'!$B:$B,"CyToBroker",'2012Figures'!$G:$G,"P1",'2012Figures'!$E:$E,$B$1)</f>
        <v>0</v>
      </c>
      <c r="R32" s="46" t="str">
        <f t="shared" si="12"/>
        <v/>
      </c>
      <c r="S32" s="46" t="str">
        <f t="shared" si="12"/>
        <v/>
      </c>
      <c r="T32" s="46" t="str">
        <f t="shared" si="12"/>
        <v/>
      </c>
      <c r="U32" s="46" t="str">
        <f t="shared" si="12"/>
        <v/>
      </c>
      <c r="V32" s="46" t="str">
        <f t="shared" si="12"/>
        <v/>
      </c>
    </row>
    <row r="33" spans="1:22" x14ac:dyDescent="0.2">
      <c r="A33" s="1">
        <v>101</v>
      </c>
      <c r="B33" s="1" t="s">
        <v>52</v>
      </c>
      <c r="C33" s="8">
        <v>10</v>
      </c>
      <c r="D33" s="29">
        <f>SUMIFS('2013Figures'!$J:$J,'2013Figures'!$C:$C,$A33,'2013Figures'!$H:$H,$B33,'2013Figures'!$I:$I,$C33,'2013Figures'!$E:$E,$B$1)</f>
        <v>0</v>
      </c>
      <c r="E33" s="9">
        <f>SUMIFS('2013Figures'!$J:$J,'2013Figures'!$C:$C,$A33,'2013Figures'!$H:$H,$B33,'2013Figures'!$I:$I,$C33,'2013Figures'!$B:$B,"BrokerToCy",'2013Figures'!$G:$G,"E1",'2013Figures'!$E:$E,$B$1)</f>
        <v>0</v>
      </c>
      <c r="F33" s="9">
        <f>SUMIFS('2013Figures'!$J:$J,'2013Figures'!$C:$C,$A33,'2013Figures'!$H:$H,$B33,'2013Figures'!$I:$I,$C33,'2013Figures'!$B:$B,"BrokerToCy",'2013Figures'!$G:$G,"P1",'2013Figures'!$E:$E,$B$1)</f>
        <v>0</v>
      </c>
      <c r="G33" s="9">
        <f>SUMIFS('2013Figures'!$J:$J,'2013Figures'!$C:$C,$A33,'2013Figures'!$H:$H,$B33,'2013Figures'!$I:$I,$C33,'2013Figures'!$B:$B,"CyToBroker",'2013Figures'!$G:$G,"E1",'2013Figures'!$E:$E,$B$1)</f>
        <v>0</v>
      </c>
      <c r="H33" s="9">
        <f>SUMIFS('2013Figures'!$J:$J,'2013Figures'!$C:$C,$A33,'2013Figures'!$H:$H,$B33,'2013Figures'!$I:$I,$C33,'2013Figures'!$B:$B,"CyToBroker",'2013Figures'!$G:$G,"P1",'2013Figures'!$E:$E,$B$1)</f>
        <v>0</v>
      </c>
      <c r="J33" s="8">
        <v>201501</v>
      </c>
      <c r="L33" s="42">
        <f>SUMIFS('2012Figures'!$J:$J,'2012Figures'!$C:$C,$A33,'2012Figures'!$H:$H,$B33,'2012Figures'!$I:$I,$C33,'2012Figures'!$E:$E,$B$1)</f>
        <v>0</v>
      </c>
      <c r="M33" s="52">
        <f>SUMIFS('2012Figures'!$J:$J,'2012Figures'!$C:$C,$A33,'2012Figures'!$H:$H,$B33,'2012Figures'!$I:$I,$C33,'2012Figures'!$B:$B,"BrokerToCy",'2012Figures'!$G:$G,"E1",'2012Figures'!$E:$E,$B$1)</f>
        <v>0</v>
      </c>
      <c r="N33" s="52">
        <f>SUMIFS('2012Figures'!$J:$J,'2012Figures'!$C:$C,$A33,'2012Figures'!$H:$H,$B33,'2012Figures'!$I:$I,$C33,'2012Figures'!$B:$B,"BrokerToCy",'2012Figures'!$G:$G,"P1",'2012Figures'!$E:$E,$B$1)</f>
        <v>0</v>
      </c>
      <c r="O33" s="52">
        <f>SUMIFS('2012Figures'!$J:$J,'2012Figures'!$C:$C,$A33,'2012Figures'!$H:$H,$B33,'2012Figures'!$I:$I,$C33,'2012Figures'!$B:$B,"CyToBroker",'2012Figures'!$G:$G,"E1",'2012Figures'!$E:$E,$B$1)</f>
        <v>0</v>
      </c>
      <c r="P33" s="52">
        <f>SUMIFS('2012Figures'!$J:$J,'2012Figures'!$C:$C,$A33,'2012Figures'!$H:$H,$B33,'2012Figures'!$I:$I,$C33,'2012Figures'!$B:$B,"CyToBroker",'2012Figures'!$G:$G,"P1",'2012Figures'!$E:$E,$B$1)</f>
        <v>0</v>
      </c>
      <c r="R33" s="46" t="str">
        <f t="shared" si="12"/>
        <v/>
      </c>
      <c r="S33" s="46" t="str">
        <f t="shared" si="12"/>
        <v/>
      </c>
      <c r="T33" s="46" t="str">
        <f t="shared" si="12"/>
        <v/>
      </c>
      <c r="U33" s="46" t="str">
        <f t="shared" si="12"/>
        <v/>
      </c>
      <c r="V33" s="46" t="str">
        <f t="shared" si="12"/>
        <v/>
      </c>
    </row>
    <row r="34" spans="1:22" x14ac:dyDescent="0.2">
      <c r="A34" s="1">
        <v>101</v>
      </c>
      <c r="B34" s="1" t="s">
        <v>52</v>
      </c>
      <c r="C34" s="8">
        <v>9</v>
      </c>
      <c r="D34" s="29">
        <f>SUMIFS('2013Figures'!$J:$J,'2013Figures'!$C:$C,$A34,'2013Figures'!$H:$H,$B34,'2013Figures'!$I:$I,$C34,'2013Figures'!$E:$E,$B$1)</f>
        <v>0</v>
      </c>
      <c r="E34" s="9">
        <f>SUMIFS('2013Figures'!$J:$J,'2013Figures'!$C:$C,$A34,'2013Figures'!$H:$H,$B34,'2013Figures'!$I:$I,$C34,'2013Figures'!$B:$B,"BrokerToCy",'2013Figures'!$G:$G,"E1",'2013Figures'!$E:$E,$B$1)</f>
        <v>0</v>
      </c>
      <c r="F34" s="9">
        <f>SUMIFS('2013Figures'!$J:$J,'2013Figures'!$C:$C,$A34,'2013Figures'!$H:$H,$B34,'2013Figures'!$I:$I,$C34,'2013Figures'!$B:$B,"BrokerToCy",'2013Figures'!$G:$G,"P1",'2013Figures'!$E:$E,$B$1)</f>
        <v>0</v>
      </c>
      <c r="G34" s="9">
        <f>SUMIFS('2013Figures'!$J:$J,'2013Figures'!$C:$C,$A34,'2013Figures'!$H:$H,$B34,'2013Figures'!$I:$I,$C34,'2013Figures'!$B:$B,"CyToBroker",'2013Figures'!$G:$G,"E1",'2013Figures'!$E:$E,$B$1)</f>
        <v>0</v>
      </c>
      <c r="H34" s="9">
        <f>SUMIFS('2013Figures'!$J:$J,'2013Figures'!$C:$C,$A34,'2013Figures'!$H:$H,$B34,'2013Figures'!$I:$I,$C34,'2013Figures'!$B:$B,"CyToBroker",'2013Figures'!$G:$G,"P1",'2013Figures'!$E:$E,$B$1)</f>
        <v>0</v>
      </c>
      <c r="J34" s="8">
        <v>201401</v>
      </c>
      <c r="L34" s="42">
        <f>SUMIFS('2012Figures'!$J:$J,'2012Figures'!$C:$C,$A34,'2012Figures'!$H:$H,$B34,'2012Figures'!$I:$I,$C34,'2012Figures'!$E:$E,$B$1)</f>
        <v>0</v>
      </c>
      <c r="M34" s="52">
        <f>SUMIFS('2012Figures'!$J:$J,'2012Figures'!$C:$C,$A34,'2012Figures'!$H:$H,$B34,'2012Figures'!$I:$I,$C34,'2012Figures'!$B:$B,"BrokerToCy",'2012Figures'!$G:$G,"E1",'2012Figures'!$E:$E,$B$1)</f>
        <v>0</v>
      </c>
      <c r="N34" s="52">
        <f>SUMIFS('2012Figures'!$J:$J,'2012Figures'!$C:$C,$A34,'2012Figures'!$H:$H,$B34,'2012Figures'!$I:$I,$C34,'2012Figures'!$B:$B,"BrokerToCy",'2012Figures'!$G:$G,"P1",'2012Figures'!$E:$E,$B$1)</f>
        <v>0</v>
      </c>
      <c r="O34" s="52">
        <f>SUMIFS('2012Figures'!$J:$J,'2012Figures'!$C:$C,$A34,'2012Figures'!$H:$H,$B34,'2012Figures'!$I:$I,$C34,'2012Figures'!$B:$B,"CyToBroker",'2012Figures'!$G:$G,"E1",'2012Figures'!$E:$E,$B$1)</f>
        <v>0</v>
      </c>
      <c r="P34" s="52">
        <f>SUMIFS('2012Figures'!$J:$J,'2012Figures'!$C:$C,$A34,'2012Figures'!$H:$H,$B34,'2012Figures'!$I:$I,$C34,'2012Figures'!$B:$B,"CyToBroker",'2012Figures'!$G:$G,"P1",'2012Figures'!$E:$E,$B$1)</f>
        <v>0</v>
      </c>
      <c r="R34" s="46" t="str">
        <f t="shared" si="12"/>
        <v/>
      </c>
      <c r="S34" s="46" t="str">
        <f t="shared" si="12"/>
        <v/>
      </c>
      <c r="T34" s="46" t="str">
        <f t="shared" si="12"/>
        <v/>
      </c>
      <c r="U34" s="46" t="str">
        <f t="shared" si="12"/>
        <v/>
      </c>
      <c r="V34" s="46" t="str">
        <f t="shared" si="12"/>
        <v/>
      </c>
    </row>
    <row r="35" spans="1:22" x14ac:dyDescent="0.2">
      <c r="A35" s="1">
        <v>101</v>
      </c>
      <c r="B35" s="1" t="s">
        <v>52</v>
      </c>
      <c r="C35" s="8">
        <v>8</v>
      </c>
      <c r="D35" s="29">
        <f>SUMIFS('2013Figures'!$J:$J,'2013Figures'!$C:$C,$A35,'2013Figures'!$H:$H,$B35,'2013Figures'!$I:$I,$C35,'2013Figures'!$E:$E,$B$1)</f>
        <v>0</v>
      </c>
      <c r="E35" s="9">
        <f>SUMIFS('2013Figures'!$J:$J,'2013Figures'!$C:$C,$A35,'2013Figures'!$H:$H,$B35,'2013Figures'!$I:$I,$C35,'2013Figures'!$B:$B,"BrokerToCy",'2013Figures'!$G:$G,"E1",'2013Figures'!$E:$E,$B$1)</f>
        <v>0</v>
      </c>
      <c r="F35" s="9">
        <f>SUMIFS('2013Figures'!$J:$J,'2013Figures'!$C:$C,$A35,'2013Figures'!$H:$H,$B35,'2013Figures'!$I:$I,$C35,'2013Figures'!$B:$B,"BrokerToCy",'2013Figures'!$G:$G,"P1",'2013Figures'!$E:$E,$B$1)</f>
        <v>0</v>
      </c>
      <c r="G35" s="9">
        <f>SUMIFS('2013Figures'!$J:$J,'2013Figures'!$C:$C,$A35,'2013Figures'!$H:$H,$B35,'2013Figures'!$I:$I,$C35,'2013Figures'!$B:$B,"CyToBroker",'2013Figures'!$G:$G,"E1",'2013Figures'!$E:$E,$B$1)</f>
        <v>0</v>
      </c>
      <c r="H35" s="9">
        <f>SUMIFS('2013Figures'!$J:$J,'2013Figures'!$C:$C,$A35,'2013Figures'!$H:$H,$B35,'2013Figures'!$I:$I,$C35,'2013Figures'!$B:$B,"CyToBroker",'2013Figures'!$G:$G,"P1",'2013Figures'!$E:$E,$B$1)</f>
        <v>0</v>
      </c>
      <c r="I35" s="30"/>
      <c r="J35" s="31">
        <v>201301</v>
      </c>
      <c r="K35" s="30"/>
      <c r="L35" s="42">
        <f>SUMIFS('2012Figures'!$J:$J,'2012Figures'!$C:$C,$A35,'2012Figures'!$H:$H,$B35,'2012Figures'!$I:$I,$C35,'2012Figures'!$E:$E,$B$1)</f>
        <v>0</v>
      </c>
      <c r="M35" s="52">
        <f>SUMIFS('2012Figures'!$J:$J,'2012Figures'!$C:$C,$A35,'2012Figures'!$H:$H,$B35,'2012Figures'!$I:$I,$C35,'2012Figures'!$B:$B,"BrokerToCy",'2012Figures'!$G:$G,"E1",'2012Figures'!$E:$E,$B$1)</f>
        <v>0</v>
      </c>
      <c r="N35" s="52">
        <f>SUMIFS('2012Figures'!$J:$J,'2012Figures'!$C:$C,$A35,'2012Figures'!$H:$H,$B35,'2012Figures'!$I:$I,$C35,'2012Figures'!$B:$B,"BrokerToCy",'2012Figures'!$G:$G,"P1",'2012Figures'!$E:$E,$B$1)</f>
        <v>0</v>
      </c>
      <c r="O35" s="52">
        <f>SUMIFS('2012Figures'!$J:$J,'2012Figures'!$C:$C,$A35,'2012Figures'!$H:$H,$B35,'2012Figures'!$I:$I,$C35,'2012Figures'!$B:$B,"CyToBroker",'2012Figures'!$G:$G,"E1",'2012Figures'!$E:$E,$B$1)</f>
        <v>0</v>
      </c>
      <c r="P35" s="52">
        <f>SUMIFS('2012Figures'!$J:$J,'2012Figures'!$C:$C,$A35,'2012Figures'!$H:$H,$B35,'2012Figures'!$I:$I,$C35,'2012Figures'!$B:$B,"CyToBroker",'2012Figures'!$G:$G,"P1",'2012Figures'!$E:$E,$B$1)</f>
        <v>0</v>
      </c>
      <c r="Q35" s="30"/>
      <c r="R35" s="46" t="str">
        <f t="shared" si="12"/>
        <v/>
      </c>
      <c r="S35" s="46" t="str">
        <f t="shared" si="12"/>
        <v/>
      </c>
      <c r="T35" s="46" t="str">
        <f t="shared" si="12"/>
        <v/>
      </c>
      <c r="U35" s="46" t="str">
        <f t="shared" si="12"/>
        <v/>
      </c>
      <c r="V35" s="46" t="str">
        <f t="shared" si="12"/>
        <v/>
      </c>
    </row>
    <row r="36" spans="1:22" x14ac:dyDescent="0.2">
      <c r="A36" s="1">
        <v>101</v>
      </c>
      <c r="B36" s="1" t="s">
        <v>52</v>
      </c>
      <c r="C36" s="8">
        <v>7</v>
      </c>
      <c r="D36" s="29">
        <f>SUMIFS('2013Figures'!$J:$J,'2013Figures'!$C:$C,$A36,'2013Figures'!$H:$H,$B36,'2013Figures'!$I:$I,$C36,'2013Figures'!$E:$E,$B$1)</f>
        <v>0</v>
      </c>
      <c r="E36" s="9">
        <f>SUMIFS('2013Figures'!$J:$J,'2013Figures'!$C:$C,$A36,'2013Figures'!$H:$H,$B36,'2013Figures'!$I:$I,$C36,'2013Figures'!$B:$B,"BrokerToCy",'2013Figures'!$G:$G,"E1",'2013Figures'!$E:$E,$B$1)</f>
        <v>0</v>
      </c>
      <c r="F36" s="9">
        <f>SUMIFS('2013Figures'!$J:$J,'2013Figures'!$C:$C,$A36,'2013Figures'!$H:$H,$B36,'2013Figures'!$I:$I,$C36,'2013Figures'!$B:$B,"BrokerToCy",'2013Figures'!$G:$G,"P1",'2013Figures'!$E:$E,$B$1)</f>
        <v>0</v>
      </c>
      <c r="G36" s="9">
        <f>SUMIFS('2013Figures'!$J:$J,'2013Figures'!$C:$C,$A36,'2013Figures'!$H:$H,$B36,'2013Figures'!$I:$I,$C36,'2013Figures'!$B:$B,"CyToBroker",'2013Figures'!$G:$G,"E1",'2013Figures'!$E:$E,$B$1)</f>
        <v>0</v>
      </c>
      <c r="H36" s="9">
        <f>SUMIFS('2013Figures'!$J:$J,'2013Figures'!$C:$C,$A36,'2013Figures'!$H:$H,$B36,'2013Figures'!$I:$I,$C36,'2013Figures'!$B:$B,"CyToBroker",'2013Figures'!$G:$G,"P1",'2013Figures'!$E:$E,$B$1)</f>
        <v>0</v>
      </c>
      <c r="J36" s="8">
        <v>201201</v>
      </c>
      <c r="L36" s="42">
        <f>SUMIFS('2012Figures'!$J:$J,'2012Figures'!$C:$C,$A36,'2012Figures'!$H:$H,$B36,'2012Figures'!$I:$I,$C36,'2012Figures'!$E:$E,$B$1)</f>
        <v>0</v>
      </c>
      <c r="M36" s="52">
        <f>SUMIFS('2012Figures'!$J:$J,'2012Figures'!$C:$C,$A36,'2012Figures'!$H:$H,$B36,'2012Figures'!$I:$I,$C36,'2012Figures'!$B:$B,"BrokerToCy",'2012Figures'!$G:$G,"E1",'2012Figures'!$E:$E,$B$1)</f>
        <v>0</v>
      </c>
      <c r="N36" s="52">
        <f>SUMIFS('2012Figures'!$J:$J,'2012Figures'!$C:$C,$A36,'2012Figures'!$H:$H,$B36,'2012Figures'!$I:$I,$C36,'2012Figures'!$B:$B,"BrokerToCy",'2012Figures'!$G:$G,"P1",'2012Figures'!$E:$E,$B$1)</f>
        <v>0</v>
      </c>
      <c r="O36" s="52">
        <f>SUMIFS('2012Figures'!$J:$J,'2012Figures'!$C:$C,$A36,'2012Figures'!$H:$H,$B36,'2012Figures'!$I:$I,$C36,'2012Figures'!$B:$B,"CyToBroker",'2012Figures'!$G:$G,"E1",'2012Figures'!$E:$E,$B$1)</f>
        <v>0</v>
      </c>
      <c r="P36" s="52">
        <f>SUMIFS('2012Figures'!$J:$J,'2012Figures'!$C:$C,$A36,'2012Figures'!$H:$H,$B36,'2012Figures'!$I:$I,$C36,'2012Figures'!$B:$B,"CyToBroker",'2012Figures'!$G:$G,"P1",'2012Figures'!$E:$E,$B$1)</f>
        <v>0</v>
      </c>
      <c r="R36" s="46" t="str">
        <f t="shared" si="12"/>
        <v/>
      </c>
      <c r="S36" s="46" t="str">
        <f t="shared" si="12"/>
        <v/>
      </c>
      <c r="T36" s="46" t="str">
        <f t="shared" si="12"/>
        <v/>
      </c>
      <c r="U36" s="46" t="str">
        <f t="shared" si="12"/>
        <v/>
      </c>
      <c r="V36" s="46" t="str">
        <f t="shared" si="12"/>
        <v/>
      </c>
    </row>
    <row r="37" spans="1:22" x14ac:dyDescent="0.2">
      <c r="A37" s="1">
        <v>101</v>
      </c>
      <c r="B37" s="1" t="s">
        <v>52</v>
      </c>
      <c r="C37" s="8">
        <v>6</v>
      </c>
      <c r="D37" s="29">
        <f>SUMIFS('2013Figures'!$J:$J,'2013Figures'!$C:$C,$A37,'2013Figures'!$H:$H,$B37,'2013Figures'!$I:$I,$C37,'2013Figures'!$E:$E,$B$1)</f>
        <v>0</v>
      </c>
      <c r="E37" s="9">
        <f>SUMIFS('2013Figures'!$J:$J,'2013Figures'!$C:$C,$A37,'2013Figures'!$H:$H,$B37,'2013Figures'!$I:$I,$C37,'2013Figures'!$B:$B,"BrokerToCy",'2013Figures'!$G:$G,"E1",'2013Figures'!$E:$E,$B$1)</f>
        <v>0</v>
      </c>
      <c r="F37" s="9">
        <f>SUMIFS('2013Figures'!$J:$J,'2013Figures'!$C:$C,$A37,'2013Figures'!$H:$H,$B37,'2013Figures'!$I:$I,$C37,'2013Figures'!$B:$B,"BrokerToCy",'2013Figures'!$G:$G,"P1",'2013Figures'!$E:$E,$B$1)</f>
        <v>0</v>
      </c>
      <c r="G37" s="9">
        <f>SUMIFS('2013Figures'!$J:$J,'2013Figures'!$C:$C,$A37,'2013Figures'!$H:$H,$B37,'2013Figures'!$I:$I,$C37,'2013Figures'!$B:$B,"CyToBroker",'2013Figures'!$G:$G,"E1",'2013Figures'!$E:$E,$B$1)</f>
        <v>0</v>
      </c>
      <c r="H37" s="9">
        <f>SUMIFS('2013Figures'!$J:$J,'2013Figures'!$C:$C,$A37,'2013Figures'!$H:$H,$B37,'2013Figures'!$I:$I,$C37,'2013Figures'!$B:$B,"CyToBroker",'2013Figures'!$G:$G,"P1",'2013Figures'!$E:$E,$B$1)</f>
        <v>0</v>
      </c>
      <c r="J37" s="8">
        <v>201101</v>
      </c>
      <c r="L37" s="42">
        <f>SUMIFS('2012Figures'!$J:$J,'2012Figures'!$C:$C,$A37,'2012Figures'!$H:$H,$B37,'2012Figures'!$I:$I,$C37,'2012Figures'!$E:$E,$B$1)</f>
        <v>0</v>
      </c>
      <c r="M37" s="52">
        <f>SUMIFS('2012Figures'!$J:$J,'2012Figures'!$C:$C,$A37,'2012Figures'!$H:$H,$B37,'2012Figures'!$I:$I,$C37,'2012Figures'!$B:$B,"BrokerToCy",'2012Figures'!$G:$G,"E1",'2012Figures'!$E:$E,$B$1)</f>
        <v>0</v>
      </c>
      <c r="N37" s="52">
        <f>SUMIFS('2012Figures'!$J:$J,'2012Figures'!$C:$C,$A37,'2012Figures'!$H:$H,$B37,'2012Figures'!$I:$I,$C37,'2012Figures'!$B:$B,"BrokerToCy",'2012Figures'!$G:$G,"P1",'2012Figures'!$E:$E,$B$1)</f>
        <v>0</v>
      </c>
      <c r="O37" s="52">
        <f>SUMIFS('2012Figures'!$J:$J,'2012Figures'!$C:$C,$A37,'2012Figures'!$H:$H,$B37,'2012Figures'!$I:$I,$C37,'2012Figures'!$B:$B,"CyToBroker",'2012Figures'!$G:$G,"E1",'2012Figures'!$E:$E,$B$1)</f>
        <v>0</v>
      </c>
      <c r="P37" s="52">
        <f>SUMIFS('2012Figures'!$J:$J,'2012Figures'!$C:$C,$A37,'2012Figures'!$H:$H,$B37,'2012Figures'!$I:$I,$C37,'2012Figures'!$B:$B,"CyToBroker",'2012Figures'!$G:$G,"P1",'2012Figures'!$E:$E,$B$1)</f>
        <v>0</v>
      </c>
      <c r="R37" s="46" t="str">
        <f t="shared" si="12"/>
        <v/>
      </c>
      <c r="S37" s="46" t="str">
        <f t="shared" si="12"/>
        <v/>
      </c>
      <c r="T37" s="46" t="str">
        <f t="shared" si="12"/>
        <v/>
      </c>
      <c r="U37" s="46" t="str">
        <f t="shared" si="12"/>
        <v/>
      </c>
      <c r="V37" s="46" t="str">
        <f t="shared" si="12"/>
        <v/>
      </c>
    </row>
    <row r="38" spans="1:22" x14ac:dyDescent="0.2">
      <c r="A38" s="1">
        <v>101</v>
      </c>
      <c r="B38" s="1" t="s">
        <v>52</v>
      </c>
      <c r="C38" s="8">
        <v>5</v>
      </c>
      <c r="D38" s="29">
        <f>SUMIFS('2013Figures'!$J:$J,'2013Figures'!$C:$C,$A38,'2013Figures'!$H:$H,$B38,'2013Figures'!$I:$I,$C38,'2013Figures'!$E:$E,$B$1)</f>
        <v>0</v>
      </c>
      <c r="E38" s="9">
        <f>SUMIFS('2013Figures'!$J:$J,'2013Figures'!$C:$C,$A38,'2013Figures'!$H:$H,$B38,'2013Figures'!$I:$I,$C38,'2013Figures'!$B:$B,"BrokerToCy",'2013Figures'!$G:$G,"E1",'2013Figures'!$E:$E,$B$1)</f>
        <v>0</v>
      </c>
      <c r="F38" s="9">
        <f>SUMIFS('2013Figures'!$J:$J,'2013Figures'!$C:$C,$A38,'2013Figures'!$H:$H,$B38,'2013Figures'!$I:$I,$C38,'2013Figures'!$B:$B,"BrokerToCy",'2013Figures'!$G:$G,"P1",'2013Figures'!$E:$E,$B$1)</f>
        <v>0</v>
      </c>
      <c r="G38" s="9">
        <f>SUMIFS('2013Figures'!$J:$J,'2013Figures'!$C:$C,$A38,'2013Figures'!$H:$H,$B38,'2013Figures'!$I:$I,$C38,'2013Figures'!$B:$B,"CyToBroker",'2013Figures'!$G:$G,"E1",'2013Figures'!$E:$E,$B$1)</f>
        <v>0</v>
      </c>
      <c r="H38" s="9">
        <f>SUMIFS('2013Figures'!$J:$J,'2013Figures'!$C:$C,$A38,'2013Figures'!$H:$H,$B38,'2013Figures'!$I:$I,$C38,'2013Figures'!$B:$B,"CyToBroker",'2013Figures'!$G:$G,"P1",'2013Figures'!$E:$E,$B$1)</f>
        <v>0</v>
      </c>
      <c r="J38" s="8">
        <v>201001</v>
      </c>
      <c r="L38" s="42">
        <f>SUMIFS('2012Figures'!$J:$J,'2012Figures'!$C:$C,$A38,'2012Figures'!$H:$H,$B38,'2012Figures'!$I:$I,$C38,'2012Figures'!$E:$E,$B$1)</f>
        <v>0</v>
      </c>
      <c r="M38" s="52">
        <f>SUMIFS('2012Figures'!$J:$J,'2012Figures'!$C:$C,$A38,'2012Figures'!$H:$H,$B38,'2012Figures'!$I:$I,$C38,'2012Figures'!$B:$B,"BrokerToCy",'2012Figures'!$G:$G,"E1",'2012Figures'!$E:$E,$B$1)</f>
        <v>0</v>
      </c>
      <c r="N38" s="52">
        <f>SUMIFS('2012Figures'!$J:$J,'2012Figures'!$C:$C,$A38,'2012Figures'!$H:$H,$B38,'2012Figures'!$I:$I,$C38,'2012Figures'!$B:$B,"BrokerToCy",'2012Figures'!$G:$G,"P1",'2012Figures'!$E:$E,$B$1)</f>
        <v>0</v>
      </c>
      <c r="O38" s="52">
        <f>SUMIFS('2012Figures'!$J:$J,'2012Figures'!$C:$C,$A38,'2012Figures'!$H:$H,$B38,'2012Figures'!$I:$I,$C38,'2012Figures'!$B:$B,"CyToBroker",'2012Figures'!$G:$G,"E1",'2012Figures'!$E:$E,$B$1)</f>
        <v>0</v>
      </c>
      <c r="P38" s="52">
        <f>SUMIFS('2012Figures'!$J:$J,'2012Figures'!$C:$C,$A38,'2012Figures'!$H:$H,$B38,'2012Figures'!$I:$I,$C38,'2012Figures'!$B:$B,"CyToBroker",'2012Figures'!$G:$G,"P1",'2012Figures'!$E:$E,$B$1)</f>
        <v>0</v>
      </c>
      <c r="R38" s="46" t="str">
        <f t="shared" si="12"/>
        <v/>
      </c>
      <c r="S38" s="46" t="str">
        <f t="shared" si="12"/>
        <v/>
      </c>
      <c r="T38" s="46" t="str">
        <f t="shared" si="12"/>
        <v/>
      </c>
      <c r="U38" s="46" t="str">
        <f t="shared" si="12"/>
        <v/>
      </c>
      <c r="V38" s="46" t="str">
        <f t="shared" si="12"/>
        <v/>
      </c>
    </row>
    <row r="39" spans="1:22" x14ac:dyDescent="0.2">
      <c r="A39" s="1">
        <v>101</v>
      </c>
      <c r="B39" s="1" t="s">
        <v>52</v>
      </c>
      <c r="C39" s="8">
        <v>4</v>
      </c>
      <c r="D39" s="29">
        <f>SUMIFS('2013Figures'!$J:$J,'2013Figures'!$C:$C,$A39,'2013Figures'!$H:$H,$B39,'2013Figures'!$I:$I,$C39,'2013Figures'!$E:$E,$B$1)</f>
        <v>6206</v>
      </c>
      <c r="E39" s="9">
        <f>SUMIFS('2013Figures'!$J:$J,'2013Figures'!$C:$C,$A39,'2013Figures'!$H:$H,$B39,'2013Figures'!$I:$I,$C39,'2013Figures'!$B:$B,"BrokerToCy",'2013Figures'!$G:$G,"E1",'2013Figures'!$E:$E,$B$1)</f>
        <v>0</v>
      </c>
      <c r="F39" s="9">
        <f>SUMIFS('2013Figures'!$J:$J,'2013Figures'!$C:$C,$A39,'2013Figures'!$H:$H,$B39,'2013Figures'!$I:$I,$C39,'2013Figures'!$B:$B,"BrokerToCy",'2013Figures'!$G:$G,"P1",'2013Figures'!$E:$E,$B$1)</f>
        <v>0</v>
      </c>
      <c r="G39" s="9">
        <f>SUMIFS('2013Figures'!$J:$J,'2013Figures'!$C:$C,$A39,'2013Figures'!$H:$H,$B39,'2013Figures'!$I:$I,$C39,'2013Figures'!$B:$B,"CyToBroker",'2013Figures'!$G:$G,"E1",'2013Figures'!$E:$E,$B$1)</f>
        <v>6206</v>
      </c>
      <c r="H39" s="9">
        <f>SUMIFS('2013Figures'!$J:$J,'2013Figures'!$C:$C,$A39,'2013Figures'!$H:$H,$B39,'2013Figures'!$I:$I,$C39,'2013Figures'!$B:$B,"CyToBroker",'2013Figures'!$G:$G,"P1",'2013Figures'!$E:$E,$B$1)</f>
        <v>0</v>
      </c>
      <c r="J39" s="8">
        <v>200901</v>
      </c>
      <c r="L39" s="42">
        <f>SUMIFS('2012Figures'!$J:$J,'2012Figures'!$C:$C,$A39,'2012Figures'!$H:$H,$B39,'2012Figures'!$I:$I,$C39,'2012Figures'!$E:$E,$B$1)</f>
        <v>9695</v>
      </c>
      <c r="M39" s="52">
        <f>SUMIFS('2012Figures'!$J:$J,'2012Figures'!$C:$C,$A39,'2012Figures'!$H:$H,$B39,'2012Figures'!$I:$I,$C39,'2012Figures'!$B:$B,"BrokerToCy",'2012Figures'!$G:$G,"E1",'2012Figures'!$E:$E,$B$1)</f>
        <v>0</v>
      </c>
      <c r="N39" s="52">
        <f>SUMIFS('2012Figures'!$J:$J,'2012Figures'!$C:$C,$A39,'2012Figures'!$H:$H,$B39,'2012Figures'!$I:$I,$C39,'2012Figures'!$B:$B,"BrokerToCy",'2012Figures'!$G:$G,"P1",'2012Figures'!$E:$E,$B$1)</f>
        <v>0</v>
      </c>
      <c r="O39" s="52">
        <f>SUMIFS('2012Figures'!$J:$J,'2012Figures'!$C:$C,$A39,'2012Figures'!$H:$H,$B39,'2012Figures'!$I:$I,$C39,'2012Figures'!$B:$B,"CyToBroker",'2012Figures'!$G:$G,"E1",'2012Figures'!$E:$E,$B$1)</f>
        <v>9695</v>
      </c>
      <c r="P39" s="52">
        <f>SUMIFS('2012Figures'!$J:$J,'2012Figures'!$C:$C,$A39,'2012Figures'!$H:$H,$B39,'2012Figures'!$I:$I,$C39,'2012Figures'!$B:$B,"CyToBroker",'2012Figures'!$G:$G,"P1",'2012Figures'!$E:$E,$B$1)</f>
        <v>0</v>
      </c>
      <c r="R39" s="46">
        <f t="shared" si="12"/>
        <v>-0.36</v>
      </c>
      <c r="S39" s="46" t="str">
        <f t="shared" si="12"/>
        <v/>
      </c>
      <c r="T39" s="46" t="str">
        <f t="shared" si="12"/>
        <v/>
      </c>
      <c r="U39" s="46">
        <f t="shared" si="12"/>
        <v>-0.36</v>
      </c>
      <c r="V39" s="46" t="str">
        <f t="shared" si="12"/>
        <v/>
      </c>
    </row>
    <row r="40" spans="1:22" x14ac:dyDescent="0.2">
      <c r="A40" s="1">
        <v>101</v>
      </c>
      <c r="B40" s="1" t="s">
        <v>52</v>
      </c>
      <c r="C40" s="8">
        <v>3</v>
      </c>
      <c r="D40" s="29">
        <f>SUMIFS('2013Figures'!$J:$J,'2013Figures'!$C:$C,$A40,'2013Figures'!$H:$H,$B40,'2013Figures'!$I:$I,$C40,'2013Figures'!$E:$E,$B$1)</f>
        <v>0</v>
      </c>
      <c r="E40" s="9">
        <f>SUMIFS('2013Figures'!$J:$J,'2013Figures'!$C:$C,$A40,'2013Figures'!$H:$H,$B40,'2013Figures'!$I:$I,$C40,'2013Figures'!$B:$B,"BrokerToCy",'2013Figures'!$G:$G,"E1",'2013Figures'!$E:$E,$B$1)</f>
        <v>0</v>
      </c>
      <c r="F40" s="9">
        <f>SUMIFS('2013Figures'!$J:$J,'2013Figures'!$C:$C,$A40,'2013Figures'!$H:$H,$B40,'2013Figures'!$I:$I,$C40,'2013Figures'!$B:$B,"BrokerToCy",'2013Figures'!$G:$G,"P1",'2013Figures'!$E:$E,$B$1)</f>
        <v>0</v>
      </c>
      <c r="G40" s="9">
        <f>SUMIFS('2013Figures'!$J:$J,'2013Figures'!$C:$C,$A40,'2013Figures'!$H:$H,$B40,'2013Figures'!$I:$I,$C40,'2013Figures'!$B:$B,"CyToBroker",'2013Figures'!$G:$G,"E1",'2013Figures'!$E:$E,$B$1)</f>
        <v>0</v>
      </c>
      <c r="H40" s="9">
        <f>SUMIFS('2013Figures'!$J:$J,'2013Figures'!$C:$C,$A40,'2013Figures'!$H:$H,$B40,'2013Figures'!$I:$I,$C40,'2013Figures'!$B:$B,"CyToBroker",'2013Figures'!$G:$G,"P1",'2013Figures'!$E:$E,$B$1)</f>
        <v>0</v>
      </c>
      <c r="J40" s="8">
        <v>200801</v>
      </c>
      <c r="L40" s="42">
        <f>SUMIFS('2012Figures'!$J:$J,'2012Figures'!$C:$C,$A40,'2012Figures'!$H:$H,$B40,'2012Figures'!$I:$I,$C40,'2012Figures'!$E:$E,$B$1)</f>
        <v>0</v>
      </c>
      <c r="M40" s="52">
        <f>SUMIFS('2012Figures'!$J:$J,'2012Figures'!$C:$C,$A40,'2012Figures'!$H:$H,$B40,'2012Figures'!$I:$I,$C40,'2012Figures'!$B:$B,"BrokerToCy",'2012Figures'!$G:$G,"E1",'2012Figures'!$E:$E,$B$1)</f>
        <v>0</v>
      </c>
      <c r="N40" s="52">
        <f>SUMIFS('2012Figures'!$J:$J,'2012Figures'!$C:$C,$A40,'2012Figures'!$H:$H,$B40,'2012Figures'!$I:$I,$C40,'2012Figures'!$B:$B,"BrokerToCy",'2012Figures'!$G:$G,"P1",'2012Figures'!$E:$E,$B$1)</f>
        <v>0</v>
      </c>
      <c r="O40" s="52">
        <f>SUMIFS('2012Figures'!$J:$J,'2012Figures'!$C:$C,$A40,'2012Figures'!$H:$H,$B40,'2012Figures'!$I:$I,$C40,'2012Figures'!$B:$B,"CyToBroker",'2012Figures'!$G:$G,"E1",'2012Figures'!$E:$E,$B$1)</f>
        <v>0</v>
      </c>
      <c r="P40" s="52">
        <f>SUMIFS('2012Figures'!$J:$J,'2012Figures'!$C:$C,$A40,'2012Figures'!$H:$H,$B40,'2012Figures'!$I:$I,$C40,'2012Figures'!$B:$B,"CyToBroker",'2012Figures'!$G:$G,"P1",'2012Figures'!$E:$E,$B$1)</f>
        <v>0</v>
      </c>
      <c r="R40" s="46" t="str">
        <f t="shared" si="12"/>
        <v/>
      </c>
      <c r="S40" s="46" t="str">
        <f t="shared" si="12"/>
        <v/>
      </c>
      <c r="T40" s="46" t="str">
        <f t="shared" si="12"/>
        <v/>
      </c>
      <c r="U40" s="46" t="str">
        <f t="shared" si="12"/>
        <v/>
      </c>
      <c r="V40" s="46" t="str">
        <f t="shared" si="12"/>
        <v/>
      </c>
    </row>
    <row r="41" spans="1:22" x14ac:dyDescent="0.2">
      <c r="A41" s="1">
        <v>101</v>
      </c>
      <c r="B41" s="1" t="s">
        <v>52</v>
      </c>
      <c r="C41" s="8">
        <v>2</v>
      </c>
      <c r="D41" s="29">
        <f>SUMIFS('2013Figures'!$J:$J,'2013Figures'!$C:$C,$A41,'2013Figures'!$H:$H,$B41,'2013Figures'!$I:$I,$C41,'2013Figures'!$E:$E,$B$1)</f>
        <v>0</v>
      </c>
      <c r="E41" s="9">
        <f>SUMIFS('2013Figures'!$J:$J,'2013Figures'!$C:$C,$A41,'2013Figures'!$H:$H,$B41,'2013Figures'!$I:$I,$C41,'2013Figures'!$B:$B,"BrokerToCy",'2013Figures'!$G:$G,"E1",'2013Figures'!$E:$E,$B$1)</f>
        <v>0</v>
      </c>
      <c r="F41" s="9">
        <f>SUMIFS('2013Figures'!$J:$J,'2013Figures'!$C:$C,$A41,'2013Figures'!$H:$H,$B41,'2013Figures'!$I:$I,$C41,'2013Figures'!$B:$B,"BrokerToCy",'2013Figures'!$G:$G,"P1",'2013Figures'!$E:$E,$B$1)</f>
        <v>0</v>
      </c>
      <c r="G41" s="9">
        <f>SUMIFS('2013Figures'!$J:$J,'2013Figures'!$C:$C,$A41,'2013Figures'!$H:$H,$B41,'2013Figures'!$I:$I,$C41,'2013Figures'!$B:$B,"CyToBroker",'2013Figures'!$G:$G,"E1",'2013Figures'!$E:$E,$B$1)</f>
        <v>0</v>
      </c>
      <c r="H41" s="9">
        <f>SUMIFS('2013Figures'!$J:$J,'2013Figures'!$C:$C,$A41,'2013Figures'!$H:$H,$B41,'2013Figures'!$I:$I,$C41,'2013Figures'!$B:$B,"CyToBroker",'2013Figures'!$G:$G,"P1",'2013Figures'!$E:$E,$B$1)</f>
        <v>0</v>
      </c>
      <c r="J41" s="8">
        <v>200701</v>
      </c>
      <c r="L41" s="42">
        <f>SUMIFS('2012Figures'!$J:$J,'2012Figures'!$C:$C,$A41,'2012Figures'!$H:$H,$B41,'2012Figures'!$I:$I,$C41,'2012Figures'!$E:$E,$B$1)</f>
        <v>0</v>
      </c>
      <c r="M41" s="52">
        <f>SUMIFS('2012Figures'!$J:$J,'2012Figures'!$C:$C,$A41,'2012Figures'!$H:$H,$B41,'2012Figures'!$I:$I,$C41,'2012Figures'!$B:$B,"BrokerToCy",'2012Figures'!$G:$G,"E1",'2012Figures'!$E:$E,$B$1)</f>
        <v>0</v>
      </c>
      <c r="N41" s="52">
        <f>SUMIFS('2012Figures'!$J:$J,'2012Figures'!$C:$C,$A41,'2012Figures'!$H:$H,$B41,'2012Figures'!$I:$I,$C41,'2012Figures'!$B:$B,"BrokerToCy",'2012Figures'!$G:$G,"P1",'2012Figures'!$E:$E,$B$1)</f>
        <v>0</v>
      </c>
      <c r="O41" s="52">
        <f>SUMIFS('2012Figures'!$J:$J,'2012Figures'!$C:$C,$A41,'2012Figures'!$H:$H,$B41,'2012Figures'!$I:$I,$C41,'2012Figures'!$B:$B,"CyToBroker",'2012Figures'!$G:$G,"E1",'2012Figures'!$E:$E,$B$1)</f>
        <v>0</v>
      </c>
      <c r="P41" s="52">
        <f>SUMIFS('2012Figures'!$J:$J,'2012Figures'!$C:$C,$A41,'2012Figures'!$H:$H,$B41,'2012Figures'!$I:$I,$C41,'2012Figures'!$B:$B,"CyToBroker",'2012Figures'!$G:$G,"P1",'2012Figures'!$E:$E,$B$1)</f>
        <v>0</v>
      </c>
      <c r="R41" s="46" t="str">
        <f t="shared" si="12"/>
        <v/>
      </c>
      <c r="S41" s="46" t="str">
        <f t="shared" si="12"/>
        <v/>
      </c>
      <c r="T41" s="46" t="str">
        <f t="shared" si="12"/>
        <v/>
      </c>
      <c r="U41" s="46" t="str">
        <f t="shared" si="12"/>
        <v/>
      </c>
      <c r="V41" s="46" t="str">
        <f t="shared" si="12"/>
        <v/>
      </c>
    </row>
    <row r="42" spans="1:22" x14ac:dyDescent="0.2">
      <c r="A42" s="1">
        <v>101</v>
      </c>
      <c r="B42" s="1" t="s">
        <v>52</v>
      </c>
      <c r="C42" s="8">
        <v>1</v>
      </c>
      <c r="D42" s="29">
        <f>SUMIFS('2013Figures'!$J:$J,'2013Figures'!$C:$C,$A42,'2013Figures'!$H:$H,$B42,'2013Figures'!$I:$I,$C42,'2013Figures'!$E:$E,$B$1)</f>
        <v>0</v>
      </c>
      <c r="E42" s="9">
        <f>SUMIFS('2013Figures'!$J:$J,'2013Figures'!$C:$C,$A42,'2013Figures'!$H:$H,$B42,'2013Figures'!$I:$I,$C42,'2013Figures'!$B:$B,"BrokerToCy",'2013Figures'!$G:$G,"E1",'2013Figures'!$E:$E,$B$1)</f>
        <v>0</v>
      </c>
      <c r="F42" s="9">
        <f>SUMIFS('2013Figures'!$J:$J,'2013Figures'!$C:$C,$A42,'2013Figures'!$H:$H,$B42,'2013Figures'!$I:$I,$C42,'2013Figures'!$B:$B,"BrokerToCy",'2013Figures'!$G:$G,"P1",'2013Figures'!$E:$E,$B$1)</f>
        <v>0</v>
      </c>
      <c r="G42" s="9">
        <f>SUMIFS('2013Figures'!$J:$J,'2013Figures'!$C:$C,$A42,'2013Figures'!$H:$H,$B42,'2013Figures'!$I:$I,$C42,'2013Figures'!$B:$B,"CyToBroker",'2013Figures'!$G:$G,"E1",'2013Figures'!$E:$E,$B$1)</f>
        <v>0</v>
      </c>
      <c r="H42" s="9">
        <f>SUMIFS('2013Figures'!$J:$J,'2013Figures'!$C:$C,$A42,'2013Figures'!$H:$H,$B42,'2013Figures'!$I:$I,$C42,'2013Figures'!$B:$B,"CyToBroker",'2013Figures'!$G:$G,"P1",'2013Figures'!$E:$E,$B$1)</f>
        <v>0</v>
      </c>
      <c r="J42" s="8">
        <v>200601</v>
      </c>
      <c r="L42" s="42">
        <f>SUMIFS('2012Figures'!$J:$J,'2012Figures'!$C:$C,$A42,'2012Figures'!$H:$H,$B42,'2012Figures'!$I:$I,$C42,'2012Figures'!$E:$E,$B$1)</f>
        <v>0</v>
      </c>
      <c r="M42" s="52">
        <f>SUMIFS('2012Figures'!$J:$J,'2012Figures'!$C:$C,$A42,'2012Figures'!$H:$H,$B42,'2012Figures'!$I:$I,$C42,'2012Figures'!$B:$B,"BrokerToCy",'2012Figures'!$G:$G,"E1",'2012Figures'!$E:$E,$B$1)</f>
        <v>0</v>
      </c>
      <c r="N42" s="52">
        <f>SUMIFS('2012Figures'!$J:$J,'2012Figures'!$C:$C,$A42,'2012Figures'!$H:$H,$B42,'2012Figures'!$I:$I,$C42,'2012Figures'!$B:$B,"BrokerToCy",'2012Figures'!$G:$G,"P1",'2012Figures'!$E:$E,$B$1)</f>
        <v>0</v>
      </c>
      <c r="O42" s="52">
        <f>SUMIFS('2012Figures'!$J:$J,'2012Figures'!$C:$C,$A42,'2012Figures'!$H:$H,$B42,'2012Figures'!$I:$I,$C42,'2012Figures'!$B:$B,"CyToBroker",'2012Figures'!$G:$G,"E1",'2012Figures'!$E:$E,$B$1)</f>
        <v>0</v>
      </c>
      <c r="P42" s="52">
        <f>SUMIFS('2012Figures'!$J:$J,'2012Figures'!$C:$C,$A42,'2012Figures'!$H:$H,$B42,'2012Figures'!$I:$I,$C42,'2012Figures'!$B:$B,"CyToBroker",'2012Figures'!$G:$G,"P1",'2012Figures'!$E:$E,$B$1)</f>
        <v>0</v>
      </c>
      <c r="R42" s="46" t="str">
        <f t="shared" si="12"/>
        <v/>
      </c>
      <c r="S42" s="46" t="str">
        <f t="shared" si="12"/>
        <v/>
      </c>
      <c r="T42" s="46" t="str">
        <f t="shared" si="12"/>
        <v/>
      </c>
      <c r="U42" s="46" t="str">
        <f t="shared" si="12"/>
        <v/>
      </c>
      <c r="V42" s="46" t="str">
        <f t="shared" si="12"/>
        <v/>
      </c>
    </row>
    <row r="43" spans="1:22" x14ac:dyDescent="0.2">
      <c r="A43" s="1">
        <v>101</v>
      </c>
      <c r="B43" s="1" t="s">
        <v>52</v>
      </c>
      <c r="D43" s="29">
        <f>SUMIFS('2013Figures'!$J:$J,'2013Figures'!$C:$C,$A43,'2013Figures'!$I:$I,"",'2013Figures'!$E:$E,$B$1)</f>
        <v>6522</v>
      </c>
      <c r="E43" s="9">
        <f>SUMIFS('2013Figures'!$J:$J,'2013Figures'!$C:$C,$A43,'2013Figures'!$I:$I,"",'2013Figures'!$B:$B,"BrokerToCy",'2013Figures'!$G:$G,"E1",'2013Figures'!$E:$E,$B$1)</f>
        <v>0</v>
      </c>
      <c r="F43" s="9">
        <f>SUMIFS('2013Figures'!$J:$J,'2013Figures'!$C:$C,$A43,'2013Figures'!$I:$I,"",'2013Figures'!$B:$B,"BrokerToCy",'2013Figures'!$G:$G,"P1",'2013Figures'!$E:$E,$B$1)</f>
        <v>0</v>
      </c>
      <c r="G43" s="9">
        <f>SUMIFS('2013Figures'!$J:$J,'2013Figures'!$C:$C,$A43,'2013Figures'!$I:$I,"",'2013Figures'!$B:$B,"CyToBroker",'2013Figures'!$G:$G,"E1",'2013Figures'!$E:$E,$B$1)</f>
        <v>6522</v>
      </c>
      <c r="H43" s="9">
        <f>SUMIFS('2013Figures'!$J:$J,'2013Figures'!$C:$C,$A43,'2013Figures'!$I:$I,"",'2013Figures'!$B:$B,"CyToBroker",'2013Figures'!$G:$G,"P1",'2013Figures'!$E:$E,$B$1)</f>
        <v>0</v>
      </c>
      <c r="J43" s="8" t="s">
        <v>131</v>
      </c>
      <c r="L43" s="42">
        <f>SUMIFS('2012Figures'!$J:$J,'2012Figures'!$C:$C,$A43,'2012Figures'!$I:$I,"",'2012Figures'!$E:$E,$B$1)</f>
        <v>8532</v>
      </c>
      <c r="M43" s="52">
        <f>SUMIFS('2012Figures'!$J:$J,'2012Figures'!$C:$C,$A43,'2012Figures'!$I:$I,"",'2012Figures'!$B:$B,"BrokerToCy",'2012Figures'!$G:$G,"E1",'2012Figures'!$E:$E,$B$1)</f>
        <v>0</v>
      </c>
      <c r="N43" s="52">
        <f>SUMIFS('2012Figures'!$J:$J,'2012Figures'!$C:$C,$A43,'2012Figures'!$I:$I,"",'2012Figures'!$B:$B,"BrokerToCy",'2012Figures'!$G:$G,"P1",'2012Figures'!$E:$E,$B$1)</f>
        <v>0</v>
      </c>
      <c r="O43" s="52">
        <f>SUMIFS('2012Figures'!$J:$J,'2012Figures'!$C:$C,$A43,'2012Figures'!$I:$I,"",'2012Figures'!$B:$B,"CyToBroker",'2012Figures'!$G:$G,"E1",'2012Figures'!$E:$E,$B$1)</f>
        <v>8532</v>
      </c>
      <c r="P43" s="52">
        <f>SUMIFS('2012Figures'!$J:$J,'2012Figures'!$C:$C,$A43,'2012Figures'!$I:$I,"",'2012Figures'!$B:$B,"CyToBroker",'2012Figures'!$G:$G,"P1",'2012Figures'!$E:$E,$B$1)</f>
        <v>0</v>
      </c>
      <c r="R43" s="46">
        <f t="shared" si="12"/>
        <v>-0.24</v>
      </c>
      <c r="S43" s="46" t="str">
        <f t="shared" si="12"/>
        <v/>
      </c>
      <c r="T43" s="46" t="str">
        <f t="shared" si="12"/>
        <v/>
      </c>
      <c r="U43" s="46">
        <f t="shared" si="12"/>
        <v>-0.24</v>
      </c>
      <c r="V43" s="46" t="str">
        <f t="shared" si="12"/>
        <v/>
      </c>
    </row>
    <row r="44" spans="1:22" x14ac:dyDescent="0.2">
      <c r="A44" s="21"/>
      <c r="B44" s="21" t="s">
        <v>92</v>
      </c>
      <c r="C44" s="22"/>
      <c r="D44" s="23">
        <f>SUM(E44:H44)</f>
        <v>12728</v>
      </c>
      <c r="E44" s="23">
        <f t="shared" ref="E44:H44" si="13">SUM(E32:E43)</f>
        <v>0</v>
      </c>
      <c r="F44" s="23">
        <f t="shared" si="13"/>
        <v>0</v>
      </c>
      <c r="G44" s="23">
        <f t="shared" si="13"/>
        <v>12728</v>
      </c>
      <c r="H44" s="23">
        <f t="shared" si="13"/>
        <v>0</v>
      </c>
      <c r="I44" s="21"/>
      <c r="J44" s="22"/>
      <c r="K44" s="21"/>
      <c r="L44" s="43">
        <f>SUM(M44:P44)</f>
        <v>18227</v>
      </c>
      <c r="M44" s="43">
        <f t="shared" ref="M44:P44" si="14">SUM(M32:M43)</f>
        <v>0</v>
      </c>
      <c r="N44" s="43">
        <f t="shared" si="14"/>
        <v>0</v>
      </c>
      <c r="O44" s="43">
        <f t="shared" si="14"/>
        <v>18227</v>
      </c>
      <c r="P44" s="43">
        <f t="shared" si="14"/>
        <v>0</v>
      </c>
      <c r="Q44" s="21"/>
      <c r="R44" s="21"/>
      <c r="S44" s="21"/>
      <c r="T44" s="21"/>
      <c r="U44" s="21"/>
      <c r="V44" s="21"/>
    </row>
    <row r="45" spans="1:22" x14ac:dyDescent="0.2">
      <c r="A45" s="28">
        <v>103</v>
      </c>
      <c r="B45" s="28" t="s">
        <v>55</v>
      </c>
      <c r="C45" s="17" t="s">
        <v>88</v>
      </c>
      <c r="D45" s="18">
        <f>SUMIFS('2013Figures'!$J:$J,'2013Figures'!$C:$C,$A45,'2013Figures'!$E:$E,$B$1)</f>
        <v>36243</v>
      </c>
      <c r="E45" s="18">
        <f>SUMIFS('2013Figures'!$J:$J,'2013Figures'!$C:$C,$A45,'2013Figures'!$B:$B,"BrokerToCy",'2013Figures'!$G:$G,"E1",'2013Figures'!$E:$E,$B$1)</f>
        <v>0</v>
      </c>
      <c r="F45" s="18">
        <f>SUMIFS('2013Figures'!$J:$J,'2013Figures'!$C:$C,$A45,'2013Figures'!$B:$B,"BrokerToCy",'2013Figures'!$G:$G,"P1",'2013Figures'!$E:$E,$B$1)</f>
        <v>0</v>
      </c>
      <c r="G45" s="18">
        <f>SUMIFS('2013Figures'!$J:$J,'2013Figures'!$C:$C,$A45,'2013Figures'!$B:$B,"CyToBroker",'2013Figures'!$G:$G,"E1",'2013Figures'!$E:$E,$B$1)</f>
        <v>36243</v>
      </c>
      <c r="H45" s="18">
        <f>SUMIFS('2013Figures'!$J:$J,'2013Figures'!$C:$C,$A45,'2013Figures'!$B:$B,"CyToBroker",'2013Figures'!$G:$G,"P1",'2013Figures'!$E:$E,$B$1)</f>
        <v>0</v>
      </c>
      <c r="I45" s="28"/>
      <c r="J45" s="17"/>
      <c r="K45" s="28"/>
      <c r="L45" s="50">
        <f>SUMIFS('2012Figures'!$J:$J,'2012Figures'!$C:$C,$A45,'2012Figures'!$E:$E,$B$1)</f>
        <v>53781</v>
      </c>
      <c r="M45" s="50">
        <f>SUMIFS('2012Figures'!$J:$J,'2012Figures'!$C:$C,$A45,'2012Figures'!$B:$B,"BrokerToCy",'2012Figures'!$G:$G,"E1",'2012Figures'!$E:$E,$B$1)</f>
        <v>1</v>
      </c>
      <c r="N45" s="50">
        <f>SUMIFS('2012Figures'!$J:$J,'2012Figures'!$C:$C,$A45,'2012Figures'!$B:$B,"BrokerToCy",'2012Figures'!$G:$G,"P1",'2012Figures'!$E:$E,$B$1)</f>
        <v>0</v>
      </c>
      <c r="O45" s="50">
        <f>SUMIFS('2012Figures'!$J:$J,'2012Figures'!$C:$C,$A45,'2012Figures'!$B:$B,"CyToBroker",'2012Figures'!$G:$G,"E1",'2012Figures'!$E:$E,$B$1)</f>
        <v>53780</v>
      </c>
      <c r="P45" s="50">
        <f>SUMIFS('2012Figures'!$J:$J,'2012Figures'!$C:$C,$A45,'2012Figures'!$B:$B,"CyToBroker",'2012Figures'!$G:$G,"P1",'2012Figures'!$E:$E,$B$1)</f>
        <v>0</v>
      </c>
      <c r="Q45" s="28"/>
      <c r="R45" s="46">
        <f t="shared" ref="R45:V108" si="15">IF(L45=0,"",ROUND(D45/L45-1,2))</f>
        <v>-0.33</v>
      </c>
      <c r="S45" s="46">
        <f t="shared" si="15"/>
        <v>-1</v>
      </c>
      <c r="T45" s="46" t="str">
        <f t="shared" si="15"/>
        <v/>
      </c>
      <c r="U45" s="46">
        <f t="shared" si="15"/>
        <v>-0.33</v>
      </c>
      <c r="V45" s="46" t="str">
        <f t="shared" si="15"/>
        <v/>
      </c>
    </row>
    <row r="46" spans="1:22" x14ac:dyDescent="0.2">
      <c r="A46" s="1">
        <v>103</v>
      </c>
      <c r="B46" s="1">
        <v>1</v>
      </c>
      <c r="C46" s="8">
        <v>6</v>
      </c>
      <c r="D46" s="29">
        <f>SUMIFS('2013Figures'!$J:$J,'2013Figures'!$C:$C,$A46,'2013Figures'!$H:$H,$B46,'2013Figures'!$I:$I,$C46,'2013Figures'!$E:$E,$B$1)</f>
        <v>2085</v>
      </c>
      <c r="E46" s="9">
        <f>SUMIFS('2013Figures'!$J:$J,'2013Figures'!$C:$C,$A46,'2013Figures'!$H:$H,$B46,'2013Figures'!$I:$I,$C46,'2013Figures'!$B:$B,"BrokerToCy",'2013Figures'!$G:$G,"E1",'2013Figures'!$E:$E,$B$1)</f>
        <v>0</v>
      </c>
      <c r="F46" s="9">
        <f>SUMIFS('2013Figures'!$J:$J,'2013Figures'!$C:$C,$A46,'2013Figures'!$H:$H,$B46,'2013Figures'!$I:$I,$C46,'2013Figures'!$B:$B,"BrokerToCy",'2013Figures'!$G:$G,"P1",'2013Figures'!$E:$E,$B$1)</f>
        <v>0</v>
      </c>
      <c r="G46" s="9">
        <f>SUMIFS('2013Figures'!$J:$J,'2013Figures'!$C:$C,$A46,'2013Figures'!$H:$H,$B46,'2013Figures'!$I:$I,$C46,'2013Figures'!$B:$B,"CyToBroker",'2013Figures'!$G:$G,"E1",'2013Figures'!$E:$E,$B$1)</f>
        <v>2085</v>
      </c>
      <c r="H46" s="9">
        <f>SUMIFS('2013Figures'!$J:$J,'2013Figures'!$C:$C,$A46,'2013Figures'!$H:$H,$B46,'2013Figures'!$I:$I,$C46,'2013Figures'!$B:$B,"CyToBroker",'2013Figures'!$G:$G,"P1",'2013Figures'!$E:$E,$B$1)</f>
        <v>0</v>
      </c>
      <c r="J46" s="8" t="s">
        <v>146</v>
      </c>
      <c r="L46" s="42">
        <f>SUMIFS('2012Figures'!$J:$J,'2012Figures'!$C:$C,$A46,'2012Figures'!$H:$H,$B46,'2012Figures'!$I:$I,$C46,'2012Figures'!$E:$E,$B$1)</f>
        <v>1303</v>
      </c>
      <c r="M46" s="52">
        <f>SUMIFS('2012Figures'!$J:$J,'2012Figures'!$C:$C,$A46,'2012Figures'!$H:$H,$B46,'2012Figures'!$I:$I,$C46,'2012Figures'!$B:$B,"BrokerToCy",'2012Figures'!$G:$G,"E1",'2012Figures'!$E:$E,$B$1)</f>
        <v>0</v>
      </c>
      <c r="N46" s="52">
        <f>SUMIFS('2012Figures'!$J:$J,'2012Figures'!$C:$C,$A46,'2012Figures'!$H:$H,$B46,'2012Figures'!$I:$I,$C46,'2012Figures'!$B:$B,"BrokerToCy",'2012Figures'!$G:$G,"P1",'2012Figures'!$E:$E,$B$1)</f>
        <v>0</v>
      </c>
      <c r="O46" s="52">
        <f>SUMIFS('2012Figures'!$J:$J,'2012Figures'!$C:$C,$A46,'2012Figures'!$H:$H,$B46,'2012Figures'!$I:$I,$C46,'2012Figures'!$B:$B,"CyToBroker",'2012Figures'!$G:$G,"E1",'2012Figures'!$E:$E,$B$1)</f>
        <v>1303</v>
      </c>
      <c r="P46" s="52">
        <f>SUMIFS('2012Figures'!$J:$J,'2012Figures'!$C:$C,$A46,'2012Figures'!$H:$H,$B46,'2012Figures'!$I:$I,$C46,'2012Figures'!$B:$B,"CyToBroker",'2012Figures'!$G:$G,"P1",'2012Figures'!$E:$E,$B$1)</f>
        <v>0</v>
      </c>
      <c r="R46" s="46">
        <f t="shared" si="15"/>
        <v>0.6</v>
      </c>
      <c r="S46" s="46" t="str">
        <f t="shared" si="15"/>
        <v/>
      </c>
      <c r="T46" s="46" t="str">
        <f t="shared" si="15"/>
        <v/>
      </c>
      <c r="U46" s="46">
        <f t="shared" si="15"/>
        <v>0.6</v>
      </c>
      <c r="V46" s="46" t="str">
        <f t="shared" si="15"/>
        <v/>
      </c>
    </row>
    <row r="47" spans="1:22" x14ac:dyDescent="0.2">
      <c r="A47" s="1">
        <v>103</v>
      </c>
      <c r="B47" s="1" t="s">
        <v>55</v>
      </c>
      <c r="C47" s="8">
        <v>11</v>
      </c>
      <c r="D47" s="29">
        <f>SUMIFS('2013Figures'!$J:$J,'2013Figures'!$C:$C,$A47,'2013Figures'!$H:$H,$B47,'2013Figures'!$I:$I,$C47,'2013Figures'!$E:$E,$B$1)</f>
        <v>0</v>
      </c>
      <c r="E47" s="9">
        <f>SUMIFS('2013Figures'!$J:$J,'2013Figures'!$C:$C,$A47,'2013Figures'!$H:$H,$B47,'2013Figures'!$I:$I,$C47,'2013Figures'!$B:$B,"BrokerToCy",'2013Figures'!$G:$G,"E1",'2013Figures'!$E:$E,$B$1)</f>
        <v>0</v>
      </c>
      <c r="F47" s="9">
        <f>SUMIFS('2013Figures'!$J:$J,'2013Figures'!$C:$C,$A47,'2013Figures'!$H:$H,$B47,'2013Figures'!$I:$I,$C47,'2013Figures'!$B:$B,"BrokerToCy",'2013Figures'!$G:$G,"P1",'2013Figures'!$E:$E,$B$1)</f>
        <v>0</v>
      </c>
      <c r="G47" s="9">
        <f>SUMIFS('2013Figures'!$J:$J,'2013Figures'!$C:$C,$A47,'2013Figures'!$H:$H,$B47,'2013Figures'!$I:$I,$C47,'2013Figures'!$B:$B,"CyToBroker",'2013Figures'!$G:$G,"E1",'2013Figures'!$E:$E,$B$1)</f>
        <v>0</v>
      </c>
      <c r="H47" s="9">
        <f>SUMIFS('2013Figures'!$J:$J,'2013Figures'!$C:$C,$A47,'2013Figures'!$H:$H,$B47,'2013Figures'!$I:$I,$C47,'2013Figures'!$B:$B,"CyToBroker",'2013Figures'!$G:$G,"P1",'2013Figures'!$E:$E,$B$1)</f>
        <v>0</v>
      </c>
      <c r="L47" s="42">
        <f>SUMIFS('2012Figures'!$J:$J,'2012Figures'!$C:$C,$A47,'2012Figures'!$H:$H,$B47,'2012Figures'!$I:$I,$C47,'2012Figures'!$E:$E,$B$1)</f>
        <v>0</v>
      </c>
      <c r="M47" s="52">
        <f>SUMIFS('2012Figures'!$J:$J,'2012Figures'!$C:$C,$A47,'2012Figures'!$H:$H,$B47,'2012Figures'!$I:$I,$C47,'2012Figures'!$B:$B,"BrokerToCy",'2012Figures'!$G:$G,"E1",'2012Figures'!$E:$E,$B$1)</f>
        <v>0</v>
      </c>
      <c r="N47" s="52">
        <f>SUMIFS('2012Figures'!$J:$J,'2012Figures'!$C:$C,$A47,'2012Figures'!$H:$H,$B47,'2012Figures'!$I:$I,$C47,'2012Figures'!$B:$B,"BrokerToCy",'2012Figures'!$G:$G,"P1",'2012Figures'!$E:$E,$B$1)</f>
        <v>0</v>
      </c>
      <c r="O47" s="52">
        <f>SUMIFS('2012Figures'!$J:$J,'2012Figures'!$C:$C,$A47,'2012Figures'!$H:$H,$B47,'2012Figures'!$I:$I,$C47,'2012Figures'!$B:$B,"CyToBroker",'2012Figures'!$G:$G,"E1",'2012Figures'!$E:$E,$B$1)</f>
        <v>0</v>
      </c>
      <c r="P47" s="52">
        <f>SUMIFS('2012Figures'!$J:$J,'2012Figures'!$C:$C,$A47,'2012Figures'!$H:$H,$B47,'2012Figures'!$I:$I,$C47,'2012Figures'!$B:$B,"CyToBroker",'2012Figures'!$G:$G,"P1",'2012Figures'!$E:$E,$B$1)</f>
        <v>0</v>
      </c>
      <c r="R47" s="46" t="str">
        <f t="shared" si="15"/>
        <v/>
      </c>
      <c r="S47" s="46" t="str">
        <f t="shared" si="15"/>
        <v/>
      </c>
      <c r="T47" s="46" t="str">
        <f t="shared" si="15"/>
        <v/>
      </c>
      <c r="U47" s="46" t="str">
        <f t="shared" si="15"/>
        <v/>
      </c>
      <c r="V47" s="46" t="str">
        <f t="shared" si="15"/>
        <v/>
      </c>
    </row>
    <row r="48" spans="1:22" x14ac:dyDescent="0.2">
      <c r="A48" s="1">
        <v>103</v>
      </c>
      <c r="B48" s="1" t="s">
        <v>55</v>
      </c>
      <c r="C48" s="8">
        <v>10</v>
      </c>
      <c r="D48" s="29">
        <f>SUMIFS('2013Figures'!$J:$J,'2013Figures'!$C:$C,$A48,'2013Figures'!$H:$H,$B48,'2013Figures'!$I:$I,$C48,'2013Figures'!$E:$E,$B$1)</f>
        <v>0</v>
      </c>
      <c r="E48" s="9">
        <f>SUMIFS('2013Figures'!$J:$J,'2013Figures'!$C:$C,$A48,'2013Figures'!$H:$H,$B48,'2013Figures'!$I:$I,$C48,'2013Figures'!$B:$B,"BrokerToCy",'2013Figures'!$G:$G,"E1",'2013Figures'!$E:$E,$B$1)</f>
        <v>0</v>
      </c>
      <c r="F48" s="9">
        <f>SUMIFS('2013Figures'!$J:$J,'2013Figures'!$C:$C,$A48,'2013Figures'!$H:$H,$B48,'2013Figures'!$I:$I,$C48,'2013Figures'!$B:$B,"BrokerToCy",'2013Figures'!$G:$G,"P1",'2013Figures'!$E:$E,$B$1)</f>
        <v>0</v>
      </c>
      <c r="G48" s="9">
        <f>SUMIFS('2013Figures'!$J:$J,'2013Figures'!$C:$C,$A48,'2013Figures'!$H:$H,$B48,'2013Figures'!$I:$I,$C48,'2013Figures'!$B:$B,"CyToBroker",'2013Figures'!$G:$G,"E1",'2013Figures'!$E:$E,$B$1)</f>
        <v>0</v>
      </c>
      <c r="H48" s="9">
        <f>SUMIFS('2013Figures'!$J:$J,'2013Figures'!$C:$C,$A48,'2013Figures'!$H:$H,$B48,'2013Figures'!$I:$I,$C48,'2013Figures'!$B:$B,"CyToBroker",'2013Figures'!$G:$G,"P1",'2013Figures'!$E:$E,$B$1)</f>
        <v>0</v>
      </c>
      <c r="J48" s="8">
        <v>201501</v>
      </c>
      <c r="L48" s="42">
        <f>SUMIFS('2012Figures'!$J:$J,'2012Figures'!$C:$C,$A48,'2012Figures'!$H:$H,$B48,'2012Figures'!$I:$I,$C48,'2012Figures'!$E:$E,$B$1)</f>
        <v>0</v>
      </c>
      <c r="M48" s="52">
        <f>SUMIFS('2012Figures'!$J:$J,'2012Figures'!$C:$C,$A48,'2012Figures'!$H:$H,$B48,'2012Figures'!$I:$I,$C48,'2012Figures'!$B:$B,"BrokerToCy",'2012Figures'!$G:$G,"E1",'2012Figures'!$E:$E,$B$1)</f>
        <v>0</v>
      </c>
      <c r="N48" s="52">
        <f>SUMIFS('2012Figures'!$J:$J,'2012Figures'!$C:$C,$A48,'2012Figures'!$H:$H,$B48,'2012Figures'!$I:$I,$C48,'2012Figures'!$B:$B,"BrokerToCy",'2012Figures'!$G:$G,"P1",'2012Figures'!$E:$E,$B$1)</f>
        <v>0</v>
      </c>
      <c r="O48" s="52">
        <f>SUMIFS('2012Figures'!$J:$J,'2012Figures'!$C:$C,$A48,'2012Figures'!$H:$H,$B48,'2012Figures'!$I:$I,$C48,'2012Figures'!$B:$B,"CyToBroker",'2012Figures'!$G:$G,"E1",'2012Figures'!$E:$E,$B$1)</f>
        <v>0</v>
      </c>
      <c r="P48" s="52">
        <f>SUMIFS('2012Figures'!$J:$J,'2012Figures'!$C:$C,$A48,'2012Figures'!$H:$H,$B48,'2012Figures'!$I:$I,$C48,'2012Figures'!$B:$B,"CyToBroker",'2012Figures'!$G:$G,"P1",'2012Figures'!$E:$E,$B$1)</f>
        <v>0</v>
      </c>
      <c r="R48" s="46" t="str">
        <f t="shared" si="15"/>
        <v/>
      </c>
      <c r="S48" s="46" t="str">
        <f t="shared" si="15"/>
        <v/>
      </c>
      <c r="T48" s="46" t="str">
        <f t="shared" si="15"/>
        <v/>
      </c>
      <c r="U48" s="46" t="str">
        <f t="shared" si="15"/>
        <v/>
      </c>
      <c r="V48" s="46" t="str">
        <f t="shared" si="15"/>
        <v/>
      </c>
    </row>
    <row r="49" spans="1:22" x14ac:dyDescent="0.2">
      <c r="A49" s="1">
        <v>103</v>
      </c>
      <c r="B49" s="1" t="s">
        <v>55</v>
      </c>
      <c r="C49" s="8">
        <v>9</v>
      </c>
      <c r="D49" s="29">
        <f>SUMIFS('2013Figures'!$J:$J,'2013Figures'!$C:$C,$A49,'2013Figures'!$H:$H,$B49,'2013Figures'!$I:$I,$C49,'2013Figures'!$E:$E,$B$1)</f>
        <v>0</v>
      </c>
      <c r="E49" s="9">
        <f>SUMIFS('2013Figures'!$J:$J,'2013Figures'!$C:$C,$A49,'2013Figures'!$H:$H,$B49,'2013Figures'!$I:$I,$C49,'2013Figures'!$B:$B,"BrokerToCy",'2013Figures'!$G:$G,"E1",'2013Figures'!$E:$E,$B$1)</f>
        <v>0</v>
      </c>
      <c r="F49" s="9">
        <f>SUMIFS('2013Figures'!$J:$J,'2013Figures'!$C:$C,$A49,'2013Figures'!$H:$H,$B49,'2013Figures'!$I:$I,$C49,'2013Figures'!$B:$B,"BrokerToCy",'2013Figures'!$G:$G,"P1",'2013Figures'!$E:$E,$B$1)</f>
        <v>0</v>
      </c>
      <c r="G49" s="9">
        <f>SUMIFS('2013Figures'!$J:$J,'2013Figures'!$C:$C,$A49,'2013Figures'!$H:$H,$B49,'2013Figures'!$I:$I,$C49,'2013Figures'!$B:$B,"CyToBroker",'2013Figures'!$G:$G,"E1",'2013Figures'!$E:$E,$B$1)</f>
        <v>0</v>
      </c>
      <c r="H49" s="9">
        <f>SUMIFS('2013Figures'!$J:$J,'2013Figures'!$C:$C,$A49,'2013Figures'!$H:$H,$B49,'2013Figures'!$I:$I,$C49,'2013Figures'!$B:$B,"CyToBroker",'2013Figures'!$G:$G,"P1",'2013Figures'!$E:$E,$B$1)</f>
        <v>0</v>
      </c>
      <c r="J49" s="8">
        <v>201401</v>
      </c>
      <c r="L49" s="42">
        <f>SUMIFS('2012Figures'!$J:$J,'2012Figures'!$C:$C,$A49,'2012Figures'!$H:$H,$B49,'2012Figures'!$I:$I,$C49,'2012Figures'!$E:$E,$B$1)</f>
        <v>0</v>
      </c>
      <c r="M49" s="52">
        <f>SUMIFS('2012Figures'!$J:$J,'2012Figures'!$C:$C,$A49,'2012Figures'!$H:$H,$B49,'2012Figures'!$I:$I,$C49,'2012Figures'!$B:$B,"BrokerToCy",'2012Figures'!$G:$G,"E1",'2012Figures'!$E:$E,$B$1)</f>
        <v>0</v>
      </c>
      <c r="N49" s="52">
        <f>SUMIFS('2012Figures'!$J:$J,'2012Figures'!$C:$C,$A49,'2012Figures'!$H:$H,$B49,'2012Figures'!$I:$I,$C49,'2012Figures'!$B:$B,"BrokerToCy",'2012Figures'!$G:$G,"P1",'2012Figures'!$E:$E,$B$1)</f>
        <v>0</v>
      </c>
      <c r="O49" s="52">
        <f>SUMIFS('2012Figures'!$J:$J,'2012Figures'!$C:$C,$A49,'2012Figures'!$H:$H,$B49,'2012Figures'!$I:$I,$C49,'2012Figures'!$B:$B,"CyToBroker",'2012Figures'!$G:$G,"E1",'2012Figures'!$E:$E,$B$1)</f>
        <v>0</v>
      </c>
      <c r="P49" s="52">
        <f>SUMIFS('2012Figures'!$J:$J,'2012Figures'!$C:$C,$A49,'2012Figures'!$H:$H,$B49,'2012Figures'!$I:$I,$C49,'2012Figures'!$B:$B,"CyToBroker",'2012Figures'!$G:$G,"P1",'2012Figures'!$E:$E,$B$1)</f>
        <v>0</v>
      </c>
      <c r="R49" s="46" t="str">
        <f t="shared" si="15"/>
        <v/>
      </c>
      <c r="S49" s="46" t="str">
        <f t="shared" si="15"/>
        <v/>
      </c>
      <c r="T49" s="46" t="str">
        <f t="shared" si="15"/>
        <v/>
      </c>
      <c r="U49" s="46" t="str">
        <f t="shared" si="15"/>
        <v/>
      </c>
      <c r="V49" s="46" t="str">
        <f t="shared" si="15"/>
        <v/>
      </c>
    </row>
    <row r="50" spans="1:22" x14ac:dyDescent="0.2">
      <c r="A50" s="1">
        <v>103</v>
      </c>
      <c r="B50" s="1" t="s">
        <v>55</v>
      </c>
      <c r="C50" s="8">
        <v>8</v>
      </c>
      <c r="D50" s="29">
        <f>SUMIFS('2013Figures'!$J:$J,'2013Figures'!$C:$C,$A50,'2013Figures'!$H:$H,$B50,'2013Figures'!$I:$I,$C50,'2013Figures'!$E:$E,$B$1)</f>
        <v>0</v>
      </c>
      <c r="E50" s="9">
        <f>SUMIFS('2013Figures'!$J:$J,'2013Figures'!$C:$C,$A50,'2013Figures'!$H:$H,$B50,'2013Figures'!$I:$I,$C50,'2013Figures'!$B:$B,"BrokerToCy",'2013Figures'!$G:$G,"E1",'2013Figures'!$E:$E,$B$1)</f>
        <v>0</v>
      </c>
      <c r="F50" s="9">
        <f>SUMIFS('2013Figures'!$J:$J,'2013Figures'!$C:$C,$A50,'2013Figures'!$H:$H,$B50,'2013Figures'!$I:$I,$C50,'2013Figures'!$B:$B,"BrokerToCy",'2013Figures'!$G:$G,"P1",'2013Figures'!$E:$E,$B$1)</f>
        <v>0</v>
      </c>
      <c r="G50" s="9">
        <f>SUMIFS('2013Figures'!$J:$J,'2013Figures'!$C:$C,$A50,'2013Figures'!$H:$H,$B50,'2013Figures'!$I:$I,$C50,'2013Figures'!$B:$B,"CyToBroker",'2013Figures'!$G:$G,"E1",'2013Figures'!$E:$E,$B$1)</f>
        <v>0</v>
      </c>
      <c r="H50" s="9">
        <f>SUMIFS('2013Figures'!$J:$J,'2013Figures'!$C:$C,$A50,'2013Figures'!$H:$H,$B50,'2013Figures'!$I:$I,$C50,'2013Figures'!$B:$B,"CyToBroker",'2013Figures'!$G:$G,"P1",'2013Figures'!$E:$E,$B$1)</f>
        <v>0</v>
      </c>
      <c r="I50" s="30"/>
      <c r="J50" s="31">
        <v>201301</v>
      </c>
      <c r="K50" s="30"/>
      <c r="L50" s="42">
        <f>SUMIFS('2012Figures'!$J:$J,'2012Figures'!$C:$C,$A50,'2012Figures'!$H:$H,$B50,'2012Figures'!$I:$I,$C50,'2012Figures'!$E:$E,$B$1)</f>
        <v>0</v>
      </c>
      <c r="M50" s="52">
        <f>SUMIFS('2012Figures'!$J:$J,'2012Figures'!$C:$C,$A50,'2012Figures'!$H:$H,$B50,'2012Figures'!$I:$I,$C50,'2012Figures'!$B:$B,"BrokerToCy",'2012Figures'!$G:$G,"E1",'2012Figures'!$E:$E,$B$1)</f>
        <v>0</v>
      </c>
      <c r="N50" s="52">
        <f>SUMIFS('2012Figures'!$J:$J,'2012Figures'!$C:$C,$A50,'2012Figures'!$H:$H,$B50,'2012Figures'!$I:$I,$C50,'2012Figures'!$B:$B,"BrokerToCy",'2012Figures'!$G:$G,"P1",'2012Figures'!$E:$E,$B$1)</f>
        <v>0</v>
      </c>
      <c r="O50" s="52">
        <f>SUMIFS('2012Figures'!$J:$J,'2012Figures'!$C:$C,$A50,'2012Figures'!$H:$H,$B50,'2012Figures'!$I:$I,$C50,'2012Figures'!$B:$B,"CyToBroker",'2012Figures'!$G:$G,"E1",'2012Figures'!$E:$E,$B$1)</f>
        <v>0</v>
      </c>
      <c r="P50" s="52">
        <f>SUMIFS('2012Figures'!$J:$J,'2012Figures'!$C:$C,$A50,'2012Figures'!$H:$H,$B50,'2012Figures'!$I:$I,$C50,'2012Figures'!$B:$B,"CyToBroker",'2012Figures'!$G:$G,"P1",'2012Figures'!$E:$E,$B$1)</f>
        <v>0</v>
      </c>
      <c r="Q50" s="30"/>
      <c r="R50" s="46" t="str">
        <f t="shared" si="15"/>
        <v/>
      </c>
      <c r="S50" s="46" t="str">
        <f t="shared" si="15"/>
        <v/>
      </c>
      <c r="T50" s="46" t="str">
        <f t="shared" si="15"/>
        <v/>
      </c>
      <c r="U50" s="46" t="str">
        <f t="shared" si="15"/>
        <v/>
      </c>
      <c r="V50" s="46" t="str">
        <f t="shared" si="15"/>
        <v/>
      </c>
    </row>
    <row r="51" spans="1:22" x14ac:dyDescent="0.2">
      <c r="A51" s="1">
        <v>103</v>
      </c>
      <c r="B51" s="1" t="s">
        <v>55</v>
      </c>
      <c r="C51" s="8">
        <v>7</v>
      </c>
      <c r="D51" s="29">
        <f>SUMIFS('2013Figures'!$J:$J,'2013Figures'!$C:$C,$A51,'2013Figures'!$H:$H,$B51,'2013Figures'!$I:$I,$C51,'2013Figures'!$E:$E,$B$1)</f>
        <v>0</v>
      </c>
      <c r="E51" s="9">
        <f>SUMIFS('2013Figures'!$J:$J,'2013Figures'!$C:$C,$A51,'2013Figures'!$H:$H,$B51,'2013Figures'!$I:$I,$C51,'2013Figures'!$B:$B,"BrokerToCy",'2013Figures'!$G:$G,"E1",'2013Figures'!$E:$E,$B$1)</f>
        <v>0</v>
      </c>
      <c r="F51" s="9">
        <f>SUMIFS('2013Figures'!$J:$J,'2013Figures'!$C:$C,$A51,'2013Figures'!$H:$H,$B51,'2013Figures'!$I:$I,$C51,'2013Figures'!$B:$B,"BrokerToCy",'2013Figures'!$G:$G,"P1",'2013Figures'!$E:$E,$B$1)</f>
        <v>0</v>
      </c>
      <c r="G51" s="9">
        <f>SUMIFS('2013Figures'!$J:$J,'2013Figures'!$C:$C,$A51,'2013Figures'!$H:$H,$B51,'2013Figures'!$I:$I,$C51,'2013Figures'!$B:$B,"CyToBroker",'2013Figures'!$G:$G,"E1",'2013Figures'!$E:$E,$B$1)</f>
        <v>0</v>
      </c>
      <c r="H51" s="9">
        <f>SUMIFS('2013Figures'!$J:$J,'2013Figures'!$C:$C,$A51,'2013Figures'!$H:$H,$B51,'2013Figures'!$I:$I,$C51,'2013Figures'!$B:$B,"CyToBroker",'2013Figures'!$G:$G,"P1",'2013Figures'!$E:$E,$B$1)</f>
        <v>0</v>
      </c>
      <c r="J51" s="8">
        <v>201201</v>
      </c>
      <c r="L51" s="42">
        <f>SUMIFS('2012Figures'!$J:$J,'2012Figures'!$C:$C,$A51,'2012Figures'!$H:$H,$B51,'2012Figures'!$I:$I,$C51,'2012Figures'!$E:$E,$B$1)</f>
        <v>0</v>
      </c>
      <c r="M51" s="52">
        <f>SUMIFS('2012Figures'!$J:$J,'2012Figures'!$C:$C,$A51,'2012Figures'!$H:$H,$B51,'2012Figures'!$I:$I,$C51,'2012Figures'!$B:$B,"BrokerToCy",'2012Figures'!$G:$G,"E1",'2012Figures'!$E:$E,$B$1)</f>
        <v>0</v>
      </c>
      <c r="N51" s="52">
        <f>SUMIFS('2012Figures'!$J:$J,'2012Figures'!$C:$C,$A51,'2012Figures'!$H:$H,$B51,'2012Figures'!$I:$I,$C51,'2012Figures'!$B:$B,"BrokerToCy",'2012Figures'!$G:$G,"P1",'2012Figures'!$E:$E,$B$1)</f>
        <v>0</v>
      </c>
      <c r="O51" s="52">
        <f>SUMIFS('2012Figures'!$J:$J,'2012Figures'!$C:$C,$A51,'2012Figures'!$H:$H,$B51,'2012Figures'!$I:$I,$C51,'2012Figures'!$B:$B,"CyToBroker",'2012Figures'!$G:$G,"E1",'2012Figures'!$E:$E,$B$1)</f>
        <v>0</v>
      </c>
      <c r="P51" s="52">
        <f>SUMIFS('2012Figures'!$J:$J,'2012Figures'!$C:$C,$A51,'2012Figures'!$H:$H,$B51,'2012Figures'!$I:$I,$C51,'2012Figures'!$B:$B,"CyToBroker",'2012Figures'!$G:$G,"P1",'2012Figures'!$E:$E,$B$1)</f>
        <v>0</v>
      </c>
      <c r="R51" s="46" t="str">
        <f t="shared" si="15"/>
        <v/>
      </c>
      <c r="S51" s="46" t="str">
        <f t="shared" si="15"/>
        <v/>
      </c>
      <c r="T51" s="46" t="str">
        <f t="shared" si="15"/>
        <v/>
      </c>
      <c r="U51" s="46" t="str">
        <f t="shared" si="15"/>
        <v/>
      </c>
      <c r="V51" s="46" t="str">
        <f t="shared" si="15"/>
        <v/>
      </c>
    </row>
    <row r="52" spans="1:22" x14ac:dyDescent="0.2">
      <c r="A52" s="1">
        <v>103</v>
      </c>
      <c r="B52" s="1" t="s">
        <v>55</v>
      </c>
      <c r="C52" s="8">
        <v>6</v>
      </c>
      <c r="D52" s="29">
        <f>SUMIFS('2013Figures'!$J:$J,'2013Figures'!$C:$C,$A52,'2013Figures'!$H:$H,$B52,'2013Figures'!$I:$I,$C52,'2013Figures'!$E:$E,$B$1)</f>
        <v>0</v>
      </c>
      <c r="E52" s="9">
        <f>SUMIFS('2013Figures'!$J:$J,'2013Figures'!$C:$C,$A52,'2013Figures'!$H:$H,$B52,'2013Figures'!$I:$I,$C52,'2013Figures'!$B:$B,"BrokerToCy",'2013Figures'!$G:$G,"E1",'2013Figures'!$E:$E,$B$1)</f>
        <v>0</v>
      </c>
      <c r="F52" s="9">
        <f>SUMIFS('2013Figures'!$J:$J,'2013Figures'!$C:$C,$A52,'2013Figures'!$H:$H,$B52,'2013Figures'!$I:$I,$C52,'2013Figures'!$B:$B,"BrokerToCy",'2013Figures'!$G:$G,"P1",'2013Figures'!$E:$E,$B$1)</f>
        <v>0</v>
      </c>
      <c r="G52" s="9">
        <f>SUMIFS('2013Figures'!$J:$J,'2013Figures'!$C:$C,$A52,'2013Figures'!$H:$H,$B52,'2013Figures'!$I:$I,$C52,'2013Figures'!$B:$B,"CyToBroker",'2013Figures'!$G:$G,"E1",'2013Figures'!$E:$E,$B$1)</f>
        <v>0</v>
      </c>
      <c r="H52" s="9">
        <f>SUMIFS('2013Figures'!$J:$J,'2013Figures'!$C:$C,$A52,'2013Figures'!$H:$H,$B52,'2013Figures'!$I:$I,$C52,'2013Figures'!$B:$B,"CyToBroker",'2013Figures'!$G:$G,"P1",'2013Figures'!$E:$E,$B$1)</f>
        <v>0</v>
      </c>
      <c r="J52" s="8">
        <v>201101</v>
      </c>
      <c r="L52" s="42">
        <f>SUMIFS('2012Figures'!$J:$J,'2012Figures'!$C:$C,$A52,'2012Figures'!$H:$H,$B52,'2012Figures'!$I:$I,$C52,'2012Figures'!$E:$E,$B$1)</f>
        <v>0</v>
      </c>
      <c r="M52" s="52">
        <f>SUMIFS('2012Figures'!$J:$J,'2012Figures'!$C:$C,$A52,'2012Figures'!$H:$H,$B52,'2012Figures'!$I:$I,$C52,'2012Figures'!$B:$B,"BrokerToCy",'2012Figures'!$G:$G,"E1",'2012Figures'!$E:$E,$B$1)</f>
        <v>0</v>
      </c>
      <c r="N52" s="52">
        <f>SUMIFS('2012Figures'!$J:$J,'2012Figures'!$C:$C,$A52,'2012Figures'!$H:$H,$B52,'2012Figures'!$I:$I,$C52,'2012Figures'!$B:$B,"BrokerToCy",'2012Figures'!$G:$G,"P1",'2012Figures'!$E:$E,$B$1)</f>
        <v>0</v>
      </c>
      <c r="O52" s="52">
        <f>SUMIFS('2012Figures'!$J:$J,'2012Figures'!$C:$C,$A52,'2012Figures'!$H:$H,$B52,'2012Figures'!$I:$I,$C52,'2012Figures'!$B:$B,"CyToBroker",'2012Figures'!$G:$G,"E1",'2012Figures'!$E:$E,$B$1)</f>
        <v>0</v>
      </c>
      <c r="P52" s="52">
        <f>SUMIFS('2012Figures'!$J:$J,'2012Figures'!$C:$C,$A52,'2012Figures'!$H:$H,$B52,'2012Figures'!$I:$I,$C52,'2012Figures'!$B:$B,"CyToBroker",'2012Figures'!$G:$G,"P1",'2012Figures'!$E:$E,$B$1)</f>
        <v>0</v>
      </c>
      <c r="R52" s="46" t="str">
        <f t="shared" si="15"/>
        <v/>
      </c>
      <c r="S52" s="46" t="str">
        <f t="shared" si="15"/>
        <v/>
      </c>
      <c r="T52" s="46" t="str">
        <f t="shared" si="15"/>
        <v/>
      </c>
      <c r="U52" s="46" t="str">
        <f t="shared" si="15"/>
        <v/>
      </c>
      <c r="V52" s="46" t="str">
        <f t="shared" si="15"/>
        <v/>
      </c>
    </row>
    <row r="53" spans="1:22" x14ac:dyDescent="0.2">
      <c r="A53" s="1">
        <v>103</v>
      </c>
      <c r="B53" s="1" t="s">
        <v>55</v>
      </c>
      <c r="C53" s="8">
        <v>5</v>
      </c>
      <c r="D53" s="29">
        <f>SUMIFS('2013Figures'!$J:$J,'2013Figures'!$C:$C,$A53,'2013Figures'!$H:$H,$B53,'2013Figures'!$I:$I,$C53,'2013Figures'!$E:$E,$B$1)</f>
        <v>0</v>
      </c>
      <c r="E53" s="9">
        <f>SUMIFS('2013Figures'!$J:$J,'2013Figures'!$C:$C,$A53,'2013Figures'!$H:$H,$B53,'2013Figures'!$I:$I,$C53,'2013Figures'!$B:$B,"BrokerToCy",'2013Figures'!$G:$G,"E1",'2013Figures'!$E:$E,$B$1)</f>
        <v>0</v>
      </c>
      <c r="F53" s="9">
        <f>SUMIFS('2013Figures'!$J:$J,'2013Figures'!$C:$C,$A53,'2013Figures'!$H:$H,$B53,'2013Figures'!$I:$I,$C53,'2013Figures'!$B:$B,"BrokerToCy",'2013Figures'!$G:$G,"P1",'2013Figures'!$E:$E,$B$1)</f>
        <v>0</v>
      </c>
      <c r="G53" s="9">
        <f>SUMIFS('2013Figures'!$J:$J,'2013Figures'!$C:$C,$A53,'2013Figures'!$H:$H,$B53,'2013Figures'!$I:$I,$C53,'2013Figures'!$B:$B,"CyToBroker",'2013Figures'!$G:$G,"E1",'2013Figures'!$E:$E,$B$1)</f>
        <v>0</v>
      </c>
      <c r="H53" s="9">
        <f>SUMIFS('2013Figures'!$J:$J,'2013Figures'!$C:$C,$A53,'2013Figures'!$H:$H,$B53,'2013Figures'!$I:$I,$C53,'2013Figures'!$B:$B,"CyToBroker",'2013Figures'!$G:$G,"P1",'2013Figures'!$E:$E,$B$1)</f>
        <v>0</v>
      </c>
      <c r="J53" s="8">
        <v>201001</v>
      </c>
      <c r="L53" s="42">
        <f>SUMIFS('2012Figures'!$J:$J,'2012Figures'!$C:$C,$A53,'2012Figures'!$H:$H,$B53,'2012Figures'!$I:$I,$C53,'2012Figures'!$E:$E,$B$1)</f>
        <v>0</v>
      </c>
      <c r="M53" s="52">
        <f>SUMIFS('2012Figures'!$J:$J,'2012Figures'!$C:$C,$A53,'2012Figures'!$H:$H,$B53,'2012Figures'!$I:$I,$C53,'2012Figures'!$B:$B,"BrokerToCy",'2012Figures'!$G:$G,"E1",'2012Figures'!$E:$E,$B$1)</f>
        <v>0</v>
      </c>
      <c r="N53" s="52">
        <f>SUMIFS('2012Figures'!$J:$J,'2012Figures'!$C:$C,$A53,'2012Figures'!$H:$H,$B53,'2012Figures'!$I:$I,$C53,'2012Figures'!$B:$B,"BrokerToCy",'2012Figures'!$G:$G,"P1",'2012Figures'!$E:$E,$B$1)</f>
        <v>0</v>
      </c>
      <c r="O53" s="52">
        <f>SUMIFS('2012Figures'!$J:$J,'2012Figures'!$C:$C,$A53,'2012Figures'!$H:$H,$B53,'2012Figures'!$I:$I,$C53,'2012Figures'!$B:$B,"CyToBroker",'2012Figures'!$G:$G,"E1",'2012Figures'!$E:$E,$B$1)</f>
        <v>0</v>
      </c>
      <c r="P53" s="52">
        <f>SUMIFS('2012Figures'!$J:$J,'2012Figures'!$C:$C,$A53,'2012Figures'!$H:$H,$B53,'2012Figures'!$I:$I,$C53,'2012Figures'!$B:$B,"CyToBroker",'2012Figures'!$G:$G,"P1",'2012Figures'!$E:$E,$B$1)</f>
        <v>0</v>
      </c>
      <c r="R53" s="46" t="str">
        <f t="shared" si="15"/>
        <v/>
      </c>
      <c r="S53" s="46" t="str">
        <f t="shared" si="15"/>
        <v/>
      </c>
      <c r="T53" s="46" t="str">
        <f t="shared" si="15"/>
        <v/>
      </c>
      <c r="U53" s="46" t="str">
        <f t="shared" si="15"/>
        <v/>
      </c>
      <c r="V53" s="46" t="str">
        <f t="shared" si="15"/>
        <v/>
      </c>
    </row>
    <row r="54" spans="1:22" x14ac:dyDescent="0.2">
      <c r="A54" s="1">
        <v>103</v>
      </c>
      <c r="B54" s="1" t="s">
        <v>55</v>
      </c>
      <c r="C54" s="8">
        <v>4</v>
      </c>
      <c r="D54" s="29">
        <f>SUMIFS('2013Figures'!$J:$J,'2013Figures'!$C:$C,$A54,'2013Figures'!$H:$H,$B54,'2013Figures'!$I:$I,$C54,'2013Figures'!$E:$E,$B$1)</f>
        <v>21831</v>
      </c>
      <c r="E54" s="9">
        <f>SUMIFS('2013Figures'!$J:$J,'2013Figures'!$C:$C,$A54,'2013Figures'!$H:$H,$B54,'2013Figures'!$I:$I,$C54,'2013Figures'!$B:$B,"BrokerToCy",'2013Figures'!$G:$G,"E1",'2013Figures'!$E:$E,$B$1)</f>
        <v>0</v>
      </c>
      <c r="F54" s="9">
        <f>SUMIFS('2013Figures'!$J:$J,'2013Figures'!$C:$C,$A54,'2013Figures'!$H:$H,$B54,'2013Figures'!$I:$I,$C54,'2013Figures'!$B:$B,"BrokerToCy",'2013Figures'!$G:$G,"P1",'2013Figures'!$E:$E,$B$1)</f>
        <v>0</v>
      </c>
      <c r="G54" s="9">
        <f>SUMIFS('2013Figures'!$J:$J,'2013Figures'!$C:$C,$A54,'2013Figures'!$H:$H,$B54,'2013Figures'!$I:$I,$C54,'2013Figures'!$B:$B,"CyToBroker",'2013Figures'!$G:$G,"E1",'2013Figures'!$E:$E,$B$1)</f>
        <v>21831</v>
      </c>
      <c r="H54" s="9">
        <f>SUMIFS('2013Figures'!$J:$J,'2013Figures'!$C:$C,$A54,'2013Figures'!$H:$H,$B54,'2013Figures'!$I:$I,$C54,'2013Figures'!$B:$B,"CyToBroker",'2013Figures'!$G:$G,"P1",'2013Figures'!$E:$E,$B$1)</f>
        <v>0</v>
      </c>
      <c r="J54" s="8">
        <v>200901</v>
      </c>
      <c r="L54" s="42">
        <f>SUMIFS('2012Figures'!$J:$J,'2012Figures'!$C:$C,$A54,'2012Figures'!$H:$H,$B54,'2012Figures'!$I:$I,$C54,'2012Figures'!$E:$E,$B$1)</f>
        <v>27538</v>
      </c>
      <c r="M54" s="52">
        <f>SUMIFS('2012Figures'!$J:$J,'2012Figures'!$C:$C,$A54,'2012Figures'!$H:$H,$B54,'2012Figures'!$I:$I,$C54,'2012Figures'!$B:$B,"BrokerToCy",'2012Figures'!$G:$G,"E1",'2012Figures'!$E:$E,$B$1)</f>
        <v>0</v>
      </c>
      <c r="N54" s="52">
        <f>SUMIFS('2012Figures'!$J:$J,'2012Figures'!$C:$C,$A54,'2012Figures'!$H:$H,$B54,'2012Figures'!$I:$I,$C54,'2012Figures'!$B:$B,"BrokerToCy",'2012Figures'!$G:$G,"P1",'2012Figures'!$E:$E,$B$1)</f>
        <v>0</v>
      </c>
      <c r="O54" s="52">
        <f>SUMIFS('2012Figures'!$J:$J,'2012Figures'!$C:$C,$A54,'2012Figures'!$H:$H,$B54,'2012Figures'!$I:$I,$C54,'2012Figures'!$B:$B,"CyToBroker",'2012Figures'!$G:$G,"E1",'2012Figures'!$E:$E,$B$1)</f>
        <v>27538</v>
      </c>
      <c r="P54" s="52">
        <f>SUMIFS('2012Figures'!$J:$J,'2012Figures'!$C:$C,$A54,'2012Figures'!$H:$H,$B54,'2012Figures'!$I:$I,$C54,'2012Figures'!$B:$B,"CyToBroker",'2012Figures'!$G:$G,"P1",'2012Figures'!$E:$E,$B$1)</f>
        <v>0</v>
      </c>
      <c r="R54" s="46">
        <f t="shared" si="15"/>
        <v>-0.21</v>
      </c>
      <c r="S54" s="46" t="str">
        <f t="shared" si="15"/>
        <v/>
      </c>
      <c r="T54" s="46" t="str">
        <f t="shared" si="15"/>
        <v/>
      </c>
      <c r="U54" s="46">
        <f t="shared" si="15"/>
        <v>-0.21</v>
      </c>
      <c r="V54" s="46" t="str">
        <f t="shared" si="15"/>
        <v/>
      </c>
    </row>
    <row r="55" spans="1:22" x14ac:dyDescent="0.2">
      <c r="A55" s="1">
        <v>103</v>
      </c>
      <c r="B55" s="1" t="s">
        <v>55</v>
      </c>
      <c r="C55" s="8">
        <v>3</v>
      </c>
      <c r="D55" s="29">
        <f>SUMIFS('2013Figures'!$J:$J,'2013Figures'!$C:$C,$A55,'2013Figures'!$H:$H,$B55,'2013Figures'!$I:$I,$C55,'2013Figures'!$E:$E,$B$1)</f>
        <v>0</v>
      </c>
      <c r="E55" s="9">
        <f>SUMIFS('2013Figures'!$J:$J,'2013Figures'!$C:$C,$A55,'2013Figures'!$H:$H,$B55,'2013Figures'!$I:$I,$C55,'2013Figures'!$B:$B,"BrokerToCy",'2013Figures'!$G:$G,"E1",'2013Figures'!$E:$E,$B$1)</f>
        <v>0</v>
      </c>
      <c r="F55" s="9">
        <f>SUMIFS('2013Figures'!$J:$J,'2013Figures'!$C:$C,$A55,'2013Figures'!$H:$H,$B55,'2013Figures'!$I:$I,$C55,'2013Figures'!$B:$B,"BrokerToCy",'2013Figures'!$G:$G,"P1",'2013Figures'!$E:$E,$B$1)</f>
        <v>0</v>
      </c>
      <c r="G55" s="9">
        <f>SUMIFS('2013Figures'!$J:$J,'2013Figures'!$C:$C,$A55,'2013Figures'!$H:$H,$B55,'2013Figures'!$I:$I,$C55,'2013Figures'!$B:$B,"CyToBroker",'2013Figures'!$G:$G,"E1",'2013Figures'!$E:$E,$B$1)</f>
        <v>0</v>
      </c>
      <c r="H55" s="9">
        <f>SUMIFS('2013Figures'!$J:$J,'2013Figures'!$C:$C,$A55,'2013Figures'!$H:$H,$B55,'2013Figures'!$I:$I,$C55,'2013Figures'!$B:$B,"CyToBroker",'2013Figures'!$G:$G,"P1",'2013Figures'!$E:$E,$B$1)</f>
        <v>0</v>
      </c>
      <c r="J55" s="8">
        <v>200801</v>
      </c>
      <c r="L55" s="42">
        <f>SUMIFS('2012Figures'!$J:$J,'2012Figures'!$C:$C,$A55,'2012Figures'!$H:$H,$B55,'2012Figures'!$I:$I,$C55,'2012Figures'!$E:$E,$B$1)</f>
        <v>0</v>
      </c>
      <c r="M55" s="52">
        <f>SUMIFS('2012Figures'!$J:$J,'2012Figures'!$C:$C,$A55,'2012Figures'!$H:$H,$B55,'2012Figures'!$I:$I,$C55,'2012Figures'!$B:$B,"BrokerToCy",'2012Figures'!$G:$G,"E1",'2012Figures'!$E:$E,$B$1)</f>
        <v>0</v>
      </c>
      <c r="N55" s="52">
        <f>SUMIFS('2012Figures'!$J:$J,'2012Figures'!$C:$C,$A55,'2012Figures'!$H:$H,$B55,'2012Figures'!$I:$I,$C55,'2012Figures'!$B:$B,"BrokerToCy",'2012Figures'!$G:$G,"P1",'2012Figures'!$E:$E,$B$1)</f>
        <v>0</v>
      </c>
      <c r="O55" s="52">
        <f>SUMIFS('2012Figures'!$J:$J,'2012Figures'!$C:$C,$A55,'2012Figures'!$H:$H,$B55,'2012Figures'!$I:$I,$C55,'2012Figures'!$B:$B,"CyToBroker",'2012Figures'!$G:$G,"E1",'2012Figures'!$E:$E,$B$1)</f>
        <v>0</v>
      </c>
      <c r="P55" s="52">
        <f>SUMIFS('2012Figures'!$J:$J,'2012Figures'!$C:$C,$A55,'2012Figures'!$H:$H,$B55,'2012Figures'!$I:$I,$C55,'2012Figures'!$B:$B,"CyToBroker",'2012Figures'!$G:$G,"P1",'2012Figures'!$E:$E,$B$1)</f>
        <v>0</v>
      </c>
      <c r="R55" s="46" t="str">
        <f t="shared" si="15"/>
        <v/>
      </c>
      <c r="S55" s="46" t="str">
        <f t="shared" si="15"/>
        <v/>
      </c>
      <c r="T55" s="46" t="str">
        <f t="shared" si="15"/>
        <v/>
      </c>
      <c r="U55" s="46" t="str">
        <f t="shared" si="15"/>
        <v/>
      </c>
      <c r="V55" s="46" t="str">
        <f t="shared" si="15"/>
        <v/>
      </c>
    </row>
    <row r="56" spans="1:22" x14ac:dyDescent="0.2">
      <c r="A56" s="1">
        <v>103</v>
      </c>
      <c r="B56" s="1" t="s">
        <v>55</v>
      </c>
      <c r="C56" s="8">
        <v>2</v>
      </c>
      <c r="D56" s="29">
        <f>SUMIFS('2013Figures'!$J:$J,'2013Figures'!$C:$C,$A56,'2013Figures'!$H:$H,$B56,'2013Figures'!$I:$I,$C56,'2013Figures'!$E:$E,$B$1)</f>
        <v>0</v>
      </c>
      <c r="E56" s="9">
        <f>SUMIFS('2013Figures'!$J:$J,'2013Figures'!$C:$C,$A56,'2013Figures'!$H:$H,$B56,'2013Figures'!$I:$I,$C56,'2013Figures'!$B:$B,"BrokerToCy",'2013Figures'!$G:$G,"E1",'2013Figures'!$E:$E,$B$1)</f>
        <v>0</v>
      </c>
      <c r="F56" s="9">
        <f>SUMIFS('2013Figures'!$J:$J,'2013Figures'!$C:$C,$A56,'2013Figures'!$H:$H,$B56,'2013Figures'!$I:$I,$C56,'2013Figures'!$B:$B,"BrokerToCy",'2013Figures'!$G:$G,"P1",'2013Figures'!$E:$E,$B$1)</f>
        <v>0</v>
      </c>
      <c r="G56" s="9">
        <f>SUMIFS('2013Figures'!$J:$J,'2013Figures'!$C:$C,$A56,'2013Figures'!$H:$H,$B56,'2013Figures'!$I:$I,$C56,'2013Figures'!$B:$B,"CyToBroker",'2013Figures'!$G:$G,"E1",'2013Figures'!$E:$E,$B$1)</f>
        <v>0</v>
      </c>
      <c r="H56" s="9">
        <f>SUMIFS('2013Figures'!$J:$J,'2013Figures'!$C:$C,$A56,'2013Figures'!$H:$H,$B56,'2013Figures'!$I:$I,$C56,'2013Figures'!$B:$B,"CyToBroker",'2013Figures'!$G:$G,"P1",'2013Figures'!$E:$E,$B$1)</f>
        <v>0</v>
      </c>
      <c r="J56" s="8">
        <v>200701</v>
      </c>
      <c r="L56" s="42">
        <f>SUMIFS('2012Figures'!$J:$J,'2012Figures'!$C:$C,$A56,'2012Figures'!$H:$H,$B56,'2012Figures'!$I:$I,$C56,'2012Figures'!$E:$E,$B$1)</f>
        <v>0</v>
      </c>
      <c r="M56" s="52">
        <f>SUMIFS('2012Figures'!$J:$J,'2012Figures'!$C:$C,$A56,'2012Figures'!$H:$H,$B56,'2012Figures'!$I:$I,$C56,'2012Figures'!$B:$B,"BrokerToCy",'2012Figures'!$G:$G,"E1",'2012Figures'!$E:$E,$B$1)</f>
        <v>0</v>
      </c>
      <c r="N56" s="52">
        <f>SUMIFS('2012Figures'!$J:$J,'2012Figures'!$C:$C,$A56,'2012Figures'!$H:$H,$B56,'2012Figures'!$I:$I,$C56,'2012Figures'!$B:$B,"BrokerToCy",'2012Figures'!$G:$G,"P1",'2012Figures'!$E:$E,$B$1)</f>
        <v>0</v>
      </c>
      <c r="O56" s="52">
        <f>SUMIFS('2012Figures'!$J:$J,'2012Figures'!$C:$C,$A56,'2012Figures'!$H:$H,$B56,'2012Figures'!$I:$I,$C56,'2012Figures'!$B:$B,"CyToBroker",'2012Figures'!$G:$G,"E1",'2012Figures'!$E:$E,$B$1)</f>
        <v>0</v>
      </c>
      <c r="P56" s="52">
        <f>SUMIFS('2012Figures'!$J:$J,'2012Figures'!$C:$C,$A56,'2012Figures'!$H:$H,$B56,'2012Figures'!$I:$I,$C56,'2012Figures'!$B:$B,"CyToBroker",'2012Figures'!$G:$G,"P1",'2012Figures'!$E:$E,$B$1)</f>
        <v>0</v>
      </c>
      <c r="R56" s="46" t="str">
        <f t="shared" si="15"/>
        <v/>
      </c>
      <c r="S56" s="46" t="str">
        <f t="shared" si="15"/>
        <v/>
      </c>
      <c r="T56" s="46" t="str">
        <f t="shared" si="15"/>
        <v/>
      </c>
      <c r="U56" s="46" t="str">
        <f t="shared" si="15"/>
        <v/>
      </c>
      <c r="V56" s="46" t="str">
        <f t="shared" si="15"/>
        <v/>
      </c>
    </row>
    <row r="57" spans="1:22" x14ac:dyDescent="0.2">
      <c r="A57" s="1">
        <v>103</v>
      </c>
      <c r="B57" s="1" t="s">
        <v>55</v>
      </c>
      <c r="C57" s="8">
        <v>1</v>
      </c>
      <c r="D57" s="29">
        <f>SUMIFS('2013Figures'!$J:$J,'2013Figures'!$C:$C,$A57,'2013Figures'!$H:$H,$B57,'2013Figures'!$I:$I,$C57,'2013Figures'!$E:$E,$B$1)</f>
        <v>0</v>
      </c>
      <c r="E57" s="9">
        <f>SUMIFS('2013Figures'!$J:$J,'2013Figures'!$C:$C,$A57,'2013Figures'!$H:$H,$B57,'2013Figures'!$I:$I,$C57,'2013Figures'!$B:$B,"BrokerToCy",'2013Figures'!$G:$G,"E1",'2013Figures'!$E:$E,$B$1)</f>
        <v>0</v>
      </c>
      <c r="F57" s="9">
        <f>SUMIFS('2013Figures'!$J:$J,'2013Figures'!$C:$C,$A57,'2013Figures'!$H:$H,$B57,'2013Figures'!$I:$I,$C57,'2013Figures'!$B:$B,"BrokerToCy",'2013Figures'!$G:$G,"P1",'2013Figures'!$E:$E,$B$1)</f>
        <v>0</v>
      </c>
      <c r="G57" s="9">
        <f>SUMIFS('2013Figures'!$J:$J,'2013Figures'!$C:$C,$A57,'2013Figures'!$H:$H,$B57,'2013Figures'!$I:$I,$C57,'2013Figures'!$B:$B,"CyToBroker",'2013Figures'!$G:$G,"E1",'2013Figures'!$E:$E,$B$1)</f>
        <v>0</v>
      </c>
      <c r="H57" s="9">
        <f>SUMIFS('2013Figures'!$J:$J,'2013Figures'!$C:$C,$A57,'2013Figures'!$H:$H,$B57,'2013Figures'!$I:$I,$C57,'2013Figures'!$B:$B,"CyToBroker",'2013Figures'!$G:$G,"P1",'2013Figures'!$E:$E,$B$1)</f>
        <v>0</v>
      </c>
      <c r="J57" s="8">
        <v>200601</v>
      </c>
      <c r="L57" s="42">
        <f>SUMIFS('2012Figures'!$J:$J,'2012Figures'!$C:$C,$A57,'2012Figures'!$H:$H,$B57,'2012Figures'!$I:$I,$C57,'2012Figures'!$E:$E,$B$1)</f>
        <v>0</v>
      </c>
      <c r="M57" s="52">
        <f>SUMIFS('2012Figures'!$J:$J,'2012Figures'!$C:$C,$A57,'2012Figures'!$H:$H,$B57,'2012Figures'!$I:$I,$C57,'2012Figures'!$B:$B,"BrokerToCy",'2012Figures'!$G:$G,"E1",'2012Figures'!$E:$E,$B$1)</f>
        <v>0</v>
      </c>
      <c r="N57" s="52">
        <f>SUMIFS('2012Figures'!$J:$J,'2012Figures'!$C:$C,$A57,'2012Figures'!$H:$H,$B57,'2012Figures'!$I:$I,$C57,'2012Figures'!$B:$B,"BrokerToCy",'2012Figures'!$G:$G,"P1",'2012Figures'!$E:$E,$B$1)</f>
        <v>0</v>
      </c>
      <c r="O57" s="52">
        <f>SUMIFS('2012Figures'!$J:$J,'2012Figures'!$C:$C,$A57,'2012Figures'!$H:$H,$B57,'2012Figures'!$I:$I,$C57,'2012Figures'!$B:$B,"CyToBroker",'2012Figures'!$G:$G,"E1",'2012Figures'!$E:$E,$B$1)</f>
        <v>0</v>
      </c>
      <c r="P57" s="52">
        <f>SUMIFS('2012Figures'!$J:$J,'2012Figures'!$C:$C,$A57,'2012Figures'!$H:$H,$B57,'2012Figures'!$I:$I,$C57,'2012Figures'!$B:$B,"CyToBroker",'2012Figures'!$G:$G,"P1",'2012Figures'!$E:$E,$B$1)</f>
        <v>0</v>
      </c>
      <c r="R57" s="46" t="str">
        <f t="shared" si="15"/>
        <v/>
      </c>
      <c r="S57" s="46" t="str">
        <f t="shared" si="15"/>
        <v/>
      </c>
      <c r="T57" s="46" t="str">
        <f t="shared" si="15"/>
        <v/>
      </c>
      <c r="U57" s="46" t="str">
        <f t="shared" si="15"/>
        <v/>
      </c>
      <c r="V57" s="46" t="str">
        <f t="shared" si="15"/>
        <v/>
      </c>
    </row>
    <row r="58" spans="1:22" x14ac:dyDescent="0.2">
      <c r="A58" s="1">
        <v>103</v>
      </c>
      <c r="B58" s="1" t="s">
        <v>55</v>
      </c>
      <c r="D58" s="29">
        <f>SUMIFS('2013Figures'!$J:$J,'2013Figures'!$C:$C,$A58,'2013Figures'!$I:$I,"",'2013Figures'!$E:$E,$B$1)</f>
        <v>12327</v>
      </c>
      <c r="E58" s="9">
        <f>SUMIFS('2013Figures'!$J:$J,'2013Figures'!$C:$C,$A58,'2013Figures'!$I:$I,"",'2013Figures'!$B:$B,"BrokerToCy",'2013Figures'!$G:$G,"E1",'2013Figures'!$E:$E,$B$1)</f>
        <v>0</v>
      </c>
      <c r="F58" s="9">
        <f>SUMIFS('2013Figures'!$J:$J,'2013Figures'!$C:$C,$A58,'2013Figures'!$I:$I,"",'2013Figures'!$B:$B,"BrokerToCy",'2013Figures'!$G:$G,"P1",'2013Figures'!$E:$E,$B$1)</f>
        <v>0</v>
      </c>
      <c r="G58" s="9">
        <f>SUMIFS('2013Figures'!$J:$J,'2013Figures'!$C:$C,$A58,'2013Figures'!$I:$I,"",'2013Figures'!$B:$B,"CyToBroker",'2013Figures'!$G:$G,"E1",'2013Figures'!$E:$E,$B$1)</f>
        <v>12327</v>
      </c>
      <c r="H58" s="9">
        <f>SUMIFS('2013Figures'!$J:$J,'2013Figures'!$C:$C,$A58,'2013Figures'!$I:$I,"",'2013Figures'!$B:$B,"CyToBroker",'2013Figures'!$G:$G,"P1",'2013Figures'!$E:$E,$B$1)</f>
        <v>0</v>
      </c>
      <c r="J58" s="8" t="s">
        <v>131</v>
      </c>
      <c r="L58" s="42">
        <f>SUMIFS('2012Figures'!$J:$J,'2012Figures'!$C:$C,$A58,'2012Figures'!$I:$I,"",'2012Figures'!$E:$E,$B$1)</f>
        <v>24940</v>
      </c>
      <c r="M58" s="52">
        <f>SUMIFS('2012Figures'!$J:$J,'2012Figures'!$C:$C,$A58,'2012Figures'!$I:$I,"",'2012Figures'!$B:$B,"BrokerToCy",'2012Figures'!$G:$G,"E1",'2012Figures'!$E:$E,$B$1)</f>
        <v>1</v>
      </c>
      <c r="N58" s="52">
        <f>SUMIFS('2012Figures'!$J:$J,'2012Figures'!$C:$C,$A58,'2012Figures'!$I:$I,"",'2012Figures'!$B:$B,"BrokerToCy",'2012Figures'!$G:$G,"P1",'2012Figures'!$E:$E,$B$1)</f>
        <v>0</v>
      </c>
      <c r="O58" s="52">
        <f>SUMIFS('2012Figures'!$J:$J,'2012Figures'!$C:$C,$A58,'2012Figures'!$I:$I,"",'2012Figures'!$B:$B,"CyToBroker",'2012Figures'!$G:$G,"E1",'2012Figures'!$E:$E,$B$1)</f>
        <v>24939</v>
      </c>
      <c r="P58" s="52">
        <f>SUMIFS('2012Figures'!$J:$J,'2012Figures'!$C:$C,$A58,'2012Figures'!$I:$I,"",'2012Figures'!$B:$B,"CyToBroker",'2012Figures'!$G:$G,"P1",'2012Figures'!$E:$E,$B$1)</f>
        <v>0</v>
      </c>
      <c r="R58" s="46">
        <f t="shared" si="15"/>
        <v>-0.51</v>
      </c>
      <c r="S58" s="46">
        <f t="shared" si="15"/>
        <v>-1</v>
      </c>
      <c r="T58" s="46" t="str">
        <f t="shared" si="15"/>
        <v/>
      </c>
      <c r="U58" s="46">
        <f t="shared" si="15"/>
        <v>-0.51</v>
      </c>
      <c r="V58" s="46" t="str">
        <f t="shared" si="15"/>
        <v/>
      </c>
    </row>
    <row r="59" spans="1:22" x14ac:dyDescent="0.2">
      <c r="A59" s="21"/>
      <c r="B59" s="21" t="s">
        <v>92</v>
      </c>
      <c r="C59" s="22"/>
      <c r="D59" s="23">
        <f>SUM(E59:H59)</f>
        <v>36243</v>
      </c>
      <c r="E59" s="23">
        <f t="shared" ref="E59:H59" si="16">SUM(E46:E58)</f>
        <v>0</v>
      </c>
      <c r="F59" s="23">
        <f t="shared" si="16"/>
        <v>0</v>
      </c>
      <c r="G59" s="23">
        <f t="shared" si="16"/>
        <v>36243</v>
      </c>
      <c r="H59" s="23">
        <f t="shared" si="16"/>
        <v>0</v>
      </c>
      <c r="I59" s="21"/>
      <c r="J59" s="22"/>
      <c r="K59" s="21"/>
      <c r="L59" s="43">
        <f>SUM(M59:P59)</f>
        <v>53781</v>
      </c>
      <c r="M59" s="43">
        <f t="shared" ref="M59:P59" si="17">SUM(M46:M58)</f>
        <v>1</v>
      </c>
      <c r="N59" s="43">
        <f t="shared" si="17"/>
        <v>0</v>
      </c>
      <c r="O59" s="43">
        <f t="shared" si="17"/>
        <v>53780</v>
      </c>
      <c r="P59" s="43">
        <f t="shared" si="17"/>
        <v>0</v>
      </c>
      <c r="Q59" s="21"/>
      <c r="R59" s="21"/>
      <c r="S59" s="21"/>
      <c r="T59" s="21"/>
      <c r="U59" s="21"/>
      <c r="V59" s="21"/>
    </row>
    <row r="60" spans="1:22" x14ac:dyDescent="0.2">
      <c r="A60" s="28">
        <v>104</v>
      </c>
      <c r="B60" s="28" t="s">
        <v>93</v>
      </c>
      <c r="C60" s="17" t="s">
        <v>88</v>
      </c>
      <c r="D60" s="18">
        <f>SUMIFS('2013Figures'!$J:$J,'2013Figures'!$C:$C,$A60,'2013Figures'!$E:$E,$B$1)</f>
        <v>132458</v>
      </c>
      <c r="E60" s="18">
        <f>SUMIFS('2013Figures'!$J:$J,'2013Figures'!$C:$C,$A60,'2013Figures'!$B:$B,"BrokerToCy",'2013Figures'!$G:$G,"E1",'2013Figures'!$E:$E,$B$1)</f>
        <v>1</v>
      </c>
      <c r="F60" s="18">
        <f>SUMIFS('2013Figures'!$J:$J,'2013Figures'!$C:$C,$A60,'2013Figures'!$B:$B,"BrokerToCy",'2013Figures'!$G:$G,"P1",'2013Figures'!$E:$E,$B$1)</f>
        <v>0</v>
      </c>
      <c r="G60" s="18">
        <f>SUMIFS('2013Figures'!$J:$J,'2013Figures'!$C:$C,$A60,'2013Figures'!$B:$B,"CyToBroker",'2013Figures'!$G:$G,"E1",'2013Figures'!$E:$E,$B$1)</f>
        <v>132457</v>
      </c>
      <c r="H60" s="18">
        <f>SUMIFS('2013Figures'!$J:$J,'2013Figures'!$C:$C,$A60,'2013Figures'!$B:$B,"CyToBroker",'2013Figures'!$G:$G,"P1",'2013Figures'!$E:$E,$B$1)</f>
        <v>0</v>
      </c>
      <c r="I60" s="28"/>
      <c r="J60" s="17"/>
      <c r="K60" s="28"/>
      <c r="L60" s="50">
        <f>SUMIFS('2012Figures'!$J:$J,'2012Figures'!$C:$C,$A60,'2012Figures'!$E:$E,$B$1)</f>
        <v>161681</v>
      </c>
      <c r="M60" s="50">
        <f>SUMIFS('2012Figures'!$J:$J,'2012Figures'!$C:$C,$A60,'2012Figures'!$B:$B,"BrokerToCy",'2012Figures'!$G:$G,"E1",'2012Figures'!$E:$E,$B$1)</f>
        <v>1</v>
      </c>
      <c r="N60" s="50">
        <f>SUMIFS('2012Figures'!$J:$J,'2012Figures'!$C:$C,$A60,'2012Figures'!$B:$B,"BrokerToCy",'2012Figures'!$G:$G,"P1",'2012Figures'!$E:$E,$B$1)</f>
        <v>0</v>
      </c>
      <c r="O60" s="50">
        <f>SUMIFS('2012Figures'!$J:$J,'2012Figures'!$C:$C,$A60,'2012Figures'!$B:$B,"CyToBroker",'2012Figures'!$G:$G,"E1",'2012Figures'!$E:$E,$B$1)</f>
        <v>161680</v>
      </c>
      <c r="P60" s="50">
        <f>SUMIFS('2012Figures'!$J:$J,'2012Figures'!$C:$C,$A60,'2012Figures'!$B:$B,"CyToBroker",'2012Figures'!$G:$G,"P1",'2012Figures'!$E:$E,$B$1)</f>
        <v>0</v>
      </c>
      <c r="Q60" s="28"/>
      <c r="R60" s="46">
        <f t="shared" si="15"/>
        <v>-0.18</v>
      </c>
      <c r="S60" s="46">
        <f t="shared" si="15"/>
        <v>0</v>
      </c>
      <c r="T60" s="46" t="str">
        <f t="shared" si="15"/>
        <v/>
      </c>
      <c r="U60" s="46">
        <f t="shared" si="15"/>
        <v>-0.18</v>
      </c>
      <c r="V60" s="46" t="str">
        <f t="shared" si="15"/>
        <v/>
      </c>
    </row>
    <row r="61" spans="1:22" x14ac:dyDescent="0.2">
      <c r="A61" s="1">
        <v>104</v>
      </c>
      <c r="D61" s="29">
        <f>SUMIFS('2013Figures'!$J:$J,'2013Figures'!$C:$C,$A61,'2013Figures'!$H:$H,"",'2013Figures'!$I:$I,"",'2013Figures'!$E:$E,$B$1)</f>
        <v>25154</v>
      </c>
      <c r="E61" s="9">
        <f>SUMIFS('2013Figures'!$J:$J,'2013Figures'!$C:$C,$A61,'2013Figures'!$H:$H,"",'2013Figures'!$I:$I,"",'2013Figures'!$B:$B,"BrokerToCy",'2013Figures'!$G:$G,"E1",'2013Figures'!$E:$E,$B$1)</f>
        <v>1</v>
      </c>
      <c r="F61" s="9">
        <f>SUMIFS('2013Figures'!$J:$J,'2013Figures'!$C:$C,$A61,'2013Figures'!$H:$H,"",'2013Figures'!$I:$I,"",'2013Figures'!$B:$B,"BrokerToCy",'2013Figures'!$G:$G,"P1",'2013Figures'!$E:$E,$B$1)</f>
        <v>0</v>
      </c>
      <c r="G61" s="9">
        <f>SUMIFS('2013Figures'!$J:$J,'2013Figures'!$C:$C,$A61,'2013Figures'!$H:$H,"",'2013Figures'!$I:$I,"",'2013Figures'!$B:$B,"CyToBroker",'2013Figures'!$G:$G,"E1",'2013Figures'!$E:$E,$B$1)</f>
        <v>25153</v>
      </c>
      <c r="H61" s="9">
        <f>SUMIFS('2013Figures'!$J:$J,'2013Figures'!$C:$C,$A61,'2013Figures'!$H:$H,"",'2013Figures'!$I:$I,"",'2013Figures'!$B:$B,"CyToBroker",'2013Figures'!$G:$G,"P1",'2013Figures'!$E:$E,$B$1)</f>
        <v>0</v>
      </c>
      <c r="J61" s="8" t="s">
        <v>131</v>
      </c>
      <c r="L61" s="42">
        <f>SUMIFS('2012Figures'!$J:$J,'2012Figures'!$C:$C,$A61,'2012Figures'!$H:$H,"",'2012Figures'!$I:$I,"",'2012Figures'!$E:$E,$B$1)</f>
        <v>37383</v>
      </c>
      <c r="M61" s="52">
        <f>SUMIFS('2012Figures'!$J:$J,'2012Figures'!$C:$C,$A61,'2012Figures'!$H:$H,"",'2012Figures'!$I:$I,"",'2012Figures'!$B:$B,"BrokerToCy",'2012Figures'!$G:$G,"E1",'2012Figures'!$E:$E,$B$1)</f>
        <v>1</v>
      </c>
      <c r="N61" s="52">
        <f>SUMIFS('2012Figures'!$J:$J,'2012Figures'!$C:$C,$A61,'2012Figures'!$H:$H,"",'2012Figures'!$I:$I,"",'2012Figures'!$B:$B,"BrokerToCy",'2012Figures'!$G:$G,"P1",'2012Figures'!$E:$E,$B$1)</f>
        <v>0</v>
      </c>
      <c r="O61" s="52">
        <f>SUMIFS('2012Figures'!$J:$J,'2012Figures'!$C:$C,$A61,'2012Figures'!$H:$H,"",'2012Figures'!$I:$I,"",'2012Figures'!$B:$B,"CyToBroker",'2012Figures'!$G:$G,"E1",'2012Figures'!$E:$E,$B$1)</f>
        <v>37382</v>
      </c>
      <c r="P61" s="52">
        <f>SUMIFS('2012Figures'!$J:$J,'2012Figures'!$C:$C,$A61,'2012Figures'!$H:$H,"",'2012Figures'!$I:$I,"",'2012Figures'!$B:$B,"CyToBroker",'2012Figures'!$G:$G,"P1",'2012Figures'!$E:$E,$B$1)</f>
        <v>0</v>
      </c>
      <c r="R61" s="46">
        <f t="shared" si="15"/>
        <v>-0.33</v>
      </c>
      <c r="S61" s="46">
        <f t="shared" si="15"/>
        <v>0</v>
      </c>
      <c r="T61" s="46" t="str">
        <f t="shared" si="15"/>
        <v/>
      </c>
      <c r="U61" s="46">
        <f t="shared" si="15"/>
        <v>-0.33</v>
      </c>
      <c r="V61" s="46" t="str">
        <f t="shared" si="15"/>
        <v/>
      </c>
    </row>
    <row r="62" spans="1:22" x14ac:dyDescent="0.2">
      <c r="A62" s="1">
        <v>104</v>
      </c>
      <c r="B62" s="1" t="s">
        <v>55</v>
      </c>
      <c r="D62" s="29">
        <f>SUMIFS('2013Figures'!$J:$J,'2013Figures'!$C:$C,$A62,'2013Figures'!$H:$H,$B62,'2013Figures'!$E:$E,$B$1)</f>
        <v>43</v>
      </c>
      <c r="E62" s="9">
        <f>SUMIFS('2013Figures'!$J:$J,'2013Figures'!$C:$C,$A62,'2013Figures'!$H:$H,$B62,'2013Figures'!$B:$B,"BrokerToCy",'2013Figures'!$G:$G,"E1",'2013Figures'!$E:$E,$B$1)</f>
        <v>0</v>
      </c>
      <c r="F62" s="9">
        <f>SUMIFS('2013Figures'!$J:$J,'2013Figures'!$C:$C,$A62,'2013Figures'!$H:$H,$B62,'2013Figures'!$B:$B,"BrokerToCy",'2013Figures'!$G:$G,"P1",'2013Figures'!$E:$E,$B$1)</f>
        <v>0</v>
      </c>
      <c r="G62" s="9">
        <f>SUMIFS('2013Figures'!$J:$J,'2013Figures'!$C:$C,$A62,'2013Figures'!$H:$H,$B62,'2013Figures'!$B:$B,"CyToBroker",'2013Figures'!$G:$G,"E1",'2013Figures'!$E:$E,$B$1)</f>
        <v>43</v>
      </c>
      <c r="H62" s="9">
        <f>SUMIFS('2013Figures'!$J:$J,'2013Figures'!$C:$C,$A62,'2013Figures'!$H:$H,$B62,'2013Figures'!$B:$B,"CyToBroker",'2013Figures'!$G:$G,"P1",'2013Figures'!$E:$E,$B$1)</f>
        <v>0</v>
      </c>
      <c r="J62" s="8" t="s">
        <v>146</v>
      </c>
      <c r="L62" s="42">
        <f>SUMIFS('2012Figures'!$J:$J,'2012Figures'!$C:$C,$A62,'2012Figures'!$H:$H,$B62,'2012Figures'!$E:$E,$B$1)</f>
        <v>0</v>
      </c>
      <c r="M62" s="52">
        <f>SUMIFS('2012Figures'!$J:$J,'2012Figures'!$C:$C,$A62,'2012Figures'!$H:$H,$B62,'2012Figures'!$B:$B,"BrokerToCy",'2012Figures'!$G:$G,"E1",'2012Figures'!$E:$E,$B$1)</f>
        <v>0</v>
      </c>
      <c r="N62" s="52">
        <f>SUMIFS('2012Figures'!$J:$J,'2012Figures'!$C:$C,$A62,'2012Figures'!$H:$H,$B62,'2012Figures'!$B:$B,"BrokerToCy",'2012Figures'!$G:$G,"P1",'2012Figures'!$E:$E,$B$1)</f>
        <v>0</v>
      </c>
      <c r="O62" s="52">
        <f>SUMIFS('2012Figures'!$J:$J,'2012Figures'!$C:$C,$A62,'2012Figures'!$H:$H,$B62,'2012Figures'!$B:$B,"CyToBroker",'2012Figures'!$G:$G,"E1",'2012Figures'!$E:$E,$B$1)</f>
        <v>0</v>
      </c>
      <c r="P62" s="52">
        <f>SUMIFS('2012Figures'!$J:$J,'2012Figures'!$C:$C,$A62,'2012Figures'!$H:$H,$B62,'2012Figures'!$B:$B,"CyToBroker",'2012Figures'!$G:$G,"P1",'2012Figures'!$E:$E,$B$1)</f>
        <v>0</v>
      </c>
      <c r="R62" s="46" t="str">
        <f t="shared" si="15"/>
        <v/>
      </c>
      <c r="S62" s="46" t="str">
        <f t="shared" si="15"/>
        <v/>
      </c>
      <c r="T62" s="46" t="str">
        <f t="shared" si="15"/>
        <v/>
      </c>
      <c r="U62" s="46" t="str">
        <f t="shared" si="15"/>
        <v/>
      </c>
      <c r="V62" s="46" t="str">
        <f t="shared" si="15"/>
        <v/>
      </c>
    </row>
    <row r="63" spans="1:22" x14ac:dyDescent="0.2">
      <c r="A63" s="1">
        <v>104</v>
      </c>
      <c r="B63" s="1" t="s">
        <v>56</v>
      </c>
      <c r="D63" s="29">
        <f>SUMIFS('2013Figures'!$J:$J,'2013Figures'!$C:$C,$A63,'2013Figures'!$H:$H,$B63,'2013Figures'!$E:$E,$B$1)</f>
        <v>103989</v>
      </c>
      <c r="E63" s="9">
        <f>SUMIFS('2013Figures'!$J:$J,'2013Figures'!$C:$C,$A63,'2013Figures'!$H:$H,$B63,'2013Figures'!$B:$B,"BrokerToCy",'2013Figures'!$G:$G,"E1",'2013Figures'!$E:$E,$B$1)</f>
        <v>0</v>
      </c>
      <c r="F63" s="9">
        <f>SUMIFS('2013Figures'!$J:$J,'2013Figures'!$C:$C,$A63,'2013Figures'!$H:$H,$B63,'2013Figures'!$B:$B,"BrokerToCy",'2013Figures'!$G:$G,"P1",'2013Figures'!$E:$E,$B$1)</f>
        <v>0</v>
      </c>
      <c r="G63" s="9">
        <f>SUMIFS('2013Figures'!$J:$J,'2013Figures'!$C:$C,$A63,'2013Figures'!$H:$H,$B63,'2013Figures'!$B:$B,"CyToBroker",'2013Figures'!$G:$G,"E1",'2013Figures'!$E:$E,$B$1)</f>
        <v>103989</v>
      </c>
      <c r="H63" s="9">
        <f>SUMIFS('2013Figures'!$J:$J,'2013Figures'!$C:$C,$A63,'2013Figures'!$H:$H,$B63,'2013Figures'!$B:$B,"CyToBroker",'2013Figures'!$G:$G,"P1",'2013Figures'!$E:$E,$B$1)</f>
        <v>0</v>
      </c>
      <c r="J63" s="8" t="s">
        <v>146</v>
      </c>
      <c r="L63" s="42">
        <f>SUMIFS('2012Figures'!$J:$J,'2012Figures'!$C:$C,$A63,'2012Figures'!$H:$H,$B63,'2012Figures'!$E:$E,$B$1)</f>
        <v>122726</v>
      </c>
      <c r="M63" s="52">
        <f>SUMIFS('2012Figures'!$J:$J,'2012Figures'!$C:$C,$A63,'2012Figures'!$H:$H,$B63,'2012Figures'!$B:$B,"BrokerToCy",'2012Figures'!$G:$G,"E1",'2012Figures'!$E:$E,$B$1)</f>
        <v>0</v>
      </c>
      <c r="N63" s="52">
        <f>SUMIFS('2012Figures'!$J:$J,'2012Figures'!$C:$C,$A63,'2012Figures'!$H:$H,$B63,'2012Figures'!$B:$B,"BrokerToCy",'2012Figures'!$G:$G,"P1",'2012Figures'!$E:$E,$B$1)</f>
        <v>0</v>
      </c>
      <c r="O63" s="52">
        <f>SUMIFS('2012Figures'!$J:$J,'2012Figures'!$C:$C,$A63,'2012Figures'!$H:$H,$B63,'2012Figures'!$B:$B,"CyToBroker",'2012Figures'!$G:$G,"E1",'2012Figures'!$E:$E,$B$1)</f>
        <v>122726</v>
      </c>
      <c r="P63" s="52">
        <f>SUMIFS('2012Figures'!$J:$J,'2012Figures'!$C:$C,$A63,'2012Figures'!$H:$H,$B63,'2012Figures'!$B:$B,"CyToBroker",'2012Figures'!$G:$G,"P1",'2012Figures'!$E:$E,$B$1)</f>
        <v>0</v>
      </c>
      <c r="R63" s="46">
        <f t="shared" si="15"/>
        <v>-0.15</v>
      </c>
      <c r="S63" s="46" t="str">
        <f t="shared" si="15"/>
        <v/>
      </c>
      <c r="T63" s="46" t="str">
        <f t="shared" si="15"/>
        <v/>
      </c>
      <c r="U63" s="46">
        <f t="shared" si="15"/>
        <v>-0.15</v>
      </c>
      <c r="V63" s="46" t="str">
        <f t="shared" si="15"/>
        <v/>
      </c>
    </row>
    <row r="64" spans="1:22" x14ac:dyDescent="0.2">
      <c r="A64" s="1">
        <v>104</v>
      </c>
      <c r="B64" s="1">
        <v>2</v>
      </c>
      <c r="D64" s="29">
        <f>SUMIFS('2013Figures'!$J:$J,'2013Figures'!$C:$C,$A64,'2013Figures'!$H:$H,$B64,'2013Figures'!$E:$E,$B$1)</f>
        <v>1611</v>
      </c>
      <c r="E64" s="9">
        <f>SUMIFS('2013Figures'!$J:$J,'2013Figures'!$C:$C,$A64,'2013Figures'!$H:$H,$B64,'2013Figures'!$B:$B,"BrokerToCy",'2013Figures'!$G:$G,"E1",'2013Figures'!$E:$E,$B$1)</f>
        <v>0</v>
      </c>
      <c r="F64" s="9">
        <f>SUMIFS('2013Figures'!$J:$J,'2013Figures'!$C:$C,$A64,'2013Figures'!$H:$H,$B64,'2013Figures'!$B:$B,"BrokerToCy",'2013Figures'!$G:$G,"P1",'2013Figures'!$E:$E,$B$1)</f>
        <v>0</v>
      </c>
      <c r="G64" s="9">
        <f>SUMIFS('2013Figures'!$J:$J,'2013Figures'!$C:$C,$A64,'2013Figures'!$H:$H,$B64,'2013Figures'!$B:$B,"CyToBroker",'2013Figures'!$G:$G,"E1",'2013Figures'!$E:$E,$B$1)</f>
        <v>1611</v>
      </c>
      <c r="H64" s="9">
        <f>SUMIFS('2013Figures'!$J:$J,'2013Figures'!$C:$C,$A64,'2013Figures'!$H:$H,$B64,'2013Figures'!$B:$B,"CyToBroker",'2013Figures'!$G:$G,"P1",'2013Figures'!$E:$E,$B$1)</f>
        <v>0</v>
      </c>
      <c r="J64" s="8" t="s">
        <v>146</v>
      </c>
      <c r="L64" s="42">
        <f>SUMIFS('2012Figures'!$J:$J,'2012Figures'!$C:$C,$A64,'2012Figures'!$H:$H,$B64,'2012Figures'!$E:$E,$B$1)</f>
        <v>792</v>
      </c>
      <c r="M64" s="52">
        <f>SUMIFS('2012Figures'!$J:$J,'2012Figures'!$C:$C,$A64,'2012Figures'!$H:$H,$B64,'2012Figures'!$B:$B,"BrokerToCy",'2012Figures'!$G:$G,"E1",'2012Figures'!$E:$E,$B$1)</f>
        <v>0</v>
      </c>
      <c r="N64" s="52">
        <f>SUMIFS('2012Figures'!$J:$J,'2012Figures'!$C:$C,$A64,'2012Figures'!$H:$H,$B64,'2012Figures'!$B:$B,"BrokerToCy",'2012Figures'!$G:$G,"P1",'2012Figures'!$E:$E,$B$1)</f>
        <v>0</v>
      </c>
      <c r="O64" s="52">
        <f>SUMIFS('2012Figures'!$J:$J,'2012Figures'!$C:$C,$A64,'2012Figures'!$H:$H,$B64,'2012Figures'!$B:$B,"CyToBroker",'2012Figures'!$G:$G,"E1",'2012Figures'!$E:$E,$B$1)</f>
        <v>792</v>
      </c>
      <c r="P64" s="52">
        <f>SUMIFS('2012Figures'!$J:$J,'2012Figures'!$C:$C,$A64,'2012Figures'!$H:$H,$B64,'2012Figures'!$B:$B,"CyToBroker",'2012Figures'!$G:$G,"P1",'2012Figures'!$E:$E,$B$1)</f>
        <v>0</v>
      </c>
      <c r="R64" s="46">
        <f t="shared" si="15"/>
        <v>1.03</v>
      </c>
      <c r="S64" s="46" t="str">
        <f t="shared" si="15"/>
        <v/>
      </c>
      <c r="T64" s="46" t="str">
        <f t="shared" si="15"/>
        <v/>
      </c>
      <c r="U64" s="46">
        <f t="shared" si="15"/>
        <v>1.03</v>
      </c>
      <c r="V64" s="46" t="str">
        <f t="shared" si="15"/>
        <v/>
      </c>
    </row>
    <row r="65" spans="1:22" x14ac:dyDescent="0.2">
      <c r="A65" s="1">
        <v>104</v>
      </c>
      <c r="B65" s="1">
        <v>3</v>
      </c>
      <c r="D65" s="29">
        <f>SUMIFS('2013Figures'!$J:$J,'2013Figures'!$C:$C,$A65,'2013Figures'!$H:$H,$B65,'2013Figures'!$E:$E,$B$1)</f>
        <v>254</v>
      </c>
      <c r="E65" s="9">
        <f>SUMIFS('2013Figures'!$J:$J,'2013Figures'!$C:$C,$A65,'2013Figures'!$H:$H,$B65,'2013Figures'!$B:$B,"BrokerToCy",'2013Figures'!$G:$G,"E1",'2013Figures'!$E:$E,$B$1)</f>
        <v>0</v>
      </c>
      <c r="F65" s="9">
        <f>SUMIFS('2013Figures'!$J:$J,'2013Figures'!$C:$C,$A65,'2013Figures'!$H:$H,$B65,'2013Figures'!$B:$B,"BrokerToCy",'2013Figures'!$G:$G,"P1",'2013Figures'!$E:$E,$B$1)</f>
        <v>0</v>
      </c>
      <c r="G65" s="9">
        <f>SUMIFS('2013Figures'!$J:$J,'2013Figures'!$C:$C,$A65,'2013Figures'!$H:$H,$B65,'2013Figures'!$B:$B,"CyToBroker",'2013Figures'!$G:$G,"E1",'2013Figures'!$E:$E,$B$1)</f>
        <v>254</v>
      </c>
      <c r="H65" s="9">
        <f>SUMIFS('2013Figures'!$J:$J,'2013Figures'!$C:$C,$A65,'2013Figures'!$H:$H,$B65,'2013Figures'!$B:$B,"CyToBroker",'2013Figures'!$G:$G,"P1",'2013Figures'!$E:$E,$B$1)</f>
        <v>0</v>
      </c>
      <c r="J65" s="8" t="s">
        <v>146</v>
      </c>
      <c r="L65" s="42">
        <f>SUMIFS('2012Figures'!$J:$J,'2012Figures'!$C:$C,$A65,'2012Figures'!$H:$H,$B65,'2012Figures'!$E:$E,$B$1)</f>
        <v>116</v>
      </c>
      <c r="M65" s="52">
        <f>SUMIFS('2012Figures'!$J:$J,'2012Figures'!$C:$C,$A65,'2012Figures'!$H:$H,$B65,'2012Figures'!$B:$B,"BrokerToCy",'2012Figures'!$G:$G,"E1",'2012Figures'!$E:$E,$B$1)</f>
        <v>0</v>
      </c>
      <c r="N65" s="52">
        <f>SUMIFS('2012Figures'!$J:$J,'2012Figures'!$C:$C,$A65,'2012Figures'!$H:$H,$B65,'2012Figures'!$B:$B,"BrokerToCy",'2012Figures'!$G:$G,"P1",'2012Figures'!$E:$E,$B$1)</f>
        <v>0</v>
      </c>
      <c r="O65" s="52">
        <f>SUMIFS('2012Figures'!$J:$J,'2012Figures'!$C:$C,$A65,'2012Figures'!$H:$H,$B65,'2012Figures'!$B:$B,"CyToBroker",'2012Figures'!$G:$G,"E1",'2012Figures'!$E:$E,$B$1)</f>
        <v>116</v>
      </c>
      <c r="P65" s="52">
        <f>SUMIFS('2012Figures'!$J:$J,'2012Figures'!$C:$C,$A65,'2012Figures'!$H:$H,$B65,'2012Figures'!$B:$B,"CyToBroker",'2012Figures'!$G:$G,"P1",'2012Figures'!$E:$E,$B$1)</f>
        <v>0</v>
      </c>
      <c r="R65" s="46">
        <f t="shared" si="15"/>
        <v>1.19</v>
      </c>
      <c r="S65" s="46" t="str">
        <f t="shared" si="15"/>
        <v/>
      </c>
      <c r="T65" s="46" t="str">
        <f t="shared" si="15"/>
        <v/>
      </c>
      <c r="U65" s="46">
        <f t="shared" si="15"/>
        <v>1.19</v>
      </c>
      <c r="V65" s="46" t="str">
        <f t="shared" si="15"/>
        <v/>
      </c>
    </row>
    <row r="66" spans="1:22" x14ac:dyDescent="0.2">
      <c r="A66" s="1">
        <v>104</v>
      </c>
      <c r="B66" s="1">
        <v>4</v>
      </c>
      <c r="D66" s="29">
        <f>SUMIFS('2013Figures'!$J:$J,'2013Figures'!$C:$C,$A66,'2013Figures'!$H:$H,$B66,'2013Figures'!$E:$E,$B$1)</f>
        <v>828</v>
      </c>
      <c r="E66" s="9">
        <f>SUMIFS('2013Figures'!$J:$J,'2013Figures'!$C:$C,$A66,'2013Figures'!$H:$H,$B66,'2013Figures'!$B:$B,"BrokerToCy",'2013Figures'!$G:$G,"E1",'2013Figures'!$E:$E,$B$1)</f>
        <v>0</v>
      </c>
      <c r="F66" s="9">
        <f>SUMIFS('2013Figures'!$J:$J,'2013Figures'!$C:$C,$A66,'2013Figures'!$H:$H,$B66,'2013Figures'!$B:$B,"BrokerToCy",'2013Figures'!$G:$G,"P1",'2013Figures'!$E:$E,$B$1)</f>
        <v>0</v>
      </c>
      <c r="G66" s="9">
        <f>SUMIFS('2013Figures'!$J:$J,'2013Figures'!$C:$C,$A66,'2013Figures'!$H:$H,$B66,'2013Figures'!$B:$B,"CyToBroker",'2013Figures'!$G:$G,"E1",'2013Figures'!$E:$E,$B$1)</f>
        <v>828</v>
      </c>
      <c r="H66" s="9">
        <f>SUMIFS('2013Figures'!$J:$J,'2013Figures'!$C:$C,$A66,'2013Figures'!$H:$H,$B66,'2013Figures'!$B:$B,"CyToBroker",'2013Figures'!$G:$G,"P1",'2013Figures'!$E:$E,$B$1)</f>
        <v>0</v>
      </c>
      <c r="J66" s="8" t="s">
        <v>146</v>
      </c>
      <c r="L66" s="42">
        <f>SUMIFS('2012Figures'!$J:$J,'2012Figures'!$C:$C,$A66,'2012Figures'!$H:$H,$B66,'2012Figures'!$E:$E,$B$1)</f>
        <v>394</v>
      </c>
      <c r="M66" s="52">
        <f>SUMIFS('2012Figures'!$J:$J,'2012Figures'!$C:$C,$A66,'2012Figures'!$H:$H,$B66,'2012Figures'!$B:$B,"BrokerToCy",'2012Figures'!$G:$G,"E1",'2012Figures'!$E:$E,$B$1)</f>
        <v>0</v>
      </c>
      <c r="N66" s="52">
        <f>SUMIFS('2012Figures'!$J:$J,'2012Figures'!$C:$C,$A66,'2012Figures'!$H:$H,$B66,'2012Figures'!$B:$B,"BrokerToCy",'2012Figures'!$G:$G,"P1",'2012Figures'!$E:$E,$B$1)</f>
        <v>0</v>
      </c>
      <c r="O66" s="52">
        <f>SUMIFS('2012Figures'!$J:$J,'2012Figures'!$C:$C,$A66,'2012Figures'!$H:$H,$B66,'2012Figures'!$B:$B,"CyToBroker",'2012Figures'!$G:$G,"E1",'2012Figures'!$E:$E,$B$1)</f>
        <v>394</v>
      </c>
      <c r="P66" s="52">
        <f>SUMIFS('2012Figures'!$J:$J,'2012Figures'!$C:$C,$A66,'2012Figures'!$H:$H,$B66,'2012Figures'!$B:$B,"CyToBroker",'2012Figures'!$G:$G,"P1",'2012Figures'!$E:$E,$B$1)</f>
        <v>0</v>
      </c>
      <c r="R66" s="46">
        <f t="shared" si="15"/>
        <v>1.1000000000000001</v>
      </c>
      <c r="S66" s="46" t="str">
        <f t="shared" si="15"/>
        <v/>
      </c>
      <c r="T66" s="46" t="str">
        <f t="shared" si="15"/>
        <v/>
      </c>
      <c r="U66" s="46">
        <f t="shared" si="15"/>
        <v>1.1000000000000001</v>
      </c>
      <c r="V66" s="46" t="str">
        <f t="shared" si="15"/>
        <v/>
      </c>
    </row>
    <row r="67" spans="1:22" x14ac:dyDescent="0.2">
      <c r="A67" s="1">
        <v>104</v>
      </c>
      <c r="B67" s="1">
        <v>5</v>
      </c>
      <c r="D67" s="29">
        <f>SUMIFS('2013Figures'!$J:$J,'2013Figures'!$C:$C,$A67,'2013Figures'!$H:$H,$B67,'2013Figures'!$E:$E,$B$1)</f>
        <v>579</v>
      </c>
      <c r="E67" s="9">
        <f>SUMIFS('2013Figures'!$J:$J,'2013Figures'!$C:$C,$A67,'2013Figures'!$H:$H,$B67,'2013Figures'!$B:$B,"BrokerToCy",'2013Figures'!$G:$G,"E1",'2013Figures'!$E:$E,$B$1)</f>
        <v>0</v>
      </c>
      <c r="F67" s="9">
        <f>SUMIFS('2013Figures'!$J:$J,'2013Figures'!$C:$C,$A67,'2013Figures'!$H:$H,$B67,'2013Figures'!$B:$B,"BrokerToCy",'2013Figures'!$G:$G,"P1",'2013Figures'!$E:$E,$B$1)</f>
        <v>0</v>
      </c>
      <c r="G67" s="9">
        <f>SUMIFS('2013Figures'!$J:$J,'2013Figures'!$C:$C,$A67,'2013Figures'!$H:$H,$B67,'2013Figures'!$B:$B,"CyToBroker",'2013Figures'!$G:$G,"E1",'2013Figures'!$E:$E,$B$1)</f>
        <v>579</v>
      </c>
      <c r="H67" s="9">
        <f>SUMIFS('2013Figures'!$J:$J,'2013Figures'!$C:$C,$A67,'2013Figures'!$H:$H,$B67,'2013Figures'!$B:$B,"CyToBroker",'2013Figures'!$G:$G,"P1",'2013Figures'!$E:$E,$B$1)</f>
        <v>0</v>
      </c>
      <c r="J67" s="8" t="s">
        <v>146</v>
      </c>
      <c r="L67" s="42">
        <f>SUMIFS('2012Figures'!$J:$J,'2012Figures'!$C:$C,$A67,'2012Figures'!$H:$H,$B67,'2012Figures'!$E:$E,$B$1)</f>
        <v>270</v>
      </c>
      <c r="M67" s="52">
        <f>SUMIFS('2012Figures'!$J:$J,'2012Figures'!$C:$C,$A67,'2012Figures'!$H:$H,$B67,'2012Figures'!$B:$B,"BrokerToCy",'2012Figures'!$G:$G,"E1",'2012Figures'!$E:$E,$B$1)</f>
        <v>0</v>
      </c>
      <c r="N67" s="52">
        <f>SUMIFS('2012Figures'!$J:$J,'2012Figures'!$C:$C,$A67,'2012Figures'!$H:$H,$B67,'2012Figures'!$B:$B,"BrokerToCy",'2012Figures'!$G:$G,"P1",'2012Figures'!$E:$E,$B$1)</f>
        <v>0</v>
      </c>
      <c r="O67" s="52">
        <f>SUMIFS('2012Figures'!$J:$J,'2012Figures'!$C:$C,$A67,'2012Figures'!$H:$H,$B67,'2012Figures'!$B:$B,"CyToBroker",'2012Figures'!$G:$G,"E1",'2012Figures'!$E:$E,$B$1)</f>
        <v>270</v>
      </c>
      <c r="P67" s="52">
        <f>SUMIFS('2012Figures'!$J:$J,'2012Figures'!$C:$C,$A67,'2012Figures'!$H:$H,$B67,'2012Figures'!$B:$B,"CyToBroker",'2012Figures'!$G:$G,"P1",'2012Figures'!$E:$E,$B$1)</f>
        <v>0</v>
      </c>
      <c r="R67" s="46">
        <f t="shared" si="15"/>
        <v>1.1399999999999999</v>
      </c>
      <c r="S67" s="46" t="str">
        <f t="shared" si="15"/>
        <v/>
      </c>
      <c r="T67" s="46" t="str">
        <f t="shared" si="15"/>
        <v/>
      </c>
      <c r="U67" s="46">
        <f t="shared" si="15"/>
        <v>1.1399999999999999</v>
      </c>
      <c r="V67" s="46" t="str">
        <f t="shared" si="15"/>
        <v/>
      </c>
    </row>
    <row r="68" spans="1:22" x14ac:dyDescent="0.2">
      <c r="A68" s="1">
        <v>104</v>
      </c>
      <c r="B68" s="1" t="s">
        <v>57</v>
      </c>
      <c r="C68" s="8">
        <v>4</v>
      </c>
      <c r="D68" s="29">
        <f>SUMIFS('2013Figures'!$J:$J,'2013Figures'!$C:$C,$A68,'2013Figures'!$H:$H,$B68,'2013Figures'!$I:$I,$C68,'2013Figures'!$E:$E,$B$1)</f>
        <v>0</v>
      </c>
      <c r="E68" s="9">
        <f>SUMIFS('2013Figures'!$J:$J,'2013Figures'!$C:$C,$A68,'2013Figures'!$H:$H,$B68,'2013Figures'!$I:$I,$C68,'2013Figures'!$B:$B,"BrokerToCy",'2013Figures'!$G:$G,"E1",'2013Figures'!$E:$E,$B$1)</f>
        <v>0</v>
      </c>
      <c r="F68" s="9">
        <f>SUMIFS('2013Figures'!$J:$J,'2013Figures'!$C:$C,$A68,'2013Figures'!$H:$H,$B68,'2013Figures'!$I:$I,$C68,'2013Figures'!$B:$B,"BrokerToCy",'2013Figures'!$G:$G,"P1",'2013Figures'!$E:$E,$B$1)</f>
        <v>0</v>
      </c>
      <c r="G68" s="9">
        <f>SUMIFS('2013Figures'!$J:$J,'2013Figures'!$C:$C,$A68,'2013Figures'!$H:$H,$B68,'2013Figures'!$I:$I,$C68,'2013Figures'!$B:$B,"CyToBroker",'2013Figures'!$G:$G,"E1",'2013Figures'!$E:$E,$B$1)</f>
        <v>0</v>
      </c>
      <c r="H68" s="9">
        <f>SUMIFS('2013Figures'!$J:$J,'2013Figures'!$C:$C,$A68,'2013Figures'!$H:$H,$B68,'2013Figures'!$I:$I,$C68,'2013Figures'!$B:$B,"CyToBroker",'2013Figures'!$G:$G,"P1",'2013Figures'!$E:$E,$B$1)</f>
        <v>0</v>
      </c>
      <c r="I68" s="30"/>
      <c r="J68" s="8" t="s">
        <v>146</v>
      </c>
      <c r="K68" s="30"/>
      <c r="L68" s="42">
        <f>SUMIFS('2012Figures'!$J:$J,'2012Figures'!$C:$C,$A68,'2012Figures'!$H:$H,$B68,'2012Figures'!$I:$I,$C68,'2012Figures'!$E:$E,$B$1)</f>
        <v>0</v>
      </c>
      <c r="M68" s="52">
        <f>SUMIFS('2012Figures'!$J:$J,'2012Figures'!$C:$C,$A68,'2012Figures'!$H:$H,$B68,'2012Figures'!$I:$I,$C68,'2012Figures'!$B:$B,"BrokerToCy",'2012Figures'!$G:$G,"E1",'2012Figures'!$E:$E,$B$1)</f>
        <v>0</v>
      </c>
      <c r="N68" s="52">
        <f>SUMIFS('2012Figures'!$J:$J,'2012Figures'!$C:$C,$A68,'2012Figures'!$H:$H,$B68,'2012Figures'!$I:$I,$C68,'2012Figures'!$B:$B,"BrokerToCy",'2012Figures'!$G:$G,"P1",'2012Figures'!$E:$E,$B$1)</f>
        <v>0</v>
      </c>
      <c r="O68" s="52">
        <f>SUMIFS('2012Figures'!$J:$J,'2012Figures'!$C:$C,$A68,'2012Figures'!$H:$H,$B68,'2012Figures'!$I:$I,$C68,'2012Figures'!$B:$B,"CyToBroker",'2012Figures'!$G:$G,"E1",'2012Figures'!$E:$E,$B$1)</f>
        <v>0</v>
      </c>
      <c r="P68" s="52">
        <f>SUMIFS('2012Figures'!$J:$J,'2012Figures'!$C:$C,$A68,'2012Figures'!$H:$H,$B68,'2012Figures'!$I:$I,$C68,'2012Figures'!$B:$B,"CyToBroker",'2012Figures'!$G:$G,"P1",'2012Figures'!$E:$E,$B$1)</f>
        <v>0</v>
      </c>
      <c r="Q68" s="30"/>
      <c r="R68" s="46" t="str">
        <f t="shared" si="15"/>
        <v/>
      </c>
      <c r="S68" s="46" t="str">
        <f t="shared" si="15"/>
        <v/>
      </c>
      <c r="T68" s="46" t="str">
        <f t="shared" si="15"/>
        <v/>
      </c>
      <c r="U68" s="46" t="str">
        <f t="shared" si="15"/>
        <v/>
      </c>
      <c r="V68" s="46" t="str">
        <f t="shared" si="15"/>
        <v/>
      </c>
    </row>
    <row r="69" spans="1:22" x14ac:dyDescent="0.2">
      <c r="A69" s="1">
        <v>104</v>
      </c>
      <c r="B69" s="1" t="s">
        <v>57</v>
      </c>
      <c r="C69" s="8">
        <v>2</v>
      </c>
      <c r="D69" s="29">
        <f>SUMIFS('2013Figures'!$J:$J,'2013Figures'!$C:$C,$A69,'2013Figures'!$H:$H,$B69,'2013Figures'!$I:$I,$C69,'2013Figures'!$E:$E,$B$1)</f>
        <v>0</v>
      </c>
      <c r="E69" s="9">
        <f>SUMIFS('2013Figures'!$J:$J,'2013Figures'!$C:$C,$A69,'2013Figures'!$H:$H,$B69,'2013Figures'!$I:$I,$C69,'2013Figures'!$B:$B,"BrokerToCy",'2013Figures'!$G:$G,"E1",'2013Figures'!$E:$E,$B$1)</f>
        <v>0</v>
      </c>
      <c r="F69" s="9">
        <f>SUMIFS('2013Figures'!$J:$J,'2013Figures'!$C:$C,$A69,'2013Figures'!$H:$H,$B69,'2013Figures'!$I:$I,$C69,'2013Figures'!$B:$B,"BrokerToCy",'2013Figures'!$G:$G,"P1",'2013Figures'!$E:$E,$B$1)</f>
        <v>0</v>
      </c>
      <c r="G69" s="9">
        <f>SUMIFS('2013Figures'!$J:$J,'2013Figures'!$C:$C,$A69,'2013Figures'!$H:$H,$B69,'2013Figures'!$I:$I,$C69,'2013Figures'!$B:$B,"CyToBroker",'2013Figures'!$G:$G,"E1",'2013Figures'!$E:$E,$B$1)</f>
        <v>0</v>
      </c>
      <c r="H69" s="9">
        <f>SUMIFS('2013Figures'!$J:$J,'2013Figures'!$C:$C,$A69,'2013Figures'!$H:$H,$B69,'2013Figures'!$I:$I,$C69,'2013Figures'!$B:$B,"CyToBroker",'2013Figures'!$G:$G,"P1",'2013Figures'!$E:$E,$B$1)</f>
        <v>0</v>
      </c>
      <c r="I69" s="30"/>
      <c r="J69" s="31">
        <v>201001</v>
      </c>
      <c r="K69" s="30"/>
      <c r="L69" s="42">
        <f>SUMIFS('2012Figures'!$J:$J,'2012Figures'!$C:$C,$A69,'2012Figures'!$H:$H,$B69,'2012Figures'!$I:$I,$C69,'2012Figures'!$E:$E,$B$1)</f>
        <v>0</v>
      </c>
      <c r="M69" s="52">
        <f>SUMIFS('2012Figures'!$J:$J,'2012Figures'!$C:$C,$A69,'2012Figures'!$H:$H,$B69,'2012Figures'!$I:$I,$C69,'2012Figures'!$B:$B,"BrokerToCy",'2012Figures'!$G:$G,"E1",'2012Figures'!$E:$E,$B$1)</f>
        <v>0</v>
      </c>
      <c r="N69" s="52">
        <f>SUMIFS('2012Figures'!$J:$J,'2012Figures'!$C:$C,$A69,'2012Figures'!$H:$H,$B69,'2012Figures'!$I:$I,$C69,'2012Figures'!$B:$B,"BrokerToCy",'2012Figures'!$G:$G,"P1",'2012Figures'!$E:$E,$B$1)</f>
        <v>0</v>
      </c>
      <c r="O69" s="52">
        <f>SUMIFS('2012Figures'!$J:$J,'2012Figures'!$C:$C,$A69,'2012Figures'!$H:$H,$B69,'2012Figures'!$I:$I,$C69,'2012Figures'!$B:$B,"CyToBroker",'2012Figures'!$G:$G,"E1",'2012Figures'!$E:$E,$B$1)</f>
        <v>0</v>
      </c>
      <c r="P69" s="52">
        <f>SUMIFS('2012Figures'!$J:$J,'2012Figures'!$C:$C,$A69,'2012Figures'!$H:$H,$B69,'2012Figures'!$I:$I,$C69,'2012Figures'!$B:$B,"CyToBroker",'2012Figures'!$G:$G,"P1",'2012Figures'!$E:$E,$B$1)</f>
        <v>0</v>
      </c>
      <c r="Q69" s="30"/>
      <c r="R69" s="46" t="str">
        <f t="shared" si="15"/>
        <v/>
      </c>
      <c r="S69" s="46" t="str">
        <f t="shared" si="15"/>
        <v/>
      </c>
      <c r="T69" s="46" t="str">
        <f t="shared" si="15"/>
        <v/>
      </c>
      <c r="U69" s="46" t="str">
        <f t="shared" si="15"/>
        <v/>
      </c>
      <c r="V69" s="46" t="str">
        <f t="shared" si="15"/>
        <v/>
      </c>
    </row>
    <row r="70" spans="1:22" x14ac:dyDescent="0.2">
      <c r="A70" s="1">
        <v>104</v>
      </c>
      <c r="B70" s="1" t="s">
        <v>57</v>
      </c>
      <c r="C70" s="8">
        <v>1</v>
      </c>
      <c r="D70" s="29">
        <f>SUMIFS('2013Figures'!$J:$J,'2013Figures'!$C:$C,$A70,'2013Figures'!$H:$H,$B70,'2013Figures'!$I:$I,$C70,'2013Figures'!$E:$E,$B$1)</f>
        <v>0</v>
      </c>
      <c r="E70" s="9">
        <f>SUMIFS('2013Figures'!$J:$J,'2013Figures'!$C:$C,$A70,'2013Figures'!$H:$H,$B70,'2013Figures'!$I:$I,$C70,'2013Figures'!$B:$B,"BrokerToCy",'2013Figures'!$G:$G,"E1",'2013Figures'!$E:$E,$B$1)</f>
        <v>0</v>
      </c>
      <c r="F70" s="9">
        <f>SUMIFS('2013Figures'!$J:$J,'2013Figures'!$C:$C,$A70,'2013Figures'!$H:$H,$B70,'2013Figures'!$I:$I,$C70,'2013Figures'!$B:$B,"BrokerToCy",'2013Figures'!$G:$G,"P1",'2013Figures'!$E:$E,$B$1)</f>
        <v>0</v>
      </c>
      <c r="G70" s="9">
        <f>SUMIFS('2013Figures'!$J:$J,'2013Figures'!$C:$C,$A70,'2013Figures'!$H:$H,$B70,'2013Figures'!$I:$I,$C70,'2013Figures'!$B:$B,"CyToBroker",'2013Figures'!$G:$G,"E1",'2013Figures'!$E:$E,$B$1)</f>
        <v>0</v>
      </c>
      <c r="H70" s="9">
        <f>SUMIFS('2013Figures'!$J:$J,'2013Figures'!$C:$C,$A70,'2013Figures'!$H:$H,$B70,'2013Figures'!$I:$I,$C70,'2013Figures'!$B:$B,"CyToBroker",'2013Figures'!$G:$G,"P1",'2013Figures'!$E:$E,$B$1)</f>
        <v>0</v>
      </c>
      <c r="J70" s="8">
        <v>200601</v>
      </c>
      <c r="L70" s="42">
        <f>SUMIFS('2012Figures'!$J:$J,'2012Figures'!$C:$C,$A70,'2012Figures'!$H:$H,$B70,'2012Figures'!$I:$I,$C70,'2012Figures'!$E:$E,$B$1)</f>
        <v>0</v>
      </c>
      <c r="M70" s="52">
        <f>SUMIFS('2012Figures'!$J:$J,'2012Figures'!$C:$C,$A70,'2012Figures'!$H:$H,$B70,'2012Figures'!$I:$I,$C70,'2012Figures'!$B:$B,"BrokerToCy",'2012Figures'!$G:$G,"E1",'2012Figures'!$E:$E,$B$1)</f>
        <v>0</v>
      </c>
      <c r="N70" s="52">
        <f>SUMIFS('2012Figures'!$J:$J,'2012Figures'!$C:$C,$A70,'2012Figures'!$H:$H,$B70,'2012Figures'!$I:$I,$C70,'2012Figures'!$B:$B,"BrokerToCy",'2012Figures'!$G:$G,"P1",'2012Figures'!$E:$E,$B$1)</f>
        <v>0</v>
      </c>
      <c r="O70" s="52">
        <f>SUMIFS('2012Figures'!$J:$J,'2012Figures'!$C:$C,$A70,'2012Figures'!$H:$H,$B70,'2012Figures'!$I:$I,$C70,'2012Figures'!$B:$B,"CyToBroker",'2012Figures'!$G:$G,"E1",'2012Figures'!$E:$E,$B$1)</f>
        <v>0</v>
      </c>
      <c r="P70" s="52">
        <f>SUMIFS('2012Figures'!$J:$J,'2012Figures'!$C:$C,$A70,'2012Figures'!$H:$H,$B70,'2012Figures'!$I:$I,$C70,'2012Figures'!$B:$B,"CyToBroker",'2012Figures'!$G:$G,"P1",'2012Figures'!$E:$E,$B$1)</f>
        <v>0</v>
      </c>
      <c r="R70" s="46" t="str">
        <f t="shared" si="15"/>
        <v/>
      </c>
      <c r="S70" s="46" t="str">
        <f t="shared" si="15"/>
        <v/>
      </c>
      <c r="T70" s="46" t="str">
        <f t="shared" si="15"/>
        <v/>
      </c>
      <c r="U70" s="46" t="str">
        <f t="shared" si="15"/>
        <v/>
      </c>
      <c r="V70" s="46" t="str">
        <f t="shared" si="15"/>
        <v/>
      </c>
    </row>
    <row r="71" spans="1:22" x14ac:dyDescent="0.2">
      <c r="A71" s="1">
        <v>104</v>
      </c>
      <c r="B71" s="1" t="s">
        <v>57</v>
      </c>
      <c r="D71" s="29">
        <f>SUMIFS('2013Figures'!$J:$J,'2013Figures'!$C:$C,$A71,'2013Figures'!$H:$H,$B71,'2013Figures'!$I:$I,"",'2013Figures'!$E:$E,$B$1)</f>
        <v>0</v>
      </c>
      <c r="E71" s="9">
        <f>SUMIFS('2013Figures'!$J:$J,'2013Figures'!$C:$C,$A71,'2013Figures'!$H:$H,$B71,'2013Figures'!$I:$I,"",'2013Figures'!$B:$B,"BrokerToCy",'2013Figures'!$G:$G,"E1",'2013Figures'!$E:$E,$B$1)</f>
        <v>0</v>
      </c>
      <c r="F71" s="9">
        <f>SUMIFS('2013Figures'!$J:$J,'2013Figures'!$C:$C,$A71,'2013Figures'!$H:$H,$B71,'2013Figures'!$I:$I,"",'2013Figures'!$B:$B,"BrokerToCy",'2013Figures'!$G:$G,"P1",'2013Figures'!$E:$E,$B$1)</f>
        <v>0</v>
      </c>
      <c r="G71" s="9">
        <f>SUMIFS('2013Figures'!$J:$J,'2013Figures'!$C:$C,$A71,'2013Figures'!$H:$H,$B71,'2013Figures'!$I:$I,"",'2013Figures'!$B:$B,"CyToBroker",'2013Figures'!$G:$G,"E1",'2013Figures'!$E:$E,$B$1)</f>
        <v>0</v>
      </c>
      <c r="H71" s="9">
        <f>SUMIFS('2013Figures'!$J:$J,'2013Figures'!$C:$C,$A71,'2013Figures'!$H:$H,$B71,'2013Figures'!$I:$I,"",'2013Figures'!$B:$B,"CyToBroker",'2013Figures'!$G:$G,"P1",'2013Figures'!$E:$E,$B$1)</f>
        <v>0</v>
      </c>
      <c r="J71" s="8" t="s">
        <v>131</v>
      </c>
      <c r="L71" s="42">
        <f>SUMIFS('2012Figures'!$J:$J,'2012Figures'!$C:$C,$A71,'2012Figures'!$H:$H,$B71,'2012Figures'!$I:$I,"",'2012Figures'!$E:$E,$B$1)</f>
        <v>0</v>
      </c>
      <c r="M71" s="52">
        <f>SUMIFS('2012Figures'!$J:$J,'2012Figures'!$C:$C,$A71,'2012Figures'!$H:$H,$B71,'2012Figures'!$I:$I,"",'2012Figures'!$B:$B,"BrokerToCy",'2012Figures'!$G:$G,"E1",'2012Figures'!$E:$E,$B$1)</f>
        <v>0</v>
      </c>
      <c r="N71" s="52">
        <f>SUMIFS('2012Figures'!$J:$J,'2012Figures'!$C:$C,$A71,'2012Figures'!$H:$H,$B71,'2012Figures'!$I:$I,"",'2012Figures'!$B:$B,"BrokerToCy",'2012Figures'!$G:$G,"P1",'2012Figures'!$E:$E,$B$1)</f>
        <v>0</v>
      </c>
      <c r="O71" s="52">
        <f>SUMIFS('2012Figures'!$J:$J,'2012Figures'!$C:$C,$A71,'2012Figures'!$H:$H,$B71,'2012Figures'!$I:$I,"",'2012Figures'!$B:$B,"CyToBroker",'2012Figures'!$G:$G,"E1",'2012Figures'!$E:$E,$B$1)</f>
        <v>0</v>
      </c>
      <c r="P71" s="52">
        <f>SUMIFS('2012Figures'!$J:$J,'2012Figures'!$C:$C,$A71,'2012Figures'!$H:$H,$B71,'2012Figures'!$I:$I,"",'2012Figures'!$B:$B,"CyToBroker",'2012Figures'!$G:$G,"P1",'2012Figures'!$E:$E,$B$1)</f>
        <v>0</v>
      </c>
      <c r="R71" s="46" t="str">
        <f t="shared" si="15"/>
        <v/>
      </c>
      <c r="S71" s="46" t="str">
        <f t="shared" si="15"/>
        <v/>
      </c>
      <c r="T71" s="46" t="str">
        <f t="shared" si="15"/>
        <v/>
      </c>
      <c r="U71" s="46" t="str">
        <f t="shared" si="15"/>
        <v/>
      </c>
      <c r="V71" s="46" t="str">
        <f t="shared" si="15"/>
        <v/>
      </c>
    </row>
    <row r="72" spans="1:22" x14ac:dyDescent="0.2">
      <c r="A72" s="1">
        <v>104</v>
      </c>
      <c r="B72" s="1" t="s">
        <v>21</v>
      </c>
      <c r="C72" s="8">
        <v>11</v>
      </c>
      <c r="D72" s="29">
        <f>SUMIFS('2013Figures'!$J:$J,'2013Figures'!$C:$C,$A72,'2013Figures'!$H:$H,$B72,'2013Figures'!$I:$I,$C72,'2013Figures'!$E:$E,$B$1)</f>
        <v>0</v>
      </c>
      <c r="E72" s="9">
        <f>SUMIFS('2013Figures'!$J:$J,'2013Figures'!$C:$C,$A72,'2013Figures'!$H:$H,$B72,'2013Figures'!$I:$I,$C72,'2013Figures'!$B:$B,"BrokerToCy",'2013Figures'!$G:$G,"E1",'2013Figures'!$E:$E,$B$1)</f>
        <v>0</v>
      </c>
      <c r="F72" s="9">
        <f>SUMIFS('2013Figures'!$J:$J,'2013Figures'!$C:$C,$A72,'2013Figures'!$H:$H,$B72,'2013Figures'!$I:$I,$C72,'2013Figures'!$B:$B,"BrokerToCy",'2013Figures'!$G:$G,"P1",'2013Figures'!$E:$E,$B$1)</f>
        <v>0</v>
      </c>
      <c r="G72" s="9">
        <f>SUMIFS('2013Figures'!$J:$J,'2013Figures'!$C:$C,$A72,'2013Figures'!$H:$H,$B72,'2013Figures'!$I:$I,$C72,'2013Figures'!$B:$B,"CyToBroker",'2013Figures'!$G:$G,"E1",'2013Figures'!$E:$E,$B$1)</f>
        <v>0</v>
      </c>
      <c r="H72" s="9">
        <f>SUMIFS('2013Figures'!$J:$J,'2013Figures'!$C:$C,$A72,'2013Figures'!$H:$H,$B72,'2013Figures'!$I:$I,$C72,'2013Figures'!$B:$B,"CyToBroker",'2013Figures'!$G:$G,"P1",'2013Figures'!$E:$E,$B$1)</f>
        <v>0</v>
      </c>
      <c r="L72" s="42">
        <f>SUMIFS('2012Figures'!$J:$J,'2012Figures'!$C:$C,$A72,'2012Figures'!$H:$H,$B72,'2012Figures'!$I:$I,$C72,'2012Figures'!$E:$E,$B$1)</f>
        <v>0</v>
      </c>
      <c r="M72" s="52">
        <f>SUMIFS('2012Figures'!$J:$J,'2012Figures'!$C:$C,$A72,'2012Figures'!$H:$H,$B72,'2012Figures'!$I:$I,$C72,'2012Figures'!$B:$B,"BrokerToCy",'2012Figures'!$G:$G,"E1",'2012Figures'!$E:$E,$B$1)</f>
        <v>0</v>
      </c>
      <c r="N72" s="52">
        <f>SUMIFS('2012Figures'!$J:$J,'2012Figures'!$C:$C,$A72,'2012Figures'!$H:$H,$B72,'2012Figures'!$I:$I,$C72,'2012Figures'!$B:$B,"BrokerToCy",'2012Figures'!$G:$G,"P1",'2012Figures'!$E:$E,$B$1)</f>
        <v>0</v>
      </c>
      <c r="O72" s="52">
        <f>SUMIFS('2012Figures'!$J:$J,'2012Figures'!$C:$C,$A72,'2012Figures'!$H:$H,$B72,'2012Figures'!$I:$I,$C72,'2012Figures'!$B:$B,"CyToBroker",'2012Figures'!$G:$G,"E1",'2012Figures'!$E:$E,$B$1)</f>
        <v>0</v>
      </c>
      <c r="P72" s="52">
        <f>SUMIFS('2012Figures'!$J:$J,'2012Figures'!$C:$C,$A72,'2012Figures'!$H:$H,$B72,'2012Figures'!$I:$I,$C72,'2012Figures'!$B:$B,"CyToBroker",'2012Figures'!$G:$G,"P1",'2012Figures'!$E:$E,$B$1)</f>
        <v>0</v>
      </c>
      <c r="R72" s="46" t="str">
        <f t="shared" si="15"/>
        <v/>
      </c>
      <c r="S72" s="46" t="str">
        <f t="shared" si="15"/>
        <v/>
      </c>
      <c r="T72" s="46" t="str">
        <f t="shared" si="15"/>
        <v/>
      </c>
      <c r="U72" s="46" t="str">
        <f t="shared" si="15"/>
        <v/>
      </c>
      <c r="V72" s="46" t="str">
        <f t="shared" si="15"/>
        <v/>
      </c>
    </row>
    <row r="73" spans="1:22" x14ac:dyDescent="0.2">
      <c r="A73" s="1">
        <v>104</v>
      </c>
      <c r="B73" s="1" t="s">
        <v>21</v>
      </c>
      <c r="C73" s="8">
        <v>10</v>
      </c>
      <c r="D73" s="29">
        <f>SUMIFS('2013Figures'!$J:$J,'2013Figures'!$C:$C,$A73,'2013Figures'!$H:$H,$B73,'2013Figures'!$I:$I,$C73,'2013Figures'!$E:$E,$B$1)</f>
        <v>0</v>
      </c>
      <c r="E73" s="9">
        <f>SUMIFS('2013Figures'!$J:$J,'2013Figures'!$C:$C,$A73,'2013Figures'!$H:$H,$B73,'2013Figures'!$I:$I,$C73,'2013Figures'!$B:$B,"BrokerToCy",'2013Figures'!$G:$G,"E1",'2013Figures'!$E:$E,$B$1)</f>
        <v>0</v>
      </c>
      <c r="F73" s="9">
        <f>SUMIFS('2013Figures'!$J:$J,'2013Figures'!$C:$C,$A73,'2013Figures'!$H:$H,$B73,'2013Figures'!$I:$I,$C73,'2013Figures'!$B:$B,"BrokerToCy",'2013Figures'!$G:$G,"P1",'2013Figures'!$E:$E,$B$1)</f>
        <v>0</v>
      </c>
      <c r="G73" s="9">
        <f>SUMIFS('2013Figures'!$J:$J,'2013Figures'!$C:$C,$A73,'2013Figures'!$H:$H,$B73,'2013Figures'!$I:$I,$C73,'2013Figures'!$B:$B,"CyToBroker",'2013Figures'!$G:$G,"E1",'2013Figures'!$E:$E,$B$1)</f>
        <v>0</v>
      </c>
      <c r="H73" s="9">
        <f>SUMIFS('2013Figures'!$J:$J,'2013Figures'!$C:$C,$A73,'2013Figures'!$H:$H,$B73,'2013Figures'!$I:$I,$C73,'2013Figures'!$B:$B,"CyToBroker",'2013Figures'!$G:$G,"P1",'2013Figures'!$E:$E,$B$1)</f>
        <v>0</v>
      </c>
      <c r="J73" s="8">
        <v>201501</v>
      </c>
      <c r="L73" s="42">
        <f>SUMIFS('2012Figures'!$J:$J,'2012Figures'!$C:$C,$A73,'2012Figures'!$H:$H,$B73,'2012Figures'!$I:$I,$C73,'2012Figures'!$E:$E,$B$1)</f>
        <v>0</v>
      </c>
      <c r="M73" s="52">
        <f>SUMIFS('2012Figures'!$J:$J,'2012Figures'!$C:$C,$A73,'2012Figures'!$H:$H,$B73,'2012Figures'!$I:$I,$C73,'2012Figures'!$B:$B,"BrokerToCy",'2012Figures'!$G:$G,"E1",'2012Figures'!$E:$E,$B$1)</f>
        <v>0</v>
      </c>
      <c r="N73" s="52">
        <f>SUMIFS('2012Figures'!$J:$J,'2012Figures'!$C:$C,$A73,'2012Figures'!$H:$H,$B73,'2012Figures'!$I:$I,$C73,'2012Figures'!$B:$B,"BrokerToCy",'2012Figures'!$G:$G,"P1",'2012Figures'!$E:$E,$B$1)</f>
        <v>0</v>
      </c>
      <c r="O73" s="52">
        <f>SUMIFS('2012Figures'!$J:$J,'2012Figures'!$C:$C,$A73,'2012Figures'!$H:$H,$B73,'2012Figures'!$I:$I,$C73,'2012Figures'!$B:$B,"CyToBroker",'2012Figures'!$G:$G,"E1",'2012Figures'!$E:$E,$B$1)</f>
        <v>0</v>
      </c>
      <c r="P73" s="52">
        <f>SUMIFS('2012Figures'!$J:$J,'2012Figures'!$C:$C,$A73,'2012Figures'!$H:$H,$B73,'2012Figures'!$I:$I,$C73,'2012Figures'!$B:$B,"CyToBroker",'2012Figures'!$G:$G,"P1",'2012Figures'!$E:$E,$B$1)</f>
        <v>0</v>
      </c>
      <c r="R73" s="46" t="str">
        <f t="shared" si="15"/>
        <v/>
      </c>
      <c r="S73" s="46" t="str">
        <f t="shared" si="15"/>
        <v/>
      </c>
      <c r="T73" s="46" t="str">
        <f t="shared" si="15"/>
        <v/>
      </c>
      <c r="U73" s="46" t="str">
        <f t="shared" si="15"/>
        <v/>
      </c>
      <c r="V73" s="46" t="str">
        <f t="shared" si="15"/>
        <v/>
      </c>
    </row>
    <row r="74" spans="1:22" x14ac:dyDescent="0.2">
      <c r="A74" s="1">
        <v>104</v>
      </c>
      <c r="B74" s="1" t="s">
        <v>21</v>
      </c>
      <c r="C74" s="8">
        <v>9</v>
      </c>
      <c r="D74" s="29">
        <f>SUMIFS('2013Figures'!$J:$J,'2013Figures'!$C:$C,$A74,'2013Figures'!$H:$H,$B74,'2013Figures'!$I:$I,$C74,'2013Figures'!$E:$E,$B$1)</f>
        <v>0</v>
      </c>
      <c r="E74" s="9">
        <f>SUMIFS('2013Figures'!$J:$J,'2013Figures'!$C:$C,$A74,'2013Figures'!$H:$H,$B74,'2013Figures'!$I:$I,$C74,'2013Figures'!$B:$B,"BrokerToCy",'2013Figures'!$G:$G,"E1",'2013Figures'!$E:$E,$B$1)</f>
        <v>0</v>
      </c>
      <c r="F74" s="9">
        <f>SUMIFS('2013Figures'!$J:$J,'2013Figures'!$C:$C,$A74,'2013Figures'!$H:$H,$B74,'2013Figures'!$I:$I,$C74,'2013Figures'!$B:$B,"BrokerToCy",'2013Figures'!$G:$G,"P1",'2013Figures'!$E:$E,$B$1)</f>
        <v>0</v>
      </c>
      <c r="G74" s="9">
        <f>SUMIFS('2013Figures'!$J:$J,'2013Figures'!$C:$C,$A74,'2013Figures'!$H:$H,$B74,'2013Figures'!$I:$I,$C74,'2013Figures'!$B:$B,"CyToBroker",'2013Figures'!$G:$G,"E1",'2013Figures'!$E:$E,$B$1)</f>
        <v>0</v>
      </c>
      <c r="H74" s="9">
        <f>SUMIFS('2013Figures'!$J:$J,'2013Figures'!$C:$C,$A74,'2013Figures'!$H:$H,$B74,'2013Figures'!$I:$I,$C74,'2013Figures'!$B:$B,"CyToBroker",'2013Figures'!$G:$G,"P1",'2013Figures'!$E:$E,$B$1)</f>
        <v>0</v>
      </c>
      <c r="J74" s="8">
        <v>201401</v>
      </c>
      <c r="L74" s="42">
        <f>SUMIFS('2012Figures'!$J:$J,'2012Figures'!$C:$C,$A74,'2012Figures'!$H:$H,$B74,'2012Figures'!$I:$I,$C74,'2012Figures'!$E:$E,$B$1)</f>
        <v>0</v>
      </c>
      <c r="M74" s="52">
        <f>SUMIFS('2012Figures'!$J:$J,'2012Figures'!$C:$C,$A74,'2012Figures'!$H:$H,$B74,'2012Figures'!$I:$I,$C74,'2012Figures'!$B:$B,"BrokerToCy",'2012Figures'!$G:$G,"E1",'2012Figures'!$E:$E,$B$1)</f>
        <v>0</v>
      </c>
      <c r="N74" s="52">
        <f>SUMIFS('2012Figures'!$J:$J,'2012Figures'!$C:$C,$A74,'2012Figures'!$H:$H,$B74,'2012Figures'!$I:$I,$C74,'2012Figures'!$B:$B,"BrokerToCy",'2012Figures'!$G:$G,"P1",'2012Figures'!$E:$E,$B$1)</f>
        <v>0</v>
      </c>
      <c r="O74" s="52">
        <f>SUMIFS('2012Figures'!$J:$J,'2012Figures'!$C:$C,$A74,'2012Figures'!$H:$H,$B74,'2012Figures'!$I:$I,$C74,'2012Figures'!$B:$B,"CyToBroker",'2012Figures'!$G:$G,"E1",'2012Figures'!$E:$E,$B$1)</f>
        <v>0</v>
      </c>
      <c r="P74" s="52">
        <f>SUMIFS('2012Figures'!$J:$J,'2012Figures'!$C:$C,$A74,'2012Figures'!$H:$H,$B74,'2012Figures'!$I:$I,$C74,'2012Figures'!$B:$B,"CyToBroker",'2012Figures'!$G:$G,"P1",'2012Figures'!$E:$E,$B$1)</f>
        <v>0</v>
      </c>
      <c r="R74" s="46" t="str">
        <f t="shared" si="15"/>
        <v/>
      </c>
      <c r="S74" s="46" t="str">
        <f t="shared" si="15"/>
        <v/>
      </c>
      <c r="T74" s="46" t="str">
        <f t="shared" si="15"/>
        <v/>
      </c>
      <c r="U74" s="46" t="str">
        <f t="shared" si="15"/>
        <v/>
      </c>
      <c r="V74" s="46" t="str">
        <f t="shared" si="15"/>
        <v/>
      </c>
    </row>
    <row r="75" spans="1:22" x14ac:dyDescent="0.2">
      <c r="A75" s="1">
        <v>104</v>
      </c>
      <c r="B75" s="1" t="s">
        <v>21</v>
      </c>
      <c r="C75" s="8">
        <v>8</v>
      </c>
      <c r="D75" s="29">
        <f>SUMIFS('2013Figures'!$J:$J,'2013Figures'!$C:$C,$A75,'2013Figures'!$H:$H,$B75,'2013Figures'!$I:$I,$C75,'2013Figures'!$E:$E,$B$1)</f>
        <v>0</v>
      </c>
      <c r="E75" s="9">
        <f>SUMIFS('2013Figures'!$J:$J,'2013Figures'!$C:$C,$A75,'2013Figures'!$H:$H,$B75,'2013Figures'!$I:$I,$C75,'2013Figures'!$B:$B,"BrokerToCy",'2013Figures'!$G:$G,"E1",'2013Figures'!$E:$E,$B$1)</f>
        <v>0</v>
      </c>
      <c r="F75" s="9">
        <f>SUMIFS('2013Figures'!$J:$J,'2013Figures'!$C:$C,$A75,'2013Figures'!$H:$H,$B75,'2013Figures'!$I:$I,$C75,'2013Figures'!$B:$B,"BrokerToCy",'2013Figures'!$G:$G,"P1",'2013Figures'!$E:$E,$B$1)</f>
        <v>0</v>
      </c>
      <c r="G75" s="9">
        <f>SUMIFS('2013Figures'!$J:$J,'2013Figures'!$C:$C,$A75,'2013Figures'!$H:$H,$B75,'2013Figures'!$I:$I,$C75,'2013Figures'!$B:$B,"CyToBroker",'2013Figures'!$G:$G,"E1",'2013Figures'!$E:$E,$B$1)</f>
        <v>0</v>
      </c>
      <c r="H75" s="9">
        <f>SUMIFS('2013Figures'!$J:$J,'2013Figures'!$C:$C,$A75,'2013Figures'!$H:$H,$B75,'2013Figures'!$I:$I,$C75,'2013Figures'!$B:$B,"CyToBroker",'2013Figures'!$G:$G,"P1",'2013Figures'!$E:$E,$B$1)</f>
        <v>0</v>
      </c>
      <c r="I75" s="30"/>
      <c r="J75" s="31">
        <v>201301</v>
      </c>
      <c r="K75" s="30"/>
      <c r="L75" s="42">
        <f>SUMIFS('2012Figures'!$J:$J,'2012Figures'!$C:$C,$A75,'2012Figures'!$H:$H,$B75,'2012Figures'!$I:$I,$C75,'2012Figures'!$E:$E,$B$1)</f>
        <v>0</v>
      </c>
      <c r="M75" s="52">
        <f>SUMIFS('2012Figures'!$J:$J,'2012Figures'!$C:$C,$A75,'2012Figures'!$H:$H,$B75,'2012Figures'!$I:$I,$C75,'2012Figures'!$B:$B,"BrokerToCy",'2012Figures'!$G:$G,"E1",'2012Figures'!$E:$E,$B$1)</f>
        <v>0</v>
      </c>
      <c r="N75" s="52">
        <f>SUMIFS('2012Figures'!$J:$J,'2012Figures'!$C:$C,$A75,'2012Figures'!$H:$H,$B75,'2012Figures'!$I:$I,$C75,'2012Figures'!$B:$B,"BrokerToCy",'2012Figures'!$G:$G,"P1",'2012Figures'!$E:$E,$B$1)</f>
        <v>0</v>
      </c>
      <c r="O75" s="52">
        <f>SUMIFS('2012Figures'!$J:$J,'2012Figures'!$C:$C,$A75,'2012Figures'!$H:$H,$B75,'2012Figures'!$I:$I,$C75,'2012Figures'!$B:$B,"CyToBroker",'2012Figures'!$G:$G,"E1",'2012Figures'!$E:$E,$B$1)</f>
        <v>0</v>
      </c>
      <c r="P75" s="52">
        <f>SUMIFS('2012Figures'!$J:$J,'2012Figures'!$C:$C,$A75,'2012Figures'!$H:$H,$B75,'2012Figures'!$I:$I,$C75,'2012Figures'!$B:$B,"CyToBroker",'2012Figures'!$G:$G,"P1",'2012Figures'!$E:$E,$B$1)</f>
        <v>0</v>
      </c>
      <c r="Q75" s="30"/>
      <c r="R75" s="46" t="str">
        <f t="shared" si="15"/>
        <v/>
      </c>
      <c r="S75" s="46" t="str">
        <f t="shared" si="15"/>
        <v/>
      </c>
      <c r="T75" s="46" t="str">
        <f t="shared" si="15"/>
        <v/>
      </c>
      <c r="U75" s="46" t="str">
        <f t="shared" si="15"/>
        <v/>
      </c>
      <c r="V75" s="46" t="str">
        <f t="shared" si="15"/>
        <v/>
      </c>
    </row>
    <row r="76" spans="1:22" x14ac:dyDescent="0.2">
      <c r="A76" s="1">
        <v>104</v>
      </c>
      <c r="B76" s="1" t="s">
        <v>21</v>
      </c>
      <c r="C76" s="8">
        <v>7</v>
      </c>
      <c r="D76" s="29">
        <f>SUMIFS('2013Figures'!$J:$J,'2013Figures'!$C:$C,$A76,'2013Figures'!$H:$H,$B76,'2013Figures'!$I:$I,$C76,'2013Figures'!$E:$E,$B$1)</f>
        <v>0</v>
      </c>
      <c r="E76" s="9">
        <f>SUMIFS('2013Figures'!$J:$J,'2013Figures'!$C:$C,$A76,'2013Figures'!$H:$H,$B76,'2013Figures'!$I:$I,$C76,'2013Figures'!$B:$B,"BrokerToCy",'2013Figures'!$G:$G,"E1",'2013Figures'!$E:$E,$B$1)</f>
        <v>0</v>
      </c>
      <c r="F76" s="9">
        <f>SUMIFS('2013Figures'!$J:$J,'2013Figures'!$C:$C,$A76,'2013Figures'!$H:$H,$B76,'2013Figures'!$I:$I,$C76,'2013Figures'!$B:$B,"BrokerToCy",'2013Figures'!$G:$G,"P1",'2013Figures'!$E:$E,$B$1)</f>
        <v>0</v>
      </c>
      <c r="G76" s="9">
        <f>SUMIFS('2013Figures'!$J:$J,'2013Figures'!$C:$C,$A76,'2013Figures'!$H:$H,$B76,'2013Figures'!$I:$I,$C76,'2013Figures'!$B:$B,"CyToBroker",'2013Figures'!$G:$G,"E1",'2013Figures'!$E:$E,$B$1)</f>
        <v>0</v>
      </c>
      <c r="H76" s="9">
        <f>SUMIFS('2013Figures'!$J:$J,'2013Figures'!$C:$C,$A76,'2013Figures'!$H:$H,$B76,'2013Figures'!$I:$I,$C76,'2013Figures'!$B:$B,"CyToBroker",'2013Figures'!$G:$G,"P1",'2013Figures'!$E:$E,$B$1)</f>
        <v>0</v>
      </c>
      <c r="J76" s="8">
        <v>201201</v>
      </c>
      <c r="L76" s="42">
        <f>SUMIFS('2012Figures'!$J:$J,'2012Figures'!$C:$C,$A76,'2012Figures'!$H:$H,$B76,'2012Figures'!$I:$I,$C76,'2012Figures'!$E:$E,$B$1)</f>
        <v>0</v>
      </c>
      <c r="M76" s="52">
        <f>SUMIFS('2012Figures'!$J:$J,'2012Figures'!$C:$C,$A76,'2012Figures'!$H:$H,$B76,'2012Figures'!$I:$I,$C76,'2012Figures'!$B:$B,"BrokerToCy",'2012Figures'!$G:$G,"E1",'2012Figures'!$E:$E,$B$1)</f>
        <v>0</v>
      </c>
      <c r="N76" s="52">
        <f>SUMIFS('2012Figures'!$J:$J,'2012Figures'!$C:$C,$A76,'2012Figures'!$H:$H,$B76,'2012Figures'!$I:$I,$C76,'2012Figures'!$B:$B,"BrokerToCy",'2012Figures'!$G:$G,"P1",'2012Figures'!$E:$E,$B$1)</f>
        <v>0</v>
      </c>
      <c r="O76" s="52">
        <f>SUMIFS('2012Figures'!$J:$J,'2012Figures'!$C:$C,$A76,'2012Figures'!$H:$H,$B76,'2012Figures'!$I:$I,$C76,'2012Figures'!$B:$B,"CyToBroker",'2012Figures'!$G:$G,"E1",'2012Figures'!$E:$E,$B$1)</f>
        <v>0</v>
      </c>
      <c r="P76" s="52">
        <f>SUMIFS('2012Figures'!$J:$J,'2012Figures'!$C:$C,$A76,'2012Figures'!$H:$H,$B76,'2012Figures'!$I:$I,$C76,'2012Figures'!$B:$B,"CyToBroker",'2012Figures'!$G:$G,"P1",'2012Figures'!$E:$E,$B$1)</f>
        <v>0</v>
      </c>
      <c r="R76" s="46" t="str">
        <f t="shared" si="15"/>
        <v/>
      </c>
      <c r="S76" s="46" t="str">
        <f t="shared" si="15"/>
        <v/>
      </c>
      <c r="T76" s="46" t="str">
        <f t="shared" si="15"/>
        <v/>
      </c>
      <c r="U76" s="46" t="str">
        <f t="shared" si="15"/>
        <v/>
      </c>
      <c r="V76" s="46" t="str">
        <f t="shared" si="15"/>
        <v/>
      </c>
    </row>
    <row r="77" spans="1:22" x14ac:dyDescent="0.2">
      <c r="A77" s="1">
        <v>104</v>
      </c>
      <c r="B77" s="1" t="s">
        <v>21</v>
      </c>
      <c r="C77" s="8">
        <v>6</v>
      </c>
      <c r="D77" s="29">
        <f>SUMIFS('2013Figures'!$J:$J,'2013Figures'!$C:$C,$A77,'2013Figures'!$H:$H,$B77,'2013Figures'!$I:$I,$C77,'2013Figures'!$E:$E,$B$1)</f>
        <v>0</v>
      </c>
      <c r="E77" s="9">
        <f>SUMIFS('2013Figures'!$J:$J,'2013Figures'!$C:$C,$A77,'2013Figures'!$H:$H,$B77,'2013Figures'!$I:$I,$C77,'2013Figures'!$B:$B,"BrokerToCy",'2013Figures'!$G:$G,"E1",'2013Figures'!$E:$E,$B$1)</f>
        <v>0</v>
      </c>
      <c r="F77" s="9">
        <f>SUMIFS('2013Figures'!$J:$J,'2013Figures'!$C:$C,$A77,'2013Figures'!$H:$H,$B77,'2013Figures'!$I:$I,$C77,'2013Figures'!$B:$B,"BrokerToCy",'2013Figures'!$G:$G,"P1",'2013Figures'!$E:$E,$B$1)</f>
        <v>0</v>
      </c>
      <c r="G77" s="9">
        <f>SUMIFS('2013Figures'!$J:$J,'2013Figures'!$C:$C,$A77,'2013Figures'!$H:$H,$B77,'2013Figures'!$I:$I,$C77,'2013Figures'!$B:$B,"CyToBroker",'2013Figures'!$G:$G,"E1",'2013Figures'!$E:$E,$B$1)</f>
        <v>0</v>
      </c>
      <c r="H77" s="9">
        <f>SUMIFS('2013Figures'!$J:$J,'2013Figures'!$C:$C,$A77,'2013Figures'!$H:$H,$B77,'2013Figures'!$I:$I,$C77,'2013Figures'!$B:$B,"CyToBroker",'2013Figures'!$G:$G,"P1",'2013Figures'!$E:$E,$B$1)</f>
        <v>0</v>
      </c>
      <c r="J77" s="8">
        <v>201101</v>
      </c>
      <c r="L77" s="42">
        <f>SUMIFS('2012Figures'!$J:$J,'2012Figures'!$C:$C,$A77,'2012Figures'!$H:$H,$B77,'2012Figures'!$I:$I,$C77,'2012Figures'!$E:$E,$B$1)</f>
        <v>0</v>
      </c>
      <c r="M77" s="52">
        <f>SUMIFS('2012Figures'!$J:$J,'2012Figures'!$C:$C,$A77,'2012Figures'!$H:$H,$B77,'2012Figures'!$I:$I,$C77,'2012Figures'!$B:$B,"BrokerToCy",'2012Figures'!$G:$G,"E1",'2012Figures'!$E:$E,$B$1)</f>
        <v>0</v>
      </c>
      <c r="N77" s="52">
        <f>SUMIFS('2012Figures'!$J:$J,'2012Figures'!$C:$C,$A77,'2012Figures'!$H:$H,$B77,'2012Figures'!$I:$I,$C77,'2012Figures'!$B:$B,"BrokerToCy",'2012Figures'!$G:$G,"P1",'2012Figures'!$E:$E,$B$1)</f>
        <v>0</v>
      </c>
      <c r="O77" s="52">
        <f>SUMIFS('2012Figures'!$J:$J,'2012Figures'!$C:$C,$A77,'2012Figures'!$H:$H,$B77,'2012Figures'!$I:$I,$C77,'2012Figures'!$B:$B,"CyToBroker",'2012Figures'!$G:$G,"E1",'2012Figures'!$E:$E,$B$1)</f>
        <v>0</v>
      </c>
      <c r="P77" s="52">
        <f>SUMIFS('2012Figures'!$J:$J,'2012Figures'!$C:$C,$A77,'2012Figures'!$H:$H,$B77,'2012Figures'!$I:$I,$C77,'2012Figures'!$B:$B,"CyToBroker",'2012Figures'!$G:$G,"P1",'2012Figures'!$E:$E,$B$1)</f>
        <v>0</v>
      </c>
      <c r="R77" s="46" t="str">
        <f t="shared" si="15"/>
        <v/>
      </c>
      <c r="S77" s="46" t="str">
        <f t="shared" si="15"/>
        <v/>
      </c>
      <c r="T77" s="46" t="str">
        <f t="shared" si="15"/>
        <v/>
      </c>
      <c r="U77" s="46" t="str">
        <f t="shared" si="15"/>
        <v/>
      </c>
      <c r="V77" s="46" t="str">
        <f t="shared" si="15"/>
        <v/>
      </c>
    </row>
    <row r="78" spans="1:22" x14ac:dyDescent="0.2">
      <c r="A78" s="1">
        <v>104</v>
      </c>
      <c r="B78" s="1" t="s">
        <v>21</v>
      </c>
      <c r="C78" s="8">
        <v>5</v>
      </c>
      <c r="D78" s="29">
        <f>SUMIFS('2013Figures'!$J:$J,'2013Figures'!$C:$C,$A78,'2013Figures'!$H:$H,$B78,'2013Figures'!$I:$I,$C78,'2013Figures'!$E:$E,$B$1)</f>
        <v>0</v>
      </c>
      <c r="E78" s="9">
        <f>SUMIFS('2013Figures'!$J:$J,'2013Figures'!$C:$C,$A78,'2013Figures'!$H:$H,$B78,'2013Figures'!$I:$I,$C78,'2013Figures'!$B:$B,"BrokerToCy",'2013Figures'!$G:$G,"E1",'2013Figures'!$E:$E,$B$1)</f>
        <v>0</v>
      </c>
      <c r="F78" s="9">
        <f>SUMIFS('2013Figures'!$J:$J,'2013Figures'!$C:$C,$A78,'2013Figures'!$H:$H,$B78,'2013Figures'!$I:$I,$C78,'2013Figures'!$B:$B,"BrokerToCy",'2013Figures'!$G:$G,"P1",'2013Figures'!$E:$E,$B$1)</f>
        <v>0</v>
      </c>
      <c r="G78" s="9">
        <f>SUMIFS('2013Figures'!$J:$J,'2013Figures'!$C:$C,$A78,'2013Figures'!$H:$H,$B78,'2013Figures'!$I:$I,$C78,'2013Figures'!$B:$B,"CyToBroker",'2013Figures'!$G:$G,"E1",'2013Figures'!$E:$E,$B$1)</f>
        <v>0</v>
      </c>
      <c r="H78" s="9">
        <f>SUMIFS('2013Figures'!$J:$J,'2013Figures'!$C:$C,$A78,'2013Figures'!$H:$H,$B78,'2013Figures'!$I:$I,$C78,'2013Figures'!$B:$B,"CyToBroker",'2013Figures'!$G:$G,"P1",'2013Figures'!$E:$E,$B$1)</f>
        <v>0</v>
      </c>
      <c r="J78" s="8">
        <v>201001</v>
      </c>
      <c r="L78" s="42">
        <f>SUMIFS('2012Figures'!$J:$J,'2012Figures'!$C:$C,$A78,'2012Figures'!$H:$H,$B78,'2012Figures'!$I:$I,$C78,'2012Figures'!$E:$E,$B$1)</f>
        <v>0</v>
      </c>
      <c r="M78" s="52">
        <f>SUMIFS('2012Figures'!$J:$J,'2012Figures'!$C:$C,$A78,'2012Figures'!$H:$H,$B78,'2012Figures'!$I:$I,$C78,'2012Figures'!$B:$B,"BrokerToCy",'2012Figures'!$G:$G,"E1",'2012Figures'!$E:$E,$B$1)</f>
        <v>0</v>
      </c>
      <c r="N78" s="52">
        <f>SUMIFS('2012Figures'!$J:$J,'2012Figures'!$C:$C,$A78,'2012Figures'!$H:$H,$B78,'2012Figures'!$I:$I,$C78,'2012Figures'!$B:$B,"BrokerToCy",'2012Figures'!$G:$G,"P1",'2012Figures'!$E:$E,$B$1)</f>
        <v>0</v>
      </c>
      <c r="O78" s="52">
        <f>SUMIFS('2012Figures'!$J:$J,'2012Figures'!$C:$C,$A78,'2012Figures'!$H:$H,$B78,'2012Figures'!$I:$I,$C78,'2012Figures'!$B:$B,"CyToBroker",'2012Figures'!$G:$G,"E1",'2012Figures'!$E:$E,$B$1)</f>
        <v>0</v>
      </c>
      <c r="P78" s="52">
        <f>SUMIFS('2012Figures'!$J:$J,'2012Figures'!$C:$C,$A78,'2012Figures'!$H:$H,$B78,'2012Figures'!$I:$I,$C78,'2012Figures'!$B:$B,"CyToBroker",'2012Figures'!$G:$G,"P1",'2012Figures'!$E:$E,$B$1)</f>
        <v>0</v>
      </c>
      <c r="R78" s="46" t="str">
        <f t="shared" si="15"/>
        <v/>
      </c>
      <c r="S78" s="46" t="str">
        <f t="shared" si="15"/>
        <v/>
      </c>
      <c r="T78" s="46" t="str">
        <f t="shared" si="15"/>
        <v/>
      </c>
      <c r="U78" s="46" t="str">
        <f t="shared" si="15"/>
        <v/>
      </c>
      <c r="V78" s="46" t="str">
        <f t="shared" si="15"/>
        <v/>
      </c>
    </row>
    <row r="79" spans="1:22" x14ac:dyDescent="0.2">
      <c r="A79" s="1">
        <v>104</v>
      </c>
      <c r="B79" s="1" t="s">
        <v>21</v>
      </c>
      <c r="C79" s="8">
        <v>4</v>
      </c>
      <c r="D79" s="29">
        <f>SUMIFS('2013Figures'!$J:$J,'2013Figures'!$C:$C,$A79,'2013Figures'!$H:$H,$B79,'2013Figures'!$I:$I,$C79,'2013Figures'!$E:$E,$B$1)</f>
        <v>0</v>
      </c>
      <c r="E79" s="9">
        <f>SUMIFS('2013Figures'!$J:$J,'2013Figures'!$C:$C,$A79,'2013Figures'!$H:$H,$B79,'2013Figures'!$I:$I,$C79,'2013Figures'!$B:$B,"BrokerToCy",'2013Figures'!$G:$G,"E1",'2013Figures'!$E:$E,$B$1)</f>
        <v>0</v>
      </c>
      <c r="F79" s="9">
        <f>SUMIFS('2013Figures'!$J:$J,'2013Figures'!$C:$C,$A79,'2013Figures'!$H:$H,$B79,'2013Figures'!$I:$I,$C79,'2013Figures'!$B:$B,"BrokerToCy",'2013Figures'!$G:$G,"P1",'2013Figures'!$E:$E,$B$1)</f>
        <v>0</v>
      </c>
      <c r="G79" s="9">
        <f>SUMIFS('2013Figures'!$J:$J,'2013Figures'!$C:$C,$A79,'2013Figures'!$H:$H,$B79,'2013Figures'!$I:$I,$C79,'2013Figures'!$B:$B,"CyToBroker",'2013Figures'!$G:$G,"E1",'2013Figures'!$E:$E,$B$1)</f>
        <v>0</v>
      </c>
      <c r="H79" s="9">
        <f>SUMIFS('2013Figures'!$J:$J,'2013Figures'!$C:$C,$A79,'2013Figures'!$H:$H,$B79,'2013Figures'!$I:$I,$C79,'2013Figures'!$B:$B,"CyToBroker",'2013Figures'!$G:$G,"P1",'2013Figures'!$E:$E,$B$1)</f>
        <v>0</v>
      </c>
      <c r="J79" s="8">
        <v>200901</v>
      </c>
      <c r="L79" s="42">
        <f>SUMIFS('2012Figures'!$J:$J,'2012Figures'!$C:$C,$A79,'2012Figures'!$H:$H,$B79,'2012Figures'!$I:$I,$C79,'2012Figures'!$E:$E,$B$1)</f>
        <v>0</v>
      </c>
      <c r="M79" s="52">
        <f>SUMIFS('2012Figures'!$J:$J,'2012Figures'!$C:$C,$A79,'2012Figures'!$H:$H,$B79,'2012Figures'!$I:$I,$C79,'2012Figures'!$B:$B,"BrokerToCy",'2012Figures'!$G:$G,"E1",'2012Figures'!$E:$E,$B$1)</f>
        <v>0</v>
      </c>
      <c r="N79" s="52">
        <f>SUMIFS('2012Figures'!$J:$J,'2012Figures'!$C:$C,$A79,'2012Figures'!$H:$H,$B79,'2012Figures'!$I:$I,$C79,'2012Figures'!$B:$B,"BrokerToCy",'2012Figures'!$G:$G,"P1",'2012Figures'!$E:$E,$B$1)</f>
        <v>0</v>
      </c>
      <c r="O79" s="52">
        <f>SUMIFS('2012Figures'!$J:$J,'2012Figures'!$C:$C,$A79,'2012Figures'!$H:$H,$B79,'2012Figures'!$I:$I,$C79,'2012Figures'!$B:$B,"CyToBroker",'2012Figures'!$G:$G,"E1",'2012Figures'!$E:$E,$B$1)</f>
        <v>0</v>
      </c>
      <c r="P79" s="52">
        <f>SUMIFS('2012Figures'!$J:$J,'2012Figures'!$C:$C,$A79,'2012Figures'!$H:$H,$B79,'2012Figures'!$I:$I,$C79,'2012Figures'!$B:$B,"CyToBroker",'2012Figures'!$G:$G,"P1",'2012Figures'!$E:$E,$B$1)</f>
        <v>0</v>
      </c>
      <c r="R79" s="46" t="str">
        <f t="shared" si="15"/>
        <v/>
      </c>
      <c r="S79" s="46" t="str">
        <f t="shared" si="15"/>
        <v/>
      </c>
      <c r="T79" s="46" t="str">
        <f t="shared" si="15"/>
        <v/>
      </c>
      <c r="U79" s="46" t="str">
        <f t="shared" si="15"/>
        <v/>
      </c>
      <c r="V79" s="46" t="str">
        <f t="shared" si="15"/>
        <v/>
      </c>
    </row>
    <row r="80" spans="1:22" x14ac:dyDescent="0.2">
      <c r="A80" s="1">
        <v>104</v>
      </c>
      <c r="B80" s="1" t="s">
        <v>21</v>
      </c>
      <c r="C80" s="8">
        <v>3</v>
      </c>
      <c r="D80" s="29">
        <f>SUMIFS('2013Figures'!$J:$J,'2013Figures'!$C:$C,$A80,'2013Figures'!$H:$H,$B80,'2013Figures'!$I:$I,$C80,'2013Figures'!$E:$E,$B$1)</f>
        <v>0</v>
      </c>
      <c r="E80" s="9">
        <f>SUMIFS('2013Figures'!$J:$J,'2013Figures'!$C:$C,$A80,'2013Figures'!$H:$H,$B80,'2013Figures'!$I:$I,$C80,'2013Figures'!$B:$B,"BrokerToCy",'2013Figures'!$G:$G,"E1",'2013Figures'!$E:$E,$B$1)</f>
        <v>0</v>
      </c>
      <c r="F80" s="9">
        <f>SUMIFS('2013Figures'!$J:$J,'2013Figures'!$C:$C,$A80,'2013Figures'!$H:$H,$B80,'2013Figures'!$I:$I,$C80,'2013Figures'!$B:$B,"BrokerToCy",'2013Figures'!$G:$G,"P1",'2013Figures'!$E:$E,$B$1)</f>
        <v>0</v>
      </c>
      <c r="G80" s="9">
        <f>SUMIFS('2013Figures'!$J:$J,'2013Figures'!$C:$C,$A80,'2013Figures'!$H:$H,$B80,'2013Figures'!$I:$I,$C80,'2013Figures'!$B:$B,"CyToBroker",'2013Figures'!$G:$G,"E1",'2013Figures'!$E:$E,$B$1)</f>
        <v>0</v>
      </c>
      <c r="H80" s="9">
        <f>SUMIFS('2013Figures'!$J:$J,'2013Figures'!$C:$C,$A80,'2013Figures'!$H:$H,$B80,'2013Figures'!$I:$I,$C80,'2013Figures'!$B:$B,"CyToBroker",'2013Figures'!$G:$G,"P1",'2013Figures'!$E:$E,$B$1)</f>
        <v>0</v>
      </c>
      <c r="J80" s="8">
        <v>200801</v>
      </c>
      <c r="L80" s="42">
        <f>SUMIFS('2012Figures'!$J:$J,'2012Figures'!$C:$C,$A80,'2012Figures'!$H:$H,$B80,'2012Figures'!$I:$I,$C80,'2012Figures'!$E:$E,$B$1)</f>
        <v>0</v>
      </c>
      <c r="M80" s="52">
        <f>SUMIFS('2012Figures'!$J:$J,'2012Figures'!$C:$C,$A80,'2012Figures'!$H:$H,$B80,'2012Figures'!$I:$I,$C80,'2012Figures'!$B:$B,"BrokerToCy",'2012Figures'!$G:$G,"E1",'2012Figures'!$E:$E,$B$1)</f>
        <v>0</v>
      </c>
      <c r="N80" s="52">
        <f>SUMIFS('2012Figures'!$J:$J,'2012Figures'!$C:$C,$A80,'2012Figures'!$H:$H,$B80,'2012Figures'!$I:$I,$C80,'2012Figures'!$B:$B,"BrokerToCy",'2012Figures'!$G:$G,"P1",'2012Figures'!$E:$E,$B$1)</f>
        <v>0</v>
      </c>
      <c r="O80" s="52">
        <f>SUMIFS('2012Figures'!$J:$J,'2012Figures'!$C:$C,$A80,'2012Figures'!$H:$H,$B80,'2012Figures'!$I:$I,$C80,'2012Figures'!$B:$B,"CyToBroker",'2012Figures'!$G:$G,"E1",'2012Figures'!$E:$E,$B$1)</f>
        <v>0</v>
      </c>
      <c r="P80" s="52">
        <f>SUMIFS('2012Figures'!$J:$J,'2012Figures'!$C:$C,$A80,'2012Figures'!$H:$H,$B80,'2012Figures'!$I:$I,$C80,'2012Figures'!$B:$B,"CyToBroker",'2012Figures'!$G:$G,"P1",'2012Figures'!$E:$E,$B$1)</f>
        <v>0</v>
      </c>
      <c r="R80" s="46" t="str">
        <f t="shared" si="15"/>
        <v/>
      </c>
      <c r="S80" s="46" t="str">
        <f t="shared" si="15"/>
        <v/>
      </c>
      <c r="T80" s="46" t="str">
        <f t="shared" si="15"/>
        <v/>
      </c>
      <c r="U80" s="46" t="str">
        <f t="shared" si="15"/>
        <v/>
      </c>
      <c r="V80" s="46" t="str">
        <f t="shared" si="15"/>
        <v/>
      </c>
    </row>
    <row r="81" spans="1:22" x14ac:dyDescent="0.2">
      <c r="A81" s="1">
        <v>104</v>
      </c>
      <c r="B81" s="1" t="s">
        <v>21</v>
      </c>
      <c r="C81" s="8">
        <v>2</v>
      </c>
      <c r="D81" s="29">
        <f>SUMIFS('2013Figures'!$J:$J,'2013Figures'!$C:$C,$A81,'2013Figures'!$H:$H,$B81,'2013Figures'!$I:$I,$C81,'2013Figures'!$E:$E,$B$1)</f>
        <v>0</v>
      </c>
      <c r="E81" s="9">
        <f>SUMIFS('2013Figures'!$J:$J,'2013Figures'!$C:$C,$A81,'2013Figures'!$H:$H,$B81,'2013Figures'!$I:$I,$C81,'2013Figures'!$B:$B,"BrokerToCy",'2013Figures'!$G:$G,"E1",'2013Figures'!$E:$E,$B$1)</f>
        <v>0</v>
      </c>
      <c r="F81" s="9">
        <f>SUMIFS('2013Figures'!$J:$J,'2013Figures'!$C:$C,$A81,'2013Figures'!$H:$H,$B81,'2013Figures'!$I:$I,$C81,'2013Figures'!$B:$B,"BrokerToCy",'2013Figures'!$G:$G,"P1",'2013Figures'!$E:$E,$B$1)</f>
        <v>0</v>
      </c>
      <c r="G81" s="9">
        <f>SUMIFS('2013Figures'!$J:$J,'2013Figures'!$C:$C,$A81,'2013Figures'!$H:$H,$B81,'2013Figures'!$I:$I,$C81,'2013Figures'!$B:$B,"CyToBroker",'2013Figures'!$G:$G,"E1",'2013Figures'!$E:$E,$B$1)</f>
        <v>0</v>
      </c>
      <c r="H81" s="9">
        <f>SUMIFS('2013Figures'!$J:$J,'2013Figures'!$C:$C,$A81,'2013Figures'!$H:$H,$B81,'2013Figures'!$I:$I,$C81,'2013Figures'!$B:$B,"CyToBroker",'2013Figures'!$G:$G,"P1",'2013Figures'!$E:$E,$B$1)</f>
        <v>0</v>
      </c>
      <c r="J81" s="8">
        <v>200701</v>
      </c>
      <c r="L81" s="42">
        <f>SUMIFS('2012Figures'!$J:$J,'2012Figures'!$C:$C,$A81,'2012Figures'!$H:$H,$B81,'2012Figures'!$I:$I,$C81,'2012Figures'!$E:$E,$B$1)</f>
        <v>0</v>
      </c>
      <c r="M81" s="52">
        <f>SUMIFS('2012Figures'!$J:$J,'2012Figures'!$C:$C,$A81,'2012Figures'!$H:$H,$B81,'2012Figures'!$I:$I,$C81,'2012Figures'!$B:$B,"BrokerToCy",'2012Figures'!$G:$G,"E1",'2012Figures'!$E:$E,$B$1)</f>
        <v>0</v>
      </c>
      <c r="N81" s="52">
        <f>SUMIFS('2012Figures'!$J:$J,'2012Figures'!$C:$C,$A81,'2012Figures'!$H:$H,$B81,'2012Figures'!$I:$I,$C81,'2012Figures'!$B:$B,"BrokerToCy",'2012Figures'!$G:$G,"P1",'2012Figures'!$E:$E,$B$1)</f>
        <v>0</v>
      </c>
      <c r="O81" s="52">
        <f>SUMIFS('2012Figures'!$J:$J,'2012Figures'!$C:$C,$A81,'2012Figures'!$H:$H,$B81,'2012Figures'!$I:$I,$C81,'2012Figures'!$B:$B,"CyToBroker",'2012Figures'!$G:$G,"E1",'2012Figures'!$E:$E,$B$1)</f>
        <v>0</v>
      </c>
      <c r="P81" s="52">
        <f>SUMIFS('2012Figures'!$J:$J,'2012Figures'!$C:$C,$A81,'2012Figures'!$H:$H,$B81,'2012Figures'!$I:$I,$C81,'2012Figures'!$B:$B,"CyToBroker",'2012Figures'!$G:$G,"P1",'2012Figures'!$E:$E,$B$1)</f>
        <v>0</v>
      </c>
      <c r="R81" s="46" t="str">
        <f t="shared" si="15"/>
        <v/>
      </c>
      <c r="S81" s="46" t="str">
        <f t="shared" si="15"/>
        <v/>
      </c>
      <c r="T81" s="46" t="str">
        <f t="shared" si="15"/>
        <v/>
      </c>
      <c r="U81" s="46" t="str">
        <f t="shared" si="15"/>
        <v/>
      </c>
      <c r="V81" s="46" t="str">
        <f t="shared" si="15"/>
        <v/>
      </c>
    </row>
    <row r="82" spans="1:22" x14ac:dyDescent="0.2">
      <c r="A82" s="1">
        <v>104</v>
      </c>
      <c r="B82" s="1" t="s">
        <v>21</v>
      </c>
      <c r="C82" s="8">
        <v>1</v>
      </c>
      <c r="D82" s="29">
        <f>SUMIFS('2013Figures'!$J:$J,'2013Figures'!$C:$C,$A82,'2013Figures'!$H:$H,$B82,'2013Figures'!$I:$I,$C82,'2013Figures'!$E:$E,$B$1)</f>
        <v>0</v>
      </c>
      <c r="E82" s="9">
        <f>SUMIFS('2013Figures'!$J:$J,'2013Figures'!$C:$C,$A82,'2013Figures'!$H:$H,$B82,'2013Figures'!$I:$I,$C82,'2013Figures'!$B:$B,"BrokerToCy",'2013Figures'!$G:$G,"E1",'2013Figures'!$E:$E,$B$1)</f>
        <v>0</v>
      </c>
      <c r="F82" s="9">
        <f>SUMIFS('2013Figures'!$J:$J,'2013Figures'!$C:$C,$A82,'2013Figures'!$H:$H,$B82,'2013Figures'!$I:$I,$C82,'2013Figures'!$B:$B,"BrokerToCy",'2013Figures'!$G:$G,"P1",'2013Figures'!$E:$E,$B$1)</f>
        <v>0</v>
      </c>
      <c r="G82" s="9">
        <f>SUMIFS('2013Figures'!$J:$J,'2013Figures'!$C:$C,$A82,'2013Figures'!$H:$H,$B82,'2013Figures'!$I:$I,$C82,'2013Figures'!$B:$B,"CyToBroker",'2013Figures'!$G:$G,"E1",'2013Figures'!$E:$E,$B$1)</f>
        <v>0</v>
      </c>
      <c r="H82" s="9">
        <f>SUMIFS('2013Figures'!$J:$J,'2013Figures'!$C:$C,$A82,'2013Figures'!$H:$H,$B82,'2013Figures'!$I:$I,$C82,'2013Figures'!$B:$B,"CyToBroker",'2013Figures'!$G:$G,"P1",'2013Figures'!$E:$E,$B$1)</f>
        <v>0</v>
      </c>
      <c r="J82" s="8">
        <v>200601</v>
      </c>
      <c r="L82" s="42">
        <f>SUMIFS('2012Figures'!$J:$J,'2012Figures'!$C:$C,$A82,'2012Figures'!$H:$H,$B82,'2012Figures'!$I:$I,$C82,'2012Figures'!$E:$E,$B$1)</f>
        <v>0</v>
      </c>
      <c r="M82" s="52">
        <f>SUMIFS('2012Figures'!$J:$J,'2012Figures'!$C:$C,$A82,'2012Figures'!$H:$H,$B82,'2012Figures'!$I:$I,$C82,'2012Figures'!$B:$B,"BrokerToCy",'2012Figures'!$G:$G,"E1",'2012Figures'!$E:$E,$B$1)</f>
        <v>0</v>
      </c>
      <c r="N82" s="52">
        <f>SUMIFS('2012Figures'!$J:$J,'2012Figures'!$C:$C,$A82,'2012Figures'!$H:$H,$B82,'2012Figures'!$I:$I,$C82,'2012Figures'!$B:$B,"BrokerToCy",'2012Figures'!$G:$G,"P1",'2012Figures'!$E:$E,$B$1)</f>
        <v>0</v>
      </c>
      <c r="O82" s="52">
        <f>SUMIFS('2012Figures'!$J:$J,'2012Figures'!$C:$C,$A82,'2012Figures'!$H:$H,$B82,'2012Figures'!$I:$I,$C82,'2012Figures'!$B:$B,"CyToBroker",'2012Figures'!$G:$G,"E1",'2012Figures'!$E:$E,$B$1)</f>
        <v>0</v>
      </c>
      <c r="P82" s="52">
        <f>SUMIFS('2012Figures'!$J:$J,'2012Figures'!$C:$C,$A82,'2012Figures'!$H:$H,$B82,'2012Figures'!$I:$I,$C82,'2012Figures'!$B:$B,"CyToBroker",'2012Figures'!$G:$G,"P1",'2012Figures'!$E:$E,$B$1)</f>
        <v>0</v>
      </c>
      <c r="R82" s="46" t="str">
        <f t="shared" si="15"/>
        <v/>
      </c>
      <c r="S82" s="46" t="str">
        <f t="shared" si="15"/>
        <v/>
      </c>
      <c r="T82" s="46" t="str">
        <f t="shared" si="15"/>
        <v/>
      </c>
      <c r="U82" s="46" t="str">
        <f t="shared" si="15"/>
        <v/>
      </c>
      <c r="V82" s="46" t="str">
        <f t="shared" si="15"/>
        <v/>
      </c>
    </row>
    <row r="83" spans="1:22" x14ac:dyDescent="0.2">
      <c r="A83" s="1">
        <v>104</v>
      </c>
      <c r="B83" s="1" t="s">
        <v>21</v>
      </c>
      <c r="D83" s="29">
        <f>SUMIFS('2013Figures'!$J:$J,'2013Figures'!$C:$C,$A83,'2013Figures'!$H:$H,$B83,'2013Figures'!$I:$I,"",'2013Figures'!$E:$E,$B$1)</f>
        <v>0</v>
      </c>
      <c r="E83" s="9">
        <f>SUMIFS('2013Figures'!$J:$J,'2013Figures'!$C:$C,$A83,'2013Figures'!$H:$H,$B83,'2013Figures'!$I:$I,"",'2013Figures'!$B:$B,"BrokerToCy",'2013Figures'!$G:$G,"E1",'2013Figures'!$E:$E,$B$1)</f>
        <v>0</v>
      </c>
      <c r="F83" s="9">
        <f>SUMIFS('2013Figures'!$J:$J,'2013Figures'!$C:$C,$A83,'2013Figures'!$H:$H,$B83,'2013Figures'!$I:$I,"",'2013Figures'!$B:$B,"BrokerToCy",'2013Figures'!$G:$G,"P1",'2013Figures'!$E:$E,$B$1)</f>
        <v>0</v>
      </c>
      <c r="G83" s="9">
        <f>SUMIFS('2013Figures'!$J:$J,'2013Figures'!$C:$C,$A83,'2013Figures'!$H:$H,$B83,'2013Figures'!$I:$I,"",'2013Figures'!$B:$B,"CyToBroker",'2013Figures'!$G:$G,"E1",'2013Figures'!$E:$E,$B$1)</f>
        <v>0</v>
      </c>
      <c r="H83" s="9">
        <f>SUMIFS('2013Figures'!$J:$J,'2013Figures'!$C:$C,$A83,'2013Figures'!$H:$H,$B83,'2013Figures'!$I:$I,"",'2013Figures'!$B:$B,"CyToBroker",'2013Figures'!$G:$G,"P1",'2013Figures'!$E:$E,$B$1)</f>
        <v>0</v>
      </c>
      <c r="J83" s="8" t="s">
        <v>131</v>
      </c>
      <c r="L83" s="42">
        <f>SUMIFS('2012Figures'!$J:$J,'2012Figures'!$C:$C,$A83,'2012Figures'!$H:$H,$B83,'2012Figures'!$I:$I,"",'2012Figures'!$E:$E,$B$1)</f>
        <v>0</v>
      </c>
      <c r="M83" s="52">
        <f>SUMIFS('2012Figures'!$J:$J,'2012Figures'!$C:$C,$A83,'2012Figures'!$H:$H,$B83,'2012Figures'!$I:$I,"",'2012Figures'!$B:$B,"BrokerToCy",'2012Figures'!$G:$G,"E1",'2012Figures'!$E:$E,$B$1)</f>
        <v>0</v>
      </c>
      <c r="N83" s="52">
        <f>SUMIFS('2012Figures'!$J:$J,'2012Figures'!$C:$C,$A83,'2012Figures'!$H:$H,$B83,'2012Figures'!$I:$I,"",'2012Figures'!$B:$B,"BrokerToCy",'2012Figures'!$G:$G,"P1",'2012Figures'!$E:$E,$B$1)</f>
        <v>0</v>
      </c>
      <c r="O83" s="52">
        <f>SUMIFS('2012Figures'!$J:$J,'2012Figures'!$C:$C,$A83,'2012Figures'!$H:$H,$B83,'2012Figures'!$I:$I,"",'2012Figures'!$B:$B,"CyToBroker",'2012Figures'!$G:$G,"E1",'2012Figures'!$E:$E,$B$1)</f>
        <v>0</v>
      </c>
      <c r="P83" s="52">
        <f>SUMIFS('2012Figures'!$J:$J,'2012Figures'!$C:$C,$A83,'2012Figures'!$H:$H,$B83,'2012Figures'!$I:$I,"",'2012Figures'!$B:$B,"CyToBroker",'2012Figures'!$G:$G,"P1",'2012Figures'!$E:$E,$B$1)</f>
        <v>0</v>
      </c>
      <c r="R83" s="46" t="str">
        <f t="shared" si="15"/>
        <v/>
      </c>
      <c r="S83" s="46" t="str">
        <f t="shared" si="15"/>
        <v/>
      </c>
      <c r="T83" s="46" t="str">
        <f t="shared" si="15"/>
        <v/>
      </c>
      <c r="U83" s="46" t="str">
        <f t="shared" si="15"/>
        <v/>
      </c>
      <c r="V83" s="46" t="str">
        <f t="shared" si="15"/>
        <v/>
      </c>
    </row>
    <row r="84" spans="1:22" x14ac:dyDescent="0.2">
      <c r="A84" s="1">
        <v>104</v>
      </c>
      <c r="B84" s="1" t="s">
        <v>94</v>
      </c>
      <c r="C84" s="8">
        <v>11</v>
      </c>
      <c r="D84" s="29">
        <f>SUMIFS('2013Figures'!$J:$J,'2013Figures'!$C:$C,$A84,'2013Figures'!$H:$H,$B84,'2013Figures'!$I:$I,$C84,'2013Figures'!$E:$E,$B$1)</f>
        <v>0</v>
      </c>
      <c r="E84" s="9">
        <f>SUMIFS('2013Figures'!$J:$J,'2013Figures'!$C:$C,$A84,'2013Figures'!$H:$H,$B84,'2013Figures'!$I:$I,$C84,'2013Figures'!$B:$B,"BrokerToCy",'2013Figures'!$G:$G,"E1",'2013Figures'!$E:$E,$B$1)</f>
        <v>0</v>
      </c>
      <c r="F84" s="9">
        <f>SUMIFS('2013Figures'!$J:$J,'2013Figures'!$C:$C,$A84,'2013Figures'!$H:$H,$B84,'2013Figures'!$I:$I,$C84,'2013Figures'!$B:$B,"BrokerToCy",'2013Figures'!$G:$G,"P1",'2013Figures'!$E:$E,$B$1)</f>
        <v>0</v>
      </c>
      <c r="G84" s="9">
        <f>SUMIFS('2013Figures'!$J:$J,'2013Figures'!$C:$C,$A84,'2013Figures'!$H:$H,$B84,'2013Figures'!$I:$I,$C84,'2013Figures'!$B:$B,"CyToBroker",'2013Figures'!$G:$G,"E1",'2013Figures'!$E:$E,$B$1)</f>
        <v>0</v>
      </c>
      <c r="H84" s="9">
        <f>SUMIFS('2013Figures'!$J:$J,'2013Figures'!$C:$C,$A84,'2013Figures'!$H:$H,$B84,'2013Figures'!$I:$I,$C84,'2013Figures'!$B:$B,"CyToBroker",'2013Figures'!$G:$G,"P1",'2013Figures'!$E:$E,$B$1)</f>
        <v>0</v>
      </c>
      <c r="L84" s="42">
        <f>SUMIFS('2012Figures'!$J:$J,'2012Figures'!$C:$C,$A84,'2012Figures'!$H:$H,$B84,'2012Figures'!$I:$I,$C84,'2012Figures'!$E:$E,$B$1)</f>
        <v>0</v>
      </c>
      <c r="M84" s="52">
        <f>SUMIFS('2012Figures'!$J:$J,'2012Figures'!$C:$C,$A84,'2012Figures'!$H:$H,$B84,'2012Figures'!$I:$I,$C84,'2012Figures'!$B:$B,"BrokerToCy",'2012Figures'!$G:$G,"E1",'2012Figures'!$E:$E,$B$1)</f>
        <v>0</v>
      </c>
      <c r="N84" s="52">
        <f>SUMIFS('2012Figures'!$J:$J,'2012Figures'!$C:$C,$A84,'2012Figures'!$H:$H,$B84,'2012Figures'!$I:$I,$C84,'2012Figures'!$B:$B,"BrokerToCy",'2012Figures'!$G:$G,"P1",'2012Figures'!$E:$E,$B$1)</f>
        <v>0</v>
      </c>
      <c r="O84" s="52">
        <f>SUMIFS('2012Figures'!$J:$J,'2012Figures'!$C:$C,$A84,'2012Figures'!$H:$H,$B84,'2012Figures'!$I:$I,$C84,'2012Figures'!$B:$B,"CyToBroker",'2012Figures'!$G:$G,"E1",'2012Figures'!$E:$E,$B$1)</f>
        <v>0</v>
      </c>
      <c r="P84" s="52">
        <f>SUMIFS('2012Figures'!$J:$J,'2012Figures'!$C:$C,$A84,'2012Figures'!$H:$H,$B84,'2012Figures'!$I:$I,$C84,'2012Figures'!$B:$B,"CyToBroker",'2012Figures'!$G:$G,"P1",'2012Figures'!$E:$E,$B$1)</f>
        <v>0</v>
      </c>
      <c r="R84" s="46" t="str">
        <f t="shared" si="15"/>
        <v/>
      </c>
      <c r="S84" s="46" t="str">
        <f t="shared" si="15"/>
        <v/>
      </c>
      <c r="T84" s="46" t="str">
        <f t="shared" si="15"/>
        <v/>
      </c>
      <c r="U84" s="46" t="str">
        <f t="shared" si="15"/>
        <v/>
      </c>
      <c r="V84" s="46" t="str">
        <f t="shared" si="15"/>
        <v/>
      </c>
    </row>
    <row r="85" spans="1:22" x14ac:dyDescent="0.2">
      <c r="A85" s="1">
        <v>104</v>
      </c>
      <c r="B85" s="1" t="s">
        <v>94</v>
      </c>
      <c r="C85" s="8">
        <v>10</v>
      </c>
      <c r="D85" s="29">
        <f>SUMIFS('2013Figures'!$J:$J,'2013Figures'!$C:$C,$A85,'2013Figures'!$H:$H,$B85,'2013Figures'!$I:$I,$C85,'2013Figures'!$E:$E,$B$1)</f>
        <v>0</v>
      </c>
      <c r="E85" s="9">
        <f>SUMIFS('2013Figures'!$J:$J,'2013Figures'!$C:$C,$A85,'2013Figures'!$H:$H,$B85,'2013Figures'!$I:$I,$C85,'2013Figures'!$B:$B,"BrokerToCy",'2013Figures'!$G:$G,"E1",'2013Figures'!$E:$E,$B$1)</f>
        <v>0</v>
      </c>
      <c r="F85" s="9">
        <f>SUMIFS('2013Figures'!$J:$J,'2013Figures'!$C:$C,$A85,'2013Figures'!$H:$H,$B85,'2013Figures'!$I:$I,$C85,'2013Figures'!$B:$B,"BrokerToCy",'2013Figures'!$G:$G,"P1",'2013Figures'!$E:$E,$B$1)</f>
        <v>0</v>
      </c>
      <c r="G85" s="9">
        <f>SUMIFS('2013Figures'!$J:$J,'2013Figures'!$C:$C,$A85,'2013Figures'!$H:$H,$B85,'2013Figures'!$I:$I,$C85,'2013Figures'!$B:$B,"CyToBroker",'2013Figures'!$G:$G,"E1",'2013Figures'!$E:$E,$B$1)</f>
        <v>0</v>
      </c>
      <c r="H85" s="9">
        <f>SUMIFS('2013Figures'!$J:$J,'2013Figures'!$C:$C,$A85,'2013Figures'!$H:$H,$B85,'2013Figures'!$I:$I,$C85,'2013Figures'!$B:$B,"CyToBroker",'2013Figures'!$G:$G,"P1",'2013Figures'!$E:$E,$B$1)</f>
        <v>0</v>
      </c>
      <c r="J85" s="8">
        <v>201501</v>
      </c>
      <c r="L85" s="42">
        <f>SUMIFS('2012Figures'!$J:$J,'2012Figures'!$C:$C,$A85,'2012Figures'!$H:$H,$B85,'2012Figures'!$I:$I,$C85,'2012Figures'!$E:$E,$B$1)</f>
        <v>0</v>
      </c>
      <c r="M85" s="52">
        <f>SUMIFS('2012Figures'!$J:$J,'2012Figures'!$C:$C,$A85,'2012Figures'!$H:$H,$B85,'2012Figures'!$I:$I,$C85,'2012Figures'!$B:$B,"BrokerToCy",'2012Figures'!$G:$G,"E1",'2012Figures'!$E:$E,$B$1)</f>
        <v>0</v>
      </c>
      <c r="N85" s="52">
        <f>SUMIFS('2012Figures'!$J:$J,'2012Figures'!$C:$C,$A85,'2012Figures'!$H:$H,$B85,'2012Figures'!$I:$I,$C85,'2012Figures'!$B:$B,"BrokerToCy",'2012Figures'!$G:$G,"P1",'2012Figures'!$E:$E,$B$1)</f>
        <v>0</v>
      </c>
      <c r="O85" s="52">
        <f>SUMIFS('2012Figures'!$J:$J,'2012Figures'!$C:$C,$A85,'2012Figures'!$H:$H,$B85,'2012Figures'!$I:$I,$C85,'2012Figures'!$B:$B,"CyToBroker",'2012Figures'!$G:$G,"E1",'2012Figures'!$E:$E,$B$1)</f>
        <v>0</v>
      </c>
      <c r="P85" s="52">
        <f>SUMIFS('2012Figures'!$J:$J,'2012Figures'!$C:$C,$A85,'2012Figures'!$H:$H,$B85,'2012Figures'!$I:$I,$C85,'2012Figures'!$B:$B,"CyToBroker",'2012Figures'!$G:$G,"P1",'2012Figures'!$E:$E,$B$1)</f>
        <v>0</v>
      </c>
      <c r="R85" s="46" t="str">
        <f t="shared" si="15"/>
        <v/>
      </c>
      <c r="S85" s="46" t="str">
        <f t="shared" si="15"/>
        <v/>
      </c>
      <c r="T85" s="46" t="str">
        <f t="shared" si="15"/>
        <v/>
      </c>
      <c r="U85" s="46" t="str">
        <f t="shared" si="15"/>
        <v/>
      </c>
      <c r="V85" s="46" t="str">
        <f t="shared" si="15"/>
        <v/>
      </c>
    </row>
    <row r="86" spans="1:22" x14ac:dyDescent="0.2">
      <c r="A86" s="1">
        <v>104</v>
      </c>
      <c r="B86" s="1" t="s">
        <v>94</v>
      </c>
      <c r="C86" s="8">
        <v>9</v>
      </c>
      <c r="D86" s="29">
        <f>SUMIFS('2013Figures'!$J:$J,'2013Figures'!$C:$C,$A86,'2013Figures'!$H:$H,$B86,'2013Figures'!$I:$I,$C86,'2013Figures'!$E:$E,$B$1)</f>
        <v>0</v>
      </c>
      <c r="E86" s="9">
        <f>SUMIFS('2013Figures'!$J:$J,'2013Figures'!$C:$C,$A86,'2013Figures'!$H:$H,$B86,'2013Figures'!$I:$I,$C86,'2013Figures'!$B:$B,"BrokerToCy",'2013Figures'!$G:$G,"E1",'2013Figures'!$E:$E,$B$1)</f>
        <v>0</v>
      </c>
      <c r="F86" s="9">
        <f>SUMIFS('2013Figures'!$J:$J,'2013Figures'!$C:$C,$A86,'2013Figures'!$H:$H,$B86,'2013Figures'!$I:$I,$C86,'2013Figures'!$B:$B,"BrokerToCy",'2013Figures'!$G:$G,"P1",'2013Figures'!$E:$E,$B$1)</f>
        <v>0</v>
      </c>
      <c r="G86" s="9">
        <f>SUMIFS('2013Figures'!$J:$J,'2013Figures'!$C:$C,$A86,'2013Figures'!$H:$H,$B86,'2013Figures'!$I:$I,$C86,'2013Figures'!$B:$B,"CyToBroker",'2013Figures'!$G:$G,"E1",'2013Figures'!$E:$E,$B$1)</f>
        <v>0</v>
      </c>
      <c r="H86" s="9">
        <f>SUMIFS('2013Figures'!$J:$J,'2013Figures'!$C:$C,$A86,'2013Figures'!$H:$H,$B86,'2013Figures'!$I:$I,$C86,'2013Figures'!$B:$B,"CyToBroker",'2013Figures'!$G:$G,"P1",'2013Figures'!$E:$E,$B$1)</f>
        <v>0</v>
      </c>
      <c r="J86" s="8">
        <v>201401</v>
      </c>
      <c r="L86" s="42">
        <f>SUMIFS('2012Figures'!$J:$J,'2012Figures'!$C:$C,$A86,'2012Figures'!$H:$H,$B86,'2012Figures'!$I:$I,$C86,'2012Figures'!$E:$E,$B$1)</f>
        <v>0</v>
      </c>
      <c r="M86" s="52">
        <f>SUMIFS('2012Figures'!$J:$J,'2012Figures'!$C:$C,$A86,'2012Figures'!$H:$H,$B86,'2012Figures'!$I:$I,$C86,'2012Figures'!$B:$B,"BrokerToCy",'2012Figures'!$G:$G,"E1",'2012Figures'!$E:$E,$B$1)</f>
        <v>0</v>
      </c>
      <c r="N86" s="52">
        <f>SUMIFS('2012Figures'!$J:$J,'2012Figures'!$C:$C,$A86,'2012Figures'!$H:$H,$B86,'2012Figures'!$I:$I,$C86,'2012Figures'!$B:$B,"BrokerToCy",'2012Figures'!$G:$G,"P1",'2012Figures'!$E:$E,$B$1)</f>
        <v>0</v>
      </c>
      <c r="O86" s="52">
        <f>SUMIFS('2012Figures'!$J:$J,'2012Figures'!$C:$C,$A86,'2012Figures'!$H:$H,$B86,'2012Figures'!$I:$I,$C86,'2012Figures'!$B:$B,"CyToBroker",'2012Figures'!$G:$G,"E1",'2012Figures'!$E:$E,$B$1)</f>
        <v>0</v>
      </c>
      <c r="P86" s="52">
        <f>SUMIFS('2012Figures'!$J:$J,'2012Figures'!$C:$C,$A86,'2012Figures'!$H:$H,$B86,'2012Figures'!$I:$I,$C86,'2012Figures'!$B:$B,"CyToBroker",'2012Figures'!$G:$G,"P1",'2012Figures'!$E:$E,$B$1)</f>
        <v>0</v>
      </c>
      <c r="R86" s="46" t="str">
        <f t="shared" si="15"/>
        <v/>
      </c>
      <c r="S86" s="46" t="str">
        <f t="shared" si="15"/>
        <v/>
      </c>
      <c r="T86" s="46" t="str">
        <f t="shared" si="15"/>
        <v/>
      </c>
      <c r="U86" s="46" t="str">
        <f t="shared" si="15"/>
        <v/>
      </c>
      <c r="V86" s="46" t="str">
        <f t="shared" si="15"/>
        <v/>
      </c>
    </row>
    <row r="87" spans="1:22" x14ac:dyDescent="0.2">
      <c r="A87" s="1">
        <v>104</v>
      </c>
      <c r="B87" s="1" t="s">
        <v>94</v>
      </c>
      <c r="C87" s="8">
        <v>8</v>
      </c>
      <c r="D87" s="29">
        <f>SUMIFS('2013Figures'!$J:$J,'2013Figures'!$C:$C,$A87,'2013Figures'!$H:$H,$B87,'2013Figures'!$I:$I,$C87,'2013Figures'!$E:$E,$B$1)</f>
        <v>0</v>
      </c>
      <c r="E87" s="9">
        <f>SUMIFS('2013Figures'!$J:$J,'2013Figures'!$C:$C,$A87,'2013Figures'!$H:$H,$B87,'2013Figures'!$I:$I,$C87,'2013Figures'!$B:$B,"BrokerToCy",'2013Figures'!$G:$G,"E1",'2013Figures'!$E:$E,$B$1)</f>
        <v>0</v>
      </c>
      <c r="F87" s="9">
        <f>SUMIFS('2013Figures'!$J:$J,'2013Figures'!$C:$C,$A87,'2013Figures'!$H:$H,$B87,'2013Figures'!$I:$I,$C87,'2013Figures'!$B:$B,"BrokerToCy",'2013Figures'!$G:$G,"P1",'2013Figures'!$E:$E,$B$1)</f>
        <v>0</v>
      </c>
      <c r="G87" s="9">
        <f>SUMIFS('2013Figures'!$J:$J,'2013Figures'!$C:$C,$A87,'2013Figures'!$H:$H,$B87,'2013Figures'!$I:$I,$C87,'2013Figures'!$B:$B,"CyToBroker",'2013Figures'!$G:$G,"E1",'2013Figures'!$E:$E,$B$1)</f>
        <v>0</v>
      </c>
      <c r="H87" s="9">
        <f>SUMIFS('2013Figures'!$J:$J,'2013Figures'!$C:$C,$A87,'2013Figures'!$H:$H,$B87,'2013Figures'!$I:$I,$C87,'2013Figures'!$B:$B,"CyToBroker",'2013Figures'!$G:$G,"P1",'2013Figures'!$E:$E,$B$1)</f>
        <v>0</v>
      </c>
      <c r="I87" s="30"/>
      <c r="J87" s="31">
        <v>201301</v>
      </c>
      <c r="K87" s="30"/>
      <c r="L87" s="42">
        <f>SUMIFS('2012Figures'!$J:$J,'2012Figures'!$C:$C,$A87,'2012Figures'!$H:$H,$B87,'2012Figures'!$I:$I,$C87,'2012Figures'!$E:$E,$B$1)</f>
        <v>0</v>
      </c>
      <c r="M87" s="52">
        <f>SUMIFS('2012Figures'!$J:$J,'2012Figures'!$C:$C,$A87,'2012Figures'!$H:$H,$B87,'2012Figures'!$I:$I,$C87,'2012Figures'!$B:$B,"BrokerToCy",'2012Figures'!$G:$G,"E1",'2012Figures'!$E:$E,$B$1)</f>
        <v>0</v>
      </c>
      <c r="N87" s="52">
        <f>SUMIFS('2012Figures'!$J:$J,'2012Figures'!$C:$C,$A87,'2012Figures'!$H:$H,$B87,'2012Figures'!$I:$I,$C87,'2012Figures'!$B:$B,"BrokerToCy",'2012Figures'!$G:$G,"P1",'2012Figures'!$E:$E,$B$1)</f>
        <v>0</v>
      </c>
      <c r="O87" s="52">
        <f>SUMIFS('2012Figures'!$J:$J,'2012Figures'!$C:$C,$A87,'2012Figures'!$H:$H,$B87,'2012Figures'!$I:$I,$C87,'2012Figures'!$B:$B,"CyToBroker",'2012Figures'!$G:$G,"E1",'2012Figures'!$E:$E,$B$1)</f>
        <v>0</v>
      </c>
      <c r="P87" s="52">
        <f>SUMIFS('2012Figures'!$J:$J,'2012Figures'!$C:$C,$A87,'2012Figures'!$H:$H,$B87,'2012Figures'!$I:$I,$C87,'2012Figures'!$B:$B,"CyToBroker",'2012Figures'!$G:$G,"P1",'2012Figures'!$E:$E,$B$1)</f>
        <v>0</v>
      </c>
      <c r="Q87" s="30"/>
      <c r="R87" s="46" t="str">
        <f t="shared" si="15"/>
        <v/>
      </c>
      <c r="S87" s="46" t="str">
        <f t="shared" si="15"/>
        <v/>
      </c>
      <c r="T87" s="46" t="str">
        <f t="shared" si="15"/>
        <v/>
      </c>
      <c r="U87" s="46" t="str">
        <f t="shared" si="15"/>
        <v/>
      </c>
      <c r="V87" s="46" t="str">
        <f t="shared" si="15"/>
        <v/>
      </c>
    </row>
    <row r="88" spans="1:22" x14ac:dyDescent="0.2">
      <c r="A88" s="1">
        <v>104</v>
      </c>
      <c r="B88" s="1" t="s">
        <v>94</v>
      </c>
      <c r="C88" s="8">
        <v>7</v>
      </c>
      <c r="D88" s="29">
        <f>SUMIFS('2013Figures'!$J:$J,'2013Figures'!$C:$C,$A88,'2013Figures'!$H:$H,$B88,'2013Figures'!$I:$I,$C88,'2013Figures'!$E:$E,$B$1)</f>
        <v>0</v>
      </c>
      <c r="E88" s="9">
        <f>SUMIFS('2013Figures'!$J:$J,'2013Figures'!$C:$C,$A88,'2013Figures'!$H:$H,$B88,'2013Figures'!$I:$I,$C88,'2013Figures'!$B:$B,"BrokerToCy",'2013Figures'!$G:$G,"E1",'2013Figures'!$E:$E,$B$1)</f>
        <v>0</v>
      </c>
      <c r="F88" s="9">
        <f>SUMIFS('2013Figures'!$J:$J,'2013Figures'!$C:$C,$A88,'2013Figures'!$H:$H,$B88,'2013Figures'!$I:$I,$C88,'2013Figures'!$B:$B,"BrokerToCy",'2013Figures'!$G:$G,"P1",'2013Figures'!$E:$E,$B$1)</f>
        <v>0</v>
      </c>
      <c r="G88" s="9">
        <f>SUMIFS('2013Figures'!$J:$J,'2013Figures'!$C:$C,$A88,'2013Figures'!$H:$H,$B88,'2013Figures'!$I:$I,$C88,'2013Figures'!$B:$B,"CyToBroker",'2013Figures'!$G:$G,"E1",'2013Figures'!$E:$E,$B$1)</f>
        <v>0</v>
      </c>
      <c r="H88" s="9">
        <f>SUMIFS('2013Figures'!$J:$J,'2013Figures'!$C:$C,$A88,'2013Figures'!$H:$H,$B88,'2013Figures'!$I:$I,$C88,'2013Figures'!$B:$B,"CyToBroker",'2013Figures'!$G:$G,"P1",'2013Figures'!$E:$E,$B$1)</f>
        <v>0</v>
      </c>
      <c r="J88" s="8">
        <v>201201</v>
      </c>
      <c r="L88" s="42">
        <f>SUMIFS('2012Figures'!$J:$J,'2012Figures'!$C:$C,$A88,'2012Figures'!$H:$H,$B88,'2012Figures'!$I:$I,$C88,'2012Figures'!$E:$E,$B$1)</f>
        <v>0</v>
      </c>
      <c r="M88" s="52">
        <f>SUMIFS('2012Figures'!$J:$J,'2012Figures'!$C:$C,$A88,'2012Figures'!$H:$H,$B88,'2012Figures'!$I:$I,$C88,'2012Figures'!$B:$B,"BrokerToCy",'2012Figures'!$G:$G,"E1",'2012Figures'!$E:$E,$B$1)</f>
        <v>0</v>
      </c>
      <c r="N88" s="52">
        <f>SUMIFS('2012Figures'!$J:$J,'2012Figures'!$C:$C,$A88,'2012Figures'!$H:$H,$B88,'2012Figures'!$I:$I,$C88,'2012Figures'!$B:$B,"BrokerToCy",'2012Figures'!$G:$G,"P1",'2012Figures'!$E:$E,$B$1)</f>
        <v>0</v>
      </c>
      <c r="O88" s="52">
        <f>SUMIFS('2012Figures'!$J:$J,'2012Figures'!$C:$C,$A88,'2012Figures'!$H:$H,$B88,'2012Figures'!$I:$I,$C88,'2012Figures'!$B:$B,"CyToBroker",'2012Figures'!$G:$G,"E1",'2012Figures'!$E:$E,$B$1)</f>
        <v>0</v>
      </c>
      <c r="P88" s="52">
        <f>SUMIFS('2012Figures'!$J:$J,'2012Figures'!$C:$C,$A88,'2012Figures'!$H:$H,$B88,'2012Figures'!$I:$I,$C88,'2012Figures'!$B:$B,"CyToBroker",'2012Figures'!$G:$G,"P1",'2012Figures'!$E:$E,$B$1)</f>
        <v>0</v>
      </c>
      <c r="R88" s="46" t="str">
        <f t="shared" si="15"/>
        <v/>
      </c>
      <c r="S88" s="46" t="str">
        <f t="shared" si="15"/>
        <v/>
      </c>
      <c r="T88" s="46" t="str">
        <f t="shared" si="15"/>
        <v/>
      </c>
      <c r="U88" s="46" t="str">
        <f t="shared" si="15"/>
        <v/>
      </c>
      <c r="V88" s="46" t="str">
        <f t="shared" si="15"/>
        <v/>
      </c>
    </row>
    <row r="89" spans="1:22" x14ac:dyDescent="0.2">
      <c r="A89" s="1">
        <v>104</v>
      </c>
      <c r="B89" s="1" t="s">
        <v>94</v>
      </c>
      <c r="C89" s="8">
        <v>6</v>
      </c>
      <c r="D89" s="29">
        <f>SUMIFS('2013Figures'!$J:$J,'2013Figures'!$C:$C,$A89,'2013Figures'!$H:$H,$B89,'2013Figures'!$I:$I,$C89,'2013Figures'!$E:$E,$B$1)</f>
        <v>0</v>
      </c>
      <c r="E89" s="9">
        <f>SUMIFS('2013Figures'!$J:$J,'2013Figures'!$C:$C,$A89,'2013Figures'!$H:$H,$B89,'2013Figures'!$I:$I,$C89,'2013Figures'!$B:$B,"BrokerToCy",'2013Figures'!$G:$G,"E1",'2013Figures'!$E:$E,$B$1)</f>
        <v>0</v>
      </c>
      <c r="F89" s="9">
        <f>SUMIFS('2013Figures'!$J:$J,'2013Figures'!$C:$C,$A89,'2013Figures'!$H:$H,$B89,'2013Figures'!$I:$I,$C89,'2013Figures'!$B:$B,"BrokerToCy",'2013Figures'!$G:$G,"P1",'2013Figures'!$E:$E,$B$1)</f>
        <v>0</v>
      </c>
      <c r="G89" s="9">
        <f>SUMIFS('2013Figures'!$J:$J,'2013Figures'!$C:$C,$A89,'2013Figures'!$H:$H,$B89,'2013Figures'!$I:$I,$C89,'2013Figures'!$B:$B,"CyToBroker",'2013Figures'!$G:$G,"E1",'2013Figures'!$E:$E,$B$1)</f>
        <v>0</v>
      </c>
      <c r="H89" s="9">
        <f>SUMIFS('2013Figures'!$J:$J,'2013Figures'!$C:$C,$A89,'2013Figures'!$H:$H,$B89,'2013Figures'!$I:$I,$C89,'2013Figures'!$B:$B,"CyToBroker",'2013Figures'!$G:$G,"P1",'2013Figures'!$E:$E,$B$1)</f>
        <v>0</v>
      </c>
      <c r="J89" s="8">
        <v>201101</v>
      </c>
      <c r="L89" s="42">
        <f>SUMIFS('2012Figures'!$J:$J,'2012Figures'!$C:$C,$A89,'2012Figures'!$H:$H,$B89,'2012Figures'!$I:$I,$C89,'2012Figures'!$E:$E,$B$1)</f>
        <v>0</v>
      </c>
      <c r="M89" s="52">
        <f>SUMIFS('2012Figures'!$J:$J,'2012Figures'!$C:$C,$A89,'2012Figures'!$H:$H,$B89,'2012Figures'!$I:$I,$C89,'2012Figures'!$B:$B,"BrokerToCy",'2012Figures'!$G:$G,"E1",'2012Figures'!$E:$E,$B$1)</f>
        <v>0</v>
      </c>
      <c r="N89" s="52">
        <f>SUMIFS('2012Figures'!$J:$J,'2012Figures'!$C:$C,$A89,'2012Figures'!$H:$H,$B89,'2012Figures'!$I:$I,$C89,'2012Figures'!$B:$B,"BrokerToCy",'2012Figures'!$G:$G,"P1",'2012Figures'!$E:$E,$B$1)</f>
        <v>0</v>
      </c>
      <c r="O89" s="52">
        <f>SUMIFS('2012Figures'!$J:$J,'2012Figures'!$C:$C,$A89,'2012Figures'!$H:$H,$B89,'2012Figures'!$I:$I,$C89,'2012Figures'!$B:$B,"CyToBroker",'2012Figures'!$G:$G,"E1",'2012Figures'!$E:$E,$B$1)</f>
        <v>0</v>
      </c>
      <c r="P89" s="52">
        <f>SUMIFS('2012Figures'!$J:$J,'2012Figures'!$C:$C,$A89,'2012Figures'!$H:$H,$B89,'2012Figures'!$I:$I,$C89,'2012Figures'!$B:$B,"CyToBroker",'2012Figures'!$G:$G,"P1",'2012Figures'!$E:$E,$B$1)</f>
        <v>0</v>
      </c>
      <c r="R89" s="46" t="str">
        <f t="shared" si="15"/>
        <v/>
      </c>
      <c r="S89" s="46" t="str">
        <f t="shared" si="15"/>
        <v/>
      </c>
      <c r="T89" s="46" t="str">
        <f t="shared" si="15"/>
        <v/>
      </c>
      <c r="U89" s="46" t="str">
        <f t="shared" si="15"/>
        <v/>
      </c>
      <c r="V89" s="46" t="str">
        <f t="shared" si="15"/>
        <v/>
      </c>
    </row>
    <row r="90" spans="1:22" x14ac:dyDescent="0.2">
      <c r="A90" s="1">
        <v>104</v>
      </c>
      <c r="B90" s="1" t="s">
        <v>94</v>
      </c>
      <c r="C90" s="8">
        <v>5</v>
      </c>
      <c r="D90" s="29">
        <f>SUMIFS('2013Figures'!$J:$J,'2013Figures'!$C:$C,$A90,'2013Figures'!$H:$H,$B90,'2013Figures'!$I:$I,$C90,'2013Figures'!$E:$E,$B$1)</f>
        <v>0</v>
      </c>
      <c r="E90" s="9">
        <f>SUMIFS('2013Figures'!$J:$J,'2013Figures'!$C:$C,$A90,'2013Figures'!$H:$H,$B90,'2013Figures'!$I:$I,$C90,'2013Figures'!$B:$B,"BrokerToCy",'2013Figures'!$G:$G,"E1",'2013Figures'!$E:$E,$B$1)</f>
        <v>0</v>
      </c>
      <c r="F90" s="9">
        <f>SUMIFS('2013Figures'!$J:$J,'2013Figures'!$C:$C,$A90,'2013Figures'!$H:$H,$B90,'2013Figures'!$I:$I,$C90,'2013Figures'!$B:$B,"BrokerToCy",'2013Figures'!$G:$G,"P1",'2013Figures'!$E:$E,$B$1)</f>
        <v>0</v>
      </c>
      <c r="G90" s="9">
        <f>SUMIFS('2013Figures'!$J:$J,'2013Figures'!$C:$C,$A90,'2013Figures'!$H:$H,$B90,'2013Figures'!$I:$I,$C90,'2013Figures'!$B:$B,"CyToBroker",'2013Figures'!$G:$G,"E1",'2013Figures'!$E:$E,$B$1)</f>
        <v>0</v>
      </c>
      <c r="H90" s="9">
        <f>SUMIFS('2013Figures'!$J:$J,'2013Figures'!$C:$C,$A90,'2013Figures'!$H:$H,$B90,'2013Figures'!$I:$I,$C90,'2013Figures'!$B:$B,"CyToBroker",'2013Figures'!$G:$G,"P1",'2013Figures'!$E:$E,$B$1)</f>
        <v>0</v>
      </c>
      <c r="J90" s="8">
        <v>201001</v>
      </c>
      <c r="L90" s="42">
        <f>SUMIFS('2012Figures'!$J:$J,'2012Figures'!$C:$C,$A90,'2012Figures'!$H:$H,$B90,'2012Figures'!$I:$I,$C90,'2012Figures'!$E:$E,$B$1)</f>
        <v>0</v>
      </c>
      <c r="M90" s="52">
        <f>SUMIFS('2012Figures'!$J:$J,'2012Figures'!$C:$C,$A90,'2012Figures'!$H:$H,$B90,'2012Figures'!$I:$I,$C90,'2012Figures'!$B:$B,"BrokerToCy",'2012Figures'!$G:$G,"E1",'2012Figures'!$E:$E,$B$1)</f>
        <v>0</v>
      </c>
      <c r="N90" s="52">
        <f>SUMIFS('2012Figures'!$J:$J,'2012Figures'!$C:$C,$A90,'2012Figures'!$H:$H,$B90,'2012Figures'!$I:$I,$C90,'2012Figures'!$B:$B,"BrokerToCy",'2012Figures'!$G:$G,"P1",'2012Figures'!$E:$E,$B$1)</f>
        <v>0</v>
      </c>
      <c r="O90" s="52">
        <f>SUMIFS('2012Figures'!$J:$J,'2012Figures'!$C:$C,$A90,'2012Figures'!$H:$H,$B90,'2012Figures'!$I:$I,$C90,'2012Figures'!$B:$B,"CyToBroker",'2012Figures'!$G:$G,"E1",'2012Figures'!$E:$E,$B$1)</f>
        <v>0</v>
      </c>
      <c r="P90" s="52">
        <f>SUMIFS('2012Figures'!$J:$J,'2012Figures'!$C:$C,$A90,'2012Figures'!$H:$H,$B90,'2012Figures'!$I:$I,$C90,'2012Figures'!$B:$B,"CyToBroker",'2012Figures'!$G:$G,"P1",'2012Figures'!$E:$E,$B$1)</f>
        <v>0</v>
      </c>
      <c r="R90" s="46" t="str">
        <f t="shared" si="15"/>
        <v/>
      </c>
      <c r="S90" s="46" t="str">
        <f t="shared" si="15"/>
        <v/>
      </c>
      <c r="T90" s="46" t="str">
        <f t="shared" si="15"/>
        <v/>
      </c>
      <c r="U90" s="46" t="str">
        <f t="shared" si="15"/>
        <v/>
      </c>
      <c r="V90" s="46" t="str">
        <f t="shared" si="15"/>
        <v/>
      </c>
    </row>
    <row r="91" spans="1:22" x14ac:dyDescent="0.2">
      <c r="A91" s="1">
        <v>104</v>
      </c>
      <c r="B91" s="1" t="s">
        <v>94</v>
      </c>
      <c r="C91" s="8">
        <v>4</v>
      </c>
      <c r="D91" s="29">
        <f>SUMIFS('2013Figures'!$J:$J,'2013Figures'!$C:$C,$A91,'2013Figures'!$H:$H,$B91,'2013Figures'!$I:$I,$C91,'2013Figures'!$E:$E,$B$1)</f>
        <v>0</v>
      </c>
      <c r="E91" s="9">
        <f>SUMIFS('2013Figures'!$J:$J,'2013Figures'!$C:$C,$A91,'2013Figures'!$H:$H,$B91,'2013Figures'!$I:$I,$C91,'2013Figures'!$B:$B,"BrokerToCy",'2013Figures'!$G:$G,"E1",'2013Figures'!$E:$E,$B$1)</f>
        <v>0</v>
      </c>
      <c r="F91" s="9">
        <f>SUMIFS('2013Figures'!$J:$J,'2013Figures'!$C:$C,$A91,'2013Figures'!$H:$H,$B91,'2013Figures'!$I:$I,$C91,'2013Figures'!$B:$B,"BrokerToCy",'2013Figures'!$G:$G,"P1",'2013Figures'!$E:$E,$B$1)</f>
        <v>0</v>
      </c>
      <c r="G91" s="9">
        <f>SUMIFS('2013Figures'!$J:$J,'2013Figures'!$C:$C,$A91,'2013Figures'!$H:$H,$B91,'2013Figures'!$I:$I,$C91,'2013Figures'!$B:$B,"CyToBroker",'2013Figures'!$G:$G,"E1",'2013Figures'!$E:$E,$B$1)</f>
        <v>0</v>
      </c>
      <c r="H91" s="9">
        <f>SUMIFS('2013Figures'!$J:$J,'2013Figures'!$C:$C,$A91,'2013Figures'!$H:$H,$B91,'2013Figures'!$I:$I,$C91,'2013Figures'!$B:$B,"CyToBroker",'2013Figures'!$G:$G,"P1",'2013Figures'!$E:$E,$B$1)</f>
        <v>0</v>
      </c>
      <c r="J91" s="8">
        <v>200901</v>
      </c>
      <c r="L91" s="42">
        <f>SUMIFS('2012Figures'!$J:$J,'2012Figures'!$C:$C,$A91,'2012Figures'!$H:$H,$B91,'2012Figures'!$I:$I,$C91,'2012Figures'!$E:$E,$B$1)</f>
        <v>0</v>
      </c>
      <c r="M91" s="52">
        <f>SUMIFS('2012Figures'!$J:$J,'2012Figures'!$C:$C,$A91,'2012Figures'!$H:$H,$B91,'2012Figures'!$I:$I,$C91,'2012Figures'!$B:$B,"BrokerToCy",'2012Figures'!$G:$G,"E1",'2012Figures'!$E:$E,$B$1)</f>
        <v>0</v>
      </c>
      <c r="N91" s="52">
        <f>SUMIFS('2012Figures'!$J:$J,'2012Figures'!$C:$C,$A91,'2012Figures'!$H:$H,$B91,'2012Figures'!$I:$I,$C91,'2012Figures'!$B:$B,"BrokerToCy",'2012Figures'!$G:$G,"P1",'2012Figures'!$E:$E,$B$1)</f>
        <v>0</v>
      </c>
      <c r="O91" s="52">
        <f>SUMIFS('2012Figures'!$J:$J,'2012Figures'!$C:$C,$A91,'2012Figures'!$H:$H,$B91,'2012Figures'!$I:$I,$C91,'2012Figures'!$B:$B,"CyToBroker",'2012Figures'!$G:$G,"E1",'2012Figures'!$E:$E,$B$1)</f>
        <v>0</v>
      </c>
      <c r="P91" s="52">
        <f>SUMIFS('2012Figures'!$J:$J,'2012Figures'!$C:$C,$A91,'2012Figures'!$H:$H,$B91,'2012Figures'!$I:$I,$C91,'2012Figures'!$B:$B,"CyToBroker",'2012Figures'!$G:$G,"P1",'2012Figures'!$E:$E,$B$1)</f>
        <v>0</v>
      </c>
      <c r="R91" s="46" t="str">
        <f t="shared" si="15"/>
        <v/>
      </c>
      <c r="S91" s="46" t="str">
        <f t="shared" si="15"/>
        <v/>
      </c>
      <c r="T91" s="46" t="str">
        <f t="shared" si="15"/>
        <v/>
      </c>
      <c r="U91" s="46" t="str">
        <f t="shared" si="15"/>
        <v/>
      </c>
      <c r="V91" s="46" t="str">
        <f t="shared" si="15"/>
        <v/>
      </c>
    </row>
    <row r="92" spans="1:22" x14ac:dyDescent="0.2">
      <c r="A92" s="1">
        <v>104</v>
      </c>
      <c r="B92" s="1" t="s">
        <v>94</v>
      </c>
      <c r="C92" s="8">
        <v>3</v>
      </c>
      <c r="D92" s="29">
        <f>SUMIFS('2013Figures'!$J:$J,'2013Figures'!$C:$C,$A92,'2013Figures'!$H:$H,$B92,'2013Figures'!$I:$I,$C92,'2013Figures'!$E:$E,$B$1)</f>
        <v>0</v>
      </c>
      <c r="E92" s="9">
        <f>SUMIFS('2013Figures'!$J:$J,'2013Figures'!$C:$C,$A92,'2013Figures'!$H:$H,$B92,'2013Figures'!$I:$I,$C92,'2013Figures'!$B:$B,"BrokerToCy",'2013Figures'!$G:$G,"E1",'2013Figures'!$E:$E,$B$1)</f>
        <v>0</v>
      </c>
      <c r="F92" s="9">
        <f>SUMIFS('2013Figures'!$J:$J,'2013Figures'!$C:$C,$A92,'2013Figures'!$H:$H,$B92,'2013Figures'!$I:$I,$C92,'2013Figures'!$B:$B,"BrokerToCy",'2013Figures'!$G:$G,"P1",'2013Figures'!$E:$E,$B$1)</f>
        <v>0</v>
      </c>
      <c r="G92" s="9">
        <f>SUMIFS('2013Figures'!$J:$J,'2013Figures'!$C:$C,$A92,'2013Figures'!$H:$H,$B92,'2013Figures'!$I:$I,$C92,'2013Figures'!$B:$B,"CyToBroker",'2013Figures'!$G:$G,"E1",'2013Figures'!$E:$E,$B$1)</f>
        <v>0</v>
      </c>
      <c r="H92" s="9">
        <f>SUMIFS('2013Figures'!$J:$J,'2013Figures'!$C:$C,$A92,'2013Figures'!$H:$H,$B92,'2013Figures'!$I:$I,$C92,'2013Figures'!$B:$B,"CyToBroker",'2013Figures'!$G:$G,"P1",'2013Figures'!$E:$E,$B$1)</f>
        <v>0</v>
      </c>
      <c r="J92" s="8">
        <v>200801</v>
      </c>
      <c r="L92" s="42">
        <f>SUMIFS('2012Figures'!$J:$J,'2012Figures'!$C:$C,$A92,'2012Figures'!$H:$H,$B92,'2012Figures'!$I:$I,$C92,'2012Figures'!$E:$E,$B$1)</f>
        <v>0</v>
      </c>
      <c r="M92" s="52">
        <f>SUMIFS('2012Figures'!$J:$J,'2012Figures'!$C:$C,$A92,'2012Figures'!$H:$H,$B92,'2012Figures'!$I:$I,$C92,'2012Figures'!$B:$B,"BrokerToCy",'2012Figures'!$G:$G,"E1",'2012Figures'!$E:$E,$B$1)</f>
        <v>0</v>
      </c>
      <c r="N92" s="52">
        <f>SUMIFS('2012Figures'!$J:$J,'2012Figures'!$C:$C,$A92,'2012Figures'!$H:$H,$B92,'2012Figures'!$I:$I,$C92,'2012Figures'!$B:$B,"BrokerToCy",'2012Figures'!$G:$G,"P1",'2012Figures'!$E:$E,$B$1)</f>
        <v>0</v>
      </c>
      <c r="O92" s="52">
        <f>SUMIFS('2012Figures'!$J:$J,'2012Figures'!$C:$C,$A92,'2012Figures'!$H:$H,$B92,'2012Figures'!$I:$I,$C92,'2012Figures'!$B:$B,"CyToBroker",'2012Figures'!$G:$G,"E1",'2012Figures'!$E:$E,$B$1)</f>
        <v>0</v>
      </c>
      <c r="P92" s="52">
        <f>SUMIFS('2012Figures'!$J:$J,'2012Figures'!$C:$C,$A92,'2012Figures'!$H:$H,$B92,'2012Figures'!$I:$I,$C92,'2012Figures'!$B:$B,"CyToBroker",'2012Figures'!$G:$G,"P1",'2012Figures'!$E:$E,$B$1)</f>
        <v>0</v>
      </c>
      <c r="R92" s="46" t="str">
        <f t="shared" si="15"/>
        <v/>
      </c>
      <c r="S92" s="46" t="str">
        <f t="shared" si="15"/>
        <v/>
      </c>
      <c r="T92" s="46" t="str">
        <f t="shared" si="15"/>
        <v/>
      </c>
      <c r="U92" s="46" t="str">
        <f t="shared" si="15"/>
        <v/>
      </c>
      <c r="V92" s="46" t="str">
        <f t="shared" si="15"/>
        <v/>
      </c>
    </row>
    <row r="93" spans="1:22" x14ac:dyDescent="0.2">
      <c r="A93" s="1">
        <v>104</v>
      </c>
      <c r="B93" s="1" t="s">
        <v>94</v>
      </c>
      <c r="C93" s="8">
        <v>2</v>
      </c>
      <c r="D93" s="29">
        <f>SUMIFS('2013Figures'!$J:$J,'2013Figures'!$C:$C,$A93,'2013Figures'!$H:$H,$B93,'2013Figures'!$I:$I,$C93,'2013Figures'!$E:$E,$B$1)</f>
        <v>0</v>
      </c>
      <c r="E93" s="9">
        <f>SUMIFS('2013Figures'!$J:$J,'2013Figures'!$C:$C,$A93,'2013Figures'!$H:$H,$B93,'2013Figures'!$I:$I,$C93,'2013Figures'!$B:$B,"BrokerToCy",'2013Figures'!$G:$G,"E1",'2013Figures'!$E:$E,$B$1)</f>
        <v>0</v>
      </c>
      <c r="F93" s="9">
        <f>SUMIFS('2013Figures'!$J:$J,'2013Figures'!$C:$C,$A93,'2013Figures'!$H:$H,$B93,'2013Figures'!$I:$I,$C93,'2013Figures'!$B:$B,"BrokerToCy",'2013Figures'!$G:$G,"P1",'2013Figures'!$E:$E,$B$1)</f>
        <v>0</v>
      </c>
      <c r="G93" s="9">
        <f>SUMIFS('2013Figures'!$J:$J,'2013Figures'!$C:$C,$A93,'2013Figures'!$H:$H,$B93,'2013Figures'!$I:$I,$C93,'2013Figures'!$B:$B,"CyToBroker",'2013Figures'!$G:$G,"E1",'2013Figures'!$E:$E,$B$1)</f>
        <v>0</v>
      </c>
      <c r="H93" s="9">
        <f>SUMIFS('2013Figures'!$J:$J,'2013Figures'!$C:$C,$A93,'2013Figures'!$H:$H,$B93,'2013Figures'!$I:$I,$C93,'2013Figures'!$B:$B,"CyToBroker",'2013Figures'!$G:$G,"P1",'2013Figures'!$E:$E,$B$1)</f>
        <v>0</v>
      </c>
      <c r="J93" s="8">
        <v>200701</v>
      </c>
      <c r="L93" s="42">
        <f>SUMIFS('2012Figures'!$J:$J,'2012Figures'!$C:$C,$A93,'2012Figures'!$H:$H,$B93,'2012Figures'!$I:$I,$C93,'2012Figures'!$E:$E,$B$1)</f>
        <v>0</v>
      </c>
      <c r="M93" s="52">
        <f>SUMIFS('2012Figures'!$J:$J,'2012Figures'!$C:$C,$A93,'2012Figures'!$H:$H,$B93,'2012Figures'!$I:$I,$C93,'2012Figures'!$B:$B,"BrokerToCy",'2012Figures'!$G:$G,"E1",'2012Figures'!$E:$E,$B$1)</f>
        <v>0</v>
      </c>
      <c r="N93" s="52">
        <f>SUMIFS('2012Figures'!$J:$J,'2012Figures'!$C:$C,$A93,'2012Figures'!$H:$H,$B93,'2012Figures'!$I:$I,$C93,'2012Figures'!$B:$B,"BrokerToCy",'2012Figures'!$G:$G,"P1",'2012Figures'!$E:$E,$B$1)</f>
        <v>0</v>
      </c>
      <c r="O93" s="52">
        <f>SUMIFS('2012Figures'!$J:$J,'2012Figures'!$C:$C,$A93,'2012Figures'!$H:$H,$B93,'2012Figures'!$I:$I,$C93,'2012Figures'!$B:$B,"CyToBroker",'2012Figures'!$G:$G,"E1",'2012Figures'!$E:$E,$B$1)</f>
        <v>0</v>
      </c>
      <c r="P93" s="52">
        <f>SUMIFS('2012Figures'!$J:$J,'2012Figures'!$C:$C,$A93,'2012Figures'!$H:$H,$B93,'2012Figures'!$I:$I,$C93,'2012Figures'!$B:$B,"CyToBroker",'2012Figures'!$G:$G,"P1",'2012Figures'!$E:$E,$B$1)</f>
        <v>0</v>
      </c>
      <c r="R93" s="46" t="str">
        <f t="shared" si="15"/>
        <v/>
      </c>
      <c r="S93" s="46" t="str">
        <f t="shared" si="15"/>
        <v/>
      </c>
      <c r="T93" s="46" t="str">
        <f t="shared" si="15"/>
        <v/>
      </c>
      <c r="U93" s="46" t="str">
        <f t="shared" si="15"/>
        <v/>
      </c>
      <c r="V93" s="46" t="str">
        <f t="shared" si="15"/>
        <v/>
      </c>
    </row>
    <row r="94" spans="1:22" x14ac:dyDescent="0.2">
      <c r="A94" s="1">
        <v>104</v>
      </c>
      <c r="B94" s="1" t="s">
        <v>94</v>
      </c>
      <c r="C94" s="8">
        <v>1</v>
      </c>
      <c r="D94" s="29">
        <f>SUMIFS('2013Figures'!$J:$J,'2013Figures'!$C:$C,$A94,'2013Figures'!$H:$H,$B94,'2013Figures'!$I:$I,$C94,'2013Figures'!$E:$E,$B$1)</f>
        <v>0</v>
      </c>
      <c r="E94" s="9">
        <f>SUMIFS('2013Figures'!$J:$J,'2013Figures'!$C:$C,$A94,'2013Figures'!$H:$H,$B94,'2013Figures'!$I:$I,$C94,'2013Figures'!$B:$B,"BrokerToCy",'2013Figures'!$G:$G,"E1",'2013Figures'!$E:$E,$B$1)</f>
        <v>0</v>
      </c>
      <c r="F94" s="9">
        <f>SUMIFS('2013Figures'!$J:$J,'2013Figures'!$C:$C,$A94,'2013Figures'!$H:$H,$B94,'2013Figures'!$I:$I,$C94,'2013Figures'!$B:$B,"BrokerToCy",'2013Figures'!$G:$G,"P1",'2013Figures'!$E:$E,$B$1)</f>
        <v>0</v>
      </c>
      <c r="G94" s="9">
        <f>SUMIFS('2013Figures'!$J:$J,'2013Figures'!$C:$C,$A94,'2013Figures'!$H:$H,$B94,'2013Figures'!$I:$I,$C94,'2013Figures'!$B:$B,"CyToBroker",'2013Figures'!$G:$G,"E1",'2013Figures'!$E:$E,$B$1)</f>
        <v>0</v>
      </c>
      <c r="H94" s="9">
        <f>SUMIFS('2013Figures'!$J:$J,'2013Figures'!$C:$C,$A94,'2013Figures'!$H:$H,$B94,'2013Figures'!$I:$I,$C94,'2013Figures'!$B:$B,"CyToBroker",'2013Figures'!$G:$G,"P1",'2013Figures'!$E:$E,$B$1)</f>
        <v>0</v>
      </c>
      <c r="J94" s="8">
        <v>200601</v>
      </c>
      <c r="L94" s="42">
        <f>SUMIFS('2012Figures'!$J:$J,'2012Figures'!$C:$C,$A94,'2012Figures'!$H:$H,$B94,'2012Figures'!$I:$I,$C94,'2012Figures'!$E:$E,$B$1)</f>
        <v>0</v>
      </c>
      <c r="M94" s="52">
        <f>SUMIFS('2012Figures'!$J:$J,'2012Figures'!$C:$C,$A94,'2012Figures'!$H:$H,$B94,'2012Figures'!$I:$I,$C94,'2012Figures'!$B:$B,"BrokerToCy",'2012Figures'!$G:$G,"E1",'2012Figures'!$E:$E,$B$1)</f>
        <v>0</v>
      </c>
      <c r="N94" s="52">
        <f>SUMIFS('2012Figures'!$J:$J,'2012Figures'!$C:$C,$A94,'2012Figures'!$H:$H,$B94,'2012Figures'!$I:$I,$C94,'2012Figures'!$B:$B,"BrokerToCy",'2012Figures'!$G:$G,"P1",'2012Figures'!$E:$E,$B$1)</f>
        <v>0</v>
      </c>
      <c r="O94" s="52">
        <f>SUMIFS('2012Figures'!$J:$J,'2012Figures'!$C:$C,$A94,'2012Figures'!$H:$H,$B94,'2012Figures'!$I:$I,$C94,'2012Figures'!$B:$B,"CyToBroker",'2012Figures'!$G:$G,"E1",'2012Figures'!$E:$E,$B$1)</f>
        <v>0</v>
      </c>
      <c r="P94" s="52">
        <f>SUMIFS('2012Figures'!$J:$J,'2012Figures'!$C:$C,$A94,'2012Figures'!$H:$H,$B94,'2012Figures'!$I:$I,$C94,'2012Figures'!$B:$B,"CyToBroker",'2012Figures'!$G:$G,"P1",'2012Figures'!$E:$E,$B$1)</f>
        <v>0</v>
      </c>
      <c r="R94" s="46" t="str">
        <f t="shared" si="15"/>
        <v/>
      </c>
      <c r="S94" s="46" t="str">
        <f t="shared" si="15"/>
        <v/>
      </c>
      <c r="T94" s="46" t="str">
        <f t="shared" si="15"/>
        <v/>
      </c>
      <c r="U94" s="46" t="str">
        <f t="shared" si="15"/>
        <v/>
      </c>
      <c r="V94" s="46" t="str">
        <f t="shared" si="15"/>
        <v/>
      </c>
    </row>
    <row r="95" spans="1:22" x14ac:dyDescent="0.2">
      <c r="A95" s="1">
        <v>104</v>
      </c>
      <c r="B95" s="1" t="s">
        <v>94</v>
      </c>
      <c r="D95" s="29">
        <f>SUMIFS('2013Figures'!$J:$J,'2013Figures'!$C:$C,$A95,'2013Figures'!$H:$H,$B95,'2013Figures'!$I:$I,"",'2013Figures'!$E:$E,$B$1)</f>
        <v>0</v>
      </c>
      <c r="E95" s="9">
        <f>SUMIFS('2013Figures'!$J:$J,'2013Figures'!$C:$C,$A95,'2013Figures'!$H:$H,$B95,'2013Figures'!$I:$I,"",'2013Figures'!$B:$B,"BrokerToCy",'2013Figures'!$G:$G,"E1",'2013Figures'!$E:$E,$B$1)</f>
        <v>0</v>
      </c>
      <c r="F95" s="9">
        <f>SUMIFS('2013Figures'!$J:$J,'2013Figures'!$C:$C,$A95,'2013Figures'!$H:$H,$B95,'2013Figures'!$I:$I,"",'2013Figures'!$B:$B,"BrokerToCy",'2013Figures'!$G:$G,"P1",'2013Figures'!$E:$E,$B$1)</f>
        <v>0</v>
      </c>
      <c r="G95" s="9">
        <f>SUMIFS('2013Figures'!$J:$J,'2013Figures'!$C:$C,$A95,'2013Figures'!$H:$H,$B95,'2013Figures'!$I:$I,"",'2013Figures'!$B:$B,"CyToBroker",'2013Figures'!$G:$G,"E1",'2013Figures'!$E:$E,$B$1)</f>
        <v>0</v>
      </c>
      <c r="H95" s="9">
        <f>SUMIFS('2013Figures'!$J:$J,'2013Figures'!$C:$C,$A95,'2013Figures'!$H:$H,$B95,'2013Figures'!$I:$I,"",'2013Figures'!$B:$B,"CyToBroker",'2013Figures'!$G:$G,"P1",'2013Figures'!$E:$E,$B$1)</f>
        <v>0</v>
      </c>
      <c r="J95" s="8" t="s">
        <v>131</v>
      </c>
      <c r="L95" s="42">
        <f>SUMIFS('2012Figures'!$J:$J,'2012Figures'!$C:$C,$A95,'2012Figures'!$H:$H,$B95,'2012Figures'!$I:$I,"",'2012Figures'!$E:$E,$B$1)</f>
        <v>0</v>
      </c>
      <c r="M95" s="52">
        <f>SUMIFS('2012Figures'!$J:$J,'2012Figures'!$C:$C,$A95,'2012Figures'!$H:$H,$B95,'2012Figures'!$I:$I,"",'2012Figures'!$B:$B,"BrokerToCy",'2012Figures'!$G:$G,"E1",'2012Figures'!$E:$E,$B$1)</f>
        <v>0</v>
      </c>
      <c r="N95" s="52">
        <f>SUMIFS('2012Figures'!$J:$J,'2012Figures'!$C:$C,$A95,'2012Figures'!$H:$H,$B95,'2012Figures'!$I:$I,"",'2012Figures'!$B:$B,"BrokerToCy",'2012Figures'!$G:$G,"P1",'2012Figures'!$E:$E,$B$1)</f>
        <v>0</v>
      </c>
      <c r="O95" s="52">
        <f>SUMIFS('2012Figures'!$J:$J,'2012Figures'!$C:$C,$A95,'2012Figures'!$H:$H,$B95,'2012Figures'!$I:$I,"",'2012Figures'!$B:$B,"CyToBroker",'2012Figures'!$G:$G,"E1",'2012Figures'!$E:$E,$B$1)</f>
        <v>0</v>
      </c>
      <c r="P95" s="52">
        <f>SUMIFS('2012Figures'!$J:$J,'2012Figures'!$C:$C,$A95,'2012Figures'!$H:$H,$B95,'2012Figures'!$I:$I,"",'2012Figures'!$B:$B,"CyToBroker",'2012Figures'!$G:$G,"P1",'2012Figures'!$E:$E,$B$1)</f>
        <v>0</v>
      </c>
      <c r="R95" s="46" t="str">
        <f t="shared" si="15"/>
        <v/>
      </c>
      <c r="S95" s="46" t="str">
        <f t="shared" si="15"/>
        <v/>
      </c>
      <c r="T95" s="46" t="str">
        <f t="shared" si="15"/>
        <v/>
      </c>
      <c r="U95" s="46" t="str">
        <f t="shared" si="15"/>
        <v/>
      </c>
      <c r="V95" s="46" t="str">
        <f t="shared" si="15"/>
        <v/>
      </c>
    </row>
    <row r="96" spans="1:22" x14ac:dyDescent="0.2">
      <c r="A96" s="1">
        <v>104</v>
      </c>
      <c r="B96" s="1" t="s">
        <v>58</v>
      </c>
      <c r="C96" s="8">
        <v>3</v>
      </c>
      <c r="D96" s="29">
        <f>SUMIFS('2013Figures'!$J:$J,'2013Figures'!$C:$C,$A96,'2013Figures'!$H:$H,$B96,'2013Figures'!$I:$I,$C96,'2013Figures'!$E:$E,$B$1)</f>
        <v>0</v>
      </c>
      <c r="E96" s="9">
        <f>SUMIFS('2013Figures'!$J:$J,'2013Figures'!$C:$C,$A96,'2013Figures'!$H:$H,$B96,'2013Figures'!$I:$I,$C96,'2013Figures'!$B:$B,"BrokerToCy",'2013Figures'!$G:$G,"E1",'2013Figures'!$E:$E,$B$1)</f>
        <v>0</v>
      </c>
      <c r="F96" s="9">
        <f>SUMIFS('2013Figures'!$J:$J,'2013Figures'!$C:$C,$A96,'2013Figures'!$H:$H,$B96,'2013Figures'!$I:$I,$C96,'2013Figures'!$B:$B,"BrokerToCy",'2013Figures'!$G:$G,"P1",'2013Figures'!$E:$E,$B$1)</f>
        <v>0</v>
      </c>
      <c r="G96" s="9">
        <f>SUMIFS('2013Figures'!$J:$J,'2013Figures'!$C:$C,$A96,'2013Figures'!$H:$H,$B96,'2013Figures'!$I:$I,$C96,'2013Figures'!$B:$B,"CyToBroker",'2013Figures'!$G:$G,"E1",'2013Figures'!$E:$E,$B$1)</f>
        <v>0</v>
      </c>
      <c r="H96" s="9">
        <f>SUMIFS('2013Figures'!$J:$J,'2013Figures'!$C:$C,$A96,'2013Figures'!$H:$H,$B96,'2013Figures'!$I:$I,$C96,'2013Figures'!$B:$B,"CyToBroker",'2013Figures'!$G:$G,"P1",'2013Figures'!$E:$E,$B$1)</f>
        <v>0</v>
      </c>
      <c r="I96" s="30"/>
      <c r="J96" s="31">
        <v>201001</v>
      </c>
      <c r="K96" s="30"/>
      <c r="L96" s="42">
        <f>SUMIFS('2012Figures'!$J:$J,'2012Figures'!$C:$C,$A96,'2012Figures'!$H:$H,$B96,'2012Figures'!$I:$I,$C96,'2012Figures'!$E:$E,$B$1)</f>
        <v>0</v>
      </c>
      <c r="M96" s="52">
        <f>SUMIFS('2012Figures'!$J:$J,'2012Figures'!$C:$C,$A96,'2012Figures'!$H:$H,$B96,'2012Figures'!$I:$I,$C96,'2012Figures'!$B:$B,"BrokerToCy",'2012Figures'!$G:$G,"E1",'2012Figures'!$E:$E,$B$1)</f>
        <v>0</v>
      </c>
      <c r="N96" s="52">
        <f>SUMIFS('2012Figures'!$J:$J,'2012Figures'!$C:$C,$A96,'2012Figures'!$H:$H,$B96,'2012Figures'!$I:$I,$C96,'2012Figures'!$B:$B,"BrokerToCy",'2012Figures'!$G:$G,"P1",'2012Figures'!$E:$E,$B$1)</f>
        <v>0</v>
      </c>
      <c r="O96" s="52">
        <f>SUMIFS('2012Figures'!$J:$J,'2012Figures'!$C:$C,$A96,'2012Figures'!$H:$H,$B96,'2012Figures'!$I:$I,$C96,'2012Figures'!$B:$B,"CyToBroker",'2012Figures'!$G:$G,"E1",'2012Figures'!$E:$E,$B$1)</f>
        <v>0</v>
      </c>
      <c r="P96" s="52">
        <f>SUMIFS('2012Figures'!$J:$J,'2012Figures'!$C:$C,$A96,'2012Figures'!$H:$H,$B96,'2012Figures'!$I:$I,$C96,'2012Figures'!$B:$B,"CyToBroker",'2012Figures'!$G:$G,"P1",'2012Figures'!$E:$E,$B$1)</f>
        <v>0</v>
      </c>
      <c r="Q96" s="30"/>
      <c r="R96" s="46" t="str">
        <f t="shared" si="15"/>
        <v/>
      </c>
      <c r="S96" s="46" t="str">
        <f t="shared" si="15"/>
        <v/>
      </c>
      <c r="T96" s="46" t="str">
        <f t="shared" si="15"/>
        <v/>
      </c>
      <c r="U96" s="46" t="str">
        <f t="shared" si="15"/>
        <v/>
      </c>
      <c r="V96" s="46" t="str">
        <f t="shared" si="15"/>
        <v/>
      </c>
    </row>
    <row r="97" spans="1:22" x14ac:dyDescent="0.2">
      <c r="A97" s="1">
        <v>104</v>
      </c>
      <c r="B97" s="1" t="s">
        <v>58</v>
      </c>
      <c r="C97" s="8">
        <v>2</v>
      </c>
      <c r="D97" s="29">
        <f>SUMIFS('2013Figures'!$J:$J,'2013Figures'!$C:$C,$A97,'2013Figures'!$H:$H,$B97,'2013Figures'!$I:$I,$C97,'2013Figures'!$E:$E,$B$1)</f>
        <v>0</v>
      </c>
      <c r="E97" s="9">
        <f>SUMIFS('2013Figures'!$J:$J,'2013Figures'!$C:$C,$A97,'2013Figures'!$H:$H,$B97,'2013Figures'!$I:$I,$C97,'2013Figures'!$B:$B,"BrokerToCy",'2013Figures'!$G:$G,"E1",'2013Figures'!$E:$E,$B$1)</f>
        <v>0</v>
      </c>
      <c r="F97" s="9">
        <f>SUMIFS('2013Figures'!$J:$J,'2013Figures'!$C:$C,$A97,'2013Figures'!$H:$H,$B97,'2013Figures'!$I:$I,$C97,'2013Figures'!$B:$B,"BrokerToCy",'2013Figures'!$G:$G,"P1",'2013Figures'!$E:$E,$B$1)</f>
        <v>0</v>
      </c>
      <c r="G97" s="9">
        <f>SUMIFS('2013Figures'!$J:$J,'2013Figures'!$C:$C,$A97,'2013Figures'!$H:$H,$B97,'2013Figures'!$I:$I,$C97,'2013Figures'!$B:$B,"CyToBroker",'2013Figures'!$G:$G,"E1",'2013Figures'!$E:$E,$B$1)</f>
        <v>0</v>
      </c>
      <c r="H97" s="9">
        <f>SUMIFS('2013Figures'!$J:$J,'2013Figures'!$C:$C,$A97,'2013Figures'!$H:$H,$B97,'2013Figures'!$I:$I,$C97,'2013Figures'!$B:$B,"CyToBroker",'2013Figures'!$G:$G,"P1",'2013Figures'!$E:$E,$B$1)</f>
        <v>0</v>
      </c>
      <c r="J97" s="8">
        <v>200701</v>
      </c>
      <c r="L97" s="42">
        <f>SUMIFS('2012Figures'!$J:$J,'2012Figures'!$C:$C,$A97,'2012Figures'!$H:$H,$B97,'2012Figures'!$I:$I,$C97,'2012Figures'!$E:$E,$B$1)</f>
        <v>0</v>
      </c>
      <c r="M97" s="52">
        <f>SUMIFS('2012Figures'!$J:$J,'2012Figures'!$C:$C,$A97,'2012Figures'!$H:$H,$B97,'2012Figures'!$I:$I,$C97,'2012Figures'!$B:$B,"BrokerToCy",'2012Figures'!$G:$G,"E1",'2012Figures'!$E:$E,$B$1)</f>
        <v>0</v>
      </c>
      <c r="N97" s="52">
        <f>SUMIFS('2012Figures'!$J:$J,'2012Figures'!$C:$C,$A97,'2012Figures'!$H:$H,$B97,'2012Figures'!$I:$I,$C97,'2012Figures'!$B:$B,"BrokerToCy",'2012Figures'!$G:$G,"P1",'2012Figures'!$E:$E,$B$1)</f>
        <v>0</v>
      </c>
      <c r="O97" s="52">
        <f>SUMIFS('2012Figures'!$J:$J,'2012Figures'!$C:$C,$A97,'2012Figures'!$H:$H,$B97,'2012Figures'!$I:$I,$C97,'2012Figures'!$B:$B,"CyToBroker",'2012Figures'!$G:$G,"E1",'2012Figures'!$E:$E,$B$1)</f>
        <v>0</v>
      </c>
      <c r="P97" s="52">
        <f>SUMIFS('2012Figures'!$J:$J,'2012Figures'!$C:$C,$A97,'2012Figures'!$H:$H,$B97,'2012Figures'!$I:$I,$C97,'2012Figures'!$B:$B,"CyToBroker",'2012Figures'!$G:$G,"P1",'2012Figures'!$E:$E,$B$1)</f>
        <v>0</v>
      </c>
      <c r="R97" s="46" t="str">
        <f t="shared" ref="R97:V160" si="18">IF(L97=0,"",ROUND(D97/L97-1,2))</f>
        <v/>
      </c>
      <c r="S97" s="46" t="str">
        <f t="shared" si="18"/>
        <v/>
      </c>
      <c r="T97" s="46" t="str">
        <f t="shared" si="18"/>
        <v/>
      </c>
      <c r="U97" s="46" t="str">
        <f t="shared" si="18"/>
        <v/>
      </c>
      <c r="V97" s="46" t="str">
        <f t="shared" si="18"/>
        <v/>
      </c>
    </row>
    <row r="98" spans="1:22" x14ac:dyDescent="0.2">
      <c r="A98" s="1">
        <v>104</v>
      </c>
      <c r="B98" s="1" t="s">
        <v>58</v>
      </c>
      <c r="C98" s="8">
        <v>1</v>
      </c>
      <c r="D98" s="29">
        <f>SUMIFS('2013Figures'!$J:$J,'2013Figures'!$C:$C,$A98,'2013Figures'!$H:$H,$B98,'2013Figures'!$I:$I,$C98,'2013Figures'!$E:$E,$B$1)</f>
        <v>0</v>
      </c>
      <c r="E98" s="9">
        <f>SUMIFS('2013Figures'!$J:$J,'2013Figures'!$C:$C,$A98,'2013Figures'!$H:$H,$B98,'2013Figures'!$I:$I,$C98,'2013Figures'!$B:$B,"BrokerToCy",'2013Figures'!$G:$G,"E1",'2013Figures'!$E:$E,$B$1)</f>
        <v>0</v>
      </c>
      <c r="F98" s="9">
        <f>SUMIFS('2013Figures'!$J:$J,'2013Figures'!$C:$C,$A98,'2013Figures'!$H:$H,$B98,'2013Figures'!$I:$I,$C98,'2013Figures'!$B:$B,"BrokerToCy",'2013Figures'!$G:$G,"P1",'2013Figures'!$E:$E,$B$1)</f>
        <v>0</v>
      </c>
      <c r="G98" s="9">
        <f>SUMIFS('2013Figures'!$J:$J,'2013Figures'!$C:$C,$A98,'2013Figures'!$H:$H,$B98,'2013Figures'!$I:$I,$C98,'2013Figures'!$B:$B,"CyToBroker",'2013Figures'!$G:$G,"E1",'2013Figures'!$E:$E,$B$1)</f>
        <v>0</v>
      </c>
      <c r="H98" s="9">
        <f>SUMIFS('2013Figures'!$J:$J,'2013Figures'!$C:$C,$A98,'2013Figures'!$H:$H,$B98,'2013Figures'!$I:$I,$C98,'2013Figures'!$B:$B,"CyToBroker",'2013Figures'!$G:$G,"P1",'2013Figures'!$E:$E,$B$1)</f>
        <v>0</v>
      </c>
      <c r="J98" s="8">
        <v>200601</v>
      </c>
      <c r="L98" s="42">
        <f>SUMIFS('2012Figures'!$J:$J,'2012Figures'!$C:$C,$A98,'2012Figures'!$H:$H,$B98,'2012Figures'!$I:$I,$C98,'2012Figures'!$E:$E,$B$1)</f>
        <v>0</v>
      </c>
      <c r="M98" s="52">
        <f>SUMIFS('2012Figures'!$J:$J,'2012Figures'!$C:$C,$A98,'2012Figures'!$H:$H,$B98,'2012Figures'!$I:$I,$C98,'2012Figures'!$B:$B,"BrokerToCy",'2012Figures'!$G:$G,"E1",'2012Figures'!$E:$E,$B$1)</f>
        <v>0</v>
      </c>
      <c r="N98" s="52">
        <f>SUMIFS('2012Figures'!$J:$J,'2012Figures'!$C:$C,$A98,'2012Figures'!$H:$H,$B98,'2012Figures'!$I:$I,$C98,'2012Figures'!$B:$B,"BrokerToCy",'2012Figures'!$G:$G,"P1",'2012Figures'!$E:$E,$B$1)</f>
        <v>0</v>
      </c>
      <c r="O98" s="52">
        <f>SUMIFS('2012Figures'!$J:$J,'2012Figures'!$C:$C,$A98,'2012Figures'!$H:$H,$B98,'2012Figures'!$I:$I,$C98,'2012Figures'!$B:$B,"CyToBroker",'2012Figures'!$G:$G,"E1",'2012Figures'!$E:$E,$B$1)</f>
        <v>0</v>
      </c>
      <c r="P98" s="52">
        <f>SUMIFS('2012Figures'!$J:$J,'2012Figures'!$C:$C,$A98,'2012Figures'!$H:$H,$B98,'2012Figures'!$I:$I,$C98,'2012Figures'!$B:$B,"CyToBroker",'2012Figures'!$G:$G,"P1",'2012Figures'!$E:$E,$B$1)</f>
        <v>0</v>
      </c>
      <c r="R98" s="46" t="str">
        <f t="shared" si="18"/>
        <v/>
      </c>
      <c r="S98" s="46" t="str">
        <f t="shared" si="18"/>
        <v/>
      </c>
      <c r="T98" s="46" t="str">
        <f t="shared" si="18"/>
        <v/>
      </c>
      <c r="U98" s="46" t="str">
        <f t="shared" si="18"/>
        <v/>
      </c>
      <c r="V98" s="46" t="str">
        <f t="shared" si="18"/>
        <v/>
      </c>
    </row>
    <row r="99" spans="1:22" x14ac:dyDescent="0.2">
      <c r="A99" s="1">
        <v>104</v>
      </c>
      <c r="B99" s="1" t="s">
        <v>58</v>
      </c>
      <c r="D99" s="29">
        <f>SUMIFS('2013Figures'!$J:$J,'2013Figures'!$C:$C,$A99,'2013Figures'!$H:$H,$B99,'2013Figures'!$I:$I,"",'2013Figures'!$E:$E,$B$1)</f>
        <v>0</v>
      </c>
      <c r="E99" s="9">
        <f>SUMIFS('2013Figures'!$J:$J,'2013Figures'!$C:$C,$A99,'2013Figures'!$H:$H,$B99,'2013Figures'!$I:$I,"",'2013Figures'!$B:$B,"BrokerToCy",'2013Figures'!$G:$G,"E1",'2013Figures'!$E:$E,$B$1)</f>
        <v>0</v>
      </c>
      <c r="F99" s="9">
        <f>SUMIFS('2013Figures'!$J:$J,'2013Figures'!$C:$C,$A99,'2013Figures'!$H:$H,$B99,'2013Figures'!$I:$I,"",'2013Figures'!$B:$B,"BrokerToCy",'2013Figures'!$G:$G,"P1",'2013Figures'!$E:$E,$B$1)</f>
        <v>0</v>
      </c>
      <c r="G99" s="9">
        <f>SUMIFS('2013Figures'!$J:$J,'2013Figures'!$C:$C,$A99,'2013Figures'!$H:$H,$B99,'2013Figures'!$I:$I,"",'2013Figures'!$B:$B,"CyToBroker",'2013Figures'!$G:$G,"E1",'2013Figures'!$E:$E,$B$1)</f>
        <v>0</v>
      </c>
      <c r="H99" s="9">
        <f>SUMIFS('2013Figures'!$J:$J,'2013Figures'!$C:$C,$A99,'2013Figures'!$H:$H,$B99,'2013Figures'!$I:$I,"",'2013Figures'!$B:$B,"CyToBroker",'2013Figures'!$G:$G,"P1",'2013Figures'!$E:$E,$B$1)</f>
        <v>0</v>
      </c>
      <c r="J99" s="8" t="s">
        <v>131</v>
      </c>
      <c r="L99" s="42">
        <f>SUMIFS('2012Figures'!$J:$J,'2012Figures'!$C:$C,$A99,'2012Figures'!$H:$H,$B99,'2012Figures'!$I:$I,"",'2012Figures'!$E:$E,$B$1)</f>
        <v>0</v>
      </c>
      <c r="M99" s="52">
        <f>SUMIFS('2012Figures'!$J:$J,'2012Figures'!$C:$C,$A99,'2012Figures'!$H:$H,$B99,'2012Figures'!$I:$I,"",'2012Figures'!$B:$B,"BrokerToCy",'2012Figures'!$G:$G,"E1",'2012Figures'!$E:$E,$B$1)</f>
        <v>0</v>
      </c>
      <c r="N99" s="52">
        <f>SUMIFS('2012Figures'!$J:$J,'2012Figures'!$C:$C,$A99,'2012Figures'!$H:$H,$B99,'2012Figures'!$I:$I,"",'2012Figures'!$B:$B,"BrokerToCy",'2012Figures'!$G:$G,"P1",'2012Figures'!$E:$E,$B$1)</f>
        <v>0</v>
      </c>
      <c r="O99" s="52">
        <f>SUMIFS('2012Figures'!$J:$J,'2012Figures'!$C:$C,$A99,'2012Figures'!$H:$H,$B99,'2012Figures'!$I:$I,"",'2012Figures'!$B:$B,"CyToBroker",'2012Figures'!$G:$G,"E1",'2012Figures'!$E:$E,$B$1)</f>
        <v>0</v>
      </c>
      <c r="P99" s="52">
        <f>SUMIFS('2012Figures'!$J:$J,'2012Figures'!$C:$C,$A99,'2012Figures'!$H:$H,$B99,'2012Figures'!$I:$I,"",'2012Figures'!$B:$B,"CyToBroker",'2012Figures'!$G:$G,"P1",'2012Figures'!$E:$E,$B$1)</f>
        <v>0</v>
      </c>
      <c r="R99" s="46" t="str">
        <f t="shared" si="18"/>
        <v/>
      </c>
      <c r="S99" s="46" t="str">
        <f t="shared" si="18"/>
        <v/>
      </c>
      <c r="T99" s="46" t="str">
        <f t="shared" si="18"/>
        <v/>
      </c>
      <c r="U99" s="46" t="str">
        <f t="shared" si="18"/>
        <v/>
      </c>
      <c r="V99" s="46" t="str">
        <f t="shared" si="18"/>
        <v/>
      </c>
    </row>
    <row r="100" spans="1:22" x14ac:dyDescent="0.2">
      <c r="A100" s="1">
        <v>104</v>
      </c>
      <c r="B100" s="1" t="s">
        <v>95</v>
      </c>
      <c r="C100" s="8">
        <v>11</v>
      </c>
      <c r="D100" s="29">
        <f>SUMIFS('2013Figures'!$J:$J,'2013Figures'!$C:$C,$A100,'2013Figures'!$H:$H,$B100,'2013Figures'!$I:$I,$C100,'2013Figures'!$E:$E,$B$1)</f>
        <v>0</v>
      </c>
      <c r="E100" s="9">
        <f>SUMIFS('2013Figures'!$J:$J,'2013Figures'!$C:$C,$A100,'2013Figures'!$H:$H,$B100,'2013Figures'!$I:$I,$C100,'2013Figures'!$B:$B,"BrokerToCy",'2013Figures'!$G:$G,"E1",'2013Figures'!$E:$E,$B$1)</f>
        <v>0</v>
      </c>
      <c r="F100" s="9">
        <f>SUMIFS('2013Figures'!$J:$J,'2013Figures'!$C:$C,$A100,'2013Figures'!$H:$H,$B100,'2013Figures'!$I:$I,$C100,'2013Figures'!$B:$B,"BrokerToCy",'2013Figures'!$G:$G,"P1",'2013Figures'!$E:$E,$B$1)</f>
        <v>0</v>
      </c>
      <c r="G100" s="9">
        <f>SUMIFS('2013Figures'!$J:$J,'2013Figures'!$C:$C,$A100,'2013Figures'!$H:$H,$B100,'2013Figures'!$I:$I,$C100,'2013Figures'!$B:$B,"CyToBroker",'2013Figures'!$G:$G,"E1",'2013Figures'!$E:$E,$B$1)</f>
        <v>0</v>
      </c>
      <c r="H100" s="9">
        <f>SUMIFS('2013Figures'!$J:$J,'2013Figures'!$C:$C,$A100,'2013Figures'!$H:$H,$B100,'2013Figures'!$I:$I,$C100,'2013Figures'!$B:$B,"CyToBroker",'2013Figures'!$G:$G,"P1",'2013Figures'!$E:$E,$B$1)</f>
        <v>0</v>
      </c>
      <c r="L100" s="42">
        <f>SUMIFS('2012Figures'!$J:$J,'2012Figures'!$C:$C,$A100,'2012Figures'!$H:$H,$B100,'2012Figures'!$I:$I,$C100,'2012Figures'!$E:$E,$B$1)</f>
        <v>0</v>
      </c>
      <c r="M100" s="52">
        <f>SUMIFS('2012Figures'!$J:$J,'2012Figures'!$C:$C,$A100,'2012Figures'!$H:$H,$B100,'2012Figures'!$I:$I,$C100,'2012Figures'!$B:$B,"BrokerToCy",'2012Figures'!$G:$G,"E1",'2012Figures'!$E:$E,$B$1)</f>
        <v>0</v>
      </c>
      <c r="N100" s="52">
        <f>SUMIFS('2012Figures'!$J:$J,'2012Figures'!$C:$C,$A100,'2012Figures'!$H:$H,$B100,'2012Figures'!$I:$I,$C100,'2012Figures'!$B:$B,"BrokerToCy",'2012Figures'!$G:$G,"P1",'2012Figures'!$E:$E,$B$1)</f>
        <v>0</v>
      </c>
      <c r="O100" s="52">
        <f>SUMIFS('2012Figures'!$J:$J,'2012Figures'!$C:$C,$A100,'2012Figures'!$H:$H,$B100,'2012Figures'!$I:$I,$C100,'2012Figures'!$B:$B,"CyToBroker",'2012Figures'!$G:$G,"E1",'2012Figures'!$E:$E,$B$1)</f>
        <v>0</v>
      </c>
      <c r="P100" s="52">
        <f>SUMIFS('2012Figures'!$J:$J,'2012Figures'!$C:$C,$A100,'2012Figures'!$H:$H,$B100,'2012Figures'!$I:$I,$C100,'2012Figures'!$B:$B,"CyToBroker",'2012Figures'!$G:$G,"P1",'2012Figures'!$E:$E,$B$1)</f>
        <v>0</v>
      </c>
      <c r="R100" s="46" t="str">
        <f t="shared" si="18"/>
        <v/>
      </c>
      <c r="S100" s="46" t="str">
        <f t="shared" si="18"/>
        <v/>
      </c>
      <c r="T100" s="46" t="str">
        <f t="shared" si="18"/>
        <v/>
      </c>
      <c r="U100" s="46" t="str">
        <f t="shared" si="18"/>
        <v/>
      </c>
      <c r="V100" s="46" t="str">
        <f t="shared" si="18"/>
        <v/>
      </c>
    </row>
    <row r="101" spans="1:22" x14ac:dyDescent="0.2">
      <c r="A101" s="1">
        <v>104</v>
      </c>
      <c r="B101" s="1" t="s">
        <v>95</v>
      </c>
      <c r="C101" s="8">
        <v>10</v>
      </c>
      <c r="D101" s="29">
        <f>SUMIFS('2013Figures'!$J:$J,'2013Figures'!$C:$C,$A101,'2013Figures'!$H:$H,$B101,'2013Figures'!$I:$I,$C101,'2013Figures'!$E:$E,$B$1)</f>
        <v>0</v>
      </c>
      <c r="E101" s="9">
        <f>SUMIFS('2013Figures'!$J:$J,'2013Figures'!$C:$C,$A101,'2013Figures'!$H:$H,$B101,'2013Figures'!$I:$I,$C101,'2013Figures'!$B:$B,"BrokerToCy",'2013Figures'!$G:$G,"E1",'2013Figures'!$E:$E,$B$1)</f>
        <v>0</v>
      </c>
      <c r="F101" s="9">
        <f>SUMIFS('2013Figures'!$J:$J,'2013Figures'!$C:$C,$A101,'2013Figures'!$H:$H,$B101,'2013Figures'!$I:$I,$C101,'2013Figures'!$B:$B,"BrokerToCy",'2013Figures'!$G:$G,"P1",'2013Figures'!$E:$E,$B$1)</f>
        <v>0</v>
      </c>
      <c r="G101" s="9">
        <f>SUMIFS('2013Figures'!$J:$J,'2013Figures'!$C:$C,$A101,'2013Figures'!$H:$H,$B101,'2013Figures'!$I:$I,$C101,'2013Figures'!$B:$B,"CyToBroker",'2013Figures'!$G:$G,"E1",'2013Figures'!$E:$E,$B$1)</f>
        <v>0</v>
      </c>
      <c r="H101" s="9">
        <f>SUMIFS('2013Figures'!$J:$J,'2013Figures'!$C:$C,$A101,'2013Figures'!$H:$H,$B101,'2013Figures'!$I:$I,$C101,'2013Figures'!$B:$B,"CyToBroker",'2013Figures'!$G:$G,"P1",'2013Figures'!$E:$E,$B$1)</f>
        <v>0</v>
      </c>
      <c r="J101" s="8">
        <v>201501</v>
      </c>
      <c r="L101" s="42">
        <f>SUMIFS('2012Figures'!$J:$J,'2012Figures'!$C:$C,$A101,'2012Figures'!$H:$H,$B101,'2012Figures'!$I:$I,$C101,'2012Figures'!$E:$E,$B$1)</f>
        <v>0</v>
      </c>
      <c r="M101" s="52">
        <f>SUMIFS('2012Figures'!$J:$J,'2012Figures'!$C:$C,$A101,'2012Figures'!$H:$H,$B101,'2012Figures'!$I:$I,$C101,'2012Figures'!$B:$B,"BrokerToCy",'2012Figures'!$G:$G,"E1",'2012Figures'!$E:$E,$B$1)</f>
        <v>0</v>
      </c>
      <c r="N101" s="52">
        <f>SUMIFS('2012Figures'!$J:$J,'2012Figures'!$C:$C,$A101,'2012Figures'!$H:$H,$B101,'2012Figures'!$I:$I,$C101,'2012Figures'!$B:$B,"BrokerToCy",'2012Figures'!$G:$G,"P1",'2012Figures'!$E:$E,$B$1)</f>
        <v>0</v>
      </c>
      <c r="O101" s="52">
        <f>SUMIFS('2012Figures'!$J:$J,'2012Figures'!$C:$C,$A101,'2012Figures'!$H:$H,$B101,'2012Figures'!$I:$I,$C101,'2012Figures'!$B:$B,"CyToBroker",'2012Figures'!$G:$G,"E1",'2012Figures'!$E:$E,$B$1)</f>
        <v>0</v>
      </c>
      <c r="P101" s="52">
        <f>SUMIFS('2012Figures'!$J:$J,'2012Figures'!$C:$C,$A101,'2012Figures'!$H:$H,$B101,'2012Figures'!$I:$I,$C101,'2012Figures'!$B:$B,"CyToBroker",'2012Figures'!$G:$G,"P1",'2012Figures'!$E:$E,$B$1)</f>
        <v>0</v>
      </c>
      <c r="R101" s="46" t="str">
        <f t="shared" si="18"/>
        <v/>
      </c>
      <c r="S101" s="46" t="str">
        <f t="shared" si="18"/>
        <v/>
      </c>
      <c r="T101" s="46" t="str">
        <f t="shared" si="18"/>
        <v/>
      </c>
      <c r="U101" s="46" t="str">
        <f t="shared" si="18"/>
        <v/>
      </c>
      <c r="V101" s="46" t="str">
        <f t="shared" si="18"/>
        <v/>
      </c>
    </row>
    <row r="102" spans="1:22" x14ac:dyDescent="0.2">
      <c r="A102" s="1">
        <v>104</v>
      </c>
      <c r="B102" s="1" t="s">
        <v>95</v>
      </c>
      <c r="C102" s="8">
        <v>9</v>
      </c>
      <c r="D102" s="29">
        <f>SUMIFS('2013Figures'!$J:$J,'2013Figures'!$C:$C,$A102,'2013Figures'!$H:$H,$B102,'2013Figures'!$I:$I,$C102,'2013Figures'!$E:$E,$B$1)</f>
        <v>0</v>
      </c>
      <c r="E102" s="9">
        <f>SUMIFS('2013Figures'!$J:$J,'2013Figures'!$C:$C,$A102,'2013Figures'!$H:$H,$B102,'2013Figures'!$I:$I,$C102,'2013Figures'!$B:$B,"BrokerToCy",'2013Figures'!$G:$G,"E1",'2013Figures'!$E:$E,$B$1)</f>
        <v>0</v>
      </c>
      <c r="F102" s="9">
        <f>SUMIFS('2013Figures'!$J:$J,'2013Figures'!$C:$C,$A102,'2013Figures'!$H:$H,$B102,'2013Figures'!$I:$I,$C102,'2013Figures'!$B:$B,"BrokerToCy",'2013Figures'!$G:$G,"P1",'2013Figures'!$E:$E,$B$1)</f>
        <v>0</v>
      </c>
      <c r="G102" s="9">
        <f>SUMIFS('2013Figures'!$J:$J,'2013Figures'!$C:$C,$A102,'2013Figures'!$H:$H,$B102,'2013Figures'!$I:$I,$C102,'2013Figures'!$B:$B,"CyToBroker",'2013Figures'!$G:$G,"E1",'2013Figures'!$E:$E,$B$1)</f>
        <v>0</v>
      </c>
      <c r="H102" s="9">
        <f>SUMIFS('2013Figures'!$J:$J,'2013Figures'!$C:$C,$A102,'2013Figures'!$H:$H,$B102,'2013Figures'!$I:$I,$C102,'2013Figures'!$B:$B,"CyToBroker",'2013Figures'!$G:$G,"P1",'2013Figures'!$E:$E,$B$1)</f>
        <v>0</v>
      </c>
      <c r="J102" s="8">
        <v>201401</v>
      </c>
      <c r="L102" s="42">
        <f>SUMIFS('2012Figures'!$J:$J,'2012Figures'!$C:$C,$A102,'2012Figures'!$H:$H,$B102,'2012Figures'!$I:$I,$C102,'2012Figures'!$E:$E,$B$1)</f>
        <v>0</v>
      </c>
      <c r="M102" s="52">
        <f>SUMIFS('2012Figures'!$J:$J,'2012Figures'!$C:$C,$A102,'2012Figures'!$H:$H,$B102,'2012Figures'!$I:$I,$C102,'2012Figures'!$B:$B,"BrokerToCy",'2012Figures'!$G:$G,"E1",'2012Figures'!$E:$E,$B$1)</f>
        <v>0</v>
      </c>
      <c r="N102" s="52">
        <f>SUMIFS('2012Figures'!$J:$J,'2012Figures'!$C:$C,$A102,'2012Figures'!$H:$H,$B102,'2012Figures'!$I:$I,$C102,'2012Figures'!$B:$B,"BrokerToCy",'2012Figures'!$G:$G,"P1",'2012Figures'!$E:$E,$B$1)</f>
        <v>0</v>
      </c>
      <c r="O102" s="52">
        <f>SUMIFS('2012Figures'!$J:$J,'2012Figures'!$C:$C,$A102,'2012Figures'!$H:$H,$B102,'2012Figures'!$I:$I,$C102,'2012Figures'!$B:$B,"CyToBroker",'2012Figures'!$G:$G,"E1",'2012Figures'!$E:$E,$B$1)</f>
        <v>0</v>
      </c>
      <c r="P102" s="52">
        <f>SUMIFS('2012Figures'!$J:$J,'2012Figures'!$C:$C,$A102,'2012Figures'!$H:$H,$B102,'2012Figures'!$I:$I,$C102,'2012Figures'!$B:$B,"CyToBroker",'2012Figures'!$G:$G,"P1",'2012Figures'!$E:$E,$B$1)</f>
        <v>0</v>
      </c>
      <c r="R102" s="46" t="str">
        <f t="shared" si="18"/>
        <v/>
      </c>
      <c r="S102" s="46" t="str">
        <f t="shared" si="18"/>
        <v/>
      </c>
      <c r="T102" s="46" t="str">
        <f t="shared" si="18"/>
        <v/>
      </c>
      <c r="U102" s="46" t="str">
        <f t="shared" si="18"/>
        <v/>
      </c>
      <c r="V102" s="46" t="str">
        <f t="shared" si="18"/>
        <v/>
      </c>
    </row>
    <row r="103" spans="1:22" x14ac:dyDescent="0.2">
      <c r="A103" s="1">
        <v>104</v>
      </c>
      <c r="B103" s="1" t="s">
        <v>95</v>
      </c>
      <c r="C103" s="8">
        <v>8</v>
      </c>
      <c r="D103" s="29">
        <f>SUMIFS('2013Figures'!$J:$J,'2013Figures'!$C:$C,$A103,'2013Figures'!$H:$H,$B103,'2013Figures'!$I:$I,$C103,'2013Figures'!$E:$E,$B$1)</f>
        <v>0</v>
      </c>
      <c r="E103" s="9">
        <f>SUMIFS('2013Figures'!$J:$J,'2013Figures'!$C:$C,$A103,'2013Figures'!$H:$H,$B103,'2013Figures'!$I:$I,$C103,'2013Figures'!$B:$B,"BrokerToCy",'2013Figures'!$G:$G,"E1",'2013Figures'!$E:$E,$B$1)</f>
        <v>0</v>
      </c>
      <c r="F103" s="9">
        <f>SUMIFS('2013Figures'!$J:$J,'2013Figures'!$C:$C,$A103,'2013Figures'!$H:$H,$B103,'2013Figures'!$I:$I,$C103,'2013Figures'!$B:$B,"BrokerToCy",'2013Figures'!$G:$G,"P1",'2013Figures'!$E:$E,$B$1)</f>
        <v>0</v>
      </c>
      <c r="G103" s="9">
        <f>SUMIFS('2013Figures'!$J:$J,'2013Figures'!$C:$C,$A103,'2013Figures'!$H:$H,$B103,'2013Figures'!$I:$I,$C103,'2013Figures'!$B:$B,"CyToBroker",'2013Figures'!$G:$G,"E1",'2013Figures'!$E:$E,$B$1)</f>
        <v>0</v>
      </c>
      <c r="H103" s="9">
        <f>SUMIFS('2013Figures'!$J:$J,'2013Figures'!$C:$C,$A103,'2013Figures'!$H:$H,$B103,'2013Figures'!$I:$I,$C103,'2013Figures'!$B:$B,"CyToBroker",'2013Figures'!$G:$G,"P1",'2013Figures'!$E:$E,$B$1)</f>
        <v>0</v>
      </c>
      <c r="I103" s="30"/>
      <c r="J103" s="31">
        <v>201301</v>
      </c>
      <c r="K103" s="30"/>
      <c r="L103" s="42">
        <f>SUMIFS('2012Figures'!$J:$J,'2012Figures'!$C:$C,$A103,'2012Figures'!$H:$H,$B103,'2012Figures'!$I:$I,$C103,'2012Figures'!$E:$E,$B$1)</f>
        <v>0</v>
      </c>
      <c r="M103" s="52">
        <f>SUMIFS('2012Figures'!$J:$J,'2012Figures'!$C:$C,$A103,'2012Figures'!$H:$H,$B103,'2012Figures'!$I:$I,$C103,'2012Figures'!$B:$B,"BrokerToCy",'2012Figures'!$G:$G,"E1",'2012Figures'!$E:$E,$B$1)</f>
        <v>0</v>
      </c>
      <c r="N103" s="52">
        <f>SUMIFS('2012Figures'!$J:$J,'2012Figures'!$C:$C,$A103,'2012Figures'!$H:$H,$B103,'2012Figures'!$I:$I,$C103,'2012Figures'!$B:$B,"BrokerToCy",'2012Figures'!$G:$G,"P1",'2012Figures'!$E:$E,$B$1)</f>
        <v>0</v>
      </c>
      <c r="O103" s="52">
        <f>SUMIFS('2012Figures'!$J:$J,'2012Figures'!$C:$C,$A103,'2012Figures'!$H:$H,$B103,'2012Figures'!$I:$I,$C103,'2012Figures'!$B:$B,"CyToBroker",'2012Figures'!$G:$G,"E1",'2012Figures'!$E:$E,$B$1)</f>
        <v>0</v>
      </c>
      <c r="P103" s="52">
        <f>SUMIFS('2012Figures'!$J:$J,'2012Figures'!$C:$C,$A103,'2012Figures'!$H:$H,$B103,'2012Figures'!$I:$I,$C103,'2012Figures'!$B:$B,"CyToBroker",'2012Figures'!$G:$G,"P1",'2012Figures'!$E:$E,$B$1)</f>
        <v>0</v>
      </c>
      <c r="Q103" s="30"/>
      <c r="R103" s="46" t="str">
        <f t="shared" si="18"/>
        <v/>
      </c>
      <c r="S103" s="46" t="str">
        <f t="shared" si="18"/>
        <v/>
      </c>
      <c r="T103" s="46" t="str">
        <f t="shared" si="18"/>
        <v/>
      </c>
      <c r="U103" s="46" t="str">
        <f t="shared" si="18"/>
        <v/>
      </c>
      <c r="V103" s="46" t="str">
        <f t="shared" si="18"/>
        <v/>
      </c>
    </row>
    <row r="104" spans="1:22" x14ac:dyDescent="0.2">
      <c r="A104" s="1">
        <v>104</v>
      </c>
      <c r="B104" s="1" t="s">
        <v>95</v>
      </c>
      <c r="C104" s="8">
        <v>7</v>
      </c>
      <c r="D104" s="29">
        <f>SUMIFS('2013Figures'!$J:$J,'2013Figures'!$C:$C,$A104,'2013Figures'!$H:$H,$B104,'2013Figures'!$I:$I,$C104,'2013Figures'!$E:$E,$B$1)</f>
        <v>0</v>
      </c>
      <c r="E104" s="9">
        <f>SUMIFS('2013Figures'!$J:$J,'2013Figures'!$C:$C,$A104,'2013Figures'!$H:$H,$B104,'2013Figures'!$I:$I,$C104,'2013Figures'!$B:$B,"BrokerToCy",'2013Figures'!$G:$G,"E1",'2013Figures'!$E:$E,$B$1)</f>
        <v>0</v>
      </c>
      <c r="F104" s="9">
        <f>SUMIFS('2013Figures'!$J:$J,'2013Figures'!$C:$C,$A104,'2013Figures'!$H:$H,$B104,'2013Figures'!$I:$I,$C104,'2013Figures'!$B:$B,"BrokerToCy",'2013Figures'!$G:$G,"P1",'2013Figures'!$E:$E,$B$1)</f>
        <v>0</v>
      </c>
      <c r="G104" s="9">
        <f>SUMIFS('2013Figures'!$J:$J,'2013Figures'!$C:$C,$A104,'2013Figures'!$H:$H,$B104,'2013Figures'!$I:$I,$C104,'2013Figures'!$B:$B,"CyToBroker",'2013Figures'!$G:$G,"E1",'2013Figures'!$E:$E,$B$1)</f>
        <v>0</v>
      </c>
      <c r="H104" s="9">
        <f>SUMIFS('2013Figures'!$J:$J,'2013Figures'!$C:$C,$A104,'2013Figures'!$H:$H,$B104,'2013Figures'!$I:$I,$C104,'2013Figures'!$B:$B,"CyToBroker",'2013Figures'!$G:$G,"P1",'2013Figures'!$E:$E,$B$1)</f>
        <v>0</v>
      </c>
      <c r="J104" s="8">
        <v>201201</v>
      </c>
      <c r="L104" s="42">
        <f>SUMIFS('2012Figures'!$J:$J,'2012Figures'!$C:$C,$A104,'2012Figures'!$H:$H,$B104,'2012Figures'!$I:$I,$C104,'2012Figures'!$E:$E,$B$1)</f>
        <v>0</v>
      </c>
      <c r="M104" s="52">
        <f>SUMIFS('2012Figures'!$J:$J,'2012Figures'!$C:$C,$A104,'2012Figures'!$H:$H,$B104,'2012Figures'!$I:$I,$C104,'2012Figures'!$B:$B,"BrokerToCy",'2012Figures'!$G:$G,"E1",'2012Figures'!$E:$E,$B$1)</f>
        <v>0</v>
      </c>
      <c r="N104" s="52">
        <f>SUMIFS('2012Figures'!$J:$J,'2012Figures'!$C:$C,$A104,'2012Figures'!$H:$H,$B104,'2012Figures'!$I:$I,$C104,'2012Figures'!$B:$B,"BrokerToCy",'2012Figures'!$G:$G,"P1",'2012Figures'!$E:$E,$B$1)</f>
        <v>0</v>
      </c>
      <c r="O104" s="52">
        <f>SUMIFS('2012Figures'!$J:$J,'2012Figures'!$C:$C,$A104,'2012Figures'!$H:$H,$B104,'2012Figures'!$I:$I,$C104,'2012Figures'!$B:$B,"CyToBroker",'2012Figures'!$G:$G,"E1",'2012Figures'!$E:$E,$B$1)</f>
        <v>0</v>
      </c>
      <c r="P104" s="52">
        <f>SUMIFS('2012Figures'!$J:$J,'2012Figures'!$C:$C,$A104,'2012Figures'!$H:$H,$B104,'2012Figures'!$I:$I,$C104,'2012Figures'!$B:$B,"CyToBroker",'2012Figures'!$G:$G,"P1",'2012Figures'!$E:$E,$B$1)</f>
        <v>0</v>
      </c>
      <c r="R104" s="46" t="str">
        <f t="shared" si="18"/>
        <v/>
      </c>
      <c r="S104" s="46" t="str">
        <f t="shared" si="18"/>
        <v/>
      </c>
      <c r="T104" s="46" t="str">
        <f t="shared" si="18"/>
        <v/>
      </c>
      <c r="U104" s="46" t="str">
        <f t="shared" si="18"/>
        <v/>
      </c>
      <c r="V104" s="46" t="str">
        <f t="shared" si="18"/>
        <v/>
      </c>
    </row>
    <row r="105" spans="1:22" x14ac:dyDescent="0.2">
      <c r="A105" s="1">
        <v>104</v>
      </c>
      <c r="B105" s="1" t="s">
        <v>95</v>
      </c>
      <c r="C105" s="8">
        <v>6</v>
      </c>
      <c r="D105" s="29">
        <f>SUMIFS('2013Figures'!$J:$J,'2013Figures'!$C:$C,$A105,'2013Figures'!$H:$H,$B105,'2013Figures'!$I:$I,$C105,'2013Figures'!$E:$E,$B$1)</f>
        <v>0</v>
      </c>
      <c r="E105" s="9">
        <f>SUMIFS('2013Figures'!$J:$J,'2013Figures'!$C:$C,$A105,'2013Figures'!$H:$H,$B105,'2013Figures'!$I:$I,$C105,'2013Figures'!$B:$B,"BrokerToCy",'2013Figures'!$G:$G,"E1",'2013Figures'!$E:$E,$B$1)</f>
        <v>0</v>
      </c>
      <c r="F105" s="9">
        <f>SUMIFS('2013Figures'!$J:$J,'2013Figures'!$C:$C,$A105,'2013Figures'!$H:$H,$B105,'2013Figures'!$I:$I,$C105,'2013Figures'!$B:$B,"BrokerToCy",'2013Figures'!$G:$G,"P1",'2013Figures'!$E:$E,$B$1)</f>
        <v>0</v>
      </c>
      <c r="G105" s="9">
        <f>SUMIFS('2013Figures'!$J:$J,'2013Figures'!$C:$C,$A105,'2013Figures'!$H:$H,$B105,'2013Figures'!$I:$I,$C105,'2013Figures'!$B:$B,"CyToBroker",'2013Figures'!$G:$G,"E1",'2013Figures'!$E:$E,$B$1)</f>
        <v>0</v>
      </c>
      <c r="H105" s="9">
        <f>SUMIFS('2013Figures'!$J:$J,'2013Figures'!$C:$C,$A105,'2013Figures'!$H:$H,$B105,'2013Figures'!$I:$I,$C105,'2013Figures'!$B:$B,"CyToBroker",'2013Figures'!$G:$G,"P1",'2013Figures'!$E:$E,$B$1)</f>
        <v>0</v>
      </c>
      <c r="J105" s="8">
        <v>201101</v>
      </c>
      <c r="L105" s="42">
        <f>SUMIFS('2012Figures'!$J:$J,'2012Figures'!$C:$C,$A105,'2012Figures'!$H:$H,$B105,'2012Figures'!$I:$I,$C105,'2012Figures'!$E:$E,$B$1)</f>
        <v>0</v>
      </c>
      <c r="M105" s="52">
        <f>SUMIFS('2012Figures'!$J:$J,'2012Figures'!$C:$C,$A105,'2012Figures'!$H:$H,$B105,'2012Figures'!$I:$I,$C105,'2012Figures'!$B:$B,"BrokerToCy",'2012Figures'!$G:$G,"E1",'2012Figures'!$E:$E,$B$1)</f>
        <v>0</v>
      </c>
      <c r="N105" s="52">
        <f>SUMIFS('2012Figures'!$J:$J,'2012Figures'!$C:$C,$A105,'2012Figures'!$H:$H,$B105,'2012Figures'!$I:$I,$C105,'2012Figures'!$B:$B,"BrokerToCy",'2012Figures'!$G:$G,"P1",'2012Figures'!$E:$E,$B$1)</f>
        <v>0</v>
      </c>
      <c r="O105" s="52">
        <f>SUMIFS('2012Figures'!$J:$J,'2012Figures'!$C:$C,$A105,'2012Figures'!$H:$H,$B105,'2012Figures'!$I:$I,$C105,'2012Figures'!$B:$B,"CyToBroker",'2012Figures'!$G:$G,"E1",'2012Figures'!$E:$E,$B$1)</f>
        <v>0</v>
      </c>
      <c r="P105" s="52">
        <f>SUMIFS('2012Figures'!$J:$J,'2012Figures'!$C:$C,$A105,'2012Figures'!$H:$H,$B105,'2012Figures'!$I:$I,$C105,'2012Figures'!$B:$B,"CyToBroker",'2012Figures'!$G:$G,"P1",'2012Figures'!$E:$E,$B$1)</f>
        <v>0</v>
      </c>
      <c r="R105" s="46" t="str">
        <f t="shared" si="18"/>
        <v/>
      </c>
      <c r="S105" s="46" t="str">
        <f t="shared" si="18"/>
        <v/>
      </c>
      <c r="T105" s="46" t="str">
        <f t="shared" si="18"/>
        <v/>
      </c>
      <c r="U105" s="46" t="str">
        <f t="shared" si="18"/>
        <v/>
      </c>
      <c r="V105" s="46" t="str">
        <f t="shared" si="18"/>
        <v/>
      </c>
    </row>
    <row r="106" spans="1:22" x14ac:dyDescent="0.2">
      <c r="A106" s="1">
        <v>104</v>
      </c>
      <c r="B106" s="1" t="s">
        <v>95</v>
      </c>
      <c r="C106" s="8">
        <v>5</v>
      </c>
      <c r="D106" s="29">
        <f>SUMIFS('2013Figures'!$J:$J,'2013Figures'!$C:$C,$A106,'2013Figures'!$H:$H,$B106,'2013Figures'!$I:$I,$C106,'2013Figures'!$E:$E,$B$1)</f>
        <v>0</v>
      </c>
      <c r="E106" s="9">
        <f>SUMIFS('2013Figures'!$J:$J,'2013Figures'!$C:$C,$A106,'2013Figures'!$H:$H,$B106,'2013Figures'!$I:$I,$C106,'2013Figures'!$B:$B,"BrokerToCy",'2013Figures'!$G:$G,"E1",'2013Figures'!$E:$E,$B$1)</f>
        <v>0</v>
      </c>
      <c r="F106" s="9">
        <f>SUMIFS('2013Figures'!$J:$J,'2013Figures'!$C:$C,$A106,'2013Figures'!$H:$H,$B106,'2013Figures'!$I:$I,$C106,'2013Figures'!$B:$B,"BrokerToCy",'2013Figures'!$G:$G,"P1",'2013Figures'!$E:$E,$B$1)</f>
        <v>0</v>
      </c>
      <c r="G106" s="9">
        <f>SUMIFS('2013Figures'!$J:$J,'2013Figures'!$C:$C,$A106,'2013Figures'!$H:$H,$B106,'2013Figures'!$I:$I,$C106,'2013Figures'!$B:$B,"CyToBroker",'2013Figures'!$G:$G,"E1",'2013Figures'!$E:$E,$B$1)</f>
        <v>0</v>
      </c>
      <c r="H106" s="9">
        <f>SUMIFS('2013Figures'!$J:$J,'2013Figures'!$C:$C,$A106,'2013Figures'!$H:$H,$B106,'2013Figures'!$I:$I,$C106,'2013Figures'!$B:$B,"CyToBroker",'2013Figures'!$G:$G,"P1",'2013Figures'!$E:$E,$B$1)</f>
        <v>0</v>
      </c>
      <c r="J106" s="8">
        <v>201001</v>
      </c>
      <c r="L106" s="42">
        <f>SUMIFS('2012Figures'!$J:$J,'2012Figures'!$C:$C,$A106,'2012Figures'!$H:$H,$B106,'2012Figures'!$I:$I,$C106,'2012Figures'!$E:$E,$B$1)</f>
        <v>0</v>
      </c>
      <c r="M106" s="52">
        <f>SUMIFS('2012Figures'!$J:$J,'2012Figures'!$C:$C,$A106,'2012Figures'!$H:$H,$B106,'2012Figures'!$I:$I,$C106,'2012Figures'!$B:$B,"BrokerToCy",'2012Figures'!$G:$G,"E1",'2012Figures'!$E:$E,$B$1)</f>
        <v>0</v>
      </c>
      <c r="N106" s="52">
        <f>SUMIFS('2012Figures'!$J:$J,'2012Figures'!$C:$C,$A106,'2012Figures'!$H:$H,$B106,'2012Figures'!$I:$I,$C106,'2012Figures'!$B:$B,"BrokerToCy",'2012Figures'!$G:$G,"P1",'2012Figures'!$E:$E,$B$1)</f>
        <v>0</v>
      </c>
      <c r="O106" s="52">
        <f>SUMIFS('2012Figures'!$J:$J,'2012Figures'!$C:$C,$A106,'2012Figures'!$H:$H,$B106,'2012Figures'!$I:$I,$C106,'2012Figures'!$B:$B,"CyToBroker",'2012Figures'!$G:$G,"E1",'2012Figures'!$E:$E,$B$1)</f>
        <v>0</v>
      </c>
      <c r="P106" s="52">
        <f>SUMIFS('2012Figures'!$J:$J,'2012Figures'!$C:$C,$A106,'2012Figures'!$H:$H,$B106,'2012Figures'!$I:$I,$C106,'2012Figures'!$B:$B,"CyToBroker",'2012Figures'!$G:$G,"P1",'2012Figures'!$E:$E,$B$1)</f>
        <v>0</v>
      </c>
      <c r="R106" s="46" t="str">
        <f t="shared" si="18"/>
        <v/>
      </c>
      <c r="S106" s="46" t="str">
        <f t="shared" si="18"/>
        <v/>
      </c>
      <c r="T106" s="46" t="str">
        <f t="shared" si="18"/>
        <v/>
      </c>
      <c r="U106" s="46" t="str">
        <f t="shared" si="18"/>
        <v/>
      </c>
      <c r="V106" s="46" t="str">
        <f t="shared" si="18"/>
        <v/>
      </c>
    </row>
    <row r="107" spans="1:22" x14ac:dyDescent="0.2">
      <c r="A107" s="1">
        <v>104</v>
      </c>
      <c r="B107" s="1" t="s">
        <v>95</v>
      </c>
      <c r="C107" s="8">
        <v>4</v>
      </c>
      <c r="D107" s="29">
        <f>SUMIFS('2013Figures'!$J:$J,'2013Figures'!$C:$C,$A107,'2013Figures'!$H:$H,$B107,'2013Figures'!$I:$I,$C107,'2013Figures'!$E:$E,$B$1)</f>
        <v>0</v>
      </c>
      <c r="E107" s="9">
        <f>SUMIFS('2013Figures'!$J:$J,'2013Figures'!$C:$C,$A107,'2013Figures'!$H:$H,$B107,'2013Figures'!$I:$I,$C107,'2013Figures'!$B:$B,"BrokerToCy",'2013Figures'!$G:$G,"E1",'2013Figures'!$E:$E,$B$1)</f>
        <v>0</v>
      </c>
      <c r="F107" s="9">
        <f>SUMIFS('2013Figures'!$J:$J,'2013Figures'!$C:$C,$A107,'2013Figures'!$H:$H,$B107,'2013Figures'!$I:$I,$C107,'2013Figures'!$B:$B,"BrokerToCy",'2013Figures'!$G:$G,"P1",'2013Figures'!$E:$E,$B$1)</f>
        <v>0</v>
      </c>
      <c r="G107" s="9">
        <f>SUMIFS('2013Figures'!$J:$J,'2013Figures'!$C:$C,$A107,'2013Figures'!$H:$H,$B107,'2013Figures'!$I:$I,$C107,'2013Figures'!$B:$B,"CyToBroker",'2013Figures'!$G:$G,"E1",'2013Figures'!$E:$E,$B$1)</f>
        <v>0</v>
      </c>
      <c r="H107" s="9">
        <f>SUMIFS('2013Figures'!$J:$J,'2013Figures'!$C:$C,$A107,'2013Figures'!$H:$H,$B107,'2013Figures'!$I:$I,$C107,'2013Figures'!$B:$B,"CyToBroker",'2013Figures'!$G:$G,"P1",'2013Figures'!$E:$E,$B$1)</f>
        <v>0</v>
      </c>
      <c r="J107" s="8">
        <v>200901</v>
      </c>
      <c r="L107" s="42">
        <f>SUMIFS('2012Figures'!$J:$J,'2012Figures'!$C:$C,$A107,'2012Figures'!$H:$H,$B107,'2012Figures'!$I:$I,$C107,'2012Figures'!$E:$E,$B$1)</f>
        <v>0</v>
      </c>
      <c r="M107" s="52">
        <f>SUMIFS('2012Figures'!$J:$J,'2012Figures'!$C:$C,$A107,'2012Figures'!$H:$H,$B107,'2012Figures'!$I:$I,$C107,'2012Figures'!$B:$B,"BrokerToCy",'2012Figures'!$G:$G,"E1",'2012Figures'!$E:$E,$B$1)</f>
        <v>0</v>
      </c>
      <c r="N107" s="52">
        <f>SUMIFS('2012Figures'!$J:$J,'2012Figures'!$C:$C,$A107,'2012Figures'!$H:$H,$B107,'2012Figures'!$I:$I,$C107,'2012Figures'!$B:$B,"BrokerToCy",'2012Figures'!$G:$G,"P1",'2012Figures'!$E:$E,$B$1)</f>
        <v>0</v>
      </c>
      <c r="O107" s="52">
        <f>SUMIFS('2012Figures'!$J:$J,'2012Figures'!$C:$C,$A107,'2012Figures'!$H:$H,$B107,'2012Figures'!$I:$I,$C107,'2012Figures'!$B:$B,"CyToBroker",'2012Figures'!$G:$G,"E1",'2012Figures'!$E:$E,$B$1)</f>
        <v>0</v>
      </c>
      <c r="P107" s="52">
        <f>SUMIFS('2012Figures'!$J:$J,'2012Figures'!$C:$C,$A107,'2012Figures'!$H:$H,$B107,'2012Figures'!$I:$I,$C107,'2012Figures'!$B:$B,"CyToBroker",'2012Figures'!$G:$G,"P1",'2012Figures'!$E:$E,$B$1)</f>
        <v>0</v>
      </c>
      <c r="R107" s="46" t="str">
        <f t="shared" si="18"/>
        <v/>
      </c>
      <c r="S107" s="46" t="str">
        <f t="shared" si="18"/>
        <v/>
      </c>
      <c r="T107" s="46" t="str">
        <f t="shared" si="18"/>
        <v/>
      </c>
      <c r="U107" s="46" t="str">
        <f t="shared" si="18"/>
        <v/>
      </c>
      <c r="V107" s="46" t="str">
        <f t="shared" si="18"/>
        <v/>
      </c>
    </row>
    <row r="108" spans="1:22" x14ac:dyDescent="0.2">
      <c r="A108" s="1">
        <v>104</v>
      </c>
      <c r="B108" s="1" t="s">
        <v>95</v>
      </c>
      <c r="C108" s="8">
        <v>3</v>
      </c>
      <c r="D108" s="29">
        <f>SUMIFS('2013Figures'!$J:$J,'2013Figures'!$C:$C,$A108,'2013Figures'!$H:$H,$B108,'2013Figures'!$I:$I,$C108,'2013Figures'!$E:$E,$B$1)</f>
        <v>0</v>
      </c>
      <c r="E108" s="9">
        <f>SUMIFS('2013Figures'!$J:$J,'2013Figures'!$C:$C,$A108,'2013Figures'!$H:$H,$B108,'2013Figures'!$I:$I,$C108,'2013Figures'!$B:$B,"BrokerToCy",'2013Figures'!$G:$G,"E1",'2013Figures'!$E:$E,$B$1)</f>
        <v>0</v>
      </c>
      <c r="F108" s="9">
        <f>SUMIFS('2013Figures'!$J:$J,'2013Figures'!$C:$C,$A108,'2013Figures'!$H:$H,$B108,'2013Figures'!$I:$I,$C108,'2013Figures'!$B:$B,"BrokerToCy",'2013Figures'!$G:$G,"P1",'2013Figures'!$E:$E,$B$1)</f>
        <v>0</v>
      </c>
      <c r="G108" s="9">
        <f>SUMIFS('2013Figures'!$J:$J,'2013Figures'!$C:$C,$A108,'2013Figures'!$H:$H,$B108,'2013Figures'!$I:$I,$C108,'2013Figures'!$B:$B,"CyToBroker",'2013Figures'!$G:$G,"E1",'2013Figures'!$E:$E,$B$1)</f>
        <v>0</v>
      </c>
      <c r="H108" s="9">
        <f>SUMIFS('2013Figures'!$J:$J,'2013Figures'!$C:$C,$A108,'2013Figures'!$H:$H,$B108,'2013Figures'!$I:$I,$C108,'2013Figures'!$B:$B,"CyToBroker",'2013Figures'!$G:$G,"P1",'2013Figures'!$E:$E,$B$1)</f>
        <v>0</v>
      </c>
      <c r="J108" s="8">
        <v>200801</v>
      </c>
      <c r="L108" s="42">
        <f>SUMIFS('2012Figures'!$J:$J,'2012Figures'!$C:$C,$A108,'2012Figures'!$H:$H,$B108,'2012Figures'!$I:$I,$C108,'2012Figures'!$E:$E,$B$1)</f>
        <v>0</v>
      </c>
      <c r="M108" s="52">
        <f>SUMIFS('2012Figures'!$J:$J,'2012Figures'!$C:$C,$A108,'2012Figures'!$H:$H,$B108,'2012Figures'!$I:$I,$C108,'2012Figures'!$B:$B,"BrokerToCy",'2012Figures'!$G:$G,"E1",'2012Figures'!$E:$E,$B$1)</f>
        <v>0</v>
      </c>
      <c r="N108" s="52">
        <f>SUMIFS('2012Figures'!$J:$J,'2012Figures'!$C:$C,$A108,'2012Figures'!$H:$H,$B108,'2012Figures'!$I:$I,$C108,'2012Figures'!$B:$B,"BrokerToCy",'2012Figures'!$G:$G,"P1",'2012Figures'!$E:$E,$B$1)</f>
        <v>0</v>
      </c>
      <c r="O108" s="52">
        <f>SUMIFS('2012Figures'!$J:$J,'2012Figures'!$C:$C,$A108,'2012Figures'!$H:$H,$B108,'2012Figures'!$I:$I,$C108,'2012Figures'!$B:$B,"CyToBroker",'2012Figures'!$G:$G,"E1",'2012Figures'!$E:$E,$B$1)</f>
        <v>0</v>
      </c>
      <c r="P108" s="52">
        <f>SUMIFS('2012Figures'!$J:$J,'2012Figures'!$C:$C,$A108,'2012Figures'!$H:$H,$B108,'2012Figures'!$I:$I,$C108,'2012Figures'!$B:$B,"CyToBroker",'2012Figures'!$G:$G,"P1",'2012Figures'!$E:$E,$B$1)</f>
        <v>0</v>
      </c>
      <c r="R108" s="46" t="str">
        <f t="shared" si="18"/>
        <v/>
      </c>
      <c r="S108" s="46" t="str">
        <f t="shared" si="18"/>
        <v/>
      </c>
      <c r="T108" s="46" t="str">
        <f t="shared" si="18"/>
        <v/>
      </c>
      <c r="U108" s="46" t="str">
        <f t="shared" si="18"/>
        <v/>
      </c>
      <c r="V108" s="46" t="str">
        <f t="shared" si="18"/>
        <v/>
      </c>
    </row>
    <row r="109" spans="1:22" x14ac:dyDescent="0.2">
      <c r="A109" s="1">
        <v>104</v>
      </c>
      <c r="B109" s="1" t="s">
        <v>95</v>
      </c>
      <c r="C109" s="8">
        <v>2</v>
      </c>
      <c r="D109" s="29">
        <f>SUMIFS('2013Figures'!$J:$J,'2013Figures'!$C:$C,$A109,'2013Figures'!$H:$H,$B109,'2013Figures'!$I:$I,$C109,'2013Figures'!$E:$E,$B$1)</f>
        <v>0</v>
      </c>
      <c r="E109" s="9">
        <f>SUMIFS('2013Figures'!$J:$J,'2013Figures'!$C:$C,$A109,'2013Figures'!$H:$H,$B109,'2013Figures'!$I:$I,$C109,'2013Figures'!$B:$B,"BrokerToCy",'2013Figures'!$G:$G,"E1",'2013Figures'!$E:$E,$B$1)</f>
        <v>0</v>
      </c>
      <c r="F109" s="9">
        <f>SUMIFS('2013Figures'!$J:$J,'2013Figures'!$C:$C,$A109,'2013Figures'!$H:$H,$B109,'2013Figures'!$I:$I,$C109,'2013Figures'!$B:$B,"BrokerToCy",'2013Figures'!$G:$G,"P1",'2013Figures'!$E:$E,$B$1)</f>
        <v>0</v>
      </c>
      <c r="G109" s="9">
        <f>SUMIFS('2013Figures'!$J:$J,'2013Figures'!$C:$C,$A109,'2013Figures'!$H:$H,$B109,'2013Figures'!$I:$I,$C109,'2013Figures'!$B:$B,"CyToBroker",'2013Figures'!$G:$G,"E1",'2013Figures'!$E:$E,$B$1)</f>
        <v>0</v>
      </c>
      <c r="H109" s="9">
        <f>SUMIFS('2013Figures'!$J:$J,'2013Figures'!$C:$C,$A109,'2013Figures'!$H:$H,$B109,'2013Figures'!$I:$I,$C109,'2013Figures'!$B:$B,"CyToBroker",'2013Figures'!$G:$G,"P1",'2013Figures'!$E:$E,$B$1)</f>
        <v>0</v>
      </c>
      <c r="J109" s="8">
        <v>200701</v>
      </c>
      <c r="L109" s="42">
        <f>SUMIFS('2012Figures'!$J:$J,'2012Figures'!$C:$C,$A109,'2012Figures'!$H:$H,$B109,'2012Figures'!$I:$I,$C109,'2012Figures'!$E:$E,$B$1)</f>
        <v>0</v>
      </c>
      <c r="M109" s="52">
        <f>SUMIFS('2012Figures'!$J:$J,'2012Figures'!$C:$C,$A109,'2012Figures'!$H:$H,$B109,'2012Figures'!$I:$I,$C109,'2012Figures'!$B:$B,"BrokerToCy",'2012Figures'!$G:$G,"E1",'2012Figures'!$E:$E,$B$1)</f>
        <v>0</v>
      </c>
      <c r="N109" s="52">
        <f>SUMIFS('2012Figures'!$J:$J,'2012Figures'!$C:$C,$A109,'2012Figures'!$H:$H,$B109,'2012Figures'!$I:$I,$C109,'2012Figures'!$B:$B,"BrokerToCy",'2012Figures'!$G:$G,"P1",'2012Figures'!$E:$E,$B$1)</f>
        <v>0</v>
      </c>
      <c r="O109" s="52">
        <f>SUMIFS('2012Figures'!$J:$J,'2012Figures'!$C:$C,$A109,'2012Figures'!$H:$H,$B109,'2012Figures'!$I:$I,$C109,'2012Figures'!$B:$B,"CyToBroker",'2012Figures'!$G:$G,"E1",'2012Figures'!$E:$E,$B$1)</f>
        <v>0</v>
      </c>
      <c r="P109" s="52">
        <f>SUMIFS('2012Figures'!$J:$J,'2012Figures'!$C:$C,$A109,'2012Figures'!$H:$H,$B109,'2012Figures'!$I:$I,$C109,'2012Figures'!$B:$B,"CyToBroker",'2012Figures'!$G:$G,"P1",'2012Figures'!$E:$E,$B$1)</f>
        <v>0</v>
      </c>
      <c r="R109" s="46" t="str">
        <f t="shared" si="18"/>
        <v/>
      </c>
      <c r="S109" s="46" t="str">
        <f t="shared" si="18"/>
        <v/>
      </c>
      <c r="T109" s="46" t="str">
        <f t="shared" si="18"/>
        <v/>
      </c>
      <c r="U109" s="46" t="str">
        <f t="shared" si="18"/>
        <v/>
      </c>
      <c r="V109" s="46" t="str">
        <f t="shared" si="18"/>
        <v/>
      </c>
    </row>
    <row r="110" spans="1:22" x14ac:dyDescent="0.2">
      <c r="A110" s="1">
        <v>104</v>
      </c>
      <c r="B110" s="1" t="s">
        <v>95</v>
      </c>
      <c r="C110" s="8">
        <v>1</v>
      </c>
      <c r="D110" s="29">
        <f>SUMIFS('2013Figures'!$J:$J,'2013Figures'!$C:$C,$A110,'2013Figures'!$H:$H,$B110,'2013Figures'!$I:$I,$C110,'2013Figures'!$E:$E,$B$1)</f>
        <v>0</v>
      </c>
      <c r="E110" s="9">
        <f>SUMIFS('2013Figures'!$J:$J,'2013Figures'!$C:$C,$A110,'2013Figures'!$H:$H,$B110,'2013Figures'!$I:$I,$C110,'2013Figures'!$B:$B,"BrokerToCy",'2013Figures'!$G:$G,"E1",'2013Figures'!$E:$E,$B$1)</f>
        <v>0</v>
      </c>
      <c r="F110" s="9">
        <f>SUMIFS('2013Figures'!$J:$J,'2013Figures'!$C:$C,$A110,'2013Figures'!$H:$H,$B110,'2013Figures'!$I:$I,$C110,'2013Figures'!$B:$B,"BrokerToCy",'2013Figures'!$G:$G,"P1",'2013Figures'!$E:$E,$B$1)</f>
        <v>0</v>
      </c>
      <c r="G110" s="9">
        <f>SUMIFS('2013Figures'!$J:$J,'2013Figures'!$C:$C,$A110,'2013Figures'!$H:$H,$B110,'2013Figures'!$I:$I,$C110,'2013Figures'!$B:$B,"CyToBroker",'2013Figures'!$G:$G,"E1",'2013Figures'!$E:$E,$B$1)</f>
        <v>0</v>
      </c>
      <c r="H110" s="9">
        <f>SUMIFS('2013Figures'!$J:$J,'2013Figures'!$C:$C,$A110,'2013Figures'!$H:$H,$B110,'2013Figures'!$I:$I,$C110,'2013Figures'!$B:$B,"CyToBroker",'2013Figures'!$G:$G,"P1",'2013Figures'!$E:$E,$B$1)</f>
        <v>0</v>
      </c>
      <c r="J110" s="8">
        <v>200601</v>
      </c>
      <c r="L110" s="42">
        <f>SUMIFS('2012Figures'!$J:$J,'2012Figures'!$C:$C,$A110,'2012Figures'!$H:$H,$B110,'2012Figures'!$I:$I,$C110,'2012Figures'!$E:$E,$B$1)</f>
        <v>0</v>
      </c>
      <c r="M110" s="52">
        <f>SUMIFS('2012Figures'!$J:$J,'2012Figures'!$C:$C,$A110,'2012Figures'!$H:$H,$B110,'2012Figures'!$I:$I,$C110,'2012Figures'!$B:$B,"BrokerToCy",'2012Figures'!$G:$G,"E1",'2012Figures'!$E:$E,$B$1)</f>
        <v>0</v>
      </c>
      <c r="N110" s="52">
        <f>SUMIFS('2012Figures'!$J:$J,'2012Figures'!$C:$C,$A110,'2012Figures'!$H:$H,$B110,'2012Figures'!$I:$I,$C110,'2012Figures'!$B:$B,"BrokerToCy",'2012Figures'!$G:$G,"P1",'2012Figures'!$E:$E,$B$1)</f>
        <v>0</v>
      </c>
      <c r="O110" s="52">
        <f>SUMIFS('2012Figures'!$J:$J,'2012Figures'!$C:$C,$A110,'2012Figures'!$H:$H,$B110,'2012Figures'!$I:$I,$C110,'2012Figures'!$B:$B,"CyToBroker",'2012Figures'!$G:$G,"E1",'2012Figures'!$E:$E,$B$1)</f>
        <v>0</v>
      </c>
      <c r="P110" s="52">
        <f>SUMIFS('2012Figures'!$J:$J,'2012Figures'!$C:$C,$A110,'2012Figures'!$H:$H,$B110,'2012Figures'!$I:$I,$C110,'2012Figures'!$B:$B,"CyToBroker",'2012Figures'!$G:$G,"P1",'2012Figures'!$E:$E,$B$1)</f>
        <v>0</v>
      </c>
      <c r="R110" s="46" t="str">
        <f t="shared" si="18"/>
        <v/>
      </c>
      <c r="S110" s="46" t="str">
        <f t="shared" si="18"/>
        <v/>
      </c>
      <c r="T110" s="46" t="str">
        <f t="shared" si="18"/>
        <v/>
      </c>
      <c r="U110" s="46" t="str">
        <f t="shared" si="18"/>
        <v/>
      </c>
      <c r="V110" s="46" t="str">
        <f t="shared" si="18"/>
        <v/>
      </c>
    </row>
    <row r="111" spans="1:22" x14ac:dyDescent="0.2">
      <c r="A111" s="1">
        <v>104</v>
      </c>
      <c r="B111" s="1" t="s">
        <v>95</v>
      </c>
      <c r="D111" s="29">
        <f>SUMIFS('2013Figures'!$J:$J,'2013Figures'!$C:$C,$A111,'2013Figures'!$H:$H,$B111,'2013Figures'!$I:$I,"",'2013Figures'!$E:$E,$B$1)</f>
        <v>0</v>
      </c>
      <c r="E111" s="9">
        <f>SUMIFS('2013Figures'!$J:$J,'2013Figures'!$C:$C,$A111,'2013Figures'!$H:$H,$B111,'2013Figures'!$I:$I,"",'2013Figures'!$B:$B,"BrokerToCy",'2013Figures'!$G:$G,"E1",'2013Figures'!$E:$E,$B$1)</f>
        <v>0</v>
      </c>
      <c r="F111" s="9">
        <f>SUMIFS('2013Figures'!$J:$J,'2013Figures'!$C:$C,$A111,'2013Figures'!$H:$H,$B111,'2013Figures'!$I:$I,"",'2013Figures'!$B:$B,"BrokerToCy",'2013Figures'!$G:$G,"P1",'2013Figures'!$E:$E,$B$1)</f>
        <v>0</v>
      </c>
      <c r="G111" s="9">
        <f>SUMIFS('2013Figures'!$J:$J,'2013Figures'!$C:$C,$A111,'2013Figures'!$H:$H,$B111,'2013Figures'!$I:$I,"",'2013Figures'!$B:$B,"CyToBroker",'2013Figures'!$G:$G,"E1",'2013Figures'!$E:$E,$B$1)</f>
        <v>0</v>
      </c>
      <c r="H111" s="9">
        <f>SUMIFS('2013Figures'!$J:$J,'2013Figures'!$C:$C,$A111,'2013Figures'!$H:$H,$B111,'2013Figures'!$I:$I,"",'2013Figures'!$B:$B,"CyToBroker",'2013Figures'!$G:$G,"P1",'2013Figures'!$E:$E,$B$1)</f>
        <v>0</v>
      </c>
      <c r="J111" s="8" t="s">
        <v>131</v>
      </c>
      <c r="L111" s="42">
        <f>SUMIFS('2012Figures'!$J:$J,'2012Figures'!$C:$C,$A111,'2012Figures'!$H:$H,$B111,'2012Figures'!$I:$I,"",'2012Figures'!$E:$E,$B$1)</f>
        <v>0</v>
      </c>
      <c r="M111" s="52">
        <f>SUMIFS('2012Figures'!$J:$J,'2012Figures'!$C:$C,$A111,'2012Figures'!$H:$H,$B111,'2012Figures'!$I:$I,"",'2012Figures'!$B:$B,"BrokerToCy",'2012Figures'!$G:$G,"E1",'2012Figures'!$E:$E,$B$1)</f>
        <v>0</v>
      </c>
      <c r="N111" s="52">
        <f>SUMIFS('2012Figures'!$J:$J,'2012Figures'!$C:$C,$A111,'2012Figures'!$H:$H,$B111,'2012Figures'!$I:$I,"",'2012Figures'!$B:$B,"BrokerToCy",'2012Figures'!$G:$G,"P1",'2012Figures'!$E:$E,$B$1)</f>
        <v>0</v>
      </c>
      <c r="O111" s="52">
        <f>SUMIFS('2012Figures'!$J:$J,'2012Figures'!$C:$C,$A111,'2012Figures'!$H:$H,$B111,'2012Figures'!$I:$I,"",'2012Figures'!$B:$B,"CyToBroker",'2012Figures'!$G:$G,"E1",'2012Figures'!$E:$E,$B$1)</f>
        <v>0</v>
      </c>
      <c r="P111" s="52">
        <f>SUMIFS('2012Figures'!$J:$J,'2012Figures'!$C:$C,$A111,'2012Figures'!$H:$H,$B111,'2012Figures'!$I:$I,"",'2012Figures'!$B:$B,"CyToBroker",'2012Figures'!$G:$G,"P1",'2012Figures'!$E:$E,$B$1)</f>
        <v>0</v>
      </c>
      <c r="R111" s="46" t="str">
        <f t="shared" si="18"/>
        <v/>
      </c>
      <c r="S111" s="46" t="str">
        <f t="shared" si="18"/>
        <v/>
      </c>
      <c r="T111" s="46" t="str">
        <f t="shared" si="18"/>
        <v/>
      </c>
      <c r="U111" s="46" t="str">
        <f t="shared" si="18"/>
        <v/>
      </c>
      <c r="V111" s="46" t="str">
        <f t="shared" si="18"/>
        <v/>
      </c>
    </row>
    <row r="112" spans="1:22" x14ac:dyDescent="0.2">
      <c r="A112" s="1">
        <v>104</v>
      </c>
      <c r="B112" s="1" t="s">
        <v>96</v>
      </c>
      <c r="C112" s="8">
        <v>2</v>
      </c>
      <c r="D112" s="29">
        <f>SUMIFS('2013Figures'!$J:$J,'2013Figures'!$C:$C,$A112,'2013Figures'!$H:$H,$B112,'2013Figures'!$I:$I,$C112,'2013Figures'!$E:$E,$B$1)</f>
        <v>0</v>
      </c>
      <c r="E112" s="9">
        <f>SUMIFS('2013Figures'!$J:$J,'2013Figures'!$C:$C,$A112,'2013Figures'!$H:$H,$B112,'2013Figures'!$I:$I,$C112,'2013Figures'!$B:$B,"BrokerToCy",'2013Figures'!$G:$G,"E1",'2013Figures'!$E:$E,$B$1)</f>
        <v>0</v>
      </c>
      <c r="F112" s="9">
        <f>SUMIFS('2013Figures'!$J:$J,'2013Figures'!$C:$C,$A112,'2013Figures'!$H:$H,$B112,'2013Figures'!$I:$I,$C112,'2013Figures'!$B:$B,"BrokerToCy",'2013Figures'!$G:$G,"P1",'2013Figures'!$E:$E,$B$1)</f>
        <v>0</v>
      </c>
      <c r="G112" s="9">
        <f>SUMIFS('2013Figures'!$J:$J,'2013Figures'!$C:$C,$A112,'2013Figures'!$H:$H,$B112,'2013Figures'!$I:$I,$C112,'2013Figures'!$B:$B,"CyToBroker",'2013Figures'!$G:$G,"E1",'2013Figures'!$E:$E,$B$1)</f>
        <v>0</v>
      </c>
      <c r="H112" s="9">
        <f>SUMIFS('2013Figures'!$J:$J,'2013Figures'!$C:$C,$A112,'2013Figures'!$H:$H,$B112,'2013Figures'!$I:$I,$C112,'2013Figures'!$B:$B,"CyToBroker",'2013Figures'!$G:$G,"P1",'2013Figures'!$E:$E,$B$1)</f>
        <v>0</v>
      </c>
      <c r="I112" s="30"/>
      <c r="J112" s="31">
        <v>201001</v>
      </c>
      <c r="K112" s="30"/>
      <c r="L112" s="42">
        <f>SUMIFS('2012Figures'!$J:$J,'2012Figures'!$C:$C,$A112,'2012Figures'!$H:$H,$B112,'2012Figures'!$I:$I,$C112,'2012Figures'!$E:$E,$B$1)</f>
        <v>0</v>
      </c>
      <c r="M112" s="52">
        <f>SUMIFS('2012Figures'!$J:$J,'2012Figures'!$C:$C,$A112,'2012Figures'!$H:$H,$B112,'2012Figures'!$I:$I,$C112,'2012Figures'!$B:$B,"BrokerToCy",'2012Figures'!$G:$G,"E1",'2012Figures'!$E:$E,$B$1)</f>
        <v>0</v>
      </c>
      <c r="N112" s="52">
        <f>SUMIFS('2012Figures'!$J:$J,'2012Figures'!$C:$C,$A112,'2012Figures'!$H:$H,$B112,'2012Figures'!$I:$I,$C112,'2012Figures'!$B:$B,"BrokerToCy",'2012Figures'!$G:$G,"P1",'2012Figures'!$E:$E,$B$1)</f>
        <v>0</v>
      </c>
      <c r="O112" s="52">
        <f>SUMIFS('2012Figures'!$J:$J,'2012Figures'!$C:$C,$A112,'2012Figures'!$H:$H,$B112,'2012Figures'!$I:$I,$C112,'2012Figures'!$B:$B,"CyToBroker",'2012Figures'!$G:$G,"E1",'2012Figures'!$E:$E,$B$1)</f>
        <v>0</v>
      </c>
      <c r="P112" s="52">
        <f>SUMIFS('2012Figures'!$J:$J,'2012Figures'!$C:$C,$A112,'2012Figures'!$H:$H,$B112,'2012Figures'!$I:$I,$C112,'2012Figures'!$B:$B,"CyToBroker",'2012Figures'!$G:$G,"P1",'2012Figures'!$E:$E,$B$1)</f>
        <v>0</v>
      </c>
      <c r="Q112" s="30"/>
      <c r="R112" s="46" t="str">
        <f t="shared" si="18"/>
        <v/>
      </c>
      <c r="S112" s="46" t="str">
        <f t="shared" si="18"/>
        <v/>
      </c>
      <c r="T112" s="46" t="str">
        <f t="shared" si="18"/>
        <v/>
      </c>
      <c r="U112" s="46" t="str">
        <f t="shared" si="18"/>
        <v/>
      </c>
      <c r="V112" s="46" t="str">
        <f t="shared" si="18"/>
        <v/>
      </c>
    </row>
    <row r="113" spans="1:22" x14ac:dyDescent="0.2">
      <c r="A113" s="1">
        <v>104</v>
      </c>
      <c r="B113" s="1" t="s">
        <v>96</v>
      </c>
      <c r="C113" s="8">
        <v>1</v>
      </c>
      <c r="D113" s="29">
        <f>SUMIFS('2013Figures'!$J:$J,'2013Figures'!$C:$C,$A113,'2013Figures'!$H:$H,$B113,'2013Figures'!$I:$I,$C113,'2013Figures'!$E:$E,$B$1)</f>
        <v>0</v>
      </c>
      <c r="E113" s="9">
        <f>SUMIFS('2013Figures'!$J:$J,'2013Figures'!$C:$C,$A113,'2013Figures'!$H:$H,$B113,'2013Figures'!$I:$I,$C113,'2013Figures'!$B:$B,"BrokerToCy",'2013Figures'!$G:$G,"E1",'2013Figures'!$E:$E,$B$1)</f>
        <v>0</v>
      </c>
      <c r="F113" s="9">
        <f>SUMIFS('2013Figures'!$J:$J,'2013Figures'!$C:$C,$A113,'2013Figures'!$H:$H,$B113,'2013Figures'!$I:$I,$C113,'2013Figures'!$B:$B,"BrokerToCy",'2013Figures'!$G:$G,"P1",'2013Figures'!$E:$E,$B$1)</f>
        <v>0</v>
      </c>
      <c r="G113" s="9">
        <f>SUMIFS('2013Figures'!$J:$J,'2013Figures'!$C:$C,$A113,'2013Figures'!$H:$H,$B113,'2013Figures'!$I:$I,$C113,'2013Figures'!$B:$B,"CyToBroker",'2013Figures'!$G:$G,"E1",'2013Figures'!$E:$E,$B$1)</f>
        <v>0</v>
      </c>
      <c r="H113" s="9">
        <f>SUMIFS('2013Figures'!$J:$J,'2013Figures'!$C:$C,$A113,'2013Figures'!$H:$H,$B113,'2013Figures'!$I:$I,$C113,'2013Figures'!$B:$B,"CyToBroker",'2013Figures'!$G:$G,"P1",'2013Figures'!$E:$E,$B$1)</f>
        <v>0</v>
      </c>
      <c r="J113" s="8">
        <v>200601</v>
      </c>
      <c r="L113" s="42">
        <f>SUMIFS('2012Figures'!$J:$J,'2012Figures'!$C:$C,$A113,'2012Figures'!$H:$H,$B113,'2012Figures'!$I:$I,$C113,'2012Figures'!$E:$E,$B$1)</f>
        <v>0</v>
      </c>
      <c r="M113" s="52">
        <f>SUMIFS('2012Figures'!$J:$J,'2012Figures'!$C:$C,$A113,'2012Figures'!$H:$H,$B113,'2012Figures'!$I:$I,$C113,'2012Figures'!$B:$B,"BrokerToCy",'2012Figures'!$G:$G,"E1",'2012Figures'!$E:$E,$B$1)</f>
        <v>0</v>
      </c>
      <c r="N113" s="52">
        <f>SUMIFS('2012Figures'!$J:$J,'2012Figures'!$C:$C,$A113,'2012Figures'!$H:$H,$B113,'2012Figures'!$I:$I,$C113,'2012Figures'!$B:$B,"BrokerToCy",'2012Figures'!$G:$G,"P1",'2012Figures'!$E:$E,$B$1)</f>
        <v>0</v>
      </c>
      <c r="O113" s="52">
        <f>SUMIFS('2012Figures'!$J:$J,'2012Figures'!$C:$C,$A113,'2012Figures'!$H:$H,$B113,'2012Figures'!$I:$I,$C113,'2012Figures'!$B:$B,"CyToBroker",'2012Figures'!$G:$G,"E1",'2012Figures'!$E:$E,$B$1)</f>
        <v>0</v>
      </c>
      <c r="P113" s="52">
        <f>SUMIFS('2012Figures'!$J:$J,'2012Figures'!$C:$C,$A113,'2012Figures'!$H:$H,$B113,'2012Figures'!$I:$I,$C113,'2012Figures'!$B:$B,"CyToBroker",'2012Figures'!$G:$G,"P1",'2012Figures'!$E:$E,$B$1)</f>
        <v>0</v>
      </c>
      <c r="R113" s="46" t="str">
        <f t="shared" si="18"/>
        <v/>
      </c>
      <c r="S113" s="46" t="str">
        <f t="shared" si="18"/>
        <v/>
      </c>
      <c r="T113" s="46" t="str">
        <f t="shared" si="18"/>
        <v/>
      </c>
      <c r="U113" s="46" t="str">
        <f t="shared" si="18"/>
        <v/>
      </c>
      <c r="V113" s="46" t="str">
        <f t="shared" si="18"/>
        <v/>
      </c>
    </row>
    <row r="114" spans="1:22" x14ac:dyDescent="0.2">
      <c r="A114" s="1">
        <v>104</v>
      </c>
      <c r="B114" s="1" t="s">
        <v>96</v>
      </c>
      <c r="D114" s="29">
        <f>SUMIFS('2013Figures'!$J:$J,'2013Figures'!$C:$C,$A114,'2013Figures'!$H:$H,$B114,'2013Figures'!$I:$I,"",'2013Figures'!$E:$E,$B$1)</f>
        <v>0</v>
      </c>
      <c r="E114" s="9">
        <f>SUMIFS('2013Figures'!$J:$J,'2013Figures'!$C:$C,$A114,'2013Figures'!$H:$H,$B114,'2013Figures'!$I:$I,"",'2013Figures'!$B:$B,"BrokerToCy",'2013Figures'!$G:$G,"E1",'2013Figures'!$E:$E,$B$1)</f>
        <v>0</v>
      </c>
      <c r="F114" s="9">
        <f>SUMIFS('2013Figures'!$J:$J,'2013Figures'!$C:$C,$A114,'2013Figures'!$H:$H,$B114,'2013Figures'!$I:$I,"",'2013Figures'!$B:$B,"BrokerToCy",'2013Figures'!$G:$G,"P1",'2013Figures'!$E:$E,$B$1)</f>
        <v>0</v>
      </c>
      <c r="G114" s="9">
        <f>SUMIFS('2013Figures'!$J:$J,'2013Figures'!$C:$C,$A114,'2013Figures'!$H:$H,$B114,'2013Figures'!$I:$I,"",'2013Figures'!$B:$B,"CyToBroker",'2013Figures'!$G:$G,"E1",'2013Figures'!$E:$E,$B$1)</f>
        <v>0</v>
      </c>
      <c r="H114" s="9">
        <f>SUMIFS('2013Figures'!$J:$J,'2013Figures'!$C:$C,$A114,'2013Figures'!$H:$H,$B114,'2013Figures'!$I:$I,"",'2013Figures'!$B:$B,"CyToBroker",'2013Figures'!$G:$G,"P1",'2013Figures'!$E:$E,$B$1)</f>
        <v>0</v>
      </c>
      <c r="J114" s="8" t="s">
        <v>131</v>
      </c>
      <c r="L114" s="42">
        <f>SUMIFS('2012Figures'!$J:$J,'2012Figures'!$C:$C,$A114,'2012Figures'!$H:$H,$B114,'2012Figures'!$I:$I,"",'2012Figures'!$E:$E,$B$1)</f>
        <v>0</v>
      </c>
      <c r="M114" s="52">
        <f>SUMIFS('2012Figures'!$J:$J,'2012Figures'!$C:$C,$A114,'2012Figures'!$H:$H,$B114,'2012Figures'!$I:$I,"",'2012Figures'!$B:$B,"BrokerToCy",'2012Figures'!$G:$G,"E1",'2012Figures'!$E:$E,$B$1)</f>
        <v>0</v>
      </c>
      <c r="N114" s="52">
        <f>SUMIFS('2012Figures'!$J:$J,'2012Figures'!$C:$C,$A114,'2012Figures'!$H:$H,$B114,'2012Figures'!$I:$I,"",'2012Figures'!$B:$B,"BrokerToCy",'2012Figures'!$G:$G,"P1",'2012Figures'!$E:$E,$B$1)</f>
        <v>0</v>
      </c>
      <c r="O114" s="52">
        <f>SUMIFS('2012Figures'!$J:$J,'2012Figures'!$C:$C,$A114,'2012Figures'!$H:$H,$B114,'2012Figures'!$I:$I,"",'2012Figures'!$B:$B,"CyToBroker",'2012Figures'!$G:$G,"E1",'2012Figures'!$E:$E,$B$1)</f>
        <v>0</v>
      </c>
      <c r="P114" s="52">
        <f>SUMIFS('2012Figures'!$J:$J,'2012Figures'!$C:$C,$A114,'2012Figures'!$H:$H,$B114,'2012Figures'!$I:$I,"",'2012Figures'!$B:$B,"CyToBroker",'2012Figures'!$G:$G,"P1",'2012Figures'!$E:$E,$B$1)</f>
        <v>0</v>
      </c>
      <c r="R114" s="46" t="str">
        <f t="shared" si="18"/>
        <v/>
      </c>
      <c r="S114" s="46" t="str">
        <f t="shared" si="18"/>
        <v/>
      </c>
      <c r="T114" s="46" t="str">
        <f t="shared" si="18"/>
        <v/>
      </c>
      <c r="U114" s="46" t="str">
        <f t="shared" si="18"/>
        <v/>
      </c>
      <c r="V114" s="46" t="str">
        <f t="shared" si="18"/>
        <v/>
      </c>
    </row>
    <row r="115" spans="1:22" x14ac:dyDescent="0.2">
      <c r="A115" s="1">
        <v>104</v>
      </c>
      <c r="B115" s="1" t="s">
        <v>97</v>
      </c>
      <c r="C115" s="8">
        <v>11</v>
      </c>
      <c r="D115" s="29">
        <f>SUMIFS('2013Figures'!$J:$J,'2013Figures'!$C:$C,$A115,'2013Figures'!$H:$H,$B115,'2013Figures'!$I:$I,$C115,'2013Figures'!$E:$E,$B$1)</f>
        <v>0</v>
      </c>
      <c r="E115" s="9">
        <f>SUMIFS('2013Figures'!$J:$J,'2013Figures'!$C:$C,$A115,'2013Figures'!$H:$H,$B115,'2013Figures'!$I:$I,$C115,'2013Figures'!$B:$B,"BrokerToCy",'2013Figures'!$G:$G,"E1",'2013Figures'!$E:$E,$B$1)</f>
        <v>0</v>
      </c>
      <c r="F115" s="9">
        <f>SUMIFS('2013Figures'!$J:$J,'2013Figures'!$C:$C,$A115,'2013Figures'!$H:$H,$B115,'2013Figures'!$I:$I,$C115,'2013Figures'!$B:$B,"BrokerToCy",'2013Figures'!$G:$G,"P1",'2013Figures'!$E:$E,$B$1)</f>
        <v>0</v>
      </c>
      <c r="G115" s="9">
        <f>SUMIFS('2013Figures'!$J:$J,'2013Figures'!$C:$C,$A115,'2013Figures'!$H:$H,$B115,'2013Figures'!$I:$I,$C115,'2013Figures'!$B:$B,"CyToBroker",'2013Figures'!$G:$G,"E1",'2013Figures'!$E:$E,$B$1)</f>
        <v>0</v>
      </c>
      <c r="H115" s="9">
        <f>SUMIFS('2013Figures'!$J:$J,'2013Figures'!$C:$C,$A115,'2013Figures'!$H:$H,$B115,'2013Figures'!$I:$I,$C115,'2013Figures'!$B:$B,"CyToBroker",'2013Figures'!$G:$G,"P1",'2013Figures'!$E:$E,$B$1)</f>
        <v>0</v>
      </c>
      <c r="L115" s="42">
        <f>SUMIFS('2012Figures'!$J:$J,'2012Figures'!$C:$C,$A115,'2012Figures'!$H:$H,$B115,'2012Figures'!$I:$I,$C115,'2012Figures'!$E:$E,$B$1)</f>
        <v>0</v>
      </c>
      <c r="M115" s="52">
        <f>SUMIFS('2012Figures'!$J:$J,'2012Figures'!$C:$C,$A115,'2012Figures'!$H:$H,$B115,'2012Figures'!$I:$I,$C115,'2012Figures'!$B:$B,"BrokerToCy",'2012Figures'!$G:$G,"E1",'2012Figures'!$E:$E,$B$1)</f>
        <v>0</v>
      </c>
      <c r="N115" s="52">
        <f>SUMIFS('2012Figures'!$J:$J,'2012Figures'!$C:$C,$A115,'2012Figures'!$H:$H,$B115,'2012Figures'!$I:$I,$C115,'2012Figures'!$B:$B,"BrokerToCy",'2012Figures'!$G:$G,"P1",'2012Figures'!$E:$E,$B$1)</f>
        <v>0</v>
      </c>
      <c r="O115" s="52">
        <f>SUMIFS('2012Figures'!$J:$J,'2012Figures'!$C:$C,$A115,'2012Figures'!$H:$H,$B115,'2012Figures'!$I:$I,$C115,'2012Figures'!$B:$B,"CyToBroker",'2012Figures'!$G:$G,"E1",'2012Figures'!$E:$E,$B$1)</f>
        <v>0</v>
      </c>
      <c r="P115" s="52">
        <f>SUMIFS('2012Figures'!$J:$J,'2012Figures'!$C:$C,$A115,'2012Figures'!$H:$H,$B115,'2012Figures'!$I:$I,$C115,'2012Figures'!$B:$B,"CyToBroker",'2012Figures'!$G:$G,"P1",'2012Figures'!$E:$E,$B$1)</f>
        <v>0</v>
      </c>
      <c r="R115" s="46" t="str">
        <f t="shared" si="18"/>
        <v/>
      </c>
      <c r="S115" s="46" t="str">
        <f t="shared" si="18"/>
        <v/>
      </c>
      <c r="T115" s="46" t="str">
        <f t="shared" si="18"/>
        <v/>
      </c>
      <c r="U115" s="46" t="str">
        <f t="shared" si="18"/>
        <v/>
      </c>
      <c r="V115" s="46" t="str">
        <f t="shared" si="18"/>
        <v/>
      </c>
    </row>
    <row r="116" spans="1:22" x14ac:dyDescent="0.2">
      <c r="A116" s="1">
        <v>104</v>
      </c>
      <c r="B116" s="1" t="s">
        <v>97</v>
      </c>
      <c r="C116" s="8">
        <v>10</v>
      </c>
      <c r="D116" s="29">
        <f>SUMIFS('2013Figures'!$J:$J,'2013Figures'!$C:$C,$A116,'2013Figures'!$H:$H,$B116,'2013Figures'!$I:$I,$C116,'2013Figures'!$E:$E,$B$1)</f>
        <v>0</v>
      </c>
      <c r="E116" s="9">
        <f>SUMIFS('2013Figures'!$J:$J,'2013Figures'!$C:$C,$A116,'2013Figures'!$H:$H,$B116,'2013Figures'!$I:$I,$C116,'2013Figures'!$B:$B,"BrokerToCy",'2013Figures'!$G:$G,"E1",'2013Figures'!$E:$E,$B$1)</f>
        <v>0</v>
      </c>
      <c r="F116" s="9">
        <f>SUMIFS('2013Figures'!$J:$J,'2013Figures'!$C:$C,$A116,'2013Figures'!$H:$H,$B116,'2013Figures'!$I:$I,$C116,'2013Figures'!$B:$B,"BrokerToCy",'2013Figures'!$G:$G,"P1",'2013Figures'!$E:$E,$B$1)</f>
        <v>0</v>
      </c>
      <c r="G116" s="9">
        <f>SUMIFS('2013Figures'!$J:$J,'2013Figures'!$C:$C,$A116,'2013Figures'!$H:$H,$B116,'2013Figures'!$I:$I,$C116,'2013Figures'!$B:$B,"CyToBroker",'2013Figures'!$G:$G,"E1",'2013Figures'!$E:$E,$B$1)</f>
        <v>0</v>
      </c>
      <c r="H116" s="9">
        <f>SUMIFS('2013Figures'!$J:$J,'2013Figures'!$C:$C,$A116,'2013Figures'!$H:$H,$B116,'2013Figures'!$I:$I,$C116,'2013Figures'!$B:$B,"CyToBroker",'2013Figures'!$G:$G,"P1",'2013Figures'!$E:$E,$B$1)</f>
        <v>0</v>
      </c>
      <c r="J116" s="8">
        <v>201501</v>
      </c>
      <c r="L116" s="42">
        <f>SUMIFS('2012Figures'!$J:$J,'2012Figures'!$C:$C,$A116,'2012Figures'!$H:$H,$B116,'2012Figures'!$I:$I,$C116,'2012Figures'!$E:$E,$B$1)</f>
        <v>0</v>
      </c>
      <c r="M116" s="52">
        <f>SUMIFS('2012Figures'!$J:$J,'2012Figures'!$C:$C,$A116,'2012Figures'!$H:$H,$B116,'2012Figures'!$I:$I,$C116,'2012Figures'!$B:$B,"BrokerToCy",'2012Figures'!$G:$G,"E1",'2012Figures'!$E:$E,$B$1)</f>
        <v>0</v>
      </c>
      <c r="N116" s="52">
        <f>SUMIFS('2012Figures'!$J:$J,'2012Figures'!$C:$C,$A116,'2012Figures'!$H:$H,$B116,'2012Figures'!$I:$I,$C116,'2012Figures'!$B:$B,"BrokerToCy",'2012Figures'!$G:$G,"P1",'2012Figures'!$E:$E,$B$1)</f>
        <v>0</v>
      </c>
      <c r="O116" s="52">
        <f>SUMIFS('2012Figures'!$J:$J,'2012Figures'!$C:$C,$A116,'2012Figures'!$H:$H,$B116,'2012Figures'!$I:$I,$C116,'2012Figures'!$B:$B,"CyToBroker",'2012Figures'!$G:$G,"E1",'2012Figures'!$E:$E,$B$1)</f>
        <v>0</v>
      </c>
      <c r="P116" s="52">
        <f>SUMIFS('2012Figures'!$J:$J,'2012Figures'!$C:$C,$A116,'2012Figures'!$H:$H,$B116,'2012Figures'!$I:$I,$C116,'2012Figures'!$B:$B,"CyToBroker",'2012Figures'!$G:$G,"P1",'2012Figures'!$E:$E,$B$1)</f>
        <v>0</v>
      </c>
      <c r="R116" s="46" t="str">
        <f t="shared" si="18"/>
        <v/>
      </c>
      <c r="S116" s="46" t="str">
        <f t="shared" si="18"/>
        <v/>
      </c>
      <c r="T116" s="46" t="str">
        <f t="shared" si="18"/>
        <v/>
      </c>
      <c r="U116" s="46" t="str">
        <f t="shared" si="18"/>
        <v/>
      </c>
      <c r="V116" s="46" t="str">
        <f t="shared" si="18"/>
        <v/>
      </c>
    </row>
    <row r="117" spans="1:22" x14ac:dyDescent="0.2">
      <c r="A117" s="1">
        <v>104</v>
      </c>
      <c r="B117" s="1" t="s">
        <v>97</v>
      </c>
      <c r="C117" s="8">
        <v>9</v>
      </c>
      <c r="D117" s="29">
        <f>SUMIFS('2013Figures'!$J:$J,'2013Figures'!$C:$C,$A117,'2013Figures'!$H:$H,$B117,'2013Figures'!$I:$I,$C117,'2013Figures'!$E:$E,$B$1)</f>
        <v>0</v>
      </c>
      <c r="E117" s="9">
        <f>SUMIFS('2013Figures'!$J:$J,'2013Figures'!$C:$C,$A117,'2013Figures'!$H:$H,$B117,'2013Figures'!$I:$I,$C117,'2013Figures'!$B:$B,"BrokerToCy",'2013Figures'!$G:$G,"E1",'2013Figures'!$E:$E,$B$1)</f>
        <v>0</v>
      </c>
      <c r="F117" s="9">
        <f>SUMIFS('2013Figures'!$J:$J,'2013Figures'!$C:$C,$A117,'2013Figures'!$H:$H,$B117,'2013Figures'!$I:$I,$C117,'2013Figures'!$B:$B,"BrokerToCy",'2013Figures'!$G:$G,"P1",'2013Figures'!$E:$E,$B$1)</f>
        <v>0</v>
      </c>
      <c r="G117" s="9">
        <f>SUMIFS('2013Figures'!$J:$J,'2013Figures'!$C:$C,$A117,'2013Figures'!$H:$H,$B117,'2013Figures'!$I:$I,$C117,'2013Figures'!$B:$B,"CyToBroker",'2013Figures'!$G:$G,"E1",'2013Figures'!$E:$E,$B$1)</f>
        <v>0</v>
      </c>
      <c r="H117" s="9">
        <f>SUMIFS('2013Figures'!$J:$J,'2013Figures'!$C:$C,$A117,'2013Figures'!$H:$H,$B117,'2013Figures'!$I:$I,$C117,'2013Figures'!$B:$B,"CyToBroker",'2013Figures'!$G:$G,"P1",'2013Figures'!$E:$E,$B$1)</f>
        <v>0</v>
      </c>
      <c r="J117" s="8">
        <v>201401</v>
      </c>
      <c r="L117" s="42">
        <f>SUMIFS('2012Figures'!$J:$J,'2012Figures'!$C:$C,$A117,'2012Figures'!$H:$H,$B117,'2012Figures'!$I:$I,$C117,'2012Figures'!$E:$E,$B$1)</f>
        <v>0</v>
      </c>
      <c r="M117" s="52">
        <f>SUMIFS('2012Figures'!$J:$J,'2012Figures'!$C:$C,$A117,'2012Figures'!$H:$H,$B117,'2012Figures'!$I:$I,$C117,'2012Figures'!$B:$B,"BrokerToCy",'2012Figures'!$G:$G,"E1",'2012Figures'!$E:$E,$B$1)</f>
        <v>0</v>
      </c>
      <c r="N117" s="52">
        <f>SUMIFS('2012Figures'!$J:$J,'2012Figures'!$C:$C,$A117,'2012Figures'!$H:$H,$B117,'2012Figures'!$I:$I,$C117,'2012Figures'!$B:$B,"BrokerToCy",'2012Figures'!$G:$G,"P1",'2012Figures'!$E:$E,$B$1)</f>
        <v>0</v>
      </c>
      <c r="O117" s="52">
        <f>SUMIFS('2012Figures'!$J:$J,'2012Figures'!$C:$C,$A117,'2012Figures'!$H:$H,$B117,'2012Figures'!$I:$I,$C117,'2012Figures'!$B:$B,"CyToBroker",'2012Figures'!$G:$G,"E1",'2012Figures'!$E:$E,$B$1)</f>
        <v>0</v>
      </c>
      <c r="P117" s="52">
        <f>SUMIFS('2012Figures'!$J:$J,'2012Figures'!$C:$C,$A117,'2012Figures'!$H:$H,$B117,'2012Figures'!$I:$I,$C117,'2012Figures'!$B:$B,"CyToBroker",'2012Figures'!$G:$G,"P1",'2012Figures'!$E:$E,$B$1)</f>
        <v>0</v>
      </c>
      <c r="R117" s="46" t="str">
        <f t="shared" si="18"/>
        <v/>
      </c>
      <c r="S117" s="46" t="str">
        <f t="shared" si="18"/>
        <v/>
      </c>
      <c r="T117" s="46" t="str">
        <f t="shared" si="18"/>
        <v/>
      </c>
      <c r="U117" s="46" t="str">
        <f t="shared" si="18"/>
        <v/>
      </c>
      <c r="V117" s="46" t="str">
        <f t="shared" si="18"/>
        <v/>
      </c>
    </row>
    <row r="118" spans="1:22" x14ac:dyDescent="0.2">
      <c r="A118" s="1">
        <v>104</v>
      </c>
      <c r="B118" s="1" t="s">
        <v>97</v>
      </c>
      <c r="C118" s="8">
        <v>8</v>
      </c>
      <c r="D118" s="29">
        <f>SUMIFS('2013Figures'!$J:$J,'2013Figures'!$C:$C,$A118,'2013Figures'!$H:$H,$B118,'2013Figures'!$I:$I,$C118,'2013Figures'!$E:$E,$B$1)</f>
        <v>0</v>
      </c>
      <c r="E118" s="9">
        <f>SUMIFS('2013Figures'!$J:$J,'2013Figures'!$C:$C,$A118,'2013Figures'!$H:$H,$B118,'2013Figures'!$I:$I,$C118,'2013Figures'!$B:$B,"BrokerToCy",'2013Figures'!$G:$G,"E1",'2013Figures'!$E:$E,$B$1)</f>
        <v>0</v>
      </c>
      <c r="F118" s="9">
        <f>SUMIFS('2013Figures'!$J:$J,'2013Figures'!$C:$C,$A118,'2013Figures'!$H:$H,$B118,'2013Figures'!$I:$I,$C118,'2013Figures'!$B:$B,"BrokerToCy",'2013Figures'!$G:$G,"P1",'2013Figures'!$E:$E,$B$1)</f>
        <v>0</v>
      </c>
      <c r="G118" s="9">
        <f>SUMIFS('2013Figures'!$J:$J,'2013Figures'!$C:$C,$A118,'2013Figures'!$H:$H,$B118,'2013Figures'!$I:$I,$C118,'2013Figures'!$B:$B,"CyToBroker",'2013Figures'!$G:$G,"E1",'2013Figures'!$E:$E,$B$1)</f>
        <v>0</v>
      </c>
      <c r="H118" s="9">
        <f>SUMIFS('2013Figures'!$J:$J,'2013Figures'!$C:$C,$A118,'2013Figures'!$H:$H,$B118,'2013Figures'!$I:$I,$C118,'2013Figures'!$B:$B,"CyToBroker",'2013Figures'!$G:$G,"P1",'2013Figures'!$E:$E,$B$1)</f>
        <v>0</v>
      </c>
      <c r="I118" s="30"/>
      <c r="J118" s="31">
        <v>201301</v>
      </c>
      <c r="K118" s="30"/>
      <c r="L118" s="42">
        <f>SUMIFS('2012Figures'!$J:$J,'2012Figures'!$C:$C,$A118,'2012Figures'!$H:$H,$B118,'2012Figures'!$I:$I,$C118,'2012Figures'!$E:$E,$B$1)</f>
        <v>0</v>
      </c>
      <c r="M118" s="52">
        <f>SUMIFS('2012Figures'!$J:$J,'2012Figures'!$C:$C,$A118,'2012Figures'!$H:$H,$B118,'2012Figures'!$I:$I,$C118,'2012Figures'!$B:$B,"BrokerToCy",'2012Figures'!$G:$G,"E1",'2012Figures'!$E:$E,$B$1)</f>
        <v>0</v>
      </c>
      <c r="N118" s="52">
        <f>SUMIFS('2012Figures'!$J:$J,'2012Figures'!$C:$C,$A118,'2012Figures'!$H:$H,$B118,'2012Figures'!$I:$I,$C118,'2012Figures'!$B:$B,"BrokerToCy",'2012Figures'!$G:$G,"P1",'2012Figures'!$E:$E,$B$1)</f>
        <v>0</v>
      </c>
      <c r="O118" s="52">
        <f>SUMIFS('2012Figures'!$J:$J,'2012Figures'!$C:$C,$A118,'2012Figures'!$H:$H,$B118,'2012Figures'!$I:$I,$C118,'2012Figures'!$B:$B,"CyToBroker",'2012Figures'!$G:$G,"E1",'2012Figures'!$E:$E,$B$1)</f>
        <v>0</v>
      </c>
      <c r="P118" s="52">
        <f>SUMIFS('2012Figures'!$J:$J,'2012Figures'!$C:$C,$A118,'2012Figures'!$H:$H,$B118,'2012Figures'!$I:$I,$C118,'2012Figures'!$B:$B,"CyToBroker",'2012Figures'!$G:$G,"P1",'2012Figures'!$E:$E,$B$1)</f>
        <v>0</v>
      </c>
      <c r="Q118" s="30"/>
      <c r="R118" s="46" t="str">
        <f t="shared" si="18"/>
        <v/>
      </c>
      <c r="S118" s="46" t="str">
        <f t="shared" si="18"/>
        <v/>
      </c>
      <c r="T118" s="46" t="str">
        <f t="shared" si="18"/>
        <v/>
      </c>
      <c r="U118" s="46" t="str">
        <f t="shared" si="18"/>
        <v/>
      </c>
      <c r="V118" s="46" t="str">
        <f t="shared" si="18"/>
        <v/>
      </c>
    </row>
    <row r="119" spans="1:22" x14ac:dyDescent="0.2">
      <c r="A119" s="1">
        <v>104</v>
      </c>
      <c r="B119" s="1" t="s">
        <v>97</v>
      </c>
      <c r="C119" s="8">
        <v>7</v>
      </c>
      <c r="D119" s="29">
        <f>SUMIFS('2013Figures'!$J:$J,'2013Figures'!$C:$C,$A119,'2013Figures'!$H:$H,$B119,'2013Figures'!$I:$I,$C119,'2013Figures'!$E:$E,$B$1)</f>
        <v>0</v>
      </c>
      <c r="E119" s="9">
        <f>SUMIFS('2013Figures'!$J:$J,'2013Figures'!$C:$C,$A119,'2013Figures'!$H:$H,$B119,'2013Figures'!$I:$I,$C119,'2013Figures'!$B:$B,"BrokerToCy",'2013Figures'!$G:$G,"E1",'2013Figures'!$E:$E,$B$1)</f>
        <v>0</v>
      </c>
      <c r="F119" s="9">
        <f>SUMIFS('2013Figures'!$J:$J,'2013Figures'!$C:$C,$A119,'2013Figures'!$H:$H,$B119,'2013Figures'!$I:$I,$C119,'2013Figures'!$B:$B,"BrokerToCy",'2013Figures'!$G:$G,"P1",'2013Figures'!$E:$E,$B$1)</f>
        <v>0</v>
      </c>
      <c r="G119" s="9">
        <f>SUMIFS('2013Figures'!$J:$J,'2013Figures'!$C:$C,$A119,'2013Figures'!$H:$H,$B119,'2013Figures'!$I:$I,$C119,'2013Figures'!$B:$B,"CyToBroker",'2013Figures'!$G:$G,"E1",'2013Figures'!$E:$E,$B$1)</f>
        <v>0</v>
      </c>
      <c r="H119" s="9">
        <f>SUMIFS('2013Figures'!$J:$J,'2013Figures'!$C:$C,$A119,'2013Figures'!$H:$H,$B119,'2013Figures'!$I:$I,$C119,'2013Figures'!$B:$B,"CyToBroker",'2013Figures'!$G:$G,"P1",'2013Figures'!$E:$E,$B$1)</f>
        <v>0</v>
      </c>
      <c r="J119" s="8">
        <v>201201</v>
      </c>
      <c r="L119" s="42">
        <f>SUMIFS('2012Figures'!$J:$J,'2012Figures'!$C:$C,$A119,'2012Figures'!$H:$H,$B119,'2012Figures'!$I:$I,$C119,'2012Figures'!$E:$E,$B$1)</f>
        <v>0</v>
      </c>
      <c r="M119" s="52">
        <f>SUMIFS('2012Figures'!$J:$J,'2012Figures'!$C:$C,$A119,'2012Figures'!$H:$H,$B119,'2012Figures'!$I:$I,$C119,'2012Figures'!$B:$B,"BrokerToCy",'2012Figures'!$G:$G,"E1",'2012Figures'!$E:$E,$B$1)</f>
        <v>0</v>
      </c>
      <c r="N119" s="52">
        <f>SUMIFS('2012Figures'!$J:$J,'2012Figures'!$C:$C,$A119,'2012Figures'!$H:$H,$B119,'2012Figures'!$I:$I,$C119,'2012Figures'!$B:$B,"BrokerToCy",'2012Figures'!$G:$G,"P1",'2012Figures'!$E:$E,$B$1)</f>
        <v>0</v>
      </c>
      <c r="O119" s="52">
        <f>SUMIFS('2012Figures'!$J:$J,'2012Figures'!$C:$C,$A119,'2012Figures'!$H:$H,$B119,'2012Figures'!$I:$I,$C119,'2012Figures'!$B:$B,"CyToBroker",'2012Figures'!$G:$G,"E1",'2012Figures'!$E:$E,$B$1)</f>
        <v>0</v>
      </c>
      <c r="P119" s="52">
        <f>SUMIFS('2012Figures'!$J:$J,'2012Figures'!$C:$C,$A119,'2012Figures'!$H:$H,$B119,'2012Figures'!$I:$I,$C119,'2012Figures'!$B:$B,"CyToBroker",'2012Figures'!$G:$G,"P1",'2012Figures'!$E:$E,$B$1)</f>
        <v>0</v>
      </c>
      <c r="R119" s="46" t="str">
        <f t="shared" si="18"/>
        <v/>
      </c>
      <c r="S119" s="46" t="str">
        <f t="shared" si="18"/>
        <v/>
      </c>
      <c r="T119" s="46" t="str">
        <f t="shared" si="18"/>
        <v/>
      </c>
      <c r="U119" s="46" t="str">
        <f t="shared" si="18"/>
        <v/>
      </c>
      <c r="V119" s="46" t="str">
        <f t="shared" si="18"/>
        <v/>
      </c>
    </row>
    <row r="120" spans="1:22" x14ac:dyDescent="0.2">
      <c r="A120" s="1">
        <v>104</v>
      </c>
      <c r="B120" s="1" t="s">
        <v>97</v>
      </c>
      <c r="C120" s="8">
        <v>6</v>
      </c>
      <c r="D120" s="29">
        <f>SUMIFS('2013Figures'!$J:$J,'2013Figures'!$C:$C,$A120,'2013Figures'!$H:$H,$B120,'2013Figures'!$I:$I,$C120,'2013Figures'!$E:$E,$B$1)</f>
        <v>0</v>
      </c>
      <c r="E120" s="9">
        <f>SUMIFS('2013Figures'!$J:$J,'2013Figures'!$C:$C,$A120,'2013Figures'!$H:$H,$B120,'2013Figures'!$I:$I,$C120,'2013Figures'!$B:$B,"BrokerToCy",'2013Figures'!$G:$G,"E1",'2013Figures'!$E:$E,$B$1)</f>
        <v>0</v>
      </c>
      <c r="F120" s="9">
        <f>SUMIFS('2013Figures'!$J:$J,'2013Figures'!$C:$C,$A120,'2013Figures'!$H:$H,$B120,'2013Figures'!$I:$I,$C120,'2013Figures'!$B:$B,"BrokerToCy",'2013Figures'!$G:$G,"P1",'2013Figures'!$E:$E,$B$1)</f>
        <v>0</v>
      </c>
      <c r="G120" s="9">
        <f>SUMIFS('2013Figures'!$J:$J,'2013Figures'!$C:$C,$A120,'2013Figures'!$H:$H,$B120,'2013Figures'!$I:$I,$C120,'2013Figures'!$B:$B,"CyToBroker",'2013Figures'!$G:$G,"E1",'2013Figures'!$E:$E,$B$1)</f>
        <v>0</v>
      </c>
      <c r="H120" s="9">
        <f>SUMIFS('2013Figures'!$J:$J,'2013Figures'!$C:$C,$A120,'2013Figures'!$H:$H,$B120,'2013Figures'!$I:$I,$C120,'2013Figures'!$B:$B,"CyToBroker",'2013Figures'!$G:$G,"P1",'2013Figures'!$E:$E,$B$1)</f>
        <v>0</v>
      </c>
      <c r="J120" s="8">
        <v>201101</v>
      </c>
      <c r="L120" s="42">
        <f>SUMIFS('2012Figures'!$J:$J,'2012Figures'!$C:$C,$A120,'2012Figures'!$H:$H,$B120,'2012Figures'!$I:$I,$C120,'2012Figures'!$E:$E,$B$1)</f>
        <v>0</v>
      </c>
      <c r="M120" s="52">
        <f>SUMIFS('2012Figures'!$J:$J,'2012Figures'!$C:$C,$A120,'2012Figures'!$H:$H,$B120,'2012Figures'!$I:$I,$C120,'2012Figures'!$B:$B,"BrokerToCy",'2012Figures'!$G:$G,"E1",'2012Figures'!$E:$E,$B$1)</f>
        <v>0</v>
      </c>
      <c r="N120" s="52">
        <f>SUMIFS('2012Figures'!$J:$J,'2012Figures'!$C:$C,$A120,'2012Figures'!$H:$H,$B120,'2012Figures'!$I:$I,$C120,'2012Figures'!$B:$B,"BrokerToCy",'2012Figures'!$G:$G,"P1",'2012Figures'!$E:$E,$B$1)</f>
        <v>0</v>
      </c>
      <c r="O120" s="52">
        <f>SUMIFS('2012Figures'!$J:$J,'2012Figures'!$C:$C,$A120,'2012Figures'!$H:$H,$B120,'2012Figures'!$I:$I,$C120,'2012Figures'!$B:$B,"CyToBroker",'2012Figures'!$G:$G,"E1",'2012Figures'!$E:$E,$B$1)</f>
        <v>0</v>
      </c>
      <c r="P120" s="52">
        <f>SUMIFS('2012Figures'!$J:$J,'2012Figures'!$C:$C,$A120,'2012Figures'!$H:$H,$B120,'2012Figures'!$I:$I,$C120,'2012Figures'!$B:$B,"CyToBroker",'2012Figures'!$G:$G,"P1",'2012Figures'!$E:$E,$B$1)</f>
        <v>0</v>
      </c>
      <c r="R120" s="46" t="str">
        <f t="shared" si="18"/>
        <v/>
      </c>
      <c r="S120" s="46" t="str">
        <f t="shared" si="18"/>
        <v/>
      </c>
      <c r="T120" s="46" t="str">
        <f t="shared" si="18"/>
        <v/>
      </c>
      <c r="U120" s="46" t="str">
        <f t="shared" si="18"/>
        <v/>
      </c>
      <c r="V120" s="46" t="str">
        <f t="shared" si="18"/>
        <v/>
      </c>
    </row>
    <row r="121" spans="1:22" x14ac:dyDescent="0.2">
      <c r="A121" s="1">
        <v>104</v>
      </c>
      <c r="B121" s="1" t="s">
        <v>97</v>
      </c>
      <c r="C121" s="8">
        <v>5</v>
      </c>
      <c r="D121" s="29">
        <f>SUMIFS('2013Figures'!$J:$J,'2013Figures'!$C:$C,$A121,'2013Figures'!$H:$H,$B121,'2013Figures'!$I:$I,$C121,'2013Figures'!$E:$E,$B$1)</f>
        <v>0</v>
      </c>
      <c r="E121" s="9">
        <f>SUMIFS('2013Figures'!$J:$J,'2013Figures'!$C:$C,$A121,'2013Figures'!$H:$H,$B121,'2013Figures'!$I:$I,$C121,'2013Figures'!$B:$B,"BrokerToCy",'2013Figures'!$G:$G,"E1",'2013Figures'!$E:$E,$B$1)</f>
        <v>0</v>
      </c>
      <c r="F121" s="9">
        <f>SUMIFS('2013Figures'!$J:$J,'2013Figures'!$C:$C,$A121,'2013Figures'!$H:$H,$B121,'2013Figures'!$I:$I,$C121,'2013Figures'!$B:$B,"BrokerToCy",'2013Figures'!$G:$G,"P1",'2013Figures'!$E:$E,$B$1)</f>
        <v>0</v>
      </c>
      <c r="G121" s="9">
        <f>SUMIFS('2013Figures'!$J:$J,'2013Figures'!$C:$C,$A121,'2013Figures'!$H:$H,$B121,'2013Figures'!$I:$I,$C121,'2013Figures'!$B:$B,"CyToBroker",'2013Figures'!$G:$G,"E1",'2013Figures'!$E:$E,$B$1)</f>
        <v>0</v>
      </c>
      <c r="H121" s="9">
        <f>SUMIFS('2013Figures'!$J:$J,'2013Figures'!$C:$C,$A121,'2013Figures'!$H:$H,$B121,'2013Figures'!$I:$I,$C121,'2013Figures'!$B:$B,"CyToBroker",'2013Figures'!$G:$G,"P1",'2013Figures'!$E:$E,$B$1)</f>
        <v>0</v>
      </c>
      <c r="J121" s="8">
        <v>201001</v>
      </c>
      <c r="L121" s="42">
        <f>SUMIFS('2012Figures'!$J:$J,'2012Figures'!$C:$C,$A121,'2012Figures'!$H:$H,$B121,'2012Figures'!$I:$I,$C121,'2012Figures'!$E:$E,$B$1)</f>
        <v>0</v>
      </c>
      <c r="M121" s="52">
        <f>SUMIFS('2012Figures'!$J:$J,'2012Figures'!$C:$C,$A121,'2012Figures'!$H:$H,$B121,'2012Figures'!$I:$I,$C121,'2012Figures'!$B:$B,"BrokerToCy",'2012Figures'!$G:$G,"E1",'2012Figures'!$E:$E,$B$1)</f>
        <v>0</v>
      </c>
      <c r="N121" s="52">
        <f>SUMIFS('2012Figures'!$J:$J,'2012Figures'!$C:$C,$A121,'2012Figures'!$H:$H,$B121,'2012Figures'!$I:$I,$C121,'2012Figures'!$B:$B,"BrokerToCy",'2012Figures'!$G:$G,"P1",'2012Figures'!$E:$E,$B$1)</f>
        <v>0</v>
      </c>
      <c r="O121" s="52">
        <f>SUMIFS('2012Figures'!$J:$J,'2012Figures'!$C:$C,$A121,'2012Figures'!$H:$H,$B121,'2012Figures'!$I:$I,$C121,'2012Figures'!$B:$B,"CyToBroker",'2012Figures'!$G:$G,"E1",'2012Figures'!$E:$E,$B$1)</f>
        <v>0</v>
      </c>
      <c r="P121" s="52">
        <f>SUMIFS('2012Figures'!$J:$J,'2012Figures'!$C:$C,$A121,'2012Figures'!$H:$H,$B121,'2012Figures'!$I:$I,$C121,'2012Figures'!$B:$B,"CyToBroker",'2012Figures'!$G:$G,"P1",'2012Figures'!$E:$E,$B$1)</f>
        <v>0</v>
      </c>
      <c r="R121" s="46" t="str">
        <f t="shared" si="18"/>
        <v/>
      </c>
      <c r="S121" s="46" t="str">
        <f t="shared" si="18"/>
        <v/>
      </c>
      <c r="T121" s="46" t="str">
        <f t="shared" si="18"/>
        <v/>
      </c>
      <c r="U121" s="46" t="str">
        <f t="shared" si="18"/>
        <v/>
      </c>
      <c r="V121" s="46" t="str">
        <f t="shared" si="18"/>
        <v/>
      </c>
    </row>
    <row r="122" spans="1:22" x14ac:dyDescent="0.2">
      <c r="A122" s="1">
        <v>104</v>
      </c>
      <c r="B122" s="1" t="s">
        <v>97</v>
      </c>
      <c r="C122" s="8">
        <v>4</v>
      </c>
      <c r="D122" s="29">
        <f>SUMIFS('2013Figures'!$J:$J,'2013Figures'!$C:$C,$A122,'2013Figures'!$H:$H,$B122,'2013Figures'!$I:$I,$C122,'2013Figures'!$E:$E,$B$1)</f>
        <v>0</v>
      </c>
      <c r="E122" s="9">
        <f>SUMIFS('2013Figures'!$J:$J,'2013Figures'!$C:$C,$A122,'2013Figures'!$H:$H,$B122,'2013Figures'!$I:$I,$C122,'2013Figures'!$B:$B,"BrokerToCy",'2013Figures'!$G:$G,"E1",'2013Figures'!$E:$E,$B$1)</f>
        <v>0</v>
      </c>
      <c r="F122" s="9">
        <f>SUMIFS('2013Figures'!$J:$J,'2013Figures'!$C:$C,$A122,'2013Figures'!$H:$H,$B122,'2013Figures'!$I:$I,$C122,'2013Figures'!$B:$B,"BrokerToCy",'2013Figures'!$G:$G,"P1",'2013Figures'!$E:$E,$B$1)</f>
        <v>0</v>
      </c>
      <c r="G122" s="9">
        <f>SUMIFS('2013Figures'!$J:$J,'2013Figures'!$C:$C,$A122,'2013Figures'!$H:$H,$B122,'2013Figures'!$I:$I,$C122,'2013Figures'!$B:$B,"CyToBroker",'2013Figures'!$G:$G,"E1",'2013Figures'!$E:$E,$B$1)</f>
        <v>0</v>
      </c>
      <c r="H122" s="9">
        <f>SUMIFS('2013Figures'!$J:$J,'2013Figures'!$C:$C,$A122,'2013Figures'!$H:$H,$B122,'2013Figures'!$I:$I,$C122,'2013Figures'!$B:$B,"CyToBroker",'2013Figures'!$G:$G,"P1",'2013Figures'!$E:$E,$B$1)</f>
        <v>0</v>
      </c>
      <c r="J122" s="8">
        <v>200901</v>
      </c>
      <c r="L122" s="42">
        <f>SUMIFS('2012Figures'!$J:$J,'2012Figures'!$C:$C,$A122,'2012Figures'!$H:$H,$B122,'2012Figures'!$I:$I,$C122,'2012Figures'!$E:$E,$B$1)</f>
        <v>0</v>
      </c>
      <c r="M122" s="52">
        <f>SUMIFS('2012Figures'!$J:$J,'2012Figures'!$C:$C,$A122,'2012Figures'!$H:$H,$B122,'2012Figures'!$I:$I,$C122,'2012Figures'!$B:$B,"BrokerToCy",'2012Figures'!$G:$G,"E1",'2012Figures'!$E:$E,$B$1)</f>
        <v>0</v>
      </c>
      <c r="N122" s="52">
        <f>SUMIFS('2012Figures'!$J:$J,'2012Figures'!$C:$C,$A122,'2012Figures'!$H:$H,$B122,'2012Figures'!$I:$I,$C122,'2012Figures'!$B:$B,"BrokerToCy",'2012Figures'!$G:$G,"P1",'2012Figures'!$E:$E,$B$1)</f>
        <v>0</v>
      </c>
      <c r="O122" s="52">
        <f>SUMIFS('2012Figures'!$J:$J,'2012Figures'!$C:$C,$A122,'2012Figures'!$H:$H,$B122,'2012Figures'!$I:$I,$C122,'2012Figures'!$B:$B,"CyToBroker",'2012Figures'!$G:$G,"E1",'2012Figures'!$E:$E,$B$1)</f>
        <v>0</v>
      </c>
      <c r="P122" s="52">
        <f>SUMIFS('2012Figures'!$J:$J,'2012Figures'!$C:$C,$A122,'2012Figures'!$H:$H,$B122,'2012Figures'!$I:$I,$C122,'2012Figures'!$B:$B,"CyToBroker",'2012Figures'!$G:$G,"P1",'2012Figures'!$E:$E,$B$1)</f>
        <v>0</v>
      </c>
      <c r="R122" s="46" t="str">
        <f t="shared" si="18"/>
        <v/>
      </c>
      <c r="S122" s="46" t="str">
        <f t="shared" si="18"/>
        <v/>
      </c>
      <c r="T122" s="46" t="str">
        <f t="shared" si="18"/>
        <v/>
      </c>
      <c r="U122" s="46" t="str">
        <f t="shared" si="18"/>
        <v/>
      </c>
      <c r="V122" s="46" t="str">
        <f t="shared" si="18"/>
        <v/>
      </c>
    </row>
    <row r="123" spans="1:22" x14ac:dyDescent="0.2">
      <c r="A123" s="1">
        <v>104</v>
      </c>
      <c r="B123" s="1" t="s">
        <v>97</v>
      </c>
      <c r="C123" s="8">
        <v>3</v>
      </c>
      <c r="D123" s="29">
        <f>SUMIFS('2013Figures'!$J:$J,'2013Figures'!$C:$C,$A123,'2013Figures'!$H:$H,$B123,'2013Figures'!$I:$I,$C123,'2013Figures'!$E:$E,$B$1)</f>
        <v>0</v>
      </c>
      <c r="E123" s="9">
        <f>SUMIFS('2013Figures'!$J:$J,'2013Figures'!$C:$C,$A123,'2013Figures'!$H:$H,$B123,'2013Figures'!$I:$I,$C123,'2013Figures'!$B:$B,"BrokerToCy",'2013Figures'!$G:$G,"E1",'2013Figures'!$E:$E,$B$1)</f>
        <v>0</v>
      </c>
      <c r="F123" s="9">
        <f>SUMIFS('2013Figures'!$J:$J,'2013Figures'!$C:$C,$A123,'2013Figures'!$H:$H,$B123,'2013Figures'!$I:$I,$C123,'2013Figures'!$B:$B,"BrokerToCy",'2013Figures'!$G:$G,"P1",'2013Figures'!$E:$E,$B$1)</f>
        <v>0</v>
      </c>
      <c r="G123" s="9">
        <f>SUMIFS('2013Figures'!$J:$J,'2013Figures'!$C:$C,$A123,'2013Figures'!$H:$H,$B123,'2013Figures'!$I:$I,$C123,'2013Figures'!$B:$B,"CyToBroker",'2013Figures'!$G:$G,"E1",'2013Figures'!$E:$E,$B$1)</f>
        <v>0</v>
      </c>
      <c r="H123" s="9">
        <f>SUMIFS('2013Figures'!$J:$J,'2013Figures'!$C:$C,$A123,'2013Figures'!$H:$H,$B123,'2013Figures'!$I:$I,$C123,'2013Figures'!$B:$B,"CyToBroker",'2013Figures'!$G:$G,"P1",'2013Figures'!$E:$E,$B$1)</f>
        <v>0</v>
      </c>
      <c r="J123" s="8">
        <v>200801</v>
      </c>
      <c r="L123" s="42">
        <f>SUMIFS('2012Figures'!$J:$J,'2012Figures'!$C:$C,$A123,'2012Figures'!$H:$H,$B123,'2012Figures'!$I:$I,$C123,'2012Figures'!$E:$E,$B$1)</f>
        <v>0</v>
      </c>
      <c r="M123" s="52">
        <f>SUMIFS('2012Figures'!$J:$J,'2012Figures'!$C:$C,$A123,'2012Figures'!$H:$H,$B123,'2012Figures'!$I:$I,$C123,'2012Figures'!$B:$B,"BrokerToCy",'2012Figures'!$G:$G,"E1",'2012Figures'!$E:$E,$B$1)</f>
        <v>0</v>
      </c>
      <c r="N123" s="52">
        <f>SUMIFS('2012Figures'!$J:$J,'2012Figures'!$C:$C,$A123,'2012Figures'!$H:$H,$B123,'2012Figures'!$I:$I,$C123,'2012Figures'!$B:$B,"BrokerToCy",'2012Figures'!$G:$G,"P1",'2012Figures'!$E:$E,$B$1)</f>
        <v>0</v>
      </c>
      <c r="O123" s="52">
        <f>SUMIFS('2012Figures'!$J:$J,'2012Figures'!$C:$C,$A123,'2012Figures'!$H:$H,$B123,'2012Figures'!$I:$I,$C123,'2012Figures'!$B:$B,"CyToBroker",'2012Figures'!$G:$G,"E1",'2012Figures'!$E:$E,$B$1)</f>
        <v>0</v>
      </c>
      <c r="P123" s="52">
        <f>SUMIFS('2012Figures'!$J:$J,'2012Figures'!$C:$C,$A123,'2012Figures'!$H:$H,$B123,'2012Figures'!$I:$I,$C123,'2012Figures'!$B:$B,"CyToBroker",'2012Figures'!$G:$G,"P1",'2012Figures'!$E:$E,$B$1)</f>
        <v>0</v>
      </c>
      <c r="R123" s="46" t="str">
        <f t="shared" si="18"/>
        <v/>
      </c>
      <c r="S123" s="46" t="str">
        <f t="shared" si="18"/>
        <v/>
      </c>
      <c r="T123" s="46" t="str">
        <f t="shared" si="18"/>
        <v/>
      </c>
      <c r="U123" s="46" t="str">
        <f t="shared" si="18"/>
        <v/>
      </c>
      <c r="V123" s="46" t="str">
        <f t="shared" si="18"/>
        <v/>
      </c>
    </row>
    <row r="124" spans="1:22" x14ac:dyDescent="0.2">
      <c r="A124" s="1">
        <v>104</v>
      </c>
      <c r="B124" s="1" t="s">
        <v>97</v>
      </c>
      <c r="C124" s="8">
        <v>2</v>
      </c>
      <c r="D124" s="29">
        <f>SUMIFS('2013Figures'!$J:$J,'2013Figures'!$C:$C,$A124,'2013Figures'!$H:$H,$B124,'2013Figures'!$I:$I,$C124,'2013Figures'!$E:$E,$B$1)</f>
        <v>0</v>
      </c>
      <c r="E124" s="9">
        <f>SUMIFS('2013Figures'!$J:$J,'2013Figures'!$C:$C,$A124,'2013Figures'!$H:$H,$B124,'2013Figures'!$I:$I,$C124,'2013Figures'!$B:$B,"BrokerToCy",'2013Figures'!$G:$G,"E1",'2013Figures'!$E:$E,$B$1)</f>
        <v>0</v>
      </c>
      <c r="F124" s="9">
        <f>SUMIFS('2013Figures'!$J:$J,'2013Figures'!$C:$C,$A124,'2013Figures'!$H:$H,$B124,'2013Figures'!$I:$I,$C124,'2013Figures'!$B:$B,"BrokerToCy",'2013Figures'!$G:$G,"P1",'2013Figures'!$E:$E,$B$1)</f>
        <v>0</v>
      </c>
      <c r="G124" s="9">
        <f>SUMIFS('2013Figures'!$J:$J,'2013Figures'!$C:$C,$A124,'2013Figures'!$H:$H,$B124,'2013Figures'!$I:$I,$C124,'2013Figures'!$B:$B,"CyToBroker",'2013Figures'!$G:$G,"E1",'2013Figures'!$E:$E,$B$1)</f>
        <v>0</v>
      </c>
      <c r="H124" s="9">
        <f>SUMIFS('2013Figures'!$J:$J,'2013Figures'!$C:$C,$A124,'2013Figures'!$H:$H,$B124,'2013Figures'!$I:$I,$C124,'2013Figures'!$B:$B,"CyToBroker",'2013Figures'!$G:$G,"P1",'2013Figures'!$E:$E,$B$1)</f>
        <v>0</v>
      </c>
      <c r="J124" s="8">
        <v>200701</v>
      </c>
      <c r="L124" s="42">
        <f>SUMIFS('2012Figures'!$J:$J,'2012Figures'!$C:$C,$A124,'2012Figures'!$H:$H,$B124,'2012Figures'!$I:$I,$C124,'2012Figures'!$E:$E,$B$1)</f>
        <v>0</v>
      </c>
      <c r="M124" s="52">
        <f>SUMIFS('2012Figures'!$J:$J,'2012Figures'!$C:$C,$A124,'2012Figures'!$H:$H,$B124,'2012Figures'!$I:$I,$C124,'2012Figures'!$B:$B,"BrokerToCy",'2012Figures'!$G:$G,"E1",'2012Figures'!$E:$E,$B$1)</f>
        <v>0</v>
      </c>
      <c r="N124" s="52">
        <f>SUMIFS('2012Figures'!$J:$J,'2012Figures'!$C:$C,$A124,'2012Figures'!$H:$H,$B124,'2012Figures'!$I:$I,$C124,'2012Figures'!$B:$B,"BrokerToCy",'2012Figures'!$G:$G,"P1",'2012Figures'!$E:$E,$B$1)</f>
        <v>0</v>
      </c>
      <c r="O124" s="52">
        <f>SUMIFS('2012Figures'!$J:$J,'2012Figures'!$C:$C,$A124,'2012Figures'!$H:$H,$B124,'2012Figures'!$I:$I,$C124,'2012Figures'!$B:$B,"CyToBroker",'2012Figures'!$G:$G,"E1",'2012Figures'!$E:$E,$B$1)</f>
        <v>0</v>
      </c>
      <c r="P124" s="52">
        <f>SUMIFS('2012Figures'!$J:$J,'2012Figures'!$C:$C,$A124,'2012Figures'!$H:$H,$B124,'2012Figures'!$I:$I,$C124,'2012Figures'!$B:$B,"CyToBroker",'2012Figures'!$G:$G,"P1",'2012Figures'!$E:$E,$B$1)</f>
        <v>0</v>
      </c>
      <c r="R124" s="46" t="str">
        <f t="shared" si="18"/>
        <v/>
      </c>
      <c r="S124" s="46" t="str">
        <f t="shared" si="18"/>
        <v/>
      </c>
      <c r="T124" s="46" t="str">
        <f t="shared" si="18"/>
        <v/>
      </c>
      <c r="U124" s="46" t="str">
        <f t="shared" si="18"/>
        <v/>
      </c>
      <c r="V124" s="46" t="str">
        <f t="shared" si="18"/>
        <v/>
      </c>
    </row>
    <row r="125" spans="1:22" x14ac:dyDescent="0.2">
      <c r="A125" s="1">
        <v>104</v>
      </c>
      <c r="B125" s="1" t="s">
        <v>97</v>
      </c>
      <c r="C125" s="8">
        <v>1</v>
      </c>
      <c r="D125" s="29">
        <f>SUMIFS('2013Figures'!$J:$J,'2013Figures'!$C:$C,$A125,'2013Figures'!$H:$H,$B125,'2013Figures'!$I:$I,$C125,'2013Figures'!$E:$E,$B$1)</f>
        <v>0</v>
      </c>
      <c r="E125" s="9">
        <f>SUMIFS('2013Figures'!$J:$J,'2013Figures'!$C:$C,$A125,'2013Figures'!$H:$H,$B125,'2013Figures'!$I:$I,$C125,'2013Figures'!$B:$B,"BrokerToCy",'2013Figures'!$G:$G,"E1",'2013Figures'!$E:$E,$B$1)</f>
        <v>0</v>
      </c>
      <c r="F125" s="9">
        <f>SUMIFS('2013Figures'!$J:$J,'2013Figures'!$C:$C,$A125,'2013Figures'!$H:$H,$B125,'2013Figures'!$I:$I,$C125,'2013Figures'!$B:$B,"BrokerToCy",'2013Figures'!$G:$G,"P1",'2013Figures'!$E:$E,$B$1)</f>
        <v>0</v>
      </c>
      <c r="G125" s="9">
        <f>SUMIFS('2013Figures'!$J:$J,'2013Figures'!$C:$C,$A125,'2013Figures'!$H:$H,$B125,'2013Figures'!$I:$I,$C125,'2013Figures'!$B:$B,"CyToBroker",'2013Figures'!$G:$G,"E1",'2013Figures'!$E:$E,$B$1)</f>
        <v>0</v>
      </c>
      <c r="H125" s="9">
        <f>SUMIFS('2013Figures'!$J:$J,'2013Figures'!$C:$C,$A125,'2013Figures'!$H:$H,$B125,'2013Figures'!$I:$I,$C125,'2013Figures'!$B:$B,"CyToBroker",'2013Figures'!$G:$G,"P1",'2013Figures'!$E:$E,$B$1)</f>
        <v>0</v>
      </c>
      <c r="J125" s="8">
        <v>200601</v>
      </c>
      <c r="L125" s="42">
        <f>SUMIFS('2012Figures'!$J:$J,'2012Figures'!$C:$C,$A125,'2012Figures'!$H:$H,$B125,'2012Figures'!$I:$I,$C125,'2012Figures'!$E:$E,$B$1)</f>
        <v>0</v>
      </c>
      <c r="M125" s="52">
        <f>SUMIFS('2012Figures'!$J:$J,'2012Figures'!$C:$C,$A125,'2012Figures'!$H:$H,$B125,'2012Figures'!$I:$I,$C125,'2012Figures'!$B:$B,"BrokerToCy",'2012Figures'!$G:$G,"E1",'2012Figures'!$E:$E,$B$1)</f>
        <v>0</v>
      </c>
      <c r="N125" s="52">
        <f>SUMIFS('2012Figures'!$J:$J,'2012Figures'!$C:$C,$A125,'2012Figures'!$H:$H,$B125,'2012Figures'!$I:$I,$C125,'2012Figures'!$B:$B,"BrokerToCy",'2012Figures'!$G:$G,"P1",'2012Figures'!$E:$E,$B$1)</f>
        <v>0</v>
      </c>
      <c r="O125" s="52">
        <f>SUMIFS('2012Figures'!$J:$J,'2012Figures'!$C:$C,$A125,'2012Figures'!$H:$H,$B125,'2012Figures'!$I:$I,$C125,'2012Figures'!$B:$B,"CyToBroker",'2012Figures'!$G:$G,"E1",'2012Figures'!$E:$E,$B$1)</f>
        <v>0</v>
      </c>
      <c r="P125" s="52">
        <f>SUMIFS('2012Figures'!$J:$J,'2012Figures'!$C:$C,$A125,'2012Figures'!$H:$H,$B125,'2012Figures'!$I:$I,$C125,'2012Figures'!$B:$B,"CyToBroker",'2012Figures'!$G:$G,"P1",'2012Figures'!$E:$E,$B$1)</f>
        <v>0</v>
      </c>
      <c r="R125" s="46" t="str">
        <f t="shared" si="18"/>
        <v/>
      </c>
      <c r="S125" s="46" t="str">
        <f t="shared" si="18"/>
        <v/>
      </c>
      <c r="T125" s="46" t="str">
        <f t="shared" si="18"/>
        <v/>
      </c>
      <c r="U125" s="46" t="str">
        <f t="shared" si="18"/>
        <v/>
      </c>
      <c r="V125" s="46" t="str">
        <f t="shared" si="18"/>
        <v/>
      </c>
    </row>
    <row r="126" spans="1:22" x14ac:dyDescent="0.2">
      <c r="A126" s="1">
        <v>104</v>
      </c>
      <c r="B126" s="1" t="s">
        <v>97</v>
      </c>
      <c r="D126" s="29">
        <f>SUMIFS('2013Figures'!$J:$J,'2013Figures'!$C:$C,$A126,'2013Figures'!$H:$H,$B126,'2013Figures'!$I:$I,"",'2013Figures'!$E:$E,$B$1)</f>
        <v>0</v>
      </c>
      <c r="E126" s="9">
        <f>SUMIFS('2013Figures'!$J:$J,'2013Figures'!$C:$C,$A126,'2013Figures'!$H:$H,$B126,'2013Figures'!$I:$I,"",'2013Figures'!$B:$B,"BrokerToCy",'2013Figures'!$G:$G,"E1",'2013Figures'!$E:$E,$B$1)</f>
        <v>0</v>
      </c>
      <c r="F126" s="9">
        <f>SUMIFS('2013Figures'!$J:$J,'2013Figures'!$C:$C,$A126,'2013Figures'!$H:$H,$B126,'2013Figures'!$I:$I,"",'2013Figures'!$B:$B,"BrokerToCy",'2013Figures'!$G:$G,"P1",'2013Figures'!$E:$E,$B$1)</f>
        <v>0</v>
      </c>
      <c r="G126" s="9">
        <f>SUMIFS('2013Figures'!$J:$J,'2013Figures'!$C:$C,$A126,'2013Figures'!$H:$H,$B126,'2013Figures'!$I:$I,"",'2013Figures'!$B:$B,"CyToBroker",'2013Figures'!$G:$G,"E1",'2013Figures'!$E:$E,$B$1)</f>
        <v>0</v>
      </c>
      <c r="H126" s="9">
        <f>SUMIFS('2013Figures'!$J:$J,'2013Figures'!$C:$C,$A126,'2013Figures'!$H:$H,$B126,'2013Figures'!$I:$I,"",'2013Figures'!$B:$B,"CyToBroker",'2013Figures'!$G:$G,"P1",'2013Figures'!$E:$E,$B$1)</f>
        <v>0</v>
      </c>
      <c r="J126" s="8" t="s">
        <v>131</v>
      </c>
      <c r="L126" s="42">
        <f>SUMIFS('2012Figures'!$J:$J,'2012Figures'!$C:$C,$A126,'2012Figures'!$H:$H,$B126,'2012Figures'!$I:$I,"",'2012Figures'!$E:$E,$B$1)</f>
        <v>0</v>
      </c>
      <c r="M126" s="52">
        <f>SUMIFS('2012Figures'!$J:$J,'2012Figures'!$C:$C,$A126,'2012Figures'!$H:$H,$B126,'2012Figures'!$I:$I,"",'2012Figures'!$B:$B,"BrokerToCy",'2012Figures'!$G:$G,"E1",'2012Figures'!$E:$E,$B$1)</f>
        <v>0</v>
      </c>
      <c r="N126" s="52">
        <f>SUMIFS('2012Figures'!$J:$J,'2012Figures'!$C:$C,$A126,'2012Figures'!$H:$H,$B126,'2012Figures'!$I:$I,"",'2012Figures'!$B:$B,"BrokerToCy",'2012Figures'!$G:$G,"P1",'2012Figures'!$E:$E,$B$1)</f>
        <v>0</v>
      </c>
      <c r="O126" s="52">
        <f>SUMIFS('2012Figures'!$J:$J,'2012Figures'!$C:$C,$A126,'2012Figures'!$H:$H,$B126,'2012Figures'!$I:$I,"",'2012Figures'!$B:$B,"CyToBroker",'2012Figures'!$G:$G,"E1",'2012Figures'!$E:$E,$B$1)</f>
        <v>0</v>
      </c>
      <c r="P126" s="52">
        <f>SUMIFS('2012Figures'!$J:$J,'2012Figures'!$C:$C,$A126,'2012Figures'!$H:$H,$B126,'2012Figures'!$I:$I,"",'2012Figures'!$B:$B,"CyToBroker",'2012Figures'!$G:$G,"P1",'2012Figures'!$E:$E,$B$1)</f>
        <v>0</v>
      </c>
      <c r="R126" s="46" t="str">
        <f t="shared" si="18"/>
        <v/>
      </c>
      <c r="S126" s="46" t="str">
        <f t="shared" si="18"/>
        <v/>
      </c>
      <c r="T126" s="46" t="str">
        <f t="shared" si="18"/>
        <v/>
      </c>
      <c r="U126" s="46" t="str">
        <f t="shared" si="18"/>
        <v/>
      </c>
      <c r="V126" s="46" t="str">
        <f t="shared" si="18"/>
        <v/>
      </c>
    </row>
    <row r="127" spans="1:22" x14ac:dyDescent="0.2">
      <c r="A127" s="1">
        <v>104</v>
      </c>
      <c r="B127" s="1" t="s">
        <v>98</v>
      </c>
      <c r="C127" s="8">
        <v>7</v>
      </c>
      <c r="D127" s="29">
        <f>SUMIFS('2013Figures'!$J:$J,'2013Figures'!$C:$C,$A127,'2013Figures'!$H:$H,$B127,'2013Figures'!$I:$I,$C127,'2013Figures'!$E:$E,$B$1)</f>
        <v>0</v>
      </c>
      <c r="E127" s="9">
        <f>SUMIFS('2013Figures'!$J:$J,'2013Figures'!$C:$C,$A127,'2013Figures'!$H:$H,$B127,'2013Figures'!$I:$I,$C127,'2013Figures'!$B:$B,"BrokerToCy",'2013Figures'!$G:$G,"E1",'2013Figures'!$E:$E,$B$1)</f>
        <v>0</v>
      </c>
      <c r="F127" s="9">
        <f>SUMIFS('2013Figures'!$J:$J,'2013Figures'!$C:$C,$A127,'2013Figures'!$H:$H,$B127,'2013Figures'!$I:$I,$C127,'2013Figures'!$B:$B,"BrokerToCy",'2013Figures'!$G:$G,"P1",'2013Figures'!$E:$E,$B$1)</f>
        <v>0</v>
      </c>
      <c r="G127" s="9">
        <f>SUMIFS('2013Figures'!$J:$J,'2013Figures'!$C:$C,$A127,'2013Figures'!$H:$H,$B127,'2013Figures'!$I:$I,$C127,'2013Figures'!$B:$B,"CyToBroker",'2013Figures'!$G:$G,"E1",'2013Figures'!$E:$E,$B$1)</f>
        <v>0</v>
      </c>
      <c r="H127" s="9">
        <f>SUMIFS('2013Figures'!$J:$J,'2013Figures'!$C:$C,$A127,'2013Figures'!$H:$H,$B127,'2013Figures'!$I:$I,$C127,'2013Figures'!$B:$B,"CyToBroker",'2013Figures'!$G:$G,"P1",'2013Figures'!$E:$E,$B$1)</f>
        <v>0</v>
      </c>
      <c r="L127" s="42">
        <f>SUMIFS('2012Figures'!$J:$J,'2012Figures'!$C:$C,$A127,'2012Figures'!$H:$H,$B127,'2012Figures'!$I:$I,$C127,'2012Figures'!$E:$E,$B$1)</f>
        <v>0</v>
      </c>
      <c r="M127" s="52">
        <f>SUMIFS('2012Figures'!$J:$J,'2012Figures'!$C:$C,$A127,'2012Figures'!$H:$H,$B127,'2012Figures'!$I:$I,$C127,'2012Figures'!$B:$B,"BrokerToCy",'2012Figures'!$G:$G,"E1",'2012Figures'!$E:$E,$B$1)</f>
        <v>0</v>
      </c>
      <c r="N127" s="52">
        <f>SUMIFS('2012Figures'!$J:$J,'2012Figures'!$C:$C,$A127,'2012Figures'!$H:$H,$B127,'2012Figures'!$I:$I,$C127,'2012Figures'!$B:$B,"BrokerToCy",'2012Figures'!$G:$G,"P1",'2012Figures'!$E:$E,$B$1)</f>
        <v>0</v>
      </c>
      <c r="O127" s="52">
        <f>SUMIFS('2012Figures'!$J:$J,'2012Figures'!$C:$C,$A127,'2012Figures'!$H:$H,$B127,'2012Figures'!$I:$I,$C127,'2012Figures'!$B:$B,"CyToBroker",'2012Figures'!$G:$G,"E1",'2012Figures'!$E:$E,$B$1)</f>
        <v>0</v>
      </c>
      <c r="P127" s="52">
        <f>SUMIFS('2012Figures'!$J:$J,'2012Figures'!$C:$C,$A127,'2012Figures'!$H:$H,$B127,'2012Figures'!$I:$I,$C127,'2012Figures'!$B:$B,"CyToBroker",'2012Figures'!$G:$G,"P1",'2012Figures'!$E:$E,$B$1)</f>
        <v>0</v>
      </c>
      <c r="R127" s="46" t="str">
        <f t="shared" si="18"/>
        <v/>
      </c>
      <c r="S127" s="46" t="str">
        <f t="shared" si="18"/>
        <v/>
      </c>
      <c r="T127" s="46" t="str">
        <f t="shared" si="18"/>
        <v/>
      </c>
      <c r="U127" s="46" t="str">
        <f t="shared" si="18"/>
        <v/>
      </c>
      <c r="V127" s="46" t="str">
        <f t="shared" si="18"/>
        <v/>
      </c>
    </row>
    <row r="128" spans="1:22" x14ac:dyDescent="0.2">
      <c r="A128" s="1">
        <v>104</v>
      </c>
      <c r="B128" s="1" t="s">
        <v>98</v>
      </c>
      <c r="C128" s="8">
        <v>6</v>
      </c>
      <c r="D128" s="29">
        <f>SUMIFS('2013Figures'!$J:$J,'2013Figures'!$C:$C,$A128,'2013Figures'!$H:$H,$B128,'2013Figures'!$I:$I,$C128,'2013Figures'!$E:$E,$B$1)</f>
        <v>0</v>
      </c>
      <c r="E128" s="9">
        <f>SUMIFS('2013Figures'!$J:$J,'2013Figures'!$C:$C,$A128,'2013Figures'!$H:$H,$B128,'2013Figures'!$I:$I,$C128,'2013Figures'!$B:$B,"BrokerToCy",'2013Figures'!$G:$G,"E1",'2013Figures'!$E:$E,$B$1)</f>
        <v>0</v>
      </c>
      <c r="F128" s="9">
        <f>SUMIFS('2013Figures'!$J:$J,'2013Figures'!$C:$C,$A128,'2013Figures'!$H:$H,$B128,'2013Figures'!$I:$I,$C128,'2013Figures'!$B:$B,"BrokerToCy",'2013Figures'!$G:$G,"P1",'2013Figures'!$E:$E,$B$1)</f>
        <v>0</v>
      </c>
      <c r="G128" s="9">
        <f>SUMIFS('2013Figures'!$J:$J,'2013Figures'!$C:$C,$A128,'2013Figures'!$H:$H,$B128,'2013Figures'!$I:$I,$C128,'2013Figures'!$B:$B,"CyToBroker",'2013Figures'!$G:$G,"E1",'2013Figures'!$E:$E,$B$1)</f>
        <v>0</v>
      </c>
      <c r="H128" s="9">
        <f>SUMIFS('2013Figures'!$J:$J,'2013Figures'!$C:$C,$A128,'2013Figures'!$H:$H,$B128,'2013Figures'!$I:$I,$C128,'2013Figures'!$B:$B,"CyToBroker",'2013Figures'!$G:$G,"P1",'2013Figures'!$E:$E,$B$1)</f>
        <v>0</v>
      </c>
      <c r="J128" s="8">
        <v>201501</v>
      </c>
      <c r="L128" s="42">
        <f>SUMIFS('2012Figures'!$J:$J,'2012Figures'!$C:$C,$A128,'2012Figures'!$H:$H,$B128,'2012Figures'!$I:$I,$C128,'2012Figures'!$E:$E,$B$1)</f>
        <v>0</v>
      </c>
      <c r="M128" s="52">
        <f>SUMIFS('2012Figures'!$J:$J,'2012Figures'!$C:$C,$A128,'2012Figures'!$H:$H,$B128,'2012Figures'!$I:$I,$C128,'2012Figures'!$B:$B,"BrokerToCy",'2012Figures'!$G:$G,"E1",'2012Figures'!$E:$E,$B$1)</f>
        <v>0</v>
      </c>
      <c r="N128" s="52">
        <f>SUMIFS('2012Figures'!$J:$J,'2012Figures'!$C:$C,$A128,'2012Figures'!$H:$H,$B128,'2012Figures'!$I:$I,$C128,'2012Figures'!$B:$B,"BrokerToCy",'2012Figures'!$G:$G,"P1",'2012Figures'!$E:$E,$B$1)</f>
        <v>0</v>
      </c>
      <c r="O128" s="52">
        <f>SUMIFS('2012Figures'!$J:$J,'2012Figures'!$C:$C,$A128,'2012Figures'!$H:$H,$B128,'2012Figures'!$I:$I,$C128,'2012Figures'!$B:$B,"CyToBroker",'2012Figures'!$G:$G,"E1",'2012Figures'!$E:$E,$B$1)</f>
        <v>0</v>
      </c>
      <c r="P128" s="52">
        <f>SUMIFS('2012Figures'!$J:$J,'2012Figures'!$C:$C,$A128,'2012Figures'!$H:$H,$B128,'2012Figures'!$I:$I,$C128,'2012Figures'!$B:$B,"CyToBroker",'2012Figures'!$G:$G,"P1",'2012Figures'!$E:$E,$B$1)</f>
        <v>0</v>
      </c>
      <c r="R128" s="46" t="str">
        <f t="shared" si="18"/>
        <v/>
      </c>
      <c r="S128" s="46" t="str">
        <f t="shared" si="18"/>
        <v/>
      </c>
      <c r="T128" s="46" t="str">
        <f t="shared" si="18"/>
        <v/>
      </c>
      <c r="U128" s="46" t="str">
        <f t="shared" si="18"/>
        <v/>
      </c>
      <c r="V128" s="46" t="str">
        <f t="shared" si="18"/>
        <v/>
      </c>
    </row>
    <row r="129" spans="1:22" x14ac:dyDescent="0.2">
      <c r="A129" s="1">
        <v>104</v>
      </c>
      <c r="B129" s="1" t="s">
        <v>98</v>
      </c>
      <c r="C129" s="8">
        <v>5</v>
      </c>
      <c r="D129" s="29">
        <f>SUMIFS('2013Figures'!$J:$J,'2013Figures'!$C:$C,$A129,'2013Figures'!$H:$H,$B129,'2013Figures'!$I:$I,$C129,'2013Figures'!$E:$E,$B$1)</f>
        <v>0</v>
      </c>
      <c r="E129" s="9">
        <f>SUMIFS('2013Figures'!$J:$J,'2013Figures'!$C:$C,$A129,'2013Figures'!$H:$H,$B129,'2013Figures'!$I:$I,$C129,'2013Figures'!$B:$B,"BrokerToCy",'2013Figures'!$G:$G,"E1",'2013Figures'!$E:$E,$B$1)</f>
        <v>0</v>
      </c>
      <c r="F129" s="9">
        <f>SUMIFS('2013Figures'!$J:$J,'2013Figures'!$C:$C,$A129,'2013Figures'!$H:$H,$B129,'2013Figures'!$I:$I,$C129,'2013Figures'!$B:$B,"BrokerToCy",'2013Figures'!$G:$G,"P1",'2013Figures'!$E:$E,$B$1)</f>
        <v>0</v>
      </c>
      <c r="G129" s="9">
        <f>SUMIFS('2013Figures'!$J:$J,'2013Figures'!$C:$C,$A129,'2013Figures'!$H:$H,$B129,'2013Figures'!$I:$I,$C129,'2013Figures'!$B:$B,"CyToBroker",'2013Figures'!$G:$G,"E1",'2013Figures'!$E:$E,$B$1)</f>
        <v>0</v>
      </c>
      <c r="H129" s="9">
        <f>SUMIFS('2013Figures'!$J:$J,'2013Figures'!$C:$C,$A129,'2013Figures'!$H:$H,$B129,'2013Figures'!$I:$I,$C129,'2013Figures'!$B:$B,"CyToBroker",'2013Figures'!$G:$G,"P1",'2013Figures'!$E:$E,$B$1)</f>
        <v>0</v>
      </c>
      <c r="J129" s="8">
        <v>201401</v>
      </c>
      <c r="L129" s="42">
        <f>SUMIFS('2012Figures'!$J:$J,'2012Figures'!$C:$C,$A129,'2012Figures'!$H:$H,$B129,'2012Figures'!$I:$I,$C129,'2012Figures'!$E:$E,$B$1)</f>
        <v>0</v>
      </c>
      <c r="M129" s="52">
        <f>SUMIFS('2012Figures'!$J:$J,'2012Figures'!$C:$C,$A129,'2012Figures'!$H:$H,$B129,'2012Figures'!$I:$I,$C129,'2012Figures'!$B:$B,"BrokerToCy",'2012Figures'!$G:$G,"E1",'2012Figures'!$E:$E,$B$1)</f>
        <v>0</v>
      </c>
      <c r="N129" s="52">
        <f>SUMIFS('2012Figures'!$J:$J,'2012Figures'!$C:$C,$A129,'2012Figures'!$H:$H,$B129,'2012Figures'!$I:$I,$C129,'2012Figures'!$B:$B,"BrokerToCy",'2012Figures'!$G:$G,"P1",'2012Figures'!$E:$E,$B$1)</f>
        <v>0</v>
      </c>
      <c r="O129" s="52">
        <f>SUMIFS('2012Figures'!$J:$J,'2012Figures'!$C:$C,$A129,'2012Figures'!$H:$H,$B129,'2012Figures'!$I:$I,$C129,'2012Figures'!$B:$B,"CyToBroker",'2012Figures'!$G:$G,"E1",'2012Figures'!$E:$E,$B$1)</f>
        <v>0</v>
      </c>
      <c r="P129" s="52">
        <f>SUMIFS('2012Figures'!$J:$J,'2012Figures'!$C:$C,$A129,'2012Figures'!$H:$H,$B129,'2012Figures'!$I:$I,$C129,'2012Figures'!$B:$B,"CyToBroker",'2012Figures'!$G:$G,"P1",'2012Figures'!$E:$E,$B$1)</f>
        <v>0</v>
      </c>
      <c r="R129" s="46" t="str">
        <f t="shared" si="18"/>
        <v/>
      </c>
      <c r="S129" s="46" t="str">
        <f t="shared" si="18"/>
        <v/>
      </c>
      <c r="T129" s="46" t="str">
        <f t="shared" si="18"/>
        <v/>
      </c>
      <c r="U129" s="46" t="str">
        <f t="shared" si="18"/>
        <v/>
      </c>
      <c r="V129" s="46" t="str">
        <f t="shared" si="18"/>
        <v/>
      </c>
    </row>
    <row r="130" spans="1:22" x14ac:dyDescent="0.2">
      <c r="A130" s="1">
        <v>104</v>
      </c>
      <c r="B130" s="1" t="s">
        <v>98</v>
      </c>
      <c r="C130" s="8">
        <v>4</v>
      </c>
      <c r="D130" s="29">
        <f>SUMIFS('2013Figures'!$J:$J,'2013Figures'!$C:$C,$A130,'2013Figures'!$H:$H,$B130,'2013Figures'!$I:$I,$C130,'2013Figures'!$E:$E,$B$1)</f>
        <v>0</v>
      </c>
      <c r="E130" s="9">
        <f>SUMIFS('2013Figures'!$J:$J,'2013Figures'!$C:$C,$A130,'2013Figures'!$H:$H,$B130,'2013Figures'!$I:$I,$C130,'2013Figures'!$B:$B,"BrokerToCy",'2013Figures'!$G:$G,"E1",'2013Figures'!$E:$E,$B$1)</f>
        <v>0</v>
      </c>
      <c r="F130" s="9">
        <f>SUMIFS('2013Figures'!$J:$J,'2013Figures'!$C:$C,$A130,'2013Figures'!$H:$H,$B130,'2013Figures'!$I:$I,$C130,'2013Figures'!$B:$B,"BrokerToCy",'2013Figures'!$G:$G,"P1",'2013Figures'!$E:$E,$B$1)</f>
        <v>0</v>
      </c>
      <c r="G130" s="9">
        <f>SUMIFS('2013Figures'!$J:$J,'2013Figures'!$C:$C,$A130,'2013Figures'!$H:$H,$B130,'2013Figures'!$I:$I,$C130,'2013Figures'!$B:$B,"CyToBroker",'2013Figures'!$G:$G,"E1",'2013Figures'!$E:$E,$B$1)</f>
        <v>0</v>
      </c>
      <c r="H130" s="9">
        <f>SUMIFS('2013Figures'!$J:$J,'2013Figures'!$C:$C,$A130,'2013Figures'!$H:$H,$B130,'2013Figures'!$I:$I,$C130,'2013Figures'!$B:$B,"CyToBroker",'2013Figures'!$G:$G,"P1",'2013Figures'!$E:$E,$B$1)</f>
        <v>0</v>
      </c>
      <c r="I130" s="30"/>
      <c r="J130" s="31">
        <v>201301</v>
      </c>
      <c r="K130" s="30"/>
      <c r="L130" s="42">
        <f>SUMIFS('2012Figures'!$J:$J,'2012Figures'!$C:$C,$A130,'2012Figures'!$H:$H,$B130,'2012Figures'!$I:$I,$C130,'2012Figures'!$E:$E,$B$1)</f>
        <v>0</v>
      </c>
      <c r="M130" s="52">
        <f>SUMIFS('2012Figures'!$J:$J,'2012Figures'!$C:$C,$A130,'2012Figures'!$H:$H,$B130,'2012Figures'!$I:$I,$C130,'2012Figures'!$B:$B,"BrokerToCy",'2012Figures'!$G:$G,"E1",'2012Figures'!$E:$E,$B$1)</f>
        <v>0</v>
      </c>
      <c r="N130" s="52">
        <f>SUMIFS('2012Figures'!$J:$J,'2012Figures'!$C:$C,$A130,'2012Figures'!$H:$H,$B130,'2012Figures'!$I:$I,$C130,'2012Figures'!$B:$B,"BrokerToCy",'2012Figures'!$G:$G,"P1",'2012Figures'!$E:$E,$B$1)</f>
        <v>0</v>
      </c>
      <c r="O130" s="52">
        <f>SUMIFS('2012Figures'!$J:$J,'2012Figures'!$C:$C,$A130,'2012Figures'!$H:$H,$B130,'2012Figures'!$I:$I,$C130,'2012Figures'!$B:$B,"CyToBroker",'2012Figures'!$G:$G,"E1",'2012Figures'!$E:$E,$B$1)</f>
        <v>0</v>
      </c>
      <c r="P130" s="52">
        <f>SUMIFS('2012Figures'!$J:$J,'2012Figures'!$C:$C,$A130,'2012Figures'!$H:$H,$B130,'2012Figures'!$I:$I,$C130,'2012Figures'!$B:$B,"CyToBroker",'2012Figures'!$G:$G,"P1",'2012Figures'!$E:$E,$B$1)</f>
        <v>0</v>
      </c>
      <c r="Q130" s="30"/>
      <c r="R130" s="46" t="str">
        <f t="shared" si="18"/>
        <v/>
      </c>
      <c r="S130" s="46" t="str">
        <f t="shared" si="18"/>
        <v/>
      </c>
      <c r="T130" s="46" t="str">
        <f t="shared" si="18"/>
        <v/>
      </c>
      <c r="U130" s="46" t="str">
        <f t="shared" si="18"/>
        <v/>
      </c>
      <c r="V130" s="46" t="str">
        <f t="shared" si="18"/>
        <v/>
      </c>
    </row>
    <row r="131" spans="1:22" x14ac:dyDescent="0.2">
      <c r="A131" s="1">
        <v>104</v>
      </c>
      <c r="B131" s="1" t="s">
        <v>98</v>
      </c>
      <c r="C131" s="8">
        <v>3</v>
      </c>
      <c r="D131" s="29">
        <f>SUMIFS('2013Figures'!$J:$J,'2013Figures'!$C:$C,$A131,'2013Figures'!$H:$H,$B131,'2013Figures'!$I:$I,$C131,'2013Figures'!$E:$E,$B$1)</f>
        <v>0</v>
      </c>
      <c r="E131" s="9">
        <f>SUMIFS('2013Figures'!$J:$J,'2013Figures'!$C:$C,$A131,'2013Figures'!$H:$H,$B131,'2013Figures'!$I:$I,$C131,'2013Figures'!$B:$B,"BrokerToCy",'2013Figures'!$G:$G,"E1",'2013Figures'!$E:$E,$B$1)</f>
        <v>0</v>
      </c>
      <c r="F131" s="9">
        <f>SUMIFS('2013Figures'!$J:$J,'2013Figures'!$C:$C,$A131,'2013Figures'!$H:$H,$B131,'2013Figures'!$I:$I,$C131,'2013Figures'!$B:$B,"BrokerToCy",'2013Figures'!$G:$G,"P1",'2013Figures'!$E:$E,$B$1)</f>
        <v>0</v>
      </c>
      <c r="G131" s="9">
        <f>SUMIFS('2013Figures'!$J:$J,'2013Figures'!$C:$C,$A131,'2013Figures'!$H:$H,$B131,'2013Figures'!$I:$I,$C131,'2013Figures'!$B:$B,"CyToBroker",'2013Figures'!$G:$G,"E1",'2013Figures'!$E:$E,$B$1)</f>
        <v>0</v>
      </c>
      <c r="H131" s="9">
        <f>SUMIFS('2013Figures'!$J:$J,'2013Figures'!$C:$C,$A131,'2013Figures'!$H:$H,$B131,'2013Figures'!$I:$I,$C131,'2013Figures'!$B:$B,"CyToBroker",'2013Figures'!$G:$G,"P1",'2013Figures'!$E:$E,$B$1)</f>
        <v>0</v>
      </c>
      <c r="J131" s="8">
        <v>201201</v>
      </c>
      <c r="L131" s="42">
        <f>SUMIFS('2012Figures'!$J:$J,'2012Figures'!$C:$C,$A131,'2012Figures'!$H:$H,$B131,'2012Figures'!$I:$I,$C131,'2012Figures'!$E:$E,$B$1)</f>
        <v>0</v>
      </c>
      <c r="M131" s="52">
        <f>SUMIFS('2012Figures'!$J:$J,'2012Figures'!$C:$C,$A131,'2012Figures'!$H:$H,$B131,'2012Figures'!$I:$I,$C131,'2012Figures'!$B:$B,"BrokerToCy",'2012Figures'!$G:$G,"E1",'2012Figures'!$E:$E,$B$1)</f>
        <v>0</v>
      </c>
      <c r="N131" s="52">
        <f>SUMIFS('2012Figures'!$J:$J,'2012Figures'!$C:$C,$A131,'2012Figures'!$H:$H,$B131,'2012Figures'!$I:$I,$C131,'2012Figures'!$B:$B,"BrokerToCy",'2012Figures'!$G:$G,"P1",'2012Figures'!$E:$E,$B$1)</f>
        <v>0</v>
      </c>
      <c r="O131" s="52">
        <f>SUMIFS('2012Figures'!$J:$J,'2012Figures'!$C:$C,$A131,'2012Figures'!$H:$H,$B131,'2012Figures'!$I:$I,$C131,'2012Figures'!$B:$B,"CyToBroker",'2012Figures'!$G:$G,"E1",'2012Figures'!$E:$E,$B$1)</f>
        <v>0</v>
      </c>
      <c r="P131" s="52">
        <f>SUMIFS('2012Figures'!$J:$J,'2012Figures'!$C:$C,$A131,'2012Figures'!$H:$H,$B131,'2012Figures'!$I:$I,$C131,'2012Figures'!$B:$B,"CyToBroker",'2012Figures'!$G:$G,"P1",'2012Figures'!$E:$E,$B$1)</f>
        <v>0</v>
      </c>
      <c r="R131" s="46" t="str">
        <f t="shared" si="18"/>
        <v/>
      </c>
      <c r="S131" s="46" t="str">
        <f t="shared" si="18"/>
        <v/>
      </c>
      <c r="T131" s="46" t="str">
        <f t="shared" si="18"/>
        <v/>
      </c>
      <c r="U131" s="46" t="str">
        <f t="shared" si="18"/>
        <v/>
      </c>
      <c r="V131" s="46" t="str">
        <f t="shared" si="18"/>
        <v/>
      </c>
    </row>
    <row r="132" spans="1:22" x14ac:dyDescent="0.2">
      <c r="A132" s="1">
        <v>104</v>
      </c>
      <c r="B132" s="1" t="s">
        <v>98</v>
      </c>
      <c r="C132" s="8">
        <v>2</v>
      </c>
      <c r="D132" s="29">
        <f>SUMIFS('2013Figures'!$J:$J,'2013Figures'!$C:$C,$A132,'2013Figures'!$H:$H,$B132,'2013Figures'!$I:$I,$C132,'2013Figures'!$E:$E,$B$1)</f>
        <v>0</v>
      </c>
      <c r="E132" s="9">
        <f>SUMIFS('2013Figures'!$J:$J,'2013Figures'!$C:$C,$A132,'2013Figures'!$H:$H,$B132,'2013Figures'!$I:$I,$C132,'2013Figures'!$B:$B,"BrokerToCy",'2013Figures'!$G:$G,"E1",'2013Figures'!$E:$E,$B$1)</f>
        <v>0</v>
      </c>
      <c r="F132" s="9">
        <f>SUMIFS('2013Figures'!$J:$J,'2013Figures'!$C:$C,$A132,'2013Figures'!$H:$H,$B132,'2013Figures'!$I:$I,$C132,'2013Figures'!$B:$B,"BrokerToCy",'2013Figures'!$G:$G,"P1",'2013Figures'!$E:$E,$B$1)</f>
        <v>0</v>
      </c>
      <c r="G132" s="9">
        <f>SUMIFS('2013Figures'!$J:$J,'2013Figures'!$C:$C,$A132,'2013Figures'!$H:$H,$B132,'2013Figures'!$I:$I,$C132,'2013Figures'!$B:$B,"CyToBroker",'2013Figures'!$G:$G,"E1",'2013Figures'!$E:$E,$B$1)</f>
        <v>0</v>
      </c>
      <c r="H132" s="9">
        <f>SUMIFS('2013Figures'!$J:$J,'2013Figures'!$C:$C,$A132,'2013Figures'!$H:$H,$B132,'2013Figures'!$I:$I,$C132,'2013Figures'!$B:$B,"CyToBroker",'2013Figures'!$G:$G,"P1",'2013Figures'!$E:$E,$B$1)</f>
        <v>0</v>
      </c>
      <c r="J132" s="8">
        <v>201101</v>
      </c>
      <c r="L132" s="42">
        <f>SUMIFS('2012Figures'!$J:$J,'2012Figures'!$C:$C,$A132,'2012Figures'!$H:$H,$B132,'2012Figures'!$I:$I,$C132,'2012Figures'!$E:$E,$B$1)</f>
        <v>0</v>
      </c>
      <c r="M132" s="52">
        <f>SUMIFS('2012Figures'!$J:$J,'2012Figures'!$C:$C,$A132,'2012Figures'!$H:$H,$B132,'2012Figures'!$I:$I,$C132,'2012Figures'!$B:$B,"BrokerToCy",'2012Figures'!$G:$G,"E1",'2012Figures'!$E:$E,$B$1)</f>
        <v>0</v>
      </c>
      <c r="N132" s="52">
        <f>SUMIFS('2012Figures'!$J:$J,'2012Figures'!$C:$C,$A132,'2012Figures'!$H:$H,$B132,'2012Figures'!$I:$I,$C132,'2012Figures'!$B:$B,"BrokerToCy",'2012Figures'!$G:$G,"P1",'2012Figures'!$E:$E,$B$1)</f>
        <v>0</v>
      </c>
      <c r="O132" s="52">
        <f>SUMIFS('2012Figures'!$J:$J,'2012Figures'!$C:$C,$A132,'2012Figures'!$H:$H,$B132,'2012Figures'!$I:$I,$C132,'2012Figures'!$B:$B,"CyToBroker",'2012Figures'!$G:$G,"E1",'2012Figures'!$E:$E,$B$1)</f>
        <v>0</v>
      </c>
      <c r="P132" s="52">
        <f>SUMIFS('2012Figures'!$J:$J,'2012Figures'!$C:$C,$A132,'2012Figures'!$H:$H,$B132,'2012Figures'!$I:$I,$C132,'2012Figures'!$B:$B,"CyToBroker",'2012Figures'!$G:$G,"P1",'2012Figures'!$E:$E,$B$1)</f>
        <v>0</v>
      </c>
      <c r="R132" s="46" t="str">
        <f t="shared" si="18"/>
        <v/>
      </c>
      <c r="S132" s="46" t="str">
        <f t="shared" si="18"/>
        <v/>
      </c>
      <c r="T132" s="46" t="str">
        <f t="shared" si="18"/>
        <v/>
      </c>
      <c r="U132" s="46" t="str">
        <f t="shared" si="18"/>
        <v/>
      </c>
      <c r="V132" s="46" t="str">
        <f t="shared" si="18"/>
        <v/>
      </c>
    </row>
    <row r="133" spans="1:22" x14ac:dyDescent="0.2">
      <c r="A133" s="1">
        <v>104</v>
      </c>
      <c r="B133" s="1" t="s">
        <v>98</v>
      </c>
      <c r="C133" s="8">
        <v>1</v>
      </c>
      <c r="D133" s="29">
        <f>SUMIFS('2013Figures'!$J:$J,'2013Figures'!$C:$C,$A133,'2013Figures'!$H:$H,$B133,'2013Figures'!$I:$I,$C133,'2013Figures'!$E:$E,$B$1)</f>
        <v>0</v>
      </c>
      <c r="E133" s="9">
        <f>SUMIFS('2013Figures'!$J:$J,'2013Figures'!$C:$C,$A133,'2013Figures'!$H:$H,$B133,'2013Figures'!$I:$I,$C133,'2013Figures'!$B:$B,"BrokerToCy",'2013Figures'!$G:$G,"E1",'2013Figures'!$E:$E,$B$1)</f>
        <v>0</v>
      </c>
      <c r="F133" s="9">
        <f>SUMIFS('2013Figures'!$J:$J,'2013Figures'!$C:$C,$A133,'2013Figures'!$H:$H,$B133,'2013Figures'!$I:$I,$C133,'2013Figures'!$B:$B,"BrokerToCy",'2013Figures'!$G:$G,"P1",'2013Figures'!$E:$E,$B$1)</f>
        <v>0</v>
      </c>
      <c r="G133" s="9">
        <f>SUMIFS('2013Figures'!$J:$J,'2013Figures'!$C:$C,$A133,'2013Figures'!$H:$H,$B133,'2013Figures'!$I:$I,$C133,'2013Figures'!$B:$B,"CyToBroker",'2013Figures'!$G:$G,"E1",'2013Figures'!$E:$E,$B$1)</f>
        <v>0</v>
      </c>
      <c r="H133" s="9">
        <f>SUMIFS('2013Figures'!$J:$J,'2013Figures'!$C:$C,$A133,'2013Figures'!$H:$H,$B133,'2013Figures'!$I:$I,$C133,'2013Figures'!$B:$B,"CyToBroker",'2013Figures'!$G:$G,"P1",'2013Figures'!$E:$E,$B$1)</f>
        <v>0</v>
      </c>
      <c r="J133" s="8">
        <v>201001</v>
      </c>
      <c r="L133" s="42">
        <f>SUMIFS('2012Figures'!$J:$J,'2012Figures'!$C:$C,$A133,'2012Figures'!$H:$H,$B133,'2012Figures'!$I:$I,$C133,'2012Figures'!$E:$E,$B$1)</f>
        <v>0</v>
      </c>
      <c r="M133" s="52">
        <f>SUMIFS('2012Figures'!$J:$J,'2012Figures'!$C:$C,$A133,'2012Figures'!$H:$H,$B133,'2012Figures'!$I:$I,$C133,'2012Figures'!$B:$B,"BrokerToCy",'2012Figures'!$G:$G,"E1",'2012Figures'!$E:$E,$B$1)</f>
        <v>0</v>
      </c>
      <c r="N133" s="52">
        <f>SUMIFS('2012Figures'!$J:$J,'2012Figures'!$C:$C,$A133,'2012Figures'!$H:$H,$B133,'2012Figures'!$I:$I,$C133,'2012Figures'!$B:$B,"BrokerToCy",'2012Figures'!$G:$G,"P1",'2012Figures'!$E:$E,$B$1)</f>
        <v>0</v>
      </c>
      <c r="O133" s="52">
        <f>SUMIFS('2012Figures'!$J:$J,'2012Figures'!$C:$C,$A133,'2012Figures'!$H:$H,$B133,'2012Figures'!$I:$I,$C133,'2012Figures'!$B:$B,"CyToBroker",'2012Figures'!$G:$G,"E1",'2012Figures'!$E:$E,$B$1)</f>
        <v>0</v>
      </c>
      <c r="P133" s="52">
        <f>SUMIFS('2012Figures'!$J:$J,'2012Figures'!$C:$C,$A133,'2012Figures'!$H:$H,$B133,'2012Figures'!$I:$I,$C133,'2012Figures'!$B:$B,"CyToBroker",'2012Figures'!$G:$G,"P1",'2012Figures'!$E:$E,$B$1)</f>
        <v>0</v>
      </c>
      <c r="R133" s="46" t="str">
        <f t="shared" si="18"/>
        <v/>
      </c>
      <c r="S133" s="46" t="str">
        <f t="shared" si="18"/>
        <v/>
      </c>
      <c r="T133" s="46" t="str">
        <f t="shared" si="18"/>
        <v/>
      </c>
      <c r="U133" s="46" t="str">
        <f t="shared" si="18"/>
        <v/>
      </c>
      <c r="V133" s="46" t="str">
        <f t="shared" si="18"/>
        <v/>
      </c>
    </row>
    <row r="134" spans="1:22" x14ac:dyDescent="0.2">
      <c r="A134" s="1">
        <v>104</v>
      </c>
      <c r="B134" s="1" t="s">
        <v>98</v>
      </c>
      <c r="D134" s="29">
        <f>SUMIFS('2013Figures'!$J:$J,'2013Figures'!$C:$C,$A134,'2013Figures'!$H:$H,$B134,'2013Figures'!$I:$I,"",'2013Figures'!$E:$E,$B$1)</f>
        <v>0</v>
      </c>
      <c r="E134" s="9">
        <f>SUMIFS('2013Figures'!$J:$J,'2013Figures'!$C:$C,$A134,'2013Figures'!$H:$H,$B134,'2013Figures'!$I:$I,"",'2013Figures'!$B:$B,"BrokerToCy",'2013Figures'!$G:$G,"E1",'2013Figures'!$E:$E,$B$1)</f>
        <v>0</v>
      </c>
      <c r="F134" s="9">
        <f>SUMIFS('2013Figures'!$J:$J,'2013Figures'!$C:$C,$A134,'2013Figures'!$H:$H,$B134,'2013Figures'!$I:$I,"",'2013Figures'!$B:$B,"BrokerToCy",'2013Figures'!$G:$G,"P1",'2013Figures'!$E:$E,$B$1)</f>
        <v>0</v>
      </c>
      <c r="G134" s="9">
        <f>SUMIFS('2013Figures'!$J:$J,'2013Figures'!$C:$C,$A134,'2013Figures'!$H:$H,$B134,'2013Figures'!$I:$I,"",'2013Figures'!$B:$B,"CyToBroker",'2013Figures'!$G:$G,"E1",'2013Figures'!$E:$E,$B$1)</f>
        <v>0</v>
      </c>
      <c r="H134" s="9">
        <f>SUMIFS('2013Figures'!$J:$J,'2013Figures'!$C:$C,$A134,'2013Figures'!$H:$H,$B134,'2013Figures'!$I:$I,"",'2013Figures'!$B:$B,"CyToBroker",'2013Figures'!$G:$G,"P1",'2013Figures'!$E:$E,$B$1)</f>
        <v>0</v>
      </c>
      <c r="J134" s="8" t="s">
        <v>131</v>
      </c>
      <c r="L134" s="42">
        <f>SUMIFS('2012Figures'!$J:$J,'2012Figures'!$C:$C,$A134,'2012Figures'!$H:$H,$B134,'2012Figures'!$I:$I,"",'2012Figures'!$E:$E,$B$1)</f>
        <v>0</v>
      </c>
      <c r="M134" s="52">
        <f>SUMIFS('2012Figures'!$J:$J,'2012Figures'!$C:$C,$A134,'2012Figures'!$H:$H,$B134,'2012Figures'!$I:$I,"",'2012Figures'!$B:$B,"BrokerToCy",'2012Figures'!$G:$G,"E1",'2012Figures'!$E:$E,$B$1)</f>
        <v>0</v>
      </c>
      <c r="N134" s="52">
        <f>SUMIFS('2012Figures'!$J:$J,'2012Figures'!$C:$C,$A134,'2012Figures'!$H:$H,$B134,'2012Figures'!$I:$I,"",'2012Figures'!$B:$B,"BrokerToCy",'2012Figures'!$G:$G,"P1",'2012Figures'!$E:$E,$B$1)</f>
        <v>0</v>
      </c>
      <c r="O134" s="52">
        <f>SUMIFS('2012Figures'!$J:$J,'2012Figures'!$C:$C,$A134,'2012Figures'!$H:$H,$B134,'2012Figures'!$I:$I,"",'2012Figures'!$B:$B,"CyToBroker",'2012Figures'!$G:$G,"E1",'2012Figures'!$E:$E,$B$1)</f>
        <v>0</v>
      </c>
      <c r="P134" s="52">
        <f>SUMIFS('2012Figures'!$J:$J,'2012Figures'!$C:$C,$A134,'2012Figures'!$H:$H,$B134,'2012Figures'!$I:$I,"",'2012Figures'!$B:$B,"CyToBroker",'2012Figures'!$G:$G,"P1",'2012Figures'!$E:$E,$B$1)</f>
        <v>0</v>
      </c>
      <c r="R134" s="46" t="str">
        <f t="shared" si="18"/>
        <v/>
      </c>
      <c r="S134" s="46" t="str">
        <f t="shared" si="18"/>
        <v/>
      </c>
      <c r="T134" s="46" t="str">
        <f t="shared" si="18"/>
        <v/>
      </c>
      <c r="U134" s="46" t="str">
        <f t="shared" si="18"/>
        <v/>
      </c>
      <c r="V134" s="46" t="str">
        <f t="shared" si="18"/>
        <v/>
      </c>
    </row>
    <row r="135" spans="1:22" x14ac:dyDescent="0.2">
      <c r="A135" s="21"/>
      <c r="B135" s="21" t="s">
        <v>92</v>
      </c>
      <c r="C135" s="22"/>
      <c r="D135" s="23">
        <f>SUM(E135:H135)</f>
        <v>132458</v>
      </c>
      <c r="E135" s="23">
        <f>SUM(E61:E134)</f>
        <v>1</v>
      </c>
      <c r="F135" s="23">
        <f t="shared" ref="F135:H135" si="19">SUM(F61:F134)</f>
        <v>0</v>
      </c>
      <c r="G135" s="23">
        <f t="shared" si="19"/>
        <v>132457</v>
      </c>
      <c r="H135" s="23">
        <f t="shared" si="19"/>
        <v>0</v>
      </c>
      <c r="I135" s="21"/>
      <c r="J135" s="22"/>
      <c r="K135" s="21"/>
      <c r="L135" s="43">
        <f>SUM(M135:P135)</f>
        <v>161681</v>
      </c>
      <c r="M135" s="43">
        <f>SUM(M61:M134)</f>
        <v>1</v>
      </c>
      <c r="N135" s="43">
        <f t="shared" ref="N135:P135" si="20">SUM(N61:N134)</f>
        <v>0</v>
      </c>
      <c r="O135" s="43">
        <f t="shared" si="20"/>
        <v>161680</v>
      </c>
      <c r="P135" s="43">
        <f t="shared" si="20"/>
        <v>0</v>
      </c>
      <c r="Q135" s="21"/>
      <c r="R135" s="21"/>
      <c r="S135" s="21"/>
      <c r="T135" s="21"/>
      <c r="U135" s="21"/>
      <c r="V135" s="21"/>
    </row>
    <row r="136" spans="1:22" x14ac:dyDescent="0.2">
      <c r="A136" s="28">
        <v>105</v>
      </c>
      <c r="B136" s="28" t="s">
        <v>60</v>
      </c>
      <c r="C136" s="17" t="s">
        <v>88</v>
      </c>
      <c r="D136" s="18">
        <f>SUMIFS('2013Figures'!$J:$J,'2013Figures'!$C:$C,$A136,'2013Figures'!$E:$E,$B$1)</f>
        <v>17352</v>
      </c>
      <c r="E136" s="18">
        <f>SUMIFS('2013Figures'!$J:$J,'2013Figures'!$C:$C,$A136,'2013Figures'!$B:$B,"BrokerToCy",'2013Figures'!$G:$G,"E1",'2013Figures'!$E:$E,$B$1)</f>
        <v>0</v>
      </c>
      <c r="F136" s="18">
        <f>SUMIFS('2013Figures'!$J:$J,'2013Figures'!$C:$C,$A136,'2013Figures'!$B:$B,"BrokerToCy",'2013Figures'!$G:$G,"P1",'2013Figures'!$E:$E,$B$1)</f>
        <v>0</v>
      </c>
      <c r="G136" s="18">
        <f>SUMIFS('2013Figures'!$J:$J,'2013Figures'!$C:$C,$A136,'2013Figures'!$B:$B,"CyToBroker",'2013Figures'!$G:$G,"E1",'2013Figures'!$E:$E,$B$1)</f>
        <v>17352</v>
      </c>
      <c r="H136" s="18">
        <f>SUMIFS('2013Figures'!$J:$J,'2013Figures'!$C:$C,$A136,'2013Figures'!$B:$B,"CyToBroker",'2013Figures'!$G:$G,"P1",'2013Figures'!$E:$E,$B$1)</f>
        <v>0</v>
      </c>
      <c r="I136" s="28"/>
      <c r="J136" s="17"/>
      <c r="K136" s="28"/>
      <c r="L136" s="50">
        <f>SUMIFS('2012Figures'!$J:$J,'2012Figures'!$C:$C,$A136,'2012Figures'!$E:$E,$B$1)</f>
        <v>24435</v>
      </c>
      <c r="M136" s="50">
        <f>SUMIFS('2012Figures'!$J:$J,'2012Figures'!$C:$C,$A136,'2012Figures'!$B:$B,"BrokerToCy",'2012Figures'!$G:$G,"E1",'2012Figures'!$E:$E,$B$1)</f>
        <v>0</v>
      </c>
      <c r="N136" s="50">
        <f>SUMIFS('2012Figures'!$J:$J,'2012Figures'!$C:$C,$A136,'2012Figures'!$B:$B,"BrokerToCy",'2012Figures'!$G:$G,"P1",'2012Figures'!$E:$E,$B$1)</f>
        <v>0</v>
      </c>
      <c r="O136" s="50">
        <f>SUMIFS('2012Figures'!$J:$J,'2012Figures'!$C:$C,$A136,'2012Figures'!$B:$B,"CyToBroker",'2012Figures'!$G:$G,"E1",'2012Figures'!$E:$E,$B$1)</f>
        <v>24435</v>
      </c>
      <c r="P136" s="50">
        <f>SUMIFS('2012Figures'!$J:$J,'2012Figures'!$C:$C,$A136,'2012Figures'!$B:$B,"CyToBroker",'2012Figures'!$G:$G,"P1",'2012Figures'!$E:$E,$B$1)</f>
        <v>0</v>
      </c>
      <c r="Q136" s="28"/>
      <c r="R136" s="46">
        <f t="shared" si="18"/>
        <v>-0.28999999999999998</v>
      </c>
      <c r="S136" s="46" t="str">
        <f t="shared" si="18"/>
        <v/>
      </c>
      <c r="T136" s="46" t="str">
        <f t="shared" si="18"/>
        <v/>
      </c>
      <c r="U136" s="46">
        <f t="shared" si="18"/>
        <v>-0.28999999999999998</v>
      </c>
      <c r="V136" s="46" t="str">
        <f t="shared" si="18"/>
        <v/>
      </c>
    </row>
    <row r="137" spans="1:22" x14ac:dyDescent="0.2">
      <c r="A137" s="1">
        <v>105</v>
      </c>
      <c r="B137" s="1" t="s">
        <v>60</v>
      </c>
      <c r="C137" s="8">
        <v>4</v>
      </c>
      <c r="D137" s="29">
        <f>SUMIFS('2013Figures'!$J:$J,'2013Figures'!$C:$C,$A137,'2013Figures'!$H:$H,$B137,'2013Figures'!$I:$I,$C137,'2013Figures'!$E:$E,$B$1)</f>
        <v>17144</v>
      </c>
      <c r="E137" s="9">
        <f>SUMIFS('2013Figures'!$J:$J,'2013Figures'!$C:$C,$A137,'2013Figures'!$H:$H,$B137,'2013Figures'!$I:$I,$C137,'2013Figures'!$B:$B,"BrokerToCy",'2013Figures'!$G:$G,"E1",'2013Figures'!$E:$E,$B$1)</f>
        <v>0</v>
      </c>
      <c r="F137" s="9">
        <f>SUMIFS('2013Figures'!$J:$J,'2013Figures'!$C:$C,$A137,'2013Figures'!$H:$H,$B137,'2013Figures'!$I:$I,$C137,'2013Figures'!$B:$B,"BrokerToCy",'2013Figures'!$G:$G,"P1",'2013Figures'!$E:$E,$B$1)</f>
        <v>0</v>
      </c>
      <c r="G137" s="9">
        <f>SUMIFS('2013Figures'!$J:$J,'2013Figures'!$C:$C,$A137,'2013Figures'!$H:$H,$B137,'2013Figures'!$I:$I,$C137,'2013Figures'!$B:$B,"CyToBroker",'2013Figures'!$G:$G,"E1",'2013Figures'!$E:$E,$B$1)</f>
        <v>17144</v>
      </c>
      <c r="H137" s="9">
        <f>SUMIFS('2013Figures'!$J:$J,'2013Figures'!$C:$C,$A137,'2013Figures'!$H:$H,$B137,'2013Figures'!$I:$I,$C137,'2013Figures'!$B:$B,"CyToBroker",'2013Figures'!$G:$G,"P1",'2013Figures'!$E:$E,$B$1)</f>
        <v>0</v>
      </c>
      <c r="J137" s="8" t="s">
        <v>146</v>
      </c>
      <c r="L137" s="42">
        <f>SUMIFS('2012Figures'!$J:$J,'2012Figures'!$C:$C,$A137,'2012Figures'!$H:$H,$B137,'2012Figures'!$I:$I,$C137,'2012Figures'!$E:$E,$B$1)</f>
        <v>24223</v>
      </c>
      <c r="M137" s="52">
        <f>SUMIFS('2012Figures'!$J:$J,'2012Figures'!$C:$C,$A137,'2012Figures'!$H:$H,$B137,'2012Figures'!$I:$I,$C137,'2012Figures'!$B:$B,"BrokerToCy",'2012Figures'!$G:$G,"E1",'2012Figures'!$E:$E,$B$1)</f>
        <v>0</v>
      </c>
      <c r="N137" s="52">
        <f>SUMIFS('2012Figures'!$J:$J,'2012Figures'!$C:$C,$A137,'2012Figures'!$H:$H,$B137,'2012Figures'!$I:$I,$C137,'2012Figures'!$B:$B,"BrokerToCy",'2012Figures'!$G:$G,"P1",'2012Figures'!$E:$E,$B$1)</f>
        <v>0</v>
      </c>
      <c r="O137" s="52">
        <f>SUMIFS('2012Figures'!$J:$J,'2012Figures'!$C:$C,$A137,'2012Figures'!$H:$H,$B137,'2012Figures'!$I:$I,$C137,'2012Figures'!$B:$B,"CyToBroker",'2012Figures'!$G:$G,"E1",'2012Figures'!$E:$E,$B$1)</f>
        <v>24223</v>
      </c>
      <c r="P137" s="52">
        <f>SUMIFS('2012Figures'!$J:$J,'2012Figures'!$C:$C,$A137,'2012Figures'!$H:$H,$B137,'2012Figures'!$I:$I,$C137,'2012Figures'!$B:$B,"CyToBroker",'2012Figures'!$G:$G,"P1",'2012Figures'!$E:$E,$B$1)</f>
        <v>0</v>
      </c>
      <c r="R137" s="46">
        <f t="shared" si="18"/>
        <v>-0.28999999999999998</v>
      </c>
      <c r="S137" s="46" t="str">
        <f t="shared" si="18"/>
        <v/>
      </c>
      <c r="T137" s="46" t="str">
        <f t="shared" si="18"/>
        <v/>
      </c>
      <c r="U137" s="46">
        <f t="shared" si="18"/>
        <v>-0.28999999999999998</v>
      </c>
      <c r="V137" s="46" t="str">
        <f t="shared" si="18"/>
        <v/>
      </c>
    </row>
    <row r="138" spans="1:22" x14ac:dyDescent="0.2">
      <c r="A138" s="1">
        <v>105</v>
      </c>
      <c r="B138" s="1" t="s">
        <v>60</v>
      </c>
      <c r="C138" s="8">
        <v>2</v>
      </c>
      <c r="D138" s="29">
        <f>SUMIFS('2013Figures'!$J:$J,'2013Figures'!$C:$C,$A138,'2013Figures'!$H:$H,$B138,'2013Figures'!$I:$I,$C138,'2013Figures'!$E:$E,$B$1)</f>
        <v>0</v>
      </c>
      <c r="E138" s="9">
        <f>SUMIFS('2013Figures'!$J:$J,'2013Figures'!$C:$C,$A138,'2013Figures'!$H:$H,$B138,'2013Figures'!$I:$I,$C138,'2013Figures'!$B:$B,"BrokerToCy",'2013Figures'!$G:$G,"E1",'2013Figures'!$E:$E,$B$1)</f>
        <v>0</v>
      </c>
      <c r="F138" s="9">
        <f>SUMIFS('2013Figures'!$J:$J,'2013Figures'!$C:$C,$A138,'2013Figures'!$H:$H,$B138,'2013Figures'!$I:$I,$C138,'2013Figures'!$B:$B,"BrokerToCy",'2013Figures'!$G:$G,"P1",'2013Figures'!$E:$E,$B$1)</f>
        <v>0</v>
      </c>
      <c r="G138" s="9">
        <f>SUMIFS('2013Figures'!$J:$J,'2013Figures'!$C:$C,$A138,'2013Figures'!$H:$H,$B138,'2013Figures'!$I:$I,$C138,'2013Figures'!$B:$B,"CyToBroker",'2013Figures'!$G:$G,"E1",'2013Figures'!$E:$E,$B$1)</f>
        <v>0</v>
      </c>
      <c r="H138" s="9">
        <f>SUMIFS('2013Figures'!$J:$J,'2013Figures'!$C:$C,$A138,'2013Figures'!$H:$H,$B138,'2013Figures'!$I:$I,$C138,'2013Figures'!$B:$B,"CyToBroker",'2013Figures'!$G:$G,"P1",'2013Figures'!$E:$E,$B$1)</f>
        <v>0</v>
      </c>
      <c r="J138" s="8">
        <v>201001</v>
      </c>
      <c r="L138" s="42">
        <f>SUMIFS('2012Figures'!$J:$J,'2012Figures'!$C:$C,$A138,'2012Figures'!$H:$H,$B138,'2012Figures'!$I:$I,$C138,'2012Figures'!$E:$E,$B$1)</f>
        <v>0</v>
      </c>
      <c r="M138" s="52">
        <f>SUMIFS('2012Figures'!$J:$J,'2012Figures'!$C:$C,$A138,'2012Figures'!$H:$H,$B138,'2012Figures'!$I:$I,$C138,'2012Figures'!$B:$B,"BrokerToCy",'2012Figures'!$G:$G,"E1",'2012Figures'!$E:$E,$B$1)</f>
        <v>0</v>
      </c>
      <c r="N138" s="52">
        <f>SUMIFS('2012Figures'!$J:$J,'2012Figures'!$C:$C,$A138,'2012Figures'!$H:$H,$B138,'2012Figures'!$I:$I,$C138,'2012Figures'!$B:$B,"BrokerToCy",'2012Figures'!$G:$G,"P1",'2012Figures'!$E:$E,$B$1)</f>
        <v>0</v>
      </c>
      <c r="O138" s="52">
        <f>SUMIFS('2012Figures'!$J:$J,'2012Figures'!$C:$C,$A138,'2012Figures'!$H:$H,$B138,'2012Figures'!$I:$I,$C138,'2012Figures'!$B:$B,"CyToBroker",'2012Figures'!$G:$G,"E1",'2012Figures'!$E:$E,$B$1)</f>
        <v>0</v>
      </c>
      <c r="P138" s="52">
        <f>SUMIFS('2012Figures'!$J:$J,'2012Figures'!$C:$C,$A138,'2012Figures'!$H:$H,$B138,'2012Figures'!$I:$I,$C138,'2012Figures'!$B:$B,"CyToBroker",'2012Figures'!$G:$G,"P1",'2012Figures'!$E:$E,$B$1)</f>
        <v>0</v>
      </c>
      <c r="R138" s="46" t="str">
        <f t="shared" si="18"/>
        <v/>
      </c>
      <c r="S138" s="46" t="str">
        <f t="shared" si="18"/>
        <v/>
      </c>
      <c r="T138" s="46" t="str">
        <f t="shared" si="18"/>
        <v/>
      </c>
      <c r="U138" s="46" t="str">
        <f t="shared" si="18"/>
        <v/>
      </c>
      <c r="V138" s="46" t="str">
        <f t="shared" si="18"/>
        <v/>
      </c>
    </row>
    <row r="139" spans="1:22" x14ac:dyDescent="0.2">
      <c r="A139" s="1">
        <v>105</v>
      </c>
      <c r="B139" s="1" t="s">
        <v>60</v>
      </c>
      <c r="C139" s="8">
        <v>1</v>
      </c>
      <c r="D139" s="29">
        <f>SUMIFS('2013Figures'!$J:$J,'2013Figures'!$C:$C,$A139,'2013Figures'!$H:$H,$B139,'2013Figures'!$I:$I,$C139,'2013Figures'!$E:$E,$B$1)</f>
        <v>0</v>
      </c>
      <c r="E139" s="9">
        <f>SUMIFS('2013Figures'!$J:$J,'2013Figures'!$C:$C,$A139,'2013Figures'!$H:$H,$B139,'2013Figures'!$I:$I,$C139,'2013Figures'!$B:$B,"BrokerToCy",'2013Figures'!$G:$G,"E1",'2013Figures'!$E:$E,$B$1)</f>
        <v>0</v>
      </c>
      <c r="F139" s="9">
        <f>SUMIFS('2013Figures'!$J:$J,'2013Figures'!$C:$C,$A139,'2013Figures'!$H:$H,$B139,'2013Figures'!$I:$I,$C139,'2013Figures'!$B:$B,"BrokerToCy",'2013Figures'!$G:$G,"P1",'2013Figures'!$E:$E,$B$1)</f>
        <v>0</v>
      </c>
      <c r="G139" s="9">
        <f>SUMIFS('2013Figures'!$J:$J,'2013Figures'!$C:$C,$A139,'2013Figures'!$H:$H,$B139,'2013Figures'!$I:$I,$C139,'2013Figures'!$B:$B,"CyToBroker",'2013Figures'!$G:$G,"E1",'2013Figures'!$E:$E,$B$1)</f>
        <v>0</v>
      </c>
      <c r="H139" s="9">
        <f>SUMIFS('2013Figures'!$J:$J,'2013Figures'!$C:$C,$A139,'2013Figures'!$H:$H,$B139,'2013Figures'!$I:$I,$C139,'2013Figures'!$B:$B,"CyToBroker",'2013Figures'!$G:$G,"P1",'2013Figures'!$E:$E,$B$1)</f>
        <v>0</v>
      </c>
      <c r="J139" s="8">
        <v>200901</v>
      </c>
      <c r="L139" s="42">
        <f>SUMIFS('2012Figures'!$J:$J,'2012Figures'!$C:$C,$A139,'2012Figures'!$H:$H,$B139,'2012Figures'!$I:$I,$C139,'2012Figures'!$E:$E,$B$1)</f>
        <v>0</v>
      </c>
      <c r="M139" s="52">
        <f>SUMIFS('2012Figures'!$J:$J,'2012Figures'!$C:$C,$A139,'2012Figures'!$H:$H,$B139,'2012Figures'!$I:$I,$C139,'2012Figures'!$B:$B,"BrokerToCy",'2012Figures'!$G:$G,"E1",'2012Figures'!$E:$E,$B$1)</f>
        <v>0</v>
      </c>
      <c r="N139" s="52">
        <f>SUMIFS('2012Figures'!$J:$J,'2012Figures'!$C:$C,$A139,'2012Figures'!$H:$H,$B139,'2012Figures'!$I:$I,$C139,'2012Figures'!$B:$B,"BrokerToCy",'2012Figures'!$G:$G,"P1",'2012Figures'!$E:$E,$B$1)</f>
        <v>0</v>
      </c>
      <c r="O139" s="52">
        <f>SUMIFS('2012Figures'!$J:$J,'2012Figures'!$C:$C,$A139,'2012Figures'!$H:$H,$B139,'2012Figures'!$I:$I,$C139,'2012Figures'!$B:$B,"CyToBroker",'2012Figures'!$G:$G,"E1",'2012Figures'!$E:$E,$B$1)</f>
        <v>0</v>
      </c>
      <c r="P139" s="52">
        <f>SUMIFS('2012Figures'!$J:$J,'2012Figures'!$C:$C,$A139,'2012Figures'!$H:$H,$B139,'2012Figures'!$I:$I,$C139,'2012Figures'!$B:$B,"CyToBroker",'2012Figures'!$G:$G,"P1",'2012Figures'!$E:$E,$B$1)</f>
        <v>0</v>
      </c>
      <c r="R139" s="46" t="str">
        <f t="shared" si="18"/>
        <v/>
      </c>
      <c r="S139" s="46" t="str">
        <f t="shared" si="18"/>
        <v/>
      </c>
      <c r="T139" s="46" t="str">
        <f t="shared" si="18"/>
        <v/>
      </c>
      <c r="U139" s="46" t="str">
        <f t="shared" si="18"/>
        <v/>
      </c>
      <c r="V139" s="46" t="str">
        <f t="shared" si="18"/>
        <v/>
      </c>
    </row>
    <row r="140" spans="1:22" x14ac:dyDescent="0.2">
      <c r="A140" s="1">
        <v>105</v>
      </c>
      <c r="B140" s="1" t="s">
        <v>60</v>
      </c>
      <c r="D140" s="29">
        <f>SUMIFS('2013Figures'!$J:$J,'2013Figures'!$C:$C,$A140,'2013Figures'!$I:$I,"",'2013Figures'!$E:$E,$B$1)</f>
        <v>208</v>
      </c>
      <c r="E140" s="9">
        <f>SUMIFS('2013Figures'!$J:$J,'2013Figures'!$C:$C,$A140,'2013Figures'!$I:$I,"",'2013Figures'!$B:$B,"BrokerToCy",'2013Figures'!$G:$G,"E1",'2013Figures'!$E:$E,$B$1)</f>
        <v>0</v>
      </c>
      <c r="F140" s="9">
        <f>SUMIFS('2013Figures'!$J:$J,'2013Figures'!$C:$C,$A140,'2013Figures'!$I:$I,"",'2013Figures'!$B:$B,"BrokerToCy",'2013Figures'!$G:$G,"P1",'2013Figures'!$E:$E,$B$1)</f>
        <v>0</v>
      </c>
      <c r="G140" s="9">
        <f>SUMIFS('2013Figures'!$J:$J,'2013Figures'!$C:$C,$A140,'2013Figures'!$I:$I,"",'2013Figures'!$B:$B,"CyToBroker",'2013Figures'!$G:$G,"E1",'2013Figures'!$E:$E,$B$1)</f>
        <v>208</v>
      </c>
      <c r="H140" s="9">
        <f>SUMIFS('2013Figures'!$J:$J,'2013Figures'!$C:$C,$A140,'2013Figures'!$I:$I,"",'2013Figures'!$B:$B,"CyToBroker",'2013Figures'!$G:$G,"P1",'2013Figures'!$E:$E,$B$1)</f>
        <v>0</v>
      </c>
      <c r="J140" s="8" t="s">
        <v>131</v>
      </c>
      <c r="L140" s="42">
        <f>SUMIFS('2012Figures'!$J:$J,'2012Figures'!$C:$C,$A140,'2012Figures'!$I:$I,"",'2012Figures'!$E:$E,$B$1)</f>
        <v>212</v>
      </c>
      <c r="M140" s="52">
        <f>SUMIFS('2012Figures'!$J:$J,'2012Figures'!$C:$C,$A140,'2012Figures'!$I:$I,"",'2012Figures'!$B:$B,"BrokerToCy",'2012Figures'!$G:$G,"E1",'2012Figures'!$E:$E,$B$1)</f>
        <v>0</v>
      </c>
      <c r="N140" s="52">
        <f>SUMIFS('2012Figures'!$J:$J,'2012Figures'!$C:$C,$A140,'2012Figures'!$I:$I,"",'2012Figures'!$B:$B,"BrokerToCy",'2012Figures'!$G:$G,"P1",'2012Figures'!$E:$E,$B$1)</f>
        <v>0</v>
      </c>
      <c r="O140" s="52">
        <f>SUMIFS('2012Figures'!$J:$J,'2012Figures'!$C:$C,$A140,'2012Figures'!$I:$I,"",'2012Figures'!$B:$B,"CyToBroker",'2012Figures'!$G:$G,"E1",'2012Figures'!$E:$E,$B$1)</f>
        <v>212</v>
      </c>
      <c r="P140" s="52">
        <f>SUMIFS('2012Figures'!$J:$J,'2012Figures'!$C:$C,$A140,'2012Figures'!$I:$I,"",'2012Figures'!$B:$B,"CyToBroker",'2012Figures'!$G:$G,"P1",'2012Figures'!$E:$E,$B$1)</f>
        <v>0</v>
      </c>
      <c r="R140" s="46">
        <f t="shared" si="18"/>
        <v>-0.02</v>
      </c>
      <c r="S140" s="46" t="str">
        <f t="shared" si="18"/>
        <v/>
      </c>
      <c r="T140" s="46" t="str">
        <f t="shared" si="18"/>
        <v/>
      </c>
      <c r="U140" s="46">
        <f t="shared" si="18"/>
        <v>-0.02</v>
      </c>
      <c r="V140" s="46" t="str">
        <f t="shared" si="18"/>
        <v/>
      </c>
    </row>
    <row r="141" spans="1:22" x14ac:dyDescent="0.2">
      <c r="A141" s="21"/>
      <c r="B141" s="21" t="s">
        <v>92</v>
      </c>
      <c r="C141" s="22"/>
      <c r="D141" s="23">
        <f>SUM(E141:H141)</f>
        <v>17352</v>
      </c>
      <c r="E141" s="23">
        <f>SUM(E137:E140)</f>
        <v>0</v>
      </c>
      <c r="F141" s="23">
        <f>SUM(F137:F140)</f>
        <v>0</v>
      </c>
      <c r="G141" s="23">
        <f>SUM(G137:G140)</f>
        <v>17352</v>
      </c>
      <c r="H141" s="23">
        <f>SUM(H137:H140)</f>
        <v>0</v>
      </c>
      <c r="I141" s="21"/>
      <c r="J141" s="22"/>
      <c r="K141" s="21"/>
      <c r="L141" s="43">
        <f>SUM(M141:P141)</f>
        <v>24435</v>
      </c>
      <c r="M141" s="43">
        <f>SUM(M137:M140)</f>
        <v>0</v>
      </c>
      <c r="N141" s="43">
        <f>SUM(N137:N140)</f>
        <v>0</v>
      </c>
      <c r="O141" s="43">
        <f>SUM(O137:O140)</f>
        <v>24435</v>
      </c>
      <c r="P141" s="43">
        <f>SUM(P137:P140)</f>
        <v>0</v>
      </c>
      <c r="Q141" s="21"/>
      <c r="R141" s="21"/>
      <c r="S141" s="21"/>
      <c r="T141" s="21"/>
      <c r="U141" s="21"/>
      <c r="V141" s="21"/>
    </row>
    <row r="142" spans="1:22" x14ac:dyDescent="0.2">
      <c r="A142" s="28">
        <v>108</v>
      </c>
      <c r="B142" s="28" t="s">
        <v>166</v>
      </c>
      <c r="C142" s="17" t="s">
        <v>88</v>
      </c>
      <c r="D142" s="18">
        <f>SUMIFS('2013Figures'!$J:$J,'2013Figures'!$C:$C,$A142,'2013Figures'!$E:$E,$B$1)</f>
        <v>0</v>
      </c>
      <c r="E142" s="18">
        <f>SUMIFS('2013Figures'!$J:$J,'2013Figures'!$C:$C,$A142,'2013Figures'!$B:$B,"BrokerToCy",'2013Figures'!$G:$G,"E1",'2013Figures'!$E:$E,$B$1)</f>
        <v>0</v>
      </c>
      <c r="F142" s="18">
        <f>SUMIFS('2013Figures'!$J:$J,'2013Figures'!$C:$C,$A142,'2013Figures'!$B:$B,"BrokerToCy",'2013Figures'!$G:$G,"P1",'2013Figures'!$E:$E,$B$1)</f>
        <v>0</v>
      </c>
      <c r="G142" s="18">
        <f>SUMIFS('2013Figures'!$J:$J,'2013Figures'!$C:$C,$A142,'2013Figures'!$B:$B,"CyToBroker",'2013Figures'!$G:$G,"E1",'2013Figures'!$E:$E,$B$1)</f>
        <v>0</v>
      </c>
      <c r="H142" s="18">
        <f>SUMIFS('2013Figures'!$J:$J,'2013Figures'!$C:$C,$A142,'2013Figures'!$B:$B,"CyToBroker",'2013Figures'!$G:$G,"P1",'2013Figures'!$E:$E,$B$1)</f>
        <v>0</v>
      </c>
      <c r="I142" s="28"/>
      <c r="J142" s="17"/>
      <c r="K142" s="28"/>
      <c r="L142" s="50">
        <f>SUMIFS('2012Figures'!$J:$J,'2012Figures'!$C:$C,$A142,'2012Figures'!$E:$E,$B$1)</f>
        <v>0</v>
      </c>
      <c r="M142" s="50">
        <f>SUMIFS('2012Figures'!$J:$J,'2012Figures'!$C:$C,$A142,'2012Figures'!$B:$B,"BrokerToCy",'2012Figures'!$G:$G,"E1",'2012Figures'!$E:$E,$B$1)</f>
        <v>0</v>
      </c>
      <c r="N142" s="50">
        <f>SUMIFS('2012Figures'!$J:$J,'2012Figures'!$C:$C,$A142,'2012Figures'!$B:$B,"BrokerToCy",'2012Figures'!$G:$G,"P1",'2012Figures'!$E:$E,$B$1)</f>
        <v>0</v>
      </c>
      <c r="O142" s="50">
        <f>SUMIFS('2012Figures'!$J:$J,'2012Figures'!$C:$C,$A142,'2012Figures'!$B:$B,"CyToBroker",'2012Figures'!$G:$G,"E1",'2012Figures'!$E:$E,$B$1)</f>
        <v>0</v>
      </c>
      <c r="P142" s="50">
        <f>SUMIFS('2012Figures'!$J:$J,'2012Figures'!$C:$C,$A142,'2012Figures'!$B:$B,"CyToBroker",'2012Figures'!$G:$G,"P1",'2012Figures'!$E:$E,$B$1)</f>
        <v>0</v>
      </c>
      <c r="Q142" s="28"/>
      <c r="R142" s="46" t="str">
        <f t="shared" si="18"/>
        <v/>
      </c>
      <c r="S142" s="46" t="str">
        <f t="shared" si="18"/>
        <v/>
      </c>
      <c r="T142" s="46" t="str">
        <f t="shared" si="18"/>
        <v/>
      </c>
      <c r="U142" s="46" t="str">
        <f t="shared" si="18"/>
        <v/>
      </c>
      <c r="V142" s="46" t="str">
        <f t="shared" si="18"/>
        <v/>
      </c>
    </row>
    <row r="143" spans="1:22" x14ac:dyDescent="0.2">
      <c r="A143" s="1">
        <v>108</v>
      </c>
      <c r="B143" s="1" t="s">
        <v>166</v>
      </c>
      <c r="C143" s="8">
        <v>1</v>
      </c>
      <c r="D143" s="29">
        <f>SUMIFS('2013Figures'!$J:$J,'2013Figures'!$C:$C,$A143,'2013Figures'!$H:$H,$B143,'2013Figures'!$I:$I,$C143,'2013Figures'!$E:$E,$B$1)</f>
        <v>0</v>
      </c>
      <c r="E143" s="9">
        <f>SUMIFS('2013Figures'!$J:$J,'2013Figures'!$C:$C,$A143,'2013Figures'!$H:$H,$B143,'2013Figures'!$I:$I,$C143,'2013Figures'!$B:$B,"BrokerToCy",'2013Figures'!$G:$G,"E1",'2013Figures'!$E:$E,$B$1)</f>
        <v>0</v>
      </c>
      <c r="F143" s="9">
        <f>SUMIFS('2013Figures'!$J:$J,'2013Figures'!$C:$C,$A143,'2013Figures'!$H:$H,$B143,'2013Figures'!$I:$I,$C143,'2013Figures'!$B:$B,"BrokerToCy",'2013Figures'!$G:$G,"P1",'2013Figures'!$E:$E,$B$1)</f>
        <v>0</v>
      </c>
      <c r="G143" s="9">
        <f>SUMIFS('2013Figures'!$J:$J,'2013Figures'!$C:$C,$A143,'2013Figures'!$H:$H,$B143,'2013Figures'!$I:$I,$C143,'2013Figures'!$B:$B,"CyToBroker",'2013Figures'!$G:$G,"E1",'2013Figures'!$E:$E,$B$1)</f>
        <v>0</v>
      </c>
      <c r="H143" s="9">
        <f>SUMIFS('2013Figures'!$J:$J,'2013Figures'!$C:$C,$A143,'2013Figures'!$H:$H,$B143,'2013Figures'!$I:$I,$C143,'2013Figures'!$B:$B,"CyToBroker",'2013Figures'!$G:$G,"P1",'2013Figures'!$E:$E,$B$1)</f>
        <v>0</v>
      </c>
      <c r="J143" s="8">
        <v>201501</v>
      </c>
      <c r="L143" s="42">
        <f>SUMIFS('2012Figures'!$J:$J,'2012Figures'!$C:$C,$A143,'2012Figures'!$H:$H,$B143,'2012Figures'!$I:$I,$C143,'2012Figures'!$E:$E,$B$1)</f>
        <v>0</v>
      </c>
      <c r="M143" s="52">
        <f>SUMIFS('2012Figures'!$J:$J,'2012Figures'!$C:$C,$A143,'2012Figures'!$H:$H,$B143,'2012Figures'!$I:$I,$C143,'2012Figures'!$B:$B,"BrokerToCy",'2012Figures'!$G:$G,"E1",'2012Figures'!$E:$E,$B$1)</f>
        <v>0</v>
      </c>
      <c r="N143" s="52">
        <f>SUMIFS('2012Figures'!$J:$J,'2012Figures'!$C:$C,$A143,'2012Figures'!$H:$H,$B143,'2012Figures'!$I:$I,$C143,'2012Figures'!$B:$B,"BrokerToCy",'2012Figures'!$G:$G,"P1",'2012Figures'!$E:$E,$B$1)</f>
        <v>0</v>
      </c>
      <c r="O143" s="52">
        <f>SUMIFS('2012Figures'!$J:$J,'2012Figures'!$C:$C,$A143,'2012Figures'!$H:$H,$B143,'2012Figures'!$I:$I,$C143,'2012Figures'!$B:$B,"CyToBroker",'2012Figures'!$G:$G,"E1",'2012Figures'!$E:$E,$B$1)</f>
        <v>0</v>
      </c>
      <c r="P143" s="52">
        <f>SUMIFS('2012Figures'!$J:$J,'2012Figures'!$C:$C,$A143,'2012Figures'!$H:$H,$B143,'2012Figures'!$I:$I,$C143,'2012Figures'!$B:$B,"CyToBroker",'2012Figures'!$G:$G,"P1",'2012Figures'!$E:$E,$B$1)</f>
        <v>0</v>
      </c>
      <c r="R143" s="46" t="str">
        <f t="shared" si="18"/>
        <v/>
      </c>
      <c r="S143" s="46" t="str">
        <f t="shared" si="18"/>
        <v/>
      </c>
      <c r="T143" s="46" t="str">
        <f t="shared" si="18"/>
        <v/>
      </c>
      <c r="U143" s="46" t="str">
        <f t="shared" si="18"/>
        <v/>
      </c>
      <c r="V143" s="46" t="str">
        <f t="shared" si="18"/>
        <v/>
      </c>
    </row>
    <row r="144" spans="1:22" x14ac:dyDescent="0.2">
      <c r="A144" s="1">
        <v>108</v>
      </c>
      <c r="B144" s="1" t="s">
        <v>166</v>
      </c>
      <c r="D144" s="29">
        <f>SUMIFS('2013Figures'!$J:$J,'2013Figures'!$C:$C,$A144,'2013Figures'!$I:$I,"",'2013Figures'!$E:$E,$B$1)</f>
        <v>0</v>
      </c>
      <c r="E144" s="9">
        <f>SUMIFS('2013Figures'!$J:$J,'2013Figures'!$C:$C,$A144,'2013Figures'!$I:$I,"",'2013Figures'!$B:$B,"BrokerToCy",'2013Figures'!$G:$G,"E1",'2013Figures'!$E:$E,$B$1)</f>
        <v>0</v>
      </c>
      <c r="F144" s="9">
        <f>SUMIFS('2013Figures'!$J:$J,'2013Figures'!$C:$C,$A144,'2013Figures'!$I:$I,"",'2013Figures'!$B:$B,"BrokerToCy",'2013Figures'!$G:$G,"P1",'2013Figures'!$E:$E,$B$1)</f>
        <v>0</v>
      </c>
      <c r="G144" s="9">
        <f>SUMIFS('2013Figures'!$J:$J,'2013Figures'!$C:$C,$A144,'2013Figures'!$I:$I,"",'2013Figures'!$B:$B,"CyToBroker",'2013Figures'!$G:$G,"E1",'2013Figures'!$E:$E,$B$1)</f>
        <v>0</v>
      </c>
      <c r="H144" s="9">
        <f>SUMIFS('2013Figures'!$J:$J,'2013Figures'!$C:$C,$A144,'2013Figures'!$I:$I,"",'2013Figures'!$B:$B,"CyToBroker",'2013Figures'!$G:$G,"P1",'2013Figures'!$E:$E,$B$1)</f>
        <v>0</v>
      </c>
      <c r="J144" s="8" t="s">
        <v>131</v>
      </c>
      <c r="L144" s="42">
        <f>SUMIFS('2012Figures'!$J:$J,'2012Figures'!$C:$C,$A144,'2012Figures'!$I:$I,"",'2012Figures'!$E:$E,$B$1)</f>
        <v>0</v>
      </c>
      <c r="M144" s="52">
        <f>SUMIFS('2012Figures'!$J:$J,'2012Figures'!$C:$C,$A144,'2012Figures'!$I:$I,"",'2012Figures'!$B:$B,"BrokerToCy",'2012Figures'!$G:$G,"E1",'2012Figures'!$E:$E,$B$1)</f>
        <v>0</v>
      </c>
      <c r="N144" s="52">
        <f>SUMIFS('2012Figures'!$J:$J,'2012Figures'!$C:$C,$A144,'2012Figures'!$I:$I,"",'2012Figures'!$B:$B,"BrokerToCy",'2012Figures'!$G:$G,"P1",'2012Figures'!$E:$E,$B$1)</f>
        <v>0</v>
      </c>
      <c r="O144" s="52">
        <f>SUMIFS('2012Figures'!$J:$J,'2012Figures'!$C:$C,$A144,'2012Figures'!$I:$I,"",'2012Figures'!$B:$B,"CyToBroker",'2012Figures'!$G:$G,"E1",'2012Figures'!$E:$E,$B$1)</f>
        <v>0</v>
      </c>
      <c r="P144" s="52">
        <f>SUMIFS('2012Figures'!$J:$J,'2012Figures'!$C:$C,$A144,'2012Figures'!$I:$I,"",'2012Figures'!$B:$B,"CyToBroker",'2012Figures'!$G:$G,"P1",'2012Figures'!$E:$E,$B$1)</f>
        <v>0</v>
      </c>
      <c r="R144" s="46" t="str">
        <f t="shared" si="18"/>
        <v/>
      </c>
      <c r="S144" s="46" t="str">
        <f t="shared" si="18"/>
        <v/>
      </c>
      <c r="T144" s="46" t="str">
        <f t="shared" si="18"/>
        <v/>
      </c>
      <c r="U144" s="46" t="str">
        <f t="shared" si="18"/>
        <v/>
      </c>
      <c r="V144" s="46" t="str">
        <f t="shared" si="18"/>
        <v/>
      </c>
    </row>
    <row r="145" spans="1:22" x14ac:dyDescent="0.2">
      <c r="A145" s="21"/>
      <c r="B145" s="21" t="s">
        <v>92</v>
      </c>
      <c r="C145" s="22"/>
      <c r="D145" s="23">
        <f>SUM(E145:H145)</f>
        <v>0</v>
      </c>
      <c r="E145" s="23">
        <f>SUM(E143:E144)</f>
        <v>0</v>
      </c>
      <c r="F145" s="23">
        <f t="shared" ref="F145:H145" si="21">SUM(F143:F144)</f>
        <v>0</v>
      </c>
      <c r="G145" s="23">
        <f t="shared" si="21"/>
        <v>0</v>
      </c>
      <c r="H145" s="23">
        <f t="shared" si="21"/>
        <v>0</v>
      </c>
      <c r="I145" s="21"/>
      <c r="J145" s="22"/>
      <c r="K145" s="21"/>
      <c r="L145" s="43">
        <f>SUM(M145:P145)</f>
        <v>0</v>
      </c>
      <c r="M145" s="43">
        <f>SUM(M143:M144)</f>
        <v>0</v>
      </c>
      <c r="N145" s="43">
        <f t="shared" ref="N145:P145" si="22">SUM(N143:N144)</f>
        <v>0</v>
      </c>
      <c r="O145" s="43">
        <f t="shared" si="22"/>
        <v>0</v>
      </c>
      <c r="P145" s="43">
        <f t="shared" si="22"/>
        <v>0</v>
      </c>
      <c r="Q145" s="21"/>
      <c r="R145" s="21"/>
      <c r="S145" s="21"/>
      <c r="T145" s="21"/>
      <c r="U145" s="21"/>
      <c r="V145" s="21"/>
    </row>
    <row r="146" spans="1:22" x14ac:dyDescent="0.2">
      <c r="A146" s="28">
        <v>109</v>
      </c>
      <c r="B146" s="28" t="s">
        <v>99</v>
      </c>
      <c r="C146" s="17" t="s">
        <v>88</v>
      </c>
      <c r="D146" s="18">
        <f>SUMIFS('2013Figures'!$J:$J,'2013Figures'!$C:$C,$A146,'2013Figures'!$E:$E,$B$1)</f>
        <v>0</v>
      </c>
      <c r="E146" s="18">
        <f>SUMIFS('2013Figures'!$J:$J,'2013Figures'!$C:$C,$A146,'2013Figures'!$B:$B,"BrokerToCy",'2013Figures'!$G:$G,"E1",'2013Figures'!$E:$E,$B$1)</f>
        <v>0</v>
      </c>
      <c r="F146" s="18">
        <f>SUMIFS('2013Figures'!$J:$J,'2013Figures'!$C:$C,$A146,'2013Figures'!$B:$B,"BrokerToCy",'2013Figures'!$G:$G,"P1",'2013Figures'!$E:$E,$B$1)</f>
        <v>0</v>
      </c>
      <c r="G146" s="18">
        <f>SUMIFS('2013Figures'!$J:$J,'2013Figures'!$C:$C,$A146,'2013Figures'!$B:$B,"CyToBroker",'2013Figures'!$G:$G,"E1",'2013Figures'!$E:$E,$B$1)</f>
        <v>0</v>
      </c>
      <c r="H146" s="18">
        <f>SUMIFS('2013Figures'!$J:$J,'2013Figures'!$C:$C,$A146,'2013Figures'!$B:$B,"CyToBroker",'2013Figures'!$G:$G,"P1",'2013Figures'!$E:$E,$B$1)</f>
        <v>0</v>
      </c>
      <c r="I146" s="28"/>
      <c r="J146" s="17"/>
      <c r="K146" s="28"/>
      <c r="L146" s="50">
        <f>SUMIFS('2012Figures'!$J:$J,'2012Figures'!$C:$C,$A146,'2012Figures'!$E:$E,$B$1)</f>
        <v>0</v>
      </c>
      <c r="M146" s="50">
        <f>SUMIFS('2012Figures'!$J:$J,'2012Figures'!$C:$C,$A146,'2012Figures'!$B:$B,"BrokerToCy",'2012Figures'!$G:$G,"E1",'2012Figures'!$E:$E,$B$1)</f>
        <v>0</v>
      </c>
      <c r="N146" s="50">
        <f>SUMIFS('2012Figures'!$J:$J,'2012Figures'!$C:$C,$A146,'2012Figures'!$B:$B,"BrokerToCy",'2012Figures'!$G:$G,"P1",'2012Figures'!$E:$E,$B$1)</f>
        <v>0</v>
      </c>
      <c r="O146" s="50">
        <f>SUMIFS('2012Figures'!$J:$J,'2012Figures'!$C:$C,$A146,'2012Figures'!$B:$B,"CyToBroker",'2012Figures'!$G:$G,"E1",'2012Figures'!$E:$E,$B$1)</f>
        <v>0</v>
      </c>
      <c r="P146" s="50">
        <f>SUMIFS('2012Figures'!$J:$J,'2012Figures'!$C:$C,$A146,'2012Figures'!$B:$B,"CyToBroker",'2012Figures'!$G:$G,"P1",'2012Figures'!$E:$E,$B$1)</f>
        <v>0</v>
      </c>
      <c r="Q146" s="28"/>
      <c r="R146" s="46" t="str">
        <f t="shared" si="18"/>
        <v/>
      </c>
      <c r="S146" s="46" t="str">
        <f t="shared" si="18"/>
        <v/>
      </c>
      <c r="T146" s="46" t="str">
        <f t="shared" si="18"/>
        <v/>
      </c>
      <c r="U146" s="46" t="str">
        <f t="shared" si="18"/>
        <v/>
      </c>
      <c r="V146" s="46" t="str">
        <f t="shared" si="18"/>
        <v/>
      </c>
    </row>
    <row r="147" spans="1:22" x14ac:dyDescent="0.2">
      <c r="A147" s="1">
        <v>109</v>
      </c>
      <c r="B147" s="1" t="s">
        <v>99</v>
      </c>
      <c r="C147" s="8">
        <v>5</v>
      </c>
      <c r="D147" s="29">
        <f>SUMIFS('2013Figures'!$J:$J,'2013Figures'!$C:$C,$A147,'2013Figures'!$H:$H,$B147,'2013Figures'!$I:$I,$C147,'2013Figures'!$E:$E,$B$1)</f>
        <v>0</v>
      </c>
      <c r="E147" s="9">
        <f>SUMIFS('2013Figures'!$J:$J,'2013Figures'!$C:$C,$A147,'2013Figures'!$H:$H,$B147,'2013Figures'!$I:$I,$C147,'2013Figures'!$B:$B,"BrokerToCy",'2013Figures'!$G:$G,"E1",'2013Figures'!$E:$E,$B$1)</f>
        <v>0</v>
      </c>
      <c r="F147" s="9">
        <f>SUMIFS('2013Figures'!$J:$J,'2013Figures'!$C:$C,$A147,'2013Figures'!$H:$H,$B147,'2013Figures'!$I:$I,$C147,'2013Figures'!$B:$B,"BrokerToCy",'2013Figures'!$G:$G,"P1",'2013Figures'!$E:$E,$B$1)</f>
        <v>0</v>
      </c>
      <c r="G147" s="9">
        <f>SUMIFS('2013Figures'!$J:$J,'2013Figures'!$C:$C,$A147,'2013Figures'!$H:$H,$B147,'2013Figures'!$I:$I,$C147,'2013Figures'!$B:$B,"CyToBroker",'2013Figures'!$G:$G,"E1",'2013Figures'!$E:$E,$B$1)</f>
        <v>0</v>
      </c>
      <c r="H147" s="9">
        <f>SUMIFS('2013Figures'!$J:$J,'2013Figures'!$C:$C,$A147,'2013Figures'!$H:$H,$B147,'2013Figures'!$I:$I,$C147,'2013Figures'!$B:$B,"CyToBroker",'2013Figures'!$G:$G,"P1",'2013Figures'!$E:$E,$B$1)</f>
        <v>0</v>
      </c>
      <c r="L147" s="42">
        <f>SUMIFS('2012Figures'!$J:$J,'2012Figures'!$C:$C,$A147,'2012Figures'!$H:$H,$B147,'2012Figures'!$I:$I,$C147,'2012Figures'!$E:$E,$B$1)</f>
        <v>0</v>
      </c>
      <c r="M147" s="52">
        <f>SUMIFS('2012Figures'!$J:$J,'2012Figures'!$C:$C,$A147,'2012Figures'!$H:$H,$B147,'2012Figures'!$I:$I,$C147,'2012Figures'!$B:$B,"BrokerToCy",'2012Figures'!$G:$G,"E1",'2012Figures'!$E:$E,$B$1)</f>
        <v>0</v>
      </c>
      <c r="N147" s="52">
        <f>SUMIFS('2012Figures'!$J:$J,'2012Figures'!$C:$C,$A147,'2012Figures'!$H:$H,$B147,'2012Figures'!$I:$I,$C147,'2012Figures'!$B:$B,"BrokerToCy",'2012Figures'!$G:$G,"P1",'2012Figures'!$E:$E,$B$1)</f>
        <v>0</v>
      </c>
      <c r="O147" s="52">
        <f>SUMIFS('2012Figures'!$J:$J,'2012Figures'!$C:$C,$A147,'2012Figures'!$H:$H,$B147,'2012Figures'!$I:$I,$C147,'2012Figures'!$B:$B,"CyToBroker",'2012Figures'!$G:$G,"E1",'2012Figures'!$E:$E,$B$1)</f>
        <v>0</v>
      </c>
      <c r="P147" s="52">
        <f>SUMIFS('2012Figures'!$J:$J,'2012Figures'!$C:$C,$A147,'2012Figures'!$H:$H,$B147,'2012Figures'!$I:$I,$C147,'2012Figures'!$B:$B,"CyToBroker",'2012Figures'!$G:$G,"P1",'2012Figures'!$E:$E,$B$1)</f>
        <v>0</v>
      </c>
      <c r="R147" s="46" t="str">
        <f t="shared" si="18"/>
        <v/>
      </c>
      <c r="S147" s="46" t="str">
        <f t="shared" si="18"/>
        <v/>
      </c>
      <c r="T147" s="46" t="str">
        <f t="shared" si="18"/>
        <v/>
      </c>
      <c r="U147" s="46" t="str">
        <f t="shared" si="18"/>
        <v/>
      </c>
      <c r="V147" s="46" t="str">
        <f t="shared" si="18"/>
        <v/>
      </c>
    </row>
    <row r="148" spans="1:22" x14ac:dyDescent="0.2">
      <c r="A148" s="1">
        <v>109</v>
      </c>
      <c r="B148" s="1" t="s">
        <v>99</v>
      </c>
      <c r="C148" s="8">
        <v>4</v>
      </c>
      <c r="D148" s="29">
        <f>SUMIFS('2013Figures'!$J:$J,'2013Figures'!$C:$C,$A148,'2013Figures'!$H:$H,$B148,'2013Figures'!$I:$I,$C148,'2013Figures'!$E:$E,$B$1)</f>
        <v>0</v>
      </c>
      <c r="E148" s="9">
        <f>SUMIFS('2013Figures'!$J:$J,'2013Figures'!$C:$C,$A148,'2013Figures'!$H:$H,$B148,'2013Figures'!$I:$I,$C148,'2013Figures'!$B:$B,"BrokerToCy",'2013Figures'!$G:$G,"E1",'2013Figures'!$E:$E,$B$1)</f>
        <v>0</v>
      </c>
      <c r="F148" s="9">
        <f>SUMIFS('2013Figures'!$J:$J,'2013Figures'!$C:$C,$A148,'2013Figures'!$H:$H,$B148,'2013Figures'!$I:$I,$C148,'2013Figures'!$B:$B,"BrokerToCy",'2013Figures'!$G:$G,"P1",'2013Figures'!$E:$E,$B$1)</f>
        <v>0</v>
      </c>
      <c r="G148" s="9">
        <f>SUMIFS('2013Figures'!$J:$J,'2013Figures'!$C:$C,$A148,'2013Figures'!$H:$H,$B148,'2013Figures'!$I:$I,$C148,'2013Figures'!$B:$B,"CyToBroker",'2013Figures'!$G:$G,"E1",'2013Figures'!$E:$E,$B$1)</f>
        <v>0</v>
      </c>
      <c r="H148" s="9">
        <f>SUMIFS('2013Figures'!$J:$J,'2013Figures'!$C:$C,$A148,'2013Figures'!$H:$H,$B148,'2013Figures'!$I:$I,$C148,'2013Figures'!$B:$B,"CyToBroker",'2013Figures'!$G:$G,"P1",'2013Figures'!$E:$E,$B$1)</f>
        <v>0</v>
      </c>
      <c r="J148" s="8">
        <v>201501</v>
      </c>
      <c r="L148" s="42">
        <f>SUMIFS('2012Figures'!$J:$J,'2012Figures'!$C:$C,$A148,'2012Figures'!$H:$H,$B148,'2012Figures'!$I:$I,$C148,'2012Figures'!$E:$E,$B$1)</f>
        <v>0</v>
      </c>
      <c r="M148" s="52">
        <f>SUMIFS('2012Figures'!$J:$J,'2012Figures'!$C:$C,$A148,'2012Figures'!$H:$H,$B148,'2012Figures'!$I:$I,$C148,'2012Figures'!$B:$B,"BrokerToCy",'2012Figures'!$G:$G,"E1",'2012Figures'!$E:$E,$B$1)</f>
        <v>0</v>
      </c>
      <c r="N148" s="52">
        <f>SUMIFS('2012Figures'!$J:$J,'2012Figures'!$C:$C,$A148,'2012Figures'!$H:$H,$B148,'2012Figures'!$I:$I,$C148,'2012Figures'!$B:$B,"BrokerToCy",'2012Figures'!$G:$G,"P1",'2012Figures'!$E:$E,$B$1)</f>
        <v>0</v>
      </c>
      <c r="O148" s="52">
        <f>SUMIFS('2012Figures'!$J:$J,'2012Figures'!$C:$C,$A148,'2012Figures'!$H:$H,$B148,'2012Figures'!$I:$I,$C148,'2012Figures'!$B:$B,"CyToBroker",'2012Figures'!$G:$G,"E1",'2012Figures'!$E:$E,$B$1)</f>
        <v>0</v>
      </c>
      <c r="P148" s="52">
        <f>SUMIFS('2012Figures'!$J:$J,'2012Figures'!$C:$C,$A148,'2012Figures'!$H:$H,$B148,'2012Figures'!$I:$I,$C148,'2012Figures'!$B:$B,"CyToBroker",'2012Figures'!$G:$G,"P1",'2012Figures'!$E:$E,$B$1)</f>
        <v>0</v>
      </c>
      <c r="R148" s="46" t="str">
        <f t="shared" si="18"/>
        <v/>
      </c>
      <c r="S148" s="46" t="str">
        <f t="shared" si="18"/>
        <v/>
      </c>
      <c r="T148" s="46" t="str">
        <f t="shared" si="18"/>
        <v/>
      </c>
      <c r="U148" s="46" t="str">
        <f t="shared" si="18"/>
        <v/>
      </c>
      <c r="V148" s="46" t="str">
        <f t="shared" si="18"/>
        <v/>
      </c>
    </row>
    <row r="149" spans="1:22" x14ac:dyDescent="0.2">
      <c r="A149" s="1">
        <v>109</v>
      </c>
      <c r="B149" s="1" t="s">
        <v>99</v>
      </c>
      <c r="C149" s="8">
        <v>3</v>
      </c>
      <c r="D149" s="29">
        <f>SUMIFS('2013Figures'!$J:$J,'2013Figures'!$C:$C,$A149,'2013Figures'!$H:$H,$B149,'2013Figures'!$I:$I,$C149,'2013Figures'!$E:$E,$B$1)</f>
        <v>0</v>
      </c>
      <c r="E149" s="9">
        <f>SUMIFS('2013Figures'!$J:$J,'2013Figures'!$C:$C,$A149,'2013Figures'!$H:$H,$B149,'2013Figures'!$I:$I,$C149,'2013Figures'!$B:$B,"BrokerToCy",'2013Figures'!$G:$G,"E1",'2013Figures'!$E:$E,$B$1)</f>
        <v>0</v>
      </c>
      <c r="F149" s="9">
        <f>SUMIFS('2013Figures'!$J:$J,'2013Figures'!$C:$C,$A149,'2013Figures'!$H:$H,$B149,'2013Figures'!$I:$I,$C149,'2013Figures'!$B:$B,"BrokerToCy",'2013Figures'!$G:$G,"P1",'2013Figures'!$E:$E,$B$1)</f>
        <v>0</v>
      </c>
      <c r="G149" s="9">
        <f>SUMIFS('2013Figures'!$J:$J,'2013Figures'!$C:$C,$A149,'2013Figures'!$H:$H,$B149,'2013Figures'!$I:$I,$C149,'2013Figures'!$B:$B,"CyToBroker",'2013Figures'!$G:$G,"E1",'2013Figures'!$E:$E,$B$1)</f>
        <v>0</v>
      </c>
      <c r="H149" s="9">
        <f>SUMIFS('2013Figures'!$J:$J,'2013Figures'!$C:$C,$A149,'2013Figures'!$H:$H,$B149,'2013Figures'!$I:$I,$C149,'2013Figures'!$B:$B,"CyToBroker",'2013Figures'!$G:$G,"P1",'2013Figures'!$E:$E,$B$1)</f>
        <v>0</v>
      </c>
      <c r="J149" s="8">
        <v>201401</v>
      </c>
      <c r="L149" s="42">
        <f>SUMIFS('2012Figures'!$J:$J,'2012Figures'!$C:$C,$A149,'2012Figures'!$H:$H,$B149,'2012Figures'!$I:$I,$C149,'2012Figures'!$E:$E,$B$1)</f>
        <v>0</v>
      </c>
      <c r="M149" s="52">
        <f>SUMIFS('2012Figures'!$J:$J,'2012Figures'!$C:$C,$A149,'2012Figures'!$H:$H,$B149,'2012Figures'!$I:$I,$C149,'2012Figures'!$B:$B,"BrokerToCy",'2012Figures'!$G:$G,"E1",'2012Figures'!$E:$E,$B$1)</f>
        <v>0</v>
      </c>
      <c r="N149" s="52">
        <f>SUMIFS('2012Figures'!$J:$J,'2012Figures'!$C:$C,$A149,'2012Figures'!$H:$H,$B149,'2012Figures'!$I:$I,$C149,'2012Figures'!$B:$B,"BrokerToCy",'2012Figures'!$G:$G,"P1",'2012Figures'!$E:$E,$B$1)</f>
        <v>0</v>
      </c>
      <c r="O149" s="52">
        <f>SUMIFS('2012Figures'!$J:$J,'2012Figures'!$C:$C,$A149,'2012Figures'!$H:$H,$B149,'2012Figures'!$I:$I,$C149,'2012Figures'!$B:$B,"CyToBroker",'2012Figures'!$G:$G,"E1",'2012Figures'!$E:$E,$B$1)</f>
        <v>0</v>
      </c>
      <c r="P149" s="52">
        <f>SUMIFS('2012Figures'!$J:$J,'2012Figures'!$C:$C,$A149,'2012Figures'!$H:$H,$B149,'2012Figures'!$I:$I,$C149,'2012Figures'!$B:$B,"CyToBroker",'2012Figures'!$G:$G,"P1",'2012Figures'!$E:$E,$B$1)</f>
        <v>0</v>
      </c>
      <c r="R149" s="46" t="str">
        <f t="shared" si="18"/>
        <v/>
      </c>
      <c r="S149" s="46" t="str">
        <f t="shared" si="18"/>
        <v/>
      </c>
      <c r="T149" s="46" t="str">
        <f t="shared" si="18"/>
        <v/>
      </c>
      <c r="U149" s="46" t="str">
        <f t="shared" si="18"/>
        <v/>
      </c>
      <c r="V149" s="46" t="str">
        <f t="shared" si="18"/>
        <v/>
      </c>
    </row>
    <row r="150" spans="1:22" x14ac:dyDescent="0.2">
      <c r="A150" s="1">
        <v>109</v>
      </c>
      <c r="B150" s="1" t="s">
        <v>99</v>
      </c>
      <c r="C150" s="8">
        <v>2</v>
      </c>
      <c r="D150" s="29">
        <f>SUMIFS('2013Figures'!$J:$J,'2013Figures'!$C:$C,$A150,'2013Figures'!$H:$H,$B150,'2013Figures'!$I:$I,$C150,'2013Figures'!$E:$E,$B$1)</f>
        <v>0</v>
      </c>
      <c r="E150" s="9">
        <f>SUMIFS('2013Figures'!$J:$J,'2013Figures'!$C:$C,$A150,'2013Figures'!$H:$H,$B150,'2013Figures'!$I:$I,$C150,'2013Figures'!$B:$B,"BrokerToCy",'2013Figures'!$G:$G,"E1",'2013Figures'!$E:$E,$B$1)</f>
        <v>0</v>
      </c>
      <c r="F150" s="9">
        <f>SUMIFS('2013Figures'!$J:$J,'2013Figures'!$C:$C,$A150,'2013Figures'!$H:$H,$B150,'2013Figures'!$I:$I,$C150,'2013Figures'!$B:$B,"BrokerToCy",'2013Figures'!$G:$G,"P1",'2013Figures'!$E:$E,$B$1)</f>
        <v>0</v>
      </c>
      <c r="G150" s="9">
        <f>SUMIFS('2013Figures'!$J:$J,'2013Figures'!$C:$C,$A150,'2013Figures'!$H:$H,$B150,'2013Figures'!$I:$I,$C150,'2013Figures'!$B:$B,"CyToBroker",'2013Figures'!$G:$G,"E1",'2013Figures'!$E:$E,$B$1)</f>
        <v>0</v>
      </c>
      <c r="H150" s="9">
        <f>SUMIFS('2013Figures'!$J:$J,'2013Figures'!$C:$C,$A150,'2013Figures'!$H:$H,$B150,'2013Figures'!$I:$I,$C150,'2013Figures'!$B:$B,"CyToBroker",'2013Figures'!$G:$G,"P1",'2013Figures'!$E:$E,$B$1)</f>
        <v>0</v>
      </c>
      <c r="I150" s="30"/>
      <c r="J150" s="31">
        <v>201301</v>
      </c>
      <c r="K150" s="30"/>
      <c r="L150" s="42">
        <f>SUMIFS('2012Figures'!$J:$J,'2012Figures'!$C:$C,$A150,'2012Figures'!$H:$H,$B150,'2012Figures'!$I:$I,$C150,'2012Figures'!$E:$E,$B$1)</f>
        <v>0</v>
      </c>
      <c r="M150" s="52">
        <f>SUMIFS('2012Figures'!$J:$J,'2012Figures'!$C:$C,$A150,'2012Figures'!$H:$H,$B150,'2012Figures'!$I:$I,$C150,'2012Figures'!$B:$B,"BrokerToCy",'2012Figures'!$G:$G,"E1",'2012Figures'!$E:$E,$B$1)</f>
        <v>0</v>
      </c>
      <c r="N150" s="52">
        <f>SUMIFS('2012Figures'!$J:$J,'2012Figures'!$C:$C,$A150,'2012Figures'!$H:$H,$B150,'2012Figures'!$I:$I,$C150,'2012Figures'!$B:$B,"BrokerToCy",'2012Figures'!$G:$G,"P1",'2012Figures'!$E:$E,$B$1)</f>
        <v>0</v>
      </c>
      <c r="O150" s="52">
        <f>SUMIFS('2012Figures'!$J:$J,'2012Figures'!$C:$C,$A150,'2012Figures'!$H:$H,$B150,'2012Figures'!$I:$I,$C150,'2012Figures'!$B:$B,"CyToBroker",'2012Figures'!$G:$G,"E1",'2012Figures'!$E:$E,$B$1)</f>
        <v>0</v>
      </c>
      <c r="P150" s="52">
        <f>SUMIFS('2012Figures'!$J:$J,'2012Figures'!$C:$C,$A150,'2012Figures'!$H:$H,$B150,'2012Figures'!$I:$I,$C150,'2012Figures'!$B:$B,"CyToBroker",'2012Figures'!$G:$G,"P1",'2012Figures'!$E:$E,$B$1)</f>
        <v>0</v>
      </c>
      <c r="Q150" s="30"/>
      <c r="R150" s="46" t="str">
        <f t="shared" si="18"/>
        <v/>
      </c>
      <c r="S150" s="46" t="str">
        <f t="shared" si="18"/>
        <v/>
      </c>
      <c r="T150" s="46" t="str">
        <f t="shared" si="18"/>
        <v/>
      </c>
      <c r="U150" s="46" t="str">
        <f t="shared" si="18"/>
        <v/>
      </c>
      <c r="V150" s="46" t="str">
        <f t="shared" si="18"/>
        <v/>
      </c>
    </row>
    <row r="151" spans="1:22" x14ac:dyDescent="0.2">
      <c r="A151" s="1">
        <v>109</v>
      </c>
      <c r="B151" s="1" t="s">
        <v>99</v>
      </c>
      <c r="C151" s="8">
        <v>1</v>
      </c>
      <c r="D151" s="29">
        <f>SUMIFS('2013Figures'!$J:$J,'2013Figures'!$C:$C,$A151,'2013Figures'!$H:$H,$B151,'2013Figures'!$I:$I,$C151,'2013Figures'!$E:$E,$B$1)</f>
        <v>0</v>
      </c>
      <c r="E151" s="9">
        <f>SUMIFS('2013Figures'!$J:$J,'2013Figures'!$C:$C,$A151,'2013Figures'!$H:$H,$B151,'2013Figures'!$I:$I,$C151,'2013Figures'!$B:$B,"BrokerToCy",'2013Figures'!$G:$G,"E1",'2013Figures'!$E:$E,$B$1)</f>
        <v>0</v>
      </c>
      <c r="F151" s="9">
        <f>SUMIFS('2013Figures'!$J:$J,'2013Figures'!$C:$C,$A151,'2013Figures'!$H:$H,$B151,'2013Figures'!$I:$I,$C151,'2013Figures'!$B:$B,"BrokerToCy",'2013Figures'!$G:$G,"P1",'2013Figures'!$E:$E,$B$1)</f>
        <v>0</v>
      </c>
      <c r="G151" s="9">
        <f>SUMIFS('2013Figures'!$J:$J,'2013Figures'!$C:$C,$A151,'2013Figures'!$H:$H,$B151,'2013Figures'!$I:$I,$C151,'2013Figures'!$B:$B,"CyToBroker",'2013Figures'!$G:$G,"E1",'2013Figures'!$E:$E,$B$1)</f>
        <v>0</v>
      </c>
      <c r="H151" s="9">
        <f>SUMIFS('2013Figures'!$J:$J,'2013Figures'!$C:$C,$A151,'2013Figures'!$H:$H,$B151,'2013Figures'!$I:$I,$C151,'2013Figures'!$B:$B,"CyToBroker",'2013Figures'!$G:$G,"P1",'2013Figures'!$E:$E,$B$1)</f>
        <v>0</v>
      </c>
      <c r="J151" s="8">
        <v>201201</v>
      </c>
      <c r="L151" s="42">
        <f>SUMIFS('2012Figures'!$J:$J,'2012Figures'!$C:$C,$A151,'2012Figures'!$H:$H,$B151,'2012Figures'!$I:$I,$C151,'2012Figures'!$E:$E,$B$1)</f>
        <v>0</v>
      </c>
      <c r="M151" s="52">
        <f>SUMIFS('2012Figures'!$J:$J,'2012Figures'!$C:$C,$A151,'2012Figures'!$H:$H,$B151,'2012Figures'!$I:$I,$C151,'2012Figures'!$B:$B,"BrokerToCy",'2012Figures'!$G:$G,"E1",'2012Figures'!$E:$E,$B$1)</f>
        <v>0</v>
      </c>
      <c r="N151" s="52">
        <f>SUMIFS('2012Figures'!$J:$J,'2012Figures'!$C:$C,$A151,'2012Figures'!$H:$H,$B151,'2012Figures'!$I:$I,$C151,'2012Figures'!$B:$B,"BrokerToCy",'2012Figures'!$G:$G,"P1",'2012Figures'!$E:$E,$B$1)</f>
        <v>0</v>
      </c>
      <c r="O151" s="52">
        <f>SUMIFS('2012Figures'!$J:$J,'2012Figures'!$C:$C,$A151,'2012Figures'!$H:$H,$B151,'2012Figures'!$I:$I,$C151,'2012Figures'!$B:$B,"CyToBroker",'2012Figures'!$G:$G,"E1",'2012Figures'!$E:$E,$B$1)</f>
        <v>0</v>
      </c>
      <c r="P151" s="52">
        <f>SUMIFS('2012Figures'!$J:$J,'2012Figures'!$C:$C,$A151,'2012Figures'!$H:$H,$B151,'2012Figures'!$I:$I,$C151,'2012Figures'!$B:$B,"CyToBroker",'2012Figures'!$G:$G,"P1",'2012Figures'!$E:$E,$B$1)</f>
        <v>0</v>
      </c>
      <c r="R151" s="46" t="str">
        <f t="shared" ref="R151:V214" si="23">IF(L151=0,"",ROUND(D151/L151-1,2))</f>
        <v/>
      </c>
      <c r="S151" s="46" t="str">
        <f t="shared" si="23"/>
        <v/>
      </c>
      <c r="T151" s="46" t="str">
        <f t="shared" si="23"/>
        <v/>
      </c>
      <c r="U151" s="46" t="str">
        <f t="shared" si="23"/>
        <v/>
      </c>
      <c r="V151" s="46" t="str">
        <f t="shared" si="23"/>
        <v/>
      </c>
    </row>
    <row r="152" spans="1:22" x14ac:dyDescent="0.2">
      <c r="A152" s="1">
        <v>109</v>
      </c>
      <c r="B152" s="1" t="s">
        <v>99</v>
      </c>
      <c r="D152" s="29">
        <f>SUMIFS('2013Figures'!$J:$J,'2013Figures'!$C:$C,$A152,'2013Figures'!$I:$I,"",'2013Figures'!$E:$E,$B$1)</f>
        <v>0</v>
      </c>
      <c r="E152" s="9">
        <f>SUMIFS('2013Figures'!$J:$J,'2013Figures'!$C:$C,$A152,'2013Figures'!$I:$I,"",'2013Figures'!$B:$B,"BrokerToCy",'2013Figures'!$G:$G,"E1",'2013Figures'!$E:$E,$B$1)</f>
        <v>0</v>
      </c>
      <c r="F152" s="9">
        <f>SUMIFS('2013Figures'!$J:$J,'2013Figures'!$C:$C,$A152,'2013Figures'!$I:$I,"",'2013Figures'!$B:$B,"BrokerToCy",'2013Figures'!$G:$G,"P1",'2013Figures'!$E:$E,$B$1)</f>
        <v>0</v>
      </c>
      <c r="G152" s="9">
        <f>SUMIFS('2013Figures'!$J:$J,'2013Figures'!$C:$C,$A152,'2013Figures'!$I:$I,"",'2013Figures'!$B:$B,"CyToBroker",'2013Figures'!$G:$G,"E1",'2013Figures'!$E:$E,$B$1)</f>
        <v>0</v>
      </c>
      <c r="H152" s="9">
        <f>SUMIFS('2013Figures'!$J:$J,'2013Figures'!$C:$C,$A152,'2013Figures'!$I:$I,"",'2013Figures'!$B:$B,"CyToBroker",'2013Figures'!$G:$G,"P1",'2013Figures'!$E:$E,$B$1)</f>
        <v>0</v>
      </c>
      <c r="J152" s="8" t="s">
        <v>131</v>
      </c>
      <c r="L152" s="42">
        <f>SUMIFS('2012Figures'!$J:$J,'2012Figures'!$C:$C,$A152,'2012Figures'!$I:$I,"",'2012Figures'!$E:$E,$B$1)</f>
        <v>0</v>
      </c>
      <c r="M152" s="52">
        <f>SUMIFS('2012Figures'!$J:$J,'2012Figures'!$C:$C,$A152,'2012Figures'!$I:$I,"",'2012Figures'!$B:$B,"BrokerToCy",'2012Figures'!$G:$G,"E1",'2012Figures'!$E:$E,$B$1)</f>
        <v>0</v>
      </c>
      <c r="N152" s="52">
        <f>SUMIFS('2012Figures'!$J:$J,'2012Figures'!$C:$C,$A152,'2012Figures'!$I:$I,"",'2012Figures'!$B:$B,"BrokerToCy",'2012Figures'!$G:$G,"P1",'2012Figures'!$E:$E,$B$1)</f>
        <v>0</v>
      </c>
      <c r="O152" s="52">
        <f>SUMIFS('2012Figures'!$J:$J,'2012Figures'!$C:$C,$A152,'2012Figures'!$I:$I,"",'2012Figures'!$B:$B,"CyToBroker",'2012Figures'!$G:$G,"E1",'2012Figures'!$E:$E,$B$1)</f>
        <v>0</v>
      </c>
      <c r="P152" s="52">
        <f>SUMIFS('2012Figures'!$J:$J,'2012Figures'!$C:$C,$A152,'2012Figures'!$I:$I,"",'2012Figures'!$B:$B,"CyToBroker",'2012Figures'!$G:$G,"P1",'2012Figures'!$E:$E,$B$1)</f>
        <v>0</v>
      </c>
      <c r="R152" s="46" t="str">
        <f t="shared" si="23"/>
        <v/>
      </c>
      <c r="S152" s="46" t="str">
        <f t="shared" si="23"/>
        <v/>
      </c>
      <c r="T152" s="46" t="str">
        <f t="shared" si="23"/>
        <v/>
      </c>
      <c r="U152" s="46" t="str">
        <f t="shared" si="23"/>
        <v/>
      </c>
      <c r="V152" s="46" t="str">
        <f t="shared" si="23"/>
        <v/>
      </c>
    </row>
    <row r="153" spans="1:22" x14ac:dyDescent="0.2">
      <c r="A153" s="21"/>
      <c r="B153" s="21" t="s">
        <v>92</v>
      </c>
      <c r="C153" s="22"/>
      <c r="D153" s="23">
        <f>SUM(E153:H153)</f>
        <v>0</v>
      </c>
      <c r="E153" s="23">
        <f>SUM(E147:E152)</f>
        <v>0</v>
      </c>
      <c r="F153" s="23">
        <f>SUM(F147:F152)</f>
        <v>0</v>
      </c>
      <c r="G153" s="23">
        <f>SUM(G147:G152)</f>
        <v>0</v>
      </c>
      <c r="H153" s="23">
        <f>SUM(H147:H152)</f>
        <v>0</v>
      </c>
      <c r="I153" s="21"/>
      <c r="J153" s="22"/>
      <c r="K153" s="21"/>
      <c r="L153" s="43">
        <f>SUM(M153:P153)</f>
        <v>0</v>
      </c>
      <c r="M153" s="43">
        <f>SUM(M147:M152)</f>
        <v>0</v>
      </c>
      <c r="N153" s="43">
        <f>SUM(N147:N152)</f>
        <v>0</v>
      </c>
      <c r="O153" s="43">
        <f>SUM(O147:O152)</f>
        <v>0</v>
      </c>
      <c r="P153" s="43">
        <f>SUM(P147:P152)</f>
        <v>0</v>
      </c>
      <c r="Q153" s="21"/>
      <c r="R153" s="21"/>
      <c r="S153" s="21"/>
      <c r="T153" s="21"/>
      <c r="U153" s="21"/>
      <c r="V153" s="21"/>
    </row>
    <row r="154" spans="1:22" x14ac:dyDescent="0.2">
      <c r="A154" s="28">
        <v>114</v>
      </c>
      <c r="B154" s="28" t="s">
        <v>62</v>
      </c>
      <c r="C154" s="17" t="s">
        <v>88</v>
      </c>
      <c r="D154" s="18">
        <f>SUMIFS('2013Figures'!$J:$J,'2013Figures'!$C:$C,$A154,'2013Figures'!$E:$E,$B$1)</f>
        <v>24378</v>
      </c>
      <c r="E154" s="18">
        <f>SUMIFS('2013Figures'!$J:$J,'2013Figures'!$C:$C,$A154,'2013Figures'!$B:$B,"BrokerToCy",'2013Figures'!$G:$G,"E1",'2013Figures'!$E:$E,$B$1)</f>
        <v>0</v>
      </c>
      <c r="F154" s="18">
        <f>SUMIFS('2013Figures'!$J:$J,'2013Figures'!$C:$C,$A154,'2013Figures'!$B:$B,"BrokerToCy",'2013Figures'!$G:$G,"P1",'2013Figures'!$E:$E,$B$1)</f>
        <v>0</v>
      </c>
      <c r="G154" s="18">
        <f>SUMIFS('2013Figures'!$J:$J,'2013Figures'!$C:$C,$A154,'2013Figures'!$B:$B,"CyToBroker",'2013Figures'!$G:$G,"E1",'2013Figures'!$E:$E,$B$1)</f>
        <v>24378</v>
      </c>
      <c r="H154" s="18">
        <f>SUMIFS('2013Figures'!$J:$J,'2013Figures'!$C:$C,$A154,'2013Figures'!$B:$B,"CyToBroker",'2013Figures'!$G:$G,"P1",'2013Figures'!$E:$E,$B$1)</f>
        <v>0</v>
      </c>
      <c r="I154" s="28"/>
      <c r="J154" s="17"/>
      <c r="K154" s="28"/>
      <c r="L154" s="50">
        <f>SUMIFS('2012Figures'!$J:$J,'2012Figures'!$C:$C,$A154,'2012Figures'!$E:$E,$B$1)</f>
        <v>35829</v>
      </c>
      <c r="M154" s="50">
        <f>SUMIFS('2012Figures'!$J:$J,'2012Figures'!$C:$C,$A154,'2012Figures'!$B:$B,"BrokerToCy",'2012Figures'!$G:$G,"E1",'2012Figures'!$E:$E,$B$1)</f>
        <v>0</v>
      </c>
      <c r="N154" s="50">
        <f>SUMIFS('2012Figures'!$J:$J,'2012Figures'!$C:$C,$A154,'2012Figures'!$B:$B,"BrokerToCy",'2012Figures'!$G:$G,"P1",'2012Figures'!$E:$E,$B$1)</f>
        <v>0</v>
      </c>
      <c r="O154" s="50">
        <f>SUMIFS('2012Figures'!$J:$J,'2012Figures'!$C:$C,$A154,'2012Figures'!$B:$B,"CyToBroker",'2012Figures'!$G:$G,"E1",'2012Figures'!$E:$E,$B$1)</f>
        <v>35829</v>
      </c>
      <c r="P154" s="50">
        <f>SUMIFS('2012Figures'!$J:$J,'2012Figures'!$C:$C,$A154,'2012Figures'!$B:$B,"CyToBroker",'2012Figures'!$G:$G,"P1",'2012Figures'!$E:$E,$B$1)</f>
        <v>0</v>
      </c>
      <c r="Q154" s="28"/>
      <c r="R154" s="46">
        <f t="shared" si="23"/>
        <v>-0.32</v>
      </c>
      <c r="S154" s="46" t="str">
        <f t="shared" si="23"/>
        <v/>
      </c>
      <c r="T154" s="46" t="str">
        <f t="shared" si="23"/>
        <v/>
      </c>
      <c r="U154" s="46">
        <f t="shared" si="23"/>
        <v>-0.32</v>
      </c>
      <c r="V154" s="46" t="str">
        <f t="shared" si="23"/>
        <v/>
      </c>
    </row>
    <row r="155" spans="1:22" x14ac:dyDescent="0.2">
      <c r="A155" s="1">
        <v>114</v>
      </c>
      <c r="B155" s="1">
        <v>6</v>
      </c>
      <c r="C155" s="8">
        <v>6</v>
      </c>
      <c r="D155" s="29">
        <f>SUMIFS('2013Figures'!$J:$J,'2013Figures'!$C:$C,$A155,'2013Figures'!$H:$H,$B155,'2013Figures'!$I:$I,$C155,'2013Figures'!$E:$E,$B$1)</f>
        <v>2994</v>
      </c>
      <c r="E155" s="9">
        <f>SUMIFS('2013Figures'!$J:$J,'2013Figures'!$C:$C,$A155,'2013Figures'!$H:$H,$B155,'2013Figures'!$I:$I,$C155,'2013Figures'!$B:$B,"BrokerToCy",'2013Figures'!$G:$G,"E1",'2013Figures'!$E:$E,$B$1)</f>
        <v>0</v>
      </c>
      <c r="F155" s="9">
        <f>SUMIFS('2013Figures'!$J:$J,'2013Figures'!$C:$C,$A155,'2013Figures'!$H:$H,$B155,'2013Figures'!$I:$I,$C155,'2013Figures'!$B:$B,"BrokerToCy",'2013Figures'!$G:$G,"P1",'2013Figures'!$E:$E,$B$1)</f>
        <v>0</v>
      </c>
      <c r="G155" s="9">
        <f>SUMIFS('2013Figures'!$J:$J,'2013Figures'!$C:$C,$A155,'2013Figures'!$H:$H,$B155,'2013Figures'!$I:$I,$C155,'2013Figures'!$B:$B,"CyToBroker",'2013Figures'!$G:$G,"E1",'2013Figures'!$E:$E,$B$1)</f>
        <v>2994</v>
      </c>
      <c r="H155" s="9">
        <f>SUMIFS('2013Figures'!$J:$J,'2013Figures'!$C:$C,$A155,'2013Figures'!$H:$H,$B155,'2013Figures'!$I:$I,$C155,'2013Figures'!$B:$B,"CyToBroker",'2013Figures'!$G:$G,"P1",'2013Figures'!$E:$E,$B$1)</f>
        <v>0</v>
      </c>
      <c r="J155" s="8" t="s">
        <v>146</v>
      </c>
      <c r="L155" s="42">
        <f>SUMIFS('2012Figures'!$J:$J,'2012Figures'!$C:$C,$A155,'2012Figures'!$H:$H,$B155,'2012Figures'!$I:$I,$C155,'2012Figures'!$E:$E,$B$1)</f>
        <v>2744</v>
      </c>
      <c r="M155" s="52">
        <f>SUMIFS('2012Figures'!$J:$J,'2012Figures'!$C:$C,$A155,'2012Figures'!$H:$H,$B155,'2012Figures'!$I:$I,$C155,'2012Figures'!$B:$B,"BrokerToCy",'2012Figures'!$G:$G,"E1",'2012Figures'!$E:$E,$B$1)</f>
        <v>0</v>
      </c>
      <c r="N155" s="52">
        <f>SUMIFS('2012Figures'!$J:$J,'2012Figures'!$C:$C,$A155,'2012Figures'!$H:$H,$B155,'2012Figures'!$I:$I,$C155,'2012Figures'!$B:$B,"BrokerToCy",'2012Figures'!$G:$G,"P1",'2012Figures'!$E:$E,$B$1)</f>
        <v>0</v>
      </c>
      <c r="O155" s="52">
        <f>SUMIFS('2012Figures'!$J:$J,'2012Figures'!$C:$C,$A155,'2012Figures'!$H:$H,$B155,'2012Figures'!$I:$I,$C155,'2012Figures'!$B:$B,"CyToBroker",'2012Figures'!$G:$G,"E1",'2012Figures'!$E:$E,$B$1)</f>
        <v>2744</v>
      </c>
      <c r="P155" s="52">
        <f>SUMIFS('2012Figures'!$J:$J,'2012Figures'!$C:$C,$A155,'2012Figures'!$H:$H,$B155,'2012Figures'!$I:$I,$C155,'2012Figures'!$B:$B,"CyToBroker",'2012Figures'!$G:$G,"P1",'2012Figures'!$E:$E,$B$1)</f>
        <v>0</v>
      </c>
      <c r="R155" s="46">
        <f t="shared" si="23"/>
        <v>0.09</v>
      </c>
      <c r="S155" s="46" t="str">
        <f t="shared" si="23"/>
        <v/>
      </c>
      <c r="T155" s="46" t="str">
        <f t="shared" si="23"/>
        <v/>
      </c>
      <c r="U155" s="46">
        <f t="shared" si="23"/>
        <v>0.09</v>
      </c>
      <c r="V155" s="46" t="str">
        <f t="shared" si="23"/>
        <v/>
      </c>
    </row>
    <row r="156" spans="1:22" x14ac:dyDescent="0.2">
      <c r="A156" s="1">
        <v>114</v>
      </c>
      <c r="B156" s="1" t="s">
        <v>62</v>
      </c>
      <c r="C156" s="8">
        <v>11</v>
      </c>
      <c r="D156" s="29">
        <f>SUMIFS('2013Figures'!$J:$J,'2013Figures'!$C:$C,$A156,'2013Figures'!$H:$H,$B156,'2013Figures'!$I:$I,$C156,'2013Figures'!$E:$E,$B$1)</f>
        <v>0</v>
      </c>
      <c r="E156" s="9">
        <f>SUMIFS('2013Figures'!$J:$J,'2013Figures'!$C:$C,$A156,'2013Figures'!$H:$H,$B156,'2013Figures'!$I:$I,$C156,'2013Figures'!$B:$B,"BrokerToCy",'2013Figures'!$G:$G,"E1",'2013Figures'!$E:$E,$B$1)</f>
        <v>0</v>
      </c>
      <c r="F156" s="9">
        <f>SUMIFS('2013Figures'!$J:$J,'2013Figures'!$C:$C,$A156,'2013Figures'!$H:$H,$B156,'2013Figures'!$I:$I,$C156,'2013Figures'!$B:$B,"BrokerToCy",'2013Figures'!$G:$G,"P1",'2013Figures'!$E:$E,$B$1)</f>
        <v>0</v>
      </c>
      <c r="G156" s="9">
        <f>SUMIFS('2013Figures'!$J:$J,'2013Figures'!$C:$C,$A156,'2013Figures'!$H:$H,$B156,'2013Figures'!$I:$I,$C156,'2013Figures'!$B:$B,"CyToBroker",'2013Figures'!$G:$G,"E1",'2013Figures'!$E:$E,$B$1)</f>
        <v>0</v>
      </c>
      <c r="H156" s="9">
        <f>SUMIFS('2013Figures'!$J:$J,'2013Figures'!$C:$C,$A156,'2013Figures'!$H:$H,$B156,'2013Figures'!$I:$I,$C156,'2013Figures'!$B:$B,"CyToBroker",'2013Figures'!$G:$G,"P1",'2013Figures'!$E:$E,$B$1)</f>
        <v>0</v>
      </c>
      <c r="L156" s="42">
        <f>SUMIFS('2012Figures'!$J:$J,'2012Figures'!$C:$C,$A156,'2012Figures'!$H:$H,$B156,'2012Figures'!$I:$I,$C156,'2012Figures'!$E:$E,$B$1)</f>
        <v>0</v>
      </c>
      <c r="M156" s="52">
        <f>SUMIFS('2012Figures'!$J:$J,'2012Figures'!$C:$C,$A156,'2012Figures'!$H:$H,$B156,'2012Figures'!$I:$I,$C156,'2012Figures'!$B:$B,"BrokerToCy",'2012Figures'!$G:$G,"E1",'2012Figures'!$E:$E,$B$1)</f>
        <v>0</v>
      </c>
      <c r="N156" s="52">
        <f>SUMIFS('2012Figures'!$J:$J,'2012Figures'!$C:$C,$A156,'2012Figures'!$H:$H,$B156,'2012Figures'!$I:$I,$C156,'2012Figures'!$B:$B,"BrokerToCy",'2012Figures'!$G:$G,"P1",'2012Figures'!$E:$E,$B$1)</f>
        <v>0</v>
      </c>
      <c r="O156" s="52">
        <f>SUMIFS('2012Figures'!$J:$J,'2012Figures'!$C:$C,$A156,'2012Figures'!$H:$H,$B156,'2012Figures'!$I:$I,$C156,'2012Figures'!$B:$B,"CyToBroker",'2012Figures'!$G:$G,"E1",'2012Figures'!$E:$E,$B$1)</f>
        <v>0</v>
      </c>
      <c r="P156" s="52">
        <f>SUMIFS('2012Figures'!$J:$J,'2012Figures'!$C:$C,$A156,'2012Figures'!$H:$H,$B156,'2012Figures'!$I:$I,$C156,'2012Figures'!$B:$B,"CyToBroker",'2012Figures'!$G:$G,"P1",'2012Figures'!$E:$E,$B$1)</f>
        <v>0</v>
      </c>
      <c r="R156" s="46" t="str">
        <f t="shared" si="23"/>
        <v/>
      </c>
      <c r="S156" s="46" t="str">
        <f t="shared" si="23"/>
        <v/>
      </c>
      <c r="T156" s="46" t="str">
        <f t="shared" si="23"/>
        <v/>
      </c>
      <c r="U156" s="46" t="str">
        <f t="shared" si="23"/>
        <v/>
      </c>
      <c r="V156" s="46" t="str">
        <f t="shared" si="23"/>
        <v/>
      </c>
    </row>
    <row r="157" spans="1:22" x14ac:dyDescent="0.2">
      <c r="A157" s="1">
        <v>114</v>
      </c>
      <c r="B157" s="1" t="s">
        <v>62</v>
      </c>
      <c r="C157" s="8">
        <v>10</v>
      </c>
      <c r="D157" s="29">
        <f>SUMIFS('2013Figures'!$J:$J,'2013Figures'!$C:$C,$A157,'2013Figures'!$H:$H,$B157,'2013Figures'!$I:$I,$C157,'2013Figures'!$E:$E,$B$1)</f>
        <v>0</v>
      </c>
      <c r="E157" s="9">
        <f>SUMIFS('2013Figures'!$J:$J,'2013Figures'!$C:$C,$A157,'2013Figures'!$H:$H,$B157,'2013Figures'!$I:$I,$C157,'2013Figures'!$B:$B,"BrokerToCy",'2013Figures'!$G:$G,"E1",'2013Figures'!$E:$E,$B$1)</f>
        <v>0</v>
      </c>
      <c r="F157" s="9">
        <f>SUMIFS('2013Figures'!$J:$J,'2013Figures'!$C:$C,$A157,'2013Figures'!$H:$H,$B157,'2013Figures'!$I:$I,$C157,'2013Figures'!$B:$B,"BrokerToCy",'2013Figures'!$G:$G,"P1",'2013Figures'!$E:$E,$B$1)</f>
        <v>0</v>
      </c>
      <c r="G157" s="9">
        <f>SUMIFS('2013Figures'!$J:$J,'2013Figures'!$C:$C,$A157,'2013Figures'!$H:$H,$B157,'2013Figures'!$I:$I,$C157,'2013Figures'!$B:$B,"CyToBroker",'2013Figures'!$G:$G,"E1",'2013Figures'!$E:$E,$B$1)</f>
        <v>0</v>
      </c>
      <c r="H157" s="9">
        <f>SUMIFS('2013Figures'!$J:$J,'2013Figures'!$C:$C,$A157,'2013Figures'!$H:$H,$B157,'2013Figures'!$I:$I,$C157,'2013Figures'!$B:$B,"CyToBroker",'2013Figures'!$G:$G,"P1",'2013Figures'!$E:$E,$B$1)</f>
        <v>0</v>
      </c>
      <c r="J157" s="8">
        <v>201501</v>
      </c>
      <c r="L157" s="42">
        <f>SUMIFS('2012Figures'!$J:$J,'2012Figures'!$C:$C,$A157,'2012Figures'!$H:$H,$B157,'2012Figures'!$I:$I,$C157,'2012Figures'!$E:$E,$B$1)</f>
        <v>0</v>
      </c>
      <c r="M157" s="52">
        <f>SUMIFS('2012Figures'!$J:$J,'2012Figures'!$C:$C,$A157,'2012Figures'!$H:$H,$B157,'2012Figures'!$I:$I,$C157,'2012Figures'!$B:$B,"BrokerToCy",'2012Figures'!$G:$G,"E1",'2012Figures'!$E:$E,$B$1)</f>
        <v>0</v>
      </c>
      <c r="N157" s="52">
        <f>SUMIFS('2012Figures'!$J:$J,'2012Figures'!$C:$C,$A157,'2012Figures'!$H:$H,$B157,'2012Figures'!$I:$I,$C157,'2012Figures'!$B:$B,"BrokerToCy",'2012Figures'!$G:$G,"P1",'2012Figures'!$E:$E,$B$1)</f>
        <v>0</v>
      </c>
      <c r="O157" s="52">
        <f>SUMIFS('2012Figures'!$J:$J,'2012Figures'!$C:$C,$A157,'2012Figures'!$H:$H,$B157,'2012Figures'!$I:$I,$C157,'2012Figures'!$B:$B,"CyToBroker",'2012Figures'!$G:$G,"E1",'2012Figures'!$E:$E,$B$1)</f>
        <v>0</v>
      </c>
      <c r="P157" s="52">
        <f>SUMIFS('2012Figures'!$J:$J,'2012Figures'!$C:$C,$A157,'2012Figures'!$H:$H,$B157,'2012Figures'!$I:$I,$C157,'2012Figures'!$B:$B,"CyToBroker",'2012Figures'!$G:$G,"P1",'2012Figures'!$E:$E,$B$1)</f>
        <v>0</v>
      </c>
      <c r="R157" s="46" t="str">
        <f t="shared" si="23"/>
        <v/>
      </c>
      <c r="S157" s="46" t="str">
        <f t="shared" si="23"/>
        <v/>
      </c>
      <c r="T157" s="46" t="str">
        <f t="shared" si="23"/>
        <v/>
      </c>
      <c r="U157" s="46" t="str">
        <f t="shared" si="23"/>
        <v/>
      </c>
      <c r="V157" s="46" t="str">
        <f t="shared" si="23"/>
        <v/>
      </c>
    </row>
    <row r="158" spans="1:22" x14ac:dyDescent="0.2">
      <c r="A158" s="1">
        <v>114</v>
      </c>
      <c r="B158" s="1" t="s">
        <v>62</v>
      </c>
      <c r="C158" s="8">
        <v>9</v>
      </c>
      <c r="D158" s="29">
        <f>SUMIFS('2013Figures'!$J:$J,'2013Figures'!$C:$C,$A158,'2013Figures'!$H:$H,$B158,'2013Figures'!$I:$I,$C158,'2013Figures'!$E:$E,$B$1)</f>
        <v>0</v>
      </c>
      <c r="E158" s="9">
        <f>SUMIFS('2013Figures'!$J:$J,'2013Figures'!$C:$C,$A158,'2013Figures'!$H:$H,$B158,'2013Figures'!$I:$I,$C158,'2013Figures'!$B:$B,"BrokerToCy",'2013Figures'!$G:$G,"E1",'2013Figures'!$E:$E,$B$1)</f>
        <v>0</v>
      </c>
      <c r="F158" s="9">
        <f>SUMIFS('2013Figures'!$J:$J,'2013Figures'!$C:$C,$A158,'2013Figures'!$H:$H,$B158,'2013Figures'!$I:$I,$C158,'2013Figures'!$B:$B,"BrokerToCy",'2013Figures'!$G:$G,"P1",'2013Figures'!$E:$E,$B$1)</f>
        <v>0</v>
      </c>
      <c r="G158" s="9">
        <f>SUMIFS('2013Figures'!$J:$J,'2013Figures'!$C:$C,$A158,'2013Figures'!$H:$H,$B158,'2013Figures'!$I:$I,$C158,'2013Figures'!$B:$B,"CyToBroker",'2013Figures'!$G:$G,"E1",'2013Figures'!$E:$E,$B$1)</f>
        <v>0</v>
      </c>
      <c r="H158" s="9">
        <f>SUMIFS('2013Figures'!$J:$J,'2013Figures'!$C:$C,$A158,'2013Figures'!$H:$H,$B158,'2013Figures'!$I:$I,$C158,'2013Figures'!$B:$B,"CyToBroker",'2013Figures'!$G:$G,"P1",'2013Figures'!$E:$E,$B$1)</f>
        <v>0</v>
      </c>
      <c r="J158" s="8">
        <v>201401</v>
      </c>
      <c r="L158" s="42">
        <f>SUMIFS('2012Figures'!$J:$J,'2012Figures'!$C:$C,$A158,'2012Figures'!$H:$H,$B158,'2012Figures'!$I:$I,$C158,'2012Figures'!$E:$E,$B$1)</f>
        <v>0</v>
      </c>
      <c r="M158" s="52">
        <f>SUMIFS('2012Figures'!$J:$J,'2012Figures'!$C:$C,$A158,'2012Figures'!$H:$H,$B158,'2012Figures'!$I:$I,$C158,'2012Figures'!$B:$B,"BrokerToCy",'2012Figures'!$G:$G,"E1",'2012Figures'!$E:$E,$B$1)</f>
        <v>0</v>
      </c>
      <c r="N158" s="52">
        <f>SUMIFS('2012Figures'!$J:$J,'2012Figures'!$C:$C,$A158,'2012Figures'!$H:$H,$B158,'2012Figures'!$I:$I,$C158,'2012Figures'!$B:$B,"BrokerToCy",'2012Figures'!$G:$G,"P1",'2012Figures'!$E:$E,$B$1)</f>
        <v>0</v>
      </c>
      <c r="O158" s="52">
        <f>SUMIFS('2012Figures'!$J:$J,'2012Figures'!$C:$C,$A158,'2012Figures'!$H:$H,$B158,'2012Figures'!$I:$I,$C158,'2012Figures'!$B:$B,"CyToBroker",'2012Figures'!$G:$G,"E1",'2012Figures'!$E:$E,$B$1)</f>
        <v>0</v>
      </c>
      <c r="P158" s="52">
        <f>SUMIFS('2012Figures'!$J:$J,'2012Figures'!$C:$C,$A158,'2012Figures'!$H:$H,$B158,'2012Figures'!$I:$I,$C158,'2012Figures'!$B:$B,"CyToBroker",'2012Figures'!$G:$G,"P1",'2012Figures'!$E:$E,$B$1)</f>
        <v>0</v>
      </c>
      <c r="R158" s="46" t="str">
        <f t="shared" si="23"/>
        <v/>
      </c>
      <c r="S158" s="46" t="str">
        <f t="shared" si="23"/>
        <v/>
      </c>
      <c r="T158" s="46" t="str">
        <f t="shared" si="23"/>
        <v/>
      </c>
      <c r="U158" s="46" t="str">
        <f t="shared" si="23"/>
        <v/>
      </c>
      <c r="V158" s="46" t="str">
        <f t="shared" si="23"/>
        <v/>
      </c>
    </row>
    <row r="159" spans="1:22" x14ac:dyDescent="0.2">
      <c r="A159" s="1">
        <v>114</v>
      </c>
      <c r="B159" s="1" t="s">
        <v>62</v>
      </c>
      <c r="C159" s="8">
        <v>8</v>
      </c>
      <c r="D159" s="29">
        <f>SUMIFS('2013Figures'!$J:$J,'2013Figures'!$C:$C,$A159,'2013Figures'!$H:$H,$B159,'2013Figures'!$I:$I,$C159,'2013Figures'!$E:$E,$B$1)</f>
        <v>0</v>
      </c>
      <c r="E159" s="9">
        <f>SUMIFS('2013Figures'!$J:$J,'2013Figures'!$C:$C,$A159,'2013Figures'!$H:$H,$B159,'2013Figures'!$I:$I,$C159,'2013Figures'!$B:$B,"BrokerToCy",'2013Figures'!$G:$G,"E1",'2013Figures'!$E:$E,$B$1)</f>
        <v>0</v>
      </c>
      <c r="F159" s="9">
        <f>SUMIFS('2013Figures'!$J:$J,'2013Figures'!$C:$C,$A159,'2013Figures'!$H:$H,$B159,'2013Figures'!$I:$I,$C159,'2013Figures'!$B:$B,"BrokerToCy",'2013Figures'!$G:$G,"P1",'2013Figures'!$E:$E,$B$1)</f>
        <v>0</v>
      </c>
      <c r="G159" s="9">
        <f>SUMIFS('2013Figures'!$J:$J,'2013Figures'!$C:$C,$A159,'2013Figures'!$H:$H,$B159,'2013Figures'!$I:$I,$C159,'2013Figures'!$B:$B,"CyToBroker",'2013Figures'!$G:$G,"E1",'2013Figures'!$E:$E,$B$1)</f>
        <v>0</v>
      </c>
      <c r="H159" s="9">
        <f>SUMIFS('2013Figures'!$J:$J,'2013Figures'!$C:$C,$A159,'2013Figures'!$H:$H,$B159,'2013Figures'!$I:$I,$C159,'2013Figures'!$B:$B,"CyToBroker",'2013Figures'!$G:$G,"P1",'2013Figures'!$E:$E,$B$1)</f>
        <v>0</v>
      </c>
      <c r="I159" s="30"/>
      <c r="J159" s="31">
        <v>201301</v>
      </c>
      <c r="K159" s="30"/>
      <c r="L159" s="42">
        <f>SUMIFS('2012Figures'!$J:$J,'2012Figures'!$C:$C,$A159,'2012Figures'!$H:$H,$B159,'2012Figures'!$I:$I,$C159,'2012Figures'!$E:$E,$B$1)</f>
        <v>0</v>
      </c>
      <c r="M159" s="52">
        <f>SUMIFS('2012Figures'!$J:$J,'2012Figures'!$C:$C,$A159,'2012Figures'!$H:$H,$B159,'2012Figures'!$I:$I,$C159,'2012Figures'!$B:$B,"BrokerToCy",'2012Figures'!$G:$G,"E1",'2012Figures'!$E:$E,$B$1)</f>
        <v>0</v>
      </c>
      <c r="N159" s="52">
        <f>SUMIFS('2012Figures'!$J:$J,'2012Figures'!$C:$C,$A159,'2012Figures'!$H:$H,$B159,'2012Figures'!$I:$I,$C159,'2012Figures'!$B:$B,"BrokerToCy",'2012Figures'!$G:$G,"P1",'2012Figures'!$E:$E,$B$1)</f>
        <v>0</v>
      </c>
      <c r="O159" s="52">
        <f>SUMIFS('2012Figures'!$J:$J,'2012Figures'!$C:$C,$A159,'2012Figures'!$H:$H,$B159,'2012Figures'!$I:$I,$C159,'2012Figures'!$B:$B,"CyToBroker",'2012Figures'!$G:$G,"E1",'2012Figures'!$E:$E,$B$1)</f>
        <v>0</v>
      </c>
      <c r="P159" s="52">
        <f>SUMIFS('2012Figures'!$J:$J,'2012Figures'!$C:$C,$A159,'2012Figures'!$H:$H,$B159,'2012Figures'!$I:$I,$C159,'2012Figures'!$B:$B,"CyToBroker",'2012Figures'!$G:$G,"P1",'2012Figures'!$E:$E,$B$1)</f>
        <v>0</v>
      </c>
      <c r="Q159" s="30"/>
      <c r="R159" s="46" t="str">
        <f t="shared" si="23"/>
        <v/>
      </c>
      <c r="S159" s="46" t="str">
        <f t="shared" si="23"/>
        <v/>
      </c>
      <c r="T159" s="46" t="str">
        <f t="shared" si="23"/>
        <v/>
      </c>
      <c r="U159" s="46" t="str">
        <f t="shared" si="23"/>
        <v/>
      </c>
      <c r="V159" s="46" t="str">
        <f t="shared" si="23"/>
        <v/>
      </c>
    </row>
    <row r="160" spans="1:22" x14ac:dyDescent="0.2">
      <c r="A160" s="1">
        <v>114</v>
      </c>
      <c r="B160" s="1" t="s">
        <v>62</v>
      </c>
      <c r="C160" s="8">
        <v>7</v>
      </c>
      <c r="D160" s="29">
        <f>SUMIFS('2013Figures'!$J:$J,'2013Figures'!$C:$C,$A160,'2013Figures'!$H:$H,$B160,'2013Figures'!$I:$I,$C160,'2013Figures'!$E:$E,$B$1)</f>
        <v>0</v>
      </c>
      <c r="E160" s="9">
        <f>SUMIFS('2013Figures'!$J:$J,'2013Figures'!$C:$C,$A160,'2013Figures'!$H:$H,$B160,'2013Figures'!$I:$I,$C160,'2013Figures'!$B:$B,"BrokerToCy",'2013Figures'!$G:$G,"E1",'2013Figures'!$E:$E,$B$1)</f>
        <v>0</v>
      </c>
      <c r="F160" s="9">
        <f>SUMIFS('2013Figures'!$J:$J,'2013Figures'!$C:$C,$A160,'2013Figures'!$H:$H,$B160,'2013Figures'!$I:$I,$C160,'2013Figures'!$B:$B,"BrokerToCy",'2013Figures'!$G:$G,"P1",'2013Figures'!$E:$E,$B$1)</f>
        <v>0</v>
      </c>
      <c r="G160" s="9">
        <f>SUMIFS('2013Figures'!$J:$J,'2013Figures'!$C:$C,$A160,'2013Figures'!$H:$H,$B160,'2013Figures'!$I:$I,$C160,'2013Figures'!$B:$B,"CyToBroker",'2013Figures'!$G:$G,"E1",'2013Figures'!$E:$E,$B$1)</f>
        <v>0</v>
      </c>
      <c r="H160" s="9">
        <f>SUMIFS('2013Figures'!$J:$J,'2013Figures'!$C:$C,$A160,'2013Figures'!$H:$H,$B160,'2013Figures'!$I:$I,$C160,'2013Figures'!$B:$B,"CyToBroker",'2013Figures'!$G:$G,"P1",'2013Figures'!$E:$E,$B$1)</f>
        <v>0</v>
      </c>
      <c r="J160" s="8">
        <v>201201</v>
      </c>
      <c r="L160" s="42">
        <f>SUMIFS('2012Figures'!$J:$J,'2012Figures'!$C:$C,$A160,'2012Figures'!$H:$H,$B160,'2012Figures'!$I:$I,$C160,'2012Figures'!$E:$E,$B$1)</f>
        <v>0</v>
      </c>
      <c r="M160" s="52">
        <f>SUMIFS('2012Figures'!$J:$J,'2012Figures'!$C:$C,$A160,'2012Figures'!$H:$H,$B160,'2012Figures'!$I:$I,$C160,'2012Figures'!$B:$B,"BrokerToCy",'2012Figures'!$G:$G,"E1",'2012Figures'!$E:$E,$B$1)</f>
        <v>0</v>
      </c>
      <c r="N160" s="52">
        <f>SUMIFS('2012Figures'!$J:$J,'2012Figures'!$C:$C,$A160,'2012Figures'!$H:$H,$B160,'2012Figures'!$I:$I,$C160,'2012Figures'!$B:$B,"BrokerToCy",'2012Figures'!$G:$G,"P1",'2012Figures'!$E:$E,$B$1)</f>
        <v>0</v>
      </c>
      <c r="O160" s="52">
        <f>SUMIFS('2012Figures'!$J:$J,'2012Figures'!$C:$C,$A160,'2012Figures'!$H:$H,$B160,'2012Figures'!$I:$I,$C160,'2012Figures'!$B:$B,"CyToBroker",'2012Figures'!$G:$G,"E1",'2012Figures'!$E:$E,$B$1)</f>
        <v>0</v>
      </c>
      <c r="P160" s="52">
        <f>SUMIFS('2012Figures'!$J:$J,'2012Figures'!$C:$C,$A160,'2012Figures'!$H:$H,$B160,'2012Figures'!$I:$I,$C160,'2012Figures'!$B:$B,"CyToBroker",'2012Figures'!$G:$G,"P1",'2012Figures'!$E:$E,$B$1)</f>
        <v>0</v>
      </c>
      <c r="R160" s="46" t="str">
        <f t="shared" si="23"/>
        <v/>
      </c>
      <c r="S160" s="46" t="str">
        <f t="shared" si="23"/>
        <v/>
      </c>
      <c r="T160" s="46" t="str">
        <f t="shared" si="23"/>
        <v/>
      </c>
      <c r="U160" s="46" t="str">
        <f t="shared" si="23"/>
        <v/>
      </c>
      <c r="V160" s="46" t="str">
        <f t="shared" si="23"/>
        <v/>
      </c>
    </row>
    <row r="161" spans="1:22" x14ac:dyDescent="0.2">
      <c r="A161" s="1">
        <v>114</v>
      </c>
      <c r="B161" s="1" t="s">
        <v>62</v>
      </c>
      <c r="C161" s="8">
        <v>6</v>
      </c>
      <c r="D161" s="29">
        <f>SUMIFS('2013Figures'!$J:$J,'2013Figures'!$C:$C,$A161,'2013Figures'!$H:$H,$B161,'2013Figures'!$I:$I,$C161,'2013Figures'!$E:$E,$B$1)</f>
        <v>0</v>
      </c>
      <c r="E161" s="9">
        <f>SUMIFS('2013Figures'!$J:$J,'2013Figures'!$C:$C,$A161,'2013Figures'!$H:$H,$B161,'2013Figures'!$I:$I,$C161,'2013Figures'!$B:$B,"BrokerToCy",'2013Figures'!$G:$G,"E1",'2013Figures'!$E:$E,$B$1)</f>
        <v>0</v>
      </c>
      <c r="F161" s="9">
        <f>SUMIFS('2013Figures'!$J:$J,'2013Figures'!$C:$C,$A161,'2013Figures'!$H:$H,$B161,'2013Figures'!$I:$I,$C161,'2013Figures'!$B:$B,"BrokerToCy",'2013Figures'!$G:$G,"P1",'2013Figures'!$E:$E,$B$1)</f>
        <v>0</v>
      </c>
      <c r="G161" s="9">
        <f>SUMIFS('2013Figures'!$J:$J,'2013Figures'!$C:$C,$A161,'2013Figures'!$H:$H,$B161,'2013Figures'!$I:$I,$C161,'2013Figures'!$B:$B,"CyToBroker",'2013Figures'!$G:$G,"E1",'2013Figures'!$E:$E,$B$1)</f>
        <v>0</v>
      </c>
      <c r="H161" s="9">
        <f>SUMIFS('2013Figures'!$J:$J,'2013Figures'!$C:$C,$A161,'2013Figures'!$H:$H,$B161,'2013Figures'!$I:$I,$C161,'2013Figures'!$B:$B,"CyToBroker",'2013Figures'!$G:$G,"P1",'2013Figures'!$E:$E,$B$1)</f>
        <v>0</v>
      </c>
      <c r="J161" s="8">
        <v>201101</v>
      </c>
      <c r="L161" s="42">
        <f>SUMIFS('2012Figures'!$J:$J,'2012Figures'!$C:$C,$A161,'2012Figures'!$H:$H,$B161,'2012Figures'!$I:$I,$C161,'2012Figures'!$E:$E,$B$1)</f>
        <v>0</v>
      </c>
      <c r="M161" s="52">
        <f>SUMIFS('2012Figures'!$J:$J,'2012Figures'!$C:$C,$A161,'2012Figures'!$H:$H,$B161,'2012Figures'!$I:$I,$C161,'2012Figures'!$B:$B,"BrokerToCy",'2012Figures'!$G:$G,"E1",'2012Figures'!$E:$E,$B$1)</f>
        <v>0</v>
      </c>
      <c r="N161" s="52">
        <f>SUMIFS('2012Figures'!$J:$J,'2012Figures'!$C:$C,$A161,'2012Figures'!$H:$H,$B161,'2012Figures'!$I:$I,$C161,'2012Figures'!$B:$B,"BrokerToCy",'2012Figures'!$G:$G,"P1",'2012Figures'!$E:$E,$B$1)</f>
        <v>0</v>
      </c>
      <c r="O161" s="52">
        <f>SUMIFS('2012Figures'!$J:$J,'2012Figures'!$C:$C,$A161,'2012Figures'!$H:$H,$B161,'2012Figures'!$I:$I,$C161,'2012Figures'!$B:$B,"CyToBroker",'2012Figures'!$G:$G,"E1",'2012Figures'!$E:$E,$B$1)</f>
        <v>0</v>
      </c>
      <c r="P161" s="52">
        <f>SUMIFS('2012Figures'!$J:$J,'2012Figures'!$C:$C,$A161,'2012Figures'!$H:$H,$B161,'2012Figures'!$I:$I,$C161,'2012Figures'!$B:$B,"CyToBroker",'2012Figures'!$G:$G,"P1",'2012Figures'!$E:$E,$B$1)</f>
        <v>0</v>
      </c>
      <c r="R161" s="46" t="str">
        <f t="shared" si="23"/>
        <v/>
      </c>
      <c r="S161" s="46" t="str">
        <f t="shared" si="23"/>
        <v/>
      </c>
      <c r="T161" s="46" t="str">
        <f t="shared" si="23"/>
        <v/>
      </c>
      <c r="U161" s="46" t="str">
        <f t="shared" si="23"/>
        <v/>
      </c>
      <c r="V161" s="46" t="str">
        <f t="shared" si="23"/>
        <v/>
      </c>
    </row>
    <row r="162" spans="1:22" x14ac:dyDescent="0.2">
      <c r="A162" s="1">
        <v>114</v>
      </c>
      <c r="B162" s="1" t="s">
        <v>62</v>
      </c>
      <c r="C162" s="8">
        <v>5</v>
      </c>
      <c r="D162" s="29">
        <f>SUMIFS('2013Figures'!$J:$J,'2013Figures'!$C:$C,$A162,'2013Figures'!$H:$H,$B162,'2013Figures'!$I:$I,$C162,'2013Figures'!$E:$E,$B$1)</f>
        <v>0</v>
      </c>
      <c r="E162" s="9">
        <f>SUMIFS('2013Figures'!$J:$J,'2013Figures'!$C:$C,$A162,'2013Figures'!$H:$H,$B162,'2013Figures'!$I:$I,$C162,'2013Figures'!$B:$B,"BrokerToCy",'2013Figures'!$G:$G,"E1",'2013Figures'!$E:$E,$B$1)</f>
        <v>0</v>
      </c>
      <c r="F162" s="9">
        <f>SUMIFS('2013Figures'!$J:$J,'2013Figures'!$C:$C,$A162,'2013Figures'!$H:$H,$B162,'2013Figures'!$I:$I,$C162,'2013Figures'!$B:$B,"BrokerToCy",'2013Figures'!$G:$G,"P1",'2013Figures'!$E:$E,$B$1)</f>
        <v>0</v>
      </c>
      <c r="G162" s="9">
        <f>SUMIFS('2013Figures'!$J:$J,'2013Figures'!$C:$C,$A162,'2013Figures'!$H:$H,$B162,'2013Figures'!$I:$I,$C162,'2013Figures'!$B:$B,"CyToBroker",'2013Figures'!$G:$G,"E1",'2013Figures'!$E:$E,$B$1)</f>
        <v>0</v>
      </c>
      <c r="H162" s="9">
        <f>SUMIFS('2013Figures'!$J:$J,'2013Figures'!$C:$C,$A162,'2013Figures'!$H:$H,$B162,'2013Figures'!$I:$I,$C162,'2013Figures'!$B:$B,"CyToBroker",'2013Figures'!$G:$G,"P1",'2013Figures'!$E:$E,$B$1)</f>
        <v>0</v>
      </c>
      <c r="J162" s="8">
        <v>201001</v>
      </c>
      <c r="L162" s="42">
        <f>SUMIFS('2012Figures'!$J:$J,'2012Figures'!$C:$C,$A162,'2012Figures'!$H:$H,$B162,'2012Figures'!$I:$I,$C162,'2012Figures'!$E:$E,$B$1)</f>
        <v>0</v>
      </c>
      <c r="M162" s="52">
        <f>SUMIFS('2012Figures'!$J:$J,'2012Figures'!$C:$C,$A162,'2012Figures'!$H:$H,$B162,'2012Figures'!$I:$I,$C162,'2012Figures'!$B:$B,"BrokerToCy",'2012Figures'!$G:$G,"E1",'2012Figures'!$E:$E,$B$1)</f>
        <v>0</v>
      </c>
      <c r="N162" s="52">
        <f>SUMIFS('2012Figures'!$J:$J,'2012Figures'!$C:$C,$A162,'2012Figures'!$H:$H,$B162,'2012Figures'!$I:$I,$C162,'2012Figures'!$B:$B,"BrokerToCy",'2012Figures'!$G:$G,"P1",'2012Figures'!$E:$E,$B$1)</f>
        <v>0</v>
      </c>
      <c r="O162" s="52">
        <f>SUMIFS('2012Figures'!$J:$J,'2012Figures'!$C:$C,$A162,'2012Figures'!$H:$H,$B162,'2012Figures'!$I:$I,$C162,'2012Figures'!$B:$B,"CyToBroker",'2012Figures'!$G:$G,"E1",'2012Figures'!$E:$E,$B$1)</f>
        <v>0</v>
      </c>
      <c r="P162" s="52">
        <f>SUMIFS('2012Figures'!$J:$J,'2012Figures'!$C:$C,$A162,'2012Figures'!$H:$H,$B162,'2012Figures'!$I:$I,$C162,'2012Figures'!$B:$B,"CyToBroker",'2012Figures'!$G:$G,"P1",'2012Figures'!$E:$E,$B$1)</f>
        <v>0</v>
      </c>
      <c r="R162" s="46" t="str">
        <f t="shared" si="23"/>
        <v/>
      </c>
      <c r="S162" s="46" t="str">
        <f t="shared" si="23"/>
        <v/>
      </c>
      <c r="T162" s="46" t="str">
        <f t="shared" si="23"/>
        <v/>
      </c>
      <c r="U162" s="46" t="str">
        <f t="shared" si="23"/>
        <v/>
      </c>
      <c r="V162" s="46" t="str">
        <f t="shared" si="23"/>
        <v/>
      </c>
    </row>
    <row r="163" spans="1:22" x14ac:dyDescent="0.2">
      <c r="A163" s="1">
        <v>114</v>
      </c>
      <c r="B163" s="1" t="s">
        <v>62</v>
      </c>
      <c r="C163" s="8">
        <v>4</v>
      </c>
      <c r="D163" s="29">
        <f>SUMIFS('2013Figures'!$J:$J,'2013Figures'!$C:$C,$A163,'2013Figures'!$H:$H,$B163,'2013Figures'!$I:$I,$C163,'2013Figures'!$E:$E,$B$1)</f>
        <v>15425</v>
      </c>
      <c r="E163" s="9">
        <f>SUMIFS('2013Figures'!$J:$J,'2013Figures'!$C:$C,$A163,'2013Figures'!$H:$H,$B163,'2013Figures'!$I:$I,$C163,'2013Figures'!$B:$B,"BrokerToCy",'2013Figures'!$G:$G,"E1",'2013Figures'!$E:$E,$B$1)</f>
        <v>0</v>
      </c>
      <c r="F163" s="9">
        <f>SUMIFS('2013Figures'!$J:$J,'2013Figures'!$C:$C,$A163,'2013Figures'!$H:$H,$B163,'2013Figures'!$I:$I,$C163,'2013Figures'!$B:$B,"BrokerToCy",'2013Figures'!$G:$G,"P1",'2013Figures'!$E:$E,$B$1)</f>
        <v>0</v>
      </c>
      <c r="G163" s="9">
        <f>SUMIFS('2013Figures'!$J:$J,'2013Figures'!$C:$C,$A163,'2013Figures'!$H:$H,$B163,'2013Figures'!$I:$I,$C163,'2013Figures'!$B:$B,"CyToBroker",'2013Figures'!$G:$G,"E1",'2013Figures'!$E:$E,$B$1)</f>
        <v>15425</v>
      </c>
      <c r="H163" s="9">
        <f>SUMIFS('2013Figures'!$J:$J,'2013Figures'!$C:$C,$A163,'2013Figures'!$H:$H,$B163,'2013Figures'!$I:$I,$C163,'2013Figures'!$B:$B,"CyToBroker",'2013Figures'!$G:$G,"P1",'2013Figures'!$E:$E,$B$1)</f>
        <v>0</v>
      </c>
      <c r="J163" s="8">
        <v>200901</v>
      </c>
      <c r="L163" s="42">
        <f>SUMIFS('2012Figures'!$J:$J,'2012Figures'!$C:$C,$A163,'2012Figures'!$H:$H,$B163,'2012Figures'!$I:$I,$C163,'2012Figures'!$E:$E,$B$1)</f>
        <v>22369</v>
      </c>
      <c r="M163" s="52">
        <f>SUMIFS('2012Figures'!$J:$J,'2012Figures'!$C:$C,$A163,'2012Figures'!$H:$H,$B163,'2012Figures'!$I:$I,$C163,'2012Figures'!$B:$B,"BrokerToCy",'2012Figures'!$G:$G,"E1",'2012Figures'!$E:$E,$B$1)</f>
        <v>0</v>
      </c>
      <c r="N163" s="52">
        <f>SUMIFS('2012Figures'!$J:$J,'2012Figures'!$C:$C,$A163,'2012Figures'!$H:$H,$B163,'2012Figures'!$I:$I,$C163,'2012Figures'!$B:$B,"BrokerToCy",'2012Figures'!$G:$G,"P1",'2012Figures'!$E:$E,$B$1)</f>
        <v>0</v>
      </c>
      <c r="O163" s="52">
        <f>SUMIFS('2012Figures'!$J:$J,'2012Figures'!$C:$C,$A163,'2012Figures'!$H:$H,$B163,'2012Figures'!$I:$I,$C163,'2012Figures'!$B:$B,"CyToBroker",'2012Figures'!$G:$G,"E1",'2012Figures'!$E:$E,$B$1)</f>
        <v>22369</v>
      </c>
      <c r="P163" s="52">
        <f>SUMIFS('2012Figures'!$J:$J,'2012Figures'!$C:$C,$A163,'2012Figures'!$H:$H,$B163,'2012Figures'!$I:$I,$C163,'2012Figures'!$B:$B,"CyToBroker",'2012Figures'!$G:$G,"P1",'2012Figures'!$E:$E,$B$1)</f>
        <v>0</v>
      </c>
      <c r="R163" s="46">
        <f t="shared" si="23"/>
        <v>-0.31</v>
      </c>
      <c r="S163" s="46" t="str">
        <f t="shared" si="23"/>
        <v/>
      </c>
      <c r="T163" s="46" t="str">
        <f t="shared" si="23"/>
        <v/>
      </c>
      <c r="U163" s="46">
        <f t="shared" si="23"/>
        <v>-0.31</v>
      </c>
      <c r="V163" s="46" t="str">
        <f t="shared" si="23"/>
        <v/>
      </c>
    </row>
    <row r="164" spans="1:22" x14ac:dyDescent="0.2">
      <c r="A164" s="1">
        <v>114</v>
      </c>
      <c r="B164" s="1" t="s">
        <v>62</v>
      </c>
      <c r="C164" s="8">
        <v>3</v>
      </c>
      <c r="D164" s="29">
        <f>SUMIFS('2013Figures'!$J:$J,'2013Figures'!$C:$C,$A164,'2013Figures'!$H:$H,$B164,'2013Figures'!$I:$I,$C164,'2013Figures'!$E:$E,$B$1)</f>
        <v>0</v>
      </c>
      <c r="E164" s="9">
        <f>SUMIFS('2013Figures'!$J:$J,'2013Figures'!$C:$C,$A164,'2013Figures'!$H:$H,$B164,'2013Figures'!$I:$I,$C164,'2013Figures'!$B:$B,"BrokerToCy",'2013Figures'!$G:$G,"E1",'2013Figures'!$E:$E,$B$1)</f>
        <v>0</v>
      </c>
      <c r="F164" s="9">
        <f>SUMIFS('2013Figures'!$J:$J,'2013Figures'!$C:$C,$A164,'2013Figures'!$H:$H,$B164,'2013Figures'!$I:$I,$C164,'2013Figures'!$B:$B,"BrokerToCy",'2013Figures'!$G:$G,"P1",'2013Figures'!$E:$E,$B$1)</f>
        <v>0</v>
      </c>
      <c r="G164" s="9">
        <f>SUMIFS('2013Figures'!$J:$J,'2013Figures'!$C:$C,$A164,'2013Figures'!$H:$H,$B164,'2013Figures'!$I:$I,$C164,'2013Figures'!$B:$B,"CyToBroker",'2013Figures'!$G:$G,"E1",'2013Figures'!$E:$E,$B$1)</f>
        <v>0</v>
      </c>
      <c r="H164" s="9">
        <f>SUMIFS('2013Figures'!$J:$J,'2013Figures'!$C:$C,$A164,'2013Figures'!$H:$H,$B164,'2013Figures'!$I:$I,$C164,'2013Figures'!$B:$B,"CyToBroker",'2013Figures'!$G:$G,"P1",'2013Figures'!$E:$E,$B$1)</f>
        <v>0</v>
      </c>
      <c r="J164" s="8">
        <v>200801</v>
      </c>
      <c r="L164" s="42">
        <f>SUMIFS('2012Figures'!$J:$J,'2012Figures'!$C:$C,$A164,'2012Figures'!$H:$H,$B164,'2012Figures'!$I:$I,$C164,'2012Figures'!$E:$E,$B$1)</f>
        <v>0</v>
      </c>
      <c r="M164" s="52">
        <f>SUMIFS('2012Figures'!$J:$J,'2012Figures'!$C:$C,$A164,'2012Figures'!$H:$H,$B164,'2012Figures'!$I:$I,$C164,'2012Figures'!$B:$B,"BrokerToCy",'2012Figures'!$G:$G,"E1",'2012Figures'!$E:$E,$B$1)</f>
        <v>0</v>
      </c>
      <c r="N164" s="52">
        <f>SUMIFS('2012Figures'!$J:$J,'2012Figures'!$C:$C,$A164,'2012Figures'!$H:$H,$B164,'2012Figures'!$I:$I,$C164,'2012Figures'!$B:$B,"BrokerToCy",'2012Figures'!$G:$G,"P1",'2012Figures'!$E:$E,$B$1)</f>
        <v>0</v>
      </c>
      <c r="O164" s="52">
        <f>SUMIFS('2012Figures'!$J:$J,'2012Figures'!$C:$C,$A164,'2012Figures'!$H:$H,$B164,'2012Figures'!$I:$I,$C164,'2012Figures'!$B:$B,"CyToBroker",'2012Figures'!$G:$G,"E1",'2012Figures'!$E:$E,$B$1)</f>
        <v>0</v>
      </c>
      <c r="P164" s="52">
        <f>SUMIFS('2012Figures'!$J:$J,'2012Figures'!$C:$C,$A164,'2012Figures'!$H:$H,$B164,'2012Figures'!$I:$I,$C164,'2012Figures'!$B:$B,"CyToBroker",'2012Figures'!$G:$G,"P1",'2012Figures'!$E:$E,$B$1)</f>
        <v>0</v>
      </c>
      <c r="R164" s="46" t="str">
        <f t="shared" si="23"/>
        <v/>
      </c>
      <c r="S164" s="46" t="str">
        <f t="shared" si="23"/>
        <v/>
      </c>
      <c r="T164" s="46" t="str">
        <f t="shared" si="23"/>
        <v/>
      </c>
      <c r="U164" s="46" t="str">
        <f t="shared" si="23"/>
        <v/>
      </c>
      <c r="V164" s="46" t="str">
        <f t="shared" si="23"/>
        <v/>
      </c>
    </row>
    <row r="165" spans="1:22" x14ac:dyDescent="0.2">
      <c r="A165" s="1">
        <v>114</v>
      </c>
      <c r="B165" s="1" t="s">
        <v>62</v>
      </c>
      <c r="C165" s="8">
        <v>2</v>
      </c>
      <c r="D165" s="29">
        <f>SUMIFS('2013Figures'!$J:$J,'2013Figures'!$C:$C,$A165,'2013Figures'!$H:$H,$B165,'2013Figures'!$I:$I,$C165,'2013Figures'!$E:$E,$B$1)</f>
        <v>0</v>
      </c>
      <c r="E165" s="9">
        <f>SUMIFS('2013Figures'!$J:$J,'2013Figures'!$C:$C,$A165,'2013Figures'!$H:$H,$B165,'2013Figures'!$I:$I,$C165,'2013Figures'!$B:$B,"BrokerToCy",'2013Figures'!$G:$G,"E1",'2013Figures'!$E:$E,$B$1)</f>
        <v>0</v>
      </c>
      <c r="F165" s="9">
        <f>SUMIFS('2013Figures'!$J:$J,'2013Figures'!$C:$C,$A165,'2013Figures'!$H:$H,$B165,'2013Figures'!$I:$I,$C165,'2013Figures'!$B:$B,"BrokerToCy",'2013Figures'!$G:$G,"P1",'2013Figures'!$E:$E,$B$1)</f>
        <v>0</v>
      </c>
      <c r="G165" s="9">
        <f>SUMIFS('2013Figures'!$J:$J,'2013Figures'!$C:$C,$A165,'2013Figures'!$H:$H,$B165,'2013Figures'!$I:$I,$C165,'2013Figures'!$B:$B,"CyToBroker",'2013Figures'!$G:$G,"E1",'2013Figures'!$E:$E,$B$1)</f>
        <v>0</v>
      </c>
      <c r="H165" s="9">
        <f>SUMIFS('2013Figures'!$J:$J,'2013Figures'!$C:$C,$A165,'2013Figures'!$H:$H,$B165,'2013Figures'!$I:$I,$C165,'2013Figures'!$B:$B,"CyToBroker",'2013Figures'!$G:$G,"P1",'2013Figures'!$E:$E,$B$1)</f>
        <v>0</v>
      </c>
      <c r="J165" s="8">
        <v>200701</v>
      </c>
      <c r="L165" s="42">
        <f>SUMIFS('2012Figures'!$J:$J,'2012Figures'!$C:$C,$A165,'2012Figures'!$H:$H,$B165,'2012Figures'!$I:$I,$C165,'2012Figures'!$E:$E,$B$1)</f>
        <v>0</v>
      </c>
      <c r="M165" s="52">
        <f>SUMIFS('2012Figures'!$J:$J,'2012Figures'!$C:$C,$A165,'2012Figures'!$H:$H,$B165,'2012Figures'!$I:$I,$C165,'2012Figures'!$B:$B,"BrokerToCy",'2012Figures'!$G:$G,"E1",'2012Figures'!$E:$E,$B$1)</f>
        <v>0</v>
      </c>
      <c r="N165" s="52">
        <f>SUMIFS('2012Figures'!$J:$J,'2012Figures'!$C:$C,$A165,'2012Figures'!$H:$H,$B165,'2012Figures'!$I:$I,$C165,'2012Figures'!$B:$B,"BrokerToCy",'2012Figures'!$G:$G,"P1",'2012Figures'!$E:$E,$B$1)</f>
        <v>0</v>
      </c>
      <c r="O165" s="52">
        <f>SUMIFS('2012Figures'!$J:$J,'2012Figures'!$C:$C,$A165,'2012Figures'!$H:$H,$B165,'2012Figures'!$I:$I,$C165,'2012Figures'!$B:$B,"CyToBroker",'2012Figures'!$G:$G,"E1",'2012Figures'!$E:$E,$B$1)</f>
        <v>0</v>
      </c>
      <c r="P165" s="52">
        <f>SUMIFS('2012Figures'!$J:$J,'2012Figures'!$C:$C,$A165,'2012Figures'!$H:$H,$B165,'2012Figures'!$I:$I,$C165,'2012Figures'!$B:$B,"CyToBroker",'2012Figures'!$G:$G,"P1",'2012Figures'!$E:$E,$B$1)</f>
        <v>0</v>
      </c>
      <c r="R165" s="46" t="str">
        <f t="shared" si="23"/>
        <v/>
      </c>
      <c r="S165" s="46" t="str">
        <f t="shared" si="23"/>
        <v/>
      </c>
      <c r="T165" s="46" t="str">
        <f t="shared" si="23"/>
        <v/>
      </c>
      <c r="U165" s="46" t="str">
        <f t="shared" si="23"/>
        <v/>
      </c>
      <c r="V165" s="46" t="str">
        <f t="shared" si="23"/>
        <v/>
      </c>
    </row>
    <row r="166" spans="1:22" x14ac:dyDescent="0.2">
      <c r="A166" s="1">
        <v>114</v>
      </c>
      <c r="B166" s="1" t="s">
        <v>62</v>
      </c>
      <c r="C166" s="8">
        <v>1</v>
      </c>
      <c r="D166" s="29">
        <f>SUMIFS('2013Figures'!$J:$J,'2013Figures'!$C:$C,$A166,'2013Figures'!$H:$H,$B166,'2013Figures'!$I:$I,$C166,'2013Figures'!$E:$E,$B$1)</f>
        <v>0</v>
      </c>
      <c r="E166" s="9">
        <f>SUMIFS('2013Figures'!$J:$J,'2013Figures'!$C:$C,$A166,'2013Figures'!$H:$H,$B166,'2013Figures'!$I:$I,$C166,'2013Figures'!$B:$B,"BrokerToCy",'2013Figures'!$G:$G,"E1",'2013Figures'!$E:$E,$B$1)</f>
        <v>0</v>
      </c>
      <c r="F166" s="9">
        <f>SUMIFS('2013Figures'!$J:$J,'2013Figures'!$C:$C,$A166,'2013Figures'!$H:$H,$B166,'2013Figures'!$I:$I,$C166,'2013Figures'!$B:$B,"BrokerToCy",'2013Figures'!$G:$G,"P1",'2013Figures'!$E:$E,$B$1)</f>
        <v>0</v>
      </c>
      <c r="G166" s="9">
        <f>SUMIFS('2013Figures'!$J:$J,'2013Figures'!$C:$C,$A166,'2013Figures'!$H:$H,$B166,'2013Figures'!$I:$I,$C166,'2013Figures'!$B:$B,"CyToBroker",'2013Figures'!$G:$G,"E1",'2013Figures'!$E:$E,$B$1)</f>
        <v>0</v>
      </c>
      <c r="H166" s="9">
        <f>SUMIFS('2013Figures'!$J:$J,'2013Figures'!$C:$C,$A166,'2013Figures'!$H:$H,$B166,'2013Figures'!$I:$I,$C166,'2013Figures'!$B:$B,"CyToBroker",'2013Figures'!$G:$G,"P1",'2013Figures'!$E:$E,$B$1)</f>
        <v>0</v>
      </c>
      <c r="J166" s="8">
        <v>200601</v>
      </c>
      <c r="L166" s="42">
        <f>SUMIFS('2012Figures'!$J:$J,'2012Figures'!$C:$C,$A166,'2012Figures'!$H:$H,$B166,'2012Figures'!$I:$I,$C166,'2012Figures'!$E:$E,$B$1)</f>
        <v>0</v>
      </c>
      <c r="M166" s="52">
        <f>SUMIFS('2012Figures'!$J:$J,'2012Figures'!$C:$C,$A166,'2012Figures'!$H:$H,$B166,'2012Figures'!$I:$I,$C166,'2012Figures'!$B:$B,"BrokerToCy",'2012Figures'!$G:$G,"E1",'2012Figures'!$E:$E,$B$1)</f>
        <v>0</v>
      </c>
      <c r="N166" s="52">
        <f>SUMIFS('2012Figures'!$J:$J,'2012Figures'!$C:$C,$A166,'2012Figures'!$H:$H,$B166,'2012Figures'!$I:$I,$C166,'2012Figures'!$B:$B,"BrokerToCy",'2012Figures'!$G:$G,"P1",'2012Figures'!$E:$E,$B$1)</f>
        <v>0</v>
      </c>
      <c r="O166" s="52">
        <f>SUMIFS('2012Figures'!$J:$J,'2012Figures'!$C:$C,$A166,'2012Figures'!$H:$H,$B166,'2012Figures'!$I:$I,$C166,'2012Figures'!$B:$B,"CyToBroker",'2012Figures'!$G:$G,"E1",'2012Figures'!$E:$E,$B$1)</f>
        <v>0</v>
      </c>
      <c r="P166" s="52">
        <f>SUMIFS('2012Figures'!$J:$J,'2012Figures'!$C:$C,$A166,'2012Figures'!$H:$H,$B166,'2012Figures'!$I:$I,$C166,'2012Figures'!$B:$B,"CyToBroker",'2012Figures'!$G:$G,"P1",'2012Figures'!$E:$E,$B$1)</f>
        <v>0</v>
      </c>
      <c r="R166" s="46" t="str">
        <f t="shared" si="23"/>
        <v/>
      </c>
      <c r="S166" s="46" t="str">
        <f t="shared" si="23"/>
        <v/>
      </c>
      <c r="T166" s="46" t="str">
        <f t="shared" si="23"/>
        <v/>
      </c>
      <c r="U166" s="46" t="str">
        <f t="shared" si="23"/>
        <v/>
      </c>
      <c r="V166" s="46" t="str">
        <f t="shared" si="23"/>
        <v/>
      </c>
    </row>
    <row r="167" spans="1:22" x14ac:dyDescent="0.2">
      <c r="A167" s="1">
        <v>114</v>
      </c>
      <c r="B167" s="1" t="s">
        <v>62</v>
      </c>
      <c r="D167" s="29">
        <f>SUMIFS('2013Figures'!$J:$J,'2013Figures'!$C:$C,$A167,'2013Figures'!$I:$I,"",'2013Figures'!$E:$E,$B$1)</f>
        <v>5959</v>
      </c>
      <c r="E167" s="9">
        <f>SUMIFS('2013Figures'!$J:$J,'2013Figures'!$C:$C,$A167,'2013Figures'!$I:$I,"",'2013Figures'!$B:$B,"BrokerToCy",'2013Figures'!$G:$G,"E1",'2013Figures'!$E:$E,$B$1)</f>
        <v>0</v>
      </c>
      <c r="F167" s="9">
        <f>SUMIFS('2013Figures'!$J:$J,'2013Figures'!$C:$C,$A167,'2013Figures'!$I:$I,"",'2013Figures'!$B:$B,"BrokerToCy",'2013Figures'!$G:$G,"P1",'2013Figures'!$E:$E,$B$1)</f>
        <v>0</v>
      </c>
      <c r="G167" s="9">
        <f>SUMIFS('2013Figures'!$J:$J,'2013Figures'!$C:$C,$A167,'2013Figures'!$I:$I,"",'2013Figures'!$B:$B,"CyToBroker",'2013Figures'!$G:$G,"E1",'2013Figures'!$E:$E,$B$1)</f>
        <v>5959</v>
      </c>
      <c r="H167" s="9">
        <f>SUMIFS('2013Figures'!$J:$J,'2013Figures'!$C:$C,$A167,'2013Figures'!$I:$I,"",'2013Figures'!$B:$B,"CyToBroker",'2013Figures'!$G:$G,"P1",'2013Figures'!$E:$E,$B$1)</f>
        <v>0</v>
      </c>
      <c r="J167" s="8" t="s">
        <v>131</v>
      </c>
      <c r="L167" s="42">
        <f>SUMIFS('2012Figures'!$J:$J,'2012Figures'!$C:$C,$A167,'2012Figures'!$I:$I,"",'2012Figures'!$E:$E,$B$1)</f>
        <v>10716</v>
      </c>
      <c r="M167" s="52">
        <f>SUMIFS('2012Figures'!$J:$J,'2012Figures'!$C:$C,$A167,'2012Figures'!$I:$I,"",'2012Figures'!$B:$B,"BrokerToCy",'2012Figures'!$G:$G,"E1",'2012Figures'!$E:$E,$B$1)</f>
        <v>0</v>
      </c>
      <c r="N167" s="52">
        <f>SUMIFS('2012Figures'!$J:$J,'2012Figures'!$C:$C,$A167,'2012Figures'!$I:$I,"",'2012Figures'!$B:$B,"BrokerToCy",'2012Figures'!$G:$G,"P1",'2012Figures'!$E:$E,$B$1)</f>
        <v>0</v>
      </c>
      <c r="O167" s="52">
        <f>SUMIFS('2012Figures'!$J:$J,'2012Figures'!$C:$C,$A167,'2012Figures'!$I:$I,"",'2012Figures'!$B:$B,"CyToBroker",'2012Figures'!$G:$G,"E1",'2012Figures'!$E:$E,$B$1)</f>
        <v>10716</v>
      </c>
      <c r="P167" s="52">
        <f>SUMIFS('2012Figures'!$J:$J,'2012Figures'!$C:$C,$A167,'2012Figures'!$I:$I,"",'2012Figures'!$B:$B,"CyToBroker",'2012Figures'!$G:$G,"P1",'2012Figures'!$E:$E,$B$1)</f>
        <v>0</v>
      </c>
      <c r="R167" s="46">
        <f t="shared" si="23"/>
        <v>-0.44</v>
      </c>
      <c r="S167" s="46" t="str">
        <f t="shared" si="23"/>
        <v/>
      </c>
      <c r="T167" s="46" t="str">
        <f t="shared" si="23"/>
        <v/>
      </c>
      <c r="U167" s="46">
        <f t="shared" si="23"/>
        <v>-0.44</v>
      </c>
      <c r="V167" s="46" t="str">
        <f t="shared" si="23"/>
        <v/>
      </c>
    </row>
    <row r="168" spans="1:22" x14ac:dyDescent="0.2">
      <c r="A168" s="21"/>
      <c r="B168" s="21" t="s">
        <v>92</v>
      </c>
      <c r="C168" s="22"/>
      <c r="D168" s="23">
        <f>SUM(E168:H168)</f>
        <v>24378</v>
      </c>
      <c r="E168" s="23">
        <f t="shared" ref="E168:H168" si="24">SUM(E155:E167)</f>
        <v>0</v>
      </c>
      <c r="F168" s="23">
        <f t="shared" si="24"/>
        <v>0</v>
      </c>
      <c r="G168" s="23">
        <f t="shared" si="24"/>
        <v>24378</v>
      </c>
      <c r="H168" s="23">
        <f t="shared" si="24"/>
        <v>0</v>
      </c>
      <c r="I168" s="21"/>
      <c r="J168" s="22"/>
      <c r="K168" s="21"/>
      <c r="L168" s="43">
        <f>SUM(M168:P168)</f>
        <v>35829</v>
      </c>
      <c r="M168" s="43">
        <f t="shared" ref="M168:P168" si="25">SUM(M155:M167)</f>
        <v>0</v>
      </c>
      <c r="N168" s="43">
        <f t="shared" si="25"/>
        <v>0</v>
      </c>
      <c r="O168" s="43">
        <f t="shared" si="25"/>
        <v>35829</v>
      </c>
      <c r="P168" s="43">
        <f t="shared" si="25"/>
        <v>0</v>
      </c>
      <c r="Q168" s="21"/>
      <c r="R168" s="21"/>
      <c r="S168" s="21"/>
      <c r="T168" s="21"/>
      <c r="U168" s="21"/>
      <c r="V168" s="21"/>
    </row>
    <row r="169" spans="1:22" x14ac:dyDescent="0.2">
      <c r="A169" s="28">
        <v>115</v>
      </c>
      <c r="B169" s="28" t="s">
        <v>23</v>
      </c>
      <c r="C169" s="17" t="s">
        <v>88</v>
      </c>
      <c r="D169" s="18">
        <f>SUMIFS('2013Figures'!$J:$J,'2013Figures'!$C:$C,$A169,'2013Figures'!$E:$E,$B$1)</f>
        <v>0</v>
      </c>
      <c r="E169" s="18">
        <f>SUMIFS('2013Figures'!$J:$J,'2013Figures'!$C:$C,$A169,'2013Figures'!$B:$B,"BrokerToCy",'2013Figures'!$G:$G,"E1",'2013Figures'!$E:$E,$B$1)</f>
        <v>0</v>
      </c>
      <c r="F169" s="18">
        <f>SUMIFS('2013Figures'!$J:$J,'2013Figures'!$C:$C,$A169,'2013Figures'!$B:$B,"BrokerToCy",'2013Figures'!$G:$G,"P1",'2013Figures'!$E:$E,$B$1)</f>
        <v>0</v>
      </c>
      <c r="G169" s="18">
        <f>SUMIFS('2013Figures'!$J:$J,'2013Figures'!$C:$C,$A169,'2013Figures'!$B:$B,"CyToBroker",'2013Figures'!$G:$G,"E1",'2013Figures'!$E:$E,$B$1)</f>
        <v>0</v>
      </c>
      <c r="H169" s="18">
        <f>SUMIFS('2013Figures'!$J:$J,'2013Figures'!$C:$C,$A169,'2013Figures'!$B:$B,"CyToBroker",'2013Figures'!$G:$G,"P1",'2013Figures'!$E:$E,$B$1)</f>
        <v>0</v>
      </c>
      <c r="I169" s="28"/>
      <c r="J169" s="17"/>
      <c r="K169" s="28"/>
      <c r="L169" s="50">
        <f>SUMIFS('2012Figures'!$J:$J,'2012Figures'!$C:$C,$A169,'2012Figures'!$E:$E,$B$1)</f>
        <v>0</v>
      </c>
      <c r="M169" s="50">
        <f>SUMIFS('2012Figures'!$J:$J,'2012Figures'!$C:$C,$A169,'2012Figures'!$B:$B,"BrokerToCy",'2012Figures'!$G:$G,"E1",'2012Figures'!$E:$E,$B$1)</f>
        <v>0</v>
      </c>
      <c r="N169" s="50">
        <f>SUMIFS('2012Figures'!$J:$J,'2012Figures'!$C:$C,$A169,'2012Figures'!$B:$B,"BrokerToCy",'2012Figures'!$G:$G,"P1",'2012Figures'!$E:$E,$B$1)</f>
        <v>0</v>
      </c>
      <c r="O169" s="50">
        <f>SUMIFS('2012Figures'!$J:$J,'2012Figures'!$C:$C,$A169,'2012Figures'!$B:$B,"CyToBroker",'2012Figures'!$G:$G,"E1",'2012Figures'!$E:$E,$B$1)</f>
        <v>0</v>
      </c>
      <c r="P169" s="50">
        <f>SUMIFS('2012Figures'!$J:$J,'2012Figures'!$C:$C,$A169,'2012Figures'!$B:$B,"CyToBroker",'2012Figures'!$G:$G,"P1",'2012Figures'!$E:$E,$B$1)</f>
        <v>0</v>
      </c>
      <c r="Q169" s="28"/>
      <c r="R169" s="46" t="str">
        <f t="shared" si="23"/>
        <v/>
      </c>
      <c r="S169" s="46" t="str">
        <f t="shared" si="23"/>
        <v/>
      </c>
      <c r="T169" s="46" t="str">
        <f t="shared" si="23"/>
        <v/>
      </c>
      <c r="U169" s="46" t="str">
        <f t="shared" si="23"/>
        <v/>
      </c>
      <c r="V169" s="46" t="str">
        <f t="shared" si="23"/>
        <v/>
      </c>
    </row>
    <row r="170" spans="1:22" x14ac:dyDescent="0.2">
      <c r="A170" s="1">
        <v>115</v>
      </c>
      <c r="B170" s="1" t="s">
        <v>23</v>
      </c>
      <c r="C170" s="8">
        <v>2</v>
      </c>
      <c r="D170" s="29">
        <f>SUMIFS('2013Figures'!$J:$J,'2013Figures'!$C:$C,$A170,'2013Figures'!$H:$H,$B170,'2013Figures'!$I:$I,$C170,'2013Figures'!$E:$E,$B$1)</f>
        <v>0</v>
      </c>
      <c r="E170" s="9">
        <f>SUMIFS('2013Figures'!$J:$J,'2013Figures'!$C:$C,$A170,'2013Figures'!$H:$H,$B170,'2013Figures'!$I:$I,$C170,'2013Figures'!$B:$B,"BrokerToCy",'2013Figures'!$G:$G,"E1",'2013Figures'!$E:$E,$B$1)</f>
        <v>0</v>
      </c>
      <c r="F170" s="9">
        <f>SUMIFS('2013Figures'!$J:$J,'2013Figures'!$C:$C,$A170,'2013Figures'!$H:$H,$B170,'2013Figures'!$I:$I,$C170,'2013Figures'!$B:$B,"BrokerToCy",'2013Figures'!$G:$G,"P1",'2013Figures'!$E:$E,$B$1)</f>
        <v>0</v>
      </c>
      <c r="G170" s="9">
        <f>SUMIFS('2013Figures'!$J:$J,'2013Figures'!$C:$C,$A170,'2013Figures'!$H:$H,$B170,'2013Figures'!$I:$I,$C170,'2013Figures'!$B:$B,"CyToBroker",'2013Figures'!$G:$G,"E1",'2013Figures'!$E:$E,$B$1)</f>
        <v>0</v>
      </c>
      <c r="H170" s="9">
        <f>SUMIFS('2013Figures'!$J:$J,'2013Figures'!$C:$C,$A170,'2013Figures'!$H:$H,$B170,'2013Figures'!$I:$I,$C170,'2013Figures'!$B:$B,"CyToBroker",'2013Figures'!$G:$G,"P1",'2013Figures'!$E:$E,$B$1)</f>
        <v>0</v>
      </c>
      <c r="J170" s="8" t="s">
        <v>146</v>
      </c>
      <c r="L170" s="42">
        <f>SUMIFS('2012Figures'!$J:$J,'2012Figures'!$C:$C,$A170,'2012Figures'!$H:$H,$B170,'2012Figures'!$I:$I,$C170,'2012Figures'!$E:$E,$B$1)</f>
        <v>0</v>
      </c>
      <c r="M170" s="52">
        <f>SUMIFS('2012Figures'!$J:$J,'2012Figures'!$C:$C,$A170,'2012Figures'!$H:$H,$B170,'2012Figures'!$I:$I,$C170,'2012Figures'!$B:$B,"BrokerToCy",'2012Figures'!$G:$G,"E1",'2012Figures'!$E:$E,$B$1)</f>
        <v>0</v>
      </c>
      <c r="N170" s="52">
        <f>SUMIFS('2012Figures'!$J:$J,'2012Figures'!$C:$C,$A170,'2012Figures'!$H:$H,$B170,'2012Figures'!$I:$I,$C170,'2012Figures'!$B:$B,"BrokerToCy",'2012Figures'!$G:$G,"P1",'2012Figures'!$E:$E,$B$1)</f>
        <v>0</v>
      </c>
      <c r="O170" s="52">
        <f>SUMIFS('2012Figures'!$J:$J,'2012Figures'!$C:$C,$A170,'2012Figures'!$H:$H,$B170,'2012Figures'!$I:$I,$C170,'2012Figures'!$B:$B,"CyToBroker",'2012Figures'!$G:$G,"E1",'2012Figures'!$E:$E,$B$1)</f>
        <v>0</v>
      </c>
      <c r="P170" s="52">
        <f>SUMIFS('2012Figures'!$J:$J,'2012Figures'!$C:$C,$A170,'2012Figures'!$H:$H,$B170,'2012Figures'!$I:$I,$C170,'2012Figures'!$B:$B,"CyToBroker",'2012Figures'!$G:$G,"P1",'2012Figures'!$E:$E,$B$1)</f>
        <v>0</v>
      </c>
      <c r="R170" s="46" t="str">
        <f t="shared" si="23"/>
        <v/>
      </c>
      <c r="S170" s="46" t="str">
        <f t="shared" si="23"/>
        <v/>
      </c>
      <c r="T170" s="46" t="str">
        <f t="shared" si="23"/>
        <v/>
      </c>
      <c r="U170" s="46" t="str">
        <f t="shared" si="23"/>
        <v/>
      </c>
      <c r="V170" s="46" t="str">
        <f t="shared" si="23"/>
        <v/>
      </c>
    </row>
    <row r="171" spans="1:22" x14ac:dyDescent="0.2">
      <c r="A171" s="1">
        <v>115</v>
      </c>
      <c r="B171" s="1" t="s">
        <v>23</v>
      </c>
      <c r="C171" s="8">
        <v>1</v>
      </c>
      <c r="D171" s="29">
        <f>SUMIFS('2013Figures'!$J:$J,'2013Figures'!$C:$C,$A171,'2013Figures'!$H:$H,$B171,'2013Figures'!$I:$I,$C171,'2013Figures'!$E:$E,$B$1)</f>
        <v>0</v>
      </c>
      <c r="E171" s="9">
        <f>SUMIFS('2013Figures'!$J:$J,'2013Figures'!$C:$C,$A171,'2013Figures'!$H:$H,$B171,'2013Figures'!$I:$I,$C171,'2013Figures'!$B:$B,"BrokerToCy",'2013Figures'!$G:$G,"E1",'2013Figures'!$E:$E,$B$1)</f>
        <v>0</v>
      </c>
      <c r="F171" s="9">
        <f>SUMIFS('2013Figures'!$J:$J,'2013Figures'!$C:$C,$A171,'2013Figures'!$H:$H,$B171,'2013Figures'!$I:$I,$C171,'2013Figures'!$B:$B,"BrokerToCy",'2013Figures'!$G:$G,"P1",'2013Figures'!$E:$E,$B$1)</f>
        <v>0</v>
      </c>
      <c r="G171" s="9">
        <f>SUMIFS('2013Figures'!$J:$J,'2013Figures'!$C:$C,$A171,'2013Figures'!$H:$H,$B171,'2013Figures'!$I:$I,$C171,'2013Figures'!$B:$B,"CyToBroker",'2013Figures'!$G:$G,"E1",'2013Figures'!$E:$E,$B$1)</f>
        <v>0</v>
      </c>
      <c r="H171" s="9">
        <f>SUMIFS('2013Figures'!$J:$J,'2013Figures'!$C:$C,$A171,'2013Figures'!$H:$H,$B171,'2013Figures'!$I:$I,$C171,'2013Figures'!$B:$B,"CyToBroker",'2013Figures'!$G:$G,"P1",'2013Figures'!$E:$E,$B$1)</f>
        <v>0</v>
      </c>
      <c r="I171" s="30"/>
      <c r="J171" s="31">
        <v>200901</v>
      </c>
      <c r="K171" s="30"/>
      <c r="L171" s="42">
        <f>SUMIFS('2012Figures'!$J:$J,'2012Figures'!$C:$C,$A171,'2012Figures'!$H:$H,$B171,'2012Figures'!$I:$I,$C171,'2012Figures'!$E:$E,$B$1)</f>
        <v>0</v>
      </c>
      <c r="M171" s="52">
        <f>SUMIFS('2012Figures'!$J:$J,'2012Figures'!$C:$C,$A171,'2012Figures'!$H:$H,$B171,'2012Figures'!$I:$I,$C171,'2012Figures'!$B:$B,"BrokerToCy",'2012Figures'!$G:$G,"E1",'2012Figures'!$E:$E,$B$1)</f>
        <v>0</v>
      </c>
      <c r="N171" s="52">
        <f>SUMIFS('2012Figures'!$J:$J,'2012Figures'!$C:$C,$A171,'2012Figures'!$H:$H,$B171,'2012Figures'!$I:$I,$C171,'2012Figures'!$B:$B,"BrokerToCy",'2012Figures'!$G:$G,"P1",'2012Figures'!$E:$E,$B$1)</f>
        <v>0</v>
      </c>
      <c r="O171" s="52">
        <f>SUMIFS('2012Figures'!$J:$J,'2012Figures'!$C:$C,$A171,'2012Figures'!$H:$H,$B171,'2012Figures'!$I:$I,$C171,'2012Figures'!$B:$B,"CyToBroker",'2012Figures'!$G:$G,"E1",'2012Figures'!$E:$E,$B$1)</f>
        <v>0</v>
      </c>
      <c r="P171" s="52">
        <f>SUMIFS('2012Figures'!$J:$J,'2012Figures'!$C:$C,$A171,'2012Figures'!$H:$H,$B171,'2012Figures'!$I:$I,$C171,'2012Figures'!$B:$B,"CyToBroker",'2012Figures'!$G:$G,"P1",'2012Figures'!$E:$E,$B$1)</f>
        <v>0</v>
      </c>
      <c r="Q171" s="30"/>
      <c r="R171" s="46" t="str">
        <f t="shared" si="23"/>
        <v/>
      </c>
      <c r="S171" s="46" t="str">
        <f t="shared" si="23"/>
        <v/>
      </c>
      <c r="T171" s="46" t="str">
        <f t="shared" si="23"/>
        <v/>
      </c>
      <c r="U171" s="46" t="str">
        <f t="shared" si="23"/>
        <v/>
      </c>
      <c r="V171" s="46" t="str">
        <f t="shared" si="23"/>
        <v/>
      </c>
    </row>
    <row r="172" spans="1:22" x14ac:dyDescent="0.2">
      <c r="A172" s="1">
        <v>115</v>
      </c>
      <c r="B172" s="1" t="s">
        <v>23</v>
      </c>
      <c r="D172" s="29">
        <f>SUMIFS('2013Figures'!$J:$J,'2013Figures'!$C:$C,$A172,'2013Figures'!$I:$I,"",'2013Figures'!$E:$E,$B$1)</f>
        <v>0</v>
      </c>
      <c r="E172" s="9">
        <f>SUMIFS('2013Figures'!$J:$J,'2013Figures'!$C:$C,$A172,'2013Figures'!$I:$I,"",'2013Figures'!$B:$B,"BrokerToCy",'2013Figures'!$G:$G,"E1",'2013Figures'!$E:$E,$B$1)</f>
        <v>0</v>
      </c>
      <c r="F172" s="9">
        <f>SUMIFS('2013Figures'!$J:$J,'2013Figures'!$C:$C,$A172,'2013Figures'!$I:$I,"",'2013Figures'!$B:$B,"BrokerToCy",'2013Figures'!$G:$G,"P1",'2013Figures'!$E:$E,$B$1)</f>
        <v>0</v>
      </c>
      <c r="G172" s="9">
        <f>SUMIFS('2013Figures'!$J:$J,'2013Figures'!$C:$C,$A172,'2013Figures'!$I:$I,"",'2013Figures'!$B:$B,"CyToBroker",'2013Figures'!$G:$G,"E1",'2013Figures'!$E:$E,$B$1)</f>
        <v>0</v>
      </c>
      <c r="H172" s="9">
        <f>SUMIFS('2013Figures'!$J:$J,'2013Figures'!$C:$C,$A172,'2013Figures'!$I:$I,"",'2013Figures'!$B:$B,"CyToBroker",'2013Figures'!$G:$G,"P1",'2013Figures'!$E:$E,$B$1)</f>
        <v>0</v>
      </c>
      <c r="J172" s="8" t="s">
        <v>131</v>
      </c>
      <c r="L172" s="42">
        <f>SUMIFS('2012Figures'!$J:$J,'2012Figures'!$C:$C,$A172,'2012Figures'!$I:$I,"",'2012Figures'!$E:$E,$B$1)</f>
        <v>0</v>
      </c>
      <c r="M172" s="52">
        <f>SUMIFS('2012Figures'!$J:$J,'2012Figures'!$C:$C,$A172,'2012Figures'!$I:$I,"",'2012Figures'!$B:$B,"BrokerToCy",'2012Figures'!$G:$G,"E1",'2012Figures'!$E:$E,$B$1)</f>
        <v>0</v>
      </c>
      <c r="N172" s="52">
        <f>SUMIFS('2012Figures'!$J:$J,'2012Figures'!$C:$C,$A172,'2012Figures'!$I:$I,"",'2012Figures'!$B:$B,"BrokerToCy",'2012Figures'!$G:$G,"P1",'2012Figures'!$E:$E,$B$1)</f>
        <v>0</v>
      </c>
      <c r="O172" s="52">
        <f>SUMIFS('2012Figures'!$J:$J,'2012Figures'!$C:$C,$A172,'2012Figures'!$I:$I,"",'2012Figures'!$B:$B,"CyToBroker",'2012Figures'!$G:$G,"E1",'2012Figures'!$E:$E,$B$1)</f>
        <v>0</v>
      </c>
      <c r="P172" s="52">
        <f>SUMIFS('2012Figures'!$J:$J,'2012Figures'!$C:$C,$A172,'2012Figures'!$I:$I,"",'2012Figures'!$B:$B,"CyToBroker",'2012Figures'!$G:$G,"P1",'2012Figures'!$E:$E,$B$1)</f>
        <v>0</v>
      </c>
      <c r="R172" s="46" t="str">
        <f t="shared" si="23"/>
        <v/>
      </c>
      <c r="S172" s="46" t="str">
        <f t="shared" si="23"/>
        <v/>
      </c>
      <c r="T172" s="46" t="str">
        <f t="shared" si="23"/>
        <v/>
      </c>
      <c r="U172" s="46" t="str">
        <f t="shared" si="23"/>
        <v/>
      </c>
      <c r="V172" s="46" t="str">
        <f t="shared" si="23"/>
        <v/>
      </c>
    </row>
    <row r="173" spans="1:22" x14ac:dyDescent="0.2">
      <c r="A173" s="21"/>
      <c r="B173" s="21" t="s">
        <v>92</v>
      </c>
      <c r="C173" s="22"/>
      <c r="D173" s="23">
        <f>SUM(E173:H173)</f>
        <v>0</v>
      </c>
      <c r="E173" s="23">
        <f>SUM(E170:E172)</f>
        <v>0</v>
      </c>
      <c r="F173" s="23">
        <f>SUM(F170:F172)</f>
        <v>0</v>
      </c>
      <c r="G173" s="23">
        <f>SUM(G170:G172)</f>
        <v>0</v>
      </c>
      <c r="H173" s="23">
        <f>SUM(H170:H172)</f>
        <v>0</v>
      </c>
      <c r="I173" s="21"/>
      <c r="J173" s="22"/>
      <c r="K173" s="21"/>
      <c r="L173" s="43">
        <f>SUM(M173:P173)</f>
        <v>0</v>
      </c>
      <c r="M173" s="43">
        <f>SUM(M170:M172)</f>
        <v>0</v>
      </c>
      <c r="N173" s="43">
        <f>SUM(N170:N172)</f>
        <v>0</v>
      </c>
      <c r="O173" s="43">
        <f>SUM(O170:O172)</f>
        <v>0</v>
      </c>
      <c r="P173" s="43">
        <f>SUM(P170:P172)</f>
        <v>0</v>
      </c>
      <c r="Q173" s="21"/>
      <c r="R173" s="21"/>
      <c r="S173" s="21"/>
      <c r="T173" s="21"/>
      <c r="U173" s="21"/>
      <c r="V173" s="21"/>
    </row>
    <row r="174" spans="1:22" x14ac:dyDescent="0.2">
      <c r="A174" s="28">
        <v>116</v>
      </c>
      <c r="B174" s="28" t="s">
        <v>64</v>
      </c>
      <c r="C174" s="17" t="s">
        <v>88</v>
      </c>
      <c r="D174" s="18">
        <f>SUMIFS('2013Figures'!$J:$J,'2013Figures'!$C:$C,$A174,'2013Figures'!$E:$E,$B$1)</f>
        <v>0</v>
      </c>
      <c r="E174" s="18">
        <f>SUMIFS('2013Figures'!$J:$J,'2013Figures'!$C:$C,$A174,'2013Figures'!$B:$B,"BrokerToCy",'2013Figures'!$G:$G,"E1",'2013Figures'!$E:$E,$B$1)</f>
        <v>0</v>
      </c>
      <c r="F174" s="18">
        <f>SUMIFS('2013Figures'!$J:$J,'2013Figures'!$C:$C,$A174,'2013Figures'!$B:$B,"BrokerToCy",'2013Figures'!$G:$G,"P1",'2013Figures'!$E:$E,$B$1)</f>
        <v>0</v>
      </c>
      <c r="G174" s="18">
        <f>SUMIFS('2013Figures'!$J:$J,'2013Figures'!$C:$C,$A174,'2013Figures'!$B:$B,"CyToBroker",'2013Figures'!$G:$G,"E1",'2013Figures'!$E:$E,$B$1)</f>
        <v>0</v>
      </c>
      <c r="H174" s="18">
        <f>SUMIFS('2013Figures'!$J:$J,'2013Figures'!$C:$C,$A174,'2013Figures'!$B:$B,"CyToBroker",'2013Figures'!$G:$G,"P1",'2013Figures'!$E:$E,$B$1)</f>
        <v>0</v>
      </c>
      <c r="I174" s="28"/>
      <c r="J174" s="17"/>
      <c r="K174" s="28"/>
      <c r="L174" s="50">
        <f>SUMIFS('2012Figures'!$J:$J,'2012Figures'!$C:$C,$A174,'2012Figures'!$E:$E,$B$1)</f>
        <v>0</v>
      </c>
      <c r="M174" s="50">
        <f>SUMIFS('2012Figures'!$J:$J,'2012Figures'!$C:$C,$A174,'2012Figures'!$B:$B,"BrokerToCy",'2012Figures'!$G:$G,"E1",'2012Figures'!$E:$E,$B$1)</f>
        <v>0</v>
      </c>
      <c r="N174" s="50">
        <f>SUMIFS('2012Figures'!$J:$J,'2012Figures'!$C:$C,$A174,'2012Figures'!$B:$B,"BrokerToCy",'2012Figures'!$G:$G,"P1",'2012Figures'!$E:$E,$B$1)</f>
        <v>0</v>
      </c>
      <c r="O174" s="50">
        <f>SUMIFS('2012Figures'!$J:$J,'2012Figures'!$C:$C,$A174,'2012Figures'!$B:$B,"CyToBroker",'2012Figures'!$G:$G,"E1",'2012Figures'!$E:$E,$B$1)</f>
        <v>0</v>
      </c>
      <c r="P174" s="50">
        <f>SUMIFS('2012Figures'!$J:$J,'2012Figures'!$C:$C,$A174,'2012Figures'!$B:$B,"CyToBroker",'2012Figures'!$G:$G,"P1",'2012Figures'!$E:$E,$B$1)</f>
        <v>0</v>
      </c>
      <c r="Q174" s="28"/>
      <c r="R174" s="46" t="str">
        <f t="shared" si="23"/>
        <v/>
      </c>
      <c r="S174" s="46" t="str">
        <f t="shared" si="23"/>
        <v/>
      </c>
      <c r="T174" s="46" t="str">
        <f t="shared" si="23"/>
        <v/>
      </c>
      <c r="U174" s="46" t="str">
        <f t="shared" si="23"/>
        <v/>
      </c>
      <c r="V174" s="46" t="str">
        <f t="shared" si="23"/>
        <v/>
      </c>
    </row>
    <row r="175" spans="1:22" x14ac:dyDescent="0.2">
      <c r="A175" s="1">
        <v>116</v>
      </c>
      <c r="B175" s="1" t="s">
        <v>64</v>
      </c>
      <c r="C175" s="8">
        <v>3</v>
      </c>
      <c r="D175" s="29">
        <f>SUMIFS('2013Figures'!$J:$J,'2013Figures'!$C:$C,$A175,'2013Figures'!$H:$H,$B175,'2013Figures'!$I:$I,$C175,'2013Figures'!$E:$E,$B$1)</f>
        <v>0</v>
      </c>
      <c r="E175" s="9">
        <f>SUMIFS('2013Figures'!$J:$J,'2013Figures'!$C:$C,$A175,'2013Figures'!$H:$H,$B175,'2013Figures'!$I:$I,$C175,'2013Figures'!$B:$B,"BrokerToCy",'2013Figures'!$G:$G,"E1",'2013Figures'!$E:$E,$B$1)</f>
        <v>0</v>
      </c>
      <c r="F175" s="9">
        <f>SUMIFS('2013Figures'!$J:$J,'2013Figures'!$C:$C,$A175,'2013Figures'!$H:$H,$B175,'2013Figures'!$I:$I,$C175,'2013Figures'!$B:$B,"BrokerToCy",'2013Figures'!$G:$G,"P1",'2013Figures'!$E:$E,$B$1)</f>
        <v>0</v>
      </c>
      <c r="G175" s="9">
        <f>SUMIFS('2013Figures'!$J:$J,'2013Figures'!$C:$C,$A175,'2013Figures'!$H:$H,$B175,'2013Figures'!$I:$I,$C175,'2013Figures'!$B:$B,"CyToBroker",'2013Figures'!$G:$G,"E1",'2013Figures'!$E:$E,$B$1)</f>
        <v>0</v>
      </c>
      <c r="H175" s="9">
        <f>SUMIFS('2013Figures'!$J:$J,'2013Figures'!$C:$C,$A175,'2013Figures'!$H:$H,$B175,'2013Figures'!$I:$I,$C175,'2013Figures'!$B:$B,"CyToBroker",'2013Figures'!$G:$G,"P1",'2013Figures'!$E:$E,$B$1)</f>
        <v>0</v>
      </c>
      <c r="J175" s="8" t="s">
        <v>146</v>
      </c>
      <c r="L175" s="42">
        <f>SUMIFS('2012Figures'!$J:$J,'2012Figures'!$C:$C,$A175,'2012Figures'!$H:$H,$B175,'2012Figures'!$I:$I,$C175,'2012Figures'!$E:$E,$B$1)</f>
        <v>0</v>
      </c>
      <c r="M175" s="52">
        <f>SUMIFS('2012Figures'!$J:$J,'2012Figures'!$C:$C,$A175,'2012Figures'!$H:$H,$B175,'2012Figures'!$I:$I,$C175,'2012Figures'!$B:$B,"BrokerToCy",'2012Figures'!$G:$G,"E1",'2012Figures'!$E:$E,$B$1)</f>
        <v>0</v>
      </c>
      <c r="N175" s="52">
        <f>SUMIFS('2012Figures'!$J:$J,'2012Figures'!$C:$C,$A175,'2012Figures'!$H:$H,$B175,'2012Figures'!$I:$I,$C175,'2012Figures'!$B:$B,"BrokerToCy",'2012Figures'!$G:$G,"P1",'2012Figures'!$E:$E,$B$1)</f>
        <v>0</v>
      </c>
      <c r="O175" s="52">
        <f>SUMIFS('2012Figures'!$J:$J,'2012Figures'!$C:$C,$A175,'2012Figures'!$H:$H,$B175,'2012Figures'!$I:$I,$C175,'2012Figures'!$B:$B,"CyToBroker",'2012Figures'!$G:$G,"E1",'2012Figures'!$E:$E,$B$1)</f>
        <v>0</v>
      </c>
      <c r="P175" s="52">
        <f>SUMIFS('2012Figures'!$J:$J,'2012Figures'!$C:$C,$A175,'2012Figures'!$H:$H,$B175,'2012Figures'!$I:$I,$C175,'2012Figures'!$B:$B,"CyToBroker",'2012Figures'!$G:$G,"P1",'2012Figures'!$E:$E,$B$1)</f>
        <v>0</v>
      </c>
      <c r="R175" s="46" t="str">
        <f t="shared" si="23"/>
        <v/>
      </c>
      <c r="S175" s="46" t="str">
        <f t="shared" si="23"/>
        <v/>
      </c>
      <c r="T175" s="46" t="str">
        <f t="shared" si="23"/>
        <v/>
      </c>
      <c r="U175" s="46" t="str">
        <f t="shared" si="23"/>
        <v/>
      </c>
      <c r="V175" s="46" t="str">
        <f t="shared" si="23"/>
        <v/>
      </c>
    </row>
    <row r="176" spans="1:22" x14ac:dyDescent="0.2">
      <c r="A176" s="1">
        <v>116</v>
      </c>
      <c r="B176" s="1" t="s">
        <v>64</v>
      </c>
      <c r="C176" s="8">
        <v>2</v>
      </c>
      <c r="D176" s="29">
        <f>SUMIFS('2013Figures'!$J:$J,'2013Figures'!$C:$C,$A176,'2013Figures'!$H:$H,$B176,'2013Figures'!$I:$I,$C176,'2013Figures'!$E:$E,$B$1)</f>
        <v>0</v>
      </c>
      <c r="E176" s="9">
        <f>SUMIFS('2013Figures'!$J:$J,'2013Figures'!$C:$C,$A176,'2013Figures'!$H:$H,$B176,'2013Figures'!$I:$I,$C176,'2013Figures'!$B:$B,"BrokerToCy",'2013Figures'!$G:$G,"E1",'2013Figures'!$E:$E,$B$1)</f>
        <v>0</v>
      </c>
      <c r="F176" s="9">
        <f>SUMIFS('2013Figures'!$J:$J,'2013Figures'!$C:$C,$A176,'2013Figures'!$H:$H,$B176,'2013Figures'!$I:$I,$C176,'2013Figures'!$B:$B,"BrokerToCy",'2013Figures'!$G:$G,"P1",'2013Figures'!$E:$E,$B$1)</f>
        <v>0</v>
      </c>
      <c r="G176" s="9">
        <f>SUMIFS('2013Figures'!$J:$J,'2013Figures'!$C:$C,$A176,'2013Figures'!$H:$H,$B176,'2013Figures'!$I:$I,$C176,'2013Figures'!$B:$B,"CyToBroker",'2013Figures'!$G:$G,"E1",'2013Figures'!$E:$E,$B$1)</f>
        <v>0</v>
      </c>
      <c r="H176" s="9">
        <f>SUMIFS('2013Figures'!$J:$J,'2013Figures'!$C:$C,$A176,'2013Figures'!$H:$H,$B176,'2013Figures'!$I:$I,$C176,'2013Figures'!$B:$B,"CyToBroker",'2013Figures'!$G:$G,"P1",'2013Figures'!$E:$E,$B$1)</f>
        <v>0</v>
      </c>
      <c r="I176" s="30"/>
      <c r="J176" s="31">
        <v>201101</v>
      </c>
      <c r="K176" s="30"/>
      <c r="L176" s="42">
        <f>SUMIFS('2012Figures'!$J:$J,'2012Figures'!$C:$C,$A176,'2012Figures'!$H:$H,$B176,'2012Figures'!$I:$I,$C176,'2012Figures'!$E:$E,$B$1)</f>
        <v>0</v>
      </c>
      <c r="M176" s="52">
        <f>SUMIFS('2012Figures'!$J:$J,'2012Figures'!$C:$C,$A176,'2012Figures'!$H:$H,$B176,'2012Figures'!$I:$I,$C176,'2012Figures'!$B:$B,"BrokerToCy",'2012Figures'!$G:$G,"E1",'2012Figures'!$E:$E,$B$1)</f>
        <v>0</v>
      </c>
      <c r="N176" s="52">
        <f>SUMIFS('2012Figures'!$J:$J,'2012Figures'!$C:$C,$A176,'2012Figures'!$H:$H,$B176,'2012Figures'!$I:$I,$C176,'2012Figures'!$B:$B,"BrokerToCy",'2012Figures'!$G:$G,"P1",'2012Figures'!$E:$E,$B$1)</f>
        <v>0</v>
      </c>
      <c r="O176" s="52">
        <f>SUMIFS('2012Figures'!$J:$J,'2012Figures'!$C:$C,$A176,'2012Figures'!$H:$H,$B176,'2012Figures'!$I:$I,$C176,'2012Figures'!$B:$B,"CyToBroker",'2012Figures'!$G:$G,"E1",'2012Figures'!$E:$E,$B$1)</f>
        <v>0</v>
      </c>
      <c r="P176" s="52">
        <f>SUMIFS('2012Figures'!$J:$J,'2012Figures'!$C:$C,$A176,'2012Figures'!$H:$H,$B176,'2012Figures'!$I:$I,$C176,'2012Figures'!$B:$B,"CyToBroker",'2012Figures'!$G:$G,"P1",'2012Figures'!$E:$E,$B$1)</f>
        <v>0</v>
      </c>
      <c r="Q176" s="30"/>
      <c r="R176" s="46" t="str">
        <f t="shared" si="23"/>
        <v/>
      </c>
      <c r="S176" s="46" t="str">
        <f t="shared" si="23"/>
        <v/>
      </c>
      <c r="T176" s="46" t="str">
        <f t="shared" si="23"/>
        <v/>
      </c>
      <c r="U176" s="46" t="str">
        <f t="shared" si="23"/>
        <v/>
      </c>
      <c r="V176" s="46" t="str">
        <f t="shared" si="23"/>
        <v/>
      </c>
    </row>
    <row r="177" spans="1:22" x14ac:dyDescent="0.2">
      <c r="A177" s="1">
        <v>116</v>
      </c>
      <c r="B177" s="1" t="s">
        <v>64</v>
      </c>
      <c r="C177" s="8">
        <v>1</v>
      </c>
      <c r="D177" s="29">
        <f>SUMIFS('2013Figures'!$J:$J,'2013Figures'!$C:$C,$A177,'2013Figures'!$H:$H,$B177,'2013Figures'!$I:$I,$C177,'2013Figures'!$E:$E,$B$1)</f>
        <v>0</v>
      </c>
      <c r="E177" s="9">
        <f>SUMIFS('2013Figures'!$J:$J,'2013Figures'!$C:$C,$A177,'2013Figures'!$H:$H,$B177,'2013Figures'!$I:$I,$C177,'2013Figures'!$B:$B,"BrokerToCy",'2013Figures'!$G:$G,"E1",'2013Figures'!$E:$E,$B$1)</f>
        <v>0</v>
      </c>
      <c r="F177" s="9">
        <f>SUMIFS('2013Figures'!$J:$J,'2013Figures'!$C:$C,$A177,'2013Figures'!$H:$H,$B177,'2013Figures'!$I:$I,$C177,'2013Figures'!$B:$B,"BrokerToCy",'2013Figures'!$G:$G,"P1",'2013Figures'!$E:$E,$B$1)</f>
        <v>0</v>
      </c>
      <c r="G177" s="9">
        <f>SUMIFS('2013Figures'!$J:$J,'2013Figures'!$C:$C,$A177,'2013Figures'!$H:$H,$B177,'2013Figures'!$I:$I,$C177,'2013Figures'!$B:$B,"CyToBroker",'2013Figures'!$G:$G,"E1",'2013Figures'!$E:$E,$B$1)</f>
        <v>0</v>
      </c>
      <c r="H177" s="9">
        <f>SUMIFS('2013Figures'!$J:$J,'2013Figures'!$C:$C,$A177,'2013Figures'!$H:$H,$B177,'2013Figures'!$I:$I,$C177,'2013Figures'!$B:$B,"CyToBroker",'2013Figures'!$G:$G,"P1",'2013Figures'!$E:$E,$B$1)</f>
        <v>0</v>
      </c>
      <c r="J177" s="8">
        <v>200901</v>
      </c>
      <c r="L177" s="42">
        <f>SUMIFS('2012Figures'!$J:$J,'2012Figures'!$C:$C,$A177,'2012Figures'!$H:$H,$B177,'2012Figures'!$I:$I,$C177,'2012Figures'!$E:$E,$B$1)</f>
        <v>0</v>
      </c>
      <c r="M177" s="52">
        <f>SUMIFS('2012Figures'!$J:$J,'2012Figures'!$C:$C,$A177,'2012Figures'!$H:$H,$B177,'2012Figures'!$I:$I,$C177,'2012Figures'!$B:$B,"BrokerToCy",'2012Figures'!$G:$G,"E1",'2012Figures'!$E:$E,$B$1)</f>
        <v>0</v>
      </c>
      <c r="N177" s="52">
        <f>SUMIFS('2012Figures'!$J:$J,'2012Figures'!$C:$C,$A177,'2012Figures'!$H:$H,$B177,'2012Figures'!$I:$I,$C177,'2012Figures'!$B:$B,"BrokerToCy",'2012Figures'!$G:$G,"P1",'2012Figures'!$E:$E,$B$1)</f>
        <v>0</v>
      </c>
      <c r="O177" s="52">
        <f>SUMIFS('2012Figures'!$J:$J,'2012Figures'!$C:$C,$A177,'2012Figures'!$H:$H,$B177,'2012Figures'!$I:$I,$C177,'2012Figures'!$B:$B,"CyToBroker",'2012Figures'!$G:$G,"E1",'2012Figures'!$E:$E,$B$1)</f>
        <v>0</v>
      </c>
      <c r="P177" s="52">
        <f>SUMIFS('2012Figures'!$J:$J,'2012Figures'!$C:$C,$A177,'2012Figures'!$H:$H,$B177,'2012Figures'!$I:$I,$C177,'2012Figures'!$B:$B,"CyToBroker",'2012Figures'!$G:$G,"P1",'2012Figures'!$E:$E,$B$1)</f>
        <v>0</v>
      </c>
      <c r="R177" s="46" t="str">
        <f t="shared" si="23"/>
        <v/>
      </c>
      <c r="S177" s="46" t="str">
        <f t="shared" si="23"/>
        <v/>
      </c>
      <c r="T177" s="46" t="str">
        <f t="shared" si="23"/>
        <v/>
      </c>
      <c r="U177" s="46" t="str">
        <f t="shared" si="23"/>
        <v/>
      </c>
      <c r="V177" s="46" t="str">
        <f t="shared" si="23"/>
        <v/>
      </c>
    </row>
    <row r="178" spans="1:22" x14ac:dyDescent="0.2">
      <c r="A178" s="1">
        <v>116</v>
      </c>
      <c r="B178" s="1" t="s">
        <v>64</v>
      </c>
      <c r="D178" s="29">
        <f>SUMIFS('2013Figures'!$J:$J,'2013Figures'!$C:$C,$A178,'2013Figures'!$I:$I,"",'2013Figures'!$E:$E,$B$1)</f>
        <v>0</v>
      </c>
      <c r="E178" s="9">
        <f>SUMIFS('2013Figures'!$J:$J,'2013Figures'!$C:$C,$A178,'2013Figures'!$I:$I,"",'2013Figures'!$B:$B,"BrokerToCy",'2013Figures'!$G:$G,"E1",'2013Figures'!$E:$E,$B$1)</f>
        <v>0</v>
      </c>
      <c r="F178" s="9">
        <f>SUMIFS('2013Figures'!$J:$J,'2013Figures'!$C:$C,$A178,'2013Figures'!$I:$I,"",'2013Figures'!$B:$B,"BrokerToCy",'2013Figures'!$G:$G,"P1",'2013Figures'!$E:$E,$B$1)</f>
        <v>0</v>
      </c>
      <c r="G178" s="9">
        <f>SUMIFS('2013Figures'!$J:$J,'2013Figures'!$C:$C,$A178,'2013Figures'!$I:$I,"",'2013Figures'!$B:$B,"CyToBroker",'2013Figures'!$G:$G,"E1",'2013Figures'!$E:$E,$B$1)</f>
        <v>0</v>
      </c>
      <c r="H178" s="9">
        <f>SUMIFS('2013Figures'!$J:$J,'2013Figures'!$C:$C,$A178,'2013Figures'!$I:$I,"",'2013Figures'!$B:$B,"CyToBroker",'2013Figures'!$G:$G,"P1",'2013Figures'!$E:$E,$B$1)</f>
        <v>0</v>
      </c>
      <c r="J178" s="8" t="s">
        <v>131</v>
      </c>
      <c r="L178" s="42">
        <f>SUMIFS('2012Figures'!$J:$J,'2012Figures'!$C:$C,$A178,'2012Figures'!$I:$I,"",'2012Figures'!$E:$E,$B$1)</f>
        <v>0</v>
      </c>
      <c r="M178" s="52">
        <f>SUMIFS('2012Figures'!$J:$J,'2012Figures'!$C:$C,$A178,'2012Figures'!$I:$I,"",'2012Figures'!$B:$B,"BrokerToCy",'2012Figures'!$G:$G,"E1",'2012Figures'!$E:$E,$B$1)</f>
        <v>0</v>
      </c>
      <c r="N178" s="52">
        <f>SUMIFS('2012Figures'!$J:$J,'2012Figures'!$C:$C,$A178,'2012Figures'!$I:$I,"",'2012Figures'!$B:$B,"BrokerToCy",'2012Figures'!$G:$G,"P1",'2012Figures'!$E:$E,$B$1)</f>
        <v>0</v>
      </c>
      <c r="O178" s="52">
        <f>SUMIFS('2012Figures'!$J:$J,'2012Figures'!$C:$C,$A178,'2012Figures'!$I:$I,"",'2012Figures'!$B:$B,"CyToBroker",'2012Figures'!$G:$G,"E1",'2012Figures'!$E:$E,$B$1)</f>
        <v>0</v>
      </c>
      <c r="P178" s="52">
        <f>SUMIFS('2012Figures'!$J:$J,'2012Figures'!$C:$C,$A178,'2012Figures'!$I:$I,"",'2012Figures'!$B:$B,"CyToBroker",'2012Figures'!$G:$G,"P1",'2012Figures'!$E:$E,$B$1)</f>
        <v>0</v>
      </c>
      <c r="R178" s="46" t="str">
        <f t="shared" si="23"/>
        <v/>
      </c>
      <c r="S178" s="46" t="str">
        <f t="shared" si="23"/>
        <v/>
      </c>
      <c r="T178" s="46" t="str">
        <f t="shared" si="23"/>
        <v/>
      </c>
      <c r="U178" s="46" t="str">
        <f t="shared" si="23"/>
        <v/>
      </c>
      <c r="V178" s="46" t="str">
        <f t="shared" si="23"/>
        <v/>
      </c>
    </row>
    <row r="179" spans="1:22" x14ac:dyDescent="0.2">
      <c r="A179" s="21"/>
      <c r="B179" s="21" t="s">
        <v>92</v>
      </c>
      <c r="C179" s="22"/>
      <c r="D179" s="23">
        <f>SUM(E179:H179)</f>
        <v>0</v>
      </c>
      <c r="E179" s="23">
        <f>SUM(E175:E178)</f>
        <v>0</v>
      </c>
      <c r="F179" s="23">
        <f>SUM(F175:F178)</f>
        <v>0</v>
      </c>
      <c r="G179" s="23">
        <f>SUM(G175:G178)</f>
        <v>0</v>
      </c>
      <c r="H179" s="23">
        <f>SUM(H175:H178)</f>
        <v>0</v>
      </c>
      <c r="I179" s="21"/>
      <c r="J179" s="22"/>
      <c r="K179" s="21"/>
      <c r="L179" s="43">
        <f>SUM(M179:P179)</f>
        <v>0</v>
      </c>
      <c r="M179" s="43">
        <f>SUM(M175:M178)</f>
        <v>0</v>
      </c>
      <c r="N179" s="43">
        <f>SUM(N175:N178)</f>
        <v>0</v>
      </c>
      <c r="O179" s="43">
        <f>SUM(O175:O178)</f>
        <v>0</v>
      </c>
      <c r="P179" s="43">
        <f>SUM(P175:P178)</f>
        <v>0</v>
      </c>
      <c r="Q179" s="21"/>
      <c r="R179" s="21"/>
      <c r="S179" s="21"/>
      <c r="T179" s="21"/>
      <c r="U179" s="21"/>
      <c r="V179" s="21"/>
    </row>
    <row r="180" spans="1:22" x14ac:dyDescent="0.2">
      <c r="A180" s="28">
        <v>118</v>
      </c>
      <c r="B180" s="28" t="s">
        <v>109</v>
      </c>
      <c r="C180" s="17" t="s">
        <v>88</v>
      </c>
      <c r="D180" s="18">
        <f>SUMIFS('2013Figures'!$J:$J,'2013Figures'!$C:$C,$A180,'2013Figures'!$E:$E,$B$1)</f>
        <v>0</v>
      </c>
      <c r="E180" s="18">
        <f>SUMIFS('2013Figures'!$J:$J,'2013Figures'!$C:$C,$A180,'2013Figures'!$B:$B,"BrokerToCy",'2013Figures'!$G:$G,"E1",'2013Figures'!$E:$E,$B$1)</f>
        <v>0</v>
      </c>
      <c r="F180" s="18">
        <f>SUMIFS('2013Figures'!$J:$J,'2013Figures'!$C:$C,$A180,'2013Figures'!$B:$B,"BrokerToCy",'2013Figures'!$G:$G,"P1",'2013Figures'!$E:$E,$B$1)</f>
        <v>0</v>
      </c>
      <c r="G180" s="18">
        <f>SUMIFS('2013Figures'!$J:$J,'2013Figures'!$C:$C,$A180,'2013Figures'!$B:$B,"CyToBroker",'2013Figures'!$G:$G,"E1",'2013Figures'!$E:$E,$B$1)</f>
        <v>0</v>
      </c>
      <c r="H180" s="18">
        <f>SUMIFS('2013Figures'!$J:$J,'2013Figures'!$C:$C,$A180,'2013Figures'!$B:$B,"CyToBroker",'2013Figures'!$G:$G,"P1",'2013Figures'!$E:$E,$B$1)</f>
        <v>0</v>
      </c>
      <c r="I180" s="28"/>
      <c r="J180" s="17"/>
      <c r="K180" s="28"/>
      <c r="L180" s="50">
        <f>SUMIFS('2012Figures'!$J:$J,'2012Figures'!$C:$C,$A180,'2012Figures'!$E:$E,$B$1)</f>
        <v>0</v>
      </c>
      <c r="M180" s="50">
        <f>SUMIFS('2012Figures'!$J:$J,'2012Figures'!$C:$C,$A180,'2012Figures'!$B:$B,"BrokerToCy",'2012Figures'!$G:$G,"E1",'2012Figures'!$E:$E,$B$1)</f>
        <v>0</v>
      </c>
      <c r="N180" s="50">
        <f>SUMIFS('2012Figures'!$J:$J,'2012Figures'!$C:$C,$A180,'2012Figures'!$B:$B,"BrokerToCy",'2012Figures'!$G:$G,"P1",'2012Figures'!$E:$E,$B$1)</f>
        <v>0</v>
      </c>
      <c r="O180" s="50">
        <f>SUMIFS('2012Figures'!$J:$J,'2012Figures'!$C:$C,$A180,'2012Figures'!$B:$B,"CyToBroker",'2012Figures'!$G:$G,"E1",'2012Figures'!$E:$E,$B$1)</f>
        <v>0</v>
      </c>
      <c r="P180" s="50">
        <f>SUMIFS('2012Figures'!$J:$J,'2012Figures'!$C:$C,$A180,'2012Figures'!$B:$B,"CyToBroker",'2012Figures'!$G:$G,"P1",'2012Figures'!$E:$E,$B$1)</f>
        <v>0</v>
      </c>
      <c r="Q180" s="28"/>
      <c r="R180" s="46" t="str">
        <f t="shared" si="23"/>
        <v/>
      </c>
      <c r="S180" s="46" t="str">
        <f t="shared" si="23"/>
        <v/>
      </c>
      <c r="T180" s="46" t="str">
        <f t="shared" si="23"/>
        <v/>
      </c>
      <c r="U180" s="46" t="str">
        <f t="shared" si="23"/>
        <v/>
      </c>
      <c r="V180" s="46" t="str">
        <f t="shared" si="23"/>
        <v/>
      </c>
    </row>
    <row r="181" spans="1:22" x14ac:dyDescent="0.2">
      <c r="A181" s="1">
        <v>118</v>
      </c>
      <c r="B181" s="1" t="s">
        <v>109</v>
      </c>
      <c r="C181" s="8">
        <v>11</v>
      </c>
      <c r="D181" s="29">
        <f>SUMIFS('2013Figures'!$J:$J,'2013Figures'!$C:$C,$A181,'2013Figures'!$H:$H,$B181,'2013Figures'!$I:$I,$C181,'2013Figures'!$E:$E,$B$1)</f>
        <v>0</v>
      </c>
      <c r="E181" s="9">
        <f>SUMIFS('2013Figures'!$J:$J,'2013Figures'!$C:$C,$A181,'2013Figures'!$H:$H,$B181,'2013Figures'!$I:$I,$C181,'2013Figures'!$B:$B,"BrokerToCy",'2013Figures'!$G:$G,"E1",'2013Figures'!$E:$E,$B$1)</f>
        <v>0</v>
      </c>
      <c r="F181" s="9">
        <f>SUMIFS('2013Figures'!$J:$J,'2013Figures'!$C:$C,$A181,'2013Figures'!$H:$H,$B181,'2013Figures'!$I:$I,$C181,'2013Figures'!$B:$B,"BrokerToCy",'2013Figures'!$G:$G,"P1",'2013Figures'!$E:$E,$B$1)</f>
        <v>0</v>
      </c>
      <c r="G181" s="9">
        <f>SUMIFS('2013Figures'!$J:$J,'2013Figures'!$C:$C,$A181,'2013Figures'!$H:$H,$B181,'2013Figures'!$I:$I,$C181,'2013Figures'!$B:$B,"CyToBroker",'2013Figures'!$G:$G,"E1",'2013Figures'!$E:$E,$B$1)</f>
        <v>0</v>
      </c>
      <c r="H181" s="9">
        <f>SUMIFS('2013Figures'!$J:$J,'2013Figures'!$C:$C,$A181,'2013Figures'!$H:$H,$B181,'2013Figures'!$I:$I,$C181,'2013Figures'!$B:$B,"CyToBroker",'2013Figures'!$G:$G,"P1",'2013Figures'!$E:$E,$B$1)</f>
        <v>0</v>
      </c>
      <c r="L181" s="42">
        <f>SUMIFS('2012Figures'!$J:$J,'2012Figures'!$C:$C,$A181,'2012Figures'!$H:$H,$B181,'2012Figures'!$I:$I,$C181,'2012Figures'!$E:$E,$B$1)</f>
        <v>0</v>
      </c>
      <c r="M181" s="52">
        <f>SUMIFS('2012Figures'!$J:$J,'2012Figures'!$C:$C,$A181,'2012Figures'!$H:$H,$B181,'2012Figures'!$I:$I,$C181,'2012Figures'!$B:$B,"BrokerToCy",'2012Figures'!$G:$G,"E1",'2012Figures'!$E:$E,$B$1)</f>
        <v>0</v>
      </c>
      <c r="N181" s="52">
        <f>SUMIFS('2012Figures'!$J:$J,'2012Figures'!$C:$C,$A181,'2012Figures'!$H:$H,$B181,'2012Figures'!$I:$I,$C181,'2012Figures'!$B:$B,"BrokerToCy",'2012Figures'!$G:$G,"P1",'2012Figures'!$E:$E,$B$1)</f>
        <v>0</v>
      </c>
      <c r="O181" s="52">
        <f>SUMIFS('2012Figures'!$J:$J,'2012Figures'!$C:$C,$A181,'2012Figures'!$H:$H,$B181,'2012Figures'!$I:$I,$C181,'2012Figures'!$B:$B,"CyToBroker",'2012Figures'!$G:$G,"E1",'2012Figures'!$E:$E,$B$1)</f>
        <v>0</v>
      </c>
      <c r="P181" s="52">
        <f>SUMIFS('2012Figures'!$J:$J,'2012Figures'!$C:$C,$A181,'2012Figures'!$H:$H,$B181,'2012Figures'!$I:$I,$C181,'2012Figures'!$B:$B,"CyToBroker",'2012Figures'!$G:$G,"P1",'2012Figures'!$E:$E,$B$1)</f>
        <v>0</v>
      </c>
      <c r="R181" s="46" t="str">
        <f t="shared" si="23"/>
        <v/>
      </c>
      <c r="S181" s="46" t="str">
        <f t="shared" si="23"/>
        <v/>
      </c>
      <c r="T181" s="46" t="str">
        <f t="shared" si="23"/>
        <v/>
      </c>
      <c r="U181" s="46" t="str">
        <f t="shared" si="23"/>
        <v/>
      </c>
      <c r="V181" s="46" t="str">
        <f t="shared" si="23"/>
        <v/>
      </c>
    </row>
    <row r="182" spans="1:22" x14ac:dyDescent="0.2">
      <c r="A182" s="1">
        <v>118</v>
      </c>
      <c r="B182" s="1" t="s">
        <v>109</v>
      </c>
      <c r="C182" s="8">
        <v>10</v>
      </c>
      <c r="D182" s="29">
        <f>SUMIFS('2013Figures'!$J:$J,'2013Figures'!$C:$C,$A182,'2013Figures'!$H:$H,$B182,'2013Figures'!$I:$I,$C182,'2013Figures'!$E:$E,$B$1)</f>
        <v>0</v>
      </c>
      <c r="E182" s="9">
        <f>SUMIFS('2013Figures'!$J:$J,'2013Figures'!$C:$C,$A182,'2013Figures'!$H:$H,$B182,'2013Figures'!$I:$I,$C182,'2013Figures'!$B:$B,"BrokerToCy",'2013Figures'!$G:$G,"E1",'2013Figures'!$E:$E,$B$1)</f>
        <v>0</v>
      </c>
      <c r="F182" s="9">
        <f>SUMIFS('2013Figures'!$J:$J,'2013Figures'!$C:$C,$A182,'2013Figures'!$H:$H,$B182,'2013Figures'!$I:$I,$C182,'2013Figures'!$B:$B,"BrokerToCy",'2013Figures'!$G:$G,"P1",'2013Figures'!$E:$E,$B$1)</f>
        <v>0</v>
      </c>
      <c r="G182" s="9">
        <f>SUMIFS('2013Figures'!$J:$J,'2013Figures'!$C:$C,$A182,'2013Figures'!$H:$H,$B182,'2013Figures'!$I:$I,$C182,'2013Figures'!$B:$B,"CyToBroker",'2013Figures'!$G:$G,"E1",'2013Figures'!$E:$E,$B$1)</f>
        <v>0</v>
      </c>
      <c r="H182" s="9">
        <f>SUMIFS('2013Figures'!$J:$J,'2013Figures'!$C:$C,$A182,'2013Figures'!$H:$H,$B182,'2013Figures'!$I:$I,$C182,'2013Figures'!$B:$B,"CyToBroker",'2013Figures'!$G:$G,"P1",'2013Figures'!$E:$E,$B$1)</f>
        <v>0</v>
      </c>
      <c r="J182" s="8">
        <v>201501</v>
      </c>
      <c r="L182" s="42">
        <f>SUMIFS('2012Figures'!$J:$J,'2012Figures'!$C:$C,$A182,'2012Figures'!$H:$H,$B182,'2012Figures'!$I:$I,$C182,'2012Figures'!$E:$E,$B$1)</f>
        <v>0</v>
      </c>
      <c r="M182" s="52">
        <f>SUMIFS('2012Figures'!$J:$J,'2012Figures'!$C:$C,$A182,'2012Figures'!$H:$H,$B182,'2012Figures'!$I:$I,$C182,'2012Figures'!$B:$B,"BrokerToCy",'2012Figures'!$G:$G,"E1",'2012Figures'!$E:$E,$B$1)</f>
        <v>0</v>
      </c>
      <c r="N182" s="52">
        <f>SUMIFS('2012Figures'!$J:$J,'2012Figures'!$C:$C,$A182,'2012Figures'!$H:$H,$B182,'2012Figures'!$I:$I,$C182,'2012Figures'!$B:$B,"BrokerToCy",'2012Figures'!$G:$G,"P1",'2012Figures'!$E:$E,$B$1)</f>
        <v>0</v>
      </c>
      <c r="O182" s="52">
        <f>SUMIFS('2012Figures'!$J:$J,'2012Figures'!$C:$C,$A182,'2012Figures'!$H:$H,$B182,'2012Figures'!$I:$I,$C182,'2012Figures'!$B:$B,"CyToBroker",'2012Figures'!$G:$G,"E1",'2012Figures'!$E:$E,$B$1)</f>
        <v>0</v>
      </c>
      <c r="P182" s="52">
        <f>SUMIFS('2012Figures'!$J:$J,'2012Figures'!$C:$C,$A182,'2012Figures'!$H:$H,$B182,'2012Figures'!$I:$I,$C182,'2012Figures'!$B:$B,"CyToBroker",'2012Figures'!$G:$G,"P1",'2012Figures'!$E:$E,$B$1)</f>
        <v>0</v>
      </c>
      <c r="R182" s="46" t="str">
        <f t="shared" si="23"/>
        <v/>
      </c>
      <c r="S182" s="46" t="str">
        <f t="shared" si="23"/>
        <v/>
      </c>
      <c r="T182" s="46" t="str">
        <f t="shared" si="23"/>
        <v/>
      </c>
      <c r="U182" s="46" t="str">
        <f t="shared" si="23"/>
        <v/>
      </c>
      <c r="V182" s="46" t="str">
        <f t="shared" si="23"/>
        <v/>
      </c>
    </row>
    <row r="183" spans="1:22" x14ac:dyDescent="0.2">
      <c r="A183" s="1">
        <v>118</v>
      </c>
      <c r="B183" s="1" t="s">
        <v>109</v>
      </c>
      <c r="C183" s="8">
        <v>9</v>
      </c>
      <c r="D183" s="29">
        <f>SUMIFS('2013Figures'!$J:$J,'2013Figures'!$C:$C,$A183,'2013Figures'!$H:$H,$B183,'2013Figures'!$I:$I,$C183,'2013Figures'!$E:$E,$B$1)</f>
        <v>0</v>
      </c>
      <c r="E183" s="9">
        <f>SUMIFS('2013Figures'!$J:$J,'2013Figures'!$C:$C,$A183,'2013Figures'!$H:$H,$B183,'2013Figures'!$I:$I,$C183,'2013Figures'!$B:$B,"BrokerToCy",'2013Figures'!$G:$G,"E1",'2013Figures'!$E:$E,$B$1)</f>
        <v>0</v>
      </c>
      <c r="F183" s="9">
        <f>SUMIFS('2013Figures'!$J:$J,'2013Figures'!$C:$C,$A183,'2013Figures'!$H:$H,$B183,'2013Figures'!$I:$I,$C183,'2013Figures'!$B:$B,"BrokerToCy",'2013Figures'!$G:$G,"P1",'2013Figures'!$E:$E,$B$1)</f>
        <v>0</v>
      </c>
      <c r="G183" s="9">
        <f>SUMIFS('2013Figures'!$J:$J,'2013Figures'!$C:$C,$A183,'2013Figures'!$H:$H,$B183,'2013Figures'!$I:$I,$C183,'2013Figures'!$B:$B,"CyToBroker",'2013Figures'!$G:$G,"E1",'2013Figures'!$E:$E,$B$1)</f>
        <v>0</v>
      </c>
      <c r="H183" s="9">
        <f>SUMIFS('2013Figures'!$J:$J,'2013Figures'!$C:$C,$A183,'2013Figures'!$H:$H,$B183,'2013Figures'!$I:$I,$C183,'2013Figures'!$B:$B,"CyToBroker",'2013Figures'!$G:$G,"P1",'2013Figures'!$E:$E,$B$1)</f>
        <v>0</v>
      </c>
      <c r="J183" s="8">
        <v>201401</v>
      </c>
      <c r="L183" s="42">
        <f>SUMIFS('2012Figures'!$J:$J,'2012Figures'!$C:$C,$A183,'2012Figures'!$H:$H,$B183,'2012Figures'!$I:$I,$C183,'2012Figures'!$E:$E,$B$1)</f>
        <v>0</v>
      </c>
      <c r="M183" s="52">
        <f>SUMIFS('2012Figures'!$J:$J,'2012Figures'!$C:$C,$A183,'2012Figures'!$H:$H,$B183,'2012Figures'!$I:$I,$C183,'2012Figures'!$B:$B,"BrokerToCy",'2012Figures'!$G:$G,"E1",'2012Figures'!$E:$E,$B$1)</f>
        <v>0</v>
      </c>
      <c r="N183" s="52">
        <f>SUMIFS('2012Figures'!$J:$J,'2012Figures'!$C:$C,$A183,'2012Figures'!$H:$H,$B183,'2012Figures'!$I:$I,$C183,'2012Figures'!$B:$B,"BrokerToCy",'2012Figures'!$G:$G,"P1",'2012Figures'!$E:$E,$B$1)</f>
        <v>0</v>
      </c>
      <c r="O183" s="52">
        <f>SUMIFS('2012Figures'!$J:$J,'2012Figures'!$C:$C,$A183,'2012Figures'!$H:$H,$B183,'2012Figures'!$I:$I,$C183,'2012Figures'!$B:$B,"CyToBroker",'2012Figures'!$G:$G,"E1",'2012Figures'!$E:$E,$B$1)</f>
        <v>0</v>
      </c>
      <c r="P183" s="52">
        <f>SUMIFS('2012Figures'!$J:$J,'2012Figures'!$C:$C,$A183,'2012Figures'!$H:$H,$B183,'2012Figures'!$I:$I,$C183,'2012Figures'!$B:$B,"CyToBroker",'2012Figures'!$G:$G,"P1",'2012Figures'!$E:$E,$B$1)</f>
        <v>0</v>
      </c>
      <c r="R183" s="46" t="str">
        <f t="shared" si="23"/>
        <v/>
      </c>
      <c r="S183" s="46" t="str">
        <f t="shared" si="23"/>
        <v/>
      </c>
      <c r="T183" s="46" t="str">
        <f t="shared" si="23"/>
        <v/>
      </c>
      <c r="U183" s="46" t="str">
        <f t="shared" si="23"/>
        <v/>
      </c>
      <c r="V183" s="46" t="str">
        <f t="shared" si="23"/>
        <v/>
      </c>
    </row>
    <row r="184" spans="1:22" x14ac:dyDescent="0.2">
      <c r="A184" s="1">
        <v>118</v>
      </c>
      <c r="B184" s="1" t="s">
        <v>109</v>
      </c>
      <c r="C184" s="8">
        <v>8</v>
      </c>
      <c r="D184" s="29">
        <f>SUMIFS('2013Figures'!$J:$J,'2013Figures'!$C:$C,$A184,'2013Figures'!$H:$H,$B184,'2013Figures'!$I:$I,$C184,'2013Figures'!$E:$E,$B$1)</f>
        <v>0</v>
      </c>
      <c r="E184" s="9">
        <f>SUMIFS('2013Figures'!$J:$J,'2013Figures'!$C:$C,$A184,'2013Figures'!$H:$H,$B184,'2013Figures'!$I:$I,$C184,'2013Figures'!$B:$B,"BrokerToCy",'2013Figures'!$G:$G,"E1",'2013Figures'!$E:$E,$B$1)</f>
        <v>0</v>
      </c>
      <c r="F184" s="9">
        <f>SUMIFS('2013Figures'!$J:$J,'2013Figures'!$C:$C,$A184,'2013Figures'!$H:$H,$B184,'2013Figures'!$I:$I,$C184,'2013Figures'!$B:$B,"BrokerToCy",'2013Figures'!$G:$G,"P1",'2013Figures'!$E:$E,$B$1)</f>
        <v>0</v>
      </c>
      <c r="G184" s="9">
        <f>SUMIFS('2013Figures'!$J:$J,'2013Figures'!$C:$C,$A184,'2013Figures'!$H:$H,$B184,'2013Figures'!$I:$I,$C184,'2013Figures'!$B:$B,"CyToBroker",'2013Figures'!$G:$G,"E1",'2013Figures'!$E:$E,$B$1)</f>
        <v>0</v>
      </c>
      <c r="H184" s="9">
        <f>SUMIFS('2013Figures'!$J:$J,'2013Figures'!$C:$C,$A184,'2013Figures'!$H:$H,$B184,'2013Figures'!$I:$I,$C184,'2013Figures'!$B:$B,"CyToBroker",'2013Figures'!$G:$G,"P1",'2013Figures'!$E:$E,$B$1)</f>
        <v>0</v>
      </c>
      <c r="I184" s="30"/>
      <c r="J184" s="31">
        <v>201301</v>
      </c>
      <c r="K184" s="30"/>
      <c r="L184" s="42">
        <f>SUMIFS('2012Figures'!$J:$J,'2012Figures'!$C:$C,$A184,'2012Figures'!$H:$H,$B184,'2012Figures'!$I:$I,$C184,'2012Figures'!$E:$E,$B$1)</f>
        <v>0</v>
      </c>
      <c r="M184" s="52">
        <f>SUMIFS('2012Figures'!$J:$J,'2012Figures'!$C:$C,$A184,'2012Figures'!$H:$H,$B184,'2012Figures'!$I:$I,$C184,'2012Figures'!$B:$B,"BrokerToCy",'2012Figures'!$G:$G,"E1",'2012Figures'!$E:$E,$B$1)</f>
        <v>0</v>
      </c>
      <c r="N184" s="52">
        <f>SUMIFS('2012Figures'!$J:$J,'2012Figures'!$C:$C,$A184,'2012Figures'!$H:$H,$B184,'2012Figures'!$I:$I,$C184,'2012Figures'!$B:$B,"BrokerToCy",'2012Figures'!$G:$G,"P1",'2012Figures'!$E:$E,$B$1)</f>
        <v>0</v>
      </c>
      <c r="O184" s="52">
        <f>SUMIFS('2012Figures'!$J:$J,'2012Figures'!$C:$C,$A184,'2012Figures'!$H:$H,$B184,'2012Figures'!$I:$I,$C184,'2012Figures'!$B:$B,"CyToBroker",'2012Figures'!$G:$G,"E1",'2012Figures'!$E:$E,$B$1)</f>
        <v>0</v>
      </c>
      <c r="P184" s="52">
        <f>SUMIFS('2012Figures'!$J:$J,'2012Figures'!$C:$C,$A184,'2012Figures'!$H:$H,$B184,'2012Figures'!$I:$I,$C184,'2012Figures'!$B:$B,"CyToBroker",'2012Figures'!$G:$G,"P1",'2012Figures'!$E:$E,$B$1)</f>
        <v>0</v>
      </c>
      <c r="Q184" s="30"/>
      <c r="R184" s="46" t="str">
        <f t="shared" si="23"/>
        <v/>
      </c>
      <c r="S184" s="46" t="str">
        <f t="shared" si="23"/>
        <v/>
      </c>
      <c r="T184" s="46" t="str">
        <f t="shared" si="23"/>
        <v/>
      </c>
      <c r="U184" s="46" t="str">
        <f t="shared" si="23"/>
        <v/>
      </c>
      <c r="V184" s="46" t="str">
        <f t="shared" si="23"/>
        <v/>
      </c>
    </row>
    <row r="185" spans="1:22" x14ac:dyDescent="0.2">
      <c r="A185" s="1">
        <v>118</v>
      </c>
      <c r="B185" s="1" t="s">
        <v>109</v>
      </c>
      <c r="C185" s="8">
        <v>7</v>
      </c>
      <c r="D185" s="29">
        <f>SUMIFS('2013Figures'!$J:$J,'2013Figures'!$C:$C,$A185,'2013Figures'!$H:$H,$B185,'2013Figures'!$I:$I,$C185,'2013Figures'!$E:$E,$B$1)</f>
        <v>0</v>
      </c>
      <c r="E185" s="9">
        <f>SUMIFS('2013Figures'!$J:$J,'2013Figures'!$C:$C,$A185,'2013Figures'!$H:$H,$B185,'2013Figures'!$I:$I,$C185,'2013Figures'!$B:$B,"BrokerToCy",'2013Figures'!$G:$G,"E1",'2013Figures'!$E:$E,$B$1)</f>
        <v>0</v>
      </c>
      <c r="F185" s="9">
        <f>SUMIFS('2013Figures'!$J:$J,'2013Figures'!$C:$C,$A185,'2013Figures'!$H:$H,$B185,'2013Figures'!$I:$I,$C185,'2013Figures'!$B:$B,"BrokerToCy",'2013Figures'!$G:$G,"P1",'2013Figures'!$E:$E,$B$1)</f>
        <v>0</v>
      </c>
      <c r="G185" s="9">
        <f>SUMIFS('2013Figures'!$J:$J,'2013Figures'!$C:$C,$A185,'2013Figures'!$H:$H,$B185,'2013Figures'!$I:$I,$C185,'2013Figures'!$B:$B,"CyToBroker",'2013Figures'!$G:$G,"E1",'2013Figures'!$E:$E,$B$1)</f>
        <v>0</v>
      </c>
      <c r="H185" s="9">
        <f>SUMIFS('2013Figures'!$J:$J,'2013Figures'!$C:$C,$A185,'2013Figures'!$H:$H,$B185,'2013Figures'!$I:$I,$C185,'2013Figures'!$B:$B,"CyToBroker",'2013Figures'!$G:$G,"P1",'2013Figures'!$E:$E,$B$1)</f>
        <v>0</v>
      </c>
      <c r="J185" s="8">
        <v>201201</v>
      </c>
      <c r="L185" s="42">
        <f>SUMIFS('2012Figures'!$J:$J,'2012Figures'!$C:$C,$A185,'2012Figures'!$H:$H,$B185,'2012Figures'!$I:$I,$C185,'2012Figures'!$E:$E,$B$1)</f>
        <v>0</v>
      </c>
      <c r="M185" s="52">
        <f>SUMIFS('2012Figures'!$J:$J,'2012Figures'!$C:$C,$A185,'2012Figures'!$H:$H,$B185,'2012Figures'!$I:$I,$C185,'2012Figures'!$B:$B,"BrokerToCy",'2012Figures'!$G:$G,"E1",'2012Figures'!$E:$E,$B$1)</f>
        <v>0</v>
      </c>
      <c r="N185" s="52">
        <f>SUMIFS('2012Figures'!$J:$J,'2012Figures'!$C:$C,$A185,'2012Figures'!$H:$H,$B185,'2012Figures'!$I:$I,$C185,'2012Figures'!$B:$B,"BrokerToCy",'2012Figures'!$G:$G,"P1",'2012Figures'!$E:$E,$B$1)</f>
        <v>0</v>
      </c>
      <c r="O185" s="52">
        <f>SUMIFS('2012Figures'!$J:$J,'2012Figures'!$C:$C,$A185,'2012Figures'!$H:$H,$B185,'2012Figures'!$I:$I,$C185,'2012Figures'!$B:$B,"CyToBroker",'2012Figures'!$G:$G,"E1",'2012Figures'!$E:$E,$B$1)</f>
        <v>0</v>
      </c>
      <c r="P185" s="52">
        <f>SUMIFS('2012Figures'!$J:$J,'2012Figures'!$C:$C,$A185,'2012Figures'!$H:$H,$B185,'2012Figures'!$I:$I,$C185,'2012Figures'!$B:$B,"CyToBroker",'2012Figures'!$G:$G,"P1",'2012Figures'!$E:$E,$B$1)</f>
        <v>0</v>
      </c>
      <c r="R185" s="46" t="str">
        <f t="shared" si="23"/>
        <v/>
      </c>
      <c r="S185" s="46" t="str">
        <f t="shared" si="23"/>
        <v/>
      </c>
      <c r="T185" s="46" t="str">
        <f t="shared" si="23"/>
        <v/>
      </c>
      <c r="U185" s="46" t="str">
        <f t="shared" si="23"/>
        <v/>
      </c>
      <c r="V185" s="46" t="str">
        <f t="shared" si="23"/>
        <v/>
      </c>
    </row>
    <row r="186" spans="1:22" x14ac:dyDescent="0.2">
      <c r="A186" s="1">
        <v>118</v>
      </c>
      <c r="B186" s="1" t="s">
        <v>109</v>
      </c>
      <c r="C186" s="8">
        <v>6</v>
      </c>
      <c r="D186" s="29">
        <f>SUMIFS('2013Figures'!$J:$J,'2013Figures'!$C:$C,$A186,'2013Figures'!$H:$H,$B186,'2013Figures'!$I:$I,$C186,'2013Figures'!$E:$E,$B$1)</f>
        <v>0</v>
      </c>
      <c r="E186" s="9">
        <f>SUMIFS('2013Figures'!$J:$J,'2013Figures'!$C:$C,$A186,'2013Figures'!$H:$H,$B186,'2013Figures'!$I:$I,$C186,'2013Figures'!$B:$B,"BrokerToCy",'2013Figures'!$G:$G,"E1",'2013Figures'!$E:$E,$B$1)</f>
        <v>0</v>
      </c>
      <c r="F186" s="9">
        <f>SUMIFS('2013Figures'!$J:$J,'2013Figures'!$C:$C,$A186,'2013Figures'!$H:$H,$B186,'2013Figures'!$I:$I,$C186,'2013Figures'!$B:$B,"BrokerToCy",'2013Figures'!$G:$G,"P1",'2013Figures'!$E:$E,$B$1)</f>
        <v>0</v>
      </c>
      <c r="G186" s="9">
        <f>SUMIFS('2013Figures'!$J:$J,'2013Figures'!$C:$C,$A186,'2013Figures'!$H:$H,$B186,'2013Figures'!$I:$I,$C186,'2013Figures'!$B:$B,"CyToBroker",'2013Figures'!$G:$G,"E1",'2013Figures'!$E:$E,$B$1)</f>
        <v>0</v>
      </c>
      <c r="H186" s="9">
        <f>SUMIFS('2013Figures'!$J:$J,'2013Figures'!$C:$C,$A186,'2013Figures'!$H:$H,$B186,'2013Figures'!$I:$I,$C186,'2013Figures'!$B:$B,"CyToBroker",'2013Figures'!$G:$G,"P1",'2013Figures'!$E:$E,$B$1)</f>
        <v>0</v>
      </c>
      <c r="J186" s="8">
        <v>201101</v>
      </c>
      <c r="L186" s="42">
        <f>SUMIFS('2012Figures'!$J:$J,'2012Figures'!$C:$C,$A186,'2012Figures'!$H:$H,$B186,'2012Figures'!$I:$I,$C186,'2012Figures'!$E:$E,$B$1)</f>
        <v>0</v>
      </c>
      <c r="M186" s="52">
        <f>SUMIFS('2012Figures'!$J:$J,'2012Figures'!$C:$C,$A186,'2012Figures'!$H:$H,$B186,'2012Figures'!$I:$I,$C186,'2012Figures'!$B:$B,"BrokerToCy",'2012Figures'!$G:$G,"E1",'2012Figures'!$E:$E,$B$1)</f>
        <v>0</v>
      </c>
      <c r="N186" s="52">
        <f>SUMIFS('2012Figures'!$J:$J,'2012Figures'!$C:$C,$A186,'2012Figures'!$H:$H,$B186,'2012Figures'!$I:$I,$C186,'2012Figures'!$B:$B,"BrokerToCy",'2012Figures'!$G:$G,"P1",'2012Figures'!$E:$E,$B$1)</f>
        <v>0</v>
      </c>
      <c r="O186" s="52">
        <f>SUMIFS('2012Figures'!$J:$J,'2012Figures'!$C:$C,$A186,'2012Figures'!$H:$H,$B186,'2012Figures'!$I:$I,$C186,'2012Figures'!$B:$B,"CyToBroker",'2012Figures'!$G:$G,"E1",'2012Figures'!$E:$E,$B$1)</f>
        <v>0</v>
      </c>
      <c r="P186" s="52">
        <f>SUMIFS('2012Figures'!$J:$J,'2012Figures'!$C:$C,$A186,'2012Figures'!$H:$H,$B186,'2012Figures'!$I:$I,$C186,'2012Figures'!$B:$B,"CyToBroker",'2012Figures'!$G:$G,"P1",'2012Figures'!$E:$E,$B$1)</f>
        <v>0</v>
      </c>
      <c r="R186" s="46" t="str">
        <f t="shared" si="23"/>
        <v/>
      </c>
      <c r="S186" s="46" t="str">
        <f t="shared" si="23"/>
        <v/>
      </c>
      <c r="T186" s="46" t="str">
        <f t="shared" si="23"/>
        <v/>
      </c>
      <c r="U186" s="46" t="str">
        <f t="shared" si="23"/>
        <v/>
      </c>
      <c r="V186" s="46" t="str">
        <f t="shared" si="23"/>
        <v/>
      </c>
    </row>
    <row r="187" spans="1:22" x14ac:dyDescent="0.2">
      <c r="A187" s="1">
        <v>118</v>
      </c>
      <c r="B187" s="1" t="s">
        <v>109</v>
      </c>
      <c r="C187" s="8">
        <v>5</v>
      </c>
      <c r="D187" s="29">
        <f>SUMIFS('2013Figures'!$J:$J,'2013Figures'!$C:$C,$A187,'2013Figures'!$H:$H,$B187,'2013Figures'!$I:$I,$C187,'2013Figures'!$E:$E,$B$1)</f>
        <v>0</v>
      </c>
      <c r="E187" s="9">
        <f>SUMIFS('2013Figures'!$J:$J,'2013Figures'!$C:$C,$A187,'2013Figures'!$H:$H,$B187,'2013Figures'!$I:$I,$C187,'2013Figures'!$B:$B,"BrokerToCy",'2013Figures'!$G:$G,"E1",'2013Figures'!$E:$E,$B$1)</f>
        <v>0</v>
      </c>
      <c r="F187" s="9">
        <f>SUMIFS('2013Figures'!$J:$J,'2013Figures'!$C:$C,$A187,'2013Figures'!$H:$H,$B187,'2013Figures'!$I:$I,$C187,'2013Figures'!$B:$B,"BrokerToCy",'2013Figures'!$G:$G,"P1",'2013Figures'!$E:$E,$B$1)</f>
        <v>0</v>
      </c>
      <c r="G187" s="9">
        <f>SUMIFS('2013Figures'!$J:$J,'2013Figures'!$C:$C,$A187,'2013Figures'!$H:$H,$B187,'2013Figures'!$I:$I,$C187,'2013Figures'!$B:$B,"CyToBroker",'2013Figures'!$G:$G,"E1",'2013Figures'!$E:$E,$B$1)</f>
        <v>0</v>
      </c>
      <c r="H187" s="9">
        <f>SUMIFS('2013Figures'!$J:$J,'2013Figures'!$C:$C,$A187,'2013Figures'!$H:$H,$B187,'2013Figures'!$I:$I,$C187,'2013Figures'!$B:$B,"CyToBroker",'2013Figures'!$G:$G,"P1",'2013Figures'!$E:$E,$B$1)</f>
        <v>0</v>
      </c>
      <c r="J187" s="8">
        <v>201001</v>
      </c>
      <c r="L187" s="42">
        <f>SUMIFS('2012Figures'!$J:$J,'2012Figures'!$C:$C,$A187,'2012Figures'!$H:$H,$B187,'2012Figures'!$I:$I,$C187,'2012Figures'!$E:$E,$B$1)</f>
        <v>0</v>
      </c>
      <c r="M187" s="52">
        <f>SUMIFS('2012Figures'!$J:$J,'2012Figures'!$C:$C,$A187,'2012Figures'!$H:$H,$B187,'2012Figures'!$I:$I,$C187,'2012Figures'!$B:$B,"BrokerToCy",'2012Figures'!$G:$G,"E1",'2012Figures'!$E:$E,$B$1)</f>
        <v>0</v>
      </c>
      <c r="N187" s="52">
        <f>SUMIFS('2012Figures'!$J:$J,'2012Figures'!$C:$C,$A187,'2012Figures'!$H:$H,$B187,'2012Figures'!$I:$I,$C187,'2012Figures'!$B:$B,"BrokerToCy",'2012Figures'!$G:$G,"P1",'2012Figures'!$E:$E,$B$1)</f>
        <v>0</v>
      </c>
      <c r="O187" s="52">
        <f>SUMIFS('2012Figures'!$J:$J,'2012Figures'!$C:$C,$A187,'2012Figures'!$H:$H,$B187,'2012Figures'!$I:$I,$C187,'2012Figures'!$B:$B,"CyToBroker",'2012Figures'!$G:$G,"E1",'2012Figures'!$E:$E,$B$1)</f>
        <v>0</v>
      </c>
      <c r="P187" s="52">
        <f>SUMIFS('2012Figures'!$J:$J,'2012Figures'!$C:$C,$A187,'2012Figures'!$H:$H,$B187,'2012Figures'!$I:$I,$C187,'2012Figures'!$B:$B,"CyToBroker",'2012Figures'!$G:$G,"P1",'2012Figures'!$E:$E,$B$1)</f>
        <v>0</v>
      </c>
      <c r="R187" s="46" t="str">
        <f t="shared" si="23"/>
        <v/>
      </c>
      <c r="S187" s="46" t="str">
        <f t="shared" si="23"/>
        <v/>
      </c>
      <c r="T187" s="46" t="str">
        <f t="shared" si="23"/>
        <v/>
      </c>
      <c r="U187" s="46" t="str">
        <f t="shared" si="23"/>
        <v/>
      </c>
      <c r="V187" s="46" t="str">
        <f t="shared" si="23"/>
        <v/>
      </c>
    </row>
    <row r="188" spans="1:22" x14ac:dyDescent="0.2">
      <c r="A188" s="1">
        <v>118</v>
      </c>
      <c r="B188" s="1" t="s">
        <v>109</v>
      </c>
      <c r="C188" s="8">
        <v>4</v>
      </c>
      <c r="D188" s="29">
        <f>SUMIFS('2013Figures'!$J:$J,'2013Figures'!$C:$C,$A188,'2013Figures'!$H:$H,$B188,'2013Figures'!$I:$I,$C188,'2013Figures'!$E:$E,$B$1)</f>
        <v>0</v>
      </c>
      <c r="E188" s="9">
        <f>SUMIFS('2013Figures'!$J:$J,'2013Figures'!$C:$C,$A188,'2013Figures'!$H:$H,$B188,'2013Figures'!$I:$I,$C188,'2013Figures'!$B:$B,"BrokerToCy",'2013Figures'!$G:$G,"E1",'2013Figures'!$E:$E,$B$1)</f>
        <v>0</v>
      </c>
      <c r="F188" s="9">
        <f>SUMIFS('2013Figures'!$J:$J,'2013Figures'!$C:$C,$A188,'2013Figures'!$H:$H,$B188,'2013Figures'!$I:$I,$C188,'2013Figures'!$B:$B,"BrokerToCy",'2013Figures'!$G:$G,"P1",'2013Figures'!$E:$E,$B$1)</f>
        <v>0</v>
      </c>
      <c r="G188" s="9">
        <f>SUMIFS('2013Figures'!$J:$J,'2013Figures'!$C:$C,$A188,'2013Figures'!$H:$H,$B188,'2013Figures'!$I:$I,$C188,'2013Figures'!$B:$B,"CyToBroker",'2013Figures'!$G:$G,"E1",'2013Figures'!$E:$E,$B$1)</f>
        <v>0</v>
      </c>
      <c r="H188" s="9">
        <f>SUMIFS('2013Figures'!$J:$J,'2013Figures'!$C:$C,$A188,'2013Figures'!$H:$H,$B188,'2013Figures'!$I:$I,$C188,'2013Figures'!$B:$B,"CyToBroker",'2013Figures'!$G:$G,"P1",'2013Figures'!$E:$E,$B$1)</f>
        <v>0</v>
      </c>
      <c r="J188" s="8">
        <v>200901</v>
      </c>
      <c r="L188" s="42">
        <f>SUMIFS('2012Figures'!$J:$J,'2012Figures'!$C:$C,$A188,'2012Figures'!$H:$H,$B188,'2012Figures'!$I:$I,$C188,'2012Figures'!$E:$E,$B$1)</f>
        <v>0</v>
      </c>
      <c r="M188" s="52">
        <f>SUMIFS('2012Figures'!$J:$J,'2012Figures'!$C:$C,$A188,'2012Figures'!$H:$H,$B188,'2012Figures'!$I:$I,$C188,'2012Figures'!$B:$B,"BrokerToCy",'2012Figures'!$G:$G,"E1",'2012Figures'!$E:$E,$B$1)</f>
        <v>0</v>
      </c>
      <c r="N188" s="52">
        <f>SUMIFS('2012Figures'!$J:$J,'2012Figures'!$C:$C,$A188,'2012Figures'!$H:$H,$B188,'2012Figures'!$I:$I,$C188,'2012Figures'!$B:$B,"BrokerToCy",'2012Figures'!$G:$G,"P1",'2012Figures'!$E:$E,$B$1)</f>
        <v>0</v>
      </c>
      <c r="O188" s="52">
        <f>SUMIFS('2012Figures'!$J:$J,'2012Figures'!$C:$C,$A188,'2012Figures'!$H:$H,$B188,'2012Figures'!$I:$I,$C188,'2012Figures'!$B:$B,"CyToBroker",'2012Figures'!$G:$G,"E1",'2012Figures'!$E:$E,$B$1)</f>
        <v>0</v>
      </c>
      <c r="P188" s="52">
        <f>SUMIFS('2012Figures'!$J:$J,'2012Figures'!$C:$C,$A188,'2012Figures'!$H:$H,$B188,'2012Figures'!$I:$I,$C188,'2012Figures'!$B:$B,"CyToBroker",'2012Figures'!$G:$G,"P1",'2012Figures'!$E:$E,$B$1)</f>
        <v>0</v>
      </c>
      <c r="R188" s="46" t="str">
        <f t="shared" si="23"/>
        <v/>
      </c>
      <c r="S188" s="46" t="str">
        <f t="shared" si="23"/>
        <v/>
      </c>
      <c r="T188" s="46" t="str">
        <f t="shared" si="23"/>
        <v/>
      </c>
      <c r="U188" s="46" t="str">
        <f t="shared" si="23"/>
        <v/>
      </c>
      <c r="V188" s="46" t="str">
        <f t="shared" si="23"/>
        <v/>
      </c>
    </row>
    <row r="189" spans="1:22" x14ac:dyDescent="0.2">
      <c r="A189" s="1">
        <v>118</v>
      </c>
      <c r="B189" s="1" t="s">
        <v>109</v>
      </c>
      <c r="C189" s="8">
        <v>3</v>
      </c>
      <c r="D189" s="29">
        <f>SUMIFS('2013Figures'!$J:$J,'2013Figures'!$C:$C,$A189,'2013Figures'!$H:$H,$B189,'2013Figures'!$I:$I,$C189,'2013Figures'!$E:$E,$B$1)</f>
        <v>0</v>
      </c>
      <c r="E189" s="9">
        <f>SUMIFS('2013Figures'!$J:$J,'2013Figures'!$C:$C,$A189,'2013Figures'!$H:$H,$B189,'2013Figures'!$I:$I,$C189,'2013Figures'!$B:$B,"BrokerToCy",'2013Figures'!$G:$G,"E1",'2013Figures'!$E:$E,$B$1)</f>
        <v>0</v>
      </c>
      <c r="F189" s="9">
        <f>SUMIFS('2013Figures'!$J:$J,'2013Figures'!$C:$C,$A189,'2013Figures'!$H:$H,$B189,'2013Figures'!$I:$I,$C189,'2013Figures'!$B:$B,"BrokerToCy",'2013Figures'!$G:$G,"P1",'2013Figures'!$E:$E,$B$1)</f>
        <v>0</v>
      </c>
      <c r="G189" s="9">
        <f>SUMIFS('2013Figures'!$J:$J,'2013Figures'!$C:$C,$A189,'2013Figures'!$H:$H,$B189,'2013Figures'!$I:$I,$C189,'2013Figures'!$B:$B,"CyToBroker",'2013Figures'!$G:$G,"E1",'2013Figures'!$E:$E,$B$1)</f>
        <v>0</v>
      </c>
      <c r="H189" s="9">
        <f>SUMIFS('2013Figures'!$J:$J,'2013Figures'!$C:$C,$A189,'2013Figures'!$H:$H,$B189,'2013Figures'!$I:$I,$C189,'2013Figures'!$B:$B,"CyToBroker",'2013Figures'!$G:$G,"P1",'2013Figures'!$E:$E,$B$1)</f>
        <v>0</v>
      </c>
      <c r="J189" s="8">
        <v>200801</v>
      </c>
      <c r="L189" s="42">
        <f>SUMIFS('2012Figures'!$J:$J,'2012Figures'!$C:$C,$A189,'2012Figures'!$H:$H,$B189,'2012Figures'!$I:$I,$C189,'2012Figures'!$E:$E,$B$1)</f>
        <v>0</v>
      </c>
      <c r="M189" s="52">
        <f>SUMIFS('2012Figures'!$J:$J,'2012Figures'!$C:$C,$A189,'2012Figures'!$H:$H,$B189,'2012Figures'!$I:$I,$C189,'2012Figures'!$B:$B,"BrokerToCy",'2012Figures'!$G:$G,"E1",'2012Figures'!$E:$E,$B$1)</f>
        <v>0</v>
      </c>
      <c r="N189" s="52">
        <f>SUMIFS('2012Figures'!$J:$J,'2012Figures'!$C:$C,$A189,'2012Figures'!$H:$H,$B189,'2012Figures'!$I:$I,$C189,'2012Figures'!$B:$B,"BrokerToCy",'2012Figures'!$G:$G,"P1",'2012Figures'!$E:$E,$B$1)</f>
        <v>0</v>
      </c>
      <c r="O189" s="52">
        <f>SUMIFS('2012Figures'!$J:$J,'2012Figures'!$C:$C,$A189,'2012Figures'!$H:$H,$B189,'2012Figures'!$I:$I,$C189,'2012Figures'!$B:$B,"CyToBroker",'2012Figures'!$G:$G,"E1",'2012Figures'!$E:$E,$B$1)</f>
        <v>0</v>
      </c>
      <c r="P189" s="52">
        <f>SUMIFS('2012Figures'!$J:$J,'2012Figures'!$C:$C,$A189,'2012Figures'!$H:$H,$B189,'2012Figures'!$I:$I,$C189,'2012Figures'!$B:$B,"CyToBroker",'2012Figures'!$G:$G,"P1",'2012Figures'!$E:$E,$B$1)</f>
        <v>0</v>
      </c>
      <c r="R189" s="46" t="str">
        <f t="shared" si="23"/>
        <v/>
      </c>
      <c r="S189" s="46" t="str">
        <f t="shared" si="23"/>
        <v/>
      </c>
      <c r="T189" s="46" t="str">
        <f t="shared" si="23"/>
        <v/>
      </c>
      <c r="U189" s="46" t="str">
        <f t="shared" si="23"/>
        <v/>
      </c>
      <c r="V189" s="46" t="str">
        <f t="shared" si="23"/>
        <v/>
      </c>
    </row>
    <row r="190" spans="1:22" x14ac:dyDescent="0.2">
      <c r="A190" s="1">
        <v>118</v>
      </c>
      <c r="B190" s="1" t="s">
        <v>109</v>
      </c>
      <c r="C190" s="8">
        <v>2</v>
      </c>
      <c r="D190" s="29">
        <f>SUMIFS('2013Figures'!$J:$J,'2013Figures'!$C:$C,$A190,'2013Figures'!$H:$H,$B190,'2013Figures'!$I:$I,$C190,'2013Figures'!$E:$E,$B$1)</f>
        <v>0</v>
      </c>
      <c r="E190" s="9">
        <f>SUMIFS('2013Figures'!$J:$J,'2013Figures'!$C:$C,$A190,'2013Figures'!$H:$H,$B190,'2013Figures'!$I:$I,$C190,'2013Figures'!$B:$B,"BrokerToCy",'2013Figures'!$G:$G,"E1",'2013Figures'!$E:$E,$B$1)</f>
        <v>0</v>
      </c>
      <c r="F190" s="9">
        <f>SUMIFS('2013Figures'!$J:$J,'2013Figures'!$C:$C,$A190,'2013Figures'!$H:$H,$B190,'2013Figures'!$I:$I,$C190,'2013Figures'!$B:$B,"BrokerToCy",'2013Figures'!$G:$G,"P1",'2013Figures'!$E:$E,$B$1)</f>
        <v>0</v>
      </c>
      <c r="G190" s="9">
        <f>SUMIFS('2013Figures'!$J:$J,'2013Figures'!$C:$C,$A190,'2013Figures'!$H:$H,$B190,'2013Figures'!$I:$I,$C190,'2013Figures'!$B:$B,"CyToBroker",'2013Figures'!$G:$G,"E1",'2013Figures'!$E:$E,$B$1)</f>
        <v>0</v>
      </c>
      <c r="H190" s="9">
        <f>SUMIFS('2013Figures'!$J:$J,'2013Figures'!$C:$C,$A190,'2013Figures'!$H:$H,$B190,'2013Figures'!$I:$I,$C190,'2013Figures'!$B:$B,"CyToBroker",'2013Figures'!$G:$G,"P1",'2013Figures'!$E:$E,$B$1)</f>
        <v>0</v>
      </c>
      <c r="J190" s="8">
        <v>200701</v>
      </c>
      <c r="L190" s="42">
        <f>SUMIFS('2012Figures'!$J:$J,'2012Figures'!$C:$C,$A190,'2012Figures'!$H:$H,$B190,'2012Figures'!$I:$I,$C190,'2012Figures'!$E:$E,$B$1)</f>
        <v>0</v>
      </c>
      <c r="M190" s="52">
        <f>SUMIFS('2012Figures'!$J:$J,'2012Figures'!$C:$C,$A190,'2012Figures'!$H:$H,$B190,'2012Figures'!$I:$I,$C190,'2012Figures'!$B:$B,"BrokerToCy",'2012Figures'!$G:$G,"E1",'2012Figures'!$E:$E,$B$1)</f>
        <v>0</v>
      </c>
      <c r="N190" s="52">
        <f>SUMIFS('2012Figures'!$J:$J,'2012Figures'!$C:$C,$A190,'2012Figures'!$H:$H,$B190,'2012Figures'!$I:$I,$C190,'2012Figures'!$B:$B,"BrokerToCy",'2012Figures'!$G:$G,"P1",'2012Figures'!$E:$E,$B$1)</f>
        <v>0</v>
      </c>
      <c r="O190" s="52">
        <f>SUMIFS('2012Figures'!$J:$J,'2012Figures'!$C:$C,$A190,'2012Figures'!$H:$H,$B190,'2012Figures'!$I:$I,$C190,'2012Figures'!$B:$B,"CyToBroker",'2012Figures'!$G:$G,"E1",'2012Figures'!$E:$E,$B$1)</f>
        <v>0</v>
      </c>
      <c r="P190" s="52">
        <f>SUMIFS('2012Figures'!$J:$J,'2012Figures'!$C:$C,$A190,'2012Figures'!$H:$H,$B190,'2012Figures'!$I:$I,$C190,'2012Figures'!$B:$B,"CyToBroker",'2012Figures'!$G:$G,"P1",'2012Figures'!$E:$E,$B$1)</f>
        <v>0</v>
      </c>
      <c r="R190" s="46" t="str">
        <f t="shared" si="23"/>
        <v/>
      </c>
      <c r="S190" s="46" t="str">
        <f t="shared" si="23"/>
        <v/>
      </c>
      <c r="T190" s="46" t="str">
        <f t="shared" si="23"/>
        <v/>
      </c>
      <c r="U190" s="46" t="str">
        <f t="shared" si="23"/>
        <v/>
      </c>
      <c r="V190" s="46" t="str">
        <f t="shared" si="23"/>
        <v/>
      </c>
    </row>
    <row r="191" spans="1:22" x14ac:dyDescent="0.2">
      <c r="A191" s="1">
        <v>118</v>
      </c>
      <c r="B191" s="1" t="s">
        <v>109</v>
      </c>
      <c r="C191" s="8">
        <v>1</v>
      </c>
      <c r="D191" s="29">
        <f>SUMIFS('2013Figures'!$J:$J,'2013Figures'!$C:$C,$A191,'2013Figures'!$H:$H,$B191,'2013Figures'!$I:$I,$C191,'2013Figures'!$E:$E,$B$1)</f>
        <v>0</v>
      </c>
      <c r="E191" s="9">
        <f>SUMIFS('2013Figures'!$J:$J,'2013Figures'!$C:$C,$A191,'2013Figures'!$H:$H,$B191,'2013Figures'!$I:$I,$C191,'2013Figures'!$B:$B,"BrokerToCy",'2013Figures'!$G:$G,"E1",'2013Figures'!$E:$E,$B$1)</f>
        <v>0</v>
      </c>
      <c r="F191" s="9">
        <f>SUMIFS('2013Figures'!$J:$J,'2013Figures'!$C:$C,$A191,'2013Figures'!$H:$H,$B191,'2013Figures'!$I:$I,$C191,'2013Figures'!$B:$B,"BrokerToCy",'2013Figures'!$G:$G,"P1",'2013Figures'!$E:$E,$B$1)</f>
        <v>0</v>
      </c>
      <c r="G191" s="9">
        <f>SUMIFS('2013Figures'!$J:$J,'2013Figures'!$C:$C,$A191,'2013Figures'!$H:$H,$B191,'2013Figures'!$I:$I,$C191,'2013Figures'!$B:$B,"CyToBroker",'2013Figures'!$G:$G,"E1",'2013Figures'!$E:$E,$B$1)</f>
        <v>0</v>
      </c>
      <c r="H191" s="9">
        <f>SUMIFS('2013Figures'!$J:$J,'2013Figures'!$C:$C,$A191,'2013Figures'!$H:$H,$B191,'2013Figures'!$I:$I,$C191,'2013Figures'!$B:$B,"CyToBroker",'2013Figures'!$G:$G,"P1",'2013Figures'!$E:$E,$B$1)</f>
        <v>0</v>
      </c>
      <c r="J191" s="8">
        <v>200601</v>
      </c>
      <c r="L191" s="42">
        <f>SUMIFS('2012Figures'!$J:$J,'2012Figures'!$C:$C,$A191,'2012Figures'!$H:$H,$B191,'2012Figures'!$I:$I,$C191,'2012Figures'!$E:$E,$B$1)</f>
        <v>0</v>
      </c>
      <c r="M191" s="52">
        <f>SUMIFS('2012Figures'!$J:$J,'2012Figures'!$C:$C,$A191,'2012Figures'!$H:$H,$B191,'2012Figures'!$I:$I,$C191,'2012Figures'!$B:$B,"BrokerToCy",'2012Figures'!$G:$G,"E1",'2012Figures'!$E:$E,$B$1)</f>
        <v>0</v>
      </c>
      <c r="N191" s="52">
        <f>SUMIFS('2012Figures'!$J:$J,'2012Figures'!$C:$C,$A191,'2012Figures'!$H:$H,$B191,'2012Figures'!$I:$I,$C191,'2012Figures'!$B:$B,"BrokerToCy",'2012Figures'!$G:$G,"P1",'2012Figures'!$E:$E,$B$1)</f>
        <v>0</v>
      </c>
      <c r="O191" s="52">
        <f>SUMIFS('2012Figures'!$J:$J,'2012Figures'!$C:$C,$A191,'2012Figures'!$H:$H,$B191,'2012Figures'!$I:$I,$C191,'2012Figures'!$B:$B,"CyToBroker",'2012Figures'!$G:$G,"E1",'2012Figures'!$E:$E,$B$1)</f>
        <v>0</v>
      </c>
      <c r="P191" s="52">
        <f>SUMIFS('2012Figures'!$J:$J,'2012Figures'!$C:$C,$A191,'2012Figures'!$H:$H,$B191,'2012Figures'!$I:$I,$C191,'2012Figures'!$B:$B,"CyToBroker",'2012Figures'!$G:$G,"P1",'2012Figures'!$E:$E,$B$1)</f>
        <v>0</v>
      </c>
      <c r="R191" s="46" t="str">
        <f t="shared" si="23"/>
        <v/>
      </c>
      <c r="S191" s="46" t="str">
        <f t="shared" si="23"/>
        <v/>
      </c>
      <c r="T191" s="46" t="str">
        <f t="shared" si="23"/>
        <v/>
      </c>
      <c r="U191" s="46" t="str">
        <f t="shared" si="23"/>
        <v/>
      </c>
      <c r="V191" s="46" t="str">
        <f t="shared" si="23"/>
        <v/>
      </c>
    </row>
    <row r="192" spans="1:22" x14ac:dyDescent="0.2">
      <c r="A192" s="1">
        <v>118</v>
      </c>
      <c r="B192" s="1" t="s">
        <v>109</v>
      </c>
      <c r="D192" s="29">
        <f>SUMIFS('2013Figures'!$J:$J,'2013Figures'!$C:$C,$A192,'2013Figures'!$I:$I,"",'2013Figures'!$E:$E,$B$1)</f>
        <v>0</v>
      </c>
      <c r="E192" s="9">
        <f>SUMIFS('2013Figures'!$J:$J,'2013Figures'!$C:$C,$A192,'2013Figures'!$I:$I,"",'2013Figures'!$B:$B,"BrokerToCy",'2013Figures'!$G:$G,"E1",'2013Figures'!$E:$E,$B$1)</f>
        <v>0</v>
      </c>
      <c r="F192" s="9">
        <f>SUMIFS('2013Figures'!$J:$J,'2013Figures'!$C:$C,$A192,'2013Figures'!$I:$I,"",'2013Figures'!$B:$B,"BrokerToCy",'2013Figures'!$G:$G,"P1",'2013Figures'!$E:$E,$B$1)</f>
        <v>0</v>
      </c>
      <c r="G192" s="9">
        <f>SUMIFS('2013Figures'!$J:$J,'2013Figures'!$C:$C,$A192,'2013Figures'!$I:$I,"",'2013Figures'!$B:$B,"CyToBroker",'2013Figures'!$G:$G,"E1",'2013Figures'!$E:$E,$B$1)</f>
        <v>0</v>
      </c>
      <c r="H192" s="9">
        <f>SUMIFS('2013Figures'!$J:$J,'2013Figures'!$C:$C,$A192,'2013Figures'!$I:$I,"",'2013Figures'!$B:$B,"CyToBroker",'2013Figures'!$G:$G,"P1",'2013Figures'!$E:$E,$B$1)</f>
        <v>0</v>
      </c>
      <c r="J192" s="8" t="s">
        <v>131</v>
      </c>
      <c r="L192" s="42">
        <f>SUMIFS('2012Figures'!$J:$J,'2012Figures'!$C:$C,$A192,'2012Figures'!$I:$I,"",'2012Figures'!$E:$E,$B$1)</f>
        <v>0</v>
      </c>
      <c r="M192" s="52">
        <f>SUMIFS('2012Figures'!$J:$J,'2012Figures'!$C:$C,$A192,'2012Figures'!$I:$I,"",'2012Figures'!$B:$B,"BrokerToCy",'2012Figures'!$G:$G,"E1",'2012Figures'!$E:$E,$B$1)</f>
        <v>0</v>
      </c>
      <c r="N192" s="52">
        <f>SUMIFS('2012Figures'!$J:$J,'2012Figures'!$C:$C,$A192,'2012Figures'!$I:$I,"",'2012Figures'!$B:$B,"BrokerToCy",'2012Figures'!$G:$G,"P1",'2012Figures'!$E:$E,$B$1)</f>
        <v>0</v>
      </c>
      <c r="O192" s="52">
        <f>SUMIFS('2012Figures'!$J:$J,'2012Figures'!$C:$C,$A192,'2012Figures'!$I:$I,"",'2012Figures'!$B:$B,"CyToBroker",'2012Figures'!$G:$G,"E1",'2012Figures'!$E:$E,$B$1)</f>
        <v>0</v>
      </c>
      <c r="P192" s="52">
        <f>SUMIFS('2012Figures'!$J:$J,'2012Figures'!$C:$C,$A192,'2012Figures'!$I:$I,"",'2012Figures'!$B:$B,"CyToBroker",'2012Figures'!$G:$G,"P1",'2012Figures'!$E:$E,$B$1)</f>
        <v>0</v>
      </c>
      <c r="R192" s="46" t="str">
        <f t="shared" si="23"/>
        <v/>
      </c>
      <c r="S192" s="46" t="str">
        <f t="shared" si="23"/>
        <v/>
      </c>
      <c r="T192" s="46" t="str">
        <f t="shared" si="23"/>
        <v/>
      </c>
      <c r="U192" s="46" t="str">
        <f t="shared" si="23"/>
        <v/>
      </c>
      <c r="V192" s="46" t="str">
        <f t="shared" si="23"/>
        <v/>
      </c>
    </row>
    <row r="193" spans="1:22" x14ac:dyDescent="0.2">
      <c r="A193" s="21"/>
      <c r="B193" s="21" t="s">
        <v>92</v>
      </c>
      <c r="C193" s="22"/>
      <c r="D193" s="23">
        <f>SUM(E193:H193)</f>
        <v>0</v>
      </c>
      <c r="E193" s="23">
        <f t="shared" ref="E193:H193" si="26">SUM(E181:E192)</f>
        <v>0</v>
      </c>
      <c r="F193" s="23">
        <f t="shared" si="26"/>
        <v>0</v>
      </c>
      <c r="G193" s="23">
        <f t="shared" si="26"/>
        <v>0</v>
      </c>
      <c r="H193" s="23">
        <f t="shared" si="26"/>
        <v>0</v>
      </c>
      <c r="I193" s="21"/>
      <c r="J193" s="22"/>
      <c r="K193" s="21"/>
      <c r="L193" s="43">
        <f>SUM(M193:P193)</f>
        <v>0</v>
      </c>
      <c r="M193" s="43">
        <f t="shared" ref="M193:P193" si="27">SUM(M181:M192)</f>
        <v>0</v>
      </c>
      <c r="N193" s="43">
        <f t="shared" si="27"/>
        <v>0</v>
      </c>
      <c r="O193" s="43">
        <f t="shared" si="27"/>
        <v>0</v>
      </c>
      <c r="P193" s="43">
        <f t="shared" si="27"/>
        <v>0</v>
      </c>
      <c r="Q193" s="21"/>
      <c r="R193" s="21"/>
      <c r="S193" s="21"/>
      <c r="T193" s="21"/>
      <c r="U193" s="21"/>
      <c r="V193" s="21"/>
    </row>
    <row r="194" spans="1:22" x14ac:dyDescent="0.2">
      <c r="A194" s="28">
        <v>119</v>
      </c>
      <c r="B194" s="28" t="s">
        <v>110</v>
      </c>
      <c r="C194" s="17" t="s">
        <v>88</v>
      </c>
      <c r="D194" s="18">
        <f>SUMIFS('2013Figures'!$J:$J,'2013Figures'!$C:$C,$A194,'2013Figures'!$E:$E,$B$1)</f>
        <v>171</v>
      </c>
      <c r="E194" s="18">
        <f>SUMIFS('2013Figures'!$J:$J,'2013Figures'!$C:$C,$A194,'2013Figures'!$B:$B,"BrokerToCy",'2013Figures'!$G:$G,"E1",'2013Figures'!$E:$E,$B$1)</f>
        <v>0</v>
      </c>
      <c r="F194" s="18">
        <f>SUMIFS('2013Figures'!$J:$J,'2013Figures'!$C:$C,$A194,'2013Figures'!$B:$B,"BrokerToCy",'2013Figures'!$G:$G,"P1",'2013Figures'!$E:$E,$B$1)</f>
        <v>0</v>
      </c>
      <c r="G194" s="18">
        <f>SUMIFS('2013Figures'!$J:$J,'2013Figures'!$C:$C,$A194,'2013Figures'!$B:$B,"CyToBroker",'2013Figures'!$G:$G,"E1",'2013Figures'!$E:$E,$B$1)</f>
        <v>171</v>
      </c>
      <c r="H194" s="18">
        <f>SUMIFS('2013Figures'!$J:$J,'2013Figures'!$C:$C,$A194,'2013Figures'!$B:$B,"CyToBroker",'2013Figures'!$G:$G,"P1",'2013Figures'!$E:$E,$B$1)</f>
        <v>0</v>
      </c>
      <c r="I194" s="28"/>
      <c r="J194" s="17"/>
      <c r="K194" s="28"/>
      <c r="L194" s="50">
        <f>SUMIFS('2012Figures'!$J:$J,'2012Figures'!$C:$C,$A194,'2012Figures'!$E:$E,$B$1)</f>
        <v>462</v>
      </c>
      <c r="M194" s="50">
        <f>SUMIFS('2012Figures'!$J:$J,'2012Figures'!$C:$C,$A194,'2012Figures'!$B:$B,"BrokerToCy",'2012Figures'!$G:$G,"E1",'2012Figures'!$E:$E,$B$1)</f>
        <v>0</v>
      </c>
      <c r="N194" s="50">
        <f>SUMIFS('2012Figures'!$J:$J,'2012Figures'!$C:$C,$A194,'2012Figures'!$B:$B,"BrokerToCy",'2012Figures'!$G:$G,"P1",'2012Figures'!$E:$E,$B$1)</f>
        <v>0</v>
      </c>
      <c r="O194" s="50">
        <f>SUMIFS('2012Figures'!$J:$J,'2012Figures'!$C:$C,$A194,'2012Figures'!$B:$B,"CyToBroker",'2012Figures'!$G:$G,"E1",'2012Figures'!$E:$E,$B$1)</f>
        <v>462</v>
      </c>
      <c r="P194" s="50">
        <f>SUMIFS('2012Figures'!$J:$J,'2012Figures'!$C:$C,$A194,'2012Figures'!$B:$B,"CyToBroker",'2012Figures'!$G:$G,"P1",'2012Figures'!$E:$E,$B$1)</f>
        <v>0</v>
      </c>
      <c r="Q194" s="28"/>
      <c r="R194" s="46">
        <f t="shared" si="23"/>
        <v>-0.63</v>
      </c>
      <c r="S194" s="46" t="str">
        <f t="shared" si="23"/>
        <v/>
      </c>
      <c r="T194" s="46" t="str">
        <f t="shared" si="23"/>
        <v/>
      </c>
      <c r="U194" s="46">
        <f t="shared" si="23"/>
        <v>-0.63</v>
      </c>
      <c r="V194" s="46" t="str">
        <f t="shared" si="23"/>
        <v/>
      </c>
    </row>
    <row r="195" spans="1:22" x14ac:dyDescent="0.2">
      <c r="A195" s="1">
        <v>119</v>
      </c>
      <c r="B195" s="1" t="s">
        <v>110</v>
      </c>
      <c r="C195" s="8">
        <v>9</v>
      </c>
      <c r="D195" s="29">
        <f>SUMIFS('2013Figures'!$J:$J,'2013Figures'!$C:$C,$A195,'2013Figures'!$H:$H,$B195,'2013Figures'!$I:$I,$C195,'2013Figures'!$E:$E,$B$1)</f>
        <v>0</v>
      </c>
      <c r="E195" s="9">
        <f>SUMIFS('2013Figures'!$J:$J,'2013Figures'!$C:$C,$A195,'2013Figures'!$H:$H,$B195,'2013Figures'!$I:$I,$C195,'2013Figures'!$B:$B,"BrokerToCy",'2013Figures'!$G:$G,"E1",'2013Figures'!$E:$E,$B$1)</f>
        <v>0</v>
      </c>
      <c r="F195" s="9">
        <f>SUMIFS('2013Figures'!$J:$J,'2013Figures'!$C:$C,$A195,'2013Figures'!$H:$H,$B195,'2013Figures'!$I:$I,$C195,'2013Figures'!$B:$B,"BrokerToCy",'2013Figures'!$G:$G,"P1",'2013Figures'!$E:$E,$B$1)</f>
        <v>0</v>
      </c>
      <c r="G195" s="9">
        <f>SUMIFS('2013Figures'!$J:$J,'2013Figures'!$C:$C,$A195,'2013Figures'!$H:$H,$B195,'2013Figures'!$I:$I,$C195,'2013Figures'!$B:$B,"CyToBroker",'2013Figures'!$G:$G,"E1",'2013Figures'!$E:$E,$B$1)</f>
        <v>0</v>
      </c>
      <c r="H195" s="9">
        <f>SUMIFS('2013Figures'!$J:$J,'2013Figures'!$C:$C,$A195,'2013Figures'!$H:$H,$B195,'2013Figures'!$I:$I,$C195,'2013Figures'!$B:$B,"CyToBroker",'2013Figures'!$G:$G,"P1",'2013Figures'!$E:$E,$B$1)</f>
        <v>0</v>
      </c>
      <c r="I195" s="33"/>
      <c r="J195" s="34"/>
      <c r="K195" s="33"/>
      <c r="L195" s="42">
        <f>SUMIFS('2012Figures'!$J:$J,'2012Figures'!$C:$C,$A195,'2012Figures'!$H:$H,$B195,'2012Figures'!$I:$I,$C195,'2012Figures'!$E:$E,$B$1)</f>
        <v>0</v>
      </c>
      <c r="M195" s="52">
        <f>SUMIFS('2012Figures'!$J:$J,'2012Figures'!$C:$C,$A195,'2012Figures'!$H:$H,$B195,'2012Figures'!$I:$I,$C195,'2012Figures'!$B:$B,"BrokerToCy",'2012Figures'!$G:$G,"E1",'2012Figures'!$E:$E,$B$1)</f>
        <v>0</v>
      </c>
      <c r="N195" s="52">
        <f>SUMIFS('2012Figures'!$J:$J,'2012Figures'!$C:$C,$A195,'2012Figures'!$H:$H,$B195,'2012Figures'!$I:$I,$C195,'2012Figures'!$B:$B,"BrokerToCy",'2012Figures'!$G:$G,"P1",'2012Figures'!$E:$E,$B$1)</f>
        <v>0</v>
      </c>
      <c r="O195" s="52">
        <f>SUMIFS('2012Figures'!$J:$J,'2012Figures'!$C:$C,$A195,'2012Figures'!$H:$H,$B195,'2012Figures'!$I:$I,$C195,'2012Figures'!$B:$B,"CyToBroker",'2012Figures'!$G:$G,"E1",'2012Figures'!$E:$E,$B$1)</f>
        <v>0</v>
      </c>
      <c r="P195" s="52">
        <f>SUMIFS('2012Figures'!$J:$J,'2012Figures'!$C:$C,$A195,'2012Figures'!$H:$H,$B195,'2012Figures'!$I:$I,$C195,'2012Figures'!$B:$B,"CyToBroker",'2012Figures'!$G:$G,"P1",'2012Figures'!$E:$E,$B$1)</f>
        <v>0</v>
      </c>
      <c r="Q195" s="33"/>
      <c r="R195" s="46" t="str">
        <f t="shared" si="23"/>
        <v/>
      </c>
      <c r="S195" s="46" t="str">
        <f t="shared" si="23"/>
        <v/>
      </c>
      <c r="T195" s="46" t="str">
        <f t="shared" si="23"/>
        <v/>
      </c>
      <c r="U195" s="46" t="str">
        <f t="shared" si="23"/>
        <v/>
      </c>
      <c r="V195" s="46" t="str">
        <f t="shared" si="23"/>
        <v/>
      </c>
    </row>
    <row r="196" spans="1:22" x14ac:dyDescent="0.2">
      <c r="A196" s="1">
        <v>119</v>
      </c>
      <c r="B196" s="1" t="s">
        <v>110</v>
      </c>
      <c r="C196" s="8">
        <v>8</v>
      </c>
      <c r="D196" s="29">
        <f>SUMIFS('2013Figures'!$J:$J,'2013Figures'!$C:$C,$A196,'2013Figures'!$H:$H,$B196,'2013Figures'!$I:$I,$C196,'2013Figures'!$E:$E,$B$1)</f>
        <v>0</v>
      </c>
      <c r="E196" s="9">
        <f>SUMIFS('2013Figures'!$J:$J,'2013Figures'!$C:$C,$A196,'2013Figures'!$H:$H,$B196,'2013Figures'!$I:$I,$C196,'2013Figures'!$B:$B,"BrokerToCy",'2013Figures'!$G:$G,"E1",'2013Figures'!$E:$E,$B$1)</f>
        <v>0</v>
      </c>
      <c r="F196" s="9">
        <f>SUMIFS('2013Figures'!$J:$J,'2013Figures'!$C:$C,$A196,'2013Figures'!$H:$H,$B196,'2013Figures'!$I:$I,$C196,'2013Figures'!$B:$B,"BrokerToCy",'2013Figures'!$G:$G,"P1",'2013Figures'!$E:$E,$B$1)</f>
        <v>0</v>
      </c>
      <c r="G196" s="9">
        <f>SUMIFS('2013Figures'!$J:$J,'2013Figures'!$C:$C,$A196,'2013Figures'!$H:$H,$B196,'2013Figures'!$I:$I,$C196,'2013Figures'!$B:$B,"CyToBroker",'2013Figures'!$G:$G,"E1",'2013Figures'!$E:$E,$B$1)</f>
        <v>0</v>
      </c>
      <c r="H196" s="9">
        <f>SUMIFS('2013Figures'!$J:$J,'2013Figures'!$C:$C,$A196,'2013Figures'!$H:$H,$B196,'2013Figures'!$I:$I,$C196,'2013Figures'!$B:$B,"CyToBroker",'2013Figures'!$G:$G,"P1",'2013Figures'!$E:$E,$B$1)</f>
        <v>0</v>
      </c>
      <c r="I196" s="33"/>
      <c r="J196" s="34">
        <v>201501</v>
      </c>
      <c r="K196" s="33"/>
      <c r="L196" s="42">
        <f>SUMIFS('2012Figures'!$J:$J,'2012Figures'!$C:$C,$A196,'2012Figures'!$H:$H,$B196,'2012Figures'!$I:$I,$C196,'2012Figures'!$E:$E,$B$1)</f>
        <v>0</v>
      </c>
      <c r="M196" s="52">
        <f>SUMIFS('2012Figures'!$J:$J,'2012Figures'!$C:$C,$A196,'2012Figures'!$H:$H,$B196,'2012Figures'!$I:$I,$C196,'2012Figures'!$B:$B,"BrokerToCy",'2012Figures'!$G:$G,"E1",'2012Figures'!$E:$E,$B$1)</f>
        <v>0</v>
      </c>
      <c r="N196" s="52">
        <f>SUMIFS('2012Figures'!$J:$J,'2012Figures'!$C:$C,$A196,'2012Figures'!$H:$H,$B196,'2012Figures'!$I:$I,$C196,'2012Figures'!$B:$B,"BrokerToCy",'2012Figures'!$G:$G,"P1",'2012Figures'!$E:$E,$B$1)</f>
        <v>0</v>
      </c>
      <c r="O196" s="52">
        <f>SUMIFS('2012Figures'!$J:$J,'2012Figures'!$C:$C,$A196,'2012Figures'!$H:$H,$B196,'2012Figures'!$I:$I,$C196,'2012Figures'!$B:$B,"CyToBroker",'2012Figures'!$G:$G,"E1",'2012Figures'!$E:$E,$B$1)</f>
        <v>0</v>
      </c>
      <c r="P196" s="52">
        <f>SUMIFS('2012Figures'!$J:$J,'2012Figures'!$C:$C,$A196,'2012Figures'!$H:$H,$B196,'2012Figures'!$I:$I,$C196,'2012Figures'!$B:$B,"CyToBroker",'2012Figures'!$G:$G,"P1",'2012Figures'!$E:$E,$B$1)</f>
        <v>0</v>
      </c>
      <c r="Q196" s="33"/>
      <c r="R196" s="46" t="str">
        <f t="shared" si="23"/>
        <v/>
      </c>
      <c r="S196" s="46" t="str">
        <f t="shared" si="23"/>
        <v/>
      </c>
      <c r="T196" s="46" t="str">
        <f t="shared" si="23"/>
        <v/>
      </c>
      <c r="U196" s="46" t="str">
        <f t="shared" si="23"/>
        <v/>
      </c>
      <c r="V196" s="46" t="str">
        <f t="shared" si="23"/>
        <v/>
      </c>
    </row>
    <row r="197" spans="1:22" x14ac:dyDescent="0.2">
      <c r="A197" s="1">
        <v>119</v>
      </c>
      <c r="B197" s="1" t="s">
        <v>110</v>
      </c>
      <c r="C197" s="8">
        <v>7</v>
      </c>
      <c r="D197" s="29">
        <f>SUMIFS('2013Figures'!$J:$J,'2013Figures'!$C:$C,$A197,'2013Figures'!$H:$H,$B197,'2013Figures'!$I:$I,$C197,'2013Figures'!$E:$E,$B$1)</f>
        <v>0</v>
      </c>
      <c r="E197" s="9">
        <f>SUMIFS('2013Figures'!$J:$J,'2013Figures'!$C:$C,$A197,'2013Figures'!$H:$H,$B197,'2013Figures'!$I:$I,$C197,'2013Figures'!$B:$B,"BrokerToCy",'2013Figures'!$G:$G,"E1",'2013Figures'!$E:$E,$B$1)</f>
        <v>0</v>
      </c>
      <c r="F197" s="9">
        <f>SUMIFS('2013Figures'!$J:$J,'2013Figures'!$C:$C,$A197,'2013Figures'!$H:$H,$B197,'2013Figures'!$I:$I,$C197,'2013Figures'!$B:$B,"BrokerToCy",'2013Figures'!$G:$G,"P1",'2013Figures'!$E:$E,$B$1)</f>
        <v>0</v>
      </c>
      <c r="G197" s="9">
        <f>SUMIFS('2013Figures'!$J:$J,'2013Figures'!$C:$C,$A197,'2013Figures'!$H:$H,$B197,'2013Figures'!$I:$I,$C197,'2013Figures'!$B:$B,"CyToBroker",'2013Figures'!$G:$G,"E1",'2013Figures'!$E:$E,$B$1)</f>
        <v>0</v>
      </c>
      <c r="H197" s="9">
        <f>SUMIFS('2013Figures'!$J:$J,'2013Figures'!$C:$C,$A197,'2013Figures'!$H:$H,$B197,'2013Figures'!$I:$I,$C197,'2013Figures'!$B:$B,"CyToBroker",'2013Figures'!$G:$G,"P1",'2013Figures'!$E:$E,$B$1)</f>
        <v>0</v>
      </c>
      <c r="J197" s="8">
        <v>201401</v>
      </c>
      <c r="L197" s="42">
        <f>SUMIFS('2012Figures'!$J:$J,'2012Figures'!$C:$C,$A197,'2012Figures'!$H:$H,$B197,'2012Figures'!$I:$I,$C197,'2012Figures'!$E:$E,$B$1)</f>
        <v>0</v>
      </c>
      <c r="M197" s="52">
        <f>SUMIFS('2012Figures'!$J:$J,'2012Figures'!$C:$C,$A197,'2012Figures'!$H:$H,$B197,'2012Figures'!$I:$I,$C197,'2012Figures'!$B:$B,"BrokerToCy",'2012Figures'!$G:$G,"E1",'2012Figures'!$E:$E,$B$1)</f>
        <v>0</v>
      </c>
      <c r="N197" s="52">
        <f>SUMIFS('2012Figures'!$J:$J,'2012Figures'!$C:$C,$A197,'2012Figures'!$H:$H,$B197,'2012Figures'!$I:$I,$C197,'2012Figures'!$B:$B,"BrokerToCy",'2012Figures'!$G:$G,"P1",'2012Figures'!$E:$E,$B$1)</f>
        <v>0</v>
      </c>
      <c r="O197" s="52">
        <f>SUMIFS('2012Figures'!$J:$J,'2012Figures'!$C:$C,$A197,'2012Figures'!$H:$H,$B197,'2012Figures'!$I:$I,$C197,'2012Figures'!$B:$B,"CyToBroker",'2012Figures'!$G:$G,"E1",'2012Figures'!$E:$E,$B$1)</f>
        <v>0</v>
      </c>
      <c r="P197" s="52">
        <f>SUMIFS('2012Figures'!$J:$J,'2012Figures'!$C:$C,$A197,'2012Figures'!$H:$H,$B197,'2012Figures'!$I:$I,$C197,'2012Figures'!$B:$B,"CyToBroker",'2012Figures'!$G:$G,"P1",'2012Figures'!$E:$E,$B$1)</f>
        <v>0</v>
      </c>
      <c r="R197" s="46" t="str">
        <f t="shared" si="23"/>
        <v/>
      </c>
      <c r="S197" s="46" t="str">
        <f t="shared" si="23"/>
        <v/>
      </c>
      <c r="T197" s="46" t="str">
        <f t="shared" si="23"/>
        <v/>
      </c>
      <c r="U197" s="46" t="str">
        <f t="shared" si="23"/>
        <v/>
      </c>
      <c r="V197" s="46" t="str">
        <f t="shared" si="23"/>
        <v/>
      </c>
    </row>
    <row r="198" spans="1:22" x14ac:dyDescent="0.2">
      <c r="A198" s="1">
        <v>119</v>
      </c>
      <c r="B198" s="1" t="s">
        <v>110</v>
      </c>
      <c r="C198" s="8">
        <v>6</v>
      </c>
      <c r="D198" s="29">
        <f>SUMIFS('2013Figures'!$J:$J,'2013Figures'!$C:$C,$A198,'2013Figures'!$H:$H,$B198,'2013Figures'!$I:$I,$C198,'2013Figures'!$E:$E,$B$1)</f>
        <v>0</v>
      </c>
      <c r="E198" s="9">
        <f>SUMIFS('2013Figures'!$J:$J,'2013Figures'!$C:$C,$A198,'2013Figures'!$H:$H,$B198,'2013Figures'!$I:$I,$C198,'2013Figures'!$B:$B,"BrokerToCy",'2013Figures'!$G:$G,"E1",'2013Figures'!$E:$E,$B$1)</f>
        <v>0</v>
      </c>
      <c r="F198" s="9">
        <f>SUMIFS('2013Figures'!$J:$J,'2013Figures'!$C:$C,$A198,'2013Figures'!$H:$H,$B198,'2013Figures'!$I:$I,$C198,'2013Figures'!$B:$B,"BrokerToCy",'2013Figures'!$G:$G,"P1",'2013Figures'!$E:$E,$B$1)</f>
        <v>0</v>
      </c>
      <c r="G198" s="9">
        <f>SUMIFS('2013Figures'!$J:$J,'2013Figures'!$C:$C,$A198,'2013Figures'!$H:$H,$B198,'2013Figures'!$I:$I,$C198,'2013Figures'!$B:$B,"CyToBroker",'2013Figures'!$G:$G,"E1",'2013Figures'!$E:$E,$B$1)</f>
        <v>0</v>
      </c>
      <c r="H198" s="9">
        <f>SUMIFS('2013Figures'!$J:$J,'2013Figures'!$C:$C,$A198,'2013Figures'!$H:$H,$B198,'2013Figures'!$I:$I,$C198,'2013Figures'!$B:$B,"CyToBroker",'2013Figures'!$G:$G,"P1",'2013Figures'!$E:$E,$B$1)</f>
        <v>0</v>
      </c>
      <c r="I198" s="30"/>
      <c r="J198" s="31">
        <v>201301</v>
      </c>
      <c r="K198" s="30"/>
      <c r="L198" s="42">
        <f>SUMIFS('2012Figures'!$J:$J,'2012Figures'!$C:$C,$A198,'2012Figures'!$H:$H,$B198,'2012Figures'!$I:$I,$C198,'2012Figures'!$E:$E,$B$1)</f>
        <v>0</v>
      </c>
      <c r="M198" s="52">
        <f>SUMIFS('2012Figures'!$J:$J,'2012Figures'!$C:$C,$A198,'2012Figures'!$H:$H,$B198,'2012Figures'!$I:$I,$C198,'2012Figures'!$B:$B,"BrokerToCy",'2012Figures'!$G:$G,"E1",'2012Figures'!$E:$E,$B$1)</f>
        <v>0</v>
      </c>
      <c r="N198" s="52">
        <f>SUMIFS('2012Figures'!$J:$J,'2012Figures'!$C:$C,$A198,'2012Figures'!$H:$H,$B198,'2012Figures'!$I:$I,$C198,'2012Figures'!$B:$B,"BrokerToCy",'2012Figures'!$G:$G,"P1",'2012Figures'!$E:$E,$B$1)</f>
        <v>0</v>
      </c>
      <c r="O198" s="52">
        <f>SUMIFS('2012Figures'!$J:$J,'2012Figures'!$C:$C,$A198,'2012Figures'!$H:$H,$B198,'2012Figures'!$I:$I,$C198,'2012Figures'!$B:$B,"CyToBroker",'2012Figures'!$G:$G,"E1",'2012Figures'!$E:$E,$B$1)</f>
        <v>0</v>
      </c>
      <c r="P198" s="52">
        <f>SUMIFS('2012Figures'!$J:$J,'2012Figures'!$C:$C,$A198,'2012Figures'!$H:$H,$B198,'2012Figures'!$I:$I,$C198,'2012Figures'!$B:$B,"CyToBroker",'2012Figures'!$G:$G,"P1",'2012Figures'!$E:$E,$B$1)</f>
        <v>0</v>
      </c>
      <c r="Q198" s="30"/>
      <c r="R198" s="46" t="str">
        <f t="shared" si="23"/>
        <v/>
      </c>
      <c r="S198" s="46" t="str">
        <f t="shared" si="23"/>
        <v/>
      </c>
      <c r="T198" s="46" t="str">
        <f t="shared" si="23"/>
        <v/>
      </c>
      <c r="U198" s="46" t="str">
        <f t="shared" si="23"/>
        <v/>
      </c>
      <c r="V198" s="46" t="str">
        <f t="shared" si="23"/>
        <v/>
      </c>
    </row>
    <row r="199" spans="1:22" x14ac:dyDescent="0.2">
      <c r="A199" s="1">
        <v>119</v>
      </c>
      <c r="B199" s="1" t="s">
        <v>110</v>
      </c>
      <c r="C199" s="8">
        <v>5</v>
      </c>
      <c r="D199" s="29">
        <f>SUMIFS('2013Figures'!$J:$J,'2013Figures'!$C:$C,$A199,'2013Figures'!$H:$H,$B199,'2013Figures'!$I:$I,$C199,'2013Figures'!$E:$E,$B$1)</f>
        <v>0</v>
      </c>
      <c r="E199" s="9">
        <f>SUMIFS('2013Figures'!$J:$J,'2013Figures'!$C:$C,$A199,'2013Figures'!$H:$H,$B199,'2013Figures'!$I:$I,$C199,'2013Figures'!$B:$B,"BrokerToCy",'2013Figures'!$G:$G,"E1",'2013Figures'!$E:$E,$B$1)</f>
        <v>0</v>
      </c>
      <c r="F199" s="9">
        <f>SUMIFS('2013Figures'!$J:$J,'2013Figures'!$C:$C,$A199,'2013Figures'!$H:$H,$B199,'2013Figures'!$I:$I,$C199,'2013Figures'!$B:$B,"BrokerToCy",'2013Figures'!$G:$G,"P1",'2013Figures'!$E:$E,$B$1)</f>
        <v>0</v>
      </c>
      <c r="G199" s="9">
        <f>SUMIFS('2013Figures'!$J:$J,'2013Figures'!$C:$C,$A199,'2013Figures'!$H:$H,$B199,'2013Figures'!$I:$I,$C199,'2013Figures'!$B:$B,"CyToBroker",'2013Figures'!$G:$G,"E1",'2013Figures'!$E:$E,$B$1)</f>
        <v>0</v>
      </c>
      <c r="H199" s="9">
        <f>SUMIFS('2013Figures'!$J:$J,'2013Figures'!$C:$C,$A199,'2013Figures'!$H:$H,$B199,'2013Figures'!$I:$I,$C199,'2013Figures'!$B:$B,"CyToBroker",'2013Figures'!$G:$G,"P1",'2013Figures'!$E:$E,$B$1)</f>
        <v>0</v>
      </c>
      <c r="J199" s="8">
        <v>201201</v>
      </c>
      <c r="L199" s="42">
        <f>SUMIFS('2012Figures'!$J:$J,'2012Figures'!$C:$C,$A199,'2012Figures'!$H:$H,$B199,'2012Figures'!$I:$I,$C199,'2012Figures'!$E:$E,$B$1)</f>
        <v>0</v>
      </c>
      <c r="M199" s="52">
        <f>SUMIFS('2012Figures'!$J:$J,'2012Figures'!$C:$C,$A199,'2012Figures'!$H:$H,$B199,'2012Figures'!$I:$I,$C199,'2012Figures'!$B:$B,"BrokerToCy",'2012Figures'!$G:$G,"E1",'2012Figures'!$E:$E,$B$1)</f>
        <v>0</v>
      </c>
      <c r="N199" s="52">
        <f>SUMIFS('2012Figures'!$J:$J,'2012Figures'!$C:$C,$A199,'2012Figures'!$H:$H,$B199,'2012Figures'!$I:$I,$C199,'2012Figures'!$B:$B,"BrokerToCy",'2012Figures'!$G:$G,"P1",'2012Figures'!$E:$E,$B$1)</f>
        <v>0</v>
      </c>
      <c r="O199" s="52">
        <f>SUMIFS('2012Figures'!$J:$J,'2012Figures'!$C:$C,$A199,'2012Figures'!$H:$H,$B199,'2012Figures'!$I:$I,$C199,'2012Figures'!$B:$B,"CyToBroker",'2012Figures'!$G:$G,"E1",'2012Figures'!$E:$E,$B$1)</f>
        <v>0</v>
      </c>
      <c r="P199" s="52">
        <f>SUMIFS('2012Figures'!$J:$J,'2012Figures'!$C:$C,$A199,'2012Figures'!$H:$H,$B199,'2012Figures'!$I:$I,$C199,'2012Figures'!$B:$B,"CyToBroker",'2012Figures'!$G:$G,"P1",'2012Figures'!$E:$E,$B$1)</f>
        <v>0</v>
      </c>
      <c r="R199" s="46" t="str">
        <f t="shared" si="23"/>
        <v/>
      </c>
      <c r="S199" s="46" t="str">
        <f t="shared" si="23"/>
        <v/>
      </c>
      <c r="T199" s="46" t="str">
        <f t="shared" si="23"/>
        <v/>
      </c>
      <c r="U199" s="46" t="str">
        <f t="shared" si="23"/>
        <v/>
      </c>
      <c r="V199" s="46" t="str">
        <f t="shared" si="23"/>
        <v/>
      </c>
    </row>
    <row r="200" spans="1:22" x14ac:dyDescent="0.2">
      <c r="A200" s="1">
        <v>119</v>
      </c>
      <c r="B200" s="1" t="s">
        <v>110</v>
      </c>
      <c r="C200" s="8">
        <v>4</v>
      </c>
      <c r="D200" s="29">
        <f>SUMIFS('2013Figures'!$J:$J,'2013Figures'!$C:$C,$A200,'2013Figures'!$H:$H,$B200,'2013Figures'!$I:$I,$C200,'2013Figures'!$E:$E,$B$1)</f>
        <v>0</v>
      </c>
      <c r="E200" s="9">
        <f>SUMIFS('2013Figures'!$J:$J,'2013Figures'!$C:$C,$A200,'2013Figures'!$H:$H,$B200,'2013Figures'!$I:$I,$C200,'2013Figures'!$B:$B,"BrokerToCy",'2013Figures'!$G:$G,"E1",'2013Figures'!$E:$E,$B$1)</f>
        <v>0</v>
      </c>
      <c r="F200" s="9">
        <f>SUMIFS('2013Figures'!$J:$J,'2013Figures'!$C:$C,$A200,'2013Figures'!$H:$H,$B200,'2013Figures'!$I:$I,$C200,'2013Figures'!$B:$B,"BrokerToCy",'2013Figures'!$G:$G,"P1",'2013Figures'!$E:$E,$B$1)</f>
        <v>0</v>
      </c>
      <c r="G200" s="9">
        <f>SUMIFS('2013Figures'!$J:$J,'2013Figures'!$C:$C,$A200,'2013Figures'!$H:$H,$B200,'2013Figures'!$I:$I,$C200,'2013Figures'!$B:$B,"CyToBroker",'2013Figures'!$G:$G,"E1",'2013Figures'!$E:$E,$B$1)</f>
        <v>0</v>
      </c>
      <c r="H200" s="9">
        <f>SUMIFS('2013Figures'!$J:$J,'2013Figures'!$C:$C,$A200,'2013Figures'!$H:$H,$B200,'2013Figures'!$I:$I,$C200,'2013Figures'!$B:$B,"CyToBroker",'2013Figures'!$G:$G,"P1",'2013Figures'!$E:$E,$B$1)</f>
        <v>0</v>
      </c>
      <c r="J200" s="8">
        <v>201101</v>
      </c>
      <c r="L200" s="42">
        <f>SUMIFS('2012Figures'!$J:$J,'2012Figures'!$C:$C,$A200,'2012Figures'!$H:$H,$B200,'2012Figures'!$I:$I,$C200,'2012Figures'!$E:$E,$B$1)</f>
        <v>0</v>
      </c>
      <c r="M200" s="52">
        <f>SUMIFS('2012Figures'!$J:$J,'2012Figures'!$C:$C,$A200,'2012Figures'!$H:$H,$B200,'2012Figures'!$I:$I,$C200,'2012Figures'!$B:$B,"BrokerToCy",'2012Figures'!$G:$G,"E1",'2012Figures'!$E:$E,$B$1)</f>
        <v>0</v>
      </c>
      <c r="N200" s="52">
        <f>SUMIFS('2012Figures'!$J:$J,'2012Figures'!$C:$C,$A200,'2012Figures'!$H:$H,$B200,'2012Figures'!$I:$I,$C200,'2012Figures'!$B:$B,"BrokerToCy",'2012Figures'!$G:$G,"P1",'2012Figures'!$E:$E,$B$1)</f>
        <v>0</v>
      </c>
      <c r="O200" s="52">
        <f>SUMIFS('2012Figures'!$J:$J,'2012Figures'!$C:$C,$A200,'2012Figures'!$H:$H,$B200,'2012Figures'!$I:$I,$C200,'2012Figures'!$B:$B,"CyToBroker",'2012Figures'!$G:$G,"E1",'2012Figures'!$E:$E,$B$1)</f>
        <v>0</v>
      </c>
      <c r="P200" s="52">
        <f>SUMIFS('2012Figures'!$J:$J,'2012Figures'!$C:$C,$A200,'2012Figures'!$H:$H,$B200,'2012Figures'!$I:$I,$C200,'2012Figures'!$B:$B,"CyToBroker",'2012Figures'!$G:$G,"P1",'2012Figures'!$E:$E,$B$1)</f>
        <v>0</v>
      </c>
      <c r="R200" s="46" t="str">
        <f t="shared" si="23"/>
        <v/>
      </c>
      <c r="S200" s="46" t="str">
        <f t="shared" si="23"/>
        <v/>
      </c>
      <c r="T200" s="46" t="str">
        <f t="shared" si="23"/>
        <v/>
      </c>
      <c r="U200" s="46" t="str">
        <f t="shared" si="23"/>
        <v/>
      </c>
      <c r="V200" s="46" t="str">
        <f t="shared" si="23"/>
        <v/>
      </c>
    </row>
    <row r="201" spans="1:22" x14ac:dyDescent="0.2">
      <c r="A201" s="1">
        <v>119</v>
      </c>
      <c r="B201" s="1" t="s">
        <v>110</v>
      </c>
      <c r="C201" s="8">
        <v>3</v>
      </c>
      <c r="D201" s="29">
        <f>SUMIFS('2013Figures'!$J:$J,'2013Figures'!$C:$C,$A201,'2013Figures'!$H:$H,$B201,'2013Figures'!$I:$I,$C201,'2013Figures'!$E:$E,$B$1)</f>
        <v>0</v>
      </c>
      <c r="E201" s="9">
        <f>SUMIFS('2013Figures'!$J:$J,'2013Figures'!$C:$C,$A201,'2013Figures'!$H:$H,$B201,'2013Figures'!$I:$I,$C201,'2013Figures'!$B:$B,"BrokerToCy",'2013Figures'!$G:$G,"E1",'2013Figures'!$E:$E,$B$1)</f>
        <v>0</v>
      </c>
      <c r="F201" s="9">
        <f>SUMIFS('2013Figures'!$J:$J,'2013Figures'!$C:$C,$A201,'2013Figures'!$H:$H,$B201,'2013Figures'!$I:$I,$C201,'2013Figures'!$B:$B,"BrokerToCy",'2013Figures'!$G:$G,"P1",'2013Figures'!$E:$E,$B$1)</f>
        <v>0</v>
      </c>
      <c r="G201" s="9">
        <f>SUMIFS('2013Figures'!$J:$J,'2013Figures'!$C:$C,$A201,'2013Figures'!$H:$H,$B201,'2013Figures'!$I:$I,$C201,'2013Figures'!$B:$B,"CyToBroker",'2013Figures'!$G:$G,"E1",'2013Figures'!$E:$E,$B$1)</f>
        <v>0</v>
      </c>
      <c r="H201" s="9">
        <f>SUMIFS('2013Figures'!$J:$J,'2013Figures'!$C:$C,$A201,'2013Figures'!$H:$H,$B201,'2013Figures'!$I:$I,$C201,'2013Figures'!$B:$B,"CyToBroker",'2013Figures'!$G:$G,"P1",'2013Figures'!$E:$E,$B$1)</f>
        <v>0</v>
      </c>
      <c r="J201" s="8">
        <v>201001</v>
      </c>
      <c r="L201" s="42">
        <f>SUMIFS('2012Figures'!$J:$J,'2012Figures'!$C:$C,$A201,'2012Figures'!$H:$H,$B201,'2012Figures'!$I:$I,$C201,'2012Figures'!$E:$E,$B$1)</f>
        <v>0</v>
      </c>
      <c r="M201" s="52">
        <f>SUMIFS('2012Figures'!$J:$J,'2012Figures'!$C:$C,$A201,'2012Figures'!$H:$H,$B201,'2012Figures'!$I:$I,$C201,'2012Figures'!$B:$B,"BrokerToCy",'2012Figures'!$G:$G,"E1",'2012Figures'!$E:$E,$B$1)</f>
        <v>0</v>
      </c>
      <c r="N201" s="52">
        <f>SUMIFS('2012Figures'!$J:$J,'2012Figures'!$C:$C,$A201,'2012Figures'!$H:$H,$B201,'2012Figures'!$I:$I,$C201,'2012Figures'!$B:$B,"BrokerToCy",'2012Figures'!$G:$G,"P1",'2012Figures'!$E:$E,$B$1)</f>
        <v>0</v>
      </c>
      <c r="O201" s="52">
        <f>SUMIFS('2012Figures'!$J:$J,'2012Figures'!$C:$C,$A201,'2012Figures'!$H:$H,$B201,'2012Figures'!$I:$I,$C201,'2012Figures'!$B:$B,"CyToBroker",'2012Figures'!$G:$G,"E1",'2012Figures'!$E:$E,$B$1)</f>
        <v>0</v>
      </c>
      <c r="P201" s="52">
        <f>SUMIFS('2012Figures'!$J:$J,'2012Figures'!$C:$C,$A201,'2012Figures'!$H:$H,$B201,'2012Figures'!$I:$I,$C201,'2012Figures'!$B:$B,"CyToBroker",'2012Figures'!$G:$G,"P1",'2012Figures'!$E:$E,$B$1)</f>
        <v>0</v>
      </c>
      <c r="R201" s="46" t="str">
        <f t="shared" si="23"/>
        <v/>
      </c>
      <c r="S201" s="46" t="str">
        <f t="shared" si="23"/>
        <v/>
      </c>
      <c r="T201" s="46" t="str">
        <f t="shared" si="23"/>
        <v/>
      </c>
      <c r="U201" s="46" t="str">
        <f t="shared" si="23"/>
        <v/>
      </c>
      <c r="V201" s="46" t="str">
        <f t="shared" si="23"/>
        <v/>
      </c>
    </row>
    <row r="202" spans="1:22" x14ac:dyDescent="0.2">
      <c r="A202" s="1">
        <v>119</v>
      </c>
      <c r="B202" s="1" t="s">
        <v>110</v>
      </c>
      <c r="C202" s="8">
        <v>2</v>
      </c>
      <c r="D202" s="29">
        <f>SUMIFS('2013Figures'!$J:$J,'2013Figures'!$C:$C,$A202,'2013Figures'!$H:$H,$B202,'2013Figures'!$I:$I,$C202,'2013Figures'!$E:$E,$B$1)</f>
        <v>0</v>
      </c>
      <c r="E202" s="9">
        <f>SUMIFS('2013Figures'!$J:$J,'2013Figures'!$C:$C,$A202,'2013Figures'!$H:$H,$B202,'2013Figures'!$I:$I,$C202,'2013Figures'!$B:$B,"BrokerToCy",'2013Figures'!$G:$G,"E1",'2013Figures'!$E:$E,$B$1)</f>
        <v>0</v>
      </c>
      <c r="F202" s="9">
        <f>SUMIFS('2013Figures'!$J:$J,'2013Figures'!$C:$C,$A202,'2013Figures'!$H:$H,$B202,'2013Figures'!$I:$I,$C202,'2013Figures'!$B:$B,"BrokerToCy",'2013Figures'!$G:$G,"P1",'2013Figures'!$E:$E,$B$1)</f>
        <v>0</v>
      </c>
      <c r="G202" s="9">
        <f>SUMIFS('2013Figures'!$J:$J,'2013Figures'!$C:$C,$A202,'2013Figures'!$H:$H,$B202,'2013Figures'!$I:$I,$C202,'2013Figures'!$B:$B,"CyToBroker",'2013Figures'!$G:$G,"E1",'2013Figures'!$E:$E,$B$1)</f>
        <v>0</v>
      </c>
      <c r="H202" s="9">
        <f>SUMIFS('2013Figures'!$J:$J,'2013Figures'!$C:$C,$A202,'2013Figures'!$H:$H,$B202,'2013Figures'!$I:$I,$C202,'2013Figures'!$B:$B,"CyToBroker",'2013Figures'!$G:$G,"P1",'2013Figures'!$E:$E,$B$1)</f>
        <v>0</v>
      </c>
      <c r="J202" s="8">
        <v>200901</v>
      </c>
      <c r="L202" s="42">
        <f>SUMIFS('2012Figures'!$J:$J,'2012Figures'!$C:$C,$A202,'2012Figures'!$H:$H,$B202,'2012Figures'!$I:$I,$C202,'2012Figures'!$E:$E,$B$1)</f>
        <v>0</v>
      </c>
      <c r="M202" s="52">
        <f>SUMIFS('2012Figures'!$J:$J,'2012Figures'!$C:$C,$A202,'2012Figures'!$H:$H,$B202,'2012Figures'!$I:$I,$C202,'2012Figures'!$B:$B,"BrokerToCy",'2012Figures'!$G:$G,"E1",'2012Figures'!$E:$E,$B$1)</f>
        <v>0</v>
      </c>
      <c r="N202" s="52">
        <f>SUMIFS('2012Figures'!$J:$J,'2012Figures'!$C:$C,$A202,'2012Figures'!$H:$H,$B202,'2012Figures'!$I:$I,$C202,'2012Figures'!$B:$B,"BrokerToCy",'2012Figures'!$G:$G,"P1",'2012Figures'!$E:$E,$B$1)</f>
        <v>0</v>
      </c>
      <c r="O202" s="52">
        <f>SUMIFS('2012Figures'!$J:$J,'2012Figures'!$C:$C,$A202,'2012Figures'!$H:$H,$B202,'2012Figures'!$I:$I,$C202,'2012Figures'!$B:$B,"CyToBroker",'2012Figures'!$G:$G,"E1",'2012Figures'!$E:$E,$B$1)</f>
        <v>0</v>
      </c>
      <c r="P202" s="52">
        <f>SUMIFS('2012Figures'!$J:$J,'2012Figures'!$C:$C,$A202,'2012Figures'!$H:$H,$B202,'2012Figures'!$I:$I,$C202,'2012Figures'!$B:$B,"CyToBroker",'2012Figures'!$G:$G,"P1",'2012Figures'!$E:$E,$B$1)</f>
        <v>0</v>
      </c>
      <c r="R202" s="46" t="str">
        <f t="shared" si="23"/>
        <v/>
      </c>
      <c r="S202" s="46" t="str">
        <f t="shared" si="23"/>
        <v/>
      </c>
      <c r="T202" s="46" t="str">
        <f t="shared" si="23"/>
        <v/>
      </c>
      <c r="U202" s="46" t="str">
        <f t="shared" si="23"/>
        <v/>
      </c>
      <c r="V202" s="46" t="str">
        <f t="shared" si="23"/>
        <v/>
      </c>
    </row>
    <row r="203" spans="1:22" x14ac:dyDescent="0.2">
      <c r="A203" s="1">
        <v>119</v>
      </c>
      <c r="B203" s="1" t="s">
        <v>110</v>
      </c>
      <c r="C203" s="8">
        <v>1</v>
      </c>
      <c r="D203" s="29">
        <f>SUMIFS('2013Figures'!$J:$J,'2013Figures'!$C:$C,$A203,'2013Figures'!$H:$H,$B203,'2013Figures'!$I:$I,$C203,'2013Figures'!$E:$E,$B$1)</f>
        <v>0</v>
      </c>
      <c r="E203" s="9">
        <f>SUMIFS('2013Figures'!$J:$J,'2013Figures'!$C:$C,$A203,'2013Figures'!$H:$H,$B203,'2013Figures'!$I:$I,$C203,'2013Figures'!$B:$B,"BrokerToCy",'2013Figures'!$G:$G,"E1",'2013Figures'!$E:$E,$B$1)</f>
        <v>0</v>
      </c>
      <c r="F203" s="9">
        <f>SUMIFS('2013Figures'!$J:$J,'2013Figures'!$C:$C,$A203,'2013Figures'!$H:$H,$B203,'2013Figures'!$I:$I,$C203,'2013Figures'!$B:$B,"BrokerToCy",'2013Figures'!$G:$G,"P1",'2013Figures'!$E:$E,$B$1)</f>
        <v>0</v>
      </c>
      <c r="G203" s="9">
        <f>SUMIFS('2013Figures'!$J:$J,'2013Figures'!$C:$C,$A203,'2013Figures'!$H:$H,$B203,'2013Figures'!$I:$I,$C203,'2013Figures'!$B:$B,"CyToBroker",'2013Figures'!$G:$G,"E1",'2013Figures'!$E:$E,$B$1)</f>
        <v>0</v>
      </c>
      <c r="H203" s="9">
        <f>SUMIFS('2013Figures'!$J:$J,'2013Figures'!$C:$C,$A203,'2013Figures'!$H:$H,$B203,'2013Figures'!$I:$I,$C203,'2013Figures'!$B:$B,"CyToBroker",'2013Figures'!$G:$G,"P1",'2013Figures'!$E:$E,$B$1)</f>
        <v>0</v>
      </c>
      <c r="J203" s="8">
        <v>200801</v>
      </c>
      <c r="L203" s="42">
        <f>SUMIFS('2012Figures'!$J:$J,'2012Figures'!$C:$C,$A203,'2012Figures'!$H:$H,$B203,'2012Figures'!$I:$I,$C203,'2012Figures'!$E:$E,$B$1)</f>
        <v>0</v>
      </c>
      <c r="M203" s="52">
        <f>SUMIFS('2012Figures'!$J:$J,'2012Figures'!$C:$C,$A203,'2012Figures'!$H:$H,$B203,'2012Figures'!$I:$I,$C203,'2012Figures'!$B:$B,"BrokerToCy",'2012Figures'!$G:$G,"E1",'2012Figures'!$E:$E,$B$1)</f>
        <v>0</v>
      </c>
      <c r="N203" s="52">
        <f>SUMIFS('2012Figures'!$J:$J,'2012Figures'!$C:$C,$A203,'2012Figures'!$H:$H,$B203,'2012Figures'!$I:$I,$C203,'2012Figures'!$B:$B,"BrokerToCy",'2012Figures'!$G:$G,"P1",'2012Figures'!$E:$E,$B$1)</f>
        <v>0</v>
      </c>
      <c r="O203" s="52">
        <f>SUMIFS('2012Figures'!$J:$J,'2012Figures'!$C:$C,$A203,'2012Figures'!$H:$H,$B203,'2012Figures'!$I:$I,$C203,'2012Figures'!$B:$B,"CyToBroker",'2012Figures'!$G:$G,"E1",'2012Figures'!$E:$E,$B$1)</f>
        <v>0</v>
      </c>
      <c r="P203" s="52">
        <f>SUMIFS('2012Figures'!$J:$J,'2012Figures'!$C:$C,$A203,'2012Figures'!$H:$H,$B203,'2012Figures'!$I:$I,$C203,'2012Figures'!$B:$B,"CyToBroker",'2012Figures'!$G:$G,"P1",'2012Figures'!$E:$E,$B$1)</f>
        <v>0</v>
      </c>
      <c r="R203" s="46" t="str">
        <f t="shared" si="23"/>
        <v/>
      </c>
      <c r="S203" s="46" t="str">
        <f t="shared" si="23"/>
        <v/>
      </c>
      <c r="T203" s="46" t="str">
        <f t="shared" si="23"/>
        <v/>
      </c>
      <c r="U203" s="46" t="str">
        <f t="shared" si="23"/>
        <v/>
      </c>
      <c r="V203" s="46" t="str">
        <f t="shared" si="23"/>
        <v/>
      </c>
    </row>
    <row r="204" spans="1:22" x14ac:dyDescent="0.2">
      <c r="A204" s="1">
        <v>119</v>
      </c>
      <c r="B204" s="1" t="s">
        <v>110</v>
      </c>
      <c r="D204" s="29">
        <f>SUMIFS('2013Figures'!$J:$J,'2013Figures'!$C:$C,$A204,'2013Figures'!$I:$I,"",'2013Figures'!$E:$E,$B$1)</f>
        <v>171</v>
      </c>
      <c r="E204" s="9">
        <f>SUMIFS('2013Figures'!$J:$J,'2013Figures'!$C:$C,$A204,'2013Figures'!$I:$I,"",'2013Figures'!$B:$B,"BrokerToCy",'2013Figures'!$G:$G,"E1",'2013Figures'!$E:$E,$B$1)</f>
        <v>0</v>
      </c>
      <c r="F204" s="9">
        <f>SUMIFS('2013Figures'!$J:$J,'2013Figures'!$C:$C,$A204,'2013Figures'!$I:$I,"",'2013Figures'!$B:$B,"BrokerToCy",'2013Figures'!$G:$G,"P1",'2013Figures'!$E:$E,$B$1)</f>
        <v>0</v>
      </c>
      <c r="G204" s="9">
        <f>SUMIFS('2013Figures'!$J:$J,'2013Figures'!$C:$C,$A204,'2013Figures'!$I:$I,"",'2013Figures'!$B:$B,"CyToBroker",'2013Figures'!$G:$G,"E1",'2013Figures'!$E:$E,$B$1)</f>
        <v>171</v>
      </c>
      <c r="H204" s="9">
        <f>SUMIFS('2013Figures'!$J:$J,'2013Figures'!$C:$C,$A204,'2013Figures'!$I:$I,"",'2013Figures'!$B:$B,"CyToBroker",'2013Figures'!$G:$G,"P1",'2013Figures'!$E:$E,$B$1)</f>
        <v>0</v>
      </c>
      <c r="J204" s="8" t="s">
        <v>131</v>
      </c>
      <c r="L204" s="42">
        <f>SUMIFS('2012Figures'!$J:$J,'2012Figures'!$C:$C,$A204,'2012Figures'!$I:$I,"",'2012Figures'!$E:$E,$B$1)</f>
        <v>462</v>
      </c>
      <c r="M204" s="52">
        <f>SUMIFS('2012Figures'!$J:$J,'2012Figures'!$C:$C,$A204,'2012Figures'!$I:$I,"",'2012Figures'!$B:$B,"BrokerToCy",'2012Figures'!$G:$G,"E1",'2012Figures'!$E:$E,$B$1)</f>
        <v>0</v>
      </c>
      <c r="N204" s="52">
        <f>SUMIFS('2012Figures'!$J:$J,'2012Figures'!$C:$C,$A204,'2012Figures'!$I:$I,"",'2012Figures'!$B:$B,"BrokerToCy",'2012Figures'!$G:$G,"P1",'2012Figures'!$E:$E,$B$1)</f>
        <v>0</v>
      </c>
      <c r="O204" s="52">
        <f>SUMIFS('2012Figures'!$J:$J,'2012Figures'!$C:$C,$A204,'2012Figures'!$I:$I,"",'2012Figures'!$B:$B,"CyToBroker",'2012Figures'!$G:$G,"E1",'2012Figures'!$E:$E,$B$1)</f>
        <v>462</v>
      </c>
      <c r="P204" s="52">
        <f>SUMIFS('2012Figures'!$J:$J,'2012Figures'!$C:$C,$A204,'2012Figures'!$I:$I,"",'2012Figures'!$B:$B,"CyToBroker",'2012Figures'!$G:$G,"P1",'2012Figures'!$E:$E,$B$1)</f>
        <v>0</v>
      </c>
      <c r="R204" s="46">
        <f t="shared" si="23"/>
        <v>-0.63</v>
      </c>
      <c r="S204" s="46" t="str">
        <f t="shared" si="23"/>
        <v/>
      </c>
      <c r="T204" s="46" t="str">
        <f t="shared" si="23"/>
        <v/>
      </c>
      <c r="U204" s="46">
        <f t="shared" si="23"/>
        <v>-0.63</v>
      </c>
      <c r="V204" s="46" t="str">
        <f t="shared" si="23"/>
        <v/>
      </c>
    </row>
    <row r="205" spans="1:22" x14ac:dyDescent="0.2">
      <c r="A205" s="21"/>
      <c r="B205" s="21" t="s">
        <v>92</v>
      </c>
      <c r="C205" s="22"/>
      <c r="D205" s="23">
        <f>SUM(E205:H205)</f>
        <v>171</v>
      </c>
      <c r="E205" s="23">
        <f>SUM(E195:E204)</f>
        <v>0</v>
      </c>
      <c r="F205" s="23">
        <f>SUM(F195:F204)</f>
        <v>0</v>
      </c>
      <c r="G205" s="23">
        <f>SUM(G195:G204)</f>
        <v>171</v>
      </c>
      <c r="H205" s="23">
        <f>SUM(H195:H204)</f>
        <v>0</v>
      </c>
      <c r="I205" s="21"/>
      <c r="J205" s="22"/>
      <c r="K205" s="21"/>
      <c r="L205" s="43">
        <f>SUM(M205:P205)</f>
        <v>462</v>
      </c>
      <c r="M205" s="43">
        <f>SUM(M195:M204)</f>
        <v>0</v>
      </c>
      <c r="N205" s="43">
        <f>SUM(N195:N204)</f>
        <v>0</v>
      </c>
      <c r="O205" s="43">
        <f>SUM(O195:O204)</f>
        <v>462</v>
      </c>
      <c r="P205" s="43">
        <f>SUM(P195:P204)</f>
        <v>0</v>
      </c>
      <c r="Q205" s="21"/>
      <c r="R205" s="21"/>
      <c r="S205" s="21"/>
      <c r="T205" s="21"/>
      <c r="U205" s="21"/>
      <c r="V205" s="21"/>
    </row>
    <row r="206" spans="1:22" x14ac:dyDescent="0.2">
      <c r="A206" s="28">
        <v>121</v>
      </c>
      <c r="B206" s="28" t="s">
        <v>111</v>
      </c>
      <c r="C206" s="17" t="s">
        <v>88</v>
      </c>
      <c r="D206" s="18">
        <f>SUMIFS('2013Figures'!$J:$J,'2013Figures'!$C:$C,$A206,'2013Figures'!$E:$E,$B$1)</f>
        <v>0</v>
      </c>
      <c r="E206" s="18">
        <f>SUMIFS('2013Figures'!$J:$J,'2013Figures'!$C:$C,$A206,'2013Figures'!$B:$B,"BrokerToCy",'2013Figures'!$G:$G,"E1",'2013Figures'!$E:$E,$B$1)</f>
        <v>0</v>
      </c>
      <c r="F206" s="18">
        <f>SUMIFS('2013Figures'!$J:$J,'2013Figures'!$C:$C,$A206,'2013Figures'!$B:$B,"BrokerToCy",'2013Figures'!$G:$G,"P1",'2013Figures'!$E:$E,$B$1)</f>
        <v>0</v>
      </c>
      <c r="G206" s="18">
        <f>SUMIFS('2013Figures'!$J:$J,'2013Figures'!$C:$C,$A206,'2013Figures'!$B:$B,"CyToBroker",'2013Figures'!$G:$G,"E1",'2013Figures'!$E:$E,$B$1)</f>
        <v>0</v>
      </c>
      <c r="H206" s="18">
        <f>SUMIFS('2013Figures'!$J:$J,'2013Figures'!$C:$C,$A206,'2013Figures'!$B:$B,"CyToBroker",'2013Figures'!$G:$G,"P1",'2013Figures'!$E:$E,$B$1)</f>
        <v>0</v>
      </c>
      <c r="I206" s="28"/>
      <c r="J206" s="17"/>
      <c r="K206" s="28"/>
      <c r="L206" s="50">
        <f>SUMIFS('2012Figures'!$J:$J,'2012Figures'!$C:$C,$A206,'2012Figures'!$E:$E,$B$1)</f>
        <v>0</v>
      </c>
      <c r="M206" s="50">
        <f>SUMIFS('2012Figures'!$J:$J,'2012Figures'!$C:$C,$A206,'2012Figures'!$B:$B,"BrokerToCy",'2012Figures'!$G:$G,"E1",'2012Figures'!$E:$E,$B$1)</f>
        <v>0</v>
      </c>
      <c r="N206" s="50">
        <f>SUMIFS('2012Figures'!$J:$J,'2012Figures'!$C:$C,$A206,'2012Figures'!$B:$B,"BrokerToCy",'2012Figures'!$G:$G,"P1",'2012Figures'!$E:$E,$B$1)</f>
        <v>0</v>
      </c>
      <c r="O206" s="50">
        <f>SUMIFS('2012Figures'!$J:$J,'2012Figures'!$C:$C,$A206,'2012Figures'!$B:$B,"CyToBroker",'2012Figures'!$G:$G,"E1",'2012Figures'!$E:$E,$B$1)</f>
        <v>0</v>
      </c>
      <c r="P206" s="50">
        <f>SUMIFS('2012Figures'!$J:$J,'2012Figures'!$C:$C,$A206,'2012Figures'!$B:$B,"CyToBroker",'2012Figures'!$G:$G,"P1",'2012Figures'!$E:$E,$B$1)</f>
        <v>0</v>
      </c>
      <c r="Q206" s="28"/>
      <c r="R206" s="46" t="str">
        <f t="shared" si="23"/>
        <v/>
      </c>
      <c r="S206" s="46" t="str">
        <f t="shared" si="23"/>
        <v/>
      </c>
      <c r="T206" s="46" t="str">
        <f t="shared" si="23"/>
        <v/>
      </c>
      <c r="U206" s="46" t="str">
        <f t="shared" si="23"/>
        <v/>
      </c>
      <c r="V206" s="46" t="str">
        <f t="shared" si="23"/>
        <v/>
      </c>
    </row>
    <row r="207" spans="1:22" x14ac:dyDescent="0.2">
      <c r="A207" s="1">
        <v>121</v>
      </c>
      <c r="B207" s="1" t="s">
        <v>111</v>
      </c>
      <c r="C207" s="8">
        <v>7</v>
      </c>
      <c r="D207" s="29">
        <f>SUMIFS('2013Figures'!$J:$J,'2013Figures'!$C:$C,$A207,'2013Figures'!$H:$H,$B207,'2013Figures'!$I:$I,$C207,'2013Figures'!$E:$E,$B$1)</f>
        <v>0</v>
      </c>
      <c r="E207" s="9">
        <f>SUMIFS('2013Figures'!$J:$J,'2013Figures'!$C:$C,$A207,'2013Figures'!$H:$H,$B207,'2013Figures'!$I:$I,$C207,'2013Figures'!$B:$B,"BrokerToCy",'2013Figures'!$G:$G,"E1",'2013Figures'!$E:$E,$B$1)</f>
        <v>0</v>
      </c>
      <c r="F207" s="9">
        <f>SUMIFS('2013Figures'!$J:$J,'2013Figures'!$C:$C,$A207,'2013Figures'!$H:$H,$B207,'2013Figures'!$I:$I,$C207,'2013Figures'!$B:$B,"BrokerToCy",'2013Figures'!$G:$G,"P1",'2013Figures'!$E:$E,$B$1)</f>
        <v>0</v>
      </c>
      <c r="G207" s="9">
        <f>SUMIFS('2013Figures'!$J:$J,'2013Figures'!$C:$C,$A207,'2013Figures'!$H:$H,$B207,'2013Figures'!$I:$I,$C207,'2013Figures'!$B:$B,"CyToBroker",'2013Figures'!$G:$G,"E1",'2013Figures'!$E:$E,$B$1)</f>
        <v>0</v>
      </c>
      <c r="H207" s="9">
        <f>SUMIFS('2013Figures'!$J:$J,'2013Figures'!$C:$C,$A207,'2013Figures'!$H:$H,$B207,'2013Figures'!$I:$I,$C207,'2013Figures'!$B:$B,"CyToBroker",'2013Figures'!$G:$G,"P1",'2013Figures'!$E:$E,$B$1)</f>
        <v>0</v>
      </c>
      <c r="I207" s="33"/>
      <c r="J207" s="34"/>
      <c r="K207" s="33"/>
      <c r="L207" s="42">
        <f>SUMIFS('2012Figures'!$J:$J,'2012Figures'!$C:$C,$A207,'2012Figures'!$H:$H,$B207,'2012Figures'!$I:$I,$C207,'2012Figures'!$E:$E,$B$1)</f>
        <v>0</v>
      </c>
      <c r="M207" s="52">
        <f>SUMIFS('2012Figures'!$J:$J,'2012Figures'!$C:$C,$A207,'2012Figures'!$H:$H,$B207,'2012Figures'!$I:$I,$C207,'2012Figures'!$B:$B,"BrokerToCy",'2012Figures'!$G:$G,"E1",'2012Figures'!$E:$E,$B$1)</f>
        <v>0</v>
      </c>
      <c r="N207" s="52">
        <f>SUMIFS('2012Figures'!$J:$J,'2012Figures'!$C:$C,$A207,'2012Figures'!$H:$H,$B207,'2012Figures'!$I:$I,$C207,'2012Figures'!$B:$B,"BrokerToCy",'2012Figures'!$G:$G,"P1",'2012Figures'!$E:$E,$B$1)</f>
        <v>0</v>
      </c>
      <c r="O207" s="52">
        <f>SUMIFS('2012Figures'!$J:$J,'2012Figures'!$C:$C,$A207,'2012Figures'!$H:$H,$B207,'2012Figures'!$I:$I,$C207,'2012Figures'!$B:$B,"CyToBroker",'2012Figures'!$G:$G,"E1",'2012Figures'!$E:$E,$B$1)</f>
        <v>0</v>
      </c>
      <c r="P207" s="52">
        <f>SUMIFS('2012Figures'!$J:$J,'2012Figures'!$C:$C,$A207,'2012Figures'!$H:$H,$B207,'2012Figures'!$I:$I,$C207,'2012Figures'!$B:$B,"CyToBroker",'2012Figures'!$G:$G,"P1",'2012Figures'!$E:$E,$B$1)</f>
        <v>0</v>
      </c>
      <c r="Q207" s="33"/>
      <c r="R207" s="46" t="str">
        <f t="shared" si="23"/>
        <v/>
      </c>
      <c r="S207" s="46" t="str">
        <f t="shared" si="23"/>
        <v/>
      </c>
      <c r="T207" s="46" t="str">
        <f t="shared" si="23"/>
        <v/>
      </c>
      <c r="U207" s="46" t="str">
        <f t="shared" si="23"/>
        <v/>
      </c>
      <c r="V207" s="46" t="str">
        <f t="shared" si="23"/>
        <v/>
      </c>
    </row>
    <row r="208" spans="1:22" x14ac:dyDescent="0.2">
      <c r="A208" s="1">
        <v>121</v>
      </c>
      <c r="B208" s="1" t="s">
        <v>111</v>
      </c>
      <c r="C208" s="8">
        <v>6</v>
      </c>
      <c r="D208" s="29">
        <f>SUMIFS('2013Figures'!$J:$J,'2013Figures'!$C:$C,$A208,'2013Figures'!$H:$H,$B208,'2013Figures'!$I:$I,$C208,'2013Figures'!$E:$E,$B$1)</f>
        <v>0</v>
      </c>
      <c r="E208" s="9">
        <f>SUMIFS('2013Figures'!$J:$J,'2013Figures'!$C:$C,$A208,'2013Figures'!$H:$H,$B208,'2013Figures'!$I:$I,$C208,'2013Figures'!$B:$B,"BrokerToCy",'2013Figures'!$G:$G,"E1",'2013Figures'!$E:$E,$B$1)</f>
        <v>0</v>
      </c>
      <c r="F208" s="9">
        <f>SUMIFS('2013Figures'!$J:$J,'2013Figures'!$C:$C,$A208,'2013Figures'!$H:$H,$B208,'2013Figures'!$I:$I,$C208,'2013Figures'!$B:$B,"BrokerToCy",'2013Figures'!$G:$G,"P1",'2013Figures'!$E:$E,$B$1)</f>
        <v>0</v>
      </c>
      <c r="G208" s="9">
        <f>SUMIFS('2013Figures'!$J:$J,'2013Figures'!$C:$C,$A208,'2013Figures'!$H:$H,$B208,'2013Figures'!$I:$I,$C208,'2013Figures'!$B:$B,"CyToBroker",'2013Figures'!$G:$G,"E1",'2013Figures'!$E:$E,$B$1)</f>
        <v>0</v>
      </c>
      <c r="H208" s="9">
        <f>SUMIFS('2013Figures'!$J:$J,'2013Figures'!$C:$C,$A208,'2013Figures'!$H:$H,$B208,'2013Figures'!$I:$I,$C208,'2013Figures'!$B:$B,"CyToBroker",'2013Figures'!$G:$G,"P1",'2013Figures'!$E:$E,$B$1)</f>
        <v>0</v>
      </c>
      <c r="I208" s="33"/>
      <c r="J208" s="34">
        <v>201501</v>
      </c>
      <c r="K208" s="33"/>
      <c r="L208" s="42">
        <f>SUMIFS('2012Figures'!$J:$J,'2012Figures'!$C:$C,$A208,'2012Figures'!$H:$H,$B208,'2012Figures'!$I:$I,$C208,'2012Figures'!$E:$E,$B$1)</f>
        <v>0</v>
      </c>
      <c r="M208" s="52">
        <f>SUMIFS('2012Figures'!$J:$J,'2012Figures'!$C:$C,$A208,'2012Figures'!$H:$H,$B208,'2012Figures'!$I:$I,$C208,'2012Figures'!$B:$B,"BrokerToCy",'2012Figures'!$G:$G,"E1",'2012Figures'!$E:$E,$B$1)</f>
        <v>0</v>
      </c>
      <c r="N208" s="52">
        <f>SUMIFS('2012Figures'!$J:$J,'2012Figures'!$C:$C,$A208,'2012Figures'!$H:$H,$B208,'2012Figures'!$I:$I,$C208,'2012Figures'!$B:$B,"BrokerToCy",'2012Figures'!$G:$G,"P1",'2012Figures'!$E:$E,$B$1)</f>
        <v>0</v>
      </c>
      <c r="O208" s="52">
        <f>SUMIFS('2012Figures'!$J:$J,'2012Figures'!$C:$C,$A208,'2012Figures'!$H:$H,$B208,'2012Figures'!$I:$I,$C208,'2012Figures'!$B:$B,"CyToBroker",'2012Figures'!$G:$G,"E1",'2012Figures'!$E:$E,$B$1)</f>
        <v>0</v>
      </c>
      <c r="P208" s="52">
        <f>SUMIFS('2012Figures'!$J:$J,'2012Figures'!$C:$C,$A208,'2012Figures'!$H:$H,$B208,'2012Figures'!$I:$I,$C208,'2012Figures'!$B:$B,"CyToBroker",'2012Figures'!$G:$G,"P1",'2012Figures'!$E:$E,$B$1)</f>
        <v>0</v>
      </c>
      <c r="Q208" s="33"/>
      <c r="R208" s="46" t="str">
        <f t="shared" ref="R208:V271" si="28">IF(L208=0,"",ROUND(D208/L208-1,2))</f>
        <v/>
      </c>
      <c r="S208" s="46" t="str">
        <f t="shared" si="28"/>
        <v/>
      </c>
      <c r="T208" s="46" t="str">
        <f t="shared" si="28"/>
        <v/>
      </c>
      <c r="U208" s="46" t="str">
        <f t="shared" si="28"/>
        <v/>
      </c>
      <c r="V208" s="46" t="str">
        <f t="shared" si="28"/>
        <v/>
      </c>
    </row>
    <row r="209" spans="1:22" x14ac:dyDescent="0.2">
      <c r="A209" s="1">
        <v>121</v>
      </c>
      <c r="B209" s="1" t="s">
        <v>111</v>
      </c>
      <c r="C209" s="8">
        <v>5</v>
      </c>
      <c r="D209" s="29">
        <f>SUMIFS('2013Figures'!$J:$J,'2013Figures'!$C:$C,$A209,'2013Figures'!$H:$H,$B209,'2013Figures'!$I:$I,$C209,'2013Figures'!$E:$E,$B$1)</f>
        <v>0</v>
      </c>
      <c r="E209" s="9">
        <f>SUMIFS('2013Figures'!$J:$J,'2013Figures'!$C:$C,$A209,'2013Figures'!$H:$H,$B209,'2013Figures'!$I:$I,$C209,'2013Figures'!$B:$B,"BrokerToCy",'2013Figures'!$G:$G,"E1",'2013Figures'!$E:$E,$B$1)</f>
        <v>0</v>
      </c>
      <c r="F209" s="9">
        <f>SUMIFS('2013Figures'!$J:$J,'2013Figures'!$C:$C,$A209,'2013Figures'!$H:$H,$B209,'2013Figures'!$I:$I,$C209,'2013Figures'!$B:$B,"BrokerToCy",'2013Figures'!$G:$G,"P1",'2013Figures'!$E:$E,$B$1)</f>
        <v>0</v>
      </c>
      <c r="G209" s="9">
        <f>SUMIFS('2013Figures'!$J:$J,'2013Figures'!$C:$C,$A209,'2013Figures'!$H:$H,$B209,'2013Figures'!$I:$I,$C209,'2013Figures'!$B:$B,"CyToBroker",'2013Figures'!$G:$G,"E1",'2013Figures'!$E:$E,$B$1)</f>
        <v>0</v>
      </c>
      <c r="H209" s="9">
        <f>SUMIFS('2013Figures'!$J:$J,'2013Figures'!$C:$C,$A209,'2013Figures'!$H:$H,$B209,'2013Figures'!$I:$I,$C209,'2013Figures'!$B:$B,"CyToBroker",'2013Figures'!$G:$G,"P1",'2013Figures'!$E:$E,$B$1)</f>
        <v>0</v>
      </c>
      <c r="J209" s="8">
        <v>201401</v>
      </c>
      <c r="L209" s="42">
        <f>SUMIFS('2012Figures'!$J:$J,'2012Figures'!$C:$C,$A209,'2012Figures'!$H:$H,$B209,'2012Figures'!$I:$I,$C209,'2012Figures'!$E:$E,$B$1)</f>
        <v>0</v>
      </c>
      <c r="M209" s="52">
        <f>SUMIFS('2012Figures'!$J:$J,'2012Figures'!$C:$C,$A209,'2012Figures'!$H:$H,$B209,'2012Figures'!$I:$I,$C209,'2012Figures'!$B:$B,"BrokerToCy",'2012Figures'!$G:$G,"E1",'2012Figures'!$E:$E,$B$1)</f>
        <v>0</v>
      </c>
      <c r="N209" s="52">
        <f>SUMIFS('2012Figures'!$J:$J,'2012Figures'!$C:$C,$A209,'2012Figures'!$H:$H,$B209,'2012Figures'!$I:$I,$C209,'2012Figures'!$B:$B,"BrokerToCy",'2012Figures'!$G:$G,"P1",'2012Figures'!$E:$E,$B$1)</f>
        <v>0</v>
      </c>
      <c r="O209" s="52">
        <f>SUMIFS('2012Figures'!$J:$J,'2012Figures'!$C:$C,$A209,'2012Figures'!$H:$H,$B209,'2012Figures'!$I:$I,$C209,'2012Figures'!$B:$B,"CyToBroker",'2012Figures'!$G:$G,"E1",'2012Figures'!$E:$E,$B$1)</f>
        <v>0</v>
      </c>
      <c r="P209" s="52">
        <f>SUMIFS('2012Figures'!$J:$J,'2012Figures'!$C:$C,$A209,'2012Figures'!$H:$H,$B209,'2012Figures'!$I:$I,$C209,'2012Figures'!$B:$B,"CyToBroker",'2012Figures'!$G:$G,"P1",'2012Figures'!$E:$E,$B$1)</f>
        <v>0</v>
      </c>
      <c r="R209" s="46" t="str">
        <f t="shared" si="28"/>
        <v/>
      </c>
      <c r="S209" s="46" t="str">
        <f t="shared" si="28"/>
        <v/>
      </c>
      <c r="T209" s="46" t="str">
        <f t="shared" si="28"/>
        <v/>
      </c>
      <c r="U209" s="46" t="str">
        <f t="shared" si="28"/>
        <v/>
      </c>
      <c r="V209" s="46" t="str">
        <f t="shared" si="28"/>
        <v/>
      </c>
    </row>
    <row r="210" spans="1:22" x14ac:dyDescent="0.2">
      <c r="A210" s="1">
        <v>121</v>
      </c>
      <c r="B210" s="1" t="s">
        <v>111</v>
      </c>
      <c r="C210" s="8">
        <v>4</v>
      </c>
      <c r="D210" s="29">
        <f>SUMIFS('2013Figures'!$J:$J,'2013Figures'!$C:$C,$A210,'2013Figures'!$H:$H,$B210,'2013Figures'!$I:$I,$C210,'2013Figures'!$E:$E,$B$1)</f>
        <v>0</v>
      </c>
      <c r="E210" s="9">
        <f>SUMIFS('2013Figures'!$J:$J,'2013Figures'!$C:$C,$A210,'2013Figures'!$H:$H,$B210,'2013Figures'!$I:$I,$C210,'2013Figures'!$B:$B,"BrokerToCy",'2013Figures'!$G:$G,"E1",'2013Figures'!$E:$E,$B$1)</f>
        <v>0</v>
      </c>
      <c r="F210" s="9">
        <f>SUMIFS('2013Figures'!$J:$J,'2013Figures'!$C:$C,$A210,'2013Figures'!$H:$H,$B210,'2013Figures'!$I:$I,$C210,'2013Figures'!$B:$B,"BrokerToCy",'2013Figures'!$G:$G,"P1",'2013Figures'!$E:$E,$B$1)</f>
        <v>0</v>
      </c>
      <c r="G210" s="9">
        <f>SUMIFS('2013Figures'!$J:$J,'2013Figures'!$C:$C,$A210,'2013Figures'!$H:$H,$B210,'2013Figures'!$I:$I,$C210,'2013Figures'!$B:$B,"CyToBroker",'2013Figures'!$G:$G,"E1",'2013Figures'!$E:$E,$B$1)</f>
        <v>0</v>
      </c>
      <c r="H210" s="9">
        <f>SUMIFS('2013Figures'!$J:$J,'2013Figures'!$C:$C,$A210,'2013Figures'!$H:$H,$B210,'2013Figures'!$I:$I,$C210,'2013Figures'!$B:$B,"CyToBroker",'2013Figures'!$G:$G,"P1",'2013Figures'!$E:$E,$B$1)</f>
        <v>0</v>
      </c>
      <c r="I210" s="30"/>
      <c r="J210" s="31">
        <v>201301</v>
      </c>
      <c r="K210" s="30"/>
      <c r="L210" s="42">
        <f>SUMIFS('2012Figures'!$J:$J,'2012Figures'!$C:$C,$A210,'2012Figures'!$H:$H,$B210,'2012Figures'!$I:$I,$C210,'2012Figures'!$E:$E,$B$1)</f>
        <v>0</v>
      </c>
      <c r="M210" s="52">
        <f>SUMIFS('2012Figures'!$J:$J,'2012Figures'!$C:$C,$A210,'2012Figures'!$H:$H,$B210,'2012Figures'!$I:$I,$C210,'2012Figures'!$B:$B,"BrokerToCy",'2012Figures'!$G:$G,"E1",'2012Figures'!$E:$E,$B$1)</f>
        <v>0</v>
      </c>
      <c r="N210" s="52">
        <f>SUMIFS('2012Figures'!$J:$J,'2012Figures'!$C:$C,$A210,'2012Figures'!$H:$H,$B210,'2012Figures'!$I:$I,$C210,'2012Figures'!$B:$B,"BrokerToCy",'2012Figures'!$G:$G,"P1",'2012Figures'!$E:$E,$B$1)</f>
        <v>0</v>
      </c>
      <c r="O210" s="52">
        <f>SUMIFS('2012Figures'!$J:$J,'2012Figures'!$C:$C,$A210,'2012Figures'!$H:$H,$B210,'2012Figures'!$I:$I,$C210,'2012Figures'!$B:$B,"CyToBroker",'2012Figures'!$G:$G,"E1",'2012Figures'!$E:$E,$B$1)</f>
        <v>0</v>
      </c>
      <c r="P210" s="52">
        <f>SUMIFS('2012Figures'!$J:$J,'2012Figures'!$C:$C,$A210,'2012Figures'!$H:$H,$B210,'2012Figures'!$I:$I,$C210,'2012Figures'!$B:$B,"CyToBroker",'2012Figures'!$G:$G,"P1",'2012Figures'!$E:$E,$B$1)</f>
        <v>0</v>
      </c>
      <c r="Q210" s="30"/>
      <c r="R210" s="46" t="str">
        <f t="shared" si="28"/>
        <v/>
      </c>
      <c r="S210" s="46" t="str">
        <f t="shared" si="28"/>
        <v/>
      </c>
      <c r="T210" s="46" t="str">
        <f t="shared" si="28"/>
        <v/>
      </c>
      <c r="U210" s="46" t="str">
        <f t="shared" si="28"/>
        <v/>
      </c>
      <c r="V210" s="46" t="str">
        <f t="shared" si="28"/>
        <v/>
      </c>
    </row>
    <row r="211" spans="1:22" x14ac:dyDescent="0.2">
      <c r="A211" s="1">
        <v>121</v>
      </c>
      <c r="B211" s="1" t="s">
        <v>111</v>
      </c>
      <c r="C211" s="8">
        <v>3</v>
      </c>
      <c r="D211" s="29">
        <f>SUMIFS('2013Figures'!$J:$J,'2013Figures'!$C:$C,$A211,'2013Figures'!$H:$H,$B211,'2013Figures'!$I:$I,$C211,'2013Figures'!$E:$E,$B$1)</f>
        <v>0</v>
      </c>
      <c r="E211" s="9">
        <f>SUMIFS('2013Figures'!$J:$J,'2013Figures'!$C:$C,$A211,'2013Figures'!$H:$H,$B211,'2013Figures'!$I:$I,$C211,'2013Figures'!$B:$B,"BrokerToCy",'2013Figures'!$G:$G,"E1",'2013Figures'!$E:$E,$B$1)</f>
        <v>0</v>
      </c>
      <c r="F211" s="9">
        <f>SUMIFS('2013Figures'!$J:$J,'2013Figures'!$C:$C,$A211,'2013Figures'!$H:$H,$B211,'2013Figures'!$I:$I,$C211,'2013Figures'!$B:$B,"BrokerToCy",'2013Figures'!$G:$G,"P1",'2013Figures'!$E:$E,$B$1)</f>
        <v>0</v>
      </c>
      <c r="G211" s="9">
        <f>SUMIFS('2013Figures'!$J:$J,'2013Figures'!$C:$C,$A211,'2013Figures'!$H:$H,$B211,'2013Figures'!$I:$I,$C211,'2013Figures'!$B:$B,"CyToBroker",'2013Figures'!$G:$G,"E1",'2013Figures'!$E:$E,$B$1)</f>
        <v>0</v>
      </c>
      <c r="H211" s="9">
        <f>SUMIFS('2013Figures'!$J:$J,'2013Figures'!$C:$C,$A211,'2013Figures'!$H:$H,$B211,'2013Figures'!$I:$I,$C211,'2013Figures'!$B:$B,"CyToBroker",'2013Figures'!$G:$G,"P1",'2013Figures'!$E:$E,$B$1)</f>
        <v>0</v>
      </c>
      <c r="J211" s="8">
        <v>201201</v>
      </c>
      <c r="L211" s="42">
        <f>SUMIFS('2012Figures'!$J:$J,'2012Figures'!$C:$C,$A211,'2012Figures'!$H:$H,$B211,'2012Figures'!$I:$I,$C211,'2012Figures'!$E:$E,$B$1)</f>
        <v>0</v>
      </c>
      <c r="M211" s="52">
        <f>SUMIFS('2012Figures'!$J:$J,'2012Figures'!$C:$C,$A211,'2012Figures'!$H:$H,$B211,'2012Figures'!$I:$I,$C211,'2012Figures'!$B:$B,"BrokerToCy",'2012Figures'!$G:$G,"E1",'2012Figures'!$E:$E,$B$1)</f>
        <v>0</v>
      </c>
      <c r="N211" s="52">
        <f>SUMIFS('2012Figures'!$J:$J,'2012Figures'!$C:$C,$A211,'2012Figures'!$H:$H,$B211,'2012Figures'!$I:$I,$C211,'2012Figures'!$B:$B,"BrokerToCy",'2012Figures'!$G:$G,"P1",'2012Figures'!$E:$E,$B$1)</f>
        <v>0</v>
      </c>
      <c r="O211" s="52">
        <f>SUMIFS('2012Figures'!$J:$J,'2012Figures'!$C:$C,$A211,'2012Figures'!$H:$H,$B211,'2012Figures'!$I:$I,$C211,'2012Figures'!$B:$B,"CyToBroker",'2012Figures'!$G:$G,"E1",'2012Figures'!$E:$E,$B$1)</f>
        <v>0</v>
      </c>
      <c r="P211" s="52">
        <f>SUMIFS('2012Figures'!$J:$J,'2012Figures'!$C:$C,$A211,'2012Figures'!$H:$H,$B211,'2012Figures'!$I:$I,$C211,'2012Figures'!$B:$B,"CyToBroker",'2012Figures'!$G:$G,"P1",'2012Figures'!$E:$E,$B$1)</f>
        <v>0</v>
      </c>
      <c r="R211" s="46" t="str">
        <f t="shared" si="28"/>
        <v/>
      </c>
      <c r="S211" s="46" t="str">
        <f t="shared" si="28"/>
        <v/>
      </c>
      <c r="T211" s="46" t="str">
        <f t="shared" si="28"/>
        <v/>
      </c>
      <c r="U211" s="46" t="str">
        <f t="shared" si="28"/>
        <v/>
      </c>
      <c r="V211" s="46" t="str">
        <f t="shared" si="28"/>
        <v/>
      </c>
    </row>
    <row r="212" spans="1:22" x14ac:dyDescent="0.2">
      <c r="A212" s="1">
        <v>121</v>
      </c>
      <c r="B212" s="1" t="s">
        <v>111</v>
      </c>
      <c r="C212" s="8">
        <v>2</v>
      </c>
      <c r="D212" s="29">
        <f>SUMIFS('2013Figures'!$J:$J,'2013Figures'!$C:$C,$A212,'2013Figures'!$H:$H,$B212,'2013Figures'!$I:$I,$C212,'2013Figures'!$E:$E,$B$1)</f>
        <v>0</v>
      </c>
      <c r="E212" s="9">
        <f>SUMIFS('2013Figures'!$J:$J,'2013Figures'!$C:$C,$A212,'2013Figures'!$H:$H,$B212,'2013Figures'!$I:$I,$C212,'2013Figures'!$B:$B,"BrokerToCy",'2013Figures'!$G:$G,"E1",'2013Figures'!$E:$E,$B$1)</f>
        <v>0</v>
      </c>
      <c r="F212" s="9">
        <f>SUMIFS('2013Figures'!$J:$J,'2013Figures'!$C:$C,$A212,'2013Figures'!$H:$H,$B212,'2013Figures'!$I:$I,$C212,'2013Figures'!$B:$B,"BrokerToCy",'2013Figures'!$G:$G,"P1",'2013Figures'!$E:$E,$B$1)</f>
        <v>0</v>
      </c>
      <c r="G212" s="9">
        <f>SUMIFS('2013Figures'!$J:$J,'2013Figures'!$C:$C,$A212,'2013Figures'!$H:$H,$B212,'2013Figures'!$I:$I,$C212,'2013Figures'!$B:$B,"CyToBroker",'2013Figures'!$G:$G,"E1",'2013Figures'!$E:$E,$B$1)</f>
        <v>0</v>
      </c>
      <c r="H212" s="9">
        <f>SUMIFS('2013Figures'!$J:$J,'2013Figures'!$C:$C,$A212,'2013Figures'!$H:$H,$B212,'2013Figures'!$I:$I,$C212,'2013Figures'!$B:$B,"CyToBroker",'2013Figures'!$G:$G,"P1",'2013Figures'!$E:$E,$B$1)</f>
        <v>0</v>
      </c>
      <c r="J212" s="8">
        <v>201101</v>
      </c>
      <c r="L212" s="42">
        <f>SUMIFS('2012Figures'!$J:$J,'2012Figures'!$C:$C,$A212,'2012Figures'!$H:$H,$B212,'2012Figures'!$I:$I,$C212,'2012Figures'!$E:$E,$B$1)</f>
        <v>0</v>
      </c>
      <c r="M212" s="52">
        <f>SUMIFS('2012Figures'!$J:$J,'2012Figures'!$C:$C,$A212,'2012Figures'!$H:$H,$B212,'2012Figures'!$I:$I,$C212,'2012Figures'!$B:$B,"BrokerToCy",'2012Figures'!$G:$G,"E1",'2012Figures'!$E:$E,$B$1)</f>
        <v>0</v>
      </c>
      <c r="N212" s="52">
        <f>SUMIFS('2012Figures'!$J:$J,'2012Figures'!$C:$C,$A212,'2012Figures'!$H:$H,$B212,'2012Figures'!$I:$I,$C212,'2012Figures'!$B:$B,"BrokerToCy",'2012Figures'!$G:$G,"P1",'2012Figures'!$E:$E,$B$1)</f>
        <v>0</v>
      </c>
      <c r="O212" s="52">
        <f>SUMIFS('2012Figures'!$J:$J,'2012Figures'!$C:$C,$A212,'2012Figures'!$H:$H,$B212,'2012Figures'!$I:$I,$C212,'2012Figures'!$B:$B,"CyToBroker",'2012Figures'!$G:$G,"E1",'2012Figures'!$E:$E,$B$1)</f>
        <v>0</v>
      </c>
      <c r="P212" s="52">
        <f>SUMIFS('2012Figures'!$J:$J,'2012Figures'!$C:$C,$A212,'2012Figures'!$H:$H,$B212,'2012Figures'!$I:$I,$C212,'2012Figures'!$B:$B,"CyToBroker",'2012Figures'!$G:$G,"P1",'2012Figures'!$E:$E,$B$1)</f>
        <v>0</v>
      </c>
      <c r="R212" s="46" t="str">
        <f t="shared" si="28"/>
        <v/>
      </c>
      <c r="S212" s="46" t="str">
        <f t="shared" si="28"/>
        <v/>
      </c>
      <c r="T212" s="46" t="str">
        <f t="shared" si="28"/>
        <v/>
      </c>
      <c r="U212" s="46" t="str">
        <f t="shared" si="28"/>
        <v/>
      </c>
      <c r="V212" s="46" t="str">
        <f t="shared" si="28"/>
        <v/>
      </c>
    </row>
    <row r="213" spans="1:22" x14ac:dyDescent="0.2">
      <c r="A213" s="1">
        <v>121</v>
      </c>
      <c r="B213" s="1" t="s">
        <v>111</v>
      </c>
      <c r="C213" s="8">
        <v>1</v>
      </c>
      <c r="D213" s="29">
        <f>SUMIFS('2013Figures'!$J:$J,'2013Figures'!$C:$C,$A213,'2013Figures'!$H:$H,$B213,'2013Figures'!$I:$I,$C213,'2013Figures'!$E:$E,$B$1)</f>
        <v>0</v>
      </c>
      <c r="E213" s="9">
        <f>SUMIFS('2013Figures'!$J:$J,'2013Figures'!$C:$C,$A213,'2013Figures'!$H:$H,$B213,'2013Figures'!$I:$I,$C213,'2013Figures'!$B:$B,"BrokerToCy",'2013Figures'!$G:$G,"E1",'2013Figures'!$E:$E,$B$1)</f>
        <v>0</v>
      </c>
      <c r="F213" s="9">
        <f>SUMIFS('2013Figures'!$J:$J,'2013Figures'!$C:$C,$A213,'2013Figures'!$H:$H,$B213,'2013Figures'!$I:$I,$C213,'2013Figures'!$B:$B,"BrokerToCy",'2013Figures'!$G:$G,"P1",'2013Figures'!$E:$E,$B$1)</f>
        <v>0</v>
      </c>
      <c r="G213" s="9">
        <f>SUMIFS('2013Figures'!$J:$J,'2013Figures'!$C:$C,$A213,'2013Figures'!$H:$H,$B213,'2013Figures'!$I:$I,$C213,'2013Figures'!$B:$B,"CyToBroker",'2013Figures'!$G:$G,"E1",'2013Figures'!$E:$E,$B$1)</f>
        <v>0</v>
      </c>
      <c r="H213" s="9">
        <f>SUMIFS('2013Figures'!$J:$J,'2013Figures'!$C:$C,$A213,'2013Figures'!$H:$H,$B213,'2013Figures'!$I:$I,$C213,'2013Figures'!$B:$B,"CyToBroker",'2013Figures'!$G:$G,"P1",'2013Figures'!$E:$E,$B$1)</f>
        <v>0</v>
      </c>
      <c r="J213" s="8">
        <v>201001</v>
      </c>
      <c r="L213" s="42">
        <f>SUMIFS('2012Figures'!$J:$J,'2012Figures'!$C:$C,$A213,'2012Figures'!$H:$H,$B213,'2012Figures'!$I:$I,$C213,'2012Figures'!$E:$E,$B$1)</f>
        <v>0</v>
      </c>
      <c r="M213" s="52">
        <f>SUMIFS('2012Figures'!$J:$J,'2012Figures'!$C:$C,$A213,'2012Figures'!$H:$H,$B213,'2012Figures'!$I:$I,$C213,'2012Figures'!$B:$B,"BrokerToCy",'2012Figures'!$G:$G,"E1",'2012Figures'!$E:$E,$B$1)</f>
        <v>0</v>
      </c>
      <c r="N213" s="52">
        <f>SUMIFS('2012Figures'!$J:$J,'2012Figures'!$C:$C,$A213,'2012Figures'!$H:$H,$B213,'2012Figures'!$I:$I,$C213,'2012Figures'!$B:$B,"BrokerToCy",'2012Figures'!$G:$G,"P1",'2012Figures'!$E:$E,$B$1)</f>
        <v>0</v>
      </c>
      <c r="O213" s="52">
        <f>SUMIFS('2012Figures'!$J:$J,'2012Figures'!$C:$C,$A213,'2012Figures'!$H:$H,$B213,'2012Figures'!$I:$I,$C213,'2012Figures'!$B:$B,"CyToBroker",'2012Figures'!$G:$G,"E1",'2012Figures'!$E:$E,$B$1)</f>
        <v>0</v>
      </c>
      <c r="P213" s="52">
        <f>SUMIFS('2012Figures'!$J:$J,'2012Figures'!$C:$C,$A213,'2012Figures'!$H:$H,$B213,'2012Figures'!$I:$I,$C213,'2012Figures'!$B:$B,"CyToBroker",'2012Figures'!$G:$G,"P1",'2012Figures'!$E:$E,$B$1)</f>
        <v>0</v>
      </c>
      <c r="R213" s="46" t="str">
        <f t="shared" si="28"/>
        <v/>
      </c>
      <c r="S213" s="46" t="str">
        <f t="shared" si="28"/>
        <v/>
      </c>
      <c r="T213" s="46" t="str">
        <f t="shared" si="28"/>
        <v/>
      </c>
      <c r="U213" s="46" t="str">
        <f t="shared" si="28"/>
        <v/>
      </c>
      <c r="V213" s="46" t="str">
        <f t="shared" si="28"/>
        <v/>
      </c>
    </row>
    <row r="214" spans="1:22" x14ac:dyDescent="0.2">
      <c r="A214" s="1">
        <v>121</v>
      </c>
      <c r="B214" s="1" t="s">
        <v>111</v>
      </c>
      <c r="D214" s="29">
        <f>SUMIFS('2013Figures'!$J:$J,'2013Figures'!$C:$C,$A214,'2013Figures'!$I:$I,"",'2013Figures'!$E:$E,$B$1)</f>
        <v>0</v>
      </c>
      <c r="E214" s="9">
        <f>SUMIFS('2013Figures'!$J:$J,'2013Figures'!$C:$C,$A214,'2013Figures'!$I:$I,"",'2013Figures'!$B:$B,"BrokerToCy",'2013Figures'!$G:$G,"E1",'2013Figures'!$E:$E,$B$1)</f>
        <v>0</v>
      </c>
      <c r="F214" s="9">
        <f>SUMIFS('2013Figures'!$J:$J,'2013Figures'!$C:$C,$A214,'2013Figures'!$I:$I,"",'2013Figures'!$B:$B,"BrokerToCy",'2013Figures'!$G:$G,"P1",'2013Figures'!$E:$E,$B$1)</f>
        <v>0</v>
      </c>
      <c r="G214" s="9">
        <f>SUMIFS('2013Figures'!$J:$J,'2013Figures'!$C:$C,$A214,'2013Figures'!$I:$I,"",'2013Figures'!$B:$B,"CyToBroker",'2013Figures'!$G:$G,"E1",'2013Figures'!$E:$E,$B$1)</f>
        <v>0</v>
      </c>
      <c r="H214" s="9">
        <f>SUMIFS('2013Figures'!$J:$J,'2013Figures'!$C:$C,$A214,'2013Figures'!$I:$I,"",'2013Figures'!$B:$B,"CyToBroker",'2013Figures'!$G:$G,"P1",'2013Figures'!$E:$E,$B$1)</f>
        <v>0</v>
      </c>
      <c r="J214" s="8" t="s">
        <v>131</v>
      </c>
      <c r="L214" s="42">
        <f>SUMIFS('2012Figures'!$J:$J,'2012Figures'!$C:$C,$A214,'2012Figures'!$I:$I,"",'2012Figures'!$E:$E,$B$1)</f>
        <v>0</v>
      </c>
      <c r="M214" s="52">
        <f>SUMIFS('2012Figures'!$J:$J,'2012Figures'!$C:$C,$A214,'2012Figures'!$I:$I,"",'2012Figures'!$B:$B,"BrokerToCy",'2012Figures'!$G:$G,"E1",'2012Figures'!$E:$E,$B$1)</f>
        <v>0</v>
      </c>
      <c r="N214" s="52">
        <f>SUMIFS('2012Figures'!$J:$J,'2012Figures'!$C:$C,$A214,'2012Figures'!$I:$I,"",'2012Figures'!$B:$B,"BrokerToCy",'2012Figures'!$G:$G,"P1",'2012Figures'!$E:$E,$B$1)</f>
        <v>0</v>
      </c>
      <c r="O214" s="52">
        <f>SUMIFS('2012Figures'!$J:$J,'2012Figures'!$C:$C,$A214,'2012Figures'!$I:$I,"",'2012Figures'!$B:$B,"CyToBroker",'2012Figures'!$G:$G,"E1",'2012Figures'!$E:$E,$B$1)</f>
        <v>0</v>
      </c>
      <c r="P214" s="52">
        <f>SUMIFS('2012Figures'!$J:$J,'2012Figures'!$C:$C,$A214,'2012Figures'!$I:$I,"",'2012Figures'!$B:$B,"CyToBroker",'2012Figures'!$G:$G,"P1",'2012Figures'!$E:$E,$B$1)</f>
        <v>0</v>
      </c>
      <c r="R214" s="46" t="str">
        <f t="shared" si="28"/>
        <v/>
      </c>
      <c r="S214" s="46" t="str">
        <f t="shared" si="28"/>
        <v/>
      </c>
      <c r="T214" s="46" t="str">
        <f t="shared" si="28"/>
        <v/>
      </c>
      <c r="U214" s="46" t="str">
        <f t="shared" si="28"/>
        <v/>
      </c>
      <c r="V214" s="46" t="str">
        <f t="shared" si="28"/>
        <v/>
      </c>
    </row>
    <row r="215" spans="1:22" x14ac:dyDescent="0.2">
      <c r="A215" s="21"/>
      <c r="B215" s="21" t="s">
        <v>92</v>
      </c>
      <c r="C215" s="22"/>
      <c r="D215" s="23">
        <f>SUM(E215:H215)</f>
        <v>0</v>
      </c>
      <c r="E215" s="23">
        <f>SUM(E207:E214)</f>
        <v>0</v>
      </c>
      <c r="F215" s="23">
        <f>SUM(F207:F214)</f>
        <v>0</v>
      </c>
      <c r="G215" s="23">
        <f>SUM(G207:G214)</f>
        <v>0</v>
      </c>
      <c r="H215" s="23">
        <f>SUM(H207:H214)</f>
        <v>0</v>
      </c>
      <c r="I215" s="21"/>
      <c r="J215" s="22"/>
      <c r="K215" s="21"/>
      <c r="L215" s="43">
        <f>SUM(M215:P215)</f>
        <v>0</v>
      </c>
      <c r="M215" s="43">
        <f>SUM(M207:M214)</f>
        <v>0</v>
      </c>
      <c r="N215" s="43">
        <f>SUM(N207:N214)</f>
        <v>0</v>
      </c>
      <c r="O215" s="43">
        <f>SUM(O207:O214)</f>
        <v>0</v>
      </c>
      <c r="P215" s="43">
        <f>SUM(P207:P214)</f>
        <v>0</v>
      </c>
      <c r="Q215" s="21"/>
      <c r="R215" s="21"/>
      <c r="S215" s="21"/>
      <c r="T215" s="21"/>
      <c r="U215" s="21"/>
      <c r="V215" s="21"/>
    </row>
    <row r="216" spans="1:22" x14ac:dyDescent="0.2">
      <c r="A216" s="28">
        <v>122</v>
      </c>
      <c r="B216" s="28" t="s">
        <v>67</v>
      </c>
      <c r="C216" s="17" t="s">
        <v>88</v>
      </c>
      <c r="D216" s="18">
        <f>SUMIFS('2013Figures'!$J:$J,'2013Figures'!$C:$C,$A216,'2013Figures'!$E:$E,$B$1)</f>
        <v>0</v>
      </c>
      <c r="E216" s="18">
        <f>SUMIFS('2013Figures'!$J:$J,'2013Figures'!$C:$C,$A216,'2013Figures'!$B:$B,"BrokerToCy",'2013Figures'!$G:$G,"E1",'2013Figures'!$E:$E,$B$1)</f>
        <v>0</v>
      </c>
      <c r="F216" s="18">
        <f>SUMIFS('2013Figures'!$J:$J,'2013Figures'!$C:$C,$A216,'2013Figures'!$B:$B,"BrokerToCy",'2013Figures'!$G:$G,"P1",'2013Figures'!$E:$E,$B$1)</f>
        <v>0</v>
      </c>
      <c r="G216" s="18">
        <f>SUMIFS('2013Figures'!$J:$J,'2013Figures'!$C:$C,$A216,'2013Figures'!$B:$B,"CyToBroker",'2013Figures'!$G:$G,"E1",'2013Figures'!$E:$E,$B$1)</f>
        <v>0</v>
      </c>
      <c r="H216" s="18">
        <f>SUMIFS('2013Figures'!$J:$J,'2013Figures'!$C:$C,$A216,'2013Figures'!$B:$B,"CyToBroker",'2013Figures'!$G:$G,"P1",'2013Figures'!$E:$E,$B$1)</f>
        <v>0</v>
      </c>
      <c r="I216" s="28"/>
      <c r="J216" s="17"/>
      <c r="K216" s="28"/>
      <c r="L216" s="50">
        <f>SUMIFS('2012Figures'!$J:$J,'2012Figures'!$C:$C,$A216,'2012Figures'!$E:$E,$B$1)</f>
        <v>0</v>
      </c>
      <c r="M216" s="50">
        <f>SUMIFS('2012Figures'!$J:$J,'2012Figures'!$C:$C,$A216,'2012Figures'!$B:$B,"BrokerToCy",'2012Figures'!$G:$G,"E1",'2012Figures'!$E:$E,$B$1)</f>
        <v>0</v>
      </c>
      <c r="N216" s="50">
        <f>SUMIFS('2012Figures'!$J:$J,'2012Figures'!$C:$C,$A216,'2012Figures'!$B:$B,"BrokerToCy",'2012Figures'!$G:$G,"P1",'2012Figures'!$E:$E,$B$1)</f>
        <v>0</v>
      </c>
      <c r="O216" s="50">
        <f>SUMIFS('2012Figures'!$J:$J,'2012Figures'!$C:$C,$A216,'2012Figures'!$B:$B,"CyToBroker",'2012Figures'!$G:$G,"E1",'2012Figures'!$E:$E,$B$1)</f>
        <v>0</v>
      </c>
      <c r="P216" s="50">
        <f>SUMIFS('2012Figures'!$J:$J,'2012Figures'!$C:$C,$A216,'2012Figures'!$B:$B,"CyToBroker",'2012Figures'!$G:$G,"P1",'2012Figures'!$E:$E,$B$1)</f>
        <v>0</v>
      </c>
      <c r="Q216" s="28"/>
      <c r="R216" s="46" t="str">
        <f t="shared" si="28"/>
        <v/>
      </c>
      <c r="S216" s="46" t="str">
        <f t="shared" si="28"/>
        <v/>
      </c>
      <c r="T216" s="46" t="str">
        <f t="shared" si="28"/>
        <v/>
      </c>
      <c r="U216" s="46" t="str">
        <f t="shared" si="28"/>
        <v/>
      </c>
      <c r="V216" s="46" t="str">
        <f t="shared" si="28"/>
        <v/>
      </c>
    </row>
    <row r="217" spans="1:22" x14ac:dyDescent="0.2">
      <c r="A217" s="1">
        <v>122</v>
      </c>
      <c r="B217" s="1" t="s">
        <v>67</v>
      </c>
      <c r="C217" s="8">
        <v>7</v>
      </c>
      <c r="D217" s="29">
        <f>SUMIFS('2013Figures'!$J:$J,'2013Figures'!$C:$C,$A217,'2013Figures'!$H:$H,$B217,'2013Figures'!$I:$I,$C217,'2013Figures'!$E:$E,$B$1)</f>
        <v>0</v>
      </c>
      <c r="E217" s="9">
        <f>SUMIFS('2013Figures'!$J:$J,'2013Figures'!$C:$C,$A217,'2013Figures'!$H:$H,$B217,'2013Figures'!$I:$I,$C217,'2013Figures'!$B:$B,"BrokerToCy",'2013Figures'!$G:$G,"E1",'2013Figures'!$E:$E,$B$1)</f>
        <v>0</v>
      </c>
      <c r="F217" s="9">
        <f>SUMIFS('2013Figures'!$J:$J,'2013Figures'!$C:$C,$A217,'2013Figures'!$H:$H,$B217,'2013Figures'!$I:$I,$C217,'2013Figures'!$B:$B,"BrokerToCy",'2013Figures'!$G:$G,"P1",'2013Figures'!$E:$E,$B$1)</f>
        <v>0</v>
      </c>
      <c r="G217" s="9">
        <f>SUMIFS('2013Figures'!$J:$J,'2013Figures'!$C:$C,$A217,'2013Figures'!$H:$H,$B217,'2013Figures'!$I:$I,$C217,'2013Figures'!$B:$B,"CyToBroker",'2013Figures'!$G:$G,"E1",'2013Figures'!$E:$E,$B$1)</f>
        <v>0</v>
      </c>
      <c r="H217" s="9">
        <f>SUMIFS('2013Figures'!$J:$J,'2013Figures'!$C:$C,$A217,'2013Figures'!$H:$H,$B217,'2013Figures'!$I:$I,$C217,'2013Figures'!$B:$B,"CyToBroker",'2013Figures'!$G:$G,"P1",'2013Figures'!$E:$E,$B$1)</f>
        <v>0</v>
      </c>
      <c r="I217" s="33"/>
      <c r="J217" s="34"/>
      <c r="K217" s="33"/>
      <c r="L217" s="42">
        <f>SUMIFS('2012Figures'!$J:$J,'2012Figures'!$C:$C,$A217,'2012Figures'!$H:$H,$B217,'2012Figures'!$I:$I,$C217,'2012Figures'!$E:$E,$B$1)</f>
        <v>0</v>
      </c>
      <c r="M217" s="52">
        <f>SUMIFS('2012Figures'!$J:$J,'2012Figures'!$C:$C,$A217,'2012Figures'!$H:$H,$B217,'2012Figures'!$I:$I,$C217,'2012Figures'!$B:$B,"BrokerToCy",'2012Figures'!$G:$G,"E1",'2012Figures'!$E:$E,$B$1)</f>
        <v>0</v>
      </c>
      <c r="N217" s="52">
        <f>SUMIFS('2012Figures'!$J:$J,'2012Figures'!$C:$C,$A217,'2012Figures'!$H:$H,$B217,'2012Figures'!$I:$I,$C217,'2012Figures'!$B:$B,"BrokerToCy",'2012Figures'!$G:$G,"P1",'2012Figures'!$E:$E,$B$1)</f>
        <v>0</v>
      </c>
      <c r="O217" s="52">
        <f>SUMIFS('2012Figures'!$J:$J,'2012Figures'!$C:$C,$A217,'2012Figures'!$H:$H,$B217,'2012Figures'!$I:$I,$C217,'2012Figures'!$B:$B,"CyToBroker",'2012Figures'!$G:$G,"E1",'2012Figures'!$E:$E,$B$1)</f>
        <v>0</v>
      </c>
      <c r="P217" s="52">
        <f>SUMIFS('2012Figures'!$J:$J,'2012Figures'!$C:$C,$A217,'2012Figures'!$H:$H,$B217,'2012Figures'!$I:$I,$C217,'2012Figures'!$B:$B,"CyToBroker",'2012Figures'!$G:$G,"P1",'2012Figures'!$E:$E,$B$1)</f>
        <v>0</v>
      </c>
      <c r="Q217" s="33"/>
      <c r="R217" s="46" t="str">
        <f t="shared" si="28"/>
        <v/>
      </c>
      <c r="S217" s="46" t="str">
        <f t="shared" si="28"/>
        <v/>
      </c>
      <c r="T217" s="46" t="str">
        <f t="shared" si="28"/>
        <v/>
      </c>
      <c r="U217" s="46" t="str">
        <f t="shared" si="28"/>
        <v/>
      </c>
      <c r="V217" s="46" t="str">
        <f t="shared" si="28"/>
        <v/>
      </c>
    </row>
    <row r="218" spans="1:22" x14ac:dyDescent="0.2">
      <c r="A218" s="1">
        <v>122</v>
      </c>
      <c r="B218" s="1" t="s">
        <v>67</v>
      </c>
      <c r="C218" s="8">
        <v>6</v>
      </c>
      <c r="D218" s="29">
        <f>SUMIFS('2013Figures'!$J:$J,'2013Figures'!$C:$C,$A218,'2013Figures'!$H:$H,$B218,'2013Figures'!$I:$I,$C218,'2013Figures'!$E:$E,$B$1)</f>
        <v>0</v>
      </c>
      <c r="E218" s="9">
        <f>SUMIFS('2013Figures'!$J:$J,'2013Figures'!$C:$C,$A218,'2013Figures'!$H:$H,$B218,'2013Figures'!$I:$I,$C218,'2013Figures'!$B:$B,"BrokerToCy",'2013Figures'!$G:$G,"E1",'2013Figures'!$E:$E,$B$1)</f>
        <v>0</v>
      </c>
      <c r="F218" s="9">
        <f>SUMIFS('2013Figures'!$J:$J,'2013Figures'!$C:$C,$A218,'2013Figures'!$H:$H,$B218,'2013Figures'!$I:$I,$C218,'2013Figures'!$B:$B,"BrokerToCy",'2013Figures'!$G:$G,"P1",'2013Figures'!$E:$E,$B$1)</f>
        <v>0</v>
      </c>
      <c r="G218" s="9">
        <f>SUMIFS('2013Figures'!$J:$J,'2013Figures'!$C:$C,$A218,'2013Figures'!$H:$H,$B218,'2013Figures'!$I:$I,$C218,'2013Figures'!$B:$B,"CyToBroker",'2013Figures'!$G:$G,"E1",'2013Figures'!$E:$E,$B$1)</f>
        <v>0</v>
      </c>
      <c r="H218" s="9">
        <f>SUMIFS('2013Figures'!$J:$J,'2013Figures'!$C:$C,$A218,'2013Figures'!$H:$H,$B218,'2013Figures'!$I:$I,$C218,'2013Figures'!$B:$B,"CyToBroker",'2013Figures'!$G:$G,"P1",'2013Figures'!$E:$E,$B$1)</f>
        <v>0</v>
      </c>
      <c r="I218" s="33"/>
      <c r="J218" s="34">
        <v>201501</v>
      </c>
      <c r="K218" s="33"/>
      <c r="L218" s="42">
        <f>SUMIFS('2012Figures'!$J:$J,'2012Figures'!$C:$C,$A218,'2012Figures'!$H:$H,$B218,'2012Figures'!$I:$I,$C218,'2012Figures'!$E:$E,$B$1)</f>
        <v>0</v>
      </c>
      <c r="M218" s="52">
        <f>SUMIFS('2012Figures'!$J:$J,'2012Figures'!$C:$C,$A218,'2012Figures'!$H:$H,$B218,'2012Figures'!$I:$I,$C218,'2012Figures'!$B:$B,"BrokerToCy",'2012Figures'!$G:$G,"E1",'2012Figures'!$E:$E,$B$1)</f>
        <v>0</v>
      </c>
      <c r="N218" s="52">
        <f>SUMIFS('2012Figures'!$J:$J,'2012Figures'!$C:$C,$A218,'2012Figures'!$H:$H,$B218,'2012Figures'!$I:$I,$C218,'2012Figures'!$B:$B,"BrokerToCy",'2012Figures'!$G:$G,"P1",'2012Figures'!$E:$E,$B$1)</f>
        <v>0</v>
      </c>
      <c r="O218" s="52">
        <f>SUMIFS('2012Figures'!$J:$J,'2012Figures'!$C:$C,$A218,'2012Figures'!$H:$H,$B218,'2012Figures'!$I:$I,$C218,'2012Figures'!$B:$B,"CyToBroker",'2012Figures'!$G:$G,"E1",'2012Figures'!$E:$E,$B$1)</f>
        <v>0</v>
      </c>
      <c r="P218" s="52">
        <f>SUMIFS('2012Figures'!$J:$J,'2012Figures'!$C:$C,$A218,'2012Figures'!$H:$H,$B218,'2012Figures'!$I:$I,$C218,'2012Figures'!$B:$B,"CyToBroker",'2012Figures'!$G:$G,"P1",'2012Figures'!$E:$E,$B$1)</f>
        <v>0</v>
      </c>
      <c r="Q218" s="33"/>
      <c r="R218" s="46" t="str">
        <f t="shared" si="28"/>
        <v/>
      </c>
      <c r="S218" s="46" t="str">
        <f t="shared" si="28"/>
        <v/>
      </c>
      <c r="T218" s="46" t="str">
        <f t="shared" si="28"/>
        <v/>
      </c>
      <c r="U218" s="46" t="str">
        <f t="shared" si="28"/>
        <v/>
      </c>
      <c r="V218" s="46" t="str">
        <f t="shared" si="28"/>
        <v/>
      </c>
    </row>
    <row r="219" spans="1:22" x14ac:dyDescent="0.2">
      <c r="A219" s="1">
        <v>122</v>
      </c>
      <c r="B219" s="1" t="s">
        <v>67</v>
      </c>
      <c r="C219" s="8">
        <v>5</v>
      </c>
      <c r="D219" s="29">
        <f>SUMIFS('2013Figures'!$J:$J,'2013Figures'!$C:$C,$A219,'2013Figures'!$H:$H,$B219,'2013Figures'!$I:$I,$C219,'2013Figures'!$E:$E,$B$1)</f>
        <v>0</v>
      </c>
      <c r="E219" s="9">
        <f>SUMIFS('2013Figures'!$J:$J,'2013Figures'!$C:$C,$A219,'2013Figures'!$H:$H,$B219,'2013Figures'!$I:$I,$C219,'2013Figures'!$B:$B,"BrokerToCy",'2013Figures'!$G:$G,"E1",'2013Figures'!$E:$E,$B$1)</f>
        <v>0</v>
      </c>
      <c r="F219" s="9">
        <f>SUMIFS('2013Figures'!$J:$J,'2013Figures'!$C:$C,$A219,'2013Figures'!$H:$H,$B219,'2013Figures'!$I:$I,$C219,'2013Figures'!$B:$B,"BrokerToCy",'2013Figures'!$G:$G,"P1",'2013Figures'!$E:$E,$B$1)</f>
        <v>0</v>
      </c>
      <c r="G219" s="9">
        <f>SUMIFS('2013Figures'!$J:$J,'2013Figures'!$C:$C,$A219,'2013Figures'!$H:$H,$B219,'2013Figures'!$I:$I,$C219,'2013Figures'!$B:$B,"CyToBroker",'2013Figures'!$G:$G,"E1",'2013Figures'!$E:$E,$B$1)</f>
        <v>0</v>
      </c>
      <c r="H219" s="9">
        <f>SUMIFS('2013Figures'!$J:$J,'2013Figures'!$C:$C,$A219,'2013Figures'!$H:$H,$B219,'2013Figures'!$I:$I,$C219,'2013Figures'!$B:$B,"CyToBroker",'2013Figures'!$G:$G,"P1",'2013Figures'!$E:$E,$B$1)</f>
        <v>0</v>
      </c>
      <c r="J219" s="8">
        <v>201401</v>
      </c>
      <c r="L219" s="42">
        <f>SUMIFS('2012Figures'!$J:$J,'2012Figures'!$C:$C,$A219,'2012Figures'!$H:$H,$B219,'2012Figures'!$I:$I,$C219,'2012Figures'!$E:$E,$B$1)</f>
        <v>0</v>
      </c>
      <c r="M219" s="52">
        <f>SUMIFS('2012Figures'!$J:$J,'2012Figures'!$C:$C,$A219,'2012Figures'!$H:$H,$B219,'2012Figures'!$I:$I,$C219,'2012Figures'!$B:$B,"BrokerToCy",'2012Figures'!$G:$G,"E1",'2012Figures'!$E:$E,$B$1)</f>
        <v>0</v>
      </c>
      <c r="N219" s="52">
        <f>SUMIFS('2012Figures'!$J:$J,'2012Figures'!$C:$C,$A219,'2012Figures'!$H:$H,$B219,'2012Figures'!$I:$I,$C219,'2012Figures'!$B:$B,"BrokerToCy",'2012Figures'!$G:$G,"P1",'2012Figures'!$E:$E,$B$1)</f>
        <v>0</v>
      </c>
      <c r="O219" s="52">
        <f>SUMIFS('2012Figures'!$J:$J,'2012Figures'!$C:$C,$A219,'2012Figures'!$H:$H,$B219,'2012Figures'!$I:$I,$C219,'2012Figures'!$B:$B,"CyToBroker",'2012Figures'!$G:$G,"E1",'2012Figures'!$E:$E,$B$1)</f>
        <v>0</v>
      </c>
      <c r="P219" s="52">
        <f>SUMIFS('2012Figures'!$J:$J,'2012Figures'!$C:$C,$A219,'2012Figures'!$H:$H,$B219,'2012Figures'!$I:$I,$C219,'2012Figures'!$B:$B,"CyToBroker",'2012Figures'!$G:$G,"P1",'2012Figures'!$E:$E,$B$1)</f>
        <v>0</v>
      </c>
      <c r="R219" s="46" t="str">
        <f t="shared" si="28"/>
        <v/>
      </c>
      <c r="S219" s="46" t="str">
        <f t="shared" si="28"/>
        <v/>
      </c>
      <c r="T219" s="46" t="str">
        <f t="shared" si="28"/>
        <v/>
      </c>
      <c r="U219" s="46" t="str">
        <f t="shared" si="28"/>
        <v/>
      </c>
      <c r="V219" s="46" t="str">
        <f t="shared" si="28"/>
        <v/>
      </c>
    </row>
    <row r="220" spans="1:22" x14ac:dyDescent="0.2">
      <c r="A220" s="1">
        <v>122</v>
      </c>
      <c r="B220" s="1" t="s">
        <v>67</v>
      </c>
      <c r="C220" s="8">
        <v>4</v>
      </c>
      <c r="D220" s="29">
        <f>SUMIFS('2013Figures'!$J:$J,'2013Figures'!$C:$C,$A220,'2013Figures'!$H:$H,$B220,'2013Figures'!$I:$I,$C220,'2013Figures'!$E:$E,$B$1)</f>
        <v>0</v>
      </c>
      <c r="E220" s="9">
        <f>SUMIFS('2013Figures'!$J:$J,'2013Figures'!$C:$C,$A220,'2013Figures'!$H:$H,$B220,'2013Figures'!$I:$I,$C220,'2013Figures'!$B:$B,"BrokerToCy",'2013Figures'!$G:$G,"E1",'2013Figures'!$E:$E,$B$1)</f>
        <v>0</v>
      </c>
      <c r="F220" s="9">
        <f>SUMIFS('2013Figures'!$J:$J,'2013Figures'!$C:$C,$A220,'2013Figures'!$H:$H,$B220,'2013Figures'!$I:$I,$C220,'2013Figures'!$B:$B,"BrokerToCy",'2013Figures'!$G:$G,"P1",'2013Figures'!$E:$E,$B$1)</f>
        <v>0</v>
      </c>
      <c r="G220" s="9">
        <f>SUMIFS('2013Figures'!$J:$J,'2013Figures'!$C:$C,$A220,'2013Figures'!$H:$H,$B220,'2013Figures'!$I:$I,$C220,'2013Figures'!$B:$B,"CyToBroker",'2013Figures'!$G:$G,"E1",'2013Figures'!$E:$E,$B$1)</f>
        <v>0</v>
      </c>
      <c r="H220" s="9">
        <f>SUMIFS('2013Figures'!$J:$J,'2013Figures'!$C:$C,$A220,'2013Figures'!$H:$H,$B220,'2013Figures'!$I:$I,$C220,'2013Figures'!$B:$B,"CyToBroker",'2013Figures'!$G:$G,"P1",'2013Figures'!$E:$E,$B$1)</f>
        <v>0</v>
      </c>
      <c r="I220" s="30"/>
      <c r="J220" s="31">
        <v>201301</v>
      </c>
      <c r="K220" s="30"/>
      <c r="L220" s="42">
        <f>SUMIFS('2012Figures'!$J:$J,'2012Figures'!$C:$C,$A220,'2012Figures'!$H:$H,$B220,'2012Figures'!$I:$I,$C220,'2012Figures'!$E:$E,$B$1)</f>
        <v>0</v>
      </c>
      <c r="M220" s="52">
        <f>SUMIFS('2012Figures'!$J:$J,'2012Figures'!$C:$C,$A220,'2012Figures'!$H:$H,$B220,'2012Figures'!$I:$I,$C220,'2012Figures'!$B:$B,"BrokerToCy",'2012Figures'!$G:$G,"E1",'2012Figures'!$E:$E,$B$1)</f>
        <v>0</v>
      </c>
      <c r="N220" s="52">
        <f>SUMIFS('2012Figures'!$J:$J,'2012Figures'!$C:$C,$A220,'2012Figures'!$H:$H,$B220,'2012Figures'!$I:$I,$C220,'2012Figures'!$B:$B,"BrokerToCy",'2012Figures'!$G:$G,"P1",'2012Figures'!$E:$E,$B$1)</f>
        <v>0</v>
      </c>
      <c r="O220" s="52">
        <f>SUMIFS('2012Figures'!$J:$J,'2012Figures'!$C:$C,$A220,'2012Figures'!$H:$H,$B220,'2012Figures'!$I:$I,$C220,'2012Figures'!$B:$B,"CyToBroker",'2012Figures'!$G:$G,"E1",'2012Figures'!$E:$E,$B$1)</f>
        <v>0</v>
      </c>
      <c r="P220" s="52">
        <f>SUMIFS('2012Figures'!$J:$J,'2012Figures'!$C:$C,$A220,'2012Figures'!$H:$H,$B220,'2012Figures'!$I:$I,$C220,'2012Figures'!$B:$B,"CyToBroker",'2012Figures'!$G:$G,"P1",'2012Figures'!$E:$E,$B$1)</f>
        <v>0</v>
      </c>
      <c r="Q220" s="30"/>
      <c r="R220" s="46" t="str">
        <f t="shared" si="28"/>
        <v/>
      </c>
      <c r="S220" s="46" t="str">
        <f t="shared" si="28"/>
        <v/>
      </c>
      <c r="T220" s="46" t="str">
        <f t="shared" si="28"/>
        <v/>
      </c>
      <c r="U220" s="46" t="str">
        <f t="shared" si="28"/>
        <v/>
      </c>
      <c r="V220" s="46" t="str">
        <f t="shared" si="28"/>
        <v/>
      </c>
    </row>
    <row r="221" spans="1:22" x14ac:dyDescent="0.2">
      <c r="A221" s="1">
        <v>122</v>
      </c>
      <c r="B221" s="1" t="s">
        <v>67</v>
      </c>
      <c r="C221" s="8">
        <v>3</v>
      </c>
      <c r="D221" s="29">
        <f>SUMIFS('2013Figures'!$J:$J,'2013Figures'!$C:$C,$A221,'2013Figures'!$H:$H,$B221,'2013Figures'!$I:$I,$C221,'2013Figures'!$E:$E,$B$1)</f>
        <v>0</v>
      </c>
      <c r="E221" s="9">
        <f>SUMIFS('2013Figures'!$J:$J,'2013Figures'!$C:$C,$A221,'2013Figures'!$H:$H,$B221,'2013Figures'!$I:$I,$C221,'2013Figures'!$B:$B,"BrokerToCy",'2013Figures'!$G:$G,"E1",'2013Figures'!$E:$E,$B$1)</f>
        <v>0</v>
      </c>
      <c r="F221" s="9">
        <f>SUMIFS('2013Figures'!$J:$J,'2013Figures'!$C:$C,$A221,'2013Figures'!$H:$H,$B221,'2013Figures'!$I:$I,$C221,'2013Figures'!$B:$B,"BrokerToCy",'2013Figures'!$G:$G,"P1",'2013Figures'!$E:$E,$B$1)</f>
        <v>0</v>
      </c>
      <c r="G221" s="9">
        <f>SUMIFS('2013Figures'!$J:$J,'2013Figures'!$C:$C,$A221,'2013Figures'!$H:$H,$B221,'2013Figures'!$I:$I,$C221,'2013Figures'!$B:$B,"CyToBroker",'2013Figures'!$G:$G,"E1",'2013Figures'!$E:$E,$B$1)</f>
        <v>0</v>
      </c>
      <c r="H221" s="9">
        <f>SUMIFS('2013Figures'!$J:$J,'2013Figures'!$C:$C,$A221,'2013Figures'!$H:$H,$B221,'2013Figures'!$I:$I,$C221,'2013Figures'!$B:$B,"CyToBroker",'2013Figures'!$G:$G,"P1",'2013Figures'!$E:$E,$B$1)</f>
        <v>0</v>
      </c>
      <c r="J221" s="8">
        <v>201201</v>
      </c>
      <c r="L221" s="42">
        <f>SUMIFS('2012Figures'!$J:$J,'2012Figures'!$C:$C,$A221,'2012Figures'!$H:$H,$B221,'2012Figures'!$I:$I,$C221,'2012Figures'!$E:$E,$B$1)</f>
        <v>0</v>
      </c>
      <c r="M221" s="52">
        <f>SUMIFS('2012Figures'!$J:$J,'2012Figures'!$C:$C,$A221,'2012Figures'!$H:$H,$B221,'2012Figures'!$I:$I,$C221,'2012Figures'!$B:$B,"BrokerToCy",'2012Figures'!$G:$G,"E1",'2012Figures'!$E:$E,$B$1)</f>
        <v>0</v>
      </c>
      <c r="N221" s="52">
        <f>SUMIFS('2012Figures'!$J:$J,'2012Figures'!$C:$C,$A221,'2012Figures'!$H:$H,$B221,'2012Figures'!$I:$I,$C221,'2012Figures'!$B:$B,"BrokerToCy",'2012Figures'!$G:$G,"P1",'2012Figures'!$E:$E,$B$1)</f>
        <v>0</v>
      </c>
      <c r="O221" s="52">
        <f>SUMIFS('2012Figures'!$J:$J,'2012Figures'!$C:$C,$A221,'2012Figures'!$H:$H,$B221,'2012Figures'!$I:$I,$C221,'2012Figures'!$B:$B,"CyToBroker",'2012Figures'!$G:$G,"E1",'2012Figures'!$E:$E,$B$1)</f>
        <v>0</v>
      </c>
      <c r="P221" s="52">
        <f>SUMIFS('2012Figures'!$J:$J,'2012Figures'!$C:$C,$A221,'2012Figures'!$H:$H,$B221,'2012Figures'!$I:$I,$C221,'2012Figures'!$B:$B,"CyToBroker",'2012Figures'!$G:$G,"P1",'2012Figures'!$E:$E,$B$1)</f>
        <v>0</v>
      </c>
      <c r="R221" s="46" t="str">
        <f t="shared" si="28"/>
        <v/>
      </c>
      <c r="S221" s="46" t="str">
        <f t="shared" si="28"/>
        <v/>
      </c>
      <c r="T221" s="46" t="str">
        <f t="shared" si="28"/>
        <v/>
      </c>
      <c r="U221" s="46" t="str">
        <f t="shared" si="28"/>
        <v/>
      </c>
      <c r="V221" s="46" t="str">
        <f t="shared" si="28"/>
        <v/>
      </c>
    </row>
    <row r="222" spans="1:22" x14ac:dyDescent="0.2">
      <c r="A222" s="1">
        <v>122</v>
      </c>
      <c r="B222" s="1" t="s">
        <v>67</v>
      </c>
      <c r="C222" s="8">
        <v>2</v>
      </c>
      <c r="D222" s="29">
        <f>SUMIFS('2013Figures'!$J:$J,'2013Figures'!$C:$C,$A222,'2013Figures'!$H:$H,$B222,'2013Figures'!$I:$I,$C222,'2013Figures'!$E:$E,$B$1)</f>
        <v>0</v>
      </c>
      <c r="E222" s="9">
        <f>SUMIFS('2013Figures'!$J:$J,'2013Figures'!$C:$C,$A222,'2013Figures'!$H:$H,$B222,'2013Figures'!$I:$I,$C222,'2013Figures'!$B:$B,"BrokerToCy",'2013Figures'!$G:$G,"E1",'2013Figures'!$E:$E,$B$1)</f>
        <v>0</v>
      </c>
      <c r="F222" s="9">
        <f>SUMIFS('2013Figures'!$J:$J,'2013Figures'!$C:$C,$A222,'2013Figures'!$H:$H,$B222,'2013Figures'!$I:$I,$C222,'2013Figures'!$B:$B,"BrokerToCy",'2013Figures'!$G:$G,"P1",'2013Figures'!$E:$E,$B$1)</f>
        <v>0</v>
      </c>
      <c r="G222" s="9">
        <f>SUMIFS('2013Figures'!$J:$J,'2013Figures'!$C:$C,$A222,'2013Figures'!$H:$H,$B222,'2013Figures'!$I:$I,$C222,'2013Figures'!$B:$B,"CyToBroker",'2013Figures'!$G:$G,"E1",'2013Figures'!$E:$E,$B$1)</f>
        <v>0</v>
      </c>
      <c r="H222" s="9">
        <f>SUMIFS('2013Figures'!$J:$J,'2013Figures'!$C:$C,$A222,'2013Figures'!$H:$H,$B222,'2013Figures'!$I:$I,$C222,'2013Figures'!$B:$B,"CyToBroker",'2013Figures'!$G:$G,"P1",'2013Figures'!$E:$E,$B$1)</f>
        <v>0</v>
      </c>
      <c r="J222" s="8">
        <v>201101</v>
      </c>
      <c r="L222" s="42">
        <f>SUMIFS('2012Figures'!$J:$J,'2012Figures'!$C:$C,$A222,'2012Figures'!$H:$H,$B222,'2012Figures'!$I:$I,$C222,'2012Figures'!$E:$E,$B$1)</f>
        <v>0</v>
      </c>
      <c r="M222" s="52">
        <f>SUMIFS('2012Figures'!$J:$J,'2012Figures'!$C:$C,$A222,'2012Figures'!$H:$H,$B222,'2012Figures'!$I:$I,$C222,'2012Figures'!$B:$B,"BrokerToCy",'2012Figures'!$G:$G,"E1",'2012Figures'!$E:$E,$B$1)</f>
        <v>0</v>
      </c>
      <c r="N222" s="52">
        <f>SUMIFS('2012Figures'!$J:$J,'2012Figures'!$C:$C,$A222,'2012Figures'!$H:$H,$B222,'2012Figures'!$I:$I,$C222,'2012Figures'!$B:$B,"BrokerToCy",'2012Figures'!$G:$G,"P1",'2012Figures'!$E:$E,$B$1)</f>
        <v>0</v>
      </c>
      <c r="O222" s="52">
        <f>SUMIFS('2012Figures'!$J:$J,'2012Figures'!$C:$C,$A222,'2012Figures'!$H:$H,$B222,'2012Figures'!$I:$I,$C222,'2012Figures'!$B:$B,"CyToBroker",'2012Figures'!$G:$G,"E1",'2012Figures'!$E:$E,$B$1)</f>
        <v>0</v>
      </c>
      <c r="P222" s="52">
        <f>SUMIFS('2012Figures'!$J:$J,'2012Figures'!$C:$C,$A222,'2012Figures'!$H:$H,$B222,'2012Figures'!$I:$I,$C222,'2012Figures'!$B:$B,"CyToBroker",'2012Figures'!$G:$G,"P1",'2012Figures'!$E:$E,$B$1)</f>
        <v>0</v>
      </c>
      <c r="R222" s="46" t="str">
        <f t="shared" si="28"/>
        <v/>
      </c>
      <c r="S222" s="46" t="str">
        <f t="shared" si="28"/>
        <v/>
      </c>
      <c r="T222" s="46" t="str">
        <f t="shared" si="28"/>
        <v/>
      </c>
      <c r="U222" s="46" t="str">
        <f t="shared" si="28"/>
        <v/>
      </c>
      <c r="V222" s="46" t="str">
        <f t="shared" si="28"/>
        <v/>
      </c>
    </row>
    <row r="223" spans="1:22" x14ac:dyDescent="0.2">
      <c r="A223" s="1">
        <v>122</v>
      </c>
      <c r="B223" s="1" t="s">
        <v>67</v>
      </c>
      <c r="C223" s="8">
        <v>1</v>
      </c>
      <c r="D223" s="29">
        <f>SUMIFS('2013Figures'!$J:$J,'2013Figures'!$C:$C,$A223,'2013Figures'!$H:$H,$B223,'2013Figures'!$I:$I,$C223,'2013Figures'!$E:$E,$B$1)</f>
        <v>0</v>
      </c>
      <c r="E223" s="9">
        <f>SUMIFS('2013Figures'!$J:$J,'2013Figures'!$C:$C,$A223,'2013Figures'!$H:$H,$B223,'2013Figures'!$I:$I,$C223,'2013Figures'!$B:$B,"BrokerToCy",'2013Figures'!$G:$G,"E1",'2013Figures'!$E:$E,$B$1)</f>
        <v>0</v>
      </c>
      <c r="F223" s="9">
        <f>SUMIFS('2013Figures'!$J:$J,'2013Figures'!$C:$C,$A223,'2013Figures'!$H:$H,$B223,'2013Figures'!$I:$I,$C223,'2013Figures'!$B:$B,"BrokerToCy",'2013Figures'!$G:$G,"P1",'2013Figures'!$E:$E,$B$1)</f>
        <v>0</v>
      </c>
      <c r="G223" s="9">
        <f>SUMIFS('2013Figures'!$J:$J,'2013Figures'!$C:$C,$A223,'2013Figures'!$H:$H,$B223,'2013Figures'!$I:$I,$C223,'2013Figures'!$B:$B,"CyToBroker",'2013Figures'!$G:$G,"E1",'2013Figures'!$E:$E,$B$1)</f>
        <v>0</v>
      </c>
      <c r="H223" s="9">
        <f>SUMIFS('2013Figures'!$J:$J,'2013Figures'!$C:$C,$A223,'2013Figures'!$H:$H,$B223,'2013Figures'!$I:$I,$C223,'2013Figures'!$B:$B,"CyToBroker",'2013Figures'!$G:$G,"P1",'2013Figures'!$E:$E,$B$1)</f>
        <v>0</v>
      </c>
      <c r="J223" s="8">
        <v>201001</v>
      </c>
      <c r="L223" s="42">
        <f>SUMIFS('2012Figures'!$J:$J,'2012Figures'!$C:$C,$A223,'2012Figures'!$H:$H,$B223,'2012Figures'!$I:$I,$C223,'2012Figures'!$E:$E,$B$1)</f>
        <v>0</v>
      </c>
      <c r="M223" s="52">
        <f>SUMIFS('2012Figures'!$J:$J,'2012Figures'!$C:$C,$A223,'2012Figures'!$H:$H,$B223,'2012Figures'!$I:$I,$C223,'2012Figures'!$B:$B,"BrokerToCy",'2012Figures'!$G:$G,"E1",'2012Figures'!$E:$E,$B$1)</f>
        <v>0</v>
      </c>
      <c r="N223" s="52">
        <f>SUMIFS('2012Figures'!$J:$J,'2012Figures'!$C:$C,$A223,'2012Figures'!$H:$H,$B223,'2012Figures'!$I:$I,$C223,'2012Figures'!$B:$B,"BrokerToCy",'2012Figures'!$G:$G,"P1",'2012Figures'!$E:$E,$B$1)</f>
        <v>0</v>
      </c>
      <c r="O223" s="52">
        <f>SUMIFS('2012Figures'!$J:$J,'2012Figures'!$C:$C,$A223,'2012Figures'!$H:$H,$B223,'2012Figures'!$I:$I,$C223,'2012Figures'!$B:$B,"CyToBroker",'2012Figures'!$G:$G,"E1",'2012Figures'!$E:$E,$B$1)</f>
        <v>0</v>
      </c>
      <c r="P223" s="52">
        <f>SUMIFS('2012Figures'!$J:$J,'2012Figures'!$C:$C,$A223,'2012Figures'!$H:$H,$B223,'2012Figures'!$I:$I,$C223,'2012Figures'!$B:$B,"CyToBroker",'2012Figures'!$G:$G,"P1",'2012Figures'!$E:$E,$B$1)</f>
        <v>0</v>
      </c>
      <c r="R223" s="46" t="str">
        <f t="shared" si="28"/>
        <v/>
      </c>
      <c r="S223" s="46" t="str">
        <f t="shared" si="28"/>
        <v/>
      </c>
      <c r="T223" s="46" t="str">
        <f t="shared" si="28"/>
        <v/>
      </c>
      <c r="U223" s="46" t="str">
        <f t="shared" si="28"/>
        <v/>
      </c>
      <c r="V223" s="46" t="str">
        <f t="shared" si="28"/>
        <v/>
      </c>
    </row>
    <row r="224" spans="1:22" x14ac:dyDescent="0.2">
      <c r="A224" s="1">
        <v>122</v>
      </c>
      <c r="B224" s="1" t="s">
        <v>67</v>
      </c>
      <c r="D224" s="29">
        <f>SUMIFS('2013Figures'!$J:$J,'2013Figures'!$C:$C,$A224,'2013Figures'!$I:$I,"",'2013Figures'!$E:$E,$B$1)</f>
        <v>0</v>
      </c>
      <c r="E224" s="9">
        <f>SUMIFS('2013Figures'!$J:$J,'2013Figures'!$C:$C,$A224,'2013Figures'!$I:$I,"",'2013Figures'!$B:$B,"BrokerToCy",'2013Figures'!$G:$G,"E1",'2013Figures'!$E:$E,$B$1)</f>
        <v>0</v>
      </c>
      <c r="F224" s="9">
        <f>SUMIFS('2013Figures'!$J:$J,'2013Figures'!$C:$C,$A224,'2013Figures'!$I:$I,"",'2013Figures'!$B:$B,"BrokerToCy",'2013Figures'!$G:$G,"P1",'2013Figures'!$E:$E,$B$1)</f>
        <v>0</v>
      </c>
      <c r="G224" s="9">
        <f>SUMIFS('2013Figures'!$J:$J,'2013Figures'!$C:$C,$A224,'2013Figures'!$I:$I,"",'2013Figures'!$B:$B,"CyToBroker",'2013Figures'!$G:$G,"E1",'2013Figures'!$E:$E,$B$1)</f>
        <v>0</v>
      </c>
      <c r="H224" s="9">
        <f>SUMIFS('2013Figures'!$J:$J,'2013Figures'!$C:$C,$A224,'2013Figures'!$I:$I,"",'2013Figures'!$B:$B,"CyToBroker",'2013Figures'!$G:$G,"P1",'2013Figures'!$E:$E,$B$1)</f>
        <v>0</v>
      </c>
      <c r="J224" s="8" t="s">
        <v>131</v>
      </c>
      <c r="L224" s="42">
        <f>SUMIFS('2012Figures'!$J:$J,'2012Figures'!$C:$C,$A224,'2012Figures'!$I:$I,"",'2012Figures'!$E:$E,$B$1)</f>
        <v>0</v>
      </c>
      <c r="M224" s="52">
        <f>SUMIFS('2012Figures'!$J:$J,'2012Figures'!$C:$C,$A224,'2012Figures'!$I:$I,"",'2012Figures'!$B:$B,"BrokerToCy",'2012Figures'!$G:$G,"E1",'2012Figures'!$E:$E,$B$1)</f>
        <v>0</v>
      </c>
      <c r="N224" s="52">
        <f>SUMIFS('2012Figures'!$J:$J,'2012Figures'!$C:$C,$A224,'2012Figures'!$I:$I,"",'2012Figures'!$B:$B,"BrokerToCy",'2012Figures'!$G:$G,"P1",'2012Figures'!$E:$E,$B$1)</f>
        <v>0</v>
      </c>
      <c r="O224" s="52">
        <f>SUMIFS('2012Figures'!$J:$J,'2012Figures'!$C:$C,$A224,'2012Figures'!$I:$I,"",'2012Figures'!$B:$B,"CyToBroker",'2012Figures'!$G:$G,"E1",'2012Figures'!$E:$E,$B$1)</f>
        <v>0</v>
      </c>
      <c r="P224" s="52">
        <f>SUMIFS('2012Figures'!$J:$J,'2012Figures'!$C:$C,$A224,'2012Figures'!$I:$I,"",'2012Figures'!$B:$B,"CyToBroker",'2012Figures'!$G:$G,"P1",'2012Figures'!$E:$E,$B$1)</f>
        <v>0</v>
      </c>
      <c r="R224" s="46" t="str">
        <f t="shared" si="28"/>
        <v/>
      </c>
      <c r="S224" s="46" t="str">
        <f t="shared" si="28"/>
        <v/>
      </c>
      <c r="T224" s="46" t="str">
        <f t="shared" si="28"/>
        <v/>
      </c>
      <c r="U224" s="46" t="str">
        <f t="shared" si="28"/>
        <v/>
      </c>
      <c r="V224" s="46" t="str">
        <f t="shared" si="28"/>
        <v/>
      </c>
    </row>
    <row r="225" spans="1:22" x14ac:dyDescent="0.2">
      <c r="A225" s="21"/>
      <c r="B225" s="21" t="s">
        <v>92</v>
      </c>
      <c r="C225" s="22"/>
      <c r="D225" s="23">
        <f>SUM(E225:H225)</f>
        <v>0</v>
      </c>
      <c r="E225" s="23">
        <f>SUM(E217:E224)</f>
        <v>0</v>
      </c>
      <c r="F225" s="23">
        <f>SUM(F217:F224)</f>
        <v>0</v>
      </c>
      <c r="G225" s="23">
        <f>SUM(G217:G224)</f>
        <v>0</v>
      </c>
      <c r="H225" s="23">
        <f>SUM(H217:H224)</f>
        <v>0</v>
      </c>
      <c r="I225" s="21"/>
      <c r="J225" s="22"/>
      <c r="K225" s="21"/>
      <c r="L225" s="43">
        <f>SUM(M225:P225)</f>
        <v>0</v>
      </c>
      <c r="M225" s="43">
        <f>SUM(M217:M224)</f>
        <v>0</v>
      </c>
      <c r="N225" s="43">
        <f>SUM(N217:N224)</f>
        <v>0</v>
      </c>
      <c r="O225" s="43">
        <f>SUM(O217:O224)</f>
        <v>0</v>
      </c>
      <c r="P225" s="43">
        <f>SUM(P217:P224)</f>
        <v>0</v>
      </c>
      <c r="Q225" s="21"/>
      <c r="R225" s="21"/>
      <c r="S225" s="21"/>
      <c r="T225" s="21"/>
      <c r="U225" s="21"/>
      <c r="V225" s="21"/>
    </row>
    <row r="226" spans="1:22" x14ac:dyDescent="0.2">
      <c r="A226" s="28">
        <v>123</v>
      </c>
      <c r="B226" s="28" t="s">
        <v>39</v>
      </c>
      <c r="C226" s="17" t="s">
        <v>88</v>
      </c>
      <c r="D226" s="18">
        <f>SUMIFS('2013Figures'!$J:$J,'2013Figures'!$C:$C,$A226,'2013Figures'!$E:$E,$B$1)</f>
        <v>5</v>
      </c>
      <c r="E226" s="18">
        <f>SUMIFS('2013Figures'!$J:$J,'2013Figures'!$C:$C,$A226,'2013Figures'!$B:$B,"BrokerToCy",'2013Figures'!$G:$G,"E1",'2013Figures'!$E:$E,$B$1)</f>
        <v>5</v>
      </c>
      <c r="F226" s="18">
        <f>SUMIFS('2013Figures'!$J:$J,'2013Figures'!$C:$C,$A226,'2013Figures'!$B:$B,"BrokerToCy",'2013Figures'!$G:$G,"P1",'2013Figures'!$E:$E,$B$1)</f>
        <v>0</v>
      </c>
      <c r="G226" s="18">
        <f>SUMIFS('2013Figures'!$J:$J,'2013Figures'!$C:$C,$A226,'2013Figures'!$B:$B,"CyToBroker",'2013Figures'!$G:$G,"E1",'2013Figures'!$E:$E,$B$1)</f>
        <v>0</v>
      </c>
      <c r="H226" s="18">
        <f>SUMIFS('2013Figures'!$J:$J,'2013Figures'!$C:$C,$A226,'2013Figures'!$B:$B,"CyToBroker",'2013Figures'!$G:$G,"P1",'2013Figures'!$E:$E,$B$1)</f>
        <v>0</v>
      </c>
      <c r="I226" s="28"/>
      <c r="J226" s="17"/>
      <c r="K226" s="28"/>
      <c r="L226" s="50">
        <f>SUMIFS('2012Figures'!$J:$J,'2012Figures'!$C:$C,$A226,'2012Figures'!$E:$E,$B$1)</f>
        <v>0</v>
      </c>
      <c r="M226" s="50">
        <f>SUMIFS('2012Figures'!$J:$J,'2012Figures'!$C:$C,$A226,'2012Figures'!$B:$B,"BrokerToCy",'2012Figures'!$G:$G,"E1",'2012Figures'!$E:$E,$B$1)</f>
        <v>0</v>
      </c>
      <c r="N226" s="50">
        <f>SUMIFS('2012Figures'!$J:$J,'2012Figures'!$C:$C,$A226,'2012Figures'!$B:$B,"BrokerToCy",'2012Figures'!$G:$G,"P1",'2012Figures'!$E:$E,$B$1)</f>
        <v>0</v>
      </c>
      <c r="O226" s="50">
        <f>SUMIFS('2012Figures'!$J:$J,'2012Figures'!$C:$C,$A226,'2012Figures'!$B:$B,"CyToBroker",'2012Figures'!$G:$G,"E1",'2012Figures'!$E:$E,$B$1)</f>
        <v>0</v>
      </c>
      <c r="P226" s="50">
        <f>SUMIFS('2012Figures'!$J:$J,'2012Figures'!$C:$C,$A226,'2012Figures'!$B:$B,"CyToBroker",'2012Figures'!$G:$G,"P1",'2012Figures'!$E:$E,$B$1)</f>
        <v>0</v>
      </c>
      <c r="Q226" s="28"/>
      <c r="R226" s="46" t="str">
        <f t="shared" si="28"/>
        <v/>
      </c>
      <c r="S226" s="46" t="str">
        <f t="shared" si="28"/>
        <v/>
      </c>
      <c r="T226" s="46" t="str">
        <f t="shared" si="28"/>
        <v/>
      </c>
      <c r="U226" s="46" t="str">
        <f t="shared" si="28"/>
        <v/>
      </c>
      <c r="V226" s="46" t="str">
        <f t="shared" si="28"/>
        <v/>
      </c>
    </row>
    <row r="227" spans="1:22" x14ac:dyDescent="0.2">
      <c r="A227" s="1">
        <v>123</v>
      </c>
      <c r="B227" s="1" t="s">
        <v>39</v>
      </c>
      <c r="C227" s="8">
        <v>6</v>
      </c>
      <c r="D227" s="29">
        <f>SUMIFS('2013Figures'!$J:$J,'2013Figures'!$C:$C,$A227,'2013Figures'!$H:$H,$B227,'2013Figures'!$I:$I,$C227,'2013Figures'!$E:$E,$B$1)</f>
        <v>0</v>
      </c>
      <c r="E227" s="9">
        <f>SUMIFS('2013Figures'!$J:$J,'2013Figures'!$C:$C,$A227,'2013Figures'!$H:$H,$B227,'2013Figures'!$I:$I,$C227,'2013Figures'!$B:$B,"BrokerToCy",'2013Figures'!$G:$G,"E1",'2013Figures'!$E:$E,$B$1)</f>
        <v>0</v>
      </c>
      <c r="F227" s="9">
        <f>SUMIFS('2013Figures'!$J:$J,'2013Figures'!$C:$C,$A227,'2013Figures'!$H:$H,$B227,'2013Figures'!$I:$I,$C227,'2013Figures'!$B:$B,"BrokerToCy",'2013Figures'!$G:$G,"P1",'2013Figures'!$E:$E,$B$1)</f>
        <v>0</v>
      </c>
      <c r="G227" s="9">
        <f>SUMIFS('2013Figures'!$J:$J,'2013Figures'!$C:$C,$A227,'2013Figures'!$H:$H,$B227,'2013Figures'!$I:$I,$C227,'2013Figures'!$B:$B,"CyToBroker",'2013Figures'!$G:$G,"E1",'2013Figures'!$E:$E,$B$1)</f>
        <v>0</v>
      </c>
      <c r="H227" s="9">
        <f>SUMIFS('2013Figures'!$J:$J,'2013Figures'!$C:$C,$A227,'2013Figures'!$H:$H,$B227,'2013Figures'!$I:$I,$C227,'2013Figures'!$B:$B,"CyToBroker",'2013Figures'!$G:$G,"P1",'2013Figures'!$E:$E,$B$1)</f>
        <v>0</v>
      </c>
      <c r="J227" s="8">
        <v>201501</v>
      </c>
      <c r="L227" s="42">
        <f>SUMIFS('2012Figures'!$J:$J,'2012Figures'!$C:$C,$A227,'2012Figures'!$H:$H,$B227,'2012Figures'!$I:$I,$C227,'2012Figures'!$E:$E,$B$1)</f>
        <v>0</v>
      </c>
      <c r="M227" s="52">
        <f>SUMIFS('2012Figures'!$J:$J,'2012Figures'!$C:$C,$A227,'2012Figures'!$H:$H,$B227,'2012Figures'!$I:$I,$C227,'2012Figures'!$B:$B,"BrokerToCy",'2012Figures'!$G:$G,"E1",'2012Figures'!$E:$E,$B$1)</f>
        <v>0</v>
      </c>
      <c r="N227" s="52">
        <f>SUMIFS('2012Figures'!$J:$J,'2012Figures'!$C:$C,$A227,'2012Figures'!$H:$H,$B227,'2012Figures'!$I:$I,$C227,'2012Figures'!$B:$B,"BrokerToCy",'2012Figures'!$G:$G,"P1",'2012Figures'!$E:$E,$B$1)</f>
        <v>0</v>
      </c>
      <c r="O227" s="52">
        <f>SUMIFS('2012Figures'!$J:$J,'2012Figures'!$C:$C,$A227,'2012Figures'!$H:$H,$B227,'2012Figures'!$I:$I,$C227,'2012Figures'!$B:$B,"CyToBroker",'2012Figures'!$G:$G,"E1",'2012Figures'!$E:$E,$B$1)</f>
        <v>0</v>
      </c>
      <c r="P227" s="52">
        <f>SUMIFS('2012Figures'!$J:$J,'2012Figures'!$C:$C,$A227,'2012Figures'!$H:$H,$B227,'2012Figures'!$I:$I,$C227,'2012Figures'!$B:$B,"CyToBroker",'2012Figures'!$G:$G,"P1",'2012Figures'!$E:$E,$B$1)</f>
        <v>0</v>
      </c>
      <c r="R227" s="46" t="str">
        <f t="shared" si="28"/>
        <v/>
      </c>
      <c r="S227" s="46" t="str">
        <f t="shared" si="28"/>
        <v/>
      </c>
      <c r="T227" s="46" t="str">
        <f t="shared" si="28"/>
        <v/>
      </c>
      <c r="U227" s="46" t="str">
        <f t="shared" si="28"/>
        <v/>
      </c>
      <c r="V227" s="46" t="str">
        <f t="shared" si="28"/>
        <v/>
      </c>
    </row>
    <row r="228" spans="1:22" x14ac:dyDescent="0.2">
      <c r="A228" s="1">
        <v>123</v>
      </c>
      <c r="B228" s="1" t="s">
        <v>39</v>
      </c>
      <c r="C228" s="8">
        <v>5</v>
      </c>
      <c r="D228" s="29">
        <f>SUMIFS('2013Figures'!$J:$J,'2013Figures'!$C:$C,$A228,'2013Figures'!$H:$H,$B228,'2013Figures'!$I:$I,$C228,'2013Figures'!$E:$E,$B$1)</f>
        <v>4</v>
      </c>
      <c r="E228" s="9">
        <f>SUMIFS('2013Figures'!$J:$J,'2013Figures'!$C:$C,$A228,'2013Figures'!$H:$H,$B228,'2013Figures'!$I:$I,$C228,'2013Figures'!$B:$B,"BrokerToCy",'2013Figures'!$G:$G,"E1",'2013Figures'!$E:$E,$B$1)</f>
        <v>4</v>
      </c>
      <c r="F228" s="9">
        <f>SUMIFS('2013Figures'!$J:$J,'2013Figures'!$C:$C,$A228,'2013Figures'!$H:$H,$B228,'2013Figures'!$I:$I,$C228,'2013Figures'!$B:$B,"BrokerToCy",'2013Figures'!$G:$G,"P1",'2013Figures'!$E:$E,$B$1)</f>
        <v>0</v>
      </c>
      <c r="G228" s="9">
        <f>SUMIFS('2013Figures'!$J:$J,'2013Figures'!$C:$C,$A228,'2013Figures'!$H:$H,$B228,'2013Figures'!$I:$I,$C228,'2013Figures'!$B:$B,"CyToBroker",'2013Figures'!$G:$G,"E1",'2013Figures'!$E:$E,$B$1)</f>
        <v>0</v>
      </c>
      <c r="H228" s="9">
        <f>SUMIFS('2013Figures'!$J:$J,'2013Figures'!$C:$C,$A228,'2013Figures'!$H:$H,$B228,'2013Figures'!$I:$I,$C228,'2013Figures'!$B:$B,"CyToBroker",'2013Figures'!$G:$G,"P1",'2013Figures'!$E:$E,$B$1)</f>
        <v>0</v>
      </c>
      <c r="J228" s="8">
        <v>201401</v>
      </c>
      <c r="L228" s="42">
        <f>SUMIFS('2012Figures'!$J:$J,'2012Figures'!$C:$C,$A228,'2012Figures'!$H:$H,$B228,'2012Figures'!$I:$I,$C228,'2012Figures'!$E:$E,$B$1)</f>
        <v>0</v>
      </c>
      <c r="M228" s="52">
        <f>SUMIFS('2012Figures'!$J:$J,'2012Figures'!$C:$C,$A228,'2012Figures'!$H:$H,$B228,'2012Figures'!$I:$I,$C228,'2012Figures'!$B:$B,"BrokerToCy",'2012Figures'!$G:$G,"E1",'2012Figures'!$E:$E,$B$1)</f>
        <v>0</v>
      </c>
      <c r="N228" s="52">
        <f>SUMIFS('2012Figures'!$J:$J,'2012Figures'!$C:$C,$A228,'2012Figures'!$H:$H,$B228,'2012Figures'!$I:$I,$C228,'2012Figures'!$B:$B,"BrokerToCy",'2012Figures'!$G:$G,"P1",'2012Figures'!$E:$E,$B$1)</f>
        <v>0</v>
      </c>
      <c r="O228" s="52">
        <f>SUMIFS('2012Figures'!$J:$J,'2012Figures'!$C:$C,$A228,'2012Figures'!$H:$H,$B228,'2012Figures'!$I:$I,$C228,'2012Figures'!$B:$B,"CyToBroker",'2012Figures'!$G:$G,"E1",'2012Figures'!$E:$E,$B$1)</f>
        <v>0</v>
      </c>
      <c r="P228" s="52">
        <f>SUMIFS('2012Figures'!$J:$J,'2012Figures'!$C:$C,$A228,'2012Figures'!$H:$H,$B228,'2012Figures'!$I:$I,$C228,'2012Figures'!$B:$B,"CyToBroker",'2012Figures'!$G:$G,"P1",'2012Figures'!$E:$E,$B$1)</f>
        <v>0</v>
      </c>
      <c r="R228" s="46" t="str">
        <f t="shared" si="28"/>
        <v/>
      </c>
      <c r="S228" s="46" t="str">
        <f t="shared" si="28"/>
        <v/>
      </c>
      <c r="T228" s="46" t="str">
        <f t="shared" si="28"/>
        <v/>
      </c>
      <c r="U228" s="46" t="str">
        <f t="shared" si="28"/>
        <v/>
      </c>
      <c r="V228" s="46" t="str">
        <f t="shared" si="28"/>
        <v/>
      </c>
    </row>
    <row r="229" spans="1:22" x14ac:dyDescent="0.2">
      <c r="A229" s="1">
        <v>123</v>
      </c>
      <c r="B229" s="1" t="s">
        <v>39</v>
      </c>
      <c r="C229" s="8">
        <v>4</v>
      </c>
      <c r="D229" s="29">
        <f>SUMIFS('2013Figures'!$J:$J,'2013Figures'!$C:$C,$A229,'2013Figures'!$H:$H,$B229,'2013Figures'!$I:$I,$C229,'2013Figures'!$E:$E,$B$1)</f>
        <v>0</v>
      </c>
      <c r="E229" s="9">
        <f>SUMIFS('2013Figures'!$J:$J,'2013Figures'!$C:$C,$A229,'2013Figures'!$H:$H,$B229,'2013Figures'!$I:$I,$C229,'2013Figures'!$B:$B,"BrokerToCy",'2013Figures'!$G:$G,"E1",'2013Figures'!$E:$E,$B$1)</f>
        <v>0</v>
      </c>
      <c r="F229" s="9">
        <f>SUMIFS('2013Figures'!$J:$J,'2013Figures'!$C:$C,$A229,'2013Figures'!$H:$H,$B229,'2013Figures'!$I:$I,$C229,'2013Figures'!$B:$B,"BrokerToCy",'2013Figures'!$G:$G,"P1",'2013Figures'!$E:$E,$B$1)</f>
        <v>0</v>
      </c>
      <c r="G229" s="9">
        <f>SUMIFS('2013Figures'!$J:$J,'2013Figures'!$C:$C,$A229,'2013Figures'!$H:$H,$B229,'2013Figures'!$I:$I,$C229,'2013Figures'!$B:$B,"CyToBroker",'2013Figures'!$G:$G,"E1",'2013Figures'!$E:$E,$B$1)</f>
        <v>0</v>
      </c>
      <c r="H229" s="9">
        <f>SUMIFS('2013Figures'!$J:$J,'2013Figures'!$C:$C,$A229,'2013Figures'!$H:$H,$B229,'2013Figures'!$I:$I,$C229,'2013Figures'!$B:$B,"CyToBroker",'2013Figures'!$G:$G,"P1",'2013Figures'!$E:$E,$B$1)</f>
        <v>0</v>
      </c>
      <c r="I229" s="30"/>
      <c r="J229" s="31">
        <v>201301</v>
      </c>
      <c r="K229" s="30"/>
      <c r="L229" s="42">
        <f>SUMIFS('2012Figures'!$J:$J,'2012Figures'!$C:$C,$A229,'2012Figures'!$H:$H,$B229,'2012Figures'!$I:$I,$C229,'2012Figures'!$E:$E,$B$1)</f>
        <v>0</v>
      </c>
      <c r="M229" s="52">
        <f>SUMIFS('2012Figures'!$J:$J,'2012Figures'!$C:$C,$A229,'2012Figures'!$H:$H,$B229,'2012Figures'!$I:$I,$C229,'2012Figures'!$B:$B,"BrokerToCy",'2012Figures'!$G:$G,"E1",'2012Figures'!$E:$E,$B$1)</f>
        <v>0</v>
      </c>
      <c r="N229" s="52">
        <f>SUMIFS('2012Figures'!$J:$J,'2012Figures'!$C:$C,$A229,'2012Figures'!$H:$H,$B229,'2012Figures'!$I:$I,$C229,'2012Figures'!$B:$B,"BrokerToCy",'2012Figures'!$G:$G,"P1",'2012Figures'!$E:$E,$B$1)</f>
        <v>0</v>
      </c>
      <c r="O229" s="52">
        <f>SUMIFS('2012Figures'!$J:$J,'2012Figures'!$C:$C,$A229,'2012Figures'!$H:$H,$B229,'2012Figures'!$I:$I,$C229,'2012Figures'!$B:$B,"CyToBroker",'2012Figures'!$G:$G,"E1",'2012Figures'!$E:$E,$B$1)</f>
        <v>0</v>
      </c>
      <c r="P229" s="52">
        <f>SUMIFS('2012Figures'!$J:$J,'2012Figures'!$C:$C,$A229,'2012Figures'!$H:$H,$B229,'2012Figures'!$I:$I,$C229,'2012Figures'!$B:$B,"CyToBroker",'2012Figures'!$G:$G,"P1",'2012Figures'!$E:$E,$B$1)</f>
        <v>0</v>
      </c>
      <c r="Q229" s="30"/>
      <c r="R229" s="46" t="str">
        <f t="shared" si="28"/>
        <v/>
      </c>
      <c r="S229" s="46" t="str">
        <f t="shared" si="28"/>
        <v/>
      </c>
      <c r="T229" s="46" t="str">
        <f t="shared" si="28"/>
        <v/>
      </c>
      <c r="U229" s="46" t="str">
        <f t="shared" si="28"/>
        <v/>
      </c>
      <c r="V229" s="46" t="str">
        <f t="shared" si="28"/>
        <v/>
      </c>
    </row>
    <row r="230" spans="1:22" x14ac:dyDescent="0.2">
      <c r="A230" s="1">
        <v>123</v>
      </c>
      <c r="B230" s="1" t="s">
        <v>39</v>
      </c>
      <c r="C230" s="8">
        <v>3</v>
      </c>
      <c r="D230" s="29">
        <f>SUMIFS('2013Figures'!$J:$J,'2013Figures'!$C:$C,$A230,'2013Figures'!$H:$H,$B230,'2013Figures'!$I:$I,$C230,'2013Figures'!$E:$E,$B$1)</f>
        <v>0</v>
      </c>
      <c r="E230" s="9">
        <f>SUMIFS('2013Figures'!$J:$J,'2013Figures'!$C:$C,$A230,'2013Figures'!$H:$H,$B230,'2013Figures'!$I:$I,$C230,'2013Figures'!$B:$B,"BrokerToCy",'2013Figures'!$G:$G,"E1",'2013Figures'!$E:$E,$B$1)</f>
        <v>0</v>
      </c>
      <c r="F230" s="9">
        <f>SUMIFS('2013Figures'!$J:$J,'2013Figures'!$C:$C,$A230,'2013Figures'!$H:$H,$B230,'2013Figures'!$I:$I,$C230,'2013Figures'!$B:$B,"BrokerToCy",'2013Figures'!$G:$G,"P1",'2013Figures'!$E:$E,$B$1)</f>
        <v>0</v>
      </c>
      <c r="G230" s="9">
        <f>SUMIFS('2013Figures'!$J:$J,'2013Figures'!$C:$C,$A230,'2013Figures'!$H:$H,$B230,'2013Figures'!$I:$I,$C230,'2013Figures'!$B:$B,"CyToBroker",'2013Figures'!$G:$G,"E1",'2013Figures'!$E:$E,$B$1)</f>
        <v>0</v>
      </c>
      <c r="H230" s="9">
        <f>SUMIFS('2013Figures'!$J:$J,'2013Figures'!$C:$C,$A230,'2013Figures'!$H:$H,$B230,'2013Figures'!$I:$I,$C230,'2013Figures'!$B:$B,"CyToBroker",'2013Figures'!$G:$G,"P1",'2013Figures'!$E:$E,$B$1)</f>
        <v>0</v>
      </c>
      <c r="J230" s="8">
        <v>201201</v>
      </c>
      <c r="L230" s="42">
        <f>SUMIFS('2012Figures'!$J:$J,'2012Figures'!$C:$C,$A230,'2012Figures'!$H:$H,$B230,'2012Figures'!$I:$I,$C230,'2012Figures'!$E:$E,$B$1)</f>
        <v>0</v>
      </c>
      <c r="M230" s="52">
        <f>SUMIFS('2012Figures'!$J:$J,'2012Figures'!$C:$C,$A230,'2012Figures'!$H:$H,$B230,'2012Figures'!$I:$I,$C230,'2012Figures'!$B:$B,"BrokerToCy",'2012Figures'!$G:$G,"E1",'2012Figures'!$E:$E,$B$1)</f>
        <v>0</v>
      </c>
      <c r="N230" s="52">
        <f>SUMIFS('2012Figures'!$J:$J,'2012Figures'!$C:$C,$A230,'2012Figures'!$H:$H,$B230,'2012Figures'!$I:$I,$C230,'2012Figures'!$B:$B,"BrokerToCy",'2012Figures'!$G:$G,"P1",'2012Figures'!$E:$E,$B$1)</f>
        <v>0</v>
      </c>
      <c r="O230" s="52">
        <f>SUMIFS('2012Figures'!$J:$J,'2012Figures'!$C:$C,$A230,'2012Figures'!$H:$H,$B230,'2012Figures'!$I:$I,$C230,'2012Figures'!$B:$B,"CyToBroker",'2012Figures'!$G:$G,"E1",'2012Figures'!$E:$E,$B$1)</f>
        <v>0</v>
      </c>
      <c r="P230" s="52">
        <f>SUMIFS('2012Figures'!$J:$J,'2012Figures'!$C:$C,$A230,'2012Figures'!$H:$H,$B230,'2012Figures'!$I:$I,$C230,'2012Figures'!$B:$B,"CyToBroker",'2012Figures'!$G:$G,"P1",'2012Figures'!$E:$E,$B$1)</f>
        <v>0</v>
      </c>
      <c r="R230" s="46" t="str">
        <f t="shared" si="28"/>
        <v/>
      </c>
      <c r="S230" s="46" t="str">
        <f t="shared" si="28"/>
        <v/>
      </c>
      <c r="T230" s="46" t="str">
        <f t="shared" si="28"/>
        <v/>
      </c>
      <c r="U230" s="46" t="str">
        <f t="shared" si="28"/>
        <v/>
      </c>
      <c r="V230" s="46" t="str">
        <f t="shared" si="28"/>
        <v/>
      </c>
    </row>
    <row r="231" spans="1:22" x14ac:dyDescent="0.2">
      <c r="A231" s="1">
        <v>123</v>
      </c>
      <c r="B231" s="1" t="s">
        <v>39</v>
      </c>
      <c r="C231" s="8">
        <v>2</v>
      </c>
      <c r="D231" s="29">
        <f>SUMIFS('2013Figures'!$J:$J,'2013Figures'!$C:$C,$A231,'2013Figures'!$H:$H,$B231,'2013Figures'!$I:$I,$C231,'2013Figures'!$E:$E,$B$1)</f>
        <v>0</v>
      </c>
      <c r="E231" s="9">
        <f>SUMIFS('2013Figures'!$J:$J,'2013Figures'!$C:$C,$A231,'2013Figures'!$H:$H,$B231,'2013Figures'!$I:$I,$C231,'2013Figures'!$B:$B,"BrokerToCy",'2013Figures'!$G:$G,"E1",'2013Figures'!$E:$E,$B$1)</f>
        <v>0</v>
      </c>
      <c r="F231" s="9">
        <f>SUMIFS('2013Figures'!$J:$J,'2013Figures'!$C:$C,$A231,'2013Figures'!$H:$H,$B231,'2013Figures'!$I:$I,$C231,'2013Figures'!$B:$B,"BrokerToCy",'2013Figures'!$G:$G,"P1",'2013Figures'!$E:$E,$B$1)</f>
        <v>0</v>
      </c>
      <c r="G231" s="9">
        <f>SUMIFS('2013Figures'!$J:$J,'2013Figures'!$C:$C,$A231,'2013Figures'!$H:$H,$B231,'2013Figures'!$I:$I,$C231,'2013Figures'!$B:$B,"CyToBroker",'2013Figures'!$G:$G,"E1",'2013Figures'!$E:$E,$B$1)</f>
        <v>0</v>
      </c>
      <c r="H231" s="9">
        <f>SUMIFS('2013Figures'!$J:$J,'2013Figures'!$C:$C,$A231,'2013Figures'!$H:$H,$B231,'2013Figures'!$I:$I,$C231,'2013Figures'!$B:$B,"CyToBroker",'2013Figures'!$G:$G,"P1",'2013Figures'!$E:$E,$B$1)</f>
        <v>0</v>
      </c>
      <c r="J231" s="8">
        <v>201101</v>
      </c>
      <c r="L231" s="42">
        <f>SUMIFS('2012Figures'!$J:$J,'2012Figures'!$C:$C,$A231,'2012Figures'!$H:$H,$B231,'2012Figures'!$I:$I,$C231,'2012Figures'!$E:$E,$B$1)</f>
        <v>0</v>
      </c>
      <c r="M231" s="52">
        <f>SUMIFS('2012Figures'!$J:$J,'2012Figures'!$C:$C,$A231,'2012Figures'!$H:$H,$B231,'2012Figures'!$I:$I,$C231,'2012Figures'!$B:$B,"BrokerToCy",'2012Figures'!$G:$G,"E1",'2012Figures'!$E:$E,$B$1)</f>
        <v>0</v>
      </c>
      <c r="N231" s="52">
        <f>SUMIFS('2012Figures'!$J:$J,'2012Figures'!$C:$C,$A231,'2012Figures'!$H:$H,$B231,'2012Figures'!$I:$I,$C231,'2012Figures'!$B:$B,"BrokerToCy",'2012Figures'!$G:$G,"P1",'2012Figures'!$E:$E,$B$1)</f>
        <v>0</v>
      </c>
      <c r="O231" s="52">
        <f>SUMIFS('2012Figures'!$J:$J,'2012Figures'!$C:$C,$A231,'2012Figures'!$H:$H,$B231,'2012Figures'!$I:$I,$C231,'2012Figures'!$B:$B,"CyToBroker",'2012Figures'!$G:$G,"E1",'2012Figures'!$E:$E,$B$1)</f>
        <v>0</v>
      </c>
      <c r="P231" s="52">
        <f>SUMIFS('2012Figures'!$J:$J,'2012Figures'!$C:$C,$A231,'2012Figures'!$H:$H,$B231,'2012Figures'!$I:$I,$C231,'2012Figures'!$B:$B,"CyToBroker",'2012Figures'!$G:$G,"P1",'2012Figures'!$E:$E,$B$1)</f>
        <v>0</v>
      </c>
      <c r="R231" s="46" t="str">
        <f t="shared" si="28"/>
        <v/>
      </c>
      <c r="S231" s="46" t="str">
        <f t="shared" si="28"/>
        <v/>
      </c>
      <c r="T231" s="46" t="str">
        <f t="shared" si="28"/>
        <v/>
      </c>
      <c r="U231" s="46" t="str">
        <f t="shared" si="28"/>
        <v/>
      </c>
      <c r="V231" s="46" t="str">
        <f t="shared" si="28"/>
        <v/>
      </c>
    </row>
    <row r="232" spans="1:22" x14ac:dyDescent="0.2">
      <c r="A232" s="1">
        <v>123</v>
      </c>
      <c r="B232" s="1" t="s">
        <v>39</v>
      </c>
      <c r="C232" s="8">
        <v>1</v>
      </c>
      <c r="D232" s="29">
        <f>SUMIFS('2013Figures'!$J:$J,'2013Figures'!$C:$C,$A232,'2013Figures'!$H:$H,$B232,'2013Figures'!$I:$I,$C232,'2013Figures'!$E:$E,$B$1)</f>
        <v>1</v>
      </c>
      <c r="E232" s="9">
        <f>SUMIFS('2013Figures'!$J:$J,'2013Figures'!$C:$C,$A232,'2013Figures'!$H:$H,$B232,'2013Figures'!$I:$I,$C232,'2013Figures'!$B:$B,"BrokerToCy",'2013Figures'!$G:$G,"E1",'2013Figures'!$E:$E,$B$1)</f>
        <v>1</v>
      </c>
      <c r="F232" s="9">
        <f>SUMIFS('2013Figures'!$J:$J,'2013Figures'!$C:$C,$A232,'2013Figures'!$H:$H,$B232,'2013Figures'!$I:$I,$C232,'2013Figures'!$B:$B,"BrokerToCy",'2013Figures'!$G:$G,"P1",'2013Figures'!$E:$E,$B$1)</f>
        <v>0</v>
      </c>
      <c r="G232" s="9">
        <f>SUMIFS('2013Figures'!$J:$J,'2013Figures'!$C:$C,$A232,'2013Figures'!$H:$H,$B232,'2013Figures'!$I:$I,$C232,'2013Figures'!$B:$B,"CyToBroker",'2013Figures'!$G:$G,"E1",'2013Figures'!$E:$E,$B$1)</f>
        <v>0</v>
      </c>
      <c r="H232" s="9">
        <f>SUMIFS('2013Figures'!$J:$J,'2013Figures'!$C:$C,$A232,'2013Figures'!$H:$H,$B232,'2013Figures'!$I:$I,$C232,'2013Figures'!$B:$B,"CyToBroker",'2013Figures'!$G:$G,"P1",'2013Figures'!$E:$E,$B$1)</f>
        <v>0</v>
      </c>
      <c r="J232" s="8">
        <v>201001</v>
      </c>
      <c r="L232" s="42">
        <f>SUMIFS('2012Figures'!$J:$J,'2012Figures'!$C:$C,$A232,'2012Figures'!$H:$H,$B232,'2012Figures'!$I:$I,$C232,'2012Figures'!$E:$E,$B$1)</f>
        <v>0</v>
      </c>
      <c r="M232" s="52">
        <f>SUMIFS('2012Figures'!$J:$J,'2012Figures'!$C:$C,$A232,'2012Figures'!$H:$H,$B232,'2012Figures'!$I:$I,$C232,'2012Figures'!$B:$B,"BrokerToCy",'2012Figures'!$G:$G,"E1",'2012Figures'!$E:$E,$B$1)</f>
        <v>0</v>
      </c>
      <c r="N232" s="52">
        <f>SUMIFS('2012Figures'!$J:$J,'2012Figures'!$C:$C,$A232,'2012Figures'!$H:$H,$B232,'2012Figures'!$I:$I,$C232,'2012Figures'!$B:$B,"BrokerToCy",'2012Figures'!$G:$G,"P1",'2012Figures'!$E:$E,$B$1)</f>
        <v>0</v>
      </c>
      <c r="O232" s="52">
        <f>SUMIFS('2012Figures'!$J:$J,'2012Figures'!$C:$C,$A232,'2012Figures'!$H:$H,$B232,'2012Figures'!$I:$I,$C232,'2012Figures'!$B:$B,"CyToBroker",'2012Figures'!$G:$G,"E1",'2012Figures'!$E:$E,$B$1)</f>
        <v>0</v>
      </c>
      <c r="P232" s="52">
        <f>SUMIFS('2012Figures'!$J:$J,'2012Figures'!$C:$C,$A232,'2012Figures'!$H:$H,$B232,'2012Figures'!$I:$I,$C232,'2012Figures'!$B:$B,"CyToBroker",'2012Figures'!$G:$G,"P1",'2012Figures'!$E:$E,$B$1)</f>
        <v>0</v>
      </c>
      <c r="R232" s="46" t="str">
        <f t="shared" si="28"/>
        <v/>
      </c>
      <c r="S232" s="46" t="str">
        <f t="shared" si="28"/>
        <v/>
      </c>
      <c r="T232" s="46" t="str">
        <f t="shared" si="28"/>
        <v/>
      </c>
      <c r="U232" s="46" t="str">
        <f t="shared" si="28"/>
        <v/>
      </c>
      <c r="V232" s="46" t="str">
        <f t="shared" si="28"/>
        <v/>
      </c>
    </row>
    <row r="233" spans="1:22" x14ac:dyDescent="0.2">
      <c r="A233" s="1">
        <v>123</v>
      </c>
      <c r="B233" s="1" t="s">
        <v>39</v>
      </c>
      <c r="D233" s="29">
        <f>SUMIFS('2013Figures'!$J:$J,'2013Figures'!$C:$C,$A233,'2013Figures'!$I:$I,"",'2013Figures'!$E:$E,$B$1)</f>
        <v>0</v>
      </c>
      <c r="E233" s="9">
        <f>SUMIFS('2013Figures'!$J:$J,'2013Figures'!$C:$C,$A233,'2013Figures'!$I:$I,"",'2013Figures'!$B:$B,"BrokerToCy",'2013Figures'!$G:$G,"E1",'2013Figures'!$E:$E,$B$1)</f>
        <v>0</v>
      </c>
      <c r="F233" s="9">
        <f>SUMIFS('2013Figures'!$J:$J,'2013Figures'!$C:$C,$A233,'2013Figures'!$I:$I,"",'2013Figures'!$B:$B,"BrokerToCy",'2013Figures'!$G:$G,"P1",'2013Figures'!$E:$E,$B$1)</f>
        <v>0</v>
      </c>
      <c r="G233" s="9">
        <f>SUMIFS('2013Figures'!$J:$J,'2013Figures'!$C:$C,$A233,'2013Figures'!$I:$I,"",'2013Figures'!$B:$B,"CyToBroker",'2013Figures'!$G:$G,"E1",'2013Figures'!$E:$E,$B$1)</f>
        <v>0</v>
      </c>
      <c r="H233" s="9">
        <f>SUMIFS('2013Figures'!$J:$J,'2013Figures'!$C:$C,$A233,'2013Figures'!$I:$I,"",'2013Figures'!$B:$B,"CyToBroker",'2013Figures'!$G:$G,"P1",'2013Figures'!$E:$E,$B$1)</f>
        <v>0</v>
      </c>
      <c r="J233" s="8" t="s">
        <v>131</v>
      </c>
      <c r="L233" s="42">
        <f>SUMIFS('2012Figures'!$J:$J,'2012Figures'!$C:$C,$A233,'2012Figures'!$I:$I,"",'2012Figures'!$E:$E,$B$1)</f>
        <v>0</v>
      </c>
      <c r="M233" s="52">
        <f>SUMIFS('2012Figures'!$J:$J,'2012Figures'!$C:$C,$A233,'2012Figures'!$I:$I,"",'2012Figures'!$B:$B,"BrokerToCy",'2012Figures'!$G:$G,"E1",'2012Figures'!$E:$E,$B$1)</f>
        <v>0</v>
      </c>
      <c r="N233" s="52">
        <f>SUMIFS('2012Figures'!$J:$J,'2012Figures'!$C:$C,$A233,'2012Figures'!$I:$I,"",'2012Figures'!$B:$B,"BrokerToCy",'2012Figures'!$G:$G,"P1",'2012Figures'!$E:$E,$B$1)</f>
        <v>0</v>
      </c>
      <c r="O233" s="52">
        <f>SUMIFS('2012Figures'!$J:$J,'2012Figures'!$C:$C,$A233,'2012Figures'!$I:$I,"",'2012Figures'!$B:$B,"CyToBroker",'2012Figures'!$G:$G,"E1",'2012Figures'!$E:$E,$B$1)</f>
        <v>0</v>
      </c>
      <c r="P233" s="52">
        <f>SUMIFS('2012Figures'!$J:$J,'2012Figures'!$C:$C,$A233,'2012Figures'!$I:$I,"",'2012Figures'!$B:$B,"CyToBroker",'2012Figures'!$G:$G,"P1",'2012Figures'!$E:$E,$B$1)</f>
        <v>0</v>
      </c>
      <c r="R233" s="46" t="str">
        <f t="shared" si="28"/>
        <v/>
      </c>
      <c r="S233" s="46" t="str">
        <f t="shared" si="28"/>
        <v/>
      </c>
      <c r="T233" s="46" t="str">
        <f t="shared" si="28"/>
        <v/>
      </c>
      <c r="U233" s="46" t="str">
        <f t="shared" si="28"/>
        <v/>
      </c>
      <c r="V233" s="46" t="str">
        <f t="shared" si="28"/>
        <v/>
      </c>
    </row>
    <row r="234" spans="1:22" x14ac:dyDescent="0.2">
      <c r="A234" s="21"/>
      <c r="B234" s="21" t="s">
        <v>92</v>
      </c>
      <c r="C234" s="22"/>
      <c r="D234" s="23">
        <f>SUM(E234:H234)</f>
        <v>5</v>
      </c>
      <c r="E234" s="23">
        <f>SUM(E227:E233)</f>
        <v>5</v>
      </c>
      <c r="F234" s="23">
        <f>SUM(F227:F233)</f>
        <v>0</v>
      </c>
      <c r="G234" s="23">
        <f>SUM(G227:G233)</f>
        <v>0</v>
      </c>
      <c r="H234" s="23">
        <f>SUM(H227:H233)</f>
        <v>0</v>
      </c>
      <c r="I234" s="21"/>
      <c r="J234" s="22"/>
      <c r="K234" s="21"/>
      <c r="L234" s="43">
        <f>SUM(M234:P234)</f>
        <v>0</v>
      </c>
      <c r="M234" s="43">
        <f>SUM(M227:M233)</f>
        <v>0</v>
      </c>
      <c r="N234" s="43">
        <f>SUM(N227:N233)</f>
        <v>0</v>
      </c>
      <c r="O234" s="43">
        <f>SUM(O227:O233)</f>
        <v>0</v>
      </c>
      <c r="P234" s="43">
        <f>SUM(P227:P233)</f>
        <v>0</v>
      </c>
      <c r="Q234" s="21"/>
      <c r="R234" s="21"/>
      <c r="S234" s="21"/>
      <c r="T234" s="21"/>
      <c r="U234" s="21"/>
      <c r="V234" s="21"/>
    </row>
    <row r="235" spans="1:22" x14ac:dyDescent="0.2">
      <c r="A235" s="28">
        <v>124</v>
      </c>
      <c r="B235" s="28" t="s">
        <v>112</v>
      </c>
      <c r="C235" s="17" t="s">
        <v>88</v>
      </c>
      <c r="D235" s="18">
        <f>SUMIFS('2013Figures'!$J:$J,'2013Figures'!$C:$C,$A235,'2013Figures'!$E:$E,$B$1)</f>
        <v>0</v>
      </c>
      <c r="E235" s="18">
        <f>SUMIFS('2013Figures'!$J:$J,'2013Figures'!$C:$C,$A235,'2013Figures'!$B:$B,"BrokerToCy",'2013Figures'!$G:$G,"E1",'2013Figures'!$E:$E,$B$1)</f>
        <v>0</v>
      </c>
      <c r="F235" s="18">
        <f>SUMIFS('2013Figures'!$J:$J,'2013Figures'!$C:$C,$A235,'2013Figures'!$B:$B,"BrokerToCy",'2013Figures'!$G:$G,"P1",'2013Figures'!$E:$E,$B$1)</f>
        <v>0</v>
      </c>
      <c r="G235" s="18">
        <f>SUMIFS('2013Figures'!$J:$J,'2013Figures'!$C:$C,$A235,'2013Figures'!$B:$B,"CyToBroker",'2013Figures'!$G:$G,"E1",'2013Figures'!$E:$E,$B$1)</f>
        <v>0</v>
      </c>
      <c r="H235" s="18">
        <f>SUMIFS('2013Figures'!$J:$J,'2013Figures'!$C:$C,$A235,'2013Figures'!$B:$B,"CyToBroker",'2013Figures'!$G:$G,"P1",'2013Figures'!$E:$E,$B$1)</f>
        <v>0</v>
      </c>
      <c r="I235" s="28"/>
      <c r="J235" s="17"/>
      <c r="K235" s="28"/>
      <c r="L235" s="50">
        <f>SUMIFS('2012Figures'!$J:$J,'2012Figures'!$C:$C,$A235,'2012Figures'!$E:$E,$B$1)</f>
        <v>0</v>
      </c>
      <c r="M235" s="50">
        <f>SUMIFS('2012Figures'!$J:$J,'2012Figures'!$C:$C,$A235,'2012Figures'!$B:$B,"BrokerToCy",'2012Figures'!$G:$G,"E1",'2012Figures'!$E:$E,$B$1)</f>
        <v>0</v>
      </c>
      <c r="N235" s="50">
        <f>SUMIFS('2012Figures'!$J:$J,'2012Figures'!$C:$C,$A235,'2012Figures'!$B:$B,"BrokerToCy",'2012Figures'!$G:$G,"P1",'2012Figures'!$E:$E,$B$1)</f>
        <v>0</v>
      </c>
      <c r="O235" s="50">
        <f>SUMIFS('2012Figures'!$J:$J,'2012Figures'!$C:$C,$A235,'2012Figures'!$B:$B,"CyToBroker",'2012Figures'!$G:$G,"E1",'2012Figures'!$E:$E,$B$1)</f>
        <v>0</v>
      </c>
      <c r="P235" s="50">
        <f>SUMIFS('2012Figures'!$J:$J,'2012Figures'!$C:$C,$A235,'2012Figures'!$B:$B,"CyToBroker",'2012Figures'!$G:$G,"P1",'2012Figures'!$E:$E,$B$1)</f>
        <v>0</v>
      </c>
      <c r="Q235" s="28"/>
      <c r="R235" s="46" t="str">
        <f t="shared" si="28"/>
        <v/>
      </c>
      <c r="S235" s="46" t="str">
        <f t="shared" si="28"/>
        <v/>
      </c>
      <c r="T235" s="46" t="str">
        <f t="shared" si="28"/>
        <v/>
      </c>
      <c r="U235" s="46" t="str">
        <f t="shared" si="28"/>
        <v/>
      </c>
      <c r="V235" s="46" t="str">
        <f t="shared" si="28"/>
        <v/>
      </c>
    </row>
    <row r="236" spans="1:22" x14ac:dyDescent="0.2">
      <c r="A236" s="1">
        <v>124</v>
      </c>
      <c r="B236" s="1" t="s">
        <v>112</v>
      </c>
      <c r="C236" s="8">
        <v>5</v>
      </c>
      <c r="D236" s="29">
        <f>SUMIFS('2013Figures'!$J:$J,'2013Figures'!$C:$C,$A236,'2013Figures'!$H:$H,$B236,'2013Figures'!$I:$I,$C236,'2013Figures'!$E:$E,$B$1)</f>
        <v>0</v>
      </c>
      <c r="E236" s="9">
        <f>SUMIFS('2013Figures'!$J:$J,'2013Figures'!$C:$C,$A236,'2013Figures'!$H:$H,$B236,'2013Figures'!$I:$I,$C236,'2013Figures'!$B:$B,"BrokerToCy",'2013Figures'!$G:$G,"E1",'2013Figures'!$E:$E,$B$1)</f>
        <v>0</v>
      </c>
      <c r="F236" s="9">
        <f>SUMIFS('2013Figures'!$J:$J,'2013Figures'!$C:$C,$A236,'2013Figures'!$H:$H,$B236,'2013Figures'!$I:$I,$C236,'2013Figures'!$B:$B,"BrokerToCy",'2013Figures'!$G:$G,"P1",'2013Figures'!$E:$E,$B$1)</f>
        <v>0</v>
      </c>
      <c r="G236" s="9">
        <f>SUMIFS('2013Figures'!$J:$J,'2013Figures'!$C:$C,$A236,'2013Figures'!$H:$H,$B236,'2013Figures'!$I:$I,$C236,'2013Figures'!$B:$B,"CyToBroker",'2013Figures'!$G:$G,"E1",'2013Figures'!$E:$E,$B$1)</f>
        <v>0</v>
      </c>
      <c r="H236" s="9">
        <f>SUMIFS('2013Figures'!$J:$J,'2013Figures'!$C:$C,$A236,'2013Figures'!$H:$H,$B236,'2013Figures'!$I:$I,$C236,'2013Figures'!$B:$B,"CyToBroker",'2013Figures'!$G:$G,"P1",'2013Figures'!$E:$E,$B$1)</f>
        <v>0</v>
      </c>
      <c r="J236" s="8">
        <v>201401</v>
      </c>
      <c r="L236" s="42">
        <f>SUMIFS('2012Figures'!$J:$J,'2012Figures'!$C:$C,$A236,'2012Figures'!$H:$H,$B236,'2012Figures'!$I:$I,$C236,'2012Figures'!$E:$E,$B$1)</f>
        <v>0</v>
      </c>
      <c r="M236" s="52">
        <f>SUMIFS('2012Figures'!$J:$J,'2012Figures'!$C:$C,$A236,'2012Figures'!$H:$H,$B236,'2012Figures'!$I:$I,$C236,'2012Figures'!$B:$B,"BrokerToCy",'2012Figures'!$G:$G,"E1",'2012Figures'!$E:$E,$B$1)</f>
        <v>0</v>
      </c>
      <c r="N236" s="52">
        <f>SUMIFS('2012Figures'!$J:$J,'2012Figures'!$C:$C,$A236,'2012Figures'!$H:$H,$B236,'2012Figures'!$I:$I,$C236,'2012Figures'!$B:$B,"BrokerToCy",'2012Figures'!$G:$G,"P1",'2012Figures'!$E:$E,$B$1)</f>
        <v>0</v>
      </c>
      <c r="O236" s="52">
        <f>SUMIFS('2012Figures'!$J:$J,'2012Figures'!$C:$C,$A236,'2012Figures'!$H:$H,$B236,'2012Figures'!$I:$I,$C236,'2012Figures'!$B:$B,"CyToBroker",'2012Figures'!$G:$G,"E1",'2012Figures'!$E:$E,$B$1)</f>
        <v>0</v>
      </c>
      <c r="P236" s="52">
        <f>SUMIFS('2012Figures'!$J:$J,'2012Figures'!$C:$C,$A236,'2012Figures'!$H:$H,$B236,'2012Figures'!$I:$I,$C236,'2012Figures'!$B:$B,"CyToBroker",'2012Figures'!$G:$G,"P1",'2012Figures'!$E:$E,$B$1)</f>
        <v>0</v>
      </c>
      <c r="R236" s="46" t="str">
        <f t="shared" si="28"/>
        <v/>
      </c>
      <c r="S236" s="46" t="str">
        <f t="shared" si="28"/>
        <v/>
      </c>
      <c r="T236" s="46" t="str">
        <f t="shared" si="28"/>
        <v/>
      </c>
      <c r="U236" s="46" t="str">
        <f t="shared" si="28"/>
        <v/>
      </c>
      <c r="V236" s="46" t="str">
        <f t="shared" si="28"/>
        <v/>
      </c>
    </row>
    <row r="237" spans="1:22" x14ac:dyDescent="0.2">
      <c r="A237" s="1">
        <v>124</v>
      </c>
      <c r="B237" s="1" t="s">
        <v>112</v>
      </c>
      <c r="C237" s="8">
        <v>4</v>
      </c>
      <c r="D237" s="29">
        <f>SUMIFS('2013Figures'!$J:$J,'2013Figures'!$C:$C,$A237,'2013Figures'!$H:$H,$B237,'2013Figures'!$I:$I,$C237,'2013Figures'!$E:$E,$B$1)</f>
        <v>0</v>
      </c>
      <c r="E237" s="9">
        <f>SUMIFS('2013Figures'!$J:$J,'2013Figures'!$C:$C,$A237,'2013Figures'!$H:$H,$B237,'2013Figures'!$I:$I,$C237,'2013Figures'!$B:$B,"BrokerToCy",'2013Figures'!$G:$G,"E1",'2013Figures'!$E:$E,$B$1)</f>
        <v>0</v>
      </c>
      <c r="F237" s="9">
        <f>SUMIFS('2013Figures'!$J:$J,'2013Figures'!$C:$C,$A237,'2013Figures'!$H:$H,$B237,'2013Figures'!$I:$I,$C237,'2013Figures'!$B:$B,"BrokerToCy",'2013Figures'!$G:$G,"P1",'2013Figures'!$E:$E,$B$1)</f>
        <v>0</v>
      </c>
      <c r="G237" s="9">
        <f>SUMIFS('2013Figures'!$J:$J,'2013Figures'!$C:$C,$A237,'2013Figures'!$H:$H,$B237,'2013Figures'!$I:$I,$C237,'2013Figures'!$B:$B,"CyToBroker",'2013Figures'!$G:$G,"E1",'2013Figures'!$E:$E,$B$1)</f>
        <v>0</v>
      </c>
      <c r="H237" s="9">
        <f>SUMIFS('2013Figures'!$J:$J,'2013Figures'!$C:$C,$A237,'2013Figures'!$H:$H,$B237,'2013Figures'!$I:$I,$C237,'2013Figures'!$B:$B,"CyToBroker",'2013Figures'!$G:$G,"P1",'2013Figures'!$E:$E,$B$1)</f>
        <v>0</v>
      </c>
      <c r="I237" s="30"/>
      <c r="J237" s="31">
        <v>201301</v>
      </c>
      <c r="K237" s="30"/>
      <c r="L237" s="42">
        <f>SUMIFS('2012Figures'!$J:$J,'2012Figures'!$C:$C,$A237,'2012Figures'!$H:$H,$B237,'2012Figures'!$I:$I,$C237,'2012Figures'!$E:$E,$B$1)</f>
        <v>0</v>
      </c>
      <c r="M237" s="52">
        <f>SUMIFS('2012Figures'!$J:$J,'2012Figures'!$C:$C,$A237,'2012Figures'!$H:$H,$B237,'2012Figures'!$I:$I,$C237,'2012Figures'!$B:$B,"BrokerToCy",'2012Figures'!$G:$G,"E1",'2012Figures'!$E:$E,$B$1)</f>
        <v>0</v>
      </c>
      <c r="N237" s="52">
        <f>SUMIFS('2012Figures'!$J:$J,'2012Figures'!$C:$C,$A237,'2012Figures'!$H:$H,$B237,'2012Figures'!$I:$I,$C237,'2012Figures'!$B:$B,"BrokerToCy",'2012Figures'!$G:$G,"P1",'2012Figures'!$E:$E,$B$1)</f>
        <v>0</v>
      </c>
      <c r="O237" s="52">
        <f>SUMIFS('2012Figures'!$J:$J,'2012Figures'!$C:$C,$A237,'2012Figures'!$H:$H,$B237,'2012Figures'!$I:$I,$C237,'2012Figures'!$B:$B,"CyToBroker",'2012Figures'!$G:$G,"E1",'2012Figures'!$E:$E,$B$1)</f>
        <v>0</v>
      </c>
      <c r="P237" s="52">
        <f>SUMIFS('2012Figures'!$J:$J,'2012Figures'!$C:$C,$A237,'2012Figures'!$H:$H,$B237,'2012Figures'!$I:$I,$C237,'2012Figures'!$B:$B,"CyToBroker",'2012Figures'!$G:$G,"P1",'2012Figures'!$E:$E,$B$1)</f>
        <v>0</v>
      </c>
      <c r="Q237" s="30"/>
      <c r="R237" s="46" t="str">
        <f t="shared" si="28"/>
        <v/>
      </c>
      <c r="S237" s="46" t="str">
        <f t="shared" si="28"/>
        <v/>
      </c>
      <c r="T237" s="46" t="str">
        <f t="shared" si="28"/>
        <v/>
      </c>
      <c r="U237" s="46" t="str">
        <f t="shared" si="28"/>
        <v/>
      </c>
      <c r="V237" s="46" t="str">
        <f t="shared" si="28"/>
        <v/>
      </c>
    </row>
    <row r="238" spans="1:22" x14ac:dyDescent="0.2">
      <c r="A238" s="1">
        <v>124</v>
      </c>
      <c r="B238" s="1" t="s">
        <v>112</v>
      </c>
      <c r="C238" s="8">
        <v>3</v>
      </c>
      <c r="D238" s="29">
        <f>SUMIFS('2013Figures'!$J:$J,'2013Figures'!$C:$C,$A238,'2013Figures'!$H:$H,$B238,'2013Figures'!$I:$I,$C238,'2013Figures'!$E:$E,$B$1)</f>
        <v>0</v>
      </c>
      <c r="E238" s="9">
        <f>SUMIFS('2013Figures'!$J:$J,'2013Figures'!$C:$C,$A238,'2013Figures'!$H:$H,$B238,'2013Figures'!$I:$I,$C238,'2013Figures'!$B:$B,"BrokerToCy",'2013Figures'!$G:$G,"E1",'2013Figures'!$E:$E,$B$1)</f>
        <v>0</v>
      </c>
      <c r="F238" s="9">
        <f>SUMIFS('2013Figures'!$J:$J,'2013Figures'!$C:$C,$A238,'2013Figures'!$H:$H,$B238,'2013Figures'!$I:$I,$C238,'2013Figures'!$B:$B,"BrokerToCy",'2013Figures'!$G:$G,"P1",'2013Figures'!$E:$E,$B$1)</f>
        <v>0</v>
      </c>
      <c r="G238" s="9">
        <f>SUMIFS('2013Figures'!$J:$J,'2013Figures'!$C:$C,$A238,'2013Figures'!$H:$H,$B238,'2013Figures'!$I:$I,$C238,'2013Figures'!$B:$B,"CyToBroker",'2013Figures'!$G:$G,"E1",'2013Figures'!$E:$E,$B$1)</f>
        <v>0</v>
      </c>
      <c r="H238" s="9">
        <f>SUMIFS('2013Figures'!$J:$J,'2013Figures'!$C:$C,$A238,'2013Figures'!$H:$H,$B238,'2013Figures'!$I:$I,$C238,'2013Figures'!$B:$B,"CyToBroker",'2013Figures'!$G:$G,"P1",'2013Figures'!$E:$E,$B$1)</f>
        <v>0</v>
      </c>
      <c r="J238" s="8">
        <v>201201</v>
      </c>
      <c r="L238" s="42">
        <f>SUMIFS('2012Figures'!$J:$J,'2012Figures'!$C:$C,$A238,'2012Figures'!$H:$H,$B238,'2012Figures'!$I:$I,$C238,'2012Figures'!$E:$E,$B$1)</f>
        <v>0</v>
      </c>
      <c r="M238" s="52">
        <f>SUMIFS('2012Figures'!$J:$J,'2012Figures'!$C:$C,$A238,'2012Figures'!$H:$H,$B238,'2012Figures'!$I:$I,$C238,'2012Figures'!$B:$B,"BrokerToCy",'2012Figures'!$G:$G,"E1",'2012Figures'!$E:$E,$B$1)</f>
        <v>0</v>
      </c>
      <c r="N238" s="52">
        <f>SUMIFS('2012Figures'!$J:$J,'2012Figures'!$C:$C,$A238,'2012Figures'!$H:$H,$B238,'2012Figures'!$I:$I,$C238,'2012Figures'!$B:$B,"BrokerToCy",'2012Figures'!$G:$G,"P1",'2012Figures'!$E:$E,$B$1)</f>
        <v>0</v>
      </c>
      <c r="O238" s="52">
        <f>SUMIFS('2012Figures'!$J:$J,'2012Figures'!$C:$C,$A238,'2012Figures'!$H:$H,$B238,'2012Figures'!$I:$I,$C238,'2012Figures'!$B:$B,"CyToBroker",'2012Figures'!$G:$G,"E1",'2012Figures'!$E:$E,$B$1)</f>
        <v>0</v>
      </c>
      <c r="P238" s="52">
        <f>SUMIFS('2012Figures'!$J:$J,'2012Figures'!$C:$C,$A238,'2012Figures'!$H:$H,$B238,'2012Figures'!$I:$I,$C238,'2012Figures'!$B:$B,"CyToBroker",'2012Figures'!$G:$G,"P1",'2012Figures'!$E:$E,$B$1)</f>
        <v>0</v>
      </c>
      <c r="R238" s="46" t="str">
        <f t="shared" si="28"/>
        <v/>
      </c>
      <c r="S238" s="46" t="str">
        <f t="shared" si="28"/>
        <v/>
      </c>
      <c r="T238" s="46" t="str">
        <f t="shared" si="28"/>
        <v/>
      </c>
      <c r="U238" s="46" t="str">
        <f t="shared" si="28"/>
        <v/>
      </c>
      <c r="V238" s="46" t="str">
        <f t="shared" si="28"/>
        <v/>
      </c>
    </row>
    <row r="239" spans="1:22" x14ac:dyDescent="0.2">
      <c r="A239" s="1">
        <v>124</v>
      </c>
      <c r="B239" s="1" t="s">
        <v>112</v>
      </c>
      <c r="C239" s="8">
        <v>2</v>
      </c>
      <c r="D239" s="29">
        <f>SUMIFS('2013Figures'!$J:$J,'2013Figures'!$C:$C,$A239,'2013Figures'!$H:$H,$B239,'2013Figures'!$I:$I,$C239,'2013Figures'!$E:$E,$B$1)</f>
        <v>0</v>
      </c>
      <c r="E239" s="9">
        <f>SUMIFS('2013Figures'!$J:$J,'2013Figures'!$C:$C,$A239,'2013Figures'!$H:$H,$B239,'2013Figures'!$I:$I,$C239,'2013Figures'!$B:$B,"BrokerToCy",'2013Figures'!$G:$G,"E1",'2013Figures'!$E:$E,$B$1)</f>
        <v>0</v>
      </c>
      <c r="F239" s="9">
        <f>SUMIFS('2013Figures'!$J:$J,'2013Figures'!$C:$C,$A239,'2013Figures'!$H:$H,$B239,'2013Figures'!$I:$I,$C239,'2013Figures'!$B:$B,"BrokerToCy",'2013Figures'!$G:$G,"P1",'2013Figures'!$E:$E,$B$1)</f>
        <v>0</v>
      </c>
      <c r="G239" s="9">
        <f>SUMIFS('2013Figures'!$J:$J,'2013Figures'!$C:$C,$A239,'2013Figures'!$H:$H,$B239,'2013Figures'!$I:$I,$C239,'2013Figures'!$B:$B,"CyToBroker",'2013Figures'!$G:$G,"E1",'2013Figures'!$E:$E,$B$1)</f>
        <v>0</v>
      </c>
      <c r="H239" s="9">
        <f>SUMIFS('2013Figures'!$J:$J,'2013Figures'!$C:$C,$A239,'2013Figures'!$H:$H,$B239,'2013Figures'!$I:$I,$C239,'2013Figures'!$B:$B,"CyToBroker",'2013Figures'!$G:$G,"P1",'2013Figures'!$E:$E,$B$1)</f>
        <v>0</v>
      </c>
      <c r="J239" s="8">
        <v>201101</v>
      </c>
      <c r="L239" s="42">
        <f>SUMIFS('2012Figures'!$J:$J,'2012Figures'!$C:$C,$A239,'2012Figures'!$H:$H,$B239,'2012Figures'!$I:$I,$C239,'2012Figures'!$E:$E,$B$1)</f>
        <v>0</v>
      </c>
      <c r="M239" s="52">
        <f>SUMIFS('2012Figures'!$J:$J,'2012Figures'!$C:$C,$A239,'2012Figures'!$H:$H,$B239,'2012Figures'!$I:$I,$C239,'2012Figures'!$B:$B,"BrokerToCy",'2012Figures'!$G:$G,"E1",'2012Figures'!$E:$E,$B$1)</f>
        <v>0</v>
      </c>
      <c r="N239" s="52">
        <f>SUMIFS('2012Figures'!$J:$J,'2012Figures'!$C:$C,$A239,'2012Figures'!$H:$H,$B239,'2012Figures'!$I:$I,$C239,'2012Figures'!$B:$B,"BrokerToCy",'2012Figures'!$G:$G,"P1",'2012Figures'!$E:$E,$B$1)</f>
        <v>0</v>
      </c>
      <c r="O239" s="52">
        <f>SUMIFS('2012Figures'!$J:$J,'2012Figures'!$C:$C,$A239,'2012Figures'!$H:$H,$B239,'2012Figures'!$I:$I,$C239,'2012Figures'!$B:$B,"CyToBroker",'2012Figures'!$G:$G,"E1",'2012Figures'!$E:$E,$B$1)</f>
        <v>0</v>
      </c>
      <c r="P239" s="52">
        <f>SUMIFS('2012Figures'!$J:$J,'2012Figures'!$C:$C,$A239,'2012Figures'!$H:$H,$B239,'2012Figures'!$I:$I,$C239,'2012Figures'!$B:$B,"CyToBroker",'2012Figures'!$G:$G,"P1",'2012Figures'!$E:$E,$B$1)</f>
        <v>0</v>
      </c>
      <c r="R239" s="46" t="str">
        <f t="shared" si="28"/>
        <v/>
      </c>
      <c r="S239" s="46" t="str">
        <f t="shared" si="28"/>
        <v/>
      </c>
      <c r="T239" s="46" t="str">
        <f t="shared" si="28"/>
        <v/>
      </c>
      <c r="U239" s="46" t="str">
        <f t="shared" si="28"/>
        <v/>
      </c>
      <c r="V239" s="46" t="str">
        <f t="shared" si="28"/>
        <v/>
      </c>
    </row>
    <row r="240" spans="1:22" x14ac:dyDescent="0.2">
      <c r="A240" s="1">
        <v>124</v>
      </c>
      <c r="B240" s="1" t="s">
        <v>112</v>
      </c>
      <c r="C240" s="8">
        <v>1</v>
      </c>
      <c r="D240" s="29">
        <f>SUMIFS('2013Figures'!$J:$J,'2013Figures'!$C:$C,$A240,'2013Figures'!$H:$H,$B240,'2013Figures'!$I:$I,$C240,'2013Figures'!$E:$E,$B$1)</f>
        <v>0</v>
      </c>
      <c r="E240" s="9">
        <f>SUMIFS('2013Figures'!$J:$J,'2013Figures'!$C:$C,$A240,'2013Figures'!$H:$H,$B240,'2013Figures'!$I:$I,$C240,'2013Figures'!$B:$B,"BrokerToCy",'2013Figures'!$G:$G,"E1",'2013Figures'!$E:$E,$B$1)</f>
        <v>0</v>
      </c>
      <c r="F240" s="9">
        <f>SUMIFS('2013Figures'!$J:$J,'2013Figures'!$C:$C,$A240,'2013Figures'!$H:$H,$B240,'2013Figures'!$I:$I,$C240,'2013Figures'!$B:$B,"BrokerToCy",'2013Figures'!$G:$G,"P1",'2013Figures'!$E:$E,$B$1)</f>
        <v>0</v>
      </c>
      <c r="G240" s="9">
        <f>SUMIFS('2013Figures'!$J:$J,'2013Figures'!$C:$C,$A240,'2013Figures'!$H:$H,$B240,'2013Figures'!$I:$I,$C240,'2013Figures'!$B:$B,"CyToBroker",'2013Figures'!$G:$G,"E1",'2013Figures'!$E:$E,$B$1)</f>
        <v>0</v>
      </c>
      <c r="H240" s="9">
        <f>SUMIFS('2013Figures'!$J:$J,'2013Figures'!$C:$C,$A240,'2013Figures'!$H:$H,$B240,'2013Figures'!$I:$I,$C240,'2013Figures'!$B:$B,"CyToBroker",'2013Figures'!$G:$G,"P1",'2013Figures'!$E:$E,$B$1)</f>
        <v>0</v>
      </c>
      <c r="J240" s="8">
        <v>201001</v>
      </c>
      <c r="L240" s="42">
        <f>SUMIFS('2012Figures'!$J:$J,'2012Figures'!$C:$C,$A240,'2012Figures'!$H:$H,$B240,'2012Figures'!$I:$I,$C240,'2012Figures'!$E:$E,$B$1)</f>
        <v>0</v>
      </c>
      <c r="M240" s="52">
        <f>SUMIFS('2012Figures'!$J:$J,'2012Figures'!$C:$C,$A240,'2012Figures'!$H:$H,$B240,'2012Figures'!$I:$I,$C240,'2012Figures'!$B:$B,"BrokerToCy",'2012Figures'!$G:$G,"E1",'2012Figures'!$E:$E,$B$1)</f>
        <v>0</v>
      </c>
      <c r="N240" s="52">
        <f>SUMIFS('2012Figures'!$J:$J,'2012Figures'!$C:$C,$A240,'2012Figures'!$H:$H,$B240,'2012Figures'!$I:$I,$C240,'2012Figures'!$B:$B,"BrokerToCy",'2012Figures'!$G:$G,"P1",'2012Figures'!$E:$E,$B$1)</f>
        <v>0</v>
      </c>
      <c r="O240" s="52">
        <f>SUMIFS('2012Figures'!$J:$J,'2012Figures'!$C:$C,$A240,'2012Figures'!$H:$H,$B240,'2012Figures'!$I:$I,$C240,'2012Figures'!$B:$B,"CyToBroker",'2012Figures'!$G:$G,"E1",'2012Figures'!$E:$E,$B$1)</f>
        <v>0</v>
      </c>
      <c r="P240" s="52">
        <f>SUMIFS('2012Figures'!$J:$J,'2012Figures'!$C:$C,$A240,'2012Figures'!$H:$H,$B240,'2012Figures'!$I:$I,$C240,'2012Figures'!$B:$B,"CyToBroker",'2012Figures'!$G:$G,"P1",'2012Figures'!$E:$E,$B$1)</f>
        <v>0</v>
      </c>
      <c r="R240" s="46" t="str">
        <f t="shared" si="28"/>
        <v/>
      </c>
      <c r="S240" s="46" t="str">
        <f t="shared" si="28"/>
        <v/>
      </c>
      <c r="T240" s="46" t="str">
        <f t="shared" si="28"/>
        <v/>
      </c>
      <c r="U240" s="46" t="str">
        <f t="shared" si="28"/>
        <v/>
      </c>
      <c r="V240" s="46" t="str">
        <f t="shared" si="28"/>
        <v/>
      </c>
    </row>
    <row r="241" spans="1:22" x14ac:dyDescent="0.2">
      <c r="A241" s="1">
        <v>124</v>
      </c>
      <c r="B241" s="1" t="s">
        <v>112</v>
      </c>
      <c r="D241" s="29">
        <f>SUMIFS('2013Figures'!$J:$J,'2013Figures'!$C:$C,$A241,'2013Figures'!$I:$I,"",'2013Figures'!$E:$E,$B$1)</f>
        <v>0</v>
      </c>
      <c r="E241" s="9">
        <f>SUMIFS('2013Figures'!$J:$J,'2013Figures'!$C:$C,$A241,'2013Figures'!$I:$I,"",'2013Figures'!$B:$B,"BrokerToCy",'2013Figures'!$G:$G,"E1",'2013Figures'!$E:$E,$B$1)</f>
        <v>0</v>
      </c>
      <c r="F241" s="9">
        <f>SUMIFS('2013Figures'!$J:$J,'2013Figures'!$C:$C,$A241,'2013Figures'!$I:$I,"",'2013Figures'!$B:$B,"BrokerToCy",'2013Figures'!$G:$G,"P1",'2013Figures'!$E:$E,$B$1)</f>
        <v>0</v>
      </c>
      <c r="G241" s="9">
        <f>SUMIFS('2013Figures'!$J:$J,'2013Figures'!$C:$C,$A241,'2013Figures'!$I:$I,"",'2013Figures'!$B:$B,"CyToBroker",'2013Figures'!$G:$G,"E1",'2013Figures'!$E:$E,$B$1)</f>
        <v>0</v>
      </c>
      <c r="H241" s="9">
        <f>SUMIFS('2013Figures'!$J:$J,'2013Figures'!$C:$C,$A241,'2013Figures'!$I:$I,"",'2013Figures'!$B:$B,"CyToBroker",'2013Figures'!$G:$G,"P1",'2013Figures'!$E:$E,$B$1)</f>
        <v>0</v>
      </c>
      <c r="J241" s="8" t="s">
        <v>131</v>
      </c>
      <c r="L241" s="42">
        <f>SUMIFS('2012Figures'!$J:$J,'2012Figures'!$C:$C,$A241,'2012Figures'!$I:$I,"",'2012Figures'!$E:$E,$B$1)</f>
        <v>0</v>
      </c>
      <c r="M241" s="52">
        <f>SUMIFS('2012Figures'!$J:$J,'2012Figures'!$C:$C,$A241,'2012Figures'!$I:$I,"",'2012Figures'!$B:$B,"BrokerToCy",'2012Figures'!$G:$G,"E1",'2012Figures'!$E:$E,$B$1)</f>
        <v>0</v>
      </c>
      <c r="N241" s="52">
        <f>SUMIFS('2012Figures'!$J:$J,'2012Figures'!$C:$C,$A241,'2012Figures'!$I:$I,"",'2012Figures'!$B:$B,"BrokerToCy",'2012Figures'!$G:$G,"P1",'2012Figures'!$E:$E,$B$1)</f>
        <v>0</v>
      </c>
      <c r="O241" s="52">
        <f>SUMIFS('2012Figures'!$J:$J,'2012Figures'!$C:$C,$A241,'2012Figures'!$I:$I,"",'2012Figures'!$B:$B,"CyToBroker",'2012Figures'!$G:$G,"E1",'2012Figures'!$E:$E,$B$1)</f>
        <v>0</v>
      </c>
      <c r="P241" s="52">
        <f>SUMIFS('2012Figures'!$J:$J,'2012Figures'!$C:$C,$A241,'2012Figures'!$I:$I,"",'2012Figures'!$B:$B,"CyToBroker",'2012Figures'!$G:$G,"P1",'2012Figures'!$E:$E,$B$1)</f>
        <v>0</v>
      </c>
      <c r="R241" s="46" t="str">
        <f t="shared" si="28"/>
        <v/>
      </c>
      <c r="S241" s="46" t="str">
        <f t="shared" si="28"/>
        <v/>
      </c>
      <c r="T241" s="46" t="str">
        <f t="shared" si="28"/>
        <v/>
      </c>
      <c r="U241" s="46" t="str">
        <f t="shared" si="28"/>
        <v/>
      </c>
      <c r="V241" s="46" t="str">
        <f t="shared" si="28"/>
        <v/>
      </c>
    </row>
    <row r="242" spans="1:22" x14ac:dyDescent="0.2">
      <c r="A242" s="21"/>
      <c r="B242" s="21" t="s">
        <v>92</v>
      </c>
      <c r="C242" s="22"/>
      <c r="D242" s="23">
        <f>SUM(E242:H242)</f>
        <v>0</v>
      </c>
      <c r="E242" s="23">
        <f>SUM(E236:E241)</f>
        <v>0</v>
      </c>
      <c r="F242" s="23">
        <f>SUM(F236:F241)</f>
        <v>0</v>
      </c>
      <c r="G242" s="23">
        <f>SUM(G236:G241)</f>
        <v>0</v>
      </c>
      <c r="H242" s="23">
        <f>SUM(H236:H241)</f>
        <v>0</v>
      </c>
      <c r="I242" s="21"/>
      <c r="J242" s="22"/>
      <c r="K242" s="21"/>
      <c r="L242" s="43">
        <f>SUM(M242:P242)</f>
        <v>0</v>
      </c>
      <c r="M242" s="43">
        <f>SUM(M236:M241)</f>
        <v>0</v>
      </c>
      <c r="N242" s="43">
        <f>SUM(N236:N241)</f>
        <v>0</v>
      </c>
      <c r="O242" s="43">
        <f>SUM(O236:O241)</f>
        <v>0</v>
      </c>
      <c r="P242" s="43">
        <f>SUM(P236:P241)</f>
        <v>0</v>
      </c>
      <c r="Q242" s="21"/>
      <c r="R242" s="21"/>
      <c r="S242" s="21"/>
      <c r="T242" s="21"/>
      <c r="U242" s="21"/>
      <c r="V242" s="21"/>
    </row>
    <row r="243" spans="1:22" x14ac:dyDescent="0.2">
      <c r="A243" s="28">
        <v>126</v>
      </c>
      <c r="B243" s="28" t="s">
        <v>113</v>
      </c>
      <c r="C243" s="17" t="s">
        <v>88</v>
      </c>
      <c r="D243" s="18">
        <f>SUMIFS('2013Figures'!$J:$J,'2013Figures'!$C:$C,$A243,'2013Figures'!$E:$E,$B$1)</f>
        <v>0</v>
      </c>
      <c r="E243" s="18">
        <f>SUMIFS('2013Figures'!$J:$J,'2013Figures'!$C:$C,$A243,'2013Figures'!$B:$B,"BrokerToCy",'2013Figures'!$G:$G,"E1",'2013Figures'!$E:$E,$B$1)</f>
        <v>0</v>
      </c>
      <c r="F243" s="18">
        <f>SUMIFS('2013Figures'!$J:$J,'2013Figures'!$C:$C,$A243,'2013Figures'!$B:$B,"BrokerToCy",'2013Figures'!$G:$G,"P1",'2013Figures'!$E:$E,$B$1)</f>
        <v>0</v>
      </c>
      <c r="G243" s="18">
        <f>SUMIFS('2013Figures'!$J:$J,'2013Figures'!$C:$C,$A243,'2013Figures'!$B:$B,"CyToBroker",'2013Figures'!$G:$G,"E1",'2013Figures'!$E:$E,$B$1)</f>
        <v>0</v>
      </c>
      <c r="H243" s="18">
        <f>SUMIFS('2013Figures'!$J:$J,'2013Figures'!$C:$C,$A243,'2013Figures'!$B:$B,"CyToBroker",'2013Figures'!$G:$G,"P1",'2013Figures'!$E:$E,$B$1)</f>
        <v>0</v>
      </c>
      <c r="I243" s="28"/>
      <c r="J243" s="17"/>
      <c r="K243" s="28"/>
      <c r="L243" s="50">
        <f>SUMIFS('2012Figures'!$J:$J,'2012Figures'!$C:$C,$A243,'2012Figures'!$E:$E,$B$1)</f>
        <v>0</v>
      </c>
      <c r="M243" s="50">
        <f>SUMIFS('2012Figures'!$J:$J,'2012Figures'!$C:$C,$A243,'2012Figures'!$B:$B,"BrokerToCy",'2012Figures'!$G:$G,"E1",'2012Figures'!$E:$E,$B$1)</f>
        <v>0</v>
      </c>
      <c r="N243" s="50">
        <f>SUMIFS('2012Figures'!$J:$J,'2012Figures'!$C:$C,$A243,'2012Figures'!$B:$B,"BrokerToCy",'2012Figures'!$G:$G,"P1",'2012Figures'!$E:$E,$B$1)</f>
        <v>0</v>
      </c>
      <c r="O243" s="50">
        <f>SUMIFS('2012Figures'!$J:$J,'2012Figures'!$C:$C,$A243,'2012Figures'!$B:$B,"CyToBroker",'2012Figures'!$G:$G,"E1",'2012Figures'!$E:$E,$B$1)</f>
        <v>0</v>
      </c>
      <c r="P243" s="50">
        <f>SUMIFS('2012Figures'!$J:$J,'2012Figures'!$C:$C,$A243,'2012Figures'!$B:$B,"CyToBroker",'2012Figures'!$G:$G,"P1",'2012Figures'!$E:$E,$B$1)</f>
        <v>0</v>
      </c>
      <c r="Q243" s="28"/>
      <c r="R243" s="46" t="str">
        <f t="shared" si="28"/>
        <v/>
      </c>
      <c r="S243" s="46" t="str">
        <f t="shared" si="28"/>
        <v/>
      </c>
      <c r="T243" s="46" t="str">
        <f t="shared" si="28"/>
        <v/>
      </c>
      <c r="U243" s="46" t="str">
        <f t="shared" si="28"/>
        <v/>
      </c>
      <c r="V243" s="46" t="str">
        <f t="shared" si="28"/>
        <v/>
      </c>
    </row>
    <row r="244" spans="1:22" x14ac:dyDescent="0.2">
      <c r="A244" s="1">
        <v>126</v>
      </c>
      <c r="B244" s="1" t="s">
        <v>113</v>
      </c>
      <c r="C244" s="8">
        <v>3</v>
      </c>
      <c r="D244" s="29">
        <f>SUMIFS('2013Figures'!$J:$J,'2013Figures'!$C:$C,$A244,'2013Figures'!$H:$H,$B244,'2013Figures'!$I:$I,$C244,'2013Figures'!$E:$E,$B$1)</f>
        <v>0</v>
      </c>
      <c r="E244" s="9">
        <f>SUMIFS('2013Figures'!$J:$J,'2013Figures'!$C:$C,$A244,'2013Figures'!$H:$H,$B244,'2013Figures'!$I:$I,$C244,'2013Figures'!$B:$B,"BrokerToCy",'2013Figures'!$G:$G,"E1",'2013Figures'!$E:$E,$B$1)</f>
        <v>0</v>
      </c>
      <c r="F244" s="9">
        <f>SUMIFS('2013Figures'!$J:$J,'2013Figures'!$C:$C,$A244,'2013Figures'!$H:$H,$B244,'2013Figures'!$I:$I,$C244,'2013Figures'!$B:$B,"BrokerToCy",'2013Figures'!$G:$G,"P1",'2013Figures'!$E:$E,$B$1)</f>
        <v>0</v>
      </c>
      <c r="G244" s="9">
        <f>SUMIFS('2013Figures'!$J:$J,'2013Figures'!$C:$C,$A244,'2013Figures'!$H:$H,$B244,'2013Figures'!$I:$I,$C244,'2013Figures'!$B:$B,"CyToBroker",'2013Figures'!$G:$G,"E1",'2013Figures'!$E:$E,$B$1)</f>
        <v>0</v>
      </c>
      <c r="H244" s="9">
        <f>SUMIFS('2013Figures'!$J:$J,'2013Figures'!$C:$C,$A244,'2013Figures'!$H:$H,$B244,'2013Figures'!$I:$I,$C244,'2013Figures'!$B:$B,"CyToBroker",'2013Figures'!$G:$G,"P1",'2013Figures'!$E:$E,$B$1)</f>
        <v>0</v>
      </c>
      <c r="J244" s="8">
        <v>201401</v>
      </c>
      <c r="L244" s="42">
        <f>SUMIFS('2012Figures'!$J:$J,'2012Figures'!$C:$C,$A244,'2012Figures'!$H:$H,$B244,'2012Figures'!$I:$I,$C244,'2012Figures'!$E:$E,$B$1)</f>
        <v>0</v>
      </c>
      <c r="M244" s="52">
        <f>SUMIFS('2012Figures'!$J:$J,'2012Figures'!$C:$C,$A244,'2012Figures'!$H:$H,$B244,'2012Figures'!$I:$I,$C244,'2012Figures'!$B:$B,"BrokerToCy",'2012Figures'!$G:$G,"E1",'2012Figures'!$E:$E,$B$1)</f>
        <v>0</v>
      </c>
      <c r="N244" s="52">
        <f>SUMIFS('2012Figures'!$J:$J,'2012Figures'!$C:$C,$A244,'2012Figures'!$H:$H,$B244,'2012Figures'!$I:$I,$C244,'2012Figures'!$B:$B,"BrokerToCy",'2012Figures'!$G:$G,"P1",'2012Figures'!$E:$E,$B$1)</f>
        <v>0</v>
      </c>
      <c r="O244" s="52">
        <f>SUMIFS('2012Figures'!$J:$J,'2012Figures'!$C:$C,$A244,'2012Figures'!$H:$H,$B244,'2012Figures'!$I:$I,$C244,'2012Figures'!$B:$B,"CyToBroker",'2012Figures'!$G:$G,"E1",'2012Figures'!$E:$E,$B$1)</f>
        <v>0</v>
      </c>
      <c r="P244" s="52">
        <f>SUMIFS('2012Figures'!$J:$J,'2012Figures'!$C:$C,$A244,'2012Figures'!$H:$H,$B244,'2012Figures'!$I:$I,$C244,'2012Figures'!$B:$B,"CyToBroker",'2012Figures'!$G:$G,"P1",'2012Figures'!$E:$E,$B$1)</f>
        <v>0</v>
      </c>
      <c r="R244" s="46" t="str">
        <f t="shared" si="28"/>
        <v/>
      </c>
      <c r="S244" s="46" t="str">
        <f t="shared" si="28"/>
        <v/>
      </c>
      <c r="T244" s="46" t="str">
        <f t="shared" si="28"/>
        <v/>
      </c>
      <c r="U244" s="46" t="str">
        <f t="shared" si="28"/>
        <v/>
      </c>
      <c r="V244" s="46" t="str">
        <f t="shared" si="28"/>
        <v/>
      </c>
    </row>
    <row r="245" spans="1:22" x14ac:dyDescent="0.2">
      <c r="A245" s="1">
        <v>126</v>
      </c>
      <c r="B245" s="1" t="s">
        <v>113</v>
      </c>
      <c r="C245" s="8">
        <v>2</v>
      </c>
      <c r="D245" s="29">
        <f>SUMIFS('2013Figures'!$J:$J,'2013Figures'!$C:$C,$A245,'2013Figures'!$H:$H,$B245,'2013Figures'!$I:$I,$C245,'2013Figures'!$E:$E,$B$1)</f>
        <v>0</v>
      </c>
      <c r="E245" s="9">
        <f>SUMIFS('2013Figures'!$J:$J,'2013Figures'!$C:$C,$A245,'2013Figures'!$H:$H,$B245,'2013Figures'!$I:$I,$C245,'2013Figures'!$B:$B,"BrokerToCy",'2013Figures'!$G:$G,"E1",'2013Figures'!$E:$E,$B$1)</f>
        <v>0</v>
      </c>
      <c r="F245" s="9">
        <f>SUMIFS('2013Figures'!$J:$J,'2013Figures'!$C:$C,$A245,'2013Figures'!$H:$H,$B245,'2013Figures'!$I:$I,$C245,'2013Figures'!$B:$B,"BrokerToCy",'2013Figures'!$G:$G,"P1",'2013Figures'!$E:$E,$B$1)</f>
        <v>0</v>
      </c>
      <c r="G245" s="9">
        <f>SUMIFS('2013Figures'!$J:$J,'2013Figures'!$C:$C,$A245,'2013Figures'!$H:$H,$B245,'2013Figures'!$I:$I,$C245,'2013Figures'!$B:$B,"CyToBroker",'2013Figures'!$G:$G,"E1",'2013Figures'!$E:$E,$B$1)</f>
        <v>0</v>
      </c>
      <c r="H245" s="9">
        <f>SUMIFS('2013Figures'!$J:$J,'2013Figures'!$C:$C,$A245,'2013Figures'!$H:$H,$B245,'2013Figures'!$I:$I,$C245,'2013Figures'!$B:$B,"CyToBroker",'2013Figures'!$G:$G,"P1",'2013Figures'!$E:$E,$B$1)</f>
        <v>0</v>
      </c>
      <c r="I245" s="30"/>
      <c r="J245" s="31">
        <v>201301</v>
      </c>
      <c r="K245" s="30"/>
      <c r="L245" s="42">
        <f>SUMIFS('2012Figures'!$J:$J,'2012Figures'!$C:$C,$A245,'2012Figures'!$H:$H,$B245,'2012Figures'!$I:$I,$C245,'2012Figures'!$E:$E,$B$1)</f>
        <v>0</v>
      </c>
      <c r="M245" s="52">
        <f>SUMIFS('2012Figures'!$J:$J,'2012Figures'!$C:$C,$A245,'2012Figures'!$H:$H,$B245,'2012Figures'!$I:$I,$C245,'2012Figures'!$B:$B,"BrokerToCy",'2012Figures'!$G:$G,"E1",'2012Figures'!$E:$E,$B$1)</f>
        <v>0</v>
      </c>
      <c r="N245" s="52">
        <f>SUMIFS('2012Figures'!$J:$J,'2012Figures'!$C:$C,$A245,'2012Figures'!$H:$H,$B245,'2012Figures'!$I:$I,$C245,'2012Figures'!$B:$B,"BrokerToCy",'2012Figures'!$G:$G,"P1",'2012Figures'!$E:$E,$B$1)</f>
        <v>0</v>
      </c>
      <c r="O245" s="52">
        <f>SUMIFS('2012Figures'!$J:$J,'2012Figures'!$C:$C,$A245,'2012Figures'!$H:$H,$B245,'2012Figures'!$I:$I,$C245,'2012Figures'!$B:$B,"CyToBroker",'2012Figures'!$G:$G,"E1",'2012Figures'!$E:$E,$B$1)</f>
        <v>0</v>
      </c>
      <c r="P245" s="52">
        <f>SUMIFS('2012Figures'!$J:$J,'2012Figures'!$C:$C,$A245,'2012Figures'!$H:$H,$B245,'2012Figures'!$I:$I,$C245,'2012Figures'!$B:$B,"CyToBroker",'2012Figures'!$G:$G,"P1",'2012Figures'!$E:$E,$B$1)</f>
        <v>0</v>
      </c>
      <c r="Q245" s="30"/>
      <c r="R245" s="46" t="str">
        <f t="shared" si="28"/>
        <v/>
      </c>
      <c r="S245" s="46" t="str">
        <f t="shared" si="28"/>
        <v/>
      </c>
      <c r="T245" s="46" t="str">
        <f t="shared" si="28"/>
        <v/>
      </c>
      <c r="U245" s="46" t="str">
        <f t="shared" si="28"/>
        <v/>
      </c>
      <c r="V245" s="46" t="str">
        <f t="shared" si="28"/>
        <v/>
      </c>
    </row>
    <row r="246" spans="1:22" x14ac:dyDescent="0.2">
      <c r="A246" s="1">
        <v>126</v>
      </c>
      <c r="B246" s="1" t="s">
        <v>113</v>
      </c>
      <c r="C246" s="8">
        <v>1</v>
      </c>
      <c r="D246" s="29">
        <f>SUMIFS('2013Figures'!$J:$J,'2013Figures'!$C:$C,$A246,'2013Figures'!$H:$H,$B246,'2013Figures'!$I:$I,$C246,'2013Figures'!$E:$E,$B$1)</f>
        <v>0</v>
      </c>
      <c r="E246" s="9">
        <f>SUMIFS('2013Figures'!$J:$J,'2013Figures'!$C:$C,$A246,'2013Figures'!$H:$H,$B246,'2013Figures'!$I:$I,$C246,'2013Figures'!$B:$B,"BrokerToCy",'2013Figures'!$G:$G,"E1",'2013Figures'!$E:$E,$B$1)</f>
        <v>0</v>
      </c>
      <c r="F246" s="9">
        <f>SUMIFS('2013Figures'!$J:$J,'2013Figures'!$C:$C,$A246,'2013Figures'!$H:$H,$B246,'2013Figures'!$I:$I,$C246,'2013Figures'!$B:$B,"BrokerToCy",'2013Figures'!$G:$G,"P1",'2013Figures'!$E:$E,$B$1)</f>
        <v>0</v>
      </c>
      <c r="G246" s="9">
        <f>SUMIFS('2013Figures'!$J:$J,'2013Figures'!$C:$C,$A246,'2013Figures'!$H:$H,$B246,'2013Figures'!$I:$I,$C246,'2013Figures'!$B:$B,"CyToBroker",'2013Figures'!$G:$G,"E1",'2013Figures'!$E:$E,$B$1)</f>
        <v>0</v>
      </c>
      <c r="H246" s="9">
        <f>SUMIFS('2013Figures'!$J:$J,'2013Figures'!$C:$C,$A246,'2013Figures'!$H:$H,$B246,'2013Figures'!$I:$I,$C246,'2013Figures'!$B:$B,"CyToBroker",'2013Figures'!$G:$G,"P1",'2013Figures'!$E:$E,$B$1)</f>
        <v>0</v>
      </c>
      <c r="J246" s="8">
        <v>201201</v>
      </c>
      <c r="L246" s="42">
        <f>SUMIFS('2012Figures'!$J:$J,'2012Figures'!$C:$C,$A246,'2012Figures'!$H:$H,$B246,'2012Figures'!$I:$I,$C246,'2012Figures'!$E:$E,$B$1)</f>
        <v>0</v>
      </c>
      <c r="M246" s="52">
        <f>SUMIFS('2012Figures'!$J:$J,'2012Figures'!$C:$C,$A246,'2012Figures'!$H:$H,$B246,'2012Figures'!$I:$I,$C246,'2012Figures'!$B:$B,"BrokerToCy",'2012Figures'!$G:$G,"E1",'2012Figures'!$E:$E,$B$1)</f>
        <v>0</v>
      </c>
      <c r="N246" s="52">
        <f>SUMIFS('2012Figures'!$J:$J,'2012Figures'!$C:$C,$A246,'2012Figures'!$H:$H,$B246,'2012Figures'!$I:$I,$C246,'2012Figures'!$B:$B,"BrokerToCy",'2012Figures'!$G:$G,"P1",'2012Figures'!$E:$E,$B$1)</f>
        <v>0</v>
      </c>
      <c r="O246" s="52">
        <f>SUMIFS('2012Figures'!$J:$J,'2012Figures'!$C:$C,$A246,'2012Figures'!$H:$H,$B246,'2012Figures'!$I:$I,$C246,'2012Figures'!$B:$B,"CyToBroker",'2012Figures'!$G:$G,"E1",'2012Figures'!$E:$E,$B$1)</f>
        <v>0</v>
      </c>
      <c r="P246" s="52">
        <f>SUMIFS('2012Figures'!$J:$J,'2012Figures'!$C:$C,$A246,'2012Figures'!$H:$H,$B246,'2012Figures'!$I:$I,$C246,'2012Figures'!$B:$B,"CyToBroker",'2012Figures'!$G:$G,"P1",'2012Figures'!$E:$E,$B$1)</f>
        <v>0</v>
      </c>
      <c r="R246" s="46" t="str">
        <f t="shared" si="28"/>
        <v/>
      </c>
      <c r="S246" s="46" t="str">
        <f t="shared" si="28"/>
        <v/>
      </c>
      <c r="T246" s="46" t="str">
        <f t="shared" si="28"/>
        <v/>
      </c>
      <c r="U246" s="46" t="str">
        <f t="shared" si="28"/>
        <v/>
      </c>
      <c r="V246" s="46" t="str">
        <f t="shared" si="28"/>
        <v/>
      </c>
    </row>
    <row r="247" spans="1:22" x14ac:dyDescent="0.2">
      <c r="A247" s="1">
        <v>126</v>
      </c>
      <c r="B247" s="1" t="s">
        <v>113</v>
      </c>
      <c r="D247" s="29">
        <f>SUMIFS('2013Figures'!$J:$J,'2013Figures'!$C:$C,$A247,'2013Figures'!$I:$I,"",'2013Figures'!$E:$E,$B$1)</f>
        <v>0</v>
      </c>
      <c r="E247" s="9">
        <f>SUMIFS('2013Figures'!$J:$J,'2013Figures'!$C:$C,$A247,'2013Figures'!$I:$I,"",'2013Figures'!$B:$B,"BrokerToCy",'2013Figures'!$G:$G,"E1",'2013Figures'!$E:$E,$B$1)</f>
        <v>0</v>
      </c>
      <c r="F247" s="9">
        <f>SUMIFS('2013Figures'!$J:$J,'2013Figures'!$C:$C,$A247,'2013Figures'!$I:$I,"",'2013Figures'!$B:$B,"BrokerToCy",'2013Figures'!$G:$G,"P1",'2013Figures'!$E:$E,$B$1)</f>
        <v>0</v>
      </c>
      <c r="G247" s="9">
        <f>SUMIFS('2013Figures'!$J:$J,'2013Figures'!$C:$C,$A247,'2013Figures'!$I:$I,"",'2013Figures'!$B:$B,"CyToBroker",'2013Figures'!$G:$G,"E1",'2013Figures'!$E:$E,$B$1)</f>
        <v>0</v>
      </c>
      <c r="H247" s="9">
        <f>SUMIFS('2013Figures'!$J:$J,'2013Figures'!$C:$C,$A247,'2013Figures'!$I:$I,"",'2013Figures'!$B:$B,"CyToBroker",'2013Figures'!$G:$G,"P1",'2013Figures'!$E:$E,$B$1)</f>
        <v>0</v>
      </c>
      <c r="J247" s="8" t="s">
        <v>131</v>
      </c>
      <c r="L247" s="42">
        <f>SUMIFS('2012Figures'!$J:$J,'2012Figures'!$C:$C,$A247,'2012Figures'!$I:$I,"",'2012Figures'!$E:$E,$B$1)</f>
        <v>0</v>
      </c>
      <c r="M247" s="52">
        <f>SUMIFS('2012Figures'!$J:$J,'2012Figures'!$C:$C,$A247,'2012Figures'!$I:$I,"",'2012Figures'!$B:$B,"BrokerToCy",'2012Figures'!$G:$G,"E1",'2012Figures'!$E:$E,$B$1)</f>
        <v>0</v>
      </c>
      <c r="N247" s="52">
        <f>SUMIFS('2012Figures'!$J:$J,'2012Figures'!$C:$C,$A247,'2012Figures'!$I:$I,"",'2012Figures'!$B:$B,"BrokerToCy",'2012Figures'!$G:$G,"P1",'2012Figures'!$E:$E,$B$1)</f>
        <v>0</v>
      </c>
      <c r="O247" s="52">
        <f>SUMIFS('2012Figures'!$J:$J,'2012Figures'!$C:$C,$A247,'2012Figures'!$I:$I,"",'2012Figures'!$B:$B,"CyToBroker",'2012Figures'!$G:$G,"E1",'2012Figures'!$E:$E,$B$1)</f>
        <v>0</v>
      </c>
      <c r="P247" s="52">
        <f>SUMIFS('2012Figures'!$J:$J,'2012Figures'!$C:$C,$A247,'2012Figures'!$I:$I,"",'2012Figures'!$B:$B,"CyToBroker",'2012Figures'!$G:$G,"P1",'2012Figures'!$E:$E,$B$1)</f>
        <v>0</v>
      </c>
      <c r="R247" s="46" t="str">
        <f t="shared" si="28"/>
        <v/>
      </c>
      <c r="S247" s="46" t="str">
        <f t="shared" si="28"/>
        <v/>
      </c>
      <c r="T247" s="46" t="str">
        <f t="shared" si="28"/>
        <v/>
      </c>
      <c r="U247" s="46" t="str">
        <f t="shared" si="28"/>
        <v/>
      </c>
      <c r="V247" s="46" t="str">
        <f t="shared" si="28"/>
        <v/>
      </c>
    </row>
    <row r="248" spans="1:22" x14ac:dyDescent="0.2">
      <c r="A248" s="21"/>
      <c r="B248" s="21" t="s">
        <v>92</v>
      </c>
      <c r="C248" s="22"/>
      <c r="D248" s="23">
        <f>SUM(E248:H248)</f>
        <v>0</v>
      </c>
      <c r="E248" s="23">
        <f>SUM(E244:E247)</f>
        <v>0</v>
      </c>
      <c r="F248" s="23">
        <f>SUM(F244:F247)</f>
        <v>0</v>
      </c>
      <c r="G248" s="23">
        <f>SUM(G244:G247)</f>
        <v>0</v>
      </c>
      <c r="H248" s="23">
        <f>SUM(H244:H247)</f>
        <v>0</v>
      </c>
      <c r="I248" s="21"/>
      <c r="J248" s="22"/>
      <c r="K248" s="21"/>
      <c r="L248" s="43">
        <f>SUM(M248:P248)</f>
        <v>0</v>
      </c>
      <c r="M248" s="43">
        <f>SUM(M244:M247)</f>
        <v>0</v>
      </c>
      <c r="N248" s="43">
        <f>SUM(N244:N247)</f>
        <v>0</v>
      </c>
      <c r="O248" s="43">
        <f>SUM(O244:O247)</f>
        <v>0</v>
      </c>
      <c r="P248" s="43">
        <f>SUM(P244:P247)</f>
        <v>0</v>
      </c>
      <c r="Q248" s="21"/>
      <c r="R248" s="21"/>
      <c r="S248" s="21"/>
      <c r="T248" s="21"/>
      <c r="U248" s="21"/>
      <c r="V248" s="21"/>
    </row>
    <row r="249" spans="1:22" x14ac:dyDescent="0.2">
      <c r="A249" s="28">
        <v>139</v>
      </c>
      <c r="B249" s="28" t="s">
        <v>167</v>
      </c>
      <c r="C249" s="17" t="s">
        <v>88</v>
      </c>
      <c r="D249" s="18">
        <f>SUMIFS('2013Figures'!$J:$J,'2013Figures'!$C:$C,$A249,'2013Figures'!$E:$E,$B$1)</f>
        <v>0</v>
      </c>
      <c r="E249" s="18">
        <f>SUMIFS('2013Figures'!$J:$J,'2013Figures'!$C:$C,$A249,'2013Figures'!$B:$B,"BrokerToCy",'2013Figures'!$G:$G,"E1",'2013Figures'!$E:$E,$B$1)</f>
        <v>0</v>
      </c>
      <c r="F249" s="18">
        <f>SUMIFS('2013Figures'!$J:$J,'2013Figures'!$C:$C,$A249,'2013Figures'!$B:$B,"BrokerToCy",'2013Figures'!$G:$G,"P1",'2013Figures'!$E:$E,$B$1)</f>
        <v>0</v>
      </c>
      <c r="G249" s="18">
        <f>SUMIFS('2013Figures'!$J:$J,'2013Figures'!$C:$C,$A249,'2013Figures'!$B:$B,"CyToBroker",'2013Figures'!$G:$G,"E1",'2013Figures'!$E:$E,$B$1)</f>
        <v>0</v>
      </c>
      <c r="H249" s="18">
        <f>SUMIFS('2013Figures'!$J:$J,'2013Figures'!$C:$C,$A249,'2013Figures'!$B:$B,"CyToBroker",'2013Figures'!$G:$G,"P1",'2013Figures'!$E:$E,$B$1)</f>
        <v>0</v>
      </c>
      <c r="I249" s="28"/>
      <c r="J249" s="17"/>
      <c r="K249" s="28"/>
      <c r="L249" s="50">
        <f>SUMIFS('2012Figures'!$J:$J,'2012Figures'!$C:$C,$A249,'2012Figures'!$E:$E,$B$1)</f>
        <v>0</v>
      </c>
      <c r="M249" s="50">
        <f>SUMIFS('2012Figures'!$J:$J,'2012Figures'!$C:$C,$A249,'2012Figures'!$B:$B,"BrokerToCy",'2012Figures'!$G:$G,"E1",'2012Figures'!$E:$E,$B$1)</f>
        <v>0</v>
      </c>
      <c r="N249" s="50">
        <f>SUMIFS('2012Figures'!$J:$J,'2012Figures'!$C:$C,$A249,'2012Figures'!$B:$B,"BrokerToCy",'2012Figures'!$G:$G,"P1",'2012Figures'!$E:$E,$B$1)</f>
        <v>0</v>
      </c>
      <c r="O249" s="50">
        <f>SUMIFS('2012Figures'!$J:$J,'2012Figures'!$C:$C,$A249,'2012Figures'!$B:$B,"CyToBroker",'2012Figures'!$G:$G,"E1",'2012Figures'!$E:$E,$B$1)</f>
        <v>0</v>
      </c>
      <c r="P249" s="50">
        <f>SUMIFS('2012Figures'!$J:$J,'2012Figures'!$C:$C,$A249,'2012Figures'!$B:$B,"CyToBroker",'2012Figures'!$G:$G,"P1",'2012Figures'!$E:$E,$B$1)</f>
        <v>0</v>
      </c>
      <c r="Q249" s="28"/>
      <c r="R249" s="46" t="str">
        <f t="shared" si="28"/>
        <v/>
      </c>
      <c r="S249" s="46" t="str">
        <f t="shared" si="28"/>
        <v/>
      </c>
      <c r="T249" s="46" t="str">
        <f t="shared" si="28"/>
        <v/>
      </c>
      <c r="U249" s="46" t="str">
        <f t="shared" si="28"/>
        <v/>
      </c>
      <c r="V249" s="46" t="str">
        <f t="shared" si="28"/>
        <v/>
      </c>
    </row>
    <row r="250" spans="1:22" x14ac:dyDescent="0.2">
      <c r="A250" s="1">
        <v>139</v>
      </c>
      <c r="B250" s="1" t="s">
        <v>167</v>
      </c>
      <c r="C250" s="8">
        <v>2</v>
      </c>
      <c r="D250" s="29">
        <f>SUMIFS('2013Figures'!$J:$J,'2013Figures'!$C:$C,$A250,'2013Figures'!$H:$H,$B250,'2013Figures'!$I:$I,$C250,'2013Figures'!$E:$E,$B$1)</f>
        <v>0</v>
      </c>
      <c r="E250" s="9">
        <f>SUMIFS('2013Figures'!$J:$J,'2013Figures'!$C:$C,$A250,'2013Figures'!$H:$H,$B250,'2013Figures'!$I:$I,$C250,'2013Figures'!$B:$B,"BrokerToCy",'2013Figures'!$G:$G,"E1",'2013Figures'!$E:$E,$B$1)</f>
        <v>0</v>
      </c>
      <c r="F250" s="9">
        <f>SUMIFS('2013Figures'!$J:$J,'2013Figures'!$C:$C,$A250,'2013Figures'!$H:$H,$B250,'2013Figures'!$I:$I,$C250,'2013Figures'!$B:$B,"BrokerToCy",'2013Figures'!$G:$G,"P1",'2013Figures'!$E:$E,$B$1)</f>
        <v>0</v>
      </c>
      <c r="G250" s="9">
        <f>SUMIFS('2013Figures'!$J:$J,'2013Figures'!$C:$C,$A250,'2013Figures'!$H:$H,$B250,'2013Figures'!$I:$I,$C250,'2013Figures'!$B:$B,"CyToBroker",'2013Figures'!$G:$G,"E1",'2013Figures'!$E:$E,$B$1)</f>
        <v>0</v>
      </c>
      <c r="H250" s="9">
        <f>SUMIFS('2013Figures'!$J:$J,'2013Figures'!$C:$C,$A250,'2013Figures'!$H:$H,$B250,'2013Figures'!$I:$I,$C250,'2013Figures'!$B:$B,"CyToBroker",'2013Figures'!$G:$G,"P1",'2013Figures'!$E:$E,$B$1)</f>
        <v>0</v>
      </c>
      <c r="I250" s="30"/>
      <c r="J250" s="31">
        <v>201502</v>
      </c>
      <c r="K250" s="30"/>
      <c r="L250" s="42">
        <f>SUMIFS('2012Figures'!$J:$J,'2012Figures'!$C:$C,$A250,'2012Figures'!$H:$H,$B250,'2012Figures'!$I:$I,$C250,'2012Figures'!$E:$E,$B$1)</f>
        <v>0</v>
      </c>
      <c r="M250" s="52">
        <f>SUMIFS('2012Figures'!$J:$J,'2012Figures'!$C:$C,$A250,'2012Figures'!$H:$H,$B250,'2012Figures'!$I:$I,$C250,'2012Figures'!$B:$B,"BrokerToCy",'2012Figures'!$G:$G,"E1",'2012Figures'!$E:$E,$B$1)</f>
        <v>0</v>
      </c>
      <c r="N250" s="52">
        <f>SUMIFS('2012Figures'!$J:$J,'2012Figures'!$C:$C,$A250,'2012Figures'!$H:$H,$B250,'2012Figures'!$I:$I,$C250,'2012Figures'!$B:$B,"BrokerToCy",'2012Figures'!$G:$G,"P1",'2012Figures'!$E:$E,$B$1)</f>
        <v>0</v>
      </c>
      <c r="O250" s="52">
        <f>SUMIFS('2012Figures'!$J:$J,'2012Figures'!$C:$C,$A250,'2012Figures'!$H:$H,$B250,'2012Figures'!$I:$I,$C250,'2012Figures'!$B:$B,"CyToBroker",'2012Figures'!$G:$G,"E1",'2012Figures'!$E:$E,$B$1)</f>
        <v>0</v>
      </c>
      <c r="P250" s="52">
        <f>SUMIFS('2012Figures'!$J:$J,'2012Figures'!$C:$C,$A250,'2012Figures'!$H:$H,$B250,'2012Figures'!$I:$I,$C250,'2012Figures'!$B:$B,"CyToBroker",'2012Figures'!$G:$G,"P1",'2012Figures'!$E:$E,$B$1)</f>
        <v>0</v>
      </c>
      <c r="Q250" s="30"/>
      <c r="R250" s="46" t="str">
        <f t="shared" si="28"/>
        <v/>
      </c>
      <c r="S250" s="46" t="str">
        <f t="shared" si="28"/>
        <v/>
      </c>
      <c r="T250" s="46" t="str">
        <f t="shared" si="28"/>
        <v/>
      </c>
      <c r="U250" s="46" t="str">
        <f t="shared" si="28"/>
        <v/>
      </c>
      <c r="V250" s="46" t="str">
        <f t="shared" si="28"/>
        <v/>
      </c>
    </row>
    <row r="251" spans="1:22" x14ac:dyDescent="0.2">
      <c r="A251" s="1">
        <v>139</v>
      </c>
      <c r="B251" s="1" t="s">
        <v>167</v>
      </c>
      <c r="C251" s="8">
        <v>1</v>
      </c>
      <c r="D251" s="29">
        <f>SUMIFS('2013Figures'!$J:$J,'2013Figures'!$C:$C,$A251,'2013Figures'!$H:$H,$B251,'2013Figures'!$I:$I,$C251,'2013Figures'!$E:$E,$B$1)</f>
        <v>0</v>
      </c>
      <c r="E251" s="9">
        <f>SUMIFS('2013Figures'!$J:$J,'2013Figures'!$C:$C,$A251,'2013Figures'!$H:$H,$B251,'2013Figures'!$I:$I,$C251,'2013Figures'!$B:$B,"BrokerToCy",'2013Figures'!$G:$G,"E1",'2013Figures'!$E:$E,$B$1)</f>
        <v>0</v>
      </c>
      <c r="F251" s="9">
        <f>SUMIFS('2013Figures'!$J:$J,'2013Figures'!$C:$C,$A251,'2013Figures'!$H:$H,$B251,'2013Figures'!$I:$I,$C251,'2013Figures'!$B:$B,"BrokerToCy",'2013Figures'!$G:$G,"P1",'2013Figures'!$E:$E,$B$1)</f>
        <v>0</v>
      </c>
      <c r="G251" s="9">
        <f>SUMIFS('2013Figures'!$J:$J,'2013Figures'!$C:$C,$A251,'2013Figures'!$H:$H,$B251,'2013Figures'!$I:$I,$C251,'2013Figures'!$B:$B,"CyToBroker",'2013Figures'!$G:$G,"E1",'2013Figures'!$E:$E,$B$1)</f>
        <v>0</v>
      </c>
      <c r="H251" s="9">
        <f>SUMIFS('2013Figures'!$J:$J,'2013Figures'!$C:$C,$A251,'2013Figures'!$H:$H,$B251,'2013Figures'!$I:$I,$C251,'2013Figures'!$B:$B,"CyToBroker",'2013Figures'!$G:$G,"P1",'2013Figures'!$E:$E,$B$1)</f>
        <v>0</v>
      </c>
      <c r="J251" s="31">
        <v>201501</v>
      </c>
      <c r="L251" s="42">
        <f>SUMIFS('2012Figures'!$J:$J,'2012Figures'!$C:$C,$A251,'2012Figures'!$H:$H,$B251,'2012Figures'!$I:$I,$C251,'2012Figures'!$E:$E,$B$1)</f>
        <v>0</v>
      </c>
      <c r="M251" s="52">
        <f>SUMIFS('2012Figures'!$J:$J,'2012Figures'!$C:$C,$A251,'2012Figures'!$H:$H,$B251,'2012Figures'!$I:$I,$C251,'2012Figures'!$B:$B,"BrokerToCy",'2012Figures'!$G:$G,"E1",'2012Figures'!$E:$E,$B$1)</f>
        <v>0</v>
      </c>
      <c r="N251" s="52">
        <f>SUMIFS('2012Figures'!$J:$J,'2012Figures'!$C:$C,$A251,'2012Figures'!$H:$H,$B251,'2012Figures'!$I:$I,$C251,'2012Figures'!$B:$B,"BrokerToCy",'2012Figures'!$G:$G,"P1",'2012Figures'!$E:$E,$B$1)</f>
        <v>0</v>
      </c>
      <c r="O251" s="52">
        <f>SUMIFS('2012Figures'!$J:$J,'2012Figures'!$C:$C,$A251,'2012Figures'!$H:$H,$B251,'2012Figures'!$I:$I,$C251,'2012Figures'!$B:$B,"CyToBroker",'2012Figures'!$G:$G,"E1",'2012Figures'!$E:$E,$B$1)</f>
        <v>0</v>
      </c>
      <c r="P251" s="52">
        <f>SUMIFS('2012Figures'!$J:$J,'2012Figures'!$C:$C,$A251,'2012Figures'!$H:$H,$B251,'2012Figures'!$I:$I,$C251,'2012Figures'!$B:$B,"CyToBroker",'2012Figures'!$G:$G,"P1",'2012Figures'!$E:$E,$B$1)</f>
        <v>0</v>
      </c>
      <c r="R251" s="46" t="str">
        <f t="shared" si="28"/>
        <v/>
      </c>
      <c r="S251" s="46" t="str">
        <f t="shared" si="28"/>
        <v/>
      </c>
      <c r="T251" s="46" t="str">
        <f t="shared" si="28"/>
        <v/>
      </c>
      <c r="U251" s="46" t="str">
        <f t="shared" si="28"/>
        <v/>
      </c>
      <c r="V251" s="46" t="str">
        <f t="shared" si="28"/>
        <v/>
      </c>
    </row>
    <row r="252" spans="1:22" x14ac:dyDescent="0.2">
      <c r="A252" s="1">
        <v>139</v>
      </c>
      <c r="B252" s="1" t="s">
        <v>167</v>
      </c>
      <c r="D252" s="29">
        <f>SUMIFS('2013Figures'!$J:$J,'2013Figures'!$C:$C,$A252,'2013Figures'!$I:$I,"",'2013Figures'!$E:$E,$B$1)</f>
        <v>0</v>
      </c>
      <c r="E252" s="9">
        <f>SUMIFS('2013Figures'!$J:$J,'2013Figures'!$C:$C,$A252,'2013Figures'!$I:$I,"",'2013Figures'!$B:$B,"BrokerToCy",'2013Figures'!$G:$G,"E1",'2013Figures'!$E:$E,$B$1)</f>
        <v>0</v>
      </c>
      <c r="F252" s="9">
        <f>SUMIFS('2013Figures'!$J:$J,'2013Figures'!$C:$C,$A252,'2013Figures'!$I:$I,"",'2013Figures'!$B:$B,"BrokerToCy",'2013Figures'!$G:$G,"P1",'2013Figures'!$E:$E,$B$1)</f>
        <v>0</v>
      </c>
      <c r="G252" s="9">
        <f>SUMIFS('2013Figures'!$J:$J,'2013Figures'!$C:$C,$A252,'2013Figures'!$I:$I,"",'2013Figures'!$B:$B,"CyToBroker",'2013Figures'!$G:$G,"E1",'2013Figures'!$E:$E,$B$1)</f>
        <v>0</v>
      </c>
      <c r="H252" s="9">
        <f>SUMIFS('2013Figures'!$J:$J,'2013Figures'!$C:$C,$A252,'2013Figures'!$I:$I,"",'2013Figures'!$B:$B,"CyToBroker",'2013Figures'!$G:$G,"P1",'2013Figures'!$E:$E,$B$1)</f>
        <v>0</v>
      </c>
      <c r="J252" s="8" t="s">
        <v>131</v>
      </c>
      <c r="L252" s="42">
        <f>SUMIFS('2012Figures'!$J:$J,'2012Figures'!$C:$C,$A252,'2012Figures'!$I:$I,"",'2012Figures'!$E:$E,$B$1)</f>
        <v>0</v>
      </c>
      <c r="M252" s="52">
        <f>SUMIFS('2012Figures'!$J:$J,'2012Figures'!$C:$C,$A252,'2012Figures'!$I:$I,"",'2012Figures'!$B:$B,"BrokerToCy",'2012Figures'!$G:$G,"E1",'2012Figures'!$E:$E,$B$1)</f>
        <v>0</v>
      </c>
      <c r="N252" s="52">
        <f>SUMIFS('2012Figures'!$J:$J,'2012Figures'!$C:$C,$A252,'2012Figures'!$I:$I,"",'2012Figures'!$B:$B,"BrokerToCy",'2012Figures'!$G:$G,"P1",'2012Figures'!$E:$E,$B$1)</f>
        <v>0</v>
      </c>
      <c r="O252" s="52">
        <f>SUMIFS('2012Figures'!$J:$J,'2012Figures'!$C:$C,$A252,'2012Figures'!$I:$I,"",'2012Figures'!$B:$B,"CyToBroker",'2012Figures'!$G:$G,"E1",'2012Figures'!$E:$E,$B$1)</f>
        <v>0</v>
      </c>
      <c r="P252" s="52">
        <f>SUMIFS('2012Figures'!$J:$J,'2012Figures'!$C:$C,$A252,'2012Figures'!$I:$I,"",'2012Figures'!$B:$B,"CyToBroker",'2012Figures'!$G:$G,"P1",'2012Figures'!$E:$E,$B$1)</f>
        <v>0</v>
      </c>
      <c r="R252" s="46" t="str">
        <f t="shared" si="28"/>
        <v/>
      </c>
      <c r="S252" s="46" t="str">
        <f t="shared" si="28"/>
        <v/>
      </c>
      <c r="T252" s="46" t="str">
        <f t="shared" si="28"/>
        <v/>
      </c>
      <c r="U252" s="46" t="str">
        <f t="shared" si="28"/>
        <v/>
      </c>
      <c r="V252" s="46" t="str">
        <f t="shared" si="28"/>
        <v/>
      </c>
    </row>
    <row r="253" spans="1:22" x14ac:dyDescent="0.2">
      <c r="A253" s="21"/>
      <c r="B253" s="21" t="s">
        <v>92</v>
      </c>
      <c r="C253" s="22"/>
      <c r="D253" s="23">
        <f>SUM(E253:H253)</f>
        <v>0</v>
      </c>
      <c r="E253" s="23">
        <f>SUM(E250:E252)</f>
        <v>0</v>
      </c>
      <c r="F253" s="23">
        <f>SUM(F250:F252)</f>
        <v>0</v>
      </c>
      <c r="G253" s="23">
        <f>SUM(G250:G252)</f>
        <v>0</v>
      </c>
      <c r="H253" s="23">
        <f>SUM(H250:H252)</f>
        <v>0</v>
      </c>
      <c r="I253" s="21"/>
      <c r="J253" s="22"/>
      <c r="K253" s="21"/>
      <c r="L253" s="43">
        <f>SUM(M253:P253)</f>
        <v>0</v>
      </c>
      <c r="M253" s="43">
        <f>SUM(M250:M252)</f>
        <v>0</v>
      </c>
      <c r="N253" s="43">
        <f>SUM(N250:N252)</f>
        <v>0</v>
      </c>
      <c r="O253" s="43">
        <f>SUM(O250:O252)</f>
        <v>0</v>
      </c>
      <c r="P253" s="43">
        <f>SUM(P250:P252)</f>
        <v>0</v>
      </c>
      <c r="Q253" s="21"/>
      <c r="R253" s="21"/>
      <c r="S253" s="21"/>
      <c r="T253" s="21"/>
      <c r="U253" s="21"/>
      <c r="V253" s="21"/>
    </row>
    <row r="254" spans="1:22" x14ac:dyDescent="0.2">
      <c r="A254" s="28">
        <v>140</v>
      </c>
      <c r="B254" s="28" t="s">
        <v>114</v>
      </c>
      <c r="C254" s="17" t="s">
        <v>88</v>
      </c>
      <c r="D254" s="18">
        <f>SUMIFS('2013Figures'!$J:$J,'2013Figures'!$C:$C,$A254,'2013Figures'!$E:$E,$B$1)</f>
        <v>0</v>
      </c>
      <c r="E254" s="18">
        <f>SUMIFS('2013Figures'!$J:$J,'2013Figures'!$C:$C,$A254,'2013Figures'!$B:$B,"BrokerToCy",'2013Figures'!$G:$G,"E1",'2013Figures'!$E:$E,$B$1)</f>
        <v>0</v>
      </c>
      <c r="F254" s="18">
        <f>SUMIFS('2013Figures'!$J:$J,'2013Figures'!$C:$C,$A254,'2013Figures'!$B:$B,"BrokerToCy",'2013Figures'!$G:$G,"P1",'2013Figures'!$E:$E,$B$1)</f>
        <v>0</v>
      </c>
      <c r="G254" s="18">
        <f>SUMIFS('2013Figures'!$J:$J,'2013Figures'!$C:$C,$A254,'2013Figures'!$B:$B,"CyToBroker",'2013Figures'!$G:$G,"E1",'2013Figures'!$E:$E,$B$1)</f>
        <v>0</v>
      </c>
      <c r="H254" s="18">
        <f>SUMIFS('2013Figures'!$J:$J,'2013Figures'!$C:$C,$A254,'2013Figures'!$B:$B,"CyToBroker",'2013Figures'!$G:$G,"P1",'2013Figures'!$E:$E,$B$1)</f>
        <v>0</v>
      </c>
      <c r="I254" s="28"/>
      <c r="J254" s="17"/>
      <c r="K254" s="28"/>
      <c r="L254" s="50">
        <f>SUMIFS('2012Figures'!$J:$J,'2012Figures'!$C:$C,$A254,'2012Figures'!$E:$E,$B$1)</f>
        <v>0</v>
      </c>
      <c r="M254" s="50">
        <f>SUMIFS('2012Figures'!$J:$J,'2012Figures'!$C:$C,$A254,'2012Figures'!$B:$B,"BrokerToCy",'2012Figures'!$G:$G,"E1",'2012Figures'!$E:$E,$B$1)</f>
        <v>0</v>
      </c>
      <c r="N254" s="50">
        <f>SUMIFS('2012Figures'!$J:$J,'2012Figures'!$C:$C,$A254,'2012Figures'!$B:$B,"BrokerToCy",'2012Figures'!$G:$G,"P1",'2012Figures'!$E:$E,$B$1)</f>
        <v>0</v>
      </c>
      <c r="O254" s="50">
        <f>SUMIFS('2012Figures'!$J:$J,'2012Figures'!$C:$C,$A254,'2012Figures'!$B:$B,"CyToBroker",'2012Figures'!$G:$G,"E1",'2012Figures'!$E:$E,$B$1)</f>
        <v>0</v>
      </c>
      <c r="P254" s="50">
        <f>SUMIFS('2012Figures'!$J:$J,'2012Figures'!$C:$C,$A254,'2012Figures'!$B:$B,"CyToBroker",'2012Figures'!$G:$G,"P1",'2012Figures'!$E:$E,$B$1)</f>
        <v>0</v>
      </c>
      <c r="Q254" s="28"/>
      <c r="R254" s="46" t="str">
        <f t="shared" si="28"/>
        <v/>
      </c>
      <c r="S254" s="46" t="str">
        <f t="shared" si="28"/>
        <v/>
      </c>
      <c r="T254" s="46" t="str">
        <f t="shared" si="28"/>
        <v/>
      </c>
      <c r="U254" s="46" t="str">
        <f t="shared" si="28"/>
        <v/>
      </c>
      <c r="V254" s="46" t="str">
        <f t="shared" si="28"/>
        <v/>
      </c>
    </row>
    <row r="255" spans="1:22" x14ac:dyDescent="0.2">
      <c r="A255" s="1">
        <v>140</v>
      </c>
      <c r="B255" s="1" t="s">
        <v>114</v>
      </c>
      <c r="C255" s="8">
        <v>2</v>
      </c>
      <c r="D255" s="29">
        <f>SUMIFS('2013Figures'!$J:$J,'2013Figures'!$C:$C,$A255,'2013Figures'!$H:$H,$B255,'2013Figures'!$I:$I,$C255,'2013Figures'!$E:$E,$B$1)</f>
        <v>0</v>
      </c>
      <c r="E255" s="9">
        <f>SUMIFS('2013Figures'!$J:$J,'2013Figures'!$C:$C,$A255,'2013Figures'!$H:$H,$B255,'2013Figures'!$I:$I,$C255,'2013Figures'!$B:$B,"BrokerToCy",'2013Figures'!$G:$G,"E1",'2013Figures'!$E:$E,$B$1)</f>
        <v>0</v>
      </c>
      <c r="F255" s="9">
        <f>SUMIFS('2013Figures'!$J:$J,'2013Figures'!$C:$C,$A255,'2013Figures'!$H:$H,$B255,'2013Figures'!$I:$I,$C255,'2013Figures'!$B:$B,"BrokerToCy",'2013Figures'!$G:$G,"P1",'2013Figures'!$E:$E,$B$1)</f>
        <v>0</v>
      </c>
      <c r="G255" s="9">
        <f>SUMIFS('2013Figures'!$J:$J,'2013Figures'!$C:$C,$A255,'2013Figures'!$H:$H,$B255,'2013Figures'!$I:$I,$C255,'2013Figures'!$B:$B,"CyToBroker",'2013Figures'!$G:$G,"E1",'2013Figures'!$E:$E,$B$1)</f>
        <v>0</v>
      </c>
      <c r="H255" s="9">
        <f>SUMIFS('2013Figures'!$J:$J,'2013Figures'!$C:$C,$A255,'2013Figures'!$H:$H,$B255,'2013Figures'!$I:$I,$C255,'2013Figures'!$B:$B,"CyToBroker",'2013Figures'!$G:$G,"P1",'2013Figures'!$E:$E,$B$1)</f>
        <v>0</v>
      </c>
      <c r="I255" s="30"/>
      <c r="J255" s="31">
        <v>201010</v>
      </c>
      <c r="K255" s="30"/>
      <c r="L255" s="42">
        <f>SUMIFS('2012Figures'!$J:$J,'2012Figures'!$C:$C,$A255,'2012Figures'!$H:$H,$B255,'2012Figures'!$I:$I,$C255,'2012Figures'!$E:$E,$B$1)</f>
        <v>0</v>
      </c>
      <c r="M255" s="52">
        <f>SUMIFS('2012Figures'!$J:$J,'2012Figures'!$C:$C,$A255,'2012Figures'!$H:$H,$B255,'2012Figures'!$I:$I,$C255,'2012Figures'!$B:$B,"BrokerToCy",'2012Figures'!$G:$G,"E1",'2012Figures'!$E:$E,$B$1)</f>
        <v>0</v>
      </c>
      <c r="N255" s="52">
        <f>SUMIFS('2012Figures'!$J:$J,'2012Figures'!$C:$C,$A255,'2012Figures'!$H:$H,$B255,'2012Figures'!$I:$I,$C255,'2012Figures'!$B:$B,"BrokerToCy",'2012Figures'!$G:$G,"P1",'2012Figures'!$E:$E,$B$1)</f>
        <v>0</v>
      </c>
      <c r="O255" s="52">
        <f>SUMIFS('2012Figures'!$J:$J,'2012Figures'!$C:$C,$A255,'2012Figures'!$H:$H,$B255,'2012Figures'!$I:$I,$C255,'2012Figures'!$B:$B,"CyToBroker",'2012Figures'!$G:$G,"E1",'2012Figures'!$E:$E,$B$1)</f>
        <v>0</v>
      </c>
      <c r="P255" s="52">
        <f>SUMIFS('2012Figures'!$J:$J,'2012Figures'!$C:$C,$A255,'2012Figures'!$H:$H,$B255,'2012Figures'!$I:$I,$C255,'2012Figures'!$B:$B,"CyToBroker",'2012Figures'!$G:$G,"P1",'2012Figures'!$E:$E,$B$1)</f>
        <v>0</v>
      </c>
      <c r="Q255" s="30"/>
      <c r="R255" s="46" t="str">
        <f t="shared" si="28"/>
        <v/>
      </c>
      <c r="S255" s="46" t="str">
        <f t="shared" si="28"/>
        <v/>
      </c>
      <c r="T255" s="46" t="str">
        <f t="shared" si="28"/>
        <v/>
      </c>
      <c r="U255" s="46" t="str">
        <f t="shared" si="28"/>
        <v/>
      </c>
      <c r="V255" s="46" t="str">
        <f t="shared" si="28"/>
        <v/>
      </c>
    </row>
    <row r="256" spans="1:22" x14ac:dyDescent="0.2">
      <c r="A256" s="1">
        <v>140</v>
      </c>
      <c r="B256" s="1" t="s">
        <v>114</v>
      </c>
      <c r="C256" s="8">
        <v>1</v>
      </c>
      <c r="D256" s="29">
        <f>SUMIFS('2013Figures'!$J:$J,'2013Figures'!$C:$C,$A256,'2013Figures'!$H:$H,$B256,'2013Figures'!$I:$I,$C256,'2013Figures'!$E:$E,$B$1)</f>
        <v>0</v>
      </c>
      <c r="E256" s="9">
        <f>SUMIFS('2013Figures'!$J:$J,'2013Figures'!$C:$C,$A256,'2013Figures'!$H:$H,$B256,'2013Figures'!$I:$I,$C256,'2013Figures'!$B:$B,"BrokerToCy",'2013Figures'!$G:$G,"E1",'2013Figures'!$E:$E,$B$1)</f>
        <v>0</v>
      </c>
      <c r="F256" s="9">
        <f>SUMIFS('2013Figures'!$J:$J,'2013Figures'!$C:$C,$A256,'2013Figures'!$H:$H,$B256,'2013Figures'!$I:$I,$C256,'2013Figures'!$B:$B,"BrokerToCy",'2013Figures'!$G:$G,"P1",'2013Figures'!$E:$E,$B$1)</f>
        <v>0</v>
      </c>
      <c r="G256" s="9">
        <f>SUMIFS('2013Figures'!$J:$J,'2013Figures'!$C:$C,$A256,'2013Figures'!$H:$H,$B256,'2013Figures'!$I:$I,$C256,'2013Figures'!$B:$B,"CyToBroker",'2013Figures'!$G:$G,"E1",'2013Figures'!$E:$E,$B$1)</f>
        <v>0</v>
      </c>
      <c r="H256" s="9">
        <f>SUMIFS('2013Figures'!$J:$J,'2013Figures'!$C:$C,$A256,'2013Figures'!$H:$H,$B256,'2013Figures'!$I:$I,$C256,'2013Figures'!$B:$B,"CyToBroker",'2013Figures'!$G:$G,"P1",'2013Figures'!$E:$E,$B$1)</f>
        <v>0</v>
      </c>
      <c r="J256" s="8" t="s">
        <v>131</v>
      </c>
      <c r="L256" s="42">
        <f>SUMIFS('2012Figures'!$J:$J,'2012Figures'!$C:$C,$A256,'2012Figures'!$H:$H,$B256,'2012Figures'!$I:$I,$C256,'2012Figures'!$E:$E,$B$1)</f>
        <v>0</v>
      </c>
      <c r="M256" s="52">
        <f>SUMIFS('2012Figures'!$J:$J,'2012Figures'!$C:$C,$A256,'2012Figures'!$H:$H,$B256,'2012Figures'!$I:$I,$C256,'2012Figures'!$B:$B,"BrokerToCy",'2012Figures'!$G:$G,"E1",'2012Figures'!$E:$E,$B$1)</f>
        <v>0</v>
      </c>
      <c r="N256" s="52">
        <f>SUMIFS('2012Figures'!$J:$J,'2012Figures'!$C:$C,$A256,'2012Figures'!$H:$H,$B256,'2012Figures'!$I:$I,$C256,'2012Figures'!$B:$B,"BrokerToCy",'2012Figures'!$G:$G,"P1",'2012Figures'!$E:$E,$B$1)</f>
        <v>0</v>
      </c>
      <c r="O256" s="52">
        <f>SUMIFS('2012Figures'!$J:$J,'2012Figures'!$C:$C,$A256,'2012Figures'!$H:$H,$B256,'2012Figures'!$I:$I,$C256,'2012Figures'!$B:$B,"CyToBroker",'2012Figures'!$G:$G,"E1",'2012Figures'!$E:$E,$B$1)</f>
        <v>0</v>
      </c>
      <c r="P256" s="52">
        <f>SUMIFS('2012Figures'!$J:$J,'2012Figures'!$C:$C,$A256,'2012Figures'!$H:$H,$B256,'2012Figures'!$I:$I,$C256,'2012Figures'!$B:$B,"CyToBroker",'2012Figures'!$G:$G,"P1",'2012Figures'!$E:$E,$B$1)</f>
        <v>0</v>
      </c>
      <c r="R256" s="46" t="str">
        <f t="shared" si="28"/>
        <v/>
      </c>
      <c r="S256" s="46" t="str">
        <f t="shared" si="28"/>
        <v/>
      </c>
      <c r="T256" s="46" t="str">
        <f t="shared" si="28"/>
        <v/>
      </c>
      <c r="U256" s="46" t="str">
        <f t="shared" si="28"/>
        <v/>
      </c>
      <c r="V256" s="46" t="str">
        <f t="shared" si="28"/>
        <v/>
      </c>
    </row>
    <row r="257" spans="1:22" x14ac:dyDescent="0.2">
      <c r="A257" s="1">
        <v>140</v>
      </c>
      <c r="B257" s="1" t="s">
        <v>114</v>
      </c>
      <c r="D257" s="29">
        <f>SUMIFS('2013Figures'!$J:$J,'2013Figures'!$C:$C,$A257,'2013Figures'!$I:$I,"",'2013Figures'!$E:$E,$B$1)</f>
        <v>0</v>
      </c>
      <c r="E257" s="9">
        <f>SUMIFS('2013Figures'!$J:$J,'2013Figures'!$C:$C,$A257,'2013Figures'!$I:$I,"",'2013Figures'!$B:$B,"BrokerToCy",'2013Figures'!$G:$G,"E1",'2013Figures'!$E:$E,$B$1)</f>
        <v>0</v>
      </c>
      <c r="F257" s="9">
        <f>SUMIFS('2013Figures'!$J:$J,'2013Figures'!$C:$C,$A257,'2013Figures'!$I:$I,"",'2013Figures'!$B:$B,"BrokerToCy",'2013Figures'!$G:$G,"P1",'2013Figures'!$E:$E,$B$1)</f>
        <v>0</v>
      </c>
      <c r="G257" s="9">
        <f>SUMIFS('2013Figures'!$J:$J,'2013Figures'!$C:$C,$A257,'2013Figures'!$I:$I,"",'2013Figures'!$B:$B,"CyToBroker",'2013Figures'!$G:$G,"E1",'2013Figures'!$E:$E,$B$1)</f>
        <v>0</v>
      </c>
      <c r="H257" s="9">
        <f>SUMIFS('2013Figures'!$J:$J,'2013Figures'!$C:$C,$A257,'2013Figures'!$I:$I,"",'2013Figures'!$B:$B,"CyToBroker",'2013Figures'!$G:$G,"P1",'2013Figures'!$E:$E,$B$1)</f>
        <v>0</v>
      </c>
      <c r="J257" s="8" t="s">
        <v>131</v>
      </c>
      <c r="L257" s="42">
        <f>SUMIFS('2012Figures'!$J:$J,'2012Figures'!$C:$C,$A257,'2012Figures'!$I:$I,"",'2012Figures'!$E:$E,$B$1)</f>
        <v>0</v>
      </c>
      <c r="M257" s="52">
        <f>SUMIFS('2012Figures'!$J:$J,'2012Figures'!$C:$C,$A257,'2012Figures'!$I:$I,"",'2012Figures'!$B:$B,"BrokerToCy",'2012Figures'!$G:$G,"E1",'2012Figures'!$E:$E,$B$1)</f>
        <v>0</v>
      </c>
      <c r="N257" s="52">
        <f>SUMIFS('2012Figures'!$J:$J,'2012Figures'!$C:$C,$A257,'2012Figures'!$I:$I,"",'2012Figures'!$B:$B,"BrokerToCy",'2012Figures'!$G:$G,"P1",'2012Figures'!$E:$E,$B$1)</f>
        <v>0</v>
      </c>
      <c r="O257" s="52">
        <f>SUMIFS('2012Figures'!$J:$J,'2012Figures'!$C:$C,$A257,'2012Figures'!$I:$I,"",'2012Figures'!$B:$B,"CyToBroker",'2012Figures'!$G:$G,"E1",'2012Figures'!$E:$E,$B$1)</f>
        <v>0</v>
      </c>
      <c r="P257" s="52">
        <f>SUMIFS('2012Figures'!$J:$J,'2012Figures'!$C:$C,$A257,'2012Figures'!$I:$I,"",'2012Figures'!$B:$B,"CyToBroker",'2012Figures'!$G:$G,"P1",'2012Figures'!$E:$E,$B$1)</f>
        <v>0</v>
      </c>
      <c r="R257" s="46" t="str">
        <f t="shared" si="28"/>
        <v/>
      </c>
      <c r="S257" s="46" t="str">
        <f t="shared" si="28"/>
        <v/>
      </c>
      <c r="T257" s="46" t="str">
        <f t="shared" si="28"/>
        <v/>
      </c>
      <c r="U257" s="46" t="str">
        <f t="shared" si="28"/>
        <v/>
      </c>
      <c r="V257" s="46" t="str">
        <f t="shared" si="28"/>
        <v/>
      </c>
    </row>
    <row r="258" spans="1:22" x14ac:dyDescent="0.2">
      <c r="A258" s="21"/>
      <c r="B258" s="21" t="s">
        <v>92</v>
      </c>
      <c r="C258" s="22"/>
      <c r="D258" s="23">
        <f>SUM(E258:H258)</f>
        <v>0</v>
      </c>
      <c r="E258" s="23">
        <f>SUM(E255:E257)</f>
        <v>0</v>
      </c>
      <c r="F258" s="23">
        <f>SUM(F255:F257)</f>
        <v>0</v>
      </c>
      <c r="G258" s="23">
        <f>SUM(G255:G257)</f>
        <v>0</v>
      </c>
      <c r="H258" s="23">
        <f>SUM(H255:H257)</f>
        <v>0</v>
      </c>
      <c r="I258" s="21"/>
      <c r="J258" s="22"/>
      <c r="K258" s="21"/>
      <c r="L258" s="43">
        <f>SUM(M258:P258)</f>
        <v>0</v>
      </c>
      <c r="M258" s="43">
        <f>SUM(M255:M257)</f>
        <v>0</v>
      </c>
      <c r="N258" s="43">
        <f>SUM(N255:N257)</f>
        <v>0</v>
      </c>
      <c r="O258" s="43">
        <f>SUM(O255:O257)</f>
        <v>0</v>
      </c>
      <c r="P258" s="43">
        <f>SUM(P255:P257)</f>
        <v>0</v>
      </c>
      <c r="Q258" s="21"/>
      <c r="R258" s="21"/>
      <c r="S258" s="21"/>
      <c r="T258" s="21"/>
      <c r="U258" s="21"/>
      <c r="V258" s="21"/>
    </row>
    <row r="259" spans="1:22" x14ac:dyDescent="0.2">
      <c r="A259" s="28">
        <v>202</v>
      </c>
      <c r="B259" s="28" t="s">
        <v>40</v>
      </c>
      <c r="C259" s="17" t="s">
        <v>88</v>
      </c>
      <c r="D259" s="18">
        <f>SUMIFS('2013Figures'!$J:$J,'2013Figures'!$C:$C,$A259,'2013Figures'!$E:$E,$B$1)</f>
        <v>2352</v>
      </c>
      <c r="E259" s="18">
        <f>SUMIFS('2013Figures'!$J:$J,'2013Figures'!$C:$C,$A259,'2013Figures'!$B:$B,"BrokerToCy",'2013Figures'!$G:$G,"E1",'2013Figures'!$E:$E,$B$1)</f>
        <v>2352</v>
      </c>
      <c r="F259" s="18">
        <f>SUMIFS('2013Figures'!$J:$J,'2013Figures'!$C:$C,$A259,'2013Figures'!$B:$B,"BrokerToCy",'2013Figures'!$G:$G,"P1",'2013Figures'!$E:$E,$B$1)</f>
        <v>0</v>
      </c>
      <c r="G259" s="18">
        <f>SUMIFS('2013Figures'!$J:$J,'2013Figures'!$C:$C,$A259,'2013Figures'!$B:$B,"CyToBroker",'2013Figures'!$G:$G,"E1",'2013Figures'!$E:$E,$B$1)</f>
        <v>0</v>
      </c>
      <c r="H259" s="18">
        <f>SUMIFS('2013Figures'!$J:$J,'2013Figures'!$C:$C,$A259,'2013Figures'!$B:$B,"CyToBroker",'2013Figures'!$G:$G,"P1",'2013Figures'!$E:$E,$B$1)</f>
        <v>0</v>
      </c>
      <c r="I259" s="28"/>
      <c r="J259" s="17"/>
      <c r="K259" s="28"/>
      <c r="L259" s="50">
        <f>SUMIFS('2012Figures'!$J:$J,'2012Figures'!$C:$C,$A259,'2012Figures'!$E:$E,$B$1)</f>
        <v>3340</v>
      </c>
      <c r="M259" s="50">
        <f>SUMIFS('2012Figures'!$J:$J,'2012Figures'!$C:$C,$A259,'2012Figures'!$B:$B,"BrokerToCy",'2012Figures'!$G:$G,"E1",'2012Figures'!$E:$E,$B$1)</f>
        <v>3340</v>
      </c>
      <c r="N259" s="50">
        <f>SUMIFS('2012Figures'!$J:$J,'2012Figures'!$C:$C,$A259,'2012Figures'!$B:$B,"BrokerToCy",'2012Figures'!$G:$G,"P1",'2012Figures'!$E:$E,$B$1)</f>
        <v>0</v>
      </c>
      <c r="O259" s="50">
        <f>SUMIFS('2012Figures'!$J:$J,'2012Figures'!$C:$C,$A259,'2012Figures'!$B:$B,"CyToBroker",'2012Figures'!$G:$G,"E1",'2012Figures'!$E:$E,$B$1)</f>
        <v>0</v>
      </c>
      <c r="P259" s="50">
        <f>SUMIFS('2012Figures'!$J:$J,'2012Figures'!$C:$C,$A259,'2012Figures'!$B:$B,"CyToBroker",'2012Figures'!$G:$G,"P1",'2012Figures'!$E:$E,$B$1)</f>
        <v>0</v>
      </c>
      <c r="Q259" s="28"/>
      <c r="R259" s="46">
        <f t="shared" si="28"/>
        <v>-0.3</v>
      </c>
      <c r="S259" s="46">
        <f t="shared" si="28"/>
        <v>-0.3</v>
      </c>
      <c r="T259" s="46" t="str">
        <f t="shared" si="28"/>
        <v/>
      </c>
      <c r="U259" s="46" t="str">
        <f t="shared" si="28"/>
        <v/>
      </c>
      <c r="V259" s="46" t="str">
        <f t="shared" si="28"/>
        <v/>
      </c>
    </row>
    <row r="260" spans="1:22" x14ac:dyDescent="0.2">
      <c r="A260" s="1">
        <v>202</v>
      </c>
      <c r="B260" s="1" t="s">
        <v>40</v>
      </c>
      <c r="C260" s="8">
        <v>5</v>
      </c>
      <c r="D260" s="29">
        <f>SUMIFS('2013Figures'!$J:$J,'2013Figures'!$C:$C,$A260,'2013Figures'!$H:$H,$B260,'2013Figures'!$I:$I,$C260,'2013Figures'!$E:$E,$B$1)</f>
        <v>0</v>
      </c>
      <c r="E260" s="9">
        <f>SUMIFS('2013Figures'!$J:$J,'2013Figures'!$C:$C,$A260,'2013Figures'!$H:$H,$B260,'2013Figures'!$I:$I,$C260,'2013Figures'!$B:$B,"BrokerToCy",'2013Figures'!$G:$G,"E1",'2013Figures'!$E:$E,$B$1)</f>
        <v>0</v>
      </c>
      <c r="F260" s="9">
        <f>SUMIFS('2013Figures'!$J:$J,'2013Figures'!$C:$C,$A260,'2013Figures'!$H:$H,$B260,'2013Figures'!$I:$I,$C260,'2013Figures'!$B:$B,"BrokerToCy",'2013Figures'!$G:$G,"P1",'2013Figures'!$E:$E,$B$1)</f>
        <v>0</v>
      </c>
      <c r="G260" s="9">
        <f>SUMIFS('2013Figures'!$J:$J,'2013Figures'!$C:$C,$A260,'2013Figures'!$H:$H,$B260,'2013Figures'!$I:$I,$C260,'2013Figures'!$B:$B,"CyToBroker",'2013Figures'!$G:$G,"E1",'2013Figures'!$E:$E,$B$1)</f>
        <v>0</v>
      </c>
      <c r="H260" s="9">
        <f>SUMIFS('2013Figures'!$J:$J,'2013Figures'!$C:$C,$A260,'2013Figures'!$H:$H,$B260,'2013Figures'!$I:$I,$C260,'2013Figures'!$B:$B,"CyToBroker",'2013Figures'!$G:$G,"P1",'2013Figures'!$E:$E,$B$1)</f>
        <v>0</v>
      </c>
      <c r="J260" s="8">
        <v>201501</v>
      </c>
      <c r="L260" s="42">
        <f>SUMIFS('2012Figures'!$J:$J,'2012Figures'!$C:$C,$A260,'2012Figures'!$H:$H,$B260,'2012Figures'!$I:$I,$C260,'2012Figures'!$E:$E,$B$1)</f>
        <v>0</v>
      </c>
      <c r="M260" s="52">
        <f>SUMIFS('2012Figures'!$J:$J,'2012Figures'!$C:$C,$A260,'2012Figures'!$H:$H,$B260,'2012Figures'!$I:$I,$C260,'2012Figures'!$B:$B,"BrokerToCy",'2012Figures'!$G:$G,"E1",'2012Figures'!$E:$E,$B$1)</f>
        <v>0</v>
      </c>
      <c r="N260" s="52">
        <f>SUMIFS('2012Figures'!$J:$J,'2012Figures'!$C:$C,$A260,'2012Figures'!$H:$H,$B260,'2012Figures'!$I:$I,$C260,'2012Figures'!$B:$B,"BrokerToCy",'2012Figures'!$G:$G,"P1",'2012Figures'!$E:$E,$B$1)</f>
        <v>0</v>
      </c>
      <c r="O260" s="52">
        <f>SUMIFS('2012Figures'!$J:$J,'2012Figures'!$C:$C,$A260,'2012Figures'!$H:$H,$B260,'2012Figures'!$I:$I,$C260,'2012Figures'!$B:$B,"CyToBroker",'2012Figures'!$G:$G,"E1",'2012Figures'!$E:$E,$B$1)</f>
        <v>0</v>
      </c>
      <c r="P260" s="52">
        <f>SUMIFS('2012Figures'!$J:$J,'2012Figures'!$C:$C,$A260,'2012Figures'!$H:$H,$B260,'2012Figures'!$I:$I,$C260,'2012Figures'!$B:$B,"CyToBroker",'2012Figures'!$G:$G,"P1",'2012Figures'!$E:$E,$B$1)</f>
        <v>0</v>
      </c>
      <c r="R260" s="46" t="str">
        <f t="shared" si="28"/>
        <v/>
      </c>
      <c r="S260" s="46" t="str">
        <f t="shared" si="28"/>
        <v/>
      </c>
      <c r="T260" s="46" t="str">
        <f t="shared" si="28"/>
        <v/>
      </c>
      <c r="U260" s="46" t="str">
        <f t="shared" si="28"/>
        <v/>
      </c>
      <c r="V260" s="46" t="str">
        <f t="shared" si="28"/>
        <v/>
      </c>
    </row>
    <row r="261" spans="1:22" x14ac:dyDescent="0.2">
      <c r="A261" s="1">
        <v>202</v>
      </c>
      <c r="B261" s="1" t="s">
        <v>40</v>
      </c>
      <c r="C261" s="8">
        <v>4</v>
      </c>
      <c r="D261" s="29">
        <f>SUMIFS('2013Figures'!$J:$J,'2013Figures'!$C:$C,$A261,'2013Figures'!$H:$H,$B261,'2013Figures'!$I:$I,$C261,'2013Figures'!$E:$E,$B$1)</f>
        <v>34</v>
      </c>
      <c r="E261" s="9">
        <f>SUMIFS('2013Figures'!$J:$J,'2013Figures'!$C:$C,$A261,'2013Figures'!$H:$H,$B261,'2013Figures'!$I:$I,$C261,'2013Figures'!$B:$B,"BrokerToCy",'2013Figures'!$G:$G,"E1",'2013Figures'!$E:$E,$B$1)</f>
        <v>34</v>
      </c>
      <c r="F261" s="9">
        <f>SUMIFS('2013Figures'!$J:$J,'2013Figures'!$C:$C,$A261,'2013Figures'!$H:$H,$B261,'2013Figures'!$I:$I,$C261,'2013Figures'!$B:$B,"BrokerToCy",'2013Figures'!$G:$G,"P1",'2013Figures'!$E:$E,$B$1)</f>
        <v>0</v>
      </c>
      <c r="G261" s="9">
        <f>SUMIFS('2013Figures'!$J:$J,'2013Figures'!$C:$C,$A261,'2013Figures'!$H:$H,$B261,'2013Figures'!$I:$I,$C261,'2013Figures'!$B:$B,"CyToBroker",'2013Figures'!$G:$G,"E1",'2013Figures'!$E:$E,$B$1)</f>
        <v>0</v>
      </c>
      <c r="H261" s="9">
        <f>SUMIFS('2013Figures'!$J:$J,'2013Figures'!$C:$C,$A261,'2013Figures'!$H:$H,$B261,'2013Figures'!$I:$I,$C261,'2013Figures'!$B:$B,"CyToBroker",'2013Figures'!$G:$G,"P1",'2013Figures'!$E:$E,$B$1)</f>
        <v>0</v>
      </c>
      <c r="I261" s="30"/>
      <c r="J261" s="31">
        <v>201301</v>
      </c>
      <c r="K261" s="30"/>
      <c r="L261" s="42">
        <f>SUMIFS('2012Figures'!$J:$J,'2012Figures'!$C:$C,$A261,'2012Figures'!$H:$H,$B261,'2012Figures'!$I:$I,$C261,'2012Figures'!$E:$E,$B$1)</f>
        <v>21</v>
      </c>
      <c r="M261" s="52">
        <f>SUMIFS('2012Figures'!$J:$J,'2012Figures'!$C:$C,$A261,'2012Figures'!$H:$H,$B261,'2012Figures'!$I:$I,$C261,'2012Figures'!$B:$B,"BrokerToCy",'2012Figures'!$G:$G,"E1",'2012Figures'!$E:$E,$B$1)</f>
        <v>21</v>
      </c>
      <c r="N261" s="52">
        <f>SUMIFS('2012Figures'!$J:$J,'2012Figures'!$C:$C,$A261,'2012Figures'!$H:$H,$B261,'2012Figures'!$I:$I,$C261,'2012Figures'!$B:$B,"BrokerToCy",'2012Figures'!$G:$G,"P1",'2012Figures'!$E:$E,$B$1)</f>
        <v>0</v>
      </c>
      <c r="O261" s="52">
        <f>SUMIFS('2012Figures'!$J:$J,'2012Figures'!$C:$C,$A261,'2012Figures'!$H:$H,$B261,'2012Figures'!$I:$I,$C261,'2012Figures'!$B:$B,"CyToBroker",'2012Figures'!$G:$G,"E1",'2012Figures'!$E:$E,$B$1)</f>
        <v>0</v>
      </c>
      <c r="P261" s="52">
        <f>SUMIFS('2012Figures'!$J:$J,'2012Figures'!$C:$C,$A261,'2012Figures'!$H:$H,$B261,'2012Figures'!$I:$I,$C261,'2012Figures'!$B:$B,"CyToBroker",'2012Figures'!$G:$G,"P1",'2012Figures'!$E:$E,$B$1)</f>
        <v>0</v>
      </c>
      <c r="Q261" s="30"/>
      <c r="R261" s="46">
        <f t="shared" si="28"/>
        <v>0.62</v>
      </c>
      <c r="S261" s="46">
        <f t="shared" si="28"/>
        <v>0.62</v>
      </c>
      <c r="T261" s="46" t="str">
        <f t="shared" si="28"/>
        <v/>
      </c>
      <c r="U261" s="46" t="str">
        <f t="shared" si="28"/>
        <v/>
      </c>
      <c r="V261" s="46" t="str">
        <f t="shared" si="28"/>
        <v/>
      </c>
    </row>
    <row r="262" spans="1:22" x14ac:dyDescent="0.2">
      <c r="A262" s="1">
        <v>202</v>
      </c>
      <c r="B262" s="1" t="s">
        <v>40</v>
      </c>
      <c r="C262" s="8">
        <v>3</v>
      </c>
      <c r="D262" s="29">
        <f>SUMIFS('2013Figures'!$J:$J,'2013Figures'!$C:$C,$A262,'2013Figures'!$H:$H,$B262,'2013Figures'!$I:$I,$C262,'2013Figures'!$E:$E,$B$1)</f>
        <v>1</v>
      </c>
      <c r="E262" s="9">
        <f>SUMIFS('2013Figures'!$J:$J,'2013Figures'!$C:$C,$A262,'2013Figures'!$H:$H,$B262,'2013Figures'!$I:$I,$C262,'2013Figures'!$B:$B,"BrokerToCy",'2013Figures'!$G:$G,"E1",'2013Figures'!$E:$E,$B$1)</f>
        <v>1</v>
      </c>
      <c r="F262" s="9">
        <f>SUMIFS('2013Figures'!$J:$J,'2013Figures'!$C:$C,$A262,'2013Figures'!$H:$H,$B262,'2013Figures'!$I:$I,$C262,'2013Figures'!$B:$B,"BrokerToCy",'2013Figures'!$G:$G,"P1",'2013Figures'!$E:$E,$B$1)</f>
        <v>0</v>
      </c>
      <c r="G262" s="9">
        <f>SUMIFS('2013Figures'!$J:$J,'2013Figures'!$C:$C,$A262,'2013Figures'!$H:$H,$B262,'2013Figures'!$I:$I,$C262,'2013Figures'!$B:$B,"CyToBroker",'2013Figures'!$G:$G,"E1",'2013Figures'!$E:$E,$B$1)</f>
        <v>0</v>
      </c>
      <c r="H262" s="9">
        <f>SUMIFS('2013Figures'!$J:$J,'2013Figures'!$C:$C,$A262,'2013Figures'!$H:$H,$B262,'2013Figures'!$I:$I,$C262,'2013Figures'!$B:$B,"CyToBroker",'2013Figures'!$G:$G,"P1",'2013Figures'!$E:$E,$B$1)</f>
        <v>0</v>
      </c>
      <c r="J262" s="8">
        <v>201201</v>
      </c>
      <c r="L262" s="42">
        <f>SUMIFS('2012Figures'!$J:$J,'2012Figures'!$C:$C,$A262,'2012Figures'!$H:$H,$B262,'2012Figures'!$I:$I,$C262,'2012Figures'!$E:$E,$B$1)</f>
        <v>0</v>
      </c>
      <c r="M262" s="52">
        <f>SUMIFS('2012Figures'!$J:$J,'2012Figures'!$C:$C,$A262,'2012Figures'!$H:$H,$B262,'2012Figures'!$I:$I,$C262,'2012Figures'!$B:$B,"BrokerToCy",'2012Figures'!$G:$G,"E1",'2012Figures'!$E:$E,$B$1)</f>
        <v>0</v>
      </c>
      <c r="N262" s="52">
        <f>SUMIFS('2012Figures'!$J:$J,'2012Figures'!$C:$C,$A262,'2012Figures'!$H:$H,$B262,'2012Figures'!$I:$I,$C262,'2012Figures'!$B:$B,"BrokerToCy",'2012Figures'!$G:$G,"P1",'2012Figures'!$E:$E,$B$1)</f>
        <v>0</v>
      </c>
      <c r="O262" s="52">
        <f>SUMIFS('2012Figures'!$J:$J,'2012Figures'!$C:$C,$A262,'2012Figures'!$H:$H,$B262,'2012Figures'!$I:$I,$C262,'2012Figures'!$B:$B,"CyToBroker",'2012Figures'!$G:$G,"E1",'2012Figures'!$E:$E,$B$1)</f>
        <v>0</v>
      </c>
      <c r="P262" s="52">
        <f>SUMIFS('2012Figures'!$J:$J,'2012Figures'!$C:$C,$A262,'2012Figures'!$H:$H,$B262,'2012Figures'!$I:$I,$C262,'2012Figures'!$B:$B,"CyToBroker",'2012Figures'!$G:$G,"P1",'2012Figures'!$E:$E,$B$1)</f>
        <v>0</v>
      </c>
      <c r="R262" s="46" t="str">
        <f t="shared" si="28"/>
        <v/>
      </c>
      <c r="S262" s="46" t="str">
        <f t="shared" si="28"/>
        <v/>
      </c>
      <c r="T262" s="46" t="str">
        <f t="shared" si="28"/>
        <v/>
      </c>
      <c r="U262" s="46" t="str">
        <f t="shared" si="28"/>
        <v/>
      </c>
      <c r="V262" s="46" t="str">
        <f t="shared" si="28"/>
        <v/>
      </c>
    </row>
    <row r="263" spans="1:22" x14ac:dyDescent="0.2">
      <c r="A263" s="1">
        <v>202</v>
      </c>
      <c r="B263" s="1" t="s">
        <v>40</v>
      </c>
      <c r="C263" s="8">
        <v>2</v>
      </c>
      <c r="D263" s="29">
        <f>SUMIFS('2013Figures'!$J:$J,'2013Figures'!$C:$C,$A263,'2013Figures'!$H:$H,$B263,'2013Figures'!$I:$I,$C263,'2013Figures'!$E:$E,$B$1)</f>
        <v>0</v>
      </c>
      <c r="E263" s="9">
        <f>SUMIFS('2013Figures'!$J:$J,'2013Figures'!$C:$C,$A263,'2013Figures'!$H:$H,$B263,'2013Figures'!$I:$I,$C263,'2013Figures'!$B:$B,"BrokerToCy",'2013Figures'!$G:$G,"E1",'2013Figures'!$E:$E,$B$1)</f>
        <v>0</v>
      </c>
      <c r="F263" s="9">
        <f>SUMIFS('2013Figures'!$J:$J,'2013Figures'!$C:$C,$A263,'2013Figures'!$H:$H,$B263,'2013Figures'!$I:$I,$C263,'2013Figures'!$B:$B,"BrokerToCy",'2013Figures'!$G:$G,"P1",'2013Figures'!$E:$E,$B$1)</f>
        <v>0</v>
      </c>
      <c r="G263" s="9">
        <f>SUMIFS('2013Figures'!$J:$J,'2013Figures'!$C:$C,$A263,'2013Figures'!$H:$H,$B263,'2013Figures'!$I:$I,$C263,'2013Figures'!$B:$B,"CyToBroker",'2013Figures'!$G:$G,"E1",'2013Figures'!$E:$E,$B$1)</f>
        <v>0</v>
      </c>
      <c r="H263" s="9">
        <f>SUMIFS('2013Figures'!$J:$J,'2013Figures'!$C:$C,$A263,'2013Figures'!$H:$H,$B263,'2013Figures'!$I:$I,$C263,'2013Figures'!$B:$B,"CyToBroker",'2013Figures'!$G:$G,"P1",'2013Figures'!$E:$E,$B$1)</f>
        <v>0</v>
      </c>
      <c r="J263" s="8">
        <v>201101</v>
      </c>
      <c r="L263" s="42">
        <f>SUMIFS('2012Figures'!$J:$J,'2012Figures'!$C:$C,$A263,'2012Figures'!$H:$H,$B263,'2012Figures'!$I:$I,$C263,'2012Figures'!$E:$E,$B$1)</f>
        <v>0</v>
      </c>
      <c r="M263" s="52">
        <f>SUMIFS('2012Figures'!$J:$J,'2012Figures'!$C:$C,$A263,'2012Figures'!$H:$H,$B263,'2012Figures'!$I:$I,$C263,'2012Figures'!$B:$B,"BrokerToCy",'2012Figures'!$G:$G,"E1",'2012Figures'!$E:$E,$B$1)</f>
        <v>0</v>
      </c>
      <c r="N263" s="52">
        <f>SUMIFS('2012Figures'!$J:$J,'2012Figures'!$C:$C,$A263,'2012Figures'!$H:$H,$B263,'2012Figures'!$I:$I,$C263,'2012Figures'!$B:$B,"BrokerToCy",'2012Figures'!$G:$G,"P1",'2012Figures'!$E:$E,$B$1)</f>
        <v>0</v>
      </c>
      <c r="O263" s="52">
        <f>SUMIFS('2012Figures'!$J:$J,'2012Figures'!$C:$C,$A263,'2012Figures'!$H:$H,$B263,'2012Figures'!$I:$I,$C263,'2012Figures'!$B:$B,"CyToBroker",'2012Figures'!$G:$G,"E1",'2012Figures'!$E:$E,$B$1)</f>
        <v>0</v>
      </c>
      <c r="P263" s="52">
        <f>SUMIFS('2012Figures'!$J:$J,'2012Figures'!$C:$C,$A263,'2012Figures'!$H:$H,$B263,'2012Figures'!$I:$I,$C263,'2012Figures'!$B:$B,"CyToBroker",'2012Figures'!$G:$G,"P1",'2012Figures'!$E:$E,$B$1)</f>
        <v>0</v>
      </c>
      <c r="R263" s="46" t="str">
        <f t="shared" si="28"/>
        <v/>
      </c>
      <c r="S263" s="46" t="str">
        <f t="shared" si="28"/>
        <v/>
      </c>
      <c r="T263" s="46" t="str">
        <f t="shared" si="28"/>
        <v/>
      </c>
      <c r="U263" s="46" t="str">
        <f t="shared" si="28"/>
        <v/>
      </c>
      <c r="V263" s="46" t="str">
        <f t="shared" si="28"/>
        <v/>
      </c>
    </row>
    <row r="264" spans="1:22" x14ac:dyDescent="0.2">
      <c r="A264" s="1">
        <v>202</v>
      </c>
      <c r="B264" s="1" t="s">
        <v>40</v>
      </c>
      <c r="C264" s="8">
        <v>1</v>
      </c>
      <c r="D264" s="29">
        <f>SUMIFS('2013Figures'!$J:$J,'2013Figures'!$C:$C,$A264,'2013Figures'!$H:$H,$B264,'2013Figures'!$I:$I,$C264,'2013Figures'!$E:$E,$B$1)</f>
        <v>2317</v>
      </c>
      <c r="E264" s="9">
        <f>SUMIFS('2013Figures'!$J:$J,'2013Figures'!$C:$C,$A264,'2013Figures'!$H:$H,$B264,'2013Figures'!$I:$I,$C264,'2013Figures'!$B:$B,"BrokerToCy",'2013Figures'!$G:$G,"E1",'2013Figures'!$E:$E,$B$1)</f>
        <v>2317</v>
      </c>
      <c r="F264" s="9">
        <f>SUMIFS('2013Figures'!$J:$J,'2013Figures'!$C:$C,$A264,'2013Figures'!$H:$H,$B264,'2013Figures'!$I:$I,$C264,'2013Figures'!$B:$B,"BrokerToCy",'2013Figures'!$G:$G,"P1",'2013Figures'!$E:$E,$B$1)</f>
        <v>0</v>
      </c>
      <c r="G264" s="9">
        <f>SUMIFS('2013Figures'!$J:$J,'2013Figures'!$C:$C,$A264,'2013Figures'!$H:$H,$B264,'2013Figures'!$I:$I,$C264,'2013Figures'!$B:$B,"CyToBroker",'2013Figures'!$G:$G,"E1",'2013Figures'!$E:$E,$B$1)</f>
        <v>0</v>
      </c>
      <c r="H264" s="9">
        <f>SUMIFS('2013Figures'!$J:$J,'2013Figures'!$C:$C,$A264,'2013Figures'!$H:$H,$B264,'2013Figures'!$I:$I,$C264,'2013Figures'!$B:$B,"CyToBroker",'2013Figures'!$G:$G,"P1",'2013Figures'!$E:$E,$B$1)</f>
        <v>0</v>
      </c>
      <c r="J264" s="8">
        <v>200901</v>
      </c>
      <c r="L264" s="42">
        <f>SUMIFS('2012Figures'!$J:$J,'2012Figures'!$C:$C,$A264,'2012Figures'!$H:$H,$B264,'2012Figures'!$I:$I,$C264,'2012Figures'!$E:$E,$B$1)</f>
        <v>3319</v>
      </c>
      <c r="M264" s="52">
        <f>SUMIFS('2012Figures'!$J:$J,'2012Figures'!$C:$C,$A264,'2012Figures'!$H:$H,$B264,'2012Figures'!$I:$I,$C264,'2012Figures'!$B:$B,"BrokerToCy",'2012Figures'!$G:$G,"E1",'2012Figures'!$E:$E,$B$1)</f>
        <v>3319</v>
      </c>
      <c r="N264" s="52">
        <f>SUMIFS('2012Figures'!$J:$J,'2012Figures'!$C:$C,$A264,'2012Figures'!$H:$H,$B264,'2012Figures'!$I:$I,$C264,'2012Figures'!$B:$B,"BrokerToCy",'2012Figures'!$G:$G,"P1",'2012Figures'!$E:$E,$B$1)</f>
        <v>0</v>
      </c>
      <c r="O264" s="52">
        <f>SUMIFS('2012Figures'!$J:$J,'2012Figures'!$C:$C,$A264,'2012Figures'!$H:$H,$B264,'2012Figures'!$I:$I,$C264,'2012Figures'!$B:$B,"CyToBroker",'2012Figures'!$G:$G,"E1",'2012Figures'!$E:$E,$B$1)</f>
        <v>0</v>
      </c>
      <c r="P264" s="52">
        <f>SUMIFS('2012Figures'!$J:$J,'2012Figures'!$C:$C,$A264,'2012Figures'!$H:$H,$B264,'2012Figures'!$I:$I,$C264,'2012Figures'!$B:$B,"CyToBroker",'2012Figures'!$G:$G,"P1",'2012Figures'!$E:$E,$B$1)</f>
        <v>0</v>
      </c>
      <c r="R264" s="46">
        <f t="shared" si="28"/>
        <v>-0.3</v>
      </c>
      <c r="S264" s="46">
        <f t="shared" si="28"/>
        <v>-0.3</v>
      </c>
      <c r="T264" s="46" t="str">
        <f t="shared" si="28"/>
        <v/>
      </c>
      <c r="U264" s="46" t="str">
        <f t="shared" si="28"/>
        <v/>
      </c>
      <c r="V264" s="46" t="str">
        <f t="shared" si="28"/>
        <v/>
      </c>
    </row>
    <row r="265" spans="1:22" x14ac:dyDescent="0.2">
      <c r="A265" s="1">
        <v>202</v>
      </c>
      <c r="B265" s="1" t="s">
        <v>40</v>
      </c>
      <c r="D265" s="29">
        <f>SUMIFS('2013Figures'!$J:$J,'2013Figures'!$C:$C,$A265,'2013Figures'!$I:$I,"",'2013Figures'!$E:$E,$B$1)</f>
        <v>0</v>
      </c>
      <c r="E265" s="9">
        <f>SUMIFS('2013Figures'!$J:$J,'2013Figures'!$C:$C,$A265,'2013Figures'!$I:$I,"",'2013Figures'!$B:$B,"BrokerToCy",'2013Figures'!$G:$G,"E1",'2013Figures'!$E:$E,$B$1)</f>
        <v>0</v>
      </c>
      <c r="F265" s="9">
        <f>SUMIFS('2013Figures'!$J:$J,'2013Figures'!$C:$C,$A265,'2013Figures'!$I:$I,"",'2013Figures'!$B:$B,"BrokerToCy",'2013Figures'!$G:$G,"P1",'2013Figures'!$E:$E,$B$1)</f>
        <v>0</v>
      </c>
      <c r="G265" s="9">
        <f>SUMIFS('2013Figures'!$J:$J,'2013Figures'!$C:$C,$A265,'2013Figures'!$I:$I,"",'2013Figures'!$B:$B,"CyToBroker",'2013Figures'!$G:$G,"E1",'2013Figures'!$E:$E,$B$1)</f>
        <v>0</v>
      </c>
      <c r="H265" s="9">
        <f>SUMIFS('2013Figures'!$J:$J,'2013Figures'!$C:$C,$A265,'2013Figures'!$I:$I,"",'2013Figures'!$B:$B,"CyToBroker",'2013Figures'!$G:$G,"P1",'2013Figures'!$E:$E,$B$1)</f>
        <v>0</v>
      </c>
      <c r="J265" s="8" t="s">
        <v>131</v>
      </c>
      <c r="L265" s="42">
        <f>SUMIFS('2012Figures'!$J:$J,'2012Figures'!$C:$C,$A265,'2012Figures'!$I:$I,"",'2012Figures'!$E:$E,$B$1)</f>
        <v>0</v>
      </c>
      <c r="M265" s="52">
        <f>SUMIFS('2012Figures'!$J:$J,'2012Figures'!$C:$C,$A265,'2012Figures'!$I:$I,"",'2012Figures'!$B:$B,"BrokerToCy",'2012Figures'!$G:$G,"E1",'2012Figures'!$E:$E,$B$1)</f>
        <v>0</v>
      </c>
      <c r="N265" s="52">
        <f>SUMIFS('2012Figures'!$J:$J,'2012Figures'!$C:$C,$A265,'2012Figures'!$I:$I,"",'2012Figures'!$B:$B,"BrokerToCy",'2012Figures'!$G:$G,"P1",'2012Figures'!$E:$E,$B$1)</f>
        <v>0</v>
      </c>
      <c r="O265" s="52">
        <f>SUMIFS('2012Figures'!$J:$J,'2012Figures'!$C:$C,$A265,'2012Figures'!$I:$I,"",'2012Figures'!$B:$B,"CyToBroker",'2012Figures'!$G:$G,"E1",'2012Figures'!$E:$E,$B$1)</f>
        <v>0</v>
      </c>
      <c r="P265" s="52">
        <f>SUMIFS('2012Figures'!$J:$J,'2012Figures'!$C:$C,$A265,'2012Figures'!$I:$I,"",'2012Figures'!$B:$B,"CyToBroker",'2012Figures'!$G:$G,"P1",'2012Figures'!$E:$E,$B$1)</f>
        <v>0</v>
      </c>
      <c r="R265" s="46" t="str">
        <f t="shared" si="28"/>
        <v/>
      </c>
      <c r="S265" s="46" t="str">
        <f t="shared" si="28"/>
        <v/>
      </c>
      <c r="T265" s="46" t="str">
        <f t="shared" si="28"/>
        <v/>
      </c>
      <c r="U265" s="46" t="str">
        <f t="shared" si="28"/>
        <v/>
      </c>
      <c r="V265" s="46" t="str">
        <f t="shared" si="28"/>
        <v/>
      </c>
    </row>
    <row r="266" spans="1:22" x14ac:dyDescent="0.2">
      <c r="A266" s="21"/>
      <c r="B266" s="21" t="s">
        <v>92</v>
      </c>
      <c r="C266" s="22"/>
      <c r="D266" s="23">
        <f>SUM(E266:H266)</f>
        <v>2352</v>
      </c>
      <c r="E266" s="23">
        <f>SUM(E260:E265)</f>
        <v>2352</v>
      </c>
      <c r="F266" s="23">
        <f>SUM(F260:F265)</f>
        <v>0</v>
      </c>
      <c r="G266" s="23">
        <f>SUM(G260:G265)</f>
        <v>0</v>
      </c>
      <c r="H266" s="23">
        <f>SUM(H260:H265)</f>
        <v>0</v>
      </c>
      <c r="I266" s="21"/>
      <c r="J266" s="22"/>
      <c r="K266" s="21"/>
      <c r="L266" s="43">
        <f>SUM(M266:P266)</f>
        <v>3340</v>
      </c>
      <c r="M266" s="43">
        <f>SUM(M260:M265)</f>
        <v>3340</v>
      </c>
      <c r="N266" s="43">
        <f>SUM(N260:N265)</f>
        <v>0</v>
      </c>
      <c r="O266" s="43">
        <f>SUM(O260:O265)</f>
        <v>0</v>
      </c>
      <c r="P266" s="43">
        <f>SUM(P260:P265)</f>
        <v>0</v>
      </c>
      <c r="Q266" s="21"/>
      <c r="R266" s="21"/>
      <c r="S266" s="21"/>
      <c r="T266" s="21"/>
      <c r="U266" s="21"/>
      <c r="V266" s="21"/>
    </row>
    <row r="267" spans="1:22" x14ac:dyDescent="0.2">
      <c r="A267" s="28">
        <v>203</v>
      </c>
      <c r="B267" s="28" t="s">
        <v>45</v>
      </c>
      <c r="C267" s="17" t="s">
        <v>88</v>
      </c>
      <c r="D267" s="18">
        <f>SUMIFS('2013Figures'!$J:$J,'2013Figures'!$C:$C,$A267,'2013Figures'!$E:$E,$B$1)</f>
        <v>938</v>
      </c>
      <c r="E267" s="18">
        <f>SUMIFS('2013Figures'!$J:$J,'2013Figures'!$C:$C,$A267,'2013Figures'!$B:$B,"BrokerToCy",'2013Figures'!$G:$G,"E1",'2013Figures'!$E:$E,$B$1)</f>
        <v>938</v>
      </c>
      <c r="F267" s="18">
        <f>SUMIFS('2013Figures'!$J:$J,'2013Figures'!$C:$C,$A267,'2013Figures'!$B:$B,"BrokerToCy",'2013Figures'!$G:$G,"P1",'2013Figures'!$E:$E,$B$1)</f>
        <v>0</v>
      </c>
      <c r="G267" s="18">
        <f>SUMIFS('2013Figures'!$J:$J,'2013Figures'!$C:$C,$A267,'2013Figures'!$B:$B,"CyToBroker",'2013Figures'!$G:$G,"E1",'2013Figures'!$E:$E,$B$1)</f>
        <v>0</v>
      </c>
      <c r="H267" s="18">
        <f>SUMIFS('2013Figures'!$J:$J,'2013Figures'!$C:$C,$A267,'2013Figures'!$B:$B,"CyToBroker",'2013Figures'!$G:$G,"P1",'2013Figures'!$E:$E,$B$1)</f>
        <v>0</v>
      </c>
      <c r="I267" s="28"/>
      <c r="J267" s="17"/>
      <c r="K267" s="28"/>
      <c r="L267" s="50">
        <f>SUMIFS('2012Figures'!$J:$J,'2012Figures'!$C:$C,$A267,'2012Figures'!$E:$E,$B$1)</f>
        <v>1132</v>
      </c>
      <c r="M267" s="50">
        <f>SUMIFS('2012Figures'!$J:$J,'2012Figures'!$C:$C,$A267,'2012Figures'!$B:$B,"BrokerToCy",'2012Figures'!$G:$G,"E1",'2012Figures'!$E:$E,$B$1)</f>
        <v>1132</v>
      </c>
      <c r="N267" s="50">
        <f>SUMIFS('2012Figures'!$J:$J,'2012Figures'!$C:$C,$A267,'2012Figures'!$B:$B,"BrokerToCy",'2012Figures'!$G:$G,"P1",'2012Figures'!$E:$E,$B$1)</f>
        <v>0</v>
      </c>
      <c r="O267" s="50">
        <f>SUMIFS('2012Figures'!$J:$J,'2012Figures'!$C:$C,$A267,'2012Figures'!$B:$B,"CyToBroker",'2012Figures'!$G:$G,"E1",'2012Figures'!$E:$E,$B$1)</f>
        <v>0</v>
      </c>
      <c r="P267" s="50">
        <f>SUMIFS('2012Figures'!$J:$J,'2012Figures'!$C:$C,$A267,'2012Figures'!$B:$B,"CyToBroker",'2012Figures'!$G:$G,"P1",'2012Figures'!$E:$E,$B$1)</f>
        <v>0</v>
      </c>
      <c r="Q267" s="28"/>
      <c r="R267" s="46">
        <f t="shared" ref="R267:V330" si="29">IF(L267=0,"",ROUND(D267/L267-1,2))</f>
        <v>-0.17</v>
      </c>
      <c r="S267" s="46">
        <f t="shared" si="29"/>
        <v>-0.17</v>
      </c>
      <c r="T267" s="46" t="str">
        <f t="shared" si="29"/>
        <v/>
      </c>
      <c r="U267" s="46" t="str">
        <f t="shared" si="29"/>
        <v/>
      </c>
      <c r="V267" s="46" t="str">
        <f t="shared" si="29"/>
        <v/>
      </c>
    </row>
    <row r="268" spans="1:22" x14ac:dyDescent="0.2">
      <c r="A268" s="1">
        <v>203</v>
      </c>
      <c r="B268" s="1" t="s">
        <v>45</v>
      </c>
      <c r="C268" s="8">
        <v>4</v>
      </c>
      <c r="D268" s="29">
        <f>SUMIFS('2013Figures'!$J:$J,'2013Figures'!$C:$C,$A268,'2013Figures'!$H:$H,$B268,'2013Figures'!$I:$I,$C268,'2013Figures'!$E:$E,$B$1)</f>
        <v>2</v>
      </c>
      <c r="E268" s="9">
        <f>SUMIFS('2013Figures'!$J:$J,'2013Figures'!$C:$C,$A268,'2013Figures'!$H:$H,$B268,'2013Figures'!$I:$I,$C268,'2013Figures'!$B:$B,"BrokerToCy",'2013Figures'!$G:$G,"E1",'2013Figures'!$E:$E,$B$1)</f>
        <v>2</v>
      </c>
      <c r="F268" s="9">
        <f>SUMIFS('2013Figures'!$J:$J,'2013Figures'!$C:$C,$A268,'2013Figures'!$H:$H,$B268,'2013Figures'!$I:$I,$C268,'2013Figures'!$B:$B,"BrokerToCy",'2013Figures'!$G:$G,"P1",'2013Figures'!$E:$E,$B$1)</f>
        <v>0</v>
      </c>
      <c r="G268" s="9">
        <f>SUMIFS('2013Figures'!$J:$J,'2013Figures'!$C:$C,$A268,'2013Figures'!$H:$H,$B268,'2013Figures'!$I:$I,$C268,'2013Figures'!$B:$B,"CyToBroker",'2013Figures'!$G:$G,"E1",'2013Figures'!$E:$E,$B$1)</f>
        <v>0</v>
      </c>
      <c r="H268" s="9">
        <f>SUMIFS('2013Figures'!$J:$J,'2013Figures'!$C:$C,$A268,'2013Figures'!$H:$H,$B268,'2013Figures'!$I:$I,$C268,'2013Figures'!$B:$B,"CyToBroker",'2013Figures'!$G:$G,"P1",'2013Figures'!$E:$E,$B$1)</f>
        <v>0</v>
      </c>
      <c r="J268" s="8" t="s">
        <v>146</v>
      </c>
      <c r="L268" s="42">
        <f>SUMIFS('2012Figures'!$J:$J,'2012Figures'!$C:$C,$A268,'2012Figures'!$H:$H,$B268,'2012Figures'!$I:$I,$C268,'2012Figures'!$E:$E,$B$1)</f>
        <v>5</v>
      </c>
      <c r="M268" s="52">
        <f>SUMIFS('2012Figures'!$J:$J,'2012Figures'!$C:$C,$A268,'2012Figures'!$H:$H,$B268,'2012Figures'!$I:$I,$C268,'2012Figures'!$B:$B,"BrokerToCy",'2012Figures'!$G:$G,"E1",'2012Figures'!$E:$E,$B$1)</f>
        <v>5</v>
      </c>
      <c r="N268" s="52">
        <f>SUMIFS('2012Figures'!$J:$J,'2012Figures'!$C:$C,$A268,'2012Figures'!$H:$H,$B268,'2012Figures'!$I:$I,$C268,'2012Figures'!$B:$B,"BrokerToCy",'2012Figures'!$G:$G,"P1",'2012Figures'!$E:$E,$B$1)</f>
        <v>0</v>
      </c>
      <c r="O268" s="52">
        <f>SUMIFS('2012Figures'!$J:$J,'2012Figures'!$C:$C,$A268,'2012Figures'!$H:$H,$B268,'2012Figures'!$I:$I,$C268,'2012Figures'!$B:$B,"CyToBroker",'2012Figures'!$G:$G,"E1",'2012Figures'!$E:$E,$B$1)</f>
        <v>0</v>
      </c>
      <c r="P268" s="52">
        <f>SUMIFS('2012Figures'!$J:$J,'2012Figures'!$C:$C,$A268,'2012Figures'!$H:$H,$B268,'2012Figures'!$I:$I,$C268,'2012Figures'!$B:$B,"CyToBroker",'2012Figures'!$G:$G,"P1",'2012Figures'!$E:$E,$B$1)</f>
        <v>0</v>
      </c>
      <c r="R268" s="46">
        <f t="shared" si="29"/>
        <v>-0.6</v>
      </c>
      <c r="S268" s="46">
        <f t="shared" si="29"/>
        <v>-0.6</v>
      </c>
      <c r="T268" s="46" t="str">
        <f t="shared" si="29"/>
        <v/>
      </c>
      <c r="U268" s="46" t="str">
        <f t="shared" si="29"/>
        <v/>
      </c>
      <c r="V268" s="46" t="str">
        <f t="shared" si="29"/>
        <v/>
      </c>
    </row>
    <row r="269" spans="1:22" x14ac:dyDescent="0.2">
      <c r="A269" s="1">
        <v>203</v>
      </c>
      <c r="B269" s="1" t="s">
        <v>45</v>
      </c>
      <c r="C269" s="8">
        <v>3</v>
      </c>
      <c r="D269" s="29">
        <f>SUMIFS('2013Figures'!$J:$J,'2013Figures'!$C:$C,$A269,'2013Figures'!$H:$H,$B269,'2013Figures'!$I:$I,$C269,'2013Figures'!$E:$E,$B$1)</f>
        <v>0</v>
      </c>
      <c r="E269" s="9">
        <f>SUMIFS('2013Figures'!$J:$J,'2013Figures'!$C:$C,$A269,'2013Figures'!$H:$H,$B269,'2013Figures'!$I:$I,$C269,'2013Figures'!$B:$B,"BrokerToCy",'2013Figures'!$G:$G,"E1",'2013Figures'!$E:$E,$B$1)</f>
        <v>0</v>
      </c>
      <c r="F269" s="9">
        <f>SUMIFS('2013Figures'!$J:$J,'2013Figures'!$C:$C,$A269,'2013Figures'!$H:$H,$B269,'2013Figures'!$I:$I,$C269,'2013Figures'!$B:$B,"BrokerToCy",'2013Figures'!$G:$G,"P1",'2013Figures'!$E:$E,$B$1)</f>
        <v>0</v>
      </c>
      <c r="G269" s="9">
        <f>SUMIFS('2013Figures'!$J:$J,'2013Figures'!$C:$C,$A269,'2013Figures'!$H:$H,$B269,'2013Figures'!$I:$I,$C269,'2013Figures'!$B:$B,"CyToBroker",'2013Figures'!$G:$G,"E1",'2013Figures'!$E:$E,$B$1)</f>
        <v>0</v>
      </c>
      <c r="H269" s="9">
        <f>SUMIFS('2013Figures'!$J:$J,'2013Figures'!$C:$C,$A269,'2013Figures'!$H:$H,$B269,'2013Figures'!$I:$I,$C269,'2013Figures'!$B:$B,"CyToBroker",'2013Figures'!$G:$G,"P1",'2013Figures'!$E:$E,$B$1)</f>
        <v>0</v>
      </c>
      <c r="J269" s="8">
        <v>201501</v>
      </c>
      <c r="L269" s="42">
        <f>SUMIFS('2012Figures'!$J:$J,'2012Figures'!$C:$C,$A269,'2012Figures'!$H:$H,$B269,'2012Figures'!$I:$I,$C269,'2012Figures'!$E:$E,$B$1)</f>
        <v>0</v>
      </c>
      <c r="M269" s="52">
        <f>SUMIFS('2012Figures'!$J:$J,'2012Figures'!$C:$C,$A269,'2012Figures'!$H:$H,$B269,'2012Figures'!$I:$I,$C269,'2012Figures'!$B:$B,"BrokerToCy",'2012Figures'!$G:$G,"E1",'2012Figures'!$E:$E,$B$1)</f>
        <v>0</v>
      </c>
      <c r="N269" s="52">
        <f>SUMIFS('2012Figures'!$J:$J,'2012Figures'!$C:$C,$A269,'2012Figures'!$H:$H,$B269,'2012Figures'!$I:$I,$C269,'2012Figures'!$B:$B,"BrokerToCy",'2012Figures'!$G:$G,"P1",'2012Figures'!$E:$E,$B$1)</f>
        <v>0</v>
      </c>
      <c r="O269" s="52">
        <f>SUMIFS('2012Figures'!$J:$J,'2012Figures'!$C:$C,$A269,'2012Figures'!$H:$H,$B269,'2012Figures'!$I:$I,$C269,'2012Figures'!$B:$B,"CyToBroker",'2012Figures'!$G:$G,"E1",'2012Figures'!$E:$E,$B$1)</f>
        <v>0</v>
      </c>
      <c r="P269" s="52">
        <f>SUMIFS('2012Figures'!$J:$J,'2012Figures'!$C:$C,$A269,'2012Figures'!$H:$H,$B269,'2012Figures'!$I:$I,$C269,'2012Figures'!$B:$B,"CyToBroker",'2012Figures'!$G:$G,"P1",'2012Figures'!$E:$E,$B$1)</f>
        <v>0</v>
      </c>
      <c r="R269" s="46" t="str">
        <f t="shared" si="29"/>
        <v/>
      </c>
      <c r="S269" s="46" t="str">
        <f t="shared" si="29"/>
        <v/>
      </c>
      <c r="T269" s="46" t="str">
        <f t="shared" si="29"/>
        <v/>
      </c>
      <c r="U269" s="46" t="str">
        <f t="shared" si="29"/>
        <v/>
      </c>
      <c r="V269" s="46" t="str">
        <f t="shared" si="29"/>
        <v/>
      </c>
    </row>
    <row r="270" spans="1:22" x14ac:dyDescent="0.2">
      <c r="A270" s="1">
        <v>203</v>
      </c>
      <c r="B270" s="1" t="s">
        <v>45</v>
      </c>
      <c r="C270" s="8">
        <v>2</v>
      </c>
      <c r="D270" s="29">
        <f>SUMIFS('2013Figures'!$J:$J,'2013Figures'!$C:$C,$A270,'2013Figures'!$H:$H,$B270,'2013Figures'!$I:$I,$C270,'2013Figures'!$E:$E,$B$1)</f>
        <v>0</v>
      </c>
      <c r="E270" s="9">
        <f>SUMIFS('2013Figures'!$J:$J,'2013Figures'!$C:$C,$A270,'2013Figures'!$H:$H,$B270,'2013Figures'!$I:$I,$C270,'2013Figures'!$B:$B,"BrokerToCy",'2013Figures'!$G:$G,"E1",'2013Figures'!$E:$E,$B$1)</f>
        <v>0</v>
      </c>
      <c r="F270" s="9">
        <f>SUMIFS('2013Figures'!$J:$J,'2013Figures'!$C:$C,$A270,'2013Figures'!$H:$H,$B270,'2013Figures'!$I:$I,$C270,'2013Figures'!$B:$B,"BrokerToCy",'2013Figures'!$G:$G,"P1",'2013Figures'!$E:$E,$B$1)</f>
        <v>0</v>
      </c>
      <c r="G270" s="9">
        <f>SUMIFS('2013Figures'!$J:$J,'2013Figures'!$C:$C,$A270,'2013Figures'!$H:$H,$B270,'2013Figures'!$I:$I,$C270,'2013Figures'!$B:$B,"CyToBroker",'2013Figures'!$G:$G,"E1",'2013Figures'!$E:$E,$B$1)</f>
        <v>0</v>
      </c>
      <c r="H270" s="9">
        <f>SUMIFS('2013Figures'!$J:$J,'2013Figures'!$C:$C,$A270,'2013Figures'!$H:$H,$B270,'2013Figures'!$I:$I,$C270,'2013Figures'!$B:$B,"CyToBroker",'2013Figures'!$G:$G,"P1",'2013Figures'!$E:$E,$B$1)</f>
        <v>0</v>
      </c>
      <c r="J270" s="8">
        <v>201401</v>
      </c>
      <c r="L270" s="42">
        <f>SUMIFS('2012Figures'!$J:$J,'2012Figures'!$C:$C,$A270,'2012Figures'!$H:$H,$B270,'2012Figures'!$I:$I,$C270,'2012Figures'!$E:$E,$B$1)</f>
        <v>0</v>
      </c>
      <c r="M270" s="52">
        <f>SUMIFS('2012Figures'!$J:$J,'2012Figures'!$C:$C,$A270,'2012Figures'!$H:$H,$B270,'2012Figures'!$I:$I,$C270,'2012Figures'!$B:$B,"BrokerToCy",'2012Figures'!$G:$G,"E1",'2012Figures'!$E:$E,$B$1)</f>
        <v>0</v>
      </c>
      <c r="N270" s="52">
        <f>SUMIFS('2012Figures'!$J:$J,'2012Figures'!$C:$C,$A270,'2012Figures'!$H:$H,$B270,'2012Figures'!$I:$I,$C270,'2012Figures'!$B:$B,"BrokerToCy",'2012Figures'!$G:$G,"P1",'2012Figures'!$E:$E,$B$1)</f>
        <v>0</v>
      </c>
      <c r="O270" s="52">
        <f>SUMIFS('2012Figures'!$J:$J,'2012Figures'!$C:$C,$A270,'2012Figures'!$H:$H,$B270,'2012Figures'!$I:$I,$C270,'2012Figures'!$B:$B,"CyToBroker",'2012Figures'!$G:$G,"E1",'2012Figures'!$E:$E,$B$1)</f>
        <v>0</v>
      </c>
      <c r="P270" s="52">
        <f>SUMIFS('2012Figures'!$J:$J,'2012Figures'!$C:$C,$A270,'2012Figures'!$H:$H,$B270,'2012Figures'!$I:$I,$C270,'2012Figures'!$B:$B,"CyToBroker",'2012Figures'!$G:$G,"P1",'2012Figures'!$E:$E,$B$1)</f>
        <v>0</v>
      </c>
      <c r="R270" s="46" t="str">
        <f t="shared" si="29"/>
        <v/>
      </c>
      <c r="S270" s="46" t="str">
        <f t="shared" si="29"/>
        <v/>
      </c>
      <c r="T270" s="46" t="str">
        <f t="shared" si="29"/>
        <v/>
      </c>
      <c r="U270" s="46" t="str">
        <f t="shared" si="29"/>
        <v/>
      </c>
      <c r="V270" s="46" t="str">
        <f t="shared" si="29"/>
        <v/>
      </c>
    </row>
    <row r="271" spans="1:22" x14ac:dyDescent="0.2">
      <c r="A271" s="1">
        <v>203</v>
      </c>
      <c r="B271" s="1" t="s">
        <v>45</v>
      </c>
      <c r="C271" s="8">
        <v>1</v>
      </c>
      <c r="D271" s="29">
        <f>SUMIFS('2013Figures'!$J:$J,'2013Figures'!$C:$C,$A271,'2013Figures'!$H:$H,$B271,'2013Figures'!$I:$I,$C271,'2013Figures'!$E:$E,$B$1)</f>
        <v>936</v>
      </c>
      <c r="E271" s="9">
        <f>SUMIFS('2013Figures'!$J:$J,'2013Figures'!$C:$C,$A271,'2013Figures'!$H:$H,$B271,'2013Figures'!$I:$I,$C271,'2013Figures'!$B:$B,"BrokerToCy",'2013Figures'!$G:$G,"E1",'2013Figures'!$E:$E,$B$1)</f>
        <v>936</v>
      </c>
      <c r="F271" s="9">
        <f>SUMIFS('2013Figures'!$J:$J,'2013Figures'!$C:$C,$A271,'2013Figures'!$H:$H,$B271,'2013Figures'!$I:$I,$C271,'2013Figures'!$B:$B,"BrokerToCy",'2013Figures'!$G:$G,"P1",'2013Figures'!$E:$E,$B$1)</f>
        <v>0</v>
      </c>
      <c r="G271" s="9">
        <f>SUMIFS('2013Figures'!$J:$J,'2013Figures'!$C:$C,$A271,'2013Figures'!$H:$H,$B271,'2013Figures'!$I:$I,$C271,'2013Figures'!$B:$B,"CyToBroker",'2013Figures'!$G:$G,"E1",'2013Figures'!$E:$E,$B$1)</f>
        <v>0</v>
      </c>
      <c r="H271" s="9">
        <f>SUMIFS('2013Figures'!$J:$J,'2013Figures'!$C:$C,$A271,'2013Figures'!$H:$H,$B271,'2013Figures'!$I:$I,$C271,'2013Figures'!$B:$B,"CyToBroker",'2013Figures'!$G:$G,"P1",'2013Figures'!$E:$E,$B$1)</f>
        <v>0</v>
      </c>
      <c r="I271" s="30"/>
      <c r="J271" s="31">
        <v>200901</v>
      </c>
      <c r="K271" s="30"/>
      <c r="L271" s="42">
        <f>SUMIFS('2012Figures'!$J:$J,'2012Figures'!$C:$C,$A271,'2012Figures'!$H:$H,$B271,'2012Figures'!$I:$I,$C271,'2012Figures'!$E:$E,$B$1)</f>
        <v>1127</v>
      </c>
      <c r="M271" s="52">
        <f>SUMIFS('2012Figures'!$J:$J,'2012Figures'!$C:$C,$A271,'2012Figures'!$H:$H,$B271,'2012Figures'!$I:$I,$C271,'2012Figures'!$B:$B,"BrokerToCy",'2012Figures'!$G:$G,"E1",'2012Figures'!$E:$E,$B$1)</f>
        <v>1127</v>
      </c>
      <c r="N271" s="52">
        <f>SUMIFS('2012Figures'!$J:$J,'2012Figures'!$C:$C,$A271,'2012Figures'!$H:$H,$B271,'2012Figures'!$I:$I,$C271,'2012Figures'!$B:$B,"BrokerToCy",'2012Figures'!$G:$G,"P1",'2012Figures'!$E:$E,$B$1)</f>
        <v>0</v>
      </c>
      <c r="O271" s="52">
        <f>SUMIFS('2012Figures'!$J:$J,'2012Figures'!$C:$C,$A271,'2012Figures'!$H:$H,$B271,'2012Figures'!$I:$I,$C271,'2012Figures'!$B:$B,"CyToBroker",'2012Figures'!$G:$G,"E1",'2012Figures'!$E:$E,$B$1)</f>
        <v>0</v>
      </c>
      <c r="P271" s="52">
        <f>SUMIFS('2012Figures'!$J:$J,'2012Figures'!$C:$C,$A271,'2012Figures'!$H:$H,$B271,'2012Figures'!$I:$I,$C271,'2012Figures'!$B:$B,"CyToBroker",'2012Figures'!$G:$G,"P1",'2012Figures'!$E:$E,$B$1)</f>
        <v>0</v>
      </c>
      <c r="Q271" s="30"/>
      <c r="R271" s="46">
        <f t="shared" si="29"/>
        <v>-0.17</v>
      </c>
      <c r="S271" s="46">
        <f t="shared" si="29"/>
        <v>-0.17</v>
      </c>
      <c r="T271" s="46" t="str">
        <f t="shared" si="29"/>
        <v/>
      </c>
      <c r="U271" s="46" t="str">
        <f t="shared" si="29"/>
        <v/>
      </c>
      <c r="V271" s="46" t="str">
        <f t="shared" si="29"/>
        <v/>
      </c>
    </row>
    <row r="272" spans="1:22" x14ac:dyDescent="0.2">
      <c r="A272" s="1">
        <v>203</v>
      </c>
      <c r="B272" s="1" t="s">
        <v>45</v>
      </c>
      <c r="D272" s="29">
        <f>SUMIFS('2013Figures'!$J:$J,'2013Figures'!$C:$C,$A272,'2013Figures'!$I:$I,"",'2013Figures'!$E:$E,$B$1)</f>
        <v>0</v>
      </c>
      <c r="E272" s="9">
        <f>SUMIFS('2013Figures'!$J:$J,'2013Figures'!$C:$C,$A272,'2013Figures'!$I:$I,"",'2013Figures'!$B:$B,"BrokerToCy",'2013Figures'!$G:$G,"E1",'2013Figures'!$E:$E,$B$1)</f>
        <v>0</v>
      </c>
      <c r="F272" s="9">
        <f>SUMIFS('2013Figures'!$J:$J,'2013Figures'!$C:$C,$A272,'2013Figures'!$I:$I,"",'2013Figures'!$B:$B,"BrokerToCy",'2013Figures'!$G:$G,"P1",'2013Figures'!$E:$E,$B$1)</f>
        <v>0</v>
      </c>
      <c r="G272" s="9">
        <f>SUMIFS('2013Figures'!$J:$J,'2013Figures'!$C:$C,$A272,'2013Figures'!$I:$I,"",'2013Figures'!$B:$B,"CyToBroker",'2013Figures'!$G:$G,"E1",'2013Figures'!$E:$E,$B$1)</f>
        <v>0</v>
      </c>
      <c r="H272" s="9">
        <f>SUMIFS('2013Figures'!$J:$J,'2013Figures'!$C:$C,$A272,'2013Figures'!$I:$I,"",'2013Figures'!$B:$B,"CyToBroker",'2013Figures'!$G:$G,"P1",'2013Figures'!$E:$E,$B$1)</f>
        <v>0</v>
      </c>
      <c r="J272" s="8" t="s">
        <v>131</v>
      </c>
      <c r="L272" s="42">
        <f>SUMIFS('2012Figures'!$J:$J,'2012Figures'!$C:$C,$A272,'2012Figures'!$I:$I,"",'2012Figures'!$E:$E,$B$1)</f>
        <v>0</v>
      </c>
      <c r="M272" s="52">
        <f>SUMIFS('2012Figures'!$J:$J,'2012Figures'!$C:$C,$A272,'2012Figures'!$I:$I,"",'2012Figures'!$B:$B,"BrokerToCy",'2012Figures'!$G:$G,"E1",'2012Figures'!$E:$E,$B$1)</f>
        <v>0</v>
      </c>
      <c r="N272" s="52">
        <f>SUMIFS('2012Figures'!$J:$J,'2012Figures'!$C:$C,$A272,'2012Figures'!$I:$I,"",'2012Figures'!$B:$B,"BrokerToCy",'2012Figures'!$G:$G,"P1",'2012Figures'!$E:$E,$B$1)</f>
        <v>0</v>
      </c>
      <c r="O272" s="52">
        <f>SUMIFS('2012Figures'!$J:$J,'2012Figures'!$C:$C,$A272,'2012Figures'!$I:$I,"",'2012Figures'!$B:$B,"CyToBroker",'2012Figures'!$G:$G,"E1",'2012Figures'!$E:$E,$B$1)</f>
        <v>0</v>
      </c>
      <c r="P272" s="52">
        <f>SUMIFS('2012Figures'!$J:$J,'2012Figures'!$C:$C,$A272,'2012Figures'!$I:$I,"",'2012Figures'!$B:$B,"CyToBroker",'2012Figures'!$G:$G,"P1",'2012Figures'!$E:$E,$B$1)</f>
        <v>0</v>
      </c>
      <c r="R272" s="46" t="str">
        <f t="shared" si="29"/>
        <v/>
      </c>
      <c r="S272" s="46" t="str">
        <f t="shared" si="29"/>
        <v/>
      </c>
      <c r="T272" s="46" t="str">
        <f t="shared" si="29"/>
        <v/>
      </c>
      <c r="U272" s="46" t="str">
        <f t="shared" si="29"/>
        <v/>
      </c>
      <c r="V272" s="46" t="str">
        <f t="shared" si="29"/>
        <v/>
      </c>
    </row>
    <row r="273" spans="1:22" x14ac:dyDescent="0.2">
      <c r="A273" s="21"/>
      <c r="B273" s="21" t="s">
        <v>92</v>
      </c>
      <c r="C273" s="22"/>
      <c r="D273" s="23">
        <f>SUM(E273:H273)</f>
        <v>938</v>
      </c>
      <c r="E273" s="23">
        <f>SUM(E268:E272)</f>
        <v>938</v>
      </c>
      <c r="F273" s="23">
        <f>SUM(F268:F272)</f>
        <v>0</v>
      </c>
      <c r="G273" s="23">
        <f>SUM(G268:G272)</f>
        <v>0</v>
      </c>
      <c r="H273" s="23">
        <f>SUM(H268:H272)</f>
        <v>0</v>
      </c>
      <c r="I273" s="21"/>
      <c r="J273" s="22"/>
      <c r="K273" s="21"/>
      <c r="L273" s="43">
        <f>SUM(M273:P273)</f>
        <v>1132</v>
      </c>
      <c r="M273" s="43">
        <f>SUM(M268:M272)</f>
        <v>1132</v>
      </c>
      <c r="N273" s="43">
        <f>SUM(N268:N272)</f>
        <v>0</v>
      </c>
      <c r="O273" s="43">
        <f>SUM(O268:O272)</f>
        <v>0</v>
      </c>
      <c r="P273" s="43">
        <f>SUM(P268:P272)</f>
        <v>0</v>
      </c>
      <c r="Q273" s="21"/>
      <c r="R273" s="21"/>
      <c r="S273" s="21"/>
      <c r="T273" s="21"/>
      <c r="U273" s="21"/>
      <c r="V273" s="21"/>
    </row>
    <row r="274" spans="1:22" x14ac:dyDescent="0.2">
      <c r="A274" s="28">
        <v>204</v>
      </c>
      <c r="B274" s="28" t="s">
        <v>69</v>
      </c>
      <c r="C274" s="17" t="s">
        <v>88</v>
      </c>
      <c r="D274" s="18">
        <f>SUMIFS('2013Figures'!$J:$J,'2013Figures'!$C:$C,$A274,'2013Figures'!$E:$E,$B$1)</f>
        <v>57588</v>
      </c>
      <c r="E274" s="18">
        <f>SUMIFS('2013Figures'!$J:$J,'2013Figures'!$C:$C,$A274,'2013Figures'!$B:$B,"BrokerToCy",'2013Figures'!$G:$G,"E1",'2013Figures'!$E:$E,$B$1)</f>
        <v>0</v>
      </c>
      <c r="F274" s="18">
        <f>SUMIFS('2013Figures'!$J:$J,'2013Figures'!$C:$C,$A274,'2013Figures'!$B:$B,"BrokerToCy",'2013Figures'!$G:$G,"P1",'2013Figures'!$E:$E,$B$1)</f>
        <v>0</v>
      </c>
      <c r="G274" s="18">
        <f>SUMIFS('2013Figures'!$J:$J,'2013Figures'!$C:$C,$A274,'2013Figures'!$B:$B,"CyToBroker",'2013Figures'!$G:$G,"E1",'2013Figures'!$E:$E,$B$1)</f>
        <v>57588</v>
      </c>
      <c r="H274" s="18">
        <f>SUMIFS('2013Figures'!$J:$J,'2013Figures'!$C:$C,$A274,'2013Figures'!$B:$B,"CyToBroker",'2013Figures'!$G:$G,"P1",'2013Figures'!$E:$E,$B$1)</f>
        <v>0</v>
      </c>
      <c r="I274" s="28"/>
      <c r="J274" s="17"/>
      <c r="K274" s="28"/>
      <c r="L274" s="50">
        <f>SUMIFS('2012Figures'!$J:$J,'2012Figures'!$C:$C,$A274,'2012Figures'!$E:$E,$B$1)</f>
        <v>99894</v>
      </c>
      <c r="M274" s="50">
        <f>SUMIFS('2012Figures'!$J:$J,'2012Figures'!$C:$C,$A274,'2012Figures'!$B:$B,"BrokerToCy",'2012Figures'!$G:$G,"E1",'2012Figures'!$E:$E,$B$1)</f>
        <v>0</v>
      </c>
      <c r="N274" s="50">
        <f>SUMIFS('2012Figures'!$J:$J,'2012Figures'!$C:$C,$A274,'2012Figures'!$B:$B,"BrokerToCy",'2012Figures'!$G:$G,"P1",'2012Figures'!$E:$E,$B$1)</f>
        <v>0</v>
      </c>
      <c r="O274" s="50">
        <f>SUMIFS('2012Figures'!$J:$J,'2012Figures'!$C:$C,$A274,'2012Figures'!$B:$B,"CyToBroker",'2012Figures'!$G:$G,"E1",'2012Figures'!$E:$E,$B$1)</f>
        <v>99894</v>
      </c>
      <c r="P274" s="50">
        <f>SUMIFS('2012Figures'!$J:$J,'2012Figures'!$C:$C,$A274,'2012Figures'!$B:$B,"CyToBroker",'2012Figures'!$G:$G,"P1",'2012Figures'!$E:$E,$B$1)</f>
        <v>0</v>
      </c>
      <c r="Q274" s="28"/>
      <c r="R274" s="46">
        <f t="shared" si="29"/>
        <v>-0.42</v>
      </c>
      <c r="S274" s="46" t="str">
        <f t="shared" si="29"/>
        <v/>
      </c>
      <c r="T274" s="46" t="str">
        <f t="shared" si="29"/>
        <v/>
      </c>
      <c r="U274" s="46">
        <f t="shared" si="29"/>
        <v>-0.42</v>
      </c>
      <c r="V274" s="46" t="str">
        <f t="shared" si="29"/>
        <v/>
      </c>
    </row>
    <row r="275" spans="1:22" x14ac:dyDescent="0.2">
      <c r="A275" s="1">
        <v>204</v>
      </c>
      <c r="B275" s="1" t="s">
        <v>69</v>
      </c>
      <c r="C275" s="8">
        <v>5</v>
      </c>
      <c r="D275" s="29">
        <f>SUMIFS('2013Figures'!$J:$J,'2013Figures'!$C:$C,$A275,'2013Figures'!$H:$H,$B275,'2013Figures'!$I:$I,$C275,'2013Figures'!$E:$E,$B$1)</f>
        <v>0</v>
      </c>
      <c r="E275" s="9">
        <f>SUMIFS('2013Figures'!$J:$J,'2013Figures'!$C:$C,$A275,'2013Figures'!$H:$H,$B275,'2013Figures'!$I:$I,$C275,'2013Figures'!$B:$B,"BrokerToCy",'2013Figures'!$G:$G,"E1",'2013Figures'!$E:$E,$B$1)</f>
        <v>0</v>
      </c>
      <c r="F275" s="9">
        <f>SUMIFS('2013Figures'!$J:$J,'2013Figures'!$C:$C,$A275,'2013Figures'!$H:$H,$B275,'2013Figures'!$I:$I,$C275,'2013Figures'!$B:$B,"BrokerToCy",'2013Figures'!$G:$G,"P1",'2013Figures'!$E:$E,$B$1)</f>
        <v>0</v>
      </c>
      <c r="G275" s="9">
        <f>SUMIFS('2013Figures'!$J:$J,'2013Figures'!$C:$C,$A275,'2013Figures'!$H:$H,$B275,'2013Figures'!$I:$I,$C275,'2013Figures'!$B:$B,"CyToBroker",'2013Figures'!$G:$G,"E1",'2013Figures'!$E:$E,$B$1)</f>
        <v>0</v>
      </c>
      <c r="H275" s="9">
        <f>SUMIFS('2013Figures'!$J:$J,'2013Figures'!$C:$C,$A275,'2013Figures'!$H:$H,$B275,'2013Figures'!$I:$I,$C275,'2013Figures'!$B:$B,"CyToBroker",'2013Figures'!$G:$G,"P1",'2013Figures'!$E:$E,$B$1)</f>
        <v>0</v>
      </c>
      <c r="J275" s="8">
        <v>201501</v>
      </c>
      <c r="L275" s="42">
        <f>SUMIFS('2012Figures'!$J:$J,'2012Figures'!$C:$C,$A275,'2012Figures'!$H:$H,$B275,'2012Figures'!$I:$I,$C275,'2012Figures'!$E:$E,$B$1)</f>
        <v>0</v>
      </c>
      <c r="M275" s="52">
        <f>SUMIFS('2012Figures'!$J:$J,'2012Figures'!$C:$C,$A275,'2012Figures'!$H:$H,$B275,'2012Figures'!$I:$I,$C275,'2012Figures'!$B:$B,"BrokerToCy",'2012Figures'!$G:$G,"E1",'2012Figures'!$E:$E,$B$1)</f>
        <v>0</v>
      </c>
      <c r="N275" s="52">
        <f>SUMIFS('2012Figures'!$J:$J,'2012Figures'!$C:$C,$A275,'2012Figures'!$H:$H,$B275,'2012Figures'!$I:$I,$C275,'2012Figures'!$B:$B,"BrokerToCy",'2012Figures'!$G:$G,"P1",'2012Figures'!$E:$E,$B$1)</f>
        <v>0</v>
      </c>
      <c r="O275" s="52">
        <f>SUMIFS('2012Figures'!$J:$J,'2012Figures'!$C:$C,$A275,'2012Figures'!$H:$H,$B275,'2012Figures'!$I:$I,$C275,'2012Figures'!$B:$B,"CyToBroker",'2012Figures'!$G:$G,"E1",'2012Figures'!$E:$E,$B$1)</f>
        <v>0</v>
      </c>
      <c r="P275" s="52">
        <f>SUMIFS('2012Figures'!$J:$J,'2012Figures'!$C:$C,$A275,'2012Figures'!$H:$H,$B275,'2012Figures'!$I:$I,$C275,'2012Figures'!$B:$B,"CyToBroker",'2012Figures'!$G:$G,"P1",'2012Figures'!$E:$E,$B$1)</f>
        <v>0</v>
      </c>
      <c r="R275" s="46" t="str">
        <f t="shared" si="29"/>
        <v/>
      </c>
      <c r="S275" s="46" t="str">
        <f t="shared" si="29"/>
        <v/>
      </c>
      <c r="T275" s="46" t="str">
        <f t="shared" si="29"/>
        <v/>
      </c>
      <c r="U275" s="46" t="str">
        <f t="shared" si="29"/>
        <v/>
      </c>
      <c r="V275" s="46" t="str">
        <f t="shared" si="29"/>
        <v/>
      </c>
    </row>
    <row r="276" spans="1:22" x14ac:dyDescent="0.2">
      <c r="A276" s="1">
        <v>204</v>
      </c>
      <c r="B276" s="1" t="s">
        <v>69</v>
      </c>
      <c r="C276" s="8">
        <v>4</v>
      </c>
      <c r="D276" s="29">
        <f>SUMIFS('2013Figures'!$J:$J,'2013Figures'!$C:$C,$A276,'2013Figures'!$H:$H,$B276,'2013Figures'!$I:$I,$C276,'2013Figures'!$E:$E,$B$1)</f>
        <v>57553</v>
      </c>
      <c r="E276" s="9">
        <f>SUMIFS('2013Figures'!$J:$J,'2013Figures'!$C:$C,$A276,'2013Figures'!$H:$H,$B276,'2013Figures'!$I:$I,$C276,'2013Figures'!$B:$B,"BrokerToCy",'2013Figures'!$G:$G,"E1",'2013Figures'!$E:$E,$B$1)</f>
        <v>0</v>
      </c>
      <c r="F276" s="9">
        <f>SUMIFS('2013Figures'!$J:$J,'2013Figures'!$C:$C,$A276,'2013Figures'!$H:$H,$B276,'2013Figures'!$I:$I,$C276,'2013Figures'!$B:$B,"BrokerToCy",'2013Figures'!$G:$G,"P1",'2013Figures'!$E:$E,$B$1)</f>
        <v>0</v>
      </c>
      <c r="G276" s="9">
        <f>SUMIFS('2013Figures'!$J:$J,'2013Figures'!$C:$C,$A276,'2013Figures'!$H:$H,$B276,'2013Figures'!$I:$I,$C276,'2013Figures'!$B:$B,"CyToBroker",'2013Figures'!$G:$G,"E1",'2013Figures'!$E:$E,$B$1)</f>
        <v>57553</v>
      </c>
      <c r="H276" s="9">
        <f>SUMIFS('2013Figures'!$J:$J,'2013Figures'!$C:$C,$A276,'2013Figures'!$H:$H,$B276,'2013Figures'!$I:$I,$C276,'2013Figures'!$B:$B,"CyToBroker",'2013Figures'!$G:$G,"P1",'2013Figures'!$E:$E,$B$1)</f>
        <v>0</v>
      </c>
      <c r="I276" s="30"/>
      <c r="J276" s="31">
        <v>201301</v>
      </c>
      <c r="K276" s="30"/>
      <c r="L276" s="42">
        <f>SUMIFS('2012Figures'!$J:$J,'2012Figures'!$C:$C,$A276,'2012Figures'!$H:$H,$B276,'2012Figures'!$I:$I,$C276,'2012Figures'!$E:$E,$B$1)</f>
        <v>1857</v>
      </c>
      <c r="M276" s="52">
        <f>SUMIFS('2012Figures'!$J:$J,'2012Figures'!$C:$C,$A276,'2012Figures'!$H:$H,$B276,'2012Figures'!$I:$I,$C276,'2012Figures'!$B:$B,"BrokerToCy",'2012Figures'!$G:$G,"E1",'2012Figures'!$E:$E,$B$1)</f>
        <v>0</v>
      </c>
      <c r="N276" s="52">
        <f>SUMIFS('2012Figures'!$J:$J,'2012Figures'!$C:$C,$A276,'2012Figures'!$H:$H,$B276,'2012Figures'!$I:$I,$C276,'2012Figures'!$B:$B,"BrokerToCy",'2012Figures'!$G:$G,"P1",'2012Figures'!$E:$E,$B$1)</f>
        <v>0</v>
      </c>
      <c r="O276" s="52">
        <f>SUMIFS('2012Figures'!$J:$J,'2012Figures'!$C:$C,$A276,'2012Figures'!$H:$H,$B276,'2012Figures'!$I:$I,$C276,'2012Figures'!$B:$B,"CyToBroker",'2012Figures'!$G:$G,"E1",'2012Figures'!$E:$E,$B$1)</f>
        <v>1857</v>
      </c>
      <c r="P276" s="52">
        <f>SUMIFS('2012Figures'!$J:$J,'2012Figures'!$C:$C,$A276,'2012Figures'!$H:$H,$B276,'2012Figures'!$I:$I,$C276,'2012Figures'!$B:$B,"CyToBroker",'2012Figures'!$G:$G,"P1",'2012Figures'!$E:$E,$B$1)</f>
        <v>0</v>
      </c>
      <c r="Q276" s="30"/>
      <c r="R276" s="46">
        <f t="shared" si="29"/>
        <v>29.99</v>
      </c>
      <c r="S276" s="46" t="str">
        <f t="shared" si="29"/>
        <v/>
      </c>
      <c r="T276" s="46" t="str">
        <f t="shared" si="29"/>
        <v/>
      </c>
      <c r="U276" s="46">
        <f t="shared" si="29"/>
        <v>29.99</v>
      </c>
      <c r="V276" s="46" t="str">
        <f t="shared" si="29"/>
        <v/>
      </c>
    </row>
    <row r="277" spans="1:22" x14ac:dyDescent="0.2">
      <c r="A277" s="1">
        <v>204</v>
      </c>
      <c r="B277" s="1" t="s">
        <v>69</v>
      </c>
      <c r="C277" s="8">
        <v>3</v>
      </c>
      <c r="D277" s="29">
        <f>SUMIFS('2013Figures'!$J:$J,'2013Figures'!$C:$C,$A277,'2013Figures'!$H:$H,$B277,'2013Figures'!$I:$I,$C277,'2013Figures'!$E:$E,$B$1)</f>
        <v>0</v>
      </c>
      <c r="E277" s="9">
        <f>SUMIFS('2013Figures'!$J:$J,'2013Figures'!$C:$C,$A277,'2013Figures'!$H:$H,$B277,'2013Figures'!$I:$I,$C277,'2013Figures'!$B:$B,"BrokerToCy",'2013Figures'!$G:$G,"E1",'2013Figures'!$E:$E,$B$1)</f>
        <v>0</v>
      </c>
      <c r="F277" s="9">
        <f>SUMIFS('2013Figures'!$J:$J,'2013Figures'!$C:$C,$A277,'2013Figures'!$H:$H,$B277,'2013Figures'!$I:$I,$C277,'2013Figures'!$B:$B,"BrokerToCy",'2013Figures'!$G:$G,"P1",'2013Figures'!$E:$E,$B$1)</f>
        <v>0</v>
      </c>
      <c r="G277" s="9">
        <f>SUMIFS('2013Figures'!$J:$J,'2013Figures'!$C:$C,$A277,'2013Figures'!$H:$H,$B277,'2013Figures'!$I:$I,$C277,'2013Figures'!$B:$B,"CyToBroker",'2013Figures'!$G:$G,"E1",'2013Figures'!$E:$E,$B$1)</f>
        <v>0</v>
      </c>
      <c r="H277" s="9">
        <f>SUMIFS('2013Figures'!$J:$J,'2013Figures'!$C:$C,$A277,'2013Figures'!$H:$H,$B277,'2013Figures'!$I:$I,$C277,'2013Figures'!$B:$B,"CyToBroker",'2013Figures'!$G:$G,"P1",'2013Figures'!$E:$E,$B$1)</f>
        <v>0</v>
      </c>
      <c r="J277" s="8">
        <v>201201</v>
      </c>
      <c r="L277" s="42">
        <f>SUMIFS('2012Figures'!$J:$J,'2012Figures'!$C:$C,$A277,'2012Figures'!$H:$H,$B277,'2012Figures'!$I:$I,$C277,'2012Figures'!$E:$E,$B$1)</f>
        <v>0</v>
      </c>
      <c r="M277" s="52">
        <f>SUMIFS('2012Figures'!$J:$J,'2012Figures'!$C:$C,$A277,'2012Figures'!$H:$H,$B277,'2012Figures'!$I:$I,$C277,'2012Figures'!$B:$B,"BrokerToCy",'2012Figures'!$G:$G,"E1",'2012Figures'!$E:$E,$B$1)</f>
        <v>0</v>
      </c>
      <c r="N277" s="52">
        <f>SUMIFS('2012Figures'!$J:$J,'2012Figures'!$C:$C,$A277,'2012Figures'!$H:$H,$B277,'2012Figures'!$I:$I,$C277,'2012Figures'!$B:$B,"BrokerToCy",'2012Figures'!$G:$G,"P1",'2012Figures'!$E:$E,$B$1)</f>
        <v>0</v>
      </c>
      <c r="O277" s="52">
        <f>SUMIFS('2012Figures'!$J:$J,'2012Figures'!$C:$C,$A277,'2012Figures'!$H:$H,$B277,'2012Figures'!$I:$I,$C277,'2012Figures'!$B:$B,"CyToBroker",'2012Figures'!$G:$G,"E1",'2012Figures'!$E:$E,$B$1)</f>
        <v>0</v>
      </c>
      <c r="P277" s="52">
        <f>SUMIFS('2012Figures'!$J:$J,'2012Figures'!$C:$C,$A277,'2012Figures'!$H:$H,$B277,'2012Figures'!$I:$I,$C277,'2012Figures'!$B:$B,"CyToBroker",'2012Figures'!$G:$G,"P1",'2012Figures'!$E:$E,$B$1)</f>
        <v>0</v>
      </c>
      <c r="R277" s="46" t="str">
        <f t="shared" si="29"/>
        <v/>
      </c>
      <c r="S277" s="46" t="str">
        <f t="shared" si="29"/>
        <v/>
      </c>
      <c r="T277" s="46" t="str">
        <f t="shared" si="29"/>
        <v/>
      </c>
      <c r="U277" s="46" t="str">
        <f t="shared" si="29"/>
        <v/>
      </c>
      <c r="V277" s="46" t="str">
        <f t="shared" si="29"/>
        <v/>
      </c>
    </row>
    <row r="278" spans="1:22" x14ac:dyDescent="0.2">
      <c r="A278" s="1">
        <v>204</v>
      </c>
      <c r="B278" s="1" t="s">
        <v>69</v>
      </c>
      <c r="C278" s="8">
        <v>2</v>
      </c>
      <c r="D278" s="29">
        <f>SUMIFS('2013Figures'!$J:$J,'2013Figures'!$C:$C,$A278,'2013Figures'!$H:$H,$B278,'2013Figures'!$I:$I,$C278,'2013Figures'!$E:$E,$B$1)</f>
        <v>0</v>
      </c>
      <c r="E278" s="9">
        <f>SUMIFS('2013Figures'!$J:$J,'2013Figures'!$C:$C,$A278,'2013Figures'!$H:$H,$B278,'2013Figures'!$I:$I,$C278,'2013Figures'!$B:$B,"BrokerToCy",'2013Figures'!$G:$G,"E1",'2013Figures'!$E:$E,$B$1)</f>
        <v>0</v>
      </c>
      <c r="F278" s="9">
        <f>SUMIFS('2013Figures'!$J:$J,'2013Figures'!$C:$C,$A278,'2013Figures'!$H:$H,$B278,'2013Figures'!$I:$I,$C278,'2013Figures'!$B:$B,"BrokerToCy",'2013Figures'!$G:$G,"P1",'2013Figures'!$E:$E,$B$1)</f>
        <v>0</v>
      </c>
      <c r="G278" s="9">
        <f>SUMIFS('2013Figures'!$J:$J,'2013Figures'!$C:$C,$A278,'2013Figures'!$H:$H,$B278,'2013Figures'!$I:$I,$C278,'2013Figures'!$B:$B,"CyToBroker",'2013Figures'!$G:$G,"E1",'2013Figures'!$E:$E,$B$1)</f>
        <v>0</v>
      </c>
      <c r="H278" s="9">
        <f>SUMIFS('2013Figures'!$J:$J,'2013Figures'!$C:$C,$A278,'2013Figures'!$H:$H,$B278,'2013Figures'!$I:$I,$C278,'2013Figures'!$B:$B,"CyToBroker",'2013Figures'!$G:$G,"P1",'2013Figures'!$E:$E,$B$1)</f>
        <v>0</v>
      </c>
      <c r="J278" s="8">
        <v>201101</v>
      </c>
      <c r="L278" s="42">
        <f>SUMIFS('2012Figures'!$J:$J,'2012Figures'!$C:$C,$A278,'2012Figures'!$H:$H,$B278,'2012Figures'!$I:$I,$C278,'2012Figures'!$E:$E,$B$1)</f>
        <v>0</v>
      </c>
      <c r="M278" s="52">
        <f>SUMIFS('2012Figures'!$J:$J,'2012Figures'!$C:$C,$A278,'2012Figures'!$H:$H,$B278,'2012Figures'!$I:$I,$C278,'2012Figures'!$B:$B,"BrokerToCy",'2012Figures'!$G:$G,"E1",'2012Figures'!$E:$E,$B$1)</f>
        <v>0</v>
      </c>
      <c r="N278" s="52">
        <f>SUMIFS('2012Figures'!$J:$J,'2012Figures'!$C:$C,$A278,'2012Figures'!$H:$H,$B278,'2012Figures'!$I:$I,$C278,'2012Figures'!$B:$B,"BrokerToCy",'2012Figures'!$G:$G,"P1",'2012Figures'!$E:$E,$B$1)</f>
        <v>0</v>
      </c>
      <c r="O278" s="52">
        <f>SUMIFS('2012Figures'!$J:$J,'2012Figures'!$C:$C,$A278,'2012Figures'!$H:$H,$B278,'2012Figures'!$I:$I,$C278,'2012Figures'!$B:$B,"CyToBroker",'2012Figures'!$G:$G,"E1",'2012Figures'!$E:$E,$B$1)</f>
        <v>0</v>
      </c>
      <c r="P278" s="52">
        <f>SUMIFS('2012Figures'!$J:$J,'2012Figures'!$C:$C,$A278,'2012Figures'!$H:$H,$B278,'2012Figures'!$I:$I,$C278,'2012Figures'!$B:$B,"CyToBroker",'2012Figures'!$G:$G,"P1",'2012Figures'!$E:$E,$B$1)</f>
        <v>0</v>
      </c>
      <c r="R278" s="46" t="str">
        <f t="shared" si="29"/>
        <v/>
      </c>
      <c r="S278" s="46" t="str">
        <f t="shared" si="29"/>
        <v/>
      </c>
      <c r="T278" s="46" t="str">
        <f t="shared" si="29"/>
        <v/>
      </c>
      <c r="U278" s="46" t="str">
        <f t="shared" si="29"/>
        <v/>
      </c>
      <c r="V278" s="46" t="str">
        <f t="shared" si="29"/>
        <v/>
      </c>
    </row>
    <row r="279" spans="1:22" x14ac:dyDescent="0.2">
      <c r="A279" s="1">
        <v>204</v>
      </c>
      <c r="B279" s="1" t="s">
        <v>69</v>
      </c>
      <c r="C279" s="8">
        <v>1</v>
      </c>
      <c r="D279" s="29">
        <f>SUMIFS('2013Figures'!$J:$J,'2013Figures'!$C:$C,$A279,'2013Figures'!$H:$H,$B279,'2013Figures'!$I:$I,$C279,'2013Figures'!$E:$E,$B$1)</f>
        <v>31</v>
      </c>
      <c r="E279" s="9">
        <f>SUMIFS('2013Figures'!$J:$J,'2013Figures'!$C:$C,$A279,'2013Figures'!$H:$H,$B279,'2013Figures'!$I:$I,$C279,'2013Figures'!$B:$B,"BrokerToCy",'2013Figures'!$G:$G,"E1",'2013Figures'!$E:$E,$B$1)</f>
        <v>0</v>
      </c>
      <c r="F279" s="9">
        <f>SUMIFS('2013Figures'!$J:$J,'2013Figures'!$C:$C,$A279,'2013Figures'!$H:$H,$B279,'2013Figures'!$I:$I,$C279,'2013Figures'!$B:$B,"BrokerToCy",'2013Figures'!$G:$G,"P1",'2013Figures'!$E:$E,$B$1)</f>
        <v>0</v>
      </c>
      <c r="G279" s="9">
        <f>SUMIFS('2013Figures'!$J:$J,'2013Figures'!$C:$C,$A279,'2013Figures'!$H:$H,$B279,'2013Figures'!$I:$I,$C279,'2013Figures'!$B:$B,"CyToBroker",'2013Figures'!$G:$G,"E1",'2013Figures'!$E:$E,$B$1)</f>
        <v>31</v>
      </c>
      <c r="H279" s="9">
        <f>SUMIFS('2013Figures'!$J:$J,'2013Figures'!$C:$C,$A279,'2013Figures'!$H:$H,$B279,'2013Figures'!$I:$I,$C279,'2013Figures'!$B:$B,"CyToBroker",'2013Figures'!$G:$G,"P1",'2013Figures'!$E:$E,$B$1)</f>
        <v>0</v>
      </c>
      <c r="J279" s="8">
        <v>200901</v>
      </c>
      <c r="L279" s="42">
        <f>SUMIFS('2012Figures'!$J:$J,'2012Figures'!$C:$C,$A279,'2012Figures'!$H:$H,$B279,'2012Figures'!$I:$I,$C279,'2012Figures'!$E:$E,$B$1)</f>
        <v>98034</v>
      </c>
      <c r="M279" s="52">
        <f>SUMIFS('2012Figures'!$J:$J,'2012Figures'!$C:$C,$A279,'2012Figures'!$H:$H,$B279,'2012Figures'!$I:$I,$C279,'2012Figures'!$B:$B,"BrokerToCy",'2012Figures'!$G:$G,"E1",'2012Figures'!$E:$E,$B$1)</f>
        <v>0</v>
      </c>
      <c r="N279" s="52">
        <f>SUMIFS('2012Figures'!$J:$J,'2012Figures'!$C:$C,$A279,'2012Figures'!$H:$H,$B279,'2012Figures'!$I:$I,$C279,'2012Figures'!$B:$B,"BrokerToCy",'2012Figures'!$G:$G,"P1",'2012Figures'!$E:$E,$B$1)</f>
        <v>0</v>
      </c>
      <c r="O279" s="52">
        <f>SUMIFS('2012Figures'!$J:$J,'2012Figures'!$C:$C,$A279,'2012Figures'!$H:$H,$B279,'2012Figures'!$I:$I,$C279,'2012Figures'!$B:$B,"CyToBroker",'2012Figures'!$G:$G,"E1",'2012Figures'!$E:$E,$B$1)</f>
        <v>98034</v>
      </c>
      <c r="P279" s="52">
        <f>SUMIFS('2012Figures'!$J:$J,'2012Figures'!$C:$C,$A279,'2012Figures'!$H:$H,$B279,'2012Figures'!$I:$I,$C279,'2012Figures'!$B:$B,"CyToBroker",'2012Figures'!$G:$G,"P1",'2012Figures'!$E:$E,$B$1)</f>
        <v>0</v>
      </c>
      <c r="R279" s="46">
        <f t="shared" si="29"/>
        <v>-1</v>
      </c>
      <c r="S279" s="46" t="str">
        <f t="shared" si="29"/>
        <v/>
      </c>
      <c r="T279" s="46" t="str">
        <f t="shared" si="29"/>
        <v/>
      </c>
      <c r="U279" s="46">
        <f t="shared" si="29"/>
        <v>-1</v>
      </c>
      <c r="V279" s="46" t="str">
        <f t="shared" si="29"/>
        <v/>
      </c>
    </row>
    <row r="280" spans="1:22" x14ac:dyDescent="0.2">
      <c r="A280" s="1">
        <v>204</v>
      </c>
      <c r="B280" s="1" t="s">
        <v>69</v>
      </c>
      <c r="D280" s="29">
        <f>SUMIFS('2013Figures'!$J:$J,'2013Figures'!$C:$C,$A280,'2013Figures'!$I:$I,"",'2013Figures'!$E:$E,$B$1)</f>
        <v>4</v>
      </c>
      <c r="E280" s="9">
        <f>SUMIFS('2013Figures'!$J:$J,'2013Figures'!$C:$C,$A280,'2013Figures'!$I:$I,"",'2013Figures'!$B:$B,"BrokerToCy",'2013Figures'!$G:$G,"E1",'2013Figures'!$E:$E,$B$1)</f>
        <v>0</v>
      </c>
      <c r="F280" s="9">
        <f>SUMIFS('2013Figures'!$J:$J,'2013Figures'!$C:$C,$A280,'2013Figures'!$I:$I,"",'2013Figures'!$B:$B,"BrokerToCy",'2013Figures'!$G:$G,"P1",'2013Figures'!$E:$E,$B$1)</f>
        <v>0</v>
      </c>
      <c r="G280" s="9">
        <f>SUMIFS('2013Figures'!$J:$J,'2013Figures'!$C:$C,$A280,'2013Figures'!$I:$I,"",'2013Figures'!$B:$B,"CyToBroker",'2013Figures'!$G:$G,"E1",'2013Figures'!$E:$E,$B$1)</f>
        <v>4</v>
      </c>
      <c r="H280" s="9">
        <f>SUMIFS('2013Figures'!$J:$J,'2013Figures'!$C:$C,$A280,'2013Figures'!$I:$I,"",'2013Figures'!$B:$B,"CyToBroker",'2013Figures'!$G:$G,"P1",'2013Figures'!$E:$E,$B$1)</f>
        <v>0</v>
      </c>
      <c r="J280" s="8" t="s">
        <v>131</v>
      </c>
      <c r="L280" s="42">
        <f>SUMIFS('2012Figures'!$J:$J,'2012Figures'!$C:$C,$A280,'2012Figures'!$I:$I,"",'2012Figures'!$E:$E,$B$1)</f>
        <v>3</v>
      </c>
      <c r="M280" s="52">
        <f>SUMIFS('2012Figures'!$J:$J,'2012Figures'!$C:$C,$A280,'2012Figures'!$I:$I,"",'2012Figures'!$B:$B,"BrokerToCy",'2012Figures'!$G:$G,"E1",'2012Figures'!$E:$E,$B$1)</f>
        <v>0</v>
      </c>
      <c r="N280" s="52">
        <f>SUMIFS('2012Figures'!$J:$J,'2012Figures'!$C:$C,$A280,'2012Figures'!$I:$I,"",'2012Figures'!$B:$B,"BrokerToCy",'2012Figures'!$G:$G,"P1",'2012Figures'!$E:$E,$B$1)</f>
        <v>0</v>
      </c>
      <c r="O280" s="52">
        <f>SUMIFS('2012Figures'!$J:$J,'2012Figures'!$C:$C,$A280,'2012Figures'!$I:$I,"",'2012Figures'!$B:$B,"CyToBroker",'2012Figures'!$G:$G,"E1",'2012Figures'!$E:$E,$B$1)</f>
        <v>3</v>
      </c>
      <c r="P280" s="52">
        <f>SUMIFS('2012Figures'!$J:$J,'2012Figures'!$C:$C,$A280,'2012Figures'!$I:$I,"",'2012Figures'!$B:$B,"CyToBroker",'2012Figures'!$G:$G,"P1",'2012Figures'!$E:$E,$B$1)</f>
        <v>0</v>
      </c>
      <c r="R280" s="46">
        <f t="shared" si="29"/>
        <v>0.33</v>
      </c>
      <c r="S280" s="46" t="str">
        <f t="shared" si="29"/>
        <v/>
      </c>
      <c r="T280" s="46" t="str">
        <f t="shared" si="29"/>
        <v/>
      </c>
      <c r="U280" s="46">
        <f t="shared" si="29"/>
        <v>0.33</v>
      </c>
      <c r="V280" s="46" t="str">
        <f t="shared" si="29"/>
        <v/>
      </c>
    </row>
    <row r="281" spans="1:22" x14ac:dyDescent="0.2">
      <c r="A281" s="21"/>
      <c r="B281" s="21" t="s">
        <v>92</v>
      </c>
      <c r="C281" s="22"/>
      <c r="D281" s="23">
        <f>SUM(E281:H281)</f>
        <v>57588</v>
      </c>
      <c r="E281" s="23">
        <f>SUM(E275:E280)</f>
        <v>0</v>
      </c>
      <c r="F281" s="23">
        <f>SUM(F275:F280)</f>
        <v>0</v>
      </c>
      <c r="G281" s="23">
        <f>SUM(G275:G280)</f>
        <v>57588</v>
      </c>
      <c r="H281" s="23">
        <f>SUM(H275:H280)</f>
        <v>0</v>
      </c>
      <c r="I281" s="21"/>
      <c r="J281" s="22"/>
      <c r="K281" s="21"/>
      <c r="L281" s="43">
        <f>SUM(M281:P281)</f>
        <v>99894</v>
      </c>
      <c r="M281" s="43">
        <f>SUM(M275:M280)</f>
        <v>0</v>
      </c>
      <c r="N281" s="43">
        <f>SUM(N275:N280)</f>
        <v>0</v>
      </c>
      <c r="O281" s="43">
        <f>SUM(O275:O280)</f>
        <v>99894</v>
      </c>
      <c r="P281" s="43">
        <f>SUM(P275:P280)</f>
        <v>0</v>
      </c>
      <c r="Q281" s="21"/>
      <c r="R281" s="21"/>
      <c r="S281" s="21"/>
      <c r="T281" s="21"/>
      <c r="U281" s="21"/>
      <c r="V281" s="21"/>
    </row>
    <row r="282" spans="1:22" x14ac:dyDescent="0.2">
      <c r="A282" s="28">
        <v>205</v>
      </c>
      <c r="B282" s="28" t="s">
        <v>27</v>
      </c>
      <c r="C282" s="17" t="s">
        <v>88</v>
      </c>
      <c r="D282" s="18">
        <f>SUMIFS('2013Figures'!$J:$J,'2013Figures'!$C:$C,$A282,'2013Figures'!$E:$E,$B$1)</f>
        <v>65968</v>
      </c>
      <c r="E282" s="18">
        <f>SUMIFS('2013Figures'!$J:$J,'2013Figures'!$C:$C,$A282,'2013Figures'!$B:$B,"BrokerToCy",'2013Figures'!$G:$G,"E1",'2013Figures'!$E:$E,$B$1)</f>
        <v>0</v>
      </c>
      <c r="F282" s="18">
        <f>SUMIFS('2013Figures'!$J:$J,'2013Figures'!$C:$C,$A282,'2013Figures'!$B:$B,"BrokerToCy",'2013Figures'!$G:$G,"P1",'2013Figures'!$E:$E,$B$1)</f>
        <v>0</v>
      </c>
      <c r="G282" s="18">
        <f>SUMIFS('2013Figures'!$J:$J,'2013Figures'!$C:$C,$A282,'2013Figures'!$B:$B,"CyToBroker",'2013Figures'!$G:$G,"E1",'2013Figures'!$E:$E,$B$1)</f>
        <v>65968</v>
      </c>
      <c r="H282" s="18">
        <f>SUMIFS('2013Figures'!$J:$J,'2013Figures'!$C:$C,$A282,'2013Figures'!$B:$B,"CyToBroker",'2013Figures'!$G:$G,"P1",'2013Figures'!$E:$E,$B$1)</f>
        <v>0</v>
      </c>
      <c r="I282" s="28"/>
      <c r="J282" s="17"/>
      <c r="K282" s="28"/>
      <c r="L282" s="50">
        <f>SUMIFS('2012Figures'!$J:$J,'2012Figures'!$C:$C,$A282,'2012Figures'!$E:$E,$B$1)</f>
        <v>105433</v>
      </c>
      <c r="M282" s="50">
        <f>SUMIFS('2012Figures'!$J:$J,'2012Figures'!$C:$C,$A282,'2012Figures'!$B:$B,"BrokerToCy",'2012Figures'!$G:$G,"E1",'2012Figures'!$E:$E,$B$1)</f>
        <v>0</v>
      </c>
      <c r="N282" s="50">
        <f>SUMIFS('2012Figures'!$J:$J,'2012Figures'!$C:$C,$A282,'2012Figures'!$B:$B,"BrokerToCy",'2012Figures'!$G:$G,"P1",'2012Figures'!$E:$E,$B$1)</f>
        <v>0</v>
      </c>
      <c r="O282" s="50">
        <f>SUMIFS('2012Figures'!$J:$J,'2012Figures'!$C:$C,$A282,'2012Figures'!$B:$B,"CyToBroker",'2012Figures'!$G:$G,"E1",'2012Figures'!$E:$E,$B$1)</f>
        <v>105433</v>
      </c>
      <c r="P282" s="50">
        <f>SUMIFS('2012Figures'!$J:$J,'2012Figures'!$C:$C,$A282,'2012Figures'!$B:$B,"CyToBroker",'2012Figures'!$G:$G,"P1",'2012Figures'!$E:$E,$B$1)</f>
        <v>0</v>
      </c>
      <c r="Q282" s="28"/>
      <c r="R282" s="46">
        <f t="shared" si="29"/>
        <v>-0.37</v>
      </c>
      <c r="S282" s="46" t="str">
        <f t="shared" si="29"/>
        <v/>
      </c>
      <c r="T282" s="46" t="str">
        <f t="shared" si="29"/>
        <v/>
      </c>
      <c r="U282" s="46">
        <f t="shared" si="29"/>
        <v>-0.37</v>
      </c>
      <c r="V282" s="46" t="str">
        <f t="shared" si="29"/>
        <v/>
      </c>
    </row>
    <row r="283" spans="1:22" x14ac:dyDescent="0.2">
      <c r="A283" s="1">
        <v>205</v>
      </c>
      <c r="B283" s="1" t="s">
        <v>27</v>
      </c>
      <c r="C283" s="8">
        <v>5</v>
      </c>
      <c r="D283" s="29">
        <f>SUMIFS('2013Figures'!$J:$J,'2013Figures'!$C:$C,$A283,'2013Figures'!$H:$H,$B283,'2013Figures'!$I:$I,$C283,'2013Figures'!$E:$E,$B$1)</f>
        <v>0</v>
      </c>
      <c r="E283" s="9">
        <f>SUMIFS('2013Figures'!$J:$J,'2013Figures'!$C:$C,$A283,'2013Figures'!$H:$H,$B283,'2013Figures'!$I:$I,$C283,'2013Figures'!$B:$B,"BrokerToCy",'2013Figures'!$G:$G,"E1",'2013Figures'!$E:$E,$B$1)</f>
        <v>0</v>
      </c>
      <c r="F283" s="9">
        <f>SUMIFS('2013Figures'!$J:$J,'2013Figures'!$C:$C,$A283,'2013Figures'!$H:$H,$B283,'2013Figures'!$I:$I,$C283,'2013Figures'!$B:$B,"BrokerToCy",'2013Figures'!$G:$G,"P1",'2013Figures'!$E:$E,$B$1)</f>
        <v>0</v>
      </c>
      <c r="G283" s="9">
        <f>SUMIFS('2013Figures'!$J:$J,'2013Figures'!$C:$C,$A283,'2013Figures'!$H:$H,$B283,'2013Figures'!$I:$I,$C283,'2013Figures'!$B:$B,"CyToBroker",'2013Figures'!$G:$G,"E1",'2013Figures'!$E:$E,$B$1)</f>
        <v>0</v>
      </c>
      <c r="H283" s="9">
        <f>SUMIFS('2013Figures'!$J:$J,'2013Figures'!$C:$C,$A283,'2013Figures'!$H:$H,$B283,'2013Figures'!$I:$I,$C283,'2013Figures'!$B:$B,"CyToBroker",'2013Figures'!$G:$G,"P1",'2013Figures'!$E:$E,$B$1)</f>
        <v>0</v>
      </c>
      <c r="J283" s="8">
        <v>201501</v>
      </c>
      <c r="L283" s="42">
        <f>SUMIFS('2012Figures'!$J:$J,'2012Figures'!$C:$C,$A283,'2012Figures'!$H:$H,$B283,'2012Figures'!$I:$I,$C283,'2012Figures'!$E:$E,$B$1)</f>
        <v>0</v>
      </c>
      <c r="M283" s="52">
        <f>SUMIFS('2012Figures'!$J:$J,'2012Figures'!$C:$C,$A283,'2012Figures'!$H:$H,$B283,'2012Figures'!$I:$I,$C283,'2012Figures'!$B:$B,"BrokerToCy",'2012Figures'!$G:$G,"E1",'2012Figures'!$E:$E,$B$1)</f>
        <v>0</v>
      </c>
      <c r="N283" s="52">
        <f>SUMIFS('2012Figures'!$J:$J,'2012Figures'!$C:$C,$A283,'2012Figures'!$H:$H,$B283,'2012Figures'!$I:$I,$C283,'2012Figures'!$B:$B,"BrokerToCy",'2012Figures'!$G:$G,"P1",'2012Figures'!$E:$E,$B$1)</f>
        <v>0</v>
      </c>
      <c r="O283" s="52">
        <f>SUMIFS('2012Figures'!$J:$J,'2012Figures'!$C:$C,$A283,'2012Figures'!$H:$H,$B283,'2012Figures'!$I:$I,$C283,'2012Figures'!$B:$B,"CyToBroker",'2012Figures'!$G:$G,"E1",'2012Figures'!$E:$E,$B$1)</f>
        <v>0</v>
      </c>
      <c r="P283" s="52">
        <f>SUMIFS('2012Figures'!$J:$J,'2012Figures'!$C:$C,$A283,'2012Figures'!$H:$H,$B283,'2012Figures'!$I:$I,$C283,'2012Figures'!$B:$B,"CyToBroker",'2012Figures'!$G:$G,"P1",'2012Figures'!$E:$E,$B$1)</f>
        <v>0</v>
      </c>
      <c r="R283" s="46" t="str">
        <f t="shared" si="29"/>
        <v/>
      </c>
      <c r="S283" s="46" t="str">
        <f t="shared" si="29"/>
        <v/>
      </c>
      <c r="T283" s="46" t="str">
        <f t="shared" si="29"/>
        <v/>
      </c>
      <c r="U283" s="46" t="str">
        <f t="shared" si="29"/>
        <v/>
      </c>
      <c r="V283" s="46" t="str">
        <f t="shared" si="29"/>
        <v/>
      </c>
    </row>
    <row r="284" spans="1:22" x14ac:dyDescent="0.2">
      <c r="A284" s="1">
        <v>205</v>
      </c>
      <c r="B284" s="1" t="s">
        <v>27</v>
      </c>
      <c r="C284" s="8">
        <v>4</v>
      </c>
      <c r="D284" s="29">
        <f>SUMIFS('2013Figures'!$J:$J,'2013Figures'!$C:$C,$A284,'2013Figures'!$H:$H,$B284,'2013Figures'!$I:$I,$C284,'2013Figures'!$E:$E,$B$1)</f>
        <v>53809</v>
      </c>
      <c r="E284" s="9">
        <f>SUMIFS('2013Figures'!$J:$J,'2013Figures'!$C:$C,$A284,'2013Figures'!$H:$H,$B284,'2013Figures'!$I:$I,$C284,'2013Figures'!$B:$B,"BrokerToCy",'2013Figures'!$G:$G,"E1",'2013Figures'!$E:$E,$B$1)</f>
        <v>0</v>
      </c>
      <c r="F284" s="9">
        <f>SUMIFS('2013Figures'!$J:$J,'2013Figures'!$C:$C,$A284,'2013Figures'!$H:$H,$B284,'2013Figures'!$I:$I,$C284,'2013Figures'!$B:$B,"BrokerToCy",'2013Figures'!$G:$G,"P1",'2013Figures'!$E:$E,$B$1)</f>
        <v>0</v>
      </c>
      <c r="G284" s="9">
        <f>SUMIFS('2013Figures'!$J:$J,'2013Figures'!$C:$C,$A284,'2013Figures'!$H:$H,$B284,'2013Figures'!$I:$I,$C284,'2013Figures'!$B:$B,"CyToBroker",'2013Figures'!$G:$G,"E1",'2013Figures'!$E:$E,$B$1)</f>
        <v>53809</v>
      </c>
      <c r="H284" s="9">
        <f>SUMIFS('2013Figures'!$J:$J,'2013Figures'!$C:$C,$A284,'2013Figures'!$H:$H,$B284,'2013Figures'!$I:$I,$C284,'2013Figures'!$B:$B,"CyToBroker",'2013Figures'!$G:$G,"P1",'2013Figures'!$E:$E,$B$1)</f>
        <v>0</v>
      </c>
      <c r="I284" s="30"/>
      <c r="J284" s="31">
        <v>201301</v>
      </c>
      <c r="K284" s="30"/>
      <c r="L284" s="42">
        <f>SUMIFS('2012Figures'!$J:$J,'2012Figures'!$C:$C,$A284,'2012Figures'!$H:$H,$B284,'2012Figures'!$I:$I,$C284,'2012Figures'!$E:$E,$B$1)</f>
        <v>1494</v>
      </c>
      <c r="M284" s="52">
        <f>SUMIFS('2012Figures'!$J:$J,'2012Figures'!$C:$C,$A284,'2012Figures'!$H:$H,$B284,'2012Figures'!$I:$I,$C284,'2012Figures'!$B:$B,"BrokerToCy",'2012Figures'!$G:$G,"E1",'2012Figures'!$E:$E,$B$1)</f>
        <v>0</v>
      </c>
      <c r="N284" s="52">
        <f>SUMIFS('2012Figures'!$J:$J,'2012Figures'!$C:$C,$A284,'2012Figures'!$H:$H,$B284,'2012Figures'!$I:$I,$C284,'2012Figures'!$B:$B,"BrokerToCy",'2012Figures'!$G:$G,"P1",'2012Figures'!$E:$E,$B$1)</f>
        <v>0</v>
      </c>
      <c r="O284" s="52">
        <f>SUMIFS('2012Figures'!$J:$J,'2012Figures'!$C:$C,$A284,'2012Figures'!$H:$H,$B284,'2012Figures'!$I:$I,$C284,'2012Figures'!$B:$B,"CyToBroker",'2012Figures'!$G:$G,"E1",'2012Figures'!$E:$E,$B$1)</f>
        <v>1494</v>
      </c>
      <c r="P284" s="52">
        <f>SUMIFS('2012Figures'!$J:$J,'2012Figures'!$C:$C,$A284,'2012Figures'!$H:$H,$B284,'2012Figures'!$I:$I,$C284,'2012Figures'!$B:$B,"CyToBroker",'2012Figures'!$G:$G,"P1",'2012Figures'!$E:$E,$B$1)</f>
        <v>0</v>
      </c>
      <c r="Q284" s="30"/>
      <c r="R284" s="46">
        <f t="shared" si="29"/>
        <v>35.020000000000003</v>
      </c>
      <c r="S284" s="46" t="str">
        <f t="shared" si="29"/>
        <v/>
      </c>
      <c r="T284" s="46" t="str">
        <f t="shared" si="29"/>
        <v/>
      </c>
      <c r="U284" s="46">
        <f t="shared" si="29"/>
        <v>35.020000000000003</v>
      </c>
      <c r="V284" s="46" t="str">
        <f t="shared" si="29"/>
        <v/>
      </c>
    </row>
    <row r="285" spans="1:22" x14ac:dyDescent="0.2">
      <c r="A285" s="1">
        <v>205</v>
      </c>
      <c r="B285" s="1" t="s">
        <v>27</v>
      </c>
      <c r="C285" s="8">
        <v>3</v>
      </c>
      <c r="D285" s="29">
        <f>SUMIFS('2013Figures'!$J:$J,'2013Figures'!$C:$C,$A285,'2013Figures'!$H:$H,$B285,'2013Figures'!$I:$I,$C285,'2013Figures'!$E:$E,$B$1)</f>
        <v>0</v>
      </c>
      <c r="E285" s="9">
        <f>SUMIFS('2013Figures'!$J:$J,'2013Figures'!$C:$C,$A285,'2013Figures'!$H:$H,$B285,'2013Figures'!$I:$I,$C285,'2013Figures'!$B:$B,"BrokerToCy",'2013Figures'!$G:$G,"E1",'2013Figures'!$E:$E,$B$1)</f>
        <v>0</v>
      </c>
      <c r="F285" s="9">
        <f>SUMIFS('2013Figures'!$J:$J,'2013Figures'!$C:$C,$A285,'2013Figures'!$H:$H,$B285,'2013Figures'!$I:$I,$C285,'2013Figures'!$B:$B,"BrokerToCy",'2013Figures'!$G:$G,"P1",'2013Figures'!$E:$E,$B$1)</f>
        <v>0</v>
      </c>
      <c r="G285" s="9">
        <f>SUMIFS('2013Figures'!$J:$J,'2013Figures'!$C:$C,$A285,'2013Figures'!$H:$H,$B285,'2013Figures'!$I:$I,$C285,'2013Figures'!$B:$B,"CyToBroker",'2013Figures'!$G:$G,"E1",'2013Figures'!$E:$E,$B$1)</f>
        <v>0</v>
      </c>
      <c r="H285" s="9">
        <f>SUMIFS('2013Figures'!$J:$J,'2013Figures'!$C:$C,$A285,'2013Figures'!$H:$H,$B285,'2013Figures'!$I:$I,$C285,'2013Figures'!$B:$B,"CyToBroker",'2013Figures'!$G:$G,"P1",'2013Figures'!$E:$E,$B$1)</f>
        <v>0</v>
      </c>
      <c r="J285" s="8">
        <v>201201</v>
      </c>
      <c r="L285" s="42">
        <f>SUMIFS('2012Figures'!$J:$J,'2012Figures'!$C:$C,$A285,'2012Figures'!$H:$H,$B285,'2012Figures'!$I:$I,$C285,'2012Figures'!$E:$E,$B$1)</f>
        <v>0</v>
      </c>
      <c r="M285" s="52">
        <f>SUMIFS('2012Figures'!$J:$J,'2012Figures'!$C:$C,$A285,'2012Figures'!$H:$H,$B285,'2012Figures'!$I:$I,$C285,'2012Figures'!$B:$B,"BrokerToCy",'2012Figures'!$G:$G,"E1",'2012Figures'!$E:$E,$B$1)</f>
        <v>0</v>
      </c>
      <c r="N285" s="52">
        <f>SUMIFS('2012Figures'!$J:$J,'2012Figures'!$C:$C,$A285,'2012Figures'!$H:$H,$B285,'2012Figures'!$I:$I,$C285,'2012Figures'!$B:$B,"BrokerToCy",'2012Figures'!$G:$G,"P1",'2012Figures'!$E:$E,$B$1)</f>
        <v>0</v>
      </c>
      <c r="O285" s="52">
        <f>SUMIFS('2012Figures'!$J:$J,'2012Figures'!$C:$C,$A285,'2012Figures'!$H:$H,$B285,'2012Figures'!$I:$I,$C285,'2012Figures'!$B:$B,"CyToBroker",'2012Figures'!$G:$G,"E1",'2012Figures'!$E:$E,$B$1)</f>
        <v>0</v>
      </c>
      <c r="P285" s="52">
        <f>SUMIFS('2012Figures'!$J:$J,'2012Figures'!$C:$C,$A285,'2012Figures'!$H:$H,$B285,'2012Figures'!$I:$I,$C285,'2012Figures'!$B:$B,"CyToBroker",'2012Figures'!$G:$G,"P1",'2012Figures'!$E:$E,$B$1)</f>
        <v>0</v>
      </c>
      <c r="R285" s="46" t="str">
        <f t="shared" si="29"/>
        <v/>
      </c>
      <c r="S285" s="46" t="str">
        <f t="shared" si="29"/>
        <v/>
      </c>
      <c r="T285" s="46" t="str">
        <f t="shared" si="29"/>
        <v/>
      </c>
      <c r="U285" s="46" t="str">
        <f t="shared" si="29"/>
        <v/>
      </c>
      <c r="V285" s="46" t="str">
        <f t="shared" si="29"/>
        <v/>
      </c>
    </row>
    <row r="286" spans="1:22" x14ac:dyDescent="0.2">
      <c r="A286" s="1">
        <v>205</v>
      </c>
      <c r="B286" s="1" t="s">
        <v>27</v>
      </c>
      <c r="C286" s="8">
        <v>2</v>
      </c>
      <c r="D286" s="29">
        <f>SUMIFS('2013Figures'!$J:$J,'2013Figures'!$C:$C,$A286,'2013Figures'!$H:$H,$B286,'2013Figures'!$I:$I,$C286,'2013Figures'!$E:$E,$B$1)</f>
        <v>0</v>
      </c>
      <c r="E286" s="9">
        <f>SUMIFS('2013Figures'!$J:$J,'2013Figures'!$C:$C,$A286,'2013Figures'!$H:$H,$B286,'2013Figures'!$I:$I,$C286,'2013Figures'!$B:$B,"BrokerToCy",'2013Figures'!$G:$G,"E1",'2013Figures'!$E:$E,$B$1)</f>
        <v>0</v>
      </c>
      <c r="F286" s="9">
        <f>SUMIFS('2013Figures'!$J:$J,'2013Figures'!$C:$C,$A286,'2013Figures'!$H:$H,$B286,'2013Figures'!$I:$I,$C286,'2013Figures'!$B:$B,"BrokerToCy",'2013Figures'!$G:$G,"P1",'2013Figures'!$E:$E,$B$1)</f>
        <v>0</v>
      </c>
      <c r="G286" s="9">
        <f>SUMIFS('2013Figures'!$J:$J,'2013Figures'!$C:$C,$A286,'2013Figures'!$H:$H,$B286,'2013Figures'!$I:$I,$C286,'2013Figures'!$B:$B,"CyToBroker",'2013Figures'!$G:$G,"E1",'2013Figures'!$E:$E,$B$1)</f>
        <v>0</v>
      </c>
      <c r="H286" s="9">
        <f>SUMIFS('2013Figures'!$J:$J,'2013Figures'!$C:$C,$A286,'2013Figures'!$H:$H,$B286,'2013Figures'!$I:$I,$C286,'2013Figures'!$B:$B,"CyToBroker",'2013Figures'!$G:$G,"P1",'2013Figures'!$E:$E,$B$1)</f>
        <v>0</v>
      </c>
      <c r="J286" s="8">
        <v>201101</v>
      </c>
      <c r="L286" s="42">
        <f>SUMIFS('2012Figures'!$J:$J,'2012Figures'!$C:$C,$A286,'2012Figures'!$H:$H,$B286,'2012Figures'!$I:$I,$C286,'2012Figures'!$E:$E,$B$1)</f>
        <v>0</v>
      </c>
      <c r="M286" s="52">
        <f>SUMIFS('2012Figures'!$J:$J,'2012Figures'!$C:$C,$A286,'2012Figures'!$H:$H,$B286,'2012Figures'!$I:$I,$C286,'2012Figures'!$B:$B,"BrokerToCy",'2012Figures'!$G:$G,"E1",'2012Figures'!$E:$E,$B$1)</f>
        <v>0</v>
      </c>
      <c r="N286" s="52">
        <f>SUMIFS('2012Figures'!$J:$J,'2012Figures'!$C:$C,$A286,'2012Figures'!$H:$H,$B286,'2012Figures'!$I:$I,$C286,'2012Figures'!$B:$B,"BrokerToCy",'2012Figures'!$G:$G,"P1",'2012Figures'!$E:$E,$B$1)</f>
        <v>0</v>
      </c>
      <c r="O286" s="52">
        <f>SUMIFS('2012Figures'!$J:$J,'2012Figures'!$C:$C,$A286,'2012Figures'!$H:$H,$B286,'2012Figures'!$I:$I,$C286,'2012Figures'!$B:$B,"CyToBroker",'2012Figures'!$G:$G,"E1",'2012Figures'!$E:$E,$B$1)</f>
        <v>0</v>
      </c>
      <c r="P286" s="52">
        <f>SUMIFS('2012Figures'!$J:$J,'2012Figures'!$C:$C,$A286,'2012Figures'!$H:$H,$B286,'2012Figures'!$I:$I,$C286,'2012Figures'!$B:$B,"CyToBroker",'2012Figures'!$G:$G,"P1",'2012Figures'!$E:$E,$B$1)</f>
        <v>0</v>
      </c>
      <c r="R286" s="46" t="str">
        <f t="shared" si="29"/>
        <v/>
      </c>
      <c r="S286" s="46" t="str">
        <f t="shared" si="29"/>
        <v/>
      </c>
      <c r="T286" s="46" t="str">
        <f t="shared" si="29"/>
        <v/>
      </c>
      <c r="U286" s="46" t="str">
        <f t="shared" si="29"/>
        <v/>
      </c>
      <c r="V286" s="46" t="str">
        <f t="shared" si="29"/>
        <v/>
      </c>
    </row>
    <row r="287" spans="1:22" x14ac:dyDescent="0.2">
      <c r="A287" s="1">
        <v>205</v>
      </c>
      <c r="B287" s="1" t="s">
        <v>27</v>
      </c>
      <c r="C287" s="8">
        <v>1</v>
      </c>
      <c r="D287" s="29">
        <f>SUMIFS('2013Figures'!$J:$J,'2013Figures'!$C:$C,$A287,'2013Figures'!$H:$H,$B287,'2013Figures'!$I:$I,$C287,'2013Figures'!$E:$E,$B$1)</f>
        <v>12158</v>
      </c>
      <c r="E287" s="9">
        <f>SUMIFS('2013Figures'!$J:$J,'2013Figures'!$C:$C,$A287,'2013Figures'!$H:$H,$B287,'2013Figures'!$I:$I,$C287,'2013Figures'!$B:$B,"BrokerToCy",'2013Figures'!$G:$G,"E1",'2013Figures'!$E:$E,$B$1)</f>
        <v>0</v>
      </c>
      <c r="F287" s="9">
        <f>SUMIFS('2013Figures'!$J:$J,'2013Figures'!$C:$C,$A287,'2013Figures'!$H:$H,$B287,'2013Figures'!$I:$I,$C287,'2013Figures'!$B:$B,"BrokerToCy",'2013Figures'!$G:$G,"P1",'2013Figures'!$E:$E,$B$1)</f>
        <v>0</v>
      </c>
      <c r="G287" s="9">
        <f>SUMIFS('2013Figures'!$J:$J,'2013Figures'!$C:$C,$A287,'2013Figures'!$H:$H,$B287,'2013Figures'!$I:$I,$C287,'2013Figures'!$B:$B,"CyToBroker",'2013Figures'!$G:$G,"E1",'2013Figures'!$E:$E,$B$1)</f>
        <v>12158</v>
      </c>
      <c r="H287" s="9">
        <f>SUMIFS('2013Figures'!$J:$J,'2013Figures'!$C:$C,$A287,'2013Figures'!$H:$H,$B287,'2013Figures'!$I:$I,$C287,'2013Figures'!$B:$B,"CyToBroker",'2013Figures'!$G:$G,"P1",'2013Figures'!$E:$E,$B$1)</f>
        <v>0</v>
      </c>
      <c r="J287" s="8">
        <v>200901</v>
      </c>
      <c r="L287" s="42">
        <f>SUMIFS('2012Figures'!$J:$J,'2012Figures'!$C:$C,$A287,'2012Figures'!$H:$H,$B287,'2012Figures'!$I:$I,$C287,'2012Figures'!$E:$E,$B$1)</f>
        <v>103925</v>
      </c>
      <c r="M287" s="52">
        <f>SUMIFS('2012Figures'!$J:$J,'2012Figures'!$C:$C,$A287,'2012Figures'!$H:$H,$B287,'2012Figures'!$I:$I,$C287,'2012Figures'!$B:$B,"BrokerToCy",'2012Figures'!$G:$G,"E1",'2012Figures'!$E:$E,$B$1)</f>
        <v>0</v>
      </c>
      <c r="N287" s="52">
        <f>SUMIFS('2012Figures'!$J:$J,'2012Figures'!$C:$C,$A287,'2012Figures'!$H:$H,$B287,'2012Figures'!$I:$I,$C287,'2012Figures'!$B:$B,"BrokerToCy",'2012Figures'!$G:$G,"P1",'2012Figures'!$E:$E,$B$1)</f>
        <v>0</v>
      </c>
      <c r="O287" s="52">
        <f>SUMIFS('2012Figures'!$J:$J,'2012Figures'!$C:$C,$A287,'2012Figures'!$H:$H,$B287,'2012Figures'!$I:$I,$C287,'2012Figures'!$B:$B,"CyToBroker",'2012Figures'!$G:$G,"E1",'2012Figures'!$E:$E,$B$1)</f>
        <v>103925</v>
      </c>
      <c r="P287" s="52">
        <f>SUMIFS('2012Figures'!$J:$J,'2012Figures'!$C:$C,$A287,'2012Figures'!$H:$H,$B287,'2012Figures'!$I:$I,$C287,'2012Figures'!$B:$B,"CyToBroker",'2012Figures'!$G:$G,"P1",'2012Figures'!$E:$E,$B$1)</f>
        <v>0</v>
      </c>
      <c r="R287" s="46">
        <f t="shared" si="29"/>
        <v>-0.88</v>
      </c>
      <c r="S287" s="46" t="str">
        <f t="shared" si="29"/>
        <v/>
      </c>
      <c r="T287" s="46" t="str">
        <f t="shared" si="29"/>
        <v/>
      </c>
      <c r="U287" s="46">
        <f t="shared" si="29"/>
        <v>-0.88</v>
      </c>
      <c r="V287" s="46" t="str">
        <f t="shared" si="29"/>
        <v/>
      </c>
    </row>
    <row r="288" spans="1:22" x14ac:dyDescent="0.2">
      <c r="A288" s="1">
        <v>205</v>
      </c>
      <c r="B288" s="1" t="s">
        <v>27</v>
      </c>
      <c r="D288" s="29">
        <f>SUMIFS('2013Figures'!$J:$J,'2013Figures'!$C:$C,$A288,'2013Figures'!$I:$I,"",'2013Figures'!$E:$E,$B$1)</f>
        <v>1</v>
      </c>
      <c r="E288" s="9">
        <f>SUMIFS('2013Figures'!$J:$J,'2013Figures'!$C:$C,$A288,'2013Figures'!$I:$I,"",'2013Figures'!$B:$B,"BrokerToCy",'2013Figures'!$G:$G,"E1",'2013Figures'!$E:$E,$B$1)</f>
        <v>0</v>
      </c>
      <c r="F288" s="9">
        <f>SUMIFS('2013Figures'!$J:$J,'2013Figures'!$C:$C,$A288,'2013Figures'!$I:$I,"",'2013Figures'!$B:$B,"BrokerToCy",'2013Figures'!$G:$G,"P1",'2013Figures'!$E:$E,$B$1)</f>
        <v>0</v>
      </c>
      <c r="G288" s="9">
        <f>SUMIFS('2013Figures'!$J:$J,'2013Figures'!$C:$C,$A288,'2013Figures'!$I:$I,"",'2013Figures'!$B:$B,"CyToBroker",'2013Figures'!$G:$G,"E1",'2013Figures'!$E:$E,$B$1)</f>
        <v>1</v>
      </c>
      <c r="H288" s="9">
        <f>SUMIFS('2013Figures'!$J:$J,'2013Figures'!$C:$C,$A288,'2013Figures'!$I:$I,"",'2013Figures'!$B:$B,"CyToBroker",'2013Figures'!$G:$G,"P1",'2013Figures'!$E:$E,$B$1)</f>
        <v>0</v>
      </c>
      <c r="J288" s="8" t="s">
        <v>131</v>
      </c>
      <c r="L288" s="42">
        <f>SUMIFS('2012Figures'!$J:$J,'2012Figures'!$C:$C,$A288,'2012Figures'!$I:$I,"",'2012Figures'!$E:$E,$B$1)</f>
        <v>14</v>
      </c>
      <c r="M288" s="52">
        <f>SUMIFS('2012Figures'!$J:$J,'2012Figures'!$C:$C,$A288,'2012Figures'!$I:$I,"",'2012Figures'!$B:$B,"BrokerToCy",'2012Figures'!$G:$G,"E1",'2012Figures'!$E:$E,$B$1)</f>
        <v>0</v>
      </c>
      <c r="N288" s="52">
        <f>SUMIFS('2012Figures'!$J:$J,'2012Figures'!$C:$C,$A288,'2012Figures'!$I:$I,"",'2012Figures'!$B:$B,"BrokerToCy",'2012Figures'!$G:$G,"P1",'2012Figures'!$E:$E,$B$1)</f>
        <v>0</v>
      </c>
      <c r="O288" s="52">
        <f>SUMIFS('2012Figures'!$J:$J,'2012Figures'!$C:$C,$A288,'2012Figures'!$I:$I,"",'2012Figures'!$B:$B,"CyToBroker",'2012Figures'!$G:$G,"E1",'2012Figures'!$E:$E,$B$1)</f>
        <v>14</v>
      </c>
      <c r="P288" s="52">
        <f>SUMIFS('2012Figures'!$J:$J,'2012Figures'!$C:$C,$A288,'2012Figures'!$I:$I,"",'2012Figures'!$B:$B,"CyToBroker",'2012Figures'!$G:$G,"P1",'2012Figures'!$E:$E,$B$1)</f>
        <v>0</v>
      </c>
      <c r="R288" s="46">
        <f t="shared" si="29"/>
        <v>-0.93</v>
      </c>
      <c r="S288" s="46" t="str">
        <f t="shared" si="29"/>
        <v/>
      </c>
      <c r="T288" s="46" t="str">
        <f t="shared" si="29"/>
        <v/>
      </c>
      <c r="U288" s="46">
        <f t="shared" si="29"/>
        <v>-0.93</v>
      </c>
      <c r="V288" s="46" t="str">
        <f t="shared" si="29"/>
        <v/>
      </c>
    </row>
    <row r="289" spans="1:22" x14ac:dyDescent="0.2">
      <c r="A289" s="21"/>
      <c r="B289" s="21" t="s">
        <v>92</v>
      </c>
      <c r="C289" s="22"/>
      <c r="D289" s="23">
        <f>SUM(E289:H289)</f>
        <v>65968</v>
      </c>
      <c r="E289" s="23">
        <f>SUM(E283:E288)</f>
        <v>0</v>
      </c>
      <c r="F289" s="23">
        <f>SUM(F283:F288)</f>
        <v>0</v>
      </c>
      <c r="G289" s="23">
        <f>SUM(G283:G288)</f>
        <v>65968</v>
      </c>
      <c r="H289" s="23">
        <f>SUM(H283:H288)</f>
        <v>0</v>
      </c>
      <c r="I289" s="21"/>
      <c r="J289" s="22"/>
      <c r="K289" s="21"/>
      <c r="L289" s="43">
        <f>SUM(M289:P289)</f>
        <v>105433</v>
      </c>
      <c r="M289" s="43">
        <f>SUM(M283:M288)</f>
        <v>0</v>
      </c>
      <c r="N289" s="43">
        <f>SUM(N283:N288)</f>
        <v>0</v>
      </c>
      <c r="O289" s="43">
        <f>SUM(O283:O288)</f>
        <v>105433</v>
      </c>
      <c r="P289" s="43">
        <f>SUM(P283:P288)</f>
        <v>0</v>
      </c>
      <c r="Q289" s="21"/>
      <c r="R289" s="21"/>
      <c r="S289" s="21"/>
      <c r="T289" s="21"/>
      <c r="U289" s="21"/>
      <c r="V289" s="21"/>
    </row>
    <row r="290" spans="1:22" x14ac:dyDescent="0.2">
      <c r="A290" s="28">
        <v>206</v>
      </c>
      <c r="B290" s="28" t="s">
        <v>29</v>
      </c>
      <c r="C290" s="17" t="s">
        <v>88</v>
      </c>
      <c r="D290" s="18">
        <f>SUMIFS('2013Figures'!$J:$J,'2013Figures'!$C:$C,$A290,'2013Figures'!$E:$E,$B$1)</f>
        <v>934</v>
      </c>
      <c r="E290" s="18">
        <f>SUMIFS('2013Figures'!$J:$J,'2013Figures'!$C:$C,$A290,'2013Figures'!$B:$B,"BrokerToCy",'2013Figures'!$G:$G,"E1",'2013Figures'!$E:$E,$B$1)</f>
        <v>0</v>
      </c>
      <c r="F290" s="18">
        <f>SUMIFS('2013Figures'!$J:$J,'2013Figures'!$C:$C,$A290,'2013Figures'!$B:$B,"BrokerToCy",'2013Figures'!$G:$G,"P1",'2013Figures'!$E:$E,$B$1)</f>
        <v>0</v>
      </c>
      <c r="G290" s="18">
        <f>SUMIFS('2013Figures'!$J:$J,'2013Figures'!$C:$C,$A290,'2013Figures'!$B:$B,"CyToBroker",'2013Figures'!$G:$G,"E1",'2013Figures'!$E:$E,$B$1)</f>
        <v>934</v>
      </c>
      <c r="H290" s="18">
        <f>SUMIFS('2013Figures'!$J:$J,'2013Figures'!$C:$C,$A290,'2013Figures'!$B:$B,"CyToBroker",'2013Figures'!$G:$G,"P1",'2013Figures'!$E:$E,$B$1)</f>
        <v>0</v>
      </c>
      <c r="I290" s="28"/>
      <c r="J290" s="17"/>
      <c r="K290" s="28"/>
      <c r="L290" s="50">
        <f>SUMIFS('2012Figures'!$J:$J,'2012Figures'!$C:$C,$A290,'2012Figures'!$E:$E,$B$1)</f>
        <v>4052</v>
      </c>
      <c r="M290" s="50">
        <f>SUMIFS('2012Figures'!$J:$J,'2012Figures'!$C:$C,$A290,'2012Figures'!$B:$B,"BrokerToCy",'2012Figures'!$G:$G,"E1",'2012Figures'!$E:$E,$B$1)</f>
        <v>0</v>
      </c>
      <c r="N290" s="50">
        <f>SUMIFS('2012Figures'!$J:$J,'2012Figures'!$C:$C,$A290,'2012Figures'!$B:$B,"BrokerToCy",'2012Figures'!$G:$G,"P1",'2012Figures'!$E:$E,$B$1)</f>
        <v>0</v>
      </c>
      <c r="O290" s="50">
        <f>SUMIFS('2012Figures'!$J:$J,'2012Figures'!$C:$C,$A290,'2012Figures'!$B:$B,"CyToBroker",'2012Figures'!$G:$G,"E1",'2012Figures'!$E:$E,$B$1)</f>
        <v>4052</v>
      </c>
      <c r="P290" s="50">
        <f>SUMIFS('2012Figures'!$J:$J,'2012Figures'!$C:$C,$A290,'2012Figures'!$B:$B,"CyToBroker",'2012Figures'!$G:$G,"P1",'2012Figures'!$E:$E,$B$1)</f>
        <v>0</v>
      </c>
      <c r="Q290" s="28"/>
      <c r="R290" s="46">
        <f t="shared" si="29"/>
        <v>-0.77</v>
      </c>
      <c r="S290" s="46" t="str">
        <f t="shared" si="29"/>
        <v/>
      </c>
      <c r="T290" s="46" t="str">
        <f t="shared" si="29"/>
        <v/>
      </c>
      <c r="U290" s="46">
        <f t="shared" si="29"/>
        <v>-0.77</v>
      </c>
      <c r="V290" s="46" t="str">
        <f t="shared" si="29"/>
        <v/>
      </c>
    </row>
    <row r="291" spans="1:22" x14ac:dyDescent="0.2">
      <c r="A291" s="1">
        <v>206</v>
      </c>
      <c r="B291" s="1" t="s">
        <v>29</v>
      </c>
      <c r="C291" s="8">
        <v>5</v>
      </c>
      <c r="D291" s="29">
        <f>SUMIFS('2013Figures'!$J:$J,'2013Figures'!$C:$C,$A291,'2013Figures'!$H:$H,$B291,'2013Figures'!$I:$I,$C291,'2013Figures'!$E:$E,$B$1)</f>
        <v>0</v>
      </c>
      <c r="E291" s="9">
        <f>SUMIFS('2013Figures'!$J:$J,'2013Figures'!$C:$C,$A291,'2013Figures'!$H:$H,$B291,'2013Figures'!$I:$I,$C291,'2013Figures'!$B:$B,"BrokerToCy",'2013Figures'!$G:$G,"E1",'2013Figures'!$E:$E,$B$1)</f>
        <v>0</v>
      </c>
      <c r="F291" s="9">
        <f>SUMIFS('2013Figures'!$J:$J,'2013Figures'!$C:$C,$A291,'2013Figures'!$H:$H,$B291,'2013Figures'!$I:$I,$C291,'2013Figures'!$B:$B,"BrokerToCy",'2013Figures'!$G:$G,"P1",'2013Figures'!$E:$E,$B$1)</f>
        <v>0</v>
      </c>
      <c r="G291" s="9">
        <f>SUMIFS('2013Figures'!$J:$J,'2013Figures'!$C:$C,$A291,'2013Figures'!$H:$H,$B291,'2013Figures'!$I:$I,$C291,'2013Figures'!$B:$B,"CyToBroker",'2013Figures'!$G:$G,"E1",'2013Figures'!$E:$E,$B$1)</f>
        <v>0</v>
      </c>
      <c r="H291" s="9">
        <f>SUMIFS('2013Figures'!$J:$J,'2013Figures'!$C:$C,$A291,'2013Figures'!$H:$H,$B291,'2013Figures'!$I:$I,$C291,'2013Figures'!$B:$B,"CyToBroker",'2013Figures'!$G:$G,"P1",'2013Figures'!$E:$E,$B$1)</f>
        <v>0</v>
      </c>
      <c r="J291" s="8">
        <v>201501</v>
      </c>
      <c r="L291" s="42">
        <f>SUMIFS('2012Figures'!$J:$J,'2012Figures'!$C:$C,$A291,'2012Figures'!$H:$H,$B291,'2012Figures'!$I:$I,$C291,'2012Figures'!$E:$E,$B$1)</f>
        <v>0</v>
      </c>
      <c r="M291" s="52">
        <f>SUMIFS('2012Figures'!$J:$J,'2012Figures'!$C:$C,$A291,'2012Figures'!$H:$H,$B291,'2012Figures'!$I:$I,$C291,'2012Figures'!$B:$B,"BrokerToCy",'2012Figures'!$G:$G,"E1",'2012Figures'!$E:$E,$B$1)</f>
        <v>0</v>
      </c>
      <c r="N291" s="52">
        <f>SUMIFS('2012Figures'!$J:$J,'2012Figures'!$C:$C,$A291,'2012Figures'!$H:$H,$B291,'2012Figures'!$I:$I,$C291,'2012Figures'!$B:$B,"BrokerToCy",'2012Figures'!$G:$G,"P1",'2012Figures'!$E:$E,$B$1)</f>
        <v>0</v>
      </c>
      <c r="O291" s="52">
        <f>SUMIFS('2012Figures'!$J:$J,'2012Figures'!$C:$C,$A291,'2012Figures'!$H:$H,$B291,'2012Figures'!$I:$I,$C291,'2012Figures'!$B:$B,"CyToBroker",'2012Figures'!$G:$G,"E1",'2012Figures'!$E:$E,$B$1)</f>
        <v>0</v>
      </c>
      <c r="P291" s="52">
        <f>SUMIFS('2012Figures'!$J:$J,'2012Figures'!$C:$C,$A291,'2012Figures'!$H:$H,$B291,'2012Figures'!$I:$I,$C291,'2012Figures'!$B:$B,"CyToBroker",'2012Figures'!$G:$G,"P1",'2012Figures'!$E:$E,$B$1)</f>
        <v>0</v>
      </c>
      <c r="R291" s="46" t="str">
        <f t="shared" si="29"/>
        <v/>
      </c>
      <c r="S291" s="46" t="str">
        <f t="shared" si="29"/>
        <v/>
      </c>
      <c r="T291" s="46" t="str">
        <f t="shared" si="29"/>
        <v/>
      </c>
      <c r="U291" s="46" t="str">
        <f t="shared" si="29"/>
        <v/>
      </c>
      <c r="V291" s="46" t="str">
        <f t="shared" si="29"/>
        <v/>
      </c>
    </row>
    <row r="292" spans="1:22" x14ac:dyDescent="0.2">
      <c r="A292" s="1">
        <v>206</v>
      </c>
      <c r="B292" s="1" t="s">
        <v>29</v>
      </c>
      <c r="C292" s="8">
        <v>4</v>
      </c>
      <c r="D292" s="29">
        <f>SUMIFS('2013Figures'!$J:$J,'2013Figures'!$C:$C,$A292,'2013Figures'!$H:$H,$B292,'2013Figures'!$I:$I,$C292,'2013Figures'!$E:$E,$B$1)</f>
        <v>649</v>
      </c>
      <c r="E292" s="9">
        <f>SUMIFS('2013Figures'!$J:$J,'2013Figures'!$C:$C,$A292,'2013Figures'!$H:$H,$B292,'2013Figures'!$I:$I,$C292,'2013Figures'!$B:$B,"BrokerToCy",'2013Figures'!$G:$G,"E1",'2013Figures'!$E:$E,$B$1)</f>
        <v>0</v>
      </c>
      <c r="F292" s="9">
        <f>SUMIFS('2013Figures'!$J:$J,'2013Figures'!$C:$C,$A292,'2013Figures'!$H:$H,$B292,'2013Figures'!$I:$I,$C292,'2013Figures'!$B:$B,"BrokerToCy",'2013Figures'!$G:$G,"P1",'2013Figures'!$E:$E,$B$1)</f>
        <v>0</v>
      </c>
      <c r="G292" s="9">
        <f>SUMIFS('2013Figures'!$J:$J,'2013Figures'!$C:$C,$A292,'2013Figures'!$H:$H,$B292,'2013Figures'!$I:$I,$C292,'2013Figures'!$B:$B,"CyToBroker",'2013Figures'!$G:$G,"E1",'2013Figures'!$E:$E,$B$1)</f>
        <v>649</v>
      </c>
      <c r="H292" s="9">
        <f>SUMIFS('2013Figures'!$J:$J,'2013Figures'!$C:$C,$A292,'2013Figures'!$H:$H,$B292,'2013Figures'!$I:$I,$C292,'2013Figures'!$B:$B,"CyToBroker",'2013Figures'!$G:$G,"P1",'2013Figures'!$E:$E,$B$1)</f>
        <v>0</v>
      </c>
      <c r="I292" s="30"/>
      <c r="J292" s="31">
        <v>201301</v>
      </c>
      <c r="K292" s="30"/>
      <c r="L292" s="42">
        <f>SUMIFS('2012Figures'!$J:$J,'2012Figures'!$C:$C,$A292,'2012Figures'!$H:$H,$B292,'2012Figures'!$I:$I,$C292,'2012Figures'!$E:$E,$B$1)</f>
        <v>37</v>
      </c>
      <c r="M292" s="52">
        <f>SUMIFS('2012Figures'!$J:$J,'2012Figures'!$C:$C,$A292,'2012Figures'!$H:$H,$B292,'2012Figures'!$I:$I,$C292,'2012Figures'!$B:$B,"BrokerToCy",'2012Figures'!$G:$G,"E1",'2012Figures'!$E:$E,$B$1)</f>
        <v>0</v>
      </c>
      <c r="N292" s="52">
        <f>SUMIFS('2012Figures'!$J:$J,'2012Figures'!$C:$C,$A292,'2012Figures'!$H:$H,$B292,'2012Figures'!$I:$I,$C292,'2012Figures'!$B:$B,"BrokerToCy",'2012Figures'!$G:$G,"P1",'2012Figures'!$E:$E,$B$1)</f>
        <v>0</v>
      </c>
      <c r="O292" s="52">
        <f>SUMIFS('2012Figures'!$J:$J,'2012Figures'!$C:$C,$A292,'2012Figures'!$H:$H,$B292,'2012Figures'!$I:$I,$C292,'2012Figures'!$B:$B,"CyToBroker",'2012Figures'!$G:$G,"E1",'2012Figures'!$E:$E,$B$1)</f>
        <v>37</v>
      </c>
      <c r="P292" s="52">
        <f>SUMIFS('2012Figures'!$J:$J,'2012Figures'!$C:$C,$A292,'2012Figures'!$H:$H,$B292,'2012Figures'!$I:$I,$C292,'2012Figures'!$B:$B,"CyToBroker",'2012Figures'!$G:$G,"P1",'2012Figures'!$E:$E,$B$1)</f>
        <v>0</v>
      </c>
      <c r="Q292" s="30"/>
      <c r="R292" s="46">
        <f t="shared" si="29"/>
        <v>16.54</v>
      </c>
      <c r="S292" s="46" t="str">
        <f t="shared" si="29"/>
        <v/>
      </c>
      <c r="T292" s="46" t="str">
        <f t="shared" si="29"/>
        <v/>
      </c>
      <c r="U292" s="46">
        <f t="shared" si="29"/>
        <v>16.54</v>
      </c>
      <c r="V292" s="46" t="str">
        <f t="shared" si="29"/>
        <v/>
      </c>
    </row>
    <row r="293" spans="1:22" x14ac:dyDescent="0.2">
      <c r="A293" s="1">
        <v>206</v>
      </c>
      <c r="B293" s="1" t="s">
        <v>29</v>
      </c>
      <c r="C293" s="8">
        <v>3</v>
      </c>
      <c r="D293" s="29">
        <f>SUMIFS('2013Figures'!$J:$J,'2013Figures'!$C:$C,$A293,'2013Figures'!$H:$H,$B293,'2013Figures'!$I:$I,$C293,'2013Figures'!$E:$E,$B$1)</f>
        <v>0</v>
      </c>
      <c r="E293" s="9">
        <f>SUMIFS('2013Figures'!$J:$J,'2013Figures'!$C:$C,$A293,'2013Figures'!$H:$H,$B293,'2013Figures'!$I:$I,$C293,'2013Figures'!$B:$B,"BrokerToCy",'2013Figures'!$G:$G,"E1",'2013Figures'!$E:$E,$B$1)</f>
        <v>0</v>
      </c>
      <c r="F293" s="9">
        <f>SUMIFS('2013Figures'!$J:$J,'2013Figures'!$C:$C,$A293,'2013Figures'!$H:$H,$B293,'2013Figures'!$I:$I,$C293,'2013Figures'!$B:$B,"BrokerToCy",'2013Figures'!$G:$G,"P1",'2013Figures'!$E:$E,$B$1)</f>
        <v>0</v>
      </c>
      <c r="G293" s="9">
        <f>SUMIFS('2013Figures'!$J:$J,'2013Figures'!$C:$C,$A293,'2013Figures'!$H:$H,$B293,'2013Figures'!$I:$I,$C293,'2013Figures'!$B:$B,"CyToBroker",'2013Figures'!$G:$G,"E1",'2013Figures'!$E:$E,$B$1)</f>
        <v>0</v>
      </c>
      <c r="H293" s="9">
        <f>SUMIFS('2013Figures'!$J:$J,'2013Figures'!$C:$C,$A293,'2013Figures'!$H:$H,$B293,'2013Figures'!$I:$I,$C293,'2013Figures'!$B:$B,"CyToBroker",'2013Figures'!$G:$G,"P1",'2013Figures'!$E:$E,$B$1)</f>
        <v>0</v>
      </c>
      <c r="J293" s="8">
        <v>201201</v>
      </c>
      <c r="L293" s="42">
        <f>SUMIFS('2012Figures'!$J:$J,'2012Figures'!$C:$C,$A293,'2012Figures'!$H:$H,$B293,'2012Figures'!$I:$I,$C293,'2012Figures'!$E:$E,$B$1)</f>
        <v>0</v>
      </c>
      <c r="M293" s="52">
        <f>SUMIFS('2012Figures'!$J:$J,'2012Figures'!$C:$C,$A293,'2012Figures'!$H:$H,$B293,'2012Figures'!$I:$I,$C293,'2012Figures'!$B:$B,"BrokerToCy",'2012Figures'!$G:$G,"E1",'2012Figures'!$E:$E,$B$1)</f>
        <v>0</v>
      </c>
      <c r="N293" s="52">
        <f>SUMIFS('2012Figures'!$J:$J,'2012Figures'!$C:$C,$A293,'2012Figures'!$H:$H,$B293,'2012Figures'!$I:$I,$C293,'2012Figures'!$B:$B,"BrokerToCy",'2012Figures'!$G:$G,"P1",'2012Figures'!$E:$E,$B$1)</f>
        <v>0</v>
      </c>
      <c r="O293" s="52">
        <f>SUMIFS('2012Figures'!$J:$J,'2012Figures'!$C:$C,$A293,'2012Figures'!$H:$H,$B293,'2012Figures'!$I:$I,$C293,'2012Figures'!$B:$B,"CyToBroker",'2012Figures'!$G:$G,"E1",'2012Figures'!$E:$E,$B$1)</f>
        <v>0</v>
      </c>
      <c r="P293" s="52">
        <f>SUMIFS('2012Figures'!$J:$J,'2012Figures'!$C:$C,$A293,'2012Figures'!$H:$H,$B293,'2012Figures'!$I:$I,$C293,'2012Figures'!$B:$B,"CyToBroker",'2012Figures'!$G:$G,"P1",'2012Figures'!$E:$E,$B$1)</f>
        <v>0</v>
      </c>
      <c r="R293" s="46" t="str">
        <f t="shared" si="29"/>
        <v/>
      </c>
      <c r="S293" s="46" t="str">
        <f t="shared" si="29"/>
        <v/>
      </c>
      <c r="T293" s="46" t="str">
        <f t="shared" si="29"/>
        <v/>
      </c>
      <c r="U293" s="46" t="str">
        <f t="shared" si="29"/>
        <v/>
      </c>
      <c r="V293" s="46" t="str">
        <f t="shared" si="29"/>
        <v/>
      </c>
    </row>
    <row r="294" spans="1:22" x14ac:dyDescent="0.2">
      <c r="A294" s="1">
        <v>206</v>
      </c>
      <c r="B294" s="1" t="s">
        <v>29</v>
      </c>
      <c r="C294" s="8">
        <v>2</v>
      </c>
      <c r="D294" s="29">
        <f>SUMIFS('2013Figures'!$J:$J,'2013Figures'!$C:$C,$A294,'2013Figures'!$H:$H,$B294,'2013Figures'!$I:$I,$C294,'2013Figures'!$E:$E,$B$1)</f>
        <v>0</v>
      </c>
      <c r="E294" s="9">
        <f>SUMIFS('2013Figures'!$J:$J,'2013Figures'!$C:$C,$A294,'2013Figures'!$H:$H,$B294,'2013Figures'!$I:$I,$C294,'2013Figures'!$B:$B,"BrokerToCy",'2013Figures'!$G:$G,"E1",'2013Figures'!$E:$E,$B$1)</f>
        <v>0</v>
      </c>
      <c r="F294" s="9">
        <f>SUMIFS('2013Figures'!$J:$J,'2013Figures'!$C:$C,$A294,'2013Figures'!$H:$H,$B294,'2013Figures'!$I:$I,$C294,'2013Figures'!$B:$B,"BrokerToCy",'2013Figures'!$G:$G,"P1",'2013Figures'!$E:$E,$B$1)</f>
        <v>0</v>
      </c>
      <c r="G294" s="9">
        <f>SUMIFS('2013Figures'!$J:$J,'2013Figures'!$C:$C,$A294,'2013Figures'!$H:$H,$B294,'2013Figures'!$I:$I,$C294,'2013Figures'!$B:$B,"CyToBroker",'2013Figures'!$G:$G,"E1",'2013Figures'!$E:$E,$B$1)</f>
        <v>0</v>
      </c>
      <c r="H294" s="9">
        <f>SUMIFS('2013Figures'!$J:$J,'2013Figures'!$C:$C,$A294,'2013Figures'!$H:$H,$B294,'2013Figures'!$I:$I,$C294,'2013Figures'!$B:$B,"CyToBroker",'2013Figures'!$G:$G,"P1",'2013Figures'!$E:$E,$B$1)</f>
        <v>0</v>
      </c>
      <c r="J294" s="8">
        <v>201101</v>
      </c>
      <c r="L294" s="42">
        <f>SUMIFS('2012Figures'!$J:$J,'2012Figures'!$C:$C,$A294,'2012Figures'!$H:$H,$B294,'2012Figures'!$I:$I,$C294,'2012Figures'!$E:$E,$B$1)</f>
        <v>0</v>
      </c>
      <c r="M294" s="52">
        <f>SUMIFS('2012Figures'!$J:$J,'2012Figures'!$C:$C,$A294,'2012Figures'!$H:$H,$B294,'2012Figures'!$I:$I,$C294,'2012Figures'!$B:$B,"BrokerToCy",'2012Figures'!$G:$G,"E1",'2012Figures'!$E:$E,$B$1)</f>
        <v>0</v>
      </c>
      <c r="N294" s="52">
        <f>SUMIFS('2012Figures'!$J:$J,'2012Figures'!$C:$C,$A294,'2012Figures'!$H:$H,$B294,'2012Figures'!$I:$I,$C294,'2012Figures'!$B:$B,"BrokerToCy",'2012Figures'!$G:$G,"P1",'2012Figures'!$E:$E,$B$1)</f>
        <v>0</v>
      </c>
      <c r="O294" s="52">
        <f>SUMIFS('2012Figures'!$J:$J,'2012Figures'!$C:$C,$A294,'2012Figures'!$H:$H,$B294,'2012Figures'!$I:$I,$C294,'2012Figures'!$B:$B,"CyToBroker",'2012Figures'!$G:$G,"E1",'2012Figures'!$E:$E,$B$1)</f>
        <v>0</v>
      </c>
      <c r="P294" s="52">
        <f>SUMIFS('2012Figures'!$J:$J,'2012Figures'!$C:$C,$A294,'2012Figures'!$H:$H,$B294,'2012Figures'!$I:$I,$C294,'2012Figures'!$B:$B,"CyToBroker",'2012Figures'!$G:$G,"P1",'2012Figures'!$E:$E,$B$1)</f>
        <v>0</v>
      </c>
      <c r="R294" s="46" t="str">
        <f t="shared" si="29"/>
        <v/>
      </c>
      <c r="S294" s="46" t="str">
        <f t="shared" si="29"/>
        <v/>
      </c>
      <c r="T294" s="46" t="str">
        <f t="shared" si="29"/>
        <v/>
      </c>
      <c r="U294" s="46" t="str">
        <f t="shared" si="29"/>
        <v/>
      </c>
      <c r="V294" s="46" t="str">
        <f t="shared" si="29"/>
        <v/>
      </c>
    </row>
    <row r="295" spans="1:22" x14ac:dyDescent="0.2">
      <c r="A295" s="1">
        <v>206</v>
      </c>
      <c r="B295" s="1" t="s">
        <v>29</v>
      </c>
      <c r="C295" s="8">
        <v>1</v>
      </c>
      <c r="D295" s="29">
        <f>SUMIFS('2013Figures'!$J:$J,'2013Figures'!$C:$C,$A295,'2013Figures'!$H:$H,$B295,'2013Figures'!$I:$I,$C295,'2013Figures'!$E:$E,$B$1)</f>
        <v>283</v>
      </c>
      <c r="E295" s="9">
        <f>SUMIFS('2013Figures'!$J:$J,'2013Figures'!$C:$C,$A295,'2013Figures'!$H:$H,$B295,'2013Figures'!$I:$I,$C295,'2013Figures'!$B:$B,"BrokerToCy",'2013Figures'!$G:$G,"E1",'2013Figures'!$E:$E,$B$1)</f>
        <v>0</v>
      </c>
      <c r="F295" s="9">
        <f>SUMIFS('2013Figures'!$J:$J,'2013Figures'!$C:$C,$A295,'2013Figures'!$H:$H,$B295,'2013Figures'!$I:$I,$C295,'2013Figures'!$B:$B,"BrokerToCy",'2013Figures'!$G:$G,"P1",'2013Figures'!$E:$E,$B$1)</f>
        <v>0</v>
      </c>
      <c r="G295" s="9">
        <f>SUMIFS('2013Figures'!$J:$J,'2013Figures'!$C:$C,$A295,'2013Figures'!$H:$H,$B295,'2013Figures'!$I:$I,$C295,'2013Figures'!$B:$B,"CyToBroker",'2013Figures'!$G:$G,"E1",'2013Figures'!$E:$E,$B$1)</f>
        <v>283</v>
      </c>
      <c r="H295" s="9">
        <f>SUMIFS('2013Figures'!$J:$J,'2013Figures'!$C:$C,$A295,'2013Figures'!$H:$H,$B295,'2013Figures'!$I:$I,$C295,'2013Figures'!$B:$B,"CyToBroker",'2013Figures'!$G:$G,"P1",'2013Figures'!$E:$E,$B$1)</f>
        <v>0</v>
      </c>
      <c r="J295" s="8">
        <v>200901</v>
      </c>
      <c r="L295" s="42">
        <f>SUMIFS('2012Figures'!$J:$J,'2012Figures'!$C:$C,$A295,'2012Figures'!$H:$H,$B295,'2012Figures'!$I:$I,$C295,'2012Figures'!$E:$E,$B$1)</f>
        <v>4014</v>
      </c>
      <c r="M295" s="52">
        <f>SUMIFS('2012Figures'!$J:$J,'2012Figures'!$C:$C,$A295,'2012Figures'!$H:$H,$B295,'2012Figures'!$I:$I,$C295,'2012Figures'!$B:$B,"BrokerToCy",'2012Figures'!$G:$G,"E1",'2012Figures'!$E:$E,$B$1)</f>
        <v>0</v>
      </c>
      <c r="N295" s="52">
        <f>SUMIFS('2012Figures'!$J:$J,'2012Figures'!$C:$C,$A295,'2012Figures'!$H:$H,$B295,'2012Figures'!$I:$I,$C295,'2012Figures'!$B:$B,"BrokerToCy",'2012Figures'!$G:$G,"P1",'2012Figures'!$E:$E,$B$1)</f>
        <v>0</v>
      </c>
      <c r="O295" s="52">
        <f>SUMIFS('2012Figures'!$J:$J,'2012Figures'!$C:$C,$A295,'2012Figures'!$H:$H,$B295,'2012Figures'!$I:$I,$C295,'2012Figures'!$B:$B,"CyToBroker",'2012Figures'!$G:$G,"E1",'2012Figures'!$E:$E,$B$1)</f>
        <v>4014</v>
      </c>
      <c r="P295" s="52">
        <f>SUMIFS('2012Figures'!$J:$J,'2012Figures'!$C:$C,$A295,'2012Figures'!$H:$H,$B295,'2012Figures'!$I:$I,$C295,'2012Figures'!$B:$B,"CyToBroker",'2012Figures'!$G:$G,"P1",'2012Figures'!$E:$E,$B$1)</f>
        <v>0</v>
      </c>
      <c r="R295" s="46">
        <f t="shared" si="29"/>
        <v>-0.93</v>
      </c>
      <c r="S295" s="46" t="str">
        <f t="shared" si="29"/>
        <v/>
      </c>
      <c r="T295" s="46" t="str">
        <f t="shared" si="29"/>
        <v/>
      </c>
      <c r="U295" s="46">
        <f t="shared" si="29"/>
        <v>-0.93</v>
      </c>
      <c r="V295" s="46" t="str">
        <f t="shared" si="29"/>
        <v/>
      </c>
    </row>
    <row r="296" spans="1:22" x14ac:dyDescent="0.2">
      <c r="A296" s="1">
        <v>206</v>
      </c>
      <c r="B296" s="1" t="s">
        <v>29</v>
      </c>
      <c r="D296" s="29">
        <f>SUMIFS('2013Figures'!$J:$J,'2013Figures'!$C:$C,$A296,'2013Figures'!$I:$I,"",'2013Figures'!$E:$E,$B$1)</f>
        <v>2</v>
      </c>
      <c r="E296" s="9">
        <f>SUMIFS('2013Figures'!$J:$J,'2013Figures'!$C:$C,$A296,'2013Figures'!$I:$I,"",'2013Figures'!$B:$B,"BrokerToCy",'2013Figures'!$G:$G,"E1",'2013Figures'!$E:$E,$B$1)</f>
        <v>0</v>
      </c>
      <c r="F296" s="9">
        <f>SUMIFS('2013Figures'!$J:$J,'2013Figures'!$C:$C,$A296,'2013Figures'!$I:$I,"",'2013Figures'!$B:$B,"BrokerToCy",'2013Figures'!$G:$G,"P1",'2013Figures'!$E:$E,$B$1)</f>
        <v>0</v>
      </c>
      <c r="G296" s="9">
        <f>SUMIFS('2013Figures'!$J:$J,'2013Figures'!$C:$C,$A296,'2013Figures'!$I:$I,"",'2013Figures'!$B:$B,"CyToBroker",'2013Figures'!$G:$G,"E1",'2013Figures'!$E:$E,$B$1)</f>
        <v>2</v>
      </c>
      <c r="H296" s="9">
        <f>SUMIFS('2013Figures'!$J:$J,'2013Figures'!$C:$C,$A296,'2013Figures'!$I:$I,"",'2013Figures'!$B:$B,"CyToBroker",'2013Figures'!$G:$G,"P1",'2013Figures'!$E:$E,$B$1)</f>
        <v>0</v>
      </c>
      <c r="J296" s="8" t="s">
        <v>131</v>
      </c>
      <c r="L296" s="42">
        <f>SUMIFS('2012Figures'!$J:$J,'2012Figures'!$C:$C,$A296,'2012Figures'!$I:$I,"",'2012Figures'!$E:$E,$B$1)</f>
        <v>1</v>
      </c>
      <c r="M296" s="52">
        <f>SUMIFS('2012Figures'!$J:$J,'2012Figures'!$C:$C,$A296,'2012Figures'!$I:$I,"",'2012Figures'!$B:$B,"BrokerToCy",'2012Figures'!$G:$G,"E1",'2012Figures'!$E:$E,$B$1)</f>
        <v>0</v>
      </c>
      <c r="N296" s="52">
        <f>SUMIFS('2012Figures'!$J:$J,'2012Figures'!$C:$C,$A296,'2012Figures'!$I:$I,"",'2012Figures'!$B:$B,"BrokerToCy",'2012Figures'!$G:$G,"P1",'2012Figures'!$E:$E,$B$1)</f>
        <v>0</v>
      </c>
      <c r="O296" s="52">
        <f>SUMIFS('2012Figures'!$J:$J,'2012Figures'!$C:$C,$A296,'2012Figures'!$I:$I,"",'2012Figures'!$B:$B,"CyToBroker",'2012Figures'!$G:$G,"E1",'2012Figures'!$E:$E,$B$1)</f>
        <v>1</v>
      </c>
      <c r="P296" s="52">
        <f>SUMIFS('2012Figures'!$J:$J,'2012Figures'!$C:$C,$A296,'2012Figures'!$I:$I,"",'2012Figures'!$B:$B,"CyToBroker",'2012Figures'!$G:$G,"P1",'2012Figures'!$E:$E,$B$1)</f>
        <v>0</v>
      </c>
      <c r="R296" s="46">
        <f t="shared" si="29"/>
        <v>1</v>
      </c>
      <c r="S296" s="46" t="str">
        <f t="shared" si="29"/>
        <v/>
      </c>
      <c r="T296" s="46" t="str">
        <f t="shared" si="29"/>
        <v/>
      </c>
      <c r="U296" s="46">
        <f t="shared" si="29"/>
        <v>1</v>
      </c>
      <c r="V296" s="46" t="str">
        <f t="shared" si="29"/>
        <v/>
      </c>
    </row>
    <row r="297" spans="1:22" x14ac:dyDescent="0.2">
      <c r="A297" s="21"/>
      <c r="B297" s="21" t="s">
        <v>92</v>
      </c>
      <c r="C297" s="22"/>
      <c r="D297" s="23">
        <f>SUM(E297:H297)</f>
        <v>934</v>
      </c>
      <c r="E297" s="23">
        <f>SUM(E291:E296)</f>
        <v>0</v>
      </c>
      <c r="F297" s="23">
        <f>SUM(F291:F296)</f>
        <v>0</v>
      </c>
      <c r="G297" s="23">
        <f>SUM(G291:G296)</f>
        <v>934</v>
      </c>
      <c r="H297" s="23">
        <f>SUM(H291:H296)</f>
        <v>0</v>
      </c>
      <c r="I297" s="21"/>
      <c r="J297" s="22"/>
      <c r="K297" s="21"/>
      <c r="L297" s="43">
        <f>SUM(M297:P297)</f>
        <v>4052</v>
      </c>
      <c r="M297" s="43">
        <f>SUM(M291:M296)</f>
        <v>0</v>
      </c>
      <c r="N297" s="43">
        <f>SUM(N291:N296)</f>
        <v>0</v>
      </c>
      <c r="O297" s="43">
        <f>SUM(O291:O296)</f>
        <v>4052</v>
      </c>
      <c r="P297" s="43">
        <f>SUM(P291:P296)</f>
        <v>0</v>
      </c>
      <c r="Q297" s="21"/>
      <c r="R297" s="21"/>
      <c r="S297" s="21"/>
      <c r="T297" s="21"/>
      <c r="U297" s="21"/>
      <c r="V297" s="21"/>
    </row>
    <row r="298" spans="1:22" x14ac:dyDescent="0.2">
      <c r="A298" s="28">
        <v>207</v>
      </c>
      <c r="B298" s="28" t="s">
        <v>31</v>
      </c>
      <c r="C298" s="17" t="s">
        <v>88</v>
      </c>
      <c r="D298" s="18">
        <f>SUMIFS('2013Figures'!$J:$J,'2013Figures'!$C:$C,$A298,'2013Figures'!$E:$E,$B$1)</f>
        <v>12</v>
      </c>
      <c r="E298" s="18">
        <f>SUMIFS('2013Figures'!$J:$J,'2013Figures'!$C:$C,$A298,'2013Figures'!$B:$B,"BrokerToCy",'2013Figures'!$G:$G,"E1",'2013Figures'!$E:$E,$B$1)</f>
        <v>0</v>
      </c>
      <c r="F298" s="18">
        <f>SUMIFS('2013Figures'!$J:$J,'2013Figures'!$C:$C,$A298,'2013Figures'!$B:$B,"BrokerToCy",'2013Figures'!$G:$G,"P1",'2013Figures'!$E:$E,$B$1)</f>
        <v>0</v>
      </c>
      <c r="G298" s="18">
        <f>SUMIFS('2013Figures'!$J:$J,'2013Figures'!$C:$C,$A298,'2013Figures'!$B:$B,"CyToBroker",'2013Figures'!$G:$G,"E1",'2013Figures'!$E:$E,$B$1)</f>
        <v>12</v>
      </c>
      <c r="H298" s="18">
        <f>SUMIFS('2013Figures'!$J:$J,'2013Figures'!$C:$C,$A298,'2013Figures'!$B:$B,"CyToBroker",'2013Figures'!$G:$G,"P1",'2013Figures'!$E:$E,$B$1)</f>
        <v>0</v>
      </c>
      <c r="I298" s="28"/>
      <c r="J298" s="17"/>
      <c r="K298" s="28"/>
      <c r="L298" s="50">
        <f>SUMIFS('2012Figures'!$J:$J,'2012Figures'!$C:$C,$A298,'2012Figures'!$E:$E,$B$1)</f>
        <v>3442</v>
      </c>
      <c r="M298" s="50">
        <f>SUMIFS('2012Figures'!$J:$J,'2012Figures'!$C:$C,$A298,'2012Figures'!$B:$B,"BrokerToCy",'2012Figures'!$G:$G,"E1",'2012Figures'!$E:$E,$B$1)</f>
        <v>0</v>
      </c>
      <c r="N298" s="50">
        <f>SUMIFS('2012Figures'!$J:$J,'2012Figures'!$C:$C,$A298,'2012Figures'!$B:$B,"BrokerToCy",'2012Figures'!$G:$G,"P1",'2012Figures'!$E:$E,$B$1)</f>
        <v>0</v>
      </c>
      <c r="O298" s="50">
        <f>SUMIFS('2012Figures'!$J:$J,'2012Figures'!$C:$C,$A298,'2012Figures'!$B:$B,"CyToBroker",'2012Figures'!$G:$G,"E1",'2012Figures'!$E:$E,$B$1)</f>
        <v>3442</v>
      </c>
      <c r="P298" s="50">
        <f>SUMIFS('2012Figures'!$J:$J,'2012Figures'!$C:$C,$A298,'2012Figures'!$B:$B,"CyToBroker",'2012Figures'!$G:$G,"P1",'2012Figures'!$E:$E,$B$1)</f>
        <v>0</v>
      </c>
      <c r="Q298" s="28"/>
      <c r="R298" s="46">
        <f t="shared" si="29"/>
        <v>-1</v>
      </c>
      <c r="S298" s="46" t="str">
        <f t="shared" si="29"/>
        <v/>
      </c>
      <c r="T298" s="46" t="str">
        <f t="shared" si="29"/>
        <v/>
      </c>
      <c r="U298" s="46">
        <f t="shared" si="29"/>
        <v>-1</v>
      </c>
      <c r="V298" s="46" t="str">
        <f t="shared" si="29"/>
        <v/>
      </c>
    </row>
    <row r="299" spans="1:22" x14ac:dyDescent="0.2">
      <c r="A299" s="1">
        <v>207</v>
      </c>
      <c r="B299" s="1" t="s">
        <v>31</v>
      </c>
      <c r="C299" s="8">
        <v>4</v>
      </c>
      <c r="D299" s="29">
        <f>SUMIFS('2013Figures'!$J:$J,'2013Figures'!$C:$C,$A299,'2013Figures'!$H:$H,$B299,'2013Figures'!$I:$I,$C299,'2013Figures'!$E:$E,$B$1)</f>
        <v>12</v>
      </c>
      <c r="E299" s="9">
        <f>SUMIFS('2013Figures'!$J:$J,'2013Figures'!$C:$C,$A299,'2013Figures'!$H:$H,$B299,'2013Figures'!$I:$I,$C299,'2013Figures'!$B:$B,"BrokerToCy",'2013Figures'!$G:$G,"E1",'2013Figures'!$E:$E,$B$1)</f>
        <v>0</v>
      </c>
      <c r="F299" s="9">
        <f>SUMIFS('2013Figures'!$J:$J,'2013Figures'!$C:$C,$A299,'2013Figures'!$H:$H,$B299,'2013Figures'!$I:$I,$C299,'2013Figures'!$B:$B,"BrokerToCy",'2013Figures'!$G:$G,"P1",'2013Figures'!$E:$E,$B$1)</f>
        <v>0</v>
      </c>
      <c r="G299" s="9">
        <f>SUMIFS('2013Figures'!$J:$J,'2013Figures'!$C:$C,$A299,'2013Figures'!$H:$H,$B299,'2013Figures'!$I:$I,$C299,'2013Figures'!$B:$B,"CyToBroker",'2013Figures'!$G:$G,"E1",'2013Figures'!$E:$E,$B$1)</f>
        <v>12</v>
      </c>
      <c r="H299" s="9">
        <f>SUMIFS('2013Figures'!$J:$J,'2013Figures'!$C:$C,$A299,'2013Figures'!$H:$H,$B299,'2013Figures'!$I:$I,$C299,'2013Figures'!$B:$B,"CyToBroker",'2013Figures'!$G:$G,"P1",'2013Figures'!$E:$E,$B$1)</f>
        <v>0</v>
      </c>
      <c r="J299" s="8" t="s">
        <v>146</v>
      </c>
      <c r="L299" s="42">
        <f>SUMIFS('2012Figures'!$J:$J,'2012Figures'!$C:$C,$A299,'2012Figures'!$H:$H,$B299,'2012Figures'!$I:$I,$C299,'2012Figures'!$E:$E,$B$1)</f>
        <v>5</v>
      </c>
      <c r="M299" s="52">
        <f>SUMIFS('2012Figures'!$J:$J,'2012Figures'!$C:$C,$A299,'2012Figures'!$H:$H,$B299,'2012Figures'!$I:$I,$C299,'2012Figures'!$B:$B,"BrokerToCy",'2012Figures'!$G:$G,"E1",'2012Figures'!$E:$E,$B$1)</f>
        <v>0</v>
      </c>
      <c r="N299" s="52">
        <f>SUMIFS('2012Figures'!$J:$J,'2012Figures'!$C:$C,$A299,'2012Figures'!$H:$H,$B299,'2012Figures'!$I:$I,$C299,'2012Figures'!$B:$B,"BrokerToCy",'2012Figures'!$G:$G,"P1",'2012Figures'!$E:$E,$B$1)</f>
        <v>0</v>
      </c>
      <c r="O299" s="52">
        <f>SUMIFS('2012Figures'!$J:$J,'2012Figures'!$C:$C,$A299,'2012Figures'!$H:$H,$B299,'2012Figures'!$I:$I,$C299,'2012Figures'!$B:$B,"CyToBroker",'2012Figures'!$G:$G,"E1",'2012Figures'!$E:$E,$B$1)</f>
        <v>5</v>
      </c>
      <c r="P299" s="52">
        <f>SUMIFS('2012Figures'!$J:$J,'2012Figures'!$C:$C,$A299,'2012Figures'!$H:$H,$B299,'2012Figures'!$I:$I,$C299,'2012Figures'!$B:$B,"CyToBroker",'2012Figures'!$G:$G,"P1",'2012Figures'!$E:$E,$B$1)</f>
        <v>0</v>
      </c>
      <c r="R299" s="46">
        <f t="shared" si="29"/>
        <v>1.4</v>
      </c>
      <c r="S299" s="46" t="str">
        <f t="shared" si="29"/>
        <v/>
      </c>
      <c r="T299" s="46" t="str">
        <f t="shared" si="29"/>
        <v/>
      </c>
      <c r="U299" s="46">
        <f t="shared" si="29"/>
        <v>1.4</v>
      </c>
      <c r="V299" s="46" t="str">
        <f t="shared" si="29"/>
        <v/>
      </c>
    </row>
    <row r="300" spans="1:22" x14ac:dyDescent="0.2">
      <c r="A300" s="1">
        <v>207</v>
      </c>
      <c r="B300" s="1" t="s">
        <v>31</v>
      </c>
      <c r="C300" s="8">
        <v>2</v>
      </c>
      <c r="D300" s="29">
        <f>SUMIFS('2013Figures'!$J:$J,'2013Figures'!$C:$C,$A300,'2013Figures'!$H:$H,$B300,'2013Figures'!$I:$I,$C300,'2013Figures'!$E:$E,$B$1)</f>
        <v>0</v>
      </c>
      <c r="E300" s="9">
        <f>SUMIFS('2013Figures'!$J:$J,'2013Figures'!$C:$C,$A300,'2013Figures'!$H:$H,$B300,'2013Figures'!$I:$I,$C300,'2013Figures'!$B:$B,"BrokerToCy",'2013Figures'!$G:$G,"E1",'2013Figures'!$E:$E,$B$1)</f>
        <v>0</v>
      </c>
      <c r="F300" s="9">
        <f>SUMIFS('2013Figures'!$J:$J,'2013Figures'!$C:$C,$A300,'2013Figures'!$H:$H,$B300,'2013Figures'!$I:$I,$C300,'2013Figures'!$B:$B,"BrokerToCy",'2013Figures'!$G:$G,"P1",'2013Figures'!$E:$E,$B$1)</f>
        <v>0</v>
      </c>
      <c r="G300" s="9">
        <f>SUMIFS('2013Figures'!$J:$J,'2013Figures'!$C:$C,$A300,'2013Figures'!$H:$H,$B300,'2013Figures'!$I:$I,$C300,'2013Figures'!$B:$B,"CyToBroker",'2013Figures'!$G:$G,"E1",'2013Figures'!$E:$E,$B$1)</f>
        <v>0</v>
      </c>
      <c r="H300" s="9">
        <f>SUMIFS('2013Figures'!$J:$J,'2013Figures'!$C:$C,$A300,'2013Figures'!$H:$H,$B300,'2013Figures'!$I:$I,$C300,'2013Figures'!$B:$B,"CyToBroker",'2013Figures'!$G:$G,"P1",'2013Figures'!$E:$E,$B$1)</f>
        <v>0</v>
      </c>
      <c r="J300" s="8">
        <v>201401</v>
      </c>
      <c r="L300" s="42">
        <f>SUMIFS('2012Figures'!$J:$J,'2012Figures'!$C:$C,$A300,'2012Figures'!$H:$H,$B300,'2012Figures'!$I:$I,$C300,'2012Figures'!$E:$E,$B$1)</f>
        <v>0</v>
      </c>
      <c r="M300" s="52">
        <f>SUMIFS('2012Figures'!$J:$J,'2012Figures'!$C:$C,$A300,'2012Figures'!$H:$H,$B300,'2012Figures'!$I:$I,$C300,'2012Figures'!$B:$B,"BrokerToCy",'2012Figures'!$G:$G,"E1",'2012Figures'!$E:$E,$B$1)</f>
        <v>0</v>
      </c>
      <c r="N300" s="52">
        <f>SUMIFS('2012Figures'!$J:$J,'2012Figures'!$C:$C,$A300,'2012Figures'!$H:$H,$B300,'2012Figures'!$I:$I,$C300,'2012Figures'!$B:$B,"BrokerToCy",'2012Figures'!$G:$G,"P1",'2012Figures'!$E:$E,$B$1)</f>
        <v>0</v>
      </c>
      <c r="O300" s="52">
        <f>SUMIFS('2012Figures'!$J:$J,'2012Figures'!$C:$C,$A300,'2012Figures'!$H:$H,$B300,'2012Figures'!$I:$I,$C300,'2012Figures'!$B:$B,"CyToBroker",'2012Figures'!$G:$G,"E1",'2012Figures'!$E:$E,$B$1)</f>
        <v>0</v>
      </c>
      <c r="P300" s="52">
        <f>SUMIFS('2012Figures'!$J:$J,'2012Figures'!$C:$C,$A300,'2012Figures'!$H:$H,$B300,'2012Figures'!$I:$I,$C300,'2012Figures'!$B:$B,"CyToBroker",'2012Figures'!$G:$G,"P1",'2012Figures'!$E:$E,$B$1)</f>
        <v>0</v>
      </c>
      <c r="R300" s="46" t="str">
        <f t="shared" si="29"/>
        <v/>
      </c>
      <c r="S300" s="46" t="str">
        <f t="shared" si="29"/>
        <v/>
      </c>
      <c r="T300" s="46" t="str">
        <f t="shared" si="29"/>
        <v/>
      </c>
      <c r="U300" s="46" t="str">
        <f t="shared" si="29"/>
        <v/>
      </c>
      <c r="V300" s="46" t="str">
        <f t="shared" si="29"/>
        <v/>
      </c>
    </row>
    <row r="301" spans="1:22" x14ac:dyDescent="0.2">
      <c r="A301" s="1">
        <v>207</v>
      </c>
      <c r="B301" s="1" t="s">
        <v>31</v>
      </c>
      <c r="C301" s="8">
        <v>1</v>
      </c>
      <c r="D301" s="29">
        <f>SUMIFS('2013Figures'!$J:$J,'2013Figures'!$C:$C,$A301,'2013Figures'!$H:$H,$B301,'2013Figures'!$I:$I,$C301,'2013Figures'!$E:$E,$B$1)</f>
        <v>0</v>
      </c>
      <c r="E301" s="9">
        <f>SUMIFS('2013Figures'!$J:$J,'2013Figures'!$C:$C,$A301,'2013Figures'!$H:$H,$B301,'2013Figures'!$I:$I,$C301,'2013Figures'!$B:$B,"BrokerToCy",'2013Figures'!$G:$G,"E1",'2013Figures'!$E:$E,$B$1)</f>
        <v>0</v>
      </c>
      <c r="F301" s="9">
        <f>SUMIFS('2013Figures'!$J:$J,'2013Figures'!$C:$C,$A301,'2013Figures'!$H:$H,$B301,'2013Figures'!$I:$I,$C301,'2013Figures'!$B:$B,"BrokerToCy",'2013Figures'!$G:$G,"P1",'2013Figures'!$E:$E,$B$1)</f>
        <v>0</v>
      </c>
      <c r="G301" s="9">
        <f>SUMIFS('2013Figures'!$J:$J,'2013Figures'!$C:$C,$A301,'2013Figures'!$H:$H,$B301,'2013Figures'!$I:$I,$C301,'2013Figures'!$B:$B,"CyToBroker",'2013Figures'!$G:$G,"E1",'2013Figures'!$E:$E,$B$1)</f>
        <v>0</v>
      </c>
      <c r="H301" s="9">
        <f>SUMIFS('2013Figures'!$J:$J,'2013Figures'!$C:$C,$A301,'2013Figures'!$H:$H,$B301,'2013Figures'!$I:$I,$C301,'2013Figures'!$B:$B,"CyToBroker",'2013Figures'!$G:$G,"P1",'2013Figures'!$E:$E,$B$1)</f>
        <v>0</v>
      </c>
      <c r="I301" s="30"/>
      <c r="J301" s="31">
        <v>200901</v>
      </c>
      <c r="K301" s="30"/>
      <c r="L301" s="42">
        <f>SUMIFS('2012Figures'!$J:$J,'2012Figures'!$C:$C,$A301,'2012Figures'!$H:$H,$B301,'2012Figures'!$I:$I,$C301,'2012Figures'!$E:$E,$B$1)</f>
        <v>3417</v>
      </c>
      <c r="M301" s="52">
        <f>SUMIFS('2012Figures'!$J:$J,'2012Figures'!$C:$C,$A301,'2012Figures'!$H:$H,$B301,'2012Figures'!$I:$I,$C301,'2012Figures'!$B:$B,"BrokerToCy",'2012Figures'!$G:$G,"E1",'2012Figures'!$E:$E,$B$1)</f>
        <v>0</v>
      </c>
      <c r="N301" s="52">
        <f>SUMIFS('2012Figures'!$J:$J,'2012Figures'!$C:$C,$A301,'2012Figures'!$H:$H,$B301,'2012Figures'!$I:$I,$C301,'2012Figures'!$B:$B,"BrokerToCy",'2012Figures'!$G:$G,"P1",'2012Figures'!$E:$E,$B$1)</f>
        <v>0</v>
      </c>
      <c r="O301" s="52">
        <f>SUMIFS('2012Figures'!$J:$J,'2012Figures'!$C:$C,$A301,'2012Figures'!$H:$H,$B301,'2012Figures'!$I:$I,$C301,'2012Figures'!$B:$B,"CyToBroker",'2012Figures'!$G:$G,"E1",'2012Figures'!$E:$E,$B$1)</f>
        <v>3417</v>
      </c>
      <c r="P301" s="52">
        <f>SUMIFS('2012Figures'!$J:$J,'2012Figures'!$C:$C,$A301,'2012Figures'!$H:$H,$B301,'2012Figures'!$I:$I,$C301,'2012Figures'!$B:$B,"CyToBroker",'2012Figures'!$G:$G,"P1",'2012Figures'!$E:$E,$B$1)</f>
        <v>0</v>
      </c>
      <c r="Q301" s="30"/>
      <c r="R301" s="46">
        <f t="shared" si="29"/>
        <v>-1</v>
      </c>
      <c r="S301" s="46" t="str">
        <f t="shared" si="29"/>
        <v/>
      </c>
      <c r="T301" s="46" t="str">
        <f t="shared" si="29"/>
        <v/>
      </c>
      <c r="U301" s="46">
        <f t="shared" si="29"/>
        <v>-1</v>
      </c>
      <c r="V301" s="46" t="str">
        <f t="shared" si="29"/>
        <v/>
      </c>
    </row>
    <row r="302" spans="1:22" x14ac:dyDescent="0.2">
      <c r="A302" s="1">
        <v>207</v>
      </c>
      <c r="B302" s="1" t="s">
        <v>31</v>
      </c>
      <c r="D302" s="29">
        <f>SUMIFS('2013Figures'!$J:$J,'2013Figures'!$C:$C,$A302,'2013Figures'!$I:$I,"",'2013Figures'!$E:$E,$B$1)</f>
        <v>0</v>
      </c>
      <c r="E302" s="9">
        <f>SUMIFS('2013Figures'!$J:$J,'2013Figures'!$C:$C,$A302,'2013Figures'!$I:$I,"",'2013Figures'!$B:$B,"BrokerToCy",'2013Figures'!$G:$G,"E1",'2013Figures'!$E:$E,$B$1)</f>
        <v>0</v>
      </c>
      <c r="F302" s="9">
        <f>SUMIFS('2013Figures'!$J:$J,'2013Figures'!$C:$C,$A302,'2013Figures'!$I:$I,"",'2013Figures'!$B:$B,"BrokerToCy",'2013Figures'!$G:$G,"P1",'2013Figures'!$E:$E,$B$1)</f>
        <v>0</v>
      </c>
      <c r="G302" s="9">
        <f>SUMIFS('2013Figures'!$J:$J,'2013Figures'!$C:$C,$A302,'2013Figures'!$I:$I,"",'2013Figures'!$B:$B,"CyToBroker",'2013Figures'!$G:$G,"E1",'2013Figures'!$E:$E,$B$1)</f>
        <v>0</v>
      </c>
      <c r="H302" s="9">
        <f>SUMIFS('2013Figures'!$J:$J,'2013Figures'!$C:$C,$A302,'2013Figures'!$I:$I,"",'2013Figures'!$B:$B,"CyToBroker",'2013Figures'!$G:$G,"P1",'2013Figures'!$E:$E,$B$1)</f>
        <v>0</v>
      </c>
      <c r="J302" s="8" t="s">
        <v>131</v>
      </c>
      <c r="L302" s="42">
        <f>SUMIFS('2012Figures'!$J:$J,'2012Figures'!$C:$C,$A302,'2012Figures'!$I:$I,"",'2012Figures'!$E:$E,$B$1)</f>
        <v>20</v>
      </c>
      <c r="M302" s="52">
        <f>SUMIFS('2012Figures'!$J:$J,'2012Figures'!$C:$C,$A302,'2012Figures'!$I:$I,"",'2012Figures'!$B:$B,"BrokerToCy",'2012Figures'!$G:$G,"E1",'2012Figures'!$E:$E,$B$1)</f>
        <v>0</v>
      </c>
      <c r="N302" s="52">
        <f>SUMIFS('2012Figures'!$J:$J,'2012Figures'!$C:$C,$A302,'2012Figures'!$I:$I,"",'2012Figures'!$B:$B,"BrokerToCy",'2012Figures'!$G:$G,"P1",'2012Figures'!$E:$E,$B$1)</f>
        <v>0</v>
      </c>
      <c r="O302" s="52">
        <f>SUMIFS('2012Figures'!$J:$J,'2012Figures'!$C:$C,$A302,'2012Figures'!$I:$I,"",'2012Figures'!$B:$B,"CyToBroker",'2012Figures'!$G:$G,"E1",'2012Figures'!$E:$E,$B$1)</f>
        <v>20</v>
      </c>
      <c r="P302" s="52">
        <f>SUMIFS('2012Figures'!$J:$J,'2012Figures'!$C:$C,$A302,'2012Figures'!$I:$I,"",'2012Figures'!$B:$B,"CyToBroker",'2012Figures'!$G:$G,"P1",'2012Figures'!$E:$E,$B$1)</f>
        <v>0</v>
      </c>
      <c r="R302" s="46">
        <f t="shared" si="29"/>
        <v>-1</v>
      </c>
      <c r="S302" s="46" t="str">
        <f t="shared" si="29"/>
        <v/>
      </c>
      <c r="T302" s="46" t="str">
        <f t="shared" si="29"/>
        <v/>
      </c>
      <c r="U302" s="46">
        <f t="shared" si="29"/>
        <v>-1</v>
      </c>
      <c r="V302" s="46" t="str">
        <f t="shared" si="29"/>
        <v/>
      </c>
    </row>
    <row r="303" spans="1:22" x14ac:dyDescent="0.2">
      <c r="A303" s="21"/>
      <c r="B303" s="21" t="s">
        <v>92</v>
      </c>
      <c r="C303" s="22"/>
      <c r="D303" s="23">
        <f>SUM(E303:H303)</f>
        <v>12</v>
      </c>
      <c r="E303" s="23">
        <f>SUM(E299:E302)</f>
        <v>0</v>
      </c>
      <c r="F303" s="23">
        <f>SUM(F299:F302)</f>
        <v>0</v>
      </c>
      <c r="G303" s="23">
        <f>SUM(G299:G302)</f>
        <v>12</v>
      </c>
      <c r="H303" s="23">
        <f>SUM(H299:H302)</f>
        <v>0</v>
      </c>
      <c r="I303" s="21"/>
      <c r="J303" s="22"/>
      <c r="K303" s="21"/>
      <c r="L303" s="43">
        <f>SUM(M303:P303)</f>
        <v>3442</v>
      </c>
      <c r="M303" s="43">
        <f>SUM(M299:M302)</f>
        <v>0</v>
      </c>
      <c r="N303" s="43">
        <f>SUM(N299:N302)</f>
        <v>0</v>
      </c>
      <c r="O303" s="43">
        <f>SUM(O299:O302)</f>
        <v>3442</v>
      </c>
      <c r="P303" s="43">
        <f>SUM(P299:P302)</f>
        <v>0</v>
      </c>
      <c r="Q303" s="21"/>
      <c r="R303" s="21"/>
      <c r="S303" s="21"/>
      <c r="T303" s="21"/>
      <c r="U303" s="21"/>
      <c r="V303" s="21"/>
    </row>
    <row r="304" spans="1:22" x14ac:dyDescent="0.2">
      <c r="A304" s="28">
        <v>210</v>
      </c>
      <c r="B304" s="28" t="s">
        <v>71</v>
      </c>
      <c r="C304" s="17" t="s">
        <v>88</v>
      </c>
      <c r="D304" s="18">
        <f>SUMIFS('2013Figures'!$J:$J,'2013Figures'!$C:$C,$A304,'2013Figures'!$E:$E,$B$1)</f>
        <v>16751</v>
      </c>
      <c r="E304" s="18">
        <f>SUMIFS('2013Figures'!$J:$J,'2013Figures'!$C:$C,$A304,'2013Figures'!$B:$B,"BrokerToCy",'2013Figures'!$G:$G,"E1",'2013Figures'!$E:$E,$B$1)</f>
        <v>0</v>
      </c>
      <c r="F304" s="18">
        <f>SUMIFS('2013Figures'!$J:$J,'2013Figures'!$C:$C,$A304,'2013Figures'!$B:$B,"BrokerToCy",'2013Figures'!$G:$G,"P1",'2013Figures'!$E:$E,$B$1)</f>
        <v>0</v>
      </c>
      <c r="G304" s="18">
        <f>SUMIFS('2013Figures'!$J:$J,'2013Figures'!$C:$C,$A304,'2013Figures'!$B:$B,"CyToBroker",'2013Figures'!$G:$G,"E1",'2013Figures'!$E:$E,$B$1)</f>
        <v>16751</v>
      </c>
      <c r="H304" s="18">
        <f>SUMIFS('2013Figures'!$J:$J,'2013Figures'!$C:$C,$A304,'2013Figures'!$B:$B,"CyToBroker",'2013Figures'!$G:$G,"P1",'2013Figures'!$E:$E,$B$1)</f>
        <v>0</v>
      </c>
      <c r="I304" s="28"/>
      <c r="J304" s="17"/>
      <c r="K304" s="28"/>
      <c r="L304" s="50">
        <f>SUMIFS('2012Figures'!$J:$J,'2012Figures'!$C:$C,$A304,'2012Figures'!$E:$E,$B$1)</f>
        <v>26225</v>
      </c>
      <c r="M304" s="50">
        <f>SUMIFS('2012Figures'!$J:$J,'2012Figures'!$C:$C,$A304,'2012Figures'!$B:$B,"BrokerToCy",'2012Figures'!$G:$G,"E1",'2012Figures'!$E:$E,$B$1)</f>
        <v>0</v>
      </c>
      <c r="N304" s="50">
        <f>SUMIFS('2012Figures'!$J:$J,'2012Figures'!$C:$C,$A304,'2012Figures'!$B:$B,"BrokerToCy",'2012Figures'!$G:$G,"P1",'2012Figures'!$E:$E,$B$1)</f>
        <v>0</v>
      </c>
      <c r="O304" s="50">
        <f>SUMIFS('2012Figures'!$J:$J,'2012Figures'!$C:$C,$A304,'2012Figures'!$B:$B,"CyToBroker",'2012Figures'!$G:$G,"E1",'2012Figures'!$E:$E,$B$1)</f>
        <v>26225</v>
      </c>
      <c r="P304" s="50">
        <f>SUMIFS('2012Figures'!$J:$J,'2012Figures'!$C:$C,$A304,'2012Figures'!$B:$B,"CyToBroker",'2012Figures'!$G:$G,"P1",'2012Figures'!$E:$E,$B$1)</f>
        <v>0</v>
      </c>
      <c r="Q304" s="28"/>
      <c r="R304" s="46">
        <f t="shared" si="29"/>
        <v>-0.36</v>
      </c>
      <c r="S304" s="46" t="str">
        <f t="shared" si="29"/>
        <v/>
      </c>
      <c r="T304" s="46" t="str">
        <f t="shared" si="29"/>
        <v/>
      </c>
      <c r="U304" s="46">
        <f t="shared" si="29"/>
        <v>-0.36</v>
      </c>
      <c r="V304" s="46" t="str">
        <f t="shared" si="29"/>
        <v/>
      </c>
    </row>
    <row r="305" spans="1:22" x14ac:dyDescent="0.2">
      <c r="A305" s="1">
        <v>210</v>
      </c>
      <c r="B305" s="1" t="s">
        <v>71</v>
      </c>
      <c r="C305" s="8">
        <v>5</v>
      </c>
      <c r="D305" s="29">
        <f>SUMIFS('2013Figures'!$J:$J,'2013Figures'!$C:$C,$A305,'2013Figures'!$H:$H,$B305,'2013Figures'!$I:$I,$C305,'2013Figures'!$E:$E,$B$1)</f>
        <v>0</v>
      </c>
      <c r="E305" s="9">
        <f>SUMIFS('2013Figures'!$J:$J,'2013Figures'!$C:$C,$A305,'2013Figures'!$H:$H,$B305,'2013Figures'!$I:$I,$C305,'2013Figures'!$B:$B,"BrokerToCy",'2013Figures'!$G:$G,"E1",'2013Figures'!$E:$E,$B$1)</f>
        <v>0</v>
      </c>
      <c r="F305" s="9">
        <f>SUMIFS('2013Figures'!$J:$J,'2013Figures'!$C:$C,$A305,'2013Figures'!$H:$H,$B305,'2013Figures'!$I:$I,$C305,'2013Figures'!$B:$B,"BrokerToCy",'2013Figures'!$G:$G,"P1",'2013Figures'!$E:$E,$B$1)</f>
        <v>0</v>
      </c>
      <c r="G305" s="9">
        <f>SUMIFS('2013Figures'!$J:$J,'2013Figures'!$C:$C,$A305,'2013Figures'!$H:$H,$B305,'2013Figures'!$I:$I,$C305,'2013Figures'!$B:$B,"CyToBroker",'2013Figures'!$G:$G,"E1",'2013Figures'!$E:$E,$B$1)</f>
        <v>0</v>
      </c>
      <c r="H305" s="9">
        <f>SUMIFS('2013Figures'!$J:$J,'2013Figures'!$C:$C,$A305,'2013Figures'!$H:$H,$B305,'2013Figures'!$I:$I,$C305,'2013Figures'!$B:$B,"CyToBroker",'2013Figures'!$G:$G,"P1",'2013Figures'!$E:$E,$B$1)</f>
        <v>0</v>
      </c>
      <c r="J305" s="8">
        <v>201501</v>
      </c>
      <c r="L305" s="42">
        <f>SUMIFS('2012Figures'!$J:$J,'2012Figures'!$C:$C,$A305,'2012Figures'!$H:$H,$B305,'2012Figures'!$I:$I,$C305,'2012Figures'!$E:$E,$B$1)</f>
        <v>0</v>
      </c>
      <c r="M305" s="52">
        <f>SUMIFS('2012Figures'!$J:$J,'2012Figures'!$C:$C,$A305,'2012Figures'!$H:$H,$B305,'2012Figures'!$I:$I,$C305,'2012Figures'!$B:$B,"BrokerToCy",'2012Figures'!$G:$G,"E1",'2012Figures'!$E:$E,$B$1)</f>
        <v>0</v>
      </c>
      <c r="N305" s="52">
        <f>SUMIFS('2012Figures'!$J:$J,'2012Figures'!$C:$C,$A305,'2012Figures'!$H:$H,$B305,'2012Figures'!$I:$I,$C305,'2012Figures'!$B:$B,"BrokerToCy",'2012Figures'!$G:$G,"P1",'2012Figures'!$E:$E,$B$1)</f>
        <v>0</v>
      </c>
      <c r="O305" s="52">
        <f>SUMIFS('2012Figures'!$J:$J,'2012Figures'!$C:$C,$A305,'2012Figures'!$H:$H,$B305,'2012Figures'!$I:$I,$C305,'2012Figures'!$B:$B,"CyToBroker",'2012Figures'!$G:$G,"E1",'2012Figures'!$E:$E,$B$1)</f>
        <v>0</v>
      </c>
      <c r="P305" s="52">
        <f>SUMIFS('2012Figures'!$J:$J,'2012Figures'!$C:$C,$A305,'2012Figures'!$H:$H,$B305,'2012Figures'!$I:$I,$C305,'2012Figures'!$B:$B,"CyToBroker",'2012Figures'!$G:$G,"P1",'2012Figures'!$E:$E,$B$1)</f>
        <v>0</v>
      </c>
      <c r="R305" s="46" t="str">
        <f t="shared" si="29"/>
        <v/>
      </c>
      <c r="S305" s="46" t="str">
        <f t="shared" si="29"/>
        <v/>
      </c>
      <c r="T305" s="46" t="str">
        <f t="shared" si="29"/>
        <v/>
      </c>
      <c r="U305" s="46" t="str">
        <f t="shared" si="29"/>
        <v/>
      </c>
      <c r="V305" s="46" t="str">
        <f t="shared" si="29"/>
        <v/>
      </c>
    </row>
    <row r="306" spans="1:22" x14ac:dyDescent="0.2">
      <c r="A306" s="1">
        <v>210</v>
      </c>
      <c r="B306" s="1" t="s">
        <v>71</v>
      </c>
      <c r="C306" s="8">
        <v>4</v>
      </c>
      <c r="D306" s="29">
        <f>SUMIFS('2013Figures'!$J:$J,'2013Figures'!$C:$C,$A306,'2013Figures'!$H:$H,$B306,'2013Figures'!$I:$I,$C306,'2013Figures'!$E:$E,$B$1)</f>
        <v>16748</v>
      </c>
      <c r="E306" s="9">
        <f>SUMIFS('2013Figures'!$J:$J,'2013Figures'!$C:$C,$A306,'2013Figures'!$H:$H,$B306,'2013Figures'!$I:$I,$C306,'2013Figures'!$B:$B,"BrokerToCy",'2013Figures'!$G:$G,"E1",'2013Figures'!$E:$E,$B$1)</f>
        <v>0</v>
      </c>
      <c r="F306" s="9">
        <f>SUMIFS('2013Figures'!$J:$J,'2013Figures'!$C:$C,$A306,'2013Figures'!$H:$H,$B306,'2013Figures'!$I:$I,$C306,'2013Figures'!$B:$B,"BrokerToCy",'2013Figures'!$G:$G,"P1",'2013Figures'!$E:$E,$B$1)</f>
        <v>0</v>
      </c>
      <c r="G306" s="9">
        <f>SUMIFS('2013Figures'!$J:$J,'2013Figures'!$C:$C,$A306,'2013Figures'!$H:$H,$B306,'2013Figures'!$I:$I,$C306,'2013Figures'!$B:$B,"CyToBroker",'2013Figures'!$G:$G,"E1",'2013Figures'!$E:$E,$B$1)</f>
        <v>16748</v>
      </c>
      <c r="H306" s="9">
        <f>SUMIFS('2013Figures'!$J:$J,'2013Figures'!$C:$C,$A306,'2013Figures'!$H:$H,$B306,'2013Figures'!$I:$I,$C306,'2013Figures'!$B:$B,"CyToBroker",'2013Figures'!$G:$G,"P1",'2013Figures'!$E:$E,$B$1)</f>
        <v>0</v>
      </c>
      <c r="I306" s="30"/>
      <c r="J306" s="31">
        <v>201301</v>
      </c>
      <c r="K306" s="30"/>
      <c r="L306" s="42">
        <f>SUMIFS('2012Figures'!$J:$J,'2012Figures'!$C:$C,$A306,'2012Figures'!$H:$H,$B306,'2012Figures'!$I:$I,$C306,'2012Figures'!$E:$E,$B$1)</f>
        <v>445</v>
      </c>
      <c r="M306" s="52">
        <f>SUMIFS('2012Figures'!$J:$J,'2012Figures'!$C:$C,$A306,'2012Figures'!$H:$H,$B306,'2012Figures'!$I:$I,$C306,'2012Figures'!$B:$B,"BrokerToCy",'2012Figures'!$G:$G,"E1",'2012Figures'!$E:$E,$B$1)</f>
        <v>0</v>
      </c>
      <c r="N306" s="52">
        <f>SUMIFS('2012Figures'!$J:$J,'2012Figures'!$C:$C,$A306,'2012Figures'!$H:$H,$B306,'2012Figures'!$I:$I,$C306,'2012Figures'!$B:$B,"BrokerToCy",'2012Figures'!$G:$G,"P1",'2012Figures'!$E:$E,$B$1)</f>
        <v>0</v>
      </c>
      <c r="O306" s="52">
        <f>SUMIFS('2012Figures'!$J:$J,'2012Figures'!$C:$C,$A306,'2012Figures'!$H:$H,$B306,'2012Figures'!$I:$I,$C306,'2012Figures'!$B:$B,"CyToBroker",'2012Figures'!$G:$G,"E1",'2012Figures'!$E:$E,$B$1)</f>
        <v>445</v>
      </c>
      <c r="P306" s="52">
        <f>SUMIFS('2012Figures'!$J:$J,'2012Figures'!$C:$C,$A306,'2012Figures'!$H:$H,$B306,'2012Figures'!$I:$I,$C306,'2012Figures'!$B:$B,"CyToBroker",'2012Figures'!$G:$G,"P1",'2012Figures'!$E:$E,$B$1)</f>
        <v>0</v>
      </c>
      <c r="Q306" s="30"/>
      <c r="R306" s="46">
        <f t="shared" si="29"/>
        <v>36.64</v>
      </c>
      <c r="S306" s="46" t="str">
        <f t="shared" si="29"/>
        <v/>
      </c>
      <c r="T306" s="46" t="str">
        <f t="shared" si="29"/>
        <v/>
      </c>
      <c r="U306" s="46">
        <f t="shared" si="29"/>
        <v>36.64</v>
      </c>
      <c r="V306" s="46" t="str">
        <f t="shared" si="29"/>
        <v/>
      </c>
    </row>
    <row r="307" spans="1:22" x14ac:dyDescent="0.2">
      <c r="A307" s="1">
        <v>210</v>
      </c>
      <c r="B307" s="1" t="s">
        <v>71</v>
      </c>
      <c r="C307" s="8">
        <v>3</v>
      </c>
      <c r="D307" s="29">
        <f>SUMIFS('2013Figures'!$J:$J,'2013Figures'!$C:$C,$A307,'2013Figures'!$H:$H,$B307,'2013Figures'!$I:$I,$C307,'2013Figures'!$E:$E,$B$1)</f>
        <v>0</v>
      </c>
      <c r="E307" s="9">
        <f>SUMIFS('2013Figures'!$J:$J,'2013Figures'!$C:$C,$A307,'2013Figures'!$H:$H,$B307,'2013Figures'!$I:$I,$C307,'2013Figures'!$B:$B,"BrokerToCy",'2013Figures'!$G:$G,"E1",'2013Figures'!$E:$E,$B$1)</f>
        <v>0</v>
      </c>
      <c r="F307" s="9">
        <f>SUMIFS('2013Figures'!$J:$J,'2013Figures'!$C:$C,$A307,'2013Figures'!$H:$H,$B307,'2013Figures'!$I:$I,$C307,'2013Figures'!$B:$B,"BrokerToCy",'2013Figures'!$G:$G,"P1",'2013Figures'!$E:$E,$B$1)</f>
        <v>0</v>
      </c>
      <c r="G307" s="9">
        <f>SUMIFS('2013Figures'!$J:$J,'2013Figures'!$C:$C,$A307,'2013Figures'!$H:$H,$B307,'2013Figures'!$I:$I,$C307,'2013Figures'!$B:$B,"CyToBroker",'2013Figures'!$G:$G,"E1",'2013Figures'!$E:$E,$B$1)</f>
        <v>0</v>
      </c>
      <c r="H307" s="9">
        <f>SUMIFS('2013Figures'!$J:$J,'2013Figures'!$C:$C,$A307,'2013Figures'!$H:$H,$B307,'2013Figures'!$I:$I,$C307,'2013Figures'!$B:$B,"CyToBroker",'2013Figures'!$G:$G,"P1",'2013Figures'!$E:$E,$B$1)</f>
        <v>0</v>
      </c>
      <c r="J307" s="8">
        <v>201201</v>
      </c>
      <c r="L307" s="42">
        <f>SUMIFS('2012Figures'!$J:$J,'2012Figures'!$C:$C,$A307,'2012Figures'!$H:$H,$B307,'2012Figures'!$I:$I,$C307,'2012Figures'!$E:$E,$B$1)</f>
        <v>0</v>
      </c>
      <c r="M307" s="52">
        <f>SUMIFS('2012Figures'!$J:$J,'2012Figures'!$C:$C,$A307,'2012Figures'!$H:$H,$B307,'2012Figures'!$I:$I,$C307,'2012Figures'!$B:$B,"BrokerToCy",'2012Figures'!$G:$G,"E1",'2012Figures'!$E:$E,$B$1)</f>
        <v>0</v>
      </c>
      <c r="N307" s="52">
        <f>SUMIFS('2012Figures'!$J:$J,'2012Figures'!$C:$C,$A307,'2012Figures'!$H:$H,$B307,'2012Figures'!$I:$I,$C307,'2012Figures'!$B:$B,"BrokerToCy",'2012Figures'!$G:$G,"P1",'2012Figures'!$E:$E,$B$1)</f>
        <v>0</v>
      </c>
      <c r="O307" s="52">
        <f>SUMIFS('2012Figures'!$J:$J,'2012Figures'!$C:$C,$A307,'2012Figures'!$H:$H,$B307,'2012Figures'!$I:$I,$C307,'2012Figures'!$B:$B,"CyToBroker",'2012Figures'!$G:$G,"E1",'2012Figures'!$E:$E,$B$1)</f>
        <v>0</v>
      </c>
      <c r="P307" s="52">
        <f>SUMIFS('2012Figures'!$J:$J,'2012Figures'!$C:$C,$A307,'2012Figures'!$H:$H,$B307,'2012Figures'!$I:$I,$C307,'2012Figures'!$B:$B,"CyToBroker",'2012Figures'!$G:$G,"P1",'2012Figures'!$E:$E,$B$1)</f>
        <v>0</v>
      </c>
      <c r="R307" s="46" t="str">
        <f t="shared" si="29"/>
        <v/>
      </c>
      <c r="S307" s="46" t="str">
        <f t="shared" si="29"/>
        <v/>
      </c>
      <c r="T307" s="46" t="str">
        <f t="shared" si="29"/>
        <v/>
      </c>
      <c r="U307" s="46" t="str">
        <f t="shared" si="29"/>
        <v/>
      </c>
      <c r="V307" s="46" t="str">
        <f t="shared" si="29"/>
        <v/>
      </c>
    </row>
    <row r="308" spans="1:22" x14ac:dyDescent="0.2">
      <c r="A308" s="1">
        <v>210</v>
      </c>
      <c r="B308" s="1" t="s">
        <v>71</v>
      </c>
      <c r="C308" s="8">
        <v>2</v>
      </c>
      <c r="D308" s="29">
        <f>SUMIFS('2013Figures'!$J:$J,'2013Figures'!$C:$C,$A308,'2013Figures'!$H:$H,$B308,'2013Figures'!$I:$I,$C308,'2013Figures'!$E:$E,$B$1)</f>
        <v>0</v>
      </c>
      <c r="E308" s="9">
        <f>SUMIFS('2013Figures'!$J:$J,'2013Figures'!$C:$C,$A308,'2013Figures'!$H:$H,$B308,'2013Figures'!$I:$I,$C308,'2013Figures'!$B:$B,"BrokerToCy",'2013Figures'!$G:$G,"E1",'2013Figures'!$E:$E,$B$1)</f>
        <v>0</v>
      </c>
      <c r="F308" s="9">
        <f>SUMIFS('2013Figures'!$J:$J,'2013Figures'!$C:$C,$A308,'2013Figures'!$H:$H,$B308,'2013Figures'!$I:$I,$C308,'2013Figures'!$B:$B,"BrokerToCy",'2013Figures'!$G:$G,"P1",'2013Figures'!$E:$E,$B$1)</f>
        <v>0</v>
      </c>
      <c r="G308" s="9">
        <f>SUMIFS('2013Figures'!$J:$J,'2013Figures'!$C:$C,$A308,'2013Figures'!$H:$H,$B308,'2013Figures'!$I:$I,$C308,'2013Figures'!$B:$B,"CyToBroker",'2013Figures'!$G:$G,"E1",'2013Figures'!$E:$E,$B$1)</f>
        <v>0</v>
      </c>
      <c r="H308" s="9">
        <f>SUMIFS('2013Figures'!$J:$J,'2013Figures'!$C:$C,$A308,'2013Figures'!$H:$H,$B308,'2013Figures'!$I:$I,$C308,'2013Figures'!$B:$B,"CyToBroker",'2013Figures'!$G:$G,"P1",'2013Figures'!$E:$E,$B$1)</f>
        <v>0</v>
      </c>
      <c r="J308" s="8">
        <v>201101</v>
      </c>
      <c r="L308" s="42">
        <f>SUMIFS('2012Figures'!$J:$J,'2012Figures'!$C:$C,$A308,'2012Figures'!$H:$H,$B308,'2012Figures'!$I:$I,$C308,'2012Figures'!$E:$E,$B$1)</f>
        <v>0</v>
      </c>
      <c r="M308" s="52">
        <f>SUMIFS('2012Figures'!$J:$J,'2012Figures'!$C:$C,$A308,'2012Figures'!$H:$H,$B308,'2012Figures'!$I:$I,$C308,'2012Figures'!$B:$B,"BrokerToCy",'2012Figures'!$G:$G,"E1",'2012Figures'!$E:$E,$B$1)</f>
        <v>0</v>
      </c>
      <c r="N308" s="52">
        <f>SUMIFS('2012Figures'!$J:$J,'2012Figures'!$C:$C,$A308,'2012Figures'!$H:$H,$B308,'2012Figures'!$I:$I,$C308,'2012Figures'!$B:$B,"BrokerToCy",'2012Figures'!$G:$G,"P1",'2012Figures'!$E:$E,$B$1)</f>
        <v>0</v>
      </c>
      <c r="O308" s="52">
        <f>SUMIFS('2012Figures'!$J:$J,'2012Figures'!$C:$C,$A308,'2012Figures'!$H:$H,$B308,'2012Figures'!$I:$I,$C308,'2012Figures'!$B:$B,"CyToBroker",'2012Figures'!$G:$G,"E1",'2012Figures'!$E:$E,$B$1)</f>
        <v>0</v>
      </c>
      <c r="P308" s="52">
        <f>SUMIFS('2012Figures'!$J:$J,'2012Figures'!$C:$C,$A308,'2012Figures'!$H:$H,$B308,'2012Figures'!$I:$I,$C308,'2012Figures'!$B:$B,"CyToBroker",'2012Figures'!$G:$G,"P1",'2012Figures'!$E:$E,$B$1)</f>
        <v>0</v>
      </c>
      <c r="R308" s="46" t="str">
        <f t="shared" si="29"/>
        <v/>
      </c>
      <c r="S308" s="46" t="str">
        <f t="shared" si="29"/>
        <v/>
      </c>
      <c r="T308" s="46" t="str">
        <f t="shared" si="29"/>
        <v/>
      </c>
      <c r="U308" s="46" t="str">
        <f t="shared" si="29"/>
        <v/>
      </c>
      <c r="V308" s="46" t="str">
        <f t="shared" si="29"/>
        <v/>
      </c>
    </row>
    <row r="309" spans="1:22" x14ac:dyDescent="0.2">
      <c r="A309" s="1">
        <v>210</v>
      </c>
      <c r="B309" s="1" t="s">
        <v>71</v>
      </c>
      <c r="C309" s="8">
        <v>1</v>
      </c>
      <c r="D309" s="29">
        <f>SUMIFS('2013Figures'!$J:$J,'2013Figures'!$C:$C,$A309,'2013Figures'!$H:$H,$B309,'2013Figures'!$I:$I,$C309,'2013Figures'!$E:$E,$B$1)</f>
        <v>3</v>
      </c>
      <c r="E309" s="9">
        <f>SUMIFS('2013Figures'!$J:$J,'2013Figures'!$C:$C,$A309,'2013Figures'!$H:$H,$B309,'2013Figures'!$I:$I,$C309,'2013Figures'!$B:$B,"BrokerToCy",'2013Figures'!$G:$G,"E1",'2013Figures'!$E:$E,$B$1)</f>
        <v>0</v>
      </c>
      <c r="F309" s="9">
        <f>SUMIFS('2013Figures'!$J:$J,'2013Figures'!$C:$C,$A309,'2013Figures'!$H:$H,$B309,'2013Figures'!$I:$I,$C309,'2013Figures'!$B:$B,"BrokerToCy",'2013Figures'!$G:$G,"P1",'2013Figures'!$E:$E,$B$1)</f>
        <v>0</v>
      </c>
      <c r="G309" s="9">
        <f>SUMIFS('2013Figures'!$J:$J,'2013Figures'!$C:$C,$A309,'2013Figures'!$H:$H,$B309,'2013Figures'!$I:$I,$C309,'2013Figures'!$B:$B,"CyToBroker",'2013Figures'!$G:$G,"E1",'2013Figures'!$E:$E,$B$1)</f>
        <v>3</v>
      </c>
      <c r="H309" s="9">
        <f>SUMIFS('2013Figures'!$J:$J,'2013Figures'!$C:$C,$A309,'2013Figures'!$H:$H,$B309,'2013Figures'!$I:$I,$C309,'2013Figures'!$B:$B,"CyToBroker",'2013Figures'!$G:$G,"P1",'2013Figures'!$E:$E,$B$1)</f>
        <v>0</v>
      </c>
      <c r="J309" s="8">
        <v>200901</v>
      </c>
      <c r="L309" s="42">
        <f>SUMIFS('2012Figures'!$J:$J,'2012Figures'!$C:$C,$A309,'2012Figures'!$H:$H,$B309,'2012Figures'!$I:$I,$C309,'2012Figures'!$E:$E,$B$1)</f>
        <v>25780</v>
      </c>
      <c r="M309" s="52">
        <f>SUMIFS('2012Figures'!$J:$J,'2012Figures'!$C:$C,$A309,'2012Figures'!$H:$H,$B309,'2012Figures'!$I:$I,$C309,'2012Figures'!$B:$B,"BrokerToCy",'2012Figures'!$G:$G,"E1",'2012Figures'!$E:$E,$B$1)</f>
        <v>0</v>
      </c>
      <c r="N309" s="52">
        <f>SUMIFS('2012Figures'!$J:$J,'2012Figures'!$C:$C,$A309,'2012Figures'!$H:$H,$B309,'2012Figures'!$I:$I,$C309,'2012Figures'!$B:$B,"BrokerToCy",'2012Figures'!$G:$G,"P1",'2012Figures'!$E:$E,$B$1)</f>
        <v>0</v>
      </c>
      <c r="O309" s="52">
        <f>SUMIFS('2012Figures'!$J:$J,'2012Figures'!$C:$C,$A309,'2012Figures'!$H:$H,$B309,'2012Figures'!$I:$I,$C309,'2012Figures'!$B:$B,"CyToBroker",'2012Figures'!$G:$G,"E1",'2012Figures'!$E:$E,$B$1)</f>
        <v>25780</v>
      </c>
      <c r="P309" s="52">
        <f>SUMIFS('2012Figures'!$J:$J,'2012Figures'!$C:$C,$A309,'2012Figures'!$H:$H,$B309,'2012Figures'!$I:$I,$C309,'2012Figures'!$B:$B,"CyToBroker",'2012Figures'!$G:$G,"P1",'2012Figures'!$E:$E,$B$1)</f>
        <v>0</v>
      </c>
      <c r="R309" s="46">
        <f t="shared" si="29"/>
        <v>-1</v>
      </c>
      <c r="S309" s="46" t="str">
        <f t="shared" si="29"/>
        <v/>
      </c>
      <c r="T309" s="46" t="str">
        <f t="shared" si="29"/>
        <v/>
      </c>
      <c r="U309" s="46">
        <f t="shared" si="29"/>
        <v>-1</v>
      </c>
      <c r="V309" s="46" t="str">
        <f t="shared" si="29"/>
        <v/>
      </c>
    </row>
    <row r="310" spans="1:22" x14ac:dyDescent="0.2">
      <c r="A310" s="1">
        <v>210</v>
      </c>
      <c r="B310" s="1" t="s">
        <v>71</v>
      </c>
      <c r="D310" s="29">
        <f>SUMIFS('2013Figures'!$J:$J,'2013Figures'!$C:$C,$A310,'2013Figures'!$I:$I,"",'2013Figures'!$E:$E,$B$1)</f>
        <v>0</v>
      </c>
      <c r="E310" s="9">
        <f>SUMIFS('2013Figures'!$J:$J,'2013Figures'!$C:$C,$A310,'2013Figures'!$I:$I,"",'2013Figures'!$B:$B,"BrokerToCy",'2013Figures'!$G:$G,"E1",'2013Figures'!$E:$E,$B$1)</f>
        <v>0</v>
      </c>
      <c r="F310" s="9">
        <f>SUMIFS('2013Figures'!$J:$J,'2013Figures'!$C:$C,$A310,'2013Figures'!$I:$I,"",'2013Figures'!$B:$B,"BrokerToCy",'2013Figures'!$G:$G,"P1",'2013Figures'!$E:$E,$B$1)</f>
        <v>0</v>
      </c>
      <c r="G310" s="9">
        <f>SUMIFS('2013Figures'!$J:$J,'2013Figures'!$C:$C,$A310,'2013Figures'!$I:$I,"",'2013Figures'!$B:$B,"CyToBroker",'2013Figures'!$G:$G,"E1",'2013Figures'!$E:$E,$B$1)</f>
        <v>0</v>
      </c>
      <c r="H310" s="9">
        <f>SUMIFS('2013Figures'!$J:$J,'2013Figures'!$C:$C,$A310,'2013Figures'!$I:$I,"",'2013Figures'!$B:$B,"CyToBroker",'2013Figures'!$G:$G,"P1",'2013Figures'!$E:$E,$B$1)</f>
        <v>0</v>
      </c>
      <c r="J310" s="8" t="s">
        <v>131</v>
      </c>
      <c r="L310" s="42">
        <f>SUMIFS('2012Figures'!$J:$J,'2012Figures'!$C:$C,$A310,'2012Figures'!$I:$I,"",'2012Figures'!$E:$E,$B$1)</f>
        <v>0</v>
      </c>
      <c r="M310" s="52">
        <f>SUMIFS('2012Figures'!$J:$J,'2012Figures'!$C:$C,$A310,'2012Figures'!$I:$I,"",'2012Figures'!$B:$B,"BrokerToCy",'2012Figures'!$G:$G,"E1",'2012Figures'!$E:$E,$B$1)</f>
        <v>0</v>
      </c>
      <c r="N310" s="52">
        <f>SUMIFS('2012Figures'!$J:$J,'2012Figures'!$C:$C,$A310,'2012Figures'!$I:$I,"",'2012Figures'!$B:$B,"BrokerToCy",'2012Figures'!$G:$G,"P1",'2012Figures'!$E:$E,$B$1)</f>
        <v>0</v>
      </c>
      <c r="O310" s="52">
        <f>SUMIFS('2012Figures'!$J:$J,'2012Figures'!$C:$C,$A310,'2012Figures'!$I:$I,"",'2012Figures'!$B:$B,"CyToBroker",'2012Figures'!$G:$G,"E1",'2012Figures'!$E:$E,$B$1)</f>
        <v>0</v>
      </c>
      <c r="P310" s="52">
        <f>SUMIFS('2012Figures'!$J:$J,'2012Figures'!$C:$C,$A310,'2012Figures'!$I:$I,"",'2012Figures'!$B:$B,"CyToBroker",'2012Figures'!$G:$G,"P1",'2012Figures'!$E:$E,$B$1)</f>
        <v>0</v>
      </c>
      <c r="R310" s="46" t="str">
        <f t="shared" si="29"/>
        <v/>
      </c>
      <c r="S310" s="46" t="str">
        <f t="shared" si="29"/>
        <v/>
      </c>
      <c r="T310" s="46" t="str">
        <f t="shared" si="29"/>
        <v/>
      </c>
      <c r="U310" s="46" t="str">
        <f t="shared" si="29"/>
        <v/>
      </c>
      <c r="V310" s="46" t="str">
        <f t="shared" si="29"/>
        <v/>
      </c>
    </row>
    <row r="311" spans="1:22" x14ac:dyDescent="0.2">
      <c r="A311" s="21"/>
      <c r="B311" s="21" t="s">
        <v>92</v>
      </c>
      <c r="C311" s="22"/>
      <c r="D311" s="23">
        <f>SUM(E311:H311)</f>
        <v>16751</v>
      </c>
      <c r="E311" s="23">
        <f>SUM(E305:E310)</f>
        <v>0</v>
      </c>
      <c r="F311" s="23">
        <f>SUM(F305:F310)</f>
        <v>0</v>
      </c>
      <c r="G311" s="23">
        <f>SUM(G305:G310)</f>
        <v>16751</v>
      </c>
      <c r="H311" s="23">
        <f>SUM(H305:H310)</f>
        <v>0</v>
      </c>
      <c r="I311" s="21"/>
      <c r="J311" s="22"/>
      <c r="K311" s="21"/>
      <c r="L311" s="43">
        <f>SUM(M311:P311)</f>
        <v>26225</v>
      </c>
      <c r="M311" s="43">
        <f>SUM(M305:M310)</f>
        <v>0</v>
      </c>
      <c r="N311" s="43">
        <f>SUM(N305:N310)</f>
        <v>0</v>
      </c>
      <c r="O311" s="43">
        <f>SUM(O305:O310)</f>
        <v>26225</v>
      </c>
      <c r="P311" s="43">
        <f>SUM(P305:P310)</f>
        <v>0</v>
      </c>
      <c r="Q311" s="21"/>
      <c r="R311" s="21"/>
      <c r="S311" s="21"/>
      <c r="T311" s="21"/>
      <c r="U311" s="21"/>
      <c r="V311" s="21"/>
    </row>
    <row r="312" spans="1:22" x14ac:dyDescent="0.2">
      <c r="A312" s="28">
        <v>211</v>
      </c>
      <c r="B312" s="28" t="s">
        <v>73</v>
      </c>
      <c r="C312" s="17" t="s">
        <v>88</v>
      </c>
      <c r="D312" s="18">
        <f>SUMIFS('2013Figures'!$J:$J,'2013Figures'!$C:$C,$A312,'2013Figures'!$E:$E,$B$1)</f>
        <v>344</v>
      </c>
      <c r="E312" s="18">
        <f>SUMIFS('2013Figures'!$J:$J,'2013Figures'!$C:$C,$A312,'2013Figures'!$B:$B,"BrokerToCy",'2013Figures'!$G:$G,"E1",'2013Figures'!$E:$E,$B$1)</f>
        <v>0</v>
      </c>
      <c r="F312" s="18">
        <f>SUMIFS('2013Figures'!$J:$J,'2013Figures'!$C:$C,$A312,'2013Figures'!$B:$B,"BrokerToCy",'2013Figures'!$G:$G,"P1",'2013Figures'!$E:$E,$B$1)</f>
        <v>0</v>
      </c>
      <c r="G312" s="18">
        <f>SUMIFS('2013Figures'!$J:$J,'2013Figures'!$C:$C,$A312,'2013Figures'!$B:$B,"CyToBroker",'2013Figures'!$G:$G,"E1",'2013Figures'!$E:$E,$B$1)</f>
        <v>344</v>
      </c>
      <c r="H312" s="18">
        <f>SUMIFS('2013Figures'!$J:$J,'2013Figures'!$C:$C,$A312,'2013Figures'!$B:$B,"CyToBroker",'2013Figures'!$G:$G,"P1",'2013Figures'!$E:$E,$B$1)</f>
        <v>0</v>
      </c>
      <c r="I312" s="28"/>
      <c r="J312" s="17"/>
      <c r="K312" s="28"/>
      <c r="L312" s="50">
        <f>SUMIFS('2012Figures'!$J:$J,'2012Figures'!$C:$C,$A312,'2012Figures'!$E:$E,$B$1)</f>
        <v>582</v>
      </c>
      <c r="M312" s="50">
        <f>SUMIFS('2012Figures'!$J:$J,'2012Figures'!$C:$C,$A312,'2012Figures'!$B:$B,"BrokerToCy",'2012Figures'!$G:$G,"E1",'2012Figures'!$E:$E,$B$1)</f>
        <v>0</v>
      </c>
      <c r="N312" s="50">
        <f>SUMIFS('2012Figures'!$J:$J,'2012Figures'!$C:$C,$A312,'2012Figures'!$B:$B,"BrokerToCy",'2012Figures'!$G:$G,"P1",'2012Figures'!$E:$E,$B$1)</f>
        <v>0</v>
      </c>
      <c r="O312" s="50">
        <f>SUMIFS('2012Figures'!$J:$J,'2012Figures'!$C:$C,$A312,'2012Figures'!$B:$B,"CyToBroker",'2012Figures'!$G:$G,"E1",'2012Figures'!$E:$E,$B$1)</f>
        <v>582</v>
      </c>
      <c r="P312" s="50">
        <f>SUMIFS('2012Figures'!$J:$J,'2012Figures'!$C:$C,$A312,'2012Figures'!$B:$B,"CyToBroker",'2012Figures'!$G:$G,"P1",'2012Figures'!$E:$E,$B$1)</f>
        <v>0</v>
      </c>
      <c r="Q312" s="28"/>
      <c r="R312" s="46">
        <f t="shared" si="29"/>
        <v>-0.41</v>
      </c>
      <c r="S312" s="46" t="str">
        <f t="shared" si="29"/>
        <v/>
      </c>
      <c r="T312" s="46" t="str">
        <f t="shared" si="29"/>
        <v/>
      </c>
      <c r="U312" s="46">
        <f t="shared" si="29"/>
        <v>-0.41</v>
      </c>
      <c r="V312" s="46" t="str">
        <f t="shared" si="29"/>
        <v/>
      </c>
    </row>
    <row r="313" spans="1:22" x14ac:dyDescent="0.2">
      <c r="A313" s="1">
        <v>211</v>
      </c>
      <c r="B313" s="1" t="s">
        <v>73</v>
      </c>
      <c r="C313" s="8">
        <v>5</v>
      </c>
      <c r="D313" s="29">
        <f>SUMIFS('2013Figures'!$J:$J,'2013Figures'!$C:$C,$A313,'2013Figures'!$H:$H,$B313,'2013Figures'!$I:$I,$C313,'2013Figures'!$E:$E,$B$1)</f>
        <v>0</v>
      </c>
      <c r="E313" s="9">
        <f>SUMIFS('2013Figures'!$J:$J,'2013Figures'!$C:$C,$A313,'2013Figures'!$H:$H,$B313,'2013Figures'!$I:$I,$C313,'2013Figures'!$B:$B,"BrokerToCy",'2013Figures'!$G:$G,"E1",'2013Figures'!$E:$E,$B$1)</f>
        <v>0</v>
      </c>
      <c r="F313" s="9">
        <f>SUMIFS('2013Figures'!$J:$J,'2013Figures'!$C:$C,$A313,'2013Figures'!$H:$H,$B313,'2013Figures'!$I:$I,$C313,'2013Figures'!$B:$B,"BrokerToCy",'2013Figures'!$G:$G,"P1",'2013Figures'!$E:$E,$B$1)</f>
        <v>0</v>
      </c>
      <c r="G313" s="9">
        <f>SUMIFS('2013Figures'!$J:$J,'2013Figures'!$C:$C,$A313,'2013Figures'!$H:$H,$B313,'2013Figures'!$I:$I,$C313,'2013Figures'!$B:$B,"CyToBroker",'2013Figures'!$G:$G,"E1",'2013Figures'!$E:$E,$B$1)</f>
        <v>0</v>
      </c>
      <c r="H313" s="9">
        <f>SUMIFS('2013Figures'!$J:$J,'2013Figures'!$C:$C,$A313,'2013Figures'!$H:$H,$B313,'2013Figures'!$I:$I,$C313,'2013Figures'!$B:$B,"CyToBroker",'2013Figures'!$G:$G,"P1",'2013Figures'!$E:$E,$B$1)</f>
        <v>0</v>
      </c>
      <c r="J313" s="8">
        <v>201501</v>
      </c>
      <c r="L313" s="42">
        <f>SUMIFS('2012Figures'!$J:$J,'2012Figures'!$C:$C,$A313,'2012Figures'!$H:$H,$B313,'2012Figures'!$I:$I,$C313,'2012Figures'!$E:$E,$B$1)</f>
        <v>0</v>
      </c>
      <c r="M313" s="52">
        <f>SUMIFS('2012Figures'!$J:$J,'2012Figures'!$C:$C,$A313,'2012Figures'!$H:$H,$B313,'2012Figures'!$I:$I,$C313,'2012Figures'!$B:$B,"BrokerToCy",'2012Figures'!$G:$G,"E1",'2012Figures'!$E:$E,$B$1)</f>
        <v>0</v>
      </c>
      <c r="N313" s="52">
        <f>SUMIFS('2012Figures'!$J:$J,'2012Figures'!$C:$C,$A313,'2012Figures'!$H:$H,$B313,'2012Figures'!$I:$I,$C313,'2012Figures'!$B:$B,"BrokerToCy",'2012Figures'!$G:$G,"P1",'2012Figures'!$E:$E,$B$1)</f>
        <v>0</v>
      </c>
      <c r="O313" s="52">
        <f>SUMIFS('2012Figures'!$J:$J,'2012Figures'!$C:$C,$A313,'2012Figures'!$H:$H,$B313,'2012Figures'!$I:$I,$C313,'2012Figures'!$B:$B,"CyToBroker",'2012Figures'!$G:$G,"E1",'2012Figures'!$E:$E,$B$1)</f>
        <v>0</v>
      </c>
      <c r="P313" s="52">
        <f>SUMIFS('2012Figures'!$J:$J,'2012Figures'!$C:$C,$A313,'2012Figures'!$H:$H,$B313,'2012Figures'!$I:$I,$C313,'2012Figures'!$B:$B,"CyToBroker",'2012Figures'!$G:$G,"P1",'2012Figures'!$E:$E,$B$1)</f>
        <v>0</v>
      </c>
      <c r="R313" s="46" t="str">
        <f t="shared" si="29"/>
        <v/>
      </c>
      <c r="S313" s="46" t="str">
        <f t="shared" si="29"/>
        <v/>
      </c>
      <c r="T313" s="46" t="str">
        <f t="shared" si="29"/>
        <v/>
      </c>
      <c r="U313" s="46" t="str">
        <f t="shared" si="29"/>
        <v/>
      </c>
      <c r="V313" s="46" t="str">
        <f t="shared" si="29"/>
        <v/>
      </c>
    </row>
    <row r="314" spans="1:22" x14ac:dyDescent="0.2">
      <c r="A314" s="1">
        <v>211</v>
      </c>
      <c r="B314" s="1" t="s">
        <v>73</v>
      </c>
      <c r="C314" s="8">
        <v>4</v>
      </c>
      <c r="D314" s="29">
        <f>SUMIFS('2013Figures'!$J:$J,'2013Figures'!$C:$C,$A314,'2013Figures'!$H:$H,$B314,'2013Figures'!$I:$I,$C314,'2013Figures'!$E:$E,$B$1)</f>
        <v>344</v>
      </c>
      <c r="E314" s="9">
        <f>SUMIFS('2013Figures'!$J:$J,'2013Figures'!$C:$C,$A314,'2013Figures'!$H:$H,$B314,'2013Figures'!$I:$I,$C314,'2013Figures'!$B:$B,"BrokerToCy",'2013Figures'!$G:$G,"E1",'2013Figures'!$E:$E,$B$1)</f>
        <v>0</v>
      </c>
      <c r="F314" s="9">
        <f>SUMIFS('2013Figures'!$J:$J,'2013Figures'!$C:$C,$A314,'2013Figures'!$H:$H,$B314,'2013Figures'!$I:$I,$C314,'2013Figures'!$B:$B,"BrokerToCy",'2013Figures'!$G:$G,"P1",'2013Figures'!$E:$E,$B$1)</f>
        <v>0</v>
      </c>
      <c r="G314" s="9">
        <f>SUMIFS('2013Figures'!$J:$J,'2013Figures'!$C:$C,$A314,'2013Figures'!$H:$H,$B314,'2013Figures'!$I:$I,$C314,'2013Figures'!$B:$B,"CyToBroker",'2013Figures'!$G:$G,"E1",'2013Figures'!$E:$E,$B$1)</f>
        <v>344</v>
      </c>
      <c r="H314" s="9">
        <f>SUMIFS('2013Figures'!$J:$J,'2013Figures'!$C:$C,$A314,'2013Figures'!$H:$H,$B314,'2013Figures'!$I:$I,$C314,'2013Figures'!$B:$B,"CyToBroker",'2013Figures'!$G:$G,"P1",'2013Figures'!$E:$E,$B$1)</f>
        <v>0</v>
      </c>
      <c r="I314" s="30"/>
      <c r="J314" s="31">
        <v>201301</v>
      </c>
      <c r="K314" s="30"/>
      <c r="L314" s="42">
        <f>SUMIFS('2012Figures'!$J:$J,'2012Figures'!$C:$C,$A314,'2012Figures'!$H:$H,$B314,'2012Figures'!$I:$I,$C314,'2012Figures'!$E:$E,$B$1)</f>
        <v>1</v>
      </c>
      <c r="M314" s="52">
        <f>SUMIFS('2012Figures'!$J:$J,'2012Figures'!$C:$C,$A314,'2012Figures'!$H:$H,$B314,'2012Figures'!$I:$I,$C314,'2012Figures'!$B:$B,"BrokerToCy",'2012Figures'!$G:$G,"E1",'2012Figures'!$E:$E,$B$1)</f>
        <v>0</v>
      </c>
      <c r="N314" s="52">
        <f>SUMIFS('2012Figures'!$J:$J,'2012Figures'!$C:$C,$A314,'2012Figures'!$H:$H,$B314,'2012Figures'!$I:$I,$C314,'2012Figures'!$B:$B,"BrokerToCy",'2012Figures'!$G:$G,"P1",'2012Figures'!$E:$E,$B$1)</f>
        <v>0</v>
      </c>
      <c r="O314" s="52">
        <f>SUMIFS('2012Figures'!$J:$J,'2012Figures'!$C:$C,$A314,'2012Figures'!$H:$H,$B314,'2012Figures'!$I:$I,$C314,'2012Figures'!$B:$B,"CyToBroker",'2012Figures'!$G:$G,"E1",'2012Figures'!$E:$E,$B$1)</f>
        <v>1</v>
      </c>
      <c r="P314" s="52">
        <f>SUMIFS('2012Figures'!$J:$J,'2012Figures'!$C:$C,$A314,'2012Figures'!$H:$H,$B314,'2012Figures'!$I:$I,$C314,'2012Figures'!$B:$B,"CyToBroker",'2012Figures'!$G:$G,"P1",'2012Figures'!$E:$E,$B$1)</f>
        <v>0</v>
      </c>
      <c r="Q314" s="30"/>
      <c r="R314" s="46">
        <f t="shared" si="29"/>
        <v>343</v>
      </c>
      <c r="S314" s="46" t="str">
        <f t="shared" si="29"/>
        <v/>
      </c>
      <c r="T314" s="46" t="str">
        <f t="shared" si="29"/>
        <v/>
      </c>
      <c r="U314" s="46">
        <f t="shared" si="29"/>
        <v>343</v>
      </c>
      <c r="V314" s="46" t="str">
        <f t="shared" si="29"/>
        <v/>
      </c>
    </row>
    <row r="315" spans="1:22" x14ac:dyDescent="0.2">
      <c r="A315" s="1">
        <v>211</v>
      </c>
      <c r="B315" s="1" t="s">
        <v>73</v>
      </c>
      <c r="C315" s="8">
        <v>3</v>
      </c>
      <c r="D315" s="29">
        <f>SUMIFS('2013Figures'!$J:$J,'2013Figures'!$C:$C,$A315,'2013Figures'!$H:$H,$B315,'2013Figures'!$I:$I,$C315,'2013Figures'!$E:$E,$B$1)</f>
        <v>0</v>
      </c>
      <c r="E315" s="9">
        <f>SUMIFS('2013Figures'!$J:$J,'2013Figures'!$C:$C,$A315,'2013Figures'!$H:$H,$B315,'2013Figures'!$I:$I,$C315,'2013Figures'!$B:$B,"BrokerToCy",'2013Figures'!$G:$G,"E1",'2013Figures'!$E:$E,$B$1)</f>
        <v>0</v>
      </c>
      <c r="F315" s="9">
        <f>SUMIFS('2013Figures'!$J:$J,'2013Figures'!$C:$C,$A315,'2013Figures'!$H:$H,$B315,'2013Figures'!$I:$I,$C315,'2013Figures'!$B:$B,"BrokerToCy",'2013Figures'!$G:$G,"P1",'2013Figures'!$E:$E,$B$1)</f>
        <v>0</v>
      </c>
      <c r="G315" s="9">
        <f>SUMIFS('2013Figures'!$J:$J,'2013Figures'!$C:$C,$A315,'2013Figures'!$H:$H,$B315,'2013Figures'!$I:$I,$C315,'2013Figures'!$B:$B,"CyToBroker",'2013Figures'!$G:$G,"E1",'2013Figures'!$E:$E,$B$1)</f>
        <v>0</v>
      </c>
      <c r="H315" s="9">
        <f>SUMIFS('2013Figures'!$J:$J,'2013Figures'!$C:$C,$A315,'2013Figures'!$H:$H,$B315,'2013Figures'!$I:$I,$C315,'2013Figures'!$B:$B,"CyToBroker",'2013Figures'!$G:$G,"P1",'2013Figures'!$E:$E,$B$1)</f>
        <v>0</v>
      </c>
      <c r="J315" s="8">
        <v>201201</v>
      </c>
      <c r="L315" s="42">
        <f>SUMIFS('2012Figures'!$J:$J,'2012Figures'!$C:$C,$A315,'2012Figures'!$H:$H,$B315,'2012Figures'!$I:$I,$C315,'2012Figures'!$E:$E,$B$1)</f>
        <v>0</v>
      </c>
      <c r="M315" s="52">
        <f>SUMIFS('2012Figures'!$J:$J,'2012Figures'!$C:$C,$A315,'2012Figures'!$H:$H,$B315,'2012Figures'!$I:$I,$C315,'2012Figures'!$B:$B,"BrokerToCy",'2012Figures'!$G:$G,"E1",'2012Figures'!$E:$E,$B$1)</f>
        <v>0</v>
      </c>
      <c r="N315" s="52">
        <f>SUMIFS('2012Figures'!$J:$J,'2012Figures'!$C:$C,$A315,'2012Figures'!$H:$H,$B315,'2012Figures'!$I:$I,$C315,'2012Figures'!$B:$B,"BrokerToCy",'2012Figures'!$G:$G,"P1",'2012Figures'!$E:$E,$B$1)</f>
        <v>0</v>
      </c>
      <c r="O315" s="52">
        <f>SUMIFS('2012Figures'!$J:$J,'2012Figures'!$C:$C,$A315,'2012Figures'!$H:$H,$B315,'2012Figures'!$I:$I,$C315,'2012Figures'!$B:$B,"CyToBroker",'2012Figures'!$G:$G,"E1",'2012Figures'!$E:$E,$B$1)</f>
        <v>0</v>
      </c>
      <c r="P315" s="52">
        <f>SUMIFS('2012Figures'!$J:$J,'2012Figures'!$C:$C,$A315,'2012Figures'!$H:$H,$B315,'2012Figures'!$I:$I,$C315,'2012Figures'!$B:$B,"CyToBroker",'2012Figures'!$G:$G,"P1",'2012Figures'!$E:$E,$B$1)</f>
        <v>0</v>
      </c>
      <c r="R315" s="46" t="str">
        <f t="shared" si="29"/>
        <v/>
      </c>
      <c r="S315" s="46" t="str">
        <f t="shared" si="29"/>
        <v/>
      </c>
      <c r="T315" s="46" t="str">
        <f t="shared" si="29"/>
        <v/>
      </c>
      <c r="U315" s="46" t="str">
        <f t="shared" si="29"/>
        <v/>
      </c>
      <c r="V315" s="46" t="str">
        <f t="shared" si="29"/>
        <v/>
      </c>
    </row>
    <row r="316" spans="1:22" x14ac:dyDescent="0.2">
      <c r="A316" s="1">
        <v>211</v>
      </c>
      <c r="B316" s="1" t="s">
        <v>73</v>
      </c>
      <c r="C316" s="8">
        <v>2</v>
      </c>
      <c r="D316" s="29">
        <f>SUMIFS('2013Figures'!$J:$J,'2013Figures'!$C:$C,$A316,'2013Figures'!$H:$H,$B316,'2013Figures'!$I:$I,$C316,'2013Figures'!$E:$E,$B$1)</f>
        <v>0</v>
      </c>
      <c r="E316" s="9">
        <f>SUMIFS('2013Figures'!$J:$J,'2013Figures'!$C:$C,$A316,'2013Figures'!$H:$H,$B316,'2013Figures'!$I:$I,$C316,'2013Figures'!$B:$B,"BrokerToCy",'2013Figures'!$G:$G,"E1",'2013Figures'!$E:$E,$B$1)</f>
        <v>0</v>
      </c>
      <c r="F316" s="9">
        <f>SUMIFS('2013Figures'!$J:$J,'2013Figures'!$C:$C,$A316,'2013Figures'!$H:$H,$B316,'2013Figures'!$I:$I,$C316,'2013Figures'!$B:$B,"BrokerToCy",'2013Figures'!$G:$G,"P1",'2013Figures'!$E:$E,$B$1)</f>
        <v>0</v>
      </c>
      <c r="G316" s="9">
        <f>SUMIFS('2013Figures'!$J:$J,'2013Figures'!$C:$C,$A316,'2013Figures'!$H:$H,$B316,'2013Figures'!$I:$I,$C316,'2013Figures'!$B:$B,"CyToBroker",'2013Figures'!$G:$G,"E1",'2013Figures'!$E:$E,$B$1)</f>
        <v>0</v>
      </c>
      <c r="H316" s="9">
        <f>SUMIFS('2013Figures'!$J:$J,'2013Figures'!$C:$C,$A316,'2013Figures'!$H:$H,$B316,'2013Figures'!$I:$I,$C316,'2013Figures'!$B:$B,"CyToBroker",'2013Figures'!$G:$G,"P1",'2013Figures'!$E:$E,$B$1)</f>
        <v>0</v>
      </c>
      <c r="J316" s="8">
        <v>201101</v>
      </c>
      <c r="L316" s="42">
        <f>SUMIFS('2012Figures'!$J:$J,'2012Figures'!$C:$C,$A316,'2012Figures'!$H:$H,$B316,'2012Figures'!$I:$I,$C316,'2012Figures'!$E:$E,$B$1)</f>
        <v>0</v>
      </c>
      <c r="M316" s="52">
        <f>SUMIFS('2012Figures'!$J:$J,'2012Figures'!$C:$C,$A316,'2012Figures'!$H:$H,$B316,'2012Figures'!$I:$I,$C316,'2012Figures'!$B:$B,"BrokerToCy",'2012Figures'!$G:$G,"E1",'2012Figures'!$E:$E,$B$1)</f>
        <v>0</v>
      </c>
      <c r="N316" s="52">
        <f>SUMIFS('2012Figures'!$J:$J,'2012Figures'!$C:$C,$A316,'2012Figures'!$H:$H,$B316,'2012Figures'!$I:$I,$C316,'2012Figures'!$B:$B,"BrokerToCy",'2012Figures'!$G:$G,"P1",'2012Figures'!$E:$E,$B$1)</f>
        <v>0</v>
      </c>
      <c r="O316" s="52">
        <f>SUMIFS('2012Figures'!$J:$J,'2012Figures'!$C:$C,$A316,'2012Figures'!$H:$H,$B316,'2012Figures'!$I:$I,$C316,'2012Figures'!$B:$B,"CyToBroker",'2012Figures'!$G:$G,"E1",'2012Figures'!$E:$E,$B$1)</f>
        <v>0</v>
      </c>
      <c r="P316" s="52">
        <f>SUMIFS('2012Figures'!$J:$J,'2012Figures'!$C:$C,$A316,'2012Figures'!$H:$H,$B316,'2012Figures'!$I:$I,$C316,'2012Figures'!$B:$B,"CyToBroker",'2012Figures'!$G:$G,"P1",'2012Figures'!$E:$E,$B$1)</f>
        <v>0</v>
      </c>
      <c r="R316" s="46" t="str">
        <f t="shared" si="29"/>
        <v/>
      </c>
      <c r="S316" s="46" t="str">
        <f t="shared" si="29"/>
        <v/>
      </c>
      <c r="T316" s="46" t="str">
        <f t="shared" si="29"/>
        <v/>
      </c>
      <c r="U316" s="46" t="str">
        <f t="shared" si="29"/>
        <v/>
      </c>
      <c r="V316" s="46" t="str">
        <f t="shared" si="29"/>
        <v/>
      </c>
    </row>
    <row r="317" spans="1:22" x14ac:dyDescent="0.2">
      <c r="A317" s="1">
        <v>211</v>
      </c>
      <c r="B317" s="1" t="s">
        <v>73</v>
      </c>
      <c r="C317" s="8">
        <v>1</v>
      </c>
      <c r="D317" s="29">
        <f>SUMIFS('2013Figures'!$J:$J,'2013Figures'!$C:$C,$A317,'2013Figures'!$H:$H,$B317,'2013Figures'!$I:$I,$C317,'2013Figures'!$E:$E,$B$1)</f>
        <v>0</v>
      </c>
      <c r="E317" s="9">
        <f>SUMIFS('2013Figures'!$J:$J,'2013Figures'!$C:$C,$A317,'2013Figures'!$H:$H,$B317,'2013Figures'!$I:$I,$C317,'2013Figures'!$B:$B,"BrokerToCy",'2013Figures'!$G:$G,"E1",'2013Figures'!$E:$E,$B$1)</f>
        <v>0</v>
      </c>
      <c r="F317" s="9">
        <f>SUMIFS('2013Figures'!$J:$J,'2013Figures'!$C:$C,$A317,'2013Figures'!$H:$H,$B317,'2013Figures'!$I:$I,$C317,'2013Figures'!$B:$B,"BrokerToCy",'2013Figures'!$G:$G,"P1",'2013Figures'!$E:$E,$B$1)</f>
        <v>0</v>
      </c>
      <c r="G317" s="9">
        <f>SUMIFS('2013Figures'!$J:$J,'2013Figures'!$C:$C,$A317,'2013Figures'!$H:$H,$B317,'2013Figures'!$I:$I,$C317,'2013Figures'!$B:$B,"CyToBroker",'2013Figures'!$G:$G,"E1",'2013Figures'!$E:$E,$B$1)</f>
        <v>0</v>
      </c>
      <c r="H317" s="9">
        <f>SUMIFS('2013Figures'!$J:$J,'2013Figures'!$C:$C,$A317,'2013Figures'!$H:$H,$B317,'2013Figures'!$I:$I,$C317,'2013Figures'!$B:$B,"CyToBroker",'2013Figures'!$G:$G,"P1",'2013Figures'!$E:$E,$B$1)</f>
        <v>0</v>
      </c>
      <c r="J317" s="8">
        <v>200901</v>
      </c>
      <c r="L317" s="42">
        <f>SUMIFS('2012Figures'!$J:$J,'2012Figures'!$C:$C,$A317,'2012Figures'!$H:$H,$B317,'2012Figures'!$I:$I,$C317,'2012Figures'!$E:$E,$B$1)</f>
        <v>577</v>
      </c>
      <c r="M317" s="52">
        <f>SUMIFS('2012Figures'!$J:$J,'2012Figures'!$C:$C,$A317,'2012Figures'!$H:$H,$B317,'2012Figures'!$I:$I,$C317,'2012Figures'!$B:$B,"BrokerToCy",'2012Figures'!$G:$G,"E1",'2012Figures'!$E:$E,$B$1)</f>
        <v>0</v>
      </c>
      <c r="N317" s="52">
        <f>SUMIFS('2012Figures'!$J:$J,'2012Figures'!$C:$C,$A317,'2012Figures'!$H:$H,$B317,'2012Figures'!$I:$I,$C317,'2012Figures'!$B:$B,"BrokerToCy",'2012Figures'!$G:$G,"P1",'2012Figures'!$E:$E,$B$1)</f>
        <v>0</v>
      </c>
      <c r="O317" s="52">
        <f>SUMIFS('2012Figures'!$J:$J,'2012Figures'!$C:$C,$A317,'2012Figures'!$H:$H,$B317,'2012Figures'!$I:$I,$C317,'2012Figures'!$B:$B,"CyToBroker",'2012Figures'!$G:$G,"E1",'2012Figures'!$E:$E,$B$1)</f>
        <v>577</v>
      </c>
      <c r="P317" s="52">
        <f>SUMIFS('2012Figures'!$J:$J,'2012Figures'!$C:$C,$A317,'2012Figures'!$H:$H,$B317,'2012Figures'!$I:$I,$C317,'2012Figures'!$B:$B,"CyToBroker",'2012Figures'!$G:$G,"P1",'2012Figures'!$E:$E,$B$1)</f>
        <v>0</v>
      </c>
      <c r="R317" s="46">
        <f t="shared" si="29"/>
        <v>-1</v>
      </c>
      <c r="S317" s="46" t="str">
        <f t="shared" si="29"/>
        <v/>
      </c>
      <c r="T317" s="46" t="str">
        <f t="shared" si="29"/>
        <v/>
      </c>
      <c r="U317" s="46">
        <f t="shared" si="29"/>
        <v>-1</v>
      </c>
      <c r="V317" s="46" t="str">
        <f t="shared" si="29"/>
        <v/>
      </c>
    </row>
    <row r="318" spans="1:22" x14ac:dyDescent="0.2">
      <c r="A318" s="1">
        <v>211</v>
      </c>
      <c r="B318" s="1" t="s">
        <v>73</v>
      </c>
      <c r="D318" s="29">
        <f>SUMIFS('2013Figures'!$J:$J,'2013Figures'!$C:$C,$A318,'2013Figures'!$I:$I,"",'2013Figures'!$E:$E,$B$1)</f>
        <v>0</v>
      </c>
      <c r="E318" s="9">
        <f>SUMIFS('2013Figures'!$J:$J,'2013Figures'!$C:$C,$A318,'2013Figures'!$I:$I,"",'2013Figures'!$B:$B,"BrokerToCy",'2013Figures'!$G:$G,"E1",'2013Figures'!$E:$E,$B$1)</f>
        <v>0</v>
      </c>
      <c r="F318" s="9">
        <f>SUMIFS('2013Figures'!$J:$J,'2013Figures'!$C:$C,$A318,'2013Figures'!$I:$I,"",'2013Figures'!$B:$B,"BrokerToCy",'2013Figures'!$G:$G,"P1",'2013Figures'!$E:$E,$B$1)</f>
        <v>0</v>
      </c>
      <c r="G318" s="9">
        <f>SUMIFS('2013Figures'!$J:$J,'2013Figures'!$C:$C,$A318,'2013Figures'!$I:$I,"",'2013Figures'!$B:$B,"CyToBroker",'2013Figures'!$G:$G,"E1",'2013Figures'!$E:$E,$B$1)</f>
        <v>0</v>
      </c>
      <c r="H318" s="9">
        <f>SUMIFS('2013Figures'!$J:$J,'2013Figures'!$C:$C,$A318,'2013Figures'!$I:$I,"",'2013Figures'!$B:$B,"CyToBroker",'2013Figures'!$G:$G,"P1",'2013Figures'!$E:$E,$B$1)</f>
        <v>0</v>
      </c>
      <c r="J318" s="8" t="s">
        <v>131</v>
      </c>
      <c r="L318" s="42">
        <f>SUMIFS('2012Figures'!$J:$J,'2012Figures'!$C:$C,$A318,'2012Figures'!$I:$I,"",'2012Figures'!$E:$E,$B$1)</f>
        <v>4</v>
      </c>
      <c r="M318" s="52">
        <f>SUMIFS('2012Figures'!$J:$J,'2012Figures'!$C:$C,$A318,'2012Figures'!$I:$I,"",'2012Figures'!$B:$B,"BrokerToCy",'2012Figures'!$G:$G,"E1",'2012Figures'!$E:$E,$B$1)</f>
        <v>0</v>
      </c>
      <c r="N318" s="52">
        <f>SUMIFS('2012Figures'!$J:$J,'2012Figures'!$C:$C,$A318,'2012Figures'!$I:$I,"",'2012Figures'!$B:$B,"BrokerToCy",'2012Figures'!$G:$G,"P1",'2012Figures'!$E:$E,$B$1)</f>
        <v>0</v>
      </c>
      <c r="O318" s="52">
        <f>SUMIFS('2012Figures'!$J:$J,'2012Figures'!$C:$C,$A318,'2012Figures'!$I:$I,"",'2012Figures'!$B:$B,"CyToBroker",'2012Figures'!$G:$G,"E1",'2012Figures'!$E:$E,$B$1)</f>
        <v>4</v>
      </c>
      <c r="P318" s="52">
        <f>SUMIFS('2012Figures'!$J:$J,'2012Figures'!$C:$C,$A318,'2012Figures'!$I:$I,"",'2012Figures'!$B:$B,"CyToBroker",'2012Figures'!$G:$G,"P1",'2012Figures'!$E:$E,$B$1)</f>
        <v>0</v>
      </c>
      <c r="R318" s="46">
        <f t="shared" si="29"/>
        <v>-1</v>
      </c>
      <c r="S318" s="46" t="str">
        <f t="shared" si="29"/>
        <v/>
      </c>
      <c r="T318" s="46" t="str">
        <f t="shared" si="29"/>
        <v/>
      </c>
      <c r="U318" s="46">
        <f t="shared" si="29"/>
        <v>-1</v>
      </c>
      <c r="V318" s="46" t="str">
        <f t="shared" si="29"/>
        <v/>
      </c>
    </row>
    <row r="319" spans="1:22" x14ac:dyDescent="0.2">
      <c r="A319" s="21"/>
      <c r="B319" s="21" t="s">
        <v>92</v>
      </c>
      <c r="C319" s="22"/>
      <c r="D319" s="23">
        <f>SUM(E319:H319)</f>
        <v>344</v>
      </c>
      <c r="E319" s="23">
        <f>SUM(E313:E318)</f>
        <v>0</v>
      </c>
      <c r="F319" s="23">
        <f>SUM(F313:F318)</f>
        <v>0</v>
      </c>
      <c r="G319" s="23">
        <f>SUM(G313:G318)</f>
        <v>344</v>
      </c>
      <c r="H319" s="23">
        <f>SUM(H313:H318)</f>
        <v>0</v>
      </c>
      <c r="I319" s="21"/>
      <c r="J319" s="22"/>
      <c r="K319" s="21"/>
      <c r="L319" s="43">
        <f>SUM(M319:P319)</f>
        <v>582</v>
      </c>
      <c r="M319" s="43">
        <f>SUM(M313:M318)</f>
        <v>0</v>
      </c>
      <c r="N319" s="43">
        <f>SUM(N313:N318)</f>
        <v>0</v>
      </c>
      <c r="O319" s="43">
        <f>SUM(O313:O318)</f>
        <v>582</v>
      </c>
      <c r="P319" s="43">
        <f>SUM(P313:P318)</f>
        <v>0</v>
      </c>
      <c r="Q319" s="21"/>
      <c r="R319" s="21"/>
      <c r="S319" s="21"/>
      <c r="T319" s="21"/>
      <c r="U319" s="21"/>
      <c r="V319" s="21"/>
    </row>
    <row r="320" spans="1:22" x14ac:dyDescent="0.2">
      <c r="A320" s="28">
        <v>214</v>
      </c>
      <c r="B320" s="28" t="s">
        <v>115</v>
      </c>
      <c r="C320" s="17" t="s">
        <v>88</v>
      </c>
      <c r="D320" s="18">
        <f>SUMIFS('2013Figures'!$J:$J,'2013Figures'!$C:$C,$A320,'2013Figures'!$E:$E,$B$1)</f>
        <v>0</v>
      </c>
      <c r="E320" s="18">
        <f>SUMIFS('2013Figures'!$J:$J,'2013Figures'!$C:$C,$A320,'2013Figures'!$B:$B,"BrokerToCy",'2013Figures'!$G:$G,"E1",'2013Figures'!$E:$E,$B$1)</f>
        <v>0</v>
      </c>
      <c r="F320" s="18">
        <f>SUMIFS('2013Figures'!$J:$J,'2013Figures'!$C:$C,$A320,'2013Figures'!$B:$B,"BrokerToCy",'2013Figures'!$G:$G,"P1",'2013Figures'!$E:$E,$B$1)</f>
        <v>0</v>
      </c>
      <c r="G320" s="18">
        <f>SUMIFS('2013Figures'!$J:$J,'2013Figures'!$C:$C,$A320,'2013Figures'!$B:$B,"CyToBroker",'2013Figures'!$G:$G,"E1",'2013Figures'!$E:$E,$B$1)</f>
        <v>0</v>
      </c>
      <c r="H320" s="18">
        <f>SUMIFS('2013Figures'!$J:$J,'2013Figures'!$C:$C,$A320,'2013Figures'!$B:$B,"CyToBroker",'2013Figures'!$G:$G,"P1",'2013Figures'!$E:$E,$B$1)</f>
        <v>0</v>
      </c>
      <c r="I320" s="28"/>
      <c r="J320" s="17"/>
      <c r="K320" s="28"/>
      <c r="L320" s="50">
        <f>SUMIFS('2012Figures'!$J:$J,'2012Figures'!$C:$C,$A320,'2012Figures'!$E:$E,$B$1)</f>
        <v>0</v>
      </c>
      <c r="M320" s="50">
        <f>SUMIFS('2012Figures'!$J:$J,'2012Figures'!$C:$C,$A320,'2012Figures'!$B:$B,"BrokerToCy",'2012Figures'!$G:$G,"E1",'2012Figures'!$E:$E,$B$1)</f>
        <v>0</v>
      </c>
      <c r="N320" s="50">
        <f>SUMIFS('2012Figures'!$J:$J,'2012Figures'!$C:$C,$A320,'2012Figures'!$B:$B,"BrokerToCy",'2012Figures'!$G:$G,"P1",'2012Figures'!$E:$E,$B$1)</f>
        <v>0</v>
      </c>
      <c r="O320" s="50">
        <f>SUMIFS('2012Figures'!$J:$J,'2012Figures'!$C:$C,$A320,'2012Figures'!$B:$B,"CyToBroker",'2012Figures'!$G:$G,"E1",'2012Figures'!$E:$E,$B$1)</f>
        <v>0</v>
      </c>
      <c r="P320" s="50">
        <f>SUMIFS('2012Figures'!$J:$J,'2012Figures'!$C:$C,$A320,'2012Figures'!$B:$B,"CyToBroker",'2012Figures'!$G:$G,"P1",'2012Figures'!$E:$E,$B$1)</f>
        <v>0</v>
      </c>
      <c r="Q320" s="28"/>
      <c r="R320" s="46" t="str">
        <f t="shared" si="29"/>
        <v/>
      </c>
      <c r="S320" s="46" t="str">
        <f t="shared" si="29"/>
        <v/>
      </c>
      <c r="T320" s="46" t="str">
        <f t="shared" si="29"/>
        <v/>
      </c>
      <c r="U320" s="46" t="str">
        <f t="shared" si="29"/>
        <v/>
      </c>
      <c r="V320" s="46" t="str">
        <f t="shared" si="29"/>
        <v/>
      </c>
    </row>
    <row r="321" spans="1:22" x14ac:dyDescent="0.2">
      <c r="A321" s="1">
        <v>214</v>
      </c>
      <c r="B321" s="1" t="s">
        <v>115</v>
      </c>
      <c r="C321" s="8">
        <v>1</v>
      </c>
      <c r="D321" s="29">
        <f>SUMIFS('2013Figures'!$J:$J,'2013Figures'!$C:$C,$A321,'2013Figures'!$H:$H,$B321,'2013Figures'!$I:$I,$C321,'2013Figures'!$E:$E,$B$1)</f>
        <v>0</v>
      </c>
      <c r="E321" s="9">
        <f>SUMIFS('2013Figures'!$J:$J,'2013Figures'!$C:$C,$A321,'2013Figures'!$H:$H,$B321,'2013Figures'!$I:$I,$C321,'2013Figures'!$B:$B,"BrokerToCy",'2013Figures'!$G:$G,"E1",'2013Figures'!$E:$E,$B$1)</f>
        <v>0</v>
      </c>
      <c r="F321" s="9">
        <f>SUMIFS('2013Figures'!$J:$J,'2013Figures'!$C:$C,$A321,'2013Figures'!$H:$H,$B321,'2013Figures'!$I:$I,$C321,'2013Figures'!$B:$B,"BrokerToCy",'2013Figures'!$G:$G,"P1",'2013Figures'!$E:$E,$B$1)</f>
        <v>0</v>
      </c>
      <c r="G321" s="9">
        <f>SUMIFS('2013Figures'!$J:$J,'2013Figures'!$C:$C,$A321,'2013Figures'!$H:$H,$B321,'2013Figures'!$I:$I,$C321,'2013Figures'!$B:$B,"CyToBroker",'2013Figures'!$G:$G,"E1",'2013Figures'!$E:$E,$B$1)</f>
        <v>0</v>
      </c>
      <c r="H321" s="9">
        <f>SUMIFS('2013Figures'!$J:$J,'2013Figures'!$C:$C,$A321,'2013Figures'!$H:$H,$B321,'2013Figures'!$I:$I,$C321,'2013Figures'!$B:$B,"CyToBroker",'2013Figures'!$G:$G,"P1",'2013Figures'!$E:$E,$B$1)</f>
        <v>0</v>
      </c>
      <c r="I321" s="30"/>
      <c r="J321" s="31">
        <v>200901</v>
      </c>
      <c r="K321" s="30"/>
      <c r="L321" s="42">
        <f>SUMIFS('2012Figures'!$J:$J,'2012Figures'!$C:$C,$A321,'2012Figures'!$H:$H,$B321,'2012Figures'!$I:$I,$C321,'2012Figures'!$E:$E,$B$1)</f>
        <v>0</v>
      </c>
      <c r="M321" s="52">
        <f>SUMIFS('2012Figures'!$J:$J,'2012Figures'!$C:$C,$A321,'2012Figures'!$H:$H,$B321,'2012Figures'!$I:$I,$C321,'2012Figures'!$B:$B,"BrokerToCy",'2012Figures'!$G:$G,"E1",'2012Figures'!$E:$E,$B$1)</f>
        <v>0</v>
      </c>
      <c r="N321" s="52">
        <f>SUMIFS('2012Figures'!$J:$J,'2012Figures'!$C:$C,$A321,'2012Figures'!$H:$H,$B321,'2012Figures'!$I:$I,$C321,'2012Figures'!$B:$B,"BrokerToCy",'2012Figures'!$G:$G,"P1",'2012Figures'!$E:$E,$B$1)</f>
        <v>0</v>
      </c>
      <c r="O321" s="52">
        <f>SUMIFS('2012Figures'!$J:$J,'2012Figures'!$C:$C,$A321,'2012Figures'!$H:$H,$B321,'2012Figures'!$I:$I,$C321,'2012Figures'!$B:$B,"CyToBroker",'2012Figures'!$G:$G,"E1",'2012Figures'!$E:$E,$B$1)</f>
        <v>0</v>
      </c>
      <c r="P321" s="52">
        <f>SUMIFS('2012Figures'!$J:$J,'2012Figures'!$C:$C,$A321,'2012Figures'!$H:$H,$B321,'2012Figures'!$I:$I,$C321,'2012Figures'!$B:$B,"CyToBroker",'2012Figures'!$G:$G,"P1",'2012Figures'!$E:$E,$B$1)</f>
        <v>0</v>
      </c>
      <c r="Q321" s="30"/>
      <c r="R321" s="46" t="str">
        <f t="shared" si="29"/>
        <v/>
      </c>
      <c r="S321" s="46" t="str">
        <f t="shared" si="29"/>
        <v/>
      </c>
      <c r="T321" s="46" t="str">
        <f t="shared" si="29"/>
        <v/>
      </c>
      <c r="U321" s="46" t="str">
        <f t="shared" si="29"/>
        <v/>
      </c>
      <c r="V321" s="46" t="str">
        <f t="shared" si="29"/>
        <v/>
      </c>
    </row>
    <row r="322" spans="1:22" x14ac:dyDescent="0.2">
      <c r="A322" s="1">
        <v>214</v>
      </c>
      <c r="B322" s="1" t="s">
        <v>115</v>
      </c>
      <c r="D322" s="29">
        <f>SUMIFS('2013Figures'!$J:$J,'2013Figures'!$C:$C,$A322,'2013Figures'!$I:$I,"",'2013Figures'!$E:$E,$B$1)</f>
        <v>0</v>
      </c>
      <c r="E322" s="9">
        <f>SUMIFS('2013Figures'!$J:$J,'2013Figures'!$C:$C,$A322,'2013Figures'!$I:$I,"",'2013Figures'!$B:$B,"BrokerToCy",'2013Figures'!$G:$G,"E1",'2013Figures'!$E:$E,$B$1)</f>
        <v>0</v>
      </c>
      <c r="F322" s="9">
        <f>SUMIFS('2013Figures'!$J:$J,'2013Figures'!$C:$C,$A322,'2013Figures'!$I:$I,"",'2013Figures'!$B:$B,"BrokerToCy",'2013Figures'!$G:$G,"P1",'2013Figures'!$E:$E,$B$1)</f>
        <v>0</v>
      </c>
      <c r="G322" s="9">
        <f>SUMIFS('2013Figures'!$J:$J,'2013Figures'!$C:$C,$A322,'2013Figures'!$I:$I,"",'2013Figures'!$B:$B,"CyToBroker",'2013Figures'!$G:$G,"E1",'2013Figures'!$E:$E,$B$1)</f>
        <v>0</v>
      </c>
      <c r="H322" s="9">
        <f>SUMIFS('2013Figures'!$J:$J,'2013Figures'!$C:$C,$A322,'2013Figures'!$I:$I,"",'2013Figures'!$B:$B,"CyToBroker",'2013Figures'!$G:$G,"P1",'2013Figures'!$E:$E,$B$1)</f>
        <v>0</v>
      </c>
      <c r="J322" s="8" t="s">
        <v>131</v>
      </c>
      <c r="L322" s="42">
        <f>SUMIFS('2012Figures'!$J:$J,'2012Figures'!$C:$C,$A322,'2012Figures'!$I:$I,"",'2012Figures'!$E:$E,$B$1)</f>
        <v>0</v>
      </c>
      <c r="M322" s="52">
        <f>SUMIFS('2012Figures'!$J:$J,'2012Figures'!$C:$C,$A322,'2012Figures'!$I:$I,"",'2012Figures'!$B:$B,"BrokerToCy",'2012Figures'!$G:$G,"E1",'2012Figures'!$E:$E,$B$1)</f>
        <v>0</v>
      </c>
      <c r="N322" s="52">
        <f>SUMIFS('2012Figures'!$J:$J,'2012Figures'!$C:$C,$A322,'2012Figures'!$I:$I,"",'2012Figures'!$B:$B,"BrokerToCy",'2012Figures'!$G:$G,"P1",'2012Figures'!$E:$E,$B$1)</f>
        <v>0</v>
      </c>
      <c r="O322" s="52">
        <f>SUMIFS('2012Figures'!$J:$J,'2012Figures'!$C:$C,$A322,'2012Figures'!$I:$I,"",'2012Figures'!$B:$B,"CyToBroker",'2012Figures'!$G:$G,"E1",'2012Figures'!$E:$E,$B$1)</f>
        <v>0</v>
      </c>
      <c r="P322" s="52">
        <f>SUMIFS('2012Figures'!$J:$J,'2012Figures'!$C:$C,$A322,'2012Figures'!$I:$I,"",'2012Figures'!$B:$B,"CyToBroker",'2012Figures'!$G:$G,"P1",'2012Figures'!$E:$E,$B$1)</f>
        <v>0</v>
      </c>
      <c r="R322" s="46" t="str">
        <f t="shared" si="29"/>
        <v/>
      </c>
      <c r="S322" s="46" t="str">
        <f t="shared" si="29"/>
        <v/>
      </c>
      <c r="T322" s="46" t="str">
        <f t="shared" si="29"/>
        <v/>
      </c>
      <c r="U322" s="46" t="str">
        <f t="shared" si="29"/>
        <v/>
      </c>
      <c r="V322" s="46" t="str">
        <f t="shared" si="29"/>
        <v/>
      </c>
    </row>
    <row r="323" spans="1:22" x14ac:dyDescent="0.2">
      <c r="A323" s="21"/>
      <c r="B323" s="21" t="s">
        <v>92</v>
      </c>
      <c r="C323" s="22"/>
      <c r="D323" s="23">
        <f>SUM(E323:H323)</f>
        <v>0</v>
      </c>
      <c r="E323" s="23">
        <f>SUM(E321:E322)</f>
        <v>0</v>
      </c>
      <c r="F323" s="23">
        <f>SUM(F321:F322)</f>
        <v>0</v>
      </c>
      <c r="G323" s="23">
        <f>SUM(G321:G322)</f>
        <v>0</v>
      </c>
      <c r="H323" s="23">
        <f>SUM(H321:H322)</f>
        <v>0</v>
      </c>
      <c r="I323" s="21"/>
      <c r="J323" s="22"/>
      <c r="K323" s="21"/>
      <c r="L323" s="43">
        <f>SUM(M323:P323)</f>
        <v>0</v>
      </c>
      <c r="M323" s="43">
        <f>SUM(M321:M322)</f>
        <v>0</v>
      </c>
      <c r="N323" s="43">
        <f>SUM(N321:N322)</f>
        <v>0</v>
      </c>
      <c r="O323" s="43">
        <f>SUM(O321:O322)</f>
        <v>0</v>
      </c>
      <c r="P323" s="43">
        <f>SUM(P321:P322)</f>
        <v>0</v>
      </c>
      <c r="Q323" s="21"/>
      <c r="R323" s="21"/>
      <c r="S323" s="21"/>
      <c r="T323" s="21"/>
      <c r="U323" s="21"/>
      <c r="V323" s="21"/>
    </row>
    <row r="324" spans="1:22" x14ac:dyDescent="0.2">
      <c r="A324" s="28">
        <v>215</v>
      </c>
      <c r="B324" s="28" t="s">
        <v>168</v>
      </c>
      <c r="C324" s="17" t="s">
        <v>88</v>
      </c>
      <c r="D324" s="18">
        <f>SUMIFS('2013Figures'!$J:$J,'2013Figures'!$C:$C,$A324,'2013Figures'!$E:$E,$B$1)</f>
        <v>0</v>
      </c>
      <c r="E324" s="18">
        <f>SUMIFS('2013Figures'!$J:$J,'2013Figures'!$C:$C,$A324,'2013Figures'!$B:$B,"BrokerToCy",'2013Figures'!$G:$G,"E1",'2013Figures'!$E:$E,$B$1)</f>
        <v>0</v>
      </c>
      <c r="F324" s="18">
        <f>SUMIFS('2013Figures'!$J:$J,'2013Figures'!$C:$C,$A324,'2013Figures'!$B:$B,"BrokerToCy",'2013Figures'!$G:$G,"P1",'2013Figures'!$E:$E,$B$1)</f>
        <v>0</v>
      </c>
      <c r="G324" s="18">
        <f>SUMIFS('2013Figures'!$J:$J,'2013Figures'!$C:$C,$A324,'2013Figures'!$B:$B,"CyToBroker",'2013Figures'!$G:$G,"E1",'2013Figures'!$E:$E,$B$1)</f>
        <v>0</v>
      </c>
      <c r="H324" s="18">
        <f>SUMIFS('2013Figures'!$J:$J,'2013Figures'!$C:$C,$A324,'2013Figures'!$B:$B,"CyToBroker",'2013Figures'!$G:$G,"P1",'2013Figures'!$E:$E,$B$1)</f>
        <v>0</v>
      </c>
      <c r="I324" s="28"/>
      <c r="J324" s="17"/>
      <c r="K324" s="28"/>
      <c r="L324" s="50">
        <f>SUMIFS('2012Figures'!$J:$J,'2012Figures'!$C:$C,$A324,'2012Figures'!$E:$E,$B$1)</f>
        <v>0</v>
      </c>
      <c r="M324" s="50">
        <f>SUMIFS('2012Figures'!$J:$J,'2012Figures'!$C:$C,$A324,'2012Figures'!$B:$B,"BrokerToCy",'2012Figures'!$G:$G,"E1",'2012Figures'!$E:$E,$B$1)</f>
        <v>0</v>
      </c>
      <c r="N324" s="50">
        <f>SUMIFS('2012Figures'!$J:$J,'2012Figures'!$C:$C,$A324,'2012Figures'!$B:$B,"BrokerToCy",'2012Figures'!$G:$G,"P1",'2012Figures'!$E:$E,$B$1)</f>
        <v>0</v>
      </c>
      <c r="O324" s="50">
        <f>SUMIFS('2012Figures'!$J:$J,'2012Figures'!$C:$C,$A324,'2012Figures'!$B:$B,"CyToBroker",'2012Figures'!$G:$G,"E1",'2012Figures'!$E:$E,$B$1)</f>
        <v>0</v>
      </c>
      <c r="P324" s="50">
        <f>SUMIFS('2012Figures'!$J:$J,'2012Figures'!$C:$C,$A324,'2012Figures'!$B:$B,"CyToBroker",'2012Figures'!$G:$G,"P1",'2012Figures'!$E:$E,$B$1)</f>
        <v>0</v>
      </c>
      <c r="Q324" s="28"/>
      <c r="R324" s="46" t="str">
        <f t="shared" si="29"/>
        <v/>
      </c>
      <c r="S324" s="46" t="str">
        <f t="shared" si="29"/>
        <v/>
      </c>
      <c r="T324" s="46" t="str">
        <f t="shared" si="29"/>
        <v/>
      </c>
      <c r="U324" s="46" t="str">
        <f t="shared" si="29"/>
        <v/>
      </c>
      <c r="V324" s="46" t="str">
        <f t="shared" si="29"/>
        <v/>
      </c>
    </row>
    <row r="325" spans="1:22" x14ac:dyDescent="0.2">
      <c r="A325" s="1">
        <v>215</v>
      </c>
      <c r="B325" s="1" t="s">
        <v>168</v>
      </c>
      <c r="C325" s="8">
        <v>1</v>
      </c>
      <c r="D325" s="29">
        <f>SUMIFS('2013Figures'!$J:$J,'2013Figures'!$C:$C,$A325,'2013Figures'!$H:$H,$B325,'2013Figures'!$I:$I,$C325,'2013Figures'!$E:$E,$B$1)</f>
        <v>0</v>
      </c>
      <c r="E325" s="9">
        <f>SUMIFS('2013Figures'!$J:$J,'2013Figures'!$C:$C,$A325,'2013Figures'!$H:$H,$B325,'2013Figures'!$I:$I,$C325,'2013Figures'!$B:$B,"BrokerToCy",'2013Figures'!$G:$G,"E1",'2013Figures'!$E:$E,$B$1)</f>
        <v>0</v>
      </c>
      <c r="F325" s="9">
        <f>SUMIFS('2013Figures'!$J:$J,'2013Figures'!$C:$C,$A325,'2013Figures'!$H:$H,$B325,'2013Figures'!$I:$I,$C325,'2013Figures'!$B:$B,"BrokerToCy",'2013Figures'!$G:$G,"P1",'2013Figures'!$E:$E,$B$1)</f>
        <v>0</v>
      </c>
      <c r="G325" s="9">
        <f>SUMIFS('2013Figures'!$J:$J,'2013Figures'!$C:$C,$A325,'2013Figures'!$H:$H,$B325,'2013Figures'!$I:$I,$C325,'2013Figures'!$B:$B,"CyToBroker",'2013Figures'!$G:$G,"E1",'2013Figures'!$E:$E,$B$1)</f>
        <v>0</v>
      </c>
      <c r="H325" s="9">
        <f>SUMIFS('2013Figures'!$J:$J,'2013Figures'!$C:$C,$A325,'2013Figures'!$H:$H,$B325,'2013Figures'!$I:$I,$C325,'2013Figures'!$B:$B,"CyToBroker",'2013Figures'!$G:$G,"P1",'2013Figures'!$E:$E,$B$1)</f>
        <v>0</v>
      </c>
      <c r="I325" s="30"/>
      <c r="J325" s="31">
        <v>201501</v>
      </c>
      <c r="K325" s="30"/>
      <c r="L325" s="42">
        <f>SUMIFS('2012Figures'!$J:$J,'2012Figures'!$C:$C,$A325,'2012Figures'!$H:$H,$B325,'2012Figures'!$I:$I,$C325,'2012Figures'!$E:$E,$B$1)</f>
        <v>0</v>
      </c>
      <c r="M325" s="52">
        <f>SUMIFS('2012Figures'!$J:$J,'2012Figures'!$C:$C,$A325,'2012Figures'!$H:$H,$B325,'2012Figures'!$I:$I,$C325,'2012Figures'!$B:$B,"BrokerToCy",'2012Figures'!$G:$G,"E1",'2012Figures'!$E:$E,$B$1)</f>
        <v>0</v>
      </c>
      <c r="N325" s="52">
        <f>SUMIFS('2012Figures'!$J:$J,'2012Figures'!$C:$C,$A325,'2012Figures'!$H:$H,$B325,'2012Figures'!$I:$I,$C325,'2012Figures'!$B:$B,"BrokerToCy",'2012Figures'!$G:$G,"P1",'2012Figures'!$E:$E,$B$1)</f>
        <v>0</v>
      </c>
      <c r="O325" s="52">
        <f>SUMIFS('2012Figures'!$J:$J,'2012Figures'!$C:$C,$A325,'2012Figures'!$H:$H,$B325,'2012Figures'!$I:$I,$C325,'2012Figures'!$B:$B,"CyToBroker",'2012Figures'!$G:$G,"E1",'2012Figures'!$E:$E,$B$1)</f>
        <v>0</v>
      </c>
      <c r="P325" s="52">
        <f>SUMIFS('2012Figures'!$J:$J,'2012Figures'!$C:$C,$A325,'2012Figures'!$H:$H,$B325,'2012Figures'!$I:$I,$C325,'2012Figures'!$B:$B,"CyToBroker",'2012Figures'!$G:$G,"P1",'2012Figures'!$E:$E,$B$1)</f>
        <v>0</v>
      </c>
      <c r="Q325" s="30"/>
      <c r="R325" s="46" t="str">
        <f t="shared" si="29"/>
        <v/>
      </c>
      <c r="S325" s="46" t="str">
        <f t="shared" si="29"/>
        <v/>
      </c>
      <c r="T325" s="46" t="str">
        <f t="shared" si="29"/>
        <v/>
      </c>
      <c r="U325" s="46" t="str">
        <f t="shared" si="29"/>
        <v/>
      </c>
      <c r="V325" s="46" t="str">
        <f t="shared" si="29"/>
        <v/>
      </c>
    </row>
    <row r="326" spans="1:22" x14ac:dyDescent="0.2">
      <c r="A326" s="1">
        <v>215</v>
      </c>
      <c r="B326" s="1" t="s">
        <v>168</v>
      </c>
      <c r="D326" s="29">
        <f>SUMIFS('2013Figures'!$J:$J,'2013Figures'!$C:$C,$A326,'2013Figures'!$I:$I,"",'2013Figures'!$E:$E,$B$1)</f>
        <v>0</v>
      </c>
      <c r="E326" s="9">
        <f>SUMIFS('2013Figures'!$J:$J,'2013Figures'!$C:$C,$A326,'2013Figures'!$I:$I,"",'2013Figures'!$B:$B,"BrokerToCy",'2013Figures'!$G:$G,"E1",'2013Figures'!$E:$E,$B$1)</f>
        <v>0</v>
      </c>
      <c r="F326" s="9">
        <f>SUMIFS('2013Figures'!$J:$J,'2013Figures'!$C:$C,$A326,'2013Figures'!$I:$I,"",'2013Figures'!$B:$B,"BrokerToCy",'2013Figures'!$G:$G,"P1",'2013Figures'!$E:$E,$B$1)</f>
        <v>0</v>
      </c>
      <c r="G326" s="9">
        <f>SUMIFS('2013Figures'!$J:$J,'2013Figures'!$C:$C,$A326,'2013Figures'!$I:$I,"",'2013Figures'!$B:$B,"CyToBroker",'2013Figures'!$G:$G,"E1",'2013Figures'!$E:$E,$B$1)</f>
        <v>0</v>
      </c>
      <c r="H326" s="9">
        <f>SUMIFS('2013Figures'!$J:$J,'2013Figures'!$C:$C,$A326,'2013Figures'!$I:$I,"",'2013Figures'!$B:$B,"CyToBroker",'2013Figures'!$G:$G,"P1",'2013Figures'!$E:$E,$B$1)</f>
        <v>0</v>
      </c>
      <c r="J326" s="8" t="s">
        <v>131</v>
      </c>
      <c r="L326" s="42">
        <f>SUMIFS('2012Figures'!$J:$J,'2012Figures'!$C:$C,$A326,'2012Figures'!$I:$I,"",'2012Figures'!$E:$E,$B$1)</f>
        <v>0</v>
      </c>
      <c r="M326" s="52">
        <f>SUMIFS('2012Figures'!$J:$J,'2012Figures'!$C:$C,$A326,'2012Figures'!$I:$I,"",'2012Figures'!$B:$B,"BrokerToCy",'2012Figures'!$G:$G,"E1",'2012Figures'!$E:$E,$B$1)</f>
        <v>0</v>
      </c>
      <c r="N326" s="52">
        <f>SUMIFS('2012Figures'!$J:$J,'2012Figures'!$C:$C,$A326,'2012Figures'!$I:$I,"",'2012Figures'!$B:$B,"BrokerToCy",'2012Figures'!$G:$G,"P1",'2012Figures'!$E:$E,$B$1)</f>
        <v>0</v>
      </c>
      <c r="O326" s="52">
        <f>SUMIFS('2012Figures'!$J:$J,'2012Figures'!$C:$C,$A326,'2012Figures'!$I:$I,"",'2012Figures'!$B:$B,"CyToBroker",'2012Figures'!$G:$G,"E1",'2012Figures'!$E:$E,$B$1)</f>
        <v>0</v>
      </c>
      <c r="P326" s="52">
        <f>SUMIFS('2012Figures'!$J:$J,'2012Figures'!$C:$C,$A326,'2012Figures'!$I:$I,"",'2012Figures'!$B:$B,"CyToBroker",'2012Figures'!$G:$G,"P1",'2012Figures'!$E:$E,$B$1)</f>
        <v>0</v>
      </c>
      <c r="R326" s="46" t="str">
        <f t="shared" ref="R326:V389" si="30">IF(L326=0,"",ROUND(D326/L326-1,2))</f>
        <v/>
      </c>
      <c r="S326" s="46" t="str">
        <f t="shared" si="30"/>
        <v/>
      </c>
      <c r="T326" s="46" t="str">
        <f t="shared" si="30"/>
        <v/>
      </c>
      <c r="U326" s="46" t="str">
        <f t="shared" si="30"/>
        <v/>
      </c>
      <c r="V326" s="46" t="str">
        <f t="shared" si="30"/>
        <v/>
      </c>
    </row>
    <row r="327" spans="1:22" x14ac:dyDescent="0.2">
      <c r="A327" s="21"/>
      <c r="B327" s="21" t="s">
        <v>92</v>
      </c>
      <c r="C327" s="22"/>
      <c r="D327" s="23">
        <f>SUM(E327:H327)</f>
        <v>0</v>
      </c>
      <c r="E327" s="23">
        <f>SUM(E325:E326)</f>
        <v>0</v>
      </c>
      <c r="F327" s="23">
        <f>SUM(F325:F326)</f>
        <v>0</v>
      </c>
      <c r="G327" s="23">
        <f>SUM(G325:G326)</f>
        <v>0</v>
      </c>
      <c r="H327" s="23">
        <f>SUM(H325:H326)</f>
        <v>0</v>
      </c>
      <c r="I327" s="21"/>
      <c r="J327" s="22"/>
      <c r="K327" s="21"/>
      <c r="L327" s="43">
        <f>SUM(M327:P327)</f>
        <v>0</v>
      </c>
      <c r="M327" s="43">
        <f>SUM(M325:M326)</f>
        <v>0</v>
      </c>
      <c r="N327" s="43">
        <f>SUM(N325:N326)</f>
        <v>0</v>
      </c>
      <c r="O327" s="43">
        <f>SUM(O325:O326)</f>
        <v>0</v>
      </c>
      <c r="P327" s="43">
        <f>SUM(P325:P326)</f>
        <v>0</v>
      </c>
      <c r="Q327" s="21"/>
      <c r="R327" s="21"/>
      <c r="S327" s="21"/>
      <c r="T327" s="21"/>
      <c r="U327" s="21"/>
      <c r="V327" s="21"/>
    </row>
    <row r="328" spans="1:22" x14ac:dyDescent="0.2">
      <c r="A328" s="28">
        <v>302</v>
      </c>
      <c r="B328" s="28" t="s">
        <v>116</v>
      </c>
      <c r="C328" s="17" t="s">
        <v>88</v>
      </c>
      <c r="D328" s="18">
        <f>SUMIFS('2013Figures'!$J:$J,'2013Figures'!$C:$C,$A328,'2013Figures'!$E:$E,$B$1)</f>
        <v>4</v>
      </c>
      <c r="E328" s="18">
        <f>SUMIFS('2013Figures'!$J:$J,'2013Figures'!$C:$C,$A328,'2013Figures'!$B:$B,"BrokerToCy",'2013Figures'!$G:$G,"E1",'2013Figures'!$E:$E,$B$1)</f>
        <v>4</v>
      </c>
      <c r="F328" s="18">
        <f>SUMIFS('2013Figures'!$J:$J,'2013Figures'!$C:$C,$A328,'2013Figures'!$B:$B,"BrokerToCy",'2013Figures'!$G:$G,"P1",'2013Figures'!$E:$E,$B$1)</f>
        <v>0</v>
      </c>
      <c r="G328" s="18">
        <f>SUMIFS('2013Figures'!$J:$J,'2013Figures'!$C:$C,$A328,'2013Figures'!$B:$B,"CyToBroker",'2013Figures'!$G:$G,"E1",'2013Figures'!$E:$E,$B$1)</f>
        <v>0</v>
      </c>
      <c r="H328" s="18">
        <f>SUMIFS('2013Figures'!$J:$J,'2013Figures'!$C:$C,$A328,'2013Figures'!$B:$B,"CyToBroker",'2013Figures'!$G:$G,"P1",'2013Figures'!$E:$E,$B$1)</f>
        <v>0</v>
      </c>
      <c r="I328" s="28"/>
      <c r="J328" s="17"/>
      <c r="K328" s="28"/>
      <c r="L328" s="50">
        <f>SUMIFS('2012Figures'!$J:$J,'2012Figures'!$C:$C,$A328,'2012Figures'!$E:$E,$B$1)</f>
        <v>0</v>
      </c>
      <c r="M328" s="50">
        <f>SUMIFS('2012Figures'!$J:$J,'2012Figures'!$C:$C,$A328,'2012Figures'!$B:$B,"BrokerToCy",'2012Figures'!$G:$G,"E1",'2012Figures'!$E:$E,$B$1)</f>
        <v>0</v>
      </c>
      <c r="N328" s="50">
        <f>SUMIFS('2012Figures'!$J:$J,'2012Figures'!$C:$C,$A328,'2012Figures'!$B:$B,"BrokerToCy",'2012Figures'!$G:$G,"P1",'2012Figures'!$E:$E,$B$1)</f>
        <v>0</v>
      </c>
      <c r="O328" s="50">
        <f>SUMIFS('2012Figures'!$J:$J,'2012Figures'!$C:$C,$A328,'2012Figures'!$B:$B,"CyToBroker",'2012Figures'!$G:$G,"E1",'2012Figures'!$E:$E,$B$1)</f>
        <v>0</v>
      </c>
      <c r="P328" s="50">
        <f>SUMIFS('2012Figures'!$J:$J,'2012Figures'!$C:$C,$A328,'2012Figures'!$B:$B,"CyToBroker",'2012Figures'!$G:$G,"P1",'2012Figures'!$E:$E,$B$1)</f>
        <v>0</v>
      </c>
      <c r="Q328" s="28"/>
      <c r="R328" s="46" t="str">
        <f t="shared" si="30"/>
        <v/>
      </c>
      <c r="S328" s="46" t="str">
        <f t="shared" si="30"/>
        <v/>
      </c>
      <c r="T328" s="46" t="str">
        <f t="shared" si="30"/>
        <v/>
      </c>
      <c r="U328" s="46" t="str">
        <f t="shared" si="30"/>
        <v/>
      </c>
      <c r="V328" s="46" t="str">
        <f t="shared" si="30"/>
        <v/>
      </c>
    </row>
    <row r="329" spans="1:22" x14ac:dyDescent="0.2">
      <c r="A329" s="1">
        <v>302</v>
      </c>
      <c r="B329" s="1" t="s">
        <v>116</v>
      </c>
      <c r="C329" s="8">
        <v>2</v>
      </c>
      <c r="D329" s="29">
        <f>SUMIFS('2013Figures'!$J:$J,'2013Figures'!$C:$C,$A329,'2013Figures'!$H:$H,$B329,'2013Figures'!$I:$I,$C329,'2013Figures'!$E:$E,$B$1)</f>
        <v>0</v>
      </c>
      <c r="E329" s="9">
        <f>SUMIFS('2013Figures'!$J:$J,'2013Figures'!$C:$C,$A329,'2013Figures'!$H:$H,$B329,'2013Figures'!$I:$I,$C329,'2013Figures'!$B:$B,"BrokerToCy",'2013Figures'!$G:$G,"E1",'2013Figures'!$E:$E,$B$1)</f>
        <v>0</v>
      </c>
      <c r="F329" s="9">
        <f>SUMIFS('2013Figures'!$J:$J,'2013Figures'!$C:$C,$A329,'2013Figures'!$H:$H,$B329,'2013Figures'!$I:$I,$C329,'2013Figures'!$B:$B,"BrokerToCy",'2013Figures'!$G:$G,"P1",'2013Figures'!$E:$E,$B$1)</f>
        <v>0</v>
      </c>
      <c r="G329" s="9">
        <f>SUMIFS('2013Figures'!$J:$J,'2013Figures'!$C:$C,$A329,'2013Figures'!$H:$H,$B329,'2013Figures'!$I:$I,$C329,'2013Figures'!$B:$B,"CyToBroker",'2013Figures'!$G:$G,"E1",'2013Figures'!$E:$E,$B$1)</f>
        <v>0</v>
      </c>
      <c r="H329" s="9">
        <f>SUMIFS('2013Figures'!$J:$J,'2013Figures'!$C:$C,$A329,'2013Figures'!$H:$H,$B329,'2013Figures'!$I:$I,$C329,'2013Figures'!$B:$B,"CyToBroker",'2013Figures'!$G:$G,"P1",'2013Figures'!$E:$E,$B$1)</f>
        <v>0</v>
      </c>
      <c r="I329" s="30"/>
      <c r="J329" s="31">
        <v>201005</v>
      </c>
      <c r="K329" s="30"/>
      <c r="L329" s="42">
        <f>SUMIFS('2012Figures'!$J:$J,'2012Figures'!$C:$C,$A329,'2012Figures'!$H:$H,$B329,'2012Figures'!$I:$I,$C329,'2012Figures'!$E:$E,$B$1)</f>
        <v>0</v>
      </c>
      <c r="M329" s="52">
        <f>SUMIFS('2012Figures'!$J:$J,'2012Figures'!$C:$C,$A329,'2012Figures'!$H:$H,$B329,'2012Figures'!$I:$I,$C329,'2012Figures'!$B:$B,"BrokerToCy",'2012Figures'!$G:$G,"E1",'2012Figures'!$E:$E,$B$1)</f>
        <v>0</v>
      </c>
      <c r="N329" s="52">
        <f>SUMIFS('2012Figures'!$J:$J,'2012Figures'!$C:$C,$A329,'2012Figures'!$H:$H,$B329,'2012Figures'!$I:$I,$C329,'2012Figures'!$B:$B,"BrokerToCy",'2012Figures'!$G:$G,"P1",'2012Figures'!$E:$E,$B$1)</f>
        <v>0</v>
      </c>
      <c r="O329" s="52">
        <f>SUMIFS('2012Figures'!$J:$J,'2012Figures'!$C:$C,$A329,'2012Figures'!$H:$H,$B329,'2012Figures'!$I:$I,$C329,'2012Figures'!$B:$B,"CyToBroker",'2012Figures'!$G:$G,"E1",'2012Figures'!$E:$E,$B$1)</f>
        <v>0</v>
      </c>
      <c r="P329" s="52">
        <f>SUMIFS('2012Figures'!$J:$J,'2012Figures'!$C:$C,$A329,'2012Figures'!$H:$H,$B329,'2012Figures'!$I:$I,$C329,'2012Figures'!$B:$B,"CyToBroker",'2012Figures'!$G:$G,"P1",'2012Figures'!$E:$E,$B$1)</f>
        <v>0</v>
      </c>
      <c r="Q329" s="30"/>
      <c r="R329" s="46" t="str">
        <f t="shared" si="30"/>
        <v/>
      </c>
      <c r="S329" s="46" t="str">
        <f t="shared" si="30"/>
        <v/>
      </c>
      <c r="T329" s="46" t="str">
        <f t="shared" si="30"/>
        <v/>
      </c>
      <c r="U329" s="46" t="str">
        <f t="shared" si="30"/>
        <v/>
      </c>
      <c r="V329" s="46" t="str">
        <f t="shared" si="30"/>
        <v/>
      </c>
    </row>
    <row r="330" spans="1:22" x14ac:dyDescent="0.2">
      <c r="A330" s="1">
        <v>302</v>
      </c>
      <c r="B330" s="1" t="s">
        <v>116</v>
      </c>
      <c r="C330" s="8">
        <v>1</v>
      </c>
      <c r="D330" s="29">
        <f>SUMIFS('2013Figures'!$J:$J,'2013Figures'!$C:$C,$A330,'2013Figures'!$H:$H,$B330,'2013Figures'!$I:$I,$C330,'2013Figures'!$E:$E,$B$1)</f>
        <v>0</v>
      </c>
      <c r="E330" s="9">
        <f>SUMIFS('2013Figures'!$J:$J,'2013Figures'!$C:$C,$A330,'2013Figures'!$H:$H,$B330,'2013Figures'!$I:$I,$C330,'2013Figures'!$B:$B,"BrokerToCy",'2013Figures'!$G:$G,"E1",'2013Figures'!$E:$E,$B$1)</f>
        <v>0</v>
      </c>
      <c r="F330" s="9">
        <f>SUMIFS('2013Figures'!$J:$J,'2013Figures'!$C:$C,$A330,'2013Figures'!$H:$H,$B330,'2013Figures'!$I:$I,$C330,'2013Figures'!$B:$B,"BrokerToCy",'2013Figures'!$G:$G,"P1",'2013Figures'!$E:$E,$B$1)</f>
        <v>0</v>
      </c>
      <c r="G330" s="9">
        <f>SUMIFS('2013Figures'!$J:$J,'2013Figures'!$C:$C,$A330,'2013Figures'!$H:$H,$B330,'2013Figures'!$I:$I,$C330,'2013Figures'!$B:$B,"CyToBroker",'2013Figures'!$G:$G,"E1",'2013Figures'!$E:$E,$B$1)</f>
        <v>0</v>
      </c>
      <c r="H330" s="9">
        <f>SUMIFS('2013Figures'!$J:$J,'2013Figures'!$C:$C,$A330,'2013Figures'!$H:$H,$B330,'2013Figures'!$I:$I,$C330,'2013Figures'!$B:$B,"CyToBroker",'2013Figures'!$G:$G,"P1",'2013Figures'!$E:$E,$B$1)</f>
        <v>0</v>
      </c>
      <c r="J330" s="8">
        <v>200801</v>
      </c>
      <c r="L330" s="42">
        <f>SUMIFS('2012Figures'!$J:$J,'2012Figures'!$C:$C,$A330,'2012Figures'!$H:$H,$B330,'2012Figures'!$I:$I,$C330,'2012Figures'!$E:$E,$B$1)</f>
        <v>0</v>
      </c>
      <c r="M330" s="52">
        <f>SUMIFS('2012Figures'!$J:$J,'2012Figures'!$C:$C,$A330,'2012Figures'!$H:$H,$B330,'2012Figures'!$I:$I,$C330,'2012Figures'!$B:$B,"BrokerToCy",'2012Figures'!$G:$G,"E1",'2012Figures'!$E:$E,$B$1)</f>
        <v>0</v>
      </c>
      <c r="N330" s="52">
        <f>SUMIFS('2012Figures'!$J:$J,'2012Figures'!$C:$C,$A330,'2012Figures'!$H:$H,$B330,'2012Figures'!$I:$I,$C330,'2012Figures'!$B:$B,"BrokerToCy",'2012Figures'!$G:$G,"P1",'2012Figures'!$E:$E,$B$1)</f>
        <v>0</v>
      </c>
      <c r="O330" s="52">
        <f>SUMIFS('2012Figures'!$J:$J,'2012Figures'!$C:$C,$A330,'2012Figures'!$H:$H,$B330,'2012Figures'!$I:$I,$C330,'2012Figures'!$B:$B,"CyToBroker",'2012Figures'!$G:$G,"E1",'2012Figures'!$E:$E,$B$1)</f>
        <v>0</v>
      </c>
      <c r="P330" s="52">
        <f>SUMIFS('2012Figures'!$J:$J,'2012Figures'!$C:$C,$A330,'2012Figures'!$H:$H,$B330,'2012Figures'!$I:$I,$C330,'2012Figures'!$B:$B,"CyToBroker",'2012Figures'!$G:$G,"P1",'2012Figures'!$E:$E,$B$1)</f>
        <v>0</v>
      </c>
      <c r="R330" s="46" t="str">
        <f t="shared" si="30"/>
        <v/>
      </c>
      <c r="S330" s="46" t="str">
        <f t="shared" si="30"/>
        <v/>
      </c>
      <c r="T330" s="46" t="str">
        <f t="shared" si="30"/>
        <v/>
      </c>
      <c r="U330" s="46" t="str">
        <f t="shared" si="30"/>
        <v/>
      </c>
      <c r="V330" s="46" t="str">
        <f t="shared" si="30"/>
        <v/>
      </c>
    </row>
    <row r="331" spans="1:22" x14ac:dyDescent="0.2">
      <c r="A331" s="1">
        <v>302</v>
      </c>
      <c r="B331" s="1" t="s">
        <v>116</v>
      </c>
      <c r="D331" s="29">
        <f>SUMIFS('2013Figures'!$J:$J,'2013Figures'!$C:$C,$A331,'2013Figures'!$I:$I,"",'2013Figures'!$E:$E,$B$1)</f>
        <v>4</v>
      </c>
      <c r="E331" s="9">
        <f>SUMIFS('2013Figures'!$J:$J,'2013Figures'!$C:$C,$A331,'2013Figures'!$I:$I,"",'2013Figures'!$B:$B,"BrokerToCy",'2013Figures'!$G:$G,"E1",'2013Figures'!$E:$E,$B$1)</f>
        <v>4</v>
      </c>
      <c r="F331" s="9">
        <f>SUMIFS('2013Figures'!$J:$J,'2013Figures'!$C:$C,$A331,'2013Figures'!$I:$I,"",'2013Figures'!$B:$B,"BrokerToCy",'2013Figures'!$G:$G,"P1",'2013Figures'!$E:$E,$B$1)</f>
        <v>0</v>
      </c>
      <c r="G331" s="9">
        <f>SUMIFS('2013Figures'!$J:$J,'2013Figures'!$C:$C,$A331,'2013Figures'!$I:$I,"",'2013Figures'!$B:$B,"CyToBroker",'2013Figures'!$G:$G,"E1",'2013Figures'!$E:$E,$B$1)</f>
        <v>0</v>
      </c>
      <c r="H331" s="9">
        <f>SUMIFS('2013Figures'!$J:$J,'2013Figures'!$C:$C,$A331,'2013Figures'!$I:$I,"",'2013Figures'!$B:$B,"CyToBroker",'2013Figures'!$G:$G,"P1",'2013Figures'!$E:$E,$B$1)</f>
        <v>0</v>
      </c>
      <c r="J331" s="8" t="s">
        <v>131</v>
      </c>
      <c r="L331" s="42">
        <f>SUMIFS('2012Figures'!$J:$J,'2012Figures'!$C:$C,$A331,'2012Figures'!$I:$I,"",'2012Figures'!$E:$E,$B$1)</f>
        <v>0</v>
      </c>
      <c r="M331" s="52">
        <f>SUMIFS('2012Figures'!$J:$J,'2012Figures'!$C:$C,$A331,'2012Figures'!$I:$I,"",'2012Figures'!$B:$B,"BrokerToCy",'2012Figures'!$G:$G,"E1",'2012Figures'!$E:$E,$B$1)</f>
        <v>0</v>
      </c>
      <c r="N331" s="52">
        <f>SUMIFS('2012Figures'!$J:$J,'2012Figures'!$C:$C,$A331,'2012Figures'!$I:$I,"",'2012Figures'!$B:$B,"BrokerToCy",'2012Figures'!$G:$G,"P1",'2012Figures'!$E:$E,$B$1)</f>
        <v>0</v>
      </c>
      <c r="O331" s="52">
        <f>SUMIFS('2012Figures'!$J:$J,'2012Figures'!$C:$C,$A331,'2012Figures'!$I:$I,"",'2012Figures'!$B:$B,"CyToBroker",'2012Figures'!$G:$G,"E1",'2012Figures'!$E:$E,$B$1)</f>
        <v>0</v>
      </c>
      <c r="P331" s="52">
        <f>SUMIFS('2012Figures'!$J:$J,'2012Figures'!$C:$C,$A331,'2012Figures'!$I:$I,"",'2012Figures'!$B:$B,"CyToBroker",'2012Figures'!$G:$G,"P1",'2012Figures'!$E:$E,$B$1)</f>
        <v>0</v>
      </c>
      <c r="R331" s="46" t="str">
        <f t="shared" si="30"/>
        <v/>
      </c>
      <c r="S331" s="46" t="str">
        <f t="shared" si="30"/>
        <v/>
      </c>
      <c r="T331" s="46" t="str">
        <f t="shared" si="30"/>
        <v/>
      </c>
      <c r="U331" s="46" t="str">
        <f t="shared" si="30"/>
        <v/>
      </c>
      <c r="V331" s="46" t="str">
        <f t="shared" si="30"/>
        <v/>
      </c>
    </row>
    <row r="332" spans="1:22" x14ac:dyDescent="0.2">
      <c r="A332" s="21"/>
      <c r="B332" s="21" t="s">
        <v>92</v>
      </c>
      <c r="C332" s="22"/>
      <c r="D332" s="23">
        <f>SUM(E332:H332)</f>
        <v>4</v>
      </c>
      <c r="E332" s="23">
        <f>SUM(E329:E331)</f>
        <v>4</v>
      </c>
      <c r="F332" s="23">
        <f>SUM(F329:F331)</f>
        <v>0</v>
      </c>
      <c r="G332" s="23">
        <f>SUM(G329:G331)</f>
        <v>0</v>
      </c>
      <c r="H332" s="23">
        <f>SUM(H329:H331)</f>
        <v>0</v>
      </c>
      <c r="I332" s="21"/>
      <c r="J332" s="22"/>
      <c r="K332" s="21"/>
      <c r="L332" s="43">
        <f>SUM(M332:P332)</f>
        <v>0</v>
      </c>
      <c r="M332" s="43">
        <f>SUM(M329:M331)</f>
        <v>0</v>
      </c>
      <c r="N332" s="43">
        <f>SUM(N329:N331)</f>
        <v>0</v>
      </c>
      <c r="O332" s="43">
        <f>SUM(O329:O331)</f>
        <v>0</v>
      </c>
      <c r="P332" s="43">
        <f>SUM(P329:P331)</f>
        <v>0</v>
      </c>
      <c r="Q332" s="21"/>
      <c r="R332" s="21"/>
      <c r="S332" s="21"/>
      <c r="T332" s="21"/>
      <c r="U332" s="21"/>
      <c r="V332" s="21"/>
    </row>
    <row r="333" spans="1:22" x14ac:dyDescent="0.2">
      <c r="A333" s="28">
        <v>303</v>
      </c>
      <c r="B333" s="28" t="s">
        <v>117</v>
      </c>
      <c r="C333" s="17" t="s">
        <v>88</v>
      </c>
      <c r="D333" s="18">
        <f>SUMIFS('2013Figures'!$J:$J,'2013Figures'!$C:$C,$A333,'2013Figures'!$E:$E,$B$1)</f>
        <v>0</v>
      </c>
      <c r="E333" s="18">
        <f>SUMIFS('2013Figures'!$J:$J,'2013Figures'!$C:$C,$A333,'2013Figures'!$B:$B,"BrokerToCy",'2013Figures'!$G:$G,"E1",'2013Figures'!$E:$E,$B$1)</f>
        <v>0</v>
      </c>
      <c r="F333" s="18">
        <f>SUMIFS('2013Figures'!$J:$J,'2013Figures'!$C:$C,$A333,'2013Figures'!$B:$B,"BrokerToCy",'2013Figures'!$G:$G,"P1",'2013Figures'!$E:$E,$B$1)</f>
        <v>0</v>
      </c>
      <c r="G333" s="18">
        <f>SUMIFS('2013Figures'!$J:$J,'2013Figures'!$C:$C,$A333,'2013Figures'!$B:$B,"CyToBroker",'2013Figures'!$G:$G,"E1",'2013Figures'!$E:$E,$B$1)</f>
        <v>0</v>
      </c>
      <c r="H333" s="18">
        <f>SUMIFS('2013Figures'!$J:$J,'2013Figures'!$C:$C,$A333,'2013Figures'!$B:$B,"CyToBroker",'2013Figures'!$G:$G,"P1",'2013Figures'!$E:$E,$B$1)</f>
        <v>0</v>
      </c>
      <c r="I333" s="28"/>
      <c r="J333" s="17"/>
      <c r="K333" s="28"/>
      <c r="L333" s="50">
        <f>SUMIFS('2012Figures'!$J:$J,'2012Figures'!$C:$C,$A333,'2012Figures'!$E:$E,$B$1)</f>
        <v>0</v>
      </c>
      <c r="M333" s="50">
        <f>SUMIFS('2012Figures'!$J:$J,'2012Figures'!$C:$C,$A333,'2012Figures'!$B:$B,"BrokerToCy",'2012Figures'!$G:$G,"E1",'2012Figures'!$E:$E,$B$1)</f>
        <v>0</v>
      </c>
      <c r="N333" s="50">
        <f>SUMIFS('2012Figures'!$J:$J,'2012Figures'!$C:$C,$A333,'2012Figures'!$B:$B,"BrokerToCy",'2012Figures'!$G:$G,"P1",'2012Figures'!$E:$E,$B$1)</f>
        <v>0</v>
      </c>
      <c r="O333" s="50">
        <f>SUMIFS('2012Figures'!$J:$J,'2012Figures'!$C:$C,$A333,'2012Figures'!$B:$B,"CyToBroker",'2012Figures'!$G:$G,"E1",'2012Figures'!$E:$E,$B$1)</f>
        <v>0</v>
      </c>
      <c r="P333" s="50">
        <f>SUMIFS('2012Figures'!$J:$J,'2012Figures'!$C:$C,$A333,'2012Figures'!$B:$B,"CyToBroker",'2012Figures'!$G:$G,"P1",'2012Figures'!$E:$E,$B$1)</f>
        <v>0</v>
      </c>
      <c r="Q333" s="28"/>
      <c r="R333" s="46" t="str">
        <f t="shared" ref="R333:V396" si="31">IF(L333=0,"",ROUND(D333/L333-1,2))</f>
        <v/>
      </c>
      <c r="S333" s="46" t="str">
        <f t="shared" si="31"/>
        <v/>
      </c>
      <c r="T333" s="46" t="str">
        <f t="shared" si="31"/>
        <v/>
      </c>
      <c r="U333" s="46" t="str">
        <f t="shared" si="31"/>
        <v/>
      </c>
      <c r="V333" s="46" t="str">
        <f t="shared" si="31"/>
        <v/>
      </c>
    </row>
    <row r="334" spans="1:22" x14ac:dyDescent="0.2">
      <c r="A334" s="1">
        <v>303</v>
      </c>
      <c r="B334" s="1" t="s">
        <v>117</v>
      </c>
      <c r="C334" s="8">
        <v>1</v>
      </c>
      <c r="D334" s="29">
        <f>SUMIFS('2013Figures'!$J:$J,'2013Figures'!$C:$C,$A334,'2013Figures'!$H:$H,$B334,'2013Figures'!$I:$I,$C334,'2013Figures'!$E:$E,$B$1)</f>
        <v>0</v>
      </c>
      <c r="E334" s="9">
        <f>SUMIFS('2013Figures'!$J:$J,'2013Figures'!$C:$C,$A334,'2013Figures'!$H:$H,$B334,'2013Figures'!$I:$I,$C334,'2013Figures'!$B:$B,"BrokerToCy",'2013Figures'!$G:$G,"E1",'2013Figures'!$E:$E,$B$1)</f>
        <v>0</v>
      </c>
      <c r="F334" s="9">
        <f>SUMIFS('2013Figures'!$J:$J,'2013Figures'!$C:$C,$A334,'2013Figures'!$H:$H,$B334,'2013Figures'!$I:$I,$C334,'2013Figures'!$B:$B,"BrokerToCy",'2013Figures'!$G:$G,"P1",'2013Figures'!$E:$E,$B$1)</f>
        <v>0</v>
      </c>
      <c r="G334" s="9">
        <f>SUMIFS('2013Figures'!$J:$J,'2013Figures'!$C:$C,$A334,'2013Figures'!$H:$H,$B334,'2013Figures'!$I:$I,$C334,'2013Figures'!$B:$B,"CyToBroker",'2013Figures'!$G:$G,"E1",'2013Figures'!$E:$E,$B$1)</f>
        <v>0</v>
      </c>
      <c r="H334" s="9">
        <f>SUMIFS('2013Figures'!$J:$J,'2013Figures'!$C:$C,$A334,'2013Figures'!$H:$H,$B334,'2013Figures'!$I:$I,$C334,'2013Figures'!$B:$B,"CyToBroker",'2013Figures'!$G:$G,"P1",'2013Figures'!$E:$E,$B$1)</f>
        <v>0</v>
      </c>
      <c r="I334" s="30"/>
      <c r="J334" s="31">
        <v>200801</v>
      </c>
      <c r="K334" s="30"/>
      <c r="L334" s="42">
        <f>SUMIFS('2012Figures'!$J:$J,'2012Figures'!$C:$C,$A334,'2012Figures'!$H:$H,$B334,'2012Figures'!$I:$I,$C334,'2012Figures'!$E:$E,$B$1)</f>
        <v>0</v>
      </c>
      <c r="M334" s="52">
        <f>SUMIFS('2012Figures'!$J:$J,'2012Figures'!$C:$C,$A334,'2012Figures'!$H:$H,$B334,'2012Figures'!$I:$I,$C334,'2012Figures'!$B:$B,"BrokerToCy",'2012Figures'!$G:$G,"E1",'2012Figures'!$E:$E,$B$1)</f>
        <v>0</v>
      </c>
      <c r="N334" s="52">
        <f>SUMIFS('2012Figures'!$J:$J,'2012Figures'!$C:$C,$A334,'2012Figures'!$H:$H,$B334,'2012Figures'!$I:$I,$C334,'2012Figures'!$B:$B,"BrokerToCy",'2012Figures'!$G:$G,"P1",'2012Figures'!$E:$E,$B$1)</f>
        <v>0</v>
      </c>
      <c r="O334" s="52">
        <f>SUMIFS('2012Figures'!$J:$J,'2012Figures'!$C:$C,$A334,'2012Figures'!$H:$H,$B334,'2012Figures'!$I:$I,$C334,'2012Figures'!$B:$B,"CyToBroker",'2012Figures'!$G:$G,"E1",'2012Figures'!$E:$E,$B$1)</f>
        <v>0</v>
      </c>
      <c r="P334" s="52">
        <f>SUMIFS('2012Figures'!$J:$J,'2012Figures'!$C:$C,$A334,'2012Figures'!$H:$H,$B334,'2012Figures'!$I:$I,$C334,'2012Figures'!$B:$B,"CyToBroker",'2012Figures'!$G:$G,"P1",'2012Figures'!$E:$E,$B$1)</f>
        <v>0</v>
      </c>
      <c r="Q334" s="30"/>
      <c r="R334" s="46" t="str">
        <f t="shared" si="31"/>
        <v/>
      </c>
      <c r="S334" s="46" t="str">
        <f t="shared" si="31"/>
        <v/>
      </c>
      <c r="T334" s="46" t="str">
        <f t="shared" si="31"/>
        <v/>
      </c>
      <c r="U334" s="46" t="str">
        <f t="shared" si="31"/>
        <v/>
      </c>
      <c r="V334" s="46" t="str">
        <f t="shared" si="31"/>
        <v/>
      </c>
    </row>
    <row r="335" spans="1:22" x14ac:dyDescent="0.2">
      <c r="A335" s="1">
        <v>303</v>
      </c>
      <c r="B335" s="1" t="s">
        <v>117</v>
      </c>
      <c r="D335" s="29">
        <f>SUMIFS('2013Figures'!$J:$J,'2013Figures'!$C:$C,$A335,'2013Figures'!$I:$I,"",'2013Figures'!$E:$E,$B$1)</f>
        <v>0</v>
      </c>
      <c r="E335" s="9">
        <f>SUMIFS('2013Figures'!$J:$J,'2013Figures'!$C:$C,$A335,'2013Figures'!$I:$I,"",'2013Figures'!$B:$B,"BrokerToCy",'2013Figures'!$G:$G,"E1",'2013Figures'!$E:$E,$B$1)</f>
        <v>0</v>
      </c>
      <c r="F335" s="9">
        <f>SUMIFS('2013Figures'!$J:$J,'2013Figures'!$C:$C,$A335,'2013Figures'!$I:$I,"",'2013Figures'!$B:$B,"BrokerToCy",'2013Figures'!$G:$G,"P1",'2013Figures'!$E:$E,$B$1)</f>
        <v>0</v>
      </c>
      <c r="G335" s="9">
        <f>SUMIFS('2013Figures'!$J:$J,'2013Figures'!$C:$C,$A335,'2013Figures'!$I:$I,"",'2013Figures'!$B:$B,"CyToBroker",'2013Figures'!$G:$G,"E1",'2013Figures'!$E:$E,$B$1)</f>
        <v>0</v>
      </c>
      <c r="H335" s="9">
        <f>SUMIFS('2013Figures'!$J:$J,'2013Figures'!$C:$C,$A335,'2013Figures'!$I:$I,"",'2013Figures'!$B:$B,"CyToBroker",'2013Figures'!$G:$G,"P1",'2013Figures'!$E:$E,$B$1)</f>
        <v>0</v>
      </c>
      <c r="J335" s="8" t="s">
        <v>131</v>
      </c>
      <c r="L335" s="42">
        <f>SUMIFS('2012Figures'!$J:$J,'2012Figures'!$C:$C,$A335,'2012Figures'!$I:$I,"",'2012Figures'!$E:$E,$B$1)</f>
        <v>0</v>
      </c>
      <c r="M335" s="52">
        <f>SUMIFS('2012Figures'!$J:$J,'2012Figures'!$C:$C,$A335,'2012Figures'!$I:$I,"",'2012Figures'!$B:$B,"BrokerToCy",'2012Figures'!$G:$G,"E1",'2012Figures'!$E:$E,$B$1)</f>
        <v>0</v>
      </c>
      <c r="N335" s="52">
        <f>SUMIFS('2012Figures'!$J:$J,'2012Figures'!$C:$C,$A335,'2012Figures'!$I:$I,"",'2012Figures'!$B:$B,"BrokerToCy",'2012Figures'!$G:$G,"P1",'2012Figures'!$E:$E,$B$1)</f>
        <v>0</v>
      </c>
      <c r="O335" s="52">
        <f>SUMIFS('2012Figures'!$J:$J,'2012Figures'!$C:$C,$A335,'2012Figures'!$I:$I,"",'2012Figures'!$B:$B,"CyToBroker",'2012Figures'!$G:$G,"E1",'2012Figures'!$E:$E,$B$1)</f>
        <v>0</v>
      </c>
      <c r="P335" s="52">
        <f>SUMIFS('2012Figures'!$J:$J,'2012Figures'!$C:$C,$A335,'2012Figures'!$I:$I,"",'2012Figures'!$B:$B,"CyToBroker",'2012Figures'!$G:$G,"P1",'2012Figures'!$E:$E,$B$1)</f>
        <v>0</v>
      </c>
      <c r="R335" s="46" t="str">
        <f t="shared" si="31"/>
        <v/>
      </c>
      <c r="S335" s="46" t="str">
        <f t="shared" si="31"/>
        <v/>
      </c>
      <c r="T335" s="46" t="str">
        <f t="shared" si="31"/>
        <v/>
      </c>
      <c r="U335" s="46" t="str">
        <f t="shared" si="31"/>
        <v/>
      </c>
      <c r="V335" s="46" t="str">
        <f t="shared" si="31"/>
        <v/>
      </c>
    </row>
    <row r="336" spans="1:22" x14ac:dyDescent="0.2">
      <c r="A336" s="21"/>
      <c r="B336" s="21" t="s">
        <v>92</v>
      </c>
      <c r="C336" s="22"/>
      <c r="D336" s="23">
        <f>SUM(E336:H336)</f>
        <v>0</v>
      </c>
      <c r="E336" s="23">
        <f>SUM(E334:E335)</f>
        <v>0</v>
      </c>
      <c r="F336" s="23">
        <f>SUM(F334:F335)</f>
        <v>0</v>
      </c>
      <c r="G336" s="23">
        <f>SUM(G334:G335)</f>
        <v>0</v>
      </c>
      <c r="H336" s="23">
        <f>SUM(H334:H335)</f>
        <v>0</v>
      </c>
      <c r="I336" s="21"/>
      <c r="J336" s="22"/>
      <c r="K336" s="21"/>
      <c r="L336" s="43">
        <f>SUM(M336:P336)</f>
        <v>0</v>
      </c>
      <c r="M336" s="43">
        <f>SUM(M334:M335)</f>
        <v>0</v>
      </c>
      <c r="N336" s="43">
        <f>SUM(N334:N335)</f>
        <v>0</v>
      </c>
      <c r="O336" s="43">
        <f>SUM(O334:O335)</f>
        <v>0</v>
      </c>
      <c r="P336" s="43">
        <f>SUM(P334:P335)</f>
        <v>0</v>
      </c>
      <c r="Q336" s="21"/>
      <c r="R336" s="21"/>
      <c r="S336" s="21"/>
      <c r="T336" s="21"/>
      <c r="U336" s="21"/>
      <c r="V336" s="21"/>
    </row>
    <row r="337" spans="1:22" x14ac:dyDescent="0.2">
      <c r="A337" s="28">
        <v>304</v>
      </c>
      <c r="B337" s="28" t="s">
        <v>118</v>
      </c>
      <c r="C337" s="17" t="s">
        <v>88</v>
      </c>
      <c r="D337" s="18">
        <f>SUMIFS('2013Figures'!$J:$J,'2013Figures'!$C:$C,$A337,'2013Figures'!$E:$E,$B$1)</f>
        <v>0</v>
      </c>
      <c r="E337" s="18">
        <f>SUMIFS('2013Figures'!$J:$J,'2013Figures'!$C:$C,$A337,'2013Figures'!$B:$B,"BrokerToCy",'2013Figures'!$G:$G,"E1",'2013Figures'!$E:$E,$B$1)</f>
        <v>0</v>
      </c>
      <c r="F337" s="18">
        <f>SUMIFS('2013Figures'!$J:$J,'2013Figures'!$C:$C,$A337,'2013Figures'!$B:$B,"BrokerToCy",'2013Figures'!$G:$G,"P1",'2013Figures'!$E:$E,$B$1)</f>
        <v>0</v>
      </c>
      <c r="G337" s="18">
        <f>SUMIFS('2013Figures'!$J:$J,'2013Figures'!$C:$C,$A337,'2013Figures'!$B:$B,"CyToBroker",'2013Figures'!$G:$G,"E1",'2013Figures'!$E:$E,$B$1)</f>
        <v>0</v>
      </c>
      <c r="H337" s="18">
        <f>SUMIFS('2013Figures'!$J:$J,'2013Figures'!$C:$C,$A337,'2013Figures'!$B:$B,"CyToBroker",'2013Figures'!$G:$G,"P1",'2013Figures'!$E:$E,$B$1)</f>
        <v>0</v>
      </c>
      <c r="I337" s="28"/>
      <c r="J337" s="17"/>
      <c r="K337" s="28"/>
      <c r="L337" s="50">
        <f>SUMIFS('2012Figures'!$J:$J,'2012Figures'!$C:$C,$A337,'2012Figures'!$E:$E,$B$1)</f>
        <v>0</v>
      </c>
      <c r="M337" s="50">
        <f>SUMIFS('2012Figures'!$J:$J,'2012Figures'!$C:$C,$A337,'2012Figures'!$B:$B,"BrokerToCy",'2012Figures'!$G:$G,"E1",'2012Figures'!$E:$E,$B$1)</f>
        <v>0</v>
      </c>
      <c r="N337" s="50">
        <f>SUMIFS('2012Figures'!$J:$J,'2012Figures'!$C:$C,$A337,'2012Figures'!$B:$B,"BrokerToCy",'2012Figures'!$G:$G,"P1",'2012Figures'!$E:$E,$B$1)</f>
        <v>0</v>
      </c>
      <c r="O337" s="50">
        <f>SUMIFS('2012Figures'!$J:$J,'2012Figures'!$C:$C,$A337,'2012Figures'!$B:$B,"CyToBroker",'2012Figures'!$G:$G,"E1",'2012Figures'!$E:$E,$B$1)</f>
        <v>0</v>
      </c>
      <c r="P337" s="50">
        <f>SUMIFS('2012Figures'!$J:$J,'2012Figures'!$C:$C,$A337,'2012Figures'!$B:$B,"CyToBroker",'2012Figures'!$G:$G,"P1",'2012Figures'!$E:$E,$B$1)</f>
        <v>0</v>
      </c>
      <c r="Q337" s="28"/>
      <c r="R337" s="46" t="str">
        <f t="shared" ref="R337:V400" si="32">IF(L337=0,"",ROUND(D337/L337-1,2))</f>
        <v/>
      </c>
      <c r="S337" s="46" t="str">
        <f t="shared" si="32"/>
        <v/>
      </c>
      <c r="T337" s="46" t="str">
        <f t="shared" si="32"/>
        <v/>
      </c>
      <c r="U337" s="46" t="str">
        <f t="shared" si="32"/>
        <v/>
      </c>
      <c r="V337" s="46" t="str">
        <f t="shared" si="32"/>
        <v/>
      </c>
    </row>
    <row r="338" spans="1:22" x14ac:dyDescent="0.2">
      <c r="A338" s="1">
        <v>304</v>
      </c>
      <c r="B338" s="1" t="s">
        <v>118</v>
      </c>
      <c r="C338" s="8">
        <v>4</v>
      </c>
      <c r="D338" s="29">
        <f>SUMIFS('2013Figures'!$J:$J,'2013Figures'!$C:$C,$A338,'2013Figures'!$H:$H,$B338,'2013Figures'!$I:$I,$C338,'2013Figures'!$E:$E,$B$1)</f>
        <v>0</v>
      </c>
      <c r="E338" s="9">
        <f>SUMIFS('2013Figures'!$J:$J,'2013Figures'!$C:$C,$A338,'2013Figures'!$H:$H,$B338,'2013Figures'!$I:$I,$C338,'2013Figures'!$B:$B,"BrokerToCy",'2013Figures'!$G:$G,"E1",'2013Figures'!$E:$E,$B$1)</f>
        <v>0</v>
      </c>
      <c r="F338" s="9">
        <f>SUMIFS('2013Figures'!$J:$J,'2013Figures'!$C:$C,$A338,'2013Figures'!$H:$H,$B338,'2013Figures'!$I:$I,$C338,'2013Figures'!$B:$B,"BrokerToCy",'2013Figures'!$G:$G,"P1",'2013Figures'!$E:$E,$B$1)</f>
        <v>0</v>
      </c>
      <c r="G338" s="9">
        <f>SUMIFS('2013Figures'!$J:$J,'2013Figures'!$C:$C,$A338,'2013Figures'!$H:$H,$B338,'2013Figures'!$I:$I,$C338,'2013Figures'!$B:$B,"CyToBroker",'2013Figures'!$G:$G,"E1",'2013Figures'!$E:$E,$B$1)</f>
        <v>0</v>
      </c>
      <c r="H338" s="9">
        <f>SUMIFS('2013Figures'!$J:$J,'2013Figures'!$C:$C,$A338,'2013Figures'!$H:$H,$B338,'2013Figures'!$I:$I,$C338,'2013Figures'!$B:$B,"CyToBroker",'2013Figures'!$G:$G,"P1",'2013Figures'!$E:$E,$B$1)</f>
        <v>0</v>
      </c>
      <c r="I338" s="30"/>
      <c r="J338" s="31">
        <v>201501</v>
      </c>
      <c r="K338" s="30"/>
      <c r="L338" s="42">
        <f>SUMIFS('2012Figures'!$J:$J,'2012Figures'!$C:$C,$A338,'2012Figures'!$H:$H,$B338,'2012Figures'!$I:$I,$C338,'2012Figures'!$E:$E,$B$1)</f>
        <v>0</v>
      </c>
      <c r="M338" s="52">
        <f>SUMIFS('2012Figures'!$J:$J,'2012Figures'!$C:$C,$A338,'2012Figures'!$H:$H,$B338,'2012Figures'!$I:$I,$C338,'2012Figures'!$B:$B,"BrokerToCy",'2012Figures'!$G:$G,"E1",'2012Figures'!$E:$E,$B$1)</f>
        <v>0</v>
      </c>
      <c r="N338" s="52">
        <f>SUMIFS('2012Figures'!$J:$J,'2012Figures'!$C:$C,$A338,'2012Figures'!$H:$H,$B338,'2012Figures'!$I:$I,$C338,'2012Figures'!$B:$B,"BrokerToCy",'2012Figures'!$G:$G,"P1",'2012Figures'!$E:$E,$B$1)</f>
        <v>0</v>
      </c>
      <c r="O338" s="52">
        <f>SUMIFS('2012Figures'!$J:$J,'2012Figures'!$C:$C,$A338,'2012Figures'!$H:$H,$B338,'2012Figures'!$I:$I,$C338,'2012Figures'!$B:$B,"CyToBroker",'2012Figures'!$G:$G,"E1",'2012Figures'!$E:$E,$B$1)</f>
        <v>0</v>
      </c>
      <c r="P338" s="52">
        <f>SUMIFS('2012Figures'!$J:$J,'2012Figures'!$C:$C,$A338,'2012Figures'!$H:$H,$B338,'2012Figures'!$I:$I,$C338,'2012Figures'!$B:$B,"CyToBroker",'2012Figures'!$G:$G,"P1",'2012Figures'!$E:$E,$B$1)</f>
        <v>0</v>
      </c>
      <c r="Q338" s="30"/>
      <c r="R338" s="46" t="str">
        <f t="shared" si="32"/>
        <v/>
      </c>
      <c r="S338" s="46" t="str">
        <f t="shared" si="32"/>
        <v/>
      </c>
      <c r="T338" s="46" t="str">
        <f t="shared" si="32"/>
        <v/>
      </c>
      <c r="U338" s="46" t="str">
        <f t="shared" si="32"/>
        <v/>
      </c>
      <c r="V338" s="46" t="str">
        <f t="shared" si="32"/>
        <v/>
      </c>
    </row>
    <row r="339" spans="1:22" x14ac:dyDescent="0.2">
      <c r="A339" s="1">
        <v>304</v>
      </c>
      <c r="B339" s="1" t="s">
        <v>118</v>
      </c>
      <c r="C339" s="8">
        <v>3</v>
      </c>
      <c r="D339" s="29">
        <f>SUMIFS('2013Figures'!$J:$J,'2013Figures'!$C:$C,$A339,'2013Figures'!$H:$H,$B339,'2013Figures'!$I:$I,$C339,'2013Figures'!$E:$E,$B$1)</f>
        <v>0</v>
      </c>
      <c r="E339" s="9">
        <f>SUMIFS('2013Figures'!$J:$J,'2013Figures'!$C:$C,$A339,'2013Figures'!$H:$H,$B339,'2013Figures'!$I:$I,$C339,'2013Figures'!$B:$B,"BrokerToCy",'2013Figures'!$G:$G,"E1",'2013Figures'!$E:$E,$B$1)</f>
        <v>0</v>
      </c>
      <c r="F339" s="9">
        <f>SUMIFS('2013Figures'!$J:$J,'2013Figures'!$C:$C,$A339,'2013Figures'!$H:$H,$B339,'2013Figures'!$I:$I,$C339,'2013Figures'!$B:$B,"BrokerToCy",'2013Figures'!$G:$G,"P1",'2013Figures'!$E:$E,$B$1)</f>
        <v>0</v>
      </c>
      <c r="G339" s="9">
        <f>SUMIFS('2013Figures'!$J:$J,'2013Figures'!$C:$C,$A339,'2013Figures'!$H:$H,$B339,'2013Figures'!$I:$I,$C339,'2013Figures'!$B:$B,"CyToBroker",'2013Figures'!$G:$G,"E1",'2013Figures'!$E:$E,$B$1)</f>
        <v>0</v>
      </c>
      <c r="H339" s="9">
        <f>SUMIFS('2013Figures'!$J:$J,'2013Figures'!$C:$C,$A339,'2013Figures'!$H:$H,$B339,'2013Figures'!$I:$I,$C339,'2013Figures'!$B:$B,"CyToBroker",'2013Figures'!$G:$G,"P1",'2013Figures'!$E:$E,$B$1)</f>
        <v>0</v>
      </c>
      <c r="I339" s="30"/>
      <c r="J339" s="31">
        <v>201301</v>
      </c>
      <c r="K339" s="30"/>
      <c r="L339" s="42">
        <f>SUMIFS('2012Figures'!$J:$J,'2012Figures'!$C:$C,$A339,'2012Figures'!$H:$H,$B339,'2012Figures'!$I:$I,$C339,'2012Figures'!$E:$E,$B$1)</f>
        <v>0</v>
      </c>
      <c r="M339" s="52">
        <f>SUMIFS('2012Figures'!$J:$J,'2012Figures'!$C:$C,$A339,'2012Figures'!$H:$H,$B339,'2012Figures'!$I:$I,$C339,'2012Figures'!$B:$B,"BrokerToCy",'2012Figures'!$G:$G,"E1",'2012Figures'!$E:$E,$B$1)</f>
        <v>0</v>
      </c>
      <c r="N339" s="52">
        <f>SUMIFS('2012Figures'!$J:$J,'2012Figures'!$C:$C,$A339,'2012Figures'!$H:$H,$B339,'2012Figures'!$I:$I,$C339,'2012Figures'!$B:$B,"BrokerToCy",'2012Figures'!$G:$G,"P1",'2012Figures'!$E:$E,$B$1)</f>
        <v>0</v>
      </c>
      <c r="O339" s="52">
        <f>SUMIFS('2012Figures'!$J:$J,'2012Figures'!$C:$C,$A339,'2012Figures'!$H:$H,$B339,'2012Figures'!$I:$I,$C339,'2012Figures'!$B:$B,"CyToBroker",'2012Figures'!$G:$G,"E1",'2012Figures'!$E:$E,$B$1)</f>
        <v>0</v>
      </c>
      <c r="P339" s="52">
        <f>SUMIFS('2012Figures'!$J:$J,'2012Figures'!$C:$C,$A339,'2012Figures'!$H:$H,$B339,'2012Figures'!$I:$I,$C339,'2012Figures'!$B:$B,"CyToBroker",'2012Figures'!$G:$G,"P1",'2012Figures'!$E:$E,$B$1)</f>
        <v>0</v>
      </c>
      <c r="Q339" s="30"/>
      <c r="R339" s="46" t="str">
        <f t="shared" si="32"/>
        <v/>
      </c>
      <c r="S339" s="46" t="str">
        <f t="shared" si="32"/>
        <v/>
      </c>
      <c r="T339" s="46" t="str">
        <f t="shared" si="32"/>
        <v/>
      </c>
      <c r="U339" s="46" t="str">
        <f t="shared" si="32"/>
        <v/>
      </c>
      <c r="V339" s="46" t="str">
        <f t="shared" si="32"/>
        <v/>
      </c>
    </row>
    <row r="340" spans="1:22" x14ac:dyDescent="0.2">
      <c r="A340" s="1">
        <v>304</v>
      </c>
      <c r="B340" s="1" t="s">
        <v>118</v>
      </c>
      <c r="C340" s="8">
        <v>2</v>
      </c>
      <c r="D340" s="29">
        <f>SUMIFS('2013Figures'!$J:$J,'2013Figures'!$C:$C,$A340,'2013Figures'!$H:$H,$B340,'2013Figures'!$I:$I,$C340,'2013Figures'!$E:$E,$B$1)</f>
        <v>0</v>
      </c>
      <c r="E340" s="9">
        <f>SUMIFS('2013Figures'!$J:$J,'2013Figures'!$C:$C,$A340,'2013Figures'!$H:$H,$B340,'2013Figures'!$I:$I,$C340,'2013Figures'!$B:$B,"BrokerToCy",'2013Figures'!$G:$G,"E1",'2013Figures'!$E:$E,$B$1)</f>
        <v>0</v>
      </c>
      <c r="F340" s="9">
        <f>SUMIFS('2013Figures'!$J:$J,'2013Figures'!$C:$C,$A340,'2013Figures'!$H:$H,$B340,'2013Figures'!$I:$I,$C340,'2013Figures'!$B:$B,"BrokerToCy",'2013Figures'!$G:$G,"P1",'2013Figures'!$E:$E,$B$1)</f>
        <v>0</v>
      </c>
      <c r="G340" s="9">
        <f>SUMIFS('2013Figures'!$J:$J,'2013Figures'!$C:$C,$A340,'2013Figures'!$H:$H,$B340,'2013Figures'!$I:$I,$C340,'2013Figures'!$B:$B,"CyToBroker",'2013Figures'!$G:$G,"E1",'2013Figures'!$E:$E,$B$1)</f>
        <v>0</v>
      </c>
      <c r="H340" s="9">
        <f>SUMIFS('2013Figures'!$J:$J,'2013Figures'!$C:$C,$A340,'2013Figures'!$H:$H,$B340,'2013Figures'!$I:$I,$C340,'2013Figures'!$B:$B,"CyToBroker",'2013Figures'!$G:$G,"P1",'2013Figures'!$E:$E,$B$1)</f>
        <v>0</v>
      </c>
      <c r="J340" s="8">
        <v>200801</v>
      </c>
      <c r="L340" s="42">
        <f>SUMIFS('2012Figures'!$J:$J,'2012Figures'!$C:$C,$A340,'2012Figures'!$H:$H,$B340,'2012Figures'!$I:$I,$C340,'2012Figures'!$E:$E,$B$1)</f>
        <v>0</v>
      </c>
      <c r="M340" s="52">
        <f>SUMIFS('2012Figures'!$J:$J,'2012Figures'!$C:$C,$A340,'2012Figures'!$H:$H,$B340,'2012Figures'!$I:$I,$C340,'2012Figures'!$B:$B,"BrokerToCy",'2012Figures'!$G:$G,"E1",'2012Figures'!$E:$E,$B$1)</f>
        <v>0</v>
      </c>
      <c r="N340" s="52">
        <f>SUMIFS('2012Figures'!$J:$J,'2012Figures'!$C:$C,$A340,'2012Figures'!$H:$H,$B340,'2012Figures'!$I:$I,$C340,'2012Figures'!$B:$B,"BrokerToCy",'2012Figures'!$G:$G,"P1",'2012Figures'!$E:$E,$B$1)</f>
        <v>0</v>
      </c>
      <c r="O340" s="52">
        <f>SUMIFS('2012Figures'!$J:$J,'2012Figures'!$C:$C,$A340,'2012Figures'!$H:$H,$B340,'2012Figures'!$I:$I,$C340,'2012Figures'!$B:$B,"CyToBroker",'2012Figures'!$G:$G,"E1",'2012Figures'!$E:$E,$B$1)</f>
        <v>0</v>
      </c>
      <c r="P340" s="52">
        <f>SUMIFS('2012Figures'!$J:$J,'2012Figures'!$C:$C,$A340,'2012Figures'!$H:$H,$B340,'2012Figures'!$I:$I,$C340,'2012Figures'!$B:$B,"CyToBroker",'2012Figures'!$G:$G,"P1",'2012Figures'!$E:$E,$B$1)</f>
        <v>0</v>
      </c>
      <c r="R340" s="46" t="str">
        <f t="shared" si="32"/>
        <v/>
      </c>
      <c r="S340" s="46" t="str">
        <f t="shared" si="32"/>
        <v/>
      </c>
      <c r="T340" s="46" t="str">
        <f t="shared" si="32"/>
        <v/>
      </c>
      <c r="U340" s="46" t="str">
        <f t="shared" si="32"/>
        <v/>
      </c>
      <c r="V340" s="46" t="str">
        <f t="shared" si="32"/>
        <v/>
      </c>
    </row>
    <row r="341" spans="1:22" x14ac:dyDescent="0.2">
      <c r="A341" s="1">
        <v>304</v>
      </c>
      <c r="B341" s="1" t="s">
        <v>118</v>
      </c>
      <c r="C341" s="8">
        <v>1</v>
      </c>
      <c r="D341" s="29">
        <f>SUMIFS('2013Figures'!$J:$J,'2013Figures'!$C:$C,$A341,'2013Figures'!$H:$H,$B341,'2013Figures'!$I:$I,$C341,'2013Figures'!$E:$E,$B$1)</f>
        <v>0</v>
      </c>
      <c r="E341" s="9">
        <f>SUMIFS('2013Figures'!$J:$J,'2013Figures'!$C:$C,$A341,'2013Figures'!$H:$H,$B341,'2013Figures'!$I:$I,$C341,'2013Figures'!$B:$B,"BrokerToCy",'2013Figures'!$G:$G,"E1",'2013Figures'!$E:$E,$B$1)</f>
        <v>0</v>
      </c>
      <c r="F341" s="9">
        <f>SUMIFS('2013Figures'!$J:$J,'2013Figures'!$C:$C,$A341,'2013Figures'!$H:$H,$B341,'2013Figures'!$I:$I,$C341,'2013Figures'!$B:$B,"BrokerToCy",'2013Figures'!$G:$G,"P1",'2013Figures'!$E:$E,$B$1)</f>
        <v>0</v>
      </c>
      <c r="G341" s="9">
        <f>SUMIFS('2013Figures'!$J:$J,'2013Figures'!$C:$C,$A341,'2013Figures'!$H:$H,$B341,'2013Figures'!$I:$I,$C341,'2013Figures'!$B:$B,"CyToBroker",'2013Figures'!$G:$G,"E1",'2013Figures'!$E:$E,$B$1)</f>
        <v>0</v>
      </c>
      <c r="H341" s="9">
        <f>SUMIFS('2013Figures'!$J:$J,'2013Figures'!$C:$C,$A341,'2013Figures'!$H:$H,$B341,'2013Figures'!$I:$I,$C341,'2013Figures'!$B:$B,"CyToBroker",'2013Figures'!$G:$G,"P1",'2013Figures'!$E:$E,$B$1)</f>
        <v>0</v>
      </c>
      <c r="J341" s="8" t="s">
        <v>131</v>
      </c>
      <c r="L341" s="42">
        <f>SUMIFS('2012Figures'!$J:$J,'2012Figures'!$C:$C,$A341,'2012Figures'!$H:$H,$B341,'2012Figures'!$I:$I,$C341,'2012Figures'!$E:$E,$B$1)</f>
        <v>0</v>
      </c>
      <c r="M341" s="52">
        <f>SUMIFS('2012Figures'!$J:$J,'2012Figures'!$C:$C,$A341,'2012Figures'!$H:$H,$B341,'2012Figures'!$I:$I,$C341,'2012Figures'!$B:$B,"BrokerToCy",'2012Figures'!$G:$G,"E1",'2012Figures'!$E:$E,$B$1)</f>
        <v>0</v>
      </c>
      <c r="N341" s="52">
        <f>SUMIFS('2012Figures'!$J:$J,'2012Figures'!$C:$C,$A341,'2012Figures'!$H:$H,$B341,'2012Figures'!$I:$I,$C341,'2012Figures'!$B:$B,"BrokerToCy",'2012Figures'!$G:$G,"P1",'2012Figures'!$E:$E,$B$1)</f>
        <v>0</v>
      </c>
      <c r="O341" s="52">
        <f>SUMIFS('2012Figures'!$J:$J,'2012Figures'!$C:$C,$A341,'2012Figures'!$H:$H,$B341,'2012Figures'!$I:$I,$C341,'2012Figures'!$B:$B,"CyToBroker",'2012Figures'!$G:$G,"E1",'2012Figures'!$E:$E,$B$1)</f>
        <v>0</v>
      </c>
      <c r="P341" s="52">
        <f>SUMIFS('2012Figures'!$J:$J,'2012Figures'!$C:$C,$A341,'2012Figures'!$H:$H,$B341,'2012Figures'!$I:$I,$C341,'2012Figures'!$B:$B,"CyToBroker",'2012Figures'!$G:$G,"P1",'2012Figures'!$E:$E,$B$1)</f>
        <v>0</v>
      </c>
      <c r="R341" s="46" t="str">
        <f t="shared" si="32"/>
        <v/>
      </c>
      <c r="S341" s="46" t="str">
        <f t="shared" si="32"/>
        <v/>
      </c>
      <c r="T341" s="46" t="str">
        <f t="shared" si="32"/>
        <v/>
      </c>
      <c r="U341" s="46" t="str">
        <f t="shared" si="32"/>
        <v/>
      </c>
      <c r="V341" s="46" t="str">
        <f t="shared" si="32"/>
        <v/>
      </c>
    </row>
    <row r="342" spans="1:22" x14ac:dyDescent="0.2">
      <c r="A342" s="1">
        <v>304</v>
      </c>
      <c r="B342" s="1" t="s">
        <v>118</v>
      </c>
      <c r="D342" s="29">
        <f>SUMIFS('2013Figures'!$J:$J,'2013Figures'!$C:$C,$A342,'2013Figures'!$I:$I,"",'2013Figures'!$E:$E,$B$1)</f>
        <v>0</v>
      </c>
      <c r="E342" s="9">
        <f>SUMIFS('2013Figures'!$J:$J,'2013Figures'!$C:$C,$A342,'2013Figures'!$I:$I,"",'2013Figures'!$B:$B,"BrokerToCy",'2013Figures'!$G:$G,"E1",'2013Figures'!$E:$E,$B$1)</f>
        <v>0</v>
      </c>
      <c r="F342" s="9">
        <f>SUMIFS('2013Figures'!$J:$J,'2013Figures'!$C:$C,$A342,'2013Figures'!$I:$I,"",'2013Figures'!$B:$B,"BrokerToCy",'2013Figures'!$G:$G,"P1",'2013Figures'!$E:$E,$B$1)</f>
        <v>0</v>
      </c>
      <c r="G342" s="9">
        <f>SUMIFS('2013Figures'!$J:$J,'2013Figures'!$C:$C,$A342,'2013Figures'!$I:$I,"",'2013Figures'!$B:$B,"CyToBroker",'2013Figures'!$G:$G,"E1",'2013Figures'!$E:$E,$B$1)</f>
        <v>0</v>
      </c>
      <c r="H342" s="9">
        <f>SUMIFS('2013Figures'!$J:$J,'2013Figures'!$C:$C,$A342,'2013Figures'!$I:$I,"",'2013Figures'!$B:$B,"CyToBroker",'2013Figures'!$G:$G,"P1",'2013Figures'!$E:$E,$B$1)</f>
        <v>0</v>
      </c>
      <c r="J342" s="8" t="s">
        <v>131</v>
      </c>
      <c r="L342" s="42">
        <f>SUMIFS('2012Figures'!$J:$J,'2012Figures'!$C:$C,$A342,'2012Figures'!$I:$I,"",'2012Figures'!$E:$E,$B$1)</f>
        <v>0</v>
      </c>
      <c r="M342" s="52">
        <f>SUMIFS('2012Figures'!$J:$J,'2012Figures'!$C:$C,$A342,'2012Figures'!$I:$I,"",'2012Figures'!$B:$B,"BrokerToCy",'2012Figures'!$G:$G,"E1",'2012Figures'!$E:$E,$B$1)</f>
        <v>0</v>
      </c>
      <c r="N342" s="52">
        <f>SUMIFS('2012Figures'!$J:$J,'2012Figures'!$C:$C,$A342,'2012Figures'!$I:$I,"",'2012Figures'!$B:$B,"BrokerToCy",'2012Figures'!$G:$G,"P1",'2012Figures'!$E:$E,$B$1)</f>
        <v>0</v>
      </c>
      <c r="O342" s="52">
        <f>SUMIFS('2012Figures'!$J:$J,'2012Figures'!$C:$C,$A342,'2012Figures'!$I:$I,"",'2012Figures'!$B:$B,"CyToBroker",'2012Figures'!$G:$G,"E1",'2012Figures'!$E:$E,$B$1)</f>
        <v>0</v>
      </c>
      <c r="P342" s="52">
        <f>SUMIFS('2012Figures'!$J:$J,'2012Figures'!$C:$C,$A342,'2012Figures'!$I:$I,"",'2012Figures'!$B:$B,"CyToBroker",'2012Figures'!$G:$G,"P1",'2012Figures'!$E:$E,$B$1)</f>
        <v>0</v>
      </c>
      <c r="R342" s="46" t="str">
        <f t="shared" si="32"/>
        <v/>
      </c>
      <c r="S342" s="46" t="str">
        <f t="shared" si="32"/>
        <v/>
      </c>
      <c r="T342" s="46" t="str">
        <f t="shared" si="32"/>
        <v/>
      </c>
      <c r="U342" s="46" t="str">
        <f t="shared" si="32"/>
        <v/>
      </c>
      <c r="V342" s="46" t="str">
        <f t="shared" si="32"/>
        <v/>
      </c>
    </row>
    <row r="343" spans="1:22" x14ac:dyDescent="0.2">
      <c r="A343" s="21"/>
      <c r="B343" s="21" t="s">
        <v>92</v>
      </c>
      <c r="C343" s="22"/>
      <c r="D343" s="23">
        <f>SUM(E343:H343)</f>
        <v>0</v>
      </c>
      <c r="E343" s="23">
        <f>SUM(E338:E342)</f>
        <v>0</v>
      </c>
      <c r="F343" s="23">
        <f>SUM(F338:F342)</f>
        <v>0</v>
      </c>
      <c r="G343" s="23">
        <f>SUM(G338:G342)</f>
        <v>0</v>
      </c>
      <c r="H343" s="23">
        <f>SUM(H338:H342)</f>
        <v>0</v>
      </c>
      <c r="I343" s="21"/>
      <c r="J343" s="22"/>
      <c r="K343" s="21"/>
      <c r="L343" s="43">
        <f>SUM(M343:P343)</f>
        <v>0</v>
      </c>
      <c r="M343" s="43">
        <f>SUM(M338:M342)</f>
        <v>0</v>
      </c>
      <c r="N343" s="43">
        <f>SUM(N338:N342)</f>
        <v>0</v>
      </c>
      <c r="O343" s="43">
        <f>SUM(O338:O342)</f>
        <v>0</v>
      </c>
      <c r="P343" s="43">
        <f>SUM(P338:P342)</f>
        <v>0</v>
      </c>
      <c r="Q343" s="21"/>
      <c r="R343" s="21"/>
      <c r="S343" s="21"/>
      <c r="T343" s="21"/>
      <c r="U343" s="21"/>
      <c r="V343" s="21"/>
    </row>
    <row r="344" spans="1:22" x14ac:dyDescent="0.2">
      <c r="A344" s="28">
        <v>305</v>
      </c>
      <c r="B344" s="28" t="s">
        <v>119</v>
      </c>
      <c r="C344" s="17" t="s">
        <v>88</v>
      </c>
      <c r="D344" s="18">
        <f>SUMIFS('2013Figures'!$J:$J,'2013Figures'!$C:$C,$A344,'2013Figures'!$E:$E,$B$1)</f>
        <v>0</v>
      </c>
      <c r="E344" s="18">
        <f>SUMIFS('2013Figures'!$J:$J,'2013Figures'!$C:$C,$A344,'2013Figures'!$B:$B,"BrokerToCy",'2013Figures'!$G:$G,"E1",'2013Figures'!$E:$E,$B$1)</f>
        <v>0</v>
      </c>
      <c r="F344" s="18">
        <f>SUMIFS('2013Figures'!$J:$J,'2013Figures'!$C:$C,$A344,'2013Figures'!$B:$B,"BrokerToCy",'2013Figures'!$G:$G,"P1",'2013Figures'!$E:$E,$B$1)</f>
        <v>0</v>
      </c>
      <c r="G344" s="18">
        <f>SUMIFS('2013Figures'!$J:$J,'2013Figures'!$C:$C,$A344,'2013Figures'!$B:$B,"CyToBroker",'2013Figures'!$G:$G,"E1",'2013Figures'!$E:$E,$B$1)</f>
        <v>0</v>
      </c>
      <c r="H344" s="18">
        <f>SUMIFS('2013Figures'!$J:$J,'2013Figures'!$C:$C,$A344,'2013Figures'!$B:$B,"CyToBroker",'2013Figures'!$G:$G,"P1",'2013Figures'!$E:$E,$B$1)</f>
        <v>0</v>
      </c>
      <c r="I344" s="28"/>
      <c r="J344" s="17"/>
      <c r="K344" s="28"/>
      <c r="L344" s="50">
        <f>SUMIFS('2012Figures'!$J:$J,'2012Figures'!$C:$C,$A344,'2012Figures'!$E:$E,$B$1)</f>
        <v>0</v>
      </c>
      <c r="M344" s="50">
        <f>SUMIFS('2012Figures'!$J:$J,'2012Figures'!$C:$C,$A344,'2012Figures'!$B:$B,"BrokerToCy",'2012Figures'!$G:$G,"E1",'2012Figures'!$E:$E,$B$1)</f>
        <v>0</v>
      </c>
      <c r="N344" s="50">
        <f>SUMIFS('2012Figures'!$J:$J,'2012Figures'!$C:$C,$A344,'2012Figures'!$B:$B,"BrokerToCy",'2012Figures'!$G:$G,"P1",'2012Figures'!$E:$E,$B$1)</f>
        <v>0</v>
      </c>
      <c r="O344" s="50">
        <f>SUMIFS('2012Figures'!$J:$J,'2012Figures'!$C:$C,$A344,'2012Figures'!$B:$B,"CyToBroker",'2012Figures'!$G:$G,"E1",'2012Figures'!$E:$E,$B$1)</f>
        <v>0</v>
      </c>
      <c r="P344" s="50">
        <f>SUMIFS('2012Figures'!$J:$J,'2012Figures'!$C:$C,$A344,'2012Figures'!$B:$B,"CyToBroker",'2012Figures'!$G:$G,"P1",'2012Figures'!$E:$E,$B$1)</f>
        <v>0</v>
      </c>
      <c r="Q344" s="28"/>
      <c r="R344" s="46" t="str">
        <f t="shared" ref="R344:V408" si="33">IF(L344=0,"",ROUND(D344/L344-1,2))</f>
        <v/>
      </c>
      <c r="S344" s="46" t="str">
        <f t="shared" si="33"/>
        <v/>
      </c>
      <c r="T344" s="46" t="str">
        <f t="shared" si="33"/>
        <v/>
      </c>
      <c r="U344" s="46" t="str">
        <f t="shared" si="33"/>
        <v/>
      </c>
      <c r="V344" s="46" t="str">
        <f t="shared" si="33"/>
        <v/>
      </c>
    </row>
    <row r="345" spans="1:22" x14ac:dyDescent="0.2">
      <c r="A345" s="1">
        <v>305</v>
      </c>
      <c r="B345" s="1" t="s">
        <v>119</v>
      </c>
      <c r="C345" s="8">
        <v>1</v>
      </c>
      <c r="D345" s="29">
        <f>SUMIFS('2013Figures'!$J:$J,'2013Figures'!$C:$C,$A345,'2013Figures'!$H:$H,$B345,'2013Figures'!$I:$I,$C345,'2013Figures'!$E:$E,$B$1)</f>
        <v>0</v>
      </c>
      <c r="E345" s="9">
        <f>SUMIFS('2013Figures'!$J:$J,'2013Figures'!$C:$C,$A345,'2013Figures'!$H:$H,$B345,'2013Figures'!$I:$I,$C345,'2013Figures'!$B:$B,"BrokerToCy",'2013Figures'!$G:$G,"E1",'2013Figures'!$E:$E,$B$1)</f>
        <v>0</v>
      </c>
      <c r="F345" s="9">
        <f>SUMIFS('2013Figures'!$J:$J,'2013Figures'!$C:$C,$A345,'2013Figures'!$H:$H,$B345,'2013Figures'!$I:$I,$C345,'2013Figures'!$B:$B,"BrokerToCy",'2013Figures'!$G:$G,"P1",'2013Figures'!$E:$E,$B$1)</f>
        <v>0</v>
      </c>
      <c r="G345" s="9">
        <f>SUMIFS('2013Figures'!$J:$J,'2013Figures'!$C:$C,$A345,'2013Figures'!$H:$H,$B345,'2013Figures'!$I:$I,$C345,'2013Figures'!$B:$B,"CyToBroker",'2013Figures'!$G:$G,"E1",'2013Figures'!$E:$E,$B$1)</f>
        <v>0</v>
      </c>
      <c r="H345" s="9">
        <f>SUMIFS('2013Figures'!$J:$J,'2013Figures'!$C:$C,$A345,'2013Figures'!$H:$H,$B345,'2013Figures'!$I:$I,$C345,'2013Figures'!$B:$B,"CyToBroker",'2013Figures'!$G:$G,"P1",'2013Figures'!$E:$E,$B$1)</f>
        <v>0</v>
      </c>
      <c r="J345" s="8" t="s">
        <v>131</v>
      </c>
      <c r="L345" s="42">
        <f>SUMIFS('2012Figures'!$J:$J,'2012Figures'!$C:$C,$A345,'2012Figures'!$H:$H,$B345,'2012Figures'!$I:$I,$C345,'2012Figures'!$E:$E,$B$1)</f>
        <v>0</v>
      </c>
      <c r="M345" s="52">
        <f>SUMIFS('2012Figures'!$J:$J,'2012Figures'!$C:$C,$A345,'2012Figures'!$H:$H,$B345,'2012Figures'!$I:$I,$C345,'2012Figures'!$B:$B,"BrokerToCy",'2012Figures'!$G:$G,"E1",'2012Figures'!$E:$E,$B$1)</f>
        <v>0</v>
      </c>
      <c r="N345" s="52">
        <f>SUMIFS('2012Figures'!$J:$J,'2012Figures'!$C:$C,$A345,'2012Figures'!$H:$H,$B345,'2012Figures'!$I:$I,$C345,'2012Figures'!$B:$B,"BrokerToCy",'2012Figures'!$G:$G,"P1",'2012Figures'!$E:$E,$B$1)</f>
        <v>0</v>
      </c>
      <c r="O345" s="52">
        <f>SUMIFS('2012Figures'!$J:$J,'2012Figures'!$C:$C,$A345,'2012Figures'!$H:$H,$B345,'2012Figures'!$I:$I,$C345,'2012Figures'!$B:$B,"CyToBroker",'2012Figures'!$G:$G,"E1",'2012Figures'!$E:$E,$B$1)</f>
        <v>0</v>
      </c>
      <c r="P345" s="52">
        <f>SUMIFS('2012Figures'!$J:$J,'2012Figures'!$C:$C,$A345,'2012Figures'!$H:$H,$B345,'2012Figures'!$I:$I,$C345,'2012Figures'!$B:$B,"CyToBroker",'2012Figures'!$G:$G,"P1",'2012Figures'!$E:$E,$B$1)</f>
        <v>0</v>
      </c>
      <c r="R345" s="46" t="str">
        <f t="shared" si="33"/>
        <v/>
      </c>
      <c r="S345" s="46" t="str">
        <f t="shared" si="33"/>
        <v/>
      </c>
      <c r="T345" s="46" t="str">
        <f t="shared" si="33"/>
        <v/>
      </c>
      <c r="U345" s="46" t="str">
        <f t="shared" si="33"/>
        <v/>
      </c>
      <c r="V345" s="46" t="str">
        <f t="shared" si="33"/>
        <v/>
      </c>
    </row>
    <row r="346" spans="1:22" x14ac:dyDescent="0.2">
      <c r="A346" s="1">
        <v>305</v>
      </c>
      <c r="B346" s="1" t="s">
        <v>119</v>
      </c>
      <c r="D346" s="29">
        <f>SUMIFS('2013Figures'!$J:$J,'2013Figures'!$C:$C,$A346,'2013Figures'!$I:$I,"",'2013Figures'!$E:$E,$B$1)</f>
        <v>0</v>
      </c>
      <c r="E346" s="9">
        <f>SUMIFS('2013Figures'!$J:$J,'2013Figures'!$C:$C,$A346,'2013Figures'!$I:$I,"",'2013Figures'!$B:$B,"BrokerToCy",'2013Figures'!$G:$G,"E1",'2013Figures'!$E:$E,$B$1)</f>
        <v>0</v>
      </c>
      <c r="F346" s="9">
        <f>SUMIFS('2013Figures'!$J:$J,'2013Figures'!$C:$C,$A346,'2013Figures'!$I:$I,"",'2013Figures'!$B:$B,"BrokerToCy",'2013Figures'!$G:$G,"P1",'2013Figures'!$E:$E,$B$1)</f>
        <v>0</v>
      </c>
      <c r="G346" s="9">
        <f>SUMIFS('2013Figures'!$J:$J,'2013Figures'!$C:$C,$A346,'2013Figures'!$I:$I,"",'2013Figures'!$B:$B,"CyToBroker",'2013Figures'!$G:$G,"E1",'2013Figures'!$E:$E,$B$1)</f>
        <v>0</v>
      </c>
      <c r="H346" s="9">
        <f>SUMIFS('2013Figures'!$J:$J,'2013Figures'!$C:$C,$A346,'2013Figures'!$I:$I,"",'2013Figures'!$B:$B,"CyToBroker",'2013Figures'!$G:$G,"P1",'2013Figures'!$E:$E,$B$1)</f>
        <v>0</v>
      </c>
      <c r="J346" s="8" t="s">
        <v>131</v>
      </c>
      <c r="L346" s="42">
        <f>SUMIFS('2012Figures'!$J:$J,'2012Figures'!$C:$C,$A346,'2012Figures'!$I:$I,"",'2012Figures'!$E:$E,$B$1)</f>
        <v>0</v>
      </c>
      <c r="M346" s="52">
        <f>SUMIFS('2012Figures'!$J:$J,'2012Figures'!$C:$C,$A346,'2012Figures'!$I:$I,"",'2012Figures'!$B:$B,"BrokerToCy",'2012Figures'!$G:$G,"E1",'2012Figures'!$E:$E,$B$1)</f>
        <v>0</v>
      </c>
      <c r="N346" s="52">
        <f>SUMIFS('2012Figures'!$J:$J,'2012Figures'!$C:$C,$A346,'2012Figures'!$I:$I,"",'2012Figures'!$B:$B,"BrokerToCy",'2012Figures'!$G:$G,"P1",'2012Figures'!$E:$E,$B$1)</f>
        <v>0</v>
      </c>
      <c r="O346" s="52">
        <f>SUMIFS('2012Figures'!$J:$J,'2012Figures'!$C:$C,$A346,'2012Figures'!$I:$I,"",'2012Figures'!$B:$B,"CyToBroker",'2012Figures'!$G:$G,"E1",'2012Figures'!$E:$E,$B$1)</f>
        <v>0</v>
      </c>
      <c r="P346" s="52">
        <f>SUMIFS('2012Figures'!$J:$J,'2012Figures'!$C:$C,$A346,'2012Figures'!$I:$I,"",'2012Figures'!$B:$B,"CyToBroker",'2012Figures'!$G:$G,"P1",'2012Figures'!$E:$E,$B$1)</f>
        <v>0</v>
      </c>
      <c r="R346" s="46" t="str">
        <f t="shared" si="33"/>
        <v/>
      </c>
      <c r="S346" s="46" t="str">
        <f t="shared" si="33"/>
        <v/>
      </c>
      <c r="T346" s="46" t="str">
        <f t="shared" si="33"/>
        <v/>
      </c>
      <c r="U346" s="46" t="str">
        <f t="shared" si="33"/>
        <v/>
      </c>
      <c r="V346" s="46" t="str">
        <f t="shared" si="33"/>
        <v/>
      </c>
    </row>
    <row r="347" spans="1:22" x14ac:dyDescent="0.2">
      <c r="A347" s="21"/>
      <c r="B347" s="21" t="s">
        <v>92</v>
      </c>
      <c r="C347" s="22"/>
      <c r="D347" s="23">
        <f>SUM(E347:H347)</f>
        <v>0</v>
      </c>
      <c r="E347" s="23">
        <f>SUM(E345:E346)</f>
        <v>0</v>
      </c>
      <c r="F347" s="23">
        <f>SUM(F345:F346)</f>
        <v>0</v>
      </c>
      <c r="G347" s="23">
        <f>SUM(G345:G346)</f>
        <v>0</v>
      </c>
      <c r="H347" s="23">
        <f>SUM(H345:H346)</f>
        <v>0</v>
      </c>
      <c r="I347" s="21"/>
      <c r="J347" s="22"/>
      <c r="K347" s="21"/>
      <c r="L347" s="43">
        <f>SUM(M347:P347)</f>
        <v>0</v>
      </c>
      <c r="M347" s="43">
        <f>SUM(M345:M346)</f>
        <v>0</v>
      </c>
      <c r="N347" s="43">
        <f>SUM(N345:N346)</f>
        <v>0</v>
      </c>
      <c r="O347" s="43">
        <f>SUM(O345:O346)</f>
        <v>0</v>
      </c>
      <c r="P347" s="43">
        <f>SUM(P345:P346)</f>
        <v>0</v>
      </c>
      <c r="Q347" s="21"/>
      <c r="R347" s="21"/>
      <c r="S347" s="21"/>
      <c r="T347" s="21"/>
      <c r="U347" s="21"/>
      <c r="V347" s="21"/>
    </row>
    <row r="348" spans="1:22" x14ac:dyDescent="0.2">
      <c r="A348" s="28">
        <v>306</v>
      </c>
      <c r="B348" s="28" t="s">
        <v>120</v>
      </c>
      <c r="C348" s="17" t="s">
        <v>88</v>
      </c>
      <c r="D348" s="18">
        <f>SUMIFS('2013Figures'!$J:$J,'2013Figures'!$C:$C,$A348,'2013Figures'!$E:$E,$B$1)</f>
        <v>0</v>
      </c>
      <c r="E348" s="18">
        <f>SUMIFS('2013Figures'!$J:$J,'2013Figures'!$C:$C,$A348,'2013Figures'!$B:$B,"BrokerToCy",'2013Figures'!$G:$G,"E1",'2013Figures'!$E:$E,$B$1)</f>
        <v>0</v>
      </c>
      <c r="F348" s="18">
        <f>SUMIFS('2013Figures'!$J:$J,'2013Figures'!$C:$C,$A348,'2013Figures'!$B:$B,"BrokerToCy",'2013Figures'!$G:$G,"P1",'2013Figures'!$E:$E,$B$1)</f>
        <v>0</v>
      </c>
      <c r="G348" s="18">
        <f>SUMIFS('2013Figures'!$J:$J,'2013Figures'!$C:$C,$A348,'2013Figures'!$B:$B,"CyToBroker",'2013Figures'!$G:$G,"E1",'2013Figures'!$E:$E,$B$1)</f>
        <v>0</v>
      </c>
      <c r="H348" s="18">
        <f>SUMIFS('2013Figures'!$J:$J,'2013Figures'!$C:$C,$A348,'2013Figures'!$B:$B,"CyToBroker",'2013Figures'!$G:$G,"P1",'2013Figures'!$E:$E,$B$1)</f>
        <v>0</v>
      </c>
      <c r="I348" s="28"/>
      <c r="J348" s="17"/>
      <c r="K348" s="28"/>
      <c r="L348" s="50">
        <f>SUMIFS('2012Figures'!$J:$J,'2012Figures'!$C:$C,$A348,'2012Figures'!$E:$E,$B$1)</f>
        <v>0</v>
      </c>
      <c r="M348" s="50">
        <f>SUMIFS('2012Figures'!$J:$J,'2012Figures'!$C:$C,$A348,'2012Figures'!$B:$B,"BrokerToCy",'2012Figures'!$G:$G,"E1",'2012Figures'!$E:$E,$B$1)</f>
        <v>0</v>
      </c>
      <c r="N348" s="50">
        <f>SUMIFS('2012Figures'!$J:$J,'2012Figures'!$C:$C,$A348,'2012Figures'!$B:$B,"BrokerToCy",'2012Figures'!$G:$G,"P1",'2012Figures'!$E:$E,$B$1)</f>
        <v>0</v>
      </c>
      <c r="O348" s="50">
        <f>SUMIFS('2012Figures'!$J:$J,'2012Figures'!$C:$C,$A348,'2012Figures'!$B:$B,"CyToBroker",'2012Figures'!$G:$G,"E1",'2012Figures'!$E:$E,$B$1)</f>
        <v>0</v>
      </c>
      <c r="P348" s="50">
        <f>SUMIFS('2012Figures'!$J:$J,'2012Figures'!$C:$C,$A348,'2012Figures'!$B:$B,"CyToBroker",'2012Figures'!$G:$G,"P1",'2012Figures'!$E:$E,$B$1)</f>
        <v>0</v>
      </c>
      <c r="Q348" s="28"/>
      <c r="R348" s="46" t="str">
        <f t="shared" ref="R348:V412" si="34">IF(L348=0,"",ROUND(D348/L348-1,2))</f>
        <v/>
      </c>
      <c r="S348" s="46" t="str">
        <f t="shared" si="34"/>
        <v/>
      </c>
      <c r="T348" s="46" t="str">
        <f t="shared" si="34"/>
        <v/>
      </c>
      <c r="U348" s="46" t="str">
        <f t="shared" si="34"/>
        <v/>
      </c>
      <c r="V348" s="46" t="str">
        <f t="shared" si="34"/>
        <v/>
      </c>
    </row>
    <row r="349" spans="1:22" x14ac:dyDescent="0.2">
      <c r="A349" s="1">
        <v>306</v>
      </c>
      <c r="B349" s="1" t="s">
        <v>120</v>
      </c>
      <c r="C349" s="8">
        <v>3</v>
      </c>
      <c r="D349" s="29">
        <f>SUMIFS('2013Figures'!$J:$J,'2013Figures'!$C:$C,$A349,'2013Figures'!$H:$H,$B349,'2013Figures'!$I:$I,$C349,'2013Figures'!$E:$E,$B$1)</f>
        <v>0</v>
      </c>
      <c r="E349" s="9">
        <f>SUMIFS('2013Figures'!$J:$J,'2013Figures'!$C:$C,$A349,'2013Figures'!$H:$H,$B349,'2013Figures'!$I:$I,$C349,'2013Figures'!$B:$B,"BrokerToCy",'2013Figures'!$G:$G,"E1",'2013Figures'!$E:$E,$B$1)</f>
        <v>0</v>
      </c>
      <c r="F349" s="9">
        <f>SUMIFS('2013Figures'!$J:$J,'2013Figures'!$C:$C,$A349,'2013Figures'!$H:$H,$B349,'2013Figures'!$I:$I,$C349,'2013Figures'!$B:$B,"BrokerToCy",'2013Figures'!$G:$G,"P1",'2013Figures'!$E:$E,$B$1)</f>
        <v>0</v>
      </c>
      <c r="G349" s="9">
        <f>SUMIFS('2013Figures'!$J:$J,'2013Figures'!$C:$C,$A349,'2013Figures'!$H:$H,$B349,'2013Figures'!$I:$I,$C349,'2013Figures'!$B:$B,"CyToBroker",'2013Figures'!$G:$G,"E1",'2013Figures'!$E:$E,$B$1)</f>
        <v>0</v>
      </c>
      <c r="H349" s="9">
        <f>SUMIFS('2013Figures'!$J:$J,'2013Figures'!$C:$C,$A349,'2013Figures'!$H:$H,$B349,'2013Figures'!$I:$I,$C349,'2013Figures'!$B:$B,"CyToBroker",'2013Figures'!$G:$G,"P1",'2013Figures'!$E:$E,$B$1)</f>
        <v>0</v>
      </c>
      <c r="I349" s="33"/>
      <c r="J349" s="34">
        <v>201401</v>
      </c>
      <c r="K349" s="33"/>
      <c r="L349" s="42">
        <f>SUMIFS('2012Figures'!$J:$J,'2012Figures'!$C:$C,$A349,'2012Figures'!$H:$H,$B349,'2012Figures'!$I:$I,$C349,'2012Figures'!$E:$E,$B$1)</f>
        <v>0</v>
      </c>
      <c r="M349" s="52">
        <f>SUMIFS('2012Figures'!$J:$J,'2012Figures'!$C:$C,$A349,'2012Figures'!$H:$H,$B349,'2012Figures'!$I:$I,$C349,'2012Figures'!$B:$B,"BrokerToCy",'2012Figures'!$G:$G,"E1",'2012Figures'!$E:$E,$B$1)</f>
        <v>0</v>
      </c>
      <c r="N349" s="52">
        <f>SUMIFS('2012Figures'!$J:$J,'2012Figures'!$C:$C,$A349,'2012Figures'!$H:$H,$B349,'2012Figures'!$I:$I,$C349,'2012Figures'!$B:$B,"BrokerToCy",'2012Figures'!$G:$G,"P1",'2012Figures'!$E:$E,$B$1)</f>
        <v>0</v>
      </c>
      <c r="O349" s="52">
        <f>SUMIFS('2012Figures'!$J:$J,'2012Figures'!$C:$C,$A349,'2012Figures'!$H:$H,$B349,'2012Figures'!$I:$I,$C349,'2012Figures'!$B:$B,"CyToBroker",'2012Figures'!$G:$G,"E1",'2012Figures'!$E:$E,$B$1)</f>
        <v>0</v>
      </c>
      <c r="P349" s="52">
        <f>SUMIFS('2012Figures'!$J:$J,'2012Figures'!$C:$C,$A349,'2012Figures'!$H:$H,$B349,'2012Figures'!$I:$I,$C349,'2012Figures'!$B:$B,"CyToBroker",'2012Figures'!$G:$G,"P1",'2012Figures'!$E:$E,$B$1)</f>
        <v>0</v>
      </c>
      <c r="Q349" s="33"/>
      <c r="R349" s="46" t="str">
        <f t="shared" si="34"/>
        <v/>
      </c>
      <c r="S349" s="46" t="str">
        <f t="shared" si="34"/>
        <v/>
      </c>
      <c r="T349" s="46" t="str">
        <f t="shared" si="34"/>
        <v/>
      </c>
      <c r="U349" s="46" t="str">
        <f t="shared" si="34"/>
        <v/>
      </c>
      <c r="V349" s="46" t="str">
        <f t="shared" si="34"/>
        <v/>
      </c>
    </row>
    <row r="350" spans="1:22" x14ac:dyDescent="0.2">
      <c r="A350" s="1">
        <v>306</v>
      </c>
      <c r="B350" s="1" t="s">
        <v>120</v>
      </c>
      <c r="C350" s="8">
        <v>2</v>
      </c>
      <c r="D350" s="29">
        <f>SUMIFS('2013Figures'!$J:$J,'2013Figures'!$C:$C,$A350,'2013Figures'!$H:$H,$B350,'2013Figures'!$I:$I,$C350,'2013Figures'!$E:$E,$B$1)</f>
        <v>0</v>
      </c>
      <c r="E350" s="9">
        <f>SUMIFS('2013Figures'!$J:$J,'2013Figures'!$C:$C,$A350,'2013Figures'!$H:$H,$B350,'2013Figures'!$I:$I,$C350,'2013Figures'!$B:$B,"BrokerToCy",'2013Figures'!$G:$G,"E1",'2013Figures'!$E:$E,$B$1)</f>
        <v>0</v>
      </c>
      <c r="F350" s="9">
        <f>SUMIFS('2013Figures'!$J:$J,'2013Figures'!$C:$C,$A350,'2013Figures'!$H:$H,$B350,'2013Figures'!$I:$I,$C350,'2013Figures'!$B:$B,"BrokerToCy",'2013Figures'!$G:$G,"P1",'2013Figures'!$E:$E,$B$1)</f>
        <v>0</v>
      </c>
      <c r="G350" s="9">
        <f>SUMIFS('2013Figures'!$J:$J,'2013Figures'!$C:$C,$A350,'2013Figures'!$H:$H,$B350,'2013Figures'!$I:$I,$C350,'2013Figures'!$B:$B,"CyToBroker",'2013Figures'!$G:$G,"E1",'2013Figures'!$E:$E,$B$1)</f>
        <v>0</v>
      </c>
      <c r="H350" s="9">
        <f>SUMIFS('2013Figures'!$J:$J,'2013Figures'!$C:$C,$A350,'2013Figures'!$H:$H,$B350,'2013Figures'!$I:$I,$C350,'2013Figures'!$B:$B,"CyToBroker",'2013Figures'!$G:$G,"P1",'2013Figures'!$E:$E,$B$1)</f>
        <v>0</v>
      </c>
      <c r="I350" s="30"/>
      <c r="J350" s="31">
        <v>201301</v>
      </c>
      <c r="K350" s="30"/>
      <c r="L350" s="42">
        <f>SUMIFS('2012Figures'!$J:$J,'2012Figures'!$C:$C,$A350,'2012Figures'!$H:$H,$B350,'2012Figures'!$I:$I,$C350,'2012Figures'!$E:$E,$B$1)</f>
        <v>0</v>
      </c>
      <c r="M350" s="52">
        <f>SUMIFS('2012Figures'!$J:$J,'2012Figures'!$C:$C,$A350,'2012Figures'!$H:$H,$B350,'2012Figures'!$I:$I,$C350,'2012Figures'!$B:$B,"BrokerToCy",'2012Figures'!$G:$G,"E1",'2012Figures'!$E:$E,$B$1)</f>
        <v>0</v>
      </c>
      <c r="N350" s="52">
        <f>SUMIFS('2012Figures'!$J:$J,'2012Figures'!$C:$C,$A350,'2012Figures'!$H:$H,$B350,'2012Figures'!$I:$I,$C350,'2012Figures'!$B:$B,"BrokerToCy",'2012Figures'!$G:$G,"P1",'2012Figures'!$E:$E,$B$1)</f>
        <v>0</v>
      </c>
      <c r="O350" s="52">
        <f>SUMIFS('2012Figures'!$J:$J,'2012Figures'!$C:$C,$A350,'2012Figures'!$H:$H,$B350,'2012Figures'!$I:$I,$C350,'2012Figures'!$B:$B,"CyToBroker",'2012Figures'!$G:$G,"E1",'2012Figures'!$E:$E,$B$1)</f>
        <v>0</v>
      </c>
      <c r="P350" s="52">
        <f>SUMIFS('2012Figures'!$J:$J,'2012Figures'!$C:$C,$A350,'2012Figures'!$H:$H,$B350,'2012Figures'!$I:$I,$C350,'2012Figures'!$B:$B,"CyToBroker",'2012Figures'!$G:$G,"P1",'2012Figures'!$E:$E,$B$1)</f>
        <v>0</v>
      </c>
      <c r="Q350" s="30"/>
      <c r="R350" s="46" t="str">
        <f t="shared" si="34"/>
        <v/>
      </c>
      <c r="S350" s="46" t="str">
        <f t="shared" si="34"/>
        <v/>
      </c>
      <c r="T350" s="46" t="str">
        <f t="shared" si="34"/>
        <v/>
      </c>
      <c r="U350" s="46" t="str">
        <f t="shared" si="34"/>
        <v/>
      </c>
      <c r="V350" s="46" t="str">
        <f t="shared" si="34"/>
        <v/>
      </c>
    </row>
    <row r="351" spans="1:22" x14ac:dyDescent="0.2">
      <c r="A351" s="1">
        <v>306</v>
      </c>
      <c r="B351" s="1" t="s">
        <v>120</v>
      </c>
      <c r="C351" s="8">
        <v>1</v>
      </c>
      <c r="D351" s="29">
        <f>SUMIFS('2013Figures'!$J:$J,'2013Figures'!$C:$C,$A351,'2013Figures'!$H:$H,$B351,'2013Figures'!$I:$I,$C351,'2013Figures'!$E:$E,$B$1)</f>
        <v>0</v>
      </c>
      <c r="E351" s="9">
        <f>SUMIFS('2013Figures'!$J:$J,'2013Figures'!$C:$C,$A351,'2013Figures'!$H:$H,$B351,'2013Figures'!$I:$I,$C351,'2013Figures'!$B:$B,"BrokerToCy",'2013Figures'!$G:$G,"E1",'2013Figures'!$E:$E,$B$1)</f>
        <v>0</v>
      </c>
      <c r="F351" s="9">
        <f>SUMIFS('2013Figures'!$J:$J,'2013Figures'!$C:$C,$A351,'2013Figures'!$H:$H,$B351,'2013Figures'!$I:$I,$C351,'2013Figures'!$B:$B,"BrokerToCy",'2013Figures'!$G:$G,"P1",'2013Figures'!$E:$E,$B$1)</f>
        <v>0</v>
      </c>
      <c r="G351" s="9">
        <f>SUMIFS('2013Figures'!$J:$J,'2013Figures'!$C:$C,$A351,'2013Figures'!$H:$H,$B351,'2013Figures'!$I:$I,$C351,'2013Figures'!$B:$B,"CyToBroker",'2013Figures'!$G:$G,"E1",'2013Figures'!$E:$E,$B$1)</f>
        <v>0</v>
      </c>
      <c r="H351" s="9">
        <f>SUMIFS('2013Figures'!$J:$J,'2013Figures'!$C:$C,$A351,'2013Figures'!$H:$H,$B351,'2013Figures'!$I:$I,$C351,'2013Figures'!$B:$B,"CyToBroker",'2013Figures'!$G:$G,"P1",'2013Figures'!$E:$E,$B$1)</f>
        <v>0</v>
      </c>
      <c r="J351" s="8">
        <v>200801</v>
      </c>
      <c r="L351" s="42">
        <f>SUMIFS('2012Figures'!$J:$J,'2012Figures'!$C:$C,$A351,'2012Figures'!$H:$H,$B351,'2012Figures'!$I:$I,$C351,'2012Figures'!$E:$E,$B$1)</f>
        <v>0</v>
      </c>
      <c r="M351" s="52">
        <f>SUMIFS('2012Figures'!$J:$J,'2012Figures'!$C:$C,$A351,'2012Figures'!$H:$H,$B351,'2012Figures'!$I:$I,$C351,'2012Figures'!$B:$B,"BrokerToCy",'2012Figures'!$G:$G,"E1",'2012Figures'!$E:$E,$B$1)</f>
        <v>0</v>
      </c>
      <c r="N351" s="52">
        <f>SUMIFS('2012Figures'!$J:$J,'2012Figures'!$C:$C,$A351,'2012Figures'!$H:$H,$B351,'2012Figures'!$I:$I,$C351,'2012Figures'!$B:$B,"BrokerToCy",'2012Figures'!$G:$G,"P1",'2012Figures'!$E:$E,$B$1)</f>
        <v>0</v>
      </c>
      <c r="O351" s="52">
        <f>SUMIFS('2012Figures'!$J:$J,'2012Figures'!$C:$C,$A351,'2012Figures'!$H:$H,$B351,'2012Figures'!$I:$I,$C351,'2012Figures'!$B:$B,"CyToBroker",'2012Figures'!$G:$G,"E1",'2012Figures'!$E:$E,$B$1)</f>
        <v>0</v>
      </c>
      <c r="P351" s="52">
        <f>SUMIFS('2012Figures'!$J:$J,'2012Figures'!$C:$C,$A351,'2012Figures'!$H:$H,$B351,'2012Figures'!$I:$I,$C351,'2012Figures'!$B:$B,"CyToBroker",'2012Figures'!$G:$G,"P1",'2012Figures'!$E:$E,$B$1)</f>
        <v>0</v>
      </c>
      <c r="R351" s="46" t="str">
        <f t="shared" si="34"/>
        <v/>
      </c>
      <c r="S351" s="46" t="str">
        <f t="shared" si="34"/>
        <v/>
      </c>
      <c r="T351" s="46" t="str">
        <f t="shared" si="34"/>
        <v/>
      </c>
      <c r="U351" s="46" t="str">
        <f t="shared" si="34"/>
        <v/>
      </c>
      <c r="V351" s="46" t="str">
        <f t="shared" si="34"/>
        <v/>
      </c>
    </row>
    <row r="352" spans="1:22" x14ac:dyDescent="0.2">
      <c r="A352" s="1">
        <v>306</v>
      </c>
      <c r="B352" s="1" t="s">
        <v>120</v>
      </c>
      <c r="D352" s="29">
        <f>SUMIFS('2013Figures'!$J:$J,'2013Figures'!$C:$C,$A352,'2013Figures'!$I:$I,"",'2013Figures'!$E:$E,$B$1)</f>
        <v>0</v>
      </c>
      <c r="E352" s="9">
        <f>SUMIFS('2013Figures'!$J:$J,'2013Figures'!$C:$C,$A352,'2013Figures'!$I:$I,"",'2013Figures'!$B:$B,"BrokerToCy",'2013Figures'!$G:$G,"E1",'2013Figures'!$E:$E,$B$1)</f>
        <v>0</v>
      </c>
      <c r="F352" s="9">
        <f>SUMIFS('2013Figures'!$J:$J,'2013Figures'!$C:$C,$A352,'2013Figures'!$I:$I,"",'2013Figures'!$B:$B,"BrokerToCy",'2013Figures'!$G:$G,"P1",'2013Figures'!$E:$E,$B$1)</f>
        <v>0</v>
      </c>
      <c r="G352" s="9">
        <f>SUMIFS('2013Figures'!$J:$J,'2013Figures'!$C:$C,$A352,'2013Figures'!$I:$I,"",'2013Figures'!$B:$B,"CyToBroker",'2013Figures'!$G:$G,"E1",'2013Figures'!$E:$E,$B$1)</f>
        <v>0</v>
      </c>
      <c r="H352" s="9">
        <f>SUMIFS('2013Figures'!$J:$J,'2013Figures'!$C:$C,$A352,'2013Figures'!$I:$I,"",'2013Figures'!$B:$B,"CyToBroker",'2013Figures'!$G:$G,"P1",'2013Figures'!$E:$E,$B$1)</f>
        <v>0</v>
      </c>
      <c r="J352" s="8" t="s">
        <v>131</v>
      </c>
      <c r="L352" s="42">
        <f>SUMIFS('2012Figures'!$J:$J,'2012Figures'!$C:$C,$A352,'2012Figures'!$I:$I,"",'2012Figures'!$E:$E,$B$1)</f>
        <v>0</v>
      </c>
      <c r="M352" s="52">
        <f>SUMIFS('2012Figures'!$J:$J,'2012Figures'!$C:$C,$A352,'2012Figures'!$I:$I,"",'2012Figures'!$B:$B,"BrokerToCy",'2012Figures'!$G:$G,"E1",'2012Figures'!$E:$E,$B$1)</f>
        <v>0</v>
      </c>
      <c r="N352" s="52">
        <f>SUMIFS('2012Figures'!$J:$J,'2012Figures'!$C:$C,$A352,'2012Figures'!$I:$I,"",'2012Figures'!$B:$B,"BrokerToCy",'2012Figures'!$G:$G,"P1",'2012Figures'!$E:$E,$B$1)</f>
        <v>0</v>
      </c>
      <c r="O352" s="52">
        <f>SUMIFS('2012Figures'!$J:$J,'2012Figures'!$C:$C,$A352,'2012Figures'!$I:$I,"",'2012Figures'!$B:$B,"CyToBroker",'2012Figures'!$G:$G,"E1",'2012Figures'!$E:$E,$B$1)</f>
        <v>0</v>
      </c>
      <c r="P352" s="52">
        <f>SUMIFS('2012Figures'!$J:$J,'2012Figures'!$C:$C,$A352,'2012Figures'!$I:$I,"",'2012Figures'!$B:$B,"CyToBroker",'2012Figures'!$G:$G,"P1",'2012Figures'!$E:$E,$B$1)</f>
        <v>0</v>
      </c>
      <c r="R352" s="46" t="str">
        <f t="shared" si="34"/>
        <v/>
      </c>
      <c r="S352" s="46" t="str">
        <f t="shared" si="34"/>
        <v/>
      </c>
      <c r="T352" s="46" t="str">
        <f t="shared" si="34"/>
        <v/>
      </c>
      <c r="U352" s="46" t="str">
        <f t="shared" si="34"/>
        <v/>
      </c>
      <c r="V352" s="46" t="str">
        <f t="shared" si="34"/>
        <v/>
      </c>
    </row>
    <row r="353" spans="1:22" x14ac:dyDescent="0.2">
      <c r="A353" s="21"/>
      <c r="B353" s="21" t="s">
        <v>92</v>
      </c>
      <c r="C353" s="22"/>
      <c r="D353" s="23">
        <f>SUM(E353:H353)</f>
        <v>0</v>
      </c>
      <c r="E353" s="23">
        <f>SUM(E349:E352)</f>
        <v>0</v>
      </c>
      <c r="F353" s="23">
        <f>SUM(F349:F352)</f>
        <v>0</v>
      </c>
      <c r="G353" s="23">
        <f>SUM(G349:G352)</f>
        <v>0</v>
      </c>
      <c r="H353" s="23">
        <f>SUM(H349:H352)</f>
        <v>0</v>
      </c>
      <c r="I353" s="21"/>
      <c r="J353" s="22"/>
      <c r="K353" s="21"/>
      <c r="L353" s="43">
        <f>SUM(M353:P353)</f>
        <v>0</v>
      </c>
      <c r="M353" s="43">
        <f>SUM(M349:M352)</f>
        <v>0</v>
      </c>
      <c r="N353" s="43">
        <f>SUM(N349:N352)</f>
        <v>0</v>
      </c>
      <c r="O353" s="43">
        <f>SUM(O349:O352)</f>
        <v>0</v>
      </c>
      <c r="P353" s="43">
        <f>SUM(P349:P352)</f>
        <v>0</v>
      </c>
      <c r="Q353" s="21"/>
      <c r="R353" s="21"/>
      <c r="S353" s="21"/>
      <c r="T353" s="21"/>
      <c r="U353" s="21"/>
      <c r="V353" s="21"/>
    </row>
    <row r="354" spans="1:22" x14ac:dyDescent="0.2">
      <c r="A354" s="28">
        <v>307</v>
      </c>
      <c r="B354" s="28" t="s">
        <v>121</v>
      </c>
      <c r="C354" s="17" t="s">
        <v>88</v>
      </c>
      <c r="D354" s="18">
        <f>SUMIFS('2013Figures'!$J:$J,'2013Figures'!$C:$C,$A354,'2013Figures'!$E:$E,$B$1)</f>
        <v>0</v>
      </c>
      <c r="E354" s="18">
        <f>SUMIFS('2013Figures'!$J:$J,'2013Figures'!$C:$C,$A354,'2013Figures'!$B:$B,"BrokerToCy",'2013Figures'!$G:$G,"E1",'2013Figures'!$E:$E,$B$1)</f>
        <v>0</v>
      </c>
      <c r="F354" s="18">
        <f>SUMIFS('2013Figures'!$J:$J,'2013Figures'!$C:$C,$A354,'2013Figures'!$B:$B,"BrokerToCy",'2013Figures'!$G:$G,"P1",'2013Figures'!$E:$E,$B$1)</f>
        <v>0</v>
      </c>
      <c r="G354" s="18">
        <f>SUMIFS('2013Figures'!$J:$J,'2013Figures'!$C:$C,$A354,'2013Figures'!$B:$B,"CyToBroker",'2013Figures'!$G:$G,"E1",'2013Figures'!$E:$E,$B$1)</f>
        <v>0</v>
      </c>
      <c r="H354" s="18">
        <f>SUMIFS('2013Figures'!$J:$J,'2013Figures'!$C:$C,$A354,'2013Figures'!$B:$B,"CyToBroker",'2013Figures'!$G:$G,"P1",'2013Figures'!$E:$E,$B$1)</f>
        <v>0</v>
      </c>
      <c r="I354" s="28"/>
      <c r="J354" s="17"/>
      <c r="K354" s="28"/>
      <c r="L354" s="50">
        <f>SUMIFS('2012Figures'!$J:$J,'2012Figures'!$C:$C,$A354,'2012Figures'!$E:$E,$B$1)</f>
        <v>0</v>
      </c>
      <c r="M354" s="50">
        <f>SUMIFS('2012Figures'!$J:$J,'2012Figures'!$C:$C,$A354,'2012Figures'!$B:$B,"BrokerToCy",'2012Figures'!$G:$G,"E1",'2012Figures'!$E:$E,$B$1)</f>
        <v>0</v>
      </c>
      <c r="N354" s="50">
        <f>SUMIFS('2012Figures'!$J:$J,'2012Figures'!$C:$C,$A354,'2012Figures'!$B:$B,"BrokerToCy",'2012Figures'!$G:$G,"P1",'2012Figures'!$E:$E,$B$1)</f>
        <v>0</v>
      </c>
      <c r="O354" s="50">
        <f>SUMIFS('2012Figures'!$J:$J,'2012Figures'!$C:$C,$A354,'2012Figures'!$B:$B,"CyToBroker",'2012Figures'!$G:$G,"E1",'2012Figures'!$E:$E,$B$1)</f>
        <v>0</v>
      </c>
      <c r="P354" s="50">
        <f>SUMIFS('2012Figures'!$J:$J,'2012Figures'!$C:$C,$A354,'2012Figures'!$B:$B,"CyToBroker",'2012Figures'!$G:$G,"P1",'2012Figures'!$E:$E,$B$1)</f>
        <v>0</v>
      </c>
      <c r="Q354" s="28"/>
      <c r="R354" s="46" t="str">
        <f t="shared" ref="R354:V418" si="35">IF(L354=0,"",ROUND(D354/L354-1,2))</f>
        <v/>
      </c>
      <c r="S354" s="46" t="str">
        <f t="shared" si="35"/>
        <v/>
      </c>
      <c r="T354" s="46" t="str">
        <f t="shared" si="35"/>
        <v/>
      </c>
      <c r="U354" s="46" t="str">
        <f t="shared" si="35"/>
        <v/>
      </c>
      <c r="V354" s="46" t="str">
        <f t="shared" si="35"/>
        <v/>
      </c>
    </row>
    <row r="355" spans="1:22" x14ac:dyDescent="0.2">
      <c r="A355" s="1">
        <v>307</v>
      </c>
      <c r="B355" s="1" t="s">
        <v>121</v>
      </c>
      <c r="C355" s="8">
        <v>1</v>
      </c>
      <c r="D355" s="29">
        <f>SUMIFS('2013Figures'!$J:$J,'2013Figures'!$C:$C,$A355,'2013Figures'!$H:$H,$B355,'2013Figures'!$I:$I,$C355,'2013Figures'!$E:$E,$B$1)</f>
        <v>0</v>
      </c>
      <c r="E355" s="9">
        <f>SUMIFS('2013Figures'!$J:$J,'2013Figures'!$C:$C,$A355,'2013Figures'!$H:$H,$B355,'2013Figures'!$I:$I,$C355,'2013Figures'!$B:$B,"BrokerToCy",'2013Figures'!$G:$G,"E1",'2013Figures'!$E:$E,$B$1)</f>
        <v>0</v>
      </c>
      <c r="F355" s="9">
        <f>SUMIFS('2013Figures'!$J:$J,'2013Figures'!$C:$C,$A355,'2013Figures'!$H:$H,$B355,'2013Figures'!$I:$I,$C355,'2013Figures'!$B:$B,"BrokerToCy",'2013Figures'!$G:$G,"P1",'2013Figures'!$E:$E,$B$1)</f>
        <v>0</v>
      </c>
      <c r="G355" s="9">
        <f>SUMIFS('2013Figures'!$J:$J,'2013Figures'!$C:$C,$A355,'2013Figures'!$H:$H,$B355,'2013Figures'!$I:$I,$C355,'2013Figures'!$B:$B,"CyToBroker",'2013Figures'!$G:$G,"E1",'2013Figures'!$E:$E,$B$1)</f>
        <v>0</v>
      </c>
      <c r="H355" s="9">
        <f>SUMIFS('2013Figures'!$J:$J,'2013Figures'!$C:$C,$A355,'2013Figures'!$H:$H,$B355,'2013Figures'!$I:$I,$C355,'2013Figures'!$B:$B,"CyToBroker",'2013Figures'!$G:$G,"P1",'2013Figures'!$E:$E,$B$1)</f>
        <v>0</v>
      </c>
      <c r="I355" s="30"/>
      <c r="J355" s="31">
        <v>200801</v>
      </c>
      <c r="K355" s="30"/>
      <c r="L355" s="42">
        <f>SUMIFS('2012Figures'!$J:$J,'2012Figures'!$C:$C,$A355,'2012Figures'!$H:$H,$B355,'2012Figures'!$I:$I,$C355,'2012Figures'!$E:$E,$B$1)</f>
        <v>0</v>
      </c>
      <c r="M355" s="52">
        <f>SUMIFS('2012Figures'!$J:$J,'2012Figures'!$C:$C,$A355,'2012Figures'!$H:$H,$B355,'2012Figures'!$I:$I,$C355,'2012Figures'!$B:$B,"BrokerToCy",'2012Figures'!$G:$G,"E1",'2012Figures'!$E:$E,$B$1)</f>
        <v>0</v>
      </c>
      <c r="N355" s="52">
        <f>SUMIFS('2012Figures'!$J:$J,'2012Figures'!$C:$C,$A355,'2012Figures'!$H:$H,$B355,'2012Figures'!$I:$I,$C355,'2012Figures'!$B:$B,"BrokerToCy",'2012Figures'!$G:$G,"P1",'2012Figures'!$E:$E,$B$1)</f>
        <v>0</v>
      </c>
      <c r="O355" s="52">
        <f>SUMIFS('2012Figures'!$J:$J,'2012Figures'!$C:$C,$A355,'2012Figures'!$H:$H,$B355,'2012Figures'!$I:$I,$C355,'2012Figures'!$B:$B,"CyToBroker",'2012Figures'!$G:$G,"E1",'2012Figures'!$E:$E,$B$1)</f>
        <v>0</v>
      </c>
      <c r="P355" s="52">
        <f>SUMIFS('2012Figures'!$J:$J,'2012Figures'!$C:$C,$A355,'2012Figures'!$H:$H,$B355,'2012Figures'!$I:$I,$C355,'2012Figures'!$B:$B,"CyToBroker",'2012Figures'!$G:$G,"P1",'2012Figures'!$E:$E,$B$1)</f>
        <v>0</v>
      </c>
      <c r="Q355" s="30"/>
      <c r="R355" s="46" t="str">
        <f t="shared" si="35"/>
        <v/>
      </c>
      <c r="S355" s="46" t="str">
        <f t="shared" si="35"/>
        <v/>
      </c>
      <c r="T355" s="46" t="str">
        <f t="shared" si="35"/>
        <v/>
      </c>
      <c r="U355" s="46" t="str">
        <f t="shared" si="35"/>
        <v/>
      </c>
      <c r="V355" s="46" t="str">
        <f t="shared" si="35"/>
        <v/>
      </c>
    </row>
    <row r="356" spans="1:22" x14ac:dyDescent="0.2">
      <c r="A356" s="1">
        <v>307</v>
      </c>
      <c r="B356" s="1" t="s">
        <v>121</v>
      </c>
      <c r="D356" s="29">
        <f>SUMIFS('2013Figures'!$J:$J,'2013Figures'!$C:$C,$A356,'2013Figures'!$I:$I,"",'2013Figures'!$E:$E,$B$1)</f>
        <v>0</v>
      </c>
      <c r="E356" s="9">
        <f>SUMIFS('2013Figures'!$J:$J,'2013Figures'!$C:$C,$A356,'2013Figures'!$I:$I,"",'2013Figures'!$B:$B,"BrokerToCy",'2013Figures'!$G:$G,"E1",'2013Figures'!$E:$E,$B$1)</f>
        <v>0</v>
      </c>
      <c r="F356" s="9">
        <f>SUMIFS('2013Figures'!$J:$J,'2013Figures'!$C:$C,$A356,'2013Figures'!$I:$I,"",'2013Figures'!$B:$B,"BrokerToCy",'2013Figures'!$G:$G,"P1",'2013Figures'!$E:$E,$B$1)</f>
        <v>0</v>
      </c>
      <c r="G356" s="9">
        <f>SUMIFS('2013Figures'!$J:$J,'2013Figures'!$C:$C,$A356,'2013Figures'!$I:$I,"",'2013Figures'!$B:$B,"CyToBroker",'2013Figures'!$G:$G,"E1",'2013Figures'!$E:$E,$B$1)</f>
        <v>0</v>
      </c>
      <c r="H356" s="9">
        <f>SUMIFS('2013Figures'!$J:$J,'2013Figures'!$C:$C,$A356,'2013Figures'!$I:$I,"",'2013Figures'!$B:$B,"CyToBroker",'2013Figures'!$G:$G,"P1",'2013Figures'!$E:$E,$B$1)</f>
        <v>0</v>
      </c>
      <c r="J356" s="8" t="s">
        <v>131</v>
      </c>
      <c r="L356" s="42">
        <f>SUMIFS('2012Figures'!$J:$J,'2012Figures'!$C:$C,$A356,'2012Figures'!$I:$I,"",'2012Figures'!$E:$E,$B$1)</f>
        <v>0</v>
      </c>
      <c r="M356" s="52">
        <f>SUMIFS('2012Figures'!$J:$J,'2012Figures'!$C:$C,$A356,'2012Figures'!$I:$I,"",'2012Figures'!$B:$B,"BrokerToCy",'2012Figures'!$G:$G,"E1",'2012Figures'!$E:$E,$B$1)</f>
        <v>0</v>
      </c>
      <c r="N356" s="52">
        <f>SUMIFS('2012Figures'!$J:$J,'2012Figures'!$C:$C,$A356,'2012Figures'!$I:$I,"",'2012Figures'!$B:$B,"BrokerToCy",'2012Figures'!$G:$G,"P1",'2012Figures'!$E:$E,$B$1)</f>
        <v>0</v>
      </c>
      <c r="O356" s="52">
        <f>SUMIFS('2012Figures'!$J:$J,'2012Figures'!$C:$C,$A356,'2012Figures'!$I:$I,"",'2012Figures'!$B:$B,"CyToBroker",'2012Figures'!$G:$G,"E1",'2012Figures'!$E:$E,$B$1)</f>
        <v>0</v>
      </c>
      <c r="P356" s="52">
        <f>SUMIFS('2012Figures'!$J:$J,'2012Figures'!$C:$C,$A356,'2012Figures'!$I:$I,"",'2012Figures'!$B:$B,"CyToBroker",'2012Figures'!$G:$G,"P1",'2012Figures'!$E:$E,$B$1)</f>
        <v>0</v>
      </c>
      <c r="R356" s="46" t="str">
        <f t="shared" si="35"/>
        <v/>
      </c>
      <c r="S356" s="46" t="str">
        <f t="shared" si="35"/>
        <v/>
      </c>
      <c r="T356" s="46" t="str">
        <f t="shared" si="35"/>
        <v/>
      </c>
      <c r="U356" s="46" t="str">
        <f t="shared" si="35"/>
        <v/>
      </c>
      <c r="V356" s="46" t="str">
        <f t="shared" si="35"/>
        <v/>
      </c>
    </row>
    <row r="357" spans="1:22" x14ac:dyDescent="0.2">
      <c r="A357" s="21"/>
      <c r="B357" s="21" t="s">
        <v>92</v>
      </c>
      <c r="C357" s="22"/>
      <c r="D357" s="23">
        <f>SUM(E357:H357)</f>
        <v>0</v>
      </c>
      <c r="E357" s="23">
        <f>SUM(E355:E356)</f>
        <v>0</v>
      </c>
      <c r="F357" s="23">
        <f>SUM(F355:F356)</f>
        <v>0</v>
      </c>
      <c r="G357" s="23">
        <f>SUM(G355:G356)</f>
        <v>0</v>
      </c>
      <c r="H357" s="23">
        <f>SUM(H355:H356)</f>
        <v>0</v>
      </c>
      <c r="I357" s="21"/>
      <c r="J357" s="22"/>
      <c r="K357" s="21"/>
      <c r="L357" s="43">
        <f>SUM(M357:P357)</f>
        <v>0</v>
      </c>
      <c r="M357" s="43">
        <f>SUM(M355:M356)</f>
        <v>0</v>
      </c>
      <c r="N357" s="43">
        <f>SUM(N355:N356)</f>
        <v>0</v>
      </c>
      <c r="O357" s="43">
        <f>SUM(O355:O356)</f>
        <v>0</v>
      </c>
      <c r="P357" s="43">
        <f>SUM(P355:P356)</f>
        <v>0</v>
      </c>
      <c r="Q357" s="21"/>
      <c r="R357" s="21"/>
      <c r="S357" s="21"/>
      <c r="T357" s="21"/>
      <c r="U357" s="21"/>
      <c r="V357" s="21"/>
    </row>
    <row r="358" spans="1:22" x14ac:dyDescent="0.2">
      <c r="A358" s="28">
        <v>401</v>
      </c>
      <c r="B358" s="28" t="s">
        <v>122</v>
      </c>
      <c r="C358" s="17" t="s">
        <v>88</v>
      </c>
      <c r="D358" s="18">
        <f>SUMIFS('2013Figures'!$J:$J,'2013Figures'!$C:$C,$A358,'2013Figures'!$E:$E,$B$1)</f>
        <v>0</v>
      </c>
      <c r="E358" s="18">
        <f>SUMIFS('2013Figures'!$J:$J,'2013Figures'!$C:$C,$A358,'2013Figures'!$B:$B,"BrokerToCy",'2013Figures'!$G:$G,"E1",'2013Figures'!$E:$E,$B$1)</f>
        <v>0</v>
      </c>
      <c r="F358" s="18">
        <f>SUMIFS('2013Figures'!$J:$J,'2013Figures'!$C:$C,$A358,'2013Figures'!$B:$B,"BrokerToCy",'2013Figures'!$G:$G,"P1",'2013Figures'!$E:$E,$B$1)</f>
        <v>0</v>
      </c>
      <c r="G358" s="18">
        <f>SUMIFS('2013Figures'!$J:$J,'2013Figures'!$C:$C,$A358,'2013Figures'!$B:$B,"CyToBroker",'2013Figures'!$G:$G,"E1",'2013Figures'!$E:$E,$B$1)</f>
        <v>0</v>
      </c>
      <c r="H358" s="18">
        <f>SUMIFS('2013Figures'!$J:$J,'2013Figures'!$C:$C,$A358,'2013Figures'!$B:$B,"CyToBroker",'2013Figures'!$G:$G,"P1",'2013Figures'!$E:$E,$B$1)</f>
        <v>0</v>
      </c>
      <c r="I358" s="28"/>
      <c r="J358" s="17"/>
      <c r="K358" s="28"/>
      <c r="L358" s="50">
        <f>SUMIFS('2012Figures'!$J:$J,'2012Figures'!$C:$C,$A358,'2012Figures'!$E:$E,$B$1)</f>
        <v>0</v>
      </c>
      <c r="M358" s="50">
        <f>SUMIFS('2012Figures'!$J:$J,'2012Figures'!$C:$C,$A358,'2012Figures'!$B:$B,"BrokerToCy",'2012Figures'!$G:$G,"E1",'2012Figures'!$E:$E,$B$1)</f>
        <v>0</v>
      </c>
      <c r="N358" s="50">
        <f>SUMIFS('2012Figures'!$J:$J,'2012Figures'!$C:$C,$A358,'2012Figures'!$B:$B,"BrokerToCy",'2012Figures'!$G:$G,"P1",'2012Figures'!$E:$E,$B$1)</f>
        <v>0</v>
      </c>
      <c r="O358" s="50">
        <f>SUMIFS('2012Figures'!$J:$J,'2012Figures'!$C:$C,$A358,'2012Figures'!$B:$B,"CyToBroker",'2012Figures'!$G:$G,"E1",'2012Figures'!$E:$E,$B$1)</f>
        <v>0</v>
      </c>
      <c r="P358" s="50">
        <f>SUMIFS('2012Figures'!$J:$J,'2012Figures'!$C:$C,$A358,'2012Figures'!$B:$B,"CyToBroker",'2012Figures'!$G:$G,"P1",'2012Figures'!$E:$E,$B$1)</f>
        <v>0</v>
      </c>
      <c r="Q358" s="28"/>
      <c r="R358" s="46" t="str">
        <f t="shared" ref="R358:V422" si="36">IF(L358=0,"",ROUND(D358/L358-1,2))</f>
        <v/>
      </c>
      <c r="S358" s="46" t="str">
        <f t="shared" si="36"/>
        <v/>
      </c>
      <c r="T358" s="46" t="str">
        <f t="shared" si="36"/>
        <v/>
      </c>
      <c r="U358" s="46" t="str">
        <f t="shared" si="36"/>
        <v/>
      </c>
      <c r="V358" s="46" t="str">
        <f t="shared" si="36"/>
        <v/>
      </c>
    </row>
    <row r="359" spans="1:22" x14ac:dyDescent="0.2">
      <c r="A359" s="1">
        <v>401</v>
      </c>
      <c r="B359" s="1" t="s">
        <v>122</v>
      </c>
      <c r="C359" s="8">
        <v>1</v>
      </c>
      <c r="D359" s="29">
        <f>SUMIFS('2013Figures'!$J:$J,'2013Figures'!$C:$C,$A359,'2013Figures'!$H:$H,$B359,'2013Figures'!$I:$I,$C359,'2013Figures'!$E:$E,$B$1)</f>
        <v>0</v>
      </c>
      <c r="E359" s="9">
        <f>SUMIFS('2013Figures'!$J:$J,'2013Figures'!$C:$C,$A359,'2013Figures'!$H:$H,$B359,'2013Figures'!$I:$I,$C359,'2013Figures'!$B:$B,"BrokerToCy",'2013Figures'!$G:$G,"E1",'2013Figures'!$E:$E,$B$1)</f>
        <v>0</v>
      </c>
      <c r="F359" s="9">
        <f>SUMIFS('2013Figures'!$J:$J,'2013Figures'!$C:$C,$A359,'2013Figures'!$H:$H,$B359,'2013Figures'!$I:$I,$C359,'2013Figures'!$B:$B,"BrokerToCy",'2013Figures'!$G:$G,"P1",'2013Figures'!$E:$E,$B$1)</f>
        <v>0</v>
      </c>
      <c r="G359" s="9">
        <f>SUMIFS('2013Figures'!$J:$J,'2013Figures'!$C:$C,$A359,'2013Figures'!$H:$H,$B359,'2013Figures'!$I:$I,$C359,'2013Figures'!$B:$B,"CyToBroker",'2013Figures'!$G:$G,"E1",'2013Figures'!$E:$E,$B$1)</f>
        <v>0</v>
      </c>
      <c r="H359" s="9">
        <f>SUMIFS('2013Figures'!$J:$J,'2013Figures'!$C:$C,$A359,'2013Figures'!$H:$H,$B359,'2013Figures'!$I:$I,$C359,'2013Figures'!$B:$B,"CyToBroker",'2013Figures'!$G:$G,"P1",'2013Figures'!$E:$E,$B$1)</f>
        <v>0</v>
      </c>
      <c r="I359" s="30"/>
      <c r="J359" s="31">
        <v>200601</v>
      </c>
      <c r="K359" s="30"/>
      <c r="L359" s="42">
        <f>SUMIFS('2012Figures'!$J:$J,'2012Figures'!$C:$C,$A359,'2012Figures'!$H:$H,$B359,'2012Figures'!$I:$I,$C359,'2012Figures'!$E:$E,$B$1)</f>
        <v>0</v>
      </c>
      <c r="M359" s="52">
        <f>SUMIFS('2012Figures'!$J:$J,'2012Figures'!$C:$C,$A359,'2012Figures'!$H:$H,$B359,'2012Figures'!$I:$I,$C359,'2012Figures'!$B:$B,"BrokerToCy",'2012Figures'!$G:$G,"E1",'2012Figures'!$E:$E,$B$1)</f>
        <v>0</v>
      </c>
      <c r="N359" s="52">
        <f>SUMIFS('2012Figures'!$J:$J,'2012Figures'!$C:$C,$A359,'2012Figures'!$H:$H,$B359,'2012Figures'!$I:$I,$C359,'2012Figures'!$B:$B,"BrokerToCy",'2012Figures'!$G:$G,"P1",'2012Figures'!$E:$E,$B$1)</f>
        <v>0</v>
      </c>
      <c r="O359" s="52">
        <f>SUMIFS('2012Figures'!$J:$J,'2012Figures'!$C:$C,$A359,'2012Figures'!$H:$H,$B359,'2012Figures'!$I:$I,$C359,'2012Figures'!$B:$B,"CyToBroker",'2012Figures'!$G:$G,"E1",'2012Figures'!$E:$E,$B$1)</f>
        <v>0</v>
      </c>
      <c r="P359" s="52">
        <f>SUMIFS('2012Figures'!$J:$J,'2012Figures'!$C:$C,$A359,'2012Figures'!$H:$H,$B359,'2012Figures'!$I:$I,$C359,'2012Figures'!$B:$B,"CyToBroker",'2012Figures'!$G:$G,"P1",'2012Figures'!$E:$E,$B$1)</f>
        <v>0</v>
      </c>
      <c r="Q359" s="30"/>
      <c r="R359" s="46" t="str">
        <f t="shared" si="36"/>
        <v/>
      </c>
      <c r="S359" s="46" t="str">
        <f t="shared" si="36"/>
        <v/>
      </c>
      <c r="T359" s="46" t="str">
        <f t="shared" si="36"/>
        <v/>
      </c>
      <c r="U359" s="46" t="str">
        <f t="shared" si="36"/>
        <v/>
      </c>
      <c r="V359" s="46" t="str">
        <f t="shared" si="36"/>
        <v/>
      </c>
    </row>
    <row r="360" spans="1:22" x14ac:dyDescent="0.2">
      <c r="A360" s="1">
        <v>401</v>
      </c>
      <c r="B360" s="1" t="s">
        <v>122</v>
      </c>
      <c r="D360" s="29">
        <f>SUMIFS('2013Figures'!$J:$J,'2013Figures'!$C:$C,$A360,'2013Figures'!$I:$I,"",'2013Figures'!$E:$E,$B$1)</f>
        <v>0</v>
      </c>
      <c r="E360" s="9">
        <f>SUMIFS('2013Figures'!$J:$J,'2013Figures'!$C:$C,$A360,'2013Figures'!$I:$I,"",'2013Figures'!$B:$B,"BrokerToCy",'2013Figures'!$G:$G,"E1",'2013Figures'!$E:$E,$B$1)</f>
        <v>0</v>
      </c>
      <c r="F360" s="9">
        <f>SUMIFS('2013Figures'!$J:$J,'2013Figures'!$C:$C,$A360,'2013Figures'!$I:$I,"",'2013Figures'!$B:$B,"BrokerToCy",'2013Figures'!$G:$G,"P1",'2013Figures'!$E:$E,$B$1)</f>
        <v>0</v>
      </c>
      <c r="G360" s="9">
        <f>SUMIFS('2013Figures'!$J:$J,'2013Figures'!$C:$C,$A360,'2013Figures'!$I:$I,"",'2013Figures'!$B:$B,"CyToBroker",'2013Figures'!$G:$G,"E1",'2013Figures'!$E:$E,$B$1)</f>
        <v>0</v>
      </c>
      <c r="H360" s="9">
        <f>SUMIFS('2013Figures'!$J:$J,'2013Figures'!$C:$C,$A360,'2013Figures'!$I:$I,"",'2013Figures'!$B:$B,"CyToBroker",'2013Figures'!$G:$G,"P1",'2013Figures'!$E:$E,$B$1)</f>
        <v>0</v>
      </c>
      <c r="J360" s="8" t="s">
        <v>131</v>
      </c>
      <c r="L360" s="42">
        <f>SUMIFS('2012Figures'!$J:$J,'2012Figures'!$C:$C,$A360,'2012Figures'!$I:$I,"",'2012Figures'!$E:$E,$B$1)</f>
        <v>0</v>
      </c>
      <c r="M360" s="52">
        <f>SUMIFS('2012Figures'!$J:$J,'2012Figures'!$C:$C,$A360,'2012Figures'!$I:$I,"",'2012Figures'!$B:$B,"BrokerToCy",'2012Figures'!$G:$G,"E1",'2012Figures'!$E:$E,$B$1)</f>
        <v>0</v>
      </c>
      <c r="N360" s="52">
        <f>SUMIFS('2012Figures'!$J:$J,'2012Figures'!$C:$C,$A360,'2012Figures'!$I:$I,"",'2012Figures'!$B:$B,"BrokerToCy",'2012Figures'!$G:$G,"P1",'2012Figures'!$E:$E,$B$1)</f>
        <v>0</v>
      </c>
      <c r="O360" s="52">
        <f>SUMIFS('2012Figures'!$J:$J,'2012Figures'!$C:$C,$A360,'2012Figures'!$I:$I,"",'2012Figures'!$B:$B,"CyToBroker",'2012Figures'!$G:$G,"E1",'2012Figures'!$E:$E,$B$1)</f>
        <v>0</v>
      </c>
      <c r="P360" s="52">
        <f>SUMIFS('2012Figures'!$J:$J,'2012Figures'!$C:$C,$A360,'2012Figures'!$I:$I,"",'2012Figures'!$B:$B,"CyToBroker",'2012Figures'!$G:$G,"P1",'2012Figures'!$E:$E,$B$1)</f>
        <v>0</v>
      </c>
      <c r="R360" s="46" t="str">
        <f t="shared" si="36"/>
        <v/>
      </c>
      <c r="S360" s="46" t="str">
        <f t="shared" si="36"/>
        <v/>
      </c>
      <c r="T360" s="46" t="str">
        <f t="shared" si="36"/>
        <v/>
      </c>
      <c r="U360" s="46" t="str">
        <f t="shared" si="36"/>
        <v/>
      </c>
      <c r="V360" s="46" t="str">
        <f t="shared" si="36"/>
        <v/>
      </c>
    </row>
    <row r="361" spans="1:22" x14ac:dyDescent="0.2">
      <c r="A361" s="21"/>
      <c r="B361" s="21" t="s">
        <v>92</v>
      </c>
      <c r="C361" s="22"/>
      <c r="D361" s="23">
        <f>SUM(E361:H361)</f>
        <v>0</v>
      </c>
      <c r="E361" s="23">
        <f>SUM(E359:E360)</f>
        <v>0</v>
      </c>
      <c r="F361" s="23">
        <f>SUM(F359:F360)</f>
        <v>0</v>
      </c>
      <c r="G361" s="23">
        <f>SUM(G359:G360)</f>
        <v>0</v>
      </c>
      <c r="H361" s="23">
        <f>SUM(H359:H360)</f>
        <v>0</v>
      </c>
      <c r="I361" s="21"/>
      <c r="J361" s="22"/>
      <c r="K361" s="21"/>
      <c r="L361" s="43">
        <f>SUM(M361:P361)</f>
        <v>0</v>
      </c>
      <c r="M361" s="43">
        <f>SUM(M359:M360)</f>
        <v>0</v>
      </c>
      <c r="N361" s="43">
        <f>SUM(N359:N360)</f>
        <v>0</v>
      </c>
      <c r="O361" s="43">
        <f>SUM(O359:O360)</f>
        <v>0</v>
      </c>
      <c r="P361" s="43">
        <f>SUM(P359:P360)</f>
        <v>0</v>
      </c>
      <c r="Q361" s="21"/>
      <c r="R361" s="21"/>
      <c r="S361" s="21"/>
      <c r="T361" s="21"/>
      <c r="U361" s="21"/>
      <c r="V361" s="21"/>
    </row>
    <row r="362" spans="1:22" x14ac:dyDescent="0.2">
      <c r="A362" s="28">
        <v>403</v>
      </c>
      <c r="B362" s="28" t="s">
        <v>169</v>
      </c>
      <c r="C362" s="17" t="s">
        <v>88</v>
      </c>
      <c r="D362" s="18">
        <f>SUMIFS('2013Figures'!$J:$J,'2013Figures'!$C:$C,$A362,'2013Figures'!$E:$E,$B$1)</f>
        <v>0</v>
      </c>
      <c r="E362" s="18">
        <f>SUMIFS('2013Figures'!$J:$J,'2013Figures'!$C:$C,$A362,'2013Figures'!$B:$B,"BrokerToCy",'2013Figures'!$G:$G,"E1",'2013Figures'!$E:$E,$B$1)</f>
        <v>0</v>
      </c>
      <c r="F362" s="18">
        <f>SUMIFS('2013Figures'!$J:$J,'2013Figures'!$C:$C,$A362,'2013Figures'!$B:$B,"BrokerToCy",'2013Figures'!$G:$G,"P1",'2013Figures'!$E:$E,$B$1)</f>
        <v>0</v>
      </c>
      <c r="G362" s="18">
        <f>SUMIFS('2013Figures'!$J:$J,'2013Figures'!$C:$C,$A362,'2013Figures'!$B:$B,"CyToBroker",'2013Figures'!$G:$G,"E1",'2013Figures'!$E:$E,$B$1)</f>
        <v>0</v>
      </c>
      <c r="H362" s="18">
        <f>SUMIFS('2013Figures'!$J:$J,'2013Figures'!$C:$C,$A362,'2013Figures'!$B:$B,"CyToBroker",'2013Figures'!$G:$G,"P1",'2013Figures'!$E:$E,$B$1)</f>
        <v>0</v>
      </c>
      <c r="I362" s="28"/>
      <c r="J362" s="17"/>
      <c r="K362" s="28"/>
      <c r="L362" s="50">
        <f>SUMIFS('2012Figures'!$J:$J,'2012Figures'!$C:$C,$A362,'2012Figures'!$E:$E,$B$1)</f>
        <v>0</v>
      </c>
      <c r="M362" s="50">
        <f>SUMIFS('2012Figures'!$J:$J,'2012Figures'!$C:$C,$A362,'2012Figures'!$B:$B,"BrokerToCy",'2012Figures'!$G:$G,"E1",'2012Figures'!$E:$E,$B$1)</f>
        <v>0</v>
      </c>
      <c r="N362" s="50">
        <f>SUMIFS('2012Figures'!$J:$J,'2012Figures'!$C:$C,$A362,'2012Figures'!$B:$B,"BrokerToCy",'2012Figures'!$G:$G,"P1",'2012Figures'!$E:$E,$B$1)</f>
        <v>0</v>
      </c>
      <c r="O362" s="50">
        <f>SUMIFS('2012Figures'!$J:$J,'2012Figures'!$C:$C,$A362,'2012Figures'!$B:$B,"CyToBroker",'2012Figures'!$G:$G,"E1",'2012Figures'!$E:$E,$B$1)</f>
        <v>0</v>
      </c>
      <c r="P362" s="50">
        <f>SUMIFS('2012Figures'!$J:$J,'2012Figures'!$C:$C,$A362,'2012Figures'!$B:$B,"CyToBroker",'2012Figures'!$G:$G,"P1",'2012Figures'!$E:$E,$B$1)</f>
        <v>0</v>
      </c>
      <c r="Q362" s="28"/>
      <c r="R362" s="46" t="str">
        <f t="shared" ref="R362:V426" si="37">IF(L362=0,"",ROUND(D362/L362-1,2))</f>
        <v/>
      </c>
      <c r="S362" s="46" t="str">
        <f t="shared" si="37"/>
        <v/>
      </c>
      <c r="T362" s="46" t="str">
        <f t="shared" si="37"/>
        <v/>
      </c>
      <c r="U362" s="46" t="str">
        <f t="shared" si="37"/>
        <v/>
      </c>
      <c r="V362" s="46" t="str">
        <f t="shared" si="37"/>
        <v/>
      </c>
    </row>
    <row r="363" spans="1:22" x14ac:dyDescent="0.2">
      <c r="A363" s="1">
        <v>403</v>
      </c>
      <c r="B363" s="1" t="s">
        <v>169</v>
      </c>
      <c r="C363" s="8">
        <v>1</v>
      </c>
      <c r="D363" s="29">
        <f>SUMIFS('2013Figures'!$J:$J,'2013Figures'!$C:$C,$A363,'2013Figures'!$H:$H,$B363,'2013Figures'!$I:$I,$C363,'2013Figures'!$E:$E,$B$1)</f>
        <v>0</v>
      </c>
      <c r="E363" s="9">
        <f>SUMIFS('2013Figures'!$J:$J,'2013Figures'!$C:$C,$A363,'2013Figures'!$H:$H,$B363,'2013Figures'!$I:$I,$C363,'2013Figures'!$B:$B,"BrokerToCy",'2013Figures'!$G:$G,"E1",'2013Figures'!$E:$E,$B$1)</f>
        <v>0</v>
      </c>
      <c r="F363" s="9">
        <f>SUMIFS('2013Figures'!$J:$J,'2013Figures'!$C:$C,$A363,'2013Figures'!$H:$H,$B363,'2013Figures'!$I:$I,$C363,'2013Figures'!$B:$B,"BrokerToCy",'2013Figures'!$G:$G,"P1",'2013Figures'!$E:$E,$B$1)</f>
        <v>0</v>
      </c>
      <c r="G363" s="9">
        <f>SUMIFS('2013Figures'!$J:$J,'2013Figures'!$C:$C,$A363,'2013Figures'!$H:$H,$B363,'2013Figures'!$I:$I,$C363,'2013Figures'!$B:$B,"CyToBroker",'2013Figures'!$G:$G,"E1",'2013Figures'!$E:$E,$B$1)</f>
        <v>0</v>
      </c>
      <c r="H363" s="9">
        <f>SUMIFS('2013Figures'!$J:$J,'2013Figures'!$C:$C,$A363,'2013Figures'!$H:$H,$B363,'2013Figures'!$I:$I,$C363,'2013Figures'!$B:$B,"CyToBroker",'2013Figures'!$G:$G,"P1",'2013Figures'!$E:$E,$B$1)</f>
        <v>0</v>
      </c>
      <c r="I363" s="30"/>
      <c r="J363" s="31">
        <v>200801</v>
      </c>
      <c r="K363" s="30"/>
      <c r="L363" s="42">
        <f>SUMIFS('2012Figures'!$J:$J,'2012Figures'!$C:$C,$A363,'2012Figures'!$H:$H,$B363,'2012Figures'!$I:$I,$C363,'2012Figures'!$E:$E,$B$1)</f>
        <v>0</v>
      </c>
      <c r="M363" s="52">
        <f>SUMIFS('2012Figures'!$J:$J,'2012Figures'!$C:$C,$A363,'2012Figures'!$H:$H,$B363,'2012Figures'!$I:$I,$C363,'2012Figures'!$B:$B,"BrokerToCy",'2012Figures'!$G:$G,"E1",'2012Figures'!$E:$E,$B$1)</f>
        <v>0</v>
      </c>
      <c r="N363" s="52">
        <f>SUMIFS('2012Figures'!$J:$J,'2012Figures'!$C:$C,$A363,'2012Figures'!$H:$H,$B363,'2012Figures'!$I:$I,$C363,'2012Figures'!$B:$B,"BrokerToCy",'2012Figures'!$G:$G,"P1",'2012Figures'!$E:$E,$B$1)</f>
        <v>0</v>
      </c>
      <c r="O363" s="52">
        <f>SUMIFS('2012Figures'!$J:$J,'2012Figures'!$C:$C,$A363,'2012Figures'!$H:$H,$B363,'2012Figures'!$I:$I,$C363,'2012Figures'!$B:$B,"CyToBroker",'2012Figures'!$G:$G,"E1",'2012Figures'!$E:$E,$B$1)</f>
        <v>0</v>
      </c>
      <c r="P363" s="52">
        <f>SUMIFS('2012Figures'!$J:$J,'2012Figures'!$C:$C,$A363,'2012Figures'!$H:$H,$B363,'2012Figures'!$I:$I,$C363,'2012Figures'!$B:$B,"CyToBroker",'2012Figures'!$G:$G,"P1",'2012Figures'!$E:$E,$B$1)</f>
        <v>0</v>
      </c>
      <c r="Q363" s="30"/>
      <c r="R363" s="46" t="str">
        <f t="shared" si="37"/>
        <v/>
      </c>
      <c r="S363" s="46" t="str">
        <f t="shared" si="37"/>
        <v/>
      </c>
      <c r="T363" s="46" t="str">
        <f t="shared" si="37"/>
        <v/>
      </c>
      <c r="U363" s="46" t="str">
        <f t="shared" si="37"/>
        <v/>
      </c>
      <c r="V363" s="46" t="str">
        <f t="shared" si="37"/>
        <v/>
      </c>
    </row>
    <row r="364" spans="1:22" x14ac:dyDescent="0.2">
      <c r="A364" s="1">
        <v>403</v>
      </c>
      <c r="B364" s="1" t="s">
        <v>169</v>
      </c>
      <c r="D364" s="29">
        <f>SUMIFS('2013Figures'!$J:$J,'2013Figures'!$C:$C,$A364,'2013Figures'!$I:$I,"",'2013Figures'!$E:$E,$B$1)</f>
        <v>0</v>
      </c>
      <c r="E364" s="9">
        <f>SUMIFS('2013Figures'!$J:$J,'2013Figures'!$C:$C,$A364,'2013Figures'!$I:$I,"",'2013Figures'!$B:$B,"BrokerToCy",'2013Figures'!$G:$G,"E1",'2013Figures'!$E:$E,$B$1)</f>
        <v>0</v>
      </c>
      <c r="F364" s="9">
        <f>SUMIFS('2013Figures'!$J:$J,'2013Figures'!$C:$C,$A364,'2013Figures'!$I:$I,"",'2013Figures'!$B:$B,"BrokerToCy",'2013Figures'!$G:$G,"P1",'2013Figures'!$E:$E,$B$1)</f>
        <v>0</v>
      </c>
      <c r="G364" s="9">
        <f>SUMIFS('2013Figures'!$J:$J,'2013Figures'!$C:$C,$A364,'2013Figures'!$I:$I,"",'2013Figures'!$B:$B,"CyToBroker",'2013Figures'!$G:$G,"E1",'2013Figures'!$E:$E,$B$1)</f>
        <v>0</v>
      </c>
      <c r="H364" s="9">
        <f>SUMIFS('2013Figures'!$J:$J,'2013Figures'!$C:$C,$A364,'2013Figures'!$I:$I,"",'2013Figures'!$B:$B,"CyToBroker",'2013Figures'!$G:$G,"P1",'2013Figures'!$E:$E,$B$1)</f>
        <v>0</v>
      </c>
      <c r="J364" s="8" t="s">
        <v>131</v>
      </c>
      <c r="L364" s="42">
        <f>SUMIFS('2012Figures'!$J:$J,'2012Figures'!$C:$C,$A364,'2012Figures'!$I:$I,"",'2012Figures'!$E:$E,$B$1)</f>
        <v>0</v>
      </c>
      <c r="M364" s="52">
        <f>SUMIFS('2012Figures'!$J:$J,'2012Figures'!$C:$C,$A364,'2012Figures'!$I:$I,"",'2012Figures'!$B:$B,"BrokerToCy",'2012Figures'!$G:$G,"E1",'2012Figures'!$E:$E,$B$1)</f>
        <v>0</v>
      </c>
      <c r="N364" s="52">
        <f>SUMIFS('2012Figures'!$J:$J,'2012Figures'!$C:$C,$A364,'2012Figures'!$I:$I,"",'2012Figures'!$B:$B,"BrokerToCy",'2012Figures'!$G:$G,"P1",'2012Figures'!$E:$E,$B$1)</f>
        <v>0</v>
      </c>
      <c r="O364" s="52">
        <f>SUMIFS('2012Figures'!$J:$J,'2012Figures'!$C:$C,$A364,'2012Figures'!$I:$I,"",'2012Figures'!$B:$B,"CyToBroker",'2012Figures'!$G:$G,"E1",'2012Figures'!$E:$E,$B$1)</f>
        <v>0</v>
      </c>
      <c r="P364" s="52">
        <f>SUMIFS('2012Figures'!$J:$J,'2012Figures'!$C:$C,$A364,'2012Figures'!$I:$I,"",'2012Figures'!$B:$B,"CyToBroker",'2012Figures'!$G:$G,"P1",'2012Figures'!$E:$E,$B$1)</f>
        <v>0</v>
      </c>
      <c r="R364" s="46" t="str">
        <f t="shared" si="37"/>
        <v/>
      </c>
      <c r="S364" s="46" t="str">
        <f t="shared" si="37"/>
        <v/>
      </c>
      <c r="T364" s="46" t="str">
        <f t="shared" si="37"/>
        <v/>
      </c>
      <c r="U364" s="46" t="str">
        <f t="shared" si="37"/>
        <v/>
      </c>
      <c r="V364" s="46" t="str">
        <f t="shared" si="37"/>
        <v/>
      </c>
    </row>
    <row r="365" spans="1:22" x14ac:dyDescent="0.2">
      <c r="A365" s="21"/>
      <c r="B365" s="21" t="s">
        <v>92</v>
      </c>
      <c r="C365" s="22"/>
      <c r="D365" s="23">
        <f>SUM(E365:H365)</f>
        <v>0</v>
      </c>
      <c r="E365" s="23">
        <f>SUM(E363:E364)</f>
        <v>0</v>
      </c>
      <c r="F365" s="23">
        <f>SUM(F363:F364)</f>
        <v>0</v>
      </c>
      <c r="G365" s="23">
        <f>SUM(G363:G364)</f>
        <v>0</v>
      </c>
      <c r="H365" s="23">
        <f>SUM(H363:H364)</f>
        <v>0</v>
      </c>
      <c r="I365" s="21"/>
      <c r="J365" s="22"/>
      <c r="K365" s="21"/>
      <c r="L365" s="43">
        <f>SUM(M365:P365)</f>
        <v>0</v>
      </c>
      <c r="M365" s="43">
        <f>SUM(M363:M364)</f>
        <v>0</v>
      </c>
      <c r="N365" s="43">
        <f>SUM(N363:N364)</f>
        <v>0</v>
      </c>
      <c r="O365" s="43">
        <f>SUM(O363:O364)</f>
        <v>0</v>
      </c>
      <c r="P365" s="43">
        <f>SUM(P363:P364)</f>
        <v>0</v>
      </c>
      <c r="Q365" s="21"/>
      <c r="R365" s="21"/>
      <c r="S365" s="21"/>
      <c r="T365" s="21"/>
      <c r="U365" s="21"/>
      <c r="V365" s="21"/>
    </row>
    <row r="366" spans="1:22" x14ac:dyDescent="0.2">
      <c r="A366" s="28">
        <v>405</v>
      </c>
      <c r="B366" s="28" t="s">
        <v>170</v>
      </c>
      <c r="C366" s="17" t="s">
        <v>88</v>
      </c>
      <c r="D366" s="18">
        <f>SUMIFS('2013Figures'!$J:$J,'2013Figures'!$C:$C,$A366,'2013Figures'!$E:$E,$B$1)</f>
        <v>0</v>
      </c>
      <c r="E366" s="18">
        <f>SUMIFS('2013Figures'!$J:$J,'2013Figures'!$C:$C,$A366,'2013Figures'!$B:$B,"BrokerToCy",'2013Figures'!$G:$G,"E1",'2013Figures'!$E:$E,$B$1)</f>
        <v>0</v>
      </c>
      <c r="F366" s="18">
        <f>SUMIFS('2013Figures'!$J:$J,'2013Figures'!$C:$C,$A366,'2013Figures'!$B:$B,"BrokerToCy",'2013Figures'!$G:$G,"P1",'2013Figures'!$E:$E,$B$1)</f>
        <v>0</v>
      </c>
      <c r="G366" s="18">
        <f>SUMIFS('2013Figures'!$J:$J,'2013Figures'!$C:$C,$A366,'2013Figures'!$B:$B,"CyToBroker",'2013Figures'!$G:$G,"E1",'2013Figures'!$E:$E,$B$1)</f>
        <v>0</v>
      </c>
      <c r="H366" s="18">
        <f>SUMIFS('2013Figures'!$J:$J,'2013Figures'!$C:$C,$A366,'2013Figures'!$B:$B,"CyToBroker",'2013Figures'!$G:$G,"P1",'2013Figures'!$E:$E,$B$1)</f>
        <v>0</v>
      </c>
      <c r="I366" s="28"/>
      <c r="J366" s="17"/>
      <c r="K366" s="28"/>
      <c r="L366" s="50">
        <f>SUMIFS('2012Figures'!$J:$J,'2012Figures'!$C:$C,$A366,'2012Figures'!$E:$E,$B$1)</f>
        <v>0</v>
      </c>
      <c r="M366" s="50">
        <f>SUMIFS('2012Figures'!$J:$J,'2012Figures'!$C:$C,$A366,'2012Figures'!$B:$B,"BrokerToCy",'2012Figures'!$G:$G,"E1",'2012Figures'!$E:$E,$B$1)</f>
        <v>0</v>
      </c>
      <c r="N366" s="50">
        <f>SUMIFS('2012Figures'!$J:$J,'2012Figures'!$C:$C,$A366,'2012Figures'!$B:$B,"BrokerToCy",'2012Figures'!$G:$G,"P1",'2012Figures'!$E:$E,$B$1)</f>
        <v>0</v>
      </c>
      <c r="O366" s="50">
        <f>SUMIFS('2012Figures'!$J:$J,'2012Figures'!$C:$C,$A366,'2012Figures'!$B:$B,"CyToBroker",'2012Figures'!$G:$G,"E1",'2012Figures'!$E:$E,$B$1)</f>
        <v>0</v>
      </c>
      <c r="P366" s="50">
        <f>SUMIFS('2012Figures'!$J:$J,'2012Figures'!$C:$C,$A366,'2012Figures'!$B:$B,"CyToBroker",'2012Figures'!$G:$G,"P1",'2012Figures'!$E:$E,$B$1)</f>
        <v>0</v>
      </c>
      <c r="Q366" s="28"/>
      <c r="R366" s="46" t="str">
        <f t="shared" ref="R366:V430" si="38">IF(L366=0,"",ROUND(D366/L366-1,2))</f>
        <v/>
      </c>
      <c r="S366" s="46" t="str">
        <f t="shared" si="38"/>
        <v/>
      </c>
      <c r="T366" s="46" t="str">
        <f t="shared" si="38"/>
        <v/>
      </c>
      <c r="U366" s="46" t="str">
        <f t="shared" si="38"/>
        <v/>
      </c>
      <c r="V366" s="46" t="str">
        <f t="shared" si="38"/>
        <v/>
      </c>
    </row>
    <row r="367" spans="1:22" x14ac:dyDescent="0.2">
      <c r="A367" s="1">
        <v>405</v>
      </c>
      <c r="B367" s="1" t="s">
        <v>170</v>
      </c>
      <c r="C367" s="8">
        <v>1</v>
      </c>
      <c r="D367" s="29">
        <f>SUMIFS('2013Figures'!$J:$J,'2013Figures'!$C:$C,$A367,'2013Figures'!$H:$H,$B367,'2013Figures'!$I:$I,$C367,'2013Figures'!$E:$E,$B$1)</f>
        <v>0</v>
      </c>
      <c r="E367" s="9">
        <f>SUMIFS('2013Figures'!$J:$J,'2013Figures'!$C:$C,$A367,'2013Figures'!$H:$H,$B367,'2013Figures'!$I:$I,$C367,'2013Figures'!$B:$B,"BrokerToCy",'2013Figures'!$G:$G,"E1",'2013Figures'!$E:$E,$B$1)</f>
        <v>0</v>
      </c>
      <c r="F367" s="9">
        <f>SUMIFS('2013Figures'!$J:$J,'2013Figures'!$C:$C,$A367,'2013Figures'!$H:$H,$B367,'2013Figures'!$I:$I,$C367,'2013Figures'!$B:$B,"BrokerToCy",'2013Figures'!$G:$G,"P1",'2013Figures'!$E:$E,$B$1)</f>
        <v>0</v>
      </c>
      <c r="G367" s="9">
        <f>SUMIFS('2013Figures'!$J:$J,'2013Figures'!$C:$C,$A367,'2013Figures'!$H:$H,$B367,'2013Figures'!$I:$I,$C367,'2013Figures'!$B:$B,"CyToBroker",'2013Figures'!$G:$G,"E1",'2013Figures'!$E:$E,$B$1)</f>
        <v>0</v>
      </c>
      <c r="H367" s="9">
        <f>SUMIFS('2013Figures'!$J:$J,'2013Figures'!$C:$C,$A367,'2013Figures'!$H:$H,$B367,'2013Figures'!$I:$I,$C367,'2013Figures'!$B:$B,"CyToBroker",'2013Figures'!$G:$G,"P1",'2013Figures'!$E:$E,$B$1)</f>
        <v>0</v>
      </c>
      <c r="I367" s="30"/>
      <c r="J367" s="31">
        <v>200601</v>
      </c>
      <c r="K367" s="30"/>
      <c r="L367" s="42">
        <f>SUMIFS('2012Figures'!$J:$J,'2012Figures'!$C:$C,$A367,'2012Figures'!$H:$H,$B367,'2012Figures'!$I:$I,$C367,'2012Figures'!$E:$E,$B$1)</f>
        <v>0</v>
      </c>
      <c r="M367" s="52">
        <f>SUMIFS('2012Figures'!$J:$J,'2012Figures'!$C:$C,$A367,'2012Figures'!$H:$H,$B367,'2012Figures'!$I:$I,$C367,'2012Figures'!$B:$B,"BrokerToCy",'2012Figures'!$G:$G,"E1",'2012Figures'!$E:$E,$B$1)</f>
        <v>0</v>
      </c>
      <c r="N367" s="52">
        <f>SUMIFS('2012Figures'!$J:$J,'2012Figures'!$C:$C,$A367,'2012Figures'!$H:$H,$B367,'2012Figures'!$I:$I,$C367,'2012Figures'!$B:$B,"BrokerToCy",'2012Figures'!$G:$G,"P1",'2012Figures'!$E:$E,$B$1)</f>
        <v>0</v>
      </c>
      <c r="O367" s="52">
        <f>SUMIFS('2012Figures'!$J:$J,'2012Figures'!$C:$C,$A367,'2012Figures'!$H:$H,$B367,'2012Figures'!$I:$I,$C367,'2012Figures'!$B:$B,"CyToBroker",'2012Figures'!$G:$G,"E1",'2012Figures'!$E:$E,$B$1)</f>
        <v>0</v>
      </c>
      <c r="P367" s="52">
        <f>SUMIFS('2012Figures'!$J:$J,'2012Figures'!$C:$C,$A367,'2012Figures'!$H:$H,$B367,'2012Figures'!$I:$I,$C367,'2012Figures'!$B:$B,"CyToBroker",'2012Figures'!$G:$G,"P1",'2012Figures'!$E:$E,$B$1)</f>
        <v>0</v>
      </c>
      <c r="Q367" s="30"/>
      <c r="R367" s="46" t="str">
        <f t="shared" si="38"/>
        <v/>
      </c>
      <c r="S367" s="46" t="str">
        <f t="shared" si="38"/>
        <v/>
      </c>
      <c r="T367" s="46" t="str">
        <f t="shared" si="38"/>
        <v/>
      </c>
      <c r="U367" s="46" t="str">
        <f t="shared" si="38"/>
        <v/>
      </c>
      <c r="V367" s="46" t="str">
        <f t="shared" si="38"/>
        <v/>
      </c>
    </row>
    <row r="368" spans="1:22" x14ac:dyDescent="0.2">
      <c r="A368" s="1">
        <v>405</v>
      </c>
      <c r="B368" s="1" t="s">
        <v>170</v>
      </c>
      <c r="D368" s="29">
        <f>SUMIFS('2013Figures'!$J:$J,'2013Figures'!$C:$C,$A368,'2013Figures'!$I:$I,"",'2013Figures'!$E:$E,$B$1)</f>
        <v>0</v>
      </c>
      <c r="E368" s="9">
        <f>SUMIFS('2013Figures'!$J:$J,'2013Figures'!$C:$C,$A368,'2013Figures'!$I:$I,"",'2013Figures'!$B:$B,"BrokerToCy",'2013Figures'!$G:$G,"E1",'2013Figures'!$E:$E,$B$1)</f>
        <v>0</v>
      </c>
      <c r="F368" s="9">
        <f>SUMIFS('2013Figures'!$J:$J,'2013Figures'!$C:$C,$A368,'2013Figures'!$I:$I,"",'2013Figures'!$B:$B,"BrokerToCy",'2013Figures'!$G:$G,"P1",'2013Figures'!$E:$E,$B$1)</f>
        <v>0</v>
      </c>
      <c r="G368" s="9">
        <f>SUMIFS('2013Figures'!$J:$J,'2013Figures'!$C:$C,$A368,'2013Figures'!$I:$I,"",'2013Figures'!$B:$B,"CyToBroker",'2013Figures'!$G:$G,"E1",'2013Figures'!$E:$E,$B$1)</f>
        <v>0</v>
      </c>
      <c r="H368" s="9">
        <f>SUMIFS('2013Figures'!$J:$J,'2013Figures'!$C:$C,$A368,'2013Figures'!$I:$I,"",'2013Figures'!$B:$B,"CyToBroker",'2013Figures'!$G:$G,"P1",'2013Figures'!$E:$E,$B$1)</f>
        <v>0</v>
      </c>
      <c r="J368" s="8" t="s">
        <v>131</v>
      </c>
      <c r="L368" s="42">
        <f>SUMIFS('2012Figures'!$J:$J,'2012Figures'!$C:$C,$A368,'2012Figures'!$I:$I,"",'2012Figures'!$E:$E,$B$1)</f>
        <v>0</v>
      </c>
      <c r="M368" s="52">
        <f>SUMIFS('2012Figures'!$J:$J,'2012Figures'!$C:$C,$A368,'2012Figures'!$I:$I,"",'2012Figures'!$B:$B,"BrokerToCy",'2012Figures'!$G:$G,"E1",'2012Figures'!$E:$E,$B$1)</f>
        <v>0</v>
      </c>
      <c r="N368" s="52">
        <f>SUMIFS('2012Figures'!$J:$J,'2012Figures'!$C:$C,$A368,'2012Figures'!$I:$I,"",'2012Figures'!$B:$B,"BrokerToCy",'2012Figures'!$G:$G,"P1",'2012Figures'!$E:$E,$B$1)</f>
        <v>0</v>
      </c>
      <c r="O368" s="52">
        <f>SUMIFS('2012Figures'!$J:$J,'2012Figures'!$C:$C,$A368,'2012Figures'!$I:$I,"",'2012Figures'!$B:$B,"CyToBroker",'2012Figures'!$G:$G,"E1",'2012Figures'!$E:$E,$B$1)</f>
        <v>0</v>
      </c>
      <c r="P368" s="52">
        <f>SUMIFS('2012Figures'!$J:$J,'2012Figures'!$C:$C,$A368,'2012Figures'!$I:$I,"",'2012Figures'!$B:$B,"CyToBroker",'2012Figures'!$G:$G,"P1",'2012Figures'!$E:$E,$B$1)</f>
        <v>0</v>
      </c>
      <c r="R368" s="46" t="str">
        <f t="shared" si="38"/>
        <v/>
      </c>
      <c r="S368" s="46" t="str">
        <f t="shared" si="38"/>
        <v/>
      </c>
      <c r="T368" s="46" t="str">
        <f t="shared" si="38"/>
        <v/>
      </c>
      <c r="U368" s="46" t="str">
        <f t="shared" si="38"/>
        <v/>
      </c>
      <c r="V368" s="46" t="str">
        <f t="shared" si="38"/>
        <v/>
      </c>
    </row>
    <row r="369" spans="1:22" x14ac:dyDescent="0.2">
      <c r="A369" s="21"/>
      <c r="B369" s="21" t="s">
        <v>92</v>
      </c>
      <c r="C369" s="22"/>
      <c r="D369" s="23">
        <f>SUM(E369:H369)</f>
        <v>0</v>
      </c>
      <c r="E369" s="23">
        <f>SUM(E367:E368)</f>
        <v>0</v>
      </c>
      <c r="F369" s="23">
        <f>SUM(F367:F368)</f>
        <v>0</v>
      </c>
      <c r="G369" s="23">
        <f>SUM(G367:G368)</f>
        <v>0</v>
      </c>
      <c r="H369" s="23">
        <f>SUM(H367:H368)</f>
        <v>0</v>
      </c>
      <c r="I369" s="21"/>
      <c r="J369" s="22"/>
      <c r="K369" s="21"/>
      <c r="L369" s="43">
        <f>SUM(M369:P369)</f>
        <v>0</v>
      </c>
      <c r="M369" s="43">
        <f>SUM(M367:M368)</f>
        <v>0</v>
      </c>
      <c r="N369" s="43">
        <f>SUM(N367:N368)</f>
        <v>0</v>
      </c>
      <c r="O369" s="43">
        <f>SUM(O367:O368)</f>
        <v>0</v>
      </c>
      <c r="P369" s="43">
        <f>SUM(P367:P368)</f>
        <v>0</v>
      </c>
      <c r="Q369" s="21"/>
      <c r="R369" s="21"/>
      <c r="S369" s="21"/>
      <c r="T369" s="21"/>
      <c r="U369" s="21"/>
      <c r="V369" s="21"/>
    </row>
    <row r="370" spans="1:22" x14ac:dyDescent="0.2">
      <c r="A370" s="28">
        <v>410</v>
      </c>
      <c r="B370" s="28" t="s">
        <v>123</v>
      </c>
      <c r="C370" s="17" t="s">
        <v>88</v>
      </c>
      <c r="D370" s="18">
        <f>SUMIFS('2013Figures'!$J:$J,'2013Figures'!$C:$C,$A370,'2013Figures'!$E:$E,$B$1)</f>
        <v>0</v>
      </c>
      <c r="E370" s="18">
        <f>SUMIFS('2013Figures'!$J:$J,'2013Figures'!$C:$C,$A370,'2013Figures'!$B:$B,"BrokerToCy",'2013Figures'!$G:$G,"E1",'2013Figures'!$E:$E,$B$1)</f>
        <v>0</v>
      </c>
      <c r="F370" s="18">
        <f>SUMIFS('2013Figures'!$J:$J,'2013Figures'!$C:$C,$A370,'2013Figures'!$B:$B,"BrokerToCy",'2013Figures'!$G:$G,"P1",'2013Figures'!$E:$E,$B$1)</f>
        <v>0</v>
      </c>
      <c r="G370" s="18">
        <f>SUMIFS('2013Figures'!$J:$J,'2013Figures'!$C:$C,$A370,'2013Figures'!$B:$B,"CyToBroker",'2013Figures'!$G:$G,"E1",'2013Figures'!$E:$E,$B$1)</f>
        <v>0</v>
      </c>
      <c r="H370" s="18">
        <f>SUMIFS('2013Figures'!$J:$J,'2013Figures'!$C:$C,$A370,'2013Figures'!$B:$B,"CyToBroker",'2013Figures'!$G:$G,"P1",'2013Figures'!$E:$E,$B$1)</f>
        <v>0</v>
      </c>
      <c r="I370" s="28"/>
      <c r="J370" s="17"/>
      <c r="K370" s="28"/>
      <c r="L370" s="50">
        <f>SUMIFS('2012Figures'!$J:$J,'2012Figures'!$C:$C,$A370,'2012Figures'!$E:$E,$B$1)</f>
        <v>0</v>
      </c>
      <c r="M370" s="50">
        <f>SUMIFS('2012Figures'!$J:$J,'2012Figures'!$C:$C,$A370,'2012Figures'!$B:$B,"BrokerToCy",'2012Figures'!$G:$G,"E1",'2012Figures'!$E:$E,$B$1)</f>
        <v>0</v>
      </c>
      <c r="N370" s="50">
        <f>SUMIFS('2012Figures'!$J:$J,'2012Figures'!$C:$C,$A370,'2012Figures'!$B:$B,"BrokerToCy",'2012Figures'!$G:$G,"P1",'2012Figures'!$E:$E,$B$1)</f>
        <v>0</v>
      </c>
      <c r="O370" s="50">
        <f>SUMIFS('2012Figures'!$J:$J,'2012Figures'!$C:$C,$A370,'2012Figures'!$B:$B,"CyToBroker",'2012Figures'!$G:$G,"E1",'2012Figures'!$E:$E,$B$1)</f>
        <v>0</v>
      </c>
      <c r="P370" s="50">
        <f>SUMIFS('2012Figures'!$J:$J,'2012Figures'!$C:$C,$A370,'2012Figures'!$B:$B,"CyToBroker",'2012Figures'!$G:$G,"P1",'2012Figures'!$E:$E,$B$1)</f>
        <v>0</v>
      </c>
      <c r="Q370" s="28"/>
      <c r="R370" s="46" t="str">
        <f t="shared" ref="R370:V413" si="39">IF(L370=0,"",ROUND(D370/L370-1,2))</f>
        <v/>
      </c>
      <c r="S370" s="46" t="str">
        <f t="shared" si="39"/>
        <v/>
      </c>
      <c r="T370" s="46" t="str">
        <f t="shared" si="39"/>
        <v/>
      </c>
      <c r="U370" s="46" t="str">
        <f t="shared" si="39"/>
        <v/>
      </c>
      <c r="V370" s="46" t="str">
        <f t="shared" si="39"/>
        <v/>
      </c>
    </row>
    <row r="371" spans="1:22" x14ac:dyDescent="0.2">
      <c r="A371" s="1">
        <v>410</v>
      </c>
      <c r="B371" s="1" t="s">
        <v>123</v>
      </c>
      <c r="C371" s="8">
        <v>5</v>
      </c>
      <c r="D371" s="29">
        <f>SUMIFS('2013Figures'!$J:$J,'2013Figures'!$C:$C,$A371,'2013Figures'!$H:$H,$B371,'2013Figures'!$I:$I,$C371,'2013Figures'!$E:$E,$B$1)</f>
        <v>0</v>
      </c>
      <c r="E371" s="9">
        <f>SUMIFS('2013Figures'!$J:$J,'2013Figures'!$C:$C,$A371,'2013Figures'!$H:$H,$B371,'2013Figures'!$I:$I,$C371,'2013Figures'!$B:$B,"BrokerToCy",'2013Figures'!$G:$G,"E1",'2013Figures'!$E:$E,$B$1)</f>
        <v>0</v>
      </c>
      <c r="F371" s="9">
        <f>SUMIFS('2013Figures'!$J:$J,'2013Figures'!$C:$C,$A371,'2013Figures'!$H:$H,$B371,'2013Figures'!$I:$I,$C371,'2013Figures'!$B:$B,"BrokerToCy",'2013Figures'!$G:$G,"P1",'2013Figures'!$E:$E,$B$1)</f>
        <v>0</v>
      </c>
      <c r="G371" s="9">
        <f>SUMIFS('2013Figures'!$J:$J,'2013Figures'!$C:$C,$A371,'2013Figures'!$H:$H,$B371,'2013Figures'!$I:$I,$C371,'2013Figures'!$B:$B,"CyToBroker",'2013Figures'!$G:$G,"E1",'2013Figures'!$E:$E,$B$1)</f>
        <v>0</v>
      </c>
      <c r="H371" s="9">
        <f>SUMIFS('2013Figures'!$J:$J,'2013Figures'!$C:$C,$A371,'2013Figures'!$H:$H,$B371,'2013Figures'!$I:$I,$C371,'2013Figures'!$B:$B,"CyToBroker",'2013Figures'!$G:$G,"P1",'2013Figures'!$E:$E,$B$1)</f>
        <v>0</v>
      </c>
      <c r="I371" s="30"/>
      <c r="J371" s="31">
        <v>201501</v>
      </c>
      <c r="K371" s="30"/>
      <c r="L371" s="42">
        <f>SUMIFS('2012Figures'!$J:$J,'2012Figures'!$C:$C,$A371,'2012Figures'!$H:$H,$B371,'2012Figures'!$I:$I,$C371,'2012Figures'!$E:$E,$B$1)</f>
        <v>0</v>
      </c>
      <c r="M371" s="52">
        <f>SUMIFS('2012Figures'!$J:$J,'2012Figures'!$C:$C,$A371,'2012Figures'!$H:$H,$B371,'2012Figures'!$I:$I,$C371,'2012Figures'!$B:$B,"BrokerToCy",'2012Figures'!$G:$G,"E1",'2012Figures'!$E:$E,$B$1)</f>
        <v>0</v>
      </c>
      <c r="N371" s="52">
        <f>SUMIFS('2012Figures'!$J:$J,'2012Figures'!$C:$C,$A371,'2012Figures'!$H:$H,$B371,'2012Figures'!$I:$I,$C371,'2012Figures'!$B:$B,"BrokerToCy",'2012Figures'!$G:$G,"P1",'2012Figures'!$E:$E,$B$1)</f>
        <v>0</v>
      </c>
      <c r="O371" s="52">
        <f>SUMIFS('2012Figures'!$J:$J,'2012Figures'!$C:$C,$A371,'2012Figures'!$H:$H,$B371,'2012Figures'!$I:$I,$C371,'2012Figures'!$B:$B,"CyToBroker",'2012Figures'!$G:$G,"E1",'2012Figures'!$E:$E,$B$1)</f>
        <v>0</v>
      </c>
      <c r="P371" s="52">
        <f>SUMIFS('2012Figures'!$J:$J,'2012Figures'!$C:$C,$A371,'2012Figures'!$H:$H,$B371,'2012Figures'!$I:$I,$C371,'2012Figures'!$B:$B,"CyToBroker",'2012Figures'!$G:$G,"P1",'2012Figures'!$E:$E,$B$1)</f>
        <v>0</v>
      </c>
      <c r="Q371" s="30"/>
      <c r="R371" s="46" t="str">
        <f t="shared" si="39"/>
        <v/>
      </c>
      <c r="S371" s="46" t="str">
        <f t="shared" si="39"/>
        <v/>
      </c>
      <c r="T371" s="46" t="str">
        <f t="shared" si="39"/>
        <v/>
      </c>
      <c r="U371" s="46" t="str">
        <f t="shared" si="39"/>
        <v/>
      </c>
      <c r="V371" s="46" t="str">
        <f t="shared" si="39"/>
        <v/>
      </c>
    </row>
    <row r="372" spans="1:22" x14ac:dyDescent="0.2">
      <c r="A372" s="1">
        <v>410</v>
      </c>
      <c r="B372" s="1" t="s">
        <v>123</v>
      </c>
      <c r="C372" s="8">
        <v>4</v>
      </c>
      <c r="D372" s="29">
        <f>SUMIFS('2013Figures'!$J:$J,'2013Figures'!$C:$C,$A372,'2013Figures'!$H:$H,$B372,'2013Figures'!$I:$I,$C372,'2013Figures'!$E:$E,$B$1)</f>
        <v>0</v>
      </c>
      <c r="E372" s="9">
        <f>SUMIFS('2013Figures'!$J:$J,'2013Figures'!$C:$C,$A372,'2013Figures'!$H:$H,$B372,'2013Figures'!$I:$I,$C372,'2013Figures'!$B:$B,"BrokerToCy",'2013Figures'!$G:$G,"E1",'2013Figures'!$E:$E,$B$1)</f>
        <v>0</v>
      </c>
      <c r="F372" s="9">
        <f>SUMIFS('2013Figures'!$J:$J,'2013Figures'!$C:$C,$A372,'2013Figures'!$H:$H,$B372,'2013Figures'!$I:$I,$C372,'2013Figures'!$B:$B,"BrokerToCy",'2013Figures'!$G:$G,"P1",'2013Figures'!$E:$E,$B$1)</f>
        <v>0</v>
      </c>
      <c r="G372" s="9">
        <f>SUMIFS('2013Figures'!$J:$J,'2013Figures'!$C:$C,$A372,'2013Figures'!$H:$H,$B372,'2013Figures'!$I:$I,$C372,'2013Figures'!$B:$B,"CyToBroker",'2013Figures'!$G:$G,"E1",'2013Figures'!$E:$E,$B$1)</f>
        <v>0</v>
      </c>
      <c r="H372" s="9">
        <f>SUMIFS('2013Figures'!$J:$J,'2013Figures'!$C:$C,$A372,'2013Figures'!$H:$H,$B372,'2013Figures'!$I:$I,$C372,'2013Figures'!$B:$B,"CyToBroker",'2013Figures'!$G:$G,"P1",'2013Figures'!$E:$E,$B$1)</f>
        <v>0</v>
      </c>
      <c r="I372" s="30"/>
      <c r="J372" s="31">
        <v>201301</v>
      </c>
      <c r="K372" s="30"/>
      <c r="L372" s="42">
        <f>SUMIFS('2012Figures'!$J:$J,'2012Figures'!$C:$C,$A372,'2012Figures'!$H:$H,$B372,'2012Figures'!$I:$I,$C372,'2012Figures'!$E:$E,$B$1)</f>
        <v>0</v>
      </c>
      <c r="M372" s="52">
        <f>SUMIFS('2012Figures'!$J:$J,'2012Figures'!$C:$C,$A372,'2012Figures'!$H:$H,$B372,'2012Figures'!$I:$I,$C372,'2012Figures'!$B:$B,"BrokerToCy",'2012Figures'!$G:$G,"E1",'2012Figures'!$E:$E,$B$1)</f>
        <v>0</v>
      </c>
      <c r="N372" s="52">
        <f>SUMIFS('2012Figures'!$J:$J,'2012Figures'!$C:$C,$A372,'2012Figures'!$H:$H,$B372,'2012Figures'!$I:$I,$C372,'2012Figures'!$B:$B,"BrokerToCy",'2012Figures'!$G:$G,"P1",'2012Figures'!$E:$E,$B$1)</f>
        <v>0</v>
      </c>
      <c r="O372" s="52">
        <f>SUMIFS('2012Figures'!$J:$J,'2012Figures'!$C:$C,$A372,'2012Figures'!$H:$H,$B372,'2012Figures'!$I:$I,$C372,'2012Figures'!$B:$B,"CyToBroker",'2012Figures'!$G:$G,"E1",'2012Figures'!$E:$E,$B$1)</f>
        <v>0</v>
      </c>
      <c r="P372" s="52">
        <f>SUMIFS('2012Figures'!$J:$J,'2012Figures'!$C:$C,$A372,'2012Figures'!$H:$H,$B372,'2012Figures'!$I:$I,$C372,'2012Figures'!$B:$B,"CyToBroker",'2012Figures'!$G:$G,"P1",'2012Figures'!$E:$E,$B$1)</f>
        <v>0</v>
      </c>
      <c r="Q372" s="30"/>
      <c r="R372" s="46" t="str">
        <f t="shared" si="39"/>
        <v/>
      </c>
      <c r="S372" s="46" t="str">
        <f t="shared" si="39"/>
        <v/>
      </c>
      <c r="T372" s="46" t="str">
        <f t="shared" si="39"/>
        <v/>
      </c>
      <c r="U372" s="46" t="str">
        <f t="shared" si="39"/>
        <v/>
      </c>
      <c r="V372" s="46" t="str">
        <f t="shared" si="39"/>
        <v/>
      </c>
    </row>
    <row r="373" spans="1:22" x14ac:dyDescent="0.2">
      <c r="A373" s="1">
        <v>410</v>
      </c>
      <c r="B373" s="1" t="s">
        <v>123</v>
      </c>
      <c r="C373" s="8">
        <v>3</v>
      </c>
      <c r="D373" s="29">
        <f>SUMIFS('2013Figures'!$J:$J,'2013Figures'!$C:$C,$A373,'2013Figures'!$H:$H,$B373,'2013Figures'!$I:$I,$C373,'2013Figures'!$E:$E,$B$1)</f>
        <v>0</v>
      </c>
      <c r="E373" s="9">
        <f>SUMIFS('2013Figures'!$J:$J,'2013Figures'!$C:$C,$A373,'2013Figures'!$H:$H,$B373,'2013Figures'!$I:$I,$C373,'2013Figures'!$B:$B,"BrokerToCy",'2013Figures'!$G:$G,"E1",'2013Figures'!$E:$E,$B$1)</f>
        <v>0</v>
      </c>
      <c r="F373" s="9">
        <f>SUMIFS('2013Figures'!$J:$J,'2013Figures'!$C:$C,$A373,'2013Figures'!$H:$H,$B373,'2013Figures'!$I:$I,$C373,'2013Figures'!$B:$B,"BrokerToCy",'2013Figures'!$G:$G,"P1",'2013Figures'!$E:$E,$B$1)</f>
        <v>0</v>
      </c>
      <c r="G373" s="9">
        <f>SUMIFS('2013Figures'!$J:$J,'2013Figures'!$C:$C,$A373,'2013Figures'!$H:$H,$B373,'2013Figures'!$I:$I,$C373,'2013Figures'!$B:$B,"CyToBroker",'2013Figures'!$G:$G,"E1",'2013Figures'!$E:$E,$B$1)</f>
        <v>0</v>
      </c>
      <c r="H373" s="9">
        <f>SUMIFS('2013Figures'!$J:$J,'2013Figures'!$C:$C,$A373,'2013Figures'!$H:$H,$B373,'2013Figures'!$I:$I,$C373,'2013Figures'!$B:$B,"CyToBroker",'2013Figures'!$G:$G,"P1",'2013Figures'!$E:$E,$B$1)</f>
        <v>0</v>
      </c>
      <c r="J373" s="8">
        <v>201201</v>
      </c>
      <c r="L373" s="42">
        <f>SUMIFS('2012Figures'!$J:$J,'2012Figures'!$C:$C,$A373,'2012Figures'!$H:$H,$B373,'2012Figures'!$I:$I,$C373,'2012Figures'!$E:$E,$B$1)</f>
        <v>0</v>
      </c>
      <c r="M373" s="52">
        <f>SUMIFS('2012Figures'!$J:$J,'2012Figures'!$C:$C,$A373,'2012Figures'!$H:$H,$B373,'2012Figures'!$I:$I,$C373,'2012Figures'!$B:$B,"BrokerToCy",'2012Figures'!$G:$G,"E1",'2012Figures'!$E:$E,$B$1)</f>
        <v>0</v>
      </c>
      <c r="N373" s="52">
        <f>SUMIFS('2012Figures'!$J:$J,'2012Figures'!$C:$C,$A373,'2012Figures'!$H:$H,$B373,'2012Figures'!$I:$I,$C373,'2012Figures'!$B:$B,"BrokerToCy",'2012Figures'!$G:$G,"P1",'2012Figures'!$E:$E,$B$1)</f>
        <v>0</v>
      </c>
      <c r="O373" s="52">
        <f>SUMIFS('2012Figures'!$J:$J,'2012Figures'!$C:$C,$A373,'2012Figures'!$H:$H,$B373,'2012Figures'!$I:$I,$C373,'2012Figures'!$B:$B,"CyToBroker",'2012Figures'!$G:$G,"E1",'2012Figures'!$E:$E,$B$1)</f>
        <v>0</v>
      </c>
      <c r="P373" s="52">
        <f>SUMIFS('2012Figures'!$J:$J,'2012Figures'!$C:$C,$A373,'2012Figures'!$H:$H,$B373,'2012Figures'!$I:$I,$C373,'2012Figures'!$B:$B,"CyToBroker",'2012Figures'!$G:$G,"P1",'2012Figures'!$E:$E,$B$1)</f>
        <v>0</v>
      </c>
      <c r="R373" s="46" t="str">
        <f t="shared" si="39"/>
        <v/>
      </c>
      <c r="S373" s="46" t="str">
        <f t="shared" si="39"/>
        <v/>
      </c>
      <c r="T373" s="46" t="str">
        <f t="shared" si="39"/>
        <v/>
      </c>
      <c r="U373" s="46" t="str">
        <f t="shared" si="39"/>
        <v/>
      </c>
      <c r="V373" s="46" t="str">
        <f t="shared" si="39"/>
        <v/>
      </c>
    </row>
    <row r="374" spans="1:22" x14ac:dyDescent="0.2">
      <c r="A374" s="1">
        <v>410</v>
      </c>
      <c r="B374" s="1" t="s">
        <v>123</v>
      </c>
      <c r="C374" s="8">
        <v>2</v>
      </c>
      <c r="D374" s="29">
        <f>SUMIFS('2013Figures'!$J:$J,'2013Figures'!$C:$C,$A374,'2013Figures'!$H:$H,$B374,'2013Figures'!$I:$I,$C374,'2013Figures'!$E:$E,$B$1)</f>
        <v>0</v>
      </c>
      <c r="E374" s="9">
        <f>SUMIFS('2013Figures'!$J:$J,'2013Figures'!$C:$C,$A374,'2013Figures'!$H:$H,$B374,'2013Figures'!$I:$I,$C374,'2013Figures'!$B:$B,"BrokerToCy",'2013Figures'!$G:$G,"E1",'2013Figures'!$E:$E,$B$1)</f>
        <v>0</v>
      </c>
      <c r="F374" s="9">
        <f>SUMIFS('2013Figures'!$J:$J,'2013Figures'!$C:$C,$A374,'2013Figures'!$H:$H,$B374,'2013Figures'!$I:$I,$C374,'2013Figures'!$B:$B,"BrokerToCy",'2013Figures'!$G:$G,"P1",'2013Figures'!$E:$E,$B$1)</f>
        <v>0</v>
      </c>
      <c r="G374" s="9">
        <f>SUMIFS('2013Figures'!$J:$J,'2013Figures'!$C:$C,$A374,'2013Figures'!$H:$H,$B374,'2013Figures'!$I:$I,$C374,'2013Figures'!$B:$B,"CyToBroker",'2013Figures'!$G:$G,"E1",'2013Figures'!$E:$E,$B$1)</f>
        <v>0</v>
      </c>
      <c r="H374" s="9">
        <f>SUMIFS('2013Figures'!$J:$J,'2013Figures'!$C:$C,$A374,'2013Figures'!$H:$H,$B374,'2013Figures'!$I:$I,$C374,'2013Figures'!$B:$B,"CyToBroker",'2013Figures'!$G:$G,"P1",'2013Figures'!$E:$E,$B$1)</f>
        <v>0</v>
      </c>
      <c r="J374" s="8">
        <v>201101</v>
      </c>
      <c r="L374" s="42">
        <f>SUMIFS('2012Figures'!$J:$J,'2012Figures'!$C:$C,$A374,'2012Figures'!$H:$H,$B374,'2012Figures'!$I:$I,$C374,'2012Figures'!$E:$E,$B$1)</f>
        <v>0</v>
      </c>
      <c r="M374" s="52">
        <f>SUMIFS('2012Figures'!$J:$J,'2012Figures'!$C:$C,$A374,'2012Figures'!$H:$H,$B374,'2012Figures'!$I:$I,$C374,'2012Figures'!$B:$B,"BrokerToCy",'2012Figures'!$G:$G,"E1",'2012Figures'!$E:$E,$B$1)</f>
        <v>0</v>
      </c>
      <c r="N374" s="52">
        <f>SUMIFS('2012Figures'!$J:$J,'2012Figures'!$C:$C,$A374,'2012Figures'!$H:$H,$B374,'2012Figures'!$I:$I,$C374,'2012Figures'!$B:$B,"BrokerToCy",'2012Figures'!$G:$G,"P1",'2012Figures'!$E:$E,$B$1)</f>
        <v>0</v>
      </c>
      <c r="O374" s="52">
        <f>SUMIFS('2012Figures'!$J:$J,'2012Figures'!$C:$C,$A374,'2012Figures'!$H:$H,$B374,'2012Figures'!$I:$I,$C374,'2012Figures'!$B:$B,"CyToBroker",'2012Figures'!$G:$G,"E1",'2012Figures'!$E:$E,$B$1)</f>
        <v>0</v>
      </c>
      <c r="P374" s="52">
        <f>SUMIFS('2012Figures'!$J:$J,'2012Figures'!$C:$C,$A374,'2012Figures'!$H:$H,$B374,'2012Figures'!$I:$I,$C374,'2012Figures'!$B:$B,"CyToBroker",'2012Figures'!$G:$G,"P1",'2012Figures'!$E:$E,$B$1)</f>
        <v>0</v>
      </c>
      <c r="R374" s="46" t="str">
        <f t="shared" si="39"/>
        <v/>
      </c>
      <c r="S374" s="46" t="str">
        <f t="shared" si="39"/>
        <v/>
      </c>
      <c r="T374" s="46" t="str">
        <f t="shared" si="39"/>
        <v/>
      </c>
      <c r="U374" s="46" t="str">
        <f t="shared" si="39"/>
        <v/>
      </c>
      <c r="V374" s="46" t="str">
        <f t="shared" si="39"/>
        <v/>
      </c>
    </row>
    <row r="375" spans="1:22" x14ac:dyDescent="0.2">
      <c r="A375" s="1">
        <v>410</v>
      </c>
      <c r="B375" s="1" t="s">
        <v>123</v>
      </c>
      <c r="C375" s="8">
        <v>1</v>
      </c>
      <c r="D375" s="29">
        <f>SUMIFS('2013Figures'!$J:$J,'2013Figures'!$C:$C,$A375,'2013Figures'!$H:$H,$B375,'2013Figures'!$I:$I,$C375,'2013Figures'!$E:$E,$B$1)</f>
        <v>0</v>
      </c>
      <c r="E375" s="9">
        <f>SUMIFS('2013Figures'!$J:$J,'2013Figures'!$C:$C,$A375,'2013Figures'!$H:$H,$B375,'2013Figures'!$I:$I,$C375,'2013Figures'!$B:$B,"BrokerToCy",'2013Figures'!$G:$G,"E1",'2013Figures'!$E:$E,$B$1)</f>
        <v>0</v>
      </c>
      <c r="F375" s="9">
        <f>SUMIFS('2013Figures'!$J:$J,'2013Figures'!$C:$C,$A375,'2013Figures'!$H:$H,$B375,'2013Figures'!$I:$I,$C375,'2013Figures'!$B:$B,"BrokerToCy",'2013Figures'!$G:$G,"P1",'2013Figures'!$E:$E,$B$1)</f>
        <v>0</v>
      </c>
      <c r="G375" s="9">
        <f>SUMIFS('2013Figures'!$J:$J,'2013Figures'!$C:$C,$A375,'2013Figures'!$H:$H,$B375,'2013Figures'!$I:$I,$C375,'2013Figures'!$B:$B,"CyToBroker",'2013Figures'!$G:$G,"E1",'2013Figures'!$E:$E,$B$1)</f>
        <v>0</v>
      </c>
      <c r="H375" s="9">
        <f>SUMIFS('2013Figures'!$J:$J,'2013Figures'!$C:$C,$A375,'2013Figures'!$H:$H,$B375,'2013Figures'!$I:$I,$C375,'2013Figures'!$B:$B,"CyToBroker",'2013Figures'!$G:$G,"P1",'2013Figures'!$E:$E,$B$1)</f>
        <v>0</v>
      </c>
      <c r="J375" s="8">
        <v>200901</v>
      </c>
      <c r="L375" s="42">
        <f>SUMIFS('2012Figures'!$J:$J,'2012Figures'!$C:$C,$A375,'2012Figures'!$H:$H,$B375,'2012Figures'!$I:$I,$C375,'2012Figures'!$E:$E,$B$1)</f>
        <v>0</v>
      </c>
      <c r="M375" s="52">
        <f>SUMIFS('2012Figures'!$J:$J,'2012Figures'!$C:$C,$A375,'2012Figures'!$H:$H,$B375,'2012Figures'!$I:$I,$C375,'2012Figures'!$B:$B,"BrokerToCy",'2012Figures'!$G:$G,"E1",'2012Figures'!$E:$E,$B$1)</f>
        <v>0</v>
      </c>
      <c r="N375" s="52">
        <f>SUMIFS('2012Figures'!$J:$J,'2012Figures'!$C:$C,$A375,'2012Figures'!$H:$H,$B375,'2012Figures'!$I:$I,$C375,'2012Figures'!$B:$B,"BrokerToCy",'2012Figures'!$G:$G,"P1",'2012Figures'!$E:$E,$B$1)</f>
        <v>0</v>
      </c>
      <c r="O375" s="52">
        <f>SUMIFS('2012Figures'!$J:$J,'2012Figures'!$C:$C,$A375,'2012Figures'!$H:$H,$B375,'2012Figures'!$I:$I,$C375,'2012Figures'!$B:$B,"CyToBroker",'2012Figures'!$G:$G,"E1",'2012Figures'!$E:$E,$B$1)</f>
        <v>0</v>
      </c>
      <c r="P375" s="52">
        <f>SUMIFS('2012Figures'!$J:$J,'2012Figures'!$C:$C,$A375,'2012Figures'!$H:$H,$B375,'2012Figures'!$I:$I,$C375,'2012Figures'!$B:$B,"CyToBroker",'2012Figures'!$G:$G,"P1",'2012Figures'!$E:$E,$B$1)</f>
        <v>0</v>
      </c>
      <c r="R375" s="46" t="str">
        <f t="shared" si="39"/>
        <v/>
      </c>
      <c r="S375" s="46" t="str">
        <f t="shared" si="39"/>
        <v/>
      </c>
      <c r="T375" s="46" t="str">
        <f t="shared" si="39"/>
        <v/>
      </c>
      <c r="U375" s="46" t="str">
        <f t="shared" si="39"/>
        <v/>
      </c>
      <c r="V375" s="46" t="str">
        <f t="shared" si="39"/>
        <v/>
      </c>
    </row>
    <row r="376" spans="1:22" x14ac:dyDescent="0.2">
      <c r="A376" s="1">
        <v>410</v>
      </c>
      <c r="B376" s="1" t="s">
        <v>123</v>
      </c>
      <c r="D376" s="29">
        <f>SUMIFS('2013Figures'!$J:$J,'2013Figures'!$C:$C,$A376,'2013Figures'!$I:$I,"",'2013Figures'!$E:$E,$B$1)</f>
        <v>0</v>
      </c>
      <c r="E376" s="9">
        <f>SUMIFS('2013Figures'!$J:$J,'2013Figures'!$C:$C,$A376,'2013Figures'!$I:$I,"",'2013Figures'!$B:$B,"BrokerToCy",'2013Figures'!$G:$G,"E1",'2013Figures'!$E:$E,$B$1)</f>
        <v>0</v>
      </c>
      <c r="F376" s="9">
        <f>SUMIFS('2013Figures'!$J:$J,'2013Figures'!$C:$C,$A376,'2013Figures'!$I:$I,"",'2013Figures'!$B:$B,"BrokerToCy",'2013Figures'!$G:$G,"P1",'2013Figures'!$E:$E,$B$1)</f>
        <v>0</v>
      </c>
      <c r="G376" s="9">
        <f>SUMIFS('2013Figures'!$J:$J,'2013Figures'!$C:$C,$A376,'2013Figures'!$I:$I,"",'2013Figures'!$B:$B,"CyToBroker",'2013Figures'!$G:$G,"E1",'2013Figures'!$E:$E,$B$1)</f>
        <v>0</v>
      </c>
      <c r="H376" s="9">
        <f>SUMIFS('2013Figures'!$J:$J,'2013Figures'!$C:$C,$A376,'2013Figures'!$I:$I,"",'2013Figures'!$B:$B,"CyToBroker",'2013Figures'!$G:$G,"P1",'2013Figures'!$E:$E,$B$1)</f>
        <v>0</v>
      </c>
      <c r="J376" s="8" t="s">
        <v>131</v>
      </c>
      <c r="L376" s="42">
        <f>SUMIFS('2012Figures'!$J:$J,'2012Figures'!$C:$C,$A376,'2012Figures'!$I:$I,"",'2012Figures'!$E:$E,$B$1)</f>
        <v>0</v>
      </c>
      <c r="M376" s="52">
        <f>SUMIFS('2012Figures'!$J:$J,'2012Figures'!$C:$C,$A376,'2012Figures'!$I:$I,"",'2012Figures'!$B:$B,"BrokerToCy",'2012Figures'!$G:$G,"E1",'2012Figures'!$E:$E,$B$1)</f>
        <v>0</v>
      </c>
      <c r="N376" s="52">
        <f>SUMIFS('2012Figures'!$J:$J,'2012Figures'!$C:$C,$A376,'2012Figures'!$I:$I,"",'2012Figures'!$B:$B,"BrokerToCy",'2012Figures'!$G:$G,"P1",'2012Figures'!$E:$E,$B$1)</f>
        <v>0</v>
      </c>
      <c r="O376" s="52">
        <f>SUMIFS('2012Figures'!$J:$J,'2012Figures'!$C:$C,$A376,'2012Figures'!$I:$I,"",'2012Figures'!$B:$B,"CyToBroker",'2012Figures'!$G:$G,"E1",'2012Figures'!$E:$E,$B$1)</f>
        <v>0</v>
      </c>
      <c r="P376" s="52">
        <f>SUMIFS('2012Figures'!$J:$J,'2012Figures'!$C:$C,$A376,'2012Figures'!$I:$I,"",'2012Figures'!$B:$B,"CyToBroker",'2012Figures'!$G:$G,"P1",'2012Figures'!$E:$E,$B$1)</f>
        <v>0</v>
      </c>
      <c r="R376" s="46" t="str">
        <f t="shared" si="39"/>
        <v/>
      </c>
      <c r="S376" s="46" t="str">
        <f t="shared" si="39"/>
        <v/>
      </c>
      <c r="T376" s="46" t="str">
        <f t="shared" si="39"/>
        <v/>
      </c>
      <c r="U376" s="46" t="str">
        <f t="shared" si="39"/>
        <v/>
      </c>
      <c r="V376" s="46" t="str">
        <f t="shared" si="39"/>
        <v/>
      </c>
    </row>
    <row r="377" spans="1:22" x14ac:dyDescent="0.2">
      <c r="A377" s="21"/>
      <c r="B377" s="21" t="s">
        <v>92</v>
      </c>
      <c r="C377" s="22"/>
      <c r="D377" s="23">
        <f>SUM(E377:H377)</f>
        <v>0</v>
      </c>
      <c r="E377" s="23">
        <f>SUM(E371:E376)</f>
        <v>0</v>
      </c>
      <c r="F377" s="23">
        <f>SUM(F371:F376)</f>
        <v>0</v>
      </c>
      <c r="G377" s="23">
        <f>SUM(G371:G376)</f>
        <v>0</v>
      </c>
      <c r="H377" s="23">
        <f>SUM(H371:H376)</f>
        <v>0</v>
      </c>
      <c r="I377" s="21"/>
      <c r="J377" s="22"/>
      <c r="K377" s="21"/>
      <c r="L377" s="43">
        <f>SUM(M377:P377)</f>
        <v>0</v>
      </c>
      <c r="M377" s="43">
        <f>SUM(M371:M376)</f>
        <v>0</v>
      </c>
      <c r="N377" s="43">
        <f>SUM(N371:N376)</f>
        <v>0</v>
      </c>
      <c r="O377" s="43">
        <f>SUM(O371:O376)</f>
        <v>0</v>
      </c>
      <c r="P377" s="43">
        <f>SUM(P371:P376)</f>
        <v>0</v>
      </c>
      <c r="Q377" s="21"/>
      <c r="R377" s="21"/>
      <c r="S377" s="21"/>
      <c r="T377" s="21"/>
      <c r="U377" s="21"/>
      <c r="V377" s="21"/>
    </row>
    <row r="378" spans="1:22" x14ac:dyDescent="0.2">
      <c r="A378" s="28">
        <v>601</v>
      </c>
      <c r="B378" s="28" t="s">
        <v>124</v>
      </c>
      <c r="C378" s="17" t="s">
        <v>88</v>
      </c>
      <c r="D378" s="18">
        <f>SUMIFS('2013Figures'!$J:$J,'2013Figures'!$C:$C,$A378,'2013Figures'!$E:$E,$B$1)</f>
        <v>0</v>
      </c>
      <c r="E378" s="18">
        <f>SUMIFS('2013Figures'!$J:$J,'2013Figures'!$C:$C,$A378,'2013Figures'!$B:$B,"BrokerToCy",'2013Figures'!$G:$G,"E1",'2013Figures'!$E:$E,$B$1)</f>
        <v>0</v>
      </c>
      <c r="F378" s="18">
        <f>SUMIFS('2013Figures'!$J:$J,'2013Figures'!$C:$C,$A378,'2013Figures'!$B:$B,"BrokerToCy",'2013Figures'!$G:$G,"P1",'2013Figures'!$E:$E,$B$1)</f>
        <v>0</v>
      </c>
      <c r="G378" s="18">
        <f>SUMIFS('2013Figures'!$J:$J,'2013Figures'!$C:$C,$A378,'2013Figures'!$B:$B,"CyToBroker",'2013Figures'!$G:$G,"E1",'2013Figures'!$E:$E,$B$1)</f>
        <v>0</v>
      </c>
      <c r="H378" s="18">
        <f>SUMIFS('2013Figures'!$J:$J,'2013Figures'!$C:$C,$A378,'2013Figures'!$B:$B,"CyToBroker",'2013Figures'!$G:$G,"P1",'2013Figures'!$E:$E,$B$1)</f>
        <v>0</v>
      </c>
      <c r="I378" s="28"/>
      <c r="J378" s="17"/>
      <c r="K378" s="28"/>
      <c r="L378" s="50">
        <f>SUMIFS('2012Figures'!$J:$J,'2012Figures'!$C:$C,$A378,'2012Figures'!$E:$E,$B$1)</f>
        <v>0</v>
      </c>
      <c r="M378" s="50">
        <f>SUMIFS('2012Figures'!$J:$J,'2012Figures'!$C:$C,$A378,'2012Figures'!$B:$B,"BrokerToCy",'2012Figures'!$G:$G,"E1",'2012Figures'!$E:$E,$B$1)</f>
        <v>0</v>
      </c>
      <c r="N378" s="50">
        <f>SUMIFS('2012Figures'!$J:$J,'2012Figures'!$C:$C,$A378,'2012Figures'!$B:$B,"BrokerToCy",'2012Figures'!$G:$G,"P1",'2012Figures'!$E:$E,$B$1)</f>
        <v>0</v>
      </c>
      <c r="O378" s="50">
        <f>SUMIFS('2012Figures'!$J:$J,'2012Figures'!$C:$C,$A378,'2012Figures'!$B:$B,"CyToBroker",'2012Figures'!$G:$G,"E1",'2012Figures'!$E:$E,$B$1)</f>
        <v>0</v>
      </c>
      <c r="P378" s="50">
        <f>SUMIFS('2012Figures'!$J:$J,'2012Figures'!$C:$C,$A378,'2012Figures'!$B:$B,"CyToBroker",'2012Figures'!$G:$G,"P1",'2012Figures'!$E:$E,$B$1)</f>
        <v>0</v>
      </c>
      <c r="Q378" s="28"/>
      <c r="R378" s="46" t="str">
        <f t="shared" ref="R378:V421" si="40">IF(L378=0,"",ROUND(D378/L378-1,2))</f>
        <v/>
      </c>
      <c r="S378" s="46" t="str">
        <f t="shared" si="40"/>
        <v/>
      </c>
      <c r="T378" s="46" t="str">
        <f t="shared" si="40"/>
        <v/>
      </c>
      <c r="U378" s="46" t="str">
        <f t="shared" si="40"/>
        <v/>
      </c>
      <c r="V378" s="46" t="str">
        <f t="shared" si="40"/>
        <v/>
      </c>
    </row>
    <row r="379" spans="1:22" x14ac:dyDescent="0.2">
      <c r="A379" s="1">
        <v>601</v>
      </c>
      <c r="B379" s="1" t="s">
        <v>124</v>
      </c>
      <c r="C379" s="8">
        <v>1</v>
      </c>
      <c r="D379" s="29">
        <f>SUMIFS('2013Figures'!$J:$J,'2013Figures'!$C:$C,$A379,'2013Figures'!$H:$H,$B379,'2013Figures'!$I:$I,$C379,'2013Figures'!$E:$E,$B$1)</f>
        <v>0</v>
      </c>
      <c r="E379" s="9">
        <f>SUMIFS('2013Figures'!$J:$J,'2013Figures'!$C:$C,$A379,'2013Figures'!$H:$H,$B379,'2013Figures'!$I:$I,$C379,'2013Figures'!$B:$B,"BrokerToCy",'2013Figures'!$G:$G,"E1",'2013Figures'!$E:$E,$B$1)</f>
        <v>0</v>
      </c>
      <c r="F379" s="9">
        <f>SUMIFS('2013Figures'!$J:$J,'2013Figures'!$C:$C,$A379,'2013Figures'!$H:$H,$B379,'2013Figures'!$I:$I,$C379,'2013Figures'!$B:$B,"BrokerToCy",'2013Figures'!$G:$G,"P1",'2013Figures'!$E:$E,$B$1)</f>
        <v>0</v>
      </c>
      <c r="G379" s="9">
        <f>SUMIFS('2013Figures'!$J:$J,'2013Figures'!$C:$C,$A379,'2013Figures'!$H:$H,$B379,'2013Figures'!$I:$I,$C379,'2013Figures'!$B:$B,"CyToBroker",'2013Figures'!$G:$G,"E1",'2013Figures'!$E:$E,$B$1)</f>
        <v>0</v>
      </c>
      <c r="H379" s="9">
        <f>SUMIFS('2013Figures'!$J:$J,'2013Figures'!$C:$C,$A379,'2013Figures'!$H:$H,$B379,'2013Figures'!$I:$I,$C379,'2013Figures'!$B:$B,"CyToBroker",'2013Figures'!$G:$G,"P1",'2013Figures'!$E:$E,$B$1)</f>
        <v>0</v>
      </c>
      <c r="I379" s="30"/>
      <c r="J379" s="8" t="s">
        <v>131</v>
      </c>
      <c r="K379" s="30"/>
      <c r="L379" s="42">
        <f>SUMIFS('2012Figures'!$J:$J,'2012Figures'!$C:$C,$A379,'2012Figures'!$H:$H,$B379,'2012Figures'!$I:$I,$C379,'2012Figures'!$E:$E,$B$1)</f>
        <v>0</v>
      </c>
      <c r="M379" s="52">
        <f>SUMIFS('2012Figures'!$J:$J,'2012Figures'!$C:$C,$A379,'2012Figures'!$H:$H,$B379,'2012Figures'!$I:$I,$C379,'2012Figures'!$B:$B,"BrokerToCy",'2012Figures'!$G:$G,"E1",'2012Figures'!$E:$E,$B$1)</f>
        <v>0</v>
      </c>
      <c r="N379" s="52">
        <f>SUMIFS('2012Figures'!$J:$J,'2012Figures'!$C:$C,$A379,'2012Figures'!$H:$H,$B379,'2012Figures'!$I:$I,$C379,'2012Figures'!$B:$B,"BrokerToCy",'2012Figures'!$G:$G,"P1",'2012Figures'!$E:$E,$B$1)</f>
        <v>0</v>
      </c>
      <c r="O379" s="52">
        <f>SUMIFS('2012Figures'!$J:$J,'2012Figures'!$C:$C,$A379,'2012Figures'!$H:$H,$B379,'2012Figures'!$I:$I,$C379,'2012Figures'!$B:$B,"CyToBroker",'2012Figures'!$G:$G,"E1",'2012Figures'!$E:$E,$B$1)</f>
        <v>0</v>
      </c>
      <c r="P379" s="52">
        <f>SUMIFS('2012Figures'!$J:$J,'2012Figures'!$C:$C,$A379,'2012Figures'!$H:$H,$B379,'2012Figures'!$I:$I,$C379,'2012Figures'!$B:$B,"CyToBroker",'2012Figures'!$G:$G,"P1",'2012Figures'!$E:$E,$B$1)</f>
        <v>0</v>
      </c>
      <c r="Q379" s="30"/>
      <c r="R379" s="46" t="str">
        <f t="shared" si="40"/>
        <v/>
      </c>
      <c r="S379" s="46" t="str">
        <f t="shared" si="40"/>
        <v/>
      </c>
      <c r="T379" s="46" t="str">
        <f t="shared" si="40"/>
        <v/>
      </c>
      <c r="U379" s="46" t="str">
        <f t="shared" si="40"/>
        <v/>
      </c>
      <c r="V379" s="46" t="str">
        <f t="shared" si="40"/>
        <v/>
      </c>
    </row>
    <row r="380" spans="1:22" x14ac:dyDescent="0.2">
      <c r="A380" s="1">
        <v>601</v>
      </c>
      <c r="B380" s="1" t="s">
        <v>124</v>
      </c>
      <c r="D380" s="29">
        <f>SUMIFS('2013Figures'!$J:$J,'2013Figures'!$C:$C,$A380,'2013Figures'!$I:$I,"",'2013Figures'!$E:$E,$B$1)</f>
        <v>0</v>
      </c>
      <c r="E380" s="9">
        <f>SUMIFS('2013Figures'!$J:$J,'2013Figures'!$C:$C,$A380,'2013Figures'!$I:$I,"",'2013Figures'!$B:$B,"BrokerToCy",'2013Figures'!$G:$G,"E1",'2013Figures'!$E:$E,$B$1)</f>
        <v>0</v>
      </c>
      <c r="F380" s="9">
        <f>SUMIFS('2013Figures'!$J:$J,'2013Figures'!$C:$C,$A380,'2013Figures'!$I:$I,"",'2013Figures'!$B:$B,"BrokerToCy",'2013Figures'!$G:$G,"P1",'2013Figures'!$E:$E,$B$1)</f>
        <v>0</v>
      </c>
      <c r="G380" s="9">
        <f>SUMIFS('2013Figures'!$J:$J,'2013Figures'!$C:$C,$A380,'2013Figures'!$I:$I,"",'2013Figures'!$B:$B,"CyToBroker",'2013Figures'!$G:$G,"E1",'2013Figures'!$E:$E,$B$1)</f>
        <v>0</v>
      </c>
      <c r="H380" s="9">
        <f>SUMIFS('2013Figures'!$J:$J,'2013Figures'!$C:$C,$A380,'2013Figures'!$I:$I,"",'2013Figures'!$B:$B,"CyToBroker",'2013Figures'!$G:$G,"P1",'2013Figures'!$E:$E,$B$1)</f>
        <v>0</v>
      </c>
      <c r="J380" s="8" t="s">
        <v>131</v>
      </c>
      <c r="L380" s="42">
        <f>SUMIFS('2012Figures'!$J:$J,'2012Figures'!$C:$C,$A380,'2012Figures'!$I:$I,"",'2012Figures'!$E:$E,$B$1)</f>
        <v>0</v>
      </c>
      <c r="M380" s="52">
        <f>SUMIFS('2012Figures'!$J:$J,'2012Figures'!$C:$C,$A380,'2012Figures'!$I:$I,"",'2012Figures'!$B:$B,"BrokerToCy",'2012Figures'!$G:$G,"E1",'2012Figures'!$E:$E,$B$1)</f>
        <v>0</v>
      </c>
      <c r="N380" s="52">
        <f>SUMIFS('2012Figures'!$J:$J,'2012Figures'!$C:$C,$A380,'2012Figures'!$I:$I,"",'2012Figures'!$B:$B,"BrokerToCy",'2012Figures'!$G:$G,"P1",'2012Figures'!$E:$E,$B$1)</f>
        <v>0</v>
      </c>
      <c r="O380" s="52">
        <f>SUMIFS('2012Figures'!$J:$J,'2012Figures'!$C:$C,$A380,'2012Figures'!$I:$I,"",'2012Figures'!$B:$B,"CyToBroker",'2012Figures'!$G:$G,"E1",'2012Figures'!$E:$E,$B$1)</f>
        <v>0</v>
      </c>
      <c r="P380" s="52">
        <f>SUMIFS('2012Figures'!$J:$J,'2012Figures'!$C:$C,$A380,'2012Figures'!$I:$I,"",'2012Figures'!$B:$B,"CyToBroker",'2012Figures'!$G:$G,"P1",'2012Figures'!$E:$E,$B$1)</f>
        <v>0</v>
      </c>
      <c r="R380" s="46" t="str">
        <f t="shared" si="40"/>
        <v/>
      </c>
      <c r="S380" s="46" t="str">
        <f t="shared" si="40"/>
        <v/>
      </c>
      <c r="T380" s="46" t="str">
        <f t="shared" si="40"/>
        <v/>
      </c>
      <c r="U380" s="46" t="str">
        <f t="shared" si="40"/>
        <v/>
      </c>
      <c r="V380" s="46" t="str">
        <f t="shared" si="40"/>
        <v/>
      </c>
    </row>
    <row r="381" spans="1:22" x14ac:dyDescent="0.2">
      <c r="A381" s="21"/>
      <c r="B381" s="21" t="s">
        <v>92</v>
      </c>
      <c r="C381" s="22"/>
      <c r="D381" s="23">
        <f>SUM(E381:H381)</f>
        <v>0</v>
      </c>
      <c r="E381" s="23">
        <f>SUM(E379:E380)</f>
        <v>0</v>
      </c>
      <c r="F381" s="23">
        <f>SUM(F379:F380)</f>
        <v>0</v>
      </c>
      <c r="G381" s="23">
        <f>SUM(G379:G380)</f>
        <v>0</v>
      </c>
      <c r="H381" s="23">
        <f>SUM(H379:H380)</f>
        <v>0</v>
      </c>
      <c r="I381" s="21"/>
      <c r="J381" s="22"/>
      <c r="K381" s="21"/>
      <c r="L381" s="43">
        <f>SUM(M381:P381)</f>
        <v>0</v>
      </c>
      <c r="M381" s="43">
        <f>SUM(M379:M380)</f>
        <v>0</v>
      </c>
      <c r="N381" s="43">
        <f>SUM(N379:N380)</f>
        <v>0</v>
      </c>
      <c r="O381" s="43">
        <f>SUM(O379:O380)</f>
        <v>0</v>
      </c>
      <c r="P381" s="43">
        <f>SUM(P379:P380)</f>
        <v>0</v>
      </c>
      <c r="Q381" s="21"/>
      <c r="R381" s="21"/>
      <c r="S381" s="21"/>
      <c r="T381" s="21"/>
      <c r="U381" s="21"/>
      <c r="V381" s="21"/>
    </row>
    <row r="382" spans="1:22" x14ac:dyDescent="0.2">
      <c r="A382" s="28">
        <v>602</v>
      </c>
      <c r="B382" s="28" t="s">
        <v>125</v>
      </c>
      <c r="C382" s="17" t="s">
        <v>88</v>
      </c>
      <c r="D382" s="18">
        <f>SUMIFS('2013Figures'!$J:$J,'2013Figures'!$C:$C,$A382,'2013Figures'!$E:$E,$B$1)</f>
        <v>0</v>
      </c>
      <c r="E382" s="18">
        <f>SUMIFS('2013Figures'!$J:$J,'2013Figures'!$C:$C,$A382,'2013Figures'!$B:$B,"BrokerToCy",'2013Figures'!$G:$G,"E1",'2013Figures'!$E:$E,$B$1)</f>
        <v>0</v>
      </c>
      <c r="F382" s="18">
        <f>SUMIFS('2013Figures'!$J:$J,'2013Figures'!$C:$C,$A382,'2013Figures'!$B:$B,"BrokerToCy",'2013Figures'!$G:$G,"P1",'2013Figures'!$E:$E,$B$1)</f>
        <v>0</v>
      </c>
      <c r="G382" s="18">
        <f>SUMIFS('2013Figures'!$J:$J,'2013Figures'!$C:$C,$A382,'2013Figures'!$B:$B,"CyToBroker",'2013Figures'!$G:$G,"E1",'2013Figures'!$E:$E,$B$1)</f>
        <v>0</v>
      </c>
      <c r="H382" s="18">
        <f>SUMIFS('2013Figures'!$J:$J,'2013Figures'!$C:$C,$A382,'2013Figures'!$B:$B,"CyToBroker",'2013Figures'!$G:$G,"P1",'2013Figures'!$E:$E,$B$1)</f>
        <v>0</v>
      </c>
      <c r="I382" s="28"/>
      <c r="J382" s="17"/>
      <c r="K382" s="28"/>
      <c r="L382" s="50">
        <f>SUMIFS('2012Figures'!$J:$J,'2012Figures'!$C:$C,$A382,'2012Figures'!$E:$E,$B$1)</f>
        <v>0</v>
      </c>
      <c r="M382" s="50">
        <f>SUMIFS('2012Figures'!$J:$J,'2012Figures'!$C:$C,$A382,'2012Figures'!$B:$B,"BrokerToCy",'2012Figures'!$G:$G,"E1",'2012Figures'!$E:$E,$B$1)</f>
        <v>0</v>
      </c>
      <c r="N382" s="50">
        <f>SUMIFS('2012Figures'!$J:$J,'2012Figures'!$C:$C,$A382,'2012Figures'!$B:$B,"BrokerToCy",'2012Figures'!$G:$G,"P1",'2012Figures'!$E:$E,$B$1)</f>
        <v>0</v>
      </c>
      <c r="O382" s="50">
        <f>SUMIFS('2012Figures'!$J:$J,'2012Figures'!$C:$C,$A382,'2012Figures'!$B:$B,"CyToBroker",'2012Figures'!$G:$G,"E1",'2012Figures'!$E:$E,$B$1)</f>
        <v>0</v>
      </c>
      <c r="P382" s="50">
        <f>SUMIFS('2012Figures'!$J:$J,'2012Figures'!$C:$C,$A382,'2012Figures'!$B:$B,"CyToBroker",'2012Figures'!$G:$G,"P1",'2012Figures'!$E:$E,$B$1)</f>
        <v>0</v>
      </c>
      <c r="Q382" s="28"/>
      <c r="R382" s="46" t="str">
        <f t="shared" ref="R382:V425" si="41">IF(L382=0,"",ROUND(D382/L382-1,2))</f>
        <v/>
      </c>
      <c r="S382" s="46" t="str">
        <f t="shared" si="41"/>
        <v/>
      </c>
      <c r="T382" s="46" t="str">
        <f t="shared" si="41"/>
        <v/>
      </c>
      <c r="U382" s="46" t="str">
        <f t="shared" si="41"/>
        <v/>
      </c>
      <c r="V382" s="46" t="str">
        <f t="shared" si="41"/>
        <v/>
      </c>
    </row>
    <row r="383" spans="1:22" x14ac:dyDescent="0.2">
      <c r="A383" s="1">
        <v>602</v>
      </c>
      <c r="B383" s="1" t="s">
        <v>125</v>
      </c>
      <c r="C383" s="8">
        <v>1</v>
      </c>
      <c r="D383" s="29">
        <f>SUMIFS('2013Figures'!$J:$J,'2013Figures'!$C:$C,$A383,'2013Figures'!$H:$H,$B383,'2013Figures'!$I:$I,$C383,'2013Figures'!$E:$E,$B$1)</f>
        <v>0</v>
      </c>
      <c r="E383" s="9">
        <f>SUMIFS('2013Figures'!$J:$J,'2013Figures'!$C:$C,$A383,'2013Figures'!$H:$H,$B383,'2013Figures'!$I:$I,$C383,'2013Figures'!$B:$B,"BrokerToCy",'2013Figures'!$G:$G,"E1",'2013Figures'!$E:$E,$B$1)</f>
        <v>0</v>
      </c>
      <c r="F383" s="9">
        <f>SUMIFS('2013Figures'!$J:$J,'2013Figures'!$C:$C,$A383,'2013Figures'!$H:$H,$B383,'2013Figures'!$I:$I,$C383,'2013Figures'!$B:$B,"BrokerToCy",'2013Figures'!$G:$G,"P1",'2013Figures'!$E:$E,$B$1)</f>
        <v>0</v>
      </c>
      <c r="G383" s="9">
        <f>SUMIFS('2013Figures'!$J:$J,'2013Figures'!$C:$C,$A383,'2013Figures'!$H:$H,$B383,'2013Figures'!$I:$I,$C383,'2013Figures'!$B:$B,"CyToBroker",'2013Figures'!$G:$G,"E1",'2013Figures'!$E:$E,$B$1)</f>
        <v>0</v>
      </c>
      <c r="H383" s="9">
        <f>SUMIFS('2013Figures'!$J:$J,'2013Figures'!$C:$C,$A383,'2013Figures'!$H:$H,$B383,'2013Figures'!$I:$I,$C383,'2013Figures'!$B:$B,"CyToBroker",'2013Figures'!$G:$G,"P1",'2013Figures'!$E:$E,$B$1)</f>
        <v>0</v>
      </c>
      <c r="I383" s="30"/>
      <c r="J383" s="8" t="s">
        <v>131</v>
      </c>
      <c r="K383" s="30"/>
      <c r="L383" s="42">
        <f>SUMIFS('2012Figures'!$J:$J,'2012Figures'!$C:$C,$A383,'2012Figures'!$H:$H,$B383,'2012Figures'!$I:$I,$C383,'2012Figures'!$E:$E,$B$1)</f>
        <v>0</v>
      </c>
      <c r="M383" s="52">
        <f>SUMIFS('2012Figures'!$J:$J,'2012Figures'!$C:$C,$A383,'2012Figures'!$H:$H,$B383,'2012Figures'!$I:$I,$C383,'2012Figures'!$B:$B,"BrokerToCy",'2012Figures'!$G:$G,"E1",'2012Figures'!$E:$E,$B$1)</f>
        <v>0</v>
      </c>
      <c r="N383" s="52">
        <f>SUMIFS('2012Figures'!$J:$J,'2012Figures'!$C:$C,$A383,'2012Figures'!$H:$H,$B383,'2012Figures'!$I:$I,$C383,'2012Figures'!$B:$B,"BrokerToCy",'2012Figures'!$G:$G,"P1",'2012Figures'!$E:$E,$B$1)</f>
        <v>0</v>
      </c>
      <c r="O383" s="52">
        <f>SUMIFS('2012Figures'!$J:$J,'2012Figures'!$C:$C,$A383,'2012Figures'!$H:$H,$B383,'2012Figures'!$I:$I,$C383,'2012Figures'!$B:$B,"CyToBroker",'2012Figures'!$G:$G,"E1",'2012Figures'!$E:$E,$B$1)</f>
        <v>0</v>
      </c>
      <c r="P383" s="52">
        <f>SUMIFS('2012Figures'!$J:$J,'2012Figures'!$C:$C,$A383,'2012Figures'!$H:$H,$B383,'2012Figures'!$I:$I,$C383,'2012Figures'!$B:$B,"CyToBroker",'2012Figures'!$G:$G,"P1",'2012Figures'!$E:$E,$B$1)</f>
        <v>0</v>
      </c>
      <c r="Q383" s="30"/>
      <c r="R383" s="46" t="str">
        <f t="shared" si="41"/>
        <v/>
      </c>
      <c r="S383" s="46" t="str">
        <f t="shared" si="41"/>
        <v/>
      </c>
      <c r="T383" s="46" t="str">
        <f t="shared" si="41"/>
        <v/>
      </c>
      <c r="U383" s="46" t="str">
        <f t="shared" si="41"/>
        <v/>
      </c>
      <c r="V383" s="46" t="str">
        <f t="shared" si="41"/>
        <v/>
      </c>
    </row>
    <row r="384" spans="1:22" x14ac:dyDescent="0.2">
      <c r="A384" s="1">
        <v>602</v>
      </c>
      <c r="B384" s="1" t="s">
        <v>125</v>
      </c>
      <c r="D384" s="29">
        <f>SUMIFS('2013Figures'!$J:$J,'2013Figures'!$C:$C,$A384,'2013Figures'!$I:$I,"",'2013Figures'!$E:$E,$B$1)</f>
        <v>0</v>
      </c>
      <c r="E384" s="9">
        <f>SUMIFS('2013Figures'!$J:$J,'2013Figures'!$C:$C,$A384,'2013Figures'!$I:$I,"",'2013Figures'!$B:$B,"BrokerToCy",'2013Figures'!$G:$G,"E1",'2013Figures'!$E:$E,$B$1)</f>
        <v>0</v>
      </c>
      <c r="F384" s="9">
        <f>SUMIFS('2013Figures'!$J:$J,'2013Figures'!$C:$C,$A384,'2013Figures'!$I:$I,"",'2013Figures'!$B:$B,"BrokerToCy",'2013Figures'!$G:$G,"P1",'2013Figures'!$E:$E,$B$1)</f>
        <v>0</v>
      </c>
      <c r="G384" s="9">
        <f>SUMIFS('2013Figures'!$J:$J,'2013Figures'!$C:$C,$A384,'2013Figures'!$I:$I,"",'2013Figures'!$B:$B,"CyToBroker",'2013Figures'!$G:$G,"E1",'2013Figures'!$E:$E,$B$1)</f>
        <v>0</v>
      </c>
      <c r="H384" s="9">
        <f>SUMIFS('2013Figures'!$J:$J,'2013Figures'!$C:$C,$A384,'2013Figures'!$I:$I,"",'2013Figures'!$B:$B,"CyToBroker",'2013Figures'!$G:$G,"P1",'2013Figures'!$E:$E,$B$1)</f>
        <v>0</v>
      </c>
      <c r="J384" s="8" t="s">
        <v>131</v>
      </c>
      <c r="L384" s="42">
        <f>SUMIFS('2012Figures'!$J:$J,'2012Figures'!$C:$C,$A384,'2012Figures'!$I:$I,"",'2012Figures'!$E:$E,$B$1)</f>
        <v>0</v>
      </c>
      <c r="M384" s="52">
        <f>SUMIFS('2012Figures'!$J:$J,'2012Figures'!$C:$C,$A384,'2012Figures'!$I:$I,"",'2012Figures'!$B:$B,"BrokerToCy",'2012Figures'!$G:$G,"E1",'2012Figures'!$E:$E,$B$1)</f>
        <v>0</v>
      </c>
      <c r="N384" s="52">
        <f>SUMIFS('2012Figures'!$J:$J,'2012Figures'!$C:$C,$A384,'2012Figures'!$I:$I,"",'2012Figures'!$B:$B,"BrokerToCy",'2012Figures'!$G:$G,"P1",'2012Figures'!$E:$E,$B$1)</f>
        <v>0</v>
      </c>
      <c r="O384" s="52">
        <f>SUMIFS('2012Figures'!$J:$J,'2012Figures'!$C:$C,$A384,'2012Figures'!$I:$I,"",'2012Figures'!$B:$B,"CyToBroker",'2012Figures'!$G:$G,"E1",'2012Figures'!$E:$E,$B$1)</f>
        <v>0</v>
      </c>
      <c r="P384" s="52">
        <f>SUMIFS('2012Figures'!$J:$J,'2012Figures'!$C:$C,$A384,'2012Figures'!$I:$I,"",'2012Figures'!$B:$B,"CyToBroker",'2012Figures'!$G:$G,"P1",'2012Figures'!$E:$E,$B$1)</f>
        <v>0</v>
      </c>
      <c r="R384" s="46" t="str">
        <f t="shared" si="41"/>
        <v/>
      </c>
      <c r="S384" s="46" t="str">
        <f t="shared" si="41"/>
        <v/>
      </c>
      <c r="T384" s="46" t="str">
        <f t="shared" si="41"/>
        <v/>
      </c>
      <c r="U384" s="46" t="str">
        <f t="shared" si="41"/>
        <v/>
      </c>
      <c r="V384" s="46" t="str">
        <f t="shared" si="41"/>
        <v/>
      </c>
    </row>
    <row r="385" spans="1:22" x14ac:dyDescent="0.2">
      <c r="A385" s="21"/>
      <c r="B385" s="21" t="s">
        <v>92</v>
      </c>
      <c r="C385" s="22"/>
      <c r="D385" s="23">
        <f>SUM(E385:H385)</f>
        <v>0</v>
      </c>
      <c r="E385" s="23">
        <f>SUM(E383:E384)</f>
        <v>0</v>
      </c>
      <c r="F385" s="23">
        <f>SUM(F383:F384)</f>
        <v>0</v>
      </c>
      <c r="G385" s="23">
        <f>SUM(G383:G384)</f>
        <v>0</v>
      </c>
      <c r="H385" s="23">
        <f>SUM(H383:H384)</f>
        <v>0</v>
      </c>
      <c r="I385" s="21"/>
      <c r="J385" s="22"/>
      <c r="K385" s="21"/>
      <c r="L385" s="43">
        <f>SUM(M385:P385)</f>
        <v>0</v>
      </c>
      <c r="M385" s="43">
        <f>SUM(M383:M384)</f>
        <v>0</v>
      </c>
      <c r="N385" s="43">
        <f>SUM(N383:N384)</f>
        <v>0</v>
      </c>
      <c r="O385" s="43">
        <f>SUM(O383:O384)</f>
        <v>0</v>
      </c>
      <c r="P385" s="43">
        <f>SUM(P383:P384)</f>
        <v>0</v>
      </c>
      <c r="Q385" s="21"/>
      <c r="R385" s="21"/>
      <c r="S385" s="21"/>
      <c r="T385" s="21"/>
      <c r="U385" s="21"/>
      <c r="V385" s="21"/>
    </row>
    <row r="386" spans="1:22" x14ac:dyDescent="0.2">
      <c r="A386" s="28">
        <v>603</v>
      </c>
      <c r="B386" s="28" t="s">
        <v>126</v>
      </c>
      <c r="C386" s="17" t="s">
        <v>88</v>
      </c>
      <c r="D386" s="18">
        <f>SUMIFS('2013Figures'!$J:$J,'2013Figures'!$C:$C,$A386,'2013Figures'!$E:$E,$B$1)</f>
        <v>0</v>
      </c>
      <c r="E386" s="18">
        <f>SUMIFS('2013Figures'!$J:$J,'2013Figures'!$C:$C,$A386,'2013Figures'!$B:$B,"BrokerToCy",'2013Figures'!$G:$G,"E1",'2013Figures'!$E:$E,$B$1)</f>
        <v>0</v>
      </c>
      <c r="F386" s="18">
        <f>SUMIFS('2013Figures'!$J:$J,'2013Figures'!$C:$C,$A386,'2013Figures'!$B:$B,"BrokerToCy",'2013Figures'!$G:$G,"P1",'2013Figures'!$E:$E,$B$1)</f>
        <v>0</v>
      </c>
      <c r="G386" s="18">
        <f>SUMIFS('2013Figures'!$J:$J,'2013Figures'!$C:$C,$A386,'2013Figures'!$B:$B,"CyToBroker",'2013Figures'!$G:$G,"E1",'2013Figures'!$E:$E,$B$1)</f>
        <v>0</v>
      </c>
      <c r="H386" s="18">
        <f>SUMIFS('2013Figures'!$J:$J,'2013Figures'!$C:$C,$A386,'2013Figures'!$B:$B,"CyToBroker",'2013Figures'!$G:$G,"P1",'2013Figures'!$E:$E,$B$1)</f>
        <v>0</v>
      </c>
      <c r="I386" s="28"/>
      <c r="J386" s="17"/>
      <c r="K386" s="28"/>
      <c r="L386" s="50">
        <f>SUMIFS('2012Figures'!$J:$J,'2012Figures'!$C:$C,$A386,'2012Figures'!$E:$E,$B$1)</f>
        <v>0</v>
      </c>
      <c r="M386" s="50">
        <f>SUMIFS('2012Figures'!$J:$J,'2012Figures'!$C:$C,$A386,'2012Figures'!$B:$B,"BrokerToCy",'2012Figures'!$G:$G,"E1",'2012Figures'!$E:$E,$B$1)</f>
        <v>0</v>
      </c>
      <c r="N386" s="50">
        <f>SUMIFS('2012Figures'!$J:$J,'2012Figures'!$C:$C,$A386,'2012Figures'!$B:$B,"BrokerToCy",'2012Figures'!$G:$G,"P1",'2012Figures'!$E:$E,$B$1)</f>
        <v>0</v>
      </c>
      <c r="O386" s="50">
        <f>SUMIFS('2012Figures'!$J:$J,'2012Figures'!$C:$C,$A386,'2012Figures'!$B:$B,"CyToBroker",'2012Figures'!$G:$G,"E1",'2012Figures'!$E:$E,$B$1)</f>
        <v>0</v>
      </c>
      <c r="P386" s="50">
        <f>SUMIFS('2012Figures'!$J:$J,'2012Figures'!$C:$C,$A386,'2012Figures'!$B:$B,"CyToBroker",'2012Figures'!$G:$G,"P1",'2012Figures'!$E:$E,$B$1)</f>
        <v>0</v>
      </c>
      <c r="Q386" s="28"/>
      <c r="R386" s="46" t="str">
        <f t="shared" ref="R386:V429" si="42">IF(L386=0,"",ROUND(D386/L386-1,2))</f>
        <v/>
      </c>
      <c r="S386" s="46" t="str">
        <f t="shared" si="42"/>
        <v/>
      </c>
      <c r="T386" s="46" t="str">
        <f t="shared" si="42"/>
        <v/>
      </c>
      <c r="U386" s="46" t="str">
        <f t="shared" si="42"/>
        <v/>
      </c>
      <c r="V386" s="46" t="str">
        <f t="shared" si="42"/>
        <v/>
      </c>
    </row>
    <row r="387" spans="1:22" x14ac:dyDescent="0.2">
      <c r="A387" s="1">
        <v>603</v>
      </c>
      <c r="B387" s="1" t="s">
        <v>126</v>
      </c>
      <c r="C387" s="8">
        <v>2</v>
      </c>
      <c r="D387" s="29">
        <f>SUMIFS('2013Figures'!$J:$J,'2013Figures'!$C:$C,$A387,'2013Figures'!$H:$H,$B387,'2013Figures'!$I:$I,$C387,'2013Figures'!$E:$E,$B$1)</f>
        <v>0</v>
      </c>
      <c r="E387" s="9">
        <f>SUMIFS('2013Figures'!$J:$J,'2013Figures'!$C:$C,$A387,'2013Figures'!$H:$H,$B387,'2013Figures'!$I:$I,$C387,'2013Figures'!$B:$B,"BrokerToCy",'2013Figures'!$G:$G,"E1",'2013Figures'!$E:$E,$B$1)</f>
        <v>0</v>
      </c>
      <c r="F387" s="9">
        <f>SUMIFS('2013Figures'!$J:$J,'2013Figures'!$C:$C,$A387,'2013Figures'!$H:$H,$B387,'2013Figures'!$I:$I,$C387,'2013Figures'!$B:$B,"BrokerToCy",'2013Figures'!$G:$G,"P1",'2013Figures'!$E:$E,$B$1)</f>
        <v>0</v>
      </c>
      <c r="G387" s="9">
        <f>SUMIFS('2013Figures'!$J:$J,'2013Figures'!$C:$C,$A387,'2013Figures'!$H:$H,$B387,'2013Figures'!$I:$I,$C387,'2013Figures'!$B:$B,"CyToBroker",'2013Figures'!$G:$G,"E1",'2013Figures'!$E:$E,$B$1)</f>
        <v>0</v>
      </c>
      <c r="H387" s="9">
        <f>SUMIFS('2013Figures'!$J:$J,'2013Figures'!$C:$C,$A387,'2013Figures'!$H:$H,$B387,'2013Figures'!$I:$I,$C387,'2013Figures'!$B:$B,"CyToBroker",'2013Figures'!$G:$G,"P1",'2013Figures'!$E:$E,$B$1)</f>
        <v>0</v>
      </c>
      <c r="I387" s="30"/>
      <c r="J387" s="31">
        <v>201501</v>
      </c>
      <c r="K387" s="30"/>
      <c r="L387" s="42">
        <f>SUMIFS('2012Figures'!$J:$J,'2012Figures'!$C:$C,$A387,'2012Figures'!$H:$H,$B387,'2012Figures'!$I:$I,$C387,'2012Figures'!$E:$E,$B$1)</f>
        <v>0</v>
      </c>
      <c r="M387" s="52">
        <f>SUMIFS('2012Figures'!$J:$J,'2012Figures'!$C:$C,$A387,'2012Figures'!$H:$H,$B387,'2012Figures'!$I:$I,$C387,'2012Figures'!$B:$B,"BrokerToCy",'2012Figures'!$G:$G,"E1",'2012Figures'!$E:$E,$B$1)</f>
        <v>0</v>
      </c>
      <c r="N387" s="52">
        <f>SUMIFS('2012Figures'!$J:$J,'2012Figures'!$C:$C,$A387,'2012Figures'!$H:$H,$B387,'2012Figures'!$I:$I,$C387,'2012Figures'!$B:$B,"BrokerToCy",'2012Figures'!$G:$G,"P1",'2012Figures'!$E:$E,$B$1)</f>
        <v>0</v>
      </c>
      <c r="O387" s="52">
        <f>SUMIFS('2012Figures'!$J:$J,'2012Figures'!$C:$C,$A387,'2012Figures'!$H:$H,$B387,'2012Figures'!$I:$I,$C387,'2012Figures'!$B:$B,"CyToBroker",'2012Figures'!$G:$G,"E1",'2012Figures'!$E:$E,$B$1)</f>
        <v>0</v>
      </c>
      <c r="P387" s="52">
        <f>SUMIFS('2012Figures'!$J:$J,'2012Figures'!$C:$C,$A387,'2012Figures'!$H:$H,$B387,'2012Figures'!$I:$I,$C387,'2012Figures'!$B:$B,"CyToBroker",'2012Figures'!$G:$G,"P1",'2012Figures'!$E:$E,$B$1)</f>
        <v>0</v>
      </c>
      <c r="Q387" s="30"/>
      <c r="R387" s="46" t="str">
        <f t="shared" si="42"/>
        <v/>
      </c>
      <c r="S387" s="46" t="str">
        <f t="shared" si="42"/>
        <v/>
      </c>
      <c r="T387" s="46" t="str">
        <f t="shared" si="42"/>
        <v/>
      </c>
      <c r="U387" s="46" t="str">
        <f t="shared" si="42"/>
        <v/>
      </c>
      <c r="V387" s="46" t="str">
        <f t="shared" si="42"/>
        <v/>
      </c>
    </row>
    <row r="388" spans="1:22" x14ac:dyDescent="0.2">
      <c r="A388" s="1">
        <v>603</v>
      </c>
      <c r="B388" s="1" t="s">
        <v>126</v>
      </c>
      <c r="C388" s="8">
        <v>1</v>
      </c>
      <c r="D388" s="29">
        <f>SUMIFS('2013Figures'!$J:$J,'2013Figures'!$C:$C,$A388,'2013Figures'!$H:$H,$B388,'2013Figures'!$I:$I,$C388,'2013Figures'!$E:$E,$B$1)</f>
        <v>0</v>
      </c>
      <c r="E388" s="9">
        <f>SUMIFS('2013Figures'!$J:$J,'2013Figures'!$C:$C,$A388,'2013Figures'!$H:$H,$B388,'2013Figures'!$I:$I,$C388,'2013Figures'!$B:$B,"BrokerToCy",'2013Figures'!$G:$G,"E1",'2013Figures'!$E:$E,$B$1)</f>
        <v>0</v>
      </c>
      <c r="F388" s="9">
        <f>SUMIFS('2013Figures'!$J:$J,'2013Figures'!$C:$C,$A388,'2013Figures'!$H:$H,$B388,'2013Figures'!$I:$I,$C388,'2013Figures'!$B:$B,"BrokerToCy",'2013Figures'!$G:$G,"P1",'2013Figures'!$E:$E,$B$1)</f>
        <v>0</v>
      </c>
      <c r="G388" s="9">
        <f>SUMIFS('2013Figures'!$J:$J,'2013Figures'!$C:$C,$A388,'2013Figures'!$H:$H,$B388,'2013Figures'!$I:$I,$C388,'2013Figures'!$B:$B,"CyToBroker",'2013Figures'!$G:$G,"E1",'2013Figures'!$E:$E,$B$1)</f>
        <v>0</v>
      </c>
      <c r="H388" s="9">
        <f>SUMIFS('2013Figures'!$J:$J,'2013Figures'!$C:$C,$A388,'2013Figures'!$H:$H,$B388,'2013Figures'!$I:$I,$C388,'2013Figures'!$B:$B,"CyToBroker",'2013Figures'!$G:$G,"P1",'2013Figures'!$E:$E,$B$1)</f>
        <v>0</v>
      </c>
      <c r="I388" s="30"/>
      <c r="J388" s="31">
        <v>200801</v>
      </c>
      <c r="K388" s="30"/>
      <c r="L388" s="42">
        <f>SUMIFS('2012Figures'!$J:$J,'2012Figures'!$C:$C,$A388,'2012Figures'!$H:$H,$B388,'2012Figures'!$I:$I,$C388,'2012Figures'!$E:$E,$B$1)</f>
        <v>0</v>
      </c>
      <c r="M388" s="52">
        <f>SUMIFS('2012Figures'!$J:$J,'2012Figures'!$C:$C,$A388,'2012Figures'!$H:$H,$B388,'2012Figures'!$I:$I,$C388,'2012Figures'!$B:$B,"BrokerToCy",'2012Figures'!$G:$G,"E1",'2012Figures'!$E:$E,$B$1)</f>
        <v>0</v>
      </c>
      <c r="N388" s="52">
        <f>SUMIFS('2012Figures'!$J:$J,'2012Figures'!$C:$C,$A388,'2012Figures'!$H:$H,$B388,'2012Figures'!$I:$I,$C388,'2012Figures'!$B:$B,"BrokerToCy",'2012Figures'!$G:$G,"P1",'2012Figures'!$E:$E,$B$1)</f>
        <v>0</v>
      </c>
      <c r="O388" s="52">
        <f>SUMIFS('2012Figures'!$J:$J,'2012Figures'!$C:$C,$A388,'2012Figures'!$H:$H,$B388,'2012Figures'!$I:$I,$C388,'2012Figures'!$B:$B,"CyToBroker",'2012Figures'!$G:$G,"E1",'2012Figures'!$E:$E,$B$1)</f>
        <v>0</v>
      </c>
      <c r="P388" s="52">
        <f>SUMIFS('2012Figures'!$J:$J,'2012Figures'!$C:$C,$A388,'2012Figures'!$H:$H,$B388,'2012Figures'!$I:$I,$C388,'2012Figures'!$B:$B,"CyToBroker",'2012Figures'!$G:$G,"P1",'2012Figures'!$E:$E,$B$1)</f>
        <v>0</v>
      </c>
      <c r="Q388" s="30"/>
      <c r="R388" s="46" t="str">
        <f t="shared" si="42"/>
        <v/>
      </c>
      <c r="S388" s="46" t="str">
        <f t="shared" si="42"/>
        <v/>
      </c>
      <c r="T388" s="46" t="str">
        <f t="shared" si="42"/>
        <v/>
      </c>
      <c r="U388" s="46" t="str">
        <f t="shared" si="42"/>
        <v/>
      </c>
      <c r="V388" s="46" t="str">
        <f t="shared" si="42"/>
        <v/>
      </c>
    </row>
    <row r="389" spans="1:22" x14ac:dyDescent="0.2">
      <c r="A389" s="1">
        <v>603</v>
      </c>
      <c r="B389" s="1" t="s">
        <v>126</v>
      </c>
      <c r="D389" s="29">
        <f>SUMIFS('2013Figures'!$J:$J,'2013Figures'!$C:$C,$A389,'2013Figures'!$I:$I,"",'2013Figures'!$E:$E,$B$1)</f>
        <v>0</v>
      </c>
      <c r="E389" s="9">
        <f>SUMIFS('2013Figures'!$J:$J,'2013Figures'!$C:$C,$A389,'2013Figures'!$I:$I,"",'2013Figures'!$B:$B,"BrokerToCy",'2013Figures'!$G:$G,"E1",'2013Figures'!$E:$E,$B$1)</f>
        <v>0</v>
      </c>
      <c r="F389" s="9">
        <f>SUMIFS('2013Figures'!$J:$J,'2013Figures'!$C:$C,$A389,'2013Figures'!$I:$I,"",'2013Figures'!$B:$B,"BrokerToCy",'2013Figures'!$G:$G,"P1",'2013Figures'!$E:$E,$B$1)</f>
        <v>0</v>
      </c>
      <c r="G389" s="9">
        <f>SUMIFS('2013Figures'!$J:$J,'2013Figures'!$C:$C,$A389,'2013Figures'!$I:$I,"",'2013Figures'!$B:$B,"CyToBroker",'2013Figures'!$G:$G,"E1",'2013Figures'!$E:$E,$B$1)</f>
        <v>0</v>
      </c>
      <c r="H389" s="9">
        <f>SUMIFS('2013Figures'!$J:$J,'2013Figures'!$C:$C,$A389,'2013Figures'!$I:$I,"",'2013Figures'!$B:$B,"CyToBroker",'2013Figures'!$G:$G,"P1",'2013Figures'!$E:$E,$B$1)</f>
        <v>0</v>
      </c>
      <c r="J389" s="8" t="s">
        <v>131</v>
      </c>
      <c r="L389" s="42">
        <f>SUMIFS('2012Figures'!$J:$J,'2012Figures'!$C:$C,$A389,'2012Figures'!$I:$I,"",'2012Figures'!$E:$E,$B$1)</f>
        <v>0</v>
      </c>
      <c r="M389" s="52">
        <f>SUMIFS('2012Figures'!$J:$J,'2012Figures'!$C:$C,$A389,'2012Figures'!$I:$I,"",'2012Figures'!$B:$B,"BrokerToCy",'2012Figures'!$G:$G,"E1",'2012Figures'!$E:$E,$B$1)</f>
        <v>0</v>
      </c>
      <c r="N389" s="52">
        <f>SUMIFS('2012Figures'!$J:$J,'2012Figures'!$C:$C,$A389,'2012Figures'!$I:$I,"",'2012Figures'!$B:$B,"BrokerToCy",'2012Figures'!$G:$G,"P1",'2012Figures'!$E:$E,$B$1)</f>
        <v>0</v>
      </c>
      <c r="O389" s="52">
        <f>SUMIFS('2012Figures'!$J:$J,'2012Figures'!$C:$C,$A389,'2012Figures'!$I:$I,"",'2012Figures'!$B:$B,"CyToBroker",'2012Figures'!$G:$G,"E1",'2012Figures'!$E:$E,$B$1)</f>
        <v>0</v>
      </c>
      <c r="P389" s="52">
        <f>SUMIFS('2012Figures'!$J:$J,'2012Figures'!$C:$C,$A389,'2012Figures'!$I:$I,"",'2012Figures'!$B:$B,"CyToBroker",'2012Figures'!$G:$G,"P1",'2012Figures'!$E:$E,$B$1)</f>
        <v>0</v>
      </c>
      <c r="R389" s="46" t="str">
        <f t="shared" si="42"/>
        <v/>
      </c>
      <c r="S389" s="46" t="str">
        <f t="shared" si="42"/>
        <v/>
      </c>
      <c r="T389" s="46" t="str">
        <f t="shared" si="42"/>
        <v/>
      </c>
      <c r="U389" s="46" t="str">
        <f t="shared" si="42"/>
        <v/>
      </c>
      <c r="V389" s="46" t="str">
        <f t="shared" si="42"/>
        <v/>
      </c>
    </row>
    <row r="390" spans="1:22" x14ac:dyDescent="0.2">
      <c r="A390" s="21"/>
      <c r="B390" s="21" t="s">
        <v>92</v>
      </c>
      <c r="C390" s="22"/>
      <c r="D390" s="23">
        <f>SUM(E390:H390)</f>
        <v>0</v>
      </c>
      <c r="E390" s="23">
        <f>SUM(E387:E389)</f>
        <v>0</v>
      </c>
      <c r="F390" s="23">
        <f>SUM(F387:F389)</f>
        <v>0</v>
      </c>
      <c r="G390" s="23">
        <f>SUM(G387:G389)</f>
        <v>0</v>
      </c>
      <c r="H390" s="23">
        <f>SUM(H387:H389)</f>
        <v>0</v>
      </c>
      <c r="I390" s="21"/>
      <c r="J390" s="22"/>
      <c r="K390" s="21"/>
      <c r="L390" s="43">
        <f>SUM(M390:P390)</f>
        <v>0</v>
      </c>
      <c r="M390" s="43">
        <f>SUM(M387:M389)</f>
        <v>0</v>
      </c>
      <c r="N390" s="43">
        <f>SUM(N387:N389)</f>
        <v>0</v>
      </c>
      <c r="O390" s="43">
        <f>SUM(O387:O389)</f>
        <v>0</v>
      </c>
      <c r="P390" s="43">
        <f>SUM(P387:P389)</f>
        <v>0</v>
      </c>
      <c r="Q390" s="21"/>
      <c r="R390" s="21"/>
      <c r="S390" s="21"/>
      <c r="T390" s="21"/>
      <c r="U390" s="21"/>
      <c r="V390" s="21"/>
    </row>
    <row r="391" spans="1:22" x14ac:dyDescent="0.2">
      <c r="A391" s="28">
        <v>604</v>
      </c>
      <c r="B391" s="28" t="s">
        <v>127</v>
      </c>
      <c r="C391" s="17" t="s">
        <v>88</v>
      </c>
      <c r="D391" s="18">
        <f>SUMIFS('2013Figures'!$J:$J,'2013Figures'!$C:$C,$A391,'2013Figures'!$E:$E,$B$1)</f>
        <v>0</v>
      </c>
      <c r="E391" s="18">
        <f>SUMIFS('2013Figures'!$J:$J,'2013Figures'!$C:$C,$A391,'2013Figures'!$B:$B,"BrokerToCy",'2013Figures'!$G:$G,"E1",'2013Figures'!$E:$E,$B$1)</f>
        <v>0</v>
      </c>
      <c r="F391" s="18">
        <f>SUMIFS('2013Figures'!$J:$J,'2013Figures'!$C:$C,$A391,'2013Figures'!$B:$B,"BrokerToCy",'2013Figures'!$G:$G,"P1",'2013Figures'!$E:$E,$B$1)</f>
        <v>0</v>
      </c>
      <c r="G391" s="18">
        <f>SUMIFS('2013Figures'!$J:$J,'2013Figures'!$C:$C,$A391,'2013Figures'!$B:$B,"CyToBroker",'2013Figures'!$G:$G,"E1",'2013Figures'!$E:$E,$B$1)</f>
        <v>0</v>
      </c>
      <c r="H391" s="18">
        <f>SUMIFS('2013Figures'!$J:$J,'2013Figures'!$C:$C,$A391,'2013Figures'!$B:$B,"CyToBroker",'2013Figures'!$G:$G,"P1",'2013Figures'!$E:$E,$B$1)</f>
        <v>0</v>
      </c>
      <c r="I391" s="28"/>
      <c r="J391" s="17"/>
      <c r="K391" s="28"/>
      <c r="L391" s="50">
        <f>SUMIFS('2012Figures'!$J:$J,'2012Figures'!$C:$C,$A391,'2012Figures'!$E:$E,$B$1)</f>
        <v>0</v>
      </c>
      <c r="M391" s="50">
        <f>SUMIFS('2012Figures'!$J:$J,'2012Figures'!$C:$C,$A391,'2012Figures'!$B:$B,"BrokerToCy",'2012Figures'!$G:$G,"E1",'2012Figures'!$E:$E,$B$1)</f>
        <v>0</v>
      </c>
      <c r="N391" s="50">
        <f>SUMIFS('2012Figures'!$J:$J,'2012Figures'!$C:$C,$A391,'2012Figures'!$B:$B,"BrokerToCy",'2012Figures'!$G:$G,"P1",'2012Figures'!$E:$E,$B$1)</f>
        <v>0</v>
      </c>
      <c r="O391" s="50">
        <f>SUMIFS('2012Figures'!$J:$J,'2012Figures'!$C:$C,$A391,'2012Figures'!$B:$B,"CyToBroker",'2012Figures'!$G:$G,"E1",'2012Figures'!$E:$E,$B$1)</f>
        <v>0</v>
      </c>
      <c r="P391" s="50">
        <f>SUMIFS('2012Figures'!$J:$J,'2012Figures'!$C:$C,$A391,'2012Figures'!$B:$B,"CyToBroker",'2012Figures'!$G:$G,"P1",'2012Figures'!$E:$E,$B$1)</f>
        <v>0</v>
      </c>
      <c r="Q391" s="28"/>
      <c r="R391" s="46" t="str">
        <f t="shared" ref="R391:V434" si="43">IF(L391=0,"",ROUND(D391/L391-1,2))</f>
        <v/>
      </c>
      <c r="S391" s="46" t="str">
        <f t="shared" si="43"/>
        <v/>
      </c>
      <c r="T391" s="46" t="str">
        <f t="shared" si="43"/>
        <v/>
      </c>
      <c r="U391" s="46" t="str">
        <f t="shared" si="43"/>
        <v/>
      </c>
      <c r="V391" s="46" t="str">
        <f t="shared" si="43"/>
        <v/>
      </c>
    </row>
    <row r="392" spans="1:22" x14ac:dyDescent="0.2">
      <c r="A392" s="1">
        <v>604</v>
      </c>
      <c r="B392" s="1" t="s">
        <v>127</v>
      </c>
      <c r="D392" s="29">
        <f>SUMIFS('2013Figures'!$J:$J,'2013Figures'!$C:$C,$A392,'2013Figures'!$I:$I,"",'2013Figures'!$E:$E,$B$1)</f>
        <v>0</v>
      </c>
      <c r="E392" s="9">
        <f>SUMIFS('2013Figures'!$J:$J,'2013Figures'!$C:$C,$A392,'2013Figures'!$I:$I,"",'2013Figures'!$B:$B,"BrokerToCy",'2013Figures'!$G:$G,"E1",'2013Figures'!$E:$E,$B$1)</f>
        <v>0</v>
      </c>
      <c r="F392" s="9">
        <f>SUMIFS('2013Figures'!$J:$J,'2013Figures'!$C:$C,$A392,'2013Figures'!$I:$I,"",'2013Figures'!$B:$B,"BrokerToCy",'2013Figures'!$G:$G,"P1",'2013Figures'!$E:$E,$B$1)</f>
        <v>0</v>
      </c>
      <c r="G392" s="9">
        <f>SUMIFS('2013Figures'!$J:$J,'2013Figures'!$C:$C,$A392,'2013Figures'!$I:$I,"",'2013Figures'!$B:$B,"CyToBroker",'2013Figures'!$G:$G,"E1",'2013Figures'!$E:$E,$B$1)</f>
        <v>0</v>
      </c>
      <c r="H392" s="9">
        <f>SUMIFS('2013Figures'!$J:$J,'2013Figures'!$C:$C,$A392,'2013Figures'!$I:$I,"",'2013Figures'!$B:$B,"CyToBroker",'2013Figures'!$G:$G,"P1",'2013Figures'!$E:$E,$B$1)</f>
        <v>0</v>
      </c>
      <c r="J392" s="8" t="s">
        <v>131</v>
      </c>
      <c r="L392" s="42">
        <f>SUMIFS('2012Figures'!$J:$J,'2012Figures'!$C:$C,$A392,'2012Figures'!$I:$I,"",'2012Figures'!$E:$E,$B$1)</f>
        <v>0</v>
      </c>
      <c r="M392" s="52">
        <f>SUMIFS('2012Figures'!$J:$J,'2012Figures'!$C:$C,$A392,'2012Figures'!$I:$I,"",'2012Figures'!$B:$B,"BrokerToCy",'2012Figures'!$G:$G,"E1",'2012Figures'!$E:$E,$B$1)</f>
        <v>0</v>
      </c>
      <c r="N392" s="52">
        <f>SUMIFS('2012Figures'!$J:$J,'2012Figures'!$C:$C,$A392,'2012Figures'!$I:$I,"",'2012Figures'!$B:$B,"BrokerToCy",'2012Figures'!$G:$G,"P1",'2012Figures'!$E:$E,$B$1)</f>
        <v>0</v>
      </c>
      <c r="O392" s="52">
        <f>SUMIFS('2012Figures'!$J:$J,'2012Figures'!$C:$C,$A392,'2012Figures'!$I:$I,"",'2012Figures'!$B:$B,"CyToBroker",'2012Figures'!$G:$G,"E1",'2012Figures'!$E:$E,$B$1)</f>
        <v>0</v>
      </c>
      <c r="P392" s="52">
        <f>SUMIFS('2012Figures'!$J:$J,'2012Figures'!$C:$C,$A392,'2012Figures'!$I:$I,"",'2012Figures'!$B:$B,"CyToBroker",'2012Figures'!$G:$G,"P1",'2012Figures'!$E:$E,$B$1)</f>
        <v>0</v>
      </c>
      <c r="R392" s="46" t="str">
        <f t="shared" si="43"/>
        <v/>
      </c>
      <c r="S392" s="46" t="str">
        <f t="shared" si="43"/>
        <v/>
      </c>
      <c r="T392" s="46" t="str">
        <f t="shared" si="43"/>
        <v/>
      </c>
      <c r="U392" s="46" t="str">
        <f t="shared" si="43"/>
        <v/>
      </c>
      <c r="V392" s="46" t="str">
        <f t="shared" si="43"/>
        <v/>
      </c>
    </row>
    <row r="393" spans="1:22" x14ac:dyDescent="0.2">
      <c r="A393" s="21"/>
      <c r="B393" s="21" t="s">
        <v>92</v>
      </c>
      <c r="C393" s="22"/>
      <c r="D393" s="23">
        <f>SUM(E393:H393)</f>
        <v>0</v>
      </c>
      <c r="E393" s="23">
        <f>SUM(E392:E392)</f>
        <v>0</v>
      </c>
      <c r="F393" s="23">
        <f>SUM(F392:F392)</f>
        <v>0</v>
      </c>
      <c r="G393" s="23">
        <f>SUM(G392:G392)</f>
        <v>0</v>
      </c>
      <c r="H393" s="23">
        <f>SUM(H392:H392)</f>
        <v>0</v>
      </c>
      <c r="I393" s="21"/>
      <c r="J393" s="22"/>
      <c r="K393" s="21"/>
      <c r="L393" s="43">
        <f>SUM(M393:P393)</f>
        <v>0</v>
      </c>
      <c r="M393" s="43">
        <f>SUM(M392:M392)</f>
        <v>0</v>
      </c>
      <c r="N393" s="43">
        <f>SUM(N392:N392)</f>
        <v>0</v>
      </c>
      <c r="O393" s="43">
        <f>SUM(O392:O392)</f>
        <v>0</v>
      </c>
      <c r="P393" s="43">
        <f>SUM(P392:P392)</f>
        <v>0</v>
      </c>
      <c r="Q393" s="21"/>
      <c r="R393" s="21"/>
      <c r="S393" s="21"/>
      <c r="T393" s="21"/>
      <c r="U393" s="21"/>
      <c r="V393" s="21"/>
    </row>
    <row r="394" spans="1:22" x14ac:dyDescent="0.2">
      <c r="A394" s="28">
        <v>701</v>
      </c>
      <c r="B394" s="28" t="s">
        <v>128</v>
      </c>
      <c r="C394" s="17" t="s">
        <v>88</v>
      </c>
      <c r="D394" s="18">
        <f>SUMIFS('2013Figures'!$J:$J,'2013Figures'!$C:$C,$A394,'2013Figures'!$E:$E,$B$1)</f>
        <v>0</v>
      </c>
      <c r="E394" s="18">
        <f>SUMIFS('2013Figures'!$J:$J,'2013Figures'!$C:$C,$A394,'2013Figures'!$B:$B,"BrokerToCy",'2013Figures'!$G:$G,"E1",'2013Figures'!$E:$E,$B$1)</f>
        <v>0</v>
      </c>
      <c r="F394" s="18">
        <f>SUMIFS('2013Figures'!$J:$J,'2013Figures'!$C:$C,$A394,'2013Figures'!$B:$B,"BrokerToCy",'2013Figures'!$G:$G,"P1",'2013Figures'!$E:$E,$B$1)</f>
        <v>0</v>
      </c>
      <c r="G394" s="18">
        <f>SUMIFS('2013Figures'!$J:$J,'2013Figures'!$C:$C,$A394,'2013Figures'!$B:$B,"CyToBroker",'2013Figures'!$G:$G,"E1",'2013Figures'!$E:$E,$B$1)</f>
        <v>0</v>
      </c>
      <c r="H394" s="18">
        <f>SUMIFS('2013Figures'!$J:$J,'2013Figures'!$C:$C,$A394,'2013Figures'!$B:$B,"CyToBroker",'2013Figures'!$G:$G,"P1",'2013Figures'!$E:$E,$B$1)</f>
        <v>0</v>
      </c>
      <c r="I394" s="28"/>
      <c r="J394" s="17"/>
      <c r="K394" s="28"/>
      <c r="L394" s="50">
        <f>SUMIFS('2012Figures'!$J:$J,'2012Figures'!$C:$C,$A394,'2012Figures'!$E:$E,$B$1)</f>
        <v>0</v>
      </c>
      <c r="M394" s="50">
        <f>SUMIFS('2012Figures'!$J:$J,'2012Figures'!$C:$C,$A394,'2012Figures'!$B:$B,"BrokerToCy",'2012Figures'!$G:$G,"E1",'2012Figures'!$E:$E,$B$1)</f>
        <v>0</v>
      </c>
      <c r="N394" s="50">
        <f>SUMIFS('2012Figures'!$J:$J,'2012Figures'!$C:$C,$A394,'2012Figures'!$B:$B,"BrokerToCy",'2012Figures'!$G:$G,"P1",'2012Figures'!$E:$E,$B$1)</f>
        <v>0</v>
      </c>
      <c r="O394" s="50">
        <f>SUMIFS('2012Figures'!$J:$J,'2012Figures'!$C:$C,$A394,'2012Figures'!$B:$B,"CyToBroker",'2012Figures'!$G:$G,"E1",'2012Figures'!$E:$E,$B$1)</f>
        <v>0</v>
      </c>
      <c r="P394" s="50">
        <f>SUMIFS('2012Figures'!$J:$J,'2012Figures'!$C:$C,$A394,'2012Figures'!$B:$B,"CyToBroker",'2012Figures'!$G:$G,"P1",'2012Figures'!$E:$E,$B$1)</f>
        <v>0</v>
      </c>
      <c r="Q394" s="28"/>
      <c r="R394" s="46" t="str">
        <f t="shared" ref="R394:V437" si="44">IF(L394=0,"",ROUND(D394/L394-1,2))</f>
        <v/>
      </c>
      <c r="S394" s="46" t="str">
        <f t="shared" si="44"/>
        <v/>
      </c>
      <c r="T394" s="46" t="str">
        <f t="shared" si="44"/>
        <v/>
      </c>
      <c r="U394" s="46" t="str">
        <f t="shared" si="44"/>
        <v/>
      </c>
      <c r="V394" s="46" t="str">
        <f t="shared" si="44"/>
        <v/>
      </c>
    </row>
    <row r="395" spans="1:22" x14ac:dyDescent="0.2">
      <c r="A395" s="1">
        <v>701</v>
      </c>
      <c r="B395" s="1" t="s">
        <v>128</v>
      </c>
      <c r="C395" s="8">
        <v>2</v>
      </c>
      <c r="D395" s="29">
        <f>SUMIFS('2013Figures'!$J:$J,'2013Figures'!$C:$C,$A395,'2013Figures'!$H:$H,$B395,'2013Figures'!$I:$I,$C395,'2013Figures'!$E:$E,$B$1)</f>
        <v>0</v>
      </c>
      <c r="E395" s="9">
        <f>SUMIFS('2013Figures'!$J:$J,'2013Figures'!$C:$C,$A395,'2013Figures'!$H:$H,$B395,'2013Figures'!$I:$I,$C395,'2013Figures'!$B:$B,"BrokerToCy",'2013Figures'!$G:$G,"E1",'2013Figures'!$E:$E,$B$1)</f>
        <v>0</v>
      </c>
      <c r="F395" s="9">
        <f>SUMIFS('2013Figures'!$J:$J,'2013Figures'!$C:$C,$A395,'2013Figures'!$H:$H,$B395,'2013Figures'!$I:$I,$C395,'2013Figures'!$B:$B,"BrokerToCy",'2013Figures'!$G:$G,"P1",'2013Figures'!$E:$E,$B$1)</f>
        <v>0</v>
      </c>
      <c r="G395" s="9">
        <f>SUMIFS('2013Figures'!$J:$J,'2013Figures'!$C:$C,$A395,'2013Figures'!$H:$H,$B395,'2013Figures'!$I:$I,$C395,'2013Figures'!$B:$B,"CyToBroker",'2013Figures'!$G:$G,"E1",'2013Figures'!$E:$E,$B$1)</f>
        <v>0</v>
      </c>
      <c r="H395" s="9">
        <f>SUMIFS('2013Figures'!$J:$J,'2013Figures'!$C:$C,$A395,'2013Figures'!$H:$H,$B395,'2013Figures'!$I:$I,$C395,'2013Figures'!$B:$B,"CyToBroker",'2013Figures'!$G:$G,"P1",'2013Figures'!$E:$E,$B$1)</f>
        <v>0</v>
      </c>
      <c r="I395" s="30"/>
      <c r="J395" s="31">
        <v>201501</v>
      </c>
      <c r="K395" s="30"/>
      <c r="L395" s="42">
        <f>SUMIFS('2012Figures'!$J:$J,'2012Figures'!$C:$C,$A395,'2012Figures'!$H:$H,$B395,'2012Figures'!$I:$I,$C395,'2012Figures'!$E:$E,$B$1)</f>
        <v>0</v>
      </c>
      <c r="M395" s="52">
        <f>SUMIFS('2012Figures'!$J:$J,'2012Figures'!$C:$C,$A395,'2012Figures'!$H:$H,$B395,'2012Figures'!$I:$I,$C395,'2012Figures'!$B:$B,"BrokerToCy",'2012Figures'!$G:$G,"E1",'2012Figures'!$E:$E,$B$1)</f>
        <v>0</v>
      </c>
      <c r="N395" s="52">
        <f>SUMIFS('2012Figures'!$J:$J,'2012Figures'!$C:$C,$A395,'2012Figures'!$H:$H,$B395,'2012Figures'!$I:$I,$C395,'2012Figures'!$B:$B,"BrokerToCy",'2012Figures'!$G:$G,"P1",'2012Figures'!$E:$E,$B$1)</f>
        <v>0</v>
      </c>
      <c r="O395" s="52">
        <f>SUMIFS('2012Figures'!$J:$J,'2012Figures'!$C:$C,$A395,'2012Figures'!$H:$H,$B395,'2012Figures'!$I:$I,$C395,'2012Figures'!$B:$B,"CyToBroker",'2012Figures'!$G:$G,"E1",'2012Figures'!$E:$E,$B$1)</f>
        <v>0</v>
      </c>
      <c r="P395" s="52">
        <f>SUMIFS('2012Figures'!$J:$J,'2012Figures'!$C:$C,$A395,'2012Figures'!$H:$H,$B395,'2012Figures'!$I:$I,$C395,'2012Figures'!$B:$B,"CyToBroker",'2012Figures'!$G:$G,"P1",'2012Figures'!$E:$E,$B$1)</f>
        <v>0</v>
      </c>
      <c r="Q395" s="30"/>
      <c r="R395" s="46" t="str">
        <f t="shared" si="44"/>
        <v/>
      </c>
      <c r="S395" s="46" t="str">
        <f t="shared" si="44"/>
        <v/>
      </c>
      <c r="T395" s="46" t="str">
        <f t="shared" si="44"/>
        <v/>
      </c>
      <c r="U395" s="46" t="str">
        <f t="shared" si="44"/>
        <v/>
      </c>
      <c r="V395" s="46" t="str">
        <f t="shared" si="44"/>
        <v/>
      </c>
    </row>
    <row r="396" spans="1:22" x14ac:dyDescent="0.2">
      <c r="A396" s="1">
        <v>701</v>
      </c>
      <c r="B396" s="1" t="s">
        <v>128</v>
      </c>
      <c r="C396" s="8">
        <v>1</v>
      </c>
      <c r="D396" s="29">
        <f>SUMIFS('2013Figures'!$J:$J,'2013Figures'!$C:$C,$A396,'2013Figures'!$H:$H,$B396,'2013Figures'!$I:$I,$C396,'2013Figures'!$E:$E,$B$1)</f>
        <v>0</v>
      </c>
      <c r="E396" s="9">
        <f>SUMIFS('2013Figures'!$J:$J,'2013Figures'!$C:$C,$A396,'2013Figures'!$H:$H,$B396,'2013Figures'!$I:$I,$C396,'2013Figures'!$B:$B,"BrokerToCy",'2013Figures'!$G:$G,"E1",'2013Figures'!$E:$E,$B$1)</f>
        <v>0</v>
      </c>
      <c r="F396" s="9">
        <f>SUMIFS('2013Figures'!$J:$J,'2013Figures'!$C:$C,$A396,'2013Figures'!$H:$H,$B396,'2013Figures'!$I:$I,$C396,'2013Figures'!$B:$B,"BrokerToCy",'2013Figures'!$G:$G,"P1",'2013Figures'!$E:$E,$B$1)</f>
        <v>0</v>
      </c>
      <c r="G396" s="9">
        <f>SUMIFS('2013Figures'!$J:$J,'2013Figures'!$C:$C,$A396,'2013Figures'!$H:$H,$B396,'2013Figures'!$I:$I,$C396,'2013Figures'!$B:$B,"CyToBroker",'2013Figures'!$G:$G,"E1",'2013Figures'!$E:$E,$B$1)</f>
        <v>0</v>
      </c>
      <c r="H396" s="9">
        <f>SUMIFS('2013Figures'!$J:$J,'2013Figures'!$C:$C,$A396,'2013Figures'!$H:$H,$B396,'2013Figures'!$I:$I,$C396,'2013Figures'!$B:$B,"CyToBroker",'2013Figures'!$G:$G,"P1",'2013Figures'!$E:$E,$B$1)</f>
        <v>0</v>
      </c>
      <c r="I396" s="30"/>
      <c r="J396" s="31">
        <v>200801</v>
      </c>
      <c r="K396" s="30"/>
      <c r="L396" s="42">
        <f>SUMIFS('2012Figures'!$J:$J,'2012Figures'!$C:$C,$A396,'2012Figures'!$H:$H,$B396,'2012Figures'!$I:$I,$C396,'2012Figures'!$E:$E,$B$1)</f>
        <v>0</v>
      </c>
      <c r="M396" s="52">
        <f>SUMIFS('2012Figures'!$J:$J,'2012Figures'!$C:$C,$A396,'2012Figures'!$H:$H,$B396,'2012Figures'!$I:$I,$C396,'2012Figures'!$B:$B,"BrokerToCy",'2012Figures'!$G:$G,"E1",'2012Figures'!$E:$E,$B$1)</f>
        <v>0</v>
      </c>
      <c r="N396" s="52">
        <f>SUMIFS('2012Figures'!$J:$J,'2012Figures'!$C:$C,$A396,'2012Figures'!$H:$H,$B396,'2012Figures'!$I:$I,$C396,'2012Figures'!$B:$B,"BrokerToCy",'2012Figures'!$G:$G,"P1",'2012Figures'!$E:$E,$B$1)</f>
        <v>0</v>
      </c>
      <c r="O396" s="52">
        <f>SUMIFS('2012Figures'!$J:$J,'2012Figures'!$C:$C,$A396,'2012Figures'!$H:$H,$B396,'2012Figures'!$I:$I,$C396,'2012Figures'!$B:$B,"CyToBroker",'2012Figures'!$G:$G,"E1",'2012Figures'!$E:$E,$B$1)</f>
        <v>0</v>
      </c>
      <c r="P396" s="52">
        <f>SUMIFS('2012Figures'!$J:$J,'2012Figures'!$C:$C,$A396,'2012Figures'!$H:$H,$B396,'2012Figures'!$I:$I,$C396,'2012Figures'!$B:$B,"CyToBroker",'2012Figures'!$G:$G,"P1",'2012Figures'!$E:$E,$B$1)</f>
        <v>0</v>
      </c>
      <c r="Q396" s="30"/>
      <c r="R396" s="46" t="str">
        <f t="shared" si="44"/>
        <v/>
      </c>
      <c r="S396" s="46" t="str">
        <f t="shared" si="44"/>
        <v/>
      </c>
      <c r="T396" s="46" t="str">
        <f t="shared" si="44"/>
        <v/>
      </c>
      <c r="U396" s="46" t="str">
        <f t="shared" si="44"/>
        <v/>
      </c>
      <c r="V396" s="46" t="str">
        <f t="shared" si="44"/>
        <v/>
      </c>
    </row>
    <row r="397" spans="1:22" x14ac:dyDescent="0.2">
      <c r="A397" s="1">
        <v>701</v>
      </c>
      <c r="B397" s="1" t="s">
        <v>128</v>
      </c>
      <c r="D397" s="29">
        <f>SUMIFS('2013Figures'!$J:$J,'2013Figures'!$C:$C,$A397,'2013Figures'!$I:$I,"",'2013Figures'!$E:$E,$B$1)</f>
        <v>0</v>
      </c>
      <c r="E397" s="9">
        <f>SUMIFS('2013Figures'!$J:$J,'2013Figures'!$C:$C,$A397,'2013Figures'!$I:$I,"",'2013Figures'!$B:$B,"BrokerToCy",'2013Figures'!$G:$G,"E1",'2013Figures'!$E:$E,$B$1)</f>
        <v>0</v>
      </c>
      <c r="F397" s="9">
        <f>SUMIFS('2013Figures'!$J:$J,'2013Figures'!$C:$C,$A397,'2013Figures'!$I:$I,"",'2013Figures'!$B:$B,"BrokerToCy",'2013Figures'!$G:$G,"P1",'2013Figures'!$E:$E,$B$1)</f>
        <v>0</v>
      </c>
      <c r="G397" s="9">
        <f>SUMIFS('2013Figures'!$J:$J,'2013Figures'!$C:$C,$A397,'2013Figures'!$I:$I,"",'2013Figures'!$B:$B,"CyToBroker",'2013Figures'!$G:$G,"E1",'2013Figures'!$E:$E,$B$1)</f>
        <v>0</v>
      </c>
      <c r="H397" s="9">
        <f>SUMIFS('2013Figures'!$J:$J,'2013Figures'!$C:$C,$A397,'2013Figures'!$I:$I,"",'2013Figures'!$B:$B,"CyToBroker",'2013Figures'!$G:$G,"P1",'2013Figures'!$E:$E,$B$1)</f>
        <v>0</v>
      </c>
      <c r="J397" s="8" t="s">
        <v>131</v>
      </c>
      <c r="L397" s="42">
        <f>SUMIFS('2012Figures'!$J:$J,'2012Figures'!$C:$C,$A397,'2012Figures'!$I:$I,"",'2012Figures'!$E:$E,$B$1)</f>
        <v>0</v>
      </c>
      <c r="M397" s="52">
        <f>SUMIFS('2012Figures'!$J:$J,'2012Figures'!$C:$C,$A397,'2012Figures'!$I:$I,"",'2012Figures'!$B:$B,"BrokerToCy",'2012Figures'!$G:$G,"E1",'2012Figures'!$E:$E,$B$1)</f>
        <v>0</v>
      </c>
      <c r="N397" s="52">
        <f>SUMIFS('2012Figures'!$J:$J,'2012Figures'!$C:$C,$A397,'2012Figures'!$I:$I,"",'2012Figures'!$B:$B,"BrokerToCy",'2012Figures'!$G:$G,"P1",'2012Figures'!$E:$E,$B$1)</f>
        <v>0</v>
      </c>
      <c r="O397" s="52">
        <f>SUMIFS('2012Figures'!$J:$J,'2012Figures'!$C:$C,$A397,'2012Figures'!$I:$I,"",'2012Figures'!$B:$B,"CyToBroker",'2012Figures'!$G:$G,"E1",'2012Figures'!$E:$E,$B$1)</f>
        <v>0</v>
      </c>
      <c r="P397" s="52">
        <f>SUMIFS('2012Figures'!$J:$J,'2012Figures'!$C:$C,$A397,'2012Figures'!$I:$I,"",'2012Figures'!$B:$B,"CyToBroker",'2012Figures'!$G:$G,"P1",'2012Figures'!$E:$E,$B$1)</f>
        <v>0</v>
      </c>
      <c r="R397" s="46" t="str">
        <f t="shared" si="44"/>
        <v/>
      </c>
      <c r="S397" s="46" t="str">
        <f t="shared" si="44"/>
        <v/>
      </c>
      <c r="T397" s="46" t="str">
        <f t="shared" si="44"/>
        <v/>
      </c>
      <c r="U397" s="46" t="str">
        <f t="shared" si="44"/>
        <v/>
      </c>
      <c r="V397" s="46" t="str">
        <f t="shared" si="44"/>
        <v/>
      </c>
    </row>
    <row r="398" spans="1:22" x14ac:dyDescent="0.2">
      <c r="A398" s="21"/>
      <c r="B398" s="21" t="s">
        <v>92</v>
      </c>
      <c r="C398" s="22"/>
      <c r="D398" s="23">
        <f>SUM(E398:H398)</f>
        <v>0</v>
      </c>
      <c r="E398" s="23">
        <f>SUM(E395:E397)</f>
        <v>0</v>
      </c>
      <c r="F398" s="23">
        <f>SUM(F395:F397)</f>
        <v>0</v>
      </c>
      <c r="G398" s="23">
        <f>SUM(G395:G397)</f>
        <v>0</v>
      </c>
      <c r="H398" s="23">
        <f>SUM(H395:H397)</f>
        <v>0</v>
      </c>
      <c r="I398" s="21"/>
      <c r="J398" s="22"/>
      <c r="K398" s="21"/>
      <c r="L398" s="43">
        <f>SUM(M398:P398)</f>
        <v>0</v>
      </c>
      <c r="M398" s="43">
        <f>SUM(M395:M397)</f>
        <v>0</v>
      </c>
      <c r="N398" s="43">
        <f>SUM(N395:N397)</f>
        <v>0</v>
      </c>
      <c r="O398" s="43">
        <f>SUM(O395:O397)</f>
        <v>0</v>
      </c>
      <c r="P398" s="43">
        <f>SUM(P395:P397)</f>
        <v>0</v>
      </c>
      <c r="Q398" s="21"/>
      <c r="R398" s="21"/>
      <c r="S398" s="21"/>
      <c r="T398" s="21"/>
      <c r="U398" s="21"/>
      <c r="V398" s="21"/>
    </row>
    <row r="399" spans="1:22" x14ac:dyDescent="0.2">
      <c r="A399" s="28">
        <v>9103</v>
      </c>
      <c r="B399" s="28" t="s">
        <v>129</v>
      </c>
      <c r="C399" s="17" t="s">
        <v>88</v>
      </c>
      <c r="D399" s="18">
        <f>SUMIFS('2013Figures'!$J:$J,'2013Figures'!$C:$C,$A399,'2013Figures'!$E:$E,$B$1)</f>
        <v>0</v>
      </c>
      <c r="E399" s="18">
        <f>SUMIFS('2013Figures'!$J:$J,'2013Figures'!$C:$C,$A399,'2013Figures'!$B:$B,"BrokerToCy",'2013Figures'!$G:$G,"E1",'2013Figures'!$E:$E,$B$1)</f>
        <v>0</v>
      </c>
      <c r="F399" s="18">
        <f>SUMIFS('2013Figures'!$J:$J,'2013Figures'!$C:$C,$A399,'2013Figures'!$B:$B,"BrokerToCy",'2013Figures'!$G:$G,"P1",'2013Figures'!$E:$E,$B$1)</f>
        <v>0</v>
      </c>
      <c r="G399" s="18">
        <f>SUMIFS('2013Figures'!$J:$J,'2013Figures'!$C:$C,$A399,'2013Figures'!$B:$B,"CyToBroker",'2013Figures'!$G:$G,"E1",'2013Figures'!$E:$E,$B$1)</f>
        <v>0</v>
      </c>
      <c r="H399" s="18">
        <f>SUMIFS('2013Figures'!$J:$J,'2013Figures'!$C:$C,$A399,'2013Figures'!$B:$B,"CyToBroker",'2013Figures'!$G:$G,"P1",'2013Figures'!$E:$E,$B$1)</f>
        <v>0</v>
      </c>
      <c r="I399" s="28"/>
      <c r="J399" s="17"/>
      <c r="K399" s="28"/>
      <c r="L399" s="50">
        <f>SUMIFS('2012Figures'!$J:$J,'2012Figures'!$C:$C,$A399,'2012Figures'!$E:$E,$B$1)</f>
        <v>0</v>
      </c>
      <c r="M399" s="50">
        <f>SUMIFS('2012Figures'!$J:$J,'2012Figures'!$C:$C,$A399,'2012Figures'!$B:$B,"BrokerToCy",'2012Figures'!$G:$G,"E1",'2012Figures'!$E:$E,$B$1)</f>
        <v>0</v>
      </c>
      <c r="N399" s="50">
        <f>SUMIFS('2012Figures'!$J:$J,'2012Figures'!$C:$C,$A399,'2012Figures'!$B:$B,"BrokerToCy",'2012Figures'!$G:$G,"P1",'2012Figures'!$E:$E,$B$1)</f>
        <v>0</v>
      </c>
      <c r="O399" s="50">
        <f>SUMIFS('2012Figures'!$J:$J,'2012Figures'!$C:$C,$A399,'2012Figures'!$B:$B,"CyToBroker",'2012Figures'!$G:$G,"E1",'2012Figures'!$E:$E,$B$1)</f>
        <v>0</v>
      </c>
      <c r="P399" s="50">
        <f>SUMIFS('2012Figures'!$J:$J,'2012Figures'!$C:$C,$A399,'2012Figures'!$B:$B,"CyToBroker",'2012Figures'!$G:$G,"P1",'2012Figures'!$E:$E,$B$1)</f>
        <v>0</v>
      </c>
      <c r="Q399" s="28"/>
      <c r="R399" s="46" t="str">
        <f t="shared" ref="R399:V405" si="45">IF(L399=0,"",ROUND(D399/L399-1,2))</f>
        <v/>
      </c>
      <c r="S399" s="46" t="str">
        <f t="shared" si="45"/>
        <v/>
      </c>
      <c r="T399" s="46" t="str">
        <f t="shared" si="45"/>
        <v/>
      </c>
      <c r="U399" s="46" t="str">
        <f t="shared" si="45"/>
        <v/>
      </c>
      <c r="V399" s="46" t="str">
        <f t="shared" si="45"/>
        <v/>
      </c>
    </row>
    <row r="400" spans="1:22" x14ac:dyDescent="0.2">
      <c r="A400" s="1">
        <v>9103</v>
      </c>
      <c r="B400" s="1" t="s">
        <v>129</v>
      </c>
      <c r="C400" s="8">
        <v>1</v>
      </c>
      <c r="D400" s="29">
        <f>SUMIFS('2013Figures'!$J:$J,'2013Figures'!$C:$C,$A400,'2013Figures'!$H:$H,$B400,'2013Figures'!$I:$I,$C400,'2013Figures'!$E:$E,$B$1)</f>
        <v>0</v>
      </c>
      <c r="E400" s="9">
        <f>SUMIFS('2013Figures'!$J:$J,'2013Figures'!$C:$C,$A400,'2013Figures'!$H:$H,$B400,'2013Figures'!$I:$I,$C400,'2013Figures'!$B:$B,"BrokerToCy",'2013Figures'!$G:$G,"E1",'2013Figures'!$E:$E,$B$1)</f>
        <v>0</v>
      </c>
      <c r="F400" s="9">
        <f>SUMIFS('2013Figures'!$J:$J,'2013Figures'!$C:$C,$A400,'2013Figures'!$H:$H,$B400,'2013Figures'!$I:$I,$C400,'2013Figures'!$B:$B,"BrokerToCy",'2013Figures'!$G:$G,"P1",'2013Figures'!$E:$E,$B$1)</f>
        <v>0</v>
      </c>
      <c r="G400" s="9">
        <f>SUMIFS('2013Figures'!$J:$J,'2013Figures'!$C:$C,$A400,'2013Figures'!$H:$H,$B400,'2013Figures'!$I:$I,$C400,'2013Figures'!$B:$B,"CyToBroker",'2013Figures'!$G:$G,"E1",'2013Figures'!$E:$E,$B$1)</f>
        <v>0</v>
      </c>
      <c r="H400" s="9">
        <f>SUMIFS('2013Figures'!$J:$J,'2013Figures'!$C:$C,$A400,'2013Figures'!$H:$H,$B400,'2013Figures'!$I:$I,$C400,'2013Figures'!$B:$B,"CyToBroker",'2013Figures'!$G:$G,"P1",'2013Figures'!$E:$E,$B$1)</f>
        <v>0</v>
      </c>
      <c r="I400" s="30"/>
      <c r="J400" s="31"/>
      <c r="K400" s="30"/>
      <c r="L400" s="42">
        <f>SUMIFS('2012Figures'!$J:$J,'2012Figures'!$C:$C,$A400,'2012Figures'!$H:$H,$B400,'2012Figures'!$I:$I,$C400,'2012Figures'!$E:$E,$B$1)</f>
        <v>0</v>
      </c>
      <c r="M400" s="52">
        <f>SUMIFS('2012Figures'!$J:$J,'2012Figures'!$C:$C,$A400,'2012Figures'!$H:$H,$B400,'2012Figures'!$I:$I,$C400,'2012Figures'!$B:$B,"BrokerToCy",'2012Figures'!$G:$G,"E1",'2012Figures'!$E:$E,$B$1)</f>
        <v>0</v>
      </c>
      <c r="N400" s="52">
        <f>SUMIFS('2012Figures'!$J:$J,'2012Figures'!$C:$C,$A400,'2012Figures'!$H:$H,$B400,'2012Figures'!$I:$I,$C400,'2012Figures'!$B:$B,"BrokerToCy",'2012Figures'!$G:$G,"P1",'2012Figures'!$E:$E,$B$1)</f>
        <v>0</v>
      </c>
      <c r="O400" s="52">
        <f>SUMIFS('2012Figures'!$J:$J,'2012Figures'!$C:$C,$A400,'2012Figures'!$H:$H,$B400,'2012Figures'!$I:$I,$C400,'2012Figures'!$B:$B,"CyToBroker",'2012Figures'!$G:$G,"E1",'2012Figures'!$E:$E,$B$1)</f>
        <v>0</v>
      </c>
      <c r="P400" s="52">
        <f>SUMIFS('2012Figures'!$J:$J,'2012Figures'!$C:$C,$A400,'2012Figures'!$H:$H,$B400,'2012Figures'!$I:$I,$C400,'2012Figures'!$B:$B,"CyToBroker",'2012Figures'!$G:$G,"P1",'2012Figures'!$E:$E,$B$1)</f>
        <v>0</v>
      </c>
      <c r="Q400" s="30"/>
      <c r="R400" s="46" t="str">
        <f t="shared" si="45"/>
        <v/>
      </c>
      <c r="S400" s="46" t="str">
        <f t="shared" si="45"/>
        <v/>
      </c>
      <c r="T400" s="46" t="str">
        <f t="shared" si="45"/>
        <v/>
      </c>
      <c r="U400" s="46" t="str">
        <f t="shared" si="45"/>
        <v/>
      </c>
      <c r="V400" s="46" t="str">
        <f t="shared" si="45"/>
        <v/>
      </c>
    </row>
    <row r="401" spans="1:22" x14ac:dyDescent="0.2">
      <c r="A401" s="1">
        <v>9103</v>
      </c>
      <c r="B401" s="1" t="s">
        <v>129</v>
      </c>
      <c r="D401" s="29">
        <f>SUMIFS('2013Figures'!$J:$J,'2013Figures'!$C:$C,$A401,'2013Figures'!$I:$I,"",'2013Figures'!$E:$E,$B$1)</f>
        <v>0</v>
      </c>
      <c r="E401" s="9">
        <f>SUMIFS('2013Figures'!$J:$J,'2013Figures'!$C:$C,$A401,'2013Figures'!$I:$I,"",'2013Figures'!$B:$B,"BrokerToCy",'2013Figures'!$G:$G,"E1",'2013Figures'!$E:$E,$B$1)</f>
        <v>0</v>
      </c>
      <c r="F401" s="9">
        <f>SUMIFS('2013Figures'!$J:$J,'2013Figures'!$C:$C,$A401,'2013Figures'!$I:$I,"",'2013Figures'!$B:$B,"BrokerToCy",'2013Figures'!$G:$G,"P1",'2013Figures'!$E:$E,$B$1)</f>
        <v>0</v>
      </c>
      <c r="G401" s="9">
        <f>SUMIFS('2013Figures'!$J:$J,'2013Figures'!$C:$C,$A401,'2013Figures'!$I:$I,"",'2013Figures'!$B:$B,"CyToBroker",'2013Figures'!$G:$G,"E1",'2013Figures'!$E:$E,$B$1)</f>
        <v>0</v>
      </c>
      <c r="H401" s="9">
        <f>SUMIFS('2013Figures'!$J:$J,'2013Figures'!$C:$C,$A401,'2013Figures'!$I:$I,"",'2013Figures'!$B:$B,"CyToBroker",'2013Figures'!$G:$G,"P1",'2013Figures'!$E:$E,$B$1)</f>
        <v>0</v>
      </c>
      <c r="J401" s="8" t="s">
        <v>131</v>
      </c>
      <c r="L401" s="42">
        <f>SUMIFS('2012Figures'!$J:$J,'2012Figures'!$C:$C,$A401,'2012Figures'!$I:$I,"",'2012Figures'!$E:$E,$B$1)</f>
        <v>0</v>
      </c>
      <c r="M401" s="52">
        <f>SUMIFS('2012Figures'!$J:$J,'2012Figures'!$C:$C,$A401,'2012Figures'!$I:$I,"",'2012Figures'!$B:$B,"BrokerToCy",'2012Figures'!$G:$G,"E1",'2012Figures'!$E:$E,$B$1)</f>
        <v>0</v>
      </c>
      <c r="N401" s="52">
        <f>SUMIFS('2012Figures'!$J:$J,'2012Figures'!$C:$C,$A401,'2012Figures'!$I:$I,"",'2012Figures'!$B:$B,"BrokerToCy",'2012Figures'!$G:$G,"P1",'2012Figures'!$E:$E,$B$1)</f>
        <v>0</v>
      </c>
      <c r="O401" s="52">
        <f>SUMIFS('2012Figures'!$J:$J,'2012Figures'!$C:$C,$A401,'2012Figures'!$I:$I,"",'2012Figures'!$B:$B,"CyToBroker",'2012Figures'!$G:$G,"E1",'2012Figures'!$E:$E,$B$1)</f>
        <v>0</v>
      </c>
      <c r="P401" s="52">
        <f>SUMIFS('2012Figures'!$J:$J,'2012Figures'!$C:$C,$A401,'2012Figures'!$I:$I,"",'2012Figures'!$B:$B,"CyToBroker",'2012Figures'!$G:$G,"P1",'2012Figures'!$E:$E,$B$1)</f>
        <v>0</v>
      </c>
      <c r="R401" s="46" t="str">
        <f t="shared" si="45"/>
        <v/>
      </c>
      <c r="S401" s="46" t="str">
        <f t="shared" si="45"/>
        <v/>
      </c>
      <c r="T401" s="46" t="str">
        <f t="shared" si="45"/>
        <v/>
      </c>
      <c r="U401" s="46" t="str">
        <f t="shared" si="45"/>
        <v/>
      </c>
      <c r="V401" s="46" t="str">
        <f t="shared" si="45"/>
        <v/>
      </c>
    </row>
    <row r="402" spans="1:22" x14ac:dyDescent="0.2">
      <c r="A402" s="21"/>
      <c r="B402" s="21" t="s">
        <v>92</v>
      </c>
      <c r="C402" s="22"/>
      <c r="D402" s="23">
        <f>SUM(E402:H402)</f>
        <v>0</v>
      </c>
      <c r="E402" s="23">
        <f>SUM(E400:E401)</f>
        <v>0</v>
      </c>
      <c r="F402" s="23">
        <f t="shared" ref="F402:H402" si="46">SUM(F400:F401)</f>
        <v>0</v>
      </c>
      <c r="G402" s="23">
        <f t="shared" si="46"/>
        <v>0</v>
      </c>
      <c r="H402" s="23">
        <f t="shared" si="46"/>
        <v>0</v>
      </c>
      <c r="I402" s="21"/>
      <c r="J402" s="22"/>
      <c r="K402" s="21"/>
      <c r="L402" s="43">
        <f>SUM(M402:P402)</f>
        <v>0</v>
      </c>
      <c r="M402" s="43">
        <f>SUM(M400:M401)</f>
        <v>0</v>
      </c>
      <c r="N402" s="43">
        <f t="shared" ref="N402:P402" si="47">SUM(N400:N401)</f>
        <v>0</v>
      </c>
      <c r="O402" s="43">
        <f t="shared" si="47"/>
        <v>0</v>
      </c>
      <c r="P402" s="43">
        <f t="shared" si="47"/>
        <v>0</v>
      </c>
      <c r="Q402" s="21"/>
      <c r="R402" s="21"/>
      <c r="S402" s="21"/>
      <c r="T402" s="21"/>
      <c r="U402" s="21"/>
      <c r="V402" s="21"/>
    </row>
    <row r="403" spans="1:22" x14ac:dyDescent="0.2">
      <c r="A403" s="28">
        <v>9120</v>
      </c>
      <c r="B403" s="28" t="s">
        <v>130</v>
      </c>
      <c r="C403" s="17" t="s">
        <v>88</v>
      </c>
      <c r="D403" s="18">
        <f>SUMIFS('2013Figures'!$J:$J,'2013Figures'!$C:$C,$A403,'2013Figures'!$E:$E,$B$1)</f>
        <v>0</v>
      </c>
      <c r="E403" s="18">
        <f>SUMIFS('2013Figures'!$J:$J,'2013Figures'!$C:$C,$A403,'2013Figures'!$B:$B,"BrokerToCy",'2013Figures'!$G:$G,"E1",'2013Figures'!$E:$E,$B$1)</f>
        <v>0</v>
      </c>
      <c r="F403" s="18">
        <f>SUMIFS('2013Figures'!$J:$J,'2013Figures'!$C:$C,$A403,'2013Figures'!$B:$B,"BrokerToCy",'2013Figures'!$G:$G,"P1",'2013Figures'!$E:$E,$B$1)</f>
        <v>0</v>
      </c>
      <c r="G403" s="18">
        <f>SUMIFS('2013Figures'!$J:$J,'2013Figures'!$C:$C,$A403,'2013Figures'!$B:$B,"CyToBroker",'2013Figures'!$G:$G,"E1",'2013Figures'!$E:$E,$B$1)</f>
        <v>0</v>
      </c>
      <c r="H403" s="18">
        <f>SUMIFS('2013Figures'!$J:$J,'2013Figures'!$C:$C,$A403,'2013Figures'!$B:$B,"CyToBroker",'2013Figures'!$G:$G,"P1",'2013Figures'!$E:$E,$B$1)</f>
        <v>0</v>
      </c>
      <c r="I403" s="28"/>
      <c r="J403" s="17"/>
      <c r="K403" s="28"/>
      <c r="L403" s="50">
        <f>SUMIFS('2012Figures'!$J:$J,'2012Figures'!$C:$C,$A403,'2012Figures'!$E:$E,$B$1)</f>
        <v>0</v>
      </c>
      <c r="M403" s="50">
        <f>SUMIFS('2012Figures'!$J:$J,'2012Figures'!$C:$C,$A403,'2012Figures'!$B:$B,"BrokerToCy",'2012Figures'!$G:$G,"E1",'2012Figures'!$E:$E,$B$1)</f>
        <v>0</v>
      </c>
      <c r="N403" s="50">
        <f>SUMIFS('2012Figures'!$J:$J,'2012Figures'!$C:$C,$A403,'2012Figures'!$B:$B,"BrokerToCy",'2012Figures'!$G:$G,"P1",'2012Figures'!$E:$E,$B$1)</f>
        <v>0</v>
      </c>
      <c r="O403" s="50">
        <f>SUMIFS('2012Figures'!$J:$J,'2012Figures'!$C:$C,$A403,'2012Figures'!$B:$B,"CyToBroker",'2012Figures'!$G:$G,"E1",'2012Figures'!$E:$E,$B$1)</f>
        <v>0</v>
      </c>
      <c r="P403" s="50">
        <f>SUMIFS('2012Figures'!$J:$J,'2012Figures'!$C:$C,$A403,'2012Figures'!$B:$B,"CyToBroker",'2012Figures'!$G:$G,"P1",'2012Figures'!$E:$E,$B$1)</f>
        <v>0</v>
      </c>
      <c r="Q403" s="28"/>
      <c r="R403" s="46" t="str">
        <f t="shared" ref="R403:V409" si="48">IF(L403=0,"",ROUND(D403/L403-1,2))</f>
        <v/>
      </c>
      <c r="S403" s="46" t="str">
        <f t="shared" si="48"/>
        <v/>
      </c>
      <c r="T403" s="46" t="str">
        <f t="shared" si="48"/>
        <v/>
      </c>
      <c r="U403" s="46" t="str">
        <f t="shared" si="48"/>
        <v/>
      </c>
      <c r="V403" s="46" t="str">
        <f t="shared" si="48"/>
        <v/>
      </c>
    </row>
    <row r="404" spans="1:22" x14ac:dyDescent="0.2">
      <c r="A404" s="1">
        <v>9120</v>
      </c>
      <c r="B404" s="1" t="s">
        <v>130</v>
      </c>
      <c r="C404" s="8">
        <v>1</v>
      </c>
      <c r="D404" s="29">
        <f>SUMIFS('2013Figures'!$J:$J,'2013Figures'!$C:$C,$A404,'2013Figures'!$H:$H,$B404,'2013Figures'!$I:$I,$C404,'2013Figures'!$E:$E,$B$1)</f>
        <v>0</v>
      </c>
      <c r="E404" s="9">
        <f>SUMIFS('2013Figures'!$J:$J,'2013Figures'!$C:$C,$A404,'2013Figures'!$H:$H,$B404,'2013Figures'!$I:$I,$C404,'2013Figures'!$B:$B,"BrokerToCy",'2013Figures'!$G:$G,"E1",'2013Figures'!$E:$E,$B$1)</f>
        <v>0</v>
      </c>
      <c r="F404" s="9">
        <f>SUMIFS('2013Figures'!$J:$J,'2013Figures'!$C:$C,$A404,'2013Figures'!$H:$H,$B404,'2013Figures'!$I:$I,$C404,'2013Figures'!$B:$B,"BrokerToCy",'2013Figures'!$G:$G,"P1",'2013Figures'!$E:$E,$B$1)</f>
        <v>0</v>
      </c>
      <c r="G404" s="9">
        <f>SUMIFS('2013Figures'!$J:$J,'2013Figures'!$C:$C,$A404,'2013Figures'!$H:$H,$B404,'2013Figures'!$I:$I,$C404,'2013Figures'!$B:$B,"CyToBroker",'2013Figures'!$G:$G,"E1",'2013Figures'!$E:$E,$B$1)</f>
        <v>0</v>
      </c>
      <c r="H404" s="9">
        <f>SUMIFS('2013Figures'!$J:$J,'2013Figures'!$C:$C,$A404,'2013Figures'!$H:$H,$B404,'2013Figures'!$I:$I,$C404,'2013Figures'!$B:$B,"CyToBroker",'2013Figures'!$G:$G,"P1",'2013Figures'!$E:$E,$B$1)</f>
        <v>0</v>
      </c>
      <c r="I404" s="30"/>
      <c r="J404" s="31">
        <v>201401</v>
      </c>
      <c r="K404" s="30"/>
      <c r="L404" s="42">
        <f>SUMIFS('2012Figures'!$J:$J,'2012Figures'!$C:$C,$A404,'2012Figures'!$H:$H,$B404,'2012Figures'!$I:$I,$C404,'2012Figures'!$E:$E,$B$1)</f>
        <v>0</v>
      </c>
      <c r="M404" s="52">
        <f>SUMIFS('2012Figures'!$J:$J,'2012Figures'!$C:$C,$A404,'2012Figures'!$H:$H,$B404,'2012Figures'!$I:$I,$C404,'2012Figures'!$B:$B,"BrokerToCy",'2012Figures'!$G:$G,"E1",'2012Figures'!$E:$E,$B$1)</f>
        <v>0</v>
      </c>
      <c r="N404" s="52">
        <f>SUMIFS('2012Figures'!$J:$J,'2012Figures'!$C:$C,$A404,'2012Figures'!$H:$H,$B404,'2012Figures'!$I:$I,$C404,'2012Figures'!$B:$B,"BrokerToCy",'2012Figures'!$G:$G,"P1",'2012Figures'!$E:$E,$B$1)</f>
        <v>0</v>
      </c>
      <c r="O404" s="52">
        <f>SUMIFS('2012Figures'!$J:$J,'2012Figures'!$C:$C,$A404,'2012Figures'!$H:$H,$B404,'2012Figures'!$I:$I,$C404,'2012Figures'!$B:$B,"CyToBroker",'2012Figures'!$G:$G,"E1",'2012Figures'!$E:$E,$B$1)</f>
        <v>0</v>
      </c>
      <c r="P404" s="52">
        <f>SUMIFS('2012Figures'!$J:$J,'2012Figures'!$C:$C,$A404,'2012Figures'!$H:$H,$B404,'2012Figures'!$I:$I,$C404,'2012Figures'!$B:$B,"CyToBroker",'2012Figures'!$G:$G,"P1",'2012Figures'!$E:$E,$B$1)</f>
        <v>0</v>
      </c>
      <c r="Q404" s="30"/>
      <c r="R404" s="46" t="str">
        <f t="shared" si="48"/>
        <v/>
      </c>
      <c r="S404" s="46" t="str">
        <f t="shared" si="48"/>
        <v/>
      </c>
      <c r="T404" s="46" t="str">
        <f t="shared" si="48"/>
        <v/>
      </c>
      <c r="U404" s="46" t="str">
        <f t="shared" si="48"/>
        <v/>
      </c>
      <c r="V404" s="46" t="str">
        <f t="shared" si="48"/>
        <v/>
      </c>
    </row>
    <row r="405" spans="1:22" x14ac:dyDescent="0.2">
      <c r="A405" s="1">
        <v>9120</v>
      </c>
      <c r="B405" s="1" t="s">
        <v>130</v>
      </c>
      <c r="D405" s="29">
        <f>SUMIFS('2013Figures'!$J:$J,'2013Figures'!$C:$C,$A405,'2013Figures'!$I:$I,"",'2013Figures'!$E:$E,$B$1)</f>
        <v>0</v>
      </c>
      <c r="E405" s="9">
        <f>SUMIFS('2013Figures'!$J:$J,'2013Figures'!$C:$C,$A405,'2013Figures'!$I:$I,"",'2013Figures'!$B:$B,"BrokerToCy",'2013Figures'!$G:$G,"E1",'2013Figures'!$E:$E,$B$1)</f>
        <v>0</v>
      </c>
      <c r="F405" s="9">
        <f>SUMIFS('2013Figures'!$J:$J,'2013Figures'!$C:$C,$A405,'2013Figures'!$I:$I,"",'2013Figures'!$B:$B,"BrokerToCy",'2013Figures'!$G:$G,"P1",'2013Figures'!$E:$E,$B$1)</f>
        <v>0</v>
      </c>
      <c r="G405" s="9">
        <f>SUMIFS('2013Figures'!$J:$J,'2013Figures'!$C:$C,$A405,'2013Figures'!$I:$I,"",'2013Figures'!$B:$B,"CyToBroker",'2013Figures'!$G:$G,"E1",'2013Figures'!$E:$E,$B$1)</f>
        <v>0</v>
      </c>
      <c r="H405" s="9">
        <f>SUMIFS('2013Figures'!$J:$J,'2013Figures'!$C:$C,$A405,'2013Figures'!$I:$I,"",'2013Figures'!$B:$B,"CyToBroker",'2013Figures'!$G:$G,"P1",'2013Figures'!$E:$E,$B$1)</f>
        <v>0</v>
      </c>
      <c r="J405" s="8" t="s">
        <v>131</v>
      </c>
      <c r="L405" s="42">
        <f>SUMIFS('2012Figures'!$J:$J,'2012Figures'!$C:$C,$A405,'2012Figures'!$I:$I,"",'2012Figures'!$E:$E,$B$1)</f>
        <v>0</v>
      </c>
      <c r="M405" s="52">
        <f>SUMIFS('2012Figures'!$J:$J,'2012Figures'!$C:$C,$A405,'2012Figures'!$I:$I,"",'2012Figures'!$B:$B,"BrokerToCy",'2012Figures'!$G:$G,"E1",'2012Figures'!$E:$E,$B$1)</f>
        <v>0</v>
      </c>
      <c r="N405" s="52">
        <f>SUMIFS('2012Figures'!$J:$J,'2012Figures'!$C:$C,$A405,'2012Figures'!$I:$I,"",'2012Figures'!$B:$B,"BrokerToCy",'2012Figures'!$G:$G,"P1",'2012Figures'!$E:$E,$B$1)</f>
        <v>0</v>
      </c>
      <c r="O405" s="52">
        <f>SUMIFS('2012Figures'!$J:$J,'2012Figures'!$C:$C,$A405,'2012Figures'!$I:$I,"",'2012Figures'!$B:$B,"CyToBroker",'2012Figures'!$G:$G,"E1",'2012Figures'!$E:$E,$B$1)</f>
        <v>0</v>
      </c>
      <c r="P405" s="52">
        <f>SUMIFS('2012Figures'!$J:$J,'2012Figures'!$C:$C,$A405,'2012Figures'!$I:$I,"",'2012Figures'!$B:$B,"CyToBroker",'2012Figures'!$G:$G,"P1",'2012Figures'!$E:$E,$B$1)</f>
        <v>0</v>
      </c>
      <c r="R405" s="46" t="str">
        <f t="shared" si="48"/>
        <v/>
      </c>
      <c r="S405" s="46" t="str">
        <f t="shared" si="48"/>
        <v/>
      </c>
      <c r="T405" s="46" t="str">
        <f t="shared" si="48"/>
        <v/>
      </c>
      <c r="U405" s="46" t="str">
        <f t="shared" si="48"/>
        <v/>
      </c>
      <c r="V405" s="46" t="str">
        <f t="shared" si="48"/>
        <v/>
      </c>
    </row>
    <row r="406" spans="1:22" x14ac:dyDescent="0.2">
      <c r="A406" s="21"/>
      <c r="B406" s="21" t="s">
        <v>92</v>
      </c>
      <c r="C406" s="22"/>
      <c r="D406" s="23">
        <f>SUM(E406:H406)</f>
        <v>0</v>
      </c>
      <c r="E406" s="23">
        <f>SUM(E404:E405)</f>
        <v>0</v>
      </c>
      <c r="F406" s="23">
        <f>SUM(F404:F405)</f>
        <v>0</v>
      </c>
      <c r="G406" s="23">
        <f>SUM(G404:G405)</f>
        <v>0</v>
      </c>
      <c r="H406" s="23">
        <f>SUM(H404:H405)</f>
        <v>0</v>
      </c>
      <c r="I406" s="21"/>
      <c r="J406" s="22"/>
      <c r="K406" s="21"/>
      <c r="L406" s="43">
        <f>SUM(M406:P406)</f>
        <v>0</v>
      </c>
      <c r="M406" s="43">
        <f>SUM(M404:M405)</f>
        <v>0</v>
      </c>
      <c r="N406" s="43">
        <f>SUM(N404:N405)</f>
        <v>0</v>
      </c>
      <c r="O406" s="43">
        <f>SUM(O404:O405)</f>
        <v>0</v>
      </c>
      <c r="P406" s="43">
        <f>SUM(P404:P405)</f>
        <v>0</v>
      </c>
      <c r="Q406" s="21"/>
      <c r="R406" s="21"/>
      <c r="S406" s="21"/>
      <c r="T406" s="21"/>
      <c r="U406" s="21"/>
      <c r="V406" s="21"/>
    </row>
    <row r="407" spans="1:22" x14ac:dyDescent="0.2">
      <c r="A407" s="28">
        <v>9730</v>
      </c>
      <c r="B407" s="28" t="s">
        <v>50</v>
      </c>
      <c r="C407" s="17" t="s">
        <v>88</v>
      </c>
      <c r="D407" s="18">
        <f>SUMIFS('2013Figures'!$J:$J,'2013Figures'!$C:$C,$A407,'2013Figures'!$E:$E,$B$1)</f>
        <v>0</v>
      </c>
      <c r="E407" s="18">
        <f>SUMIFS('2013Figures'!$J:$J,'2013Figures'!$C:$C,$A407,'2013Figures'!$B:$B,"BrokerToCy",'2013Figures'!$G:$G,"E1",'2013Figures'!$E:$E,$B$1)</f>
        <v>0</v>
      </c>
      <c r="F407" s="18">
        <f>SUMIFS('2013Figures'!$J:$J,'2013Figures'!$C:$C,$A407,'2013Figures'!$B:$B,"BrokerToCy",'2013Figures'!$G:$G,"P1",'2013Figures'!$E:$E,$B$1)</f>
        <v>0</v>
      </c>
      <c r="G407" s="18">
        <f>SUMIFS('2013Figures'!$J:$J,'2013Figures'!$C:$C,$A407,'2013Figures'!$B:$B,"CyToBroker",'2013Figures'!$G:$G,"E1",'2013Figures'!$E:$E,$B$1)</f>
        <v>0</v>
      </c>
      <c r="H407" s="18">
        <f>SUMIFS('2013Figures'!$J:$J,'2013Figures'!$C:$C,$A407,'2013Figures'!$B:$B,"CyToBroker",'2013Figures'!$G:$G,"P1",'2013Figures'!$E:$E,$B$1)</f>
        <v>0</v>
      </c>
      <c r="I407" s="28"/>
      <c r="J407" s="17"/>
      <c r="K407" s="28"/>
      <c r="L407" s="50">
        <f>SUMIFS('2012Figures'!$J:$J,'2012Figures'!$C:$C,$A407,'2012Figures'!$E:$E,$B$1)</f>
        <v>0</v>
      </c>
      <c r="M407" s="50">
        <f>SUMIFS('2012Figures'!$J:$J,'2012Figures'!$C:$C,$A407,'2012Figures'!$B:$B,"BrokerToCy",'2012Figures'!$G:$G,"E1",'2012Figures'!$E:$E,$B$1)</f>
        <v>0</v>
      </c>
      <c r="N407" s="50">
        <f>SUMIFS('2012Figures'!$J:$J,'2012Figures'!$C:$C,$A407,'2012Figures'!$B:$B,"BrokerToCy",'2012Figures'!$G:$G,"P1",'2012Figures'!$E:$E,$B$1)</f>
        <v>0</v>
      </c>
      <c r="O407" s="50">
        <f>SUMIFS('2012Figures'!$J:$J,'2012Figures'!$C:$C,$A407,'2012Figures'!$B:$B,"CyToBroker",'2012Figures'!$G:$G,"E1",'2012Figures'!$E:$E,$B$1)</f>
        <v>0</v>
      </c>
      <c r="P407" s="50">
        <f>SUMIFS('2012Figures'!$J:$J,'2012Figures'!$C:$C,$A407,'2012Figures'!$B:$B,"CyToBroker",'2012Figures'!$G:$G,"P1",'2012Figures'!$E:$E,$B$1)</f>
        <v>0</v>
      </c>
      <c r="Q407" s="28"/>
      <c r="R407" s="46" t="str">
        <f t="shared" ref="R407:V414" si="49">IF(L407=0,"",ROUND(D407/L407-1,2))</f>
        <v/>
      </c>
      <c r="S407" s="46" t="str">
        <f t="shared" si="49"/>
        <v/>
      </c>
      <c r="T407" s="46" t="str">
        <f t="shared" si="49"/>
        <v/>
      </c>
      <c r="U407" s="46" t="str">
        <f t="shared" si="49"/>
        <v/>
      </c>
      <c r="V407" s="46" t="str">
        <f t="shared" si="49"/>
        <v/>
      </c>
    </row>
    <row r="408" spans="1:22" x14ac:dyDescent="0.2">
      <c r="A408" s="1">
        <v>9730</v>
      </c>
      <c r="B408" s="1" t="s">
        <v>50</v>
      </c>
      <c r="C408" s="8">
        <v>3</v>
      </c>
      <c r="D408" s="29">
        <f>SUMIFS('2013Figures'!$J:$J,'2013Figures'!$C:$C,$A408,'2013Figures'!$H:$H,$B408,'2013Figures'!$I:$I,$C408,'2013Figures'!$E:$E,$B$1)</f>
        <v>0</v>
      </c>
      <c r="E408" s="9">
        <f>SUMIFS('2013Figures'!$J:$J,'2013Figures'!$C:$C,$A408,'2013Figures'!$H:$H,$B408,'2013Figures'!$I:$I,$C408,'2013Figures'!$B:$B,"BrokerToCy",'2013Figures'!$G:$G,"E1",'2013Figures'!$E:$E,$B$1)</f>
        <v>0</v>
      </c>
      <c r="F408" s="9">
        <f>SUMIFS('2013Figures'!$J:$J,'2013Figures'!$C:$C,$A408,'2013Figures'!$H:$H,$B408,'2013Figures'!$I:$I,$C408,'2013Figures'!$B:$B,"BrokerToCy",'2013Figures'!$G:$G,"P1",'2013Figures'!$E:$E,$B$1)</f>
        <v>0</v>
      </c>
      <c r="G408" s="9">
        <f>SUMIFS('2013Figures'!$J:$J,'2013Figures'!$C:$C,$A408,'2013Figures'!$H:$H,$B408,'2013Figures'!$I:$I,$C408,'2013Figures'!$B:$B,"CyToBroker",'2013Figures'!$G:$G,"E1",'2013Figures'!$E:$E,$B$1)</f>
        <v>0</v>
      </c>
      <c r="H408" s="9">
        <f>SUMIFS('2013Figures'!$J:$J,'2013Figures'!$C:$C,$A408,'2013Figures'!$H:$H,$B408,'2013Figures'!$I:$I,$C408,'2013Figures'!$B:$B,"CyToBroker",'2013Figures'!$G:$G,"P1",'2013Figures'!$E:$E,$B$1)</f>
        <v>0</v>
      </c>
      <c r="J408" s="8">
        <v>201501</v>
      </c>
      <c r="L408" s="42">
        <f>SUMIFS('2012Figures'!$J:$J,'2012Figures'!$C:$C,$A408,'2012Figures'!$H:$H,$B408,'2012Figures'!$I:$I,$C408,'2012Figures'!$E:$E,$B$1)</f>
        <v>0</v>
      </c>
      <c r="M408" s="52">
        <f>SUMIFS('2012Figures'!$J:$J,'2012Figures'!$C:$C,$A408,'2012Figures'!$H:$H,$B408,'2012Figures'!$I:$I,$C408,'2012Figures'!$B:$B,"BrokerToCy",'2012Figures'!$G:$G,"E1",'2012Figures'!$E:$E,$B$1)</f>
        <v>0</v>
      </c>
      <c r="N408" s="52">
        <f>SUMIFS('2012Figures'!$J:$J,'2012Figures'!$C:$C,$A408,'2012Figures'!$H:$H,$B408,'2012Figures'!$I:$I,$C408,'2012Figures'!$B:$B,"BrokerToCy",'2012Figures'!$G:$G,"P1",'2012Figures'!$E:$E,$B$1)</f>
        <v>0</v>
      </c>
      <c r="O408" s="52">
        <f>SUMIFS('2012Figures'!$J:$J,'2012Figures'!$C:$C,$A408,'2012Figures'!$H:$H,$B408,'2012Figures'!$I:$I,$C408,'2012Figures'!$B:$B,"CyToBroker",'2012Figures'!$G:$G,"E1",'2012Figures'!$E:$E,$B$1)</f>
        <v>0</v>
      </c>
      <c r="P408" s="52">
        <f>SUMIFS('2012Figures'!$J:$J,'2012Figures'!$C:$C,$A408,'2012Figures'!$H:$H,$B408,'2012Figures'!$I:$I,$C408,'2012Figures'!$B:$B,"CyToBroker",'2012Figures'!$G:$G,"P1",'2012Figures'!$E:$E,$B$1)</f>
        <v>0</v>
      </c>
      <c r="R408" s="46" t="str">
        <f t="shared" si="49"/>
        <v/>
      </c>
      <c r="S408" s="46" t="str">
        <f t="shared" si="49"/>
        <v/>
      </c>
      <c r="T408" s="46" t="str">
        <f t="shared" si="49"/>
        <v/>
      </c>
      <c r="U408" s="46" t="str">
        <f t="shared" si="49"/>
        <v/>
      </c>
      <c r="V408" s="46" t="str">
        <f t="shared" si="49"/>
        <v/>
      </c>
    </row>
    <row r="409" spans="1:22" x14ac:dyDescent="0.2">
      <c r="A409" s="1">
        <v>9730</v>
      </c>
      <c r="B409" s="1" t="s">
        <v>50</v>
      </c>
      <c r="C409" s="8">
        <v>2</v>
      </c>
      <c r="D409" s="29">
        <f>SUMIFS('2013Figures'!$J:$J,'2013Figures'!$C:$C,$A409,'2013Figures'!$H:$H,$B409,'2013Figures'!$I:$I,$C409,'2013Figures'!$E:$E,$B$1)</f>
        <v>0</v>
      </c>
      <c r="E409" s="9">
        <f>SUMIFS('2013Figures'!$J:$J,'2013Figures'!$C:$C,$A409,'2013Figures'!$H:$H,$B409,'2013Figures'!$I:$I,$C409,'2013Figures'!$B:$B,"BrokerToCy",'2013Figures'!$G:$G,"E1",'2013Figures'!$E:$E,$B$1)</f>
        <v>0</v>
      </c>
      <c r="F409" s="9">
        <f>SUMIFS('2013Figures'!$J:$J,'2013Figures'!$C:$C,$A409,'2013Figures'!$H:$H,$B409,'2013Figures'!$I:$I,$C409,'2013Figures'!$B:$B,"BrokerToCy",'2013Figures'!$G:$G,"P1",'2013Figures'!$E:$E,$B$1)</f>
        <v>0</v>
      </c>
      <c r="G409" s="9">
        <f>SUMIFS('2013Figures'!$J:$J,'2013Figures'!$C:$C,$A409,'2013Figures'!$H:$H,$B409,'2013Figures'!$I:$I,$C409,'2013Figures'!$B:$B,"CyToBroker",'2013Figures'!$G:$G,"E1",'2013Figures'!$E:$E,$B$1)</f>
        <v>0</v>
      </c>
      <c r="H409" s="9">
        <f>SUMIFS('2013Figures'!$J:$J,'2013Figures'!$C:$C,$A409,'2013Figures'!$H:$H,$B409,'2013Figures'!$I:$I,$C409,'2013Figures'!$B:$B,"CyToBroker",'2013Figures'!$G:$G,"P1",'2013Figures'!$E:$E,$B$1)</f>
        <v>0</v>
      </c>
      <c r="J409" s="8">
        <v>201401</v>
      </c>
      <c r="L409" s="42">
        <f>SUMIFS('2012Figures'!$J:$J,'2012Figures'!$C:$C,$A409,'2012Figures'!$H:$H,$B409,'2012Figures'!$I:$I,$C409,'2012Figures'!$E:$E,$B$1)</f>
        <v>0</v>
      </c>
      <c r="M409" s="52">
        <f>SUMIFS('2012Figures'!$J:$J,'2012Figures'!$C:$C,$A409,'2012Figures'!$H:$H,$B409,'2012Figures'!$I:$I,$C409,'2012Figures'!$B:$B,"BrokerToCy",'2012Figures'!$G:$G,"E1",'2012Figures'!$E:$E,$B$1)</f>
        <v>0</v>
      </c>
      <c r="N409" s="52">
        <f>SUMIFS('2012Figures'!$J:$J,'2012Figures'!$C:$C,$A409,'2012Figures'!$H:$H,$B409,'2012Figures'!$I:$I,$C409,'2012Figures'!$B:$B,"BrokerToCy",'2012Figures'!$G:$G,"P1",'2012Figures'!$E:$E,$B$1)</f>
        <v>0</v>
      </c>
      <c r="O409" s="52">
        <f>SUMIFS('2012Figures'!$J:$J,'2012Figures'!$C:$C,$A409,'2012Figures'!$H:$H,$B409,'2012Figures'!$I:$I,$C409,'2012Figures'!$B:$B,"CyToBroker",'2012Figures'!$G:$G,"E1",'2012Figures'!$E:$E,$B$1)</f>
        <v>0</v>
      </c>
      <c r="P409" s="52">
        <f>SUMIFS('2012Figures'!$J:$J,'2012Figures'!$C:$C,$A409,'2012Figures'!$H:$H,$B409,'2012Figures'!$I:$I,$C409,'2012Figures'!$B:$B,"CyToBroker",'2012Figures'!$G:$G,"P1",'2012Figures'!$E:$E,$B$1)</f>
        <v>0</v>
      </c>
      <c r="R409" s="46" t="str">
        <f t="shared" si="49"/>
        <v/>
      </c>
      <c r="S409" s="46" t="str">
        <f t="shared" si="49"/>
        <v/>
      </c>
      <c r="T409" s="46" t="str">
        <f t="shared" si="49"/>
        <v/>
      </c>
      <c r="U409" s="46" t="str">
        <f t="shared" si="49"/>
        <v/>
      </c>
      <c r="V409" s="46" t="str">
        <f t="shared" si="49"/>
        <v/>
      </c>
    </row>
    <row r="410" spans="1:22" x14ac:dyDescent="0.2">
      <c r="A410" s="1">
        <v>9730</v>
      </c>
      <c r="B410" s="1" t="s">
        <v>50</v>
      </c>
      <c r="C410" s="8">
        <v>1</v>
      </c>
      <c r="D410" s="29">
        <f>SUMIFS('2013Figures'!$J:$J,'2013Figures'!$C:$C,$A410,'2013Figures'!$H:$H,$B410,'2013Figures'!$I:$I,$C410,'2013Figures'!$E:$E,$B$1)</f>
        <v>0</v>
      </c>
      <c r="E410" s="9">
        <f>SUMIFS('2013Figures'!$J:$J,'2013Figures'!$C:$C,$A410,'2013Figures'!$H:$H,$B410,'2013Figures'!$I:$I,$C410,'2013Figures'!$B:$B,"BrokerToCy",'2013Figures'!$G:$G,"E1",'2013Figures'!$E:$E,$B$1)</f>
        <v>0</v>
      </c>
      <c r="F410" s="9">
        <f>SUMIFS('2013Figures'!$J:$J,'2013Figures'!$C:$C,$A410,'2013Figures'!$H:$H,$B410,'2013Figures'!$I:$I,$C410,'2013Figures'!$B:$B,"BrokerToCy",'2013Figures'!$G:$G,"P1",'2013Figures'!$E:$E,$B$1)</f>
        <v>0</v>
      </c>
      <c r="G410" s="9">
        <f>SUMIFS('2013Figures'!$J:$J,'2013Figures'!$C:$C,$A410,'2013Figures'!$H:$H,$B410,'2013Figures'!$I:$I,$C410,'2013Figures'!$B:$B,"CyToBroker",'2013Figures'!$G:$G,"E1",'2013Figures'!$E:$E,$B$1)</f>
        <v>0</v>
      </c>
      <c r="H410" s="9">
        <f>SUMIFS('2013Figures'!$J:$J,'2013Figures'!$C:$C,$A410,'2013Figures'!$H:$H,$B410,'2013Figures'!$I:$I,$C410,'2013Figures'!$B:$B,"CyToBroker",'2013Figures'!$G:$G,"P1",'2013Figures'!$E:$E,$B$1)</f>
        <v>0</v>
      </c>
      <c r="I410" s="30"/>
      <c r="J410" s="31">
        <v>200901</v>
      </c>
      <c r="K410" s="30"/>
      <c r="L410" s="42">
        <f>SUMIFS('2012Figures'!$J:$J,'2012Figures'!$C:$C,$A410,'2012Figures'!$H:$H,$B410,'2012Figures'!$I:$I,$C410,'2012Figures'!$E:$E,$B$1)</f>
        <v>0</v>
      </c>
      <c r="M410" s="52">
        <f>SUMIFS('2012Figures'!$J:$J,'2012Figures'!$C:$C,$A410,'2012Figures'!$H:$H,$B410,'2012Figures'!$I:$I,$C410,'2012Figures'!$B:$B,"BrokerToCy",'2012Figures'!$G:$G,"E1",'2012Figures'!$E:$E,$B$1)</f>
        <v>0</v>
      </c>
      <c r="N410" s="52">
        <f>SUMIFS('2012Figures'!$J:$J,'2012Figures'!$C:$C,$A410,'2012Figures'!$H:$H,$B410,'2012Figures'!$I:$I,$C410,'2012Figures'!$B:$B,"BrokerToCy",'2012Figures'!$G:$G,"P1",'2012Figures'!$E:$E,$B$1)</f>
        <v>0</v>
      </c>
      <c r="O410" s="52">
        <f>SUMIFS('2012Figures'!$J:$J,'2012Figures'!$C:$C,$A410,'2012Figures'!$H:$H,$B410,'2012Figures'!$I:$I,$C410,'2012Figures'!$B:$B,"CyToBroker",'2012Figures'!$G:$G,"E1",'2012Figures'!$E:$E,$B$1)</f>
        <v>0</v>
      </c>
      <c r="P410" s="52">
        <f>SUMIFS('2012Figures'!$J:$J,'2012Figures'!$C:$C,$A410,'2012Figures'!$H:$H,$B410,'2012Figures'!$I:$I,$C410,'2012Figures'!$B:$B,"CyToBroker",'2012Figures'!$G:$G,"P1",'2012Figures'!$E:$E,$B$1)</f>
        <v>0</v>
      </c>
      <c r="Q410" s="30"/>
      <c r="R410" s="46" t="str">
        <f>IF(L410=0,"",ROUND(D410/L410-1,2))</f>
        <v/>
      </c>
      <c r="S410" s="46" t="str">
        <f t="shared" si="49"/>
        <v/>
      </c>
      <c r="T410" s="46" t="str">
        <f t="shared" si="49"/>
        <v/>
      </c>
      <c r="U410" s="46" t="str">
        <f t="shared" si="49"/>
        <v/>
      </c>
      <c r="V410" s="46" t="str">
        <f t="shared" si="49"/>
        <v/>
      </c>
    </row>
    <row r="411" spans="1:22" x14ac:dyDescent="0.2">
      <c r="A411" s="1">
        <v>9730</v>
      </c>
      <c r="B411" s="1" t="s">
        <v>50</v>
      </c>
      <c r="D411" s="29">
        <f>SUMIFS('2013Figures'!$J:$J,'2013Figures'!$C:$C,$A411,'2013Figures'!$I:$I,"",'2013Figures'!$E:$E,$B$1)</f>
        <v>0</v>
      </c>
      <c r="E411" s="9">
        <f>SUMIFS('2013Figures'!$J:$J,'2013Figures'!$C:$C,$A411,'2013Figures'!$I:$I,"",'2013Figures'!$B:$B,"BrokerToCy",'2013Figures'!$G:$G,"E1",'2013Figures'!$E:$E,$B$1)</f>
        <v>0</v>
      </c>
      <c r="F411" s="9">
        <f>SUMIFS('2013Figures'!$J:$J,'2013Figures'!$C:$C,$A411,'2013Figures'!$I:$I,"",'2013Figures'!$B:$B,"BrokerToCy",'2013Figures'!$G:$G,"P1",'2013Figures'!$E:$E,$B$1)</f>
        <v>0</v>
      </c>
      <c r="G411" s="9">
        <f>SUMIFS('2013Figures'!$J:$J,'2013Figures'!$C:$C,$A411,'2013Figures'!$I:$I,"",'2013Figures'!$B:$B,"CyToBroker",'2013Figures'!$G:$G,"E1",'2013Figures'!$E:$E,$B$1)</f>
        <v>0</v>
      </c>
      <c r="H411" s="9">
        <f>SUMIFS('2013Figures'!$J:$J,'2013Figures'!$C:$C,$A411,'2013Figures'!$I:$I,"",'2013Figures'!$B:$B,"CyToBroker",'2013Figures'!$G:$G,"P1",'2013Figures'!$E:$E,$B$1)</f>
        <v>0</v>
      </c>
      <c r="J411" s="8" t="s">
        <v>131</v>
      </c>
      <c r="L411" s="42">
        <f>SUMIFS('2012Figures'!$J:$J,'2012Figures'!$C:$C,$A411,'2012Figures'!$I:$I,"",'2012Figures'!$E:$E,$B$1)</f>
        <v>0</v>
      </c>
      <c r="M411" s="52">
        <f>SUMIFS('2012Figures'!$J:$J,'2012Figures'!$C:$C,$A411,'2012Figures'!$I:$I,"",'2012Figures'!$B:$B,"BrokerToCy",'2012Figures'!$G:$G,"E1",'2012Figures'!$E:$E,$B$1)</f>
        <v>0</v>
      </c>
      <c r="N411" s="52">
        <f>SUMIFS('2012Figures'!$J:$J,'2012Figures'!$C:$C,$A411,'2012Figures'!$I:$I,"",'2012Figures'!$B:$B,"BrokerToCy",'2012Figures'!$G:$G,"P1",'2012Figures'!$E:$E,$B$1)</f>
        <v>0</v>
      </c>
      <c r="O411" s="52">
        <f>SUMIFS('2012Figures'!$J:$J,'2012Figures'!$C:$C,$A411,'2012Figures'!$I:$I,"",'2012Figures'!$B:$B,"CyToBroker",'2012Figures'!$G:$G,"E1",'2012Figures'!$E:$E,$B$1)</f>
        <v>0</v>
      </c>
      <c r="P411" s="52">
        <f>SUMIFS('2012Figures'!$J:$J,'2012Figures'!$C:$C,$A411,'2012Figures'!$I:$I,"",'2012Figures'!$B:$B,"CyToBroker",'2012Figures'!$G:$G,"P1",'2012Figures'!$E:$E,$B$1)</f>
        <v>0</v>
      </c>
      <c r="R411" s="46" t="str">
        <f t="shared" ref="R411:R418" si="50">IF(L411=0,"",ROUND(D411/L411-1,2))</f>
        <v/>
      </c>
      <c r="S411" s="46" t="str">
        <f t="shared" si="49"/>
        <v/>
      </c>
      <c r="T411" s="46" t="str">
        <f t="shared" si="49"/>
        <v/>
      </c>
      <c r="U411" s="46" t="str">
        <f t="shared" si="49"/>
        <v/>
      </c>
      <c r="V411" s="46" t="str">
        <f t="shared" si="49"/>
        <v/>
      </c>
    </row>
    <row r="412" spans="1:22" x14ac:dyDescent="0.2">
      <c r="A412" s="21"/>
      <c r="B412" s="21" t="s">
        <v>92</v>
      </c>
      <c r="C412" s="22"/>
      <c r="D412" s="23">
        <f>SUM(E412:H412)</f>
        <v>0</v>
      </c>
      <c r="E412" s="23">
        <f>SUM(E408:E411)</f>
        <v>0</v>
      </c>
      <c r="F412" s="23">
        <f>SUM(F408:F411)</f>
        <v>0</v>
      </c>
      <c r="G412" s="23">
        <f>SUM(G408:G411)</f>
        <v>0</v>
      </c>
      <c r="H412" s="23">
        <f>SUM(H408:H411)</f>
        <v>0</v>
      </c>
      <c r="I412" s="21"/>
      <c r="J412" s="22"/>
      <c r="K412" s="21"/>
      <c r="L412" s="43">
        <f>SUM(M412:P412)</f>
        <v>0</v>
      </c>
      <c r="M412" s="43">
        <f>SUM(M408:M411)</f>
        <v>0</v>
      </c>
      <c r="N412" s="43">
        <f>SUM(N408:N411)</f>
        <v>0</v>
      </c>
      <c r="O412" s="43">
        <f>SUM(O408:O411)</f>
        <v>0</v>
      </c>
      <c r="P412" s="43">
        <f>SUM(P408:P411)</f>
        <v>0</v>
      </c>
      <c r="Q412" s="21"/>
      <c r="R412" s="21"/>
      <c r="S412" s="21"/>
      <c r="T412" s="21"/>
      <c r="U412" s="21"/>
      <c r="V412" s="21"/>
    </row>
    <row r="413" spans="1:22" x14ac:dyDescent="0.2">
      <c r="L413" s="53"/>
      <c r="M413" s="53"/>
      <c r="N413" s="53"/>
      <c r="O413" s="53"/>
      <c r="P413" s="53"/>
    </row>
    <row r="414" spans="1:22" x14ac:dyDescent="0.2">
      <c r="L414" s="53"/>
      <c r="M414" s="53"/>
      <c r="N414" s="53"/>
      <c r="O414" s="53"/>
      <c r="P414" s="53"/>
    </row>
    <row r="415" spans="1:22" x14ac:dyDescent="0.2">
      <c r="L415" s="53"/>
      <c r="M415" s="53"/>
      <c r="N415" s="53"/>
      <c r="O415" s="53"/>
      <c r="P415" s="53"/>
    </row>
    <row r="416" spans="1:22" x14ac:dyDescent="0.2">
      <c r="L416" s="53"/>
      <c r="M416" s="53"/>
      <c r="N416" s="53"/>
      <c r="O416" s="53"/>
      <c r="P416" s="53"/>
    </row>
    <row r="417" spans="12:16" x14ac:dyDescent="0.2">
      <c r="L417" s="53"/>
      <c r="M417" s="53"/>
      <c r="N417" s="53"/>
      <c r="O417" s="53"/>
      <c r="P417" s="53"/>
    </row>
    <row r="418" spans="12:16" x14ac:dyDescent="0.2">
      <c r="L418" s="53"/>
      <c r="M418" s="53"/>
      <c r="N418" s="53"/>
      <c r="O418" s="53"/>
      <c r="P418" s="53"/>
    </row>
    <row r="419" spans="12:16" x14ac:dyDescent="0.2">
      <c r="L419" s="53"/>
      <c r="M419" s="53"/>
      <c r="N419" s="53"/>
      <c r="O419" s="53"/>
      <c r="P419" s="53"/>
    </row>
    <row r="420" spans="12:16" x14ac:dyDescent="0.2">
      <c r="L420" s="53"/>
      <c r="M420" s="53"/>
      <c r="N420" s="53"/>
      <c r="O420" s="53"/>
      <c r="P420" s="53"/>
    </row>
    <row r="421" spans="12:16" x14ac:dyDescent="0.2">
      <c r="L421" s="53"/>
      <c r="M421" s="53"/>
      <c r="N421" s="53"/>
      <c r="O421" s="53"/>
      <c r="P421" s="53"/>
    </row>
    <row r="422" spans="12:16" x14ac:dyDescent="0.2">
      <c r="L422" s="53"/>
      <c r="M422" s="53"/>
      <c r="N422" s="53"/>
      <c r="O422" s="53"/>
      <c r="P422" s="53"/>
    </row>
    <row r="423" spans="12:16" x14ac:dyDescent="0.2">
      <c r="L423" s="53"/>
      <c r="M423" s="53"/>
      <c r="N423" s="53"/>
      <c r="O423" s="53"/>
      <c r="P423" s="53"/>
    </row>
    <row r="424" spans="12:16" x14ac:dyDescent="0.2">
      <c r="L424" s="53"/>
      <c r="M424" s="53"/>
      <c r="N424" s="53"/>
      <c r="O424" s="53"/>
      <c r="P424" s="53"/>
    </row>
    <row r="425" spans="12:16" x14ac:dyDescent="0.2">
      <c r="L425" s="53"/>
      <c r="M425" s="53"/>
      <c r="N425" s="53"/>
      <c r="O425" s="53"/>
      <c r="P425" s="53"/>
    </row>
    <row r="426" spans="12:16" x14ac:dyDescent="0.2">
      <c r="L426" s="53"/>
      <c r="M426" s="53"/>
      <c r="N426" s="53"/>
      <c r="O426" s="53"/>
      <c r="P426" s="53"/>
    </row>
    <row r="427" spans="12:16" x14ac:dyDescent="0.2">
      <c r="L427" s="53"/>
      <c r="M427" s="53"/>
      <c r="N427" s="53"/>
      <c r="O427" s="53"/>
      <c r="P427" s="53"/>
    </row>
    <row r="428" spans="12:16" x14ac:dyDescent="0.2">
      <c r="L428" s="53"/>
      <c r="M428" s="53"/>
      <c r="N428" s="53"/>
      <c r="O428" s="53"/>
      <c r="P428" s="53"/>
    </row>
    <row r="429" spans="12:16" x14ac:dyDescent="0.2">
      <c r="L429" s="53"/>
      <c r="M429" s="53"/>
      <c r="N429" s="53"/>
      <c r="O429" s="53"/>
      <c r="P429" s="53"/>
    </row>
    <row r="430" spans="12:16" x14ac:dyDescent="0.2">
      <c r="L430" s="53"/>
      <c r="M430" s="53"/>
      <c r="N430" s="53"/>
      <c r="O430" s="53"/>
      <c r="P430" s="53"/>
    </row>
    <row r="431" spans="12:16" x14ac:dyDescent="0.2">
      <c r="L431" s="53"/>
      <c r="M431" s="53"/>
      <c r="N431" s="53"/>
      <c r="O431" s="53"/>
      <c r="P431" s="53"/>
    </row>
    <row r="432" spans="12:16" x14ac:dyDescent="0.2">
      <c r="L432" s="53"/>
      <c r="M432" s="53"/>
      <c r="N432" s="53"/>
      <c r="O432" s="53"/>
      <c r="P432" s="53"/>
    </row>
    <row r="433" spans="12:16" x14ac:dyDescent="0.2">
      <c r="L433" s="53"/>
      <c r="M433" s="53"/>
      <c r="N433" s="53"/>
      <c r="O433" s="53"/>
      <c r="P433" s="53"/>
    </row>
    <row r="434" spans="12:16" x14ac:dyDescent="0.2">
      <c r="L434" s="53"/>
      <c r="M434" s="53"/>
      <c r="N434" s="53"/>
      <c r="O434" s="53"/>
      <c r="P434" s="53"/>
    </row>
    <row r="435" spans="12:16" x14ac:dyDescent="0.2">
      <c r="L435" s="53"/>
      <c r="M435" s="53"/>
      <c r="N435" s="53"/>
      <c r="O435" s="53"/>
      <c r="P435" s="53"/>
    </row>
    <row r="436" spans="12:16" x14ac:dyDescent="0.2">
      <c r="L436" s="53"/>
      <c r="M436" s="53"/>
      <c r="N436" s="53"/>
      <c r="O436" s="53"/>
      <c r="P436" s="53"/>
    </row>
    <row r="437" spans="12:16" x14ac:dyDescent="0.2">
      <c r="L437" s="53"/>
      <c r="M437" s="53"/>
      <c r="N437" s="53"/>
      <c r="O437" s="53"/>
      <c r="P437" s="53"/>
    </row>
    <row r="438" spans="12:16" x14ac:dyDescent="0.2">
      <c r="L438" s="53"/>
      <c r="M438" s="53"/>
      <c r="N438" s="53"/>
      <c r="O438" s="53"/>
      <c r="P438" s="53"/>
    </row>
    <row r="439" spans="12:16" x14ac:dyDescent="0.2">
      <c r="L439" s="53"/>
      <c r="M439" s="53"/>
      <c r="N439" s="53"/>
      <c r="O439" s="53"/>
      <c r="P439" s="53"/>
    </row>
    <row r="440" spans="12:16" x14ac:dyDescent="0.2">
      <c r="L440" s="53"/>
      <c r="M440" s="53"/>
      <c r="N440" s="53"/>
      <c r="O440" s="53"/>
      <c r="P440" s="5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6"/>
  <sheetViews>
    <sheetView workbookViewId="0">
      <pane ySplit="1" topLeftCell="A396" activePane="bottomLeft" state="frozen"/>
      <selection pane="bottomLeft" activeCell="A403" sqref="A403"/>
    </sheetView>
  </sheetViews>
  <sheetFormatPr defaultRowHeight="12.75" x14ac:dyDescent="0.2"/>
  <cols>
    <col min="1" max="1" width="4.140625" style="1" customWidth="1"/>
    <col min="2" max="2" width="12.140625" style="1" customWidth="1"/>
    <col min="3" max="3" width="7" style="1" customWidth="1"/>
    <col min="4" max="4" width="49.140625" style="1" customWidth="1"/>
    <col min="5" max="5" width="5.5703125" style="1" customWidth="1"/>
    <col min="6" max="6" width="43.5703125" style="1" customWidth="1"/>
    <col min="7" max="7" width="7.7109375" style="1" customWidth="1"/>
    <col min="8" max="8" width="11.7109375" style="1" customWidth="1"/>
    <col min="9" max="9" width="5.85546875" style="1" customWidth="1"/>
    <col min="10" max="10" width="10.85546875" style="1" customWidth="1"/>
    <col min="11" max="11" width="9.140625" style="8"/>
    <col min="12" max="12" width="13.140625" style="1" customWidth="1"/>
    <col min="13" max="16384" width="9.140625" style="1"/>
  </cols>
  <sheetData>
    <row r="1" spans="1:12" x14ac:dyDescent="0.2">
      <c r="A1" s="45" t="s">
        <v>0</v>
      </c>
      <c r="B1" s="45"/>
      <c r="C1" s="45" t="s">
        <v>81</v>
      </c>
      <c r="D1" s="45"/>
      <c r="E1" s="45" t="s">
        <v>82</v>
      </c>
      <c r="F1" s="45"/>
      <c r="G1" s="3" t="s">
        <v>1</v>
      </c>
      <c r="H1" s="4" t="s">
        <v>2</v>
      </c>
      <c r="I1" s="4" t="s">
        <v>3</v>
      </c>
      <c r="J1" s="5" t="s">
        <v>4</v>
      </c>
      <c r="K1" s="8" t="s">
        <v>163</v>
      </c>
      <c r="L1" s="11" t="s">
        <v>164</v>
      </c>
    </row>
    <row r="2" spans="1:12" x14ac:dyDescent="0.2">
      <c r="A2" s="6">
        <v>1</v>
      </c>
      <c r="B2" s="6" t="s">
        <v>37</v>
      </c>
      <c r="C2" s="6">
        <v>103</v>
      </c>
      <c r="D2" s="6" t="s">
        <v>17</v>
      </c>
      <c r="E2" s="6">
        <v>1</v>
      </c>
      <c r="F2" s="6" t="s">
        <v>18</v>
      </c>
      <c r="G2" s="6" t="s">
        <v>9</v>
      </c>
      <c r="H2" s="6"/>
      <c r="I2" s="6"/>
      <c r="J2" s="6">
        <v>1</v>
      </c>
      <c r="K2" s="8" t="str">
        <f>IF(LEN(C2)=4,LEFT(C2,2),LEFT(C2,1))</f>
        <v>1</v>
      </c>
      <c r="L2" s="9">
        <f>SUM(J2:J436)</f>
        <v>23956621</v>
      </c>
    </row>
    <row r="3" spans="1:12" x14ac:dyDescent="0.2">
      <c r="A3" s="6">
        <v>1</v>
      </c>
      <c r="B3" s="6" t="s">
        <v>37</v>
      </c>
      <c r="C3" s="6">
        <v>103</v>
      </c>
      <c r="D3" s="6" t="s">
        <v>17</v>
      </c>
      <c r="E3" s="6">
        <v>3</v>
      </c>
      <c r="F3" s="6" t="s">
        <v>10</v>
      </c>
      <c r="G3" s="6" t="s">
        <v>9</v>
      </c>
      <c r="H3" s="6"/>
      <c r="I3" s="6"/>
      <c r="J3" s="6">
        <v>1</v>
      </c>
      <c r="K3" s="8" t="str">
        <f t="shared" ref="K3:K66" si="0">IF(LEN(C3)=4,LEFT(C3,2),LEFT(C3,1))</f>
        <v>1</v>
      </c>
    </row>
    <row r="4" spans="1:12" x14ac:dyDescent="0.2">
      <c r="A4" s="6">
        <v>1</v>
      </c>
      <c r="B4" s="6" t="s">
        <v>37</v>
      </c>
      <c r="C4" s="6">
        <v>103</v>
      </c>
      <c r="D4" s="6" t="s">
        <v>17</v>
      </c>
      <c r="E4" s="6">
        <v>5</v>
      </c>
      <c r="F4" s="6" t="s">
        <v>12</v>
      </c>
      <c r="G4" s="6" t="s">
        <v>9</v>
      </c>
      <c r="H4" s="6"/>
      <c r="I4" s="6"/>
      <c r="J4" s="6">
        <v>5</v>
      </c>
      <c r="K4" s="8" t="str">
        <f t="shared" si="0"/>
        <v>1</v>
      </c>
    </row>
    <row r="5" spans="1:12" x14ac:dyDescent="0.2">
      <c r="A5" s="6">
        <v>1</v>
      </c>
      <c r="B5" s="6" t="s">
        <v>37</v>
      </c>
      <c r="C5" s="6">
        <v>103</v>
      </c>
      <c r="D5" s="6" t="s">
        <v>17</v>
      </c>
      <c r="E5" s="6">
        <v>21</v>
      </c>
      <c r="F5" s="6" t="s">
        <v>54</v>
      </c>
      <c r="G5" s="6" t="s">
        <v>9</v>
      </c>
      <c r="H5" s="6"/>
      <c r="I5" s="6"/>
      <c r="J5" s="6">
        <v>2</v>
      </c>
      <c r="K5" s="8" t="str">
        <f t="shared" si="0"/>
        <v>1</v>
      </c>
    </row>
    <row r="6" spans="1:12" x14ac:dyDescent="0.2">
      <c r="A6" s="6">
        <v>1</v>
      </c>
      <c r="B6" s="6" t="s">
        <v>37</v>
      </c>
      <c r="C6" s="6">
        <v>104</v>
      </c>
      <c r="D6" s="6" t="s">
        <v>20</v>
      </c>
      <c r="E6" s="6">
        <v>5</v>
      </c>
      <c r="F6" s="6" t="s">
        <v>12</v>
      </c>
      <c r="G6" s="6" t="s">
        <v>6</v>
      </c>
      <c r="H6" s="6"/>
      <c r="I6" s="6"/>
      <c r="J6" s="6">
        <v>1</v>
      </c>
      <c r="K6" s="8" t="str">
        <f t="shared" si="0"/>
        <v>1</v>
      </c>
    </row>
    <row r="7" spans="1:12" x14ac:dyDescent="0.2">
      <c r="A7" s="6">
        <v>1</v>
      </c>
      <c r="B7" s="6" t="s">
        <v>37</v>
      </c>
      <c r="C7" s="6">
        <v>104</v>
      </c>
      <c r="D7" s="6" t="s">
        <v>20</v>
      </c>
      <c r="E7" s="6">
        <v>99</v>
      </c>
      <c r="F7" s="6" t="s">
        <v>16</v>
      </c>
      <c r="G7" s="6" t="s">
        <v>9</v>
      </c>
      <c r="H7" s="6"/>
      <c r="I7" s="6"/>
      <c r="J7" s="6">
        <v>1</v>
      </c>
      <c r="K7" s="8" t="str">
        <f t="shared" si="0"/>
        <v>1</v>
      </c>
    </row>
    <row r="8" spans="1:12" x14ac:dyDescent="0.2">
      <c r="A8" s="6">
        <v>1</v>
      </c>
      <c r="B8" s="6" t="s">
        <v>37</v>
      </c>
      <c r="C8" s="6">
        <v>114</v>
      </c>
      <c r="D8" s="6" t="s">
        <v>61</v>
      </c>
      <c r="E8" s="6">
        <v>3</v>
      </c>
      <c r="F8" s="6" t="s">
        <v>10</v>
      </c>
      <c r="G8" s="6" t="s">
        <v>9</v>
      </c>
      <c r="H8" s="6"/>
      <c r="I8" s="6"/>
      <c r="J8" s="6">
        <v>10</v>
      </c>
      <c r="K8" s="8" t="str">
        <f t="shared" si="0"/>
        <v>1</v>
      </c>
    </row>
    <row r="9" spans="1:12" x14ac:dyDescent="0.2">
      <c r="A9" s="6">
        <v>1</v>
      </c>
      <c r="B9" s="6" t="s">
        <v>37</v>
      </c>
      <c r="C9" s="6">
        <v>114</v>
      </c>
      <c r="D9" s="6" t="s">
        <v>61</v>
      </c>
      <c r="E9" s="6">
        <v>21</v>
      </c>
      <c r="F9" s="6" t="s">
        <v>54</v>
      </c>
      <c r="G9" s="6" t="s">
        <v>9</v>
      </c>
      <c r="H9" s="6"/>
      <c r="I9" s="6"/>
      <c r="J9" s="6">
        <v>4</v>
      </c>
      <c r="K9" s="8" t="str">
        <f t="shared" si="0"/>
        <v>1</v>
      </c>
    </row>
    <row r="10" spans="1:12" x14ac:dyDescent="0.2">
      <c r="A10" s="6">
        <v>1</v>
      </c>
      <c r="B10" s="6" t="s">
        <v>37</v>
      </c>
      <c r="C10" s="6">
        <v>123</v>
      </c>
      <c r="D10" s="6" t="s">
        <v>38</v>
      </c>
      <c r="E10" s="6">
        <v>1</v>
      </c>
      <c r="F10" s="6" t="s">
        <v>18</v>
      </c>
      <c r="G10" s="6" t="s">
        <v>9</v>
      </c>
      <c r="H10" s="6" t="s">
        <v>39</v>
      </c>
      <c r="I10" s="6">
        <v>1</v>
      </c>
      <c r="J10" s="6">
        <v>10</v>
      </c>
      <c r="K10" s="8" t="str">
        <f t="shared" si="0"/>
        <v>1</v>
      </c>
    </row>
    <row r="11" spans="1:12" x14ac:dyDescent="0.2">
      <c r="A11" s="6">
        <v>1</v>
      </c>
      <c r="B11" s="6" t="s">
        <v>37</v>
      </c>
      <c r="C11" s="6">
        <v>123</v>
      </c>
      <c r="D11" s="6" t="s">
        <v>38</v>
      </c>
      <c r="E11" s="6">
        <v>1</v>
      </c>
      <c r="F11" s="6" t="s">
        <v>18</v>
      </c>
      <c r="G11" s="6" t="s">
        <v>9</v>
      </c>
      <c r="H11" s="6" t="s">
        <v>39</v>
      </c>
      <c r="I11" s="6">
        <v>5</v>
      </c>
      <c r="J11" s="6">
        <v>5</v>
      </c>
      <c r="K11" s="8" t="str">
        <f t="shared" si="0"/>
        <v>1</v>
      </c>
    </row>
    <row r="12" spans="1:12" x14ac:dyDescent="0.2">
      <c r="A12" s="6">
        <v>1</v>
      </c>
      <c r="B12" s="6" t="s">
        <v>37</v>
      </c>
      <c r="C12" s="6">
        <v>123</v>
      </c>
      <c r="D12" s="6" t="s">
        <v>38</v>
      </c>
      <c r="E12" s="6">
        <v>3</v>
      </c>
      <c r="F12" s="6" t="s">
        <v>10</v>
      </c>
      <c r="G12" s="6" t="s">
        <v>9</v>
      </c>
      <c r="H12" s="6" t="s">
        <v>39</v>
      </c>
      <c r="I12" s="6">
        <v>1</v>
      </c>
      <c r="J12" s="6">
        <v>4</v>
      </c>
      <c r="K12" s="8" t="str">
        <f t="shared" si="0"/>
        <v>1</v>
      </c>
    </row>
    <row r="13" spans="1:12" x14ac:dyDescent="0.2">
      <c r="A13" s="6">
        <v>1</v>
      </c>
      <c r="B13" s="6" t="s">
        <v>37</v>
      </c>
      <c r="C13" s="6">
        <v>123</v>
      </c>
      <c r="D13" s="6" t="s">
        <v>38</v>
      </c>
      <c r="E13" s="6">
        <v>3</v>
      </c>
      <c r="F13" s="6" t="s">
        <v>10</v>
      </c>
      <c r="G13" s="6" t="s">
        <v>9</v>
      </c>
      <c r="H13" s="6" t="s">
        <v>39</v>
      </c>
      <c r="I13" s="6">
        <v>5</v>
      </c>
      <c r="J13" s="6">
        <v>6</v>
      </c>
      <c r="K13" s="8" t="str">
        <f t="shared" si="0"/>
        <v>1</v>
      </c>
    </row>
    <row r="14" spans="1:12" x14ac:dyDescent="0.2">
      <c r="A14" s="6">
        <v>1</v>
      </c>
      <c r="B14" s="6" t="s">
        <v>37</v>
      </c>
      <c r="C14" s="6">
        <v>123</v>
      </c>
      <c r="D14" s="6" t="s">
        <v>38</v>
      </c>
      <c r="E14" s="6">
        <v>4</v>
      </c>
      <c r="F14" s="6" t="s">
        <v>11</v>
      </c>
      <c r="G14" s="6" t="s">
        <v>9</v>
      </c>
      <c r="H14" s="6" t="s">
        <v>39</v>
      </c>
      <c r="I14" s="6">
        <v>1</v>
      </c>
      <c r="J14" s="6">
        <v>1</v>
      </c>
      <c r="K14" s="8" t="str">
        <f t="shared" si="0"/>
        <v>1</v>
      </c>
    </row>
    <row r="15" spans="1:12" x14ac:dyDescent="0.2">
      <c r="A15" s="6">
        <v>1</v>
      </c>
      <c r="B15" s="6" t="s">
        <v>37</v>
      </c>
      <c r="C15" s="6">
        <v>123</v>
      </c>
      <c r="D15" s="6" t="s">
        <v>38</v>
      </c>
      <c r="E15" s="6">
        <v>5</v>
      </c>
      <c r="F15" s="6" t="s">
        <v>12</v>
      </c>
      <c r="G15" s="6" t="s">
        <v>9</v>
      </c>
      <c r="H15" s="6" t="s">
        <v>39</v>
      </c>
      <c r="I15" s="6">
        <v>1</v>
      </c>
      <c r="J15" s="6">
        <v>3</v>
      </c>
      <c r="K15" s="8" t="str">
        <f t="shared" si="0"/>
        <v>1</v>
      </c>
    </row>
    <row r="16" spans="1:12" x14ac:dyDescent="0.2">
      <c r="A16" s="6">
        <v>1</v>
      </c>
      <c r="B16" s="6" t="s">
        <v>37</v>
      </c>
      <c r="C16" s="6">
        <v>123</v>
      </c>
      <c r="D16" s="6" t="s">
        <v>38</v>
      </c>
      <c r="E16" s="6">
        <v>5</v>
      </c>
      <c r="F16" s="6" t="s">
        <v>12</v>
      </c>
      <c r="G16" s="6" t="s">
        <v>9</v>
      </c>
      <c r="H16" s="6" t="s">
        <v>39</v>
      </c>
      <c r="I16" s="6">
        <v>5</v>
      </c>
      <c r="J16" s="6">
        <v>6</v>
      </c>
      <c r="K16" s="8" t="str">
        <f t="shared" si="0"/>
        <v>1</v>
      </c>
    </row>
    <row r="17" spans="1:11" x14ac:dyDescent="0.2">
      <c r="A17" s="6">
        <v>1</v>
      </c>
      <c r="B17" s="6" t="s">
        <v>37</v>
      </c>
      <c r="C17" s="6">
        <v>123</v>
      </c>
      <c r="D17" s="6" t="s">
        <v>38</v>
      </c>
      <c r="E17" s="6">
        <v>99</v>
      </c>
      <c r="F17" s="6" t="s">
        <v>16</v>
      </c>
      <c r="G17" s="6" t="s">
        <v>9</v>
      </c>
      <c r="H17" s="6" t="s">
        <v>39</v>
      </c>
      <c r="I17" s="6">
        <v>1</v>
      </c>
      <c r="J17" s="6">
        <v>1</v>
      </c>
      <c r="K17" s="8" t="str">
        <f t="shared" si="0"/>
        <v>1</v>
      </c>
    </row>
    <row r="18" spans="1:11" x14ac:dyDescent="0.2">
      <c r="A18" s="6">
        <v>1</v>
      </c>
      <c r="B18" s="6" t="s">
        <v>37</v>
      </c>
      <c r="C18" s="6">
        <v>123</v>
      </c>
      <c r="D18" s="6" t="s">
        <v>38</v>
      </c>
      <c r="E18" s="6">
        <v>99</v>
      </c>
      <c r="F18" s="6" t="s">
        <v>16</v>
      </c>
      <c r="G18" s="6" t="s">
        <v>9</v>
      </c>
      <c r="H18" s="6" t="s">
        <v>39</v>
      </c>
      <c r="I18" s="6">
        <v>5</v>
      </c>
      <c r="J18" s="6">
        <v>4</v>
      </c>
      <c r="K18" s="8" t="str">
        <f t="shared" si="0"/>
        <v>1</v>
      </c>
    </row>
    <row r="19" spans="1:11" x14ac:dyDescent="0.2">
      <c r="A19" s="6">
        <v>1</v>
      </c>
      <c r="B19" s="6" t="s">
        <v>37</v>
      </c>
      <c r="C19" s="6">
        <v>202</v>
      </c>
      <c r="D19" s="6" t="s">
        <v>25</v>
      </c>
      <c r="E19" s="6">
        <v>2</v>
      </c>
      <c r="F19" s="6" t="s">
        <v>8</v>
      </c>
      <c r="G19" s="6" t="s">
        <v>9</v>
      </c>
      <c r="H19" s="6" t="s">
        <v>40</v>
      </c>
      <c r="I19" s="6">
        <v>1</v>
      </c>
      <c r="J19" s="6">
        <v>27</v>
      </c>
      <c r="K19" s="8" t="str">
        <f t="shared" si="0"/>
        <v>2</v>
      </c>
    </row>
    <row r="20" spans="1:11" x14ac:dyDescent="0.2">
      <c r="A20" s="6">
        <v>1</v>
      </c>
      <c r="B20" s="6" t="s">
        <v>37</v>
      </c>
      <c r="C20" s="6">
        <v>202</v>
      </c>
      <c r="D20" s="6" t="s">
        <v>25</v>
      </c>
      <c r="E20" s="6">
        <v>2</v>
      </c>
      <c r="F20" s="6" t="s">
        <v>8</v>
      </c>
      <c r="G20" s="6" t="s">
        <v>9</v>
      </c>
      <c r="H20" s="6" t="s">
        <v>40</v>
      </c>
      <c r="I20" s="6">
        <v>4</v>
      </c>
      <c r="J20" s="6">
        <v>1</v>
      </c>
      <c r="K20" s="8" t="str">
        <f t="shared" si="0"/>
        <v>2</v>
      </c>
    </row>
    <row r="21" spans="1:11" x14ac:dyDescent="0.2">
      <c r="A21" s="6">
        <v>1</v>
      </c>
      <c r="B21" s="6" t="s">
        <v>37</v>
      </c>
      <c r="C21" s="6">
        <v>202</v>
      </c>
      <c r="D21" s="6" t="s">
        <v>25</v>
      </c>
      <c r="E21" s="6">
        <v>3</v>
      </c>
      <c r="F21" s="6" t="s">
        <v>10</v>
      </c>
      <c r="G21" s="6" t="s">
        <v>9</v>
      </c>
      <c r="H21" s="6" t="s">
        <v>40</v>
      </c>
      <c r="I21" s="6">
        <v>1</v>
      </c>
      <c r="J21" s="6">
        <v>2864</v>
      </c>
      <c r="K21" s="8" t="str">
        <f t="shared" si="0"/>
        <v>2</v>
      </c>
    </row>
    <row r="22" spans="1:11" x14ac:dyDescent="0.2">
      <c r="A22" s="6">
        <v>1</v>
      </c>
      <c r="B22" s="6" t="s">
        <v>37</v>
      </c>
      <c r="C22" s="6">
        <v>202</v>
      </c>
      <c r="D22" s="6" t="s">
        <v>25</v>
      </c>
      <c r="E22" s="6">
        <v>3</v>
      </c>
      <c r="F22" s="6" t="s">
        <v>10</v>
      </c>
      <c r="G22" s="6" t="s">
        <v>9</v>
      </c>
      <c r="H22" s="6" t="s">
        <v>40</v>
      </c>
      <c r="I22" s="6">
        <v>3</v>
      </c>
      <c r="J22" s="6">
        <v>1</v>
      </c>
      <c r="K22" s="8" t="str">
        <f t="shared" si="0"/>
        <v>2</v>
      </c>
    </row>
    <row r="23" spans="1:11" x14ac:dyDescent="0.2">
      <c r="A23" s="6">
        <v>1</v>
      </c>
      <c r="B23" s="6" t="s">
        <v>37</v>
      </c>
      <c r="C23" s="6">
        <v>202</v>
      </c>
      <c r="D23" s="6" t="s">
        <v>25</v>
      </c>
      <c r="E23" s="6">
        <v>3</v>
      </c>
      <c r="F23" s="6" t="s">
        <v>10</v>
      </c>
      <c r="G23" s="6" t="s">
        <v>9</v>
      </c>
      <c r="H23" s="6" t="s">
        <v>40</v>
      </c>
      <c r="I23" s="6">
        <v>4</v>
      </c>
      <c r="J23" s="6">
        <v>48</v>
      </c>
      <c r="K23" s="8" t="str">
        <f t="shared" si="0"/>
        <v>2</v>
      </c>
    </row>
    <row r="24" spans="1:11" x14ac:dyDescent="0.2">
      <c r="A24" s="6">
        <v>1</v>
      </c>
      <c r="B24" s="6" t="s">
        <v>37</v>
      </c>
      <c r="C24" s="6">
        <v>202</v>
      </c>
      <c r="D24" s="6" t="s">
        <v>25</v>
      </c>
      <c r="E24" s="6">
        <v>4</v>
      </c>
      <c r="F24" s="6" t="s">
        <v>11</v>
      </c>
      <c r="G24" s="6" t="s">
        <v>9</v>
      </c>
      <c r="H24" s="6" t="s">
        <v>40</v>
      </c>
      <c r="I24" s="6">
        <v>1</v>
      </c>
      <c r="J24" s="6">
        <v>246</v>
      </c>
      <c r="K24" s="8" t="str">
        <f t="shared" si="0"/>
        <v>2</v>
      </c>
    </row>
    <row r="25" spans="1:11" x14ac:dyDescent="0.2">
      <c r="A25" s="6">
        <v>1</v>
      </c>
      <c r="B25" s="6" t="s">
        <v>37</v>
      </c>
      <c r="C25" s="6">
        <v>202</v>
      </c>
      <c r="D25" s="6" t="s">
        <v>25</v>
      </c>
      <c r="E25" s="6">
        <v>4</v>
      </c>
      <c r="F25" s="6" t="s">
        <v>11</v>
      </c>
      <c r="G25" s="6" t="s">
        <v>9</v>
      </c>
      <c r="H25" s="6" t="s">
        <v>40</v>
      </c>
      <c r="I25" s="6">
        <v>4</v>
      </c>
      <c r="J25" s="6">
        <v>4</v>
      </c>
      <c r="K25" s="8" t="str">
        <f t="shared" si="0"/>
        <v>2</v>
      </c>
    </row>
    <row r="26" spans="1:11" x14ac:dyDescent="0.2">
      <c r="A26" s="6">
        <v>1</v>
      </c>
      <c r="B26" s="6" t="s">
        <v>37</v>
      </c>
      <c r="C26" s="6">
        <v>202</v>
      </c>
      <c r="D26" s="6" t="s">
        <v>25</v>
      </c>
      <c r="E26" s="6">
        <v>5</v>
      </c>
      <c r="F26" s="6" t="s">
        <v>12</v>
      </c>
      <c r="G26" s="6" t="s">
        <v>9</v>
      </c>
      <c r="H26" s="6" t="s">
        <v>40</v>
      </c>
      <c r="I26" s="6">
        <v>1</v>
      </c>
      <c r="J26" s="6">
        <v>23949</v>
      </c>
      <c r="K26" s="8" t="str">
        <f t="shared" si="0"/>
        <v>2</v>
      </c>
    </row>
    <row r="27" spans="1:11" x14ac:dyDescent="0.2">
      <c r="A27" s="6">
        <v>1</v>
      </c>
      <c r="B27" s="6" t="s">
        <v>37</v>
      </c>
      <c r="C27" s="6">
        <v>202</v>
      </c>
      <c r="D27" s="6" t="s">
        <v>25</v>
      </c>
      <c r="E27" s="6">
        <v>5</v>
      </c>
      <c r="F27" s="6" t="s">
        <v>12</v>
      </c>
      <c r="G27" s="6" t="s">
        <v>9</v>
      </c>
      <c r="H27" s="6" t="s">
        <v>40</v>
      </c>
      <c r="I27" s="6">
        <v>4</v>
      </c>
      <c r="J27" s="6">
        <v>213</v>
      </c>
      <c r="K27" s="8" t="str">
        <f t="shared" si="0"/>
        <v>2</v>
      </c>
    </row>
    <row r="28" spans="1:11" x14ac:dyDescent="0.2">
      <c r="A28" s="6">
        <v>1</v>
      </c>
      <c r="B28" s="6" t="s">
        <v>37</v>
      </c>
      <c r="C28" s="6">
        <v>202</v>
      </c>
      <c r="D28" s="6" t="s">
        <v>25</v>
      </c>
      <c r="E28" s="6">
        <v>6</v>
      </c>
      <c r="F28" s="6" t="s">
        <v>13</v>
      </c>
      <c r="G28" s="6" t="s">
        <v>9</v>
      </c>
      <c r="H28" s="6" t="s">
        <v>40</v>
      </c>
      <c r="I28" s="6">
        <v>1</v>
      </c>
      <c r="J28" s="6">
        <v>11</v>
      </c>
      <c r="K28" s="8" t="str">
        <f t="shared" si="0"/>
        <v>2</v>
      </c>
    </row>
    <row r="29" spans="1:11" x14ac:dyDescent="0.2">
      <c r="A29" s="6">
        <v>1</v>
      </c>
      <c r="B29" s="6" t="s">
        <v>37</v>
      </c>
      <c r="C29" s="6">
        <v>202</v>
      </c>
      <c r="D29" s="6" t="s">
        <v>25</v>
      </c>
      <c r="E29" s="6">
        <v>6</v>
      </c>
      <c r="F29" s="6" t="s">
        <v>13</v>
      </c>
      <c r="G29" s="6" t="s">
        <v>6</v>
      </c>
      <c r="H29" s="6"/>
      <c r="I29" s="6"/>
      <c r="J29" s="6">
        <v>10150</v>
      </c>
      <c r="K29" s="8" t="str">
        <f t="shared" si="0"/>
        <v>2</v>
      </c>
    </row>
    <row r="30" spans="1:11" x14ac:dyDescent="0.2">
      <c r="A30" s="6">
        <v>1</v>
      </c>
      <c r="B30" s="6" t="s">
        <v>37</v>
      </c>
      <c r="C30" s="6">
        <v>202</v>
      </c>
      <c r="D30" s="6" t="s">
        <v>25</v>
      </c>
      <c r="E30" s="6">
        <v>7</v>
      </c>
      <c r="F30" s="6" t="s">
        <v>14</v>
      </c>
      <c r="G30" s="6" t="s">
        <v>9</v>
      </c>
      <c r="H30" s="6" t="s">
        <v>40</v>
      </c>
      <c r="I30" s="6">
        <v>1</v>
      </c>
      <c r="J30" s="6">
        <v>62</v>
      </c>
      <c r="K30" s="8" t="str">
        <f t="shared" si="0"/>
        <v>2</v>
      </c>
    </row>
    <row r="31" spans="1:11" x14ac:dyDescent="0.2">
      <c r="A31" s="6">
        <v>1</v>
      </c>
      <c r="B31" s="6" t="s">
        <v>37</v>
      </c>
      <c r="C31" s="6">
        <v>202</v>
      </c>
      <c r="D31" s="6" t="s">
        <v>25</v>
      </c>
      <c r="E31" s="6">
        <v>8</v>
      </c>
      <c r="F31" s="6" t="s">
        <v>46</v>
      </c>
      <c r="G31" s="6" t="s">
        <v>9</v>
      </c>
      <c r="H31" s="6" t="s">
        <v>40</v>
      </c>
      <c r="I31" s="6">
        <v>1</v>
      </c>
      <c r="J31" s="6">
        <v>1</v>
      </c>
      <c r="K31" s="8" t="str">
        <f t="shared" si="0"/>
        <v>2</v>
      </c>
    </row>
    <row r="32" spans="1:11" x14ac:dyDescent="0.2">
      <c r="A32" s="6">
        <v>1</v>
      </c>
      <c r="B32" s="6" t="s">
        <v>37</v>
      </c>
      <c r="C32" s="6">
        <v>202</v>
      </c>
      <c r="D32" s="6" t="s">
        <v>25</v>
      </c>
      <c r="E32" s="6">
        <v>9</v>
      </c>
      <c r="F32" s="6" t="s">
        <v>34</v>
      </c>
      <c r="G32" s="6" t="s">
        <v>9</v>
      </c>
      <c r="H32" s="6" t="s">
        <v>40</v>
      </c>
      <c r="I32" s="6">
        <v>1</v>
      </c>
      <c r="J32" s="6">
        <v>6</v>
      </c>
      <c r="K32" s="8" t="str">
        <f t="shared" si="0"/>
        <v>2</v>
      </c>
    </row>
    <row r="33" spans="1:11" x14ac:dyDescent="0.2">
      <c r="A33" s="6">
        <v>1</v>
      </c>
      <c r="B33" s="6" t="s">
        <v>37</v>
      </c>
      <c r="C33" s="6">
        <v>202</v>
      </c>
      <c r="D33" s="6" t="s">
        <v>25</v>
      </c>
      <c r="E33" s="6">
        <v>10</v>
      </c>
      <c r="F33" s="6" t="s">
        <v>41</v>
      </c>
      <c r="G33" s="6" t="s">
        <v>9</v>
      </c>
      <c r="H33" s="6" t="s">
        <v>40</v>
      </c>
      <c r="I33" s="6">
        <v>1</v>
      </c>
      <c r="J33" s="6">
        <v>2</v>
      </c>
      <c r="K33" s="8" t="str">
        <f t="shared" si="0"/>
        <v>2</v>
      </c>
    </row>
    <row r="34" spans="1:11" x14ac:dyDescent="0.2">
      <c r="A34" s="6">
        <v>1</v>
      </c>
      <c r="B34" s="6" t="s">
        <v>37</v>
      </c>
      <c r="C34" s="6">
        <v>202</v>
      </c>
      <c r="D34" s="6" t="s">
        <v>25</v>
      </c>
      <c r="E34" s="6">
        <v>11</v>
      </c>
      <c r="F34" s="6" t="s">
        <v>42</v>
      </c>
      <c r="G34" s="6" t="s">
        <v>9</v>
      </c>
      <c r="H34" s="6" t="s">
        <v>40</v>
      </c>
      <c r="I34" s="6">
        <v>1</v>
      </c>
      <c r="J34" s="6">
        <v>37</v>
      </c>
      <c r="K34" s="8" t="str">
        <f t="shared" si="0"/>
        <v>2</v>
      </c>
    </row>
    <row r="35" spans="1:11" x14ac:dyDescent="0.2">
      <c r="A35" s="6">
        <v>1</v>
      </c>
      <c r="B35" s="6" t="s">
        <v>37</v>
      </c>
      <c r="C35" s="6">
        <v>202</v>
      </c>
      <c r="D35" s="6" t="s">
        <v>25</v>
      </c>
      <c r="E35" s="6">
        <v>13</v>
      </c>
      <c r="F35" s="6" t="s">
        <v>157</v>
      </c>
      <c r="G35" s="6" t="s">
        <v>9</v>
      </c>
      <c r="H35" s="6" t="s">
        <v>40</v>
      </c>
      <c r="I35" s="6">
        <v>1</v>
      </c>
      <c r="J35" s="6">
        <v>1</v>
      </c>
      <c r="K35" s="8" t="str">
        <f t="shared" si="0"/>
        <v>2</v>
      </c>
    </row>
    <row r="36" spans="1:11" x14ac:dyDescent="0.2">
      <c r="A36" s="6">
        <v>1</v>
      </c>
      <c r="B36" s="6" t="s">
        <v>37</v>
      </c>
      <c r="C36" s="6">
        <v>202</v>
      </c>
      <c r="D36" s="6" t="s">
        <v>25</v>
      </c>
      <c r="E36" s="6">
        <v>98</v>
      </c>
      <c r="F36" s="6" t="s">
        <v>43</v>
      </c>
      <c r="G36" s="6" t="s">
        <v>9</v>
      </c>
      <c r="H36" s="6" t="s">
        <v>40</v>
      </c>
      <c r="I36" s="6">
        <v>1</v>
      </c>
      <c r="J36" s="6">
        <v>11</v>
      </c>
      <c r="K36" s="8" t="str">
        <f t="shared" si="0"/>
        <v>2</v>
      </c>
    </row>
    <row r="37" spans="1:11" x14ac:dyDescent="0.2">
      <c r="A37" s="6">
        <v>1</v>
      </c>
      <c r="B37" s="6" t="s">
        <v>37</v>
      </c>
      <c r="C37" s="6">
        <v>202</v>
      </c>
      <c r="D37" s="6" t="s">
        <v>25</v>
      </c>
      <c r="E37" s="6">
        <v>98</v>
      </c>
      <c r="F37" s="6" t="s">
        <v>43</v>
      </c>
      <c r="G37" s="6" t="s">
        <v>9</v>
      </c>
      <c r="H37" s="6" t="s">
        <v>40</v>
      </c>
      <c r="I37" s="6">
        <v>4</v>
      </c>
      <c r="J37" s="6">
        <v>2</v>
      </c>
      <c r="K37" s="8" t="str">
        <f t="shared" si="0"/>
        <v>2</v>
      </c>
    </row>
    <row r="38" spans="1:11" x14ac:dyDescent="0.2">
      <c r="A38" s="6">
        <v>1</v>
      </c>
      <c r="B38" s="6" t="s">
        <v>37</v>
      </c>
      <c r="C38" s="6">
        <v>202</v>
      </c>
      <c r="D38" s="6" t="s">
        <v>25</v>
      </c>
      <c r="E38" s="6">
        <v>99</v>
      </c>
      <c r="F38" s="6" t="s">
        <v>16</v>
      </c>
      <c r="G38" s="6" t="s">
        <v>9</v>
      </c>
      <c r="H38" s="6" t="s">
        <v>40</v>
      </c>
      <c r="I38" s="6">
        <v>1</v>
      </c>
      <c r="J38" s="6">
        <v>2317</v>
      </c>
      <c r="K38" s="8" t="str">
        <f t="shared" si="0"/>
        <v>2</v>
      </c>
    </row>
    <row r="39" spans="1:11" x14ac:dyDescent="0.2">
      <c r="A39" s="6">
        <v>1</v>
      </c>
      <c r="B39" s="6" t="s">
        <v>37</v>
      </c>
      <c r="C39" s="6">
        <v>202</v>
      </c>
      <c r="D39" s="6" t="s">
        <v>25</v>
      </c>
      <c r="E39" s="6">
        <v>99</v>
      </c>
      <c r="F39" s="6" t="s">
        <v>16</v>
      </c>
      <c r="G39" s="6" t="s">
        <v>9</v>
      </c>
      <c r="H39" s="6" t="s">
        <v>40</v>
      </c>
      <c r="I39" s="6">
        <v>3</v>
      </c>
      <c r="J39" s="6">
        <v>1</v>
      </c>
      <c r="K39" s="8" t="str">
        <f t="shared" si="0"/>
        <v>2</v>
      </c>
    </row>
    <row r="40" spans="1:11" x14ac:dyDescent="0.2">
      <c r="A40" s="6">
        <v>1</v>
      </c>
      <c r="B40" s="6" t="s">
        <v>37</v>
      </c>
      <c r="C40" s="6">
        <v>202</v>
      </c>
      <c r="D40" s="6" t="s">
        <v>25</v>
      </c>
      <c r="E40" s="6">
        <v>99</v>
      </c>
      <c r="F40" s="6" t="s">
        <v>16</v>
      </c>
      <c r="G40" s="6" t="s">
        <v>9</v>
      </c>
      <c r="H40" s="6" t="s">
        <v>40</v>
      </c>
      <c r="I40" s="6">
        <v>4</v>
      </c>
      <c r="J40" s="6">
        <v>34</v>
      </c>
      <c r="K40" s="8" t="str">
        <f t="shared" si="0"/>
        <v>2</v>
      </c>
    </row>
    <row r="41" spans="1:11" x14ac:dyDescent="0.2">
      <c r="A41" s="6">
        <v>1</v>
      </c>
      <c r="B41" s="6" t="s">
        <v>37</v>
      </c>
      <c r="C41" s="6">
        <v>203</v>
      </c>
      <c r="D41" s="6" t="s">
        <v>44</v>
      </c>
      <c r="E41" s="6">
        <v>0</v>
      </c>
      <c r="F41" s="6" t="s">
        <v>5</v>
      </c>
      <c r="G41" s="6" t="s">
        <v>9</v>
      </c>
      <c r="H41" s="6"/>
      <c r="I41" s="6"/>
      <c r="J41" s="6">
        <v>4713</v>
      </c>
      <c r="K41" s="8" t="str">
        <f t="shared" si="0"/>
        <v>2</v>
      </c>
    </row>
    <row r="42" spans="1:11" x14ac:dyDescent="0.2">
      <c r="A42" s="6">
        <v>1</v>
      </c>
      <c r="B42" s="6" t="s">
        <v>37</v>
      </c>
      <c r="C42" s="6">
        <v>203</v>
      </c>
      <c r="D42" s="6" t="s">
        <v>44</v>
      </c>
      <c r="E42" s="6">
        <v>1</v>
      </c>
      <c r="F42" s="6" t="s">
        <v>18</v>
      </c>
      <c r="G42" s="6" t="s">
        <v>9</v>
      </c>
      <c r="H42" s="6" t="s">
        <v>45</v>
      </c>
      <c r="I42" s="6">
        <v>1</v>
      </c>
      <c r="J42" s="6">
        <v>9</v>
      </c>
      <c r="K42" s="8" t="str">
        <f t="shared" si="0"/>
        <v>2</v>
      </c>
    </row>
    <row r="43" spans="1:11" x14ac:dyDescent="0.2">
      <c r="A43" s="6">
        <v>1</v>
      </c>
      <c r="B43" s="6" t="s">
        <v>37</v>
      </c>
      <c r="C43" s="6">
        <v>203</v>
      </c>
      <c r="D43" s="6" t="s">
        <v>44</v>
      </c>
      <c r="E43" s="6">
        <v>2</v>
      </c>
      <c r="F43" s="6" t="s">
        <v>8</v>
      </c>
      <c r="G43" s="6" t="s">
        <v>9</v>
      </c>
      <c r="H43" s="6" t="s">
        <v>45</v>
      </c>
      <c r="I43" s="6">
        <v>1</v>
      </c>
      <c r="J43" s="6">
        <v>37</v>
      </c>
      <c r="K43" s="8" t="str">
        <f t="shared" si="0"/>
        <v>2</v>
      </c>
    </row>
    <row r="44" spans="1:11" x14ac:dyDescent="0.2">
      <c r="A44" s="6">
        <v>1</v>
      </c>
      <c r="B44" s="6" t="s">
        <v>37</v>
      </c>
      <c r="C44" s="6">
        <v>203</v>
      </c>
      <c r="D44" s="6" t="s">
        <v>44</v>
      </c>
      <c r="E44" s="6">
        <v>3</v>
      </c>
      <c r="F44" s="6" t="s">
        <v>10</v>
      </c>
      <c r="G44" s="6" t="s">
        <v>9</v>
      </c>
      <c r="H44" s="6" t="s">
        <v>45</v>
      </c>
      <c r="I44" s="6">
        <v>1</v>
      </c>
      <c r="J44" s="6">
        <v>935</v>
      </c>
      <c r="K44" s="8" t="str">
        <f t="shared" si="0"/>
        <v>2</v>
      </c>
    </row>
    <row r="45" spans="1:11" x14ac:dyDescent="0.2">
      <c r="A45" s="6">
        <v>1</v>
      </c>
      <c r="B45" s="6" t="s">
        <v>37</v>
      </c>
      <c r="C45" s="6">
        <v>203</v>
      </c>
      <c r="D45" s="6" t="s">
        <v>44</v>
      </c>
      <c r="E45" s="6">
        <v>3</v>
      </c>
      <c r="F45" s="6" t="s">
        <v>10</v>
      </c>
      <c r="G45" s="6" t="s">
        <v>9</v>
      </c>
      <c r="H45" s="6" t="s">
        <v>45</v>
      </c>
      <c r="I45" s="6">
        <v>4</v>
      </c>
      <c r="J45" s="6">
        <v>7</v>
      </c>
      <c r="K45" s="8" t="str">
        <f t="shared" si="0"/>
        <v>2</v>
      </c>
    </row>
    <row r="46" spans="1:11" x14ac:dyDescent="0.2">
      <c r="A46" s="6">
        <v>1</v>
      </c>
      <c r="B46" s="6" t="s">
        <v>37</v>
      </c>
      <c r="C46" s="6">
        <v>203</v>
      </c>
      <c r="D46" s="6" t="s">
        <v>44</v>
      </c>
      <c r="E46" s="6">
        <v>4</v>
      </c>
      <c r="F46" s="6" t="s">
        <v>11</v>
      </c>
      <c r="G46" s="6" t="s">
        <v>9</v>
      </c>
      <c r="H46" s="6" t="s">
        <v>45</v>
      </c>
      <c r="I46" s="6">
        <v>1</v>
      </c>
      <c r="J46" s="6">
        <v>157</v>
      </c>
      <c r="K46" s="8" t="str">
        <f t="shared" si="0"/>
        <v>2</v>
      </c>
    </row>
    <row r="47" spans="1:11" x14ac:dyDescent="0.2">
      <c r="A47" s="6">
        <v>1</v>
      </c>
      <c r="B47" s="6" t="s">
        <v>37</v>
      </c>
      <c r="C47" s="6">
        <v>203</v>
      </c>
      <c r="D47" s="6" t="s">
        <v>44</v>
      </c>
      <c r="E47" s="6">
        <v>4</v>
      </c>
      <c r="F47" s="6" t="s">
        <v>11</v>
      </c>
      <c r="G47" s="6" t="s">
        <v>9</v>
      </c>
      <c r="H47" s="6" t="s">
        <v>45</v>
      </c>
      <c r="I47" s="6">
        <v>4</v>
      </c>
      <c r="J47" s="6">
        <v>1</v>
      </c>
      <c r="K47" s="8" t="str">
        <f t="shared" si="0"/>
        <v>2</v>
      </c>
    </row>
    <row r="48" spans="1:11" x14ac:dyDescent="0.2">
      <c r="A48" s="6">
        <v>1</v>
      </c>
      <c r="B48" s="6" t="s">
        <v>37</v>
      </c>
      <c r="C48" s="6">
        <v>203</v>
      </c>
      <c r="D48" s="6" t="s">
        <v>44</v>
      </c>
      <c r="E48" s="6">
        <v>5</v>
      </c>
      <c r="F48" s="6" t="s">
        <v>12</v>
      </c>
      <c r="G48" s="6" t="s">
        <v>9</v>
      </c>
      <c r="H48" s="6" t="s">
        <v>45</v>
      </c>
      <c r="I48" s="6">
        <v>1</v>
      </c>
      <c r="J48" s="6">
        <v>5101</v>
      </c>
      <c r="K48" s="8" t="str">
        <f t="shared" si="0"/>
        <v>2</v>
      </c>
    </row>
    <row r="49" spans="1:11" x14ac:dyDescent="0.2">
      <c r="A49" s="6">
        <v>1</v>
      </c>
      <c r="B49" s="6" t="s">
        <v>37</v>
      </c>
      <c r="C49" s="6">
        <v>203</v>
      </c>
      <c r="D49" s="6" t="s">
        <v>44</v>
      </c>
      <c r="E49" s="6">
        <v>5</v>
      </c>
      <c r="F49" s="6" t="s">
        <v>12</v>
      </c>
      <c r="G49" s="6" t="s">
        <v>9</v>
      </c>
      <c r="H49" s="6" t="s">
        <v>45</v>
      </c>
      <c r="I49" s="6">
        <v>4</v>
      </c>
      <c r="J49" s="6">
        <v>8</v>
      </c>
      <c r="K49" s="8" t="str">
        <f t="shared" si="0"/>
        <v>2</v>
      </c>
    </row>
    <row r="50" spans="1:11" x14ac:dyDescent="0.2">
      <c r="A50" s="6">
        <v>1</v>
      </c>
      <c r="B50" s="6" t="s">
        <v>37</v>
      </c>
      <c r="C50" s="6">
        <v>203</v>
      </c>
      <c r="D50" s="6" t="s">
        <v>44</v>
      </c>
      <c r="E50" s="6">
        <v>6</v>
      </c>
      <c r="F50" s="6" t="s">
        <v>13</v>
      </c>
      <c r="G50" s="6" t="s">
        <v>9</v>
      </c>
      <c r="H50" s="6" t="s">
        <v>45</v>
      </c>
      <c r="I50" s="6">
        <v>1</v>
      </c>
      <c r="J50" s="6">
        <v>65</v>
      </c>
      <c r="K50" s="8" t="str">
        <f t="shared" si="0"/>
        <v>2</v>
      </c>
    </row>
    <row r="51" spans="1:11" x14ac:dyDescent="0.2">
      <c r="A51" s="6">
        <v>1</v>
      </c>
      <c r="B51" s="6" t="s">
        <v>37</v>
      </c>
      <c r="C51" s="6">
        <v>203</v>
      </c>
      <c r="D51" s="6" t="s">
        <v>44</v>
      </c>
      <c r="E51" s="6">
        <v>7</v>
      </c>
      <c r="F51" s="6" t="s">
        <v>14</v>
      </c>
      <c r="G51" s="6" t="s">
        <v>9</v>
      </c>
      <c r="H51" s="6" t="s">
        <v>45</v>
      </c>
      <c r="I51" s="6">
        <v>1</v>
      </c>
      <c r="J51" s="6">
        <v>81</v>
      </c>
      <c r="K51" s="8" t="str">
        <f t="shared" si="0"/>
        <v>2</v>
      </c>
    </row>
    <row r="52" spans="1:11" x14ac:dyDescent="0.2">
      <c r="A52" s="6">
        <v>1</v>
      </c>
      <c r="B52" s="6" t="s">
        <v>37</v>
      </c>
      <c r="C52" s="6">
        <v>203</v>
      </c>
      <c r="D52" s="6" t="s">
        <v>44</v>
      </c>
      <c r="E52" s="6">
        <v>7</v>
      </c>
      <c r="F52" s="6" t="s">
        <v>14</v>
      </c>
      <c r="G52" s="6" t="s">
        <v>9</v>
      </c>
      <c r="H52" s="6" t="s">
        <v>45</v>
      </c>
      <c r="I52" s="6">
        <v>4</v>
      </c>
      <c r="J52" s="6">
        <v>2</v>
      </c>
      <c r="K52" s="8" t="str">
        <f t="shared" si="0"/>
        <v>2</v>
      </c>
    </row>
    <row r="53" spans="1:11" x14ac:dyDescent="0.2">
      <c r="A53" s="6">
        <v>1</v>
      </c>
      <c r="B53" s="6" t="s">
        <v>37</v>
      </c>
      <c r="C53" s="6">
        <v>203</v>
      </c>
      <c r="D53" s="6" t="s">
        <v>44</v>
      </c>
      <c r="E53" s="6">
        <v>8</v>
      </c>
      <c r="F53" s="6" t="s">
        <v>46</v>
      </c>
      <c r="G53" s="6" t="s">
        <v>9</v>
      </c>
      <c r="H53" s="6" t="s">
        <v>45</v>
      </c>
      <c r="I53" s="6">
        <v>1</v>
      </c>
      <c r="J53" s="6">
        <v>1</v>
      </c>
      <c r="K53" s="8" t="str">
        <f t="shared" si="0"/>
        <v>2</v>
      </c>
    </row>
    <row r="54" spans="1:11" x14ac:dyDescent="0.2">
      <c r="A54" s="6">
        <v>1</v>
      </c>
      <c r="B54" s="6" t="s">
        <v>37</v>
      </c>
      <c r="C54" s="6">
        <v>203</v>
      </c>
      <c r="D54" s="6" t="s">
        <v>44</v>
      </c>
      <c r="E54" s="6">
        <v>9</v>
      </c>
      <c r="F54" s="6" t="s">
        <v>34</v>
      </c>
      <c r="G54" s="6" t="s">
        <v>9</v>
      </c>
      <c r="H54" s="6" t="s">
        <v>45</v>
      </c>
      <c r="I54" s="6">
        <v>1</v>
      </c>
      <c r="J54" s="6">
        <v>22</v>
      </c>
      <c r="K54" s="8" t="str">
        <f t="shared" si="0"/>
        <v>2</v>
      </c>
    </row>
    <row r="55" spans="1:11" x14ac:dyDescent="0.2">
      <c r="A55" s="6">
        <v>1</v>
      </c>
      <c r="B55" s="6" t="s">
        <v>37</v>
      </c>
      <c r="C55" s="6">
        <v>203</v>
      </c>
      <c r="D55" s="6" t="s">
        <v>44</v>
      </c>
      <c r="E55" s="6">
        <v>10</v>
      </c>
      <c r="F55" s="6" t="s">
        <v>41</v>
      </c>
      <c r="G55" s="6" t="s">
        <v>9</v>
      </c>
      <c r="H55" s="6" t="s">
        <v>45</v>
      </c>
      <c r="I55" s="6">
        <v>1</v>
      </c>
      <c r="J55" s="6">
        <v>3</v>
      </c>
      <c r="K55" s="8" t="str">
        <f t="shared" si="0"/>
        <v>2</v>
      </c>
    </row>
    <row r="56" spans="1:11" x14ac:dyDescent="0.2">
      <c r="A56" s="6">
        <v>1</v>
      </c>
      <c r="B56" s="6" t="s">
        <v>37</v>
      </c>
      <c r="C56" s="6">
        <v>203</v>
      </c>
      <c r="D56" s="6" t="s">
        <v>44</v>
      </c>
      <c r="E56" s="6">
        <v>11</v>
      </c>
      <c r="F56" s="6" t="s">
        <v>42</v>
      </c>
      <c r="G56" s="6" t="s">
        <v>9</v>
      </c>
      <c r="H56" s="6" t="s">
        <v>45</v>
      </c>
      <c r="I56" s="6">
        <v>1</v>
      </c>
      <c r="J56" s="6">
        <v>10</v>
      </c>
      <c r="K56" s="8" t="str">
        <f t="shared" si="0"/>
        <v>2</v>
      </c>
    </row>
    <row r="57" spans="1:11" x14ac:dyDescent="0.2">
      <c r="A57" s="6">
        <v>1</v>
      </c>
      <c r="B57" s="6" t="s">
        <v>37</v>
      </c>
      <c r="C57" s="6">
        <v>203</v>
      </c>
      <c r="D57" s="6" t="s">
        <v>44</v>
      </c>
      <c r="E57" s="6">
        <v>98</v>
      </c>
      <c r="F57" s="6" t="s">
        <v>43</v>
      </c>
      <c r="G57" s="6" t="s">
        <v>9</v>
      </c>
      <c r="H57" s="6" t="s">
        <v>45</v>
      </c>
      <c r="I57" s="6">
        <v>1</v>
      </c>
      <c r="J57" s="6">
        <v>6</v>
      </c>
      <c r="K57" s="8" t="str">
        <f t="shared" si="0"/>
        <v>2</v>
      </c>
    </row>
    <row r="58" spans="1:11" x14ac:dyDescent="0.2">
      <c r="A58" s="6">
        <v>1</v>
      </c>
      <c r="B58" s="6" t="s">
        <v>37</v>
      </c>
      <c r="C58" s="6">
        <v>203</v>
      </c>
      <c r="D58" s="6" t="s">
        <v>44</v>
      </c>
      <c r="E58" s="6">
        <v>99</v>
      </c>
      <c r="F58" s="6" t="s">
        <v>16</v>
      </c>
      <c r="G58" s="6" t="s">
        <v>9</v>
      </c>
      <c r="H58" s="6" t="s">
        <v>45</v>
      </c>
      <c r="I58" s="6">
        <v>1</v>
      </c>
      <c r="J58" s="6">
        <v>936</v>
      </c>
      <c r="K58" s="8" t="str">
        <f t="shared" si="0"/>
        <v>2</v>
      </c>
    </row>
    <row r="59" spans="1:11" x14ac:dyDescent="0.2">
      <c r="A59" s="6">
        <v>1</v>
      </c>
      <c r="B59" s="6" t="s">
        <v>37</v>
      </c>
      <c r="C59" s="6">
        <v>203</v>
      </c>
      <c r="D59" s="6" t="s">
        <v>44</v>
      </c>
      <c r="E59" s="6">
        <v>99</v>
      </c>
      <c r="F59" s="6" t="s">
        <v>16</v>
      </c>
      <c r="G59" s="6" t="s">
        <v>9</v>
      </c>
      <c r="H59" s="6" t="s">
        <v>45</v>
      </c>
      <c r="I59" s="6">
        <v>4</v>
      </c>
      <c r="J59" s="6">
        <v>2</v>
      </c>
      <c r="K59" s="8" t="str">
        <f t="shared" si="0"/>
        <v>2</v>
      </c>
    </row>
    <row r="60" spans="1:11" x14ac:dyDescent="0.2">
      <c r="A60" s="6">
        <v>1</v>
      </c>
      <c r="B60" s="6" t="s">
        <v>37</v>
      </c>
      <c r="C60" s="6">
        <v>302</v>
      </c>
      <c r="D60" s="6" t="s">
        <v>32</v>
      </c>
      <c r="E60" s="6">
        <v>0</v>
      </c>
      <c r="F60" s="6" t="s">
        <v>5</v>
      </c>
      <c r="G60" s="6" t="s">
        <v>9</v>
      </c>
      <c r="H60" s="6"/>
      <c r="I60" s="6"/>
      <c r="J60" s="6">
        <v>204236</v>
      </c>
      <c r="K60" s="8" t="str">
        <f t="shared" si="0"/>
        <v>3</v>
      </c>
    </row>
    <row r="61" spans="1:11" x14ac:dyDescent="0.2">
      <c r="A61" s="6">
        <v>1</v>
      </c>
      <c r="B61" s="6" t="s">
        <v>37</v>
      </c>
      <c r="C61" s="6">
        <v>302</v>
      </c>
      <c r="D61" s="6" t="s">
        <v>32</v>
      </c>
      <c r="E61" s="6">
        <v>0</v>
      </c>
      <c r="F61" s="6" t="s">
        <v>5</v>
      </c>
      <c r="G61" s="6" t="s">
        <v>9</v>
      </c>
      <c r="H61" s="6" t="s">
        <v>116</v>
      </c>
      <c r="I61" s="6">
        <v>2</v>
      </c>
      <c r="J61" s="6">
        <v>2127</v>
      </c>
      <c r="K61" s="8" t="str">
        <f t="shared" si="0"/>
        <v>3</v>
      </c>
    </row>
    <row r="62" spans="1:11" x14ac:dyDescent="0.2">
      <c r="A62" s="6">
        <v>1</v>
      </c>
      <c r="B62" s="6" t="s">
        <v>37</v>
      </c>
      <c r="C62" s="6">
        <v>302</v>
      </c>
      <c r="D62" s="6" t="s">
        <v>32</v>
      </c>
      <c r="E62" s="6">
        <v>1</v>
      </c>
      <c r="F62" s="6" t="s">
        <v>18</v>
      </c>
      <c r="G62" s="6" t="s">
        <v>9</v>
      </c>
      <c r="H62" s="6"/>
      <c r="I62" s="6"/>
      <c r="J62" s="6">
        <v>3</v>
      </c>
      <c r="K62" s="8" t="str">
        <f t="shared" si="0"/>
        <v>3</v>
      </c>
    </row>
    <row r="63" spans="1:11" x14ac:dyDescent="0.2">
      <c r="A63" s="6">
        <v>1</v>
      </c>
      <c r="B63" s="6" t="s">
        <v>37</v>
      </c>
      <c r="C63" s="6">
        <v>302</v>
      </c>
      <c r="D63" s="6" t="s">
        <v>32</v>
      </c>
      <c r="E63" s="6">
        <v>2</v>
      </c>
      <c r="F63" s="6" t="s">
        <v>8</v>
      </c>
      <c r="G63" s="6" t="s">
        <v>9</v>
      </c>
      <c r="H63" s="6"/>
      <c r="I63" s="6"/>
      <c r="J63" s="6">
        <v>3</v>
      </c>
      <c r="K63" s="8" t="str">
        <f t="shared" si="0"/>
        <v>3</v>
      </c>
    </row>
    <row r="64" spans="1:11" x14ac:dyDescent="0.2">
      <c r="A64" s="6">
        <v>1</v>
      </c>
      <c r="B64" s="6" t="s">
        <v>37</v>
      </c>
      <c r="C64" s="6">
        <v>302</v>
      </c>
      <c r="D64" s="6" t="s">
        <v>32</v>
      </c>
      <c r="E64" s="6">
        <v>3</v>
      </c>
      <c r="F64" s="6" t="s">
        <v>10</v>
      </c>
      <c r="G64" s="6" t="s">
        <v>9</v>
      </c>
      <c r="H64" s="6"/>
      <c r="I64" s="6"/>
      <c r="J64" s="6">
        <v>58</v>
      </c>
      <c r="K64" s="8" t="str">
        <f t="shared" si="0"/>
        <v>3</v>
      </c>
    </row>
    <row r="65" spans="1:11" x14ac:dyDescent="0.2">
      <c r="A65" s="6">
        <v>1</v>
      </c>
      <c r="B65" s="6" t="s">
        <v>37</v>
      </c>
      <c r="C65" s="6">
        <v>302</v>
      </c>
      <c r="D65" s="6" t="s">
        <v>32</v>
      </c>
      <c r="E65" s="6">
        <v>4</v>
      </c>
      <c r="F65" s="6" t="s">
        <v>11</v>
      </c>
      <c r="G65" s="6" t="s">
        <v>9</v>
      </c>
      <c r="H65" s="6"/>
      <c r="I65" s="6"/>
      <c r="J65" s="6">
        <v>19</v>
      </c>
      <c r="K65" s="8" t="str">
        <f t="shared" si="0"/>
        <v>3</v>
      </c>
    </row>
    <row r="66" spans="1:11" x14ac:dyDescent="0.2">
      <c r="A66" s="6">
        <v>1</v>
      </c>
      <c r="B66" s="6" t="s">
        <v>37</v>
      </c>
      <c r="C66" s="6">
        <v>302</v>
      </c>
      <c r="D66" s="6" t="s">
        <v>32</v>
      </c>
      <c r="E66" s="6">
        <v>5</v>
      </c>
      <c r="F66" s="6" t="s">
        <v>12</v>
      </c>
      <c r="G66" s="6" t="s">
        <v>9</v>
      </c>
      <c r="H66" s="6"/>
      <c r="I66" s="6"/>
      <c r="J66" s="6">
        <v>50</v>
      </c>
      <c r="K66" s="8" t="str">
        <f t="shared" si="0"/>
        <v>3</v>
      </c>
    </row>
    <row r="67" spans="1:11" x14ac:dyDescent="0.2">
      <c r="A67" s="6">
        <v>1</v>
      </c>
      <c r="B67" s="6" t="s">
        <v>37</v>
      </c>
      <c r="C67" s="6">
        <v>302</v>
      </c>
      <c r="D67" s="6" t="s">
        <v>32</v>
      </c>
      <c r="E67" s="6">
        <v>6</v>
      </c>
      <c r="F67" s="6" t="s">
        <v>13</v>
      </c>
      <c r="G67" s="6" t="s">
        <v>9</v>
      </c>
      <c r="H67" s="6"/>
      <c r="I67" s="6"/>
      <c r="J67" s="6">
        <v>7</v>
      </c>
      <c r="K67" s="8" t="str">
        <f t="shared" ref="K67:K130" si="1">IF(LEN(C67)=4,LEFT(C67,2),LEFT(C67,1))</f>
        <v>3</v>
      </c>
    </row>
    <row r="68" spans="1:11" x14ac:dyDescent="0.2">
      <c r="A68" s="6">
        <v>1</v>
      </c>
      <c r="B68" s="6" t="s">
        <v>37</v>
      </c>
      <c r="C68" s="6">
        <v>302</v>
      </c>
      <c r="D68" s="6" t="s">
        <v>32</v>
      </c>
      <c r="E68" s="6">
        <v>7</v>
      </c>
      <c r="F68" s="6" t="s">
        <v>14</v>
      </c>
      <c r="G68" s="6" t="s">
        <v>9</v>
      </c>
      <c r="H68" s="6"/>
      <c r="I68" s="6"/>
      <c r="J68" s="6">
        <v>15</v>
      </c>
      <c r="K68" s="8" t="str">
        <f t="shared" si="1"/>
        <v>3</v>
      </c>
    </row>
    <row r="69" spans="1:11" x14ac:dyDescent="0.2">
      <c r="A69" s="6">
        <v>1</v>
      </c>
      <c r="B69" s="6" t="s">
        <v>37</v>
      </c>
      <c r="C69" s="6">
        <v>302</v>
      </c>
      <c r="D69" s="6" t="s">
        <v>32</v>
      </c>
      <c r="E69" s="6">
        <v>10</v>
      </c>
      <c r="F69" s="6" t="s">
        <v>41</v>
      </c>
      <c r="G69" s="6" t="s">
        <v>9</v>
      </c>
      <c r="H69" s="6"/>
      <c r="I69" s="6"/>
      <c r="J69" s="6">
        <v>3</v>
      </c>
      <c r="K69" s="8" t="str">
        <f t="shared" si="1"/>
        <v>3</v>
      </c>
    </row>
    <row r="70" spans="1:11" x14ac:dyDescent="0.2">
      <c r="A70" s="6">
        <v>1</v>
      </c>
      <c r="B70" s="6" t="s">
        <v>37</v>
      </c>
      <c r="C70" s="6">
        <v>302</v>
      </c>
      <c r="D70" s="6" t="s">
        <v>32</v>
      </c>
      <c r="E70" s="6">
        <v>99</v>
      </c>
      <c r="F70" s="6" t="s">
        <v>16</v>
      </c>
      <c r="G70" s="6" t="s">
        <v>9</v>
      </c>
      <c r="H70" s="6"/>
      <c r="I70" s="6"/>
      <c r="J70" s="6">
        <v>4</v>
      </c>
      <c r="K70" s="8" t="str">
        <f t="shared" si="1"/>
        <v>3</v>
      </c>
    </row>
    <row r="71" spans="1:11" x14ac:dyDescent="0.2">
      <c r="A71" s="6">
        <v>1</v>
      </c>
      <c r="B71" s="6" t="s">
        <v>37</v>
      </c>
      <c r="C71" s="6">
        <v>303</v>
      </c>
      <c r="D71" s="6" t="s">
        <v>47</v>
      </c>
      <c r="E71" s="6">
        <v>0</v>
      </c>
      <c r="F71" s="6" t="s">
        <v>5</v>
      </c>
      <c r="G71" s="6" t="s">
        <v>9</v>
      </c>
      <c r="H71" s="6"/>
      <c r="I71" s="6"/>
      <c r="J71" s="6">
        <v>40395</v>
      </c>
      <c r="K71" s="8" t="str">
        <f t="shared" si="1"/>
        <v>3</v>
      </c>
    </row>
    <row r="72" spans="1:11" x14ac:dyDescent="0.2">
      <c r="A72" s="6">
        <v>1</v>
      </c>
      <c r="B72" s="6" t="s">
        <v>37</v>
      </c>
      <c r="C72" s="6">
        <v>303</v>
      </c>
      <c r="D72" s="6" t="s">
        <v>47</v>
      </c>
      <c r="E72" s="6">
        <v>1</v>
      </c>
      <c r="F72" s="6" t="s">
        <v>18</v>
      </c>
      <c r="G72" s="6" t="s">
        <v>9</v>
      </c>
      <c r="H72" s="6"/>
      <c r="I72" s="6"/>
      <c r="J72" s="6">
        <v>3</v>
      </c>
      <c r="K72" s="8" t="str">
        <f t="shared" si="1"/>
        <v>3</v>
      </c>
    </row>
    <row r="73" spans="1:11" x14ac:dyDescent="0.2">
      <c r="A73" s="6">
        <v>1</v>
      </c>
      <c r="B73" s="6" t="s">
        <v>37</v>
      </c>
      <c r="C73" s="6">
        <v>303</v>
      </c>
      <c r="D73" s="6" t="s">
        <v>47</v>
      </c>
      <c r="E73" s="6">
        <v>3</v>
      </c>
      <c r="F73" s="6" t="s">
        <v>10</v>
      </c>
      <c r="G73" s="6" t="s">
        <v>9</v>
      </c>
      <c r="H73" s="6"/>
      <c r="I73" s="6"/>
      <c r="J73" s="6">
        <v>11</v>
      </c>
      <c r="K73" s="8" t="str">
        <f t="shared" si="1"/>
        <v>3</v>
      </c>
    </row>
    <row r="74" spans="1:11" x14ac:dyDescent="0.2">
      <c r="A74" s="6">
        <v>1</v>
      </c>
      <c r="B74" s="6" t="s">
        <v>37</v>
      </c>
      <c r="C74" s="6">
        <v>303</v>
      </c>
      <c r="D74" s="6" t="s">
        <v>47</v>
      </c>
      <c r="E74" s="6">
        <v>4</v>
      </c>
      <c r="F74" s="6" t="s">
        <v>11</v>
      </c>
      <c r="G74" s="6" t="s">
        <v>9</v>
      </c>
      <c r="H74" s="6"/>
      <c r="I74" s="6"/>
      <c r="J74" s="6">
        <v>3</v>
      </c>
      <c r="K74" s="8" t="str">
        <f t="shared" si="1"/>
        <v>3</v>
      </c>
    </row>
    <row r="75" spans="1:11" x14ac:dyDescent="0.2">
      <c r="A75" s="6">
        <v>1</v>
      </c>
      <c r="B75" s="6" t="s">
        <v>37</v>
      </c>
      <c r="C75" s="6">
        <v>303</v>
      </c>
      <c r="D75" s="6" t="s">
        <v>47</v>
      </c>
      <c r="E75" s="6">
        <v>5</v>
      </c>
      <c r="F75" s="6" t="s">
        <v>12</v>
      </c>
      <c r="G75" s="6" t="s">
        <v>9</v>
      </c>
      <c r="H75" s="6"/>
      <c r="I75" s="6"/>
      <c r="J75" s="6">
        <v>12</v>
      </c>
      <c r="K75" s="8" t="str">
        <f t="shared" si="1"/>
        <v>3</v>
      </c>
    </row>
    <row r="76" spans="1:11" x14ac:dyDescent="0.2">
      <c r="A76" s="6">
        <v>1</v>
      </c>
      <c r="B76" s="6" t="s">
        <v>37</v>
      </c>
      <c r="C76" s="6">
        <v>303</v>
      </c>
      <c r="D76" s="6" t="s">
        <v>47</v>
      </c>
      <c r="E76" s="6">
        <v>6</v>
      </c>
      <c r="F76" s="6" t="s">
        <v>13</v>
      </c>
      <c r="G76" s="6" t="s">
        <v>9</v>
      </c>
      <c r="H76" s="6"/>
      <c r="I76" s="6"/>
      <c r="J76" s="6">
        <v>1</v>
      </c>
      <c r="K76" s="8" t="str">
        <f t="shared" si="1"/>
        <v>3</v>
      </c>
    </row>
    <row r="77" spans="1:11" x14ac:dyDescent="0.2">
      <c r="A77" s="6">
        <v>1</v>
      </c>
      <c r="B77" s="6" t="s">
        <v>37</v>
      </c>
      <c r="C77" s="6">
        <v>303</v>
      </c>
      <c r="D77" s="6" t="s">
        <v>47</v>
      </c>
      <c r="E77" s="6">
        <v>7</v>
      </c>
      <c r="F77" s="6" t="s">
        <v>14</v>
      </c>
      <c r="G77" s="6" t="s">
        <v>9</v>
      </c>
      <c r="H77" s="6"/>
      <c r="I77" s="6"/>
      <c r="J77" s="6">
        <v>4</v>
      </c>
      <c r="K77" s="8" t="str">
        <f t="shared" si="1"/>
        <v>3</v>
      </c>
    </row>
    <row r="78" spans="1:11" x14ac:dyDescent="0.2">
      <c r="A78" s="6">
        <v>1</v>
      </c>
      <c r="B78" s="6" t="s">
        <v>37</v>
      </c>
      <c r="C78" s="6">
        <v>303</v>
      </c>
      <c r="D78" s="6" t="s">
        <v>47</v>
      </c>
      <c r="E78" s="6">
        <v>9</v>
      </c>
      <c r="F78" s="6" t="s">
        <v>34</v>
      </c>
      <c r="G78" s="6" t="s">
        <v>9</v>
      </c>
      <c r="H78" s="6"/>
      <c r="I78" s="6"/>
      <c r="J78" s="6">
        <v>1</v>
      </c>
      <c r="K78" s="8" t="str">
        <f t="shared" si="1"/>
        <v>3</v>
      </c>
    </row>
    <row r="79" spans="1:11" x14ac:dyDescent="0.2">
      <c r="A79" s="6">
        <v>1</v>
      </c>
      <c r="B79" s="6" t="s">
        <v>37</v>
      </c>
      <c r="C79" s="6">
        <v>303</v>
      </c>
      <c r="D79" s="6" t="s">
        <v>47</v>
      </c>
      <c r="E79" s="6">
        <v>10</v>
      </c>
      <c r="F79" s="6" t="s">
        <v>41</v>
      </c>
      <c r="G79" s="6" t="s">
        <v>9</v>
      </c>
      <c r="H79" s="6"/>
      <c r="I79" s="6"/>
      <c r="J79" s="6">
        <v>1</v>
      </c>
      <c r="K79" s="8" t="str">
        <f t="shared" si="1"/>
        <v>3</v>
      </c>
    </row>
    <row r="80" spans="1:11" x14ac:dyDescent="0.2">
      <c r="A80" s="6">
        <v>1</v>
      </c>
      <c r="B80" s="6" t="s">
        <v>37</v>
      </c>
      <c r="C80" s="6">
        <v>303</v>
      </c>
      <c r="D80" s="6" t="s">
        <v>47</v>
      </c>
      <c r="E80" s="6">
        <v>11</v>
      </c>
      <c r="F80" s="6" t="s">
        <v>42</v>
      </c>
      <c r="G80" s="6" t="s">
        <v>9</v>
      </c>
      <c r="H80" s="6"/>
      <c r="I80" s="6"/>
      <c r="J80" s="6">
        <v>2</v>
      </c>
      <c r="K80" s="8" t="str">
        <f t="shared" si="1"/>
        <v>3</v>
      </c>
    </row>
    <row r="81" spans="1:11" x14ac:dyDescent="0.2">
      <c r="A81" s="6">
        <v>1</v>
      </c>
      <c r="B81" s="6" t="s">
        <v>37</v>
      </c>
      <c r="C81" s="6">
        <v>401</v>
      </c>
      <c r="D81" s="6" t="s">
        <v>48</v>
      </c>
      <c r="E81" s="6">
        <v>0</v>
      </c>
      <c r="F81" s="6" t="s">
        <v>5</v>
      </c>
      <c r="G81" s="6" t="s">
        <v>6</v>
      </c>
      <c r="H81" s="6"/>
      <c r="I81" s="6"/>
      <c r="J81" s="6">
        <v>469</v>
      </c>
      <c r="K81" s="8" t="str">
        <f t="shared" si="1"/>
        <v>4</v>
      </c>
    </row>
    <row r="82" spans="1:11" x14ac:dyDescent="0.2">
      <c r="A82" s="6">
        <v>1</v>
      </c>
      <c r="B82" s="6" t="s">
        <v>37</v>
      </c>
      <c r="C82" s="6">
        <v>410</v>
      </c>
      <c r="D82" s="6" t="s">
        <v>35</v>
      </c>
      <c r="E82" s="6">
        <v>0</v>
      </c>
      <c r="F82" s="6" t="s">
        <v>5</v>
      </c>
      <c r="G82" s="6" t="s">
        <v>9</v>
      </c>
      <c r="H82" s="6"/>
      <c r="I82" s="6"/>
      <c r="J82" s="6">
        <v>242659</v>
      </c>
      <c r="K82" s="8" t="str">
        <f t="shared" si="1"/>
        <v>4</v>
      </c>
    </row>
    <row r="83" spans="1:11" x14ac:dyDescent="0.2">
      <c r="A83" s="6">
        <v>1</v>
      </c>
      <c r="B83" s="6" t="s">
        <v>37</v>
      </c>
      <c r="C83" s="6">
        <v>410</v>
      </c>
      <c r="D83" s="6" t="s">
        <v>35</v>
      </c>
      <c r="E83" s="6">
        <v>0</v>
      </c>
      <c r="F83" s="6" t="s">
        <v>5</v>
      </c>
      <c r="G83" s="6" t="s">
        <v>9</v>
      </c>
      <c r="H83" s="6" t="s">
        <v>123</v>
      </c>
      <c r="I83" s="6">
        <v>4</v>
      </c>
      <c r="J83" s="6">
        <v>2827</v>
      </c>
      <c r="K83" s="8" t="str">
        <f t="shared" si="1"/>
        <v>4</v>
      </c>
    </row>
    <row r="84" spans="1:11" x14ac:dyDescent="0.2">
      <c r="A84" s="6">
        <v>1</v>
      </c>
      <c r="B84" s="6" t="s">
        <v>37</v>
      </c>
      <c r="C84" s="6">
        <v>410</v>
      </c>
      <c r="D84" s="6" t="s">
        <v>35</v>
      </c>
      <c r="E84" s="6">
        <v>0</v>
      </c>
      <c r="F84" s="6" t="s">
        <v>5</v>
      </c>
      <c r="G84" s="6" t="s">
        <v>6</v>
      </c>
      <c r="H84" s="6"/>
      <c r="I84" s="6"/>
      <c r="J84" s="6">
        <v>150327</v>
      </c>
      <c r="K84" s="8" t="str">
        <f t="shared" si="1"/>
        <v>4</v>
      </c>
    </row>
    <row r="85" spans="1:11" x14ac:dyDescent="0.2">
      <c r="A85" s="6">
        <v>1</v>
      </c>
      <c r="B85" s="6" t="s">
        <v>37</v>
      </c>
      <c r="C85" s="6">
        <v>9730</v>
      </c>
      <c r="D85" s="6" t="s">
        <v>49</v>
      </c>
      <c r="E85" s="6">
        <v>0</v>
      </c>
      <c r="F85" s="6" t="s">
        <v>5</v>
      </c>
      <c r="G85" s="6" t="s">
        <v>9</v>
      </c>
      <c r="H85" s="6" t="s">
        <v>50</v>
      </c>
      <c r="I85" s="6">
        <v>1</v>
      </c>
      <c r="J85" s="6">
        <v>35579</v>
      </c>
      <c r="K85" s="8" t="str">
        <f t="shared" si="1"/>
        <v>97</v>
      </c>
    </row>
    <row r="86" spans="1:11" x14ac:dyDescent="0.2">
      <c r="A86" s="6">
        <v>2</v>
      </c>
      <c r="B86" s="6" t="s">
        <v>51</v>
      </c>
      <c r="C86" s="6">
        <v>101</v>
      </c>
      <c r="D86" s="6" t="s">
        <v>7</v>
      </c>
      <c r="E86" s="6">
        <v>0</v>
      </c>
      <c r="F86" s="6" t="s">
        <v>5</v>
      </c>
      <c r="G86" s="6" t="s">
        <v>9</v>
      </c>
      <c r="H86" s="6"/>
      <c r="I86" s="6"/>
      <c r="J86" s="6">
        <v>1</v>
      </c>
      <c r="K86" s="8" t="str">
        <f t="shared" si="1"/>
        <v>1</v>
      </c>
    </row>
    <row r="87" spans="1:11" x14ac:dyDescent="0.2">
      <c r="A87" s="6">
        <v>2</v>
      </c>
      <c r="B87" s="6" t="s">
        <v>51</v>
      </c>
      <c r="C87" s="6">
        <v>101</v>
      </c>
      <c r="D87" s="6" t="s">
        <v>7</v>
      </c>
      <c r="E87" s="6">
        <v>1</v>
      </c>
      <c r="F87" s="6" t="s">
        <v>18</v>
      </c>
      <c r="G87" s="6" t="s">
        <v>9</v>
      </c>
      <c r="H87" s="6"/>
      <c r="I87" s="6"/>
      <c r="J87" s="6">
        <v>2206</v>
      </c>
      <c r="K87" s="8" t="str">
        <f t="shared" si="1"/>
        <v>1</v>
      </c>
    </row>
    <row r="88" spans="1:11" x14ac:dyDescent="0.2">
      <c r="A88" s="6">
        <v>2</v>
      </c>
      <c r="B88" s="6" t="s">
        <v>51</v>
      </c>
      <c r="C88" s="6">
        <v>101</v>
      </c>
      <c r="D88" s="6" t="s">
        <v>7</v>
      </c>
      <c r="E88" s="6">
        <v>1</v>
      </c>
      <c r="F88" s="6" t="s">
        <v>18</v>
      </c>
      <c r="G88" s="6" t="s">
        <v>9</v>
      </c>
      <c r="H88" s="6" t="s">
        <v>52</v>
      </c>
      <c r="I88" s="6">
        <v>4</v>
      </c>
      <c r="J88" s="6">
        <v>5401</v>
      </c>
      <c r="K88" s="8" t="str">
        <f t="shared" si="1"/>
        <v>1</v>
      </c>
    </row>
    <row r="89" spans="1:11" x14ac:dyDescent="0.2">
      <c r="A89" s="6">
        <v>2</v>
      </c>
      <c r="B89" s="6" t="s">
        <v>51</v>
      </c>
      <c r="C89" s="6">
        <v>101</v>
      </c>
      <c r="D89" s="6" t="s">
        <v>7</v>
      </c>
      <c r="E89" s="6">
        <v>1</v>
      </c>
      <c r="F89" s="6" t="s">
        <v>18</v>
      </c>
      <c r="G89" s="6" t="s">
        <v>9</v>
      </c>
      <c r="H89" s="6" t="s">
        <v>52</v>
      </c>
      <c r="I89" s="6">
        <v>6</v>
      </c>
      <c r="J89" s="6">
        <v>4940</v>
      </c>
      <c r="K89" s="8" t="str">
        <f t="shared" si="1"/>
        <v>1</v>
      </c>
    </row>
    <row r="90" spans="1:11" x14ac:dyDescent="0.2">
      <c r="A90" s="6">
        <v>2</v>
      </c>
      <c r="B90" s="6" t="s">
        <v>51</v>
      </c>
      <c r="C90" s="6">
        <v>101</v>
      </c>
      <c r="D90" s="6" t="s">
        <v>7</v>
      </c>
      <c r="E90" s="6">
        <v>2</v>
      </c>
      <c r="F90" s="6" t="s">
        <v>8</v>
      </c>
      <c r="G90" s="6" t="s">
        <v>9</v>
      </c>
      <c r="H90" s="6"/>
      <c r="I90" s="6"/>
      <c r="J90" s="6">
        <v>5187</v>
      </c>
      <c r="K90" s="8" t="str">
        <f t="shared" si="1"/>
        <v>1</v>
      </c>
    </row>
    <row r="91" spans="1:11" x14ac:dyDescent="0.2">
      <c r="A91" s="6">
        <v>2</v>
      </c>
      <c r="B91" s="6" t="s">
        <v>51</v>
      </c>
      <c r="C91" s="6">
        <v>101</v>
      </c>
      <c r="D91" s="6" t="s">
        <v>7</v>
      </c>
      <c r="E91" s="6">
        <v>2</v>
      </c>
      <c r="F91" s="6" t="s">
        <v>8</v>
      </c>
      <c r="G91" s="6" t="s">
        <v>9</v>
      </c>
      <c r="H91" s="6" t="s">
        <v>52</v>
      </c>
      <c r="I91" s="6">
        <v>4</v>
      </c>
      <c r="J91" s="6">
        <v>76</v>
      </c>
      <c r="K91" s="8" t="str">
        <f t="shared" si="1"/>
        <v>1</v>
      </c>
    </row>
    <row r="92" spans="1:11" x14ac:dyDescent="0.2">
      <c r="A92" s="6">
        <v>2</v>
      </c>
      <c r="B92" s="6" t="s">
        <v>51</v>
      </c>
      <c r="C92" s="6">
        <v>101</v>
      </c>
      <c r="D92" s="6" t="s">
        <v>7</v>
      </c>
      <c r="E92" s="6">
        <v>3</v>
      </c>
      <c r="F92" s="6" t="s">
        <v>10</v>
      </c>
      <c r="G92" s="6" t="s">
        <v>9</v>
      </c>
      <c r="H92" s="6"/>
      <c r="I92" s="6"/>
      <c r="J92" s="6">
        <v>74292</v>
      </c>
      <c r="K92" s="8" t="str">
        <f t="shared" si="1"/>
        <v>1</v>
      </c>
    </row>
    <row r="93" spans="1:11" x14ac:dyDescent="0.2">
      <c r="A93" s="6">
        <v>2</v>
      </c>
      <c r="B93" s="6" t="s">
        <v>51</v>
      </c>
      <c r="C93" s="6">
        <v>101</v>
      </c>
      <c r="D93" s="6" t="s">
        <v>7</v>
      </c>
      <c r="E93" s="6">
        <v>3</v>
      </c>
      <c r="F93" s="6" t="s">
        <v>10</v>
      </c>
      <c r="G93" s="6" t="s">
        <v>9</v>
      </c>
      <c r="H93" s="6" t="s">
        <v>52</v>
      </c>
      <c r="I93" s="6">
        <v>4</v>
      </c>
      <c r="J93" s="6">
        <v>9091</v>
      </c>
      <c r="K93" s="8" t="str">
        <f t="shared" si="1"/>
        <v>1</v>
      </c>
    </row>
    <row r="94" spans="1:11" x14ac:dyDescent="0.2">
      <c r="A94" s="6">
        <v>2</v>
      </c>
      <c r="B94" s="6" t="s">
        <v>51</v>
      </c>
      <c r="C94" s="6">
        <v>101</v>
      </c>
      <c r="D94" s="6" t="s">
        <v>7</v>
      </c>
      <c r="E94" s="6">
        <v>3</v>
      </c>
      <c r="F94" s="6" t="s">
        <v>10</v>
      </c>
      <c r="G94" s="6" t="s">
        <v>9</v>
      </c>
      <c r="H94" s="6" t="s">
        <v>52</v>
      </c>
      <c r="I94" s="6">
        <v>6</v>
      </c>
      <c r="J94" s="6">
        <v>3925</v>
      </c>
      <c r="K94" s="8" t="str">
        <f t="shared" si="1"/>
        <v>1</v>
      </c>
    </row>
    <row r="95" spans="1:11" x14ac:dyDescent="0.2">
      <c r="A95" s="6">
        <v>2</v>
      </c>
      <c r="B95" s="6" t="s">
        <v>51</v>
      </c>
      <c r="C95" s="6">
        <v>101</v>
      </c>
      <c r="D95" s="6" t="s">
        <v>7</v>
      </c>
      <c r="E95" s="6">
        <v>3</v>
      </c>
      <c r="F95" s="6" t="s">
        <v>10</v>
      </c>
      <c r="G95" s="6" t="s">
        <v>9</v>
      </c>
      <c r="H95" s="6" t="s">
        <v>52</v>
      </c>
      <c r="I95" s="6">
        <v>8</v>
      </c>
      <c r="J95" s="6">
        <v>21</v>
      </c>
      <c r="K95" s="8" t="str">
        <f t="shared" si="1"/>
        <v>1</v>
      </c>
    </row>
    <row r="96" spans="1:11" x14ac:dyDescent="0.2">
      <c r="A96" s="6">
        <v>2</v>
      </c>
      <c r="B96" s="6" t="s">
        <v>51</v>
      </c>
      <c r="C96" s="6">
        <v>101</v>
      </c>
      <c r="D96" s="6" t="s">
        <v>7</v>
      </c>
      <c r="E96" s="6">
        <v>4</v>
      </c>
      <c r="F96" s="6" t="s">
        <v>11</v>
      </c>
      <c r="G96" s="6" t="s">
        <v>9</v>
      </c>
      <c r="H96" s="6"/>
      <c r="I96" s="6"/>
      <c r="J96" s="6">
        <v>31824</v>
      </c>
      <c r="K96" s="8" t="str">
        <f t="shared" si="1"/>
        <v>1</v>
      </c>
    </row>
    <row r="97" spans="1:11" x14ac:dyDescent="0.2">
      <c r="A97" s="6">
        <v>2</v>
      </c>
      <c r="B97" s="6" t="s">
        <v>51</v>
      </c>
      <c r="C97" s="6">
        <v>101</v>
      </c>
      <c r="D97" s="6" t="s">
        <v>7</v>
      </c>
      <c r="E97" s="6">
        <v>4</v>
      </c>
      <c r="F97" s="6" t="s">
        <v>11</v>
      </c>
      <c r="G97" s="6" t="s">
        <v>9</v>
      </c>
      <c r="H97" s="6" t="s">
        <v>52</v>
      </c>
      <c r="I97" s="6">
        <v>4</v>
      </c>
      <c r="J97" s="6">
        <v>3142</v>
      </c>
      <c r="K97" s="8" t="str">
        <f t="shared" si="1"/>
        <v>1</v>
      </c>
    </row>
    <row r="98" spans="1:11" x14ac:dyDescent="0.2">
      <c r="A98" s="6">
        <v>2</v>
      </c>
      <c r="B98" s="6" t="s">
        <v>51</v>
      </c>
      <c r="C98" s="6">
        <v>101</v>
      </c>
      <c r="D98" s="6" t="s">
        <v>7</v>
      </c>
      <c r="E98" s="6">
        <v>4</v>
      </c>
      <c r="F98" s="6" t="s">
        <v>11</v>
      </c>
      <c r="G98" s="6" t="s">
        <v>9</v>
      </c>
      <c r="H98" s="6" t="s">
        <v>52</v>
      </c>
      <c r="I98" s="6">
        <v>6</v>
      </c>
      <c r="J98" s="6">
        <v>896</v>
      </c>
      <c r="K98" s="8" t="str">
        <f t="shared" si="1"/>
        <v>1</v>
      </c>
    </row>
    <row r="99" spans="1:11" x14ac:dyDescent="0.2">
      <c r="A99" s="6">
        <v>2</v>
      </c>
      <c r="B99" s="6" t="s">
        <v>51</v>
      </c>
      <c r="C99" s="6">
        <v>101</v>
      </c>
      <c r="D99" s="6" t="s">
        <v>7</v>
      </c>
      <c r="E99" s="6">
        <v>4</v>
      </c>
      <c r="F99" s="6" t="s">
        <v>11</v>
      </c>
      <c r="G99" s="6" t="s">
        <v>9</v>
      </c>
      <c r="H99" s="6" t="s">
        <v>52</v>
      </c>
      <c r="I99" s="6">
        <v>8</v>
      </c>
      <c r="J99" s="6">
        <v>2385</v>
      </c>
      <c r="K99" s="8" t="str">
        <f t="shared" si="1"/>
        <v>1</v>
      </c>
    </row>
    <row r="100" spans="1:11" x14ac:dyDescent="0.2">
      <c r="A100" s="6">
        <v>2</v>
      </c>
      <c r="B100" s="6" t="s">
        <v>51</v>
      </c>
      <c r="C100" s="6">
        <v>101</v>
      </c>
      <c r="D100" s="6" t="s">
        <v>7</v>
      </c>
      <c r="E100" s="6">
        <v>5</v>
      </c>
      <c r="F100" s="6" t="s">
        <v>12</v>
      </c>
      <c r="G100" s="6" t="s">
        <v>9</v>
      </c>
      <c r="H100" s="6"/>
      <c r="I100" s="6"/>
      <c r="J100" s="6">
        <v>94859</v>
      </c>
      <c r="K100" s="8" t="str">
        <f t="shared" si="1"/>
        <v>1</v>
      </c>
    </row>
    <row r="101" spans="1:11" x14ac:dyDescent="0.2">
      <c r="A101" s="6">
        <v>2</v>
      </c>
      <c r="B101" s="6" t="s">
        <v>51</v>
      </c>
      <c r="C101" s="6">
        <v>101</v>
      </c>
      <c r="D101" s="6" t="s">
        <v>7</v>
      </c>
      <c r="E101" s="6">
        <v>5</v>
      </c>
      <c r="F101" s="6" t="s">
        <v>12</v>
      </c>
      <c r="G101" s="6" t="s">
        <v>9</v>
      </c>
      <c r="H101" s="6" t="s">
        <v>52</v>
      </c>
      <c r="I101" s="6">
        <v>4</v>
      </c>
      <c r="J101" s="6">
        <v>21705</v>
      </c>
      <c r="K101" s="8" t="str">
        <f t="shared" si="1"/>
        <v>1</v>
      </c>
    </row>
    <row r="102" spans="1:11" x14ac:dyDescent="0.2">
      <c r="A102" s="6">
        <v>2</v>
      </c>
      <c r="B102" s="6" t="s">
        <v>51</v>
      </c>
      <c r="C102" s="6">
        <v>101</v>
      </c>
      <c r="D102" s="6" t="s">
        <v>7</v>
      </c>
      <c r="E102" s="6">
        <v>5</v>
      </c>
      <c r="F102" s="6" t="s">
        <v>12</v>
      </c>
      <c r="G102" s="6" t="s">
        <v>9</v>
      </c>
      <c r="H102" s="6" t="s">
        <v>52</v>
      </c>
      <c r="I102" s="6">
        <v>6</v>
      </c>
      <c r="J102" s="6">
        <v>9769</v>
      </c>
      <c r="K102" s="8" t="str">
        <f t="shared" si="1"/>
        <v>1</v>
      </c>
    </row>
    <row r="103" spans="1:11" x14ac:dyDescent="0.2">
      <c r="A103" s="6">
        <v>2</v>
      </c>
      <c r="B103" s="6" t="s">
        <v>51</v>
      </c>
      <c r="C103" s="6">
        <v>101</v>
      </c>
      <c r="D103" s="6" t="s">
        <v>7</v>
      </c>
      <c r="E103" s="6">
        <v>6</v>
      </c>
      <c r="F103" s="6" t="s">
        <v>13</v>
      </c>
      <c r="G103" s="6" t="s">
        <v>9</v>
      </c>
      <c r="H103" s="6"/>
      <c r="I103" s="6"/>
      <c r="J103" s="6">
        <v>6432</v>
      </c>
      <c r="K103" s="8" t="str">
        <f t="shared" si="1"/>
        <v>1</v>
      </c>
    </row>
    <row r="104" spans="1:11" x14ac:dyDescent="0.2">
      <c r="A104" s="6">
        <v>2</v>
      </c>
      <c r="B104" s="6" t="s">
        <v>51</v>
      </c>
      <c r="C104" s="6">
        <v>101</v>
      </c>
      <c r="D104" s="6" t="s">
        <v>7</v>
      </c>
      <c r="E104" s="6">
        <v>6</v>
      </c>
      <c r="F104" s="6" t="s">
        <v>13</v>
      </c>
      <c r="G104" s="6" t="s">
        <v>9</v>
      </c>
      <c r="H104" s="6" t="s">
        <v>52</v>
      </c>
      <c r="I104" s="6">
        <v>4</v>
      </c>
      <c r="J104" s="6">
        <v>14</v>
      </c>
      <c r="K104" s="8" t="str">
        <f t="shared" si="1"/>
        <v>1</v>
      </c>
    </row>
    <row r="105" spans="1:11" x14ac:dyDescent="0.2">
      <c r="A105" s="6">
        <v>2</v>
      </c>
      <c r="B105" s="6" t="s">
        <v>51</v>
      </c>
      <c r="C105" s="6">
        <v>101</v>
      </c>
      <c r="D105" s="6" t="s">
        <v>7</v>
      </c>
      <c r="E105" s="6">
        <v>7</v>
      </c>
      <c r="F105" s="6" t="s">
        <v>14</v>
      </c>
      <c r="G105" s="6" t="s">
        <v>9</v>
      </c>
      <c r="H105" s="6"/>
      <c r="I105" s="6"/>
      <c r="J105" s="6">
        <v>14174</v>
      </c>
      <c r="K105" s="8" t="str">
        <f t="shared" si="1"/>
        <v>1</v>
      </c>
    </row>
    <row r="106" spans="1:11" x14ac:dyDescent="0.2">
      <c r="A106" s="6">
        <v>2</v>
      </c>
      <c r="B106" s="6" t="s">
        <v>51</v>
      </c>
      <c r="C106" s="6">
        <v>101</v>
      </c>
      <c r="D106" s="6" t="s">
        <v>7</v>
      </c>
      <c r="E106" s="6">
        <v>7</v>
      </c>
      <c r="F106" s="6" t="s">
        <v>14</v>
      </c>
      <c r="G106" s="6" t="s">
        <v>9</v>
      </c>
      <c r="H106" s="6" t="s">
        <v>52</v>
      </c>
      <c r="I106" s="6">
        <v>4</v>
      </c>
      <c r="J106" s="6">
        <v>45</v>
      </c>
      <c r="K106" s="8" t="str">
        <f t="shared" si="1"/>
        <v>1</v>
      </c>
    </row>
    <row r="107" spans="1:11" x14ac:dyDescent="0.2">
      <c r="A107" s="6">
        <v>2</v>
      </c>
      <c r="B107" s="6" t="s">
        <v>51</v>
      </c>
      <c r="C107" s="6">
        <v>101</v>
      </c>
      <c r="D107" s="6" t="s">
        <v>7</v>
      </c>
      <c r="E107" s="6">
        <v>8</v>
      </c>
      <c r="F107" s="6" t="s">
        <v>46</v>
      </c>
      <c r="G107" s="6" t="s">
        <v>9</v>
      </c>
      <c r="H107" s="6"/>
      <c r="I107" s="6"/>
      <c r="J107" s="6">
        <v>306</v>
      </c>
      <c r="K107" s="8" t="str">
        <f t="shared" si="1"/>
        <v>1</v>
      </c>
    </row>
    <row r="108" spans="1:11" x14ac:dyDescent="0.2">
      <c r="A108" s="6">
        <v>2</v>
      </c>
      <c r="B108" s="6" t="s">
        <v>51</v>
      </c>
      <c r="C108" s="6">
        <v>101</v>
      </c>
      <c r="D108" s="6" t="s">
        <v>7</v>
      </c>
      <c r="E108" s="6">
        <v>8</v>
      </c>
      <c r="F108" s="6" t="s">
        <v>46</v>
      </c>
      <c r="G108" s="6" t="s">
        <v>9</v>
      </c>
      <c r="H108" s="6" t="s">
        <v>52</v>
      </c>
      <c r="I108" s="6">
        <v>4</v>
      </c>
      <c r="J108" s="6">
        <v>2</v>
      </c>
      <c r="K108" s="8" t="str">
        <f t="shared" si="1"/>
        <v>1</v>
      </c>
    </row>
    <row r="109" spans="1:11" x14ac:dyDescent="0.2">
      <c r="A109" s="6">
        <v>2</v>
      </c>
      <c r="B109" s="6" t="s">
        <v>51</v>
      </c>
      <c r="C109" s="6">
        <v>101</v>
      </c>
      <c r="D109" s="6" t="s">
        <v>7</v>
      </c>
      <c r="E109" s="6">
        <v>9</v>
      </c>
      <c r="F109" s="6" t="s">
        <v>34</v>
      </c>
      <c r="G109" s="6" t="s">
        <v>9</v>
      </c>
      <c r="H109" s="6"/>
      <c r="I109" s="6"/>
      <c r="J109" s="6">
        <v>9538</v>
      </c>
      <c r="K109" s="8" t="str">
        <f t="shared" si="1"/>
        <v>1</v>
      </c>
    </row>
    <row r="110" spans="1:11" x14ac:dyDescent="0.2">
      <c r="A110" s="6">
        <v>2</v>
      </c>
      <c r="B110" s="6" t="s">
        <v>51</v>
      </c>
      <c r="C110" s="6">
        <v>101</v>
      </c>
      <c r="D110" s="6" t="s">
        <v>7</v>
      </c>
      <c r="E110" s="6">
        <v>9</v>
      </c>
      <c r="F110" s="6" t="s">
        <v>34</v>
      </c>
      <c r="G110" s="6" t="s">
        <v>9</v>
      </c>
      <c r="H110" s="6" t="s">
        <v>52</v>
      </c>
      <c r="I110" s="6">
        <v>4</v>
      </c>
      <c r="J110" s="6">
        <v>8</v>
      </c>
      <c r="K110" s="8" t="str">
        <f t="shared" si="1"/>
        <v>1</v>
      </c>
    </row>
    <row r="111" spans="1:11" x14ac:dyDescent="0.2">
      <c r="A111" s="6">
        <v>2</v>
      </c>
      <c r="B111" s="6" t="s">
        <v>51</v>
      </c>
      <c r="C111" s="6">
        <v>101</v>
      </c>
      <c r="D111" s="6" t="s">
        <v>7</v>
      </c>
      <c r="E111" s="6">
        <v>10</v>
      </c>
      <c r="F111" s="6" t="s">
        <v>41</v>
      </c>
      <c r="G111" s="6" t="s">
        <v>9</v>
      </c>
      <c r="H111" s="6"/>
      <c r="I111" s="6"/>
      <c r="J111" s="6">
        <v>2138</v>
      </c>
      <c r="K111" s="8" t="str">
        <f t="shared" si="1"/>
        <v>1</v>
      </c>
    </row>
    <row r="112" spans="1:11" x14ac:dyDescent="0.2">
      <c r="A112" s="6">
        <v>2</v>
      </c>
      <c r="B112" s="6" t="s">
        <v>51</v>
      </c>
      <c r="C112" s="6">
        <v>101</v>
      </c>
      <c r="D112" s="6" t="s">
        <v>7</v>
      </c>
      <c r="E112" s="6">
        <v>10</v>
      </c>
      <c r="F112" s="6" t="s">
        <v>41</v>
      </c>
      <c r="G112" s="6" t="s">
        <v>9</v>
      </c>
      <c r="H112" s="6" t="s">
        <v>52</v>
      </c>
      <c r="I112" s="6">
        <v>4</v>
      </c>
      <c r="J112" s="6">
        <v>6</v>
      </c>
      <c r="K112" s="8" t="str">
        <f t="shared" si="1"/>
        <v>1</v>
      </c>
    </row>
    <row r="113" spans="1:11" x14ac:dyDescent="0.2">
      <c r="A113" s="6">
        <v>2</v>
      </c>
      <c r="B113" s="6" t="s">
        <v>51</v>
      </c>
      <c r="C113" s="6">
        <v>101</v>
      </c>
      <c r="D113" s="6" t="s">
        <v>7</v>
      </c>
      <c r="E113" s="6">
        <v>11</v>
      </c>
      <c r="F113" s="6" t="s">
        <v>42</v>
      </c>
      <c r="G113" s="6" t="s">
        <v>9</v>
      </c>
      <c r="H113" s="6"/>
      <c r="I113" s="6"/>
      <c r="J113" s="6">
        <v>511</v>
      </c>
      <c r="K113" s="8" t="str">
        <f t="shared" si="1"/>
        <v>1</v>
      </c>
    </row>
    <row r="114" spans="1:11" x14ac:dyDescent="0.2">
      <c r="A114" s="6">
        <v>2</v>
      </c>
      <c r="B114" s="6" t="s">
        <v>51</v>
      </c>
      <c r="C114" s="6">
        <v>101</v>
      </c>
      <c r="D114" s="6" t="s">
        <v>7</v>
      </c>
      <c r="E114" s="6">
        <v>11</v>
      </c>
      <c r="F114" s="6" t="s">
        <v>42</v>
      </c>
      <c r="G114" s="6" t="s">
        <v>9</v>
      </c>
      <c r="H114" s="6" t="s">
        <v>52</v>
      </c>
      <c r="I114" s="6">
        <v>4</v>
      </c>
      <c r="J114" s="6">
        <v>16</v>
      </c>
      <c r="K114" s="8" t="str">
        <f t="shared" si="1"/>
        <v>1</v>
      </c>
    </row>
    <row r="115" spans="1:11" x14ac:dyDescent="0.2">
      <c r="A115" s="6">
        <v>2</v>
      </c>
      <c r="B115" s="6" t="s">
        <v>51</v>
      </c>
      <c r="C115" s="6">
        <v>101</v>
      </c>
      <c r="D115" s="6" t="s">
        <v>7</v>
      </c>
      <c r="E115" s="6">
        <v>12</v>
      </c>
      <c r="F115" s="6" t="s">
        <v>53</v>
      </c>
      <c r="G115" s="6" t="s">
        <v>9</v>
      </c>
      <c r="H115" s="6"/>
      <c r="I115" s="6"/>
      <c r="J115" s="6">
        <v>9</v>
      </c>
      <c r="K115" s="8" t="str">
        <f t="shared" si="1"/>
        <v>1</v>
      </c>
    </row>
    <row r="116" spans="1:11" x14ac:dyDescent="0.2">
      <c r="A116" s="6">
        <v>2</v>
      </c>
      <c r="B116" s="6" t="s">
        <v>51</v>
      </c>
      <c r="C116" s="6">
        <v>101</v>
      </c>
      <c r="D116" s="6" t="s">
        <v>7</v>
      </c>
      <c r="E116" s="6">
        <v>21</v>
      </c>
      <c r="F116" s="6" t="s">
        <v>54</v>
      </c>
      <c r="G116" s="6" t="s">
        <v>9</v>
      </c>
      <c r="H116" s="6"/>
      <c r="I116" s="6"/>
      <c r="J116" s="6">
        <v>101</v>
      </c>
      <c r="K116" s="8" t="str">
        <f t="shared" si="1"/>
        <v>1</v>
      </c>
    </row>
    <row r="117" spans="1:11" x14ac:dyDescent="0.2">
      <c r="A117" s="6">
        <v>2</v>
      </c>
      <c r="B117" s="6" t="s">
        <v>51</v>
      </c>
      <c r="C117" s="6">
        <v>101</v>
      </c>
      <c r="D117" s="6" t="s">
        <v>7</v>
      </c>
      <c r="E117" s="6">
        <v>22</v>
      </c>
      <c r="F117" s="6" t="s">
        <v>15</v>
      </c>
      <c r="G117" s="6" t="s">
        <v>9</v>
      </c>
      <c r="H117" s="6"/>
      <c r="I117" s="6"/>
      <c r="J117" s="6">
        <v>193</v>
      </c>
      <c r="K117" s="8" t="str">
        <f t="shared" si="1"/>
        <v>1</v>
      </c>
    </row>
    <row r="118" spans="1:11" x14ac:dyDescent="0.2">
      <c r="A118" s="6">
        <v>2</v>
      </c>
      <c r="B118" s="6" t="s">
        <v>51</v>
      </c>
      <c r="C118" s="6">
        <v>101</v>
      </c>
      <c r="D118" s="6" t="s">
        <v>7</v>
      </c>
      <c r="E118" s="6">
        <v>22</v>
      </c>
      <c r="F118" s="6" t="s">
        <v>15</v>
      </c>
      <c r="G118" s="6" t="s">
        <v>9</v>
      </c>
      <c r="H118" s="6" t="s">
        <v>52</v>
      </c>
      <c r="I118" s="6">
        <v>4</v>
      </c>
      <c r="J118" s="6">
        <v>3</v>
      </c>
      <c r="K118" s="8" t="str">
        <f t="shared" si="1"/>
        <v>1</v>
      </c>
    </row>
    <row r="119" spans="1:11" x14ac:dyDescent="0.2">
      <c r="A119" s="6">
        <v>2</v>
      </c>
      <c r="B119" s="6" t="s">
        <v>51</v>
      </c>
      <c r="C119" s="6">
        <v>101</v>
      </c>
      <c r="D119" s="6" t="s">
        <v>7</v>
      </c>
      <c r="E119" s="6">
        <v>23</v>
      </c>
      <c r="F119" s="6" t="s">
        <v>19</v>
      </c>
      <c r="G119" s="6" t="s">
        <v>9</v>
      </c>
      <c r="H119" s="6" t="s">
        <v>52</v>
      </c>
      <c r="I119" s="6">
        <v>6</v>
      </c>
      <c r="J119" s="6">
        <v>25</v>
      </c>
      <c r="K119" s="8" t="str">
        <f t="shared" si="1"/>
        <v>1</v>
      </c>
    </row>
    <row r="120" spans="1:11" x14ac:dyDescent="0.2">
      <c r="A120" s="6">
        <v>2</v>
      </c>
      <c r="B120" s="6" t="s">
        <v>51</v>
      </c>
      <c r="C120" s="6">
        <v>101</v>
      </c>
      <c r="D120" s="6" t="s">
        <v>7</v>
      </c>
      <c r="E120" s="6">
        <v>98</v>
      </c>
      <c r="F120" s="6" t="s">
        <v>43</v>
      </c>
      <c r="G120" s="6" t="s">
        <v>9</v>
      </c>
      <c r="H120" s="6"/>
      <c r="I120" s="6"/>
      <c r="J120" s="6">
        <v>687</v>
      </c>
      <c r="K120" s="8" t="str">
        <f t="shared" si="1"/>
        <v>1</v>
      </c>
    </row>
    <row r="121" spans="1:11" x14ac:dyDescent="0.2">
      <c r="A121" s="6">
        <v>2</v>
      </c>
      <c r="B121" s="6" t="s">
        <v>51</v>
      </c>
      <c r="C121" s="6">
        <v>101</v>
      </c>
      <c r="D121" s="6" t="s">
        <v>7</v>
      </c>
      <c r="E121" s="6">
        <v>98</v>
      </c>
      <c r="F121" s="6" t="s">
        <v>43</v>
      </c>
      <c r="G121" s="6" t="s">
        <v>9</v>
      </c>
      <c r="H121" s="6" t="s">
        <v>52</v>
      </c>
      <c r="I121" s="6">
        <v>4</v>
      </c>
      <c r="J121" s="6">
        <v>7</v>
      </c>
      <c r="K121" s="8" t="str">
        <f t="shared" si="1"/>
        <v>1</v>
      </c>
    </row>
    <row r="122" spans="1:11" x14ac:dyDescent="0.2">
      <c r="A122" s="6">
        <v>2</v>
      </c>
      <c r="B122" s="6" t="s">
        <v>51</v>
      </c>
      <c r="C122" s="6">
        <v>101</v>
      </c>
      <c r="D122" s="6" t="s">
        <v>7</v>
      </c>
      <c r="E122" s="6">
        <v>99</v>
      </c>
      <c r="F122" s="6" t="s">
        <v>16</v>
      </c>
      <c r="G122" s="6" t="s">
        <v>9</v>
      </c>
      <c r="H122" s="6"/>
      <c r="I122" s="6"/>
      <c r="J122" s="6">
        <v>6522</v>
      </c>
      <c r="K122" s="8" t="str">
        <f t="shared" si="1"/>
        <v>1</v>
      </c>
    </row>
    <row r="123" spans="1:11" x14ac:dyDescent="0.2">
      <c r="A123" s="6">
        <v>2</v>
      </c>
      <c r="B123" s="6" t="s">
        <v>51</v>
      </c>
      <c r="C123" s="6">
        <v>101</v>
      </c>
      <c r="D123" s="6" t="s">
        <v>7</v>
      </c>
      <c r="E123" s="6">
        <v>99</v>
      </c>
      <c r="F123" s="6" t="s">
        <v>16</v>
      </c>
      <c r="G123" s="6" t="s">
        <v>9</v>
      </c>
      <c r="H123" s="6" t="s">
        <v>52</v>
      </c>
      <c r="I123" s="6">
        <v>4</v>
      </c>
      <c r="J123" s="6">
        <v>6206</v>
      </c>
      <c r="K123" s="8" t="str">
        <f t="shared" si="1"/>
        <v>1</v>
      </c>
    </row>
    <row r="124" spans="1:11" x14ac:dyDescent="0.2">
      <c r="A124" s="6">
        <v>2</v>
      </c>
      <c r="B124" s="6" t="s">
        <v>51</v>
      </c>
      <c r="C124" s="6">
        <v>103</v>
      </c>
      <c r="D124" s="6" t="s">
        <v>17</v>
      </c>
      <c r="E124" s="6">
        <v>1</v>
      </c>
      <c r="F124" s="6" t="s">
        <v>18</v>
      </c>
      <c r="G124" s="6" t="s">
        <v>9</v>
      </c>
      <c r="H124" s="6"/>
      <c r="I124" s="6"/>
      <c r="J124" s="6">
        <v>18432</v>
      </c>
      <c r="K124" s="8" t="str">
        <f t="shared" si="1"/>
        <v>1</v>
      </c>
    </row>
    <row r="125" spans="1:11" x14ac:dyDescent="0.2">
      <c r="A125" s="6">
        <v>2</v>
      </c>
      <c r="B125" s="6" t="s">
        <v>51</v>
      </c>
      <c r="C125" s="6">
        <v>103</v>
      </c>
      <c r="D125" s="6" t="s">
        <v>17</v>
      </c>
      <c r="E125" s="6">
        <v>1</v>
      </c>
      <c r="F125" s="6" t="s">
        <v>18</v>
      </c>
      <c r="G125" s="6" t="s">
        <v>9</v>
      </c>
      <c r="H125" s="6" t="s">
        <v>55</v>
      </c>
      <c r="I125" s="6">
        <v>4</v>
      </c>
      <c r="J125" s="6">
        <v>38426</v>
      </c>
      <c r="K125" s="8" t="str">
        <f t="shared" si="1"/>
        <v>1</v>
      </c>
    </row>
    <row r="126" spans="1:11" x14ac:dyDescent="0.2">
      <c r="A126" s="6">
        <v>2</v>
      </c>
      <c r="B126" s="6" t="s">
        <v>51</v>
      </c>
      <c r="C126" s="6">
        <v>103</v>
      </c>
      <c r="D126" s="6" t="s">
        <v>17</v>
      </c>
      <c r="E126" s="6">
        <v>2</v>
      </c>
      <c r="F126" s="6" t="s">
        <v>8</v>
      </c>
      <c r="G126" s="6" t="s">
        <v>9</v>
      </c>
      <c r="H126" s="6"/>
      <c r="I126" s="6"/>
      <c r="J126" s="6">
        <v>12177</v>
      </c>
      <c r="K126" s="8" t="str">
        <f t="shared" si="1"/>
        <v>1</v>
      </c>
    </row>
    <row r="127" spans="1:11" x14ac:dyDescent="0.2">
      <c r="A127" s="6">
        <v>2</v>
      </c>
      <c r="B127" s="6" t="s">
        <v>51</v>
      </c>
      <c r="C127" s="6">
        <v>103</v>
      </c>
      <c r="D127" s="6" t="s">
        <v>17</v>
      </c>
      <c r="E127" s="6">
        <v>2</v>
      </c>
      <c r="F127" s="6" t="s">
        <v>8</v>
      </c>
      <c r="G127" s="6" t="s">
        <v>9</v>
      </c>
      <c r="H127" s="6" t="s">
        <v>55</v>
      </c>
      <c r="I127" s="6">
        <v>4</v>
      </c>
      <c r="J127" s="6">
        <v>4850</v>
      </c>
      <c r="K127" s="8" t="str">
        <f t="shared" si="1"/>
        <v>1</v>
      </c>
    </row>
    <row r="128" spans="1:11" x14ac:dyDescent="0.2">
      <c r="A128" s="6">
        <v>2</v>
      </c>
      <c r="B128" s="6" t="s">
        <v>51</v>
      </c>
      <c r="C128" s="6">
        <v>103</v>
      </c>
      <c r="D128" s="6" t="s">
        <v>17</v>
      </c>
      <c r="E128" s="6">
        <v>3</v>
      </c>
      <c r="F128" s="6" t="s">
        <v>10</v>
      </c>
      <c r="G128" s="6" t="s">
        <v>9</v>
      </c>
      <c r="H128" s="6"/>
      <c r="I128" s="6"/>
      <c r="J128" s="6">
        <v>203624</v>
      </c>
      <c r="K128" s="8" t="str">
        <f t="shared" si="1"/>
        <v>1</v>
      </c>
    </row>
    <row r="129" spans="1:11" x14ac:dyDescent="0.2">
      <c r="A129" s="6">
        <v>2</v>
      </c>
      <c r="B129" s="6" t="s">
        <v>51</v>
      </c>
      <c r="C129" s="6">
        <v>103</v>
      </c>
      <c r="D129" s="6" t="s">
        <v>17</v>
      </c>
      <c r="E129" s="6">
        <v>3</v>
      </c>
      <c r="F129" s="6" t="s">
        <v>10</v>
      </c>
      <c r="G129" s="6" t="s">
        <v>9</v>
      </c>
      <c r="H129" s="6" t="s">
        <v>55</v>
      </c>
      <c r="I129" s="6"/>
      <c r="J129" s="6">
        <v>10180</v>
      </c>
      <c r="K129" s="8" t="str">
        <f t="shared" si="1"/>
        <v>1</v>
      </c>
    </row>
    <row r="130" spans="1:11" x14ac:dyDescent="0.2">
      <c r="A130" s="6">
        <v>2</v>
      </c>
      <c r="B130" s="6" t="s">
        <v>51</v>
      </c>
      <c r="C130" s="6">
        <v>103</v>
      </c>
      <c r="D130" s="6" t="s">
        <v>17</v>
      </c>
      <c r="E130" s="6">
        <v>3</v>
      </c>
      <c r="F130" s="6" t="s">
        <v>10</v>
      </c>
      <c r="G130" s="6" t="s">
        <v>9</v>
      </c>
      <c r="H130" s="6" t="s">
        <v>55</v>
      </c>
      <c r="I130" s="6">
        <v>4</v>
      </c>
      <c r="J130" s="6">
        <v>30287</v>
      </c>
      <c r="K130" s="8" t="str">
        <f t="shared" si="1"/>
        <v>1</v>
      </c>
    </row>
    <row r="131" spans="1:11" x14ac:dyDescent="0.2">
      <c r="A131" s="6">
        <v>2</v>
      </c>
      <c r="B131" s="6" t="s">
        <v>51</v>
      </c>
      <c r="C131" s="6">
        <v>103</v>
      </c>
      <c r="D131" s="6" t="s">
        <v>17</v>
      </c>
      <c r="E131" s="6">
        <v>3</v>
      </c>
      <c r="F131" s="6" t="s">
        <v>10</v>
      </c>
      <c r="G131" s="6" t="s">
        <v>9</v>
      </c>
      <c r="H131" s="6" t="s">
        <v>55</v>
      </c>
      <c r="I131" s="6">
        <v>8</v>
      </c>
      <c r="J131" s="6">
        <v>2160</v>
      </c>
      <c r="K131" s="8" t="str">
        <f t="shared" ref="K131:K194" si="2">IF(LEN(C131)=4,LEFT(C131,2),LEFT(C131,1))</f>
        <v>1</v>
      </c>
    </row>
    <row r="132" spans="1:11" x14ac:dyDescent="0.2">
      <c r="A132" s="6">
        <v>2</v>
      </c>
      <c r="B132" s="6" t="s">
        <v>51</v>
      </c>
      <c r="C132" s="6">
        <v>103</v>
      </c>
      <c r="D132" s="6" t="s">
        <v>17</v>
      </c>
      <c r="E132" s="6">
        <v>4</v>
      </c>
      <c r="F132" s="6" t="s">
        <v>11</v>
      </c>
      <c r="G132" s="6" t="s">
        <v>9</v>
      </c>
      <c r="H132" s="6"/>
      <c r="I132" s="6"/>
      <c r="J132" s="6">
        <v>97786</v>
      </c>
      <c r="K132" s="8" t="str">
        <f t="shared" si="2"/>
        <v>1</v>
      </c>
    </row>
    <row r="133" spans="1:11" x14ac:dyDescent="0.2">
      <c r="A133" s="6">
        <v>2</v>
      </c>
      <c r="B133" s="6" t="s">
        <v>51</v>
      </c>
      <c r="C133" s="6">
        <v>103</v>
      </c>
      <c r="D133" s="6" t="s">
        <v>17</v>
      </c>
      <c r="E133" s="6">
        <v>4</v>
      </c>
      <c r="F133" s="6" t="s">
        <v>11</v>
      </c>
      <c r="G133" s="6" t="s">
        <v>9</v>
      </c>
      <c r="H133" s="6" t="s">
        <v>55</v>
      </c>
      <c r="I133" s="6">
        <v>4</v>
      </c>
      <c r="J133" s="6">
        <v>7210</v>
      </c>
      <c r="K133" s="8" t="str">
        <f t="shared" si="2"/>
        <v>1</v>
      </c>
    </row>
    <row r="134" spans="1:11" x14ac:dyDescent="0.2">
      <c r="A134" s="6">
        <v>2</v>
      </c>
      <c r="B134" s="6" t="s">
        <v>51</v>
      </c>
      <c r="C134" s="6">
        <v>103</v>
      </c>
      <c r="D134" s="6" t="s">
        <v>17</v>
      </c>
      <c r="E134" s="6">
        <v>4</v>
      </c>
      <c r="F134" s="6" t="s">
        <v>11</v>
      </c>
      <c r="G134" s="6" t="s">
        <v>9</v>
      </c>
      <c r="H134" s="6" t="s">
        <v>55</v>
      </c>
      <c r="I134" s="6">
        <v>8</v>
      </c>
      <c r="J134" s="6">
        <v>18118</v>
      </c>
      <c r="K134" s="8" t="str">
        <f t="shared" si="2"/>
        <v>1</v>
      </c>
    </row>
    <row r="135" spans="1:11" x14ac:dyDescent="0.2">
      <c r="A135" s="6">
        <v>2</v>
      </c>
      <c r="B135" s="6" t="s">
        <v>51</v>
      </c>
      <c r="C135" s="6">
        <v>103</v>
      </c>
      <c r="D135" s="6" t="s">
        <v>17</v>
      </c>
      <c r="E135" s="6">
        <v>5</v>
      </c>
      <c r="F135" s="6" t="s">
        <v>12</v>
      </c>
      <c r="G135" s="6" t="s">
        <v>9</v>
      </c>
      <c r="H135" s="6"/>
      <c r="I135" s="6"/>
      <c r="J135" s="6">
        <v>421999</v>
      </c>
      <c r="K135" s="8" t="str">
        <f t="shared" si="2"/>
        <v>1</v>
      </c>
    </row>
    <row r="136" spans="1:11" x14ac:dyDescent="0.2">
      <c r="A136" s="6">
        <v>2</v>
      </c>
      <c r="B136" s="6" t="s">
        <v>51</v>
      </c>
      <c r="C136" s="6">
        <v>103</v>
      </c>
      <c r="D136" s="6" t="s">
        <v>17</v>
      </c>
      <c r="E136" s="6">
        <v>5</v>
      </c>
      <c r="F136" s="6" t="s">
        <v>12</v>
      </c>
      <c r="G136" s="6" t="s">
        <v>9</v>
      </c>
      <c r="H136" s="6">
        <v>1</v>
      </c>
      <c r="I136" s="6">
        <v>6</v>
      </c>
      <c r="J136" s="6">
        <v>11281</v>
      </c>
      <c r="K136" s="8" t="str">
        <f t="shared" si="2"/>
        <v>1</v>
      </c>
    </row>
    <row r="137" spans="1:11" x14ac:dyDescent="0.2">
      <c r="A137" s="6">
        <v>2</v>
      </c>
      <c r="B137" s="6" t="s">
        <v>51</v>
      </c>
      <c r="C137" s="6">
        <v>103</v>
      </c>
      <c r="D137" s="6" t="s">
        <v>17</v>
      </c>
      <c r="E137" s="6">
        <v>5</v>
      </c>
      <c r="F137" s="6" t="s">
        <v>12</v>
      </c>
      <c r="G137" s="6" t="s">
        <v>9</v>
      </c>
      <c r="H137" s="6" t="s">
        <v>55</v>
      </c>
      <c r="I137" s="6">
        <v>4</v>
      </c>
      <c r="J137" s="6">
        <v>128569</v>
      </c>
      <c r="K137" s="8" t="str">
        <f t="shared" si="2"/>
        <v>1</v>
      </c>
    </row>
    <row r="138" spans="1:11" x14ac:dyDescent="0.2">
      <c r="A138" s="6">
        <v>2</v>
      </c>
      <c r="B138" s="6" t="s">
        <v>51</v>
      </c>
      <c r="C138" s="6">
        <v>103</v>
      </c>
      <c r="D138" s="6" t="s">
        <v>17</v>
      </c>
      <c r="E138" s="6">
        <v>5</v>
      </c>
      <c r="F138" s="6" t="s">
        <v>12</v>
      </c>
      <c r="G138" s="6" t="s">
        <v>9</v>
      </c>
      <c r="H138" s="6" t="s">
        <v>55</v>
      </c>
      <c r="I138" s="6">
        <v>6</v>
      </c>
      <c r="J138" s="6">
        <v>72376</v>
      </c>
      <c r="K138" s="8" t="str">
        <f t="shared" si="2"/>
        <v>1</v>
      </c>
    </row>
    <row r="139" spans="1:11" x14ac:dyDescent="0.2">
      <c r="A139" s="6">
        <v>2</v>
      </c>
      <c r="B139" s="6" t="s">
        <v>51</v>
      </c>
      <c r="C139" s="6">
        <v>103</v>
      </c>
      <c r="D139" s="6" t="s">
        <v>17</v>
      </c>
      <c r="E139" s="6">
        <v>6</v>
      </c>
      <c r="F139" s="6" t="s">
        <v>13</v>
      </c>
      <c r="G139" s="6" t="s">
        <v>9</v>
      </c>
      <c r="H139" s="6"/>
      <c r="I139" s="6"/>
      <c r="J139" s="6">
        <v>1999</v>
      </c>
      <c r="K139" s="8" t="str">
        <f t="shared" si="2"/>
        <v>1</v>
      </c>
    </row>
    <row r="140" spans="1:11" x14ac:dyDescent="0.2">
      <c r="A140" s="6">
        <v>2</v>
      </c>
      <c r="B140" s="6" t="s">
        <v>51</v>
      </c>
      <c r="C140" s="6">
        <v>103</v>
      </c>
      <c r="D140" s="6" t="s">
        <v>17</v>
      </c>
      <c r="E140" s="6">
        <v>6</v>
      </c>
      <c r="F140" s="6" t="s">
        <v>13</v>
      </c>
      <c r="G140" s="6" t="s">
        <v>9</v>
      </c>
      <c r="H140" s="6" t="s">
        <v>55</v>
      </c>
      <c r="I140" s="6">
        <v>4</v>
      </c>
      <c r="J140" s="6">
        <v>3</v>
      </c>
      <c r="K140" s="8" t="str">
        <f t="shared" si="2"/>
        <v>1</v>
      </c>
    </row>
    <row r="141" spans="1:11" x14ac:dyDescent="0.2">
      <c r="A141" s="6">
        <v>2</v>
      </c>
      <c r="B141" s="6" t="s">
        <v>51</v>
      </c>
      <c r="C141" s="6">
        <v>103</v>
      </c>
      <c r="D141" s="6" t="s">
        <v>17</v>
      </c>
      <c r="E141" s="6">
        <v>7</v>
      </c>
      <c r="F141" s="6" t="s">
        <v>14</v>
      </c>
      <c r="G141" s="6" t="s">
        <v>9</v>
      </c>
      <c r="H141" s="6"/>
      <c r="I141" s="6"/>
      <c r="J141" s="6">
        <v>2505</v>
      </c>
      <c r="K141" s="8" t="str">
        <f t="shared" si="2"/>
        <v>1</v>
      </c>
    </row>
    <row r="142" spans="1:11" x14ac:dyDescent="0.2">
      <c r="A142" s="6">
        <v>2</v>
      </c>
      <c r="B142" s="6" t="s">
        <v>51</v>
      </c>
      <c r="C142" s="6">
        <v>103</v>
      </c>
      <c r="D142" s="6" t="s">
        <v>17</v>
      </c>
      <c r="E142" s="6">
        <v>7</v>
      </c>
      <c r="F142" s="6" t="s">
        <v>14</v>
      </c>
      <c r="G142" s="6" t="s">
        <v>9</v>
      </c>
      <c r="H142" s="6" t="s">
        <v>55</v>
      </c>
      <c r="I142" s="6">
        <v>4</v>
      </c>
      <c r="J142" s="6">
        <v>975</v>
      </c>
      <c r="K142" s="8" t="str">
        <f t="shared" si="2"/>
        <v>1</v>
      </c>
    </row>
    <row r="143" spans="1:11" x14ac:dyDescent="0.2">
      <c r="A143" s="6">
        <v>2</v>
      </c>
      <c r="B143" s="6" t="s">
        <v>51</v>
      </c>
      <c r="C143" s="6">
        <v>103</v>
      </c>
      <c r="D143" s="6" t="s">
        <v>17</v>
      </c>
      <c r="E143" s="6">
        <v>8</v>
      </c>
      <c r="F143" s="6" t="s">
        <v>46</v>
      </c>
      <c r="G143" s="6" t="s">
        <v>9</v>
      </c>
      <c r="H143" s="6"/>
      <c r="I143" s="6"/>
      <c r="J143" s="6">
        <v>254</v>
      </c>
      <c r="K143" s="8" t="str">
        <f t="shared" si="2"/>
        <v>1</v>
      </c>
    </row>
    <row r="144" spans="1:11" x14ac:dyDescent="0.2">
      <c r="A144" s="6">
        <v>2</v>
      </c>
      <c r="B144" s="6" t="s">
        <v>51</v>
      </c>
      <c r="C144" s="6">
        <v>103</v>
      </c>
      <c r="D144" s="6" t="s">
        <v>17</v>
      </c>
      <c r="E144" s="6">
        <v>8</v>
      </c>
      <c r="F144" s="6" t="s">
        <v>46</v>
      </c>
      <c r="G144" s="6" t="s">
        <v>9</v>
      </c>
      <c r="H144" s="6" t="s">
        <v>55</v>
      </c>
      <c r="I144" s="6">
        <v>4</v>
      </c>
      <c r="J144" s="6">
        <v>3</v>
      </c>
      <c r="K144" s="8" t="str">
        <f t="shared" si="2"/>
        <v>1</v>
      </c>
    </row>
    <row r="145" spans="1:11" x14ac:dyDescent="0.2">
      <c r="A145" s="6">
        <v>2</v>
      </c>
      <c r="B145" s="6" t="s">
        <v>51</v>
      </c>
      <c r="C145" s="6">
        <v>103</v>
      </c>
      <c r="D145" s="6" t="s">
        <v>17</v>
      </c>
      <c r="E145" s="6">
        <v>9</v>
      </c>
      <c r="F145" s="6" t="s">
        <v>34</v>
      </c>
      <c r="G145" s="6" t="s">
        <v>9</v>
      </c>
      <c r="H145" s="6"/>
      <c r="I145" s="6"/>
      <c r="J145" s="6">
        <v>89968</v>
      </c>
      <c r="K145" s="8" t="str">
        <f t="shared" si="2"/>
        <v>1</v>
      </c>
    </row>
    <row r="146" spans="1:11" x14ac:dyDescent="0.2">
      <c r="A146" s="6">
        <v>2</v>
      </c>
      <c r="B146" s="6" t="s">
        <v>51</v>
      </c>
      <c r="C146" s="6">
        <v>103</v>
      </c>
      <c r="D146" s="6" t="s">
        <v>17</v>
      </c>
      <c r="E146" s="6">
        <v>9</v>
      </c>
      <c r="F146" s="6" t="s">
        <v>34</v>
      </c>
      <c r="G146" s="6" t="s">
        <v>9</v>
      </c>
      <c r="H146" s="6">
        <v>1</v>
      </c>
      <c r="I146" s="6">
        <v>6</v>
      </c>
      <c r="J146" s="6">
        <v>2656</v>
      </c>
      <c r="K146" s="8" t="str">
        <f t="shared" si="2"/>
        <v>1</v>
      </c>
    </row>
    <row r="147" spans="1:11" x14ac:dyDescent="0.2">
      <c r="A147" s="6">
        <v>2</v>
      </c>
      <c r="B147" s="6" t="s">
        <v>51</v>
      </c>
      <c r="C147" s="6">
        <v>103</v>
      </c>
      <c r="D147" s="6" t="s">
        <v>17</v>
      </c>
      <c r="E147" s="6">
        <v>10</v>
      </c>
      <c r="F147" s="6" t="s">
        <v>41</v>
      </c>
      <c r="G147" s="6" t="s">
        <v>9</v>
      </c>
      <c r="H147" s="6" t="s">
        <v>55</v>
      </c>
      <c r="I147" s="6">
        <v>4</v>
      </c>
      <c r="J147" s="6">
        <v>47</v>
      </c>
      <c r="K147" s="8" t="str">
        <f t="shared" si="2"/>
        <v>1</v>
      </c>
    </row>
    <row r="148" spans="1:11" x14ac:dyDescent="0.2">
      <c r="A148" s="6">
        <v>2</v>
      </c>
      <c r="B148" s="6" t="s">
        <v>51</v>
      </c>
      <c r="C148" s="6">
        <v>103</v>
      </c>
      <c r="D148" s="6" t="s">
        <v>17</v>
      </c>
      <c r="E148" s="6">
        <v>11</v>
      </c>
      <c r="F148" s="6" t="s">
        <v>42</v>
      </c>
      <c r="G148" s="6" t="s">
        <v>9</v>
      </c>
      <c r="H148" s="6" t="s">
        <v>55</v>
      </c>
      <c r="I148" s="6">
        <v>4</v>
      </c>
      <c r="J148" s="6">
        <v>2</v>
      </c>
      <c r="K148" s="8" t="str">
        <f t="shared" si="2"/>
        <v>1</v>
      </c>
    </row>
    <row r="149" spans="1:11" x14ac:dyDescent="0.2">
      <c r="A149" s="6">
        <v>2</v>
      </c>
      <c r="B149" s="6" t="s">
        <v>51</v>
      </c>
      <c r="C149" s="6">
        <v>103</v>
      </c>
      <c r="D149" s="6" t="s">
        <v>17</v>
      </c>
      <c r="E149" s="6">
        <v>12</v>
      </c>
      <c r="F149" s="6" t="s">
        <v>53</v>
      </c>
      <c r="G149" s="6" t="s">
        <v>9</v>
      </c>
      <c r="H149" s="6"/>
      <c r="I149" s="6"/>
      <c r="J149" s="6">
        <v>1165</v>
      </c>
      <c r="K149" s="8" t="str">
        <f t="shared" si="2"/>
        <v>1</v>
      </c>
    </row>
    <row r="150" spans="1:11" x14ac:dyDescent="0.2">
      <c r="A150" s="6">
        <v>2</v>
      </c>
      <c r="B150" s="6" t="s">
        <v>51</v>
      </c>
      <c r="C150" s="6">
        <v>103</v>
      </c>
      <c r="D150" s="6" t="s">
        <v>17</v>
      </c>
      <c r="E150" s="6">
        <v>21</v>
      </c>
      <c r="F150" s="6" t="s">
        <v>54</v>
      </c>
      <c r="G150" s="6" t="s">
        <v>9</v>
      </c>
      <c r="H150" s="6"/>
      <c r="I150" s="6"/>
      <c r="J150" s="6">
        <v>476</v>
      </c>
      <c r="K150" s="8" t="str">
        <f t="shared" si="2"/>
        <v>1</v>
      </c>
    </row>
    <row r="151" spans="1:11" x14ac:dyDescent="0.2">
      <c r="A151" s="6">
        <v>2</v>
      </c>
      <c r="B151" s="6" t="s">
        <v>51</v>
      </c>
      <c r="C151" s="6">
        <v>103</v>
      </c>
      <c r="D151" s="6" t="s">
        <v>17</v>
      </c>
      <c r="E151" s="6">
        <v>22</v>
      </c>
      <c r="F151" s="6" t="s">
        <v>15</v>
      </c>
      <c r="G151" s="6" t="s">
        <v>9</v>
      </c>
      <c r="H151" s="6"/>
      <c r="I151" s="6"/>
      <c r="J151" s="6">
        <v>275</v>
      </c>
      <c r="K151" s="8" t="str">
        <f t="shared" si="2"/>
        <v>1</v>
      </c>
    </row>
    <row r="152" spans="1:11" x14ac:dyDescent="0.2">
      <c r="A152" s="6">
        <v>2</v>
      </c>
      <c r="B152" s="6" t="s">
        <v>51</v>
      </c>
      <c r="C152" s="6">
        <v>103</v>
      </c>
      <c r="D152" s="6" t="s">
        <v>17</v>
      </c>
      <c r="E152" s="6">
        <v>23</v>
      </c>
      <c r="F152" s="6" t="s">
        <v>19</v>
      </c>
      <c r="G152" s="6" t="s">
        <v>9</v>
      </c>
      <c r="H152" s="6"/>
      <c r="I152" s="6"/>
      <c r="J152" s="6">
        <v>624</v>
      </c>
      <c r="K152" s="8" t="str">
        <f t="shared" si="2"/>
        <v>1</v>
      </c>
    </row>
    <row r="153" spans="1:11" x14ac:dyDescent="0.2">
      <c r="A153" s="6">
        <v>2</v>
      </c>
      <c r="B153" s="6" t="s">
        <v>51</v>
      </c>
      <c r="C153" s="6">
        <v>103</v>
      </c>
      <c r="D153" s="6" t="s">
        <v>17</v>
      </c>
      <c r="E153" s="6">
        <v>98</v>
      </c>
      <c r="F153" s="6" t="s">
        <v>43</v>
      </c>
      <c r="G153" s="6" t="s">
        <v>9</v>
      </c>
      <c r="H153" s="6"/>
      <c r="I153" s="6"/>
      <c r="J153" s="6">
        <v>4</v>
      </c>
      <c r="K153" s="8" t="str">
        <f t="shared" si="2"/>
        <v>1</v>
      </c>
    </row>
    <row r="154" spans="1:11" x14ac:dyDescent="0.2">
      <c r="A154" s="6">
        <v>2</v>
      </c>
      <c r="B154" s="6" t="s">
        <v>51</v>
      </c>
      <c r="C154" s="6">
        <v>103</v>
      </c>
      <c r="D154" s="6" t="s">
        <v>17</v>
      </c>
      <c r="E154" s="6">
        <v>98</v>
      </c>
      <c r="F154" s="6" t="s">
        <v>43</v>
      </c>
      <c r="G154" s="6" t="s">
        <v>9</v>
      </c>
      <c r="H154" s="6" t="s">
        <v>55</v>
      </c>
      <c r="I154" s="6">
        <v>4</v>
      </c>
      <c r="J154" s="6">
        <v>8</v>
      </c>
      <c r="K154" s="8" t="str">
        <f t="shared" si="2"/>
        <v>1</v>
      </c>
    </row>
    <row r="155" spans="1:11" x14ac:dyDescent="0.2">
      <c r="A155" s="6">
        <v>2</v>
      </c>
      <c r="B155" s="6" t="s">
        <v>51</v>
      </c>
      <c r="C155" s="6">
        <v>103</v>
      </c>
      <c r="D155" s="6" t="s">
        <v>17</v>
      </c>
      <c r="E155" s="6">
        <v>99</v>
      </c>
      <c r="F155" s="6" t="s">
        <v>16</v>
      </c>
      <c r="G155" s="6" t="s">
        <v>9</v>
      </c>
      <c r="H155" s="6"/>
      <c r="I155" s="6"/>
      <c r="J155" s="6">
        <v>12327</v>
      </c>
      <c r="K155" s="8" t="str">
        <f t="shared" si="2"/>
        <v>1</v>
      </c>
    </row>
    <row r="156" spans="1:11" x14ac:dyDescent="0.2">
      <c r="A156" s="6">
        <v>2</v>
      </c>
      <c r="B156" s="6" t="s">
        <v>51</v>
      </c>
      <c r="C156" s="6">
        <v>103</v>
      </c>
      <c r="D156" s="6" t="s">
        <v>17</v>
      </c>
      <c r="E156" s="6">
        <v>99</v>
      </c>
      <c r="F156" s="6" t="s">
        <v>16</v>
      </c>
      <c r="G156" s="6" t="s">
        <v>9</v>
      </c>
      <c r="H156" s="6">
        <v>1</v>
      </c>
      <c r="I156" s="6">
        <v>6</v>
      </c>
      <c r="J156" s="6">
        <v>2085</v>
      </c>
      <c r="K156" s="8" t="str">
        <f t="shared" si="2"/>
        <v>1</v>
      </c>
    </row>
    <row r="157" spans="1:11" x14ac:dyDescent="0.2">
      <c r="A157" s="6">
        <v>2</v>
      </c>
      <c r="B157" s="6" t="s">
        <v>51</v>
      </c>
      <c r="C157" s="6">
        <v>103</v>
      </c>
      <c r="D157" s="6" t="s">
        <v>17</v>
      </c>
      <c r="E157" s="6">
        <v>99</v>
      </c>
      <c r="F157" s="6" t="s">
        <v>16</v>
      </c>
      <c r="G157" s="6" t="s">
        <v>9</v>
      </c>
      <c r="H157" s="6" t="s">
        <v>55</v>
      </c>
      <c r="I157" s="6">
        <v>4</v>
      </c>
      <c r="J157" s="6">
        <v>21831</v>
      </c>
      <c r="K157" s="8" t="str">
        <f t="shared" si="2"/>
        <v>1</v>
      </c>
    </row>
    <row r="158" spans="1:11" x14ac:dyDescent="0.2">
      <c r="A158" s="6">
        <v>2</v>
      </c>
      <c r="B158" s="6" t="s">
        <v>51</v>
      </c>
      <c r="C158" s="6">
        <v>104</v>
      </c>
      <c r="D158" s="6" t="s">
        <v>20</v>
      </c>
      <c r="E158" s="6">
        <v>1</v>
      </c>
      <c r="F158" s="6" t="s">
        <v>18</v>
      </c>
      <c r="G158" s="6" t="s">
        <v>9</v>
      </c>
      <c r="H158" s="6"/>
      <c r="I158" s="6"/>
      <c r="J158" s="6">
        <v>1031</v>
      </c>
      <c r="K158" s="8" t="str">
        <f t="shared" si="2"/>
        <v>1</v>
      </c>
    </row>
    <row r="159" spans="1:11" x14ac:dyDescent="0.2">
      <c r="A159" s="6">
        <v>2</v>
      </c>
      <c r="B159" s="6" t="s">
        <v>51</v>
      </c>
      <c r="C159" s="6">
        <v>104</v>
      </c>
      <c r="D159" s="6" t="s">
        <v>20</v>
      </c>
      <c r="E159" s="6">
        <v>1</v>
      </c>
      <c r="F159" s="6" t="s">
        <v>18</v>
      </c>
      <c r="G159" s="6" t="s">
        <v>9</v>
      </c>
      <c r="H159" s="6" t="s">
        <v>56</v>
      </c>
      <c r="I159" s="6">
        <v>4</v>
      </c>
      <c r="J159" s="6">
        <v>400346</v>
      </c>
      <c r="K159" s="8" t="str">
        <f t="shared" si="2"/>
        <v>1</v>
      </c>
    </row>
    <row r="160" spans="1:11" x14ac:dyDescent="0.2">
      <c r="A160" s="6">
        <v>2</v>
      </c>
      <c r="B160" s="6" t="s">
        <v>51</v>
      </c>
      <c r="C160" s="6">
        <v>104</v>
      </c>
      <c r="D160" s="6" t="s">
        <v>20</v>
      </c>
      <c r="E160" s="6">
        <v>2</v>
      </c>
      <c r="F160" s="6" t="s">
        <v>8</v>
      </c>
      <c r="G160" s="6" t="s">
        <v>9</v>
      </c>
      <c r="H160" s="6"/>
      <c r="I160" s="6"/>
      <c r="J160" s="6">
        <v>6683</v>
      </c>
      <c r="K160" s="8" t="str">
        <f t="shared" si="2"/>
        <v>1</v>
      </c>
    </row>
    <row r="161" spans="1:11" x14ac:dyDescent="0.2">
      <c r="A161" s="6">
        <v>2</v>
      </c>
      <c r="B161" s="6" t="s">
        <v>51</v>
      </c>
      <c r="C161" s="6">
        <v>104</v>
      </c>
      <c r="D161" s="6" t="s">
        <v>20</v>
      </c>
      <c r="E161" s="6">
        <v>2</v>
      </c>
      <c r="F161" s="6" t="s">
        <v>8</v>
      </c>
      <c r="G161" s="6" t="s">
        <v>9</v>
      </c>
      <c r="H161" s="6" t="s">
        <v>56</v>
      </c>
      <c r="I161" s="6">
        <v>4</v>
      </c>
      <c r="J161" s="6">
        <v>9316</v>
      </c>
      <c r="K161" s="8" t="str">
        <f t="shared" si="2"/>
        <v>1</v>
      </c>
    </row>
    <row r="162" spans="1:11" x14ac:dyDescent="0.2">
      <c r="A162" s="6">
        <v>2</v>
      </c>
      <c r="B162" s="6" t="s">
        <v>51</v>
      </c>
      <c r="C162" s="6">
        <v>104</v>
      </c>
      <c r="D162" s="6" t="s">
        <v>20</v>
      </c>
      <c r="E162" s="6">
        <v>3</v>
      </c>
      <c r="F162" s="6" t="s">
        <v>10</v>
      </c>
      <c r="G162" s="6" t="s">
        <v>9</v>
      </c>
      <c r="H162" s="6"/>
      <c r="I162" s="6"/>
      <c r="J162" s="6">
        <v>256244</v>
      </c>
      <c r="K162" s="8" t="str">
        <f t="shared" si="2"/>
        <v>1</v>
      </c>
    </row>
    <row r="163" spans="1:11" x14ac:dyDescent="0.2">
      <c r="A163" s="6">
        <v>2</v>
      </c>
      <c r="B163" s="6" t="s">
        <v>51</v>
      </c>
      <c r="C163" s="6">
        <v>104</v>
      </c>
      <c r="D163" s="6" t="s">
        <v>20</v>
      </c>
      <c r="E163" s="6">
        <v>3</v>
      </c>
      <c r="F163" s="6" t="s">
        <v>10</v>
      </c>
      <c r="G163" s="6" t="s">
        <v>9</v>
      </c>
      <c r="H163" s="6" t="s">
        <v>55</v>
      </c>
      <c r="I163" s="6">
        <v>4</v>
      </c>
      <c r="J163" s="6">
        <v>12</v>
      </c>
      <c r="K163" s="8" t="str">
        <f t="shared" si="2"/>
        <v>1</v>
      </c>
    </row>
    <row r="164" spans="1:11" x14ac:dyDescent="0.2">
      <c r="A164" s="6">
        <v>2</v>
      </c>
      <c r="B164" s="6" t="s">
        <v>51</v>
      </c>
      <c r="C164" s="6">
        <v>104</v>
      </c>
      <c r="D164" s="6" t="s">
        <v>20</v>
      </c>
      <c r="E164" s="6">
        <v>3</v>
      </c>
      <c r="F164" s="6" t="s">
        <v>10</v>
      </c>
      <c r="G164" s="6" t="s">
        <v>9</v>
      </c>
      <c r="H164" s="6" t="s">
        <v>56</v>
      </c>
      <c r="I164" s="6">
        <v>4</v>
      </c>
      <c r="J164" s="6">
        <v>130125</v>
      </c>
      <c r="K164" s="8" t="str">
        <f t="shared" si="2"/>
        <v>1</v>
      </c>
    </row>
    <row r="165" spans="1:11" x14ac:dyDescent="0.2">
      <c r="A165" s="6">
        <v>2</v>
      </c>
      <c r="B165" s="6" t="s">
        <v>51</v>
      </c>
      <c r="C165" s="6">
        <v>104</v>
      </c>
      <c r="D165" s="6" t="s">
        <v>20</v>
      </c>
      <c r="E165" s="6">
        <v>3</v>
      </c>
      <c r="F165" s="6" t="s">
        <v>10</v>
      </c>
      <c r="G165" s="6" t="s">
        <v>9</v>
      </c>
      <c r="H165" s="6" t="s">
        <v>21</v>
      </c>
      <c r="I165" s="6">
        <v>8</v>
      </c>
      <c r="J165" s="6">
        <v>65</v>
      </c>
      <c r="K165" s="8" t="str">
        <f t="shared" si="2"/>
        <v>1</v>
      </c>
    </row>
    <row r="166" spans="1:11" x14ac:dyDescent="0.2">
      <c r="A166" s="6">
        <v>2</v>
      </c>
      <c r="B166" s="6" t="s">
        <v>51</v>
      </c>
      <c r="C166" s="6">
        <v>104</v>
      </c>
      <c r="D166" s="6" t="s">
        <v>20</v>
      </c>
      <c r="E166" s="6">
        <v>4</v>
      </c>
      <c r="F166" s="6" t="s">
        <v>11</v>
      </c>
      <c r="G166" s="6" t="s">
        <v>9</v>
      </c>
      <c r="H166" s="6"/>
      <c r="I166" s="6"/>
      <c r="J166" s="6">
        <v>87086</v>
      </c>
      <c r="K166" s="8" t="str">
        <f t="shared" si="2"/>
        <v>1</v>
      </c>
    </row>
    <row r="167" spans="1:11" x14ac:dyDescent="0.2">
      <c r="A167" s="6">
        <v>2</v>
      </c>
      <c r="B167" s="6" t="s">
        <v>51</v>
      </c>
      <c r="C167" s="6">
        <v>104</v>
      </c>
      <c r="D167" s="6" t="s">
        <v>20</v>
      </c>
      <c r="E167" s="6">
        <v>4</v>
      </c>
      <c r="F167" s="6" t="s">
        <v>11</v>
      </c>
      <c r="G167" s="6" t="s">
        <v>9</v>
      </c>
      <c r="H167" s="6" t="s">
        <v>56</v>
      </c>
      <c r="I167" s="6">
        <v>4</v>
      </c>
      <c r="J167" s="6">
        <v>39016</v>
      </c>
      <c r="K167" s="8" t="str">
        <f t="shared" si="2"/>
        <v>1</v>
      </c>
    </row>
    <row r="168" spans="1:11" x14ac:dyDescent="0.2">
      <c r="A168" s="6">
        <v>2</v>
      </c>
      <c r="B168" s="6" t="s">
        <v>51</v>
      </c>
      <c r="C168" s="6">
        <v>104</v>
      </c>
      <c r="D168" s="6" t="s">
        <v>20</v>
      </c>
      <c r="E168" s="6">
        <v>4</v>
      </c>
      <c r="F168" s="6" t="s">
        <v>11</v>
      </c>
      <c r="G168" s="6" t="s">
        <v>9</v>
      </c>
      <c r="H168" s="6" t="s">
        <v>21</v>
      </c>
      <c r="I168" s="6">
        <v>8</v>
      </c>
      <c r="J168" s="6">
        <v>1560</v>
      </c>
      <c r="K168" s="8" t="str">
        <f t="shared" si="2"/>
        <v>1</v>
      </c>
    </row>
    <row r="169" spans="1:11" x14ac:dyDescent="0.2">
      <c r="A169" s="6">
        <v>2</v>
      </c>
      <c r="B169" s="6" t="s">
        <v>51</v>
      </c>
      <c r="C169" s="6">
        <v>104</v>
      </c>
      <c r="D169" s="6" t="s">
        <v>20</v>
      </c>
      <c r="E169" s="6">
        <v>5</v>
      </c>
      <c r="F169" s="6" t="s">
        <v>12</v>
      </c>
      <c r="G169" s="6" t="s">
        <v>9</v>
      </c>
      <c r="H169" s="6"/>
      <c r="I169" s="6"/>
      <c r="J169" s="6">
        <v>805475</v>
      </c>
      <c r="K169" s="8" t="str">
        <f t="shared" si="2"/>
        <v>1</v>
      </c>
    </row>
    <row r="170" spans="1:11" x14ac:dyDescent="0.2">
      <c r="A170" s="6">
        <v>2</v>
      </c>
      <c r="B170" s="6" t="s">
        <v>51</v>
      </c>
      <c r="C170" s="6">
        <v>104</v>
      </c>
      <c r="D170" s="6" t="s">
        <v>20</v>
      </c>
      <c r="E170" s="6">
        <v>5</v>
      </c>
      <c r="F170" s="6" t="s">
        <v>12</v>
      </c>
      <c r="G170" s="6" t="s">
        <v>9</v>
      </c>
      <c r="H170" s="6">
        <v>2</v>
      </c>
      <c r="I170" s="6">
        <v>6</v>
      </c>
      <c r="J170" s="6">
        <v>14048</v>
      </c>
      <c r="K170" s="8" t="str">
        <f t="shared" si="2"/>
        <v>1</v>
      </c>
    </row>
    <row r="171" spans="1:11" x14ac:dyDescent="0.2">
      <c r="A171" s="6">
        <v>2</v>
      </c>
      <c r="B171" s="6" t="s">
        <v>51</v>
      </c>
      <c r="C171" s="6">
        <v>104</v>
      </c>
      <c r="D171" s="6" t="s">
        <v>20</v>
      </c>
      <c r="E171" s="6">
        <v>5</v>
      </c>
      <c r="F171" s="6" t="s">
        <v>12</v>
      </c>
      <c r="G171" s="6" t="s">
        <v>9</v>
      </c>
      <c r="H171" s="6">
        <v>3</v>
      </c>
      <c r="I171" s="6">
        <v>6</v>
      </c>
      <c r="J171" s="6">
        <v>1613</v>
      </c>
      <c r="K171" s="8" t="str">
        <f t="shared" si="2"/>
        <v>1</v>
      </c>
    </row>
    <row r="172" spans="1:11" x14ac:dyDescent="0.2">
      <c r="A172" s="6">
        <v>2</v>
      </c>
      <c r="B172" s="6" t="s">
        <v>51</v>
      </c>
      <c r="C172" s="6">
        <v>104</v>
      </c>
      <c r="D172" s="6" t="s">
        <v>20</v>
      </c>
      <c r="E172" s="6">
        <v>5</v>
      </c>
      <c r="F172" s="6" t="s">
        <v>12</v>
      </c>
      <c r="G172" s="6" t="s">
        <v>9</v>
      </c>
      <c r="H172" s="6">
        <v>4</v>
      </c>
      <c r="I172" s="6">
        <v>3</v>
      </c>
      <c r="J172" s="6">
        <v>7388</v>
      </c>
      <c r="K172" s="8" t="str">
        <f t="shared" si="2"/>
        <v>1</v>
      </c>
    </row>
    <row r="173" spans="1:11" x14ac:dyDescent="0.2">
      <c r="A173" s="6">
        <v>2</v>
      </c>
      <c r="B173" s="6" t="s">
        <v>51</v>
      </c>
      <c r="C173" s="6">
        <v>104</v>
      </c>
      <c r="D173" s="6" t="s">
        <v>20</v>
      </c>
      <c r="E173" s="6">
        <v>5</v>
      </c>
      <c r="F173" s="6" t="s">
        <v>12</v>
      </c>
      <c r="G173" s="6" t="s">
        <v>9</v>
      </c>
      <c r="H173" s="6">
        <v>5</v>
      </c>
      <c r="I173" s="6">
        <v>2</v>
      </c>
      <c r="J173" s="6">
        <v>2771</v>
      </c>
      <c r="K173" s="8" t="str">
        <f t="shared" si="2"/>
        <v>1</v>
      </c>
    </row>
    <row r="174" spans="1:11" x14ac:dyDescent="0.2">
      <c r="A174" s="6">
        <v>2</v>
      </c>
      <c r="B174" s="6" t="s">
        <v>51</v>
      </c>
      <c r="C174" s="6">
        <v>104</v>
      </c>
      <c r="D174" s="6" t="s">
        <v>20</v>
      </c>
      <c r="E174" s="6">
        <v>5</v>
      </c>
      <c r="F174" s="6" t="s">
        <v>12</v>
      </c>
      <c r="G174" s="6" t="s">
        <v>9</v>
      </c>
      <c r="H174" s="6" t="s">
        <v>56</v>
      </c>
      <c r="I174" s="6">
        <v>4</v>
      </c>
      <c r="J174" s="6">
        <v>541446</v>
      </c>
      <c r="K174" s="8" t="str">
        <f t="shared" si="2"/>
        <v>1</v>
      </c>
    </row>
    <row r="175" spans="1:11" x14ac:dyDescent="0.2">
      <c r="A175" s="6">
        <v>2</v>
      </c>
      <c r="B175" s="6" t="s">
        <v>51</v>
      </c>
      <c r="C175" s="6">
        <v>104</v>
      </c>
      <c r="D175" s="6" t="s">
        <v>20</v>
      </c>
      <c r="E175" s="6">
        <v>5</v>
      </c>
      <c r="F175" s="6" t="s">
        <v>12</v>
      </c>
      <c r="G175" s="6" t="s">
        <v>9</v>
      </c>
      <c r="H175" s="6" t="s">
        <v>57</v>
      </c>
      <c r="I175" s="6">
        <v>2</v>
      </c>
      <c r="J175" s="6">
        <v>4288</v>
      </c>
      <c r="K175" s="8" t="str">
        <f t="shared" si="2"/>
        <v>1</v>
      </c>
    </row>
    <row r="176" spans="1:11" x14ac:dyDescent="0.2">
      <c r="A176" s="6">
        <v>2</v>
      </c>
      <c r="B176" s="6" t="s">
        <v>51</v>
      </c>
      <c r="C176" s="6">
        <v>104</v>
      </c>
      <c r="D176" s="6" t="s">
        <v>20</v>
      </c>
      <c r="E176" s="6">
        <v>5</v>
      </c>
      <c r="F176" s="6" t="s">
        <v>12</v>
      </c>
      <c r="G176" s="6" t="s">
        <v>9</v>
      </c>
      <c r="H176" s="6" t="s">
        <v>21</v>
      </c>
      <c r="I176" s="6">
        <v>6</v>
      </c>
      <c r="J176" s="6">
        <v>69545</v>
      </c>
      <c r="K176" s="8" t="str">
        <f t="shared" si="2"/>
        <v>1</v>
      </c>
    </row>
    <row r="177" spans="1:11" x14ac:dyDescent="0.2">
      <c r="A177" s="6">
        <v>2</v>
      </c>
      <c r="B177" s="6" t="s">
        <v>51</v>
      </c>
      <c r="C177" s="6">
        <v>104</v>
      </c>
      <c r="D177" s="6" t="s">
        <v>20</v>
      </c>
      <c r="E177" s="6">
        <v>5</v>
      </c>
      <c r="F177" s="6" t="s">
        <v>12</v>
      </c>
      <c r="G177" s="6" t="s">
        <v>9</v>
      </c>
      <c r="H177" s="6" t="s">
        <v>94</v>
      </c>
      <c r="I177" s="6">
        <v>7</v>
      </c>
      <c r="J177" s="6">
        <v>814</v>
      </c>
      <c r="K177" s="8" t="str">
        <f t="shared" si="2"/>
        <v>1</v>
      </c>
    </row>
    <row r="178" spans="1:11" x14ac:dyDescent="0.2">
      <c r="A178" s="6">
        <v>2</v>
      </c>
      <c r="B178" s="6" t="s">
        <v>51</v>
      </c>
      <c r="C178" s="6">
        <v>104</v>
      </c>
      <c r="D178" s="6" t="s">
        <v>20</v>
      </c>
      <c r="E178" s="6">
        <v>5</v>
      </c>
      <c r="F178" s="6" t="s">
        <v>12</v>
      </c>
      <c r="G178" s="6" t="s">
        <v>9</v>
      </c>
      <c r="H178" s="6" t="s">
        <v>58</v>
      </c>
      <c r="I178" s="6">
        <v>3</v>
      </c>
      <c r="J178" s="6">
        <v>21368</v>
      </c>
      <c r="K178" s="8" t="str">
        <f t="shared" si="2"/>
        <v>1</v>
      </c>
    </row>
    <row r="179" spans="1:11" x14ac:dyDescent="0.2">
      <c r="A179" s="6">
        <v>2</v>
      </c>
      <c r="B179" s="6" t="s">
        <v>51</v>
      </c>
      <c r="C179" s="6">
        <v>104</v>
      </c>
      <c r="D179" s="6" t="s">
        <v>20</v>
      </c>
      <c r="E179" s="6">
        <v>5</v>
      </c>
      <c r="F179" s="6" t="s">
        <v>12</v>
      </c>
      <c r="G179" s="6" t="s">
        <v>9</v>
      </c>
      <c r="H179" s="6" t="s">
        <v>96</v>
      </c>
      <c r="I179" s="6">
        <v>2</v>
      </c>
      <c r="J179" s="6">
        <v>3685</v>
      </c>
      <c r="K179" s="8" t="str">
        <f t="shared" si="2"/>
        <v>1</v>
      </c>
    </row>
    <row r="180" spans="1:11" x14ac:dyDescent="0.2">
      <c r="A180" s="6">
        <v>2</v>
      </c>
      <c r="B180" s="6" t="s">
        <v>51</v>
      </c>
      <c r="C180" s="6">
        <v>104</v>
      </c>
      <c r="D180" s="6" t="s">
        <v>20</v>
      </c>
      <c r="E180" s="6">
        <v>6</v>
      </c>
      <c r="F180" s="6" t="s">
        <v>13</v>
      </c>
      <c r="G180" s="6" t="s">
        <v>9</v>
      </c>
      <c r="H180" s="6"/>
      <c r="I180" s="6"/>
      <c r="J180" s="6">
        <v>3535</v>
      </c>
      <c r="K180" s="8" t="str">
        <f t="shared" si="2"/>
        <v>1</v>
      </c>
    </row>
    <row r="181" spans="1:11" x14ac:dyDescent="0.2">
      <c r="A181" s="6">
        <v>2</v>
      </c>
      <c r="B181" s="6" t="s">
        <v>51</v>
      </c>
      <c r="C181" s="6">
        <v>104</v>
      </c>
      <c r="D181" s="6" t="s">
        <v>20</v>
      </c>
      <c r="E181" s="6">
        <v>6</v>
      </c>
      <c r="F181" s="6" t="s">
        <v>13</v>
      </c>
      <c r="G181" s="6" t="s">
        <v>9</v>
      </c>
      <c r="H181" s="6" t="s">
        <v>55</v>
      </c>
      <c r="I181" s="6">
        <v>4</v>
      </c>
      <c r="J181" s="6">
        <v>5</v>
      </c>
      <c r="K181" s="8" t="str">
        <f t="shared" si="2"/>
        <v>1</v>
      </c>
    </row>
    <row r="182" spans="1:11" x14ac:dyDescent="0.2">
      <c r="A182" s="6">
        <v>2</v>
      </c>
      <c r="B182" s="6" t="s">
        <v>51</v>
      </c>
      <c r="C182" s="6">
        <v>104</v>
      </c>
      <c r="D182" s="6" t="s">
        <v>20</v>
      </c>
      <c r="E182" s="6">
        <v>6</v>
      </c>
      <c r="F182" s="6" t="s">
        <v>13</v>
      </c>
      <c r="G182" s="6" t="s">
        <v>9</v>
      </c>
      <c r="H182" s="6" t="s">
        <v>56</v>
      </c>
      <c r="I182" s="6">
        <v>4</v>
      </c>
      <c r="J182" s="6">
        <v>33</v>
      </c>
      <c r="K182" s="8" t="str">
        <f t="shared" si="2"/>
        <v>1</v>
      </c>
    </row>
    <row r="183" spans="1:11" x14ac:dyDescent="0.2">
      <c r="A183" s="6">
        <v>2</v>
      </c>
      <c r="B183" s="6" t="s">
        <v>51</v>
      </c>
      <c r="C183" s="6">
        <v>104</v>
      </c>
      <c r="D183" s="6" t="s">
        <v>20</v>
      </c>
      <c r="E183" s="6">
        <v>7</v>
      </c>
      <c r="F183" s="6" t="s">
        <v>14</v>
      </c>
      <c r="G183" s="6" t="s">
        <v>9</v>
      </c>
      <c r="H183" s="6"/>
      <c r="I183" s="6"/>
      <c r="J183" s="6">
        <v>5910</v>
      </c>
      <c r="K183" s="8" t="str">
        <f t="shared" si="2"/>
        <v>1</v>
      </c>
    </row>
    <row r="184" spans="1:11" x14ac:dyDescent="0.2">
      <c r="A184" s="6">
        <v>2</v>
      </c>
      <c r="B184" s="6" t="s">
        <v>51</v>
      </c>
      <c r="C184" s="6">
        <v>104</v>
      </c>
      <c r="D184" s="6" t="s">
        <v>20</v>
      </c>
      <c r="E184" s="6">
        <v>7</v>
      </c>
      <c r="F184" s="6" t="s">
        <v>14</v>
      </c>
      <c r="G184" s="6" t="s">
        <v>9</v>
      </c>
      <c r="H184" s="6" t="s">
        <v>55</v>
      </c>
      <c r="I184" s="6">
        <v>4</v>
      </c>
      <c r="J184" s="6">
        <v>7</v>
      </c>
      <c r="K184" s="8" t="str">
        <f t="shared" si="2"/>
        <v>1</v>
      </c>
    </row>
    <row r="185" spans="1:11" x14ac:dyDescent="0.2">
      <c r="A185" s="6">
        <v>2</v>
      </c>
      <c r="B185" s="6" t="s">
        <v>51</v>
      </c>
      <c r="C185" s="6">
        <v>104</v>
      </c>
      <c r="D185" s="6" t="s">
        <v>20</v>
      </c>
      <c r="E185" s="6">
        <v>7</v>
      </c>
      <c r="F185" s="6" t="s">
        <v>14</v>
      </c>
      <c r="G185" s="6" t="s">
        <v>9</v>
      </c>
      <c r="H185" s="6" t="s">
        <v>56</v>
      </c>
      <c r="I185" s="6">
        <v>4</v>
      </c>
      <c r="J185" s="6">
        <v>2953</v>
      </c>
      <c r="K185" s="8" t="str">
        <f t="shared" si="2"/>
        <v>1</v>
      </c>
    </row>
    <row r="186" spans="1:11" x14ac:dyDescent="0.2">
      <c r="A186" s="6">
        <v>2</v>
      </c>
      <c r="B186" s="6" t="s">
        <v>51</v>
      </c>
      <c r="C186" s="6">
        <v>104</v>
      </c>
      <c r="D186" s="6" t="s">
        <v>20</v>
      </c>
      <c r="E186" s="6">
        <v>8</v>
      </c>
      <c r="F186" s="6" t="s">
        <v>46</v>
      </c>
      <c r="G186" s="6" t="s">
        <v>9</v>
      </c>
      <c r="H186" s="6"/>
      <c r="I186" s="6"/>
      <c r="J186" s="6">
        <v>341</v>
      </c>
      <c r="K186" s="8" t="str">
        <f t="shared" si="2"/>
        <v>1</v>
      </c>
    </row>
    <row r="187" spans="1:11" x14ac:dyDescent="0.2">
      <c r="A187" s="6">
        <v>2</v>
      </c>
      <c r="B187" s="6" t="s">
        <v>51</v>
      </c>
      <c r="C187" s="6">
        <v>104</v>
      </c>
      <c r="D187" s="6" t="s">
        <v>20</v>
      </c>
      <c r="E187" s="6">
        <v>8</v>
      </c>
      <c r="F187" s="6" t="s">
        <v>46</v>
      </c>
      <c r="G187" s="6" t="s">
        <v>9</v>
      </c>
      <c r="H187" s="6" t="s">
        <v>56</v>
      </c>
      <c r="I187" s="6">
        <v>4</v>
      </c>
      <c r="J187" s="6">
        <v>8</v>
      </c>
      <c r="K187" s="8" t="str">
        <f t="shared" si="2"/>
        <v>1</v>
      </c>
    </row>
    <row r="188" spans="1:11" x14ac:dyDescent="0.2">
      <c r="A188" s="6">
        <v>2</v>
      </c>
      <c r="B188" s="6" t="s">
        <v>51</v>
      </c>
      <c r="C188" s="6">
        <v>104</v>
      </c>
      <c r="D188" s="6" t="s">
        <v>20</v>
      </c>
      <c r="E188" s="6">
        <v>9</v>
      </c>
      <c r="F188" s="6" t="s">
        <v>34</v>
      </c>
      <c r="G188" s="6" t="s">
        <v>9</v>
      </c>
      <c r="H188" s="6"/>
      <c r="I188" s="6"/>
      <c r="J188" s="6">
        <v>285200</v>
      </c>
      <c r="K188" s="8" t="str">
        <f t="shared" si="2"/>
        <v>1</v>
      </c>
    </row>
    <row r="189" spans="1:11" x14ac:dyDescent="0.2">
      <c r="A189" s="6">
        <v>2</v>
      </c>
      <c r="B189" s="6" t="s">
        <v>51</v>
      </c>
      <c r="C189" s="6">
        <v>104</v>
      </c>
      <c r="D189" s="6" t="s">
        <v>20</v>
      </c>
      <c r="E189" s="6">
        <v>9</v>
      </c>
      <c r="F189" s="6" t="s">
        <v>34</v>
      </c>
      <c r="G189" s="6" t="s">
        <v>9</v>
      </c>
      <c r="H189" s="6">
        <v>2</v>
      </c>
      <c r="I189" s="6">
        <v>6</v>
      </c>
      <c r="J189" s="6">
        <v>1228</v>
      </c>
      <c r="K189" s="8" t="str">
        <f t="shared" si="2"/>
        <v>1</v>
      </c>
    </row>
    <row r="190" spans="1:11" x14ac:dyDescent="0.2">
      <c r="A190" s="6">
        <v>2</v>
      </c>
      <c r="B190" s="6" t="s">
        <v>51</v>
      </c>
      <c r="C190" s="6">
        <v>104</v>
      </c>
      <c r="D190" s="6" t="s">
        <v>20</v>
      </c>
      <c r="E190" s="6">
        <v>9</v>
      </c>
      <c r="F190" s="6" t="s">
        <v>34</v>
      </c>
      <c r="G190" s="6" t="s">
        <v>9</v>
      </c>
      <c r="H190" s="6">
        <v>3</v>
      </c>
      <c r="I190" s="6">
        <v>6</v>
      </c>
      <c r="J190" s="6">
        <v>205</v>
      </c>
      <c r="K190" s="8" t="str">
        <f t="shared" si="2"/>
        <v>1</v>
      </c>
    </row>
    <row r="191" spans="1:11" x14ac:dyDescent="0.2">
      <c r="A191" s="6">
        <v>2</v>
      </c>
      <c r="B191" s="6" t="s">
        <v>51</v>
      </c>
      <c r="C191" s="6">
        <v>104</v>
      </c>
      <c r="D191" s="6" t="s">
        <v>20</v>
      </c>
      <c r="E191" s="6">
        <v>9</v>
      </c>
      <c r="F191" s="6" t="s">
        <v>34</v>
      </c>
      <c r="G191" s="6" t="s">
        <v>9</v>
      </c>
      <c r="H191" s="6">
        <v>4</v>
      </c>
      <c r="I191" s="6">
        <v>3</v>
      </c>
      <c r="J191" s="6">
        <v>1099</v>
      </c>
      <c r="K191" s="8" t="str">
        <f t="shared" si="2"/>
        <v>1</v>
      </c>
    </row>
    <row r="192" spans="1:11" x14ac:dyDescent="0.2">
      <c r="A192" s="6">
        <v>2</v>
      </c>
      <c r="B192" s="6" t="s">
        <v>51</v>
      </c>
      <c r="C192" s="6">
        <v>104</v>
      </c>
      <c r="D192" s="6" t="s">
        <v>20</v>
      </c>
      <c r="E192" s="6">
        <v>9</v>
      </c>
      <c r="F192" s="6" t="s">
        <v>34</v>
      </c>
      <c r="G192" s="6" t="s">
        <v>9</v>
      </c>
      <c r="H192" s="6">
        <v>5</v>
      </c>
      <c r="I192" s="6">
        <v>2</v>
      </c>
      <c r="J192" s="6">
        <v>611</v>
      </c>
      <c r="K192" s="8" t="str">
        <f t="shared" si="2"/>
        <v>1</v>
      </c>
    </row>
    <row r="193" spans="1:11" x14ac:dyDescent="0.2">
      <c r="A193" s="6">
        <v>2</v>
      </c>
      <c r="B193" s="6" t="s">
        <v>51</v>
      </c>
      <c r="C193" s="6">
        <v>104</v>
      </c>
      <c r="D193" s="6" t="s">
        <v>20</v>
      </c>
      <c r="E193" s="6">
        <v>9</v>
      </c>
      <c r="F193" s="6" t="s">
        <v>34</v>
      </c>
      <c r="G193" s="6" t="s">
        <v>9</v>
      </c>
      <c r="H193" s="6" t="s">
        <v>56</v>
      </c>
      <c r="I193" s="6">
        <v>4</v>
      </c>
      <c r="J193" s="6">
        <v>3919</v>
      </c>
      <c r="K193" s="8" t="str">
        <f t="shared" si="2"/>
        <v>1</v>
      </c>
    </row>
    <row r="194" spans="1:11" x14ac:dyDescent="0.2">
      <c r="A194" s="6">
        <v>2</v>
      </c>
      <c r="B194" s="6" t="s">
        <v>51</v>
      </c>
      <c r="C194" s="6">
        <v>104</v>
      </c>
      <c r="D194" s="6" t="s">
        <v>20</v>
      </c>
      <c r="E194" s="6">
        <v>10</v>
      </c>
      <c r="F194" s="6" t="s">
        <v>41</v>
      </c>
      <c r="G194" s="6" t="s">
        <v>9</v>
      </c>
      <c r="H194" s="6"/>
      <c r="I194" s="6"/>
      <c r="J194" s="6">
        <v>1</v>
      </c>
      <c r="K194" s="8" t="str">
        <f t="shared" si="2"/>
        <v>1</v>
      </c>
    </row>
    <row r="195" spans="1:11" x14ac:dyDescent="0.2">
      <c r="A195" s="6">
        <v>2</v>
      </c>
      <c r="B195" s="6" t="s">
        <v>51</v>
      </c>
      <c r="C195" s="6">
        <v>104</v>
      </c>
      <c r="D195" s="6" t="s">
        <v>20</v>
      </c>
      <c r="E195" s="6">
        <v>10</v>
      </c>
      <c r="F195" s="6" t="s">
        <v>41</v>
      </c>
      <c r="G195" s="6" t="s">
        <v>9</v>
      </c>
      <c r="H195" s="6" t="s">
        <v>56</v>
      </c>
      <c r="I195" s="6">
        <v>4</v>
      </c>
      <c r="J195" s="6">
        <v>3447</v>
      </c>
      <c r="K195" s="8" t="str">
        <f t="shared" ref="K195:K258" si="3">IF(LEN(C195)=4,LEFT(C195,2),LEFT(C195,1))</f>
        <v>1</v>
      </c>
    </row>
    <row r="196" spans="1:11" x14ac:dyDescent="0.2">
      <c r="A196" s="6">
        <v>2</v>
      </c>
      <c r="B196" s="6" t="s">
        <v>51</v>
      </c>
      <c r="C196" s="6">
        <v>104</v>
      </c>
      <c r="D196" s="6" t="s">
        <v>20</v>
      </c>
      <c r="E196" s="6">
        <v>11</v>
      </c>
      <c r="F196" s="6" t="s">
        <v>42</v>
      </c>
      <c r="G196" s="6" t="s">
        <v>9</v>
      </c>
      <c r="H196" s="6"/>
      <c r="I196" s="6"/>
      <c r="J196" s="6">
        <v>2</v>
      </c>
      <c r="K196" s="8" t="str">
        <f t="shared" si="3"/>
        <v>1</v>
      </c>
    </row>
    <row r="197" spans="1:11" x14ac:dyDescent="0.2">
      <c r="A197" s="6">
        <v>2</v>
      </c>
      <c r="B197" s="6" t="s">
        <v>51</v>
      </c>
      <c r="C197" s="6">
        <v>104</v>
      </c>
      <c r="D197" s="6" t="s">
        <v>20</v>
      </c>
      <c r="E197" s="6">
        <v>11</v>
      </c>
      <c r="F197" s="6" t="s">
        <v>42</v>
      </c>
      <c r="G197" s="6" t="s">
        <v>9</v>
      </c>
      <c r="H197" s="6" t="s">
        <v>55</v>
      </c>
      <c r="I197" s="6">
        <v>4</v>
      </c>
      <c r="J197" s="6">
        <v>4</v>
      </c>
      <c r="K197" s="8" t="str">
        <f t="shared" si="3"/>
        <v>1</v>
      </c>
    </row>
    <row r="198" spans="1:11" x14ac:dyDescent="0.2">
      <c r="A198" s="6">
        <v>2</v>
      </c>
      <c r="B198" s="6" t="s">
        <v>51</v>
      </c>
      <c r="C198" s="6">
        <v>104</v>
      </c>
      <c r="D198" s="6" t="s">
        <v>20</v>
      </c>
      <c r="E198" s="6">
        <v>11</v>
      </c>
      <c r="F198" s="6" t="s">
        <v>42</v>
      </c>
      <c r="G198" s="6" t="s">
        <v>9</v>
      </c>
      <c r="H198" s="6" t="s">
        <v>56</v>
      </c>
      <c r="I198" s="6">
        <v>4</v>
      </c>
      <c r="J198" s="6">
        <v>30</v>
      </c>
      <c r="K198" s="8" t="str">
        <f t="shared" si="3"/>
        <v>1</v>
      </c>
    </row>
    <row r="199" spans="1:11" x14ac:dyDescent="0.2">
      <c r="A199" s="6">
        <v>2</v>
      </c>
      <c r="B199" s="6" t="s">
        <v>51</v>
      </c>
      <c r="C199" s="6">
        <v>104</v>
      </c>
      <c r="D199" s="6" t="s">
        <v>20</v>
      </c>
      <c r="E199" s="6">
        <v>12</v>
      </c>
      <c r="F199" s="6" t="s">
        <v>53</v>
      </c>
      <c r="G199" s="6" t="s">
        <v>9</v>
      </c>
      <c r="H199" s="6"/>
      <c r="I199" s="6"/>
      <c r="J199" s="6">
        <v>537</v>
      </c>
      <c r="K199" s="8" t="str">
        <f t="shared" si="3"/>
        <v>1</v>
      </c>
    </row>
    <row r="200" spans="1:11" x14ac:dyDescent="0.2">
      <c r="A200" s="6">
        <v>2</v>
      </c>
      <c r="B200" s="6" t="s">
        <v>51</v>
      </c>
      <c r="C200" s="6">
        <v>104</v>
      </c>
      <c r="D200" s="6" t="s">
        <v>20</v>
      </c>
      <c r="E200" s="6">
        <v>21</v>
      </c>
      <c r="F200" s="6" t="s">
        <v>54</v>
      </c>
      <c r="G200" s="6" t="s">
        <v>9</v>
      </c>
      <c r="H200" s="6"/>
      <c r="I200" s="6"/>
      <c r="J200" s="6">
        <v>81</v>
      </c>
      <c r="K200" s="8" t="str">
        <f t="shared" si="3"/>
        <v>1</v>
      </c>
    </row>
    <row r="201" spans="1:11" x14ac:dyDescent="0.2">
      <c r="A201" s="6">
        <v>2</v>
      </c>
      <c r="B201" s="6" t="s">
        <v>51</v>
      </c>
      <c r="C201" s="6">
        <v>104</v>
      </c>
      <c r="D201" s="6" t="s">
        <v>20</v>
      </c>
      <c r="E201" s="6">
        <v>21</v>
      </c>
      <c r="F201" s="6" t="s">
        <v>54</v>
      </c>
      <c r="G201" s="6" t="s">
        <v>9</v>
      </c>
      <c r="H201" s="6" t="s">
        <v>56</v>
      </c>
      <c r="I201" s="6">
        <v>4</v>
      </c>
      <c r="J201" s="6">
        <v>4</v>
      </c>
      <c r="K201" s="8" t="str">
        <f t="shared" si="3"/>
        <v>1</v>
      </c>
    </row>
    <row r="202" spans="1:11" x14ac:dyDescent="0.2">
      <c r="A202" s="6">
        <v>2</v>
      </c>
      <c r="B202" s="6" t="s">
        <v>51</v>
      </c>
      <c r="C202" s="6">
        <v>104</v>
      </c>
      <c r="D202" s="6" t="s">
        <v>20</v>
      </c>
      <c r="E202" s="6">
        <v>22</v>
      </c>
      <c r="F202" s="6" t="s">
        <v>15</v>
      </c>
      <c r="G202" s="6" t="s">
        <v>9</v>
      </c>
      <c r="H202" s="6"/>
      <c r="I202" s="6"/>
      <c r="J202" s="6">
        <v>754</v>
      </c>
      <c r="K202" s="8" t="str">
        <f t="shared" si="3"/>
        <v>1</v>
      </c>
    </row>
    <row r="203" spans="1:11" x14ac:dyDescent="0.2">
      <c r="A203" s="6">
        <v>2</v>
      </c>
      <c r="B203" s="6" t="s">
        <v>51</v>
      </c>
      <c r="C203" s="6">
        <v>104</v>
      </c>
      <c r="D203" s="6" t="s">
        <v>20</v>
      </c>
      <c r="E203" s="6">
        <v>22</v>
      </c>
      <c r="F203" s="6" t="s">
        <v>15</v>
      </c>
      <c r="G203" s="6" t="s">
        <v>9</v>
      </c>
      <c r="H203" s="6" t="s">
        <v>56</v>
      </c>
      <c r="I203" s="6">
        <v>4</v>
      </c>
      <c r="J203" s="6">
        <v>1144</v>
      </c>
      <c r="K203" s="8" t="str">
        <f t="shared" si="3"/>
        <v>1</v>
      </c>
    </row>
    <row r="204" spans="1:11" x14ac:dyDescent="0.2">
      <c r="A204" s="6">
        <v>2</v>
      </c>
      <c r="B204" s="6" t="s">
        <v>51</v>
      </c>
      <c r="C204" s="6">
        <v>104</v>
      </c>
      <c r="D204" s="6" t="s">
        <v>20</v>
      </c>
      <c r="E204" s="6">
        <v>3</v>
      </c>
      <c r="F204" s="6"/>
      <c r="G204" s="6" t="s">
        <v>9</v>
      </c>
      <c r="H204" s="6" t="s">
        <v>57</v>
      </c>
      <c r="I204" s="6">
        <v>4</v>
      </c>
      <c r="J204" s="6">
        <v>49</v>
      </c>
      <c r="K204" s="8" t="str">
        <f t="shared" si="3"/>
        <v>1</v>
      </c>
    </row>
    <row r="205" spans="1:11" x14ac:dyDescent="0.2">
      <c r="A205" s="6">
        <v>2</v>
      </c>
      <c r="B205" s="6" t="s">
        <v>51</v>
      </c>
      <c r="C205" s="6">
        <v>104</v>
      </c>
      <c r="D205" s="6" t="s">
        <v>20</v>
      </c>
      <c r="E205" s="6">
        <v>4</v>
      </c>
      <c r="F205" s="6"/>
      <c r="G205" s="6" t="s">
        <v>9</v>
      </c>
      <c r="H205" s="6" t="s">
        <v>57</v>
      </c>
      <c r="I205" s="6">
        <v>4</v>
      </c>
      <c r="J205" s="6">
        <v>399</v>
      </c>
      <c r="K205" s="8" t="str">
        <f t="shared" si="3"/>
        <v>1</v>
      </c>
    </row>
    <row r="206" spans="1:11" x14ac:dyDescent="0.2">
      <c r="A206" s="6">
        <v>2</v>
      </c>
      <c r="B206" s="6" t="s">
        <v>51</v>
      </c>
      <c r="C206" s="6">
        <v>104</v>
      </c>
      <c r="D206" s="6" t="s">
        <v>20</v>
      </c>
      <c r="E206" s="6">
        <v>98</v>
      </c>
      <c r="F206" s="6" t="s">
        <v>43</v>
      </c>
      <c r="G206" s="6" t="s">
        <v>9</v>
      </c>
      <c r="H206" s="6"/>
      <c r="I206" s="6"/>
      <c r="J206" s="6">
        <v>26</v>
      </c>
      <c r="K206" s="8" t="str">
        <f t="shared" si="3"/>
        <v>1</v>
      </c>
    </row>
    <row r="207" spans="1:11" x14ac:dyDescent="0.2">
      <c r="A207" s="6">
        <v>2</v>
      </c>
      <c r="B207" s="6" t="s">
        <v>51</v>
      </c>
      <c r="C207" s="6">
        <v>104</v>
      </c>
      <c r="D207" s="6" t="s">
        <v>20</v>
      </c>
      <c r="E207" s="6">
        <v>98</v>
      </c>
      <c r="F207" s="6" t="s">
        <v>43</v>
      </c>
      <c r="G207" s="6" t="s">
        <v>9</v>
      </c>
      <c r="H207" s="6" t="s">
        <v>55</v>
      </c>
      <c r="I207" s="6">
        <v>4</v>
      </c>
      <c r="J207" s="6">
        <v>6</v>
      </c>
      <c r="K207" s="8" t="str">
        <f t="shared" si="3"/>
        <v>1</v>
      </c>
    </row>
    <row r="208" spans="1:11" x14ac:dyDescent="0.2">
      <c r="A208" s="6">
        <v>2</v>
      </c>
      <c r="B208" s="6" t="s">
        <v>51</v>
      </c>
      <c r="C208" s="6">
        <v>104</v>
      </c>
      <c r="D208" s="6" t="s">
        <v>20</v>
      </c>
      <c r="E208" s="6">
        <v>98</v>
      </c>
      <c r="F208" s="6" t="s">
        <v>43</v>
      </c>
      <c r="G208" s="6" t="s">
        <v>9</v>
      </c>
      <c r="H208" s="6" t="s">
        <v>56</v>
      </c>
      <c r="I208" s="6">
        <v>4</v>
      </c>
      <c r="J208" s="6">
        <v>9</v>
      </c>
      <c r="K208" s="8" t="str">
        <f t="shared" si="3"/>
        <v>1</v>
      </c>
    </row>
    <row r="209" spans="1:11" x14ac:dyDescent="0.2">
      <c r="A209" s="6">
        <v>2</v>
      </c>
      <c r="B209" s="6" t="s">
        <v>51</v>
      </c>
      <c r="C209" s="6">
        <v>104</v>
      </c>
      <c r="D209" s="6" t="s">
        <v>20</v>
      </c>
      <c r="E209" s="6">
        <v>99</v>
      </c>
      <c r="F209" s="6" t="s">
        <v>16</v>
      </c>
      <c r="G209" s="6" t="s">
        <v>9</v>
      </c>
      <c r="H209" s="6"/>
      <c r="I209" s="6"/>
      <c r="J209" s="6">
        <v>25153</v>
      </c>
      <c r="K209" s="8" t="str">
        <f t="shared" si="3"/>
        <v>1</v>
      </c>
    </row>
    <row r="210" spans="1:11" x14ac:dyDescent="0.2">
      <c r="A210" s="6">
        <v>2</v>
      </c>
      <c r="B210" s="6" t="s">
        <v>51</v>
      </c>
      <c r="C210" s="6">
        <v>104</v>
      </c>
      <c r="D210" s="6" t="s">
        <v>20</v>
      </c>
      <c r="E210" s="6">
        <v>99</v>
      </c>
      <c r="F210" s="6" t="s">
        <v>16</v>
      </c>
      <c r="G210" s="6" t="s">
        <v>9</v>
      </c>
      <c r="H210" s="6">
        <v>2</v>
      </c>
      <c r="I210" s="6">
        <v>6</v>
      </c>
      <c r="J210" s="6">
        <v>1611</v>
      </c>
      <c r="K210" s="8" t="str">
        <f t="shared" si="3"/>
        <v>1</v>
      </c>
    </row>
    <row r="211" spans="1:11" x14ac:dyDescent="0.2">
      <c r="A211" s="6">
        <v>2</v>
      </c>
      <c r="B211" s="6" t="s">
        <v>51</v>
      </c>
      <c r="C211" s="6">
        <v>104</v>
      </c>
      <c r="D211" s="6" t="s">
        <v>20</v>
      </c>
      <c r="E211" s="6">
        <v>99</v>
      </c>
      <c r="F211" s="6" t="s">
        <v>16</v>
      </c>
      <c r="G211" s="6" t="s">
        <v>9</v>
      </c>
      <c r="H211" s="6">
        <v>3</v>
      </c>
      <c r="I211" s="6">
        <v>6</v>
      </c>
      <c r="J211" s="6">
        <v>254</v>
      </c>
      <c r="K211" s="8" t="str">
        <f t="shared" si="3"/>
        <v>1</v>
      </c>
    </row>
    <row r="212" spans="1:11" x14ac:dyDescent="0.2">
      <c r="A212" s="6">
        <v>2</v>
      </c>
      <c r="B212" s="6" t="s">
        <v>51</v>
      </c>
      <c r="C212" s="6">
        <v>104</v>
      </c>
      <c r="D212" s="6" t="s">
        <v>20</v>
      </c>
      <c r="E212" s="6">
        <v>99</v>
      </c>
      <c r="F212" s="6" t="s">
        <v>16</v>
      </c>
      <c r="G212" s="6" t="s">
        <v>9</v>
      </c>
      <c r="H212" s="6">
        <v>4</v>
      </c>
      <c r="I212" s="6">
        <v>3</v>
      </c>
      <c r="J212" s="6">
        <v>828</v>
      </c>
      <c r="K212" s="8" t="str">
        <f t="shared" si="3"/>
        <v>1</v>
      </c>
    </row>
    <row r="213" spans="1:11" x14ac:dyDescent="0.2">
      <c r="A213" s="6">
        <v>2</v>
      </c>
      <c r="B213" s="6" t="s">
        <v>51</v>
      </c>
      <c r="C213" s="6">
        <v>104</v>
      </c>
      <c r="D213" s="6" t="s">
        <v>20</v>
      </c>
      <c r="E213" s="6">
        <v>99</v>
      </c>
      <c r="F213" s="6" t="s">
        <v>16</v>
      </c>
      <c r="G213" s="6" t="s">
        <v>9</v>
      </c>
      <c r="H213" s="6">
        <v>5</v>
      </c>
      <c r="I213" s="6">
        <v>2</v>
      </c>
      <c r="J213" s="6">
        <v>579</v>
      </c>
      <c r="K213" s="8" t="str">
        <f t="shared" si="3"/>
        <v>1</v>
      </c>
    </row>
    <row r="214" spans="1:11" x14ac:dyDescent="0.2">
      <c r="A214" s="6">
        <v>2</v>
      </c>
      <c r="B214" s="6" t="s">
        <v>51</v>
      </c>
      <c r="C214" s="6">
        <v>104</v>
      </c>
      <c r="D214" s="6" t="s">
        <v>20</v>
      </c>
      <c r="E214" s="6">
        <v>99</v>
      </c>
      <c r="F214" s="6" t="s">
        <v>16</v>
      </c>
      <c r="G214" s="6" t="s">
        <v>9</v>
      </c>
      <c r="H214" s="6" t="s">
        <v>55</v>
      </c>
      <c r="I214" s="6">
        <v>4</v>
      </c>
      <c r="J214" s="6">
        <v>43</v>
      </c>
      <c r="K214" s="8" t="str">
        <f t="shared" si="3"/>
        <v>1</v>
      </c>
    </row>
    <row r="215" spans="1:11" x14ac:dyDescent="0.2">
      <c r="A215" s="6">
        <v>2</v>
      </c>
      <c r="B215" s="6" t="s">
        <v>51</v>
      </c>
      <c r="C215" s="6">
        <v>104</v>
      </c>
      <c r="D215" s="6" t="s">
        <v>20</v>
      </c>
      <c r="E215" s="6">
        <v>99</v>
      </c>
      <c r="F215" s="6" t="s">
        <v>16</v>
      </c>
      <c r="G215" s="6" t="s">
        <v>9</v>
      </c>
      <c r="H215" s="6" t="s">
        <v>56</v>
      </c>
      <c r="I215" s="6">
        <v>4</v>
      </c>
      <c r="J215" s="6">
        <v>103989</v>
      </c>
      <c r="K215" s="8" t="str">
        <f t="shared" si="3"/>
        <v>1</v>
      </c>
    </row>
    <row r="216" spans="1:11" x14ac:dyDescent="0.2">
      <c r="A216" s="6">
        <v>2</v>
      </c>
      <c r="B216" s="6" t="s">
        <v>51</v>
      </c>
      <c r="C216" s="6">
        <v>105</v>
      </c>
      <c r="D216" s="6" t="s">
        <v>59</v>
      </c>
      <c r="E216" s="6">
        <v>2</v>
      </c>
      <c r="F216" s="6" t="s">
        <v>8</v>
      </c>
      <c r="G216" s="6" t="s">
        <v>9</v>
      </c>
      <c r="H216" s="6" t="s">
        <v>60</v>
      </c>
      <c r="I216" s="6">
        <v>4</v>
      </c>
      <c r="J216" s="6">
        <v>2296</v>
      </c>
      <c r="K216" s="8" t="str">
        <f t="shared" si="3"/>
        <v>1</v>
      </c>
    </row>
    <row r="217" spans="1:11" x14ac:dyDescent="0.2">
      <c r="A217" s="6">
        <v>2</v>
      </c>
      <c r="B217" s="6" t="s">
        <v>51</v>
      </c>
      <c r="C217" s="6">
        <v>105</v>
      </c>
      <c r="D217" s="6" t="s">
        <v>59</v>
      </c>
      <c r="E217" s="6">
        <v>3</v>
      </c>
      <c r="F217" s="6" t="s">
        <v>10</v>
      </c>
      <c r="G217" s="6" t="s">
        <v>9</v>
      </c>
      <c r="H217" s="6"/>
      <c r="I217" s="6"/>
      <c r="J217" s="6">
        <v>12854</v>
      </c>
      <c r="K217" s="8" t="str">
        <f t="shared" si="3"/>
        <v>1</v>
      </c>
    </row>
    <row r="218" spans="1:11" x14ac:dyDescent="0.2">
      <c r="A218" s="6">
        <v>2</v>
      </c>
      <c r="B218" s="6" t="s">
        <v>51</v>
      </c>
      <c r="C218" s="6">
        <v>105</v>
      </c>
      <c r="D218" s="6" t="s">
        <v>59</v>
      </c>
      <c r="E218" s="6">
        <v>3</v>
      </c>
      <c r="F218" s="6" t="s">
        <v>10</v>
      </c>
      <c r="G218" s="6" t="s">
        <v>9</v>
      </c>
      <c r="H218" s="6" t="s">
        <v>60</v>
      </c>
      <c r="I218" s="6">
        <v>4</v>
      </c>
      <c r="J218" s="6">
        <v>16803</v>
      </c>
      <c r="K218" s="8" t="str">
        <f t="shared" si="3"/>
        <v>1</v>
      </c>
    </row>
    <row r="219" spans="1:11" x14ac:dyDescent="0.2">
      <c r="A219" s="6">
        <v>2</v>
      </c>
      <c r="B219" s="6" t="s">
        <v>51</v>
      </c>
      <c r="C219" s="6">
        <v>105</v>
      </c>
      <c r="D219" s="6" t="s">
        <v>59</v>
      </c>
      <c r="E219" s="6">
        <v>4</v>
      </c>
      <c r="F219" s="6" t="s">
        <v>11</v>
      </c>
      <c r="G219" s="6" t="s">
        <v>9</v>
      </c>
      <c r="H219" s="6"/>
      <c r="I219" s="6"/>
      <c r="J219" s="6">
        <v>6250</v>
      </c>
      <c r="K219" s="8" t="str">
        <f t="shared" si="3"/>
        <v>1</v>
      </c>
    </row>
    <row r="220" spans="1:11" x14ac:dyDescent="0.2">
      <c r="A220" s="6">
        <v>2</v>
      </c>
      <c r="B220" s="6" t="s">
        <v>51</v>
      </c>
      <c r="C220" s="6">
        <v>105</v>
      </c>
      <c r="D220" s="6" t="s">
        <v>59</v>
      </c>
      <c r="E220" s="6">
        <v>4</v>
      </c>
      <c r="F220" s="6" t="s">
        <v>11</v>
      </c>
      <c r="G220" s="6" t="s">
        <v>9</v>
      </c>
      <c r="H220" s="6" t="s">
        <v>60</v>
      </c>
      <c r="I220" s="6">
        <v>4</v>
      </c>
      <c r="J220" s="6">
        <v>4739</v>
      </c>
      <c r="K220" s="8" t="str">
        <f t="shared" si="3"/>
        <v>1</v>
      </c>
    </row>
    <row r="221" spans="1:11" x14ac:dyDescent="0.2">
      <c r="A221" s="6">
        <v>2</v>
      </c>
      <c r="B221" s="6" t="s">
        <v>51</v>
      </c>
      <c r="C221" s="6">
        <v>105</v>
      </c>
      <c r="D221" s="6" t="s">
        <v>59</v>
      </c>
      <c r="E221" s="6">
        <v>5</v>
      </c>
      <c r="F221" s="6" t="s">
        <v>12</v>
      </c>
      <c r="G221" s="6" t="s">
        <v>9</v>
      </c>
      <c r="H221" s="6"/>
      <c r="I221" s="6"/>
      <c r="J221" s="6">
        <v>21497</v>
      </c>
      <c r="K221" s="8" t="str">
        <f t="shared" si="3"/>
        <v>1</v>
      </c>
    </row>
    <row r="222" spans="1:11" x14ac:dyDescent="0.2">
      <c r="A222" s="6">
        <v>2</v>
      </c>
      <c r="B222" s="6" t="s">
        <v>51</v>
      </c>
      <c r="C222" s="6">
        <v>105</v>
      </c>
      <c r="D222" s="6" t="s">
        <v>59</v>
      </c>
      <c r="E222" s="6">
        <v>5</v>
      </c>
      <c r="F222" s="6" t="s">
        <v>12</v>
      </c>
      <c r="G222" s="6" t="s">
        <v>9</v>
      </c>
      <c r="H222" s="6" t="s">
        <v>60</v>
      </c>
      <c r="I222" s="6">
        <v>4</v>
      </c>
      <c r="J222" s="6">
        <v>125173</v>
      </c>
      <c r="K222" s="8" t="str">
        <f t="shared" si="3"/>
        <v>1</v>
      </c>
    </row>
    <row r="223" spans="1:11" x14ac:dyDescent="0.2">
      <c r="A223" s="6">
        <v>2</v>
      </c>
      <c r="B223" s="6" t="s">
        <v>51</v>
      </c>
      <c r="C223" s="6">
        <v>105</v>
      </c>
      <c r="D223" s="6" t="s">
        <v>59</v>
      </c>
      <c r="E223" s="6">
        <v>7</v>
      </c>
      <c r="F223" s="6" t="s">
        <v>14</v>
      </c>
      <c r="G223" s="6" t="s">
        <v>9</v>
      </c>
      <c r="H223" s="6" t="s">
        <v>60</v>
      </c>
      <c r="I223" s="6">
        <v>4</v>
      </c>
      <c r="J223" s="6">
        <v>220</v>
      </c>
      <c r="K223" s="8" t="str">
        <f t="shared" si="3"/>
        <v>1</v>
      </c>
    </row>
    <row r="224" spans="1:11" x14ac:dyDescent="0.2">
      <c r="A224" s="6">
        <v>2</v>
      </c>
      <c r="B224" s="6" t="s">
        <v>51</v>
      </c>
      <c r="C224" s="6">
        <v>105</v>
      </c>
      <c r="D224" s="6" t="s">
        <v>59</v>
      </c>
      <c r="E224" s="6">
        <v>9</v>
      </c>
      <c r="F224" s="6" t="s">
        <v>34</v>
      </c>
      <c r="G224" s="6" t="s">
        <v>9</v>
      </c>
      <c r="H224" s="6"/>
      <c r="I224" s="6"/>
      <c r="J224" s="6">
        <v>3010</v>
      </c>
      <c r="K224" s="8" t="str">
        <f t="shared" si="3"/>
        <v>1</v>
      </c>
    </row>
    <row r="225" spans="1:11" x14ac:dyDescent="0.2">
      <c r="A225" s="6">
        <v>2</v>
      </c>
      <c r="B225" s="6" t="s">
        <v>51</v>
      </c>
      <c r="C225" s="6">
        <v>105</v>
      </c>
      <c r="D225" s="6" t="s">
        <v>59</v>
      </c>
      <c r="E225" s="6">
        <v>9</v>
      </c>
      <c r="F225" s="6" t="s">
        <v>34</v>
      </c>
      <c r="G225" s="6" t="s">
        <v>9</v>
      </c>
      <c r="H225" s="6" t="s">
        <v>60</v>
      </c>
      <c r="I225" s="6">
        <v>4</v>
      </c>
      <c r="J225" s="6">
        <v>649</v>
      </c>
      <c r="K225" s="8" t="str">
        <f t="shared" si="3"/>
        <v>1</v>
      </c>
    </row>
    <row r="226" spans="1:11" x14ac:dyDescent="0.2">
      <c r="A226" s="6">
        <v>2</v>
      </c>
      <c r="B226" s="6" t="s">
        <v>51</v>
      </c>
      <c r="C226" s="6">
        <v>105</v>
      </c>
      <c r="D226" s="6" t="s">
        <v>59</v>
      </c>
      <c r="E226" s="6">
        <v>11</v>
      </c>
      <c r="F226" s="6" t="s">
        <v>42</v>
      </c>
      <c r="G226" s="6" t="s">
        <v>9</v>
      </c>
      <c r="H226" s="6" t="s">
        <v>60</v>
      </c>
      <c r="I226" s="6">
        <v>4</v>
      </c>
      <c r="J226" s="6">
        <v>8</v>
      </c>
      <c r="K226" s="8" t="str">
        <f t="shared" si="3"/>
        <v>1</v>
      </c>
    </row>
    <row r="227" spans="1:11" x14ac:dyDescent="0.2">
      <c r="A227" s="6">
        <v>2</v>
      </c>
      <c r="B227" s="6" t="s">
        <v>51</v>
      </c>
      <c r="C227" s="6">
        <v>105</v>
      </c>
      <c r="D227" s="6" t="s">
        <v>59</v>
      </c>
      <c r="E227" s="6">
        <v>22</v>
      </c>
      <c r="F227" s="6" t="s">
        <v>15</v>
      </c>
      <c r="G227" s="6" t="s">
        <v>9</v>
      </c>
      <c r="H227" s="6" t="s">
        <v>60</v>
      </c>
      <c r="I227" s="6">
        <v>4</v>
      </c>
      <c r="J227" s="6">
        <v>337</v>
      </c>
      <c r="K227" s="8" t="str">
        <f t="shared" si="3"/>
        <v>1</v>
      </c>
    </row>
    <row r="228" spans="1:11" x14ac:dyDescent="0.2">
      <c r="A228" s="6">
        <v>2</v>
      </c>
      <c r="B228" s="6" t="s">
        <v>51</v>
      </c>
      <c r="C228" s="6">
        <v>105</v>
      </c>
      <c r="D228" s="6" t="s">
        <v>59</v>
      </c>
      <c r="E228" s="6">
        <v>99</v>
      </c>
      <c r="F228" s="6" t="s">
        <v>16</v>
      </c>
      <c r="G228" s="6" t="s">
        <v>9</v>
      </c>
      <c r="H228" s="6"/>
      <c r="I228" s="6"/>
      <c r="J228" s="6">
        <v>208</v>
      </c>
      <c r="K228" s="8" t="str">
        <f t="shared" si="3"/>
        <v>1</v>
      </c>
    </row>
    <row r="229" spans="1:11" x14ac:dyDescent="0.2">
      <c r="A229" s="6">
        <v>2</v>
      </c>
      <c r="B229" s="6" t="s">
        <v>51</v>
      </c>
      <c r="C229" s="6">
        <v>105</v>
      </c>
      <c r="D229" s="6" t="s">
        <v>59</v>
      </c>
      <c r="E229" s="6">
        <v>99</v>
      </c>
      <c r="F229" s="6" t="s">
        <v>16</v>
      </c>
      <c r="G229" s="6" t="s">
        <v>9</v>
      </c>
      <c r="H229" s="6" t="s">
        <v>60</v>
      </c>
      <c r="I229" s="6">
        <v>4</v>
      </c>
      <c r="J229" s="6">
        <v>17144</v>
      </c>
      <c r="K229" s="8" t="str">
        <f t="shared" si="3"/>
        <v>1</v>
      </c>
    </row>
    <row r="230" spans="1:11" x14ac:dyDescent="0.2">
      <c r="A230" s="6">
        <v>2</v>
      </c>
      <c r="B230" s="6" t="s">
        <v>51</v>
      </c>
      <c r="C230" s="6">
        <v>114</v>
      </c>
      <c r="D230" s="6" t="s">
        <v>61</v>
      </c>
      <c r="E230" s="6">
        <v>1</v>
      </c>
      <c r="F230" s="6" t="s">
        <v>18</v>
      </c>
      <c r="G230" s="6" t="s">
        <v>9</v>
      </c>
      <c r="H230" s="6"/>
      <c r="I230" s="6"/>
      <c r="J230" s="6">
        <v>67059</v>
      </c>
      <c r="K230" s="8" t="str">
        <f t="shared" si="3"/>
        <v>1</v>
      </c>
    </row>
    <row r="231" spans="1:11" x14ac:dyDescent="0.2">
      <c r="A231" s="6">
        <v>2</v>
      </c>
      <c r="B231" s="6" t="s">
        <v>51</v>
      </c>
      <c r="C231" s="6">
        <v>114</v>
      </c>
      <c r="D231" s="6" t="s">
        <v>61</v>
      </c>
      <c r="E231" s="6">
        <v>1</v>
      </c>
      <c r="F231" s="6" t="s">
        <v>18</v>
      </c>
      <c r="G231" s="6" t="s">
        <v>9</v>
      </c>
      <c r="H231" s="6" t="s">
        <v>62</v>
      </c>
      <c r="I231" s="6">
        <v>4</v>
      </c>
      <c r="J231" s="6">
        <v>62189</v>
      </c>
      <c r="K231" s="8" t="str">
        <f t="shared" si="3"/>
        <v>1</v>
      </c>
    </row>
    <row r="232" spans="1:11" x14ac:dyDescent="0.2">
      <c r="A232" s="6">
        <v>2</v>
      </c>
      <c r="B232" s="6" t="s">
        <v>51</v>
      </c>
      <c r="C232" s="6">
        <v>114</v>
      </c>
      <c r="D232" s="6" t="s">
        <v>61</v>
      </c>
      <c r="E232" s="6">
        <v>1</v>
      </c>
      <c r="F232" s="6" t="s">
        <v>18</v>
      </c>
      <c r="G232" s="6" t="s">
        <v>9</v>
      </c>
      <c r="H232" s="6" t="s">
        <v>62</v>
      </c>
      <c r="I232" s="6">
        <v>6</v>
      </c>
      <c r="J232" s="6">
        <v>18910</v>
      </c>
      <c r="K232" s="8" t="str">
        <f t="shared" si="3"/>
        <v>1</v>
      </c>
    </row>
    <row r="233" spans="1:11" x14ac:dyDescent="0.2">
      <c r="A233" s="6">
        <v>2</v>
      </c>
      <c r="B233" s="6" t="s">
        <v>51</v>
      </c>
      <c r="C233" s="6">
        <v>114</v>
      </c>
      <c r="D233" s="6" t="s">
        <v>61</v>
      </c>
      <c r="E233" s="6">
        <v>2</v>
      </c>
      <c r="F233" s="6" t="s">
        <v>8</v>
      </c>
      <c r="G233" s="6" t="s">
        <v>9</v>
      </c>
      <c r="H233" s="6"/>
      <c r="I233" s="6"/>
      <c r="J233" s="6">
        <v>20913</v>
      </c>
      <c r="K233" s="8" t="str">
        <f t="shared" si="3"/>
        <v>1</v>
      </c>
    </row>
    <row r="234" spans="1:11" x14ac:dyDescent="0.2">
      <c r="A234" s="6">
        <v>2</v>
      </c>
      <c r="B234" s="6" t="s">
        <v>51</v>
      </c>
      <c r="C234" s="6">
        <v>114</v>
      </c>
      <c r="D234" s="6" t="s">
        <v>61</v>
      </c>
      <c r="E234" s="6">
        <v>2</v>
      </c>
      <c r="F234" s="6" t="s">
        <v>8</v>
      </c>
      <c r="G234" s="6" t="s">
        <v>9</v>
      </c>
      <c r="H234" s="6" t="s">
        <v>62</v>
      </c>
      <c r="I234" s="6">
        <v>4</v>
      </c>
      <c r="J234" s="6">
        <v>1578</v>
      </c>
      <c r="K234" s="8" t="str">
        <f t="shared" si="3"/>
        <v>1</v>
      </c>
    </row>
    <row r="235" spans="1:11" x14ac:dyDescent="0.2">
      <c r="A235" s="6">
        <v>2</v>
      </c>
      <c r="B235" s="6" t="s">
        <v>51</v>
      </c>
      <c r="C235" s="6">
        <v>114</v>
      </c>
      <c r="D235" s="6" t="s">
        <v>61</v>
      </c>
      <c r="E235" s="6">
        <v>3</v>
      </c>
      <c r="F235" s="6" t="s">
        <v>10</v>
      </c>
      <c r="G235" s="6" t="s">
        <v>9</v>
      </c>
      <c r="H235" s="6"/>
      <c r="I235" s="6"/>
      <c r="J235" s="6">
        <v>76137</v>
      </c>
      <c r="K235" s="8" t="str">
        <f t="shared" si="3"/>
        <v>1</v>
      </c>
    </row>
    <row r="236" spans="1:11" x14ac:dyDescent="0.2">
      <c r="A236" s="6">
        <v>2</v>
      </c>
      <c r="B236" s="6" t="s">
        <v>51</v>
      </c>
      <c r="C236" s="6">
        <v>114</v>
      </c>
      <c r="D236" s="6" t="s">
        <v>61</v>
      </c>
      <c r="E236" s="6">
        <v>3</v>
      </c>
      <c r="F236" s="6" t="s">
        <v>10</v>
      </c>
      <c r="G236" s="6" t="s">
        <v>9</v>
      </c>
      <c r="H236" s="6" t="s">
        <v>62</v>
      </c>
      <c r="I236" s="6">
        <v>4</v>
      </c>
      <c r="J236" s="6">
        <v>21748</v>
      </c>
      <c r="K236" s="8" t="str">
        <f t="shared" si="3"/>
        <v>1</v>
      </c>
    </row>
    <row r="237" spans="1:11" x14ac:dyDescent="0.2">
      <c r="A237" s="6">
        <v>2</v>
      </c>
      <c r="B237" s="6" t="s">
        <v>51</v>
      </c>
      <c r="C237" s="6">
        <v>114</v>
      </c>
      <c r="D237" s="6" t="s">
        <v>61</v>
      </c>
      <c r="E237" s="6">
        <v>3</v>
      </c>
      <c r="F237" s="6" t="s">
        <v>10</v>
      </c>
      <c r="G237" s="6" t="s">
        <v>9</v>
      </c>
      <c r="H237" s="6" t="s">
        <v>62</v>
      </c>
      <c r="I237" s="6">
        <v>6</v>
      </c>
      <c r="J237" s="6">
        <v>9205</v>
      </c>
      <c r="K237" s="8" t="str">
        <f t="shared" si="3"/>
        <v>1</v>
      </c>
    </row>
    <row r="238" spans="1:11" x14ac:dyDescent="0.2">
      <c r="A238" s="6">
        <v>2</v>
      </c>
      <c r="B238" s="6" t="s">
        <v>51</v>
      </c>
      <c r="C238" s="6">
        <v>114</v>
      </c>
      <c r="D238" s="6" t="s">
        <v>61</v>
      </c>
      <c r="E238" s="6">
        <v>3</v>
      </c>
      <c r="F238" s="6" t="s">
        <v>10</v>
      </c>
      <c r="G238" s="6" t="s">
        <v>9</v>
      </c>
      <c r="H238" s="6" t="s">
        <v>62</v>
      </c>
      <c r="I238" s="6">
        <v>8</v>
      </c>
      <c r="J238" s="6">
        <v>12</v>
      </c>
      <c r="K238" s="8" t="str">
        <f t="shared" si="3"/>
        <v>1</v>
      </c>
    </row>
    <row r="239" spans="1:11" x14ac:dyDescent="0.2">
      <c r="A239" s="6">
        <v>2</v>
      </c>
      <c r="B239" s="6" t="s">
        <v>51</v>
      </c>
      <c r="C239" s="6">
        <v>114</v>
      </c>
      <c r="D239" s="6" t="s">
        <v>61</v>
      </c>
      <c r="E239" s="6">
        <v>4</v>
      </c>
      <c r="F239" s="6" t="s">
        <v>11</v>
      </c>
      <c r="G239" s="6" t="s">
        <v>9</v>
      </c>
      <c r="H239" s="6"/>
      <c r="I239" s="6"/>
      <c r="J239" s="6">
        <v>45916</v>
      </c>
      <c r="K239" s="8" t="str">
        <f t="shared" si="3"/>
        <v>1</v>
      </c>
    </row>
    <row r="240" spans="1:11" x14ac:dyDescent="0.2">
      <c r="A240" s="6">
        <v>2</v>
      </c>
      <c r="B240" s="6" t="s">
        <v>51</v>
      </c>
      <c r="C240" s="6">
        <v>114</v>
      </c>
      <c r="D240" s="6" t="s">
        <v>61</v>
      </c>
      <c r="E240" s="6">
        <v>4</v>
      </c>
      <c r="F240" s="6" t="s">
        <v>11</v>
      </c>
      <c r="G240" s="6" t="s">
        <v>9</v>
      </c>
      <c r="H240" s="6" t="s">
        <v>62</v>
      </c>
      <c r="I240" s="6">
        <v>4</v>
      </c>
      <c r="J240" s="6">
        <v>9953</v>
      </c>
      <c r="K240" s="8" t="str">
        <f t="shared" si="3"/>
        <v>1</v>
      </c>
    </row>
    <row r="241" spans="1:11" x14ac:dyDescent="0.2">
      <c r="A241" s="6">
        <v>2</v>
      </c>
      <c r="B241" s="6" t="s">
        <v>51</v>
      </c>
      <c r="C241" s="6">
        <v>114</v>
      </c>
      <c r="D241" s="6" t="s">
        <v>61</v>
      </c>
      <c r="E241" s="6">
        <v>4</v>
      </c>
      <c r="F241" s="6" t="s">
        <v>11</v>
      </c>
      <c r="G241" s="6" t="s">
        <v>9</v>
      </c>
      <c r="H241" s="6" t="s">
        <v>62</v>
      </c>
      <c r="I241" s="6">
        <v>6</v>
      </c>
      <c r="J241" s="6">
        <v>5149</v>
      </c>
      <c r="K241" s="8" t="str">
        <f t="shared" si="3"/>
        <v>1</v>
      </c>
    </row>
    <row r="242" spans="1:11" x14ac:dyDescent="0.2">
      <c r="A242" s="6">
        <v>2</v>
      </c>
      <c r="B242" s="6" t="s">
        <v>51</v>
      </c>
      <c r="C242" s="6">
        <v>114</v>
      </c>
      <c r="D242" s="6" t="s">
        <v>61</v>
      </c>
      <c r="E242" s="6">
        <v>4</v>
      </c>
      <c r="F242" s="6" t="s">
        <v>11</v>
      </c>
      <c r="G242" s="6" t="s">
        <v>9</v>
      </c>
      <c r="H242" s="6" t="s">
        <v>62</v>
      </c>
      <c r="I242" s="6">
        <v>8</v>
      </c>
      <c r="J242" s="6">
        <v>23762</v>
      </c>
      <c r="K242" s="8" t="str">
        <f t="shared" si="3"/>
        <v>1</v>
      </c>
    </row>
    <row r="243" spans="1:11" x14ac:dyDescent="0.2">
      <c r="A243" s="6">
        <v>2</v>
      </c>
      <c r="B243" s="6" t="s">
        <v>51</v>
      </c>
      <c r="C243" s="6">
        <v>114</v>
      </c>
      <c r="D243" s="6" t="s">
        <v>61</v>
      </c>
      <c r="E243" s="6">
        <v>5</v>
      </c>
      <c r="F243" s="6" t="s">
        <v>12</v>
      </c>
      <c r="G243" s="6" t="s">
        <v>9</v>
      </c>
      <c r="H243" s="6"/>
      <c r="I243" s="6"/>
      <c r="J243" s="6">
        <v>137063</v>
      </c>
      <c r="K243" s="8" t="str">
        <f t="shared" si="3"/>
        <v>1</v>
      </c>
    </row>
    <row r="244" spans="1:11" x14ac:dyDescent="0.2">
      <c r="A244" s="6">
        <v>2</v>
      </c>
      <c r="B244" s="6" t="s">
        <v>51</v>
      </c>
      <c r="C244" s="6">
        <v>114</v>
      </c>
      <c r="D244" s="6" t="s">
        <v>61</v>
      </c>
      <c r="E244" s="6">
        <v>5</v>
      </c>
      <c r="F244" s="6" t="s">
        <v>12</v>
      </c>
      <c r="G244" s="6" t="s">
        <v>9</v>
      </c>
      <c r="H244" s="6">
        <v>6</v>
      </c>
      <c r="I244" s="6">
        <v>6</v>
      </c>
      <c r="J244" s="6">
        <v>20999</v>
      </c>
      <c r="K244" s="8" t="str">
        <f t="shared" si="3"/>
        <v>1</v>
      </c>
    </row>
    <row r="245" spans="1:11" x14ac:dyDescent="0.2">
      <c r="A245" s="6">
        <v>2</v>
      </c>
      <c r="B245" s="6" t="s">
        <v>51</v>
      </c>
      <c r="C245" s="6">
        <v>114</v>
      </c>
      <c r="D245" s="6" t="s">
        <v>61</v>
      </c>
      <c r="E245" s="6">
        <v>5</v>
      </c>
      <c r="F245" s="6" t="s">
        <v>12</v>
      </c>
      <c r="G245" s="6" t="s">
        <v>9</v>
      </c>
      <c r="H245" s="6" t="s">
        <v>62</v>
      </c>
      <c r="I245" s="6">
        <v>4</v>
      </c>
      <c r="J245" s="6">
        <v>47785</v>
      </c>
      <c r="K245" s="8" t="str">
        <f t="shared" si="3"/>
        <v>1</v>
      </c>
    </row>
    <row r="246" spans="1:11" x14ac:dyDescent="0.2">
      <c r="A246" s="6">
        <v>2</v>
      </c>
      <c r="B246" s="6" t="s">
        <v>51</v>
      </c>
      <c r="C246" s="6">
        <v>114</v>
      </c>
      <c r="D246" s="6" t="s">
        <v>61</v>
      </c>
      <c r="E246" s="6">
        <v>5</v>
      </c>
      <c r="F246" s="6" t="s">
        <v>12</v>
      </c>
      <c r="G246" s="6" t="s">
        <v>9</v>
      </c>
      <c r="H246" s="6" t="s">
        <v>62</v>
      </c>
      <c r="I246" s="6">
        <v>6</v>
      </c>
      <c r="J246" s="6">
        <v>18181</v>
      </c>
      <c r="K246" s="8" t="str">
        <f t="shared" si="3"/>
        <v>1</v>
      </c>
    </row>
    <row r="247" spans="1:11" x14ac:dyDescent="0.2">
      <c r="A247" s="6">
        <v>2</v>
      </c>
      <c r="B247" s="6" t="s">
        <v>51</v>
      </c>
      <c r="C247" s="6">
        <v>114</v>
      </c>
      <c r="D247" s="6" t="s">
        <v>61</v>
      </c>
      <c r="E247" s="6">
        <v>6</v>
      </c>
      <c r="F247" s="6" t="s">
        <v>13</v>
      </c>
      <c r="G247" s="6" t="s">
        <v>9</v>
      </c>
      <c r="H247" s="6"/>
      <c r="I247" s="6"/>
      <c r="J247" s="6">
        <v>2825</v>
      </c>
      <c r="K247" s="8" t="str">
        <f t="shared" si="3"/>
        <v>1</v>
      </c>
    </row>
    <row r="248" spans="1:11" x14ac:dyDescent="0.2">
      <c r="A248" s="6">
        <v>2</v>
      </c>
      <c r="B248" s="6" t="s">
        <v>51</v>
      </c>
      <c r="C248" s="6">
        <v>114</v>
      </c>
      <c r="D248" s="6" t="s">
        <v>61</v>
      </c>
      <c r="E248" s="6">
        <v>6</v>
      </c>
      <c r="F248" s="6" t="s">
        <v>13</v>
      </c>
      <c r="G248" s="6" t="s">
        <v>9</v>
      </c>
      <c r="H248" s="6" t="s">
        <v>62</v>
      </c>
      <c r="I248" s="6">
        <v>4</v>
      </c>
      <c r="J248" s="6">
        <v>190</v>
      </c>
      <c r="K248" s="8" t="str">
        <f t="shared" si="3"/>
        <v>1</v>
      </c>
    </row>
    <row r="249" spans="1:11" x14ac:dyDescent="0.2">
      <c r="A249" s="6">
        <v>2</v>
      </c>
      <c r="B249" s="6" t="s">
        <v>51</v>
      </c>
      <c r="C249" s="6">
        <v>114</v>
      </c>
      <c r="D249" s="6" t="s">
        <v>61</v>
      </c>
      <c r="E249" s="6">
        <v>7</v>
      </c>
      <c r="F249" s="6" t="s">
        <v>14</v>
      </c>
      <c r="G249" s="6" t="s">
        <v>9</v>
      </c>
      <c r="H249" s="6"/>
      <c r="I249" s="6"/>
      <c r="J249" s="6">
        <v>11292</v>
      </c>
      <c r="K249" s="8" t="str">
        <f t="shared" si="3"/>
        <v>1</v>
      </c>
    </row>
    <row r="250" spans="1:11" x14ac:dyDescent="0.2">
      <c r="A250" s="6">
        <v>2</v>
      </c>
      <c r="B250" s="6" t="s">
        <v>51</v>
      </c>
      <c r="C250" s="6">
        <v>114</v>
      </c>
      <c r="D250" s="6" t="s">
        <v>61</v>
      </c>
      <c r="E250" s="6">
        <v>7</v>
      </c>
      <c r="F250" s="6" t="s">
        <v>14</v>
      </c>
      <c r="G250" s="6" t="s">
        <v>9</v>
      </c>
      <c r="H250" s="6" t="s">
        <v>62</v>
      </c>
      <c r="I250" s="6">
        <v>4</v>
      </c>
      <c r="J250" s="6">
        <v>659</v>
      </c>
      <c r="K250" s="8" t="str">
        <f t="shared" si="3"/>
        <v>1</v>
      </c>
    </row>
    <row r="251" spans="1:11" x14ac:dyDescent="0.2">
      <c r="A251" s="6">
        <v>2</v>
      </c>
      <c r="B251" s="6" t="s">
        <v>51</v>
      </c>
      <c r="C251" s="6">
        <v>114</v>
      </c>
      <c r="D251" s="6" t="s">
        <v>61</v>
      </c>
      <c r="E251" s="6">
        <v>8</v>
      </c>
      <c r="F251" s="6" t="s">
        <v>46</v>
      </c>
      <c r="G251" s="6" t="s">
        <v>9</v>
      </c>
      <c r="H251" s="6"/>
      <c r="I251" s="6"/>
      <c r="J251" s="6">
        <v>771</v>
      </c>
      <c r="K251" s="8" t="str">
        <f t="shared" si="3"/>
        <v>1</v>
      </c>
    </row>
    <row r="252" spans="1:11" x14ac:dyDescent="0.2">
      <c r="A252" s="6">
        <v>2</v>
      </c>
      <c r="B252" s="6" t="s">
        <v>51</v>
      </c>
      <c r="C252" s="6">
        <v>114</v>
      </c>
      <c r="D252" s="6" t="s">
        <v>61</v>
      </c>
      <c r="E252" s="6">
        <v>8</v>
      </c>
      <c r="F252" s="6" t="s">
        <v>46</v>
      </c>
      <c r="G252" s="6" t="s">
        <v>9</v>
      </c>
      <c r="H252" s="6" t="s">
        <v>62</v>
      </c>
      <c r="I252" s="6">
        <v>4</v>
      </c>
      <c r="J252" s="6">
        <v>36</v>
      </c>
      <c r="K252" s="8" t="str">
        <f t="shared" si="3"/>
        <v>1</v>
      </c>
    </row>
    <row r="253" spans="1:11" x14ac:dyDescent="0.2">
      <c r="A253" s="6">
        <v>2</v>
      </c>
      <c r="B253" s="6" t="s">
        <v>51</v>
      </c>
      <c r="C253" s="6">
        <v>114</v>
      </c>
      <c r="D253" s="6" t="s">
        <v>61</v>
      </c>
      <c r="E253" s="6">
        <v>9</v>
      </c>
      <c r="F253" s="6" t="s">
        <v>34</v>
      </c>
      <c r="G253" s="6" t="s">
        <v>9</v>
      </c>
      <c r="H253" s="6"/>
      <c r="I253" s="6"/>
      <c r="J253" s="6">
        <v>34912</v>
      </c>
      <c r="K253" s="8" t="str">
        <f t="shared" si="3"/>
        <v>1</v>
      </c>
    </row>
    <row r="254" spans="1:11" x14ac:dyDescent="0.2">
      <c r="A254" s="6">
        <v>2</v>
      </c>
      <c r="B254" s="6" t="s">
        <v>51</v>
      </c>
      <c r="C254" s="6">
        <v>114</v>
      </c>
      <c r="D254" s="6" t="s">
        <v>61</v>
      </c>
      <c r="E254" s="6">
        <v>9</v>
      </c>
      <c r="F254" s="6" t="s">
        <v>34</v>
      </c>
      <c r="G254" s="6" t="s">
        <v>9</v>
      </c>
      <c r="H254" s="6">
        <v>6</v>
      </c>
      <c r="I254" s="6">
        <v>6</v>
      </c>
      <c r="J254" s="6">
        <v>27298</v>
      </c>
      <c r="K254" s="8" t="str">
        <f t="shared" si="3"/>
        <v>1</v>
      </c>
    </row>
    <row r="255" spans="1:11" x14ac:dyDescent="0.2">
      <c r="A255" s="6">
        <v>2</v>
      </c>
      <c r="B255" s="6" t="s">
        <v>51</v>
      </c>
      <c r="C255" s="6">
        <v>114</v>
      </c>
      <c r="D255" s="6" t="s">
        <v>61</v>
      </c>
      <c r="E255" s="6">
        <v>9</v>
      </c>
      <c r="F255" s="6" t="s">
        <v>34</v>
      </c>
      <c r="G255" s="6" t="s">
        <v>9</v>
      </c>
      <c r="H255" s="6" t="s">
        <v>62</v>
      </c>
      <c r="I255" s="6">
        <v>4</v>
      </c>
      <c r="J255" s="6">
        <v>901</v>
      </c>
      <c r="K255" s="8" t="str">
        <f t="shared" si="3"/>
        <v>1</v>
      </c>
    </row>
    <row r="256" spans="1:11" x14ac:dyDescent="0.2">
      <c r="A256" s="6">
        <v>2</v>
      </c>
      <c r="B256" s="6" t="s">
        <v>51</v>
      </c>
      <c r="C256" s="6">
        <v>114</v>
      </c>
      <c r="D256" s="6" t="s">
        <v>61</v>
      </c>
      <c r="E256" s="6">
        <v>10</v>
      </c>
      <c r="F256" s="6" t="s">
        <v>41</v>
      </c>
      <c r="G256" s="6" t="s">
        <v>9</v>
      </c>
      <c r="H256" s="6"/>
      <c r="I256" s="6"/>
      <c r="J256" s="6">
        <v>4027</v>
      </c>
      <c r="K256" s="8" t="str">
        <f t="shared" si="3"/>
        <v>1</v>
      </c>
    </row>
    <row r="257" spans="1:11" x14ac:dyDescent="0.2">
      <c r="A257" s="6">
        <v>2</v>
      </c>
      <c r="B257" s="6" t="s">
        <v>51</v>
      </c>
      <c r="C257" s="6">
        <v>114</v>
      </c>
      <c r="D257" s="6" t="s">
        <v>61</v>
      </c>
      <c r="E257" s="6">
        <v>10</v>
      </c>
      <c r="F257" s="6" t="s">
        <v>41</v>
      </c>
      <c r="G257" s="6" t="s">
        <v>9</v>
      </c>
      <c r="H257" s="6" t="s">
        <v>62</v>
      </c>
      <c r="I257" s="6">
        <v>4</v>
      </c>
      <c r="J257" s="6">
        <v>380</v>
      </c>
      <c r="K257" s="8" t="str">
        <f t="shared" si="3"/>
        <v>1</v>
      </c>
    </row>
    <row r="258" spans="1:11" x14ac:dyDescent="0.2">
      <c r="A258" s="6">
        <v>2</v>
      </c>
      <c r="B258" s="6" t="s">
        <v>51</v>
      </c>
      <c r="C258" s="6">
        <v>114</v>
      </c>
      <c r="D258" s="6" t="s">
        <v>61</v>
      </c>
      <c r="E258" s="6">
        <v>11</v>
      </c>
      <c r="F258" s="6" t="s">
        <v>42</v>
      </c>
      <c r="G258" s="6" t="s">
        <v>9</v>
      </c>
      <c r="H258" s="6"/>
      <c r="I258" s="6"/>
      <c r="J258" s="6">
        <v>680</v>
      </c>
      <c r="K258" s="8" t="str">
        <f t="shared" si="3"/>
        <v>1</v>
      </c>
    </row>
    <row r="259" spans="1:11" x14ac:dyDescent="0.2">
      <c r="A259" s="6">
        <v>2</v>
      </c>
      <c r="B259" s="6" t="s">
        <v>51</v>
      </c>
      <c r="C259" s="6">
        <v>114</v>
      </c>
      <c r="D259" s="6" t="s">
        <v>61</v>
      </c>
      <c r="E259" s="6">
        <v>11</v>
      </c>
      <c r="F259" s="6" t="s">
        <v>42</v>
      </c>
      <c r="G259" s="6" t="s">
        <v>9</v>
      </c>
      <c r="H259" s="6" t="s">
        <v>62</v>
      </c>
      <c r="I259" s="6">
        <v>4</v>
      </c>
      <c r="J259" s="6">
        <v>20</v>
      </c>
      <c r="K259" s="8" t="str">
        <f t="shared" ref="K259:K322" si="4">IF(LEN(C259)=4,LEFT(C259,2),LEFT(C259,1))</f>
        <v>1</v>
      </c>
    </row>
    <row r="260" spans="1:11" x14ac:dyDescent="0.2">
      <c r="A260" s="6">
        <v>2</v>
      </c>
      <c r="B260" s="6" t="s">
        <v>51</v>
      </c>
      <c r="C260" s="6">
        <v>114</v>
      </c>
      <c r="D260" s="6" t="s">
        <v>61</v>
      </c>
      <c r="E260" s="6">
        <v>12</v>
      </c>
      <c r="F260" s="6" t="s">
        <v>53</v>
      </c>
      <c r="G260" s="6" t="s">
        <v>9</v>
      </c>
      <c r="H260" s="6"/>
      <c r="I260" s="6"/>
      <c r="J260" s="6">
        <v>131</v>
      </c>
      <c r="K260" s="8" t="str">
        <f t="shared" si="4"/>
        <v>1</v>
      </c>
    </row>
    <row r="261" spans="1:11" x14ac:dyDescent="0.2">
      <c r="A261" s="6">
        <v>2</v>
      </c>
      <c r="B261" s="6" t="s">
        <v>51</v>
      </c>
      <c r="C261" s="6">
        <v>114</v>
      </c>
      <c r="D261" s="6" t="s">
        <v>61</v>
      </c>
      <c r="E261" s="6">
        <v>21</v>
      </c>
      <c r="F261" s="6" t="s">
        <v>54</v>
      </c>
      <c r="G261" s="6" t="s">
        <v>9</v>
      </c>
      <c r="H261" s="6"/>
      <c r="I261" s="6"/>
      <c r="J261" s="6">
        <v>232</v>
      </c>
      <c r="K261" s="8" t="str">
        <f t="shared" si="4"/>
        <v>1</v>
      </c>
    </row>
    <row r="262" spans="1:11" x14ac:dyDescent="0.2">
      <c r="A262" s="6">
        <v>2</v>
      </c>
      <c r="B262" s="6" t="s">
        <v>51</v>
      </c>
      <c r="C262" s="6">
        <v>114</v>
      </c>
      <c r="D262" s="6" t="s">
        <v>61</v>
      </c>
      <c r="E262" s="6">
        <v>22</v>
      </c>
      <c r="F262" s="6" t="s">
        <v>15</v>
      </c>
      <c r="G262" s="6" t="s">
        <v>9</v>
      </c>
      <c r="H262" s="6"/>
      <c r="I262" s="6"/>
      <c r="J262" s="6">
        <v>879</v>
      </c>
      <c r="K262" s="8" t="str">
        <f t="shared" si="4"/>
        <v>1</v>
      </c>
    </row>
    <row r="263" spans="1:11" x14ac:dyDescent="0.2">
      <c r="A263" s="6">
        <v>2</v>
      </c>
      <c r="B263" s="6" t="s">
        <v>51</v>
      </c>
      <c r="C263" s="6">
        <v>114</v>
      </c>
      <c r="D263" s="6" t="s">
        <v>61</v>
      </c>
      <c r="E263" s="6">
        <v>22</v>
      </c>
      <c r="F263" s="6" t="s">
        <v>15</v>
      </c>
      <c r="G263" s="6" t="s">
        <v>9</v>
      </c>
      <c r="H263" s="6" t="s">
        <v>62</v>
      </c>
      <c r="I263" s="6">
        <v>4</v>
      </c>
      <c r="J263" s="6">
        <v>216</v>
      </c>
      <c r="K263" s="8" t="str">
        <f t="shared" si="4"/>
        <v>1</v>
      </c>
    </row>
    <row r="264" spans="1:11" x14ac:dyDescent="0.2">
      <c r="A264" s="6">
        <v>2</v>
      </c>
      <c r="B264" s="6" t="s">
        <v>51</v>
      </c>
      <c r="C264" s="6">
        <v>114</v>
      </c>
      <c r="D264" s="6" t="s">
        <v>61</v>
      </c>
      <c r="E264" s="6">
        <v>23</v>
      </c>
      <c r="F264" s="6" t="s">
        <v>19</v>
      </c>
      <c r="G264" s="6" t="s">
        <v>9</v>
      </c>
      <c r="H264" s="6"/>
      <c r="I264" s="6"/>
      <c r="J264" s="6">
        <v>2488</v>
      </c>
      <c r="K264" s="8" t="str">
        <f t="shared" si="4"/>
        <v>1</v>
      </c>
    </row>
    <row r="265" spans="1:11" x14ac:dyDescent="0.2">
      <c r="A265" s="6">
        <v>2</v>
      </c>
      <c r="B265" s="6" t="s">
        <v>51</v>
      </c>
      <c r="C265" s="6">
        <v>114</v>
      </c>
      <c r="D265" s="6" t="s">
        <v>61</v>
      </c>
      <c r="E265" s="6">
        <v>23</v>
      </c>
      <c r="F265" s="6" t="s">
        <v>19</v>
      </c>
      <c r="G265" s="6" t="s">
        <v>9</v>
      </c>
      <c r="H265" s="6" t="s">
        <v>62</v>
      </c>
      <c r="I265" s="6">
        <v>6</v>
      </c>
      <c r="J265" s="6">
        <v>189</v>
      </c>
      <c r="K265" s="8" t="str">
        <f t="shared" si="4"/>
        <v>1</v>
      </c>
    </row>
    <row r="266" spans="1:11" x14ac:dyDescent="0.2">
      <c r="A266" s="6">
        <v>2</v>
      </c>
      <c r="B266" s="6" t="s">
        <v>51</v>
      </c>
      <c r="C266" s="6">
        <v>114</v>
      </c>
      <c r="D266" s="6" t="s">
        <v>61</v>
      </c>
      <c r="E266" s="6">
        <v>98</v>
      </c>
      <c r="F266" s="6" t="s">
        <v>43</v>
      </c>
      <c r="G266" s="6" t="s">
        <v>9</v>
      </c>
      <c r="H266" s="6"/>
      <c r="I266" s="6"/>
      <c r="J266" s="6">
        <v>1311</v>
      </c>
      <c r="K266" s="8" t="str">
        <f t="shared" si="4"/>
        <v>1</v>
      </c>
    </row>
    <row r="267" spans="1:11" x14ac:dyDescent="0.2">
      <c r="A267" s="6">
        <v>2</v>
      </c>
      <c r="B267" s="6" t="s">
        <v>51</v>
      </c>
      <c r="C267" s="6">
        <v>114</v>
      </c>
      <c r="D267" s="6" t="s">
        <v>61</v>
      </c>
      <c r="E267" s="6">
        <v>98</v>
      </c>
      <c r="F267" s="6" t="s">
        <v>43</v>
      </c>
      <c r="G267" s="6" t="s">
        <v>9</v>
      </c>
      <c r="H267" s="6" t="s">
        <v>62</v>
      </c>
      <c r="I267" s="6">
        <v>4</v>
      </c>
      <c r="J267" s="6">
        <v>25</v>
      </c>
      <c r="K267" s="8" t="str">
        <f t="shared" si="4"/>
        <v>1</v>
      </c>
    </row>
    <row r="268" spans="1:11" x14ac:dyDescent="0.2">
      <c r="A268" s="6">
        <v>2</v>
      </c>
      <c r="B268" s="6" t="s">
        <v>51</v>
      </c>
      <c r="C268" s="6">
        <v>114</v>
      </c>
      <c r="D268" s="6" t="s">
        <v>61</v>
      </c>
      <c r="E268" s="6">
        <v>99</v>
      </c>
      <c r="F268" s="6" t="s">
        <v>16</v>
      </c>
      <c r="G268" s="6" t="s">
        <v>9</v>
      </c>
      <c r="H268" s="6"/>
      <c r="I268" s="6"/>
      <c r="J268" s="6">
        <v>5959</v>
      </c>
      <c r="K268" s="8" t="str">
        <f t="shared" si="4"/>
        <v>1</v>
      </c>
    </row>
    <row r="269" spans="1:11" x14ac:dyDescent="0.2">
      <c r="A269" s="6">
        <v>2</v>
      </c>
      <c r="B269" s="6" t="s">
        <v>51</v>
      </c>
      <c r="C269" s="6">
        <v>114</v>
      </c>
      <c r="D269" s="6" t="s">
        <v>61</v>
      </c>
      <c r="E269" s="6">
        <v>99</v>
      </c>
      <c r="F269" s="6" t="s">
        <v>16</v>
      </c>
      <c r="G269" s="6" t="s">
        <v>9</v>
      </c>
      <c r="H269" s="6">
        <v>6</v>
      </c>
      <c r="I269" s="6">
        <v>6</v>
      </c>
      <c r="J269" s="6">
        <v>2994</v>
      </c>
      <c r="K269" s="8" t="str">
        <f t="shared" si="4"/>
        <v>1</v>
      </c>
    </row>
    <row r="270" spans="1:11" x14ac:dyDescent="0.2">
      <c r="A270" s="6">
        <v>2</v>
      </c>
      <c r="B270" s="6" t="s">
        <v>51</v>
      </c>
      <c r="C270" s="6">
        <v>114</v>
      </c>
      <c r="D270" s="6" t="s">
        <v>61</v>
      </c>
      <c r="E270" s="6">
        <v>99</v>
      </c>
      <c r="F270" s="6" t="s">
        <v>16</v>
      </c>
      <c r="G270" s="6" t="s">
        <v>9</v>
      </c>
      <c r="H270" s="6" t="s">
        <v>62</v>
      </c>
      <c r="I270" s="6">
        <v>4</v>
      </c>
      <c r="J270" s="6">
        <v>15425</v>
      </c>
      <c r="K270" s="8" t="str">
        <f t="shared" si="4"/>
        <v>1</v>
      </c>
    </row>
    <row r="271" spans="1:11" x14ac:dyDescent="0.2">
      <c r="A271" s="6">
        <v>2</v>
      </c>
      <c r="B271" s="6" t="s">
        <v>51</v>
      </c>
      <c r="C271" s="6">
        <v>115</v>
      </c>
      <c r="D271" s="6" t="s">
        <v>22</v>
      </c>
      <c r="E271" s="6">
        <v>1</v>
      </c>
      <c r="F271" s="6" t="s">
        <v>18</v>
      </c>
      <c r="G271" s="6" t="s">
        <v>9</v>
      </c>
      <c r="H271" s="6" t="s">
        <v>23</v>
      </c>
      <c r="I271" s="6">
        <v>1</v>
      </c>
      <c r="J271" s="6">
        <v>2</v>
      </c>
      <c r="K271" s="8" t="str">
        <f t="shared" si="4"/>
        <v>1</v>
      </c>
    </row>
    <row r="272" spans="1:11" x14ac:dyDescent="0.2">
      <c r="A272" s="6">
        <v>2</v>
      </c>
      <c r="B272" s="6" t="s">
        <v>51</v>
      </c>
      <c r="C272" s="6">
        <v>116</v>
      </c>
      <c r="D272" s="6" t="s">
        <v>63</v>
      </c>
      <c r="E272" s="6">
        <v>0</v>
      </c>
      <c r="F272" s="6" t="s">
        <v>5</v>
      </c>
      <c r="G272" s="6" t="s">
        <v>9</v>
      </c>
      <c r="H272" s="6"/>
      <c r="I272" s="6"/>
      <c r="J272" s="6">
        <v>2</v>
      </c>
      <c r="K272" s="8" t="str">
        <f t="shared" si="4"/>
        <v>1</v>
      </c>
    </row>
    <row r="273" spans="1:11" x14ac:dyDescent="0.2">
      <c r="A273" s="6">
        <v>2</v>
      </c>
      <c r="B273" s="6" t="s">
        <v>51</v>
      </c>
      <c r="C273" s="6">
        <v>116</v>
      </c>
      <c r="D273" s="6" t="s">
        <v>63</v>
      </c>
      <c r="E273" s="6">
        <v>0</v>
      </c>
      <c r="F273" s="6" t="s">
        <v>5</v>
      </c>
      <c r="G273" s="6" t="s">
        <v>9</v>
      </c>
      <c r="H273" s="6" t="s">
        <v>64</v>
      </c>
      <c r="I273" s="6">
        <v>1</v>
      </c>
      <c r="J273" s="6">
        <v>7</v>
      </c>
      <c r="K273" s="8" t="str">
        <f t="shared" si="4"/>
        <v>1</v>
      </c>
    </row>
    <row r="274" spans="1:11" x14ac:dyDescent="0.2">
      <c r="A274" s="6">
        <v>2</v>
      </c>
      <c r="B274" s="6" t="s">
        <v>51</v>
      </c>
      <c r="C274" s="6">
        <v>116</v>
      </c>
      <c r="D274" s="6" t="s">
        <v>63</v>
      </c>
      <c r="E274" s="6">
        <v>0</v>
      </c>
      <c r="F274" s="6" t="s">
        <v>5</v>
      </c>
      <c r="G274" s="6" t="s">
        <v>9</v>
      </c>
      <c r="H274" s="6" t="s">
        <v>64</v>
      </c>
      <c r="I274" s="6">
        <v>2</v>
      </c>
      <c r="J274" s="6">
        <v>3075</v>
      </c>
      <c r="K274" s="8" t="str">
        <f t="shared" si="4"/>
        <v>1</v>
      </c>
    </row>
    <row r="275" spans="1:11" x14ac:dyDescent="0.2">
      <c r="A275" s="6">
        <v>2</v>
      </c>
      <c r="B275" s="6" t="s">
        <v>51</v>
      </c>
      <c r="C275" s="6">
        <v>118</v>
      </c>
      <c r="D275" s="6" t="s">
        <v>65</v>
      </c>
      <c r="E275" s="6">
        <v>3</v>
      </c>
      <c r="F275" s="6" t="s">
        <v>10</v>
      </c>
      <c r="G275" s="6" t="s">
        <v>9</v>
      </c>
      <c r="H275" s="6"/>
      <c r="I275" s="6"/>
      <c r="J275" s="6">
        <v>99</v>
      </c>
      <c r="K275" s="8" t="str">
        <f t="shared" si="4"/>
        <v>1</v>
      </c>
    </row>
    <row r="276" spans="1:11" x14ac:dyDescent="0.2">
      <c r="A276" s="6">
        <v>2</v>
      </c>
      <c r="B276" s="6" t="s">
        <v>51</v>
      </c>
      <c r="C276" s="6">
        <v>118</v>
      </c>
      <c r="D276" s="6" t="s">
        <v>65</v>
      </c>
      <c r="E276" s="6">
        <v>4</v>
      </c>
      <c r="F276" s="6" t="s">
        <v>11</v>
      </c>
      <c r="G276" s="6" t="s">
        <v>9</v>
      </c>
      <c r="H276" s="6"/>
      <c r="I276" s="6"/>
      <c r="J276" s="6">
        <v>55</v>
      </c>
      <c r="K276" s="8" t="str">
        <f t="shared" si="4"/>
        <v>1</v>
      </c>
    </row>
    <row r="277" spans="1:11" x14ac:dyDescent="0.2">
      <c r="A277" s="6">
        <v>2</v>
      </c>
      <c r="B277" s="6" t="s">
        <v>51</v>
      </c>
      <c r="C277" s="6">
        <v>118</v>
      </c>
      <c r="D277" s="6" t="s">
        <v>65</v>
      </c>
      <c r="E277" s="6">
        <v>5</v>
      </c>
      <c r="F277" s="6" t="s">
        <v>12</v>
      </c>
      <c r="G277" s="6" t="s">
        <v>9</v>
      </c>
      <c r="H277" s="6"/>
      <c r="I277" s="6"/>
      <c r="J277" s="6">
        <v>157</v>
      </c>
      <c r="K277" s="8" t="str">
        <f t="shared" si="4"/>
        <v>1</v>
      </c>
    </row>
    <row r="278" spans="1:11" x14ac:dyDescent="0.2">
      <c r="A278" s="6">
        <v>2</v>
      </c>
      <c r="B278" s="6" t="s">
        <v>51</v>
      </c>
      <c r="C278" s="6">
        <v>118</v>
      </c>
      <c r="D278" s="6" t="s">
        <v>65</v>
      </c>
      <c r="E278" s="6">
        <v>10</v>
      </c>
      <c r="F278" s="6" t="s">
        <v>41</v>
      </c>
      <c r="G278" s="6" t="s">
        <v>9</v>
      </c>
      <c r="H278" s="6"/>
      <c r="I278" s="6"/>
      <c r="J278" s="6">
        <v>82</v>
      </c>
      <c r="K278" s="8" t="str">
        <f t="shared" si="4"/>
        <v>1</v>
      </c>
    </row>
    <row r="279" spans="1:11" x14ac:dyDescent="0.2">
      <c r="A279" s="6">
        <v>2</v>
      </c>
      <c r="B279" s="6" t="s">
        <v>51</v>
      </c>
      <c r="C279" s="6">
        <v>119</v>
      </c>
      <c r="D279" s="6" t="s">
        <v>24</v>
      </c>
      <c r="E279" s="6">
        <v>3</v>
      </c>
      <c r="F279" s="6" t="s">
        <v>10</v>
      </c>
      <c r="G279" s="6" t="s">
        <v>9</v>
      </c>
      <c r="H279" s="6"/>
      <c r="I279" s="6"/>
      <c r="J279" s="6">
        <v>22938</v>
      </c>
      <c r="K279" s="8" t="str">
        <f t="shared" si="4"/>
        <v>1</v>
      </c>
    </row>
    <row r="280" spans="1:11" x14ac:dyDescent="0.2">
      <c r="A280" s="6">
        <v>2</v>
      </c>
      <c r="B280" s="6" t="s">
        <v>51</v>
      </c>
      <c r="C280" s="6">
        <v>119</v>
      </c>
      <c r="D280" s="6" t="s">
        <v>24</v>
      </c>
      <c r="E280" s="6">
        <v>4</v>
      </c>
      <c r="F280" s="6" t="s">
        <v>11</v>
      </c>
      <c r="G280" s="6" t="s">
        <v>9</v>
      </c>
      <c r="H280" s="6"/>
      <c r="I280" s="6"/>
      <c r="J280" s="6">
        <v>9034</v>
      </c>
      <c r="K280" s="8" t="str">
        <f t="shared" si="4"/>
        <v>1</v>
      </c>
    </row>
    <row r="281" spans="1:11" x14ac:dyDescent="0.2">
      <c r="A281" s="6">
        <v>2</v>
      </c>
      <c r="B281" s="6" t="s">
        <v>51</v>
      </c>
      <c r="C281" s="6">
        <v>119</v>
      </c>
      <c r="D281" s="6" t="s">
        <v>24</v>
      </c>
      <c r="E281" s="6">
        <v>5</v>
      </c>
      <c r="F281" s="6" t="s">
        <v>12</v>
      </c>
      <c r="G281" s="6" t="s">
        <v>9</v>
      </c>
      <c r="H281" s="6"/>
      <c r="I281" s="6"/>
      <c r="J281" s="6">
        <v>29822</v>
      </c>
      <c r="K281" s="8" t="str">
        <f t="shared" si="4"/>
        <v>1</v>
      </c>
    </row>
    <row r="282" spans="1:11" x14ac:dyDescent="0.2">
      <c r="A282" s="6">
        <v>2</v>
      </c>
      <c r="B282" s="6" t="s">
        <v>51</v>
      </c>
      <c r="C282" s="6">
        <v>119</v>
      </c>
      <c r="D282" s="6" t="s">
        <v>24</v>
      </c>
      <c r="E282" s="6">
        <v>6</v>
      </c>
      <c r="F282" s="6" t="s">
        <v>13</v>
      </c>
      <c r="G282" s="6" t="s">
        <v>9</v>
      </c>
      <c r="H282" s="6"/>
      <c r="I282" s="6"/>
      <c r="J282" s="6">
        <v>84</v>
      </c>
      <c r="K282" s="8" t="str">
        <f t="shared" si="4"/>
        <v>1</v>
      </c>
    </row>
    <row r="283" spans="1:11" x14ac:dyDescent="0.2">
      <c r="A283" s="6">
        <v>2</v>
      </c>
      <c r="B283" s="6" t="s">
        <v>51</v>
      </c>
      <c r="C283" s="6">
        <v>119</v>
      </c>
      <c r="D283" s="6" t="s">
        <v>24</v>
      </c>
      <c r="E283" s="6">
        <v>7</v>
      </c>
      <c r="F283" s="6" t="s">
        <v>14</v>
      </c>
      <c r="G283" s="6" t="s">
        <v>9</v>
      </c>
      <c r="H283" s="6"/>
      <c r="I283" s="6"/>
      <c r="J283" s="6">
        <v>30</v>
      </c>
      <c r="K283" s="8" t="str">
        <f t="shared" si="4"/>
        <v>1</v>
      </c>
    </row>
    <row r="284" spans="1:11" x14ac:dyDescent="0.2">
      <c r="A284" s="6">
        <v>2</v>
      </c>
      <c r="B284" s="6" t="s">
        <v>51</v>
      </c>
      <c r="C284" s="6">
        <v>119</v>
      </c>
      <c r="D284" s="6" t="s">
        <v>24</v>
      </c>
      <c r="E284" s="6">
        <v>21</v>
      </c>
      <c r="F284" s="6" t="s">
        <v>54</v>
      </c>
      <c r="G284" s="6" t="s">
        <v>9</v>
      </c>
      <c r="H284" s="6"/>
      <c r="I284" s="6"/>
      <c r="J284" s="6">
        <v>22</v>
      </c>
      <c r="K284" s="8" t="str">
        <f t="shared" si="4"/>
        <v>1</v>
      </c>
    </row>
    <row r="285" spans="1:11" x14ac:dyDescent="0.2">
      <c r="A285" s="6">
        <v>2</v>
      </c>
      <c r="B285" s="6" t="s">
        <v>51</v>
      </c>
      <c r="C285" s="6">
        <v>119</v>
      </c>
      <c r="D285" s="6" t="s">
        <v>24</v>
      </c>
      <c r="E285" s="6">
        <v>22</v>
      </c>
      <c r="F285" s="6" t="s">
        <v>15</v>
      </c>
      <c r="G285" s="6" t="s">
        <v>9</v>
      </c>
      <c r="H285" s="6"/>
      <c r="I285" s="6"/>
      <c r="J285" s="6">
        <v>13</v>
      </c>
      <c r="K285" s="8" t="str">
        <f t="shared" si="4"/>
        <v>1</v>
      </c>
    </row>
    <row r="286" spans="1:11" x14ac:dyDescent="0.2">
      <c r="A286" s="6">
        <v>2</v>
      </c>
      <c r="B286" s="6" t="s">
        <v>51</v>
      </c>
      <c r="C286" s="6">
        <v>119</v>
      </c>
      <c r="D286" s="6" t="s">
        <v>24</v>
      </c>
      <c r="E286" s="6">
        <v>99</v>
      </c>
      <c r="F286" s="6" t="s">
        <v>16</v>
      </c>
      <c r="G286" s="6" t="s">
        <v>9</v>
      </c>
      <c r="H286" s="6"/>
      <c r="I286" s="6"/>
      <c r="J286" s="6">
        <v>171</v>
      </c>
      <c r="K286" s="8" t="str">
        <f t="shared" si="4"/>
        <v>1</v>
      </c>
    </row>
    <row r="287" spans="1:11" x14ac:dyDescent="0.2">
      <c r="A287" s="6">
        <v>2</v>
      </c>
      <c r="B287" s="6" t="s">
        <v>51</v>
      </c>
      <c r="C287" s="6">
        <v>122</v>
      </c>
      <c r="D287" s="6" t="s">
        <v>66</v>
      </c>
      <c r="E287" s="6">
        <v>1</v>
      </c>
      <c r="F287" s="6" t="s">
        <v>18</v>
      </c>
      <c r="G287" s="6" t="s">
        <v>9</v>
      </c>
      <c r="H287" s="6"/>
      <c r="I287" s="6"/>
      <c r="J287" s="6">
        <v>91</v>
      </c>
      <c r="K287" s="8" t="str">
        <f t="shared" si="4"/>
        <v>1</v>
      </c>
    </row>
    <row r="288" spans="1:11" x14ac:dyDescent="0.2">
      <c r="A288" s="6">
        <v>2</v>
      </c>
      <c r="B288" s="6" t="s">
        <v>51</v>
      </c>
      <c r="C288" s="6">
        <v>122</v>
      </c>
      <c r="D288" s="6" t="s">
        <v>66</v>
      </c>
      <c r="E288" s="6">
        <v>1</v>
      </c>
      <c r="F288" s="6" t="s">
        <v>18</v>
      </c>
      <c r="G288" s="6" t="s">
        <v>9</v>
      </c>
      <c r="H288" s="6" t="s">
        <v>67</v>
      </c>
      <c r="I288" s="6">
        <v>1</v>
      </c>
      <c r="J288" s="6">
        <v>823771</v>
      </c>
      <c r="K288" s="8" t="str">
        <f t="shared" si="4"/>
        <v>1</v>
      </c>
    </row>
    <row r="289" spans="1:11" x14ac:dyDescent="0.2">
      <c r="A289" s="6">
        <v>2</v>
      </c>
      <c r="B289" s="6" t="s">
        <v>51</v>
      </c>
      <c r="C289" s="6">
        <v>124</v>
      </c>
      <c r="D289" s="6" t="s">
        <v>165</v>
      </c>
      <c r="E289" s="6">
        <v>0</v>
      </c>
      <c r="F289" s="6" t="s">
        <v>5</v>
      </c>
      <c r="G289" s="6" t="s">
        <v>9</v>
      </c>
      <c r="H289" s="6"/>
      <c r="I289" s="6"/>
      <c r="J289" s="6">
        <v>79</v>
      </c>
      <c r="K289" s="8" t="str">
        <f t="shared" si="4"/>
        <v>1</v>
      </c>
    </row>
    <row r="290" spans="1:11" x14ac:dyDescent="0.2">
      <c r="A290" s="6">
        <v>2</v>
      </c>
      <c r="B290" s="6" t="s">
        <v>51</v>
      </c>
      <c r="C290" s="6">
        <v>203</v>
      </c>
      <c r="D290" s="6" t="s">
        <v>44</v>
      </c>
      <c r="E290" s="6">
        <v>0</v>
      </c>
      <c r="F290" s="6" t="s">
        <v>5</v>
      </c>
      <c r="G290" s="6" t="s">
        <v>6</v>
      </c>
      <c r="H290" s="6"/>
      <c r="I290" s="6"/>
      <c r="J290" s="6">
        <v>34</v>
      </c>
      <c r="K290" s="8" t="str">
        <f t="shared" si="4"/>
        <v>2</v>
      </c>
    </row>
    <row r="291" spans="1:11" x14ac:dyDescent="0.2">
      <c r="A291" s="6">
        <v>2</v>
      </c>
      <c r="B291" s="6" t="s">
        <v>51</v>
      </c>
      <c r="C291" s="6">
        <v>204</v>
      </c>
      <c r="D291" s="6" t="s">
        <v>68</v>
      </c>
      <c r="E291" s="6">
        <v>0</v>
      </c>
      <c r="F291" s="6" t="s">
        <v>5</v>
      </c>
      <c r="G291" s="6" t="s">
        <v>9</v>
      </c>
      <c r="H291" s="6"/>
      <c r="I291" s="6"/>
      <c r="J291" s="6">
        <v>1</v>
      </c>
      <c r="K291" s="8" t="str">
        <f t="shared" si="4"/>
        <v>2</v>
      </c>
    </row>
    <row r="292" spans="1:11" x14ac:dyDescent="0.2">
      <c r="A292" s="6">
        <v>2</v>
      </c>
      <c r="B292" s="6" t="s">
        <v>51</v>
      </c>
      <c r="C292" s="6">
        <v>204</v>
      </c>
      <c r="D292" s="6" t="s">
        <v>68</v>
      </c>
      <c r="E292" s="6">
        <v>0</v>
      </c>
      <c r="F292" s="6" t="s">
        <v>5</v>
      </c>
      <c r="G292" s="6" t="s">
        <v>9</v>
      </c>
      <c r="H292" s="6" t="s">
        <v>69</v>
      </c>
      <c r="I292" s="6">
        <v>1</v>
      </c>
      <c r="J292" s="6">
        <v>85</v>
      </c>
      <c r="K292" s="8" t="str">
        <f t="shared" si="4"/>
        <v>2</v>
      </c>
    </row>
    <row r="293" spans="1:11" x14ac:dyDescent="0.2">
      <c r="A293" s="6">
        <v>2</v>
      </c>
      <c r="B293" s="6" t="s">
        <v>51</v>
      </c>
      <c r="C293" s="6">
        <v>204</v>
      </c>
      <c r="D293" s="6" t="s">
        <v>68</v>
      </c>
      <c r="E293" s="6">
        <v>2</v>
      </c>
      <c r="F293" s="6" t="s">
        <v>8</v>
      </c>
      <c r="G293" s="6" t="s">
        <v>9</v>
      </c>
      <c r="H293" s="6" t="s">
        <v>69</v>
      </c>
      <c r="I293" s="6">
        <v>1</v>
      </c>
      <c r="J293" s="6">
        <v>174</v>
      </c>
      <c r="K293" s="8" t="str">
        <f t="shared" si="4"/>
        <v>2</v>
      </c>
    </row>
    <row r="294" spans="1:11" x14ac:dyDescent="0.2">
      <c r="A294" s="6">
        <v>2</v>
      </c>
      <c r="B294" s="6" t="s">
        <v>51</v>
      </c>
      <c r="C294" s="6">
        <v>204</v>
      </c>
      <c r="D294" s="6" t="s">
        <v>68</v>
      </c>
      <c r="E294" s="6">
        <v>2</v>
      </c>
      <c r="F294" s="6" t="s">
        <v>8</v>
      </c>
      <c r="G294" s="6" t="s">
        <v>9</v>
      </c>
      <c r="H294" s="6" t="s">
        <v>69</v>
      </c>
      <c r="I294" s="6">
        <v>4</v>
      </c>
      <c r="J294" s="6">
        <v>1056</v>
      </c>
      <c r="K294" s="8" t="str">
        <f t="shared" si="4"/>
        <v>2</v>
      </c>
    </row>
    <row r="295" spans="1:11" x14ac:dyDescent="0.2">
      <c r="A295" s="6">
        <v>2</v>
      </c>
      <c r="B295" s="6" t="s">
        <v>51</v>
      </c>
      <c r="C295" s="6">
        <v>204</v>
      </c>
      <c r="D295" s="6" t="s">
        <v>68</v>
      </c>
      <c r="E295" s="6">
        <v>3</v>
      </c>
      <c r="F295" s="6" t="s">
        <v>10</v>
      </c>
      <c r="G295" s="6" t="s">
        <v>9</v>
      </c>
      <c r="H295" s="6"/>
      <c r="I295" s="6"/>
      <c r="J295" s="6">
        <v>2</v>
      </c>
      <c r="K295" s="8" t="str">
        <f t="shared" si="4"/>
        <v>2</v>
      </c>
    </row>
    <row r="296" spans="1:11" x14ac:dyDescent="0.2">
      <c r="A296" s="6">
        <v>2</v>
      </c>
      <c r="B296" s="6" t="s">
        <v>51</v>
      </c>
      <c r="C296" s="6">
        <v>204</v>
      </c>
      <c r="D296" s="6" t="s">
        <v>68</v>
      </c>
      <c r="E296" s="6">
        <v>3</v>
      </c>
      <c r="F296" s="6" t="s">
        <v>10</v>
      </c>
      <c r="G296" s="6" t="s">
        <v>9</v>
      </c>
      <c r="H296" s="6" t="s">
        <v>69</v>
      </c>
      <c r="I296" s="6">
        <v>1</v>
      </c>
      <c r="J296" s="6">
        <v>6417</v>
      </c>
      <c r="K296" s="8" t="str">
        <f t="shared" si="4"/>
        <v>2</v>
      </c>
    </row>
    <row r="297" spans="1:11" x14ac:dyDescent="0.2">
      <c r="A297" s="6">
        <v>2</v>
      </c>
      <c r="B297" s="6" t="s">
        <v>51</v>
      </c>
      <c r="C297" s="6">
        <v>204</v>
      </c>
      <c r="D297" s="6" t="s">
        <v>68</v>
      </c>
      <c r="E297" s="6">
        <v>3</v>
      </c>
      <c r="F297" s="6" t="s">
        <v>10</v>
      </c>
      <c r="G297" s="6" t="s">
        <v>9</v>
      </c>
      <c r="H297" s="6" t="s">
        <v>69</v>
      </c>
      <c r="I297" s="6">
        <v>4</v>
      </c>
      <c r="J297" s="6">
        <v>3319</v>
      </c>
      <c r="K297" s="8" t="str">
        <f t="shared" si="4"/>
        <v>2</v>
      </c>
    </row>
    <row r="298" spans="1:11" x14ac:dyDescent="0.2">
      <c r="A298" s="6">
        <v>2</v>
      </c>
      <c r="B298" s="6" t="s">
        <v>51</v>
      </c>
      <c r="C298" s="6">
        <v>204</v>
      </c>
      <c r="D298" s="6" t="s">
        <v>68</v>
      </c>
      <c r="E298" s="6">
        <v>4</v>
      </c>
      <c r="F298" s="6" t="s">
        <v>11</v>
      </c>
      <c r="G298" s="6" t="s">
        <v>9</v>
      </c>
      <c r="H298" s="6" t="s">
        <v>69</v>
      </c>
      <c r="I298" s="6">
        <v>1</v>
      </c>
      <c r="J298" s="6">
        <v>575</v>
      </c>
      <c r="K298" s="8" t="str">
        <f t="shared" si="4"/>
        <v>2</v>
      </c>
    </row>
    <row r="299" spans="1:11" x14ac:dyDescent="0.2">
      <c r="A299" s="6">
        <v>2</v>
      </c>
      <c r="B299" s="6" t="s">
        <v>51</v>
      </c>
      <c r="C299" s="6">
        <v>204</v>
      </c>
      <c r="D299" s="6" t="s">
        <v>68</v>
      </c>
      <c r="E299" s="6">
        <v>4</v>
      </c>
      <c r="F299" s="6" t="s">
        <v>11</v>
      </c>
      <c r="G299" s="6" t="s">
        <v>9</v>
      </c>
      <c r="H299" s="6" t="s">
        <v>69</v>
      </c>
      <c r="I299" s="6">
        <v>4</v>
      </c>
      <c r="J299" s="6">
        <v>2747</v>
      </c>
      <c r="K299" s="8" t="str">
        <f t="shared" si="4"/>
        <v>2</v>
      </c>
    </row>
    <row r="300" spans="1:11" x14ac:dyDescent="0.2">
      <c r="A300" s="6">
        <v>2</v>
      </c>
      <c r="B300" s="6" t="s">
        <v>51</v>
      </c>
      <c r="C300" s="6">
        <v>204</v>
      </c>
      <c r="D300" s="6" t="s">
        <v>68</v>
      </c>
      <c r="E300" s="6">
        <v>5</v>
      </c>
      <c r="F300" s="6" t="s">
        <v>12</v>
      </c>
      <c r="G300" s="6" t="s">
        <v>9</v>
      </c>
      <c r="H300" s="6"/>
      <c r="I300" s="6"/>
      <c r="J300" s="6">
        <v>32</v>
      </c>
      <c r="K300" s="8" t="str">
        <f t="shared" si="4"/>
        <v>2</v>
      </c>
    </row>
    <row r="301" spans="1:11" x14ac:dyDescent="0.2">
      <c r="A301" s="6">
        <v>2</v>
      </c>
      <c r="B301" s="6" t="s">
        <v>51</v>
      </c>
      <c r="C301" s="6">
        <v>204</v>
      </c>
      <c r="D301" s="6" t="s">
        <v>68</v>
      </c>
      <c r="E301" s="6">
        <v>5</v>
      </c>
      <c r="F301" s="6" t="s">
        <v>12</v>
      </c>
      <c r="G301" s="6" t="s">
        <v>9</v>
      </c>
      <c r="H301" s="6" t="s">
        <v>69</v>
      </c>
      <c r="I301" s="6">
        <v>1</v>
      </c>
      <c r="J301" s="6">
        <v>13124</v>
      </c>
      <c r="K301" s="8" t="str">
        <f t="shared" si="4"/>
        <v>2</v>
      </c>
    </row>
    <row r="302" spans="1:11" x14ac:dyDescent="0.2">
      <c r="A302" s="6">
        <v>2</v>
      </c>
      <c r="B302" s="6" t="s">
        <v>51</v>
      </c>
      <c r="C302" s="6">
        <v>204</v>
      </c>
      <c r="D302" s="6" t="s">
        <v>68</v>
      </c>
      <c r="E302" s="6">
        <v>5</v>
      </c>
      <c r="F302" s="6" t="s">
        <v>12</v>
      </c>
      <c r="G302" s="6" t="s">
        <v>9</v>
      </c>
      <c r="H302" s="6" t="s">
        <v>69</v>
      </c>
      <c r="I302" s="6">
        <v>4</v>
      </c>
      <c r="J302" s="6">
        <v>218565</v>
      </c>
      <c r="K302" s="8" t="str">
        <f t="shared" si="4"/>
        <v>2</v>
      </c>
    </row>
    <row r="303" spans="1:11" x14ac:dyDescent="0.2">
      <c r="A303" s="6">
        <v>2</v>
      </c>
      <c r="B303" s="6" t="s">
        <v>51</v>
      </c>
      <c r="C303" s="6">
        <v>204</v>
      </c>
      <c r="D303" s="6" t="s">
        <v>68</v>
      </c>
      <c r="E303" s="6">
        <v>7</v>
      </c>
      <c r="F303" s="6" t="s">
        <v>14</v>
      </c>
      <c r="G303" s="6" t="s">
        <v>9</v>
      </c>
      <c r="H303" s="6" t="s">
        <v>69</v>
      </c>
      <c r="I303" s="6">
        <v>1</v>
      </c>
      <c r="J303" s="6">
        <v>930</v>
      </c>
      <c r="K303" s="8" t="str">
        <f t="shared" si="4"/>
        <v>2</v>
      </c>
    </row>
    <row r="304" spans="1:11" x14ac:dyDescent="0.2">
      <c r="A304" s="6">
        <v>2</v>
      </c>
      <c r="B304" s="6" t="s">
        <v>51</v>
      </c>
      <c r="C304" s="6">
        <v>204</v>
      </c>
      <c r="D304" s="6" t="s">
        <v>68</v>
      </c>
      <c r="E304" s="6">
        <v>7</v>
      </c>
      <c r="F304" s="6" t="s">
        <v>14</v>
      </c>
      <c r="G304" s="6" t="s">
        <v>9</v>
      </c>
      <c r="H304" s="6" t="s">
        <v>69</v>
      </c>
      <c r="I304" s="6">
        <v>4</v>
      </c>
      <c r="J304" s="6">
        <v>107</v>
      </c>
      <c r="K304" s="8" t="str">
        <f t="shared" si="4"/>
        <v>2</v>
      </c>
    </row>
    <row r="305" spans="1:11" x14ac:dyDescent="0.2">
      <c r="A305" s="6">
        <v>2</v>
      </c>
      <c r="B305" s="6" t="s">
        <v>51</v>
      </c>
      <c r="C305" s="6">
        <v>204</v>
      </c>
      <c r="D305" s="6" t="s">
        <v>68</v>
      </c>
      <c r="E305" s="6">
        <v>9</v>
      </c>
      <c r="F305" s="6" t="s">
        <v>34</v>
      </c>
      <c r="G305" s="6" t="s">
        <v>9</v>
      </c>
      <c r="H305" s="6" t="s">
        <v>69</v>
      </c>
      <c r="I305" s="6">
        <v>4</v>
      </c>
      <c r="J305" s="6">
        <v>206</v>
      </c>
      <c r="K305" s="8" t="str">
        <f t="shared" si="4"/>
        <v>2</v>
      </c>
    </row>
    <row r="306" spans="1:11" x14ac:dyDescent="0.2">
      <c r="A306" s="6">
        <v>2</v>
      </c>
      <c r="B306" s="6" t="s">
        <v>51</v>
      </c>
      <c r="C306" s="6">
        <v>204</v>
      </c>
      <c r="D306" s="6" t="s">
        <v>68</v>
      </c>
      <c r="E306" s="6">
        <v>10</v>
      </c>
      <c r="F306" s="6" t="s">
        <v>41</v>
      </c>
      <c r="G306" s="6" t="s">
        <v>9</v>
      </c>
      <c r="H306" s="6" t="s">
        <v>69</v>
      </c>
      <c r="I306" s="6">
        <v>1</v>
      </c>
      <c r="J306" s="6">
        <v>3</v>
      </c>
      <c r="K306" s="8" t="str">
        <f t="shared" si="4"/>
        <v>2</v>
      </c>
    </row>
    <row r="307" spans="1:11" x14ac:dyDescent="0.2">
      <c r="A307" s="6">
        <v>2</v>
      </c>
      <c r="B307" s="6" t="s">
        <v>51</v>
      </c>
      <c r="C307" s="6">
        <v>204</v>
      </c>
      <c r="D307" s="6" t="s">
        <v>68</v>
      </c>
      <c r="E307" s="6">
        <v>11</v>
      </c>
      <c r="F307" s="6" t="s">
        <v>42</v>
      </c>
      <c r="G307" s="6" t="s">
        <v>9</v>
      </c>
      <c r="H307" s="6"/>
      <c r="I307" s="6"/>
      <c r="J307" s="6">
        <v>2</v>
      </c>
      <c r="K307" s="8" t="str">
        <f t="shared" si="4"/>
        <v>2</v>
      </c>
    </row>
    <row r="308" spans="1:11" x14ac:dyDescent="0.2">
      <c r="A308" s="6">
        <v>2</v>
      </c>
      <c r="B308" s="6" t="s">
        <v>51</v>
      </c>
      <c r="C308" s="6">
        <v>204</v>
      </c>
      <c r="D308" s="6" t="s">
        <v>68</v>
      </c>
      <c r="E308" s="6">
        <v>11</v>
      </c>
      <c r="F308" s="6" t="s">
        <v>42</v>
      </c>
      <c r="G308" s="6" t="s">
        <v>9</v>
      </c>
      <c r="H308" s="6" t="s">
        <v>69</v>
      </c>
      <c r="I308" s="6">
        <v>1</v>
      </c>
      <c r="J308" s="6">
        <v>193</v>
      </c>
      <c r="K308" s="8" t="str">
        <f t="shared" si="4"/>
        <v>2</v>
      </c>
    </row>
    <row r="309" spans="1:11" x14ac:dyDescent="0.2">
      <c r="A309" s="6">
        <v>2</v>
      </c>
      <c r="B309" s="6" t="s">
        <v>51</v>
      </c>
      <c r="C309" s="6">
        <v>204</v>
      </c>
      <c r="D309" s="6" t="s">
        <v>68</v>
      </c>
      <c r="E309" s="6">
        <v>11</v>
      </c>
      <c r="F309" s="6" t="s">
        <v>42</v>
      </c>
      <c r="G309" s="6" t="s">
        <v>9</v>
      </c>
      <c r="H309" s="6" t="s">
        <v>69</v>
      </c>
      <c r="I309" s="6">
        <v>4</v>
      </c>
      <c r="J309" s="6">
        <v>84</v>
      </c>
      <c r="K309" s="8" t="str">
        <f t="shared" si="4"/>
        <v>2</v>
      </c>
    </row>
    <row r="310" spans="1:11" x14ac:dyDescent="0.2">
      <c r="A310" s="6">
        <v>2</v>
      </c>
      <c r="B310" s="6" t="s">
        <v>51</v>
      </c>
      <c r="C310" s="6">
        <v>204</v>
      </c>
      <c r="D310" s="6" t="s">
        <v>68</v>
      </c>
      <c r="E310" s="6">
        <v>21</v>
      </c>
      <c r="F310" s="6" t="s">
        <v>54</v>
      </c>
      <c r="G310" s="6" t="s">
        <v>9</v>
      </c>
      <c r="H310" s="6" t="s">
        <v>69</v>
      </c>
      <c r="I310" s="6">
        <v>4</v>
      </c>
      <c r="J310" s="6">
        <v>5</v>
      </c>
      <c r="K310" s="8" t="str">
        <f t="shared" si="4"/>
        <v>2</v>
      </c>
    </row>
    <row r="311" spans="1:11" x14ac:dyDescent="0.2">
      <c r="A311" s="6">
        <v>2</v>
      </c>
      <c r="B311" s="6" t="s">
        <v>51</v>
      </c>
      <c r="C311" s="6">
        <v>204</v>
      </c>
      <c r="D311" s="6" t="s">
        <v>68</v>
      </c>
      <c r="E311" s="6">
        <v>98</v>
      </c>
      <c r="F311" s="6" t="s">
        <v>43</v>
      </c>
      <c r="G311" s="6" t="s">
        <v>9</v>
      </c>
      <c r="H311" s="6"/>
      <c r="I311" s="6"/>
      <c r="J311" s="6">
        <v>1</v>
      </c>
      <c r="K311" s="8" t="str">
        <f t="shared" si="4"/>
        <v>2</v>
      </c>
    </row>
    <row r="312" spans="1:11" x14ac:dyDescent="0.2">
      <c r="A312" s="6">
        <v>2</v>
      </c>
      <c r="B312" s="6" t="s">
        <v>51</v>
      </c>
      <c r="C312" s="6">
        <v>204</v>
      </c>
      <c r="D312" s="6" t="s">
        <v>68</v>
      </c>
      <c r="E312" s="6">
        <v>98</v>
      </c>
      <c r="F312" s="6" t="s">
        <v>43</v>
      </c>
      <c r="G312" s="6" t="s">
        <v>9</v>
      </c>
      <c r="H312" s="6" t="s">
        <v>69</v>
      </c>
      <c r="I312" s="6">
        <v>1</v>
      </c>
      <c r="J312" s="6">
        <v>139</v>
      </c>
      <c r="K312" s="8" t="str">
        <f t="shared" si="4"/>
        <v>2</v>
      </c>
    </row>
    <row r="313" spans="1:11" x14ac:dyDescent="0.2">
      <c r="A313" s="6">
        <v>2</v>
      </c>
      <c r="B313" s="6" t="s">
        <v>51</v>
      </c>
      <c r="C313" s="6">
        <v>204</v>
      </c>
      <c r="D313" s="6" t="s">
        <v>68</v>
      </c>
      <c r="E313" s="6">
        <v>99</v>
      </c>
      <c r="F313" s="6" t="s">
        <v>16</v>
      </c>
      <c r="G313" s="6" t="s">
        <v>9</v>
      </c>
      <c r="H313" s="6"/>
      <c r="I313" s="6"/>
      <c r="J313" s="6">
        <v>4</v>
      </c>
      <c r="K313" s="8" t="str">
        <f t="shared" si="4"/>
        <v>2</v>
      </c>
    </row>
    <row r="314" spans="1:11" x14ac:dyDescent="0.2">
      <c r="A314" s="6">
        <v>2</v>
      </c>
      <c r="B314" s="6" t="s">
        <v>51</v>
      </c>
      <c r="C314" s="6">
        <v>204</v>
      </c>
      <c r="D314" s="6" t="s">
        <v>68</v>
      </c>
      <c r="E314" s="6">
        <v>99</v>
      </c>
      <c r="F314" s="6" t="s">
        <v>16</v>
      </c>
      <c r="G314" s="6" t="s">
        <v>9</v>
      </c>
      <c r="H314" s="6" t="s">
        <v>69</v>
      </c>
      <c r="I314" s="6">
        <v>1</v>
      </c>
      <c r="J314" s="6">
        <v>31</v>
      </c>
      <c r="K314" s="8" t="str">
        <f t="shared" si="4"/>
        <v>2</v>
      </c>
    </row>
    <row r="315" spans="1:11" x14ac:dyDescent="0.2">
      <c r="A315" s="6">
        <v>2</v>
      </c>
      <c r="B315" s="6" t="s">
        <v>51</v>
      </c>
      <c r="C315" s="6">
        <v>204</v>
      </c>
      <c r="D315" s="6" t="s">
        <v>68</v>
      </c>
      <c r="E315" s="6">
        <v>99</v>
      </c>
      <c r="F315" s="6" t="s">
        <v>16</v>
      </c>
      <c r="G315" s="6" t="s">
        <v>9</v>
      </c>
      <c r="H315" s="6" t="s">
        <v>69</v>
      </c>
      <c r="I315" s="6">
        <v>4</v>
      </c>
      <c r="J315" s="6">
        <v>57553</v>
      </c>
      <c r="K315" s="8" t="str">
        <f t="shared" si="4"/>
        <v>2</v>
      </c>
    </row>
    <row r="316" spans="1:11" x14ac:dyDescent="0.2">
      <c r="A316" s="6">
        <v>2</v>
      </c>
      <c r="B316" s="6" t="s">
        <v>51</v>
      </c>
      <c r="C316" s="6">
        <v>205</v>
      </c>
      <c r="D316" s="6" t="s">
        <v>26</v>
      </c>
      <c r="E316" s="6">
        <v>0</v>
      </c>
      <c r="F316" s="6" t="s">
        <v>5</v>
      </c>
      <c r="G316" s="6" t="s">
        <v>9</v>
      </c>
      <c r="H316" s="6"/>
      <c r="I316" s="6"/>
      <c r="J316" s="6">
        <v>147</v>
      </c>
      <c r="K316" s="8" t="str">
        <f t="shared" si="4"/>
        <v>2</v>
      </c>
    </row>
    <row r="317" spans="1:11" x14ac:dyDescent="0.2">
      <c r="A317" s="6">
        <v>2</v>
      </c>
      <c r="B317" s="6" t="s">
        <v>51</v>
      </c>
      <c r="C317" s="6">
        <v>205</v>
      </c>
      <c r="D317" s="6" t="s">
        <v>26</v>
      </c>
      <c r="E317" s="6">
        <v>0</v>
      </c>
      <c r="F317" s="6" t="s">
        <v>5</v>
      </c>
      <c r="G317" s="6" t="s">
        <v>9</v>
      </c>
      <c r="H317" s="6" t="s">
        <v>27</v>
      </c>
      <c r="I317" s="6">
        <v>1</v>
      </c>
      <c r="J317" s="6">
        <v>293682</v>
      </c>
      <c r="K317" s="8" t="str">
        <f t="shared" si="4"/>
        <v>2</v>
      </c>
    </row>
    <row r="318" spans="1:11" x14ac:dyDescent="0.2">
      <c r="A318" s="6">
        <v>2</v>
      </c>
      <c r="B318" s="6" t="s">
        <v>51</v>
      </c>
      <c r="C318" s="6">
        <v>205</v>
      </c>
      <c r="D318" s="6" t="s">
        <v>26</v>
      </c>
      <c r="E318" s="6">
        <v>0</v>
      </c>
      <c r="F318" s="6" t="s">
        <v>5</v>
      </c>
      <c r="G318" s="6" t="s">
        <v>6</v>
      </c>
      <c r="H318" s="6"/>
      <c r="I318" s="6"/>
      <c r="J318" s="6">
        <v>4903</v>
      </c>
      <c r="K318" s="8" t="str">
        <f t="shared" si="4"/>
        <v>2</v>
      </c>
    </row>
    <row r="319" spans="1:11" x14ac:dyDescent="0.2">
      <c r="A319" s="6">
        <v>2</v>
      </c>
      <c r="B319" s="6" t="s">
        <v>51</v>
      </c>
      <c r="C319" s="6">
        <v>205</v>
      </c>
      <c r="D319" s="6" t="s">
        <v>26</v>
      </c>
      <c r="E319" s="6">
        <v>2</v>
      </c>
      <c r="F319" s="6" t="s">
        <v>8</v>
      </c>
      <c r="G319" s="6" t="s">
        <v>9</v>
      </c>
      <c r="H319" s="6" t="s">
        <v>27</v>
      </c>
      <c r="I319" s="6">
        <v>1</v>
      </c>
      <c r="J319" s="6">
        <v>1222</v>
      </c>
      <c r="K319" s="8" t="str">
        <f t="shared" si="4"/>
        <v>2</v>
      </c>
    </row>
    <row r="320" spans="1:11" x14ac:dyDescent="0.2">
      <c r="A320" s="6">
        <v>2</v>
      </c>
      <c r="B320" s="6" t="s">
        <v>51</v>
      </c>
      <c r="C320" s="6">
        <v>205</v>
      </c>
      <c r="D320" s="6" t="s">
        <v>26</v>
      </c>
      <c r="E320" s="6">
        <v>2</v>
      </c>
      <c r="F320" s="6" t="s">
        <v>8</v>
      </c>
      <c r="G320" s="6" t="s">
        <v>9</v>
      </c>
      <c r="H320" s="6" t="s">
        <v>27</v>
      </c>
      <c r="I320" s="6">
        <v>4</v>
      </c>
      <c r="J320" s="6">
        <v>696</v>
      </c>
      <c r="K320" s="8" t="str">
        <f t="shared" si="4"/>
        <v>2</v>
      </c>
    </row>
    <row r="321" spans="1:11" x14ac:dyDescent="0.2">
      <c r="A321" s="6">
        <v>2</v>
      </c>
      <c r="B321" s="6" t="s">
        <v>51</v>
      </c>
      <c r="C321" s="6">
        <v>205</v>
      </c>
      <c r="D321" s="6" t="s">
        <v>26</v>
      </c>
      <c r="E321" s="6">
        <v>3</v>
      </c>
      <c r="F321" s="6" t="s">
        <v>10</v>
      </c>
      <c r="G321" s="6" t="s">
        <v>9</v>
      </c>
      <c r="H321" s="6"/>
      <c r="I321" s="6"/>
      <c r="J321" s="6">
        <v>16</v>
      </c>
      <c r="K321" s="8" t="str">
        <f t="shared" si="4"/>
        <v>2</v>
      </c>
    </row>
    <row r="322" spans="1:11" x14ac:dyDescent="0.2">
      <c r="A322" s="6">
        <v>2</v>
      </c>
      <c r="B322" s="6" t="s">
        <v>51</v>
      </c>
      <c r="C322" s="6">
        <v>205</v>
      </c>
      <c r="D322" s="6" t="s">
        <v>26</v>
      </c>
      <c r="E322" s="6">
        <v>3</v>
      </c>
      <c r="F322" s="6" t="s">
        <v>10</v>
      </c>
      <c r="G322" s="6" t="s">
        <v>9</v>
      </c>
      <c r="H322" s="6" t="s">
        <v>27</v>
      </c>
      <c r="I322" s="6">
        <v>1</v>
      </c>
      <c r="J322" s="6">
        <v>16846</v>
      </c>
      <c r="K322" s="8" t="str">
        <f t="shared" si="4"/>
        <v>2</v>
      </c>
    </row>
    <row r="323" spans="1:11" x14ac:dyDescent="0.2">
      <c r="A323" s="6">
        <v>2</v>
      </c>
      <c r="B323" s="6" t="s">
        <v>51</v>
      </c>
      <c r="C323" s="6">
        <v>205</v>
      </c>
      <c r="D323" s="6" t="s">
        <v>26</v>
      </c>
      <c r="E323" s="6">
        <v>3</v>
      </c>
      <c r="F323" s="6" t="s">
        <v>10</v>
      </c>
      <c r="G323" s="6" t="s">
        <v>9</v>
      </c>
      <c r="H323" s="6" t="s">
        <v>27</v>
      </c>
      <c r="I323" s="6">
        <v>4</v>
      </c>
      <c r="J323" s="6">
        <v>2837</v>
      </c>
      <c r="K323" s="8" t="str">
        <f t="shared" ref="K323:K386" si="5">IF(LEN(C323)=4,LEFT(C323,2),LEFT(C323,1))</f>
        <v>2</v>
      </c>
    </row>
    <row r="324" spans="1:11" x14ac:dyDescent="0.2">
      <c r="A324" s="6">
        <v>2</v>
      </c>
      <c r="B324" s="6" t="s">
        <v>51</v>
      </c>
      <c r="C324" s="6">
        <v>205</v>
      </c>
      <c r="D324" s="6" t="s">
        <v>26</v>
      </c>
      <c r="E324" s="6">
        <v>4</v>
      </c>
      <c r="F324" s="6" t="s">
        <v>11</v>
      </c>
      <c r="G324" s="6" t="s">
        <v>9</v>
      </c>
      <c r="H324" s="6"/>
      <c r="I324" s="6"/>
      <c r="J324" s="6">
        <v>1</v>
      </c>
      <c r="K324" s="8" t="str">
        <f t="shared" si="5"/>
        <v>2</v>
      </c>
    </row>
    <row r="325" spans="1:11" x14ac:dyDescent="0.2">
      <c r="A325" s="6">
        <v>2</v>
      </c>
      <c r="B325" s="6" t="s">
        <v>51</v>
      </c>
      <c r="C325" s="6">
        <v>205</v>
      </c>
      <c r="D325" s="6" t="s">
        <v>26</v>
      </c>
      <c r="E325" s="6">
        <v>4</v>
      </c>
      <c r="F325" s="6" t="s">
        <v>11</v>
      </c>
      <c r="G325" s="6" t="s">
        <v>9</v>
      </c>
      <c r="H325" s="6" t="s">
        <v>27</v>
      </c>
      <c r="I325" s="6">
        <v>1</v>
      </c>
      <c r="J325" s="6">
        <v>1550</v>
      </c>
      <c r="K325" s="8" t="str">
        <f t="shared" si="5"/>
        <v>2</v>
      </c>
    </row>
    <row r="326" spans="1:11" x14ac:dyDescent="0.2">
      <c r="A326" s="6">
        <v>2</v>
      </c>
      <c r="B326" s="6" t="s">
        <v>51</v>
      </c>
      <c r="C326" s="6">
        <v>205</v>
      </c>
      <c r="D326" s="6" t="s">
        <v>26</v>
      </c>
      <c r="E326" s="6">
        <v>4</v>
      </c>
      <c r="F326" s="6" t="s">
        <v>11</v>
      </c>
      <c r="G326" s="6" t="s">
        <v>9</v>
      </c>
      <c r="H326" s="6" t="s">
        <v>27</v>
      </c>
      <c r="I326" s="6">
        <v>4</v>
      </c>
      <c r="J326" s="6">
        <v>5125</v>
      </c>
      <c r="K326" s="8" t="str">
        <f t="shared" si="5"/>
        <v>2</v>
      </c>
    </row>
    <row r="327" spans="1:11" x14ac:dyDescent="0.2">
      <c r="A327" s="6">
        <v>2</v>
      </c>
      <c r="B327" s="6" t="s">
        <v>51</v>
      </c>
      <c r="C327" s="6">
        <v>205</v>
      </c>
      <c r="D327" s="6" t="s">
        <v>26</v>
      </c>
      <c r="E327" s="6">
        <v>5</v>
      </c>
      <c r="F327" s="6" t="s">
        <v>12</v>
      </c>
      <c r="G327" s="6" t="s">
        <v>9</v>
      </c>
      <c r="H327" s="6"/>
      <c r="I327" s="6"/>
      <c r="J327" s="6">
        <v>140</v>
      </c>
      <c r="K327" s="8" t="str">
        <f t="shared" si="5"/>
        <v>2</v>
      </c>
    </row>
    <row r="328" spans="1:11" x14ac:dyDescent="0.2">
      <c r="A328" s="6">
        <v>2</v>
      </c>
      <c r="B328" s="6" t="s">
        <v>51</v>
      </c>
      <c r="C328" s="6">
        <v>205</v>
      </c>
      <c r="D328" s="6" t="s">
        <v>26</v>
      </c>
      <c r="E328" s="6">
        <v>5</v>
      </c>
      <c r="F328" s="6" t="s">
        <v>12</v>
      </c>
      <c r="G328" s="6" t="s">
        <v>9</v>
      </c>
      <c r="H328" s="6" t="s">
        <v>27</v>
      </c>
      <c r="I328" s="6">
        <v>1</v>
      </c>
      <c r="J328" s="6">
        <v>58726</v>
      </c>
      <c r="K328" s="8" t="str">
        <f t="shared" si="5"/>
        <v>2</v>
      </c>
    </row>
    <row r="329" spans="1:11" x14ac:dyDescent="0.2">
      <c r="A329" s="6">
        <v>2</v>
      </c>
      <c r="B329" s="6" t="s">
        <v>51</v>
      </c>
      <c r="C329" s="6">
        <v>205</v>
      </c>
      <c r="D329" s="6" t="s">
        <v>26</v>
      </c>
      <c r="E329" s="6">
        <v>5</v>
      </c>
      <c r="F329" s="6" t="s">
        <v>12</v>
      </c>
      <c r="G329" s="6" t="s">
        <v>9</v>
      </c>
      <c r="H329" s="6" t="s">
        <v>27</v>
      </c>
      <c r="I329" s="6">
        <v>4</v>
      </c>
      <c r="J329" s="6">
        <v>232320</v>
      </c>
      <c r="K329" s="8" t="str">
        <f t="shared" si="5"/>
        <v>2</v>
      </c>
    </row>
    <row r="330" spans="1:11" x14ac:dyDescent="0.2">
      <c r="A330" s="6">
        <v>2</v>
      </c>
      <c r="B330" s="6" t="s">
        <v>51</v>
      </c>
      <c r="C330" s="6">
        <v>205</v>
      </c>
      <c r="D330" s="6" t="s">
        <v>26</v>
      </c>
      <c r="E330" s="6">
        <v>7</v>
      </c>
      <c r="F330" s="6" t="s">
        <v>14</v>
      </c>
      <c r="G330" s="6" t="s">
        <v>9</v>
      </c>
      <c r="H330" s="6"/>
      <c r="I330" s="6"/>
      <c r="J330" s="6">
        <v>18</v>
      </c>
      <c r="K330" s="8" t="str">
        <f t="shared" si="5"/>
        <v>2</v>
      </c>
    </row>
    <row r="331" spans="1:11" x14ac:dyDescent="0.2">
      <c r="A331" s="6">
        <v>2</v>
      </c>
      <c r="B331" s="6" t="s">
        <v>51</v>
      </c>
      <c r="C331" s="6">
        <v>205</v>
      </c>
      <c r="D331" s="6" t="s">
        <v>26</v>
      </c>
      <c r="E331" s="6">
        <v>7</v>
      </c>
      <c r="F331" s="6" t="s">
        <v>14</v>
      </c>
      <c r="G331" s="6" t="s">
        <v>9</v>
      </c>
      <c r="H331" s="6" t="s">
        <v>27</v>
      </c>
      <c r="I331" s="6">
        <v>1</v>
      </c>
      <c r="J331" s="6">
        <v>4660</v>
      </c>
      <c r="K331" s="8" t="str">
        <f t="shared" si="5"/>
        <v>2</v>
      </c>
    </row>
    <row r="332" spans="1:11" x14ac:dyDescent="0.2">
      <c r="A332" s="6">
        <v>2</v>
      </c>
      <c r="B332" s="6" t="s">
        <v>51</v>
      </c>
      <c r="C332" s="6">
        <v>205</v>
      </c>
      <c r="D332" s="6" t="s">
        <v>26</v>
      </c>
      <c r="E332" s="6">
        <v>7</v>
      </c>
      <c r="F332" s="6" t="s">
        <v>14</v>
      </c>
      <c r="G332" s="6" t="s">
        <v>9</v>
      </c>
      <c r="H332" s="6" t="s">
        <v>27</v>
      </c>
      <c r="I332" s="6">
        <v>4</v>
      </c>
      <c r="J332" s="6">
        <v>153</v>
      </c>
      <c r="K332" s="8" t="str">
        <f t="shared" si="5"/>
        <v>2</v>
      </c>
    </row>
    <row r="333" spans="1:11" x14ac:dyDescent="0.2">
      <c r="A333" s="6">
        <v>2</v>
      </c>
      <c r="B333" s="6" t="s">
        <v>51</v>
      </c>
      <c r="C333" s="6">
        <v>205</v>
      </c>
      <c r="D333" s="6" t="s">
        <v>26</v>
      </c>
      <c r="E333" s="6">
        <v>8</v>
      </c>
      <c r="F333" s="6" t="s">
        <v>46</v>
      </c>
      <c r="G333" s="6" t="s">
        <v>9</v>
      </c>
      <c r="H333" s="6" t="s">
        <v>27</v>
      </c>
      <c r="I333" s="6">
        <v>1</v>
      </c>
      <c r="J333" s="6">
        <v>6</v>
      </c>
      <c r="K333" s="8" t="str">
        <f t="shared" si="5"/>
        <v>2</v>
      </c>
    </row>
    <row r="334" spans="1:11" x14ac:dyDescent="0.2">
      <c r="A334" s="6">
        <v>2</v>
      </c>
      <c r="B334" s="6" t="s">
        <v>51</v>
      </c>
      <c r="C334" s="6">
        <v>205</v>
      </c>
      <c r="D334" s="6" t="s">
        <v>26</v>
      </c>
      <c r="E334" s="6">
        <v>9</v>
      </c>
      <c r="F334" s="6" t="s">
        <v>34</v>
      </c>
      <c r="G334" s="6" t="s">
        <v>9</v>
      </c>
      <c r="H334" s="6" t="s">
        <v>27</v>
      </c>
      <c r="I334" s="6">
        <v>1</v>
      </c>
      <c r="J334" s="6">
        <v>12</v>
      </c>
      <c r="K334" s="8" t="str">
        <f t="shared" si="5"/>
        <v>2</v>
      </c>
    </row>
    <row r="335" spans="1:11" x14ac:dyDescent="0.2">
      <c r="A335" s="6">
        <v>2</v>
      </c>
      <c r="B335" s="6" t="s">
        <v>51</v>
      </c>
      <c r="C335" s="6">
        <v>205</v>
      </c>
      <c r="D335" s="6" t="s">
        <v>26</v>
      </c>
      <c r="E335" s="6">
        <v>9</v>
      </c>
      <c r="F335" s="6" t="s">
        <v>34</v>
      </c>
      <c r="G335" s="6" t="s">
        <v>9</v>
      </c>
      <c r="H335" s="6" t="s">
        <v>27</v>
      </c>
      <c r="I335" s="6">
        <v>4</v>
      </c>
      <c r="J335" s="6">
        <v>1042</v>
      </c>
      <c r="K335" s="8" t="str">
        <f t="shared" si="5"/>
        <v>2</v>
      </c>
    </row>
    <row r="336" spans="1:11" x14ac:dyDescent="0.2">
      <c r="A336" s="6">
        <v>2</v>
      </c>
      <c r="B336" s="6" t="s">
        <v>51</v>
      </c>
      <c r="C336" s="6">
        <v>205</v>
      </c>
      <c r="D336" s="6" t="s">
        <v>26</v>
      </c>
      <c r="E336" s="6">
        <v>10</v>
      </c>
      <c r="F336" s="6" t="s">
        <v>41</v>
      </c>
      <c r="G336" s="6" t="s">
        <v>9</v>
      </c>
      <c r="H336" s="6" t="s">
        <v>27</v>
      </c>
      <c r="I336" s="6">
        <v>1</v>
      </c>
      <c r="J336" s="6">
        <v>5</v>
      </c>
      <c r="K336" s="8" t="str">
        <f t="shared" si="5"/>
        <v>2</v>
      </c>
    </row>
    <row r="337" spans="1:11" x14ac:dyDescent="0.2">
      <c r="A337" s="6">
        <v>2</v>
      </c>
      <c r="B337" s="6" t="s">
        <v>51</v>
      </c>
      <c r="C337" s="6">
        <v>205</v>
      </c>
      <c r="D337" s="6" t="s">
        <v>26</v>
      </c>
      <c r="E337" s="6">
        <v>11</v>
      </c>
      <c r="F337" s="6" t="s">
        <v>42</v>
      </c>
      <c r="G337" s="6" t="s">
        <v>9</v>
      </c>
      <c r="H337" s="6"/>
      <c r="I337" s="6"/>
      <c r="J337" s="6">
        <v>11</v>
      </c>
      <c r="K337" s="8" t="str">
        <f t="shared" si="5"/>
        <v>2</v>
      </c>
    </row>
    <row r="338" spans="1:11" x14ac:dyDescent="0.2">
      <c r="A338" s="6">
        <v>2</v>
      </c>
      <c r="B338" s="6" t="s">
        <v>51</v>
      </c>
      <c r="C338" s="6">
        <v>205</v>
      </c>
      <c r="D338" s="6" t="s">
        <v>26</v>
      </c>
      <c r="E338" s="6">
        <v>11</v>
      </c>
      <c r="F338" s="6" t="s">
        <v>42</v>
      </c>
      <c r="G338" s="6" t="s">
        <v>9</v>
      </c>
      <c r="H338" s="6" t="s">
        <v>27</v>
      </c>
      <c r="I338" s="6">
        <v>1</v>
      </c>
      <c r="J338" s="6">
        <v>1220</v>
      </c>
      <c r="K338" s="8" t="str">
        <f t="shared" si="5"/>
        <v>2</v>
      </c>
    </row>
    <row r="339" spans="1:11" x14ac:dyDescent="0.2">
      <c r="A339" s="6">
        <v>2</v>
      </c>
      <c r="B339" s="6" t="s">
        <v>51</v>
      </c>
      <c r="C339" s="6">
        <v>205</v>
      </c>
      <c r="D339" s="6" t="s">
        <v>26</v>
      </c>
      <c r="E339" s="6">
        <v>11</v>
      </c>
      <c r="F339" s="6" t="s">
        <v>42</v>
      </c>
      <c r="G339" s="6" t="s">
        <v>9</v>
      </c>
      <c r="H339" s="6" t="s">
        <v>27</v>
      </c>
      <c r="I339" s="6">
        <v>4</v>
      </c>
      <c r="J339" s="6">
        <v>63</v>
      </c>
      <c r="K339" s="8" t="str">
        <f t="shared" si="5"/>
        <v>2</v>
      </c>
    </row>
    <row r="340" spans="1:11" x14ac:dyDescent="0.2">
      <c r="A340" s="6">
        <v>2</v>
      </c>
      <c r="B340" s="6" t="s">
        <v>51</v>
      </c>
      <c r="C340" s="6">
        <v>205</v>
      </c>
      <c r="D340" s="6" t="s">
        <v>26</v>
      </c>
      <c r="E340" s="6">
        <v>12</v>
      </c>
      <c r="F340" s="6" t="s">
        <v>53</v>
      </c>
      <c r="G340" s="6" t="s">
        <v>9</v>
      </c>
      <c r="H340" s="6" t="s">
        <v>27</v>
      </c>
      <c r="I340" s="6">
        <v>1</v>
      </c>
      <c r="J340" s="6">
        <v>1</v>
      </c>
      <c r="K340" s="8" t="str">
        <f t="shared" si="5"/>
        <v>2</v>
      </c>
    </row>
    <row r="341" spans="1:11" x14ac:dyDescent="0.2">
      <c r="A341" s="6">
        <v>2</v>
      </c>
      <c r="B341" s="6" t="s">
        <v>51</v>
      </c>
      <c r="C341" s="6">
        <v>205</v>
      </c>
      <c r="D341" s="6" t="s">
        <v>26</v>
      </c>
      <c r="E341" s="6">
        <v>21</v>
      </c>
      <c r="F341" s="6" t="s">
        <v>54</v>
      </c>
      <c r="G341" s="6" t="s">
        <v>9</v>
      </c>
      <c r="H341" s="6" t="s">
        <v>27</v>
      </c>
      <c r="I341" s="6">
        <v>4</v>
      </c>
      <c r="J341" s="6">
        <v>5</v>
      </c>
      <c r="K341" s="8" t="str">
        <f t="shared" si="5"/>
        <v>2</v>
      </c>
    </row>
    <row r="342" spans="1:11" x14ac:dyDescent="0.2">
      <c r="A342" s="6">
        <v>2</v>
      </c>
      <c r="B342" s="6" t="s">
        <v>51</v>
      </c>
      <c r="C342" s="6">
        <v>205</v>
      </c>
      <c r="D342" s="6" t="s">
        <v>26</v>
      </c>
      <c r="E342" s="6">
        <v>98</v>
      </c>
      <c r="F342" s="6" t="s">
        <v>43</v>
      </c>
      <c r="G342" s="6" t="s">
        <v>9</v>
      </c>
      <c r="H342" s="6"/>
      <c r="I342" s="6"/>
      <c r="J342" s="6">
        <v>6</v>
      </c>
      <c r="K342" s="8" t="str">
        <f t="shared" si="5"/>
        <v>2</v>
      </c>
    </row>
    <row r="343" spans="1:11" x14ac:dyDescent="0.2">
      <c r="A343" s="6">
        <v>2</v>
      </c>
      <c r="B343" s="6" t="s">
        <v>51</v>
      </c>
      <c r="C343" s="6">
        <v>205</v>
      </c>
      <c r="D343" s="6" t="s">
        <v>26</v>
      </c>
      <c r="E343" s="6">
        <v>98</v>
      </c>
      <c r="F343" s="6" t="s">
        <v>43</v>
      </c>
      <c r="G343" s="6" t="s">
        <v>9</v>
      </c>
      <c r="H343" s="6" t="s">
        <v>27</v>
      </c>
      <c r="I343" s="6">
        <v>1</v>
      </c>
      <c r="J343" s="6">
        <v>587</v>
      </c>
      <c r="K343" s="8" t="str">
        <f t="shared" si="5"/>
        <v>2</v>
      </c>
    </row>
    <row r="344" spans="1:11" x14ac:dyDescent="0.2">
      <c r="A344" s="6">
        <v>2</v>
      </c>
      <c r="B344" s="6" t="s">
        <v>51</v>
      </c>
      <c r="C344" s="6">
        <v>205</v>
      </c>
      <c r="D344" s="6" t="s">
        <v>26</v>
      </c>
      <c r="E344" s="6">
        <v>99</v>
      </c>
      <c r="F344" s="6" t="s">
        <v>16</v>
      </c>
      <c r="G344" s="6" t="s">
        <v>9</v>
      </c>
      <c r="H344" s="6"/>
      <c r="I344" s="6"/>
      <c r="J344" s="6">
        <v>1</v>
      </c>
      <c r="K344" s="8" t="str">
        <f t="shared" si="5"/>
        <v>2</v>
      </c>
    </row>
    <row r="345" spans="1:11" x14ac:dyDescent="0.2">
      <c r="A345" s="6">
        <v>2</v>
      </c>
      <c r="B345" s="6" t="s">
        <v>51</v>
      </c>
      <c r="C345" s="6">
        <v>205</v>
      </c>
      <c r="D345" s="6" t="s">
        <v>26</v>
      </c>
      <c r="E345" s="6">
        <v>99</v>
      </c>
      <c r="F345" s="6" t="s">
        <v>16</v>
      </c>
      <c r="G345" s="6" t="s">
        <v>9</v>
      </c>
      <c r="H345" s="6" t="s">
        <v>27</v>
      </c>
      <c r="I345" s="6">
        <v>1</v>
      </c>
      <c r="J345" s="6">
        <v>12158</v>
      </c>
      <c r="K345" s="8" t="str">
        <f t="shared" si="5"/>
        <v>2</v>
      </c>
    </row>
    <row r="346" spans="1:11" x14ac:dyDescent="0.2">
      <c r="A346" s="6">
        <v>2</v>
      </c>
      <c r="B346" s="6" t="s">
        <v>51</v>
      </c>
      <c r="C346" s="6">
        <v>205</v>
      </c>
      <c r="D346" s="6" t="s">
        <v>26</v>
      </c>
      <c r="E346" s="6">
        <v>99</v>
      </c>
      <c r="F346" s="6" t="s">
        <v>16</v>
      </c>
      <c r="G346" s="6" t="s">
        <v>9</v>
      </c>
      <c r="H346" s="6" t="s">
        <v>27</v>
      </c>
      <c r="I346" s="6">
        <v>4</v>
      </c>
      <c r="J346" s="6">
        <v>53809</v>
      </c>
      <c r="K346" s="8" t="str">
        <f t="shared" si="5"/>
        <v>2</v>
      </c>
    </row>
    <row r="347" spans="1:11" x14ac:dyDescent="0.2">
      <c r="A347" s="6">
        <v>2</v>
      </c>
      <c r="B347" s="6" t="s">
        <v>51</v>
      </c>
      <c r="C347" s="6">
        <v>206</v>
      </c>
      <c r="D347" s="6" t="s">
        <v>28</v>
      </c>
      <c r="E347" s="6">
        <v>0</v>
      </c>
      <c r="F347" s="6" t="s">
        <v>5</v>
      </c>
      <c r="G347" s="6" t="s">
        <v>9</v>
      </c>
      <c r="H347" s="6"/>
      <c r="I347" s="6"/>
      <c r="J347" s="6">
        <v>108</v>
      </c>
      <c r="K347" s="8" t="str">
        <f t="shared" si="5"/>
        <v>2</v>
      </c>
    </row>
    <row r="348" spans="1:11" x14ac:dyDescent="0.2">
      <c r="A348" s="6">
        <v>2</v>
      </c>
      <c r="B348" s="6" t="s">
        <v>51</v>
      </c>
      <c r="C348" s="6">
        <v>206</v>
      </c>
      <c r="D348" s="6" t="s">
        <v>28</v>
      </c>
      <c r="E348" s="6">
        <v>0</v>
      </c>
      <c r="F348" s="6" t="s">
        <v>5</v>
      </c>
      <c r="G348" s="6" t="s">
        <v>9</v>
      </c>
      <c r="H348" s="6" t="s">
        <v>29</v>
      </c>
      <c r="I348" s="6">
        <v>1</v>
      </c>
      <c r="J348" s="6">
        <v>322652</v>
      </c>
      <c r="K348" s="8" t="str">
        <f t="shared" si="5"/>
        <v>2</v>
      </c>
    </row>
    <row r="349" spans="1:11" x14ac:dyDescent="0.2">
      <c r="A349" s="6">
        <v>2</v>
      </c>
      <c r="B349" s="6" t="s">
        <v>51</v>
      </c>
      <c r="C349" s="6">
        <v>206</v>
      </c>
      <c r="D349" s="6" t="s">
        <v>28</v>
      </c>
      <c r="E349" s="6">
        <v>2</v>
      </c>
      <c r="F349" s="6" t="s">
        <v>8</v>
      </c>
      <c r="G349" s="6" t="s">
        <v>9</v>
      </c>
      <c r="H349" s="6" t="s">
        <v>29</v>
      </c>
      <c r="I349" s="6">
        <v>1</v>
      </c>
      <c r="J349" s="6">
        <v>550</v>
      </c>
      <c r="K349" s="8" t="str">
        <f t="shared" si="5"/>
        <v>2</v>
      </c>
    </row>
    <row r="350" spans="1:11" x14ac:dyDescent="0.2">
      <c r="A350" s="6">
        <v>2</v>
      </c>
      <c r="B350" s="6" t="s">
        <v>51</v>
      </c>
      <c r="C350" s="6">
        <v>206</v>
      </c>
      <c r="D350" s="6" t="s">
        <v>28</v>
      </c>
      <c r="E350" s="6">
        <v>2</v>
      </c>
      <c r="F350" s="6" t="s">
        <v>8</v>
      </c>
      <c r="G350" s="6" t="s">
        <v>9</v>
      </c>
      <c r="H350" s="6" t="s">
        <v>29</v>
      </c>
      <c r="I350" s="6">
        <v>4</v>
      </c>
      <c r="J350" s="6">
        <v>24</v>
      </c>
      <c r="K350" s="8" t="str">
        <f t="shared" si="5"/>
        <v>2</v>
      </c>
    </row>
    <row r="351" spans="1:11" x14ac:dyDescent="0.2">
      <c r="A351" s="6">
        <v>2</v>
      </c>
      <c r="B351" s="6" t="s">
        <v>51</v>
      </c>
      <c r="C351" s="6">
        <v>206</v>
      </c>
      <c r="D351" s="6" t="s">
        <v>28</v>
      </c>
      <c r="E351" s="6">
        <v>3</v>
      </c>
      <c r="F351" s="6" t="s">
        <v>10</v>
      </c>
      <c r="G351" s="6" t="s">
        <v>9</v>
      </c>
      <c r="H351" s="6"/>
      <c r="I351" s="6"/>
      <c r="J351" s="6">
        <v>2</v>
      </c>
      <c r="K351" s="8" t="str">
        <f t="shared" si="5"/>
        <v>2</v>
      </c>
    </row>
    <row r="352" spans="1:11" x14ac:dyDescent="0.2">
      <c r="A352" s="6">
        <v>2</v>
      </c>
      <c r="B352" s="6" t="s">
        <v>51</v>
      </c>
      <c r="C352" s="6">
        <v>206</v>
      </c>
      <c r="D352" s="6" t="s">
        <v>28</v>
      </c>
      <c r="E352" s="6">
        <v>3</v>
      </c>
      <c r="F352" s="6" t="s">
        <v>10</v>
      </c>
      <c r="G352" s="6" t="s">
        <v>9</v>
      </c>
      <c r="H352" s="6" t="s">
        <v>29</v>
      </c>
      <c r="I352" s="6">
        <v>1</v>
      </c>
      <c r="J352" s="6">
        <v>6909</v>
      </c>
      <c r="K352" s="8" t="str">
        <f t="shared" si="5"/>
        <v>2</v>
      </c>
    </row>
    <row r="353" spans="1:11" x14ac:dyDescent="0.2">
      <c r="A353" s="6">
        <v>2</v>
      </c>
      <c r="B353" s="6" t="s">
        <v>51</v>
      </c>
      <c r="C353" s="6">
        <v>206</v>
      </c>
      <c r="D353" s="6" t="s">
        <v>28</v>
      </c>
      <c r="E353" s="6">
        <v>3</v>
      </c>
      <c r="F353" s="6" t="s">
        <v>10</v>
      </c>
      <c r="G353" s="6" t="s">
        <v>9</v>
      </c>
      <c r="H353" s="6" t="s">
        <v>29</v>
      </c>
      <c r="I353" s="6">
        <v>4</v>
      </c>
      <c r="J353" s="6">
        <v>45</v>
      </c>
      <c r="K353" s="8" t="str">
        <f t="shared" si="5"/>
        <v>2</v>
      </c>
    </row>
    <row r="354" spans="1:11" x14ac:dyDescent="0.2">
      <c r="A354" s="6">
        <v>2</v>
      </c>
      <c r="B354" s="6" t="s">
        <v>51</v>
      </c>
      <c r="C354" s="6">
        <v>206</v>
      </c>
      <c r="D354" s="6" t="s">
        <v>28</v>
      </c>
      <c r="E354" s="6">
        <v>4</v>
      </c>
      <c r="F354" s="6" t="s">
        <v>11</v>
      </c>
      <c r="G354" s="6" t="s">
        <v>9</v>
      </c>
      <c r="H354" s="6" t="s">
        <v>29</v>
      </c>
      <c r="I354" s="6">
        <v>1</v>
      </c>
      <c r="J354" s="6">
        <v>856</v>
      </c>
      <c r="K354" s="8" t="str">
        <f t="shared" si="5"/>
        <v>2</v>
      </c>
    </row>
    <row r="355" spans="1:11" x14ac:dyDescent="0.2">
      <c r="A355" s="6">
        <v>2</v>
      </c>
      <c r="B355" s="6" t="s">
        <v>51</v>
      </c>
      <c r="C355" s="6">
        <v>206</v>
      </c>
      <c r="D355" s="6" t="s">
        <v>28</v>
      </c>
      <c r="E355" s="6">
        <v>4</v>
      </c>
      <c r="F355" s="6" t="s">
        <v>11</v>
      </c>
      <c r="G355" s="6" t="s">
        <v>9</v>
      </c>
      <c r="H355" s="6" t="s">
        <v>29</v>
      </c>
      <c r="I355" s="6">
        <v>4</v>
      </c>
      <c r="J355" s="6">
        <v>113</v>
      </c>
      <c r="K355" s="8" t="str">
        <f t="shared" si="5"/>
        <v>2</v>
      </c>
    </row>
    <row r="356" spans="1:11" x14ac:dyDescent="0.2">
      <c r="A356" s="6">
        <v>2</v>
      </c>
      <c r="B356" s="6" t="s">
        <v>51</v>
      </c>
      <c r="C356" s="6">
        <v>206</v>
      </c>
      <c r="D356" s="6" t="s">
        <v>28</v>
      </c>
      <c r="E356" s="6">
        <v>5</v>
      </c>
      <c r="F356" s="6" t="s">
        <v>12</v>
      </c>
      <c r="G356" s="6" t="s">
        <v>9</v>
      </c>
      <c r="H356" s="6"/>
      <c r="I356" s="6"/>
      <c r="J356" s="6">
        <v>56</v>
      </c>
      <c r="K356" s="8" t="str">
        <f t="shared" si="5"/>
        <v>2</v>
      </c>
    </row>
    <row r="357" spans="1:11" x14ac:dyDescent="0.2">
      <c r="A357" s="6">
        <v>2</v>
      </c>
      <c r="B357" s="6" t="s">
        <v>51</v>
      </c>
      <c r="C357" s="6">
        <v>206</v>
      </c>
      <c r="D357" s="6" t="s">
        <v>28</v>
      </c>
      <c r="E357" s="6">
        <v>5</v>
      </c>
      <c r="F357" s="6" t="s">
        <v>12</v>
      </c>
      <c r="G357" s="6" t="s">
        <v>9</v>
      </c>
      <c r="H357" s="6" t="s">
        <v>29</v>
      </c>
      <c r="I357" s="6">
        <v>1</v>
      </c>
      <c r="J357" s="6">
        <v>19311</v>
      </c>
      <c r="K357" s="8" t="str">
        <f t="shared" si="5"/>
        <v>2</v>
      </c>
    </row>
    <row r="358" spans="1:11" x14ac:dyDescent="0.2">
      <c r="A358" s="6">
        <v>2</v>
      </c>
      <c r="B358" s="6" t="s">
        <v>51</v>
      </c>
      <c r="C358" s="6">
        <v>206</v>
      </c>
      <c r="D358" s="6" t="s">
        <v>28</v>
      </c>
      <c r="E358" s="6">
        <v>5</v>
      </c>
      <c r="F358" s="6" t="s">
        <v>12</v>
      </c>
      <c r="G358" s="6" t="s">
        <v>9</v>
      </c>
      <c r="H358" s="6" t="s">
        <v>29</v>
      </c>
      <c r="I358" s="6">
        <v>4</v>
      </c>
      <c r="J358" s="6">
        <v>16092</v>
      </c>
      <c r="K358" s="8" t="str">
        <f t="shared" si="5"/>
        <v>2</v>
      </c>
    </row>
    <row r="359" spans="1:11" x14ac:dyDescent="0.2">
      <c r="A359" s="6">
        <v>2</v>
      </c>
      <c r="B359" s="6" t="s">
        <v>51</v>
      </c>
      <c r="C359" s="6">
        <v>206</v>
      </c>
      <c r="D359" s="6" t="s">
        <v>28</v>
      </c>
      <c r="E359" s="6">
        <v>7</v>
      </c>
      <c r="F359" s="6" t="s">
        <v>14</v>
      </c>
      <c r="G359" s="6" t="s">
        <v>9</v>
      </c>
      <c r="H359" s="6"/>
      <c r="I359" s="6"/>
      <c r="J359" s="6">
        <v>3</v>
      </c>
      <c r="K359" s="8" t="str">
        <f t="shared" si="5"/>
        <v>2</v>
      </c>
    </row>
    <row r="360" spans="1:11" x14ac:dyDescent="0.2">
      <c r="A360" s="6">
        <v>2</v>
      </c>
      <c r="B360" s="6" t="s">
        <v>51</v>
      </c>
      <c r="C360" s="6">
        <v>206</v>
      </c>
      <c r="D360" s="6" t="s">
        <v>28</v>
      </c>
      <c r="E360" s="6">
        <v>7</v>
      </c>
      <c r="F360" s="6" t="s">
        <v>14</v>
      </c>
      <c r="G360" s="6" t="s">
        <v>9</v>
      </c>
      <c r="H360" s="6" t="s">
        <v>29</v>
      </c>
      <c r="I360" s="6">
        <v>1</v>
      </c>
      <c r="J360" s="6">
        <v>1555</v>
      </c>
      <c r="K360" s="8" t="str">
        <f t="shared" si="5"/>
        <v>2</v>
      </c>
    </row>
    <row r="361" spans="1:11" x14ac:dyDescent="0.2">
      <c r="A361" s="6">
        <v>2</v>
      </c>
      <c r="B361" s="6" t="s">
        <v>51</v>
      </c>
      <c r="C361" s="6">
        <v>206</v>
      </c>
      <c r="D361" s="6" t="s">
        <v>28</v>
      </c>
      <c r="E361" s="6">
        <v>7</v>
      </c>
      <c r="F361" s="6" t="s">
        <v>14</v>
      </c>
      <c r="G361" s="6" t="s">
        <v>9</v>
      </c>
      <c r="H361" s="6" t="s">
        <v>29</v>
      </c>
      <c r="I361" s="6">
        <v>4</v>
      </c>
      <c r="J361" s="6">
        <v>6</v>
      </c>
      <c r="K361" s="8" t="str">
        <f t="shared" si="5"/>
        <v>2</v>
      </c>
    </row>
    <row r="362" spans="1:11" x14ac:dyDescent="0.2">
      <c r="A362" s="6">
        <v>2</v>
      </c>
      <c r="B362" s="6" t="s">
        <v>51</v>
      </c>
      <c r="C362" s="6">
        <v>206</v>
      </c>
      <c r="D362" s="6" t="s">
        <v>28</v>
      </c>
      <c r="E362" s="6">
        <v>8</v>
      </c>
      <c r="F362" s="6" t="s">
        <v>46</v>
      </c>
      <c r="G362" s="6" t="s">
        <v>9</v>
      </c>
      <c r="H362" s="6" t="s">
        <v>29</v>
      </c>
      <c r="I362" s="6">
        <v>1</v>
      </c>
      <c r="J362" s="6">
        <v>4</v>
      </c>
      <c r="K362" s="8" t="str">
        <f t="shared" si="5"/>
        <v>2</v>
      </c>
    </row>
    <row r="363" spans="1:11" x14ac:dyDescent="0.2">
      <c r="A363" s="6">
        <v>2</v>
      </c>
      <c r="B363" s="6" t="s">
        <v>51</v>
      </c>
      <c r="C363" s="6">
        <v>206</v>
      </c>
      <c r="D363" s="6" t="s">
        <v>28</v>
      </c>
      <c r="E363" s="6">
        <v>9</v>
      </c>
      <c r="F363" s="6" t="s">
        <v>34</v>
      </c>
      <c r="G363" s="6" t="s">
        <v>9</v>
      </c>
      <c r="H363" s="6" t="s">
        <v>29</v>
      </c>
      <c r="I363" s="6">
        <v>4</v>
      </c>
      <c r="J363" s="6">
        <v>29</v>
      </c>
      <c r="K363" s="8" t="str">
        <f t="shared" si="5"/>
        <v>2</v>
      </c>
    </row>
    <row r="364" spans="1:11" x14ac:dyDescent="0.2">
      <c r="A364" s="6">
        <v>2</v>
      </c>
      <c r="B364" s="6" t="s">
        <v>51</v>
      </c>
      <c r="C364" s="6">
        <v>206</v>
      </c>
      <c r="D364" s="6" t="s">
        <v>28</v>
      </c>
      <c r="E364" s="6">
        <v>10</v>
      </c>
      <c r="F364" s="6" t="s">
        <v>41</v>
      </c>
      <c r="G364" s="6" t="s">
        <v>9</v>
      </c>
      <c r="H364" s="6" t="s">
        <v>29</v>
      </c>
      <c r="I364" s="6">
        <v>1</v>
      </c>
      <c r="J364" s="6">
        <v>5</v>
      </c>
      <c r="K364" s="8" t="str">
        <f t="shared" si="5"/>
        <v>2</v>
      </c>
    </row>
    <row r="365" spans="1:11" x14ac:dyDescent="0.2">
      <c r="A365" s="6">
        <v>2</v>
      </c>
      <c r="B365" s="6" t="s">
        <v>51</v>
      </c>
      <c r="C365" s="6">
        <v>206</v>
      </c>
      <c r="D365" s="6" t="s">
        <v>28</v>
      </c>
      <c r="E365" s="6">
        <v>11</v>
      </c>
      <c r="F365" s="6" t="s">
        <v>42</v>
      </c>
      <c r="G365" s="6" t="s">
        <v>9</v>
      </c>
      <c r="H365" s="6"/>
      <c r="I365" s="6"/>
      <c r="J365" s="6">
        <v>3</v>
      </c>
      <c r="K365" s="8" t="str">
        <f t="shared" si="5"/>
        <v>2</v>
      </c>
    </row>
    <row r="366" spans="1:11" x14ac:dyDescent="0.2">
      <c r="A366" s="6">
        <v>2</v>
      </c>
      <c r="B366" s="6" t="s">
        <v>51</v>
      </c>
      <c r="C366" s="6">
        <v>206</v>
      </c>
      <c r="D366" s="6" t="s">
        <v>28</v>
      </c>
      <c r="E366" s="6">
        <v>11</v>
      </c>
      <c r="F366" s="6" t="s">
        <v>42</v>
      </c>
      <c r="G366" s="6" t="s">
        <v>9</v>
      </c>
      <c r="H366" s="6" t="s">
        <v>29</v>
      </c>
      <c r="I366" s="6">
        <v>1</v>
      </c>
      <c r="J366" s="6">
        <v>364</v>
      </c>
      <c r="K366" s="8" t="str">
        <f t="shared" si="5"/>
        <v>2</v>
      </c>
    </row>
    <row r="367" spans="1:11" x14ac:dyDescent="0.2">
      <c r="A367" s="6">
        <v>2</v>
      </c>
      <c r="B367" s="6" t="s">
        <v>51</v>
      </c>
      <c r="C367" s="6">
        <v>206</v>
      </c>
      <c r="D367" s="6" t="s">
        <v>28</v>
      </c>
      <c r="E367" s="6">
        <v>11</v>
      </c>
      <c r="F367" s="6" t="s">
        <v>42</v>
      </c>
      <c r="G367" s="6" t="s">
        <v>9</v>
      </c>
      <c r="H367" s="6" t="s">
        <v>29</v>
      </c>
      <c r="I367" s="6">
        <v>4</v>
      </c>
      <c r="J367" s="6">
        <v>1</v>
      </c>
      <c r="K367" s="8" t="str">
        <f t="shared" si="5"/>
        <v>2</v>
      </c>
    </row>
    <row r="368" spans="1:11" x14ac:dyDescent="0.2">
      <c r="A368" s="6">
        <v>2</v>
      </c>
      <c r="B368" s="6" t="s">
        <v>51</v>
      </c>
      <c r="C368" s="6">
        <v>206</v>
      </c>
      <c r="D368" s="6" t="s">
        <v>28</v>
      </c>
      <c r="E368" s="6">
        <v>12</v>
      </c>
      <c r="F368" s="6" t="s">
        <v>53</v>
      </c>
      <c r="G368" s="6" t="s">
        <v>9</v>
      </c>
      <c r="H368" s="6" t="s">
        <v>29</v>
      </c>
      <c r="I368" s="6">
        <v>1</v>
      </c>
      <c r="J368" s="6">
        <v>1</v>
      </c>
      <c r="K368" s="8" t="str">
        <f t="shared" si="5"/>
        <v>2</v>
      </c>
    </row>
    <row r="369" spans="1:11" x14ac:dyDescent="0.2">
      <c r="A369" s="6">
        <v>2</v>
      </c>
      <c r="B369" s="6" t="s">
        <v>51</v>
      </c>
      <c r="C369" s="6">
        <v>206</v>
      </c>
      <c r="D369" s="6" t="s">
        <v>28</v>
      </c>
      <c r="E369" s="6">
        <v>98</v>
      </c>
      <c r="F369" s="6" t="s">
        <v>43</v>
      </c>
      <c r="G369" s="6" t="s">
        <v>9</v>
      </c>
      <c r="H369" s="6" t="s">
        <v>29</v>
      </c>
      <c r="I369" s="6">
        <v>1</v>
      </c>
      <c r="J369" s="6">
        <v>207</v>
      </c>
      <c r="K369" s="8" t="str">
        <f t="shared" si="5"/>
        <v>2</v>
      </c>
    </row>
    <row r="370" spans="1:11" x14ac:dyDescent="0.2">
      <c r="A370" s="6">
        <v>2</v>
      </c>
      <c r="B370" s="6" t="s">
        <v>51</v>
      </c>
      <c r="C370" s="6">
        <v>206</v>
      </c>
      <c r="D370" s="6" t="s">
        <v>28</v>
      </c>
      <c r="E370" s="6">
        <v>99</v>
      </c>
      <c r="F370" s="6" t="s">
        <v>16</v>
      </c>
      <c r="G370" s="6" t="s">
        <v>9</v>
      </c>
      <c r="H370" s="6"/>
      <c r="I370" s="6"/>
      <c r="J370" s="6">
        <v>2</v>
      </c>
      <c r="K370" s="8" t="str">
        <f t="shared" si="5"/>
        <v>2</v>
      </c>
    </row>
    <row r="371" spans="1:11" x14ac:dyDescent="0.2">
      <c r="A371" s="6">
        <v>2</v>
      </c>
      <c r="B371" s="6" t="s">
        <v>51</v>
      </c>
      <c r="C371" s="6">
        <v>206</v>
      </c>
      <c r="D371" s="6" t="s">
        <v>28</v>
      </c>
      <c r="E371" s="6">
        <v>99</v>
      </c>
      <c r="F371" s="6" t="s">
        <v>16</v>
      </c>
      <c r="G371" s="6" t="s">
        <v>9</v>
      </c>
      <c r="H371" s="6" t="s">
        <v>29</v>
      </c>
      <c r="I371" s="6">
        <v>1</v>
      </c>
      <c r="J371" s="6">
        <v>283</v>
      </c>
      <c r="K371" s="8" t="str">
        <f t="shared" si="5"/>
        <v>2</v>
      </c>
    </row>
    <row r="372" spans="1:11" x14ac:dyDescent="0.2">
      <c r="A372" s="6">
        <v>2</v>
      </c>
      <c r="B372" s="6" t="s">
        <v>51</v>
      </c>
      <c r="C372" s="6">
        <v>206</v>
      </c>
      <c r="D372" s="6" t="s">
        <v>28</v>
      </c>
      <c r="E372" s="6">
        <v>99</v>
      </c>
      <c r="F372" s="6" t="s">
        <v>16</v>
      </c>
      <c r="G372" s="6" t="s">
        <v>9</v>
      </c>
      <c r="H372" s="6" t="s">
        <v>29</v>
      </c>
      <c r="I372" s="6">
        <v>4</v>
      </c>
      <c r="J372" s="6">
        <v>649</v>
      </c>
      <c r="K372" s="8" t="str">
        <f t="shared" si="5"/>
        <v>2</v>
      </c>
    </row>
    <row r="373" spans="1:11" x14ac:dyDescent="0.2">
      <c r="A373" s="6">
        <v>2</v>
      </c>
      <c r="B373" s="6" t="s">
        <v>51</v>
      </c>
      <c r="C373" s="6">
        <v>207</v>
      </c>
      <c r="D373" s="6" t="s">
        <v>30</v>
      </c>
      <c r="E373" s="6">
        <v>0</v>
      </c>
      <c r="F373" s="6" t="s">
        <v>5</v>
      </c>
      <c r="G373" s="6" t="s">
        <v>9</v>
      </c>
      <c r="H373" s="6"/>
      <c r="I373" s="6"/>
      <c r="J373" s="6">
        <v>23</v>
      </c>
      <c r="K373" s="8" t="str">
        <f t="shared" si="5"/>
        <v>2</v>
      </c>
    </row>
    <row r="374" spans="1:11" x14ac:dyDescent="0.2">
      <c r="A374" s="6">
        <v>2</v>
      </c>
      <c r="B374" s="6" t="s">
        <v>51</v>
      </c>
      <c r="C374" s="6">
        <v>207</v>
      </c>
      <c r="D374" s="6" t="s">
        <v>30</v>
      </c>
      <c r="E374" s="6">
        <v>0</v>
      </c>
      <c r="F374" s="6" t="s">
        <v>5</v>
      </c>
      <c r="G374" s="6" t="s">
        <v>9</v>
      </c>
      <c r="H374" s="6" t="s">
        <v>31</v>
      </c>
      <c r="I374" s="6">
        <v>1</v>
      </c>
      <c r="J374" s="6">
        <v>18932</v>
      </c>
      <c r="K374" s="8" t="str">
        <f t="shared" si="5"/>
        <v>2</v>
      </c>
    </row>
    <row r="375" spans="1:11" x14ac:dyDescent="0.2">
      <c r="A375" s="6">
        <v>2</v>
      </c>
      <c r="B375" s="6" t="s">
        <v>51</v>
      </c>
      <c r="C375" s="6">
        <v>207</v>
      </c>
      <c r="D375" s="6" t="s">
        <v>30</v>
      </c>
      <c r="E375" s="6">
        <v>0</v>
      </c>
      <c r="F375" s="6" t="s">
        <v>5</v>
      </c>
      <c r="G375" s="6" t="s">
        <v>6</v>
      </c>
      <c r="H375" s="6"/>
      <c r="I375" s="6"/>
      <c r="J375" s="6">
        <v>1</v>
      </c>
      <c r="K375" s="8" t="str">
        <f t="shared" si="5"/>
        <v>2</v>
      </c>
    </row>
    <row r="376" spans="1:11" x14ac:dyDescent="0.2">
      <c r="A376" s="6">
        <v>2</v>
      </c>
      <c r="B376" s="6" t="s">
        <v>51</v>
      </c>
      <c r="C376" s="6">
        <v>207</v>
      </c>
      <c r="D376" s="6" t="s">
        <v>30</v>
      </c>
      <c r="E376" s="6">
        <v>2</v>
      </c>
      <c r="F376" s="6" t="s">
        <v>8</v>
      </c>
      <c r="G376" s="6" t="s">
        <v>9</v>
      </c>
      <c r="H376" s="6" t="s">
        <v>31</v>
      </c>
      <c r="I376" s="6">
        <v>1</v>
      </c>
      <c r="J376" s="6">
        <v>2143</v>
      </c>
      <c r="K376" s="8" t="str">
        <f t="shared" si="5"/>
        <v>2</v>
      </c>
    </row>
    <row r="377" spans="1:11" x14ac:dyDescent="0.2">
      <c r="A377" s="6">
        <v>2</v>
      </c>
      <c r="B377" s="6" t="s">
        <v>51</v>
      </c>
      <c r="C377" s="6">
        <v>207</v>
      </c>
      <c r="D377" s="6" t="s">
        <v>30</v>
      </c>
      <c r="E377" s="6">
        <v>2</v>
      </c>
      <c r="F377" s="6" t="s">
        <v>8</v>
      </c>
      <c r="G377" s="6" t="s">
        <v>9</v>
      </c>
      <c r="H377" s="6" t="s">
        <v>31</v>
      </c>
      <c r="I377" s="6">
        <v>4</v>
      </c>
      <c r="J377" s="6">
        <v>3</v>
      </c>
      <c r="K377" s="8" t="str">
        <f t="shared" si="5"/>
        <v>2</v>
      </c>
    </row>
    <row r="378" spans="1:11" x14ac:dyDescent="0.2">
      <c r="A378" s="6">
        <v>2</v>
      </c>
      <c r="B378" s="6" t="s">
        <v>51</v>
      </c>
      <c r="C378" s="6">
        <v>207</v>
      </c>
      <c r="D378" s="6" t="s">
        <v>30</v>
      </c>
      <c r="E378" s="6">
        <v>3</v>
      </c>
      <c r="F378" s="6" t="s">
        <v>10</v>
      </c>
      <c r="G378" s="6" t="s">
        <v>9</v>
      </c>
      <c r="H378" s="6" t="s">
        <v>31</v>
      </c>
      <c r="I378" s="6">
        <v>1</v>
      </c>
      <c r="J378" s="6">
        <v>58300</v>
      </c>
      <c r="K378" s="8" t="str">
        <f t="shared" si="5"/>
        <v>2</v>
      </c>
    </row>
    <row r="379" spans="1:11" x14ac:dyDescent="0.2">
      <c r="A379" s="6">
        <v>2</v>
      </c>
      <c r="B379" s="6" t="s">
        <v>51</v>
      </c>
      <c r="C379" s="6">
        <v>207</v>
      </c>
      <c r="D379" s="6" t="s">
        <v>30</v>
      </c>
      <c r="E379" s="6">
        <v>3</v>
      </c>
      <c r="F379" s="6" t="s">
        <v>10</v>
      </c>
      <c r="G379" s="6" t="s">
        <v>9</v>
      </c>
      <c r="H379" s="6" t="s">
        <v>31</v>
      </c>
      <c r="I379" s="6">
        <v>4</v>
      </c>
      <c r="J379" s="6">
        <v>1</v>
      </c>
      <c r="K379" s="8" t="str">
        <f t="shared" si="5"/>
        <v>2</v>
      </c>
    </row>
    <row r="380" spans="1:11" x14ac:dyDescent="0.2">
      <c r="A380" s="6">
        <v>2</v>
      </c>
      <c r="B380" s="6" t="s">
        <v>51</v>
      </c>
      <c r="C380" s="6">
        <v>207</v>
      </c>
      <c r="D380" s="6" t="s">
        <v>30</v>
      </c>
      <c r="E380" s="6">
        <v>4</v>
      </c>
      <c r="F380" s="6" t="s">
        <v>11</v>
      </c>
      <c r="G380" s="6" t="s">
        <v>9</v>
      </c>
      <c r="H380" s="6" t="s">
        <v>31</v>
      </c>
      <c r="I380" s="6">
        <v>1</v>
      </c>
      <c r="J380" s="6">
        <v>6603</v>
      </c>
      <c r="K380" s="8" t="str">
        <f t="shared" si="5"/>
        <v>2</v>
      </c>
    </row>
    <row r="381" spans="1:11" x14ac:dyDescent="0.2">
      <c r="A381" s="6">
        <v>2</v>
      </c>
      <c r="B381" s="6" t="s">
        <v>51</v>
      </c>
      <c r="C381" s="6">
        <v>207</v>
      </c>
      <c r="D381" s="6" t="s">
        <v>30</v>
      </c>
      <c r="E381" s="6">
        <v>4</v>
      </c>
      <c r="F381" s="6" t="s">
        <v>11</v>
      </c>
      <c r="G381" s="6" t="s">
        <v>9</v>
      </c>
      <c r="H381" s="6" t="s">
        <v>31</v>
      </c>
      <c r="I381" s="6">
        <v>4</v>
      </c>
      <c r="J381" s="6">
        <v>1</v>
      </c>
      <c r="K381" s="8" t="str">
        <f t="shared" si="5"/>
        <v>2</v>
      </c>
    </row>
    <row r="382" spans="1:11" x14ac:dyDescent="0.2">
      <c r="A382" s="6">
        <v>2</v>
      </c>
      <c r="B382" s="6" t="s">
        <v>51</v>
      </c>
      <c r="C382" s="6">
        <v>207</v>
      </c>
      <c r="D382" s="6" t="s">
        <v>30</v>
      </c>
      <c r="E382" s="6">
        <v>5</v>
      </c>
      <c r="F382" s="6" t="s">
        <v>12</v>
      </c>
      <c r="G382" s="6" t="s">
        <v>9</v>
      </c>
      <c r="H382" s="6" t="s">
        <v>31</v>
      </c>
      <c r="I382" s="6">
        <v>1</v>
      </c>
      <c r="J382" s="6">
        <v>192292</v>
      </c>
      <c r="K382" s="8" t="str">
        <f t="shared" si="5"/>
        <v>2</v>
      </c>
    </row>
    <row r="383" spans="1:11" x14ac:dyDescent="0.2">
      <c r="A383" s="6">
        <v>2</v>
      </c>
      <c r="B383" s="6" t="s">
        <v>51</v>
      </c>
      <c r="C383" s="6">
        <v>207</v>
      </c>
      <c r="D383" s="6" t="s">
        <v>30</v>
      </c>
      <c r="E383" s="6">
        <v>5</v>
      </c>
      <c r="F383" s="6" t="s">
        <v>12</v>
      </c>
      <c r="G383" s="6" t="s">
        <v>9</v>
      </c>
      <c r="H383" s="6" t="s">
        <v>31</v>
      </c>
      <c r="I383" s="6">
        <v>4</v>
      </c>
      <c r="J383" s="6">
        <v>212</v>
      </c>
      <c r="K383" s="8" t="str">
        <f t="shared" si="5"/>
        <v>2</v>
      </c>
    </row>
    <row r="384" spans="1:11" x14ac:dyDescent="0.2">
      <c r="A384" s="6">
        <v>2</v>
      </c>
      <c r="B384" s="6" t="s">
        <v>51</v>
      </c>
      <c r="C384" s="6">
        <v>207</v>
      </c>
      <c r="D384" s="6" t="s">
        <v>30</v>
      </c>
      <c r="E384" s="6">
        <v>9</v>
      </c>
      <c r="F384" s="6" t="s">
        <v>34</v>
      </c>
      <c r="G384" s="6" t="s">
        <v>9</v>
      </c>
      <c r="H384" s="6" t="s">
        <v>31</v>
      </c>
      <c r="I384" s="6">
        <v>1</v>
      </c>
      <c r="J384" s="6">
        <v>67801</v>
      </c>
      <c r="K384" s="8" t="str">
        <f t="shared" si="5"/>
        <v>2</v>
      </c>
    </row>
    <row r="385" spans="1:11" x14ac:dyDescent="0.2">
      <c r="A385" s="6">
        <v>2</v>
      </c>
      <c r="B385" s="6" t="s">
        <v>51</v>
      </c>
      <c r="C385" s="6">
        <v>207</v>
      </c>
      <c r="D385" s="6" t="s">
        <v>30</v>
      </c>
      <c r="E385" s="6">
        <v>99</v>
      </c>
      <c r="F385" s="6" t="s">
        <v>16</v>
      </c>
      <c r="G385" s="6" t="s">
        <v>9</v>
      </c>
      <c r="H385" s="6" t="s">
        <v>31</v>
      </c>
      <c r="I385" s="6">
        <v>4</v>
      </c>
      <c r="J385" s="6">
        <v>12</v>
      </c>
      <c r="K385" s="8" t="str">
        <f t="shared" si="5"/>
        <v>2</v>
      </c>
    </row>
    <row r="386" spans="1:11" x14ac:dyDescent="0.2">
      <c r="A386" s="6">
        <v>2</v>
      </c>
      <c r="B386" s="6" t="s">
        <v>51</v>
      </c>
      <c r="C386" s="6">
        <v>210</v>
      </c>
      <c r="D386" s="6" t="s">
        <v>70</v>
      </c>
      <c r="E386" s="6">
        <v>3</v>
      </c>
      <c r="F386" s="6" t="s">
        <v>10</v>
      </c>
      <c r="G386" s="6" t="s">
        <v>9</v>
      </c>
      <c r="H386" s="6" t="s">
        <v>71</v>
      </c>
      <c r="I386" s="6">
        <v>4</v>
      </c>
      <c r="J386" s="6">
        <v>1001</v>
      </c>
      <c r="K386" s="8" t="str">
        <f t="shared" si="5"/>
        <v>2</v>
      </c>
    </row>
    <row r="387" spans="1:11" x14ac:dyDescent="0.2">
      <c r="A387" s="6">
        <v>2</v>
      </c>
      <c r="B387" s="6" t="s">
        <v>51</v>
      </c>
      <c r="C387" s="6">
        <v>210</v>
      </c>
      <c r="D387" s="6" t="s">
        <v>70</v>
      </c>
      <c r="E387" s="6">
        <v>4</v>
      </c>
      <c r="F387" s="6" t="s">
        <v>11</v>
      </c>
      <c r="G387" s="6" t="s">
        <v>9</v>
      </c>
      <c r="H387" s="6" t="s">
        <v>71</v>
      </c>
      <c r="I387" s="6">
        <v>4</v>
      </c>
      <c r="J387" s="6">
        <v>666</v>
      </c>
      <c r="K387" s="8" t="str">
        <f t="shared" ref="K387:K436" si="6">IF(LEN(C387)=4,LEFT(C387,2),LEFT(C387,1))</f>
        <v>2</v>
      </c>
    </row>
    <row r="388" spans="1:11" x14ac:dyDescent="0.2">
      <c r="A388" s="6">
        <v>2</v>
      </c>
      <c r="B388" s="6" t="s">
        <v>51</v>
      </c>
      <c r="C388" s="6">
        <v>210</v>
      </c>
      <c r="D388" s="6" t="s">
        <v>70</v>
      </c>
      <c r="E388" s="6">
        <v>5</v>
      </c>
      <c r="F388" s="6" t="s">
        <v>12</v>
      </c>
      <c r="G388" s="6" t="s">
        <v>9</v>
      </c>
      <c r="H388" s="6"/>
      <c r="I388" s="6"/>
      <c r="J388" s="6">
        <v>1</v>
      </c>
      <c r="K388" s="8" t="str">
        <f t="shared" si="6"/>
        <v>2</v>
      </c>
    </row>
    <row r="389" spans="1:11" x14ac:dyDescent="0.2">
      <c r="A389" s="6">
        <v>2</v>
      </c>
      <c r="B389" s="6" t="s">
        <v>51</v>
      </c>
      <c r="C389" s="6">
        <v>210</v>
      </c>
      <c r="D389" s="6" t="s">
        <v>70</v>
      </c>
      <c r="E389" s="6">
        <v>5</v>
      </c>
      <c r="F389" s="6" t="s">
        <v>12</v>
      </c>
      <c r="G389" s="6" t="s">
        <v>9</v>
      </c>
      <c r="H389" s="6" t="s">
        <v>71</v>
      </c>
      <c r="I389" s="6">
        <v>1</v>
      </c>
      <c r="J389" s="6">
        <v>21</v>
      </c>
      <c r="K389" s="8" t="str">
        <f t="shared" si="6"/>
        <v>2</v>
      </c>
    </row>
    <row r="390" spans="1:11" x14ac:dyDescent="0.2">
      <c r="A390" s="6">
        <v>2</v>
      </c>
      <c r="B390" s="6" t="s">
        <v>51</v>
      </c>
      <c r="C390" s="6">
        <v>210</v>
      </c>
      <c r="D390" s="6" t="s">
        <v>70</v>
      </c>
      <c r="E390" s="6">
        <v>5</v>
      </c>
      <c r="F390" s="6" t="s">
        <v>12</v>
      </c>
      <c r="G390" s="6" t="s">
        <v>9</v>
      </c>
      <c r="H390" s="6" t="s">
        <v>71</v>
      </c>
      <c r="I390" s="6">
        <v>4</v>
      </c>
      <c r="J390" s="6">
        <v>91352</v>
      </c>
      <c r="K390" s="8" t="str">
        <f t="shared" si="6"/>
        <v>2</v>
      </c>
    </row>
    <row r="391" spans="1:11" x14ac:dyDescent="0.2">
      <c r="A391" s="6">
        <v>2</v>
      </c>
      <c r="B391" s="6" t="s">
        <v>51</v>
      </c>
      <c r="C391" s="6">
        <v>210</v>
      </c>
      <c r="D391" s="6" t="s">
        <v>70</v>
      </c>
      <c r="E391" s="6">
        <v>7</v>
      </c>
      <c r="F391" s="6" t="s">
        <v>14</v>
      </c>
      <c r="G391" s="6" t="s">
        <v>9</v>
      </c>
      <c r="H391" s="6" t="s">
        <v>71</v>
      </c>
      <c r="I391" s="6">
        <v>4</v>
      </c>
      <c r="J391" s="6">
        <v>23</v>
      </c>
      <c r="K391" s="8" t="str">
        <f t="shared" si="6"/>
        <v>2</v>
      </c>
    </row>
    <row r="392" spans="1:11" x14ac:dyDescent="0.2">
      <c r="A392" s="6">
        <v>2</v>
      </c>
      <c r="B392" s="6" t="s">
        <v>51</v>
      </c>
      <c r="C392" s="6">
        <v>210</v>
      </c>
      <c r="D392" s="6" t="s">
        <v>70</v>
      </c>
      <c r="E392" s="6">
        <v>9</v>
      </c>
      <c r="F392" s="6" t="s">
        <v>34</v>
      </c>
      <c r="G392" s="6" t="s">
        <v>9</v>
      </c>
      <c r="H392" s="6" t="s">
        <v>71</v>
      </c>
      <c r="I392" s="6">
        <v>4</v>
      </c>
      <c r="J392" s="6">
        <v>107</v>
      </c>
      <c r="K392" s="8" t="str">
        <f t="shared" si="6"/>
        <v>2</v>
      </c>
    </row>
    <row r="393" spans="1:11" x14ac:dyDescent="0.2">
      <c r="A393" s="6">
        <v>2</v>
      </c>
      <c r="B393" s="6" t="s">
        <v>51</v>
      </c>
      <c r="C393" s="6">
        <v>210</v>
      </c>
      <c r="D393" s="6" t="s">
        <v>70</v>
      </c>
      <c r="E393" s="6">
        <v>11</v>
      </c>
      <c r="F393" s="6" t="s">
        <v>42</v>
      </c>
      <c r="G393" s="6" t="s">
        <v>9</v>
      </c>
      <c r="H393" s="6" t="s">
        <v>71</v>
      </c>
      <c r="I393" s="6">
        <v>4</v>
      </c>
      <c r="J393" s="6">
        <v>28</v>
      </c>
      <c r="K393" s="8" t="str">
        <f t="shared" si="6"/>
        <v>2</v>
      </c>
    </row>
    <row r="394" spans="1:11" x14ac:dyDescent="0.2">
      <c r="A394" s="6">
        <v>2</v>
      </c>
      <c r="B394" s="6" t="s">
        <v>51</v>
      </c>
      <c r="C394" s="6">
        <v>210</v>
      </c>
      <c r="D394" s="6" t="s">
        <v>70</v>
      </c>
      <c r="E394" s="6">
        <v>99</v>
      </c>
      <c r="F394" s="6" t="s">
        <v>16</v>
      </c>
      <c r="G394" s="6" t="s">
        <v>9</v>
      </c>
      <c r="H394" s="6" t="s">
        <v>71</v>
      </c>
      <c r="I394" s="6">
        <v>1</v>
      </c>
      <c r="J394" s="6">
        <v>3</v>
      </c>
      <c r="K394" s="8" t="str">
        <f t="shared" si="6"/>
        <v>2</v>
      </c>
    </row>
    <row r="395" spans="1:11" x14ac:dyDescent="0.2">
      <c r="A395" s="6">
        <v>2</v>
      </c>
      <c r="B395" s="6" t="s">
        <v>51</v>
      </c>
      <c r="C395" s="6">
        <v>210</v>
      </c>
      <c r="D395" s="6" t="s">
        <v>70</v>
      </c>
      <c r="E395" s="6">
        <v>99</v>
      </c>
      <c r="F395" s="6" t="s">
        <v>16</v>
      </c>
      <c r="G395" s="6" t="s">
        <v>9</v>
      </c>
      <c r="H395" s="6" t="s">
        <v>71</v>
      </c>
      <c r="I395" s="6">
        <v>4</v>
      </c>
      <c r="J395" s="6">
        <v>16748</v>
      </c>
      <c r="K395" s="8" t="str">
        <f t="shared" si="6"/>
        <v>2</v>
      </c>
    </row>
    <row r="396" spans="1:11" x14ac:dyDescent="0.2">
      <c r="A396" s="6">
        <v>2</v>
      </c>
      <c r="B396" s="6" t="s">
        <v>51</v>
      </c>
      <c r="C396" s="6">
        <v>211</v>
      </c>
      <c r="D396" s="6" t="s">
        <v>72</v>
      </c>
      <c r="E396" s="6">
        <v>3</v>
      </c>
      <c r="F396" s="6" t="s">
        <v>10</v>
      </c>
      <c r="G396" s="6" t="s">
        <v>9</v>
      </c>
      <c r="H396" s="6" t="s">
        <v>73</v>
      </c>
      <c r="I396" s="6">
        <v>4</v>
      </c>
      <c r="J396" s="6">
        <v>19</v>
      </c>
      <c r="K396" s="8" t="str">
        <f t="shared" si="6"/>
        <v>2</v>
      </c>
    </row>
    <row r="397" spans="1:11" x14ac:dyDescent="0.2">
      <c r="A397" s="6">
        <v>2</v>
      </c>
      <c r="B397" s="6" t="s">
        <v>51</v>
      </c>
      <c r="C397" s="6">
        <v>211</v>
      </c>
      <c r="D397" s="6" t="s">
        <v>72</v>
      </c>
      <c r="E397" s="6">
        <v>4</v>
      </c>
      <c r="F397" s="6" t="s">
        <v>11</v>
      </c>
      <c r="G397" s="6" t="s">
        <v>9</v>
      </c>
      <c r="H397" s="6" t="s">
        <v>73</v>
      </c>
      <c r="I397" s="6">
        <v>4</v>
      </c>
      <c r="J397" s="6">
        <v>4</v>
      </c>
      <c r="K397" s="8" t="str">
        <f t="shared" si="6"/>
        <v>2</v>
      </c>
    </row>
    <row r="398" spans="1:11" x14ac:dyDescent="0.2">
      <c r="A398" s="6">
        <v>2</v>
      </c>
      <c r="B398" s="6" t="s">
        <v>51</v>
      </c>
      <c r="C398" s="6">
        <v>211</v>
      </c>
      <c r="D398" s="6" t="s">
        <v>72</v>
      </c>
      <c r="E398" s="6">
        <v>5</v>
      </c>
      <c r="F398" s="6" t="s">
        <v>12</v>
      </c>
      <c r="G398" s="6" t="s">
        <v>9</v>
      </c>
      <c r="H398" s="6"/>
      <c r="I398" s="6"/>
      <c r="J398" s="6">
        <v>5</v>
      </c>
      <c r="K398" s="8" t="str">
        <f t="shared" si="6"/>
        <v>2</v>
      </c>
    </row>
    <row r="399" spans="1:11" x14ac:dyDescent="0.2">
      <c r="A399" s="6">
        <v>2</v>
      </c>
      <c r="B399" s="6" t="s">
        <v>51</v>
      </c>
      <c r="C399" s="6">
        <v>211</v>
      </c>
      <c r="D399" s="6" t="s">
        <v>72</v>
      </c>
      <c r="E399" s="6">
        <v>5</v>
      </c>
      <c r="F399" s="6" t="s">
        <v>12</v>
      </c>
      <c r="G399" s="6" t="s">
        <v>9</v>
      </c>
      <c r="H399" s="6" t="s">
        <v>73</v>
      </c>
      <c r="I399" s="6">
        <v>1</v>
      </c>
      <c r="J399" s="6">
        <v>30</v>
      </c>
      <c r="K399" s="8" t="str">
        <f t="shared" si="6"/>
        <v>2</v>
      </c>
    </row>
    <row r="400" spans="1:11" x14ac:dyDescent="0.2">
      <c r="A400" s="6">
        <v>2</v>
      </c>
      <c r="B400" s="6" t="s">
        <v>51</v>
      </c>
      <c r="C400" s="6">
        <v>211</v>
      </c>
      <c r="D400" s="6" t="s">
        <v>72</v>
      </c>
      <c r="E400" s="6">
        <v>5</v>
      </c>
      <c r="F400" s="6" t="s">
        <v>12</v>
      </c>
      <c r="G400" s="6" t="s">
        <v>9</v>
      </c>
      <c r="H400" s="6" t="s">
        <v>73</v>
      </c>
      <c r="I400" s="6">
        <v>4</v>
      </c>
      <c r="J400" s="6">
        <v>161930</v>
      </c>
      <c r="K400" s="8" t="str">
        <f t="shared" si="6"/>
        <v>2</v>
      </c>
    </row>
    <row r="401" spans="1:11" x14ac:dyDescent="0.2">
      <c r="A401" s="6">
        <v>2</v>
      </c>
      <c r="B401" s="6" t="s">
        <v>51</v>
      </c>
      <c r="C401" s="6">
        <v>211</v>
      </c>
      <c r="D401" s="6" t="s">
        <v>72</v>
      </c>
      <c r="E401" s="6">
        <v>9</v>
      </c>
      <c r="F401" s="6" t="s">
        <v>34</v>
      </c>
      <c r="G401" s="6" t="s">
        <v>9</v>
      </c>
      <c r="H401" s="6" t="s">
        <v>73</v>
      </c>
      <c r="I401" s="6">
        <v>4</v>
      </c>
      <c r="J401" s="6">
        <v>62</v>
      </c>
      <c r="K401" s="8" t="str">
        <f t="shared" si="6"/>
        <v>2</v>
      </c>
    </row>
    <row r="402" spans="1:11" x14ac:dyDescent="0.2">
      <c r="A402" s="6">
        <v>2</v>
      </c>
      <c r="B402" s="6" t="s">
        <v>51</v>
      </c>
      <c r="C402" s="6">
        <v>211</v>
      </c>
      <c r="D402" s="6" t="s">
        <v>72</v>
      </c>
      <c r="E402" s="6">
        <v>11</v>
      </c>
      <c r="F402" s="6" t="s">
        <v>42</v>
      </c>
      <c r="G402" s="6" t="s">
        <v>9</v>
      </c>
      <c r="H402" s="6" t="s">
        <v>73</v>
      </c>
      <c r="I402" s="6">
        <v>4</v>
      </c>
      <c r="J402" s="6">
        <v>1</v>
      </c>
      <c r="K402" s="8" t="str">
        <f t="shared" si="6"/>
        <v>2</v>
      </c>
    </row>
    <row r="403" spans="1:11" x14ac:dyDescent="0.2">
      <c r="A403" s="6">
        <v>2</v>
      </c>
      <c r="B403" s="6" t="s">
        <v>51</v>
      </c>
      <c r="C403" s="6">
        <v>211</v>
      </c>
      <c r="D403" s="6" t="s">
        <v>72</v>
      </c>
      <c r="E403" s="6">
        <v>99</v>
      </c>
      <c r="F403" s="6" t="s">
        <v>16</v>
      </c>
      <c r="G403" s="6" t="s">
        <v>9</v>
      </c>
      <c r="H403" s="6" t="s">
        <v>73</v>
      </c>
      <c r="I403" s="6">
        <v>4</v>
      </c>
      <c r="J403" s="6">
        <v>344</v>
      </c>
      <c r="K403" s="8" t="str">
        <f t="shared" si="6"/>
        <v>2</v>
      </c>
    </row>
    <row r="404" spans="1:11" x14ac:dyDescent="0.2">
      <c r="A404" s="6">
        <v>2</v>
      </c>
      <c r="B404" s="6" t="s">
        <v>51</v>
      </c>
      <c r="C404" s="6">
        <v>302</v>
      </c>
      <c r="D404" s="6" t="s">
        <v>32</v>
      </c>
      <c r="E404" s="6">
        <v>0</v>
      </c>
      <c r="F404" s="6" t="s">
        <v>5</v>
      </c>
      <c r="G404" s="6" t="s">
        <v>9</v>
      </c>
      <c r="H404" s="6"/>
      <c r="I404" s="6"/>
      <c r="J404" s="6">
        <v>6173</v>
      </c>
      <c r="K404" s="8" t="str">
        <f t="shared" si="6"/>
        <v>3</v>
      </c>
    </row>
    <row r="405" spans="1:11" x14ac:dyDescent="0.2">
      <c r="A405" s="6">
        <v>2</v>
      </c>
      <c r="B405" s="6" t="s">
        <v>51</v>
      </c>
      <c r="C405" s="6">
        <v>302</v>
      </c>
      <c r="D405" s="6" t="s">
        <v>32</v>
      </c>
      <c r="E405" s="6">
        <v>0</v>
      </c>
      <c r="F405" s="6" t="s">
        <v>5</v>
      </c>
      <c r="G405" s="6" t="s">
        <v>9</v>
      </c>
      <c r="H405" s="6" t="s">
        <v>116</v>
      </c>
      <c r="I405" s="6"/>
      <c r="J405" s="6">
        <v>1</v>
      </c>
      <c r="K405" s="8" t="str">
        <f t="shared" si="6"/>
        <v>3</v>
      </c>
    </row>
    <row r="406" spans="1:11" x14ac:dyDescent="0.2">
      <c r="A406" s="6">
        <v>2</v>
      </c>
      <c r="B406" s="6" t="s">
        <v>51</v>
      </c>
      <c r="C406" s="6">
        <v>302</v>
      </c>
      <c r="D406" s="6" t="s">
        <v>32</v>
      </c>
      <c r="E406" s="6">
        <v>0</v>
      </c>
      <c r="F406" s="6" t="s">
        <v>5</v>
      </c>
      <c r="G406" s="6" t="s">
        <v>9</v>
      </c>
      <c r="H406" s="6" t="s">
        <v>116</v>
      </c>
      <c r="I406" s="6">
        <v>2</v>
      </c>
      <c r="J406" s="6">
        <v>13</v>
      </c>
      <c r="K406" s="8" t="str">
        <f t="shared" si="6"/>
        <v>3</v>
      </c>
    </row>
    <row r="407" spans="1:11" x14ac:dyDescent="0.2">
      <c r="A407" s="6">
        <v>2</v>
      </c>
      <c r="B407" s="6" t="s">
        <v>51</v>
      </c>
      <c r="C407" s="6">
        <v>302</v>
      </c>
      <c r="D407" s="6" t="s">
        <v>32</v>
      </c>
      <c r="E407" s="6">
        <v>0</v>
      </c>
      <c r="F407" s="6" t="s">
        <v>5</v>
      </c>
      <c r="G407" s="6" t="s">
        <v>6</v>
      </c>
      <c r="H407" s="6"/>
      <c r="I407" s="6"/>
      <c r="J407" s="6">
        <v>8030</v>
      </c>
      <c r="K407" s="8" t="str">
        <f t="shared" si="6"/>
        <v>3</v>
      </c>
    </row>
    <row r="408" spans="1:11" x14ac:dyDescent="0.2">
      <c r="A408" s="6">
        <v>2</v>
      </c>
      <c r="B408" s="6" t="s">
        <v>51</v>
      </c>
      <c r="C408" s="6">
        <v>303</v>
      </c>
      <c r="D408" s="6" t="s">
        <v>47</v>
      </c>
      <c r="E408" s="6">
        <v>0</v>
      </c>
      <c r="F408" s="6" t="s">
        <v>5</v>
      </c>
      <c r="G408" s="6" t="s">
        <v>9</v>
      </c>
      <c r="H408" s="6"/>
      <c r="I408" s="6"/>
      <c r="J408" s="6">
        <v>3454</v>
      </c>
      <c r="K408" s="8" t="str">
        <f t="shared" si="6"/>
        <v>3</v>
      </c>
    </row>
    <row r="409" spans="1:11" x14ac:dyDescent="0.2">
      <c r="A409" s="6">
        <v>2</v>
      </c>
      <c r="B409" s="6" t="s">
        <v>51</v>
      </c>
      <c r="C409" s="6">
        <v>303</v>
      </c>
      <c r="D409" s="6" t="s">
        <v>47</v>
      </c>
      <c r="E409" s="6">
        <v>0</v>
      </c>
      <c r="F409" s="6" t="s">
        <v>5</v>
      </c>
      <c r="G409" s="6" t="s">
        <v>6</v>
      </c>
      <c r="H409" s="6"/>
      <c r="I409" s="6"/>
      <c r="J409" s="6">
        <v>2888</v>
      </c>
      <c r="K409" s="8" t="str">
        <f t="shared" si="6"/>
        <v>3</v>
      </c>
    </row>
    <row r="410" spans="1:11" x14ac:dyDescent="0.2">
      <c r="A410" s="6">
        <v>2</v>
      </c>
      <c r="B410" s="6" t="s">
        <v>51</v>
      </c>
      <c r="C410" s="6">
        <v>304</v>
      </c>
      <c r="D410" s="6" t="s">
        <v>33</v>
      </c>
      <c r="E410" s="6">
        <v>0</v>
      </c>
      <c r="F410" s="6" t="s">
        <v>5</v>
      </c>
      <c r="G410" s="6" t="s">
        <v>9</v>
      </c>
      <c r="H410" s="6"/>
      <c r="I410" s="6"/>
      <c r="J410" s="6">
        <v>12178708</v>
      </c>
      <c r="K410" s="8" t="str">
        <f t="shared" si="6"/>
        <v>3</v>
      </c>
    </row>
    <row r="411" spans="1:11" x14ac:dyDescent="0.2">
      <c r="A411" s="6">
        <v>2</v>
      </c>
      <c r="B411" s="6" t="s">
        <v>51</v>
      </c>
      <c r="C411" s="6">
        <v>304</v>
      </c>
      <c r="D411" s="6" t="s">
        <v>33</v>
      </c>
      <c r="E411" s="6">
        <v>1</v>
      </c>
      <c r="F411" s="6" t="s">
        <v>18</v>
      </c>
      <c r="G411" s="6" t="s">
        <v>9</v>
      </c>
      <c r="H411" s="6"/>
      <c r="I411" s="6"/>
      <c r="J411" s="6">
        <v>5993</v>
      </c>
      <c r="K411" s="8" t="str">
        <f t="shared" si="6"/>
        <v>3</v>
      </c>
    </row>
    <row r="412" spans="1:11" x14ac:dyDescent="0.2">
      <c r="A412" s="6">
        <v>2</v>
      </c>
      <c r="B412" s="6" t="s">
        <v>51</v>
      </c>
      <c r="C412" s="6">
        <v>304</v>
      </c>
      <c r="D412" s="6" t="s">
        <v>33</v>
      </c>
      <c r="E412" s="6">
        <v>2</v>
      </c>
      <c r="F412" s="6" t="s">
        <v>8</v>
      </c>
      <c r="G412" s="6" t="s">
        <v>9</v>
      </c>
      <c r="H412" s="6"/>
      <c r="I412" s="6"/>
      <c r="J412" s="6">
        <v>227</v>
      </c>
      <c r="K412" s="8" t="str">
        <f t="shared" si="6"/>
        <v>3</v>
      </c>
    </row>
    <row r="413" spans="1:11" x14ac:dyDescent="0.2">
      <c r="A413" s="6">
        <v>2</v>
      </c>
      <c r="B413" s="6" t="s">
        <v>51</v>
      </c>
      <c r="C413" s="6">
        <v>304</v>
      </c>
      <c r="D413" s="6" t="s">
        <v>33</v>
      </c>
      <c r="E413" s="6">
        <v>3</v>
      </c>
      <c r="F413" s="6" t="s">
        <v>10</v>
      </c>
      <c r="G413" s="6" t="s">
        <v>9</v>
      </c>
      <c r="H413" s="6"/>
      <c r="I413" s="6"/>
      <c r="J413" s="6">
        <v>737</v>
      </c>
      <c r="K413" s="8" t="str">
        <f t="shared" si="6"/>
        <v>3</v>
      </c>
    </row>
    <row r="414" spans="1:11" x14ac:dyDescent="0.2">
      <c r="A414" s="6">
        <v>2</v>
      </c>
      <c r="B414" s="6" t="s">
        <v>51</v>
      </c>
      <c r="C414" s="6">
        <v>304</v>
      </c>
      <c r="D414" s="6" t="s">
        <v>33</v>
      </c>
      <c r="E414" s="6">
        <v>4</v>
      </c>
      <c r="F414" s="6" t="s">
        <v>11</v>
      </c>
      <c r="G414" s="6" t="s">
        <v>9</v>
      </c>
      <c r="H414" s="6"/>
      <c r="I414" s="6"/>
      <c r="J414" s="6">
        <v>553</v>
      </c>
      <c r="K414" s="8" t="str">
        <f t="shared" si="6"/>
        <v>3</v>
      </c>
    </row>
    <row r="415" spans="1:11" x14ac:dyDescent="0.2">
      <c r="A415" s="6">
        <v>2</v>
      </c>
      <c r="B415" s="6" t="s">
        <v>51</v>
      </c>
      <c r="C415" s="6">
        <v>304</v>
      </c>
      <c r="D415" s="6" t="s">
        <v>33</v>
      </c>
      <c r="E415" s="6">
        <v>5</v>
      </c>
      <c r="F415" s="6" t="s">
        <v>12</v>
      </c>
      <c r="G415" s="6" t="s">
        <v>9</v>
      </c>
      <c r="H415" s="6"/>
      <c r="I415" s="6"/>
      <c r="J415" s="6">
        <v>20484</v>
      </c>
      <c r="K415" s="8" t="str">
        <f t="shared" si="6"/>
        <v>3</v>
      </c>
    </row>
    <row r="416" spans="1:11" x14ac:dyDescent="0.2">
      <c r="A416" s="6">
        <v>2</v>
      </c>
      <c r="B416" s="6" t="s">
        <v>51</v>
      </c>
      <c r="C416" s="6">
        <v>304</v>
      </c>
      <c r="D416" s="6" t="s">
        <v>33</v>
      </c>
      <c r="E416" s="6">
        <v>6</v>
      </c>
      <c r="F416" s="6" t="s">
        <v>13</v>
      </c>
      <c r="G416" s="6" t="s">
        <v>9</v>
      </c>
      <c r="H416" s="6"/>
      <c r="I416" s="6"/>
      <c r="J416" s="6">
        <v>3</v>
      </c>
      <c r="K416" s="8" t="str">
        <f t="shared" si="6"/>
        <v>3</v>
      </c>
    </row>
    <row r="417" spans="1:11" x14ac:dyDescent="0.2">
      <c r="A417" s="6">
        <v>2</v>
      </c>
      <c r="B417" s="6" t="s">
        <v>51</v>
      </c>
      <c r="C417" s="6">
        <v>304</v>
      </c>
      <c r="D417" s="6" t="s">
        <v>33</v>
      </c>
      <c r="E417" s="6">
        <v>7</v>
      </c>
      <c r="F417" s="6" t="s">
        <v>14</v>
      </c>
      <c r="G417" s="6" t="s">
        <v>9</v>
      </c>
      <c r="H417" s="6"/>
      <c r="I417" s="6"/>
      <c r="J417" s="6">
        <v>62</v>
      </c>
      <c r="K417" s="8" t="str">
        <f t="shared" si="6"/>
        <v>3</v>
      </c>
    </row>
    <row r="418" spans="1:11" x14ac:dyDescent="0.2">
      <c r="A418" s="6">
        <v>2</v>
      </c>
      <c r="B418" s="6" t="s">
        <v>51</v>
      </c>
      <c r="C418" s="6">
        <v>304</v>
      </c>
      <c r="D418" s="6" t="s">
        <v>33</v>
      </c>
      <c r="E418" s="6">
        <v>8</v>
      </c>
      <c r="F418" s="6" t="s">
        <v>46</v>
      </c>
      <c r="G418" s="6" t="s">
        <v>9</v>
      </c>
      <c r="H418" s="6"/>
      <c r="I418" s="6"/>
      <c r="J418" s="6">
        <v>1</v>
      </c>
      <c r="K418" s="8" t="str">
        <f t="shared" si="6"/>
        <v>3</v>
      </c>
    </row>
    <row r="419" spans="1:11" x14ac:dyDescent="0.2">
      <c r="A419" s="6">
        <v>2</v>
      </c>
      <c r="B419" s="6" t="s">
        <v>51</v>
      </c>
      <c r="C419" s="6">
        <v>304</v>
      </c>
      <c r="D419" s="6" t="s">
        <v>33</v>
      </c>
      <c r="E419" s="6">
        <v>9</v>
      </c>
      <c r="F419" s="6" t="s">
        <v>34</v>
      </c>
      <c r="G419" s="6" t="s">
        <v>9</v>
      </c>
      <c r="H419" s="6"/>
      <c r="I419" s="6"/>
      <c r="J419" s="6">
        <v>3192</v>
      </c>
      <c r="K419" s="8" t="str">
        <f t="shared" si="6"/>
        <v>3</v>
      </c>
    </row>
    <row r="420" spans="1:11" x14ac:dyDescent="0.2">
      <c r="A420" s="6">
        <v>2</v>
      </c>
      <c r="B420" s="6" t="s">
        <v>51</v>
      </c>
      <c r="C420" s="6">
        <v>304</v>
      </c>
      <c r="D420" s="6" t="s">
        <v>33</v>
      </c>
      <c r="E420" s="6">
        <v>10</v>
      </c>
      <c r="F420" s="6" t="s">
        <v>41</v>
      </c>
      <c r="G420" s="6" t="s">
        <v>9</v>
      </c>
      <c r="H420" s="6"/>
      <c r="I420" s="6"/>
      <c r="J420" s="6">
        <v>188</v>
      </c>
      <c r="K420" s="8" t="str">
        <f t="shared" si="6"/>
        <v>3</v>
      </c>
    </row>
    <row r="421" spans="1:11" x14ac:dyDescent="0.2">
      <c r="A421" s="6">
        <v>2</v>
      </c>
      <c r="B421" s="6" t="s">
        <v>51</v>
      </c>
      <c r="C421" s="6">
        <v>304</v>
      </c>
      <c r="D421" s="6" t="s">
        <v>33</v>
      </c>
      <c r="E421" s="6">
        <v>12</v>
      </c>
      <c r="F421" s="6" t="s">
        <v>53</v>
      </c>
      <c r="G421" s="6" t="s">
        <v>9</v>
      </c>
      <c r="H421" s="6"/>
      <c r="I421" s="6"/>
      <c r="J421" s="6">
        <v>70</v>
      </c>
      <c r="K421" s="8" t="str">
        <f t="shared" si="6"/>
        <v>3</v>
      </c>
    </row>
    <row r="422" spans="1:11" x14ac:dyDescent="0.2">
      <c r="A422" s="6">
        <v>2</v>
      </c>
      <c r="B422" s="6" t="s">
        <v>51</v>
      </c>
      <c r="C422" s="6">
        <v>304</v>
      </c>
      <c r="D422" s="6" t="s">
        <v>33</v>
      </c>
      <c r="E422" s="6">
        <v>22</v>
      </c>
      <c r="F422" s="6" t="s">
        <v>15</v>
      </c>
      <c r="G422" s="6" t="s">
        <v>9</v>
      </c>
      <c r="H422" s="6"/>
      <c r="I422" s="6"/>
      <c r="J422" s="6">
        <v>25</v>
      </c>
      <c r="K422" s="8" t="str">
        <f t="shared" si="6"/>
        <v>3</v>
      </c>
    </row>
    <row r="423" spans="1:11" x14ac:dyDescent="0.2">
      <c r="A423" s="6">
        <v>2</v>
      </c>
      <c r="B423" s="6" t="s">
        <v>51</v>
      </c>
      <c r="C423" s="6">
        <v>304</v>
      </c>
      <c r="D423" s="6" t="s">
        <v>33</v>
      </c>
      <c r="E423" s="6">
        <v>98</v>
      </c>
      <c r="F423" s="6" t="s">
        <v>43</v>
      </c>
      <c r="G423" s="6" t="s">
        <v>9</v>
      </c>
      <c r="H423" s="6"/>
      <c r="I423" s="6"/>
      <c r="J423" s="6">
        <v>22</v>
      </c>
      <c r="K423" s="8" t="str">
        <f t="shared" si="6"/>
        <v>3</v>
      </c>
    </row>
    <row r="424" spans="1:11" x14ac:dyDescent="0.2">
      <c r="A424" s="6">
        <v>2</v>
      </c>
      <c r="B424" s="6" t="s">
        <v>51</v>
      </c>
      <c r="C424" s="6">
        <v>305</v>
      </c>
      <c r="D424" s="6" t="s">
        <v>74</v>
      </c>
      <c r="E424" s="6">
        <v>0</v>
      </c>
      <c r="F424" s="6" t="s">
        <v>5</v>
      </c>
      <c r="G424" s="6" t="s">
        <v>9</v>
      </c>
      <c r="H424" s="6"/>
      <c r="I424" s="6"/>
      <c r="J424" s="6">
        <v>1772411</v>
      </c>
      <c r="K424" s="8" t="str">
        <f t="shared" si="6"/>
        <v>3</v>
      </c>
    </row>
    <row r="425" spans="1:11" x14ac:dyDescent="0.2">
      <c r="A425" s="6">
        <v>2</v>
      </c>
      <c r="B425" s="6" t="s">
        <v>51</v>
      </c>
      <c r="C425" s="6">
        <v>306</v>
      </c>
      <c r="D425" s="6" t="s">
        <v>75</v>
      </c>
      <c r="E425" s="6">
        <v>0</v>
      </c>
      <c r="F425" s="6" t="s">
        <v>5</v>
      </c>
      <c r="G425" s="6" t="s">
        <v>9</v>
      </c>
      <c r="H425" s="6"/>
      <c r="I425" s="6"/>
      <c r="J425" s="6">
        <v>59091</v>
      </c>
      <c r="K425" s="8" t="str">
        <f t="shared" si="6"/>
        <v>3</v>
      </c>
    </row>
    <row r="426" spans="1:11" x14ac:dyDescent="0.2">
      <c r="A426" s="6">
        <v>2</v>
      </c>
      <c r="B426" s="6" t="s">
        <v>51</v>
      </c>
      <c r="C426" s="6">
        <v>410</v>
      </c>
      <c r="D426" s="6" t="s">
        <v>35</v>
      </c>
      <c r="E426" s="6">
        <v>0</v>
      </c>
      <c r="F426" s="6" t="s">
        <v>5</v>
      </c>
      <c r="G426" s="6" t="s">
        <v>9</v>
      </c>
      <c r="H426" s="6"/>
      <c r="I426" s="6"/>
      <c r="J426" s="6">
        <v>13</v>
      </c>
      <c r="K426" s="8" t="str">
        <f t="shared" si="6"/>
        <v>4</v>
      </c>
    </row>
    <row r="427" spans="1:11" x14ac:dyDescent="0.2">
      <c r="A427" s="6">
        <v>2</v>
      </c>
      <c r="B427" s="6" t="s">
        <v>51</v>
      </c>
      <c r="C427" s="6">
        <v>410</v>
      </c>
      <c r="D427" s="6" t="s">
        <v>35</v>
      </c>
      <c r="E427" s="6">
        <v>0</v>
      </c>
      <c r="F427" s="6" t="s">
        <v>5</v>
      </c>
      <c r="G427" s="6" t="s">
        <v>9</v>
      </c>
      <c r="H427" s="6" t="s">
        <v>123</v>
      </c>
      <c r="I427" s="6">
        <v>4</v>
      </c>
      <c r="J427" s="6">
        <v>11</v>
      </c>
      <c r="K427" s="8" t="str">
        <f t="shared" si="6"/>
        <v>4</v>
      </c>
    </row>
    <row r="428" spans="1:11" x14ac:dyDescent="0.2">
      <c r="A428" s="6">
        <v>2</v>
      </c>
      <c r="B428" s="6" t="s">
        <v>51</v>
      </c>
      <c r="C428" s="6">
        <v>410</v>
      </c>
      <c r="D428" s="6" t="s">
        <v>35</v>
      </c>
      <c r="E428" s="6">
        <v>0</v>
      </c>
      <c r="F428" s="6" t="s">
        <v>5</v>
      </c>
      <c r="G428" s="6" t="s">
        <v>6</v>
      </c>
      <c r="H428" s="6"/>
      <c r="I428" s="6"/>
      <c r="J428" s="6">
        <v>189226</v>
      </c>
      <c r="K428" s="8" t="str">
        <f t="shared" si="6"/>
        <v>4</v>
      </c>
    </row>
    <row r="429" spans="1:11" x14ac:dyDescent="0.2">
      <c r="A429" s="6">
        <v>2</v>
      </c>
      <c r="B429" s="6" t="s">
        <v>51</v>
      </c>
      <c r="C429" s="6">
        <v>601</v>
      </c>
      <c r="D429" s="6" t="s">
        <v>76</v>
      </c>
      <c r="E429" s="6">
        <v>0</v>
      </c>
      <c r="F429" s="6" t="s">
        <v>5</v>
      </c>
      <c r="G429" s="6" t="s">
        <v>9</v>
      </c>
      <c r="H429" s="6"/>
      <c r="I429" s="6"/>
      <c r="J429" s="6">
        <v>1722</v>
      </c>
      <c r="K429" s="8" t="str">
        <f t="shared" si="6"/>
        <v>6</v>
      </c>
    </row>
    <row r="430" spans="1:11" x14ac:dyDescent="0.2">
      <c r="A430" s="6">
        <v>2</v>
      </c>
      <c r="B430" s="6" t="s">
        <v>51</v>
      </c>
      <c r="C430" s="6">
        <v>602</v>
      </c>
      <c r="D430" s="6" t="s">
        <v>36</v>
      </c>
      <c r="E430" s="6">
        <v>0</v>
      </c>
      <c r="F430" s="6" t="s">
        <v>5</v>
      </c>
      <c r="G430" s="6" t="s">
        <v>9</v>
      </c>
      <c r="H430" s="6"/>
      <c r="I430" s="6"/>
      <c r="J430" s="6">
        <v>2</v>
      </c>
      <c r="K430" s="8" t="str">
        <f t="shared" si="6"/>
        <v>6</v>
      </c>
    </row>
    <row r="431" spans="1:11" x14ac:dyDescent="0.2">
      <c r="A431" s="6">
        <v>2</v>
      </c>
      <c r="B431" s="6" t="s">
        <v>51</v>
      </c>
      <c r="C431" s="6">
        <v>603</v>
      </c>
      <c r="D431" s="6" t="s">
        <v>77</v>
      </c>
      <c r="E431" s="6">
        <v>0</v>
      </c>
      <c r="F431" s="6" t="s">
        <v>5</v>
      </c>
      <c r="G431" s="6" t="s">
        <v>9</v>
      </c>
      <c r="H431" s="6"/>
      <c r="I431" s="6"/>
      <c r="J431" s="6">
        <v>141305</v>
      </c>
      <c r="K431" s="8" t="str">
        <f t="shared" si="6"/>
        <v>6</v>
      </c>
    </row>
    <row r="432" spans="1:11" x14ac:dyDescent="0.2">
      <c r="A432" s="6">
        <v>2</v>
      </c>
      <c r="B432" s="6" t="s">
        <v>51</v>
      </c>
      <c r="C432" s="6">
        <v>603</v>
      </c>
      <c r="D432" s="6" t="s">
        <v>77</v>
      </c>
      <c r="E432" s="6">
        <v>5</v>
      </c>
      <c r="F432" s="6" t="s">
        <v>12</v>
      </c>
      <c r="G432" s="6" t="s">
        <v>9</v>
      </c>
      <c r="H432" s="6"/>
      <c r="I432" s="6"/>
      <c r="J432" s="6">
        <v>1446</v>
      </c>
      <c r="K432" s="8" t="str">
        <f t="shared" si="6"/>
        <v>6</v>
      </c>
    </row>
    <row r="433" spans="1:11" x14ac:dyDescent="0.2">
      <c r="A433" s="6">
        <v>2</v>
      </c>
      <c r="B433" s="6" t="s">
        <v>51</v>
      </c>
      <c r="C433" s="6">
        <v>604</v>
      </c>
      <c r="D433" s="6" t="s">
        <v>78</v>
      </c>
      <c r="E433" s="6">
        <v>0</v>
      </c>
      <c r="F433" s="6" t="s">
        <v>5</v>
      </c>
      <c r="G433" s="6" t="s">
        <v>9</v>
      </c>
      <c r="H433" s="6"/>
      <c r="I433" s="6"/>
      <c r="J433" s="6">
        <v>12</v>
      </c>
      <c r="K433" s="8" t="str">
        <f t="shared" si="6"/>
        <v>6</v>
      </c>
    </row>
    <row r="434" spans="1:11" x14ac:dyDescent="0.2">
      <c r="A434" s="6">
        <v>2</v>
      </c>
      <c r="B434" s="6" t="s">
        <v>51</v>
      </c>
      <c r="C434" s="6">
        <v>701</v>
      </c>
      <c r="D434" s="6" t="s">
        <v>79</v>
      </c>
      <c r="E434" s="6">
        <v>0</v>
      </c>
      <c r="F434" s="6" t="s">
        <v>5</v>
      </c>
      <c r="G434" s="6" t="s">
        <v>9</v>
      </c>
      <c r="H434" s="6"/>
      <c r="I434" s="6"/>
      <c r="J434" s="6">
        <v>229312</v>
      </c>
      <c r="K434" s="8" t="str">
        <f t="shared" si="6"/>
        <v>7</v>
      </c>
    </row>
    <row r="435" spans="1:11" x14ac:dyDescent="0.2">
      <c r="A435" s="6">
        <v>2</v>
      </c>
      <c r="B435" s="6" t="s">
        <v>51</v>
      </c>
      <c r="C435" s="6">
        <v>9103</v>
      </c>
      <c r="D435" s="6" t="s">
        <v>80</v>
      </c>
      <c r="E435" s="6">
        <v>0</v>
      </c>
      <c r="F435" s="6" t="s">
        <v>5</v>
      </c>
      <c r="G435" s="6" t="s">
        <v>9</v>
      </c>
      <c r="H435" s="6"/>
      <c r="I435" s="6"/>
      <c r="J435" s="6">
        <v>177</v>
      </c>
      <c r="K435" s="8" t="str">
        <f t="shared" si="6"/>
        <v>91</v>
      </c>
    </row>
    <row r="436" spans="1:11" x14ac:dyDescent="0.2">
      <c r="A436" s="6">
        <v>2</v>
      </c>
      <c r="B436" s="6" t="s">
        <v>51</v>
      </c>
      <c r="C436" s="6">
        <v>9730</v>
      </c>
      <c r="D436" s="6" t="s">
        <v>49</v>
      </c>
      <c r="E436" s="6">
        <v>0</v>
      </c>
      <c r="F436" s="6" t="s">
        <v>5</v>
      </c>
      <c r="G436" s="6" t="s">
        <v>9</v>
      </c>
      <c r="H436" s="6" t="s">
        <v>50</v>
      </c>
      <c r="I436" s="6">
        <v>1</v>
      </c>
      <c r="J436" s="6">
        <v>433850</v>
      </c>
      <c r="K436" s="8" t="str">
        <f t="shared" si="6"/>
        <v>97</v>
      </c>
    </row>
  </sheetData>
  <mergeCells count="3">
    <mergeCell ref="A1:B1"/>
    <mergeCell ref="C1:D1"/>
    <mergeCell ref="E1:F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31"/>
  <sheetViews>
    <sheetView tabSelected="1" workbookViewId="0">
      <pane ySplit="2" topLeftCell="A6" activePane="bottomLeft" state="frozen"/>
      <selection pane="bottomLeft" activeCell="D48" sqref="D48"/>
    </sheetView>
  </sheetViews>
  <sheetFormatPr defaultRowHeight="12.75" x14ac:dyDescent="0.2"/>
  <cols>
    <col min="1" max="1" width="8.7109375" style="1" customWidth="1"/>
    <col min="2" max="2" width="11.42578125" style="1" customWidth="1"/>
    <col min="3" max="3" width="8" style="8" customWidth="1"/>
    <col min="4" max="8" width="11.42578125" style="1" customWidth="1"/>
    <col min="9" max="9" width="2.85546875" style="1" customWidth="1"/>
    <col min="10" max="10" width="9.140625" style="8"/>
    <col min="11" max="11" width="2.85546875" style="1" customWidth="1"/>
    <col min="12" max="16" width="11.42578125" style="44" customWidth="1"/>
    <col min="17" max="17" width="2.85546875" style="1" customWidth="1"/>
    <col min="18" max="22" width="9.42578125" style="1" customWidth="1"/>
    <col min="23" max="16384" width="9.140625" style="1"/>
  </cols>
  <sheetData>
    <row r="1" spans="1:22" x14ac:dyDescent="0.2">
      <c r="A1" s="10" t="s">
        <v>89</v>
      </c>
      <c r="D1" s="38">
        <v>2013</v>
      </c>
      <c r="E1" s="11" t="s">
        <v>86</v>
      </c>
      <c r="F1" s="11" t="s">
        <v>86</v>
      </c>
      <c r="G1" s="11" t="s">
        <v>87</v>
      </c>
      <c r="H1" s="11" t="s">
        <v>87</v>
      </c>
      <c r="J1" s="12" t="s">
        <v>91</v>
      </c>
      <c r="L1" s="39">
        <v>2012</v>
      </c>
      <c r="M1" s="40" t="s">
        <v>86</v>
      </c>
      <c r="N1" s="40" t="s">
        <v>86</v>
      </c>
      <c r="O1" s="40" t="s">
        <v>87</v>
      </c>
      <c r="P1" s="40" t="s">
        <v>87</v>
      </c>
      <c r="R1" s="1" t="str">
        <f>"Delta % "&amp;D1&amp;"/"&amp;L1</f>
        <v>Delta % 2013/2012</v>
      </c>
    </row>
    <row r="2" spans="1:22" x14ac:dyDescent="0.2">
      <c r="A2" s="13" t="s">
        <v>90</v>
      </c>
      <c r="B2" s="14" t="s">
        <v>83</v>
      </c>
      <c r="C2" s="8" t="s">
        <v>84</v>
      </c>
      <c r="D2" s="11" t="s">
        <v>85</v>
      </c>
      <c r="E2" s="11" t="s">
        <v>9</v>
      </c>
      <c r="F2" s="11" t="s">
        <v>6</v>
      </c>
      <c r="G2" s="11" t="s">
        <v>9</v>
      </c>
      <c r="H2" s="11" t="s">
        <v>6</v>
      </c>
      <c r="I2" s="11"/>
      <c r="J2" s="12"/>
      <c r="K2" s="11"/>
      <c r="L2" s="40" t="s">
        <v>85</v>
      </c>
      <c r="M2" s="40" t="s">
        <v>9</v>
      </c>
      <c r="N2" s="40" t="s">
        <v>6</v>
      </c>
      <c r="O2" s="40" t="s">
        <v>9</v>
      </c>
      <c r="P2" s="40" t="s">
        <v>6</v>
      </c>
      <c r="Q2" s="11"/>
      <c r="R2" s="11" t="s">
        <v>85</v>
      </c>
      <c r="S2" s="11" t="s">
        <v>171</v>
      </c>
      <c r="T2" s="11" t="s">
        <v>172</v>
      </c>
      <c r="U2" s="11" t="s">
        <v>173</v>
      </c>
      <c r="V2" s="11" t="s">
        <v>174</v>
      </c>
    </row>
    <row r="3" spans="1:22" x14ac:dyDescent="0.2">
      <c r="A3" s="15" t="s">
        <v>88</v>
      </c>
      <c r="B3" s="16" t="s">
        <v>88</v>
      </c>
      <c r="C3" s="17" t="s">
        <v>88</v>
      </c>
      <c r="D3" s="18">
        <f t="shared" ref="D3:D29" si="0">SUM(E3:H3)</f>
        <v>23956621</v>
      </c>
      <c r="E3" s="18">
        <f>SUMIFS('2013Figures'!$J:$J,'2013Figures'!$B:$B,"BrokerToCy",'2013Figures'!$G:$G,"E1")</f>
        <v>570021</v>
      </c>
      <c r="F3" s="18">
        <f>SUMIFS('2013Figures'!$J:$J,'2013Figures'!$B:$B,"BrokerToCy",'2013Figures'!$G:$G,"P1")</f>
        <v>160947</v>
      </c>
      <c r="G3" s="18">
        <f>SUMIFS('2013Figures'!$J:$J,'2013Figures'!$B:$B,"CyToBroker",'2013Figures'!$G:$G,"E1")</f>
        <v>23020571</v>
      </c>
      <c r="H3" s="18">
        <f>SUMIFS('2013Figures'!$J:$J,'2013Figures'!$B:$B,"CyToBroker",'2013Figures'!$G:$G,"P1")</f>
        <v>205082</v>
      </c>
      <c r="I3" s="15"/>
      <c r="J3" s="17" t="s">
        <v>88</v>
      </c>
      <c r="K3" s="15"/>
      <c r="L3" s="41">
        <f t="shared" ref="L3" si="1">SUM(M3:P3)</f>
        <v>29828215</v>
      </c>
      <c r="M3" s="41">
        <f>SUMIFS('2012Figures'!$J:$J,'2012Figures'!$B:$B,"BrokerToCy",'2012Figures'!$G:$G,"E1")</f>
        <v>798109</v>
      </c>
      <c r="N3" s="41">
        <f>SUMIFS('2012Figures'!$J:$J,'2012Figures'!$B:$B,"BrokerToCy",'2012Figures'!$G:$G,"P1")</f>
        <v>259406</v>
      </c>
      <c r="O3" s="41">
        <f>SUMIFS('2012Figures'!$J:$J,'2012Figures'!$B:$B,"CyToBroker",'2012Figures'!$G:$G,"E1")</f>
        <v>28448529</v>
      </c>
      <c r="P3" s="41">
        <f>SUMIFS('2012Figures'!$J:$J,'2012Figures'!$B:$B,"CyToBroker",'2012Figures'!$G:$G,"P1")</f>
        <v>322171</v>
      </c>
      <c r="Q3" s="15"/>
      <c r="R3" s="46">
        <f>IF(L3=0,"",ROUND(D3/L3-1,2))</f>
        <v>-0.2</v>
      </c>
      <c r="S3" s="46">
        <f t="shared" ref="S3:S66" si="2">IF(M3=0,"",ROUND(E3/M3-1,2))</f>
        <v>-0.28999999999999998</v>
      </c>
      <c r="T3" s="46">
        <f t="shared" ref="T3:T66" si="3">IF(N3=0,"",ROUND(F3/N3-1,2))</f>
        <v>-0.38</v>
      </c>
      <c r="U3" s="46">
        <f t="shared" ref="U3:U66" si="4">IF(O3=0,"",ROUND(G3/O3-1,2))</f>
        <v>-0.19</v>
      </c>
      <c r="V3" s="46">
        <f t="shared" ref="V3:V66" si="5">IF(P3=0,"",ROUND(H3/P3-1,2))</f>
        <v>-0.36</v>
      </c>
    </row>
    <row r="4" spans="1:22" x14ac:dyDescent="0.2">
      <c r="A4" s="13" t="s">
        <v>88</v>
      </c>
      <c r="B4" s="19" t="s">
        <v>88</v>
      </c>
      <c r="C4" s="12" t="s">
        <v>88</v>
      </c>
      <c r="D4" s="18">
        <f>SUM(E4:H4)</f>
        <v>1503476</v>
      </c>
      <c r="E4" s="20">
        <f>SUMIFS(E$51:E$431,$J$51:$J$431,$J4)</f>
        <v>20</v>
      </c>
      <c r="F4" s="20">
        <f>SUMIFS(F$51:F$431,$J$51:$J$431,$J4)</f>
        <v>0</v>
      </c>
      <c r="G4" s="20">
        <f>SUMIFS(G$51:G$431,$J$51:$J$431,$J4)</f>
        <v>1503456</v>
      </c>
      <c r="H4" s="20">
        <f>SUMIFS(H$51:H$431,$J$51:$J$431,$J4)</f>
        <v>0</v>
      </c>
      <c r="I4" s="13"/>
      <c r="J4" s="17" t="s">
        <v>146</v>
      </c>
      <c r="K4" s="13"/>
      <c r="L4" s="41">
        <f>SUM(M4:P4)</f>
        <v>1309289</v>
      </c>
      <c r="M4" s="42">
        <f>SUMIFS(M$51:M$431,$J$51:$J$431,$J4)</f>
        <v>50</v>
      </c>
      <c r="N4" s="42">
        <f>SUMIFS(N$51:N$431,$J$51:$J$431,$J4)</f>
        <v>0</v>
      </c>
      <c r="O4" s="42">
        <f>SUMIFS(O$51:O$431,$J$51:$J$431,$J4)</f>
        <v>1309239</v>
      </c>
      <c r="P4" s="42">
        <f>SUMIFS(P$51:P$431,$J$51:$J$431,$J4)</f>
        <v>0</v>
      </c>
      <c r="Q4" s="13"/>
      <c r="R4" s="46">
        <f t="shared" ref="R4:R67" si="6">IF(L4=0,"",ROUND(D4/L4-1,2))</f>
        <v>0.15</v>
      </c>
      <c r="S4" s="46">
        <f t="shared" si="2"/>
        <v>-0.6</v>
      </c>
      <c r="T4" s="46" t="str">
        <f t="shared" si="3"/>
        <v/>
      </c>
      <c r="U4" s="46">
        <f t="shared" si="4"/>
        <v>0.15</v>
      </c>
      <c r="V4" s="46" t="str">
        <f t="shared" si="5"/>
        <v/>
      </c>
    </row>
    <row r="5" spans="1:22" x14ac:dyDescent="0.2">
      <c r="A5" s="13" t="s">
        <v>88</v>
      </c>
      <c r="B5" s="19" t="s">
        <v>88</v>
      </c>
      <c r="C5" s="12" t="s">
        <v>88</v>
      </c>
      <c r="D5" s="18">
        <f>SUM(E5:H5)</f>
        <v>0</v>
      </c>
      <c r="E5" s="20">
        <f>SUMIFS(E$51:E$431,$J$51:$J$431,$J5)</f>
        <v>0</v>
      </c>
      <c r="F5" s="20">
        <f>SUMIFS(F$51:F$431,$J$51:$J$431,$J5)</f>
        <v>0</v>
      </c>
      <c r="G5" s="20">
        <f>SUMIFS(G$51:G$431,$J$51:$J$431,$J5)</f>
        <v>0</v>
      </c>
      <c r="H5" s="20">
        <f>SUMIFS(H$51:H$431,$J$51:$J$431,$J5)</f>
        <v>0</v>
      </c>
      <c r="I5" s="13"/>
      <c r="J5" s="17">
        <v>201502</v>
      </c>
      <c r="K5" s="13"/>
      <c r="L5" s="41">
        <f>SUM(M5:P5)</f>
        <v>0</v>
      </c>
      <c r="M5" s="42">
        <f>SUMIFS(M$51:M$431,$J$51:$J$431,$J5)</f>
        <v>0</v>
      </c>
      <c r="N5" s="42">
        <f>SUMIFS(N$51:N$431,$J$51:$J$431,$J5)</f>
        <v>0</v>
      </c>
      <c r="O5" s="42">
        <f>SUMIFS(O$51:O$431,$J$51:$J$431,$J5)</f>
        <v>0</v>
      </c>
      <c r="P5" s="42">
        <f>SUMIFS(P$51:P$431,$J$51:$J$431,$J5)</f>
        <v>0</v>
      </c>
      <c r="Q5" s="13"/>
      <c r="R5" s="46" t="str">
        <f t="shared" si="6"/>
        <v/>
      </c>
      <c r="S5" s="46" t="str">
        <f t="shared" si="2"/>
        <v/>
      </c>
      <c r="T5" s="46" t="str">
        <f t="shared" si="3"/>
        <v/>
      </c>
      <c r="U5" s="46" t="str">
        <f t="shared" si="4"/>
        <v/>
      </c>
      <c r="V5" s="46" t="str">
        <f t="shared" si="5"/>
        <v/>
      </c>
    </row>
    <row r="6" spans="1:22" x14ac:dyDescent="0.2">
      <c r="A6" s="13" t="s">
        <v>88</v>
      </c>
      <c r="B6" s="19" t="s">
        <v>88</v>
      </c>
      <c r="C6" s="12" t="s">
        <v>88</v>
      </c>
      <c r="D6" s="18">
        <f>SUM(E6:H6)</f>
        <v>0</v>
      </c>
      <c r="E6" s="20">
        <f>SUMIFS(E$51:E$431,$J$51:$J$431,$J6)</f>
        <v>0</v>
      </c>
      <c r="F6" s="20">
        <f>SUMIFS(F$51:F$431,$J$51:$J$431,$J6)</f>
        <v>0</v>
      </c>
      <c r="G6" s="20">
        <f>SUMIFS(G$51:G$431,$J$51:$J$431,$J6)</f>
        <v>0</v>
      </c>
      <c r="H6" s="20">
        <f>SUMIFS(H$51:H$431,$J$51:$J$431,$J6)</f>
        <v>0</v>
      </c>
      <c r="I6" s="13"/>
      <c r="J6" s="17">
        <v>201501</v>
      </c>
      <c r="K6" s="13"/>
      <c r="L6" s="41">
        <f>SUM(M6:P6)</f>
        <v>0</v>
      </c>
      <c r="M6" s="42">
        <f>SUMIFS(M$51:M$431,$J$51:$J$431,$J6)</f>
        <v>0</v>
      </c>
      <c r="N6" s="42">
        <f>SUMIFS(N$51:N$431,$J$51:$J$431,$J6)</f>
        <v>0</v>
      </c>
      <c r="O6" s="42">
        <f>SUMIFS(O$51:O$431,$J$51:$J$431,$J6)</f>
        <v>0</v>
      </c>
      <c r="P6" s="42">
        <f>SUMIFS(P$51:P$431,$J$51:$J$431,$J6)</f>
        <v>0</v>
      </c>
      <c r="Q6" s="13"/>
      <c r="R6" s="46" t="str">
        <f t="shared" si="6"/>
        <v/>
      </c>
      <c r="S6" s="46" t="str">
        <f t="shared" si="2"/>
        <v/>
      </c>
      <c r="T6" s="46" t="str">
        <f t="shared" si="3"/>
        <v/>
      </c>
      <c r="U6" s="46" t="str">
        <f t="shared" si="4"/>
        <v/>
      </c>
      <c r="V6" s="46" t="str">
        <f t="shared" si="5"/>
        <v/>
      </c>
    </row>
    <row r="7" spans="1:22" x14ac:dyDescent="0.2">
      <c r="A7" s="13" t="s">
        <v>88</v>
      </c>
      <c r="B7" s="19" t="s">
        <v>88</v>
      </c>
      <c r="C7" s="12" t="s">
        <v>88</v>
      </c>
      <c r="D7" s="18">
        <f>SUM(E7:H7)</f>
        <v>21</v>
      </c>
      <c r="E7" s="20">
        <f>SUMIFS(E$51:E$431,$J$51:$J$431,$J7)</f>
        <v>21</v>
      </c>
      <c r="F7" s="20">
        <f>SUMIFS(F$51:F$431,$J$51:$J$431,$J7)</f>
        <v>0</v>
      </c>
      <c r="G7" s="20">
        <f>SUMIFS(G$51:G$431,$J$51:$J$431,$J7)</f>
        <v>0</v>
      </c>
      <c r="H7" s="20">
        <f>SUMIFS(H$51:H$431,$J$51:$J$431,$J7)</f>
        <v>0</v>
      </c>
      <c r="I7" s="13"/>
      <c r="J7" s="17">
        <v>201401</v>
      </c>
      <c r="K7" s="13"/>
      <c r="L7" s="41">
        <f>SUM(M7:P7)</f>
        <v>0</v>
      </c>
      <c r="M7" s="42">
        <f>SUMIFS(M$51:M$431,$J$51:$J$431,$J7)</f>
        <v>0</v>
      </c>
      <c r="N7" s="42">
        <f>SUMIFS(N$51:N$431,$J$51:$J$431,$J7)</f>
        <v>0</v>
      </c>
      <c r="O7" s="42">
        <f>SUMIFS(O$51:O$431,$J$51:$J$431,$J7)</f>
        <v>0</v>
      </c>
      <c r="P7" s="42">
        <f>SUMIFS(P$51:P$431,$J$51:$J$431,$J7)</f>
        <v>0</v>
      </c>
      <c r="Q7" s="13"/>
      <c r="R7" s="46" t="str">
        <f t="shared" si="6"/>
        <v/>
      </c>
      <c r="S7" s="46" t="str">
        <f t="shared" si="2"/>
        <v/>
      </c>
      <c r="T7" s="46" t="str">
        <f t="shared" si="3"/>
        <v/>
      </c>
      <c r="U7" s="46" t="str">
        <f t="shared" si="4"/>
        <v/>
      </c>
      <c r="V7" s="46" t="str">
        <f t="shared" si="5"/>
        <v/>
      </c>
    </row>
    <row r="8" spans="1:22" x14ac:dyDescent="0.2">
      <c r="A8" s="13" t="s">
        <v>88</v>
      </c>
      <c r="B8" s="19" t="s">
        <v>88</v>
      </c>
      <c r="C8" s="12" t="s">
        <v>88</v>
      </c>
      <c r="D8" s="18">
        <f t="shared" ref="D8:D18" si="7">SUM(E8:H8)</f>
        <v>920159</v>
      </c>
      <c r="E8" s="20">
        <f>SUMIFS(E$51:E$431,$J$51:$J$431,$J8)</f>
        <v>3129</v>
      </c>
      <c r="F8" s="20">
        <f>SUMIFS(F$51:F$431,$J$51:$J$431,$J8)</f>
        <v>0</v>
      </c>
      <c r="G8" s="20">
        <f>SUMIFS(G$51:G$431,$J$51:$J$431,$J8)</f>
        <v>917030</v>
      </c>
      <c r="H8" s="20">
        <f>SUMIFS(H$51:H$431,$J$51:$J$431,$J8)</f>
        <v>0</v>
      </c>
      <c r="I8" s="13"/>
      <c r="J8" s="17">
        <v>201301</v>
      </c>
      <c r="K8" s="13"/>
      <c r="L8" s="41">
        <f t="shared" ref="L8:L18" si="8">SUM(M8:P8)</f>
        <v>31383</v>
      </c>
      <c r="M8" s="42">
        <f>SUMIFS(M$51:M$431,$J$51:$J$431,$J8)</f>
        <v>112</v>
      </c>
      <c r="N8" s="42">
        <f>SUMIFS(N$51:N$431,$J$51:$J$431,$J8)</f>
        <v>0</v>
      </c>
      <c r="O8" s="42">
        <f>SUMIFS(O$51:O$431,$J$51:$J$431,$J8)</f>
        <v>31271</v>
      </c>
      <c r="P8" s="42">
        <f>SUMIFS(P$51:P$431,$J$51:$J$431,$J8)</f>
        <v>0</v>
      </c>
      <c r="Q8" s="13"/>
      <c r="R8" s="46">
        <f t="shared" si="6"/>
        <v>28.32</v>
      </c>
      <c r="S8" s="46">
        <f t="shared" si="2"/>
        <v>26.94</v>
      </c>
      <c r="T8" s="46" t="str">
        <f t="shared" si="3"/>
        <v/>
      </c>
      <c r="U8" s="46">
        <f t="shared" si="4"/>
        <v>28.33</v>
      </c>
      <c r="V8" s="46" t="str">
        <f t="shared" si="5"/>
        <v/>
      </c>
    </row>
    <row r="9" spans="1:22" x14ac:dyDescent="0.2">
      <c r="A9" s="13" t="s">
        <v>88</v>
      </c>
      <c r="B9" s="19" t="s">
        <v>88</v>
      </c>
      <c r="C9" s="12" t="s">
        <v>88</v>
      </c>
      <c r="D9" s="18">
        <f t="shared" si="7"/>
        <v>816</v>
      </c>
      <c r="E9" s="20">
        <f>SUMIFS(E$51:E$431,$J$51:$J$431,$J9)</f>
        <v>2</v>
      </c>
      <c r="F9" s="20">
        <f>SUMIFS(F$51:F$431,$J$51:$J$431,$J9)</f>
        <v>0</v>
      </c>
      <c r="G9" s="20">
        <f>SUMIFS(G$51:G$431,$J$51:$J$431,$J9)</f>
        <v>814</v>
      </c>
      <c r="H9" s="20">
        <f>SUMIFS(H$51:H$431,$J$51:$J$431,$J9)</f>
        <v>0</v>
      </c>
      <c r="I9" s="13"/>
      <c r="J9" s="17">
        <v>201201</v>
      </c>
      <c r="K9" s="13"/>
      <c r="L9" s="41">
        <f t="shared" si="8"/>
        <v>2</v>
      </c>
      <c r="M9" s="42">
        <f>SUMIFS(M$51:M$431,$J$51:$J$431,$J9)</f>
        <v>2</v>
      </c>
      <c r="N9" s="42">
        <f>SUMIFS(N$51:N$431,$J$51:$J$431,$J9)</f>
        <v>0</v>
      </c>
      <c r="O9" s="42">
        <f>SUMIFS(O$51:O$431,$J$51:$J$431,$J9)</f>
        <v>0</v>
      </c>
      <c r="P9" s="42">
        <f>SUMIFS(P$51:P$431,$J$51:$J$431,$J9)</f>
        <v>0</v>
      </c>
      <c r="Q9" s="13"/>
      <c r="R9" s="46">
        <f t="shared" si="6"/>
        <v>407</v>
      </c>
      <c r="S9" s="46">
        <f t="shared" si="2"/>
        <v>0</v>
      </c>
      <c r="T9" s="46" t="str">
        <f t="shared" si="3"/>
        <v/>
      </c>
      <c r="U9" s="46" t="str">
        <f t="shared" si="4"/>
        <v/>
      </c>
      <c r="V9" s="46" t="str">
        <f t="shared" si="5"/>
        <v/>
      </c>
    </row>
    <row r="10" spans="1:22" x14ac:dyDescent="0.2">
      <c r="A10" s="13" t="s">
        <v>88</v>
      </c>
      <c r="B10" s="19" t="s">
        <v>88</v>
      </c>
      <c r="C10" s="12" t="s">
        <v>88</v>
      </c>
      <c r="D10" s="18">
        <f t="shared" si="7"/>
        <v>216185</v>
      </c>
      <c r="E10" s="20">
        <f>SUMIFS(E$51:E$431,$J$51:$J$431,$J10)</f>
        <v>0</v>
      </c>
      <c r="F10" s="20">
        <f>SUMIFS(F$51:F$431,$J$51:$J$431,$J10)</f>
        <v>0</v>
      </c>
      <c r="G10" s="20">
        <f>SUMIFS(G$51:G$431,$J$51:$J$431,$J10)</f>
        <v>216185</v>
      </c>
      <c r="H10" s="20">
        <f>SUMIFS(H$51:H$431,$J$51:$J$431,$J10)</f>
        <v>0</v>
      </c>
      <c r="I10" s="13"/>
      <c r="J10" s="17">
        <v>201101</v>
      </c>
      <c r="K10" s="13"/>
      <c r="L10" s="41">
        <f t="shared" si="8"/>
        <v>35777</v>
      </c>
      <c r="M10" s="42">
        <f>SUMIFS(M$51:M$431,$J$51:$J$431,$J10)</f>
        <v>0</v>
      </c>
      <c r="N10" s="42">
        <f>SUMIFS(N$51:N$431,$J$51:$J$431,$J10)</f>
        <v>0</v>
      </c>
      <c r="O10" s="42">
        <f>SUMIFS(O$51:O$431,$J$51:$J$431,$J10)</f>
        <v>35777</v>
      </c>
      <c r="P10" s="42">
        <f>SUMIFS(P$51:P$431,$J$51:$J$431,$J10)</f>
        <v>0</v>
      </c>
      <c r="Q10" s="13"/>
      <c r="R10" s="46">
        <f t="shared" si="6"/>
        <v>5.04</v>
      </c>
      <c r="S10" s="46" t="str">
        <f t="shared" si="2"/>
        <v/>
      </c>
      <c r="T10" s="46" t="str">
        <f t="shared" si="3"/>
        <v/>
      </c>
      <c r="U10" s="46">
        <f t="shared" si="4"/>
        <v>5.04</v>
      </c>
      <c r="V10" s="46" t="str">
        <f t="shared" si="5"/>
        <v/>
      </c>
    </row>
    <row r="11" spans="1:22" x14ac:dyDescent="0.2">
      <c r="A11" s="13" t="s">
        <v>88</v>
      </c>
      <c r="B11" s="19" t="s">
        <v>88</v>
      </c>
      <c r="C11" s="12" t="s">
        <v>88</v>
      </c>
      <c r="D11" s="18">
        <f t="shared" ref="D11" si="9">SUM(E11:H11)</f>
        <v>0</v>
      </c>
      <c r="E11" s="20">
        <f>SUMIFS(E$51:E$431,$J$51:$J$431,$J11)</f>
        <v>0</v>
      </c>
      <c r="F11" s="20">
        <f>SUMIFS(F$51:F$431,$J$51:$J$431,$J11)</f>
        <v>0</v>
      </c>
      <c r="G11" s="20">
        <f>SUMIFS(G$51:G$431,$J$51:$J$431,$J11)</f>
        <v>0</v>
      </c>
      <c r="H11" s="20">
        <f>SUMIFS(H$51:H$431,$J$51:$J$431,$J11)</f>
        <v>0</v>
      </c>
      <c r="I11" s="13"/>
      <c r="J11" s="17">
        <v>201010</v>
      </c>
      <c r="K11" s="13"/>
      <c r="L11" s="41">
        <f t="shared" si="8"/>
        <v>0</v>
      </c>
      <c r="M11" s="42">
        <f>SUMIFS(M$51:M$431,$J$51:$J$431,$J11)</f>
        <v>0</v>
      </c>
      <c r="N11" s="42">
        <f>SUMIFS(N$51:N$431,$J$51:$J$431,$J11)</f>
        <v>0</v>
      </c>
      <c r="O11" s="42">
        <f>SUMIFS(O$51:O$431,$J$51:$J$431,$J11)</f>
        <v>0</v>
      </c>
      <c r="P11" s="42">
        <f>SUMIFS(P$51:P$431,$J$51:$J$431,$J11)</f>
        <v>0</v>
      </c>
      <c r="Q11" s="13"/>
      <c r="R11" s="46" t="str">
        <f t="shared" si="6"/>
        <v/>
      </c>
      <c r="S11" s="46" t="str">
        <f t="shared" si="2"/>
        <v/>
      </c>
      <c r="T11" s="46" t="str">
        <f t="shared" si="3"/>
        <v/>
      </c>
      <c r="U11" s="46" t="str">
        <f t="shared" si="4"/>
        <v/>
      </c>
      <c r="V11" s="46" t="str">
        <f t="shared" si="5"/>
        <v/>
      </c>
    </row>
    <row r="12" spans="1:22" x14ac:dyDescent="0.2">
      <c r="A12" s="13" t="s">
        <v>88</v>
      </c>
      <c r="B12" s="19" t="s">
        <v>88</v>
      </c>
      <c r="C12" s="12" t="s">
        <v>88</v>
      </c>
      <c r="D12" s="18">
        <f t="shared" ref="D12" si="10">SUM(E12:H12)</f>
        <v>2140</v>
      </c>
      <c r="E12" s="20">
        <f>SUMIFS(E$51:E$431,$J$51:$J$431,$J12)</f>
        <v>2127</v>
      </c>
      <c r="F12" s="20">
        <f>SUMIFS(F$51:F$431,$J$51:$J$431,$J12)</f>
        <v>0</v>
      </c>
      <c r="G12" s="20">
        <f>SUMIFS(G$51:G$431,$J$51:$J$431,$J12)</f>
        <v>13</v>
      </c>
      <c r="H12" s="20">
        <f>SUMIFS(H$51:H$431,$J$51:$J$431,$J12)</f>
        <v>0</v>
      </c>
      <c r="I12" s="13"/>
      <c r="J12" s="17">
        <v>201005</v>
      </c>
      <c r="K12" s="13"/>
      <c r="L12" s="41">
        <f t="shared" si="8"/>
        <v>0</v>
      </c>
      <c r="M12" s="42">
        <f>SUMIFS(M$51:M$431,$J$51:$J$431,$J12)</f>
        <v>0</v>
      </c>
      <c r="N12" s="42">
        <f>SUMIFS(N$51:N$431,$J$51:$J$431,$J12)</f>
        <v>0</v>
      </c>
      <c r="O12" s="42">
        <f>SUMIFS(O$51:O$431,$J$51:$J$431,$J12)</f>
        <v>0</v>
      </c>
      <c r="P12" s="42">
        <f>SUMIFS(P$51:P$431,$J$51:$J$431,$J12)</f>
        <v>0</v>
      </c>
      <c r="Q12" s="13"/>
      <c r="R12" s="46" t="str">
        <f t="shared" si="6"/>
        <v/>
      </c>
      <c r="S12" s="46" t="str">
        <f t="shared" si="2"/>
        <v/>
      </c>
      <c r="T12" s="46" t="str">
        <f t="shared" si="3"/>
        <v/>
      </c>
      <c r="U12" s="46" t="str">
        <f t="shared" si="4"/>
        <v/>
      </c>
      <c r="V12" s="46" t="str">
        <f t="shared" si="5"/>
        <v/>
      </c>
    </row>
    <row r="13" spans="1:22" x14ac:dyDescent="0.2">
      <c r="A13" s="13" t="s">
        <v>88</v>
      </c>
      <c r="B13" s="19" t="s">
        <v>88</v>
      </c>
      <c r="C13" s="12" t="s">
        <v>88</v>
      </c>
      <c r="D13" s="18">
        <f t="shared" si="7"/>
        <v>853131</v>
      </c>
      <c r="E13" s="20">
        <f>SUMIFS(E$51:E$431,$J$51:$J$431,$J13)</f>
        <v>19</v>
      </c>
      <c r="F13" s="20">
        <f>SUMIFS(F$51:F$431,$J$51:$J$431,$J13)</f>
        <v>0</v>
      </c>
      <c r="G13" s="20">
        <f>SUMIFS(G$51:G$431,$J$51:$J$431,$J13)</f>
        <v>853112</v>
      </c>
      <c r="H13" s="20">
        <f>SUMIFS(H$51:H$431,$J$51:$J$431,$J13)</f>
        <v>0</v>
      </c>
      <c r="I13" s="13"/>
      <c r="J13" s="17">
        <v>201001</v>
      </c>
      <c r="K13" s="13"/>
      <c r="L13" s="41">
        <f t="shared" si="8"/>
        <v>189177</v>
      </c>
      <c r="M13" s="42">
        <f>SUMIFS(M$51:M$431,$J$51:$J$431,$J13)</f>
        <v>3</v>
      </c>
      <c r="N13" s="42">
        <f>SUMIFS(N$51:N$431,$J$51:$J$431,$J13)</f>
        <v>0</v>
      </c>
      <c r="O13" s="42">
        <f>SUMIFS(O$51:O$431,$J$51:$J$431,$J13)</f>
        <v>189174</v>
      </c>
      <c r="P13" s="42">
        <f>SUMIFS(P$51:P$431,$J$51:$J$431,$J13)</f>
        <v>0</v>
      </c>
      <c r="Q13" s="13"/>
      <c r="R13" s="46">
        <f t="shared" si="6"/>
        <v>3.51</v>
      </c>
      <c r="S13" s="46">
        <f t="shared" si="2"/>
        <v>5.33</v>
      </c>
      <c r="T13" s="46" t="str">
        <f t="shared" si="3"/>
        <v/>
      </c>
      <c r="U13" s="46">
        <f t="shared" si="4"/>
        <v>3.51</v>
      </c>
      <c r="V13" s="46" t="str">
        <f t="shared" si="5"/>
        <v/>
      </c>
    </row>
    <row r="14" spans="1:22" x14ac:dyDescent="0.2">
      <c r="A14" s="13" t="s">
        <v>88</v>
      </c>
      <c r="B14" s="19" t="s">
        <v>88</v>
      </c>
      <c r="C14" s="12" t="s">
        <v>88</v>
      </c>
      <c r="D14" s="18">
        <f t="shared" si="7"/>
        <v>2056541</v>
      </c>
      <c r="E14" s="20">
        <f>SUMIFS(E$51:E$431,$J$51:$J$431,$J14)</f>
        <v>72476</v>
      </c>
      <c r="F14" s="20">
        <f>SUMIFS(F$51:F$431,$J$51:$J$431,$J14)</f>
        <v>0</v>
      </c>
      <c r="G14" s="20">
        <f>SUMIFS(G$51:G$431,$J$51:$J$431,$J14)</f>
        <v>1984065</v>
      </c>
      <c r="H14" s="20">
        <f>SUMIFS(H$51:H$431,$J$51:$J$431,$J14)</f>
        <v>0</v>
      </c>
      <c r="I14" s="13"/>
      <c r="J14" s="17">
        <v>200901</v>
      </c>
      <c r="K14" s="13"/>
      <c r="L14" s="41">
        <f t="shared" si="8"/>
        <v>3586432</v>
      </c>
      <c r="M14" s="42">
        <f>SUMIFS(M$51:M$431,$J$51:$J$431,$J14)</f>
        <v>85654</v>
      </c>
      <c r="N14" s="42">
        <f>SUMIFS(N$51:N$431,$J$51:$J$431,$J14)</f>
        <v>0</v>
      </c>
      <c r="O14" s="42">
        <f>SUMIFS(O$51:O$431,$J$51:$J$431,$J14)</f>
        <v>3500778</v>
      </c>
      <c r="P14" s="42">
        <f>SUMIFS(P$51:P$431,$J$51:$J$431,$J14)</f>
        <v>0</v>
      </c>
      <c r="Q14" s="13"/>
      <c r="R14" s="46">
        <f t="shared" si="6"/>
        <v>-0.43</v>
      </c>
      <c r="S14" s="46">
        <f t="shared" si="2"/>
        <v>-0.15</v>
      </c>
      <c r="T14" s="46" t="str">
        <f t="shared" si="3"/>
        <v/>
      </c>
      <c r="U14" s="46">
        <f t="shared" si="4"/>
        <v>-0.43</v>
      </c>
      <c r="V14" s="46" t="str">
        <f t="shared" si="5"/>
        <v/>
      </c>
    </row>
    <row r="15" spans="1:22" x14ac:dyDescent="0.2">
      <c r="A15" s="13" t="s">
        <v>88</v>
      </c>
      <c r="B15" s="19" t="s">
        <v>88</v>
      </c>
      <c r="C15" s="12" t="s">
        <v>88</v>
      </c>
      <c r="D15" s="18">
        <f t="shared" si="7"/>
        <v>0</v>
      </c>
      <c r="E15" s="20">
        <f>SUMIFS(E$51:E$431,$J$51:$J$431,$J15)</f>
        <v>0</v>
      </c>
      <c r="F15" s="20">
        <f>SUMIFS(F$51:F$431,$J$51:$J$431,$J15)</f>
        <v>0</v>
      </c>
      <c r="G15" s="20">
        <f>SUMIFS(G$51:G$431,$J$51:$J$431,$J15)</f>
        <v>0</v>
      </c>
      <c r="H15" s="20">
        <f>SUMIFS(H$51:H$431,$J$51:$J$431,$J15)</f>
        <v>0</v>
      </c>
      <c r="I15" s="13"/>
      <c r="J15" s="17">
        <v>200801</v>
      </c>
      <c r="K15" s="13"/>
      <c r="L15" s="41">
        <f t="shared" si="8"/>
        <v>0</v>
      </c>
      <c r="M15" s="42">
        <f>SUMIFS(M$51:M$431,$J$51:$J$431,$J15)</f>
        <v>0</v>
      </c>
      <c r="N15" s="42">
        <f>SUMIFS(N$51:N$431,$J$51:$J$431,$J15)</f>
        <v>0</v>
      </c>
      <c r="O15" s="42">
        <f>SUMIFS(O$51:O$431,$J$51:$J$431,$J15)</f>
        <v>0</v>
      </c>
      <c r="P15" s="42">
        <f>SUMIFS(P$51:P$431,$J$51:$J$431,$J15)</f>
        <v>0</v>
      </c>
      <c r="Q15" s="13"/>
      <c r="R15" s="46" t="str">
        <f t="shared" si="6"/>
        <v/>
      </c>
      <c r="S15" s="46" t="str">
        <f t="shared" si="2"/>
        <v/>
      </c>
      <c r="T15" s="46" t="str">
        <f t="shared" si="3"/>
        <v/>
      </c>
      <c r="U15" s="46" t="str">
        <f t="shared" si="4"/>
        <v/>
      </c>
      <c r="V15" s="46" t="str">
        <f t="shared" si="5"/>
        <v/>
      </c>
    </row>
    <row r="16" spans="1:22" x14ac:dyDescent="0.2">
      <c r="A16" s="13" t="s">
        <v>88</v>
      </c>
      <c r="B16" s="19" t="s">
        <v>88</v>
      </c>
      <c r="C16" s="12" t="s">
        <v>88</v>
      </c>
      <c r="D16" s="18">
        <f t="shared" si="7"/>
        <v>0</v>
      </c>
      <c r="E16" s="20">
        <f>SUMIFS(E$51:E$431,$J$51:$J$431,$J16)</f>
        <v>0</v>
      </c>
      <c r="F16" s="20">
        <f>SUMIFS(F$51:F$431,$J$51:$J$431,$J16)</f>
        <v>0</v>
      </c>
      <c r="G16" s="20">
        <f>SUMIFS(G$51:G$431,$J$51:$J$431,$J16)</f>
        <v>0</v>
      </c>
      <c r="H16" s="20">
        <f>SUMIFS(H$51:H$431,$J$51:$J$431,$J16)</f>
        <v>0</v>
      </c>
      <c r="I16" s="13"/>
      <c r="J16" s="17">
        <v>200701</v>
      </c>
      <c r="K16" s="13"/>
      <c r="L16" s="41">
        <f t="shared" si="8"/>
        <v>0</v>
      </c>
      <c r="M16" s="42">
        <f>SUMIFS(M$51:M$431,$J$51:$J$431,$J16)</f>
        <v>0</v>
      </c>
      <c r="N16" s="42">
        <f>SUMIFS(N$51:N$431,$J$51:$J$431,$J16)</f>
        <v>0</v>
      </c>
      <c r="O16" s="42">
        <f>SUMIFS(O$51:O$431,$J$51:$J$431,$J16)</f>
        <v>0</v>
      </c>
      <c r="P16" s="42">
        <f>SUMIFS(P$51:P$431,$J$51:$J$431,$J16)</f>
        <v>0</v>
      </c>
      <c r="Q16" s="13"/>
      <c r="R16" s="46" t="str">
        <f t="shared" si="6"/>
        <v/>
      </c>
      <c r="S16" s="46" t="str">
        <f t="shared" si="2"/>
        <v/>
      </c>
      <c r="T16" s="46" t="str">
        <f t="shared" si="3"/>
        <v/>
      </c>
      <c r="U16" s="46" t="str">
        <f t="shared" si="4"/>
        <v/>
      </c>
      <c r="V16" s="46" t="str">
        <f t="shared" si="5"/>
        <v/>
      </c>
    </row>
    <row r="17" spans="1:22" x14ac:dyDescent="0.2">
      <c r="A17" s="13" t="s">
        <v>88</v>
      </c>
      <c r="B17" s="19" t="s">
        <v>88</v>
      </c>
      <c r="C17" s="12" t="s">
        <v>88</v>
      </c>
      <c r="D17" s="18">
        <f t="shared" si="7"/>
        <v>0</v>
      </c>
      <c r="E17" s="20">
        <f>SUMIFS(E$51:E$431,$J$51:$J$431,$J17)</f>
        <v>0</v>
      </c>
      <c r="F17" s="20">
        <f>SUMIFS(F$51:F$431,$J$51:$J$431,$J17)</f>
        <v>0</v>
      </c>
      <c r="G17" s="20">
        <f>SUMIFS(G$51:G$431,$J$51:$J$431,$J17)</f>
        <v>0</v>
      </c>
      <c r="H17" s="20">
        <f>SUMIFS(H$51:H$431,$J$51:$J$431,$J17)</f>
        <v>0</v>
      </c>
      <c r="I17" s="13"/>
      <c r="J17" s="17">
        <v>200601</v>
      </c>
      <c r="K17" s="13"/>
      <c r="L17" s="41">
        <f t="shared" si="8"/>
        <v>0</v>
      </c>
      <c r="M17" s="42">
        <f>SUMIFS(M$51:M$431,$J$51:$J$431,$J17)</f>
        <v>0</v>
      </c>
      <c r="N17" s="42">
        <f>SUMIFS(N$51:N$431,$J$51:$J$431,$J17)</f>
        <v>0</v>
      </c>
      <c r="O17" s="42">
        <f>SUMIFS(O$51:O$431,$J$51:$J$431,$J17)</f>
        <v>0</v>
      </c>
      <c r="P17" s="42">
        <f>SUMIFS(P$51:P$431,$J$51:$J$431,$J17)</f>
        <v>0</v>
      </c>
      <c r="Q17" s="13"/>
      <c r="R17" s="46" t="str">
        <f t="shared" si="6"/>
        <v/>
      </c>
      <c r="S17" s="46" t="str">
        <f t="shared" si="2"/>
        <v/>
      </c>
      <c r="T17" s="46" t="str">
        <f t="shared" si="3"/>
        <v/>
      </c>
      <c r="U17" s="46" t="str">
        <f t="shared" si="4"/>
        <v/>
      </c>
      <c r="V17" s="46" t="str">
        <f t="shared" si="5"/>
        <v/>
      </c>
    </row>
    <row r="18" spans="1:22" x14ac:dyDescent="0.2">
      <c r="A18" s="13" t="s">
        <v>88</v>
      </c>
      <c r="B18" s="19" t="s">
        <v>88</v>
      </c>
      <c r="C18" s="12" t="s">
        <v>88</v>
      </c>
      <c r="D18" s="18">
        <f t="shared" si="7"/>
        <v>18404152</v>
      </c>
      <c r="E18" s="20">
        <f>SUMIFS(E$51:E$431,$J$51:$J$431,$J18)</f>
        <v>492227</v>
      </c>
      <c r="F18" s="20">
        <f>SUMIFS(F$51:F$431,$J$51:$J$431,$J18)</f>
        <v>160947</v>
      </c>
      <c r="G18" s="20">
        <f>SUMIFS(G$51:G$431,$J$51:$J$431,$J18)</f>
        <v>17545896</v>
      </c>
      <c r="H18" s="20">
        <f>SUMIFS(H$51:H$431,$J$51:$J$431,$J18)</f>
        <v>205082</v>
      </c>
      <c r="I18" s="13"/>
      <c r="J18" s="17" t="s">
        <v>131</v>
      </c>
      <c r="K18" s="13"/>
      <c r="L18" s="41">
        <f t="shared" si="8"/>
        <v>24676155</v>
      </c>
      <c r="M18" s="42">
        <f>SUMIFS(M$51:M$431,$J$51:$J$431,$J18)</f>
        <v>712288</v>
      </c>
      <c r="N18" s="42">
        <f>SUMIFS(N$51:N$431,$J$51:$J$431,$J18)</f>
        <v>259406</v>
      </c>
      <c r="O18" s="42">
        <f>SUMIFS(O$51:O$431,$J$51:$J$431,$J18)</f>
        <v>23382290</v>
      </c>
      <c r="P18" s="42">
        <f>SUMIFS(P$51:P$431,$J$51:$J$431,$J18)</f>
        <v>322171</v>
      </c>
      <c r="Q18" s="13"/>
      <c r="R18" s="46">
        <f t="shared" si="6"/>
        <v>-0.25</v>
      </c>
      <c r="S18" s="46">
        <f t="shared" si="2"/>
        <v>-0.31</v>
      </c>
      <c r="T18" s="46">
        <f t="shared" si="3"/>
        <v>-0.38</v>
      </c>
      <c r="U18" s="46">
        <f t="shared" si="4"/>
        <v>-0.25</v>
      </c>
      <c r="V18" s="46">
        <f t="shared" si="5"/>
        <v>-0.36</v>
      </c>
    </row>
    <row r="19" spans="1:22" x14ac:dyDescent="0.2">
      <c r="A19" s="21"/>
      <c r="B19" s="21" t="s">
        <v>92</v>
      </c>
      <c r="C19" s="22"/>
      <c r="D19" s="23">
        <f>SUM(E19:H19)</f>
        <v>23956621</v>
      </c>
      <c r="E19" s="23">
        <f>SUM(E4:E18)</f>
        <v>570021</v>
      </c>
      <c r="F19" s="23">
        <f t="shared" ref="F19:H19" si="11">SUM(F4:F18)</f>
        <v>160947</v>
      </c>
      <c r="G19" s="23">
        <f t="shared" si="11"/>
        <v>23020571</v>
      </c>
      <c r="H19" s="23">
        <f t="shared" si="11"/>
        <v>205082</v>
      </c>
      <c r="I19" s="21"/>
      <c r="J19" s="22"/>
      <c r="K19" s="21"/>
      <c r="L19" s="43">
        <f>SUM(M19:P19)</f>
        <v>29828215</v>
      </c>
      <c r="M19" s="43">
        <f>SUM(M4:M18)</f>
        <v>798109</v>
      </c>
      <c r="N19" s="43">
        <f t="shared" ref="N19:P19" si="12">SUM(N4:N18)</f>
        <v>259406</v>
      </c>
      <c r="O19" s="43">
        <f t="shared" si="12"/>
        <v>28448529</v>
      </c>
      <c r="P19" s="43">
        <f t="shared" si="12"/>
        <v>322171</v>
      </c>
      <c r="Q19" s="21"/>
      <c r="R19" s="21"/>
      <c r="S19" s="21"/>
      <c r="T19" s="21"/>
      <c r="U19" s="21"/>
      <c r="V19" s="21"/>
    </row>
    <row r="20" spans="1:22" x14ac:dyDescent="0.2">
      <c r="A20" s="15" t="s">
        <v>100</v>
      </c>
      <c r="B20" s="19" t="s">
        <v>88</v>
      </c>
      <c r="C20" s="12" t="s">
        <v>88</v>
      </c>
      <c r="D20" s="18">
        <f t="shared" si="0"/>
        <v>6180460</v>
      </c>
      <c r="E20" s="20">
        <f>SUMIFS('2013Figures'!$J:$J,'2013Figures'!$B:$B,"BrokerToCy",'2013Figures'!$G:$G,"E1",'2013Figures'!$K:$K,1)</f>
        <v>64</v>
      </c>
      <c r="F20" s="20">
        <f>SUMIFS('2013Figures'!$J:$J,'2013Figures'!$B:$B,"BrokerToCy",'2013Figures'!$G:$G,"P1",'2013Figures'!$K:$K,1)</f>
        <v>1</v>
      </c>
      <c r="G20" s="20">
        <f>SUMIFS('2013Figures'!$J:$J,'2013Figures'!$B:$B,"CyToBroker",'2013Figures'!$G:$G,"E1",'2013Figures'!$K:$K,1)</f>
        <v>6180395</v>
      </c>
      <c r="H20" s="20">
        <f>SUMIFS('2013Figures'!$J:$J,'2013Figures'!$B:$B,"CyToBroker",'2013Figures'!$G:$G,"P1",'2013Figures'!$K:$K,1)</f>
        <v>0</v>
      </c>
      <c r="I20" s="13"/>
      <c r="J20" s="12"/>
      <c r="K20" s="13"/>
      <c r="L20" s="41">
        <f t="shared" ref="L20:L29" si="13">SUM(M20:P20)</f>
        <v>6381603</v>
      </c>
      <c r="M20" s="42">
        <f>SUMIFS('2012Figures'!$J:$J,'2012Figures'!$B:$B,"BrokerToCy",'2012Figures'!$G:$G,"E1",'2012Figures'!$K:$K,1)</f>
        <v>63</v>
      </c>
      <c r="N20" s="42">
        <f>SUMIFS('2012Figures'!$J:$J,'2012Figures'!$B:$B,"BrokerToCy",'2012Figures'!$G:$G,"P1",'2012Figures'!$K:$K,1)</f>
        <v>2</v>
      </c>
      <c r="O20" s="42">
        <f>SUMIFS('2012Figures'!$J:$J,'2012Figures'!$B:$B,"CyToBroker",'2012Figures'!$G:$G,"E1",'2012Figures'!$K:$K,1)</f>
        <v>6381538</v>
      </c>
      <c r="P20" s="42">
        <f>SUMIFS('2012Figures'!$J:$J,'2012Figures'!$B:$B,"CyToBroker",'2012Figures'!$G:$G,"P1",'2012Figures'!$K:$K,1)</f>
        <v>0</v>
      </c>
      <c r="Q20" s="13"/>
      <c r="R20" s="46">
        <f t="shared" si="6"/>
        <v>-0.03</v>
      </c>
      <c r="S20" s="46">
        <f t="shared" si="2"/>
        <v>0.02</v>
      </c>
      <c r="T20" s="46">
        <f t="shared" si="3"/>
        <v>-0.5</v>
      </c>
      <c r="U20" s="46">
        <f t="shared" si="4"/>
        <v>-0.03</v>
      </c>
      <c r="V20" s="46" t="str">
        <f t="shared" si="5"/>
        <v/>
      </c>
    </row>
    <row r="21" spans="1:22" x14ac:dyDescent="0.2">
      <c r="A21" s="15" t="s">
        <v>101</v>
      </c>
      <c r="B21" s="19" t="s">
        <v>88</v>
      </c>
      <c r="C21" s="12" t="s">
        <v>88</v>
      </c>
      <c r="D21" s="18">
        <f t="shared" si="0"/>
        <v>2037940</v>
      </c>
      <c r="E21" s="20">
        <f>SUMIFS('2013Figures'!$J:$J,'2013Figures'!$B:$B,"BrokerToCy",'2013Figures'!$G:$G,"E1",'2013Figures'!$K:$K,2)</f>
        <v>41934</v>
      </c>
      <c r="F21" s="20">
        <f>SUMIFS('2013Figures'!$J:$J,'2013Figures'!$B:$B,"BrokerToCy",'2013Figures'!$G:$G,"P1",'2013Figures'!$K:$K,2)</f>
        <v>10150</v>
      </c>
      <c r="G21" s="20">
        <f>SUMIFS('2013Figures'!$J:$J,'2013Figures'!$B:$B,"CyToBroker",'2013Figures'!$G:$G,"E1",'2013Figures'!$K:$K,2)</f>
        <v>1980918</v>
      </c>
      <c r="H21" s="20">
        <f>SUMIFS('2013Figures'!$J:$J,'2013Figures'!$B:$B,"CyToBroker",'2013Figures'!$G:$G,"P1",'2013Figures'!$K:$K,2)</f>
        <v>4938</v>
      </c>
      <c r="I21" s="13"/>
      <c r="J21" s="12"/>
      <c r="K21" s="13"/>
      <c r="L21" s="41">
        <f t="shared" si="13"/>
        <v>2593868</v>
      </c>
      <c r="M21" s="42">
        <f>SUMIFS('2012Figures'!$J:$J,'2012Figures'!$B:$B,"BrokerToCy",'2012Figures'!$G:$G,"E1",'2012Figures'!$K:$K,2)</f>
        <v>54487</v>
      </c>
      <c r="N21" s="42">
        <f>SUMIFS('2012Figures'!$J:$J,'2012Figures'!$B:$B,"BrokerToCy",'2012Figures'!$G:$G,"P1",'2012Figures'!$K:$K,2)</f>
        <v>17332</v>
      </c>
      <c r="O21" s="42">
        <f>SUMIFS('2012Figures'!$J:$J,'2012Figures'!$B:$B,"CyToBroker",'2012Figures'!$G:$G,"E1",'2012Figures'!$K:$K,2)</f>
        <v>2512526</v>
      </c>
      <c r="P21" s="42">
        <f>SUMIFS('2012Figures'!$J:$J,'2012Figures'!$B:$B,"CyToBroker",'2012Figures'!$G:$G,"P1",'2012Figures'!$K:$K,2)</f>
        <v>9523</v>
      </c>
      <c r="Q21" s="13"/>
      <c r="R21" s="46">
        <f t="shared" si="6"/>
        <v>-0.21</v>
      </c>
      <c r="S21" s="46">
        <f t="shared" si="2"/>
        <v>-0.23</v>
      </c>
      <c r="T21" s="46">
        <f t="shared" si="3"/>
        <v>-0.41</v>
      </c>
      <c r="U21" s="46">
        <f t="shared" si="4"/>
        <v>-0.21</v>
      </c>
      <c r="V21" s="46">
        <f t="shared" si="5"/>
        <v>-0.48</v>
      </c>
    </row>
    <row r="22" spans="1:22" x14ac:dyDescent="0.2">
      <c r="A22" s="15" t="s">
        <v>102</v>
      </c>
      <c r="B22" s="19" t="s">
        <v>88</v>
      </c>
      <c r="C22" s="12" t="s">
        <v>88</v>
      </c>
      <c r="D22" s="18">
        <f t="shared" si="0"/>
        <v>14309284</v>
      </c>
      <c r="E22" s="20">
        <f>SUMIFS('2013Figures'!$J:$J,'2013Figures'!$B:$B,"BrokerToCy",'2013Figures'!$G:$G,"E1",'2013Figures'!$K:$K,3)</f>
        <v>246958</v>
      </c>
      <c r="F22" s="20">
        <f>SUMIFS('2013Figures'!$J:$J,'2013Figures'!$B:$B,"BrokerToCy",'2013Figures'!$G:$G,"P1",'2013Figures'!$K:$K,3)</f>
        <v>0</v>
      </c>
      <c r="G22" s="20">
        <f>SUMIFS('2013Figures'!$J:$J,'2013Figures'!$B:$B,"CyToBroker",'2013Figures'!$G:$G,"E1",'2013Figures'!$K:$K,3)</f>
        <v>14051408</v>
      </c>
      <c r="H22" s="20">
        <f>SUMIFS('2013Figures'!$J:$J,'2013Figures'!$B:$B,"CyToBroker",'2013Figures'!$G:$G,"P1",'2013Figures'!$K:$K,3)</f>
        <v>10918</v>
      </c>
      <c r="I22" s="13"/>
      <c r="J22" s="12"/>
      <c r="K22" s="13"/>
      <c r="L22" s="41">
        <f t="shared" si="13"/>
        <v>19293157</v>
      </c>
      <c r="M22" s="42">
        <f>SUMIFS('2012Figures'!$J:$J,'2012Figures'!$B:$B,"BrokerToCy",'2012Figures'!$G:$G,"E1",'2012Figures'!$K:$K,3)</f>
        <v>367195</v>
      </c>
      <c r="N22" s="42">
        <f>SUMIFS('2012Figures'!$J:$J,'2012Figures'!$B:$B,"BrokerToCy",'2012Figures'!$G:$G,"P1",'2012Figures'!$K:$K,3)</f>
        <v>0</v>
      </c>
      <c r="O22" s="42">
        <f>SUMIFS('2012Figures'!$J:$J,'2012Figures'!$B:$B,"CyToBroker",'2012Figures'!$G:$G,"E1",'2012Figures'!$K:$K,3)</f>
        <v>18905010</v>
      </c>
      <c r="P22" s="42">
        <f>SUMIFS('2012Figures'!$J:$J,'2012Figures'!$B:$B,"CyToBroker",'2012Figures'!$G:$G,"P1",'2012Figures'!$K:$K,3)</f>
        <v>20952</v>
      </c>
      <c r="Q22" s="13"/>
      <c r="R22" s="46">
        <f t="shared" si="6"/>
        <v>-0.26</v>
      </c>
      <c r="S22" s="46">
        <f t="shared" si="2"/>
        <v>-0.33</v>
      </c>
      <c r="T22" s="46" t="str">
        <f t="shared" si="3"/>
        <v/>
      </c>
      <c r="U22" s="46">
        <f t="shared" si="4"/>
        <v>-0.26</v>
      </c>
      <c r="V22" s="46">
        <f t="shared" si="5"/>
        <v>-0.48</v>
      </c>
    </row>
    <row r="23" spans="1:22" x14ac:dyDescent="0.2">
      <c r="A23" s="15" t="s">
        <v>103</v>
      </c>
      <c r="B23" s="19" t="s">
        <v>88</v>
      </c>
      <c r="C23" s="12" t="s">
        <v>88</v>
      </c>
      <c r="D23" s="18">
        <f t="shared" si="0"/>
        <v>585532</v>
      </c>
      <c r="E23" s="20">
        <f>SUMIFS('2013Figures'!$J:$J,'2013Figures'!$B:$B,"BrokerToCy",'2013Figures'!$G:$G,"E1",'2013Figures'!$K:$K,4)</f>
        <v>245486</v>
      </c>
      <c r="F23" s="20">
        <f>SUMIFS('2013Figures'!$J:$J,'2013Figures'!$B:$B,"BrokerToCy",'2013Figures'!$G:$G,"P1",'2013Figures'!$K:$K,4)</f>
        <v>150796</v>
      </c>
      <c r="G23" s="20">
        <f>SUMIFS('2013Figures'!$J:$J,'2013Figures'!$B:$B,"CyToBroker",'2013Figures'!$G:$G,"E1",'2013Figures'!$K:$K,4)</f>
        <v>24</v>
      </c>
      <c r="H23" s="20">
        <f>SUMIFS('2013Figures'!$J:$J,'2013Figures'!$B:$B,"CyToBroker",'2013Figures'!$G:$G,"P1",'2013Figures'!$K:$K,4)</f>
        <v>189226</v>
      </c>
      <c r="I23" s="13"/>
      <c r="J23" s="12"/>
      <c r="K23" s="13"/>
      <c r="L23" s="41">
        <f t="shared" si="13"/>
        <v>870973</v>
      </c>
      <c r="M23" s="42">
        <f>SUMIFS('2012Figures'!$J:$J,'2012Figures'!$B:$B,"BrokerToCy",'2012Figures'!$G:$G,"E1",'2012Figures'!$K:$K,4)</f>
        <v>337205</v>
      </c>
      <c r="N23" s="42">
        <f>SUMIFS('2012Figures'!$J:$J,'2012Figures'!$B:$B,"BrokerToCy",'2012Figures'!$G:$G,"P1",'2012Figures'!$K:$K,4)</f>
        <v>242072</v>
      </c>
      <c r="O23" s="42">
        <f>SUMIFS('2012Figures'!$J:$J,'2012Figures'!$B:$B,"CyToBroker",'2012Figures'!$G:$G,"E1",'2012Figures'!$K:$K,4)</f>
        <v>0</v>
      </c>
      <c r="P23" s="42">
        <f>SUMIFS('2012Figures'!$J:$J,'2012Figures'!$B:$B,"CyToBroker",'2012Figures'!$G:$G,"P1",'2012Figures'!$K:$K,4)</f>
        <v>291696</v>
      </c>
      <c r="Q23" s="13"/>
      <c r="R23" s="46">
        <f t="shared" si="6"/>
        <v>-0.33</v>
      </c>
      <c r="S23" s="46">
        <f t="shared" si="2"/>
        <v>-0.27</v>
      </c>
      <c r="T23" s="46">
        <f t="shared" si="3"/>
        <v>-0.38</v>
      </c>
      <c r="U23" s="46" t="str">
        <f t="shared" si="4"/>
        <v/>
      </c>
      <c r="V23" s="46">
        <f t="shared" si="5"/>
        <v>-0.35</v>
      </c>
    </row>
    <row r="24" spans="1:22" x14ac:dyDescent="0.2">
      <c r="A24" s="15" t="s">
        <v>104</v>
      </c>
      <c r="B24" s="19" t="s">
        <v>88</v>
      </c>
      <c r="C24" s="12" t="s">
        <v>88</v>
      </c>
      <c r="D24" s="18">
        <f t="shared" si="0"/>
        <v>0</v>
      </c>
      <c r="E24" s="20">
        <f>SUMIFS('2013Figures'!$J:$J,'2013Figures'!$B:$B,"BrokerToCy",'2013Figures'!$G:$G,"E1",'2013Figures'!$K:$K,5)</f>
        <v>0</v>
      </c>
      <c r="F24" s="20">
        <f>SUMIFS('2013Figures'!$J:$J,'2013Figures'!$B:$B,"BrokerToCy",'2013Figures'!$G:$G,"P1",'2013Figures'!$K:$K,5)</f>
        <v>0</v>
      </c>
      <c r="G24" s="20">
        <f>SUMIFS('2013Figures'!$J:$J,'2013Figures'!$B:$B,"CyToBroker",'2013Figures'!$G:$G,"E1",'2013Figures'!$K:$K,5)</f>
        <v>0</v>
      </c>
      <c r="H24" s="20">
        <f>SUMIFS('2013Figures'!$J:$J,'2013Figures'!$B:$B,"CyToBroker",'2013Figures'!$G:$G,"P1",'2013Figures'!$K:$K,5)</f>
        <v>0</v>
      </c>
      <c r="I24" s="13"/>
      <c r="J24" s="12"/>
      <c r="K24" s="13"/>
      <c r="L24" s="41">
        <f t="shared" si="13"/>
        <v>0</v>
      </c>
      <c r="M24" s="42">
        <f>SUMIFS('2012Figures'!$J:$J,'2012Figures'!$B:$B,"BrokerToCy",'2012Figures'!$G:$G,"E1",'2012Figures'!$K:$K,5)</f>
        <v>0</v>
      </c>
      <c r="N24" s="42">
        <f>SUMIFS('2012Figures'!$J:$J,'2012Figures'!$B:$B,"BrokerToCy",'2012Figures'!$G:$G,"P1",'2012Figures'!$K:$K,5)</f>
        <v>0</v>
      </c>
      <c r="O24" s="42">
        <f>SUMIFS('2012Figures'!$J:$J,'2012Figures'!$B:$B,"CyToBroker",'2012Figures'!$G:$G,"E1",'2012Figures'!$K:$K,5)</f>
        <v>0</v>
      </c>
      <c r="P24" s="42">
        <f>SUMIFS('2012Figures'!$J:$J,'2012Figures'!$B:$B,"CyToBroker",'2012Figures'!$G:$G,"P1",'2012Figures'!$K:$K,5)</f>
        <v>0</v>
      </c>
      <c r="Q24" s="13"/>
      <c r="R24" s="46" t="str">
        <f t="shared" si="6"/>
        <v/>
      </c>
      <c r="S24" s="46" t="str">
        <f t="shared" si="2"/>
        <v/>
      </c>
      <c r="T24" s="46" t="str">
        <f t="shared" si="3"/>
        <v/>
      </c>
      <c r="U24" s="46" t="str">
        <f t="shared" si="4"/>
        <v/>
      </c>
      <c r="V24" s="46" t="str">
        <f t="shared" si="5"/>
        <v/>
      </c>
    </row>
    <row r="25" spans="1:22" x14ac:dyDescent="0.2">
      <c r="A25" s="15" t="s">
        <v>105</v>
      </c>
      <c r="B25" s="19" t="s">
        <v>88</v>
      </c>
      <c r="C25" s="12" t="s">
        <v>88</v>
      </c>
      <c r="D25" s="18">
        <f t="shared" si="0"/>
        <v>144487</v>
      </c>
      <c r="E25" s="20">
        <f>SUMIFS('2013Figures'!$J:$J,'2013Figures'!$B:$B,"BrokerToCy",'2013Figures'!$G:$G,"E1",'2013Figures'!$K:$K,6)</f>
        <v>0</v>
      </c>
      <c r="F25" s="20">
        <f>SUMIFS('2013Figures'!$J:$J,'2013Figures'!$B:$B,"BrokerToCy",'2013Figures'!$G:$G,"P1",'2013Figures'!$K:$K,6)</f>
        <v>0</v>
      </c>
      <c r="G25" s="20">
        <f>SUMIFS('2013Figures'!$J:$J,'2013Figures'!$B:$B,"CyToBroker",'2013Figures'!$G:$G,"E1",'2013Figures'!$K:$K,6)</f>
        <v>144487</v>
      </c>
      <c r="H25" s="20">
        <f>SUMIFS('2013Figures'!$J:$J,'2013Figures'!$B:$B,"CyToBroker",'2013Figures'!$G:$G,"P1",'2013Figures'!$K:$K,6)</f>
        <v>0</v>
      </c>
      <c r="I25" s="13"/>
      <c r="J25" s="12"/>
      <c r="K25" s="13"/>
      <c r="L25" s="41">
        <f t="shared" si="13"/>
        <v>196820</v>
      </c>
      <c r="M25" s="42">
        <f>SUMIFS('2012Figures'!$J:$J,'2012Figures'!$B:$B,"BrokerToCy",'2012Figures'!$G:$G,"E1",'2012Figures'!$K:$K,6)</f>
        <v>0</v>
      </c>
      <c r="N25" s="42">
        <f>SUMIFS('2012Figures'!$J:$J,'2012Figures'!$B:$B,"BrokerToCy",'2012Figures'!$G:$G,"P1",'2012Figures'!$K:$K,6)</f>
        <v>0</v>
      </c>
      <c r="O25" s="42">
        <f>SUMIFS('2012Figures'!$J:$J,'2012Figures'!$B:$B,"CyToBroker",'2012Figures'!$G:$G,"E1",'2012Figures'!$K:$K,6)</f>
        <v>196820</v>
      </c>
      <c r="P25" s="42">
        <f>SUMIFS('2012Figures'!$J:$J,'2012Figures'!$B:$B,"CyToBroker",'2012Figures'!$G:$G,"P1",'2012Figures'!$K:$K,6)</f>
        <v>0</v>
      </c>
      <c r="Q25" s="13"/>
      <c r="R25" s="46">
        <f t="shared" si="6"/>
        <v>-0.27</v>
      </c>
      <c r="S25" s="46" t="str">
        <f t="shared" si="2"/>
        <v/>
      </c>
      <c r="T25" s="46" t="str">
        <f t="shared" si="3"/>
        <v/>
      </c>
      <c r="U25" s="46">
        <f t="shared" si="4"/>
        <v>-0.27</v>
      </c>
      <c r="V25" s="46" t="str">
        <f t="shared" si="5"/>
        <v/>
      </c>
    </row>
    <row r="26" spans="1:22" x14ac:dyDescent="0.2">
      <c r="A26" s="15" t="s">
        <v>106</v>
      </c>
      <c r="B26" s="19" t="s">
        <v>88</v>
      </c>
      <c r="C26" s="12" t="s">
        <v>88</v>
      </c>
      <c r="D26" s="18">
        <f t="shared" si="0"/>
        <v>229312</v>
      </c>
      <c r="E26" s="20">
        <f>SUMIFS('2013Figures'!$J:$J,'2013Figures'!$B:$B,"BrokerToCy",'2013Figures'!$G:$G,"E1",'2013Figures'!$K:$K,7)</f>
        <v>0</v>
      </c>
      <c r="F26" s="20">
        <f>SUMIFS('2013Figures'!$J:$J,'2013Figures'!$B:$B,"BrokerToCy",'2013Figures'!$G:$G,"P1",'2013Figures'!$K:$K,7)</f>
        <v>0</v>
      </c>
      <c r="G26" s="20">
        <f>SUMIFS('2013Figures'!$J:$J,'2013Figures'!$B:$B,"CyToBroker",'2013Figures'!$G:$G,"E1",'2013Figures'!$K:$K,7)</f>
        <v>229312</v>
      </c>
      <c r="H26" s="20">
        <f>SUMIFS('2013Figures'!$J:$J,'2013Figures'!$B:$B,"CyToBroker",'2013Figures'!$G:$G,"P1",'2013Figures'!$K:$K,7)</f>
        <v>0</v>
      </c>
      <c r="I26" s="13"/>
      <c r="J26" s="12"/>
      <c r="K26" s="13"/>
      <c r="L26" s="41">
        <f t="shared" si="13"/>
        <v>304985</v>
      </c>
      <c r="M26" s="42">
        <f>SUMIFS('2012Figures'!$J:$J,'2012Figures'!$B:$B,"BrokerToCy",'2012Figures'!$G:$G,"E1",'2012Figures'!$K:$K,7)</f>
        <v>0</v>
      </c>
      <c r="N26" s="42">
        <f>SUMIFS('2012Figures'!$J:$J,'2012Figures'!$B:$B,"BrokerToCy",'2012Figures'!$G:$G,"P1",'2012Figures'!$K:$K,7)</f>
        <v>0</v>
      </c>
      <c r="O26" s="42">
        <f>SUMIFS('2012Figures'!$J:$J,'2012Figures'!$B:$B,"CyToBroker",'2012Figures'!$G:$G,"E1",'2012Figures'!$K:$K,7)</f>
        <v>304985</v>
      </c>
      <c r="P26" s="42">
        <f>SUMIFS('2012Figures'!$J:$J,'2012Figures'!$B:$B,"CyToBroker",'2012Figures'!$G:$G,"P1",'2012Figures'!$K:$K,7)</f>
        <v>0</v>
      </c>
      <c r="Q26" s="13"/>
      <c r="R26" s="46">
        <f t="shared" si="6"/>
        <v>-0.25</v>
      </c>
      <c r="S26" s="46" t="str">
        <f t="shared" si="2"/>
        <v/>
      </c>
      <c r="T26" s="46" t="str">
        <f t="shared" si="3"/>
        <v/>
      </c>
      <c r="U26" s="46">
        <f t="shared" si="4"/>
        <v>-0.25</v>
      </c>
      <c r="V26" s="46" t="str">
        <f t="shared" si="5"/>
        <v/>
      </c>
    </row>
    <row r="27" spans="1:22" x14ac:dyDescent="0.2">
      <c r="A27" s="15" t="s">
        <v>107</v>
      </c>
      <c r="B27" s="19" t="s">
        <v>88</v>
      </c>
      <c r="C27" s="12" t="s">
        <v>88</v>
      </c>
      <c r="D27" s="18">
        <f t="shared" si="0"/>
        <v>177</v>
      </c>
      <c r="E27" s="20">
        <f>SUMIFS('2013Figures'!$J:$J,'2013Figures'!$B:$B,"BrokerToCy",'2013Figures'!$G:$G,"E1",'2013Figures'!$K:$K,91)</f>
        <v>0</v>
      </c>
      <c r="F27" s="20">
        <f>SUMIFS('2013Figures'!$J:$J,'2013Figures'!$B:$B,"BrokerToCy",'2013Figures'!$G:$G,"P1",'2013Figures'!$K:$K,91)</f>
        <v>0</v>
      </c>
      <c r="G27" s="20">
        <f>SUMIFS('2013Figures'!$J:$J,'2013Figures'!$B:$B,"CyToBroker",'2013Figures'!$G:$G,"E1",'2013Figures'!$K:$K,91)</f>
        <v>177</v>
      </c>
      <c r="H27" s="20">
        <f>SUMIFS('2013Figures'!$J:$J,'2013Figures'!$B:$B,"CyToBroker",'2013Figures'!$G:$G,"P1",'2013Figures'!$K:$K,91)</f>
        <v>0</v>
      </c>
      <c r="I27" s="13"/>
      <c r="J27" s="12"/>
      <c r="K27" s="13"/>
      <c r="L27" s="41">
        <f t="shared" si="13"/>
        <v>33</v>
      </c>
      <c r="M27" s="42">
        <f>SUMIFS('2012Figures'!$J:$J,'2012Figures'!$B:$B,"BrokerToCy",'2012Figures'!$G:$G,"E1",'2012Figures'!$K:$K,91)</f>
        <v>0</v>
      </c>
      <c r="N27" s="42">
        <f>SUMIFS('2012Figures'!$J:$J,'2012Figures'!$B:$B,"BrokerToCy",'2012Figures'!$G:$G,"P1",'2012Figures'!$K:$K,91)</f>
        <v>0</v>
      </c>
      <c r="O27" s="42">
        <f>SUMIFS('2012Figures'!$J:$J,'2012Figures'!$B:$B,"CyToBroker",'2012Figures'!$G:$G,"E1",'2012Figures'!$K:$K,91)</f>
        <v>33</v>
      </c>
      <c r="P27" s="42">
        <f>SUMIFS('2012Figures'!$J:$J,'2012Figures'!$B:$B,"CyToBroker",'2012Figures'!$G:$G,"P1",'2012Figures'!$K:$K,91)</f>
        <v>0</v>
      </c>
      <c r="Q27" s="13"/>
      <c r="R27" s="46">
        <f t="shared" si="6"/>
        <v>4.3600000000000003</v>
      </c>
      <c r="S27" s="46" t="str">
        <f t="shared" si="2"/>
        <v/>
      </c>
      <c r="T27" s="46" t="str">
        <f t="shared" si="3"/>
        <v/>
      </c>
      <c r="U27" s="46">
        <f t="shared" si="4"/>
        <v>4.3600000000000003</v>
      </c>
      <c r="V27" s="46" t="str">
        <f t="shared" si="5"/>
        <v/>
      </c>
    </row>
    <row r="28" spans="1:22" x14ac:dyDescent="0.2">
      <c r="A28" s="15" t="s">
        <v>108</v>
      </c>
      <c r="B28" s="19" t="s">
        <v>88</v>
      </c>
      <c r="C28" s="12" t="s">
        <v>88</v>
      </c>
      <c r="D28" s="18">
        <f t="shared" si="0"/>
        <v>469429</v>
      </c>
      <c r="E28" s="20">
        <f>SUMIFS('2013Figures'!$J:$J,'2013Figures'!$B:$B,"BrokerToCy",'2013Figures'!$G:$G,"E1",'2013Figures'!$K:$K,97)</f>
        <v>35579</v>
      </c>
      <c r="F28" s="20">
        <f>SUMIFS('2013Figures'!$J:$J,'2013Figures'!$B:$B,"BrokerToCy",'2013Figures'!$G:$G,"P1",'2013Figures'!$K:$K,97)</f>
        <v>0</v>
      </c>
      <c r="G28" s="20">
        <f>SUMIFS('2013Figures'!$J:$J,'2013Figures'!$B:$B,"CyToBroker",'2013Figures'!$G:$G,"E1",'2013Figures'!$K:$K,97)</f>
        <v>433850</v>
      </c>
      <c r="H28" s="20">
        <f>SUMIFS('2013Figures'!$J:$J,'2013Figures'!$B:$B,"CyToBroker",'2013Figures'!$G:$G,"P1",'2013Figures'!$K:$K,97)</f>
        <v>0</v>
      </c>
      <c r="I28" s="13"/>
      <c r="J28" s="12"/>
      <c r="K28" s="13"/>
      <c r="L28" s="41">
        <f t="shared" si="13"/>
        <v>186776</v>
      </c>
      <c r="M28" s="42">
        <f>SUMIFS('2012Figures'!$J:$J,'2012Figures'!$B:$B,"BrokerToCy",'2012Figures'!$G:$G,"E1",'2012Figures'!$K:$K,97)</f>
        <v>39159</v>
      </c>
      <c r="N28" s="42">
        <f>SUMIFS('2012Figures'!$J:$J,'2012Figures'!$B:$B,"BrokerToCy",'2012Figures'!$G:$G,"P1",'2012Figures'!$K:$K,97)</f>
        <v>0</v>
      </c>
      <c r="O28" s="42">
        <f>SUMIFS('2012Figures'!$J:$J,'2012Figures'!$B:$B,"CyToBroker",'2012Figures'!$G:$G,"E1",'2012Figures'!$K:$K,97)</f>
        <v>147617</v>
      </c>
      <c r="P28" s="42">
        <f>SUMIFS('2012Figures'!$J:$J,'2012Figures'!$B:$B,"CyToBroker",'2012Figures'!$G:$G,"P1",'2012Figures'!$K:$K,97)</f>
        <v>0</v>
      </c>
      <c r="Q28" s="13"/>
      <c r="R28" s="46">
        <f t="shared" si="6"/>
        <v>1.51</v>
      </c>
      <c r="S28" s="46">
        <f t="shared" si="2"/>
        <v>-0.09</v>
      </c>
      <c r="T28" s="46" t="str">
        <f t="shared" si="3"/>
        <v/>
      </c>
      <c r="U28" s="46">
        <f t="shared" si="4"/>
        <v>1.94</v>
      </c>
      <c r="V28" s="46" t="str">
        <f t="shared" si="5"/>
        <v/>
      </c>
    </row>
    <row r="29" spans="1:22" x14ac:dyDescent="0.2">
      <c r="A29" s="24" t="s">
        <v>144</v>
      </c>
      <c r="B29" s="25" t="s">
        <v>92</v>
      </c>
      <c r="C29" s="22"/>
      <c r="D29" s="23">
        <f t="shared" si="0"/>
        <v>23956621</v>
      </c>
      <c r="E29" s="23">
        <f>SUM(E20:E28)</f>
        <v>570021</v>
      </c>
      <c r="F29" s="23">
        <f t="shared" ref="F29:H29" si="14">SUM(F20:F28)</f>
        <v>160947</v>
      </c>
      <c r="G29" s="23">
        <f t="shared" si="14"/>
        <v>23020571</v>
      </c>
      <c r="H29" s="23">
        <f t="shared" si="14"/>
        <v>205082</v>
      </c>
      <c r="I29" s="21"/>
      <c r="J29" s="22"/>
      <c r="K29" s="21"/>
      <c r="L29" s="43">
        <f t="shared" si="13"/>
        <v>29828215</v>
      </c>
      <c r="M29" s="43">
        <f>SUM(M20:M28)</f>
        <v>798109</v>
      </c>
      <c r="N29" s="43">
        <f t="shared" ref="N29:P29" si="15">SUM(N20:N28)</f>
        <v>259406</v>
      </c>
      <c r="O29" s="43">
        <f t="shared" si="15"/>
        <v>28448529</v>
      </c>
      <c r="P29" s="43">
        <f t="shared" si="15"/>
        <v>322171</v>
      </c>
      <c r="Q29" s="21"/>
      <c r="R29" s="21"/>
      <c r="S29" s="21"/>
      <c r="T29" s="21"/>
      <c r="U29" s="21"/>
      <c r="V29" s="21"/>
    </row>
    <row r="30" spans="1:22" x14ac:dyDescent="0.2">
      <c r="A30" s="26">
        <v>0</v>
      </c>
      <c r="B30" s="19" t="s">
        <v>88</v>
      </c>
      <c r="C30" s="12" t="s">
        <v>88</v>
      </c>
      <c r="D30" s="18">
        <f t="shared" ref="D30:D49" si="16">SUM(E30:H30)</f>
        <v>16353463</v>
      </c>
      <c r="E30" s="20">
        <f>SUMIFS('2013Figures'!$J:$J,'2013Figures'!$B:$B,"BrokerToCy",'2013Figures'!$G:$G,"E1",'2013Figures'!$E:$E,$A30)</f>
        <v>532536</v>
      </c>
      <c r="F30" s="20">
        <f>SUMIFS('2013Figures'!$J:$J,'2013Figures'!$B:$B,"BrokerToCy",'2013Figures'!$G:$G,"P1",'2013Figures'!$E:$E,$A30)</f>
        <v>150796</v>
      </c>
      <c r="G30" s="20">
        <f>SUMIFS('2013Figures'!$J:$J,'2013Figures'!$B:$B,"CyToBroker",'2013Figures'!$G:$G,"E1",'2013Figures'!$E:$E,$A30)</f>
        <v>15465049</v>
      </c>
      <c r="H30" s="20">
        <f>SUMIFS('2013Figures'!$J:$J,'2013Figures'!$B:$B,"CyToBroker",'2013Figures'!$G:$G,"P1",'2013Figures'!$E:$E,$A30)</f>
        <v>205082</v>
      </c>
      <c r="I30" s="13"/>
      <c r="J30" s="12"/>
      <c r="K30" s="13"/>
      <c r="L30" s="41">
        <f t="shared" ref="L30:L49" si="17">SUM(M30:P30)</f>
        <v>21709116</v>
      </c>
      <c r="M30" s="42">
        <f>SUMIFS('2012Figures'!$J:$J,'2012Figures'!$B:$B,"BrokerToCy",'2012Figures'!$G:$G,"E1",'2012Figures'!$E:$E,$A30)</f>
        <v>751389</v>
      </c>
      <c r="N30" s="42">
        <f>SUMIFS('2012Figures'!$J:$J,'2012Figures'!$B:$B,"BrokerToCy",'2012Figures'!$G:$G,"P1",'2012Figures'!$E:$E,$A30)</f>
        <v>242074</v>
      </c>
      <c r="O30" s="42">
        <f>SUMIFS('2012Figures'!$J:$J,'2012Figures'!$B:$B,"CyToBroker",'2012Figures'!$G:$G,"E1",'2012Figures'!$E:$E,$A30)</f>
        <v>20393482</v>
      </c>
      <c r="P30" s="42">
        <f>SUMIFS('2012Figures'!$J:$J,'2012Figures'!$B:$B,"CyToBroker",'2012Figures'!$G:$G,"P1",'2012Figures'!$E:$E,$A30)</f>
        <v>322171</v>
      </c>
      <c r="Q30" s="13"/>
      <c r="R30" s="46">
        <f t="shared" si="6"/>
        <v>-0.25</v>
      </c>
      <c r="S30" s="46">
        <f t="shared" si="2"/>
        <v>-0.28999999999999998</v>
      </c>
      <c r="T30" s="46">
        <f t="shared" si="3"/>
        <v>-0.38</v>
      </c>
      <c r="U30" s="46">
        <f t="shared" si="4"/>
        <v>-0.24</v>
      </c>
      <c r="V30" s="46">
        <f t="shared" si="5"/>
        <v>-0.36</v>
      </c>
    </row>
    <row r="31" spans="1:22" x14ac:dyDescent="0.2">
      <c r="A31" s="26">
        <v>1</v>
      </c>
      <c r="B31" s="19" t="s">
        <v>88</v>
      </c>
      <c r="C31" s="12" t="s">
        <v>88</v>
      </c>
      <c r="D31" s="18">
        <f t="shared" si="16"/>
        <v>1448828</v>
      </c>
      <c r="E31" s="20">
        <f>SUMIFS('2013Figures'!$J:$J,'2013Figures'!$B:$B,"BrokerToCy",'2013Figures'!$G:$G,"E1",'2013Figures'!$E:$E,$A31)</f>
        <v>31</v>
      </c>
      <c r="F31" s="20">
        <f>SUMIFS('2013Figures'!$J:$J,'2013Figures'!$B:$B,"BrokerToCy",'2013Figures'!$G:$G,"P1",'2013Figures'!$E:$E,$A31)</f>
        <v>0</v>
      </c>
      <c r="G31" s="20">
        <f>SUMIFS('2013Figures'!$J:$J,'2013Figures'!$B:$B,"CyToBroker",'2013Figures'!$G:$G,"E1",'2013Figures'!$E:$E,$A31)</f>
        <v>1448797</v>
      </c>
      <c r="H31" s="20">
        <f>SUMIFS('2013Figures'!$J:$J,'2013Figures'!$B:$B,"CyToBroker",'2013Figures'!$G:$G,"P1",'2013Figures'!$E:$E,$A31)</f>
        <v>0</v>
      </c>
      <c r="I31" s="13"/>
      <c r="J31" s="12"/>
      <c r="K31" s="13"/>
      <c r="L31" s="41">
        <f t="shared" si="17"/>
        <v>552330</v>
      </c>
      <c r="M31" s="42">
        <f>SUMIFS('2012Figures'!$J:$J,'2012Figures'!$B:$B,"BrokerToCy",'2012Figures'!$G:$G,"E1",'2012Figures'!$E:$E,$A31)</f>
        <v>9</v>
      </c>
      <c r="N31" s="42">
        <f>SUMIFS('2012Figures'!$J:$J,'2012Figures'!$B:$B,"BrokerToCy",'2012Figures'!$G:$G,"P1",'2012Figures'!$E:$E,$A31)</f>
        <v>0</v>
      </c>
      <c r="O31" s="42">
        <f>SUMIFS('2012Figures'!$J:$J,'2012Figures'!$B:$B,"CyToBroker",'2012Figures'!$G:$G,"E1",'2012Figures'!$E:$E,$A31)</f>
        <v>552321</v>
      </c>
      <c r="P31" s="42">
        <f>SUMIFS('2012Figures'!$J:$J,'2012Figures'!$B:$B,"CyToBroker",'2012Figures'!$G:$G,"P1",'2012Figures'!$E:$E,$A31)</f>
        <v>0</v>
      </c>
      <c r="Q31" s="13"/>
      <c r="R31" s="46">
        <f t="shared" si="6"/>
        <v>1.62</v>
      </c>
      <c r="S31" s="46">
        <f t="shared" si="2"/>
        <v>2.44</v>
      </c>
      <c r="T31" s="46" t="str">
        <f t="shared" si="3"/>
        <v/>
      </c>
      <c r="U31" s="46">
        <f t="shared" si="4"/>
        <v>1.62</v>
      </c>
      <c r="V31" s="46" t="str">
        <f t="shared" si="5"/>
        <v/>
      </c>
    </row>
    <row r="32" spans="1:22" x14ac:dyDescent="0.2">
      <c r="A32" s="26">
        <v>2</v>
      </c>
      <c r="B32" s="19" t="s">
        <v>88</v>
      </c>
      <c r="C32" s="12" t="s">
        <v>88</v>
      </c>
      <c r="D32" s="18">
        <f t="shared" ref="D32:D38" si="18">SUM(E32:H32)</f>
        <v>69239</v>
      </c>
      <c r="E32" s="20">
        <f>SUMIFS('2013Figures'!$J:$J,'2013Figures'!$B:$B,"BrokerToCy",'2013Figures'!$G:$G,"E1",'2013Figures'!$E:$E,$A32)</f>
        <v>68</v>
      </c>
      <c r="F32" s="20">
        <f>SUMIFS('2013Figures'!$J:$J,'2013Figures'!$B:$B,"BrokerToCy",'2013Figures'!$G:$G,"P1",'2013Figures'!$E:$E,$A32)</f>
        <v>0</v>
      </c>
      <c r="G32" s="20">
        <f>SUMIFS('2013Figures'!$J:$J,'2013Figures'!$B:$B,"CyToBroker",'2013Figures'!$G:$G,"E1",'2013Figures'!$E:$E,$A32)</f>
        <v>69171</v>
      </c>
      <c r="H32" s="20">
        <f>SUMIFS('2013Figures'!$J:$J,'2013Figures'!$B:$B,"CyToBroker",'2013Figures'!$G:$G,"P1",'2013Figures'!$E:$E,$A32)</f>
        <v>0</v>
      </c>
      <c r="I32" s="13"/>
      <c r="J32" s="12"/>
      <c r="K32" s="13"/>
      <c r="L32" s="41">
        <f t="shared" si="17"/>
        <v>60261</v>
      </c>
      <c r="M32" s="42">
        <f>SUMIFS('2012Figures'!$J:$J,'2012Figures'!$B:$B,"BrokerToCy",'2012Figures'!$G:$G,"E1",'2012Figures'!$E:$E,$A32)</f>
        <v>99</v>
      </c>
      <c r="N32" s="42">
        <f>SUMIFS('2012Figures'!$J:$J,'2012Figures'!$B:$B,"BrokerToCy",'2012Figures'!$G:$G,"P1",'2012Figures'!$E:$E,$A32)</f>
        <v>0</v>
      </c>
      <c r="O32" s="42">
        <f>SUMIFS('2012Figures'!$J:$J,'2012Figures'!$B:$B,"CyToBroker",'2012Figures'!$G:$G,"E1",'2012Figures'!$E:$E,$A32)</f>
        <v>60162</v>
      </c>
      <c r="P32" s="42">
        <f>SUMIFS('2012Figures'!$J:$J,'2012Figures'!$B:$B,"CyToBroker",'2012Figures'!$G:$G,"P1",'2012Figures'!$E:$E,$A32)</f>
        <v>0</v>
      </c>
      <c r="Q32" s="13"/>
      <c r="R32" s="46">
        <f t="shared" si="6"/>
        <v>0.15</v>
      </c>
      <c r="S32" s="46">
        <f t="shared" si="2"/>
        <v>-0.31</v>
      </c>
      <c r="T32" s="46" t="str">
        <f t="shared" si="3"/>
        <v/>
      </c>
      <c r="U32" s="46">
        <f t="shared" si="4"/>
        <v>0.15</v>
      </c>
      <c r="V32" s="46" t="str">
        <f t="shared" si="5"/>
        <v/>
      </c>
    </row>
    <row r="33" spans="1:22" x14ac:dyDescent="0.2">
      <c r="A33" s="26">
        <v>3</v>
      </c>
      <c r="B33" s="19" t="s">
        <v>88</v>
      </c>
      <c r="C33" s="12" t="s">
        <v>88</v>
      </c>
      <c r="D33" s="18">
        <f t="shared" si="18"/>
        <v>980267</v>
      </c>
      <c r="E33" s="20">
        <f>SUMIFS('2013Figures'!$J:$J,'2013Figures'!$B:$B,"BrokerToCy",'2013Figures'!$G:$G,"E1",'2013Figures'!$E:$E,$A33)</f>
        <v>3945</v>
      </c>
      <c r="F33" s="20">
        <f>SUMIFS('2013Figures'!$J:$J,'2013Figures'!$B:$B,"BrokerToCy",'2013Figures'!$G:$G,"P1",'2013Figures'!$E:$E,$A33)</f>
        <v>0</v>
      </c>
      <c r="G33" s="20">
        <f>SUMIFS('2013Figures'!$J:$J,'2013Figures'!$B:$B,"CyToBroker",'2013Figures'!$G:$G,"E1",'2013Figures'!$E:$E,$A33)</f>
        <v>976322</v>
      </c>
      <c r="H33" s="20">
        <f>SUMIFS('2013Figures'!$J:$J,'2013Figures'!$B:$B,"CyToBroker",'2013Figures'!$G:$G,"P1",'2013Figures'!$E:$E,$A33)</f>
        <v>0</v>
      </c>
      <c r="I33" s="13"/>
      <c r="J33" s="12"/>
      <c r="K33" s="13"/>
      <c r="L33" s="41">
        <f t="shared" si="17"/>
        <v>1193648</v>
      </c>
      <c r="M33" s="42">
        <f>SUMIFS('2012Figures'!$J:$J,'2012Figures'!$B:$B,"BrokerToCy",'2012Figures'!$G:$G,"E1",'2012Figures'!$E:$E,$A33)</f>
        <v>5331</v>
      </c>
      <c r="N33" s="42">
        <f>SUMIFS('2012Figures'!$J:$J,'2012Figures'!$B:$B,"BrokerToCy",'2012Figures'!$G:$G,"P1",'2012Figures'!$E:$E,$A33)</f>
        <v>0</v>
      </c>
      <c r="O33" s="42">
        <f>SUMIFS('2012Figures'!$J:$J,'2012Figures'!$B:$B,"CyToBroker",'2012Figures'!$G:$G,"E1",'2012Figures'!$E:$E,$A33)</f>
        <v>1188317</v>
      </c>
      <c r="P33" s="42">
        <f>SUMIFS('2012Figures'!$J:$J,'2012Figures'!$B:$B,"CyToBroker",'2012Figures'!$G:$G,"P1",'2012Figures'!$E:$E,$A33)</f>
        <v>0</v>
      </c>
      <c r="Q33" s="13"/>
      <c r="R33" s="46">
        <f t="shared" si="6"/>
        <v>-0.18</v>
      </c>
      <c r="S33" s="46">
        <f t="shared" si="2"/>
        <v>-0.26</v>
      </c>
      <c r="T33" s="46" t="str">
        <f t="shared" si="3"/>
        <v/>
      </c>
      <c r="U33" s="46">
        <f t="shared" si="4"/>
        <v>-0.18</v>
      </c>
      <c r="V33" s="46" t="str">
        <f t="shared" si="5"/>
        <v/>
      </c>
    </row>
    <row r="34" spans="1:22" x14ac:dyDescent="0.2">
      <c r="A34" s="26">
        <v>4</v>
      </c>
      <c r="B34" s="19" t="s">
        <v>88</v>
      </c>
      <c r="C34" s="12" t="s">
        <v>88</v>
      </c>
      <c r="D34" s="18">
        <f t="shared" si="18"/>
        <v>413505</v>
      </c>
      <c r="E34" s="20">
        <f>SUMIFS('2013Figures'!$J:$J,'2013Figures'!$B:$B,"BrokerToCy",'2013Figures'!$G:$G,"E1",'2013Figures'!$E:$E,$A34)</f>
        <v>431</v>
      </c>
      <c r="F34" s="20">
        <f>SUMIFS('2013Figures'!$J:$J,'2013Figures'!$B:$B,"BrokerToCy",'2013Figures'!$G:$G,"P1",'2013Figures'!$E:$E,$A34)</f>
        <v>0</v>
      </c>
      <c r="G34" s="20">
        <f>SUMIFS('2013Figures'!$J:$J,'2013Figures'!$B:$B,"CyToBroker",'2013Figures'!$G:$G,"E1",'2013Figures'!$E:$E,$A34)</f>
        <v>413074</v>
      </c>
      <c r="H34" s="20">
        <f>SUMIFS('2013Figures'!$J:$J,'2013Figures'!$B:$B,"CyToBroker",'2013Figures'!$G:$G,"P1",'2013Figures'!$E:$E,$A34)</f>
        <v>0</v>
      </c>
      <c r="I34" s="13"/>
      <c r="J34" s="12"/>
      <c r="K34" s="13"/>
      <c r="L34" s="41">
        <f t="shared" si="17"/>
        <v>487346</v>
      </c>
      <c r="M34" s="42">
        <f>SUMIFS('2012Figures'!$J:$J,'2012Figures'!$B:$B,"BrokerToCy",'2012Figures'!$G:$G,"E1",'2012Figures'!$E:$E,$A34)</f>
        <v>563</v>
      </c>
      <c r="N34" s="42">
        <f>SUMIFS('2012Figures'!$J:$J,'2012Figures'!$B:$B,"BrokerToCy",'2012Figures'!$G:$G,"P1",'2012Figures'!$E:$E,$A34)</f>
        <v>0</v>
      </c>
      <c r="O34" s="42">
        <f>SUMIFS('2012Figures'!$J:$J,'2012Figures'!$B:$B,"CyToBroker",'2012Figures'!$G:$G,"E1",'2012Figures'!$E:$E,$A34)</f>
        <v>486783</v>
      </c>
      <c r="P34" s="42">
        <f>SUMIFS('2012Figures'!$J:$J,'2012Figures'!$B:$B,"CyToBroker",'2012Figures'!$G:$G,"P1",'2012Figures'!$E:$E,$A34)</f>
        <v>0</v>
      </c>
      <c r="Q34" s="13"/>
      <c r="R34" s="46">
        <f t="shared" si="6"/>
        <v>-0.15</v>
      </c>
      <c r="S34" s="46">
        <f t="shared" si="2"/>
        <v>-0.23</v>
      </c>
      <c r="T34" s="46" t="str">
        <f t="shared" si="3"/>
        <v/>
      </c>
      <c r="U34" s="46">
        <f t="shared" si="4"/>
        <v>-0.15</v>
      </c>
      <c r="V34" s="46" t="str">
        <f t="shared" si="5"/>
        <v/>
      </c>
    </row>
    <row r="35" spans="1:22" x14ac:dyDescent="0.2">
      <c r="A35" s="26">
        <v>5</v>
      </c>
      <c r="B35" s="19" t="s">
        <v>88</v>
      </c>
      <c r="C35" s="12" t="s">
        <v>88</v>
      </c>
      <c r="D35" s="18">
        <f t="shared" si="18"/>
        <v>3689163</v>
      </c>
      <c r="E35" s="20">
        <f>SUMIFS('2013Figures'!$J:$J,'2013Figures'!$B:$B,"BrokerToCy",'2013Figures'!$G:$G,"E1",'2013Figures'!$E:$E,$A35)</f>
        <v>29347</v>
      </c>
      <c r="F35" s="20">
        <f>SUMIFS('2013Figures'!$J:$J,'2013Figures'!$B:$B,"BrokerToCy",'2013Figures'!$G:$G,"P1",'2013Figures'!$E:$E,$A35)</f>
        <v>1</v>
      </c>
      <c r="G35" s="20">
        <f>SUMIFS('2013Figures'!$J:$J,'2013Figures'!$B:$B,"CyToBroker",'2013Figures'!$G:$G,"E1",'2013Figures'!$E:$E,$A35)</f>
        <v>3659815</v>
      </c>
      <c r="H35" s="20">
        <f>SUMIFS('2013Figures'!$J:$J,'2013Figures'!$B:$B,"CyToBroker",'2013Figures'!$G:$G,"P1",'2013Figures'!$E:$E,$A35)</f>
        <v>0</v>
      </c>
      <c r="I35" s="13"/>
      <c r="J35" s="12"/>
      <c r="K35" s="13"/>
      <c r="L35" s="41">
        <f t="shared" si="17"/>
        <v>4535447</v>
      </c>
      <c r="M35" s="42">
        <f>SUMIFS('2012Figures'!$J:$J,'2012Figures'!$B:$B,"BrokerToCy",'2012Figures'!$G:$G,"E1",'2012Figures'!$E:$E,$A35)</f>
        <v>35657</v>
      </c>
      <c r="N35" s="42">
        <f>SUMIFS('2012Figures'!$J:$J,'2012Figures'!$B:$B,"BrokerToCy",'2012Figures'!$G:$G,"P1",'2012Figures'!$E:$E,$A35)</f>
        <v>2</v>
      </c>
      <c r="O35" s="42">
        <f>SUMIFS('2012Figures'!$J:$J,'2012Figures'!$B:$B,"CyToBroker",'2012Figures'!$G:$G,"E1",'2012Figures'!$E:$E,$A35)</f>
        <v>4499788</v>
      </c>
      <c r="P35" s="42">
        <f>SUMIFS('2012Figures'!$J:$J,'2012Figures'!$B:$B,"CyToBroker",'2012Figures'!$G:$G,"P1",'2012Figures'!$E:$E,$A35)</f>
        <v>0</v>
      </c>
      <c r="Q35" s="13"/>
      <c r="R35" s="46">
        <f t="shared" si="6"/>
        <v>-0.19</v>
      </c>
      <c r="S35" s="46">
        <f t="shared" si="2"/>
        <v>-0.18</v>
      </c>
      <c r="T35" s="46">
        <f t="shared" si="3"/>
        <v>-0.5</v>
      </c>
      <c r="U35" s="46">
        <f t="shared" si="4"/>
        <v>-0.19</v>
      </c>
      <c r="V35" s="46" t="str">
        <f t="shared" si="5"/>
        <v/>
      </c>
    </row>
    <row r="36" spans="1:22" x14ac:dyDescent="0.2">
      <c r="A36" s="26">
        <v>6</v>
      </c>
      <c r="B36" s="19" t="s">
        <v>88</v>
      </c>
      <c r="C36" s="12" t="s">
        <v>88</v>
      </c>
      <c r="D36" s="18">
        <f t="shared" si="18"/>
        <v>25357</v>
      </c>
      <c r="E36" s="20">
        <f>SUMIFS('2013Figures'!$J:$J,'2013Figures'!$B:$B,"BrokerToCy",'2013Figures'!$G:$G,"E1",'2013Figures'!$E:$E,$A36)</f>
        <v>84</v>
      </c>
      <c r="F36" s="20">
        <f>SUMIFS('2013Figures'!$J:$J,'2013Figures'!$B:$B,"BrokerToCy",'2013Figures'!$G:$G,"P1",'2013Figures'!$E:$E,$A36)</f>
        <v>10150</v>
      </c>
      <c r="G36" s="20">
        <f>SUMIFS('2013Figures'!$J:$J,'2013Figures'!$B:$B,"CyToBroker",'2013Figures'!$G:$G,"E1",'2013Figures'!$E:$E,$A36)</f>
        <v>15123</v>
      </c>
      <c r="H36" s="20">
        <f>SUMIFS('2013Figures'!$J:$J,'2013Figures'!$B:$B,"CyToBroker",'2013Figures'!$G:$G,"P1",'2013Figures'!$E:$E,$A36)</f>
        <v>0</v>
      </c>
      <c r="I36" s="13"/>
      <c r="J36" s="12"/>
      <c r="K36" s="13"/>
      <c r="L36" s="41">
        <f t="shared" si="17"/>
        <v>38111</v>
      </c>
      <c r="M36" s="42">
        <f>SUMIFS('2012Figures'!$J:$J,'2012Figures'!$B:$B,"BrokerToCy",'2012Figures'!$G:$G,"E1",'2012Figures'!$E:$E,$A36)</f>
        <v>127</v>
      </c>
      <c r="N36" s="42">
        <f>SUMIFS('2012Figures'!$J:$J,'2012Figures'!$B:$B,"BrokerToCy",'2012Figures'!$G:$G,"P1",'2012Figures'!$E:$E,$A36)</f>
        <v>17330</v>
      </c>
      <c r="O36" s="42">
        <f>SUMIFS('2012Figures'!$J:$J,'2012Figures'!$B:$B,"CyToBroker",'2012Figures'!$G:$G,"E1",'2012Figures'!$E:$E,$A36)</f>
        <v>20654</v>
      </c>
      <c r="P36" s="42">
        <f>SUMIFS('2012Figures'!$J:$J,'2012Figures'!$B:$B,"CyToBroker",'2012Figures'!$G:$G,"P1",'2012Figures'!$E:$E,$A36)</f>
        <v>0</v>
      </c>
      <c r="Q36" s="13"/>
      <c r="R36" s="46">
        <f t="shared" si="6"/>
        <v>-0.33</v>
      </c>
      <c r="S36" s="46">
        <f t="shared" si="2"/>
        <v>-0.34</v>
      </c>
      <c r="T36" s="46">
        <f t="shared" si="3"/>
        <v>-0.41</v>
      </c>
      <c r="U36" s="46">
        <f t="shared" si="4"/>
        <v>-0.27</v>
      </c>
      <c r="V36" s="46" t="str">
        <f t="shared" si="5"/>
        <v/>
      </c>
    </row>
    <row r="37" spans="1:22" x14ac:dyDescent="0.2">
      <c r="A37" s="26">
        <v>7</v>
      </c>
      <c r="B37" s="19" t="s">
        <v>88</v>
      </c>
      <c r="C37" s="12" t="s">
        <v>88</v>
      </c>
      <c r="D37" s="18">
        <f t="shared" si="18"/>
        <v>46451</v>
      </c>
      <c r="E37" s="20">
        <f>SUMIFS('2013Figures'!$J:$J,'2013Figures'!$B:$B,"BrokerToCy",'2013Figures'!$G:$G,"E1",'2013Figures'!$E:$E,$A37)</f>
        <v>164</v>
      </c>
      <c r="F37" s="20">
        <f>SUMIFS('2013Figures'!$J:$J,'2013Figures'!$B:$B,"BrokerToCy",'2013Figures'!$G:$G,"P1",'2013Figures'!$E:$E,$A37)</f>
        <v>0</v>
      </c>
      <c r="G37" s="20">
        <f>SUMIFS('2013Figures'!$J:$J,'2013Figures'!$B:$B,"CyToBroker",'2013Figures'!$G:$G,"E1",'2013Figures'!$E:$E,$A37)</f>
        <v>46287</v>
      </c>
      <c r="H37" s="20">
        <f>SUMIFS('2013Figures'!$J:$J,'2013Figures'!$B:$B,"CyToBroker",'2013Figures'!$G:$G,"P1",'2013Figures'!$E:$E,$A37)</f>
        <v>0</v>
      </c>
      <c r="I37" s="13"/>
      <c r="J37" s="12"/>
      <c r="K37" s="13"/>
      <c r="L37" s="41">
        <f t="shared" si="17"/>
        <v>55299</v>
      </c>
      <c r="M37" s="42">
        <f>SUMIFS('2012Figures'!$J:$J,'2012Figures'!$B:$B,"BrokerToCy",'2012Figures'!$G:$G,"E1",'2012Figures'!$E:$E,$A37)</f>
        <v>274</v>
      </c>
      <c r="N37" s="42">
        <f>SUMIFS('2012Figures'!$J:$J,'2012Figures'!$B:$B,"BrokerToCy",'2012Figures'!$G:$G,"P1",'2012Figures'!$E:$E,$A37)</f>
        <v>0</v>
      </c>
      <c r="O37" s="42">
        <f>SUMIFS('2012Figures'!$J:$J,'2012Figures'!$B:$B,"CyToBroker",'2012Figures'!$G:$G,"E1",'2012Figures'!$E:$E,$A37)</f>
        <v>55025</v>
      </c>
      <c r="P37" s="42">
        <f>SUMIFS('2012Figures'!$J:$J,'2012Figures'!$B:$B,"CyToBroker",'2012Figures'!$G:$G,"P1",'2012Figures'!$E:$E,$A37)</f>
        <v>0</v>
      </c>
      <c r="Q37" s="13"/>
      <c r="R37" s="46">
        <f t="shared" si="6"/>
        <v>-0.16</v>
      </c>
      <c r="S37" s="46">
        <f t="shared" si="2"/>
        <v>-0.4</v>
      </c>
      <c r="T37" s="46" t="str">
        <f t="shared" si="3"/>
        <v/>
      </c>
      <c r="U37" s="46">
        <f t="shared" si="4"/>
        <v>-0.16</v>
      </c>
      <c r="V37" s="46" t="str">
        <f t="shared" si="5"/>
        <v/>
      </c>
    </row>
    <row r="38" spans="1:22" x14ac:dyDescent="0.2">
      <c r="A38" s="26">
        <v>8</v>
      </c>
      <c r="B38" s="19" t="s">
        <v>88</v>
      </c>
      <c r="C38" s="12" t="s">
        <v>88</v>
      </c>
      <c r="D38" s="18">
        <f t="shared" si="18"/>
        <v>1734</v>
      </c>
      <c r="E38" s="20">
        <f>SUMIFS('2013Figures'!$J:$J,'2013Figures'!$B:$B,"BrokerToCy",'2013Figures'!$G:$G,"E1",'2013Figures'!$E:$E,$A38)</f>
        <v>2</v>
      </c>
      <c r="F38" s="20">
        <f>SUMIFS('2013Figures'!$J:$J,'2013Figures'!$B:$B,"BrokerToCy",'2013Figures'!$G:$G,"P1",'2013Figures'!$E:$E,$A38)</f>
        <v>0</v>
      </c>
      <c r="G38" s="20">
        <f>SUMIFS('2013Figures'!$J:$J,'2013Figures'!$B:$B,"CyToBroker",'2013Figures'!$G:$G,"E1",'2013Figures'!$E:$E,$A38)</f>
        <v>1732</v>
      </c>
      <c r="H38" s="20">
        <f>SUMIFS('2013Figures'!$J:$J,'2013Figures'!$B:$B,"CyToBroker",'2013Figures'!$G:$G,"P1",'2013Figures'!$E:$E,$A38)</f>
        <v>0</v>
      </c>
      <c r="I38" s="13"/>
      <c r="J38" s="12"/>
      <c r="K38" s="13"/>
      <c r="L38" s="41">
        <f t="shared" si="17"/>
        <v>1528</v>
      </c>
      <c r="M38" s="42">
        <f>SUMIFS('2012Figures'!$J:$J,'2012Figures'!$B:$B,"BrokerToCy",'2012Figures'!$G:$G,"E1",'2012Figures'!$E:$E,$A38)</f>
        <v>1</v>
      </c>
      <c r="N38" s="42">
        <f>SUMIFS('2012Figures'!$J:$J,'2012Figures'!$B:$B,"BrokerToCy",'2012Figures'!$G:$G,"P1",'2012Figures'!$E:$E,$A38)</f>
        <v>0</v>
      </c>
      <c r="O38" s="42">
        <f>SUMIFS('2012Figures'!$J:$J,'2012Figures'!$B:$B,"CyToBroker",'2012Figures'!$G:$G,"E1",'2012Figures'!$E:$E,$A38)</f>
        <v>1527</v>
      </c>
      <c r="P38" s="42">
        <f>SUMIFS('2012Figures'!$J:$J,'2012Figures'!$B:$B,"CyToBroker",'2012Figures'!$G:$G,"P1",'2012Figures'!$E:$E,$A38)</f>
        <v>0</v>
      </c>
      <c r="Q38" s="13"/>
      <c r="R38" s="46">
        <f t="shared" si="6"/>
        <v>0.13</v>
      </c>
      <c r="S38" s="46">
        <f t="shared" si="2"/>
        <v>1</v>
      </c>
      <c r="T38" s="46" t="str">
        <f t="shared" si="3"/>
        <v/>
      </c>
      <c r="U38" s="46">
        <f t="shared" si="4"/>
        <v>0.13</v>
      </c>
      <c r="V38" s="46" t="str">
        <f t="shared" si="5"/>
        <v/>
      </c>
    </row>
    <row r="39" spans="1:22" x14ac:dyDescent="0.2">
      <c r="A39" s="26">
        <v>9</v>
      </c>
      <c r="B39" s="19" t="s">
        <v>88</v>
      </c>
      <c r="C39" s="12" t="s">
        <v>88</v>
      </c>
      <c r="D39" s="18">
        <f t="shared" ref="D39:D44" si="19">SUM(E39:H39)</f>
        <v>533682</v>
      </c>
      <c r="E39" s="20">
        <f>SUMIFS('2013Figures'!$J:$J,'2013Figures'!$B:$B,"BrokerToCy",'2013Figures'!$G:$G,"E1",'2013Figures'!$E:$E,$A39)</f>
        <v>29</v>
      </c>
      <c r="F39" s="20">
        <f>SUMIFS('2013Figures'!$J:$J,'2013Figures'!$B:$B,"BrokerToCy",'2013Figures'!$G:$G,"P1",'2013Figures'!$E:$E,$A39)</f>
        <v>0</v>
      </c>
      <c r="G39" s="20">
        <f>SUMIFS('2013Figures'!$J:$J,'2013Figures'!$B:$B,"CyToBroker",'2013Figures'!$G:$G,"E1",'2013Figures'!$E:$E,$A39)</f>
        <v>533653</v>
      </c>
      <c r="H39" s="20">
        <f>SUMIFS('2013Figures'!$J:$J,'2013Figures'!$B:$B,"CyToBroker",'2013Figures'!$G:$G,"P1",'2013Figures'!$E:$E,$A39)</f>
        <v>0</v>
      </c>
      <c r="I39" s="13"/>
      <c r="J39" s="12"/>
      <c r="K39" s="13"/>
      <c r="L39" s="41">
        <f t="shared" si="17"/>
        <v>627053</v>
      </c>
      <c r="M39" s="42">
        <f>SUMIFS('2012Figures'!$J:$J,'2012Figures'!$B:$B,"BrokerToCy",'2012Figures'!$G:$G,"E1",'2012Figures'!$E:$E,$A39)</f>
        <v>36</v>
      </c>
      <c r="N39" s="42">
        <f>SUMIFS('2012Figures'!$J:$J,'2012Figures'!$B:$B,"BrokerToCy",'2012Figures'!$G:$G,"P1",'2012Figures'!$E:$E,$A39)</f>
        <v>0</v>
      </c>
      <c r="O39" s="42">
        <f>SUMIFS('2012Figures'!$J:$J,'2012Figures'!$B:$B,"CyToBroker",'2012Figures'!$G:$G,"E1",'2012Figures'!$E:$E,$A39)</f>
        <v>627017</v>
      </c>
      <c r="P39" s="42">
        <f>SUMIFS('2012Figures'!$J:$J,'2012Figures'!$B:$B,"CyToBroker",'2012Figures'!$G:$G,"P1",'2012Figures'!$E:$E,$A39)</f>
        <v>0</v>
      </c>
      <c r="Q39" s="13"/>
      <c r="R39" s="46">
        <f t="shared" si="6"/>
        <v>-0.15</v>
      </c>
      <c r="S39" s="46">
        <f t="shared" si="2"/>
        <v>-0.19</v>
      </c>
      <c r="T39" s="46" t="str">
        <f t="shared" si="3"/>
        <v/>
      </c>
      <c r="U39" s="46">
        <f t="shared" si="4"/>
        <v>-0.15</v>
      </c>
      <c r="V39" s="46" t="str">
        <f t="shared" si="5"/>
        <v/>
      </c>
    </row>
    <row r="40" spans="1:22" x14ac:dyDescent="0.2">
      <c r="A40" s="26">
        <v>10</v>
      </c>
      <c r="B40" s="19" t="s">
        <v>88</v>
      </c>
      <c r="C40" s="12" t="s">
        <v>88</v>
      </c>
      <c r="D40" s="18">
        <f t="shared" si="19"/>
        <v>10338</v>
      </c>
      <c r="E40" s="20">
        <f>SUMIFS('2013Figures'!$J:$J,'2013Figures'!$B:$B,"BrokerToCy",'2013Figures'!$G:$G,"E1",'2013Figures'!$E:$E,$A40)</f>
        <v>9</v>
      </c>
      <c r="F40" s="20">
        <f>SUMIFS('2013Figures'!$J:$J,'2013Figures'!$B:$B,"BrokerToCy",'2013Figures'!$G:$G,"P1",'2013Figures'!$E:$E,$A40)</f>
        <v>0</v>
      </c>
      <c r="G40" s="20">
        <f>SUMIFS('2013Figures'!$J:$J,'2013Figures'!$B:$B,"CyToBroker",'2013Figures'!$G:$G,"E1",'2013Figures'!$E:$E,$A40)</f>
        <v>10329</v>
      </c>
      <c r="H40" s="20">
        <f>SUMIFS('2013Figures'!$J:$J,'2013Figures'!$B:$B,"CyToBroker",'2013Figures'!$G:$G,"P1",'2013Figures'!$E:$E,$A40)</f>
        <v>0</v>
      </c>
      <c r="I40" s="13"/>
      <c r="J40" s="12"/>
      <c r="K40" s="13"/>
      <c r="L40" s="41">
        <f t="shared" si="17"/>
        <v>9461</v>
      </c>
      <c r="M40" s="42">
        <f>SUMIFS('2012Figures'!$J:$J,'2012Figures'!$B:$B,"BrokerToCy",'2012Figures'!$G:$G,"E1",'2012Figures'!$E:$E,$A40)</f>
        <v>6</v>
      </c>
      <c r="N40" s="42">
        <f>SUMIFS('2012Figures'!$J:$J,'2012Figures'!$B:$B,"BrokerToCy",'2012Figures'!$G:$G,"P1",'2012Figures'!$E:$E,$A40)</f>
        <v>0</v>
      </c>
      <c r="O40" s="42">
        <f>SUMIFS('2012Figures'!$J:$J,'2012Figures'!$B:$B,"CyToBroker",'2012Figures'!$G:$G,"E1",'2012Figures'!$E:$E,$A40)</f>
        <v>9455</v>
      </c>
      <c r="P40" s="42">
        <f>SUMIFS('2012Figures'!$J:$J,'2012Figures'!$B:$B,"CyToBroker",'2012Figures'!$G:$G,"P1",'2012Figures'!$E:$E,$A40)</f>
        <v>0</v>
      </c>
      <c r="Q40" s="13"/>
      <c r="R40" s="46">
        <f t="shared" si="6"/>
        <v>0.09</v>
      </c>
      <c r="S40" s="46">
        <f t="shared" si="2"/>
        <v>0.5</v>
      </c>
      <c r="T40" s="46" t="str">
        <f t="shared" si="3"/>
        <v/>
      </c>
      <c r="U40" s="46">
        <f t="shared" si="4"/>
        <v>0.09</v>
      </c>
      <c r="V40" s="46" t="str">
        <f t="shared" si="5"/>
        <v/>
      </c>
    </row>
    <row r="41" spans="1:22" x14ac:dyDescent="0.2">
      <c r="A41" s="26">
        <v>11</v>
      </c>
      <c r="B41" s="19" t="s">
        <v>88</v>
      </c>
      <c r="C41" s="12" t="s">
        <v>88</v>
      </c>
      <c r="D41" s="18">
        <f t="shared" si="19"/>
        <v>3292</v>
      </c>
      <c r="E41" s="20">
        <f>SUMIFS('2013Figures'!$J:$J,'2013Figures'!$B:$B,"BrokerToCy",'2013Figures'!$G:$G,"E1",'2013Figures'!$E:$E,$A41)</f>
        <v>49</v>
      </c>
      <c r="F41" s="20">
        <f>SUMIFS('2013Figures'!$J:$J,'2013Figures'!$B:$B,"BrokerToCy",'2013Figures'!$G:$G,"P1",'2013Figures'!$E:$E,$A41)</f>
        <v>0</v>
      </c>
      <c r="G41" s="20">
        <f>SUMIFS('2013Figures'!$J:$J,'2013Figures'!$B:$B,"CyToBroker",'2013Figures'!$G:$G,"E1",'2013Figures'!$E:$E,$A41)</f>
        <v>3243</v>
      </c>
      <c r="H41" s="20">
        <f>SUMIFS('2013Figures'!$J:$J,'2013Figures'!$B:$B,"CyToBroker",'2013Figures'!$G:$G,"P1",'2013Figures'!$E:$E,$A41)</f>
        <v>0</v>
      </c>
      <c r="I41" s="13"/>
      <c r="J41" s="12"/>
      <c r="K41" s="13"/>
      <c r="L41" s="41">
        <f t="shared" si="17"/>
        <v>3386</v>
      </c>
      <c r="M41" s="42">
        <f>SUMIFS('2012Figures'!$J:$J,'2012Figures'!$B:$B,"BrokerToCy",'2012Figures'!$G:$G,"E1",'2012Figures'!$E:$E,$A41)</f>
        <v>122</v>
      </c>
      <c r="N41" s="42">
        <f>SUMIFS('2012Figures'!$J:$J,'2012Figures'!$B:$B,"BrokerToCy",'2012Figures'!$G:$G,"P1",'2012Figures'!$E:$E,$A41)</f>
        <v>0</v>
      </c>
      <c r="O41" s="42">
        <f>SUMIFS('2012Figures'!$J:$J,'2012Figures'!$B:$B,"CyToBroker",'2012Figures'!$G:$G,"E1",'2012Figures'!$E:$E,$A41)</f>
        <v>3264</v>
      </c>
      <c r="P41" s="42">
        <f>SUMIFS('2012Figures'!$J:$J,'2012Figures'!$B:$B,"CyToBroker",'2012Figures'!$G:$G,"P1",'2012Figures'!$E:$E,$A41)</f>
        <v>0</v>
      </c>
      <c r="Q41" s="13"/>
      <c r="R41" s="46">
        <f t="shared" si="6"/>
        <v>-0.03</v>
      </c>
      <c r="S41" s="46">
        <f t="shared" si="2"/>
        <v>-0.6</v>
      </c>
      <c r="T41" s="46" t="str">
        <f t="shared" si="3"/>
        <v/>
      </c>
      <c r="U41" s="46">
        <f t="shared" si="4"/>
        <v>-0.01</v>
      </c>
      <c r="V41" s="46" t="str">
        <f t="shared" si="5"/>
        <v/>
      </c>
    </row>
    <row r="42" spans="1:22" x14ac:dyDescent="0.2">
      <c r="A42" s="26">
        <v>12</v>
      </c>
      <c r="B42" s="19" t="s">
        <v>88</v>
      </c>
      <c r="C42" s="12" t="s">
        <v>88</v>
      </c>
      <c r="D42" s="18">
        <f t="shared" si="19"/>
        <v>1914</v>
      </c>
      <c r="E42" s="20">
        <f>SUMIFS('2013Figures'!$J:$J,'2013Figures'!$B:$B,"BrokerToCy",'2013Figures'!$G:$G,"E1",'2013Figures'!$E:$E,$A42)</f>
        <v>0</v>
      </c>
      <c r="F42" s="20">
        <f>SUMIFS('2013Figures'!$J:$J,'2013Figures'!$B:$B,"BrokerToCy",'2013Figures'!$G:$G,"P1",'2013Figures'!$E:$E,$A42)</f>
        <v>0</v>
      </c>
      <c r="G42" s="20">
        <f>SUMIFS('2013Figures'!$J:$J,'2013Figures'!$B:$B,"CyToBroker",'2013Figures'!$G:$G,"E1",'2013Figures'!$E:$E,$A42)</f>
        <v>1914</v>
      </c>
      <c r="H42" s="20">
        <f>SUMIFS('2013Figures'!$J:$J,'2013Figures'!$B:$B,"CyToBroker",'2013Figures'!$G:$G,"P1",'2013Figures'!$E:$E,$A42)</f>
        <v>0</v>
      </c>
      <c r="I42" s="13"/>
      <c r="J42" s="12"/>
      <c r="K42" s="13"/>
      <c r="L42" s="41">
        <f t="shared" si="17"/>
        <v>2087</v>
      </c>
      <c r="M42" s="42">
        <f>SUMIFS('2012Figures'!$J:$J,'2012Figures'!$B:$B,"BrokerToCy",'2012Figures'!$G:$G,"E1",'2012Figures'!$E:$E,$A42)</f>
        <v>0</v>
      </c>
      <c r="N42" s="42">
        <f>SUMIFS('2012Figures'!$J:$J,'2012Figures'!$B:$B,"BrokerToCy",'2012Figures'!$G:$G,"P1",'2012Figures'!$E:$E,$A42)</f>
        <v>0</v>
      </c>
      <c r="O42" s="42">
        <f>SUMIFS('2012Figures'!$J:$J,'2012Figures'!$B:$B,"CyToBroker",'2012Figures'!$G:$G,"E1",'2012Figures'!$E:$E,$A42)</f>
        <v>2087</v>
      </c>
      <c r="P42" s="42">
        <f>SUMIFS('2012Figures'!$J:$J,'2012Figures'!$B:$B,"CyToBroker",'2012Figures'!$G:$G,"P1",'2012Figures'!$E:$E,$A42)</f>
        <v>0</v>
      </c>
      <c r="Q42" s="13"/>
      <c r="R42" s="46">
        <f t="shared" si="6"/>
        <v>-0.08</v>
      </c>
      <c r="S42" s="46" t="str">
        <f t="shared" si="2"/>
        <v/>
      </c>
      <c r="T42" s="46" t="str">
        <f t="shared" si="3"/>
        <v/>
      </c>
      <c r="U42" s="46">
        <f t="shared" si="4"/>
        <v>-0.08</v>
      </c>
      <c r="V42" s="46" t="str">
        <f t="shared" si="5"/>
        <v/>
      </c>
    </row>
    <row r="43" spans="1:22" x14ac:dyDescent="0.2">
      <c r="A43" s="26">
        <v>13</v>
      </c>
      <c r="B43" s="19" t="s">
        <v>88</v>
      </c>
      <c r="C43" s="12" t="s">
        <v>88</v>
      </c>
      <c r="D43" s="18">
        <f t="shared" si="19"/>
        <v>1</v>
      </c>
      <c r="E43" s="20">
        <f>SUMIFS('2013Figures'!$J:$J,'2013Figures'!$B:$B,"BrokerToCy",'2013Figures'!$G:$G,"E1",'2013Figures'!$E:$E,$A43)</f>
        <v>1</v>
      </c>
      <c r="F43" s="20">
        <f>SUMIFS('2013Figures'!$J:$J,'2013Figures'!$B:$B,"BrokerToCy",'2013Figures'!$G:$G,"P1",'2013Figures'!$E:$E,$A43)</f>
        <v>0</v>
      </c>
      <c r="G43" s="20">
        <f>SUMIFS('2013Figures'!$J:$J,'2013Figures'!$B:$B,"CyToBroker",'2013Figures'!$G:$G,"E1",'2013Figures'!$E:$E,$A43)</f>
        <v>0</v>
      </c>
      <c r="H43" s="20">
        <f>SUMIFS('2013Figures'!$J:$J,'2013Figures'!$B:$B,"CyToBroker",'2013Figures'!$G:$G,"P1",'2013Figures'!$E:$E,$A43)</f>
        <v>0</v>
      </c>
      <c r="I43" s="13"/>
      <c r="J43" s="12"/>
      <c r="K43" s="13"/>
      <c r="L43" s="41">
        <f t="shared" si="17"/>
        <v>0</v>
      </c>
      <c r="M43" s="42">
        <f>SUMIFS('2012Figures'!$J:$J,'2012Figures'!$B:$B,"BrokerToCy",'2012Figures'!$G:$G,"E1",'2012Figures'!$E:$E,$A43)</f>
        <v>0</v>
      </c>
      <c r="N43" s="42">
        <f>SUMIFS('2012Figures'!$J:$J,'2012Figures'!$B:$B,"BrokerToCy",'2012Figures'!$G:$G,"P1",'2012Figures'!$E:$E,$A43)</f>
        <v>0</v>
      </c>
      <c r="O43" s="42">
        <f>SUMIFS('2012Figures'!$J:$J,'2012Figures'!$B:$B,"CyToBroker",'2012Figures'!$G:$G,"E1",'2012Figures'!$E:$E,$A43)</f>
        <v>0</v>
      </c>
      <c r="P43" s="42">
        <f>SUMIFS('2012Figures'!$J:$J,'2012Figures'!$B:$B,"CyToBroker",'2012Figures'!$G:$G,"P1",'2012Figures'!$E:$E,$A43)</f>
        <v>0</v>
      </c>
      <c r="Q43" s="13"/>
      <c r="R43" s="46" t="str">
        <f t="shared" si="6"/>
        <v/>
      </c>
      <c r="S43" s="46" t="str">
        <f t="shared" si="2"/>
        <v/>
      </c>
      <c r="T43" s="46" t="str">
        <f t="shared" si="3"/>
        <v/>
      </c>
      <c r="U43" s="46" t="str">
        <f t="shared" si="4"/>
        <v/>
      </c>
      <c r="V43" s="46" t="str">
        <f t="shared" si="5"/>
        <v/>
      </c>
    </row>
    <row r="44" spans="1:22" x14ac:dyDescent="0.2">
      <c r="A44" s="26">
        <v>21</v>
      </c>
      <c r="B44" s="19" t="s">
        <v>88</v>
      </c>
      <c r="C44" s="12" t="s">
        <v>88</v>
      </c>
      <c r="D44" s="18">
        <f t="shared" si="19"/>
        <v>932</v>
      </c>
      <c r="E44" s="20">
        <f>SUMIFS('2013Figures'!$J:$J,'2013Figures'!$B:$B,"BrokerToCy",'2013Figures'!$G:$G,"E1",'2013Figures'!$E:$E,$A44)</f>
        <v>6</v>
      </c>
      <c r="F44" s="20">
        <f>SUMIFS('2013Figures'!$J:$J,'2013Figures'!$B:$B,"BrokerToCy",'2013Figures'!$G:$G,"P1",'2013Figures'!$E:$E,$A44)</f>
        <v>0</v>
      </c>
      <c r="G44" s="20">
        <f>SUMIFS('2013Figures'!$J:$J,'2013Figures'!$B:$B,"CyToBroker",'2013Figures'!$G:$G,"E1",'2013Figures'!$E:$E,$A44)</f>
        <v>926</v>
      </c>
      <c r="H44" s="20">
        <f>SUMIFS('2013Figures'!$J:$J,'2013Figures'!$B:$B,"CyToBroker",'2013Figures'!$G:$G,"P1",'2013Figures'!$E:$E,$A44)</f>
        <v>0</v>
      </c>
      <c r="I44" s="13"/>
      <c r="J44" s="12"/>
      <c r="K44" s="13"/>
      <c r="L44" s="41">
        <f t="shared" si="17"/>
        <v>1116</v>
      </c>
      <c r="M44" s="42">
        <f>SUMIFS('2012Figures'!$J:$J,'2012Figures'!$B:$B,"BrokerToCy",'2012Figures'!$G:$G,"E1",'2012Figures'!$E:$E,$A44)</f>
        <v>0</v>
      </c>
      <c r="N44" s="42">
        <f>SUMIFS('2012Figures'!$J:$J,'2012Figures'!$B:$B,"BrokerToCy",'2012Figures'!$G:$G,"P1",'2012Figures'!$E:$E,$A44)</f>
        <v>0</v>
      </c>
      <c r="O44" s="42">
        <f>SUMIFS('2012Figures'!$J:$J,'2012Figures'!$B:$B,"CyToBroker",'2012Figures'!$G:$G,"E1",'2012Figures'!$E:$E,$A44)</f>
        <v>1116</v>
      </c>
      <c r="P44" s="42">
        <f>SUMIFS('2012Figures'!$J:$J,'2012Figures'!$B:$B,"CyToBroker",'2012Figures'!$G:$G,"P1",'2012Figures'!$E:$E,$A44)</f>
        <v>0</v>
      </c>
      <c r="Q44" s="13"/>
      <c r="R44" s="46">
        <f t="shared" si="6"/>
        <v>-0.16</v>
      </c>
      <c r="S44" s="46" t="str">
        <f t="shared" si="2"/>
        <v/>
      </c>
      <c r="T44" s="46" t="str">
        <f t="shared" si="3"/>
        <v/>
      </c>
      <c r="U44" s="46">
        <f t="shared" si="4"/>
        <v>-0.17</v>
      </c>
      <c r="V44" s="46" t="str">
        <f t="shared" si="5"/>
        <v/>
      </c>
    </row>
    <row r="45" spans="1:22" x14ac:dyDescent="0.2">
      <c r="A45" s="26">
        <v>22</v>
      </c>
      <c r="B45" s="19" t="s">
        <v>88</v>
      </c>
      <c r="C45" s="12" t="s">
        <v>88</v>
      </c>
      <c r="D45" s="18">
        <f t="shared" ref="D45:D46" si="20">SUM(E45:H45)</f>
        <v>3839</v>
      </c>
      <c r="E45" s="20">
        <f>SUMIFS('2013Figures'!$J:$J,'2013Figures'!$B:$B,"BrokerToCy",'2013Figures'!$G:$G,"E1",'2013Figures'!$E:$E,$A45)</f>
        <v>0</v>
      </c>
      <c r="F45" s="20">
        <f>SUMIFS('2013Figures'!$J:$J,'2013Figures'!$B:$B,"BrokerToCy",'2013Figures'!$G:$G,"P1",'2013Figures'!$E:$E,$A45)</f>
        <v>0</v>
      </c>
      <c r="G45" s="20">
        <f>SUMIFS('2013Figures'!$J:$J,'2013Figures'!$B:$B,"CyToBroker",'2013Figures'!$G:$G,"E1",'2013Figures'!$E:$E,$A45)</f>
        <v>3839</v>
      </c>
      <c r="H45" s="20">
        <f>SUMIFS('2013Figures'!$J:$J,'2013Figures'!$B:$B,"CyToBroker",'2013Figures'!$G:$G,"P1",'2013Figures'!$E:$E,$A45)</f>
        <v>0</v>
      </c>
      <c r="I45" s="13"/>
      <c r="J45" s="12"/>
      <c r="K45" s="13"/>
      <c r="L45" s="41">
        <f t="shared" si="17"/>
        <v>4980</v>
      </c>
      <c r="M45" s="42">
        <f>SUMIFS('2012Figures'!$J:$J,'2012Figures'!$B:$B,"BrokerToCy",'2012Figures'!$G:$G,"E1",'2012Figures'!$E:$E,$A45)</f>
        <v>1</v>
      </c>
      <c r="N45" s="42">
        <f>SUMIFS('2012Figures'!$J:$J,'2012Figures'!$B:$B,"BrokerToCy",'2012Figures'!$G:$G,"P1",'2012Figures'!$E:$E,$A45)</f>
        <v>0</v>
      </c>
      <c r="O45" s="42">
        <f>SUMIFS('2012Figures'!$J:$J,'2012Figures'!$B:$B,"CyToBroker",'2012Figures'!$G:$G,"E1",'2012Figures'!$E:$E,$A45)</f>
        <v>4979</v>
      </c>
      <c r="P45" s="42">
        <f>SUMIFS('2012Figures'!$J:$J,'2012Figures'!$B:$B,"CyToBroker",'2012Figures'!$G:$G,"P1",'2012Figures'!$E:$E,$A45)</f>
        <v>0</v>
      </c>
      <c r="Q45" s="13"/>
      <c r="R45" s="46">
        <f t="shared" si="6"/>
        <v>-0.23</v>
      </c>
      <c r="S45" s="46">
        <f t="shared" si="2"/>
        <v>-1</v>
      </c>
      <c r="T45" s="46" t="str">
        <f t="shared" si="3"/>
        <v/>
      </c>
      <c r="U45" s="46">
        <f t="shared" si="4"/>
        <v>-0.23</v>
      </c>
      <c r="V45" s="46" t="str">
        <f t="shared" si="5"/>
        <v/>
      </c>
    </row>
    <row r="46" spans="1:22" x14ac:dyDescent="0.2">
      <c r="A46" s="26">
        <v>23</v>
      </c>
      <c r="B46" s="19" t="s">
        <v>88</v>
      </c>
      <c r="C46" s="12" t="s">
        <v>88</v>
      </c>
      <c r="D46" s="18">
        <f t="shared" si="20"/>
        <v>3326</v>
      </c>
      <c r="E46" s="20">
        <f>SUMIFS('2013Figures'!$J:$J,'2013Figures'!$B:$B,"BrokerToCy",'2013Figures'!$G:$G,"E1",'2013Figures'!$E:$E,$A46)</f>
        <v>0</v>
      </c>
      <c r="F46" s="20">
        <f>SUMIFS('2013Figures'!$J:$J,'2013Figures'!$B:$B,"BrokerToCy",'2013Figures'!$G:$G,"P1",'2013Figures'!$E:$E,$A46)</f>
        <v>0</v>
      </c>
      <c r="G46" s="20">
        <f>SUMIFS('2013Figures'!$J:$J,'2013Figures'!$B:$B,"CyToBroker",'2013Figures'!$G:$G,"E1",'2013Figures'!$E:$E,$A46)</f>
        <v>3326</v>
      </c>
      <c r="H46" s="20">
        <f>SUMIFS('2013Figures'!$J:$J,'2013Figures'!$B:$B,"CyToBroker",'2013Figures'!$G:$G,"P1",'2013Figures'!$E:$E,$A46)</f>
        <v>0</v>
      </c>
      <c r="I46" s="13"/>
      <c r="J46" s="12"/>
      <c r="K46" s="13"/>
      <c r="L46" s="41">
        <f t="shared" si="17"/>
        <v>5496</v>
      </c>
      <c r="M46" s="42">
        <f>SUMIFS('2012Figures'!$J:$J,'2012Figures'!$B:$B,"BrokerToCy",'2012Figures'!$G:$G,"E1",'2012Figures'!$E:$E,$A46)</f>
        <v>0</v>
      </c>
      <c r="N46" s="42">
        <f>SUMIFS('2012Figures'!$J:$J,'2012Figures'!$B:$B,"BrokerToCy",'2012Figures'!$G:$G,"P1",'2012Figures'!$E:$E,$A46)</f>
        <v>0</v>
      </c>
      <c r="O46" s="42">
        <f>SUMIFS('2012Figures'!$J:$J,'2012Figures'!$B:$B,"CyToBroker",'2012Figures'!$G:$G,"E1",'2012Figures'!$E:$E,$A46)</f>
        <v>5496</v>
      </c>
      <c r="P46" s="42">
        <f>SUMIFS('2012Figures'!$J:$J,'2012Figures'!$B:$B,"CyToBroker",'2012Figures'!$G:$G,"P1",'2012Figures'!$E:$E,$A46)</f>
        <v>0</v>
      </c>
      <c r="Q46" s="13"/>
      <c r="R46" s="46">
        <f t="shared" si="6"/>
        <v>-0.39</v>
      </c>
      <c r="S46" s="46" t="str">
        <f t="shared" si="2"/>
        <v/>
      </c>
      <c r="T46" s="46" t="str">
        <f t="shared" si="3"/>
        <v/>
      </c>
      <c r="U46" s="46">
        <f t="shared" si="4"/>
        <v>-0.39</v>
      </c>
      <c r="V46" s="46" t="str">
        <f t="shared" si="5"/>
        <v/>
      </c>
    </row>
    <row r="47" spans="1:22" x14ac:dyDescent="0.2">
      <c r="A47" s="26">
        <v>98</v>
      </c>
      <c r="B47" s="19" t="s">
        <v>88</v>
      </c>
      <c r="C47" s="12" t="s">
        <v>88</v>
      </c>
      <c r="D47" s="18">
        <f t="shared" si="16"/>
        <v>3064</v>
      </c>
      <c r="E47" s="20">
        <f>SUMIFS('2013Figures'!$J:$J,'2013Figures'!$B:$B,"BrokerToCy",'2013Figures'!$G:$G,"E1",'2013Figures'!$E:$E,$A47)</f>
        <v>19</v>
      </c>
      <c r="F47" s="20">
        <f>SUMIFS('2013Figures'!$J:$J,'2013Figures'!$B:$B,"BrokerToCy",'2013Figures'!$G:$G,"P1",'2013Figures'!$E:$E,$A47)</f>
        <v>0</v>
      </c>
      <c r="G47" s="20">
        <f>SUMIFS('2013Figures'!$J:$J,'2013Figures'!$B:$B,"CyToBroker",'2013Figures'!$G:$G,"E1",'2013Figures'!$E:$E,$A47)</f>
        <v>3045</v>
      </c>
      <c r="H47" s="20">
        <f>SUMIFS('2013Figures'!$J:$J,'2013Figures'!$B:$B,"CyToBroker",'2013Figures'!$G:$G,"P1",'2013Figures'!$E:$E,$A47)</f>
        <v>0</v>
      </c>
      <c r="I47" s="13"/>
      <c r="J47" s="12"/>
      <c r="K47" s="13"/>
      <c r="L47" s="41">
        <f t="shared" si="17"/>
        <v>3035</v>
      </c>
      <c r="M47" s="42">
        <f>SUMIFS('2012Figures'!$J:$J,'2012Figures'!$B:$B,"BrokerToCy",'2012Figures'!$G:$G,"E1",'2012Figures'!$E:$E,$A47)</f>
        <v>20</v>
      </c>
      <c r="N47" s="42">
        <f>SUMIFS('2012Figures'!$J:$J,'2012Figures'!$B:$B,"BrokerToCy",'2012Figures'!$G:$G,"P1",'2012Figures'!$E:$E,$A47)</f>
        <v>0</v>
      </c>
      <c r="O47" s="42">
        <f>SUMIFS('2012Figures'!$J:$J,'2012Figures'!$B:$B,"CyToBroker",'2012Figures'!$G:$G,"E1",'2012Figures'!$E:$E,$A47)</f>
        <v>3015</v>
      </c>
      <c r="P47" s="42">
        <f>SUMIFS('2012Figures'!$J:$J,'2012Figures'!$B:$B,"CyToBroker",'2012Figures'!$G:$G,"P1",'2012Figures'!$E:$E,$A47)</f>
        <v>0</v>
      </c>
      <c r="Q47" s="13"/>
      <c r="R47" s="46">
        <f t="shared" si="6"/>
        <v>0.01</v>
      </c>
      <c r="S47" s="46">
        <f t="shared" si="2"/>
        <v>-0.05</v>
      </c>
      <c r="T47" s="46" t="str">
        <f t="shared" si="3"/>
        <v/>
      </c>
      <c r="U47" s="46">
        <f t="shared" si="4"/>
        <v>0.01</v>
      </c>
      <c r="V47" s="46" t="str">
        <f t="shared" si="5"/>
        <v/>
      </c>
    </row>
    <row r="48" spans="1:22" x14ac:dyDescent="0.2">
      <c r="A48" s="26">
        <v>99</v>
      </c>
      <c r="B48" s="19" t="s">
        <v>88</v>
      </c>
      <c r="C48" s="12" t="s">
        <v>88</v>
      </c>
      <c r="D48" s="18">
        <f t="shared" si="16"/>
        <v>368226</v>
      </c>
      <c r="E48" s="20">
        <f>SUMIFS('2013Figures'!$J:$J,'2013Figures'!$B:$B,"BrokerToCy",'2013Figures'!$G:$G,"E1",'2013Figures'!$E:$E,$A48)</f>
        <v>3300</v>
      </c>
      <c r="F48" s="20">
        <f>SUMIFS('2013Figures'!$J:$J,'2013Figures'!$B:$B,"BrokerToCy",'2013Figures'!$G:$G,"P1",'2013Figures'!$E:$E,$A48)</f>
        <v>0</v>
      </c>
      <c r="G48" s="20">
        <f>SUMIFS('2013Figures'!$J:$J,'2013Figures'!$B:$B,"CyToBroker",'2013Figures'!$G:$G,"E1",'2013Figures'!$E:$E,$A48)</f>
        <v>364926</v>
      </c>
      <c r="H48" s="20">
        <f>SUMIFS('2013Figures'!$J:$J,'2013Figures'!$B:$B,"CyToBroker",'2013Figures'!$G:$G,"P1",'2013Figures'!$E:$E,$A48)</f>
        <v>0</v>
      </c>
      <c r="I48" s="13"/>
      <c r="J48" s="12"/>
      <c r="K48" s="13"/>
      <c r="L48" s="41">
        <f t="shared" si="17"/>
        <v>538515</v>
      </c>
      <c r="M48" s="42">
        <f>SUMIFS('2012Figures'!$J:$J,'2012Figures'!$B:$B,"BrokerToCy",'2012Figures'!$G:$G,"E1",'2012Figures'!$E:$E,$A48)</f>
        <v>4474</v>
      </c>
      <c r="N48" s="42">
        <f>SUMIFS('2012Figures'!$J:$J,'2012Figures'!$B:$B,"BrokerToCy",'2012Figures'!$G:$G,"P1",'2012Figures'!$E:$E,$A48)</f>
        <v>0</v>
      </c>
      <c r="O48" s="42">
        <f>SUMIFS('2012Figures'!$J:$J,'2012Figures'!$B:$B,"CyToBroker",'2012Figures'!$G:$G,"E1",'2012Figures'!$E:$E,$A48)</f>
        <v>534041</v>
      </c>
      <c r="P48" s="42">
        <f>SUMIFS('2012Figures'!$J:$J,'2012Figures'!$B:$B,"CyToBroker",'2012Figures'!$G:$G,"P1",'2012Figures'!$E:$E,$A48)</f>
        <v>0</v>
      </c>
      <c r="Q48" s="13"/>
      <c r="R48" s="46">
        <f t="shared" si="6"/>
        <v>-0.32</v>
      </c>
      <c r="S48" s="46">
        <f t="shared" si="2"/>
        <v>-0.26</v>
      </c>
      <c r="T48" s="46" t="str">
        <f t="shared" si="3"/>
        <v/>
      </c>
      <c r="U48" s="46">
        <f t="shared" si="4"/>
        <v>-0.32</v>
      </c>
      <c r="V48" s="46" t="str">
        <f t="shared" si="5"/>
        <v/>
      </c>
    </row>
    <row r="49" spans="1:22" x14ac:dyDescent="0.2">
      <c r="A49" s="27"/>
      <c r="B49" s="25" t="s">
        <v>92</v>
      </c>
      <c r="C49" s="22"/>
      <c r="D49" s="23">
        <f t="shared" si="16"/>
        <v>23956621</v>
      </c>
      <c r="E49" s="23">
        <f>SUM(E30:E48)</f>
        <v>570021</v>
      </c>
      <c r="F49" s="23">
        <f t="shared" ref="F49:H49" si="21">SUM(F30:F48)</f>
        <v>160947</v>
      </c>
      <c r="G49" s="23">
        <f t="shared" si="21"/>
        <v>23020571</v>
      </c>
      <c r="H49" s="23">
        <f t="shared" si="21"/>
        <v>205082</v>
      </c>
      <c r="I49" s="21"/>
      <c r="J49" s="22"/>
      <c r="K49" s="21"/>
      <c r="L49" s="43">
        <f t="shared" si="17"/>
        <v>29828215</v>
      </c>
      <c r="M49" s="43">
        <f>SUM(M30:M48)</f>
        <v>798109</v>
      </c>
      <c r="N49" s="43">
        <f t="shared" ref="N49:P49" si="22">SUM(N30:N48)</f>
        <v>259406</v>
      </c>
      <c r="O49" s="43">
        <f t="shared" si="22"/>
        <v>28448529</v>
      </c>
      <c r="P49" s="43">
        <f t="shared" si="22"/>
        <v>322171</v>
      </c>
      <c r="Q49" s="21"/>
      <c r="R49" s="21"/>
      <c r="S49" s="21"/>
      <c r="T49" s="21"/>
      <c r="U49" s="21"/>
      <c r="V49" s="21"/>
    </row>
    <row r="50" spans="1:22" x14ac:dyDescent="0.2">
      <c r="A50" s="28">
        <v>101</v>
      </c>
      <c r="B50" s="28" t="s">
        <v>52</v>
      </c>
      <c r="C50" s="17" t="s">
        <v>88</v>
      </c>
      <c r="D50" s="18">
        <f>SUMIFS('2013Figures'!$J:$J,'2013Figures'!$C:$C,$A50)</f>
        <v>316663</v>
      </c>
      <c r="E50" s="18">
        <f>SUMIFS('2013Figures'!$J:$J,'2013Figures'!$C:$C,$A50,'2013Figures'!$B:$B,"BrokerToCy",'2013Figures'!$G:$G,"E1")</f>
        <v>0</v>
      </c>
      <c r="F50" s="18">
        <f>SUMIFS('2013Figures'!$J:$J,'2013Figures'!$C:$C,$A50,'2013Figures'!$B:$B,"BrokerToCy",'2013Figures'!$G:$G,"P1")</f>
        <v>0</v>
      </c>
      <c r="G50" s="18">
        <f>SUMIFS('2013Figures'!$J:$J,'2013Figures'!$C:$C,$A50,'2013Figures'!$B:$B,"CyToBroker",'2013Figures'!$G:$G,"E1")</f>
        <v>316663</v>
      </c>
      <c r="H50" s="18">
        <f>SUMIFS('2013Figures'!$J:$J,'2013Figures'!$C:$C,$A50,'2013Figures'!$B:$B,"CyToBroker",'2013Figures'!$G:$G,"P1")</f>
        <v>0</v>
      </c>
      <c r="I50" s="28"/>
      <c r="J50" s="17"/>
      <c r="K50" s="28"/>
      <c r="L50" s="41">
        <f>SUMIFS('2012Figures'!$J:$J,'2012Figures'!$C:$C,$A50)</f>
        <v>408131</v>
      </c>
      <c r="M50" s="41">
        <f>SUMIFS('2012Figures'!$J:$J,'2012Figures'!$C:$C,$A50,'2012Figures'!$B:$B,"BrokerToCy",'2012Figures'!$G:$G,"E1")</f>
        <v>0</v>
      </c>
      <c r="N50" s="41">
        <f>SUMIFS('2012Figures'!$J:$J,'2012Figures'!$C:$C,$A50,'2012Figures'!$B:$B,"BrokerToCy",'2012Figures'!$G:$G,"P1")</f>
        <v>0</v>
      </c>
      <c r="O50" s="41">
        <f>SUMIFS('2012Figures'!$J:$J,'2012Figures'!$C:$C,$A50,'2012Figures'!$B:$B,"CyToBroker",'2012Figures'!$G:$G,"E1")</f>
        <v>408131</v>
      </c>
      <c r="P50" s="41">
        <f>SUMIFS('2012Figures'!$J:$J,'2012Figures'!$C:$C,$A50,'2012Figures'!$B:$B,"CyToBroker",'2012Figures'!$G:$G,"P1")</f>
        <v>0</v>
      </c>
      <c r="Q50" s="28"/>
      <c r="R50" s="46">
        <f t="shared" si="6"/>
        <v>-0.22</v>
      </c>
      <c r="S50" s="46" t="str">
        <f t="shared" si="2"/>
        <v/>
      </c>
      <c r="T50" s="46" t="str">
        <f t="shared" si="3"/>
        <v/>
      </c>
      <c r="U50" s="46">
        <f t="shared" si="4"/>
        <v>-0.22</v>
      </c>
      <c r="V50" s="46" t="str">
        <f t="shared" si="5"/>
        <v/>
      </c>
    </row>
    <row r="51" spans="1:22" x14ac:dyDescent="0.2">
      <c r="A51" s="1">
        <v>101</v>
      </c>
      <c r="B51" s="1" t="s">
        <v>52</v>
      </c>
      <c r="C51" s="8">
        <v>11</v>
      </c>
      <c r="D51" s="29">
        <f>SUMIFS('2013Figures'!$J:$J,'2013Figures'!$C:$C,$A51,'2013Figures'!$H:$H,$B51,'2013Figures'!$I:$I,$C51)</f>
        <v>0</v>
      </c>
      <c r="E51" s="9">
        <f>SUMIFS('2013Figures'!$J:$J,'2013Figures'!$C:$C,$A51,'2013Figures'!$H:$H,$B51,'2013Figures'!$I:$I,$C51,'2013Figures'!$B:$B,"BrokerToCy",'2013Figures'!$G:$G,"E1")</f>
        <v>0</v>
      </c>
      <c r="F51" s="9">
        <f>SUMIFS('2013Figures'!$J:$J,'2013Figures'!$C:$C,$A51,'2013Figures'!$H:$H,$B51,'2013Figures'!$I:$I,$C51,'2013Figures'!$B:$B,"BrokerToCy",'2013Figures'!$G:$G,"P1")</f>
        <v>0</v>
      </c>
      <c r="G51" s="9">
        <f>SUMIFS('2013Figures'!$J:$J,'2013Figures'!$C:$C,$A51,'2013Figures'!$H:$H,$B51,'2013Figures'!$I:$I,$C51,'2013Figures'!$B:$B,"CyToBroker",'2013Figures'!$G:$G,"E1")</f>
        <v>0</v>
      </c>
      <c r="H51" s="9">
        <f>SUMIFS('2013Figures'!$J:$J,'2013Figures'!$C:$C,$A51,'2013Figures'!$H:$H,$B51,'2013Figures'!$I:$I,$C51,'2013Figures'!$B:$B,"CyToBroker",'2013Figures'!$G:$G,"P1")</f>
        <v>0</v>
      </c>
      <c r="L51" s="42">
        <f>SUMIFS('2012Figures'!$J:$J,'2012Figures'!$C:$C,$A51,'2012Figures'!$H:$H,$B51,'2012Figures'!$I:$I,$C51)</f>
        <v>0</v>
      </c>
      <c r="M51" s="42">
        <f>SUMIFS('2012Figures'!$J:$J,'2012Figures'!$C:$C,$A51,'2012Figures'!$H:$H,$B51,'2012Figures'!$I:$I,$C51,'2012Figures'!$B:$B,"BrokerToCy",'2012Figures'!$G:$G,"E1")</f>
        <v>0</v>
      </c>
      <c r="N51" s="42">
        <f>SUMIFS('2012Figures'!$J:$J,'2012Figures'!$C:$C,$A51,'2012Figures'!$H:$H,$B51,'2012Figures'!$I:$I,$C51,'2012Figures'!$B:$B,"BrokerToCy",'2012Figures'!$G:$G,"P1")</f>
        <v>0</v>
      </c>
      <c r="O51" s="42">
        <f>SUMIFS('2012Figures'!$J:$J,'2012Figures'!$C:$C,$A51,'2012Figures'!$H:$H,$B51,'2012Figures'!$I:$I,$C51,'2012Figures'!$B:$B,"CyToBroker",'2012Figures'!$G:$G,"E1")</f>
        <v>0</v>
      </c>
      <c r="P51" s="42">
        <f>SUMIFS('2012Figures'!$J:$J,'2012Figures'!$C:$C,$A51,'2012Figures'!$H:$H,$B51,'2012Figures'!$I:$I,$C51,'2012Figures'!$B:$B,"CyToBroker",'2012Figures'!$G:$G,"P1")</f>
        <v>0</v>
      </c>
      <c r="R51" s="46" t="str">
        <f t="shared" si="6"/>
        <v/>
      </c>
      <c r="S51" s="46" t="str">
        <f t="shared" si="2"/>
        <v/>
      </c>
      <c r="T51" s="46" t="str">
        <f t="shared" si="3"/>
        <v/>
      </c>
      <c r="U51" s="46" t="str">
        <f t="shared" si="4"/>
        <v/>
      </c>
      <c r="V51" s="46" t="str">
        <f t="shared" si="5"/>
        <v/>
      </c>
    </row>
    <row r="52" spans="1:22" x14ac:dyDescent="0.2">
      <c r="A52" s="1">
        <v>101</v>
      </c>
      <c r="B52" s="1" t="s">
        <v>52</v>
      </c>
      <c r="C52" s="8">
        <v>10</v>
      </c>
      <c r="D52" s="29">
        <f>SUMIFS('2013Figures'!$J:$J,'2013Figures'!$C:$C,$A52,'2013Figures'!$H:$H,$B52,'2013Figures'!$I:$I,$C52)</f>
        <v>0</v>
      </c>
      <c r="E52" s="9">
        <f>SUMIFS('2013Figures'!$J:$J,'2013Figures'!$C:$C,$A52,'2013Figures'!$H:$H,$B52,'2013Figures'!$I:$I,$C52,'2013Figures'!$B:$B,"BrokerToCy",'2013Figures'!$G:$G,"E1")</f>
        <v>0</v>
      </c>
      <c r="F52" s="9">
        <f>SUMIFS('2013Figures'!$J:$J,'2013Figures'!$C:$C,$A52,'2013Figures'!$H:$H,$B52,'2013Figures'!$I:$I,$C52,'2013Figures'!$B:$B,"BrokerToCy",'2013Figures'!$G:$G,"P1")</f>
        <v>0</v>
      </c>
      <c r="G52" s="9">
        <f>SUMIFS('2013Figures'!$J:$J,'2013Figures'!$C:$C,$A52,'2013Figures'!$H:$H,$B52,'2013Figures'!$I:$I,$C52,'2013Figures'!$B:$B,"CyToBroker",'2013Figures'!$G:$G,"E1")</f>
        <v>0</v>
      </c>
      <c r="H52" s="9">
        <f>SUMIFS('2013Figures'!$J:$J,'2013Figures'!$C:$C,$A52,'2013Figures'!$H:$H,$B52,'2013Figures'!$I:$I,$C52,'2013Figures'!$B:$B,"CyToBroker",'2013Figures'!$G:$G,"P1")</f>
        <v>0</v>
      </c>
      <c r="J52" s="8">
        <v>201501</v>
      </c>
      <c r="L52" s="42">
        <f>SUMIFS('2012Figures'!$J:$J,'2012Figures'!$C:$C,$A52,'2012Figures'!$H:$H,$B52,'2012Figures'!$I:$I,$C52)</f>
        <v>0</v>
      </c>
      <c r="M52" s="42">
        <f>SUMIFS('2012Figures'!$J:$J,'2012Figures'!$C:$C,$A52,'2012Figures'!$H:$H,$B52,'2012Figures'!$I:$I,$C52,'2012Figures'!$B:$B,"BrokerToCy",'2012Figures'!$G:$G,"E1")</f>
        <v>0</v>
      </c>
      <c r="N52" s="42">
        <f>SUMIFS('2012Figures'!$J:$J,'2012Figures'!$C:$C,$A52,'2012Figures'!$H:$H,$B52,'2012Figures'!$I:$I,$C52,'2012Figures'!$B:$B,"BrokerToCy",'2012Figures'!$G:$G,"P1")</f>
        <v>0</v>
      </c>
      <c r="O52" s="42">
        <f>SUMIFS('2012Figures'!$J:$J,'2012Figures'!$C:$C,$A52,'2012Figures'!$H:$H,$B52,'2012Figures'!$I:$I,$C52,'2012Figures'!$B:$B,"CyToBroker",'2012Figures'!$G:$G,"E1")</f>
        <v>0</v>
      </c>
      <c r="P52" s="42">
        <f>SUMIFS('2012Figures'!$J:$J,'2012Figures'!$C:$C,$A52,'2012Figures'!$H:$H,$B52,'2012Figures'!$I:$I,$C52,'2012Figures'!$B:$B,"CyToBroker",'2012Figures'!$G:$G,"P1")</f>
        <v>0</v>
      </c>
      <c r="R52" s="46" t="str">
        <f t="shared" si="6"/>
        <v/>
      </c>
      <c r="S52" s="46" t="str">
        <f t="shared" si="2"/>
        <v/>
      </c>
      <c r="T52" s="46" t="str">
        <f t="shared" si="3"/>
        <v/>
      </c>
      <c r="U52" s="46" t="str">
        <f t="shared" si="4"/>
        <v/>
      </c>
      <c r="V52" s="46" t="str">
        <f t="shared" si="5"/>
        <v/>
      </c>
    </row>
    <row r="53" spans="1:22" x14ac:dyDescent="0.2">
      <c r="A53" s="1">
        <v>101</v>
      </c>
      <c r="B53" s="1" t="s">
        <v>52</v>
      </c>
      <c r="C53" s="8">
        <v>9</v>
      </c>
      <c r="D53" s="29">
        <f>SUMIFS('2013Figures'!$J:$J,'2013Figures'!$C:$C,$A53,'2013Figures'!$H:$H,$B53,'2013Figures'!$I:$I,$C53)</f>
        <v>0</v>
      </c>
      <c r="E53" s="9">
        <f>SUMIFS('2013Figures'!$J:$J,'2013Figures'!$C:$C,$A53,'2013Figures'!$H:$H,$B53,'2013Figures'!$I:$I,$C53,'2013Figures'!$B:$B,"BrokerToCy",'2013Figures'!$G:$G,"E1")</f>
        <v>0</v>
      </c>
      <c r="F53" s="9">
        <f>SUMIFS('2013Figures'!$J:$J,'2013Figures'!$C:$C,$A53,'2013Figures'!$H:$H,$B53,'2013Figures'!$I:$I,$C53,'2013Figures'!$B:$B,"BrokerToCy",'2013Figures'!$G:$G,"P1")</f>
        <v>0</v>
      </c>
      <c r="G53" s="9">
        <f>SUMIFS('2013Figures'!$J:$J,'2013Figures'!$C:$C,$A53,'2013Figures'!$H:$H,$B53,'2013Figures'!$I:$I,$C53,'2013Figures'!$B:$B,"CyToBroker",'2013Figures'!$G:$G,"E1")</f>
        <v>0</v>
      </c>
      <c r="H53" s="9">
        <f>SUMIFS('2013Figures'!$J:$J,'2013Figures'!$C:$C,$A53,'2013Figures'!$H:$H,$B53,'2013Figures'!$I:$I,$C53,'2013Figures'!$B:$B,"CyToBroker",'2013Figures'!$G:$G,"P1")</f>
        <v>0</v>
      </c>
      <c r="J53" s="8">
        <v>201401</v>
      </c>
      <c r="L53" s="42">
        <f>SUMIFS('2012Figures'!$J:$J,'2012Figures'!$C:$C,$A53,'2012Figures'!$H:$H,$B53,'2012Figures'!$I:$I,$C53)</f>
        <v>0</v>
      </c>
      <c r="M53" s="42">
        <f>SUMIFS('2012Figures'!$J:$J,'2012Figures'!$C:$C,$A53,'2012Figures'!$H:$H,$B53,'2012Figures'!$I:$I,$C53,'2012Figures'!$B:$B,"BrokerToCy",'2012Figures'!$G:$G,"E1")</f>
        <v>0</v>
      </c>
      <c r="N53" s="42">
        <f>SUMIFS('2012Figures'!$J:$J,'2012Figures'!$C:$C,$A53,'2012Figures'!$H:$H,$B53,'2012Figures'!$I:$I,$C53,'2012Figures'!$B:$B,"BrokerToCy",'2012Figures'!$G:$G,"P1")</f>
        <v>0</v>
      </c>
      <c r="O53" s="42">
        <f>SUMIFS('2012Figures'!$J:$J,'2012Figures'!$C:$C,$A53,'2012Figures'!$H:$H,$B53,'2012Figures'!$I:$I,$C53,'2012Figures'!$B:$B,"CyToBroker",'2012Figures'!$G:$G,"E1")</f>
        <v>0</v>
      </c>
      <c r="P53" s="42">
        <f>SUMIFS('2012Figures'!$J:$J,'2012Figures'!$C:$C,$A53,'2012Figures'!$H:$H,$B53,'2012Figures'!$I:$I,$C53,'2012Figures'!$B:$B,"CyToBroker",'2012Figures'!$G:$G,"P1")</f>
        <v>0</v>
      </c>
      <c r="R53" s="46" t="str">
        <f t="shared" si="6"/>
        <v/>
      </c>
      <c r="S53" s="46" t="str">
        <f t="shared" si="2"/>
        <v/>
      </c>
      <c r="T53" s="46" t="str">
        <f t="shared" si="3"/>
        <v/>
      </c>
      <c r="U53" s="46" t="str">
        <f t="shared" si="4"/>
        <v/>
      </c>
      <c r="V53" s="46" t="str">
        <f t="shared" si="5"/>
        <v/>
      </c>
    </row>
    <row r="54" spans="1:22" x14ac:dyDescent="0.2">
      <c r="A54" s="1">
        <v>101</v>
      </c>
      <c r="B54" s="1" t="s">
        <v>52</v>
      </c>
      <c r="C54" s="8">
        <v>8</v>
      </c>
      <c r="D54" s="29">
        <f>SUMIFS('2013Figures'!$J:$J,'2013Figures'!$C:$C,$A54,'2013Figures'!$H:$H,$B54,'2013Figures'!$I:$I,$C54)</f>
        <v>2406</v>
      </c>
      <c r="E54" s="29">
        <f>SUMIFS('2013Figures'!$J:$J,'2013Figures'!$C:$C,$A54,'2013Figures'!$H:$H,$B54,'2013Figures'!$I:$I,$C54,'2013Figures'!$B:$B,"BrokerToCy",'2013Figures'!$G:$G,"E1")</f>
        <v>0</v>
      </c>
      <c r="F54" s="29">
        <f>SUMIFS('2013Figures'!$J:$J,'2013Figures'!$C:$C,$A54,'2013Figures'!$H:$H,$B54,'2013Figures'!$I:$I,$C54,'2013Figures'!$B:$B,"BrokerToCy",'2013Figures'!$G:$G,"P1")</f>
        <v>0</v>
      </c>
      <c r="G54" s="29">
        <f>SUMIFS('2013Figures'!$J:$J,'2013Figures'!$C:$C,$A54,'2013Figures'!$H:$H,$B54,'2013Figures'!$I:$I,$C54,'2013Figures'!$B:$B,"CyToBroker",'2013Figures'!$G:$G,"E1")</f>
        <v>2406</v>
      </c>
      <c r="H54" s="29">
        <f>SUMIFS('2013Figures'!$J:$J,'2013Figures'!$C:$C,$A54,'2013Figures'!$H:$H,$B54,'2013Figures'!$I:$I,$C54,'2013Figures'!$B:$B,"CyToBroker",'2013Figures'!$G:$G,"P1")</f>
        <v>0</v>
      </c>
      <c r="I54" s="30"/>
      <c r="J54" s="31">
        <v>201301</v>
      </c>
      <c r="K54" s="30"/>
      <c r="L54" s="42">
        <f>SUMIFS('2012Figures'!$J:$J,'2012Figures'!$C:$C,$A54,'2012Figures'!$H:$H,$B54,'2012Figures'!$I:$I,$C54)</f>
        <v>419</v>
      </c>
      <c r="M54" s="42">
        <f>SUMIFS('2012Figures'!$J:$J,'2012Figures'!$C:$C,$A54,'2012Figures'!$H:$H,$B54,'2012Figures'!$I:$I,$C54,'2012Figures'!$B:$B,"BrokerToCy",'2012Figures'!$G:$G,"E1")</f>
        <v>0</v>
      </c>
      <c r="N54" s="42">
        <f>SUMIFS('2012Figures'!$J:$J,'2012Figures'!$C:$C,$A54,'2012Figures'!$H:$H,$B54,'2012Figures'!$I:$I,$C54,'2012Figures'!$B:$B,"BrokerToCy",'2012Figures'!$G:$G,"P1")</f>
        <v>0</v>
      </c>
      <c r="O54" s="42">
        <f>SUMIFS('2012Figures'!$J:$J,'2012Figures'!$C:$C,$A54,'2012Figures'!$H:$H,$B54,'2012Figures'!$I:$I,$C54,'2012Figures'!$B:$B,"CyToBroker",'2012Figures'!$G:$G,"E1")</f>
        <v>419</v>
      </c>
      <c r="P54" s="42">
        <f>SUMIFS('2012Figures'!$J:$J,'2012Figures'!$C:$C,$A54,'2012Figures'!$H:$H,$B54,'2012Figures'!$I:$I,$C54,'2012Figures'!$B:$B,"CyToBroker",'2012Figures'!$G:$G,"P1")</f>
        <v>0</v>
      </c>
      <c r="Q54" s="30"/>
      <c r="R54" s="46">
        <f t="shared" si="6"/>
        <v>4.74</v>
      </c>
      <c r="S54" s="46" t="str">
        <f t="shared" si="2"/>
        <v/>
      </c>
      <c r="T54" s="46" t="str">
        <f t="shared" si="3"/>
        <v/>
      </c>
      <c r="U54" s="46">
        <f t="shared" si="4"/>
        <v>4.74</v>
      </c>
      <c r="V54" s="46" t="str">
        <f t="shared" si="5"/>
        <v/>
      </c>
    </row>
    <row r="55" spans="1:22" x14ac:dyDescent="0.2">
      <c r="A55" s="1">
        <v>101</v>
      </c>
      <c r="B55" s="1" t="s">
        <v>52</v>
      </c>
      <c r="C55" s="8">
        <v>7</v>
      </c>
      <c r="D55" s="29">
        <f>SUMIFS('2013Figures'!$J:$J,'2013Figures'!$C:$C,$A55,'2013Figures'!$H:$H,$B55,'2013Figures'!$I:$I,$C55)</f>
        <v>0</v>
      </c>
      <c r="E55" s="9">
        <f>SUMIFS('2013Figures'!$J:$J,'2013Figures'!$C:$C,$A55,'2013Figures'!$H:$H,$B55,'2013Figures'!$I:$I,$C55,'2013Figures'!$B:$B,"BrokerToCy",'2013Figures'!$G:$G,"E1")</f>
        <v>0</v>
      </c>
      <c r="F55" s="9">
        <f>SUMIFS('2013Figures'!$J:$J,'2013Figures'!$C:$C,$A55,'2013Figures'!$H:$H,$B55,'2013Figures'!$I:$I,$C55,'2013Figures'!$B:$B,"BrokerToCy",'2013Figures'!$G:$G,"P1")</f>
        <v>0</v>
      </c>
      <c r="G55" s="9">
        <f>SUMIFS('2013Figures'!$J:$J,'2013Figures'!$C:$C,$A55,'2013Figures'!$H:$H,$B55,'2013Figures'!$I:$I,$C55,'2013Figures'!$B:$B,"CyToBroker",'2013Figures'!$G:$G,"E1")</f>
        <v>0</v>
      </c>
      <c r="H55" s="9">
        <f>SUMIFS('2013Figures'!$J:$J,'2013Figures'!$C:$C,$A55,'2013Figures'!$H:$H,$B55,'2013Figures'!$I:$I,$C55,'2013Figures'!$B:$B,"CyToBroker",'2013Figures'!$G:$G,"P1")</f>
        <v>0</v>
      </c>
      <c r="J55" s="8">
        <v>201201</v>
      </c>
      <c r="L55" s="42">
        <f>SUMIFS('2012Figures'!$J:$J,'2012Figures'!$C:$C,$A55,'2012Figures'!$H:$H,$B55,'2012Figures'!$I:$I,$C55)</f>
        <v>0</v>
      </c>
      <c r="M55" s="42">
        <f>SUMIFS('2012Figures'!$J:$J,'2012Figures'!$C:$C,$A55,'2012Figures'!$H:$H,$B55,'2012Figures'!$I:$I,$C55,'2012Figures'!$B:$B,"BrokerToCy",'2012Figures'!$G:$G,"E1")</f>
        <v>0</v>
      </c>
      <c r="N55" s="42">
        <f>SUMIFS('2012Figures'!$J:$J,'2012Figures'!$C:$C,$A55,'2012Figures'!$H:$H,$B55,'2012Figures'!$I:$I,$C55,'2012Figures'!$B:$B,"BrokerToCy",'2012Figures'!$G:$G,"P1")</f>
        <v>0</v>
      </c>
      <c r="O55" s="42">
        <f>SUMIFS('2012Figures'!$J:$J,'2012Figures'!$C:$C,$A55,'2012Figures'!$H:$H,$B55,'2012Figures'!$I:$I,$C55,'2012Figures'!$B:$B,"CyToBroker",'2012Figures'!$G:$G,"E1")</f>
        <v>0</v>
      </c>
      <c r="P55" s="42">
        <f>SUMIFS('2012Figures'!$J:$J,'2012Figures'!$C:$C,$A55,'2012Figures'!$H:$H,$B55,'2012Figures'!$I:$I,$C55,'2012Figures'!$B:$B,"CyToBroker",'2012Figures'!$G:$G,"P1")</f>
        <v>0</v>
      </c>
      <c r="R55" s="46" t="str">
        <f t="shared" si="6"/>
        <v/>
      </c>
      <c r="S55" s="46" t="str">
        <f t="shared" si="2"/>
        <v/>
      </c>
      <c r="T55" s="46" t="str">
        <f t="shared" si="3"/>
        <v/>
      </c>
      <c r="U55" s="46" t="str">
        <f t="shared" si="4"/>
        <v/>
      </c>
      <c r="V55" s="46" t="str">
        <f t="shared" si="5"/>
        <v/>
      </c>
    </row>
    <row r="56" spans="1:22" x14ac:dyDescent="0.2">
      <c r="A56" s="1">
        <v>101</v>
      </c>
      <c r="B56" s="1" t="s">
        <v>52</v>
      </c>
      <c r="C56" s="8">
        <v>6</v>
      </c>
      <c r="D56" s="29">
        <f>SUMIFS('2013Figures'!$J:$J,'2013Figures'!$C:$C,$A56,'2013Figures'!$H:$H,$B56,'2013Figures'!$I:$I,$C56)</f>
        <v>19555</v>
      </c>
      <c r="E56" s="9">
        <f>SUMIFS('2013Figures'!$J:$J,'2013Figures'!$C:$C,$A56,'2013Figures'!$H:$H,$B56,'2013Figures'!$I:$I,$C56,'2013Figures'!$B:$B,"BrokerToCy",'2013Figures'!$G:$G,"E1")</f>
        <v>0</v>
      </c>
      <c r="F56" s="9">
        <f>SUMIFS('2013Figures'!$J:$J,'2013Figures'!$C:$C,$A56,'2013Figures'!$H:$H,$B56,'2013Figures'!$I:$I,$C56,'2013Figures'!$B:$B,"BrokerToCy",'2013Figures'!$G:$G,"P1")</f>
        <v>0</v>
      </c>
      <c r="G56" s="9">
        <f>SUMIFS('2013Figures'!$J:$J,'2013Figures'!$C:$C,$A56,'2013Figures'!$H:$H,$B56,'2013Figures'!$I:$I,$C56,'2013Figures'!$B:$B,"CyToBroker",'2013Figures'!$G:$G,"E1")</f>
        <v>19555</v>
      </c>
      <c r="H56" s="9">
        <f>SUMIFS('2013Figures'!$J:$J,'2013Figures'!$C:$C,$A56,'2013Figures'!$H:$H,$B56,'2013Figures'!$I:$I,$C56,'2013Figures'!$B:$B,"CyToBroker",'2013Figures'!$G:$G,"P1")</f>
        <v>0</v>
      </c>
      <c r="J56" s="8">
        <v>201101</v>
      </c>
      <c r="L56" s="42">
        <f>SUMIFS('2012Figures'!$J:$J,'2012Figures'!$C:$C,$A56,'2012Figures'!$H:$H,$B56,'2012Figures'!$I:$I,$C56)</f>
        <v>3820</v>
      </c>
      <c r="M56" s="42">
        <f>SUMIFS('2012Figures'!$J:$J,'2012Figures'!$C:$C,$A56,'2012Figures'!$H:$H,$B56,'2012Figures'!$I:$I,$C56,'2012Figures'!$B:$B,"BrokerToCy",'2012Figures'!$G:$G,"E1")</f>
        <v>0</v>
      </c>
      <c r="N56" s="42">
        <f>SUMIFS('2012Figures'!$J:$J,'2012Figures'!$C:$C,$A56,'2012Figures'!$H:$H,$B56,'2012Figures'!$I:$I,$C56,'2012Figures'!$B:$B,"BrokerToCy",'2012Figures'!$G:$G,"P1")</f>
        <v>0</v>
      </c>
      <c r="O56" s="42">
        <f>SUMIFS('2012Figures'!$J:$J,'2012Figures'!$C:$C,$A56,'2012Figures'!$H:$H,$B56,'2012Figures'!$I:$I,$C56,'2012Figures'!$B:$B,"CyToBroker",'2012Figures'!$G:$G,"E1")</f>
        <v>3820</v>
      </c>
      <c r="P56" s="42">
        <f>SUMIFS('2012Figures'!$J:$J,'2012Figures'!$C:$C,$A56,'2012Figures'!$H:$H,$B56,'2012Figures'!$I:$I,$C56,'2012Figures'!$B:$B,"CyToBroker",'2012Figures'!$G:$G,"P1")</f>
        <v>0</v>
      </c>
      <c r="R56" s="46">
        <f t="shared" si="6"/>
        <v>4.12</v>
      </c>
      <c r="S56" s="46" t="str">
        <f t="shared" si="2"/>
        <v/>
      </c>
      <c r="T56" s="46" t="str">
        <f t="shared" si="3"/>
        <v/>
      </c>
      <c r="U56" s="46">
        <f t="shared" si="4"/>
        <v>4.12</v>
      </c>
      <c r="V56" s="46" t="str">
        <f t="shared" si="5"/>
        <v/>
      </c>
    </row>
    <row r="57" spans="1:22" x14ac:dyDescent="0.2">
      <c r="A57" s="1">
        <v>101</v>
      </c>
      <c r="B57" s="1" t="s">
        <v>52</v>
      </c>
      <c r="C57" s="8">
        <v>5</v>
      </c>
      <c r="D57" s="29">
        <f>SUMIFS('2013Figures'!$J:$J,'2013Figures'!$C:$C,$A57,'2013Figures'!$H:$H,$B57,'2013Figures'!$I:$I,$C57)</f>
        <v>0</v>
      </c>
      <c r="E57" s="9">
        <f>SUMIFS('2013Figures'!$J:$J,'2013Figures'!$C:$C,$A57,'2013Figures'!$H:$H,$B57,'2013Figures'!$I:$I,$C57,'2013Figures'!$B:$B,"BrokerToCy",'2013Figures'!$G:$G,"E1")</f>
        <v>0</v>
      </c>
      <c r="F57" s="9">
        <f>SUMIFS('2013Figures'!$J:$J,'2013Figures'!$C:$C,$A57,'2013Figures'!$H:$H,$B57,'2013Figures'!$I:$I,$C57,'2013Figures'!$B:$B,"BrokerToCy",'2013Figures'!$G:$G,"P1")</f>
        <v>0</v>
      </c>
      <c r="G57" s="9">
        <f>SUMIFS('2013Figures'!$J:$J,'2013Figures'!$C:$C,$A57,'2013Figures'!$H:$H,$B57,'2013Figures'!$I:$I,$C57,'2013Figures'!$B:$B,"CyToBroker",'2013Figures'!$G:$G,"E1")</f>
        <v>0</v>
      </c>
      <c r="H57" s="9">
        <f>SUMIFS('2013Figures'!$J:$J,'2013Figures'!$C:$C,$A57,'2013Figures'!$H:$H,$B57,'2013Figures'!$I:$I,$C57,'2013Figures'!$B:$B,"CyToBroker",'2013Figures'!$G:$G,"P1")</f>
        <v>0</v>
      </c>
      <c r="J57" s="8">
        <v>201001</v>
      </c>
      <c r="L57" s="42">
        <f>SUMIFS('2012Figures'!$J:$J,'2012Figures'!$C:$C,$A57,'2012Figures'!$H:$H,$B57,'2012Figures'!$I:$I,$C57)</f>
        <v>0</v>
      </c>
      <c r="M57" s="42">
        <f>SUMIFS('2012Figures'!$J:$J,'2012Figures'!$C:$C,$A57,'2012Figures'!$H:$H,$B57,'2012Figures'!$I:$I,$C57,'2012Figures'!$B:$B,"BrokerToCy",'2012Figures'!$G:$G,"E1")</f>
        <v>0</v>
      </c>
      <c r="N57" s="42">
        <f>SUMIFS('2012Figures'!$J:$J,'2012Figures'!$C:$C,$A57,'2012Figures'!$H:$H,$B57,'2012Figures'!$I:$I,$C57,'2012Figures'!$B:$B,"BrokerToCy",'2012Figures'!$G:$G,"P1")</f>
        <v>0</v>
      </c>
      <c r="O57" s="42">
        <f>SUMIFS('2012Figures'!$J:$J,'2012Figures'!$C:$C,$A57,'2012Figures'!$H:$H,$B57,'2012Figures'!$I:$I,$C57,'2012Figures'!$B:$B,"CyToBroker",'2012Figures'!$G:$G,"E1")</f>
        <v>0</v>
      </c>
      <c r="P57" s="42">
        <f>SUMIFS('2012Figures'!$J:$J,'2012Figures'!$C:$C,$A57,'2012Figures'!$H:$H,$B57,'2012Figures'!$I:$I,$C57,'2012Figures'!$B:$B,"CyToBroker",'2012Figures'!$G:$G,"P1")</f>
        <v>0</v>
      </c>
      <c r="R57" s="46" t="str">
        <f t="shared" si="6"/>
        <v/>
      </c>
      <c r="S57" s="46" t="str">
        <f t="shared" si="2"/>
        <v/>
      </c>
      <c r="T57" s="46" t="str">
        <f t="shared" si="3"/>
        <v/>
      </c>
      <c r="U57" s="46" t="str">
        <f t="shared" si="4"/>
        <v/>
      </c>
      <c r="V57" s="46" t="str">
        <f t="shared" si="5"/>
        <v/>
      </c>
    </row>
    <row r="58" spans="1:22" x14ac:dyDescent="0.2">
      <c r="A58" s="1">
        <v>101</v>
      </c>
      <c r="B58" s="1" t="s">
        <v>52</v>
      </c>
      <c r="C58" s="8">
        <v>4</v>
      </c>
      <c r="D58" s="29">
        <f>SUMIFS('2013Figures'!$J:$J,'2013Figures'!$C:$C,$A58,'2013Figures'!$H:$H,$B58,'2013Figures'!$I:$I,$C58)</f>
        <v>45722</v>
      </c>
      <c r="E58" s="9">
        <f>SUMIFS('2013Figures'!$J:$J,'2013Figures'!$C:$C,$A58,'2013Figures'!$H:$H,$B58,'2013Figures'!$I:$I,$C58,'2013Figures'!$B:$B,"BrokerToCy",'2013Figures'!$G:$G,"E1")</f>
        <v>0</v>
      </c>
      <c r="F58" s="9">
        <f>SUMIFS('2013Figures'!$J:$J,'2013Figures'!$C:$C,$A58,'2013Figures'!$H:$H,$B58,'2013Figures'!$I:$I,$C58,'2013Figures'!$B:$B,"BrokerToCy",'2013Figures'!$G:$G,"P1")</f>
        <v>0</v>
      </c>
      <c r="G58" s="9">
        <f>SUMIFS('2013Figures'!$J:$J,'2013Figures'!$C:$C,$A58,'2013Figures'!$H:$H,$B58,'2013Figures'!$I:$I,$C58,'2013Figures'!$B:$B,"CyToBroker",'2013Figures'!$G:$G,"E1")</f>
        <v>45722</v>
      </c>
      <c r="H58" s="9">
        <f>SUMIFS('2013Figures'!$J:$J,'2013Figures'!$C:$C,$A58,'2013Figures'!$H:$H,$B58,'2013Figures'!$I:$I,$C58,'2013Figures'!$B:$B,"CyToBroker",'2013Figures'!$G:$G,"P1")</f>
        <v>0</v>
      </c>
      <c r="J58" s="8">
        <v>200901</v>
      </c>
      <c r="L58" s="42">
        <f>SUMIFS('2012Figures'!$J:$J,'2012Figures'!$C:$C,$A58,'2012Figures'!$H:$H,$B58,'2012Figures'!$I:$I,$C58)</f>
        <v>94860</v>
      </c>
      <c r="M58" s="42">
        <f>SUMIFS('2012Figures'!$J:$J,'2012Figures'!$C:$C,$A58,'2012Figures'!$H:$H,$B58,'2012Figures'!$I:$I,$C58,'2012Figures'!$B:$B,"BrokerToCy",'2012Figures'!$G:$G,"E1")</f>
        <v>0</v>
      </c>
      <c r="N58" s="42">
        <f>SUMIFS('2012Figures'!$J:$J,'2012Figures'!$C:$C,$A58,'2012Figures'!$H:$H,$B58,'2012Figures'!$I:$I,$C58,'2012Figures'!$B:$B,"BrokerToCy",'2012Figures'!$G:$G,"P1")</f>
        <v>0</v>
      </c>
      <c r="O58" s="42">
        <f>SUMIFS('2012Figures'!$J:$J,'2012Figures'!$C:$C,$A58,'2012Figures'!$H:$H,$B58,'2012Figures'!$I:$I,$C58,'2012Figures'!$B:$B,"CyToBroker",'2012Figures'!$G:$G,"E1")</f>
        <v>94860</v>
      </c>
      <c r="P58" s="42">
        <f>SUMIFS('2012Figures'!$J:$J,'2012Figures'!$C:$C,$A58,'2012Figures'!$H:$H,$B58,'2012Figures'!$I:$I,$C58,'2012Figures'!$B:$B,"CyToBroker",'2012Figures'!$G:$G,"P1")</f>
        <v>0</v>
      </c>
      <c r="R58" s="46">
        <f t="shared" si="6"/>
        <v>-0.52</v>
      </c>
      <c r="S58" s="46" t="str">
        <f t="shared" si="2"/>
        <v/>
      </c>
      <c r="T58" s="46" t="str">
        <f t="shared" si="3"/>
        <v/>
      </c>
      <c r="U58" s="46">
        <f t="shared" si="4"/>
        <v>-0.52</v>
      </c>
      <c r="V58" s="46" t="str">
        <f t="shared" si="5"/>
        <v/>
      </c>
    </row>
    <row r="59" spans="1:22" x14ac:dyDescent="0.2">
      <c r="A59" s="1">
        <v>101</v>
      </c>
      <c r="B59" s="1" t="s">
        <v>52</v>
      </c>
      <c r="C59" s="8">
        <v>3</v>
      </c>
      <c r="D59" s="29">
        <f>SUMIFS('2013Figures'!$J:$J,'2013Figures'!$C:$C,$A59,'2013Figures'!$H:$H,$B59,'2013Figures'!$I:$I,$C59)</f>
        <v>0</v>
      </c>
      <c r="E59" s="9">
        <f>SUMIFS('2013Figures'!$J:$J,'2013Figures'!$C:$C,$A59,'2013Figures'!$H:$H,$B59,'2013Figures'!$I:$I,$C59,'2013Figures'!$B:$B,"BrokerToCy",'2013Figures'!$G:$G,"E1")</f>
        <v>0</v>
      </c>
      <c r="F59" s="9">
        <f>SUMIFS('2013Figures'!$J:$J,'2013Figures'!$C:$C,$A59,'2013Figures'!$H:$H,$B59,'2013Figures'!$I:$I,$C59,'2013Figures'!$B:$B,"BrokerToCy",'2013Figures'!$G:$G,"P1")</f>
        <v>0</v>
      </c>
      <c r="G59" s="9">
        <f>SUMIFS('2013Figures'!$J:$J,'2013Figures'!$C:$C,$A59,'2013Figures'!$H:$H,$B59,'2013Figures'!$I:$I,$C59,'2013Figures'!$B:$B,"CyToBroker",'2013Figures'!$G:$G,"E1")</f>
        <v>0</v>
      </c>
      <c r="H59" s="9">
        <f>SUMIFS('2013Figures'!$J:$J,'2013Figures'!$C:$C,$A59,'2013Figures'!$H:$H,$B59,'2013Figures'!$I:$I,$C59,'2013Figures'!$B:$B,"CyToBroker",'2013Figures'!$G:$G,"P1")</f>
        <v>0</v>
      </c>
      <c r="J59" s="8">
        <v>200801</v>
      </c>
      <c r="L59" s="42">
        <f>SUMIFS('2012Figures'!$J:$J,'2012Figures'!$C:$C,$A59,'2012Figures'!$H:$H,$B59,'2012Figures'!$I:$I,$C59)</f>
        <v>0</v>
      </c>
      <c r="M59" s="42">
        <f>SUMIFS('2012Figures'!$J:$J,'2012Figures'!$C:$C,$A59,'2012Figures'!$H:$H,$B59,'2012Figures'!$I:$I,$C59,'2012Figures'!$B:$B,"BrokerToCy",'2012Figures'!$G:$G,"E1")</f>
        <v>0</v>
      </c>
      <c r="N59" s="42">
        <f>SUMIFS('2012Figures'!$J:$J,'2012Figures'!$C:$C,$A59,'2012Figures'!$H:$H,$B59,'2012Figures'!$I:$I,$C59,'2012Figures'!$B:$B,"BrokerToCy",'2012Figures'!$G:$G,"P1")</f>
        <v>0</v>
      </c>
      <c r="O59" s="42">
        <f>SUMIFS('2012Figures'!$J:$J,'2012Figures'!$C:$C,$A59,'2012Figures'!$H:$H,$B59,'2012Figures'!$I:$I,$C59,'2012Figures'!$B:$B,"CyToBroker",'2012Figures'!$G:$G,"E1")</f>
        <v>0</v>
      </c>
      <c r="P59" s="42">
        <f>SUMIFS('2012Figures'!$J:$J,'2012Figures'!$C:$C,$A59,'2012Figures'!$H:$H,$B59,'2012Figures'!$I:$I,$C59,'2012Figures'!$B:$B,"CyToBroker",'2012Figures'!$G:$G,"P1")</f>
        <v>0</v>
      </c>
      <c r="R59" s="46" t="str">
        <f t="shared" si="6"/>
        <v/>
      </c>
      <c r="S59" s="46" t="str">
        <f t="shared" si="2"/>
        <v/>
      </c>
      <c r="T59" s="46" t="str">
        <f t="shared" si="3"/>
        <v/>
      </c>
      <c r="U59" s="46" t="str">
        <f t="shared" si="4"/>
        <v/>
      </c>
      <c r="V59" s="46" t="str">
        <f t="shared" si="5"/>
        <v/>
      </c>
    </row>
    <row r="60" spans="1:22" x14ac:dyDescent="0.2">
      <c r="A60" s="1">
        <v>101</v>
      </c>
      <c r="B60" s="1" t="s">
        <v>52</v>
      </c>
      <c r="C60" s="8">
        <v>2</v>
      </c>
      <c r="D60" s="29">
        <f>SUMIFS('2013Figures'!$J:$J,'2013Figures'!$C:$C,$A60,'2013Figures'!$H:$H,$B60,'2013Figures'!$I:$I,$C60)</f>
        <v>0</v>
      </c>
      <c r="E60" s="9">
        <f>SUMIFS('2013Figures'!$J:$J,'2013Figures'!$C:$C,$A60,'2013Figures'!$H:$H,$B60,'2013Figures'!$I:$I,$C60,'2013Figures'!$B:$B,"BrokerToCy",'2013Figures'!$G:$G,"E1")</f>
        <v>0</v>
      </c>
      <c r="F60" s="9">
        <f>SUMIFS('2013Figures'!$J:$J,'2013Figures'!$C:$C,$A60,'2013Figures'!$H:$H,$B60,'2013Figures'!$I:$I,$C60,'2013Figures'!$B:$B,"BrokerToCy",'2013Figures'!$G:$G,"P1")</f>
        <v>0</v>
      </c>
      <c r="G60" s="9">
        <f>SUMIFS('2013Figures'!$J:$J,'2013Figures'!$C:$C,$A60,'2013Figures'!$H:$H,$B60,'2013Figures'!$I:$I,$C60,'2013Figures'!$B:$B,"CyToBroker",'2013Figures'!$G:$G,"E1")</f>
        <v>0</v>
      </c>
      <c r="H60" s="9">
        <f>SUMIFS('2013Figures'!$J:$J,'2013Figures'!$C:$C,$A60,'2013Figures'!$H:$H,$B60,'2013Figures'!$I:$I,$C60,'2013Figures'!$B:$B,"CyToBroker",'2013Figures'!$G:$G,"P1")</f>
        <v>0</v>
      </c>
      <c r="J60" s="8">
        <v>200701</v>
      </c>
      <c r="L60" s="42">
        <f>SUMIFS('2012Figures'!$J:$J,'2012Figures'!$C:$C,$A60,'2012Figures'!$H:$H,$B60,'2012Figures'!$I:$I,$C60)</f>
        <v>0</v>
      </c>
      <c r="M60" s="42">
        <f>SUMIFS('2012Figures'!$J:$J,'2012Figures'!$C:$C,$A60,'2012Figures'!$H:$H,$B60,'2012Figures'!$I:$I,$C60,'2012Figures'!$B:$B,"BrokerToCy",'2012Figures'!$G:$G,"E1")</f>
        <v>0</v>
      </c>
      <c r="N60" s="42">
        <f>SUMIFS('2012Figures'!$J:$J,'2012Figures'!$C:$C,$A60,'2012Figures'!$H:$H,$B60,'2012Figures'!$I:$I,$C60,'2012Figures'!$B:$B,"BrokerToCy",'2012Figures'!$G:$G,"P1")</f>
        <v>0</v>
      </c>
      <c r="O60" s="42">
        <f>SUMIFS('2012Figures'!$J:$J,'2012Figures'!$C:$C,$A60,'2012Figures'!$H:$H,$B60,'2012Figures'!$I:$I,$C60,'2012Figures'!$B:$B,"CyToBroker",'2012Figures'!$G:$G,"E1")</f>
        <v>0</v>
      </c>
      <c r="P60" s="42">
        <f>SUMIFS('2012Figures'!$J:$J,'2012Figures'!$C:$C,$A60,'2012Figures'!$H:$H,$B60,'2012Figures'!$I:$I,$C60,'2012Figures'!$B:$B,"CyToBroker",'2012Figures'!$G:$G,"P1")</f>
        <v>0</v>
      </c>
      <c r="R60" s="46" t="str">
        <f t="shared" si="6"/>
        <v/>
      </c>
      <c r="S60" s="46" t="str">
        <f t="shared" si="2"/>
        <v/>
      </c>
      <c r="T60" s="46" t="str">
        <f t="shared" si="3"/>
        <v/>
      </c>
      <c r="U60" s="46" t="str">
        <f t="shared" si="4"/>
        <v/>
      </c>
      <c r="V60" s="46" t="str">
        <f t="shared" si="5"/>
        <v/>
      </c>
    </row>
    <row r="61" spans="1:22" x14ac:dyDescent="0.2">
      <c r="A61" s="1">
        <v>101</v>
      </c>
      <c r="B61" s="1" t="s">
        <v>52</v>
      </c>
      <c r="C61" s="8">
        <v>1</v>
      </c>
      <c r="D61" s="29">
        <f>SUMIFS('2013Figures'!$J:$J,'2013Figures'!$C:$C,$A61,'2013Figures'!$H:$H,$B61,'2013Figures'!$I:$I,$C61)</f>
        <v>0</v>
      </c>
      <c r="E61" s="9">
        <f>SUMIFS('2013Figures'!$J:$J,'2013Figures'!$C:$C,$A61,'2013Figures'!$H:$H,$B61,'2013Figures'!$I:$I,$C61,'2013Figures'!$B:$B,"BrokerToCy",'2013Figures'!$G:$G,"E1")</f>
        <v>0</v>
      </c>
      <c r="F61" s="9">
        <f>SUMIFS('2013Figures'!$J:$J,'2013Figures'!$C:$C,$A61,'2013Figures'!$H:$H,$B61,'2013Figures'!$I:$I,$C61,'2013Figures'!$B:$B,"BrokerToCy",'2013Figures'!$G:$G,"P1")</f>
        <v>0</v>
      </c>
      <c r="G61" s="9">
        <f>SUMIFS('2013Figures'!$J:$J,'2013Figures'!$C:$C,$A61,'2013Figures'!$H:$H,$B61,'2013Figures'!$I:$I,$C61,'2013Figures'!$B:$B,"CyToBroker",'2013Figures'!$G:$G,"E1")</f>
        <v>0</v>
      </c>
      <c r="H61" s="9">
        <f>SUMIFS('2013Figures'!$J:$J,'2013Figures'!$C:$C,$A61,'2013Figures'!$H:$H,$B61,'2013Figures'!$I:$I,$C61,'2013Figures'!$B:$B,"CyToBroker",'2013Figures'!$G:$G,"P1")</f>
        <v>0</v>
      </c>
      <c r="J61" s="8">
        <v>200601</v>
      </c>
      <c r="L61" s="42">
        <f>SUMIFS('2012Figures'!$J:$J,'2012Figures'!$C:$C,$A61,'2012Figures'!$H:$H,$B61,'2012Figures'!$I:$I,$C61)</f>
        <v>0</v>
      </c>
      <c r="M61" s="42">
        <f>SUMIFS('2012Figures'!$J:$J,'2012Figures'!$C:$C,$A61,'2012Figures'!$H:$H,$B61,'2012Figures'!$I:$I,$C61,'2012Figures'!$B:$B,"BrokerToCy",'2012Figures'!$G:$G,"E1")</f>
        <v>0</v>
      </c>
      <c r="N61" s="42">
        <f>SUMIFS('2012Figures'!$J:$J,'2012Figures'!$C:$C,$A61,'2012Figures'!$H:$H,$B61,'2012Figures'!$I:$I,$C61,'2012Figures'!$B:$B,"BrokerToCy",'2012Figures'!$G:$G,"P1")</f>
        <v>0</v>
      </c>
      <c r="O61" s="42">
        <f>SUMIFS('2012Figures'!$J:$J,'2012Figures'!$C:$C,$A61,'2012Figures'!$H:$H,$B61,'2012Figures'!$I:$I,$C61,'2012Figures'!$B:$B,"CyToBroker",'2012Figures'!$G:$G,"E1")</f>
        <v>0</v>
      </c>
      <c r="P61" s="42">
        <f>SUMIFS('2012Figures'!$J:$J,'2012Figures'!$C:$C,$A61,'2012Figures'!$H:$H,$B61,'2012Figures'!$I:$I,$C61,'2012Figures'!$B:$B,"CyToBroker",'2012Figures'!$G:$G,"P1")</f>
        <v>0</v>
      </c>
      <c r="R61" s="46" t="str">
        <f t="shared" si="6"/>
        <v/>
      </c>
      <c r="S61" s="46" t="str">
        <f t="shared" si="2"/>
        <v/>
      </c>
      <c r="T61" s="46" t="str">
        <f t="shared" si="3"/>
        <v/>
      </c>
      <c r="U61" s="46" t="str">
        <f t="shared" si="4"/>
        <v/>
      </c>
      <c r="V61" s="46" t="str">
        <f t="shared" si="5"/>
        <v/>
      </c>
    </row>
    <row r="62" spans="1:22" x14ac:dyDescent="0.2">
      <c r="A62" s="1">
        <v>101</v>
      </c>
      <c r="B62" s="1" t="s">
        <v>52</v>
      </c>
      <c r="D62" s="29">
        <f>SUMIFS('2013Figures'!$J:$J,'2013Figures'!$C:$C,$A62,'2013Figures'!$I:$I,"")</f>
        <v>248980</v>
      </c>
      <c r="E62" s="9">
        <f>SUMIFS('2013Figures'!$J:$J,'2013Figures'!$C:$C,$A62,'2013Figures'!$I:$I,"",'2013Figures'!$B:$B,"BrokerToCy",'2013Figures'!$G:$G,"E1")</f>
        <v>0</v>
      </c>
      <c r="F62" s="9">
        <f>SUMIFS('2013Figures'!$J:$J,'2013Figures'!$C:$C,$A62,'2013Figures'!$I:$I,"",'2013Figures'!$B:$B,"BrokerToCy",'2013Figures'!$G:$G,"P1")</f>
        <v>0</v>
      </c>
      <c r="G62" s="9">
        <f>SUMIFS('2013Figures'!$J:$J,'2013Figures'!$C:$C,$A62,'2013Figures'!$I:$I,"",'2013Figures'!$B:$B,"CyToBroker",'2013Figures'!$G:$G,"E1")</f>
        <v>248980</v>
      </c>
      <c r="H62" s="9">
        <f>SUMIFS('2013Figures'!$J:$J,'2013Figures'!$C:$C,$A62,'2013Figures'!$I:$I,"",'2013Figures'!$B:$B,"CyToBroker",'2013Figures'!$G:$G,"P1")</f>
        <v>0</v>
      </c>
      <c r="J62" s="8" t="s">
        <v>131</v>
      </c>
      <c r="L62" s="42">
        <f>SUMIFS('2012Figures'!$J:$J,'2012Figures'!$C:$C,$A62,'2012Figures'!$I:$I,"")</f>
        <v>309032</v>
      </c>
      <c r="M62" s="42">
        <f>SUMIFS('2012Figures'!$J:$J,'2012Figures'!$C:$C,$A62,'2012Figures'!$I:$I,"",'2012Figures'!$B:$B,"BrokerToCy",'2012Figures'!$G:$G,"E1")</f>
        <v>0</v>
      </c>
      <c r="N62" s="42">
        <f>SUMIFS('2012Figures'!$J:$J,'2012Figures'!$C:$C,$A62,'2012Figures'!$I:$I,"",'2012Figures'!$B:$B,"BrokerToCy",'2012Figures'!$G:$G,"P1")</f>
        <v>0</v>
      </c>
      <c r="O62" s="42">
        <f>SUMIFS('2012Figures'!$J:$J,'2012Figures'!$C:$C,$A62,'2012Figures'!$I:$I,"",'2012Figures'!$B:$B,"CyToBroker",'2012Figures'!$G:$G,"E1")</f>
        <v>309032</v>
      </c>
      <c r="P62" s="42">
        <f>SUMIFS('2012Figures'!$J:$J,'2012Figures'!$C:$C,$A62,'2012Figures'!$I:$I,"",'2012Figures'!$B:$B,"CyToBroker",'2012Figures'!$G:$G,"P1")</f>
        <v>0</v>
      </c>
      <c r="R62" s="46">
        <f t="shared" si="6"/>
        <v>-0.19</v>
      </c>
      <c r="S62" s="46" t="str">
        <f t="shared" si="2"/>
        <v/>
      </c>
      <c r="T62" s="46" t="str">
        <f t="shared" si="3"/>
        <v/>
      </c>
      <c r="U62" s="46">
        <f t="shared" si="4"/>
        <v>-0.19</v>
      </c>
      <c r="V62" s="46" t="str">
        <f t="shared" si="5"/>
        <v/>
      </c>
    </row>
    <row r="63" spans="1:22" x14ac:dyDescent="0.2">
      <c r="A63" s="21"/>
      <c r="B63" s="21" t="s">
        <v>92</v>
      </c>
      <c r="C63" s="22"/>
      <c r="D63" s="23">
        <f>SUM(E63:H63)</f>
        <v>316663</v>
      </c>
      <c r="E63" s="23">
        <f t="shared" ref="E63:H63" si="23">SUM(E51:E62)</f>
        <v>0</v>
      </c>
      <c r="F63" s="23">
        <f t="shared" si="23"/>
        <v>0</v>
      </c>
      <c r="G63" s="23">
        <f t="shared" si="23"/>
        <v>316663</v>
      </c>
      <c r="H63" s="23">
        <f t="shared" si="23"/>
        <v>0</v>
      </c>
      <c r="I63" s="21"/>
      <c r="J63" s="22"/>
      <c r="K63" s="21"/>
      <c r="L63" s="43">
        <f>SUM(M63:P63)</f>
        <v>408131</v>
      </c>
      <c r="M63" s="43">
        <f t="shared" ref="M63:P63" si="24">SUM(M51:M62)</f>
        <v>0</v>
      </c>
      <c r="N63" s="43">
        <f t="shared" si="24"/>
        <v>0</v>
      </c>
      <c r="O63" s="43">
        <f t="shared" si="24"/>
        <v>408131</v>
      </c>
      <c r="P63" s="43">
        <f t="shared" si="24"/>
        <v>0</v>
      </c>
      <c r="Q63" s="21"/>
      <c r="R63" s="21"/>
      <c r="S63" s="21"/>
      <c r="T63" s="21"/>
      <c r="U63" s="21"/>
      <c r="V63" s="21"/>
    </row>
    <row r="64" spans="1:22" x14ac:dyDescent="0.2">
      <c r="A64" s="28">
        <v>103</v>
      </c>
      <c r="B64" s="28" t="s">
        <v>55</v>
      </c>
      <c r="C64" s="17" t="s">
        <v>88</v>
      </c>
      <c r="D64" s="18">
        <f>SUMIFS('2013Figures'!$J:$J,'2013Figures'!$C:$C,$A64)</f>
        <v>1214691</v>
      </c>
      <c r="E64" s="18">
        <f>SUMIFS('2013Figures'!$J:$J,'2013Figures'!$C:$C,$A64,'2013Figures'!$B:$B,"BrokerToCy",'2013Figures'!$G:$G,"E1")</f>
        <v>9</v>
      </c>
      <c r="F64" s="18">
        <f>SUMIFS('2013Figures'!$J:$J,'2013Figures'!$C:$C,$A64,'2013Figures'!$B:$B,"BrokerToCy",'2013Figures'!$G:$G,"P1")</f>
        <v>0</v>
      </c>
      <c r="G64" s="18">
        <f>SUMIFS('2013Figures'!$J:$J,'2013Figures'!$C:$C,$A64,'2013Figures'!$B:$B,"CyToBroker",'2013Figures'!$G:$G,"E1")</f>
        <v>1214682</v>
      </c>
      <c r="H64" s="18">
        <f>SUMIFS('2013Figures'!$J:$J,'2013Figures'!$C:$C,$A64,'2013Figures'!$B:$B,"CyToBroker",'2013Figures'!$G:$G,"P1")</f>
        <v>0</v>
      </c>
      <c r="I64" s="28"/>
      <c r="J64" s="17"/>
      <c r="K64" s="28"/>
      <c r="L64" s="41">
        <f>SUMIFS('2012Figures'!$J:$J,'2012Figures'!$C:$C,$A64)</f>
        <v>1486559</v>
      </c>
      <c r="M64" s="41">
        <f>SUMIFS('2012Figures'!$J:$J,'2012Figures'!$C:$C,$A64,'2012Figures'!$B:$B,"BrokerToCy",'2012Figures'!$G:$G,"E1")</f>
        <v>34</v>
      </c>
      <c r="N64" s="41">
        <f>SUMIFS('2012Figures'!$J:$J,'2012Figures'!$C:$C,$A64,'2012Figures'!$B:$B,"BrokerToCy",'2012Figures'!$G:$G,"P1")</f>
        <v>2</v>
      </c>
      <c r="O64" s="41">
        <f>SUMIFS('2012Figures'!$J:$J,'2012Figures'!$C:$C,$A64,'2012Figures'!$B:$B,"CyToBroker",'2012Figures'!$G:$G,"E1")</f>
        <v>1486523</v>
      </c>
      <c r="P64" s="41">
        <f>SUMIFS('2012Figures'!$J:$J,'2012Figures'!$C:$C,$A64,'2012Figures'!$B:$B,"CyToBroker",'2012Figures'!$G:$G,"P1")</f>
        <v>0</v>
      </c>
      <c r="Q64" s="28"/>
      <c r="R64" s="46">
        <f t="shared" si="6"/>
        <v>-0.18</v>
      </c>
      <c r="S64" s="46">
        <f t="shared" si="2"/>
        <v>-0.74</v>
      </c>
      <c r="T64" s="46">
        <f t="shared" si="3"/>
        <v>-1</v>
      </c>
      <c r="U64" s="46">
        <f t="shared" si="4"/>
        <v>-0.18</v>
      </c>
      <c r="V64" s="46" t="str">
        <f t="shared" si="5"/>
        <v/>
      </c>
    </row>
    <row r="65" spans="1:22" x14ac:dyDescent="0.2">
      <c r="A65" s="1">
        <v>103</v>
      </c>
      <c r="B65" s="1">
        <v>1</v>
      </c>
      <c r="C65" s="8">
        <v>6</v>
      </c>
      <c r="D65" s="29">
        <f>SUMIFS('2013Figures'!$J:$J,'2013Figures'!$C:$C,$A65,'2013Figures'!$H:$H,$B65,'2013Figures'!$I:$I,$C65)</f>
        <v>16022</v>
      </c>
      <c r="E65" s="9">
        <f>SUMIFS('2013Figures'!$J:$J,'2013Figures'!$C:$C,$A65,'2013Figures'!$H:$H,$B65,'2013Figures'!$I:$I,$C65,'2013Figures'!$B:$B,"BrokerToCy",'2013Figures'!$G:$G,"E1")</f>
        <v>0</v>
      </c>
      <c r="F65" s="9">
        <f>SUMIFS('2013Figures'!$J:$J,'2013Figures'!$C:$C,$A65,'2013Figures'!$H:$H,$B65,'2013Figures'!$I:$I,$C65,'2013Figures'!$B:$B,"BrokerToCy",'2013Figures'!$G:$G,"P1")</f>
        <v>0</v>
      </c>
      <c r="G65" s="9">
        <f>SUMIFS('2013Figures'!$J:$J,'2013Figures'!$C:$C,$A65,'2013Figures'!$H:$H,$B65,'2013Figures'!$I:$I,$C65,'2013Figures'!$B:$B,"CyToBroker",'2013Figures'!$G:$G,"E1")</f>
        <v>16022</v>
      </c>
      <c r="H65" s="9">
        <f>SUMIFS('2013Figures'!$J:$J,'2013Figures'!$C:$C,$A65,'2013Figures'!$H:$H,$B65,'2013Figures'!$I:$I,$C65,'2013Figures'!$B:$B,"CyToBroker",'2013Figures'!$G:$G,"P1")</f>
        <v>0</v>
      </c>
      <c r="J65" s="8" t="s">
        <v>146</v>
      </c>
      <c r="L65" s="42">
        <f>SUMIFS('2012Figures'!$J:$J,'2012Figures'!$C:$C,$A65,'2012Figures'!$H:$H,$B65,'2012Figures'!$I:$I,$C65)</f>
        <v>7583</v>
      </c>
      <c r="M65" s="42">
        <f>SUMIFS('2012Figures'!$J:$J,'2012Figures'!$C:$C,$A65,'2012Figures'!$H:$H,$B65,'2012Figures'!$I:$I,$C65,'2012Figures'!$B:$B,"BrokerToCy",'2012Figures'!$G:$G,"E1")</f>
        <v>0</v>
      </c>
      <c r="N65" s="42">
        <f>SUMIFS('2012Figures'!$J:$J,'2012Figures'!$C:$C,$A65,'2012Figures'!$H:$H,$B65,'2012Figures'!$I:$I,$C65,'2012Figures'!$B:$B,"BrokerToCy",'2012Figures'!$G:$G,"P1")</f>
        <v>0</v>
      </c>
      <c r="O65" s="42">
        <f>SUMIFS('2012Figures'!$J:$J,'2012Figures'!$C:$C,$A65,'2012Figures'!$H:$H,$B65,'2012Figures'!$I:$I,$C65,'2012Figures'!$B:$B,"CyToBroker",'2012Figures'!$G:$G,"E1")</f>
        <v>7583</v>
      </c>
      <c r="P65" s="42">
        <f>SUMIFS('2012Figures'!$J:$J,'2012Figures'!$C:$C,$A65,'2012Figures'!$H:$H,$B65,'2012Figures'!$I:$I,$C65,'2012Figures'!$B:$B,"CyToBroker",'2012Figures'!$G:$G,"P1")</f>
        <v>0</v>
      </c>
      <c r="R65" s="46">
        <f t="shared" si="6"/>
        <v>1.1100000000000001</v>
      </c>
      <c r="S65" s="46" t="str">
        <f t="shared" si="2"/>
        <v/>
      </c>
      <c r="T65" s="46" t="str">
        <f t="shared" si="3"/>
        <v/>
      </c>
      <c r="U65" s="46">
        <f t="shared" si="4"/>
        <v>1.1100000000000001</v>
      </c>
      <c r="V65" s="46" t="str">
        <f t="shared" si="5"/>
        <v/>
      </c>
    </row>
    <row r="66" spans="1:22" x14ac:dyDescent="0.2">
      <c r="A66" s="1">
        <v>103</v>
      </c>
      <c r="B66" s="1" t="s">
        <v>55</v>
      </c>
      <c r="C66" s="8">
        <v>11</v>
      </c>
      <c r="D66" s="29">
        <f>SUMIFS('2013Figures'!$J:$J,'2013Figures'!$C:$C,$A66,'2013Figures'!$H:$H,$B66,'2013Figures'!$I:$I,$C66)</f>
        <v>0</v>
      </c>
      <c r="E66" s="9">
        <f>SUMIFS('2013Figures'!$J:$J,'2013Figures'!$C:$C,$A66,'2013Figures'!$H:$H,$B66,'2013Figures'!$I:$I,$C66,'2013Figures'!$B:$B,"BrokerToCy",'2013Figures'!$G:$G,"E1")</f>
        <v>0</v>
      </c>
      <c r="F66" s="9">
        <f>SUMIFS('2013Figures'!$J:$J,'2013Figures'!$C:$C,$A66,'2013Figures'!$H:$H,$B66,'2013Figures'!$I:$I,$C66,'2013Figures'!$B:$B,"BrokerToCy",'2013Figures'!$G:$G,"P1")</f>
        <v>0</v>
      </c>
      <c r="G66" s="9">
        <f>SUMIFS('2013Figures'!$J:$J,'2013Figures'!$C:$C,$A66,'2013Figures'!$H:$H,$B66,'2013Figures'!$I:$I,$C66,'2013Figures'!$B:$B,"CyToBroker",'2013Figures'!$G:$G,"E1")</f>
        <v>0</v>
      </c>
      <c r="H66" s="9">
        <f>SUMIFS('2013Figures'!$J:$J,'2013Figures'!$C:$C,$A66,'2013Figures'!$H:$H,$B66,'2013Figures'!$I:$I,$C66,'2013Figures'!$B:$B,"CyToBroker",'2013Figures'!$G:$G,"P1")</f>
        <v>0</v>
      </c>
      <c r="L66" s="42">
        <f>SUMIFS('2012Figures'!$J:$J,'2012Figures'!$C:$C,$A66,'2012Figures'!$H:$H,$B66,'2012Figures'!$I:$I,$C66)</f>
        <v>0</v>
      </c>
      <c r="M66" s="42">
        <f>SUMIFS('2012Figures'!$J:$J,'2012Figures'!$C:$C,$A66,'2012Figures'!$H:$H,$B66,'2012Figures'!$I:$I,$C66,'2012Figures'!$B:$B,"BrokerToCy",'2012Figures'!$G:$G,"E1")</f>
        <v>0</v>
      </c>
      <c r="N66" s="42">
        <f>SUMIFS('2012Figures'!$J:$J,'2012Figures'!$C:$C,$A66,'2012Figures'!$H:$H,$B66,'2012Figures'!$I:$I,$C66,'2012Figures'!$B:$B,"BrokerToCy",'2012Figures'!$G:$G,"P1")</f>
        <v>0</v>
      </c>
      <c r="O66" s="42">
        <f>SUMIFS('2012Figures'!$J:$J,'2012Figures'!$C:$C,$A66,'2012Figures'!$H:$H,$B66,'2012Figures'!$I:$I,$C66,'2012Figures'!$B:$B,"CyToBroker",'2012Figures'!$G:$G,"E1")</f>
        <v>0</v>
      </c>
      <c r="P66" s="42">
        <f>SUMIFS('2012Figures'!$J:$J,'2012Figures'!$C:$C,$A66,'2012Figures'!$H:$H,$B66,'2012Figures'!$I:$I,$C66,'2012Figures'!$B:$B,"CyToBroker",'2012Figures'!$G:$G,"P1")</f>
        <v>0</v>
      </c>
      <c r="R66" s="46" t="str">
        <f t="shared" si="6"/>
        <v/>
      </c>
      <c r="S66" s="46" t="str">
        <f t="shared" si="2"/>
        <v/>
      </c>
      <c r="T66" s="46" t="str">
        <f t="shared" si="3"/>
        <v/>
      </c>
      <c r="U66" s="46" t="str">
        <f t="shared" si="4"/>
        <v/>
      </c>
      <c r="V66" s="46" t="str">
        <f t="shared" si="5"/>
        <v/>
      </c>
    </row>
    <row r="67" spans="1:22" x14ac:dyDescent="0.2">
      <c r="A67" s="1">
        <v>103</v>
      </c>
      <c r="B67" s="1" t="s">
        <v>55</v>
      </c>
      <c r="C67" s="8">
        <v>10</v>
      </c>
      <c r="D67" s="29">
        <f>SUMIFS('2013Figures'!$J:$J,'2013Figures'!$C:$C,$A67,'2013Figures'!$H:$H,$B67,'2013Figures'!$I:$I,$C67)</f>
        <v>0</v>
      </c>
      <c r="E67" s="9">
        <f>SUMIFS('2013Figures'!$J:$J,'2013Figures'!$C:$C,$A67,'2013Figures'!$H:$H,$B67,'2013Figures'!$I:$I,$C67,'2013Figures'!$B:$B,"BrokerToCy",'2013Figures'!$G:$G,"E1")</f>
        <v>0</v>
      </c>
      <c r="F67" s="9">
        <f>SUMIFS('2013Figures'!$J:$J,'2013Figures'!$C:$C,$A67,'2013Figures'!$H:$H,$B67,'2013Figures'!$I:$I,$C67,'2013Figures'!$B:$B,"BrokerToCy",'2013Figures'!$G:$G,"P1")</f>
        <v>0</v>
      </c>
      <c r="G67" s="9">
        <f>SUMIFS('2013Figures'!$J:$J,'2013Figures'!$C:$C,$A67,'2013Figures'!$H:$H,$B67,'2013Figures'!$I:$I,$C67,'2013Figures'!$B:$B,"CyToBroker",'2013Figures'!$G:$G,"E1")</f>
        <v>0</v>
      </c>
      <c r="H67" s="9">
        <f>SUMIFS('2013Figures'!$J:$J,'2013Figures'!$C:$C,$A67,'2013Figures'!$H:$H,$B67,'2013Figures'!$I:$I,$C67,'2013Figures'!$B:$B,"CyToBroker",'2013Figures'!$G:$G,"P1")</f>
        <v>0</v>
      </c>
      <c r="J67" s="8">
        <v>201501</v>
      </c>
      <c r="L67" s="42">
        <f>SUMIFS('2012Figures'!$J:$J,'2012Figures'!$C:$C,$A67,'2012Figures'!$H:$H,$B67,'2012Figures'!$I:$I,$C67)</f>
        <v>0</v>
      </c>
      <c r="M67" s="42">
        <f>SUMIFS('2012Figures'!$J:$J,'2012Figures'!$C:$C,$A67,'2012Figures'!$H:$H,$B67,'2012Figures'!$I:$I,$C67,'2012Figures'!$B:$B,"BrokerToCy",'2012Figures'!$G:$G,"E1")</f>
        <v>0</v>
      </c>
      <c r="N67" s="42">
        <f>SUMIFS('2012Figures'!$J:$J,'2012Figures'!$C:$C,$A67,'2012Figures'!$H:$H,$B67,'2012Figures'!$I:$I,$C67,'2012Figures'!$B:$B,"BrokerToCy",'2012Figures'!$G:$G,"P1")</f>
        <v>0</v>
      </c>
      <c r="O67" s="42">
        <f>SUMIFS('2012Figures'!$J:$J,'2012Figures'!$C:$C,$A67,'2012Figures'!$H:$H,$B67,'2012Figures'!$I:$I,$C67,'2012Figures'!$B:$B,"CyToBroker",'2012Figures'!$G:$G,"E1")</f>
        <v>0</v>
      </c>
      <c r="P67" s="42">
        <f>SUMIFS('2012Figures'!$J:$J,'2012Figures'!$C:$C,$A67,'2012Figures'!$H:$H,$B67,'2012Figures'!$I:$I,$C67,'2012Figures'!$B:$B,"CyToBroker",'2012Figures'!$G:$G,"P1")</f>
        <v>0</v>
      </c>
      <c r="R67" s="46" t="str">
        <f t="shared" si="6"/>
        <v/>
      </c>
      <c r="S67" s="46" t="str">
        <f t="shared" ref="S67:S130" si="25">IF(M67=0,"",ROUND(E67/M67-1,2))</f>
        <v/>
      </c>
      <c r="T67" s="46" t="str">
        <f t="shared" ref="T67:T130" si="26">IF(N67=0,"",ROUND(F67/N67-1,2))</f>
        <v/>
      </c>
      <c r="U67" s="46" t="str">
        <f t="shared" ref="U67:U130" si="27">IF(O67=0,"",ROUND(G67/O67-1,2))</f>
        <v/>
      </c>
      <c r="V67" s="46" t="str">
        <f t="shared" ref="V67:V130" si="28">IF(P67=0,"",ROUND(H67/P67-1,2))</f>
        <v/>
      </c>
    </row>
    <row r="68" spans="1:22" x14ac:dyDescent="0.2">
      <c r="A68" s="1">
        <v>103</v>
      </c>
      <c r="B68" s="1" t="s">
        <v>55</v>
      </c>
      <c r="C68" s="8">
        <v>9</v>
      </c>
      <c r="D68" s="29">
        <f>SUMIFS('2013Figures'!$J:$J,'2013Figures'!$C:$C,$A68,'2013Figures'!$H:$H,$B68,'2013Figures'!$I:$I,$C68)</f>
        <v>0</v>
      </c>
      <c r="E68" s="9">
        <f>SUMIFS('2013Figures'!$J:$J,'2013Figures'!$C:$C,$A68,'2013Figures'!$H:$H,$B68,'2013Figures'!$I:$I,$C68,'2013Figures'!$B:$B,"BrokerToCy",'2013Figures'!$G:$G,"E1")</f>
        <v>0</v>
      </c>
      <c r="F68" s="9">
        <f>SUMIFS('2013Figures'!$J:$J,'2013Figures'!$C:$C,$A68,'2013Figures'!$H:$H,$B68,'2013Figures'!$I:$I,$C68,'2013Figures'!$B:$B,"BrokerToCy",'2013Figures'!$G:$G,"P1")</f>
        <v>0</v>
      </c>
      <c r="G68" s="9">
        <f>SUMIFS('2013Figures'!$J:$J,'2013Figures'!$C:$C,$A68,'2013Figures'!$H:$H,$B68,'2013Figures'!$I:$I,$C68,'2013Figures'!$B:$B,"CyToBroker",'2013Figures'!$G:$G,"E1")</f>
        <v>0</v>
      </c>
      <c r="H68" s="9">
        <f>SUMIFS('2013Figures'!$J:$J,'2013Figures'!$C:$C,$A68,'2013Figures'!$H:$H,$B68,'2013Figures'!$I:$I,$C68,'2013Figures'!$B:$B,"CyToBroker",'2013Figures'!$G:$G,"P1")</f>
        <v>0</v>
      </c>
      <c r="J68" s="8">
        <v>201401</v>
      </c>
      <c r="L68" s="42">
        <f>SUMIFS('2012Figures'!$J:$J,'2012Figures'!$C:$C,$A68,'2012Figures'!$H:$H,$B68,'2012Figures'!$I:$I,$C68)</f>
        <v>0</v>
      </c>
      <c r="M68" s="42">
        <f>SUMIFS('2012Figures'!$J:$J,'2012Figures'!$C:$C,$A68,'2012Figures'!$H:$H,$B68,'2012Figures'!$I:$I,$C68,'2012Figures'!$B:$B,"BrokerToCy",'2012Figures'!$G:$G,"E1")</f>
        <v>0</v>
      </c>
      <c r="N68" s="42">
        <f>SUMIFS('2012Figures'!$J:$J,'2012Figures'!$C:$C,$A68,'2012Figures'!$H:$H,$B68,'2012Figures'!$I:$I,$C68,'2012Figures'!$B:$B,"BrokerToCy",'2012Figures'!$G:$G,"P1")</f>
        <v>0</v>
      </c>
      <c r="O68" s="42">
        <f>SUMIFS('2012Figures'!$J:$J,'2012Figures'!$C:$C,$A68,'2012Figures'!$H:$H,$B68,'2012Figures'!$I:$I,$C68,'2012Figures'!$B:$B,"CyToBroker",'2012Figures'!$G:$G,"E1")</f>
        <v>0</v>
      </c>
      <c r="P68" s="42">
        <f>SUMIFS('2012Figures'!$J:$J,'2012Figures'!$C:$C,$A68,'2012Figures'!$H:$H,$B68,'2012Figures'!$I:$I,$C68,'2012Figures'!$B:$B,"CyToBroker",'2012Figures'!$G:$G,"P1")</f>
        <v>0</v>
      </c>
      <c r="R68" s="46" t="str">
        <f t="shared" ref="R68:R131" si="29">IF(L68=0,"",ROUND(D68/L68-1,2))</f>
        <v/>
      </c>
      <c r="S68" s="46" t="str">
        <f t="shared" si="25"/>
        <v/>
      </c>
      <c r="T68" s="46" t="str">
        <f t="shared" si="26"/>
        <v/>
      </c>
      <c r="U68" s="46" t="str">
        <f t="shared" si="27"/>
        <v/>
      </c>
      <c r="V68" s="46" t="str">
        <f t="shared" si="28"/>
        <v/>
      </c>
    </row>
    <row r="69" spans="1:22" x14ac:dyDescent="0.2">
      <c r="A69" s="1">
        <v>103</v>
      </c>
      <c r="B69" s="1" t="s">
        <v>55</v>
      </c>
      <c r="C69" s="8">
        <v>8</v>
      </c>
      <c r="D69" s="29">
        <f>SUMIFS('2013Figures'!$J:$J,'2013Figures'!$C:$C,$A69,'2013Figures'!$H:$H,$B69,'2013Figures'!$I:$I,$C69)</f>
        <v>20278</v>
      </c>
      <c r="E69" s="29">
        <f>SUMIFS('2013Figures'!$J:$J,'2013Figures'!$C:$C,$A69,'2013Figures'!$H:$H,$B69,'2013Figures'!$I:$I,$C69,'2013Figures'!$B:$B,"BrokerToCy",'2013Figures'!$G:$G,"E1")</f>
        <v>0</v>
      </c>
      <c r="F69" s="29">
        <f>SUMIFS('2013Figures'!$J:$J,'2013Figures'!$C:$C,$A69,'2013Figures'!$H:$H,$B69,'2013Figures'!$I:$I,$C69,'2013Figures'!$B:$B,"BrokerToCy",'2013Figures'!$G:$G,"P1")</f>
        <v>0</v>
      </c>
      <c r="G69" s="29">
        <f>SUMIFS('2013Figures'!$J:$J,'2013Figures'!$C:$C,$A69,'2013Figures'!$H:$H,$B69,'2013Figures'!$I:$I,$C69,'2013Figures'!$B:$B,"CyToBroker",'2013Figures'!$G:$G,"E1")</f>
        <v>20278</v>
      </c>
      <c r="H69" s="29">
        <f>SUMIFS('2013Figures'!$J:$J,'2013Figures'!$C:$C,$A69,'2013Figures'!$H:$H,$B69,'2013Figures'!$I:$I,$C69,'2013Figures'!$B:$B,"CyToBroker",'2013Figures'!$G:$G,"P1")</f>
        <v>0</v>
      </c>
      <c r="I69" s="30"/>
      <c r="J69" s="31">
        <v>201301</v>
      </c>
      <c r="K69" s="30"/>
      <c r="L69" s="42">
        <f>SUMIFS('2012Figures'!$J:$J,'2012Figures'!$C:$C,$A69,'2012Figures'!$H:$H,$B69,'2012Figures'!$I:$I,$C69)</f>
        <v>2443</v>
      </c>
      <c r="M69" s="42">
        <f>SUMIFS('2012Figures'!$J:$J,'2012Figures'!$C:$C,$A69,'2012Figures'!$H:$H,$B69,'2012Figures'!$I:$I,$C69,'2012Figures'!$B:$B,"BrokerToCy",'2012Figures'!$G:$G,"E1")</f>
        <v>0</v>
      </c>
      <c r="N69" s="42">
        <f>SUMIFS('2012Figures'!$J:$J,'2012Figures'!$C:$C,$A69,'2012Figures'!$H:$H,$B69,'2012Figures'!$I:$I,$C69,'2012Figures'!$B:$B,"BrokerToCy",'2012Figures'!$G:$G,"P1")</f>
        <v>0</v>
      </c>
      <c r="O69" s="42">
        <f>SUMIFS('2012Figures'!$J:$J,'2012Figures'!$C:$C,$A69,'2012Figures'!$H:$H,$B69,'2012Figures'!$I:$I,$C69,'2012Figures'!$B:$B,"CyToBroker",'2012Figures'!$G:$G,"E1")</f>
        <v>2443</v>
      </c>
      <c r="P69" s="42">
        <f>SUMIFS('2012Figures'!$J:$J,'2012Figures'!$C:$C,$A69,'2012Figures'!$H:$H,$B69,'2012Figures'!$I:$I,$C69,'2012Figures'!$B:$B,"CyToBroker",'2012Figures'!$G:$G,"P1")</f>
        <v>0</v>
      </c>
      <c r="Q69" s="30"/>
      <c r="R69" s="46">
        <f t="shared" si="29"/>
        <v>7.3</v>
      </c>
      <c r="S69" s="46" t="str">
        <f t="shared" si="25"/>
        <v/>
      </c>
      <c r="T69" s="46" t="str">
        <f t="shared" si="26"/>
        <v/>
      </c>
      <c r="U69" s="46">
        <f t="shared" si="27"/>
        <v>7.3</v>
      </c>
      <c r="V69" s="46" t="str">
        <f t="shared" si="28"/>
        <v/>
      </c>
    </row>
    <row r="70" spans="1:22" x14ac:dyDescent="0.2">
      <c r="A70" s="1">
        <v>103</v>
      </c>
      <c r="B70" s="1" t="s">
        <v>55</v>
      </c>
      <c r="C70" s="8">
        <v>7</v>
      </c>
      <c r="D70" s="29">
        <f>SUMIFS('2013Figures'!$J:$J,'2013Figures'!$C:$C,$A70,'2013Figures'!$H:$H,$B70,'2013Figures'!$I:$I,$C70)</f>
        <v>0</v>
      </c>
      <c r="E70" s="9">
        <f>SUMIFS('2013Figures'!$J:$J,'2013Figures'!$C:$C,$A70,'2013Figures'!$H:$H,$B70,'2013Figures'!$I:$I,$C70,'2013Figures'!$B:$B,"BrokerToCy",'2013Figures'!$G:$G,"E1")</f>
        <v>0</v>
      </c>
      <c r="F70" s="9">
        <f>SUMIFS('2013Figures'!$J:$J,'2013Figures'!$C:$C,$A70,'2013Figures'!$H:$H,$B70,'2013Figures'!$I:$I,$C70,'2013Figures'!$B:$B,"BrokerToCy",'2013Figures'!$G:$G,"P1")</f>
        <v>0</v>
      </c>
      <c r="G70" s="9">
        <f>SUMIFS('2013Figures'!$J:$J,'2013Figures'!$C:$C,$A70,'2013Figures'!$H:$H,$B70,'2013Figures'!$I:$I,$C70,'2013Figures'!$B:$B,"CyToBroker",'2013Figures'!$G:$G,"E1")</f>
        <v>0</v>
      </c>
      <c r="H70" s="9">
        <f>SUMIFS('2013Figures'!$J:$J,'2013Figures'!$C:$C,$A70,'2013Figures'!$H:$H,$B70,'2013Figures'!$I:$I,$C70,'2013Figures'!$B:$B,"CyToBroker",'2013Figures'!$G:$G,"P1")</f>
        <v>0</v>
      </c>
      <c r="J70" s="8">
        <v>201201</v>
      </c>
      <c r="L70" s="42">
        <f>SUMIFS('2012Figures'!$J:$J,'2012Figures'!$C:$C,$A70,'2012Figures'!$H:$H,$B70,'2012Figures'!$I:$I,$C70)</f>
        <v>0</v>
      </c>
      <c r="M70" s="42">
        <f>SUMIFS('2012Figures'!$J:$J,'2012Figures'!$C:$C,$A70,'2012Figures'!$H:$H,$B70,'2012Figures'!$I:$I,$C70,'2012Figures'!$B:$B,"BrokerToCy",'2012Figures'!$G:$G,"E1")</f>
        <v>0</v>
      </c>
      <c r="N70" s="42">
        <f>SUMIFS('2012Figures'!$J:$J,'2012Figures'!$C:$C,$A70,'2012Figures'!$H:$H,$B70,'2012Figures'!$I:$I,$C70,'2012Figures'!$B:$B,"BrokerToCy",'2012Figures'!$G:$G,"P1")</f>
        <v>0</v>
      </c>
      <c r="O70" s="42">
        <f>SUMIFS('2012Figures'!$J:$J,'2012Figures'!$C:$C,$A70,'2012Figures'!$H:$H,$B70,'2012Figures'!$I:$I,$C70,'2012Figures'!$B:$B,"CyToBroker",'2012Figures'!$G:$G,"E1")</f>
        <v>0</v>
      </c>
      <c r="P70" s="42">
        <f>SUMIFS('2012Figures'!$J:$J,'2012Figures'!$C:$C,$A70,'2012Figures'!$H:$H,$B70,'2012Figures'!$I:$I,$C70,'2012Figures'!$B:$B,"CyToBroker",'2012Figures'!$G:$G,"P1")</f>
        <v>0</v>
      </c>
      <c r="R70" s="46" t="str">
        <f t="shared" si="29"/>
        <v/>
      </c>
      <c r="S70" s="46" t="str">
        <f t="shared" si="25"/>
        <v/>
      </c>
      <c r="T70" s="46" t="str">
        <f t="shared" si="26"/>
        <v/>
      </c>
      <c r="U70" s="46" t="str">
        <f t="shared" si="27"/>
        <v/>
      </c>
      <c r="V70" s="46" t="str">
        <f t="shared" si="28"/>
        <v/>
      </c>
    </row>
    <row r="71" spans="1:22" x14ac:dyDescent="0.2">
      <c r="A71" s="1">
        <v>103</v>
      </c>
      <c r="B71" s="1" t="s">
        <v>55</v>
      </c>
      <c r="C71" s="8">
        <v>6</v>
      </c>
      <c r="D71" s="29">
        <f>SUMIFS('2013Figures'!$J:$J,'2013Figures'!$C:$C,$A71,'2013Figures'!$H:$H,$B71,'2013Figures'!$I:$I,$C71)</f>
        <v>72376</v>
      </c>
      <c r="E71" s="9">
        <f>SUMIFS('2013Figures'!$J:$J,'2013Figures'!$C:$C,$A71,'2013Figures'!$H:$H,$B71,'2013Figures'!$I:$I,$C71,'2013Figures'!$B:$B,"BrokerToCy",'2013Figures'!$G:$G,"E1")</f>
        <v>0</v>
      </c>
      <c r="F71" s="9">
        <f>SUMIFS('2013Figures'!$J:$J,'2013Figures'!$C:$C,$A71,'2013Figures'!$H:$H,$B71,'2013Figures'!$I:$I,$C71,'2013Figures'!$B:$B,"BrokerToCy",'2013Figures'!$G:$G,"P1")</f>
        <v>0</v>
      </c>
      <c r="G71" s="9">
        <f>SUMIFS('2013Figures'!$J:$J,'2013Figures'!$C:$C,$A71,'2013Figures'!$H:$H,$B71,'2013Figures'!$I:$I,$C71,'2013Figures'!$B:$B,"CyToBroker",'2013Figures'!$G:$G,"E1")</f>
        <v>72376</v>
      </c>
      <c r="H71" s="9">
        <f>SUMIFS('2013Figures'!$J:$J,'2013Figures'!$C:$C,$A71,'2013Figures'!$H:$H,$B71,'2013Figures'!$I:$I,$C71,'2013Figures'!$B:$B,"CyToBroker",'2013Figures'!$G:$G,"P1")</f>
        <v>0</v>
      </c>
      <c r="J71" s="8">
        <v>201101</v>
      </c>
      <c r="L71" s="42">
        <f>SUMIFS('2012Figures'!$J:$J,'2012Figures'!$C:$C,$A71,'2012Figures'!$H:$H,$B71,'2012Figures'!$I:$I,$C71)</f>
        <v>10005</v>
      </c>
      <c r="M71" s="42">
        <f>SUMIFS('2012Figures'!$J:$J,'2012Figures'!$C:$C,$A71,'2012Figures'!$H:$H,$B71,'2012Figures'!$I:$I,$C71,'2012Figures'!$B:$B,"BrokerToCy",'2012Figures'!$G:$G,"E1")</f>
        <v>0</v>
      </c>
      <c r="N71" s="42">
        <f>SUMIFS('2012Figures'!$J:$J,'2012Figures'!$C:$C,$A71,'2012Figures'!$H:$H,$B71,'2012Figures'!$I:$I,$C71,'2012Figures'!$B:$B,"BrokerToCy",'2012Figures'!$G:$G,"P1")</f>
        <v>0</v>
      </c>
      <c r="O71" s="42">
        <f>SUMIFS('2012Figures'!$J:$J,'2012Figures'!$C:$C,$A71,'2012Figures'!$H:$H,$B71,'2012Figures'!$I:$I,$C71,'2012Figures'!$B:$B,"CyToBroker",'2012Figures'!$G:$G,"E1")</f>
        <v>10005</v>
      </c>
      <c r="P71" s="42">
        <f>SUMIFS('2012Figures'!$J:$J,'2012Figures'!$C:$C,$A71,'2012Figures'!$H:$H,$B71,'2012Figures'!$I:$I,$C71,'2012Figures'!$B:$B,"CyToBroker",'2012Figures'!$G:$G,"P1")</f>
        <v>0</v>
      </c>
      <c r="R71" s="46">
        <f t="shared" si="29"/>
        <v>6.23</v>
      </c>
      <c r="S71" s="46" t="str">
        <f t="shared" si="25"/>
        <v/>
      </c>
      <c r="T71" s="46" t="str">
        <f t="shared" si="26"/>
        <v/>
      </c>
      <c r="U71" s="46">
        <f t="shared" si="27"/>
        <v>6.23</v>
      </c>
      <c r="V71" s="46" t="str">
        <f t="shared" si="28"/>
        <v/>
      </c>
    </row>
    <row r="72" spans="1:22" x14ac:dyDescent="0.2">
      <c r="A72" s="1">
        <v>103</v>
      </c>
      <c r="B72" s="1" t="s">
        <v>55</v>
      </c>
      <c r="C72" s="8">
        <v>5</v>
      </c>
      <c r="D72" s="29">
        <f>SUMIFS('2013Figures'!$J:$J,'2013Figures'!$C:$C,$A72,'2013Figures'!$H:$H,$B72,'2013Figures'!$I:$I,$C72)</f>
        <v>0</v>
      </c>
      <c r="E72" s="9">
        <f>SUMIFS('2013Figures'!$J:$J,'2013Figures'!$C:$C,$A72,'2013Figures'!$H:$H,$B72,'2013Figures'!$I:$I,$C72,'2013Figures'!$B:$B,"BrokerToCy",'2013Figures'!$G:$G,"E1")</f>
        <v>0</v>
      </c>
      <c r="F72" s="9">
        <f>SUMIFS('2013Figures'!$J:$J,'2013Figures'!$C:$C,$A72,'2013Figures'!$H:$H,$B72,'2013Figures'!$I:$I,$C72,'2013Figures'!$B:$B,"BrokerToCy",'2013Figures'!$G:$G,"P1")</f>
        <v>0</v>
      </c>
      <c r="G72" s="9">
        <f>SUMIFS('2013Figures'!$J:$J,'2013Figures'!$C:$C,$A72,'2013Figures'!$H:$H,$B72,'2013Figures'!$I:$I,$C72,'2013Figures'!$B:$B,"CyToBroker",'2013Figures'!$G:$G,"E1")</f>
        <v>0</v>
      </c>
      <c r="H72" s="9">
        <f>SUMIFS('2013Figures'!$J:$J,'2013Figures'!$C:$C,$A72,'2013Figures'!$H:$H,$B72,'2013Figures'!$I:$I,$C72,'2013Figures'!$B:$B,"CyToBroker",'2013Figures'!$G:$G,"P1")</f>
        <v>0</v>
      </c>
      <c r="J72" s="8">
        <v>201001</v>
      </c>
      <c r="L72" s="42">
        <f>SUMIFS('2012Figures'!$J:$J,'2012Figures'!$C:$C,$A72,'2012Figures'!$H:$H,$B72,'2012Figures'!$I:$I,$C72)</f>
        <v>0</v>
      </c>
      <c r="M72" s="42">
        <f>SUMIFS('2012Figures'!$J:$J,'2012Figures'!$C:$C,$A72,'2012Figures'!$H:$H,$B72,'2012Figures'!$I:$I,$C72,'2012Figures'!$B:$B,"BrokerToCy",'2012Figures'!$G:$G,"E1")</f>
        <v>0</v>
      </c>
      <c r="N72" s="42">
        <f>SUMIFS('2012Figures'!$J:$J,'2012Figures'!$C:$C,$A72,'2012Figures'!$H:$H,$B72,'2012Figures'!$I:$I,$C72,'2012Figures'!$B:$B,"BrokerToCy",'2012Figures'!$G:$G,"P1")</f>
        <v>0</v>
      </c>
      <c r="O72" s="42">
        <f>SUMIFS('2012Figures'!$J:$J,'2012Figures'!$C:$C,$A72,'2012Figures'!$H:$H,$B72,'2012Figures'!$I:$I,$C72,'2012Figures'!$B:$B,"CyToBroker",'2012Figures'!$G:$G,"E1")</f>
        <v>0</v>
      </c>
      <c r="P72" s="42">
        <f>SUMIFS('2012Figures'!$J:$J,'2012Figures'!$C:$C,$A72,'2012Figures'!$H:$H,$B72,'2012Figures'!$I:$I,$C72,'2012Figures'!$B:$B,"CyToBroker",'2012Figures'!$G:$G,"P1")</f>
        <v>0</v>
      </c>
      <c r="R72" s="46" t="str">
        <f t="shared" si="29"/>
        <v/>
      </c>
      <c r="S72" s="46" t="str">
        <f t="shared" si="25"/>
        <v/>
      </c>
      <c r="T72" s="46" t="str">
        <f t="shared" si="26"/>
        <v/>
      </c>
      <c r="U72" s="46" t="str">
        <f t="shared" si="27"/>
        <v/>
      </c>
      <c r="V72" s="46" t="str">
        <f t="shared" si="28"/>
        <v/>
      </c>
    </row>
    <row r="73" spans="1:22" x14ac:dyDescent="0.2">
      <c r="A73" s="1">
        <v>103</v>
      </c>
      <c r="B73" s="1" t="s">
        <v>55</v>
      </c>
      <c r="C73" s="8">
        <v>4</v>
      </c>
      <c r="D73" s="29">
        <f>SUMIFS('2013Figures'!$J:$J,'2013Figures'!$C:$C,$A73,'2013Figures'!$H:$H,$B73,'2013Figures'!$I:$I,$C73)</f>
        <v>232211</v>
      </c>
      <c r="E73" s="9">
        <f>SUMIFS('2013Figures'!$J:$J,'2013Figures'!$C:$C,$A73,'2013Figures'!$H:$H,$B73,'2013Figures'!$I:$I,$C73,'2013Figures'!$B:$B,"BrokerToCy",'2013Figures'!$G:$G,"E1")</f>
        <v>0</v>
      </c>
      <c r="F73" s="9">
        <f>SUMIFS('2013Figures'!$J:$J,'2013Figures'!$C:$C,$A73,'2013Figures'!$H:$H,$B73,'2013Figures'!$I:$I,$C73,'2013Figures'!$B:$B,"BrokerToCy",'2013Figures'!$G:$G,"P1")</f>
        <v>0</v>
      </c>
      <c r="G73" s="9">
        <f>SUMIFS('2013Figures'!$J:$J,'2013Figures'!$C:$C,$A73,'2013Figures'!$H:$H,$B73,'2013Figures'!$I:$I,$C73,'2013Figures'!$B:$B,"CyToBroker",'2013Figures'!$G:$G,"E1")</f>
        <v>232211</v>
      </c>
      <c r="H73" s="9">
        <f>SUMIFS('2013Figures'!$J:$J,'2013Figures'!$C:$C,$A73,'2013Figures'!$H:$H,$B73,'2013Figures'!$I:$I,$C73,'2013Figures'!$B:$B,"CyToBroker",'2013Figures'!$G:$G,"P1")</f>
        <v>0</v>
      </c>
      <c r="J73" s="8">
        <v>200901</v>
      </c>
      <c r="L73" s="42">
        <f>SUMIFS('2012Figures'!$J:$J,'2012Figures'!$C:$C,$A73,'2012Figures'!$H:$H,$B73,'2012Figures'!$I:$I,$C73)</f>
        <v>367260</v>
      </c>
      <c r="M73" s="42">
        <f>SUMIFS('2012Figures'!$J:$J,'2012Figures'!$C:$C,$A73,'2012Figures'!$H:$H,$B73,'2012Figures'!$I:$I,$C73,'2012Figures'!$B:$B,"BrokerToCy",'2012Figures'!$G:$G,"E1")</f>
        <v>0</v>
      </c>
      <c r="N73" s="42">
        <f>SUMIFS('2012Figures'!$J:$J,'2012Figures'!$C:$C,$A73,'2012Figures'!$H:$H,$B73,'2012Figures'!$I:$I,$C73,'2012Figures'!$B:$B,"BrokerToCy",'2012Figures'!$G:$G,"P1")</f>
        <v>0</v>
      </c>
      <c r="O73" s="42">
        <f>SUMIFS('2012Figures'!$J:$J,'2012Figures'!$C:$C,$A73,'2012Figures'!$H:$H,$B73,'2012Figures'!$I:$I,$C73,'2012Figures'!$B:$B,"CyToBroker",'2012Figures'!$G:$G,"E1")</f>
        <v>367260</v>
      </c>
      <c r="P73" s="42">
        <f>SUMIFS('2012Figures'!$J:$J,'2012Figures'!$C:$C,$A73,'2012Figures'!$H:$H,$B73,'2012Figures'!$I:$I,$C73,'2012Figures'!$B:$B,"CyToBroker",'2012Figures'!$G:$G,"P1")</f>
        <v>0</v>
      </c>
      <c r="R73" s="46">
        <f t="shared" si="29"/>
        <v>-0.37</v>
      </c>
      <c r="S73" s="46" t="str">
        <f t="shared" si="25"/>
        <v/>
      </c>
      <c r="T73" s="46" t="str">
        <f t="shared" si="26"/>
        <v/>
      </c>
      <c r="U73" s="46">
        <f t="shared" si="27"/>
        <v>-0.37</v>
      </c>
      <c r="V73" s="46" t="str">
        <f t="shared" si="28"/>
        <v/>
      </c>
    </row>
    <row r="74" spans="1:22" x14ac:dyDescent="0.2">
      <c r="A74" s="1">
        <v>103</v>
      </c>
      <c r="B74" s="1" t="s">
        <v>55</v>
      </c>
      <c r="C74" s="8">
        <v>3</v>
      </c>
      <c r="D74" s="29">
        <f>SUMIFS('2013Figures'!$J:$J,'2013Figures'!$C:$C,$A74,'2013Figures'!$H:$H,$B74,'2013Figures'!$I:$I,$C74)</f>
        <v>0</v>
      </c>
      <c r="E74" s="9">
        <f>SUMIFS('2013Figures'!$J:$J,'2013Figures'!$C:$C,$A74,'2013Figures'!$H:$H,$B74,'2013Figures'!$I:$I,$C74,'2013Figures'!$B:$B,"BrokerToCy",'2013Figures'!$G:$G,"E1")</f>
        <v>0</v>
      </c>
      <c r="F74" s="9">
        <f>SUMIFS('2013Figures'!$J:$J,'2013Figures'!$C:$C,$A74,'2013Figures'!$H:$H,$B74,'2013Figures'!$I:$I,$C74,'2013Figures'!$B:$B,"BrokerToCy",'2013Figures'!$G:$G,"P1")</f>
        <v>0</v>
      </c>
      <c r="G74" s="9">
        <f>SUMIFS('2013Figures'!$J:$J,'2013Figures'!$C:$C,$A74,'2013Figures'!$H:$H,$B74,'2013Figures'!$I:$I,$C74,'2013Figures'!$B:$B,"CyToBroker",'2013Figures'!$G:$G,"E1")</f>
        <v>0</v>
      </c>
      <c r="H74" s="9">
        <f>SUMIFS('2013Figures'!$J:$J,'2013Figures'!$C:$C,$A74,'2013Figures'!$H:$H,$B74,'2013Figures'!$I:$I,$C74,'2013Figures'!$B:$B,"CyToBroker",'2013Figures'!$G:$G,"P1")</f>
        <v>0</v>
      </c>
      <c r="J74" s="8">
        <v>200801</v>
      </c>
      <c r="L74" s="42">
        <f>SUMIFS('2012Figures'!$J:$J,'2012Figures'!$C:$C,$A74,'2012Figures'!$H:$H,$B74,'2012Figures'!$I:$I,$C74)</f>
        <v>0</v>
      </c>
      <c r="M74" s="42">
        <f>SUMIFS('2012Figures'!$J:$J,'2012Figures'!$C:$C,$A74,'2012Figures'!$H:$H,$B74,'2012Figures'!$I:$I,$C74,'2012Figures'!$B:$B,"BrokerToCy",'2012Figures'!$G:$G,"E1")</f>
        <v>0</v>
      </c>
      <c r="N74" s="42">
        <f>SUMIFS('2012Figures'!$J:$J,'2012Figures'!$C:$C,$A74,'2012Figures'!$H:$H,$B74,'2012Figures'!$I:$I,$C74,'2012Figures'!$B:$B,"BrokerToCy",'2012Figures'!$G:$G,"P1")</f>
        <v>0</v>
      </c>
      <c r="O74" s="42">
        <f>SUMIFS('2012Figures'!$J:$J,'2012Figures'!$C:$C,$A74,'2012Figures'!$H:$H,$B74,'2012Figures'!$I:$I,$C74,'2012Figures'!$B:$B,"CyToBroker",'2012Figures'!$G:$G,"E1")</f>
        <v>0</v>
      </c>
      <c r="P74" s="42">
        <f>SUMIFS('2012Figures'!$J:$J,'2012Figures'!$C:$C,$A74,'2012Figures'!$H:$H,$B74,'2012Figures'!$I:$I,$C74,'2012Figures'!$B:$B,"CyToBroker",'2012Figures'!$G:$G,"P1")</f>
        <v>0</v>
      </c>
      <c r="R74" s="46" t="str">
        <f t="shared" si="29"/>
        <v/>
      </c>
      <c r="S74" s="46" t="str">
        <f t="shared" si="25"/>
        <v/>
      </c>
      <c r="T74" s="46" t="str">
        <f t="shared" si="26"/>
        <v/>
      </c>
      <c r="U74" s="46" t="str">
        <f t="shared" si="27"/>
        <v/>
      </c>
      <c r="V74" s="46" t="str">
        <f t="shared" si="28"/>
        <v/>
      </c>
    </row>
    <row r="75" spans="1:22" x14ac:dyDescent="0.2">
      <c r="A75" s="1">
        <v>103</v>
      </c>
      <c r="B75" s="1" t="s">
        <v>55</v>
      </c>
      <c r="C75" s="8">
        <v>2</v>
      </c>
      <c r="D75" s="29">
        <f>SUMIFS('2013Figures'!$J:$J,'2013Figures'!$C:$C,$A75,'2013Figures'!$H:$H,$B75,'2013Figures'!$I:$I,$C75)</f>
        <v>0</v>
      </c>
      <c r="E75" s="9">
        <f>SUMIFS('2013Figures'!$J:$J,'2013Figures'!$C:$C,$A75,'2013Figures'!$H:$H,$B75,'2013Figures'!$I:$I,$C75,'2013Figures'!$B:$B,"BrokerToCy",'2013Figures'!$G:$G,"E1")</f>
        <v>0</v>
      </c>
      <c r="F75" s="9">
        <f>SUMIFS('2013Figures'!$J:$J,'2013Figures'!$C:$C,$A75,'2013Figures'!$H:$H,$B75,'2013Figures'!$I:$I,$C75,'2013Figures'!$B:$B,"BrokerToCy",'2013Figures'!$G:$G,"P1")</f>
        <v>0</v>
      </c>
      <c r="G75" s="9">
        <f>SUMIFS('2013Figures'!$J:$J,'2013Figures'!$C:$C,$A75,'2013Figures'!$H:$H,$B75,'2013Figures'!$I:$I,$C75,'2013Figures'!$B:$B,"CyToBroker",'2013Figures'!$G:$G,"E1")</f>
        <v>0</v>
      </c>
      <c r="H75" s="9">
        <f>SUMIFS('2013Figures'!$J:$J,'2013Figures'!$C:$C,$A75,'2013Figures'!$H:$H,$B75,'2013Figures'!$I:$I,$C75,'2013Figures'!$B:$B,"CyToBroker",'2013Figures'!$G:$G,"P1")</f>
        <v>0</v>
      </c>
      <c r="J75" s="8">
        <v>200701</v>
      </c>
      <c r="L75" s="42">
        <f>SUMIFS('2012Figures'!$J:$J,'2012Figures'!$C:$C,$A75,'2012Figures'!$H:$H,$B75,'2012Figures'!$I:$I,$C75)</f>
        <v>0</v>
      </c>
      <c r="M75" s="42">
        <f>SUMIFS('2012Figures'!$J:$J,'2012Figures'!$C:$C,$A75,'2012Figures'!$H:$H,$B75,'2012Figures'!$I:$I,$C75,'2012Figures'!$B:$B,"BrokerToCy",'2012Figures'!$G:$G,"E1")</f>
        <v>0</v>
      </c>
      <c r="N75" s="42">
        <f>SUMIFS('2012Figures'!$J:$J,'2012Figures'!$C:$C,$A75,'2012Figures'!$H:$H,$B75,'2012Figures'!$I:$I,$C75,'2012Figures'!$B:$B,"BrokerToCy",'2012Figures'!$G:$G,"P1")</f>
        <v>0</v>
      </c>
      <c r="O75" s="42">
        <f>SUMIFS('2012Figures'!$J:$J,'2012Figures'!$C:$C,$A75,'2012Figures'!$H:$H,$B75,'2012Figures'!$I:$I,$C75,'2012Figures'!$B:$B,"CyToBroker",'2012Figures'!$G:$G,"E1")</f>
        <v>0</v>
      </c>
      <c r="P75" s="42">
        <f>SUMIFS('2012Figures'!$J:$J,'2012Figures'!$C:$C,$A75,'2012Figures'!$H:$H,$B75,'2012Figures'!$I:$I,$C75,'2012Figures'!$B:$B,"CyToBroker",'2012Figures'!$G:$G,"P1")</f>
        <v>0</v>
      </c>
      <c r="R75" s="46" t="str">
        <f t="shared" si="29"/>
        <v/>
      </c>
      <c r="S75" s="46" t="str">
        <f t="shared" si="25"/>
        <v/>
      </c>
      <c r="T75" s="46" t="str">
        <f t="shared" si="26"/>
        <v/>
      </c>
      <c r="U75" s="46" t="str">
        <f t="shared" si="27"/>
        <v/>
      </c>
      <c r="V75" s="46" t="str">
        <f t="shared" si="28"/>
        <v/>
      </c>
    </row>
    <row r="76" spans="1:22" x14ac:dyDescent="0.2">
      <c r="A76" s="1">
        <v>103</v>
      </c>
      <c r="B76" s="1" t="s">
        <v>55</v>
      </c>
      <c r="C76" s="8">
        <v>1</v>
      </c>
      <c r="D76" s="29">
        <f>SUMIFS('2013Figures'!$J:$J,'2013Figures'!$C:$C,$A76,'2013Figures'!$H:$H,$B76,'2013Figures'!$I:$I,$C76)</f>
        <v>0</v>
      </c>
      <c r="E76" s="9">
        <f>SUMIFS('2013Figures'!$J:$J,'2013Figures'!$C:$C,$A76,'2013Figures'!$H:$H,$B76,'2013Figures'!$I:$I,$C76,'2013Figures'!$B:$B,"BrokerToCy",'2013Figures'!$G:$G,"E1")</f>
        <v>0</v>
      </c>
      <c r="F76" s="9">
        <f>SUMIFS('2013Figures'!$J:$J,'2013Figures'!$C:$C,$A76,'2013Figures'!$H:$H,$B76,'2013Figures'!$I:$I,$C76,'2013Figures'!$B:$B,"BrokerToCy",'2013Figures'!$G:$G,"P1")</f>
        <v>0</v>
      </c>
      <c r="G76" s="9">
        <f>SUMIFS('2013Figures'!$J:$J,'2013Figures'!$C:$C,$A76,'2013Figures'!$H:$H,$B76,'2013Figures'!$I:$I,$C76,'2013Figures'!$B:$B,"CyToBroker",'2013Figures'!$G:$G,"E1")</f>
        <v>0</v>
      </c>
      <c r="H76" s="9">
        <f>SUMIFS('2013Figures'!$J:$J,'2013Figures'!$C:$C,$A76,'2013Figures'!$H:$H,$B76,'2013Figures'!$I:$I,$C76,'2013Figures'!$B:$B,"CyToBroker",'2013Figures'!$G:$G,"P1")</f>
        <v>0</v>
      </c>
      <c r="J76" s="8">
        <v>200601</v>
      </c>
      <c r="L76" s="42">
        <f>SUMIFS('2012Figures'!$J:$J,'2012Figures'!$C:$C,$A76,'2012Figures'!$H:$H,$B76,'2012Figures'!$I:$I,$C76)</f>
        <v>0</v>
      </c>
      <c r="M76" s="42">
        <f>SUMIFS('2012Figures'!$J:$J,'2012Figures'!$C:$C,$A76,'2012Figures'!$H:$H,$B76,'2012Figures'!$I:$I,$C76,'2012Figures'!$B:$B,"BrokerToCy",'2012Figures'!$G:$G,"E1")</f>
        <v>0</v>
      </c>
      <c r="N76" s="42">
        <f>SUMIFS('2012Figures'!$J:$J,'2012Figures'!$C:$C,$A76,'2012Figures'!$H:$H,$B76,'2012Figures'!$I:$I,$C76,'2012Figures'!$B:$B,"BrokerToCy",'2012Figures'!$G:$G,"P1")</f>
        <v>0</v>
      </c>
      <c r="O76" s="42">
        <f>SUMIFS('2012Figures'!$J:$J,'2012Figures'!$C:$C,$A76,'2012Figures'!$H:$H,$B76,'2012Figures'!$I:$I,$C76,'2012Figures'!$B:$B,"CyToBroker",'2012Figures'!$G:$G,"E1")</f>
        <v>0</v>
      </c>
      <c r="P76" s="42">
        <f>SUMIFS('2012Figures'!$J:$J,'2012Figures'!$C:$C,$A76,'2012Figures'!$H:$H,$B76,'2012Figures'!$I:$I,$C76,'2012Figures'!$B:$B,"CyToBroker",'2012Figures'!$G:$G,"P1")</f>
        <v>0</v>
      </c>
      <c r="R76" s="46" t="str">
        <f t="shared" si="29"/>
        <v/>
      </c>
      <c r="S76" s="46" t="str">
        <f t="shared" si="25"/>
        <v/>
      </c>
      <c r="T76" s="46" t="str">
        <f t="shared" si="26"/>
        <v/>
      </c>
      <c r="U76" s="46" t="str">
        <f t="shared" si="27"/>
        <v/>
      </c>
      <c r="V76" s="46" t="str">
        <f t="shared" si="28"/>
        <v/>
      </c>
    </row>
    <row r="77" spans="1:22" x14ac:dyDescent="0.2">
      <c r="A77" s="1">
        <v>103</v>
      </c>
      <c r="B77" s="1" t="s">
        <v>55</v>
      </c>
      <c r="D77" s="29">
        <f>SUMIFS('2013Figures'!$J:$J,'2013Figures'!$C:$C,$A77,'2013Figures'!$I:$I,"")</f>
        <v>873804</v>
      </c>
      <c r="E77" s="9">
        <f>SUMIFS('2013Figures'!$J:$J,'2013Figures'!$C:$C,$A77,'2013Figures'!$I:$I,"",'2013Figures'!$B:$B,"BrokerToCy",'2013Figures'!$G:$G,"E1")</f>
        <v>9</v>
      </c>
      <c r="F77" s="9">
        <f>SUMIFS('2013Figures'!$J:$J,'2013Figures'!$C:$C,$A77,'2013Figures'!$I:$I,"",'2013Figures'!$B:$B,"BrokerToCy",'2013Figures'!$G:$G,"P1")</f>
        <v>0</v>
      </c>
      <c r="G77" s="9">
        <f>SUMIFS('2013Figures'!$J:$J,'2013Figures'!$C:$C,$A77,'2013Figures'!$I:$I,"",'2013Figures'!$B:$B,"CyToBroker",'2013Figures'!$G:$G,"E1")</f>
        <v>873795</v>
      </c>
      <c r="H77" s="9">
        <f>SUMIFS('2013Figures'!$J:$J,'2013Figures'!$C:$C,$A77,'2013Figures'!$I:$I,"",'2013Figures'!$B:$B,"CyToBroker",'2013Figures'!$G:$G,"P1")</f>
        <v>0</v>
      </c>
      <c r="J77" s="8" t="s">
        <v>131</v>
      </c>
      <c r="L77" s="42">
        <f>SUMIFS('2012Figures'!$J:$J,'2012Figures'!$C:$C,$A77,'2012Figures'!$I:$I,"")</f>
        <v>1099268</v>
      </c>
      <c r="M77" s="42">
        <f>SUMIFS('2012Figures'!$J:$J,'2012Figures'!$C:$C,$A77,'2012Figures'!$I:$I,"",'2012Figures'!$B:$B,"BrokerToCy",'2012Figures'!$G:$G,"E1")</f>
        <v>34</v>
      </c>
      <c r="N77" s="42">
        <f>SUMIFS('2012Figures'!$J:$J,'2012Figures'!$C:$C,$A77,'2012Figures'!$I:$I,"",'2012Figures'!$B:$B,"BrokerToCy",'2012Figures'!$G:$G,"P1")</f>
        <v>2</v>
      </c>
      <c r="O77" s="42">
        <f>SUMIFS('2012Figures'!$J:$J,'2012Figures'!$C:$C,$A77,'2012Figures'!$I:$I,"",'2012Figures'!$B:$B,"CyToBroker",'2012Figures'!$G:$G,"E1")</f>
        <v>1099232</v>
      </c>
      <c r="P77" s="42">
        <f>SUMIFS('2012Figures'!$J:$J,'2012Figures'!$C:$C,$A77,'2012Figures'!$I:$I,"",'2012Figures'!$B:$B,"CyToBroker",'2012Figures'!$G:$G,"P1")</f>
        <v>0</v>
      </c>
      <c r="R77" s="46">
        <f t="shared" si="29"/>
        <v>-0.21</v>
      </c>
      <c r="S77" s="46">
        <f t="shared" si="25"/>
        <v>-0.74</v>
      </c>
      <c r="T77" s="46">
        <f t="shared" si="26"/>
        <v>-1</v>
      </c>
      <c r="U77" s="46">
        <f t="shared" si="27"/>
        <v>-0.21</v>
      </c>
      <c r="V77" s="46" t="str">
        <f t="shared" si="28"/>
        <v/>
      </c>
    </row>
    <row r="78" spans="1:22" x14ac:dyDescent="0.2">
      <c r="A78" s="21"/>
      <c r="B78" s="21" t="s">
        <v>92</v>
      </c>
      <c r="C78" s="22"/>
      <c r="D78" s="23">
        <f>SUM(E78:H78)</f>
        <v>1214691</v>
      </c>
      <c r="E78" s="23">
        <f t="shared" ref="E78" si="30">SUM(E65:E77)</f>
        <v>9</v>
      </c>
      <c r="F78" s="23">
        <f t="shared" ref="F78" si="31">SUM(F65:F77)</f>
        <v>0</v>
      </c>
      <c r="G78" s="23">
        <f t="shared" ref="G78" si="32">SUM(G65:G77)</f>
        <v>1214682</v>
      </c>
      <c r="H78" s="23">
        <f t="shared" ref="H78" si="33">SUM(H65:H77)</f>
        <v>0</v>
      </c>
      <c r="I78" s="21"/>
      <c r="J78" s="22"/>
      <c r="K78" s="21"/>
      <c r="L78" s="43">
        <f>SUM(M78:P78)</f>
        <v>1486559</v>
      </c>
      <c r="M78" s="43">
        <f t="shared" ref="M78:P78" si="34">SUM(M65:M77)</f>
        <v>34</v>
      </c>
      <c r="N78" s="43">
        <f t="shared" si="34"/>
        <v>2</v>
      </c>
      <c r="O78" s="43">
        <f t="shared" si="34"/>
        <v>1486523</v>
      </c>
      <c r="P78" s="43">
        <f t="shared" si="34"/>
        <v>0</v>
      </c>
      <c r="Q78" s="21"/>
      <c r="R78" s="21"/>
      <c r="S78" s="21"/>
      <c r="T78" s="21"/>
      <c r="U78" s="21"/>
      <c r="V78" s="21"/>
    </row>
    <row r="79" spans="1:22" x14ac:dyDescent="0.2">
      <c r="A79" s="28">
        <v>104</v>
      </c>
      <c r="B79" s="28" t="s">
        <v>93</v>
      </c>
      <c r="C79" s="17" t="s">
        <v>88</v>
      </c>
      <c r="D79" s="18">
        <f>SUMIFS('2013Figures'!$J:$J,'2013Figures'!$C:$C,$A79)</f>
        <v>2847931</v>
      </c>
      <c r="E79" s="18">
        <f>SUMIFS('2013Figures'!$J:$J,'2013Figures'!$C:$C,$A79,'2013Figures'!$B:$B,"BrokerToCy",'2013Figures'!$G:$G,"E1")</f>
        <v>1</v>
      </c>
      <c r="F79" s="18">
        <f>SUMIFS('2013Figures'!$J:$J,'2013Figures'!$C:$C,$A79,'2013Figures'!$B:$B,"BrokerToCy",'2013Figures'!$G:$G,"P1")</f>
        <v>1</v>
      </c>
      <c r="G79" s="18">
        <f>SUMIFS('2013Figures'!$J:$J,'2013Figures'!$C:$C,$A79,'2013Figures'!$B:$B,"CyToBroker",'2013Figures'!$G:$G,"E1")</f>
        <v>2847929</v>
      </c>
      <c r="H79" s="18">
        <f>SUMIFS('2013Figures'!$J:$J,'2013Figures'!$C:$C,$A79,'2013Figures'!$B:$B,"CyToBroker",'2013Figures'!$G:$G,"P1")</f>
        <v>0</v>
      </c>
      <c r="I79" s="28"/>
      <c r="J79" s="17"/>
      <c r="K79" s="28"/>
      <c r="L79" s="41">
        <f>SUMIFS('2012Figures'!$J:$J,'2012Figures'!$C:$C,$A79)</f>
        <v>2903284</v>
      </c>
      <c r="M79" s="41">
        <f>SUMIFS('2012Figures'!$J:$J,'2012Figures'!$C:$C,$A79,'2012Figures'!$B:$B,"BrokerToCy",'2012Figures'!$G:$G,"E1")</f>
        <v>24</v>
      </c>
      <c r="N79" s="41">
        <f>SUMIFS('2012Figures'!$J:$J,'2012Figures'!$C:$C,$A79,'2012Figures'!$B:$B,"BrokerToCy",'2012Figures'!$G:$G,"P1")</f>
        <v>0</v>
      </c>
      <c r="O79" s="41">
        <f>SUMIFS('2012Figures'!$J:$J,'2012Figures'!$C:$C,$A79,'2012Figures'!$B:$B,"CyToBroker",'2012Figures'!$G:$G,"E1")</f>
        <v>2903260</v>
      </c>
      <c r="P79" s="41">
        <f>SUMIFS('2012Figures'!$J:$J,'2012Figures'!$C:$C,$A79,'2012Figures'!$B:$B,"CyToBroker",'2012Figures'!$G:$G,"P1")</f>
        <v>0</v>
      </c>
      <c r="Q79" s="28"/>
      <c r="R79" s="46">
        <f t="shared" si="29"/>
        <v>-0.02</v>
      </c>
      <c r="S79" s="46">
        <f t="shared" si="25"/>
        <v>-0.96</v>
      </c>
      <c r="T79" s="46" t="str">
        <f t="shared" si="26"/>
        <v/>
      </c>
      <c r="U79" s="46">
        <f t="shared" si="27"/>
        <v>-0.02</v>
      </c>
      <c r="V79" s="46" t="str">
        <f t="shared" si="28"/>
        <v/>
      </c>
    </row>
    <row r="80" spans="1:22" x14ac:dyDescent="0.2">
      <c r="A80" s="1">
        <v>104</v>
      </c>
      <c r="D80" s="29">
        <f>SUMIFS('2013Figures'!$J:$J,'2013Figures'!$C:$C,$A80,'2013Figures'!$H:$H,"",'2013Figures'!$I:$I,"")</f>
        <v>1478061</v>
      </c>
      <c r="E80" s="9">
        <f>SUMIFS('2013Figures'!$J:$J,'2013Figures'!$C:$C,$A80,'2013Figures'!$H:$H,"",'2013Figures'!$I:$I,"",'2013Figures'!$B:$B,"BrokerToCy",'2013Figures'!$G:$G,"E1")</f>
        <v>1</v>
      </c>
      <c r="F80" s="9">
        <f>SUMIFS('2013Figures'!$J:$J,'2013Figures'!$C:$C,$A80,'2013Figures'!$H:$H,"",'2013Figures'!$I:$I,"",'2013Figures'!$B:$B,"BrokerToCy",'2013Figures'!$G:$G,"P1")</f>
        <v>1</v>
      </c>
      <c r="G80" s="9">
        <f>SUMIFS('2013Figures'!$J:$J,'2013Figures'!$C:$C,$A80,'2013Figures'!$H:$H,"",'2013Figures'!$I:$I,"",'2013Figures'!$B:$B,"CyToBroker",'2013Figures'!$G:$G,"E1")</f>
        <v>1478059</v>
      </c>
      <c r="H80" s="9">
        <f>SUMIFS('2013Figures'!$J:$J,'2013Figures'!$C:$C,$A80,'2013Figures'!$H:$H,"",'2013Figures'!$I:$I,"",'2013Figures'!$B:$B,"CyToBroker",'2013Figures'!$G:$G,"P1")</f>
        <v>0</v>
      </c>
      <c r="J80" s="8" t="s">
        <v>131</v>
      </c>
      <c r="L80" s="42">
        <f>SUMIFS('2012Figures'!$J:$J,'2012Figures'!$C:$C,$A80,'2012Figures'!$H:$H,"",'2012Figures'!$I:$I,"")</f>
        <v>1788685</v>
      </c>
      <c r="M80" s="42">
        <f>SUMIFS('2012Figures'!$J:$J,'2012Figures'!$C:$C,$A80,'2012Figures'!$H:$H,"",'2012Figures'!$I:$I,"",'2012Figures'!$B:$B,"BrokerToCy",'2012Figures'!$G:$G,"E1")</f>
        <v>24</v>
      </c>
      <c r="N80" s="42">
        <f>SUMIFS('2012Figures'!$J:$J,'2012Figures'!$C:$C,$A80,'2012Figures'!$H:$H,"",'2012Figures'!$I:$I,"",'2012Figures'!$B:$B,"BrokerToCy",'2012Figures'!$G:$G,"P1")</f>
        <v>0</v>
      </c>
      <c r="O80" s="42">
        <f>SUMIFS('2012Figures'!$J:$J,'2012Figures'!$C:$C,$A80,'2012Figures'!$H:$H,"",'2012Figures'!$I:$I,"",'2012Figures'!$B:$B,"CyToBroker",'2012Figures'!$G:$G,"E1")</f>
        <v>1788661</v>
      </c>
      <c r="P80" s="42">
        <f>SUMIFS('2012Figures'!$J:$J,'2012Figures'!$C:$C,$A80,'2012Figures'!$H:$H,"",'2012Figures'!$I:$I,"",'2012Figures'!$B:$B,"CyToBroker",'2012Figures'!$G:$G,"P1")</f>
        <v>0</v>
      </c>
      <c r="R80" s="46">
        <f t="shared" si="29"/>
        <v>-0.17</v>
      </c>
      <c r="S80" s="46">
        <f t="shared" si="25"/>
        <v>-0.96</v>
      </c>
      <c r="T80" s="46" t="str">
        <f t="shared" si="26"/>
        <v/>
      </c>
      <c r="U80" s="46">
        <f t="shared" si="27"/>
        <v>-0.17</v>
      </c>
      <c r="V80" s="46" t="str">
        <f t="shared" si="28"/>
        <v/>
      </c>
    </row>
    <row r="81" spans="1:22" x14ac:dyDescent="0.2">
      <c r="A81" s="1">
        <v>104</v>
      </c>
      <c r="B81" s="1" t="s">
        <v>55</v>
      </c>
      <c r="D81" s="29">
        <f>SUMIFS('2013Figures'!$J:$J,'2013Figures'!$C:$C,$A81,'2013Figures'!$H:$H,$B81)</f>
        <v>77</v>
      </c>
      <c r="E81" s="9">
        <f>SUMIFS('2013Figures'!$J:$J,'2013Figures'!$C:$C,$A81,'2013Figures'!$H:$H,$B81,'2013Figures'!$B:$B,"BrokerToCy",'2013Figures'!$G:$G,"E1")</f>
        <v>0</v>
      </c>
      <c r="F81" s="9">
        <f>SUMIFS('2013Figures'!$J:$J,'2013Figures'!$C:$C,$A81,'2013Figures'!$H:$H,$B81,'2013Figures'!$B:$B,"BrokerToCy",'2013Figures'!$G:$G,"P1")</f>
        <v>0</v>
      </c>
      <c r="G81" s="9">
        <f>SUMIFS('2013Figures'!$J:$J,'2013Figures'!$C:$C,$A81,'2013Figures'!$H:$H,$B81,'2013Figures'!$B:$B,"CyToBroker",'2013Figures'!$G:$G,"E1")</f>
        <v>77</v>
      </c>
      <c r="H81" s="9">
        <f>SUMIFS('2013Figures'!$J:$J,'2013Figures'!$C:$C,$A81,'2013Figures'!$H:$H,$B81,'2013Figures'!$B:$B,"CyToBroker",'2013Figures'!$G:$G,"P1")</f>
        <v>0</v>
      </c>
      <c r="J81" s="8" t="s">
        <v>146</v>
      </c>
      <c r="L81" s="42">
        <f>SUMIFS('2012Figures'!$J:$J,'2012Figures'!$C:$C,$A81,'2012Figures'!$H:$H,$B81)</f>
        <v>0</v>
      </c>
      <c r="M81" s="42">
        <f>SUMIFS('2012Figures'!$J:$J,'2012Figures'!$C:$C,$A81,'2012Figures'!$H:$H,$B81,'2012Figures'!$B:$B,"BrokerToCy",'2012Figures'!$G:$G,"E1")</f>
        <v>0</v>
      </c>
      <c r="N81" s="42">
        <f>SUMIFS('2012Figures'!$J:$J,'2012Figures'!$C:$C,$A81,'2012Figures'!$H:$H,$B81,'2012Figures'!$B:$B,"BrokerToCy",'2012Figures'!$G:$G,"P1")</f>
        <v>0</v>
      </c>
      <c r="O81" s="42">
        <f>SUMIFS('2012Figures'!$J:$J,'2012Figures'!$C:$C,$A81,'2012Figures'!$H:$H,$B81,'2012Figures'!$B:$B,"CyToBroker",'2012Figures'!$G:$G,"E1")</f>
        <v>0</v>
      </c>
      <c r="P81" s="42">
        <f>SUMIFS('2012Figures'!$J:$J,'2012Figures'!$C:$C,$A81,'2012Figures'!$H:$H,$B81,'2012Figures'!$B:$B,"CyToBroker",'2012Figures'!$G:$G,"P1")</f>
        <v>0</v>
      </c>
      <c r="R81" s="46" t="str">
        <f t="shared" si="29"/>
        <v/>
      </c>
      <c r="S81" s="46" t="str">
        <f t="shared" si="25"/>
        <v/>
      </c>
      <c r="T81" s="46" t="str">
        <f t="shared" si="26"/>
        <v/>
      </c>
      <c r="U81" s="46" t="str">
        <f t="shared" si="27"/>
        <v/>
      </c>
      <c r="V81" s="46" t="str">
        <f t="shared" si="28"/>
        <v/>
      </c>
    </row>
    <row r="82" spans="1:22" x14ac:dyDescent="0.2">
      <c r="A82" s="1">
        <v>104</v>
      </c>
      <c r="B82" s="1" t="s">
        <v>56</v>
      </c>
      <c r="D82" s="29">
        <f>SUMIFS('2013Figures'!$J:$J,'2013Figures'!$C:$C,$A82,'2013Figures'!$H:$H,$B82)</f>
        <v>1235785</v>
      </c>
      <c r="E82" s="9">
        <f>SUMIFS('2013Figures'!$J:$J,'2013Figures'!$C:$C,$A82,'2013Figures'!$H:$H,$B82,'2013Figures'!$B:$B,"BrokerToCy",'2013Figures'!$G:$G,"E1")</f>
        <v>0</v>
      </c>
      <c r="F82" s="9">
        <f>SUMIFS('2013Figures'!$J:$J,'2013Figures'!$C:$C,$A82,'2013Figures'!$H:$H,$B82,'2013Figures'!$B:$B,"BrokerToCy",'2013Figures'!$G:$G,"P1")</f>
        <v>0</v>
      </c>
      <c r="G82" s="9">
        <f>SUMIFS('2013Figures'!$J:$J,'2013Figures'!$C:$C,$A82,'2013Figures'!$H:$H,$B82,'2013Figures'!$B:$B,"CyToBroker",'2013Figures'!$G:$G,"E1")</f>
        <v>1235785</v>
      </c>
      <c r="H82" s="9">
        <f>SUMIFS('2013Figures'!$J:$J,'2013Figures'!$C:$C,$A82,'2013Figures'!$H:$H,$B82,'2013Figures'!$B:$B,"CyToBroker",'2013Figures'!$G:$G,"P1")</f>
        <v>0</v>
      </c>
      <c r="J82" s="8" t="s">
        <v>146</v>
      </c>
      <c r="L82" s="42">
        <f>SUMIFS('2012Figures'!$J:$J,'2012Figures'!$C:$C,$A82,'2012Figures'!$H:$H,$B82)</f>
        <v>1031360</v>
      </c>
      <c r="M82" s="42">
        <f>SUMIFS('2012Figures'!$J:$J,'2012Figures'!$C:$C,$A82,'2012Figures'!$H:$H,$B82,'2012Figures'!$B:$B,"BrokerToCy",'2012Figures'!$G:$G,"E1")</f>
        <v>0</v>
      </c>
      <c r="N82" s="42">
        <f>SUMIFS('2012Figures'!$J:$J,'2012Figures'!$C:$C,$A82,'2012Figures'!$H:$H,$B82,'2012Figures'!$B:$B,"BrokerToCy",'2012Figures'!$G:$G,"P1")</f>
        <v>0</v>
      </c>
      <c r="O82" s="42">
        <f>SUMIFS('2012Figures'!$J:$J,'2012Figures'!$C:$C,$A82,'2012Figures'!$H:$H,$B82,'2012Figures'!$B:$B,"CyToBroker",'2012Figures'!$G:$G,"E1")</f>
        <v>1031360</v>
      </c>
      <c r="P82" s="42">
        <f>SUMIFS('2012Figures'!$J:$J,'2012Figures'!$C:$C,$A82,'2012Figures'!$H:$H,$B82,'2012Figures'!$B:$B,"CyToBroker",'2012Figures'!$G:$G,"P1")</f>
        <v>0</v>
      </c>
      <c r="R82" s="46">
        <f t="shared" si="29"/>
        <v>0.2</v>
      </c>
      <c r="S82" s="46" t="str">
        <f t="shared" si="25"/>
        <v/>
      </c>
      <c r="T82" s="46" t="str">
        <f t="shared" si="26"/>
        <v/>
      </c>
      <c r="U82" s="46">
        <f t="shared" si="27"/>
        <v>0.2</v>
      </c>
      <c r="V82" s="46" t="str">
        <f t="shared" si="28"/>
        <v/>
      </c>
    </row>
    <row r="83" spans="1:22" x14ac:dyDescent="0.2">
      <c r="A83" s="1">
        <v>104</v>
      </c>
      <c r="B83" s="1">
        <v>2</v>
      </c>
      <c r="D83" s="29">
        <f>SUMIFS('2013Figures'!$J:$J,'2013Figures'!$C:$C,$A83,'2013Figures'!$H:$H,$B83)</f>
        <v>16887</v>
      </c>
      <c r="E83" s="9">
        <f>SUMIFS('2013Figures'!$J:$J,'2013Figures'!$C:$C,$A83,'2013Figures'!$H:$H,$B83,'2013Figures'!$B:$B,"BrokerToCy",'2013Figures'!$G:$G,"E1")</f>
        <v>0</v>
      </c>
      <c r="F83" s="9">
        <f>SUMIFS('2013Figures'!$J:$J,'2013Figures'!$C:$C,$A83,'2013Figures'!$H:$H,$B83,'2013Figures'!$B:$B,"BrokerToCy",'2013Figures'!$G:$G,"P1")</f>
        <v>0</v>
      </c>
      <c r="G83" s="9">
        <f>SUMIFS('2013Figures'!$J:$J,'2013Figures'!$C:$C,$A83,'2013Figures'!$H:$H,$B83,'2013Figures'!$B:$B,"CyToBroker",'2013Figures'!$G:$G,"E1")</f>
        <v>16887</v>
      </c>
      <c r="H83" s="9">
        <f>SUMIFS('2013Figures'!$J:$J,'2013Figures'!$C:$C,$A83,'2013Figures'!$H:$H,$B83,'2013Figures'!$B:$B,"CyToBroker",'2013Figures'!$G:$G,"P1")</f>
        <v>0</v>
      </c>
      <c r="J83" s="8" t="s">
        <v>146</v>
      </c>
      <c r="L83" s="42">
        <f>SUMIFS('2012Figures'!$J:$J,'2012Figures'!$C:$C,$A83,'2012Figures'!$H:$H,$B83)</f>
        <v>10694</v>
      </c>
      <c r="M83" s="42">
        <f>SUMIFS('2012Figures'!$J:$J,'2012Figures'!$C:$C,$A83,'2012Figures'!$H:$H,$B83,'2012Figures'!$B:$B,"BrokerToCy",'2012Figures'!$G:$G,"E1")</f>
        <v>0</v>
      </c>
      <c r="N83" s="42">
        <f>SUMIFS('2012Figures'!$J:$J,'2012Figures'!$C:$C,$A83,'2012Figures'!$H:$H,$B83,'2012Figures'!$B:$B,"BrokerToCy",'2012Figures'!$G:$G,"P1")</f>
        <v>0</v>
      </c>
      <c r="O83" s="42">
        <f>SUMIFS('2012Figures'!$J:$J,'2012Figures'!$C:$C,$A83,'2012Figures'!$H:$H,$B83,'2012Figures'!$B:$B,"CyToBroker",'2012Figures'!$G:$G,"E1")</f>
        <v>10694</v>
      </c>
      <c r="P83" s="42">
        <f>SUMIFS('2012Figures'!$J:$J,'2012Figures'!$C:$C,$A83,'2012Figures'!$H:$H,$B83,'2012Figures'!$B:$B,"CyToBroker",'2012Figures'!$G:$G,"P1")</f>
        <v>0</v>
      </c>
      <c r="R83" s="46">
        <f t="shared" si="29"/>
        <v>0.57999999999999996</v>
      </c>
      <c r="S83" s="46" t="str">
        <f t="shared" si="25"/>
        <v/>
      </c>
      <c r="T83" s="46" t="str">
        <f t="shared" si="26"/>
        <v/>
      </c>
      <c r="U83" s="46">
        <f t="shared" si="27"/>
        <v>0.57999999999999996</v>
      </c>
      <c r="V83" s="46" t="str">
        <f t="shared" si="28"/>
        <v/>
      </c>
    </row>
    <row r="84" spans="1:22" x14ac:dyDescent="0.2">
      <c r="A84" s="1">
        <v>104</v>
      </c>
      <c r="B84" s="1">
        <v>3</v>
      </c>
      <c r="D84" s="29">
        <f>SUMIFS('2013Figures'!$J:$J,'2013Figures'!$C:$C,$A84,'2013Figures'!$H:$H,$B84)</f>
        <v>2072</v>
      </c>
      <c r="E84" s="9">
        <f>SUMIFS('2013Figures'!$J:$J,'2013Figures'!$C:$C,$A84,'2013Figures'!$H:$H,$B84,'2013Figures'!$B:$B,"BrokerToCy",'2013Figures'!$G:$G,"E1")</f>
        <v>0</v>
      </c>
      <c r="F84" s="9">
        <f>SUMIFS('2013Figures'!$J:$J,'2013Figures'!$C:$C,$A84,'2013Figures'!$H:$H,$B84,'2013Figures'!$B:$B,"BrokerToCy",'2013Figures'!$G:$G,"P1")</f>
        <v>0</v>
      </c>
      <c r="G84" s="9">
        <f>SUMIFS('2013Figures'!$J:$J,'2013Figures'!$C:$C,$A84,'2013Figures'!$H:$H,$B84,'2013Figures'!$B:$B,"CyToBroker",'2013Figures'!$G:$G,"E1")</f>
        <v>2072</v>
      </c>
      <c r="H84" s="9">
        <f>SUMIFS('2013Figures'!$J:$J,'2013Figures'!$C:$C,$A84,'2013Figures'!$H:$H,$B84,'2013Figures'!$B:$B,"CyToBroker",'2013Figures'!$G:$G,"P1")</f>
        <v>0</v>
      </c>
      <c r="J84" s="8" t="s">
        <v>146</v>
      </c>
      <c r="L84" s="42">
        <f>SUMIFS('2012Figures'!$J:$J,'2012Figures'!$C:$C,$A84,'2012Figures'!$H:$H,$B84)</f>
        <v>980</v>
      </c>
      <c r="M84" s="42">
        <f>SUMIFS('2012Figures'!$J:$J,'2012Figures'!$C:$C,$A84,'2012Figures'!$H:$H,$B84,'2012Figures'!$B:$B,"BrokerToCy",'2012Figures'!$G:$G,"E1")</f>
        <v>0</v>
      </c>
      <c r="N84" s="42">
        <f>SUMIFS('2012Figures'!$J:$J,'2012Figures'!$C:$C,$A84,'2012Figures'!$H:$H,$B84,'2012Figures'!$B:$B,"BrokerToCy",'2012Figures'!$G:$G,"P1")</f>
        <v>0</v>
      </c>
      <c r="O84" s="42">
        <f>SUMIFS('2012Figures'!$J:$J,'2012Figures'!$C:$C,$A84,'2012Figures'!$H:$H,$B84,'2012Figures'!$B:$B,"CyToBroker",'2012Figures'!$G:$G,"E1")</f>
        <v>980</v>
      </c>
      <c r="P84" s="42">
        <f>SUMIFS('2012Figures'!$J:$J,'2012Figures'!$C:$C,$A84,'2012Figures'!$H:$H,$B84,'2012Figures'!$B:$B,"CyToBroker",'2012Figures'!$G:$G,"P1")</f>
        <v>0</v>
      </c>
      <c r="R84" s="46">
        <f t="shared" si="29"/>
        <v>1.1100000000000001</v>
      </c>
      <c r="S84" s="46" t="str">
        <f t="shared" si="25"/>
        <v/>
      </c>
      <c r="T84" s="46" t="str">
        <f t="shared" si="26"/>
        <v/>
      </c>
      <c r="U84" s="46">
        <f t="shared" si="27"/>
        <v>1.1100000000000001</v>
      </c>
      <c r="V84" s="46" t="str">
        <f t="shared" si="28"/>
        <v/>
      </c>
    </row>
    <row r="85" spans="1:22" x14ac:dyDescent="0.2">
      <c r="A85" s="1">
        <v>104</v>
      </c>
      <c r="B85" s="1">
        <v>4</v>
      </c>
      <c r="D85" s="29">
        <f>SUMIFS('2013Figures'!$J:$J,'2013Figures'!$C:$C,$A85,'2013Figures'!$H:$H,$B85)</f>
        <v>9315</v>
      </c>
      <c r="E85" s="9">
        <f>SUMIFS('2013Figures'!$J:$J,'2013Figures'!$C:$C,$A85,'2013Figures'!$H:$H,$B85,'2013Figures'!$B:$B,"BrokerToCy",'2013Figures'!$G:$G,"E1")</f>
        <v>0</v>
      </c>
      <c r="F85" s="9">
        <f>SUMIFS('2013Figures'!$J:$J,'2013Figures'!$C:$C,$A85,'2013Figures'!$H:$H,$B85,'2013Figures'!$B:$B,"BrokerToCy",'2013Figures'!$G:$G,"P1")</f>
        <v>0</v>
      </c>
      <c r="G85" s="9">
        <f>SUMIFS('2013Figures'!$J:$J,'2013Figures'!$C:$C,$A85,'2013Figures'!$H:$H,$B85,'2013Figures'!$B:$B,"CyToBroker",'2013Figures'!$G:$G,"E1")</f>
        <v>9315</v>
      </c>
      <c r="H85" s="9">
        <f>SUMIFS('2013Figures'!$J:$J,'2013Figures'!$C:$C,$A85,'2013Figures'!$H:$H,$B85,'2013Figures'!$B:$B,"CyToBroker",'2013Figures'!$G:$G,"P1")</f>
        <v>0</v>
      </c>
      <c r="J85" s="8" t="s">
        <v>146</v>
      </c>
      <c r="L85" s="42">
        <f>SUMIFS('2012Figures'!$J:$J,'2012Figures'!$C:$C,$A85,'2012Figures'!$H:$H,$B85)</f>
        <v>4393</v>
      </c>
      <c r="M85" s="42">
        <f>SUMIFS('2012Figures'!$J:$J,'2012Figures'!$C:$C,$A85,'2012Figures'!$H:$H,$B85,'2012Figures'!$B:$B,"BrokerToCy",'2012Figures'!$G:$G,"E1")</f>
        <v>0</v>
      </c>
      <c r="N85" s="42">
        <f>SUMIFS('2012Figures'!$J:$J,'2012Figures'!$C:$C,$A85,'2012Figures'!$H:$H,$B85,'2012Figures'!$B:$B,"BrokerToCy",'2012Figures'!$G:$G,"P1")</f>
        <v>0</v>
      </c>
      <c r="O85" s="42">
        <f>SUMIFS('2012Figures'!$J:$J,'2012Figures'!$C:$C,$A85,'2012Figures'!$H:$H,$B85,'2012Figures'!$B:$B,"CyToBroker",'2012Figures'!$G:$G,"E1")</f>
        <v>4393</v>
      </c>
      <c r="P85" s="42">
        <f>SUMIFS('2012Figures'!$J:$J,'2012Figures'!$C:$C,$A85,'2012Figures'!$H:$H,$B85,'2012Figures'!$B:$B,"CyToBroker",'2012Figures'!$G:$G,"P1")</f>
        <v>0</v>
      </c>
      <c r="R85" s="46">
        <f t="shared" si="29"/>
        <v>1.1200000000000001</v>
      </c>
      <c r="S85" s="46" t="str">
        <f t="shared" si="25"/>
        <v/>
      </c>
      <c r="T85" s="46" t="str">
        <f t="shared" si="26"/>
        <v/>
      </c>
      <c r="U85" s="46">
        <f t="shared" si="27"/>
        <v>1.1200000000000001</v>
      </c>
      <c r="V85" s="46" t="str">
        <f t="shared" si="28"/>
        <v/>
      </c>
    </row>
    <row r="86" spans="1:22" x14ac:dyDescent="0.2">
      <c r="A86" s="1">
        <v>104</v>
      </c>
      <c r="B86" s="1">
        <v>5</v>
      </c>
      <c r="D86" s="29">
        <f>SUMIFS('2013Figures'!$J:$J,'2013Figures'!$C:$C,$A86,'2013Figures'!$H:$H,$B86)</f>
        <v>3961</v>
      </c>
      <c r="E86" s="9">
        <f>SUMIFS('2013Figures'!$J:$J,'2013Figures'!$C:$C,$A86,'2013Figures'!$H:$H,$B86,'2013Figures'!$B:$B,"BrokerToCy",'2013Figures'!$G:$G,"E1")</f>
        <v>0</v>
      </c>
      <c r="F86" s="9">
        <f>SUMIFS('2013Figures'!$J:$J,'2013Figures'!$C:$C,$A86,'2013Figures'!$H:$H,$B86,'2013Figures'!$B:$B,"BrokerToCy",'2013Figures'!$G:$G,"P1")</f>
        <v>0</v>
      </c>
      <c r="G86" s="9">
        <f>SUMIFS('2013Figures'!$J:$J,'2013Figures'!$C:$C,$A86,'2013Figures'!$H:$H,$B86,'2013Figures'!$B:$B,"CyToBroker",'2013Figures'!$G:$G,"E1")</f>
        <v>3961</v>
      </c>
      <c r="H86" s="9">
        <f>SUMIFS('2013Figures'!$J:$J,'2013Figures'!$C:$C,$A86,'2013Figures'!$H:$H,$B86,'2013Figures'!$B:$B,"CyToBroker",'2013Figures'!$G:$G,"P1")</f>
        <v>0</v>
      </c>
      <c r="J86" s="8" t="s">
        <v>146</v>
      </c>
      <c r="L86" s="42">
        <f>SUMIFS('2012Figures'!$J:$J,'2012Figures'!$C:$C,$A86,'2012Figures'!$H:$H,$B86)</f>
        <v>1888</v>
      </c>
      <c r="M86" s="42">
        <f>SUMIFS('2012Figures'!$J:$J,'2012Figures'!$C:$C,$A86,'2012Figures'!$H:$H,$B86,'2012Figures'!$B:$B,"BrokerToCy",'2012Figures'!$G:$G,"E1")</f>
        <v>0</v>
      </c>
      <c r="N86" s="42">
        <f>SUMIFS('2012Figures'!$J:$J,'2012Figures'!$C:$C,$A86,'2012Figures'!$H:$H,$B86,'2012Figures'!$B:$B,"BrokerToCy",'2012Figures'!$G:$G,"P1")</f>
        <v>0</v>
      </c>
      <c r="O86" s="42">
        <f>SUMIFS('2012Figures'!$J:$J,'2012Figures'!$C:$C,$A86,'2012Figures'!$H:$H,$B86,'2012Figures'!$B:$B,"CyToBroker",'2012Figures'!$G:$G,"E1")</f>
        <v>1888</v>
      </c>
      <c r="P86" s="42">
        <f>SUMIFS('2012Figures'!$J:$J,'2012Figures'!$C:$C,$A86,'2012Figures'!$H:$H,$B86,'2012Figures'!$B:$B,"CyToBroker",'2012Figures'!$G:$G,"P1")</f>
        <v>0</v>
      </c>
      <c r="R86" s="46">
        <f t="shared" si="29"/>
        <v>1.1000000000000001</v>
      </c>
      <c r="S86" s="46" t="str">
        <f t="shared" si="25"/>
        <v/>
      </c>
      <c r="T86" s="46" t="str">
        <f t="shared" si="26"/>
        <v/>
      </c>
      <c r="U86" s="46">
        <f t="shared" si="27"/>
        <v>1.1000000000000001</v>
      </c>
      <c r="V86" s="46" t="str">
        <f t="shared" si="28"/>
        <v/>
      </c>
    </row>
    <row r="87" spans="1:22" x14ac:dyDescent="0.2">
      <c r="A87" s="1">
        <v>104</v>
      </c>
      <c r="B87" s="1" t="s">
        <v>57</v>
      </c>
      <c r="C87" s="8">
        <v>4</v>
      </c>
      <c r="D87" s="29">
        <f>SUMIFS('2013Figures'!$J:$J,'2013Figures'!$C:$C,$A87,'2013Figures'!$H:$H,$B87,'2013Figures'!$I:$I,$C87)</f>
        <v>448</v>
      </c>
      <c r="E87" s="29">
        <f>SUMIFS('2013Figures'!$J:$J,'2013Figures'!$C:$C,$A87,'2013Figures'!$H:$H,$B87,'2013Figures'!$I:$I,$C87,'2013Figures'!$B:$B,"BrokerToCy",'2013Figures'!$G:$G,"E1")</f>
        <v>0</v>
      </c>
      <c r="F87" s="29">
        <f>SUMIFS('2013Figures'!$J:$J,'2013Figures'!$C:$C,$A87,'2013Figures'!$H:$H,$B87,'2013Figures'!$I:$I,$C87,'2013Figures'!$B:$B,"BrokerToCy",'2013Figures'!$G:$G,"P1")</f>
        <v>0</v>
      </c>
      <c r="G87" s="29">
        <f>SUMIFS('2013Figures'!$J:$J,'2013Figures'!$C:$C,$A87,'2013Figures'!$H:$H,$B87,'2013Figures'!$I:$I,$C87,'2013Figures'!$B:$B,"CyToBroker",'2013Figures'!$G:$G,"E1")</f>
        <v>448</v>
      </c>
      <c r="H87" s="29">
        <f>SUMIFS('2013Figures'!$J:$J,'2013Figures'!$C:$C,$A87,'2013Figures'!$H:$H,$B87,'2013Figures'!$I:$I,$C87,'2013Figures'!$B:$B,"CyToBroker",'2013Figures'!$G:$G,"P1")</f>
        <v>0</v>
      </c>
      <c r="I87" s="30"/>
      <c r="J87" s="8" t="s">
        <v>146</v>
      </c>
      <c r="K87" s="30"/>
      <c r="L87" s="42">
        <f>SUMIFS('2012Figures'!$J:$J,'2012Figures'!$C:$C,$A87,'2012Figures'!$H:$H,$B87,'2012Figures'!$I:$I,$C87)</f>
        <v>4453</v>
      </c>
      <c r="M87" s="42">
        <f>SUMIFS('2012Figures'!$J:$J,'2012Figures'!$C:$C,$A87,'2012Figures'!$H:$H,$B87,'2012Figures'!$I:$I,$C87,'2012Figures'!$B:$B,"BrokerToCy",'2012Figures'!$G:$G,"E1")</f>
        <v>0</v>
      </c>
      <c r="N87" s="42">
        <f>SUMIFS('2012Figures'!$J:$J,'2012Figures'!$C:$C,$A87,'2012Figures'!$H:$H,$B87,'2012Figures'!$I:$I,$C87,'2012Figures'!$B:$B,"BrokerToCy",'2012Figures'!$G:$G,"P1")</f>
        <v>0</v>
      </c>
      <c r="O87" s="42">
        <f>SUMIFS('2012Figures'!$J:$J,'2012Figures'!$C:$C,$A87,'2012Figures'!$H:$H,$B87,'2012Figures'!$I:$I,$C87,'2012Figures'!$B:$B,"CyToBroker",'2012Figures'!$G:$G,"E1")</f>
        <v>4453</v>
      </c>
      <c r="P87" s="42">
        <f>SUMIFS('2012Figures'!$J:$J,'2012Figures'!$C:$C,$A87,'2012Figures'!$H:$H,$B87,'2012Figures'!$I:$I,$C87,'2012Figures'!$B:$B,"CyToBroker",'2012Figures'!$G:$G,"P1")</f>
        <v>0</v>
      </c>
      <c r="Q87" s="30"/>
      <c r="R87" s="46">
        <f t="shared" si="29"/>
        <v>-0.9</v>
      </c>
      <c r="S87" s="46" t="str">
        <f t="shared" si="25"/>
        <v/>
      </c>
      <c r="T87" s="46" t="str">
        <f t="shared" si="26"/>
        <v/>
      </c>
      <c r="U87" s="46">
        <f t="shared" si="27"/>
        <v>-0.9</v>
      </c>
      <c r="V87" s="46" t="str">
        <f t="shared" si="28"/>
        <v/>
      </c>
    </row>
    <row r="88" spans="1:22" x14ac:dyDescent="0.2">
      <c r="A88" s="1">
        <v>104</v>
      </c>
      <c r="B88" s="1" t="s">
        <v>57</v>
      </c>
      <c r="C88" s="8">
        <v>2</v>
      </c>
      <c r="D88" s="29">
        <f>SUMIFS('2013Figures'!$J:$J,'2013Figures'!$C:$C,$A88,'2013Figures'!$H:$H,$B88,'2013Figures'!$I:$I,$C88)</f>
        <v>4288</v>
      </c>
      <c r="E88" s="29">
        <f>SUMIFS('2013Figures'!$J:$J,'2013Figures'!$C:$C,$A88,'2013Figures'!$H:$H,$B88,'2013Figures'!$I:$I,$C88,'2013Figures'!$B:$B,"BrokerToCy",'2013Figures'!$G:$G,"E1")</f>
        <v>0</v>
      </c>
      <c r="F88" s="29">
        <f>SUMIFS('2013Figures'!$J:$J,'2013Figures'!$C:$C,$A88,'2013Figures'!$H:$H,$B88,'2013Figures'!$I:$I,$C88,'2013Figures'!$B:$B,"BrokerToCy",'2013Figures'!$G:$G,"P1")</f>
        <v>0</v>
      </c>
      <c r="G88" s="29">
        <f>SUMIFS('2013Figures'!$J:$J,'2013Figures'!$C:$C,$A88,'2013Figures'!$H:$H,$B88,'2013Figures'!$I:$I,$C88,'2013Figures'!$B:$B,"CyToBroker",'2013Figures'!$G:$G,"E1")</f>
        <v>4288</v>
      </c>
      <c r="H88" s="29">
        <f>SUMIFS('2013Figures'!$J:$J,'2013Figures'!$C:$C,$A88,'2013Figures'!$H:$H,$B88,'2013Figures'!$I:$I,$C88,'2013Figures'!$B:$B,"CyToBroker",'2013Figures'!$G:$G,"P1")</f>
        <v>0</v>
      </c>
      <c r="I88" s="30"/>
      <c r="J88" s="31">
        <v>201001</v>
      </c>
      <c r="K88" s="30"/>
      <c r="L88" s="42">
        <f>SUMIFS('2012Figures'!$J:$J,'2012Figures'!$C:$C,$A88,'2012Figures'!$H:$H,$B88,'2012Figures'!$I:$I,$C88)</f>
        <v>459</v>
      </c>
      <c r="M88" s="42">
        <f>SUMIFS('2012Figures'!$J:$J,'2012Figures'!$C:$C,$A88,'2012Figures'!$H:$H,$B88,'2012Figures'!$I:$I,$C88,'2012Figures'!$B:$B,"BrokerToCy",'2012Figures'!$G:$G,"E1")</f>
        <v>0</v>
      </c>
      <c r="N88" s="42">
        <f>SUMIFS('2012Figures'!$J:$J,'2012Figures'!$C:$C,$A88,'2012Figures'!$H:$H,$B88,'2012Figures'!$I:$I,$C88,'2012Figures'!$B:$B,"BrokerToCy",'2012Figures'!$G:$G,"P1")</f>
        <v>0</v>
      </c>
      <c r="O88" s="42">
        <f>SUMIFS('2012Figures'!$J:$J,'2012Figures'!$C:$C,$A88,'2012Figures'!$H:$H,$B88,'2012Figures'!$I:$I,$C88,'2012Figures'!$B:$B,"CyToBroker",'2012Figures'!$G:$G,"E1")</f>
        <v>459</v>
      </c>
      <c r="P88" s="42">
        <f>SUMIFS('2012Figures'!$J:$J,'2012Figures'!$C:$C,$A88,'2012Figures'!$H:$H,$B88,'2012Figures'!$I:$I,$C88,'2012Figures'!$B:$B,"CyToBroker",'2012Figures'!$G:$G,"P1")</f>
        <v>0</v>
      </c>
      <c r="Q88" s="30"/>
      <c r="R88" s="46">
        <f t="shared" si="29"/>
        <v>8.34</v>
      </c>
      <c r="S88" s="46" t="str">
        <f t="shared" si="25"/>
        <v/>
      </c>
      <c r="T88" s="46" t="str">
        <f t="shared" si="26"/>
        <v/>
      </c>
      <c r="U88" s="46">
        <f t="shared" si="27"/>
        <v>8.34</v>
      </c>
      <c r="V88" s="46" t="str">
        <f t="shared" si="28"/>
        <v/>
      </c>
    </row>
    <row r="89" spans="1:22" x14ac:dyDescent="0.2">
      <c r="A89" s="1">
        <v>104</v>
      </c>
      <c r="B89" s="1" t="s">
        <v>57</v>
      </c>
      <c r="C89" s="8">
        <v>1</v>
      </c>
      <c r="D89" s="29">
        <f>SUMIFS('2013Figures'!$J:$J,'2013Figures'!$C:$C,$A89,'2013Figures'!$H:$H,$B89,'2013Figures'!$I:$I,$C89)</f>
        <v>0</v>
      </c>
      <c r="E89" s="9">
        <f>SUMIFS('2013Figures'!$J:$J,'2013Figures'!$C:$C,$A89,'2013Figures'!$H:$H,$B89,'2013Figures'!$I:$I,$C89,'2013Figures'!$B:$B,"BrokerToCy",'2013Figures'!$G:$G,"E1")</f>
        <v>0</v>
      </c>
      <c r="F89" s="9">
        <f>SUMIFS('2013Figures'!$J:$J,'2013Figures'!$C:$C,$A89,'2013Figures'!$H:$H,$B89,'2013Figures'!$I:$I,$C89,'2013Figures'!$B:$B,"BrokerToCy",'2013Figures'!$G:$G,"P1")</f>
        <v>0</v>
      </c>
      <c r="G89" s="9">
        <f>SUMIFS('2013Figures'!$J:$J,'2013Figures'!$C:$C,$A89,'2013Figures'!$H:$H,$B89,'2013Figures'!$I:$I,$C89,'2013Figures'!$B:$B,"CyToBroker",'2013Figures'!$G:$G,"E1")</f>
        <v>0</v>
      </c>
      <c r="H89" s="9">
        <f>SUMIFS('2013Figures'!$J:$J,'2013Figures'!$C:$C,$A89,'2013Figures'!$H:$H,$B89,'2013Figures'!$I:$I,$C89,'2013Figures'!$B:$B,"CyToBroker",'2013Figures'!$G:$G,"P1")</f>
        <v>0</v>
      </c>
      <c r="J89" s="8">
        <v>200601</v>
      </c>
      <c r="L89" s="42">
        <f>SUMIFS('2012Figures'!$J:$J,'2012Figures'!$C:$C,$A89,'2012Figures'!$H:$H,$B89,'2012Figures'!$I:$I,$C89)</f>
        <v>0</v>
      </c>
      <c r="M89" s="42">
        <f>SUMIFS('2012Figures'!$J:$J,'2012Figures'!$C:$C,$A89,'2012Figures'!$H:$H,$B89,'2012Figures'!$I:$I,$C89,'2012Figures'!$B:$B,"BrokerToCy",'2012Figures'!$G:$G,"E1")</f>
        <v>0</v>
      </c>
      <c r="N89" s="42">
        <f>SUMIFS('2012Figures'!$J:$J,'2012Figures'!$C:$C,$A89,'2012Figures'!$H:$H,$B89,'2012Figures'!$I:$I,$C89,'2012Figures'!$B:$B,"BrokerToCy",'2012Figures'!$G:$G,"P1")</f>
        <v>0</v>
      </c>
      <c r="O89" s="42">
        <f>SUMIFS('2012Figures'!$J:$J,'2012Figures'!$C:$C,$A89,'2012Figures'!$H:$H,$B89,'2012Figures'!$I:$I,$C89,'2012Figures'!$B:$B,"CyToBroker",'2012Figures'!$G:$G,"E1")</f>
        <v>0</v>
      </c>
      <c r="P89" s="42">
        <f>SUMIFS('2012Figures'!$J:$J,'2012Figures'!$C:$C,$A89,'2012Figures'!$H:$H,$B89,'2012Figures'!$I:$I,$C89,'2012Figures'!$B:$B,"CyToBroker",'2012Figures'!$G:$G,"P1")</f>
        <v>0</v>
      </c>
      <c r="R89" s="46" t="str">
        <f t="shared" si="29"/>
        <v/>
      </c>
      <c r="S89" s="46" t="str">
        <f t="shared" si="25"/>
        <v/>
      </c>
      <c r="T89" s="46" t="str">
        <f t="shared" si="26"/>
        <v/>
      </c>
      <c r="U89" s="46" t="str">
        <f t="shared" si="27"/>
        <v/>
      </c>
      <c r="V89" s="46" t="str">
        <f t="shared" si="28"/>
        <v/>
      </c>
    </row>
    <row r="90" spans="1:22" x14ac:dyDescent="0.2">
      <c r="A90" s="1">
        <v>104</v>
      </c>
      <c r="B90" s="1" t="s">
        <v>57</v>
      </c>
      <c r="D90" s="29">
        <f>SUMIFS('2013Figures'!$J:$J,'2013Figures'!$C:$C,$A90,'2013Figures'!$H:$H,$B90,'2013Figures'!$I:$I,"")</f>
        <v>0</v>
      </c>
      <c r="E90" s="9">
        <f>SUMIFS('2013Figures'!$J:$J,'2013Figures'!$C:$C,$A90,'2013Figures'!$H:$H,$B90,'2013Figures'!$I:$I,"",'2013Figures'!$B:$B,"BrokerToCy",'2013Figures'!$G:$G,"E1")</f>
        <v>0</v>
      </c>
      <c r="F90" s="9">
        <f>SUMIFS('2013Figures'!$J:$J,'2013Figures'!$C:$C,$A90,'2013Figures'!$H:$H,$B90,'2013Figures'!$I:$I,"",'2013Figures'!$B:$B,"BrokerToCy",'2013Figures'!$G:$G,"P1")</f>
        <v>0</v>
      </c>
      <c r="G90" s="9">
        <f>SUMIFS('2013Figures'!$J:$J,'2013Figures'!$C:$C,$A90,'2013Figures'!$H:$H,$B90,'2013Figures'!$I:$I,"",'2013Figures'!$B:$B,"CyToBroker",'2013Figures'!$G:$G,"E1")</f>
        <v>0</v>
      </c>
      <c r="H90" s="9">
        <f>SUMIFS('2013Figures'!$J:$J,'2013Figures'!$C:$C,$A90,'2013Figures'!$H:$H,$B90,'2013Figures'!$I:$I,"",'2013Figures'!$B:$B,"CyToBroker",'2013Figures'!$G:$G,"P1")</f>
        <v>0</v>
      </c>
      <c r="J90" s="8" t="s">
        <v>131</v>
      </c>
      <c r="L90" s="42">
        <f>SUMIFS('2012Figures'!$J:$J,'2012Figures'!$C:$C,$A90,'2012Figures'!$H:$H,$B90,'2012Figures'!$I:$I,"")</f>
        <v>0</v>
      </c>
      <c r="M90" s="42">
        <f>SUMIFS('2012Figures'!$J:$J,'2012Figures'!$C:$C,$A90,'2012Figures'!$H:$H,$B90,'2012Figures'!$I:$I,"",'2012Figures'!$B:$B,"BrokerToCy",'2012Figures'!$G:$G,"E1")</f>
        <v>0</v>
      </c>
      <c r="N90" s="42">
        <f>SUMIFS('2012Figures'!$J:$J,'2012Figures'!$C:$C,$A90,'2012Figures'!$H:$H,$B90,'2012Figures'!$I:$I,"",'2012Figures'!$B:$B,"BrokerToCy",'2012Figures'!$G:$G,"P1")</f>
        <v>0</v>
      </c>
      <c r="O90" s="42">
        <f>SUMIFS('2012Figures'!$J:$J,'2012Figures'!$C:$C,$A90,'2012Figures'!$H:$H,$B90,'2012Figures'!$I:$I,"",'2012Figures'!$B:$B,"CyToBroker",'2012Figures'!$G:$G,"E1")</f>
        <v>0</v>
      </c>
      <c r="P90" s="42">
        <f>SUMIFS('2012Figures'!$J:$J,'2012Figures'!$C:$C,$A90,'2012Figures'!$H:$H,$B90,'2012Figures'!$I:$I,"",'2012Figures'!$B:$B,"CyToBroker",'2012Figures'!$G:$G,"P1")</f>
        <v>0</v>
      </c>
      <c r="R90" s="46" t="str">
        <f t="shared" si="29"/>
        <v/>
      </c>
      <c r="S90" s="46" t="str">
        <f t="shared" si="25"/>
        <v/>
      </c>
      <c r="T90" s="46" t="str">
        <f t="shared" si="26"/>
        <v/>
      </c>
      <c r="U90" s="46" t="str">
        <f t="shared" si="27"/>
        <v/>
      </c>
      <c r="V90" s="46" t="str">
        <f t="shared" si="28"/>
        <v/>
      </c>
    </row>
    <row r="91" spans="1:22" x14ac:dyDescent="0.2">
      <c r="A91" s="1">
        <v>104</v>
      </c>
      <c r="B91" s="1" t="s">
        <v>21</v>
      </c>
      <c r="C91" s="8">
        <v>11</v>
      </c>
      <c r="D91" s="29">
        <f>SUMIFS('2013Figures'!$J:$J,'2013Figures'!$C:$C,$A91,'2013Figures'!$H:$H,$B91,'2013Figures'!$I:$I,$C91)</f>
        <v>0</v>
      </c>
      <c r="E91" s="9">
        <f>SUMIFS('2013Figures'!$J:$J,'2013Figures'!$C:$C,$A91,'2013Figures'!$H:$H,$B91,'2013Figures'!$I:$I,$C91,'2013Figures'!$B:$B,"BrokerToCy",'2013Figures'!$G:$G,"E1")</f>
        <v>0</v>
      </c>
      <c r="F91" s="9">
        <f>SUMIFS('2013Figures'!$J:$J,'2013Figures'!$C:$C,$A91,'2013Figures'!$H:$H,$B91,'2013Figures'!$I:$I,$C91,'2013Figures'!$B:$B,"BrokerToCy",'2013Figures'!$G:$G,"P1")</f>
        <v>0</v>
      </c>
      <c r="G91" s="9">
        <f>SUMIFS('2013Figures'!$J:$J,'2013Figures'!$C:$C,$A91,'2013Figures'!$H:$H,$B91,'2013Figures'!$I:$I,$C91,'2013Figures'!$B:$B,"CyToBroker",'2013Figures'!$G:$G,"E1")</f>
        <v>0</v>
      </c>
      <c r="H91" s="9">
        <f>SUMIFS('2013Figures'!$J:$J,'2013Figures'!$C:$C,$A91,'2013Figures'!$H:$H,$B91,'2013Figures'!$I:$I,$C91,'2013Figures'!$B:$B,"CyToBroker",'2013Figures'!$G:$G,"P1")</f>
        <v>0</v>
      </c>
      <c r="L91" s="42">
        <f>SUMIFS('2012Figures'!$J:$J,'2012Figures'!$C:$C,$A91,'2012Figures'!$H:$H,$B91,'2012Figures'!$I:$I,$C91)</f>
        <v>0</v>
      </c>
      <c r="M91" s="42">
        <f>SUMIFS('2012Figures'!$J:$J,'2012Figures'!$C:$C,$A91,'2012Figures'!$H:$H,$B91,'2012Figures'!$I:$I,$C91,'2012Figures'!$B:$B,"BrokerToCy",'2012Figures'!$G:$G,"E1")</f>
        <v>0</v>
      </c>
      <c r="N91" s="42">
        <f>SUMIFS('2012Figures'!$J:$J,'2012Figures'!$C:$C,$A91,'2012Figures'!$H:$H,$B91,'2012Figures'!$I:$I,$C91,'2012Figures'!$B:$B,"BrokerToCy",'2012Figures'!$G:$G,"P1")</f>
        <v>0</v>
      </c>
      <c r="O91" s="42">
        <f>SUMIFS('2012Figures'!$J:$J,'2012Figures'!$C:$C,$A91,'2012Figures'!$H:$H,$B91,'2012Figures'!$I:$I,$C91,'2012Figures'!$B:$B,"CyToBroker",'2012Figures'!$G:$G,"E1")</f>
        <v>0</v>
      </c>
      <c r="P91" s="42">
        <f>SUMIFS('2012Figures'!$J:$J,'2012Figures'!$C:$C,$A91,'2012Figures'!$H:$H,$B91,'2012Figures'!$I:$I,$C91,'2012Figures'!$B:$B,"CyToBroker",'2012Figures'!$G:$G,"P1")</f>
        <v>0</v>
      </c>
      <c r="R91" s="46" t="str">
        <f t="shared" si="29"/>
        <v/>
      </c>
      <c r="S91" s="46" t="str">
        <f t="shared" si="25"/>
        <v/>
      </c>
      <c r="T91" s="46" t="str">
        <f t="shared" si="26"/>
        <v/>
      </c>
      <c r="U91" s="46" t="str">
        <f t="shared" si="27"/>
        <v/>
      </c>
      <c r="V91" s="46" t="str">
        <f t="shared" si="28"/>
        <v/>
      </c>
    </row>
    <row r="92" spans="1:22" x14ac:dyDescent="0.2">
      <c r="A92" s="1">
        <v>104</v>
      </c>
      <c r="B92" s="1" t="s">
        <v>21</v>
      </c>
      <c r="C92" s="8">
        <v>10</v>
      </c>
      <c r="D92" s="29">
        <f>SUMIFS('2013Figures'!$J:$J,'2013Figures'!$C:$C,$A92,'2013Figures'!$H:$H,$B92,'2013Figures'!$I:$I,$C92)</f>
        <v>0</v>
      </c>
      <c r="E92" s="9">
        <f>SUMIFS('2013Figures'!$J:$J,'2013Figures'!$C:$C,$A92,'2013Figures'!$H:$H,$B92,'2013Figures'!$I:$I,$C92,'2013Figures'!$B:$B,"BrokerToCy",'2013Figures'!$G:$G,"E1")</f>
        <v>0</v>
      </c>
      <c r="F92" s="9">
        <f>SUMIFS('2013Figures'!$J:$J,'2013Figures'!$C:$C,$A92,'2013Figures'!$H:$H,$B92,'2013Figures'!$I:$I,$C92,'2013Figures'!$B:$B,"BrokerToCy",'2013Figures'!$G:$G,"P1")</f>
        <v>0</v>
      </c>
      <c r="G92" s="9">
        <f>SUMIFS('2013Figures'!$J:$J,'2013Figures'!$C:$C,$A92,'2013Figures'!$H:$H,$B92,'2013Figures'!$I:$I,$C92,'2013Figures'!$B:$B,"CyToBroker",'2013Figures'!$G:$G,"E1")</f>
        <v>0</v>
      </c>
      <c r="H92" s="9">
        <f>SUMIFS('2013Figures'!$J:$J,'2013Figures'!$C:$C,$A92,'2013Figures'!$H:$H,$B92,'2013Figures'!$I:$I,$C92,'2013Figures'!$B:$B,"CyToBroker",'2013Figures'!$G:$G,"P1")</f>
        <v>0</v>
      </c>
      <c r="J92" s="8">
        <v>201501</v>
      </c>
      <c r="L92" s="42">
        <f>SUMIFS('2012Figures'!$J:$J,'2012Figures'!$C:$C,$A92,'2012Figures'!$H:$H,$B92,'2012Figures'!$I:$I,$C92)</f>
        <v>0</v>
      </c>
      <c r="M92" s="42">
        <f>SUMIFS('2012Figures'!$J:$J,'2012Figures'!$C:$C,$A92,'2012Figures'!$H:$H,$B92,'2012Figures'!$I:$I,$C92,'2012Figures'!$B:$B,"BrokerToCy",'2012Figures'!$G:$G,"E1")</f>
        <v>0</v>
      </c>
      <c r="N92" s="42">
        <f>SUMIFS('2012Figures'!$J:$J,'2012Figures'!$C:$C,$A92,'2012Figures'!$H:$H,$B92,'2012Figures'!$I:$I,$C92,'2012Figures'!$B:$B,"BrokerToCy",'2012Figures'!$G:$G,"P1")</f>
        <v>0</v>
      </c>
      <c r="O92" s="42">
        <f>SUMIFS('2012Figures'!$J:$J,'2012Figures'!$C:$C,$A92,'2012Figures'!$H:$H,$B92,'2012Figures'!$I:$I,$C92,'2012Figures'!$B:$B,"CyToBroker",'2012Figures'!$G:$G,"E1")</f>
        <v>0</v>
      </c>
      <c r="P92" s="42">
        <f>SUMIFS('2012Figures'!$J:$J,'2012Figures'!$C:$C,$A92,'2012Figures'!$H:$H,$B92,'2012Figures'!$I:$I,$C92,'2012Figures'!$B:$B,"CyToBroker",'2012Figures'!$G:$G,"P1")</f>
        <v>0</v>
      </c>
      <c r="R92" s="46" t="str">
        <f t="shared" si="29"/>
        <v/>
      </c>
      <c r="S92" s="46" t="str">
        <f t="shared" si="25"/>
        <v/>
      </c>
      <c r="T92" s="46" t="str">
        <f t="shared" si="26"/>
        <v/>
      </c>
      <c r="U92" s="46" t="str">
        <f t="shared" si="27"/>
        <v/>
      </c>
      <c r="V92" s="46" t="str">
        <f t="shared" si="28"/>
        <v/>
      </c>
    </row>
    <row r="93" spans="1:22" x14ac:dyDescent="0.2">
      <c r="A93" s="1">
        <v>104</v>
      </c>
      <c r="B93" s="1" t="s">
        <v>21</v>
      </c>
      <c r="C93" s="8">
        <v>9</v>
      </c>
      <c r="D93" s="29">
        <f>SUMIFS('2013Figures'!$J:$J,'2013Figures'!$C:$C,$A93,'2013Figures'!$H:$H,$B93,'2013Figures'!$I:$I,$C93)</f>
        <v>0</v>
      </c>
      <c r="E93" s="9">
        <f>SUMIFS('2013Figures'!$J:$J,'2013Figures'!$C:$C,$A93,'2013Figures'!$H:$H,$B93,'2013Figures'!$I:$I,$C93,'2013Figures'!$B:$B,"BrokerToCy",'2013Figures'!$G:$G,"E1")</f>
        <v>0</v>
      </c>
      <c r="F93" s="9">
        <f>SUMIFS('2013Figures'!$J:$J,'2013Figures'!$C:$C,$A93,'2013Figures'!$H:$H,$B93,'2013Figures'!$I:$I,$C93,'2013Figures'!$B:$B,"BrokerToCy",'2013Figures'!$G:$G,"P1")</f>
        <v>0</v>
      </c>
      <c r="G93" s="9">
        <f>SUMIFS('2013Figures'!$J:$J,'2013Figures'!$C:$C,$A93,'2013Figures'!$H:$H,$B93,'2013Figures'!$I:$I,$C93,'2013Figures'!$B:$B,"CyToBroker",'2013Figures'!$G:$G,"E1")</f>
        <v>0</v>
      </c>
      <c r="H93" s="9">
        <f>SUMIFS('2013Figures'!$J:$J,'2013Figures'!$C:$C,$A93,'2013Figures'!$H:$H,$B93,'2013Figures'!$I:$I,$C93,'2013Figures'!$B:$B,"CyToBroker",'2013Figures'!$G:$G,"P1")</f>
        <v>0</v>
      </c>
      <c r="J93" s="8">
        <v>201401</v>
      </c>
      <c r="L93" s="42">
        <f>SUMIFS('2012Figures'!$J:$J,'2012Figures'!$C:$C,$A93,'2012Figures'!$H:$H,$B93,'2012Figures'!$I:$I,$C93)</f>
        <v>0</v>
      </c>
      <c r="M93" s="42">
        <f>SUMIFS('2012Figures'!$J:$J,'2012Figures'!$C:$C,$A93,'2012Figures'!$H:$H,$B93,'2012Figures'!$I:$I,$C93,'2012Figures'!$B:$B,"BrokerToCy",'2012Figures'!$G:$G,"E1")</f>
        <v>0</v>
      </c>
      <c r="N93" s="42">
        <f>SUMIFS('2012Figures'!$J:$J,'2012Figures'!$C:$C,$A93,'2012Figures'!$H:$H,$B93,'2012Figures'!$I:$I,$C93,'2012Figures'!$B:$B,"BrokerToCy",'2012Figures'!$G:$G,"P1")</f>
        <v>0</v>
      </c>
      <c r="O93" s="42">
        <f>SUMIFS('2012Figures'!$J:$J,'2012Figures'!$C:$C,$A93,'2012Figures'!$H:$H,$B93,'2012Figures'!$I:$I,$C93,'2012Figures'!$B:$B,"CyToBroker",'2012Figures'!$G:$G,"E1")</f>
        <v>0</v>
      </c>
      <c r="P93" s="42">
        <f>SUMIFS('2012Figures'!$J:$J,'2012Figures'!$C:$C,$A93,'2012Figures'!$H:$H,$B93,'2012Figures'!$I:$I,$C93,'2012Figures'!$B:$B,"CyToBroker",'2012Figures'!$G:$G,"P1")</f>
        <v>0</v>
      </c>
      <c r="R93" s="46" t="str">
        <f t="shared" si="29"/>
        <v/>
      </c>
      <c r="S93" s="46" t="str">
        <f t="shared" si="25"/>
        <v/>
      </c>
      <c r="T93" s="46" t="str">
        <f t="shared" si="26"/>
        <v/>
      </c>
      <c r="U93" s="46" t="str">
        <f t="shared" si="27"/>
        <v/>
      </c>
      <c r="V93" s="46" t="str">
        <f t="shared" si="28"/>
        <v/>
      </c>
    </row>
    <row r="94" spans="1:22" x14ac:dyDescent="0.2">
      <c r="A94" s="1">
        <v>104</v>
      </c>
      <c r="B94" s="1" t="s">
        <v>21</v>
      </c>
      <c r="C94" s="8">
        <v>8</v>
      </c>
      <c r="D94" s="29">
        <f>SUMIFS('2013Figures'!$J:$J,'2013Figures'!$C:$C,$A94,'2013Figures'!$H:$H,$B94,'2013Figures'!$I:$I,$C94)</f>
        <v>1625</v>
      </c>
      <c r="E94" s="29">
        <f>SUMIFS('2013Figures'!$J:$J,'2013Figures'!$C:$C,$A94,'2013Figures'!$H:$H,$B94,'2013Figures'!$I:$I,$C94,'2013Figures'!$B:$B,"BrokerToCy",'2013Figures'!$G:$G,"E1")</f>
        <v>0</v>
      </c>
      <c r="F94" s="29">
        <f>SUMIFS('2013Figures'!$J:$J,'2013Figures'!$C:$C,$A94,'2013Figures'!$H:$H,$B94,'2013Figures'!$I:$I,$C94,'2013Figures'!$B:$B,"BrokerToCy",'2013Figures'!$G:$G,"P1")</f>
        <v>0</v>
      </c>
      <c r="G94" s="29">
        <f>SUMIFS('2013Figures'!$J:$J,'2013Figures'!$C:$C,$A94,'2013Figures'!$H:$H,$B94,'2013Figures'!$I:$I,$C94,'2013Figures'!$B:$B,"CyToBroker",'2013Figures'!$G:$G,"E1")</f>
        <v>1625</v>
      </c>
      <c r="H94" s="29">
        <f>SUMIFS('2013Figures'!$J:$J,'2013Figures'!$C:$C,$A94,'2013Figures'!$H:$H,$B94,'2013Figures'!$I:$I,$C94,'2013Figures'!$B:$B,"CyToBroker",'2013Figures'!$G:$G,"P1")</f>
        <v>0</v>
      </c>
      <c r="I94" s="30"/>
      <c r="J94" s="31">
        <v>201301</v>
      </c>
      <c r="K94" s="30"/>
      <c r="L94" s="42">
        <f>SUMIFS('2012Figures'!$J:$J,'2012Figures'!$C:$C,$A94,'2012Figures'!$H:$H,$B94,'2012Figures'!$I:$I,$C94)</f>
        <v>140</v>
      </c>
      <c r="M94" s="42">
        <f>SUMIFS('2012Figures'!$J:$J,'2012Figures'!$C:$C,$A94,'2012Figures'!$H:$H,$B94,'2012Figures'!$I:$I,$C94,'2012Figures'!$B:$B,"BrokerToCy",'2012Figures'!$G:$G,"E1")</f>
        <v>0</v>
      </c>
      <c r="N94" s="42">
        <f>SUMIFS('2012Figures'!$J:$J,'2012Figures'!$C:$C,$A94,'2012Figures'!$H:$H,$B94,'2012Figures'!$I:$I,$C94,'2012Figures'!$B:$B,"BrokerToCy",'2012Figures'!$G:$G,"P1")</f>
        <v>0</v>
      </c>
      <c r="O94" s="42">
        <f>SUMIFS('2012Figures'!$J:$J,'2012Figures'!$C:$C,$A94,'2012Figures'!$H:$H,$B94,'2012Figures'!$I:$I,$C94,'2012Figures'!$B:$B,"CyToBroker",'2012Figures'!$G:$G,"E1")</f>
        <v>140</v>
      </c>
      <c r="P94" s="42">
        <f>SUMIFS('2012Figures'!$J:$J,'2012Figures'!$C:$C,$A94,'2012Figures'!$H:$H,$B94,'2012Figures'!$I:$I,$C94,'2012Figures'!$B:$B,"CyToBroker",'2012Figures'!$G:$G,"P1")</f>
        <v>0</v>
      </c>
      <c r="Q94" s="30"/>
      <c r="R94" s="46">
        <f t="shared" si="29"/>
        <v>10.61</v>
      </c>
      <c r="S94" s="46" t="str">
        <f t="shared" si="25"/>
        <v/>
      </c>
      <c r="T94" s="46" t="str">
        <f t="shared" si="26"/>
        <v/>
      </c>
      <c r="U94" s="46">
        <f t="shared" si="27"/>
        <v>10.61</v>
      </c>
      <c r="V94" s="46" t="str">
        <f t="shared" si="28"/>
        <v/>
      </c>
    </row>
    <row r="95" spans="1:22" x14ac:dyDescent="0.2">
      <c r="A95" s="1">
        <v>104</v>
      </c>
      <c r="B95" s="1" t="s">
        <v>21</v>
      </c>
      <c r="C95" s="8">
        <v>7</v>
      </c>
      <c r="D95" s="29">
        <f>SUMIFS('2013Figures'!$J:$J,'2013Figures'!$C:$C,$A95,'2013Figures'!$H:$H,$B95,'2013Figures'!$I:$I,$C95)</f>
        <v>0</v>
      </c>
      <c r="E95" s="9">
        <f>SUMIFS('2013Figures'!$J:$J,'2013Figures'!$C:$C,$A95,'2013Figures'!$H:$H,$B95,'2013Figures'!$I:$I,$C95,'2013Figures'!$B:$B,"BrokerToCy",'2013Figures'!$G:$G,"E1")</f>
        <v>0</v>
      </c>
      <c r="F95" s="9">
        <f>SUMIFS('2013Figures'!$J:$J,'2013Figures'!$C:$C,$A95,'2013Figures'!$H:$H,$B95,'2013Figures'!$I:$I,$C95,'2013Figures'!$B:$B,"BrokerToCy",'2013Figures'!$G:$G,"P1")</f>
        <v>0</v>
      </c>
      <c r="G95" s="9">
        <f>SUMIFS('2013Figures'!$J:$J,'2013Figures'!$C:$C,$A95,'2013Figures'!$H:$H,$B95,'2013Figures'!$I:$I,$C95,'2013Figures'!$B:$B,"CyToBroker",'2013Figures'!$G:$G,"E1")</f>
        <v>0</v>
      </c>
      <c r="H95" s="9">
        <f>SUMIFS('2013Figures'!$J:$J,'2013Figures'!$C:$C,$A95,'2013Figures'!$H:$H,$B95,'2013Figures'!$I:$I,$C95,'2013Figures'!$B:$B,"CyToBroker",'2013Figures'!$G:$G,"P1")</f>
        <v>0</v>
      </c>
      <c r="J95" s="8">
        <v>201201</v>
      </c>
      <c r="L95" s="42">
        <f>SUMIFS('2012Figures'!$J:$J,'2012Figures'!$C:$C,$A95,'2012Figures'!$H:$H,$B95,'2012Figures'!$I:$I,$C95)</f>
        <v>0</v>
      </c>
      <c r="M95" s="42">
        <f>SUMIFS('2012Figures'!$J:$J,'2012Figures'!$C:$C,$A95,'2012Figures'!$H:$H,$B95,'2012Figures'!$I:$I,$C95,'2012Figures'!$B:$B,"BrokerToCy",'2012Figures'!$G:$G,"E1")</f>
        <v>0</v>
      </c>
      <c r="N95" s="42">
        <f>SUMIFS('2012Figures'!$J:$J,'2012Figures'!$C:$C,$A95,'2012Figures'!$H:$H,$B95,'2012Figures'!$I:$I,$C95,'2012Figures'!$B:$B,"BrokerToCy",'2012Figures'!$G:$G,"P1")</f>
        <v>0</v>
      </c>
      <c r="O95" s="42">
        <f>SUMIFS('2012Figures'!$J:$J,'2012Figures'!$C:$C,$A95,'2012Figures'!$H:$H,$B95,'2012Figures'!$I:$I,$C95,'2012Figures'!$B:$B,"CyToBroker",'2012Figures'!$G:$G,"E1")</f>
        <v>0</v>
      </c>
      <c r="P95" s="42">
        <f>SUMIFS('2012Figures'!$J:$J,'2012Figures'!$C:$C,$A95,'2012Figures'!$H:$H,$B95,'2012Figures'!$I:$I,$C95,'2012Figures'!$B:$B,"CyToBroker",'2012Figures'!$G:$G,"P1")</f>
        <v>0</v>
      </c>
      <c r="R95" s="46" t="str">
        <f t="shared" si="29"/>
        <v/>
      </c>
      <c r="S95" s="46" t="str">
        <f t="shared" si="25"/>
        <v/>
      </c>
      <c r="T95" s="46" t="str">
        <f t="shared" si="26"/>
        <v/>
      </c>
      <c r="U95" s="46" t="str">
        <f t="shared" si="27"/>
        <v/>
      </c>
      <c r="V95" s="46" t="str">
        <f t="shared" si="28"/>
        <v/>
      </c>
    </row>
    <row r="96" spans="1:22" x14ac:dyDescent="0.2">
      <c r="A96" s="1">
        <v>104</v>
      </c>
      <c r="B96" s="1" t="s">
        <v>21</v>
      </c>
      <c r="C96" s="8">
        <v>6</v>
      </c>
      <c r="D96" s="29">
        <f>SUMIFS('2013Figures'!$J:$J,'2013Figures'!$C:$C,$A96,'2013Figures'!$H:$H,$B96,'2013Figures'!$I:$I,$C96)</f>
        <v>69545</v>
      </c>
      <c r="E96" s="9">
        <f>SUMIFS('2013Figures'!$J:$J,'2013Figures'!$C:$C,$A96,'2013Figures'!$H:$H,$B96,'2013Figures'!$I:$I,$C96,'2013Figures'!$B:$B,"BrokerToCy",'2013Figures'!$G:$G,"E1")</f>
        <v>0</v>
      </c>
      <c r="F96" s="9">
        <f>SUMIFS('2013Figures'!$J:$J,'2013Figures'!$C:$C,$A96,'2013Figures'!$H:$H,$B96,'2013Figures'!$I:$I,$C96,'2013Figures'!$B:$B,"BrokerToCy",'2013Figures'!$G:$G,"P1")</f>
        <v>0</v>
      </c>
      <c r="G96" s="9">
        <f>SUMIFS('2013Figures'!$J:$J,'2013Figures'!$C:$C,$A96,'2013Figures'!$H:$H,$B96,'2013Figures'!$I:$I,$C96,'2013Figures'!$B:$B,"CyToBroker",'2013Figures'!$G:$G,"E1")</f>
        <v>69545</v>
      </c>
      <c r="H96" s="9">
        <f>SUMIFS('2013Figures'!$J:$J,'2013Figures'!$C:$C,$A96,'2013Figures'!$H:$H,$B96,'2013Figures'!$I:$I,$C96,'2013Figures'!$B:$B,"CyToBroker",'2013Figures'!$G:$G,"P1")</f>
        <v>0</v>
      </c>
      <c r="J96" s="8">
        <v>201101</v>
      </c>
      <c r="L96" s="42">
        <f>SUMIFS('2012Figures'!$J:$J,'2012Figures'!$C:$C,$A96,'2012Figures'!$H:$H,$B96,'2012Figures'!$I:$I,$C96)</f>
        <v>10148</v>
      </c>
      <c r="M96" s="42">
        <f>SUMIFS('2012Figures'!$J:$J,'2012Figures'!$C:$C,$A96,'2012Figures'!$H:$H,$B96,'2012Figures'!$I:$I,$C96,'2012Figures'!$B:$B,"BrokerToCy",'2012Figures'!$G:$G,"E1")</f>
        <v>0</v>
      </c>
      <c r="N96" s="42">
        <f>SUMIFS('2012Figures'!$J:$J,'2012Figures'!$C:$C,$A96,'2012Figures'!$H:$H,$B96,'2012Figures'!$I:$I,$C96,'2012Figures'!$B:$B,"BrokerToCy",'2012Figures'!$G:$G,"P1")</f>
        <v>0</v>
      </c>
      <c r="O96" s="42">
        <f>SUMIFS('2012Figures'!$J:$J,'2012Figures'!$C:$C,$A96,'2012Figures'!$H:$H,$B96,'2012Figures'!$I:$I,$C96,'2012Figures'!$B:$B,"CyToBroker",'2012Figures'!$G:$G,"E1")</f>
        <v>10148</v>
      </c>
      <c r="P96" s="42">
        <f>SUMIFS('2012Figures'!$J:$J,'2012Figures'!$C:$C,$A96,'2012Figures'!$H:$H,$B96,'2012Figures'!$I:$I,$C96,'2012Figures'!$B:$B,"CyToBroker",'2012Figures'!$G:$G,"P1")</f>
        <v>0</v>
      </c>
      <c r="R96" s="46">
        <f t="shared" si="29"/>
        <v>5.85</v>
      </c>
      <c r="S96" s="46" t="str">
        <f t="shared" si="25"/>
        <v/>
      </c>
      <c r="T96" s="46" t="str">
        <f t="shared" si="26"/>
        <v/>
      </c>
      <c r="U96" s="46">
        <f t="shared" si="27"/>
        <v>5.85</v>
      </c>
      <c r="V96" s="46" t="str">
        <f t="shared" si="28"/>
        <v/>
      </c>
    </row>
    <row r="97" spans="1:22" x14ac:dyDescent="0.2">
      <c r="A97" s="1">
        <v>104</v>
      </c>
      <c r="B97" s="1" t="s">
        <v>21</v>
      </c>
      <c r="C97" s="8">
        <v>5</v>
      </c>
      <c r="D97" s="29">
        <f>SUMIFS('2013Figures'!$J:$J,'2013Figures'!$C:$C,$A97,'2013Figures'!$H:$H,$B97,'2013Figures'!$I:$I,$C97)</f>
        <v>0</v>
      </c>
      <c r="E97" s="9">
        <f>SUMIFS('2013Figures'!$J:$J,'2013Figures'!$C:$C,$A97,'2013Figures'!$H:$H,$B97,'2013Figures'!$I:$I,$C97,'2013Figures'!$B:$B,"BrokerToCy",'2013Figures'!$G:$G,"E1")</f>
        <v>0</v>
      </c>
      <c r="F97" s="9">
        <f>SUMIFS('2013Figures'!$J:$J,'2013Figures'!$C:$C,$A97,'2013Figures'!$H:$H,$B97,'2013Figures'!$I:$I,$C97,'2013Figures'!$B:$B,"BrokerToCy",'2013Figures'!$G:$G,"P1")</f>
        <v>0</v>
      </c>
      <c r="G97" s="9">
        <f>SUMIFS('2013Figures'!$J:$J,'2013Figures'!$C:$C,$A97,'2013Figures'!$H:$H,$B97,'2013Figures'!$I:$I,$C97,'2013Figures'!$B:$B,"CyToBroker",'2013Figures'!$G:$G,"E1")</f>
        <v>0</v>
      </c>
      <c r="H97" s="9">
        <f>SUMIFS('2013Figures'!$J:$J,'2013Figures'!$C:$C,$A97,'2013Figures'!$H:$H,$B97,'2013Figures'!$I:$I,$C97,'2013Figures'!$B:$B,"CyToBroker",'2013Figures'!$G:$G,"P1")</f>
        <v>0</v>
      </c>
      <c r="J97" s="8">
        <v>201001</v>
      </c>
      <c r="L97" s="42">
        <f>SUMIFS('2012Figures'!$J:$J,'2012Figures'!$C:$C,$A97,'2012Figures'!$H:$H,$B97,'2012Figures'!$I:$I,$C97)</f>
        <v>0</v>
      </c>
      <c r="M97" s="42">
        <f>SUMIFS('2012Figures'!$J:$J,'2012Figures'!$C:$C,$A97,'2012Figures'!$H:$H,$B97,'2012Figures'!$I:$I,$C97,'2012Figures'!$B:$B,"BrokerToCy",'2012Figures'!$G:$G,"E1")</f>
        <v>0</v>
      </c>
      <c r="N97" s="42">
        <f>SUMIFS('2012Figures'!$J:$J,'2012Figures'!$C:$C,$A97,'2012Figures'!$H:$H,$B97,'2012Figures'!$I:$I,$C97,'2012Figures'!$B:$B,"BrokerToCy",'2012Figures'!$G:$G,"P1")</f>
        <v>0</v>
      </c>
      <c r="O97" s="42">
        <f>SUMIFS('2012Figures'!$J:$J,'2012Figures'!$C:$C,$A97,'2012Figures'!$H:$H,$B97,'2012Figures'!$I:$I,$C97,'2012Figures'!$B:$B,"CyToBroker",'2012Figures'!$G:$G,"E1")</f>
        <v>0</v>
      </c>
      <c r="P97" s="42">
        <f>SUMIFS('2012Figures'!$J:$J,'2012Figures'!$C:$C,$A97,'2012Figures'!$H:$H,$B97,'2012Figures'!$I:$I,$C97,'2012Figures'!$B:$B,"CyToBroker",'2012Figures'!$G:$G,"P1")</f>
        <v>0</v>
      </c>
      <c r="R97" s="46" t="str">
        <f t="shared" si="29"/>
        <v/>
      </c>
      <c r="S97" s="46" t="str">
        <f t="shared" si="25"/>
        <v/>
      </c>
      <c r="T97" s="46" t="str">
        <f t="shared" si="26"/>
        <v/>
      </c>
      <c r="U97" s="46" t="str">
        <f t="shared" si="27"/>
        <v/>
      </c>
      <c r="V97" s="46" t="str">
        <f t="shared" si="28"/>
        <v/>
      </c>
    </row>
    <row r="98" spans="1:22" x14ac:dyDescent="0.2">
      <c r="A98" s="1">
        <v>104</v>
      </c>
      <c r="B98" s="1" t="s">
        <v>21</v>
      </c>
      <c r="C98" s="8">
        <v>4</v>
      </c>
      <c r="D98" s="29">
        <f>SUMIFS('2013Figures'!$J:$J,'2013Figures'!$C:$C,$A98,'2013Figures'!$H:$H,$B98,'2013Figures'!$I:$I,$C98)</f>
        <v>0</v>
      </c>
      <c r="E98" s="9">
        <f>SUMIFS('2013Figures'!$J:$J,'2013Figures'!$C:$C,$A98,'2013Figures'!$H:$H,$B98,'2013Figures'!$I:$I,$C98,'2013Figures'!$B:$B,"BrokerToCy",'2013Figures'!$G:$G,"E1")</f>
        <v>0</v>
      </c>
      <c r="F98" s="9">
        <f>SUMIFS('2013Figures'!$J:$J,'2013Figures'!$C:$C,$A98,'2013Figures'!$H:$H,$B98,'2013Figures'!$I:$I,$C98,'2013Figures'!$B:$B,"BrokerToCy",'2013Figures'!$G:$G,"P1")</f>
        <v>0</v>
      </c>
      <c r="G98" s="9">
        <f>SUMIFS('2013Figures'!$J:$J,'2013Figures'!$C:$C,$A98,'2013Figures'!$H:$H,$B98,'2013Figures'!$I:$I,$C98,'2013Figures'!$B:$B,"CyToBroker",'2013Figures'!$G:$G,"E1")</f>
        <v>0</v>
      </c>
      <c r="H98" s="9">
        <f>SUMIFS('2013Figures'!$J:$J,'2013Figures'!$C:$C,$A98,'2013Figures'!$H:$H,$B98,'2013Figures'!$I:$I,$C98,'2013Figures'!$B:$B,"CyToBroker",'2013Figures'!$G:$G,"P1")</f>
        <v>0</v>
      </c>
      <c r="J98" s="8">
        <v>200901</v>
      </c>
      <c r="L98" s="42">
        <f>SUMIFS('2012Figures'!$J:$J,'2012Figures'!$C:$C,$A98,'2012Figures'!$H:$H,$B98,'2012Figures'!$I:$I,$C98)</f>
        <v>49931</v>
      </c>
      <c r="M98" s="42">
        <f>SUMIFS('2012Figures'!$J:$J,'2012Figures'!$C:$C,$A98,'2012Figures'!$H:$H,$B98,'2012Figures'!$I:$I,$C98,'2012Figures'!$B:$B,"BrokerToCy",'2012Figures'!$G:$G,"E1")</f>
        <v>0</v>
      </c>
      <c r="N98" s="42">
        <f>SUMIFS('2012Figures'!$J:$J,'2012Figures'!$C:$C,$A98,'2012Figures'!$H:$H,$B98,'2012Figures'!$I:$I,$C98,'2012Figures'!$B:$B,"BrokerToCy",'2012Figures'!$G:$G,"P1")</f>
        <v>0</v>
      </c>
      <c r="O98" s="42">
        <f>SUMIFS('2012Figures'!$J:$J,'2012Figures'!$C:$C,$A98,'2012Figures'!$H:$H,$B98,'2012Figures'!$I:$I,$C98,'2012Figures'!$B:$B,"CyToBroker",'2012Figures'!$G:$G,"E1")</f>
        <v>49931</v>
      </c>
      <c r="P98" s="42">
        <f>SUMIFS('2012Figures'!$J:$J,'2012Figures'!$C:$C,$A98,'2012Figures'!$H:$H,$B98,'2012Figures'!$I:$I,$C98,'2012Figures'!$B:$B,"CyToBroker",'2012Figures'!$G:$G,"P1")</f>
        <v>0</v>
      </c>
      <c r="R98" s="46">
        <f t="shared" si="29"/>
        <v>-1</v>
      </c>
      <c r="S98" s="46" t="str">
        <f t="shared" si="25"/>
        <v/>
      </c>
      <c r="T98" s="46" t="str">
        <f t="shared" si="26"/>
        <v/>
      </c>
      <c r="U98" s="46">
        <f t="shared" si="27"/>
        <v>-1</v>
      </c>
      <c r="V98" s="46" t="str">
        <f t="shared" si="28"/>
        <v/>
      </c>
    </row>
    <row r="99" spans="1:22" x14ac:dyDescent="0.2">
      <c r="A99" s="1">
        <v>104</v>
      </c>
      <c r="B99" s="1" t="s">
        <v>21</v>
      </c>
      <c r="C99" s="8">
        <v>3</v>
      </c>
      <c r="D99" s="29">
        <f>SUMIFS('2013Figures'!$J:$J,'2013Figures'!$C:$C,$A99,'2013Figures'!$H:$H,$B99,'2013Figures'!$I:$I,$C99)</f>
        <v>0</v>
      </c>
      <c r="E99" s="9">
        <f>SUMIFS('2013Figures'!$J:$J,'2013Figures'!$C:$C,$A99,'2013Figures'!$H:$H,$B99,'2013Figures'!$I:$I,$C99,'2013Figures'!$B:$B,"BrokerToCy",'2013Figures'!$G:$G,"E1")</f>
        <v>0</v>
      </c>
      <c r="F99" s="9">
        <f>SUMIFS('2013Figures'!$J:$J,'2013Figures'!$C:$C,$A99,'2013Figures'!$H:$H,$B99,'2013Figures'!$I:$I,$C99,'2013Figures'!$B:$B,"BrokerToCy",'2013Figures'!$G:$G,"P1")</f>
        <v>0</v>
      </c>
      <c r="G99" s="9">
        <f>SUMIFS('2013Figures'!$J:$J,'2013Figures'!$C:$C,$A99,'2013Figures'!$H:$H,$B99,'2013Figures'!$I:$I,$C99,'2013Figures'!$B:$B,"CyToBroker",'2013Figures'!$G:$G,"E1")</f>
        <v>0</v>
      </c>
      <c r="H99" s="9">
        <f>SUMIFS('2013Figures'!$J:$J,'2013Figures'!$C:$C,$A99,'2013Figures'!$H:$H,$B99,'2013Figures'!$I:$I,$C99,'2013Figures'!$B:$B,"CyToBroker",'2013Figures'!$G:$G,"P1")</f>
        <v>0</v>
      </c>
      <c r="J99" s="8">
        <v>200801</v>
      </c>
      <c r="L99" s="42">
        <f>SUMIFS('2012Figures'!$J:$J,'2012Figures'!$C:$C,$A99,'2012Figures'!$H:$H,$B99,'2012Figures'!$I:$I,$C99)</f>
        <v>0</v>
      </c>
      <c r="M99" s="42">
        <f>SUMIFS('2012Figures'!$J:$J,'2012Figures'!$C:$C,$A99,'2012Figures'!$H:$H,$B99,'2012Figures'!$I:$I,$C99,'2012Figures'!$B:$B,"BrokerToCy",'2012Figures'!$G:$G,"E1")</f>
        <v>0</v>
      </c>
      <c r="N99" s="42">
        <f>SUMIFS('2012Figures'!$J:$J,'2012Figures'!$C:$C,$A99,'2012Figures'!$H:$H,$B99,'2012Figures'!$I:$I,$C99,'2012Figures'!$B:$B,"BrokerToCy",'2012Figures'!$G:$G,"P1")</f>
        <v>0</v>
      </c>
      <c r="O99" s="42">
        <f>SUMIFS('2012Figures'!$J:$J,'2012Figures'!$C:$C,$A99,'2012Figures'!$H:$H,$B99,'2012Figures'!$I:$I,$C99,'2012Figures'!$B:$B,"CyToBroker",'2012Figures'!$G:$G,"E1")</f>
        <v>0</v>
      </c>
      <c r="P99" s="42">
        <f>SUMIFS('2012Figures'!$J:$J,'2012Figures'!$C:$C,$A99,'2012Figures'!$H:$H,$B99,'2012Figures'!$I:$I,$C99,'2012Figures'!$B:$B,"CyToBroker",'2012Figures'!$G:$G,"P1")</f>
        <v>0</v>
      </c>
      <c r="R99" s="46" t="str">
        <f t="shared" si="29"/>
        <v/>
      </c>
      <c r="S99" s="46" t="str">
        <f t="shared" si="25"/>
        <v/>
      </c>
      <c r="T99" s="46" t="str">
        <f t="shared" si="26"/>
        <v/>
      </c>
      <c r="U99" s="46" t="str">
        <f t="shared" si="27"/>
        <v/>
      </c>
      <c r="V99" s="46" t="str">
        <f t="shared" si="28"/>
        <v/>
      </c>
    </row>
    <row r="100" spans="1:22" x14ac:dyDescent="0.2">
      <c r="A100" s="1">
        <v>104</v>
      </c>
      <c r="B100" s="1" t="s">
        <v>21</v>
      </c>
      <c r="C100" s="8">
        <v>2</v>
      </c>
      <c r="D100" s="29">
        <f>SUMIFS('2013Figures'!$J:$J,'2013Figures'!$C:$C,$A100,'2013Figures'!$H:$H,$B100,'2013Figures'!$I:$I,$C100)</f>
        <v>0</v>
      </c>
      <c r="E100" s="9">
        <f>SUMIFS('2013Figures'!$J:$J,'2013Figures'!$C:$C,$A100,'2013Figures'!$H:$H,$B100,'2013Figures'!$I:$I,$C100,'2013Figures'!$B:$B,"BrokerToCy",'2013Figures'!$G:$G,"E1")</f>
        <v>0</v>
      </c>
      <c r="F100" s="9">
        <f>SUMIFS('2013Figures'!$J:$J,'2013Figures'!$C:$C,$A100,'2013Figures'!$H:$H,$B100,'2013Figures'!$I:$I,$C100,'2013Figures'!$B:$B,"BrokerToCy",'2013Figures'!$G:$G,"P1")</f>
        <v>0</v>
      </c>
      <c r="G100" s="9">
        <f>SUMIFS('2013Figures'!$J:$J,'2013Figures'!$C:$C,$A100,'2013Figures'!$H:$H,$B100,'2013Figures'!$I:$I,$C100,'2013Figures'!$B:$B,"CyToBroker",'2013Figures'!$G:$G,"E1")</f>
        <v>0</v>
      </c>
      <c r="H100" s="9">
        <f>SUMIFS('2013Figures'!$J:$J,'2013Figures'!$C:$C,$A100,'2013Figures'!$H:$H,$B100,'2013Figures'!$I:$I,$C100,'2013Figures'!$B:$B,"CyToBroker",'2013Figures'!$G:$G,"P1")</f>
        <v>0</v>
      </c>
      <c r="J100" s="8">
        <v>200701</v>
      </c>
      <c r="L100" s="42">
        <f>SUMIFS('2012Figures'!$J:$J,'2012Figures'!$C:$C,$A100,'2012Figures'!$H:$H,$B100,'2012Figures'!$I:$I,$C100)</f>
        <v>0</v>
      </c>
      <c r="M100" s="42">
        <f>SUMIFS('2012Figures'!$J:$J,'2012Figures'!$C:$C,$A100,'2012Figures'!$H:$H,$B100,'2012Figures'!$I:$I,$C100,'2012Figures'!$B:$B,"BrokerToCy",'2012Figures'!$G:$G,"E1")</f>
        <v>0</v>
      </c>
      <c r="N100" s="42">
        <f>SUMIFS('2012Figures'!$J:$J,'2012Figures'!$C:$C,$A100,'2012Figures'!$H:$H,$B100,'2012Figures'!$I:$I,$C100,'2012Figures'!$B:$B,"BrokerToCy",'2012Figures'!$G:$G,"P1")</f>
        <v>0</v>
      </c>
      <c r="O100" s="42">
        <f>SUMIFS('2012Figures'!$J:$J,'2012Figures'!$C:$C,$A100,'2012Figures'!$H:$H,$B100,'2012Figures'!$I:$I,$C100,'2012Figures'!$B:$B,"CyToBroker",'2012Figures'!$G:$G,"E1")</f>
        <v>0</v>
      </c>
      <c r="P100" s="42">
        <f>SUMIFS('2012Figures'!$J:$J,'2012Figures'!$C:$C,$A100,'2012Figures'!$H:$H,$B100,'2012Figures'!$I:$I,$C100,'2012Figures'!$B:$B,"CyToBroker",'2012Figures'!$G:$G,"P1")</f>
        <v>0</v>
      </c>
      <c r="R100" s="46" t="str">
        <f t="shared" si="29"/>
        <v/>
      </c>
      <c r="S100" s="46" t="str">
        <f t="shared" si="25"/>
        <v/>
      </c>
      <c r="T100" s="46" t="str">
        <f t="shared" si="26"/>
        <v/>
      </c>
      <c r="U100" s="46" t="str">
        <f t="shared" si="27"/>
        <v/>
      </c>
      <c r="V100" s="46" t="str">
        <f t="shared" si="28"/>
        <v/>
      </c>
    </row>
    <row r="101" spans="1:22" x14ac:dyDescent="0.2">
      <c r="A101" s="1">
        <v>104</v>
      </c>
      <c r="B101" s="1" t="s">
        <v>21</v>
      </c>
      <c r="C101" s="8">
        <v>1</v>
      </c>
      <c r="D101" s="29">
        <f>SUMIFS('2013Figures'!$J:$J,'2013Figures'!$C:$C,$A101,'2013Figures'!$H:$H,$B101,'2013Figures'!$I:$I,$C101)</f>
        <v>0</v>
      </c>
      <c r="E101" s="9">
        <f>SUMIFS('2013Figures'!$J:$J,'2013Figures'!$C:$C,$A101,'2013Figures'!$H:$H,$B101,'2013Figures'!$I:$I,$C101,'2013Figures'!$B:$B,"BrokerToCy",'2013Figures'!$G:$G,"E1")</f>
        <v>0</v>
      </c>
      <c r="F101" s="9">
        <f>SUMIFS('2013Figures'!$J:$J,'2013Figures'!$C:$C,$A101,'2013Figures'!$H:$H,$B101,'2013Figures'!$I:$I,$C101,'2013Figures'!$B:$B,"BrokerToCy",'2013Figures'!$G:$G,"P1")</f>
        <v>0</v>
      </c>
      <c r="G101" s="9">
        <f>SUMIFS('2013Figures'!$J:$J,'2013Figures'!$C:$C,$A101,'2013Figures'!$H:$H,$B101,'2013Figures'!$I:$I,$C101,'2013Figures'!$B:$B,"CyToBroker",'2013Figures'!$G:$G,"E1")</f>
        <v>0</v>
      </c>
      <c r="H101" s="9">
        <f>SUMIFS('2013Figures'!$J:$J,'2013Figures'!$C:$C,$A101,'2013Figures'!$H:$H,$B101,'2013Figures'!$I:$I,$C101,'2013Figures'!$B:$B,"CyToBroker",'2013Figures'!$G:$G,"P1")</f>
        <v>0</v>
      </c>
      <c r="J101" s="8">
        <v>200601</v>
      </c>
      <c r="L101" s="42">
        <f>SUMIFS('2012Figures'!$J:$J,'2012Figures'!$C:$C,$A101,'2012Figures'!$H:$H,$B101,'2012Figures'!$I:$I,$C101)</f>
        <v>0</v>
      </c>
      <c r="M101" s="42">
        <f>SUMIFS('2012Figures'!$J:$J,'2012Figures'!$C:$C,$A101,'2012Figures'!$H:$H,$B101,'2012Figures'!$I:$I,$C101,'2012Figures'!$B:$B,"BrokerToCy",'2012Figures'!$G:$G,"E1")</f>
        <v>0</v>
      </c>
      <c r="N101" s="42">
        <f>SUMIFS('2012Figures'!$J:$J,'2012Figures'!$C:$C,$A101,'2012Figures'!$H:$H,$B101,'2012Figures'!$I:$I,$C101,'2012Figures'!$B:$B,"BrokerToCy",'2012Figures'!$G:$G,"P1")</f>
        <v>0</v>
      </c>
      <c r="O101" s="42">
        <f>SUMIFS('2012Figures'!$J:$J,'2012Figures'!$C:$C,$A101,'2012Figures'!$H:$H,$B101,'2012Figures'!$I:$I,$C101,'2012Figures'!$B:$B,"CyToBroker",'2012Figures'!$G:$G,"E1")</f>
        <v>0</v>
      </c>
      <c r="P101" s="42">
        <f>SUMIFS('2012Figures'!$J:$J,'2012Figures'!$C:$C,$A101,'2012Figures'!$H:$H,$B101,'2012Figures'!$I:$I,$C101,'2012Figures'!$B:$B,"CyToBroker",'2012Figures'!$G:$G,"P1")</f>
        <v>0</v>
      </c>
      <c r="R101" s="46" t="str">
        <f t="shared" si="29"/>
        <v/>
      </c>
      <c r="S101" s="46" t="str">
        <f t="shared" si="25"/>
        <v/>
      </c>
      <c r="T101" s="46" t="str">
        <f t="shared" si="26"/>
        <v/>
      </c>
      <c r="U101" s="46" t="str">
        <f t="shared" si="27"/>
        <v/>
      </c>
      <c r="V101" s="46" t="str">
        <f t="shared" si="28"/>
        <v/>
      </c>
    </row>
    <row r="102" spans="1:22" x14ac:dyDescent="0.2">
      <c r="A102" s="1">
        <v>104</v>
      </c>
      <c r="B102" s="1" t="s">
        <v>21</v>
      </c>
      <c r="D102" s="29">
        <f>SUMIFS('2013Figures'!$J:$J,'2013Figures'!$C:$C,$A102,'2013Figures'!$H:$H,$B102,'2013Figures'!$I:$I,"")</f>
        <v>0</v>
      </c>
      <c r="E102" s="9">
        <f>SUMIFS('2013Figures'!$J:$J,'2013Figures'!$C:$C,$A102,'2013Figures'!$H:$H,$B102,'2013Figures'!$I:$I,"",'2013Figures'!$B:$B,"BrokerToCy",'2013Figures'!$G:$G,"E1")</f>
        <v>0</v>
      </c>
      <c r="F102" s="9">
        <f>SUMIFS('2013Figures'!$J:$J,'2013Figures'!$C:$C,$A102,'2013Figures'!$H:$H,$B102,'2013Figures'!$I:$I,"",'2013Figures'!$B:$B,"BrokerToCy",'2013Figures'!$G:$G,"P1")</f>
        <v>0</v>
      </c>
      <c r="G102" s="9">
        <f>SUMIFS('2013Figures'!$J:$J,'2013Figures'!$C:$C,$A102,'2013Figures'!$H:$H,$B102,'2013Figures'!$I:$I,"",'2013Figures'!$B:$B,"CyToBroker",'2013Figures'!$G:$G,"E1")</f>
        <v>0</v>
      </c>
      <c r="H102" s="9">
        <f>SUMIFS('2013Figures'!$J:$J,'2013Figures'!$C:$C,$A102,'2013Figures'!$H:$H,$B102,'2013Figures'!$I:$I,"",'2013Figures'!$B:$B,"CyToBroker",'2013Figures'!$G:$G,"P1")</f>
        <v>0</v>
      </c>
      <c r="J102" s="8" t="s">
        <v>131</v>
      </c>
      <c r="L102" s="42">
        <f>SUMIFS('2012Figures'!$J:$J,'2012Figures'!$C:$C,$A102,'2012Figures'!$H:$H,$B102,'2012Figures'!$I:$I,"")</f>
        <v>0</v>
      </c>
      <c r="M102" s="42">
        <f>SUMIFS('2012Figures'!$J:$J,'2012Figures'!$C:$C,$A102,'2012Figures'!$H:$H,$B102,'2012Figures'!$I:$I,"",'2012Figures'!$B:$B,"BrokerToCy",'2012Figures'!$G:$G,"E1")</f>
        <v>0</v>
      </c>
      <c r="N102" s="42">
        <f>SUMIFS('2012Figures'!$J:$J,'2012Figures'!$C:$C,$A102,'2012Figures'!$H:$H,$B102,'2012Figures'!$I:$I,"",'2012Figures'!$B:$B,"BrokerToCy",'2012Figures'!$G:$G,"P1")</f>
        <v>0</v>
      </c>
      <c r="O102" s="42">
        <f>SUMIFS('2012Figures'!$J:$J,'2012Figures'!$C:$C,$A102,'2012Figures'!$H:$H,$B102,'2012Figures'!$I:$I,"",'2012Figures'!$B:$B,"CyToBroker",'2012Figures'!$G:$G,"E1")</f>
        <v>0</v>
      </c>
      <c r="P102" s="42">
        <f>SUMIFS('2012Figures'!$J:$J,'2012Figures'!$C:$C,$A102,'2012Figures'!$H:$H,$B102,'2012Figures'!$I:$I,"",'2012Figures'!$B:$B,"CyToBroker",'2012Figures'!$G:$G,"P1")</f>
        <v>0</v>
      </c>
      <c r="R102" s="46" t="str">
        <f t="shared" si="29"/>
        <v/>
      </c>
      <c r="S102" s="46" t="str">
        <f t="shared" si="25"/>
        <v/>
      </c>
      <c r="T102" s="46" t="str">
        <f t="shared" si="26"/>
        <v/>
      </c>
      <c r="U102" s="46" t="str">
        <f t="shared" si="27"/>
        <v/>
      </c>
      <c r="V102" s="46" t="str">
        <f t="shared" si="28"/>
        <v/>
      </c>
    </row>
    <row r="103" spans="1:22" x14ac:dyDescent="0.2">
      <c r="A103" s="1">
        <v>104</v>
      </c>
      <c r="B103" s="1" t="s">
        <v>94</v>
      </c>
      <c r="C103" s="8">
        <v>11</v>
      </c>
      <c r="D103" s="29">
        <f>SUMIFS('2013Figures'!$J:$J,'2013Figures'!$C:$C,$A103,'2013Figures'!$H:$H,$B103,'2013Figures'!$I:$I,$C103)</f>
        <v>0</v>
      </c>
      <c r="E103" s="9">
        <f>SUMIFS('2013Figures'!$J:$J,'2013Figures'!$C:$C,$A103,'2013Figures'!$H:$H,$B103,'2013Figures'!$I:$I,$C103,'2013Figures'!$B:$B,"BrokerToCy",'2013Figures'!$G:$G,"E1")</f>
        <v>0</v>
      </c>
      <c r="F103" s="9">
        <f>SUMIFS('2013Figures'!$J:$J,'2013Figures'!$C:$C,$A103,'2013Figures'!$H:$H,$B103,'2013Figures'!$I:$I,$C103,'2013Figures'!$B:$B,"BrokerToCy",'2013Figures'!$G:$G,"P1")</f>
        <v>0</v>
      </c>
      <c r="G103" s="9">
        <f>SUMIFS('2013Figures'!$J:$J,'2013Figures'!$C:$C,$A103,'2013Figures'!$H:$H,$B103,'2013Figures'!$I:$I,$C103,'2013Figures'!$B:$B,"CyToBroker",'2013Figures'!$G:$G,"E1")</f>
        <v>0</v>
      </c>
      <c r="H103" s="9">
        <f>SUMIFS('2013Figures'!$J:$J,'2013Figures'!$C:$C,$A103,'2013Figures'!$H:$H,$B103,'2013Figures'!$I:$I,$C103,'2013Figures'!$B:$B,"CyToBroker",'2013Figures'!$G:$G,"P1")</f>
        <v>0</v>
      </c>
      <c r="L103" s="42">
        <f>SUMIFS('2012Figures'!$J:$J,'2012Figures'!$C:$C,$A103,'2012Figures'!$H:$H,$B103,'2012Figures'!$I:$I,$C103)</f>
        <v>0</v>
      </c>
      <c r="M103" s="42">
        <f>SUMIFS('2012Figures'!$J:$J,'2012Figures'!$C:$C,$A103,'2012Figures'!$H:$H,$B103,'2012Figures'!$I:$I,$C103,'2012Figures'!$B:$B,"BrokerToCy",'2012Figures'!$G:$G,"E1")</f>
        <v>0</v>
      </c>
      <c r="N103" s="42">
        <f>SUMIFS('2012Figures'!$J:$J,'2012Figures'!$C:$C,$A103,'2012Figures'!$H:$H,$B103,'2012Figures'!$I:$I,$C103,'2012Figures'!$B:$B,"BrokerToCy",'2012Figures'!$G:$G,"P1")</f>
        <v>0</v>
      </c>
      <c r="O103" s="42">
        <f>SUMIFS('2012Figures'!$J:$J,'2012Figures'!$C:$C,$A103,'2012Figures'!$H:$H,$B103,'2012Figures'!$I:$I,$C103,'2012Figures'!$B:$B,"CyToBroker",'2012Figures'!$G:$G,"E1")</f>
        <v>0</v>
      </c>
      <c r="P103" s="42">
        <f>SUMIFS('2012Figures'!$J:$J,'2012Figures'!$C:$C,$A103,'2012Figures'!$H:$H,$B103,'2012Figures'!$I:$I,$C103,'2012Figures'!$B:$B,"CyToBroker",'2012Figures'!$G:$G,"P1")</f>
        <v>0</v>
      </c>
      <c r="R103" s="46" t="str">
        <f t="shared" si="29"/>
        <v/>
      </c>
      <c r="S103" s="46" t="str">
        <f t="shared" si="25"/>
        <v/>
      </c>
      <c r="T103" s="46" t="str">
        <f t="shared" si="26"/>
        <v/>
      </c>
      <c r="U103" s="46" t="str">
        <f t="shared" si="27"/>
        <v/>
      </c>
      <c r="V103" s="46" t="str">
        <f t="shared" si="28"/>
        <v/>
      </c>
    </row>
    <row r="104" spans="1:22" x14ac:dyDescent="0.2">
      <c r="A104" s="1">
        <v>104</v>
      </c>
      <c r="B104" s="1" t="s">
        <v>94</v>
      </c>
      <c r="C104" s="8">
        <v>10</v>
      </c>
      <c r="D104" s="29">
        <f>SUMIFS('2013Figures'!$J:$J,'2013Figures'!$C:$C,$A104,'2013Figures'!$H:$H,$B104,'2013Figures'!$I:$I,$C104)</f>
        <v>0</v>
      </c>
      <c r="E104" s="9">
        <f>SUMIFS('2013Figures'!$J:$J,'2013Figures'!$C:$C,$A104,'2013Figures'!$H:$H,$B104,'2013Figures'!$I:$I,$C104,'2013Figures'!$B:$B,"BrokerToCy",'2013Figures'!$G:$G,"E1")</f>
        <v>0</v>
      </c>
      <c r="F104" s="9">
        <f>SUMIFS('2013Figures'!$J:$J,'2013Figures'!$C:$C,$A104,'2013Figures'!$H:$H,$B104,'2013Figures'!$I:$I,$C104,'2013Figures'!$B:$B,"BrokerToCy",'2013Figures'!$G:$G,"P1")</f>
        <v>0</v>
      </c>
      <c r="G104" s="9">
        <f>SUMIFS('2013Figures'!$J:$J,'2013Figures'!$C:$C,$A104,'2013Figures'!$H:$H,$B104,'2013Figures'!$I:$I,$C104,'2013Figures'!$B:$B,"CyToBroker",'2013Figures'!$G:$G,"E1")</f>
        <v>0</v>
      </c>
      <c r="H104" s="9">
        <f>SUMIFS('2013Figures'!$J:$J,'2013Figures'!$C:$C,$A104,'2013Figures'!$H:$H,$B104,'2013Figures'!$I:$I,$C104,'2013Figures'!$B:$B,"CyToBroker",'2013Figures'!$G:$G,"P1")</f>
        <v>0</v>
      </c>
      <c r="J104" s="8">
        <v>201501</v>
      </c>
      <c r="L104" s="42">
        <f>SUMIFS('2012Figures'!$J:$J,'2012Figures'!$C:$C,$A104,'2012Figures'!$H:$H,$B104,'2012Figures'!$I:$I,$C104)</f>
        <v>0</v>
      </c>
      <c r="M104" s="42">
        <f>SUMIFS('2012Figures'!$J:$J,'2012Figures'!$C:$C,$A104,'2012Figures'!$H:$H,$B104,'2012Figures'!$I:$I,$C104,'2012Figures'!$B:$B,"BrokerToCy",'2012Figures'!$G:$G,"E1")</f>
        <v>0</v>
      </c>
      <c r="N104" s="42">
        <f>SUMIFS('2012Figures'!$J:$J,'2012Figures'!$C:$C,$A104,'2012Figures'!$H:$H,$B104,'2012Figures'!$I:$I,$C104,'2012Figures'!$B:$B,"BrokerToCy",'2012Figures'!$G:$G,"P1")</f>
        <v>0</v>
      </c>
      <c r="O104" s="42">
        <f>SUMIFS('2012Figures'!$J:$J,'2012Figures'!$C:$C,$A104,'2012Figures'!$H:$H,$B104,'2012Figures'!$I:$I,$C104,'2012Figures'!$B:$B,"CyToBroker",'2012Figures'!$G:$G,"E1")</f>
        <v>0</v>
      </c>
      <c r="P104" s="42">
        <f>SUMIFS('2012Figures'!$J:$J,'2012Figures'!$C:$C,$A104,'2012Figures'!$H:$H,$B104,'2012Figures'!$I:$I,$C104,'2012Figures'!$B:$B,"CyToBroker",'2012Figures'!$G:$G,"P1")</f>
        <v>0</v>
      </c>
      <c r="R104" s="46" t="str">
        <f t="shared" si="29"/>
        <v/>
      </c>
      <c r="S104" s="46" t="str">
        <f t="shared" si="25"/>
        <v/>
      </c>
      <c r="T104" s="46" t="str">
        <f t="shared" si="26"/>
        <v/>
      </c>
      <c r="U104" s="46" t="str">
        <f t="shared" si="27"/>
        <v/>
      </c>
      <c r="V104" s="46" t="str">
        <f t="shared" si="28"/>
        <v/>
      </c>
    </row>
    <row r="105" spans="1:22" x14ac:dyDescent="0.2">
      <c r="A105" s="1">
        <v>104</v>
      </c>
      <c r="B105" s="1" t="s">
        <v>94</v>
      </c>
      <c r="C105" s="8">
        <v>9</v>
      </c>
      <c r="D105" s="29">
        <f>SUMIFS('2013Figures'!$J:$J,'2013Figures'!$C:$C,$A105,'2013Figures'!$H:$H,$B105,'2013Figures'!$I:$I,$C105)</f>
        <v>0</v>
      </c>
      <c r="E105" s="9">
        <f>SUMIFS('2013Figures'!$J:$J,'2013Figures'!$C:$C,$A105,'2013Figures'!$H:$H,$B105,'2013Figures'!$I:$I,$C105,'2013Figures'!$B:$B,"BrokerToCy",'2013Figures'!$G:$G,"E1")</f>
        <v>0</v>
      </c>
      <c r="F105" s="9">
        <f>SUMIFS('2013Figures'!$J:$J,'2013Figures'!$C:$C,$A105,'2013Figures'!$H:$H,$B105,'2013Figures'!$I:$I,$C105,'2013Figures'!$B:$B,"BrokerToCy",'2013Figures'!$G:$G,"P1")</f>
        <v>0</v>
      </c>
      <c r="G105" s="9">
        <f>SUMIFS('2013Figures'!$J:$J,'2013Figures'!$C:$C,$A105,'2013Figures'!$H:$H,$B105,'2013Figures'!$I:$I,$C105,'2013Figures'!$B:$B,"CyToBroker",'2013Figures'!$G:$G,"E1")</f>
        <v>0</v>
      </c>
      <c r="H105" s="9">
        <f>SUMIFS('2013Figures'!$J:$J,'2013Figures'!$C:$C,$A105,'2013Figures'!$H:$H,$B105,'2013Figures'!$I:$I,$C105,'2013Figures'!$B:$B,"CyToBroker",'2013Figures'!$G:$G,"P1")</f>
        <v>0</v>
      </c>
      <c r="J105" s="8">
        <v>201401</v>
      </c>
      <c r="L105" s="42">
        <f>SUMIFS('2012Figures'!$J:$J,'2012Figures'!$C:$C,$A105,'2012Figures'!$H:$H,$B105,'2012Figures'!$I:$I,$C105)</f>
        <v>0</v>
      </c>
      <c r="M105" s="42">
        <f>SUMIFS('2012Figures'!$J:$J,'2012Figures'!$C:$C,$A105,'2012Figures'!$H:$H,$B105,'2012Figures'!$I:$I,$C105,'2012Figures'!$B:$B,"BrokerToCy",'2012Figures'!$G:$G,"E1")</f>
        <v>0</v>
      </c>
      <c r="N105" s="42">
        <f>SUMIFS('2012Figures'!$J:$J,'2012Figures'!$C:$C,$A105,'2012Figures'!$H:$H,$B105,'2012Figures'!$I:$I,$C105,'2012Figures'!$B:$B,"BrokerToCy",'2012Figures'!$G:$G,"P1")</f>
        <v>0</v>
      </c>
      <c r="O105" s="42">
        <f>SUMIFS('2012Figures'!$J:$J,'2012Figures'!$C:$C,$A105,'2012Figures'!$H:$H,$B105,'2012Figures'!$I:$I,$C105,'2012Figures'!$B:$B,"CyToBroker",'2012Figures'!$G:$G,"E1")</f>
        <v>0</v>
      </c>
      <c r="P105" s="42">
        <f>SUMIFS('2012Figures'!$J:$J,'2012Figures'!$C:$C,$A105,'2012Figures'!$H:$H,$B105,'2012Figures'!$I:$I,$C105,'2012Figures'!$B:$B,"CyToBroker",'2012Figures'!$G:$G,"P1")</f>
        <v>0</v>
      </c>
      <c r="R105" s="46" t="str">
        <f t="shared" si="29"/>
        <v/>
      </c>
      <c r="S105" s="46" t="str">
        <f t="shared" si="25"/>
        <v/>
      </c>
      <c r="T105" s="46" t="str">
        <f t="shared" si="26"/>
        <v/>
      </c>
      <c r="U105" s="46" t="str">
        <f t="shared" si="27"/>
        <v/>
      </c>
      <c r="V105" s="46" t="str">
        <f t="shared" si="28"/>
        <v/>
      </c>
    </row>
    <row r="106" spans="1:22" x14ac:dyDescent="0.2">
      <c r="A106" s="1">
        <v>104</v>
      </c>
      <c r="B106" s="1" t="s">
        <v>94</v>
      </c>
      <c r="C106" s="8">
        <v>8</v>
      </c>
      <c r="D106" s="29">
        <f>SUMIFS('2013Figures'!$J:$J,'2013Figures'!$C:$C,$A106,'2013Figures'!$H:$H,$B106,'2013Figures'!$I:$I,$C106)</f>
        <v>0</v>
      </c>
      <c r="E106" s="29">
        <f>SUMIFS('2013Figures'!$J:$J,'2013Figures'!$C:$C,$A106,'2013Figures'!$H:$H,$B106,'2013Figures'!$I:$I,$C106,'2013Figures'!$B:$B,"BrokerToCy",'2013Figures'!$G:$G,"E1")</f>
        <v>0</v>
      </c>
      <c r="F106" s="29">
        <f>SUMIFS('2013Figures'!$J:$J,'2013Figures'!$C:$C,$A106,'2013Figures'!$H:$H,$B106,'2013Figures'!$I:$I,$C106,'2013Figures'!$B:$B,"BrokerToCy",'2013Figures'!$G:$G,"P1")</f>
        <v>0</v>
      </c>
      <c r="G106" s="29">
        <f>SUMIFS('2013Figures'!$J:$J,'2013Figures'!$C:$C,$A106,'2013Figures'!$H:$H,$B106,'2013Figures'!$I:$I,$C106,'2013Figures'!$B:$B,"CyToBroker",'2013Figures'!$G:$G,"E1")</f>
        <v>0</v>
      </c>
      <c r="H106" s="29">
        <f>SUMIFS('2013Figures'!$J:$J,'2013Figures'!$C:$C,$A106,'2013Figures'!$H:$H,$B106,'2013Figures'!$I:$I,$C106,'2013Figures'!$B:$B,"CyToBroker",'2013Figures'!$G:$G,"P1")</f>
        <v>0</v>
      </c>
      <c r="I106" s="30"/>
      <c r="J106" s="31">
        <v>201301</v>
      </c>
      <c r="K106" s="30"/>
      <c r="L106" s="42">
        <f>SUMIFS('2012Figures'!$J:$J,'2012Figures'!$C:$C,$A106,'2012Figures'!$H:$H,$B106,'2012Figures'!$I:$I,$C106)</f>
        <v>0</v>
      </c>
      <c r="M106" s="42">
        <f>SUMIFS('2012Figures'!$J:$J,'2012Figures'!$C:$C,$A106,'2012Figures'!$H:$H,$B106,'2012Figures'!$I:$I,$C106,'2012Figures'!$B:$B,"BrokerToCy",'2012Figures'!$G:$G,"E1")</f>
        <v>0</v>
      </c>
      <c r="N106" s="42">
        <f>SUMIFS('2012Figures'!$J:$J,'2012Figures'!$C:$C,$A106,'2012Figures'!$H:$H,$B106,'2012Figures'!$I:$I,$C106,'2012Figures'!$B:$B,"BrokerToCy",'2012Figures'!$G:$G,"P1")</f>
        <v>0</v>
      </c>
      <c r="O106" s="42">
        <f>SUMIFS('2012Figures'!$J:$J,'2012Figures'!$C:$C,$A106,'2012Figures'!$H:$H,$B106,'2012Figures'!$I:$I,$C106,'2012Figures'!$B:$B,"CyToBroker",'2012Figures'!$G:$G,"E1")</f>
        <v>0</v>
      </c>
      <c r="P106" s="42">
        <f>SUMIFS('2012Figures'!$J:$J,'2012Figures'!$C:$C,$A106,'2012Figures'!$H:$H,$B106,'2012Figures'!$I:$I,$C106,'2012Figures'!$B:$B,"CyToBroker",'2012Figures'!$G:$G,"P1")</f>
        <v>0</v>
      </c>
      <c r="Q106" s="30"/>
      <c r="R106" s="46" t="str">
        <f t="shared" si="29"/>
        <v/>
      </c>
      <c r="S106" s="46" t="str">
        <f t="shared" si="25"/>
        <v/>
      </c>
      <c r="T106" s="46" t="str">
        <f t="shared" si="26"/>
        <v/>
      </c>
      <c r="U106" s="46" t="str">
        <f t="shared" si="27"/>
        <v/>
      </c>
      <c r="V106" s="46" t="str">
        <f t="shared" si="28"/>
        <v/>
      </c>
    </row>
    <row r="107" spans="1:22" x14ac:dyDescent="0.2">
      <c r="A107" s="1">
        <v>104</v>
      </c>
      <c r="B107" s="1" t="s">
        <v>94</v>
      </c>
      <c r="C107" s="8">
        <v>7</v>
      </c>
      <c r="D107" s="29">
        <f>SUMIFS('2013Figures'!$J:$J,'2013Figures'!$C:$C,$A107,'2013Figures'!$H:$H,$B107,'2013Figures'!$I:$I,$C107)</f>
        <v>814</v>
      </c>
      <c r="E107" s="9">
        <f>SUMIFS('2013Figures'!$J:$J,'2013Figures'!$C:$C,$A107,'2013Figures'!$H:$H,$B107,'2013Figures'!$I:$I,$C107,'2013Figures'!$B:$B,"BrokerToCy",'2013Figures'!$G:$G,"E1")</f>
        <v>0</v>
      </c>
      <c r="F107" s="9">
        <f>SUMIFS('2013Figures'!$J:$J,'2013Figures'!$C:$C,$A107,'2013Figures'!$H:$H,$B107,'2013Figures'!$I:$I,$C107,'2013Figures'!$B:$B,"BrokerToCy",'2013Figures'!$G:$G,"P1")</f>
        <v>0</v>
      </c>
      <c r="G107" s="9">
        <f>SUMIFS('2013Figures'!$J:$J,'2013Figures'!$C:$C,$A107,'2013Figures'!$H:$H,$B107,'2013Figures'!$I:$I,$C107,'2013Figures'!$B:$B,"CyToBroker",'2013Figures'!$G:$G,"E1")</f>
        <v>814</v>
      </c>
      <c r="H107" s="9">
        <f>SUMIFS('2013Figures'!$J:$J,'2013Figures'!$C:$C,$A107,'2013Figures'!$H:$H,$B107,'2013Figures'!$I:$I,$C107,'2013Figures'!$B:$B,"CyToBroker",'2013Figures'!$G:$G,"P1")</f>
        <v>0</v>
      </c>
      <c r="J107" s="8">
        <v>201201</v>
      </c>
      <c r="L107" s="42">
        <f>SUMIFS('2012Figures'!$J:$J,'2012Figures'!$C:$C,$A107,'2012Figures'!$H:$H,$B107,'2012Figures'!$I:$I,$C107)</f>
        <v>0</v>
      </c>
      <c r="M107" s="42">
        <f>SUMIFS('2012Figures'!$J:$J,'2012Figures'!$C:$C,$A107,'2012Figures'!$H:$H,$B107,'2012Figures'!$I:$I,$C107,'2012Figures'!$B:$B,"BrokerToCy",'2012Figures'!$G:$G,"E1")</f>
        <v>0</v>
      </c>
      <c r="N107" s="42">
        <f>SUMIFS('2012Figures'!$J:$J,'2012Figures'!$C:$C,$A107,'2012Figures'!$H:$H,$B107,'2012Figures'!$I:$I,$C107,'2012Figures'!$B:$B,"BrokerToCy",'2012Figures'!$G:$G,"P1")</f>
        <v>0</v>
      </c>
      <c r="O107" s="42">
        <f>SUMIFS('2012Figures'!$J:$J,'2012Figures'!$C:$C,$A107,'2012Figures'!$H:$H,$B107,'2012Figures'!$I:$I,$C107,'2012Figures'!$B:$B,"CyToBroker",'2012Figures'!$G:$G,"E1")</f>
        <v>0</v>
      </c>
      <c r="P107" s="42">
        <f>SUMIFS('2012Figures'!$J:$J,'2012Figures'!$C:$C,$A107,'2012Figures'!$H:$H,$B107,'2012Figures'!$I:$I,$C107,'2012Figures'!$B:$B,"CyToBroker",'2012Figures'!$G:$G,"P1")</f>
        <v>0</v>
      </c>
      <c r="R107" s="46" t="str">
        <f t="shared" si="29"/>
        <v/>
      </c>
      <c r="S107" s="46" t="str">
        <f t="shared" si="25"/>
        <v/>
      </c>
      <c r="T107" s="46" t="str">
        <f t="shared" si="26"/>
        <v/>
      </c>
      <c r="U107" s="46" t="str">
        <f t="shared" si="27"/>
        <v/>
      </c>
      <c r="V107" s="46" t="str">
        <f t="shared" si="28"/>
        <v/>
      </c>
    </row>
    <row r="108" spans="1:22" x14ac:dyDescent="0.2">
      <c r="A108" s="1">
        <v>104</v>
      </c>
      <c r="B108" s="1" t="s">
        <v>94</v>
      </c>
      <c r="C108" s="8">
        <v>6</v>
      </c>
      <c r="D108" s="29">
        <f>SUMIFS('2013Figures'!$J:$J,'2013Figures'!$C:$C,$A108,'2013Figures'!$H:$H,$B108,'2013Figures'!$I:$I,$C108)</f>
        <v>0</v>
      </c>
      <c r="E108" s="9">
        <f>SUMIFS('2013Figures'!$J:$J,'2013Figures'!$C:$C,$A108,'2013Figures'!$H:$H,$B108,'2013Figures'!$I:$I,$C108,'2013Figures'!$B:$B,"BrokerToCy",'2013Figures'!$G:$G,"E1")</f>
        <v>0</v>
      </c>
      <c r="F108" s="9">
        <f>SUMIFS('2013Figures'!$J:$J,'2013Figures'!$C:$C,$A108,'2013Figures'!$H:$H,$B108,'2013Figures'!$I:$I,$C108,'2013Figures'!$B:$B,"BrokerToCy",'2013Figures'!$G:$G,"P1")</f>
        <v>0</v>
      </c>
      <c r="G108" s="9">
        <f>SUMIFS('2013Figures'!$J:$J,'2013Figures'!$C:$C,$A108,'2013Figures'!$H:$H,$B108,'2013Figures'!$I:$I,$C108,'2013Figures'!$B:$B,"CyToBroker",'2013Figures'!$G:$G,"E1")</f>
        <v>0</v>
      </c>
      <c r="H108" s="9">
        <f>SUMIFS('2013Figures'!$J:$J,'2013Figures'!$C:$C,$A108,'2013Figures'!$H:$H,$B108,'2013Figures'!$I:$I,$C108,'2013Figures'!$B:$B,"CyToBroker",'2013Figures'!$G:$G,"P1")</f>
        <v>0</v>
      </c>
      <c r="J108" s="8">
        <v>201101</v>
      </c>
      <c r="L108" s="42">
        <f>SUMIFS('2012Figures'!$J:$J,'2012Figures'!$C:$C,$A108,'2012Figures'!$H:$H,$B108,'2012Figures'!$I:$I,$C108)</f>
        <v>0</v>
      </c>
      <c r="M108" s="42">
        <f>SUMIFS('2012Figures'!$J:$J,'2012Figures'!$C:$C,$A108,'2012Figures'!$H:$H,$B108,'2012Figures'!$I:$I,$C108,'2012Figures'!$B:$B,"BrokerToCy",'2012Figures'!$G:$G,"E1")</f>
        <v>0</v>
      </c>
      <c r="N108" s="42">
        <f>SUMIFS('2012Figures'!$J:$J,'2012Figures'!$C:$C,$A108,'2012Figures'!$H:$H,$B108,'2012Figures'!$I:$I,$C108,'2012Figures'!$B:$B,"BrokerToCy",'2012Figures'!$G:$G,"P1")</f>
        <v>0</v>
      </c>
      <c r="O108" s="42">
        <f>SUMIFS('2012Figures'!$J:$J,'2012Figures'!$C:$C,$A108,'2012Figures'!$H:$H,$B108,'2012Figures'!$I:$I,$C108,'2012Figures'!$B:$B,"CyToBroker",'2012Figures'!$G:$G,"E1")</f>
        <v>0</v>
      </c>
      <c r="P108" s="42">
        <f>SUMIFS('2012Figures'!$J:$J,'2012Figures'!$C:$C,$A108,'2012Figures'!$H:$H,$B108,'2012Figures'!$I:$I,$C108,'2012Figures'!$B:$B,"CyToBroker",'2012Figures'!$G:$G,"P1")</f>
        <v>0</v>
      </c>
      <c r="R108" s="46" t="str">
        <f t="shared" si="29"/>
        <v/>
      </c>
      <c r="S108" s="46" t="str">
        <f t="shared" si="25"/>
        <v/>
      </c>
      <c r="T108" s="46" t="str">
        <f t="shared" si="26"/>
        <v/>
      </c>
      <c r="U108" s="46" t="str">
        <f t="shared" si="27"/>
        <v/>
      </c>
      <c r="V108" s="46" t="str">
        <f t="shared" si="28"/>
        <v/>
      </c>
    </row>
    <row r="109" spans="1:22" x14ac:dyDescent="0.2">
      <c r="A109" s="1">
        <v>104</v>
      </c>
      <c r="B109" s="1" t="s">
        <v>94</v>
      </c>
      <c r="C109" s="8">
        <v>5</v>
      </c>
      <c r="D109" s="29">
        <f>SUMIFS('2013Figures'!$J:$J,'2013Figures'!$C:$C,$A109,'2013Figures'!$H:$H,$B109,'2013Figures'!$I:$I,$C109)</f>
        <v>0</v>
      </c>
      <c r="E109" s="9">
        <f>SUMIFS('2013Figures'!$J:$J,'2013Figures'!$C:$C,$A109,'2013Figures'!$H:$H,$B109,'2013Figures'!$I:$I,$C109,'2013Figures'!$B:$B,"BrokerToCy",'2013Figures'!$G:$G,"E1")</f>
        <v>0</v>
      </c>
      <c r="F109" s="9">
        <f>SUMIFS('2013Figures'!$J:$J,'2013Figures'!$C:$C,$A109,'2013Figures'!$H:$H,$B109,'2013Figures'!$I:$I,$C109,'2013Figures'!$B:$B,"BrokerToCy",'2013Figures'!$G:$G,"P1")</f>
        <v>0</v>
      </c>
      <c r="G109" s="9">
        <f>SUMIFS('2013Figures'!$J:$J,'2013Figures'!$C:$C,$A109,'2013Figures'!$H:$H,$B109,'2013Figures'!$I:$I,$C109,'2013Figures'!$B:$B,"CyToBroker",'2013Figures'!$G:$G,"E1")</f>
        <v>0</v>
      </c>
      <c r="H109" s="9">
        <f>SUMIFS('2013Figures'!$J:$J,'2013Figures'!$C:$C,$A109,'2013Figures'!$H:$H,$B109,'2013Figures'!$I:$I,$C109,'2013Figures'!$B:$B,"CyToBroker",'2013Figures'!$G:$G,"P1")</f>
        <v>0</v>
      </c>
      <c r="J109" s="8">
        <v>201001</v>
      </c>
      <c r="L109" s="42">
        <f>SUMIFS('2012Figures'!$J:$J,'2012Figures'!$C:$C,$A109,'2012Figures'!$H:$H,$B109,'2012Figures'!$I:$I,$C109)</f>
        <v>0</v>
      </c>
      <c r="M109" s="42">
        <f>SUMIFS('2012Figures'!$J:$J,'2012Figures'!$C:$C,$A109,'2012Figures'!$H:$H,$B109,'2012Figures'!$I:$I,$C109,'2012Figures'!$B:$B,"BrokerToCy",'2012Figures'!$G:$G,"E1")</f>
        <v>0</v>
      </c>
      <c r="N109" s="42">
        <f>SUMIFS('2012Figures'!$J:$J,'2012Figures'!$C:$C,$A109,'2012Figures'!$H:$H,$B109,'2012Figures'!$I:$I,$C109,'2012Figures'!$B:$B,"BrokerToCy",'2012Figures'!$G:$G,"P1")</f>
        <v>0</v>
      </c>
      <c r="O109" s="42">
        <f>SUMIFS('2012Figures'!$J:$J,'2012Figures'!$C:$C,$A109,'2012Figures'!$H:$H,$B109,'2012Figures'!$I:$I,$C109,'2012Figures'!$B:$B,"CyToBroker",'2012Figures'!$G:$G,"E1")</f>
        <v>0</v>
      </c>
      <c r="P109" s="42">
        <f>SUMIFS('2012Figures'!$J:$J,'2012Figures'!$C:$C,$A109,'2012Figures'!$H:$H,$B109,'2012Figures'!$I:$I,$C109,'2012Figures'!$B:$B,"CyToBroker",'2012Figures'!$G:$G,"P1")</f>
        <v>0</v>
      </c>
      <c r="R109" s="46" t="str">
        <f t="shared" si="29"/>
        <v/>
      </c>
      <c r="S109" s="46" t="str">
        <f t="shared" si="25"/>
        <v/>
      </c>
      <c r="T109" s="46" t="str">
        <f t="shared" si="26"/>
        <v/>
      </c>
      <c r="U109" s="46" t="str">
        <f t="shared" si="27"/>
        <v/>
      </c>
      <c r="V109" s="46" t="str">
        <f t="shared" si="28"/>
        <v/>
      </c>
    </row>
    <row r="110" spans="1:22" x14ac:dyDescent="0.2">
      <c r="A110" s="1">
        <v>104</v>
      </c>
      <c r="B110" s="1" t="s">
        <v>94</v>
      </c>
      <c r="C110" s="8">
        <v>4</v>
      </c>
      <c r="D110" s="29">
        <f>SUMIFS('2013Figures'!$J:$J,'2013Figures'!$C:$C,$A110,'2013Figures'!$H:$H,$B110,'2013Figures'!$I:$I,$C110)</f>
        <v>0</v>
      </c>
      <c r="E110" s="9">
        <f>SUMIFS('2013Figures'!$J:$J,'2013Figures'!$C:$C,$A110,'2013Figures'!$H:$H,$B110,'2013Figures'!$I:$I,$C110,'2013Figures'!$B:$B,"BrokerToCy",'2013Figures'!$G:$G,"E1")</f>
        <v>0</v>
      </c>
      <c r="F110" s="9">
        <f>SUMIFS('2013Figures'!$J:$J,'2013Figures'!$C:$C,$A110,'2013Figures'!$H:$H,$B110,'2013Figures'!$I:$I,$C110,'2013Figures'!$B:$B,"BrokerToCy",'2013Figures'!$G:$G,"P1")</f>
        <v>0</v>
      </c>
      <c r="G110" s="9">
        <f>SUMIFS('2013Figures'!$J:$J,'2013Figures'!$C:$C,$A110,'2013Figures'!$H:$H,$B110,'2013Figures'!$I:$I,$C110,'2013Figures'!$B:$B,"CyToBroker",'2013Figures'!$G:$G,"E1")</f>
        <v>0</v>
      </c>
      <c r="H110" s="9">
        <f>SUMIFS('2013Figures'!$J:$J,'2013Figures'!$C:$C,$A110,'2013Figures'!$H:$H,$B110,'2013Figures'!$I:$I,$C110,'2013Figures'!$B:$B,"CyToBroker",'2013Figures'!$G:$G,"P1")</f>
        <v>0</v>
      </c>
      <c r="J110" s="8">
        <v>200901</v>
      </c>
      <c r="L110" s="42">
        <f>SUMIFS('2012Figures'!$J:$J,'2012Figures'!$C:$C,$A110,'2012Figures'!$H:$H,$B110,'2012Figures'!$I:$I,$C110)</f>
        <v>0</v>
      </c>
      <c r="M110" s="42">
        <f>SUMIFS('2012Figures'!$J:$J,'2012Figures'!$C:$C,$A110,'2012Figures'!$H:$H,$B110,'2012Figures'!$I:$I,$C110,'2012Figures'!$B:$B,"BrokerToCy",'2012Figures'!$G:$G,"E1")</f>
        <v>0</v>
      </c>
      <c r="N110" s="42">
        <f>SUMIFS('2012Figures'!$J:$J,'2012Figures'!$C:$C,$A110,'2012Figures'!$H:$H,$B110,'2012Figures'!$I:$I,$C110,'2012Figures'!$B:$B,"BrokerToCy",'2012Figures'!$G:$G,"P1")</f>
        <v>0</v>
      </c>
      <c r="O110" s="42">
        <f>SUMIFS('2012Figures'!$J:$J,'2012Figures'!$C:$C,$A110,'2012Figures'!$H:$H,$B110,'2012Figures'!$I:$I,$C110,'2012Figures'!$B:$B,"CyToBroker",'2012Figures'!$G:$G,"E1")</f>
        <v>0</v>
      </c>
      <c r="P110" s="42">
        <f>SUMIFS('2012Figures'!$J:$J,'2012Figures'!$C:$C,$A110,'2012Figures'!$H:$H,$B110,'2012Figures'!$I:$I,$C110,'2012Figures'!$B:$B,"CyToBroker",'2012Figures'!$G:$G,"P1")</f>
        <v>0</v>
      </c>
      <c r="R110" s="46" t="str">
        <f t="shared" si="29"/>
        <v/>
      </c>
      <c r="S110" s="46" t="str">
        <f t="shared" si="25"/>
        <v/>
      </c>
      <c r="T110" s="46" t="str">
        <f t="shared" si="26"/>
        <v/>
      </c>
      <c r="U110" s="46" t="str">
        <f t="shared" si="27"/>
        <v/>
      </c>
      <c r="V110" s="46" t="str">
        <f t="shared" si="28"/>
        <v/>
      </c>
    </row>
    <row r="111" spans="1:22" x14ac:dyDescent="0.2">
      <c r="A111" s="1">
        <v>104</v>
      </c>
      <c r="B111" s="1" t="s">
        <v>94</v>
      </c>
      <c r="C111" s="8">
        <v>3</v>
      </c>
      <c r="D111" s="29">
        <f>SUMIFS('2013Figures'!$J:$J,'2013Figures'!$C:$C,$A111,'2013Figures'!$H:$H,$B111,'2013Figures'!$I:$I,$C111)</f>
        <v>0</v>
      </c>
      <c r="E111" s="9">
        <f>SUMIFS('2013Figures'!$J:$J,'2013Figures'!$C:$C,$A111,'2013Figures'!$H:$H,$B111,'2013Figures'!$I:$I,$C111,'2013Figures'!$B:$B,"BrokerToCy",'2013Figures'!$G:$G,"E1")</f>
        <v>0</v>
      </c>
      <c r="F111" s="9">
        <f>SUMIFS('2013Figures'!$J:$J,'2013Figures'!$C:$C,$A111,'2013Figures'!$H:$H,$B111,'2013Figures'!$I:$I,$C111,'2013Figures'!$B:$B,"BrokerToCy",'2013Figures'!$G:$G,"P1")</f>
        <v>0</v>
      </c>
      <c r="G111" s="9">
        <f>SUMIFS('2013Figures'!$J:$J,'2013Figures'!$C:$C,$A111,'2013Figures'!$H:$H,$B111,'2013Figures'!$I:$I,$C111,'2013Figures'!$B:$B,"CyToBroker",'2013Figures'!$G:$G,"E1")</f>
        <v>0</v>
      </c>
      <c r="H111" s="9">
        <f>SUMIFS('2013Figures'!$J:$J,'2013Figures'!$C:$C,$A111,'2013Figures'!$H:$H,$B111,'2013Figures'!$I:$I,$C111,'2013Figures'!$B:$B,"CyToBroker",'2013Figures'!$G:$G,"P1")</f>
        <v>0</v>
      </c>
      <c r="J111" s="8">
        <v>200801</v>
      </c>
      <c r="L111" s="42">
        <f>SUMIFS('2012Figures'!$J:$J,'2012Figures'!$C:$C,$A111,'2012Figures'!$H:$H,$B111,'2012Figures'!$I:$I,$C111)</f>
        <v>0</v>
      </c>
      <c r="M111" s="42">
        <f>SUMIFS('2012Figures'!$J:$J,'2012Figures'!$C:$C,$A111,'2012Figures'!$H:$H,$B111,'2012Figures'!$I:$I,$C111,'2012Figures'!$B:$B,"BrokerToCy",'2012Figures'!$G:$G,"E1")</f>
        <v>0</v>
      </c>
      <c r="N111" s="42">
        <f>SUMIFS('2012Figures'!$J:$J,'2012Figures'!$C:$C,$A111,'2012Figures'!$H:$H,$B111,'2012Figures'!$I:$I,$C111,'2012Figures'!$B:$B,"BrokerToCy",'2012Figures'!$G:$G,"P1")</f>
        <v>0</v>
      </c>
      <c r="O111" s="42">
        <f>SUMIFS('2012Figures'!$J:$J,'2012Figures'!$C:$C,$A111,'2012Figures'!$H:$H,$B111,'2012Figures'!$I:$I,$C111,'2012Figures'!$B:$B,"CyToBroker",'2012Figures'!$G:$G,"E1")</f>
        <v>0</v>
      </c>
      <c r="P111" s="42">
        <f>SUMIFS('2012Figures'!$J:$J,'2012Figures'!$C:$C,$A111,'2012Figures'!$H:$H,$B111,'2012Figures'!$I:$I,$C111,'2012Figures'!$B:$B,"CyToBroker",'2012Figures'!$G:$G,"P1")</f>
        <v>0</v>
      </c>
      <c r="R111" s="46" t="str">
        <f t="shared" si="29"/>
        <v/>
      </c>
      <c r="S111" s="46" t="str">
        <f t="shared" si="25"/>
        <v/>
      </c>
      <c r="T111" s="46" t="str">
        <f t="shared" si="26"/>
        <v/>
      </c>
      <c r="U111" s="46" t="str">
        <f t="shared" si="27"/>
        <v/>
      </c>
      <c r="V111" s="46" t="str">
        <f t="shared" si="28"/>
        <v/>
      </c>
    </row>
    <row r="112" spans="1:22" x14ac:dyDescent="0.2">
      <c r="A112" s="1">
        <v>104</v>
      </c>
      <c r="B112" s="1" t="s">
        <v>94</v>
      </c>
      <c r="C112" s="8">
        <v>2</v>
      </c>
      <c r="D112" s="29">
        <f>SUMIFS('2013Figures'!$J:$J,'2013Figures'!$C:$C,$A112,'2013Figures'!$H:$H,$B112,'2013Figures'!$I:$I,$C112)</f>
        <v>0</v>
      </c>
      <c r="E112" s="9">
        <f>SUMIFS('2013Figures'!$J:$J,'2013Figures'!$C:$C,$A112,'2013Figures'!$H:$H,$B112,'2013Figures'!$I:$I,$C112,'2013Figures'!$B:$B,"BrokerToCy",'2013Figures'!$G:$G,"E1")</f>
        <v>0</v>
      </c>
      <c r="F112" s="9">
        <f>SUMIFS('2013Figures'!$J:$J,'2013Figures'!$C:$C,$A112,'2013Figures'!$H:$H,$B112,'2013Figures'!$I:$I,$C112,'2013Figures'!$B:$B,"BrokerToCy",'2013Figures'!$G:$G,"P1")</f>
        <v>0</v>
      </c>
      <c r="G112" s="9">
        <f>SUMIFS('2013Figures'!$J:$J,'2013Figures'!$C:$C,$A112,'2013Figures'!$H:$H,$B112,'2013Figures'!$I:$I,$C112,'2013Figures'!$B:$B,"CyToBroker",'2013Figures'!$G:$G,"E1")</f>
        <v>0</v>
      </c>
      <c r="H112" s="9">
        <f>SUMIFS('2013Figures'!$J:$J,'2013Figures'!$C:$C,$A112,'2013Figures'!$H:$H,$B112,'2013Figures'!$I:$I,$C112,'2013Figures'!$B:$B,"CyToBroker",'2013Figures'!$G:$G,"P1")</f>
        <v>0</v>
      </c>
      <c r="J112" s="8">
        <v>200701</v>
      </c>
      <c r="L112" s="42">
        <f>SUMIFS('2012Figures'!$J:$J,'2012Figures'!$C:$C,$A112,'2012Figures'!$H:$H,$B112,'2012Figures'!$I:$I,$C112)</f>
        <v>0</v>
      </c>
      <c r="M112" s="42">
        <f>SUMIFS('2012Figures'!$J:$J,'2012Figures'!$C:$C,$A112,'2012Figures'!$H:$H,$B112,'2012Figures'!$I:$I,$C112,'2012Figures'!$B:$B,"BrokerToCy",'2012Figures'!$G:$G,"E1")</f>
        <v>0</v>
      </c>
      <c r="N112" s="42">
        <f>SUMIFS('2012Figures'!$J:$J,'2012Figures'!$C:$C,$A112,'2012Figures'!$H:$H,$B112,'2012Figures'!$I:$I,$C112,'2012Figures'!$B:$B,"BrokerToCy",'2012Figures'!$G:$G,"P1")</f>
        <v>0</v>
      </c>
      <c r="O112" s="42">
        <f>SUMIFS('2012Figures'!$J:$J,'2012Figures'!$C:$C,$A112,'2012Figures'!$H:$H,$B112,'2012Figures'!$I:$I,$C112,'2012Figures'!$B:$B,"CyToBroker",'2012Figures'!$G:$G,"E1")</f>
        <v>0</v>
      </c>
      <c r="P112" s="42">
        <f>SUMIFS('2012Figures'!$J:$J,'2012Figures'!$C:$C,$A112,'2012Figures'!$H:$H,$B112,'2012Figures'!$I:$I,$C112,'2012Figures'!$B:$B,"CyToBroker",'2012Figures'!$G:$G,"P1")</f>
        <v>0</v>
      </c>
      <c r="R112" s="46" t="str">
        <f t="shared" si="29"/>
        <v/>
      </c>
      <c r="S112" s="46" t="str">
        <f t="shared" si="25"/>
        <v/>
      </c>
      <c r="T112" s="46" t="str">
        <f t="shared" si="26"/>
        <v/>
      </c>
      <c r="U112" s="46" t="str">
        <f t="shared" si="27"/>
        <v/>
      </c>
      <c r="V112" s="46" t="str">
        <f t="shared" si="28"/>
        <v/>
      </c>
    </row>
    <row r="113" spans="1:22" x14ac:dyDescent="0.2">
      <c r="A113" s="1">
        <v>104</v>
      </c>
      <c r="B113" s="1" t="s">
        <v>94</v>
      </c>
      <c r="C113" s="8">
        <v>1</v>
      </c>
      <c r="D113" s="29">
        <f>SUMIFS('2013Figures'!$J:$J,'2013Figures'!$C:$C,$A113,'2013Figures'!$H:$H,$B113,'2013Figures'!$I:$I,$C113)</f>
        <v>0</v>
      </c>
      <c r="E113" s="9">
        <f>SUMIFS('2013Figures'!$J:$J,'2013Figures'!$C:$C,$A113,'2013Figures'!$H:$H,$B113,'2013Figures'!$I:$I,$C113,'2013Figures'!$B:$B,"BrokerToCy",'2013Figures'!$G:$G,"E1")</f>
        <v>0</v>
      </c>
      <c r="F113" s="9">
        <f>SUMIFS('2013Figures'!$J:$J,'2013Figures'!$C:$C,$A113,'2013Figures'!$H:$H,$B113,'2013Figures'!$I:$I,$C113,'2013Figures'!$B:$B,"BrokerToCy",'2013Figures'!$G:$G,"P1")</f>
        <v>0</v>
      </c>
      <c r="G113" s="9">
        <f>SUMIFS('2013Figures'!$J:$J,'2013Figures'!$C:$C,$A113,'2013Figures'!$H:$H,$B113,'2013Figures'!$I:$I,$C113,'2013Figures'!$B:$B,"CyToBroker",'2013Figures'!$G:$G,"E1")</f>
        <v>0</v>
      </c>
      <c r="H113" s="9">
        <f>SUMIFS('2013Figures'!$J:$J,'2013Figures'!$C:$C,$A113,'2013Figures'!$H:$H,$B113,'2013Figures'!$I:$I,$C113,'2013Figures'!$B:$B,"CyToBroker",'2013Figures'!$G:$G,"P1")</f>
        <v>0</v>
      </c>
      <c r="J113" s="8">
        <v>200601</v>
      </c>
      <c r="L113" s="42">
        <f>SUMIFS('2012Figures'!$J:$J,'2012Figures'!$C:$C,$A113,'2012Figures'!$H:$H,$B113,'2012Figures'!$I:$I,$C113)</f>
        <v>0</v>
      </c>
      <c r="M113" s="42">
        <f>SUMIFS('2012Figures'!$J:$J,'2012Figures'!$C:$C,$A113,'2012Figures'!$H:$H,$B113,'2012Figures'!$I:$I,$C113,'2012Figures'!$B:$B,"BrokerToCy",'2012Figures'!$G:$G,"E1")</f>
        <v>0</v>
      </c>
      <c r="N113" s="42">
        <f>SUMIFS('2012Figures'!$J:$J,'2012Figures'!$C:$C,$A113,'2012Figures'!$H:$H,$B113,'2012Figures'!$I:$I,$C113,'2012Figures'!$B:$B,"BrokerToCy",'2012Figures'!$G:$G,"P1")</f>
        <v>0</v>
      </c>
      <c r="O113" s="42">
        <f>SUMIFS('2012Figures'!$J:$J,'2012Figures'!$C:$C,$A113,'2012Figures'!$H:$H,$B113,'2012Figures'!$I:$I,$C113,'2012Figures'!$B:$B,"CyToBroker",'2012Figures'!$G:$G,"E1")</f>
        <v>0</v>
      </c>
      <c r="P113" s="42">
        <f>SUMIFS('2012Figures'!$J:$J,'2012Figures'!$C:$C,$A113,'2012Figures'!$H:$H,$B113,'2012Figures'!$I:$I,$C113,'2012Figures'!$B:$B,"CyToBroker",'2012Figures'!$G:$G,"P1")</f>
        <v>0</v>
      </c>
      <c r="R113" s="46" t="str">
        <f t="shared" si="29"/>
        <v/>
      </c>
      <c r="S113" s="46" t="str">
        <f t="shared" si="25"/>
        <v/>
      </c>
      <c r="T113" s="46" t="str">
        <f t="shared" si="26"/>
        <v/>
      </c>
      <c r="U113" s="46" t="str">
        <f t="shared" si="27"/>
        <v/>
      </c>
      <c r="V113" s="46" t="str">
        <f t="shared" si="28"/>
        <v/>
      </c>
    </row>
    <row r="114" spans="1:22" x14ac:dyDescent="0.2">
      <c r="A114" s="1">
        <v>104</v>
      </c>
      <c r="B114" s="1" t="s">
        <v>94</v>
      </c>
      <c r="D114" s="29">
        <f>SUMIFS('2013Figures'!$J:$J,'2013Figures'!$C:$C,$A114,'2013Figures'!$H:$H,$B114,'2013Figures'!$I:$I,"")</f>
        <v>0</v>
      </c>
      <c r="E114" s="9">
        <f>SUMIFS('2013Figures'!$J:$J,'2013Figures'!$C:$C,$A114,'2013Figures'!$H:$H,$B114,'2013Figures'!$I:$I,"",'2013Figures'!$B:$B,"BrokerToCy",'2013Figures'!$G:$G,"E1")</f>
        <v>0</v>
      </c>
      <c r="F114" s="9">
        <f>SUMIFS('2013Figures'!$J:$J,'2013Figures'!$C:$C,$A114,'2013Figures'!$H:$H,$B114,'2013Figures'!$I:$I,"",'2013Figures'!$B:$B,"BrokerToCy",'2013Figures'!$G:$G,"P1")</f>
        <v>0</v>
      </c>
      <c r="G114" s="9">
        <f>SUMIFS('2013Figures'!$J:$J,'2013Figures'!$C:$C,$A114,'2013Figures'!$H:$H,$B114,'2013Figures'!$I:$I,"",'2013Figures'!$B:$B,"CyToBroker",'2013Figures'!$G:$G,"E1")</f>
        <v>0</v>
      </c>
      <c r="H114" s="9">
        <f>SUMIFS('2013Figures'!$J:$J,'2013Figures'!$C:$C,$A114,'2013Figures'!$H:$H,$B114,'2013Figures'!$I:$I,"",'2013Figures'!$B:$B,"CyToBroker",'2013Figures'!$G:$G,"P1")</f>
        <v>0</v>
      </c>
      <c r="J114" s="8" t="s">
        <v>131</v>
      </c>
      <c r="L114" s="42">
        <f>SUMIFS('2012Figures'!$J:$J,'2012Figures'!$C:$C,$A114,'2012Figures'!$H:$H,$B114,'2012Figures'!$I:$I,"")</f>
        <v>0</v>
      </c>
      <c r="M114" s="42">
        <f>SUMIFS('2012Figures'!$J:$J,'2012Figures'!$C:$C,$A114,'2012Figures'!$H:$H,$B114,'2012Figures'!$I:$I,"",'2012Figures'!$B:$B,"BrokerToCy",'2012Figures'!$G:$G,"E1")</f>
        <v>0</v>
      </c>
      <c r="N114" s="42">
        <f>SUMIFS('2012Figures'!$J:$J,'2012Figures'!$C:$C,$A114,'2012Figures'!$H:$H,$B114,'2012Figures'!$I:$I,"",'2012Figures'!$B:$B,"BrokerToCy",'2012Figures'!$G:$G,"P1")</f>
        <v>0</v>
      </c>
      <c r="O114" s="42">
        <f>SUMIFS('2012Figures'!$J:$J,'2012Figures'!$C:$C,$A114,'2012Figures'!$H:$H,$B114,'2012Figures'!$I:$I,"",'2012Figures'!$B:$B,"CyToBroker",'2012Figures'!$G:$G,"E1")</f>
        <v>0</v>
      </c>
      <c r="P114" s="42">
        <f>SUMIFS('2012Figures'!$J:$J,'2012Figures'!$C:$C,$A114,'2012Figures'!$H:$H,$B114,'2012Figures'!$I:$I,"",'2012Figures'!$B:$B,"CyToBroker",'2012Figures'!$G:$G,"P1")</f>
        <v>0</v>
      </c>
      <c r="R114" s="46" t="str">
        <f t="shared" si="29"/>
        <v/>
      </c>
      <c r="S114" s="46" t="str">
        <f t="shared" si="25"/>
        <v/>
      </c>
      <c r="T114" s="46" t="str">
        <f t="shared" si="26"/>
        <v/>
      </c>
      <c r="U114" s="46" t="str">
        <f t="shared" si="27"/>
        <v/>
      </c>
      <c r="V114" s="46" t="str">
        <f t="shared" si="28"/>
        <v/>
      </c>
    </row>
    <row r="115" spans="1:22" x14ac:dyDescent="0.2">
      <c r="A115" s="1">
        <v>104</v>
      </c>
      <c r="B115" s="1" t="s">
        <v>58</v>
      </c>
      <c r="C115" s="8">
        <v>3</v>
      </c>
      <c r="D115" s="29">
        <f>SUMIFS('2013Figures'!$J:$J,'2013Figures'!$C:$C,$A115,'2013Figures'!$H:$H,$B115,'2013Figures'!$I:$I,$C115)</f>
        <v>21368</v>
      </c>
      <c r="E115" s="29">
        <f>SUMIFS('2013Figures'!$J:$J,'2013Figures'!$C:$C,$A115,'2013Figures'!$H:$H,$B115,'2013Figures'!$I:$I,$C115,'2013Figures'!$B:$B,"BrokerToCy",'2013Figures'!$G:$G,"E1")</f>
        <v>0</v>
      </c>
      <c r="F115" s="29">
        <f>SUMIFS('2013Figures'!$J:$J,'2013Figures'!$C:$C,$A115,'2013Figures'!$H:$H,$B115,'2013Figures'!$I:$I,$C115,'2013Figures'!$B:$B,"BrokerToCy",'2013Figures'!$G:$G,"P1")</f>
        <v>0</v>
      </c>
      <c r="G115" s="29">
        <f>SUMIFS('2013Figures'!$J:$J,'2013Figures'!$C:$C,$A115,'2013Figures'!$H:$H,$B115,'2013Figures'!$I:$I,$C115,'2013Figures'!$B:$B,"CyToBroker",'2013Figures'!$G:$G,"E1")</f>
        <v>21368</v>
      </c>
      <c r="H115" s="29">
        <f>SUMIFS('2013Figures'!$J:$J,'2013Figures'!$C:$C,$A115,'2013Figures'!$H:$H,$B115,'2013Figures'!$I:$I,$C115,'2013Figures'!$B:$B,"CyToBroker",'2013Figures'!$G:$G,"P1")</f>
        <v>0</v>
      </c>
      <c r="I115" s="30"/>
      <c r="J115" s="31">
        <v>201001</v>
      </c>
      <c r="K115" s="30"/>
      <c r="L115" s="42">
        <f>SUMIFS('2012Figures'!$J:$J,'2012Figures'!$C:$C,$A115,'2012Figures'!$H:$H,$B115,'2012Figures'!$I:$I,$C115)</f>
        <v>153</v>
      </c>
      <c r="M115" s="42">
        <f>SUMIFS('2012Figures'!$J:$J,'2012Figures'!$C:$C,$A115,'2012Figures'!$H:$H,$B115,'2012Figures'!$I:$I,$C115,'2012Figures'!$B:$B,"BrokerToCy",'2012Figures'!$G:$G,"E1")</f>
        <v>0</v>
      </c>
      <c r="N115" s="42">
        <f>SUMIFS('2012Figures'!$J:$J,'2012Figures'!$C:$C,$A115,'2012Figures'!$H:$H,$B115,'2012Figures'!$I:$I,$C115,'2012Figures'!$B:$B,"BrokerToCy",'2012Figures'!$G:$G,"P1")</f>
        <v>0</v>
      </c>
      <c r="O115" s="42">
        <f>SUMIFS('2012Figures'!$J:$J,'2012Figures'!$C:$C,$A115,'2012Figures'!$H:$H,$B115,'2012Figures'!$I:$I,$C115,'2012Figures'!$B:$B,"CyToBroker",'2012Figures'!$G:$G,"E1")</f>
        <v>153</v>
      </c>
      <c r="P115" s="42">
        <f>SUMIFS('2012Figures'!$J:$J,'2012Figures'!$C:$C,$A115,'2012Figures'!$H:$H,$B115,'2012Figures'!$I:$I,$C115,'2012Figures'!$B:$B,"CyToBroker",'2012Figures'!$G:$G,"P1")</f>
        <v>0</v>
      </c>
      <c r="Q115" s="30"/>
      <c r="R115" s="46">
        <f t="shared" si="29"/>
        <v>138.66</v>
      </c>
      <c r="S115" s="46" t="str">
        <f t="shared" si="25"/>
        <v/>
      </c>
      <c r="T115" s="46" t="str">
        <f t="shared" si="26"/>
        <v/>
      </c>
      <c r="U115" s="46">
        <f t="shared" si="27"/>
        <v>138.66</v>
      </c>
      <c r="V115" s="46" t="str">
        <f t="shared" si="28"/>
        <v/>
      </c>
    </row>
    <row r="116" spans="1:22" x14ac:dyDescent="0.2">
      <c r="A116" s="1">
        <v>104</v>
      </c>
      <c r="B116" s="1" t="s">
        <v>58</v>
      </c>
      <c r="C116" s="8">
        <v>2</v>
      </c>
      <c r="D116" s="29">
        <f>SUMIFS('2013Figures'!$J:$J,'2013Figures'!$C:$C,$A116,'2013Figures'!$H:$H,$B116,'2013Figures'!$I:$I,$C116)</f>
        <v>0</v>
      </c>
      <c r="E116" s="9">
        <f>SUMIFS('2013Figures'!$J:$J,'2013Figures'!$C:$C,$A116,'2013Figures'!$H:$H,$B116,'2013Figures'!$I:$I,$C116,'2013Figures'!$B:$B,"BrokerToCy",'2013Figures'!$G:$G,"E1")</f>
        <v>0</v>
      </c>
      <c r="F116" s="9">
        <f>SUMIFS('2013Figures'!$J:$J,'2013Figures'!$C:$C,$A116,'2013Figures'!$H:$H,$B116,'2013Figures'!$I:$I,$C116,'2013Figures'!$B:$B,"BrokerToCy",'2013Figures'!$G:$G,"P1")</f>
        <v>0</v>
      </c>
      <c r="G116" s="9">
        <f>SUMIFS('2013Figures'!$J:$J,'2013Figures'!$C:$C,$A116,'2013Figures'!$H:$H,$B116,'2013Figures'!$I:$I,$C116,'2013Figures'!$B:$B,"CyToBroker",'2013Figures'!$G:$G,"E1")</f>
        <v>0</v>
      </c>
      <c r="H116" s="9">
        <f>SUMIFS('2013Figures'!$J:$J,'2013Figures'!$C:$C,$A116,'2013Figures'!$H:$H,$B116,'2013Figures'!$I:$I,$C116,'2013Figures'!$B:$B,"CyToBroker",'2013Figures'!$G:$G,"P1")</f>
        <v>0</v>
      </c>
      <c r="J116" s="8">
        <v>200701</v>
      </c>
      <c r="L116" s="42">
        <f>SUMIFS('2012Figures'!$J:$J,'2012Figures'!$C:$C,$A116,'2012Figures'!$H:$H,$B116,'2012Figures'!$I:$I,$C116)</f>
        <v>0</v>
      </c>
      <c r="M116" s="42">
        <f>SUMIFS('2012Figures'!$J:$J,'2012Figures'!$C:$C,$A116,'2012Figures'!$H:$H,$B116,'2012Figures'!$I:$I,$C116,'2012Figures'!$B:$B,"BrokerToCy",'2012Figures'!$G:$G,"E1")</f>
        <v>0</v>
      </c>
      <c r="N116" s="42">
        <f>SUMIFS('2012Figures'!$J:$J,'2012Figures'!$C:$C,$A116,'2012Figures'!$H:$H,$B116,'2012Figures'!$I:$I,$C116,'2012Figures'!$B:$B,"BrokerToCy",'2012Figures'!$G:$G,"P1")</f>
        <v>0</v>
      </c>
      <c r="O116" s="42">
        <f>SUMIFS('2012Figures'!$J:$J,'2012Figures'!$C:$C,$A116,'2012Figures'!$H:$H,$B116,'2012Figures'!$I:$I,$C116,'2012Figures'!$B:$B,"CyToBroker",'2012Figures'!$G:$G,"E1")</f>
        <v>0</v>
      </c>
      <c r="P116" s="42">
        <f>SUMIFS('2012Figures'!$J:$J,'2012Figures'!$C:$C,$A116,'2012Figures'!$H:$H,$B116,'2012Figures'!$I:$I,$C116,'2012Figures'!$B:$B,"CyToBroker",'2012Figures'!$G:$G,"P1")</f>
        <v>0</v>
      </c>
      <c r="R116" s="46" t="str">
        <f t="shared" si="29"/>
        <v/>
      </c>
      <c r="S116" s="46" t="str">
        <f t="shared" si="25"/>
        <v/>
      </c>
      <c r="T116" s="46" t="str">
        <f t="shared" si="26"/>
        <v/>
      </c>
      <c r="U116" s="46" t="str">
        <f t="shared" si="27"/>
        <v/>
      </c>
      <c r="V116" s="46" t="str">
        <f t="shared" si="28"/>
        <v/>
      </c>
    </row>
    <row r="117" spans="1:22" x14ac:dyDescent="0.2">
      <c r="A117" s="1">
        <v>104</v>
      </c>
      <c r="B117" s="1" t="s">
        <v>58</v>
      </c>
      <c r="C117" s="8">
        <v>1</v>
      </c>
      <c r="D117" s="29">
        <f>SUMIFS('2013Figures'!$J:$J,'2013Figures'!$C:$C,$A117,'2013Figures'!$H:$H,$B117,'2013Figures'!$I:$I,$C117)</f>
        <v>0</v>
      </c>
      <c r="E117" s="9">
        <f>SUMIFS('2013Figures'!$J:$J,'2013Figures'!$C:$C,$A117,'2013Figures'!$H:$H,$B117,'2013Figures'!$I:$I,$C117,'2013Figures'!$B:$B,"BrokerToCy",'2013Figures'!$G:$G,"E1")</f>
        <v>0</v>
      </c>
      <c r="F117" s="9">
        <f>SUMIFS('2013Figures'!$J:$J,'2013Figures'!$C:$C,$A117,'2013Figures'!$H:$H,$B117,'2013Figures'!$I:$I,$C117,'2013Figures'!$B:$B,"BrokerToCy",'2013Figures'!$G:$G,"P1")</f>
        <v>0</v>
      </c>
      <c r="G117" s="9">
        <f>SUMIFS('2013Figures'!$J:$J,'2013Figures'!$C:$C,$A117,'2013Figures'!$H:$H,$B117,'2013Figures'!$I:$I,$C117,'2013Figures'!$B:$B,"CyToBroker",'2013Figures'!$G:$G,"E1")</f>
        <v>0</v>
      </c>
      <c r="H117" s="9">
        <f>SUMIFS('2013Figures'!$J:$J,'2013Figures'!$C:$C,$A117,'2013Figures'!$H:$H,$B117,'2013Figures'!$I:$I,$C117,'2013Figures'!$B:$B,"CyToBroker",'2013Figures'!$G:$G,"P1")</f>
        <v>0</v>
      </c>
      <c r="J117" s="8">
        <v>200601</v>
      </c>
      <c r="L117" s="42">
        <f>SUMIFS('2012Figures'!$J:$J,'2012Figures'!$C:$C,$A117,'2012Figures'!$H:$H,$B117,'2012Figures'!$I:$I,$C117)</f>
        <v>0</v>
      </c>
      <c r="M117" s="42">
        <f>SUMIFS('2012Figures'!$J:$J,'2012Figures'!$C:$C,$A117,'2012Figures'!$H:$H,$B117,'2012Figures'!$I:$I,$C117,'2012Figures'!$B:$B,"BrokerToCy",'2012Figures'!$G:$G,"E1")</f>
        <v>0</v>
      </c>
      <c r="N117" s="42">
        <f>SUMIFS('2012Figures'!$J:$J,'2012Figures'!$C:$C,$A117,'2012Figures'!$H:$H,$B117,'2012Figures'!$I:$I,$C117,'2012Figures'!$B:$B,"BrokerToCy",'2012Figures'!$G:$G,"P1")</f>
        <v>0</v>
      </c>
      <c r="O117" s="42">
        <f>SUMIFS('2012Figures'!$J:$J,'2012Figures'!$C:$C,$A117,'2012Figures'!$H:$H,$B117,'2012Figures'!$I:$I,$C117,'2012Figures'!$B:$B,"CyToBroker",'2012Figures'!$G:$G,"E1")</f>
        <v>0</v>
      </c>
      <c r="P117" s="42">
        <f>SUMIFS('2012Figures'!$J:$J,'2012Figures'!$C:$C,$A117,'2012Figures'!$H:$H,$B117,'2012Figures'!$I:$I,$C117,'2012Figures'!$B:$B,"CyToBroker",'2012Figures'!$G:$G,"P1")</f>
        <v>0</v>
      </c>
      <c r="R117" s="46" t="str">
        <f t="shared" si="29"/>
        <v/>
      </c>
      <c r="S117" s="46" t="str">
        <f t="shared" si="25"/>
        <v/>
      </c>
      <c r="T117" s="46" t="str">
        <f t="shared" si="26"/>
        <v/>
      </c>
      <c r="U117" s="46" t="str">
        <f t="shared" si="27"/>
        <v/>
      </c>
      <c r="V117" s="46" t="str">
        <f t="shared" si="28"/>
        <v/>
      </c>
    </row>
    <row r="118" spans="1:22" x14ac:dyDescent="0.2">
      <c r="A118" s="1">
        <v>104</v>
      </c>
      <c r="B118" s="1" t="s">
        <v>58</v>
      </c>
      <c r="D118" s="29">
        <f>SUMIFS('2013Figures'!$J:$J,'2013Figures'!$C:$C,$A118,'2013Figures'!$H:$H,$B118,'2013Figures'!$I:$I,"")</f>
        <v>0</v>
      </c>
      <c r="E118" s="9">
        <f>SUMIFS('2013Figures'!$J:$J,'2013Figures'!$C:$C,$A118,'2013Figures'!$H:$H,$B118,'2013Figures'!$I:$I,"",'2013Figures'!$B:$B,"BrokerToCy",'2013Figures'!$G:$G,"E1")</f>
        <v>0</v>
      </c>
      <c r="F118" s="9">
        <f>SUMIFS('2013Figures'!$J:$J,'2013Figures'!$C:$C,$A118,'2013Figures'!$H:$H,$B118,'2013Figures'!$I:$I,"",'2013Figures'!$B:$B,"BrokerToCy",'2013Figures'!$G:$G,"P1")</f>
        <v>0</v>
      </c>
      <c r="G118" s="9">
        <f>SUMIFS('2013Figures'!$J:$J,'2013Figures'!$C:$C,$A118,'2013Figures'!$H:$H,$B118,'2013Figures'!$I:$I,"",'2013Figures'!$B:$B,"CyToBroker",'2013Figures'!$G:$G,"E1")</f>
        <v>0</v>
      </c>
      <c r="H118" s="9">
        <f>SUMIFS('2013Figures'!$J:$J,'2013Figures'!$C:$C,$A118,'2013Figures'!$H:$H,$B118,'2013Figures'!$I:$I,"",'2013Figures'!$B:$B,"CyToBroker",'2013Figures'!$G:$G,"P1")</f>
        <v>0</v>
      </c>
      <c r="J118" s="8" t="s">
        <v>131</v>
      </c>
      <c r="L118" s="42">
        <f>SUMIFS('2012Figures'!$J:$J,'2012Figures'!$C:$C,$A118,'2012Figures'!$H:$H,$B118,'2012Figures'!$I:$I,"")</f>
        <v>0</v>
      </c>
      <c r="M118" s="42">
        <f>SUMIFS('2012Figures'!$J:$J,'2012Figures'!$C:$C,$A118,'2012Figures'!$H:$H,$B118,'2012Figures'!$I:$I,"",'2012Figures'!$B:$B,"BrokerToCy",'2012Figures'!$G:$G,"E1")</f>
        <v>0</v>
      </c>
      <c r="N118" s="42">
        <f>SUMIFS('2012Figures'!$J:$J,'2012Figures'!$C:$C,$A118,'2012Figures'!$H:$H,$B118,'2012Figures'!$I:$I,"",'2012Figures'!$B:$B,"BrokerToCy",'2012Figures'!$G:$G,"P1")</f>
        <v>0</v>
      </c>
      <c r="O118" s="42">
        <f>SUMIFS('2012Figures'!$J:$J,'2012Figures'!$C:$C,$A118,'2012Figures'!$H:$H,$B118,'2012Figures'!$I:$I,"",'2012Figures'!$B:$B,"CyToBroker",'2012Figures'!$G:$G,"E1")</f>
        <v>0</v>
      </c>
      <c r="P118" s="42">
        <f>SUMIFS('2012Figures'!$J:$J,'2012Figures'!$C:$C,$A118,'2012Figures'!$H:$H,$B118,'2012Figures'!$I:$I,"",'2012Figures'!$B:$B,"CyToBroker",'2012Figures'!$G:$G,"P1")</f>
        <v>0</v>
      </c>
      <c r="R118" s="46" t="str">
        <f t="shared" si="29"/>
        <v/>
      </c>
      <c r="S118" s="46" t="str">
        <f t="shared" si="25"/>
        <v/>
      </c>
      <c r="T118" s="46" t="str">
        <f t="shared" si="26"/>
        <v/>
      </c>
      <c r="U118" s="46" t="str">
        <f t="shared" si="27"/>
        <v/>
      </c>
      <c r="V118" s="46" t="str">
        <f t="shared" si="28"/>
        <v/>
      </c>
    </row>
    <row r="119" spans="1:22" x14ac:dyDescent="0.2">
      <c r="A119" s="1">
        <v>104</v>
      </c>
      <c r="B119" s="1" t="s">
        <v>95</v>
      </c>
      <c r="C119" s="8">
        <v>11</v>
      </c>
      <c r="D119" s="29">
        <f>SUMIFS('2013Figures'!$J:$J,'2013Figures'!$C:$C,$A119,'2013Figures'!$H:$H,$B119,'2013Figures'!$I:$I,$C119)</f>
        <v>0</v>
      </c>
      <c r="E119" s="9">
        <f>SUMIFS('2013Figures'!$J:$J,'2013Figures'!$C:$C,$A119,'2013Figures'!$H:$H,$B119,'2013Figures'!$I:$I,$C119,'2013Figures'!$B:$B,"BrokerToCy",'2013Figures'!$G:$G,"E1")</f>
        <v>0</v>
      </c>
      <c r="F119" s="9">
        <f>SUMIFS('2013Figures'!$J:$J,'2013Figures'!$C:$C,$A119,'2013Figures'!$H:$H,$B119,'2013Figures'!$I:$I,$C119,'2013Figures'!$B:$B,"BrokerToCy",'2013Figures'!$G:$G,"P1")</f>
        <v>0</v>
      </c>
      <c r="G119" s="9">
        <f>SUMIFS('2013Figures'!$J:$J,'2013Figures'!$C:$C,$A119,'2013Figures'!$H:$H,$B119,'2013Figures'!$I:$I,$C119,'2013Figures'!$B:$B,"CyToBroker",'2013Figures'!$G:$G,"E1")</f>
        <v>0</v>
      </c>
      <c r="H119" s="9">
        <f>SUMIFS('2013Figures'!$J:$J,'2013Figures'!$C:$C,$A119,'2013Figures'!$H:$H,$B119,'2013Figures'!$I:$I,$C119,'2013Figures'!$B:$B,"CyToBroker",'2013Figures'!$G:$G,"P1")</f>
        <v>0</v>
      </c>
      <c r="L119" s="42">
        <f>SUMIFS('2012Figures'!$J:$J,'2012Figures'!$C:$C,$A119,'2012Figures'!$H:$H,$B119,'2012Figures'!$I:$I,$C119)</f>
        <v>0</v>
      </c>
      <c r="M119" s="42">
        <f>SUMIFS('2012Figures'!$J:$J,'2012Figures'!$C:$C,$A119,'2012Figures'!$H:$H,$B119,'2012Figures'!$I:$I,$C119,'2012Figures'!$B:$B,"BrokerToCy",'2012Figures'!$G:$G,"E1")</f>
        <v>0</v>
      </c>
      <c r="N119" s="42">
        <f>SUMIFS('2012Figures'!$J:$J,'2012Figures'!$C:$C,$A119,'2012Figures'!$H:$H,$B119,'2012Figures'!$I:$I,$C119,'2012Figures'!$B:$B,"BrokerToCy",'2012Figures'!$G:$G,"P1")</f>
        <v>0</v>
      </c>
      <c r="O119" s="42">
        <f>SUMIFS('2012Figures'!$J:$J,'2012Figures'!$C:$C,$A119,'2012Figures'!$H:$H,$B119,'2012Figures'!$I:$I,$C119,'2012Figures'!$B:$B,"CyToBroker",'2012Figures'!$G:$G,"E1")</f>
        <v>0</v>
      </c>
      <c r="P119" s="42">
        <f>SUMIFS('2012Figures'!$J:$J,'2012Figures'!$C:$C,$A119,'2012Figures'!$H:$H,$B119,'2012Figures'!$I:$I,$C119,'2012Figures'!$B:$B,"CyToBroker",'2012Figures'!$G:$G,"P1")</f>
        <v>0</v>
      </c>
      <c r="R119" s="46" t="str">
        <f t="shared" si="29"/>
        <v/>
      </c>
      <c r="S119" s="46" t="str">
        <f t="shared" si="25"/>
        <v/>
      </c>
      <c r="T119" s="46" t="str">
        <f t="shared" si="26"/>
        <v/>
      </c>
      <c r="U119" s="46" t="str">
        <f t="shared" si="27"/>
        <v/>
      </c>
      <c r="V119" s="46" t="str">
        <f t="shared" si="28"/>
        <v/>
      </c>
    </row>
    <row r="120" spans="1:22" x14ac:dyDescent="0.2">
      <c r="A120" s="1">
        <v>104</v>
      </c>
      <c r="B120" s="1" t="s">
        <v>95</v>
      </c>
      <c r="C120" s="8">
        <v>10</v>
      </c>
      <c r="D120" s="29">
        <f>SUMIFS('2013Figures'!$J:$J,'2013Figures'!$C:$C,$A120,'2013Figures'!$H:$H,$B120,'2013Figures'!$I:$I,$C120)</f>
        <v>0</v>
      </c>
      <c r="E120" s="9">
        <f>SUMIFS('2013Figures'!$J:$J,'2013Figures'!$C:$C,$A120,'2013Figures'!$H:$H,$B120,'2013Figures'!$I:$I,$C120,'2013Figures'!$B:$B,"BrokerToCy",'2013Figures'!$G:$G,"E1")</f>
        <v>0</v>
      </c>
      <c r="F120" s="9">
        <f>SUMIFS('2013Figures'!$J:$J,'2013Figures'!$C:$C,$A120,'2013Figures'!$H:$H,$B120,'2013Figures'!$I:$I,$C120,'2013Figures'!$B:$B,"BrokerToCy",'2013Figures'!$G:$G,"P1")</f>
        <v>0</v>
      </c>
      <c r="G120" s="9">
        <f>SUMIFS('2013Figures'!$J:$J,'2013Figures'!$C:$C,$A120,'2013Figures'!$H:$H,$B120,'2013Figures'!$I:$I,$C120,'2013Figures'!$B:$B,"CyToBroker",'2013Figures'!$G:$G,"E1")</f>
        <v>0</v>
      </c>
      <c r="H120" s="9">
        <f>SUMIFS('2013Figures'!$J:$J,'2013Figures'!$C:$C,$A120,'2013Figures'!$H:$H,$B120,'2013Figures'!$I:$I,$C120,'2013Figures'!$B:$B,"CyToBroker",'2013Figures'!$G:$G,"P1")</f>
        <v>0</v>
      </c>
      <c r="J120" s="8">
        <v>201501</v>
      </c>
      <c r="L120" s="42">
        <f>SUMIFS('2012Figures'!$J:$J,'2012Figures'!$C:$C,$A120,'2012Figures'!$H:$H,$B120,'2012Figures'!$I:$I,$C120)</f>
        <v>0</v>
      </c>
      <c r="M120" s="42">
        <f>SUMIFS('2012Figures'!$J:$J,'2012Figures'!$C:$C,$A120,'2012Figures'!$H:$H,$B120,'2012Figures'!$I:$I,$C120,'2012Figures'!$B:$B,"BrokerToCy",'2012Figures'!$G:$G,"E1")</f>
        <v>0</v>
      </c>
      <c r="N120" s="42">
        <f>SUMIFS('2012Figures'!$J:$J,'2012Figures'!$C:$C,$A120,'2012Figures'!$H:$H,$B120,'2012Figures'!$I:$I,$C120,'2012Figures'!$B:$B,"BrokerToCy",'2012Figures'!$G:$G,"P1")</f>
        <v>0</v>
      </c>
      <c r="O120" s="42">
        <f>SUMIFS('2012Figures'!$J:$J,'2012Figures'!$C:$C,$A120,'2012Figures'!$H:$H,$B120,'2012Figures'!$I:$I,$C120,'2012Figures'!$B:$B,"CyToBroker",'2012Figures'!$G:$G,"E1")</f>
        <v>0</v>
      </c>
      <c r="P120" s="42">
        <f>SUMIFS('2012Figures'!$J:$J,'2012Figures'!$C:$C,$A120,'2012Figures'!$H:$H,$B120,'2012Figures'!$I:$I,$C120,'2012Figures'!$B:$B,"CyToBroker",'2012Figures'!$G:$G,"P1")</f>
        <v>0</v>
      </c>
      <c r="R120" s="46" t="str">
        <f t="shared" si="29"/>
        <v/>
      </c>
      <c r="S120" s="46" t="str">
        <f t="shared" si="25"/>
        <v/>
      </c>
      <c r="T120" s="46" t="str">
        <f t="shared" si="26"/>
        <v/>
      </c>
      <c r="U120" s="46" t="str">
        <f t="shared" si="27"/>
        <v/>
      </c>
      <c r="V120" s="46" t="str">
        <f t="shared" si="28"/>
        <v/>
      </c>
    </row>
    <row r="121" spans="1:22" x14ac:dyDescent="0.2">
      <c r="A121" s="1">
        <v>104</v>
      </c>
      <c r="B121" s="1" t="s">
        <v>95</v>
      </c>
      <c r="C121" s="8">
        <v>9</v>
      </c>
      <c r="D121" s="29">
        <f>SUMIFS('2013Figures'!$J:$J,'2013Figures'!$C:$C,$A121,'2013Figures'!$H:$H,$B121,'2013Figures'!$I:$I,$C121)</f>
        <v>0</v>
      </c>
      <c r="E121" s="9">
        <f>SUMIFS('2013Figures'!$J:$J,'2013Figures'!$C:$C,$A121,'2013Figures'!$H:$H,$B121,'2013Figures'!$I:$I,$C121,'2013Figures'!$B:$B,"BrokerToCy",'2013Figures'!$G:$G,"E1")</f>
        <v>0</v>
      </c>
      <c r="F121" s="9">
        <f>SUMIFS('2013Figures'!$J:$J,'2013Figures'!$C:$C,$A121,'2013Figures'!$H:$H,$B121,'2013Figures'!$I:$I,$C121,'2013Figures'!$B:$B,"BrokerToCy",'2013Figures'!$G:$G,"P1")</f>
        <v>0</v>
      </c>
      <c r="G121" s="9">
        <f>SUMIFS('2013Figures'!$J:$J,'2013Figures'!$C:$C,$A121,'2013Figures'!$H:$H,$B121,'2013Figures'!$I:$I,$C121,'2013Figures'!$B:$B,"CyToBroker",'2013Figures'!$G:$G,"E1")</f>
        <v>0</v>
      </c>
      <c r="H121" s="9">
        <f>SUMIFS('2013Figures'!$J:$J,'2013Figures'!$C:$C,$A121,'2013Figures'!$H:$H,$B121,'2013Figures'!$I:$I,$C121,'2013Figures'!$B:$B,"CyToBroker",'2013Figures'!$G:$G,"P1")</f>
        <v>0</v>
      </c>
      <c r="J121" s="8">
        <v>201401</v>
      </c>
      <c r="L121" s="42">
        <f>SUMIFS('2012Figures'!$J:$J,'2012Figures'!$C:$C,$A121,'2012Figures'!$H:$H,$B121,'2012Figures'!$I:$I,$C121)</f>
        <v>0</v>
      </c>
      <c r="M121" s="42">
        <f>SUMIFS('2012Figures'!$J:$J,'2012Figures'!$C:$C,$A121,'2012Figures'!$H:$H,$B121,'2012Figures'!$I:$I,$C121,'2012Figures'!$B:$B,"BrokerToCy",'2012Figures'!$G:$G,"E1")</f>
        <v>0</v>
      </c>
      <c r="N121" s="42">
        <f>SUMIFS('2012Figures'!$J:$J,'2012Figures'!$C:$C,$A121,'2012Figures'!$H:$H,$B121,'2012Figures'!$I:$I,$C121,'2012Figures'!$B:$B,"BrokerToCy",'2012Figures'!$G:$G,"P1")</f>
        <v>0</v>
      </c>
      <c r="O121" s="42">
        <f>SUMIFS('2012Figures'!$J:$J,'2012Figures'!$C:$C,$A121,'2012Figures'!$H:$H,$B121,'2012Figures'!$I:$I,$C121,'2012Figures'!$B:$B,"CyToBroker",'2012Figures'!$G:$G,"E1")</f>
        <v>0</v>
      </c>
      <c r="P121" s="42">
        <f>SUMIFS('2012Figures'!$J:$J,'2012Figures'!$C:$C,$A121,'2012Figures'!$H:$H,$B121,'2012Figures'!$I:$I,$C121,'2012Figures'!$B:$B,"CyToBroker",'2012Figures'!$G:$G,"P1")</f>
        <v>0</v>
      </c>
      <c r="R121" s="46" t="str">
        <f t="shared" si="29"/>
        <v/>
      </c>
      <c r="S121" s="46" t="str">
        <f t="shared" si="25"/>
        <v/>
      </c>
      <c r="T121" s="46" t="str">
        <f t="shared" si="26"/>
        <v/>
      </c>
      <c r="U121" s="46" t="str">
        <f t="shared" si="27"/>
        <v/>
      </c>
      <c r="V121" s="46" t="str">
        <f t="shared" si="28"/>
        <v/>
      </c>
    </row>
    <row r="122" spans="1:22" x14ac:dyDescent="0.2">
      <c r="A122" s="1">
        <v>104</v>
      </c>
      <c r="B122" s="1" t="s">
        <v>95</v>
      </c>
      <c r="C122" s="8">
        <v>8</v>
      </c>
      <c r="D122" s="29">
        <f>SUMIFS('2013Figures'!$J:$J,'2013Figures'!$C:$C,$A122,'2013Figures'!$H:$H,$B122,'2013Figures'!$I:$I,$C122)</f>
        <v>0</v>
      </c>
      <c r="E122" s="29">
        <f>SUMIFS('2013Figures'!$J:$J,'2013Figures'!$C:$C,$A122,'2013Figures'!$H:$H,$B122,'2013Figures'!$I:$I,$C122,'2013Figures'!$B:$B,"BrokerToCy",'2013Figures'!$G:$G,"E1")</f>
        <v>0</v>
      </c>
      <c r="F122" s="29">
        <f>SUMIFS('2013Figures'!$J:$J,'2013Figures'!$C:$C,$A122,'2013Figures'!$H:$H,$B122,'2013Figures'!$I:$I,$C122,'2013Figures'!$B:$B,"BrokerToCy",'2013Figures'!$G:$G,"P1")</f>
        <v>0</v>
      </c>
      <c r="G122" s="29">
        <f>SUMIFS('2013Figures'!$J:$J,'2013Figures'!$C:$C,$A122,'2013Figures'!$H:$H,$B122,'2013Figures'!$I:$I,$C122,'2013Figures'!$B:$B,"CyToBroker",'2013Figures'!$G:$G,"E1")</f>
        <v>0</v>
      </c>
      <c r="H122" s="29">
        <f>SUMIFS('2013Figures'!$J:$J,'2013Figures'!$C:$C,$A122,'2013Figures'!$H:$H,$B122,'2013Figures'!$I:$I,$C122,'2013Figures'!$B:$B,"CyToBroker",'2013Figures'!$G:$G,"P1")</f>
        <v>0</v>
      </c>
      <c r="I122" s="30"/>
      <c r="J122" s="31">
        <v>201301</v>
      </c>
      <c r="K122" s="30"/>
      <c r="L122" s="42">
        <f>SUMIFS('2012Figures'!$J:$J,'2012Figures'!$C:$C,$A122,'2012Figures'!$H:$H,$B122,'2012Figures'!$I:$I,$C122)</f>
        <v>0</v>
      </c>
      <c r="M122" s="42">
        <f>SUMIFS('2012Figures'!$J:$J,'2012Figures'!$C:$C,$A122,'2012Figures'!$H:$H,$B122,'2012Figures'!$I:$I,$C122,'2012Figures'!$B:$B,"BrokerToCy",'2012Figures'!$G:$G,"E1")</f>
        <v>0</v>
      </c>
      <c r="N122" s="42">
        <f>SUMIFS('2012Figures'!$J:$J,'2012Figures'!$C:$C,$A122,'2012Figures'!$H:$H,$B122,'2012Figures'!$I:$I,$C122,'2012Figures'!$B:$B,"BrokerToCy",'2012Figures'!$G:$G,"P1")</f>
        <v>0</v>
      </c>
      <c r="O122" s="42">
        <f>SUMIFS('2012Figures'!$J:$J,'2012Figures'!$C:$C,$A122,'2012Figures'!$H:$H,$B122,'2012Figures'!$I:$I,$C122,'2012Figures'!$B:$B,"CyToBroker",'2012Figures'!$G:$G,"E1")</f>
        <v>0</v>
      </c>
      <c r="P122" s="42">
        <f>SUMIFS('2012Figures'!$J:$J,'2012Figures'!$C:$C,$A122,'2012Figures'!$H:$H,$B122,'2012Figures'!$I:$I,$C122,'2012Figures'!$B:$B,"CyToBroker",'2012Figures'!$G:$G,"P1")</f>
        <v>0</v>
      </c>
      <c r="Q122" s="30"/>
      <c r="R122" s="46" t="str">
        <f t="shared" si="29"/>
        <v/>
      </c>
      <c r="S122" s="46" t="str">
        <f t="shared" si="25"/>
        <v/>
      </c>
      <c r="T122" s="46" t="str">
        <f t="shared" si="26"/>
        <v/>
      </c>
      <c r="U122" s="46" t="str">
        <f t="shared" si="27"/>
        <v/>
      </c>
      <c r="V122" s="46" t="str">
        <f t="shared" si="28"/>
        <v/>
      </c>
    </row>
    <row r="123" spans="1:22" x14ac:dyDescent="0.2">
      <c r="A123" s="1">
        <v>104</v>
      </c>
      <c r="B123" s="1" t="s">
        <v>95</v>
      </c>
      <c r="C123" s="8">
        <v>7</v>
      </c>
      <c r="D123" s="29">
        <f>SUMIFS('2013Figures'!$J:$J,'2013Figures'!$C:$C,$A123,'2013Figures'!$H:$H,$B123,'2013Figures'!$I:$I,$C123)</f>
        <v>0</v>
      </c>
      <c r="E123" s="9">
        <f>SUMIFS('2013Figures'!$J:$J,'2013Figures'!$C:$C,$A123,'2013Figures'!$H:$H,$B123,'2013Figures'!$I:$I,$C123,'2013Figures'!$B:$B,"BrokerToCy",'2013Figures'!$G:$G,"E1")</f>
        <v>0</v>
      </c>
      <c r="F123" s="9">
        <f>SUMIFS('2013Figures'!$J:$J,'2013Figures'!$C:$C,$A123,'2013Figures'!$H:$H,$B123,'2013Figures'!$I:$I,$C123,'2013Figures'!$B:$B,"BrokerToCy",'2013Figures'!$G:$G,"P1")</f>
        <v>0</v>
      </c>
      <c r="G123" s="9">
        <f>SUMIFS('2013Figures'!$J:$J,'2013Figures'!$C:$C,$A123,'2013Figures'!$H:$H,$B123,'2013Figures'!$I:$I,$C123,'2013Figures'!$B:$B,"CyToBroker",'2013Figures'!$G:$G,"E1")</f>
        <v>0</v>
      </c>
      <c r="H123" s="9">
        <f>SUMIFS('2013Figures'!$J:$J,'2013Figures'!$C:$C,$A123,'2013Figures'!$H:$H,$B123,'2013Figures'!$I:$I,$C123,'2013Figures'!$B:$B,"CyToBroker",'2013Figures'!$G:$G,"P1")</f>
        <v>0</v>
      </c>
      <c r="J123" s="8">
        <v>201201</v>
      </c>
      <c r="L123" s="42">
        <f>SUMIFS('2012Figures'!$J:$J,'2012Figures'!$C:$C,$A123,'2012Figures'!$H:$H,$B123,'2012Figures'!$I:$I,$C123)</f>
        <v>0</v>
      </c>
      <c r="M123" s="42">
        <f>SUMIFS('2012Figures'!$J:$J,'2012Figures'!$C:$C,$A123,'2012Figures'!$H:$H,$B123,'2012Figures'!$I:$I,$C123,'2012Figures'!$B:$B,"BrokerToCy",'2012Figures'!$G:$G,"E1")</f>
        <v>0</v>
      </c>
      <c r="N123" s="42">
        <f>SUMIFS('2012Figures'!$J:$J,'2012Figures'!$C:$C,$A123,'2012Figures'!$H:$H,$B123,'2012Figures'!$I:$I,$C123,'2012Figures'!$B:$B,"BrokerToCy",'2012Figures'!$G:$G,"P1")</f>
        <v>0</v>
      </c>
      <c r="O123" s="42">
        <f>SUMIFS('2012Figures'!$J:$J,'2012Figures'!$C:$C,$A123,'2012Figures'!$H:$H,$B123,'2012Figures'!$I:$I,$C123,'2012Figures'!$B:$B,"CyToBroker",'2012Figures'!$G:$G,"E1")</f>
        <v>0</v>
      </c>
      <c r="P123" s="42">
        <f>SUMIFS('2012Figures'!$J:$J,'2012Figures'!$C:$C,$A123,'2012Figures'!$H:$H,$B123,'2012Figures'!$I:$I,$C123,'2012Figures'!$B:$B,"CyToBroker",'2012Figures'!$G:$G,"P1")</f>
        <v>0</v>
      </c>
      <c r="R123" s="46" t="str">
        <f t="shared" si="29"/>
        <v/>
      </c>
      <c r="S123" s="46" t="str">
        <f t="shared" si="25"/>
        <v/>
      </c>
      <c r="T123" s="46" t="str">
        <f t="shared" si="26"/>
        <v/>
      </c>
      <c r="U123" s="46" t="str">
        <f t="shared" si="27"/>
        <v/>
      </c>
      <c r="V123" s="46" t="str">
        <f t="shared" si="28"/>
        <v/>
      </c>
    </row>
    <row r="124" spans="1:22" x14ac:dyDescent="0.2">
      <c r="A124" s="1">
        <v>104</v>
      </c>
      <c r="B124" s="1" t="s">
        <v>95</v>
      </c>
      <c r="C124" s="8">
        <v>6</v>
      </c>
      <c r="D124" s="29">
        <f>SUMIFS('2013Figures'!$J:$J,'2013Figures'!$C:$C,$A124,'2013Figures'!$H:$H,$B124,'2013Figures'!$I:$I,$C124)</f>
        <v>0</v>
      </c>
      <c r="E124" s="9">
        <f>SUMIFS('2013Figures'!$J:$J,'2013Figures'!$C:$C,$A124,'2013Figures'!$H:$H,$B124,'2013Figures'!$I:$I,$C124,'2013Figures'!$B:$B,"BrokerToCy",'2013Figures'!$G:$G,"E1")</f>
        <v>0</v>
      </c>
      <c r="F124" s="9">
        <f>SUMIFS('2013Figures'!$J:$J,'2013Figures'!$C:$C,$A124,'2013Figures'!$H:$H,$B124,'2013Figures'!$I:$I,$C124,'2013Figures'!$B:$B,"BrokerToCy",'2013Figures'!$G:$G,"P1")</f>
        <v>0</v>
      </c>
      <c r="G124" s="9">
        <f>SUMIFS('2013Figures'!$J:$J,'2013Figures'!$C:$C,$A124,'2013Figures'!$H:$H,$B124,'2013Figures'!$I:$I,$C124,'2013Figures'!$B:$B,"CyToBroker",'2013Figures'!$G:$G,"E1")</f>
        <v>0</v>
      </c>
      <c r="H124" s="9">
        <f>SUMIFS('2013Figures'!$J:$J,'2013Figures'!$C:$C,$A124,'2013Figures'!$H:$H,$B124,'2013Figures'!$I:$I,$C124,'2013Figures'!$B:$B,"CyToBroker",'2013Figures'!$G:$G,"P1")</f>
        <v>0</v>
      </c>
      <c r="J124" s="8">
        <v>201101</v>
      </c>
      <c r="L124" s="42">
        <f>SUMIFS('2012Figures'!$J:$J,'2012Figures'!$C:$C,$A124,'2012Figures'!$H:$H,$B124,'2012Figures'!$I:$I,$C124)</f>
        <v>0</v>
      </c>
      <c r="M124" s="42">
        <f>SUMIFS('2012Figures'!$J:$J,'2012Figures'!$C:$C,$A124,'2012Figures'!$H:$H,$B124,'2012Figures'!$I:$I,$C124,'2012Figures'!$B:$B,"BrokerToCy",'2012Figures'!$G:$G,"E1")</f>
        <v>0</v>
      </c>
      <c r="N124" s="42">
        <f>SUMIFS('2012Figures'!$J:$J,'2012Figures'!$C:$C,$A124,'2012Figures'!$H:$H,$B124,'2012Figures'!$I:$I,$C124,'2012Figures'!$B:$B,"BrokerToCy",'2012Figures'!$G:$G,"P1")</f>
        <v>0</v>
      </c>
      <c r="O124" s="42">
        <f>SUMIFS('2012Figures'!$J:$J,'2012Figures'!$C:$C,$A124,'2012Figures'!$H:$H,$B124,'2012Figures'!$I:$I,$C124,'2012Figures'!$B:$B,"CyToBroker",'2012Figures'!$G:$G,"E1")</f>
        <v>0</v>
      </c>
      <c r="P124" s="42">
        <f>SUMIFS('2012Figures'!$J:$J,'2012Figures'!$C:$C,$A124,'2012Figures'!$H:$H,$B124,'2012Figures'!$I:$I,$C124,'2012Figures'!$B:$B,"CyToBroker",'2012Figures'!$G:$G,"P1")</f>
        <v>0</v>
      </c>
      <c r="R124" s="46" t="str">
        <f t="shared" si="29"/>
        <v/>
      </c>
      <c r="S124" s="46" t="str">
        <f t="shared" si="25"/>
        <v/>
      </c>
      <c r="T124" s="46" t="str">
        <f t="shared" si="26"/>
        <v/>
      </c>
      <c r="U124" s="46" t="str">
        <f t="shared" si="27"/>
        <v/>
      </c>
      <c r="V124" s="46" t="str">
        <f t="shared" si="28"/>
        <v/>
      </c>
    </row>
    <row r="125" spans="1:22" x14ac:dyDescent="0.2">
      <c r="A125" s="1">
        <v>104</v>
      </c>
      <c r="B125" s="1" t="s">
        <v>95</v>
      </c>
      <c r="C125" s="8">
        <v>5</v>
      </c>
      <c r="D125" s="29">
        <f>SUMIFS('2013Figures'!$J:$J,'2013Figures'!$C:$C,$A125,'2013Figures'!$H:$H,$B125,'2013Figures'!$I:$I,$C125)</f>
        <v>0</v>
      </c>
      <c r="E125" s="9">
        <f>SUMIFS('2013Figures'!$J:$J,'2013Figures'!$C:$C,$A125,'2013Figures'!$H:$H,$B125,'2013Figures'!$I:$I,$C125,'2013Figures'!$B:$B,"BrokerToCy",'2013Figures'!$G:$G,"E1")</f>
        <v>0</v>
      </c>
      <c r="F125" s="9">
        <f>SUMIFS('2013Figures'!$J:$J,'2013Figures'!$C:$C,$A125,'2013Figures'!$H:$H,$B125,'2013Figures'!$I:$I,$C125,'2013Figures'!$B:$B,"BrokerToCy",'2013Figures'!$G:$G,"P1")</f>
        <v>0</v>
      </c>
      <c r="G125" s="9">
        <f>SUMIFS('2013Figures'!$J:$J,'2013Figures'!$C:$C,$A125,'2013Figures'!$H:$H,$B125,'2013Figures'!$I:$I,$C125,'2013Figures'!$B:$B,"CyToBroker",'2013Figures'!$G:$G,"E1")</f>
        <v>0</v>
      </c>
      <c r="H125" s="9">
        <f>SUMIFS('2013Figures'!$J:$J,'2013Figures'!$C:$C,$A125,'2013Figures'!$H:$H,$B125,'2013Figures'!$I:$I,$C125,'2013Figures'!$B:$B,"CyToBroker",'2013Figures'!$G:$G,"P1")</f>
        <v>0</v>
      </c>
      <c r="J125" s="8">
        <v>201001</v>
      </c>
      <c r="L125" s="42">
        <f>SUMIFS('2012Figures'!$J:$J,'2012Figures'!$C:$C,$A125,'2012Figures'!$H:$H,$B125,'2012Figures'!$I:$I,$C125)</f>
        <v>0</v>
      </c>
      <c r="M125" s="42">
        <f>SUMIFS('2012Figures'!$J:$J,'2012Figures'!$C:$C,$A125,'2012Figures'!$H:$H,$B125,'2012Figures'!$I:$I,$C125,'2012Figures'!$B:$B,"BrokerToCy",'2012Figures'!$G:$G,"E1")</f>
        <v>0</v>
      </c>
      <c r="N125" s="42">
        <f>SUMIFS('2012Figures'!$J:$J,'2012Figures'!$C:$C,$A125,'2012Figures'!$H:$H,$B125,'2012Figures'!$I:$I,$C125,'2012Figures'!$B:$B,"BrokerToCy",'2012Figures'!$G:$G,"P1")</f>
        <v>0</v>
      </c>
      <c r="O125" s="42">
        <f>SUMIFS('2012Figures'!$J:$J,'2012Figures'!$C:$C,$A125,'2012Figures'!$H:$H,$B125,'2012Figures'!$I:$I,$C125,'2012Figures'!$B:$B,"CyToBroker",'2012Figures'!$G:$G,"E1")</f>
        <v>0</v>
      </c>
      <c r="P125" s="42">
        <f>SUMIFS('2012Figures'!$J:$J,'2012Figures'!$C:$C,$A125,'2012Figures'!$H:$H,$B125,'2012Figures'!$I:$I,$C125,'2012Figures'!$B:$B,"CyToBroker",'2012Figures'!$G:$G,"P1")</f>
        <v>0</v>
      </c>
      <c r="R125" s="46" t="str">
        <f t="shared" si="29"/>
        <v/>
      </c>
      <c r="S125" s="46" t="str">
        <f t="shared" si="25"/>
        <v/>
      </c>
      <c r="T125" s="46" t="str">
        <f t="shared" si="26"/>
        <v/>
      </c>
      <c r="U125" s="46" t="str">
        <f t="shared" si="27"/>
        <v/>
      </c>
      <c r="V125" s="46" t="str">
        <f t="shared" si="28"/>
        <v/>
      </c>
    </row>
    <row r="126" spans="1:22" x14ac:dyDescent="0.2">
      <c r="A126" s="1">
        <v>104</v>
      </c>
      <c r="B126" s="1" t="s">
        <v>95</v>
      </c>
      <c r="C126" s="8">
        <v>4</v>
      </c>
      <c r="D126" s="29">
        <f>SUMIFS('2013Figures'!$J:$J,'2013Figures'!$C:$C,$A126,'2013Figures'!$H:$H,$B126,'2013Figures'!$I:$I,$C126)</f>
        <v>0</v>
      </c>
      <c r="E126" s="9">
        <f>SUMIFS('2013Figures'!$J:$J,'2013Figures'!$C:$C,$A126,'2013Figures'!$H:$H,$B126,'2013Figures'!$I:$I,$C126,'2013Figures'!$B:$B,"BrokerToCy",'2013Figures'!$G:$G,"E1")</f>
        <v>0</v>
      </c>
      <c r="F126" s="9">
        <f>SUMIFS('2013Figures'!$J:$J,'2013Figures'!$C:$C,$A126,'2013Figures'!$H:$H,$B126,'2013Figures'!$I:$I,$C126,'2013Figures'!$B:$B,"BrokerToCy",'2013Figures'!$G:$G,"P1")</f>
        <v>0</v>
      </c>
      <c r="G126" s="9">
        <f>SUMIFS('2013Figures'!$J:$J,'2013Figures'!$C:$C,$A126,'2013Figures'!$H:$H,$B126,'2013Figures'!$I:$I,$C126,'2013Figures'!$B:$B,"CyToBroker",'2013Figures'!$G:$G,"E1")</f>
        <v>0</v>
      </c>
      <c r="H126" s="9">
        <f>SUMIFS('2013Figures'!$J:$J,'2013Figures'!$C:$C,$A126,'2013Figures'!$H:$H,$B126,'2013Figures'!$I:$I,$C126,'2013Figures'!$B:$B,"CyToBroker",'2013Figures'!$G:$G,"P1")</f>
        <v>0</v>
      </c>
      <c r="J126" s="8">
        <v>200901</v>
      </c>
      <c r="L126" s="42">
        <f>SUMIFS('2012Figures'!$J:$J,'2012Figures'!$C:$C,$A126,'2012Figures'!$H:$H,$B126,'2012Figures'!$I:$I,$C126)</f>
        <v>0</v>
      </c>
      <c r="M126" s="42">
        <f>SUMIFS('2012Figures'!$J:$J,'2012Figures'!$C:$C,$A126,'2012Figures'!$H:$H,$B126,'2012Figures'!$I:$I,$C126,'2012Figures'!$B:$B,"BrokerToCy",'2012Figures'!$G:$G,"E1")</f>
        <v>0</v>
      </c>
      <c r="N126" s="42">
        <f>SUMIFS('2012Figures'!$J:$J,'2012Figures'!$C:$C,$A126,'2012Figures'!$H:$H,$B126,'2012Figures'!$I:$I,$C126,'2012Figures'!$B:$B,"BrokerToCy",'2012Figures'!$G:$G,"P1")</f>
        <v>0</v>
      </c>
      <c r="O126" s="42">
        <f>SUMIFS('2012Figures'!$J:$J,'2012Figures'!$C:$C,$A126,'2012Figures'!$H:$H,$B126,'2012Figures'!$I:$I,$C126,'2012Figures'!$B:$B,"CyToBroker",'2012Figures'!$G:$G,"E1")</f>
        <v>0</v>
      </c>
      <c r="P126" s="42">
        <f>SUMIFS('2012Figures'!$J:$J,'2012Figures'!$C:$C,$A126,'2012Figures'!$H:$H,$B126,'2012Figures'!$I:$I,$C126,'2012Figures'!$B:$B,"CyToBroker",'2012Figures'!$G:$G,"P1")</f>
        <v>0</v>
      </c>
      <c r="R126" s="46" t="str">
        <f t="shared" si="29"/>
        <v/>
      </c>
      <c r="S126" s="46" t="str">
        <f t="shared" si="25"/>
        <v/>
      </c>
      <c r="T126" s="46" t="str">
        <f t="shared" si="26"/>
        <v/>
      </c>
      <c r="U126" s="46" t="str">
        <f t="shared" si="27"/>
        <v/>
      </c>
      <c r="V126" s="46" t="str">
        <f t="shared" si="28"/>
        <v/>
      </c>
    </row>
    <row r="127" spans="1:22" x14ac:dyDescent="0.2">
      <c r="A127" s="1">
        <v>104</v>
      </c>
      <c r="B127" s="1" t="s">
        <v>95</v>
      </c>
      <c r="C127" s="8">
        <v>3</v>
      </c>
      <c r="D127" s="29">
        <f>SUMIFS('2013Figures'!$J:$J,'2013Figures'!$C:$C,$A127,'2013Figures'!$H:$H,$B127,'2013Figures'!$I:$I,$C127)</f>
        <v>0</v>
      </c>
      <c r="E127" s="9">
        <f>SUMIFS('2013Figures'!$J:$J,'2013Figures'!$C:$C,$A127,'2013Figures'!$H:$H,$B127,'2013Figures'!$I:$I,$C127,'2013Figures'!$B:$B,"BrokerToCy",'2013Figures'!$G:$G,"E1")</f>
        <v>0</v>
      </c>
      <c r="F127" s="9">
        <f>SUMIFS('2013Figures'!$J:$J,'2013Figures'!$C:$C,$A127,'2013Figures'!$H:$H,$B127,'2013Figures'!$I:$I,$C127,'2013Figures'!$B:$B,"BrokerToCy",'2013Figures'!$G:$G,"P1")</f>
        <v>0</v>
      </c>
      <c r="G127" s="9">
        <f>SUMIFS('2013Figures'!$J:$J,'2013Figures'!$C:$C,$A127,'2013Figures'!$H:$H,$B127,'2013Figures'!$I:$I,$C127,'2013Figures'!$B:$B,"CyToBroker",'2013Figures'!$G:$G,"E1")</f>
        <v>0</v>
      </c>
      <c r="H127" s="9">
        <f>SUMIFS('2013Figures'!$J:$J,'2013Figures'!$C:$C,$A127,'2013Figures'!$H:$H,$B127,'2013Figures'!$I:$I,$C127,'2013Figures'!$B:$B,"CyToBroker",'2013Figures'!$G:$G,"P1")</f>
        <v>0</v>
      </c>
      <c r="J127" s="8">
        <v>200801</v>
      </c>
      <c r="L127" s="42">
        <f>SUMIFS('2012Figures'!$J:$J,'2012Figures'!$C:$C,$A127,'2012Figures'!$H:$H,$B127,'2012Figures'!$I:$I,$C127)</f>
        <v>0</v>
      </c>
      <c r="M127" s="42">
        <f>SUMIFS('2012Figures'!$J:$J,'2012Figures'!$C:$C,$A127,'2012Figures'!$H:$H,$B127,'2012Figures'!$I:$I,$C127,'2012Figures'!$B:$B,"BrokerToCy",'2012Figures'!$G:$G,"E1")</f>
        <v>0</v>
      </c>
      <c r="N127" s="42">
        <f>SUMIFS('2012Figures'!$J:$J,'2012Figures'!$C:$C,$A127,'2012Figures'!$H:$H,$B127,'2012Figures'!$I:$I,$C127,'2012Figures'!$B:$B,"BrokerToCy",'2012Figures'!$G:$G,"P1")</f>
        <v>0</v>
      </c>
      <c r="O127" s="42">
        <f>SUMIFS('2012Figures'!$J:$J,'2012Figures'!$C:$C,$A127,'2012Figures'!$H:$H,$B127,'2012Figures'!$I:$I,$C127,'2012Figures'!$B:$B,"CyToBroker",'2012Figures'!$G:$G,"E1")</f>
        <v>0</v>
      </c>
      <c r="P127" s="42">
        <f>SUMIFS('2012Figures'!$J:$J,'2012Figures'!$C:$C,$A127,'2012Figures'!$H:$H,$B127,'2012Figures'!$I:$I,$C127,'2012Figures'!$B:$B,"CyToBroker",'2012Figures'!$G:$G,"P1")</f>
        <v>0</v>
      </c>
      <c r="R127" s="46" t="str">
        <f t="shared" si="29"/>
        <v/>
      </c>
      <c r="S127" s="46" t="str">
        <f t="shared" si="25"/>
        <v/>
      </c>
      <c r="T127" s="46" t="str">
        <f t="shared" si="26"/>
        <v/>
      </c>
      <c r="U127" s="46" t="str">
        <f t="shared" si="27"/>
        <v/>
      </c>
      <c r="V127" s="46" t="str">
        <f t="shared" si="28"/>
        <v/>
      </c>
    </row>
    <row r="128" spans="1:22" x14ac:dyDescent="0.2">
      <c r="A128" s="1">
        <v>104</v>
      </c>
      <c r="B128" s="1" t="s">
        <v>95</v>
      </c>
      <c r="C128" s="8">
        <v>2</v>
      </c>
      <c r="D128" s="29">
        <f>SUMIFS('2013Figures'!$J:$J,'2013Figures'!$C:$C,$A128,'2013Figures'!$H:$H,$B128,'2013Figures'!$I:$I,$C128)</f>
        <v>0</v>
      </c>
      <c r="E128" s="9">
        <f>SUMIFS('2013Figures'!$J:$J,'2013Figures'!$C:$C,$A128,'2013Figures'!$H:$H,$B128,'2013Figures'!$I:$I,$C128,'2013Figures'!$B:$B,"BrokerToCy",'2013Figures'!$G:$G,"E1")</f>
        <v>0</v>
      </c>
      <c r="F128" s="9">
        <f>SUMIFS('2013Figures'!$J:$J,'2013Figures'!$C:$C,$A128,'2013Figures'!$H:$H,$B128,'2013Figures'!$I:$I,$C128,'2013Figures'!$B:$B,"BrokerToCy",'2013Figures'!$G:$G,"P1")</f>
        <v>0</v>
      </c>
      <c r="G128" s="9">
        <f>SUMIFS('2013Figures'!$J:$J,'2013Figures'!$C:$C,$A128,'2013Figures'!$H:$H,$B128,'2013Figures'!$I:$I,$C128,'2013Figures'!$B:$B,"CyToBroker",'2013Figures'!$G:$G,"E1")</f>
        <v>0</v>
      </c>
      <c r="H128" s="9">
        <f>SUMIFS('2013Figures'!$J:$J,'2013Figures'!$C:$C,$A128,'2013Figures'!$H:$H,$B128,'2013Figures'!$I:$I,$C128,'2013Figures'!$B:$B,"CyToBroker",'2013Figures'!$G:$G,"P1")</f>
        <v>0</v>
      </c>
      <c r="J128" s="8">
        <v>200701</v>
      </c>
      <c r="L128" s="42">
        <f>SUMIFS('2012Figures'!$J:$J,'2012Figures'!$C:$C,$A128,'2012Figures'!$H:$H,$B128,'2012Figures'!$I:$I,$C128)</f>
        <v>0</v>
      </c>
      <c r="M128" s="42">
        <f>SUMIFS('2012Figures'!$J:$J,'2012Figures'!$C:$C,$A128,'2012Figures'!$H:$H,$B128,'2012Figures'!$I:$I,$C128,'2012Figures'!$B:$B,"BrokerToCy",'2012Figures'!$G:$G,"E1")</f>
        <v>0</v>
      </c>
      <c r="N128" s="42">
        <f>SUMIFS('2012Figures'!$J:$J,'2012Figures'!$C:$C,$A128,'2012Figures'!$H:$H,$B128,'2012Figures'!$I:$I,$C128,'2012Figures'!$B:$B,"BrokerToCy",'2012Figures'!$G:$G,"P1")</f>
        <v>0</v>
      </c>
      <c r="O128" s="42">
        <f>SUMIFS('2012Figures'!$J:$J,'2012Figures'!$C:$C,$A128,'2012Figures'!$H:$H,$B128,'2012Figures'!$I:$I,$C128,'2012Figures'!$B:$B,"CyToBroker",'2012Figures'!$G:$G,"E1")</f>
        <v>0</v>
      </c>
      <c r="P128" s="42">
        <f>SUMIFS('2012Figures'!$J:$J,'2012Figures'!$C:$C,$A128,'2012Figures'!$H:$H,$B128,'2012Figures'!$I:$I,$C128,'2012Figures'!$B:$B,"CyToBroker",'2012Figures'!$G:$G,"P1")</f>
        <v>0</v>
      </c>
      <c r="R128" s="46" t="str">
        <f t="shared" si="29"/>
        <v/>
      </c>
      <c r="S128" s="46" t="str">
        <f t="shared" si="25"/>
        <v/>
      </c>
      <c r="T128" s="46" t="str">
        <f t="shared" si="26"/>
        <v/>
      </c>
      <c r="U128" s="46" t="str">
        <f t="shared" si="27"/>
        <v/>
      </c>
      <c r="V128" s="46" t="str">
        <f t="shared" si="28"/>
        <v/>
      </c>
    </row>
    <row r="129" spans="1:22" x14ac:dyDescent="0.2">
      <c r="A129" s="1">
        <v>104</v>
      </c>
      <c r="B129" s="1" t="s">
        <v>95</v>
      </c>
      <c r="C129" s="8">
        <v>1</v>
      </c>
      <c r="D129" s="29">
        <f>SUMIFS('2013Figures'!$J:$J,'2013Figures'!$C:$C,$A129,'2013Figures'!$H:$H,$B129,'2013Figures'!$I:$I,$C129)</f>
        <v>0</v>
      </c>
      <c r="E129" s="9">
        <f>SUMIFS('2013Figures'!$J:$J,'2013Figures'!$C:$C,$A129,'2013Figures'!$H:$H,$B129,'2013Figures'!$I:$I,$C129,'2013Figures'!$B:$B,"BrokerToCy",'2013Figures'!$G:$G,"E1")</f>
        <v>0</v>
      </c>
      <c r="F129" s="9">
        <f>SUMIFS('2013Figures'!$J:$J,'2013Figures'!$C:$C,$A129,'2013Figures'!$H:$H,$B129,'2013Figures'!$I:$I,$C129,'2013Figures'!$B:$B,"BrokerToCy",'2013Figures'!$G:$G,"P1")</f>
        <v>0</v>
      </c>
      <c r="G129" s="9">
        <f>SUMIFS('2013Figures'!$J:$J,'2013Figures'!$C:$C,$A129,'2013Figures'!$H:$H,$B129,'2013Figures'!$I:$I,$C129,'2013Figures'!$B:$B,"CyToBroker",'2013Figures'!$G:$G,"E1")</f>
        <v>0</v>
      </c>
      <c r="H129" s="9">
        <f>SUMIFS('2013Figures'!$J:$J,'2013Figures'!$C:$C,$A129,'2013Figures'!$H:$H,$B129,'2013Figures'!$I:$I,$C129,'2013Figures'!$B:$B,"CyToBroker",'2013Figures'!$G:$G,"P1")</f>
        <v>0</v>
      </c>
      <c r="J129" s="8">
        <v>200601</v>
      </c>
      <c r="L129" s="42">
        <f>SUMIFS('2012Figures'!$J:$J,'2012Figures'!$C:$C,$A129,'2012Figures'!$H:$H,$B129,'2012Figures'!$I:$I,$C129)</f>
        <v>0</v>
      </c>
      <c r="M129" s="42">
        <f>SUMIFS('2012Figures'!$J:$J,'2012Figures'!$C:$C,$A129,'2012Figures'!$H:$H,$B129,'2012Figures'!$I:$I,$C129,'2012Figures'!$B:$B,"BrokerToCy",'2012Figures'!$G:$G,"E1")</f>
        <v>0</v>
      </c>
      <c r="N129" s="42">
        <f>SUMIFS('2012Figures'!$J:$J,'2012Figures'!$C:$C,$A129,'2012Figures'!$H:$H,$B129,'2012Figures'!$I:$I,$C129,'2012Figures'!$B:$B,"BrokerToCy",'2012Figures'!$G:$G,"P1")</f>
        <v>0</v>
      </c>
      <c r="O129" s="42">
        <f>SUMIFS('2012Figures'!$J:$J,'2012Figures'!$C:$C,$A129,'2012Figures'!$H:$H,$B129,'2012Figures'!$I:$I,$C129,'2012Figures'!$B:$B,"CyToBroker",'2012Figures'!$G:$G,"E1")</f>
        <v>0</v>
      </c>
      <c r="P129" s="42">
        <f>SUMIFS('2012Figures'!$J:$J,'2012Figures'!$C:$C,$A129,'2012Figures'!$H:$H,$B129,'2012Figures'!$I:$I,$C129,'2012Figures'!$B:$B,"CyToBroker",'2012Figures'!$G:$G,"P1")</f>
        <v>0</v>
      </c>
      <c r="R129" s="46" t="str">
        <f t="shared" si="29"/>
        <v/>
      </c>
      <c r="S129" s="46" t="str">
        <f t="shared" si="25"/>
        <v/>
      </c>
      <c r="T129" s="46" t="str">
        <f t="shared" si="26"/>
        <v/>
      </c>
      <c r="U129" s="46" t="str">
        <f t="shared" si="27"/>
        <v/>
      </c>
      <c r="V129" s="46" t="str">
        <f t="shared" si="28"/>
        <v/>
      </c>
    </row>
    <row r="130" spans="1:22" x14ac:dyDescent="0.2">
      <c r="A130" s="1">
        <v>104</v>
      </c>
      <c r="B130" s="1" t="s">
        <v>95</v>
      </c>
      <c r="D130" s="29">
        <f>SUMIFS('2013Figures'!$J:$J,'2013Figures'!$C:$C,$A130,'2013Figures'!$H:$H,$B130,'2013Figures'!$I:$I,"")</f>
        <v>0</v>
      </c>
      <c r="E130" s="9">
        <f>SUMIFS('2013Figures'!$J:$J,'2013Figures'!$C:$C,$A130,'2013Figures'!$H:$H,$B130,'2013Figures'!$I:$I,"",'2013Figures'!$B:$B,"BrokerToCy",'2013Figures'!$G:$G,"E1")</f>
        <v>0</v>
      </c>
      <c r="F130" s="9">
        <f>SUMIFS('2013Figures'!$J:$J,'2013Figures'!$C:$C,$A130,'2013Figures'!$H:$H,$B130,'2013Figures'!$I:$I,"",'2013Figures'!$B:$B,"BrokerToCy",'2013Figures'!$G:$G,"P1")</f>
        <v>0</v>
      </c>
      <c r="G130" s="9">
        <f>SUMIFS('2013Figures'!$J:$J,'2013Figures'!$C:$C,$A130,'2013Figures'!$H:$H,$B130,'2013Figures'!$I:$I,"",'2013Figures'!$B:$B,"CyToBroker",'2013Figures'!$G:$G,"E1")</f>
        <v>0</v>
      </c>
      <c r="H130" s="9">
        <f>SUMIFS('2013Figures'!$J:$J,'2013Figures'!$C:$C,$A130,'2013Figures'!$H:$H,$B130,'2013Figures'!$I:$I,"",'2013Figures'!$B:$B,"CyToBroker",'2013Figures'!$G:$G,"P1")</f>
        <v>0</v>
      </c>
      <c r="J130" s="8" t="s">
        <v>131</v>
      </c>
      <c r="L130" s="42">
        <f>SUMIFS('2012Figures'!$J:$J,'2012Figures'!$C:$C,$A130,'2012Figures'!$H:$H,$B130,'2012Figures'!$I:$I,"")</f>
        <v>0</v>
      </c>
      <c r="M130" s="42">
        <f>SUMIFS('2012Figures'!$J:$J,'2012Figures'!$C:$C,$A130,'2012Figures'!$H:$H,$B130,'2012Figures'!$I:$I,"",'2012Figures'!$B:$B,"BrokerToCy",'2012Figures'!$G:$G,"E1")</f>
        <v>0</v>
      </c>
      <c r="N130" s="42">
        <f>SUMIFS('2012Figures'!$J:$J,'2012Figures'!$C:$C,$A130,'2012Figures'!$H:$H,$B130,'2012Figures'!$I:$I,"",'2012Figures'!$B:$B,"BrokerToCy",'2012Figures'!$G:$G,"P1")</f>
        <v>0</v>
      </c>
      <c r="O130" s="42">
        <f>SUMIFS('2012Figures'!$J:$J,'2012Figures'!$C:$C,$A130,'2012Figures'!$H:$H,$B130,'2012Figures'!$I:$I,"",'2012Figures'!$B:$B,"CyToBroker",'2012Figures'!$G:$G,"E1")</f>
        <v>0</v>
      </c>
      <c r="P130" s="42">
        <f>SUMIFS('2012Figures'!$J:$J,'2012Figures'!$C:$C,$A130,'2012Figures'!$H:$H,$B130,'2012Figures'!$I:$I,"",'2012Figures'!$B:$B,"CyToBroker",'2012Figures'!$G:$G,"P1")</f>
        <v>0</v>
      </c>
      <c r="R130" s="46" t="str">
        <f t="shared" si="29"/>
        <v/>
      </c>
      <c r="S130" s="46" t="str">
        <f t="shared" si="25"/>
        <v/>
      </c>
      <c r="T130" s="46" t="str">
        <f t="shared" si="26"/>
        <v/>
      </c>
      <c r="U130" s="46" t="str">
        <f t="shared" si="27"/>
        <v/>
      </c>
      <c r="V130" s="46" t="str">
        <f t="shared" si="28"/>
        <v/>
      </c>
    </row>
    <row r="131" spans="1:22" x14ac:dyDescent="0.2">
      <c r="A131" s="1">
        <v>104</v>
      </c>
      <c r="B131" s="1" t="s">
        <v>96</v>
      </c>
      <c r="C131" s="8">
        <v>2</v>
      </c>
      <c r="D131" s="29">
        <f>SUMIFS('2013Figures'!$J:$J,'2013Figures'!$C:$C,$A131,'2013Figures'!$H:$H,$B131,'2013Figures'!$I:$I,$C131)</f>
        <v>3685</v>
      </c>
      <c r="E131" s="29">
        <f>SUMIFS('2013Figures'!$J:$J,'2013Figures'!$C:$C,$A131,'2013Figures'!$H:$H,$B131,'2013Figures'!$I:$I,$C131,'2013Figures'!$B:$B,"BrokerToCy",'2013Figures'!$G:$G,"E1")</f>
        <v>0</v>
      </c>
      <c r="F131" s="29">
        <f>SUMIFS('2013Figures'!$J:$J,'2013Figures'!$C:$C,$A131,'2013Figures'!$H:$H,$B131,'2013Figures'!$I:$I,$C131,'2013Figures'!$B:$B,"BrokerToCy",'2013Figures'!$G:$G,"P1")</f>
        <v>0</v>
      </c>
      <c r="G131" s="29">
        <f>SUMIFS('2013Figures'!$J:$J,'2013Figures'!$C:$C,$A131,'2013Figures'!$H:$H,$B131,'2013Figures'!$I:$I,$C131,'2013Figures'!$B:$B,"CyToBroker",'2013Figures'!$G:$G,"E1")</f>
        <v>3685</v>
      </c>
      <c r="H131" s="29">
        <f>SUMIFS('2013Figures'!$J:$J,'2013Figures'!$C:$C,$A131,'2013Figures'!$H:$H,$B131,'2013Figures'!$I:$I,$C131,'2013Figures'!$B:$B,"CyToBroker",'2013Figures'!$G:$G,"P1")</f>
        <v>0</v>
      </c>
      <c r="I131" s="30"/>
      <c r="J131" s="31">
        <v>201001</v>
      </c>
      <c r="K131" s="30"/>
      <c r="L131" s="42">
        <f>SUMIFS('2012Figures'!$J:$J,'2012Figures'!$C:$C,$A131,'2012Figures'!$H:$H,$B131,'2012Figures'!$I:$I,$C131)</f>
        <v>0</v>
      </c>
      <c r="M131" s="42">
        <f>SUMIFS('2012Figures'!$J:$J,'2012Figures'!$C:$C,$A131,'2012Figures'!$H:$H,$B131,'2012Figures'!$I:$I,$C131,'2012Figures'!$B:$B,"BrokerToCy",'2012Figures'!$G:$G,"E1")</f>
        <v>0</v>
      </c>
      <c r="N131" s="42">
        <f>SUMIFS('2012Figures'!$J:$J,'2012Figures'!$C:$C,$A131,'2012Figures'!$H:$H,$B131,'2012Figures'!$I:$I,$C131,'2012Figures'!$B:$B,"BrokerToCy",'2012Figures'!$G:$G,"P1")</f>
        <v>0</v>
      </c>
      <c r="O131" s="42">
        <f>SUMIFS('2012Figures'!$J:$J,'2012Figures'!$C:$C,$A131,'2012Figures'!$H:$H,$B131,'2012Figures'!$I:$I,$C131,'2012Figures'!$B:$B,"CyToBroker",'2012Figures'!$G:$G,"E1")</f>
        <v>0</v>
      </c>
      <c r="P131" s="42">
        <f>SUMIFS('2012Figures'!$J:$J,'2012Figures'!$C:$C,$A131,'2012Figures'!$H:$H,$B131,'2012Figures'!$I:$I,$C131,'2012Figures'!$B:$B,"CyToBroker",'2012Figures'!$G:$G,"P1")</f>
        <v>0</v>
      </c>
      <c r="Q131" s="30"/>
      <c r="R131" s="46" t="str">
        <f t="shared" si="29"/>
        <v/>
      </c>
      <c r="S131" s="46" t="str">
        <f t="shared" ref="S131:S194" si="35">IF(M131=0,"",ROUND(E131/M131-1,2))</f>
        <v/>
      </c>
      <c r="T131" s="46" t="str">
        <f t="shared" ref="T131:T194" si="36">IF(N131=0,"",ROUND(F131/N131-1,2))</f>
        <v/>
      </c>
      <c r="U131" s="46" t="str">
        <f t="shared" ref="U131:U194" si="37">IF(O131=0,"",ROUND(G131/O131-1,2))</f>
        <v/>
      </c>
      <c r="V131" s="46" t="str">
        <f t="shared" ref="V131:V194" si="38">IF(P131=0,"",ROUND(H131/P131-1,2))</f>
        <v/>
      </c>
    </row>
    <row r="132" spans="1:22" x14ac:dyDescent="0.2">
      <c r="A132" s="1">
        <v>104</v>
      </c>
      <c r="B132" s="1" t="s">
        <v>96</v>
      </c>
      <c r="C132" s="8">
        <v>1</v>
      </c>
      <c r="D132" s="29">
        <f>SUMIFS('2013Figures'!$J:$J,'2013Figures'!$C:$C,$A132,'2013Figures'!$H:$H,$B132,'2013Figures'!$I:$I,$C132)</f>
        <v>0</v>
      </c>
      <c r="E132" s="9">
        <f>SUMIFS('2013Figures'!$J:$J,'2013Figures'!$C:$C,$A132,'2013Figures'!$H:$H,$B132,'2013Figures'!$I:$I,$C132,'2013Figures'!$B:$B,"BrokerToCy",'2013Figures'!$G:$G,"E1")</f>
        <v>0</v>
      </c>
      <c r="F132" s="9">
        <f>SUMIFS('2013Figures'!$J:$J,'2013Figures'!$C:$C,$A132,'2013Figures'!$H:$H,$B132,'2013Figures'!$I:$I,$C132,'2013Figures'!$B:$B,"BrokerToCy",'2013Figures'!$G:$G,"P1")</f>
        <v>0</v>
      </c>
      <c r="G132" s="9">
        <f>SUMIFS('2013Figures'!$J:$J,'2013Figures'!$C:$C,$A132,'2013Figures'!$H:$H,$B132,'2013Figures'!$I:$I,$C132,'2013Figures'!$B:$B,"CyToBroker",'2013Figures'!$G:$G,"E1")</f>
        <v>0</v>
      </c>
      <c r="H132" s="9">
        <f>SUMIFS('2013Figures'!$J:$J,'2013Figures'!$C:$C,$A132,'2013Figures'!$H:$H,$B132,'2013Figures'!$I:$I,$C132,'2013Figures'!$B:$B,"CyToBroker",'2013Figures'!$G:$G,"P1")</f>
        <v>0</v>
      </c>
      <c r="J132" s="8">
        <v>200601</v>
      </c>
      <c r="L132" s="42">
        <f>SUMIFS('2012Figures'!$J:$J,'2012Figures'!$C:$C,$A132,'2012Figures'!$H:$H,$B132,'2012Figures'!$I:$I,$C132)</f>
        <v>0</v>
      </c>
      <c r="M132" s="42">
        <f>SUMIFS('2012Figures'!$J:$J,'2012Figures'!$C:$C,$A132,'2012Figures'!$H:$H,$B132,'2012Figures'!$I:$I,$C132,'2012Figures'!$B:$B,"BrokerToCy",'2012Figures'!$G:$G,"E1")</f>
        <v>0</v>
      </c>
      <c r="N132" s="42">
        <f>SUMIFS('2012Figures'!$J:$J,'2012Figures'!$C:$C,$A132,'2012Figures'!$H:$H,$B132,'2012Figures'!$I:$I,$C132,'2012Figures'!$B:$B,"BrokerToCy",'2012Figures'!$G:$G,"P1")</f>
        <v>0</v>
      </c>
      <c r="O132" s="42">
        <f>SUMIFS('2012Figures'!$J:$J,'2012Figures'!$C:$C,$A132,'2012Figures'!$H:$H,$B132,'2012Figures'!$I:$I,$C132,'2012Figures'!$B:$B,"CyToBroker",'2012Figures'!$G:$G,"E1")</f>
        <v>0</v>
      </c>
      <c r="P132" s="42">
        <f>SUMIFS('2012Figures'!$J:$J,'2012Figures'!$C:$C,$A132,'2012Figures'!$H:$H,$B132,'2012Figures'!$I:$I,$C132,'2012Figures'!$B:$B,"CyToBroker",'2012Figures'!$G:$G,"P1")</f>
        <v>0</v>
      </c>
      <c r="R132" s="46" t="str">
        <f t="shared" ref="R132:R195" si="39">IF(L132=0,"",ROUND(D132/L132-1,2))</f>
        <v/>
      </c>
      <c r="S132" s="46" t="str">
        <f t="shared" si="35"/>
        <v/>
      </c>
      <c r="T132" s="46" t="str">
        <f t="shared" si="36"/>
        <v/>
      </c>
      <c r="U132" s="46" t="str">
        <f t="shared" si="37"/>
        <v/>
      </c>
      <c r="V132" s="46" t="str">
        <f t="shared" si="38"/>
        <v/>
      </c>
    </row>
    <row r="133" spans="1:22" x14ac:dyDescent="0.2">
      <c r="A133" s="1">
        <v>104</v>
      </c>
      <c r="B133" s="1" t="s">
        <v>96</v>
      </c>
      <c r="D133" s="29">
        <f>SUMIFS('2013Figures'!$J:$J,'2013Figures'!$C:$C,$A133,'2013Figures'!$H:$H,$B133,'2013Figures'!$I:$I,"")</f>
        <v>0</v>
      </c>
      <c r="E133" s="9">
        <f>SUMIFS('2013Figures'!$J:$J,'2013Figures'!$C:$C,$A133,'2013Figures'!$H:$H,$B133,'2013Figures'!$I:$I,"",'2013Figures'!$B:$B,"BrokerToCy",'2013Figures'!$G:$G,"E1")</f>
        <v>0</v>
      </c>
      <c r="F133" s="9">
        <f>SUMIFS('2013Figures'!$J:$J,'2013Figures'!$C:$C,$A133,'2013Figures'!$H:$H,$B133,'2013Figures'!$I:$I,"",'2013Figures'!$B:$B,"BrokerToCy",'2013Figures'!$G:$G,"P1")</f>
        <v>0</v>
      </c>
      <c r="G133" s="9">
        <f>SUMIFS('2013Figures'!$J:$J,'2013Figures'!$C:$C,$A133,'2013Figures'!$H:$H,$B133,'2013Figures'!$I:$I,"",'2013Figures'!$B:$B,"CyToBroker",'2013Figures'!$G:$G,"E1")</f>
        <v>0</v>
      </c>
      <c r="H133" s="9">
        <f>SUMIFS('2013Figures'!$J:$J,'2013Figures'!$C:$C,$A133,'2013Figures'!$H:$H,$B133,'2013Figures'!$I:$I,"",'2013Figures'!$B:$B,"CyToBroker",'2013Figures'!$G:$G,"P1")</f>
        <v>0</v>
      </c>
      <c r="J133" s="8" t="s">
        <v>131</v>
      </c>
      <c r="L133" s="42">
        <f>SUMIFS('2012Figures'!$J:$J,'2012Figures'!$C:$C,$A133,'2012Figures'!$H:$H,$B133,'2012Figures'!$I:$I,"")</f>
        <v>0</v>
      </c>
      <c r="M133" s="42">
        <f>SUMIFS('2012Figures'!$J:$J,'2012Figures'!$C:$C,$A133,'2012Figures'!$H:$H,$B133,'2012Figures'!$I:$I,"",'2012Figures'!$B:$B,"BrokerToCy",'2012Figures'!$G:$G,"E1")</f>
        <v>0</v>
      </c>
      <c r="N133" s="42">
        <f>SUMIFS('2012Figures'!$J:$J,'2012Figures'!$C:$C,$A133,'2012Figures'!$H:$H,$B133,'2012Figures'!$I:$I,"",'2012Figures'!$B:$B,"BrokerToCy",'2012Figures'!$G:$G,"P1")</f>
        <v>0</v>
      </c>
      <c r="O133" s="42">
        <f>SUMIFS('2012Figures'!$J:$J,'2012Figures'!$C:$C,$A133,'2012Figures'!$H:$H,$B133,'2012Figures'!$I:$I,"",'2012Figures'!$B:$B,"CyToBroker",'2012Figures'!$G:$G,"E1")</f>
        <v>0</v>
      </c>
      <c r="P133" s="42">
        <f>SUMIFS('2012Figures'!$J:$J,'2012Figures'!$C:$C,$A133,'2012Figures'!$H:$H,$B133,'2012Figures'!$I:$I,"",'2012Figures'!$B:$B,"CyToBroker",'2012Figures'!$G:$G,"P1")</f>
        <v>0</v>
      </c>
      <c r="R133" s="46" t="str">
        <f t="shared" si="39"/>
        <v/>
      </c>
      <c r="S133" s="46" t="str">
        <f t="shared" si="35"/>
        <v/>
      </c>
      <c r="T133" s="46" t="str">
        <f t="shared" si="36"/>
        <v/>
      </c>
      <c r="U133" s="46" t="str">
        <f t="shared" si="37"/>
        <v/>
      </c>
      <c r="V133" s="46" t="str">
        <f t="shared" si="38"/>
        <v/>
      </c>
    </row>
    <row r="134" spans="1:22" x14ac:dyDescent="0.2">
      <c r="A134" s="1">
        <v>104</v>
      </c>
      <c r="B134" s="1" t="s">
        <v>97</v>
      </c>
      <c r="C134" s="8">
        <v>11</v>
      </c>
      <c r="D134" s="29">
        <f>SUMIFS('2013Figures'!$J:$J,'2013Figures'!$C:$C,$A134,'2013Figures'!$H:$H,$B134,'2013Figures'!$I:$I,$C134)</f>
        <v>0</v>
      </c>
      <c r="E134" s="9">
        <f>SUMIFS('2013Figures'!$J:$J,'2013Figures'!$C:$C,$A134,'2013Figures'!$H:$H,$B134,'2013Figures'!$I:$I,$C134,'2013Figures'!$B:$B,"BrokerToCy",'2013Figures'!$G:$G,"E1")</f>
        <v>0</v>
      </c>
      <c r="F134" s="9">
        <f>SUMIFS('2013Figures'!$J:$J,'2013Figures'!$C:$C,$A134,'2013Figures'!$H:$H,$B134,'2013Figures'!$I:$I,$C134,'2013Figures'!$B:$B,"BrokerToCy",'2013Figures'!$G:$G,"P1")</f>
        <v>0</v>
      </c>
      <c r="G134" s="9">
        <f>SUMIFS('2013Figures'!$J:$J,'2013Figures'!$C:$C,$A134,'2013Figures'!$H:$H,$B134,'2013Figures'!$I:$I,$C134,'2013Figures'!$B:$B,"CyToBroker",'2013Figures'!$G:$G,"E1")</f>
        <v>0</v>
      </c>
      <c r="H134" s="9">
        <f>SUMIFS('2013Figures'!$J:$J,'2013Figures'!$C:$C,$A134,'2013Figures'!$H:$H,$B134,'2013Figures'!$I:$I,$C134,'2013Figures'!$B:$B,"CyToBroker",'2013Figures'!$G:$G,"P1")</f>
        <v>0</v>
      </c>
      <c r="L134" s="42">
        <f>SUMIFS('2012Figures'!$J:$J,'2012Figures'!$C:$C,$A134,'2012Figures'!$H:$H,$B134,'2012Figures'!$I:$I,$C134)</f>
        <v>0</v>
      </c>
      <c r="M134" s="42">
        <f>SUMIFS('2012Figures'!$J:$J,'2012Figures'!$C:$C,$A134,'2012Figures'!$H:$H,$B134,'2012Figures'!$I:$I,$C134,'2012Figures'!$B:$B,"BrokerToCy",'2012Figures'!$G:$G,"E1")</f>
        <v>0</v>
      </c>
      <c r="N134" s="42">
        <f>SUMIFS('2012Figures'!$J:$J,'2012Figures'!$C:$C,$A134,'2012Figures'!$H:$H,$B134,'2012Figures'!$I:$I,$C134,'2012Figures'!$B:$B,"BrokerToCy",'2012Figures'!$G:$G,"P1")</f>
        <v>0</v>
      </c>
      <c r="O134" s="42">
        <f>SUMIFS('2012Figures'!$J:$J,'2012Figures'!$C:$C,$A134,'2012Figures'!$H:$H,$B134,'2012Figures'!$I:$I,$C134,'2012Figures'!$B:$B,"CyToBroker",'2012Figures'!$G:$G,"E1")</f>
        <v>0</v>
      </c>
      <c r="P134" s="42">
        <f>SUMIFS('2012Figures'!$J:$J,'2012Figures'!$C:$C,$A134,'2012Figures'!$H:$H,$B134,'2012Figures'!$I:$I,$C134,'2012Figures'!$B:$B,"CyToBroker",'2012Figures'!$G:$G,"P1")</f>
        <v>0</v>
      </c>
      <c r="R134" s="46" t="str">
        <f t="shared" si="39"/>
        <v/>
      </c>
      <c r="S134" s="46" t="str">
        <f t="shared" si="35"/>
        <v/>
      </c>
      <c r="T134" s="46" t="str">
        <f t="shared" si="36"/>
        <v/>
      </c>
      <c r="U134" s="46" t="str">
        <f t="shared" si="37"/>
        <v/>
      </c>
      <c r="V134" s="46" t="str">
        <f t="shared" si="38"/>
        <v/>
      </c>
    </row>
    <row r="135" spans="1:22" x14ac:dyDescent="0.2">
      <c r="A135" s="1">
        <v>104</v>
      </c>
      <c r="B135" s="1" t="s">
        <v>97</v>
      </c>
      <c r="C135" s="8">
        <v>10</v>
      </c>
      <c r="D135" s="29">
        <f>SUMIFS('2013Figures'!$J:$J,'2013Figures'!$C:$C,$A135,'2013Figures'!$H:$H,$B135,'2013Figures'!$I:$I,$C135)</f>
        <v>0</v>
      </c>
      <c r="E135" s="9">
        <f>SUMIFS('2013Figures'!$J:$J,'2013Figures'!$C:$C,$A135,'2013Figures'!$H:$H,$B135,'2013Figures'!$I:$I,$C135,'2013Figures'!$B:$B,"BrokerToCy",'2013Figures'!$G:$G,"E1")</f>
        <v>0</v>
      </c>
      <c r="F135" s="9">
        <f>SUMIFS('2013Figures'!$J:$J,'2013Figures'!$C:$C,$A135,'2013Figures'!$H:$H,$B135,'2013Figures'!$I:$I,$C135,'2013Figures'!$B:$B,"BrokerToCy",'2013Figures'!$G:$G,"P1")</f>
        <v>0</v>
      </c>
      <c r="G135" s="9">
        <f>SUMIFS('2013Figures'!$J:$J,'2013Figures'!$C:$C,$A135,'2013Figures'!$H:$H,$B135,'2013Figures'!$I:$I,$C135,'2013Figures'!$B:$B,"CyToBroker",'2013Figures'!$G:$G,"E1")</f>
        <v>0</v>
      </c>
      <c r="H135" s="9">
        <f>SUMIFS('2013Figures'!$J:$J,'2013Figures'!$C:$C,$A135,'2013Figures'!$H:$H,$B135,'2013Figures'!$I:$I,$C135,'2013Figures'!$B:$B,"CyToBroker",'2013Figures'!$G:$G,"P1")</f>
        <v>0</v>
      </c>
      <c r="J135" s="8">
        <v>201501</v>
      </c>
      <c r="L135" s="42">
        <f>SUMIFS('2012Figures'!$J:$J,'2012Figures'!$C:$C,$A135,'2012Figures'!$H:$H,$B135,'2012Figures'!$I:$I,$C135)</f>
        <v>0</v>
      </c>
      <c r="M135" s="42">
        <f>SUMIFS('2012Figures'!$J:$J,'2012Figures'!$C:$C,$A135,'2012Figures'!$H:$H,$B135,'2012Figures'!$I:$I,$C135,'2012Figures'!$B:$B,"BrokerToCy",'2012Figures'!$G:$G,"E1")</f>
        <v>0</v>
      </c>
      <c r="N135" s="42">
        <f>SUMIFS('2012Figures'!$J:$J,'2012Figures'!$C:$C,$A135,'2012Figures'!$H:$H,$B135,'2012Figures'!$I:$I,$C135,'2012Figures'!$B:$B,"BrokerToCy",'2012Figures'!$G:$G,"P1")</f>
        <v>0</v>
      </c>
      <c r="O135" s="42">
        <f>SUMIFS('2012Figures'!$J:$J,'2012Figures'!$C:$C,$A135,'2012Figures'!$H:$H,$B135,'2012Figures'!$I:$I,$C135,'2012Figures'!$B:$B,"CyToBroker",'2012Figures'!$G:$G,"E1")</f>
        <v>0</v>
      </c>
      <c r="P135" s="42">
        <f>SUMIFS('2012Figures'!$J:$J,'2012Figures'!$C:$C,$A135,'2012Figures'!$H:$H,$B135,'2012Figures'!$I:$I,$C135,'2012Figures'!$B:$B,"CyToBroker",'2012Figures'!$G:$G,"P1")</f>
        <v>0</v>
      </c>
      <c r="R135" s="46" t="str">
        <f t="shared" si="39"/>
        <v/>
      </c>
      <c r="S135" s="46" t="str">
        <f t="shared" si="35"/>
        <v/>
      </c>
      <c r="T135" s="46" t="str">
        <f t="shared" si="36"/>
        <v/>
      </c>
      <c r="U135" s="46" t="str">
        <f t="shared" si="37"/>
        <v/>
      </c>
      <c r="V135" s="46" t="str">
        <f t="shared" si="38"/>
        <v/>
      </c>
    </row>
    <row r="136" spans="1:22" x14ac:dyDescent="0.2">
      <c r="A136" s="1">
        <v>104</v>
      </c>
      <c r="B136" s="1" t="s">
        <v>97</v>
      </c>
      <c r="C136" s="8">
        <v>9</v>
      </c>
      <c r="D136" s="29">
        <f>SUMIFS('2013Figures'!$J:$J,'2013Figures'!$C:$C,$A136,'2013Figures'!$H:$H,$B136,'2013Figures'!$I:$I,$C136)</f>
        <v>0</v>
      </c>
      <c r="E136" s="9">
        <f>SUMIFS('2013Figures'!$J:$J,'2013Figures'!$C:$C,$A136,'2013Figures'!$H:$H,$B136,'2013Figures'!$I:$I,$C136,'2013Figures'!$B:$B,"BrokerToCy",'2013Figures'!$G:$G,"E1")</f>
        <v>0</v>
      </c>
      <c r="F136" s="9">
        <f>SUMIFS('2013Figures'!$J:$J,'2013Figures'!$C:$C,$A136,'2013Figures'!$H:$H,$B136,'2013Figures'!$I:$I,$C136,'2013Figures'!$B:$B,"BrokerToCy",'2013Figures'!$G:$G,"P1")</f>
        <v>0</v>
      </c>
      <c r="G136" s="9">
        <f>SUMIFS('2013Figures'!$J:$J,'2013Figures'!$C:$C,$A136,'2013Figures'!$H:$H,$B136,'2013Figures'!$I:$I,$C136,'2013Figures'!$B:$B,"CyToBroker",'2013Figures'!$G:$G,"E1")</f>
        <v>0</v>
      </c>
      <c r="H136" s="9">
        <f>SUMIFS('2013Figures'!$J:$J,'2013Figures'!$C:$C,$A136,'2013Figures'!$H:$H,$B136,'2013Figures'!$I:$I,$C136,'2013Figures'!$B:$B,"CyToBroker",'2013Figures'!$G:$G,"P1")</f>
        <v>0</v>
      </c>
      <c r="J136" s="8">
        <v>201401</v>
      </c>
      <c r="L136" s="42">
        <f>SUMIFS('2012Figures'!$J:$J,'2012Figures'!$C:$C,$A136,'2012Figures'!$H:$H,$B136,'2012Figures'!$I:$I,$C136)</f>
        <v>0</v>
      </c>
      <c r="M136" s="42">
        <f>SUMIFS('2012Figures'!$J:$J,'2012Figures'!$C:$C,$A136,'2012Figures'!$H:$H,$B136,'2012Figures'!$I:$I,$C136,'2012Figures'!$B:$B,"BrokerToCy",'2012Figures'!$G:$G,"E1")</f>
        <v>0</v>
      </c>
      <c r="N136" s="42">
        <f>SUMIFS('2012Figures'!$J:$J,'2012Figures'!$C:$C,$A136,'2012Figures'!$H:$H,$B136,'2012Figures'!$I:$I,$C136,'2012Figures'!$B:$B,"BrokerToCy",'2012Figures'!$G:$G,"P1")</f>
        <v>0</v>
      </c>
      <c r="O136" s="42">
        <f>SUMIFS('2012Figures'!$J:$J,'2012Figures'!$C:$C,$A136,'2012Figures'!$H:$H,$B136,'2012Figures'!$I:$I,$C136,'2012Figures'!$B:$B,"CyToBroker",'2012Figures'!$G:$G,"E1")</f>
        <v>0</v>
      </c>
      <c r="P136" s="42">
        <f>SUMIFS('2012Figures'!$J:$J,'2012Figures'!$C:$C,$A136,'2012Figures'!$H:$H,$B136,'2012Figures'!$I:$I,$C136,'2012Figures'!$B:$B,"CyToBroker",'2012Figures'!$G:$G,"P1")</f>
        <v>0</v>
      </c>
      <c r="R136" s="46" t="str">
        <f t="shared" si="39"/>
        <v/>
      </c>
      <c r="S136" s="46" t="str">
        <f t="shared" si="35"/>
        <v/>
      </c>
      <c r="T136" s="46" t="str">
        <f t="shared" si="36"/>
        <v/>
      </c>
      <c r="U136" s="46" t="str">
        <f t="shared" si="37"/>
        <v/>
      </c>
      <c r="V136" s="46" t="str">
        <f t="shared" si="38"/>
        <v/>
      </c>
    </row>
    <row r="137" spans="1:22" x14ac:dyDescent="0.2">
      <c r="A137" s="1">
        <v>104</v>
      </c>
      <c r="B137" s="1" t="s">
        <v>97</v>
      </c>
      <c r="C137" s="8">
        <v>8</v>
      </c>
      <c r="D137" s="29">
        <f>SUMIFS('2013Figures'!$J:$J,'2013Figures'!$C:$C,$A137,'2013Figures'!$H:$H,$B137,'2013Figures'!$I:$I,$C137)</f>
        <v>0</v>
      </c>
      <c r="E137" s="29">
        <f>SUMIFS('2013Figures'!$J:$J,'2013Figures'!$C:$C,$A137,'2013Figures'!$H:$H,$B137,'2013Figures'!$I:$I,$C137,'2013Figures'!$B:$B,"BrokerToCy",'2013Figures'!$G:$G,"E1")</f>
        <v>0</v>
      </c>
      <c r="F137" s="29">
        <f>SUMIFS('2013Figures'!$J:$J,'2013Figures'!$C:$C,$A137,'2013Figures'!$H:$H,$B137,'2013Figures'!$I:$I,$C137,'2013Figures'!$B:$B,"BrokerToCy",'2013Figures'!$G:$G,"P1")</f>
        <v>0</v>
      </c>
      <c r="G137" s="29">
        <f>SUMIFS('2013Figures'!$J:$J,'2013Figures'!$C:$C,$A137,'2013Figures'!$H:$H,$B137,'2013Figures'!$I:$I,$C137,'2013Figures'!$B:$B,"CyToBroker",'2013Figures'!$G:$G,"E1")</f>
        <v>0</v>
      </c>
      <c r="H137" s="29">
        <f>SUMIFS('2013Figures'!$J:$J,'2013Figures'!$C:$C,$A137,'2013Figures'!$H:$H,$B137,'2013Figures'!$I:$I,$C137,'2013Figures'!$B:$B,"CyToBroker",'2013Figures'!$G:$G,"P1")</f>
        <v>0</v>
      </c>
      <c r="I137" s="30"/>
      <c r="J137" s="31">
        <v>201301</v>
      </c>
      <c r="K137" s="30"/>
      <c r="L137" s="42">
        <f>SUMIFS('2012Figures'!$J:$J,'2012Figures'!$C:$C,$A137,'2012Figures'!$H:$H,$B137,'2012Figures'!$I:$I,$C137)</f>
        <v>0</v>
      </c>
      <c r="M137" s="42">
        <f>SUMIFS('2012Figures'!$J:$J,'2012Figures'!$C:$C,$A137,'2012Figures'!$H:$H,$B137,'2012Figures'!$I:$I,$C137,'2012Figures'!$B:$B,"BrokerToCy",'2012Figures'!$G:$G,"E1")</f>
        <v>0</v>
      </c>
      <c r="N137" s="42">
        <f>SUMIFS('2012Figures'!$J:$J,'2012Figures'!$C:$C,$A137,'2012Figures'!$H:$H,$B137,'2012Figures'!$I:$I,$C137,'2012Figures'!$B:$B,"BrokerToCy",'2012Figures'!$G:$G,"P1")</f>
        <v>0</v>
      </c>
      <c r="O137" s="42">
        <f>SUMIFS('2012Figures'!$J:$J,'2012Figures'!$C:$C,$A137,'2012Figures'!$H:$H,$B137,'2012Figures'!$I:$I,$C137,'2012Figures'!$B:$B,"CyToBroker",'2012Figures'!$G:$G,"E1")</f>
        <v>0</v>
      </c>
      <c r="P137" s="42">
        <f>SUMIFS('2012Figures'!$J:$J,'2012Figures'!$C:$C,$A137,'2012Figures'!$H:$H,$B137,'2012Figures'!$I:$I,$C137,'2012Figures'!$B:$B,"CyToBroker",'2012Figures'!$G:$G,"P1")</f>
        <v>0</v>
      </c>
      <c r="Q137" s="30"/>
      <c r="R137" s="46" t="str">
        <f t="shared" si="39"/>
        <v/>
      </c>
      <c r="S137" s="46" t="str">
        <f t="shared" si="35"/>
        <v/>
      </c>
      <c r="T137" s="46" t="str">
        <f t="shared" si="36"/>
        <v/>
      </c>
      <c r="U137" s="46" t="str">
        <f t="shared" si="37"/>
        <v/>
      </c>
      <c r="V137" s="46" t="str">
        <f t="shared" si="38"/>
        <v/>
      </c>
    </row>
    <row r="138" spans="1:22" x14ac:dyDescent="0.2">
      <c r="A138" s="1">
        <v>104</v>
      </c>
      <c r="B138" s="1" t="s">
        <v>97</v>
      </c>
      <c r="C138" s="8">
        <v>7</v>
      </c>
      <c r="D138" s="29">
        <f>SUMIFS('2013Figures'!$J:$J,'2013Figures'!$C:$C,$A138,'2013Figures'!$H:$H,$B138,'2013Figures'!$I:$I,$C138)</f>
        <v>0</v>
      </c>
      <c r="E138" s="9">
        <f>SUMIFS('2013Figures'!$J:$J,'2013Figures'!$C:$C,$A138,'2013Figures'!$H:$H,$B138,'2013Figures'!$I:$I,$C138,'2013Figures'!$B:$B,"BrokerToCy",'2013Figures'!$G:$G,"E1")</f>
        <v>0</v>
      </c>
      <c r="F138" s="9">
        <f>SUMIFS('2013Figures'!$J:$J,'2013Figures'!$C:$C,$A138,'2013Figures'!$H:$H,$B138,'2013Figures'!$I:$I,$C138,'2013Figures'!$B:$B,"BrokerToCy",'2013Figures'!$G:$G,"P1")</f>
        <v>0</v>
      </c>
      <c r="G138" s="9">
        <f>SUMIFS('2013Figures'!$J:$J,'2013Figures'!$C:$C,$A138,'2013Figures'!$H:$H,$B138,'2013Figures'!$I:$I,$C138,'2013Figures'!$B:$B,"CyToBroker",'2013Figures'!$G:$G,"E1")</f>
        <v>0</v>
      </c>
      <c r="H138" s="9">
        <f>SUMIFS('2013Figures'!$J:$J,'2013Figures'!$C:$C,$A138,'2013Figures'!$H:$H,$B138,'2013Figures'!$I:$I,$C138,'2013Figures'!$B:$B,"CyToBroker",'2013Figures'!$G:$G,"P1")</f>
        <v>0</v>
      </c>
      <c r="J138" s="8">
        <v>201201</v>
      </c>
      <c r="L138" s="42">
        <f>SUMIFS('2012Figures'!$J:$J,'2012Figures'!$C:$C,$A138,'2012Figures'!$H:$H,$B138,'2012Figures'!$I:$I,$C138)</f>
        <v>0</v>
      </c>
      <c r="M138" s="42">
        <f>SUMIFS('2012Figures'!$J:$J,'2012Figures'!$C:$C,$A138,'2012Figures'!$H:$H,$B138,'2012Figures'!$I:$I,$C138,'2012Figures'!$B:$B,"BrokerToCy",'2012Figures'!$G:$G,"E1")</f>
        <v>0</v>
      </c>
      <c r="N138" s="42">
        <f>SUMIFS('2012Figures'!$J:$J,'2012Figures'!$C:$C,$A138,'2012Figures'!$H:$H,$B138,'2012Figures'!$I:$I,$C138,'2012Figures'!$B:$B,"BrokerToCy",'2012Figures'!$G:$G,"P1")</f>
        <v>0</v>
      </c>
      <c r="O138" s="42">
        <f>SUMIFS('2012Figures'!$J:$J,'2012Figures'!$C:$C,$A138,'2012Figures'!$H:$H,$B138,'2012Figures'!$I:$I,$C138,'2012Figures'!$B:$B,"CyToBroker",'2012Figures'!$G:$G,"E1")</f>
        <v>0</v>
      </c>
      <c r="P138" s="42">
        <f>SUMIFS('2012Figures'!$J:$J,'2012Figures'!$C:$C,$A138,'2012Figures'!$H:$H,$B138,'2012Figures'!$I:$I,$C138,'2012Figures'!$B:$B,"CyToBroker",'2012Figures'!$G:$G,"P1")</f>
        <v>0</v>
      </c>
      <c r="R138" s="46" t="str">
        <f t="shared" si="39"/>
        <v/>
      </c>
      <c r="S138" s="46" t="str">
        <f t="shared" si="35"/>
        <v/>
      </c>
      <c r="T138" s="46" t="str">
        <f t="shared" si="36"/>
        <v/>
      </c>
      <c r="U138" s="46" t="str">
        <f t="shared" si="37"/>
        <v/>
      </c>
      <c r="V138" s="46" t="str">
        <f t="shared" si="38"/>
        <v/>
      </c>
    </row>
    <row r="139" spans="1:22" x14ac:dyDescent="0.2">
      <c r="A139" s="1">
        <v>104</v>
      </c>
      <c r="B139" s="1" t="s">
        <v>97</v>
      </c>
      <c r="C139" s="8">
        <v>6</v>
      </c>
      <c r="D139" s="29">
        <f>SUMIFS('2013Figures'!$J:$J,'2013Figures'!$C:$C,$A139,'2013Figures'!$H:$H,$B139,'2013Figures'!$I:$I,$C139)</f>
        <v>0</v>
      </c>
      <c r="E139" s="9">
        <f>SUMIFS('2013Figures'!$J:$J,'2013Figures'!$C:$C,$A139,'2013Figures'!$H:$H,$B139,'2013Figures'!$I:$I,$C139,'2013Figures'!$B:$B,"BrokerToCy",'2013Figures'!$G:$G,"E1")</f>
        <v>0</v>
      </c>
      <c r="F139" s="9">
        <f>SUMIFS('2013Figures'!$J:$J,'2013Figures'!$C:$C,$A139,'2013Figures'!$H:$H,$B139,'2013Figures'!$I:$I,$C139,'2013Figures'!$B:$B,"BrokerToCy",'2013Figures'!$G:$G,"P1")</f>
        <v>0</v>
      </c>
      <c r="G139" s="9">
        <f>SUMIFS('2013Figures'!$J:$J,'2013Figures'!$C:$C,$A139,'2013Figures'!$H:$H,$B139,'2013Figures'!$I:$I,$C139,'2013Figures'!$B:$B,"CyToBroker",'2013Figures'!$G:$G,"E1")</f>
        <v>0</v>
      </c>
      <c r="H139" s="9">
        <f>SUMIFS('2013Figures'!$J:$J,'2013Figures'!$C:$C,$A139,'2013Figures'!$H:$H,$B139,'2013Figures'!$I:$I,$C139,'2013Figures'!$B:$B,"CyToBroker",'2013Figures'!$G:$G,"P1")</f>
        <v>0</v>
      </c>
      <c r="J139" s="8">
        <v>201101</v>
      </c>
      <c r="L139" s="42">
        <f>SUMIFS('2012Figures'!$J:$J,'2012Figures'!$C:$C,$A139,'2012Figures'!$H:$H,$B139,'2012Figures'!$I:$I,$C139)</f>
        <v>0</v>
      </c>
      <c r="M139" s="42">
        <f>SUMIFS('2012Figures'!$J:$J,'2012Figures'!$C:$C,$A139,'2012Figures'!$H:$H,$B139,'2012Figures'!$I:$I,$C139,'2012Figures'!$B:$B,"BrokerToCy",'2012Figures'!$G:$G,"E1")</f>
        <v>0</v>
      </c>
      <c r="N139" s="42">
        <f>SUMIFS('2012Figures'!$J:$J,'2012Figures'!$C:$C,$A139,'2012Figures'!$H:$H,$B139,'2012Figures'!$I:$I,$C139,'2012Figures'!$B:$B,"BrokerToCy",'2012Figures'!$G:$G,"P1")</f>
        <v>0</v>
      </c>
      <c r="O139" s="42">
        <f>SUMIFS('2012Figures'!$J:$J,'2012Figures'!$C:$C,$A139,'2012Figures'!$H:$H,$B139,'2012Figures'!$I:$I,$C139,'2012Figures'!$B:$B,"CyToBroker",'2012Figures'!$G:$G,"E1")</f>
        <v>0</v>
      </c>
      <c r="P139" s="42">
        <f>SUMIFS('2012Figures'!$J:$J,'2012Figures'!$C:$C,$A139,'2012Figures'!$H:$H,$B139,'2012Figures'!$I:$I,$C139,'2012Figures'!$B:$B,"CyToBroker",'2012Figures'!$G:$G,"P1")</f>
        <v>0</v>
      </c>
      <c r="R139" s="46" t="str">
        <f t="shared" si="39"/>
        <v/>
      </c>
      <c r="S139" s="46" t="str">
        <f t="shared" si="35"/>
        <v/>
      </c>
      <c r="T139" s="46" t="str">
        <f t="shared" si="36"/>
        <v/>
      </c>
      <c r="U139" s="46" t="str">
        <f t="shared" si="37"/>
        <v/>
      </c>
      <c r="V139" s="46" t="str">
        <f t="shared" si="38"/>
        <v/>
      </c>
    </row>
    <row r="140" spans="1:22" x14ac:dyDescent="0.2">
      <c r="A140" s="1">
        <v>104</v>
      </c>
      <c r="B140" s="1" t="s">
        <v>97</v>
      </c>
      <c r="C140" s="8">
        <v>5</v>
      </c>
      <c r="D140" s="29">
        <f>SUMIFS('2013Figures'!$J:$J,'2013Figures'!$C:$C,$A140,'2013Figures'!$H:$H,$B140,'2013Figures'!$I:$I,$C140)</f>
        <v>0</v>
      </c>
      <c r="E140" s="9">
        <f>SUMIFS('2013Figures'!$J:$J,'2013Figures'!$C:$C,$A140,'2013Figures'!$H:$H,$B140,'2013Figures'!$I:$I,$C140,'2013Figures'!$B:$B,"BrokerToCy",'2013Figures'!$G:$G,"E1")</f>
        <v>0</v>
      </c>
      <c r="F140" s="9">
        <f>SUMIFS('2013Figures'!$J:$J,'2013Figures'!$C:$C,$A140,'2013Figures'!$H:$H,$B140,'2013Figures'!$I:$I,$C140,'2013Figures'!$B:$B,"BrokerToCy",'2013Figures'!$G:$G,"P1")</f>
        <v>0</v>
      </c>
      <c r="G140" s="9">
        <f>SUMIFS('2013Figures'!$J:$J,'2013Figures'!$C:$C,$A140,'2013Figures'!$H:$H,$B140,'2013Figures'!$I:$I,$C140,'2013Figures'!$B:$B,"CyToBroker",'2013Figures'!$G:$G,"E1")</f>
        <v>0</v>
      </c>
      <c r="H140" s="9">
        <f>SUMIFS('2013Figures'!$J:$J,'2013Figures'!$C:$C,$A140,'2013Figures'!$H:$H,$B140,'2013Figures'!$I:$I,$C140,'2013Figures'!$B:$B,"CyToBroker",'2013Figures'!$G:$G,"P1")</f>
        <v>0</v>
      </c>
      <c r="J140" s="8">
        <v>201001</v>
      </c>
      <c r="L140" s="42">
        <f>SUMIFS('2012Figures'!$J:$J,'2012Figures'!$C:$C,$A140,'2012Figures'!$H:$H,$B140,'2012Figures'!$I:$I,$C140)</f>
        <v>0</v>
      </c>
      <c r="M140" s="42">
        <f>SUMIFS('2012Figures'!$J:$J,'2012Figures'!$C:$C,$A140,'2012Figures'!$H:$H,$B140,'2012Figures'!$I:$I,$C140,'2012Figures'!$B:$B,"BrokerToCy",'2012Figures'!$G:$G,"E1")</f>
        <v>0</v>
      </c>
      <c r="N140" s="42">
        <f>SUMIFS('2012Figures'!$J:$J,'2012Figures'!$C:$C,$A140,'2012Figures'!$H:$H,$B140,'2012Figures'!$I:$I,$C140,'2012Figures'!$B:$B,"BrokerToCy",'2012Figures'!$G:$G,"P1")</f>
        <v>0</v>
      </c>
      <c r="O140" s="42">
        <f>SUMIFS('2012Figures'!$J:$J,'2012Figures'!$C:$C,$A140,'2012Figures'!$H:$H,$B140,'2012Figures'!$I:$I,$C140,'2012Figures'!$B:$B,"CyToBroker",'2012Figures'!$G:$G,"E1")</f>
        <v>0</v>
      </c>
      <c r="P140" s="42">
        <f>SUMIFS('2012Figures'!$J:$J,'2012Figures'!$C:$C,$A140,'2012Figures'!$H:$H,$B140,'2012Figures'!$I:$I,$C140,'2012Figures'!$B:$B,"CyToBroker",'2012Figures'!$G:$G,"P1")</f>
        <v>0</v>
      </c>
      <c r="R140" s="46" t="str">
        <f t="shared" si="39"/>
        <v/>
      </c>
      <c r="S140" s="46" t="str">
        <f t="shared" si="35"/>
        <v/>
      </c>
      <c r="T140" s="46" t="str">
        <f t="shared" si="36"/>
        <v/>
      </c>
      <c r="U140" s="46" t="str">
        <f t="shared" si="37"/>
        <v/>
      </c>
      <c r="V140" s="46" t="str">
        <f t="shared" si="38"/>
        <v/>
      </c>
    </row>
    <row r="141" spans="1:22" x14ac:dyDescent="0.2">
      <c r="A141" s="1">
        <v>104</v>
      </c>
      <c r="B141" s="1" t="s">
        <v>97</v>
      </c>
      <c r="C141" s="8">
        <v>4</v>
      </c>
      <c r="D141" s="29">
        <f>SUMIFS('2013Figures'!$J:$J,'2013Figures'!$C:$C,$A141,'2013Figures'!$H:$H,$B141,'2013Figures'!$I:$I,$C141)</f>
        <v>0</v>
      </c>
      <c r="E141" s="9">
        <f>SUMIFS('2013Figures'!$J:$J,'2013Figures'!$C:$C,$A141,'2013Figures'!$H:$H,$B141,'2013Figures'!$I:$I,$C141,'2013Figures'!$B:$B,"BrokerToCy",'2013Figures'!$G:$G,"E1")</f>
        <v>0</v>
      </c>
      <c r="F141" s="9">
        <f>SUMIFS('2013Figures'!$J:$J,'2013Figures'!$C:$C,$A141,'2013Figures'!$H:$H,$B141,'2013Figures'!$I:$I,$C141,'2013Figures'!$B:$B,"BrokerToCy",'2013Figures'!$G:$G,"P1")</f>
        <v>0</v>
      </c>
      <c r="G141" s="9">
        <f>SUMIFS('2013Figures'!$J:$J,'2013Figures'!$C:$C,$A141,'2013Figures'!$H:$H,$B141,'2013Figures'!$I:$I,$C141,'2013Figures'!$B:$B,"CyToBroker",'2013Figures'!$G:$G,"E1")</f>
        <v>0</v>
      </c>
      <c r="H141" s="9">
        <f>SUMIFS('2013Figures'!$J:$J,'2013Figures'!$C:$C,$A141,'2013Figures'!$H:$H,$B141,'2013Figures'!$I:$I,$C141,'2013Figures'!$B:$B,"CyToBroker",'2013Figures'!$G:$G,"P1")</f>
        <v>0</v>
      </c>
      <c r="J141" s="8">
        <v>200901</v>
      </c>
      <c r="L141" s="42">
        <f>SUMIFS('2012Figures'!$J:$J,'2012Figures'!$C:$C,$A141,'2012Figures'!$H:$H,$B141,'2012Figures'!$I:$I,$C141)</f>
        <v>0</v>
      </c>
      <c r="M141" s="42">
        <f>SUMIFS('2012Figures'!$J:$J,'2012Figures'!$C:$C,$A141,'2012Figures'!$H:$H,$B141,'2012Figures'!$I:$I,$C141,'2012Figures'!$B:$B,"BrokerToCy",'2012Figures'!$G:$G,"E1")</f>
        <v>0</v>
      </c>
      <c r="N141" s="42">
        <f>SUMIFS('2012Figures'!$J:$J,'2012Figures'!$C:$C,$A141,'2012Figures'!$H:$H,$B141,'2012Figures'!$I:$I,$C141,'2012Figures'!$B:$B,"BrokerToCy",'2012Figures'!$G:$G,"P1")</f>
        <v>0</v>
      </c>
      <c r="O141" s="42">
        <f>SUMIFS('2012Figures'!$J:$J,'2012Figures'!$C:$C,$A141,'2012Figures'!$H:$H,$B141,'2012Figures'!$I:$I,$C141,'2012Figures'!$B:$B,"CyToBroker",'2012Figures'!$G:$G,"E1")</f>
        <v>0</v>
      </c>
      <c r="P141" s="42">
        <f>SUMIFS('2012Figures'!$J:$J,'2012Figures'!$C:$C,$A141,'2012Figures'!$H:$H,$B141,'2012Figures'!$I:$I,$C141,'2012Figures'!$B:$B,"CyToBroker",'2012Figures'!$G:$G,"P1")</f>
        <v>0</v>
      </c>
      <c r="R141" s="46" t="str">
        <f t="shared" si="39"/>
        <v/>
      </c>
      <c r="S141" s="46" t="str">
        <f t="shared" si="35"/>
        <v/>
      </c>
      <c r="T141" s="46" t="str">
        <f t="shared" si="36"/>
        <v/>
      </c>
      <c r="U141" s="46" t="str">
        <f t="shared" si="37"/>
        <v/>
      </c>
      <c r="V141" s="46" t="str">
        <f t="shared" si="38"/>
        <v/>
      </c>
    </row>
    <row r="142" spans="1:22" x14ac:dyDescent="0.2">
      <c r="A142" s="1">
        <v>104</v>
      </c>
      <c r="B142" s="1" t="s">
        <v>97</v>
      </c>
      <c r="C142" s="8">
        <v>3</v>
      </c>
      <c r="D142" s="29">
        <f>SUMIFS('2013Figures'!$J:$J,'2013Figures'!$C:$C,$A142,'2013Figures'!$H:$H,$B142,'2013Figures'!$I:$I,$C142)</f>
        <v>0</v>
      </c>
      <c r="E142" s="9">
        <f>SUMIFS('2013Figures'!$J:$J,'2013Figures'!$C:$C,$A142,'2013Figures'!$H:$H,$B142,'2013Figures'!$I:$I,$C142,'2013Figures'!$B:$B,"BrokerToCy",'2013Figures'!$G:$G,"E1")</f>
        <v>0</v>
      </c>
      <c r="F142" s="9">
        <f>SUMIFS('2013Figures'!$J:$J,'2013Figures'!$C:$C,$A142,'2013Figures'!$H:$H,$B142,'2013Figures'!$I:$I,$C142,'2013Figures'!$B:$B,"BrokerToCy",'2013Figures'!$G:$G,"P1")</f>
        <v>0</v>
      </c>
      <c r="G142" s="9">
        <f>SUMIFS('2013Figures'!$J:$J,'2013Figures'!$C:$C,$A142,'2013Figures'!$H:$H,$B142,'2013Figures'!$I:$I,$C142,'2013Figures'!$B:$B,"CyToBroker",'2013Figures'!$G:$G,"E1")</f>
        <v>0</v>
      </c>
      <c r="H142" s="9">
        <f>SUMIFS('2013Figures'!$J:$J,'2013Figures'!$C:$C,$A142,'2013Figures'!$H:$H,$B142,'2013Figures'!$I:$I,$C142,'2013Figures'!$B:$B,"CyToBroker",'2013Figures'!$G:$G,"P1")</f>
        <v>0</v>
      </c>
      <c r="J142" s="8">
        <v>200801</v>
      </c>
      <c r="L142" s="42">
        <f>SUMIFS('2012Figures'!$J:$J,'2012Figures'!$C:$C,$A142,'2012Figures'!$H:$H,$B142,'2012Figures'!$I:$I,$C142)</f>
        <v>0</v>
      </c>
      <c r="M142" s="42">
        <f>SUMIFS('2012Figures'!$J:$J,'2012Figures'!$C:$C,$A142,'2012Figures'!$H:$H,$B142,'2012Figures'!$I:$I,$C142,'2012Figures'!$B:$B,"BrokerToCy",'2012Figures'!$G:$G,"E1")</f>
        <v>0</v>
      </c>
      <c r="N142" s="42">
        <f>SUMIFS('2012Figures'!$J:$J,'2012Figures'!$C:$C,$A142,'2012Figures'!$H:$H,$B142,'2012Figures'!$I:$I,$C142,'2012Figures'!$B:$B,"BrokerToCy",'2012Figures'!$G:$G,"P1")</f>
        <v>0</v>
      </c>
      <c r="O142" s="42">
        <f>SUMIFS('2012Figures'!$J:$J,'2012Figures'!$C:$C,$A142,'2012Figures'!$H:$H,$B142,'2012Figures'!$I:$I,$C142,'2012Figures'!$B:$B,"CyToBroker",'2012Figures'!$G:$G,"E1")</f>
        <v>0</v>
      </c>
      <c r="P142" s="42">
        <f>SUMIFS('2012Figures'!$J:$J,'2012Figures'!$C:$C,$A142,'2012Figures'!$H:$H,$B142,'2012Figures'!$I:$I,$C142,'2012Figures'!$B:$B,"CyToBroker",'2012Figures'!$G:$G,"P1")</f>
        <v>0</v>
      </c>
      <c r="R142" s="46" t="str">
        <f t="shared" si="39"/>
        <v/>
      </c>
      <c r="S142" s="46" t="str">
        <f t="shared" si="35"/>
        <v/>
      </c>
      <c r="T142" s="46" t="str">
        <f t="shared" si="36"/>
        <v/>
      </c>
      <c r="U142" s="46" t="str">
        <f t="shared" si="37"/>
        <v/>
      </c>
      <c r="V142" s="46" t="str">
        <f t="shared" si="38"/>
        <v/>
      </c>
    </row>
    <row r="143" spans="1:22" x14ac:dyDescent="0.2">
      <c r="A143" s="1">
        <v>104</v>
      </c>
      <c r="B143" s="1" t="s">
        <v>97</v>
      </c>
      <c r="C143" s="8">
        <v>2</v>
      </c>
      <c r="D143" s="29">
        <f>SUMIFS('2013Figures'!$J:$J,'2013Figures'!$C:$C,$A143,'2013Figures'!$H:$H,$B143,'2013Figures'!$I:$I,$C143)</f>
        <v>0</v>
      </c>
      <c r="E143" s="9">
        <f>SUMIFS('2013Figures'!$J:$J,'2013Figures'!$C:$C,$A143,'2013Figures'!$H:$H,$B143,'2013Figures'!$I:$I,$C143,'2013Figures'!$B:$B,"BrokerToCy",'2013Figures'!$G:$G,"E1")</f>
        <v>0</v>
      </c>
      <c r="F143" s="9">
        <f>SUMIFS('2013Figures'!$J:$J,'2013Figures'!$C:$C,$A143,'2013Figures'!$H:$H,$B143,'2013Figures'!$I:$I,$C143,'2013Figures'!$B:$B,"BrokerToCy",'2013Figures'!$G:$G,"P1")</f>
        <v>0</v>
      </c>
      <c r="G143" s="9">
        <f>SUMIFS('2013Figures'!$J:$J,'2013Figures'!$C:$C,$A143,'2013Figures'!$H:$H,$B143,'2013Figures'!$I:$I,$C143,'2013Figures'!$B:$B,"CyToBroker",'2013Figures'!$G:$G,"E1")</f>
        <v>0</v>
      </c>
      <c r="H143" s="9">
        <f>SUMIFS('2013Figures'!$J:$J,'2013Figures'!$C:$C,$A143,'2013Figures'!$H:$H,$B143,'2013Figures'!$I:$I,$C143,'2013Figures'!$B:$B,"CyToBroker",'2013Figures'!$G:$G,"P1")</f>
        <v>0</v>
      </c>
      <c r="J143" s="8">
        <v>200701</v>
      </c>
      <c r="L143" s="42">
        <f>SUMIFS('2012Figures'!$J:$J,'2012Figures'!$C:$C,$A143,'2012Figures'!$H:$H,$B143,'2012Figures'!$I:$I,$C143)</f>
        <v>0</v>
      </c>
      <c r="M143" s="42">
        <f>SUMIFS('2012Figures'!$J:$J,'2012Figures'!$C:$C,$A143,'2012Figures'!$H:$H,$B143,'2012Figures'!$I:$I,$C143,'2012Figures'!$B:$B,"BrokerToCy",'2012Figures'!$G:$G,"E1")</f>
        <v>0</v>
      </c>
      <c r="N143" s="42">
        <f>SUMIFS('2012Figures'!$J:$J,'2012Figures'!$C:$C,$A143,'2012Figures'!$H:$H,$B143,'2012Figures'!$I:$I,$C143,'2012Figures'!$B:$B,"BrokerToCy",'2012Figures'!$G:$G,"P1")</f>
        <v>0</v>
      </c>
      <c r="O143" s="42">
        <f>SUMIFS('2012Figures'!$J:$J,'2012Figures'!$C:$C,$A143,'2012Figures'!$H:$H,$B143,'2012Figures'!$I:$I,$C143,'2012Figures'!$B:$B,"CyToBroker",'2012Figures'!$G:$G,"E1")</f>
        <v>0</v>
      </c>
      <c r="P143" s="42">
        <f>SUMIFS('2012Figures'!$J:$J,'2012Figures'!$C:$C,$A143,'2012Figures'!$H:$H,$B143,'2012Figures'!$I:$I,$C143,'2012Figures'!$B:$B,"CyToBroker",'2012Figures'!$G:$G,"P1")</f>
        <v>0</v>
      </c>
      <c r="R143" s="46" t="str">
        <f t="shared" si="39"/>
        <v/>
      </c>
      <c r="S143" s="46" t="str">
        <f t="shared" si="35"/>
        <v/>
      </c>
      <c r="T143" s="46" t="str">
        <f t="shared" si="36"/>
        <v/>
      </c>
      <c r="U143" s="46" t="str">
        <f t="shared" si="37"/>
        <v/>
      </c>
      <c r="V143" s="46" t="str">
        <f t="shared" si="38"/>
        <v/>
      </c>
    </row>
    <row r="144" spans="1:22" x14ac:dyDescent="0.2">
      <c r="A144" s="1">
        <v>104</v>
      </c>
      <c r="B144" s="1" t="s">
        <v>97</v>
      </c>
      <c r="C144" s="8">
        <v>1</v>
      </c>
      <c r="D144" s="29">
        <f>SUMIFS('2013Figures'!$J:$J,'2013Figures'!$C:$C,$A144,'2013Figures'!$H:$H,$B144,'2013Figures'!$I:$I,$C144)</f>
        <v>0</v>
      </c>
      <c r="E144" s="9">
        <f>SUMIFS('2013Figures'!$J:$J,'2013Figures'!$C:$C,$A144,'2013Figures'!$H:$H,$B144,'2013Figures'!$I:$I,$C144,'2013Figures'!$B:$B,"BrokerToCy",'2013Figures'!$G:$G,"E1")</f>
        <v>0</v>
      </c>
      <c r="F144" s="9">
        <f>SUMIFS('2013Figures'!$J:$J,'2013Figures'!$C:$C,$A144,'2013Figures'!$H:$H,$B144,'2013Figures'!$I:$I,$C144,'2013Figures'!$B:$B,"BrokerToCy",'2013Figures'!$G:$G,"P1")</f>
        <v>0</v>
      </c>
      <c r="G144" s="9">
        <f>SUMIFS('2013Figures'!$J:$J,'2013Figures'!$C:$C,$A144,'2013Figures'!$H:$H,$B144,'2013Figures'!$I:$I,$C144,'2013Figures'!$B:$B,"CyToBroker",'2013Figures'!$G:$G,"E1")</f>
        <v>0</v>
      </c>
      <c r="H144" s="9">
        <f>SUMIFS('2013Figures'!$J:$J,'2013Figures'!$C:$C,$A144,'2013Figures'!$H:$H,$B144,'2013Figures'!$I:$I,$C144,'2013Figures'!$B:$B,"CyToBroker",'2013Figures'!$G:$G,"P1")</f>
        <v>0</v>
      </c>
      <c r="J144" s="8">
        <v>200601</v>
      </c>
      <c r="L144" s="42">
        <f>SUMIFS('2012Figures'!$J:$J,'2012Figures'!$C:$C,$A144,'2012Figures'!$H:$H,$B144,'2012Figures'!$I:$I,$C144)</f>
        <v>0</v>
      </c>
      <c r="M144" s="42">
        <f>SUMIFS('2012Figures'!$J:$J,'2012Figures'!$C:$C,$A144,'2012Figures'!$H:$H,$B144,'2012Figures'!$I:$I,$C144,'2012Figures'!$B:$B,"BrokerToCy",'2012Figures'!$G:$G,"E1")</f>
        <v>0</v>
      </c>
      <c r="N144" s="42">
        <f>SUMIFS('2012Figures'!$J:$J,'2012Figures'!$C:$C,$A144,'2012Figures'!$H:$H,$B144,'2012Figures'!$I:$I,$C144,'2012Figures'!$B:$B,"BrokerToCy",'2012Figures'!$G:$G,"P1")</f>
        <v>0</v>
      </c>
      <c r="O144" s="42">
        <f>SUMIFS('2012Figures'!$J:$J,'2012Figures'!$C:$C,$A144,'2012Figures'!$H:$H,$B144,'2012Figures'!$I:$I,$C144,'2012Figures'!$B:$B,"CyToBroker",'2012Figures'!$G:$G,"E1")</f>
        <v>0</v>
      </c>
      <c r="P144" s="42">
        <f>SUMIFS('2012Figures'!$J:$J,'2012Figures'!$C:$C,$A144,'2012Figures'!$H:$H,$B144,'2012Figures'!$I:$I,$C144,'2012Figures'!$B:$B,"CyToBroker",'2012Figures'!$G:$G,"P1")</f>
        <v>0</v>
      </c>
      <c r="R144" s="46" t="str">
        <f t="shared" si="39"/>
        <v/>
      </c>
      <c r="S144" s="46" t="str">
        <f t="shared" si="35"/>
        <v/>
      </c>
      <c r="T144" s="46" t="str">
        <f t="shared" si="36"/>
        <v/>
      </c>
      <c r="U144" s="46" t="str">
        <f t="shared" si="37"/>
        <v/>
      </c>
      <c r="V144" s="46" t="str">
        <f t="shared" si="38"/>
        <v/>
      </c>
    </row>
    <row r="145" spans="1:22" x14ac:dyDescent="0.2">
      <c r="A145" s="1">
        <v>104</v>
      </c>
      <c r="B145" s="1" t="s">
        <v>97</v>
      </c>
      <c r="D145" s="29">
        <f>SUMIFS('2013Figures'!$J:$J,'2013Figures'!$C:$C,$A145,'2013Figures'!$H:$H,$B145,'2013Figures'!$I:$I,"")</f>
        <v>0</v>
      </c>
      <c r="E145" s="9">
        <f>SUMIFS('2013Figures'!$J:$J,'2013Figures'!$C:$C,$A145,'2013Figures'!$H:$H,$B145,'2013Figures'!$I:$I,"",'2013Figures'!$B:$B,"BrokerToCy",'2013Figures'!$G:$G,"E1")</f>
        <v>0</v>
      </c>
      <c r="F145" s="9">
        <f>SUMIFS('2013Figures'!$J:$J,'2013Figures'!$C:$C,$A145,'2013Figures'!$H:$H,$B145,'2013Figures'!$I:$I,"",'2013Figures'!$B:$B,"BrokerToCy",'2013Figures'!$G:$G,"P1")</f>
        <v>0</v>
      </c>
      <c r="G145" s="9">
        <f>SUMIFS('2013Figures'!$J:$J,'2013Figures'!$C:$C,$A145,'2013Figures'!$H:$H,$B145,'2013Figures'!$I:$I,"",'2013Figures'!$B:$B,"CyToBroker",'2013Figures'!$G:$G,"E1")</f>
        <v>0</v>
      </c>
      <c r="H145" s="9">
        <f>SUMIFS('2013Figures'!$J:$J,'2013Figures'!$C:$C,$A145,'2013Figures'!$H:$H,$B145,'2013Figures'!$I:$I,"",'2013Figures'!$B:$B,"CyToBroker",'2013Figures'!$G:$G,"P1")</f>
        <v>0</v>
      </c>
      <c r="J145" s="8" t="s">
        <v>131</v>
      </c>
      <c r="L145" s="42">
        <f>SUMIFS('2012Figures'!$J:$J,'2012Figures'!$C:$C,$A145,'2012Figures'!$H:$H,$B145,'2012Figures'!$I:$I,"")</f>
        <v>0</v>
      </c>
      <c r="M145" s="42">
        <f>SUMIFS('2012Figures'!$J:$J,'2012Figures'!$C:$C,$A145,'2012Figures'!$H:$H,$B145,'2012Figures'!$I:$I,"",'2012Figures'!$B:$B,"BrokerToCy",'2012Figures'!$G:$G,"E1")</f>
        <v>0</v>
      </c>
      <c r="N145" s="42">
        <f>SUMIFS('2012Figures'!$J:$J,'2012Figures'!$C:$C,$A145,'2012Figures'!$H:$H,$B145,'2012Figures'!$I:$I,"",'2012Figures'!$B:$B,"BrokerToCy",'2012Figures'!$G:$G,"P1")</f>
        <v>0</v>
      </c>
      <c r="O145" s="42">
        <f>SUMIFS('2012Figures'!$J:$J,'2012Figures'!$C:$C,$A145,'2012Figures'!$H:$H,$B145,'2012Figures'!$I:$I,"",'2012Figures'!$B:$B,"CyToBroker",'2012Figures'!$G:$G,"E1")</f>
        <v>0</v>
      </c>
      <c r="P145" s="42">
        <f>SUMIFS('2012Figures'!$J:$J,'2012Figures'!$C:$C,$A145,'2012Figures'!$H:$H,$B145,'2012Figures'!$I:$I,"",'2012Figures'!$B:$B,"CyToBroker",'2012Figures'!$G:$G,"P1")</f>
        <v>0</v>
      </c>
      <c r="R145" s="46" t="str">
        <f t="shared" si="39"/>
        <v/>
      </c>
      <c r="S145" s="46" t="str">
        <f t="shared" si="35"/>
        <v/>
      </c>
      <c r="T145" s="46" t="str">
        <f t="shared" si="36"/>
        <v/>
      </c>
      <c r="U145" s="46" t="str">
        <f t="shared" si="37"/>
        <v/>
      </c>
      <c r="V145" s="46" t="str">
        <f t="shared" si="38"/>
        <v/>
      </c>
    </row>
    <row r="146" spans="1:22" x14ac:dyDescent="0.2">
      <c r="A146" s="1">
        <v>104</v>
      </c>
      <c r="B146" s="1" t="s">
        <v>98</v>
      </c>
      <c r="C146" s="8">
        <v>7</v>
      </c>
      <c r="D146" s="29">
        <f>SUMIFS('2013Figures'!$J:$J,'2013Figures'!$C:$C,$A146,'2013Figures'!$H:$H,$B146,'2013Figures'!$I:$I,$C146)</f>
        <v>0</v>
      </c>
      <c r="E146" s="9">
        <f>SUMIFS('2013Figures'!$J:$J,'2013Figures'!$C:$C,$A146,'2013Figures'!$H:$H,$B146,'2013Figures'!$I:$I,$C146,'2013Figures'!$B:$B,"BrokerToCy",'2013Figures'!$G:$G,"E1")</f>
        <v>0</v>
      </c>
      <c r="F146" s="9">
        <f>SUMIFS('2013Figures'!$J:$J,'2013Figures'!$C:$C,$A146,'2013Figures'!$H:$H,$B146,'2013Figures'!$I:$I,$C146,'2013Figures'!$B:$B,"BrokerToCy",'2013Figures'!$G:$G,"P1")</f>
        <v>0</v>
      </c>
      <c r="G146" s="9">
        <f>SUMIFS('2013Figures'!$J:$J,'2013Figures'!$C:$C,$A146,'2013Figures'!$H:$H,$B146,'2013Figures'!$I:$I,$C146,'2013Figures'!$B:$B,"CyToBroker",'2013Figures'!$G:$G,"E1")</f>
        <v>0</v>
      </c>
      <c r="H146" s="9">
        <f>SUMIFS('2013Figures'!$J:$J,'2013Figures'!$C:$C,$A146,'2013Figures'!$H:$H,$B146,'2013Figures'!$I:$I,$C146,'2013Figures'!$B:$B,"CyToBroker",'2013Figures'!$G:$G,"P1")</f>
        <v>0</v>
      </c>
      <c r="L146" s="42">
        <f>SUMIFS('2012Figures'!$J:$J,'2012Figures'!$C:$C,$A146,'2012Figures'!$H:$H,$B146,'2012Figures'!$I:$I,$C146)</f>
        <v>0</v>
      </c>
      <c r="M146" s="42">
        <f>SUMIFS('2012Figures'!$J:$J,'2012Figures'!$C:$C,$A146,'2012Figures'!$H:$H,$B146,'2012Figures'!$I:$I,$C146,'2012Figures'!$B:$B,"BrokerToCy",'2012Figures'!$G:$G,"E1")</f>
        <v>0</v>
      </c>
      <c r="N146" s="42">
        <f>SUMIFS('2012Figures'!$J:$J,'2012Figures'!$C:$C,$A146,'2012Figures'!$H:$H,$B146,'2012Figures'!$I:$I,$C146,'2012Figures'!$B:$B,"BrokerToCy",'2012Figures'!$G:$G,"P1")</f>
        <v>0</v>
      </c>
      <c r="O146" s="42">
        <f>SUMIFS('2012Figures'!$J:$J,'2012Figures'!$C:$C,$A146,'2012Figures'!$H:$H,$B146,'2012Figures'!$I:$I,$C146,'2012Figures'!$B:$B,"CyToBroker",'2012Figures'!$G:$G,"E1")</f>
        <v>0</v>
      </c>
      <c r="P146" s="42">
        <f>SUMIFS('2012Figures'!$J:$J,'2012Figures'!$C:$C,$A146,'2012Figures'!$H:$H,$B146,'2012Figures'!$I:$I,$C146,'2012Figures'!$B:$B,"CyToBroker",'2012Figures'!$G:$G,"P1")</f>
        <v>0</v>
      </c>
      <c r="R146" s="46" t="str">
        <f t="shared" si="39"/>
        <v/>
      </c>
      <c r="S146" s="46" t="str">
        <f t="shared" si="35"/>
        <v/>
      </c>
      <c r="T146" s="46" t="str">
        <f t="shared" si="36"/>
        <v/>
      </c>
      <c r="U146" s="46" t="str">
        <f t="shared" si="37"/>
        <v/>
      </c>
      <c r="V146" s="46" t="str">
        <f t="shared" si="38"/>
        <v/>
      </c>
    </row>
    <row r="147" spans="1:22" x14ac:dyDescent="0.2">
      <c r="A147" s="1">
        <v>104</v>
      </c>
      <c r="B147" s="1" t="s">
        <v>98</v>
      </c>
      <c r="C147" s="8">
        <v>6</v>
      </c>
      <c r="D147" s="29">
        <f>SUMIFS('2013Figures'!$J:$J,'2013Figures'!$C:$C,$A147,'2013Figures'!$H:$H,$B147,'2013Figures'!$I:$I,$C147)</f>
        <v>0</v>
      </c>
      <c r="E147" s="9">
        <f>SUMIFS('2013Figures'!$J:$J,'2013Figures'!$C:$C,$A147,'2013Figures'!$H:$H,$B147,'2013Figures'!$I:$I,$C147,'2013Figures'!$B:$B,"BrokerToCy",'2013Figures'!$G:$G,"E1")</f>
        <v>0</v>
      </c>
      <c r="F147" s="9">
        <f>SUMIFS('2013Figures'!$J:$J,'2013Figures'!$C:$C,$A147,'2013Figures'!$H:$H,$B147,'2013Figures'!$I:$I,$C147,'2013Figures'!$B:$B,"BrokerToCy",'2013Figures'!$G:$G,"P1")</f>
        <v>0</v>
      </c>
      <c r="G147" s="9">
        <f>SUMIFS('2013Figures'!$J:$J,'2013Figures'!$C:$C,$A147,'2013Figures'!$H:$H,$B147,'2013Figures'!$I:$I,$C147,'2013Figures'!$B:$B,"CyToBroker",'2013Figures'!$G:$G,"E1")</f>
        <v>0</v>
      </c>
      <c r="H147" s="9">
        <f>SUMIFS('2013Figures'!$J:$J,'2013Figures'!$C:$C,$A147,'2013Figures'!$H:$H,$B147,'2013Figures'!$I:$I,$C147,'2013Figures'!$B:$B,"CyToBroker",'2013Figures'!$G:$G,"P1")</f>
        <v>0</v>
      </c>
      <c r="J147" s="8">
        <v>201501</v>
      </c>
      <c r="L147" s="42">
        <f>SUMIFS('2012Figures'!$J:$J,'2012Figures'!$C:$C,$A147,'2012Figures'!$H:$H,$B147,'2012Figures'!$I:$I,$C147)</f>
        <v>0</v>
      </c>
      <c r="M147" s="42">
        <f>SUMIFS('2012Figures'!$J:$J,'2012Figures'!$C:$C,$A147,'2012Figures'!$H:$H,$B147,'2012Figures'!$I:$I,$C147,'2012Figures'!$B:$B,"BrokerToCy",'2012Figures'!$G:$G,"E1")</f>
        <v>0</v>
      </c>
      <c r="N147" s="42">
        <f>SUMIFS('2012Figures'!$J:$J,'2012Figures'!$C:$C,$A147,'2012Figures'!$H:$H,$B147,'2012Figures'!$I:$I,$C147,'2012Figures'!$B:$B,"BrokerToCy",'2012Figures'!$G:$G,"P1")</f>
        <v>0</v>
      </c>
      <c r="O147" s="42">
        <f>SUMIFS('2012Figures'!$J:$J,'2012Figures'!$C:$C,$A147,'2012Figures'!$H:$H,$B147,'2012Figures'!$I:$I,$C147,'2012Figures'!$B:$B,"CyToBroker",'2012Figures'!$G:$G,"E1")</f>
        <v>0</v>
      </c>
      <c r="P147" s="42">
        <f>SUMIFS('2012Figures'!$J:$J,'2012Figures'!$C:$C,$A147,'2012Figures'!$H:$H,$B147,'2012Figures'!$I:$I,$C147,'2012Figures'!$B:$B,"CyToBroker",'2012Figures'!$G:$G,"P1")</f>
        <v>0</v>
      </c>
      <c r="R147" s="46" t="str">
        <f t="shared" si="39"/>
        <v/>
      </c>
      <c r="S147" s="46" t="str">
        <f t="shared" si="35"/>
        <v/>
      </c>
      <c r="T147" s="46" t="str">
        <f t="shared" si="36"/>
        <v/>
      </c>
      <c r="U147" s="46" t="str">
        <f t="shared" si="37"/>
        <v/>
      </c>
      <c r="V147" s="46" t="str">
        <f t="shared" si="38"/>
        <v/>
      </c>
    </row>
    <row r="148" spans="1:22" x14ac:dyDescent="0.2">
      <c r="A148" s="1">
        <v>104</v>
      </c>
      <c r="B148" s="1" t="s">
        <v>98</v>
      </c>
      <c r="C148" s="8">
        <v>5</v>
      </c>
      <c r="D148" s="29">
        <f>SUMIFS('2013Figures'!$J:$J,'2013Figures'!$C:$C,$A148,'2013Figures'!$H:$H,$B148,'2013Figures'!$I:$I,$C148)</f>
        <v>0</v>
      </c>
      <c r="E148" s="9">
        <f>SUMIFS('2013Figures'!$J:$J,'2013Figures'!$C:$C,$A148,'2013Figures'!$H:$H,$B148,'2013Figures'!$I:$I,$C148,'2013Figures'!$B:$B,"BrokerToCy",'2013Figures'!$G:$G,"E1")</f>
        <v>0</v>
      </c>
      <c r="F148" s="9">
        <f>SUMIFS('2013Figures'!$J:$J,'2013Figures'!$C:$C,$A148,'2013Figures'!$H:$H,$B148,'2013Figures'!$I:$I,$C148,'2013Figures'!$B:$B,"BrokerToCy",'2013Figures'!$G:$G,"P1")</f>
        <v>0</v>
      </c>
      <c r="G148" s="9">
        <f>SUMIFS('2013Figures'!$J:$J,'2013Figures'!$C:$C,$A148,'2013Figures'!$H:$H,$B148,'2013Figures'!$I:$I,$C148,'2013Figures'!$B:$B,"CyToBroker",'2013Figures'!$G:$G,"E1")</f>
        <v>0</v>
      </c>
      <c r="H148" s="9">
        <f>SUMIFS('2013Figures'!$J:$J,'2013Figures'!$C:$C,$A148,'2013Figures'!$H:$H,$B148,'2013Figures'!$I:$I,$C148,'2013Figures'!$B:$B,"CyToBroker",'2013Figures'!$G:$G,"P1")</f>
        <v>0</v>
      </c>
      <c r="J148" s="8">
        <v>201401</v>
      </c>
      <c r="L148" s="42">
        <f>SUMIFS('2012Figures'!$J:$J,'2012Figures'!$C:$C,$A148,'2012Figures'!$H:$H,$B148,'2012Figures'!$I:$I,$C148)</f>
        <v>0</v>
      </c>
      <c r="M148" s="42">
        <f>SUMIFS('2012Figures'!$J:$J,'2012Figures'!$C:$C,$A148,'2012Figures'!$H:$H,$B148,'2012Figures'!$I:$I,$C148,'2012Figures'!$B:$B,"BrokerToCy",'2012Figures'!$G:$G,"E1")</f>
        <v>0</v>
      </c>
      <c r="N148" s="42">
        <f>SUMIFS('2012Figures'!$J:$J,'2012Figures'!$C:$C,$A148,'2012Figures'!$H:$H,$B148,'2012Figures'!$I:$I,$C148,'2012Figures'!$B:$B,"BrokerToCy",'2012Figures'!$G:$G,"P1")</f>
        <v>0</v>
      </c>
      <c r="O148" s="42">
        <f>SUMIFS('2012Figures'!$J:$J,'2012Figures'!$C:$C,$A148,'2012Figures'!$H:$H,$B148,'2012Figures'!$I:$I,$C148,'2012Figures'!$B:$B,"CyToBroker",'2012Figures'!$G:$G,"E1")</f>
        <v>0</v>
      </c>
      <c r="P148" s="42">
        <f>SUMIFS('2012Figures'!$J:$J,'2012Figures'!$C:$C,$A148,'2012Figures'!$H:$H,$B148,'2012Figures'!$I:$I,$C148,'2012Figures'!$B:$B,"CyToBroker",'2012Figures'!$G:$G,"P1")</f>
        <v>0</v>
      </c>
      <c r="R148" s="46" t="str">
        <f t="shared" si="39"/>
        <v/>
      </c>
      <c r="S148" s="46" t="str">
        <f t="shared" si="35"/>
        <v/>
      </c>
      <c r="T148" s="46" t="str">
        <f t="shared" si="36"/>
        <v/>
      </c>
      <c r="U148" s="46" t="str">
        <f t="shared" si="37"/>
        <v/>
      </c>
      <c r="V148" s="46" t="str">
        <f t="shared" si="38"/>
        <v/>
      </c>
    </row>
    <row r="149" spans="1:22" x14ac:dyDescent="0.2">
      <c r="A149" s="1">
        <v>104</v>
      </c>
      <c r="B149" s="1" t="s">
        <v>98</v>
      </c>
      <c r="C149" s="8">
        <v>4</v>
      </c>
      <c r="D149" s="29">
        <f>SUMIFS('2013Figures'!$J:$J,'2013Figures'!$C:$C,$A149,'2013Figures'!$H:$H,$B149,'2013Figures'!$I:$I,$C149)</f>
        <v>0</v>
      </c>
      <c r="E149" s="29">
        <f>SUMIFS('2013Figures'!$J:$J,'2013Figures'!$C:$C,$A149,'2013Figures'!$H:$H,$B149,'2013Figures'!$I:$I,$C149,'2013Figures'!$B:$B,"BrokerToCy",'2013Figures'!$G:$G,"E1")</f>
        <v>0</v>
      </c>
      <c r="F149" s="29">
        <f>SUMIFS('2013Figures'!$J:$J,'2013Figures'!$C:$C,$A149,'2013Figures'!$H:$H,$B149,'2013Figures'!$I:$I,$C149,'2013Figures'!$B:$B,"BrokerToCy",'2013Figures'!$G:$G,"P1")</f>
        <v>0</v>
      </c>
      <c r="G149" s="29">
        <f>SUMIFS('2013Figures'!$J:$J,'2013Figures'!$C:$C,$A149,'2013Figures'!$H:$H,$B149,'2013Figures'!$I:$I,$C149,'2013Figures'!$B:$B,"CyToBroker",'2013Figures'!$G:$G,"E1")</f>
        <v>0</v>
      </c>
      <c r="H149" s="29">
        <f>SUMIFS('2013Figures'!$J:$J,'2013Figures'!$C:$C,$A149,'2013Figures'!$H:$H,$B149,'2013Figures'!$I:$I,$C149,'2013Figures'!$B:$B,"CyToBroker",'2013Figures'!$G:$G,"P1")</f>
        <v>0</v>
      </c>
      <c r="I149" s="30"/>
      <c r="J149" s="31">
        <v>201301</v>
      </c>
      <c r="K149" s="30"/>
      <c r="L149" s="42">
        <f>SUMIFS('2012Figures'!$J:$J,'2012Figures'!$C:$C,$A149,'2012Figures'!$H:$H,$B149,'2012Figures'!$I:$I,$C149)</f>
        <v>0</v>
      </c>
      <c r="M149" s="42">
        <f>SUMIFS('2012Figures'!$J:$J,'2012Figures'!$C:$C,$A149,'2012Figures'!$H:$H,$B149,'2012Figures'!$I:$I,$C149,'2012Figures'!$B:$B,"BrokerToCy",'2012Figures'!$G:$G,"E1")</f>
        <v>0</v>
      </c>
      <c r="N149" s="42">
        <f>SUMIFS('2012Figures'!$J:$J,'2012Figures'!$C:$C,$A149,'2012Figures'!$H:$H,$B149,'2012Figures'!$I:$I,$C149,'2012Figures'!$B:$B,"BrokerToCy",'2012Figures'!$G:$G,"P1")</f>
        <v>0</v>
      </c>
      <c r="O149" s="42">
        <f>SUMIFS('2012Figures'!$J:$J,'2012Figures'!$C:$C,$A149,'2012Figures'!$H:$H,$B149,'2012Figures'!$I:$I,$C149,'2012Figures'!$B:$B,"CyToBroker",'2012Figures'!$G:$G,"E1")</f>
        <v>0</v>
      </c>
      <c r="P149" s="42">
        <f>SUMIFS('2012Figures'!$J:$J,'2012Figures'!$C:$C,$A149,'2012Figures'!$H:$H,$B149,'2012Figures'!$I:$I,$C149,'2012Figures'!$B:$B,"CyToBroker",'2012Figures'!$G:$G,"P1")</f>
        <v>0</v>
      </c>
      <c r="Q149" s="30"/>
      <c r="R149" s="46" t="str">
        <f t="shared" si="39"/>
        <v/>
      </c>
      <c r="S149" s="46" t="str">
        <f t="shared" si="35"/>
        <v/>
      </c>
      <c r="T149" s="46" t="str">
        <f t="shared" si="36"/>
        <v/>
      </c>
      <c r="U149" s="46" t="str">
        <f t="shared" si="37"/>
        <v/>
      </c>
      <c r="V149" s="46" t="str">
        <f t="shared" si="38"/>
        <v/>
      </c>
    </row>
    <row r="150" spans="1:22" x14ac:dyDescent="0.2">
      <c r="A150" s="1">
        <v>104</v>
      </c>
      <c r="B150" s="1" t="s">
        <v>98</v>
      </c>
      <c r="C150" s="8">
        <v>3</v>
      </c>
      <c r="D150" s="29">
        <f>SUMIFS('2013Figures'!$J:$J,'2013Figures'!$C:$C,$A150,'2013Figures'!$H:$H,$B150,'2013Figures'!$I:$I,$C150)</f>
        <v>0</v>
      </c>
      <c r="E150" s="9">
        <f>SUMIFS('2013Figures'!$J:$J,'2013Figures'!$C:$C,$A150,'2013Figures'!$H:$H,$B150,'2013Figures'!$I:$I,$C150,'2013Figures'!$B:$B,"BrokerToCy",'2013Figures'!$G:$G,"E1")</f>
        <v>0</v>
      </c>
      <c r="F150" s="9">
        <f>SUMIFS('2013Figures'!$J:$J,'2013Figures'!$C:$C,$A150,'2013Figures'!$H:$H,$B150,'2013Figures'!$I:$I,$C150,'2013Figures'!$B:$B,"BrokerToCy",'2013Figures'!$G:$G,"P1")</f>
        <v>0</v>
      </c>
      <c r="G150" s="9">
        <f>SUMIFS('2013Figures'!$J:$J,'2013Figures'!$C:$C,$A150,'2013Figures'!$H:$H,$B150,'2013Figures'!$I:$I,$C150,'2013Figures'!$B:$B,"CyToBroker",'2013Figures'!$G:$G,"E1")</f>
        <v>0</v>
      </c>
      <c r="H150" s="9">
        <f>SUMIFS('2013Figures'!$J:$J,'2013Figures'!$C:$C,$A150,'2013Figures'!$H:$H,$B150,'2013Figures'!$I:$I,$C150,'2013Figures'!$B:$B,"CyToBroker",'2013Figures'!$G:$G,"P1")</f>
        <v>0</v>
      </c>
      <c r="J150" s="8">
        <v>201201</v>
      </c>
      <c r="L150" s="42">
        <f>SUMIFS('2012Figures'!$J:$J,'2012Figures'!$C:$C,$A150,'2012Figures'!$H:$H,$B150,'2012Figures'!$I:$I,$C150)</f>
        <v>0</v>
      </c>
      <c r="M150" s="42">
        <f>SUMIFS('2012Figures'!$J:$J,'2012Figures'!$C:$C,$A150,'2012Figures'!$H:$H,$B150,'2012Figures'!$I:$I,$C150,'2012Figures'!$B:$B,"BrokerToCy",'2012Figures'!$G:$G,"E1")</f>
        <v>0</v>
      </c>
      <c r="N150" s="42">
        <f>SUMIFS('2012Figures'!$J:$J,'2012Figures'!$C:$C,$A150,'2012Figures'!$H:$H,$B150,'2012Figures'!$I:$I,$C150,'2012Figures'!$B:$B,"BrokerToCy",'2012Figures'!$G:$G,"P1")</f>
        <v>0</v>
      </c>
      <c r="O150" s="42">
        <f>SUMIFS('2012Figures'!$J:$J,'2012Figures'!$C:$C,$A150,'2012Figures'!$H:$H,$B150,'2012Figures'!$I:$I,$C150,'2012Figures'!$B:$B,"CyToBroker",'2012Figures'!$G:$G,"E1")</f>
        <v>0</v>
      </c>
      <c r="P150" s="42">
        <f>SUMIFS('2012Figures'!$J:$J,'2012Figures'!$C:$C,$A150,'2012Figures'!$H:$H,$B150,'2012Figures'!$I:$I,$C150,'2012Figures'!$B:$B,"CyToBroker",'2012Figures'!$G:$G,"P1")</f>
        <v>0</v>
      </c>
      <c r="R150" s="46" t="str">
        <f t="shared" si="39"/>
        <v/>
      </c>
      <c r="S150" s="46" t="str">
        <f t="shared" si="35"/>
        <v/>
      </c>
      <c r="T150" s="46" t="str">
        <f t="shared" si="36"/>
        <v/>
      </c>
      <c r="U150" s="46" t="str">
        <f t="shared" si="37"/>
        <v/>
      </c>
      <c r="V150" s="46" t="str">
        <f t="shared" si="38"/>
        <v/>
      </c>
    </row>
    <row r="151" spans="1:22" x14ac:dyDescent="0.2">
      <c r="A151" s="1">
        <v>104</v>
      </c>
      <c r="B151" s="1" t="s">
        <v>98</v>
      </c>
      <c r="C151" s="8">
        <v>2</v>
      </c>
      <c r="D151" s="29">
        <f>SUMIFS('2013Figures'!$J:$J,'2013Figures'!$C:$C,$A151,'2013Figures'!$H:$H,$B151,'2013Figures'!$I:$I,$C151)</f>
        <v>0</v>
      </c>
      <c r="E151" s="9">
        <f>SUMIFS('2013Figures'!$J:$J,'2013Figures'!$C:$C,$A151,'2013Figures'!$H:$H,$B151,'2013Figures'!$I:$I,$C151,'2013Figures'!$B:$B,"BrokerToCy",'2013Figures'!$G:$G,"E1")</f>
        <v>0</v>
      </c>
      <c r="F151" s="9">
        <f>SUMIFS('2013Figures'!$J:$J,'2013Figures'!$C:$C,$A151,'2013Figures'!$H:$H,$B151,'2013Figures'!$I:$I,$C151,'2013Figures'!$B:$B,"BrokerToCy",'2013Figures'!$G:$G,"P1")</f>
        <v>0</v>
      </c>
      <c r="G151" s="9">
        <f>SUMIFS('2013Figures'!$J:$J,'2013Figures'!$C:$C,$A151,'2013Figures'!$H:$H,$B151,'2013Figures'!$I:$I,$C151,'2013Figures'!$B:$B,"CyToBroker",'2013Figures'!$G:$G,"E1")</f>
        <v>0</v>
      </c>
      <c r="H151" s="9">
        <f>SUMIFS('2013Figures'!$J:$J,'2013Figures'!$C:$C,$A151,'2013Figures'!$H:$H,$B151,'2013Figures'!$I:$I,$C151,'2013Figures'!$B:$B,"CyToBroker",'2013Figures'!$G:$G,"P1")</f>
        <v>0</v>
      </c>
      <c r="J151" s="8">
        <v>201101</v>
      </c>
      <c r="L151" s="42">
        <f>SUMIFS('2012Figures'!$J:$J,'2012Figures'!$C:$C,$A151,'2012Figures'!$H:$H,$B151,'2012Figures'!$I:$I,$C151)</f>
        <v>0</v>
      </c>
      <c r="M151" s="42">
        <f>SUMIFS('2012Figures'!$J:$J,'2012Figures'!$C:$C,$A151,'2012Figures'!$H:$H,$B151,'2012Figures'!$I:$I,$C151,'2012Figures'!$B:$B,"BrokerToCy",'2012Figures'!$G:$G,"E1")</f>
        <v>0</v>
      </c>
      <c r="N151" s="42">
        <f>SUMIFS('2012Figures'!$J:$J,'2012Figures'!$C:$C,$A151,'2012Figures'!$H:$H,$B151,'2012Figures'!$I:$I,$C151,'2012Figures'!$B:$B,"BrokerToCy",'2012Figures'!$G:$G,"P1")</f>
        <v>0</v>
      </c>
      <c r="O151" s="42">
        <f>SUMIFS('2012Figures'!$J:$J,'2012Figures'!$C:$C,$A151,'2012Figures'!$H:$H,$B151,'2012Figures'!$I:$I,$C151,'2012Figures'!$B:$B,"CyToBroker",'2012Figures'!$G:$G,"E1")</f>
        <v>0</v>
      </c>
      <c r="P151" s="42">
        <f>SUMIFS('2012Figures'!$J:$J,'2012Figures'!$C:$C,$A151,'2012Figures'!$H:$H,$B151,'2012Figures'!$I:$I,$C151,'2012Figures'!$B:$B,"CyToBroker",'2012Figures'!$G:$G,"P1")</f>
        <v>0</v>
      </c>
      <c r="R151" s="46" t="str">
        <f t="shared" si="39"/>
        <v/>
      </c>
      <c r="S151" s="46" t="str">
        <f t="shared" si="35"/>
        <v/>
      </c>
      <c r="T151" s="46" t="str">
        <f t="shared" si="36"/>
        <v/>
      </c>
      <c r="U151" s="46" t="str">
        <f t="shared" si="37"/>
        <v/>
      </c>
      <c r="V151" s="46" t="str">
        <f t="shared" si="38"/>
        <v/>
      </c>
    </row>
    <row r="152" spans="1:22" x14ac:dyDescent="0.2">
      <c r="A152" s="1">
        <v>104</v>
      </c>
      <c r="B152" s="1" t="s">
        <v>98</v>
      </c>
      <c r="C152" s="8">
        <v>1</v>
      </c>
      <c r="D152" s="29">
        <f>SUMIFS('2013Figures'!$J:$J,'2013Figures'!$C:$C,$A152,'2013Figures'!$H:$H,$B152,'2013Figures'!$I:$I,$C152)</f>
        <v>0</v>
      </c>
      <c r="E152" s="9">
        <f>SUMIFS('2013Figures'!$J:$J,'2013Figures'!$C:$C,$A152,'2013Figures'!$H:$H,$B152,'2013Figures'!$I:$I,$C152,'2013Figures'!$B:$B,"BrokerToCy",'2013Figures'!$G:$G,"E1")</f>
        <v>0</v>
      </c>
      <c r="F152" s="9">
        <f>SUMIFS('2013Figures'!$J:$J,'2013Figures'!$C:$C,$A152,'2013Figures'!$H:$H,$B152,'2013Figures'!$I:$I,$C152,'2013Figures'!$B:$B,"BrokerToCy",'2013Figures'!$G:$G,"P1")</f>
        <v>0</v>
      </c>
      <c r="G152" s="9">
        <f>SUMIFS('2013Figures'!$J:$J,'2013Figures'!$C:$C,$A152,'2013Figures'!$H:$H,$B152,'2013Figures'!$I:$I,$C152,'2013Figures'!$B:$B,"CyToBroker",'2013Figures'!$G:$G,"E1")</f>
        <v>0</v>
      </c>
      <c r="H152" s="9">
        <f>SUMIFS('2013Figures'!$J:$J,'2013Figures'!$C:$C,$A152,'2013Figures'!$H:$H,$B152,'2013Figures'!$I:$I,$C152,'2013Figures'!$B:$B,"CyToBroker",'2013Figures'!$G:$G,"P1")</f>
        <v>0</v>
      </c>
      <c r="J152" s="8">
        <v>201001</v>
      </c>
      <c r="L152" s="42">
        <f>SUMIFS('2012Figures'!$J:$J,'2012Figures'!$C:$C,$A152,'2012Figures'!$H:$H,$B152,'2012Figures'!$I:$I,$C152)</f>
        <v>0</v>
      </c>
      <c r="M152" s="42">
        <f>SUMIFS('2012Figures'!$J:$J,'2012Figures'!$C:$C,$A152,'2012Figures'!$H:$H,$B152,'2012Figures'!$I:$I,$C152,'2012Figures'!$B:$B,"BrokerToCy",'2012Figures'!$G:$G,"E1")</f>
        <v>0</v>
      </c>
      <c r="N152" s="42">
        <f>SUMIFS('2012Figures'!$J:$J,'2012Figures'!$C:$C,$A152,'2012Figures'!$H:$H,$B152,'2012Figures'!$I:$I,$C152,'2012Figures'!$B:$B,"BrokerToCy",'2012Figures'!$G:$G,"P1")</f>
        <v>0</v>
      </c>
      <c r="O152" s="42">
        <f>SUMIFS('2012Figures'!$J:$J,'2012Figures'!$C:$C,$A152,'2012Figures'!$H:$H,$B152,'2012Figures'!$I:$I,$C152,'2012Figures'!$B:$B,"CyToBroker",'2012Figures'!$G:$G,"E1")</f>
        <v>0</v>
      </c>
      <c r="P152" s="42">
        <f>SUMIFS('2012Figures'!$J:$J,'2012Figures'!$C:$C,$A152,'2012Figures'!$H:$H,$B152,'2012Figures'!$I:$I,$C152,'2012Figures'!$B:$B,"CyToBroker",'2012Figures'!$G:$G,"P1")</f>
        <v>0</v>
      </c>
      <c r="R152" s="46" t="str">
        <f t="shared" si="39"/>
        <v/>
      </c>
      <c r="S152" s="46" t="str">
        <f t="shared" si="35"/>
        <v/>
      </c>
      <c r="T152" s="46" t="str">
        <f t="shared" si="36"/>
        <v/>
      </c>
      <c r="U152" s="46" t="str">
        <f t="shared" si="37"/>
        <v/>
      </c>
      <c r="V152" s="46" t="str">
        <f t="shared" si="38"/>
        <v/>
      </c>
    </row>
    <row r="153" spans="1:22" x14ac:dyDescent="0.2">
      <c r="A153" s="1">
        <v>104</v>
      </c>
      <c r="B153" s="1" t="s">
        <v>98</v>
      </c>
      <c r="D153" s="29">
        <f>SUMIFS('2013Figures'!$J:$J,'2013Figures'!$C:$C,$A153,'2013Figures'!$H:$H,$B153,'2013Figures'!$I:$I,"")</f>
        <v>0</v>
      </c>
      <c r="E153" s="9">
        <f>SUMIFS('2013Figures'!$J:$J,'2013Figures'!$C:$C,$A153,'2013Figures'!$H:$H,$B153,'2013Figures'!$I:$I,"",'2013Figures'!$B:$B,"BrokerToCy",'2013Figures'!$G:$G,"E1")</f>
        <v>0</v>
      </c>
      <c r="F153" s="9">
        <f>SUMIFS('2013Figures'!$J:$J,'2013Figures'!$C:$C,$A153,'2013Figures'!$H:$H,$B153,'2013Figures'!$I:$I,"",'2013Figures'!$B:$B,"BrokerToCy",'2013Figures'!$G:$G,"P1")</f>
        <v>0</v>
      </c>
      <c r="G153" s="9">
        <f>SUMIFS('2013Figures'!$J:$J,'2013Figures'!$C:$C,$A153,'2013Figures'!$H:$H,$B153,'2013Figures'!$I:$I,"",'2013Figures'!$B:$B,"CyToBroker",'2013Figures'!$G:$G,"E1")</f>
        <v>0</v>
      </c>
      <c r="H153" s="9">
        <f>SUMIFS('2013Figures'!$J:$J,'2013Figures'!$C:$C,$A153,'2013Figures'!$H:$H,$B153,'2013Figures'!$I:$I,"",'2013Figures'!$B:$B,"CyToBroker",'2013Figures'!$G:$G,"P1")</f>
        <v>0</v>
      </c>
      <c r="J153" s="8" t="s">
        <v>131</v>
      </c>
      <c r="L153" s="42">
        <f>SUMIFS('2012Figures'!$J:$J,'2012Figures'!$C:$C,$A153,'2012Figures'!$H:$H,$B153,'2012Figures'!$I:$I,"")</f>
        <v>0</v>
      </c>
      <c r="M153" s="42">
        <f>SUMIFS('2012Figures'!$J:$J,'2012Figures'!$C:$C,$A153,'2012Figures'!$H:$H,$B153,'2012Figures'!$I:$I,"",'2012Figures'!$B:$B,"BrokerToCy",'2012Figures'!$G:$G,"E1")</f>
        <v>0</v>
      </c>
      <c r="N153" s="42">
        <f>SUMIFS('2012Figures'!$J:$J,'2012Figures'!$C:$C,$A153,'2012Figures'!$H:$H,$B153,'2012Figures'!$I:$I,"",'2012Figures'!$B:$B,"BrokerToCy",'2012Figures'!$G:$G,"P1")</f>
        <v>0</v>
      </c>
      <c r="O153" s="42">
        <f>SUMIFS('2012Figures'!$J:$J,'2012Figures'!$C:$C,$A153,'2012Figures'!$H:$H,$B153,'2012Figures'!$I:$I,"",'2012Figures'!$B:$B,"CyToBroker",'2012Figures'!$G:$G,"E1")</f>
        <v>0</v>
      </c>
      <c r="P153" s="42">
        <f>SUMIFS('2012Figures'!$J:$J,'2012Figures'!$C:$C,$A153,'2012Figures'!$H:$H,$B153,'2012Figures'!$I:$I,"",'2012Figures'!$B:$B,"CyToBroker",'2012Figures'!$G:$G,"P1")</f>
        <v>0</v>
      </c>
      <c r="R153" s="46" t="str">
        <f t="shared" si="39"/>
        <v/>
      </c>
      <c r="S153" s="46" t="str">
        <f t="shared" si="35"/>
        <v/>
      </c>
      <c r="T153" s="46" t="str">
        <f t="shared" si="36"/>
        <v/>
      </c>
      <c r="U153" s="46" t="str">
        <f t="shared" si="37"/>
        <v/>
      </c>
      <c r="V153" s="46" t="str">
        <f t="shared" si="38"/>
        <v/>
      </c>
    </row>
    <row r="154" spans="1:22" x14ac:dyDescent="0.2">
      <c r="A154" s="21"/>
      <c r="B154" s="21" t="s">
        <v>92</v>
      </c>
      <c r="C154" s="22"/>
      <c r="D154" s="23">
        <f>SUM(E154:H154)</f>
        <v>2847931</v>
      </c>
      <c r="E154" s="23">
        <f>SUM(E80:E153)</f>
        <v>1</v>
      </c>
      <c r="F154" s="23">
        <f t="shared" ref="F154:H154" si="40">SUM(F80:F153)</f>
        <v>1</v>
      </c>
      <c r="G154" s="23">
        <f t="shared" si="40"/>
        <v>2847929</v>
      </c>
      <c r="H154" s="23">
        <f t="shared" si="40"/>
        <v>0</v>
      </c>
      <c r="I154" s="21"/>
      <c r="J154" s="22"/>
      <c r="K154" s="21"/>
      <c r="L154" s="43">
        <f>SUM(M154:P154)</f>
        <v>2903284</v>
      </c>
      <c r="M154" s="43">
        <f>SUM(M80:M153)</f>
        <v>24</v>
      </c>
      <c r="N154" s="43">
        <f t="shared" ref="N154:P154" si="41">SUM(N80:N153)</f>
        <v>0</v>
      </c>
      <c r="O154" s="43">
        <f t="shared" si="41"/>
        <v>2903260</v>
      </c>
      <c r="P154" s="43">
        <f t="shared" si="41"/>
        <v>0</v>
      </c>
      <c r="Q154" s="21"/>
      <c r="R154" s="21"/>
      <c r="S154" s="21"/>
      <c r="T154" s="21"/>
      <c r="U154" s="21"/>
      <c r="V154" s="21"/>
    </row>
    <row r="155" spans="1:22" x14ac:dyDescent="0.2">
      <c r="A155" s="28">
        <v>105</v>
      </c>
      <c r="B155" s="28" t="s">
        <v>60</v>
      </c>
      <c r="C155" s="17" t="s">
        <v>88</v>
      </c>
      <c r="D155" s="18">
        <f>SUMIFS('2013Figures'!$J:$J,'2013Figures'!$C:$C,$A155)</f>
        <v>211188</v>
      </c>
      <c r="E155" s="18">
        <f>SUMIFS('2013Figures'!$J:$J,'2013Figures'!$C:$C,$A155,'2013Figures'!$B:$B,"BrokerToCy",'2013Figures'!$G:$G,"E1")</f>
        <v>0</v>
      </c>
      <c r="F155" s="18">
        <f>SUMIFS('2013Figures'!$J:$J,'2013Figures'!$C:$C,$A155,'2013Figures'!$B:$B,"BrokerToCy",'2013Figures'!$G:$G,"P1")</f>
        <v>0</v>
      </c>
      <c r="G155" s="18">
        <f>SUMIFS('2013Figures'!$J:$J,'2013Figures'!$C:$C,$A155,'2013Figures'!$B:$B,"CyToBroker",'2013Figures'!$G:$G,"E1")</f>
        <v>211188</v>
      </c>
      <c r="H155" s="18">
        <f>SUMIFS('2013Figures'!$J:$J,'2013Figures'!$C:$C,$A155,'2013Figures'!$B:$B,"CyToBroker",'2013Figures'!$G:$G,"P1")</f>
        <v>0</v>
      </c>
      <c r="I155" s="28"/>
      <c r="J155" s="17"/>
      <c r="K155" s="28"/>
      <c r="L155" s="41">
        <f>SUMIFS('2012Figures'!$J:$J,'2012Figures'!$C:$C,$A155)</f>
        <v>267693</v>
      </c>
      <c r="M155" s="41">
        <f>SUMIFS('2012Figures'!$J:$J,'2012Figures'!$C:$C,$A155,'2012Figures'!$B:$B,"BrokerToCy",'2012Figures'!$G:$G,"E1")</f>
        <v>0</v>
      </c>
      <c r="N155" s="41">
        <f>SUMIFS('2012Figures'!$J:$J,'2012Figures'!$C:$C,$A155,'2012Figures'!$B:$B,"BrokerToCy",'2012Figures'!$G:$G,"P1")</f>
        <v>0</v>
      </c>
      <c r="O155" s="41">
        <f>SUMIFS('2012Figures'!$J:$J,'2012Figures'!$C:$C,$A155,'2012Figures'!$B:$B,"CyToBroker",'2012Figures'!$G:$G,"E1")</f>
        <v>267693</v>
      </c>
      <c r="P155" s="41">
        <f>SUMIFS('2012Figures'!$J:$J,'2012Figures'!$C:$C,$A155,'2012Figures'!$B:$B,"CyToBroker",'2012Figures'!$G:$G,"P1")</f>
        <v>0</v>
      </c>
      <c r="Q155" s="28"/>
      <c r="R155" s="46">
        <f t="shared" si="39"/>
        <v>-0.21</v>
      </c>
      <c r="S155" s="46" t="str">
        <f t="shared" si="35"/>
        <v/>
      </c>
      <c r="T155" s="46" t="str">
        <f t="shared" si="36"/>
        <v/>
      </c>
      <c r="U155" s="46">
        <f t="shared" si="37"/>
        <v>-0.21</v>
      </c>
      <c r="V155" s="46" t="str">
        <f t="shared" si="38"/>
        <v/>
      </c>
    </row>
    <row r="156" spans="1:22" x14ac:dyDescent="0.2">
      <c r="A156" s="1">
        <v>105</v>
      </c>
      <c r="B156" s="1" t="s">
        <v>60</v>
      </c>
      <c r="C156" s="8">
        <v>4</v>
      </c>
      <c r="D156" s="29">
        <f>SUMIFS('2013Figures'!$J:$J,'2013Figures'!$C:$C,$A156,'2013Figures'!$H:$H,$B156,'2013Figures'!$I:$I,$C156)</f>
        <v>167369</v>
      </c>
      <c r="E156" s="9">
        <f>SUMIFS('2013Figures'!$J:$J,'2013Figures'!$C:$C,$A156,'2013Figures'!$H:$H,$B156,'2013Figures'!$I:$I,$C156,'2013Figures'!$B:$B,"BrokerToCy",'2013Figures'!$G:$G,"E1")</f>
        <v>0</v>
      </c>
      <c r="F156" s="9">
        <f>SUMIFS('2013Figures'!$J:$J,'2013Figures'!$C:$C,$A156,'2013Figures'!$H:$H,$B156,'2013Figures'!$I:$I,$C156,'2013Figures'!$B:$B,"BrokerToCy",'2013Figures'!$G:$G,"P1")</f>
        <v>0</v>
      </c>
      <c r="G156" s="9">
        <f>SUMIFS('2013Figures'!$J:$J,'2013Figures'!$C:$C,$A156,'2013Figures'!$H:$H,$B156,'2013Figures'!$I:$I,$C156,'2013Figures'!$B:$B,"CyToBroker",'2013Figures'!$G:$G,"E1")</f>
        <v>167369</v>
      </c>
      <c r="H156" s="9">
        <f>SUMIFS('2013Figures'!$J:$J,'2013Figures'!$C:$C,$A156,'2013Figures'!$H:$H,$B156,'2013Figures'!$I:$I,$C156,'2013Figures'!$B:$B,"CyToBroker",'2013Figures'!$G:$G,"P1")</f>
        <v>0</v>
      </c>
      <c r="J156" s="8" t="s">
        <v>146</v>
      </c>
      <c r="L156" s="42">
        <f>SUMIFS('2012Figures'!$J:$J,'2012Figures'!$C:$C,$A156,'2012Figures'!$H:$H,$B156,'2012Figures'!$I:$I,$C156)</f>
        <v>224103</v>
      </c>
      <c r="M156" s="42">
        <f>SUMIFS('2012Figures'!$J:$J,'2012Figures'!$C:$C,$A156,'2012Figures'!$H:$H,$B156,'2012Figures'!$I:$I,$C156,'2012Figures'!$B:$B,"BrokerToCy",'2012Figures'!$G:$G,"E1")</f>
        <v>0</v>
      </c>
      <c r="N156" s="42">
        <f>SUMIFS('2012Figures'!$J:$J,'2012Figures'!$C:$C,$A156,'2012Figures'!$H:$H,$B156,'2012Figures'!$I:$I,$C156,'2012Figures'!$B:$B,"BrokerToCy",'2012Figures'!$G:$G,"P1")</f>
        <v>0</v>
      </c>
      <c r="O156" s="42">
        <f>SUMIFS('2012Figures'!$J:$J,'2012Figures'!$C:$C,$A156,'2012Figures'!$H:$H,$B156,'2012Figures'!$I:$I,$C156,'2012Figures'!$B:$B,"CyToBroker",'2012Figures'!$G:$G,"E1")</f>
        <v>224103</v>
      </c>
      <c r="P156" s="42">
        <f>SUMIFS('2012Figures'!$J:$J,'2012Figures'!$C:$C,$A156,'2012Figures'!$H:$H,$B156,'2012Figures'!$I:$I,$C156,'2012Figures'!$B:$B,"CyToBroker",'2012Figures'!$G:$G,"P1")</f>
        <v>0</v>
      </c>
      <c r="R156" s="46">
        <f t="shared" si="39"/>
        <v>-0.25</v>
      </c>
      <c r="S156" s="46" t="str">
        <f t="shared" si="35"/>
        <v/>
      </c>
      <c r="T156" s="46" t="str">
        <f t="shared" si="36"/>
        <v/>
      </c>
      <c r="U156" s="46">
        <f t="shared" si="37"/>
        <v>-0.25</v>
      </c>
      <c r="V156" s="46" t="str">
        <f t="shared" si="38"/>
        <v/>
      </c>
    </row>
    <row r="157" spans="1:22" x14ac:dyDescent="0.2">
      <c r="A157" s="1">
        <v>105</v>
      </c>
      <c r="B157" s="1" t="s">
        <v>60</v>
      </c>
      <c r="C157" s="8">
        <v>2</v>
      </c>
      <c r="D157" s="29">
        <f>SUMIFS('2013Figures'!$J:$J,'2013Figures'!$C:$C,$A157,'2013Figures'!$H:$H,$B157,'2013Figures'!$I:$I,$C157)</f>
        <v>0</v>
      </c>
      <c r="E157" s="9">
        <f>SUMIFS('2013Figures'!$J:$J,'2013Figures'!$C:$C,$A157,'2013Figures'!$H:$H,$B157,'2013Figures'!$I:$I,$C157,'2013Figures'!$B:$B,"BrokerToCy",'2013Figures'!$G:$G,"E1")</f>
        <v>0</v>
      </c>
      <c r="F157" s="9">
        <f>SUMIFS('2013Figures'!$J:$J,'2013Figures'!$C:$C,$A157,'2013Figures'!$H:$H,$B157,'2013Figures'!$I:$I,$C157,'2013Figures'!$B:$B,"BrokerToCy",'2013Figures'!$G:$G,"P1")</f>
        <v>0</v>
      </c>
      <c r="G157" s="9">
        <f>SUMIFS('2013Figures'!$J:$J,'2013Figures'!$C:$C,$A157,'2013Figures'!$H:$H,$B157,'2013Figures'!$I:$I,$C157,'2013Figures'!$B:$B,"CyToBroker",'2013Figures'!$G:$G,"E1")</f>
        <v>0</v>
      </c>
      <c r="H157" s="9">
        <f>SUMIFS('2013Figures'!$J:$J,'2013Figures'!$C:$C,$A157,'2013Figures'!$H:$H,$B157,'2013Figures'!$I:$I,$C157,'2013Figures'!$B:$B,"CyToBroker",'2013Figures'!$G:$G,"P1")</f>
        <v>0</v>
      </c>
      <c r="J157" s="8">
        <v>201001</v>
      </c>
      <c r="L157" s="42">
        <f>SUMIFS('2012Figures'!$J:$J,'2012Figures'!$C:$C,$A157,'2012Figures'!$H:$H,$B157,'2012Figures'!$I:$I,$C157)</f>
        <v>0</v>
      </c>
      <c r="M157" s="42">
        <f>SUMIFS('2012Figures'!$J:$J,'2012Figures'!$C:$C,$A157,'2012Figures'!$H:$H,$B157,'2012Figures'!$I:$I,$C157,'2012Figures'!$B:$B,"BrokerToCy",'2012Figures'!$G:$G,"E1")</f>
        <v>0</v>
      </c>
      <c r="N157" s="42">
        <f>SUMIFS('2012Figures'!$J:$J,'2012Figures'!$C:$C,$A157,'2012Figures'!$H:$H,$B157,'2012Figures'!$I:$I,$C157,'2012Figures'!$B:$B,"BrokerToCy",'2012Figures'!$G:$G,"P1")</f>
        <v>0</v>
      </c>
      <c r="O157" s="42">
        <f>SUMIFS('2012Figures'!$J:$J,'2012Figures'!$C:$C,$A157,'2012Figures'!$H:$H,$B157,'2012Figures'!$I:$I,$C157,'2012Figures'!$B:$B,"CyToBroker",'2012Figures'!$G:$G,"E1")</f>
        <v>0</v>
      </c>
      <c r="P157" s="42">
        <f>SUMIFS('2012Figures'!$J:$J,'2012Figures'!$C:$C,$A157,'2012Figures'!$H:$H,$B157,'2012Figures'!$I:$I,$C157,'2012Figures'!$B:$B,"CyToBroker",'2012Figures'!$G:$G,"P1")</f>
        <v>0</v>
      </c>
      <c r="R157" s="46" t="str">
        <f t="shared" si="39"/>
        <v/>
      </c>
      <c r="S157" s="46" t="str">
        <f t="shared" si="35"/>
        <v/>
      </c>
      <c r="T157" s="46" t="str">
        <f t="shared" si="36"/>
        <v/>
      </c>
      <c r="U157" s="46" t="str">
        <f t="shared" si="37"/>
        <v/>
      </c>
      <c r="V157" s="46" t="str">
        <f t="shared" si="38"/>
        <v/>
      </c>
    </row>
    <row r="158" spans="1:22" x14ac:dyDescent="0.2">
      <c r="A158" s="1">
        <v>105</v>
      </c>
      <c r="B158" s="1" t="s">
        <v>60</v>
      </c>
      <c r="C158" s="8">
        <v>1</v>
      </c>
      <c r="D158" s="29">
        <f>SUMIFS('2013Figures'!$J:$J,'2013Figures'!$C:$C,$A158,'2013Figures'!$H:$H,$B158,'2013Figures'!$I:$I,$C158)</f>
        <v>0</v>
      </c>
      <c r="E158" s="9">
        <f>SUMIFS('2013Figures'!$J:$J,'2013Figures'!$C:$C,$A158,'2013Figures'!$H:$H,$B158,'2013Figures'!$I:$I,$C158,'2013Figures'!$B:$B,"BrokerToCy",'2013Figures'!$G:$G,"E1")</f>
        <v>0</v>
      </c>
      <c r="F158" s="9">
        <f>SUMIFS('2013Figures'!$J:$J,'2013Figures'!$C:$C,$A158,'2013Figures'!$H:$H,$B158,'2013Figures'!$I:$I,$C158,'2013Figures'!$B:$B,"BrokerToCy",'2013Figures'!$G:$G,"P1")</f>
        <v>0</v>
      </c>
      <c r="G158" s="9">
        <f>SUMIFS('2013Figures'!$J:$J,'2013Figures'!$C:$C,$A158,'2013Figures'!$H:$H,$B158,'2013Figures'!$I:$I,$C158,'2013Figures'!$B:$B,"CyToBroker",'2013Figures'!$G:$G,"E1")</f>
        <v>0</v>
      </c>
      <c r="H158" s="9">
        <f>SUMIFS('2013Figures'!$J:$J,'2013Figures'!$C:$C,$A158,'2013Figures'!$H:$H,$B158,'2013Figures'!$I:$I,$C158,'2013Figures'!$B:$B,"CyToBroker",'2013Figures'!$G:$G,"P1")</f>
        <v>0</v>
      </c>
      <c r="J158" s="8">
        <v>200901</v>
      </c>
      <c r="L158" s="42">
        <f>SUMIFS('2012Figures'!$J:$J,'2012Figures'!$C:$C,$A158,'2012Figures'!$H:$H,$B158,'2012Figures'!$I:$I,$C158)</f>
        <v>0</v>
      </c>
      <c r="M158" s="42">
        <f>SUMIFS('2012Figures'!$J:$J,'2012Figures'!$C:$C,$A158,'2012Figures'!$H:$H,$B158,'2012Figures'!$I:$I,$C158,'2012Figures'!$B:$B,"BrokerToCy",'2012Figures'!$G:$G,"E1")</f>
        <v>0</v>
      </c>
      <c r="N158" s="42">
        <f>SUMIFS('2012Figures'!$J:$J,'2012Figures'!$C:$C,$A158,'2012Figures'!$H:$H,$B158,'2012Figures'!$I:$I,$C158,'2012Figures'!$B:$B,"BrokerToCy",'2012Figures'!$G:$G,"P1")</f>
        <v>0</v>
      </c>
      <c r="O158" s="42">
        <f>SUMIFS('2012Figures'!$J:$J,'2012Figures'!$C:$C,$A158,'2012Figures'!$H:$H,$B158,'2012Figures'!$I:$I,$C158,'2012Figures'!$B:$B,"CyToBroker",'2012Figures'!$G:$G,"E1")</f>
        <v>0</v>
      </c>
      <c r="P158" s="42">
        <f>SUMIFS('2012Figures'!$J:$J,'2012Figures'!$C:$C,$A158,'2012Figures'!$H:$H,$B158,'2012Figures'!$I:$I,$C158,'2012Figures'!$B:$B,"CyToBroker",'2012Figures'!$G:$G,"P1")</f>
        <v>0</v>
      </c>
      <c r="R158" s="46" t="str">
        <f t="shared" si="39"/>
        <v/>
      </c>
      <c r="S158" s="46" t="str">
        <f t="shared" si="35"/>
        <v/>
      </c>
      <c r="T158" s="46" t="str">
        <f t="shared" si="36"/>
        <v/>
      </c>
      <c r="U158" s="46" t="str">
        <f t="shared" si="37"/>
        <v/>
      </c>
      <c r="V158" s="46" t="str">
        <f t="shared" si="38"/>
        <v/>
      </c>
    </row>
    <row r="159" spans="1:22" x14ac:dyDescent="0.2">
      <c r="A159" s="1">
        <v>105</v>
      </c>
      <c r="B159" s="1" t="s">
        <v>60</v>
      </c>
      <c r="D159" s="29">
        <f>SUMIFS('2013Figures'!$J:$J,'2013Figures'!$C:$C,$A159,'2013Figures'!$I:$I,"")</f>
        <v>43819</v>
      </c>
      <c r="E159" s="9">
        <f>SUMIFS('2013Figures'!$J:$J,'2013Figures'!$C:$C,$A159,'2013Figures'!$I:$I,"",'2013Figures'!$B:$B,"BrokerToCy",'2013Figures'!$G:$G,"E1")</f>
        <v>0</v>
      </c>
      <c r="F159" s="9">
        <f>SUMIFS('2013Figures'!$J:$J,'2013Figures'!$C:$C,$A159,'2013Figures'!$I:$I,"",'2013Figures'!$B:$B,"BrokerToCy",'2013Figures'!$G:$G,"P1")</f>
        <v>0</v>
      </c>
      <c r="G159" s="9">
        <f>SUMIFS('2013Figures'!$J:$J,'2013Figures'!$C:$C,$A159,'2013Figures'!$I:$I,"",'2013Figures'!$B:$B,"CyToBroker",'2013Figures'!$G:$G,"E1")</f>
        <v>43819</v>
      </c>
      <c r="H159" s="9">
        <f>SUMIFS('2013Figures'!$J:$J,'2013Figures'!$C:$C,$A159,'2013Figures'!$I:$I,"",'2013Figures'!$B:$B,"CyToBroker",'2013Figures'!$G:$G,"P1")</f>
        <v>0</v>
      </c>
      <c r="J159" s="8" t="s">
        <v>131</v>
      </c>
      <c r="L159" s="42">
        <f>SUMIFS('2012Figures'!$J:$J,'2012Figures'!$C:$C,$A159,'2012Figures'!$I:$I,"")</f>
        <v>43590</v>
      </c>
      <c r="M159" s="42">
        <f>SUMIFS('2012Figures'!$J:$J,'2012Figures'!$C:$C,$A159,'2012Figures'!$I:$I,"",'2012Figures'!$B:$B,"BrokerToCy",'2012Figures'!$G:$G,"E1")</f>
        <v>0</v>
      </c>
      <c r="N159" s="42">
        <f>SUMIFS('2012Figures'!$J:$J,'2012Figures'!$C:$C,$A159,'2012Figures'!$I:$I,"",'2012Figures'!$B:$B,"BrokerToCy",'2012Figures'!$G:$G,"P1")</f>
        <v>0</v>
      </c>
      <c r="O159" s="42">
        <f>SUMIFS('2012Figures'!$J:$J,'2012Figures'!$C:$C,$A159,'2012Figures'!$I:$I,"",'2012Figures'!$B:$B,"CyToBroker",'2012Figures'!$G:$G,"E1")</f>
        <v>43590</v>
      </c>
      <c r="P159" s="42">
        <f>SUMIFS('2012Figures'!$J:$J,'2012Figures'!$C:$C,$A159,'2012Figures'!$I:$I,"",'2012Figures'!$B:$B,"CyToBroker",'2012Figures'!$G:$G,"P1")</f>
        <v>0</v>
      </c>
      <c r="R159" s="46">
        <f t="shared" si="39"/>
        <v>0.01</v>
      </c>
      <c r="S159" s="46" t="str">
        <f t="shared" si="35"/>
        <v/>
      </c>
      <c r="T159" s="46" t="str">
        <f t="shared" si="36"/>
        <v/>
      </c>
      <c r="U159" s="46">
        <f t="shared" si="37"/>
        <v>0.01</v>
      </c>
      <c r="V159" s="46" t="str">
        <f t="shared" si="38"/>
        <v/>
      </c>
    </row>
    <row r="160" spans="1:22" x14ac:dyDescent="0.2">
      <c r="A160" s="21"/>
      <c r="B160" s="21" t="s">
        <v>92</v>
      </c>
      <c r="C160" s="22"/>
      <c r="D160" s="23">
        <f>SUM(E160:H160)</f>
        <v>211188</v>
      </c>
      <c r="E160" s="23">
        <f>SUM(E156:E159)</f>
        <v>0</v>
      </c>
      <c r="F160" s="23">
        <f>SUM(F156:F159)</f>
        <v>0</v>
      </c>
      <c r="G160" s="23">
        <f>SUM(G156:G159)</f>
        <v>211188</v>
      </c>
      <c r="H160" s="23">
        <f>SUM(H156:H159)</f>
        <v>0</v>
      </c>
      <c r="I160" s="21"/>
      <c r="J160" s="22"/>
      <c r="K160" s="21"/>
      <c r="L160" s="43">
        <f>SUM(M160:P160)</f>
        <v>267693</v>
      </c>
      <c r="M160" s="43">
        <f>SUM(M156:M159)</f>
        <v>0</v>
      </c>
      <c r="N160" s="43">
        <f>SUM(N156:N159)</f>
        <v>0</v>
      </c>
      <c r="O160" s="43">
        <f>SUM(O156:O159)</f>
        <v>267693</v>
      </c>
      <c r="P160" s="43">
        <f>SUM(P156:P159)</f>
        <v>0</v>
      </c>
      <c r="Q160" s="21"/>
      <c r="R160" s="21"/>
      <c r="S160" s="21"/>
      <c r="T160" s="21"/>
      <c r="U160" s="21"/>
      <c r="V160" s="21"/>
    </row>
    <row r="161" spans="1:22" x14ac:dyDescent="0.2">
      <c r="A161" s="28">
        <v>108</v>
      </c>
      <c r="B161" s="28" t="s">
        <v>166</v>
      </c>
      <c r="C161" s="17" t="s">
        <v>88</v>
      </c>
      <c r="D161" s="18">
        <f>SUMIFS('2013Figures'!$J:$J,'2013Figures'!$C:$C,$A161)</f>
        <v>0</v>
      </c>
      <c r="E161" s="18">
        <f>SUMIFS('2013Figures'!$J:$J,'2013Figures'!$C:$C,$A161,'2013Figures'!$B:$B,"BrokerToCy",'2013Figures'!$G:$G,"E1")</f>
        <v>0</v>
      </c>
      <c r="F161" s="18">
        <f>SUMIFS('2013Figures'!$J:$J,'2013Figures'!$C:$C,$A161,'2013Figures'!$B:$B,"BrokerToCy",'2013Figures'!$G:$G,"P1")</f>
        <v>0</v>
      </c>
      <c r="G161" s="18">
        <f>SUMIFS('2013Figures'!$J:$J,'2013Figures'!$C:$C,$A161,'2013Figures'!$B:$B,"CyToBroker",'2013Figures'!$G:$G,"E1")</f>
        <v>0</v>
      </c>
      <c r="H161" s="18">
        <f>SUMIFS('2013Figures'!$J:$J,'2013Figures'!$C:$C,$A161,'2013Figures'!$B:$B,"CyToBroker",'2013Figures'!$G:$G,"P1")</f>
        <v>0</v>
      </c>
      <c r="I161" s="28"/>
      <c r="J161" s="17"/>
      <c r="K161" s="28"/>
      <c r="L161" s="41">
        <f>SUMIFS('2012Figures'!$J:$J,'2012Figures'!$C:$C,$A161)</f>
        <v>0</v>
      </c>
      <c r="M161" s="41">
        <f>SUMIFS('2012Figures'!$J:$J,'2012Figures'!$C:$C,$A161,'2012Figures'!$B:$B,"BrokerToCy",'2012Figures'!$G:$G,"E1")</f>
        <v>0</v>
      </c>
      <c r="N161" s="41">
        <f>SUMIFS('2012Figures'!$J:$J,'2012Figures'!$C:$C,$A161,'2012Figures'!$B:$B,"BrokerToCy",'2012Figures'!$G:$G,"P1")</f>
        <v>0</v>
      </c>
      <c r="O161" s="41">
        <f>SUMIFS('2012Figures'!$J:$J,'2012Figures'!$C:$C,$A161,'2012Figures'!$B:$B,"CyToBroker",'2012Figures'!$G:$G,"E1")</f>
        <v>0</v>
      </c>
      <c r="P161" s="41">
        <f>SUMIFS('2012Figures'!$J:$J,'2012Figures'!$C:$C,$A161,'2012Figures'!$B:$B,"CyToBroker",'2012Figures'!$G:$G,"P1")</f>
        <v>0</v>
      </c>
      <c r="Q161" s="28"/>
      <c r="R161" s="46" t="str">
        <f t="shared" si="39"/>
        <v/>
      </c>
      <c r="S161" s="46" t="str">
        <f t="shared" si="35"/>
        <v/>
      </c>
      <c r="T161" s="46" t="str">
        <f t="shared" si="36"/>
        <v/>
      </c>
      <c r="U161" s="46" t="str">
        <f t="shared" si="37"/>
        <v/>
      </c>
      <c r="V161" s="46" t="str">
        <f t="shared" si="38"/>
        <v/>
      </c>
    </row>
    <row r="162" spans="1:22" x14ac:dyDescent="0.2">
      <c r="A162" s="1">
        <v>108</v>
      </c>
      <c r="B162" s="1" t="s">
        <v>166</v>
      </c>
      <c r="C162" s="8">
        <v>1</v>
      </c>
      <c r="D162" s="29">
        <f>SUMIFS('2013Figures'!$J:$J,'2013Figures'!$C:$C,$A162,'2013Figures'!$H:$H,$B162,'2013Figures'!$I:$I,$C162)</f>
        <v>0</v>
      </c>
      <c r="E162" s="9">
        <f>SUMIFS('2013Figures'!$J:$J,'2013Figures'!$C:$C,$A162,'2013Figures'!$H:$H,$B162,'2013Figures'!$I:$I,$C162,'2013Figures'!$B:$B,"BrokerToCy",'2013Figures'!$G:$G,"E1")</f>
        <v>0</v>
      </c>
      <c r="F162" s="9">
        <f>SUMIFS('2013Figures'!$J:$J,'2013Figures'!$C:$C,$A162,'2013Figures'!$H:$H,$B162,'2013Figures'!$I:$I,$C162,'2013Figures'!$B:$B,"BrokerToCy",'2013Figures'!$G:$G,"P1")</f>
        <v>0</v>
      </c>
      <c r="G162" s="9">
        <f>SUMIFS('2013Figures'!$J:$J,'2013Figures'!$C:$C,$A162,'2013Figures'!$H:$H,$B162,'2013Figures'!$I:$I,$C162,'2013Figures'!$B:$B,"CyToBroker",'2013Figures'!$G:$G,"E1")</f>
        <v>0</v>
      </c>
      <c r="H162" s="9">
        <f>SUMIFS('2013Figures'!$J:$J,'2013Figures'!$C:$C,$A162,'2013Figures'!$H:$H,$B162,'2013Figures'!$I:$I,$C162,'2013Figures'!$B:$B,"CyToBroker",'2013Figures'!$G:$G,"P1")</f>
        <v>0</v>
      </c>
      <c r="J162" s="8">
        <v>201501</v>
      </c>
      <c r="L162" s="42">
        <f>SUMIFS('2012Figures'!$J:$J,'2012Figures'!$C:$C,$A162,'2012Figures'!$H:$H,$B162,'2012Figures'!$I:$I,$C162)</f>
        <v>0</v>
      </c>
      <c r="M162" s="42">
        <f>SUMIFS('2012Figures'!$J:$J,'2012Figures'!$C:$C,$A162,'2012Figures'!$H:$H,$B162,'2012Figures'!$I:$I,$C162,'2012Figures'!$B:$B,"BrokerToCy",'2012Figures'!$G:$G,"E1")</f>
        <v>0</v>
      </c>
      <c r="N162" s="42">
        <f>SUMIFS('2012Figures'!$J:$J,'2012Figures'!$C:$C,$A162,'2012Figures'!$H:$H,$B162,'2012Figures'!$I:$I,$C162,'2012Figures'!$B:$B,"BrokerToCy",'2012Figures'!$G:$G,"P1")</f>
        <v>0</v>
      </c>
      <c r="O162" s="42">
        <f>SUMIFS('2012Figures'!$J:$J,'2012Figures'!$C:$C,$A162,'2012Figures'!$H:$H,$B162,'2012Figures'!$I:$I,$C162,'2012Figures'!$B:$B,"CyToBroker",'2012Figures'!$G:$G,"E1")</f>
        <v>0</v>
      </c>
      <c r="P162" s="42">
        <f>SUMIFS('2012Figures'!$J:$J,'2012Figures'!$C:$C,$A162,'2012Figures'!$H:$H,$B162,'2012Figures'!$I:$I,$C162,'2012Figures'!$B:$B,"CyToBroker",'2012Figures'!$G:$G,"P1")</f>
        <v>0</v>
      </c>
      <c r="R162" s="46" t="str">
        <f t="shared" si="39"/>
        <v/>
      </c>
      <c r="S162" s="46" t="str">
        <f t="shared" si="35"/>
        <v/>
      </c>
      <c r="T162" s="46" t="str">
        <f t="shared" si="36"/>
        <v/>
      </c>
      <c r="U162" s="46" t="str">
        <f t="shared" si="37"/>
        <v/>
      </c>
      <c r="V162" s="46" t="str">
        <f t="shared" si="38"/>
        <v/>
      </c>
    </row>
    <row r="163" spans="1:22" x14ac:dyDescent="0.2">
      <c r="A163" s="1">
        <v>108</v>
      </c>
      <c r="B163" s="1" t="s">
        <v>166</v>
      </c>
      <c r="D163" s="29">
        <f>SUMIFS('2013Figures'!$J:$J,'2013Figures'!$C:$C,$A163,'2013Figures'!$I:$I,"")</f>
        <v>0</v>
      </c>
      <c r="E163" s="9">
        <f>SUMIFS('2013Figures'!$J:$J,'2013Figures'!$C:$C,$A163,'2013Figures'!$I:$I,"",'2013Figures'!$B:$B,"BrokerToCy",'2013Figures'!$G:$G,"E1")</f>
        <v>0</v>
      </c>
      <c r="F163" s="9">
        <f>SUMIFS('2013Figures'!$J:$J,'2013Figures'!$C:$C,$A163,'2013Figures'!$I:$I,"",'2013Figures'!$B:$B,"BrokerToCy",'2013Figures'!$G:$G,"P1")</f>
        <v>0</v>
      </c>
      <c r="G163" s="9">
        <f>SUMIFS('2013Figures'!$J:$J,'2013Figures'!$C:$C,$A163,'2013Figures'!$I:$I,"",'2013Figures'!$B:$B,"CyToBroker",'2013Figures'!$G:$G,"E1")</f>
        <v>0</v>
      </c>
      <c r="H163" s="9">
        <f>SUMIFS('2013Figures'!$J:$J,'2013Figures'!$C:$C,$A163,'2013Figures'!$I:$I,"",'2013Figures'!$B:$B,"CyToBroker",'2013Figures'!$G:$G,"P1")</f>
        <v>0</v>
      </c>
      <c r="J163" s="8" t="s">
        <v>131</v>
      </c>
      <c r="L163" s="42">
        <f>SUMIFS('2012Figures'!$J:$J,'2012Figures'!$C:$C,$A163,'2012Figures'!$I:$I,"")</f>
        <v>0</v>
      </c>
      <c r="M163" s="42">
        <f>SUMIFS('2012Figures'!$J:$J,'2012Figures'!$C:$C,$A163,'2012Figures'!$I:$I,"",'2012Figures'!$B:$B,"BrokerToCy",'2012Figures'!$G:$G,"E1")</f>
        <v>0</v>
      </c>
      <c r="N163" s="42">
        <f>SUMIFS('2012Figures'!$J:$J,'2012Figures'!$C:$C,$A163,'2012Figures'!$I:$I,"",'2012Figures'!$B:$B,"BrokerToCy",'2012Figures'!$G:$G,"P1")</f>
        <v>0</v>
      </c>
      <c r="O163" s="42">
        <f>SUMIFS('2012Figures'!$J:$J,'2012Figures'!$C:$C,$A163,'2012Figures'!$I:$I,"",'2012Figures'!$B:$B,"CyToBroker",'2012Figures'!$G:$G,"E1")</f>
        <v>0</v>
      </c>
      <c r="P163" s="42">
        <f>SUMIFS('2012Figures'!$J:$J,'2012Figures'!$C:$C,$A163,'2012Figures'!$I:$I,"",'2012Figures'!$B:$B,"CyToBroker",'2012Figures'!$G:$G,"P1")</f>
        <v>0</v>
      </c>
      <c r="R163" s="46" t="str">
        <f t="shared" si="39"/>
        <v/>
      </c>
      <c r="S163" s="46" t="str">
        <f t="shared" si="35"/>
        <v/>
      </c>
      <c r="T163" s="46" t="str">
        <f t="shared" si="36"/>
        <v/>
      </c>
      <c r="U163" s="46" t="str">
        <f t="shared" si="37"/>
        <v/>
      </c>
      <c r="V163" s="46" t="str">
        <f t="shared" si="38"/>
        <v/>
      </c>
    </row>
    <row r="164" spans="1:22" x14ac:dyDescent="0.2">
      <c r="A164" s="21"/>
      <c r="B164" s="21" t="s">
        <v>92</v>
      </c>
      <c r="C164" s="22"/>
      <c r="D164" s="23">
        <f>SUM(E164:H164)</f>
        <v>0</v>
      </c>
      <c r="E164" s="23">
        <f>SUM(E162:E163)</f>
        <v>0</v>
      </c>
      <c r="F164" s="23">
        <f>SUM(F162:F163)</f>
        <v>0</v>
      </c>
      <c r="G164" s="23">
        <f>SUM(G162:G163)</f>
        <v>0</v>
      </c>
      <c r="H164" s="23">
        <f>SUM(H162:H163)</f>
        <v>0</v>
      </c>
      <c r="I164" s="21"/>
      <c r="J164" s="22"/>
      <c r="K164" s="21"/>
      <c r="L164" s="43">
        <f>SUM(M164:P164)</f>
        <v>0</v>
      </c>
      <c r="M164" s="43">
        <f>SUM(M162:M163)</f>
        <v>0</v>
      </c>
      <c r="N164" s="43">
        <f>SUM(N162:N163)</f>
        <v>0</v>
      </c>
      <c r="O164" s="43">
        <f>SUM(O162:O163)</f>
        <v>0</v>
      </c>
      <c r="P164" s="43">
        <f>SUM(P162:P163)</f>
        <v>0</v>
      </c>
      <c r="Q164" s="21"/>
      <c r="R164" s="21"/>
      <c r="S164" s="21"/>
      <c r="T164" s="21"/>
      <c r="U164" s="21"/>
      <c r="V164" s="21"/>
    </row>
    <row r="165" spans="1:22" x14ac:dyDescent="0.2">
      <c r="A165" s="28">
        <v>109</v>
      </c>
      <c r="B165" s="28" t="s">
        <v>99</v>
      </c>
      <c r="C165" s="17" t="s">
        <v>88</v>
      </c>
      <c r="D165" s="18">
        <f>SUMIFS('2013Figures'!$J:$J,'2013Figures'!$C:$C,$A165)</f>
        <v>0</v>
      </c>
      <c r="E165" s="18">
        <f>SUMIFS('2013Figures'!$J:$J,'2013Figures'!$C:$C,$A165,'2013Figures'!$B:$B,"BrokerToCy",'2013Figures'!$G:$G,"E1")</f>
        <v>0</v>
      </c>
      <c r="F165" s="18">
        <f>SUMIFS('2013Figures'!$J:$J,'2013Figures'!$C:$C,$A165,'2013Figures'!$B:$B,"BrokerToCy",'2013Figures'!$G:$G,"P1")</f>
        <v>0</v>
      </c>
      <c r="G165" s="18">
        <f>SUMIFS('2013Figures'!$J:$J,'2013Figures'!$C:$C,$A165,'2013Figures'!$B:$B,"CyToBroker",'2013Figures'!$G:$G,"E1")</f>
        <v>0</v>
      </c>
      <c r="H165" s="18">
        <f>SUMIFS('2013Figures'!$J:$J,'2013Figures'!$C:$C,$A165,'2013Figures'!$B:$B,"CyToBroker",'2013Figures'!$G:$G,"P1")</f>
        <v>0</v>
      </c>
      <c r="I165" s="28"/>
      <c r="J165" s="17"/>
      <c r="K165" s="28"/>
      <c r="L165" s="41">
        <f>SUMIFS('2012Figures'!$J:$J,'2012Figures'!$C:$C,$A165)</f>
        <v>0</v>
      </c>
      <c r="M165" s="41">
        <f>SUMIFS('2012Figures'!$J:$J,'2012Figures'!$C:$C,$A165,'2012Figures'!$B:$B,"BrokerToCy",'2012Figures'!$G:$G,"E1")</f>
        <v>0</v>
      </c>
      <c r="N165" s="41">
        <f>SUMIFS('2012Figures'!$J:$J,'2012Figures'!$C:$C,$A165,'2012Figures'!$B:$B,"BrokerToCy",'2012Figures'!$G:$G,"P1")</f>
        <v>0</v>
      </c>
      <c r="O165" s="41">
        <f>SUMIFS('2012Figures'!$J:$J,'2012Figures'!$C:$C,$A165,'2012Figures'!$B:$B,"CyToBroker",'2012Figures'!$G:$G,"E1")</f>
        <v>0</v>
      </c>
      <c r="P165" s="41">
        <f>SUMIFS('2012Figures'!$J:$J,'2012Figures'!$C:$C,$A165,'2012Figures'!$B:$B,"CyToBroker",'2012Figures'!$G:$G,"P1")</f>
        <v>0</v>
      </c>
      <c r="Q165" s="28"/>
      <c r="R165" s="46" t="str">
        <f t="shared" si="39"/>
        <v/>
      </c>
      <c r="S165" s="46" t="str">
        <f t="shared" si="35"/>
        <v/>
      </c>
      <c r="T165" s="46" t="str">
        <f t="shared" si="36"/>
        <v/>
      </c>
      <c r="U165" s="46" t="str">
        <f t="shared" si="37"/>
        <v/>
      </c>
      <c r="V165" s="46" t="str">
        <f t="shared" si="38"/>
        <v/>
      </c>
    </row>
    <row r="166" spans="1:22" x14ac:dyDescent="0.2">
      <c r="A166" s="1">
        <v>109</v>
      </c>
      <c r="B166" s="1" t="s">
        <v>99</v>
      </c>
      <c r="C166" s="8">
        <v>5</v>
      </c>
      <c r="D166" s="29">
        <f>SUMIFS('2013Figures'!$J:$J,'2013Figures'!$C:$C,$A166,'2013Figures'!$H:$H,$B166,'2013Figures'!$I:$I,$C166)</f>
        <v>0</v>
      </c>
      <c r="E166" s="9">
        <f>SUMIFS('2013Figures'!$J:$J,'2013Figures'!$C:$C,$A166,'2013Figures'!$H:$H,$B166,'2013Figures'!$I:$I,$C166,'2013Figures'!$B:$B,"BrokerToCy",'2013Figures'!$G:$G,"E1")</f>
        <v>0</v>
      </c>
      <c r="F166" s="9">
        <f>SUMIFS('2013Figures'!$J:$J,'2013Figures'!$C:$C,$A166,'2013Figures'!$H:$H,$B166,'2013Figures'!$I:$I,$C166,'2013Figures'!$B:$B,"BrokerToCy",'2013Figures'!$G:$G,"P1")</f>
        <v>0</v>
      </c>
      <c r="G166" s="9">
        <f>SUMIFS('2013Figures'!$J:$J,'2013Figures'!$C:$C,$A166,'2013Figures'!$H:$H,$B166,'2013Figures'!$I:$I,$C166,'2013Figures'!$B:$B,"CyToBroker",'2013Figures'!$G:$G,"E1")</f>
        <v>0</v>
      </c>
      <c r="H166" s="9">
        <f>SUMIFS('2013Figures'!$J:$J,'2013Figures'!$C:$C,$A166,'2013Figures'!$H:$H,$B166,'2013Figures'!$I:$I,$C166,'2013Figures'!$B:$B,"CyToBroker",'2013Figures'!$G:$G,"P1")</f>
        <v>0</v>
      </c>
      <c r="L166" s="42">
        <f>SUMIFS('2012Figures'!$J:$J,'2012Figures'!$C:$C,$A166,'2012Figures'!$H:$H,$B166,'2012Figures'!$I:$I,$C166)</f>
        <v>0</v>
      </c>
      <c r="M166" s="42">
        <f>SUMIFS('2012Figures'!$J:$J,'2012Figures'!$C:$C,$A166,'2012Figures'!$H:$H,$B166,'2012Figures'!$I:$I,$C166,'2012Figures'!$B:$B,"BrokerToCy",'2012Figures'!$G:$G,"E1")</f>
        <v>0</v>
      </c>
      <c r="N166" s="42">
        <f>SUMIFS('2012Figures'!$J:$J,'2012Figures'!$C:$C,$A166,'2012Figures'!$H:$H,$B166,'2012Figures'!$I:$I,$C166,'2012Figures'!$B:$B,"BrokerToCy",'2012Figures'!$G:$G,"P1")</f>
        <v>0</v>
      </c>
      <c r="O166" s="42">
        <f>SUMIFS('2012Figures'!$J:$J,'2012Figures'!$C:$C,$A166,'2012Figures'!$H:$H,$B166,'2012Figures'!$I:$I,$C166,'2012Figures'!$B:$B,"CyToBroker",'2012Figures'!$G:$G,"E1")</f>
        <v>0</v>
      </c>
      <c r="P166" s="42">
        <f>SUMIFS('2012Figures'!$J:$J,'2012Figures'!$C:$C,$A166,'2012Figures'!$H:$H,$B166,'2012Figures'!$I:$I,$C166,'2012Figures'!$B:$B,"CyToBroker",'2012Figures'!$G:$G,"P1")</f>
        <v>0</v>
      </c>
      <c r="R166" s="46" t="str">
        <f t="shared" si="39"/>
        <v/>
      </c>
      <c r="S166" s="46" t="str">
        <f t="shared" si="35"/>
        <v/>
      </c>
      <c r="T166" s="46" t="str">
        <f t="shared" si="36"/>
        <v/>
      </c>
      <c r="U166" s="46" t="str">
        <f t="shared" si="37"/>
        <v/>
      </c>
      <c r="V166" s="46" t="str">
        <f t="shared" si="38"/>
        <v/>
      </c>
    </row>
    <row r="167" spans="1:22" x14ac:dyDescent="0.2">
      <c r="A167" s="1">
        <v>109</v>
      </c>
      <c r="B167" s="1" t="s">
        <v>99</v>
      </c>
      <c r="C167" s="8">
        <v>4</v>
      </c>
      <c r="D167" s="29">
        <f>SUMIFS('2013Figures'!$J:$J,'2013Figures'!$C:$C,$A167,'2013Figures'!$H:$H,$B167,'2013Figures'!$I:$I,$C167)</f>
        <v>0</v>
      </c>
      <c r="E167" s="9">
        <f>SUMIFS('2013Figures'!$J:$J,'2013Figures'!$C:$C,$A167,'2013Figures'!$H:$H,$B167,'2013Figures'!$I:$I,$C167,'2013Figures'!$B:$B,"BrokerToCy",'2013Figures'!$G:$G,"E1")</f>
        <v>0</v>
      </c>
      <c r="F167" s="9">
        <f>SUMIFS('2013Figures'!$J:$J,'2013Figures'!$C:$C,$A167,'2013Figures'!$H:$H,$B167,'2013Figures'!$I:$I,$C167,'2013Figures'!$B:$B,"BrokerToCy",'2013Figures'!$G:$G,"P1")</f>
        <v>0</v>
      </c>
      <c r="G167" s="9">
        <f>SUMIFS('2013Figures'!$J:$J,'2013Figures'!$C:$C,$A167,'2013Figures'!$H:$H,$B167,'2013Figures'!$I:$I,$C167,'2013Figures'!$B:$B,"CyToBroker",'2013Figures'!$G:$G,"E1")</f>
        <v>0</v>
      </c>
      <c r="H167" s="9">
        <f>SUMIFS('2013Figures'!$J:$J,'2013Figures'!$C:$C,$A167,'2013Figures'!$H:$H,$B167,'2013Figures'!$I:$I,$C167,'2013Figures'!$B:$B,"CyToBroker",'2013Figures'!$G:$G,"P1")</f>
        <v>0</v>
      </c>
      <c r="J167" s="8">
        <v>201501</v>
      </c>
      <c r="L167" s="42">
        <f>SUMIFS('2012Figures'!$J:$J,'2012Figures'!$C:$C,$A167,'2012Figures'!$H:$H,$B167,'2012Figures'!$I:$I,$C167)</f>
        <v>0</v>
      </c>
      <c r="M167" s="42">
        <f>SUMIFS('2012Figures'!$J:$J,'2012Figures'!$C:$C,$A167,'2012Figures'!$H:$H,$B167,'2012Figures'!$I:$I,$C167,'2012Figures'!$B:$B,"BrokerToCy",'2012Figures'!$G:$G,"E1")</f>
        <v>0</v>
      </c>
      <c r="N167" s="42">
        <f>SUMIFS('2012Figures'!$J:$J,'2012Figures'!$C:$C,$A167,'2012Figures'!$H:$H,$B167,'2012Figures'!$I:$I,$C167,'2012Figures'!$B:$B,"BrokerToCy",'2012Figures'!$G:$G,"P1")</f>
        <v>0</v>
      </c>
      <c r="O167" s="42">
        <f>SUMIFS('2012Figures'!$J:$J,'2012Figures'!$C:$C,$A167,'2012Figures'!$H:$H,$B167,'2012Figures'!$I:$I,$C167,'2012Figures'!$B:$B,"CyToBroker",'2012Figures'!$G:$G,"E1")</f>
        <v>0</v>
      </c>
      <c r="P167" s="42">
        <f>SUMIFS('2012Figures'!$J:$J,'2012Figures'!$C:$C,$A167,'2012Figures'!$H:$H,$B167,'2012Figures'!$I:$I,$C167,'2012Figures'!$B:$B,"CyToBroker",'2012Figures'!$G:$G,"P1")</f>
        <v>0</v>
      </c>
      <c r="R167" s="46" t="str">
        <f t="shared" si="39"/>
        <v/>
      </c>
      <c r="S167" s="46" t="str">
        <f t="shared" si="35"/>
        <v/>
      </c>
      <c r="T167" s="46" t="str">
        <f t="shared" si="36"/>
        <v/>
      </c>
      <c r="U167" s="46" t="str">
        <f t="shared" si="37"/>
        <v/>
      </c>
      <c r="V167" s="46" t="str">
        <f t="shared" si="38"/>
        <v/>
      </c>
    </row>
    <row r="168" spans="1:22" x14ac:dyDescent="0.2">
      <c r="A168" s="1">
        <v>109</v>
      </c>
      <c r="B168" s="1" t="s">
        <v>99</v>
      </c>
      <c r="C168" s="8">
        <v>3</v>
      </c>
      <c r="D168" s="29">
        <f>SUMIFS('2013Figures'!$J:$J,'2013Figures'!$C:$C,$A168,'2013Figures'!$H:$H,$B168,'2013Figures'!$I:$I,$C168)</f>
        <v>0</v>
      </c>
      <c r="E168" s="9">
        <f>SUMIFS('2013Figures'!$J:$J,'2013Figures'!$C:$C,$A168,'2013Figures'!$H:$H,$B168,'2013Figures'!$I:$I,$C168,'2013Figures'!$B:$B,"BrokerToCy",'2013Figures'!$G:$G,"E1")</f>
        <v>0</v>
      </c>
      <c r="F168" s="9">
        <f>SUMIFS('2013Figures'!$J:$J,'2013Figures'!$C:$C,$A168,'2013Figures'!$H:$H,$B168,'2013Figures'!$I:$I,$C168,'2013Figures'!$B:$B,"BrokerToCy",'2013Figures'!$G:$G,"P1")</f>
        <v>0</v>
      </c>
      <c r="G168" s="9">
        <f>SUMIFS('2013Figures'!$J:$J,'2013Figures'!$C:$C,$A168,'2013Figures'!$H:$H,$B168,'2013Figures'!$I:$I,$C168,'2013Figures'!$B:$B,"CyToBroker",'2013Figures'!$G:$G,"E1")</f>
        <v>0</v>
      </c>
      <c r="H168" s="9">
        <f>SUMIFS('2013Figures'!$J:$J,'2013Figures'!$C:$C,$A168,'2013Figures'!$H:$H,$B168,'2013Figures'!$I:$I,$C168,'2013Figures'!$B:$B,"CyToBroker",'2013Figures'!$G:$G,"P1")</f>
        <v>0</v>
      </c>
      <c r="J168" s="8">
        <v>201401</v>
      </c>
      <c r="L168" s="42">
        <f>SUMIFS('2012Figures'!$J:$J,'2012Figures'!$C:$C,$A168,'2012Figures'!$H:$H,$B168,'2012Figures'!$I:$I,$C168)</f>
        <v>0</v>
      </c>
      <c r="M168" s="42">
        <f>SUMIFS('2012Figures'!$J:$J,'2012Figures'!$C:$C,$A168,'2012Figures'!$H:$H,$B168,'2012Figures'!$I:$I,$C168,'2012Figures'!$B:$B,"BrokerToCy",'2012Figures'!$G:$G,"E1")</f>
        <v>0</v>
      </c>
      <c r="N168" s="42">
        <f>SUMIFS('2012Figures'!$J:$J,'2012Figures'!$C:$C,$A168,'2012Figures'!$H:$H,$B168,'2012Figures'!$I:$I,$C168,'2012Figures'!$B:$B,"BrokerToCy",'2012Figures'!$G:$G,"P1")</f>
        <v>0</v>
      </c>
      <c r="O168" s="42">
        <f>SUMIFS('2012Figures'!$J:$J,'2012Figures'!$C:$C,$A168,'2012Figures'!$H:$H,$B168,'2012Figures'!$I:$I,$C168,'2012Figures'!$B:$B,"CyToBroker",'2012Figures'!$G:$G,"E1")</f>
        <v>0</v>
      </c>
      <c r="P168" s="42">
        <f>SUMIFS('2012Figures'!$J:$J,'2012Figures'!$C:$C,$A168,'2012Figures'!$H:$H,$B168,'2012Figures'!$I:$I,$C168,'2012Figures'!$B:$B,"CyToBroker",'2012Figures'!$G:$G,"P1")</f>
        <v>0</v>
      </c>
      <c r="R168" s="46" t="str">
        <f t="shared" si="39"/>
        <v/>
      </c>
      <c r="S168" s="46" t="str">
        <f t="shared" si="35"/>
        <v/>
      </c>
      <c r="T168" s="46" t="str">
        <f t="shared" si="36"/>
        <v/>
      </c>
      <c r="U168" s="46" t="str">
        <f t="shared" si="37"/>
        <v/>
      </c>
      <c r="V168" s="46" t="str">
        <f t="shared" si="38"/>
        <v/>
      </c>
    </row>
    <row r="169" spans="1:22" x14ac:dyDescent="0.2">
      <c r="A169" s="1">
        <v>109</v>
      </c>
      <c r="B169" s="1" t="s">
        <v>99</v>
      </c>
      <c r="C169" s="8">
        <v>2</v>
      </c>
      <c r="D169" s="29">
        <f>SUMIFS('2013Figures'!$J:$J,'2013Figures'!$C:$C,$A169,'2013Figures'!$H:$H,$B169,'2013Figures'!$I:$I,$C169)</f>
        <v>0</v>
      </c>
      <c r="E169" s="29">
        <f>SUMIFS('2013Figures'!$J:$J,'2013Figures'!$C:$C,$A169,'2013Figures'!$H:$H,$B169,'2013Figures'!$I:$I,$C169,'2013Figures'!$B:$B,"BrokerToCy",'2013Figures'!$G:$G,"E1")</f>
        <v>0</v>
      </c>
      <c r="F169" s="29">
        <f>SUMIFS('2013Figures'!$J:$J,'2013Figures'!$C:$C,$A169,'2013Figures'!$H:$H,$B169,'2013Figures'!$I:$I,$C169,'2013Figures'!$B:$B,"BrokerToCy",'2013Figures'!$G:$G,"P1")</f>
        <v>0</v>
      </c>
      <c r="G169" s="29">
        <f>SUMIFS('2013Figures'!$J:$J,'2013Figures'!$C:$C,$A169,'2013Figures'!$H:$H,$B169,'2013Figures'!$I:$I,$C169,'2013Figures'!$B:$B,"CyToBroker",'2013Figures'!$G:$G,"E1")</f>
        <v>0</v>
      </c>
      <c r="H169" s="29">
        <f>SUMIFS('2013Figures'!$J:$J,'2013Figures'!$C:$C,$A169,'2013Figures'!$H:$H,$B169,'2013Figures'!$I:$I,$C169,'2013Figures'!$B:$B,"CyToBroker",'2013Figures'!$G:$G,"P1")</f>
        <v>0</v>
      </c>
      <c r="I169" s="30"/>
      <c r="J169" s="31">
        <v>201301</v>
      </c>
      <c r="K169" s="30"/>
      <c r="L169" s="42">
        <f>SUMIFS('2012Figures'!$J:$J,'2012Figures'!$C:$C,$A169,'2012Figures'!$H:$H,$B169,'2012Figures'!$I:$I,$C169)</f>
        <v>0</v>
      </c>
      <c r="M169" s="42">
        <f>SUMIFS('2012Figures'!$J:$J,'2012Figures'!$C:$C,$A169,'2012Figures'!$H:$H,$B169,'2012Figures'!$I:$I,$C169,'2012Figures'!$B:$B,"BrokerToCy",'2012Figures'!$G:$G,"E1")</f>
        <v>0</v>
      </c>
      <c r="N169" s="42">
        <f>SUMIFS('2012Figures'!$J:$J,'2012Figures'!$C:$C,$A169,'2012Figures'!$H:$H,$B169,'2012Figures'!$I:$I,$C169,'2012Figures'!$B:$B,"BrokerToCy",'2012Figures'!$G:$G,"P1")</f>
        <v>0</v>
      </c>
      <c r="O169" s="42">
        <f>SUMIFS('2012Figures'!$J:$J,'2012Figures'!$C:$C,$A169,'2012Figures'!$H:$H,$B169,'2012Figures'!$I:$I,$C169,'2012Figures'!$B:$B,"CyToBroker",'2012Figures'!$G:$G,"E1")</f>
        <v>0</v>
      </c>
      <c r="P169" s="42">
        <f>SUMIFS('2012Figures'!$J:$J,'2012Figures'!$C:$C,$A169,'2012Figures'!$H:$H,$B169,'2012Figures'!$I:$I,$C169,'2012Figures'!$B:$B,"CyToBroker",'2012Figures'!$G:$G,"P1")</f>
        <v>0</v>
      </c>
      <c r="Q169" s="30"/>
      <c r="R169" s="46" t="str">
        <f t="shared" si="39"/>
        <v/>
      </c>
      <c r="S169" s="46" t="str">
        <f t="shared" si="35"/>
        <v/>
      </c>
      <c r="T169" s="46" t="str">
        <f t="shared" si="36"/>
        <v/>
      </c>
      <c r="U169" s="46" t="str">
        <f t="shared" si="37"/>
        <v/>
      </c>
      <c r="V169" s="46" t="str">
        <f t="shared" si="38"/>
        <v/>
      </c>
    </row>
    <row r="170" spans="1:22" x14ac:dyDescent="0.2">
      <c r="A170" s="1">
        <v>109</v>
      </c>
      <c r="B170" s="1" t="s">
        <v>99</v>
      </c>
      <c r="C170" s="8">
        <v>1</v>
      </c>
      <c r="D170" s="29">
        <f>SUMIFS('2013Figures'!$J:$J,'2013Figures'!$C:$C,$A170,'2013Figures'!$H:$H,$B170,'2013Figures'!$I:$I,$C170)</f>
        <v>0</v>
      </c>
      <c r="E170" s="9">
        <f>SUMIFS('2013Figures'!$J:$J,'2013Figures'!$C:$C,$A170,'2013Figures'!$H:$H,$B170,'2013Figures'!$I:$I,$C170,'2013Figures'!$B:$B,"BrokerToCy",'2013Figures'!$G:$G,"E1")</f>
        <v>0</v>
      </c>
      <c r="F170" s="9">
        <f>SUMIFS('2013Figures'!$J:$J,'2013Figures'!$C:$C,$A170,'2013Figures'!$H:$H,$B170,'2013Figures'!$I:$I,$C170,'2013Figures'!$B:$B,"BrokerToCy",'2013Figures'!$G:$G,"P1")</f>
        <v>0</v>
      </c>
      <c r="G170" s="9">
        <f>SUMIFS('2013Figures'!$J:$J,'2013Figures'!$C:$C,$A170,'2013Figures'!$H:$H,$B170,'2013Figures'!$I:$I,$C170,'2013Figures'!$B:$B,"CyToBroker",'2013Figures'!$G:$G,"E1")</f>
        <v>0</v>
      </c>
      <c r="H170" s="9">
        <f>SUMIFS('2013Figures'!$J:$J,'2013Figures'!$C:$C,$A170,'2013Figures'!$H:$H,$B170,'2013Figures'!$I:$I,$C170,'2013Figures'!$B:$B,"CyToBroker",'2013Figures'!$G:$G,"P1")</f>
        <v>0</v>
      </c>
      <c r="J170" s="8">
        <v>201201</v>
      </c>
      <c r="L170" s="42">
        <f>SUMIFS('2012Figures'!$J:$J,'2012Figures'!$C:$C,$A170,'2012Figures'!$H:$H,$B170,'2012Figures'!$I:$I,$C170)</f>
        <v>0</v>
      </c>
      <c r="M170" s="42">
        <f>SUMIFS('2012Figures'!$J:$J,'2012Figures'!$C:$C,$A170,'2012Figures'!$H:$H,$B170,'2012Figures'!$I:$I,$C170,'2012Figures'!$B:$B,"BrokerToCy",'2012Figures'!$G:$G,"E1")</f>
        <v>0</v>
      </c>
      <c r="N170" s="42">
        <f>SUMIFS('2012Figures'!$J:$J,'2012Figures'!$C:$C,$A170,'2012Figures'!$H:$H,$B170,'2012Figures'!$I:$I,$C170,'2012Figures'!$B:$B,"BrokerToCy",'2012Figures'!$G:$G,"P1")</f>
        <v>0</v>
      </c>
      <c r="O170" s="42">
        <f>SUMIFS('2012Figures'!$J:$J,'2012Figures'!$C:$C,$A170,'2012Figures'!$H:$H,$B170,'2012Figures'!$I:$I,$C170,'2012Figures'!$B:$B,"CyToBroker",'2012Figures'!$G:$G,"E1")</f>
        <v>0</v>
      </c>
      <c r="P170" s="42">
        <f>SUMIFS('2012Figures'!$J:$J,'2012Figures'!$C:$C,$A170,'2012Figures'!$H:$H,$B170,'2012Figures'!$I:$I,$C170,'2012Figures'!$B:$B,"CyToBroker",'2012Figures'!$G:$G,"P1")</f>
        <v>0</v>
      </c>
      <c r="R170" s="46" t="str">
        <f t="shared" si="39"/>
        <v/>
      </c>
      <c r="S170" s="46" t="str">
        <f t="shared" si="35"/>
        <v/>
      </c>
      <c r="T170" s="46" t="str">
        <f t="shared" si="36"/>
        <v/>
      </c>
      <c r="U170" s="46" t="str">
        <f t="shared" si="37"/>
        <v/>
      </c>
      <c r="V170" s="46" t="str">
        <f t="shared" si="38"/>
        <v/>
      </c>
    </row>
    <row r="171" spans="1:22" x14ac:dyDescent="0.2">
      <c r="A171" s="1">
        <v>109</v>
      </c>
      <c r="B171" s="1" t="s">
        <v>99</v>
      </c>
      <c r="D171" s="29">
        <f>SUMIFS('2013Figures'!$J:$J,'2013Figures'!$C:$C,$A171,'2013Figures'!$I:$I,"")</f>
        <v>0</v>
      </c>
      <c r="E171" s="9">
        <f>SUMIFS('2013Figures'!$J:$J,'2013Figures'!$C:$C,$A171,'2013Figures'!$I:$I,"",'2013Figures'!$B:$B,"BrokerToCy",'2013Figures'!$G:$G,"E1")</f>
        <v>0</v>
      </c>
      <c r="F171" s="9">
        <f>SUMIFS('2013Figures'!$J:$J,'2013Figures'!$C:$C,$A171,'2013Figures'!$I:$I,"",'2013Figures'!$B:$B,"BrokerToCy",'2013Figures'!$G:$G,"P1")</f>
        <v>0</v>
      </c>
      <c r="G171" s="9">
        <f>SUMIFS('2013Figures'!$J:$J,'2013Figures'!$C:$C,$A171,'2013Figures'!$I:$I,"",'2013Figures'!$B:$B,"CyToBroker",'2013Figures'!$G:$G,"E1")</f>
        <v>0</v>
      </c>
      <c r="H171" s="9">
        <f>SUMIFS('2013Figures'!$J:$J,'2013Figures'!$C:$C,$A171,'2013Figures'!$I:$I,"",'2013Figures'!$B:$B,"CyToBroker",'2013Figures'!$G:$G,"P1")</f>
        <v>0</v>
      </c>
      <c r="J171" s="8" t="s">
        <v>131</v>
      </c>
      <c r="L171" s="42">
        <f>SUMIFS('2012Figures'!$J:$J,'2012Figures'!$C:$C,$A171,'2012Figures'!$I:$I,"")</f>
        <v>0</v>
      </c>
      <c r="M171" s="42">
        <f>SUMIFS('2012Figures'!$J:$J,'2012Figures'!$C:$C,$A171,'2012Figures'!$I:$I,"",'2012Figures'!$B:$B,"BrokerToCy",'2012Figures'!$G:$G,"E1")</f>
        <v>0</v>
      </c>
      <c r="N171" s="42">
        <f>SUMIFS('2012Figures'!$J:$J,'2012Figures'!$C:$C,$A171,'2012Figures'!$I:$I,"",'2012Figures'!$B:$B,"BrokerToCy",'2012Figures'!$G:$G,"P1")</f>
        <v>0</v>
      </c>
      <c r="O171" s="42">
        <f>SUMIFS('2012Figures'!$J:$J,'2012Figures'!$C:$C,$A171,'2012Figures'!$I:$I,"",'2012Figures'!$B:$B,"CyToBroker",'2012Figures'!$G:$G,"E1")</f>
        <v>0</v>
      </c>
      <c r="P171" s="42">
        <f>SUMIFS('2012Figures'!$J:$J,'2012Figures'!$C:$C,$A171,'2012Figures'!$I:$I,"",'2012Figures'!$B:$B,"CyToBroker",'2012Figures'!$G:$G,"P1")</f>
        <v>0</v>
      </c>
      <c r="R171" s="46" t="str">
        <f t="shared" si="39"/>
        <v/>
      </c>
      <c r="S171" s="46" t="str">
        <f t="shared" si="35"/>
        <v/>
      </c>
      <c r="T171" s="46" t="str">
        <f t="shared" si="36"/>
        <v/>
      </c>
      <c r="U171" s="46" t="str">
        <f t="shared" si="37"/>
        <v/>
      </c>
      <c r="V171" s="46" t="str">
        <f t="shared" si="38"/>
        <v/>
      </c>
    </row>
    <row r="172" spans="1:22" x14ac:dyDescent="0.2">
      <c r="A172" s="21"/>
      <c r="B172" s="21" t="s">
        <v>92</v>
      </c>
      <c r="C172" s="22"/>
      <c r="D172" s="23">
        <f>SUM(E172:H172)</f>
        <v>0</v>
      </c>
      <c r="E172" s="23">
        <f>SUM(E166:E171)</f>
        <v>0</v>
      </c>
      <c r="F172" s="23">
        <f>SUM(F166:F171)</f>
        <v>0</v>
      </c>
      <c r="G172" s="23">
        <f>SUM(G166:G171)</f>
        <v>0</v>
      </c>
      <c r="H172" s="23">
        <f>SUM(H166:H171)</f>
        <v>0</v>
      </c>
      <c r="I172" s="21"/>
      <c r="J172" s="22"/>
      <c r="K172" s="21"/>
      <c r="L172" s="43">
        <f>SUM(M172:P172)</f>
        <v>0</v>
      </c>
      <c r="M172" s="43">
        <f>SUM(M166:M171)</f>
        <v>0</v>
      </c>
      <c r="N172" s="43">
        <f>SUM(N166:N171)</f>
        <v>0</v>
      </c>
      <c r="O172" s="43">
        <f>SUM(O166:O171)</f>
        <v>0</v>
      </c>
      <c r="P172" s="43">
        <f>SUM(P166:P171)</f>
        <v>0</v>
      </c>
      <c r="Q172" s="21"/>
      <c r="R172" s="21"/>
      <c r="S172" s="21"/>
      <c r="T172" s="21"/>
      <c r="U172" s="21"/>
      <c r="V172" s="21"/>
    </row>
    <row r="173" spans="1:22" x14ac:dyDescent="0.2">
      <c r="A173" s="28">
        <v>114</v>
      </c>
      <c r="B173" s="28" t="s">
        <v>62</v>
      </c>
      <c r="C173" s="17" t="s">
        <v>88</v>
      </c>
      <c r="D173" s="18">
        <f>SUMIFS('2013Figures'!$J:$J,'2013Figures'!$C:$C,$A173)</f>
        <v>700413</v>
      </c>
      <c r="E173" s="18">
        <f>SUMIFS('2013Figures'!$J:$J,'2013Figures'!$C:$C,$A173,'2013Figures'!$B:$B,"BrokerToCy",'2013Figures'!$G:$G,"E1")</f>
        <v>14</v>
      </c>
      <c r="F173" s="18">
        <f>SUMIFS('2013Figures'!$J:$J,'2013Figures'!$C:$C,$A173,'2013Figures'!$B:$B,"BrokerToCy",'2013Figures'!$G:$G,"P1")</f>
        <v>0</v>
      </c>
      <c r="G173" s="18">
        <f>SUMIFS('2013Figures'!$J:$J,'2013Figures'!$C:$C,$A173,'2013Figures'!$B:$B,"CyToBroker",'2013Figures'!$G:$G,"E1")</f>
        <v>700399</v>
      </c>
      <c r="H173" s="18">
        <f>SUMIFS('2013Figures'!$J:$J,'2013Figures'!$C:$C,$A173,'2013Figures'!$B:$B,"CyToBroker",'2013Figures'!$G:$G,"P1")</f>
        <v>0</v>
      </c>
      <c r="I173" s="28"/>
      <c r="J173" s="17"/>
      <c r="K173" s="28"/>
      <c r="L173" s="41">
        <f>SUMIFS('2012Figures'!$J:$J,'2012Figures'!$C:$C,$A173)</f>
        <v>1037759</v>
      </c>
      <c r="M173" s="41">
        <f>SUMIFS('2012Figures'!$J:$J,'2012Figures'!$C:$C,$A173,'2012Figures'!$B:$B,"BrokerToCy",'2012Figures'!$G:$G,"E1")</f>
        <v>0</v>
      </c>
      <c r="N173" s="41">
        <f>SUMIFS('2012Figures'!$J:$J,'2012Figures'!$C:$C,$A173,'2012Figures'!$B:$B,"BrokerToCy",'2012Figures'!$G:$G,"P1")</f>
        <v>0</v>
      </c>
      <c r="O173" s="41">
        <f>SUMIFS('2012Figures'!$J:$J,'2012Figures'!$C:$C,$A173,'2012Figures'!$B:$B,"CyToBroker",'2012Figures'!$G:$G,"E1")</f>
        <v>1037759</v>
      </c>
      <c r="P173" s="41">
        <f>SUMIFS('2012Figures'!$J:$J,'2012Figures'!$C:$C,$A173,'2012Figures'!$B:$B,"CyToBroker",'2012Figures'!$G:$G,"P1")</f>
        <v>0</v>
      </c>
      <c r="Q173" s="28"/>
      <c r="R173" s="46">
        <f t="shared" si="39"/>
        <v>-0.33</v>
      </c>
      <c r="S173" s="46" t="str">
        <f t="shared" si="35"/>
        <v/>
      </c>
      <c r="T173" s="46" t="str">
        <f t="shared" si="36"/>
        <v/>
      </c>
      <c r="U173" s="46">
        <f t="shared" si="37"/>
        <v>-0.33</v>
      </c>
      <c r="V173" s="46" t="str">
        <f t="shared" si="38"/>
        <v/>
      </c>
    </row>
    <row r="174" spans="1:22" x14ac:dyDescent="0.2">
      <c r="A174" s="1">
        <v>114</v>
      </c>
      <c r="B174" s="1">
        <v>6</v>
      </c>
      <c r="C174" s="8">
        <v>6</v>
      </c>
      <c r="D174" s="29">
        <f>SUMIFS('2013Figures'!$J:$J,'2013Figures'!$C:$C,$A174,'2013Figures'!$H:$H,$B174,'2013Figures'!$I:$I,$C174)</f>
        <v>51291</v>
      </c>
      <c r="E174" s="9">
        <f>SUMIFS('2013Figures'!$J:$J,'2013Figures'!$C:$C,$A174,'2013Figures'!$H:$H,$B174,'2013Figures'!$I:$I,$C174,'2013Figures'!$B:$B,"BrokerToCy",'2013Figures'!$G:$G,"E1")</f>
        <v>0</v>
      </c>
      <c r="F174" s="9">
        <f>SUMIFS('2013Figures'!$J:$J,'2013Figures'!$C:$C,$A174,'2013Figures'!$H:$H,$B174,'2013Figures'!$I:$I,$C174,'2013Figures'!$B:$B,"BrokerToCy",'2013Figures'!$G:$G,"P1")</f>
        <v>0</v>
      </c>
      <c r="G174" s="9">
        <f>SUMIFS('2013Figures'!$J:$J,'2013Figures'!$C:$C,$A174,'2013Figures'!$H:$H,$B174,'2013Figures'!$I:$I,$C174,'2013Figures'!$B:$B,"CyToBroker",'2013Figures'!$G:$G,"E1")</f>
        <v>51291</v>
      </c>
      <c r="H174" s="9">
        <f>SUMIFS('2013Figures'!$J:$J,'2013Figures'!$C:$C,$A174,'2013Figures'!$H:$H,$B174,'2013Figures'!$I:$I,$C174,'2013Figures'!$B:$B,"CyToBroker",'2013Figures'!$G:$G,"P1")</f>
        <v>0</v>
      </c>
      <c r="J174" s="8" t="s">
        <v>146</v>
      </c>
      <c r="L174" s="42">
        <f>SUMIFS('2012Figures'!$J:$J,'2012Figures'!$C:$C,$A174,'2012Figures'!$H:$H,$B174,'2012Figures'!$I:$I,$C174)</f>
        <v>23736</v>
      </c>
      <c r="M174" s="42">
        <f>SUMIFS('2012Figures'!$J:$J,'2012Figures'!$C:$C,$A174,'2012Figures'!$H:$H,$B174,'2012Figures'!$I:$I,$C174,'2012Figures'!$B:$B,"BrokerToCy",'2012Figures'!$G:$G,"E1")</f>
        <v>0</v>
      </c>
      <c r="N174" s="42">
        <f>SUMIFS('2012Figures'!$J:$J,'2012Figures'!$C:$C,$A174,'2012Figures'!$H:$H,$B174,'2012Figures'!$I:$I,$C174,'2012Figures'!$B:$B,"BrokerToCy",'2012Figures'!$G:$G,"P1")</f>
        <v>0</v>
      </c>
      <c r="O174" s="42">
        <f>SUMIFS('2012Figures'!$J:$J,'2012Figures'!$C:$C,$A174,'2012Figures'!$H:$H,$B174,'2012Figures'!$I:$I,$C174,'2012Figures'!$B:$B,"CyToBroker",'2012Figures'!$G:$G,"E1")</f>
        <v>23736</v>
      </c>
      <c r="P174" s="42">
        <f>SUMIFS('2012Figures'!$J:$J,'2012Figures'!$C:$C,$A174,'2012Figures'!$H:$H,$B174,'2012Figures'!$I:$I,$C174,'2012Figures'!$B:$B,"CyToBroker",'2012Figures'!$G:$G,"P1")</f>
        <v>0</v>
      </c>
      <c r="R174" s="46">
        <f t="shared" si="39"/>
        <v>1.1599999999999999</v>
      </c>
      <c r="S174" s="46" t="str">
        <f t="shared" si="35"/>
        <v/>
      </c>
      <c r="T174" s="46" t="str">
        <f t="shared" si="36"/>
        <v/>
      </c>
      <c r="U174" s="46">
        <f t="shared" si="37"/>
        <v>1.1599999999999999</v>
      </c>
      <c r="V174" s="46" t="str">
        <f t="shared" si="38"/>
        <v/>
      </c>
    </row>
    <row r="175" spans="1:22" x14ac:dyDescent="0.2">
      <c r="A175" s="1">
        <v>114</v>
      </c>
      <c r="B175" s="1" t="s">
        <v>62</v>
      </c>
      <c r="C175" s="8">
        <v>11</v>
      </c>
      <c r="D175" s="29">
        <f>SUMIFS('2013Figures'!$J:$J,'2013Figures'!$C:$C,$A175,'2013Figures'!$H:$H,$B175,'2013Figures'!$I:$I,$C175)</f>
        <v>0</v>
      </c>
      <c r="E175" s="9">
        <f>SUMIFS('2013Figures'!$J:$J,'2013Figures'!$C:$C,$A175,'2013Figures'!$H:$H,$B175,'2013Figures'!$I:$I,$C175,'2013Figures'!$B:$B,"BrokerToCy",'2013Figures'!$G:$G,"E1")</f>
        <v>0</v>
      </c>
      <c r="F175" s="9">
        <f>SUMIFS('2013Figures'!$J:$J,'2013Figures'!$C:$C,$A175,'2013Figures'!$H:$H,$B175,'2013Figures'!$I:$I,$C175,'2013Figures'!$B:$B,"BrokerToCy",'2013Figures'!$G:$G,"P1")</f>
        <v>0</v>
      </c>
      <c r="G175" s="9">
        <f>SUMIFS('2013Figures'!$J:$J,'2013Figures'!$C:$C,$A175,'2013Figures'!$H:$H,$B175,'2013Figures'!$I:$I,$C175,'2013Figures'!$B:$B,"CyToBroker",'2013Figures'!$G:$G,"E1")</f>
        <v>0</v>
      </c>
      <c r="H175" s="9">
        <f>SUMIFS('2013Figures'!$J:$J,'2013Figures'!$C:$C,$A175,'2013Figures'!$H:$H,$B175,'2013Figures'!$I:$I,$C175,'2013Figures'!$B:$B,"CyToBroker",'2013Figures'!$G:$G,"P1")</f>
        <v>0</v>
      </c>
      <c r="L175" s="42">
        <f>SUMIFS('2012Figures'!$J:$J,'2012Figures'!$C:$C,$A175,'2012Figures'!$H:$H,$B175,'2012Figures'!$I:$I,$C175)</f>
        <v>0</v>
      </c>
      <c r="M175" s="42">
        <f>SUMIFS('2012Figures'!$J:$J,'2012Figures'!$C:$C,$A175,'2012Figures'!$H:$H,$B175,'2012Figures'!$I:$I,$C175,'2012Figures'!$B:$B,"BrokerToCy",'2012Figures'!$G:$G,"E1")</f>
        <v>0</v>
      </c>
      <c r="N175" s="42">
        <f>SUMIFS('2012Figures'!$J:$J,'2012Figures'!$C:$C,$A175,'2012Figures'!$H:$H,$B175,'2012Figures'!$I:$I,$C175,'2012Figures'!$B:$B,"BrokerToCy",'2012Figures'!$G:$G,"P1")</f>
        <v>0</v>
      </c>
      <c r="O175" s="42">
        <f>SUMIFS('2012Figures'!$J:$J,'2012Figures'!$C:$C,$A175,'2012Figures'!$H:$H,$B175,'2012Figures'!$I:$I,$C175,'2012Figures'!$B:$B,"CyToBroker",'2012Figures'!$G:$G,"E1")</f>
        <v>0</v>
      </c>
      <c r="P175" s="42">
        <f>SUMIFS('2012Figures'!$J:$J,'2012Figures'!$C:$C,$A175,'2012Figures'!$H:$H,$B175,'2012Figures'!$I:$I,$C175,'2012Figures'!$B:$B,"CyToBroker",'2012Figures'!$G:$G,"P1")</f>
        <v>0</v>
      </c>
      <c r="R175" s="46" t="str">
        <f t="shared" si="39"/>
        <v/>
      </c>
      <c r="S175" s="46" t="str">
        <f t="shared" si="35"/>
        <v/>
      </c>
      <c r="T175" s="46" t="str">
        <f t="shared" si="36"/>
        <v/>
      </c>
      <c r="U175" s="46" t="str">
        <f t="shared" si="37"/>
        <v/>
      </c>
      <c r="V175" s="46" t="str">
        <f t="shared" si="38"/>
        <v/>
      </c>
    </row>
    <row r="176" spans="1:22" x14ac:dyDescent="0.2">
      <c r="A176" s="1">
        <v>114</v>
      </c>
      <c r="B176" s="1" t="s">
        <v>62</v>
      </c>
      <c r="C176" s="8">
        <v>10</v>
      </c>
      <c r="D176" s="29">
        <f>SUMIFS('2013Figures'!$J:$J,'2013Figures'!$C:$C,$A176,'2013Figures'!$H:$H,$B176,'2013Figures'!$I:$I,$C176)</f>
        <v>0</v>
      </c>
      <c r="E176" s="9">
        <f>SUMIFS('2013Figures'!$J:$J,'2013Figures'!$C:$C,$A176,'2013Figures'!$H:$H,$B176,'2013Figures'!$I:$I,$C176,'2013Figures'!$B:$B,"BrokerToCy",'2013Figures'!$G:$G,"E1")</f>
        <v>0</v>
      </c>
      <c r="F176" s="9">
        <f>SUMIFS('2013Figures'!$J:$J,'2013Figures'!$C:$C,$A176,'2013Figures'!$H:$H,$B176,'2013Figures'!$I:$I,$C176,'2013Figures'!$B:$B,"BrokerToCy",'2013Figures'!$G:$G,"P1")</f>
        <v>0</v>
      </c>
      <c r="G176" s="9">
        <f>SUMIFS('2013Figures'!$J:$J,'2013Figures'!$C:$C,$A176,'2013Figures'!$H:$H,$B176,'2013Figures'!$I:$I,$C176,'2013Figures'!$B:$B,"CyToBroker",'2013Figures'!$G:$G,"E1")</f>
        <v>0</v>
      </c>
      <c r="H176" s="9">
        <f>SUMIFS('2013Figures'!$J:$J,'2013Figures'!$C:$C,$A176,'2013Figures'!$H:$H,$B176,'2013Figures'!$I:$I,$C176,'2013Figures'!$B:$B,"CyToBroker",'2013Figures'!$G:$G,"P1")</f>
        <v>0</v>
      </c>
      <c r="J176" s="8">
        <v>201501</v>
      </c>
      <c r="L176" s="42">
        <f>SUMIFS('2012Figures'!$J:$J,'2012Figures'!$C:$C,$A176,'2012Figures'!$H:$H,$B176,'2012Figures'!$I:$I,$C176)</f>
        <v>0</v>
      </c>
      <c r="M176" s="42">
        <f>SUMIFS('2012Figures'!$J:$J,'2012Figures'!$C:$C,$A176,'2012Figures'!$H:$H,$B176,'2012Figures'!$I:$I,$C176,'2012Figures'!$B:$B,"BrokerToCy",'2012Figures'!$G:$G,"E1")</f>
        <v>0</v>
      </c>
      <c r="N176" s="42">
        <f>SUMIFS('2012Figures'!$J:$J,'2012Figures'!$C:$C,$A176,'2012Figures'!$H:$H,$B176,'2012Figures'!$I:$I,$C176,'2012Figures'!$B:$B,"BrokerToCy",'2012Figures'!$G:$G,"P1")</f>
        <v>0</v>
      </c>
      <c r="O176" s="42">
        <f>SUMIFS('2012Figures'!$J:$J,'2012Figures'!$C:$C,$A176,'2012Figures'!$H:$H,$B176,'2012Figures'!$I:$I,$C176,'2012Figures'!$B:$B,"CyToBroker",'2012Figures'!$G:$G,"E1")</f>
        <v>0</v>
      </c>
      <c r="P176" s="42">
        <f>SUMIFS('2012Figures'!$J:$J,'2012Figures'!$C:$C,$A176,'2012Figures'!$H:$H,$B176,'2012Figures'!$I:$I,$C176,'2012Figures'!$B:$B,"CyToBroker",'2012Figures'!$G:$G,"P1")</f>
        <v>0</v>
      </c>
      <c r="R176" s="46" t="str">
        <f t="shared" si="39"/>
        <v/>
      </c>
      <c r="S176" s="46" t="str">
        <f t="shared" si="35"/>
        <v/>
      </c>
      <c r="T176" s="46" t="str">
        <f t="shared" si="36"/>
        <v/>
      </c>
      <c r="U176" s="46" t="str">
        <f t="shared" si="37"/>
        <v/>
      </c>
      <c r="V176" s="46" t="str">
        <f t="shared" si="38"/>
        <v/>
      </c>
    </row>
    <row r="177" spans="1:22" x14ac:dyDescent="0.2">
      <c r="A177" s="1">
        <v>114</v>
      </c>
      <c r="B177" s="1" t="s">
        <v>62</v>
      </c>
      <c r="C177" s="8">
        <v>9</v>
      </c>
      <c r="D177" s="29">
        <f>SUMIFS('2013Figures'!$J:$J,'2013Figures'!$C:$C,$A177,'2013Figures'!$H:$H,$B177,'2013Figures'!$I:$I,$C177)</f>
        <v>0</v>
      </c>
      <c r="E177" s="9">
        <f>SUMIFS('2013Figures'!$J:$J,'2013Figures'!$C:$C,$A177,'2013Figures'!$H:$H,$B177,'2013Figures'!$I:$I,$C177,'2013Figures'!$B:$B,"BrokerToCy",'2013Figures'!$G:$G,"E1")</f>
        <v>0</v>
      </c>
      <c r="F177" s="9">
        <f>SUMIFS('2013Figures'!$J:$J,'2013Figures'!$C:$C,$A177,'2013Figures'!$H:$H,$B177,'2013Figures'!$I:$I,$C177,'2013Figures'!$B:$B,"BrokerToCy",'2013Figures'!$G:$G,"P1")</f>
        <v>0</v>
      </c>
      <c r="G177" s="9">
        <f>SUMIFS('2013Figures'!$J:$J,'2013Figures'!$C:$C,$A177,'2013Figures'!$H:$H,$B177,'2013Figures'!$I:$I,$C177,'2013Figures'!$B:$B,"CyToBroker",'2013Figures'!$G:$G,"E1")</f>
        <v>0</v>
      </c>
      <c r="H177" s="9">
        <f>SUMIFS('2013Figures'!$J:$J,'2013Figures'!$C:$C,$A177,'2013Figures'!$H:$H,$B177,'2013Figures'!$I:$I,$C177,'2013Figures'!$B:$B,"CyToBroker",'2013Figures'!$G:$G,"P1")</f>
        <v>0</v>
      </c>
      <c r="J177" s="8">
        <v>201401</v>
      </c>
      <c r="L177" s="42">
        <f>SUMIFS('2012Figures'!$J:$J,'2012Figures'!$C:$C,$A177,'2012Figures'!$H:$H,$B177,'2012Figures'!$I:$I,$C177)</f>
        <v>0</v>
      </c>
      <c r="M177" s="42">
        <f>SUMIFS('2012Figures'!$J:$J,'2012Figures'!$C:$C,$A177,'2012Figures'!$H:$H,$B177,'2012Figures'!$I:$I,$C177,'2012Figures'!$B:$B,"BrokerToCy",'2012Figures'!$G:$G,"E1")</f>
        <v>0</v>
      </c>
      <c r="N177" s="42">
        <f>SUMIFS('2012Figures'!$J:$J,'2012Figures'!$C:$C,$A177,'2012Figures'!$H:$H,$B177,'2012Figures'!$I:$I,$C177,'2012Figures'!$B:$B,"BrokerToCy",'2012Figures'!$G:$G,"P1")</f>
        <v>0</v>
      </c>
      <c r="O177" s="42">
        <f>SUMIFS('2012Figures'!$J:$J,'2012Figures'!$C:$C,$A177,'2012Figures'!$H:$H,$B177,'2012Figures'!$I:$I,$C177,'2012Figures'!$B:$B,"CyToBroker",'2012Figures'!$G:$G,"E1")</f>
        <v>0</v>
      </c>
      <c r="P177" s="42">
        <f>SUMIFS('2012Figures'!$J:$J,'2012Figures'!$C:$C,$A177,'2012Figures'!$H:$H,$B177,'2012Figures'!$I:$I,$C177,'2012Figures'!$B:$B,"CyToBroker",'2012Figures'!$G:$G,"P1")</f>
        <v>0</v>
      </c>
      <c r="R177" s="46" t="str">
        <f t="shared" si="39"/>
        <v/>
      </c>
      <c r="S177" s="46" t="str">
        <f t="shared" si="35"/>
        <v/>
      </c>
      <c r="T177" s="46" t="str">
        <f t="shared" si="36"/>
        <v/>
      </c>
      <c r="U177" s="46" t="str">
        <f t="shared" si="37"/>
        <v/>
      </c>
      <c r="V177" s="46" t="str">
        <f t="shared" si="38"/>
        <v/>
      </c>
    </row>
    <row r="178" spans="1:22" x14ac:dyDescent="0.2">
      <c r="A178" s="1">
        <v>114</v>
      </c>
      <c r="B178" s="1" t="s">
        <v>62</v>
      </c>
      <c r="C178" s="8">
        <v>8</v>
      </c>
      <c r="D178" s="29">
        <f>SUMIFS('2013Figures'!$J:$J,'2013Figures'!$C:$C,$A178,'2013Figures'!$H:$H,$B178,'2013Figures'!$I:$I,$C178)</f>
        <v>23774</v>
      </c>
      <c r="E178" s="29">
        <f>SUMIFS('2013Figures'!$J:$J,'2013Figures'!$C:$C,$A178,'2013Figures'!$H:$H,$B178,'2013Figures'!$I:$I,$C178,'2013Figures'!$B:$B,"BrokerToCy",'2013Figures'!$G:$G,"E1")</f>
        <v>0</v>
      </c>
      <c r="F178" s="29">
        <f>SUMIFS('2013Figures'!$J:$J,'2013Figures'!$C:$C,$A178,'2013Figures'!$H:$H,$B178,'2013Figures'!$I:$I,$C178,'2013Figures'!$B:$B,"BrokerToCy",'2013Figures'!$G:$G,"P1")</f>
        <v>0</v>
      </c>
      <c r="G178" s="29">
        <f>SUMIFS('2013Figures'!$J:$J,'2013Figures'!$C:$C,$A178,'2013Figures'!$H:$H,$B178,'2013Figures'!$I:$I,$C178,'2013Figures'!$B:$B,"CyToBroker",'2013Figures'!$G:$G,"E1")</f>
        <v>23774</v>
      </c>
      <c r="H178" s="29">
        <f>SUMIFS('2013Figures'!$J:$J,'2013Figures'!$C:$C,$A178,'2013Figures'!$H:$H,$B178,'2013Figures'!$I:$I,$C178,'2013Figures'!$B:$B,"CyToBroker",'2013Figures'!$G:$G,"P1")</f>
        <v>0</v>
      </c>
      <c r="I178" s="30"/>
      <c r="J178" s="31">
        <v>201301</v>
      </c>
      <c r="K178" s="30"/>
      <c r="L178" s="42">
        <f>SUMIFS('2012Figures'!$J:$J,'2012Figures'!$C:$C,$A178,'2012Figures'!$H:$H,$B178,'2012Figures'!$I:$I,$C178)</f>
        <v>2243</v>
      </c>
      <c r="M178" s="42">
        <f>SUMIFS('2012Figures'!$J:$J,'2012Figures'!$C:$C,$A178,'2012Figures'!$H:$H,$B178,'2012Figures'!$I:$I,$C178,'2012Figures'!$B:$B,"BrokerToCy",'2012Figures'!$G:$G,"E1")</f>
        <v>0</v>
      </c>
      <c r="N178" s="42">
        <f>SUMIFS('2012Figures'!$J:$J,'2012Figures'!$C:$C,$A178,'2012Figures'!$H:$H,$B178,'2012Figures'!$I:$I,$C178,'2012Figures'!$B:$B,"BrokerToCy",'2012Figures'!$G:$G,"P1")</f>
        <v>0</v>
      </c>
      <c r="O178" s="42">
        <f>SUMIFS('2012Figures'!$J:$J,'2012Figures'!$C:$C,$A178,'2012Figures'!$H:$H,$B178,'2012Figures'!$I:$I,$C178,'2012Figures'!$B:$B,"CyToBroker",'2012Figures'!$G:$G,"E1")</f>
        <v>2243</v>
      </c>
      <c r="P178" s="42">
        <f>SUMIFS('2012Figures'!$J:$J,'2012Figures'!$C:$C,$A178,'2012Figures'!$H:$H,$B178,'2012Figures'!$I:$I,$C178,'2012Figures'!$B:$B,"CyToBroker",'2012Figures'!$G:$G,"P1")</f>
        <v>0</v>
      </c>
      <c r="Q178" s="30"/>
      <c r="R178" s="46">
        <f t="shared" si="39"/>
        <v>9.6</v>
      </c>
      <c r="S178" s="46" t="str">
        <f t="shared" si="35"/>
        <v/>
      </c>
      <c r="T178" s="46" t="str">
        <f t="shared" si="36"/>
        <v/>
      </c>
      <c r="U178" s="46">
        <f t="shared" si="37"/>
        <v>9.6</v>
      </c>
      <c r="V178" s="46" t="str">
        <f t="shared" si="38"/>
        <v/>
      </c>
    </row>
    <row r="179" spans="1:22" x14ac:dyDescent="0.2">
      <c r="A179" s="1">
        <v>114</v>
      </c>
      <c r="B179" s="1" t="s">
        <v>62</v>
      </c>
      <c r="C179" s="8">
        <v>7</v>
      </c>
      <c r="D179" s="29">
        <f>SUMIFS('2013Figures'!$J:$J,'2013Figures'!$C:$C,$A179,'2013Figures'!$H:$H,$B179,'2013Figures'!$I:$I,$C179)</f>
        <v>0</v>
      </c>
      <c r="E179" s="9">
        <f>SUMIFS('2013Figures'!$J:$J,'2013Figures'!$C:$C,$A179,'2013Figures'!$H:$H,$B179,'2013Figures'!$I:$I,$C179,'2013Figures'!$B:$B,"BrokerToCy",'2013Figures'!$G:$G,"E1")</f>
        <v>0</v>
      </c>
      <c r="F179" s="9">
        <f>SUMIFS('2013Figures'!$J:$J,'2013Figures'!$C:$C,$A179,'2013Figures'!$H:$H,$B179,'2013Figures'!$I:$I,$C179,'2013Figures'!$B:$B,"BrokerToCy",'2013Figures'!$G:$G,"P1")</f>
        <v>0</v>
      </c>
      <c r="G179" s="9">
        <f>SUMIFS('2013Figures'!$J:$J,'2013Figures'!$C:$C,$A179,'2013Figures'!$H:$H,$B179,'2013Figures'!$I:$I,$C179,'2013Figures'!$B:$B,"CyToBroker",'2013Figures'!$G:$G,"E1")</f>
        <v>0</v>
      </c>
      <c r="H179" s="9">
        <f>SUMIFS('2013Figures'!$J:$J,'2013Figures'!$C:$C,$A179,'2013Figures'!$H:$H,$B179,'2013Figures'!$I:$I,$C179,'2013Figures'!$B:$B,"CyToBroker",'2013Figures'!$G:$G,"P1")</f>
        <v>0</v>
      </c>
      <c r="J179" s="8">
        <v>201201</v>
      </c>
      <c r="L179" s="42">
        <f>SUMIFS('2012Figures'!$J:$J,'2012Figures'!$C:$C,$A179,'2012Figures'!$H:$H,$B179,'2012Figures'!$I:$I,$C179)</f>
        <v>0</v>
      </c>
      <c r="M179" s="42">
        <f>SUMIFS('2012Figures'!$J:$J,'2012Figures'!$C:$C,$A179,'2012Figures'!$H:$H,$B179,'2012Figures'!$I:$I,$C179,'2012Figures'!$B:$B,"BrokerToCy",'2012Figures'!$G:$G,"E1")</f>
        <v>0</v>
      </c>
      <c r="N179" s="42">
        <f>SUMIFS('2012Figures'!$J:$J,'2012Figures'!$C:$C,$A179,'2012Figures'!$H:$H,$B179,'2012Figures'!$I:$I,$C179,'2012Figures'!$B:$B,"BrokerToCy",'2012Figures'!$G:$G,"P1")</f>
        <v>0</v>
      </c>
      <c r="O179" s="42">
        <f>SUMIFS('2012Figures'!$J:$J,'2012Figures'!$C:$C,$A179,'2012Figures'!$H:$H,$B179,'2012Figures'!$I:$I,$C179,'2012Figures'!$B:$B,"CyToBroker",'2012Figures'!$G:$G,"E1")</f>
        <v>0</v>
      </c>
      <c r="P179" s="42">
        <f>SUMIFS('2012Figures'!$J:$J,'2012Figures'!$C:$C,$A179,'2012Figures'!$H:$H,$B179,'2012Figures'!$I:$I,$C179,'2012Figures'!$B:$B,"CyToBroker",'2012Figures'!$G:$G,"P1")</f>
        <v>0</v>
      </c>
      <c r="R179" s="46" t="str">
        <f t="shared" si="39"/>
        <v/>
      </c>
      <c r="S179" s="46" t="str">
        <f t="shared" si="35"/>
        <v/>
      </c>
      <c r="T179" s="46" t="str">
        <f t="shared" si="36"/>
        <v/>
      </c>
      <c r="U179" s="46" t="str">
        <f t="shared" si="37"/>
        <v/>
      </c>
      <c r="V179" s="46" t="str">
        <f t="shared" si="38"/>
        <v/>
      </c>
    </row>
    <row r="180" spans="1:22" x14ac:dyDescent="0.2">
      <c r="A180" s="1">
        <v>114</v>
      </c>
      <c r="B180" s="1" t="s">
        <v>62</v>
      </c>
      <c r="C180" s="8">
        <v>6</v>
      </c>
      <c r="D180" s="29">
        <f>SUMIFS('2013Figures'!$J:$J,'2013Figures'!$C:$C,$A180,'2013Figures'!$H:$H,$B180,'2013Figures'!$I:$I,$C180)</f>
        <v>51634</v>
      </c>
      <c r="E180" s="9">
        <f>SUMIFS('2013Figures'!$J:$J,'2013Figures'!$C:$C,$A180,'2013Figures'!$H:$H,$B180,'2013Figures'!$I:$I,$C180,'2013Figures'!$B:$B,"BrokerToCy",'2013Figures'!$G:$G,"E1")</f>
        <v>0</v>
      </c>
      <c r="F180" s="9">
        <f>SUMIFS('2013Figures'!$J:$J,'2013Figures'!$C:$C,$A180,'2013Figures'!$H:$H,$B180,'2013Figures'!$I:$I,$C180,'2013Figures'!$B:$B,"BrokerToCy",'2013Figures'!$G:$G,"P1")</f>
        <v>0</v>
      </c>
      <c r="G180" s="9">
        <f>SUMIFS('2013Figures'!$J:$J,'2013Figures'!$C:$C,$A180,'2013Figures'!$H:$H,$B180,'2013Figures'!$I:$I,$C180,'2013Figures'!$B:$B,"CyToBroker",'2013Figures'!$G:$G,"E1")</f>
        <v>51634</v>
      </c>
      <c r="H180" s="9">
        <f>SUMIFS('2013Figures'!$J:$J,'2013Figures'!$C:$C,$A180,'2013Figures'!$H:$H,$B180,'2013Figures'!$I:$I,$C180,'2013Figures'!$B:$B,"CyToBroker",'2013Figures'!$G:$G,"P1")</f>
        <v>0</v>
      </c>
      <c r="J180" s="8">
        <v>201101</v>
      </c>
      <c r="L180" s="42">
        <f>SUMIFS('2012Figures'!$J:$J,'2012Figures'!$C:$C,$A180,'2012Figures'!$H:$H,$B180,'2012Figures'!$I:$I,$C180)</f>
        <v>11804</v>
      </c>
      <c r="M180" s="42">
        <f>SUMIFS('2012Figures'!$J:$J,'2012Figures'!$C:$C,$A180,'2012Figures'!$H:$H,$B180,'2012Figures'!$I:$I,$C180,'2012Figures'!$B:$B,"BrokerToCy",'2012Figures'!$G:$G,"E1")</f>
        <v>0</v>
      </c>
      <c r="N180" s="42">
        <f>SUMIFS('2012Figures'!$J:$J,'2012Figures'!$C:$C,$A180,'2012Figures'!$H:$H,$B180,'2012Figures'!$I:$I,$C180,'2012Figures'!$B:$B,"BrokerToCy",'2012Figures'!$G:$G,"P1")</f>
        <v>0</v>
      </c>
      <c r="O180" s="42">
        <f>SUMIFS('2012Figures'!$J:$J,'2012Figures'!$C:$C,$A180,'2012Figures'!$H:$H,$B180,'2012Figures'!$I:$I,$C180,'2012Figures'!$B:$B,"CyToBroker",'2012Figures'!$G:$G,"E1")</f>
        <v>11804</v>
      </c>
      <c r="P180" s="42">
        <f>SUMIFS('2012Figures'!$J:$J,'2012Figures'!$C:$C,$A180,'2012Figures'!$H:$H,$B180,'2012Figures'!$I:$I,$C180,'2012Figures'!$B:$B,"CyToBroker",'2012Figures'!$G:$G,"P1")</f>
        <v>0</v>
      </c>
      <c r="R180" s="46">
        <f t="shared" si="39"/>
        <v>3.37</v>
      </c>
      <c r="S180" s="46" t="str">
        <f t="shared" si="35"/>
        <v/>
      </c>
      <c r="T180" s="46" t="str">
        <f t="shared" si="36"/>
        <v/>
      </c>
      <c r="U180" s="46">
        <f t="shared" si="37"/>
        <v>3.37</v>
      </c>
      <c r="V180" s="46" t="str">
        <f t="shared" si="38"/>
        <v/>
      </c>
    </row>
    <row r="181" spans="1:22" x14ac:dyDescent="0.2">
      <c r="A181" s="1">
        <v>114</v>
      </c>
      <c r="B181" s="1" t="s">
        <v>62</v>
      </c>
      <c r="C181" s="8">
        <v>5</v>
      </c>
      <c r="D181" s="29">
        <f>SUMIFS('2013Figures'!$J:$J,'2013Figures'!$C:$C,$A181,'2013Figures'!$H:$H,$B181,'2013Figures'!$I:$I,$C181)</f>
        <v>0</v>
      </c>
      <c r="E181" s="9">
        <f>SUMIFS('2013Figures'!$J:$J,'2013Figures'!$C:$C,$A181,'2013Figures'!$H:$H,$B181,'2013Figures'!$I:$I,$C181,'2013Figures'!$B:$B,"BrokerToCy",'2013Figures'!$G:$G,"E1")</f>
        <v>0</v>
      </c>
      <c r="F181" s="9">
        <f>SUMIFS('2013Figures'!$J:$J,'2013Figures'!$C:$C,$A181,'2013Figures'!$H:$H,$B181,'2013Figures'!$I:$I,$C181,'2013Figures'!$B:$B,"BrokerToCy",'2013Figures'!$G:$G,"P1")</f>
        <v>0</v>
      </c>
      <c r="G181" s="9">
        <f>SUMIFS('2013Figures'!$J:$J,'2013Figures'!$C:$C,$A181,'2013Figures'!$H:$H,$B181,'2013Figures'!$I:$I,$C181,'2013Figures'!$B:$B,"CyToBroker",'2013Figures'!$G:$G,"E1")</f>
        <v>0</v>
      </c>
      <c r="H181" s="9">
        <f>SUMIFS('2013Figures'!$J:$J,'2013Figures'!$C:$C,$A181,'2013Figures'!$H:$H,$B181,'2013Figures'!$I:$I,$C181,'2013Figures'!$B:$B,"CyToBroker",'2013Figures'!$G:$G,"P1")</f>
        <v>0</v>
      </c>
      <c r="J181" s="8">
        <v>201001</v>
      </c>
      <c r="L181" s="42">
        <f>SUMIFS('2012Figures'!$J:$J,'2012Figures'!$C:$C,$A181,'2012Figures'!$H:$H,$B181,'2012Figures'!$I:$I,$C181)</f>
        <v>0</v>
      </c>
      <c r="M181" s="42">
        <f>SUMIFS('2012Figures'!$J:$J,'2012Figures'!$C:$C,$A181,'2012Figures'!$H:$H,$B181,'2012Figures'!$I:$I,$C181,'2012Figures'!$B:$B,"BrokerToCy",'2012Figures'!$G:$G,"E1")</f>
        <v>0</v>
      </c>
      <c r="N181" s="42">
        <f>SUMIFS('2012Figures'!$J:$J,'2012Figures'!$C:$C,$A181,'2012Figures'!$H:$H,$B181,'2012Figures'!$I:$I,$C181,'2012Figures'!$B:$B,"BrokerToCy",'2012Figures'!$G:$G,"P1")</f>
        <v>0</v>
      </c>
      <c r="O181" s="42">
        <f>SUMIFS('2012Figures'!$J:$J,'2012Figures'!$C:$C,$A181,'2012Figures'!$H:$H,$B181,'2012Figures'!$I:$I,$C181,'2012Figures'!$B:$B,"CyToBroker",'2012Figures'!$G:$G,"E1")</f>
        <v>0</v>
      </c>
      <c r="P181" s="42">
        <f>SUMIFS('2012Figures'!$J:$J,'2012Figures'!$C:$C,$A181,'2012Figures'!$H:$H,$B181,'2012Figures'!$I:$I,$C181,'2012Figures'!$B:$B,"CyToBroker",'2012Figures'!$G:$G,"P1")</f>
        <v>0</v>
      </c>
      <c r="R181" s="46" t="str">
        <f t="shared" si="39"/>
        <v/>
      </c>
      <c r="S181" s="46" t="str">
        <f t="shared" si="35"/>
        <v/>
      </c>
      <c r="T181" s="46" t="str">
        <f t="shared" si="36"/>
        <v/>
      </c>
      <c r="U181" s="46" t="str">
        <f t="shared" si="37"/>
        <v/>
      </c>
      <c r="V181" s="46" t="str">
        <f t="shared" si="38"/>
        <v/>
      </c>
    </row>
    <row r="182" spans="1:22" x14ac:dyDescent="0.2">
      <c r="A182" s="1">
        <v>114</v>
      </c>
      <c r="B182" s="1" t="s">
        <v>62</v>
      </c>
      <c r="C182" s="8">
        <v>4</v>
      </c>
      <c r="D182" s="29">
        <f>SUMIFS('2013Figures'!$J:$J,'2013Figures'!$C:$C,$A182,'2013Figures'!$H:$H,$B182,'2013Figures'!$I:$I,$C182)</f>
        <v>161105</v>
      </c>
      <c r="E182" s="9">
        <f>SUMIFS('2013Figures'!$J:$J,'2013Figures'!$C:$C,$A182,'2013Figures'!$H:$H,$B182,'2013Figures'!$I:$I,$C182,'2013Figures'!$B:$B,"BrokerToCy",'2013Figures'!$G:$G,"E1")</f>
        <v>0</v>
      </c>
      <c r="F182" s="9">
        <f>SUMIFS('2013Figures'!$J:$J,'2013Figures'!$C:$C,$A182,'2013Figures'!$H:$H,$B182,'2013Figures'!$I:$I,$C182,'2013Figures'!$B:$B,"BrokerToCy",'2013Figures'!$G:$G,"P1")</f>
        <v>0</v>
      </c>
      <c r="G182" s="9">
        <f>SUMIFS('2013Figures'!$J:$J,'2013Figures'!$C:$C,$A182,'2013Figures'!$H:$H,$B182,'2013Figures'!$I:$I,$C182,'2013Figures'!$B:$B,"CyToBroker",'2013Figures'!$G:$G,"E1")</f>
        <v>161105</v>
      </c>
      <c r="H182" s="9">
        <f>SUMIFS('2013Figures'!$J:$J,'2013Figures'!$C:$C,$A182,'2013Figures'!$H:$H,$B182,'2013Figures'!$I:$I,$C182,'2013Figures'!$B:$B,"CyToBroker",'2013Figures'!$G:$G,"P1")</f>
        <v>0</v>
      </c>
      <c r="J182" s="8">
        <v>200901</v>
      </c>
      <c r="L182" s="42">
        <f>SUMIFS('2012Figures'!$J:$J,'2012Figures'!$C:$C,$A182,'2012Figures'!$H:$H,$B182,'2012Figures'!$I:$I,$C182)</f>
        <v>349216</v>
      </c>
      <c r="M182" s="42">
        <f>SUMIFS('2012Figures'!$J:$J,'2012Figures'!$C:$C,$A182,'2012Figures'!$H:$H,$B182,'2012Figures'!$I:$I,$C182,'2012Figures'!$B:$B,"BrokerToCy",'2012Figures'!$G:$G,"E1")</f>
        <v>0</v>
      </c>
      <c r="N182" s="42">
        <f>SUMIFS('2012Figures'!$J:$J,'2012Figures'!$C:$C,$A182,'2012Figures'!$H:$H,$B182,'2012Figures'!$I:$I,$C182,'2012Figures'!$B:$B,"BrokerToCy",'2012Figures'!$G:$G,"P1")</f>
        <v>0</v>
      </c>
      <c r="O182" s="42">
        <f>SUMIFS('2012Figures'!$J:$J,'2012Figures'!$C:$C,$A182,'2012Figures'!$H:$H,$B182,'2012Figures'!$I:$I,$C182,'2012Figures'!$B:$B,"CyToBroker",'2012Figures'!$G:$G,"E1")</f>
        <v>349216</v>
      </c>
      <c r="P182" s="42">
        <f>SUMIFS('2012Figures'!$J:$J,'2012Figures'!$C:$C,$A182,'2012Figures'!$H:$H,$B182,'2012Figures'!$I:$I,$C182,'2012Figures'!$B:$B,"CyToBroker",'2012Figures'!$G:$G,"P1")</f>
        <v>0</v>
      </c>
      <c r="R182" s="46">
        <f t="shared" si="39"/>
        <v>-0.54</v>
      </c>
      <c r="S182" s="46" t="str">
        <f t="shared" si="35"/>
        <v/>
      </c>
      <c r="T182" s="46" t="str">
        <f t="shared" si="36"/>
        <v/>
      </c>
      <c r="U182" s="46">
        <f t="shared" si="37"/>
        <v>-0.54</v>
      </c>
      <c r="V182" s="46" t="str">
        <f t="shared" si="38"/>
        <v/>
      </c>
    </row>
    <row r="183" spans="1:22" x14ac:dyDescent="0.2">
      <c r="A183" s="1">
        <v>114</v>
      </c>
      <c r="B183" s="1" t="s">
        <v>62</v>
      </c>
      <c r="C183" s="8">
        <v>3</v>
      </c>
      <c r="D183" s="29">
        <f>SUMIFS('2013Figures'!$J:$J,'2013Figures'!$C:$C,$A183,'2013Figures'!$H:$H,$B183,'2013Figures'!$I:$I,$C183)</f>
        <v>0</v>
      </c>
      <c r="E183" s="9">
        <f>SUMIFS('2013Figures'!$J:$J,'2013Figures'!$C:$C,$A183,'2013Figures'!$H:$H,$B183,'2013Figures'!$I:$I,$C183,'2013Figures'!$B:$B,"BrokerToCy",'2013Figures'!$G:$G,"E1")</f>
        <v>0</v>
      </c>
      <c r="F183" s="9">
        <f>SUMIFS('2013Figures'!$J:$J,'2013Figures'!$C:$C,$A183,'2013Figures'!$H:$H,$B183,'2013Figures'!$I:$I,$C183,'2013Figures'!$B:$B,"BrokerToCy",'2013Figures'!$G:$G,"P1")</f>
        <v>0</v>
      </c>
      <c r="G183" s="9">
        <f>SUMIFS('2013Figures'!$J:$J,'2013Figures'!$C:$C,$A183,'2013Figures'!$H:$H,$B183,'2013Figures'!$I:$I,$C183,'2013Figures'!$B:$B,"CyToBroker",'2013Figures'!$G:$G,"E1")</f>
        <v>0</v>
      </c>
      <c r="H183" s="9">
        <f>SUMIFS('2013Figures'!$J:$J,'2013Figures'!$C:$C,$A183,'2013Figures'!$H:$H,$B183,'2013Figures'!$I:$I,$C183,'2013Figures'!$B:$B,"CyToBroker",'2013Figures'!$G:$G,"P1")</f>
        <v>0</v>
      </c>
      <c r="J183" s="8">
        <v>200801</v>
      </c>
      <c r="L183" s="42">
        <f>SUMIFS('2012Figures'!$J:$J,'2012Figures'!$C:$C,$A183,'2012Figures'!$H:$H,$B183,'2012Figures'!$I:$I,$C183)</f>
        <v>0</v>
      </c>
      <c r="M183" s="42">
        <f>SUMIFS('2012Figures'!$J:$J,'2012Figures'!$C:$C,$A183,'2012Figures'!$H:$H,$B183,'2012Figures'!$I:$I,$C183,'2012Figures'!$B:$B,"BrokerToCy",'2012Figures'!$G:$G,"E1")</f>
        <v>0</v>
      </c>
      <c r="N183" s="42">
        <f>SUMIFS('2012Figures'!$J:$J,'2012Figures'!$C:$C,$A183,'2012Figures'!$H:$H,$B183,'2012Figures'!$I:$I,$C183,'2012Figures'!$B:$B,"BrokerToCy",'2012Figures'!$G:$G,"P1")</f>
        <v>0</v>
      </c>
      <c r="O183" s="42">
        <f>SUMIFS('2012Figures'!$J:$J,'2012Figures'!$C:$C,$A183,'2012Figures'!$H:$H,$B183,'2012Figures'!$I:$I,$C183,'2012Figures'!$B:$B,"CyToBroker",'2012Figures'!$G:$G,"E1")</f>
        <v>0</v>
      </c>
      <c r="P183" s="42">
        <f>SUMIFS('2012Figures'!$J:$J,'2012Figures'!$C:$C,$A183,'2012Figures'!$H:$H,$B183,'2012Figures'!$I:$I,$C183,'2012Figures'!$B:$B,"CyToBroker",'2012Figures'!$G:$G,"P1")</f>
        <v>0</v>
      </c>
      <c r="R183" s="46" t="str">
        <f t="shared" si="39"/>
        <v/>
      </c>
      <c r="S183" s="46" t="str">
        <f t="shared" si="35"/>
        <v/>
      </c>
      <c r="T183" s="46" t="str">
        <f t="shared" si="36"/>
        <v/>
      </c>
      <c r="U183" s="46" t="str">
        <f t="shared" si="37"/>
        <v/>
      </c>
      <c r="V183" s="46" t="str">
        <f t="shared" si="38"/>
        <v/>
      </c>
    </row>
    <row r="184" spans="1:22" x14ac:dyDescent="0.2">
      <c r="A184" s="1">
        <v>114</v>
      </c>
      <c r="B184" s="1" t="s">
        <v>62</v>
      </c>
      <c r="C184" s="8">
        <v>2</v>
      </c>
      <c r="D184" s="29">
        <f>SUMIFS('2013Figures'!$J:$J,'2013Figures'!$C:$C,$A184,'2013Figures'!$H:$H,$B184,'2013Figures'!$I:$I,$C184)</f>
        <v>0</v>
      </c>
      <c r="E184" s="9">
        <f>SUMIFS('2013Figures'!$J:$J,'2013Figures'!$C:$C,$A184,'2013Figures'!$H:$H,$B184,'2013Figures'!$I:$I,$C184,'2013Figures'!$B:$B,"BrokerToCy",'2013Figures'!$G:$G,"E1")</f>
        <v>0</v>
      </c>
      <c r="F184" s="9">
        <f>SUMIFS('2013Figures'!$J:$J,'2013Figures'!$C:$C,$A184,'2013Figures'!$H:$H,$B184,'2013Figures'!$I:$I,$C184,'2013Figures'!$B:$B,"BrokerToCy",'2013Figures'!$G:$G,"P1")</f>
        <v>0</v>
      </c>
      <c r="G184" s="9">
        <f>SUMIFS('2013Figures'!$J:$J,'2013Figures'!$C:$C,$A184,'2013Figures'!$H:$H,$B184,'2013Figures'!$I:$I,$C184,'2013Figures'!$B:$B,"CyToBroker",'2013Figures'!$G:$G,"E1")</f>
        <v>0</v>
      </c>
      <c r="H184" s="9">
        <f>SUMIFS('2013Figures'!$J:$J,'2013Figures'!$C:$C,$A184,'2013Figures'!$H:$H,$B184,'2013Figures'!$I:$I,$C184,'2013Figures'!$B:$B,"CyToBroker",'2013Figures'!$G:$G,"P1")</f>
        <v>0</v>
      </c>
      <c r="J184" s="8">
        <v>200701</v>
      </c>
      <c r="L184" s="42">
        <f>SUMIFS('2012Figures'!$J:$J,'2012Figures'!$C:$C,$A184,'2012Figures'!$H:$H,$B184,'2012Figures'!$I:$I,$C184)</f>
        <v>0</v>
      </c>
      <c r="M184" s="42">
        <f>SUMIFS('2012Figures'!$J:$J,'2012Figures'!$C:$C,$A184,'2012Figures'!$H:$H,$B184,'2012Figures'!$I:$I,$C184,'2012Figures'!$B:$B,"BrokerToCy",'2012Figures'!$G:$G,"E1")</f>
        <v>0</v>
      </c>
      <c r="N184" s="42">
        <f>SUMIFS('2012Figures'!$J:$J,'2012Figures'!$C:$C,$A184,'2012Figures'!$H:$H,$B184,'2012Figures'!$I:$I,$C184,'2012Figures'!$B:$B,"BrokerToCy",'2012Figures'!$G:$G,"P1")</f>
        <v>0</v>
      </c>
      <c r="O184" s="42">
        <f>SUMIFS('2012Figures'!$J:$J,'2012Figures'!$C:$C,$A184,'2012Figures'!$H:$H,$B184,'2012Figures'!$I:$I,$C184,'2012Figures'!$B:$B,"CyToBroker",'2012Figures'!$G:$G,"E1")</f>
        <v>0</v>
      </c>
      <c r="P184" s="42">
        <f>SUMIFS('2012Figures'!$J:$J,'2012Figures'!$C:$C,$A184,'2012Figures'!$H:$H,$B184,'2012Figures'!$I:$I,$C184,'2012Figures'!$B:$B,"CyToBroker",'2012Figures'!$G:$G,"P1")</f>
        <v>0</v>
      </c>
      <c r="R184" s="46" t="str">
        <f t="shared" si="39"/>
        <v/>
      </c>
      <c r="S184" s="46" t="str">
        <f t="shared" si="35"/>
        <v/>
      </c>
      <c r="T184" s="46" t="str">
        <f t="shared" si="36"/>
        <v/>
      </c>
      <c r="U184" s="46" t="str">
        <f t="shared" si="37"/>
        <v/>
      </c>
      <c r="V184" s="46" t="str">
        <f t="shared" si="38"/>
        <v/>
      </c>
    </row>
    <row r="185" spans="1:22" x14ac:dyDescent="0.2">
      <c r="A185" s="1">
        <v>114</v>
      </c>
      <c r="B185" s="1" t="s">
        <v>62</v>
      </c>
      <c r="C185" s="8">
        <v>1</v>
      </c>
      <c r="D185" s="29">
        <f>SUMIFS('2013Figures'!$J:$J,'2013Figures'!$C:$C,$A185,'2013Figures'!$H:$H,$B185,'2013Figures'!$I:$I,$C185)</f>
        <v>0</v>
      </c>
      <c r="E185" s="9">
        <f>SUMIFS('2013Figures'!$J:$J,'2013Figures'!$C:$C,$A185,'2013Figures'!$H:$H,$B185,'2013Figures'!$I:$I,$C185,'2013Figures'!$B:$B,"BrokerToCy",'2013Figures'!$G:$G,"E1")</f>
        <v>0</v>
      </c>
      <c r="F185" s="9">
        <f>SUMIFS('2013Figures'!$J:$J,'2013Figures'!$C:$C,$A185,'2013Figures'!$H:$H,$B185,'2013Figures'!$I:$I,$C185,'2013Figures'!$B:$B,"BrokerToCy",'2013Figures'!$G:$G,"P1")</f>
        <v>0</v>
      </c>
      <c r="G185" s="9">
        <f>SUMIFS('2013Figures'!$J:$J,'2013Figures'!$C:$C,$A185,'2013Figures'!$H:$H,$B185,'2013Figures'!$I:$I,$C185,'2013Figures'!$B:$B,"CyToBroker",'2013Figures'!$G:$G,"E1")</f>
        <v>0</v>
      </c>
      <c r="H185" s="9">
        <f>SUMIFS('2013Figures'!$J:$J,'2013Figures'!$C:$C,$A185,'2013Figures'!$H:$H,$B185,'2013Figures'!$I:$I,$C185,'2013Figures'!$B:$B,"CyToBroker",'2013Figures'!$G:$G,"P1")</f>
        <v>0</v>
      </c>
      <c r="J185" s="8">
        <v>200601</v>
      </c>
      <c r="L185" s="42">
        <f>SUMIFS('2012Figures'!$J:$J,'2012Figures'!$C:$C,$A185,'2012Figures'!$H:$H,$B185,'2012Figures'!$I:$I,$C185)</f>
        <v>0</v>
      </c>
      <c r="M185" s="42">
        <f>SUMIFS('2012Figures'!$J:$J,'2012Figures'!$C:$C,$A185,'2012Figures'!$H:$H,$B185,'2012Figures'!$I:$I,$C185,'2012Figures'!$B:$B,"BrokerToCy",'2012Figures'!$G:$G,"E1")</f>
        <v>0</v>
      </c>
      <c r="N185" s="42">
        <f>SUMIFS('2012Figures'!$J:$J,'2012Figures'!$C:$C,$A185,'2012Figures'!$H:$H,$B185,'2012Figures'!$I:$I,$C185,'2012Figures'!$B:$B,"BrokerToCy",'2012Figures'!$G:$G,"P1")</f>
        <v>0</v>
      </c>
      <c r="O185" s="42">
        <f>SUMIFS('2012Figures'!$J:$J,'2012Figures'!$C:$C,$A185,'2012Figures'!$H:$H,$B185,'2012Figures'!$I:$I,$C185,'2012Figures'!$B:$B,"CyToBroker",'2012Figures'!$G:$G,"E1")</f>
        <v>0</v>
      </c>
      <c r="P185" s="42">
        <f>SUMIFS('2012Figures'!$J:$J,'2012Figures'!$C:$C,$A185,'2012Figures'!$H:$H,$B185,'2012Figures'!$I:$I,$C185,'2012Figures'!$B:$B,"CyToBroker",'2012Figures'!$G:$G,"P1")</f>
        <v>0</v>
      </c>
      <c r="R185" s="46" t="str">
        <f t="shared" si="39"/>
        <v/>
      </c>
      <c r="S185" s="46" t="str">
        <f t="shared" si="35"/>
        <v/>
      </c>
      <c r="T185" s="46" t="str">
        <f t="shared" si="36"/>
        <v/>
      </c>
      <c r="U185" s="46" t="str">
        <f t="shared" si="37"/>
        <v/>
      </c>
      <c r="V185" s="46" t="str">
        <f t="shared" si="38"/>
        <v/>
      </c>
    </row>
    <row r="186" spans="1:22" x14ac:dyDescent="0.2">
      <c r="A186" s="1">
        <v>114</v>
      </c>
      <c r="B186" s="1" t="s">
        <v>62</v>
      </c>
      <c r="D186" s="29">
        <f>SUMIFS('2013Figures'!$J:$J,'2013Figures'!$C:$C,$A186,'2013Figures'!$I:$I,"")</f>
        <v>412609</v>
      </c>
      <c r="E186" s="9">
        <f>SUMIFS('2013Figures'!$J:$J,'2013Figures'!$C:$C,$A186,'2013Figures'!$I:$I,"",'2013Figures'!$B:$B,"BrokerToCy",'2013Figures'!$G:$G,"E1")</f>
        <v>14</v>
      </c>
      <c r="F186" s="9">
        <f>SUMIFS('2013Figures'!$J:$J,'2013Figures'!$C:$C,$A186,'2013Figures'!$I:$I,"",'2013Figures'!$B:$B,"BrokerToCy",'2013Figures'!$G:$G,"P1")</f>
        <v>0</v>
      </c>
      <c r="G186" s="9">
        <f>SUMIFS('2013Figures'!$J:$J,'2013Figures'!$C:$C,$A186,'2013Figures'!$I:$I,"",'2013Figures'!$B:$B,"CyToBroker",'2013Figures'!$G:$G,"E1")</f>
        <v>412595</v>
      </c>
      <c r="H186" s="9">
        <f>SUMIFS('2013Figures'!$J:$J,'2013Figures'!$C:$C,$A186,'2013Figures'!$I:$I,"",'2013Figures'!$B:$B,"CyToBroker",'2013Figures'!$G:$G,"P1")</f>
        <v>0</v>
      </c>
      <c r="J186" s="8" t="s">
        <v>131</v>
      </c>
      <c r="L186" s="42">
        <f>SUMIFS('2012Figures'!$J:$J,'2012Figures'!$C:$C,$A186,'2012Figures'!$I:$I,"")</f>
        <v>650760</v>
      </c>
      <c r="M186" s="42">
        <f>SUMIFS('2012Figures'!$J:$J,'2012Figures'!$C:$C,$A186,'2012Figures'!$I:$I,"",'2012Figures'!$B:$B,"BrokerToCy",'2012Figures'!$G:$G,"E1")</f>
        <v>0</v>
      </c>
      <c r="N186" s="42">
        <f>SUMIFS('2012Figures'!$J:$J,'2012Figures'!$C:$C,$A186,'2012Figures'!$I:$I,"",'2012Figures'!$B:$B,"BrokerToCy",'2012Figures'!$G:$G,"P1")</f>
        <v>0</v>
      </c>
      <c r="O186" s="42">
        <f>SUMIFS('2012Figures'!$J:$J,'2012Figures'!$C:$C,$A186,'2012Figures'!$I:$I,"",'2012Figures'!$B:$B,"CyToBroker",'2012Figures'!$G:$G,"E1")</f>
        <v>650760</v>
      </c>
      <c r="P186" s="42">
        <f>SUMIFS('2012Figures'!$J:$J,'2012Figures'!$C:$C,$A186,'2012Figures'!$I:$I,"",'2012Figures'!$B:$B,"CyToBroker",'2012Figures'!$G:$G,"P1")</f>
        <v>0</v>
      </c>
      <c r="R186" s="46">
        <f t="shared" si="39"/>
        <v>-0.37</v>
      </c>
      <c r="S186" s="46" t="str">
        <f t="shared" si="35"/>
        <v/>
      </c>
      <c r="T186" s="46" t="str">
        <f t="shared" si="36"/>
        <v/>
      </c>
      <c r="U186" s="46">
        <f t="shared" si="37"/>
        <v>-0.37</v>
      </c>
      <c r="V186" s="46" t="str">
        <f t="shared" si="38"/>
        <v/>
      </c>
    </row>
    <row r="187" spans="1:22" x14ac:dyDescent="0.2">
      <c r="A187" s="21"/>
      <c r="B187" s="21" t="s">
        <v>92</v>
      </c>
      <c r="C187" s="22"/>
      <c r="D187" s="23">
        <f>SUM(E187:H187)</f>
        <v>700413</v>
      </c>
      <c r="E187" s="23">
        <f t="shared" ref="E187" si="42">SUM(E174:E186)</f>
        <v>14</v>
      </c>
      <c r="F187" s="23">
        <f t="shared" ref="F187" si="43">SUM(F174:F186)</f>
        <v>0</v>
      </c>
      <c r="G187" s="23">
        <f t="shared" ref="G187" si="44">SUM(G174:G186)</f>
        <v>700399</v>
      </c>
      <c r="H187" s="23">
        <f t="shared" ref="H187" si="45">SUM(H174:H186)</f>
        <v>0</v>
      </c>
      <c r="I187" s="21"/>
      <c r="J187" s="22"/>
      <c r="K187" s="21"/>
      <c r="L187" s="43">
        <f>SUM(M187:P187)</f>
        <v>1037759</v>
      </c>
      <c r="M187" s="43">
        <f t="shared" ref="M187:P187" si="46">SUM(M174:M186)</f>
        <v>0</v>
      </c>
      <c r="N187" s="43">
        <f t="shared" si="46"/>
        <v>0</v>
      </c>
      <c r="O187" s="43">
        <f t="shared" si="46"/>
        <v>1037759</v>
      </c>
      <c r="P187" s="43">
        <f t="shared" si="46"/>
        <v>0</v>
      </c>
      <c r="Q187" s="21"/>
      <c r="R187" s="21"/>
      <c r="S187" s="21"/>
      <c r="T187" s="21"/>
      <c r="U187" s="21"/>
      <c r="V187" s="21"/>
    </row>
    <row r="188" spans="1:22" x14ac:dyDescent="0.2">
      <c r="A188" s="28">
        <v>115</v>
      </c>
      <c r="B188" s="28" t="s">
        <v>23</v>
      </c>
      <c r="C188" s="17" t="s">
        <v>88</v>
      </c>
      <c r="D188" s="18">
        <f>SUMIFS('2013Figures'!$J:$J,'2013Figures'!$C:$C,$A188)</f>
        <v>2</v>
      </c>
      <c r="E188" s="18">
        <f>SUMIFS('2013Figures'!$J:$J,'2013Figures'!$C:$C,$A188,'2013Figures'!$B:$B,"BrokerToCy",'2013Figures'!$G:$G,"E1")</f>
        <v>0</v>
      </c>
      <c r="F188" s="18">
        <f>SUMIFS('2013Figures'!$J:$J,'2013Figures'!$C:$C,$A188,'2013Figures'!$B:$B,"BrokerToCy",'2013Figures'!$G:$G,"P1")</f>
        <v>0</v>
      </c>
      <c r="G188" s="18">
        <f>SUMIFS('2013Figures'!$J:$J,'2013Figures'!$C:$C,$A188,'2013Figures'!$B:$B,"CyToBroker",'2013Figures'!$G:$G,"E1")</f>
        <v>2</v>
      </c>
      <c r="H188" s="18">
        <f>SUMIFS('2013Figures'!$J:$J,'2013Figures'!$C:$C,$A188,'2013Figures'!$B:$B,"CyToBroker",'2013Figures'!$G:$G,"P1")</f>
        <v>0</v>
      </c>
      <c r="I188" s="28"/>
      <c r="J188" s="17"/>
      <c r="K188" s="28"/>
      <c r="L188" s="41">
        <f>SUMIFS('2012Figures'!$J:$J,'2012Figures'!$C:$C,$A188)</f>
        <v>4549</v>
      </c>
      <c r="M188" s="41">
        <f>SUMIFS('2012Figures'!$J:$J,'2012Figures'!$C:$C,$A188,'2012Figures'!$B:$B,"BrokerToCy",'2012Figures'!$G:$G,"E1")</f>
        <v>0</v>
      </c>
      <c r="N188" s="41">
        <f>SUMIFS('2012Figures'!$J:$J,'2012Figures'!$C:$C,$A188,'2012Figures'!$B:$B,"BrokerToCy",'2012Figures'!$G:$G,"P1")</f>
        <v>0</v>
      </c>
      <c r="O188" s="41">
        <f>SUMIFS('2012Figures'!$J:$J,'2012Figures'!$C:$C,$A188,'2012Figures'!$B:$B,"CyToBroker",'2012Figures'!$G:$G,"E1")</f>
        <v>4549</v>
      </c>
      <c r="P188" s="41">
        <f>SUMIFS('2012Figures'!$J:$J,'2012Figures'!$C:$C,$A188,'2012Figures'!$B:$B,"CyToBroker",'2012Figures'!$G:$G,"P1")</f>
        <v>0</v>
      </c>
      <c r="Q188" s="28"/>
      <c r="R188" s="46">
        <f t="shared" si="39"/>
        <v>-1</v>
      </c>
      <c r="S188" s="46" t="str">
        <f t="shared" si="35"/>
        <v/>
      </c>
      <c r="T188" s="46" t="str">
        <f t="shared" si="36"/>
        <v/>
      </c>
      <c r="U188" s="46">
        <f t="shared" si="37"/>
        <v>-1</v>
      </c>
      <c r="V188" s="46" t="str">
        <f t="shared" si="38"/>
        <v/>
      </c>
    </row>
    <row r="189" spans="1:22" x14ac:dyDescent="0.2">
      <c r="A189" s="1">
        <v>115</v>
      </c>
      <c r="B189" s="1" t="s">
        <v>23</v>
      </c>
      <c r="C189" s="8">
        <v>2</v>
      </c>
      <c r="D189" s="29">
        <f>SUMIFS('2013Figures'!$J:$J,'2013Figures'!$C:$C,$A189,'2013Figures'!$H:$H,$B189,'2013Figures'!$I:$I,$C189)</f>
        <v>0</v>
      </c>
      <c r="E189" s="9">
        <f>SUMIFS('2013Figures'!$J:$J,'2013Figures'!$C:$C,$A189,'2013Figures'!$H:$H,$B189,'2013Figures'!$I:$I,$C189,'2013Figures'!$B:$B,"BrokerToCy",'2013Figures'!$G:$G,"E1")</f>
        <v>0</v>
      </c>
      <c r="F189" s="9">
        <f>SUMIFS('2013Figures'!$J:$J,'2013Figures'!$C:$C,$A189,'2013Figures'!$H:$H,$B189,'2013Figures'!$I:$I,$C189,'2013Figures'!$B:$B,"BrokerToCy",'2013Figures'!$G:$G,"P1")</f>
        <v>0</v>
      </c>
      <c r="G189" s="9">
        <f>SUMIFS('2013Figures'!$J:$J,'2013Figures'!$C:$C,$A189,'2013Figures'!$H:$H,$B189,'2013Figures'!$I:$I,$C189,'2013Figures'!$B:$B,"CyToBroker",'2013Figures'!$G:$G,"E1")</f>
        <v>0</v>
      </c>
      <c r="H189" s="9">
        <f>SUMIFS('2013Figures'!$J:$J,'2013Figures'!$C:$C,$A189,'2013Figures'!$H:$H,$B189,'2013Figures'!$I:$I,$C189,'2013Figures'!$B:$B,"CyToBroker",'2013Figures'!$G:$G,"P1")</f>
        <v>0</v>
      </c>
      <c r="J189" s="8" t="s">
        <v>146</v>
      </c>
      <c r="L189" s="42">
        <f>SUMIFS('2012Figures'!$J:$J,'2012Figures'!$C:$C,$A189,'2012Figures'!$H:$H,$B189,'2012Figures'!$I:$I,$C189)</f>
        <v>0</v>
      </c>
      <c r="M189" s="42">
        <f>SUMIFS('2012Figures'!$J:$J,'2012Figures'!$C:$C,$A189,'2012Figures'!$H:$H,$B189,'2012Figures'!$I:$I,$C189,'2012Figures'!$B:$B,"BrokerToCy",'2012Figures'!$G:$G,"E1")</f>
        <v>0</v>
      </c>
      <c r="N189" s="42">
        <f>SUMIFS('2012Figures'!$J:$J,'2012Figures'!$C:$C,$A189,'2012Figures'!$H:$H,$B189,'2012Figures'!$I:$I,$C189,'2012Figures'!$B:$B,"BrokerToCy",'2012Figures'!$G:$G,"P1")</f>
        <v>0</v>
      </c>
      <c r="O189" s="42">
        <f>SUMIFS('2012Figures'!$J:$J,'2012Figures'!$C:$C,$A189,'2012Figures'!$H:$H,$B189,'2012Figures'!$I:$I,$C189,'2012Figures'!$B:$B,"CyToBroker",'2012Figures'!$G:$G,"E1")</f>
        <v>0</v>
      </c>
      <c r="P189" s="42">
        <f>SUMIFS('2012Figures'!$J:$J,'2012Figures'!$C:$C,$A189,'2012Figures'!$H:$H,$B189,'2012Figures'!$I:$I,$C189,'2012Figures'!$B:$B,"CyToBroker",'2012Figures'!$G:$G,"P1")</f>
        <v>0</v>
      </c>
      <c r="R189" s="46" t="str">
        <f t="shared" si="39"/>
        <v/>
      </c>
      <c r="S189" s="46" t="str">
        <f t="shared" si="35"/>
        <v/>
      </c>
      <c r="T189" s="46" t="str">
        <f t="shared" si="36"/>
        <v/>
      </c>
      <c r="U189" s="46" t="str">
        <f t="shared" si="37"/>
        <v/>
      </c>
      <c r="V189" s="46" t="str">
        <f t="shared" si="38"/>
        <v/>
      </c>
    </row>
    <row r="190" spans="1:22" x14ac:dyDescent="0.2">
      <c r="A190" s="1">
        <v>115</v>
      </c>
      <c r="B190" s="1" t="s">
        <v>23</v>
      </c>
      <c r="C190" s="8">
        <v>1</v>
      </c>
      <c r="D190" s="29">
        <f>SUMIFS('2013Figures'!$J:$J,'2013Figures'!$C:$C,$A190,'2013Figures'!$H:$H,$B190,'2013Figures'!$I:$I,$C190)</f>
        <v>2</v>
      </c>
      <c r="E190" s="29">
        <f>SUMIFS('2013Figures'!$J:$J,'2013Figures'!$C:$C,$A190,'2013Figures'!$H:$H,$B190,'2013Figures'!$I:$I,$C190,'2013Figures'!$B:$B,"BrokerToCy",'2013Figures'!$G:$G,"E1")</f>
        <v>0</v>
      </c>
      <c r="F190" s="29">
        <f>SUMIFS('2013Figures'!$J:$J,'2013Figures'!$C:$C,$A190,'2013Figures'!$H:$H,$B190,'2013Figures'!$I:$I,$C190,'2013Figures'!$B:$B,"BrokerToCy",'2013Figures'!$G:$G,"P1")</f>
        <v>0</v>
      </c>
      <c r="G190" s="29">
        <f>SUMIFS('2013Figures'!$J:$J,'2013Figures'!$C:$C,$A190,'2013Figures'!$H:$H,$B190,'2013Figures'!$I:$I,$C190,'2013Figures'!$B:$B,"CyToBroker",'2013Figures'!$G:$G,"E1")</f>
        <v>2</v>
      </c>
      <c r="H190" s="29">
        <f>SUMIFS('2013Figures'!$J:$J,'2013Figures'!$C:$C,$A190,'2013Figures'!$H:$H,$B190,'2013Figures'!$I:$I,$C190,'2013Figures'!$B:$B,"CyToBroker",'2013Figures'!$G:$G,"P1")</f>
        <v>0</v>
      </c>
      <c r="I190" s="30"/>
      <c r="J190" s="31">
        <v>200901</v>
      </c>
      <c r="K190" s="30"/>
      <c r="L190" s="42">
        <f>SUMIFS('2012Figures'!$J:$J,'2012Figures'!$C:$C,$A190,'2012Figures'!$H:$H,$B190,'2012Figures'!$I:$I,$C190)</f>
        <v>4547</v>
      </c>
      <c r="M190" s="42">
        <f>SUMIFS('2012Figures'!$J:$J,'2012Figures'!$C:$C,$A190,'2012Figures'!$H:$H,$B190,'2012Figures'!$I:$I,$C190,'2012Figures'!$B:$B,"BrokerToCy",'2012Figures'!$G:$G,"E1")</f>
        <v>0</v>
      </c>
      <c r="N190" s="42">
        <f>SUMIFS('2012Figures'!$J:$J,'2012Figures'!$C:$C,$A190,'2012Figures'!$H:$H,$B190,'2012Figures'!$I:$I,$C190,'2012Figures'!$B:$B,"BrokerToCy",'2012Figures'!$G:$G,"P1")</f>
        <v>0</v>
      </c>
      <c r="O190" s="42">
        <f>SUMIFS('2012Figures'!$J:$J,'2012Figures'!$C:$C,$A190,'2012Figures'!$H:$H,$B190,'2012Figures'!$I:$I,$C190,'2012Figures'!$B:$B,"CyToBroker",'2012Figures'!$G:$G,"E1")</f>
        <v>4547</v>
      </c>
      <c r="P190" s="42">
        <f>SUMIFS('2012Figures'!$J:$J,'2012Figures'!$C:$C,$A190,'2012Figures'!$H:$H,$B190,'2012Figures'!$I:$I,$C190,'2012Figures'!$B:$B,"CyToBroker",'2012Figures'!$G:$G,"P1")</f>
        <v>0</v>
      </c>
      <c r="Q190" s="30"/>
      <c r="R190" s="46">
        <f t="shared" si="39"/>
        <v>-1</v>
      </c>
      <c r="S190" s="46" t="str">
        <f t="shared" si="35"/>
        <v/>
      </c>
      <c r="T190" s="46" t="str">
        <f t="shared" si="36"/>
        <v/>
      </c>
      <c r="U190" s="46">
        <f t="shared" si="37"/>
        <v>-1</v>
      </c>
      <c r="V190" s="46" t="str">
        <f t="shared" si="38"/>
        <v/>
      </c>
    </row>
    <row r="191" spans="1:22" x14ac:dyDescent="0.2">
      <c r="A191" s="1">
        <v>115</v>
      </c>
      <c r="B191" s="1" t="s">
        <v>23</v>
      </c>
      <c r="D191" s="29">
        <f>SUMIFS('2013Figures'!$J:$J,'2013Figures'!$C:$C,$A191,'2013Figures'!$I:$I,"")</f>
        <v>0</v>
      </c>
      <c r="E191" s="9">
        <f>SUMIFS('2013Figures'!$J:$J,'2013Figures'!$C:$C,$A191,'2013Figures'!$I:$I,"",'2013Figures'!$B:$B,"BrokerToCy",'2013Figures'!$G:$G,"E1")</f>
        <v>0</v>
      </c>
      <c r="F191" s="9">
        <f>SUMIFS('2013Figures'!$J:$J,'2013Figures'!$C:$C,$A191,'2013Figures'!$I:$I,"",'2013Figures'!$B:$B,"BrokerToCy",'2013Figures'!$G:$G,"P1")</f>
        <v>0</v>
      </c>
      <c r="G191" s="9">
        <f>SUMIFS('2013Figures'!$J:$J,'2013Figures'!$C:$C,$A191,'2013Figures'!$I:$I,"",'2013Figures'!$B:$B,"CyToBroker",'2013Figures'!$G:$G,"E1")</f>
        <v>0</v>
      </c>
      <c r="H191" s="9">
        <f>SUMIFS('2013Figures'!$J:$J,'2013Figures'!$C:$C,$A191,'2013Figures'!$I:$I,"",'2013Figures'!$B:$B,"CyToBroker",'2013Figures'!$G:$G,"P1")</f>
        <v>0</v>
      </c>
      <c r="J191" s="8" t="s">
        <v>131</v>
      </c>
      <c r="L191" s="42">
        <f>SUMIFS('2012Figures'!$J:$J,'2012Figures'!$C:$C,$A191,'2012Figures'!$I:$I,"")</f>
        <v>2</v>
      </c>
      <c r="M191" s="42">
        <f>SUMIFS('2012Figures'!$J:$J,'2012Figures'!$C:$C,$A191,'2012Figures'!$I:$I,"",'2012Figures'!$B:$B,"BrokerToCy",'2012Figures'!$G:$G,"E1")</f>
        <v>0</v>
      </c>
      <c r="N191" s="42">
        <f>SUMIFS('2012Figures'!$J:$J,'2012Figures'!$C:$C,$A191,'2012Figures'!$I:$I,"",'2012Figures'!$B:$B,"BrokerToCy",'2012Figures'!$G:$G,"P1")</f>
        <v>0</v>
      </c>
      <c r="O191" s="42">
        <f>SUMIFS('2012Figures'!$J:$J,'2012Figures'!$C:$C,$A191,'2012Figures'!$I:$I,"",'2012Figures'!$B:$B,"CyToBroker",'2012Figures'!$G:$G,"E1")</f>
        <v>2</v>
      </c>
      <c r="P191" s="42">
        <f>SUMIFS('2012Figures'!$J:$J,'2012Figures'!$C:$C,$A191,'2012Figures'!$I:$I,"",'2012Figures'!$B:$B,"CyToBroker",'2012Figures'!$G:$G,"P1")</f>
        <v>0</v>
      </c>
      <c r="R191" s="46">
        <f t="shared" si="39"/>
        <v>-1</v>
      </c>
      <c r="S191" s="46" t="str">
        <f t="shared" si="35"/>
        <v/>
      </c>
      <c r="T191" s="46" t="str">
        <f t="shared" si="36"/>
        <v/>
      </c>
      <c r="U191" s="46">
        <f t="shared" si="37"/>
        <v>-1</v>
      </c>
      <c r="V191" s="46" t="str">
        <f t="shared" si="38"/>
        <v/>
      </c>
    </row>
    <row r="192" spans="1:22" x14ac:dyDescent="0.2">
      <c r="A192" s="21"/>
      <c r="B192" s="21" t="s">
        <v>92</v>
      </c>
      <c r="C192" s="22"/>
      <c r="D192" s="23">
        <f>SUM(E192:H192)</f>
        <v>2</v>
      </c>
      <c r="E192" s="23">
        <f>SUM(E189:E191)</f>
        <v>0</v>
      </c>
      <c r="F192" s="23">
        <f>SUM(F189:F191)</f>
        <v>0</v>
      </c>
      <c r="G192" s="23">
        <f>SUM(G189:G191)</f>
        <v>2</v>
      </c>
      <c r="H192" s="23">
        <f>SUM(H189:H191)</f>
        <v>0</v>
      </c>
      <c r="I192" s="21"/>
      <c r="J192" s="22"/>
      <c r="K192" s="21"/>
      <c r="L192" s="43">
        <f>SUM(M192:P192)</f>
        <v>4549</v>
      </c>
      <c r="M192" s="43">
        <f>SUM(M189:M191)</f>
        <v>0</v>
      </c>
      <c r="N192" s="43">
        <f>SUM(N189:N191)</f>
        <v>0</v>
      </c>
      <c r="O192" s="43">
        <f>SUM(O189:O191)</f>
        <v>4549</v>
      </c>
      <c r="P192" s="43">
        <f>SUM(P189:P191)</f>
        <v>0</v>
      </c>
      <c r="Q192" s="21"/>
      <c r="R192" s="21"/>
      <c r="S192" s="21"/>
      <c r="T192" s="21"/>
      <c r="U192" s="21"/>
      <c r="V192" s="21"/>
    </row>
    <row r="193" spans="1:22" x14ac:dyDescent="0.2">
      <c r="A193" s="28">
        <v>116</v>
      </c>
      <c r="B193" s="28" t="s">
        <v>64</v>
      </c>
      <c r="C193" s="17" t="s">
        <v>88</v>
      </c>
      <c r="D193" s="18">
        <f>SUMIFS('2013Figures'!$J:$J,'2013Figures'!$C:$C,$A193)</f>
        <v>3084</v>
      </c>
      <c r="E193" s="18">
        <f>SUMIFS('2013Figures'!$J:$J,'2013Figures'!$C:$C,$A193,'2013Figures'!$B:$B,"BrokerToCy",'2013Figures'!$G:$G,"E1")</f>
        <v>0</v>
      </c>
      <c r="F193" s="18">
        <f>SUMIFS('2013Figures'!$J:$J,'2013Figures'!$C:$C,$A193,'2013Figures'!$B:$B,"BrokerToCy",'2013Figures'!$G:$G,"P1")</f>
        <v>0</v>
      </c>
      <c r="G193" s="18">
        <f>SUMIFS('2013Figures'!$J:$J,'2013Figures'!$C:$C,$A193,'2013Figures'!$B:$B,"CyToBroker",'2013Figures'!$G:$G,"E1")</f>
        <v>3084</v>
      </c>
      <c r="H193" s="18">
        <f>SUMIFS('2013Figures'!$J:$J,'2013Figures'!$C:$C,$A193,'2013Figures'!$B:$B,"CyToBroker",'2013Figures'!$G:$G,"P1")</f>
        <v>0</v>
      </c>
      <c r="I193" s="28"/>
      <c r="J193" s="17"/>
      <c r="K193" s="28"/>
      <c r="L193" s="41">
        <f>SUMIFS('2012Figures'!$J:$J,'2012Figures'!$C:$C,$A193)</f>
        <v>3479</v>
      </c>
      <c r="M193" s="41">
        <f>SUMIFS('2012Figures'!$J:$J,'2012Figures'!$C:$C,$A193,'2012Figures'!$B:$B,"BrokerToCy",'2012Figures'!$G:$G,"E1")</f>
        <v>0</v>
      </c>
      <c r="N193" s="41">
        <f>SUMIFS('2012Figures'!$J:$J,'2012Figures'!$C:$C,$A193,'2012Figures'!$B:$B,"BrokerToCy",'2012Figures'!$G:$G,"P1")</f>
        <v>0</v>
      </c>
      <c r="O193" s="41">
        <f>SUMIFS('2012Figures'!$J:$J,'2012Figures'!$C:$C,$A193,'2012Figures'!$B:$B,"CyToBroker",'2012Figures'!$G:$G,"E1")</f>
        <v>3479</v>
      </c>
      <c r="P193" s="41">
        <f>SUMIFS('2012Figures'!$J:$J,'2012Figures'!$C:$C,$A193,'2012Figures'!$B:$B,"CyToBroker",'2012Figures'!$G:$G,"P1")</f>
        <v>0</v>
      </c>
      <c r="Q193" s="28"/>
      <c r="R193" s="46">
        <f t="shared" si="39"/>
        <v>-0.11</v>
      </c>
      <c r="S193" s="46" t="str">
        <f t="shared" si="35"/>
        <v/>
      </c>
      <c r="T193" s="46" t="str">
        <f t="shared" si="36"/>
        <v/>
      </c>
      <c r="U193" s="46">
        <f t="shared" si="37"/>
        <v>-0.11</v>
      </c>
      <c r="V193" s="46" t="str">
        <f t="shared" si="38"/>
        <v/>
      </c>
    </row>
    <row r="194" spans="1:22" x14ac:dyDescent="0.2">
      <c r="A194" s="1">
        <v>116</v>
      </c>
      <c r="B194" s="1" t="s">
        <v>64</v>
      </c>
      <c r="C194" s="8">
        <v>3</v>
      </c>
      <c r="D194" s="29">
        <f>SUMIFS('2013Figures'!$J:$J,'2013Figures'!$C:$C,$A194,'2013Figures'!$H:$H,$B194,'2013Figures'!$I:$I,$C194)</f>
        <v>0</v>
      </c>
      <c r="E194" s="9">
        <f>SUMIFS('2013Figures'!$J:$J,'2013Figures'!$C:$C,$A194,'2013Figures'!$H:$H,$B194,'2013Figures'!$I:$I,$C194,'2013Figures'!$B:$B,"BrokerToCy",'2013Figures'!$G:$G,"E1")</f>
        <v>0</v>
      </c>
      <c r="F194" s="9">
        <f>SUMIFS('2013Figures'!$J:$J,'2013Figures'!$C:$C,$A194,'2013Figures'!$H:$H,$B194,'2013Figures'!$I:$I,$C194,'2013Figures'!$B:$B,"BrokerToCy",'2013Figures'!$G:$G,"P1")</f>
        <v>0</v>
      </c>
      <c r="G194" s="9">
        <f>SUMIFS('2013Figures'!$J:$J,'2013Figures'!$C:$C,$A194,'2013Figures'!$H:$H,$B194,'2013Figures'!$I:$I,$C194,'2013Figures'!$B:$B,"CyToBroker",'2013Figures'!$G:$G,"E1")</f>
        <v>0</v>
      </c>
      <c r="H194" s="9">
        <f>SUMIFS('2013Figures'!$J:$J,'2013Figures'!$C:$C,$A194,'2013Figures'!$H:$H,$B194,'2013Figures'!$I:$I,$C194,'2013Figures'!$B:$B,"CyToBroker",'2013Figures'!$G:$G,"P1")</f>
        <v>0</v>
      </c>
      <c r="J194" s="8" t="s">
        <v>146</v>
      </c>
      <c r="L194" s="42">
        <f>SUMIFS('2012Figures'!$J:$J,'2012Figures'!$C:$C,$A194,'2012Figures'!$H:$H,$B194,'2012Figures'!$I:$I,$C194)</f>
        <v>0</v>
      </c>
      <c r="M194" s="42">
        <f>SUMIFS('2012Figures'!$J:$J,'2012Figures'!$C:$C,$A194,'2012Figures'!$H:$H,$B194,'2012Figures'!$I:$I,$C194,'2012Figures'!$B:$B,"BrokerToCy",'2012Figures'!$G:$G,"E1")</f>
        <v>0</v>
      </c>
      <c r="N194" s="42">
        <f>SUMIFS('2012Figures'!$J:$J,'2012Figures'!$C:$C,$A194,'2012Figures'!$H:$H,$B194,'2012Figures'!$I:$I,$C194,'2012Figures'!$B:$B,"BrokerToCy",'2012Figures'!$G:$G,"P1")</f>
        <v>0</v>
      </c>
      <c r="O194" s="42">
        <f>SUMIFS('2012Figures'!$J:$J,'2012Figures'!$C:$C,$A194,'2012Figures'!$H:$H,$B194,'2012Figures'!$I:$I,$C194,'2012Figures'!$B:$B,"CyToBroker",'2012Figures'!$G:$G,"E1")</f>
        <v>0</v>
      </c>
      <c r="P194" s="42">
        <f>SUMIFS('2012Figures'!$J:$J,'2012Figures'!$C:$C,$A194,'2012Figures'!$H:$H,$B194,'2012Figures'!$I:$I,$C194,'2012Figures'!$B:$B,"CyToBroker",'2012Figures'!$G:$G,"P1")</f>
        <v>0</v>
      </c>
      <c r="R194" s="46" t="str">
        <f t="shared" si="39"/>
        <v/>
      </c>
      <c r="S194" s="46" t="str">
        <f t="shared" si="35"/>
        <v/>
      </c>
      <c r="T194" s="46" t="str">
        <f t="shared" si="36"/>
        <v/>
      </c>
      <c r="U194" s="46" t="str">
        <f t="shared" si="37"/>
        <v/>
      </c>
      <c r="V194" s="46" t="str">
        <f t="shared" si="38"/>
        <v/>
      </c>
    </row>
    <row r="195" spans="1:22" x14ac:dyDescent="0.2">
      <c r="A195" s="1">
        <v>116</v>
      </c>
      <c r="B195" s="1" t="s">
        <v>64</v>
      </c>
      <c r="C195" s="8">
        <v>2</v>
      </c>
      <c r="D195" s="29">
        <f>SUMIFS('2013Figures'!$J:$J,'2013Figures'!$C:$C,$A195,'2013Figures'!$H:$H,$B195,'2013Figures'!$I:$I,$C195)</f>
        <v>3075</v>
      </c>
      <c r="E195" s="29">
        <f>SUMIFS('2013Figures'!$J:$J,'2013Figures'!$C:$C,$A195,'2013Figures'!$H:$H,$B195,'2013Figures'!$I:$I,$C195,'2013Figures'!$B:$B,"BrokerToCy",'2013Figures'!$G:$G,"E1")</f>
        <v>0</v>
      </c>
      <c r="F195" s="29">
        <f>SUMIFS('2013Figures'!$J:$J,'2013Figures'!$C:$C,$A195,'2013Figures'!$H:$H,$B195,'2013Figures'!$I:$I,$C195,'2013Figures'!$B:$B,"BrokerToCy",'2013Figures'!$G:$G,"P1")</f>
        <v>0</v>
      </c>
      <c r="G195" s="29">
        <f>SUMIFS('2013Figures'!$J:$J,'2013Figures'!$C:$C,$A195,'2013Figures'!$H:$H,$B195,'2013Figures'!$I:$I,$C195,'2013Figures'!$B:$B,"CyToBroker",'2013Figures'!$G:$G,"E1")</f>
        <v>3075</v>
      </c>
      <c r="H195" s="29">
        <f>SUMIFS('2013Figures'!$J:$J,'2013Figures'!$C:$C,$A195,'2013Figures'!$H:$H,$B195,'2013Figures'!$I:$I,$C195,'2013Figures'!$B:$B,"CyToBroker",'2013Figures'!$G:$G,"P1")</f>
        <v>0</v>
      </c>
      <c r="I195" s="30"/>
      <c r="J195" s="31">
        <v>201101</v>
      </c>
      <c r="K195" s="30"/>
      <c r="L195" s="42">
        <f>SUMIFS('2012Figures'!$J:$J,'2012Figures'!$C:$C,$A195,'2012Figures'!$H:$H,$B195,'2012Figures'!$I:$I,$C195)</f>
        <v>0</v>
      </c>
      <c r="M195" s="42">
        <f>SUMIFS('2012Figures'!$J:$J,'2012Figures'!$C:$C,$A195,'2012Figures'!$H:$H,$B195,'2012Figures'!$I:$I,$C195,'2012Figures'!$B:$B,"BrokerToCy",'2012Figures'!$G:$G,"E1")</f>
        <v>0</v>
      </c>
      <c r="N195" s="42">
        <f>SUMIFS('2012Figures'!$J:$J,'2012Figures'!$C:$C,$A195,'2012Figures'!$H:$H,$B195,'2012Figures'!$I:$I,$C195,'2012Figures'!$B:$B,"BrokerToCy",'2012Figures'!$G:$G,"P1")</f>
        <v>0</v>
      </c>
      <c r="O195" s="42">
        <f>SUMIFS('2012Figures'!$J:$J,'2012Figures'!$C:$C,$A195,'2012Figures'!$H:$H,$B195,'2012Figures'!$I:$I,$C195,'2012Figures'!$B:$B,"CyToBroker",'2012Figures'!$G:$G,"E1")</f>
        <v>0</v>
      </c>
      <c r="P195" s="42">
        <f>SUMIFS('2012Figures'!$J:$J,'2012Figures'!$C:$C,$A195,'2012Figures'!$H:$H,$B195,'2012Figures'!$I:$I,$C195,'2012Figures'!$B:$B,"CyToBroker",'2012Figures'!$G:$G,"P1")</f>
        <v>0</v>
      </c>
      <c r="Q195" s="30"/>
      <c r="R195" s="46" t="str">
        <f t="shared" si="39"/>
        <v/>
      </c>
      <c r="S195" s="46" t="str">
        <f t="shared" ref="S195:S258" si="47">IF(M195=0,"",ROUND(E195/M195-1,2))</f>
        <v/>
      </c>
      <c r="T195" s="46" t="str">
        <f t="shared" ref="T195:T258" si="48">IF(N195=0,"",ROUND(F195/N195-1,2))</f>
        <v/>
      </c>
      <c r="U195" s="46" t="str">
        <f t="shared" ref="U195:U258" si="49">IF(O195=0,"",ROUND(G195/O195-1,2))</f>
        <v/>
      </c>
      <c r="V195" s="46" t="str">
        <f t="shared" ref="V195:V258" si="50">IF(P195=0,"",ROUND(H195/P195-1,2))</f>
        <v/>
      </c>
    </row>
    <row r="196" spans="1:22" x14ac:dyDescent="0.2">
      <c r="A196" s="1">
        <v>116</v>
      </c>
      <c r="B196" s="1" t="s">
        <v>64</v>
      </c>
      <c r="C196" s="8">
        <v>1</v>
      </c>
      <c r="D196" s="29">
        <f>SUMIFS('2013Figures'!$J:$J,'2013Figures'!$C:$C,$A196,'2013Figures'!$H:$H,$B196,'2013Figures'!$I:$I,$C196)</f>
        <v>7</v>
      </c>
      <c r="E196" s="9">
        <f>SUMIFS('2013Figures'!$J:$J,'2013Figures'!$C:$C,$A196,'2013Figures'!$H:$H,$B196,'2013Figures'!$I:$I,$C196,'2013Figures'!$B:$B,"BrokerToCy",'2013Figures'!$G:$G,"E1")</f>
        <v>0</v>
      </c>
      <c r="F196" s="9">
        <f>SUMIFS('2013Figures'!$J:$J,'2013Figures'!$C:$C,$A196,'2013Figures'!$H:$H,$B196,'2013Figures'!$I:$I,$C196,'2013Figures'!$B:$B,"BrokerToCy",'2013Figures'!$G:$G,"P1")</f>
        <v>0</v>
      </c>
      <c r="G196" s="9">
        <f>SUMIFS('2013Figures'!$J:$J,'2013Figures'!$C:$C,$A196,'2013Figures'!$H:$H,$B196,'2013Figures'!$I:$I,$C196,'2013Figures'!$B:$B,"CyToBroker",'2013Figures'!$G:$G,"E1")</f>
        <v>7</v>
      </c>
      <c r="H196" s="9">
        <f>SUMIFS('2013Figures'!$J:$J,'2013Figures'!$C:$C,$A196,'2013Figures'!$H:$H,$B196,'2013Figures'!$I:$I,$C196,'2013Figures'!$B:$B,"CyToBroker",'2013Figures'!$G:$G,"P1")</f>
        <v>0</v>
      </c>
      <c r="J196" s="8">
        <v>200901</v>
      </c>
      <c r="L196" s="42">
        <f>SUMIFS('2012Figures'!$J:$J,'2012Figures'!$C:$C,$A196,'2012Figures'!$H:$H,$B196,'2012Figures'!$I:$I,$C196)</f>
        <v>3478</v>
      </c>
      <c r="M196" s="42">
        <f>SUMIFS('2012Figures'!$J:$J,'2012Figures'!$C:$C,$A196,'2012Figures'!$H:$H,$B196,'2012Figures'!$I:$I,$C196,'2012Figures'!$B:$B,"BrokerToCy",'2012Figures'!$G:$G,"E1")</f>
        <v>0</v>
      </c>
      <c r="N196" s="42">
        <f>SUMIFS('2012Figures'!$J:$J,'2012Figures'!$C:$C,$A196,'2012Figures'!$H:$H,$B196,'2012Figures'!$I:$I,$C196,'2012Figures'!$B:$B,"BrokerToCy",'2012Figures'!$G:$G,"P1")</f>
        <v>0</v>
      </c>
      <c r="O196" s="42">
        <f>SUMIFS('2012Figures'!$J:$J,'2012Figures'!$C:$C,$A196,'2012Figures'!$H:$H,$B196,'2012Figures'!$I:$I,$C196,'2012Figures'!$B:$B,"CyToBroker",'2012Figures'!$G:$G,"E1")</f>
        <v>3478</v>
      </c>
      <c r="P196" s="42">
        <f>SUMIFS('2012Figures'!$J:$J,'2012Figures'!$C:$C,$A196,'2012Figures'!$H:$H,$B196,'2012Figures'!$I:$I,$C196,'2012Figures'!$B:$B,"CyToBroker",'2012Figures'!$G:$G,"P1")</f>
        <v>0</v>
      </c>
      <c r="R196" s="46">
        <f t="shared" ref="R196:R259" si="51">IF(L196=0,"",ROUND(D196/L196-1,2))</f>
        <v>-1</v>
      </c>
      <c r="S196" s="46" t="str">
        <f t="shared" si="47"/>
        <v/>
      </c>
      <c r="T196" s="46" t="str">
        <f t="shared" si="48"/>
        <v/>
      </c>
      <c r="U196" s="46">
        <f t="shared" si="49"/>
        <v>-1</v>
      </c>
      <c r="V196" s="46" t="str">
        <f t="shared" si="50"/>
        <v/>
      </c>
    </row>
    <row r="197" spans="1:22" x14ac:dyDescent="0.2">
      <c r="A197" s="1">
        <v>116</v>
      </c>
      <c r="B197" s="1" t="s">
        <v>64</v>
      </c>
      <c r="D197" s="29">
        <f>SUMIFS('2013Figures'!$J:$J,'2013Figures'!$C:$C,$A197,'2013Figures'!$I:$I,"")</f>
        <v>2</v>
      </c>
      <c r="E197" s="9">
        <f>SUMIFS('2013Figures'!$J:$J,'2013Figures'!$C:$C,$A197,'2013Figures'!$I:$I,"",'2013Figures'!$B:$B,"BrokerToCy",'2013Figures'!$G:$G,"E1")</f>
        <v>0</v>
      </c>
      <c r="F197" s="9">
        <f>SUMIFS('2013Figures'!$J:$J,'2013Figures'!$C:$C,$A197,'2013Figures'!$I:$I,"",'2013Figures'!$B:$B,"BrokerToCy",'2013Figures'!$G:$G,"P1")</f>
        <v>0</v>
      </c>
      <c r="G197" s="9">
        <f>SUMIFS('2013Figures'!$J:$J,'2013Figures'!$C:$C,$A197,'2013Figures'!$I:$I,"",'2013Figures'!$B:$B,"CyToBroker",'2013Figures'!$G:$G,"E1")</f>
        <v>2</v>
      </c>
      <c r="H197" s="9">
        <f>SUMIFS('2013Figures'!$J:$J,'2013Figures'!$C:$C,$A197,'2013Figures'!$I:$I,"",'2013Figures'!$B:$B,"CyToBroker",'2013Figures'!$G:$G,"P1")</f>
        <v>0</v>
      </c>
      <c r="J197" s="8" t="s">
        <v>131</v>
      </c>
      <c r="L197" s="42">
        <f>SUMIFS('2012Figures'!$J:$J,'2012Figures'!$C:$C,$A197,'2012Figures'!$I:$I,"")</f>
        <v>1</v>
      </c>
      <c r="M197" s="42">
        <f>SUMIFS('2012Figures'!$J:$J,'2012Figures'!$C:$C,$A197,'2012Figures'!$I:$I,"",'2012Figures'!$B:$B,"BrokerToCy",'2012Figures'!$G:$G,"E1")</f>
        <v>0</v>
      </c>
      <c r="N197" s="42">
        <f>SUMIFS('2012Figures'!$J:$J,'2012Figures'!$C:$C,$A197,'2012Figures'!$I:$I,"",'2012Figures'!$B:$B,"BrokerToCy",'2012Figures'!$G:$G,"P1")</f>
        <v>0</v>
      </c>
      <c r="O197" s="42">
        <f>SUMIFS('2012Figures'!$J:$J,'2012Figures'!$C:$C,$A197,'2012Figures'!$I:$I,"",'2012Figures'!$B:$B,"CyToBroker",'2012Figures'!$G:$G,"E1")</f>
        <v>1</v>
      </c>
      <c r="P197" s="42">
        <f>SUMIFS('2012Figures'!$J:$J,'2012Figures'!$C:$C,$A197,'2012Figures'!$I:$I,"",'2012Figures'!$B:$B,"CyToBroker",'2012Figures'!$G:$G,"P1")</f>
        <v>0</v>
      </c>
      <c r="R197" s="46">
        <f t="shared" si="51"/>
        <v>1</v>
      </c>
      <c r="S197" s="46" t="str">
        <f t="shared" si="47"/>
        <v/>
      </c>
      <c r="T197" s="46" t="str">
        <f t="shared" si="48"/>
        <v/>
      </c>
      <c r="U197" s="46">
        <f t="shared" si="49"/>
        <v>1</v>
      </c>
      <c r="V197" s="46" t="str">
        <f t="shared" si="50"/>
        <v/>
      </c>
    </row>
    <row r="198" spans="1:22" x14ac:dyDescent="0.2">
      <c r="A198" s="21"/>
      <c r="B198" s="21" t="s">
        <v>92</v>
      </c>
      <c r="C198" s="22"/>
      <c r="D198" s="23">
        <f>SUM(E198:H198)</f>
        <v>3084</v>
      </c>
      <c r="E198" s="23">
        <f>SUM(E194:E197)</f>
        <v>0</v>
      </c>
      <c r="F198" s="23">
        <f>SUM(F194:F197)</f>
        <v>0</v>
      </c>
      <c r="G198" s="23">
        <f>SUM(G194:G197)</f>
        <v>3084</v>
      </c>
      <c r="H198" s="23">
        <f>SUM(H194:H197)</f>
        <v>0</v>
      </c>
      <c r="I198" s="21"/>
      <c r="J198" s="22"/>
      <c r="K198" s="21"/>
      <c r="L198" s="43">
        <f>SUM(M198:P198)</f>
        <v>3479</v>
      </c>
      <c r="M198" s="43">
        <f>SUM(M194:M197)</f>
        <v>0</v>
      </c>
      <c r="N198" s="43">
        <f>SUM(N194:N197)</f>
        <v>0</v>
      </c>
      <c r="O198" s="43">
        <f>SUM(O194:O197)</f>
        <v>3479</v>
      </c>
      <c r="P198" s="43">
        <f>SUM(P194:P197)</f>
        <v>0</v>
      </c>
      <c r="Q198" s="21"/>
      <c r="R198" s="21"/>
      <c r="S198" s="21"/>
      <c r="T198" s="21"/>
      <c r="U198" s="21"/>
      <c r="V198" s="21"/>
    </row>
    <row r="199" spans="1:22" x14ac:dyDescent="0.2">
      <c r="A199" s="28">
        <v>118</v>
      </c>
      <c r="B199" s="28" t="s">
        <v>109</v>
      </c>
      <c r="C199" s="17" t="s">
        <v>88</v>
      </c>
      <c r="D199" s="18">
        <f>SUMIFS('2013Figures'!$J:$J,'2013Figures'!$C:$C,$A199)</f>
        <v>393</v>
      </c>
      <c r="E199" s="18">
        <f>SUMIFS('2013Figures'!$J:$J,'2013Figures'!$C:$C,$A199,'2013Figures'!$B:$B,"BrokerToCy",'2013Figures'!$G:$G,"E1")</f>
        <v>0</v>
      </c>
      <c r="F199" s="18">
        <f>SUMIFS('2013Figures'!$J:$J,'2013Figures'!$C:$C,$A199,'2013Figures'!$B:$B,"BrokerToCy",'2013Figures'!$G:$G,"P1")</f>
        <v>0</v>
      </c>
      <c r="G199" s="18">
        <f>SUMIFS('2013Figures'!$J:$J,'2013Figures'!$C:$C,$A199,'2013Figures'!$B:$B,"CyToBroker",'2013Figures'!$G:$G,"E1")</f>
        <v>393</v>
      </c>
      <c r="H199" s="18">
        <f>SUMIFS('2013Figures'!$J:$J,'2013Figures'!$C:$C,$A199,'2013Figures'!$B:$B,"CyToBroker",'2013Figures'!$G:$G,"P1")</f>
        <v>0</v>
      </c>
      <c r="I199" s="28"/>
      <c r="J199" s="17"/>
      <c r="K199" s="28"/>
      <c r="L199" s="41">
        <f>SUMIFS('2012Figures'!$J:$J,'2012Figures'!$C:$C,$A199)</f>
        <v>522</v>
      </c>
      <c r="M199" s="41">
        <f>SUMIFS('2012Figures'!$J:$J,'2012Figures'!$C:$C,$A199,'2012Figures'!$B:$B,"BrokerToCy",'2012Figures'!$G:$G,"E1")</f>
        <v>0</v>
      </c>
      <c r="N199" s="41">
        <f>SUMIFS('2012Figures'!$J:$J,'2012Figures'!$C:$C,$A199,'2012Figures'!$B:$B,"BrokerToCy",'2012Figures'!$G:$G,"P1")</f>
        <v>0</v>
      </c>
      <c r="O199" s="41">
        <f>SUMIFS('2012Figures'!$J:$J,'2012Figures'!$C:$C,$A199,'2012Figures'!$B:$B,"CyToBroker",'2012Figures'!$G:$G,"E1")</f>
        <v>522</v>
      </c>
      <c r="P199" s="41">
        <f>SUMIFS('2012Figures'!$J:$J,'2012Figures'!$C:$C,$A199,'2012Figures'!$B:$B,"CyToBroker",'2012Figures'!$G:$G,"P1")</f>
        <v>0</v>
      </c>
      <c r="Q199" s="28"/>
      <c r="R199" s="46">
        <f t="shared" si="51"/>
        <v>-0.25</v>
      </c>
      <c r="S199" s="46" t="str">
        <f t="shared" si="47"/>
        <v/>
      </c>
      <c r="T199" s="46" t="str">
        <f t="shared" si="48"/>
        <v/>
      </c>
      <c r="U199" s="46">
        <f t="shared" si="49"/>
        <v>-0.25</v>
      </c>
      <c r="V199" s="46" t="str">
        <f t="shared" si="50"/>
        <v/>
      </c>
    </row>
    <row r="200" spans="1:22" x14ac:dyDescent="0.2">
      <c r="A200" s="1">
        <v>118</v>
      </c>
      <c r="B200" s="1" t="s">
        <v>109</v>
      </c>
      <c r="C200" s="8">
        <v>11</v>
      </c>
      <c r="D200" s="29">
        <f>SUMIFS('2013Figures'!$J:$J,'2013Figures'!$C:$C,$A200,'2013Figures'!$H:$H,$B200,'2013Figures'!$I:$I,$C200)</f>
        <v>0</v>
      </c>
      <c r="E200" s="9">
        <f>SUMIFS('2013Figures'!$J:$J,'2013Figures'!$C:$C,$A200,'2013Figures'!$H:$H,$B200,'2013Figures'!$I:$I,$C200,'2013Figures'!$B:$B,"BrokerToCy",'2013Figures'!$G:$G,"E1")</f>
        <v>0</v>
      </c>
      <c r="F200" s="9">
        <f>SUMIFS('2013Figures'!$J:$J,'2013Figures'!$C:$C,$A200,'2013Figures'!$H:$H,$B200,'2013Figures'!$I:$I,$C200,'2013Figures'!$B:$B,"BrokerToCy",'2013Figures'!$G:$G,"P1")</f>
        <v>0</v>
      </c>
      <c r="G200" s="9">
        <f>SUMIFS('2013Figures'!$J:$J,'2013Figures'!$C:$C,$A200,'2013Figures'!$H:$H,$B200,'2013Figures'!$I:$I,$C200,'2013Figures'!$B:$B,"CyToBroker",'2013Figures'!$G:$G,"E1")</f>
        <v>0</v>
      </c>
      <c r="H200" s="9">
        <f>SUMIFS('2013Figures'!$J:$J,'2013Figures'!$C:$C,$A200,'2013Figures'!$H:$H,$B200,'2013Figures'!$I:$I,$C200,'2013Figures'!$B:$B,"CyToBroker",'2013Figures'!$G:$G,"P1")</f>
        <v>0</v>
      </c>
      <c r="L200" s="42">
        <f>SUMIFS('2012Figures'!$J:$J,'2012Figures'!$C:$C,$A200,'2012Figures'!$H:$H,$B200,'2012Figures'!$I:$I,$C200)</f>
        <v>0</v>
      </c>
      <c r="M200" s="42">
        <f>SUMIFS('2012Figures'!$J:$J,'2012Figures'!$C:$C,$A200,'2012Figures'!$H:$H,$B200,'2012Figures'!$I:$I,$C200,'2012Figures'!$B:$B,"BrokerToCy",'2012Figures'!$G:$G,"E1")</f>
        <v>0</v>
      </c>
      <c r="N200" s="42">
        <f>SUMIFS('2012Figures'!$J:$J,'2012Figures'!$C:$C,$A200,'2012Figures'!$H:$H,$B200,'2012Figures'!$I:$I,$C200,'2012Figures'!$B:$B,"BrokerToCy",'2012Figures'!$G:$G,"P1")</f>
        <v>0</v>
      </c>
      <c r="O200" s="42">
        <f>SUMIFS('2012Figures'!$J:$J,'2012Figures'!$C:$C,$A200,'2012Figures'!$H:$H,$B200,'2012Figures'!$I:$I,$C200,'2012Figures'!$B:$B,"CyToBroker",'2012Figures'!$G:$G,"E1")</f>
        <v>0</v>
      </c>
      <c r="P200" s="42">
        <f>SUMIFS('2012Figures'!$J:$J,'2012Figures'!$C:$C,$A200,'2012Figures'!$H:$H,$B200,'2012Figures'!$I:$I,$C200,'2012Figures'!$B:$B,"CyToBroker",'2012Figures'!$G:$G,"P1")</f>
        <v>0</v>
      </c>
      <c r="R200" s="46" t="str">
        <f t="shared" si="51"/>
        <v/>
      </c>
      <c r="S200" s="46" t="str">
        <f t="shared" si="47"/>
        <v/>
      </c>
      <c r="T200" s="46" t="str">
        <f t="shared" si="48"/>
        <v/>
      </c>
      <c r="U200" s="46" t="str">
        <f t="shared" si="49"/>
        <v/>
      </c>
      <c r="V200" s="46" t="str">
        <f t="shared" si="50"/>
        <v/>
      </c>
    </row>
    <row r="201" spans="1:22" x14ac:dyDescent="0.2">
      <c r="A201" s="1">
        <v>118</v>
      </c>
      <c r="B201" s="1" t="s">
        <v>109</v>
      </c>
      <c r="C201" s="8">
        <v>10</v>
      </c>
      <c r="D201" s="29">
        <f>SUMIFS('2013Figures'!$J:$J,'2013Figures'!$C:$C,$A201,'2013Figures'!$H:$H,$B201,'2013Figures'!$I:$I,$C201)</f>
        <v>0</v>
      </c>
      <c r="E201" s="9">
        <f>SUMIFS('2013Figures'!$J:$J,'2013Figures'!$C:$C,$A201,'2013Figures'!$H:$H,$B201,'2013Figures'!$I:$I,$C201,'2013Figures'!$B:$B,"BrokerToCy",'2013Figures'!$G:$G,"E1")</f>
        <v>0</v>
      </c>
      <c r="F201" s="9">
        <f>SUMIFS('2013Figures'!$J:$J,'2013Figures'!$C:$C,$A201,'2013Figures'!$H:$H,$B201,'2013Figures'!$I:$I,$C201,'2013Figures'!$B:$B,"BrokerToCy",'2013Figures'!$G:$G,"P1")</f>
        <v>0</v>
      </c>
      <c r="G201" s="9">
        <f>SUMIFS('2013Figures'!$J:$J,'2013Figures'!$C:$C,$A201,'2013Figures'!$H:$H,$B201,'2013Figures'!$I:$I,$C201,'2013Figures'!$B:$B,"CyToBroker",'2013Figures'!$G:$G,"E1")</f>
        <v>0</v>
      </c>
      <c r="H201" s="9">
        <f>SUMIFS('2013Figures'!$J:$J,'2013Figures'!$C:$C,$A201,'2013Figures'!$H:$H,$B201,'2013Figures'!$I:$I,$C201,'2013Figures'!$B:$B,"CyToBroker",'2013Figures'!$G:$G,"P1")</f>
        <v>0</v>
      </c>
      <c r="J201" s="8">
        <v>201501</v>
      </c>
      <c r="L201" s="42">
        <f>SUMIFS('2012Figures'!$J:$J,'2012Figures'!$C:$C,$A201,'2012Figures'!$H:$H,$B201,'2012Figures'!$I:$I,$C201)</f>
        <v>0</v>
      </c>
      <c r="M201" s="42">
        <f>SUMIFS('2012Figures'!$J:$J,'2012Figures'!$C:$C,$A201,'2012Figures'!$H:$H,$B201,'2012Figures'!$I:$I,$C201,'2012Figures'!$B:$B,"BrokerToCy",'2012Figures'!$G:$G,"E1")</f>
        <v>0</v>
      </c>
      <c r="N201" s="42">
        <f>SUMIFS('2012Figures'!$J:$J,'2012Figures'!$C:$C,$A201,'2012Figures'!$H:$H,$B201,'2012Figures'!$I:$I,$C201,'2012Figures'!$B:$B,"BrokerToCy",'2012Figures'!$G:$G,"P1")</f>
        <v>0</v>
      </c>
      <c r="O201" s="42">
        <f>SUMIFS('2012Figures'!$J:$J,'2012Figures'!$C:$C,$A201,'2012Figures'!$H:$H,$B201,'2012Figures'!$I:$I,$C201,'2012Figures'!$B:$B,"CyToBroker",'2012Figures'!$G:$G,"E1")</f>
        <v>0</v>
      </c>
      <c r="P201" s="42">
        <f>SUMIFS('2012Figures'!$J:$J,'2012Figures'!$C:$C,$A201,'2012Figures'!$H:$H,$B201,'2012Figures'!$I:$I,$C201,'2012Figures'!$B:$B,"CyToBroker",'2012Figures'!$G:$G,"P1")</f>
        <v>0</v>
      </c>
      <c r="R201" s="46" t="str">
        <f t="shared" si="51"/>
        <v/>
      </c>
      <c r="S201" s="46" t="str">
        <f t="shared" si="47"/>
        <v/>
      </c>
      <c r="T201" s="46" t="str">
        <f t="shared" si="48"/>
        <v/>
      </c>
      <c r="U201" s="46" t="str">
        <f t="shared" si="49"/>
        <v/>
      </c>
      <c r="V201" s="46" t="str">
        <f t="shared" si="50"/>
        <v/>
      </c>
    </row>
    <row r="202" spans="1:22" x14ac:dyDescent="0.2">
      <c r="A202" s="1">
        <v>118</v>
      </c>
      <c r="B202" s="1" t="s">
        <v>109</v>
      </c>
      <c r="C202" s="8">
        <v>9</v>
      </c>
      <c r="D202" s="29">
        <f>SUMIFS('2013Figures'!$J:$J,'2013Figures'!$C:$C,$A202,'2013Figures'!$H:$H,$B202,'2013Figures'!$I:$I,$C202)</f>
        <v>0</v>
      </c>
      <c r="E202" s="9">
        <f>SUMIFS('2013Figures'!$J:$J,'2013Figures'!$C:$C,$A202,'2013Figures'!$H:$H,$B202,'2013Figures'!$I:$I,$C202,'2013Figures'!$B:$B,"BrokerToCy",'2013Figures'!$G:$G,"E1")</f>
        <v>0</v>
      </c>
      <c r="F202" s="9">
        <f>SUMIFS('2013Figures'!$J:$J,'2013Figures'!$C:$C,$A202,'2013Figures'!$H:$H,$B202,'2013Figures'!$I:$I,$C202,'2013Figures'!$B:$B,"BrokerToCy",'2013Figures'!$G:$G,"P1")</f>
        <v>0</v>
      </c>
      <c r="G202" s="9">
        <f>SUMIFS('2013Figures'!$J:$J,'2013Figures'!$C:$C,$A202,'2013Figures'!$H:$H,$B202,'2013Figures'!$I:$I,$C202,'2013Figures'!$B:$B,"CyToBroker",'2013Figures'!$G:$G,"E1")</f>
        <v>0</v>
      </c>
      <c r="H202" s="9">
        <f>SUMIFS('2013Figures'!$J:$J,'2013Figures'!$C:$C,$A202,'2013Figures'!$H:$H,$B202,'2013Figures'!$I:$I,$C202,'2013Figures'!$B:$B,"CyToBroker",'2013Figures'!$G:$G,"P1")</f>
        <v>0</v>
      </c>
      <c r="J202" s="8">
        <v>201401</v>
      </c>
      <c r="L202" s="42">
        <f>SUMIFS('2012Figures'!$J:$J,'2012Figures'!$C:$C,$A202,'2012Figures'!$H:$H,$B202,'2012Figures'!$I:$I,$C202)</f>
        <v>0</v>
      </c>
      <c r="M202" s="42">
        <f>SUMIFS('2012Figures'!$J:$J,'2012Figures'!$C:$C,$A202,'2012Figures'!$H:$H,$B202,'2012Figures'!$I:$I,$C202,'2012Figures'!$B:$B,"BrokerToCy",'2012Figures'!$G:$G,"E1")</f>
        <v>0</v>
      </c>
      <c r="N202" s="42">
        <f>SUMIFS('2012Figures'!$J:$J,'2012Figures'!$C:$C,$A202,'2012Figures'!$H:$H,$B202,'2012Figures'!$I:$I,$C202,'2012Figures'!$B:$B,"BrokerToCy",'2012Figures'!$G:$G,"P1")</f>
        <v>0</v>
      </c>
      <c r="O202" s="42">
        <f>SUMIFS('2012Figures'!$J:$J,'2012Figures'!$C:$C,$A202,'2012Figures'!$H:$H,$B202,'2012Figures'!$I:$I,$C202,'2012Figures'!$B:$B,"CyToBroker",'2012Figures'!$G:$G,"E1")</f>
        <v>0</v>
      </c>
      <c r="P202" s="42">
        <f>SUMIFS('2012Figures'!$J:$J,'2012Figures'!$C:$C,$A202,'2012Figures'!$H:$H,$B202,'2012Figures'!$I:$I,$C202,'2012Figures'!$B:$B,"CyToBroker",'2012Figures'!$G:$G,"P1")</f>
        <v>0</v>
      </c>
      <c r="R202" s="46" t="str">
        <f t="shared" si="51"/>
        <v/>
      </c>
      <c r="S202" s="46" t="str">
        <f t="shared" si="47"/>
        <v/>
      </c>
      <c r="T202" s="46" t="str">
        <f t="shared" si="48"/>
        <v/>
      </c>
      <c r="U202" s="46" t="str">
        <f t="shared" si="49"/>
        <v/>
      </c>
      <c r="V202" s="46" t="str">
        <f t="shared" si="50"/>
        <v/>
      </c>
    </row>
    <row r="203" spans="1:22" x14ac:dyDescent="0.2">
      <c r="A203" s="1">
        <v>118</v>
      </c>
      <c r="B203" s="1" t="s">
        <v>109</v>
      </c>
      <c r="C203" s="8">
        <v>8</v>
      </c>
      <c r="D203" s="29">
        <f>SUMIFS('2013Figures'!$J:$J,'2013Figures'!$C:$C,$A203,'2013Figures'!$H:$H,$B203,'2013Figures'!$I:$I,$C203)</f>
        <v>0</v>
      </c>
      <c r="E203" s="29">
        <f>SUMIFS('2013Figures'!$J:$J,'2013Figures'!$C:$C,$A203,'2013Figures'!$H:$H,$B203,'2013Figures'!$I:$I,$C203,'2013Figures'!$B:$B,"BrokerToCy",'2013Figures'!$G:$G,"E1")</f>
        <v>0</v>
      </c>
      <c r="F203" s="29">
        <f>SUMIFS('2013Figures'!$J:$J,'2013Figures'!$C:$C,$A203,'2013Figures'!$H:$H,$B203,'2013Figures'!$I:$I,$C203,'2013Figures'!$B:$B,"BrokerToCy",'2013Figures'!$G:$G,"P1")</f>
        <v>0</v>
      </c>
      <c r="G203" s="29">
        <f>SUMIFS('2013Figures'!$J:$J,'2013Figures'!$C:$C,$A203,'2013Figures'!$H:$H,$B203,'2013Figures'!$I:$I,$C203,'2013Figures'!$B:$B,"CyToBroker",'2013Figures'!$G:$G,"E1")</f>
        <v>0</v>
      </c>
      <c r="H203" s="29">
        <f>SUMIFS('2013Figures'!$J:$J,'2013Figures'!$C:$C,$A203,'2013Figures'!$H:$H,$B203,'2013Figures'!$I:$I,$C203,'2013Figures'!$B:$B,"CyToBroker",'2013Figures'!$G:$G,"P1")</f>
        <v>0</v>
      </c>
      <c r="I203" s="30"/>
      <c r="J203" s="31">
        <v>201301</v>
      </c>
      <c r="K203" s="30"/>
      <c r="L203" s="42">
        <f>SUMIFS('2012Figures'!$J:$J,'2012Figures'!$C:$C,$A203,'2012Figures'!$H:$H,$B203,'2012Figures'!$I:$I,$C203)</f>
        <v>0</v>
      </c>
      <c r="M203" s="42">
        <f>SUMIFS('2012Figures'!$J:$J,'2012Figures'!$C:$C,$A203,'2012Figures'!$H:$H,$B203,'2012Figures'!$I:$I,$C203,'2012Figures'!$B:$B,"BrokerToCy",'2012Figures'!$G:$G,"E1")</f>
        <v>0</v>
      </c>
      <c r="N203" s="42">
        <f>SUMIFS('2012Figures'!$J:$J,'2012Figures'!$C:$C,$A203,'2012Figures'!$H:$H,$B203,'2012Figures'!$I:$I,$C203,'2012Figures'!$B:$B,"BrokerToCy",'2012Figures'!$G:$G,"P1")</f>
        <v>0</v>
      </c>
      <c r="O203" s="42">
        <f>SUMIFS('2012Figures'!$J:$J,'2012Figures'!$C:$C,$A203,'2012Figures'!$H:$H,$B203,'2012Figures'!$I:$I,$C203,'2012Figures'!$B:$B,"CyToBroker",'2012Figures'!$G:$G,"E1")</f>
        <v>0</v>
      </c>
      <c r="P203" s="42">
        <f>SUMIFS('2012Figures'!$J:$J,'2012Figures'!$C:$C,$A203,'2012Figures'!$H:$H,$B203,'2012Figures'!$I:$I,$C203,'2012Figures'!$B:$B,"CyToBroker",'2012Figures'!$G:$G,"P1")</f>
        <v>0</v>
      </c>
      <c r="Q203" s="30"/>
      <c r="R203" s="46" t="str">
        <f t="shared" si="51"/>
        <v/>
      </c>
      <c r="S203" s="46" t="str">
        <f t="shared" si="47"/>
        <v/>
      </c>
      <c r="T203" s="46" t="str">
        <f t="shared" si="48"/>
        <v/>
      </c>
      <c r="U203" s="46" t="str">
        <f t="shared" si="49"/>
        <v/>
      </c>
      <c r="V203" s="46" t="str">
        <f t="shared" si="50"/>
        <v/>
      </c>
    </row>
    <row r="204" spans="1:22" x14ac:dyDescent="0.2">
      <c r="A204" s="1">
        <v>118</v>
      </c>
      <c r="B204" s="1" t="s">
        <v>109</v>
      </c>
      <c r="C204" s="8">
        <v>7</v>
      </c>
      <c r="D204" s="29">
        <f>SUMIFS('2013Figures'!$J:$J,'2013Figures'!$C:$C,$A204,'2013Figures'!$H:$H,$B204,'2013Figures'!$I:$I,$C204)</f>
        <v>0</v>
      </c>
      <c r="E204" s="9">
        <f>SUMIFS('2013Figures'!$J:$J,'2013Figures'!$C:$C,$A204,'2013Figures'!$H:$H,$B204,'2013Figures'!$I:$I,$C204,'2013Figures'!$B:$B,"BrokerToCy",'2013Figures'!$G:$G,"E1")</f>
        <v>0</v>
      </c>
      <c r="F204" s="9">
        <f>SUMIFS('2013Figures'!$J:$J,'2013Figures'!$C:$C,$A204,'2013Figures'!$H:$H,$B204,'2013Figures'!$I:$I,$C204,'2013Figures'!$B:$B,"BrokerToCy",'2013Figures'!$G:$G,"P1")</f>
        <v>0</v>
      </c>
      <c r="G204" s="9">
        <f>SUMIFS('2013Figures'!$J:$J,'2013Figures'!$C:$C,$A204,'2013Figures'!$H:$H,$B204,'2013Figures'!$I:$I,$C204,'2013Figures'!$B:$B,"CyToBroker",'2013Figures'!$G:$G,"E1")</f>
        <v>0</v>
      </c>
      <c r="H204" s="9">
        <f>SUMIFS('2013Figures'!$J:$J,'2013Figures'!$C:$C,$A204,'2013Figures'!$H:$H,$B204,'2013Figures'!$I:$I,$C204,'2013Figures'!$B:$B,"CyToBroker",'2013Figures'!$G:$G,"P1")</f>
        <v>0</v>
      </c>
      <c r="J204" s="8">
        <v>201201</v>
      </c>
      <c r="L204" s="42">
        <f>SUMIFS('2012Figures'!$J:$J,'2012Figures'!$C:$C,$A204,'2012Figures'!$H:$H,$B204,'2012Figures'!$I:$I,$C204)</f>
        <v>0</v>
      </c>
      <c r="M204" s="42">
        <f>SUMIFS('2012Figures'!$J:$J,'2012Figures'!$C:$C,$A204,'2012Figures'!$H:$H,$B204,'2012Figures'!$I:$I,$C204,'2012Figures'!$B:$B,"BrokerToCy",'2012Figures'!$G:$G,"E1")</f>
        <v>0</v>
      </c>
      <c r="N204" s="42">
        <f>SUMIFS('2012Figures'!$J:$J,'2012Figures'!$C:$C,$A204,'2012Figures'!$H:$H,$B204,'2012Figures'!$I:$I,$C204,'2012Figures'!$B:$B,"BrokerToCy",'2012Figures'!$G:$G,"P1")</f>
        <v>0</v>
      </c>
      <c r="O204" s="42">
        <f>SUMIFS('2012Figures'!$J:$J,'2012Figures'!$C:$C,$A204,'2012Figures'!$H:$H,$B204,'2012Figures'!$I:$I,$C204,'2012Figures'!$B:$B,"CyToBroker",'2012Figures'!$G:$G,"E1")</f>
        <v>0</v>
      </c>
      <c r="P204" s="42">
        <f>SUMIFS('2012Figures'!$J:$J,'2012Figures'!$C:$C,$A204,'2012Figures'!$H:$H,$B204,'2012Figures'!$I:$I,$C204,'2012Figures'!$B:$B,"CyToBroker",'2012Figures'!$G:$G,"P1")</f>
        <v>0</v>
      </c>
      <c r="R204" s="46" t="str">
        <f t="shared" si="51"/>
        <v/>
      </c>
      <c r="S204" s="46" t="str">
        <f t="shared" si="47"/>
        <v/>
      </c>
      <c r="T204" s="46" t="str">
        <f t="shared" si="48"/>
        <v/>
      </c>
      <c r="U204" s="46" t="str">
        <f t="shared" si="49"/>
        <v/>
      </c>
      <c r="V204" s="46" t="str">
        <f t="shared" si="50"/>
        <v/>
      </c>
    </row>
    <row r="205" spans="1:22" x14ac:dyDescent="0.2">
      <c r="A205" s="1">
        <v>118</v>
      </c>
      <c r="B205" s="1" t="s">
        <v>109</v>
      </c>
      <c r="C205" s="8">
        <v>6</v>
      </c>
      <c r="D205" s="29">
        <f>SUMIFS('2013Figures'!$J:$J,'2013Figures'!$C:$C,$A205,'2013Figures'!$H:$H,$B205,'2013Figures'!$I:$I,$C205)</f>
        <v>0</v>
      </c>
      <c r="E205" s="9">
        <f>SUMIFS('2013Figures'!$J:$J,'2013Figures'!$C:$C,$A205,'2013Figures'!$H:$H,$B205,'2013Figures'!$I:$I,$C205,'2013Figures'!$B:$B,"BrokerToCy",'2013Figures'!$G:$G,"E1")</f>
        <v>0</v>
      </c>
      <c r="F205" s="9">
        <f>SUMIFS('2013Figures'!$J:$J,'2013Figures'!$C:$C,$A205,'2013Figures'!$H:$H,$B205,'2013Figures'!$I:$I,$C205,'2013Figures'!$B:$B,"BrokerToCy",'2013Figures'!$G:$G,"P1")</f>
        <v>0</v>
      </c>
      <c r="G205" s="9">
        <f>SUMIFS('2013Figures'!$J:$J,'2013Figures'!$C:$C,$A205,'2013Figures'!$H:$H,$B205,'2013Figures'!$I:$I,$C205,'2013Figures'!$B:$B,"CyToBroker",'2013Figures'!$G:$G,"E1")</f>
        <v>0</v>
      </c>
      <c r="H205" s="9">
        <f>SUMIFS('2013Figures'!$J:$J,'2013Figures'!$C:$C,$A205,'2013Figures'!$H:$H,$B205,'2013Figures'!$I:$I,$C205,'2013Figures'!$B:$B,"CyToBroker",'2013Figures'!$G:$G,"P1")</f>
        <v>0</v>
      </c>
      <c r="J205" s="8">
        <v>201101</v>
      </c>
      <c r="L205" s="42">
        <f>SUMIFS('2012Figures'!$J:$J,'2012Figures'!$C:$C,$A205,'2012Figures'!$H:$H,$B205,'2012Figures'!$I:$I,$C205)</f>
        <v>0</v>
      </c>
      <c r="M205" s="42">
        <f>SUMIFS('2012Figures'!$J:$J,'2012Figures'!$C:$C,$A205,'2012Figures'!$H:$H,$B205,'2012Figures'!$I:$I,$C205,'2012Figures'!$B:$B,"BrokerToCy",'2012Figures'!$G:$G,"E1")</f>
        <v>0</v>
      </c>
      <c r="N205" s="42">
        <f>SUMIFS('2012Figures'!$J:$J,'2012Figures'!$C:$C,$A205,'2012Figures'!$H:$H,$B205,'2012Figures'!$I:$I,$C205,'2012Figures'!$B:$B,"BrokerToCy",'2012Figures'!$G:$G,"P1")</f>
        <v>0</v>
      </c>
      <c r="O205" s="42">
        <f>SUMIFS('2012Figures'!$J:$J,'2012Figures'!$C:$C,$A205,'2012Figures'!$H:$H,$B205,'2012Figures'!$I:$I,$C205,'2012Figures'!$B:$B,"CyToBroker",'2012Figures'!$G:$G,"E1")</f>
        <v>0</v>
      </c>
      <c r="P205" s="42">
        <f>SUMIFS('2012Figures'!$J:$J,'2012Figures'!$C:$C,$A205,'2012Figures'!$H:$H,$B205,'2012Figures'!$I:$I,$C205,'2012Figures'!$B:$B,"CyToBroker",'2012Figures'!$G:$G,"P1")</f>
        <v>0</v>
      </c>
      <c r="R205" s="46" t="str">
        <f t="shared" si="51"/>
        <v/>
      </c>
      <c r="S205" s="46" t="str">
        <f t="shared" si="47"/>
        <v/>
      </c>
      <c r="T205" s="46" t="str">
        <f t="shared" si="48"/>
        <v/>
      </c>
      <c r="U205" s="46" t="str">
        <f t="shared" si="49"/>
        <v/>
      </c>
      <c r="V205" s="46" t="str">
        <f t="shared" si="50"/>
        <v/>
      </c>
    </row>
    <row r="206" spans="1:22" x14ac:dyDescent="0.2">
      <c r="A206" s="1">
        <v>118</v>
      </c>
      <c r="B206" s="1" t="s">
        <v>109</v>
      </c>
      <c r="C206" s="8">
        <v>5</v>
      </c>
      <c r="D206" s="29">
        <f>SUMIFS('2013Figures'!$J:$J,'2013Figures'!$C:$C,$A206,'2013Figures'!$H:$H,$B206,'2013Figures'!$I:$I,$C206)</f>
        <v>0</v>
      </c>
      <c r="E206" s="9">
        <f>SUMIFS('2013Figures'!$J:$J,'2013Figures'!$C:$C,$A206,'2013Figures'!$H:$H,$B206,'2013Figures'!$I:$I,$C206,'2013Figures'!$B:$B,"BrokerToCy",'2013Figures'!$G:$G,"E1")</f>
        <v>0</v>
      </c>
      <c r="F206" s="9">
        <f>SUMIFS('2013Figures'!$J:$J,'2013Figures'!$C:$C,$A206,'2013Figures'!$H:$H,$B206,'2013Figures'!$I:$I,$C206,'2013Figures'!$B:$B,"BrokerToCy",'2013Figures'!$G:$G,"P1")</f>
        <v>0</v>
      </c>
      <c r="G206" s="9">
        <f>SUMIFS('2013Figures'!$J:$J,'2013Figures'!$C:$C,$A206,'2013Figures'!$H:$H,$B206,'2013Figures'!$I:$I,$C206,'2013Figures'!$B:$B,"CyToBroker",'2013Figures'!$G:$G,"E1")</f>
        <v>0</v>
      </c>
      <c r="H206" s="9">
        <f>SUMIFS('2013Figures'!$J:$J,'2013Figures'!$C:$C,$A206,'2013Figures'!$H:$H,$B206,'2013Figures'!$I:$I,$C206,'2013Figures'!$B:$B,"CyToBroker",'2013Figures'!$G:$G,"P1")</f>
        <v>0</v>
      </c>
      <c r="J206" s="8">
        <v>201001</v>
      </c>
      <c r="L206" s="42">
        <f>SUMIFS('2012Figures'!$J:$J,'2012Figures'!$C:$C,$A206,'2012Figures'!$H:$H,$B206,'2012Figures'!$I:$I,$C206)</f>
        <v>0</v>
      </c>
      <c r="M206" s="42">
        <f>SUMIFS('2012Figures'!$J:$J,'2012Figures'!$C:$C,$A206,'2012Figures'!$H:$H,$B206,'2012Figures'!$I:$I,$C206,'2012Figures'!$B:$B,"BrokerToCy",'2012Figures'!$G:$G,"E1")</f>
        <v>0</v>
      </c>
      <c r="N206" s="42">
        <f>SUMIFS('2012Figures'!$J:$J,'2012Figures'!$C:$C,$A206,'2012Figures'!$H:$H,$B206,'2012Figures'!$I:$I,$C206,'2012Figures'!$B:$B,"BrokerToCy",'2012Figures'!$G:$G,"P1")</f>
        <v>0</v>
      </c>
      <c r="O206" s="42">
        <f>SUMIFS('2012Figures'!$J:$J,'2012Figures'!$C:$C,$A206,'2012Figures'!$H:$H,$B206,'2012Figures'!$I:$I,$C206,'2012Figures'!$B:$B,"CyToBroker",'2012Figures'!$G:$G,"E1")</f>
        <v>0</v>
      </c>
      <c r="P206" s="42">
        <f>SUMIFS('2012Figures'!$J:$J,'2012Figures'!$C:$C,$A206,'2012Figures'!$H:$H,$B206,'2012Figures'!$I:$I,$C206,'2012Figures'!$B:$B,"CyToBroker",'2012Figures'!$G:$G,"P1")</f>
        <v>0</v>
      </c>
      <c r="R206" s="46" t="str">
        <f t="shared" si="51"/>
        <v/>
      </c>
      <c r="S206" s="46" t="str">
        <f t="shared" si="47"/>
        <v/>
      </c>
      <c r="T206" s="46" t="str">
        <f t="shared" si="48"/>
        <v/>
      </c>
      <c r="U206" s="46" t="str">
        <f t="shared" si="49"/>
        <v/>
      </c>
      <c r="V206" s="46" t="str">
        <f t="shared" si="50"/>
        <v/>
      </c>
    </row>
    <row r="207" spans="1:22" x14ac:dyDescent="0.2">
      <c r="A207" s="1">
        <v>118</v>
      </c>
      <c r="B207" s="1" t="s">
        <v>109</v>
      </c>
      <c r="C207" s="8">
        <v>4</v>
      </c>
      <c r="D207" s="29">
        <f>SUMIFS('2013Figures'!$J:$J,'2013Figures'!$C:$C,$A207,'2013Figures'!$H:$H,$B207,'2013Figures'!$I:$I,$C207)</f>
        <v>0</v>
      </c>
      <c r="E207" s="9">
        <f>SUMIFS('2013Figures'!$J:$J,'2013Figures'!$C:$C,$A207,'2013Figures'!$H:$H,$B207,'2013Figures'!$I:$I,$C207,'2013Figures'!$B:$B,"BrokerToCy",'2013Figures'!$G:$G,"E1")</f>
        <v>0</v>
      </c>
      <c r="F207" s="9">
        <f>SUMIFS('2013Figures'!$J:$J,'2013Figures'!$C:$C,$A207,'2013Figures'!$H:$H,$B207,'2013Figures'!$I:$I,$C207,'2013Figures'!$B:$B,"BrokerToCy",'2013Figures'!$G:$G,"P1")</f>
        <v>0</v>
      </c>
      <c r="G207" s="9">
        <f>SUMIFS('2013Figures'!$J:$J,'2013Figures'!$C:$C,$A207,'2013Figures'!$H:$H,$B207,'2013Figures'!$I:$I,$C207,'2013Figures'!$B:$B,"CyToBroker",'2013Figures'!$G:$G,"E1")</f>
        <v>0</v>
      </c>
      <c r="H207" s="9">
        <f>SUMIFS('2013Figures'!$J:$J,'2013Figures'!$C:$C,$A207,'2013Figures'!$H:$H,$B207,'2013Figures'!$I:$I,$C207,'2013Figures'!$B:$B,"CyToBroker",'2013Figures'!$G:$G,"P1")</f>
        <v>0</v>
      </c>
      <c r="J207" s="8">
        <v>200901</v>
      </c>
      <c r="L207" s="42">
        <f>SUMIFS('2012Figures'!$J:$J,'2012Figures'!$C:$C,$A207,'2012Figures'!$H:$H,$B207,'2012Figures'!$I:$I,$C207)</f>
        <v>0</v>
      </c>
      <c r="M207" s="42">
        <f>SUMIFS('2012Figures'!$J:$J,'2012Figures'!$C:$C,$A207,'2012Figures'!$H:$H,$B207,'2012Figures'!$I:$I,$C207,'2012Figures'!$B:$B,"BrokerToCy",'2012Figures'!$G:$G,"E1")</f>
        <v>0</v>
      </c>
      <c r="N207" s="42">
        <f>SUMIFS('2012Figures'!$J:$J,'2012Figures'!$C:$C,$A207,'2012Figures'!$H:$H,$B207,'2012Figures'!$I:$I,$C207,'2012Figures'!$B:$B,"BrokerToCy",'2012Figures'!$G:$G,"P1")</f>
        <v>0</v>
      </c>
      <c r="O207" s="42">
        <f>SUMIFS('2012Figures'!$J:$J,'2012Figures'!$C:$C,$A207,'2012Figures'!$H:$H,$B207,'2012Figures'!$I:$I,$C207,'2012Figures'!$B:$B,"CyToBroker",'2012Figures'!$G:$G,"E1")</f>
        <v>0</v>
      </c>
      <c r="P207" s="42">
        <f>SUMIFS('2012Figures'!$J:$J,'2012Figures'!$C:$C,$A207,'2012Figures'!$H:$H,$B207,'2012Figures'!$I:$I,$C207,'2012Figures'!$B:$B,"CyToBroker",'2012Figures'!$G:$G,"P1")</f>
        <v>0</v>
      </c>
      <c r="R207" s="46" t="str">
        <f t="shared" si="51"/>
        <v/>
      </c>
      <c r="S207" s="46" t="str">
        <f t="shared" si="47"/>
        <v/>
      </c>
      <c r="T207" s="46" t="str">
        <f t="shared" si="48"/>
        <v/>
      </c>
      <c r="U207" s="46" t="str">
        <f t="shared" si="49"/>
        <v/>
      </c>
      <c r="V207" s="46" t="str">
        <f t="shared" si="50"/>
        <v/>
      </c>
    </row>
    <row r="208" spans="1:22" x14ac:dyDescent="0.2">
      <c r="A208" s="1">
        <v>118</v>
      </c>
      <c r="B208" s="1" t="s">
        <v>109</v>
      </c>
      <c r="C208" s="8">
        <v>3</v>
      </c>
      <c r="D208" s="29">
        <f>SUMIFS('2013Figures'!$J:$J,'2013Figures'!$C:$C,$A208,'2013Figures'!$H:$H,$B208,'2013Figures'!$I:$I,$C208)</f>
        <v>0</v>
      </c>
      <c r="E208" s="9">
        <f>SUMIFS('2013Figures'!$J:$J,'2013Figures'!$C:$C,$A208,'2013Figures'!$H:$H,$B208,'2013Figures'!$I:$I,$C208,'2013Figures'!$B:$B,"BrokerToCy",'2013Figures'!$G:$G,"E1")</f>
        <v>0</v>
      </c>
      <c r="F208" s="9">
        <f>SUMIFS('2013Figures'!$J:$J,'2013Figures'!$C:$C,$A208,'2013Figures'!$H:$H,$B208,'2013Figures'!$I:$I,$C208,'2013Figures'!$B:$B,"BrokerToCy",'2013Figures'!$G:$G,"P1")</f>
        <v>0</v>
      </c>
      <c r="G208" s="9">
        <f>SUMIFS('2013Figures'!$J:$J,'2013Figures'!$C:$C,$A208,'2013Figures'!$H:$H,$B208,'2013Figures'!$I:$I,$C208,'2013Figures'!$B:$B,"CyToBroker",'2013Figures'!$G:$G,"E1")</f>
        <v>0</v>
      </c>
      <c r="H208" s="9">
        <f>SUMIFS('2013Figures'!$J:$J,'2013Figures'!$C:$C,$A208,'2013Figures'!$H:$H,$B208,'2013Figures'!$I:$I,$C208,'2013Figures'!$B:$B,"CyToBroker",'2013Figures'!$G:$G,"P1")</f>
        <v>0</v>
      </c>
      <c r="J208" s="8">
        <v>200801</v>
      </c>
      <c r="L208" s="42">
        <f>SUMIFS('2012Figures'!$J:$J,'2012Figures'!$C:$C,$A208,'2012Figures'!$H:$H,$B208,'2012Figures'!$I:$I,$C208)</f>
        <v>0</v>
      </c>
      <c r="M208" s="42">
        <f>SUMIFS('2012Figures'!$J:$J,'2012Figures'!$C:$C,$A208,'2012Figures'!$H:$H,$B208,'2012Figures'!$I:$I,$C208,'2012Figures'!$B:$B,"BrokerToCy",'2012Figures'!$G:$G,"E1")</f>
        <v>0</v>
      </c>
      <c r="N208" s="42">
        <f>SUMIFS('2012Figures'!$J:$J,'2012Figures'!$C:$C,$A208,'2012Figures'!$H:$H,$B208,'2012Figures'!$I:$I,$C208,'2012Figures'!$B:$B,"BrokerToCy",'2012Figures'!$G:$G,"P1")</f>
        <v>0</v>
      </c>
      <c r="O208" s="42">
        <f>SUMIFS('2012Figures'!$J:$J,'2012Figures'!$C:$C,$A208,'2012Figures'!$H:$H,$B208,'2012Figures'!$I:$I,$C208,'2012Figures'!$B:$B,"CyToBroker",'2012Figures'!$G:$G,"E1")</f>
        <v>0</v>
      </c>
      <c r="P208" s="42">
        <f>SUMIFS('2012Figures'!$J:$J,'2012Figures'!$C:$C,$A208,'2012Figures'!$H:$H,$B208,'2012Figures'!$I:$I,$C208,'2012Figures'!$B:$B,"CyToBroker",'2012Figures'!$G:$G,"P1")</f>
        <v>0</v>
      </c>
      <c r="R208" s="46" t="str">
        <f t="shared" si="51"/>
        <v/>
      </c>
      <c r="S208" s="46" t="str">
        <f t="shared" si="47"/>
        <v/>
      </c>
      <c r="T208" s="46" t="str">
        <f t="shared" si="48"/>
        <v/>
      </c>
      <c r="U208" s="46" t="str">
        <f t="shared" si="49"/>
        <v/>
      </c>
      <c r="V208" s="46" t="str">
        <f t="shared" si="50"/>
        <v/>
      </c>
    </row>
    <row r="209" spans="1:22" x14ac:dyDescent="0.2">
      <c r="A209" s="1">
        <v>118</v>
      </c>
      <c r="B209" s="1" t="s">
        <v>109</v>
      </c>
      <c r="C209" s="8">
        <v>2</v>
      </c>
      <c r="D209" s="29">
        <f>SUMIFS('2013Figures'!$J:$J,'2013Figures'!$C:$C,$A209,'2013Figures'!$H:$H,$B209,'2013Figures'!$I:$I,$C209)</f>
        <v>0</v>
      </c>
      <c r="E209" s="9">
        <f>SUMIFS('2013Figures'!$J:$J,'2013Figures'!$C:$C,$A209,'2013Figures'!$H:$H,$B209,'2013Figures'!$I:$I,$C209,'2013Figures'!$B:$B,"BrokerToCy",'2013Figures'!$G:$G,"E1")</f>
        <v>0</v>
      </c>
      <c r="F209" s="9">
        <f>SUMIFS('2013Figures'!$J:$J,'2013Figures'!$C:$C,$A209,'2013Figures'!$H:$H,$B209,'2013Figures'!$I:$I,$C209,'2013Figures'!$B:$B,"BrokerToCy",'2013Figures'!$G:$G,"P1")</f>
        <v>0</v>
      </c>
      <c r="G209" s="9">
        <f>SUMIFS('2013Figures'!$J:$J,'2013Figures'!$C:$C,$A209,'2013Figures'!$H:$H,$B209,'2013Figures'!$I:$I,$C209,'2013Figures'!$B:$B,"CyToBroker",'2013Figures'!$G:$G,"E1")</f>
        <v>0</v>
      </c>
      <c r="H209" s="9">
        <f>SUMIFS('2013Figures'!$J:$J,'2013Figures'!$C:$C,$A209,'2013Figures'!$H:$H,$B209,'2013Figures'!$I:$I,$C209,'2013Figures'!$B:$B,"CyToBroker",'2013Figures'!$G:$G,"P1")</f>
        <v>0</v>
      </c>
      <c r="J209" s="8">
        <v>200701</v>
      </c>
      <c r="L209" s="42">
        <f>SUMIFS('2012Figures'!$J:$J,'2012Figures'!$C:$C,$A209,'2012Figures'!$H:$H,$B209,'2012Figures'!$I:$I,$C209)</f>
        <v>0</v>
      </c>
      <c r="M209" s="42">
        <f>SUMIFS('2012Figures'!$J:$J,'2012Figures'!$C:$C,$A209,'2012Figures'!$H:$H,$B209,'2012Figures'!$I:$I,$C209,'2012Figures'!$B:$B,"BrokerToCy",'2012Figures'!$G:$G,"E1")</f>
        <v>0</v>
      </c>
      <c r="N209" s="42">
        <f>SUMIFS('2012Figures'!$J:$J,'2012Figures'!$C:$C,$A209,'2012Figures'!$H:$H,$B209,'2012Figures'!$I:$I,$C209,'2012Figures'!$B:$B,"BrokerToCy",'2012Figures'!$G:$G,"P1")</f>
        <v>0</v>
      </c>
      <c r="O209" s="42">
        <f>SUMIFS('2012Figures'!$J:$J,'2012Figures'!$C:$C,$A209,'2012Figures'!$H:$H,$B209,'2012Figures'!$I:$I,$C209,'2012Figures'!$B:$B,"CyToBroker",'2012Figures'!$G:$G,"E1")</f>
        <v>0</v>
      </c>
      <c r="P209" s="42">
        <f>SUMIFS('2012Figures'!$J:$J,'2012Figures'!$C:$C,$A209,'2012Figures'!$H:$H,$B209,'2012Figures'!$I:$I,$C209,'2012Figures'!$B:$B,"CyToBroker",'2012Figures'!$G:$G,"P1")</f>
        <v>0</v>
      </c>
      <c r="R209" s="46" t="str">
        <f t="shared" si="51"/>
        <v/>
      </c>
      <c r="S209" s="46" t="str">
        <f t="shared" si="47"/>
        <v/>
      </c>
      <c r="T209" s="46" t="str">
        <f t="shared" si="48"/>
        <v/>
      </c>
      <c r="U209" s="46" t="str">
        <f t="shared" si="49"/>
        <v/>
      </c>
      <c r="V209" s="46" t="str">
        <f t="shared" si="50"/>
        <v/>
      </c>
    </row>
    <row r="210" spans="1:22" x14ac:dyDescent="0.2">
      <c r="A210" s="1">
        <v>118</v>
      </c>
      <c r="B210" s="1" t="s">
        <v>109</v>
      </c>
      <c r="C210" s="8">
        <v>1</v>
      </c>
      <c r="D210" s="29">
        <f>SUMIFS('2013Figures'!$J:$J,'2013Figures'!$C:$C,$A210,'2013Figures'!$H:$H,$B210,'2013Figures'!$I:$I,$C210)</f>
        <v>0</v>
      </c>
      <c r="E210" s="9">
        <f>SUMIFS('2013Figures'!$J:$J,'2013Figures'!$C:$C,$A210,'2013Figures'!$H:$H,$B210,'2013Figures'!$I:$I,$C210,'2013Figures'!$B:$B,"BrokerToCy",'2013Figures'!$G:$G,"E1")</f>
        <v>0</v>
      </c>
      <c r="F210" s="9">
        <f>SUMIFS('2013Figures'!$J:$J,'2013Figures'!$C:$C,$A210,'2013Figures'!$H:$H,$B210,'2013Figures'!$I:$I,$C210,'2013Figures'!$B:$B,"BrokerToCy",'2013Figures'!$G:$G,"P1")</f>
        <v>0</v>
      </c>
      <c r="G210" s="9">
        <f>SUMIFS('2013Figures'!$J:$J,'2013Figures'!$C:$C,$A210,'2013Figures'!$H:$H,$B210,'2013Figures'!$I:$I,$C210,'2013Figures'!$B:$B,"CyToBroker",'2013Figures'!$G:$G,"E1")</f>
        <v>0</v>
      </c>
      <c r="H210" s="9">
        <f>SUMIFS('2013Figures'!$J:$J,'2013Figures'!$C:$C,$A210,'2013Figures'!$H:$H,$B210,'2013Figures'!$I:$I,$C210,'2013Figures'!$B:$B,"CyToBroker",'2013Figures'!$G:$G,"P1")</f>
        <v>0</v>
      </c>
      <c r="J210" s="8">
        <v>200601</v>
      </c>
      <c r="L210" s="42">
        <f>SUMIFS('2012Figures'!$J:$J,'2012Figures'!$C:$C,$A210,'2012Figures'!$H:$H,$B210,'2012Figures'!$I:$I,$C210)</f>
        <v>0</v>
      </c>
      <c r="M210" s="42">
        <f>SUMIFS('2012Figures'!$J:$J,'2012Figures'!$C:$C,$A210,'2012Figures'!$H:$H,$B210,'2012Figures'!$I:$I,$C210,'2012Figures'!$B:$B,"BrokerToCy",'2012Figures'!$G:$G,"E1")</f>
        <v>0</v>
      </c>
      <c r="N210" s="42">
        <f>SUMIFS('2012Figures'!$J:$J,'2012Figures'!$C:$C,$A210,'2012Figures'!$H:$H,$B210,'2012Figures'!$I:$I,$C210,'2012Figures'!$B:$B,"BrokerToCy",'2012Figures'!$G:$G,"P1")</f>
        <v>0</v>
      </c>
      <c r="O210" s="42">
        <f>SUMIFS('2012Figures'!$J:$J,'2012Figures'!$C:$C,$A210,'2012Figures'!$H:$H,$B210,'2012Figures'!$I:$I,$C210,'2012Figures'!$B:$B,"CyToBroker",'2012Figures'!$G:$G,"E1")</f>
        <v>0</v>
      </c>
      <c r="P210" s="42">
        <f>SUMIFS('2012Figures'!$J:$J,'2012Figures'!$C:$C,$A210,'2012Figures'!$H:$H,$B210,'2012Figures'!$I:$I,$C210,'2012Figures'!$B:$B,"CyToBroker",'2012Figures'!$G:$G,"P1")</f>
        <v>0</v>
      </c>
      <c r="R210" s="46" t="str">
        <f t="shared" si="51"/>
        <v/>
      </c>
      <c r="S210" s="46" t="str">
        <f t="shared" si="47"/>
        <v/>
      </c>
      <c r="T210" s="46" t="str">
        <f t="shared" si="48"/>
        <v/>
      </c>
      <c r="U210" s="46" t="str">
        <f t="shared" si="49"/>
        <v/>
      </c>
      <c r="V210" s="46" t="str">
        <f t="shared" si="50"/>
        <v/>
      </c>
    </row>
    <row r="211" spans="1:22" x14ac:dyDescent="0.2">
      <c r="A211" s="1">
        <v>118</v>
      </c>
      <c r="B211" s="1" t="s">
        <v>109</v>
      </c>
      <c r="D211" s="29">
        <f>SUMIFS('2013Figures'!$J:$J,'2013Figures'!$C:$C,$A211,'2013Figures'!$I:$I,"")</f>
        <v>393</v>
      </c>
      <c r="E211" s="9">
        <f>SUMIFS('2013Figures'!$J:$J,'2013Figures'!$C:$C,$A211,'2013Figures'!$I:$I,"",'2013Figures'!$B:$B,"BrokerToCy",'2013Figures'!$G:$G,"E1")</f>
        <v>0</v>
      </c>
      <c r="F211" s="9">
        <f>SUMIFS('2013Figures'!$J:$J,'2013Figures'!$C:$C,$A211,'2013Figures'!$I:$I,"",'2013Figures'!$B:$B,"BrokerToCy",'2013Figures'!$G:$G,"P1")</f>
        <v>0</v>
      </c>
      <c r="G211" s="9">
        <f>SUMIFS('2013Figures'!$J:$J,'2013Figures'!$C:$C,$A211,'2013Figures'!$I:$I,"",'2013Figures'!$B:$B,"CyToBroker",'2013Figures'!$G:$G,"E1")</f>
        <v>393</v>
      </c>
      <c r="H211" s="9">
        <f>SUMIFS('2013Figures'!$J:$J,'2013Figures'!$C:$C,$A211,'2013Figures'!$I:$I,"",'2013Figures'!$B:$B,"CyToBroker",'2013Figures'!$G:$G,"P1")</f>
        <v>0</v>
      </c>
      <c r="J211" s="8" t="s">
        <v>131</v>
      </c>
      <c r="L211" s="42">
        <f>SUMIFS('2012Figures'!$J:$J,'2012Figures'!$C:$C,$A211,'2012Figures'!$I:$I,"")</f>
        <v>522</v>
      </c>
      <c r="M211" s="42">
        <f>SUMIFS('2012Figures'!$J:$J,'2012Figures'!$C:$C,$A211,'2012Figures'!$I:$I,"",'2012Figures'!$B:$B,"BrokerToCy",'2012Figures'!$G:$G,"E1")</f>
        <v>0</v>
      </c>
      <c r="N211" s="42">
        <f>SUMIFS('2012Figures'!$J:$J,'2012Figures'!$C:$C,$A211,'2012Figures'!$I:$I,"",'2012Figures'!$B:$B,"BrokerToCy",'2012Figures'!$G:$G,"P1")</f>
        <v>0</v>
      </c>
      <c r="O211" s="42">
        <f>SUMIFS('2012Figures'!$J:$J,'2012Figures'!$C:$C,$A211,'2012Figures'!$I:$I,"",'2012Figures'!$B:$B,"CyToBroker",'2012Figures'!$G:$G,"E1")</f>
        <v>522</v>
      </c>
      <c r="P211" s="42">
        <f>SUMIFS('2012Figures'!$J:$J,'2012Figures'!$C:$C,$A211,'2012Figures'!$I:$I,"",'2012Figures'!$B:$B,"CyToBroker",'2012Figures'!$G:$G,"P1")</f>
        <v>0</v>
      </c>
      <c r="R211" s="46">
        <f t="shared" si="51"/>
        <v>-0.25</v>
      </c>
      <c r="S211" s="46" t="str">
        <f t="shared" si="47"/>
        <v/>
      </c>
      <c r="T211" s="46" t="str">
        <f t="shared" si="48"/>
        <v/>
      </c>
      <c r="U211" s="46">
        <f t="shared" si="49"/>
        <v>-0.25</v>
      </c>
      <c r="V211" s="46" t="str">
        <f t="shared" si="50"/>
        <v/>
      </c>
    </row>
    <row r="212" spans="1:22" x14ac:dyDescent="0.2">
      <c r="A212" s="21"/>
      <c r="B212" s="21" t="s">
        <v>92</v>
      </c>
      <c r="C212" s="22"/>
      <c r="D212" s="23">
        <f>SUM(E212:H212)</f>
        <v>393</v>
      </c>
      <c r="E212" s="23">
        <f t="shared" ref="E212" si="52">SUM(E200:E211)</f>
        <v>0</v>
      </c>
      <c r="F212" s="23">
        <f t="shared" ref="F212" si="53">SUM(F200:F211)</f>
        <v>0</v>
      </c>
      <c r="G212" s="23">
        <f t="shared" ref="G212" si="54">SUM(G200:G211)</f>
        <v>393</v>
      </c>
      <c r="H212" s="23">
        <f t="shared" ref="H212" si="55">SUM(H200:H211)</f>
        <v>0</v>
      </c>
      <c r="I212" s="21"/>
      <c r="J212" s="22"/>
      <c r="K212" s="21"/>
      <c r="L212" s="43">
        <f>SUM(M212:P212)</f>
        <v>522</v>
      </c>
      <c r="M212" s="43">
        <f t="shared" ref="M212:P212" si="56">SUM(M200:M211)</f>
        <v>0</v>
      </c>
      <c r="N212" s="43">
        <f t="shared" si="56"/>
        <v>0</v>
      </c>
      <c r="O212" s="43">
        <f t="shared" si="56"/>
        <v>522</v>
      </c>
      <c r="P212" s="43">
        <f t="shared" si="56"/>
        <v>0</v>
      </c>
      <c r="Q212" s="21"/>
      <c r="R212" s="21"/>
      <c r="S212" s="21"/>
      <c r="T212" s="21"/>
      <c r="U212" s="21"/>
      <c r="V212" s="21"/>
    </row>
    <row r="213" spans="1:22" x14ac:dyDescent="0.2">
      <c r="A213" s="28">
        <v>119</v>
      </c>
      <c r="B213" s="28" t="s">
        <v>110</v>
      </c>
      <c r="C213" s="17" t="s">
        <v>88</v>
      </c>
      <c r="D213" s="18">
        <f>SUMIFS('2013Figures'!$J:$J,'2013Figures'!$C:$C,$A213)</f>
        <v>62114</v>
      </c>
      <c r="E213" s="18">
        <f>SUMIFS('2013Figures'!$J:$J,'2013Figures'!$C:$C,$A213,'2013Figures'!$B:$B,"BrokerToCy",'2013Figures'!$G:$G,"E1")</f>
        <v>0</v>
      </c>
      <c r="F213" s="18">
        <f>SUMIFS('2013Figures'!$J:$J,'2013Figures'!$C:$C,$A213,'2013Figures'!$B:$B,"BrokerToCy",'2013Figures'!$G:$G,"P1")</f>
        <v>0</v>
      </c>
      <c r="G213" s="18">
        <f>SUMIFS('2013Figures'!$J:$J,'2013Figures'!$C:$C,$A213,'2013Figures'!$B:$B,"CyToBroker",'2013Figures'!$G:$G,"E1")</f>
        <v>62114</v>
      </c>
      <c r="H213" s="18">
        <f>SUMIFS('2013Figures'!$J:$J,'2013Figures'!$C:$C,$A213,'2013Figures'!$B:$B,"CyToBroker",'2013Figures'!$G:$G,"P1")</f>
        <v>0</v>
      </c>
      <c r="I213" s="28"/>
      <c r="J213" s="17"/>
      <c r="K213" s="28"/>
      <c r="L213" s="41">
        <f>SUMIFS('2012Figures'!$J:$J,'2012Figures'!$C:$C,$A213)</f>
        <v>81042</v>
      </c>
      <c r="M213" s="41">
        <f>SUMIFS('2012Figures'!$J:$J,'2012Figures'!$C:$C,$A213,'2012Figures'!$B:$B,"BrokerToCy",'2012Figures'!$G:$G,"E1")</f>
        <v>0</v>
      </c>
      <c r="N213" s="41">
        <f>SUMIFS('2012Figures'!$J:$J,'2012Figures'!$C:$C,$A213,'2012Figures'!$B:$B,"BrokerToCy",'2012Figures'!$G:$G,"P1")</f>
        <v>0</v>
      </c>
      <c r="O213" s="41">
        <f>SUMIFS('2012Figures'!$J:$J,'2012Figures'!$C:$C,$A213,'2012Figures'!$B:$B,"CyToBroker",'2012Figures'!$G:$G,"E1")</f>
        <v>81042</v>
      </c>
      <c r="P213" s="41">
        <f>SUMIFS('2012Figures'!$J:$J,'2012Figures'!$C:$C,$A213,'2012Figures'!$B:$B,"CyToBroker",'2012Figures'!$G:$G,"P1")</f>
        <v>0</v>
      </c>
      <c r="Q213" s="28"/>
      <c r="R213" s="46">
        <f t="shared" si="51"/>
        <v>-0.23</v>
      </c>
      <c r="S213" s="46" t="str">
        <f t="shared" si="47"/>
        <v/>
      </c>
      <c r="T213" s="46" t="str">
        <f t="shared" si="48"/>
        <v/>
      </c>
      <c r="U213" s="46">
        <f t="shared" si="49"/>
        <v>-0.23</v>
      </c>
      <c r="V213" s="46" t="str">
        <f t="shared" si="50"/>
        <v/>
      </c>
    </row>
    <row r="214" spans="1:22" x14ac:dyDescent="0.2">
      <c r="A214" s="1">
        <v>119</v>
      </c>
      <c r="B214" s="1" t="s">
        <v>110</v>
      </c>
      <c r="C214" s="8">
        <v>9</v>
      </c>
      <c r="D214" s="29">
        <f>SUMIFS('2013Figures'!$J:$J,'2013Figures'!$C:$C,$A214,'2013Figures'!$H:$H,$B214,'2013Figures'!$I:$I,$C214)</f>
        <v>0</v>
      </c>
      <c r="E214" s="32">
        <f>SUMIFS('2013Figures'!$J:$J,'2013Figures'!$C:$C,$A214,'2013Figures'!$H:$H,$B214,'2013Figures'!$I:$I,$C214,'2013Figures'!$B:$B,"BrokerToCy",'2013Figures'!$G:$G,"E1")</f>
        <v>0</v>
      </c>
      <c r="F214" s="32">
        <f>SUMIFS('2013Figures'!$J:$J,'2013Figures'!$C:$C,$A214,'2013Figures'!$H:$H,$B214,'2013Figures'!$I:$I,$C214,'2013Figures'!$B:$B,"BrokerToCy",'2013Figures'!$G:$G,"P1")</f>
        <v>0</v>
      </c>
      <c r="G214" s="32">
        <f>SUMIFS('2013Figures'!$J:$J,'2013Figures'!$C:$C,$A214,'2013Figures'!$H:$H,$B214,'2013Figures'!$I:$I,$C214,'2013Figures'!$B:$B,"CyToBroker",'2013Figures'!$G:$G,"E1")</f>
        <v>0</v>
      </c>
      <c r="H214" s="32">
        <f>SUMIFS('2013Figures'!$J:$J,'2013Figures'!$C:$C,$A214,'2013Figures'!$H:$H,$B214,'2013Figures'!$I:$I,$C214,'2013Figures'!$B:$B,"CyToBroker",'2013Figures'!$G:$G,"P1")</f>
        <v>0</v>
      </c>
      <c r="I214" s="33"/>
      <c r="J214" s="34"/>
      <c r="K214" s="33"/>
      <c r="L214" s="42">
        <f>SUMIFS('2012Figures'!$J:$J,'2012Figures'!$C:$C,$A214,'2012Figures'!$H:$H,$B214,'2012Figures'!$I:$I,$C214)</f>
        <v>0</v>
      </c>
      <c r="M214" s="42">
        <f>SUMIFS('2012Figures'!$J:$J,'2012Figures'!$C:$C,$A214,'2012Figures'!$H:$H,$B214,'2012Figures'!$I:$I,$C214,'2012Figures'!$B:$B,"BrokerToCy",'2012Figures'!$G:$G,"E1")</f>
        <v>0</v>
      </c>
      <c r="N214" s="42">
        <f>SUMIFS('2012Figures'!$J:$J,'2012Figures'!$C:$C,$A214,'2012Figures'!$H:$H,$B214,'2012Figures'!$I:$I,$C214,'2012Figures'!$B:$B,"BrokerToCy",'2012Figures'!$G:$G,"P1")</f>
        <v>0</v>
      </c>
      <c r="O214" s="42">
        <f>SUMIFS('2012Figures'!$J:$J,'2012Figures'!$C:$C,$A214,'2012Figures'!$H:$H,$B214,'2012Figures'!$I:$I,$C214,'2012Figures'!$B:$B,"CyToBroker",'2012Figures'!$G:$G,"E1")</f>
        <v>0</v>
      </c>
      <c r="P214" s="42">
        <f>SUMIFS('2012Figures'!$J:$J,'2012Figures'!$C:$C,$A214,'2012Figures'!$H:$H,$B214,'2012Figures'!$I:$I,$C214,'2012Figures'!$B:$B,"CyToBroker",'2012Figures'!$G:$G,"P1")</f>
        <v>0</v>
      </c>
      <c r="Q214" s="33"/>
      <c r="R214" s="46" t="str">
        <f t="shared" si="51"/>
        <v/>
      </c>
      <c r="S214" s="46" t="str">
        <f t="shared" si="47"/>
        <v/>
      </c>
      <c r="T214" s="46" t="str">
        <f t="shared" si="48"/>
        <v/>
      </c>
      <c r="U214" s="46" t="str">
        <f t="shared" si="49"/>
        <v/>
      </c>
      <c r="V214" s="46" t="str">
        <f t="shared" si="50"/>
        <v/>
      </c>
    </row>
    <row r="215" spans="1:22" x14ac:dyDescent="0.2">
      <c r="A215" s="1">
        <v>119</v>
      </c>
      <c r="B215" s="1" t="s">
        <v>110</v>
      </c>
      <c r="C215" s="8">
        <v>8</v>
      </c>
      <c r="D215" s="29">
        <f>SUMIFS('2013Figures'!$J:$J,'2013Figures'!$C:$C,$A215,'2013Figures'!$H:$H,$B215,'2013Figures'!$I:$I,$C215)</f>
        <v>0</v>
      </c>
      <c r="E215" s="9">
        <f>SUMIFS('2013Figures'!$J:$J,'2013Figures'!$C:$C,$A215,'2013Figures'!$H:$H,$B215,'2013Figures'!$I:$I,$C215,'2013Figures'!$B:$B,"BrokerToCy",'2013Figures'!$G:$G,"E1")</f>
        <v>0</v>
      </c>
      <c r="F215" s="9">
        <f>SUMIFS('2013Figures'!$J:$J,'2013Figures'!$C:$C,$A215,'2013Figures'!$H:$H,$B215,'2013Figures'!$I:$I,$C215,'2013Figures'!$B:$B,"BrokerToCy",'2013Figures'!$G:$G,"P1")</f>
        <v>0</v>
      </c>
      <c r="G215" s="9">
        <f>SUMIFS('2013Figures'!$J:$J,'2013Figures'!$C:$C,$A215,'2013Figures'!$H:$H,$B215,'2013Figures'!$I:$I,$C215,'2013Figures'!$B:$B,"CyToBroker",'2013Figures'!$G:$G,"E1")</f>
        <v>0</v>
      </c>
      <c r="H215" s="9">
        <f>SUMIFS('2013Figures'!$J:$J,'2013Figures'!$C:$C,$A215,'2013Figures'!$H:$H,$B215,'2013Figures'!$I:$I,$C215,'2013Figures'!$B:$B,"CyToBroker",'2013Figures'!$G:$G,"P1")</f>
        <v>0</v>
      </c>
      <c r="J215" s="34">
        <v>201501</v>
      </c>
      <c r="L215" s="42">
        <f>SUMIFS('2012Figures'!$J:$J,'2012Figures'!$C:$C,$A215,'2012Figures'!$H:$H,$B215,'2012Figures'!$I:$I,$C215)</f>
        <v>0</v>
      </c>
      <c r="M215" s="42">
        <f>SUMIFS('2012Figures'!$J:$J,'2012Figures'!$C:$C,$A215,'2012Figures'!$H:$H,$B215,'2012Figures'!$I:$I,$C215,'2012Figures'!$B:$B,"BrokerToCy",'2012Figures'!$G:$G,"E1")</f>
        <v>0</v>
      </c>
      <c r="N215" s="42">
        <f>SUMIFS('2012Figures'!$J:$J,'2012Figures'!$C:$C,$A215,'2012Figures'!$H:$H,$B215,'2012Figures'!$I:$I,$C215,'2012Figures'!$B:$B,"BrokerToCy",'2012Figures'!$G:$G,"P1")</f>
        <v>0</v>
      </c>
      <c r="O215" s="42">
        <f>SUMIFS('2012Figures'!$J:$J,'2012Figures'!$C:$C,$A215,'2012Figures'!$H:$H,$B215,'2012Figures'!$I:$I,$C215,'2012Figures'!$B:$B,"CyToBroker",'2012Figures'!$G:$G,"E1")</f>
        <v>0</v>
      </c>
      <c r="P215" s="42">
        <f>SUMIFS('2012Figures'!$J:$J,'2012Figures'!$C:$C,$A215,'2012Figures'!$H:$H,$B215,'2012Figures'!$I:$I,$C215,'2012Figures'!$B:$B,"CyToBroker",'2012Figures'!$G:$G,"P1")</f>
        <v>0</v>
      </c>
      <c r="R215" s="46" t="str">
        <f t="shared" si="51"/>
        <v/>
      </c>
      <c r="S215" s="46" t="str">
        <f t="shared" si="47"/>
        <v/>
      </c>
      <c r="T215" s="46" t="str">
        <f t="shared" si="48"/>
        <v/>
      </c>
      <c r="U215" s="46" t="str">
        <f t="shared" si="49"/>
        <v/>
      </c>
      <c r="V215" s="46" t="str">
        <f t="shared" si="50"/>
        <v/>
      </c>
    </row>
    <row r="216" spans="1:22" x14ac:dyDescent="0.2">
      <c r="A216" s="1">
        <v>119</v>
      </c>
      <c r="B216" s="1" t="s">
        <v>110</v>
      </c>
      <c r="C216" s="8">
        <v>7</v>
      </c>
      <c r="D216" s="29">
        <f>SUMIFS('2013Figures'!$J:$J,'2013Figures'!$C:$C,$A216,'2013Figures'!$H:$H,$B216,'2013Figures'!$I:$I,$C216)</f>
        <v>0</v>
      </c>
      <c r="E216" s="9">
        <f>SUMIFS('2013Figures'!$J:$J,'2013Figures'!$C:$C,$A216,'2013Figures'!$H:$H,$B216,'2013Figures'!$I:$I,$C216,'2013Figures'!$B:$B,"BrokerToCy",'2013Figures'!$G:$G,"E1")</f>
        <v>0</v>
      </c>
      <c r="F216" s="9">
        <f>SUMIFS('2013Figures'!$J:$J,'2013Figures'!$C:$C,$A216,'2013Figures'!$H:$H,$B216,'2013Figures'!$I:$I,$C216,'2013Figures'!$B:$B,"BrokerToCy",'2013Figures'!$G:$G,"P1")</f>
        <v>0</v>
      </c>
      <c r="G216" s="9">
        <f>SUMIFS('2013Figures'!$J:$J,'2013Figures'!$C:$C,$A216,'2013Figures'!$H:$H,$B216,'2013Figures'!$I:$I,$C216,'2013Figures'!$B:$B,"CyToBroker",'2013Figures'!$G:$G,"E1")</f>
        <v>0</v>
      </c>
      <c r="H216" s="9">
        <f>SUMIFS('2013Figures'!$J:$J,'2013Figures'!$C:$C,$A216,'2013Figures'!$H:$H,$B216,'2013Figures'!$I:$I,$C216,'2013Figures'!$B:$B,"CyToBroker",'2013Figures'!$G:$G,"P1")</f>
        <v>0</v>
      </c>
      <c r="J216" s="8">
        <v>201401</v>
      </c>
      <c r="L216" s="42">
        <f>SUMIFS('2012Figures'!$J:$J,'2012Figures'!$C:$C,$A216,'2012Figures'!$H:$H,$B216,'2012Figures'!$I:$I,$C216)</f>
        <v>0</v>
      </c>
      <c r="M216" s="42">
        <f>SUMIFS('2012Figures'!$J:$J,'2012Figures'!$C:$C,$A216,'2012Figures'!$H:$H,$B216,'2012Figures'!$I:$I,$C216,'2012Figures'!$B:$B,"BrokerToCy",'2012Figures'!$G:$G,"E1")</f>
        <v>0</v>
      </c>
      <c r="N216" s="42">
        <f>SUMIFS('2012Figures'!$J:$J,'2012Figures'!$C:$C,$A216,'2012Figures'!$H:$H,$B216,'2012Figures'!$I:$I,$C216,'2012Figures'!$B:$B,"BrokerToCy",'2012Figures'!$G:$G,"P1")</f>
        <v>0</v>
      </c>
      <c r="O216" s="42">
        <f>SUMIFS('2012Figures'!$J:$J,'2012Figures'!$C:$C,$A216,'2012Figures'!$H:$H,$B216,'2012Figures'!$I:$I,$C216,'2012Figures'!$B:$B,"CyToBroker",'2012Figures'!$G:$G,"E1")</f>
        <v>0</v>
      </c>
      <c r="P216" s="42">
        <f>SUMIFS('2012Figures'!$J:$J,'2012Figures'!$C:$C,$A216,'2012Figures'!$H:$H,$B216,'2012Figures'!$I:$I,$C216,'2012Figures'!$B:$B,"CyToBroker",'2012Figures'!$G:$G,"P1")</f>
        <v>0</v>
      </c>
      <c r="R216" s="46" t="str">
        <f t="shared" si="51"/>
        <v/>
      </c>
      <c r="S216" s="46" t="str">
        <f t="shared" si="47"/>
        <v/>
      </c>
      <c r="T216" s="46" t="str">
        <f t="shared" si="48"/>
        <v/>
      </c>
      <c r="U216" s="46" t="str">
        <f t="shared" si="49"/>
        <v/>
      </c>
      <c r="V216" s="46" t="str">
        <f t="shared" si="50"/>
        <v/>
      </c>
    </row>
    <row r="217" spans="1:22" x14ac:dyDescent="0.2">
      <c r="A217" s="1">
        <v>119</v>
      </c>
      <c r="B217" s="1" t="s">
        <v>110</v>
      </c>
      <c r="C217" s="8">
        <v>6</v>
      </c>
      <c r="D217" s="29">
        <f>SUMIFS('2013Figures'!$J:$J,'2013Figures'!$C:$C,$A217,'2013Figures'!$H:$H,$B217,'2013Figures'!$I:$I,$C217)</f>
        <v>0</v>
      </c>
      <c r="E217" s="29">
        <f>SUMIFS('2013Figures'!$J:$J,'2013Figures'!$C:$C,$A217,'2013Figures'!$H:$H,$B217,'2013Figures'!$I:$I,$C217,'2013Figures'!$B:$B,"BrokerToCy",'2013Figures'!$G:$G,"E1")</f>
        <v>0</v>
      </c>
      <c r="F217" s="29">
        <f>SUMIFS('2013Figures'!$J:$J,'2013Figures'!$C:$C,$A217,'2013Figures'!$H:$H,$B217,'2013Figures'!$I:$I,$C217,'2013Figures'!$B:$B,"BrokerToCy",'2013Figures'!$G:$G,"P1")</f>
        <v>0</v>
      </c>
      <c r="G217" s="29">
        <f>SUMIFS('2013Figures'!$J:$J,'2013Figures'!$C:$C,$A217,'2013Figures'!$H:$H,$B217,'2013Figures'!$I:$I,$C217,'2013Figures'!$B:$B,"CyToBroker",'2013Figures'!$G:$G,"E1")</f>
        <v>0</v>
      </c>
      <c r="H217" s="29">
        <f>SUMIFS('2013Figures'!$J:$J,'2013Figures'!$C:$C,$A217,'2013Figures'!$H:$H,$B217,'2013Figures'!$I:$I,$C217,'2013Figures'!$B:$B,"CyToBroker",'2013Figures'!$G:$G,"P1")</f>
        <v>0</v>
      </c>
      <c r="I217" s="30"/>
      <c r="J217" s="31">
        <v>201301</v>
      </c>
      <c r="K217" s="30"/>
      <c r="L217" s="42">
        <f>SUMIFS('2012Figures'!$J:$J,'2012Figures'!$C:$C,$A217,'2012Figures'!$H:$H,$B217,'2012Figures'!$I:$I,$C217)</f>
        <v>0</v>
      </c>
      <c r="M217" s="42">
        <f>SUMIFS('2012Figures'!$J:$J,'2012Figures'!$C:$C,$A217,'2012Figures'!$H:$H,$B217,'2012Figures'!$I:$I,$C217,'2012Figures'!$B:$B,"BrokerToCy",'2012Figures'!$G:$G,"E1")</f>
        <v>0</v>
      </c>
      <c r="N217" s="42">
        <f>SUMIFS('2012Figures'!$J:$J,'2012Figures'!$C:$C,$A217,'2012Figures'!$H:$H,$B217,'2012Figures'!$I:$I,$C217,'2012Figures'!$B:$B,"BrokerToCy",'2012Figures'!$G:$G,"P1")</f>
        <v>0</v>
      </c>
      <c r="O217" s="42">
        <f>SUMIFS('2012Figures'!$J:$J,'2012Figures'!$C:$C,$A217,'2012Figures'!$H:$H,$B217,'2012Figures'!$I:$I,$C217,'2012Figures'!$B:$B,"CyToBroker",'2012Figures'!$G:$G,"E1")</f>
        <v>0</v>
      </c>
      <c r="P217" s="42">
        <f>SUMIFS('2012Figures'!$J:$J,'2012Figures'!$C:$C,$A217,'2012Figures'!$H:$H,$B217,'2012Figures'!$I:$I,$C217,'2012Figures'!$B:$B,"CyToBroker",'2012Figures'!$G:$G,"P1")</f>
        <v>0</v>
      </c>
      <c r="Q217" s="30"/>
      <c r="R217" s="46" t="str">
        <f t="shared" si="51"/>
        <v/>
      </c>
      <c r="S217" s="46" t="str">
        <f t="shared" si="47"/>
        <v/>
      </c>
      <c r="T217" s="46" t="str">
        <f t="shared" si="48"/>
        <v/>
      </c>
      <c r="U217" s="46" t="str">
        <f t="shared" si="49"/>
        <v/>
      </c>
      <c r="V217" s="46" t="str">
        <f t="shared" si="50"/>
        <v/>
      </c>
    </row>
    <row r="218" spans="1:22" x14ac:dyDescent="0.2">
      <c r="A218" s="1">
        <v>119</v>
      </c>
      <c r="B218" s="1" t="s">
        <v>110</v>
      </c>
      <c r="C218" s="8">
        <v>5</v>
      </c>
      <c r="D218" s="29">
        <f>SUMIFS('2013Figures'!$J:$J,'2013Figures'!$C:$C,$A218,'2013Figures'!$H:$H,$B218,'2013Figures'!$I:$I,$C218)</f>
        <v>0</v>
      </c>
      <c r="E218" s="9">
        <f>SUMIFS('2013Figures'!$J:$J,'2013Figures'!$C:$C,$A218,'2013Figures'!$H:$H,$B218,'2013Figures'!$I:$I,$C218,'2013Figures'!$B:$B,"BrokerToCy",'2013Figures'!$G:$G,"E1")</f>
        <v>0</v>
      </c>
      <c r="F218" s="9">
        <f>SUMIFS('2013Figures'!$J:$J,'2013Figures'!$C:$C,$A218,'2013Figures'!$H:$H,$B218,'2013Figures'!$I:$I,$C218,'2013Figures'!$B:$B,"BrokerToCy",'2013Figures'!$G:$G,"P1")</f>
        <v>0</v>
      </c>
      <c r="G218" s="9">
        <f>SUMIFS('2013Figures'!$J:$J,'2013Figures'!$C:$C,$A218,'2013Figures'!$H:$H,$B218,'2013Figures'!$I:$I,$C218,'2013Figures'!$B:$B,"CyToBroker",'2013Figures'!$G:$G,"E1")</f>
        <v>0</v>
      </c>
      <c r="H218" s="9">
        <f>SUMIFS('2013Figures'!$J:$J,'2013Figures'!$C:$C,$A218,'2013Figures'!$H:$H,$B218,'2013Figures'!$I:$I,$C218,'2013Figures'!$B:$B,"CyToBroker",'2013Figures'!$G:$G,"P1")</f>
        <v>0</v>
      </c>
      <c r="J218" s="8">
        <v>201201</v>
      </c>
      <c r="L218" s="42">
        <f>SUMIFS('2012Figures'!$J:$J,'2012Figures'!$C:$C,$A218,'2012Figures'!$H:$H,$B218,'2012Figures'!$I:$I,$C218)</f>
        <v>0</v>
      </c>
      <c r="M218" s="42">
        <f>SUMIFS('2012Figures'!$J:$J,'2012Figures'!$C:$C,$A218,'2012Figures'!$H:$H,$B218,'2012Figures'!$I:$I,$C218,'2012Figures'!$B:$B,"BrokerToCy",'2012Figures'!$G:$G,"E1")</f>
        <v>0</v>
      </c>
      <c r="N218" s="42">
        <f>SUMIFS('2012Figures'!$J:$J,'2012Figures'!$C:$C,$A218,'2012Figures'!$H:$H,$B218,'2012Figures'!$I:$I,$C218,'2012Figures'!$B:$B,"BrokerToCy",'2012Figures'!$G:$G,"P1")</f>
        <v>0</v>
      </c>
      <c r="O218" s="42">
        <f>SUMIFS('2012Figures'!$J:$J,'2012Figures'!$C:$C,$A218,'2012Figures'!$H:$H,$B218,'2012Figures'!$I:$I,$C218,'2012Figures'!$B:$B,"CyToBroker",'2012Figures'!$G:$G,"E1")</f>
        <v>0</v>
      </c>
      <c r="P218" s="42">
        <f>SUMIFS('2012Figures'!$J:$J,'2012Figures'!$C:$C,$A218,'2012Figures'!$H:$H,$B218,'2012Figures'!$I:$I,$C218,'2012Figures'!$B:$B,"CyToBroker",'2012Figures'!$G:$G,"P1")</f>
        <v>0</v>
      </c>
      <c r="R218" s="46" t="str">
        <f t="shared" si="51"/>
        <v/>
      </c>
      <c r="S218" s="46" t="str">
        <f t="shared" si="47"/>
        <v/>
      </c>
      <c r="T218" s="46" t="str">
        <f t="shared" si="48"/>
        <v/>
      </c>
      <c r="U218" s="46" t="str">
        <f t="shared" si="49"/>
        <v/>
      </c>
      <c r="V218" s="46" t="str">
        <f t="shared" si="50"/>
        <v/>
      </c>
    </row>
    <row r="219" spans="1:22" x14ac:dyDescent="0.2">
      <c r="A219" s="1">
        <v>119</v>
      </c>
      <c r="B219" s="1" t="s">
        <v>110</v>
      </c>
      <c r="C219" s="8">
        <v>4</v>
      </c>
      <c r="D219" s="29">
        <f>SUMIFS('2013Figures'!$J:$J,'2013Figures'!$C:$C,$A219,'2013Figures'!$H:$H,$B219,'2013Figures'!$I:$I,$C219)</f>
        <v>0</v>
      </c>
      <c r="E219" s="9">
        <f>SUMIFS('2013Figures'!$J:$J,'2013Figures'!$C:$C,$A219,'2013Figures'!$H:$H,$B219,'2013Figures'!$I:$I,$C219,'2013Figures'!$B:$B,"BrokerToCy",'2013Figures'!$G:$G,"E1")</f>
        <v>0</v>
      </c>
      <c r="F219" s="9">
        <f>SUMIFS('2013Figures'!$J:$J,'2013Figures'!$C:$C,$A219,'2013Figures'!$H:$H,$B219,'2013Figures'!$I:$I,$C219,'2013Figures'!$B:$B,"BrokerToCy",'2013Figures'!$G:$G,"P1")</f>
        <v>0</v>
      </c>
      <c r="G219" s="9">
        <f>SUMIFS('2013Figures'!$J:$J,'2013Figures'!$C:$C,$A219,'2013Figures'!$H:$H,$B219,'2013Figures'!$I:$I,$C219,'2013Figures'!$B:$B,"CyToBroker",'2013Figures'!$G:$G,"E1")</f>
        <v>0</v>
      </c>
      <c r="H219" s="9">
        <f>SUMIFS('2013Figures'!$J:$J,'2013Figures'!$C:$C,$A219,'2013Figures'!$H:$H,$B219,'2013Figures'!$I:$I,$C219,'2013Figures'!$B:$B,"CyToBroker",'2013Figures'!$G:$G,"P1")</f>
        <v>0</v>
      </c>
      <c r="J219" s="8">
        <v>201101</v>
      </c>
      <c r="L219" s="42">
        <f>SUMIFS('2012Figures'!$J:$J,'2012Figures'!$C:$C,$A219,'2012Figures'!$H:$H,$B219,'2012Figures'!$I:$I,$C219)</f>
        <v>0</v>
      </c>
      <c r="M219" s="42">
        <f>SUMIFS('2012Figures'!$J:$J,'2012Figures'!$C:$C,$A219,'2012Figures'!$H:$H,$B219,'2012Figures'!$I:$I,$C219,'2012Figures'!$B:$B,"BrokerToCy",'2012Figures'!$G:$G,"E1")</f>
        <v>0</v>
      </c>
      <c r="N219" s="42">
        <f>SUMIFS('2012Figures'!$J:$J,'2012Figures'!$C:$C,$A219,'2012Figures'!$H:$H,$B219,'2012Figures'!$I:$I,$C219,'2012Figures'!$B:$B,"BrokerToCy",'2012Figures'!$G:$G,"P1")</f>
        <v>0</v>
      </c>
      <c r="O219" s="42">
        <f>SUMIFS('2012Figures'!$J:$J,'2012Figures'!$C:$C,$A219,'2012Figures'!$H:$H,$B219,'2012Figures'!$I:$I,$C219,'2012Figures'!$B:$B,"CyToBroker",'2012Figures'!$G:$G,"E1")</f>
        <v>0</v>
      </c>
      <c r="P219" s="42">
        <f>SUMIFS('2012Figures'!$J:$J,'2012Figures'!$C:$C,$A219,'2012Figures'!$H:$H,$B219,'2012Figures'!$I:$I,$C219,'2012Figures'!$B:$B,"CyToBroker",'2012Figures'!$G:$G,"P1")</f>
        <v>0</v>
      </c>
      <c r="R219" s="46" t="str">
        <f t="shared" si="51"/>
        <v/>
      </c>
      <c r="S219" s="46" t="str">
        <f t="shared" si="47"/>
        <v/>
      </c>
      <c r="T219" s="46" t="str">
        <f t="shared" si="48"/>
        <v/>
      </c>
      <c r="U219" s="46" t="str">
        <f t="shared" si="49"/>
        <v/>
      </c>
      <c r="V219" s="46" t="str">
        <f t="shared" si="50"/>
        <v/>
      </c>
    </row>
    <row r="220" spans="1:22" x14ac:dyDescent="0.2">
      <c r="A220" s="1">
        <v>119</v>
      </c>
      <c r="B220" s="1" t="s">
        <v>110</v>
      </c>
      <c r="C220" s="8">
        <v>3</v>
      </c>
      <c r="D220" s="29">
        <f>SUMIFS('2013Figures'!$J:$J,'2013Figures'!$C:$C,$A220,'2013Figures'!$H:$H,$B220,'2013Figures'!$I:$I,$C220)</f>
        <v>0</v>
      </c>
      <c r="E220" s="9">
        <f>SUMIFS('2013Figures'!$J:$J,'2013Figures'!$C:$C,$A220,'2013Figures'!$H:$H,$B220,'2013Figures'!$I:$I,$C220,'2013Figures'!$B:$B,"BrokerToCy",'2013Figures'!$G:$G,"E1")</f>
        <v>0</v>
      </c>
      <c r="F220" s="9">
        <f>SUMIFS('2013Figures'!$J:$J,'2013Figures'!$C:$C,$A220,'2013Figures'!$H:$H,$B220,'2013Figures'!$I:$I,$C220,'2013Figures'!$B:$B,"BrokerToCy",'2013Figures'!$G:$G,"P1")</f>
        <v>0</v>
      </c>
      <c r="G220" s="9">
        <f>SUMIFS('2013Figures'!$J:$J,'2013Figures'!$C:$C,$A220,'2013Figures'!$H:$H,$B220,'2013Figures'!$I:$I,$C220,'2013Figures'!$B:$B,"CyToBroker",'2013Figures'!$G:$G,"E1")</f>
        <v>0</v>
      </c>
      <c r="H220" s="9">
        <f>SUMIFS('2013Figures'!$J:$J,'2013Figures'!$C:$C,$A220,'2013Figures'!$H:$H,$B220,'2013Figures'!$I:$I,$C220,'2013Figures'!$B:$B,"CyToBroker",'2013Figures'!$G:$G,"P1")</f>
        <v>0</v>
      </c>
      <c r="J220" s="8">
        <v>201001</v>
      </c>
      <c r="L220" s="42">
        <f>SUMIFS('2012Figures'!$J:$J,'2012Figures'!$C:$C,$A220,'2012Figures'!$H:$H,$B220,'2012Figures'!$I:$I,$C220)</f>
        <v>0</v>
      </c>
      <c r="M220" s="42">
        <f>SUMIFS('2012Figures'!$J:$J,'2012Figures'!$C:$C,$A220,'2012Figures'!$H:$H,$B220,'2012Figures'!$I:$I,$C220,'2012Figures'!$B:$B,"BrokerToCy",'2012Figures'!$G:$G,"E1")</f>
        <v>0</v>
      </c>
      <c r="N220" s="42">
        <f>SUMIFS('2012Figures'!$J:$J,'2012Figures'!$C:$C,$A220,'2012Figures'!$H:$H,$B220,'2012Figures'!$I:$I,$C220,'2012Figures'!$B:$B,"BrokerToCy",'2012Figures'!$G:$G,"P1")</f>
        <v>0</v>
      </c>
      <c r="O220" s="42">
        <f>SUMIFS('2012Figures'!$J:$J,'2012Figures'!$C:$C,$A220,'2012Figures'!$H:$H,$B220,'2012Figures'!$I:$I,$C220,'2012Figures'!$B:$B,"CyToBroker",'2012Figures'!$G:$G,"E1")</f>
        <v>0</v>
      </c>
      <c r="P220" s="42">
        <f>SUMIFS('2012Figures'!$J:$J,'2012Figures'!$C:$C,$A220,'2012Figures'!$H:$H,$B220,'2012Figures'!$I:$I,$C220,'2012Figures'!$B:$B,"CyToBroker",'2012Figures'!$G:$G,"P1")</f>
        <v>0</v>
      </c>
      <c r="R220" s="46" t="str">
        <f t="shared" si="51"/>
        <v/>
      </c>
      <c r="S220" s="46" t="str">
        <f t="shared" si="47"/>
        <v/>
      </c>
      <c r="T220" s="46" t="str">
        <f t="shared" si="48"/>
        <v/>
      </c>
      <c r="U220" s="46" t="str">
        <f t="shared" si="49"/>
        <v/>
      </c>
      <c r="V220" s="46" t="str">
        <f t="shared" si="50"/>
        <v/>
      </c>
    </row>
    <row r="221" spans="1:22" x14ac:dyDescent="0.2">
      <c r="A221" s="1">
        <v>119</v>
      </c>
      <c r="B221" s="1" t="s">
        <v>110</v>
      </c>
      <c r="C221" s="8">
        <v>2</v>
      </c>
      <c r="D221" s="29">
        <f>SUMIFS('2013Figures'!$J:$J,'2013Figures'!$C:$C,$A221,'2013Figures'!$H:$H,$B221,'2013Figures'!$I:$I,$C221)</f>
        <v>0</v>
      </c>
      <c r="E221" s="9">
        <f>SUMIFS('2013Figures'!$J:$J,'2013Figures'!$C:$C,$A221,'2013Figures'!$H:$H,$B221,'2013Figures'!$I:$I,$C221,'2013Figures'!$B:$B,"BrokerToCy",'2013Figures'!$G:$G,"E1")</f>
        <v>0</v>
      </c>
      <c r="F221" s="9">
        <f>SUMIFS('2013Figures'!$J:$J,'2013Figures'!$C:$C,$A221,'2013Figures'!$H:$H,$B221,'2013Figures'!$I:$I,$C221,'2013Figures'!$B:$B,"BrokerToCy",'2013Figures'!$G:$G,"P1")</f>
        <v>0</v>
      </c>
      <c r="G221" s="9">
        <f>SUMIFS('2013Figures'!$J:$J,'2013Figures'!$C:$C,$A221,'2013Figures'!$H:$H,$B221,'2013Figures'!$I:$I,$C221,'2013Figures'!$B:$B,"CyToBroker",'2013Figures'!$G:$G,"E1")</f>
        <v>0</v>
      </c>
      <c r="H221" s="9">
        <f>SUMIFS('2013Figures'!$J:$J,'2013Figures'!$C:$C,$A221,'2013Figures'!$H:$H,$B221,'2013Figures'!$I:$I,$C221,'2013Figures'!$B:$B,"CyToBroker",'2013Figures'!$G:$G,"P1")</f>
        <v>0</v>
      </c>
      <c r="J221" s="8">
        <v>200901</v>
      </c>
      <c r="L221" s="42">
        <f>SUMIFS('2012Figures'!$J:$J,'2012Figures'!$C:$C,$A221,'2012Figures'!$H:$H,$B221,'2012Figures'!$I:$I,$C221)</f>
        <v>0</v>
      </c>
      <c r="M221" s="42">
        <f>SUMIFS('2012Figures'!$J:$J,'2012Figures'!$C:$C,$A221,'2012Figures'!$H:$H,$B221,'2012Figures'!$I:$I,$C221,'2012Figures'!$B:$B,"BrokerToCy",'2012Figures'!$G:$G,"E1")</f>
        <v>0</v>
      </c>
      <c r="N221" s="42">
        <f>SUMIFS('2012Figures'!$J:$J,'2012Figures'!$C:$C,$A221,'2012Figures'!$H:$H,$B221,'2012Figures'!$I:$I,$C221,'2012Figures'!$B:$B,"BrokerToCy",'2012Figures'!$G:$G,"P1")</f>
        <v>0</v>
      </c>
      <c r="O221" s="42">
        <f>SUMIFS('2012Figures'!$J:$J,'2012Figures'!$C:$C,$A221,'2012Figures'!$H:$H,$B221,'2012Figures'!$I:$I,$C221,'2012Figures'!$B:$B,"CyToBroker",'2012Figures'!$G:$G,"E1")</f>
        <v>0</v>
      </c>
      <c r="P221" s="42">
        <f>SUMIFS('2012Figures'!$J:$J,'2012Figures'!$C:$C,$A221,'2012Figures'!$H:$H,$B221,'2012Figures'!$I:$I,$C221,'2012Figures'!$B:$B,"CyToBroker",'2012Figures'!$G:$G,"P1")</f>
        <v>0</v>
      </c>
      <c r="R221" s="46" t="str">
        <f t="shared" si="51"/>
        <v/>
      </c>
      <c r="S221" s="46" t="str">
        <f t="shared" si="47"/>
        <v/>
      </c>
      <c r="T221" s="46" t="str">
        <f t="shared" si="48"/>
        <v/>
      </c>
      <c r="U221" s="46" t="str">
        <f t="shared" si="49"/>
        <v/>
      </c>
      <c r="V221" s="46" t="str">
        <f t="shared" si="50"/>
        <v/>
      </c>
    </row>
    <row r="222" spans="1:22" x14ac:dyDescent="0.2">
      <c r="A222" s="1">
        <v>119</v>
      </c>
      <c r="B222" s="1" t="s">
        <v>110</v>
      </c>
      <c r="C222" s="8">
        <v>1</v>
      </c>
      <c r="D222" s="29">
        <f>SUMIFS('2013Figures'!$J:$J,'2013Figures'!$C:$C,$A222,'2013Figures'!$H:$H,$B222,'2013Figures'!$I:$I,$C222)</f>
        <v>0</v>
      </c>
      <c r="E222" s="9">
        <f>SUMIFS('2013Figures'!$J:$J,'2013Figures'!$C:$C,$A222,'2013Figures'!$H:$H,$B222,'2013Figures'!$I:$I,$C222,'2013Figures'!$B:$B,"BrokerToCy",'2013Figures'!$G:$G,"E1")</f>
        <v>0</v>
      </c>
      <c r="F222" s="9">
        <f>SUMIFS('2013Figures'!$J:$J,'2013Figures'!$C:$C,$A222,'2013Figures'!$H:$H,$B222,'2013Figures'!$I:$I,$C222,'2013Figures'!$B:$B,"BrokerToCy",'2013Figures'!$G:$G,"P1")</f>
        <v>0</v>
      </c>
      <c r="G222" s="9">
        <f>SUMIFS('2013Figures'!$J:$J,'2013Figures'!$C:$C,$A222,'2013Figures'!$H:$H,$B222,'2013Figures'!$I:$I,$C222,'2013Figures'!$B:$B,"CyToBroker",'2013Figures'!$G:$G,"E1")</f>
        <v>0</v>
      </c>
      <c r="H222" s="9">
        <f>SUMIFS('2013Figures'!$J:$J,'2013Figures'!$C:$C,$A222,'2013Figures'!$H:$H,$B222,'2013Figures'!$I:$I,$C222,'2013Figures'!$B:$B,"CyToBroker",'2013Figures'!$G:$G,"P1")</f>
        <v>0</v>
      </c>
      <c r="J222" s="8">
        <v>200801</v>
      </c>
      <c r="L222" s="42">
        <f>SUMIFS('2012Figures'!$J:$J,'2012Figures'!$C:$C,$A222,'2012Figures'!$H:$H,$B222,'2012Figures'!$I:$I,$C222)</f>
        <v>0</v>
      </c>
      <c r="M222" s="42">
        <f>SUMIFS('2012Figures'!$J:$J,'2012Figures'!$C:$C,$A222,'2012Figures'!$H:$H,$B222,'2012Figures'!$I:$I,$C222,'2012Figures'!$B:$B,"BrokerToCy",'2012Figures'!$G:$G,"E1")</f>
        <v>0</v>
      </c>
      <c r="N222" s="42">
        <f>SUMIFS('2012Figures'!$J:$J,'2012Figures'!$C:$C,$A222,'2012Figures'!$H:$H,$B222,'2012Figures'!$I:$I,$C222,'2012Figures'!$B:$B,"BrokerToCy",'2012Figures'!$G:$G,"P1")</f>
        <v>0</v>
      </c>
      <c r="O222" s="42">
        <f>SUMIFS('2012Figures'!$J:$J,'2012Figures'!$C:$C,$A222,'2012Figures'!$H:$H,$B222,'2012Figures'!$I:$I,$C222,'2012Figures'!$B:$B,"CyToBroker",'2012Figures'!$G:$G,"E1")</f>
        <v>0</v>
      </c>
      <c r="P222" s="42">
        <f>SUMIFS('2012Figures'!$J:$J,'2012Figures'!$C:$C,$A222,'2012Figures'!$H:$H,$B222,'2012Figures'!$I:$I,$C222,'2012Figures'!$B:$B,"CyToBroker",'2012Figures'!$G:$G,"P1")</f>
        <v>0</v>
      </c>
      <c r="R222" s="46" t="str">
        <f t="shared" si="51"/>
        <v/>
      </c>
      <c r="S222" s="46" t="str">
        <f t="shared" si="47"/>
        <v/>
      </c>
      <c r="T222" s="46" t="str">
        <f t="shared" si="48"/>
        <v/>
      </c>
      <c r="U222" s="46" t="str">
        <f t="shared" si="49"/>
        <v/>
      </c>
      <c r="V222" s="46" t="str">
        <f t="shared" si="50"/>
        <v/>
      </c>
    </row>
    <row r="223" spans="1:22" x14ac:dyDescent="0.2">
      <c r="A223" s="1">
        <v>119</v>
      </c>
      <c r="B223" s="1" t="s">
        <v>110</v>
      </c>
      <c r="D223" s="29">
        <f>SUMIFS('2013Figures'!$J:$J,'2013Figures'!$C:$C,$A223,'2013Figures'!$I:$I,"")</f>
        <v>62114</v>
      </c>
      <c r="E223" s="9">
        <f>SUMIFS('2013Figures'!$J:$J,'2013Figures'!$C:$C,$A223,'2013Figures'!$I:$I,"",'2013Figures'!$B:$B,"BrokerToCy",'2013Figures'!$G:$G,"E1")</f>
        <v>0</v>
      </c>
      <c r="F223" s="9">
        <f>SUMIFS('2013Figures'!$J:$J,'2013Figures'!$C:$C,$A223,'2013Figures'!$I:$I,"",'2013Figures'!$B:$B,"BrokerToCy",'2013Figures'!$G:$G,"P1")</f>
        <v>0</v>
      </c>
      <c r="G223" s="9">
        <f>SUMIFS('2013Figures'!$J:$J,'2013Figures'!$C:$C,$A223,'2013Figures'!$I:$I,"",'2013Figures'!$B:$B,"CyToBroker",'2013Figures'!$G:$G,"E1")</f>
        <v>62114</v>
      </c>
      <c r="H223" s="9">
        <f>SUMIFS('2013Figures'!$J:$J,'2013Figures'!$C:$C,$A223,'2013Figures'!$I:$I,"",'2013Figures'!$B:$B,"CyToBroker",'2013Figures'!$G:$G,"P1")</f>
        <v>0</v>
      </c>
      <c r="J223" s="8" t="s">
        <v>131</v>
      </c>
      <c r="L223" s="42">
        <f>SUMIFS('2012Figures'!$J:$J,'2012Figures'!$C:$C,$A223,'2012Figures'!$I:$I,"")</f>
        <v>81042</v>
      </c>
      <c r="M223" s="42">
        <f>SUMIFS('2012Figures'!$J:$J,'2012Figures'!$C:$C,$A223,'2012Figures'!$I:$I,"",'2012Figures'!$B:$B,"BrokerToCy",'2012Figures'!$G:$G,"E1")</f>
        <v>0</v>
      </c>
      <c r="N223" s="42">
        <f>SUMIFS('2012Figures'!$J:$J,'2012Figures'!$C:$C,$A223,'2012Figures'!$I:$I,"",'2012Figures'!$B:$B,"BrokerToCy",'2012Figures'!$G:$G,"P1")</f>
        <v>0</v>
      </c>
      <c r="O223" s="42">
        <f>SUMIFS('2012Figures'!$J:$J,'2012Figures'!$C:$C,$A223,'2012Figures'!$I:$I,"",'2012Figures'!$B:$B,"CyToBroker",'2012Figures'!$G:$G,"E1")</f>
        <v>81042</v>
      </c>
      <c r="P223" s="42">
        <f>SUMIFS('2012Figures'!$J:$J,'2012Figures'!$C:$C,$A223,'2012Figures'!$I:$I,"",'2012Figures'!$B:$B,"CyToBroker",'2012Figures'!$G:$G,"P1")</f>
        <v>0</v>
      </c>
      <c r="R223" s="46">
        <f t="shared" si="51"/>
        <v>-0.23</v>
      </c>
      <c r="S223" s="46" t="str">
        <f t="shared" si="47"/>
        <v/>
      </c>
      <c r="T223" s="46" t="str">
        <f t="shared" si="48"/>
        <v/>
      </c>
      <c r="U223" s="46">
        <f t="shared" si="49"/>
        <v>-0.23</v>
      </c>
      <c r="V223" s="46" t="str">
        <f t="shared" si="50"/>
        <v/>
      </c>
    </row>
    <row r="224" spans="1:22" x14ac:dyDescent="0.2">
      <c r="A224" s="21"/>
      <c r="B224" s="21" t="s">
        <v>92</v>
      </c>
      <c r="C224" s="22"/>
      <c r="D224" s="23">
        <f>SUM(E224:H224)</f>
        <v>62114</v>
      </c>
      <c r="E224" s="23">
        <f>SUM(E214:E223)</f>
        <v>0</v>
      </c>
      <c r="F224" s="23">
        <f>SUM(F214:F223)</f>
        <v>0</v>
      </c>
      <c r="G224" s="23">
        <f>SUM(G214:G223)</f>
        <v>62114</v>
      </c>
      <c r="H224" s="23">
        <f>SUM(H214:H223)</f>
        <v>0</v>
      </c>
      <c r="I224" s="21"/>
      <c r="J224" s="22"/>
      <c r="K224" s="21"/>
      <c r="L224" s="43">
        <f>SUM(M224:P224)</f>
        <v>81042</v>
      </c>
      <c r="M224" s="43">
        <f>SUM(M214:M223)</f>
        <v>0</v>
      </c>
      <c r="N224" s="43">
        <f>SUM(N214:N223)</f>
        <v>0</v>
      </c>
      <c r="O224" s="43">
        <f>SUM(O214:O223)</f>
        <v>81042</v>
      </c>
      <c r="P224" s="43">
        <f>SUM(P214:P223)</f>
        <v>0</v>
      </c>
      <c r="Q224" s="21"/>
      <c r="R224" s="21"/>
      <c r="S224" s="21"/>
      <c r="T224" s="21"/>
      <c r="U224" s="21"/>
      <c r="V224" s="21"/>
    </row>
    <row r="225" spans="1:22" x14ac:dyDescent="0.2">
      <c r="A225" s="28">
        <v>121</v>
      </c>
      <c r="B225" s="28" t="s">
        <v>111</v>
      </c>
      <c r="C225" s="17" t="s">
        <v>88</v>
      </c>
      <c r="D225" s="18">
        <f>SUMIFS('2013Figures'!$J:$J,'2013Figures'!$C:$C,$A225)</f>
        <v>0</v>
      </c>
      <c r="E225" s="18">
        <f>SUMIFS('2013Figures'!$J:$J,'2013Figures'!$C:$C,$A225,'2013Figures'!$B:$B,"BrokerToCy",'2013Figures'!$G:$G,"E1")</f>
        <v>0</v>
      </c>
      <c r="F225" s="18">
        <f>SUMIFS('2013Figures'!$J:$J,'2013Figures'!$C:$C,$A225,'2013Figures'!$B:$B,"BrokerToCy",'2013Figures'!$G:$G,"P1")</f>
        <v>0</v>
      </c>
      <c r="G225" s="18">
        <f>SUMIFS('2013Figures'!$J:$J,'2013Figures'!$C:$C,$A225,'2013Figures'!$B:$B,"CyToBroker",'2013Figures'!$G:$G,"E1")</f>
        <v>0</v>
      </c>
      <c r="H225" s="18">
        <f>SUMIFS('2013Figures'!$J:$J,'2013Figures'!$C:$C,$A225,'2013Figures'!$B:$B,"CyToBroker",'2013Figures'!$G:$G,"P1")</f>
        <v>0</v>
      </c>
      <c r="I225" s="28"/>
      <c r="J225" s="17"/>
      <c r="K225" s="28"/>
      <c r="L225" s="41">
        <f>SUMIFS('2012Figures'!$J:$J,'2012Figures'!$C:$C,$A225)</f>
        <v>0</v>
      </c>
      <c r="M225" s="41">
        <f>SUMIFS('2012Figures'!$J:$J,'2012Figures'!$C:$C,$A225,'2012Figures'!$B:$B,"BrokerToCy",'2012Figures'!$G:$G,"E1")</f>
        <v>0</v>
      </c>
      <c r="N225" s="41">
        <f>SUMIFS('2012Figures'!$J:$J,'2012Figures'!$C:$C,$A225,'2012Figures'!$B:$B,"BrokerToCy",'2012Figures'!$G:$G,"P1")</f>
        <v>0</v>
      </c>
      <c r="O225" s="41">
        <f>SUMIFS('2012Figures'!$J:$J,'2012Figures'!$C:$C,$A225,'2012Figures'!$B:$B,"CyToBroker",'2012Figures'!$G:$G,"E1")</f>
        <v>0</v>
      </c>
      <c r="P225" s="41">
        <f>SUMIFS('2012Figures'!$J:$J,'2012Figures'!$C:$C,$A225,'2012Figures'!$B:$B,"CyToBroker",'2012Figures'!$G:$G,"P1")</f>
        <v>0</v>
      </c>
      <c r="Q225" s="28"/>
      <c r="R225" s="46" t="str">
        <f t="shared" si="51"/>
        <v/>
      </c>
      <c r="S225" s="46" t="str">
        <f t="shared" si="47"/>
        <v/>
      </c>
      <c r="T225" s="46" t="str">
        <f t="shared" si="48"/>
        <v/>
      </c>
      <c r="U225" s="46" t="str">
        <f t="shared" si="49"/>
        <v/>
      </c>
      <c r="V225" s="46" t="str">
        <f t="shared" si="50"/>
        <v/>
      </c>
    </row>
    <row r="226" spans="1:22" x14ac:dyDescent="0.2">
      <c r="A226" s="1">
        <v>121</v>
      </c>
      <c r="B226" s="1" t="s">
        <v>111</v>
      </c>
      <c r="C226" s="8">
        <v>7</v>
      </c>
      <c r="D226" s="29">
        <f>SUMIFS('2013Figures'!$J:$J,'2013Figures'!$C:$C,$A226,'2013Figures'!$H:$H,$B226,'2013Figures'!$I:$I,$C226)</f>
        <v>0</v>
      </c>
      <c r="E226" s="32">
        <f>SUMIFS('2013Figures'!$J:$J,'2013Figures'!$C:$C,$A226,'2013Figures'!$H:$H,$B226,'2013Figures'!$I:$I,$C226,'2013Figures'!$B:$B,"BrokerToCy",'2013Figures'!$G:$G,"E1")</f>
        <v>0</v>
      </c>
      <c r="F226" s="32">
        <f>SUMIFS('2013Figures'!$J:$J,'2013Figures'!$C:$C,$A226,'2013Figures'!$H:$H,$B226,'2013Figures'!$I:$I,$C226,'2013Figures'!$B:$B,"BrokerToCy",'2013Figures'!$G:$G,"P1")</f>
        <v>0</v>
      </c>
      <c r="G226" s="32">
        <f>SUMIFS('2013Figures'!$J:$J,'2013Figures'!$C:$C,$A226,'2013Figures'!$H:$H,$B226,'2013Figures'!$I:$I,$C226,'2013Figures'!$B:$B,"CyToBroker",'2013Figures'!$G:$G,"E1")</f>
        <v>0</v>
      </c>
      <c r="H226" s="32">
        <f>SUMIFS('2013Figures'!$J:$J,'2013Figures'!$C:$C,$A226,'2013Figures'!$H:$H,$B226,'2013Figures'!$I:$I,$C226,'2013Figures'!$B:$B,"CyToBroker",'2013Figures'!$G:$G,"P1")</f>
        <v>0</v>
      </c>
      <c r="I226" s="33"/>
      <c r="J226" s="34"/>
      <c r="K226" s="33"/>
      <c r="L226" s="42">
        <f>SUMIFS('2012Figures'!$J:$J,'2012Figures'!$C:$C,$A226,'2012Figures'!$H:$H,$B226,'2012Figures'!$I:$I,$C226)</f>
        <v>0</v>
      </c>
      <c r="M226" s="42">
        <f>SUMIFS('2012Figures'!$J:$J,'2012Figures'!$C:$C,$A226,'2012Figures'!$H:$H,$B226,'2012Figures'!$I:$I,$C226,'2012Figures'!$B:$B,"BrokerToCy",'2012Figures'!$G:$G,"E1")</f>
        <v>0</v>
      </c>
      <c r="N226" s="42">
        <f>SUMIFS('2012Figures'!$J:$J,'2012Figures'!$C:$C,$A226,'2012Figures'!$H:$H,$B226,'2012Figures'!$I:$I,$C226,'2012Figures'!$B:$B,"BrokerToCy",'2012Figures'!$G:$G,"P1")</f>
        <v>0</v>
      </c>
      <c r="O226" s="42">
        <f>SUMIFS('2012Figures'!$J:$J,'2012Figures'!$C:$C,$A226,'2012Figures'!$H:$H,$B226,'2012Figures'!$I:$I,$C226,'2012Figures'!$B:$B,"CyToBroker",'2012Figures'!$G:$G,"E1")</f>
        <v>0</v>
      </c>
      <c r="P226" s="42">
        <f>SUMIFS('2012Figures'!$J:$J,'2012Figures'!$C:$C,$A226,'2012Figures'!$H:$H,$B226,'2012Figures'!$I:$I,$C226,'2012Figures'!$B:$B,"CyToBroker",'2012Figures'!$G:$G,"P1")</f>
        <v>0</v>
      </c>
      <c r="Q226" s="33"/>
      <c r="R226" s="46" t="str">
        <f t="shared" si="51"/>
        <v/>
      </c>
      <c r="S226" s="46" t="str">
        <f t="shared" si="47"/>
        <v/>
      </c>
      <c r="T226" s="46" t="str">
        <f t="shared" si="48"/>
        <v/>
      </c>
      <c r="U226" s="46" t="str">
        <f t="shared" si="49"/>
        <v/>
      </c>
      <c r="V226" s="46" t="str">
        <f t="shared" si="50"/>
        <v/>
      </c>
    </row>
    <row r="227" spans="1:22" x14ac:dyDescent="0.2">
      <c r="A227" s="1">
        <v>121</v>
      </c>
      <c r="B227" s="1" t="s">
        <v>111</v>
      </c>
      <c r="C227" s="8">
        <v>6</v>
      </c>
      <c r="D227" s="29">
        <f>SUMIFS('2013Figures'!$J:$J,'2013Figures'!$C:$C,$A227,'2013Figures'!$H:$H,$B227,'2013Figures'!$I:$I,$C227)</f>
        <v>0</v>
      </c>
      <c r="E227" s="9">
        <f>SUMIFS('2013Figures'!$J:$J,'2013Figures'!$C:$C,$A227,'2013Figures'!$H:$H,$B227,'2013Figures'!$I:$I,$C227,'2013Figures'!$B:$B,"BrokerToCy",'2013Figures'!$G:$G,"E1")</f>
        <v>0</v>
      </c>
      <c r="F227" s="9">
        <f>SUMIFS('2013Figures'!$J:$J,'2013Figures'!$C:$C,$A227,'2013Figures'!$H:$H,$B227,'2013Figures'!$I:$I,$C227,'2013Figures'!$B:$B,"BrokerToCy",'2013Figures'!$G:$G,"P1")</f>
        <v>0</v>
      </c>
      <c r="G227" s="9">
        <f>SUMIFS('2013Figures'!$J:$J,'2013Figures'!$C:$C,$A227,'2013Figures'!$H:$H,$B227,'2013Figures'!$I:$I,$C227,'2013Figures'!$B:$B,"CyToBroker",'2013Figures'!$G:$G,"E1")</f>
        <v>0</v>
      </c>
      <c r="H227" s="9">
        <f>SUMIFS('2013Figures'!$J:$J,'2013Figures'!$C:$C,$A227,'2013Figures'!$H:$H,$B227,'2013Figures'!$I:$I,$C227,'2013Figures'!$B:$B,"CyToBroker",'2013Figures'!$G:$G,"P1")</f>
        <v>0</v>
      </c>
      <c r="J227" s="34">
        <v>201501</v>
      </c>
      <c r="L227" s="42">
        <f>SUMIFS('2012Figures'!$J:$J,'2012Figures'!$C:$C,$A227,'2012Figures'!$H:$H,$B227,'2012Figures'!$I:$I,$C227)</f>
        <v>0</v>
      </c>
      <c r="M227" s="42">
        <f>SUMIFS('2012Figures'!$J:$J,'2012Figures'!$C:$C,$A227,'2012Figures'!$H:$H,$B227,'2012Figures'!$I:$I,$C227,'2012Figures'!$B:$B,"BrokerToCy",'2012Figures'!$G:$G,"E1")</f>
        <v>0</v>
      </c>
      <c r="N227" s="42">
        <f>SUMIFS('2012Figures'!$J:$J,'2012Figures'!$C:$C,$A227,'2012Figures'!$H:$H,$B227,'2012Figures'!$I:$I,$C227,'2012Figures'!$B:$B,"BrokerToCy",'2012Figures'!$G:$G,"P1")</f>
        <v>0</v>
      </c>
      <c r="O227" s="42">
        <f>SUMIFS('2012Figures'!$J:$J,'2012Figures'!$C:$C,$A227,'2012Figures'!$H:$H,$B227,'2012Figures'!$I:$I,$C227,'2012Figures'!$B:$B,"CyToBroker",'2012Figures'!$G:$G,"E1")</f>
        <v>0</v>
      </c>
      <c r="P227" s="42">
        <f>SUMIFS('2012Figures'!$J:$J,'2012Figures'!$C:$C,$A227,'2012Figures'!$H:$H,$B227,'2012Figures'!$I:$I,$C227,'2012Figures'!$B:$B,"CyToBroker",'2012Figures'!$G:$G,"P1")</f>
        <v>0</v>
      </c>
      <c r="R227" s="46" t="str">
        <f t="shared" si="51"/>
        <v/>
      </c>
      <c r="S227" s="46" t="str">
        <f t="shared" si="47"/>
        <v/>
      </c>
      <c r="T227" s="46" t="str">
        <f t="shared" si="48"/>
        <v/>
      </c>
      <c r="U227" s="46" t="str">
        <f t="shared" si="49"/>
        <v/>
      </c>
      <c r="V227" s="46" t="str">
        <f t="shared" si="50"/>
        <v/>
      </c>
    </row>
    <row r="228" spans="1:22" x14ac:dyDescent="0.2">
      <c r="A228" s="1">
        <v>121</v>
      </c>
      <c r="B228" s="1" t="s">
        <v>111</v>
      </c>
      <c r="C228" s="8">
        <v>5</v>
      </c>
      <c r="D228" s="29">
        <f>SUMIFS('2013Figures'!$J:$J,'2013Figures'!$C:$C,$A228,'2013Figures'!$H:$H,$B228,'2013Figures'!$I:$I,$C228)</f>
        <v>0</v>
      </c>
      <c r="E228" s="9">
        <f>SUMIFS('2013Figures'!$J:$J,'2013Figures'!$C:$C,$A228,'2013Figures'!$H:$H,$B228,'2013Figures'!$I:$I,$C228,'2013Figures'!$B:$B,"BrokerToCy",'2013Figures'!$G:$G,"E1")</f>
        <v>0</v>
      </c>
      <c r="F228" s="9">
        <f>SUMIFS('2013Figures'!$J:$J,'2013Figures'!$C:$C,$A228,'2013Figures'!$H:$H,$B228,'2013Figures'!$I:$I,$C228,'2013Figures'!$B:$B,"BrokerToCy",'2013Figures'!$G:$G,"P1")</f>
        <v>0</v>
      </c>
      <c r="G228" s="9">
        <f>SUMIFS('2013Figures'!$J:$J,'2013Figures'!$C:$C,$A228,'2013Figures'!$H:$H,$B228,'2013Figures'!$I:$I,$C228,'2013Figures'!$B:$B,"CyToBroker",'2013Figures'!$G:$G,"E1")</f>
        <v>0</v>
      </c>
      <c r="H228" s="9">
        <f>SUMIFS('2013Figures'!$J:$J,'2013Figures'!$C:$C,$A228,'2013Figures'!$H:$H,$B228,'2013Figures'!$I:$I,$C228,'2013Figures'!$B:$B,"CyToBroker",'2013Figures'!$G:$G,"P1")</f>
        <v>0</v>
      </c>
      <c r="J228" s="8">
        <v>201401</v>
      </c>
      <c r="L228" s="42">
        <f>SUMIFS('2012Figures'!$J:$J,'2012Figures'!$C:$C,$A228,'2012Figures'!$H:$H,$B228,'2012Figures'!$I:$I,$C228)</f>
        <v>0</v>
      </c>
      <c r="M228" s="42">
        <f>SUMIFS('2012Figures'!$J:$J,'2012Figures'!$C:$C,$A228,'2012Figures'!$H:$H,$B228,'2012Figures'!$I:$I,$C228,'2012Figures'!$B:$B,"BrokerToCy",'2012Figures'!$G:$G,"E1")</f>
        <v>0</v>
      </c>
      <c r="N228" s="42">
        <f>SUMIFS('2012Figures'!$J:$J,'2012Figures'!$C:$C,$A228,'2012Figures'!$H:$H,$B228,'2012Figures'!$I:$I,$C228,'2012Figures'!$B:$B,"BrokerToCy",'2012Figures'!$G:$G,"P1")</f>
        <v>0</v>
      </c>
      <c r="O228" s="42">
        <f>SUMIFS('2012Figures'!$J:$J,'2012Figures'!$C:$C,$A228,'2012Figures'!$H:$H,$B228,'2012Figures'!$I:$I,$C228,'2012Figures'!$B:$B,"CyToBroker",'2012Figures'!$G:$G,"E1")</f>
        <v>0</v>
      </c>
      <c r="P228" s="42">
        <f>SUMIFS('2012Figures'!$J:$J,'2012Figures'!$C:$C,$A228,'2012Figures'!$H:$H,$B228,'2012Figures'!$I:$I,$C228,'2012Figures'!$B:$B,"CyToBroker",'2012Figures'!$G:$G,"P1")</f>
        <v>0</v>
      </c>
      <c r="R228" s="46" t="str">
        <f t="shared" si="51"/>
        <v/>
      </c>
      <c r="S228" s="46" t="str">
        <f t="shared" si="47"/>
        <v/>
      </c>
      <c r="T228" s="46" t="str">
        <f t="shared" si="48"/>
        <v/>
      </c>
      <c r="U228" s="46" t="str">
        <f t="shared" si="49"/>
        <v/>
      </c>
      <c r="V228" s="46" t="str">
        <f t="shared" si="50"/>
        <v/>
      </c>
    </row>
    <row r="229" spans="1:22" x14ac:dyDescent="0.2">
      <c r="A229" s="1">
        <v>121</v>
      </c>
      <c r="B229" s="1" t="s">
        <v>111</v>
      </c>
      <c r="C229" s="8">
        <v>4</v>
      </c>
      <c r="D229" s="29">
        <f>SUMIFS('2013Figures'!$J:$J,'2013Figures'!$C:$C,$A229,'2013Figures'!$H:$H,$B229,'2013Figures'!$I:$I,$C229)</f>
        <v>0</v>
      </c>
      <c r="E229" s="29">
        <f>SUMIFS('2013Figures'!$J:$J,'2013Figures'!$C:$C,$A229,'2013Figures'!$H:$H,$B229,'2013Figures'!$I:$I,$C229,'2013Figures'!$B:$B,"BrokerToCy",'2013Figures'!$G:$G,"E1")</f>
        <v>0</v>
      </c>
      <c r="F229" s="29">
        <f>SUMIFS('2013Figures'!$J:$J,'2013Figures'!$C:$C,$A229,'2013Figures'!$H:$H,$B229,'2013Figures'!$I:$I,$C229,'2013Figures'!$B:$B,"BrokerToCy",'2013Figures'!$G:$G,"P1")</f>
        <v>0</v>
      </c>
      <c r="G229" s="29">
        <f>SUMIFS('2013Figures'!$J:$J,'2013Figures'!$C:$C,$A229,'2013Figures'!$H:$H,$B229,'2013Figures'!$I:$I,$C229,'2013Figures'!$B:$B,"CyToBroker",'2013Figures'!$G:$G,"E1")</f>
        <v>0</v>
      </c>
      <c r="H229" s="29">
        <f>SUMIFS('2013Figures'!$J:$J,'2013Figures'!$C:$C,$A229,'2013Figures'!$H:$H,$B229,'2013Figures'!$I:$I,$C229,'2013Figures'!$B:$B,"CyToBroker",'2013Figures'!$G:$G,"P1")</f>
        <v>0</v>
      </c>
      <c r="I229" s="30"/>
      <c r="J229" s="31">
        <v>201301</v>
      </c>
      <c r="K229" s="30"/>
      <c r="L229" s="42">
        <f>SUMIFS('2012Figures'!$J:$J,'2012Figures'!$C:$C,$A229,'2012Figures'!$H:$H,$B229,'2012Figures'!$I:$I,$C229)</f>
        <v>0</v>
      </c>
      <c r="M229" s="42">
        <f>SUMIFS('2012Figures'!$J:$J,'2012Figures'!$C:$C,$A229,'2012Figures'!$H:$H,$B229,'2012Figures'!$I:$I,$C229,'2012Figures'!$B:$B,"BrokerToCy",'2012Figures'!$G:$G,"E1")</f>
        <v>0</v>
      </c>
      <c r="N229" s="42">
        <f>SUMIFS('2012Figures'!$J:$J,'2012Figures'!$C:$C,$A229,'2012Figures'!$H:$H,$B229,'2012Figures'!$I:$I,$C229,'2012Figures'!$B:$B,"BrokerToCy",'2012Figures'!$G:$G,"P1")</f>
        <v>0</v>
      </c>
      <c r="O229" s="42">
        <f>SUMIFS('2012Figures'!$J:$J,'2012Figures'!$C:$C,$A229,'2012Figures'!$H:$H,$B229,'2012Figures'!$I:$I,$C229,'2012Figures'!$B:$B,"CyToBroker",'2012Figures'!$G:$G,"E1")</f>
        <v>0</v>
      </c>
      <c r="P229" s="42">
        <f>SUMIFS('2012Figures'!$J:$J,'2012Figures'!$C:$C,$A229,'2012Figures'!$H:$H,$B229,'2012Figures'!$I:$I,$C229,'2012Figures'!$B:$B,"CyToBroker",'2012Figures'!$G:$G,"P1")</f>
        <v>0</v>
      </c>
      <c r="Q229" s="30"/>
      <c r="R229" s="46" t="str">
        <f t="shared" si="51"/>
        <v/>
      </c>
      <c r="S229" s="46" t="str">
        <f t="shared" si="47"/>
        <v/>
      </c>
      <c r="T229" s="46" t="str">
        <f t="shared" si="48"/>
        <v/>
      </c>
      <c r="U229" s="46" t="str">
        <f t="shared" si="49"/>
        <v/>
      </c>
      <c r="V229" s="46" t="str">
        <f t="shared" si="50"/>
        <v/>
      </c>
    </row>
    <row r="230" spans="1:22" x14ac:dyDescent="0.2">
      <c r="A230" s="1">
        <v>121</v>
      </c>
      <c r="B230" s="1" t="s">
        <v>111</v>
      </c>
      <c r="C230" s="8">
        <v>3</v>
      </c>
      <c r="D230" s="29">
        <f>SUMIFS('2013Figures'!$J:$J,'2013Figures'!$C:$C,$A230,'2013Figures'!$H:$H,$B230,'2013Figures'!$I:$I,$C230)</f>
        <v>0</v>
      </c>
      <c r="E230" s="9">
        <f>SUMIFS('2013Figures'!$J:$J,'2013Figures'!$C:$C,$A230,'2013Figures'!$H:$H,$B230,'2013Figures'!$I:$I,$C230,'2013Figures'!$B:$B,"BrokerToCy",'2013Figures'!$G:$G,"E1")</f>
        <v>0</v>
      </c>
      <c r="F230" s="9">
        <f>SUMIFS('2013Figures'!$J:$J,'2013Figures'!$C:$C,$A230,'2013Figures'!$H:$H,$B230,'2013Figures'!$I:$I,$C230,'2013Figures'!$B:$B,"BrokerToCy",'2013Figures'!$G:$G,"P1")</f>
        <v>0</v>
      </c>
      <c r="G230" s="9">
        <f>SUMIFS('2013Figures'!$J:$J,'2013Figures'!$C:$C,$A230,'2013Figures'!$H:$H,$B230,'2013Figures'!$I:$I,$C230,'2013Figures'!$B:$B,"CyToBroker",'2013Figures'!$G:$G,"E1")</f>
        <v>0</v>
      </c>
      <c r="H230" s="9">
        <f>SUMIFS('2013Figures'!$J:$J,'2013Figures'!$C:$C,$A230,'2013Figures'!$H:$H,$B230,'2013Figures'!$I:$I,$C230,'2013Figures'!$B:$B,"CyToBroker",'2013Figures'!$G:$G,"P1")</f>
        <v>0</v>
      </c>
      <c r="J230" s="8">
        <v>201201</v>
      </c>
      <c r="L230" s="42">
        <f>SUMIFS('2012Figures'!$J:$J,'2012Figures'!$C:$C,$A230,'2012Figures'!$H:$H,$B230,'2012Figures'!$I:$I,$C230)</f>
        <v>0</v>
      </c>
      <c r="M230" s="42">
        <f>SUMIFS('2012Figures'!$J:$J,'2012Figures'!$C:$C,$A230,'2012Figures'!$H:$H,$B230,'2012Figures'!$I:$I,$C230,'2012Figures'!$B:$B,"BrokerToCy",'2012Figures'!$G:$G,"E1")</f>
        <v>0</v>
      </c>
      <c r="N230" s="42">
        <f>SUMIFS('2012Figures'!$J:$J,'2012Figures'!$C:$C,$A230,'2012Figures'!$H:$H,$B230,'2012Figures'!$I:$I,$C230,'2012Figures'!$B:$B,"BrokerToCy",'2012Figures'!$G:$G,"P1")</f>
        <v>0</v>
      </c>
      <c r="O230" s="42">
        <f>SUMIFS('2012Figures'!$J:$J,'2012Figures'!$C:$C,$A230,'2012Figures'!$H:$H,$B230,'2012Figures'!$I:$I,$C230,'2012Figures'!$B:$B,"CyToBroker",'2012Figures'!$G:$G,"E1")</f>
        <v>0</v>
      </c>
      <c r="P230" s="42">
        <f>SUMIFS('2012Figures'!$J:$J,'2012Figures'!$C:$C,$A230,'2012Figures'!$H:$H,$B230,'2012Figures'!$I:$I,$C230,'2012Figures'!$B:$B,"CyToBroker",'2012Figures'!$G:$G,"P1")</f>
        <v>0</v>
      </c>
      <c r="R230" s="46" t="str">
        <f t="shared" si="51"/>
        <v/>
      </c>
      <c r="S230" s="46" t="str">
        <f t="shared" si="47"/>
        <v/>
      </c>
      <c r="T230" s="46" t="str">
        <f t="shared" si="48"/>
        <v/>
      </c>
      <c r="U230" s="46" t="str">
        <f t="shared" si="49"/>
        <v/>
      </c>
      <c r="V230" s="46" t="str">
        <f t="shared" si="50"/>
        <v/>
      </c>
    </row>
    <row r="231" spans="1:22" x14ac:dyDescent="0.2">
      <c r="A231" s="1">
        <v>121</v>
      </c>
      <c r="B231" s="1" t="s">
        <v>111</v>
      </c>
      <c r="C231" s="8">
        <v>2</v>
      </c>
      <c r="D231" s="29">
        <f>SUMIFS('2013Figures'!$J:$J,'2013Figures'!$C:$C,$A231,'2013Figures'!$H:$H,$B231,'2013Figures'!$I:$I,$C231)</f>
        <v>0</v>
      </c>
      <c r="E231" s="9">
        <f>SUMIFS('2013Figures'!$J:$J,'2013Figures'!$C:$C,$A231,'2013Figures'!$H:$H,$B231,'2013Figures'!$I:$I,$C231,'2013Figures'!$B:$B,"BrokerToCy",'2013Figures'!$G:$G,"E1")</f>
        <v>0</v>
      </c>
      <c r="F231" s="9">
        <f>SUMIFS('2013Figures'!$J:$J,'2013Figures'!$C:$C,$A231,'2013Figures'!$H:$H,$B231,'2013Figures'!$I:$I,$C231,'2013Figures'!$B:$B,"BrokerToCy",'2013Figures'!$G:$G,"P1")</f>
        <v>0</v>
      </c>
      <c r="G231" s="9">
        <f>SUMIFS('2013Figures'!$J:$J,'2013Figures'!$C:$C,$A231,'2013Figures'!$H:$H,$B231,'2013Figures'!$I:$I,$C231,'2013Figures'!$B:$B,"CyToBroker",'2013Figures'!$G:$G,"E1")</f>
        <v>0</v>
      </c>
      <c r="H231" s="9">
        <f>SUMIFS('2013Figures'!$J:$J,'2013Figures'!$C:$C,$A231,'2013Figures'!$H:$H,$B231,'2013Figures'!$I:$I,$C231,'2013Figures'!$B:$B,"CyToBroker",'2013Figures'!$G:$G,"P1")</f>
        <v>0</v>
      </c>
      <c r="J231" s="8">
        <v>201101</v>
      </c>
      <c r="L231" s="42">
        <f>SUMIFS('2012Figures'!$J:$J,'2012Figures'!$C:$C,$A231,'2012Figures'!$H:$H,$B231,'2012Figures'!$I:$I,$C231)</f>
        <v>0</v>
      </c>
      <c r="M231" s="42">
        <f>SUMIFS('2012Figures'!$J:$J,'2012Figures'!$C:$C,$A231,'2012Figures'!$H:$H,$B231,'2012Figures'!$I:$I,$C231,'2012Figures'!$B:$B,"BrokerToCy",'2012Figures'!$G:$G,"E1")</f>
        <v>0</v>
      </c>
      <c r="N231" s="42">
        <f>SUMIFS('2012Figures'!$J:$J,'2012Figures'!$C:$C,$A231,'2012Figures'!$H:$H,$B231,'2012Figures'!$I:$I,$C231,'2012Figures'!$B:$B,"BrokerToCy",'2012Figures'!$G:$G,"P1")</f>
        <v>0</v>
      </c>
      <c r="O231" s="42">
        <f>SUMIFS('2012Figures'!$J:$J,'2012Figures'!$C:$C,$A231,'2012Figures'!$H:$H,$B231,'2012Figures'!$I:$I,$C231,'2012Figures'!$B:$B,"CyToBroker",'2012Figures'!$G:$G,"E1")</f>
        <v>0</v>
      </c>
      <c r="P231" s="42">
        <f>SUMIFS('2012Figures'!$J:$J,'2012Figures'!$C:$C,$A231,'2012Figures'!$H:$H,$B231,'2012Figures'!$I:$I,$C231,'2012Figures'!$B:$B,"CyToBroker",'2012Figures'!$G:$G,"P1")</f>
        <v>0</v>
      </c>
      <c r="R231" s="46" t="str">
        <f t="shared" si="51"/>
        <v/>
      </c>
      <c r="S231" s="46" t="str">
        <f t="shared" si="47"/>
        <v/>
      </c>
      <c r="T231" s="46" t="str">
        <f t="shared" si="48"/>
        <v/>
      </c>
      <c r="U231" s="46" t="str">
        <f t="shared" si="49"/>
        <v/>
      </c>
      <c r="V231" s="46" t="str">
        <f t="shared" si="50"/>
        <v/>
      </c>
    </row>
    <row r="232" spans="1:22" x14ac:dyDescent="0.2">
      <c r="A232" s="1">
        <v>121</v>
      </c>
      <c r="B232" s="1" t="s">
        <v>111</v>
      </c>
      <c r="C232" s="8">
        <v>1</v>
      </c>
      <c r="D232" s="29">
        <f>SUMIFS('2013Figures'!$J:$J,'2013Figures'!$C:$C,$A232,'2013Figures'!$H:$H,$B232,'2013Figures'!$I:$I,$C232)</f>
        <v>0</v>
      </c>
      <c r="E232" s="9">
        <f>SUMIFS('2013Figures'!$J:$J,'2013Figures'!$C:$C,$A232,'2013Figures'!$H:$H,$B232,'2013Figures'!$I:$I,$C232,'2013Figures'!$B:$B,"BrokerToCy",'2013Figures'!$G:$G,"E1")</f>
        <v>0</v>
      </c>
      <c r="F232" s="9">
        <f>SUMIFS('2013Figures'!$J:$J,'2013Figures'!$C:$C,$A232,'2013Figures'!$H:$H,$B232,'2013Figures'!$I:$I,$C232,'2013Figures'!$B:$B,"BrokerToCy",'2013Figures'!$G:$G,"P1")</f>
        <v>0</v>
      </c>
      <c r="G232" s="9">
        <f>SUMIFS('2013Figures'!$J:$J,'2013Figures'!$C:$C,$A232,'2013Figures'!$H:$H,$B232,'2013Figures'!$I:$I,$C232,'2013Figures'!$B:$B,"CyToBroker",'2013Figures'!$G:$G,"E1")</f>
        <v>0</v>
      </c>
      <c r="H232" s="9">
        <f>SUMIFS('2013Figures'!$J:$J,'2013Figures'!$C:$C,$A232,'2013Figures'!$H:$H,$B232,'2013Figures'!$I:$I,$C232,'2013Figures'!$B:$B,"CyToBroker",'2013Figures'!$G:$G,"P1")</f>
        <v>0</v>
      </c>
      <c r="J232" s="8">
        <v>201001</v>
      </c>
      <c r="L232" s="42">
        <f>SUMIFS('2012Figures'!$J:$J,'2012Figures'!$C:$C,$A232,'2012Figures'!$H:$H,$B232,'2012Figures'!$I:$I,$C232)</f>
        <v>0</v>
      </c>
      <c r="M232" s="42">
        <f>SUMIFS('2012Figures'!$J:$J,'2012Figures'!$C:$C,$A232,'2012Figures'!$H:$H,$B232,'2012Figures'!$I:$I,$C232,'2012Figures'!$B:$B,"BrokerToCy",'2012Figures'!$G:$G,"E1")</f>
        <v>0</v>
      </c>
      <c r="N232" s="42">
        <f>SUMIFS('2012Figures'!$J:$J,'2012Figures'!$C:$C,$A232,'2012Figures'!$H:$H,$B232,'2012Figures'!$I:$I,$C232,'2012Figures'!$B:$B,"BrokerToCy",'2012Figures'!$G:$G,"P1")</f>
        <v>0</v>
      </c>
      <c r="O232" s="42">
        <f>SUMIFS('2012Figures'!$J:$J,'2012Figures'!$C:$C,$A232,'2012Figures'!$H:$H,$B232,'2012Figures'!$I:$I,$C232,'2012Figures'!$B:$B,"CyToBroker",'2012Figures'!$G:$G,"E1")</f>
        <v>0</v>
      </c>
      <c r="P232" s="42">
        <f>SUMIFS('2012Figures'!$J:$J,'2012Figures'!$C:$C,$A232,'2012Figures'!$H:$H,$B232,'2012Figures'!$I:$I,$C232,'2012Figures'!$B:$B,"CyToBroker",'2012Figures'!$G:$G,"P1")</f>
        <v>0</v>
      </c>
      <c r="R232" s="46" t="str">
        <f t="shared" si="51"/>
        <v/>
      </c>
      <c r="S232" s="46" t="str">
        <f t="shared" si="47"/>
        <v/>
      </c>
      <c r="T232" s="46" t="str">
        <f t="shared" si="48"/>
        <v/>
      </c>
      <c r="U232" s="46" t="str">
        <f t="shared" si="49"/>
        <v/>
      </c>
      <c r="V232" s="46" t="str">
        <f t="shared" si="50"/>
        <v/>
      </c>
    </row>
    <row r="233" spans="1:22" x14ac:dyDescent="0.2">
      <c r="A233" s="1">
        <v>121</v>
      </c>
      <c r="B233" s="1" t="s">
        <v>111</v>
      </c>
      <c r="D233" s="29">
        <f>SUMIFS('2013Figures'!$J:$J,'2013Figures'!$C:$C,$A233,'2013Figures'!$H:$H,"",'2013Figures'!$I:$I,"")</f>
        <v>0</v>
      </c>
      <c r="E233" s="9">
        <f>SUMIFS('2013Figures'!$J:$J,'2013Figures'!$C:$C,$A233,'2013Figures'!$H:$H,"",'2013Figures'!$I:$I,"",'2013Figures'!$B:$B,"BrokerToCy",'2013Figures'!$G:$G,"E1")</f>
        <v>0</v>
      </c>
      <c r="F233" s="9">
        <f>SUMIFS('2013Figures'!$J:$J,'2013Figures'!$C:$C,$A233,'2013Figures'!$H:$H,"",'2013Figures'!$I:$I,"",'2013Figures'!$B:$B,"BrokerToCy",'2013Figures'!$G:$G,"P1")</f>
        <v>0</v>
      </c>
      <c r="G233" s="9">
        <f>SUMIFS('2013Figures'!$J:$J,'2013Figures'!$C:$C,$A233,'2013Figures'!$H:$H,"",'2013Figures'!$I:$I,"",'2013Figures'!$B:$B,"CyToBroker",'2013Figures'!$G:$G,"E1")</f>
        <v>0</v>
      </c>
      <c r="H233" s="9">
        <f>SUMIFS('2013Figures'!$J:$J,'2013Figures'!$C:$C,$A233,'2013Figures'!$H:$H,"",'2013Figures'!$I:$I,"",'2013Figures'!$B:$B,"CyToBroker",'2013Figures'!$G:$G,"P1")</f>
        <v>0</v>
      </c>
      <c r="J233" s="8" t="s">
        <v>131</v>
      </c>
      <c r="L233" s="42">
        <f>SUMIFS('2012Figures'!$J:$J,'2012Figures'!$C:$C,$A233,'2012Figures'!$H:$H,"",'2012Figures'!$I:$I,"")</f>
        <v>0</v>
      </c>
      <c r="M233" s="42">
        <f>SUMIFS('2012Figures'!$J:$J,'2012Figures'!$C:$C,$A233,'2012Figures'!$H:$H,"",'2012Figures'!$I:$I,"",'2012Figures'!$B:$B,"BrokerToCy",'2012Figures'!$G:$G,"E1")</f>
        <v>0</v>
      </c>
      <c r="N233" s="42">
        <f>SUMIFS('2012Figures'!$J:$J,'2012Figures'!$C:$C,$A233,'2012Figures'!$H:$H,"",'2012Figures'!$I:$I,"",'2012Figures'!$B:$B,"BrokerToCy",'2012Figures'!$G:$G,"P1")</f>
        <v>0</v>
      </c>
      <c r="O233" s="42">
        <f>SUMIFS('2012Figures'!$J:$J,'2012Figures'!$C:$C,$A233,'2012Figures'!$H:$H,"",'2012Figures'!$I:$I,"",'2012Figures'!$B:$B,"CyToBroker",'2012Figures'!$G:$G,"E1")</f>
        <v>0</v>
      </c>
      <c r="P233" s="42">
        <f>SUMIFS('2012Figures'!$J:$J,'2012Figures'!$C:$C,$A233,'2012Figures'!$H:$H,"",'2012Figures'!$I:$I,"",'2012Figures'!$B:$B,"CyToBroker",'2012Figures'!$G:$G,"P1")</f>
        <v>0</v>
      </c>
      <c r="R233" s="46" t="str">
        <f t="shared" si="51"/>
        <v/>
      </c>
      <c r="S233" s="46" t="str">
        <f t="shared" si="47"/>
        <v/>
      </c>
      <c r="T233" s="46" t="str">
        <f t="shared" si="48"/>
        <v/>
      </c>
      <c r="U233" s="46" t="str">
        <f t="shared" si="49"/>
        <v/>
      </c>
      <c r="V233" s="46" t="str">
        <f t="shared" si="50"/>
        <v/>
      </c>
    </row>
    <row r="234" spans="1:22" x14ac:dyDescent="0.2">
      <c r="A234" s="21"/>
      <c r="B234" s="21" t="s">
        <v>92</v>
      </c>
      <c r="C234" s="22"/>
      <c r="D234" s="23">
        <f>SUM(E234:H234)</f>
        <v>0</v>
      </c>
      <c r="E234" s="23">
        <f>SUM(E226:E233)</f>
        <v>0</v>
      </c>
      <c r="F234" s="23">
        <f>SUM(F226:F233)</f>
        <v>0</v>
      </c>
      <c r="G234" s="23">
        <f>SUM(G226:G233)</f>
        <v>0</v>
      </c>
      <c r="H234" s="23">
        <f>SUM(H226:H233)</f>
        <v>0</v>
      </c>
      <c r="I234" s="21"/>
      <c r="J234" s="22"/>
      <c r="K234" s="21"/>
      <c r="L234" s="43">
        <f>SUM(M234:P234)</f>
        <v>0</v>
      </c>
      <c r="M234" s="43">
        <f>SUM(M226:M233)</f>
        <v>0</v>
      </c>
      <c r="N234" s="43">
        <f>SUM(N226:N233)</f>
        <v>0</v>
      </c>
      <c r="O234" s="43">
        <f>SUM(O226:O233)</f>
        <v>0</v>
      </c>
      <c r="P234" s="43">
        <f>SUM(P226:P233)</f>
        <v>0</v>
      </c>
      <c r="Q234" s="21"/>
      <c r="R234" s="21"/>
      <c r="S234" s="21"/>
      <c r="T234" s="21"/>
      <c r="U234" s="21"/>
      <c r="V234" s="21"/>
    </row>
    <row r="235" spans="1:22" x14ac:dyDescent="0.2">
      <c r="A235" s="28">
        <v>122</v>
      </c>
      <c r="B235" s="28" t="s">
        <v>67</v>
      </c>
      <c r="C235" s="17" t="s">
        <v>88</v>
      </c>
      <c r="D235" s="18">
        <f>SUMIFS('2013Figures'!$J:$J,'2013Figures'!$C:$C,$A235)</f>
        <v>823862</v>
      </c>
      <c r="E235" s="18">
        <f>SUMIFS('2013Figures'!$J:$J,'2013Figures'!$C:$C,$A235,'2013Figures'!$B:$B,"BrokerToCy",'2013Figures'!$G:$G,"E1")</f>
        <v>0</v>
      </c>
      <c r="F235" s="18">
        <f>SUMIFS('2013Figures'!$J:$J,'2013Figures'!$C:$C,$A235,'2013Figures'!$B:$B,"BrokerToCy",'2013Figures'!$G:$G,"P1")</f>
        <v>0</v>
      </c>
      <c r="G235" s="18">
        <f>SUMIFS('2013Figures'!$J:$J,'2013Figures'!$C:$C,$A235,'2013Figures'!$B:$B,"CyToBroker",'2013Figures'!$G:$G,"E1")</f>
        <v>823862</v>
      </c>
      <c r="H235" s="18">
        <f>SUMIFS('2013Figures'!$J:$J,'2013Figures'!$C:$C,$A235,'2013Figures'!$B:$B,"CyToBroker",'2013Figures'!$G:$G,"P1")</f>
        <v>0</v>
      </c>
      <c r="I235" s="28"/>
      <c r="J235" s="17"/>
      <c r="K235" s="28"/>
      <c r="L235" s="41">
        <f>SUMIFS('2012Figures'!$J:$J,'2012Figures'!$C:$C,$A235)</f>
        <v>188580</v>
      </c>
      <c r="M235" s="41">
        <f>SUMIFS('2012Figures'!$J:$J,'2012Figures'!$C:$C,$A235,'2012Figures'!$B:$B,"BrokerToCy",'2012Figures'!$G:$G,"E1")</f>
        <v>0</v>
      </c>
      <c r="N235" s="41">
        <f>SUMIFS('2012Figures'!$J:$J,'2012Figures'!$C:$C,$A235,'2012Figures'!$B:$B,"BrokerToCy",'2012Figures'!$G:$G,"P1")</f>
        <v>0</v>
      </c>
      <c r="O235" s="41">
        <f>SUMIFS('2012Figures'!$J:$J,'2012Figures'!$C:$C,$A235,'2012Figures'!$B:$B,"CyToBroker",'2012Figures'!$G:$G,"E1")</f>
        <v>188580</v>
      </c>
      <c r="P235" s="41">
        <f>SUMIFS('2012Figures'!$J:$J,'2012Figures'!$C:$C,$A235,'2012Figures'!$B:$B,"CyToBroker",'2012Figures'!$G:$G,"P1")</f>
        <v>0</v>
      </c>
      <c r="Q235" s="28"/>
      <c r="R235" s="46">
        <f t="shared" si="51"/>
        <v>3.37</v>
      </c>
      <c r="S235" s="46" t="str">
        <f t="shared" si="47"/>
        <v/>
      </c>
      <c r="T235" s="46" t="str">
        <f t="shared" si="48"/>
        <v/>
      </c>
      <c r="U235" s="46">
        <f t="shared" si="49"/>
        <v>3.37</v>
      </c>
      <c r="V235" s="46" t="str">
        <f t="shared" si="50"/>
        <v/>
      </c>
    </row>
    <row r="236" spans="1:22" x14ac:dyDescent="0.2">
      <c r="A236" s="1">
        <v>122</v>
      </c>
      <c r="B236" s="1" t="s">
        <v>67</v>
      </c>
      <c r="C236" s="8">
        <v>7</v>
      </c>
      <c r="D236" s="29">
        <f>SUMIFS('2013Figures'!$J:$J,'2013Figures'!$C:$C,$A236,'2013Figures'!$H:$H,$B236,'2013Figures'!$I:$I,$C236)</f>
        <v>0</v>
      </c>
      <c r="E236" s="32">
        <f>SUMIFS('2013Figures'!$J:$J,'2013Figures'!$C:$C,$A236,'2013Figures'!$H:$H,$B236,'2013Figures'!$I:$I,$C236,'2013Figures'!$B:$B,"BrokerToCy",'2013Figures'!$G:$G,"E1")</f>
        <v>0</v>
      </c>
      <c r="F236" s="32">
        <f>SUMIFS('2013Figures'!$J:$J,'2013Figures'!$C:$C,$A236,'2013Figures'!$H:$H,$B236,'2013Figures'!$I:$I,$C236,'2013Figures'!$B:$B,"BrokerToCy",'2013Figures'!$G:$G,"P1")</f>
        <v>0</v>
      </c>
      <c r="G236" s="32">
        <f>SUMIFS('2013Figures'!$J:$J,'2013Figures'!$C:$C,$A236,'2013Figures'!$H:$H,$B236,'2013Figures'!$I:$I,$C236,'2013Figures'!$B:$B,"CyToBroker",'2013Figures'!$G:$G,"E1")</f>
        <v>0</v>
      </c>
      <c r="H236" s="32">
        <f>SUMIFS('2013Figures'!$J:$J,'2013Figures'!$C:$C,$A236,'2013Figures'!$H:$H,$B236,'2013Figures'!$I:$I,$C236,'2013Figures'!$B:$B,"CyToBroker",'2013Figures'!$G:$G,"P1")</f>
        <v>0</v>
      </c>
      <c r="I236" s="33"/>
      <c r="J236" s="34"/>
      <c r="K236" s="33"/>
      <c r="L236" s="42">
        <f>SUMIFS('2012Figures'!$J:$J,'2012Figures'!$C:$C,$A236,'2012Figures'!$H:$H,$B236,'2012Figures'!$I:$I,$C236)</f>
        <v>0</v>
      </c>
      <c r="M236" s="42">
        <f>SUMIFS('2012Figures'!$J:$J,'2012Figures'!$C:$C,$A236,'2012Figures'!$H:$H,$B236,'2012Figures'!$I:$I,$C236,'2012Figures'!$B:$B,"BrokerToCy",'2012Figures'!$G:$G,"E1")</f>
        <v>0</v>
      </c>
      <c r="N236" s="42">
        <f>SUMIFS('2012Figures'!$J:$J,'2012Figures'!$C:$C,$A236,'2012Figures'!$H:$H,$B236,'2012Figures'!$I:$I,$C236,'2012Figures'!$B:$B,"BrokerToCy",'2012Figures'!$G:$G,"P1")</f>
        <v>0</v>
      </c>
      <c r="O236" s="42">
        <f>SUMIFS('2012Figures'!$J:$J,'2012Figures'!$C:$C,$A236,'2012Figures'!$H:$H,$B236,'2012Figures'!$I:$I,$C236,'2012Figures'!$B:$B,"CyToBroker",'2012Figures'!$G:$G,"E1")</f>
        <v>0</v>
      </c>
      <c r="P236" s="42">
        <f>SUMIFS('2012Figures'!$J:$J,'2012Figures'!$C:$C,$A236,'2012Figures'!$H:$H,$B236,'2012Figures'!$I:$I,$C236,'2012Figures'!$B:$B,"CyToBroker",'2012Figures'!$G:$G,"P1")</f>
        <v>0</v>
      </c>
      <c r="Q236" s="33"/>
      <c r="R236" s="46" t="str">
        <f t="shared" si="51"/>
        <v/>
      </c>
      <c r="S236" s="46" t="str">
        <f t="shared" si="47"/>
        <v/>
      </c>
      <c r="T236" s="46" t="str">
        <f t="shared" si="48"/>
        <v/>
      </c>
      <c r="U236" s="46" t="str">
        <f t="shared" si="49"/>
        <v/>
      </c>
      <c r="V236" s="46" t="str">
        <f t="shared" si="50"/>
        <v/>
      </c>
    </row>
    <row r="237" spans="1:22" x14ac:dyDescent="0.2">
      <c r="A237" s="1">
        <v>122</v>
      </c>
      <c r="B237" s="1" t="s">
        <v>67</v>
      </c>
      <c r="C237" s="8">
        <v>6</v>
      </c>
      <c r="D237" s="29">
        <f>SUMIFS('2013Figures'!$J:$J,'2013Figures'!$C:$C,$A237,'2013Figures'!$H:$H,$B237,'2013Figures'!$I:$I,$C237)</f>
        <v>0</v>
      </c>
      <c r="E237" s="9">
        <f>SUMIFS('2013Figures'!$J:$J,'2013Figures'!$C:$C,$A237,'2013Figures'!$H:$H,$B237,'2013Figures'!$I:$I,$C237,'2013Figures'!$B:$B,"BrokerToCy",'2013Figures'!$G:$G,"E1")</f>
        <v>0</v>
      </c>
      <c r="F237" s="9">
        <f>SUMIFS('2013Figures'!$J:$J,'2013Figures'!$C:$C,$A237,'2013Figures'!$H:$H,$B237,'2013Figures'!$I:$I,$C237,'2013Figures'!$B:$B,"BrokerToCy",'2013Figures'!$G:$G,"P1")</f>
        <v>0</v>
      </c>
      <c r="G237" s="9">
        <f>SUMIFS('2013Figures'!$J:$J,'2013Figures'!$C:$C,$A237,'2013Figures'!$H:$H,$B237,'2013Figures'!$I:$I,$C237,'2013Figures'!$B:$B,"CyToBroker",'2013Figures'!$G:$G,"E1")</f>
        <v>0</v>
      </c>
      <c r="H237" s="9">
        <f>SUMIFS('2013Figures'!$J:$J,'2013Figures'!$C:$C,$A237,'2013Figures'!$H:$H,$B237,'2013Figures'!$I:$I,$C237,'2013Figures'!$B:$B,"CyToBroker",'2013Figures'!$G:$G,"P1")</f>
        <v>0</v>
      </c>
      <c r="J237" s="34">
        <v>201501</v>
      </c>
      <c r="L237" s="42">
        <f>SUMIFS('2012Figures'!$J:$J,'2012Figures'!$C:$C,$A237,'2012Figures'!$H:$H,$B237,'2012Figures'!$I:$I,$C237)</f>
        <v>0</v>
      </c>
      <c r="M237" s="42">
        <f>SUMIFS('2012Figures'!$J:$J,'2012Figures'!$C:$C,$A237,'2012Figures'!$H:$H,$B237,'2012Figures'!$I:$I,$C237,'2012Figures'!$B:$B,"BrokerToCy",'2012Figures'!$G:$G,"E1")</f>
        <v>0</v>
      </c>
      <c r="N237" s="42">
        <f>SUMIFS('2012Figures'!$J:$J,'2012Figures'!$C:$C,$A237,'2012Figures'!$H:$H,$B237,'2012Figures'!$I:$I,$C237,'2012Figures'!$B:$B,"BrokerToCy",'2012Figures'!$G:$G,"P1")</f>
        <v>0</v>
      </c>
      <c r="O237" s="42">
        <f>SUMIFS('2012Figures'!$J:$J,'2012Figures'!$C:$C,$A237,'2012Figures'!$H:$H,$B237,'2012Figures'!$I:$I,$C237,'2012Figures'!$B:$B,"CyToBroker",'2012Figures'!$G:$G,"E1")</f>
        <v>0</v>
      </c>
      <c r="P237" s="42">
        <f>SUMIFS('2012Figures'!$J:$J,'2012Figures'!$C:$C,$A237,'2012Figures'!$H:$H,$B237,'2012Figures'!$I:$I,$C237,'2012Figures'!$B:$B,"CyToBroker",'2012Figures'!$G:$G,"P1")</f>
        <v>0</v>
      </c>
      <c r="R237" s="46" t="str">
        <f t="shared" si="51"/>
        <v/>
      </c>
      <c r="S237" s="46" t="str">
        <f t="shared" si="47"/>
        <v/>
      </c>
      <c r="T237" s="46" t="str">
        <f t="shared" si="48"/>
        <v/>
      </c>
      <c r="U237" s="46" t="str">
        <f t="shared" si="49"/>
        <v/>
      </c>
      <c r="V237" s="46" t="str">
        <f t="shared" si="50"/>
        <v/>
      </c>
    </row>
    <row r="238" spans="1:22" x14ac:dyDescent="0.2">
      <c r="A238" s="1">
        <v>122</v>
      </c>
      <c r="B238" s="1" t="s">
        <v>67</v>
      </c>
      <c r="C238" s="8">
        <v>5</v>
      </c>
      <c r="D238" s="29">
        <f>SUMIFS('2013Figures'!$J:$J,'2013Figures'!$C:$C,$A238,'2013Figures'!$H:$H,$B238,'2013Figures'!$I:$I,$C238)</f>
        <v>0</v>
      </c>
      <c r="E238" s="9">
        <f>SUMIFS('2013Figures'!$J:$J,'2013Figures'!$C:$C,$A238,'2013Figures'!$H:$H,$B238,'2013Figures'!$I:$I,$C238,'2013Figures'!$B:$B,"BrokerToCy",'2013Figures'!$G:$G,"E1")</f>
        <v>0</v>
      </c>
      <c r="F238" s="9">
        <f>SUMIFS('2013Figures'!$J:$J,'2013Figures'!$C:$C,$A238,'2013Figures'!$H:$H,$B238,'2013Figures'!$I:$I,$C238,'2013Figures'!$B:$B,"BrokerToCy",'2013Figures'!$G:$G,"P1")</f>
        <v>0</v>
      </c>
      <c r="G238" s="9">
        <f>SUMIFS('2013Figures'!$J:$J,'2013Figures'!$C:$C,$A238,'2013Figures'!$H:$H,$B238,'2013Figures'!$I:$I,$C238,'2013Figures'!$B:$B,"CyToBroker",'2013Figures'!$G:$G,"E1")</f>
        <v>0</v>
      </c>
      <c r="H238" s="9">
        <f>SUMIFS('2013Figures'!$J:$J,'2013Figures'!$C:$C,$A238,'2013Figures'!$H:$H,$B238,'2013Figures'!$I:$I,$C238,'2013Figures'!$B:$B,"CyToBroker",'2013Figures'!$G:$G,"P1")</f>
        <v>0</v>
      </c>
      <c r="J238" s="8">
        <v>201401</v>
      </c>
      <c r="L238" s="42">
        <f>SUMIFS('2012Figures'!$J:$J,'2012Figures'!$C:$C,$A238,'2012Figures'!$H:$H,$B238,'2012Figures'!$I:$I,$C238)</f>
        <v>0</v>
      </c>
      <c r="M238" s="42">
        <f>SUMIFS('2012Figures'!$J:$J,'2012Figures'!$C:$C,$A238,'2012Figures'!$H:$H,$B238,'2012Figures'!$I:$I,$C238,'2012Figures'!$B:$B,"BrokerToCy",'2012Figures'!$G:$G,"E1")</f>
        <v>0</v>
      </c>
      <c r="N238" s="42">
        <f>SUMIFS('2012Figures'!$J:$J,'2012Figures'!$C:$C,$A238,'2012Figures'!$H:$H,$B238,'2012Figures'!$I:$I,$C238,'2012Figures'!$B:$B,"BrokerToCy",'2012Figures'!$G:$G,"P1")</f>
        <v>0</v>
      </c>
      <c r="O238" s="42">
        <f>SUMIFS('2012Figures'!$J:$J,'2012Figures'!$C:$C,$A238,'2012Figures'!$H:$H,$B238,'2012Figures'!$I:$I,$C238,'2012Figures'!$B:$B,"CyToBroker",'2012Figures'!$G:$G,"E1")</f>
        <v>0</v>
      </c>
      <c r="P238" s="42">
        <f>SUMIFS('2012Figures'!$J:$J,'2012Figures'!$C:$C,$A238,'2012Figures'!$H:$H,$B238,'2012Figures'!$I:$I,$C238,'2012Figures'!$B:$B,"CyToBroker",'2012Figures'!$G:$G,"P1")</f>
        <v>0</v>
      </c>
      <c r="R238" s="46" t="str">
        <f t="shared" si="51"/>
        <v/>
      </c>
      <c r="S238" s="46" t="str">
        <f t="shared" si="47"/>
        <v/>
      </c>
      <c r="T238" s="46" t="str">
        <f t="shared" si="48"/>
        <v/>
      </c>
      <c r="U238" s="46" t="str">
        <f t="shared" si="49"/>
        <v/>
      </c>
      <c r="V238" s="46" t="str">
        <f t="shared" si="50"/>
        <v/>
      </c>
    </row>
    <row r="239" spans="1:22" x14ac:dyDescent="0.2">
      <c r="A239" s="1">
        <v>122</v>
      </c>
      <c r="B239" s="1" t="s">
        <v>67</v>
      </c>
      <c r="C239" s="8">
        <v>4</v>
      </c>
      <c r="D239" s="29">
        <f>SUMIFS('2013Figures'!$J:$J,'2013Figures'!$C:$C,$A239,'2013Figures'!$H:$H,$B239,'2013Figures'!$I:$I,$C239)</f>
        <v>0</v>
      </c>
      <c r="E239" s="29">
        <f>SUMIFS('2013Figures'!$J:$J,'2013Figures'!$C:$C,$A239,'2013Figures'!$H:$H,$B239,'2013Figures'!$I:$I,$C239,'2013Figures'!$B:$B,"BrokerToCy",'2013Figures'!$G:$G,"E1")</f>
        <v>0</v>
      </c>
      <c r="F239" s="29">
        <f>SUMIFS('2013Figures'!$J:$J,'2013Figures'!$C:$C,$A239,'2013Figures'!$H:$H,$B239,'2013Figures'!$I:$I,$C239,'2013Figures'!$B:$B,"BrokerToCy",'2013Figures'!$G:$G,"P1")</f>
        <v>0</v>
      </c>
      <c r="G239" s="29">
        <f>SUMIFS('2013Figures'!$J:$J,'2013Figures'!$C:$C,$A239,'2013Figures'!$H:$H,$B239,'2013Figures'!$I:$I,$C239,'2013Figures'!$B:$B,"CyToBroker",'2013Figures'!$G:$G,"E1")</f>
        <v>0</v>
      </c>
      <c r="H239" s="29">
        <f>SUMIFS('2013Figures'!$J:$J,'2013Figures'!$C:$C,$A239,'2013Figures'!$H:$H,$B239,'2013Figures'!$I:$I,$C239,'2013Figures'!$B:$B,"CyToBroker",'2013Figures'!$G:$G,"P1")</f>
        <v>0</v>
      </c>
      <c r="I239" s="30"/>
      <c r="J239" s="31">
        <v>201301</v>
      </c>
      <c r="K239" s="30"/>
      <c r="L239" s="42">
        <f>SUMIFS('2012Figures'!$J:$J,'2012Figures'!$C:$C,$A239,'2012Figures'!$H:$H,$B239,'2012Figures'!$I:$I,$C239)</f>
        <v>0</v>
      </c>
      <c r="M239" s="42">
        <f>SUMIFS('2012Figures'!$J:$J,'2012Figures'!$C:$C,$A239,'2012Figures'!$H:$H,$B239,'2012Figures'!$I:$I,$C239,'2012Figures'!$B:$B,"BrokerToCy",'2012Figures'!$G:$G,"E1")</f>
        <v>0</v>
      </c>
      <c r="N239" s="42">
        <f>SUMIFS('2012Figures'!$J:$J,'2012Figures'!$C:$C,$A239,'2012Figures'!$H:$H,$B239,'2012Figures'!$I:$I,$C239,'2012Figures'!$B:$B,"BrokerToCy",'2012Figures'!$G:$G,"P1")</f>
        <v>0</v>
      </c>
      <c r="O239" s="42">
        <f>SUMIFS('2012Figures'!$J:$J,'2012Figures'!$C:$C,$A239,'2012Figures'!$H:$H,$B239,'2012Figures'!$I:$I,$C239,'2012Figures'!$B:$B,"CyToBroker",'2012Figures'!$G:$G,"E1")</f>
        <v>0</v>
      </c>
      <c r="P239" s="42">
        <f>SUMIFS('2012Figures'!$J:$J,'2012Figures'!$C:$C,$A239,'2012Figures'!$H:$H,$B239,'2012Figures'!$I:$I,$C239,'2012Figures'!$B:$B,"CyToBroker",'2012Figures'!$G:$G,"P1")</f>
        <v>0</v>
      </c>
      <c r="Q239" s="30"/>
      <c r="R239" s="46" t="str">
        <f t="shared" si="51"/>
        <v/>
      </c>
      <c r="S239" s="46" t="str">
        <f t="shared" si="47"/>
        <v/>
      </c>
      <c r="T239" s="46" t="str">
        <f t="shared" si="48"/>
        <v/>
      </c>
      <c r="U239" s="46" t="str">
        <f t="shared" si="49"/>
        <v/>
      </c>
      <c r="V239" s="46" t="str">
        <f t="shared" si="50"/>
        <v/>
      </c>
    </row>
    <row r="240" spans="1:22" x14ac:dyDescent="0.2">
      <c r="A240" s="1">
        <v>122</v>
      </c>
      <c r="B240" s="1" t="s">
        <v>67</v>
      </c>
      <c r="C240" s="8">
        <v>3</v>
      </c>
      <c r="D240" s="29">
        <f>SUMIFS('2013Figures'!$J:$J,'2013Figures'!$C:$C,$A240,'2013Figures'!$H:$H,$B240,'2013Figures'!$I:$I,$C240)</f>
        <v>0</v>
      </c>
      <c r="E240" s="9">
        <f>SUMIFS('2013Figures'!$J:$J,'2013Figures'!$C:$C,$A240,'2013Figures'!$H:$H,$B240,'2013Figures'!$I:$I,$C240,'2013Figures'!$B:$B,"BrokerToCy",'2013Figures'!$G:$G,"E1")</f>
        <v>0</v>
      </c>
      <c r="F240" s="9">
        <f>SUMIFS('2013Figures'!$J:$J,'2013Figures'!$C:$C,$A240,'2013Figures'!$H:$H,$B240,'2013Figures'!$I:$I,$C240,'2013Figures'!$B:$B,"BrokerToCy",'2013Figures'!$G:$G,"P1")</f>
        <v>0</v>
      </c>
      <c r="G240" s="9">
        <f>SUMIFS('2013Figures'!$J:$J,'2013Figures'!$C:$C,$A240,'2013Figures'!$H:$H,$B240,'2013Figures'!$I:$I,$C240,'2013Figures'!$B:$B,"CyToBroker",'2013Figures'!$G:$G,"E1")</f>
        <v>0</v>
      </c>
      <c r="H240" s="9">
        <f>SUMIFS('2013Figures'!$J:$J,'2013Figures'!$C:$C,$A240,'2013Figures'!$H:$H,$B240,'2013Figures'!$I:$I,$C240,'2013Figures'!$B:$B,"CyToBroker",'2013Figures'!$G:$G,"P1")</f>
        <v>0</v>
      </c>
      <c r="J240" s="8">
        <v>201201</v>
      </c>
      <c r="L240" s="42">
        <f>SUMIFS('2012Figures'!$J:$J,'2012Figures'!$C:$C,$A240,'2012Figures'!$H:$H,$B240,'2012Figures'!$I:$I,$C240)</f>
        <v>0</v>
      </c>
      <c r="M240" s="42">
        <f>SUMIFS('2012Figures'!$J:$J,'2012Figures'!$C:$C,$A240,'2012Figures'!$H:$H,$B240,'2012Figures'!$I:$I,$C240,'2012Figures'!$B:$B,"BrokerToCy",'2012Figures'!$G:$G,"E1")</f>
        <v>0</v>
      </c>
      <c r="N240" s="42">
        <f>SUMIFS('2012Figures'!$J:$J,'2012Figures'!$C:$C,$A240,'2012Figures'!$H:$H,$B240,'2012Figures'!$I:$I,$C240,'2012Figures'!$B:$B,"BrokerToCy",'2012Figures'!$G:$G,"P1")</f>
        <v>0</v>
      </c>
      <c r="O240" s="42">
        <f>SUMIFS('2012Figures'!$J:$J,'2012Figures'!$C:$C,$A240,'2012Figures'!$H:$H,$B240,'2012Figures'!$I:$I,$C240,'2012Figures'!$B:$B,"CyToBroker",'2012Figures'!$G:$G,"E1")</f>
        <v>0</v>
      </c>
      <c r="P240" s="42">
        <f>SUMIFS('2012Figures'!$J:$J,'2012Figures'!$C:$C,$A240,'2012Figures'!$H:$H,$B240,'2012Figures'!$I:$I,$C240,'2012Figures'!$B:$B,"CyToBroker",'2012Figures'!$G:$G,"P1")</f>
        <v>0</v>
      </c>
      <c r="R240" s="46" t="str">
        <f t="shared" si="51"/>
        <v/>
      </c>
      <c r="S240" s="46" t="str">
        <f t="shared" si="47"/>
        <v/>
      </c>
      <c r="T240" s="46" t="str">
        <f t="shared" si="48"/>
        <v/>
      </c>
      <c r="U240" s="46" t="str">
        <f t="shared" si="49"/>
        <v/>
      </c>
      <c r="V240" s="46" t="str">
        <f t="shared" si="50"/>
        <v/>
      </c>
    </row>
    <row r="241" spans="1:22" x14ac:dyDescent="0.2">
      <c r="A241" s="1">
        <v>122</v>
      </c>
      <c r="B241" s="1" t="s">
        <v>67</v>
      </c>
      <c r="C241" s="8">
        <v>2</v>
      </c>
      <c r="D241" s="29">
        <f>SUMIFS('2013Figures'!$J:$J,'2013Figures'!$C:$C,$A241,'2013Figures'!$H:$H,$B241,'2013Figures'!$I:$I,$C241)</f>
        <v>0</v>
      </c>
      <c r="E241" s="9">
        <f>SUMIFS('2013Figures'!$J:$J,'2013Figures'!$C:$C,$A241,'2013Figures'!$H:$H,$B241,'2013Figures'!$I:$I,$C241,'2013Figures'!$B:$B,"BrokerToCy",'2013Figures'!$G:$G,"E1")</f>
        <v>0</v>
      </c>
      <c r="F241" s="9">
        <f>SUMIFS('2013Figures'!$J:$J,'2013Figures'!$C:$C,$A241,'2013Figures'!$H:$H,$B241,'2013Figures'!$I:$I,$C241,'2013Figures'!$B:$B,"BrokerToCy",'2013Figures'!$G:$G,"P1")</f>
        <v>0</v>
      </c>
      <c r="G241" s="9">
        <f>SUMIFS('2013Figures'!$J:$J,'2013Figures'!$C:$C,$A241,'2013Figures'!$H:$H,$B241,'2013Figures'!$I:$I,$C241,'2013Figures'!$B:$B,"CyToBroker",'2013Figures'!$G:$G,"E1")</f>
        <v>0</v>
      </c>
      <c r="H241" s="9">
        <f>SUMIFS('2013Figures'!$J:$J,'2013Figures'!$C:$C,$A241,'2013Figures'!$H:$H,$B241,'2013Figures'!$I:$I,$C241,'2013Figures'!$B:$B,"CyToBroker",'2013Figures'!$G:$G,"P1")</f>
        <v>0</v>
      </c>
      <c r="J241" s="8">
        <v>201101</v>
      </c>
      <c r="L241" s="42">
        <f>SUMIFS('2012Figures'!$J:$J,'2012Figures'!$C:$C,$A241,'2012Figures'!$H:$H,$B241,'2012Figures'!$I:$I,$C241)</f>
        <v>0</v>
      </c>
      <c r="M241" s="42">
        <f>SUMIFS('2012Figures'!$J:$J,'2012Figures'!$C:$C,$A241,'2012Figures'!$H:$H,$B241,'2012Figures'!$I:$I,$C241,'2012Figures'!$B:$B,"BrokerToCy",'2012Figures'!$G:$G,"E1")</f>
        <v>0</v>
      </c>
      <c r="N241" s="42">
        <f>SUMIFS('2012Figures'!$J:$J,'2012Figures'!$C:$C,$A241,'2012Figures'!$H:$H,$B241,'2012Figures'!$I:$I,$C241,'2012Figures'!$B:$B,"BrokerToCy",'2012Figures'!$G:$G,"P1")</f>
        <v>0</v>
      </c>
      <c r="O241" s="42">
        <f>SUMIFS('2012Figures'!$J:$J,'2012Figures'!$C:$C,$A241,'2012Figures'!$H:$H,$B241,'2012Figures'!$I:$I,$C241,'2012Figures'!$B:$B,"CyToBroker",'2012Figures'!$G:$G,"E1")</f>
        <v>0</v>
      </c>
      <c r="P241" s="42">
        <f>SUMIFS('2012Figures'!$J:$J,'2012Figures'!$C:$C,$A241,'2012Figures'!$H:$H,$B241,'2012Figures'!$I:$I,$C241,'2012Figures'!$B:$B,"CyToBroker",'2012Figures'!$G:$G,"P1")</f>
        <v>0</v>
      </c>
      <c r="R241" s="46" t="str">
        <f t="shared" si="51"/>
        <v/>
      </c>
      <c r="S241" s="46" t="str">
        <f t="shared" si="47"/>
        <v/>
      </c>
      <c r="T241" s="46" t="str">
        <f t="shared" si="48"/>
        <v/>
      </c>
      <c r="U241" s="46" t="str">
        <f t="shared" si="49"/>
        <v/>
      </c>
      <c r="V241" s="46" t="str">
        <f t="shared" si="50"/>
        <v/>
      </c>
    </row>
    <row r="242" spans="1:22" x14ac:dyDescent="0.2">
      <c r="A242" s="1">
        <v>122</v>
      </c>
      <c r="B242" s="1" t="s">
        <v>67</v>
      </c>
      <c r="C242" s="8">
        <v>1</v>
      </c>
      <c r="D242" s="29">
        <f>SUMIFS('2013Figures'!$J:$J,'2013Figures'!$C:$C,$A242,'2013Figures'!$H:$H,$B242,'2013Figures'!$I:$I,$C242)</f>
        <v>823771</v>
      </c>
      <c r="E242" s="9">
        <f>SUMIFS('2013Figures'!$J:$J,'2013Figures'!$C:$C,$A242,'2013Figures'!$H:$H,$B242,'2013Figures'!$I:$I,$C242,'2013Figures'!$B:$B,"BrokerToCy",'2013Figures'!$G:$G,"E1")</f>
        <v>0</v>
      </c>
      <c r="F242" s="9">
        <f>SUMIFS('2013Figures'!$J:$J,'2013Figures'!$C:$C,$A242,'2013Figures'!$H:$H,$B242,'2013Figures'!$I:$I,$C242,'2013Figures'!$B:$B,"BrokerToCy",'2013Figures'!$G:$G,"P1")</f>
        <v>0</v>
      </c>
      <c r="G242" s="9">
        <f>SUMIFS('2013Figures'!$J:$J,'2013Figures'!$C:$C,$A242,'2013Figures'!$H:$H,$B242,'2013Figures'!$I:$I,$C242,'2013Figures'!$B:$B,"CyToBroker",'2013Figures'!$G:$G,"E1")</f>
        <v>823771</v>
      </c>
      <c r="H242" s="9">
        <f>SUMIFS('2013Figures'!$J:$J,'2013Figures'!$C:$C,$A242,'2013Figures'!$H:$H,$B242,'2013Figures'!$I:$I,$C242,'2013Figures'!$B:$B,"CyToBroker",'2013Figures'!$G:$G,"P1")</f>
        <v>0</v>
      </c>
      <c r="J242" s="8">
        <v>201001</v>
      </c>
      <c r="L242" s="42">
        <f>SUMIFS('2012Figures'!$J:$J,'2012Figures'!$C:$C,$A242,'2012Figures'!$H:$H,$B242,'2012Figures'!$I:$I,$C242)</f>
        <v>188562</v>
      </c>
      <c r="M242" s="42">
        <f>SUMIFS('2012Figures'!$J:$J,'2012Figures'!$C:$C,$A242,'2012Figures'!$H:$H,$B242,'2012Figures'!$I:$I,$C242,'2012Figures'!$B:$B,"BrokerToCy",'2012Figures'!$G:$G,"E1")</f>
        <v>0</v>
      </c>
      <c r="N242" s="42">
        <f>SUMIFS('2012Figures'!$J:$J,'2012Figures'!$C:$C,$A242,'2012Figures'!$H:$H,$B242,'2012Figures'!$I:$I,$C242,'2012Figures'!$B:$B,"BrokerToCy",'2012Figures'!$G:$G,"P1")</f>
        <v>0</v>
      </c>
      <c r="O242" s="42">
        <f>SUMIFS('2012Figures'!$J:$J,'2012Figures'!$C:$C,$A242,'2012Figures'!$H:$H,$B242,'2012Figures'!$I:$I,$C242,'2012Figures'!$B:$B,"CyToBroker",'2012Figures'!$G:$G,"E1")</f>
        <v>188562</v>
      </c>
      <c r="P242" s="42">
        <f>SUMIFS('2012Figures'!$J:$J,'2012Figures'!$C:$C,$A242,'2012Figures'!$H:$H,$B242,'2012Figures'!$I:$I,$C242,'2012Figures'!$B:$B,"CyToBroker",'2012Figures'!$G:$G,"P1")</f>
        <v>0</v>
      </c>
      <c r="R242" s="46">
        <f t="shared" si="51"/>
        <v>3.37</v>
      </c>
      <c r="S242" s="46" t="str">
        <f t="shared" si="47"/>
        <v/>
      </c>
      <c r="T242" s="46" t="str">
        <f t="shared" si="48"/>
        <v/>
      </c>
      <c r="U242" s="46">
        <f t="shared" si="49"/>
        <v>3.37</v>
      </c>
      <c r="V242" s="46" t="str">
        <f t="shared" si="50"/>
        <v/>
      </c>
    </row>
    <row r="243" spans="1:22" x14ac:dyDescent="0.2">
      <c r="A243" s="1">
        <v>122</v>
      </c>
      <c r="B243" s="1" t="s">
        <v>67</v>
      </c>
      <c r="D243" s="29">
        <f>SUMIFS('2013Figures'!$J:$J,'2013Figures'!$C:$C,$A243,'2013Figures'!$I:$I,"")</f>
        <v>91</v>
      </c>
      <c r="E243" s="9">
        <f>SUMIFS('2013Figures'!$J:$J,'2013Figures'!$C:$C,$A243,'2013Figures'!$I:$I,"",'2013Figures'!$B:$B,"BrokerToCy",'2013Figures'!$G:$G,"E1")</f>
        <v>0</v>
      </c>
      <c r="F243" s="9">
        <f>SUMIFS('2013Figures'!$J:$J,'2013Figures'!$C:$C,$A243,'2013Figures'!$I:$I,"",'2013Figures'!$B:$B,"BrokerToCy",'2013Figures'!$G:$G,"P1")</f>
        <v>0</v>
      </c>
      <c r="G243" s="9">
        <f>SUMIFS('2013Figures'!$J:$J,'2013Figures'!$C:$C,$A243,'2013Figures'!$I:$I,"",'2013Figures'!$B:$B,"CyToBroker",'2013Figures'!$G:$G,"E1")</f>
        <v>91</v>
      </c>
      <c r="H243" s="9">
        <f>SUMIFS('2013Figures'!$J:$J,'2013Figures'!$C:$C,$A243,'2013Figures'!$I:$I,"",'2013Figures'!$B:$B,"CyToBroker",'2013Figures'!$G:$G,"P1")</f>
        <v>0</v>
      </c>
      <c r="J243" s="8" t="s">
        <v>131</v>
      </c>
      <c r="L243" s="42">
        <f>SUMIFS('2012Figures'!$J:$J,'2012Figures'!$C:$C,$A243,'2012Figures'!$I:$I,"")</f>
        <v>18</v>
      </c>
      <c r="M243" s="42">
        <f>SUMIFS('2012Figures'!$J:$J,'2012Figures'!$C:$C,$A243,'2012Figures'!$I:$I,"",'2012Figures'!$B:$B,"BrokerToCy",'2012Figures'!$G:$G,"E1")</f>
        <v>0</v>
      </c>
      <c r="N243" s="42">
        <f>SUMIFS('2012Figures'!$J:$J,'2012Figures'!$C:$C,$A243,'2012Figures'!$I:$I,"",'2012Figures'!$B:$B,"BrokerToCy",'2012Figures'!$G:$G,"P1")</f>
        <v>0</v>
      </c>
      <c r="O243" s="42">
        <f>SUMIFS('2012Figures'!$J:$J,'2012Figures'!$C:$C,$A243,'2012Figures'!$I:$I,"",'2012Figures'!$B:$B,"CyToBroker",'2012Figures'!$G:$G,"E1")</f>
        <v>18</v>
      </c>
      <c r="P243" s="42">
        <f>SUMIFS('2012Figures'!$J:$J,'2012Figures'!$C:$C,$A243,'2012Figures'!$I:$I,"",'2012Figures'!$B:$B,"CyToBroker",'2012Figures'!$G:$G,"P1")</f>
        <v>0</v>
      </c>
      <c r="R243" s="46">
        <f t="shared" si="51"/>
        <v>4.0599999999999996</v>
      </c>
      <c r="S243" s="46" t="str">
        <f t="shared" si="47"/>
        <v/>
      </c>
      <c r="T243" s="46" t="str">
        <f t="shared" si="48"/>
        <v/>
      </c>
      <c r="U243" s="46">
        <f t="shared" si="49"/>
        <v>4.0599999999999996</v>
      </c>
      <c r="V243" s="46" t="str">
        <f t="shared" si="50"/>
        <v/>
      </c>
    </row>
    <row r="244" spans="1:22" x14ac:dyDescent="0.2">
      <c r="A244" s="21"/>
      <c r="B244" s="21" t="s">
        <v>92</v>
      </c>
      <c r="C244" s="22"/>
      <c r="D244" s="23">
        <f>SUM(E244:H244)</f>
        <v>823862</v>
      </c>
      <c r="E244" s="23">
        <f>SUM(E236:E243)</f>
        <v>0</v>
      </c>
      <c r="F244" s="23">
        <f>SUM(F236:F243)</f>
        <v>0</v>
      </c>
      <c r="G244" s="23">
        <f>SUM(G236:G243)</f>
        <v>823862</v>
      </c>
      <c r="H244" s="23">
        <f>SUM(H236:H243)</f>
        <v>0</v>
      </c>
      <c r="I244" s="21"/>
      <c r="J244" s="22"/>
      <c r="K244" s="21"/>
      <c r="L244" s="43">
        <f>SUM(M244:P244)</f>
        <v>188580</v>
      </c>
      <c r="M244" s="43">
        <f>SUM(M236:M243)</f>
        <v>0</v>
      </c>
      <c r="N244" s="43">
        <f>SUM(N236:N243)</f>
        <v>0</v>
      </c>
      <c r="O244" s="43">
        <f>SUM(O236:O243)</f>
        <v>188580</v>
      </c>
      <c r="P244" s="43">
        <f>SUM(P236:P243)</f>
        <v>0</v>
      </c>
      <c r="Q244" s="21"/>
      <c r="R244" s="21"/>
      <c r="S244" s="21"/>
      <c r="T244" s="21"/>
      <c r="U244" s="21"/>
      <c r="V244" s="21"/>
    </row>
    <row r="245" spans="1:22" x14ac:dyDescent="0.2">
      <c r="A245" s="28">
        <v>123</v>
      </c>
      <c r="B245" s="28" t="s">
        <v>39</v>
      </c>
      <c r="C245" s="17" t="s">
        <v>88</v>
      </c>
      <c r="D245" s="18">
        <f>SUMIFS('2013Figures'!$J:$J,'2013Figures'!$C:$C,$A245)</f>
        <v>40</v>
      </c>
      <c r="E245" s="18">
        <f>SUMIFS('2013Figures'!$J:$J,'2013Figures'!$C:$C,$A245,'2013Figures'!$B:$B,"BrokerToCy",'2013Figures'!$G:$G,"E1")</f>
        <v>40</v>
      </c>
      <c r="F245" s="18">
        <f>SUMIFS('2013Figures'!$J:$J,'2013Figures'!$C:$C,$A245,'2013Figures'!$B:$B,"BrokerToCy",'2013Figures'!$G:$G,"P1")</f>
        <v>0</v>
      </c>
      <c r="G245" s="18">
        <f>SUMIFS('2013Figures'!$J:$J,'2013Figures'!$C:$C,$A245,'2013Figures'!$B:$B,"CyToBroker",'2013Figures'!$G:$G,"E1")</f>
        <v>0</v>
      </c>
      <c r="H245" s="18">
        <f>SUMIFS('2013Figures'!$J:$J,'2013Figures'!$C:$C,$A245,'2013Figures'!$B:$B,"CyToBroker",'2013Figures'!$G:$G,"P1")</f>
        <v>0</v>
      </c>
      <c r="I245" s="28"/>
      <c r="J245" s="17"/>
      <c r="K245" s="28"/>
      <c r="L245" s="41">
        <f>SUMIFS('2012Figures'!$J:$J,'2012Figures'!$C:$C,$A245)</f>
        <v>5</v>
      </c>
      <c r="M245" s="41">
        <f>SUMIFS('2012Figures'!$J:$J,'2012Figures'!$C:$C,$A245,'2012Figures'!$B:$B,"BrokerToCy",'2012Figures'!$G:$G,"E1")</f>
        <v>5</v>
      </c>
      <c r="N245" s="41">
        <f>SUMIFS('2012Figures'!$J:$J,'2012Figures'!$C:$C,$A245,'2012Figures'!$B:$B,"BrokerToCy",'2012Figures'!$G:$G,"P1")</f>
        <v>0</v>
      </c>
      <c r="O245" s="41">
        <f>SUMIFS('2012Figures'!$J:$J,'2012Figures'!$C:$C,$A245,'2012Figures'!$B:$B,"CyToBroker",'2012Figures'!$G:$G,"E1")</f>
        <v>0</v>
      </c>
      <c r="P245" s="41">
        <f>SUMIFS('2012Figures'!$J:$J,'2012Figures'!$C:$C,$A245,'2012Figures'!$B:$B,"CyToBroker",'2012Figures'!$G:$G,"P1")</f>
        <v>0</v>
      </c>
      <c r="Q245" s="28"/>
      <c r="R245" s="46">
        <f t="shared" si="51"/>
        <v>7</v>
      </c>
      <c r="S245" s="46">
        <f t="shared" si="47"/>
        <v>7</v>
      </c>
      <c r="T245" s="46" t="str">
        <f t="shared" si="48"/>
        <v/>
      </c>
      <c r="U245" s="46" t="str">
        <f t="shared" si="49"/>
        <v/>
      </c>
      <c r="V245" s="46" t="str">
        <f t="shared" si="50"/>
        <v/>
      </c>
    </row>
    <row r="246" spans="1:22" x14ac:dyDescent="0.2">
      <c r="A246" s="1">
        <v>123</v>
      </c>
      <c r="B246" s="1" t="s">
        <v>39</v>
      </c>
      <c r="C246" s="8">
        <v>6</v>
      </c>
      <c r="D246" s="29">
        <f>SUMIFS('2013Figures'!$J:$J,'2013Figures'!$C:$C,$A246,'2013Figures'!$H:$H,$B246,'2013Figures'!$I:$I,$C246)</f>
        <v>0</v>
      </c>
      <c r="E246" s="9">
        <f>SUMIFS('2013Figures'!$J:$J,'2013Figures'!$C:$C,$A246,'2013Figures'!$H:$H,$B246,'2013Figures'!$I:$I,$C246,'2013Figures'!$B:$B,"BrokerToCy",'2013Figures'!$G:$G,"E1")</f>
        <v>0</v>
      </c>
      <c r="F246" s="9">
        <f>SUMIFS('2013Figures'!$J:$J,'2013Figures'!$C:$C,$A246,'2013Figures'!$H:$H,$B246,'2013Figures'!$I:$I,$C246,'2013Figures'!$B:$B,"BrokerToCy",'2013Figures'!$G:$G,"P1")</f>
        <v>0</v>
      </c>
      <c r="G246" s="9">
        <f>SUMIFS('2013Figures'!$J:$J,'2013Figures'!$C:$C,$A246,'2013Figures'!$H:$H,$B246,'2013Figures'!$I:$I,$C246,'2013Figures'!$B:$B,"CyToBroker",'2013Figures'!$G:$G,"E1")</f>
        <v>0</v>
      </c>
      <c r="H246" s="9">
        <f>SUMIFS('2013Figures'!$J:$J,'2013Figures'!$C:$C,$A246,'2013Figures'!$H:$H,$B246,'2013Figures'!$I:$I,$C246,'2013Figures'!$B:$B,"CyToBroker",'2013Figures'!$G:$G,"P1")</f>
        <v>0</v>
      </c>
      <c r="J246" s="8">
        <v>201501</v>
      </c>
      <c r="L246" s="42">
        <f>SUMIFS('2012Figures'!$J:$J,'2012Figures'!$C:$C,$A246,'2012Figures'!$H:$H,$B246,'2012Figures'!$I:$I,$C246)</f>
        <v>0</v>
      </c>
      <c r="M246" s="42">
        <f>SUMIFS('2012Figures'!$J:$J,'2012Figures'!$C:$C,$A246,'2012Figures'!$H:$H,$B246,'2012Figures'!$I:$I,$C246,'2012Figures'!$B:$B,"BrokerToCy",'2012Figures'!$G:$G,"E1")</f>
        <v>0</v>
      </c>
      <c r="N246" s="42">
        <f>SUMIFS('2012Figures'!$J:$J,'2012Figures'!$C:$C,$A246,'2012Figures'!$H:$H,$B246,'2012Figures'!$I:$I,$C246,'2012Figures'!$B:$B,"BrokerToCy",'2012Figures'!$G:$G,"P1")</f>
        <v>0</v>
      </c>
      <c r="O246" s="42">
        <f>SUMIFS('2012Figures'!$J:$J,'2012Figures'!$C:$C,$A246,'2012Figures'!$H:$H,$B246,'2012Figures'!$I:$I,$C246,'2012Figures'!$B:$B,"CyToBroker",'2012Figures'!$G:$G,"E1")</f>
        <v>0</v>
      </c>
      <c r="P246" s="42">
        <f>SUMIFS('2012Figures'!$J:$J,'2012Figures'!$C:$C,$A246,'2012Figures'!$H:$H,$B246,'2012Figures'!$I:$I,$C246,'2012Figures'!$B:$B,"CyToBroker",'2012Figures'!$G:$G,"P1")</f>
        <v>0</v>
      </c>
      <c r="R246" s="46" t="str">
        <f t="shared" si="51"/>
        <v/>
      </c>
      <c r="S246" s="46" t="str">
        <f t="shared" si="47"/>
        <v/>
      </c>
      <c r="T246" s="46" t="str">
        <f t="shared" si="48"/>
        <v/>
      </c>
      <c r="U246" s="46" t="str">
        <f t="shared" si="49"/>
        <v/>
      </c>
      <c r="V246" s="46" t="str">
        <f t="shared" si="50"/>
        <v/>
      </c>
    </row>
    <row r="247" spans="1:22" x14ac:dyDescent="0.2">
      <c r="A247" s="1">
        <v>123</v>
      </c>
      <c r="B247" s="1" t="s">
        <v>39</v>
      </c>
      <c r="C247" s="8">
        <v>5</v>
      </c>
      <c r="D247" s="29">
        <f>SUMIFS('2013Figures'!$J:$J,'2013Figures'!$C:$C,$A247,'2013Figures'!$H:$H,$B247,'2013Figures'!$I:$I,$C247)</f>
        <v>21</v>
      </c>
      <c r="E247" s="29">
        <f>SUMIFS('2013Figures'!$J:$J,'2013Figures'!$C:$C,$A247,'2013Figures'!$H:$H,$B247,'2013Figures'!$I:$I,$C247,'2013Figures'!$B:$B,"BrokerToCy",'2013Figures'!$G:$G,"E1")</f>
        <v>21</v>
      </c>
      <c r="F247" s="29">
        <f>SUMIFS('2013Figures'!$J:$J,'2013Figures'!$C:$C,$A247,'2013Figures'!$H:$H,$B247,'2013Figures'!$I:$I,$C247,'2013Figures'!$B:$B,"BrokerToCy",'2013Figures'!$G:$G,"P1")</f>
        <v>0</v>
      </c>
      <c r="G247" s="29">
        <f>SUMIFS('2013Figures'!$J:$J,'2013Figures'!$C:$C,$A247,'2013Figures'!$H:$H,$B247,'2013Figures'!$I:$I,$C247,'2013Figures'!$B:$B,"CyToBroker",'2013Figures'!$G:$G,"E1")</f>
        <v>0</v>
      </c>
      <c r="H247" s="29">
        <f>SUMIFS('2013Figures'!$J:$J,'2013Figures'!$C:$C,$A247,'2013Figures'!$H:$H,$B247,'2013Figures'!$I:$I,$C247,'2013Figures'!$B:$B,"CyToBroker",'2013Figures'!$G:$G,"P1")</f>
        <v>0</v>
      </c>
      <c r="I247" s="30"/>
      <c r="J247" s="8">
        <v>201401</v>
      </c>
      <c r="K247" s="30"/>
      <c r="L247" s="42">
        <f>SUMIFS('2012Figures'!$J:$J,'2012Figures'!$C:$C,$A247,'2012Figures'!$H:$H,$B247,'2012Figures'!$I:$I,$C247)</f>
        <v>0</v>
      </c>
      <c r="M247" s="42">
        <f>SUMIFS('2012Figures'!$J:$J,'2012Figures'!$C:$C,$A247,'2012Figures'!$H:$H,$B247,'2012Figures'!$I:$I,$C247,'2012Figures'!$B:$B,"BrokerToCy",'2012Figures'!$G:$G,"E1")</f>
        <v>0</v>
      </c>
      <c r="N247" s="42">
        <f>SUMIFS('2012Figures'!$J:$J,'2012Figures'!$C:$C,$A247,'2012Figures'!$H:$H,$B247,'2012Figures'!$I:$I,$C247,'2012Figures'!$B:$B,"BrokerToCy",'2012Figures'!$G:$G,"P1")</f>
        <v>0</v>
      </c>
      <c r="O247" s="42">
        <f>SUMIFS('2012Figures'!$J:$J,'2012Figures'!$C:$C,$A247,'2012Figures'!$H:$H,$B247,'2012Figures'!$I:$I,$C247,'2012Figures'!$B:$B,"CyToBroker",'2012Figures'!$G:$G,"E1")</f>
        <v>0</v>
      </c>
      <c r="P247" s="42">
        <f>SUMIFS('2012Figures'!$J:$J,'2012Figures'!$C:$C,$A247,'2012Figures'!$H:$H,$B247,'2012Figures'!$I:$I,$C247,'2012Figures'!$B:$B,"CyToBroker",'2012Figures'!$G:$G,"P1")</f>
        <v>0</v>
      </c>
      <c r="Q247" s="30"/>
      <c r="R247" s="46" t="str">
        <f t="shared" si="51"/>
        <v/>
      </c>
      <c r="S247" s="46" t="str">
        <f t="shared" si="47"/>
        <v/>
      </c>
      <c r="T247" s="46" t="str">
        <f t="shared" si="48"/>
        <v/>
      </c>
      <c r="U247" s="46" t="str">
        <f t="shared" si="49"/>
        <v/>
      </c>
      <c r="V247" s="46" t="str">
        <f t="shared" si="50"/>
        <v/>
      </c>
    </row>
    <row r="248" spans="1:22" x14ac:dyDescent="0.2">
      <c r="A248" s="1">
        <v>123</v>
      </c>
      <c r="B248" s="1" t="s">
        <v>39</v>
      </c>
      <c r="C248" s="8">
        <v>4</v>
      </c>
      <c r="D248" s="29">
        <f>SUMIFS('2013Figures'!$J:$J,'2013Figures'!$C:$C,$A248,'2013Figures'!$H:$H,$B248,'2013Figures'!$I:$I,$C248)</f>
        <v>0</v>
      </c>
      <c r="E248" s="29">
        <f>SUMIFS('2013Figures'!$J:$J,'2013Figures'!$C:$C,$A248,'2013Figures'!$H:$H,$B248,'2013Figures'!$I:$I,$C248,'2013Figures'!$B:$B,"BrokerToCy",'2013Figures'!$G:$G,"E1")</f>
        <v>0</v>
      </c>
      <c r="F248" s="29">
        <f>SUMIFS('2013Figures'!$J:$J,'2013Figures'!$C:$C,$A248,'2013Figures'!$H:$H,$B248,'2013Figures'!$I:$I,$C248,'2013Figures'!$B:$B,"BrokerToCy",'2013Figures'!$G:$G,"P1")</f>
        <v>0</v>
      </c>
      <c r="G248" s="29">
        <f>SUMIFS('2013Figures'!$J:$J,'2013Figures'!$C:$C,$A248,'2013Figures'!$H:$H,$B248,'2013Figures'!$I:$I,$C248,'2013Figures'!$B:$B,"CyToBroker",'2013Figures'!$G:$G,"E1")</f>
        <v>0</v>
      </c>
      <c r="H248" s="29">
        <f>SUMIFS('2013Figures'!$J:$J,'2013Figures'!$C:$C,$A248,'2013Figures'!$H:$H,$B248,'2013Figures'!$I:$I,$C248,'2013Figures'!$B:$B,"CyToBroker",'2013Figures'!$G:$G,"P1")</f>
        <v>0</v>
      </c>
      <c r="I248" s="30"/>
      <c r="J248" s="31">
        <v>201301</v>
      </c>
      <c r="K248" s="30"/>
      <c r="L248" s="42">
        <f>SUMIFS('2012Figures'!$J:$J,'2012Figures'!$C:$C,$A248,'2012Figures'!$H:$H,$B248,'2012Figures'!$I:$I,$C248)</f>
        <v>0</v>
      </c>
      <c r="M248" s="42">
        <f>SUMIFS('2012Figures'!$J:$J,'2012Figures'!$C:$C,$A248,'2012Figures'!$H:$H,$B248,'2012Figures'!$I:$I,$C248,'2012Figures'!$B:$B,"BrokerToCy",'2012Figures'!$G:$G,"E1")</f>
        <v>0</v>
      </c>
      <c r="N248" s="42">
        <f>SUMIFS('2012Figures'!$J:$J,'2012Figures'!$C:$C,$A248,'2012Figures'!$H:$H,$B248,'2012Figures'!$I:$I,$C248,'2012Figures'!$B:$B,"BrokerToCy",'2012Figures'!$G:$G,"P1")</f>
        <v>0</v>
      </c>
      <c r="O248" s="42">
        <f>SUMIFS('2012Figures'!$J:$J,'2012Figures'!$C:$C,$A248,'2012Figures'!$H:$H,$B248,'2012Figures'!$I:$I,$C248,'2012Figures'!$B:$B,"CyToBroker",'2012Figures'!$G:$G,"E1")</f>
        <v>0</v>
      </c>
      <c r="P248" s="42">
        <f>SUMIFS('2012Figures'!$J:$J,'2012Figures'!$C:$C,$A248,'2012Figures'!$H:$H,$B248,'2012Figures'!$I:$I,$C248,'2012Figures'!$B:$B,"CyToBroker",'2012Figures'!$G:$G,"P1")</f>
        <v>0</v>
      </c>
      <c r="Q248" s="30"/>
      <c r="R248" s="46" t="str">
        <f t="shared" si="51"/>
        <v/>
      </c>
      <c r="S248" s="46" t="str">
        <f t="shared" si="47"/>
        <v/>
      </c>
      <c r="T248" s="46" t="str">
        <f t="shared" si="48"/>
        <v/>
      </c>
      <c r="U248" s="46" t="str">
        <f t="shared" si="49"/>
        <v/>
      </c>
      <c r="V248" s="46" t="str">
        <f t="shared" si="50"/>
        <v/>
      </c>
    </row>
    <row r="249" spans="1:22" x14ac:dyDescent="0.2">
      <c r="A249" s="1">
        <v>123</v>
      </c>
      <c r="B249" s="1" t="s">
        <v>39</v>
      </c>
      <c r="C249" s="8">
        <v>3</v>
      </c>
      <c r="D249" s="29">
        <f>SUMIFS('2013Figures'!$J:$J,'2013Figures'!$C:$C,$A249,'2013Figures'!$H:$H,$B249,'2013Figures'!$I:$I,$C249)</f>
        <v>0</v>
      </c>
      <c r="E249" s="9">
        <f>SUMIFS('2013Figures'!$J:$J,'2013Figures'!$C:$C,$A249,'2013Figures'!$H:$H,$B249,'2013Figures'!$I:$I,$C249,'2013Figures'!$B:$B,"BrokerToCy",'2013Figures'!$G:$G,"E1")</f>
        <v>0</v>
      </c>
      <c r="F249" s="9">
        <f>SUMIFS('2013Figures'!$J:$J,'2013Figures'!$C:$C,$A249,'2013Figures'!$H:$H,$B249,'2013Figures'!$I:$I,$C249,'2013Figures'!$B:$B,"BrokerToCy",'2013Figures'!$G:$G,"P1")</f>
        <v>0</v>
      </c>
      <c r="G249" s="9">
        <f>SUMIFS('2013Figures'!$J:$J,'2013Figures'!$C:$C,$A249,'2013Figures'!$H:$H,$B249,'2013Figures'!$I:$I,$C249,'2013Figures'!$B:$B,"CyToBroker",'2013Figures'!$G:$G,"E1")</f>
        <v>0</v>
      </c>
      <c r="H249" s="9">
        <f>SUMIFS('2013Figures'!$J:$J,'2013Figures'!$C:$C,$A249,'2013Figures'!$H:$H,$B249,'2013Figures'!$I:$I,$C249,'2013Figures'!$B:$B,"CyToBroker",'2013Figures'!$G:$G,"P1")</f>
        <v>0</v>
      </c>
      <c r="J249" s="8">
        <v>201201</v>
      </c>
      <c r="L249" s="42">
        <f>SUMIFS('2012Figures'!$J:$J,'2012Figures'!$C:$C,$A249,'2012Figures'!$H:$H,$B249,'2012Figures'!$I:$I,$C249)</f>
        <v>2</v>
      </c>
      <c r="M249" s="42">
        <f>SUMIFS('2012Figures'!$J:$J,'2012Figures'!$C:$C,$A249,'2012Figures'!$H:$H,$B249,'2012Figures'!$I:$I,$C249,'2012Figures'!$B:$B,"BrokerToCy",'2012Figures'!$G:$G,"E1")</f>
        <v>2</v>
      </c>
      <c r="N249" s="42">
        <f>SUMIFS('2012Figures'!$J:$J,'2012Figures'!$C:$C,$A249,'2012Figures'!$H:$H,$B249,'2012Figures'!$I:$I,$C249,'2012Figures'!$B:$B,"BrokerToCy",'2012Figures'!$G:$G,"P1")</f>
        <v>0</v>
      </c>
      <c r="O249" s="42">
        <f>SUMIFS('2012Figures'!$J:$J,'2012Figures'!$C:$C,$A249,'2012Figures'!$H:$H,$B249,'2012Figures'!$I:$I,$C249,'2012Figures'!$B:$B,"CyToBroker",'2012Figures'!$G:$G,"E1")</f>
        <v>0</v>
      </c>
      <c r="P249" s="42">
        <f>SUMIFS('2012Figures'!$J:$J,'2012Figures'!$C:$C,$A249,'2012Figures'!$H:$H,$B249,'2012Figures'!$I:$I,$C249,'2012Figures'!$B:$B,"CyToBroker",'2012Figures'!$G:$G,"P1")</f>
        <v>0</v>
      </c>
      <c r="R249" s="46">
        <f t="shared" si="51"/>
        <v>-1</v>
      </c>
      <c r="S249" s="46">
        <f t="shared" si="47"/>
        <v>-1</v>
      </c>
      <c r="T249" s="46" t="str">
        <f t="shared" si="48"/>
        <v/>
      </c>
      <c r="U249" s="46" t="str">
        <f t="shared" si="49"/>
        <v/>
      </c>
      <c r="V249" s="46" t="str">
        <f t="shared" si="50"/>
        <v/>
      </c>
    </row>
    <row r="250" spans="1:22" x14ac:dyDescent="0.2">
      <c r="A250" s="1">
        <v>123</v>
      </c>
      <c r="B250" s="1" t="s">
        <v>39</v>
      </c>
      <c r="C250" s="8">
        <v>2</v>
      </c>
      <c r="D250" s="29">
        <f>SUMIFS('2013Figures'!$J:$J,'2013Figures'!$C:$C,$A250,'2013Figures'!$H:$H,$B250,'2013Figures'!$I:$I,$C250)</f>
        <v>0</v>
      </c>
      <c r="E250" s="9">
        <f>SUMIFS('2013Figures'!$J:$J,'2013Figures'!$C:$C,$A250,'2013Figures'!$H:$H,$B250,'2013Figures'!$I:$I,$C250,'2013Figures'!$B:$B,"BrokerToCy",'2013Figures'!$G:$G,"E1")</f>
        <v>0</v>
      </c>
      <c r="F250" s="9">
        <f>SUMIFS('2013Figures'!$J:$J,'2013Figures'!$C:$C,$A250,'2013Figures'!$H:$H,$B250,'2013Figures'!$I:$I,$C250,'2013Figures'!$B:$B,"BrokerToCy",'2013Figures'!$G:$G,"P1")</f>
        <v>0</v>
      </c>
      <c r="G250" s="9">
        <f>SUMIFS('2013Figures'!$J:$J,'2013Figures'!$C:$C,$A250,'2013Figures'!$H:$H,$B250,'2013Figures'!$I:$I,$C250,'2013Figures'!$B:$B,"CyToBroker",'2013Figures'!$G:$G,"E1")</f>
        <v>0</v>
      </c>
      <c r="H250" s="9">
        <f>SUMIFS('2013Figures'!$J:$J,'2013Figures'!$C:$C,$A250,'2013Figures'!$H:$H,$B250,'2013Figures'!$I:$I,$C250,'2013Figures'!$B:$B,"CyToBroker",'2013Figures'!$G:$G,"P1")</f>
        <v>0</v>
      </c>
      <c r="J250" s="8">
        <v>201101</v>
      </c>
      <c r="L250" s="42">
        <f>SUMIFS('2012Figures'!$J:$J,'2012Figures'!$C:$C,$A250,'2012Figures'!$H:$H,$B250,'2012Figures'!$I:$I,$C250)</f>
        <v>0</v>
      </c>
      <c r="M250" s="42">
        <f>SUMIFS('2012Figures'!$J:$J,'2012Figures'!$C:$C,$A250,'2012Figures'!$H:$H,$B250,'2012Figures'!$I:$I,$C250,'2012Figures'!$B:$B,"BrokerToCy",'2012Figures'!$G:$G,"E1")</f>
        <v>0</v>
      </c>
      <c r="N250" s="42">
        <f>SUMIFS('2012Figures'!$J:$J,'2012Figures'!$C:$C,$A250,'2012Figures'!$H:$H,$B250,'2012Figures'!$I:$I,$C250,'2012Figures'!$B:$B,"BrokerToCy",'2012Figures'!$G:$G,"P1")</f>
        <v>0</v>
      </c>
      <c r="O250" s="42">
        <f>SUMIFS('2012Figures'!$J:$J,'2012Figures'!$C:$C,$A250,'2012Figures'!$H:$H,$B250,'2012Figures'!$I:$I,$C250,'2012Figures'!$B:$B,"CyToBroker",'2012Figures'!$G:$G,"E1")</f>
        <v>0</v>
      </c>
      <c r="P250" s="42">
        <f>SUMIFS('2012Figures'!$J:$J,'2012Figures'!$C:$C,$A250,'2012Figures'!$H:$H,$B250,'2012Figures'!$I:$I,$C250,'2012Figures'!$B:$B,"CyToBroker",'2012Figures'!$G:$G,"P1")</f>
        <v>0</v>
      </c>
      <c r="R250" s="46" t="str">
        <f t="shared" si="51"/>
        <v/>
      </c>
      <c r="S250" s="46" t="str">
        <f t="shared" si="47"/>
        <v/>
      </c>
      <c r="T250" s="46" t="str">
        <f t="shared" si="48"/>
        <v/>
      </c>
      <c r="U250" s="46" t="str">
        <f t="shared" si="49"/>
        <v/>
      </c>
      <c r="V250" s="46" t="str">
        <f t="shared" si="50"/>
        <v/>
      </c>
    </row>
    <row r="251" spans="1:22" x14ac:dyDescent="0.2">
      <c r="A251" s="1">
        <v>123</v>
      </c>
      <c r="B251" s="1" t="s">
        <v>39</v>
      </c>
      <c r="C251" s="8">
        <v>1</v>
      </c>
      <c r="D251" s="29">
        <f>SUMIFS('2013Figures'!$J:$J,'2013Figures'!$C:$C,$A251,'2013Figures'!$H:$H,$B251,'2013Figures'!$I:$I,$C251)</f>
        <v>19</v>
      </c>
      <c r="E251" s="9">
        <f>SUMIFS('2013Figures'!$J:$J,'2013Figures'!$C:$C,$A251,'2013Figures'!$H:$H,$B251,'2013Figures'!$I:$I,$C251,'2013Figures'!$B:$B,"BrokerToCy",'2013Figures'!$G:$G,"E1")</f>
        <v>19</v>
      </c>
      <c r="F251" s="9">
        <f>SUMIFS('2013Figures'!$J:$J,'2013Figures'!$C:$C,$A251,'2013Figures'!$H:$H,$B251,'2013Figures'!$I:$I,$C251,'2013Figures'!$B:$B,"BrokerToCy",'2013Figures'!$G:$G,"P1")</f>
        <v>0</v>
      </c>
      <c r="G251" s="9">
        <f>SUMIFS('2013Figures'!$J:$J,'2013Figures'!$C:$C,$A251,'2013Figures'!$H:$H,$B251,'2013Figures'!$I:$I,$C251,'2013Figures'!$B:$B,"CyToBroker",'2013Figures'!$G:$G,"E1")</f>
        <v>0</v>
      </c>
      <c r="H251" s="9">
        <f>SUMIFS('2013Figures'!$J:$J,'2013Figures'!$C:$C,$A251,'2013Figures'!$H:$H,$B251,'2013Figures'!$I:$I,$C251,'2013Figures'!$B:$B,"CyToBroker",'2013Figures'!$G:$G,"P1")</f>
        <v>0</v>
      </c>
      <c r="J251" s="8">
        <v>201001</v>
      </c>
      <c r="L251" s="42">
        <f>SUMIFS('2012Figures'!$J:$J,'2012Figures'!$C:$C,$A251,'2012Figures'!$H:$H,$B251,'2012Figures'!$I:$I,$C251)</f>
        <v>3</v>
      </c>
      <c r="M251" s="42">
        <f>SUMIFS('2012Figures'!$J:$J,'2012Figures'!$C:$C,$A251,'2012Figures'!$H:$H,$B251,'2012Figures'!$I:$I,$C251,'2012Figures'!$B:$B,"BrokerToCy",'2012Figures'!$G:$G,"E1")</f>
        <v>3</v>
      </c>
      <c r="N251" s="42">
        <f>SUMIFS('2012Figures'!$J:$J,'2012Figures'!$C:$C,$A251,'2012Figures'!$H:$H,$B251,'2012Figures'!$I:$I,$C251,'2012Figures'!$B:$B,"BrokerToCy",'2012Figures'!$G:$G,"P1")</f>
        <v>0</v>
      </c>
      <c r="O251" s="42">
        <f>SUMIFS('2012Figures'!$J:$J,'2012Figures'!$C:$C,$A251,'2012Figures'!$H:$H,$B251,'2012Figures'!$I:$I,$C251,'2012Figures'!$B:$B,"CyToBroker",'2012Figures'!$G:$G,"E1")</f>
        <v>0</v>
      </c>
      <c r="P251" s="42">
        <f>SUMIFS('2012Figures'!$J:$J,'2012Figures'!$C:$C,$A251,'2012Figures'!$H:$H,$B251,'2012Figures'!$I:$I,$C251,'2012Figures'!$B:$B,"CyToBroker",'2012Figures'!$G:$G,"P1")</f>
        <v>0</v>
      </c>
      <c r="R251" s="46">
        <f t="shared" si="51"/>
        <v>5.33</v>
      </c>
      <c r="S251" s="46">
        <f t="shared" si="47"/>
        <v>5.33</v>
      </c>
      <c r="T251" s="46" t="str">
        <f t="shared" si="48"/>
        <v/>
      </c>
      <c r="U251" s="46" t="str">
        <f t="shared" si="49"/>
        <v/>
      </c>
      <c r="V251" s="46" t="str">
        <f t="shared" si="50"/>
        <v/>
      </c>
    </row>
    <row r="252" spans="1:22" x14ac:dyDescent="0.2">
      <c r="A252" s="1">
        <v>123</v>
      </c>
      <c r="B252" s="1" t="s">
        <v>39</v>
      </c>
      <c r="D252" s="29">
        <f>SUMIFS('2013Figures'!$J:$J,'2013Figures'!$C:$C,$A252,'2013Figures'!$I:$I,"")</f>
        <v>0</v>
      </c>
      <c r="E252" s="9">
        <f>SUMIFS('2013Figures'!$J:$J,'2013Figures'!$C:$C,$A252,'2013Figures'!$I:$I,"",'2013Figures'!$B:$B,"BrokerToCy",'2013Figures'!$G:$G,"E1")</f>
        <v>0</v>
      </c>
      <c r="F252" s="9">
        <f>SUMIFS('2013Figures'!$J:$J,'2013Figures'!$C:$C,$A252,'2013Figures'!$I:$I,"",'2013Figures'!$B:$B,"BrokerToCy",'2013Figures'!$G:$G,"P1")</f>
        <v>0</v>
      </c>
      <c r="G252" s="9">
        <f>SUMIFS('2013Figures'!$J:$J,'2013Figures'!$C:$C,$A252,'2013Figures'!$I:$I,"",'2013Figures'!$B:$B,"CyToBroker",'2013Figures'!$G:$G,"E1")</f>
        <v>0</v>
      </c>
      <c r="H252" s="9">
        <f>SUMIFS('2013Figures'!$J:$J,'2013Figures'!$C:$C,$A252,'2013Figures'!$I:$I,"",'2013Figures'!$B:$B,"CyToBroker",'2013Figures'!$G:$G,"P1")</f>
        <v>0</v>
      </c>
      <c r="J252" s="8" t="s">
        <v>131</v>
      </c>
      <c r="L252" s="42">
        <f>SUMIFS('2012Figures'!$J:$J,'2012Figures'!$C:$C,$A252,'2012Figures'!$I:$I,"")</f>
        <v>0</v>
      </c>
      <c r="M252" s="42">
        <f>SUMIFS('2012Figures'!$J:$J,'2012Figures'!$C:$C,$A252,'2012Figures'!$I:$I,"",'2012Figures'!$B:$B,"BrokerToCy",'2012Figures'!$G:$G,"E1")</f>
        <v>0</v>
      </c>
      <c r="N252" s="42">
        <f>SUMIFS('2012Figures'!$J:$J,'2012Figures'!$C:$C,$A252,'2012Figures'!$I:$I,"",'2012Figures'!$B:$B,"BrokerToCy",'2012Figures'!$G:$G,"P1")</f>
        <v>0</v>
      </c>
      <c r="O252" s="42">
        <f>SUMIFS('2012Figures'!$J:$J,'2012Figures'!$C:$C,$A252,'2012Figures'!$I:$I,"",'2012Figures'!$B:$B,"CyToBroker",'2012Figures'!$G:$G,"E1")</f>
        <v>0</v>
      </c>
      <c r="P252" s="42">
        <f>SUMIFS('2012Figures'!$J:$J,'2012Figures'!$C:$C,$A252,'2012Figures'!$I:$I,"",'2012Figures'!$B:$B,"CyToBroker",'2012Figures'!$G:$G,"P1")</f>
        <v>0</v>
      </c>
      <c r="R252" s="46" t="str">
        <f t="shared" si="51"/>
        <v/>
      </c>
      <c r="S252" s="46" t="str">
        <f t="shared" si="47"/>
        <v/>
      </c>
      <c r="T252" s="46" t="str">
        <f t="shared" si="48"/>
        <v/>
      </c>
      <c r="U252" s="46" t="str">
        <f t="shared" si="49"/>
        <v/>
      </c>
      <c r="V252" s="46" t="str">
        <f t="shared" si="50"/>
        <v/>
      </c>
    </row>
    <row r="253" spans="1:22" x14ac:dyDescent="0.2">
      <c r="A253" s="21"/>
      <c r="B253" s="21" t="s">
        <v>92</v>
      </c>
      <c r="C253" s="22"/>
      <c r="D253" s="23">
        <f>SUM(E253:H253)</f>
        <v>40</v>
      </c>
      <c r="E253" s="23">
        <f>SUM(E246:E252)</f>
        <v>40</v>
      </c>
      <c r="F253" s="23">
        <f>SUM(F246:F252)</f>
        <v>0</v>
      </c>
      <c r="G253" s="23">
        <f>SUM(G246:G252)</f>
        <v>0</v>
      </c>
      <c r="H253" s="23">
        <f>SUM(H246:H252)</f>
        <v>0</v>
      </c>
      <c r="I253" s="21"/>
      <c r="J253" s="22"/>
      <c r="K253" s="21"/>
      <c r="L253" s="43">
        <f>SUM(M253:P253)</f>
        <v>5</v>
      </c>
      <c r="M253" s="43">
        <f>SUM(M246:M252)</f>
        <v>5</v>
      </c>
      <c r="N253" s="43">
        <f>SUM(N246:N252)</f>
        <v>0</v>
      </c>
      <c r="O253" s="43">
        <f>SUM(O246:O252)</f>
        <v>0</v>
      </c>
      <c r="P253" s="43">
        <f>SUM(P246:P252)</f>
        <v>0</v>
      </c>
      <c r="Q253" s="21"/>
      <c r="R253" s="21"/>
      <c r="S253" s="21"/>
      <c r="T253" s="21"/>
      <c r="U253" s="21"/>
      <c r="V253" s="21"/>
    </row>
    <row r="254" spans="1:22" x14ac:dyDescent="0.2">
      <c r="A254" s="28">
        <v>124</v>
      </c>
      <c r="B254" s="28" t="s">
        <v>112</v>
      </c>
      <c r="C254" s="17" t="s">
        <v>88</v>
      </c>
      <c r="D254" s="18">
        <f>SUMIFS('2013Figures'!$J:$J,'2013Figures'!$C:$C,$A254)</f>
        <v>79</v>
      </c>
      <c r="E254" s="18">
        <f>SUMIFS('2013Figures'!$J:$J,'2013Figures'!$C:$C,$A254,'2013Figures'!$B:$B,"BrokerToCy",'2013Figures'!$G:$G,"E1")</f>
        <v>0</v>
      </c>
      <c r="F254" s="18">
        <f>SUMIFS('2013Figures'!$J:$J,'2013Figures'!$C:$C,$A254,'2013Figures'!$B:$B,"BrokerToCy",'2013Figures'!$G:$G,"P1")</f>
        <v>0</v>
      </c>
      <c r="G254" s="18">
        <f>SUMIFS('2013Figures'!$J:$J,'2013Figures'!$C:$C,$A254,'2013Figures'!$B:$B,"CyToBroker",'2013Figures'!$G:$G,"E1")</f>
        <v>79</v>
      </c>
      <c r="H254" s="18">
        <f>SUMIFS('2013Figures'!$J:$J,'2013Figures'!$C:$C,$A254,'2013Figures'!$B:$B,"CyToBroker",'2013Figures'!$G:$G,"P1")</f>
        <v>0</v>
      </c>
      <c r="I254" s="28"/>
      <c r="J254" s="17"/>
      <c r="K254" s="28"/>
      <c r="L254" s="41">
        <f>SUMIFS('2012Figures'!$J:$J,'2012Figures'!$C:$C,$A254)</f>
        <v>0</v>
      </c>
      <c r="M254" s="41">
        <f>SUMIFS('2012Figures'!$J:$J,'2012Figures'!$C:$C,$A254,'2012Figures'!$B:$B,"BrokerToCy",'2012Figures'!$G:$G,"E1")</f>
        <v>0</v>
      </c>
      <c r="N254" s="41">
        <f>SUMIFS('2012Figures'!$J:$J,'2012Figures'!$C:$C,$A254,'2012Figures'!$B:$B,"BrokerToCy",'2012Figures'!$G:$G,"P1")</f>
        <v>0</v>
      </c>
      <c r="O254" s="41">
        <f>SUMIFS('2012Figures'!$J:$J,'2012Figures'!$C:$C,$A254,'2012Figures'!$B:$B,"CyToBroker",'2012Figures'!$G:$G,"E1")</f>
        <v>0</v>
      </c>
      <c r="P254" s="41">
        <f>SUMIFS('2012Figures'!$J:$J,'2012Figures'!$C:$C,$A254,'2012Figures'!$B:$B,"CyToBroker",'2012Figures'!$G:$G,"P1")</f>
        <v>0</v>
      </c>
      <c r="Q254" s="28"/>
      <c r="R254" s="46" t="str">
        <f t="shared" si="51"/>
        <v/>
      </c>
      <c r="S254" s="46" t="str">
        <f t="shared" si="47"/>
        <v/>
      </c>
      <c r="T254" s="46" t="str">
        <f t="shared" si="48"/>
        <v/>
      </c>
      <c r="U254" s="46" t="str">
        <f t="shared" si="49"/>
        <v/>
      </c>
      <c r="V254" s="46" t="str">
        <f t="shared" si="50"/>
        <v/>
      </c>
    </row>
    <row r="255" spans="1:22" x14ac:dyDescent="0.2">
      <c r="A255" s="1">
        <v>124</v>
      </c>
      <c r="B255" s="1" t="s">
        <v>112</v>
      </c>
      <c r="C255" s="8">
        <v>5</v>
      </c>
      <c r="D255" s="29">
        <f>SUMIFS('2013Figures'!$J:$J,'2013Figures'!$C:$C,$A255,'2013Figures'!$H:$H,$B255,'2013Figures'!$I:$I,$C255)</f>
        <v>0</v>
      </c>
      <c r="E255" s="9">
        <f>SUMIFS('2013Figures'!$J:$J,'2013Figures'!$C:$C,$A255,'2013Figures'!$H:$H,$B255,'2013Figures'!$I:$I,$C255,'2013Figures'!$B:$B,"BrokerToCy",'2013Figures'!$G:$G,"E1")</f>
        <v>0</v>
      </c>
      <c r="F255" s="9">
        <f>SUMIFS('2013Figures'!$J:$J,'2013Figures'!$C:$C,$A255,'2013Figures'!$H:$H,$B255,'2013Figures'!$I:$I,$C255,'2013Figures'!$B:$B,"BrokerToCy",'2013Figures'!$G:$G,"P1")</f>
        <v>0</v>
      </c>
      <c r="G255" s="9">
        <f>SUMIFS('2013Figures'!$J:$J,'2013Figures'!$C:$C,$A255,'2013Figures'!$H:$H,$B255,'2013Figures'!$I:$I,$C255,'2013Figures'!$B:$B,"CyToBroker",'2013Figures'!$G:$G,"E1")</f>
        <v>0</v>
      </c>
      <c r="H255" s="9">
        <f>SUMIFS('2013Figures'!$J:$J,'2013Figures'!$C:$C,$A255,'2013Figures'!$H:$H,$B255,'2013Figures'!$I:$I,$C255,'2013Figures'!$B:$B,"CyToBroker",'2013Figures'!$G:$G,"P1")</f>
        <v>0</v>
      </c>
      <c r="J255" s="8">
        <v>201401</v>
      </c>
      <c r="L255" s="42">
        <f>SUMIFS('2012Figures'!$J:$J,'2012Figures'!$C:$C,$A255,'2012Figures'!$H:$H,$B255,'2012Figures'!$I:$I,$C255)</f>
        <v>0</v>
      </c>
      <c r="M255" s="42">
        <f>SUMIFS('2012Figures'!$J:$J,'2012Figures'!$C:$C,$A255,'2012Figures'!$H:$H,$B255,'2012Figures'!$I:$I,$C255,'2012Figures'!$B:$B,"BrokerToCy",'2012Figures'!$G:$G,"E1")</f>
        <v>0</v>
      </c>
      <c r="N255" s="42">
        <f>SUMIFS('2012Figures'!$J:$J,'2012Figures'!$C:$C,$A255,'2012Figures'!$H:$H,$B255,'2012Figures'!$I:$I,$C255,'2012Figures'!$B:$B,"BrokerToCy",'2012Figures'!$G:$G,"P1")</f>
        <v>0</v>
      </c>
      <c r="O255" s="42">
        <f>SUMIFS('2012Figures'!$J:$J,'2012Figures'!$C:$C,$A255,'2012Figures'!$H:$H,$B255,'2012Figures'!$I:$I,$C255,'2012Figures'!$B:$B,"CyToBroker",'2012Figures'!$G:$G,"E1")</f>
        <v>0</v>
      </c>
      <c r="P255" s="42">
        <f>SUMIFS('2012Figures'!$J:$J,'2012Figures'!$C:$C,$A255,'2012Figures'!$H:$H,$B255,'2012Figures'!$I:$I,$C255,'2012Figures'!$B:$B,"CyToBroker",'2012Figures'!$G:$G,"P1")</f>
        <v>0</v>
      </c>
      <c r="R255" s="46" t="str">
        <f t="shared" si="51"/>
        <v/>
      </c>
      <c r="S255" s="46" t="str">
        <f t="shared" si="47"/>
        <v/>
      </c>
      <c r="T255" s="46" t="str">
        <f t="shared" si="48"/>
        <v/>
      </c>
      <c r="U255" s="46" t="str">
        <f t="shared" si="49"/>
        <v/>
      </c>
      <c r="V255" s="46" t="str">
        <f t="shared" si="50"/>
        <v/>
      </c>
    </row>
    <row r="256" spans="1:22" x14ac:dyDescent="0.2">
      <c r="A256" s="1">
        <v>124</v>
      </c>
      <c r="B256" s="1" t="s">
        <v>112</v>
      </c>
      <c r="C256" s="8">
        <v>4</v>
      </c>
      <c r="D256" s="29">
        <f>SUMIFS('2013Figures'!$J:$J,'2013Figures'!$C:$C,$A256,'2013Figures'!$H:$H,$B256,'2013Figures'!$I:$I,$C256)</f>
        <v>0</v>
      </c>
      <c r="E256" s="29">
        <f>SUMIFS('2013Figures'!$J:$J,'2013Figures'!$C:$C,$A256,'2013Figures'!$H:$H,$B256,'2013Figures'!$I:$I,$C256,'2013Figures'!$B:$B,"BrokerToCy",'2013Figures'!$G:$G,"E1")</f>
        <v>0</v>
      </c>
      <c r="F256" s="29">
        <f>SUMIFS('2013Figures'!$J:$J,'2013Figures'!$C:$C,$A256,'2013Figures'!$H:$H,$B256,'2013Figures'!$I:$I,$C256,'2013Figures'!$B:$B,"BrokerToCy",'2013Figures'!$G:$G,"P1")</f>
        <v>0</v>
      </c>
      <c r="G256" s="29">
        <f>SUMIFS('2013Figures'!$J:$J,'2013Figures'!$C:$C,$A256,'2013Figures'!$H:$H,$B256,'2013Figures'!$I:$I,$C256,'2013Figures'!$B:$B,"CyToBroker",'2013Figures'!$G:$G,"E1")</f>
        <v>0</v>
      </c>
      <c r="H256" s="29">
        <f>SUMIFS('2013Figures'!$J:$J,'2013Figures'!$C:$C,$A256,'2013Figures'!$H:$H,$B256,'2013Figures'!$I:$I,$C256,'2013Figures'!$B:$B,"CyToBroker",'2013Figures'!$G:$G,"P1")</f>
        <v>0</v>
      </c>
      <c r="I256" s="30"/>
      <c r="J256" s="31">
        <v>201301</v>
      </c>
      <c r="K256" s="30"/>
      <c r="L256" s="42">
        <f>SUMIFS('2012Figures'!$J:$J,'2012Figures'!$C:$C,$A256,'2012Figures'!$H:$H,$B256,'2012Figures'!$I:$I,$C256)</f>
        <v>0</v>
      </c>
      <c r="M256" s="42">
        <f>SUMIFS('2012Figures'!$J:$J,'2012Figures'!$C:$C,$A256,'2012Figures'!$H:$H,$B256,'2012Figures'!$I:$I,$C256,'2012Figures'!$B:$B,"BrokerToCy",'2012Figures'!$G:$G,"E1")</f>
        <v>0</v>
      </c>
      <c r="N256" s="42">
        <f>SUMIFS('2012Figures'!$J:$J,'2012Figures'!$C:$C,$A256,'2012Figures'!$H:$H,$B256,'2012Figures'!$I:$I,$C256,'2012Figures'!$B:$B,"BrokerToCy",'2012Figures'!$G:$G,"P1")</f>
        <v>0</v>
      </c>
      <c r="O256" s="42">
        <f>SUMIFS('2012Figures'!$J:$J,'2012Figures'!$C:$C,$A256,'2012Figures'!$H:$H,$B256,'2012Figures'!$I:$I,$C256,'2012Figures'!$B:$B,"CyToBroker",'2012Figures'!$G:$G,"E1")</f>
        <v>0</v>
      </c>
      <c r="P256" s="42">
        <f>SUMIFS('2012Figures'!$J:$J,'2012Figures'!$C:$C,$A256,'2012Figures'!$H:$H,$B256,'2012Figures'!$I:$I,$C256,'2012Figures'!$B:$B,"CyToBroker",'2012Figures'!$G:$G,"P1")</f>
        <v>0</v>
      </c>
      <c r="Q256" s="30"/>
      <c r="R256" s="46" t="str">
        <f t="shared" si="51"/>
        <v/>
      </c>
      <c r="S256" s="46" t="str">
        <f t="shared" si="47"/>
        <v/>
      </c>
      <c r="T256" s="46" t="str">
        <f t="shared" si="48"/>
        <v/>
      </c>
      <c r="U256" s="46" t="str">
        <f t="shared" si="49"/>
        <v/>
      </c>
      <c r="V256" s="46" t="str">
        <f t="shared" si="50"/>
        <v/>
      </c>
    </row>
    <row r="257" spans="1:22" x14ac:dyDescent="0.2">
      <c r="A257" s="1">
        <v>124</v>
      </c>
      <c r="B257" s="1" t="s">
        <v>112</v>
      </c>
      <c r="C257" s="8">
        <v>3</v>
      </c>
      <c r="D257" s="29">
        <f>SUMIFS('2013Figures'!$J:$J,'2013Figures'!$C:$C,$A257,'2013Figures'!$H:$H,$B257,'2013Figures'!$I:$I,$C257)</f>
        <v>0</v>
      </c>
      <c r="E257" s="9">
        <f>SUMIFS('2013Figures'!$J:$J,'2013Figures'!$C:$C,$A257,'2013Figures'!$H:$H,$B257,'2013Figures'!$I:$I,$C257,'2013Figures'!$B:$B,"BrokerToCy",'2013Figures'!$G:$G,"E1")</f>
        <v>0</v>
      </c>
      <c r="F257" s="9">
        <f>SUMIFS('2013Figures'!$J:$J,'2013Figures'!$C:$C,$A257,'2013Figures'!$H:$H,$B257,'2013Figures'!$I:$I,$C257,'2013Figures'!$B:$B,"BrokerToCy",'2013Figures'!$G:$G,"P1")</f>
        <v>0</v>
      </c>
      <c r="G257" s="9">
        <f>SUMIFS('2013Figures'!$J:$J,'2013Figures'!$C:$C,$A257,'2013Figures'!$H:$H,$B257,'2013Figures'!$I:$I,$C257,'2013Figures'!$B:$B,"CyToBroker",'2013Figures'!$G:$G,"E1")</f>
        <v>0</v>
      </c>
      <c r="H257" s="9">
        <f>SUMIFS('2013Figures'!$J:$J,'2013Figures'!$C:$C,$A257,'2013Figures'!$H:$H,$B257,'2013Figures'!$I:$I,$C257,'2013Figures'!$B:$B,"CyToBroker",'2013Figures'!$G:$G,"P1")</f>
        <v>0</v>
      </c>
      <c r="J257" s="8">
        <v>201201</v>
      </c>
      <c r="L257" s="42">
        <f>SUMIFS('2012Figures'!$J:$J,'2012Figures'!$C:$C,$A257,'2012Figures'!$H:$H,$B257,'2012Figures'!$I:$I,$C257)</f>
        <v>0</v>
      </c>
      <c r="M257" s="42">
        <f>SUMIFS('2012Figures'!$J:$J,'2012Figures'!$C:$C,$A257,'2012Figures'!$H:$H,$B257,'2012Figures'!$I:$I,$C257,'2012Figures'!$B:$B,"BrokerToCy",'2012Figures'!$G:$G,"E1")</f>
        <v>0</v>
      </c>
      <c r="N257" s="42">
        <f>SUMIFS('2012Figures'!$J:$J,'2012Figures'!$C:$C,$A257,'2012Figures'!$H:$H,$B257,'2012Figures'!$I:$I,$C257,'2012Figures'!$B:$B,"BrokerToCy",'2012Figures'!$G:$G,"P1")</f>
        <v>0</v>
      </c>
      <c r="O257" s="42">
        <f>SUMIFS('2012Figures'!$J:$J,'2012Figures'!$C:$C,$A257,'2012Figures'!$H:$H,$B257,'2012Figures'!$I:$I,$C257,'2012Figures'!$B:$B,"CyToBroker",'2012Figures'!$G:$G,"E1")</f>
        <v>0</v>
      </c>
      <c r="P257" s="42">
        <f>SUMIFS('2012Figures'!$J:$J,'2012Figures'!$C:$C,$A257,'2012Figures'!$H:$H,$B257,'2012Figures'!$I:$I,$C257,'2012Figures'!$B:$B,"CyToBroker",'2012Figures'!$G:$G,"P1")</f>
        <v>0</v>
      </c>
      <c r="R257" s="46" t="str">
        <f t="shared" si="51"/>
        <v/>
      </c>
      <c r="S257" s="46" t="str">
        <f t="shared" si="47"/>
        <v/>
      </c>
      <c r="T257" s="46" t="str">
        <f t="shared" si="48"/>
        <v/>
      </c>
      <c r="U257" s="46" t="str">
        <f t="shared" si="49"/>
        <v/>
      </c>
      <c r="V257" s="46" t="str">
        <f t="shared" si="50"/>
        <v/>
      </c>
    </row>
    <row r="258" spans="1:22" x14ac:dyDescent="0.2">
      <c r="A258" s="1">
        <v>124</v>
      </c>
      <c r="B258" s="1" t="s">
        <v>112</v>
      </c>
      <c r="C258" s="8">
        <v>2</v>
      </c>
      <c r="D258" s="29">
        <f>SUMIFS('2013Figures'!$J:$J,'2013Figures'!$C:$C,$A258,'2013Figures'!$H:$H,$B258,'2013Figures'!$I:$I,$C258)</f>
        <v>0</v>
      </c>
      <c r="E258" s="9">
        <f>SUMIFS('2013Figures'!$J:$J,'2013Figures'!$C:$C,$A258,'2013Figures'!$H:$H,$B258,'2013Figures'!$I:$I,$C258,'2013Figures'!$B:$B,"BrokerToCy",'2013Figures'!$G:$G,"E1")</f>
        <v>0</v>
      </c>
      <c r="F258" s="9">
        <f>SUMIFS('2013Figures'!$J:$J,'2013Figures'!$C:$C,$A258,'2013Figures'!$H:$H,$B258,'2013Figures'!$I:$I,$C258,'2013Figures'!$B:$B,"BrokerToCy",'2013Figures'!$G:$G,"P1")</f>
        <v>0</v>
      </c>
      <c r="G258" s="9">
        <f>SUMIFS('2013Figures'!$J:$J,'2013Figures'!$C:$C,$A258,'2013Figures'!$H:$H,$B258,'2013Figures'!$I:$I,$C258,'2013Figures'!$B:$B,"CyToBroker",'2013Figures'!$G:$G,"E1")</f>
        <v>0</v>
      </c>
      <c r="H258" s="9">
        <f>SUMIFS('2013Figures'!$J:$J,'2013Figures'!$C:$C,$A258,'2013Figures'!$H:$H,$B258,'2013Figures'!$I:$I,$C258,'2013Figures'!$B:$B,"CyToBroker",'2013Figures'!$G:$G,"P1")</f>
        <v>0</v>
      </c>
      <c r="J258" s="8">
        <v>201101</v>
      </c>
      <c r="L258" s="42">
        <f>SUMIFS('2012Figures'!$J:$J,'2012Figures'!$C:$C,$A258,'2012Figures'!$H:$H,$B258,'2012Figures'!$I:$I,$C258)</f>
        <v>0</v>
      </c>
      <c r="M258" s="42">
        <f>SUMIFS('2012Figures'!$J:$J,'2012Figures'!$C:$C,$A258,'2012Figures'!$H:$H,$B258,'2012Figures'!$I:$I,$C258,'2012Figures'!$B:$B,"BrokerToCy",'2012Figures'!$G:$G,"E1")</f>
        <v>0</v>
      </c>
      <c r="N258" s="42">
        <f>SUMIFS('2012Figures'!$J:$J,'2012Figures'!$C:$C,$A258,'2012Figures'!$H:$H,$B258,'2012Figures'!$I:$I,$C258,'2012Figures'!$B:$B,"BrokerToCy",'2012Figures'!$G:$G,"P1")</f>
        <v>0</v>
      </c>
      <c r="O258" s="42">
        <f>SUMIFS('2012Figures'!$J:$J,'2012Figures'!$C:$C,$A258,'2012Figures'!$H:$H,$B258,'2012Figures'!$I:$I,$C258,'2012Figures'!$B:$B,"CyToBroker",'2012Figures'!$G:$G,"E1")</f>
        <v>0</v>
      </c>
      <c r="P258" s="42">
        <f>SUMIFS('2012Figures'!$J:$J,'2012Figures'!$C:$C,$A258,'2012Figures'!$H:$H,$B258,'2012Figures'!$I:$I,$C258,'2012Figures'!$B:$B,"CyToBroker",'2012Figures'!$G:$G,"P1")</f>
        <v>0</v>
      </c>
      <c r="R258" s="46" t="str">
        <f t="shared" si="51"/>
        <v/>
      </c>
      <c r="S258" s="46" t="str">
        <f t="shared" si="47"/>
        <v/>
      </c>
      <c r="T258" s="46" t="str">
        <f t="shared" si="48"/>
        <v/>
      </c>
      <c r="U258" s="46" t="str">
        <f t="shared" si="49"/>
        <v/>
      </c>
      <c r="V258" s="46" t="str">
        <f t="shared" si="50"/>
        <v/>
      </c>
    </row>
    <row r="259" spans="1:22" x14ac:dyDescent="0.2">
      <c r="A259" s="1">
        <v>124</v>
      </c>
      <c r="B259" s="1" t="s">
        <v>112</v>
      </c>
      <c r="C259" s="8">
        <v>1</v>
      </c>
      <c r="D259" s="29">
        <f>SUMIFS('2013Figures'!$J:$J,'2013Figures'!$C:$C,$A259,'2013Figures'!$H:$H,$B259,'2013Figures'!$I:$I,$C259)</f>
        <v>0</v>
      </c>
      <c r="E259" s="9">
        <f>SUMIFS('2013Figures'!$J:$J,'2013Figures'!$C:$C,$A259,'2013Figures'!$H:$H,$B259,'2013Figures'!$I:$I,$C259,'2013Figures'!$B:$B,"BrokerToCy",'2013Figures'!$G:$G,"E1")</f>
        <v>0</v>
      </c>
      <c r="F259" s="9">
        <f>SUMIFS('2013Figures'!$J:$J,'2013Figures'!$C:$C,$A259,'2013Figures'!$H:$H,$B259,'2013Figures'!$I:$I,$C259,'2013Figures'!$B:$B,"BrokerToCy",'2013Figures'!$G:$G,"P1")</f>
        <v>0</v>
      </c>
      <c r="G259" s="9">
        <f>SUMIFS('2013Figures'!$J:$J,'2013Figures'!$C:$C,$A259,'2013Figures'!$H:$H,$B259,'2013Figures'!$I:$I,$C259,'2013Figures'!$B:$B,"CyToBroker",'2013Figures'!$G:$G,"E1")</f>
        <v>0</v>
      </c>
      <c r="H259" s="9">
        <f>SUMIFS('2013Figures'!$J:$J,'2013Figures'!$C:$C,$A259,'2013Figures'!$H:$H,$B259,'2013Figures'!$I:$I,$C259,'2013Figures'!$B:$B,"CyToBroker",'2013Figures'!$G:$G,"P1")</f>
        <v>0</v>
      </c>
      <c r="J259" s="8">
        <v>201001</v>
      </c>
      <c r="L259" s="42">
        <f>SUMIFS('2012Figures'!$J:$J,'2012Figures'!$C:$C,$A259,'2012Figures'!$H:$H,$B259,'2012Figures'!$I:$I,$C259)</f>
        <v>0</v>
      </c>
      <c r="M259" s="42">
        <f>SUMIFS('2012Figures'!$J:$J,'2012Figures'!$C:$C,$A259,'2012Figures'!$H:$H,$B259,'2012Figures'!$I:$I,$C259,'2012Figures'!$B:$B,"BrokerToCy",'2012Figures'!$G:$G,"E1")</f>
        <v>0</v>
      </c>
      <c r="N259" s="42">
        <f>SUMIFS('2012Figures'!$J:$J,'2012Figures'!$C:$C,$A259,'2012Figures'!$H:$H,$B259,'2012Figures'!$I:$I,$C259,'2012Figures'!$B:$B,"BrokerToCy",'2012Figures'!$G:$G,"P1")</f>
        <v>0</v>
      </c>
      <c r="O259" s="42">
        <f>SUMIFS('2012Figures'!$J:$J,'2012Figures'!$C:$C,$A259,'2012Figures'!$H:$H,$B259,'2012Figures'!$I:$I,$C259,'2012Figures'!$B:$B,"CyToBroker",'2012Figures'!$G:$G,"E1")</f>
        <v>0</v>
      </c>
      <c r="P259" s="42">
        <f>SUMIFS('2012Figures'!$J:$J,'2012Figures'!$C:$C,$A259,'2012Figures'!$H:$H,$B259,'2012Figures'!$I:$I,$C259,'2012Figures'!$B:$B,"CyToBroker",'2012Figures'!$G:$G,"P1")</f>
        <v>0</v>
      </c>
      <c r="R259" s="46" t="str">
        <f t="shared" si="51"/>
        <v/>
      </c>
      <c r="S259" s="46" t="str">
        <f t="shared" ref="S259:S322" si="57">IF(M259=0,"",ROUND(E259/M259-1,2))</f>
        <v/>
      </c>
      <c r="T259" s="46" t="str">
        <f t="shared" ref="T259:T322" si="58">IF(N259=0,"",ROUND(F259/N259-1,2))</f>
        <v/>
      </c>
      <c r="U259" s="46" t="str">
        <f t="shared" ref="U259:U322" si="59">IF(O259=0,"",ROUND(G259/O259-1,2))</f>
        <v/>
      </c>
      <c r="V259" s="46" t="str">
        <f t="shared" ref="V259:V322" si="60">IF(P259=0,"",ROUND(H259/P259-1,2))</f>
        <v/>
      </c>
    </row>
    <row r="260" spans="1:22" x14ac:dyDescent="0.2">
      <c r="A260" s="1">
        <v>124</v>
      </c>
      <c r="B260" s="1" t="s">
        <v>112</v>
      </c>
      <c r="D260" s="29">
        <f>SUMIFS('2013Figures'!$J:$J,'2013Figures'!$C:$C,$A260,'2013Figures'!$I:$I,"")</f>
        <v>79</v>
      </c>
      <c r="E260" s="9">
        <f>SUMIFS('2013Figures'!$J:$J,'2013Figures'!$C:$C,$A260,'2013Figures'!$I:$I,"",'2013Figures'!$B:$B,"BrokerToCy",'2013Figures'!$G:$G,"E1")</f>
        <v>0</v>
      </c>
      <c r="F260" s="9">
        <f>SUMIFS('2013Figures'!$J:$J,'2013Figures'!$C:$C,$A260,'2013Figures'!$I:$I,"",'2013Figures'!$B:$B,"BrokerToCy",'2013Figures'!$G:$G,"P1")</f>
        <v>0</v>
      </c>
      <c r="G260" s="9">
        <f>SUMIFS('2013Figures'!$J:$J,'2013Figures'!$C:$C,$A260,'2013Figures'!$I:$I,"",'2013Figures'!$B:$B,"CyToBroker",'2013Figures'!$G:$G,"E1")</f>
        <v>79</v>
      </c>
      <c r="H260" s="9">
        <f>SUMIFS('2013Figures'!$J:$J,'2013Figures'!$C:$C,$A260,'2013Figures'!$I:$I,"",'2013Figures'!$B:$B,"CyToBroker",'2013Figures'!$G:$G,"P1")</f>
        <v>0</v>
      </c>
      <c r="J260" s="8" t="s">
        <v>131</v>
      </c>
      <c r="L260" s="42">
        <f>SUMIFS('2012Figures'!$J:$J,'2012Figures'!$C:$C,$A260,'2012Figures'!$I:$I,"")</f>
        <v>0</v>
      </c>
      <c r="M260" s="42">
        <f>SUMIFS('2012Figures'!$J:$J,'2012Figures'!$C:$C,$A260,'2012Figures'!$I:$I,"",'2012Figures'!$B:$B,"BrokerToCy",'2012Figures'!$G:$G,"E1")</f>
        <v>0</v>
      </c>
      <c r="N260" s="42">
        <f>SUMIFS('2012Figures'!$J:$J,'2012Figures'!$C:$C,$A260,'2012Figures'!$I:$I,"",'2012Figures'!$B:$B,"BrokerToCy",'2012Figures'!$G:$G,"P1")</f>
        <v>0</v>
      </c>
      <c r="O260" s="42">
        <f>SUMIFS('2012Figures'!$J:$J,'2012Figures'!$C:$C,$A260,'2012Figures'!$I:$I,"",'2012Figures'!$B:$B,"CyToBroker",'2012Figures'!$G:$G,"E1")</f>
        <v>0</v>
      </c>
      <c r="P260" s="42">
        <f>SUMIFS('2012Figures'!$J:$J,'2012Figures'!$C:$C,$A260,'2012Figures'!$I:$I,"",'2012Figures'!$B:$B,"CyToBroker",'2012Figures'!$G:$G,"P1")</f>
        <v>0</v>
      </c>
      <c r="R260" s="46" t="str">
        <f t="shared" ref="R260:R323" si="61">IF(L260=0,"",ROUND(D260/L260-1,2))</f>
        <v/>
      </c>
      <c r="S260" s="46" t="str">
        <f t="shared" si="57"/>
        <v/>
      </c>
      <c r="T260" s="46" t="str">
        <f t="shared" si="58"/>
        <v/>
      </c>
      <c r="U260" s="46" t="str">
        <f t="shared" si="59"/>
        <v/>
      </c>
      <c r="V260" s="46" t="str">
        <f t="shared" si="60"/>
        <v/>
      </c>
    </row>
    <row r="261" spans="1:22" x14ac:dyDescent="0.2">
      <c r="A261" s="21"/>
      <c r="B261" s="21" t="s">
        <v>92</v>
      </c>
      <c r="C261" s="22"/>
      <c r="D261" s="23">
        <f>SUM(E261:H261)</f>
        <v>79</v>
      </c>
      <c r="E261" s="23">
        <f>SUM(E255:E260)</f>
        <v>0</v>
      </c>
      <c r="F261" s="23">
        <f>SUM(F255:F260)</f>
        <v>0</v>
      </c>
      <c r="G261" s="23">
        <f>SUM(G255:G260)</f>
        <v>79</v>
      </c>
      <c r="H261" s="23">
        <f>SUM(H255:H260)</f>
        <v>0</v>
      </c>
      <c r="I261" s="21"/>
      <c r="J261" s="22"/>
      <c r="K261" s="21"/>
      <c r="L261" s="43">
        <f>SUM(M261:P261)</f>
        <v>0</v>
      </c>
      <c r="M261" s="43">
        <f>SUM(M255:M260)</f>
        <v>0</v>
      </c>
      <c r="N261" s="43">
        <f>SUM(N255:N260)</f>
        <v>0</v>
      </c>
      <c r="O261" s="43">
        <f>SUM(O255:O260)</f>
        <v>0</v>
      </c>
      <c r="P261" s="43">
        <f>SUM(P255:P260)</f>
        <v>0</v>
      </c>
      <c r="Q261" s="21"/>
      <c r="R261" s="21"/>
      <c r="S261" s="21"/>
      <c r="T261" s="21"/>
      <c r="U261" s="21"/>
      <c r="V261" s="21"/>
    </row>
    <row r="262" spans="1:22" x14ac:dyDescent="0.2">
      <c r="A262" s="28">
        <v>126</v>
      </c>
      <c r="B262" s="28" t="s">
        <v>113</v>
      </c>
      <c r="C262" s="17" t="s">
        <v>88</v>
      </c>
      <c r="D262" s="18">
        <f>SUMIFS('2013Figures'!$J:$J,'2013Figures'!$C:$C,$A262)</f>
        <v>0</v>
      </c>
      <c r="E262" s="18">
        <f>SUMIFS('2013Figures'!$J:$J,'2013Figures'!$C:$C,$A262,'2013Figures'!$B:$B,"BrokerToCy",'2013Figures'!$G:$G,"E1")</f>
        <v>0</v>
      </c>
      <c r="F262" s="18">
        <f>SUMIFS('2013Figures'!$J:$J,'2013Figures'!$C:$C,$A262,'2013Figures'!$B:$B,"BrokerToCy",'2013Figures'!$G:$G,"P1")</f>
        <v>0</v>
      </c>
      <c r="G262" s="18">
        <f>SUMIFS('2013Figures'!$J:$J,'2013Figures'!$C:$C,$A262,'2013Figures'!$B:$B,"CyToBroker",'2013Figures'!$G:$G,"E1")</f>
        <v>0</v>
      </c>
      <c r="H262" s="18">
        <f>SUMIFS('2013Figures'!$J:$J,'2013Figures'!$C:$C,$A262,'2013Figures'!$B:$B,"CyToBroker",'2013Figures'!$G:$G,"P1")</f>
        <v>0</v>
      </c>
      <c r="I262" s="28"/>
      <c r="J262" s="17"/>
      <c r="K262" s="28"/>
      <c r="L262" s="41">
        <f>SUMIFS('2012Figures'!$J:$J,'2012Figures'!$C:$C,$A262)</f>
        <v>0</v>
      </c>
      <c r="M262" s="41">
        <f>SUMIFS('2012Figures'!$J:$J,'2012Figures'!$C:$C,$A262,'2012Figures'!$B:$B,"BrokerToCy",'2012Figures'!$G:$G,"E1")</f>
        <v>0</v>
      </c>
      <c r="N262" s="41">
        <f>SUMIFS('2012Figures'!$J:$J,'2012Figures'!$C:$C,$A262,'2012Figures'!$B:$B,"BrokerToCy",'2012Figures'!$G:$G,"P1")</f>
        <v>0</v>
      </c>
      <c r="O262" s="41">
        <f>SUMIFS('2012Figures'!$J:$J,'2012Figures'!$C:$C,$A262,'2012Figures'!$B:$B,"CyToBroker",'2012Figures'!$G:$G,"E1")</f>
        <v>0</v>
      </c>
      <c r="P262" s="41">
        <f>SUMIFS('2012Figures'!$J:$J,'2012Figures'!$C:$C,$A262,'2012Figures'!$B:$B,"CyToBroker",'2012Figures'!$G:$G,"P1")</f>
        <v>0</v>
      </c>
      <c r="Q262" s="28"/>
      <c r="R262" s="46" t="str">
        <f t="shared" si="61"/>
        <v/>
      </c>
      <c r="S262" s="46" t="str">
        <f t="shared" si="57"/>
        <v/>
      </c>
      <c r="T262" s="46" t="str">
        <f t="shared" si="58"/>
        <v/>
      </c>
      <c r="U262" s="46" t="str">
        <f t="shared" si="59"/>
        <v/>
      </c>
      <c r="V262" s="46" t="str">
        <f t="shared" si="60"/>
        <v/>
      </c>
    </row>
    <row r="263" spans="1:22" x14ac:dyDescent="0.2">
      <c r="A263" s="1">
        <v>126</v>
      </c>
      <c r="B263" s="1" t="s">
        <v>113</v>
      </c>
      <c r="C263" s="8">
        <v>3</v>
      </c>
      <c r="D263" s="29">
        <f>SUMIFS('2013Figures'!$J:$J,'2013Figures'!$C:$C,$A263,'2013Figures'!$H:$H,$B263,'2013Figures'!$I:$I,$C263)</f>
        <v>0</v>
      </c>
      <c r="E263" s="9">
        <f>SUMIFS('2013Figures'!$J:$J,'2013Figures'!$C:$C,$A263,'2013Figures'!$H:$H,$B263,'2013Figures'!$I:$I,$C263,'2013Figures'!$B:$B,"BrokerToCy",'2013Figures'!$G:$G,"E1")</f>
        <v>0</v>
      </c>
      <c r="F263" s="9">
        <f>SUMIFS('2013Figures'!$J:$J,'2013Figures'!$C:$C,$A263,'2013Figures'!$H:$H,$B263,'2013Figures'!$I:$I,$C263,'2013Figures'!$B:$B,"BrokerToCy",'2013Figures'!$G:$G,"P1")</f>
        <v>0</v>
      </c>
      <c r="G263" s="9">
        <f>SUMIFS('2013Figures'!$J:$J,'2013Figures'!$C:$C,$A263,'2013Figures'!$H:$H,$B263,'2013Figures'!$I:$I,$C263,'2013Figures'!$B:$B,"CyToBroker",'2013Figures'!$G:$G,"E1")</f>
        <v>0</v>
      </c>
      <c r="H263" s="9">
        <f>SUMIFS('2013Figures'!$J:$J,'2013Figures'!$C:$C,$A263,'2013Figures'!$H:$H,$B263,'2013Figures'!$I:$I,$C263,'2013Figures'!$B:$B,"CyToBroker",'2013Figures'!$G:$G,"P1")</f>
        <v>0</v>
      </c>
      <c r="J263" s="8">
        <v>201401</v>
      </c>
      <c r="L263" s="42">
        <f>SUMIFS('2012Figures'!$J:$J,'2012Figures'!$C:$C,$A263,'2012Figures'!$H:$H,$B263,'2012Figures'!$I:$I,$C263)</f>
        <v>0</v>
      </c>
      <c r="M263" s="42">
        <f>SUMIFS('2012Figures'!$J:$J,'2012Figures'!$C:$C,$A263,'2012Figures'!$H:$H,$B263,'2012Figures'!$I:$I,$C263,'2012Figures'!$B:$B,"BrokerToCy",'2012Figures'!$G:$G,"E1")</f>
        <v>0</v>
      </c>
      <c r="N263" s="42">
        <f>SUMIFS('2012Figures'!$J:$J,'2012Figures'!$C:$C,$A263,'2012Figures'!$H:$H,$B263,'2012Figures'!$I:$I,$C263,'2012Figures'!$B:$B,"BrokerToCy",'2012Figures'!$G:$G,"P1")</f>
        <v>0</v>
      </c>
      <c r="O263" s="42">
        <f>SUMIFS('2012Figures'!$J:$J,'2012Figures'!$C:$C,$A263,'2012Figures'!$H:$H,$B263,'2012Figures'!$I:$I,$C263,'2012Figures'!$B:$B,"CyToBroker",'2012Figures'!$G:$G,"E1")</f>
        <v>0</v>
      </c>
      <c r="P263" s="42">
        <f>SUMIFS('2012Figures'!$J:$J,'2012Figures'!$C:$C,$A263,'2012Figures'!$H:$H,$B263,'2012Figures'!$I:$I,$C263,'2012Figures'!$B:$B,"CyToBroker",'2012Figures'!$G:$G,"P1")</f>
        <v>0</v>
      </c>
      <c r="R263" s="46" t="str">
        <f t="shared" si="61"/>
        <v/>
      </c>
      <c r="S263" s="46" t="str">
        <f t="shared" si="57"/>
        <v/>
      </c>
      <c r="T263" s="46" t="str">
        <f t="shared" si="58"/>
        <v/>
      </c>
      <c r="U263" s="46" t="str">
        <f t="shared" si="59"/>
        <v/>
      </c>
      <c r="V263" s="46" t="str">
        <f t="shared" si="60"/>
        <v/>
      </c>
    </row>
    <row r="264" spans="1:22" x14ac:dyDescent="0.2">
      <c r="A264" s="1">
        <v>126</v>
      </c>
      <c r="B264" s="1" t="s">
        <v>113</v>
      </c>
      <c r="C264" s="8">
        <v>2</v>
      </c>
      <c r="D264" s="29">
        <f>SUMIFS('2013Figures'!$J:$J,'2013Figures'!$C:$C,$A264,'2013Figures'!$H:$H,$B264,'2013Figures'!$I:$I,$C264)</f>
        <v>0</v>
      </c>
      <c r="E264" s="29">
        <f>SUMIFS('2013Figures'!$J:$J,'2013Figures'!$C:$C,$A264,'2013Figures'!$H:$H,$B264,'2013Figures'!$I:$I,$C264,'2013Figures'!$B:$B,"BrokerToCy",'2013Figures'!$G:$G,"E1")</f>
        <v>0</v>
      </c>
      <c r="F264" s="29">
        <f>SUMIFS('2013Figures'!$J:$J,'2013Figures'!$C:$C,$A264,'2013Figures'!$H:$H,$B264,'2013Figures'!$I:$I,$C264,'2013Figures'!$B:$B,"BrokerToCy",'2013Figures'!$G:$G,"P1")</f>
        <v>0</v>
      </c>
      <c r="G264" s="29">
        <f>SUMIFS('2013Figures'!$J:$J,'2013Figures'!$C:$C,$A264,'2013Figures'!$H:$H,$B264,'2013Figures'!$I:$I,$C264,'2013Figures'!$B:$B,"CyToBroker",'2013Figures'!$G:$G,"E1")</f>
        <v>0</v>
      </c>
      <c r="H264" s="29">
        <f>SUMIFS('2013Figures'!$J:$J,'2013Figures'!$C:$C,$A264,'2013Figures'!$H:$H,$B264,'2013Figures'!$I:$I,$C264,'2013Figures'!$B:$B,"CyToBroker",'2013Figures'!$G:$G,"P1")</f>
        <v>0</v>
      </c>
      <c r="I264" s="30"/>
      <c r="J264" s="31">
        <v>201301</v>
      </c>
      <c r="K264" s="30"/>
      <c r="L264" s="42">
        <f>SUMIFS('2012Figures'!$J:$J,'2012Figures'!$C:$C,$A264,'2012Figures'!$H:$H,$B264,'2012Figures'!$I:$I,$C264)</f>
        <v>0</v>
      </c>
      <c r="M264" s="42">
        <f>SUMIFS('2012Figures'!$J:$J,'2012Figures'!$C:$C,$A264,'2012Figures'!$H:$H,$B264,'2012Figures'!$I:$I,$C264,'2012Figures'!$B:$B,"BrokerToCy",'2012Figures'!$G:$G,"E1")</f>
        <v>0</v>
      </c>
      <c r="N264" s="42">
        <f>SUMIFS('2012Figures'!$J:$J,'2012Figures'!$C:$C,$A264,'2012Figures'!$H:$H,$B264,'2012Figures'!$I:$I,$C264,'2012Figures'!$B:$B,"BrokerToCy",'2012Figures'!$G:$G,"P1")</f>
        <v>0</v>
      </c>
      <c r="O264" s="42">
        <f>SUMIFS('2012Figures'!$J:$J,'2012Figures'!$C:$C,$A264,'2012Figures'!$H:$H,$B264,'2012Figures'!$I:$I,$C264,'2012Figures'!$B:$B,"CyToBroker",'2012Figures'!$G:$G,"E1")</f>
        <v>0</v>
      </c>
      <c r="P264" s="42">
        <f>SUMIFS('2012Figures'!$J:$J,'2012Figures'!$C:$C,$A264,'2012Figures'!$H:$H,$B264,'2012Figures'!$I:$I,$C264,'2012Figures'!$B:$B,"CyToBroker",'2012Figures'!$G:$G,"P1")</f>
        <v>0</v>
      </c>
      <c r="Q264" s="30"/>
      <c r="R264" s="46" t="str">
        <f t="shared" si="61"/>
        <v/>
      </c>
      <c r="S264" s="46" t="str">
        <f t="shared" si="57"/>
        <v/>
      </c>
      <c r="T264" s="46" t="str">
        <f t="shared" si="58"/>
        <v/>
      </c>
      <c r="U264" s="46" t="str">
        <f t="shared" si="59"/>
        <v/>
      </c>
      <c r="V264" s="46" t="str">
        <f t="shared" si="60"/>
        <v/>
      </c>
    </row>
    <row r="265" spans="1:22" x14ac:dyDescent="0.2">
      <c r="A265" s="1">
        <v>126</v>
      </c>
      <c r="B265" s="1" t="s">
        <v>113</v>
      </c>
      <c r="C265" s="8">
        <v>1</v>
      </c>
      <c r="D265" s="29">
        <f>SUMIFS('2013Figures'!$J:$J,'2013Figures'!$C:$C,$A265,'2013Figures'!$H:$H,$B265,'2013Figures'!$I:$I,$C265)</f>
        <v>0</v>
      </c>
      <c r="E265" s="9">
        <f>SUMIFS('2013Figures'!$J:$J,'2013Figures'!$C:$C,$A265,'2013Figures'!$H:$H,$B265,'2013Figures'!$I:$I,$C265,'2013Figures'!$B:$B,"BrokerToCy",'2013Figures'!$G:$G,"E1")</f>
        <v>0</v>
      </c>
      <c r="F265" s="9">
        <f>SUMIFS('2013Figures'!$J:$J,'2013Figures'!$C:$C,$A265,'2013Figures'!$H:$H,$B265,'2013Figures'!$I:$I,$C265,'2013Figures'!$B:$B,"BrokerToCy",'2013Figures'!$G:$G,"P1")</f>
        <v>0</v>
      </c>
      <c r="G265" s="9">
        <f>SUMIFS('2013Figures'!$J:$J,'2013Figures'!$C:$C,$A265,'2013Figures'!$H:$H,$B265,'2013Figures'!$I:$I,$C265,'2013Figures'!$B:$B,"CyToBroker",'2013Figures'!$G:$G,"E1")</f>
        <v>0</v>
      </c>
      <c r="H265" s="9">
        <f>SUMIFS('2013Figures'!$J:$J,'2013Figures'!$C:$C,$A265,'2013Figures'!$H:$H,$B265,'2013Figures'!$I:$I,$C265,'2013Figures'!$B:$B,"CyToBroker",'2013Figures'!$G:$G,"P1")</f>
        <v>0</v>
      </c>
      <c r="J265" s="8">
        <v>201201</v>
      </c>
      <c r="L265" s="42">
        <f>SUMIFS('2012Figures'!$J:$J,'2012Figures'!$C:$C,$A265,'2012Figures'!$H:$H,$B265,'2012Figures'!$I:$I,$C265)</f>
        <v>0</v>
      </c>
      <c r="M265" s="42">
        <f>SUMIFS('2012Figures'!$J:$J,'2012Figures'!$C:$C,$A265,'2012Figures'!$H:$H,$B265,'2012Figures'!$I:$I,$C265,'2012Figures'!$B:$B,"BrokerToCy",'2012Figures'!$G:$G,"E1")</f>
        <v>0</v>
      </c>
      <c r="N265" s="42">
        <f>SUMIFS('2012Figures'!$J:$J,'2012Figures'!$C:$C,$A265,'2012Figures'!$H:$H,$B265,'2012Figures'!$I:$I,$C265,'2012Figures'!$B:$B,"BrokerToCy",'2012Figures'!$G:$G,"P1")</f>
        <v>0</v>
      </c>
      <c r="O265" s="42">
        <f>SUMIFS('2012Figures'!$J:$J,'2012Figures'!$C:$C,$A265,'2012Figures'!$H:$H,$B265,'2012Figures'!$I:$I,$C265,'2012Figures'!$B:$B,"CyToBroker",'2012Figures'!$G:$G,"E1")</f>
        <v>0</v>
      </c>
      <c r="P265" s="42">
        <f>SUMIFS('2012Figures'!$J:$J,'2012Figures'!$C:$C,$A265,'2012Figures'!$H:$H,$B265,'2012Figures'!$I:$I,$C265,'2012Figures'!$B:$B,"CyToBroker",'2012Figures'!$G:$G,"P1")</f>
        <v>0</v>
      </c>
      <c r="R265" s="46" t="str">
        <f t="shared" si="61"/>
        <v/>
      </c>
      <c r="S265" s="46" t="str">
        <f t="shared" si="57"/>
        <v/>
      </c>
      <c r="T265" s="46" t="str">
        <f t="shared" si="58"/>
        <v/>
      </c>
      <c r="U265" s="46" t="str">
        <f t="shared" si="59"/>
        <v/>
      </c>
      <c r="V265" s="46" t="str">
        <f t="shared" si="60"/>
        <v/>
      </c>
    </row>
    <row r="266" spans="1:22" x14ac:dyDescent="0.2">
      <c r="A266" s="1">
        <v>126</v>
      </c>
      <c r="B266" s="1" t="s">
        <v>113</v>
      </c>
      <c r="D266" s="29">
        <f>SUMIFS('2013Figures'!$J:$J,'2013Figures'!$C:$C,$A266,'2013Figures'!$I:$I,"")</f>
        <v>0</v>
      </c>
      <c r="E266" s="9">
        <f>SUMIFS('2013Figures'!$J:$J,'2013Figures'!$C:$C,$A266,'2013Figures'!$I:$I,"",'2013Figures'!$B:$B,"BrokerToCy",'2013Figures'!$G:$G,"E1")</f>
        <v>0</v>
      </c>
      <c r="F266" s="9">
        <f>SUMIFS('2013Figures'!$J:$J,'2013Figures'!$C:$C,$A266,'2013Figures'!$I:$I,"",'2013Figures'!$B:$B,"BrokerToCy",'2013Figures'!$G:$G,"P1")</f>
        <v>0</v>
      </c>
      <c r="G266" s="9">
        <f>SUMIFS('2013Figures'!$J:$J,'2013Figures'!$C:$C,$A266,'2013Figures'!$I:$I,"",'2013Figures'!$B:$B,"CyToBroker",'2013Figures'!$G:$G,"E1")</f>
        <v>0</v>
      </c>
      <c r="H266" s="9">
        <f>SUMIFS('2013Figures'!$J:$J,'2013Figures'!$C:$C,$A266,'2013Figures'!$I:$I,"",'2013Figures'!$B:$B,"CyToBroker",'2013Figures'!$G:$G,"P1")</f>
        <v>0</v>
      </c>
      <c r="J266" s="8" t="s">
        <v>131</v>
      </c>
      <c r="L266" s="42">
        <f>SUMIFS('2012Figures'!$J:$J,'2012Figures'!$C:$C,$A266,'2012Figures'!$I:$I,"")</f>
        <v>0</v>
      </c>
      <c r="M266" s="42">
        <f>SUMIFS('2012Figures'!$J:$J,'2012Figures'!$C:$C,$A266,'2012Figures'!$I:$I,"",'2012Figures'!$B:$B,"BrokerToCy",'2012Figures'!$G:$G,"E1")</f>
        <v>0</v>
      </c>
      <c r="N266" s="42">
        <f>SUMIFS('2012Figures'!$J:$J,'2012Figures'!$C:$C,$A266,'2012Figures'!$I:$I,"",'2012Figures'!$B:$B,"BrokerToCy",'2012Figures'!$G:$G,"P1")</f>
        <v>0</v>
      </c>
      <c r="O266" s="42">
        <f>SUMIFS('2012Figures'!$J:$J,'2012Figures'!$C:$C,$A266,'2012Figures'!$I:$I,"",'2012Figures'!$B:$B,"CyToBroker",'2012Figures'!$G:$G,"E1")</f>
        <v>0</v>
      </c>
      <c r="P266" s="42">
        <f>SUMIFS('2012Figures'!$J:$J,'2012Figures'!$C:$C,$A266,'2012Figures'!$I:$I,"",'2012Figures'!$B:$B,"CyToBroker",'2012Figures'!$G:$G,"P1")</f>
        <v>0</v>
      </c>
      <c r="R266" s="46" t="str">
        <f t="shared" si="61"/>
        <v/>
      </c>
      <c r="S266" s="46" t="str">
        <f t="shared" si="57"/>
        <v/>
      </c>
      <c r="T266" s="46" t="str">
        <f t="shared" si="58"/>
        <v/>
      </c>
      <c r="U266" s="46" t="str">
        <f t="shared" si="59"/>
        <v/>
      </c>
      <c r="V266" s="46" t="str">
        <f t="shared" si="60"/>
        <v/>
      </c>
    </row>
    <row r="267" spans="1:22" x14ac:dyDescent="0.2">
      <c r="A267" s="21"/>
      <c r="B267" s="21" t="s">
        <v>92</v>
      </c>
      <c r="C267" s="22"/>
      <c r="D267" s="23">
        <f>SUM(E267:H267)</f>
        <v>0</v>
      </c>
      <c r="E267" s="23">
        <f>SUM(E263:E266)</f>
        <v>0</v>
      </c>
      <c r="F267" s="23">
        <f>SUM(F263:F266)</f>
        <v>0</v>
      </c>
      <c r="G267" s="23">
        <f>SUM(G263:G266)</f>
        <v>0</v>
      </c>
      <c r="H267" s="23">
        <f>SUM(H263:H266)</f>
        <v>0</v>
      </c>
      <c r="I267" s="21"/>
      <c r="J267" s="22"/>
      <c r="K267" s="21"/>
      <c r="L267" s="43">
        <f>SUM(M267:P267)</f>
        <v>0</v>
      </c>
      <c r="M267" s="43">
        <f>SUM(M263:M266)</f>
        <v>0</v>
      </c>
      <c r="N267" s="43">
        <f>SUM(N263:N266)</f>
        <v>0</v>
      </c>
      <c r="O267" s="43">
        <f>SUM(O263:O266)</f>
        <v>0</v>
      </c>
      <c r="P267" s="43">
        <f>SUM(P263:P266)</f>
        <v>0</v>
      </c>
      <c r="Q267" s="21"/>
      <c r="R267" s="21"/>
      <c r="S267" s="21"/>
      <c r="T267" s="21"/>
      <c r="U267" s="21"/>
      <c r="V267" s="21"/>
    </row>
    <row r="268" spans="1:22" x14ac:dyDescent="0.2">
      <c r="A268" s="28">
        <v>139</v>
      </c>
      <c r="B268" s="28" t="s">
        <v>167</v>
      </c>
      <c r="C268" s="17" t="s">
        <v>88</v>
      </c>
      <c r="D268" s="18">
        <f>SUMIFS('2013Figures'!$J:$J,'2013Figures'!$C:$C,$A268)</f>
        <v>0</v>
      </c>
      <c r="E268" s="18">
        <f>SUMIFS('2013Figures'!$J:$J,'2013Figures'!$C:$C,$A268,'2013Figures'!$B:$B,"BrokerToCy",'2013Figures'!$G:$G,"E1")</f>
        <v>0</v>
      </c>
      <c r="F268" s="18">
        <f>SUMIFS('2013Figures'!$J:$J,'2013Figures'!$C:$C,$A268,'2013Figures'!$B:$B,"BrokerToCy",'2013Figures'!$G:$G,"P1")</f>
        <v>0</v>
      </c>
      <c r="G268" s="18">
        <f>SUMIFS('2013Figures'!$J:$J,'2013Figures'!$C:$C,$A268,'2013Figures'!$B:$B,"CyToBroker",'2013Figures'!$G:$G,"E1")</f>
        <v>0</v>
      </c>
      <c r="H268" s="18">
        <f>SUMIFS('2013Figures'!$J:$J,'2013Figures'!$C:$C,$A268,'2013Figures'!$B:$B,"CyToBroker",'2013Figures'!$G:$G,"P1")</f>
        <v>0</v>
      </c>
      <c r="I268" s="28"/>
      <c r="J268" s="17"/>
      <c r="K268" s="28"/>
      <c r="L268" s="41">
        <f>SUMIFS('2012Figures'!$J:$J,'2012Figures'!$C:$C,$A268)</f>
        <v>0</v>
      </c>
      <c r="M268" s="41">
        <f>SUMIFS('2012Figures'!$J:$J,'2012Figures'!$C:$C,$A268,'2012Figures'!$B:$B,"BrokerToCy",'2012Figures'!$G:$G,"E1")</f>
        <v>0</v>
      </c>
      <c r="N268" s="41">
        <f>SUMIFS('2012Figures'!$J:$J,'2012Figures'!$C:$C,$A268,'2012Figures'!$B:$B,"BrokerToCy",'2012Figures'!$G:$G,"P1")</f>
        <v>0</v>
      </c>
      <c r="O268" s="41">
        <f>SUMIFS('2012Figures'!$J:$J,'2012Figures'!$C:$C,$A268,'2012Figures'!$B:$B,"CyToBroker",'2012Figures'!$G:$G,"E1")</f>
        <v>0</v>
      </c>
      <c r="P268" s="41">
        <f>SUMIFS('2012Figures'!$J:$J,'2012Figures'!$C:$C,$A268,'2012Figures'!$B:$B,"CyToBroker",'2012Figures'!$G:$G,"P1")</f>
        <v>0</v>
      </c>
      <c r="Q268" s="28"/>
      <c r="R268" s="46" t="str">
        <f t="shared" si="61"/>
        <v/>
      </c>
      <c r="S268" s="46" t="str">
        <f t="shared" si="57"/>
        <v/>
      </c>
      <c r="T268" s="46" t="str">
        <f t="shared" si="58"/>
        <v/>
      </c>
      <c r="U268" s="46" t="str">
        <f t="shared" si="59"/>
        <v/>
      </c>
      <c r="V268" s="46" t="str">
        <f t="shared" si="60"/>
        <v/>
      </c>
    </row>
    <row r="269" spans="1:22" x14ac:dyDescent="0.2">
      <c r="A269" s="1">
        <v>139</v>
      </c>
      <c r="B269" s="1" t="s">
        <v>167</v>
      </c>
      <c r="C269" s="8">
        <v>2</v>
      </c>
      <c r="D269" s="29">
        <f>SUMIFS('2013Figures'!$J:$J,'2013Figures'!$C:$C,$A269,'2013Figures'!$H:$H,$B269,'2013Figures'!$I:$I,$C269)</f>
        <v>0</v>
      </c>
      <c r="E269" s="29">
        <f>SUMIFS('2013Figures'!$J:$J,'2013Figures'!$C:$C,$A269,'2013Figures'!$H:$H,$B269,'2013Figures'!$I:$I,$C269,'2013Figures'!$B:$B,"BrokerToCy",'2013Figures'!$G:$G,"E1")</f>
        <v>0</v>
      </c>
      <c r="F269" s="29">
        <f>SUMIFS('2013Figures'!$J:$J,'2013Figures'!$C:$C,$A269,'2013Figures'!$H:$H,$B269,'2013Figures'!$I:$I,$C269,'2013Figures'!$B:$B,"BrokerToCy",'2013Figures'!$G:$G,"P1")</f>
        <v>0</v>
      </c>
      <c r="G269" s="29">
        <f>SUMIFS('2013Figures'!$J:$J,'2013Figures'!$C:$C,$A269,'2013Figures'!$H:$H,$B269,'2013Figures'!$I:$I,$C269,'2013Figures'!$B:$B,"CyToBroker",'2013Figures'!$G:$G,"E1")</f>
        <v>0</v>
      </c>
      <c r="H269" s="29">
        <f>SUMIFS('2013Figures'!$J:$J,'2013Figures'!$C:$C,$A269,'2013Figures'!$H:$H,$B269,'2013Figures'!$I:$I,$C269,'2013Figures'!$B:$B,"CyToBroker",'2013Figures'!$G:$G,"P1")</f>
        <v>0</v>
      </c>
      <c r="I269" s="30"/>
      <c r="J269" s="31">
        <v>201502</v>
      </c>
      <c r="K269" s="30"/>
      <c r="L269" s="42">
        <f>SUMIFS('2012Figures'!$J:$J,'2012Figures'!$C:$C,$A269,'2012Figures'!$H:$H,$B269,'2012Figures'!$I:$I,$C269)</f>
        <v>0</v>
      </c>
      <c r="M269" s="42">
        <f>SUMIFS('2012Figures'!$J:$J,'2012Figures'!$C:$C,$A269,'2012Figures'!$H:$H,$B269,'2012Figures'!$I:$I,$C269,'2012Figures'!$B:$B,"BrokerToCy",'2012Figures'!$G:$G,"E1")</f>
        <v>0</v>
      </c>
      <c r="N269" s="42">
        <f>SUMIFS('2012Figures'!$J:$J,'2012Figures'!$C:$C,$A269,'2012Figures'!$H:$H,$B269,'2012Figures'!$I:$I,$C269,'2012Figures'!$B:$B,"BrokerToCy",'2012Figures'!$G:$G,"P1")</f>
        <v>0</v>
      </c>
      <c r="O269" s="42">
        <f>SUMIFS('2012Figures'!$J:$J,'2012Figures'!$C:$C,$A269,'2012Figures'!$H:$H,$B269,'2012Figures'!$I:$I,$C269,'2012Figures'!$B:$B,"CyToBroker",'2012Figures'!$G:$G,"E1")</f>
        <v>0</v>
      </c>
      <c r="P269" s="42">
        <f>SUMIFS('2012Figures'!$J:$J,'2012Figures'!$C:$C,$A269,'2012Figures'!$H:$H,$B269,'2012Figures'!$I:$I,$C269,'2012Figures'!$B:$B,"CyToBroker",'2012Figures'!$G:$G,"P1")</f>
        <v>0</v>
      </c>
      <c r="Q269" s="30"/>
      <c r="R269" s="46" t="str">
        <f t="shared" si="61"/>
        <v/>
      </c>
      <c r="S269" s="46" t="str">
        <f t="shared" si="57"/>
        <v/>
      </c>
      <c r="T269" s="46" t="str">
        <f t="shared" si="58"/>
        <v/>
      </c>
      <c r="U269" s="46" t="str">
        <f t="shared" si="59"/>
        <v/>
      </c>
      <c r="V269" s="46" t="str">
        <f t="shared" si="60"/>
        <v/>
      </c>
    </row>
    <row r="270" spans="1:22" x14ac:dyDescent="0.2">
      <c r="A270" s="1">
        <v>139</v>
      </c>
      <c r="B270" s="1" t="s">
        <v>167</v>
      </c>
      <c r="C270" s="8">
        <v>1</v>
      </c>
      <c r="D270" s="29">
        <f>SUMIFS('2013Figures'!$J:$J,'2013Figures'!$C:$C,$A270,'2013Figures'!$H:$H,$B270,'2013Figures'!$I:$I,$C270)</f>
        <v>0</v>
      </c>
      <c r="E270" s="9">
        <f>SUMIFS('2013Figures'!$J:$J,'2013Figures'!$C:$C,$A270,'2013Figures'!$H:$H,$B270,'2013Figures'!$I:$I,$C270,'2013Figures'!$B:$B,"BrokerToCy",'2013Figures'!$G:$G,"E1")</f>
        <v>0</v>
      </c>
      <c r="F270" s="9">
        <f>SUMIFS('2013Figures'!$J:$J,'2013Figures'!$C:$C,$A270,'2013Figures'!$H:$H,$B270,'2013Figures'!$I:$I,$C270,'2013Figures'!$B:$B,"BrokerToCy",'2013Figures'!$G:$G,"P1")</f>
        <v>0</v>
      </c>
      <c r="G270" s="9">
        <f>SUMIFS('2013Figures'!$J:$J,'2013Figures'!$C:$C,$A270,'2013Figures'!$H:$H,$B270,'2013Figures'!$I:$I,$C270,'2013Figures'!$B:$B,"CyToBroker",'2013Figures'!$G:$G,"E1")</f>
        <v>0</v>
      </c>
      <c r="H270" s="9">
        <f>SUMIFS('2013Figures'!$J:$J,'2013Figures'!$C:$C,$A270,'2013Figures'!$H:$H,$B270,'2013Figures'!$I:$I,$C270,'2013Figures'!$B:$B,"CyToBroker",'2013Figures'!$G:$G,"P1")</f>
        <v>0</v>
      </c>
      <c r="J270" s="31">
        <v>201501</v>
      </c>
      <c r="L270" s="42">
        <f>SUMIFS('2012Figures'!$J:$J,'2012Figures'!$C:$C,$A270,'2012Figures'!$H:$H,$B270,'2012Figures'!$I:$I,$C270)</f>
        <v>0</v>
      </c>
      <c r="M270" s="42">
        <f>SUMIFS('2012Figures'!$J:$J,'2012Figures'!$C:$C,$A270,'2012Figures'!$H:$H,$B270,'2012Figures'!$I:$I,$C270,'2012Figures'!$B:$B,"BrokerToCy",'2012Figures'!$G:$G,"E1")</f>
        <v>0</v>
      </c>
      <c r="N270" s="42">
        <f>SUMIFS('2012Figures'!$J:$J,'2012Figures'!$C:$C,$A270,'2012Figures'!$H:$H,$B270,'2012Figures'!$I:$I,$C270,'2012Figures'!$B:$B,"BrokerToCy",'2012Figures'!$G:$G,"P1")</f>
        <v>0</v>
      </c>
      <c r="O270" s="42">
        <f>SUMIFS('2012Figures'!$J:$J,'2012Figures'!$C:$C,$A270,'2012Figures'!$H:$H,$B270,'2012Figures'!$I:$I,$C270,'2012Figures'!$B:$B,"CyToBroker",'2012Figures'!$G:$G,"E1")</f>
        <v>0</v>
      </c>
      <c r="P270" s="42">
        <f>SUMIFS('2012Figures'!$J:$J,'2012Figures'!$C:$C,$A270,'2012Figures'!$H:$H,$B270,'2012Figures'!$I:$I,$C270,'2012Figures'!$B:$B,"CyToBroker",'2012Figures'!$G:$G,"P1")</f>
        <v>0</v>
      </c>
      <c r="R270" s="46" t="str">
        <f t="shared" si="61"/>
        <v/>
      </c>
      <c r="S270" s="46" t="str">
        <f t="shared" si="57"/>
        <v/>
      </c>
      <c r="T270" s="46" t="str">
        <f t="shared" si="58"/>
        <v/>
      </c>
      <c r="U270" s="46" t="str">
        <f t="shared" si="59"/>
        <v/>
      </c>
      <c r="V270" s="46" t="str">
        <f t="shared" si="60"/>
        <v/>
      </c>
    </row>
    <row r="271" spans="1:22" x14ac:dyDescent="0.2">
      <c r="A271" s="1">
        <v>139</v>
      </c>
      <c r="B271" s="1" t="s">
        <v>167</v>
      </c>
      <c r="D271" s="29">
        <f>SUMIFS('2013Figures'!$J:$J,'2013Figures'!$C:$C,$A271,'2013Figures'!$I:$I,"")</f>
        <v>0</v>
      </c>
      <c r="E271" s="9">
        <f>SUMIFS('2013Figures'!$J:$J,'2013Figures'!$C:$C,$A271,'2013Figures'!$I:$I,"",'2013Figures'!$B:$B,"BrokerToCy",'2013Figures'!$G:$G,"E1")</f>
        <v>0</v>
      </c>
      <c r="F271" s="9">
        <f>SUMIFS('2013Figures'!$J:$J,'2013Figures'!$C:$C,$A271,'2013Figures'!$I:$I,"",'2013Figures'!$B:$B,"BrokerToCy",'2013Figures'!$G:$G,"P1")</f>
        <v>0</v>
      </c>
      <c r="G271" s="9">
        <f>SUMIFS('2013Figures'!$J:$J,'2013Figures'!$C:$C,$A271,'2013Figures'!$I:$I,"",'2013Figures'!$B:$B,"CyToBroker",'2013Figures'!$G:$G,"E1")</f>
        <v>0</v>
      </c>
      <c r="H271" s="9">
        <f>SUMIFS('2013Figures'!$J:$J,'2013Figures'!$C:$C,$A271,'2013Figures'!$I:$I,"",'2013Figures'!$B:$B,"CyToBroker",'2013Figures'!$G:$G,"P1")</f>
        <v>0</v>
      </c>
      <c r="J271" s="8" t="s">
        <v>131</v>
      </c>
      <c r="L271" s="42">
        <f>SUMIFS('2012Figures'!$J:$J,'2012Figures'!$C:$C,$A271,'2012Figures'!$I:$I,"")</f>
        <v>0</v>
      </c>
      <c r="M271" s="42">
        <f>SUMIFS('2012Figures'!$J:$J,'2012Figures'!$C:$C,$A271,'2012Figures'!$I:$I,"",'2012Figures'!$B:$B,"BrokerToCy",'2012Figures'!$G:$G,"E1")</f>
        <v>0</v>
      </c>
      <c r="N271" s="42">
        <f>SUMIFS('2012Figures'!$J:$J,'2012Figures'!$C:$C,$A271,'2012Figures'!$I:$I,"",'2012Figures'!$B:$B,"BrokerToCy",'2012Figures'!$G:$G,"P1")</f>
        <v>0</v>
      </c>
      <c r="O271" s="42">
        <f>SUMIFS('2012Figures'!$J:$J,'2012Figures'!$C:$C,$A271,'2012Figures'!$I:$I,"",'2012Figures'!$B:$B,"CyToBroker",'2012Figures'!$G:$G,"E1")</f>
        <v>0</v>
      </c>
      <c r="P271" s="42">
        <f>SUMIFS('2012Figures'!$J:$J,'2012Figures'!$C:$C,$A271,'2012Figures'!$I:$I,"",'2012Figures'!$B:$B,"CyToBroker",'2012Figures'!$G:$G,"P1")</f>
        <v>0</v>
      </c>
      <c r="R271" s="46" t="str">
        <f t="shared" si="61"/>
        <v/>
      </c>
      <c r="S271" s="46" t="str">
        <f t="shared" si="57"/>
        <v/>
      </c>
      <c r="T271" s="46" t="str">
        <f t="shared" si="58"/>
        <v/>
      </c>
      <c r="U271" s="46" t="str">
        <f t="shared" si="59"/>
        <v/>
      </c>
      <c r="V271" s="46" t="str">
        <f t="shared" si="60"/>
        <v/>
      </c>
    </row>
    <row r="272" spans="1:22" x14ac:dyDescent="0.2">
      <c r="A272" s="21"/>
      <c r="B272" s="21" t="s">
        <v>92</v>
      </c>
      <c r="C272" s="22"/>
      <c r="D272" s="23">
        <f>SUM(E272:H272)</f>
        <v>0</v>
      </c>
      <c r="E272" s="23">
        <f>SUM(E269:E271)</f>
        <v>0</v>
      </c>
      <c r="F272" s="23">
        <f>SUM(F269:F271)</f>
        <v>0</v>
      </c>
      <c r="G272" s="23">
        <f>SUM(G269:G271)</f>
        <v>0</v>
      </c>
      <c r="H272" s="23">
        <f>SUM(H269:H271)</f>
        <v>0</v>
      </c>
      <c r="I272" s="21"/>
      <c r="J272" s="22"/>
      <c r="K272" s="21"/>
      <c r="L272" s="43">
        <f>SUM(M272:P272)</f>
        <v>0</v>
      </c>
      <c r="M272" s="43">
        <f>SUM(M269:M271)</f>
        <v>0</v>
      </c>
      <c r="N272" s="43">
        <f>SUM(N269:N271)</f>
        <v>0</v>
      </c>
      <c r="O272" s="43">
        <f>SUM(O269:O271)</f>
        <v>0</v>
      </c>
      <c r="P272" s="43">
        <f>SUM(P269:P271)</f>
        <v>0</v>
      </c>
      <c r="Q272" s="21"/>
      <c r="R272" s="21"/>
      <c r="S272" s="21"/>
      <c r="T272" s="21"/>
      <c r="U272" s="21"/>
      <c r="V272" s="21"/>
    </row>
    <row r="273" spans="1:22" x14ac:dyDescent="0.2">
      <c r="A273" s="28">
        <v>140</v>
      </c>
      <c r="B273" s="28" t="s">
        <v>114</v>
      </c>
      <c r="C273" s="17" t="s">
        <v>88</v>
      </c>
      <c r="D273" s="18">
        <f>SUMIFS('2013Figures'!$J:$J,'2013Figures'!$C:$C,$A273)</f>
        <v>0</v>
      </c>
      <c r="E273" s="18">
        <f>SUMIFS('2013Figures'!$J:$J,'2013Figures'!$C:$C,$A273,'2013Figures'!$B:$B,"BrokerToCy",'2013Figures'!$G:$G,"E1")</f>
        <v>0</v>
      </c>
      <c r="F273" s="18">
        <f>SUMIFS('2013Figures'!$J:$J,'2013Figures'!$C:$C,$A273,'2013Figures'!$B:$B,"BrokerToCy",'2013Figures'!$G:$G,"P1")</f>
        <v>0</v>
      </c>
      <c r="G273" s="18">
        <f>SUMIFS('2013Figures'!$J:$J,'2013Figures'!$C:$C,$A273,'2013Figures'!$B:$B,"CyToBroker",'2013Figures'!$G:$G,"E1")</f>
        <v>0</v>
      </c>
      <c r="H273" s="18">
        <f>SUMIFS('2013Figures'!$J:$J,'2013Figures'!$C:$C,$A273,'2013Figures'!$B:$B,"CyToBroker",'2013Figures'!$G:$G,"P1")</f>
        <v>0</v>
      </c>
      <c r="I273" s="28"/>
      <c r="J273" s="17"/>
      <c r="K273" s="28"/>
      <c r="L273" s="41">
        <f>SUMIFS('2012Figures'!$J:$J,'2012Figures'!$C:$C,$A273)</f>
        <v>0</v>
      </c>
      <c r="M273" s="41">
        <f>SUMIFS('2012Figures'!$J:$J,'2012Figures'!$C:$C,$A273,'2012Figures'!$B:$B,"BrokerToCy",'2012Figures'!$G:$G,"E1")</f>
        <v>0</v>
      </c>
      <c r="N273" s="41">
        <f>SUMIFS('2012Figures'!$J:$J,'2012Figures'!$C:$C,$A273,'2012Figures'!$B:$B,"BrokerToCy",'2012Figures'!$G:$G,"P1")</f>
        <v>0</v>
      </c>
      <c r="O273" s="41">
        <f>SUMIFS('2012Figures'!$J:$J,'2012Figures'!$C:$C,$A273,'2012Figures'!$B:$B,"CyToBroker",'2012Figures'!$G:$G,"E1")</f>
        <v>0</v>
      </c>
      <c r="P273" s="41">
        <f>SUMIFS('2012Figures'!$J:$J,'2012Figures'!$C:$C,$A273,'2012Figures'!$B:$B,"CyToBroker",'2012Figures'!$G:$G,"P1")</f>
        <v>0</v>
      </c>
      <c r="Q273" s="28"/>
      <c r="R273" s="46" t="str">
        <f t="shared" si="61"/>
        <v/>
      </c>
      <c r="S273" s="46" t="str">
        <f t="shared" si="57"/>
        <v/>
      </c>
      <c r="T273" s="46" t="str">
        <f t="shared" si="58"/>
        <v/>
      </c>
      <c r="U273" s="46" t="str">
        <f t="shared" si="59"/>
        <v/>
      </c>
      <c r="V273" s="46" t="str">
        <f t="shared" si="60"/>
        <v/>
      </c>
    </row>
    <row r="274" spans="1:22" x14ac:dyDescent="0.2">
      <c r="A274" s="1">
        <v>140</v>
      </c>
      <c r="B274" s="1" t="s">
        <v>114</v>
      </c>
      <c r="C274" s="8">
        <v>2</v>
      </c>
      <c r="D274" s="29">
        <f>SUMIFS('2013Figures'!$J:$J,'2013Figures'!$C:$C,$A274,'2013Figures'!$H:$H,$B274,'2013Figures'!$I:$I,$C274)</f>
        <v>0</v>
      </c>
      <c r="E274" s="29">
        <f>SUMIFS('2013Figures'!$J:$J,'2013Figures'!$C:$C,$A274,'2013Figures'!$H:$H,$B274,'2013Figures'!$I:$I,$C274,'2013Figures'!$B:$B,"BrokerToCy",'2013Figures'!$G:$G,"E1")</f>
        <v>0</v>
      </c>
      <c r="F274" s="29">
        <f>SUMIFS('2013Figures'!$J:$J,'2013Figures'!$C:$C,$A274,'2013Figures'!$H:$H,$B274,'2013Figures'!$I:$I,$C274,'2013Figures'!$B:$B,"BrokerToCy",'2013Figures'!$G:$G,"P1")</f>
        <v>0</v>
      </c>
      <c r="G274" s="29">
        <f>SUMIFS('2013Figures'!$J:$J,'2013Figures'!$C:$C,$A274,'2013Figures'!$H:$H,$B274,'2013Figures'!$I:$I,$C274,'2013Figures'!$B:$B,"CyToBroker",'2013Figures'!$G:$G,"E1")</f>
        <v>0</v>
      </c>
      <c r="H274" s="29">
        <f>SUMIFS('2013Figures'!$J:$J,'2013Figures'!$C:$C,$A274,'2013Figures'!$H:$H,$B274,'2013Figures'!$I:$I,$C274,'2013Figures'!$B:$B,"CyToBroker",'2013Figures'!$G:$G,"P1")</f>
        <v>0</v>
      </c>
      <c r="I274" s="30"/>
      <c r="J274" s="31">
        <v>201010</v>
      </c>
      <c r="K274" s="30"/>
      <c r="L274" s="42">
        <f>SUMIFS('2012Figures'!$J:$J,'2012Figures'!$C:$C,$A274,'2012Figures'!$H:$H,$B274,'2012Figures'!$I:$I,$C274)</f>
        <v>0</v>
      </c>
      <c r="M274" s="42">
        <f>SUMIFS('2012Figures'!$J:$J,'2012Figures'!$C:$C,$A274,'2012Figures'!$H:$H,$B274,'2012Figures'!$I:$I,$C274,'2012Figures'!$B:$B,"BrokerToCy",'2012Figures'!$G:$G,"E1")</f>
        <v>0</v>
      </c>
      <c r="N274" s="42">
        <f>SUMIFS('2012Figures'!$J:$J,'2012Figures'!$C:$C,$A274,'2012Figures'!$H:$H,$B274,'2012Figures'!$I:$I,$C274,'2012Figures'!$B:$B,"BrokerToCy",'2012Figures'!$G:$G,"P1")</f>
        <v>0</v>
      </c>
      <c r="O274" s="42">
        <f>SUMIFS('2012Figures'!$J:$J,'2012Figures'!$C:$C,$A274,'2012Figures'!$H:$H,$B274,'2012Figures'!$I:$I,$C274,'2012Figures'!$B:$B,"CyToBroker",'2012Figures'!$G:$G,"E1")</f>
        <v>0</v>
      </c>
      <c r="P274" s="42">
        <f>SUMIFS('2012Figures'!$J:$J,'2012Figures'!$C:$C,$A274,'2012Figures'!$H:$H,$B274,'2012Figures'!$I:$I,$C274,'2012Figures'!$B:$B,"CyToBroker",'2012Figures'!$G:$G,"P1")</f>
        <v>0</v>
      </c>
      <c r="Q274" s="30"/>
      <c r="R274" s="46" t="str">
        <f t="shared" si="61"/>
        <v/>
      </c>
      <c r="S274" s="46" t="str">
        <f t="shared" si="57"/>
        <v/>
      </c>
      <c r="T274" s="46" t="str">
        <f t="shared" si="58"/>
        <v/>
      </c>
      <c r="U274" s="46" t="str">
        <f t="shared" si="59"/>
        <v/>
      </c>
      <c r="V274" s="46" t="str">
        <f t="shared" si="60"/>
        <v/>
      </c>
    </row>
    <row r="275" spans="1:22" x14ac:dyDescent="0.2">
      <c r="A275" s="1">
        <v>140</v>
      </c>
      <c r="B275" s="1" t="s">
        <v>114</v>
      </c>
      <c r="C275" s="8">
        <v>1</v>
      </c>
      <c r="D275" s="29">
        <f>SUMIFS('2013Figures'!$J:$J,'2013Figures'!$C:$C,$A275,'2013Figures'!$H:$H,$B275,'2013Figures'!$I:$I,$C275)</f>
        <v>0</v>
      </c>
      <c r="E275" s="9">
        <f>SUMIFS('2013Figures'!$J:$J,'2013Figures'!$C:$C,$A275,'2013Figures'!$H:$H,$B275,'2013Figures'!$I:$I,$C275,'2013Figures'!$B:$B,"BrokerToCy",'2013Figures'!$G:$G,"E1")</f>
        <v>0</v>
      </c>
      <c r="F275" s="9">
        <f>SUMIFS('2013Figures'!$J:$J,'2013Figures'!$C:$C,$A275,'2013Figures'!$H:$H,$B275,'2013Figures'!$I:$I,$C275,'2013Figures'!$B:$B,"BrokerToCy",'2013Figures'!$G:$G,"P1")</f>
        <v>0</v>
      </c>
      <c r="G275" s="9">
        <f>SUMIFS('2013Figures'!$J:$J,'2013Figures'!$C:$C,$A275,'2013Figures'!$H:$H,$B275,'2013Figures'!$I:$I,$C275,'2013Figures'!$B:$B,"CyToBroker",'2013Figures'!$G:$G,"E1")</f>
        <v>0</v>
      </c>
      <c r="H275" s="9">
        <f>SUMIFS('2013Figures'!$J:$J,'2013Figures'!$C:$C,$A275,'2013Figures'!$H:$H,$B275,'2013Figures'!$I:$I,$C275,'2013Figures'!$B:$B,"CyToBroker",'2013Figures'!$G:$G,"P1")</f>
        <v>0</v>
      </c>
      <c r="J275" s="8" t="s">
        <v>131</v>
      </c>
      <c r="L275" s="42">
        <f>SUMIFS('2012Figures'!$J:$J,'2012Figures'!$C:$C,$A275,'2012Figures'!$H:$H,$B275,'2012Figures'!$I:$I,$C275)</f>
        <v>0</v>
      </c>
      <c r="M275" s="42">
        <f>SUMIFS('2012Figures'!$J:$J,'2012Figures'!$C:$C,$A275,'2012Figures'!$H:$H,$B275,'2012Figures'!$I:$I,$C275,'2012Figures'!$B:$B,"BrokerToCy",'2012Figures'!$G:$G,"E1")</f>
        <v>0</v>
      </c>
      <c r="N275" s="42">
        <f>SUMIFS('2012Figures'!$J:$J,'2012Figures'!$C:$C,$A275,'2012Figures'!$H:$H,$B275,'2012Figures'!$I:$I,$C275,'2012Figures'!$B:$B,"BrokerToCy",'2012Figures'!$G:$G,"P1")</f>
        <v>0</v>
      </c>
      <c r="O275" s="42">
        <f>SUMIFS('2012Figures'!$J:$J,'2012Figures'!$C:$C,$A275,'2012Figures'!$H:$H,$B275,'2012Figures'!$I:$I,$C275,'2012Figures'!$B:$B,"CyToBroker",'2012Figures'!$G:$G,"E1")</f>
        <v>0</v>
      </c>
      <c r="P275" s="42">
        <f>SUMIFS('2012Figures'!$J:$J,'2012Figures'!$C:$C,$A275,'2012Figures'!$H:$H,$B275,'2012Figures'!$I:$I,$C275,'2012Figures'!$B:$B,"CyToBroker",'2012Figures'!$G:$G,"P1")</f>
        <v>0</v>
      </c>
      <c r="R275" s="46" t="str">
        <f t="shared" si="61"/>
        <v/>
      </c>
      <c r="S275" s="46" t="str">
        <f t="shared" si="57"/>
        <v/>
      </c>
      <c r="T275" s="46" t="str">
        <f t="shared" si="58"/>
        <v/>
      </c>
      <c r="U275" s="46" t="str">
        <f t="shared" si="59"/>
        <v/>
      </c>
      <c r="V275" s="46" t="str">
        <f t="shared" si="60"/>
        <v/>
      </c>
    </row>
    <row r="276" spans="1:22" x14ac:dyDescent="0.2">
      <c r="A276" s="1">
        <v>140</v>
      </c>
      <c r="B276" s="1" t="s">
        <v>114</v>
      </c>
      <c r="D276" s="29">
        <f>SUMIFS('2013Figures'!$J:$J,'2013Figures'!$C:$C,$A276,'2013Figures'!$I:$I,"")</f>
        <v>0</v>
      </c>
      <c r="E276" s="9">
        <f>SUMIFS('2013Figures'!$J:$J,'2013Figures'!$C:$C,$A276,'2013Figures'!$I:$I,"",'2013Figures'!$B:$B,"BrokerToCy",'2013Figures'!$G:$G,"E1")</f>
        <v>0</v>
      </c>
      <c r="F276" s="9">
        <f>SUMIFS('2013Figures'!$J:$J,'2013Figures'!$C:$C,$A276,'2013Figures'!$I:$I,"",'2013Figures'!$B:$B,"BrokerToCy",'2013Figures'!$G:$G,"P1")</f>
        <v>0</v>
      </c>
      <c r="G276" s="9">
        <f>SUMIFS('2013Figures'!$J:$J,'2013Figures'!$C:$C,$A276,'2013Figures'!$I:$I,"",'2013Figures'!$B:$B,"CyToBroker",'2013Figures'!$G:$G,"E1")</f>
        <v>0</v>
      </c>
      <c r="H276" s="9">
        <f>SUMIFS('2013Figures'!$J:$J,'2013Figures'!$C:$C,$A276,'2013Figures'!$I:$I,"",'2013Figures'!$B:$B,"CyToBroker",'2013Figures'!$G:$G,"P1")</f>
        <v>0</v>
      </c>
      <c r="J276" s="8" t="s">
        <v>131</v>
      </c>
      <c r="L276" s="42">
        <f>SUMIFS('2012Figures'!$J:$J,'2012Figures'!$C:$C,$A276,'2012Figures'!$I:$I,"")</f>
        <v>0</v>
      </c>
      <c r="M276" s="42">
        <f>SUMIFS('2012Figures'!$J:$J,'2012Figures'!$C:$C,$A276,'2012Figures'!$I:$I,"",'2012Figures'!$B:$B,"BrokerToCy",'2012Figures'!$G:$G,"E1")</f>
        <v>0</v>
      </c>
      <c r="N276" s="42">
        <f>SUMIFS('2012Figures'!$J:$J,'2012Figures'!$C:$C,$A276,'2012Figures'!$I:$I,"",'2012Figures'!$B:$B,"BrokerToCy",'2012Figures'!$G:$G,"P1")</f>
        <v>0</v>
      </c>
      <c r="O276" s="42">
        <f>SUMIFS('2012Figures'!$J:$J,'2012Figures'!$C:$C,$A276,'2012Figures'!$I:$I,"",'2012Figures'!$B:$B,"CyToBroker",'2012Figures'!$G:$G,"E1")</f>
        <v>0</v>
      </c>
      <c r="P276" s="42">
        <f>SUMIFS('2012Figures'!$J:$J,'2012Figures'!$C:$C,$A276,'2012Figures'!$I:$I,"",'2012Figures'!$B:$B,"CyToBroker",'2012Figures'!$G:$G,"P1")</f>
        <v>0</v>
      </c>
      <c r="R276" s="46" t="str">
        <f t="shared" si="61"/>
        <v/>
      </c>
      <c r="S276" s="46" t="str">
        <f t="shared" si="57"/>
        <v/>
      </c>
      <c r="T276" s="46" t="str">
        <f t="shared" si="58"/>
        <v/>
      </c>
      <c r="U276" s="46" t="str">
        <f t="shared" si="59"/>
        <v/>
      </c>
      <c r="V276" s="46" t="str">
        <f t="shared" si="60"/>
        <v/>
      </c>
    </row>
    <row r="277" spans="1:22" x14ac:dyDescent="0.2">
      <c r="A277" s="21"/>
      <c r="B277" s="21" t="s">
        <v>92</v>
      </c>
      <c r="C277" s="22"/>
      <c r="D277" s="23">
        <f>SUM(E277:H277)</f>
        <v>0</v>
      </c>
      <c r="E277" s="23">
        <f>SUM(E274:E276)</f>
        <v>0</v>
      </c>
      <c r="F277" s="23">
        <f>SUM(F274:F276)</f>
        <v>0</v>
      </c>
      <c r="G277" s="23">
        <f>SUM(G274:G276)</f>
        <v>0</v>
      </c>
      <c r="H277" s="23">
        <f>SUM(H274:H276)</f>
        <v>0</v>
      </c>
      <c r="I277" s="21"/>
      <c r="J277" s="22"/>
      <c r="K277" s="21"/>
      <c r="L277" s="43">
        <f>SUM(M277:P277)</f>
        <v>0</v>
      </c>
      <c r="M277" s="43">
        <f>SUM(M274:M276)</f>
        <v>0</v>
      </c>
      <c r="N277" s="43">
        <f>SUM(N274:N276)</f>
        <v>0</v>
      </c>
      <c r="O277" s="43">
        <f>SUM(O274:O276)</f>
        <v>0</v>
      </c>
      <c r="P277" s="43">
        <f>SUM(P274:P276)</f>
        <v>0</v>
      </c>
      <c r="Q277" s="21"/>
      <c r="R277" s="21"/>
      <c r="S277" s="21"/>
      <c r="T277" s="21"/>
      <c r="U277" s="21"/>
      <c r="V277" s="21"/>
    </row>
    <row r="278" spans="1:22" x14ac:dyDescent="0.2">
      <c r="A278" s="28">
        <v>202</v>
      </c>
      <c r="B278" s="28" t="s">
        <v>40</v>
      </c>
      <c r="C278" s="17" t="s">
        <v>88</v>
      </c>
      <c r="D278" s="18">
        <f>SUMIFS('2013Figures'!$J:$J,'2013Figures'!$C:$C,$A278)</f>
        <v>39988</v>
      </c>
      <c r="E278" s="18">
        <f>SUMIFS('2013Figures'!$J:$J,'2013Figures'!$C:$C,$A278,'2013Figures'!$B:$B,"BrokerToCy",'2013Figures'!$G:$G,"E1")</f>
        <v>29838</v>
      </c>
      <c r="F278" s="18">
        <f>SUMIFS('2013Figures'!$J:$J,'2013Figures'!$C:$C,$A278,'2013Figures'!$B:$B,"BrokerToCy",'2013Figures'!$G:$G,"P1")</f>
        <v>10150</v>
      </c>
      <c r="G278" s="18">
        <f>SUMIFS('2013Figures'!$J:$J,'2013Figures'!$C:$C,$A278,'2013Figures'!$B:$B,"CyToBroker",'2013Figures'!$G:$G,"E1")</f>
        <v>0</v>
      </c>
      <c r="H278" s="18">
        <f>SUMIFS('2013Figures'!$J:$J,'2013Figures'!$C:$C,$A278,'2013Figures'!$B:$B,"CyToBroker",'2013Figures'!$G:$G,"P1")</f>
        <v>0</v>
      </c>
      <c r="I278" s="28"/>
      <c r="J278" s="17"/>
      <c r="K278" s="28"/>
      <c r="L278" s="41">
        <f>SUMIFS('2012Figures'!$J:$J,'2012Figures'!$C:$C,$A278)</f>
        <v>54803</v>
      </c>
      <c r="M278" s="41">
        <f>SUMIFS('2012Figures'!$J:$J,'2012Figures'!$C:$C,$A278,'2012Figures'!$B:$B,"BrokerToCy",'2012Figures'!$G:$G,"E1")</f>
        <v>37473</v>
      </c>
      <c r="N278" s="41">
        <f>SUMIFS('2012Figures'!$J:$J,'2012Figures'!$C:$C,$A278,'2012Figures'!$B:$B,"BrokerToCy",'2012Figures'!$G:$G,"P1")</f>
        <v>17330</v>
      </c>
      <c r="O278" s="41">
        <f>SUMIFS('2012Figures'!$J:$J,'2012Figures'!$C:$C,$A278,'2012Figures'!$B:$B,"CyToBroker",'2012Figures'!$G:$G,"E1")</f>
        <v>0</v>
      </c>
      <c r="P278" s="41">
        <f>SUMIFS('2012Figures'!$J:$J,'2012Figures'!$C:$C,$A278,'2012Figures'!$B:$B,"CyToBroker",'2012Figures'!$G:$G,"P1")</f>
        <v>0</v>
      </c>
      <c r="Q278" s="28"/>
      <c r="R278" s="46">
        <f t="shared" si="61"/>
        <v>-0.27</v>
      </c>
      <c r="S278" s="46">
        <f t="shared" si="57"/>
        <v>-0.2</v>
      </c>
      <c r="T278" s="46">
        <f t="shared" si="58"/>
        <v>-0.41</v>
      </c>
      <c r="U278" s="46" t="str">
        <f t="shared" si="59"/>
        <v/>
      </c>
      <c r="V278" s="46" t="str">
        <f t="shared" si="60"/>
        <v/>
      </c>
    </row>
    <row r="279" spans="1:22" x14ac:dyDescent="0.2">
      <c r="A279" s="1">
        <v>202</v>
      </c>
      <c r="B279" s="1" t="s">
        <v>40</v>
      </c>
      <c r="C279" s="8">
        <v>5</v>
      </c>
      <c r="D279" s="29">
        <f>SUMIFS('2013Figures'!$J:$J,'2013Figures'!$C:$C,$A279,'2013Figures'!$H:$H,$B279,'2013Figures'!$I:$I,$C279)</f>
        <v>0</v>
      </c>
      <c r="E279" s="9">
        <f>SUMIFS('2013Figures'!$J:$J,'2013Figures'!$C:$C,$A279,'2013Figures'!$H:$H,$B279,'2013Figures'!$I:$I,$C279,'2013Figures'!$B:$B,"BrokerToCy",'2013Figures'!$G:$G,"E1")</f>
        <v>0</v>
      </c>
      <c r="F279" s="9">
        <f>SUMIFS('2013Figures'!$J:$J,'2013Figures'!$C:$C,$A279,'2013Figures'!$H:$H,$B279,'2013Figures'!$I:$I,$C279,'2013Figures'!$B:$B,"BrokerToCy",'2013Figures'!$G:$G,"P1")</f>
        <v>0</v>
      </c>
      <c r="G279" s="9">
        <f>SUMIFS('2013Figures'!$J:$J,'2013Figures'!$C:$C,$A279,'2013Figures'!$H:$H,$B279,'2013Figures'!$I:$I,$C279,'2013Figures'!$B:$B,"CyToBroker",'2013Figures'!$G:$G,"E1")</f>
        <v>0</v>
      </c>
      <c r="H279" s="9">
        <f>SUMIFS('2013Figures'!$J:$J,'2013Figures'!$C:$C,$A279,'2013Figures'!$H:$H,$B279,'2013Figures'!$I:$I,$C279,'2013Figures'!$B:$B,"CyToBroker",'2013Figures'!$G:$G,"P1")</f>
        <v>0</v>
      </c>
      <c r="J279" s="8">
        <v>201501</v>
      </c>
      <c r="L279" s="42">
        <f>SUMIFS('2012Figures'!$J:$J,'2012Figures'!$C:$C,$A279,'2012Figures'!$H:$H,$B279,'2012Figures'!$I:$I,$C279)</f>
        <v>0</v>
      </c>
      <c r="M279" s="42">
        <f>SUMIFS('2012Figures'!$J:$J,'2012Figures'!$C:$C,$A279,'2012Figures'!$H:$H,$B279,'2012Figures'!$I:$I,$C279,'2012Figures'!$B:$B,"BrokerToCy",'2012Figures'!$G:$G,"E1")</f>
        <v>0</v>
      </c>
      <c r="N279" s="42">
        <f>SUMIFS('2012Figures'!$J:$J,'2012Figures'!$C:$C,$A279,'2012Figures'!$H:$H,$B279,'2012Figures'!$I:$I,$C279,'2012Figures'!$B:$B,"BrokerToCy",'2012Figures'!$G:$G,"P1")</f>
        <v>0</v>
      </c>
      <c r="O279" s="42">
        <f>SUMIFS('2012Figures'!$J:$J,'2012Figures'!$C:$C,$A279,'2012Figures'!$H:$H,$B279,'2012Figures'!$I:$I,$C279,'2012Figures'!$B:$B,"CyToBroker",'2012Figures'!$G:$G,"E1")</f>
        <v>0</v>
      </c>
      <c r="P279" s="42">
        <f>SUMIFS('2012Figures'!$J:$J,'2012Figures'!$C:$C,$A279,'2012Figures'!$H:$H,$B279,'2012Figures'!$I:$I,$C279,'2012Figures'!$B:$B,"CyToBroker",'2012Figures'!$G:$G,"P1")</f>
        <v>0</v>
      </c>
      <c r="R279" s="46" t="str">
        <f t="shared" si="61"/>
        <v/>
      </c>
      <c r="S279" s="46" t="str">
        <f t="shared" si="57"/>
        <v/>
      </c>
      <c r="T279" s="46" t="str">
        <f t="shared" si="58"/>
        <v/>
      </c>
      <c r="U279" s="46" t="str">
        <f t="shared" si="59"/>
        <v/>
      </c>
      <c r="V279" s="46" t="str">
        <f t="shared" si="60"/>
        <v/>
      </c>
    </row>
    <row r="280" spans="1:22" x14ac:dyDescent="0.2">
      <c r="A280" s="1">
        <v>202</v>
      </c>
      <c r="B280" s="1" t="s">
        <v>40</v>
      </c>
      <c r="C280" s="8">
        <v>4</v>
      </c>
      <c r="D280" s="29">
        <f>SUMIFS('2013Figures'!$J:$J,'2013Figures'!$C:$C,$A280,'2013Figures'!$H:$H,$B280,'2013Figures'!$I:$I,$C280)</f>
        <v>302</v>
      </c>
      <c r="E280" s="29">
        <f>SUMIFS('2013Figures'!$J:$J,'2013Figures'!$C:$C,$A280,'2013Figures'!$H:$H,$B280,'2013Figures'!$I:$I,$C280,'2013Figures'!$B:$B,"BrokerToCy",'2013Figures'!$G:$G,"E1")</f>
        <v>302</v>
      </c>
      <c r="F280" s="29">
        <f>SUMIFS('2013Figures'!$J:$J,'2013Figures'!$C:$C,$A280,'2013Figures'!$H:$H,$B280,'2013Figures'!$I:$I,$C280,'2013Figures'!$B:$B,"BrokerToCy",'2013Figures'!$G:$G,"P1")</f>
        <v>0</v>
      </c>
      <c r="G280" s="29">
        <f>SUMIFS('2013Figures'!$J:$J,'2013Figures'!$C:$C,$A280,'2013Figures'!$H:$H,$B280,'2013Figures'!$I:$I,$C280,'2013Figures'!$B:$B,"CyToBroker",'2013Figures'!$G:$G,"E1")</f>
        <v>0</v>
      </c>
      <c r="H280" s="29">
        <f>SUMIFS('2013Figures'!$J:$J,'2013Figures'!$C:$C,$A280,'2013Figures'!$H:$H,$B280,'2013Figures'!$I:$I,$C280,'2013Figures'!$B:$B,"CyToBroker",'2013Figures'!$G:$G,"P1")</f>
        <v>0</v>
      </c>
      <c r="I280" s="30"/>
      <c r="J280" s="31">
        <v>201301</v>
      </c>
      <c r="K280" s="30"/>
      <c r="L280" s="42">
        <f>SUMIFS('2012Figures'!$J:$J,'2012Figures'!$C:$C,$A280,'2012Figures'!$H:$H,$B280,'2012Figures'!$I:$I,$C280)</f>
        <v>112</v>
      </c>
      <c r="M280" s="42">
        <f>SUMIFS('2012Figures'!$J:$J,'2012Figures'!$C:$C,$A280,'2012Figures'!$H:$H,$B280,'2012Figures'!$I:$I,$C280,'2012Figures'!$B:$B,"BrokerToCy",'2012Figures'!$G:$G,"E1")</f>
        <v>112</v>
      </c>
      <c r="N280" s="42">
        <f>SUMIFS('2012Figures'!$J:$J,'2012Figures'!$C:$C,$A280,'2012Figures'!$H:$H,$B280,'2012Figures'!$I:$I,$C280,'2012Figures'!$B:$B,"BrokerToCy",'2012Figures'!$G:$G,"P1")</f>
        <v>0</v>
      </c>
      <c r="O280" s="42">
        <f>SUMIFS('2012Figures'!$J:$J,'2012Figures'!$C:$C,$A280,'2012Figures'!$H:$H,$B280,'2012Figures'!$I:$I,$C280,'2012Figures'!$B:$B,"CyToBroker",'2012Figures'!$G:$G,"E1")</f>
        <v>0</v>
      </c>
      <c r="P280" s="42">
        <f>SUMIFS('2012Figures'!$J:$J,'2012Figures'!$C:$C,$A280,'2012Figures'!$H:$H,$B280,'2012Figures'!$I:$I,$C280,'2012Figures'!$B:$B,"CyToBroker",'2012Figures'!$G:$G,"P1")</f>
        <v>0</v>
      </c>
      <c r="Q280" s="30"/>
      <c r="R280" s="46">
        <f t="shared" si="61"/>
        <v>1.7</v>
      </c>
      <c r="S280" s="46">
        <f t="shared" si="57"/>
        <v>1.7</v>
      </c>
      <c r="T280" s="46" t="str">
        <f t="shared" si="58"/>
        <v/>
      </c>
      <c r="U280" s="46" t="str">
        <f t="shared" si="59"/>
        <v/>
      </c>
      <c r="V280" s="46" t="str">
        <f t="shared" si="60"/>
        <v/>
      </c>
    </row>
    <row r="281" spans="1:22" x14ac:dyDescent="0.2">
      <c r="A281" s="1">
        <v>202</v>
      </c>
      <c r="B281" s="1" t="s">
        <v>40</v>
      </c>
      <c r="C281" s="8">
        <v>3</v>
      </c>
      <c r="D281" s="29">
        <f>SUMIFS('2013Figures'!$J:$J,'2013Figures'!$C:$C,$A281,'2013Figures'!$H:$H,$B281,'2013Figures'!$I:$I,$C281)</f>
        <v>2</v>
      </c>
      <c r="E281" s="9">
        <f>SUMIFS('2013Figures'!$J:$J,'2013Figures'!$C:$C,$A281,'2013Figures'!$H:$H,$B281,'2013Figures'!$I:$I,$C281,'2013Figures'!$B:$B,"BrokerToCy",'2013Figures'!$G:$G,"E1")</f>
        <v>2</v>
      </c>
      <c r="F281" s="9">
        <f>SUMIFS('2013Figures'!$J:$J,'2013Figures'!$C:$C,$A281,'2013Figures'!$H:$H,$B281,'2013Figures'!$I:$I,$C281,'2013Figures'!$B:$B,"BrokerToCy",'2013Figures'!$G:$G,"P1")</f>
        <v>0</v>
      </c>
      <c r="G281" s="9">
        <f>SUMIFS('2013Figures'!$J:$J,'2013Figures'!$C:$C,$A281,'2013Figures'!$H:$H,$B281,'2013Figures'!$I:$I,$C281,'2013Figures'!$B:$B,"CyToBroker",'2013Figures'!$G:$G,"E1")</f>
        <v>0</v>
      </c>
      <c r="H281" s="9">
        <f>SUMIFS('2013Figures'!$J:$J,'2013Figures'!$C:$C,$A281,'2013Figures'!$H:$H,$B281,'2013Figures'!$I:$I,$C281,'2013Figures'!$B:$B,"CyToBroker",'2013Figures'!$G:$G,"P1")</f>
        <v>0</v>
      </c>
      <c r="J281" s="8">
        <v>201201</v>
      </c>
      <c r="L281" s="42">
        <f>SUMIFS('2012Figures'!$J:$J,'2012Figures'!$C:$C,$A281,'2012Figures'!$H:$H,$B281,'2012Figures'!$I:$I,$C281)</f>
        <v>0</v>
      </c>
      <c r="M281" s="42">
        <f>SUMIFS('2012Figures'!$J:$J,'2012Figures'!$C:$C,$A281,'2012Figures'!$H:$H,$B281,'2012Figures'!$I:$I,$C281,'2012Figures'!$B:$B,"BrokerToCy",'2012Figures'!$G:$G,"E1")</f>
        <v>0</v>
      </c>
      <c r="N281" s="42">
        <f>SUMIFS('2012Figures'!$J:$J,'2012Figures'!$C:$C,$A281,'2012Figures'!$H:$H,$B281,'2012Figures'!$I:$I,$C281,'2012Figures'!$B:$B,"BrokerToCy",'2012Figures'!$G:$G,"P1")</f>
        <v>0</v>
      </c>
      <c r="O281" s="42">
        <f>SUMIFS('2012Figures'!$J:$J,'2012Figures'!$C:$C,$A281,'2012Figures'!$H:$H,$B281,'2012Figures'!$I:$I,$C281,'2012Figures'!$B:$B,"CyToBroker",'2012Figures'!$G:$G,"E1")</f>
        <v>0</v>
      </c>
      <c r="P281" s="42">
        <f>SUMIFS('2012Figures'!$J:$J,'2012Figures'!$C:$C,$A281,'2012Figures'!$H:$H,$B281,'2012Figures'!$I:$I,$C281,'2012Figures'!$B:$B,"CyToBroker",'2012Figures'!$G:$G,"P1")</f>
        <v>0</v>
      </c>
      <c r="R281" s="46" t="str">
        <f t="shared" si="61"/>
        <v/>
      </c>
      <c r="S281" s="46" t="str">
        <f t="shared" si="57"/>
        <v/>
      </c>
      <c r="T281" s="46" t="str">
        <f t="shared" si="58"/>
        <v/>
      </c>
      <c r="U281" s="46" t="str">
        <f t="shared" si="59"/>
        <v/>
      </c>
      <c r="V281" s="46" t="str">
        <f t="shared" si="60"/>
        <v/>
      </c>
    </row>
    <row r="282" spans="1:22" x14ac:dyDescent="0.2">
      <c r="A282" s="1">
        <v>202</v>
      </c>
      <c r="B282" s="1" t="s">
        <v>40</v>
      </c>
      <c r="C282" s="8">
        <v>2</v>
      </c>
      <c r="D282" s="29">
        <f>SUMIFS('2013Figures'!$J:$J,'2013Figures'!$C:$C,$A282,'2013Figures'!$H:$H,$B282,'2013Figures'!$I:$I,$C282)</f>
        <v>0</v>
      </c>
      <c r="E282" s="9">
        <f>SUMIFS('2013Figures'!$J:$J,'2013Figures'!$C:$C,$A282,'2013Figures'!$H:$H,$B282,'2013Figures'!$I:$I,$C282,'2013Figures'!$B:$B,"BrokerToCy",'2013Figures'!$G:$G,"E1")</f>
        <v>0</v>
      </c>
      <c r="F282" s="9">
        <f>SUMIFS('2013Figures'!$J:$J,'2013Figures'!$C:$C,$A282,'2013Figures'!$H:$H,$B282,'2013Figures'!$I:$I,$C282,'2013Figures'!$B:$B,"BrokerToCy",'2013Figures'!$G:$G,"P1")</f>
        <v>0</v>
      </c>
      <c r="G282" s="9">
        <f>SUMIFS('2013Figures'!$J:$J,'2013Figures'!$C:$C,$A282,'2013Figures'!$H:$H,$B282,'2013Figures'!$I:$I,$C282,'2013Figures'!$B:$B,"CyToBroker",'2013Figures'!$G:$G,"E1")</f>
        <v>0</v>
      </c>
      <c r="H282" s="9">
        <f>SUMIFS('2013Figures'!$J:$J,'2013Figures'!$C:$C,$A282,'2013Figures'!$H:$H,$B282,'2013Figures'!$I:$I,$C282,'2013Figures'!$B:$B,"CyToBroker",'2013Figures'!$G:$G,"P1")</f>
        <v>0</v>
      </c>
      <c r="J282" s="8">
        <v>201101</v>
      </c>
      <c r="L282" s="42">
        <f>SUMIFS('2012Figures'!$J:$J,'2012Figures'!$C:$C,$A282,'2012Figures'!$H:$H,$B282,'2012Figures'!$I:$I,$C282)</f>
        <v>0</v>
      </c>
      <c r="M282" s="42">
        <f>SUMIFS('2012Figures'!$J:$J,'2012Figures'!$C:$C,$A282,'2012Figures'!$H:$H,$B282,'2012Figures'!$I:$I,$C282,'2012Figures'!$B:$B,"BrokerToCy",'2012Figures'!$G:$G,"E1")</f>
        <v>0</v>
      </c>
      <c r="N282" s="42">
        <f>SUMIFS('2012Figures'!$J:$J,'2012Figures'!$C:$C,$A282,'2012Figures'!$H:$H,$B282,'2012Figures'!$I:$I,$C282,'2012Figures'!$B:$B,"BrokerToCy",'2012Figures'!$G:$G,"P1")</f>
        <v>0</v>
      </c>
      <c r="O282" s="42">
        <f>SUMIFS('2012Figures'!$J:$J,'2012Figures'!$C:$C,$A282,'2012Figures'!$H:$H,$B282,'2012Figures'!$I:$I,$C282,'2012Figures'!$B:$B,"CyToBroker",'2012Figures'!$G:$G,"E1")</f>
        <v>0</v>
      </c>
      <c r="P282" s="42">
        <f>SUMIFS('2012Figures'!$J:$J,'2012Figures'!$C:$C,$A282,'2012Figures'!$H:$H,$B282,'2012Figures'!$I:$I,$C282,'2012Figures'!$B:$B,"CyToBroker",'2012Figures'!$G:$G,"P1")</f>
        <v>0</v>
      </c>
      <c r="R282" s="46" t="str">
        <f t="shared" si="61"/>
        <v/>
      </c>
      <c r="S282" s="46" t="str">
        <f t="shared" si="57"/>
        <v/>
      </c>
      <c r="T282" s="46" t="str">
        <f t="shared" si="58"/>
        <v/>
      </c>
      <c r="U282" s="46" t="str">
        <f t="shared" si="59"/>
        <v/>
      </c>
      <c r="V282" s="46" t="str">
        <f t="shared" si="60"/>
        <v/>
      </c>
    </row>
    <row r="283" spans="1:22" x14ac:dyDescent="0.2">
      <c r="A283" s="1">
        <v>202</v>
      </c>
      <c r="B283" s="1" t="s">
        <v>40</v>
      </c>
      <c r="C283" s="8">
        <v>1</v>
      </c>
      <c r="D283" s="29">
        <f>SUMIFS('2013Figures'!$J:$J,'2013Figures'!$C:$C,$A283,'2013Figures'!$H:$H,$B283,'2013Figures'!$I:$I,$C283)</f>
        <v>29534</v>
      </c>
      <c r="E283" s="9">
        <f>SUMIFS('2013Figures'!$J:$J,'2013Figures'!$C:$C,$A283,'2013Figures'!$H:$H,$B283,'2013Figures'!$I:$I,$C283,'2013Figures'!$B:$B,"BrokerToCy",'2013Figures'!$G:$G,"E1")</f>
        <v>29534</v>
      </c>
      <c r="F283" s="9">
        <f>SUMIFS('2013Figures'!$J:$J,'2013Figures'!$C:$C,$A283,'2013Figures'!$H:$H,$B283,'2013Figures'!$I:$I,$C283,'2013Figures'!$B:$B,"BrokerToCy",'2013Figures'!$G:$G,"P1")</f>
        <v>0</v>
      </c>
      <c r="G283" s="9">
        <f>SUMIFS('2013Figures'!$J:$J,'2013Figures'!$C:$C,$A283,'2013Figures'!$H:$H,$B283,'2013Figures'!$I:$I,$C283,'2013Figures'!$B:$B,"CyToBroker",'2013Figures'!$G:$G,"E1")</f>
        <v>0</v>
      </c>
      <c r="H283" s="9">
        <f>SUMIFS('2013Figures'!$J:$J,'2013Figures'!$C:$C,$A283,'2013Figures'!$H:$H,$B283,'2013Figures'!$I:$I,$C283,'2013Figures'!$B:$B,"CyToBroker",'2013Figures'!$G:$G,"P1")</f>
        <v>0</v>
      </c>
      <c r="J283" s="8">
        <v>200901</v>
      </c>
      <c r="L283" s="42">
        <f>SUMIFS('2012Figures'!$J:$J,'2012Figures'!$C:$C,$A283,'2012Figures'!$H:$H,$B283,'2012Figures'!$I:$I,$C283)</f>
        <v>37361</v>
      </c>
      <c r="M283" s="42">
        <f>SUMIFS('2012Figures'!$J:$J,'2012Figures'!$C:$C,$A283,'2012Figures'!$H:$H,$B283,'2012Figures'!$I:$I,$C283,'2012Figures'!$B:$B,"BrokerToCy",'2012Figures'!$G:$G,"E1")</f>
        <v>37361</v>
      </c>
      <c r="N283" s="42">
        <f>SUMIFS('2012Figures'!$J:$J,'2012Figures'!$C:$C,$A283,'2012Figures'!$H:$H,$B283,'2012Figures'!$I:$I,$C283,'2012Figures'!$B:$B,"BrokerToCy",'2012Figures'!$G:$G,"P1")</f>
        <v>0</v>
      </c>
      <c r="O283" s="42">
        <f>SUMIFS('2012Figures'!$J:$J,'2012Figures'!$C:$C,$A283,'2012Figures'!$H:$H,$B283,'2012Figures'!$I:$I,$C283,'2012Figures'!$B:$B,"CyToBroker",'2012Figures'!$G:$G,"E1")</f>
        <v>0</v>
      </c>
      <c r="P283" s="42">
        <f>SUMIFS('2012Figures'!$J:$J,'2012Figures'!$C:$C,$A283,'2012Figures'!$H:$H,$B283,'2012Figures'!$I:$I,$C283,'2012Figures'!$B:$B,"CyToBroker",'2012Figures'!$G:$G,"P1")</f>
        <v>0</v>
      </c>
      <c r="R283" s="46">
        <f t="shared" si="61"/>
        <v>-0.21</v>
      </c>
      <c r="S283" s="46">
        <f t="shared" si="57"/>
        <v>-0.21</v>
      </c>
      <c r="T283" s="46" t="str">
        <f t="shared" si="58"/>
        <v/>
      </c>
      <c r="U283" s="46" t="str">
        <f t="shared" si="59"/>
        <v/>
      </c>
      <c r="V283" s="46" t="str">
        <f t="shared" si="60"/>
        <v/>
      </c>
    </row>
    <row r="284" spans="1:22" x14ac:dyDescent="0.2">
      <c r="A284" s="1">
        <v>202</v>
      </c>
      <c r="B284" s="1" t="s">
        <v>40</v>
      </c>
      <c r="D284" s="29">
        <f>SUMIFS('2013Figures'!$J:$J,'2013Figures'!$C:$C,$A284,'2013Figures'!$I:$I,"")</f>
        <v>10150</v>
      </c>
      <c r="E284" s="9">
        <f>SUMIFS('2013Figures'!$J:$J,'2013Figures'!$C:$C,$A284,'2013Figures'!$I:$I,"",'2013Figures'!$B:$B,"BrokerToCy",'2013Figures'!$G:$G,"E1")</f>
        <v>0</v>
      </c>
      <c r="F284" s="9">
        <f>SUMIFS('2013Figures'!$J:$J,'2013Figures'!$C:$C,$A284,'2013Figures'!$I:$I,"",'2013Figures'!$B:$B,"BrokerToCy",'2013Figures'!$G:$G,"P1")</f>
        <v>10150</v>
      </c>
      <c r="G284" s="9">
        <f>SUMIFS('2013Figures'!$J:$J,'2013Figures'!$C:$C,$A284,'2013Figures'!$I:$I,"",'2013Figures'!$B:$B,"CyToBroker",'2013Figures'!$G:$G,"E1")</f>
        <v>0</v>
      </c>
      <c r="H284" s="9">
        <f>SUMIFS('2013Figures'!$J:$J,'2013Figures'!$C:$C,$A284,'2013Figures'!$I:$I,"",'2013Figures'!$B:$B,"CyToBroker",'2013Figures'!$G:$G,"P1")</f>
        <v>0</v>
      </c>
      <c r="J284" s="8" t="s">
        <v>131</v>
      </c>
      <c r="L284" s="42">
        <f>SUMIFS('2012Figures'!$J:$J,'2012Figures'!$C:$C,$A284,'2012Figures'!$I:$I,"")</f>
        <v>17330</v>
      </c>
      <c r="M284" s="42">
        <f>SUMIFS('2012Figures'!$J:$J,'2012Figures'!$C:$C,$A284,'2012Figures'!$I:$I,"",'2012Figures'!$B:$B,"BrokerToCy",'2012Figures'!$G:$G,"E1")</f>
        <v>0</v>
      </c>
      <c r="N284" s="42">
        <f>SUMIFS('2012Figures'!$J:$J,'2012Figures'!$C:$C,$A284,'2012Figures'!$I:$I,"",'2012Figures'!$B:$B,"BrokerToCy",'2012Figures'!$G:$G,"P1")</f>
        <v>17330</v>
      </c>
      <c r="O284" s="42">
        <f>SUMIFS('2012Figures'!$J:$J,'2012Figures'!$C:$C,$A284,'2012Figures'!$I:$I,"",'2012Figures'!$B:$B,"CyToBroker",'2012Figures'!$G:$G,"E1")</f>
        <v>0</v>
      </c>
      <c r="P284" s="42">
        <f>SUMIFS('2012Figures'!$J:$J,'2012Figures'!$C:$C,$A284,'2012Figures'!$I:$I,"",'2012Figures'!$B:$B,"CyToBroker",'2012Figures'!$G:$G,"P1")</f>
        <v>0</v>
      </c>
      <c r="R284" s="46">
        <f t="shared" si="61"/>
        <v>-0.41</v>
      </c>
      <c r="S284" s="46" t="str">
        <f t="shared" si="57"/>
        <v/>
      </c>
      <c r="T284" s="46">
        <f t="shared" si="58"/>
        <v>-0.41</v>
      </c>
      <c r="U284" s="46" t="str">
        <f t="shared" si="59"/>
        <v/>
      </c>
      <c r="V284" s="46" t="str">
        <f t="shared" si="60"/>
        <v/>
      </c>
    </row>
    <row r="285" spans="1:22" x14ac:dyDescent="0.2">
      <c r="A285" s="21"/>
      <c r="B285" s="21" t="s">
        <v>92</v>
      </c>
      <c r="C285" s="22"/>
      <c r="D285" s="23">
        <f>SUM(E285:H285)</f>
        <v>39988</v>
      </c>
      <c r="E285" s="23">
        <f>SUM(E279:E284)</f>
        <v>29838</v>
      </c>
      <c r="F285" s="23">
        <f>SUM(F279:F284)</f>
        <v>10150</v>
      </c>
      <c r="G285" s="23">
        <f>SUM(G279:G284)</f>
        <v>0</v>
      </c>
      <c r="H285" s="23">
        <f>SUM(H279:H284)</f>
        <v>0</v>
      </c>
      <c r="I285" s="21"/>
      <c r="J285" s="22"/>
      <c r="K285" s="21"/>
      <c r="L285" s="43">
        <f>SUM(M285:P285)</f>
        <v>54803</v>
      </c>
      <c r="M285" s="43">
        <f>SUM(M279:M284)</f>
        <v>37473</v>
      </c>
      <c r="N285" s="43">
        <f>SUM(N279:N284)</f>
        <v>17330</v>
      </c>
      <c r="O285" s="43">
        <f>SUM(O279:O284)</f>
        <v>0</v>
      </c>
      <c r="P285" s="43">
        <f>SUM(P279:P284)</f>
        <v>0</v>
      </c>
      <c r="Q285" s="21"/>
      <c r="R285" s="21"/>
      <c r="S285" s="21"/>
      <c r="T285" s="21"/>
      <c r="U285" s="21"/>
      <c r="V285" s="21"/>
    </row>
    <row r="286" spans="1:22" x14ac:dyDescent="0.2">
      <c r="A286" s="28">
        <v>203</v>
      </c>
      <c r="B286" s="28" t="s">
        <v>45</v>
      </c>
      <c r="C286" s="17" t="s">
        <v>88</v>
      </c>
      <c r="D286" s="18">
        <f>SUMIFS('2013Figures'!$J:$J,'2013Figures'!$C:$C,$A286)</f>
        <v>12130</v>
      </c>
      <c r="E286" s="18">
        <f>SUMIFS('2013Figures'!$J:$J,'2013Figures'!$C:$C,$A286,'2013Figures'!$B:$B,"BrokerToCy",'2013Figures'!$G:$G,"E1")</f>
        <v>12096</v>
      </c>
      <c r="F286" s="18">
        <f>SUMIFS('2013Figures'!$J:$J,'2013Figures'!$C:$C,$A286,'2013Figures'!$B:$B,"BrokerToCy",'2013Figures'!$G:$G,"P1")</f>
        <v>0</v>
      </c>
      <c r="G286" s="18">
        <f>SUMIFS('2013Figures'!$J:$J,'2013Figures'!$C:$C,$A286,'2013Figures'!$B:$B,"CyToBroker",'2013Figures'!$G:$G,"E1")</f>
        <v>0</v>
      </c>
      <c r="H286" s="18">
        <f>SUMIFS('2013Figures'!$J:$J,'2013Figures'!$C:$C,$A286,'2013Figures'!$B:$B,"CyToBroker",'2013Figures'!$G:$G,"P1")</f>
        <v>34</v>
      </c>
      <c r="I286" s="28"/>
      <c r="J286" s="17"/>
      <c r="K286" s="28"/>
      <c r="L286" s="41">
        <f>SUMIFS('2012Figures'!$J:$J,'2012Figures'!$C:$C,$A286)</f>
        <v>17067</v>
      </c>
      <c r="M286" s="41">
        <f>SUMIFS('2012Figures'!$J:$J,'2012Figures'!$C:$C,$A286,'2012Figures'!$B:$B,"BrokerToCy",'2012Figures'!$G:$G,"E1")</f>
        <v>17014</v>
      </c>
      <c r="N286" s="41">
        <f>SUMIFS('2012Figures'!$J:$J,'2012Figures'!$C:$C,$A286,'2012Figures'!$B:$B,"BrokerToCy",'2012Figures'!$G:$G,"P1")</f>
        <v>2</v>
      </c>
      <c r="O286" s="41">
        <f>SUMIFS('2012Figures'!$J:$J,'2012Figures'!$C:$C,$A286,'2012Figures'!$B:$B,"CyToBroker",'2012Figures'!$G:$G,"E1")</f>
        <v>0</v>
      </c>
      <c r="P286" s="41">
        <f>SUMIFS('2012Figures'!$J:$J,'2012Figures'!$C:$C,$A286,'2012Figures'!$B:$B,"CyToBroker",'2012Figures'!$G:$G,"P1")</f>
        <v>51</v>
      </c>
      <c r="Q286" s="28"/>
      <c r="R286" s="46">
        <f t="shared" si="61"/>
        <v>-0.28999999999999998</v>
      </c>
      <c r="S286" s="46">
        <f t="shared" si="57"/>
        <v>-0.28999999999999998</v>
      </c>
      <c r="T286" s="46">
        <f t="shared" si="58"/>
        <v>-1</v>
      </c>
      <c r="U286" s="46" t="str">
        <f t="shared" si="59"/>
        <v/>
      </c>
      <c r="V286" s="46">
        <f t="shared" si="60"/>
        <v>-0.33</v>
      </c>
    </row>
    <row r="287" spans="1:22" x14ac:dyDescent="0.2">
      <c r="A287" s="1">
        <v>203</v>
      </c>
      <c r="B287" s="1" t="s">
        <v>45</v>
      </c>
      <c r="C287" s="8">
        <v>4</v>
      </c>
      <c r="D287" s="29">
        <f>SUMIFS('2013Figures'!$J:$J,'2013Figures'!$C:$C,$A287,'2013Figures'!$H:$H,$B287,'2013Figures'!$I:$I,$C287)</f>
        <v>20</v>
      </c>
      <c r="E287" s="9">
        <f>SUMIFS('2013Figures'!$J:$J,'2013Figures'!$C:$C,$A287,'2013Figures'!$H:$H,$B287,'2013Figures'!$I:$I,$C287,'2013Figures'!$B:$B,"BrokerToCy",'2013Figures'!$G:$G,"E1")</f>
        <v>20</v>
      </c>
      <c r="F287" s="9">
        <f>SUMIFS('2013Figures'!$J:$J,'2013Figures'!$C:$C,$A287,'2013Figures'!$H:$H,$B287,'2013Figures'!$I:$I,$C287,'2013Figures'!$B:$B,"BrokerToCy",'2013Figures'!$G:$G,"P1")</f>
        <v>0</v>
      </c>
      <c r="G287" s="9">
        <f>SUMIFS('2013Figures'!$J:$J,'2013Figures'!$C:$C,$A287,'2013Figures'!$H:$H,$B287,'2013Figures'!$I:$I,$C287,'2013Figures'!$B:$B,"CyToBroker",'2013Figures'!$G:$G,"E1")</f>
        <v>0</v>
      </c>
      <c r="H287" s="9">
        <f>SUMIFS('2013Figures'!$J:$J,'2013Figures'!$C:$C,$A287,'2013Figures'!$H:$H,$B287,'2013Figures'!$I:$I,$C287,'2013Figures'!$B:$B,"CyToBroker",'2013Figures'!$G:$G,"P1")</f>
        <v>0</v>
      </c>
      <c r="J287" s="8" t="s">
        <v>146</v>
      </c>
      <c r="L287" s="42">
        <f>SUMIFS('2012Figures'!$J:$J,'2012Figures'!$C:$C,$A287,'2012Figures'!$H:$H,$B287,'2012Figures'!$I:$I,$C287)</f>
        <v>50</v>
      </c>
      <c r="M287" s="42">
        <f>SUMIFS('2012Figures'!$J:$J,'2012Figures'!$C:$C,$A287,'2012Figures'!$H:$H,$B287,'2012Figures'!$I:$I,$C287,'2012Figures'!$B:$B,"BrokerToCy",'2012Figures'!$G:$G,"E1")</f>
        <v>50</v>
      </c>
      <c r="N287" s="42">
        <f>SUMIFS('2012Figures'!$J:$J,'2012Figures'!$C:$C,$A287,'2012Figures'!$H:$H,$B287,'2012Figures'!$I:$I,$C287,'2012Figures'!$B:$B,"BrokerToCy",'2012Figures'!$G:$G,"P1")</f>
        <v>0</v>
      </c>
      <c r="O287" s="42">
        <f>SUMIFS('2012Figures'!$J:$J,'2012Figures'!$C:$C,$A287,'2012Figures'!$H:$H,$B287,'2012Figures'!$I:$I,$C287,'2012Figures'!$B:$B,"CyToBroker",'2012Figures'!$G:$G,"E1")</f>
        <v>0</v>
      </c>
      <c r="P287" s="42">
        <f>SUMIFS('2012Figures'!$J:$J,'2012Figures'!$C:$C,$A287,'2012Figures'!$H:$H,$B287,'2012Figures'!$I:$I,$C287,'2012Figures'!$B:$B,"CyToBroker",'2012Figures'!$G:$G,"P1")</f>
        <v>0</v>
      </c>
      <c r="R287" s="46">
        <f t="shared" si="61"/>
        <v>-0.6</v>
      </c>
      <c r="S287" s="46">
        <f t="shared" si="57"/>
        <v>-0.6</v>
      </c>
      <c r="T287" s="46" t="str">
        <f t="shared" si="58"/>
        <v/>
      </c>
      <c r="U287" s="46" t="str">
        <f t="shared" si="59"/>
        <v/>
      </c>
      <c r="V287" s="46" t="str">
        <f t="shared" si="60"/>
        <v/>
      </c>
    </row>
    <row r="288" spans="1:22" x14ac:dyDescent="0.2">
      <c r="A288" s="1">
        <v>203</v>
      </c>
      <c r="B288" s="1" t="s">
        <v>45</v>
      </c>
      <c r="C288" s="8">
        <v>3</v>
      </c>
      <c r="D288" s="29">
        <f>SUMIFS('2013Figures'!$J:$J,'2013Figures'!$C:$C,$A288,'2013Figures'!$H:$H,$B288,'2013Figures'!$I:$I,$C288)</f>
        <v>0</v>
      </c>
      <c r="E288" s="9">
        <f>SUMIFS('2013Figures'!$J:$J,'2013Figures'!$C:$C,$A288,'2013Figures'!$H:$H,$B288,'2013Figures'!$I:$I,$C288,'2013Figures'!$B:$B,"BrokerToCy",'2013Figures'!$G:$G,"E1")</f>
        <v>0</v>
      </c>
      <c r="F288" s="9">
        <f>SUMIFS('2013Figures'!$J:$J,'2013Figures'!$C:$C,$A288,'2013Figures'!$H:$H,$B288,'2013Figures'!$I:$I,$C288,'2013Figures'!$B:$B,"BrokerToCy",'2013Figures'!$G:$G,"P1")</f>
        <v>0</v>
      </c>
      <c r="G288" s="9">
        <f>SUMIFS('2013Figures'!$J:$J,'2013Figures'!$C:$C,$A288,'2013Figures'!$H:$H,$B288,'2013Figures'!$I:$I,$C288,'2013Figures'!$B:$B,"CyToBroker",'2013Figures'!$G:$G,"E1")</f>
        <v>0</v>
      </c>
      <c r="H288" s="9">
        <f>SUMIFS('2013Figures'!$J:$J,'2013Figures'!$C:$C,$A288,'2013Figures'!$H:$H,$B288,'2013Figures'!$I:$I,$C288,'2013Figures'!$B:$B,"CyToBroker",'2013Figures'!$G:$G,"P1")</f>
        <v>0</v>
      </c>
      <c r="J288" s="8">
        <v>201501</v>
      </c>
      <c r="L288" s="42">
        <f>SUMIFS('2012Figures'!$J:$J,'2012Figures'!$C:$C,$A288,'2012Figures'!$H:$H,$B288,'2012Figures'!$I:$I,$C288)</f>
        <v>0</v>
      </c>
      <c r="M288" s="42">
        <f>SUMIFS('2012Figures'!$J:$J,'2012Figures'!$C:$C,$A288,'2012Figures'!$H:$H,$B288,'2012Figures'!$I:$I,$C288,'2012Figures'!$B:$B,"BrokerToCy",'2012Figures'!$G:$G,"E1")</f>
        <v>0</v>
      </c>
      <c r="N288" s="42">
        <f>SUMIFS('2012Figures'!$J:$J,'2012Figures'!$C:$C,$A288,'2012Figures'!$H:$H,$B288,'2012Figures'!$I:$I,$C288,'2012Figures'!$B:$B,"BrokerToCy",'2012Figures'!$G:$G,"P1")</f>
        <v>0</v>
      </c>
      <c r="O288" s="42">
        <f>SUMIFS('2012Figures'!$J:$J,'2012Figures'!$C:$C,$A288,'2012Figures'!$H:$H,$B288,'2012Figures'!$I:$I,$C288,'2012Figures'!$B:$B,"CyToBroker",'2012Figures'!$G:$G,"E1")</f>
        <v>0</v>
      </c>
      <c r="P288" s="42">
        <f>SUMIFS('2012Figures'!$J:$J,'2012Figures'!$C:$C,$A288,'2012Figures'!$H:$H,$B288,'2012Figures'!$I:$I,$C288,'2012Figures'!$B:$B,"CyToBroker",'2012Figures'!$G:$G,"P1")</f>
        <v>0</v>
      </c>
      <c r="R288" s="46" t="str">
        <f t="shared" si="61"/>
        <v/>
      </c>
      <c r="S288" s="46" t="str">
        <f t="shared" si="57"/>
        <v/>
      </c>
      <c r="T288" s="46" t="str">
        <f t="shared" si="58"/>
        <v/>
      </c>
      <c r="U288" s="46" t="str">
        <f t="shared" si="59"/>
        <v/>
      </c>
      <c r="V288" s="46" t="str">
        <f t="shared" si="60"/>
        <v/>
      </c>
    </row>
    <row r="289" spans="1:22" x14ac:dyDescent="0.2">
      <c r="A289" s="1">
        <v>203</v>
      </c>
      <c r="B289" s="1" t="s">
        <v>45</v>
      </c>
      <c r="C289" s="8">
        <v>2</v>
      </c>
      <c r="D289" s="29">
        <f>SUMIFS('2013Figures'!$J:$J,'2013Figures'!$C:$C,$A289,'2013Figures'!$H:$H,$B289,'2013Figures'!$I:$I,$C289)</f>
        <v>0</v>
      </c>
      <c r="E289" s="9">
        <f>SUMIFS('2013Figures'!$J:$J,'2013Figures'!$C:$C,$A289,'2013Figures'!$H:$H,$B289,'2013Figures'!$I:$I,$C289,'2013Figures'!$B:$B,"BrokerToCy",'2013Figures'!$G:$G,"E1")</f>
        <v>0</v>
      </c>
      <c r="F289" s="9">
        <f>SUMIFS('2013Figures'!$J:$J,'2013Figures'!$C:$C,$A289,'2013Figures'!$H:$H,$B289,'2013Figures'!$I:$I,$C289,'2013Figures'!$B:$B,"BrokerToCy",'2013Figures'!$G:$G,"P1")</f>
        <v>0</v>
      </c>
      <c r="G289" s="9">
        <f>SUMIFS('2013Figures'!$J:$J,'2013Figures'!$C:$C,$A289,'2013Figures'!$H:$H,$B289,'2013Figures'!$I:$I,$C289,'2013Figures'!$B:$B,"CyToBroker",'2013Figures'!$G:$G,"E1")</f>
        <v>0</v>
      </c>
      <c r="H289" s="9">
        <f>SUMIFS('2013Figures'!$J:$J,'2013Figures'!$C:$C,$A289,'2013Figures'!$H:$H,$B289,'2013Figures'!$I:$I,$C289,'2013Figures'!$B:$B,"CyToBroker",'2013Figures'!$G:$G,"P1")</f>
        <v>0</v>
      </c>
      <c r="J289" s="8">
        <v>201401</v>
      </c>
      <c r="L289" s="42">
        <f>SUMIFS('2012Figures'!$J:$J,'2012Figures'!$C:$C,$A289,'2012Figures'!$H:$H,$B289,'2012Figures'!$I:$I,$C289)</f>
        <v>0</v>
      </c>
      <c r="M289" s="42">
        <f>SUMIFS('2012Figures'!$J:$J,'2012Figures'!$C:$C,$A289,'2012Figures'!$H:$H,$B289,'2012Figures'!$I:$I,$C289,'2012Figures'!$B:$B,"BrokerToCy",'2012Figures'!$G:$G,"E1")</f>
        <v>0</v>
      </c>
      <c r="N289" s="42">
        <f>SUMIFS('2012Figures'!$J:$J,'2012Figures'!$C:$C,$A289,'2012Figures'!$H:$H,$B289,'2012Figures'!$I:$I,$C289,'2012Figures'!$B:$B,"BrokerToCy",'2012Figures'!$G:$G,"P1")</f>
        <v>0</v>
      </c>
      <c r="O289" s="42">
        <f>SUMIFS('2012Figures'!$J:$J,'2012Figures'!$C:$C,$A289,'2012Figures'!$H:$H,$B289,'2012Figures'!$I:$I,$C289,'2012Figures'!$B:$B,"CyToBroker",'2012Figures'!$G:$G,"E1")</f>
        <v>0</v>
      </c>
      <c r="P289" s="42">
        <f>SUMIFS('2012Figures'!$J:$J,'2012Figures'!$C:$C,$A289,'2012Figures'!$H:$H,$B289,'2012Figures'!$I:$I,$C289,'2012Figures'!$B:$B,"CyToBroker",'2012Figures'!$G:$G,"P1")</f>
        <v>0</v>
      </c>
      <c r="R289" s="46" t="str">
        <f t="shared" si="61"/>
        <v/>
      </c>
      <c r="S289" s="46" t="str">
        <f t="shared" si="57"/>
        <v/>
      </c>
      <c r="T289" s="46" t="str">
        <f t="shared" si="58"/>
        <v/>
      </c>
      <c r="U289" s="46" t="str">
        <f t="shared" si="59"/>
        <v/>
      </c>
      <c r="V289" s="46" t="str">
        <f t="shared" si="60"/>
        <v/>
      </c>
    </row>
    <row r="290" spans="1:22" x14ac:dyDescent="0.2">
      <c r="A290" s="1">
        <v>203</v>
      </c>
      <c r="B290" s="1" t="s">
        <v>45</v>
      </c>
      <c r="C290" s="8">
        <v>1</v>
      </c>
      <c r="D290" s="29">
        <f>SUMIFS('2013Figures'!$J:$J,'2013Figures'!$C:$C,$A290,'2013Figures'!$H:$H,$B290,'2013Figures'!$I:$I,$C290)</f>
        <v>7363</v>
      </c>
      <c r="E290" s="29">
        <f>SUMIFS('2013Figures'!$J:$J,'2013Figures'!$C:$C,$A290,'2013Figures'!$H:$H,$B290,'2013Figures'!$I:$I,$C290,'2013Figures'!$B:$B,"BrokerToCy",'2013Figures'!$G:$G,"E1")</f>
        <v>7363</v>
      </c>
      <c r="F290" s="29">
        <f>SUMIFS('2013Figures'!$J:$J,'2013Figures'!$C:$C,$A290,'2013Figures'!$H:$H,$B290,'2013Figures'!$I:$I,$C290,'2013Figures'!$B:$B,"BrokerToCy",'2013Figures'!$G:$G,"P1")</f>
        <v>0</v>
      </c>
      <c r="G290" s="29">
        <f>SUMIFS('2013Figures'!$J:$J,'2013Figures'!$C:$C,$A290,'2013Figures'!$H:$H,$B290,'2013Figures'!$I:$I,$C290,'2013Figures'!$B:$B,"CyToBroker",'2013Figures'!$G:$G,"E1")</f>
        <v>0</v>
      </c>
      <c r="H290" s="29">
        <f>SUMIFS('2013Figures'!$J:$J,'2013Figures'!$C:$C,$A290,'2013Figures'!$H:$H,$B290,'2013Figures'!$I:$I,$C290,'2013Figures'!$B:$B,"CyToBroker",'2013Figures'!$G:$G,"P1")</f>
        <v>0</v>
      </c>
      <c r="I290" s="30"/>
      <c r="J290" s="31">
        <v>200901</v>
      </c>
      <c r="K290" s="30"/>
      <c r="L290" s="42">
        <f>SUMIFS('2012Figures'!$J:$J,'2012Figures'!$C:$C,$A290,'2012Figures'!$H:$H,$B290,'2012Figures'!$I:$I,$C290)</f>
        <v>9134</v>
      </c>
      <c r="M290" s="42">
        <f>SUMIFS('2012Figures'!$J:$J,'2012Figures'!$C:$C,$A290,'2012Figures'!$H:$H,$B290,'2012Figures'!$I:$I,$C290,'2012Figures'!$B:$B,"BrokerToCy",'2012Figures'!$G:$G,"E1")</f>
        <v>9134</v>
      </c>
      <c r="N290" s="42">
        <f>SUMIFS('2012Figures'!$J:$J,'2012Figures'!$C:$C,$A290,'2012Figures'!$H:$H,$B290,'2012Figures'!$I:$I,$C290,'2012Figures'!$B:$B,"BrokerToCy",'2012Figures'!$G:$G,"P1")</f>
        <v>0</v>
      </c>
      <c r="O290" s="42">
        <f>SUMIFS('2012Figures'!$J:$J,'2012Figures'!$C:$C,$A290,'2012Figures'!$H:$H,$B290,'2012Figures'!$I:$I,$C290,'2012Figures'!$B:$B,"CyToBroker",'2012Figures'!$G:$G,"E1")</f>
        <v>0</v>
      </c>
      <c r="P290" s="42">
        <f>SUMIFS('2012Figures'!$J:$J,'2012Figures'!$C:$C,$A290,'2012Figures'!$H:$H,$B290,'2012Figures'!$I:$I,$C290,'2012Figures'!$B:$B,"CyToBroker",'2012Figures'!$G:$G,"P1")</f>
        <v>0</v>
      </c>
      <c r="Q290" s="30"/>
      <c r="R290" s="46">
        <f t="shared" si="61"/>
        <v>-0.19</v>
      </c>
      <c r="S290" s="46">
        <f t="shared" si="57"/>
        <v>-0.19</v>
      </c>
      <c r="T290" s="46" t="str">
        <f t="shared" si="58"/>
        <v/>
      </c>
      <c r="U290" s="46" t="str">
        <f t="shared" si="59"/>
        <v/>
      </c>
      <c r="V290" s="46" t="str">
        <f t="shared" si="60"/>
        <v/>
      </c>
    </row>
    <row r="291" spans="1:22" x14ac:dyDescent="0.2">
      <c r="A291" s="1">
        <v>203</v>
      </c>
      <c r="B291" s="1" t="s">
        <v>45</v>
      </c>
      <c r="D291" s="29">
        <f>SUMIFS('2013Figures'!$J:$J,'2013Figures'!$C:$C,$A291,'2013Figures'!$I:$I,"")</f>
        <v>4747</v>
      </c>
      <c r="E291" s="9">
        <f>SUMIFS('2013Figures'!$J:$J,'2013Figures'!$C:$C,$A291,'2013Figures'!$I:$I,"",'2013Figures'!$B:$B,"BrokerToCy",'2013Figures'!$G:$G,"E1")</f>
        <v>4713</v>
      </c>
      <c r="F291" s="9">
        <f>SUMIFS('2013Figures'!$J:$J,'2013Figures'!$C:$C,$A291,'2013Figures'!$I:$I,"",'2013Figures'!$B:$B,"BrokerToCy",'2013Figures'!$G:$G,"P1")</f>
        <v>0</v>
      </c>
      <c r="G291" s="9">
        <f>SUMIFS('2013Figures'!$J:$J,'2013Figures'!$C:$C,$A291,'2013Figures'!$I:$I,"",'2013Figures'!$B:$B,"CyToBroker",'2013Figures'!$G:$G,"E1")</f>
        <v>0</v>
      </c>
      <c r="H291" s="9">
        <f>SUMIFS('2013Figures'!$J:$J,'2013Figures'!$C:$C,$A291,'2013Figures'!$I:$I,"",'2013Figures'!$B:$B,"CyToBroker",'2013Figures'!$G:$G,"P1")</f>
        <v>34</v>
      </c>
      <c r="J291" s="8" t="s">
        <v>131</v>
      </c>
      <c r="L291" s="42">
        <f>SUMIFS('2012Figures'!$J:$J,'2012Figures'!$C:$C,$A291,'2012Figures'!$I:$I,"")</f>
        <v>7883</v>
      </c>
      <c r="M291" s="42">
        <f>SUMIFS('2012Figures'!$J:$J,'2012Figures'!$C:$C,$A291,'2012Figures'!$I:$I,"",'2012Figures'!$B:$B,"BrokerToCy",'2012Figures'!$G:$G,"E1")</f>
        <v>7830</v>
      </c>
      <c r="N291" s="42">
        <f>SUMIFS('2012Figures'!$J:$J,'2012Figures'!$C:$C,$A291,'2012Figures'!$I:$I,"",'2012Figures'!$B:$B,"BrokerToCy",'2012Figures'!$G:$G,"P1")</f>
        <v>2</v>
      </c>
      <c r="O291" s="42">
        <f>SUMIFS('2012Figures'!$J:$J,'2012Figures'!$C:$C,$A291,'2012Figures'!$I:$I,"",'2012Figures'!$B:$B,"CyToBroker",'2012Figures'!$G:$G,"E1")</f>
        <v>0</v>
      </c>
      <c r="P291" s="42">
        <f>SUMIFS('2012Figures'!$J:$J,'2012Figures'!$C:$C,$A291,'2012Figures'!$I:$I,"",'2012Figures'!$B:$B,"CyToBroker",'2012Figures'!$G:$G,"P1")</f>
        <v>51</v>
      </c>
      <c r="R291" s="46">
        <f t="shared" si="61"/>
        <v>-0.4</v>
      </c>
      <c r="S291" s="46">
        <f t="shared" si="57"/>
        <v>-0.4</v>
      </c>
      <c r="T291" s="46">
        <f t="shared" si="58"/>
        <v>-1</v>
      </c>
      <c r="U291" s="46" t="str">
        <f t="shared" si="59"/>
        <v/>
      </c>
      <c r="V291" s="46">
        <f t="shared" si="60"/>
        <v>-0.33</v>
      </c>
    </row>
    <row r="292" spans="1:22" x14ac:dyDescent="0.2">
      <c r="A292" s="21"/>
      <c r="B292" s="21" t="s">
        <v>92</v>
      </c>
      <c r="C292" s="22"/>
      <c r="D292" s="23">
        <f>SUM(E292:H292)</f>
        <v>12130</v>
      </c>
      <c r="E292" s="23">
        <f>SUM(E287:E291)</f>
        <v>12096</v>
      </c>
      <c r="F292" s="23">
        <f>SUM(F287:F291)</f>
        <v>0</v>
      </c>
      <c r="G292" s="23">
        <f>SUM(G287:G291)</f>
        <v>0</v>
      </c>
      <c r="H292" s="23">
        <f>SUM(H287:H291)</f>
        <v>34</v>
      </c>
      <c r="I292" s="21"/>
      <c r="J292" s="22"/>
      <c r="K292" s="21"/>
      <c r="L292" s="43">
        <f>SUM(M292:P292)</f>
        <v>17067</v>
      </c>
      <c r="M292" s="43">
        <f>SUM(M287:M291)</f>
        <v>17014</v>
      </c>
      <c r="N292" s="43">
        <f>SUM(N287:N291)</f>
        <v>2</v>
      </c>
      <c r="O292" s="43">
        <f>SUM(O287:O291)</f>
        <v>0</v>
      </c>
      <c r="P292" s="43">
        <f>SUM(P287:P291)</f>
        <v>51</v>
      </c>
      <c r="Q292" s="21"/>
      <c r="R292" s="21"/>
      <c r="S292" s="21"/>
      <c r="T292" s="21"/>
      <c r="U292" s="21"/>
      <c r="V292" s="21"/>
    </row>
    <row r="293" spans="1:22" x14ac:dyDescent="0.2">
      <c r="A293" s="28">
        <v>204</v>
      </c>
      <c r="B293" s="28" t="s">
        <v>69</v>
      </c>
      <c r="C293" s="17" t="s">
        <v>88</v>
      </c>
      <c r="D293" s="18">
        <f>SUMIFS('2013Figures'!$J:$J,'2013Figures'!$C:$C,$A293)</f>
        <v>305355</v>
      </c>
      <c r="E293" s="18">
        <f>SUMIFS('2013Figures'!$J:$J,'2013Figures'!$C:$C,$A293,'2013Figures'!$B:$B,"BrokerToCy",'2013Figures'!$G:$G,"E1")</f>
        <v>0</v>
      </c>
      <c r="F293" s="18">
        <f>SUMIFS('2013Figures'!$J:$J,'2013Figures'!$C:$C,$A293,'2013Figures'!$B:$B,"BrokerToCy",'2013Figures'!$G:$G,"P1")</f>
        <v>0</v>
      </c>
      <c r="G293" s="18">
        <f>SUMIFS('2013Figures'!$J:$J,'2013Figures'!$C:$C,$A293,'2013Figures'!$B:$B,"CyToBroker",'2013Figures'!$G:$G,"E1")</f>
        <v>305355</v>
      </c>
      <c r="H293" s="18">
        <f>SUMIFS('2013Figures'!$J:$J,'2013Figures'!$C:$C,$A293,'2013Figures'!$B:$B,"CyToBroker",'2013Figures'!$G:$G,"P1")</f>
        <v>0</v>
      </c>
      <c r="I293" s="28"/>
      <c r="J293" s="17"/>
      <c r="K293" s="28"/>
      <c r="L293" s="41">
        <f>SUMIFS('2012Figures'!$J:$J,'2012Figures'!$C:$C,$A293)</f>
        <v>394510</v>
      </c>
      <c r="M293" s="41">
        <f>SUMIFS('2012Figures'!$J:$J,'2012Figures'!$C:$C,$A293,'2012Figures'!$B:$B,"BrokerToCy",'2012Figures'!$G:$G,"E1")</f>
        <v>0</v>
      </c>
      <c r="N293" s="41">
        <f>SUMIFS('2012Figures'!$J:$J,'2012Figures'!$C:$C,$A293,'2012Figures'!$B:$B,"BrokerToCy",'2012Figures'!$G:$G,"P1")</f>
        <v>0</v>
      </c>
      <c r="O293" s="41">
        <f>SUMIFS('2012Figures'!$J:$J,'2012Figures'!$C:$C,$A293,'2012Figures'!$B:$B,"CyToBroker",'2012Figures'!$G:$G,"E1")</f>
        <v>394510</v>
      </c>
      <c r="P293" s="41">
        <f>SUMIFS('2012Figures'!$J:$J,'2012Figures'!$C:$C,$A293,'2012Figures'!$B:$B,"CyToBroker",'2012Figures'!$G:$G,"P1")</f>
        <v>0</v>
      </c>
      <c r="Q293" s="28"/>
      <c r="R293" s="46">
        <f t="shared" si="61"/>
        <v>-0.23</v>
      </c>
      <c r="S293" s="46" t="str">
        <f t="shared" si="57"/>
        <v/>
      </c>
      <c r="T293" s="46" t="str">
        <f t="shared" si="58"/>
        <v/>
      </c>
      <c r="U293" s="46">
        <f t="shared" si="59"/>
        <v>-0.23</v>
      </c>
      <c r="V293" s="46" t="str">
        <f t="shared" si="60"/>
        <v/>
      </c>
    </row>
    <row r="294" spans="1:22" x14ac:dyDescent="0.2">
      <c r="A294" s="1">
        <v>204</v>
      </c>
      <c r="B294" s="1" t="s">
        <v>69</v>
      </c>
      <c r="C294" s="8">
        <v>5</v>
      </c>
      <c r="D294" s="29">
        <f>SUMIFS('2013Figures'!$J:$J,'2013Figures'!$C:$C,$A294,'2013Figures'!$H:$H,$B294,'2013Figures'!$I:$I,$C294)</f>
        <v>0</v>
      </c>
      <c r="E294" s="9">
        <f>SUMIFS('2013Figures'!$J:$J,'2013Figures'!$C:$C,$A294,'2013Figures'!$H:$H,$B294,'2013Figures'!$I:$I,$C294,'2013Figures'!$B:$B,"BrokerToCy",'2013Figures'!$G:$G,"E1")</f>
        <v>0</v>
      </c>
      <c r="F294" s="9">
        <f>SUMIFS('2013Figures'!$J:$J,'2013Figures'!$C:$C,$A294,'2013Figures'!$H:$H,$B294,'2013Figures'!$I:$I,$C294,'2013Figures'!$B:$B,"BrokerToCy",'2013Figures'!$G:$G,"P1")</f>
        <v>0</v>
      </c>
      <c r="G294" s="9">
        <f>SUMIFS('2013Figures'!$J:$J,'2013Figures'!$C:$C,$A294,'2013Figures'!$H:$H,$B294,'2013Figures'!$I:$I,$C294,'2013Figures'!$B:$B,"CyToBroker",'2013Figures'!$G:$G,"E1")</f>
        <v>0</v>
      </c>
      <c r="H294" s="9">
        <f>SUMIFS('2013Figures'!$J:$J,'2013Figures'!$C:$C,$A294,'2013Figures'!$H:$H,$B294,'2013Figures'!$I:$I,$C294,'2013Figures'!$B:$B,"CyToBroker",'2013Figures'!$G:$G,"P1")</f>
        <v>0</v>
      </c>
      <c r="J294" s="8">
        <v>201501</v>
      </c>
      <c r="L294" s="42">
        <f>SUMIFS('2012Figures'!$J:$J,'2012Figures'!$C:$C,$A294,'2012Figures'!$H:$H,$B294,'2012Figures'!$I:$I,$C294)</f>
        <v>0</v>
      </c>
      <c r="M294" s="42">
        <f>SUMIFS('2012Figures'!$J:$J,'2012Figures'!$C:$C,$A294,'2012Figures'!$H:$H,$B294,'2012Figures'!$I:$I,$C294,'2012Figures'!$B:$B,"BrokerToCy",'2012Figures'!$G:$G,"E1")</f>
        <v>0</v>
      </c>
      <c r="N294" s="42">
        <f>SUMIFS('2012Figures'!$J:$J,'2012Figures'!$C:$C,$A294,'2012Figures'!$H:$H,$B294,'2012Figures'!$I:$I,$C294,'2012Figures'!$B:$B,"BrokerToCy",'2012Figures'!$G:$G,"P1")</f>
        <v>0</v>
      </c>
      <c r="O294" s="42">
        <f>SUMIFS('2012Figures'!$J:$J,'2012Figures'!$C:$C,$A294,'2012Figures'!$H:$H,$B294,'2012Figures'!$I:$I,$C294,'2012Figures'!$B:$B,"CyToBroker",'2012Figures'!$G:$G,"E1")</f>
        <v>0</v>
      </c>
      <c r="P294" s="42">
        <f>SUMIFS('2012Figures'!$J:$J,'2012Figures'!$C:$C,$A294,'2012Figures'!$H:$H,$B294,'2012Figures'!$I:$I,$C294,'2012Figures'!$B:$B,"CyToBroker",'2012Figures'!$G:$G,"P1")</f>
        <v>0</v>
      </c>
      <c r="R294" s="46" t="str">
        <f t="shared" si="61"/>
        <v/>
      </c>
      <c r="S294" s="46" t="str">
        <f t="shared" si="57"/>
        <v/>
      </c>
      <c r="T294" s="46" t="str">
        <f t="shared" si="58"/>
        <v/>
      </c>
      <c r="U294" s="46" t="str">
        <f t="shared" si="59"/>
        <v/>
      </c>
      <c r="V294" s="46" t="str">
        <f t="shared" si="60"/>
        <v/>
      </c>
    </row>
    <row r="295" spans="1:22" x14ac:dyDescent="0.2">
      <c r="A295" s="1">
        <v>204</v>
      </c>
      <c r="B295" s="1" t="s">
        <v>69</v>
      </c>
      <c r="C295" s="8">
        <v>4</v>
      </c>
      <c r="D295" s="29">
        <f>SUMIFS('2013Figures'!$J:$J,'2013Figures'!$C:$C,$A295,'2013Figures'!$H:$H,$B295,'2013Figures'!$I:$I,$C295)</f>
        <v>283642</v>
      </c>
      <c r="E295" s="29">
        <f>SUMIFS('2013Figures'!$J:$J,'2013Figures'!$C:$C,$A295,'2013Figures'!$H:$H,$B295,'2013Figures'!$I:$I,$C295,'2013Figures'!$B:$B,"BrokerToCy",'2013Figures'!$G:$G,"E1")</f>
        <v>0</v>
      </c>
      <c r="F295" s="29">
        <f>SUMIFS('2013Figures'!$J:$J,'2013Figures'!$C:$C,$A295,'2013Figures'!$H:$H,$B295,'2013Figures'!$I:$I,$C295,'2013Figures'!$B:$B,"BrokerToCy",'2013Figures'!$G:$G,"P1")</f>
        <v>0</v>
      </c>
      <c r="G295" s="29">
        <f>SUMIFS('2013Figures'!$J:$J,'2013Figures'!$C:$C,$A295,'2013Figures'!$H:$H,$B295,'2013Figures'!$I:$I,$C295,'2013Figures'!$B:$B,"CyToBroker",'2013Figures'!$G:$G,"E1")</f>
        <v>283642</v>
      </c>
      <c r="H295" s="29">
        <f>SUMIFS('2013Figures'!$J:$J,'2013Figures'!$C:$C,$A295,'2013Figures'!$H:$H,$B295,'2013Figures'!$I:$I,$C295,'2013Figures'!$B:$B,"CyToBroker",'2013Figures'!$G:$G,"P1")</f>
        <v>0</v>
      </c>
      <c r="I295" s="30"/>
      <c r="J295" s="31">
        <v>201301</v>
      </c>
      <c r="K295" s="30"/>
      <c r="L295" s="42">
        <f>SUMIFS('2012Figures'!$J:$J,'2012Figures'!$C:$C,$A295,'2012Figures'!$H:$H,$B295,'2012Figures'!$I:$I,$C295)</f>
        <v>6890</v>
      </c>
      <c r="M295" s="42">
        <f>SUMIFS('2012Figures'!$J:$J,'2012Figures'!$C:$C,$A295,'2012Figures'!$H:$H,$B295,'2012Figures'!$I:$I,$C295,'2012Figures'!$B:$B,"BrokerToCy",'2012Figures'!$G:$G,"E1")</f>
        <v>0</v>
      </c>
      <c r="N295" s="42">
        <f>SUMIFS('2012Figures'!$J:$J,'2012Figures'!$C:$C,$A295,'2012Figures'!$H:$H,$B295,'2012Figures'!$I:$I,$C295,'2012Figures'!$B:$B,"BrokerToCy",'2012Figures'!$G:$G,"P1")</f>
        <v>0</v>
      </c>
      <c r="O295" s="42">
        <f>SUMIFS('2012Figures'!$J:$J,'2012Figures'!$C:$C,$A295,'2012Figures'!$H:$H,$B295,'2012Figures'!$I:$I,$C295,'2012Figures'!$B:$B,"CyToBroker",'2012Figures'!$G:$G,"E1")</f>
        <v>6890</v>
      </c>
      <c r="P295" s="42">
        <f>SUMIFS('2012Figures'!$J:$J,'2012Figures'!$C:$C,$A295,'2012Figures'!$H:$H,$B295,'2012Figures'!$I:$I,$C295,'2012Figures'!$B:$B,"CyToBroker",'2012Figures'!$G:$G,"P1")</f>
        <v>0</v>
      </c>
      <c r="Q295" s="30"/>
      <c r="R295" s="46">
        <f t="shared" si="61"/>
        <v>40.17</v>
      </c>
      <c r="S295" s="46" t="str">
        <f t="shared" si="57"/>
        <v/>
      </c>
      <c r="T295" s="46" t="str">
        <f t="shared" si="58"/>
        <v/>
      </c>
      <c r="U295" s="46">
        <f t="shared" si="59"/>
        <v>40.17</v>
      </c>
      <c r="V295" s="46" t="str">
        <f t="shared" si="60"/>
        <v/>
      </c>
    </row>
    <row r="296" spans="1:22" x14ac:dyDescent="0.2">
      <c r="A296" s="1">
        <v>204</v>
      </c>
      <c r="B296" s="1" t="s">
        <v>69</v>
      </c>
      <c r="C296" s="8">
        <v>3</v>
      </c>
      <c r="D296" s="29">
        <f>SUMIFS('2013Figures'!$J:$J,'2013Figures'!$C:$C,$A296,'2013Figures'!$H:$H,$B296,'2013Figures'!$I:$I,$C296)</f>
        <v>0</v>
      </c>
      <c r="E296" s="9">
        <f>SUMIFS('2013Figures'!$J:$J,'2013Figures'!$C:$C,$A296,'2013Figures'!$H:$H,$B296,'2013Figures'!$I:$I,$C296,'2013Figures'!$B:$B,"BrokerToCy",'2013Figures'!$G:$G,"E1")</f>
        <v>0</v>
      </c>
      <c r="F296" s="9">
        <f>SUMIFS('2013Figures'!$J:$J,'2013Figures'!$C:$C,$A296,'2013Figures'!$H:$H,$B296,'2013Figures'!$I:$I,$C296,'2013Figures'!$B:$B,"BrokerToCy",'2013Figures'!$G:$G,"P1")</f>
        <v>0</v>
      </c>
      <c r="G296" s="9">
        <f>SUMIFS('2013Figures'!$J:$J,'2013Figures'!$C:$C,$A296,'2013Figures'!$H:$H,$B296,'2013Figures'!$I:$I,$C296,'2013Figures'!$B:$B,"CyToBroker",'2013Figures'!$G:$G,"E1")</f>
        <v>0</v>
      </c>
      <c r="H296" s="9">
        <f>SUMIFS('2013Figures'!$J:$J,'2013Figures'!$C:$C,$A296,'2013Figures'!$H:$H,$B296,'2013Figures'!$I:$I,$C296,'2013Figures'!$B:$B,"CyToBroker",'2013Figures'!$G:$G,"P1")</f>
        <v>0</v>
      </c>
      <c r="J296" s="8">
        <v>201201</v>
      </c>
      <c r="L296" s="42">
        <f>SUMIFS('2012Figures'!$J:$J,'2012Figures'!$C:$C,$A296,'2012Figures'!$H:$H,$B296,'2012Figures'!$I:$I,$C296)</f>
        <v>0</v>
      </c>
      <c r="M296" s="42">
        <f>SUMIFS('2012Figures'!$J:$J,'2012Figures'!$C:$C,$A296,'2012Figures'!$H:$H,$B296,'2012Figures'!$I:$I,$C296,'2012Figures'!$B:$B,"BrokerToCy",'2012Figures'!$G:$G,"E1")</f>
        <v>0</v>
      </c>
      <c r="N296" s="42">
        <f>SUMIFS('2012Figures'!$J:$J,'2012Figures'!$C:$C,$A296,'2012Figures'!$H:$H,$B296,'2012Figures'!$I:$I,$C296,'2012Figures'!$B:$B,"BrokerToCy",'2012Figures'!$G:$G,"P1")</f>
        <v>0</v>
      </c>
      <c r="O296" s="42">
        <f>SUMIFS('2012Figures'!$J:$J,'2012Figures'!$C:$C,$A296,'2012Figures'!$H:$H,$B296,'2012Figures'!$I:$I,$C296,'2012Figures'!$B:$B,"CyToBroker",'2012Figures'!$G:$G,"E1")</f>
        <v>0</v>
      </c>
      <c r="P296" s="42">
        <f>SUMIFS('2012Figures'!$J:$J,'2012Figures'!$C:$C,$A296,'2012Figures'!$H:$H,$B296,'2012Figures'!$I:$I,$C296,'2012Figures'!$B:$B,"CyToBroker",'2012Figures'!$G:$G,"P1")</f>
        <v>0</v>
      </c>
      <c r="R296" s="46" t="str">
        <f t="shared" si="61"/>
        <v/>
      </c>
      <c r="S296" s="46" t="str">
        <f t="shared" si="57"/>
        <v/>
      </c>
      <c r="T296" s="46" t="str">
        <f t="shared" si="58"/>
        <v/>
      </c>
      <c r="U296" s="46" t="str">
        <f t="shared" si="59"/>
        <v/>
      </c>
      <c r="V296" s="46" t="str">
        <f t="shared" si="60"/>
        <v/>
      </c>
    </row>
    <row r="297" spans="1:22" x14ac:dyDescent="0.2">
      <c r="A297" s="1">
        <v>204</v>
      </c>
      <c r="B297" s="1" t="s">
        <v>69</v>
      </c>
      <c r="C297" s="8">
        <v>2</v>
      </c>
      <c r="D297" s="29">
        <f>SUMIFS('2013Figures'!$J:$J,'2013Figures'!$C:$C,$A297,'2013Figures'!$H:$H,$B297,'2013Figures'!$I:$I,$C297)</f>
        <v>0</v>
      </c>
      <c r="E297" s="9">
        <f>SUMIFS('2013Figures'!$J:$J,'2013Figures'!$C:$C,$A297,'2013Figures'!$H:$H,$B297,'2013Figures'!$I:$I,$C297,'2013Figures'!$B:$B,"BrokerToCy",'2013Figures'!$G:$G,"E1")</f>
        <v>0</v>
      </c>
      <c r="F297" s="9">
        <f>SUMIFS('2013Figures'!$J:$J,'2013Figures'!$C:$C,$A297,'2013Figures'!$H:$H,$B297,'2013Figures'!$I:$I,$C297,'2013Figures'!$B:$B,"BrokerToCy",'2013Figures'!$G:$G,"P1")</f>
        <v>0</v>
      </c>
      <c r="G297" s="9">
        <f>SUMIFS('2013Figures'!$J:$J,'2013Figures'!$C:$C,$A297,'2013Figures'!$H:$H,$B297,'2013Figures'!$I:$I,$C297,'2013Figures'!$B:$B,"CyToBroker",'2013Figures'!$G:$G,"E1")</f>
        <v>0</v>
      </c>
      <c r="H297" s="9">
        <f>SUMIFS('2013Figures'!$J:$J,'2013Figures'!$C:$C,$A297,'2013Figures'!$H:$H,$B297,'2013Figures'!$I:$I,$C297,'2013Figures'!$B:$B,"CyToBroker",'2013Figures'!$G:$G,"P1")</f>
        <v>0</v>
      </c>
      <c r="J297" s="8">
        <v>201101</v>
      </c>
      <c r="L297" s="42">
        <f>SUMIFS('2012Figures'!$J:$J,'2012Figures'!$C:$C,$A297,'2012Figures'!$H:$H,$B297,'2012Figures'!$I:$I,$C297)</f>
        <v>0</v>
      </c>
      <c r="M297" s="42">
        <f>SUMIFS('2012Figures'!$J:$J,'2012Figures'!$C:$C,$A297,'2012Figures'!$H:$H,$B297,'2012Figures'!$I:$I,$C297,'2012Figures'!$B:$B,"BrokerToCy",'2012Figures'!$G:$G,"E1")</f>
        <v>0</v>
      </c>
      <c r="N297" s="42">
        <f>SUMIFS('2012Figures'!$J:$J,'2012Figures'!$C:$C,$A297,'2012Figures'!$H:$H,$B297,'2012Figures'!$I:$I,$C297,'2012Figures'!$B:$B,"BrokerToCy",'2012Figures'!$G:$G,"P1")</f>
        <v>0</v>
      </c>
      <c r="O297" s="42">
        <f>SUMIFS('2012Figures'!$J:$J,'2012Figures'!$C:$C,$A297,'2012Figures'!$H:$H,$B297,'2012Figures'!$I:$I,$C297,'2012Figures'!$B:$B,"CyToBroker",'2012Figures'!$G:$G,"E1")</f>
        <v>0</v>
      </c>
      <c r="P297" s="42">
        <f>SUMIFS('2012Figures'!$J:$J,'2012Figures'!$C:$C,$A297,'2012Figures'!$H:$H,$B297,'2012Figures'!$I:$I,$C297,'2012Figures'!$B:$B,"CyToBroker",'2012Figures'!$G:$G,"P1")</f>
        <v>0</v>
      </c>
      <c r="R297" s="46" t="str">
        <f t="shared" si="61"/>
        <v/>
      </c>
      <c r="S297" s="46" t="str">
        <f t="shared" si="57"/>
        <v/>
      </c>
      <c r="T297" s="46" t="str">
        <f t="shared" si="58"/>
        <v/>
      </c>
      <c r="U297" s="46" t="str">
        <f t="shared" si="59"/>
        <v/>
      </c>
      <c r="V297" s="46" t="str">
        <f t="shared" si="60"/>
        <v/>
      </c>
    </row>
    <row r="298" spans="1:22" x14ac:dyDescent="0.2">
      <c r="A298" s="1">
        <v>204</v>
      </c>
      <c r="B298" s="1" t="s">
        <v>69</v>
      </c>
      <c r="C298" s="8">
        <v>1</v>
      </c>
      <c r="D298" s="29">
        <f>SUMIFS('2013Figures'!$J:$J,'2013Figures'!$C:$C,$A298,'2013Figures'!$H:$H,$B298,'2013Figures'!$I:$I,$C298)</f>
        <v>21671</v>
      </c>
      <c r="E298" s="9">
        <f>SUMIFS('2013Figures'!$J:$J,'2013Figures'!$C:$C,$A298,'2013Figures'!$H:$H,$B298,'2013Figures'!$I:$I,$C298,'2013Figures'!$B:$B,"BrokerToCy",'2013Figures'!$G:$G,"E1")</f>
        <v>0</v>
      </c>
      <c r="F298" s="9">
        <f>SUMIFS('2013Figures'!$J:$J,'2013Figures'!$C:$C,$A298,'2013Figures'!$H:$H,$B298,'2013Figures'!$I:$I,$C298,'2013Figures'!$B:$B,"BrokerToCy",'2013Figures'!$G:$G,"P1")</f>
        <v>0</v>
      </c>
      <c r="G298" s="9">
        <f>SUMIFS('2013Figures'!$J:$J,'2013Figures'!$C:$C,$A298,'2013Figures'!$H:$H,$B298,'2013Figures'!$I:$I,$C298,'2013Figures'!$B:$B,"CyToBroker",'2013Figures'!$G:$G,"E1")</f>
        <v>21671</v>
      </c>
      <c r="H298" s="9">
        <f>SUMIFS('2013Figures'!$J:$J,'2013Figures'!$C:$C,$A298,'2013Figures'!$H:$H,$B298,'2013Figures'!$I:$I,$C298,'2013Figures'!$B:$B,"CyToBroker",'2013Figures'!$G:$G,"P1")</f>
        <v>0</v>
      </c>
      <c r="J298" s="8">
        <v>200901</v>
      </c>
      <c r="L298" s="42">
        <f>SUMIFS('2012Figures'!$J:$J,'2012Figures'!$C:$C,$A298,'2012Figures'!$H:$H,$B298,'2012Figures'!$I:$I,$C298)</f>
        <v>387398</v>
      </c>
      <c r="M298" s="42">
        <f>SUMIFS('2012Figures'!$J:$J,'2012Figures'!$C:$C,$A298,'2012Figures'!$H:$H,$B298,'2012Figures'!$I:$I,$C298,'2012Figures'!$B:$B,"BrokerToCy",'2012Figures'!$G:$G,"E1")</f>
        <v>0</v>
      </c>
      <c r="N298" s="42">
        <f>SUMIFS('2012Figures'!$J:$J,'2012Figures'!$C:$C,$A298,'2012Figures'!$H:$H,$B298,'2012Figures'!$I:$I,$C298,'2012Figures'!$B:$B,"BrokerToCy",'2012Figures'!$G:$G,"P1")</f>
        <v>0</v>
      </c>
      <c r="O298" s="42">
        <f>SUMIFS('2012Figures'!$J:$J,'2012Figures'!$C:$C,$A298,'2012Figures'!$H:$H,$B298,'2012Figures'!$I:$I,$C298,'2012Figures'!$B:$B,"CyToBroker",'2012Figures'!$G:$G,"E1")</f>
        <v>387398</v>
      </c>
      <c r="P298" s="42">
        <f>SUMIFS('2012Figures'!$J:$J,'2012Figures'!$C:$C,$A298,'2012Figures'!$H:$H,$B298,'2012Figures'!$I:$I,$C298,'2012Figures'!$B:$B,"CyToBroker",'2012Figures'!$G:$G,"P1")</f>
        <v>0</v>
      </c>
      <c r="R298" s="46">
        <f t="shared" si="61"/>
        <v>-0.94</v>
      </c>
      <c r="S298" s="46" t="str">
        <f t="shared" si="57"/>
        <v/>
      </c>
      <c r="T298" s="46" t="str">
        <f t="shared" si="58"/>
        <v/>
      </c>
      <c r="U298" s="46">
        <f t="shared" si="59"/>
        <v>-0.94</v>
      </c>
      <c r="V298" s="46" t="str">
        <f t="shared" si="60"/>
        <v/>
      </c>
    </row>
    <row r="299" spans="1:22" x14ac:dyDescent="0.2">
      <c r="A299" s="1">
        <v>204</v>
      </c>
      <c r="B299" s="1" t="s">
        <v>69</v>
      </c>
      <c r="D299" s="29">
        <f>SUMIFS('2013Figures'!$J:$J,'2013Figures'!$C:$C,$A299,'2013Figures'!$I:$I,"")</f>
        <v>42</v>
      </c>
      <c r="E299" s="9">
        <f>SUMIFS('2013Figures'!$J:$J,'2013Figures'!$C:$C,$A299,'2013Figures'!$I:$I,"",'2013Figures'!$B:$B,"BrokerToCy",'2013Figures'!$G:$G,"E1")</f>
        <v>0</v>
      </c>
      <c r="F299" s="9">
        <f>SUMIFS('2013Figures'!$J:$J,'2013Figures'!$C:$C,$A299,'2013Figures'!$I:$I,"",'2013Figures'!$B:$B,"BrokerToCy",'2013Figures'!$G:$G,"P1")</f>
        <v>0</v>
      </c>
      <c r="G299" s="9">
        <f>SUMIFS('2013Figures'!$J:$J,'2013Figures'!$C:$C,$A299,'2013Figures'!$I:$I,"",'2013Figures'!$B:$B,"CyToBroker",'2013Figures'!$G:$G,"E1")</f>
        <v>42</v>
      </c>
      <c r="H299" s="9">
        <f>SUMIFS('2013Figures'!$J:$J,'2013Figures'!$C:$C,$A299,'2013Figures'!$I:$I,"",'2013Figures'!$B:$B,"CyToBroker",'2013Figures'!$G:$G,"P1")</f>
        <v>0</v>
      </c>
      <c r="J299" s="8" t="s">
        <v>131</v>
      </c>
      <c r="L299" s="42">
        <f>SUMIFS('2012Figures'!$J:$J,'2012Figures'!$C:$C,$A299,'2012Figures'!$I:$I,"")</f>
        <v>222</v>
      </c>
      <c r="M299" s="42">
        <f>SUMIFS('2012Figures'!$J:$J,'2012Figures'!$C:$C,$A299,'2012Figures'!$I:$I,"",'2012Figures'!$B:$B,"BrokerToCy",'2012Figures'!$G:$G,"E1")</f>
        <v>0</v>
      </c>
      <c r="N299" s="42">
        <f>SUMIFS('2012Figures'!$J:$J,'2012Figures'!$C:$C,$A299,'2012Figures'!$I:$I,"",'2012Figures'!$B:$B,"BrokerToCy",'2012Figures'!$G:$G,"P1")</f>
        <v>0</v>
      </c>
      <c r="O299" s="42">
        <f>SUMIFS('2012Figures'!$J:$J,'2012Figures'!$C:$C,$A299,'2012Figures'!$I:$I,"",'2012Figures'!$B:$B,"CyToBroker",'2012Figures'!$G:$G,"E1")</f>
        <v>222</v>
      </c>
      <c r="P299" s="42">
        <f>SUMIFS('2012Figures'!$J:$J,'2012Figures'!$C:$C,$A299,'2012Figures'!$I:$I,"",'2012Figures'!$B:$B,"CyToBroker",'2012Figures'!$G:$G,"P1")</f>
        <v>0</v>
      </c>
      <c r="R299" s="46">
        <f t="shared" si="61"/>
        <v>-0.81</v>
      </c>
      <c r="S299" s="46" t="str">
        <f t="shared" si="57"/>
        <v/>
      </c>
      <c r="T299" s="46" t="str">
        <f t="shared" si="58"/>
        <v/>
      </c>
      <c r="U299" s="46">
        <f t="shared" si="59"/>
        <v>-0.81</v>
      </c>
      <c r="V299" s="46" t="str">
        <f t="shared" si="60"/>
        <v/>
      </c>
    </row>
    <row r="300" spans="1:22" x14ac:dyDescent="0.2">
      <c r="A300" s="21"/>
      <c r="B300" s="21" t="s">
        <v>92</v>
      </c>
      <c r="C300" s="22"/>
      <c r="D300" s="23">
        <f>SUM(E300:H300)</f>
        <v>305355</v>
      </c>
      <c r="E300" s="23">
        <f>SUM(E294:E299)</f>
        <v>0</v>
      </c>
      <c r="F300" s="23">
        <f>SUM(F294:F299)</f>
        <v>0</v>
      </c>
      <c r="G300" s="23">
        <f>SUM(G294:G299)</f>
        <v>305355</v>
      </c>
      <c r="H300" s="23">
        <f>SUM(H294:H299)</f>
        <v>0</v>
      </c>
      <c r="I300" s="21"/>
      <c r="J300" s="22"/>
      <c r="K300" s="21"/>
      <c r="L300" s="43">
        <f>SUM(M300:P300)</f>
        <v>394510</v>
      </c>
      <c r="M300" s="43">
        <f>SUM(M294:M299)</f>
        <v>0</v>
      </c>
      <c r="N300" s="43">
        <f>SUM(N294:N299)</f>
        <v>0</v>
      </c>
      <c r="O300" s="43">
        <f>SUM(O294:O299)</f>
        <v>394510</v>
      </c>
      <c r="P300" s="43">
        <f>SUM(P294:P299)</f>
        <v>0</v>
      </c>
      <c r="Q300" s="21"/>
      <c r="R300" s="21"/>
      <c r="S300" s="21"/>
      <c r="T300" s="21"/>
      <c r="U300" s="21"/>
      <c r="V300" s="21"/>
    </row>
    <row r="301" spans="1:22" x14ac:dyDescent="0.2">
      <c r="A301" s="28">
        <v>205</v>
      </c>
      <c r="B301" s="28" t="s">
        <v>27</v>
      </c>
      <c r="C301" s="17" t="s">
        <v>88</v>
      </c>
      <c r="D301" s="18">
        <f>SUMIFS('2013Figures'!$J:$J,'2013Figures'!$C:$C,$A301)</f>
        <v>691968</v>
      </c>
      <c r="E301" s="18">
        <f>SUMIFS('2013Figures'!$J:$J,'2013Figures'!$C:$C,$A301,'2013Figures'!$B:$B,"BrokerToCy",'2013Figures'!$G:$G,"E1")</f>
        <v>0</v>
      </c>
      <c r="F301" s="18">
        <f>SUMIFS('2013Figures'!$J:$J,'2013Figures'!$C:$C,$A301,'2013Figures'!$B:$B,"BrokerToCy",'2013Figures'!$G:$G,"P1")</f>
        <v>0</v>
      </c>
      <c r="G301" s="18">
        <f>SUMIFS('2013Figures'!$J:$J,'2013Figures'!$C:$C,$A301,'2013Figures'!$B:$B,"CyToBroker",'2013Figures'!$G:$G,"E1")</f>
        <v>687065</v>
      </c>
      <c r="H301" s="18">
        <f>SUMIFS('2013Figures'!$J:$J,'2013Figures'!$C:$C,$A301,'2013Figures'!$B:$B,"CyToBroker",'2013Figures'!$G:$G,"P1")</f>
        <v>4903</v>
      </c>
      <c r="I301" s="28"/>
      <c r="J301" s="17"/>
      <c r="K301" s="28"/>
      <c r="L301" s="41">
        <f>SUMIFS('2012Figures'!$J:$J,'2012Figures'!$C:$C,$A301)</f>
        <v>951418</v>
      </c>
      <c r="M301" s="41">
        <f>SUMIFS('2012Figures'!$J:$J,'2012Figures'!$C:$C,$A301,'2012Figures'!$B:$B,"BrokerToCy",'2012Figures'!$G:$G,"E1")</f>
        <v>0</v>
      </c>
      <c r="N301" s="41">
        <f>SUMIFS('2012Figures'!$J:$J,'2012Figures'!$C:$C,$A301,'2012Figures'!$B:$B,"BrokerToCy",'2012Figures'!$G:$G,"P1")</f>
        <v>0</v>
      </c>
      <c r="O301" s="41">
        <f>SUMIFS('2012Figures'!$J:$J,'2012Figures'!$C:$C,$A301,'2012Figures'!$B:$B,"CyToBroker",'2012Figures'!$G:$G,"E1")</f>
        <v>941948</v>
      </c>
      <c r="P301" s="41">
        <f>SUMIFS('2012Figures'!$J:$J,'2012Figures'!$C:$C,$A301,'2012Figures'!$B:$B,"CyToBroker",'2012Figures'!$G:$G,"P1")</f>
        <v>9470</v>
      </c>
      <c r="Q301" s="28"/>
      <c r="R301" s="46">
        <f t="shared" si="61"/>
        <v>-0.27</v>
      </c>
      <c r="S301" s="46" t="str">
        <f t="shared" si="57"/>
        <v/>
      </c>
      <c r="T301" s="46" t="str">
        <f t="shared" si="58"/>
        <v/>
      </c>
      <c r="U301" s="46">
        <f t="shared" si="59"/>
        <v>-0.27</v>
      </c>
      <c r="V301" s="46">
        <f t="shared" si="60"/>
        <v>-0.48</v>
      </c>
    </row>
    <row r="302" spans="1:22" x14ac:dyDescent="0.2">
      <c r="A302" s="1">
        <v>205</v>
      </c>
      <c r="B302" s="1" t="s">
        <v>27</v>
      </c>
      <c r="C302" s="8">
        <v>5</v>
      </c>
      <c r="D302" s="29">
        <f>SUMIFS('2013Figures'!$J:$J,'2013Figures'!$C:$C,$A302,'2013Figures'!$H:$H,$B302,'2013Figures'!$I:$I,$C302)</f>
        <v>0</v>
      </c>
      <c r="E302" s="9">
        <f>SUMIFS('2013Figures'!$J:$J,'2013Figures'!$C:$C,$A302,'2013Figures'!$H:$H,$B302,'2013Figures'!$I:$I,$C302,'2013Figures'!$B:$B,"BrokerToCy",'2013Figures'!$G:$G,"E1")</f>
        <v>0</v>
      </c>
      <c r="F302" s="9">
        <f>SUMIFS('2013Figures'!$J:$J,'2013Figures'!$C:$C,$A302,'2013Figures'!$H:$H,$B302,'2013Figures'!$I:$I,$C302,'2013Figures'!$B:$B,"BrokerToCy",'2013Figures'!$G:$G,"P1")</f>
        <v>0</v>
      </c>
      <c r="G302" s="9">
        <f>SUMIFS('2013Figures'!$J:$J,'2013Figures'!$C:$C,$A302,'2013Figures'!$H:$H,$B302,'2013Figures'!$I:$I,$C302,'2013Figures'!$B:$B,"CyToBroker",'2013Figures'!$G:$G,"E1")</f>
        <v>0</v>
      </c>
      <c r="H302" s="9">
        <f>SUMIFS('2013Figures'!$J:$J,'2013Figures'!$C:$C,$A302,'2013Figures'!$H:$H,$B302,'2013Figures'!$I:$I,$C302,'2013Figures'!$B:$B,"CyToBroker",'2013Figures'!$G:$G,"P1")</f>
        <v>0</v>
      </c>
      <c r="J302" s="8">
        <v>201501</v>
      </c>
      <c r="L302" s="42">
        <f>SUMIFS('2012Figures'!$J:$J,'2012Figures'!$C:$C,$A302,'2012Figures'!$H:$H,$B302,'2012Figures'!$I:$I,$C302)</f>
        <v>0</v>
      </c>
      <c r="M302" s="42">
        <f>SUMIFS('2012Figures'!$J:$J,'2012Figures'!$C:$C,$A302,'2012Figures'!$H:$H,$B302,'2012Figures'!$I:$I,$C302,'2012Figures'!$B:$B,"BrokerToCy",'2012Figures'!$G:$G,"E1")</f>
        <v>0</v>
      </c>
      <c r="N302" s="42">
        <f>SUMIFS('2012Figures'!$J:$J,'2012Figures'!$C:$C,$A302,'2012Figures'!$H:$H,$B302,'2012Figures'!$I:$I,$C302,'2012Figures'!$B:$B,"BrokerToCy",'2012Figures'!$G:$G,"P1")</f>
        <v>0</v>
      </c>
      <c r="O302" s="42">
        <f>SUMIFS('2012Figures'!$J:$J,'2012Figures'!$C:$C,$A302,'2012Figures'!$H:$H,$B302,'2012Figures'!$I:$I,$C302,'2012Figures'!$B:$B,"CyToBroker",'2012Figures'!$G:$G,"E1")</f>
        <v>0</v>
      </c>
      <c r="P302" s="42">
        <f>SUMIFS('2012Figures'!$J:$J,'2012Figures'!$C:$C,$A302,'2012Figures'!$H:$H,$B302,'2012Figures'!$I:$I,$C302,'2012Figures'!$B:$B,"CyToBroker",'2012Figures'!$G:$G,"P1")</f>
        <v>0</v>
      </c>
      <c r="R302" s="46" t="str">
        <f t="shared" si="61"/>
        <v/>
      </c>
      <c r="S302" s="46" t="str">
        <f t="shared" si="57"/>
        <v/>
      </c>
      <c r="T302" s="46" t="str">
        <f t="shared" si="58"/>
        <v/>
      </c>
      <c r="U302" s="46" t="str">
        <f t="shared" si="59"/>
        <v/>
      </c>
      <c r="V302" s="46" t="str">
        <f t="shared" si="60"/>
        <v/>
      </c>
    </row>
    <row r="303" spans="1:22" x14ac:dyDescent="0.2">
      <c r="A303" s="1">
        <v>205</v>
      </c>
      <c r="B303" s="1" t="s">
        <v>27</v>
      </c>
      <c r="C303" s="8">
        <v>4</v>
      </c>
      <c r="D303" s="29">
        <f>SUMIFS('2013Figures'!$J:$J,'2013Figures'!$C:$C,$A303,'2013Figures'!$H:$H,$B303,'2013Figures'!$I:$I,$C303)</f>
        <v>296050</v>
      </c>
      <c r="E303" s="29">
        <f>SUMIFS('2013Figures'!$J:$J,'2013Figures'!$C:$C,$A303,'2013Figures'!$H:$H,$B303,'2013Figures'!$I:$I,$C303,'2013Figures'!$B:$B,"BrokerToCy",'2013Figures'!$G:$G,"E1")</f>
        <v>0</v>
      </c>
      <c r="F303" s="29">
        <f>SUMIFS('2013Figures'!$J:$J,'2013Figures'!$C:$C,$A303,'2013Figures'!$H:$H,$B303,'2013Figures'!$I:$I,$C303,'2013Figures'!$B:$B,"BrokerToCy",'2013Figures'!$G:$G,"P1")</f>
        <v>0</v>
      </c>
      <c r="G303" s="29">
        <f>SUMIFS('2013Figures'!$J:$J,'2013Figures'!$C:$C,$A303,'2013Figures'!$H:$H,$B303,'2013Figures'!$I:$I,$C303,'2013Figures'!$B:$B,"CyToBroker",'2013Figures'!$G:$G,"E1")</f>
        <v>296050</v>
      </c>
      <c r="H303" s="29">
        <f>SUMIFS('2013Figures'!$J:$J,'2013Figures'!$C:$C,$A303,'2013Figures'!$H:$H,$B303,'2013Figures'!$I:$I,$C303,'2013Figures'!$B:$B,"CyToBroker",'2013Figures'!$G:$G,"P1")</f>
        <v>0</v>
      </c>
      <c r="I303" s="30"/>
      <c r="J303" s="31">
        <v>201301</v>
      </c>
      <c r="K303" s="30"/>
      <c r="L303" s="42">
        <f>SUMIFS('2012Figures'!$J:$J,'2012Figures'!$C:$C,$A303,'2012Figures'!$H:$H,$B303,'2012Figures'!$I:$I,$C303)</f>
        <v>8954</v>
      </c>
      <c r="M303" s="42">
        <f>SUMIFS('2012Figures'!$J:$J,'2012Figures'!$C:$C,$A303,'2012Figures'!$H:$H,$B303,'2012Figures'!$I:$I,$C303,'2012Figures'!$B:$B,"BrokerToCy",'2012Figures'!$G:$G,"E1")</f>
        <v>0</v>
      </c>
      <c r="N303" s="42">
        <f>SUMIFS('2012Figures'!$J:$J,'2012Figures'!$C:$C,$A303,'2012Figures'!$H:$H,$B303,'2012Figures'!$I:$I,$C303,'2012Figures'!$B:$B,"BrokerToCy",'2012Figures'!$G:$G,"P1")</f>
        <v>0</v>
      </c>
      <c r="O303" s="42">
        <f>SUMIFS('2012Figures'!$J:$J,'2012Figures'!$C:$C,$A303,'2012Figures'!$H:$H,$B303,'2012Figures'!$I:$I,$C303,'2012Figures'!$B:$B,"CyToBroker",'2012Figures'!$G:$G,"E1")</f>
        <v>8954</v>
      </c>
      <c r="P303" s="42">
        <f>SUMIFS('2012Figures'!$J:$J,'2012Figures'!$C:$C,$A303,'2012Figures'!$H:$H,$B303,'2012Figures'!$I:$I,$C303,'2012Figures'!$B:$B,"CyToBroker",'2012Figures'!$G:$G,"P1")</f>
        <v>0</v>
      </c>
      <c r="Q303" s="30"/>
      <c r="R303" s="46">
        <f t="shared" si="61"/>
        <v>32.06</v>
      </c>
      <c r="S303" s="46" t="str">
        <f t="shared" si="57"/>
        <v/>
      </c>
      <c r="T303" s="46" t="str">
        <f t="shared" si="58"/>
        <v/>
      </c>
      <c r="U303" s="46">
        <f t="shared" si="59"/>
        <v>32.06</v>
      </c>
      <c r="V303" s="46" t="str">
        <f t="shared" si="60"/>
        <v/>
      </c>
    </row>
    <row r="304" spans="1:22" x14ac:dyDescent="0.2">
      <c r="A304" s="1">
        <v>205</v>
      </c>
      <c r="B304" s="1" t="s">
        <v>27</v>
      </c>
      <c r="C304" s="8">
        <v>3</v>
      </c>
      <c r="D304" s="29">
        <f>SUMIFS('2013Figures'!$J:$J,'2013Figures'!$C:$C,$A304,'2013Figures'!$H:$H,$B304,'2013Figures'!$I:$I,$C304)</f>
        <v>0</v>
      </c>
      <c r="E304" s="9">
        <f>SUMIFS('2013Figures'!$J:$J,'2013Figures'!$C:$C,$A304,'2013Figures'!$H:$H,$B304,'2013Figures'!$I:$I,$C304,'2013Figures'!$B:$B,"BrokerToCy",'2013Figures'!$G:$G,"E1")</f>
        <v>0</v>
      </c>
      <c r="F304" s="9">
        <f>SUMIFS('2013Figures'!$J:$J,'2013Figures'!$C:$C,$A304,'2013Figures'!$H:$H,$B304,'2013Figures'!$I:$I,$C304,'2013Figures'!$B:$B,"BrokerToCy",'2013Figures'!$G:$G,"P1")</f>
        <v>0</v>
      </c>
      <c r="G304" s="9">
        <f>SUMIFS('2013Figures'!$J:$J,'2013Figures'!$C:$C,$A304,'2013Figures'!$H:$H,$B304,'2013Figures'!$I:$I,$C304,'2013Figures'!$B:$B,"CyToBroker",'2013Figures'!$G:$G,"E1")</f>
        <v>0</v>
      </c>
      <c r="H304" s="9">
        <f>SUMIFS('2013Figures'!$J:$J,'2013Figures'!$C:$C,$A304,'2013Figures'!$H:$H,$B304,'2013Figures'!$I:$I,$C304,'2013Figures'!$B:$B,"CyToBroker",'2013Figures'!$G:$G,"P1")</f>
        <v>0</v>
      </c>
      <c r="J304" s="8">
        <v>201201</v>
      </c>
      <c r="L304" s="42">
        <f>SUMIFS('2012Figures'!$J:$J,'2012Figures'!$C:$C,$A304,'2012Figures'!$H:$H,$B304,'2012Figures'!$I:$I,$C304)</f>
        <v>0</v>
      </c>
      <c r="M304" s="42">
        <f>SUMIFS('2012Figures'!$J:$J,'2012Figures'!$C:$C,$A304,'2012Figures'!$H:$H,$B304,'2012Figures'!$I:$I,$C304,'2012Figures'!$B:$B,"BrokerToCy",'2012Figures'!$G:$G,"E1")</f>
        <v>0</v>
      </c>
      <c r="N304" s="42">
        <f>SUMIFS('2012Figures'!$J:$J,'2012Figures'!$C:$C,$A304,'2012Figures'!$H:$H,$B304,'2012Figures'!$I:$I,$C304,'2012Figures'!$B:$B,"BrokerToCy",'2012Figures'!$G:$G,"P1")</f>
        <v>0</v>
      </c>
      <c r="O304" s="42">
        <f>SUMIFS('2012Figures'!$J:$J,'2012Figures'!$C:$C,$A304,'2012Figures'!$H:$H,$B304,'2012Figures'!$I:$I,$C304,'2012Figures'!$B:$B,"CyToBroker",'2012Figures'!$G:$G,"E1")</f>
        <v>0</v>
      </c>
      <c r="P304" s="42">
        <f>SUMIFS('2012Figures'!$J:$J,'2012Figures'!$C:$C,$A304,'2012Figures'!$H:$H,$B304,'2012Figures'!$I:$I,$C304,'2012Figures'!$B:$B,"CyToBroker",'2012Figures'!$G:$G,"P1")</f>
        <v>0</v>
      </c>
      <c r="R304" s="46" t="str">
        <f t="shared" si="61"/>
        <v/>
      </c>
      <c r="S304" s="46" t="str">
        <f t="shared" si="57"/>
        <v/>
      </c>
      <c r="T304" s="46" t="str">
        <f t="shared" si="58"/>
        <v/>
      </c>
      <c r="U304" s="46" t="str">
        <f t="shared" si="59"/>
        <v/>
      </c>
      <c r="V304" s="46" t="str">
        <f t="shared" si="60"/>
        <v/>
      </c>
    </row>
    <row r="305" spans="1:22" x14ac:dyDescent="0.2">
      <c r="A305" s="1">
        <v>205</v>
      </c>
      <c r="B305" s="1" t="s">
        <v>27</v>
      </c>
      <c r="C305" s="8">
        <v>2</v>
      </c>
      <c r="D305" s="29">
        <f>SUMIFS('2013Figures'!$J:$J,'2013Figures'!$C:$C,$A305,'2013Figures'!$H:$H,$B305,'2013Figures'!$I:$I,$C305)</f>
        <v>0</v>
      </c>
      <c r="E305" s="9">
        <f>SUMIFS('2013Figures'!$J:$J,'2013Figures'!$C:$C,$A305,'2013Figures'!$H:$H,$B305,'2013Figures'!$I:$I,$C305,'2013Figures'!$B:$B,"BrokerToCy",'2013Figures'!$G:$G,"E1")</f>
        <v>0</v>
      </c>
      <c r="F305" s="9">
        <f>SUMIFS('2013Figures'!$J:$J,'2013Figures'!$C:$C,$A305,'2013Figures'!$H:$H,$B305,'2013Figures'!$I:$I,$C305,'2013Figures'!$B:$B,"BrokerToCy",'2013Figures'!$G:$G,"P1")</f>
        <v>0</v>
      </c>
      <c r="G305" s="9">
        <f>SUMIFS('2013Figures'!$J:$J,'2013Figures'!$C:$C,$A305,'2013Figures'!$H:$H,$B305,'2013Figures'!$I:$I,$C305,'2013Figures'!$B:$B,"CyToBroker",'2013Figures'!$G:$G,"E1")</f>
        <v>0</v>
      </c>
      <c r="H305" s="9">
        <f>SUMIFS('2013Figures'!$J:$J,'2013Figures'!$C:$C,$A305,'2013Figures'!$H:$H,$B305,'2013Figures'!$I:$I,$C305,'2013Figures'!$B:$B,"CyToBroker",'2013Figures'!$G:$G,"P1")</f>
        <v>0</v>
      </c>
      <c r="J305" s="8">
        <v>201101</v>
      </c>
      <c r="L305" s="42">
        <f>SUMIFS('2012Figures'!$J:$J,'2012Figures'!$C:$C,$A305,'2012Figures'!$H:$H,$B305,'2012Figures'!$I:$I,$C305)</f>
        <v>0</v>
      </c>
      <c r="M305" s="42">
        <f>SUMIFS('2012Figures'!$J:$J,'2012Figures'!$C:$C,$A305,'2012Figures'!$H:$H,$B305,'2012Figures'!$I:$I,$C305,'2012Figures'!$B:$B,"BrokerToCy",'2012Figures'!$G:$G,"E1")</f>
        <v>0</v>
      </c>
      <c r="N305" s="42">
        <f>SUMIFS('2012Figures'!$J:$J,'2012Figures'!$C:$C,$A305,'2012Figures'!$H:$H,$B305,'2012Figures'!$I:$I,$C305,'2012Figures'!$B:$B,"BrokerToCy",'2012Figures'!$G:$G,"P1")</f>
        <v>0</v>
      </c>
      <c r="O305" s="42">
        <f>SUMIFS('2012Figures'!$J:$J,'2012Figures'!$C:$C,$A305,'2012Figures'!$H:$H,$B305,'2012Figures'!$I:$I,$C305,'2012Figures'!$B:$B,"CyToBroker",'2012Figures'!$G:$G,"E1")</f>
        <v>0</v>
      </c>
      <c r="P305" s="42">
        <f>SUMIFS('2012Figures'!$J:$J,'2012Figures'!$C:$C,$A305,'2012Figures'!$H:$H,$B305,'2012Figures'!$I:$I,$C305,'2012Figures'!$B:$B,"CyToBroker",'2012Figures'!$G:$G,"P1")</f>
        <v>0</v>
      </c>
      <c r="R305" s="46" t="str">
        <f t="shared" si="61"/>
        <v/>
      </c>
      <c r="S305" s="46" t="str">
        <f t="shared" si="57"/>
        <v/>
      </c>
      <c r="T305" s="46" t="str">
        <f t="shared" si="58"/>
        <v/>
      </c>
      <c r="U305" s="46" t="str">
        <f t="shared" si="59"/>
        <v/>
      </c>
      <c r="V305" s="46" t="str">
        <f t="shared" si="60"/>
        <v/>
      </c>
    </row>
    <row r="306" spans="1:22" x14ac:dyDescent="0.2">
      <c r="A306" s="1">
        <v>205</v>
      </c>
      <c r="B306" s="1" t="s">
        <v>27</v>
      </c>
      <c r="C306" s="8">
        <v>1</v>
      </c>
      <c r="D306" s="29">
        <f>SUMIFS('2013Figures'!$J:$J,'2013Figures'!$C:$C,$A306,'2013Figures'!$H:$H,$B306,'2013Figures'!$I:$I,$C306)</f>
        <v>390675</v>
      </c>
      <c r="E306" s="9">
        <f>SUMIFS('2013Figures'!$J:$J,'2013Figures'!$C:$C,$A306,'2013Figures'!$H:$H,$B306,'2013Figures'!$I:$I,$C306,'2013Figures'!$B:$B,"BrokerToCy",'2013Figures'!$G:$G,"E1")</f>
        <v>0</v>
      </c>
      <c r="F306" s="9">
        <f>SUMIFS('2013Figures'!$J:$J,'2013Figures'!$C:$C,$A306,'2013Figures'!$H:$H,$B306,'2013Figures'!$I:$I,$C306,'2013Figures'!$B:$B,"BrokerToCy",'2013Figures'!$G:$G,"P1")</f>
        <v>0</v>
      </c>
      <c r="G306" s="9">
        <f>SUMIFS('2013Figures'!$J:$J,'2013Figures'!$C:$C,$A306,'2013Figures'!$H:$H,$B306,'2013Figures'!$I:$I,$C306,'2013Figures'!$B:$B,"CyToBroker",'2013Figures'!$G:$G,"E1")</f>
        <v>390675</v>
      </c>
      <c r="H306" s="9">
        <f>SUMIFS('2013Figures'!$J:$J,'2013Figures'!$C:$C,$A306,'2013Figures'!$H:$H,$B306,'2013Figures'!$I:$I,$C306,'2013Figures'!$B:$B,"CyToBroker",'2013Figures'!$G:$G,"P1")</f>
        <v>0</v>
      </c>
      <c r="J306" s="8">
        <v>200901</v>
      </c>
      <c r="L306" s="42">
        <f>SUMIFS('2012Figures'!$J:$J,'2012Figures'!$C:$C,$A306,'2012Figures'!$H:$H,$B306,'2012Figures'!$I:$I,$C306)</f>
        <v>932193</v>
      </c>
      <c r="M306" s="42">
        <f>SUMIFS('2012Figures'!$J:$J,'2012Figures'!$C:$C,$A306,'2012Figures'!$H:$H,$B306,'2012Figures'!$I:$I,$C306,'2012Figures'!$B:$B,"BrokerToCy",'2012Figures'!$G:$G,"E1")</f>
        <v>0</v>
      </c>
      <c r="N306" s="42">
        <f>SUMIFS('2012Figures'!$J:$J,'2012Figures'!$C:$C,$A306,'2012Figures'!$H:$H,$B306,'2012Figures'!$I:$I,$C306,'2012Figures'!$B:$B,"BrokerToCy",'2012Figures'!$G:$G,"P1")</f>
        <v>0</v>
      </c>
      <c r="O306" s="42">
        <f>SUMIFS('2012Figures'!$J:$J,'2012Figures'!$C:$C,$A306,'2012Figures'!$H:$H,$B306,'2012Figures'!$I:$I,$C306,'2012Figures'!$B:$B,"CyToBroker",'2012Figures'!$G:$G,"E1")</f>
        <v>932193</v>
      </c>
      <c r="P306" s="42">
        <f>SUMIFS('2012Figures'!$J:$J,'2012Figures'!$C:$C,$A306,'2012Figures'!$H:$H,$B306,'2012Figures'!$I:$I,$C306,'2012Figures'!$B:$B,"CyToBroker",'2012Figures'!$G:$G,"P1")</f>
        <v>0</v>
      </c>
      <c r="R306" s="46">
        <f t="shared" si="61"/>
        <v>-0.57999999999999996</v>
      </c>
      <c r="S306" s="46" t="str">
        <f t="shared" si="57"/>
        <v/>
      </c>
      <c r="T306" s="46" t="str">
        <f t="shared" si="58"/>
        <v/>
      </c>
      <c r="U306" s="46">
        <f t="shared" si="59"/>
        <v>-0.57999999999999996</v>
      </c>
      <c r="V306" s="46" t="str">
        <f t="shared" si="60"/>
        <v/>
      </c>
    </row>
    <row r="307" spans="1:22" x14ac:dyDescent="0.2">
      <c r="A307" s="1">
        <v>205</v>
      </c>
      <c r="B307" s="1" t="s">
        <v>27</v>
      </c>
      <c r="D307" s="29">
        <f>SUMIFS('2013Figures'!$J:$J,'2013Figures'!$C:$C,$A307,'2013Figures'!$I:$I,"")</f>
        <v>5243</v>
      </c>
      <c r="E307" s="9">
        <f>SUMIFS('2013Figures'!$J:$J,'2013Figures'!$C:$C,$A307,'2013Figures'!$I:$I,"",'2013Figures'!$B:$B,"BrokerToCy",'2013Figures'!$G:$G,"E1")</f>
        <v>0</v>
      </c>
      <c r="F307" s="9">
        <f>SUMIFS('2013Figures'!$J:$J,'2013Figures'!$C:$C,$A307,'2013Figures'!$I:$I,"",'2013Figures'!$B:$B,"BrokerToCy",'2013Figures'!$G:$G,"P1")</f>
        <v>0</v>
      </c>
      <c r="G307" s="9">
        <f>SUMIFS('2013Figures'!$J:$J,'2013Figures'!$C:$C,$A307,'2013Figures'!$I:$I,"",'2013Figures'!$B:$B,"CyToBroker",'2013Figures'!$G:$G,"E1")</f>
        <v>340</v>
      </c>
      <c r="H307" s="9">
        <f>SUMIFS('2013Figures'!$J:$J,'2013Figures'!$C:$C,$A307,'2013Figures'!$I:$I,"",'2013Figures'!$B:$B,"CyToBroker",'2013Figures'!$G:$G,"P1")</f>
        <v>4903</v>
      </c>
      <c r="J307" s="8" t="s">
        <v>131</v>
      </c>
      <c r="L307" s="42">
        <f>SUMIFS('2012Figures'!$J:$J,'2012Figures'!$C:$C,$A307,'2012Figures'!$I:$I,"")</f>
        <v>10271</v>
      </c>
      <c r="M307" s="42">
        <f>SUMIFS('2012Figures'!$J:$J,'2012Figures'!$C:$C,$A307,'2012Figures'!$I:$I,"",'2012Figures'!$B:$B,"BrokerToCy",'2012Figures'!$G:$G,"E1")</f>
        <v>0</v>
      </c>
      <c r="N307" s="42">
        <f>SUMIFS('2012Figures'!$J:$J,'2012Figures'!$C:$C,$A307,'2012Figures'!$I:$I,"",'2012Figures'!$B:$B,"BrokerToCy",'2012Figures'!$G:$G,"P1")</f>
        <v>0</v>
      </c>
      <c r="O307" s="42">
        <f>SUMIFS('2012Figures'!$J:$J,'2012Figures'!$C:$C,$A307,'2012Figures'!$I:$I,"",'2012Figures'!$B:$B,"CyToBroker",'2012Figures'!$G:$G,"E1")</f>
        <v>801</v>
      </c>
      <c r="P307" s="42">
        <f>SUMIFS('2012Figures'!$J:$J,'2012Figures'!$C:$C,$A307,'2012Figures'!$I:$I,"",'2012Figures'!$B:$B,"CyToBroker",'2012Figures'!$G:$G,"P1")</f>
        <v>9470</v>
      </c>
      <c r="R307" s="46">
        <f t="shared" si="61"/>
        <v>-0.49</v>
      </c>
      <c r="S307" s="46" t="str">
        <f t="shared" si="57"/>
        <v/>
      </c>
      <c r="T307" s="46" t="str">
        <f t="shared" si="58"/>
        <v/>
      </c>
      <c r="U307" s="46">
        <f t="shared" si="59"/>
        <v>-0.57999999999999996</v>
      </c>
      <c r="V307" s="46">
        <f t="shared" si="60"/>
        <v>-0.48</v>
      </c>
    </row>
    <row r="308" spans="1:22" x14ac:dyDescent="0.2">
      <c r="A308" s="21"/>
      <c r="B308" s="21" t="s">
        <v>92</v>
      </c>
      <c r="C308" s="22"/>
      <c r="D308" s="23">
        <f>SUM(E308:H308)</f>
        <v>691968</v>
      </c>
      <c r="E308" s="23">
        <f>SUM(E302:E307)</f>
        <v>0</v>
      </c>
      <c r="F308" s="23">
        <f>SUM(F302:F307)</f>
        <v>0</v>
      </c>
      <c r="G308" s="23">
        <f>SUM(G302:G307)</f>
        <v>687065</v>
      </c>
      <c r="H308" s="23">
        <f>SUM(H302:H307)</f>
        <v>4903</v>
      </c>
      <c r="I308" s="21"/>
      <c r="J308" s="22"/>
      <c r="K308" s="21"/>
      <c r="L308" s="43">
        <f>SUM(M308:P308)</f>
        <v>951418</v>
      </c>
      <c r="M308" s="43">
        <f>SUM(M302:M307)</f>
        <v>0</v>
      </c>
      <c r="N308" s="43">
        <f>SUM(N302:N307)</f>
        <v>0</v>
      </c>
      <c r="O308" s="43">
        <f>SUM(O302:O307)</f>
        <v>941948</v>
      </c>
      <c r="P308" s="43">
        <f>SUM(P302:P307)</f>
        <v>9470</v>
      </c>
      <c r="Q308" s="21"/>
      <c r="R308" s="21"/>
      <c r="S308" s="21"/>
      <c r="T308" s="21"/>
      <c r="U308" s="21"/>
      <c r="V308" s="21"/>
    </row>
    <row r="309" spans="1:22" x14ac:dyDescent="0.2">
      <c r="A309" s="28">
        <v>206</v>
      </c>
      <c r="B309" s="28" t="s">
        <v>29</v>
      </c>
      <c r="C309" s="17" t="s">
        <v>88</v>
      </c>
      <c r="D309" s="18">
        <f>SUMIFS('2013Figures'!$J:$J,'2013Figures'!$C:$C,$A309)</f>
        <v>369830</v>
      </c>
      <c r="E309" s="18">
        <f>SUMIFS('2013Figures'!$J:$J,'2013Figures'!$C:$C,$A309,'2013Figures'!$B:$B,"BrokerToCy",'2013Figures'!$G:$G,"E1")</f>
        <v>0</v>
      </c>
      <c r="F309" s="18">
        <f>SUMIFS('2013Figures'!$J:$J,'2013Figures'!$C:$C,$A309,'2013Figures'!$B:$B,"BrokerToCy",'2013Figures'!$G:$G,"P1")</f>
        <v>0</v>
      </c>
      <c r="G309" s="18">
        <f>SUMIFS('2013Figures'!$J:$J,'2013Figures'!$C:$C,$A309,'2013Figures'!$B:$B,"CyToBroker",'2013Figures'!$G:$G,"E1")</f>
        <v>369830</v>
      </c>
      <c r="H309" s="18">
        <f>SUMIFS('2013Figures'!$J:$J,'2013Figures'!$C:$C,$A309,'2013Figures'!$B:$B,"CyToBroker",'2013Figures'!$G:$G,"P1")</f>
        <v>0</v>
      </c>
      <c r="I309" s="28"/>
      <c r="J309" s="17"/>
      <c r="K309" s="28"/>
      <c r="L309" s="41">
        <f>SUMIFS('2012Figures'!$J:$J,'2012Figures'!$C:$C,$A309)</f>
        <v>566943</v>
      </c>
      <c r="M309" s="41">
        <f>SUMIFS('2012Figures'!$J:$J,'2012Figures'!$C:$C,$A309,'2012Figures'!$B:$B,"BrokerToCy",'2012Figures'!$G:$G,"E1")</f>
        <v>0</v>
      </c>
      <c r="N309" s="41">
        <f>SUMIFS('2012Figures'!$J:$J,'2012Figures'!$C:$C,$A309,'2012Figures'!$B:$B,"BrokerToCy",'2012Figures'!$G:$G,"P1")</f>
        <v>0</v>
      </c>
      <c r="O309" s="41">
        <f>SUMIFS('2012Figures'!$J:$J,'2012Figures'!$C:$C,$A309,'2012Figures'!$B:$B,"CyToBroker",'2012Figures'!$G:$G,"E1")</f>
        <v>566943</v>
      </c>
      <c r="P309" s="41">
        <f>SUMIFS('2012Figures'!$J:$J,'2012Figures'!$C:$C,$A309,'2012Figures'!$B:$B,"CyToBroker",'2012Figures'!$G:$G,"P1")</f>
        <v>0</v>
      </c>
      <c r="Q309" s="28"/>
      <c r="R309" s="46">
        <f t="shared" si="61"/>
        <v>-0.35</v>
      </c>
      <c r="S309" s="46" t="str">
        <f t="shared" si="57"/>
        <v/>
      </c>
      <c r="T309" s="46" t="str">
        <f t="shared" si="58"/>
        <v/>
      </c>
      <c r="U309" s="46">
        <f t="shared" si="59"/>
        <v>-0.35</v>
      </c>
      <c r="V309" s="46" t="str">
        <f t="shared" si="60"/>
        <v/>
      </c>
    </row>
    <row r="310" spans="1:22" x14ac:dyDescent="0.2">
      <c r="A310" s="1">
        <v>206</v>
      </c>
      <c r="B310" s="1" t="s">
        <v>29</v>
      </c>
      <c r="C310" s="8">
        <v>5</v>
      </c>
      <c r="D310" s="29">
        <f>SUMIFS('2013Figures'!$J:$J,'2013Figures'!$C:$C,$A310,'2013Figures'!$H:$H,$B310,'2013Figures'!$I:$I,$C310)</f>
        <v>0</v>
      </c>
      <c r="E310" s="9">
        <f>SUMIFS('2013Figures'!$J:$J,'2013Figures'!$C:$C,$A310,'2013Figures'!$H:$H,$B310,'2013Figures'!$I:$I,$C310,'2013Figures'!$B:$B,"BrokerToCy",'2013Figures'!$G:$G,"E1")</f>
        <v>0</v>
      </c>
      <c r="F310" s="9">
        <f>SUMIFS('2013Figures'!$J:$J,'2013Figures'!$C:$C,$A310,'2013Figures'!$H:$H,$B310,'2013Figures'!$I:$I,$C310,'2013Figures'!$B:$B,"BrokerToCy",'2013Figures'!$G:$G,"P1")</f>
        <v>0</v>
      </c>
      <c r="G310" s="9">
        <f>SUMIFS('2013Figures'!$J:$J,'2013Figures'!$C:$C,$A310,'2013Figures'!$H:$H,$B310,'2013Figures'!$I:$I,$C310,'2013Figures'!$B:$B,"CyToBroker",'2013Figures'!$G:$G,"E1")</f>
        <v>0</v>
      </c>
      <c r="H310" s="9">
        <f>SUMIFS('2013Figures'!$J:$J,'2013Figures'!$C:$C,$A310,'2013Figures'!$H:$H,$B310,'2013Figures'!$I:$I,$C310,'2013Figures'!$B:$B,"CyToBroker",'2013Figures'!$G:$G,"P1")</f>
        <v>0</v>
      </c>
      <c r="J310" s="8">
        <v>201501</v>
      </c>
      <c r="L310" s="42">
        <f>SUMIFS('2012Figures'!$J:$J,'2012Figures'!$C:$C,$A310,'2012Figures'!$H:$H,$B310,'2012Figures'!$I:$I,$C310)</f>
        <v>0</v>
      </c>
      <c r="M310" s="42">
        <f>SUMIFS('2012Figures'!$J:$J,'2012Figures'!$C:$C,$A310,'2012Figures'!$H:$H,$B310,'2012Figures'!$I:$I,$C310,'2012Figures'!$B:$B,"BrokerToCy",'2012Figures'!$G:$G,"E1")</f>
        <v>0</v>
      </c>
      <c r="N310" s="42">
        <f>SUMIFS('2012Figures'!$J:$J,'2012Figures'!$C:$C,$A310,'2012Figures'!$H:$H,$B310,'2012Figures'!$I:$I,$C310,'2012Figures'!$B:$B,"BrokerToCy",'2012Figures'!$G:$G,"P1")</f>
        <v>0</v>
      </c>
      <c r="O310" s="42">
        <f>SUMIFS('2012Figures'!$J:$J,'2012Figures'!$C:$C,$A310,'2012Figures'!$H:$H,$B310,'2012Figures'!$I:$I,$C310,'2012Figures'!$B:$B,"CyToBroker",'2012Figures'!$G:$G,"E1")</f>
        <v>0</v>
      </c>
      <c r="P310" s="42">
        <f>SUMIFS('2012Figures'!$J:$J,'2012Figures'!$C:$C,$A310,'2012Figures'!$H:$H,$B310,'2012Figures'!$I:$I,$C310,'2012Figures'!$B:$B,"CyToBroker",'2012Figures'!$G:$G,"P1")</f>
        <v>0</v>
      </c>
      <c r="R310" s="46" t="str">
        <f t="shared" si="61"/>
        <v/>
      </c>
      <c r="S310" s="46" t="str">
        <f t="shared" si="57"/>
        <v/>
      </c>
      <c r="T310" s="46" t="str">
        <f t="shared" si="58"/>
        <v/>
      </c>
      <c r="U310" s="46" t="str">
        <f t="shared" si="59"/>
        <v/>
      </c>
      <c r="V310" s="46" t="str">
        <f t="shared" si="60"/>
        <v/>
      </c>
    </row>
    <row r="311" spans="1:22" x14ac:dyDescent="0.2">
      <c r="A311" s="1">
        <v>206</v>
      </c>
      <c r="B311" s="1" t="s">
        <v>29</v>
      </c>
      <c r="C311" s="8">
        <v>4</v>
      </c>
      <c r="D311" s="29">
        <f>SUMIFS('2013Figures'!$J:$J,'2013Figures'!$C:$C,$A311,'2013Figures'!$H:$H,$B311,'2013Figures'!$I:$I,$C311)</f>
        <v>16959</v>
      </c>
      <c r="E311" s="29">
        <f>SUMIFS('2013Figures'!$J:$J,'2013Figures'!$C:$C,$A311,'2013Figures'!$H:$H,$B311,'2013Figures'!$I:$I,$C311,'2013Figures'!$B:$B,"BrokerToCy",'2013Figures'!$G:$G,"E1")</f>
        <v>0</v>
      </c>
      <c r="F311" s="29">
        <f>SUMIFS('2013Figures'!$J:$J,'2013Figures'!$C:$C,$A311,'2013Figures'!$H:$H,$B311,'2013Figures'!$I:$I,$C311,'2013Figures'!$B:$B,"BrokerToCy",'2013Figures'!$G:$G,"P1")</f>
        <v>0</v>
      </c>
      <c r="G311" s="29">
        <f>SUMIFS('2013Figures'!$J:$J,'2013Figures'!$C:$C,$A311,'2013Figures'!$H:$H,$B311,'2013Figures'!$I:$I,$C311,'2013Figures'!$B:$B,"CyToBroker",'2013Figures'!$G:$G,"E1")</f>
        <v>16959</v>
      </c>
      <c r="H311" s="29">
        <f>SUMIFS('2013Figures'!$J:$J,'2013Figures'!$C:$C,$A311,'2013Figures'!$H:$H,$B311,'2013Figures'!$I:$I,$C311,'2013Figures'!$B:$B,"CyToBroker",'2013Figures'!$G:$G,"P1")</f>
        <v>0</v>
      </c>
      <c r="I311" s="30"/>
      <c r="J311" s="31">
        <v>201301</v>
      </c>
      <c r="K311" s="30"/>
      <c r="L311" s="42">
        <f>SUMIFS('2012Figures'!$J:$J,'2012Figures'!$C:$C,$A311,'2012Figures'!$H:$H,$B311,'2012Figures'!$I:$I,$C311)</f>
        <v>895</v>
      </c>
      <c r="M311" s="42">
        <f>SUMIFS('2012Figures'!$J:$J,'2012Figures'!$C:$C,$A311,'2012Figures'!$H:$H,$B311,'2012Figures'!$I:$I,$C311,'2012Figures'!$B:$B,"BrokerToCy",'2012Figures'!$G:$G,"E1")</f>
        <v>0</v>
      </c>
      <c r="N311" s="42">
        <f>SUMIFS('2012Figures'!$J:$J,'2012Figures'!$C:$C,$A311,'2012Figures'!$H:$H,$B311,'2012Figures'!$I:$I,$C311,'2012Figures'!$B:$B,"BrokerToCy",'2012Figures'!$G:$G,"P1")</f>
        <v>0</v>
      </c>
      <c r="O311" s="42">
        <f>SUMIFS('2012Figures'!$J:$J,'2012Figures'!$C:$C,$A311,'2012Figures'!$H:$H,$B311,'2012Figures'!$I:$I,$C311,'2012Figures'!$B:$B,"CyToBroker",'2012Figures'!$G:$G,"E1")</f>
        <v>895</v>
      </c>
      <c r="P311" s="42">
        <f>SUMIFS('2012Figures'!$J:$J,'2012Figures'!$C:$C,$A311,'2012Figures'!$H:$H,$B311,'2012Figures'!$I:$I,$C311,'2012Figures'!$B:$B,"CyToBroker",'2012Figures'!$G:$G,"P1")</f>
        <v>0</v>
      </c>
      <c r="Q311" s="30"/>
      <c r="R311" s="46">
        <f t="shared" si="61"/>
        <v>17.95</v>
      </c>
      <c r="S311" s="46" t="str">
        <f t="shared" si="57"/>
        <v/>
      </c>
      <c r="T311" s="46" t="str">
        <f t="shared" si="58"/>
        <v/>
      </c>
      <c r="U311" s="46">
        <f t="shared" si="59"/>
        <v>17.95</v>
      </c>
      <c r="V311" s="46" t="str">
        <f t="shared" si="60"/>
        <v/>
      </c>
    </row>
    <row r="312" spans="1:22" x14ac:dyDescent="0.2">
      <c r="A312" s="1">
        <v>206</v>
      </c>
      <c r="B312" s="1" t="s">
        <v>29</v>
      </c>
      <c r="C312" s="8">
        <v>3</v>
      </c>
      <c r="D312" s="29">
        <f>SUMIFS('2013Figures'!$J:$J,'2013Figures'!$C:$C,$A312,'2013Figures'!$H:$H,$B312,'2013Figures'!$I:$I,$C312)</f>
        <v>0</v>
      </c>
      <c r="E312" s="9">
        <f>SUMIFS('2013Figures'!$J:$J,'2013Figures'!$C:$C,$A312,'2013Figures'!$H:$H,$B312,'2013Figures'!$I:$I,$C312,'2013Figures'!$B:$B,"BrokerToCy",'2013Figures'!$G:$G,"E1")</f>
        <v>0</v>
      </c>
      <c r="F312" s="9">
        <f>SUMIFS('2013Figures'!$J:$J,'2013Figures'!$C:$C,$A312,'2013Figures'!$H:$H,$B312,'2013Figures'!$I:$I,$C312,'2013Figures'!$B:$B,"BrokerToCy",'2013Figures'!$G:$G,"P1")</f>
        <v>0</v>
      </c>
      <c r="G312" s="9">
        <f>SUMIFS('2013Figures'!$J:$J,'2013Figures'!$C:$C,$A312,'2013Figures'!$H:$H,$B312,'2013Figures'!$I:$I,$C312,'2013Figures'!$B:$B,"CyToBroker",'2013Figures'!$G:$G,"E1")</f>
        <v>0</v>
      </c>
      <c r="H312" s="9">
        <f>SUMIFS('2013Figures'!$J:$J,'2013Figures'!$C:$C,$A312,'2013Figures'!$H:$H,$B312,'2013Figures'!$I:$I,$C312,'2013Figures'!$B:$B,"CyToBroker",'2013Figures'!$G:$G,"P1")</f>
        <v>0</v>
      </c>
      <c r="J312" s="8">
        <v>201201</v>
      </c>
      <c r="L312" s="42">
        <f>SUMIFS('2012Figures'!$J:$J,'2012Figures'!$C:$C,$A312,'2012Figures'!$H:$H,$B312,'2012Figures'!$I:$I,$C312)</f>
        <v>0</v>
      </c>
      <c r="M312" s="42">
        <f>SUMIFS('2012Figures'!$J:$J,'2012Figures'!$C:$C,$A312,'2012Figures'!$H:$H,$B312,'2012Figures'!$I:$I,$C312,'2012Figures'!$B:$B,"BrokerToCy",'2012Figures'!$G:$G,"E1")</f>
        <v>0</v>
      </c>
      <c r="N312" s="42">
        <f>SUMIFS('2012Figures'!$J:$J,'2012Figures'!$C:$C,$A312,'2012Figures'!$H:$H,$B312,'2012Figures'!$I:$I,$C312,'2012Figures'!$B:$B,"BrokerToCy",'2012Figures'!$G:$G,"P1")</f>
        <v>0</v>
      </c>
      <c r="O312" s="42">
        <f>SUMIFS('2012Figures'!$J:$J,'2012Figures'!$C:$C,$A312,'2012Figures'!$H:$H,$B312,'2012Figures'!$I:$I,$C312,'2012Figures'!$B:$B,"CyToBroker",'2012Figures'!$G:$G,"E1")</f>
        <v>0</v>
      </c>
      <c r="P312" s="42">
        <f>SUMIFS('2012Figures'!$J:$J,'2012Figures'!$C:$C,$A312,'2012Figures'!$H:$H,$B312,'2012Figures'!$I:$I,$C312,'2012Figures'!$B:$B,"CyToBroker",'2012Figures'!$G:$G,"P1")</f>
        <v>0</v>
      </c>
      <c r="R312" s="46" t="str">
        <f t="shared" si="61"/>
        <v/>
      </c>
      <c r="S312" s="46" t="str">
        <f t="shared" si="57"/>
        <v/>
      </c>
      <c r="T312" s="46" t="str">
        <f t="shared" si="58"/>
        <v/>
      </c>
      <c r="U312" s="46" t="str">
        <f t="shared" si="59"/>
        <v/>
      </c>
      <c r="V312" s="46" t="str">
        <f t="shared" si="60"/>
        <v/>
      </c>
    </row>
    <row r="313" spans="1:22" x14ac:dyDescent="0.2">
      <c r="A313" s="1">
        <v>206</v>
      </c>
      <c r="B313" s="1" t="s">
        <v>29</v>
      </c>
      <c r="C313" s="8">
        <v>2</v>
      </c>
      <c r="D313" s="29">
        <f>SUMIFS('2013Figures'!$J:$J,'2013Figures'!$C:$C,$A313,'2013Figures'!$H:$H,$B313,'2013Figures'!$I:$I,$C313)</f>
        <v>0</v>
      </c>
      <c r="E313" s="9">
        <f>SUMIFS('2013Figures'!$J:$J,'2013Figures'!$C:$C,$A313,'2013Figures'!$H:$H,$B313,'2013Figures'!$I:$I,$C313,'2013Figures'!$B:$B,"BrokerToCy",'2013Figures'!$G:$G,"E1")</f>
        <v>0</v>
      </c>
      <c r="F313" s="9">
        <f>SUMIFS('2013Figures'!$J:$J,'2013Figures'!$C:$C,$A313,'2013Figures'!$H:$H,$B313,'2013Figures'!$I:$I,$C313,'2013Figures'!$B:$B,"BrokerToCy",'2013Figures'!$G:$G,"P1")</f>
        <v>0</v>
      </c>
      <c r="G313" s="9">
        <f>SUMIFS('2013Figures'!$J:$J,'2013Figures'!$C:$C,$A313,'2013Figures'!$H:$H,$B313,'2013Figures'!$I:$I,$C313,'2013Figures'!$B:$B,"CyToBroker",'2013Figures'!$G:$G,"E1")</f>
        <v>0</v>
      </c>
      <c r="H313" s="9">
        <f>SUMIFS('2013Figures'!$J:$J,'2013Figures'!$C:$C,$A313,'2013Figures'!$H:$H,$B313,'2013Figures'!$I:$I,$C313,'2013Figures'!$B:$B,"CyToBroker",'2013Figures'!$G:$G,"P1")</f>
        <v>0</v>
      </c>
      <c r="J313" s="8">
        <v>201101</v>
      </c>
      <c r="L313" s="42">
        <f>SUMIFS('2012Figures'!$J:$J,'2012Figures'!$C:$C,$A313,'2012Figures'!$H:$H,$B313,'2012Figures'!$I:$I,$C313)</f>
        <v>0</v>
      </c>
      <c r="M313" s="42">
        <f>SUMIFS('2012Figures'!$J:$J,'2012Figures'!$C:$C,$A313,'2012Figures'!$H:$H,$B313,'2012Figures'!$I:$I,$C313,'2012Figures'!$B:$B,"BrokerToCy",'2012Figures'!$G:$G,"E1")</f>
        <v>0</v>
      </c>
      <c r="N313" s="42">
        <f>SUMIFS('2012Figures'!$J:$J,'2012Figures'!$C:$C,$A313,'2012Figures'!$H:$H,$B313,'2012Figures'!$I:$I,$C313,'2012Figures'!$B:$B,"BrokerToCy",'2012Figures'!$G:$G,"P1")</f>
        <v>0</v>
      </c>
      <c r="O313" s="42">
        <f>SUMIFS('2012Figures'!$J:$J,'2012Figures'!$C:$C,$A313,'2012Figures'!$H:$H,$B313,'2012Figures'!$I:$I,$C313,'2012Figures'!$B:$B,"CyToBroker",'2012Figures'!$G:$G,"E1")</f>
        <v>0</v>
      </c>
      <c r="P313" s="42">
        <f>SUMIFS('2012Figures'!$J:$J,'2012Figures'!$C:$C,$A313,'2012Figures'!$H:$H,$B313,'2012Figures'!$I:$I,$C313,'2012Figures'!$B:$B,"CyToBroker",'2012Figures'!$G:$G,"P1")</f>
        <v>0</v>
      </c>
      <c r="R313" s="46" t="str">
        <f t="shared" si="61"/>
        <v/>
      </c>
      <c r="S313" s="46" t="str">
        <f t="shared" si="57"/>
        <v/>
      </c>
      <c r="T313" s="46" t="str">
        <f t="shared" si="58"/>
        <v/>
      </c>
      <c r="U313" s="46" t="str">
        <f t="shared" si="59"/>
        <v/>
      </c>
      <c r="V313" s="46" t="str">
        <f t="shared" si="60"/>
        <v/>
      </c>
    </row>
    <row r="314" spans="1:22" x14ac:dyDescent="0.2">
      <c r="A314" s="1">
        <v>206</v>
      </c>
      <c r="B314" s="1" t="s">
        <v>29</v>
      </c>
      <c r="C314" s="8">
        <v>1</v>
      </c>
      <c r="D314" s="29">
        <f>SUMIFS('2013Figures'!$J:$J,'2013Figures'!$C:$C,$A314,'2013Figures'!$H:$H,$B314,'2013Figures'!$I:$I,$C314)</f>
        <v>352697</v>
      </c>
      <c r="E314" s="9">
        <f>SUMIFS('2013Figures'!$J:$J,'2013Figures'!$C:$C,$A314,'2013Figures'!$H:$H,$B314,'2013Figures'!$I:$I,$C314,'2013Figures'!$B:$B,"BrokerToCy",'2013Figures'!$G:$G,"E1")</f>
        <v>0</v>
      </c>
      <c r="F314" s="9">
        <f>SUMIFS('2013Figures'!$J:$J,'2013Figures'!$C:$C,$A314,'2013Figures'!$H:$H,$B314,'2013Figures'!$I:$I,$C314,'2013Figures'!$B:$B,"BrokerToCy",'2013Figures'!$G:$G,"P1")</f>
        <v>0</v>
      </c>
      <c r="G314" s="9">
        <f>SUMIFS('2013Figures'!$J:$J,'2013Figures'!$C:$C,$A314,'2013Figures'!$H:$H,$B314,'2013Figures'!$I:$I,$C314,'2013Figures'!$B:$B,"CyToBroker",'2013Figures'!$G:$G,"E1")</f>
        <v>352697</v>
      </c>
      <c r="H314" s="9">
        <f>SUMIFS('2013Figures'!$J:$J,'2013Figures'!$C:$C,$A314,'2013Figures'!$H:$H,$B314,'2013Figures'!$I:$I,$C314,'2013Figures'!$B:$B,"CyToBroker",'2013Figures'!$G:$G,"P1")</f>
        <v>0</v>
      </c>
      <c r="J314" s="8">
        <v>200901</v>
      </c>
      <c r="L314" s="42">
        <f>SUMIFS('2012Figures'!$J:$J,'2012Figures'!$C:$C,$A314,'2012Figures'!$H:$H,$B314,'2012Figures'!$I:$I,$C314)</f>
        <v>565452</v>
      </c>
      <c r="M314" s="42">
        <f>SUMIFS('2012Figures'!$J:$J,'2012Figures'!$C:$C,$A314,'2012Figures'!$H:$H,$B314,'2012Figures'!$I:$I,$C314,'2012Figures'!$B:$B,"BrokerToCy",'2012Figures'!$G:$G,"E1")</f>
        <v>0</v>
      </c>
      <c r="N314" s="42">
        <f>SUMIFS('2012Figures'!$J:$J,'2012Figures'!$C:$C,$A314,'2012Figures'!$H:$H,$B314,'2012Figures'!$I:$I,$C314,'2012Figures'!$B:$B,"BrokerToCy",'2012Figures'!$G:$G,"P1")</f>
        <v>0</v>
      </c>
      <c r="O314" s="42">
        <f>SUMIFS('2012Figures'!$J:$J,'2012Figures'!$C:$C,$A314,'2012Figures'!$H:$H,$B314,'2012Figures'!$I:$I,$C314,'2012Figures'!$B:$B,"CyToBroker",'2012Figures'!$G:$G,"E1")</f>
        <v>565452</v>
      </c>
      <c r="P314" s="42">
        <f>SUMIFS('2012Figures'!$J:$J,'2012Figures'!$C:$C,$A314,'2012Figures'!$H:$H,$B314,'2012Figures'!$I:$I,$C314,'2012Figures'!$B:$B,"CyToBroker",'2012Figures'!$G:$G,"P1")</f>
        <v>0</v>
      </c>
      <c r="R314" s="46">
        <f t="shared" si="61"/>
        <v>-0.38</v>
      </c>
      <c r="S314" s="46" t="str">
        <f t="shared" si="57"/>
        <v/>
      </c>
      <c r="T314" s="46" t="str">
        <f t="shared" si="58"/>
        <v/>
      </c>
      <c r="U314" s="46">
        <f t="shared" si="59"/>
        <v>-0.38</v>
      </c>
      <c r="V314" s="46" t="str">
        <f t="shared" si="60"/>
        <v/>
      </c>
    </row>
    <row r="315" spans="1:22" x14ac:dyDescent="0.2">
      <c r="A315" s="1">
        <v>206</v>
      </c>
      <c r="B315" s="1" t="s">
        <v>29</v>
      </c>
      <c r="D315" s="29">
        <f>SUMIFS('2013Figures'!$J:$J,'2013Figures'!$C:$C,$A315,'2013Figures'!$I:$I,"")</f>
        <v>174</v>
      </c>
      <c r="E315" s="9">
        <f>SUMIFS('2013Figures'!$J:$J,'2013Figures'!$C:$C,$A315,'2013Figures'!$I:$I,"",'2013Figures'!$B:$B,"BrokerToCy",'2013Figures'!$G:$G,"E1")</f>
        <v>0</v>
      </c>
      <c r="F315" s="9">
        <f>SUMIFS('2013Figures'!$J:$J,'2013Figures'!$C:$C,$A315,'2013Figures'!$I:$I,"",'2013Figures'!$B:$B,"BrokerToCy",'2013Figures'!$G:$G,"P1")</f>
        <v>0</v>
      </c>
      <c r="G315" s="9">
        <f>SUMIFS('2013Figures'!$J:$J,'2013Figures'!$C:$C,$A315,'2013Figures'!$I:$I,"",'2013Figures'!$B:$B,"CyToBroker",'2013Figures'!$G:$G,"E1")</f>
        <v>174</v>
      </c>
      <c r="H315" s="9">
        <f>SUMIFS('2013Figures'!$J:$J,'2013Figures'!$C:$C,$A315,'2013Figures'!$I:$I,"",'2013Figures'!$B:$B,"CyToBroker",'2013Figures'!$G:$G,"P1")</f>
        <v>0</v>
      </c>
      <c r="J315" s="8" t="s">
        <v>131</v>
      </c>
      <c r="L315" s="42">
        <f>SUMIFS('2012Figures'!$J:$J,'2012Figures'!$C:$C,$A315,'2012Figures'!$I:$I,"")</f>
        <v>596</v>
      </c>
      <c r="M315" s="42">
        <f>SUMIFS('2012Figures'!$J:$J,'2012Figures'!$C:$C,$A315,'2012Figures'!$I:$I,"",'2012Figures'!$B:$B,"BrokerToCy",'2012Figures'!$G:$G,"E1")</f>
        <v>0</v>
      </c>
      <c r="N315" s="42">
        <f>SUMIFS('2012Figures'!$J:$J,'2012Figures'!$C:$C,$A315,'2012Figures'!$I:$I,"",'2012Figures'!$B:$B,"BrokerToCy",'2012Figures'!$G:$G,"P1")</f>
        <v>0</v>
      </c>
      <c r="O315" s="42">
        <f>SUMIFS('2012Figures'!$J:$J,'2012Figures'!$C:$C,$A315,'2012Figures'!$I:$I,"",'2012Figures'!$B:$B,"CyToBroker",'2012Figures'!$G:$G,"E1")</f>
        <v>596</v>
      </c>
      <c r="P315" s="42">
        <f>SUMIFS('2012Figures'!$J:$J,'2012Figures'!$C:$C,$A315,'2012Figures'!$I:$I,"",'2012Figures'!$B:$B,"CyToBroker",'2012Figures'!$G:$G,"P1")</f>
        <v>0</v>
      </c>
      <c r="R315" s="46">
        <f t="shared" si="61"/>
        <v>-0.71</v>
      </c>
      <c r="S315" s="46" t="str">
        <f t="shared" si="57"/>
        <v/>
      </c>
      <c r="T315" s="46" t="str">
        <f t="shared" si="58"/>
        <v/>
      </c>
      <c r="U315" s="46">
        <f t="shared" si="59"/>
        <v>-0.71</v>
      </c>
      <c r="V315" s="46" t="str">
        <f t="shared" si="60"/>
        <v/>
      </c>
    </row>
    <row r="316" spans="1:22" x14ac:dyDescent="0.2">
      <c r="A316" s="21"/>
      <c r="B316" s="21" t="s">
        <v>92</v>
      </c>
      <c r="C316" s="22"/>
      <c r="D316" s="23">
        <f>SUM(E316:H316)</f>
        <v>369830</v>
      </c>
      <c r="E316" s="23">
        <f>SUM(E310:E315)</f>
        <v>0</v>
      </c>
      <c r="F316" s="23">
        <f>SUM(F310:F315)</f>
        <v>0</v>
      </c>
      <c r="G316" s="23">
        <f>SUM(G310:G315)</f>
        <v>369830</v>
      </c>
      <c r="H316" s="23">
        <f>SUM(H310:H315)</f>
        <v>0</v>
      </c>
      <c r="I316" s="21"/>
      <c r="J316" s="22"/>
      <c r="K316" s="21"/>
      <c r="L316" s="43">
        <f>SUM(M316:P316)</f>
        <v>566943</v>
      </c>
      <c r="M316" s="43">
        <f>SUM(M310:M315)</f>
        <v>0</v>
      </c>
      <c r="N316" s="43">
        <f>SUM(N310:N315)</f>
        <v>0</v>
      </c>
      <c r="O316" s="43">
        <f>SUM(O310:O315)</f>
        <v>566943</v>
      </c>
      <c r="P316" s="43">
        <f>SUM(P310:P315)</f>
        <v>0</v>
      </c>
      <c r="Q316" s="21"/>
      <c r="R316" s="21"/>
      <c r="S316" s="21"/>
      <c r="T316" s="21"/>
      <c r="U316" s="21"/>
      <c r="V316" s="21"/>
    </row>
    <row r="317" spans="1:22" x14ac:dyDescent="0.2">
      <c r="A317" s="28">
        <v>207</v>
      </c>
      <c r="B317" s="28" t="s">
        <v>31</v>
      </c>
      <c r="C317" s="17" t="s">
        <v>88</v>
      </c>
      <c r="D317" s="18">
        <f>SUMIFS('2013Figures'!$J:$J,'2013Figures'!$C:$C,$A317)</f>
        <v>346324</v>
      </c>
      <c r="E317" s="18">
        <f>SUMIFS('2013Figures'!$J:$J,'2013Figures'!$C:$C,$A317,'2013Figures'!$B:$B,"BrokerToCy",'2013Figures'!$G:$G,"E1")</f>
        <v>0</v>
      </c>
      <c r="F317" s="18">
        <f>SUMIFS('2013Figures'!$J:$J,'2013Figures'!$C:$C,$A317,'2013Figures'!$B:$B,"BrokerToCy",'2013Figures'!$G:$G,"P1")</f>
        <v>0</v>
      </c>
      <c r="G317" s="18">
        <f>SUMIFS('2013Figures'!$J:$J,'2013Figures'!$C:$C,$A317,'2013Figures'!$B:$B,"CyToBroker",'2013Figures'!$G:$G,"E1")</f>
        <v>346323</v>
      </c>
      <c r="H317" s="18">
        <f>SUMIFS('2013Figures'!$J:$J,'2013Figures'!$C:$C,$A317,'2013Figures'!$B:$B,"CyToBroker",'2013Figures'!$G:$G,"P1")</f>
        <v>1</v>
      </c>
      <c r="I317" s="28"/>
      <c r="J317" s="17"/>
      <c r="K317" s="28"/>
      <c r="L317" s="41">
        <f>SUMIFS('2012Figures'!$J:$J,'2012Figures'!$C:$C,$A317)</f>
        <v>189845</v>
      </c>
      <c r="M317" s="41">
        <f>SUMIFS('2012Figures'!$J:$J,'2012Figures'!$C:$C,$A317,'2012Figures'!$B:$B,"BrokerToCy",'2012Figures'!$G:$G,"E1")</f>
        <v>0</v>
      </c>
      <c r="N317" s="41">
        <f>SUMIFS('2012Figures'!$J:$J,'2012Figures'!$C:$C,$A317,'2012Figures'!$B:$B,"BrokerToCy",'2012Figures'!$G:$G,"P1")</f>
        <v>0</v>
      </c>
      <c r="O317" s="41">
        <f>SUMIFS('2012Figures'!$J:$J,'2012Figures'!$C:$C,$A317,'2012Figures'!$B:$B,"CyToBroker",'2012Figures'!$G:$G,"E1")</f>
        <v>189843</v>
      </c>
      <c r="P317" s="41">
        <f>SUMIFS('2012Figures'!$J:$J,'2012Figures'!$C:$C,$A317,'2012Figures'!$B:$B,"CyToBroker",'2012Figures'!$G:$G,"P1")</f>
        <v>2</v>
      </c>
      <c r="Q317" s="28"/>
      <c r="R317" s="46">
        <f t="shared" si="61"/>
        <v>0.82</v>
      </c>
      <c r="S317" s="46" t="str">
        <f t="shared" si="57"/>
        <v/>
      </c>
      <c r="T317" s="46" t="str">
        <f t="shared" si="58"/>
        <v/>
      </c>
      <c r="U317" s="46">
        <f t="shared" si="59"/>
        <v>0.82</v>
      </c>
      <c r="V317" s="46">
        <f t="shared" si="60"/>
        <v>-0.5</v>
      </c>
    </row>
    <row r="318" spans="1:22" x14ac:dyDescent="0.2">
      <c r="A318" s="1">
        <v>207</v>
      </c>
      <c r="B318" s="1" t="s">
        <v>31</v>
      </c>
      <c r="C318" s="8">
        <v>4</v>
      </c>
      <c r="D318" s="29">
        <f>SUMIFS('2013Figures'!$J:$J,'2013Figures'!$C:$C,$A318,'2013Figures'!$H:$H,$B318,'2013Figures'!$I:$I,$C318)</f>
        <v>229</v>
      </c>
      <c r="E318" s="9">
        <f>SUMIFS('2013Figures'!$J:$J,'2013Figures'!$C:$C,$A318,'2013Figures'!$H:$H,$B318,'2013Figures'!$I:$I,$C318,'2013Figures'!$B:$B,"BrokerToCy",'2013Figures'!$G:$G,"E1")</f>
        <v>0</v>
      </c>
      <c r="F318" s="9">
        <f>SUMIFS('2013Figures'!$J:$J,'2013Figures'!$C:$C,$A318,'2013Figures'!$H:$H,$B318,'2013Figures'!$I:$I,$C318,'2013Figures'!$B:$B,"BrokerToCy",'2013Figures'!$G:$G,"P1")</f>
        <v>0</v>
      </c>
      <c r="G318" s="9">
        <f>SUMIFS('2013Figures'!$J:$J,'2013Figures'!$C:$C,$A318,'2013Figures'!$H:$H,$B318,'2013Figures'!$I:$I,$C318,'2013Figures'!$B:$B,"CyToBroker",'2013Figures'!$G:$G,"E1")</f>
        <v>229</v>
      </c>
      <c r="H318" s="9">
        <f>SUMIFS('2013Figures'!$J:$J,'2013Figures'!$C:$C,$A318,'2013Figures'!$H:$H,$B318,'2013Figures'!$I:$I,$C318,'2013Figures'!$B:$B,"CyToBroker",'2013Figures'!$G:$G,"P1")</f>
        <v>0</v>
      </c>
      <c r="J318" s="8" t="s">
        <v>146</v>
      </c>
      <c r="L318" s="42">
        <f>SUMIFS('2012Figures'!$J:$J,'2012Figures'!$C:$C,$A318,'2012Figures'!$H:$H,$B318,'2012Figures'!$I:$I,$C318)</f>
        <v>49</v>
      </c>
      <c r="M318" s="42">
        <f>SUMIFS('2012Figures'!$J:$J,'2012Figures'!$C:$C,$A318,'2012Figures'!$H:$H,$B318,'2012Figures'!$I:$I,$C318,'2012Figures'!$B:$B,"BrokerToCy",'2012Figures'!$G:$G,"E1")</f>
        <v>0</v>
      </c>
      <c r="N318" s="42">
        <f>SUMIFS('2012Figures'!$J:$J,'2012Figures'!$C:$C,$A318,'2012Figures'!$H:$H,$B318,'2012Figures'!$I:$I,$C318,'2012Figures'!$B:$B,"BrokerToCy",'2012Figures'!$G:$G,"P1")</f>
        <v>0</v>
      </c>
      <c r="O318" s="42">
        <f>SUMIFS('2012Figures'!$J:$J,'2012Figures'!$C:$C,$A318,'2012Figures'!$H:$H,$B318,'2012Figures'!$I:$I,$C318,'2012Figures'!$B:$B,"CyToBroker",'2012Figures'!$G:$G,"E1")</f>
        <v>49</v>
      </c>
      <c r="P318" s="42">
        <f>SUMIFS('2012Figures'!$J:$J,'2012Figures'!$C:$C,$A318,'2012Figures'!$H:$H,$B318,'2012Figures'!$I:$I,$C318,'2012Figures'!$B:$B,"CyToBroker",'2012Figures'!$G:$G,"P1")</f>
        <v>0</v>
      </c>
      <c r="R318" s="46">
        <f t="shared" si="61"/>
        <v>3.67</v>
      </c>
      <c r="S318" s="46" t="str">
        <f t="shared" si="57"/>
        <v/>
      </c>
      <c r="T318" s="46" t="str">
        <f t="shared" si="58"/>
        <v/>
      </c>
      <c r="U318" s="46">
        <f t="shared" si="59"/>
        <v>3.67</v>
      </c>
      <c r="V318" s="46" t="str">
        <f t="shared" si="60"/>
        <v/>
      </c>
    </row>
    <row r="319" spans="1:22" x14ac:dyDescent="0.2">
      <c r="A319" s="1">
        <v>207</v>
      </c>
      <c r="B319" s="1" t="s">
        <v>31</v>
      </c>
      <c r="C319" s="8">
        <v>2</v>
      </c>
      <c r="D319" s="29">
        <f>SUMIFS('2013Figures'!$J:$J,'2013Figures'!$C:$C,$A319,'2013Figures'!$H:$H,$B319,'2013Figures'!$I:$I,$C319)</f>
        <v>0</v>
      </c>
      <c r="E319" s="9">
        <f>SUMIFS('2013Figures'!$J:$J,'2013Figures'!$C:$C,$A319,'2013Figures'!$H:$H,$B319,'2013Figures'!$I:$I,$C319,'2013Figures'!$B:$B,"BrokerToCy",'2013Figures'!$G:$G,"E1")</f>
        <v>0</v>
      </c>
      <c r="F319" s="9">
        <f>SUMIFS('2013Figures'!$J:$J,'2013Figures'!$C:$C,$A319,'2013Figures'!$H:$H,$B319,'2013Figures'!$I:$I,$C319,'2013Figures'!$B:$B,"BrokerToCy",'2013Figures'!$G:$G,"P1")</f>
        <v>0</v>
      </c>
      <c r="G319" s="9">
        <f>SUMIFS('2013Figures'!$J:$J,'2013Figures'!$C:$C,$A319,'2013Figures'!$H:$H,$B319,'2013Figures'!$I:$I,$C319,'2013Figures'!$B:$B,"CyToBroker",'2013Figures'!$G:$G,"E1")</f>
        <v>0</v>
      </c>
      <c r="H319" s="9">
        <f>SUMIFS('2013Figures'!$J:$J,'2013Figures'!$C:$C,$A319,'2013Figures'!$H:$H,$B319,'2013Figures'!$I:$I,$C319,'2013Figures'!$B:$B,"CyToBroker",'2013Figures'!$G:$G,"P1")</f>
        <v>0</v>
      </c>
      <c r="J319" s="8">
        <v>201401</v>
      </c>
      <c r="L319" s="42">
        <f>SUMIFS('2012Figures'!$J:$J,'2012Figures'!$C:$C,$A319,'2012Figures'!$H:$H,$B319,'2012Figures'!$I:$I,$C319)</f>
        <v>0</v>
      </c>
      <c r="M319" s="42">
        <f>SUMIFS('2012Figures'!$J:$J,'2012Figures'!$C:$C,$A319,'2012Figures'!$H:$H,$B319,'2012Figures'!$I:$I,$C319,'2012Figures'!$B:$B,"BrokerToCy",'2012Figures'!$G:$G,"E1")</f>
        <v>0</v>
      </c>
      <c r="N319" s="42">
        <f>SUMIFS('2012Figures'!$J:$J,'2012Figures'!$C:$C,$A319,'2012Figures'!$H:$H,$B319,'2012Figures'!$I:$I,$C319,'2012Figures'!$B:$B,"BrokerToCy",'2012Figures'!$G:$G,"P1")</f>
        <v>0</v>
      </c>
      <c r="O319" s="42">
        <f>SUMIFS('2012Figures'!$J:$J,'2012Figures'!$C:$C,$A319,'2012Figures'!$H:$H,$B319,'2012Figures'!$I:$I,$C319,'2012Figures'!$B:$B,"CyToBroker",'2012Figures'!$G:$G,"E1")</f>
        <v>0</v>
      </c>
      <c r="P319" s="42">
        <f>SUMIFS('2012Figures'!$J:$J,'2012Figures'!$C:$C,$A319,'2012Figures'!$H:$H,$B319,'2012Figures'!$I:$I,$C319,'2012Figures'!$B:$B,"CyToBroker",'2012Figures'!$G:$G,"P1")</f>
        <v>0</v>
      </c>
      <c r="R319" s="46" t="str">
        <f t="shared" si="61"/>
        <v/>
      </c>
      <c r="S319" s="46" t="str">
        <f t="shared" si="57"/>
        <v/>
      </c>
      <c r="T319" s="46" t="str">
        <f t="shared" si="58"/>
        <v/>
      </c>
      <c r="U319" s="46" t="str">
        <f t="shared" si="59"/>
        <v/>
      </c>
      <c r="V319" s="46" t="str">
        <f t="shared" si="60"/>
        <v/>
      </c>
    </row>
    <row r="320" spans="1:22" x14ac:dyDescent="0.2">
      <c r="A320" s="1">
        <v>207</v>
      </c>
      <c r="B320" s="1" t="s">
        <v>31</v>
      </c>
      <c r="C320" s="8">
        <v>1</v>
      </c>
      <c r="D320" s="29">
        <f>SUMIFS('2013Figures'!$J:$J,'2013Figures'!$C:$C,$A320,'2013Figures'!$H:$H,$B320,'2013Figures'!$I:$I,$C320)</f>
        <v>346071</v>
      </c>
      <c r="E320" s="29">
        <f>SUMIFS('2013Figures'!$J:$J,'2013Figures'!$C:$C,$A320,'2013Figures'!$H:$H,$B320,'2013Figures'!$I:$I,$C320,'2013Figures'!$B:$B,"BrokerToCy",'2013Figures'!$G:$G,"E1")</f>
        <v>0</v>
      </c>
      <c r="F320" s="29">
        <f>SUMIFS('2013Figures'!$J:$J,'2013Figures'!$C:$C,$A320,'2013Figures'!$H:$H,$B320,'2013Figures'!$I:$I,$C320,'2013Figures'!$B:$B,"BrokerToCy",'2013Figures'!$G:$G,"P1")</f>
        <v>0</v>
      </c>
      <c r="G320" s="29">
        <f>SUMIFS('2013Figures'!$J:$J,'2013Figures'!$C:$C,$A320,'2013Figures'!$H:$H,$B320,'2013Figures'!$I:$I,$C320,'2013Figures'!$B:$B,"CyToBroker",'2013Figures'!$G:$G,"E1")</f>
        <v>346071</v>
      </c>
      <c r="H320" s="29">
        <f>SUMIFS('2013Figures'!$J:$J,'2013Figures'!$C:$C,$A320,'2013Figures'!$H:$H,$B320,'2013Figures'!$I:$I,$C320,'2013Figures'!$B:$B,"CyToBroker",'2013Figures'!$G:$G,"P1")</f>
        <v>0</v>
      </c>
      <c r="I320" s="30"/>
      <c r="J320" s="31">
        <v>200901</v>
      </c>
      <c r="K320" s="30"/>
      <c r="L320" s="42">
        <f>SUMIFS('2012Figures'!$J:$J,'2012Figures'!$C:$C,$A320,'2012Figures'!$H:$H,$B320,'2012Figures'!$I:$I,$C320)</f>
        <v>189413</v>
      </c>
      <c r="M320" s="42">
        <f>SUMIFS('2012Figures'!$J:$J,'2012Figures'!$C:$C,$A320,'2012Figures'!$H:$H,$B320,'2012Figures'!$I:$I,$C320,'2012Figures'!$B:$B,"BrokerToCy",'2012Figures'!$G:$G,"E1")</f>
        <v>0</v>
      </c>
      <c r="N320" s="42">
        <f>SUMIFS('2012Figures'!$J:$J,'2012Figures'!$C:$C,$A320,'2012Figures'!$H:$H,$B320,'2012Figures'!$I:$I,$C320,'2012Figures'!$B:$B,"BrokerToCy",'2012Figures'!$G:$G,"P1")</f>
        <v>0</v>
      </c>
      <c r="O320" s="42">
        <f>SUMIFS('2012Figures'!$J:$J,'2012Figures'!$C:$C,$A320,'2012Figures'!$H:$H,$B320,'2012Figures'!$I:$I,$C320,'2012Figures'!$B:$B,"CyToBroker",'2012Figures'!$G:$G,"E1")</f>
        <v>189413</v>
      </c>
      <c r="P320" s="42">
        <f>SUMIFS('2012Figures'!$J:$J,'2012Figures'!$C:$C,$A320,'2012Figures'!$H:$H,$B320,'2012Figures'!$I:$I,$C320,'2012Figures'!$B:$B,"CyToBroker",'2012Figures'!$G:$G,"P1")</f>
        <v>0</v>
      </c>
      <c r="Q320" s="30"/>
      <c r="R320" s="46">
        <f t="shared" si="61"/>
        <v>0.83</v>
      </c>
      <c r="S320" s="46" t="str">
        <f t="shared" si="57"/>
        <v/>
      </c>
      <c r="T320" s="46" t="str">
        <f t="shared" si="58"/>
        <v/>
      </c>
      <c r="U320" s="46">
        <f t="shared" si="59"/>
        <v>0.83</v>
      </c>
      <c r="V320" s="46" t="str">
        <f t="shared" si="60"/>
        <v/>
      </c>
    </row>
    <row r="321" spans="1:22" x14ac:dyDescent="0.2">
      <c r="A321" s="1">
        <v>207</v>
      </c>
      <c r="B321" s="1" t="s">
        <v>31</v>
      </c>
      <c r="D321" s="29">
        <f>SUMIFS('2013Figures'!$J:$J,'2013Figures'!$C:$C,$A321,'2013Figures'!$I:$I,"")</f>
        <v>24</v>
      </c>
      <c r="E321" s="9">
        <f>SUMIFS('2013Figures'!$J:$J,'2013Figures'!$C:$C,$A321,'2013Figures'!$I:$I,"",'2013Figures'!$B:$B,"BrokerToCy",'2013Figures'!$G:$G,"E1")</f>
        <v>0</v>
      </c>
      <c r="F321" s="9">
        <f>SUMIFS('2013Figures'!$J:$J,'2013Figures'!$C:$C,$A321,'2013Figures'!$I:$I,"",'2013Figures'!$B:$B,"BrokerToCy",'2013Figures'!$G:$G,"P1")</f>
        <v>0</v>
      </c>
      <c r="G321" s="9">
        <f>SUMIFS('2013Figures'!$J:$J,'2013Figures'!$C:$C,$A321,'2013Figures'!$I:$I,"",'2013Figures'!$B:$B,"CyToBroker",'2013Figures'!$G:$G,"E1")</f>
        <v>23</v>
      </c>
      <c r="H321" s="9">
        <f>SUMIFS('2013Figures'!$J:$J,'2013Figures'!$C:$C,$A321,'2013Figures'!$I:$I,"",'2013Figures'!$B:$B,"CyToBroker",'2013Figures'!$G:$G,"P1")</f>
        <v>1</v>
      </c>
      <c r="J321" s="8" t="s">
        <v>131</v>
      </c>
      <c r="L321" s="42">
        <f>SUMIFS('2012Figures'!$J:$J,'2012Figures'!$C:$C,$A321,'2012Figures'!$I:$I,"")</f>
        <v>383</v>
      </c>
      <c r="M321" s="42">
        <f>SUMIFS('2012Figures'!$J:$J,'2012Figures'!$C:$C,$A321,'2012Figures'!$I:$I,"",'2012Figures'!$B:$B,"BrokerToCy",'2012Figures'!$G:$G,"E1")</f>
        <v>0</v>
      </c>
      <c r="N321" s="42">
        <f>SUMIFS('2012Figures'!$J:$J,'2012Figures'!$C:$C,$A321,'2012Figures'!$I:$I,"",'2012Figures'!$B:$B,"BrokerToCy",'2012Figures'!$G:$G,"P1")</f>
        <v>0</v>
      </c>
      <c r="O321" s="42">
        <f>SUMIFS('2012Figures'!$J:$J,'2012Figures'!$C:$C,$A321,'2012Figures'!$I:$I,"",'2012Figures'!$B:$B,"CyToBroker",'2012Figures'!$G:$G,"E1")</f>
        <v>381</v>
      </c>
      <c r="P321" s="42">
        <f>SUMIFS('2012Figures'!$J:$J,'2012Figures'!$C:$C,$A321,'2012Figures'!$I:$I,"",'2012Figures'!$B:$B,"CyToBroker",'2012Figures'!$G:$G,"P1")</f>
        <v>2</v>
      </c>
      <c r="R321" s="46">
        <f t="shared" si="61"/>
        <v>-0.94</v>
      </c>
      <c r="S321" s="46" t="str">
        <f t="shared" si="57"/>
        <v/>
      </c>
      <c r="T321" s="46" t="str">
        <f t="shared" si="58"/>
        <v/>
      </c>
      <c r="U321" s="46">
        <f t="shared" si="59"/>
        <v>-0.94</v>
      </c>
      <c r="V321" s="46">
        <f t="shared" si="60"/>
        <v>-0.5</v>
      </c>
    </row>
    <row r="322" spans="1:22" x14ac:dyDescent="0.2">
      <c r="A322" s="21"/>
      <c r="B322" s="21" t="s">
        <v>92</v>
      </c>
      <c r="C322" s="22"/>
      <c r="D322" s="23">
        <f>SUM(E322:H322)</f>
        <v>346324</v>
      </c>
      <c r="E322" s="23">
        <f>SUM(E318:E321)</f>
        <v>0</v>
      </c>
      <c r="F322" s="23">
        <f>SUM(F318:F321)</f>
        <v>0</v>
      </c>
      <c r="G322" s="23">
        <f>SUM(G318:G321)</f>
        <v>346323</v>
      </c>
      <c r="H322" s="23">
        <f>SUM(H318:H321)</f>
        <v>1</v>
      </c>
      <c r="I322" s="21"/>
      <c r="J322" s="22"/>
      <c r="K322" s="21"/>
      <c r="L322" s="43">
        <f>SUM(M322:P322)</f>
        <v>189845</v>
      </c>
      <c r="M322" s="43">
        <f>SUM(M318:M321)</f>
        <v>0</v>
      </c>
      <c r="N322" s="43">
        <f>SUM(N318:N321)</f>
        <v>0</v>
      </c>
      <c r="O322" s="43">
        <f>SUM(O318:O321)</f>
        <v>189843</v>
      </c>
      <c r="P322" s="43">
        <f>SUM(P318:P321)</f>
        <v>2</v>
      </c>
      <c r="Q322" s="21"/>
      <c r="R322" s="21"/>
      <c r="S322" s="21"/>
      <c r="T322" s="21"/>
      <c r="U322" s="21"/>
      <c r="V322" s="21"/>
    </row>
    <row r="323" spans="1:22" x14ac:dyDescent="0.2">
      <c r="A323" s="28">
        <v>210</v>
      </c>
      <c r="B323" s="28" t="s">
        <v>71</v>
      </c>
      <c r="C323" s="17" t="s">
        <v>88</v>
      </c>
      <c r="D323" s="18">
        <f>SUMIFS('2013Figures'!$J:$J,'2013Figures'!$C:$C,$A323)</f>
        <v>109950</v>
      </c>
      <c r="E323" s="18">
        <f>SUMIFS('2013Figures'!$J:$J,'2013Figures'!$C:$C,$A323,'2013Figures'!$B:$B,"BrokerToCy",'2013Figures'!$G:$G,"E1")</f>
        <v>0</v>
      </c>
      <c r="F323" s="18">
        <f>SUMIFS('2013Figures'!$J:$J,'2013Figures'!$C:$C,$A323,'2013Figures'!$B:$B,"BrokerToCy",'2013Figures'!$G:$G,"P1")</f>
        <v>0</v>
      </c>
      <c r="G323" s="18">
        <f>SUMIFS('2013Figures'!$J:$J,'2013Figures'!$C:$C,$A323,'2013Figures'!$B:$B,"CyToBroker",'2013Figures'!$G:$G,"E1")</f>
        <v>109950</v>
      </c>
      <c r="H323" s="18">
        <f>SUMIFS('2013Figures'!$J:$J,'2013Figures'!$C:$C,$A323,'2013Figures'!$B:$B,"CyToBroker",'2013Figures'!$G:$G,"P1")</f>
        <v>0</v>
      </c>
      <c r="I323" s="28"/>
      <c r="J323" s="17"/>
      <c r="K323" s="28"/>
      <c r="L323" s="41">
        <f>SUMIFS('2012Figures'!$J:$J,'2012Figures'!$C:$C,$A323)</f>
        <v>177786</v>
      </c>
      <c r="M323" s="41">
        <f>SUMIFS('2012Figures'!$J:$J,'2012Figures'!$C:$C,$A323,'2012Figures'!$B:$B,"BrokerToCy",'2012Figures'!$G:$G,"E1")</f>
        <v>0</v>
      </c>
      <c r="N323" s="41">
        <f>SUMIFS('2012Figures'!$J:$J,'2012Figures'!$C:$C,$A323,'2012Figures'!$B:$B,"BrokerToCy",'2012Figures'!$G:$G,"P1")</f>
        <v>0</v>
      </c>
      <c r="O323" s="41">
        <f>SUMIFS('2012Figures'!$J:$J,'2012Figures'!$C:$C,$A323,'2012Figures'!$B:$B,"CyToBroker",'2012Figures'!$G:$G,"E1")</f>
        <v>177786</v>
      </c>
      <c r="P323" s="41">
        <f>SUMIFS('2012Figures'!$J:$J,'2012Figures'!$C:$C,$A323,'2012Figures'!$B:$B,"CyToBroker",'2012Figures'!$G:$G,"P1")</f>
        <v>0</v>
      </c>
      <c r="Q323" s="28"/>
      <c r="R323" s="46">
        <f t="shared" si="61"/>
        <v>-0.38</v>
      </c>
      <c r="S323" s="46" t="str">
        <f t="shared" ref="S323:S386" si="62">IF(M323=0,"",ROUND(E323/M323-1,2))</f>
        <v/>
      </c>
      <c r="T323" s="46" t="str">
        <f t="shared" ref="T323:T386" si="63">IF(N323=0,"",ROUND(F323/N323-1,2))</f>
        <v/>
      </c>
      <c r="U323" s="46">
        <f t="shared" ref="U323:U386" si="64">IF(O323=0,"",ROUND(G323/O323-1,2))</f>
        <v>-0.38</v>
      </c>
      <c r="V323" s="46" t="str">
        <f t="shared" ref="V323:V386" si="65">IF(P323=0,"",ROUND(H323/P323-1,2))</f>
        <v/>
      </c>
    </row>
    <row r="324" spans="1:22" x14ac:dyDescent="0.2">
      <c r="A324" s="1">
        <v>210</v>
      </c>
      <c r="B324" s="1" t="s">
        <v>71</v>
      </c>
      <c r="C324" s="8">
        <v>5</v>
      </c>
      <c r="D324" s="29">
        <f>SUMIFS('2013Figures'!$J:$J,'2013Figures'!$C:$C,$A324,'2013Figures'!$H:$H,$B324,'2013Figures'!$I:$I,$C324)</f>
        <v>0</v>
      </c>
      <c r="E324" s="9">
        <f>SUMIFS('2013Figures'!$J:$J,'2013Figures'!$C:$C,$A324,'2013Figures'!$H:$H,$B324,'2013Figures'!$I:$I,$C324,'2013Figures'!$B:$B,"BrokerToCy",'2013Figures'!$G:$G,"E1")</f>
        <v>0</v>
      </c>
      <c r="F324" s="9">
        <f>SUMIFS('2013Figures'!$J:$J,'2013Figures'!$C:$C,$A324,'2013Figures'!$H:$H,$B324,'2013Figures'!$I:$I,$C324,'2013Figures'!$B:$B,"BrokerToCy",'2013Figures'!$G:$G,"P1")</f>
        <v>0</v>
      </c>
      <c r="G324" s="9">
        <f>SUMIFS('2013Figures'!$J:$J,'2013Figures'!$C:$C,$A324,'2013Figures'!$H:$H,$B324,'2013Figures'!$I:$I,$C324,'2013Figures'!$B:$B,"CyToBroker",'2013Figures'!$G:$G,"E1")</f>
        <v>0</v>
      </c>
      <c r="H324" s="9">
        <f>SUMIFS('2013Figures'!$J:$J,'2013Figures'!$C:$C,$A324,'2013Figures'!$H:$H,$B324,'2013Figures'!$I:$I,$C324,'2013Figures'!$B:$B,"CyToBroker",'2013Figures'!$G:$G,"P1")</f>
        <v>0</v>
      </c>
      <c r="J324" s="8">
        <v>201501</v>
      </c>
      <c r="L324" s="42">
        <f>SUMIFS('2012Figures'!$J:$J,'2012Figures'!$C:$C,$A324,'2012Figures'!$H:$H,$B324,'2012Figures'!$I:$I,$C324)</f>
        <v>0</v>
      </c>
      <c r="M324" s="42">
        <f>SUMIFS('2012Figures'!$J:$J,'2012Figures'!$C:$C,$A324,'2012Figures'!$H:$H,$B324,'2012Figures'!$I:$I,$C324,'2012Figures'!$B:$B,"BrokerToCy",'2012Figures'!$G:$G,"E1")</f>
        <v>0</v>
      </c>
      <c r="N324" s="42">
        <f>SUMIFS('2012Figures'!$J:$J,'2012Figures'!$C:$C,$A324,'2012Figures'!$H:$H,$B324,'2012Figures'!$I:$I,$C324,'2012Figures'!$B:$B,"BrokerToCy",'2012Figures'!$G:$G,"P1")</f>
        <v>0</v>
      </c>
      <c r="O324" s="42">
        <f>SUMIFS('2012Figures'!$J:$J,'2012Figures'!$C:$C,$A324,'2012Figures'!$H:$H,$B324,'2012Figures'!$I:$I,$C324,'2012Figures'!$B:$B,"CyToBroker",'2012Figures'!$G:$G,"E1")</f>
        <v>0</v>
      </c>
      <c r="P324" s="42">
        <f>SUMIFS('2012Figures'!$J:$J,'2012Figures'!$C:$C,$A324,'2012Figures'!$H:$H,$B324,'2012Figures'!$I:$I,$C324,'2012Figures'!$B:$B,"CyToBroker",'2012Figures'!$G:$G,"P1")</f>
        <v>0</v>
      </c>
      <c r="R324" s="46" t="str">
        <f t="shared" ref="R324:R387" si="66">IF(L324=0,"",ROUND(D324/L324-1,2))</f>
        <v/>
      </c>
      <c r="S324" s="46" t="str">
        <f t="shared" si="62"/>
        <v/>
      </c>
      <c r="T324" s="46" t="str">
        <f t="shared" si="63"/>
        <v/>
      </c>
      <c r="U324" s="46" t="str">
        <f t="shared" si="64"/>
        <v/>
      </c>
      <c r="V324" s="46" t="str">
        <f t="shared" si="65"/>
        <v/>
      </c>
    </row>
    <row r="325" spans="1:22" x14ac:dyDescent="0.2">
      <c r="A325" s="1">
        <v>210</v>
      </c>
      <c r="B325" s="1" t="s">
        <v>71</v>
      </c>
      <c r="C325" s="8">
        <v>4</v>
      </c>
      <c r="D325" s="29">
        <f>SUMIFS('2013Figures'!$J:$J,'2013Figures'!$C:$C,$A325,'2013Figures'!$H:$H,$B325,'2013Figures'!$I:$I,$C325)</f>
        <v>109925</v>
      </c>
      <c r="E325" s="29">
        <f>SUMIFS('2013Figures'!$J:$J,'2013Figures'!$C:$C,$A325,'2013Figures'!$H:$H,$B325,'2013Figures'!$I:$I,$C325,'2013Figures'!$B:$B,"BrokerToCy",'2013Figures'!$G:$G,"E1")</f>
        <v>0</v>
      </c>
      <c r="F325" s="29">
        <f>SUMIFS('2013Figures'!$J:$J,'2013Figures'!$C:$C,$A325,'2013Figures'!$H:$H,$B325,'2013Figures'!$I:$I,$C325,'2013Figures'!$B:$B,"BrokerToCy",'2013Figures'!$G:$G,"P1")</f>
        <v>0</v>
      </c>
      <c r="G325" s="29">
        <f>SUMIFS('2013Figures'!$J:$J,'2013Figures'!$C:$C,$A325,'2013Figures'!$H:$H,$B325,'2013Figures'!$I:$I,$C325,'2013Figures'!$B:$B,"CyToBroker",'2013Figures'!$G:$G,"E1")</f>
        <v>109925</v>
      </c>
      <c r="H325" s="29">
        <f>SUMIFS('2013Figures'!$J:$J,'2013Figures'!$C:$C,$A325,'2013Figures'!$H:$H,$B325,'2013Figures'!$I:$I,$C325,'2013Figures'!$B:$B,"CyToBroker",'2013Figures'!$G:$G,"P1")</f>
        <v>0</v>
      </c>
      <c r="I325" s="30"/>
      <c r="J325" s="31">
        <v>201301</v>
      </c>
      <c r="K325" s="30"/>
      <c r="L325" s="42">
        <f>SUMIFS('2012Figures'!$J:$J,'2012Figures'!$C:$C,$A325,'2012Figures'!$H:$H,$B325,'2012Figures'!$I:$I,$C325)</f>
        <v>3448</v>
      </c>
      <c r="M325" s="42">
        <f>SUMIFS('2012Figures'!$J:$J,'2012Figures'!$C:$C,$A325,'2012Figures'!$H:$H,$B325,'2012Figures'!$I:$I,$C325,'2012Figures'!$B:$B,"BrokerToCy",'2012Figures'!$G:$G,"E1")</f>
        <v>0</v>
      </c>
      <c r="N325" s="42">
        <f>SUMIFS('2012Figures'!$J:$J,'2012Figures'!$C:$C,$A325,'2012Figures'!$H:$H,$B325,'2012Figures'!$I:$I,$C325,'2012Figures'!$B:$B,"BrokerToCy",'2012Figures'!$G:$G,"P1")</f>
        <v>0</v>
      </c>
      <c r="O325" s="42">
        <f>SUMIFS('2012Figures'!$J:$J,'2012Figures'!$C:$C,$A325,'2012Figures'!$H:$H,$B325,'2012Figures'!$I:$I,$C325,'2012Figures'!$B:$B,"CyToBroker",'2012Figures'!$G:$G,"E1")</f>
        <v>3448</v>
      </c>
      <c r="P325" s="42">
        <f>SUMIFS('2012Figures'!$J:$J,'2012Figures'!$C:$C,$A325,'2012Figures'!$H:$H,$B325,'2012Figures'!$I:$I,$C325,'2012Figures'!$B:$B,"CyToBroker",'2012Figures'!$G:$G,"P1")</f>
        <v>0</v>
      </c>
      <c r="Q325" s="30"/>
      <c r="R325" s="46">
        <f t="shared" si="66"/>
        <v>30.88</v>
      </c>
      <c r="S325" s="46" t="str">
        <f t="shared" si="62"/>
        <v/>
      </c>
      <c r="T325" s="46" t="str">
        <f t="shared" si="63"/>
        <v/>
      </c>
      <c r="U325" s="46">
        <f t="shared" si="64"/>
        <v>30.88</v>
      </c>
      <c r="V325" s="46" t="str">
        <f t="shared" si="65"/>
        <v/>
      </c>
    </row>
    <row r="326" spans="1:22" x14ac:dyDescent="0.2">
      <c r="A326" s="1">
        <v>210</v>
      </c>
      <c r="B326" s="1" t="s">
        <v>71</v>
      </c>
      <c r="C326" s="8">
        <v>3</v>
      </c>
      <c r="D326" s="29">
        <f>SUMIFS('2013Figures'!$J:$J,'2013Figures'!$C:$C,$A326,'2013Figures'!$H:$H,$B326,'2013Figures'!$I:$I,$C326)</f>
        <v>0</v>
      </c>
      <c r="E326" s="9">
        <f>SUMIFS('2013Figures'!$J:$J,'2013Figures'!$C:$C,$A326,'2013Figures'!$H:$H,$B326,'2013Figures'!$I:$I,$C326,'2013Figures'!$B:$B,"BrokerToCy",'2013Figures'!$G:$G,"E1")</f>
        <v>0</v>
      </c>
      <c r="F326" s="9">
        <f>SUMIFS('2013Figures'!$J:$J,'2013Figures'!$C:$C,$A326,'2013Figures'!$H:$H,$B326,'2013Figures'!$I:$I,$C326,'2013Figures'!$B:$B,"BrokerToCy",'2013Figures'!$G:$G,"P1")</f>
        <v>0</v>
      </c>
      <c r="G326" s="9">
        <f>SUMIFS('2013Figures'!$J:$J,'2013Figures'!$C:$C,$A326,'2013Figures'!$H:$H,$B326,'2013Figures'!$I:$I,$C326,'2013Figures'!$B:$B,"CyToBroker",'2013Figures'!$G:$G,"E1")</f>
        <v>0</v>
      </c>
      <c r="H326" s="9">
        <f>SUMIFS('2013Figures'!$J:$J,'2013Figures'!$C:$C,$A326,'2013Figures'!$H:$H,$B326,'2013Figures'!$I:$I,$C326,'2013Figures'!$B:$B,"CyToBroker",'2013Figures'!$G:$G,"P1")</f>
        <v>0</v>
      </c>
      <c r="J326" s="8">
        <v>201201</v>
      </c>
      <c r="L326" s="42">
        <f>SUMIFS('2012Figures'!$J:$J,'2012Figures'!$C:$C,$A326,'2012Figures'!$H:$H,$B326,'2012Figures'!$I:$I,$C326)</f>
        <v>0</v>
      </c>
      <c r="M326" s="42">
        <f>SUMIFS('2012Figures'!$J:$J,'2012Figures'!$C:$C,$A326,'2012Figures'!$H:$H,$B326,'2012Figures'!$I:$I,$C326,'2012Figures'!$B:$B,"BrokerToCy",'2012Figures'!$G:$G,"E1")</f>
        <v>0</v>
      </c>
      <c r="N326" s="42">
        <f>SUMIFS('2012Figures'!$J:$J,'2012Figures'!$C:$C,$A326,'2012Figures'!$H:$H,$B326,'2012Figures'!$I:$I,$C326,'2012Figures'!$B:$B,"BrokerToCy",'2012Figures'!$G:$G,"P1")</f>
        <v>0</v>
      </c>
      <c r="O326" s="42">
        <f>SUMIFS('2012Figures'!$J:$J,'2012Figures'!$C:$C,$A326,'2012Figures'!$H:$H,$B326,'2012Figures'!$I:$I,$C326,'2012Figures'!$B:$B,"CyToBroker",'2012Figures'!$G:$G,"E1")</f>
        <v>0</v>
      </c>
      <c r="P326" s="42">
        <f>SUMIFS('2012Figures'!$J:$J,'2012Figures'!$C:$C,$A326,'2012Figures'!$H:$H,$B326,'2012Figures'!$I:$I,$C326,'2012Figures'!$B:$B,"CyToBroker",'2012Figures'!$G:$G,"P1")</f>
        <v>0</v>
      </c>
      <c r="R326" s="46" t="str">
        <f t="shared" si="66"/>
        <v/>
      </c>
      <c r="S326" s="46" t="str">
        <f t="shared" si="62"/>
        <v/>
      </c>
      <c r="T326" s="46" t="str">
        <f t="shared" si="63"/>
        <v/>
      </c>
      <c r="U326" s="46" t="str">
        <f t="shared" si="64"/>
        <v/>
      </c>
      <c r="V326" s="46" t="str">
        <f t="shared" si="65"/>
        <v/>
      </c>
    </row>
    <row r="327" spans="1:22" x14ac:dyDescent="0.2">
      <c r="A327" s="1">
        <v>210</v>
      </c>
      <c r="B327" s="1" t="s">
        <v>71</v>
      </c>
      <c r="C327" s="8">
        <v>2</v>
      </c>
      <c r="D327" s="29">
        <f>SUMIFS('2013Figures'!$J:$J,'2013Figures'!$C:$C,$A327,'2013Figures'!$H:$H,$B327,'2013Figures'!$I:$I,$C327)</f>
        <v>0</v>
      </c>
      <c r="E327" s="9">
        <f>SUMIFS('2013Figures'!$J:$J,'2013Figures'!$C:$C,$A327,'2013Figures'!$H:$H,$B327,'2013Figures'!$I:$I,$C327,'2013Figures'!$B:$B,"BrokerToCy",'2013Figures'!$G:$G,"E1")</f>
        <v>0</v>
      </c>
      <c r="F327" s="9">
        <f>SUMIFS('2013Figures'!$J:$J,'2013Figures'!$C:$C,$A327,'2013Figures'!$H:$H,$B327,'2013Figures'!$I:$I,$C327,'2013Figures'!$B:$B,"BrokerToCy",'2013Figures'!$G:$G,"P1")</f>
        <v>0</v>
      </c>
      <c r="G327" s="9">
        <f>SUMIFS('2013Figures'!$J:$J,'2013Figures'!$C:$C,$A327,'2013Figures'!$H:$H,$B327,'2013Figures'!$I:$I,$C327,'2013Figures'!$B:$B,"CyToBroker",'2013Figures'!$G:$G,"E1")</f>
        <v>0</v>
      </c>
      <c r="H327" s="9">
        <f>SUMIFS('2013Figures'!$J:$J,'2013Figures'!$C:$C,$A327,'2013Figures'!$H:$H,$B327,'2013Figures'!$I:$I,$C327,'2013Figures'!$B:$B,"CyToBroker",'2013Figures'!$G:$G,"P1")</f>
        <v>0</v>
      </c>
      <c r="J327" s="8">
        <v>201101</v>
      </c>
      <c r="L327" s="42">
        <f>SUMIFS('2012Figures'!$J:$J,'2012Figures'!$C:$C,$A327,'2012Figures'!$H:$H,$B327,'2012Figures'!$I:$I,$C327)</f>
        <v>0</v>
      </c>
      <c r="M327" s="42">
        <f>SUMIFS('2012Figures'!$J:$J,'2012Figures'!$C:$C,$A327,'2012Figures'!$H:$H,$B327,'2012Figures'!$I:$I,$C327,'2012Figures'!$B:$B,"BrokerToCy",'2012Figures'!$G:$G,"E1")</f>
        <v>0</v>
      </c>
      <c r="N327" s="42">
        <f>SUMIFS('2012Figures'!$J:$J,'2012Figures'!$C:$C,$A327,'2012Figures'!$H:$H,$B327,'2012Figures'!$I:$I,$C327,'2012Figures'!$B:$B,"BrokerToCy",'2012Figures'!$G:$G,"P1")</f>
        <v>0</v>
      </c>
      <c r="O327" s="42">
        <f>SUMIFS('2012Figures'!$J:$J,'2012Figures'!$C:$C,$A327,'2012Figures'!$H:$H,$B327,'2012Figures'!$I:$I,$C327,'2012Figures'!$B:$B,"CyToBroker",'2012Figures'!$G:$G,"E1")</f>
        <v>0</v>
      </c>
      <c r="P327" s="42">
        <f>SUMIFS('2012Figures'!$J:$J,'2012Figures'!$C:$C,$A327,'2012Figures'!$H:$H,$B327,'2012Figures'!$I:$I,$C327,'2012Figures'!$B:$B,"CyToBroker",'2012Figures'!$G:$G,"P1")</f>
        <v>0</v>
      </c>
      <c r="R327" s="46" t="str">
        <f t="shared" si="66"/>
        <v/>
      </c>
      <c r="S327" s="46" t="str">
        <f t="shared" si="62"/>
        <v/>
      </c>
      <c r="T327" s="46" t="str">
        <f t="shared" si="63"/>
        <v/>
      </c>
      <c r="U327" s="46" t="str">
        <f t="shared" si="64"/>
        <v/>
      </c>
      <c r="V327" s="46" t="str">
        <f t="shared" si="65"/>
        <v/>
      </c>
    </row>
    <row r="328" spans="1:22" x14ac:dyDescent="0.2">
      <c r="A328" s="1">
        <v>210</v>
      </c>
      <c r="B328" s="1" t="s">
        <v>71</v>
      </c>
      <c r="C328" s="8">
        <v>1</v>
      </c>
      <c r="D328" s="29">
        <f>SUMIFS('2013Figures'!$J:$J,'2013Figures'!$C:$C,$A328,'2013Figures'!$H:$H,$B328,'2013Figures'!$I:$I,$C328)</f>
        <v>24</v>
      </c>
      <c r="E328" s="9">
        <f>SUMIFS('2013Figures'!$J:$J,'2013Figures'!$C:$C,$A328,'2013Figures'!$H:$H,$B328,'2013Figures'!$I:$I,$C328,'2013Figures'!$B:$B,"BrokerToCy",'2013Figures'!$G:$G,"E1")</f>
        <v>0</v>
      </c>
      <c r="F328" s="9">
        <f>SUMIFS('2013Figures'!$J:$J,'2013Figures'!$C:$C,$A328,'2013Figures'!$H:$H,$B328,'2013Figures'!$I:$I,$C328,'2013Figures'!$B:$B,"BrokerToCy",'2013Figures'!$G:$G,"P1")</f>
        <v>0</v>
      </c>
      <c r="G328" s="9">
        <f>SUMIFS('2013Figures'!$J:$J,'2013Figures'!$C:$C,$A328,'2013Figures'!$H:$H,$B328,'2013Figures'!$I:$I,$C328,'2013Figures'!$B:$B,"CyToBroker",'2013Figures'!$G:$G,"E1")</f>
        <v>24</v>
      </c>
      <c r="H328" s="9">
        <f>SUMIFS('2013Figures'!$J:$J,'2013Figures'!$C:$C,$A328,'2013Figures'!$H:$H,$B328,'2013Figures'!$I:$I,$C328,'2013Figures'!$B:$B,"CyToBroker",'2013Figures'!$G:$G,"P1")</f>
        <v>0</v>
      </c>
      <c r="J328" s="8">
        <v>200901</v>
      </c>
      <c r="L328" s="42">
        <f>SUMIFS('2012Figures'!$J:$J,'2012Figures'!$C:$C,$A328,'2012Figures'!$H:$H,$B328,'2012Figures'!$I:$I,$C328)</f>
        <v>174333</v>
      </c>
      <c r="M328" s="42">
        <f>SUMIFS('2012Figures'!$J:$J,'2012Figures'!$C:$C,$A328,'2012Figures'!$H:$H,$B328,'2012Figures'!$I:$I,$C328,'2012Figures'!$B:$B,"BrokerToCy",'2012Figures'!$G:$G,"E1")</f>
        <v>0</v>
      </c>
      <c r="N328" s="42">
        <f>SUMIFS('2012Figures'!$J:$J,'2012Figures'!$C:$C,$A328,'2012Figures'!$H:$H,$B328,'2012Figures'!$I:$I,$C328,'2012Figures'!$B:$B,"BrokerToCy",'2012Figures'!$G:$G,"P1")</f>
        <v>0</v>
      </c>
      <c r="O328" s="42">
        <f>SUMIFS('2012Figures'!$J:$J,'2012Figures'!$C:$C,$A328,'2012Figures'!$H:$H,$B328,'2012Figures'!$I:$I,$C328,'2012Figures'!$B:$B,"CyToBroker",'2012Figures'!$G:$G,"E1")</f>
        <v>174333</v>
      </c>
      <c r="P328" s="42">
        <f>SUMIFS('2012Figures'!$J:$J,'2012Figures'!$C:$C,$A328,'2012Figures'!$H:$H,$B328,'2012Figures'!$I:$I,$C328,'2012Figures'!$B:$B,"CyToBroker",'2012Figures'!$G:$G,"P1")</f>
        <v>0</v>
      </c>
      <c r="R328" s="46">
        <f t="shared" si="66"/>
        <v>-1</v>
      </c>
      <c r="S328" s="46" t="str">
        <f t="shared" si="62"/>
        <v/>
      </c>
      <c r="T328" s="46" t="str">
        <f t="shared" si="63"/>
        <v/>
      </c>
      <c r="U328" s="46">
        <f t="shared" si="64"/>
        <v>-1</v>
      </c>
      <c r="V328" s="46" t="str">
        <f t="shared" si="65"/>
        <v/>
      </c>
    </row>
    <row r="329" spans="1:22" x14ac:dyDescent="0.2">
      <c r="A329" s="1">
        <v>210</v>
      </c>
      <c r="B329" s="1" t="s">
        <v>71</v>
      </c>
      <c r="D329" s="29">
        <f>SUMIFS('2013Figures'!$J:$J,'2013Figures'!$C:$C,$A329,'2013Figures'!$I:$I,"")</f>
        <v>1</v>
      </c>
      <c r="E329" s="9">
        <f>SUMIFS('2013Figures'!$J:$J,'2013Figures'!$C:$C,$A329,'2013Figures'!$I:$I,"",'2013Figures'!$B:$B,"BrokerToCy",'2013Figures'!$G:$G,"E1")</f>
        <v>0</v>
      </c>
      <c r="F329" s="9">
        <f>SUMIFS('2013Figures'!$J:$J,'2013Figures'!$C:$C,$A329,'2013Figures'!$I:$I,"",'2013Figures'!$B:$B,"BrokerToCy",'2013Figures'!$G:$G,"P1")</f>
        <v>0</v>
      </c>
      <c r="G329" s="9">
        <f>SUMIFS('2013Figures'!$J:$J,'2013Figures'!$C:$C,$A329,'2013Figures'!$I:$I,"",'2013Figures'!$B:$B,"CyToBroker",'2013Figures'!$G:$G,"E1")</f>
        <v>1</v>
      </c>
      <c r="H329" s="9">
        <f>SUMIFS('2013Figures'!$J:$J,'2013Figures'!$C:$C,$A329,'2013Figures'!$I:$I,"",'2013Figures'!$B:$B,"CyToBroker",'2013Figures'!$G:$G,"P1")</f>
        <v>0</v>
      </c>
      <c r="J329" s="8" t="s">
        <v>131</v>
      </c>
      <c r="L329" s="42">
        <f>SUMIFS('2012Figures'!$J:$J,'2012Figures'!$C:$C,$A329,'2012Figures'!$I:$I,"")</f>
        <v>5</v>
      </c>
      <c r="M329" s="42">
        <f>SUMIFS('2012Figures'!$J:$J,'2012Figures'!$C:$C,$A329,'2012Figures'!$I:$I,"",'2012Figures'!$B:$B,"BrokerToCy",'2012Figures'!$G:$G,"E1")</f>
        <v>0</v>
      </c>
      <c r="N329" s="42">
        <f>SUMIFS('2012Figures'!$J:$J,'2012Figures'!$C:$C,$A329,'2012Figures'!$I:$I,"",'2012Figures'!$B:$B,"BrokerToCy",'2012Figures'!$G:$G,"P1")</f>
        <v>0</v>
      </c>
      <c r="O329" s="42">
        <f>SUMIFS('2012Figures'!$J:$J,'2012Figures'!$C:$C,$A329,'2012Figures'!$I:$I,"",'2012Figures'!$B:$B,"CyToBroker",'2012Figures'!$G:$G,"E1")</f>
        <v>5</v>
      </c>
      <c r="P329" s="42">
        <f>SUMIFS('2012Figures'!$J:$J,'2012Figures'!$C:$C,$A329,'2012Figures'!$I:$I,"",'2012Figures'!$B:$B,"CyToBroker",'2012Figures'!$G:$G,"P1")</f>
        <v>0</v>
      </c>
      <c r="R329" s="46">
        <f t="shared" si="66"/>
        <v>-0.8</v>
      </c>
      <c r="S329" s="46" t="str">
        <f t="shared" si="62"/>
        <v/>
      </c>
      <c r="T329" s="46" t="str">
        <f t="shared" si="63"/>
        <v/>
      </c>
      <c r="U329" s="46">
        <f t="shared" si="64"/>
        <v>-0.8</v>
      </c>
      <c r="V329" s="46" t="str">
        <f t="shared" si="65"/>
        <v/>
      </c>
    </row>
    <row r="330" spans="1:22" x14ac:dyDescent="0.2">
      <c r="A330" s="21"/>
      <c r="B330" s="21" t="s">
        <v>92</v>
      </c>
      <c r="C330" s="22"/>
      <c r="D330" s="23">
        <f>SUM(E330:H330)</f>
        <v>109950</v>
      </c>
      <c r="E330" s="23">
        <f>SUM(E324:E329)</f>
        <v>0</v>
      </c>
      <c r="F330" s="23">
        <f>SUM(F324:F329)</f>
        <v>0</v>
      </c>
      <c r="G330" s="23">
        <f>SUM(G324:G329)</f>
        <v>109950</v>
      </c>
      <c r="H330" s="23">
        <f>SUM(H324:H329)</f>
        <v>0</v>
      </c>
      <c r="I330" s="21"/>
      <c r="J330" s="22"/>
      <c r="K330" s="21"/>
      <c r="L330" s="43">
        <f>SUM(M330:P330)</f>
        <v>177786</v>
      </c>
      <c r="M330" s="43">
        <f>SUM(M324:M329)</f>
        <v>0</v>
      </c>
      <c r="N330" s="43">
        <f>SUM(N324:N329)</f>
        <v>0</v>
      </c>
      <c r="O330" s="43">
        <f>SUM(O324:O329)</f>
        <v>177786</v>
      </c>
      <c r="P330" s="43">
        <f>SUM(P324:P329)</f>
        <v>0</v>
      </c>
      <c r="Q330" s="21"/>
      <c r="R330" s="21"/>
      <c r="S330" s="21"/>
      <c r="T330" s="21"/>
      <c r="U330" s="21"/>
      <c r="V330" s="21"/>
    </row>
    <row r="331" spans="1:22" x14ac:dyDescent="0.2">
      <c r="A331" s="28">
        <v>211</v>
      </c>
      <c r="B331" s="28" t="s">
        <v>73</v>
      </c>
      <c r="C331" s="17" t="s">
        <v>88</v>
      </c>
      <c r="D331" s="18">
        <f>SUMIFS('2013Figures'!$J:$J,'2013Figures'!$C:$C,$A331)</f>
        <v>162395</v>
      </c>
      <c r="E331" s="18">
        <f>SUMIFS('2013Figures'!$J:$J,'2013Figures'!$C:$C,$A331,'2013Figures'!$B:$B,"BrokerToCy",'2013Figures'!$G:$G,"E1")</f>
        <v>0</v>
      </c>
      <c r="F331" s="18">
        <f>SUMIFS('2013Figures'!$J:$J,'2013Figures'!$C:$C,$A331,'2013Figures'!$B:$B,"BrokerToCy",'2013Figures'!$G:$G,"P1")</f>
        <v>0</v>
      </c>
      <c r="G331" s="18">
        <f>SUMIFS('2013Figures'!$J:$J,'2013Figures'!$C:$C,$A331,'2013Figures'!$B:$B,"CyToBroker",'2013Figures'!$G:$G,"E1")</f>
        <v>162395</v>
      </c>
      <c r="H331" s="18">
        <f>SUMIFS('2013Figures'!$J:$J,'2013Figures'!$C:$C,$A331,'2013Figures'!$B:$B,"CyToBroker",'2013Figures'!$G:$G,"P1")</f>
        <v>0</v>
      </c>
      <c r="I331" s="28"/>
      <c r="J331" s="17"/>
      <c r="K331" s="28"/>
      <c r="L331" s="41">
        <f>SUMIFS('2012Figures'!$J:$J,'2012Figures'!$C:$C,$A331)</f>
        <v>241496</v>
      </c>
      <c r="M331" s="41">
        <f>SUMIFS('2012Figures'!$J:$J,'2012Figures'!$C:$C,$A331,'2012Figures'!$B:$B,"BrokerToCy",'2012Figures'!$G:$G,"E1")</f>
        <v>0</v>
      </c>
      <c r="N331" s="41">
        <f>SUMIFS('2012Figures'!$J:$J,'2012Figures'!$C:$C,$A331,'2012Figures'!$B:$B,"BrokerToCy",'2012Figures'!$G:$G,"P1")</f>
        <v>0</v>
      </c>
      <c r="O331" s="41">
        <f>SUMIFS('2012Figures'!$J:$J,'2012Figures'!$C:$C,$A331,'2012Figures'!$B:$B,"CyToBroker",'2012Figures'!$G:$G,"E1")</f>
        <v>241496</v>
      </c>
      <c r="P331" s="41">
        <f>SUMIFS('2012Figures'!$J:$J,'2012Figures'!$C:$C,$A331,'2012Figures'!$B:$B,"CyToBroker",'2012Figures'!$G:$G,"P1")</f>
        <v>0</v>
      </c>
      <c r="Q331" s="28"/>
      <c r="R331" s="46">
        <f t="shared" si="66"/>
        <v>-0.33</v>
      </c>
      <c r="S331" s="46" t="str">
        <f t="shared" si="62"/>
        <v/>
      </c>
      <c r="T331" s="46" t="str">
        <f t="shared" si="63"/>
        <v/>
      </c>
      <c r="U331" s="46">
        <f t="shared" si="64"/>
        <v>-0.33</v>
      </c>
      <c r="V331" s="46" t="str">
        <f t="shared" si="65"/>
        <v/>
      </c>
    </row>
    <row r="332" spans="1:22" x14ac:dyDescent="0.2">
      <c r="A332" s="1">
        <v>211</v>
      </c>
      <c r="B332" s="1" t="s">
        <v>73</v>
      </c>
      <c r="C332" s="8">
        <v>5</v>
      </c>
      <c r="D332" s="29">
        <f>SUMIFS('2013Figures'!$J:$J,'2013Figures'!$C:$C,$A332,'2013Figures'!$H:$H,$B332,'2013Figures'!$I:$I,$C332)</f>
        <v>0</v>
      </c>
      <c r="E332" s="9">
        <f>SUMIFS('2013Figures'!$J:$J,'2013Figures'!$C:$C,$A332,'2013Figures'!$H:$H,$B332,'2013Figures'!$I:$I,$C332,'2013Figures'!$B:$B,"BrokerToCy",'2013Figures'!$G:$G,"E1")</f>
        <v>0</v>
      </c>
      <c r="F332" s="9">
        <f>SUMIFS('2013Figures'!$J:$J,'2013Figures'!$C:$C,$A332,'2013Figures'!$H:$H,$B332,'2013Figures'!$I:$I,$C332,'2013Figures'!$B:$B,"BrokerToCy",'2013Figures'!$G:$G,"P1")</f>
        <v>0</v>
      </c>
      <c r="G332" s="9">
        <f>SUMIFS('2013Figures'!$J:$J,'2013Figures'!$C:$C,$A332,'2013Figures'!$H:$H,$B332,'2013Figures'!$I:$I,$C332,'2013Figures'!$B:$B,"CyToBroker",'2013Figures'!$G:$G,"E1")</f>
        <v>0</v>
      </c>
      <c r="H332" s="9">
        <f>SUMIFS('2013Figures'!$J:$J,'2013Figures'!$C:$C,$A332,'2013Figures'!$H:$H,$B332,'2013Figures'!$I:$I,$C332,'2013Figures'!$B:$B,"CyToBroker",'2013Figures'!$G:$G,"P1")</f>
        <v>0</v>
      </c>
      <c r="J332" s="8">
        <v>201501</v>
      </c>
      <c r="L332" s="42">
        <f>SUMIFS('2012Figures'!$J:$J,'2012Figures'!$C:$C,$A332,'2012Figures'!$H:$H,$B332,'2012Figures'!$I:$I,$C332)</f>
        <v>0</v>
      </c>
      <c r="M332" s="42">
        <f>SUMIFS('2012Figures'!$J:$J,'2012Figures'!$C:$C,$A332,'2012Figures'!$H:$H,$B332,'2012Figures'!$I:$I,$C332,'2012Figures'!$B:$B,"BrokerToCy",'2012Figures'!$G:$G,"E1")</f>
        <v>0</v>
      </c>
      <c r="N332" s="42">
        <f>SUMIFS('2012Figures'!$J:$J,'2012Figures'!$C:$C,$A332,'2012Figures'!$H:$H,$B332,'2012Figures'!$I:$I,$C332,'2012Figures'!$B:$B,"BrokerToCy",'2012Figures'!$G:$G,"P1")</f>
        <v>0</v>
      </c>
      <c r="O332" s="42">
        <f>SUMIFS('2012Figures'!$J:$J,'2012Figures'!$C:$C,$A332,'2012Figures'!$H:$H,$B332,'2012Figures'!$I:$I,$C332,'2012Figures'!$B:$B,"CyToBroker",'2012Figures'!$G:$G,"E1")</f>
        <v>0</v>
      </c>
      <c r="P332" s="42">
        <f>SUMIFS('2012Figures'!$J:$J,'2012Figures'!$C:$C,$A332,'2012Figures'!$H:$H,$B332,'2012Figures'!$I:$I,$C332,'2012Figures'!$B:$B,"CyToBroker",'2012Figures'!$G:$G,"P1")</f>
        <v>0</v>
      </c>
      <c r="R332" s="46" t="str">
        <f t="shared" si="66"/>
        <v/>
      </c>
      <c r="S332" s="46" t="str">
        <f t="shared" si="62"/>
        <v/>
      </c>
      <c r="T332" s="46" t="str">
        <f t="shared" si="63"/>
        <v/>
      </c>
      <c r="U332" s="46" t="str">
        <f t="shared" si="64"/>
        <v/>
      </c>
      <c r="V332" s="46" t="str">
        <f t="shared" si="65"/>
        <v/>
      </c>
    </row>
    <row r="333" spans="1:22" x14ac:dyDescent="0.2">
      <c r="A333" s="1">
        <v>211</v>
      </c>
      <c r="B333" s="1" t="s">
        <v>73</v>
      </c>
      <c r="C333" s="8">
        <v>4</v>
      </c>
      <c r="D333" s="29">
        <f>SUMIFS('2013Figures'!$J:$J,'2013Figures'!$C:$C,$A333,'2013Figures'!$H:$H,$B333,'2013Figures'!$I:$I,$C333)</f>
        <v>162360</v>
      </c>
      <c r="E333" s="29">
        <f>SUMIFS('2013Figures'!$J:$J,'2013Figures'!$C:$C,$A333,'2013Figures'!$H:$H,$B333,'2013Figures'!$I:$I,$C333,'2013Figures'!$B:$B,"BrokerToCy",'2013Figures'!$G:$G,"E1")</f>
        <v>0</v>
      </c>
      <c r="F333" s="29">
        <f>SUMIFS('2013Figures'!$J:$J,'2013Figures'!$C:$C,$A333,'2013Figures'!$H:$H,$B333,'2013Figures'!$I:$I,$C333,'2013Figures'!$B:$B,"BrokerToCy",'2013Figures'!$G:$G,"P1")</f>
        <v>0</v>
      </c>
      <c r="G333" s="29">
        <f>SUMIFS('2013Figures'!$J:$J,'2013Figures'!$C:$C,$A333,'2013Figures'!$H:$H,$B333,'2013Figures'!$I:$I,$C333,'2013Figures'!$B:$B,"CyToBroker",'2013Figures'!$G:$G,"E1")</f>
        <v>162360</v>
      </c>
      <c r="H333" s="29">
        <f>SUMIFS('2013Figures'!$J:$J,'2013Figures'!$C:$C,$A333,'2013Figures'!$H:$H,$B333,'2013Figures'!$I:$I,$C333,'2013Figures'!$B:$B,"CyToBroker",'2013Figures'!$G:$G,"P1")</f>
        <v>0</v>
      </c>
      <c r="I333" s="30"/>
      <c r="J333" s="31">
        <v>201301</v>
      </c>
      <c r="K333" s="30"/>
      <c r="L333" s="42">
        <f>SUMIFS('2012Figures'!$J:$J,'2012Figures'!$C:$C,$A333,'2012Figures'!$H:$H,$B333,'2012Figures'!$I:$I,$C333)</f>
        <v>5839</v>
      </c>
      <c r="M333" s="42">
        <f>SUMIFS('2012Figures'!$J:$J,'2012Figures'!$C:$C,$A333,'2012Figures'!$H:$H,$B333,'2012Figures'!$I:$I,$C333,'2012Figures'!$B:$B,"BrokerToCy",'2012Figures'!$G:$G,"E1")</f>
        <v>0</v>
      </c>
      <c r="N333" s="42">
        <f>SUMIFS('2012Figures'!$J:$J,'2012Figures'!$C:$C,$A333,'2012Figures'!$H:$H,$B333,'2012Figures'!$I:$I,$C333,'2012Figures'!$B:$B,"BrokerToCy",'2012Figures'!$G:$G,"P1")</f>
        <v>0</v>
      </c>
      <c r="O333" s="42">
        <f>SUMIFS('2012Figures'!$J:$J,'2012Figures'!$C:$C,$A333,'2012Figures'!$H:$H,$B333,'2012Figures'!$I:$I,$C333,'2012Figures'!$B:$B,"CyToBroker",'2012Figures'!$G:$G,"E1")</f>
        <v>5839</v>
      </c>
      <c r="P333" s="42">
        <f>SUMIFS('2012Figures'!$J:$J,'2012Figures'!$C:$C,$A333,'2012Figures'!$H:$H,$B333,'2012Figures'!$I:$I,$C333,'2012Figures'!$B:$B,"CyToBroker",'2012Figures'!$G:$G,"P1")</f>
        <v>0</v>
      </c>
      <c r="Q333" s="30"/>
      <c r="R333" s="46">
        <f t="shared" si="66"/>
        <v>26.81</v>
      </c>
      <c r="S333" s="46" t="str">
        <f t="shared" si="62"/>
        <v/>
      </c>
      <c r="T333" s="46" t="str">
        <f t="shared" si="63"/>
        <v/>
      </c>
      <c r="U333" s="46">
        <f t="shared" si="64"/>
        <v>26.81</v>
      </c>
      <c r="V333" s="46" t="str">
        <f t="shared" si="65"/>
        <v/>
      </c>
    </row>
    <row r="334" spans="1:22" x14ac:dyDescent="0.2">
      <c r="A334" s="1">
        <v>211</v>
      </c>
      <c r="B334" s="1" t="s">
        <v>73</v>
      </c>
      <c r="C334" s="8">
        <v>3</v>
      </c>
      <c r="D334" s="29">
        <f>SUMIFS('2013Figures'!$J:$J,'2013Figures'!$C:$C,$A334,'2013Figures'!$H:$H,$B334,'2013Figures'!$I:$I,$C334)</f>
        <v>0</v>
      </c>
      <c r="E334" s="9">
        <f>SUMIFS('2013Figures'!$J:$J,'2013Figures'!$C:$C,$A334,'2013Figures'!$H:$H,$B334,'2013Figures'!$I:$I,$C334,'2013Figures'!$B:$B,"BrokerToCy",'2013Figures'!$G:$G,"E1")</f>
        <v>0</v>
      </c>
      <c r="F334" s="9">
        <f>SUMIFS('2013Figures'!$J:$J,'2013Figures'!$C:$C,$A334,'2013Figures'!$H:$H,$B334,'2013Figures'!$I:$I,$C334,'2013Figures'!$B:$B,"BrokerToCy",'2013Figures'!$G:$G,"P1")</f>
        <v>0</v>
      </c>
      <c r="G334" s="9">
        <f>SUMIFS('2013Figures'!$J:$J,'2013Figures'!$C:$C,$A334,'2013Figures'!$H:$H,$B334,'2013Figures'!$I:$I,$C334,'2013Figures'!$B:$B,"CyToBroker",'2013Figures'!$G:$G,"E1")</f>
        <v>0</v>
      </c>
      <c r="H334" s="9">
        <f>SUMIFS('2013Figures'!$J:$J,'2013Figures'!$C:$C,$A334,'2013Figures'!$H:$H,$B334,'2013Figures'!$I:$I,$C334,'2013Figures'!$B:$B,"CyToBroker",'2013Figures'!$G:$G,"P1")</f>
        <v>0</v>
      </c>
      <c r="J334" s="8">
        <v>201201</v>
      </c>
      <c r="L334" s="42">
        <f>SUMIFS('2012Figures'!$J:$J,'2012Figures'!$C:$C,$A334,'2012Figures'!$H:$H,$B334,'2012Figures'!$I:$I,$C334)</f>
        <v>0</v>
      </c>
      <c r="M334" s="42">
        <f>SUMIFS('2012Figures'!$J:$J,'2012Figures'!$C:$C,$A334,'2012Figures'!$H:$H,$B334,'2012Figures'!$I:$I,$C334,'2012Figures'!$B:$B,"BrokerToCy",'2012Figures'!$G:$G,"E1")</f>
        <v>0</v>
      </c>
      <c r="N334" s="42">
        <f>SUMIFS('2012Figures'!$J:$J,'2012Figures'!$C:$C,$A334,'2012Figures'!$H:$H,$B334,'2012Figures'!$I:$I,$C334,'2012Figures'!$B:$B,"BrokerToCy",'2012Figures'!$G:$G,"P1")</f>
        <v>0</v>
      </c>
      <c r="O334" s="42">
        <f>SUMIFS('2012Figures'!$J:$J,'2012Figures'!$C:$C,$A334,'2012Figures'!$H:$H,$B334,'2012Figures'!$I:$I,$C334,'2012Figures'!$B:$B,"CyToBroker",'2012Figures'!$G:$G,"E1")</f>
        <v>0</v>
      </c>
      <c r="P334" s="42">
        <f>SUMIFS('2012Figures'!$J:$J,'2012Figures'!$C:$C,$A334,'2012Figures'!$H:$H,$B334,'2012Figures'!$I:$I,$C334,'2012Figures'!$B:$B,"CyToBroker",'2012Figures'!$G:$G,"P1")</f>
        <v>0</v>
      </c>
      <c r="R334" s="46" t="str">
        <f t="shared" si="66"/>
        <v/>
      </c>
      <c r="S334" s="46" t="str">
        <f t="shared" si="62"/>
        <v/>
      </c>
      <c r="T334" s="46" t="str">
        <f t="shared" si="63"/>
        <v/>
      </c>
      <c r="U334" s="46" t="str">
        <f t="shared" si="64"/>
        <v/>
      </c>
      <c r="V334" s="46" t="str">
        <f t="shared" si="65"/>
        <v/>
      </c>
    </row>
    <row r="335" spans="1:22" x14ac:dyDescent="0.2">
      <c r="A335" s="1">
        <v>211</v>
      </c>
      <c r="B335" s="1" t="s">
        <v>73</v>
      </c>
      <c r="C335" s="8">
        <v>2</v>
      </c>
      <c r="D335" s="29">
        <f>SUMIFS('2013Figures'!$J:$J,'2013Figures'!$C:$C,$A335,'2013Figures'!$H:$H,$B335,'2013Figures'!$I:$I,$C335)</f>
        <v>0</v>
      </c>
      <c r="E335" s="9">
        <f>SUMIFS('2013Figures'!$J:$J,'2013Figures'!$C:$C,$A335,'2013Figures'!$H:$H,$B335,'2013Figures'!$I:$I,$C335,'2013Figures'!$B:$B,"BrokerToCy",'2013Figures'!$G:$G,"E1")</f>
        <v>0</v>
      </c>
      <c r="F335" s="9">
        <f>SUMIFS('2013Figures'!$J:$J,'2013Figures'!$C:$C,$A335,'2013Figures'!$H:$H,$B335,'2013Figures'!$I:$I,$C335,'2013Figures'!$B:$B,"BrokerToCy",'2013Figures'!$G:$G,"P1")</f>
        <v>0</v>
      </c>
      <c r="G335" s="9">
        <f>SUMIFS('2013Figures'!$J:$J,'2013Figures'!$C:$C,$A335,'2013Figures'!$H:$H,$B335,'2013Figures'!$I:$I,$C335,'2013Figures'!$B:$B,"CyToBroker",'2013Figures'!$G:$G,"E1")</f>
        <v>0</v>
      </c>
      <c r="H335" s="9">
        <f>SUMIFS('2013Figures'!$J:$J,'2013Figures'!$C:$C,$A335,'2013Figures'!$H:$H,$B335,'2013Figures'!$I:$I,$C335,'2013Figures'!$B:$B,"CyToBroker",'2013Figures'!$G:$G,"P1")</f>
        <v>0</v>
      </c>
      <c r="J335" s="8">
        <v>201101</v>
      </c>
      <c r="L335" s="42">
        <f>SUMIFS('2012Figures'!$J:$J,'2012Figures'!$C:$C,$A335,'2012Figures'!$H:$H,$B335,'2012Figures'!$I:$I,$C335)</f>
        <v>0</v>
      </c>
      <c r="M335" s="42">
        <f>SUMIFS('2012Figures'!$J:$J,'2012Figures'!$C:$C,$A335,'2012Figures'!$H:$H,$B335,'2012Figures'!$I:$I,$C335,'2012Figures'!$B:$B,"BrokerToCy",'2012Figures'!$G:$G,"E1")</f>
        <v>0</v>
      </c>
      <c r="N335" s="42">
        <f>SUMIFS('2012Figures'!$J:$J,'2012Figures'!$C:$C,$A335,'2012Figures'!$H:$H,$B335,'2012Figures'!$I:$I,$C335,'2012Figures'!$B:$B,"BrokerToCy",'2012Figures'!$G:$G,"P1")</f>
        <v>0</v>
      </c>
      <c r="O335" s="42">
        <f>SUMIFS('2012Figures'!$J:$J,'2012Figures'!$C:$C,$A335,'2012Figures'!$H:$H,$B335,'2012Figures'!$I:$I,$C335,'2012Figures'!$B:$B,"CyToBroker",'2012Figures'!$G:$G,"E1")</f>
        <v>0</v>
      </c>
      <c r="P335" s="42">
        <f>SUMIFS('2012Figures'!$J:$J,'2012Figures'!$C:$C,$A335,'2012Figures'!$H:$H,$B335,'2012Figures'!$I:$I,$C335,'2012Figures'!$B:$B,"CyToBroker",'2012Figures'!$G:$G,"P1")</f>
        <v>0</v>
      </c>
      <c r="R335" s="46" t="str">
        <f t="shared" si="66"/>
        <v/>
      </c>
      <c r="S335" s="46" t="str">
        <f t="shared" si="62"/>
        <v/>
      </c>
      <c r="T335" s="46" t="str">
        <f t="shared" si="63"/>
        <v/>
      </c>
      <c r="U335" s="46" t="str">
        <f t="shared" si="64"/>
        <v/>
      </c>
      <c r="V335" s="46" t="str">
        <f t="shared" si="65"/>
        <v/>
      </c>
    </row>
    <row r="336" spans="1:22" x14ac:dyDescent="0.2">
      <c r="A336" s="1">
        <v>211</v>
      </c>
      <c r="B336" s="1" t="s">
        <v>73</v>
      </c>
      <c r="C336" s="8">
        <v>1</v>
      </c>
      <c r="D336" s="29">
        <f>SUMIFS('2013Figures'!$J:$J,'2013Figures'!$C:$C,$A336,'2013Figures'!$H:$H,$B336,'2013Figures'!$I:$I,$C336)</f>
        <v>30</v>
      </c>
      <c r="E336" s="9">
        <f>SUMIFS('2013Figures'!$J:$J,'2013Figures'!$C:$C,$A336,'2013Figures'!$H:$H,$B336,'2013Figures'!$I:$I,$C336,'2013Figures'!$B:$B,"BrokerToCy",'2013Figures'!$G:$G,"E1")</f>
        <v>0</v>
      </c>
      <c r="F336" s="9">
        <f>SUMIFS('2013Figures'!$J:$J,'2013Figures'!$C:$C,$A336,'2013Figures'!$H:$H,$B336,'2013Figures'!$I:$I,$C336,'2013Figures'!$B:$B,"BrokerToCy",'2013Figures'!$G:$G,"P1")</f>
        <v>0</v>
      </c>
      <c r="G336" s="9">
        <f>SUMIFS('2013Figures'!$J:$J,'2013Figures'!$C:$C,$A336,'2013Figures'!$H:$H,$B336,'2013Figures'!$I:$I,$C336,'2013Figures'!$B:$B,"CyToBroker",'2013Figures'!$G:$G,"E1")</f>
        <v>30</v>
      </c>
      <c r="H336" s="9">
        <f>SUMIFS('2013Figures'!$J:$J,'2013Figures'!$C:$C,$A336,'2013Figures'!$H:$H,$B336,'2013Figures'!$I:$I,$C336,'2013Figures'!$B:$B,"CyToBroker",'2013Figures'!$G:$G,"P1")</f>
        <v>0</v>
      </c>
      <c r="J336" s="8">
        <v>200901</v>
      </c>
      <c r="L336" s="42">
        <f>SUMIFS('2012Figures'!$J:$J,'2012Figures'!$C:$C,$A336,'2012Figures'!$H:$H,$B336,'2012Figures'!$I:$I,$C336)</f>
        <v>235080</v>
      </c>
      <c r="M336" s="42">
        <f>SUMIFS('2012Figures'!$J:$J,'2012Figures'!$C:$C,$A336,'2012Figures'!$H:$H,$B336,'2012Figures'!$I:$I,$C336,'2012Figures'!$B:$B,"BrokerToCy",'2012Figures'!$G:$G,"E1")</f>
        <v>0</v>
      </c>
      <c r="N336" s="42">
        <f>SUMIFS('2012Figures'!$J:$J,'2012Figures'!$C:$C,$A336,'2012Figures'!$H:$H,$B336,'2012Figures'!$I:$I,$C336,'2012Figures'!$B:$B,"BrokerToCy",'2012Figures'!$G:$G,"P1")</f>
        <v>0</v>
      </c>
      <c r="O336" s="42">
        <f>SUMIFS('2012Figures'!$J:$J,'2012Figures'!$C:$C,$A336,'2012Figures'!$H:$H,$B336,'2012Figures'!$I:$I,$C336,'2012Figures'!$B:$B,"CyToBroker",'2012Figures'!$G:$G,"E1")</f>
        <v>235080</v>
      </c>
      <c r="P336" s="42">
        <f>SUMIFS('2012Figures'!$J:$J,'2012Figures'!$C:$C,$A336,'2012Figures'!$H:$H,$B336,'2012Figures'!$I:$I,$C336,'2012Figures'!$B:$B,"CyToBroker",'2012Figures'!$G:$G,"P1")</f>
        <v>0</v>
      </c>
      <c r="R336" s="46">
        <f t="shared" si="66"/>
        <v>-1</v>
      </c>
      <c r="S336" s="46" t="str">
        <f t="shared" si="62"/>
        <v/>
      </c>
      <c r="T336" s="46" t="str">
        <f t="shared" si="63"/>
        <v/>
      </c>
      <c r="U336" s="46">
        <f t="shared" si="64"/>
        <v>-1</v>
      </c>
      <c r="V336" s="46" t="str">
        <f t="shared" si="65"/>
        <v/>
      </c>
    </row>
    <row r="337" spans="1:22" x14ac:dyDescent="0.2">
      <c r="A337" s="1">
        <v>211</v>
      </c>
      <c r="B337" s="1" t="s">
        <v>73</v>
      </c>
      <c r="D337" s="29">
        <f>SUMIFS('2013Figures'!$J:$J,'2013Figures'!$C:$C,$A337,'2013Figures'!$I:$I,"")</f>
        <v>5</v>
      </c>
      <c r="E337" s="9">
        <f>SUMIFS('2013Figures'!$J:$J,'2013Figures'!$C:$C,$A337,'2013Figures'!$I:$I,"",'2013Figures'!$B:$B,"BrokerToCy",'2013Figures'!$G:$G,"E1")</f>
        <v>0</v>
      </c>
      <c r="F337" s="9">
        <f>SUMIFS('2013Figures'!$J:$J,'2013Figures'!$C:$C,$A337,'2013Figures'!$I:$I,"",'2013Figures'!$B:$B,"BrokerToCy",'2013Figures'!$G:$G,"P1")</f>
        <v>0</v>
      </c>
      <c r="G337" s="9">
        <f>SUMIFS('2013Figures'!$J:$J,'2013Figures'!$C:$C,$A337,'2013Figures'!$I:$I,"",'2013Figures'!$B:$B,"CyToBroker",'2013Figures'!$G:$G,"E1")</f>
        <v>5</v>
      </c>
      <c r="H337" s="9">
        <f>SUMIFS('2013Figures'!$J:$J,'2013Figures'!$C:$C,$A337,'2013Figures'!$I:$I,"",'2013Figures'!$B:$B,"CyToBroker",'2013Figures'!$G:$G,"P1")</f>
        <v>0</v>
      </c>
      <c r="J337" s="8" t="s">
        <v>131</v>
      </c>
      <c r="L337" s="42">
        <f>SUMIFS('2012Figures'!$J:$J,'2012Figures'!$C:$C,$A337,'2012Figures'!$I:$I,"")</f>
        <v>577</v>
      </c>
      <c r="M337" s="42">
        <f>SUMIFS('2012Figures'!$J:$J,'2012Figures'!$C:$C,$A337,'2012Figures'!$I:$I,"",'2012Figures'!$B:$B,"BrokerToCy",'2012Figures'!$G:$G,"E1")</f>
        <v>0</v>
      </c>
      <c r="N337" s="42">
        <f>SUMIFS('2012Figures'!$J:$J,'2012Figures'!$C:$C,$A337,'2012Figures'!$I:$I,"",'2012Figures'!$B:$B,"BrokerToCy",'2012Figures'!$G:$G,"P1")</f>
        <v>0</v>
      </c>
      <c r="O337" s="42">
        <f>SUMIFS('2012Figures'!$J:$J,'2012Figures'!$C:$C,$A337,'2012Figures'!$I:$I,"",'2012Figures'!$B:$B,"CyToBroker",'2012Figures'!$G:$G,"E1")</f>
        <v>577</v>
      </c>
      <c r="P337" s="42">
        <f>SUMIFS('2012Figures'!$J:$J,'2012Figures'!$C:$C,$A337,'2012Figures'!$I:$I,"",'2012Figures'!$B:$B,"CyToBroker",'2012Figures'!$G:$G,"P1")</f>
        <v>0</v>
      </c>
      <c r="R337" s="46">
        <f t="shared" si="66"/>
        <v>-0.99</v>
      </c>
      <c r="S337" s="46" t="str">
        <f t="shared" si="62"/>
        <v/>
      </c>
      <c r="T337" s="46" t="str">
        <f t="shared" si="63"/>
        <v/>
      </c>
      <c r="U337" s="46">
        <f t="shared" si="64"/>
        <v>-0.99</v>
      </c>
      <c r="V337" s="46" t="str">
        <f t="shared" si="65"/>
        <v/>
      </c>
    </row>
    <row r="338" spans="1:22" x14ac:dyDescent="0.2">
      <c r="A338" s="21"/>
      <c r="B338" s="21" t="s">
        <v>92</v>
      </c>
      <c r="C338" s="22"/>
      <c r="D338" s="23">
        <f>SUM(E338:H338)</f>
        <v>162395</v>
      </c>
      <c r="E338" s="23">
        <f>SUM(E332:E337)</f>
        <v>0</v>
      </c>
      <c r="F338" s="23">
        <f>SUM(F332:F337)</f>
        <v>0</v>
      </c>
      <c r="G338" s="23">
        <f>SUM(G332:G337)</f>
        <v>162395</v>
      </c>
      <c r="H338" s="23">
        <f>SUM(H332:H337)</f>
        <v>0</v>
      </c>
      <c r="I338" s="21"/>
      <c r="J338" s="22"/>
      <c r="K338" s="21"/>
      <c r="L338" s="43">
        <f>SUM(M338:P338)</f>
        <v>241496</v>
      </c>
      <c r="M338" s="43">
        <f>SUM(M332:M337)</f>
        <v>0</v>
      </c>
      <c r="N338" s="43">
        <f>SUM(N332:N337)</f>
        <v>0</v>
      </c>
      <c r="O338" s="43">
        <f>SUM(O332:O337)</f>
        <v>241496</v>
      </c>
      <c r="P338" s="43">
        <f>SUM(P332:P337)</f>
        <v>0</v>
      </c>
      <c r="Q338" s="21"/>
      <c r="R338" s="21"/>
      <c r="S338" s="21"/>
      <c r="T338" s="21"/>
      <c r="U338" s="21"/>
      <c r="V338" s="21"/>
    </row>
    <row r="339" spans="1:22" x14ac:dyDescent="0.2">
      <c r="A339" s="28">
        <v>214</v>
      </c>
      <c r="B339" s="28" t="s">
        <v>115</v>
      </c>
      <c r="C339" s="17" t="s">
        <v>88</v>
      </c>
      <c r="D339" s="18">
        <f>SUMIFS('2013Figures'!$J:$J,'2013Figures'!$C:$C,$A339)</f>
        <v>0</v>
      </c>
      <c r="E339" s="18">
        <f>SUMIFS('2013Figures'!$J:$J,'2013Figures'!$C:$C,$A339,'2013Figures'!$B:$B,"BrokerToCy",'2013Figures'!$G:$G,"E1")</f>
        <v>0</v>
      </c>
      <c r="F339" s="18">
        <f>SUMIFS('2013Figures'!$J:$J,'2013Figures'!$C:$C,$A339,'2013Figures'!$B:$B,"BrokerToCy",'2013Figures'!$G:$G,"P1")</f>
        <v>0</v>
      </c>
      <c r="G339" s="18">
        <f>SUMIFS('2013Figures'!$J:$J,'2013Figures'!$C:$C,$A339,'2013Figures'!$B:$B,"CyToBroker",'2013Figures'!$G:$G,"E1")</f>
        <v>0</v>
      </c>
      <c r="H339" s="18">
        <f>SUMIFS('2013Figures'!$J:$J,'2013Figures'!$C:$C,$A339,'2013Figures'!$B:$B,"CyToBroker",'2013Figures'!$G:$G,"P1")</f>
        <v>0</v>
      </c>
      <c r="I339" s="28"/>
      <c r="J339" s="17"/>
      <c r="K339" s="28"/>
      <c r="L339" s="41">
        <f>SUMIFS('2012Figures'!$J:$J,'2012Figures'!$C:$C,$A339)</f>
        <v>0</v>
      </c>
      <c r="M339" s="41">
        <f>SUMIFS('2012Figures'!$J:$J,'2012Figures'!$C:$C,$A339,'2012Figures'!$B:$B,"BrokerToCy",'2012Figures'!$G:$G,"E1")</f>
        <v>0</v>
      </c>
      <c r="N339" s="41">
        <f>SUMIFS('2012Figures'!$J:$J,'2012Figures'!$C:$C,$A339,'2012Figures'!$B:$B,"BrokerToCy",'2012Figures'!$G:$G,"P1")</f>
        <v>0</v>
      </c>
      <c r="O339" s="41">
        <f>SUMIFS('2012Figures'!$J:$J,'2012Figures'!$C:$C,$A339,'2012Figures'!$B:$B,"CyToBroker",'2012Figures'!$G:$G,"E1")</f>
        <v>0</v>
      </c>
      <c r="P339" s="41">
        <f>SUMIFS('2012Figures'!$J:$J,'2012Figures'!$C:$C,$A339,'2012Figures'!$B:$B,"CyToBroker",'2012Figures'!$G:$G,"P1")</f>
        <v>0</v>
      </c>
      <c r="Q339" s="28"/>
      <c r="R339" s="46" t="str">
        <f t="shared" si="66"/>
        <v/>
      </c>
      <c r="S339" s="46" t="str">
        <f t="shared" si="62"/>
        <v/>
      </c>
      <c r="T339" s="46" t="str">
        <f t="shared" si="63"/>
        <v/>
      </c>
      <c r="U339" s="46" t="str">
        <f t="shared" si="64"/>
        <v/>
      </c>
      <c r="V339" s="46" t="str">
        <f t="shared" si="65"/>
        <v/>
      </c>
    </row>
    <row r="340" spans="1:22" x14ac:dyDescent="0.2">
      <c r="A340" s="1">
        <v>214</v>
      </c>
      <c r="B340" s="1" t="s">
        <v>115</v>
      </c>
      <c r="C340" s="8">
        <v>1</v>
      </c>
      <c r="D340" s="29">
        <f>SUMIFS('2013Figures'!$J:$J,'2013Figures'!$C:$C,$A340,'2013Figures'!$H:$H,$B340,'2013Figures'!$I:$I,$C340)</f>
        <v>0</v>
      </c>
      <c r="E340" s="29">
        <f>SUMIFS('2013Figures'!$J:$J,'2013Figures'!$C:$C,$A340,'2013Figures'!$H:$H,$B340,'2013Figures'!$I:$I,$C340,'2013Figures'!$B:$B,"BrokerToCy",'2013Figures'!$G:$G,"E1")</f>
        <v>0</v>
      </c>
      <c r="F340" s="29">
        <f>SUMIFS('2013Figures'!$J:$J,'2013Figures'!$C:$C,$A340,'2013Figures'!$H:$H,$B340,'2013Figures'!$I:$I,$C340,'2013Figures'!$B:$B,"BrokerToCy",'2013Figures'!$G:$G,"P1")</f>
        <v>0</v>
      </c>
      <c r="G340" s="29">
        <f>SUMIFS('2013Figures'!$J:$J,'2013Figures'!$C:$C,$A340,'2013Figures'!$H:$H,$B340,'2013Figures'!$I:$I,$C340,'2013Figures'!$B:$B,"CyToBroker",'2013Figures'!$G:$G,"E1")</f>
        <v>0</v>
      </c>
      <c r="H340" s="29">
        <f>SUMIFS('2013Figures'!$J:$J,'2013Figures'!$C:$C,$A340,'2013Figures'!$H:$H,$B340,'2013Figures'!$I:$I,$C340,'2013Figures'!$B:$B,"CyToBroker",'2013Figures'!$G:$G,"P1")</f>
        <v>0</v>
      </c>
      <c r="I340" s="30"/>
      <c r="J340" s="31">
        <v>200901</v>
      </c>
      <c r="K340" s="30"/>
      <c r="L340" s="42">
        <f>SUMIFS('2012Figures'!$J:$J,'2012Figures'!$C:$C,$A340,'2012Figures'!$H:$H,$B340,'2012Figures'!$I:$I,$C340)</f>
        <v>0</v>
      </c>
      <c r="M340" s="42">
        <f>SUMIFS('2012Figures'!$J:$J,'2012Figures'!$C:$C,$A340,'2012Figures'!$H:$H,$B340,'2012Figures'!$I:$I,$C340,'2012Figures'!$B:$B,"BrokerToCy",'2012Figures'!$G:$G,"E1")</f>
        <v>0</v>
      </c>
      <c r="N340" s="42">
        <f>SUMIFS('2012Figures'!$J:$J,'2012Figures'!$C:$C,$A340,'2012Figures'!$H:$H,$B340,'2012Figures'!$I:$I,$C340,'2012Figures'!$B:$B,"BrokerToCy",'2012Figures'!$G:$G,"P1")</f>
        <v>0</v>
      </c>
      <c r="O340" s="42">
        <f>SUMIFS('2012Figures'!$J:$J,'2012Figures'!$C:$C,$A340,'2012Figures'!$H:$H,$B340,'2012Figures'!$I:$I,$C340,'2012Figures'!$B:$B,"CyToBroker",'2012Figures'!$G:$G,"E1")</f>
        <v>0</v>
      </c>
      <c r="P340" s="42">
        <f>SUMIFS('2012Figures'!$J:$J,'2012Figures'!$C:$C,$A340,'2012Figures'!$H:$H,$B340,'2012Figures'!$I:$I,$C340,'2012Figures'!$B:$B,"CyToBroker",'2012Figures'!$G:$G,"P1")</f>
        <v>0</v>
      </c>
      <c r="Q340" s="30"/>
      <c r="R340" s="46" t="str">
        <f t="shared" si="66"/>
        <v/>
      </c>
      <c r="S340" s="46" t="str">
        <f t="shared" si="62"/>
        <v/>
      </c>
      <c r="T340" s="46" t="str">
        <f t="shared" si="63"/>
        <v/>
      </c>
      <c r="U340" s="46" t="str">
        <f t="shared" si="64"/>
        <v/>
      </c>
      <c r="V340" s="46" t="str">
        <f t="shared" si="65"/>
        <v/>
      </c>
    </row>
    <row r="341" spans="1:22" x14ac:dyDescent="0.2">
      <c r="A341" s="1">
        <v>214</v>
      </c>
      <c r="B341" s="1" t="s">
        <v>115</v>
      </c>
      <c r="D341" s="29">
        <f>SUMIFS('2013Figures'!$J:$J,'2013Figures'!$C:$C,$A341,'2013Figures'!$I:$I,"")</f>
        <v>0</v>
      </c>
      <c r="E341" s="9">
        <f>SUMIFS('2013Figures'!$J:$J,'2013Figures'!$C:$C,$A341,'2013Figures'!$I:$I,"",'2013Figures'!$B:$B,"BrokerToCy",'2013Figures'!$G:$G,"E1")</f>
        <v>0</v>
      </c>
      <c r="F341" s="9">
        <f>SUMIFS('2013Figures'!$J:$J,'2013Figures'!$C:$C,$A341,'2013Figures'!$I:$I,"",'2013Figures'!$B:$B,"BrokerToCy",'2013Figures'!$G:$G,"P1")</f>
        <v>0</v>
      </c>
      <c r="G341" s="9">
        <f>SUMIFS('2013Figures'!$J:$J,'2013Figures'!$C:$C,$A341,'2013Figures'!$I:$I,"",'2013Figures'!$B:$B,"CyToBroker",'2013Figures'!$G:$G,"E1")</f>
        <v>0</v>
      </c>
      <c r="H341" s="9">
        <f>SUMIFS('2013Figures'!$J:$J,'2013Figures'!$C:$C,$A341,'2013Figures'!$I:$I,"",'2013Figures'!$B:$B,"CyToBroker",'2013Figures'!$G:$G,"P1")</f>
        <v>0</v>
      </c>
      <c r="J341" s="8" t="s">
        <v>131</v>
      </c>
      <c r="L341" s="42">
        <f>SUMIFS('2012Figures'!$J:$J,'2012Figures'!$C:$C,$A341,'2012Figures'!$I:$I,"")</f>
        <v>0</v>
      </c>
      <c r="M341" s="42">
        <f>SUMIFS('2012Figures'!$J:$J,'2012Figures'!$C:$C,$A341,'2012Figures'!$I:$I,"",'2012Figures'!$B:$B,"BrokerToCy",'2012Figures'!$G:$G,"E1")</f>
        <v>0</v>
      </c>
      <c r="N341" s="42">
        <f>SUMIFS('2012Figures'!$J:$J,'2012Figures'!$C:$C,$A341,'2012Figures'!$I:$I,"",'2012Figures'!$B:$B,"BrokerToCy",'2012Figures'!$G:$G,"P1")</f>
        <v>0</v>
      </c>
      <c r="O341" s="42">
        <f>SUMIFS('2012Figures'!$J:$J,'2012Figures'!$C:$C,$A341,'2012Figures'!$I:$I,"",'2012Figures'!$B:$B,"CyToBroker",'2012Figures'!$G:$G,"E1")</f>
        <v>0</v>
      </c>
      <c r="P341" s="42">
        <f>SUMIFS('2012Figures'!$J:$J,'2012Figures'!$C:$C,$A341,'2012Figures'!$I:$I,"",'2012Figures'!$B:$B,"CyToBroker",'2012Figures'!$G:$G,"P1")</f>
        <v>0</v>
      </c>
      <c r="R341" s="46" t="str">
        <f t="shared" si="66"/>
        <v/>
      </c>
      <c r="S341" s="46" t="str">
        <f t="shared" si="62"/>
        <v/>
      </c>
      <c r="T341" s="46" t="str">
        <f t="shared" si="63"/>
        <v/>
      </c>
      <c r="U341" s="46" t="str">
        <f t="shared" si="64"/>
        <v/>
      </c>
      <c r="V341" s="46" t="str">
        <f t="shared" si="65"/>
        <v/>
      </c>
    </row>
    <row r="342" spans="1:22" x14ac:dyDescent="0.2">
      <c r="A342" s="21"/>
      <c r="B342" s="21" t="s">
        <v>92</v>
      </c>
      <c r="C342" s="22"/>
      <c r="D342" s="23">
        <f>SUM(E342:H342)</f>
        <v>0</v>
      </c>
      <c r="E342" s="23">
        <f>SUM(E340:E341)</f>
        <v>0</v>
      </c>
      <c r="F342" s="23">
        <f>SUM(F340:F341)</f>
        <v>0</v>
      </c>
      <c r="G342" s="23">
        <f>SUM(G340:G341)</f>
        <v>0</v>
      </c>
      <c r="H342" s="23">
        <f>SUM(H340:H341)</f>
        <v>0</v>
      </c>
      <c r="I342" s="21"/>
      <c r="J342" s="22"/>
      <c r="K342" s="21"/>
      <c r="L342" s="43">
        <f>SUM(M342:P342)</f>
        <v>0</v>
      </c>
      <c r="M342" s="43">
        <f>SUM(M340:M341)</f>
        <v>0</v>
      </c>
      <c r="N342" s="43">
        <f>SUM(N340:N341)</f>
        <v>0</v>
      </c>
      <c r="O342" s="43">
        <f>SUM(O340:O341)</f>
        <v>0</v>
      </c>
      <c r="P342" s="43">
        <f>SUM(P340:P341)</f>
        <v>0</v>
      </c>
      <c r="Q342" s="21"/>
      <c r="R342" s="21"/>
      <c r="S342" s="21"/>
      <c r="T342" s="21"/>
      <c r="U342" s="21"/>
      <c r="V342" s="21"/>
    </row>
    <row r="343" spans="1:22" x14ac:dyDescent="0.2">
      <c r="A343" s="28">
        <v>215</v>
      </c>
      <c r="B343" s="28" t="s">
        <v>168</v>
      </c>
      <c r="C343" s="17" t="s">
        <v>88</v>
      </c>
      <c r="D343" s="18">
        <f>SUMIFS('2013Figures'!$J:$J,'2013Figures'!$C:$C,$A343)</f>
        <v>0</v>
      </c>
      <c r="E343" s="18">
        <f>SUMIFS('2013Figures'!$J:$J,'2013Figures'!$C:$C,$A343,'2013Figures'!$B:$B,"BrokerToCy",'2013Figures'!$G:$G,"E1")</f>
        <v>0</v>
      </c>
      <c r="F343" s="18">
        <f>SUMIFS('2013Figures'!$J:$J,'2013Figures'!$C:$C,$A343,'2013Figures'!$B:$B,"BrokerToCy",'2013Figures'!$G:$G,"P1")</f>
        <v>0</v>
      </c>
      <c r="G343" s="18">
        <f>SUMIFS('2013Figures'!$J:$J,'2013Figures'!$C:$C,$A343,'2013Figures'!$B:$B,"CyToBroker",'2013Figures'!$G:$G,"E1")</f>
        <v>0</v>
      </c>
      <c r="H343" s="18">
        <f>SUMIFS('2013Figures'!$J:$J,'2013Figures'!$C:$C,$A343,'2013Figures'!$B:$B,"CyToBroker",'2013Figures'!$G:$G,"P1")</f>
        <v>0</v>
      </c>
      <c r="I343" s="28"/>
      <c r="J343" s="17"/>
      <c r="K343" s="28"/>
      <c r="L343" s="41">
        <f>SUMIFS('2012Figures'!$J:$J,'2012Figures'!$C:$C,$A343)</f>
        <v>0</v>
      </c>
      <c r="M343" s="41">
        <f>SUMIFS('2012Figures'!$J:$J,'2012Figures'!$C:$C,$A343,'2012Figures'!$B:$B,"BrokerToCy",'2012Figures'!$G:$G,"E1")</f>
        <v>0</v>
      </c>
      <c r="N343" s="41">
        <f>SUMIFS('2012Figures'!$J:$J,'2012Figures'!$C:$C,$A343,'2012Figures'!$B:$B,"BrokerToCy",'2012Figures'!$G:$G,"P1")</f>
        <v>0</v>
      </c>
      <c r="O343" s="41">
        <f>SUMIFS('2012Figures'!$J:$J,'2012Figures'!$C:$C,$A343,'2012Figures'!$B:$B,"CyToBroker",'2012Figures'!$G:$G,"E1")</f>
        <v>0</v>
      </c>
      <c r="P343" s="41">
        <f>SUMIFS('2012Figures'!$J:$J,'2012Figures'!$C:$C,$A343,'2012Figures'!$B:$B,"CyToBroker",'2012Figures'!$G:$G,"P1")</f>
        <v>0</v>
      </c>
      <c r="Q343" s="28"/>
      <c r="R343" s="46" t="str">
        <f t="shared" si="66"/>
        <v/>
      </c>
      <c r="S343" s="46" t="str">
        <f t="shared" si="62"/>
        <v/>
      </c>
      <c r="T343" s="46" t="str">
        <f t="shared" si="63"/>
        <v/>
      </c>
      <c r="U343" s="46" t="str">
        <f t="shared" si="64"/>
        <v/>
      </c>
      <c r="V343" s="46" t="str">
        <f t="shared" si="65"/>
        <v/>
      </c>
    </row>
    <row r="344" spans="1:22" x14ac:dyDescent="0.2">
      <c r="A344" s="1">
        <v>215</v>
      </c>
      <c r="B344" s="1" t="s">
        <v>168</v>
      </c>
      <c r="C344" s="8">
        <v>1</v>
      </c>
      <c r="D344" s="29">
        <f>SUMIFS('2013Figures'!$J:$J,'2013Figures'!$C:$C,$A344,'2013Figures'!$H:$H,$B344,'2013Figures'!$I:$I,$C344)</f>
        <v>0</v>
      </c>
      <c r="E344" s="29">
        <f>SUMIFS('2013Figures'!$J:$J,'2013Figures'!$C:$C,$A344,'2013Figures'!$H:$H,$B344,'2013Figures'!$I:$I,$C344,'2013Figures'!$B:$B,"BrokerToCy",'2013Figures'!$G:$G,"E1")</f>
        <v>0</v>
      </c>
      <c r="F344" s="29">
        <f>SUMIFS('2013Figures'!$J:$J,'2013Figures'!$C:$C,$A344,'2013Figures'!$H:$H,$B344,'2013Figures'!$I:$I,$C344,'2013Figures'!$B:$B,"BrokerToCy",'2013Figures'!$G:$G,"P1")</f>
        <v>0</v>
      </c>
      <c r="G344" s="29">
        <f>SUMIFS('2013Figures'!$J:$J,'2013Figures'!$C:$C,$A344,'2013Figures'!$H:$H,$B344,'2013Figures'!$I:$I,$C344,'2013Figures'!$B:$B,"CyToBroker",'2013Figures'!$G:$G,"E1")</f>
        <v>0</v>
      </c>
      <c r="H344" s="29">
        <f>SUMIFS('2013Figures'!$J:$J,'2013Figures'!$C:$C,$A344,'2013Figures'!$H:$H,$B344,'2013Figures'!$I:$I,$C344,'2013Figures'!$B:$B,"CyToBroker",'2013Figures'!$G:$G,"P1")</f>
        <v>0</v>
      </c>
      <c r="I344" s="30"/>
      <c r="J344" s="31">
        <v>201501</v>
      </c>
      <c r="K344" s="30"/>
      <c r="L344" s="42">
        <f>SUMIFS('2012Figures'!$J:$J,'2012Figures'!$C:$C,$A344,'2012Figures'!$H:$H,$B344,'2012Figures'!$I:$I,$C344)</f>
        <v>0</v>
      </c>
      <c r="M344" s="42">
        <f>SUMIFS('2012Figures'!$J:$J,'2012Figures'!$C:$C,$A344,'2012Figures'!$H:$H,$B344,'2012Figures'!$I:$I,$C344,'2012Figures'!$B:$B,"BrokerToCy",'2012Figures'!$G:$G,"E1")</f>
        <v>0</v>
      </c>
      <c r="N344" s="42">
        <f>SUMIFS('2012Figures'!$J:$J,'2012Figures'!$C:$C,$A344,'2012Figures'!$H:$H,$B344,'2012Figures'!$I:$I,$C344,'2012Figures'!$B:$B,"BrokerToCy",'2012Figures'!$G:$G,"P1")</f>
        <v>0</v>
      </c>
      <c r="O344" s="42">
        <f>SUMIFS('2012Figures'!$J:$J,'2012Figures'!$C:$C,$A344,'2012Figures'!$H:$H,$B344,'2012Figures'!$I:$I,$C344,'2012Figures'!$B:$B,"CyToBroker",'2012Figures'!$G:$G,"E1")</f>
        <v>0</v>
      </c>
      <c r="P344" s="42">
        <f>SUMIFS('2012Figures'!$J:$J,'2012Figures'!$C:$C,$A344,'2012Figures'!$H:$H,$B344,'2012Figures'!$I:$I,$C344,'2012Figures'!$B:$B,"CyToBroker",'2012Figures'!$G:$G,"P1")</f>
        <v>0</v>
      </c>
      <c r="Q344" s="30"/>
      <c r="R344" s="46" t="str">
        <f t="shared" si="66"/>
        <v/>
      </c>
      <c r="S344" s="46" t="str">
        <f t="shared" si="62"/>
        <v/>
      </c>
      <c r="T344" s="46" t="str">
        <f t="shared" si="63"/>
        <v/>
      </c>
      <c r="U344" s="46" t="str">
        <f t="shared" si="64"/>
        <v/>
      </c>
      <c r="V344" s="46" t="str">
        <f t="shared" si="65"/>
        <v/>
      </c>
    </row>
    <row r="345" spans="1:22" x14ac:dyDescent="0.2">
      <c r="A345" s="1">
        <v>215</v>
      </c>
      <c r="B345" s="1" t="s">
        <v>168</v>
      </c>
      <c r="D345" s="29">
        <f>SUMIFS('2013Figures'!$J:$J,'2013Figures'!$C:$C,$A345,'2013Figures'!$I:$I,"")</f>
        <v>0</v>
      </c>
      <c r="E345" s="9">
        <f>SUMIFS('2013Figures'!$J:$J,'2013Figures'!$C:$C,$A345,'2013Figures'!$I:$I,"",'2013Figures'!$B:$B,"BrokerToCy",'2013Figures'!$G:$G,"E1")</f>
        <v>0</v>
      </c>
      <c r="F345" s="9">
        <f>SUMIFS('2013Figures'!$J:$J,'2013Figures'!$C:$C,$A345,'2013Figures'!$I:$I,"",'2013Figures'!$B:$B,"BrokerToCy",'2013Figures'!$G:$G,"P1")</f>
        <v>0</v>
      </c>
      <c r="G345" s="9">
        <f>SUMIFS('2013Figures'!$J:$J,'2013Figures'!$C:$C,$A345,'2013Figures'!$I:$I,"",'2013Figures'!$B:$B,"CyToBroker",'2013Figures'!$G:$G,"E1")</f>
        <v>0</v>
      </c>
      <c r="H345" s="9">
        <f>SUMIFS('2013Figures'!$J:$J,'2013Figures'!$C:$C,$A345,'2013Figures'!$I:$I,"",'2013Figures'!$B:$B,"CyToBroker",'2013Figures'!$G:$G,"P1")</f>
        <v>0</v>
      </c>
      <c r="J345" s="8" t="s">
        <v>131</v>
      </c>
      <c r="L345" s="42">
        <f>SUMIFS('2012Figures'!$J:$J,'2012Figures'!$C:$C,$A345,'2012Figures'!$I:$I,"")</f>
        <v>0</v>
      </c>
      <c r="M345" s="42">
        <f>SUMIFS('2012Figures'!$J:$J,'2012Figures'!$C:$C,$A345,'2012Figures'!$I:$I,"",'2012Figures'!$B:$B,"BrokerToCy",'2012Figures'!$G:$G,"E1")</f>
        <v>0</v>
      </c>
      <c r="N345" s="42">
        <f>SUMIFS('2012Figures'!$J:$J,'2012Figures'!$C:$C,$A345,'2012Figures'!$I:$I,"",'2012Figures'!$B:$B,"BrokerToCy",'2012Figures'!$G:$G,"P1")</f>
        <v>0</v>
      </c>
      <c r="O345" s="42">
        <f>SUMIFS('2012Figures'!$J:$J,'2012Figures'!$C:$C,$A345,'2012Figures'!$I:$I,"",'2012Figures'!$B:$B,"CyToBroker",'2012Figures'!$G:$G,"E1")</f>
        <v>0</v>
      </c>
      <c r="P345" s="42">
        <f>SUMIFS('2012Figures'!$J:$J,'2012Figures'!$C:$C,$A345,'2012Figures'!$I:$I,"",'2012Figures'!$B:$B,"CyToBroker",'2012Figures'!$G:$G,"P1")</f>
        <v>0</v>
      </c>
      <c r="R345" s="46" t="str">
        <f t="shared" si="66"/>
        <v/>
      </c>
      <c r="S345" s="46" t="str">
        <f t="shared" si="62"/>
        <v/>
      </c>
      <c r="T345" s="46" t="str">
        <f t="shared" si="63"/>
        <v/>
      </c>
      <c r="U345" s="46" t="str">
        <f t="shared" si="64"/>
        <v/>
      </c>
      <c r="V345" s="46" t="str">
        <f t="shared" si="65"/>
        <v/>
      </c>
    </row>
    <row r="346" spans="1:22" x14ac:dyDescent="0.2">
      <c r="A346" s="21"/>
      <c r="B346" s="21" t="s">
        <v>92</v>
      </c>
      <c r="C346" s="22"/>
      <c r="D346" s="23">
        <f>SUM(E346:H346)</f>
        <v>0</v>
      </c>
      <c r="E346" s="23">
        <f>SUM(E344:E345)</f>
        <v>0</v>
      </c>
      <c r="F346" s="23">
        <f>SUM(F344:F345)</f>
        <v>0</v>
      </c>
      <c r="G346" s="23">
        <f>SUM(G344:G345)</f>
        <v>0</v>
      </c>
      <c r="H346" s="23">
        <f>SUM(H344:H345)</f>
        <v>0</v>
      </c>
      <c r="I346" s="21"/>
      <c r="J346" s="22"/>
      <c r="K346" s="21"/>
      <c r="L346" s="43">
        <f>SUM(M346:P346)</f>
        <v>0</v>
      </c>
      <c r="M346" s="43">
        <f>SUM(M344:M345)</f>
        <v>0</v>
      </c>
      <c r="N346" s="43">
        <f>SUM(N344:N345)</f>
        <v>0</v>
      </c>
      <c r="O346" s="43">
        <f>SUM(O344:O345)</f>
        <v>0</v>
      </c>
      <c r="P346" s="43">
        <f>SUM(P344:P345)</f>
        <v>0</v>
      </c>
      <c r="Q346" s="21"/>
      <c r="R346" s="21"/>
      <c r="S346" s="21"/>
      <c r="T346" s="21"/>
      <c r="U346" s="21"/>
      <c r="V346" s="21"/>
    </row>
    <row r="347" spans="1:22" x14ac:dyDescent="0.2">
      <c r="A347" s="28">
        <v>302</v>
      </c>
      <c r="B347" s="28" t="s">
        <v>116</v>
      </c>
      <c r="C347" s="17" t="s">
        <v>88</v>
      </c>
      <c r="D347" s="18">
        <f>SUMIFS('2013Figures'!$J:$J,'2013Figures'!$C:$C,$A347)</f>
        <v>220742</v>
      </c>
      <c r="E347" s="18">
        <f>SUMIFS('2013Figures'!$J:$J,'2013Figures'!$C:$C,$A347,'2013Figures'!$B:$B,"BrokerToCy",'2013Figures'!$G:$G,"E1")</f>
        <v>206525</v>
      </c>
      <c r="F347" s="18">
        <f>SUMIFS('2013Figures'!$J:$J,'2013Figures'!$C:$C,$A347,'2013Figures'!$B:$B,"BrokerToCy",'2013Figures'!$G:$G,"P1")</f>
        <v>0</v>
      </c>
      <c r="G347" s="18">
        <f>SUMIFS('2013Figures'!$J:$J,'2013Figures'!$C:$C,$A347,'2013Figures'!$B:$B,"CyToBroker",'2013Figures'!$G:$G,"E1")</f>
        <v>6187</v>
      </c>
      <c r="H347" s="18">
        <f>SUMIFS('2013Figures'!$J:$J,'2013Figures'!$C:$C,$A347,'2013Figures'!$B:$B,"CyToBroker",'2013Figures'!$G:$G,"P1")</f>
        <v>8030</v>
      </c>
      <c r="I347" s="28"/>
      <c r="J347" s="17"/>
      <c r="K347" s="28"/>
      <c r="L347" s="41">
        <f>SUMIFS('2012Figures'!$J:$J,'2012Figures'!$C:$C,$A347)</f>
        <v>335947</v>
      </c>
      <c r="M347" s="41">
        <f>SUMIFS('2012Figures'!$J:$J,'2012Figures'!$C:$C,$A347,'2012Figures'!$B:$B,"BrokerToCy",'2012Figures'!$G:$G,"E1")</f>
        <v>308151</v>
      </c>
      <c r="N347" s="41">
        <f>SUMIFS('2012Figures'!$J:$J,'2012Figures'!$C:$C,$A347,'2012Figures'!$B:$B,"BrokerToCy",'2012Figures'!$G:$G,"P1")</f>
        <v>0</v>
      </c>
      <c r="O347" s="41">
        <f>SUMIFS('2012Figures'!$J:$J,'2012Figures'!$C:$C,$A347,'2012Figures'!$B:$B,"CyToBroker",'2012Figures'!$G:$G,"E1")</f>
        <v>11146</v>
      </c>
      <c r="P347" s="41">
        <f>SUMIFS('2012Figures'!$J:$J,'2012Figures'!$C:$C,$A347,'2012Figures'!$B:$B,"CyToBroker",'2012Figures'!$G:$G,"P1")</f>
        <v>16650</v>
      </c>
      <c r="Q347" s="28"/>
      <c r="R347" s="46">
        <f t="shared" si="66"/>
        <v>-0.34</v>
      </c>
      <c r="S347" s="46">
        <f t="shared" si="62"/>
        <v>-0.33</v>
      </c>
      <c r="T347" s="46" t="str">
        <f t="shared" si="63"/>
        <v/>
      </c>
      <c r="U347" s="46">
        <f t="shared" si="64"/>
        <v>-0.44</v>
      </c>
      <c r="V347" s="46">
        <f t="shared" si="65"/>
        <v>-0.52</v>
      </c>
    </row>
    <row r="348" spans="1:22" x14ac:dyDescent="0.2">
      <c r="A348" s="1">
        <v>302</v>
      </c>
      <c r="B348" s="1" t="s">
        <v>116</v>
      </c>
      <c r="C348" s="8">
        <v>2</v>
      </c>
      <c r="D348" s="29">
        <f>SUMIFS('2013Figures'!$J:$J,'2013Figures'!$C:$C,$A348,'2013Figures'!$H:$H,$B348,'2013Figures'!$I:$I,$C348)</f>
        <v>2140</v>
      </c>
      <c r="E348" s="29">
        <f>SUMIFS('2013Figures'!$J:$J,'2013Figures'!$C:$C,$A348,'2013Figures'!$H:$H,$B348,'2013Figures'!$I:$I,$C348,'2013Figures'!$B:$B,"BrokerToCy",'2013Figures'!$G:$G,"E1")</f>
        <v>2127</v>
      </c>
      <c r="F348" s="29">
        <f>SUMIFS('2013Figures'!$J:$J,'2013Figures'!$C:$C,$A348,'2013Figures'!$H:$H,$B348,'2013Figures'!$I:$I,$C348,'2013Figures'!$B:$B,"BrokerToCy",'2013Figures'!$G:$G,"P1")</f>
        <v>0</v>
      </c>
      <c r="G348" s="29">
        <f>SUMIFS('2013Figures'!$J:$J,'2013Figures'!$C:$C,$A348,'2013Figures'!$H:$H,$B348,'2013Figures'!$I:$I,$C348,'2013Figures'!$B:$B,"CyToBroker",'2013Figures'!$G:$G,"E1")</f>
        <v>13</v>
      </c>
      <c r="H348" s="29">
        <f>SUMIFS('2013Figures'!$J:$J,'2013Figures'!$C:$C,$A348,'2013Figures'!$H:$H,$B348,'2013Figures'!$I:$I,$C348,'2013Figures'!$B:$B,"CyToBroker",'2013Figures'!$G:$G,"P1")</f>
        <v>0</v>
      </c>
      <c r="I348" s="30"/>
      <c r="J348" s="31">
        <v>201005</v>
      </c>
      <c r="K348" s="30"/>
      <c r="L348" s="42">
        <f>SUMIFS('2012Figures'!$J:$J,'2012Figures'!$C:$C,$A348,'2012Figures'!$H:$H,$B348,'2012Figures'!$I:$I,$C348)</f>
        <v>0</v>
      </c>
      <c r="M348" s="42">
        <f>SUMIFS('2012Figures'!$J:$J,'2012Figures'!$C:$C,$A348,'2012Figures'!$H:$H,$B348,'2012Figures'!$I:$I,$C348,'2012Figures'!$B:$B,"BrokerToCy",'2012Figures'!$G:$G,"E1")</f>
        <v>0</v>
      </c>
      <c r="N348" s="42">
        <f>SUMIFS('2012Figures'!$J:$J,'2012Figures'!$C:$C,$A348,'2012Figures'!$H:$H,$B348,'2012Figures'!$I:$I,$C348,'2012Figures'!$B:$B,"BrokerToCy",'2012Figures'!$G:$G,"P1")</f>
        <v>0</v>
      </c>
      <c r="O348" s="42">
        <f>SUMIFS('2012Figures'!$J:$J,'2012Figures'!$C:$C,$A348,'2012Figures'!$H:$H,$B348,'2012Figures'!$I:$I,$C348,'2012Figures'!$B:$B,"CyToBroker",'2012Figures'!$G:$G,"E1")</f>
        <v>0</v>
      </c>
      <c r="P348" s="42">
        <f>SUMIFS('2012Figures'!$J:$J,'2012Figures'!$C:$C,$A348,'2012Figures'!$H:$H,$B348,'2012Figures'!$I:$I,$C348,'2012Figures'!$B:$B,"CyToBroker",'2012Figures'!$G:$G,"P1")</f>
        <v>0</v>
      </c>
      <c r="Q348" s="30"/>
      <c r="R348" s="46" t="str">
        <f t="shared" si="66"/>
        <v/>
      </c>
      <c r="S348" s="46" t="str">
        <f t="shared" si="62"/>
        <v/>
      </c>
      <c r="T348" s="46" t="str">
        <f t="shared" si="63"/>
        <v/>
      </c>
      <c r="U348" s="46" t="str">
        <f t="shared" si="64"/>
        <v/>
      </c>
      <c r="V348" s="46" t="str">
        <f t="shared" si="65"/>
        <v/>
      </c>
    </row>
    <row r="349" spans="1:22" x14ac:dyDescent="0.2">
      <c r="A349" s="1">
        <v>302</v>
      </c>
      <c r="B349" s="1" t="s">
        <v>116</v>
      </c>
      <c r="C349" s="8">
        <v>1</v>
      </c>
      <c r="D349" s="29">
        <f>SUMIFS('2013Figures'!$J:$J,'2013Figures'!$C:$C,$A349,'2013Figures'!$H:$H,$B349,'2013Figures'!$I:$I,$C349)</f>
        <v>0</v>
      </c>
      <c r="E349" s="9">
        <f>SUMIFS('2013Figures'!$J:$J,'2013Figures'!$C:$C,$A349,'2013Figures'!$H:$H,$B349,'2013Figures'!$I:$I,$C349,'2013Figures'!$B:$B,"BrokerToCy",'2013Figures'!$G:$G,"E1")</f>
        <v>0</v>
      </c>
      <c r="F349" s="9">
        <f>SUMIFS('2013Figures'!$J:$J,'2013Figures'!$C:$C,$A349,'2013Figures'!$H:$H,$B349,'2013Figures'!$I:$I,$C349,'2013Figures'!$B:$B,"BrokerToCy",'2013Figures'!$G:$G,"P1")</f>
        <v>0</v>
      </c>
      <c r="G349" s="9">
        <f>SUMIFS('2013Figures'!$J:$J,'2013Figures'!$C:$C,$A349,'2013Figures'!$H:$H,$B349,'2013Figures'!$I:$I,$C349,'2013Figures'!$B:$B,"CyToBroker",'2013Figures'!$G:$G,"E1")</f>
        <v>0</v>
      </c>
      <c r="H349" s="9">
        <f>SUMIFS('2013Figures'!$J:$J,'2013Figures'!$C:$C,$A349,'2013Figures'!$H:$H,$B349,'2013Figures'!$I:$I,$C349,'2013Figures'!$B:$B,"CyToBroker",'2013Figures'!$G:$G,"P1")</f>
        <v>0</v>
      </c>
      <c r="J349" s="8">
        <v>200801</v>
      </c>
      <c r="L349" s="42">
        <f>SUMIFS('2012Figures'!$J:$J,'2012Figures'!$C:$C,$A349,'2012Figures'!$H:$H,$B349,'2012Figures'!$I:$I,$C349)</f>
        <v>0</v>
      </c>
      <c r="M349" s="42">
        <f>SUMIFS('2012Figures'!$J:$J,'2012Figures'!$C:$C,$A349,'2012Figures'!$H:$H,$B349,'2012Figures'!$I:$I,$C349,'2012Figures'!$B:$B,"BrokerToCy",'2012Figures'!$G:$G,"E1")</f>
        <v>0</v>
      </c>
      <c r="N349" s="42">
        <f>SUMIFS('2012Figures'!$J:$J,'2012Figures'!$C:$C,$A349,'2012Figures'!$H:$H,$B349,'2012Figures'!$I:$I,$C349,'2012Figures'!$B:$B,"BrokerToCy",'2012Figures'!$G:$G,"P1")</f>
        <v>0</v>
      </c>
      <c r="O349" s="42">
        <f>SUMIFS('2012Figures'!$J:$J,'2012Figures'!$C:$C,$A349,'2012Figures'!$H:$H,$B349,'2012Figures'!$I:$I,$C349,'2012Figures'!$B:$B,"CyToBroker",'2012Figures'!$G:$G,"E1")</f>
        <v>0</v>
      </c>
      <c r="P349" s="42">
        <f>SUMIFS('2012Figures'!$J:$J,'2012Figures'!$C:$C,$A349,'2012Figures'!$H:$H,$B349,'2012Figures'!$I:$I,$C349,'2012Figures'!$B:$B,"CyToBroker",'2012Figures'!$G:$G,"P1")</f>
        <v>0</v>
      </c>
      <c r="R349" s="46" t="str">
        <f t="shared" si="66"/>
        <v/>
      </c>
      <c r="S349" s="46" t="str">
        <f t="shared" si="62"/>
        <v/>
      </c>
      <c r="T349" s="46" t="str">
        <f t="shared" si="63"/>
        <v/>
      </c>
      <c r="U349" s="46" t="str">
        <f t="shared" si="64"/>
        <v/>
      </c>
      <c r="V349" s="46" t="str">
        <f t="shared" si="65"/>
        <v/>
      </c>
    </row>
    <row r="350" spans="1:22" x14ac:dyDescent="0.2">
      <c r="A350" s="1">
        <v>302</v>
      </c>
      <c r="B350" s="1" t="s">
        <v>116</v>
      </c>
      <c r="D350" s="29">
        <f>SUMIFS('2013Figures'!$J:$J,'2013Figures'!$C:$C,$A350,'2013Figures'!$I:$I,"")</f>
        <v>218602</v>
      </c>
      <c r="E350" s="9">
        <f>SUMIFS('2013Figures'!$J:$J,'2013Figures'!$C:$C,$A350,'2013Figures'!$I:$I,"",'2013Figures'!$B:$B,"BrokerToCy",'2013Figures'!$G:$G,"E1")</f>
        <v>204398</v>
      </c>
      <c r="F350" s="9">
        <f>SUMIFS('2013Figures'!$J:$J,'2013Figures'!$C:$C,$A350,'2013Figures'!$I:$I,"",'2013Figures'!$B:$B,"BrokerToCy",'2013Figures'!$G:$G,"P1")</f>
        <v>0</v>
      </c>
      <c r="G350" s="9">
        <f>SUMIFS('2013Figures'!$J:$J,'2013Figures'!$C:$C,$A350,'2013Figures'!$I:$I,"",'2013Figures'!$B:$B,"CyToBroker",'2013Figures'!$G:$G,"E1")</f>
        <v>6174</v>
      </c>
      <c r="H350" s="9">
        <f>SUMIFS('2013Figures'!$J:$J,'2013Figures'!$C:$C,$A350,'2013Figures'!$I:$I,"",'2013Figures'!$B:$B,"CyToBroker",'2013Figures'!$G:$G,"P1")</f>
        <v>8030</v>
      </c>
      <c r="J350" s="8" t="s">
        <v>131</v>
      </c>
      <c r="L350" s="42">
        <f>SUMIFS('2012Figures'!$J:$J,'2012Figures'!$C:$C,$A350,'2012Figures'!$I:$I,"")</f>
        <v>335947</v>
      </c>
      <c r="M350" s="42">
        <f>SUMIFS('2012Figures'!$J:$J,'2012Figures'!$C:$C,$A350,'2012Figures'!$I:$I,"",'2012Figures'!$B:$B,"BrokerToCy",'2012Figures'!$G:$G,"E1")</f>
        <v>308151</v>
      </c>
      <c r="N350" s="42">
        <f>SUMIFS('2012Figures'!$J:$J,'2012Figures'!$C:$C,$A350,'2012Figures'!$I:$I,"",'2012Figures'!$B:$B,"BrokerToCy",'2012Figures'!$G:$G,"P1")</f>
        <v>0</v>
      </c>
      <c r="O350" s="42">
        <f>SUMIFS('2012Figures'!$J:$J,'2012Figures'!$C:$C,$A350,'2012Figures'!$I:$I,"",'2012Figures'!$B:$B,"CyToBroker",'2012Figures'!$G:$G,"E1")</f>
        <v>11146</v>
      </c>
      <c r="P350" s="42">
        <f>SUMIFS('2012Figures'!$J:$J,'2012Figures'!$C:$C,$A350,'2012Figures'!$I:$I,"",'2012Figures'!$B:$B,"CyToBroker",'2012Figures'!$G:$G,"P1")</f>
        <v>16650</v>
      </c>
      <c r="R350" s="46">
        <f t="shared" si="66"/>
        <v>-0.35</v>
      </c>
      <c r="S350" s="46">
        <f t="shared" si="62"/>
        <v>-0.34</v>
      </c>
      <c r="T350" s="46" t="str">
        <f t="shared" si="63"/>
        <v/>
      </c>
      <c r="U350" s="46">
        <f t="shared" si="64"/>
        <v>-0.45</v>
      </c>
      <c r="V350" s="46">
        <f t="shared" si="65"/>
        <v>-0.52</v>
      </c>
    </row>
    <row r="351" spans="1:22" x14ac:dyDescent="0.2">
      <c r="A351" s="21"/>
      <c r="B351" s="21" t="s">
        <v>92</v>
      </c>
      <c r="C351" s="22"/>
      <c r="D351" s="23">
        <f>SUM(E351:H351)</f>
        <v>220742</v>
      </c>
      <c r="E351" s="23">
        <f>SUM(E348:E350)</f>
        <v>206525</v>
      </c>
      <c r="F351" s="23">
        <f>SUM(F348:F350)</f>
        <v>0</v>
      </c>
      <c r="G351" s="23">
        <f>SUM(G348:G350)</f>
        <v>6187</v>
      </c>
      <c r="H351" s="23">
        <f>SUM(H348:H350)</f>
        <v>8030</v>
      </c>
      <c r="I351" s="21"/>
      <c r="J351" s="22"/>
      <c r="K351" s="21"/>
      <c r="L351" s="43">
        <f>SUM(M351:P351)</f>
        <v>335947</v>
      </c>
      <c r="M351" s="43">
        <f>SUM(M348:M350)</f>
        <v>308151</v>
      </c>
      <c r="N351" s="43">
        <f>SUM(N348:N350)</f>
        <v>0</v>
      </c>
      <c r="O351" s="43">
        <f>SUM(O348:O350)</f>
        <v>11146</v>
      </c>
      <c r="P351" s="43">
        <f>SUM(P348:P350)</f>
        <v>16650</v>
      </c>
      <c r="Q351" s="21"/>
      <c r="R351" s="21"/>
      <c r="S351" s="21"/>
      <c r="T351" s="21"/>
      <c r="U351" s="21"/>
      <c r="V351" s="21"/>
    </row>
    <row r="352" spans="1:22" x14ac:dyDescent="0.2">
      <c r="A352" s="28">
        <v>303</v>
      </c>
      <c r="B352" s="28" t="s">
        <v>117</v>
      </c>
      <c r="C352" s="17" t="s">
        <v>88</v>
      </c>
      <c r="D352" s="18">
        <f>SUMIFS('2013Figures'!$J:$J,'2013Figures'!$C:$C,$A352)</f>
        <v>46775</v>
      </c>
      <c r="E352" s="18">
        <f>SUMIFS('2013Figures'!$J:$J,'2013Figures'!$C:$C,$A352,'2013Figures'!$B:$B,"BrokerToCy",'2013Figures'!$G:$G,"E1")</f>
        <v>40433</v>
      </c>
      <c r="F352" s="18">
        <f>SUMIFS('2013Figures'!$J:$J,'2013Figures'!$C:$C,$A352,'2013Figures'!$B:$B,"BrokerToCy",'2013Figures'!$G:$G,"P1")</f>
        <v>0</v>
      </c>
      <c r="G352" s="18">
        <f>SUMIFS('2013Figures'!$J:$J,'2013Figures'!$C:$C,$A352,'2013Figures'!$B:$B,"CyToBroker",'2013Figures'!$G:$G,"E1")</f>
        <v>3454</v>
      </c>
      <c r="H352" s="18">
        <f>SUMIFS('2013Figures'!$J:$J,'2013Figures'!$C:$C,$A352,'2013Figures'!$B:$B,"CyToBroker",'2013Figures'!$G:$G,"P1")</f>
        <v>2888</v>
      </c>
      <c r="I352" s="28"/>
      <c r="J352" s="17"/>
      <c r="K352" s="28"/>
      <c r="L352" s="41">
        <f>SUMIFS('2012Figures'!$J:$J,'2012Figures'!$C:$C,$A352)</f>
        <v>68667</v>
      </c>
      <c r="M352" s="41">
        <f>SUMIFS('2012Figures'!$J:$J,'2012Figures'!$C:$C,$A352,'2012Figures'!$B:$B,"BrokerToCy",'2012Figures'!$G:$G,"E1")</f>
        <v>59044</v>
      </c>
      <c r="N352" s="41">
        <f>SUMIFS('2012Figures'!$J:$J,'2012Figures'!$C:$C,$A352,'2012Figures'!$B:$B,"BrokerToCy",'2012Figures'!$G:$G,"P1")</f>
        <v>0</v>
      </c>
      <c r="O352" s="41">
        <f>SUMIFS('2012Figures'!$J:$J,'2012Figures'!$C:$C,$A352,'2012Figures'!$B:$B,"CyToBroker",'2012Figures'!$G:$G,"E1")</f>
        <v>5333</v>
      </c>
      <c r="P352" s="41">
        <f>SUMIFS('2012Figures'!$J:$J,'2012Figures'!$C:$C,$A352,'2012Figures'!$B:$B,"CyToBroker",'2012Figures'!$G:$G,"P1")</f>
        <v>4290</v>
      </c>
      <c r="Q352" s="28"/>
      <c r="R352" s="46">
        <f t="shared" si="66"/>
        <v>-0.32</v>
      </c>
      <c r="S352" s="46">
        <f t="shared" si="62"/>
        <v>-0.32</v>
      </c>
      <c r="T352" s="46" t="str">
        <f t="shared" si="63"/>
        <v/>
      </c>
      <c r="U352" s="46">
        <f t="shared" si="64"/>
        <v>-0.35</v>
      </c>
      <c r="V352" s="46">
        <f t="shared" si="65"/>
        <v>-0.33</v>
      </c>
    </row>
    <row r="353" spans="1:22" x14ac:dyDescent="0.2">
      <c r="A353" s="1">
        <v>303</v>
      </c>
      <c r="B353" s="1" t="s">
        <v>117</v>
      </c>
      <c r="C353" s="8">
        <v>1</v>
      </c>
      <c r="D353" s="29">
        <f>SUMIFS('2013Figures'!$J:$J,'2013Figures'!$C:$C,$A353,'2013Figures'!$H:$H,$B353,'2013Figures'!$I:$I,$C353)</f>
        <v>0</v>
      </c>
      <c r="E353" s="29">
        <f>SUMIFS('2013Figures'!$J:$J,'2013Figures'!$C:$C,$A353,'2013Figures'!$H:$H,$B353,'2013Figures'!$I:$I,$C353,'2013Figures'!$B:$B,"BrokerToCy",'2013Figures'!$G:$G,"E1")</f>
        <v>0</v>
      </c>
      <c r="F353" s="29">
        <f>SUMIFS('2013Figures'!$J:$J,'2013Figures'!$C:$C,$A353,'2013Figures'!$H:$H,$B353,'2013Figures'!$I:$I,$C353,'2013Figures'!$B:$B,"BrokerToCy",'2013Figures'!$G:$G,"P1")</f>
        <v>0</v>
      </c>
      <c r="G353" s="29">
        <f>SUMIFS('2013Figures'!$J:$J,'2013Figures'!$C:$C,$A353,'2013Figures'!$H:$H,$B353,'2013Figures'!$I:$I,$C353,'2013Figures'!$B:$B,"CyToBroker",'2013Figures'!$G:$G,"E1")</f>
        <v>0</v>
      </c>
      <c r="H353" s="29">
        <f>SUMIFS('2013Figures'!$J:$J,'2013Figures'!$C:$C,$A353,'2013Figures'!$H:$H,$B353,'2013Figures'!$I:$I,$C353,'2013Figures'!$B:$B,"CyToBroker",'2013Figures'!$G:$G,"P1")</f>
        <v>0</v>
      </c>
      <c r="I353" s="30"/>
      <c r="J353" s="31">
        <v>200801</v>
      </c>
      <c r="K353" s="30"/>
      <c r="L353" s="42">
        <f>SUMIFS('2012Figures'!$J:$J,'2012Figures'!$C:$C,$A353,'2012Figures'!$H:$H,$B353,'2012Figures'!$I:$I,$C353)</f>
        <v>0</v>
      </c>
      <c r="M353" s="42">
        <f>SUMIFS('2012Figures'!$J:$J,'2012Figures'!$C:$C,$A353,'2012Figures'!$H:$H,$B353,'2012Figures'!$I:$I,$C353,'2012Figures'!$B:$B,"BrokerToCy",'2012Figures'!$G:$G,"E1")</f>
        <v>0</v>
      </c>
      <c r="N353" s="42">
        <f>SUMIFS('2012Figures'!$J:$J,'2012Figures'!$C:$C,$A353,'2012Figures'!$H:$H,$B353,'2012Figures'!$I:$I,$C353,'2012Figures'!$B:$B,"BrokerToCy",'2012Figures'!$G:$G,"P1")</f>
        <v>0</v>
      </c>
      <c r="O353" s="42">
        <f>SUMIFS('2012Figures'!$J:$J,'2012Figures'!$C:$C,$A353,'2012Figures'!$H:$H,$B353,'2012Figures'!$I:$I,$C353,'2012Figures'!$B:$B,"CyToBroker",'2012Figures'!$G:$G,"E1")</f>
        <v>0</v>
      </c>
      <c r="P353" s="42">
        <f>SUMIFS('2012Figures'!$J:$J,'2012Figures'!$C:$C,$A353,'2012Figures'!$H:$H,$B353,'2012Figures'!$I:$I,$C353,'2012Figures'!$B:$B,"CyToBroker",'2012Figures'!$G:$G,"P1")</f>
        <v>0</v>
      </c>
      <c r="Q353" s="30"/>
      <c r="R353" s="46" t="str">
        <f t="shared" si="66"/>
        <v/>
      </c>
      <c r="S353" s="46" t="str">
        <f t="shared" si="62"/>
        <v/>
      </c>
      <c r="T353" s="46" t="str">
        <f t="shared" si="63"/>
        <v/>
      </c>
      <c r="U353" s="46" t="str">
        <f t="shared" si="64"/>
        <v/>
      </c>
      <c r="V353" s="46" t="str">
        <f t="shared" si="65"/>
        <v/>
      </c>
    </row>
    <row r="354" spans="1:22" x14ac:dyDescent="0.2">
      <c r="A354" s="1">
        <v>303</v>
      </c>
      <c r="B354" s="1" t="s">
        <v>117</v>
      </c>
      <c r="D354" s="29">
        <f>SUMIFS('2013Figures'!$J:$J,'2013Figures'!$C:$C,$A354,'2013Figures'!$I:$I,"")</f>
        <v>46775</v>
      </c>
      <c r="E354" s="9">
        <f>SUMIFS('2013Figures'!$J:$J,'2013Figures'!$C:$C,$A354,'2013Figures'!$I:$I,"",'2013Figures'!$B:$B,"BrokerToCy",'2013Figures'!$G:$G,"E1")</f>
        <v>40433</v>
      </c>
      <c r="F354" s="9">
        <f>SUMIFS('2013Figures'!$J:$J,'2013Figures'!$C:$C,$A354,'2013Figures'!$I:$I,"",'2013Figures'!$B:$B,"BrokerToCy",'2013Figures'!$G:$G,"P1")</f>
        <v>0</v>
      </c>
      <c r="G354" s="9">
        <f>SUMIFS('2013Figures'!$J:$J,'2013Figures'!$C:$C,$A354,'2013Figures'!$I:$I,"",'2013Figures'!$B:$B,"CyToBroker",'2013Figures'!$G:$G,"E1")</f>
        <v>3454</v>
      </c>
      <c r="H354" s="9">
        <f>SUMIFS('2013Figures'!$J:$J,'2013Figures'!$C:$C,$A354,'2013Figures'!$I:$I,"",'2013Figures'!$B:$B,"CyToBroker",'2013Figures'!$G:$G,"P1")</f>
        <v>2888</v>
      </c>
      <c r="J354" s="8" t="s">
        <v>131</v>
      </c>
      <c r="L354" s="42">
        <f>SUMIFS('2012Figures'!$J:$J,'2012Figures'!$C:$C,$A354,'2012Figures'!$I:$I,"")</f>
        <v>68667</v>
      </c>
      <c r="M354" s="42">
        <f>SUMIFS('2012Figures'!$J:$J,'2012Figures'!$C:$C,$A354,'2012Figures'!$I:$I,"",'2012Figures'!$B:$B,"BrokerToCy",'2012Figures'!$G:$G,"E1")</f>
        <v>59044</v>
      </c>
      <c r="N354" s="42">
        <f>SUMIFS('2012Figures'!$J:$J,'2012Figures'!$C:$C,$A354,'2012Figures'!$I:$I,"",'2012Figures'!$B:$B,"BrokerToCy",'2012Figures'!$G:$G,"P1")</f>
        <v>0</v>
      </c>
      <c r="O354" s="42">
        <f>SUMIFS('2012Figures'!$J:$J,'2012Figures'!$C:$C,$A354,'2012Figures'!$I:$I,"",'2012Figures'!$B:$B,"CyToBroker",'2012Figures'!$G:$G,"E1")</f>
        <v>5333</v>
      </c>
      <c r="P354" s="42">
        <f>SUMIFS('2012Figures'!$J:$J,'2012Figures'!$C:$C,$A354,'2012Figures'!$I:$I,"",'2012Figures'!$B:$B,"CyToBroker",'2012Figures'!$G:$G,"P1")</f>
        <v>4290</v>
      </c>
      <c r="R354" s="46">
        <f t="shared" si="66"/>
        <v>-0.32</v>
      </c>
      <c r="S354" s="46">
        <f t="shared" si="62"/>
        <v>-0.32</v>
      </c>
      <c r="T354" s="46" t="str">
        <f t="shared" si="63"/>
        <v/>
      </c>
      <c r="U354" s="46">
        <f t="shared" si="64"/>
        <v>-0.35</v>
      </c>
      <c r="V354" s="46">
        <f t="shared" si="65"/>
        <v>-0.33</v>
      </c>
    </row>
    <row r="355" spans="1:22" x14ac:dyDescent="0.2">
      <c r="A355" s="21"/>
      <c r="B355" s="21" t="s">
        <v>92</v>
      </c>
      <c r="C355" s="22"/>
      <c r="D355" s="23">
        <f>SUM(E355:H355)</f>
        <v>46775</v>
      </c>
      <c r="E355" s="23">
        <f>SUM(E353:E354)</f>
        <v>40433</v>
      </c>
      <c r="F355" s="23">
        <f>SUM(F353:F354)</f>
        <v>0</v>
      </c>
      <c r="G355" s="23">
        <f>SUM(G353:G354)</f>
        <v>3454</v>
      </c>
      <c r="H355" s="23">
        <f>SUM(H353:H354)</f>
        <v>2888</v>
      </c>
      <c r="I355" s="21"/>
      <c r="J355" s="22"/>
      <c r="K355" s="21"/>
      <c r="L355" s="43">
        <f>SUM(M355:P355)</f>
        <v>68667</v>
      </c>
      <c r="M355" s="43">
        <f>SUM(M353:M354)</f>
        <v>59044</v>
      </c>
      <c r="N355" s="43">
        <f>SUM(N353:N354)</f>
        <v>0</v>
      </c>
      <c r="O355" s="43">
        <f>SUM(O353:O354)</f>
        <v>5333</v>
      </c>
      <c r="P355" s="43">
        <f>SUM(P353:P354)</f>
        <v>4290</v>
      </c>
      <c r="Q355" s="21"/>
      <c r="R355" s="21"/>
      <c r="S355" s="21"/>
      <c r="T355" s="21"/>
      <c r="U355" s="21"/>
      <c r="V355" s="21"/>
    </row>
    <row r="356" spans="1:22" x14ac:dyDescent="0.2">
      <c r="A356" s="28">
        <v>304</v>
      </c>
      <c r="B356" s="28" t="s">
        <v>118</v>
      </c>
      <c r="C356" s="17" t="s">
        <v>88</v>
      </c>
      <c r="D356" s="18">
        <f>SUMIFS('2013Figures'!$J:$J,'2013Figures'!$C:$C,$A356)</f>
        <v>12210265</v>
      </c>
      <c r="E356" s="18">
        <f>SUMIFS('2013Figures'!$J:$J,'2013Figures'!$C:$C,$A356,'2013Figures'!$B:$B,"BrokerToCy",'2013Figures'!$G:$G,"E1")</f>
        <v>0</v>
      </c>
      <c r="F356" s="18">
        <f>SUMIFS('2013Figures'!$J:$J,'2013Figures'!$C:$C,$A356,'2013Figures'!$B:$B,"BrokerToCy",'2013Figures'!$G:$G,"P1")</f>
        <v>0</v>
      </c>
      <c r="G356" s="18">
        <f>SUMIFS('2013Figures'!$J:$J,'2013Figures'!$C:$C,$A356,'2013Figures'!$B:$B,"CyToBroker",'2013Figures'!$G:$G,"E1")</f>
        <v>12210265</v>
      </c>
      <c r="H356" s="18">
        <f>SUMIFS('2013Figures'!$J:$J,'2013Figures'!$C:$C,$A356,'2013Figures'!$B:$B,"CyToBroker",'2013Figures'!$G:$G,"P1")</f>
        <v>0</v>
      </c>
      <c r="I356" s="28"/>
      <c r="J356" s="17"/>
      <c r="K356" s="28"/>
      <c r="L356" s="41">
        <f>SUMIFS('2012Figures'!$J:$J,'2012Figures'!$C:$C,$A356)</f>
        <v>16637737</v>
      </c>
      <c r="M356" s="41">
        <f>SUMIFS('2012Figures'!$J:$J,'2012Figures'!$C:$C,$A356,'2012Figures'!$B:$B,"BrokerToCy",'2012Figures'!$G:$G,"E1")</f>
        <v>0</v>
      </c>
      <c r="N356" s="41">
        <f>SUMIFS('2012Figures'!$J:$J,'2012Figures'!$C:$C,$A356,'2012Figures'!$B:$B,"BrokerToCy",'2012Figures'!$G:$G,"P1")</f>
        <v>0</v>
      </c>
      <c r="O356" s="41">
        <f>SUMIFS('2012Figures'!$J:$J,'2012Figures'!$C:$C,$A356,'2012Figures'!$B:$B,"CyToBroker",'2012Figures'!$G:$G,"E1")</f>
        <v>16637725</v>
      </c>
      <c r="P356" s="41">
        <f>SUMIFS('2012Figures'!$J:$J,'2012Figures'!$C:$C,$A356,'2012Figures'!$B:$B,"CyToBroker",'2012Figures'!$G:$G,"P1")</f>
        <v>12</v>
      </c>
      <c r="Q356" s="28"/>
      <c r="R356" s="46">
        <f t="shared" si="66"/>
        <v>-0.27</v>
      </c>
      <c r="S356" s="46" t="str">
        <f t="shared" si="62"/>
        <v/>
      </c>
      <c r="T356" s="46" t="str">
        <f t="shared" si="63"/>
        <v/>
      </c>
      <c r="U356" s="46">
        <f t="shared" si="64"/>
        <v>-0.27</v>
      </c>
      <c r="V356" s="46">
        <f t="shared" si="65"/>
        <v>-1</v>
      </c>
    </row>
    <row r="357" spans="1:22" x14ac:dyDescent="0.2">
      <c r="A357" s="1">
        <v>304</v>
      </c>
      <c r="B357" s="1" t="s">
        <v>118</v>
      </c>
      <c r="C357" s="8">
        <v>4</v>
      </c>
      <c r="D357" s="29">
        <f>SUMIFS('2013Figures'!$J:$J,'2013Figures'!$C:$C,$A357,'2013Figures'!$H:$H,$B357,'2013Figures'!$I:$I,$C357)</f>
        <v>0</v>
      </c>
      <c r="E357" s="29">
        <f>SUMIFS('2013Figures'!$J:$J,'2013Figures'!$C:$C,$A357,'2013Figures'!$H:$H,$B357,'2013Figures'!$I:$I,$C357,'2013Figures'!$B:$B,"BrokerToCy",'2013Figures'!$G:$G,"E1")</f>
        <v>0</v>
      </c>
      <c r="F357" s="29">
        <f>SUMIFS('2013Figures'!$J:$J,'2013Figures'!$C:$C,$A357,'2013Figures'!$H:$H,$B357,'2013Figures'!$I:$I,$C357,'2013Figures'!$B:$B,"BrokerToCy",'2013Figures'!$G:$G,"P1")</f>
        <v>0</v>
      </c>
      <c r="G357" s="29">
        <f>SUMIFS('2013Figures'!$J:$J,'2013Figures'!$C:$C,$A357,'2013Figures'!$H:$H,$B357,'2013Figures'!$I:$I,$C357,'2013Figures'!$B:$B,"CyToBroker",'2013Figures'!$G:$G,"E1")</f>
        <v>0</v>
      </c>
      <c r="H357" s="29">
        <f>SUMIFS('2013Figures'!$J:$J,'2013Figures'!$C:$C,$A357,'2013Figures'!$H:$H,$B357,'2013Figures'!$I:$I,$C357,'2013Figures'!$B:$B,"CyToBroker",'2013Figures'!$G:$G,"P1")</f>
        <v>0</v>
      </c>
      <c r="I357" s="30"/>
      <c r="J357" s="31">
        <v>201501</v>
      </c>
      <c r="K357" s="30"/>
      <c r="L357" s="42">
        <f>SUMIFS('2012Figures'!$J:$J,'2012Figures'!$C:$C,$A357,'2012Figures'!$H:$H,$B357,'2012Figures'!$I:$I,$C357)</f>
        <v>0</v>
      </c>
      <c r="M357" s="42">
        <f>SUMIFS('2012Figures'!$J:$J,'2012Figures'!$C:$C,$A357,'2012Figures'!$H:$H,$B357,'2012Figures'!$I:$I,$C357,'2012Figures'!$B:$B,"BrokerToCy",'2012Figures'!$G:$G,"E1")</f>
        <v>0</v>
      </c>
      <c r="N357" s="42">
        <f>SUMIFS('2012Figures'!$J:$J,'2012Figures'!$C:$C,$A357,'2012Figures'!$H:$H,$B357,'2012Figures'!$I:$I,$C357,'2012Figures'!$B:$B,"BrokerToCy",'2012Figures'!$G:$G,"P1")</f>
        <v>0</v>
      </c>
      <c r="O357" s="42">
        <f>SUMIFS('2012Figures'!$J:$J,'2012Figures'!$C:$C,$A357,'2012Figures'!$H:$H,$B357,'2012Figures'!$I:$I,$C357,'2012Figures'!$B:$B,"CyToBroker",'2012Figures'!$G:$G,"E1")</f>
        <v>0</v>
      </c>
      <c r="P357" s="42">
        <f>SUMIFS('2012Figures'!$J:$J,'2012Figures'!$C:$C,$A357,'2012Figures'!$H:$H,$B357,'2012Figures'!$I:$I,$C357,'2012Figures'!$B:$B,"CyToBroker",'2012Figures'!$G:$G,"P1")</f>
        <v>0</v>
      </c>
      <c r="Q357" s="30"/>
      <c r="R357" s="46" t="str">
        <f t="shared" si="66"/>
        <v/>
      </c>
      <c r="S357" s="46" t="str">
        <f t="shared" si="62"/>
        <v/>
      </c>
      <c r="T357" s="46" t="str">
        <f t="shared" si="63"/>
        <v/>
      </c>
      <c r="U357" s="46" t="str">
        <f t="shared" si="64"/>
        <v/>
      </c>
      <c r="V357" s="46" t="str">
        <f t="shared" si="65"/>
        <v/>
      </c>
    </row>
    <row r="358" spans="1:22" x14ac:dyDescent="0.2">
      <c r="A358" s="1">
        <v>304</v>
      </c>
      <c r="B358" s="1" t="s">
        <v>118</v>
      </c>
      <c r="C358" s="8">
        <v>3</v>
      </c>
      <c r="D358" s="29">
        <f>SUMIFS('2013Figures'!$J:$J,'2013Figures'!$C:$C,$A358,'2013Figures'!$H:$H,$B358,'2013Figures'!$I:$I,$C358)</f>
        <v>0</v>
      </c>
      <c r="E358" s="9">
        <f>SUMIFS('2013Figures'!$J:$J,'2013Figures'!$C:$C,$A358,'2013Figures'!$H:$H,$B358,'2013Figures'!$I:$I,$C358,'2013Figures'!$B:$B,"BrokerToCy",'2013Figures'!$G:$G,"E1")</f>
        <v>0</v>
      </c>
      <c r="F358" s="9">
        <f>SUMIFS('2013Figures'!$J:$J,'2013Figures'!$C:$C,$A358,'2013Figures'!$H:$H,$B358,'2013Figures'!$I:$I,$C358,'2013Figures'!$B:$B,"BrokerToCy",'2013Figures'!$G:$G,"P1")</f>
        <v>0</v>
      </c>
      <c r="G358" s="9">
        <f>SUMIFS('2013Figures'!$J:$J,'2013Figures'!$C:$C,$A358,'2013Figures'!$H:$H,$B358,'2013Figures'!$I:$I,$C358,'2013Figures'!$B:$B,"CyToBroker",'2013Figures'!$G:$G,"E1")</f>
        <v>0</v>
      </c>
      <c r="H358" s="9">
        <f>SUMIFS('2013Figures'!$J:$J,'2013Figures'!$C:$C,$A358,'2013Figures'!$H:$H,$B358,'2013Figures'!$I:$I,$C358,'2013Figures'!$B:$B,"CyToBroker",'2013Figures'!$G:$G,"P1")</f>
        <v>0</v>
      </c>
      <c r="J358" s="31">
        <v>201301</v>
      </c>
      <c r="L358" s="42">
        <f>SUMIFS('2012Figures'!$J:$J,'2012Figures'!$C:$C,$A358,'2012Figures'!$H:$H,$B358,'2012Figures'!$I:$I,$C358)</f>
        <v>0</v>
      </c>
      <c r="M358" s="42">
        <f>SUMIFS('2012Figures'!$J:$J,'2012Figures'!$C:$C,$A358,'2012Figures'!$H:$H,$B358,'2012Figures'!$I:$I,$C358,'2012Figures'!$B:$B,"BrokerToCy",'2012Figures'!$G:$G,"E1")</f>
        <v>0</v>
      </c>
      <c r="N358" s="42">
        <f>SUMIFS('2012Figures'!$J:$J,'2012Figures'!$C:$C,$A358,'2012Figures'!$H:$H,$B358,'2012Figures'!$I:$I,$C358,'2012Figures'!$B:$B,"BrokerToCy",'2012Figures'!$G:$G,"P1")</f>
        <v>0</v>
      </c>
      <c r="O358" s="42">
        <f>SUMIFS('2012Figures'!$J:$J,'2012Figures'!$C:$C,$A358,'2012Figures'!$H:$H,$B358,'2012Figures'!$I:$I,$C358,'2012Figures'!$B:$B,"CyToBroker",'2012Figures'!$G:$G,"E1")</f>
        <v>0</v>
      </c>
      <c r="P358" s="42">
        <f>SUMIFS('2012Figures'!$J:$J,'2012Figures'!$C:$C,$A358,'2012Figures'!$H:$H,$B358,'2012Figures'!$I:$I,$C358,'2012Figures'!$B:$B,"CyToBroker",'2012Figures'!$G:$G,"P1")</f>
        <v>0</v>
      </c>
      <c r="R358" s="46" t="str">
        <f t="shared" si="66"/>
        <v/>
      </c>
      <c r="S358" s="46" t="str">
        <f t="shared" si="62"/>
        <v/>
      </c>
      <c r="T358" s="46" t="str">
        <f t="shared" si="63"/>
        <v/>
      </c>
      <c r="U358" s="46" t="str">
        <f t="shared" si="64"/>
        <v/>
      </c>
      <c r="V358" s="46" t="str">
        <f t="shared" si="65"/>
        <v/>
      </c>
    </row>
    <row r="359" spans="1:22" x14ac:dyDescent="0.2">
      <c r="A359" s="1">
        <v>304</v>
      </c>
      <c r="B359" s="1" t="s">
        <v>118</v>
      </c>
      <c r="C359" s="8">
        <v>2</v>
      </c>
      <c r="D359" s="29">
        <f>SUMIFS('2013Figures'!$J:$J,'2013Figures'!$C:$C,$A359,'2013Figures'!$H:$H,$B359,'2013Figures'!$I:$I,$C359)</f>
        <v>0</v>
      </c>
      <c r="E359" s="9">
        <f>SUMIFS('2013Figures'!$J:$J,'2013Figures'!$C:$C,$A359,'2013Figures'!$H:$H,$B359,'2013Figures'!$I:$I,$C359,'2013Figures'!$B:$B,"BrokerToCy",'2013Figures'!$G:$G,"E1")</f>
        <v>0</v>
      </c>
      <c r="F359" s="9">
        <f>SUMIFS('2013Figures'!$J:$J,'2013Figures'!$C:$C,$A359,'2013Figures'!$H:$H,$B359,'2013Figures'!$I:$I,$C359,'2013Figures'!$B:$B,"BrokerToCy",'2013Figures'!$G:$G,"P1")</f>
        <v>0</v>
      </c>
      <c r="G359" s="9">
        <f>SUMIFS('2013Figures'!$J:$J,'2013Figures'!$C:$C,$A359,'2013Figures'!$H:$H,$B359,'2013Figures'!$I:$I,$C359,'2013Figures'!$B:$B,"CyToBroker",'2013Figures'!$G:$G,"E1")</f>
        <v>0</v>
      </c>
      <c r="H359" s="9">
        <f>SUMIFS('2013Figures'!$J:$J,'2013Figures'!$C:$C,$A359,'2013Figures'!$H:$H,$B359,'2013Figures'!$I:$I,$C359,'2013Figures'!$B:$B,"CyToBroker",'2013Figures'!$G:$G,"P1")</f>
        <v>0</v>
      </c>
      <c r="J359" s="8">
        <v>200801</v>
      </c>
      <c r="L359" s="42">
        <f>SUMIFS('2012Figures'!$J:$J,'2012Figures'!$C:$C,$A359,'2012Figures'!$H:$H,$B359,'2012Figures'!$I:$I,$C359)</f>
        <v>0</v>
      </c>
      <c r="M359" s="42">
        <f>SUMIFS('2012Figures'!$J:$J,'2012Figures'!$C:$C,$A359,'2012Figures'!$H:$H,$B359,'2012Figures'!$I:$I,$C359,'2012Figures'!$B:$B,"BrokerToCy",'2012Figures'!$G:$G,"E1")</f>
        <v>0</v>
      </c>
      <c r="N359" s="42">
        <f>SUMIFS('2012Figures'!$J:$J,'2012Figures'!$C:$C,$A359,'2012Figures'!$H:$H,$B359,'2012Figures'!$I:$I,$C359,'2012Figures'!$B:$B,"BrokerToCy",'2012Figures'!$G:$G,"P1")</f>
        <v>0</v>
      </c>
      <c r="O359" s="42">
        <f>SUMIFS('2012Figures'!$J:$J,'2012Figures'!$C:$C,$A359,'2012Figures'!$H:$H,$B359,'2012Figures'!$I:$I,$C359,'2012Figures'!$B:$B,"CyToBroker",'2012Figures'!$G:$G,"E1")</f>
        <v>0</v>
      </c>
      <c r="P359" s="42">
        <f>SUMIFS('2012Figures'!$J:$J,'2012Figures'!$C:$C,$A359,'2012Figures'!$H:$H,$B359,'2012Figures'!$I:$I,$C359,'2012Figures'!$B:$B,"CyToBroker",'2012Figures'!$G:$G,"P1")</f>
        <v>0</v>
      </c>
      <c r="R359" s="46" t="str">
        <f t="shared" si="66"/>
        <v/>
      </c>
      <c r="S359" s="46" t="str">
        <f t="shared" si="62"/>
        <v/>
      </c>
      <c r="T359" s="46" t="str">
        <f t="shared" si="63"/>
        <v/>
      </c>
      <c r="U359" s="46" t="str">
        <f t="shared" si="64"/>
        <v/>
      </c>
      <c r="V359" s="46" t="str">
        <f t="shared" si="65"/>
        <v/>
      </c>
    </row>
    <row r="360" spans="1:22" x14ac:dyDescent="0.2">
      <c r="A360" s="1">
        <v>304</v>
      </c>
      <c r="B360" s="1" t="s">
        <v>118</v>
      </c>
      <c r="C360" s="8">
        <v>1</v>
      </c>
      <c r="D360" s="29">
        <f>SUMIFS('2013Figures'!$J:$J,'2013Figures'!$C:$C,$A360,'2013Figures'!$H:$H,$B360,'2013Figures'!$I:$I,$C360)</f>
        <v>0</v>
      </c>
      <c r="E360" s="9">
        <f>SUMIFS('2013Figures'!$J:$J,'2013Figures'!$C:$C,$A360,'2013Figures'!$H:$H,$B360,'2013Figures'!$I:$I,$C360,'2013Figures'!$B:$B,"BrokerToCy",'2013Figures'!$G:$G,"E1")</f>
        <v>0</v>
      </c>
      <c r="F360" s="9">
        <f>SUMIFS('2013Figures'!$J:$J,'2013Figures'!$C:$C,$A360,'2013Figures'!$H:$H,$B360,'2013Figures'!$I:$I,$C360,'2013Figures'!$B:$B,"BrokerToCy",'2013Figures'!$G:$G,"P1")</f>
        <v>0</v>
      </c>
      <c r="G360" s="9">
        <f>SUMIFS('2013Figures'!$J:$J,'2013Figures'!$C:$C,$A360,'2013Figures'!$H:$H,$B360,'2013Figures'!$I:$I,$C360,'2013Figures'!$B:$B,"CyToBroker",'2013Figures'!$G:$G,"E1")</f>
        <v>0</v>
      </c>
      <c r="H360" s="9">
        <f>SUMIFS('2013Figures'!$J:$J,'2013Figures'!$C:$C,$A360,'2013Figures'!$H:$H,$B360,'2013Figures'!$I:$I,$C360,'2013Figures'!$B:$B,"CyToBroker",'2013Figures'!$G:$G,"P1")</f>
        <v>0</v>
      </c>
      <c r="J360" s="8" t="s">
        <v>131</v>
      </c>
      <c r="L360" s="42">
        <f>SUMIFS('2012Figures'!$J:$J,'2012Figures'!$C:$C,$A360,'2012Figures'!$H:$H,$B360,'2012Figures'!$I:$I,$C360)</f>
        <v>0</v>
      </c>
      <c r="M360" s="42">
        <f>SUMIFS('2012Figures'!$J:$J,'2012Figures'!$C:$C,$A360,'2012Figures'!$H:$H,$B360,'2012Figures'!$I:$I,$C360,'2012Figures'!$B:$B,"BrokerToCy",'2012Figures'!$G:$G,"E1")</f>
        <v>0</v>
      </c>
      <c r="N360" s="42">
        <f>SUMIFS('2012Figures'!$J:$J,'2012Figures'!$C:$C,$A360,'2012Figures'!$H:$H,$B360,'2012Figures'!$I:$I,$C360,'2012Figures'!$B:$B,"BrokerToCy",'2012Figures'!$G:$G,"P1")</f>
        <v>0</v>
      </c>
      <c r="O360" s="42">
        <f>SUMIFS('2012Figures'!$J:$J,'2012Figures'!$C:$C,$A360,'2012Figures'!$H:$H,$B360,'2012Figures'!$I:$I,$C360,'2012Figures'!$B:$B,"CyToBroker",'2012Figures'!$G:$G,"E1")</f>
        <v>0</v>
      </c>
      <c r="P360" s="42">
        <f>SUMIFS('2012Figures'!$J:$J,'2012Figures'!$C:$C,$A360,'2012Figures'!$H:$H,$B360,'2012Figures'!$I:$I,$C360,'2012Figures'!$B:$B,"CyToBroker",'2012Figures'!$G:$G,"P1")</f>
        <v>0</v>
      </c>
      <c r="R360" s="46" t="str">
        <f t="shared" si="66"/>
        <v/>
      </c>
      <c r="S360" s="46" t="str">
        <f t="shared" si="62"/>
        <v/>
      </c>
      <c r="T360" s="46" t="str">
        <f t="shared" si="63"/>
        <v/>
      </c>
      <c r="U360" s="46" t="str">
        <f t="shared" si="64"/>
        <v/>
      </c>
      <c r="V360" s="46" t="str">
        <f t="shared" si="65"/>
        <v/>
      </c>
    </row>
    <row r="361" spans="1:22" x14ac:dyDescent="0.2">
      <c r="A361" s="1">
        <v>304</v>
      </c>
      <c r="B361" s="1" t="s">
        <v>118</v>
      </c>
      <c r="D361" s="29">
        <f>SUMIFS('2013Figures'!$J:$J,'2013Figures'!$C:$C,$A361,'2013Figures'!$I:$I,"")</f>
        <v>12210265</v>
      </c>
      <c r="E361" s="9">
        <f>SUMIFS('2013Figures'!$J:$J,'2013Figures'!$C:$C,$A361,'2013Figures'!$I:$I,"",'2013Figures'!$B:$B,"BrokerToCy",'2013Figures'!$G:$G,"E1")</f>
        <v>0</v>
      </c>
      <c r="F361" s="9">
        <f>SUMIFS('2013Figures'!$J:$J,'2013Figures'!$C:$C,$A361,'2013Figures'!$I:$I,"",'2013Figures'!$B:$B,"BrokerToCy",'2013Figures'!$G:$G,"P1")</f>
        <v>0</v>
      </c>
      <c r="G361" s="9">
        <f>SUMIFS('2013Figures'!$J:$J,'2013Figures'!$C:$C,$A361,'2013Figures'!$I:$I,"",'2013Figures'!$B:$B,"CyToBroker",'2013Figures'!$G:$G,"E1")</f>
        <v>12210265</v>
      </c>
      <c r="H361" s="9">
        <f>SUMIFS('2013Figures'!$J:$J,'2013Figures'!$C:$C,$A361,'2013Figures'!$I:$I,"",'2013Figures'!$B:$B,"CyToBroker",'2013Figures'!$G:$G,"P1")</f>
        <v>0</v>
      </c>
      <c r="J361" s="8" t="s">
        <v>131</v>
      </c>
      <c r="L361" s="42">
        <f>SUMIFS('2012Figures'!$J:$J,'2012Figures'!$C:$C,$A361,'2012Figures'!$I:$I,"")</f>
        <v>16637737</v>
      </c>
      <c r="M361" s="42">
        <f>SUMIFS('2012Figures'!$J:$J,'2012Figures'!$C:$C,$A361,'2012Figures'!$I:$I,"",'2012Figures'!$B:$B,"BrokerToCy",'2012Figures'!$G:$G,"E1")</f>
        <v>0</v>
      </c>
      <c r="N361" s="42">
        <f>SUMIFS('2012Figures'!$J:$J,'2012Figures'!$C:$C,$A361,'2012Figures'!$I:$I,"",'2012Figures'!$B:$B,"BrokerToCy",'2012Figures'!$G:$G,"P1")</f>
        <v>0</v>
      </c>
      <c r="O361" s="42">
        <f>SUMIFS('2012Figures'!$J:$J,'2012Figures'!$C:$C,$A361,'2012Figures'!$I:$I,"",'2012Figures'!$B:$B,"CyToBroker",'2012Figures'!$G:$G,"E1")</f>
        <v>16637725</v>
      </c>
      <c r="P361" s="42">
        <f>SUMIFS('2012Figures'!$J:$J,'2012Figures'!$C:$C,$A361,'2012Figures'!$I:$I,"",'2012Figures'!$B:$B,"CyToBroker",'2012Figures'!$G:$G,"P1")</f>
        <v>12</v>
      </c>
      <c r="R361" s="46">
        <f t="shared" si="66"/>
        <v>-0.27</v>
      </c>
      <c r="S361" s="46" t="str">
        <f t="shared" si="62"/>
        <v/>
      </c>
      <c r="T361" s="46" t="str">
        <f t="shared" si="63"/>
        <v/>
      </c>
      <c r="U361" s="46">
        <f t="shared" si="64"/>
        <v>-0.27</v>
      </c>
      <c r="V361" s="46">
        <f t="shared" si="65"/>
        <v>-1</v>
      </c>
    </row>
    <row r="362" spans="1:22" x14ac:dyDescent="0.2">
      <c r="A362" s="21"/>
      <c r="B362" s="21" t="s">
        <v>92</v>
      </c>
      <c r="C362" s="22"/>
      <c r="D362" s="23">
        <f>SUM(E362:H362)</f>
        <v>12210265</v>
      </c>
      <c r="E362" s="23">
        <f>SUM(E357:E361)</f>
        <v>0</v>
      </c>
      <c r="F362" s="23">
        <f>SUM(F357:F361)</f>
        <v>0</v>
      </c>
      <c r="G362" s="23">
        <f>SUM(G357:G361)</f>
        <v>12210265</v>
      </c>
      <c r="H362" s="23">
        <f>SUM(H357:H361)</f>
        <v>0</v>
      </c>
      <c r="I362" s="21"/>
      <c r="J362" s="22"/>
      <c r="K362" s="21"/>
      <c r="L362" s="43">
        <f>SUM(M362:P362)</f>
        <v>16637737</v>
      </c>
      <c r="M362" s="43">
        <f>SUM(M357:M361)</f>
        <v>0</v>
      </c>
      <c r="N362" s="43">
        <f>SUM(N357:N361)</f>
        <v>0</v>
      </c>
      <c r="O362" s="43">
        <f>SUM(O357:O361)</f>
        <v>16637725</v>
      </c>
      <c r="P362" s="43">
        <f>SUM(P357:P361)</f>
        <v>12</v>
      </c>
      <c r="Q362" s="21"/>
      <c r="R362" s="21"/>
      <c r="S362" s="21"/>
      <c r="T362" s="21"/>
      <c r="U362" s="21"/>
      <c r="V362" s="21"/>
    </row>
    <row r="363" spans="1:22" x14ac:dyDescent="0.2">
      <c r="A363" s="28">
        <v>305</v>
      </c>
      <c r="B363" s="28" t="s">
        <v>119</v>
      </c>
      <c r="C363" s="17" t="s">
        <v>88</v>
      </c>
      <c r="D363" s="18">
        <f>SUMIFS('2013Figures'!$J:$J,'2013Figures'!$C:$C,$A363)</f>
        <v>1772411</v>
      </c>
      <c r="E363" s="18">
        <f>SUMIFS('2013Figures'!$J:$J,'2013Figures'!$C:$C,$A363,'2013Figures'!$B:$B,"BrokerToCy",'2013Figures'!$G:$G,"E1")</f>
        <v>0</v>
      </c>
      <c r="F363" s="18">
        <f>SUMIFS('2013Figures'!$J:$J,'2013Figures'!$C:$C,$A363,'2013Figures'!$B:$B,"BrokerToCy",'2013Figures'!$G:$G,"P1")</f>
        <v>0</v>
      </c>
      <c r="G363" s="18">
        <f>SUMIFS('2013Figures'!$J:$J,'2013Figures'!$C:$C,$A363,'2013Figures'!$B:$B,"CyToBroker",'2013Figures'!$G:$G,"E1")</f>
        <v>1772411</v>
      </c>
      <c r="H363" s="18">
        <f>SUMIFS('2013Figures'!$J:$J,'2013Figures'!$C:$C,$A363,'2013Figures'!$B:$B,"CyToBroker",'2013Figures'!$G:$G,"P1")</f>
        <v>0</v>
      </c>
      <c r="I363" s="28"/>
      <c r="J363" s="17"/>
      <c r="K363" s="28"/>
      <c r="L363" s="41">
        <f>SUMIFS('2012Figures'!$J:$J,'2012Figures'!$C:$C,$A363)</f>
        <v>2169079</v>
      </c>
      <c r="M363" s="41">
        <f>SUMIFS('2012Figures'!$J:$J,'2012Figures'!$C:$C,$A363,'2012Figures'!$B:$B,"BrokerToCy",'2012Figures'!$G:$G,"E1")</f>
        <v>0</v>
      </c>
      <c r="N363" s="41">
        <f>SUMIFS('2012Figures'!$J:$J,'2012Figures'!$C:$C,$A363,'2012Figures'!$B:$B,"BrokerToCy",'2012Figures'!$G:$G,"P1")</f>
        <v>0</v>
      </c>
      <c r="O363" s="41">
        <f>SUMIFS('2012Figures'!$J:$J,'2012Figures'!$C:$C,$A363,'2012Figures'!$B:$B,"CyToBroker",'2012Figures'!$G:$G,"E1")</f>
        <v>2169079</v>
      </c>
      <c r="P363" s="41">
        <f>SUMIFS('2012Figures'!$J:$J,'2012Figures'!$C:$C,$A363,'2012Figures'!$B:$B,"CyToBroker",'2012Figures'!$G:$G,"P1")</f>
        <v>0</v>
      </c>
      <c r="Q363" s="28"/>
      <c r="R363" s="46">
        <f t="shared" si="66"/>
        <v>-0.18</v>
      </c>
      <c r="S363" s="46" t="str">
        <f t="shared" si="62"/>
        <v/>
      </c>
      <c r="T363" s="46" t="str">
        <f t="shared" si="63"/>
        <v/>
      </c>
      <c r="U363" s="46">
        <f t="shared" si="64"/>
        <v>-0.18</v>
      </c>
      <c r="V363" s="46" t="str">
        <f t="shared" si="65"/>
        <v/>
      </c>
    </row>
    <row r="364" spans="1:22" x14ac:dyDescent="0.2">
      <c r="A364" s="1">
        <v>305</v>
      </c>
      <c r="B364" s="1" t="s">
        <v>119</v>
      </c>
      <c r="C364" s="8">
        <v>1</v>
      </c>
      <c r="D364" s="29">
        <f>SUMIFS('2013Figures'!$J:$J,'2013Figures'!$C:$C,$A364,'2013Figures'!$H:$H,$B364,'2013Figures'!$I:$I,$C364)</f>
        <v>0</v>
      </c>
      <c r="E364" s="9">
        <f>SUMIFS('2013Figures'!$J:$J,'2013Figures'!$C:$C,$A364,'2013Figures'!$H:$H,$B364,'2013Figures'!$I:$I,$C364,'2013Figures'!$B:$B,"BrokerToCy",'2013Figures'!$G:$G,"E1")</f>
        <v>0</v>
      </c>
      <c r="F364" s="9">
        <f>SUMIFS('2013Figures'!$J:$J,'2013Figures'!$C:$C,$A364,'2013Figures'!$H:$H,$B364,'2013Figures'!$I:$I,$C364,'2013Figures'!$B:$B,"BrokerToCy",'2013Figures'!$G:$G,"P1")</f>
        <v>0</v>
      </c>
      <c r="G364" s="9">
        <f>SUMIFS('2013Figures'!$J:$J,'2013Figures'!$C:$C,$A364,'2013Figures'!$H:$H,$B364,'2013Figures'!$I:$I,$C364,'2013Figures'!$B:$B,"CyToBroker",'2013Figures'!$G:$G,"E1")</f>
        <v>0</v>
      </c>
      <c r="H364" s="9">
        <f>SUMIFS('2013Figures'!$J:$J,'2013Figures'!$C:$C,$A364,'2013Figures'!$H:$H,$B364,'2013Figures'!$I:$I,$C364,'2013Figures'!$B:$B,"CyToBroker",'2013Figures'!$G:$G,"P1")</f>
        <v>0</v>
      </c>
      <c r="J364" s="8" t="s">
        <v>131</v>
      </c>
      <c r="L364" s="42">
        <f>SUMIFS('2012Figures'!$J:$J,'2012Figures'!$C:$C,$A364,'2012Figures'!$H:$H,$B364,'2012Figures'!$I:$I,$C364)</f>
        <v>0</v>
      </c>
      <c r="M364" s="42">
        <f>SUMIFS('2012Figures'!$J:$J,'2012Figures'!$C:$C,$A364,'2012Figures'!$H:$H,$B364,'2012Figures'!$I:$I,$C364,'2012Figures'!$B:$B,"BrokerToCy",'2012Figures'!$G:$G,"E1")</f>
        <v>0</v>
      </c>
      <c r="N364" s="42">
        <f>SUMIFS('2012Figures'!$J:$J,'2012Figures'!$C:$C,$A364,'2012Figures'!$H:$H,$B364,'2012Figures'!$I:$I,$C364,'2012Figures'!$B:$B,"BrokerToCy",'2012Figures'!$G:$G,"P1")</f>
        <v>0</v>
      </c>
      <c r="O364" s="42">
        <f>SUMIFS('2012Figures'!$J:$J,'2012Figures'!$C:$C,$A364,'2012Figures'!$H:$H,$B364,'2012Figures'!$I:$I,$C364,'2012Figures'!$B:$B,"CyToBroker",'2012Figures'!$G:$G,"E1")</f>
        <v>0</v>
      </c>
      <c r="P364" s="42">
        <f>SUMIFS('2012Figures'!$J:$J,'2012Figures'!$C:$C,$A364,'2012Figures'!$H:$H,$B364,'2012Figures'!$I:$I,$C364,'2012Figures'!$B:$B,"CyToBroker",'2012Figures'!$G:$G,"P1")</f>
        <v>0</v>
      </c>
      <c r="R364" s="46" t="str">
        <f t="shared" si="66"/>
        <v/>
      </c>
      <c r="S364" s="46" t="str">
        <f t="shared" si="62"/>
        <v/>
      </c>
      <c r="T364" s="46" t="str">
        <f t="shared" si="63"/>
        <v/>
      </c>
      <c r="U364" s="46" t="str">
        <f t="shared" si="64"/>
        <v/>
      </c>
      <c r="V364" s="46" t="str">
        <f t="shared" si="65"/>
        <v/>
      </c>
    </row>
    <row r="365" spans="1:22" x14ac:dyDescent="0.2">
      <c r="A365" s="1">
        <v>305</v>
      </c>
      <c r="B365" s="1" t="s">
        <v>119</v>
      </c>
      <c r="D365" s="29">
        <f>SUMIFS('2013Figures'!$J:$J,'2013Figures'!$C:$C,$A365,'2013Figures'!$I:$I,"")</f>
        <v>1772411</v>
      </c>
      <c r="E365" s="9">
        <f>SUMIFS('2013Figures'!$J:$J,'2013Figures'!$C:$C,$A365,'2013Figures'!$I:$I,"",'2013Figures'!$B:$B,"BrokerToCy",'2013Figures'!$G:$G,"E1")</f>
        <v>0</v>
      </c>
      <c r="F365" s="9">
        <f>SUMIFS('2013Figures'!$J:$J,'2013Figures'!$C:$C,$A365,'2013Figures'!$I:$I,"",'2013Figures'!$B:$B,"BrokerToCy",'2013Figures'!$G:$G,"P1")</f>
        <v>0</v>
      </c>
      <c r="G365" s="9">
        <f>SUMIFS('2013Figures'!$J:$J,'2013Figures'!$C:$C,$A365,'2013Figures'!$I:$I,"",'2013Figures'!$B:$B,"CyToBroker",'2013Figures'!$G:$G,"E1")</f>
        <v>1772411</v>
      </c>
      <c r="H365" s="9">
        <f>SUMIFS('2013Figures'!$J:$J,'2013Figures'!$C:$C,$A365,'2013Figures'!$I:$I,"",'2013Figures'!$B:$B,"CyToBroker",'2013Figures'!$G:$G,"P1")</f>
        <v>0</v>
      </c>
      <c r="J365" s="8" t="s">
        <v>131</v>
      </c>
      <c r="L365" s="42">
        <f>SUMIFS('2012Figures'!$J:$J,'2012Figures'!$C:$C,$A365,'2012Figures'!$I:$I,"")</f>
        <v>2169079</v>
      </c>
      <c r="M365" s="42">
        <f>SUMIFS('2012Figures'!$J:$J,'2012Figures'!$C:$C,$A365,'2012Figures'!$I:$I,"",'2012Figures'!$B:$B,"BrokerToCy",'2012Figures'!$G:$G,"E1")</f>
        <v>0</v>
      </c>
      <c r="N365" s="42">
        <f>SUMIFS('2012Figures'!$J:$J,'2012Figures'!$C:$C,$A365,'2012Figures'!$I:$I,"",'2012Figures'!$B:$B,"BrokerToCy",'2012Figures'!$G:$G,"P1")</f>
        <v>0</v>
      </c>
      <c r="O365" s="42">
        <f>SUMIFS('2012Figures'!$J:$J,'2012Figures'!$C:$C,$A365,'2012Figures'!$I:$I,"",'2012Figures'!$B:$B,"CyToBroker",'2012Figures'!$G:$G,"E1")</f>
        <v>2169079</v>
      </c>
      <c r="P365" s="42">
        <f>SUMIFS('2012Figures'!$J:$J,'2012Figures'!$C:$C,$A365,'2012Figures'!$I:$I,"",'2012Figures'!$B:$B,"CyToBroker",'2012Figures'!$G:$G,"P1")</f>
        <v>0</v>
      </c>
      <c r="R365" s="46">
        <f t="shared" si="66"/>
        <v>-0.18</v>
      </c>
      <c r="S365" s="46" t="str">
        <f t="shared" si="62"/>
        <v/>
      </c>
      <c r="T365" s="46" t="str">
        <f t="shared" si="63"/>
        <v/>
      </c>
      <c r="U365" s="46">
        <f t="shared" si="64"/>
        <v>-0.18</v>
      </c>
      <c r="V365" s="46" t="str">
        <f t="shared" si="65"/>
        <v/>
      </c>
    </row>
    <row r="366" spans="1:22" x14ac:dyDescent="0.2">
      <c r="A366" s="21"/>
      <c r="B366" s="21" t="s">
        <v>92</v>
      </c>
      <c r="C366" s="22"/>
      <c r="D366" s="23">
        <f>SUM(E366:H366)</f>
        <v>1772411</v>
      </c>
      <c r="E366" s="23">
        <f>SUM(E364:E365)</f>
        <v>0</v>
      </c>
      <c r="F366" s="23">
        <f>SUM(F364:F365)</f>
        <v>0</v>
      </c>
      <c r="G366" s="23">
        <f>SUM(G364:G365)</f>
        <v>1772411</v>
      </c>
      <c r="H366" s="23">
        <f>SUM(H364:H365)</f>
        <v>0</v>
      </c>
      <c r="I366" s="21"/>
      <c r="J366" s="22"/>
      <c r="K366" s="21"/>
      <c r="L366" s="43">
        <f>SUM(M366:P366)</f>
        <v>2169079</v>
      </c>
      <c r="M366" s="43">
        <f>SUM(M364:M365)</f>
        <v>0</v>
      </c>
      <c r="N366" s="43">
        <f>SUM(N364:N365)</f>
        <v>0</v>
      </c>
      <c r="O366" s="43">
        <f>SUM(O364:O365)</f>
        <v>2169079</v>
      </c>
      <c r="P366" s="43">
        <f>SUM(P364:P365)</f>
        <v>0</v>
      </c>
      <c r="Q366" s="21"/>
      <c r="R366" s="21"/>
      <c r="S366" s="21"/>
      <c r="T366" s="21"/>
      <c r="U366" s="21"/>
      <c r="V366" s="21"/>
    </row>
    <row r="367" spans="1:22" x14ac:dyDescent="0.2">
      <c r="A367" s="28">
        <v>306</v>
      </c>
      <c r="B367" s="28" t="s">
        <v>120</v>
      </c>
      <c r="C367" s="17" t="s">
        <v>88</v>
      </c>
      <c r="D367" s="18">
        <f>SUMIFS('2013Figures'!$J:$J,'2013Figures'!$C:$C,$A367)</f>
        <v>59091</v>
      </c>
      <c r="E367" s="18">
        <f>SUMIFS('2013Figures'!$J:$J,'2013Figures'!$C:$C,$A367,'2013Figures'!$B:$B,"BrokerToCy",'2013Figures'!$G:$G,"E1")</f>
        <v>0</v>
      </c>
      <c r="F367" s="18">
        <f>SUMIFS('2013Figures'!$J:$J,'2013Figures'!$C:$C,$A367,'2013Figures'!$B:$B,"BrokerToCy",'2013Figures'!$G:$G,"P1")</f>
        <v>0</v>
      </c>
      <c r="G367" s="18">
        <f>SUMIFS('2013Figures'!$J:$J,'2013Figures'!$C:$C,$A367,'2013Figures'!$B:$B,"CyToBroker",'2013Figures'!$G:$G,"E1")</f>
        <v>59091</v>
      </c>
      <c r="H367" s="18">
        <f>SUMIFS('2013Figures'!$J:$J,'2013Figures'!$C:$C,$A367,'2013Figures'!$B:$B,"CyToBroker",'2013Figures'!$G:$G,"P1")</f>
        <v>0</v>
      </c>
      <c r="I367" s="28"/>
      <c r="J367" s="17"/>
      <c r="K367" s="28"/>
      <c r="L367" s="41">
        <f>SUMIFS('2012Figures'!$J:$J,'2012Figures'!$C:$C,$A367)</f>
        <v>81727</v>
      </c>
      <c r="M367" s="41">
        <f>SUMIFS('2012Figures'!$J:$J,'2012Figures'!$C:$C,$A367,'2012Figures'!$B:$B,"BrokerToCy",'2012Figures'!$G:$G,"E1")</f>
        <v>0</v>
      </c>
      <c r="N367" s="41">
        <f>SUMIFS('2012Figures'!$J:$J,'2012Figures'!$C:$C,$A367,'2012Figures'!$B:$B,"BrokerToCy",'2012Figures'!$G:$G,"P1")</f>
        <v>0</v>
      </c>
      <c r="O367" s="41">
        <f>SUMIFS('2012Figures'!$J:$J,'2012Figures'!$C:$C,$A367,'2012Figures'!$B:$B,"CyToBroker",'2012Figures'!$G:$G,"E1")</f>
        <v>81727</v>
      </c>
      <c r="P367" s="41">
        <f>SUMIFS('2012Figures'!$J:$J,'2012Figures'!$C:$C,$A367,'2012Figures'!$B:$B,"CyToBroker",'2012Figures'!$G:$G,"P1")</f>
        <v>0</v>
      </c>
      <c r="Q367" s="28"/>
      <c r="R367" s="46">
        <f t="shared" si="66"/>
        <v>-0.28000000000000003</v>
      </c>
      <c r="S367" s="46" t="str">
        <f t="shared" si="62"/>
        <v/>
      </c>
      <c r="T367" s="46" t="str">
        <f t="shared" si="63"/>
        <v/>
      </c>
      <c r="U367" s="46">
        <f t="shared" si="64"/>
        <v>-0.28000000000000003</v>
      </c>
      <c r="V367" s="46" t="str">
        <f t="shared" si="65"/>
        <v/>
      </c>
    </row>
    <row r="368" spans="1:22" x14ac:dyDescent="0.2">
      <c r="A368" s="1">
        <v>306</v>
      </c>
      <c r="B368" s="1" t="s">
        <v>120</v>
      </c>
      <c r="C368" s="8">
        <v>3</v>
      </c>
      <c r="D368" s="29">
        <f>SUMIFS('2013Figures'!$J:$J,'2013Figures'!$C:$C,$A368,'2013Figures'!$H:$H,$B368,'2013Figures'!$I:$I,$C368)</f>
        <v>0</v>
      </c>
      <c r="E368" s="32">
        <f>SUMIFS('2013Figures'!$J:$J,'2013Figures'!$C:$C,$A368,'2013Figures'!$H:$H,$B368,'2013Figures'!$I:$I,$C368,'2013Figures'!$B:$B,"BrokerToCy",'2013Figures'!$G:$G,"E1")</f>
        <v>0</v>
      </c>
      <c r="F368" s="32">
        <f>SUMIFS('2013Figures'!$J:$J,'2013Figures'!$C:$C,$A368,'2013Figures'!$H:$H,$B368,'2013Figures'!$I:$I,$C368,'2013Figures'!$B:$B,"BrokerToCy",'2013Figures'!$G:$G,"P1")</f>
        <v>0</v>
      </c>
      <c r="G368" s="32">
        <f>SUMIFS('2013Figures'!$J:$J,'2013Figures'!$C:$C,$A368,'2013Figures'!$H:$H,$B368,'2013Figures'!$I:$I,$C368,'2013Figures'!$B:$B,"CyToBroker",'2013Figures'!$G:$G,"E1")</f>
        <v>0</v>
      </c>
      <c r="H368" s="32">
        <f>SUMIFS('2013Figures'!$J:$J,'2013Figures'!$C:$C,$A368,'2013Figures'!$H:$H,$B368,'2013Figures'!$I:$I,$C368,'2013Figures'!$B:$B,"CyToBroker",'2013Figures'!$G:$G,"P1")</f>
        <v>0</v>
      </c>
      <c r="I368" s="33"/>
      <c r="J368" s="34">
        <v>201401</v>
      </c>
      <c r="K368" s="33"/>
      <c r="L368" s="42">
        <f>SUMIFS('2012Figures'!$J:$J,'2012Figures'!$C:$C,$A368,'2012Figures'!$H:$H,$B368,'2012Figures'!$I:$I,$C368)</f>
        <v>0</v>
      </c>
      <c r="M368" s="42">
        <f>SUMIFS('2012Figures'!$J:$J,'2012Figures'!$C:$C,$A368,'2012Figures'!$H:$H,$B368,'2012Figures'!$I:$I,$C368,'2012Figures'!$B:$B,"BrokerToCy",'2012Figures'!$G:$G,"E1")</f>
        <v>0</v>
      </c>
      <c r="N368" s="42">
        <f>SUMIFS('2012Figures'!$J:$J,'2012Figures'!$C:$C,$A368,'2012Figures'!$H:$H,$B368,'2012Figures'!$I:$I,$C368,'2012Figures'!$B:$B,"BrokerToCy",'2012Figures'!$G:$G,"P1")</f>
        <v>0</v>
      </c>
      <c r="O368" s="42">
        <f>SUMIFS('2012Figures'!$J:$J,'2012Figures'!$C:$C,$A368,'2012Figures'!$H:$H,$B368,'2012Figures'!$I:$I,$C368,'2012Figures'!$B:$B,"CyToBroker",'2012Figures'!$G:$G,"E1")</f>
        <v>0</v>
      </c>
      <c r="P368" s="42">
        <f>SUMIFS('2012Figures'!$J:$J,'2012Figures'!$C:$C,$A368,'2012Figures'!$H:$H,$B368,'2012Figures'!$I:$I,$C368,'2012Figures'!$B:$B,"CyToBroker",'2012Figures'!$G:$G,"P1")</f>
        <v>0</v>
      </c>
      <c r="Q368" s="33"/>
      <c r="R368" s="46" t="str">
        <f t="shared" si="66"/>
        <v/>
      </c>
      <c r="S368" s="46" t="str">
        <f t="shared" si="62"/>
        <v/>
      </c>
      <c r="T368" s="46" t="str">
        <f t="shared" si="63"/>
        <v/>
      </c>
      <c r="U368" s="46" t="str">
        <f t="shared" si="64"/>
        <v/>
      </c>
      <c r="V368" s="46" t="str">
        <f t="shared" si="65"/>
        <v/>
      </c>
    </row>
    <row r="369" spans="1:22" x14ac:dyDescent="0.2">
      <c r="A369" s="1">
        <v>306</v>
      </c>
      <c r="B369" s="1" t="s">
        <v>120</v>
      </c>
      <c r="C369" s="8">
        <v>2</v>
      </c>
      <c r="D369" s="29">
        <f>SUMIFS('2013Figures'!$J:$J,'2013Figures'!$C:$C,$A369,'2013Figures'!$H:$H,$B369,'2013Figures'!$I:$I,$C369)</f>
        <v>0</v>
      </c>
      <c r="E369" s="29">
        <f>SUMIFS('2013Figures'!$J:$J,'2013Figures'!$C:$C,$A369,'2013Figures'!$H:$H,$B369,'2013Figures'!$I:$I,$C369,'2013Figures'!$B:$B,"BrokerToCy",'2013Figures'!$G:$G,"E1")</f>
        <v>0</v>
      </c>
      <c r="F369" s="29">
        <f>SUMIFS('2013Figures'!$J:$J,'2013Figures'!$C:$C,$A369,'2013Figures'!$H:$H,$B369,'2013Figures'!$I:$I,$C369,'2013Figures'!$B:$B,"BrokerToCy",'2013Figures'!$G:$G,"P1")</f>
        <v>0</v>
      </c>
      <c r="G369" s="29">
        <f>SUMIFS('2013Figures'!$J:$J,'2013Figures'!$C:$C,$A369,'2013Figures'!$H:$H,$B369,'2013Figures'!$I:$I,$C369,'2013Figures'!$B:$B,"CyToBroker",'2013Figures'!$G:$G,"E1")</f>
        <v>0</v>
      </c>
      <c r="H369" s="29">
        <f>SUMIFS('2013Figures'!$J:$J,'2013Figures'!$C:$C,$A369,'2013Figures'!$H:$H,$B369,'2013Figures'!$I:$I,$C369,'2013Figures'!$B:$B,"CyToBroker",'2013Figures'!$G:$G,"P1")</f>
        <v>0</v>
      </c>
      <c r="I369" s="30"/>
      <c r="J369" s="31">
        <v>201301</v>
      </c>
      <c r="K369" s="30"/>
      <c r="L369" s="42">
        <f>SUMIFS('2012Figures'!$J:$J,'2012Figures'!$C:$C,$A369,'2012Figures'!$H:$H,$B369,'2012Figures'!$I:$I,$C369)</f>
        <v>0</v>
      </c>
      <c r="M369" s="42">
        <f>SUMIFS('2012Figures'!$J:$J,'2012Figures'!$C:$C,$A369,'2012Figures'!$H:$H,$B369,'2012Figures'!$I:$I,$C369,'2012Figures'!$B:$B,"BrokerToCy",'2012Figures'!$G:$G,"E1")</f>
        <v>0</v>
      </c>
      <c r="N369" s="42">
        <f>SUMIFS('2012Figures'!$J:$J,'2012Figures'!$C:$C,$A369,'2012Figures'!$H:$H,$B369,'2012Figures'!$I:$I,$C369,'2012Figures'!$B:$B,"BrokerToCy",'2012Figures'!$G:$G,"P1")</f>
        <v>0</v>
      </c>
      <c r="O369" s="42">
        <f>SUMIFS('2012Figures'!$J:$J,'2012Figures'!$C:$C,$A369,'2012Figures'!$H:$H,$B369,'2012Figures'!$I:$I,$C369,'2012Figures'!$B:$B,"CyToBroker",'2012Figures'!$G:$G,"E1")</f>
        <v>0</v>
      </c>
      <c r="P369" s="42">
        <f>SUMIFS('2012Figures'!$J:$J,'2012Figures'!$C:$C,$A369,'2012Figures'!$H:$H,$B369,'2012Figures'!$I:$I,$C369,'2012Figures'!$B:$B,"CyToBroker",'2012Figures'!$G:$G,"P1")</f>
        <v>0</v>
      </c>
      <c r="Q369" s="30"/>
      <c r="R369" s="46" t="str">
        <f t="shared" si="66"/>
        <v/>
      </c>
      <c r="S369" s="46" t="str">
        <f t="shared" si="62"/>
        <v/>
      </c>
      <c r="T369" s="46" t="str">
        <f t="shared" si="63"/>
        <v/>
      </c>
      <c r="U369" s="46" t="str">
        <f t="shared" si="64"/>
        <v/>
      </c>
      <c r="V369" s="46" t="str">
        <f t="shared" si="65"/>
        <v/>
      </c>
    </row>
    <row r="370" spans="1:22" x14ac:dyDescent="0.2">
      <c r="A370" s="1">
        <v>306</v>
      </c>
      <c r="B370" s="1" t="s">
        <v>120</v>
      </c>
      <c r="C370" s="8">
        <v>1</v>
      </c>
      <c r="D370" s="29">
        <f>SUMIFS('2013Figures'!$J:$J,'2013Figures'!$C:$C,$A370,'2013Figures'!$H:$H,$B370,'2013Figures'!$I:$I,$C370)</f>
        <v>0</v>
      </c>
      <c r="E370" s="9">
        <f>SUMIFS('2013Figures'!$J:$J,'2013Figures'!$C:$C,$A370,'2013Figures'!$H:$H,$B370,'2013Figures'!$I:$I,$C370,'2013Figures'!$B:$B,"BrokerToCy",'2013Figures'!$G:$G,"E1")</f>
        <v>0</v>
      </c>
      <c r="F370" s="9">
        <f>SUMIFS('2013Figures'!$J:$J,'2013Figures'!$C:$C,$A370,'2013Figures'!$H:$H,$B370,'2013Figures'!$I:$I,$C370,'2013Figures'!$B:$B,"BrokerToCy",'2013Figures'!$G:$G,"P1")</f>
        <v>0</v>
      </c>
      <c r="G370" s="9">
        <f>SUMIFS('2013Figures'!$J:$J,'2013Figures'!$C:$C,$A370,'2013Figures'!$H:$H,$B370,'2013Figures'!$I:$I,$C370,'2013Figures'!$B:$B,"CyToBroker",'2013Figures'!$G:$G,"E1")</f>
        <v>0</v>
      </c>
      <c r="H370" s="9">
        <f>SUMIFS('2013Figures'!$J:$J,'2013Figures'!$C:$C,$A370,'2013Figures'!$H:$H,$B370,'2013Figures'!$I:$I,$C370,'2013Figures'!$B:$B,"CyToBroker",'2013Figures'!$G:$G,"P1")</f>
        <v>0</v>
      </c>
      <c r="J370" s="8">
        <v>200801</v>
      </c>
      <c r="L370" s="42">
        <f>SUMIFS('2012Figures'!$J:$J,'2012Figures'!$C:$C,$A370,'2012Figures'!$H:$H,$B370,'2012Figures'!$I:$I,$C370)</f>
        <v>0</v>
      </c>
      <c r="M370" s="42">
        <f>SUMIFS('2012Figures'!$J:$J,'2012Figures'!$C:$C,$A370,'2012Figures'!$H:$H,$B370,'2012Figures'!$I:$I,$C370,'2012Figures'!$B:$B,"BrokerToCy",'2012Figures'!$G:$G,"E1")</f>
        <v>0</v>
      </c>
      <c r="N370" s="42">
        <f>SUMIFS('2012Figures'!$J:$J,'2012Figures'!$C:$C,$A370,'2012Figures'!$H:$H,$B370,'2012Figures'!$I:$I,$C370,'2012Figures'!$B:$B,"BrokerToCy",'2012Figures'!$G:$G,"P1")</f>
        <v>0</v>
      </c>
      <c r="O370" s="42">
        <f>SUMIFS('2012Figures'!$J:$J,'2012Figures'!$C:$C,$A370,'2012Figures'!$H:$H,$B370,'2012Figures'!$I:$I,$C370,'2012Figures'!$B:$B,"CyToBroker",'2012Figures'!$G:$G,"E1")</f>
        <v>0</v>
      </c>
      <c r="P370" s="42">
        <f>SUMIFS('2012Figures'!$J:$J,'2012Figures'!$C:$C,$A370,'2012Figures'!$H:$H,$B370,'2012Figures'!$I:$I,$C370,'2012Figures'!$B:$B,"CyToBroker",'2012Figures'!$G:$G,"P1")</f>
        <v>0</v>
      </c>
      <c r="R370" s="46" t="str">
        <f t="shared" si="66"/>
        <v/>
      </c>
      <c r="S370" s="46" t="str">
        <f t="shared" si="62"/>
        <v/>
      </c>
      <c r="T370" s="46" t="str">
        <f t="shared" si="63"/>
        <v/>
      </c>
      <c r="U370" s="46" t="str">
        <f t="shared" si="64"/>
        <v/>
      </c>
      <c r="V370" s="46" t="str">
        <f t="shared" si="65"/>
        <v/>
      </c>
    </row>
    <row r="371" spans="1:22" x14ac:dyDescent="0.2">
      <c r="A371" s="1">
        <v>306</v>
      </c>
      <c r="B371" s="1" t="s">
        <v>120</v>
      </c>
      <c r="D371" s="29">
        <f>SUMIFS('2013Figures'!$J:$J,'2013Figures'!$C:$C,$A371,'2013Figures'!$I:$I,"")</f>
        <v>59091</v>
      </c>
      <c r="E371" s="9">
        <f>SUMIFS('2013Figures'!$J:$J,'2013Figures'!$C:$C,$A371,'2013Figures'!$I:$I,"",'2013Figures'!$B:$B,"BrokerToCy",'2013Figures'!$G:$G,"E1")</f>
        <v>0</v>
      </c>
      <c r="F371" s="9">
        <f>SUMIFS('2013Figures'!$J:$J,'2013Figures'!$C:$C,$A371,'2013Figures'!$I:$I,"",'2013Figures'!$B:$B,"BrokerToCy",'2013Figures'!$G:$G,"P1")</f>
        <v>0</v>
      </c>
      <c r="G371" s="9">
        <f>SUMIFS('2013Figures'!$J:$J,'2013Figures'!$C:$C,$A371,'2013Figures'!$I:$I,"",'2013Figures'!$B:$B,"CyToBroker",'2013Figures'!$G:$G,"E1")</f>
        <v>59091</v>
      </c>
      <c r="H371" s="9">
        <f>SUMIFS('2013Figures'!$J:$J,'2013Figures'!$C:$C,$A371,'2013Figures'!$I:$I,"",'2013Figures'!$B:$B,"CyToBroker",'2013Figures'!$G:$G,"P1")</f>
        <v>0</v>
      </c>
      <c r="J371" s="8" t="s">
        <v>131</v>
      </c>
      <c r="L371" s="42">
        <f>SUMIFS('2012Figures'!$J:$J,'2012Figures'!$C:$C,$A371,'2012Figures'!$I:$I,"")</f>
        <v>81727</v>
      </c>
      <c r="M371" s="42">
        <f>SUMIFS('2012Figures'!$J:$J,'2012Figures'!$C:$C,$A371,'2012Figures'!$I:$I,"",'2012Figures'!$B:$B,"BrokerToCy",'2012Figures'!$G:$G,"E1")</f>
        <v>0</v>
      </c>
      <c r="N371" s="42">
        <f>SUMIFS('2012Figures'!$J:$J,'2012Figures'!$C:$C,$A371,'2012Figures'!$I:$I,"",'2012Figures'!$B:$B,"BrokerToCy",'2012Figures'!$G:$G,"P1")</f>
        <v>0</v>
      </c>
      <c r="O371" s="42">
        <f>SUMIFS('2012Figures'!$J:$J,'2012Figures'!$C:$C,$A371,'2012Figures'!$I:$I,"",'2012Figures'!$B:$B,"CyToBroker",'2012Figures'!$G:$G,"E1")</f>
        <v>81727</v>
      </c>
      <c r="P371" s="42">
        <f>SUMIFS('2012Figures'!$J:$J,'2012Figures'!$C:$C,$A371,'2012Figures'!$I:$I,"",'2012Figures'!$B:$B,"CyToBroker",'2012Figures'!$G:$G,"P1")</f>
        <v>0</v>
      </c>
      <c r="R371" s="46">
        <f t="shared" si="66"/>
        <v>-0.28000000000000003</v>
      </c>
      <c r="S371" s="46" t="str">
        <f t="shared" si="62"/>
        <v/>
      </c>
      <c r="T371" s="46" t="str">
        <f t="shared" si="63"/>
        <v/>
      </c>
      <c r="U371" s="46">
        <f t="shared" si="64"/>
        <v>-0.28000000000000003</v>
      </c>
      <c r="V371" s="46" t="str">
        <f t="shared" si="65"/>
        <v/>
      </c>
    </row>
    <row r="372" spans="1:22" x14ac:dyDescent="0.2">
      <c r="A372" s="21"/>
      <c r="B372" s="21" t="s">
        <v>92</v>
      </c>
      <c r="C372" s="22"/>
      <c r="D372" s="23">
        <f>SUM(E372:H372)</f>
        <v>59091</v>
      </c>
      <c r="E372" s="23">
        <f>SUM(E368:E371)</f>
        <v>0</v>
      </c>
      <c r="F372" s="23">
        <f>SUM(F368:F371)</f>
        <v>0</v>
      </c>
      <c r="G372" s="23">
        <f>SUM(G368:G371)</f>
        <v>59091</v>
      </c>
      <c r="H372" s="23">
        <f>SUM(H368:H371)</f>
        <v>0</v>
      </c>
      <c r="I372" s="21"/>
      <c r="J372" s="22"/>
      <c r="K372" s="21"/>
      <c r="L372" s="43">
        <f>SUM(M372:P372)</f>
        <v>81727</v>
      </c>
      <c r="M372" s="43">
        <f>SUM(M368:M371)</f>
        <v>0</v>
      </c>
      <c r="N372" s="43">
        <f>SUM(N368:N371)</f>
        <v>0</v>
      </c>
      <c r="O372" s="43">
        <f>SUM(O368:O371)</f>
        <v>81727</v>
      </c>
      <c r="P372" s="43">
        <f>SUM(P368:P371)</f>
        <v>0</v>
      </c>
      <c r="Q372" s="21"/>
      <c r="R372" s="21"/>
      <c r="S372" s="21"/>
      <c r="T372" s="21"/>
      <c r="U372" s="21"/>
      <c r="V372" s="21"/>
    </row>
    <row r="373" spans="1:22" x14ac:dyDescent="0.2">
      <c r="A373" s="28">
        <v>307</v>
      </c>
      <c r="B373" s="28" t="s">
        <v>121</v>
      </c>
      <c r="C373" s="17" t="s">
        <v>88</v>
      </c>
      <c r="D373" s="18">
        <f>SUMIFS('2013Figures'!$J:$J,'2013Figures'!$C:$C,$A373)</f>
        <v>0</v>
      </c>
      <c r="E373" s="18">
        <f>SUMIFS('2013Figures'!$J:$J,'2013Figures'!$C:$C,$A373,'2013Figures'!$B:$B,"BrokerToCy",'2013Figures'!$G:$G,"E1")</f>
        <v>0</v>
      </c>
      <c r="F373" s="18">
        <f>SUMIFS('2013Figures'!$J:$J,'2013Figures'!$C:$C,$A373,'2013Figures'!$B:$B,"BrokerToCy",'2013Figures'!$G:$G,"P1")</f>
        <v>0</v>
      </c>
      <c r="G373" s="18">
        <f>SUMIFS('2013Figures'!$J:$J,'2013Figures'!$C:$C,$A373,'2013Figures'!$B:$B,"CyToBroker",'2013Figures'!$G:$G,"E1")</f>
        <v>0</v>
      </c>
      <c r="H373" s="18">
        <f>SUMIFS('2013Figures'!$J:$J,'2013Figures'!$C:$C,$A373,'2013Figures'!$B:$B,"CyToBroker",'2013Figures'!$G:$G,"P1")</f>
        <v>0</v>
      </c>
      <c r="I373" s="28"/>
      <c r="J373" s="17"/>
      <c r="K373" s="28"/>
      <c r="L373" s="41">
        <f>SUMIFS('2012Figures'!$J:$J,'2012Figures'!$C:$C,$A373)</f>
        <v>0</v>
      </c>
      <c r="M373" s="41">
        <f>SUMIFS('2012Figures'!$J:$J,'2012Figures'!$C:$C,$A373,'2012Figures'!$B:$B,"BrokerToCy",'2012Figures'!$G:$G,"E1")</f>
        <v>0</v>
      </c>
      <c r="N373" s="41">
        <f>SUMIFS('2012Figures'!$J:$J,'2012Figures'!$C:$C,$A373,'2012Figures'!$B:$B,"BrokerToCy",'2012Figures'!$G:$G,"P1")</f>
        <v>0</v>
      </c>
      <c r="O373" s="41">
        <f>SUMIFS('2012Figures'!$J:$J,'2012Figures'!$C:$C,$A373,'2012Figures'!$B:$B,"CyToBroker",'2012Figures'!$G:$G,"E1")</f>
        <v>0</v>
      </c>
      <c r="P373" s="41">
        <f>SUMIFS('2012Figures'!$J:$J,'2012Figures'!$C:$C,$A373,'2012Figures'!$B:$B,"CyToBroker",'2012Figures'!$G:$G,"P1")</f>
        <v>0</v>
      </c>
      <c r="Q373" s="28"/>
      <c r="R373" s="46" t="str">
        <f t="shared" si="66"/>
        <v/>
      </c>
      <c r="S373" s="46" t="str">
        <f t="shared" si="62"/>
        <v/>
      </c>
      <c r="T373" s="46" t="str">
        <f t="shared" si="63"/>
        <v/>
      </c>
      <c r="U373" s="46" t="str">
        <f t="shared" si="64"/>
        <v/>
      </c>
      <c r="V373" s="46" t="str">
        <f t="shared" si="65"/>
        <v/>
      </c>
    </row>
    <row r="374" spans="1:22" x14ac:dyDescent="0.2">
      <c r="A374" s="1">
        <v>307</v>
      </c>
      <c r="B374" s="1" t="s">
        <v>121</v>
      </c>
      <c r="C374" s="8">
        <v>1</v>
      </c>
      <c r="D374" s="29">
        <f>SUMIFS('2013Figures'!$J:$J,'2013Figures'!$C:$C,$A374,'2013Figures'!$H:$H,$B374,'2013Figures'!$I:$I,$C374)</f>
        <v>0</v>
      </c>
      <c r="E374" s="29">
        <f>SUMIFS('2013Figures'!$J:$J,'2013Figures'!$C:$C,$A374,'2013Figures'!$H:$H,$B374,'2013Figures'!$I:$I,$C374,'2013Figures'!$B:$B,"BrokerToCy",'2013Figures'!$G:$G,"E1")</f>
        <v>0</v>
      </c>
      <c r="F374" s="29">
        <f>SUMIFS('2013Figures'!$J:$J,'2013Figures'!$C:$C,$A374,'2013Figures'!$H:$H,$B374,'2013Figures'!$I:$I,$C374,'2013Figures'!$B:$B,"BrokerToCy",'2013Figures'!$G:$G,"P1")</f>
        <v>0</v>
      </c>
      <c r="G374" s="29">
        <f>SUMIFS('2013Figures'!$J:$J,'2013Figures'!$C:$C,$A374,'2013Figures'!$H:$H,$B374,'2013Figures'!$I:$I,$C374,'2013Figures'!$B:$B,"CyToBroker",'2013Figures'!$G:$G,"E1")</f>
        <v>0</v>
      </c>
      <c r="H374" s="29">
        <f>SUMIFS('2013Figures'!$J:$J,'2013Figures'!$C:$C,$A374,'2013Figures'!$H:$H,$B374,'2013Figures'!$I:$I,$C374,'2013Figures'!$B:$B,"CyToBroker",'2013Figures'!$G:$G,"P1")</f>
        <v>0</v>
      </c>
      <c r="I374" s="30"/>
      <c r="J374" s="31">
        <v>200801</v>
      </c>
      <c r="K374" s="30"/>
      <c r="L374" s="42">
        <f>SUMIFS('2012Figures'!$J:$J,'2012Figures'!$C:$C,$A374,'2012Figures'!$H:$H,$B374,'2012Figures'!$I:$I,$C374)</f>
        <v>0</v>
      </c>
      <c r="M374" s="42">
        <f>SUMIFS('2012Figures'!$J:$J,'2012Figures'!$C:$C,$A374,'2012Figures'!$H:$H,$B374,'2012Figures'!$I:$I,$C374,'2012Figures'!$B:$B,"BrokerToCy",'2012Figures'!$G:$G,"E1")</f>
        <v>0</v>
      </c>
      <c r="N374" s="42">
        <f>SUMIFS('2012Figures'!$J:$J,'2012Figures'!$C:$C,$A374,'2012Figures'!$H:$H,$B374,'2012Figures'!$I:$I,$C374,'2012Figures'!$B:$B,"BrokerToCy",'2012Figures'!$G:$G,"P1")</f>
        <v>0</v>
      </c>
      <c r="O374" s="42">
        <f>SUMIFS('2012Figures'!$J:$J,'2012Figures'!$C:$C,$A374,'2012Figures'!$H:$H,$B374,'2012Figures'!$I:$I,$C374,'2012Figures'!$B:$B,"CyToBroker",'2012Figures'!$G:$G,"E1")</f>
        <v>0</v>
      </c>
      <c r="P374" s="42">
        <f>SUMIFS('2012Figures'!$J:$J,'2012Figures'!$C:$C,$A374,'2012Figures'!$H:$H,$B374,'2012Figures'!$I:$I,$C374,'2012Figures'!$B:$B,"CyToBroker",'2012Figures'!$G:$G,"P1")</f>
        <v>0</v>
      </c>
      <c r="Q374" s="30"/>
      <c r="R374" s="46" t="str">
        <f t="shared" si="66"/>
        <v/>
      </c>
      <c r="S374" s="46" t="str">
        <f t="shared" si="62"/>
        <v/>
      </c>
      <c r="T374" s="46" t="str">
        <f t="shared" si="63"/>
        <v/>
      </c>
      <c r="U374" s="46" t="str">
        <f t="shared" si="64"/>
        <v/>
      </c>
      <c r="V374" s="46" t="str">
        <f t="shared" si="65"/>
        <v/>
      </c>
    </row>
    <row r="375" spans="1:22" x14ac:dyDescent="0.2">
      <c r="A375" s="1">
        <v>307</v>
      </c>
      <c r="B375" s="1" t="s">
        <v>121</v>
      </c>
      <c r="D375" s="29">
        <f>SUMIFS('2013Figures'!$J:$J,'2013Figures'!$C:$C,$A375,'2013Figures'!$I:$I,"")</f>
        <v>0</v>
      </c>
      <c r="E375" s="9">
        <f>SUMIFS('2013Figures'!$J:$J,'2013Figures'!$C:$C,$A375,'2013Figures'!$I:$I,"",'2013Figures'!$B:$B,"BrokerToCy",'2013Figures'!$G:$G,"E1")</f>
        <v>0</v>
      </c>
      <c r="F375" s="9">
        <f>SUMIFS('2013Figures'!$J:$J,'2013Figures'!$C:$C,$A375,'2013Figures'!$I:$I,"",'2013Figures'!$B:$B,"BrokerToCy",'2013Figures'!$G:$G,"P1")</f>
        <v>0</v>
      </c>
      <c r="G375" s="9">
        <f>SUMIFS('2013Figures'!$J:$J,'2013Figures'!$C:$C,$A375,'2013Figures'!$I:$I,"",'2013Figures'!$B:$B,"CyToBroker",'2013Figures'!$G:$G,"E1")</f>
        <v>0</v>
      </c>
      <c r="H375" s="9">
        <f>SUMIFS('2013Figures'!$J:$J,'2013Figures'!$C:$C,$A375,'2013Figures'!$I:$I,"",'2013Figures'!$B:$B,"CyToBroker",'2013Figures'!$G:$G,"P1")</f>
        <v>0</v>
      </c>
      <c r="J375" s="8" t="s">
        <v>131</v>
      </c>
      <c r="L375" s="42">
        <f>SUMIFS('2012Figures'!$J:$J,'2012Figures'!$C:$C,$A375,'2012Figures'!$I:$I,"")</f>
        <v>0</v>
      </c>
      <c r="M375" s="42">
        <f>SUMIFS('2012Figures'!$J:$J,'2012Figures'!$C:$C,$A375,'2012Figures'!$I:$I,"",'2012Figures'!$B:$B,"BrokerToCy",'2012Figures'!$G:$G,"E1")</f>
        <v>0</v>
      </c>
      <c r="N375" s="42">
        <f>SUMIFS('2012Figures'!$J:$J,'2012Figures'!$C:$C,$A375,'2012Figures'!$I:$I,"",'2012Figures'!$B:$B,"BrokerToCy",'2012Figures'!$G:$G,"P1")</f>
        <v>0</v>
      </c>
      <c r="O375" s="42">
        <f>SUMIFS('2012Figures'!$J:$J,'2012Figures'!$C:$C,$A375,'2012Figures'!$I:$I,"",'2012Figures'!$B:$B,"CyToBroker",'2012Figures'!$G:$G,"E1")</f>
        <v>0</v>
      </c>
      <c r="P375" s="42">
        <f>SUMIFS('2012Figures'!$J:$J,'2012Figures'!$C:$C,$A375,'2012Figures'!$I:$I,"",'2012Figures'!$B:$B,"CyToBroker",'2012Figures'!$G:$G,"P1")</f>
        <v>0</v>
      </c>
      <c r="R375" s="46" t="str">
        <f t="shared" si="66"/>
        <v/>
      </c>
      <c r="S375" s="46" t="str">
        <f t="shared" si="62"/>
        <v/>
      </c>
      <c r="T375" s="46" t="str">
        <f t="shared" si="63"/>
        <v/>
      </c>
      <c r="U375" s="46" t="str">
        <f t="shared" si="64"/>
        <v/>
      </c>
      <c r="V375" s="46" t="str">
        <f t="shared" si="65"/>
        <v/>
      </c>
    </row>
    <row r="376" spans="1:22" x14ac:dyDescent="0.2">
      <c r="A376" s="21"/>
      <c r="B376" s="21" t="s">
        <v>92</v>
      </c>
      <c r="C376" s="22"/>
      <c r="D376" s="23">
        <f>SUM(E376:H376)</f>
        <v>0</v>
      </c>
      <c r="E376" s="23">
        <f>SUM(E374:E375)</f>
        <v>0</v>
      </c>
      <c r="F376" s="23">
        <f>SUM(F374:F375)</f>
        <v>0</v>
      </c>
      <c r="G376" s="23">
        <f>SUM(G374:G375)</f>
        <v>0</v>
      </c>
      <c r="H376" s="23">
        <f>SUM(H374:H375)</f>
        <v>0</v>
      </c>
      <c r="I376" s="21"/>
      <c r="J376" s="22"/>
      <c r="K376" s="21"/>
      <c r="L376" s="43">
        <f>SUM(M376:P376)</f>
        <v>0</v>
      </c>
      <c r="M376" s="43">
        <f>SUM(M374:M375)</f>
        <v>0</v>
      </c>
      <c r="N376" s="43">
        <f>SUM(N374:N375)</f>
        <v>0</v>
      </c>
      <c r="O376" s="43">
        <f>SUM(O374:O375)</f>
        <v>0</v>
      </c>
      <c r="P376" s="43">
        <f>SUM(P374:P375)</f>
        <v>0</v>
      </c>
      <c r="Q376" s="21"/>
      <c r="R376" s="21"/>
      <c r="S376" s="21"/>
      <c r="T376" s="21"/>
      <c r="U376" s="21"/>
      <c r="V376" s="21"/>
    </row>
    <row r="377" spans="1:22" x14ac:dyDescent="0.2">
      <c r="A377" s="28">
        <v>401</v>
      </c>
      <c r="B377" s="28" t="s">
        <v>122</v>
      </c>
      <c r="C377" s="17" t="s">
        <v>88</v>
      </c>
      <c r="D377" s="18">
        <f>SUMIFS('2013Figures'!$J:$J,'2013Figures'!$C:$C,$A377)</f>
        <v>469</v>
      </c>
      <c r="E377" s="18">
        <f>SUMIFS('2013Figures'!$J:$J,'2013Figures'!$C:$C,$A377,'2013Figures'!$B:$B,"BrokerToCy",'2013Figures'!$G:$G,"E1")</f>
        <v>0</v>
      </c>
      <c r="F377" s="18">
        <f>SUMIFS('2013Figures'!$J:$J,'2013Figures'!$C:$C,$A377,'2013Figures'!$B:$B,"BrokerToCy",'2013Figures'!$G:$G,"P1")</f>
        <v>469</v>
      </c>
      <c r="G377" s="18">
        <f>SUMIFS('2013Figures'!$J:$J,'2013Figures'!$C:$C,$A377,'2013Figures'!$B:$B,"CyToBroker",'2013Figures'!$G:$G,"E1")</f>
        <v>0</v>
      </c>
      <c r="H377" s="18">
        <f>SUMIFS('2013Figures'!$J:$J,'2013Figures'!$C:$C,$A377,'2013Figures'!$B:$B,"CyToBroker",'2013Figures'!$G:$G,"P1")</f>
        <v>0</v>
      </c>
      <c r="I377" s="28"/>
      <c r="J377" s="17"/>
      <c r="K377" s="28"/>
      <c r="L377" s="41">
        <f>SUMIFS('2012Figures'!$J:$J,'2012Figures'!$C:$C,$A377)</f>
        <v>672</v>
      </c>
      <c r="M377" s="41">
        <f>SUMIFS('2012Figures'!$J:$J,'2012Figures'!$C:$C,$A377,'2012Figures'!$B:$B,"BrokerToCy",'2012Figures'!$G:$G,"E1")</f>
        <v>0</v>
      </c>
      <c r="N377" s="41">
        <f>SUMIFS('2012Figures'!$J:$J,'2012Figures'!$C:$C,$A377,'2012Figures'!$B:$B,"BrokerToCy",'2012Figures'!$G:$G,"P1")</f>
        <v>611</v>
      </c>
      <c r="O377" s="41">
        <f>SUMIFS('2012Figures'!$J:$J,'2012Figures'!$C:$C,$A377,'2012Figures'!$B:$B,"CyToBroker",'2012Figures'!$G:$G,"E1")</f>
        <v>0</v>
      </c>
      <c r="P377" s="41">
        <f>SUMIFS('2012Figures'!$J:$J,'2012Figures'!$C:$C,$A377,'2012Figures'!$B:$B,"CyToBroker",'2012Figures'!$G:$G,"P1")</f>
        <v>61</v>
      </c>
      <c r="Q377" s="28"/>
      <c r="R377" s="46">
        <f t="shared" si="66"/>
        <v>-0.3</v>
      </c>
      <c r="S377" s="46" t="str">
        <f t="shared" si="62"/>
        <v/>
      </c>
      <c r="T377" s="46">
        <f t="shared" si="63"/>
        <v>-0.23</v>
      </c>
      <c r="U377" s="46" t="str">
        <f t="shared" si="64"/>
        <v/>
      </c>
      <c r="V377" s="46">
        <f t="shared" si="65"/>
        <v>-1</v>
      </c>
    </row>
    <row r="378" spans="1:22" x14ac:dyDescent="0.2">
      <c r="A378" s="1">
        <v>401</v>
      </c>
      <c r="B378" s="1" t="s">
        <v>122</v>
      </c>
      <c r="C378" s="8">
        <v>1</v>
      </c>
      <c r="D378" s="29">
        <f>SUMIFS('2013Figures'!$J:$J,'2013Figures'!$C:$C,$A378,'2013Figures'!$H:$H,$B378,'2013Figures'!$I:$I,$C378)</f>
        <v>0</v>
      </c>
      <c r="E378" s="29">
        <f>SUMIFS('2013Figures'!$J:$J,'2013Figures'!$C:$C,$A378,'2013Figures'!$H:$H,$B378,'2013Figures'!$I:$I,$C378,'2013Figures'!$B:$B,"BrokerToCy",'2013Figures'!$G:$G,"E1")</f>
        <v>0</v>
      </c>
      <c r="F378" s="29">
        <f>SUMIFS('2013Figures'!$J:$J,'2013Figures'!$C:$C,$A378,'2013Figures'!$H:$H,$B378,'2013Figures'!$I:$I,$C378,'2013Figures'!$B:$B,"BrokerToCy",'2013Figures'!$G:$G,"P1")</f>
        <v>0</v>
      </c>
      <c r="G378" s="29">
        <f>SUMIFS('2013Figures'!$J:$J,'2013Figures'!$C:$C,$A378,'2013Figures'!$H:$H,$B378,'2013Figures'!$I:$I,$C378,'2013Figures'!$B:$B,"CyToBroker",'2013Figures'!$G:$G,"E1")</f>
        <v>0</v>
      </c>
      <c r="H378" s="29">
        <f>SUMIFS('2013Figures'!$J:$J,'2013Figures'!$C:$C,$A378,'2013Figures'!$H:$H,$B378,'2013Figures'!$I:$I,$C378,'2013Figures'!$B:$B,"CyToBroker",'2013Figures'!$G:$G,"P1")</f>
        <v>0</v>
      </c>
      <c r="I378" s="30"/>
      <c r="J378" s="31">
        <v>200601</v>
      </c>
      <c r="K378" s="30"/>
      <c r="L378" s="42">
        <f>SUMIFS('2012Figures'!$J:$J,'2012Figures'!$C:$C,$A378,'2012Figures'!$H:$H,$B378,'2012Figures'!$I:$I,$C378)</f>
        <v>0</v>
      </c>
      <c r="M378" s="42">
        <f>SUMIFS('2012Figures'!$J:$J,'2012Figures'!$C:$C,$A378,'2012Figures'!$H:$H,$B378,'2012Figures'!$I:$I,$C378,'2012Figures'!$B:$B,"BrokerToCy",'2012Figures'!$G:$G,"E1")</f>
        <v>0</v>
      </c>
      <c r="N378" s="42">
        <f>SUMIFS('2012Figures'!$J:$J,'2012Figures'!$C:$C,$A378,'2012Figures'!$H:$H,$B378,'2012Figures'!$I:$I,$C378,'2012Figures'!$B:$B,"BrokerToCy",'2012Figures'!$G:$G,"P1")</f>
        <v>0</v>
      </c>
      <c r="O378" s="42">
        <f>SUMIFS('2012Figures'!$J:$J,'2012Figures'!$C:$C,$A378,'2012Figures'!$H:$H,$B378,'2012Figures'!$I:$I,$C378,'2012Figures'!$B:$B,"CyToBroker",'2012Figures'!$G:$G,"E1")</f>
        <v>0</v>
      </c>
      <c r="P378" s="42">
        <f>SUMIFS('2012Figures'!$J:$J,'2012Figures'!$C:$C,$A378,'2012Figures'!$H:$H,$B378,'2012Figures'!$I:$I,$C378,'2012Figures'!$B:$B,"CyToBroker",'2012Figures'!$G:$G,"P1")</f>
        <v>0</v>
      </c>
      <c r="Q378" s="30"/>
      <c r="R378" s="46" t="str">
        <f t="shared" si="66"/>
        <v/>
      </c>
      <c r="S378" s="46" t="str">
        <f t="shared" si="62"/>
        <v/>
      </c>
      <c r="T378" s="46" t="str">
        <f t="shared" si="63"/>
        <v/>
      </c>
      <c r="U378" s="46" t="str">
        <f t="shared" si="64"/>
        <v/>
      </c>
      <c r="V378" s="46" t="str">
        <f t="shared" si="65"/>
        <v/>
      </c>
    </row>
    <row r="379" spans="1:22" x14ac:dyDescent="0.2">
      <c r="A379" s="1">
        <v>401</v>
      </c>
      <c r="B379" s="1" t="s">
        <v>122</v>
      </c>
      <c r="D379" s="29">
        <f>SUMIFS('2013Figures'!$J:$J,'2013Figures'!$C:$C,$A379,'2013Figures'!$I:$I,"")</f>
        <v>469</v>
      </c>
      <c r="E379" s="9">
        <f>SUMIFS('2013Figures'!$J:$J,'2013Figures'!$C:$C,$A379,'2013Figures'!$I:$I,"",'2013Figures'!$B:$B,"BrokerToCy",'2013Figures'!$G:$G,"E1")</f>
        <v>0</v>
      </c>
      <c r="F379" s="9">
        <f>SUMIFS('2013Figures'!$J:$J,'2013Figures'!$C:$C,$A379,'2013Figures'!$I:$I,"",'2013Figures'!$B:$B,"BrokerToCy",'2013Figures'!$G:$G,"P1")</f>
        <v>469</v>
      </c>
      <c r="G379" s="9">
        <f>SUMIFS('2013Figures'!$J:$J,'2013Figures'!$C:$C,$A379,'2013Figures'!$I:$I,"",'2013Figures'!$B:$B,"CyToBroker",'2013Figures'!$G:$G,"E1")</f>
        <v>0</v>
      </c>
      <c r="H379" s="9">
        <f>SUMIFS('2013Figures'!$J:$J,'2013Figures'!$C:$C,$A379,'2013Figures'!$I:$I,"",'2013Figures'!$B:$B,"CyToBroker",'2013Figures'!$G:$G,"P1")</f>
        <v>0</v>
      </c>
      <c r="J379" s="8" t="s">
        <v>131</v>
      </c>
      <c r="L379" s="42">
        <f>SUMIFS('2012Figures'!$J:$J,'2012Figures'!$C:$C,$A379,'2012Figures'!$I:$I,"")</f>
        <v>672</v>
      </c>
      <c r="M379" s="42">
        <f>SUMIFS('2012Figures'!$J:$J,'2012Figures'!$C:$C,$A379,'2012Figures'!$I:$I,"",'2012Figures'!$B:$B,"BrokerToCy",'2012Figures'!$G:$G,"E1")</f>
        <v>0</v>
      </c>
      <c r="N379" s="42">
        <f>SUMIFS('2012Figures'!$J:$J,'2012Figures'!$C:$C,$A379,'2012Figures'!$I:$I,"",'2012Figures'!$B:$B,"BrokerToCy",'2012Figures'!$G:$G,"P1")</f>
        <v>611</v>
      </c>
      <c r="O379" s="42">
        <f>SUMIFS('2012Figures'!$J:$J,'2012Figures'!$C:$C,$A379,'2012Figures'!$I:$I,"",'2012Figures'!$B:$B,"CyToBroker",'2012Figures'!$G:$G,"E1")</f>
        <v>0</v>
      </c>
      <c r="P379" s="42">
        <f>SUMIFS('2012Figures'!$J:$J,'2012Figures'!$C:$C,$A379,'2012Figures'!$I:$I,"",'2012Figures'!$B:$B,"CyToBroker",'2012Figures'!$G:$G,"P1")</f>
        <v>61</v>
      </c>
      <c r="R379" s="46">
        <f t="shared" si="66"/>
        <v>-0.3</v>
      </c>
      <c r="S379" s="46" t="str">
        <f t="shared" si="62"/>
        <v/>
      </c>
      <c r="T379" s="46">
        <f t="shared" si="63"/>
        <v>-0.23</v>
      </c>
      <c r="U379" s="46" t="str">
        <f t="shared" si="64"/>
        <v/>
      </c>
      <c r="V379" s="46">
        <f t="shared" si="65"/>
        <v>-1</v>
      </c>
    </row>
    <row r="380" spans="1:22" x14ac:dyDescent="0.2">
      <c r="A380" s="21"/>
      <c r="B380" s="21" t="s">
        <v>92</v>
      </c>
      <c r="C380" s="22"/>
      <c r="D380" s="23">
        <f>SUM(E380:H380)</f>
        <v>469</v>
      </c>
      <c r="E380" s="23">
        <f>SUM(E378:E379)</f>
        <v>0</v>
      </c>
      <c r="F380" s="23">
        <f>SUM(F378:F379)</f>
        <v>469</v>
      </c>
      <c r="G380" s="23">
        <f>SUM(G378:G379)</f>
        <v>0</v>
      </c>
      <c r="H380" s="23">
        <f>SUM(H378:H379)</f>
        <v>0</v>
      </c>
      <c r="I380" s="21"/>
      <c r="J380" s="22"/>
      <c r="K380" s="21"/>
      <c r="L380" s="43">
        <f>SUM(M380:P380)</f>
        <v>672</v>
      </c>
      <c r="M380" s="43">
        <f>SUM(M378:M379)</f>
        <v>0</v>
      </c>
      <c r="N380" s="43">
        <f>SUM(N378:N379)</f>
        <v>611</v>
      </c>
      <c r="O380" s="43">
        <f>SUM(O378:O379)</f>
        <v>0</v>
      </c>
      <c r="P380" s="43">
        <f>SUM(P378:P379)</f>
        <v>61</v>
      </c>
      <c r="Q380" s="21"/>
      <c r="R380" s="21"/>
      <c r="S380" s="21"/>
      <c r="T380" s="21"/>
      <c r="U380" s="21"/>
      <c r="V380" s="21"/>
    </row>
    <row r="381" spans="1:22" x14ac:dyDescent="0.2">
      <c r="A381" s="28">
        <v>403</v>
      </c>
      <c r="B381" s="28" t="s">
        <v>169</v>
      </c>
      <c r="C381" s="17" t="s">
        <v>88</v>
      </c>
      <c r="D381" s="18">
        <f>SUMIFS('2013Figures'!$J:$J,'2013Figures'!$C:$C,$A381)</f>
        <v>0</v>
      </c>
      <c r="E381" s="18">
        <f>SUMIFS('2013Figures'!$J:$J,'2013Figures'!$C:$C,$A381,'2013Figures'!$B:$B,"BrokerToCy",'2013Figures'!$G:$G,"E1")</f>
        <v>0</v>
      </c>
      <c r="F381" s="18">
        <f>SUMIFS('2013Figures'!$J:$J,'2013Figures'!$C:$C,$A381,'2013Figures'!$B:$B,"BrokerToCy",'2013Figures'!$G:$G,"P1")</f>
        <v>0</v>
      </c>
      <c r="G381" s="18">
        <f>SUMIFS('2013Figures'!$J:$J,'2013Figures'!$C:$C,$A381,'2013Figures'!$B:$B,"CyToBroker",'2013Figures'!$G:$G,"E1")</f>
        <v>0</v>
      </c>
      <c r="H381" s="18">
        <f>SUMIFS('2013Figures'!$J:$J,'2013Figures'!$C:$C,$A381,'2013Figures'!$B:$B,"CyToBroker",'2013Figures'!$G:$G,"P1")</f>
        <v>0</v>
      </c>
      <c r="I381" s="28"/>
      <c r="J381" s="17"/>
      <c r="K381" s="28"/>
      <c r="L381" s="41">
        <f>SUMIFS('2012Figures'!$J:$J,'2012Figures'!$C:$C,$A381)</f>
        <v>0</v>
      </c>
      <c r="M381" s="41">
        <f>SUMIFS('2012Figures'!$J:$J,'2012Figures'!$C:$C,$A381,'2012Figures'!$B:$B,"BrokerToCy",'2012Figures'!$G:$G,"E1")</f>
        <v>0</v>
      </c>
      <c r="N381" s="41">
        <f>SUMIFS('2012Figures'!$J:$J,'2012Figures'!$C:$C,$A381,'2012Figures'!$B:$B,"BrokerToCy",'2012Figures'!$G:$G,"P1")</f>
        <v>0</v>
      </c>
      <c r="O381" s="41">
        <f>SUMIFS('2012Figures'!$J:$J,'2012Figures'!$C:$C,$A381,'2012Figures'!$B:$B,"CyToBroker",'2012Figures'!$G:$G,"E1")</f>
        <v>0</v>
      </c>
      <c r="P381" s="41">
        <f>SUMIFS('2012Figures'!$J:$J,'2012Figures'!$C:$C,$A381,'2012Figures'!$B:$B,"CyToBroker",'2012Figures'!$G:$G,"P1")</f>
        <v>0</v>
      </c>
      <c r="Q381" s="28"/>
      <c r="R381" s="46" t="str">
        <f t="shared" si="66"/>
        <v/>
      </c>
      <c r="S381" s="46" t="str">
        <f t="shared" si="62"/>
        <v/>
      </c>
      <c r="T381" s="46" t="str">
        <f t="shared" si="63"/>
        <v/>
      </c>
      <c r="U381" s="46" t="str">
        <f t="shared" si="64"/>
        <v/>
      </c>
      <c r="V381" s="46" t="str">
        <f t="shared" si="65"/>
        <v/>
      </c>
    </row>
    <row r="382" spans="1:22" x14ac:dyDescent="0.2">
      <c r="A382" s="1">
        <v>403</v>
      </c>
      <c r="B382" s="1" t="s">
        <v>169</v>
      </c>
      <c r="C382" s="8">
        <v>1</v>
      </c>
      <c r="D382" s="29">
        <f>SUMIFS('2013Figures'!$J:$J,'2013Figures'!$C:$C,$A382,'2013Figures'!$H:$H,$B382,'2013Figures'!$I:$I,$C382)</f>
        <v>0</v>
      </c>
      <c r="E382" s="29">
        <f>SUMIFS('2013Figures'!$J:$J,'2013Figures'!$C:$C,$A382,'2013Figures'!$H:$H,$B382,'2013Figures'!$I:$I,$C382,'2013Figures'!$B:$B,"BrokerToCy",'2013Figures'!$G:$G,"E1")</f>
        <v>0</v>
      </c>
      <c r="F382" s="29">
        <f>SUMIFS('2013Figures'!$J:$J,'2013Figures'!$C:$C,$A382,'2013Figures'!$H:$H,$B382,'2013Figures'!$I:$I,$C382,'2013Figures'!$B:$B,"BrokerToCy",'2013Figures'!$G:$G,"P1")</f>
        <v>0</v>
      </c>
      <c r="G382" s="29">
        <f>SUMIFS('2013Figures'!$J:$J,'2013Figures'!$C:$C,$A382,'2013Figures'!$H:$H,$B382,'2013Figures'!$I:$I,$C382,'2013Figures'!$B:$B,"CyToBroker",'2013Figures'!$G:$G,"E1")</f>
        <v>0</v>
      </c>
      <c r="H382" s="29">
        <f>SUMIFS('2013Figures'!$J:$J,'2013Figures'!$C:$C,$A382,'2013Figures'!$H:$H,$B382,'2013Figures'!$I:$I,$C382,'2013Figures'!$B:$B,"CyToBroker",'2013Figures'!$G:$G,"P1")</f>
        <v>0</v>
      </c>
      <c r="I382" s="30"/>
      <c r="J382" s="31">
        <v>200801</v>
      </c>
      <c r="K382" s="30"/>
      <c r="L382" s="42">
        <f>SUMIFS('2012Figures'!$J:$J,'2012Figures'!$C:$C,$A382,'2012Figures'!$H:$H,$B382,'2012Figures'!$I:$I,$C382)</f>
        <v>0</v>
      </c>
      <c r="M382" s="42">
        <f>SUMIFS('2012Figures'!$J:$J,'2012Figures'!$C:$C,$A382,'2012Figures'!$H:$H,$B382,'2012Figures'!$I:$I,$C382,'2012Figures'!$B:$B,"BrokerToCy",'2012Figures'!$G:$G,"E1")</f>
        <v>0</v>
      </c>
      <c r="N382" s="42">
        <f>SUMIFS('2012Figures'!$J:$J,'2012Figures'!$C:$C,$A382,'2012Figures'!$H:$H,$B382,'2012Figures'!$I:$I,$C382,'2012Figures'!$B:$B,"BrokerToCy",'2012Figures'!$G:$G,"P1")</f>
        <v>0</v>
      </c>
      <c r="O382" s="42">
        <f>SUMIFS('2012Figures'!$J:$J,'2012Figures'!$C:$C,$A382,'2012Figures'!$H:$H,$B382,'2012Figures'!$I:$I,$C382,'2012Figures'!$B:$B,"CyToBroker",'2012Figures'!$G:$G,"E1")</f>
        <v>0</v>
      </c>
      <c r="P382" s="42">
        <f>SUMIFS('2012Figures'!$J:$J,'2012Figures'!$C:$C,$A382,'2012Figures'!$H:$H,$B382,'2012Figures'!$I:$I,$C382,'2012Figures'!$B:$B,"CyToBroker",'2012Figures'!$G:$G,"P1")</f>
        <v>0</v>
      </c>
      <c r="Q382" s="30"/>
      <c r="R382" s="46" t="str">
        <f t="shared" si="66"/>
        <v/>
      </c>
      <c r="S382" s="46" t="str">
        <f t="shared" si="62"/>
        <v/>
      </c>
      <c r="T382" s="46" t="str">
        <f t="shared" si="63"/>
        <v/>
      </c>
      <c r="U382" s="46" t="str">
        <f t="shared" si="64"/>
        <v/>
      </c>
      <c r="V382" s="46" t="str">
        <f t="shared" si="65"/>
        <v/>
      </c>
    </row>
    <row r="383" spans="1:22" x14ac:dyDescent="0.2">
      <c r="A383" s="1">
        <v>403</v>
      </c>
      <c r="B383" s="1" t="s">
        <v>169</v>
      </c>
      <c r="D383" s="29">
        <f>SUMIFS('2013Figures'!$J:$J,'2013Figures'!$C:$C,$A383,'2013Figures'!$I:$I,"")</f>
        <v>0</v>
      </c>
      <c r="E383" s="9">
        <f>SUMIFS('2013Figures'!$J:$J,'2013Figures'!$C:$C,$A383,'2013Figures'!$I:$I,"",'2013Figures'!$B:$B,"BrokerToCy",'2013Figures'!$G:$G,"E1")</f>
        <v>0</v>
      </c>
      <c r="F383" s="9">
        <f>SUMIFS('2013Figures'!$J:$J,'2013Figures'!$C:$C,$A383,'2013Figures'!$I:$I,"",'2013Figures'!$B:$B,"BrokerToCy",'2013Figures'!$G:$G,"P1")</f>
        <v>0</v>
      </c>
      <c r="G383" s="9">
        <f>SUMIFS('2013Figures'!$J:$J,'2013Figures'!$C:$C,$A383,'2013Figures'!$I:$I,"",'2013Figures'!$B:$B,"CyToBroker",'2013Figures'!$G:$G,"E1")</f>
        <v>0</v>
      </c>
      <c r="H383" s="9">
        <f>SUMIFS('2013Figures'!$J:$J,'2013Figures'!$C:$C,$A383,'2013Figures'!$I:$I,"",'2013Figures'!$B:$B,"CyToBroker",'2013Figures'!$G:$G,"P1")</f>
        <v>0</v>
      </c>
      <c r="J383" s="8" t="s">
        <v>131</v>
      </c>
      <c r="L383" s="42">
        <f>SUMIFS('2012Figures'!$J:$J,'2012Figures'!$C:$C,$A383,'2012Figures'!$I:$I,"")</f>
        <v>0</v>
      </c>
      <c r="M383" s="42">
        <f>SUMIFS('2012Figures'!$J:$J,'2012Figures'!$C:$C,$A383,'2012Figures'!$I:$I,"",'2012Figures'!$B:$B,"BrokerToCy",'2012Figures'!$G:$G,"E1")</f>
        <v>0</v>
      </c>
      <c r="N383" s="42">
        <f>SUMIFS('2012Figures'!$J:$J,'2012Figures'!$C:$C,$A383,'2012Figures'!$I:$I,"",'2012Figures'!$B:$B,"BrokerToCy",'2012Figures'!$G:$G,"P1")</f>
        <v>0</v>
      </c>
      <c r="O383" s="42">
        <f>SUMIFS('2012Figures'!$J:$J,'2012Figures'!$C:$C,$A383,'2012Figures'!$I:$I,"",'2012Figures'!$B:$B,"CyToBroker",'2012Figures'!$G:$G,"E1")</f>
        <v>0</v>
      </c>
      <c r="P383" s="42">
        <f>SUMIFS('2012Figures'!$J:$J,'2012Figures'!$C:$C,$A383,'2012Figures'!$I:$I,"",'2012Figures'!$B:$B,"CyToBroker",'2012Figures'!$G:$G,"P1")</f>
        <v>0</v>
      </c>
      <c r="R383" s="46" t="str">
        <f t="shared" si="66"/>
        <v/>
      </c>
      <c r="S383" s="46" t="str">
        <f t="shared" si="62"/>
        <v/>
      </c>
      <c r="T383" s="46" t="str">
        <f t="shared" si="63"/>
        <v/>
      </c>
      <c r="U383" s="46" t="str">
        <f t="shared" si="64"/>
        <v/>
      </c>
      <c r="V383" s="46" t="str">
        <f t="shared" si="65"/>
        <v/>
      </c>
    </row>
    <row r="384" spans="1:22" x14ac:dyDescent="0.2">
      <c r="A384" s="21"/>
      <c r="B384" s="21" t="s">
        <v>92</v>
      </c>
      <c r="C384" s="22"/>
      <c r="D384" s="23">
        <f>SUM(E384:H384)</f>
        <v>0</v>
      </c>
      <c r="E384" s="23">
        <f>SUM(E382:E383)</f>
        <v>0</v>
      </c>
      <c r="F384" s="23">
        <f>SUM(F382:F383)</f>
        <v>0</v>
      </c>
      <c r="G384" s="23">
        <f>SUM(G382:G383)</f>
        <v>0</v>
      </c>
      <c r="H384" s="23">
        <f>SUM(H382:H383)</f>
        <v>0</v>
      </c>
      <c r="I384" s="21"/>
      <c r="J384" s="22"/>
      <c r="K384" s="21"/>
      <c r="L384" s="43">
        <f>SUM(M384:P384)</f>
        <v>0</v>
      </c>
      <c r="M384" s="43">
        <f>SUM(M382:M383)</f>
        <v>0</v>
      </c>
      <c r="N384" s="43">
        <f>SUM(N382:N383)</f>
        <v>0</v>
      </c>
      <c r="O384" s="43">
        <f>SUM(O382:O383)</f>
        <v>0</v>
      </c>
      <c r="P384" s="43">
        <f>SUM(P382:P383)</f>
        <v>0</v>
      </c>
      <c r="Q384" s="21"/>
      <c r="R384" s="21"/>
      <c r="S384" s="21"/>
      <c r="T384" s="21"/>
      <c r="U384" s="21"/>
      <c r="V384" s="21"/>
    </row>
    <row r="385" spans="1:22" x14ac:dyDescent="0.2">
      <c r="A385" s="28">
        <v>405</v>
      </c>
      <c r="B385" s="28" t="s">
        <v>170</v>
      </c>
      <c r="C385" s="17" t="s">
        <v>88</v>
      </c>
      <c r="D385" s="18">
        <f>SUMIFS('2013Figures'!$J:$J,'2013Figures'!$C:$C,$A385)</f>
        <v>0</v>
      </c>
      <c r="E385" s="18">
        <f>SUMIFS('2013Figures'!$J:$J,'2013Figures'!$C:$C,$A385,'2013Figures'!$B:$B,"BrokerToCy",'2013Figures'!$G:$G,"E1")</f>
        <v>0</v>
      </c>
      <c r="F385" s="18">
        <f>SUMIFS('2013Figures'!$J:$J,'2013Figures'!$C:$C,$A385,'2013Figures'!$B:$B,"BrokerToCy",'2013Figures'!$G:$G,"P1")</f>
        <v>0</v>
      </c>
      <c r="G385" s="18">
        <f>SUMIFS('2013Figures'!$J:$J,'2013Figures'!$C:$C,$A385,'2013Figures'!$B:$B,"CyToBroker",'2013Figures'!$G:$G,"E1")</f>
        <v>0</v>
      </c>
      <c r="H385" s="18">
        <f>SUMIFS('2013Figures'!$J:$J,'2013Figures'!$C:$C,$A385,'2013Figures'!$B:$B,"CyToBroker",'2013Figures'!$G:$G,"P1")</f>
        <v>0</v>
      </c>
      <c r="I385" s="28"/>
      <c r="J385" s="17"/>
      <c r="K385" s="28"/>
      <c r="L385" s="41">
        <f>SUMIFS('2012Figures'!$J:$J,'2012Figures'!$C:$C,$A385)</f>
        <v>0</v>
      </c>
      <c r="M385" s="41">
        <f>SUMIFS('2012Figures'!$J:$J,'2012Figures'!$C:$C,$A385,'2012Figures'!$B:$B,"BrokerToCy",'2012Figures'!$G:$G,"E1")</f>
        <v>0</v>
      </c>
      <c r="N385" s="41">
        <f>SUMIFS('2012Figures'!$J:$J,'2012Figures'!$C:$C,$A385,'2012Figures'!$B:$B,"BrokerToCy",'2012Figures'!$G:$G,"P1")</f>
        <v>0</v>
      </c>
      <c r="O385" s="41">
        <f>SUMIFS('2012Figures'!$J:$J,'2012Figures'!$C:$C,$A385,'2012Figures'!$B:$B,"CyToBroker",'2012Figures'!$G:$G,"E1")</f>
        <v>0</v>
      </c>
      <c r="P385" s="41">
        <f>SUMIFS('2012Figures'!$J:$J,'2012Figures'!$C:$C,$A385,'2012Figures'!$B:$B,"CyToBroker",'2012Figures'!$G:$G,"P1")</f>
        <v>0</v>
      </c>
      <c r="Q385" s="28"/>
      <c r="R385" s="46" t="str">
        <f t="shared" si="66"/>
        <v/>
      </c>
      <c r="S385" s="46" t="str">
        <f t="shared" si="62"/>
        <v/>
      </c>
      <c r="T385" s="46" t="str">
        <f t="shared" si="63"/>
        <v/>
      </c>
      <c r="U385" s="46" t="str">
        <f t="shared" si="64"/>
        <v/>
      </c>
      <c r="V385" s="46" t="str">
        <f t="shared" si="65"/>
        <v/>
      </c>
    </row>
    <row r="386" spans="1:22" x14ac:dyDescent="0.2">
      <c r="A386" s="1">
        <v>405</v>
      </c>
      <c r="B386" s="1" t="s">
        <v>170</v>
      </c>
      <c r="C386" s="8">
        <v>1</v>
      </c>
      <c r="D386" s="29">
        <f>SUMIFS('2013Figures'!$J:$J,'2013Figures'!$C:$C,$A386,'2013Figures'!$H:$H,$B386,'2013Figures'!$I:$I,$C386)</f>
        <v>0</v>
      </c>
      <c r="E386" s="29">
        <f>SUMIFS('2013Figures'!$J:$J,'2013Figures'!$C:$C,$A386,'2013Figures'!$H:$H,$B386,'2013Figures'!$I:$I,$C386,'2013Figures'!$B:$B,"BrokerToCy",'2013Figures'!$G:$G,"E1")</f>
        <v>0</v>
      </c>
      <c r="F386" s="29">
        <f>SUMIFS('2013Figures'!$J:$J,'2013Figures'!$C:$C,$A386,'2013Figures'!$H:$H,$B386,'2013Figures'!$I:$I,$C386,'2013Figures'!$B:$B,"BrokerToCy",'2013Figures'!$G:$G,"P1")</f>
        <v>0</v>
      </c>
      <c r="G386" s="29">
        <f>SUMIFS('2013Figures'!$J:$J,'2013Figures'!$C:$C,$A386,'2013Figures'!$H:$H,$B386,'2013Figures'!$I:$I,$C386,'2013Figures'!$B:$B,"CyToBroker",'2013Figures'!$G:$G,"E1")</f>
        <v>0</v>
      </c>
      <c r="H386" s="29">
        <f>SUMIFS('2013Figures'!$J:$J,'2013Figures'!$C:$C,$A386,'2013Figures'!$H:$H,$B386,'2013Figures'!$I:$I,$C386,'2013Figures'!$B:$B,"CyToBroker",'2013Figures'!$G:$G,"P1")</f>
        <v>0</v>
      </c>
      <c r="I386" s="30"/>
      <c r="J386" s="31">
        <v>200601</v>
      </c>
      <c r="K386" s="30"/>
      <c r="L386" s="42">
        <f>SUMIFS('2012Figures'!$J:$J,'2012Figures'!$C:$C,$A386,'2012Figures'!$H:$H,$B386,'2012Figures'!$I:$I,$C386)</f>
        <v>0</v>
      </c>
      <c r="M386" s="42">
        <f>SUMIFS('2012Figures'!$J:$J,'2012Figures'!$C:$C,$A386,'2012Figures'!$H:$H,$B386,'2012Figures'!$I:$I,$C386,'2012Figures'!$B:$B,"BrokerToCy",'2012Figures'!$G:$G,"E1")</f>
        <v>0</v>
      </c>
      <c r="N386" s="42">
        <f>SUMIFS('2012Figures'!$J:$J,'2012Figures'!$C:$C,$A386,'2012Figures'!$H:$H,$B386,'2012Figures'!$I:$I,$C386,'2012Figures'!$B:$B,"BrokerToCy",'2012Figures'!$G:$G,"P1")</f>
        <v>0</v>
      </c>
      <c r="O386" s="42">
        <f>SUMIFS('2012Figures'!$J:$J,'2012Figures'!$C:$C,$A386,'2012Figures'!$H:$H,$B386,'2012Figures'!$I:$I,$C386,'2012Figures'!$B:$B,"CyToBroker",'2012Figures'!$G:$G,"E1")</f>
        <v>0</v>
      </c>
      <c r="P386" s="42">
        <f>SUMIFS('2012Figures'!$J:$J,'2012Figures'!$C:$C,$A386,'2012Figures'!$H:$H,$B386,'2012Figures'!$I:$I,$C386,'2012Figures'!$B:$B,"CyToBroker",'2012Figures'!$G:$G,"P1")</f>
        <v>0</v>
      </c>
      <c r="Q386" s="30"/>
      <c r="R386" s="46" t="str">
        <f t="shared" si="66"/>
        <v/>
      </c>
      <c r="S386" s="46" t="str">
        <f t="shared" si="62"/>
        <v/>
      </c>
      <c r="T386" s="46" t="str">
        <f t="shared" si="63"/>
        <v/>
      </c>
      <c r="U386" s="46" t="str">
        <f t="shared" si="64"/>
        <v/>
      </c>
      <c r="V386" s="46" t="str">
        <f t="shared" si="65"/>
        <v/>
      </c>
    </row>
    <row r="387" spans="1:22" x14ac:dyDescent="0.2">
      <c r="A387" s="1">
        <v>405</v>
      </c>
      <c r="B387" s="1" t="s">
        <v>170</v>
      </c>
      <c r="D387" s="29">
        <f>SUMIFS('2013Figures'!$J:$J,'2013Figures'!$C:$C,$A387,'2013Figures'!$I:$I,"")</f>
        <v>0</v>
      </c>
      <c r="E387" s="9">
        <f>SUMIFS('2013Figures'!$J:$J,'2013Figures'!$C:$C,$A387,'2013Figures'!$I:$I,"",'2013Figures'!$B:$B,"BrokerToCy",'2013Figures'!$G:$G,"E1")</f>
        <v>0</v>
      </c>
      <c r="F387" s="9">
        <f>SUMIFS('2013Figures'!$J:$J,'2013Figures'!$C:$C,$A387,'2013Figures'!$I:$I,"",'2013Figures'!$B:$B,"BrokerToCy",'2013Figures'!$G:$G,"P1")</f>
        <v>0</v>
      </c>
      <c r="G387" s="9">
        <f>SUMIFS('2013Figures'!$J:$J,'2013Figures'!$C:$C,$A387,'2013Figures'!$I:$I,"",'2013Figures'!$B:$B,"CyToBroker",'2013Figures'!$G:$G,"E1")</f>
        <v>0</v>
      </c>
      <c r="H387" s="9">
        <f>SUMIFS('2013Figures'!$J:$J,'2013Figures'!$C:$C,$A387,'2013Figures'!$I:$I,"",'2013Figures'!$B:$B,"CyToBroker",'2013Figures'!$G:$G,"P1")</f>
        <v>0</v>
      </c>
      <c r="J387" s="8" t="s">
        <v>131</v>
      </c>
      <c r="L387" s="42">
        <f>SUMIFS('2012Figures'!$J:$J,'2012Figures'!$C:$C,$A387,'2012Figures'!$I:$I,"")</f>
        <v>0</v>
      </c>
      <c r="M387" s="42">
        <f>SUMIFS('2012Figures'!$J:$J,'2012Figures'!$C:$C,$A387,'2012Figures'!$I:$I,"",'2012Figures'!$B:$B,"BrokerToCy",'2012Figures'!$G:$G,"E1")</f>
        <v>0</v>
      </c>
      <c r="N387" s="42">
        <f>SUMIFS('2012Figures'!$J:$J,'2012Figures'!$C:$C,$A387,'2012Figures'!$I:$I,"",'2012Figures'!$B:$B,"BrokerToCy",'2012Figures'!$G:$G,"P1")</f>
        <v>0</v>
      </c>
      <c r="O387" s="42">
        <f>SUMIFS('2012Figures'!$J:$J,'2012Figures'!$C:$C,$A387,'2012Figures'!$I:$I,"",'2012Figures'!$B:$B,"CyToBroker",'2012Figures'!$G:$G,"E1")</f>
        <v>0</v>
      </c>
      <c r="P387" s="42">
        <f>SUMIFS('2012Figures'!$J:$J,'2012Figures'!$C:$C,$A387,'2012Figures'!$I:$I,"",'2012Figures'!$B:$B,"CyToBroker",'2012Figures'!$G:$G,"P1")</f>
        <v>0</v>
      </c>
      <c r="R387" s="46" t="str">
        <f t="shared" si="66"/>
        <v/>
      </c>
      <c r="S387" s="46" t="str">
        <f t="shared" ref="S387:S431" si="67">IF(M387=0,"",ROUND(E387/M387-1,2))</f>
        <v/>
      </c>
      <c r="T387" s="46" t="str">
        <f t="shared" ref="T387:T431" si="68">IF(N387=0,"",ROUND(F387/N387-1,2))</f>
        <v/>
      </c>
      <c r="U387" s="46" t="str">
        <f t="shared" ref="U387:U431" si="69">IF(O387=0,"",ROUND(G387/O387-1,2))</f>
        <v/>
      </c>
      <c r="V387" s="46" t="str">
        <f t="shared" ref="V387:V431" si="70">IF(P387=0,"",ROUND(H387/P387-1,2))</f>
        <v/>
      </c>
    </row>
    <row r="388" spans="1:22" x14ac:dyDescent="0.2">
      <c r="A388" s="21"/>
      <c r="B388" s="21" t="s">
        <v>92</v>
      </c>
      <c r="C388" s="22"/>
      <c r="D388" s="23">
        <f>SUM(E388:H388)</f>
        <v>0</v>
      </c>
      <c r="E388" s="23">
        <f>SUM(E386:E387)</f>
        <v>0</v>
      </c>
      <c r="F388" s="23">
        <f>SUM(F386:F387)</f>
        <v>0</v>
      </c>
      <c r="G388" s="23">
        <f>SUM(G386:G387)</f>
        <v>0</v>
      </c>
      <c r="H388" s="23">
        <f>SUM(H386:H387)</f>
        <v>0</v>
      </c>
      <c r="I388" s="21"/>
      <c r="J388" s="22"/>
      <c r="K388" s="21"/>
      <c r="L388" s="43">
        <f>SUM(M388:P388)</f>
        <v>0</v>
      </c>
      <c r="M388" s="43">
        <f>SUM(M386:M387)</f>
        <v>0</v>
      </c>
      <c r="N388" s="43">
        <f>SUM(N386:N387)</f>
        <v>0</v>
      </c>
      <c r="O388" s="43">
        <f>SUM(O386:O387)</f>
        <v>0</v>
      </c>
      <c r="P388" s="43">
        <f>SUM(P386:P387)</f>
        <v>0</v>
      </c>
      <c r="Q388" s="21"/>
      <c r="R388" s="21"/>
      <c r="S388" s="21"/>
      <c r="T388" s="21"/>
      <c r="U388" s="21"/>
      <c r="V388" s="21"/>
    </row>
    <row r="389" spans="1:22" x14ac:dyDescent="0.2">
      <c r="A389" s="28">
        <v>410</v>
      </c>
      <c r="B389" s="28" t="s">
        <v>123</v>
      </c>
      <c r="C389" s="17" t="s">
        <v>88</v>
      </c>
      <c r="D389" s="18">
        <f>SUMIFS('2013Figures'!$J:$J,'2013Figures'!$C:$C,$A389)</f>
        <v>585063</v>
      </c>
      <c r="E389" s="18">
        <f>SUMIFS('2013Figures'!$J:$J,'2013Figures'!$C:$C,$A389,'2013Figures'!$B:$B,"BrokerToCy",'2013Figures'!$G:$G,"E1")</f>
        <v>245486</v>
      </c>
      <c r="F389" s="18">
        <f>SUMIFS('2013Figures'!$J:$J,'2013Figures'!$C:$C,$A389,'2013Figures'!$B:$B,"BrokerToCy",'2013Figures'!$G:$G,"P1")</f>
        <v>150327</v>
      </c>
      <c r="G389" s="18">
        <f>SUMIFS('2013Figures'!$J:$J,'2013Figures'!$C:$C,$A389,'2013Figures'!$B:$B,"CyToBroker",'2013Figures'!$G:$G,"E1")</f>
        <v>24</v>
      </c>
      <c r="H389" s="18">
        <f>SUMIFS('2013Figures'!$J:$J,'2013Figures'!$C:$C,$A389,'2013Figures'!$B:$B,"CyToBroker",'2013Figures'!$G:$G,"P1")</f>
        <v>189226</v>
      </c>
      <c r="I389" s="28"/>
      <c r="J389" s="17"/>
      <c r="K389" s="28"/>
      <c r="L389" s="41">
        <f>SUMIFS('2012Figures'!$J:$J,'2012Figures'!$C:$C,$A389)</f>
        <v>870301</v>
      </c>
      <c r="M389" s="41">
        <f>SUMIFS('2012Figures'!$J:$J,'2012Figures'!$C:$C,$A389,'2012Figures'!$B:$B,"BrokerToCy",'2012Figures'!$G:$G,"E1")</f>
        <v>337205</v>
      </c>
      <c r="N389" s="41">
        <f>SUMIFS('2012Figures'!$J:$J,'2012Figures'!$C:$C,$A389,'2012Figures'!$B:$B,"BrokerToCy",'2012Figures'!$G:$G,"P1")</f>
        <v>241461</v>
      </c>
      <c r="O389" s="41">
        <f>SUMIFS('2012Figures'!$J:$J,'2012Figures'!$C:$C,$A389,'2012Figures'!$B:$B,"CyToBroker",'2012Figures'!$G:$G,"E1")</f>
        <v>0</v>
      </c>
      <c r="P389" s="41">
        <f>SUMIFS('2012Figures'!$J:$J,'2012Figures'!$C:$C,$A389,'2012Figures'!$B:$B,"CyToBroker",'2012Figures'!$G:$G,"P1")</f>
        <v>291635</v>
      </c>
      <c r="Q389" s="28"/>
      <c r="R389" s="46">
        <f t="shared" ref="R388:R431" si="71">IF(L389=0,"",ROUND(D389/L389-1,2))</f>
        <v>-0.33</v>
      </c>
      <c r="S389" s="46">
        <f t="shared" si="67"/>
        <v>-0.27</v>
      </c>
      <c r="T389" s="46">
        <f t="shared" si="68"/>
        <v>-0.38</v>
      </c>
      <c r="U389" s="46" t="str">
        <f t="shared" si="69"/>
        <v/>
      </c>
      <c r="V389" s="46">
        <f t="shared" si="70"/>
        <v>-0.35</v>
      </c>
    </row>
    <row r="390" spans="1:22" x14ac:dyDescent="0.2">
      <c r="A390" s="1">
        <v>410</v>
      </c>
      <c r="B390" s="1" t="s">
        <v>123</v>
      </c>
      <c r="C390" s="8">
        <v>5</v>
      </c>
      <c r="D390" s="29">
        <f>SUMIFS('2013Figures'!$J:$J,'2013Figures'!$C:$C,$A390,'2013Figures'!$H:$H,$B390,'2013Figures'!$I:$I,$C390)</f>
        <v>0</v>
      </c>
      <c r="E390" s="29">
        <f>SUMIFS('2013Figures'!$J:$J,'2013Figures'!$C:$C,$A390,'2013Figures'!$H:$H,$B390,'2013Figures'!$I:$I,$C390,'2013Figures'!$B:$B,"BrokerToCy",'2013Figures'!$G:$G,"E1")</f>
        <v>0</v>
      </c>
      <c r="F390" s="29">
        <f>SUMIFS('2013Figures'!$J:$J,'2013Figures'!$C:$C,$A390,'2013Figures'!$H:$H,$B390,'2013Figures'!$I:$I,$C390,'2013Figures'!$B:$B,"BrokerToCy",'2013Figures'!$G:$G,"P1")</f>
        <v>0</v>
      </c>
      <c r="G390" s="29">
        <f>SUMIFS('2013Figures'!$J:$J,'2013Figures'!$C:$C,$A390,'2013Figures'!$H:$H,$B390,'2013Figures'!$I:$I,$C390,'2013Figures'!$B:$B,"CyToBroker",'2013Figures'!$G:$G,"E1")</f>
        <v>0</v>
      </c>
      <c r="H390" s="29">
        <f>SUMIFS('2013Figures'!$J:$J,'2013Figures'!$C:$C,$A390,'2013Figures'!$H:$H,$B390,'2013Figures'!$I:$I,$C390,'2013Figures'!$B:$B,"CyToBroker",'2013Figures'!$G:$G,"P1")</f>
        <v>0</v>
      </c>
      <c r="I390" s="30"/>
      <c r="J390" s="31">
        <v>201501</v>
      </c>
      <c r="K390" s="30"/>
      <c r="L390" s="42">
        <f>SUMIFS('2012Figures'!$J:$J,'2012Figures'!$C:$C,$A390,'2012Figures'!$H:$H,$B390,'2012Figures'!$I:$I,$C390)</f>
        <v>0</v>
      </c>
      <c r="M390" s="42">
        <f>SUMIFS('2012Figures'!$J:$J,'2012Figures'!$C:$C,$A390,'2012Figures'!$H:$H,$B390,'2012Figures'!$I:$I,$C390,'2012Figures'!$B:$B,"BrokerToCy",'2012Figures'!$G:$G,"E1")</f>
        <v>0</v>
      </c>
      <c r="N390" s="42">
        <f>SUMIFS('2012Figures'!$J:$J,'2012Figures'!$C:$C,$A390,'2012Figures'!$H:$H,$B390,'2012Figures'!$I:$I,$C390,'2012Figures'!$B:$B,"BrokerToCy",'2012Figures'!$G:$G,"P1")</f>
        <v>0</v>
      </c>
      <c r="O390" s="42">
        <f>SUMIFS('2012Figures'!$J:$J,'2012Figures'!$C:$C,$A390,'2012Figures'!$H:$H,$B390,'2012Figures'!$I:$I,$C390,'2012Figures'!$B:$B,"CyToBroker",'2012Figures'!$G:$G,"E1")</f>
        <v>0</v>
      </c>
      <c r="P390" s="42">
        <f>SUMIFS('2012Figures'!$J:$J,'2012Figures'!$C:$C,$A390,'2012Figures'!$H:$H,$B390,'2012Figures'!$I:$I,$C390,'2012Figures'!$B:$B,"CyToBroker",'2012Figures'!$G:$G,"P1")</f>
        <v>0</v>
      </c>
      <c r="Q390" s="30"/>
      <c r="R390" s="46" t="str">
        <f t="shared" si="71"/>
        <v/>
      </c>
      <c r="S390" s="46" t="str">
        <f t="shared" si="67"/>
        <v/>
      </c>
      <c r="T390" s="46" t="str">
        <f t="shared" si="68"/>
        <v/>
      </c>
      <c r="U390" s="46" t="str">
        <f t="shared" si="69"/>
        <v/>
      </c>
      <c r="V390" s="46" t="str">
        <f t="shared" si="70"/>
        <v/>
      </c>
    </row>
    <row r="391" spans="1:22" x14ac:dyDescent="0.2">
      <c r="A391" s="1">
        <v>410</v>
      </c>
      <c r="B391" s="1" t="s">
        <v>123</v>
      </c>
      <c r="C391" s="8">
        <v>4</v>
      </c>
      <c r="D391" s="29">
        <f>SUMIFS('2013Figures'!$J:$J,'2013Figures'!$C:$C,$A391,'2013Figures'!$H:$H,$B391,'2013Figures'!$I:$I,$C391)</f>
        <v>2838</v>
      </c>
      <c r="E391" s="9">
        <f>SUMIFS('2013Figures'!$J:$J,'2013Figures'!$C:$C,$A391,'2013Figures'!$H:$H,$B391,'2013Figures'!$I:$I,$C391,'2013Figures'!$B:$B,"BrokerToCy",'2013Figures'!$G:$G,"E1")</f>
        <v>2827</v>
      </c>
      <c r="F391" s="9">
        <f>SUMIFS('2013Figures'!$J:$J,'2013Figures'!$C:$C,$A391,'2013Figures'!$H:$H,$B391,'2013Figures'!$I:$I,$C391,'2013Figures'!$B:$B,"BrokerToCy",'2013Figures'!$G:$G,"P1")</f>
        <v>0</v>
      </c>
      <c r="G391" s="9">
        <f>SUMIFS('2013Figures'!$J:$J,'2013Figures'!$C:$C,$A391,'2013Figures'!$H:$H,$B391,'2013Figures'!$I:$I,$C391,'2013Figures'!$B:$B,"CyToBroker",'2013Figures'!$G:$G,"E1")</f>
        <v>11</v>
      </c>
      <c r="H391" s="9">
        <f>SUMIFS('2013Figures'!$J:$J,'2013Figures'!$C:$C,$A391,'2013Figures'!$H:$H,$B391,'2013Figures'!$I:$I,$C391,'2013Figures'!$B:$B,"CyToBroker",'2013Figures'!$G:$G,"P1")</f>
        <v>0</v>
      </c>
      <c r="J391" s="31">
        <v>201301</v>
      </c>
      <c r="L391" s="42">
        <f>SUMIFS('2012Figures'!$J:$J,'2012Figures'!$C:$C,$A391,'2012Figures'!$H:$H,$B391,'2012Figures'!$I:$I,$C391)</f>
        <v>0</v>
      </c>
      <c r="M391" s="42">
        <f>SUMIFS('2012Figures'!$J:$J,'2012Figures'!$C:$C,$A391,'2012Figures'!$H:$H,$B391,'2012Figures'!$I:$I,$C391,'2012Figures'!$B:$B,"BrokerToCy",'2012Figures'!$G:$G,"E1")</f>
        <v>0</v>
      </c>
      <c r="N391" s="42">
        <f>SUMIFS('2012Figures'!$J:$J,'2012Figures'!$C:$C,$A391,'2012Figures'!$H:$H,$B391,'2012Figures'!$I:$I,$C391,'2012Figures'!$B:$B,"BrokerToCy",'2012Figures'!$G:$G,"P1")</f>
        <v>0</v>
      </c>
      <c r="O391" s="42">
        <f>SUMIFS('2012Figures'!$J:$J,'2012Figures'!$C:$C,$A391,'2012Figures'!$H:$H,$B391,'2012Figures'!$I:$I,$C391,'2012Figures'!$B:$B,"CyToBroker",'2012Figures'!$G:$G,"E1")</f>
        <v>0</v>
      </c>
      <c r="P391" s="42">
        <f>SUMIFS('2012Figures'!$J:$J,'2012Figures'!$C:$C,$A391,'2012Figures'!$H:$H,$B391,'2012Figures'!$I:$I,$C391,'2012Figures'!$B:$B,"CyToBroker",'2012Figures'!$G:$G,"P1")</f>
        <v>0</v>
      </c>
      <c r="R391" s="46" t="str">
        <f t="shared" si="71"/>
        <v/>
      </c>
      <c r="S391" s="46" t="str">
        <f t="shared" si="67"/>
        <v/>
      </c>
      <c r="T391" s="46" t="str">
        <f t="shared" si="68"/>
        <v/>
      </c>
      <c r="U391" s="46" t="str">
        <f t="shared" si="69"/>
        <v/>
      </c>
      <c r="V391" s="46" t="str">
        <f t="shared" si="70"/>
        <v/>
      </c>
    </row>
    <row r="392" spans="1:22" x14ac:dyDescent="0.2">
      <c r="A392" s="1">
        <v>410</v>
      </c>
      <c r="B392" s="1" t="s">
        <v>123</v>
      </c>
      <c r="C392" s="8">
        <v>3</v>
      </c>
      <c r="D392" s="29">
        <f>SUMIFS('2013Figures'!$J:$J,'2013Figures'!$C:$C,$A392,'2013Figures'!$H:$H,$B392,'2013Figures'!$I:$I,$C392)</f>
        <v>0</v>
      </c>
      <c r="E392" s="9">
        <f>SUMIFS('2013Figures'!$J:$J,'2013Figures'!$C:$C,$A392,'2013Figures'!$H:$H,$B392,'2013Figures'!$I:$I,$C392,'2013Figures'!$B:$B,"BrokerToCy",'2013Figures'!$G:$G,"E1")</f>
        <v>0</v>
      </c>
      <c r="F392" s="9">
        <f>SUMIFS('2013Figures'!$J:$J,'2013Figures'!$C:$C,$A392,'2013Figures'!$H:$H,$B392,'2013Figures'!$I:$I,$C392,'2013Figures'!$B:$B,"BrokerToCy",'2013Figures'!$G:$G,"P1")</f>
        <v>0</v>
      </c>
      <c r="G392" s="9">
        <f>SUMIFS('2013Figures'!$J:$J,'2013Figures'!$C:$C,$A392,'2013Figures'!$H:$H,$B392,'2013Figures'!$I:$I,$C392,'2013Figures'!$B:$B,"CyToBroker",'2013Figures'!$G:$G,"E1")</f>
        <v>0</v>
      </c>
      <c r="H392" s="9">
        <f>SUMIFS('2013Figures'!$J:$J,'2013Figures'!$C:$C,$A392,'2013Figures'!$H:$H,$B392,'2013Figures'!$I:$I,$C392,'2013Figures'!$B:$B,"CyToBroker",'2013Figures'!$G:$G,"P1")</f>
        <v>0</v>
      </c>
      <c r="J392" s="8">
        <v>201201</v>
      </c>
      <c r="L392" s="42">
        <f>SUMIFS('2012Figures'!$J:$J,'2012Figures'!$C:$C,$A392,'2012Figures'!$H:$H,$B392,'2012Figures'!$I:$I,$C392)</f>
        <v>0</v>
      </c>
      <c r="M392" s="42">
        <f>SUMIFS('2012Figures'!$J:$J,'2012Figures'!$C:$C,$A392,'2012Figures'!$H:$H,$B392,'2012Figures'!$I:$I,$C392,'2012Figures'!$B:$B,"BrokerToCy",'2012Figures'!$G:$G,"E1")</f>
        <v>0</v>
      </c>
      <c r="N392" s="42">
        <f>SUMIFS('2012Figures'!$J:$J,'2012Figures'!$C:$C,$A392,'2012Figures'!$H:$H,$B392,'2012Figures'!$I:$I,$C392,'2012Figures'!$B:$B,"BrokerToCy",'2012Figures'!$G:$G,"P1")</f>
        <v>0</v>
      </c>
      <c r="O392" s="42">
        <f>SUMIFS('2012Figures'!$J:$J,'2012Figures'!$C:$C,$A392,'2012Figures'!$H:$H,$B392,'2012Figures'!$I:$I,$C392,'2012Figures'!$B:$B,"CyToBroker",'2012Figures'!$G:$G,"E1")</f>
        <v>0</v>
      </c>
      <c r="P392" s="42">
        <f>SUMIFS('2012Figures'!$J:$J,'2012Figures'!$C:$C,$A392,'2012Figures'!$H:$H,$B392,'2012Figures'!$I:$I,$C392,'2012Figures'!$B:$B,"CyToBroker",'2012Figures'!$G:$G,"P1")</f>
        <v>0</v>
      </c>
      <c r="R392" s="46" t="str">
        <f t="shared" si="71"/>
        <v/>
      </c>
      <c r="S392" s="46" t="str">
        <f t="shared" si="67"/>
        <v/>
      </c>
      <c r="T392" s="46" t="str">
        <f t="shared" si="68"/>
        <v/>
      </c>
      <c r="U392" s="46" t="str">
        <f t="shared" si="69"/>
        <v/>
      </c>
      <c r="V392" s="46" t="str">
        <f t="shared" si="70"/>
        <v/>
      </c>
    </row>
    <row r="393" spans="1:22" x14ac:dyDescent="0.2">
      <c r="A393" s="1">
        <v>410</v>
      </c>
      <c r="B393" s="1" t="s">
        <v>123</v>
      </c>
      <c r="C393" s="8">
        <v>2</v>
      </c>
      <c r="D393" s="29">
        <f>SUMIFS('2013Figures'!$J:$J,'2013Figures'!$C:$C,$A393,'2013Figures'!$H:$H,$B393,'2013Figures'!$I:$I,$C393)</f>
        <v>0</v>
      </c>
      <c r="E393" s="9">
        <f>SUMIFS('2013Figures'!$J:$J,'2013Figures'!$C:$C,$A393,'2013Figures'!$H:$H,$B393,'2013Figures'!$I:$I,$C393,'2013Figures'!$B:$B,"BrokerToCy",'2013Figures'!$G:$G,"E1")</f>
        <v>0</v>
      </c>
      <c r="F393" s="9">
        <f>SUMIFS('2013Figures'!$J:$J,'2013Figures'!$C:$C,$A393,'2013Figures'!$H:$H,$B393,'2013Figures'!$I:$I,$C393,'2013Figures'!$B:$B,"BrokerToCy",'2013Figures'!$G:$G,"P1")</f>
        <v>0</v>
      </c>
      <c r="G393" s="9">
        <f>SUMIFS('2013Figures'!$J:$J,'2013Figures'!$C:$C,$A393,'2013Figures'!$H:$H,$B393,'2013Figures'!$I:$I,$C393,'2013Figures'!$B:$B,"CyToBroker",'2013Figures'!$G:$G,"E1")</f>
        <v>0</v>
      </c>
      <c r="H393" s="9">
        <f>SUMIFS('2013Figures'!$J:$J,'2013Figures'!$C:$C,$A393,'2013Figures'!$H:$H,$B393,'2013Figures'!$I:$I,$C393,'2013Figures'!$B:$B,"CyToBroker",'2013Figures'!$G:$G,"P1")</f>
        <v>0</v>
      </c>
      <c r="J393" s="8">
        <v>201101</v>
      </c>
      <c r="L393" s="42">
        <f>SUMIFS('2012Figures'!$J:$J,'2012Figures'!$C:$C,$A393,'2012Figures'!$H:$H,$B393,'2012Figures'!$I:$I,$C393)</f>
        <v>0</v>
      </c>
      <c r="M393" s="42">
        <f>SUMIFS('2012Figures'!$J:$J,'2012Figures'!$C:$C,$A393,'2012Figures'!$H:$H,$B393,'2012Figures'!$I:$I,$C393,'2012Figures'!$B:$B,"BrokerToCy",'2012Figures'!$G:$G,"E1")</f>
        <v>0</v>
      </c>
      <c r="N393" s="42">
        <f>SUMIFS('2012Figures'!$J:$J,'2012Figures'!$C:$C,$A393,'2012Figures'!$H:$H,$B393,'2012Figures'!$I:$I,$C393,'2012Figures'!$B:$B,"BrokerToCy",'2012Figures'!$G:$G,"P1")</f>
        <v>0</v>
      </c>
      <c r="O393" s="42">
        <f>SUMIFS('2012Figures'!$J:$J,'2012Figures'!$C:$C,$A393,'2012Figures'!$H:$H,$B393,'2012Figures'!$I:$I,$C393,'2012Figures'!$B:$B,"CyToBroker",'2012Figures'!$G:$G,"E1")</f>
        <v>0</v>
      </c>
      <c r="P393" s="42">
        <f>SUMIFS('2012Figures'!$J:$J,'2012Figures'!$C:$C,$A393,'2012Figures'!$H:$H,$B393,'2012Figures'!$I:$I,$C393,'2012Figures'!$B:$B,"CyToBroker",'2012Figures'!$G:$G,"P1")</f>
        <v>0</v>
      </c>
      <c r="R393" s="46" t="str">
        <f t="shared" si="71"/>
        <v/>
      </c>
      <c r="S393" s="46" t="str">
        <f t="shared" si="67"/>
        <v/>
      </c>
      <c r="T393" s="46" t="str">
        <f t="shared" si="68"/>
        <v/>
      </c>
      <c r="U393" s="46" t="str">
        <f t="shared" si="69"/>
        <v/>
      </c>
      <c r="V393" s="46" t="str">
        <f t="shared" si="70"/>
        <v/>
      </c>
    </row>
    <row r="394" spans="1:22" x14ac:dyDescent="0.2">
      <c r="A394" s="1">
        <v>410</v>
      </c>
      <c r="B394" s="1" t="s">
        <v>123</v>
      </c>
      <c r="C394" s="8">
        <v>1</v>
      </c>
      <c r="D394" s="29">
        <f>SUMIFS('2013Figures'!$J:$J,'2013Figures'!$C:$C,$A394,'2013Figures'!$H:$H,$B394,'2013Figures'!$I:$I,$C394)</f>
        <v>0</v>
      </c>
      <c r="E394" s="9">
        <f>SUMIFS('2013Figures'!$J:$J,'2013Figures'!$C:$C,$A394,'2013Figures'!$H:$H,$B394,'2013Figures'!$I:$I,$C394,'2013Figures'!$B:$B,"BrokerToCy",'2013Figures'!$G:$G,"E1")</f>
        <v>0</v>
      </c>
      <c r="F394" s="9">
        <f>SUMIFS('2013Figures'!$J:$J,'2013Figures'!$C:$C,$A394,'2013Figures'!$H:$H,$B394,'2013Figures'!$I:$I,$C394,'2013Figures'!$B:$B,"BrokerToCy",'2013Figures'!$G:$G,"P1")</f>
        <v>0</v>
      </c>
      <c r="G394" s="9">
        <f>SUMIFS('2013Figures'!$J:$J,'2013Figures'!$C:$C,$A394,'2013Figures'!$H:$H,$B394,'2013Figures'!$I:$I,$C394,'2013Figures'!$B:$B,"CyToBroker",'2013Figures'!$G:$G,"E1")</f>
        <v>0</v>
      </c>
      <c r="H394" s="9">
        <f>SUMIFS('2013Figures'!$J:$J,'2013Figures'!$C:$C,$A394,'2013Figures'!$H:$H,$B394,'2013Figures'!$I:$I,$C394,'2013Figures'!$B:$B,"CyToBroker",'2013Figures'!$G:$G,"P1")</f>
        <v>0</v>
      </c>
      <c r="J394" s="8">
        <v>200901</v>
      </c>
      <c r="L394" s="42">
        <f>SUMIFS('2012Figures'!$J:$J,'2012Figures'!$C:$C,$A394,'2012Figures'!$H:$H,$B394,'2012Figures'!$I:$I,$C394)</f>
        <v>0</v>
      </c>
      <c r="M394" s="42">
        <f>SUMIFS('2012Figures'!$J:$J,'2012Figures'!$C:$C,$A394,'2012Figures'!$H:$H,$B394,'2012Figures'!$I:$I,$C394,'2012Figures'!$B:$B,"BrokerToCy",'2012Figures'!$G:$G,"E1")</f>
        <v>0</v>
      </c>
      <c r="N394" s="42">
        <f>SUMIFS('2012Figures'!$J:$J,'2012Figures'!$C:$C,$A394,'2012Figures'!$H:$H,$B394,'2012Figures'!$I:$I,$C394,'2012Figures'!$B:$B,"BrokerToCy",'2012Figures'!$G:$G,"P1")</f>
        <v>0</v>
      </c>
      <c r="O394" s="42">
        <f>SUMIFS('2012Figures'!$J:$J,'2012Figures'!$C:$C,$A394,'2012Figures'!$H:$H,$B394,'2012Figures'!$I:$I,$C394,'2012Figures'!$B:$B,"CyToBroker",'2012Figures'!$G:$G,"E1")</f>
        <v>0</v>
      </c>
      <c r="P394" s="42">
        <f>SUMIFS('2012Figures'!$J:$J,'2012Figures'!$C:$C,$A394,'2012Figures'!$H:$H,$B394,'2012Figures'!$I:$I,$C394,'2012Figures'!$B:$B,"CyToBroker",'2012Figures'!$G:$G,"P1")</f>
        <v>0</v>
      </c>
      <c r="R394" s="46" t="str">
        <f t="shared" si="71"/>
        <v/>
      </c>
      <c r="S394" s="46" t="str">
        <f t="shared" si="67"/>
        <v/>
      </c>
      <c r="T394" s="46" t="str">
        <f t="shared" si="68"/>
        <v/>
      </c>
      <c r="U394" s="46" t="str">
        <f t="shared" si="69"/>
        <v/>
      </c>
      <c r="V394" s="46" t="str">
        <f t="shared" si="70"/>
        <v/>
      </c>
    </row>
    <row r="395" spans="1:22" x14ac:dyDescent="0.2">
      <c r="A395" s="1">
        <v>410</v>
      </c>
      <c r="B395" s="1" t="s">
        <v>123</v>
      </c>
      <c r="D395" s="29">
        <f>SUMIFS('2013Figures'!$J:$J,'2013Figures'!$C:$C,$A395,'2013Figures'!$I:$I,"")</f>
        <v>582225</v>
      </c>
      <c r="E395" s="9">
        <f>SUMIFS('2013Figures'!$J:$J,'2013Figures'!$C:$C,$A395,'2013Figures'!$I:$I,"",'2013Figures'!$B:$B,"BrokerToCy",'2013Figures'!$G:$G,"E1")</f>
        <v>242659</v>
      </c>
      <c r="F395" s="9">
        <f>SUMIFS('2013Figures'!$J:$J,'2013Figures'!$C:$C,$A395,'2013Figures'!$I:$I,"",'2013Figures'!$B:$B,"BrokerToCy",'2013Figures'!$G:$G,"P1")</f>
        <v>150327</v>
      </c>
      <c r="G395" s="9">
        <f>SUMIFS('2013Figures'!$J:$J,'2013Figures'!$C:$C,$A395,'2013Figures'!$I:$I,"",'2013Figures'!$B:$B,"CyToBroker",'2013Figures'!$G:$G,"E1")</f>
        <v>13</v>
      </c>
      <c r="H395" s="9">
        <f>SUMIFS('2013Figures'!$J:$J,'2013Figures'!$C:$C,$A395,'2013Figures'!$I:$I,"",'2013Figures'!$B:$B,"CyToBroker",'2013Figures'!$G:$G,"P1")</f>
        <v>189226</v>
      </c>
      <c r="J395" s="8" t="s">
        <v>131</v>
      </c>
      <c r="L395" s="42">
        <f>SUMIFS('2012Figures'!$J:$J,'2012Figures'!$C:$C,$A395,'2012Figures'!$I:$I,"")</f>
        <v>870301</v>
      </c>
      <c r="M395" s="42">
        <f>SUMIFS('2012Figures'!$J:$J,'2012Figures'!$C:$C,$A395,'2012Figures'!$I:$I,"",'2012Figures'!$B:$B,"BrokerToCy",'2012Figures'!$G:$G,"E1")</f>
        <v>337205</v>
      </c>
      <c r="N395" s="42">
        <f>SUMIFS('2012Figures'!$J:$J,'2012Figures'!$C:$C,$A395,'2012Figures'!$I:$I,"",'2012Figures'!$B:$B,"BrokerToCy",'2012Figures'!$G:$G,"P1")</f>
        <v>241461</v>
      </c>
      <c r="O395" s="42">
        <f>SUMIFS('2012Figures'!$J:$J,'2012Figures'!$C:$C,$A395,'2012Figures'!$I:$I,"",'2012Figures'!$B:$B,"CyToBroker",'2012Figures'!$G:$G,"E1")</f>
        <v>0</v>
      </c>
      <c r="P395" s="42">
        <f>SUMIFS('2012Figures'!$J:$J,'2012Figures'!$C:$C,$A395,'2012Figures'!$I:$I,"",'2012Figures'!$B:$B,"CyToBroker",'2012Figures'!$G:$G,"P1")</f>
        <v>291635</v>
      </c>
      <c r="R395" s="46">
        <f t="shared" si="71"/>
        <v>-0.33</v>
      </c>
      <c r="S395" s="46">
        <f t="shared" si="67"/>
        <v>-0.28000000000000003</v>
      </c>
      <c r="T395" s="46">
        <f t="shared" si="68"/>
        <v>-0.38</v>
      </c>
      <c r="U395" s="46" t="str">
        <f t="shared" si="69"/>
        <v/>
      </c>
      <c r="V395" s="46">
        <f t="shared" si="70"/>
        <v>-0.35</v>
      </c>
    </row>
    <row r="396" spans="1:22" x14ac:dyDescent="0.2">
      <c r="A396" s="21"/>
      <c r="B396" s="21" t="s">
        <v>92</v>
      </c>
      <c r="C396" s="22"/>
      <c r="D396" s="23">
        <f>SUM(E396:H396)</f>
        <v>585063</v>
      </c>
      <c r="E396" s="23">
        <f>SUM(E390:E395)</f>
        <v>245486</v>
      </c>
      <c r="F396" s="23">
        <f>SUM(F390:F395)</f>
        <v>150327</v>
      </c>
      <c r="G396" s="23">
        <f>SUM(G390:G395)</f>
        <v>24</v>
      </c>
      <c r="H396" s="23">
        <f>SUM(H390:H395)</f>
        <v>189226</v>
      </c>
      <c r="I396" s="21"/>
      <c r="J396" s="22"/>
      <c r="K396" s="21"/>
      <c r="L396" s="43">
        <f>SUM(M396:P396)</f>
        <v>870301</v>
      </c>
      <c r="M396" s="43">
        <f>SUM(M390:M395)</f>
        <v>337205</v>
      </c>
      <c r="N396" s="43">
        <f>SUM(N390:N395)</f>
        <v>241461</v>
      </c>
      <c r="O396" s="43">
        <f>SUM(O390:O395)</f>
        <v>0</v>
      </c>
      <c r="P396" s="43">
        <f>SUM(P390:P395)</f>
        <v>291635</v>
      </c>
      <c r="Q396" s="21"/>
      <c r="R396" s="21"/>
      <c r="S396" s="21"/>
      <c r="T396" s="21"/>
      <c r="U396" s="21"/>
      <c r="V396" s="21"/>
    </row>
    <row r="397" spans="1:22" x14ac:dyDescent="0.2">
      <c r="A397" s="28">
        <v>601</v>
      </c>
      <c r="B397" s="28" t="s">
        <v>124</v>
      </c>
      <c r="C397" s="17" t="s">
        <v>88</v>
      </c>
      <c r="D397" s="18">
        <f>SUMIFS('2013Figures'!$J:$J,'2013Figures'!$C:$C,$A397)</f>
        <v>1722</v>
      </c>
      <c r="E397" s="18">
        <f>SUMIFS('2013Figures'!$J:$J,'2013Figures'!$C:$C,$A397,'2013Figures'!$B:$B,"BrokerToCy",'2013Figures'!$G:$G,"E1")</f>
        <v>0</v>
      </c>
      <c r="F397" s="18">
        <f>SUMIFS('2013Figures'!$J:$J,'2013Figures'!$C:$C,$A397,'2013Figures'!$B:$B,"BrokerToCy",'2013Figures'!$G:$G,"P1")</f>
        <v>0</v>
      </c>
      <c r="G397" s="18">
        <f>SUMIFS('2013Figures'!$J:$J,'2013Figures'!$C:$C,$A397,'2013Figures'!$B:$B,"CyToBroker",'2013Figures'!$G:$G,"E1")</f>
        <v>1722</v>
      </c>
      <c r="H397" s="18">
        <f>SUMIFS('2013Figures'!$J:$J,'2013Figures'!$C:$C,$A397,'2013Figures'!$B:$B,"CyToBroker",'2013Figures'!$G:$G,"P1")</f>
        <v>0</v>
      </c>
      <c r="I397" s="28"/>
      <c r="J397" s="17"/>
      <c r="K397" s="28"/>
      <c r="L397" s="41">
        <f>SUMIFS('2012Figures'!$J:$J,'2012Figures'!$C:$C,$A397)</f>
        <v>876</v>
      </c>
      <c r="M397" s="41">
        <f>SUMIFS('2012Figures'!$J:$J,'2012Figures'!$C:$C,$A397,'2012Figures'!$B:$B,"BrokerToCy",'2012Figures'!$G:$G,"E1")</f>
        <v>0</v>
      </c>
      <c r="N397" s="41">
        <f>SUMIFS('2012Figures'!$J:$J,'2012Figures'!$C:$C,$A397,'2012Figures'!$B:$B,"BrokerToCy",'2012Figures'!$G:$G,"P1")</f>
        <v>0</v>
      </c>
      <c r="O397" s="41">
        <f>SUMIFS('2012Figures'!$J:$J,'2012Figures'!$C:$C,$A397,'2012Figures'!$B:$B,"CyToBroker",'2012Figures'!$G:$G,"E1")</f>
        <v>876</v>
      </c>
      <c r="P397" s="41">
        <f>SUMIFS('2012Figures'!$J:$J,'2012Figures'!$C:$C,$A397,'2012Figures'!$B:$B,"CyToBroker",'2012Figures'!$G:$G,"P1")</f>
        <v>0</v>
      </c>
      <c r="Q397" s="28"/>
      <c r="R397" s="46">
        <f t="shared" si="71"/>
        <v>0.97</v>
      </c>
      <c r="S397" s="46" t="str">
        <f t="shared" si="67"/>
        <v/>
      </c>
      <c r="T397" s="46" t="str">
        <f t="shared" si="68"/>
        <v/>
      </c>
      <c r="U397" s="46">
        <f t="shared" si="69"/>
        <v>0.97</v>
      </c>
      <c r="V397" s="46" t="str">
        <f t="shared" si="70"/>
        <v/>
      </c>
    </row>
    <row r="398" spans="1:22" x14ac:dyDescent="0.2">
      <c r="A398" s="1">
        <v>601</v>
      </c>
      <c r="B398" s="1" t="s">
        <v>124</v>
      </c>
      <c r="C398" s="8">
        <v>1</v>
      </c>
      <c r="D398" s="29">
        <f>SUMIFS('2013Figures'!$J:$J,'2013Figures'!$C:$C,$A398,'2013Figures'!$H:$H,$B398,'2013Figures'!$I:$I,$C398)</f>
        <v>0</v>
      </c>
      <c r="E398" s="29">
        <f>SUMIFS('2013Figures'!$J:$J,'2013Figures'!$C:$C,$A398,'2013Figures'!$H:$H,$B398,'2013Figures'!$I:$I,$C398,'2013Figures'!$B:$B,"BrokerToCy",'2013Figures'!$G:$G,"E1")</f>
        <v>0</v>
      </c>
      <c r="F398" s="29">
        <f>SUMIFS('2013Figures'!$J:$J,'2013Figures'!$C:$C,$A398,'2013Figures'!$H:$H,$B398,'2013Figures'!$I:$I,$C398,'2013Figures'!$B:$B,"BrokerToCy",'2013Figures'!$G:$G,"P1")</f>
        <v>0</v>
      </c>
      <c r="G398" s="29">
        <f>SUMIFS('2013Figures'!$J:$J,'2013Figures'!$C:$C,$A398,'2013Figures'!$H:$H,$B398,'2013Figures'!$I:$I,$C398,'2013Figures'!$B:$B,"CyToBroker",'2013Figures'!$G:$G,"E1")</f>
        <v>0</v>
      </c>
      <c r="H398" s="29">
        <f>SUMIFS('2013Figures'!$J:$J,'2013Figures'!$C:$C,$A398,'2013Figures'!$H:$H,$B398,'2013Figures'!$I:$I,$C398,'2013Figures'!$B:$B,"CyToBroker",'2013Figures'!$G:$G,"P1")</f>
        <v>0</v>
      </c>
      <c r="I398" s="30"/>
      <c r="J398" s="8" t="s">
        <v>131</v>
      </c>
      <c r="K398" s="30"/>
      <c r="L398" s="42">
        <f>SUMIFS('2012Figures'!$J:$J,'2012Figures'!$C:$C,$A398,'2012Figures'!$H:$H,$B398,'2012Figures'!$I:$I,$C398)</f>
        <v>0</v>
      </c>
      <c r="M398" s="42">
        <f>SUMIFS('2012Figures'!$J:$J,'2012Figures'!$C:$C,$A398,'2012Figures'!$H:$H,$B398,'2012Figures'!$I:$I,$C398,'2012Figures'!$B:$B,"BrokerToCy",'2012Figures'!$G:$G,"E1")</f>
        <v>0</v>
      </c>
      <c r="N398" s="42">
        <f>SUMIFS('2012Figures'!$J:$J,'2012Figures'!$C:$C,$A398,'2012Figures'!$H:$H,$B398,'2012Figures'!$I:$I,$C398,'2012Figures'!$B:$B,"BrokerToCy",'2012Figures'!$G:$G,"P1")</f>
        <v>0</v>
      </c>
      <c r="O398" s="42">
        <f>SUMIFS('2012Figures'!$J:$J,'2012Figures'!$C:$C,$A398,'2012Figures'!$H:$H,$B398,'2012Figures'!$I:$I,$C398,'2012Figures'!$B:$B,"CyToBroker",'2012Figures'!$G:$G,"E1")</f>
        <v>0</v>
      </c>
      <c r="P398" s="42">
        <f>SUMIFS('2012Figures'!$J:$J,'2012Figures'!$C:$C,$A398,'2012Figures'!$H:$H,$B398,'2012Figures'!$I:$I,$C398,'2012Figures'!$B:$B,"CyToBroker",'2012Figures'!$G:$G,"P1")</f>
        <v>0</v>
      </c>
      <c r="Q398" s="30"/>
      <c r="R398" s="46" t="str">
        <f t="shared" si="71"/>
        <v/>
      </c>
      <c r="S398" s="46" t="str">
        <f t="shared" si="67"/>
        <v/>
      </c>
      <c r="T398" s="46" t="str">
        <f t="shared" si="68"/>
        <v/>
      </c>
      <c r="U398" s="46" t="str">
        <f t="shared" si="69"/>
        <v/>
      </c>
      <c r="V398" s="46" t="str">
        <f t="shared" si="70"/>
        <v/>
      </c>
    </row>
    <row r="399" spans="1:22" x14ac:dyDescent="0.2">
      <c r="A399" s="1">
        <v>601</v>
      </c>
      <c r="B399" s="1" t="s">
        <v>124</v>
      </c>
      <c r="D399" s="29">
        <f>SUMIFS('2013Figures'!$J:$J,'2013Figures'!$C:$C,$A399,'2013Figures'!$I:$I,"")</f>
        <v>1722</v>
      </c>
      <c r="E399" s="9">
        <f>SUMIFS('2013Figures'!$J:$J,'2013Figures'!$C:$C,$A399,'2013Figures'!$I:$I,"",'2013Figures'!$B:$B,"BrokerToCy",'2013Figures'!$G:$G,"E1")</f>
        <v>0</v>
      </c>
      <c r="F399" s="9">
        <f>SUMIFS('2013Figures'!$J:$J,'2013Figures'!$C:$C,$A399,'2013Figures'!$I:$I,"",'2013Figures'!$B:$B,"BrokerToCy",'2013Figures'!$G:$G,"P1")</f>
        <v>0</v>
      </c>
      <c r="G399" s="9">
        <f>SUMIFS('2013Figures'!$J:$J,'2013Figures'!$C:$C,$A399,'2013Figures'!$I:$I,"",'2013Figures'!$B:$B,"CyToBroker",'2013Figures'!$G:$G,"E1")</f>
        <v>1722</v>
      </c>
      <c r="H399" s="9">
        <f>SUMIFS('2013Figures'!$J:$J,'2013Figures'!$C:$C,$A399,'2013Figures'!$I:$I,"",'2013Figures'!$B:$B,"CyToBroker",'2013Figures'!$G:$G,"P1")</f>
        <v>0</v>
      </c>
      <c r="J399" s="8" t="s">
        <v>131</v>
      </c>
      <c r="L399" s="42">
        <f>SUMIFS('2012Figures'!$J:$J,'2012Figures'!$C:$C,$A399,'2012Figures'!$I:$I,"")</f>
        <v>876</v>
      </c>
      <c r="M399" s="42">
        <f>SUMIFS('2012Figures'!$J:$J,'2012Figures'!$C:$C,$A399,'2012Figures'!$I:$I,"",'2012Figures'!$B:$B,"BrokerToCy",'2012Figures'!$G:$G,"E1")</f>
        <v>0</v>
      </c>
      <c r="N399" s="42">
        <f>SUMIFS('2012Figures'!$J:$J,'2012Figures'!$C:$C,$A399,'2012Figures'!$I:$I,"",'2012Figures'!$B:$B,"BrokerToCy",'2012Figures'!$G:$G,"P1")</f>
        <v>0</v>
      </c>
      <c r="O399" s="42">
        <f>SUMIFS('2012Figures'!$J:$J,'2012Figures'!$C:$C,$A399,'2012Figures'!$I:$I,"",'2012Figures'!$B:$B,"CyToBroker",'2012Figures'!$G:$G,"E1")</f>
        <v>876</v>
      </c>
      <c r="P399" s="42">
        <f>SUMIFS('2012Figures'!$J:$J,'2012Figures'!$C:$C,$A399,'2012Figures'!$I:$I,"",'2012Figures'!$B:$B,"CyToBroker",'2012Figures'!$G:$G,"P1")</f>
        <v>0</v>
      </c>
      <c r="R399" s="46">
        <f t="shared" si="71"/>
        <v>0.97</v>
      </c>
      <c r="S399" s="46" t="str">
        <f t="shared" si="67"/>
        <v/>
      </c>
      <c r="T399" s="46" t="str">
        <f t="shared" si="68"/>
        <v/>
      </c>
      <c r="U399" s="46">
        <f t="shared" si="69"/>
        <v>0.97</v>
      </c>
      <c r="V399" s="46" t="str">
        <f t="shared" si="70"/>
        <v/>
      </c>
    </row>
    <row r="400" spans="1:22" x14ac:dyDescent="0.2">
      <c r="A400" s="21"/>
      <c r="B400" s="21" t="s">
        <v>92</v>
      </c>
      <c r="C400" s="22"/>
      <c r="D400" s="23">
        <f>SUM(E400:H400)</f>
        <v>1722</v>
      </c>
      <c r="E400" s="23">
        <f>SUM(E398:E399)</f>
        <v>0</v>
      </c>
      <c r="F400" s="23">
        <f>SUM(F398:F399)</f>
        <v>0</v>
      </c>
      <c r="G400" s="23">
        <f>SUM(G398:G399)</f>
        <v>1722</v>
      </c>
      <c r="H400" s="23">
        <f>SUM(H398:H399)</f>
        <v>0</v>
      </c>
      <c r="I400" s="21"/>
      <c r="J400" s="22"/>
      <c r="K400" s="21"/>
      <c r="L400" s="43">
        <f>SUM(M400:P400)</f>
        <v>876</v>
      </c>
      <c r="M400" s="43">
        <f>SUM(M398:M399)</f>
        <v>0</v>
      </c>
      <c r="N400" s="43">
        <f>SUM(N398:N399)</f>
        <v>0</v>
      </c>
      <c r="O400" s="43">
        <f>SUM(O398:O399)</f>
        <v>876</v>
      </c>
      <c r="P400" s="43">
        <f>SUM(P398:P399)</f>
        <v>0</v>
      </c>
      <c r="Q400" s="21"/>
      <c r="R400" s="21"/>
      <c r="S400" s="21"/>
      <c r="T400" s="21"/>
      <c r="U400" s="21"/>
      <c r="V400" s="21"/>
    </row>
    <row r="401" spans="1:22" x14ac:dyDescent="0.2">
      <c r="A401" s="28">
        <v>602</v>
      </c>
      <c r="B401" s="28" t="s">
        <v>125</v>
      </c>
      <c r="C401" s="17" t="s">
        <v>88</v>
      </c>
      <c r="D401" s="18">
        <f>SUMIFS('2013Figures'!$J:$J,'2013Figures'!$C:$C,$A401)</f>
        <v>2</v>
      </c>
      <c r="E401" s="18">
        <f>SUMIFS('2013Figures'!$J:$J,'2013Figures'!$C:$C,$A401,'2013Figures'!$B:$B,"BrokerToCy",'2013Figures'!$G:$G,"E1")</f>
        <v>0</v>
      </c>
      <c r="F401" s="18">
        <f>SUMIFS('2013Figures'!$J:$J,'2013Figures'!$C:$C,$A401,'2013Figures'!$B:$B,"BrokerToCy",'2013Figures'!$G:$G,"P1")</f>
        <v>0</v>
      </c>
      <c r="G401" s="18">
        <f>SUMIFS('2013Figures'!$J:$J,'2013Figures'!$C:$C,$A401,'2013Figures'!$B:$B,"CyToBroker",'2013Figures'!$G:$G,"E1")</f>
        <v>2</v>
      </c>
      <c r="H401" s="18">
        <f>SUMIFS('2013Figures'!$J:$J,'2013Figures'!$C:$C,$A401,'2013Figures'!$B:$B,"CyToBroker",'2013Figures'!$G:$G,"P1")</f>
        <v>0</v>
      </c>
      <c r="I401" s="28"/>
      <c r="J401" s="17"/>
      <c r="K401" s="28"/>
      <c r="L401" s="41">
        <f>SUMIFS('2012Figures'!$J:$J,'2012Figures'!$C:$C,$A401)</f>
        <v>1243</v>
      </c>
      <c r="M401" s="41">
        <f>SUMIFS('2012Figures'!$J:$J,'2012Figures'!$C:$C,$A401,'2012Figures'!$B:$B,"BrokerToCy",'2012Figures'!$G:$G,"E1")</f>
        <v>0</v>
      </c>
      <c r="N401" s="41">
        <f>SUMIFS('2012Figures'!$J:$J,'2012Figures'!$C:$C,$A401,'2012Figures'!$B:$B,"BrokerToCy",'2012Figures'!$G:$G,"P1")</f>
        <v>0</v>
      </c>
      <c r="O401" s="41">
        <f>SUMIFS('2012Figures'!$J:$J,'2012Figures'!$C:$C,$A401,'2012Figures'!$B:$B,"CyToBroker",'2012Figures'!$G:$G,"E1")</f>
        <v>1243</v>
      </c>
      <c r="P401" s="41">
        <f>SUMIFS('2012Figures'!$J:$J,'2012Figures'!$C:$C,$A401,'2012Figures'!$B:$B,"CyToBroker",'2012Figures'!$G:$G,"P1")</f>
        <v>0</v>
      </c>
      <c r="Q401" s="28"/>
      <c r="R401" s="46">
        <f t="shared" si="71"/>
        <v>-1</v>
      </c>
      <c r="S401" s="46" t="str">
        <f t="shared" si="67"/>
        <v/>
      </c>
      <c r="T401" s="46" t="str">
        <f t="shared" si="68"/>
        <v/>
      </c>
      <c r="U401" s="46">
        <f t="shared" si="69"/>
        <v>-1</v>
      </c>
      <c r="V401" s="46" t="str">
        <f t="shared" si="70"/>
        <v/>
      </c>
    </row>
    <row r="402" spans="1:22" x14ac:dyDescent="0.2">
      <c r="A402" s="1">
        <v>602</v>
      </c>
      <c r="B402" s="1" t="s">
        <v>125</v>
      </c>
      <c r="C402" s="8">
        <v>1</v>
      </c>
      <c r="D402" s="29">
        <f>SUMIFS('2013Figures'!$J:$J,'2013Figures'!$C:$C,$A402,'2013Figures'!$H:$H,$B402,'2013Figures'!$I:$I,$C402)</f>
        <v>0</v>
      </c>
      <c r="E402" s="29">
        <f>SUMIFS('2013Figures'!$J:$J,'2013Figures'!$C:$C,$A402,'2013Figures'!$H:$H,$B402,'2013Figures'!$I:$I,$C402,'2013Figures'!$B:$B,"BrokerToCy",'2013Figures'!$G:$G,"E1")</f>
        <v>0</v>
      </c>
      <c r="F402" s="29">
        <f>SUMIFS('2013Figures'!$J:$J,'2013Figures'!$C:$C,$A402,'2013Figures'!$H:$H,$B402,'2013Figures'!$I:$I,$C402,'2013Figures'!$B:$B,"BrokerToCy",'2013Figures'!$G:$G,"P1")</f>
        <v>0</v>
      </c>
      <c r="G402" s="29">
        <f>SUMIFS('2013Figures'!$J:$J,'2013Figures'!$C:$C,$A402,'2013Figures'!$H:$H,$B402,'2013Figures'!$I:$I,$C402,'2013Figures'!$B:$B,"CyToBroker",'2013Figures'!$G:$G,"E1")</f>
        <v>0</v>
      </c>
      <c r="H402" s="29">
        <f>SUMIFS('2013Figures'!$J:$J,'2013Figures'!$C:$C,$A402,'2013Figures'!$H:$H,$B402,'2013Figures'!$I:$I,$C402,'2013Figures'!$B:$B,"CyToBroker",'2013Figures'!$G:$G,"P1")</f>
        <v>0</v>
      </c>
      <c r="I402" s="30"/>
      <c r="J402" s="8" t="s">
        <v>131</v>
      </c>
      <c r="K402" s="30"/>
      <c r="L402" s="42">
        <f>SUMIFS('2012Figures'!$J:$J,'2012Figures'!$C:$C,$A402,'2012Figures'!$H:$H,$B402,'2012Figures'!$I:$I,$C402)</f>
        <v>0</v>
      </c>
      <c r="M402" s="42">
        <f>SUMIFS('2012Figures'!$J:$J,'2012Figures'!$C:$C,$A402,'2012Figures'!$H:$H,$B402,'2012Figures'!$I:$I,$C402,'2012Figures'!$B:$B,"BrokerToCy",'2012Figures'!$G:$G,"E1")</f>
        <v>0</v>
      </c>
      <c r="N402" s="42">
        <f>SUMIFS('2012Figures'!$J:$J,'2012Figures'!$C:$C,$A402,'2012Figures'!$H:$H,$B402,'2012Figures'!$I:$I,$C402,'2012Figures'!$B:$B,"BrokerToCy",'2012Figures'!$G:$G,"P1")</f>
        <v>0</v>
      </c>
      <c r="O402" s="42">
        <f>SUMIFS('2012Figures'!$J:$J,'2012Figures'!$C:$C,$A402,'2012Figures'!$H:$H,$B402,'2012Figures'!$I:$I,$C402,'2012Figures'!$B:$B,"CyToBroker",'2012Figures'!$G:$G,"E1")</f>
        <v>0</v>
      </c>
      <c r="P402" s="42">
        <f>SUMIFS('2012Figures'!$J:$J,'2012Figures'!$C:$C,$A402,'2012Figures'!$H:$H,$B402,'2012Figures'!$I:$I,$C402,'2012Figures'!$B:$B,"CyToBroker",'2012Figures'!$G:$G,"P1")</f>
        <v>0</v>
      </c>
      <c r="Q402" s="30"/>
      <c r="R402" s="46" t="str">
        <f t="shared" si="71"/>
        <v/>
      </c>
      <c r="S402" s="46" t="str">
        <f t="shared" si="67"/>
        <v/>
      </c>
      <c r="T402" s="46" t="str">
        <f t="shared" si="68"/>
        <v/>
      </c>
      <c r="U402" s="46" t="str">
        <f t="shared" si="69"/>
        <v/>
      </c>
      <c r="V402" s="46" t="str">
        <f t="shared" si="70"/>
        <v/>
      </c>
    </row>
    <row r="403" spans="1:22" x14ac:dyDescent="0.2">
      <c r="A403" s="1">
        <v>602</v>
      </c>
      <c r="B403" s="1" t="s">
        <v>125</v>
      </c>
      <c r="D403" s="29">
        <f>SUMIFS('2013Figures'!$J:$J,'2013Figures'!$C:$C,$A403,'2013Figures'!$I:$I,"")</f>
        <v>2</v>
      </c>
      <c r="E403" s="9">
        <f>SUMIFS('2013Figures'!$J:$J,'2013Figures'!$C:$C,$A403,'2013Figures'!$I:$I,"",'2013Figures'!$B:$B,"BrokerToCy",'2013Figures'!$G:$G,"E1")</f>
        <v>0</v>
      </c>
      <c r="F403" s="9">
        <f>SUMIFS('2013Figures'!$J:$J,'2013Figures'!$C:$C,$A403,'2013Figures'!$I:$I,"",'2013Figures'!$B:$B,"BrokerToCy",'2013Figures'!$G:$G,"P1")</f>
        <v>0</v>
      </c>
      <c r="G403" s="9">
        <f>SUMIFS('2013Figures'!$J:$J,'2013Figures'!$C:$C,$A403,'2013Figures'!$I:$I,"",'2013Figures'!$B:$B,"CyToBroker",'2013Figures'!$G:$G,"E1")</f>
        <v>2</v>
      </c>
      <c r="H403" s="9">
        <f>SUMIFS('2013Figures'!$J:$J,'2013Figures'!$C:$C,$A403,'2013Figures'!$I:$I,"",'2013Figures'!$B:$B,"CyToBroker",'2013Figures'!$G:$G,"P1")</f>
        <v>0</v>
      </c>
      <c r="J403" s="8" t="s">
        <v>131</v>
      </c>
      <c r="L403" s="42">
        <f>SUMIFS('2012Figures'!$J:$J,'2012Figures'!$C:$C,$A403,'2012Figures'!$I:$I,"")</f>
        <v>1243</v>
      </c>
      <c r="M403" s="42">
        <f>SUMIFS('2012Figures'!$J:$J,'2012Figures'!$C:$C,$A403,'2012Figures'!$I:$I,"",'2012Figures'!$B:$B,"BrokerToCy",'2012Figures'!$G:$G,"E1")</f>
        <v>0</v>
      </c>
      <c r="N403" s="42">
        <f>SUMIFS('2012Figures'!$J:$J,'2012Figures'!$C:$C,$A403,'2012Figures'!$I:$I,"",'2012Figures'!$B:$B,"BrokerToCy",'2012Figures'!$G:$G,"P1")</f>
        <v>0</v>
      </c>
      <c r="O403" s="42">
        <f>SUMIFS('2012Figures'!$J:$J,'2012Figures'!$C:$C,$A403,'2012Figures'!$I:$I,"",'2012Figures'!$B:$B,"CyToBroker",'2012Figures'!$G:$G,"E1")</f>
        <v>1243</v>
      </c>
      <c r="P403" s="42">
        <f>SUMIFS('2012Figures'!$J:$J,'2012Figures'!$C:$C,$A403,'2012Figures'!$I:$I,"",'2012Figures'!$B:$B,"CyToBroker",'2012Figures'!$G:$G,"P1")</f>
        <v>0</v>
      </c>
      <c r="R403" s="46">
        <f t="shared" si="71"/>
        <v>-1</v>
      </c>
      <c r="S403" s="46" t="str">
        <f t="shared" si="67"/>
        <v/>
      </c>
      <c r="T403" s="46" t="str">
        <f t="shared" si="68"/>
        <v/>
      </c>
      <c r="U403" s="46">
        <f t="shared" si="69"/>
        <v>-1</v>
      </c>
      <c r="V403" s="46" t="str">
        <f t="shared" si="70"/>
        <v/>
      </c>
    </row>
    <row r="404" spans="1:22" x14ac:dyDescent="0.2">
      <c r="A404" s="21"/>
      <c r="B404" s="21" t="s">
        <v>92</v>
      </c>
      <c r="C404" s="22"/>
      <c r="D404" s="23">
        <f>SUM(E404:H404)</f>
        <v>2</v>
      </c>
      <c r="E404" s="23">
        <f>SUM(E402:E403)</f>
        <v>0</v>
      </c>
      <c r="F404" s="23">
        <f>SUM(F402:F403)</f>
        <v>0</v>
      </c>
      <c r="G404" s="23">
        <f>SUM(G402:G403)</f>
        <v>2</v>
      </c>
      <c r="H404" s="23">
        <f>SUM(H402:H403)</f>
        <v>0</v>
      </c>
      <c r="I404" s="21"/>
      <c r="J404" s="22"/>
      <c r="K404" s="21"/>
      <c r="L404" s="43">
        <f>SUM(M404:P404)</f>
        <v>1243</v>
      </c>
      <c r="M404" s="43">
        <f>SUM(M402:M403)</f>
        <v>0</v>
      </c>
      <c r="N404" s="43">
        <f>SUM(N402:N403)</f>
        <v>0</v>
      </c>
      <c r="O404" s="43">
        <f>SUM(O402:O403)</f>
        <v>1243</v>
      </c>
      <c r="P404" s="43">
        <f>SUM(P402:P403)</f>
        <v>0</v>
      </c>
      <c r="Q404" s="21"/>
      <c r="R404" s="21"/>
      <c r="S404" s="21"/>
      <c r="T404" s="21"/>
      <c r="U404" s="21"/>
      <c r="V404" s="21"/>
    </row>
    <row r="405" spans="1:22" x14ac:dyDescent="0.2">
      <c r="A405" s="28">
        <v>603</v>
      </c>
      <c r="B405" s="28" t="s">
        <v>126</v>
      </c>
      <c r="C405" s="17" t="s">
        <v>88</v>
      </c>
      <c r="D405" s="18">
        <f>SUMIFS('2013Figures'!$J:$J,'2013Figures'!$C:$C,$A405)</f>
        <v>142751</v>
      </c>
      <c r="E405" s="18">
        <f>SUMIFS('2013Figures'!$J:$J,'2013Figures'!$C:$C,$A405,'2013Figures'!$B:$B,"BrokerToCy",'2013Figures'!$G:$G,"E1")</f>
        <v>0</v>
      </c>
      <c r="F405" s="18">
        <f>SUMIFS('2013Figures'!$J:$J,'2013Figures'!$C:$C,$A405,'2013Figures'!$B:$B,"BrokerToCy",'2013Figures'!$G:$G,"P1")</f>
        <v>0</v>
      </c>
      <c r="G405" s="18">
        <f>SUMIFS('2013Figures'!$J:$J,'2013Figures'!$C:$C,$A405,'2013Figures'!$B:$B,"CyToBroker",'2013Figures'!$G:$G,"E1")</f>
        <v>142751</v>
      </c>
      <c r="H405" s="18">
        <f>SUMIFS('2013Figures'!$J:$J,'2013Figures'!$C:$C,$A405,'2013Figures'!$B:$B,"CyToBroker",'2013Figures'!$G:$G,"P1")</f>
        <v>0</v>
      </c>
      <c r="I405" s="28"/>
      <c r="J405" s="17"/>
      <c r="K405" s="28"/>
      <c r="L405" s="41">
        <f>SUMIFS('2012Figures'!$J:$J,'2012Figures'!$C:$C,$A405)</f>
        <v>194681</v>
      </c>
      <c r="M405" s="41">
        <f>SUMIFS('2012Figures'!$J:$J,'2012Figures'!$C:$C,$A405,'2012Figures'!$B:$B,"BrokerToCy",'2012Figures'!$G:$G,"E1")</f>
        <v>0</v>
      </c>
      <c r="N405" s="41">
        <f>SUMIFS('2012Figures'!$J:$J,'2012Figures'!$C:$C,$A405,'2012Figures'!$B:$B,"BrokerToCy",'2012Figures'!$G:$G,"P1")</f>
        <v>0</v>
      </c>
      <c r="O405" s="41">
        <f>SUMIFS('2012Figures'!$J:$J,'2012Figures'!$C:$C,$A405,'2012Figures'!$B:$B,"CyToBroker",'2012Figures'!$G:$G,"E1")</f>
        <v>194681</v>
      </c>
      <c r="P405" s="41">
        <f>SUMIFS('2012Figures'!$J:$J,'2012Figures'!$C:$C,$A405,'2012Figures'!$B:$B,"CyToBroker",'2012Figures'!$G:$G,"P1")</f>
        <v>0</v>
      </c>
      <c r="Q405" s="28"/>
      <c r="R405" s="46">
        <f t="shared" si="71"/>
        <v>-0.27</v>
      </c>
      <c r="S405" s="46" t="str">
        <f t="shared" si="67"/>
        <v/>
      </c>
      <c r="T405" s="46" t="str">
        <f t="shared" si="68"/>
        <v/>
      </c>
      <c r="U405" s="46">
        <f t="shared" si="69"/>
        <v>-0.27</v>
      </c>
      <c r="V405" s="46" t="str">
        <f t="shared" si="70"/>
        <v/>
      </c>
    </row>
    <row r="406" spans="1:22" x14ac:dyDescent="0.2">
      <c r="A406" s="1">
        <v>603</v>
      </c>
      <c r="B406" s="1" t="s">
        <v>126</v>
      </c>
      <c r="C406" s="8">
        <v>2</v>
      </c>
      <c r="D406" s="29">
        <f>SUMIFS('2013Figures'!$J:$J,'2013Figures'!$C:$C,$A406,'2013Figures'!$H:$H,$B406,'2013Figures'!$I:$I,$C406)</f>
        <v>0</v>
      </c>
      <c r="E406" s="29">
        <f>SUMIFS('2013Figures'!$J:$J,'2013Figures'!$C:$C,$A406,'2013Figures'!$H:$H,$B406,'2013Figures'!$I:$I,$C406,'2013Figures'!$B:$B,"BrokerToCy",'2013Figures'!$G:$G,"E1")</f>
        <v>0</v>
      </c>
      <c r="F406" s="29">
        <f>SUMIFS('2013Figures'!$J:$J,'2013Figures'!$C:$C,$A406,'2013Figures'!$H:$H,$B406,'2013Figures'!$I:$I,$C406,'2013Figures'!$B:$B,"BrokerToCy",'2013Figures'!$G:$G,"P1")</f>
        <v>0</v>
      </c>
      <c r="G406" s="29">
        <f>SUMIFS('2013Figures'!$J:$J,'2013Figures'!$C:$C,$A406,'2013Figures'!$H:$H,$B406,'2013Figures'!$I:$I,$C406,'2013Figures'!$B:$B,"CyToBroker",'2013Figures'!$G:$G,"E1")</f>
        <v>0</v>
      </c>
      <c r="H406" s="29">
        <f>SUMIFS('2013Figures'!$J:$J,'2013Figures'!$C:$C,$A406,'2013Figures'!$H:$H,$B406,'2013Figures'!$I:$I,$C406,'2013Figures'!$B:$B,"CyToBroker",'2013Figures'!$G:$G,"P1")</f>
        <v>0</v>
      </c>
      <c r="I406" s="30"/>
      <c r="J406" s="31">
        <v>201501</v>
      </c>
      <c r="K406" s="30"/>
      <c r="L406" s="42">
        <f>SUMIFS('2012Figures'!$J:$J,'2012Figures'!$C:$C,$A406,'2012Figures'!$H:$H,$B406,'2012Figures'!$I:$I,$C406)</f>
        <v>0</v>
      </c>
      <c r="M406" s="42">
        <f>SUMIFS('2012Figures'!$J:$J,'2012Figures'!$C:$C,$A406,'2012Figures'!$H:$H,$B406,'2012Figures'!$I:$I,$C406,'2012Figures'!$B:$B,"BrokerToCy",'2012Figures'!$G:$G,"E1")</f>
        <v>0</v>
      </c>
      <c r="N406" s="42">
        <f>SUMIFS('2012Figures'!$J:$J,'2012Figures'!$C:$C,$A406,'2012Figures'!$H:$H,$B406,'2012Figures'!$I:$I,$C406,'2012Figures'!$B:$B,"BrokerToCy",'2012Figures'!$G:$G,"P1")</f>
        <v>0</v>
      </c>
      <c r="O406" s="42">
        <f>SUMIFS('2012Figures'!$J:$J,'2012Figures'!$C:$C,$A406,'2012Figures'!$H:$H,$B406,'2012Figures'!$I:$I,$C406,'2012Figures'!$B:$B,"CyToBroker",'2012Figures'!$G:$G,"E1")</f>
        <v>0</v>
      </c>
      <c r="P406" s="42">
        <f>SUMIFS('2012Figures'!$J:$J,'2012Figures'!$C:$C,$A406,'2012Figures'!$H:$H,$B406,'2012Figures'!$I:$I,$C406,'2012Figures'!$B:$B,"CyToBroker",'2012Figures'!$G:$G,"P1")</f>
        <v>0</v>
      </c>
      <c r="Q406" s="30"/>
      <c r="R406" s="46" t="str">
        <f t="shared" si="71"/>
        <v/>
      </c>
      <c r="S406" s="46" t="str">
        <f t="shared" si="67"/>
        <v/>
      </c>
      <c r="T406" s="46" t="str">
        <f t="shared" si="68"/>
        <v/>
      </c>
      <c r="U406" s="46" t="str">
        <f t="shared" si="69"/>
        <v/>
      </c>
      <c r="V406" s="46" t="str">
        <f t="shared" si="70"/>
        <v/>
      </c>
    </row>
    <row r="407" spans="1:22" x14ac:dyDescent="0.2">
      <c r="A407" s="1">
        <v>603</v>
      </c>
      <c r="B407" s="1" t="s">
        <v>126</v>
      </c>
      <c r="C407" s="8">
        <v>1</v>
      </c>
      <c r="D407" s="29">
        <f>SUMIFS('2013Figures'!$J:$J,'2013Figures'!$C:$C,$A407,'2013Figures'!$H:$H,$B407,'2013Figures'!$I:$I,$C407)</f>
        <v>0</v>
      </c>
      <c r="E407" s="29">
        <f>SUMIFS('2013Figures'!$J:$J,'2013Figures'!$C:$C,$A407,'2013Figures'!$H:$H,$B407,'2013Figures'!$I:$I,$C407,'2013Figures'!$B:$B,"BrokerToCy",'2013Figures'!$G:$G,"E1")</f>
        <v>0</v>
      </c>
      <c r="F407" s="29">
        <f>SUMIFS('2013Figures'!$J:$J,'2013Figures'!$C:$C,$A407,'2013Figures'!$H:$H,$B407,'2013Figures'!$I:$I,$C407,'2013Figures'!$B:$B,"BrokerToCy",'2013Figures'!$G:$G,"P1")</f>
        <v>0</v>
      </c>
      <c r="G407" s="29">
        <f>SUMIFS('2013Figures'!$J:$J,'2013Figures'!$C:$C,$A407,'2013Figures'!$H:$H,$B407,'2013Figures'!$I:$I,$C407,'2013Figures'!$B:$B,"CyToBroker",'2013Figures'!$G:$G,"E1")</f>
        <v>0</v>
      </c>
      <c r="H407" s="29">
        <f>SUMIFS('2013Figures'!$J:$J,'2013Figures'!$C:$C,$A407,'2013Figures'!$H:$H,$B407,'2013Figures'!$I:$I,$C407,'2013Figures'!$B:$B,"CyToBroker",'2013Figures'!$G:$G,"P1")</f>
        <v>0</v>
      </c>
      <c r="I407" s="30"/>
      <c r="J407" s="31">
        <v>200801</v>
      </c>
      <c r="K407" s="30"/>
      <c r="L407" s="42">
        <f>SUMIFS('2012Figures'!$J:$J,'2012Figures'!$C:$C,$A407,'2012Figures'!$H:$H,$B407,'2012Figures'!$I:$I,$C407)</f>
        <v>0</v>
      </c>
      <c r="M407" s="42">
        <f>SUMIFS('2012Figures'!$J:$J,'2012Figures'!$C:$C,$A407,'2012Figures'!$H:$H,$B407,'2012Figures'!$I:$I,$C407,'2012Figures'!$B:$B,"BrokerToCy",'2012Figures'!$G:$G,"E1")</f>
        <v>0</v>
      </c>
      <c r="N407" s="42">
        <f>SUMIFS('2012Figures'!$J:$J,'2012Figures'!$C:$C,$A407,'2012Figures'!$H:$H,$B407,'2012Figures'!$I:$I,$C407,'2012Figures'!$B:$B,"BrokerToCy",'2012Figures'!$G:$G,"P1")</f>
        <v>0</v>
      </c>
      <c r="O407" s="42">
        <f>SUMIFS('2012Figures'!$J:$J,'2012Figures'!$C:$C,$A407,'2012Figures'!$H:$H,$B407,'2012Figures'!$I:$I,$C407,'2012Figures'!$B:$B,"CyToBroker",'2012Figures'!$G:$G,"E1")</f>
        <v>0</v>
      </c>
      <c r="P407" s="42">
        <f>SUMIFS('2012Figures'!$J:$J,'2012Figures'!$C:$C,$A407,'2012Figures'!$H:$H,$B407,'2012Figures'!$I:$I,$C407,'2012Figures'!$B:$B,"CyToBroker",'2012Figures'!$G:$G,"P1")</f>
        <v>0</v>
      </c>
      <c r="Q407" s="30"/>
      <c r="R407" s="46" t="str">
        <f t="shared" si="71"/>
        <v/>
      </c>
      <c r="S407" s="46" t="str">
        <f t="shared" si="67"/>
        <v/>
      </c>
      <c r="T407" s="46" t="str">
        <f t="shared" si="68"/>
        <v/>
      </c>
      <c r="U407" s="46" t="str">
        <f t="shared" si="69"/>
        <v/>
      </c>
      <c r="V407" s="46" t="str">
        <f t="shared" si="70"/>
        <v/>
      </c>
    </row>
    <row r="408" spans="1:22" x14ac:dyDescent="0.2">
      <c r="A408" s="1">
        <v>603</v>
      </c>
      <c r="B408" s="1" t="s">
        <v>126</v>
      </c>
      <c r="D408" s="29">
        <f>SUMIFS('2013Figures'!$J:$J,'2013Figures'!$C:$C,$A408,'2013Figures'!$I:$I,"")</f>
        <v>142751</v>
      </c>
      <c r="E408" s="9">
        <f>SUMIFS('2013Figures'!$J:$J,'2013Figures'!$C:$C,$A408,'2013Figures'!$I:$I,"",'2013Figures'!$B:$B,"BrokerToCy",'2013Figures'!$G:$G,"E1")</f>
        <v>0</v>
      </c>
      <c r="F408" s="9">
        <f>SUMIFS('2013Figures'!$J:$J,'2013Figures'!$C:$C,$A408,'2013Figures'!$I:$I,"",'2013Figures'!$B:$B,"BrokerToCy",'2013Figures'!$G:$G,"P1")</f>
        <v>0</v>
      </c>
      <c r="G408" s="9">
        <f>SUMIFS('2013Figures'!$J:$J,'2013Figures'!$C:$C,$A408,'2013Figures'!$I:$I,"",'2013Figures'!$B:$B,"CyToBroker",'2013Figures'!$G:$G,"E1")</f>
        <v>142751</v>
      </c>
      <c r="H408" s="9">
        <f>SUMIFS('2013Figures'!$J:$J,'2013Figures'!$C:$C,$A408,'2013Figures'!$I:$I,"",'2013Figures'!$B:$B,"CyToBroker",'2013Figures'!$G:$G,"P1")</f>
        <v>0</v>
      </c>
      <c r="J408" s="8" t="s">
        <v>131</v>
      </c>
      <c r="L408" s="42">
        <f>SUMIFS('2012Figures'!$J:$J,'2012Figures'!$C:$C,$A408,'2012Figures'!$I:$I,"")</f>
        <v>194681</v>
      </c>
      <c r="M408" s="42">
        <f>SUMIFS('2012Figures'!$J:$J,'2012Figures'!$C:$C,$A408,'2012Figures'!$I:$I,"",'2012Figures'!$B:$B,"BrokerToCy",'2012Figures'!$G:$G,"E1")</f>
        <v>0</v>
      </c>
      <c r="N408" s="42">
        <f>SUMIFS('2012Figures'!$J:$J,'2012Figures'!$C:$C,$A408,'2012Figures'!$I:$I,"",'2012Figures'!$B:$B,"BrokerToCy",'2012Figures'!$G:$G,"P1")</f>
        <v>0</v>
      </c>
      <c r="O408" s="42">
        <f>SUMIFS('2012Figures'!$J:$J,'2012Figures'!$C:$C,$A408,'2012Figures'!$I:$I,"",'2012Figures'!$B:$B,"CyToBroker",'2012Figures'!$G:$G,"E1")</f>
        <v>194681</v>
      </c>
      <c r="P408" s="42">
        <f>SUMIFS('2012Figures'!$J:$J,'2012Figures'!$C:$C,$A408,'2012Figures'!$I:$I,"",'2012Figures'!$B:$B,"CyToBroker",'2012Figures'!$G:$G,"P1")</f>
        <v>0</v>
      </c>
      <c r="R408" s="46">
        <f t="shared" si="71"/>
        <v>-0.27</v>
      </c>
      <c r="S408" s="46" t="str">
        <f t="shared" si="67"/>
        <v/>
      </c>
      <c r="T408" s="46" t="str">
        <f t="shared" si="68"/>
        <v/>
      </c>
      <c r="U408" s="46">
        <f t="shared" si="69"/>
        <v>-0.27</v>
      </c>
      <c r="V408" s="46" t="str">
        <f t="shared" si="70"/>
        <v/>
      </c>
    </row>
    <row r="409" spans="1:22" x14ac:dyDescent="0.2">
      <c r="A409" s="21"/>
      <c r="B409" s="21" t="s">
        <v>92</v>
      </c>
      <c r="C409" s="22"/>
      <c r="D409" s="23">
        <f>SUM(E409:H409)</f>
        <v>142751</v>
      </c>
      <c r="E409" s="23">
        <f>SUM(E406:E408)</f>
        <v>0</v>
      </c>
      <c r="F409" s="23">
        <f>SUM(F406:F408)</f>
        <v>0</v>
      </c>
      <c r="G409" s="23">
        <f>SUM(G406:G408)</f>
        <v>142751</v>
      </c>
      <c r="H409" s="23">
        <f>SUM(H406:H408)</f>
        <v>0</v>
      </c>
      <c r="I409" s="21"/>
      <c r="J409" s="22"/>
      <c r="K409" s="21"/>
      <c r="L409" s="43">
        <f>SUM(M409:P409)</f>
        <v>194681</v>
      </c>
      <c r="M409" s="43">
        <f>SUM(M406:M408)</f>
        <v>0</v>
      </c>
      <c r="N409" s="43">
        <f>SUM(N406:N408)</f>
        <v>0</v>
      </c>
      <c r="O409" s="43">
        <f>SUM(O406:O408)</f>
        <v>194681</v>
      </c>
      <c r="P409" s="43">
        <f>SUM(P406:P408)</f>
        <v>0</v>
      </c>
      <c r="Q409" s="21"/>
      <c r="R409" s="21"/>
      <c r="S409" s="21"/>
      <c r="T409" s="21"/>
      <c r="U409" s="21"/>
      <c r="V409" s="21"/>
    </row>
    <row r="410" spans="1:22" x14ac:dyDescent="0.2">
      <c r="A410" s="28">
        <v>604</v>
      </c>
      <c r="B410" s="28" t="s">
        <v>127</v>
      </c>
      <c r="C410" s="17" t="s">
        <v>88</v>
      </c>
      <c r="D410" s="18">
        <f>SUMIFS('2013Figures'!$J:$J,'2013Figures'!$C:$C,$A410)</f>
        <v>12</v>
      </c>
      <c r="E410" s="18">
        <f>SUMIFS('2013Figures'!$J:$J,'2013Figures'!$C:$C,$A410,'2013Figures'!$B:$B,"BrokerToCy",'2013Figures'!$G:$G,"E1")</f>
        <v>0</v>
      </c>
      <c r="F410" s="18">
        <f>SUMIFS('2013Figures'!$J:$J,'2013Figures'!$C:$C,$A410,'2013Figures'!$B:$B,"BrokerToCy",'2013Figures'!$G:$G,"P1")</f>
        <v>0</v>
      </c>
      <c r="G410" s="18">
        <f>SUMIFS('2013Figures'!$J:$J,'2013Figures'!$C:$C,$A410,'2013Figures'!$B:$B,"CyToBroker",'2013Figures'!$G:$G,"E1")</f>
        <v>12</v>
      </c>
      <c r="H410" s="18">
        <f>SUMIFS('2013Figures'!$J:$J,'2013Figures'!$C:$C,$A410,'2013Figures'!$B:$B,"CyToBroker",'2013Figures'!$G:$G,"P1")</f>
        <v>0</v>
      </c>
      <c r="I410" s="28"/>
      <c r="J410" s="17"/>
      <c r="K410" s="28"/>
      <c r="L410" s="41">
        <f>SUMIFS('2012Figures'!$J:$J,'2012Figures'!$C:$C,$A410)</f>
        <v>20</v>
      </c>
      <c r="M410" s="41">
        <f>SUMIFS('2012Figures'!$J:$J,'2012Figures'!$C:$C,$A410,'2012Figures'!$B:$B,"BrokerToCy",'2012Figures'!$G:$G,"E1")</f>
        <v>0</v>
      </c>
      <c r="N410" s="41">
        <f>SUMIFS('2012Figures'!$J:$J,'2012Figures'!$C:$C,$A410,'2012Figures'!$B:$B,"BrokerToCy",'2012Figures'!$G:$G,"P1")</f>
        <v>0</v>
      </c>
      <c r="O410" s="41">
        <f>SUMIFS('2012Figures'!$J:$J,'2012Figures'!$C:$C,$A410,'2012Figures'!$B:$B,"CyToBroker",'2012Figures'!$G:$G,"E1")</f>
        <v>20</v>
      </c>
      <c r="P410" s="41">
        <f>SUMIFS('2012Figures'!$J:$J,'2012Figures'!$C:$C,$A410,'2012Figures'!$B:$B,"CyToBroker",'2012Figures'!$G:$G,"P1")</f>
        <v>0</v>
      </c>
      <c r="Q410" s="28"/>
      <c r="R410" s="46">
        <f t="shared" si="71"/>
        <v>-0.4</v>
      </c>
      <c r="S410" s="46" t="str">
        <f t="shared" si="67"/>
        <v/>
      </c>
      <c r="T410" s="46" t="str">
        <f t="shared" si="68"/>
        <v/>
      </c>
      <c r="U410" s="46">
        <f t="shared" si="69"/>
        <v>-0.4</v>
      </c>
      <c r="V410" s="46" t="str">
        <f t="shared" si="70"/>
        <v/>
      </c>
    </row>
    <row r="411" spans="1:22" x14ac:dyDescent="0.2">
      <c r="A411" s="1">
        <v>604</v>
      </c>
      <c r="B411" s="1" t="s">
        <v>127</v>
      </c>
      <c r="D411" s="29">
        <f>SUMIFS('2013Figures'!$J:$J,'2013Figures'!$C:$C,$A411,'2013Figures'!$I:$I,"")</f>
        <v>12</v>
      </c>
      <c r="E411" s="9">
        <f>SUMIFS('2013Figures'!$J:$J,'2013Figures'!$C:$C,$A411,'2013Figures'!$I:$I,"",'2013Figures'!$B:$B,"BrokerToCy",'2013Figures'!$G:$G,"E1")</f>
        <v>0</v>
      </c>
      <c r="F411" s="9">
        <f>SUMIFS('2013Figures'!$J:$J,'2013Figures'!$C:$C,$A411,'2013Figures'!$I:$I,"",'2013Figures'!$B:$B,"BrokerToCy",'2013Figures'!$G:$G,"P1")</f>
        <v>0</v>
      </c>
      <c r="G411" s="9">
        <f>SUMIFS('2013Figures'!$J:$J,'2013Figures'!$C:$C,$A411,'2013Figures'!$I:$I,"",'2013Figures'!$B:$B,"CyToBroker",'2013Figures'!$G:$G,"E1")</f>
        <v>12</v>
      </c>
      <c r="H411" s="9">
        <f>SUMIFS('2013Figures'!$J:$J,'2013Figures'!$C:$C,$A411,'2013Figures'!$I:$I,"",'2013Figures'!$B:$B,"CyToBroker",'2013Figures'!$G:$G,"P1")</f>
        <v>0</v>
      </c>
      <c r="J411" s="8" t="s">
        <v>131</v>
      </c>
      <c r="L411" s="42">
        <f>SUMIFS('2012Figures'!$J:$J,'2012Figures'!$C:$C,$A411,'2012Figures'!$I:$I,"")</f>
        <v>20</v>
      </c>
      <c r="M411" s="42">
        <f>SUMIFS('2012Figures'!$J:$J,'2012Figures'!$C:$C,$A411,'2012Figures'!$I:$I,"",'2012Figures'!$B:$B,"BrokerToCy",'2012Figures'!$G:$G,"E1")</f>
        <v>0</v>
      </c>
      <c r="N411" s="42">
        <f>SUMIFS('2012Figures'!$J:$J,'2012Figures'!$C:$C,$A411,'2012Figures'!$I:$I,"",'2012Figures'!$B:$B,"BrokerToCy",'2012Figures'!$G:$G,"P1")</f>
        <v>0</v>
      </c>
      <c r="O411" s="42">
        <f>SUMIFS('2012Figures'!$J:$J,'2012Figures'!$C:$C,$A411,'2012Figures'!$I:$I,"",'2012Figures'!$B:$B,"CyToBroker",'2012Figures'!$G:$G,"E1")</f>
        <v>20</v>
      </c>
      <c r="P411" s="42">
        <f>SUMIFS('2012Figures'!$J:$J,'2012Figures'!$C:$C,$A411,'2012Figures'!$I:$I,"",'2012Figures'!$B:$B,"CyToBroker",'2012Figures'!$G:$G,"P1")</f>
        <v>0</v>
      </c>
      <c r="R411" s="46">
        <f t="shared" si="71"/>
        <v>-0.4</v>
      </c>
      <c r="S411" s="46" t="str">
        <f t="shared" si="67"/>
        <v/>
      </c>
      <c r="T411" s="46" t="str">
        <f t="shared" si="68"/>
        <v/>
      </c>
      <c r="U411" s="46">
        <f t="shared" si="69"/>
        <v>-0.4</v>
      </c>
      <c r="V411" s="46" t="str">
        <f t="shared" si="70"/>
        <v/>
      </c>
    </row>
    <row r="412" spans="1:22" x14ac:dyDescent="0.2">
      <c r="A412" s="21"/>
      <c r="B412" s="21" t="s">
        <v>92</v>
      </c>
      <c r="C412" s="22"/>
      <c r="D412" s="23">
        <f>SUM(E412:H412)</f>
        <v>12</v>
      </c>
      <c r="E412" s="23">
        <f>SUM(E411:E411)</f>
        <v>0</v>
      </c>
      <c r="F412" s="23">
        <f>SUM(F411:F411)</f>
        <v>0</v>
      </c>
      <c r="G412" s="23">
        <f>SUM(G411:G411)</f>
        <v>12</v>
      </c>
      <c r="H412" s="23">
        <f>SUM(H411:H411)</f>
        <v>0</v>
      </c>
      <c r="I412" s="21"/>
      <c r="J412" s="22"/>
      <c r="K412" s="21"/>
      <c r="L412" s="43">
        <f>SUM(M412:P412)</f>
        <v>20</v>
      </c>
      <c r="M412" s="43">
        <f>SUM(M411:M411)</f>
        <v>0</v>
      </c>
      <c r="N412" s="43">
        <f>SUM(N411:N411)</f>
        <v>0</v>
      </c>
      <c r="O412" s="43">
        <f>SUM(O411:O411)</f>
        <v>20</v>
      </c>
      <c r="P412" s="43">
        <f>SUM(P411:P411)</f>
        <v>0</v>
      </c>
      <c r="Q412" s="21"/>
      <c r="R412" s="21"/>
      <c r="S412" s="21"/>
      <c r="T412" s="21"/>
      <c r="U412" s="21"/>
      <c r="V412" s="21"/>
    </row>
    <row r="413" spans="1:22" x14ac:dyDescent="0.2">
      <c r="A413" s="28">
        <v>701</v>
      </c>
      <c r="B413" s="28" t="s">
        <v>128</v>
      </c>
      <c r="C413" s="17" t="s">
        <v>88</v>
      </c>
      <c r="D413" s="18">
        <f>SUMIFS('2013Figures'!$J:$J,'2013Figures'!$C:$C,$A413)</f>
        <v>229312</v>
      </c>
      <c r="E413" s="18">
        <f>SUMIFS('2013Figures'!$J:$J,'2013Figures'!$C:$C,$A413,'2013Figures'!$B:$B,"BrokerToCy",'2013Figures'!$G:$G,"E1")</f>
        <v>0</v>
      </c>
      <c r="F413" s="18">
        <f>SUMIFS('2013Figures'!$J:$J,'2013Figures'!$C:$C,$A413,'2013Figures'!$B:$B,"BrokerToCy",'2013Figures'!$G:$G,"P1")</f>
        <v>0</v>
      </c>
      <c r="G413" s="18">
        <f>SUMIFS('2013Figures'!$J:$J,'2013Figures'!$C:$C,$A413,'2013Figures'!$B:$B,"CyToBroker",'2013Figures'!$G:$G,"E1")</f>
        <v>229312</v>
      </c>
      <c r="H413" s="18">
        <f>SUMIFS('2013Figures'!$J:$J,'2013Figures'!$C:$C,$A413,'2013Figures'!$B:$B,"CyToBroker",'2013Figures'!$G:$G,"P1")</f>
        <v>0</v>
      </c>
      <c r="I413" s="28"/>
      <c r="J413" s="17"/>
      <c r="K413" s="28"/>
      <c r="L413" s="41">
        <f>SUMIFS('2012Figures'!$J:$J,'2012Figures'!$C:$C,$A413)</f>
        <v>304985</v>
      </c>
      <c r="M413" s="41">
        <f>SUMIFS('2012Figures'!$J:$J,'2012Figures'!$C:$C,$A413,'2012Figures'!$B:$B,"BrokerToCy",'2012Figures'!$G:$G,"E1")</f>
        <v>0</v>
      </c>
      <c r="N413" s="41">
        <f>SUMIFS('2012Figures'!$J:$J,'2012Figures'!$C:$C,$A413,'2012Figures'!$B:$B,"BrokerToCy",'2012Figures'!$G:$G,"P1")</f>
        <v>0</v>
      </c>
      <c r="O413" s="41">
        <f>SUMIFS('2012Figures'!$J:$J,'2012Figures'!$C:$C,$A413,'2012Figures'!$B:$B,"CyToBroker",'2012Figures'!$G:$G,"E1")</f>
        <v>304985</v>
      </c>
      <c r="P413" s="41">
        <f>SUMIFS('2012Figures'!$J:$J,'2012Figures'!$C:$C,$A413,'2012Figures'!$B:$B,"CyToBroker",'2012Figures'!$G:$G,"P1")</f>
        <v>0</v>
      </c>
      <c r="Q413" s="28"/>
      <c r="R413" s="46">
        <f t="shared" si="71"/>
        <v>-0.25</v>
      </c>
      <c r="S413" s="46" t="str">
        <f t="shared" si="67"/>
        <v/>
      </c>
      <c r="T413" s="46" t="str">
        <f t="shared" si="68"/>
        <v/>
      </c>
      <c r="U413" s="46">
        <f t="shared" si="69"/>
        <v>-0.25</v>
      </c>
      <c r="V413" s="46" t="str">
        <f t="shared" si="70"/>
        <v/>
      </c>
    </row>
    <row r="414" spans="1:22" x14ac:dyDescent="0.2">
      <c r="A414" s="1">
        <v>701</v>
      </c>
      <c r="B414" s="1" t="s">
        <v>128</v>
      </c>
      <c r="C414" s="8">
        <v>2</v>
      </c>
      <c r="D414" s="29">
        <f>SUMIFS('2013Figures'!$J:$J,'2013Figures'!$C:$C,$A414,'2013Figures'!$H:$H,$B414,'2013Figures'!$I:$I,$C414)</f>
        <v>0</v>
      </c>
      <c r="E414" s="29">
        <f>SUMIFS('2013Figures'!$J:$J,'2013Figures'!$C:$C,$A414,'2013Figures'!$H:$H,$B414,'2013Figures'!$I:$I,$C414,'2013Figures'!$B:$B,"BrokerToCy",'2013Figures'!$G:$G,"E1")</f>
        <v>0</v>
      </c>
      <c r="F414" s="29">
        <f>SUMIFS('2013Figures'!$J:$J,'2013Figures'!$C:$C,$A414,'2013Figures'!$H:$H,$B414,'2013Figures'!$I:$I,$C414,'2013Figures'!$B:$B,"BrokerToCy",'2013Figures'!$G:$G,"P1")</f>
        <v>0</v>
      </c>
      <c r="G414" s="29">
        <f>SUMIFS('2013Figures'!$J:$J,'2013Figures'!$C:$C,$A414,'2013Figures'!$H:$H,$B414,'2013Figures'!$I:$I,$C414,'2013Figures'!$B:$B,"CyToBroker",'2013Figures'!$G:$G,"E1")</f>
        <v>0</v>
      </c>
      <c r="H414" s="29">
        <f>SUMIFS('2013Figures'!$J:$J,'2013Figures'!$C:$C,$A414,'2013Figures'!$H:$H,$B414,'2013Figures'!$I:$I,$C414,'2013Figures'!$B:$B,"CyToBroker",'2013Figures'!$G:$G,"P1")</f>
        <v>0</v>
      </c>
      <c r="I414" s="30"/>
      <c r="J414" s="31">
        <v>201501</v>
      </c>
      <c r="K414" s="30"/>
      <c r="L414" s="42">
        <f>SUMIFS('2012Figures'!$J:$J,'2012Figures'!$C:$C,$A414,'2012Figures'!$H:$H,$B414,'2012Figures'!$I:$I,$C414)</f>
        <v>0</v>
      </c>
      <c r="M414" s="42">
        <f>SUMIFS('2012Figures'!$J:$J,'2012Figures'!$C:$C,$A414,'2012Figures'!$H:$H,$B414,'2012Figures'!$I:$I,$C414,'2012Figures'!$B:$B,"BrokerToCy",'2012Figures'!$G:$G,"E1")</f>
        <v>0</v>
      </c>
      <c r="N414" s="42">
        <f>SUMIFS('2012Figures'!$J:$J,'2012Figures'!$C:$C,$A414,'2012Figures'!$H:$H,$B414,'2012Figures'!$I:$I,$C414,'2012Figures'!$B:$B,"BrokerToCy",'2012Figures'!$G:$G,"P1")</f>
        <v>0</v>
      </c>
      <c r="O414" s="42">
        <f>SUMIFS('2012Figures'!$J:$J,'2012Figures'!$C:$C,$A414,'2012Figures'!$H:$H,$B414,'2012Figures'!$I:$I,$C414,'2012Figures'!$B:$B,"CyToBroker",'2012Figures'!$G:$G,"E1")</f>
        <v>0</v>
      </c>
      <c r="P414" s="42">
        <f>SUMIFS('2012Figures'!$J:$J,'2012Figures'!$C:$C,$A414,'2012Figures'!$H:$H,$B414,'2012Figures'!$I:$I,$C414,'2012Figures'!$B:$B,"CyToBroker",'2012Figures'!$G:$G,"P1")</f>
        <v>0</v>
      </c>
      <c r="Q414" s="30"/>
      <c r="R414" s="46" t="str">
        <f t="shared" si="71"/>
        <v/>
      </c>
      <c r="S414" s="46" t="str">
        <f t="shared" si="67"/>
        <v/>
      </c>
      <c r="T414" s="46" t="str">
        <f t="shared" si="68"/>
        <v/>
      </c>
      <c r="U414" s="46" t="str">
        <f t="shared" si="69"/>
        <v/>
      </c>
      <c r="V414" s="46" t="str">
        <f t="shared" si="70"/>
        <v/>
      </c>
    </row>
    <row r="415" spans="1:22" x14ac:dyDescent="0.2">
      <c r="A415" s="1">
        <v>701</v>
      </c>
      <c r="B415" s="1" t="s">
        <v>128</v>
      </c>
      <c r="C415" s="8">
        <v>1</v>
      </c>
      <c r="D415" s="29">
        <f>SUMIFS('2013Figures'!$J:$J,'2013Figures'!$C:$C,$A415,'2013Figures'!$H:$H,$B415,'2013Figures'!$I:$I,$C415)</f>
        <v>0</v>
      </c>
      <c r="E415" s="29">
        <f>SUMIFS('2013Figures'!$J:$J,'2013Figures'!$C:$C,$A415,'2013Figures'!$H:$H,$B415,'2013Figures'!$I:$I,$C415,'2013Figures'!$B:$B,"BrokerToCy",'2013Figures'!$G:$G,"E1")</f>
        <v>0</v>
      </c>
      <c r="F415" s="29">
        <f>SUMIFS('2013Figures'!$J:$J,'2013Figures'!$C:$C,$A415,'2013Figures'!$H:$H,$B415,'2013Figures'!$I:$I,$C415,'2013Figures'!$B:$B,"BrokerToCy",'2013Figures'!$G:$G,"P1")</f>
        <v>0</v>
      </c>
      <c r="G415" s="29">
        <f>SUMIFS('2013Figures'!$J:$J,'2013Figures'!$C:$C,$A415,'2013Figures'!$H:$H,$B415,'2013Figures'!$I:$I,$C415,'2013Figures'!$B:$B,"CyToBroker",'2013Figures'!$G:$G,"E1")</f>
        <v>0</v>
      </c>
      <c r="H415" s="29">
        <f>SUMIFS('2013Figures'!$J:$J,'2013Figures'!$C:$C,$A415,'2013Figures'!$H:$H,$B415,'2013Figures'!$I:$I,$C415,'2013Figures'!$B:$B,"CyToBroker",'2013Figures'!$G:$G,"P1")</f>
        <v>0</v>
      </c>
      <c r="I415" s="30"/>
      <c r="J415" s="31">
        <v>200801</v>
      </c>
      <c r="K415" s="30"/>
      <c r="L415" s="42">
        <f>SUMIFS('2012Figures'!$J:$J,'2012Figures'!$C:$C,$A415,'2012Figures'!$H:$H,$B415,'2012Figures'!$I:$I,$C415)</f>
        <v>0</v>
      </c>
      <c r="M415" s="42">
        <f>SUMIFS('2012Figures'!$J:$J,'2012Figures'!$C:$C,$A415,'2012Figures'!$H:$H,$B415,'2012Figures'!$I:$I,$C415,'2012Figures'!$B:$B,"BrokerToCy",'2012Figures'!$G:$G,"E1")</f>
        <v>0</v>
      </c>
      <c r="N415" s="42">
        <f>SUMIFS('2012Figures'!$J:$J,'2012Figures'!$C:$C,$A415,'2012Figures'!$H:$H,$B415,'2012Figures'!$I:$I,$C415,'2012Figures'!$B:$B,"BrokerToCy",'2012Figures'!$G:$G,"P1")</f>
        <v>0</v>
      </c>
      <c r="O415" s="42">
        <f>SUMIFS('2012Figures'!$J:$J,'2012Figures'!$C:$C,$A415,'2012Figures'!$H:$H,$B415,'2012Figures'!$I:$I,$C415,'2012Figures'!$B:$B,"CyToBroker",'2012Figures'!$G:$G,"E1")</f>
        <v>0</v>
      </c>
      <c r="P415" s="42">
        <f>SUMIFS('2012Figures'!$J:$J,'2012Figures'!$C:$C,$A415,'2012Figures'!$H:$H,$B415,'2012Figures'!$I:$I,$C415,'2012Figures'!$B:$B,"CyToBroker",'2012Figures'!$G:$G,"P1")</f>
        <v>0</v>
      </c>
      <c r="Q415" s="30"/>
      <c r="R415" s="46" t="str">
        <f t="shared" si="71"/>
        <v/>
      </c>
      <c r="S415" s="46" t="str">
        <f t="shared" si="67"/>
        <v/>
      </c>
      <c r="T415" s="46" t="str">
        <f t="shared" si="68"/>
        <v/>
      </c>
      <c r="U415" s="46" t="str">
        <f t="shared" si="69"/>
        <v/>
      </c>
      <c r="V415" s="46" t="str">
        <f t="shared" si="70"/>
        <v/>
      </c>
    </row>
    <row r="416" spans="1:22" x14ac:dyDescent="0.2">
      <c r="A416" s="1">
        <v>701</v>
      </c>
      <c r="B416" s="1" t="s">
        <v>128</v>
      </c>
      <c r="D416" s="29">
        <f>SUMIFS('2013Figures'!$J:$J,'2013Figures'!$C:$C,$A416,'2013Figures'!$I:$I,"")</f>
        <v>229312</v>
      </c>
      <c r="E416" s="9">
        <f>SUMIFS('2013Figures'!$J:$J,'2013Figures'!$C:$C,$A416,'2013Figures'!$I:$I,"",'2013Figures'!$B:$B,"BrokerToCy",'2013Figures'!$G:$G,"E1")</f>
        <v>0</v>
      </c>
      <c r="F416" s="9">
        <f>SUMIFS('2013Figures'!$J:$J,'2013Figures'!$C:$C,$A416,'2013Figures'!$I:$I,"",'2013Figures'!$B:$B,"BrokerToCy",'2013Figures'!$G:$G,"P1")</f>
        <v>0</v>
      </c>
      <c r="G416" s="9">
        <f>SUMIFS('2013Figures'!$J:$J,'2013Figures'!$C:$C,$A416,'2013Figures'!$I:$I,"",'2013Figures'!$B:$B,"CyToBroker",'2013Figures'!$G:$G,"E1")</f>
        <v>229312</v>
      </c>
      <c r="H416" s="9">
        <f>SUMIFS('2013Figures'!$J:$J,'2013Figures'!$C:$C,$A416,'2013Figures'!$I:$I,"",'2013Figures'!$B:$B,"CyToBroker",'2013Figures'!$G:$G,"P1")</f>
        <v>0</v>
      </c>
      <c r="J416" s="8" t="s">
        <v>131</v>
      </c>
      <c r="L416" s="42">
        <f>SUMIFS('2012Figures'!$J:$J,'2012Figures'!$C:$C,$A416,'2012Figures'!$I:$I,"")</f>
        <v>304985</v>
      </c>
      <c r="M416" s="42">
        <f>SUMIFS('2012Figures'!$J:$J,'2012Figures'!$C:$C,$A416,'2012Figures'!$I:$I,"",'2012Figures'!$B:$B,"BrokerToCy",'2012Figures'!$G:$G,"E1")</f>
        <v>0</v>
      </c>
      <c r="N416" s="42">
        <f>SUMIFS('2012Figures'!$J:$J,'2012Figures'!$C:$C,$A416,'2012Figures'!$I:$I,"",'2012Figures'!$B:$B,"BrokerToCy",'2012Figures'!$G:$G,"P1")</f>
        <v>0</v>
      </c>
      <c r="O416" s="42">
        <f>SUMIFS('2012Figures'!$J:$J,'2012Figures'!$C:$C,$A416,'2012Figures'!$I:$I,"",'2012Figures'!$B:$B,"CyToBroker",'2012Figures'!$G:$G,"E1")</f>
        <v>304985</v>
      </c>
      <c r="P416" s="42">
        <f>SUMIFS('2012Figures'!$J:$J,'2012Figures'!$C:$C,$A416,'2012Figures'!$I:$I,"",'2012Figures'!$B:$B,"CyToBroker",'2012Figures'!$G:$G,"P1")</f>
        <v>0</v>
      </c>
      <c r="R416" s="46">
        <f t="shared" si="71"/>
        <v>-0.25</v>
      </c>
      <c r="S416" s="46" t="str">
        <f t="shared" si="67"/>
        <v/>
      </c>
      <c r="T416" s="46" t="str">
        <f t="shared" si="68"/>
        <v/>
      </c>
      <c r="U416" s="46">
        <f t="shared" si="69"/>
        <v>-0.25</v>
      </c>
      <c r="V416" s="46" t="str">
        <f t="shared" si="70"/>
        <v/>
      </c>
    </row>
    <row r="417" spans="1:22" x14ac:dyDescent="0.2">
      <c r="A417" s="21"/>
      <c r="B417" s="21" t="s">
        <v>92</v>
      </c>
      <c r="C417" s="22"/>
      <c r="D417" s="23">
        <f>SUM(E417:H417)</f>
        <v>229312</v>
      </c>
      <c r="E417" s="23">
        <f>SUM(E414:E416)</f>
        <v>0</v>
      </c>
      <c r="F417" s="23">
        <f>SUM(F414:F416)</f>
        <v>0</v>
      </c>
      <c r="G417" s="23">
        <f>SUM(G414:G416)</f>
        <v>229312</v>
      </c>
      <c r="H417" s="23">
        <f>SUM(H414:H416)</f>
        <v>0</v>
      </c>
      <c r="I417" s="21"/>
      <c r="J417" s="22"/>
      <c r="K417" s="21"/>
      <c r="L417" s="43">
        <f>SUM(M417:P417)</f>
        <v>304985</v>
      </c>
      <c r="M417" s="43">
        <f>SUM(M414:M416)</f>
        <v>0</v>
      </c>
      <c r="N417" s="43">
        <f>SUM(N414:N416)</f>
        <v>0</v>
      </c>
      <c r="O417" s="43">
        <f>SUM(O414:O416)</f>
        <v>304985</v>
      </c>
      <c r="P417" s="43">
        <f>SUM(P414:P416)</f>
        <v>0</v>
      </c>
      <c r="Q417" s="21"/>
      <c r="R417" s="21"/>
      <c r="S417" s="21"/>
      <c r="T417" s="21"/>
      <c r="U417" s="21"/>
      <c r="V417" s="21"/>
    </row>
    <row r="418" spans="1:22" x14ac:dyDescent="0.2">
      <c r="A418" s="28">
        <v>9103</v>
      </c>
      <c r="B418" s="28" t="s">
        <v>129</v>
      </c>
      <c r="C418" s="17" t="s">
        <v>88</v>
      </c>
      <c r="D418" s="18">
        <f>SUMIFS('2013Figures'!$J:$J,'2013Figures'!$C:$C,$A418)</f>
        <v>177</v>
      </c>
      <c r="E418" s="18">
        <f>SUMIFS('2013Figures'!$J:$J,'2013Figures'!$C:$C,$A418,'2013Figures'!$B:$B,"BrokerToCy",'2013Figures'!$G:$G,"E1")</f>
        <v>0</v>
      </c>
      <c r="F418" s="18">
        <f>SUMIFS('2013Figures'!$J:$J,'2013Figures'!$C:$C,$A418,'2013Figures'!$B:$B,"BrokerToCy",'2013Figures'!$G:$G,"P1")</f>
        <v>0</v>
      </c>
      <c r="G418" s="18">
        <f>SUMIFS('2013Figures'!$J:$J,'2013Figures'!$C:$C,$A418,'2013Figures'!$B:$B,"CyToBroker",'2013Figures'!$G:$G,"E1")</f>
        <v>177</v>
      </c>
      <c r="H418" s="18">
        <f>SUMIFS('2013Figures'!$J:$J,'2013Figures'!$C:$C,$A418,'2013Figures'!$B:$B,"CyToBroker",'2013Figures'!$G:$G,"P1")</f>
        <v>0</v>
      </c>
      <c r="I418" s="28"/>
      <c r="J418" s="17"/>
      <c r="K418" s="28"/>
      <c r="L418" s="41">
        <f>SUMIFS('2012Figures'!$J:$J,'2012Figures'!$C:$C,$A418)</f>
        <v>33</v>
      </c>
      <c r="M418" s="41">
        <f>SUMIFS('2012Figures'!$J:$J,'2012Figures'!$C:$C,$A418,'2012Figures'!$B:$B,"BrokerToCy",'2012Figures'!$G:$G,"E1")</f>
        <v>0</v>
      </c>
      <c r="N418" s="41">
        <f>SUMIFS('2012Figures'!$J:$J,'2012Figures'!$C:$C,$A418,'2012Figures'!$B:$B,"BrokerToCy",'2012Figures'!$G:$G,"P1")</f>
        <v>0</v>
      </c>
      <c r="O418" s="41">
        <f>SUMIFS('2012Figures'!$J:$J,'2012Figures'!$C:$C,$A418,'2012Figures'!$B:$B,"CyToBroker",'2012Figures'!$G:$G,"E1")</f>
        <v>33</v>
      </c>
      <c r="P418" s="41">
        <f>SUMIFS('2012Figures'!$J:$J,'2012Figures'!$C:$C,$A418,'2012Figures'!$B:$B,"CyToBroker",'2012Figures'!$G:$G,"P1")</f>
        <v>0</v>
      </c>
      <c r="Q418" s="28"/>
      <c r="R418" s="46">
        <f t="shared" si="71"/>
        <v>4.3600000000000003</v>
      </c>
      <c r="S418" s="46" t="str">
        <f t="shared" si="67"/>
        <v/>
      </c>
      <c r="T418" s="46" t="str">
        <f t="shared" si="68"/>
        <v/>
      </c>
      <c r="U418" s="46">
        <f t="shared" si="69"/>
        <v>4.3600000000000003</v>
      </c>
      <c r="V418" s="46" t="str">
        <f t="shared" si="70"/>
        <v/>
      </c>
    </row>
    <row r="419" spans="1:22" x14ac:dyDescent="0.2">
      <c r="A419" s="1">
        <v>9103</v>
      </c>
      <c r="B419" s="1" t="s">
        <v>129</v>
      </c>
      <c r="C419" s="8">
        <v>1</v>
      </c>
      <c r="D419" s="29">
        <f>SUMIFS('2013Figures'!$J:$J,'2013Figures'!$C:$C,$A419,'2013Figures'!$H:$H,$B419,'2013Figures'!$I:$I,$C419)</f>
        <v>0</v>
      </c>
      <c r="E419" s="29">
        <f>SUMIFS('2013Figures'!$J:$J,'2013Figures'!$C:$C,$A419,'2013Figures'!$H:$H,$B419,'2013Figures'!$I:$I,$C419,'2013Figures'!$B:$B,"BrokerToCy",'2013Figures'!$G:$G,"E1")</f>
        <v>0</v>
      </c>
      <c r="F419" s="29">
        <f>SUMIFS('2013Figures'!$J:$J,'2013Figures'!$C:$C,$A419,'2013Figures'!$H:$H,$B419,'2013Figures'!$I:$I,$C419,'2013Figures'!$B:$B,"BrokerToCy",'2013Figures'!$G:$G,"P1")</f>
        <v>0</v>
      </c>
      <c r="G419" s="29">
        <f>SUMIFS('2013Figures'!$J:$J,'2013Figures'!$C:$C,$A419,'2013Figures'!$H:$H,$B419,'2013Figures'!$I:$I,$C419,'2013Figures'!$B:$B,"CyToBroker",'2013Figures'!$G:$G,"E1")</f>
        <v>0</v>
      </c>
      <c r="H419" s="29">
        <f>SUMIFS('2013Figures'!$J:$J,'2013Figures'!$C:$C,$A419,'2013Figures'!$H:$H,$B419,'2013Figures'!$I:$I,$C419,'2013Figures'!$B:$B,"CyToBroker",'2013Figures'!$G:$G,"P1")</f>
        <v>0</v>
      </c>
      <c r="I419" s="30"/>
      <c r="J419" s="31"/>
      <c r="K419" s="30"/>
      <c r="L419" s="42">
        <f>SUMIFS('2012Figures'!$J:$J,'2012Figures'!$C:$C,$A419,'2012Figures'!$H:$H,$B419,'2012Figures'!$I:$I,$C419)</f>
        <v>0</v>
      </c>
      <c r="M419" s="42">
        <f>SUMIFS('2012Figures'!$J:$J,'2012Figures'!$C:$C,$A419,'2012Figures'!$H:$H,$B419,'2012Figures'!$I:$I,$C419,'2012Figures'!$B:$B,"BrokerToCy",'2012Figures'!$G:$G,"E1")</f>
        <v>0</v>
      </c>
      <c r="N419" s="42">
        <f>SUMIFS('2012Figures'!$J:$J,'2012Figures'!$C:$C,$A419,'2012Figures'!$H:$H,$B419,'2012Figures'!$I:$I,$C419,'2012Figures'!$B:$B,"BrokerToCy",'2012Figures'!$G:$G,"P1")</f>
        <v>0</v>
      </c>
      <c r="O419" s="42">
        <f>SUMIFS('2012Figures'!$J:$J,'2012Figures'!$C:$C,$A419,'2012Figures'!$H:$H,$B419,'2012Figures'!$I:$I,$C419,'2012Figures'!$B:$B,"CyToBroker",'2012Figures'!$G:$G,"E1")</f>
        <v>0</v>
      </c>
      <c r="P419" s="42">
        <f>SUMIFS('2012Figures'!$J:$J,'2012Figures'!$C:$C,$A419,'2012Figures'!$H:$H,$B419,'2012Figures'!$I:$I,$C419,'2012Figures'!$B:$B,"CyToBroker",'2012Figures'!$G:$G,"P1")</f>
        <v>0</v>
      </c>
      <c r="Q419" s="30"/>
      <c r="R419" s="46" t="str">
        <f t="shared" si="71"/>
        <v/>
      </c>
      <c r="S419" s="46" t="str">
        <f t="shared" si="67"/>
        <v/>
      </c>
      <c r="T419" s="46" t="str">
        <f t="shared" si="68"/>
        <v/>
      </c>
      <c r="U419" s="46" t="str">
        <f t="shared" si="69"/>
        <v/>
      </c>
      <c r="V419" s="46" t="str">
        <f t="shared" si="70"/>
        <v/>
      </c>
    </row>
    <row r="420" spans="1:22" x14ac:dyDescent="0.2">
      <c r="A420" s="1">
        <v>9103</v>
      </c>
      <c r="B420" s="1" t="s">
        <v>129</v>
      </c>
      <c r="D420" s="29">
        <f>SUMIFS('2013Figures'!$J:$J,'2013Figures'!$C:$C,$A420,'2013Figures'!$I:$I,"")</f>
        <v>177</v>
      </c>
      <c r="E420" s="9">
        <f>SUMIFS('2013Figures'!$J:$J,'2013Figures'!$C:$C,$A420,'2013Figures'!$I:$I,"",'2013Figures'!$B:$B,"BrokerToCy",'2013Figures'!$G:$G,"E1")</f>
        <v>0</v>
      </c>
      <c r="F420" s="9">
        <f>SUMIFS('2013Figures'!$J:$J,'2013Figures'!$C:$C,$A420,'2013Figures'!$I:$I,"",'2013Figures'!$B:$B,"BrokerToCy",'2013Figures'!$G:$G,"P1")</f>
        <v>0</v>
      </c>
      <c r="G420" s="9">
        <f>SUMIFS('2013Figures'!$J:$J,'2013Figures'!$C:$C,$A420,'2013Figures'!$I:$I,"",'2013Figures'!$B:$B,"CyToBroker",'2013Figures'!$G:$G,"E1")</f>
        <v>177</v>
      </c>
      <c r="H420" s="9">
        <f>SUMIFS('2013Figures'!$J:$J,'2013Figures'!$C:$C,$A420,'2013Figures'!$I:$I,"",'2013Figures'!$B:$B,"CyToBroker",'2013Figures'!$G:$G,"P1")</f>
        <v>0</v>
      </c>
      <c r="J420" s="8" t="s">
        <v>131</v>
      </c>
      <c r="L420" s="42">
        <f>SUMIFS('2012Figures'!$J:$J,'2012Figures'!$C:$C,$A420,'2012Figures'!$I:$I,"")</f>
        <v>33</v>
      </c>
      <c r="M420" s="42">
        <f>SUMIFS('2012Figures'!$J:$J,'2012Figures'!$C:$C,$A420,'2012Figures'!$I:$I,"",'2012Figures'!$B:$B,"BrokerToCy",'2012Figures'!$G:$G,"E1")</f>
        <v>0</v>
      </c>
      <c r="N420" s="42">
        <f>SUMIFS('2012Figures'!$J:$J,'2012Figures'!$C:$C,$A420,'2012Figures'!$I:$I,"",'2012Figures'!$B:$B,"BrokerToCy",'2012Figures'!$G:$G,"P1")</f>
        <v>0</v>
      </c>
      <c r="O420" s="42">
        <f>SUMIFS('2012Figures'!$J:$J,'2012Figures'!$C:$C,$A420,'2012Figures'!$I:$I,"",'2012Figures'!$B:$B,"CyToBroker",'2012Figures'!$G:$G,"E1")</f>
        <v>33</v>
      </c>
      <c r="P420" s="42">
        <f>SUMIFS('2012Figures'!$J:$J,'2012Figures'!$C:$C,$A420,'2012Figures'!$I:$I,"",'2012Figures'!$B:$B,"CyToBroker",'2012Figures'!$G:$G,"P1")</f>
        <v>0</v>
      </c>
      <c r="R420" s="46">
        <f t="shared" si="71"/>
        <v>4.3600000000000003</v>
      </c>
      <c r="S420" s="46" t="str">
        <f t="shared" si="67"/>
        <v/>
      </c>
      <c r="T420" s="46" t="str">
        <f t="shared" si="68"/>
        <v/>
      </c>
      <c r="U420" s="46">
        <f t="shared" si="69"/>
        <v>4.3600000000000003</v>
      </c>
      <c r="V420" s="46" t="str">
        <f t="shared" si="70"/>
        <v/>
      </c>
    </row>
    <row r="421" spans="1:22" x14ac:dyDescent="0.2">
      <c r="A421" s="21"/>
      <c r="B421" s="21" t="s">
        <v>92</v>
      </c>
      <c r="C421" s="22"/>
      <c r="D421" s="23">
        <f>SUM(E421:H421)</f>
        <v>177</v>
      </c>
      <c r="E421" s="23">
        <f>SUM(E419:E420)</f>
        <v>0</v>
      </c>
      <c r="F421" s="23">
        <f>SUM(F419:F420)</f>
        <v>0</v>
      </c>
      <c r="G421" s="23">
        <f>SUM(G419:G420)</f>
        <v>177</v>
      </c>
      <c r="H421" s="23">
        <f>SUM(H419:H420)</f>
        <v>0</v>
      </c>
      <c r="I421" s="21"/>
      <c r="J421" s="22"/>
      <c r="K421" s="21"/>
      <c r="L421" s="43">
        <f>SUM(M421:P421)</f>
        <v>33</v>
      </c>
      <c r="M421" s="43">
        <f>SUM(M419:M420)</f>
        <v>0</v>
      </c>
      <c r="N421" s="43">
        <f>SUM(N419:N420)</f>
        <v>0</v>
      </c>
      <c r="O421" s="43">
        <f>SUM(O419:O420)</f>
        <v>33</v>
      </c>
      <c r="P421" s="43">
        <f>SUM(P419:P420)</f>
        <v>0</v>
      </c>
      <c r="Q421" s="21"/>
      <c r="R421" s="21"/>
      <c r="S421" s="21"/>
      <c r="T421" s="21"/>
      <c r="U421" s="21"/>
      <c r="V421" s="21"/>
    </row>
    <row r="422" spans="1:22" x14ac:dyDescent="0.2">
      <c r="A422" s="28">
        <v>9120</v>
      </c>
      <c r="B422" s="28" t="s">
        <v>130</v>
      </c>
      <c r="C422" s="17" t="s">
        <v>88</v>
      </c>
      <c r="D422" s="18">
        <f>SUMIFS('2013Figures'!$J:$J,'2013Figures'!$C:$C,$A422)</f>
        <v>0</v>
      </c>
      <c r="E422" s="18">
        <f>SUMIFS('2013Figures'!$J:$J,'2013Figures'!$C:$C,$A422,'2013Figures'!$B:$B,"BrokerToCy",'2013Figures'!$G:$G,"E1")</f>
        <v>0</v>
      </c>
      <c r="F422" s="18">
        <f>SUMIFS('2013Figures'!$J:$J,'2013Figures'!$C:$C,$A422,'2013Figures'!$B:$B,"BrokerToCy",'2013Figures'!$G:$G,"P1")</f>
        <v>0</v>
      </c>
      <c r="G422" s="18">
        <f>SUMIFS('2013Figures'!$J:$J,'2013Figures'!$C:$C,$A422,'2013Figures'!$B:$B,"CyToBroker",'2013Figures'!$G:$G,"E1")</f>
        <v>0</v>
      </c>
      <c r="H422" s="18">
        <f>SUMIFS('2013Figures'!$J:$J,'2013Figures'!$C:$C,$A422,'2013Figures'!$B:$B,"CyToBroker",'2013Figures'!$G:$G,"P1")</f>
        <v>0</v>
      </c>
      <c r="I422" s="28"/>
      <c r="J422" s="17"/>
      <c r="K422" s="28"/>
      <c r="L422" s="41">
        <f>SUMIFS('2012Figures'!$J:$J,'2012Figures'!$C:$C,$A422)</f>
        <v>0</v>
      </c>
      <c r="M422" s="41">
        <f>SUMIFS('2012Figures'!$J:$J,'2012Figures'!$C:$C,$A422,'2012Figures'!$B:$B,"BrokerToCy",'2012Figures'!$G:$G,"E1")</f>
        <v>0</v>
      </c>
      <c r="N422" s="41">
        <f>SUMIFS('2012Figures'!$J:$J,'2012Figures'!$C:$C,$A422,'2012Figures'!$B:$B,"BrokerToCy",'2012Figures'!$G:$G,"P1")</f>
        <v>0</v>
      </c>
      <c r="O422" s="41">
        <f>SUMIFS('2012Figures'!$J:$J,'2012Figures'!$C:$C,$A422,'2012Figures'!$B:$B,"CyToBroker",'2012Figures'!$G:$G,"E1")</f>
        <v>0</v>
      </c>
      <c r="P422" s="41">
        <f>SUMIFS('2012Figures'!$J:$J,'2012Figures'!$C:$C,$A422,'2012Figures'!$B:$B,"CyToBroker",'2012Figures'!$G:$G,"P1")</f>
        <v>0</v>
      </c>
      <c r="Q422" s="28"/>
      <c r="R422" s="46" t="str">
        <f t="shared" si="71"/>
        <v/>
      </c>
      <c r="S422" s="46" t="str">
        <f t="shared" si="67"/>
        <v/>
      </c>
      <c r="T422" s="46" t="str">
        <f t="shared" si="68"/>
        <v/>
      </c>
      <c r="U422" s="46" t="str">
        <f t="shared" si="69"/>
        <v/>
      </c>
      <c r="V422" s="46" t="str">
        <f t="shared" si="70"/>
        <v/>
      </c>
    </row>
    <row r="423" spans="1:22" x14ac:dyDescent="0.2">
      <c r="A423" s="1">
        <v>9120</v>
      </c>
      <c r="B423" s="1" t="s">
        <v>130</v>
      </c>
      <c r="C423" s="8">
        <v>1</v>
      </c>
      <c r="D423" s="29">
        <f>SUMIFS('2013Figures'!$J:$J,'2013Figures'!$C:$C,$A423,'2013Figures'!$H:$H,$B423,'2013Figures'!$I:$I,$C423)</f>
        <v>0</v>
      </c>
      <c r="E423" s="29">
        <f>SUMIFS('2013Figures'!$J:$J,'2013Figures'!$C:$C,$A423,'2013Figures'!$H:$H,$B423,'2013Figures'!$I:$I,$C423,'2013Figures'!$B:$B,"BrokerToCy",'2013Figures'!$G:$G,"E1")</f>
        <v>0</v>
      </c>
      <c r="F423" s="29">
        <f>SUMIFS('2013Figures'!$J:$J,'2013Figures'!$C:$C,$A423,'2013Figures'!$H:$H,$B423,'2013Figures'!$I:$I,$C423,'2013Figures'!$B:$B,"BrokerToCy",'2013Figures'!$G:$G,"P1")</f>
        <v>0</v>
      </c>
      <c r="G423" s="29">
        <f>SUMIFS('2013Figures'!$J:$J,'2013Figures'!$C:$C,$A423,'2013Figures'!$H:$H,$B423,'2013Figures'!$I:$I,$C423,'2013Figures'!$B:$B,"CyToBroker",'2013Figures'!$G:$G,"E1")</f>
        <v>0</v>
      </c>
      <c r="H423" s="29">
        <f>SUMIFS('2013Figures'!$J:$J,'2013Figures'!$C:$C,$A423,'2013Figures'!$H:$H,$B423,'2013Figures'!$I:$I,$C423,'2013Figures'!$B:$B,"CyToBroker",'2013Figures'!$G:$G,"P1")</f>
        <v>0</v>
      </c>
      <c r="I423" s="30"/>
      <c r="J423" s="31">
        <v>201401</v>
      </c>
      <c r="K423" s="30"/>
      <c r="L423" s="42">
        <f>SUMIFS('2012Figures'!$J:$J,'2012Figures'!$C:$C,$A423,'2012Figures'!$H:$H,$B423,'2012Figures'!$I:$I,$C423)</f>
        <v>0</v>
      </c>
      <c r="M423" s="42">
        <f>SUMIFS('2012Figures'!$J:$J,'2012Figures'!$C:$C,$A423,'2012Figures'!$H:$H,$B423,'2012Figures'!$I:$I,$C423,'2012Figures'!$B:$B,"BrokerToCy",'2012Figures'!$G:$G,"E1")</f>
        <v>0</v>
      </c>
      <c r="N423" s="42">
        <f>SUMIFS('2012Figures'!$J:$J,'2012Figures'!$C:$C,$A423,'2012Figures'!$H:$H,$B423,'2012Figures'!$I:$I,$C423,'2012Figures'!$B:$B,"BrokerToCy",'2012Figures'!$G:$G,"P1")</f>
        <v>0</v>
      </c>
      <c r="O423" s="42">
        <f>SUMIFS('2012Figures'!$J:$J,'2012Figures'!$C:$C,$A423,'2012Figures'!$H:$H,$B423,'2012Figures'!$I:$I,$C423,'2012Figures'!$B:$B,"CyToBroker",'2012Figures'!$G:$G,"E1")</f>
        <v>0</v>
      </c>
      <c r="P423" s="42">
        <f>SUMIFS('2012Figures'!$J:$J,'2012Figures'!$C:$C,$A423,'2012Figures'!$H:$H,$B423,'2012Figures'!$I:$I,$C423,'2012Figures'!$B:$B,"CyToBroker",'2012Figures'!$G:$G,"P1")</f>
        <v>0</v>
      </c>
      <c r="Q423" s="30"/>
      <c r="R423" s="46" t="str">
        <f t="shared" si="71"/>
        <v/>
      </c>
      <c r="S423" s="46" t="str">
        <f t="shared" si="67"/>
        <v/>
      </c>
      <c r="T423" s="46" t="str">
        <f t="shared" si="68"/>
        <v/>
      </c>
      <c r="U423" s="46" t="str">
        <f t="shared" si="69"/>
        <v/>
      </c>
      <c r="V423" s="46" t="str">
        <f t="shared" si="70"/>
        <v/>
      </c>
    </row>
    <row r="424" spans="1:22" x14ac:dyDescent="0.2">
      <c r="A424" s="1">
        <v>9120</v>
      </c>
      <c r="B424" s="1" t="s">
        <v>130</v>
      </c>
      <c r="D424" s="29">
        <f>SUMIFS('2013Figures'!$J:$J,'2013Figures'!$C:$C,$A424,'2013Figures'!$I:$I,"")</f>
        <v>0</v>
      </c>
      <c r="E424" s="9">
        <f>SUMIFS('2013Figures'!$J:$J,'2013Figures'!$C:$C,$A424,'2013Figures'!$I:$I,"",'2013Figures'!$B:$B,"BrokerToCy",'2013Figures'!$G:$G,"E1")</f>
        <v>0</v>
      </c>
      <c r="F424" s="9">
        <f>SUMIFS('2013Figures'!$J:$J,'2013Figures'!$C:$C,$A424,'2013Figures'!$I:$I,"",'2013Figures'!$B:$B,"BrokerToCy",'2013Figures'!$G:$G,"P1")</f>
        <v>0</v>
      </c>
      <c r="G424" s="9">
        <f>SUMIFS('2013Figures'!$J:$J,'2013Figures'!$C:$C,$A424,'2013Figures'!$I:$I,"",'2013Figures'!$B:$B,"CyToBroker",'2013Figures'!$G:$G,"E1")</f>
        <v>0</v>
      </c>
      <c r="H424" s="9">
        <f>SUMIFS('2013Figures'!$J:$J,'2013Figures'!$C:$C,$A424,'2013Figures'!$I:$I,"",'2013Figures'!$B:$B,"CyToBroker",'2013Figures'!$G:$G,"P1")</f>
        <v>0</v>
      </c>
      <c r="J424" s="8" t="s">
        <v>131</v>
      </c>
      <c r="L424" s="42">
        <f>SUMIFS('2012Figures'!$J:$J,'2012Figures'!$C:$C,$A424,'2012Figures'!$I:$I,"")</f>
        <v>0</v>
      </c>
      <c r="M424" s="42">
        <f>SUMIFS('2012Figures'!$J:$J,'2012Figures'!$C:$C,$A424,'2012Figures'!$I:$I,"",'2012Figures'!$B:$B,"BrokerToCy",'2012Figures'!$G:$G,"E1")</f>
        <v>0</v>
      </c>
      <c r="N424" s="42">
        <f>SUMIFS('2012Figures'!$J:$J,'2012Figures'!$C:$C,$A424,'2012Figures'!$I:$I,"",'2012Figures'!$B:$B,"BrokerToCy",'2012Figures'!$G:$G,"P1")</f>
        <v>0</v>
      </c>
      <c r="O424" s="42">
        <f>SUMIFS('2012Figures'!$J:$J,'2012Figures'!$C:$C,$A424,'2012Figures'!$I:$I,"",'2012Figures'!$B:$B,"CyToBroker",'2012Figures'!$G:$G,"E1")</f>
        <v>0</v>
      </c>
      <c r="P424" s="42">
        <f>SUMIFS('2012Figures'!$J:$J,'2012Figures'!$C:$C,$A424,'2012Figures'!$I:$I,"",'2012Figures'!$B:$B,"CyToBroker",'2012Figures'!$G:$G,"P1")</f>
        <v>0</v>
      </c>
      <c r="R424" s="46" t="str">
        <f t="shared" si="71"/>
        <v/>
      </c>
      <c r="S424" s="46" t="str">
        <f t="shared" si="67"/>
        <v/>
      </c>
      <c r="T424" s="46" t="str">
        <f t="shared" si="68"/>
        <v/>
      </c>
      <c r="U424" s="46" t="str">
        <f t="shared" si="69"/>
        <v/>
      </c>
      <c r="V424" s="46" t="str">
        <f t="shared" si="70"/>
        <v/>
      </c>
    </row>
    <row r="425" spans="1:22" x14ac:dyDescent="0.2">
      <c r="A425" s="21"/>
      <c r="B425" s="21" t="s">
        <v>92</v>
      </c>
      <c r="C425" s="22"/>
      <c r="D425" s="23">
        <f>SUM(E425:H425)</f>
        <v>0</v>
      </c>
      <c r="E425" s="23">
        <f>SUM(E423:E424)</f>
        <v>0</v>
      </c>
      <c r="F425" s="23">
        <f>SUM(F423:F424)</f>
        <v>0</v>
      </c>
      <c r="G425" s="23">
        <f>SUM(G423:G424)</f>
        <v>0</v>
      </c>
      <c r="H425" s="23">
        <f>SUM(H423:H424)</f>
        <v>0</v>
      </c>
      <c r="I425" s="21"/>
      <c r="J425" s="22"/>
      <c r="K425" s="21"/>
      <c r="L425" s="43">
        <f>SUM(M425:P425)</f>
        <v>0</v>
      </c>
      <c r="M425" s="43">
        <f>SUM(M423:M424)</f>
        <v>0</v>
      </c>
      <c r="N425" s="43">
        <f>SUM(N423:N424)</f>
        <v>0</v>
      </c>
      <c r="O425" s="43">
        <f>SUM(O423:O424)</f>
        <v>0</v>
      </c>
      <c r="P425" s="43">
        <f>SUM(P423:P424)</f>
        <v>0</v>
      </c>
      <c r="Q425" s="21"/>
      <c r="R425" s="21"/>
      <c r="S425" s="21"/>
      <c r="T425" s="21"/>
      <c r="U425" s="21"/>
      <c r="V425" s="21"/>
    </row>
    <row r="426" spans="1:22" x14ac:dyDescent="0.2">
      <c r="A426" s="28">
        <v>9730</v>
      </c>
      <c r="B426" s="28" t="s">
        <v>50</v>
      </c>
      <c r="C426" s="17" t="s">
        <v>88</v>
      </c>
      <c r="D426" s="18">
        <f>SUMIFS('2013Figures'!$J:$J,'2013Figures'!$C:$C,$A426)</f>
        <v>469429</v>
      </c>
      <c r="E426" s="18">
        <f>SUMIFS('2013Figures'!$J:$J,'2013Figures'!$C:$C,$A426,'2013Figures'!$B:$B,"BrokerToCy",'2013Figures'!$G:$G,"E1")</f>
        <v>35579</v>
      </c>
      <c r="F426" s="18">
        <f>SUMIFS('2013Figures'!$J:$J,'2013Figures'!$C:$C,$A426,'2013Figures'!$B:$B,"BrokerToCy",'2013Figures'!$G:$G,"P1")</f>
        <v>0</v>
      </c>
      <c r="G426" s="18">
        <f>SUMIFS('2013Figures'!$J:$J,'2013Figures'!$C:$C,$A426,'2013Figures'!$B:$B,"CyToBroker",'2013Figures'!$G:$G,"E1")</f>
        <v>433850</v>
      </c>
      <c r="H426" s="18">
        <f>SUMIFS('2013Figures'!$J:$J,'2013Figures'!$C:$C,$A426,'2013Figures'!$B:$B,"CyToBroker",'2013Figures'!$G:$G,"P1")</f>
        <v>0</v>
      </c>
      <c r="I426" s="28"/>
      <c r="J426" s="17"/>
      <c r="K426" s="28"/>
      <c r="L426" s="41">
        <f>SUMIFS('2012Figures'!$J:$J,'2012Figures'!$C:$C,$A426)</f>
        <v>186776</v>
      </c>
      <c r="M426" s="41">
        <f>SUMIFS('2012Figures'!$J:$J,'2012Figures'!$C:$C,$A426,'2012Figures'!$B:$B,"BrokerToCy",'2012Figures'!$G:$G,"E1")</f>
        <v>39159</v>
      </c>
      <c r="N426" s="41">
        <f>SUMIFS('2012Figures'!$J:$J,'2012Figures'!$C:$C,$A426,'2012Figures'!$B:$B,"BrokerToCy",'2012Figures'!$G:$G,"P1")</f>
        <v>0</v>
      </c>
      <c r="O426" s="41">
        <f>SUMIFS('2012Figures'!$J:$J,'2012Figures'!$C:$C,$A426,'2012Figures'!$B:$B,"CyToBroker",'2012Figures'!$G:$G,"E1")</f>
        <v>147617</v>
      </c>
      <c r="P426" s="41">
        <f>SUMIFS('2012Figures'!$J:$J,'2012Figures'!$C:$C,$A426,'2012Figures'!$B:$B,"CyToBroker",'2012Figures'!$G:$G,"P1")</f>
        <v>0</v>
      </c>
      <c r="Q426" s="28"/>
      <c r="R426" s="46">
        <f t="shared" si="71"/>
        <v>1.51</v>
      </c>
      <c r="S426" s="46">
        <f t="shared" si="67"/>
        <v>-0.09</v>
      </c>
      <c r="T426" s="46" t="str">
        <f t="shared" si="68"/>
        <v/>
      </c>
      <c r="U426" s="46">
        <f t="shared" si="69"/>
        <v>1.94</v>
      </c>
      <c r="V426" s="46" t="str">
        <f t="shared" si="70"/>
        <v/>
      </c>
    </row>
    <row r="427" spans="1:22" x14ac:dyDescent="0.2">
      <c r="A427" s="1">
        <v>9730</v>
      </c>
      <c r="B427" s="1" t="s">
        <v>50</v>
      </c>
      <c r="C427" s="8">
        <v>3</v>
      </c>
      <c r="D427" s="29">
        <f>SUMIFS('2013Figures'!$J:$J,'2013Figures'!$C:$C,$A427,'2013Figures'!$H:$H,$B427,'2013Figures'!$I:$I,$C427)</f>
        <v>0</v>
      </c>
      <c r="E427" s="9">
        <f>SUMIFS('2013Figures'!$J:$J,'2013Figures'!$C:$C,$A427,'2013Figures'!$H:$H,$B427,'2013Figures'!$I:$I,$C427,'2013Figures'!$B:$B,"BrokerToCy",'2013Figures'!$G:$G,"E1")</f>
        <v>0</v>
      </c>
      <c r="F427" s="9">
        <f>SUMIFS('2013Figures'!$J:$J,'2013Figures'!$C:$C,$A427,'2013Figures'!$H:$H,$B427,'2013Figures'!$I:$I,$C427,'2013Figures'!$B:$B,"BrokerToCy",'2013Figures'!$G:$G,"P1")</f>
        <v>0</v>
      </c>
      <c r="G427" s="9">
        <f>SUMIFS('2013Figures'!$J:$J,'2013Figures'!$C:$C,$A427,'2013Figures'!$H:$H,$B427,'2013Figures'!$I:$I,$C427,'2013Figures'!$B:$B,"CyToBroker",'2013Figures'!$G:$G,"E1")</f>
        <v>0</v>
      </c>
      <c r="H427" s="9">
        <f>SUMIFS('2013Figures'!$J:$J,'2013Figures'!$C:$C,$A427,'2013Figures'!$H:$H,$B427,'2013Figures'!$I:$I,$C427,'2013Figures'!$B:$B,"CyToBroker",'2013Figures'!$G:$G,"P1")</f>
        <v>0</v>
      </c>
      <c r="J427" s="8">
        <v>201501</v>
      </c>
      <c r="L427" s="42">
        <f>SUMIFS('2012Figures'!$J:$J,'2012Figures'!$C:$C,$A427,'2012Figures'!$H:$H,$B427,'2012Figures'!$I:$I,$C427)</f>
        <v>0</v>
      </c>
      <c r="M427" s="42">
        <f>SUMIFS('2012Figures'!$J:$J,'2012Figures'!$C:$C,$A427,'2012Figures'!$H:$H,$B427,'2012Figures'!$I:$I,$C427,'2012Figures'!$B:$B,"BrokerToCy",'2012Figures'!$G:$G,"E1")</f>
        <v>0</v>
      </c>
      <c r="N427" s="42">
        <f>SUMIFS('2012Figures'!$J:$J,'2012Figures'!$C:$C,$A427,'2012Figures'!$H:$H,$B427,'2012Figures'!$I:$I,$C427,'2012Figures'!$B:$B,"BrokerToCy",'2012Figures'!$G:$G,"P1")</f>
        <v>0</v>
      </c>
      <c r="O427" s="42">
        <f>SUMIFS('2012Figures'!$J:$J,'2012Figures'!$C:$C,$A427,'2012Figures'!$H:$H,$B427,'2012Figures'!$I:$I,$C427,'2012Figures'!$B:$B,"CyToBroker",'2012Figures'!$G:$G,"E1")</f>
        <v>0</v>
      </c>
      <c r="P427" s="42">
        <f>SUMIFS('2012Figures'!$J:$J,'2012Figures'!$C:$C,$A427,'2012Figures'!$H:$H,$B427,'2012Figures'!$I:$I,$C427,'2012Figures'!$B:$B,"CyToBroker",'2012Figures'!$G:$G,"P1")</f>
        <v>0</v>
      </c>
      <c r="R427" s="46" t="str">
        <f t="shared" si="71"/>
        <v/>
      </c>
      <c r="S427" s="46" t="str">
        <f t="shared" si="67"/>
        <v/>
      </c>
      <c r="T427" s="46" t="str">
        <f t="shared" si="68"/>
        <v/>
      </c>
      <c r="U427" s="46" t="str">
        <f t="shared" si="69"/>
        <v/>
      </c>
      <c r="V427" s="46" t="str">
        <f t="shared" si="70"/>
        <v/>
      </c>
    </row>
    <row r="428" spans="1:22" x14ac:dyDescent="0.2">
      <c r="A428" s="1">
        <v>9730</v>
      </c>
      <c r="B428" s="1" t="s">
        <v>50</v>
      </c>
      <c r="C428" s="8">
        <v>2</v>
      </c>
      <c r="D428" s="29">
        <f>SUMIFS('2013Figures'!$J:$J,'2013Figures'!$C:$C,$A428,'2013Figures'!$H:$H,$B428,'2013Figures'!$I:$I,$C428)</f>
        <v>0</v>
      </c>
      <c r="E428" s="9">
        <f>SUMIFS('2013Figures'!$J:$J,'2013Figures'!$C:$C,$A428,'2013Figures'!$H:$H,$B428,'2013Figures'!$I:$I,$C428,'2013Figures'!$B:$B,"BrokerToCy",'2013Figures'!$G:$G,"E1")</f>
        <v>0</v>
      </c>
      <c r="F428" s="9">
        <f>SUMIFS('2013Figures'!$J:$J,'2013Figures'!$C:$C,$A428,'2013Figures'!$H:$H,$B428,'2013Figures'!$I:$I,$C428,'2013Figures'!$B:$B,"BrokerToCy",'2013Figures'!$G:$G,"P1")</f>
        <v>0</v>
      </c>
      <c r="G428" s="9">
        <f>SUMIFS('2013Figures'!$J:$J,'2013Figures'!$C:$C,$A428,'2013Figures'!$H:$H,$B428,'2013Figures'!$I:$I,$C428,'2013Figures'!$B:$B,"CyToBroker",'2013Figures'!$G:$G,"E1")</f>
        <v>0</v>
      </c>
      <c r="H428" s="9">
        <f>SUMIFS('2013Figures'!$J:$J,'2013Figures'!$C:$C,$A428,'2013Figures'!$H:$H,$B428,'2013Figures'!$I:$I,$C428,'2013Figures'!$B:$B,"CyToBroker",'2013Figures'!$G:$G,"P1")</f>
        <v>0</v>
      </c>
      <c r="J428" s="8">
        <v>201401</v>
      </c>
      <c r="L428" s="42">
        <f>SUMIFS('2012Figures'!$J:$J,'2012Figures'!$C:$C,$A428,'2012Figures'!$H:$H,$B428,'2012Figures'!$I:$I,$C428)</f>
        <v>0</v>
      </c>
      <c r="M428" s="42">
        <f>SUMIFS('2012Figures'!$J:$J,'2012Figures'!$C:$C,$A428,'2012Figures'!$H:$H,$B428,'2012Figures'!$I:$I,$C428,'2012Figures'!$B:$B,"BrokerToCy",'2012Figures'!$G:$G,"E1")</f>
        <v>0</v>
      </c>
      <c r="N428" s="42">
        <f>SUMIFS('2012Figures'!$J:$J,'2012Figures'!$C:$C,$A428,'2012Figures'!$H:$H,$B428,'2012Figures'!$I:$I,$C428,'2012Figures'!$B:$B,"BrokerToCy",'2012Figures'!$G:$G,"P1")</f>
        <v>0</v>
      </c>
      <c r="O428" s="42">
        <f>SUMIFS('2012Figures'!$J:$J,'2012Figures'!$C:$C,$A428,'2012Figures'!$H:$H,$B428,'2012Figures'!$I:$I,$C428,'2012Figures'!$B:$B,"CyToBroker",'2012Figures'!$G:$G,"E1")</f>
        <v>0</v>
      </c>
      <c r="P428" s="42">
        <f>SUMIFS('2012Figures'!$J:$J,'2012Figures'!$C:$C,$A428,'2012Figures'!$H:$H,$B428,'2012Figures'!$I:$I,$C428,'2012Figures'!$B:$B,"CyToBroker",'2012Figures'!$G:$G,"P1")</f>
        <v>0</v>
      </c>
      <c r="R428" s="46" t="str">
        <f t="shared" si="71"/>
        <v/>
      </c>
      <c r="S428" s="46" t="str">
        <f t="shared" si="67"/>
        <v/>
      </c>
      <c r="T428" s="46" t="str">
        <f t="shared" si="68"/>
        <v/>
      </c>
      <c r="U428" s="46" t="str">
        <f t="shared" si="69"/>
        <v/>
      </c>
      <c r="V428" s="46" t="str">
        <f t="shared" si="70"/>
        <v/>
      </c>
    </row>
    <row r="429" spans="1:22" x14ac:dyDescent="0.2">
      <c r="A429" s="1">
        <v>9730</v>
      </c>
      <c r="B429" s="1" t="s">
        <v>50</v>
      </c>
      <c r="C429" s="8">
        <v>1</v>
      </c>
      <c r="D429" s="29">
        <f>SUMIFS('2013Figures'!$J:$J,'2013Figures'!$C:$C,$A429,'2013Figures'!$H:$H,$B429,'2013Figures'!$I:$I,$C429)</f>
        <v>469429</v>
      </c>
      <c r="E429" s="29">
        <f>SUMIFS('2013Figures'!$J:$J,'2013Figures'!$C:$C,$A429,'2013Figures'!$H:$H,$B429,'2013Figures'!$I:$I,$C429,'2013Figures'!$B:$B,"BrokerToCy",'2013Figures'!$G:$G,"E1")</f>
        <v>35579</v>
      </c>
      <c r="F429" s="29">
        <f>SUMIFS('2013Figures'!$J:$J,'2013Figures'!$C:$C,$A429,'2013Figures'!$H:$H,$B429,'2013Figures'!$I:$I,$C429,'2013Figures'!$B:$B,"BrokerToCy",'2013Figures'!$G:$G,"P1")</f>
        <v>0</v>
      </c>
      <c r="G429" s="29">
        <f>SUMIFS('2013Figures'!$J:$J,'2013Figures'!$C:$C,$A429,'2013Figures'!$H:$H,$B429,'2013Figures'!$I:$I,$C429,'2013Figures'!$B:$B,"CyToBroker",'2013Figures'!$G:$G,"E1")</f>
        <v>433850</v>
      </c>
      <c r="H429" s="29">
        <f>SUMIFS('2013Figures'!$J:$J,'2013Figures'!$C:$C,$A429,'2013Figures'!$H:$H,$B429,'2013Figures'!$I:$I,$C429,'2013Figures'!$B:$B,"CyToBroker",'2013Figures'!$G:$G,"P1")</f>
        <v>0</v>
      </c>
      <c r="I429" s="30"/>
      <c r="J429" s="31">
        <v>200901</v>
      </c>
      <c r="K429" s="30"/>
      <c r="L429" s="42">
        <f>SUMIFS('2012Figures'!$J:$J,'2012Figures'!$C:$C,$A429,'2012Figures'!$H:$H,$B429,'2012Figures'!$I:$I,$C429)</f>
        <v>186776</v>
      </c>
      <c r="M429" s="42">
        <f>SUMIFS('2012Figures'!$J:$J,'2012Figures'!$C:$C,$A429,'2012Figures'!$H:$H,$B429,'2012Figures'!$I:$I,$C429,'2012Figures'!$B:$B,"BrokerToCy",'2012Figures'!$G:$G,"E1")</f>
        <v>39159</v>
      </c>
      <c r="N429" s="42">
        <f>SUMIFS('2012Figures'!$J:$J,'2012Figures'!$C:$C,$A429,'2012Figures'!$H:$H,$B429,'2012Figures'!$I:$I,$C429,'2012Figures'!$B:$B,"BrokerToCy",'2012Figures'!$G:$G,"P1")</f>
        <v>0</v>
      </c>
      <c r="O429" s="42">
        <f>SUMIFS('2012Figures'!$J:$J,'2012Figures'!$C:$C,$A429,'2012Figures'!$H:$H,$B429,'2012Figures'!$I:$I,$C429,'2012Figures'!$B:$B,"CyToBroker",'2012Figures'!$G:$G,"E1")</f>
        <v>147617</v>
      </c>
      <c r="P429" s="42">
        <f>SUMIFS('2012Figures'!$J:$J,'2012Figures'!$C:$C,$A429,'2012Figures'!$H:$H,$B429,'2012Figures'!$I:$I,$C429,'2012Figures'!$B:$B,"CyToBroker",'2012Figures'!$G:$G,"P1")</f>
        <v>0</v>
      </c>
      <c r="Q429" s="30"/>
      <c r="R429" s="46">
        <f t="shared" si="71"/>
        <v>1.51</v>
      </c>
      <c r="S429" s="46">
        <f t="shared" si="67"/>
        <v>-0.09</v>
      </c>
      <c r="T429" s="46" t="str">
        <f t="shared" si="68"/>
        <v/>
      </c>
      <c r="U429" s="46">
        <f t="shared" si="69"/>
        <v>1.94</v>
      </c>
      <c r="V429" s="46" t="str">
        <f t="shared" si="70"/>
        <v/>
      </c>
    </row>
    <row r="430" spans="1:22" x14ac:dyDescent="0.2">
      <c r="A430" s="1">
        <v>9730</v>
      </c>
      <c r="B430" s="1" t="s">
        <v>50</v>
      </c>
      <c r="D430" s="29">
        <f>SUMIFS('2013Figures'!$J:$J,'2013Figures'!$C:$C,$A430,'2013Figures'!$I:$I,"")</f>
        <v>0</v>
      </c>
      <c r="E430" s="9">
        <f>SUMIFS('2013Figures'!$J:$J,'2013Figures'!$C:$C,$A430,'2013Figures'!$I:$I,"",'2013Figures'!$B:$B,"BrokerToCy",'2013Figures'!$G:$G,"E1")</f>
        <v>0</v>
      </c>
      <c r="F430" s="9">
        <f>SUMIFS('2013Figures'!$J:$J,'2013Figures'!$C:$C,$A430,'2013Figures'!$I:$I,"",'2013Figures'!$B:$B,"BrokerToCy",'2013Figures'!$G:$G,"P1")</f>
        <v>0</v>
      </c>
      <c r="G430" s="9">
        <f>SUMIFS('2013Figures'!$J:$J,'2013Figures'!$C:$C,$A430,'2013Figures'!$I:$I,"",'2013Figures'!$B:$B,"CyToBroker",'2013Figures'!$G:$G,"E1")</f>
        <v>0</v>
      </c>
      <c r="H430" s="9">
        <f>SUMIFS('2013Figures'!$J:$J,'2013Figures'!$C:$C,$A430,'2013Figures'!$I:$I,"",'2013Figures'!$B:$B,"CyToBroker",'2013Figures'!$G:$G,"P1")</f>
        <v>0</v>
      </c>
      <c r="J430" s="8" t="s">
        <v>131</v>
      </c>
      <c r="L430" s="42">
        <f>SUMIFS('2012Figures'!$J:$J,'2012Figures'!$C:$C,$A430,'2012Figures'!$I:$I,"")</f>
        <v>0</v>
      </c>
      <c r="M430" s="42">
        <f>SUMIFS('2012Figures'!$J:$J,'2012Figures'!$C:$C,$A430,'2012Figures'!$I:$I,"",'2012Figures'!$B:$B,"BrokerToCy",'2012Figures'!$G:$G,"E1")</f>
        <v>0</v>
      </c>
      <c r="N430" s="42">
        <f>SUMIFS('2012Figures'!$J:$J,'2012Figures'!$C:$C,$A430,'2012Figures'!$I:$I,"",'2012Figures'!$B:$B,"BrokerToCy",'2012Figures'!$G:$G,"P1")</f>
        <v>0</v>
      </c>
      <c r="O430" s="42">
        <f>SUMIFS('2012Figures'!$J:$J,'2012Figures'!$C:$C,$A430,'2012Figures'!$I:$I,"",'2012Figures'!$B:$B,"CyToBroker",'2012Figures'!$G:$G,"E1")</f>
        <v>0</v>
      </c>
      <c r="P430" s="42">
        <f>SUMIFS('2012Figures'!$J:$J,'2012Figures'!$C:$C,$A430,'2012Figures'!$I:$I,"",'2012Figures'!$B:$B,"CyToBroker",'2012Figures'!$G:$G,"P1")</f>
        <v>0</v>
      </c>
      <c r="R430" s="46" t="str">
        <f t="shared" si="71"/>
        <v/>
      </c>
      <c r="S430" s="46" t="str">
        <f t="shared" si="67"/>
        <v/>
      </c>
      <c r="T430" s="46" t="str">
        <f t="shared" si="68"/>
        <v/>
      </c>
      <c r="U430" s="46" t="str">
        <f t="shared" si="69"/>
        <v/>
      </c>
      <c r="V430" s="46" t="str">
        <f t="shared" si="70"/>
        <v/>
      </c>
    </row>
    <row r="431" spans="1:22" x14ac:dyDescent="0.2">
      <c r="A431" s="21"/>
      <c r="B431" s="21" t="s">
        <v>92</v>
      </c>
      <c r="C431" s="22"/>
      <c r="D431" s="23">
        <f>SUM(E431:H431)</f>
        <v>469429</v>
      </c>
      <c r="E431" s="23">
        <f>SUM(E427:E430)</f>
        <v>35579</v>
      </c>
      <c r="F431" s="23">
        <f>SUM(F427:F430)</f>
        <v>0</v>
      </c>
      <c r="G431" s="23">
        <f>SUM(G427:G430)</f>
        <v>433850</v>
      </c>
      <c r="H431" s="23">
        <f>SUM(H427:H430)</f>
        <v>0</v>
      </c>
      <c r="I431" s="21"/>
      <c r="J431" s="22"/>
      <c r="K431" s="21"/>
      <c r="L431" s="43">
        <f>SUM(M431:P431)</f>
        <v>186776</v>
      </c>
      <c r="M431" s="43">
        <f>SUM(M427:M430)</f>
        <v>39159</v>
      </c>
      <c r="N431" s="43">
        <f>SUM(N427:N430)</f>
        <v>0</v>
      </c>
      <c r="O431" s="43">
        <f>SUM(O427:O430)</f>
        <v>147617</v>
      </c>
      <c r="P431" s="43">
        <f>SUM(P427:P430)</f>
        <v>0</v>
      </c>
      <c r="Q431" s="21"/>
      <c r="R431" s="21"/>
      <c r="S431" s="21"/>
      <c r="T431" s="21"/>
      <c r="U431" s="21"/>
      <c r="V431" s="21"/>
    </row>
  </sheetData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12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8" style="1" customWidth="1"/>
    <col min="2" max="2" width="11.7109375" style="1" customWidth="1"/>
    <col min="3" max="3" width="7.85546875" style="8" customWidth="1"/>
    <col min="4" max="8" width="11" style="1" customWidth="1"/>
    <col min="9" max="9" width="2.7109375" style="1" customWidth="1"/>
    <col min="10" max="10" width="8.85546875" style="8" customWidth="1"/>
    <col min="11" max="11" width="2.7109375" style="1" customWidth="1"/>
    <col min="12" max="16" width="10.85546875" style="53" customWidth="1"/>
    <col min="17" max="17" width="2.7109375" style="1" customWidth="1"/>
    <col min="18" max="22" width="7.28515625" style="1" customWidth="1"/>
    <col min="23" max="16384" width="9.140625" style="1"/>
  </cols>
  <sheetData>
    <row r="1" spans="1:22" x14ac:dyDescent="0.2">
      <c r="A1" s="28" t="s">
        <v>144</v>
      </c>
      <c r="B1" s="28">
        <v>0</v>
      </c>
      <c r="C1" s="16" t="s">
        <v>147</v>
      </c>
      <c r="D1" s="10"/>
      <c r="E1" s="10"/>
      <c r="F1" s="10"/>
      <c r="G1" s="10"/>
      <c r="H1" s="10"/>
      <c r="I1" s="10"/>
      <c r="J1" s="12"/>
      <c r="K1" s="10"/>
      <c r="L1" s="47"/>
      <c r="M1" s="47"/>
      <c r="N1" s="47"/>
      <c r="O1" s="47"/>
      <c r="P1" s="47"/>
      <c r="Q1" s="10"/>
    </row>
    <row r="2" spans="1:22" x14ac:dyDescent="0.2">
      <c r="A2" s="28" t="s">
        <v>89</v>
      </c>
      <c r="D2" s="38">
        <v>2013</v>
      </c>
      <c r="E2" s="11" t="s">
        <v>86</v>
      </c>
      <c r="F2" s="11" t="s">
        <v>86</v>
      </c>
      <c r="G2" s="11" t="s">
        <v>87</v>
      </c>
      <c r="H2" s="11" t="s">
        <v>87</v>
      </c>
      <c r="J2" s="17" t="s">
        <v>91</v>
      </c>
      <c r="L2" s="48">
        <v>2012</v>
      </c>
      <c r="M2" s="49" t="s">
        <v>86</v>
      </c>
      <c r="N2" s="49" t="s">
        <v>86</v>
      </c>
      <c r="O2" s="49" t="s">
        <v>87</v>
      </c>
      <c r="P2" s="49" t="s">
        <v>87</v>
      </c>
      <c r="R2" s="38" t="str">
        <f>"Delta % "&amp;D2&amp;"/"&amp;L2</f>
        <v>Delta % 2013/2012</v>
      </c>
    </row>
    <row r="3" spans="1:22" x14ac:dyDescent="0.2">
      <c r="A3" s="13" t="s">
        <v>90</v>
      </c>
      <c r="B3" s="14" t="s">
        <v>83</v>
      </c>
      <c r="C3" s="8" t="s">
        <v>84</v>
      </c>
      <c r="D3" s="11" t="s">
        <v>85</v>
      </c>
      <c r="E3" s="11" t="s">
        <v>9</v>
      </c>
      <c r="F3" s="11" t="s">
        <v>6</v>
      </c>
      <c r="G3" s="11" t="s">
        <v>9</v>
      </c>
      <c r="H3" s="11" t="s">
        <v>6</v>
      </c>
      <c r="I3" s="11"/>
      <c r="J3" s="12"/>
      <c r="K3" s="11"/>
      <c r="L3" s="49" t="s">
        <v>85</v>
      </c>
      <c r="M3" s="49" t="s">
        <v>9</v>
      </c>
      <c r="N3" s="49" t="s">
        <v>6</v>
      </c>
      <c r="O3" s="49" t="s">
        <v>9</v>
      </c>
      <c r="P3" s="49" t="s">
        <v>6</v>
      </c>
      <c r="Q3" s="11"/>
      <c r="R3" s="11" t="s">
        <v>85</v>
      </c>
      <c r="S3" s="11" t="s">
        <v>171</v>
      </c>
      <c r="T3" s="11" t="s">
        <v>172</v>
      </c>
      <c r="U3" s="11" t="s">
        <v>173</v>
      </c>
      <c r="V3" s="11" t="s">
        <v>174</v>
      </c>
    </row>
    <row r="4" spans="1:22" x14ac:dyDescent="0.2">
      <c r="A4" s="15" t="s">
        <v>88</v>
      </c>
      <c r="B4" s="16" t="s">
        <v>88</v>
      </c>
      <c r="C4" s="17" t="s">
        <v>88</v>
      </c>
      <c r="D4" s="18">
        <f t="shared" ref="D4:D30" si="0">SUM(E4:H4)</f>
        <v>16353463</v>
      </c>
      <c r="E4" s="18">
        <f>SUMIFS('2013Figures'!$J:$J,'2013Figures'!$B:$B,"BrokerToCy",'2013Figures'!$G:$G,"E1",'2013Figures'!$E:$E,$B$1)</f>
        <v>532536</v>
      </c>
      <c r="F4" s="18">
        <f>SUMIFS('2013Figures'!$J:$J,'2013Figures'!$B:$B,"BrokerToCy",'2013Figures'!$G:$G,"P1",'2013Figures'!$E:$E,$B$1)</f>
        <v>150796</v>
      </c>
      <c r="G4" s="18">
        <f>SUMIFS('2013Figures'!$J:$J,'2013Figures'!$B:$B,"CyToBroker",'2013Figures'!$G:$G,"E1",'2013Figures'!$E:$E,$B$1)</f>
        <v>15465049</v>
      </c>
      <c r="H4" s="18">
        <f>SUMIFS('2013Figures'!$J:$J,'2013Figures'!$B:$B,"CyToBroker",'2013Figures'!$G:$G,"P1",'2013Figures'!$E:$E,$B$1)</f>
        <v>205082</v>
      </c>
      <c r="I4" s="15"/>
      <c r="J4" s="17" t="s">
        <v>88</v>
      </c>
      <c r="K4" s="15"/>
      <c r="L4" s="50">
        <f t="shared" ref="L4" si="1">SUM(M4:P4)</f>
        <v>21709116</v>
      </c>
      <c r="M4" s="50">
        <f>SUMIFS('2012Figures'!$J:$J,'2012Figures'!$B:$B,"BrokerToCy",'2012Figures'!$G:$G,"E1",'2012Figures'!$E:$E,$B$1)</f>
        <v>751389</v>
      </c>
      <c r="N4" s="50">
        <f>SUMIFS('2012Figures'!$J:$J,'2012Figures'!$B:$B,"BrokerToCy",'2012Figures'!$G:$G,"P1",'2012Figures'!$E:$E,$B$1)</f>
        <v>242074</v>
      </c>
      <c r="O4" s="50">
        <f>SUMIFS('2012Figures'!$J:$J,'2012Figures'!$B:$B,"CyToBroker",'2012Figures'!$G:$G,"E1",'2012Figures'!$E:$E,$B$1)</f>
        <v>20393482</v>
      </c>
      <c r="P4" s="50">
        <f>SUMIFS('2012Figures'!$J:$J,'2012Figures'!$B:$B,"CyToBroker",'2012Figures'!$G:$G,"P1",'2012Figures'!$E:$E,$B$1)</f>
        <v>322171</v>
      </c>
      <c r="Q4" s="15"/>
      <c r="R4" s="46">
        <f>IF(L4=0,"",ROUND(D4/L4-1,2))</f>
        <v>-0.25</v>
      </c>
      <c r="S4" s="46">
        <f t="shared" ref="S4:S29" si="2">IF(M4=0,"",ROUND(E4/M4-1,2))</f>
        <v>-0.28999999999999998</v>
      </c>
      <c r="T4" s="46">
        <f t="shared" ref="T4:T29" si="3">IF(N4=0,"",ROUND(F4/N4-1,2))</f>
        <v>-0.38</v>
      </c>
      <c r="U4" s="46">
        <f t="shared" ref="U4:U29" si="4">IF(O4=0,"",ROUND(G4/O4-1,2))</f>
        <v>-0.24</v>
      </c>
      <c r="V4" s="46">
        <f t="shared" ref="V4:V29" si="5">IF(P4=0,"",ROUND(H4/P4-1,2))</f>
        <v>-0.36</v>
      </c>
    </row>
    <row r="5" spans="1:22" x14ac:dyDescent="0.2">
      <c r="A5" s="13" t="s">
        <v>88</v>
      </c>
      <c r="B5" s="19" t="s">
        <v>88</v>
      </c>
      <c r="C5" s="12" t="s">
        <v>88</v>
      </c>
      <c r="D5" s="18">
        <f>SUM(E5:H5)</f>
        <v>0</v>
      </c>
      <c r="E5" s="20">
        <f>SUMIFS(E$32:E$412,$J$32:$J$412,$J5)</f>
        <v>0</v>
      </c>
      <c r="F5" s="20">
        <f>SUMIFS(F$32:F$412,$J$32:$J$412,$J5)</f>
        <v>0</v>
      </c>
      <c r="G5" s="20">
        <f>SUMIFS(G$32:G$412,$J$32:$J$412,$J5)</f>
        <v>0</v>
      </c>
      <c r="H5" s="20">
        <f>SUMIFS(H$32:H$412,$J$32:$J$412,$J5)</f>
        <v>0</v>
      </c>
      <c r="I5" s="13"/>
      <c r="J5" s="17" t="s">
        <v>146</v>
      </c>
      <c r="K5" s="13"/>
      <c r="L5" s="50">
        <f>SUM(M5:P5)</f>
        <v>0</v>
      </c>
      <c r="M5" s="51">
        <f>SUMIFS(M$32:M$412,$J$32:$J$412,$J5)</f>
        <v>0</v>
      </c>
      <c r="N5" s="51">
        <f>SUMIFS(N$32:N$412,$J$32:$J$412,$J5)</f>
        <v>0</v>
      </c>
      <c r="O5" s="51">
        <f>SUMIFS(O$32:O$412,$J$32:$J$412,$J5)</f>
        <v>0</v>
      </c>
      <c r="P5" s="51">
        <f>SUMIFS(P$32:P$412,$J$32:$J$412,$J5)</f>
        <v>0</v>
      </c>
      <c r="Q5" s="13"/>
      <c r="R5" s="46" t="str">
        <f t="shared" ref="R5:R29" si="6">IF(L5=0,"",ROUND(D5/L5-1,2))</f>
        <v/>
      </c>
      <c r="S5" s="46" t="str">
        <f t="shared" si="2"/>
        <v/>
      </c>
      <c r="T5" s="46" t="str">
        <f t="shared" si="3"/>
        <v/>
      </c>
      <c r="U5" s="46" t="str">
        <f t="shared" si="4"/>
        <v/>
      </c>
      <c r="V5" s="46" t="str">
        <f t="shared" si="5"/>
        <v/>
      </c>
    </row>
    <row r="6" spans="1:22" x14ac:dyDescent="0.2">
      <c r="A6" s="13" t="s">
        <v>88</v>
      </c>
      <c r="B6" s="19" t="s">
        <v>88</v>
      </c>
      <c r="C6" s="12" t="s">
        <v>88</v>
      </c>
      <c r="D6" s="18">
        <f>SUM(E6:H6)</f>
        <v>0</v>
      </c>
      <c r="E6" s="20">
        <f>SUMIFS(E$32:E$412,$J$32:$J$412,$J6)</f>
        <v>0</v>
      </c>
      <c r="F6" s="20">
        <f>SUMIFS(F$32:F$412,$J$32:$J$412,$J6)</f>
        <v>0</v>
      </c>
      <c r="G6" s="20">
        <f>SUMIFS(G$32:G$412,$J$32:$J$412,$J6)</f>
        <v>0</v>
      </c>
      <c r="H6" s="20">
        <f>SUMIFS(H$32:H$412,$J$32:$J$412,$J6)</f>
        <v>0</v>
      </c>
      <c r="I6" s="13"/>
      <c r="J6" s="17">
        <v>201502</v>
      </c>
      <c r="K6" s="13"/>
      <c r="L6" s="50">
        <f>SUM(M6:P6)</f>
        <v>0</v>
      </c>
      <c r="M6" s="51">
        <f>SUMIFS(M$32:M$412,$J$32:$J$412,$J6)</f>
        <v>0</v>
      </c>
      <c r="N6" s="51">
        <f>SUMIFS(N$32:N$412,$J$32:$J$412,$J6)</f>
        <v>0</v>
      </c>
      <c r="O6" s="51">
        <f>SUMIFS(O$32:O$412,$J$32:$J$412,$J6)</f>
        <v>0</v>
      </c>
      <c r="P6" s="51">
        <f>SUMIFS(P$32:P$412,$J$32:$J$412,$J6)</f>
        <v>0</v>
      </c>
      <c r="Q6" s="13"/>
      <c r="R6" s="46" t="str">
        <f t="shared" si="6"/>
        <v/>
      </c>
      <c r="S6" s="46" t="str">
        <f t="shared" si="2"/>
        <v/>
      </c>
      <c r="T6" s="46" t="str">
        <f t="shared" si="3"/>
        <v/>
      </c>
      <c r="U6" s="46" t="str">
        <f t="shared" si="4"/>
        <v/>
      </c>
      <c r="V6" s="46" t="str">
        <f t="shared" si="5"/>
        <v/>
      </c>
    </row>
    <row r="7" spans="1:22" x14ac:dyDescent="0.2">
      <c r="A7" s="13" t="s">
        <v>88</v>
      </c>
      <c r="B7" s="19" t="s">
        <v>88</v>
      </c>
      <c r="C7" s="12" t="s">
        <v>88</v>
      </c>
      <c r="D7" s="18">
        <f>SUM(E7:H7)</f>
        <v>0</v>
      </c>
      <c r="E7" s="20">
        <f>SUMIFS(E$32:E$412,$J$32:$J$412,$J7)</f>
        <v>0</v>
      </c>
      <c r="F7" s="20">
        <f>SUMIFS(F$32:F$412,$J$32:$J$412,$J7)</f>
        <v>0</v>
      </c>
      <c r="G7" s="20">
        <f>SUMIFS(G$32:G$412,$J$32:$J$412,$J7)</f>
        <v>0</v>
      </c>
      <c r="H7" s="20">
        <f>SUMIFS(H$32:H$412,$J$32:$J$412,$J7)</f>
        <v>0</v>
      </c>
      <c r="I7" s="13"/>
      <c r="J7" s="17">
        <v>201501</v>
      </c>
      <c r="K7" s="13"/>
      <c r="L7" s="50">
        <f>SUM(M7:P7)</f>
        <v>0</v>
      </c>
      <c r="M7" s="51">
        <f>SUMIFS(M$32:M$412,$J$32:$J$412,$J7)</f>
        <v>0</v>
      </c>
      <c r="N7" s="51">
        <f>SUMIFS(N$32:N$412,$J$32:$J$412,$J7)</f>
        <v>0</v>
      </c>
      <c r="O7" s="51">
        <f>SUMIFS(O$32:O$412,$J$32:$J$412,$J7)</f>
        <v>0</v>
      </c>
      <c r="P7" s="51">
        <f>SUMIFS(P$32:P$412,$J$32:$J$412,$J7)</f>
        <v>0</v>
      </c>
      <c r="Q7" s="13"/>
      <c r="R7" s="46" t="str">
        <f t="shared" si="6"/>
        <v/>
      </c>
      <c r="S7" s="46" t="str">
        <f t="shared" si="2"/>
        <v/>
      </c>
      <c r="T7" s="46" t="str">
        <f t="shared" si="3"/>
        <v/>
      </c>
      <c r="U7" s="46" t="str">
        <f t="shared" si="4"/>
        <v/>
      </c>
      <c r="V7" s="46" t="str">
        <f t="shared" si="5"/>
        <v/>
      </c>
    </row>
    <row r="8" spans="1:22" x14ac:dyDescent="0.2">
      <c r="A8" s="13" t="s">
        <v>88</v>
      </c>
      <c r="B8" s="19" t="s">
        <v>88</v>
      </c>
      <c r="C8" s="12" t="s">
        <v>88</v>
      </c>
      <c r="D8" s="18">
        <f>SUM(E8:H8)</f>
        <v>0</v>
      </c>
      <c r="E8" s="20">
        <f>SUMIFS(E$32:E$412,$J$32:$J$412,$J8)</f>
        <v>0</v>
      </c>
      <c r="F8" s="20">
        <f>SUMIFS(F$32:F$412,$J$32:$J$412,$J8)</f>
        <v>0</v>
      </c>
      <c r="G8" s="20">
        <f>SUMIFS(G$32:G$412,$J$32:$J$412,$J8)</f>
        <v>0</v>
      </c>
      <c r="H8" s="20">
        <f>SUMIFS(H$32:H$412,$J$32:$J$412,$J8)</f>
        <v>0</v>
      </c>
      <c r="I8" s="13"/>
      <c r="J8" s="17">
        <v>201401</v>
      </c>
      <c r="K8" s="13"/>
      <c r="L8" s="50">
        <f>SUM(M8:P8)</f>
        <v>0</v>
      </c>
      <c r="M8" s="51">
        <f>SUMIFS(M$32:M$412,$J$32:$J$412,$J8)</f>
        <v>0</v>
      </c>
      <c r="N8" s="51">
        <f>SUMIFS(N$32:N$412,$J$32:$J$412,$J8)</f>
        <v>0</v>
      </c>
      <c r="O8" s="51">
        <f>SUMIFS(O$32:O$412,$J$32:$J$412,$J8)</f>
        <v>0</v>
      </c>
      <c r="P8" s="51">
        <f>SUMIFS(P$32:P$412,$J$32:$J$412,$J8)</f>
        <v>0</v>
      </c>
      <c r="Q8" s="13"/>
      <c r="R8" s="46" t="str">
        <f t="shared" si="6"/>
        <v/>
      </c>
      <c r="S8" s="46" t="str">
        <f t="shared" si="2"/>
        <v/>
      </c>
      <c r="T8" s="46" t="str">
        <f t="shared" si="3"/>
        <v/>
      </c>
      <c r="U8" s="46" t="str">
        <f t="shared" si="4"/>
        <v/>
      </c>
      <c r="V8" s="46" t="str">
        <f t="shared" si="5"/>
        <v/>
      </c>
    </row>
    <row r="9" spans="1:22" x14ac:dyDescent="0.2">
      <c r="A9" s="13" t="s">
        <v>88</v>
      </c>
      <c r="B9" s="19" t="s">
        <v>88</v>
      </c>
      <c r="C9" s="12" t="s">
        <v>88</v>
      </c>
      <c r="D9" s="18">
        <f t="shared" ref="D9:D19" si="7">SUM(E9:H9)</f>
        <v>2838</v>
      </c>
      <c r="E9" s="20">
        <f>SUMIFS(E$32:E$412,$J$32:$J$412,$J9)</f>
        <v>2827</v>
      </c>
      <c r="F9" s="20">
        <f>SUMIFS(F$32:F$412,$J$32:$J$412,$J9)</f>
        <v>0</v>
      </c>
      <c r="G9" s="20">
        <f>SUMIFS(G$32:G$412,$J$32:$J$412,$J9)</f>
        <v>11</v>
      </c>
      <c r="H9" s="20">
        <f>SUMIFS(H$32:H$412,$J$32:$J$412,$J9)</f>
        <v>0</v>
      </c>
      <c r="I9" s="13"/>
      <c r="J9" s="17">
        <v>201301</v>
      </c>
      <c r="K9" s="13"/>
      <c r="L9" s="50">
        <f t="shared" ref="L9:L19" si="8">SUM(M9:P9)</f>
        <v>0</v>
      </c>
      <c r="M9" s="51">
        <f>SUMIFS(M$32:M$412,$J$32:$J$412,$J9)</f>
        <v>0</v>
      </c>
      <c r="N9" s="51">
        <f>SUMIFS(N$32:N$412,$J$32:$J$412,$J9)</f>
        <v>0</v>
      </c>
      <c r="O9" s="51">
        <f>SUMIFS(O$32:O$412,$J$32:$J$412,$J9)</f>
        <v>0</v>
      </c>
      <c r="P9" s="51">
        <f>SUMIFS(P$32:P$412,$J$32:$J$412,$J9)</f>
        <v>0</v>
      </c>
      <c r="Q9" s="13"/>
      <c r="R9" s="46" t="str">
        <f t="shared" si="6"/>
        <v/>
      </c>
      <c r="S9" s="46" t="str">
        <f t="shared" si="2"/>
        <v/>
      </c>
      <c r="T9" s="46" t="str">
        <f t="shared" si="3"/>
        <v/>
      </c>
      <c r="U9" s="46" t="str">
        <f t="shared" si="4"/>
        <v/>
      </c>
      <c r="V9" s="46" t="str">
        <f t="shared" si="5"/>
        <v/>
      </c>
    </row>
    <row r="10" spans="1:22" x14ac:dyDescent="0.2">
      <c r="A10" s="13" t="s">
        <v>88</v>
      </c>
      <c r="B10" s="19" t="s">
        <v>88</v>
      </c>
      <c r="C10" s="12" t="s">
        <v>88</v>
      </c>
      <c r="D10" s="18">
        <f t="shared" si="7"/>
        <v>0</v>
      </c>
      <c r="E10" s="20">
        <f>SUMIFS(E$32:E$412,$J$32:$J$412,$J10)</f>
        <v>0</v>
      </c>
      <c r="F10" s="20">
        <f>SUMIFS(F$32:F$412,$J$32:$J$412,$J10)</f>
        <v>0</v>
      </c>
      <c r="G10" s="20">
        <f>SUMIFS(G$32:G$412,$J$32:$J$412,$J10)</f>
        <v>0</v>
      </c>
      <c r="H10" s="20">
        <f>SUMIFS(H$32:H$412,$J$32:$J$412,$J10)</f>
        <v>0</v>
      </c>
      <c r="I10" s="13"/>
      <c r="J10" s="17">
        <v>201201</v>
      </c>
      <c r="K10" s="13"/>
      <c r="L10" s="50">
        <f t="shared" si="8"/>
        <v>0</v>
      </c>
      <c r="M10" s="51">
        <f>SUMIFS(M$32:M$412,$J$32:$J$412,$J10)</f>
        <v>0</v>
      </c>
      <c r="N10" s="51">
        <f>SUMIFS(N$32:N$412,$J$32:$J$412,$J10)</f>
        <v>0</v>
      </c>
      <c r="O10" s="51">
        <f>SUMIFS(O$32:O$412,$J$32:$J$412,$J10)</f>
        <v>0</v>
      </c>
      <c r="P10" s="51">
        <f>SUMIFS(P$32:P$412,$J$32:$J$412,$J10)</f>
        <v>0</v>
      </c>
      <c r="Q10" s="13"/>
      <c r="R10" s="46" t="str">
        <f t="shared" si="6"/>
        <v/>
      </c>
      <c r="S10" s="46" t="str">
        <f t="shared" si="2"/>
        <v/>
      </c>
      <c r="T10" s="46" t="str">
        <f t="shared" si="3"/>
        <v/>
      </c>
      <c r="U10" s="46" t="str">
        <f t="shared" si="4"/>
        <v/>
      </c>
      <c r="V10" s="46" t="str">
        <f t="shared" si="5"/>
        <v/>
      </c>
    </row>
    <row r="11" spans="1:22" x14ac:dyDescent="0.2">
      <c r="A11" s="13" t="s">
        <v>88</v>
      </c>
      <c r="B11" s="19" t="s">
        <v>88</v>
      </c>
      <c r="C11" s="12" t="s">
        <v>88</v>
      </c>
      <c r="D11" s="18">
        <f t="shared" si="7"/>
        <v>3075</v>
      </c>
      <c r="E11" s="20">
        <f>SUMIFS(E$32:E$412,$J$32:$J$412,$J11)</f>
        <v>0</v>
      </c>
      <c r="F11" s="20">
        <f>SUMIFS(F$32:F$412,$J$32:$J$412,$J11)</f>
        <v>0</v>
      </c>
      <c r="G11" s="20">
        <f>SUMIFS(G$32:G$412,$J$32:$J$412,$J11)</f>
        <v>3075</v>
      </c>
      <c r="H11" s="20">
        <f>SUMIFS(H$32:H$412,$J$32:$J$412,$J11)</f>
        <v>0</v>
      </c>
      <c r="I11" s="13"/>
      <c r="J11" s="17">
        <v>201101</v>
      </c>
      <c r="K11" s="13"/>
      <c r="L11" s="50">
        <f t="shared" si="8"/>
        <v>0</v>
      </c>
      <c r="M11" s="51">
        <f>SUMIFS(M$32:M$412,$J$32:$J$412,$J11)</f>
        <v>0</v>
      </c>
      <c r="N11" s="51">
        <f>SUMIFS(N$32:N$412,$J$32:$J$412,$J11)</f>
        <v>0</v>
      </c>
      <c r="O11" s="51">
        <f>SUMIFS(O$32:O$412,$J$32:$J$412,$J11)</f>
        <v>0</v>
      </c>
      <c r="P11" s="51">
        <f>SUMIFS(P$32:P$412,$J$32:$J$412,$J11)</f>
        <v>0</v>
      </c>
      <c r="Q11" s="13"/>
      <c r="R11" s="46" t="str">
        <f t="shared" si="6"/>
        <v/>
      </c>
      <c r="S11" s="46" t="str">
        <f t="shared" si="2"/>
        <v/>
      </c>
      <c r="T11" s="46" t="str">
        <f t="shared" si="3"/>
        <v/>
      </c>
      <c r="U11" s="46" t="str">
        <f t="shared" si="4"/>
        <v/>
      </c>
      <c r="V11" s="46" t="str">
        <f t="shared" si="5"/>
        <v/>
      </c>
    </row>
    <row r="12" spans="1:22" x14ac:dyDescent="0.2">
      <c r="A12" s="13" t="s">
        <v>88</v>
      </c>
      <c r="B12" s="19" t="s">
        <v>88</v>
      </c>
      <c r="C12" s="12" t="s">
        <v>88</v>
      </c>
      <c r="D12" s="18">
        <f t="shared" si="7"/>
        <v>0</v>
      </c>
      <c r="E12" s="20">
        <f>SUMIFS(E$32:E$412,$J$32:$J$412,$J12)</f>
        <v>0</v>
      </c>
      <c r="F12" s="20">
        <f>SUMIFS(F$32:F$412,$J$32:$J$412,$J12)</f>
        <v>0</v>
      </c>
      <c r="G12" s="20">
        <f>SUMIFS(G$32:G$412,$J$32:$J$412,$J12)</f>
        <v>0</v>
      </c>
      <c r="H12" s="20">
        <f>SUMIFS(H$32:H$412,$J$32:$J$412,$J12)</f>
        <v>0</v>
      </c>
      <c r="I12" s="13"/>
      <c r="J12" s="17">
        <v>201010</v>
      </c>
      <c r="K12" s="13"/>
      <c r="L12" s="50">
        <f t="shared" si="8"/>
        <v>0</v>
      </c>
      <c r="M12" s="51">
        <f>SUMIFS(M$32:M$412,$J$32:$J$412,$J12)</f>
        <v>0</v>
      </c>
      <c r="N12" s="51">
        <f>SUMIFS(N$32:N$412,$J$32:$J$412,$J12)</f>
        <v>0</v>
      </c>
      <c r="O12" s="51">
        <f>SUMIFS(O$32:O$412,$J$32:$J$412,$J12)</f>
        <v>0</v>
      </c>
      <c r="P12" s="51">
        <f>SUMIFS(P$32:P$412,$J$32:$J$412,$J12)</f>
        <v>0</v>
      </c>
      <c r="Q12" s="13"/>
      <c r="R12" s="46" t="str">
        <f t="shared" si="6"/>
        <v/>
      </c>
      <c r="S12" s="46" t="str">
        <f t="shared" si="2"/>
        <v/>
      </c>
      <c r="T12" s="46" t="str">
        <f t="shared" si="3"/>
        <v/>
      </c>
      <c r="U12" s="46" t="str">
        <f t="shared" si="4"/>
        <v/>
      </c>
      <c r="V12" s="46" t="str">
        <f t="shared" si="5"/>
        <v/>
      </c>
    </row>
    <row r="13" spans="1:22" x14ac:dyDescent="0.2">
      <c r="A13" s="13" t="s">
        <v>88</v>
      </c>
      <c r="B13" s="19" t="s">
        <v>88</v>
      </c>
      <c r="C13" s="12" t="s">
        <v>88</v>
      </c>
      <c r="D13" s="18">
        <f t="shared" si="7"/>
        <v>2140</v>
      </c>
      <c r="E13" s="20">
        <f>SUMIFS(E$32:E$412,$J$32:$J$412,$J13)</f>
        <v>2127</v>
      </c>
      <c r="F13" s="20">
        <f>SUMIFS(F$32:F$412,$J$32:$J$412,$J13)</f>
        <v>0</v>
      </c>
      <c r="G13" s="20">
        <f>SUMIFS(G$32:G$412,$J$32:$J$412,$J13)</f>
        <v>13</v>
      </c>
      <c r="H13" s="20">
        <f>SUMIFS(H$32:H$412,$J$32:$J$412,$J13)</f>
        <v>0</v>
      </c>
      <c r="I13" s="13"/>
      <c r="J13" s="17">
        <v>201005</v>
      </c>
      <c r="K13" s="13"/>
      <c r="L13" s="50">
        <f t="shared" si="8"/>
        <v>0</v>
      </c>
      <c r="M13" s="51">
        <f>SUMIFS(M$32:M$412,$J$32:$J$412,$J13)</f>
        <v>0</v>
      </c>
      <c r="N13" s="51">
        <f>SUMIFS(N$32:N$412,$J$32:$J$412,$J13)</f>
        <v>0</v>
      </c>
      <c r="O13" s="51">
        <f>SUMIFS(O$32:O$412,$J$32:$J$412,$J13)</f>
        <v>0</v>
      </c>
      <c r="P13" s="51">
        <f>SUMIFS(P$32:P$412,$J$32:$J$412,$J13)</f>
        <v>0</v>
      </c>
      <c r="Q13" s="13"/>
      <c r="R13" s="46" t="str">
        <f t="shared" si="6"/>
        <v/>
      </c>
      <c r="S13" s="46" t="str">
        <f t="shared" si="2"/>
        <v/>
      </c>
      <c r="T13" s="46" t="str">
        <f t="shared" si="3"/>
        <v/>
      </c>
      <c r="U13" s="46" t="str">
        <f t="shared" si="4"/>
        <v/>
      </c>
      <c r="V13" s="46" t="str">
        <f t="shared" si="5"/>
        <v/>
      </c>
    </row>
    <row r="14" spans="1:22" x14ac:dyDescent="0.2">
      <c r="A14" s="13" t="s">
        <v>88</v>
      </c>
      <c r="B14" s="19" t="s">
        <v>88</v>
      </c>
      <c r="C14" s="12" t="s">
        <v>88</v>
      </c>
      <c r="D14" s="18">
        <f t="shared" si="7"/>
        <v>0</v>
      </c>
      <c r="E14" s="20">
        <f>SUMIFS(E$32:E$412,$J$32:$J$412,$J14)</f>
        <v>0</v>
      </c>
      <c r="F14" s="20">
        <f>SUMIFS(F$32:F$412,$J$32:$J$412,$J14)</f>
        <v>0</v>
      </c>
      <c r="G14" s="20">
        <f>SUMIFS(G$32:G$412,$J$32:$J$412,$J14)</f>
        <v>0</v>
      </c>
      <c r="H14" s="20">
        <f>SUMIFS(H$32:H$412,$J$32:$J$412,$J14)</f>
        <v>0</v>
      </c>
      <c r="I14" s="13"/>
      <c r="J14" s="17">
        <v>201001</v>
      </c>
      <c r="K14" s="13"/>
      <c r="L14" s="50">
        <f t="shared" si="8"/>
        <v>0</v>
      </c>
      <c r="M14" s="51">
        <f>SUMIFS(M$32:M$412,$J$32:$J$412,$J14)</f>
        <v>0</v>
      </c>
      <c r="N14" s="51">
        <f>SUMIFS(N$32:N$412,$J$32:$J$412,$J14)</f>
        <v>0</v>
      </c>
      <c r="O14" s="51">
        <f>SUMIFS(O$32:O$412,$J$32:$J$412,$J14)</f>
        <v>0</v>
      </c>
      <c r="P14" s="51">
        <f>SUMIFS(P$32:P$412,$J$32:$J$412,$J14)</f>
        <v>0</v>
      </c>
      <c r="Q14" s="13"/>
      <c r="R14" s="46" t="str">
        <f t="shared" si="6"/>
        <v/>
      </c>
      <c r="S14" s="46" t="str">
        <f t="shared" si="2"/>
        <v/>
      </c>
      <c r="T14" s="46" t="str">
        <f t="shared" si="3"/>
        <v/>
      </c>
      <c r="U14" s="46" t="str">
        <f t="shared" si="4"/>
        <v/>
      </c>
      <c r="V14" s="46" t="str">
        <f t="shared" si="5"/>
        <v/>
      </c>
    </row>
    <row r="15" spans="1:22" x14ac:dyDescent="0.2">
      <c r="A15" s="13" t="s">
        <v>88</v>
      </c>
      <c r="B15" s="19" t="s">
        <v>88</v>
      </c>
      <c r="C15" s="12" t="s">
        <v>88</v>
      </c>
      <c r="D15" s="18">
        <f t="shared" si="7"/>
        <v>1104787</v>
      </c>
      <c r="E15" s="20">
        <f>SUMIFS(E$32:E$412,$J$32:$J$412,$J15)</f>
        <v>35579</v>
      </c>
      <c r="F15" s="20">
        <f>SUMIFS(F$32:F$412,$J$32:$J$412,$J15)</f>
        <v>0</v>
      </c>
      <c r="G15" s="20">
        <f>SUMIFS(G$32:G$412,$J$32:$J$412,$J15)</f>
        <v>1069208</v>
      </c>
      <c r="H15" s="20">
        <f>SUMIFS(H$32:H$412,$J$32:$J$412,$J15)</f>
        <v>0</v>
      </c>
      <c r="I15" s="13"/>
      <c r="J15" s="17">
        <v>200901</v>
      </c>
      <c r="K15" s="13"/>
      <c r="L15" s="50">
        <f t="shared" si="8"/>
        <v>1069301</v>
      </c>
      <c r="M15" s="51">
        <f>SUMIFS(M$32:M$412,$J$32:$J$412,$J15)</f>
        <v>39159</v>
      </c>
      <c r="N15" s="51">
        <f>SUMIFS(N$32:N$412,$J$32:$J$412,$J15)</f>
        <v>0</v>
      </c>
      <c r="O15" s="51">
        <f>SUMIFS(O$32:O$412,$J$32:$J$412,$J15)</f>
        <v>1030142</v>
      </c>
      <c r="P15" s="51">
        <f>SUMIFS(P$32:P$412,$J$32:$J$412,$J15)</f>
        <v>0</v>
      </c>
      <c r="Q15" s="13"/>
      <c r="R15" s="46">
        <f t="shared" si="6"/>
        <v>0.03</v>
      </c>
      <c r="S15" s="46">
        <f t="shared" si="2"/>
        <v>-0.09</v>
      </c>
      <c r="T15" s="46" t="str">
        <f t="shared" si="3"/>
        <v/>
      </c>
      <c r="U15" s="46">
        <f t="shared" si="4"/>
        <v>0.04</v>
      </c>
      <c r="V15" s="46" t="str">
        <f t="shared" si="5"/>
        <v/>
      </c>
    </row>
    <row r="16" spans="1:22" x14ac:dyDescent="0.2">
      <c r="A16" s="13" t="s">
        <v>88</v>
      </c>
      <c r="B16" s="19" t="s">
        <v>88</v>
      </c>
      <c r="C16" s="12" t="s">
        <v>88</v>
      </c>
      <c r="D16" s="18">
        <f t="shared" si="7"/>
        <v>0</v>
      </c>
      <c r="E16" s="20">
        <f>SUMIFS(E$32:E$412,$J$32:$J$412,$J16)</f>
        <v>0</v>
      </c>
      <c r="F16" s="20">
        <f>SUMIFS(F$32:F$412,$J$32:$J$412,$J16)</f>
        <v>0</v>
      </c>
      <c r="G16" s="20">
        <f>SUMIFS(G$32:G$412,$J$32:$J$412,$J16)</f>
        <v>0</v>
      </c>
      <c r="H16" s="20">
        <f>SUMIFS(H$32:H$412,$J$32:$J$412,$J16)</f>
        <v>0</v>
      </c>
      <c r="I16" s="13"/>
      <c r="J16" s="17">
        <v>200801</v>
      </c>
      <c r="K16" s="13"/>
      <c r="L16" s="50">
        <f t="shared" si="8"/>
        <v>0</v>
      </c>
      <c r="M16" s="51">
        <f>SUMIFS(M$32:M$412,$J$32:$J$412,$J16)</f>
        <v>0</v>
      </c>
      <c r="N16" s="51">
        <f>SUMIFS(N$32:N$412,$J$32:$J$412,$J16)</f>
        <v>0</v>
      </c>
      <c r="O16" s="51">
        <f>SUMIFS(O$32:O$412,$J$32:$J$412,$J16)</f>
        <v>0</v>
      </c>
      <c r="P16" s="51">
        <f>SUMIFS(P$32:P$412,$J$32:$J$412,$J16)</f>
        <v>0</v>
      </c>
      <c r="Q16" s="13"/>
      <c r="R16" s="46" t="str">
        <f t="shared" si="6"/>
        <v/>
      </c>
      <c r="S16" s="46" t="str">
        <f t="shared" si="2"/>
        <v/>
      </c>
      <c r="T16" s="46" t="str">
        <f t="shared" si="3"/>
        <v/>
      </c>
      <c r="U16" s="46" t="str">
        <f t="shared" si="4"/>
        <v/>
      </c>
      <c r="V16" s="46" t="str">
        <f t="shared" si="5"/>
        <v/>
      </c>
    </row>
    <row r="17" spans="1:22" x14ac:dyDescent="0.2">
      <c r="A17" s="13" t="s">
        <v>88</v>
      </c>
      <c r="B17" s="19" t="s">
        <v>88</v>
      </c>
      <c r="C17" s="12" t="s">
        <v>88</v>
      </c>
      <c r="D17" s="18">
        <f t="shared" si="7"/>
        <v>0</v>
      </c>
      <c r="E17" s="20">
        <f>SUMIFS(E$32:E$412,$J$32:$J$412,$J17)</f>
        <v>0</v>
      </c>
      <c r="F17" s="20">
        <f>SUMIFS(F$32:F$412,$J$32:$J$412,$J17)</f>
        <v>0</v>
      </c>
      <c r="G17" s="20">
        <f>SUMIFS(G$32:G$412,$J$32:$J$412,$J17)</f>
        <v>0</v>
      </c>
      <c r="H17" s="20">
        <f>SUMIFS(H$32:H$412,$J$32:$J$412,$J17)</f>
        <v>0</v>
      </c>
      <c r="I17" s="13"/>
      <c r="J17" s="17">
        <v>200701</v>
      </c>
      <c r="K17" s="13"/>
      <c r="L17" s="50">
        <f t="shared" si="8"/>
        <v>0</v>
      </c>
      <c r="M17" s="51">
        <f>SUMIFS(M$32:M$412,$J$32:$J$412,$J17)</f>
        <v>0</v>
      </c>
      <c r="N17" s="51">
        <f>SUMIFS(N$32:N$412,$J$32:$J$412,$J17)</f>
        <v>0</v>
      </c>
      <c r="O17" s="51">
        <f>SUMIFS(O$32:O$412,$J$32:$J$412,$J17)</f>
        <v>0</v>
      </c>
      <c r="P17" s="51">
        <f>SUMIFS(P$32:P$412,$J$32:$J$412,$J17)</f>
        <v>0</v>
      </c>
      <c r="Q17" s="13"/>
      <c r="R17" s="46" t="str">
        <f t="shared" si="6"/>
        <v/>
      </c>
      <c r="S17" s="46" t="str">
        <f t="shared" si="2"/>
        <v/>
      </c>
      <c r="T17" s="46" t="str">
        <f t="shared" si="3"/>
        <v/>
      </c>
      <c r="U17" s="46" t="str">
        <f t="shared" si="4"/>
        <v/>
      </c>
      <c r="V17" s="46" t="str">
        <f t="shared" si="5"/>
        <v/>
      </c>
    </row>
    <row r="18" spans="1:22" x14ac:dyDescent="0.2">
      <c r="A18" s="13" t="s">
        <v>88</v>
      </c>
      <c r="B18" s="19" t="s">
        <v>88</v>
      </c>
      <c r="C18" s="12" t="s">
        <v>88</v>
      </c>
      <c r="D18" s="18">
        <f t="shared" si="7"/>
        <v>0</v>
      </c>
      <c r="E18" s="20">
        <f>SUMIFS(E$32:E$412,$J$32:$J$412,$J18)</f>
        <v>0</v>
      </c>
      <c r="F18" s="20">
        <f>SUMIFS(F$32:F$412,$J$32:$J$412,$J18)</f>
        <v>0</v>
      </c>
      <c r="G18" s="20">
        <f>SUMIFS(G$32:G$412,$J$32:$J$412,$J18)</f>
        <v>0</v>
      </c>
      <c r="H18" s="20">
        <f>SUMIFS(H$32:H$412,$J$32:$J$412,$J18)</f>
        <v>0</v>
      </c>
      <c r="I18" s="13"/>
      <c r="J18" s="17">
        <v>200601</v>
      </c>
      <c r="K18" s="13"/>
      <c r="L18" s="50">
        <f t="shared" si="8"/>
        <v>0</v>
      </c>
      <c r="M18" s="51">
        <f>SUMIFS(M$32:M$412,$J$32:$J$412,$J18)</f>
        <v>0</v>
      </c>
      <c r="N18" s="51">
        <f>SUMIFS(N$32:N$412,$J$32:$J$412,$J18)</f>
        <v>0</v>
      </c>
      <c r="O18" s="51">
        <f>SUMIFS(O$32:O$412,$J$32:$J$412,$J18)</f>
        <v>0</v>
      </c>
      <c r="P18" s="51">
        <f>SUMIFS(P$32:P$412,$J$32:$J$412,$J18)</f>
        <v>0</v>
      </c>
      <c r="Q18" s="13"/>
      <c r="R18" s="46" t="str">
        <f t="shared" si="6"/>
        <v/>
      </c>
      <c r="S18" s="46" t="str">
        <f t="shared" si="2"/>
        <v/>
      </c>
      <c r="T18" s="46" t="str">
        <f t="shared" si="3"/>
        <v/>
      </c>
      <c r="U18" s="46" t="str">
        <f t="shared" si="4"/>
        <v/>
      </c>
      <c r="V18" s="46" t="str">
        <f t="shared" si="5"/>
        <v/>
      </c>
    </row>
    <row r="19" spans="1:22" x14ac:dyDescent="0.2">
      <c r="A19" s="13" t="s">
        <v>88</v>
      </c>
      <c r="B19" s="19" t="s">
        <v>88</v>
      </c>
      <c r="C19" s="12" t="s">
        <v>88</v>
      </c>
      <c r="D19" s="18">
        <f t="shared" si="7"/>
        <v>15240623</v>
      </c>
      <c r="E19" s="20">
        <f>SUMIFS(E$32:E$412,$J$32:$J$412,$J19)</f>
        <v>492003</v>
      </c>
      <c r="F19" s="20">
        <f>SUMIFS(F$32:F$412,$J$32:$J$412,$J19)</f>
        <v>150796</v>
      </c>
      <c r="G19" s="20">
        <f>SUMIFS(G$32:G$412,$J$32:$J$412,$J19)</f>
        <v>14392742</v>
      </c>
      <c r="H19" s="20">
        <f>SUMIFS(H$32:H$412,$J$32:$J$412,$J19)</f>
        <v>205082</v>
      </c>
      <c r="I19" s="13"/>
      <c r="J19" s="17" t="s">
        <v>131</v>
      </c>
      <c r="K19" s="13"/>
      <c r="L19" s="50">
        <f t="shared" si="8"/>
        <v>20639815</v>
      </c>
      <c r="M19" s="51">
        <f>SUMIFS(M$32:M$412,$J$32:$J$412,$J19)</f>
        <v>712230</v>
      </c>
      <c r="N19" s="51">
        <f>SUMIFS(N$32:N$412,$J$32:$J$412,$J19)</f>
        <v>242074</v>
      </c>
      <c r="O19" s="51">
        <f>SUMIFS(O$32:O$412,$J$32:$J$412,$J19)</f>
        <v>19363340</v>
      </c>
      <c r="P19" s="51">
        <f>SUMIFS(P$32:P$412,$J$32:$J$412,$J19)</f>
        <v>322171</v>
      </c>
      <c r="Q19" s="13"/>
      <c r="R19" s="46">
        <f t="shared" si="6"/>
        <v>-0.26</v>
      </c>
      <c r="S19" s="46">
        <f t="shared" si="2"/>
        <v>-0.31</v>
      </c>
      <c r="T19" s="46">
        <f t="shared" si="3"/>
        <v>-0.38</v>
      </c>
      <c r="U19" s="46">
        <f t="shared" si="4"/>
        <v>-0.26</v>
      </c>
      <c r="V19" s="46">
        <f t="shared" si="5"/>
        <v>-0.36</v>
      </c>
    </row>
    <row r="20" spans="1:22" x14ac:dyDescent="0.2">
      <c r="A20" s="21"/>
      <c r="B20" s="21" t="s">
        <v>92</v>
      </c>
      <c r="C20" s="22"/>
      <c r="D20" s="23">
        <f>SUM(E20:H20)</f>
        <v>16353463</v>
      </c>
      <c r="E20" s="23">
        <f>SUM(E5:E19)</f>
        <v>532536</v>
      </c>
      <c r="F20" s="23">
        <f t="shared" ref="F20:H20" si="9">SUM(F5:F19)</f>
        <v>150796</v>
      </c>
      <c r="G20" s="23">
        <f t="shared" si="9"/>
        <v>15465049</v>
      </c>
      <c r="H20" s="23">
        <f t="shared" si="9"/>
        <v>205082</v>
      </c>
      <c r="I20" s="21"/>
      <c r="J20" s="22"/>
      <c r="K20" s="21"/>
      <c r="L20" s="43">
        <f>SUM(M20:P20)</f>
        <v>21709116</v>
      </c>
      <c r="M20" s="43">
        <f>SUM(M5:M19)</f>
        <v>751389</v>
      </c>
      <c r="N20" s="43">
        <f t="shared" ref="N20:P20" si="10">SUM(N5:N19)</f>
        <v>242074</v>
      </c>
      <c r="O20" s="43">
        <f t="shared" si="10"/>
        <v>20393482</v>
      </c>
      <c r="P20" s="43">
        <f t="shared" si="10"/>
        <v>322171</v>
      </c>
      <c r="Q20" s="21"/>
      <c r="R20" s="21"/>
      <c r="S20" s="21"/>
      <c r="T20" s="21"/>
      <c r="U20" s="21"/>
      <c r="V20" s="21"/>
    </row>
    <row r="21" spans="1:22" x14ac:dyDescent="0.2">
      <c r="A21" s="35" t="s">
        <v>100</v>
      </c>
      <c r="B21" s="14" t="s">
        <v>88</v>
      </c>
      <c r="C21" s="8" t="s">
        <v>88</v>
      </c>
      <c r="D21" s="36">
        <f t="shared" si="0"/>
        <v>3164</v>
      </c>
      <c r="E21" s="9">
        <f>SUMIFS('2013Figures'!$J:$J,'2013Figures'!$B:$B,"BrokerToCy",'2013Figures'!$G:$G,"E1",'2013Figures'!$K:$K,1,'2013Figures'!$E:$E,$B$1)</f>
        <v>0</v>
      </c>
      <c r="F21" s="9">
        <f>SUMIFS('2013Figures'!$J:$J,'2013Figures'!$B:$B,"BrokerToCy",'2013Figures'!$G:$G,"P1",'2013Figures'!$K:$K,1,'2013Figures'!$E:$E,$B$1)</f>
        <v>0</v>
      </c>
      <c r="G21" s="9">
        <f>SUMIFS('2013Figures'!$J:$J,'2013Figures'!$B:$B,"CyToBroker",'2013Figures'!$G:$G,"E1",'2013Figures'!$K:$K,1,'2013Figures'!$E:$E,$B$1)</f>
        <v>3164</v>
      </c>
      <c r="H21" s="9">
        <f>SUMIFS('2013Figures'!$J:$J,'2013Figures'!$B:$B,"CyToBroker",'2013Figures'!$G:$G,"P1",'2013Figures'!$K:$K,1,'2013Figures'!$E:$E,$B$1)</f>
        <v>0</v>
      </c>
      <c r="I21" s="11"/>
      <c r="K21" s="11"/>
      <c r="L21" s="41">
        <f t="shared" ref="L21:L30" si="11">SUM(M21:P21)</f>
        <v>3497</v>
      </c>
      <c r="M21" s="52">
        <f>SUMIFS('2012Figures'!$J:$J,'2012Figures'!$B:$B,"BrokerToCy",'2012Figures'!$G:$G,"E1",'2012Figures'!$K:$K,1,'2012Figures'!$E:$E,$B$1)</f>
        <v>0</v>
      </c>
      <c r="N21" s="52">
        <f>SUMIFS('2012Figures'!$J:$J,'2012Figures'!$B:$B,"BrokerToCy",'2012Figures'!$G:$G,"P1",'2012Figures'!$K:$K,1,'2012Figures'!$E:$E,$B$1)</f>
        <v>0</v>
      </c>
      <c r="O21" s="52">
        <f>SUMIFS('2012Figures'!$J:$J,'2012Figures'!$B:$B,"CyToBroker",'2012Figures'!$G:$G,"E1",'2012Figures'!$K:$K,1,'2012Figures'!$E:$E,$B$1)</f>
        <v>3497</v>
      </c>
      <c r="P21" s="52">
        <f>SUMIFS('2012Figures'!$J:$J,'2012Figures'!$B:$B,"CyToBroker",'2012Figures'!$G:$G,"P1",'2012Figures'!$K:$K,1,'2012Figures'!$E:$E,$B$1)</f>
        <v>0</v>
      </c>
      <c r="Q21" s="11"/>
      <c r="R21" s="46">
        <f t="shared" ref="R21:R45" si="12">IF(L21=0,"",ROUND(D21/L21-1,2))</f>
        <v>-0.1</v>
      </c>
      <c r="S21" s="46" t="str">
        <f t="shared" ref="S21:S46" si="13">IF(M21=0,"",ROUND(E21/M21-1,2))</f>
        <v/>
      </c>
      <c r="T21" s="46" t="str">
        <f t="shared" ref="T21:T46" si="14">IF(N21=0,"",ROUND(F21/N21-1,2))</f>
        <v/>
      </c>
      <c r="U21" s="46">
        <f t="shared" ref="U21:U46" si="15">IF(O21=0,"",ROUND(G21/O21-1,2))</f>
        <v>-0.1</v>
      </c>
      <c r="V21" s="46" t="str">
        <f t="shared" ref="V21:V46" si="16">IF(P21=0,"",ROUND(H21/P21-1,2))</f>
        <v/>
      </c>
    </row>
    <row r="22" spans="1:22" x14ac:dyDescent="0.2">
      <c r="A22" s="35" t="s">
        <v>101</v>
      </c>
      <c r="B22" s="14" t="s">
        <v>88</v>
      </c>
      <c r="C22" s="8" t="s">
        <v>88</v>
      </c>
      <c r="D22" s="36">
        <f t="shared" si="0"/>
        <v>645281</v>
      </c>
      <c r="E22" s="9">
        <f>SUMIFS('2013Figures'!$J:$J,'2013Figures'!$B:$B,"BrokerToCy",'2013Figures'!$G:$G,"E1",'2013Figures'!$K:$K,2,'2013Figures'!$E:$E,$B$1)</f>
        <v>4713</v>
      </c>
      <c r="F22" s="9">
        <f>SUMIFS('2013Figures'!$J:$J,'2013Figures'!$B:$B,"BrokerToCy",'2013Figures'!$G:$G,"P1",'2013Figures'!$K:$K,2,'2013Figures'!$E:$E,$B$1)</f>
        <v>0</v>
      </c>
      <c r="G22" s="9">
        <f>SUMIFS('2013Figures'!$J:$J,'2013Figures'!$B:$B,"CyToBroker",'2013Figures'!$G:$G,"E1",'2013Figures'!$K:$K,2,'2013Figures'!$E:$E,$B$1)</f>
        <v>635630</v>
      </c>
      <c r="H22" s="9">
        <f>SUMIFS('2013Figures'!$J:$J,'2013Figures'!$B:$B,"CyToBroker",'2013Figures'!$G:$G,"P1",'2013Figures'!$K:$K,2,'2013Figures'!$E:$E,$B$1)</f>
        <v>4938</v>
      </c>
      <c r="I22" s="11"/>
      <c r="K22" s="11"/>
      <c r="L22" s="41">
        <f t="shared" si="11"/>
        <v>896914</v>
      </c>
      <c r="M22" s="52">
        <f>SUMIFS('2012Figures'!$J:$J,'2012Figures'!$B:$B,"BrokerToCy",'2012Figures'!$G:$G,"E1",'2012Figures'!$K:$K,2,'2012Figures'!$E:$E,$B$1)</f>
        <v>7830</v>
      </c>
      <c r="N22" s="52">
        <f>SUMIFS('2012Figures'!$J:$J,'2012Figures'!$B:$B,"BrokerToCy",'2012Figures'!$G:$G,"P1",'2012Figures'!$K:$K,2,'2012Figures'!$E:$E,$B$1)</f>
        <v>2</v>
      </c>
      <c r="O22" s="52">
        <f>SUMIFS('2012Figures'!$J:$J,'2012Figures'!$B:$B,"CyToBroker",'2012Figures'!$G:$G,"E1",'2012Figures'!$K:$K,2,'2012Figures'!$E:$E,$B$1)</f>
        <v>879559</v>
      </c>
      <c r="P22" s="52">
        <f>SUMIFS('2012Figures'!$J:$J,'2012Figures'!$B:$B,"CyToBroker",'2012Figures'!$G:$G,"P1",'2012Figures'!$K:$K,2,'2012Figures'!$E:$E,$B$1)</f>
        <v>9523</v>
      </c>
      <c r="Q22" s="11"/>
      <c r="R22" s="46">
        <f t="shared" si="12"/>
        <v>-0.28000000000000003</v>
      </c>
      <c r="S22" s="46">
        <f t="shared" si="13"/>
        <v>-0.4</v>
      </c>
      <c r="T22" s="46">
        <f t="shared" si="14"/>
        <v>-1</v>
      </c>
      <c r="U22" s="46">
        <f t="shared" si="15"/>
        <v>-0.28000000000000003</v>
      </c>
      <c r="V22" s="46">
        <f t="shared" si="16"/>
        <v>-0.48</v>
      </c>
    </row>
    <row r="23" spans="1:22" x14ac:dyDescent="0.2">
      <c r="A23" s="35" t="s">
        <v>102</v>
      </c>
      <c r="B23" s="14" t="s">
        <v>88</v>
      </c>
      <c r="C23" s="8" t="s">
        <v>88</v>
      </c>
      <c r="D23" s="36">
        <f t="shared" si="0"/>
        <v>14277527</v>
      </c>
      <c r="E23" s="9">
        <f>SUMIFS('2013Figures'!$J:$J,'2013Figures'!$B:$B,"BrokerToCy",'2013Figures'!$G:$G,"E1",'2013Figures'!$K:$K,3,'2013Figures'!$E:$E,$B$1)</f>
        <v>246758</v>
      </c>
      <c r="F23" s="9">
        <f>SUMIFS('2013Figures'!$J:$J,'2013Figures'!$B:$B,"BrokerToCy",'2013Figures'!$G:$G,"P1",'2013Figures'!$K:$K,3,'2013Figures'!$E:$E,$B$1)</f>
        <v>0</v>
      </c>
      <c r="G23" s="9">
        <f>SUMIFS('2013Figures'!$J:$J,'2013Figures'!$B:$B,"CyToBroker",'2013Figures'!$G:$G,"E1",'2013Figures'!$K:$K,3,'2013Figures'!$E:$E,$B$1)</f>
        <v>14019851</v>
      </c>
      <c r="H23" s="9">
        <f>SUMIFS('2013Figures'!$J:$J,'2013Figures'!$B:$B,"CyToBroker",'2013Figures'!$G:$G,"P1",'2013Figures'!$K:$K,3,'2013Figures'!$E:$E,$B$1)</f>
        <v>10918</v>
      </c>
      <c r="I23" s="11"/>
      <c r="K23" s="11"/>
      <c r="L23" s="41">
        <f t="shared" si="11"/>
        <v>19250893</v>
      </c>
      <c r="M23" s="52">
        <f>SUMIFS('2012Figures'!$J:$J,'2012Figures'!$B:$B,"BrokerToCy",'2012Figures'!$G:$G,"E1",'2012Figures'!$K:$K,3,'2012Figures'!$E:$E,$B$1)</f>
        <v>367195</v>
      </c>
      <c r="N23" s="52">
        <f>SUMIFS('2012Figures'!$J:$J,'2012Figures'!$B:$B,"BrokerToCy",'2012Figures'!$G:$G,"P1",'2012Figures'!$K:$K,3,'2012Figures'!$E:$E,$B$1)</f>
        <v>0</v>
      </c>
      <c r="O23" s="52">
        <f>SUMIFS('2012Figures'!$J:$J,'2012Figures'!$B:$B,"CyToBroker",'2012Figures'!$G:$G,"E1",'2012Figures'!$K:$K,3,'2012Figures'!$E:$E,$B$1)</f>
        <v>18862746</v>
      </c>
      <c r="P23" s="52">
        <f>SUMIFS('2012Figures'!$J:$J,'2012Figures'!$B:$B,"CyToBroker",'2012Figures'!$G:$G,"P1",'2012Figures'!$K:$K,3,'2012Figures'!$E:$E,$B$1)</f>
        <v>20952</v>
      </c>
      <c r="Q23" s="11"/>
      <c r="R23" s="46">
        <f t="shared" si="12"/>
        <v>-0.26</v>
      </c>
      <c r="S23" s="46">
        <f t="shared" si="13"/>
        <v>-0.33</v>
      </c>
      <c r="T23" s="46" t="str">
        <f t="shared" si="14"/>
        <v/>
      </c>
      <c r="U23" s="46">
        <f t="shared" si="15"/>
        <v>-0.26</v>
      </c>
      <c r="V23" s="46">
        <f t="shared" si="16"/>
        <v>-0.48</v>
      </c>
    </row>
    <row r="24" spans="1:22" x14ac:dyDescent="0.2">
      <c r="A24" s="35" t="s">
        <v>103</v>
      </c>
      <c r="B24" s="14" t="s">
        <v>88</v>
      </c>
      <c r="C24" s="8" t="s">
        <v>88</v>
      </c>
      <c r="D24" s="36">
        <f t="shared" si="0"/>
        <v>585532</v>
      </c>
      <c r="E24" s="9">
        <f>SUMIFS('2013Figures'!$J:$J,'2013Figures'!$B:$B,"BrokerToCy",'2013Figures'!$G:$G,"E1",'2013Figures'!$K:$K,4,'2013Figures'!$E:$E,$B$1)</f>
        <v>245486</v>
      </c>
      <c r="F24" s="9">
        <f>SUMIFS('2013Figures'!$J:$J,'2013Figures'!$B:$B,"BrokerToCy",'2013Figures'!$G:$G,"P1",'2013Figures'!$K:$K,4,'2013Figures'!$E:$E,$B$1)</f>
        <v>150796</v>
      </c>
      <c r="G24" s="9">
        <f>SUMIFS('2013Figures'!$J:$J,'2013Figures'!$B:$B,"CyToBroker",'2013Figures'!$G:$G,"E1",'2013Figures'!$K:$K,4,'2013Figures'!$E:$E,$B$1)</f>
        <v>24</v>
      </c>
      <c r="H24" s="9">
        <f>SUMIFS('2013Figures'!$J:$J,'2013Figures'!$B:$B,"CyToBroker",'2013Figures'!$G:$G,"P1",'2013Figures'!$K:$K,4,'2013Figures'!$E:$E,$B$1)</f>
        <v>189226</v>
      </c>
      <c r="I24" s="11"/>
      <c r="K24" s="11"/>
      <c r="L24" s="41">
        <f t="shared" si="11"/>
        <v>870973</v>
      </c>
      <c r="M24" s="52">
        <f>SUMIFS('2012Figures'!$J:$J,'2012Figures'!$B:$B,"BrokerToCy",'2012Figures'!$G:$G,"E1",'2012Figures'!$K:$K,4,'2012Figures'!$E:$E,$B$1)</f>
        <v>337205</v>
      </c>
      <c r="N24" s="52">
        <f>SUMIFS('2012Figures'!$J:$J,'2012Figures'!$B:$B,"BrokerToCy",'2012Figures'!$G:$G,"P1",'2012Figures'!$K:$K,4,'2012Figures'!$E:$E,$B$1)</f>
        <v>242072</v>
      </c>
      <c r="O24" s="52">
        <f>SUMIFS('2012Figures'!$J:$J,'2012Figures'!$B:$B,"CyToBroker",'2012Figures'!$G:$G,"E1",'2012Figures'!$K:$K,4,'2012Figures'!$E:$E,$B$1)</f>
        <v>0</v>
      </c>
      <c r="P24" s="52">
        <f>SUMIFS('2012Figures'!$J:$J,'2012Figures'!$B:$B,"CyToBroker",'2012Figures'!$G:$G,"P1",'2012Figures'!$K:$K,4,'2012Figures'!$E:$E,$B$1)</f>
        <v>291696</v>
      </c>
      <c r="Q24" s="11"/>
      <c r="R24" s="46">
        <f t="shared" si="12"/>
        <v>-0.33</v>
      </c>
      <c r="S24" s="46">
        <f t="shared" si="13"/>
        <v>-0.27</v>
      </c>
      <c r="T24" s="46">
        <f t="shared" si="14"/>
        <v>-0.38</v>
      </c>
      <c r="U24" s="46" t="str">
        <f t="shared" si="15"/>
        <v/>
      </c>
      <c r="V24" s="46">
        <f t="shared" si="16"/>
        <v>-0.35</v>
      </c>
    </row>
    <row r="25" spans="1:22" x14ac:dyDescent="0.2">
      <c r="A25" s="35" t="s">
        <v>104</v>
      </c>
      <c r="B25" s="14" t="s">
        <v>88</v>
      </c>
      <c r="C25" s="8" t="s">
        <v>88</v>
      </c>
      <c r="D25" s="36">
        <f t="shared" si="0"/>
        <v>0</v>
      </c>
      <c r="E25" s="9">
        <f>SUMIFS('2013Figures'!$J:$J,'2013Figures'!$B:$B,"BrokerToCy",'2013Figures'!$G:$G,"E1",'2013Figures'!$K:$K,5,'2013Figures'!$E:$E,$B$1)</f>
        <v>0</v>
      </c>
      <c r="F25" s="9">
        <f>SUMIFS('2013Figures'!$J:$J,'2013Figures'!$B:$B,"BrokerToCy",'2013Figures'!$G:$G,"P1",'2013Figures'!$K:$K,5,'2013Figures'!$E:$E,$B$1)</f>
        <v>0</v>
      </c>
      <c r="G25" s="9">
        <f>SUMIFS('2013Figures'!$J:$J,'2013Figures'!$B:$B,"CyToBroker",'2013Figures'!$G:$G,"E1",'2013Figures'!$K:$K,5,'2013Figures'!$E:$E,$B$1)</f>
        <v>0</v>
      </c>
      <c r="H25" s="9">
        <f>SUMIFS('2013Figures'!$J:$J,'2013Figures'!$B:$B,"CyToBroker",'2013Figures'!$G:$G,"P1",'2013Figures'!$K:$K,5,'2013Figures'!$E:$E,$B$1)</f>
        <v>0</v>
      </c>
      <c r="I25" s="11"/>
      <c r="K25" s="11"/>
      <c r="L25" s="41">
        <f t="shared" si="11"/>
        <v>0</v>
      </c>
      <c r="M25" s="52">
        <f>SUMIFS('2012Figures'!$J:$J,'2012Figures'!$B:$B,"BrokerToCy",'2012Figures'!$G:$G,"E1",'2012Figures'!$K:$K,5,'2012Figures'!$E:$E,$B$1)</f>
        <v>0</v>
      </c>
      <c r="N25" s="52">
        <f>SUMIFS('2012Figures'!$J:$J,'2012Figures'!$B:$B,"BrokerToCy",'2012Figures'!$G:$G,"P1",'2012Figures'!$K:$K,5,'2012Figures'!$E:$E,$B$1)</f>
        <v>0</v>
      </c>
      <c r="O25" s="52">
        <f>SUMIFS('2012Figures'!$J:$J,'2012Figures'!$B:$B,"CyToBroker",'2012Figures'!$G:$G,"E1",'2012Figures'!$K:$K,5,'2012Figures'!$E:$E,$B$1)</f>
        <v>0</v>
      </c>
      <c r="P25" s="52">
        <f>SUMIFS('2012Figures'!$J:$J,'2012Figures'!$B:$B,"CyToBroker",'2012Figures'!$G:$G,"P1",'2012Figures'!$K:$K,5,'2012Figures'!$E:$E,$B$1)</f>
        <v>0</v>
      </c>
      <c r="Q25" s="11"/>
      <c r="R25" s="46" t="str">
        <f t="shared" si="12"/>
        <v/>
      </c>
      <c r="S25" s="46" t="str">
        <f t="shared" si="13"/>
        <v/>
      </c>
      <c r="T25" s="46" t="str">
        <f t="shared" si="14"/>
        <v/>
      </c>
      <c r="U25" s="46" t="str">
        <f t="shared" si="15"/>
        <v/>
      </c>
      <c r="V25" s="46" t="str">
        <f t="shared" si="16"/>
        <v/>
      </c>
    </row>
    <row r="26" spans="1:22" x14ac:dyDescent="0.2">
      <c r="A26" s="35" t="s">
        <v>105</v>
      </c>
      <c r="B26" s="14" t="s">
        <v>88</v>
      </c>
      <c r="C26" s="8" t="s">
        <v>88</v>
      </c>
      <c r="D26" s="36">
        <f t="shared" si="0"/>
        <v>143041</v>
      </c>
      <c r="E26" s="9">
        <f>SUMIFS('2013Figures'!$J:$J,'2013Figures'!$B:$B,"BrokerToCy",'2013Figures'!$G:$G,"E1",'2013Figures'!$K:$K,6,'2013Figures'!$E:$E,$B$1)</f>
        <v>0</v>
      </c>
      <c r="F26" s="9">
        <f>SUMIFS('2013Figures'!$J:$J,'2013Figures'!$B:$B,"BrokerToCy",'2013Figures'!$G:$G,"P1",'2013Figures'!$K:$K,6,'2013Figures'!$E:$E,$B$1)</f>
        <v>0</v>
      </c>
      <c r="G26" s="9">
        <f>SUMIFS('2013Figures'!$J:$J,'2013Figures'!$B:$B,"CyToBroker",'2013Figures'!$G:$G,"E1",'2013Figures'!$K:$K,6,'2013Figures'!$E:$E,$B$1)</f>
        <v>143041</v>
      </c>
      <c r="H26" s="9">
        <f>SUMIFS('2013Figures'!$J:$J,'2013Figures'!$B:$B,"CyToBroker",'2013Figures'!$G:$G,"P1",'2013Figures'!$K:$K,6,'2013Figures'!$E:$E,$B$1)</f>
        <v>0</v>
      </c>
      <c r="I26" s="11"/>
      <c r="K26" s="11"/>
      <c r="L26" s="41">
        <f t="shared" si="11"/>
        <v>195045</v>
      </c>
      <c r="M26" s="52">
        <f>SUMIFS('2012Figures'!$J:$J,'2012Figures'!$B:$B,"BrokerToCy",'2012Figures'!$G:$G,"E1",'2012Figures'!$K:$K,6,'2012Figures'!$E:$E,$B$1)</f>
        <v>0</v>
      </c>
      <c r="N26" s="52">
        <f>SUMIFS('2012Figures'!$J:$J,'2012Figures'!$B:$B,"BrokerToCy",'2012Figures'!$G:$G,"P1",'2012Figures'!$K:$K,6,'2012Figures'!$E:$E,$B$1)</f>
        <v>0</v>
      </c>
      <c r="O26" s="52">
        <f>SUMIFS('2012Figures'!$J:$J,'2012Figures'!$B:$B,"CyToBroker",'2012Figures'!$G:$G,"E1",'2012Figures'!$K:$K,6,'2012Figures'!$E:$E,$B$1)</f>
        <v>195045</v>
      </c>
      <c r="P26" s="52">
        <f>SUMIFS('2012Figures'!$J:$J,'2012Figures'!$B:$B,"CyToBroker",'2012Figures'!$G:$G,"P1",'2012Figures'!$K:$K,6,'2012Figures'!$E:$E,$B$1)</f>
        <v>0</v>
      </c>
      <c r="Q26" s="11"/>
      <c r="R26" s="46">
        <f t="shared" si="12"/>
        <v>-0.27</v>
      </c>
      <c r="S26" s="46" t="str">
        <f t="shared" si="13"/>
        <v/>
      </c>
      <c r="T26" s="46" t="str">
        <f t="shared" si="14"/>
        <v/>
      </c>
      <c r="U26" s="46">
        <f t="shared" si="15"/>
        <v>-0.27</v>
      </c>
      <c r="V26" s="46" t="str">
        <f t="shared" si="16"/>
        <v/>
      </c>
    </row>
    <row r="27" spans="1:22" x14ac:dyDescent="0.2">
      <c r="A27" s="35" t="s">
        <v>106</v>
      </c>
      <c r="B27" s="14" t="s">
        <v>88</v>
      </c>
      <c r="C27" s="8" t="s">
        <v>88</v>
      </c>
      <c r="D27" s="36">
        <f t="shared" si="0"/>
        <v>229312</v>
      </c>
      <c r="E27" s="9">
        <f>SUMIFS('2013Figures'!$J:$J,'2013Figures'!$B:$B,"BrokerToCy",'2013Figures'!$G:$G,"E1",'2013Figures'!$K:$K,7,'2013Figures'!$E:$E,$B$1)</f>
        <v>0</v>
      </c>
      <c r="F27" s="9">
        <f>SUMIFS('2013Figures'!$J:$J,'2013Figures'!$B:$B,"BrokerToCy",'2013Figures'!$G:$G,"P1",'2013Figures'!$K:$K,7,'2013Figures'!$E:$E,$B$1)</f>
        <v>0</v>
      </c>
      <c r="G27" s="9">
        <f>SUMIFS('2013Figures'!$J:$J,'2013Figures'!$B:$B,"CyToBroker",'2013Figures'!$G:$G,"E1",'2013Figures'!$K:$K,7,'2013Figures'!$E:$E,$B$1)</f>
        <v>229312</v>
      </c>
      <c r="H27" s="9">
        <f>SUMIFS('2013Figures'!$J:$J,'2013Figures'!$B:$B,"CyToBroker",'2013Figures'!$G:$G,"P1",'2013Figures'!$K:$K,7,'2013Figures'!$E:$E,$B$1)</f>
        <v>0</v>
      </c>
      <c r="I27" s="11"/>
      <c r="K27" s="11"/>
      <c r="L27" s="41">
        <f t="shared" si="11"/>
        <v>304985</v>
      </c>
      <c r="M27" s="52">
        <f>SUMIFS('2012Figures'!$J:$J,'2012Figures'!$B:$B,"BrokerToCy",'2012Figures'!$G:$G,"E1",'2012Figures'!$K:$K,7,'2012Figures'!$E:$E,$B$1)</f>
        <v>0</v>
      </c>
      <c r="N27" s="52">
        <f>SUMIFS('2012Figures'!$J:$J,'2012Figures'!$B:$B,"BrokerToCy",'2012Figures'!$G:$G,"P1",'2012Figures'!$K:$K,7,'2012Figures'!$E:$E,$B$1)</f>
        <v>0</v>
      </c>
      <c r="O27" s="52">
        <f>SUMIFS('2012Figures'!$J:$J,'2012Figures'!$B:$B,"CyToBroker",'2012Figures'!$G:$G,"E1",'2012Figures'!$K:$K,7,'2012Figures'!$E:$E,$B$1)</f>
        <v>304985</v>
      </c>
      <c r="P27" s="52">
        <f>SUMIFS('2012Figures'!$J:$J,'2012Figures'!$B:$B,"CyToBroker",'2012Figures'!$G:$G,"P1",'2012Figures'!$K:$K,7,'2012Figures'!$E:$E,$B$1)</f>
        <v>0</v>
      </c>
      <c r="Q27" s="11"/>
      <c r="R27" s="46">
        <f t="shared" si="12"/>
        <v>-0.25</v>
      </c>
      <c r="S27" s="46" t="str">
        <f t="shared" si="13"/>
        <v/>
      </c>
      <c r="T27" s="46" t="str">
        <f t="shared" si="14"/>
        <v/>
      </c>
      <c r="U27" s="46">
        <f t="shared" si="15"/>
        <v>-0.25</v>
      </c>
      <c r="V27" s="46" t="str">
        <f t="shared" si="16"/>
        <v/>
      </c>
    </row>
    <row r="28" spans="1:22" x14ac:dyDescent="0.2">
      <c r="A28" s="35" t="s">
        <v>107</v>
      </c>
      <c r="B28" s="14" t="s">
        <v>88</v>
      </c>
      <c r="C28" s="8" t="s">
        <v>88</v>
      </c>
      <c r="D28" s="36">
        <f t="shared" si="0"/>
        <v>177</v>
      </c>
      <c r="E28" s="9">
        <f>SUMIFS('2013Figures'!$J:$J,'2013Figures'!$B:$B,"BrokerToCy",'2013Figures'!$G:$G,"E1",'2013Figures'!$K:$K,91,'2013Figures'!$E:$E,$B$1)</f>
        <v>0</v>
      </c>
      <c r="F28" s="9">
        <f>SUMIFS('2013Figures'!$J:$J,'2013Figures'!$B:$B,"BrokerToCy",'2013Figures'!$G:$G,"P1",'2013Figures'!$K:$K,91,'2013Figures'!$E:$E,$B$1)</f>
        <v>0</v>
      </c>
      <c r="G28" s="9">
        <f>SUMIFS('2013Figures'!$J:$J,'2013Figures'!$B:$B,"CyToBroker",'2013Figures'!$G:$G,"E1",'2013Figures'!$K:$K,91,'2013Figures'!$E:$E,$B$1)</f>
        <v>177</v>
      </c>
      <c r="H28" s="9">
        <f>SUMIFS('2013Figures'!$J:$J,'2013Figures'!$B:$B,"CyToBroker",'2013Figures'!$G:$G,"P1",'2013Figures'!$K:$K,91,'2013Figures'!$E:$E,$B$1)</f>
        <v>0</v>
      </c>
      <c r="I28" s="11"/>
      <c r="K28" s="11"/>
      <c r="L28" s="41">
        <f t="shared" si="11"/>
        <v>33</v>
      </c>
      <c r="M28" s="52">
        <f>SUMIFS('2012Figures'!$J:$J,'2012Figures'!$B:$B,"BrokerToCy",'2012Figures'!$G:$G,"E1",'2012Figures'!$K:$K,91,'2012Figures'!$E:$E,$B$1)</f>
        <v>0</v>
      </c>
      <c r="N28" s="52">
        <f>SUMIFS('2012Figures'!$J:$J,'2012Figures'!$B:$B,"BrokerToCy",'2012Figures'!$G:$G,"P1",'2012Figures'!$K:$K,91,'2012Figures'!$E:$E,$B$1)</f>
        <v>0</v>
      </c>
      <c r="O28" s="52">
        <f>SUMIFS('2012Figures'!$J:$J,'2012Figures'!$B:$B,"CyToBroker",'2012Figures'!$G:$G,"E1",'2012Figures'!$K:$K,91,'2012Figures'!$E:$E,$B$1)</f>
        <v>33</v>
      </c>
      <c r="P28" s="52">
        <f>SUMIFS('2012Figures'!$J:$J,'2012Figures'!$B:$B,"CyToBroker",'2012Figures'!$G:$G,"P1",'2012Figures'!$K:$K,91,'2012Figures'!$E:$E,$B$1)</f>
        <v>0</v>
      </c>
      <c r="Q28" s="11"/>
      <c r="R28" s="46">
        <f t="shared" si="12"/>
        <v>4.3600000000000003</v>
      </c>
      <c r="S28" s="46" t="str">
        <f t="shared" si="13"/>
        <v/>
      </c>
      <c r="T28" s="46" t="str">
        <f t="shared" si="14"/>
        <v/>
      </c>
      <c r="U28" s="46">
        <f t="shared" si="15"/>
        <v>4.3600000000000003</v>
      </c>
      <c r="V28" s="46" t="str">
        <f t="shared" si="16"/>
        <v/>
      </c>
    </row>
    <row r="29" spans="1:22" x14ac:dyDescent="0.2">
      <c r="A29" s="35" t="s">
        <v>108</v>
      </c>
      <c r="B29" s="14" t="s">
        <v>88</v>
      </c>
      <c r="C29" s="8" t="s">
        <v>88</v>
      </c>
      <c r="D29" s="36">
        <f t="shared" si="0"/>
        <v>469429</v>
      </c>
      <c r="E29" s="9">
        <f>SUMIFS('2013Figures'!$J:$J,'2013Figures'!$B:$B,"BrokerToCy",'2013Figures'!$G:$G,"E1",'2013Figures'!$K:$K,97,'2013Figures'!$E:$E,$B$1)</f>
        <v>35579</v>
      </c>
      <c r="F29" s="9">
        <f>SUMIFS('2013Figures'!$J:$J,'2013Figures'!$B:$B,"BrokerToCy",'2013Figures'!$G:$G,"P1",'2013Figures'!$K:$K,97,'2013Figures'!$E:$E,$B$1)</f>
        <v>0</v>
      </c>
      <c r="G29" s="9">
        <f>SUMIFS('2013Figures'!$J:$J,'2013Figures'!$B:$B,"CyToBroker",'2013Figures'!$G:$G,"E1",'2013Figures'!$K:$K,97,'2013Figures'!$E:$E,$B$1)</f>
        <v>433850</v>
      </c>
      <c r="H29" s="9">
        <f>SUMIFS('2013Figures'!$J:$J,'2013Figures'!$B:$B,"CyToBroker",'2013Figures'!$G:$G,"P1",'2013Figures'!$K:$K,97,'2013Figures'!$E:$E,$B$1)</f>
        <v>0</v>
      </c>
      <c r="I29" s="11"/>
      <c r="K29" s="11"/>
      <c r="L29" s="41">
        <f t="shared" si="11"/>
        <v>186776</v>
      </c>
      <c r="M29" s="52">
        <f>SUMIFS('2012Figures'!$J:$J,'2012Figures'!$B:$B,"BrokerToCy",'2012Figures'!$G:$G,"E1",'2012Figures'!$K:$K,97,'2012Figures'!$E:$E,$B$1)</f>
        <v>39159</v>
      </c>
      <c r="N29" s="52">
        <f>SUMIFS('2012Figures'!$J:$J,'2012Figures'!$B:$B,"BrokerToCy",'2012Figures'!$G:$G,"P1",'2012Figures'!$K:$K,97,'2012Figures'!$E:$E,$B$1)</f>
        <v>0</v>
      </c>
      <c r="O29" s="52">
        <f>SUMIFS('2012Figures'!$J:$J,'2012Figures'!$B:$B,"CyToBroker",'2012Figures'!$G:$G,"E1",'2012Figures'!$K:$K,97,'2012Figures'!$E:$E,$B$1)</f>
        <v>147617</v>
      </c>
      <c r="P29" s="52">
        <f>SUMIFS('2012Figures'!$J:$J,'2012Figures'!$B:$B,"CyToBroker",'2012Figures'!$G:$G,"P1",'2012Figures'!$K:$K,97,'2012Figures'!$E:$E,$B$1)</f>
        <v>0</v>
      </c>
      <c r="Q29" s="11"/>
      <c r="R29" s="46">
        <f t="shared" si="12"/>
        <v>1.51</v>
      </c>
      <c r="S29" s="46">
        <f t="shared" si="13"/>
        <v>-0.09</v>
      </c>
      <c r="T29" s="46" t="str">
        <f t="shared" si="14"/>
        <v/>
      </c>
      <c r="U29" s="46">
        <f t="shared" si="15"/>
        <v>1.94</v>
      </c>
      <c r="V29" s="46" t="str">
        <f t="shared" si="16"/>
        <v/>
      </c>
    </row>
    <row r="30" spans="1:22" x14ac:dyDescent="0.2">
      <c r="A30" s="21"/>
      <c r="B30" s="21" t="s">
        <v>92</v>
      </c>
      <c r="C30" s="22"/>
      <c r="D30" s="23">
        <f t="shared" si="0"/>
        <v>16353463</v>
      </c>
      <c r="E30" s="23">
        <f>SUM(E21:E29)</f>
        <v>532536</v>
      </c>
      <c r="F30" s="23">
        <f t="shared" ref="F30:H30" si="17">SUM(F21:F29)</f>
        <v>150796</v>
      </c>
      <c r="G30" s="23">
        <f t="shared" si="17"/>
        <v>15465049</v>
      </c>
      <c r="H30" s="23">
        <f t="shared" si="17"/>
        <v>205082</v>
      </c>
      <c r="I30" s="21"/>
      <c r="J30" s="22"/>
      <c r="K30" s="21"/>
      <c r="L30" s="43">
        <f t="shared" si="11"/>
        <v>21709116</v>
      </c>
      <c r="M30" s="43">
        <f>SUM(M21:M29)</f>
        <v>751389</v>
      </c>
      <c r="N30" s="43">
        <f t="shared" ref="N30:P30" si="18">SUM(N21:N29)</f>
        <v>242074</v>
      </c>
      <c r="O30" s="43">
        <f t="shared" si="18"/>
        <v>20393482</v>
      </c>
      <c r="P30" s="43">
        <f t="shared" si="18"/>
        <v>322171</v>
      </c>
      <c r="Q30" s="21"/>
      <c r="R30" s="21"/>
      <c r="S30" s="21"/>
      <c r="T30" s="21"/>
      <c r="U30" s="21"/>
      <c r="V30" s="21"/>
    </row>
    <row r="31" spans="1:22" x14ac:dyDescent="0.2">
      <c r="A31" s="28">
        <v>101</v>
      </c>
      <c r="B31" s="28" t="s">
        <v>52</v>
      </c>
      <c r="C31" s="17" t="s">
        <v>88</v>
      </c>
      <c r="D31" s="18">
        <f>SUMIFS('2013Figures'!$J:$J,'2013Figures'!$C:$C,$A31,'2013Figures'!$E:$E,$B$1)</f>
        <v>1</v>
      </c>
      <c r="E31" s="18">
        <f>SUMIFS('2013Figures'!$J:$J,'2013Figures'!$C:$C,$A31,'2013Figures'!$B:$B,"BrokerToCy",'2013Figures'!$G:$G,"E1",'2013Figures'!$E:$E,$B$1)</f>
        <v>0</v>
      </c>
      <c r="F31" s="18">
        <f>SUMIFS('2013Figures'!$J:$J,'2013Figures'!$C:$C,$A31,'2013Figures'!$B:$B,"BrokerToCy",'2013Figures'!$G:$G,"P1",'2013Figures'!$E:$E,$B$1)</f>
        <v>0</v>
      </c>
      <c r="G31" s="18">
        <f>SUMIFS('2013Figures'!$J:$J,'2013Figures'!$C:$C,$A31,'2013Figures'!$B:$B,"CyToBroker",'2013Figures'!$G:$G,"E1",'2013Figures'!$E:$E,$B$1)</f>
        <v>1</v>
      </c>
      <c r="H31" s="18">
        <f>SUMIFS('2013Figures'!$J:$J,'2013Figures'!$C:$C,$A31,'2013Figures'!$B:$B,"CyToBroker",'2013Figures'!$G:$G,"P1",'2013Figures'!$E:$E,$B$1)</f>
        <v>0</v>
      </c>
      <c r="I31" s="28"/>
      <c r="J31" s="17"/>
      <c r="K31" s="28"/>
      <c r="L31" s="50">
        <f>SUMIFS('2012Figures'!$J:$J,'2012Figures'!$C:$C,$A31,'2012Figures'!$E:$E,$B$1)</f>
        <v>18</v>
      </c>
      <c r="M31" s="50">
        <f>SUMIFS('2012Figures'!$J:$J,'2012Figures'!$C:$C,$A31,'2012Figures'!$B:$B,"BrokerToCy",'2012Figures'!$G:$G,"E1",'2012Figures'!$E:$E,$B$1)</f>
        <v>0</v>
      </c>
      <c r="N31" s="50">
        <f>SUMIFS('2012Figures'!$J:$J,'2012Figures'!$C:$C,$A31,'2012Figures'!$B:$B,"BrokerToCy",'2012Figures'!$G:$G,"P1",'2012Figures'!$E:$E,$B$1)</f>
        <v>0</v>
      </c>
      <c r="O31" s="50">
        <f>SUMIFS('2012Figures'!$J:$J,'2012Figures'!$C:$C,$A31,'2012Figures'!$B:$B,"CyToBroker",'2012Figures'!$G:$G,"E1",'2012Figures'!$E:$E,$B$1)</f>
        <v>18</v>
      </c>
      <c r="P31" s="50">
        <f>SUMIFS('2012Figures'!$J:$J,'2012Figures'!$C:$C,$A31,'2012Figures'!$B:$B,"CyToBroker",'2012Figures'!$G:$G,"P1",'2012Figures'!$E:$E,$B$1)</f>
        <v>0</v>
      </c>
      <c r="Q31" s="28"/>
      <c r="R31" s="46">
        <f t="shared" ref="R31:R94" si="19">IF(L31=0,"",ROUND(D31/L31-1,2))</f>
        <v>-0.94</v>
      </c>
      <c r="S31" s="46" t="str">
        <f t="shared" ref="S31:S94" si="20">IF(M31=0,"",ROUND(E31/M31-1,2))</f>
        <v/>
      </c>
      <c r="T31" s="46" t="str">
        <f t="shared" ref="T31:T94" si="21">IF(N31=0,"",ROUND(F31/N31-1,2))</f>
        <v/>
      </c>
      <c r="U31" s="46">
        <f t="shared" ref="U31:U94" si="22">IF(O31=0,"",ROUND(G31/O31-1,2))</f>
        <v>-0.94</v>
      </c>
      <c r="V31" s="46" t="str">
        <f t="shared" ref="V31:V94" si="23">IF(P31=0,"",ROUND(H31/P31-1,2))</f>
        <v/>
      </c>
    </row>
    <row r="32" spans="1:22" x14ac:dyDescent="0.2">
      <c r="A32" s="1">
        <v>101</v>
      </c>
      <c r="B32" s="1" t="s">
        <v>52</v>
      </c>
      <c r="C32" s="8">
        <v>11</v>
      </c>
      <c r="D32" s="29">
        <f>SUMIFS('2013Figures'!$J:$J,'2013Figures'!$C:$C,$A32,'2013Figures'!$H:$H,$B32,'2013Figures'!$I:$I,$C32,'2013Figures'!$E:$E,$B$1)</f>
        <v>0</v>
      </c>
      <c r="E32" s="9">
        <f>SUMIFS('2013Figures'!$J:$J,'2013Figures'!$C:$C,$A32,'2013Figures'!$H:$H,$B32,'2013Figures'!$I:$I,$C32,'2013Figures'!$B:$B,"BrokerToCy",'2013Figures'!$G:$G,"E1",'2013Figures'!$E:$E,$B$1)</f>
        <v>0</v>
      </c>
      <c r="F32" s="9">
        <f>SUMIFS('2013Figures'!$J:$J,'2013Figures'!$C:$C,$A32,'2013Figures'!$H:$H,$B32,'2013Figures'!$I:$I,$C32,'2013Figures'!$B:$B,"BrokerToCy",'2013Figures'!$G:$G,"P1",'2013Figures'!$E:$E,$B$1)</f>
        <v>0</v>
      </c>
      <c r="G32" s="9">
        <f>SUMIFS('2013Figures'!$J:$J,'2013Figures'!$C:$C,$A32,'2013Figures'!$H:$H,$B32,'2013Figures'!$I:$I,$C32,'2013Figures'!$B:$B,"CyToBroker",'2013Figures'!$G:$G,"E1",'2013Figures'!$E:$E,$B$1)</f>
        <v>0</v>
      </c>
      <c r="H32" s="9">
        <f>SUMIFS('2013Figures'!$J:$J,'2013Figures'!$C:$C,$A32,'2013Figures'!$H:$H,$B32,'2013Figures'!$I:$I,$C32,'2013Figures'!$B:$B,"CyToBroker",'2013Figures'!$G:$G,"P1",'2013Figures'!$E:$E,$B$1)</f>
        <v>0</v>
      </c>
      <c r="L32" s="42">
        <f>SUMIFS('2012Figures'!$J:$J,'2012Figures'!$C:$C,$A32,'2012Figures'!$H:$H,$B32,'2012Figures'!$I:$I,$C32,'2012Figures'!$E:$E,$B$1)</f>
        <v>0</v>
      </c>
      <c r="M32" s="52">
        <f>SUMIFS('2012Figures'!$J:$J,'2012Figures'!$C:$C,$A32,'2012Figures'!$H:$H,$B32,'2012Figures'!$I:$I,$C32,'2012Figures'!$B:$B,"BrokerToCy",'2012Figures'!$G:$G,"E1",'2012Figures'!$E:$E,$B$1)</f>
        <v>0</v>
      </c>
      <c r="N32" s="52">
        <f>SUMIFS('2012Figures'!$J:$J,'2012Figures'!$C:$C,$A32,'2012Figures'!$H:$H,$B32,'2012Figures'!$I:$I,$C32,'2012Figures'!$B:$B,"BrokerToCy",'2012Figures'!$G:$G,"P1",'2012Figures'!$E:$E,$B$1)</f>
        <v>0</v>
      </c>
      <c r="O32" s="52">
        <f>SUMIFS('2012Figures'!$J:$J,'2012Figures'!$C:$C,$A32,'2012Figures'!$H:$H,$B32,'2012Figures'!$I:$I,$C32,'2012Figures'!$B:$B,"CyToBroker",'2012Figures'!$G:$G,"E1",'2012Figures'!$E:$E,$B$1)</f>
        <v>0</v>
      </c>
      <c r="P32" s="52">
        <f>SUMIFS('2012Figures'!$J:$J,'2012Figures'!$C:$C,$A32,'2012Figures'!$H:$H,$B32,'2012Figures'!$I:$I,$C32,'2012Figures'!$B:$B,"CyToBroker",'2012Figures'!$G:$G,"P1",'2012Figures'!$E:$E,$B$1)</f>
        <v>0</v>
      </c>
      <c r="R32" s="46" t="str">
        <f t="shared" si="19"/>
        <v/>
      </c>
      <c r="S32" s="46" t="str">
        <f t="shared" si="20"/>
        <v/>
      </c>
      <c r="T32" s="46" t="str">
        <f t="shared" si="21"/>
        <v/>
      </c>
      <c r="U32" s="46" t="str">
        <f t="shared" si="22"/>
        <v/>
      </c>
      <c r="V32" s="46" t="str">
        <f t="shared" si="23"/>
        <v/>
      </c>
    </row>
    <row r="33" spans="1:22" x14ac:dyDescent="0.2">
      <c r="A33" s="1">
        <v>101</v>
      </c>
      <c r="B33" s="1" t="s">
        <v>52</v>
      </c>
      <c r="C33" s="8">
        <v>10</v>
      </c>
      <c r="D33" s="29">
        <f>SUMIFS('2013Figures'!$J:$J,'2013Figures'!$C:$C,$A33,'2013Figures'!$H:$H,$B33,'2013Figures'!$I:$I,$C33,'2013Figures'!$E:$E,$B$1)</f>
        <v>0</v>
      </c>
      <c r="E33" s="9">
        <f>SUMIFS('2013Figures'!$J:$J,'2013Figures'!$C:$C,$A33,'2013Figures'!$H:$H,$B33,'2013Figures'!$I:$I,$C33,'2013Figures'!$B:$B,"BrokerToCy",'2013Figures'!$G:$G,"E1",'2013Figures'!$E:$E,$B$1)</f>
        <v>0</v>
      </c>
      <c r="F33" s="9">
        <f>SUMIFS('2013Figures'!$J:$J,'2013Figures'!$C:$C,$A33,'2013Figures'!$H:$H,$B33,'2013Figures'!$I:$I,$C33,'2013Figures'!$B:$B,"BrokerToCy",'2013Figures'!$G:$G,"P1",'2013Figures'!$E:$E,$B$1)</f>
        <v>0</v>
      </c>
      <c r="G33" s="9">
        <f>SUMIFS('2013Figures'!$J:$J,'2013Figures'!$C:$C,$A33,'2013Figures'!$H:$H,$B33,'2013Figures'!$I:$I,$C33,'2013Figures'!$B:$B,"CyToBroker",'2013Figures'!$G:$G,"E1",'2013Figures'!$E:$E,$B$1)</f>
        <v>0</v>
      </c>
      <c r="H33" s="9">
        <f>SUMIFS('2013Figures'!$J:$J,'2013Figures'!$C:$C,$A33,'2013Figures'!$H:$H,$B33,'2013Figures'!$I:$I,$C33,'2013Figures'!$B:$B,"CyToBroker",'2013Figures'!$G:$G,"P1",'2013Figures'!$E:$E,$B$1)</f>
        <v>0</v>
      </c>
      <c r="J33" s="8">
        <v>201501</v>
      </c>
      <c r="L33" s="42">
        <f>SUMIFS('2012Figures'!$J:$J,'2012Figures'!$C:$C,$A33,'2012Figures'!$H:$H,$B33,'2012Figures'!$I:$I,$C33,'2012Figures'!$E:$E,$B$1)</f>
        <v>0</v>
      </c>
      <c r="M33" s="52">
        <f>SUMIFS('2012Figures'!$J:$J,'2012Figures'!$C:$C,$A33,'2012Figures'!$H:$H,$B33,'2012Figures'!$I:$I,$C33,'2012Figures'!$B:$B,"BrokerToCy",'2012Figures'!$G:$G,"E1",'2012Figures'!$E:$E,$B$1)</f>
        <v>0</v>
      </c>
      <c r="N33" s="52">
        <f>SUMIFS('2012Figures'!$J:$J,'2012Figures'!$C:$C,$A33,'2012Figures'!$H:$H,$B33,'2012Figures'!$I:$I,$C33,'2012Figures'!$B:$B,"BrokerToCy",'2012Figures'!$G:$G,"P1",'2012Figures'!$E:$E,$B$1)</f>
        <v>0</v>
      </c>
      <c r="O33" s="52">
        <f>SUMIFS('2012Figures'!$J:$J,'2012Figures'!$C:$C,$A33,'2012Figures'!$H:$H,$B33,'2012Figures'!$I:$I,$C33,'2012Figures'!$B:$B,"CyToBroker",'2012Figures'!$G:$G,"E1",'2012Figures'!$E:$E,$B$1)</f>
        <v>0</v>
      </c>
      <c r="P33" s="52">
        <f>SUMIFS('2012Figures'!$J:$J,'2012Figures'!$C:$C,$A33,'2012Figures'!$H:$H,$B33,'2012Figures'!$I:$I,$C33,'2012Figures'!$B:$B,"CyToBroker",'2012Figures'!$G:$G,"P1",'2012Figures'!$E:$E,$B$1)</f>
        <v>0</v>
      </c>
      <c r="R33" s="46" t="str">
        <f t="shared" si="19"/>
        <v/>
      </c>
      <c r="S33" s="46" t="str">
        <f t="shared" si="20"/>
        <v/>
      </c>
      <c r="T33" s="46" t="str">
        <f t="shared" si="21"/>
        <v/>
      </c>
      <c r="U33" s="46" t="str">
        <f t="shared" si="22"/>
        <v/>
      </c>
      <c r="V33" s="46" t="str">
        <f t="shared" si="23"/>
        <v/>
      </c>
    </row>
    <row r="34" spans="1:22" x14ac:dyDescent="0.2">
      <c r="A34" s="1">
        <v>101</v>
      </c>
      <c r="B34" s="1" t="s">
        <v>52</v>
      </c>
      <c r="C34" s="8">
        <v>9</v>
      </c>
      <c r="D34" s="29">
        <f>SUMIFS('2013Figures'!$J:$J,'2013Figures'!$C:$C,$A34,'2013Figures'!$H:$H,$B34,'2013Figures'!$I:$I,$C34,'2013Figures'!$E:$E,$B$1)</f>
        <v>0</v>
      </c>
      <c r="E34" s="9">
        <f>SUMIFS('2013Figures'!$J:$J,'2013Figures'!$C:$C,$A34,'2013Figures'!$H:$H,$B34,'2013Figures'!$I:$I,$C34,'2013Figures'!$B:$B,"BrokerToCy",'2013Figures'!$G:$G,"E1",'2013Figures'!$E:$E,$B$1)</f>
        <v>0</v>
      </c>
      <c r="F34" s="9">
        <f>SUMIFS('2013Figures'!$J:$J,'2013Figures'!$C:$C,$A34,'2013Figures'!$H:$H,$B34,'2013Figures'!$I:$I,$C34,'2013Figures'!$B:$B,"BrokerToCy",'2013Figures'!$G:$G,"P1",'2013Figures'!$E:$E,$B$1)</f>
        <v>0</v>
      </c>
      <c r="G34" s="9">
        <f>SUMIFS('2013Figures'!$J:$J,'2013Figures'!$C:$C,$A34,'2013Figures'!$H:$H,$B34,'2013Figures'!$I:$I,$C34,'2013Figures'!$B:$B,"CyToBroker",'2013Figures'!$G:$G,"E1",'2013Figures'!$E:$E,$B$1)</f>
        <v>0</v>
      </c>
      <c r="H34" s="9">
        <f>SUMIFS('2013Figures'!$J:$J,'2013Figures'!$C:$C,$A34,'2013Figures'!$H:$H,$B34,'2013Figures'!$I:$I,$C34,'2013Figures'!$B:$B,"CyToBroker",'2013Figures'!$G:$G,"P1",'2013Figures'!$E:$E,$B$1)</f>
        <v>0</v>
      </c>
      <c r="J34" s="8">
        <v>201401</v>
      </c>
      <c r="L34" s="42">
        <f>SUMIFS('2012Figures'!$J:$J,'2012Figures'!$C:$C,$A34,'2012Figures'!$H:$H,$B34,'2012Figures'!$I:$I,$C34,'2012Figures'!$E:$E,$B$1)</f>
        <v>0</v>
      </c>
      <c r="M34" s="52">
        <f>SUMIFS('2012Figures'!$J:$J,'2012Figures'!$C:$C,$A34,'2012Figures'!$H:$H,$B34,'2012Figures'!$I:$I,$C34,'2012Figures'!$B:$B,"BrokerToCy",'2012Figures'!$G:$G,"E1",'2012Figures'!$E:$E,$B$1)</f>
        <v>0</v>
      </c>
      <c r="N34" s="52">
        <f>SUMIFS('2012Figures'!$J:$J,'2012Figures'!$C:$C,$A34,'2012Figures'!$H:$H,$B34,'2012Figures'!$I:$I,$C34,'2012Figures'!$B:$B,"BrokerToCy",'2012Figures'!$G:$G,"P1",'2012Figures'!$E:$E,$B$1)</f>
        <v>0</v>
      </c>
      <c r="O34" s="52">
        <f>SUMIFS('2012Figures'!$J:$J,'2012Figures'!$C:$C,$A34,'2012Figures'!$H:$H,$B34,'2012Figures'!$I:$I,$C34,'2012Figures'!$B:$B,"CyToBroker",'2012Figures'!$G:$G,"E1",'2012Figures'!$E:$E,$B$1)</f>
        <v>0</v>
      </c>
      <c r="P34" s="52">
        <f>SUMIFS('2012Figures'!$J:$J,'2012Figures'!$C:$C,$A34,'2012Figures'!$H:$H,$B34,'2012Figures'!$I:$I,$C34,'2012Figures'!$B:$B,"CyToBroker",'2012Figures'!$G:$G,"P1",'2012Figures'!$E:$E,$B$1)</f>
        <v>0</v>
      </c>
      <c r="R34" s="46" t="str">
        <f t="shared" si="19"/>
        <v/>
      </c>
      <c r="S34" s="46" t="str">
        <f t="shared" si="20"/>
        <v/>
      </c>
      <c r="T34" s="46" t="str">
        <f t="shared" si="21"/>
        <v/>
      </c>
      <c r="U34" s="46" t="str">
        <f t="shared" si="22"/>
        <v/>
      </c>
      <c r="V34" s="46" t="str">
        <f t="shared" si="23"/>
        <v/>
      </c>
    </row>
    <row r="35" spans="1:22" x14ac:dyDescent="0.2">
      <c r="A35" s="1">
        <v>101</v>
      </c>
      <c r="B35" s="1" t="s">
        <v>52</v>
      </c>
      <c r="C35" s="8">
        <v>8</v>
      </c>
      <c r="D35" s="29">
        <f>SUMIFS('2013Figures'!$J:$J,'2013Figures'!$C:$C,$A35,'2013Figures'!$H:$H,$B35,'2013Figures'!$I:$I,$C35,'2013Figures'!$E:$E,$B$1)</f>
        <v>0</v>
      </c>
      <c r="E35" s="9">
        <f>SUMIFS('2013Figures'!$J:$J,'2013Figures'!$C:$C,$A35,'2013Figures'!$H:$H,$B35,'2013Figures'!$I:$I,$C35,'2013Figures'!$B:$B,"BrokerToCy",'2013Figures'!$G:$G,"E1",'2013Figures'!$E:$E,$B$1)</f>
        <v>0</v>
      </c>
      <c r="F35" s="9">
        <f>SUMIFS('2013Figures'!$J:$J,'2013Figures'!$C:$C,$A35,'2013Figures'!$H:$H,$B35,'2013Figures'!$I:$I,$C35,'2013Figures'!$B:$B,"BrokerToCy",'2013Figures'!$G:$G,"P1",'2013Figures'!$E:$E,$B$1)</f>
        <v>0</v>
      </c>
      <c r="G35" s="9">
        <f>SUMIFS('2013Figures'!$J:$J,'2013Figures'!$C:$C,$A35,'2013Figures'!$H:$H,$B35,'2013Figures'!$I:$I,$C35,'2013Figures'!$B:$B,"CyToBroker",'2013Figures'!$G:$G,"E1",'2013Figures'!$E:$E,$B$1)</f>
        <v>0</v>
      </c>
      <c r="H35" s="9">
        <f>SUMIFS('2013Figures'!$J:$J,'2013Figures'!$C:$C,$A35,'2013Figures'!$H:$H,$B35,'2013Figures'!$I:$I,$C35,'2013Figures'!$B:$B,"CyToBroker",'2013Figures'!$G:$G,"P1",'2013Figures'!$E:$E,$B$1)</f>
        <v>0</v>
      </c>
      <c r="I35" s="30"/>
      <c r="J35" s="31">
        <v>201301</v>
      </c>
      <c r="K35" s="30"/>
      <c r="L35" s="42">
        <f>SUMIFS('2012Figures'!$J:$J,'2012Figures'!$C:$C,$A35,'2012Figures'!$H:$H,$B35,'2012Figures'!$I:$I,$C35,'2012Figures'!$E:$E,$B$1)</f>
        <v>0</v>
      </c>
      <c r="M35" s="52">
        <f>SUMIFS('2012Figures'!$J:$J,'2012Figures'!$C:$C,$A35,'2012Figures'!$H:$H,$B35,'2012Figures'!$I:$I,$C35,'2012Figures'!$B:$B,"BrokerToCy",'2012Figures'!$G:$G,"E1",'2012Figures'!$E:$E,$B$1)</f>
        <v>0</v>
      </c>
      <c r="N35" s="52">
        <f>SUMIFS('2012Figures'!$J:$J,'2012Figures'!$C:$C,$A35,'2012Figures'!$H:$H,$B35,'2012Figures'!$I:$I,$C35,'2012Figures'!$B:$B,"BrokerToCy",'2012Figures'!$G:$G,"P1",'2012Figures'!$E:$E,$B$1)</f>
        <v>0</v>
      </c>
      <c r="O35" s="52">
        <f>SUMIFS('2012Figures'!$J:$J,'2012Figures'!$C:$C,$A35,'2012Figures'!$H:$H,$B35,'2012Figures'!$I:$I,$C35,'2012Figures'!$B:$B,"CyToBroker",'2012Figures'!$G:$G,"E1",'2012Figures'!$E:$E,$B$1)</f>
        <v>0</v>
      </c>
      <c r="P35" s="52">
        <f>SUMIFS('2012Figures'!$J:$J,'2012Figures'!$C:$C,$A35,'2012Figures'!$H:$H,$B35,'2012Figures'!$I:$I,$C35,'2012Figures'!$B:$B,"CyToBroker",'2012Figures'!$G:$G,"P1",'2012Figures'!$E:$E,$B$1)</f>
        <v>0</v>
      </c>
      <c r="Q35" s="30"/>
      <c r="R35" s="46" t="str">
        <f t="shared" si="19"/>
        <v/>
      </c>
      <c r="S35" s="46" t="str">
        <f t="shared" si="20"/>
        <v/>
      </c>
      <c r="T35" s="46" t="str">
        <f t="shared" si="21"/>
        <v/>
      </c>
      <c r="U35" s="46" t="str">
        <f t="shared" si="22"/>
        <v/>
      </c>
      <c r="V35" s="46" t="str">
        <f t="shared" si="23"/>
        <v/>
      </c>
    </row>
    <row r="36" spans="1:22" x14ac:dyDescent="0.2">
      <c r="A36" s="1">
        <v>101</v>
      </c>
      <c r="B36" s="1" t="s">
        <v>52</v>
      </c>
      <c r="C36" s="8">
        <v>7</v>
      </c>
      <c r="D36" s="29">
        <f>SUMIFS('2013Figures'!$J:$J,'2013Figures'!$C:$C,$A36,'2013Figures'!$H:$H,$B36,'2013Figures'!$I:$I,$C36,'2013Figures'!$E:$E,$B$1)</f>
        <v>0</v>
      </c>
      <c r="E36" s="9">
        <f>SUMIFS('2013Figures'!$J:$J,'2013Figures'!$C:$C,$A36,'2013Figures'!$H:$H,$B36,'2013Figures'!$I:$I,$C36,'2013Figures'!$B:$B,"BrokerToCy",'2013Figures'!$G:$G,"E1",'2013Figures'!$E:$E,$B$1)</f>
        <v>0</v>
      </c>
      <c r="F36" s="9">
        <f>SUMIFS('2013Figures'!$J:$J,'2013Figures'!$C:$C,$A36,'2013Figures'!$H:$H,$B36,'2013Figures'!$I:$I,$C36,'2013Figures'!$B:$B,"BrokerToCy",'2013Figures'!$G:$G,"P1",'2013Figures'!$E:$E,$B$1)</f>
        <v>0</v>
      </c>
      <c r="G36" s="9">
        <f>SUMIFS('2013Figures'!$J:$J,'2013Figures'!$C:$C,$A36,'2013Figures'!$H:$H,$B36,'2013Figures'!$I:$I,$C36,'2013Figures'!$B:$B,"CyToBroker",'2013Figures'!$G:$G,"E1",'2013Figures'!$E:$E,$B$1)</f>
        <v>0</v>
      </c>
      <c r="H36" s="9">
        <f>SUMIFS('2013Figures'!$J:$J,'2013Figures'!$C:$C,$A36,'2013Figures'!$H:$H,$B36,'2013Figures'!$I:$I,$C36,'2013Figures'!$B:$B,"CyToBroker",'2013Figures'!$G:$G,"P1",'2013Figures'!$E:$E,$B$1)</f>
        <v>0</v>
      </c>
      <c r="J36" s="8">
        <v>201201</v>
      </c>
      <c r="L36" s="42">
        <f>SUMIFS('2012Figures'!$J:$J,'2012Figures'!$C:$C,$A36,'2012Figures'!$H:$H,$B36,'2012Figures'!$I:$I,$C36,'2012Figures'!$E:$E,$B$1)</f>
        <v>0</v>
      </c>
      <c r="M36" s="52">
        <f>SUMIFS('2012Figures'!$J:$J,'2012Figures'!$C:$C,$A36,'2012Figures'!$H:$H,$B36,'2012Figures'!$I:$I,$C36,'2012Figures'!$B:$B,"BrokerToCy",'2012Figures'!$G:$G,"E1",'2012Figures'!$E:$E,$B$1)</f>
        <v>0</v>
      </c>
      <c r="N36" s="52">
        <f>SUMIFS('2012Figures'!$J:$J,'2012Figures'!$C:$C,$A36,'2012Figures'!$H:$H,$B36,'2012Figures'!$I:$I,$C36,'2012Figures'!$B:$B,"BrokerToCy",'2012Figures'!$G:$G,"P1",'2012Figures'!$E:$E,$B$1)</f>
        <v>0</v>
      </c>
      <c r="O36" s="52">
        <f>SUMIFS('2012Figures'!$J:$J,'2012Figures'!$C:$C,$A36,'2012Figures'!$H:$H,$B36,'2012Figures'!$I:$I,$C36,'2012Figures'!$B:$B,"CyToBroker",'2012Figures'!$G:$G,"E1",'2012Figures'!$E:$E,$B$1)</f>
        <v>0</v>
      </c>
      <c r="P36" s="52">
        <f>SUMIFS('2012Figures'!$J:$J,'2012Figures'!$C:$C,$A36,'2012Figures'!$H:$H,$B36,'2012Figures'!$I:$I,$C36,'2012Figures'!$B:$B,"CyToBroker",'2012Figures'!$G:$G,"P1",'2012Figures'!$E:$E,$B$1)</f>
        <v>0</v>
      </c>
      <c r="R36" s="46" t="str">
        <f t="shared" si="19"/>
        <v/>
      </c>
      <c r="S36" s="46" t="str">
        <f t="shared" si="20"/>
        <v/>
      </c>
      <c r="T36" s="46" t="str">
        <f t="shared" si="21"/>
        <v/>
      </c>
      <c r="U36" s="46" t="str">
        <f t="shared" si="22"/>
        <v/>
      </c>
      <c r="V36" s="46" t="str">
        <f t="shared" si="23"/>
        <v/>
      </c>
    </row>
    <row r="37" spans="1:22" x14ac:dyDescent="0.2">
      <c r="A37" s="1">
        <v>101</v>
      </c>
      <c r="B37" s="1" t="s">
        <v>52</v>
      </c>
      <c r="C37" s="8">
        <v>6</v>
      </c>
      <c r="D37" s="29">
        <f>SUMIFS('2013Figures'!$J:$J,'2013Figures'!$C:$C,$A37,'2013Figures'!$H:$H,$B37,'2013Figures'!$I:$I,$C37,'2013Figures'!$E:$E,$B$1)</f>
        <v>0</v>
      </c>
      <c r="E37" s="9">
        <f>SUMIFS('2013Figures'!$J:$J,'2013Figures'!$C:$C,$A37,'2013Figures'!$H:$H,$B37,'2013Figures'!$I:$I,$C37,'2013Figures'!$B:$B,"BrokerToCy",'2013Figures'!$G:$G,"E1",'2013Figures'!$E:$E,$B$1)</f>
        <v>0</v>
      </c>
      <c r="F37" s="9">
        <f>SUMIFS('2013Figures'!$J:$J,'2013Figures'!$C:$C,$A37,'2013Figures'!$H:$H,$B37,'2013Figures'!$I:$I,$C37,'2013Figures'!$B:$B,"BrokerToCy",'2013Figures'!$G:$G,"P1",'2013Figures'!$E:$E,$B$1)</f>
        <v>0</v>
      </c>
      <c r="G37" s="9">
        <f>SUMIFS('2013Figures'!$J:$J,'2013Figures'!$C:$C,$A37,'2013Figures'!$H:$H,$B37,'2013Figures'!$I:$I,$C37,'2013Figures'!$B:$B,"CyToBroker",'2013Figures'!$G:$G,"E1",'2013Figures'!$E:$E,$B$1)</f>
        <v>0</v>
      </c>
      <c r="H37" s="9">
        <f>SUMIFS('2013Figures'!$J:$J,'2013Figures'!$C:$C,$A37,'2013Figures'!$H:$H,$B37,'2013Figures'!$I:$I,$C37,'2013Figures'!$B:$B,"CyToBroker",'2013Figures'!$G:$G,"P1",'2013Figures'!$E:$E,$B$1)</f>
        <v>0</v>
      </c>
      <c r="J37" s="8">
        <v>201101</v>
      </c>
      <c r="L37" s="42">
        <f>SUMIFS('2012Figures'!$J:$J,'2012Figures'!$C:$C,$A37,'2012Figures'!$H:$H,$B37,'2012Figures'!$I:$I,$C37,'2012Figures'!$E:$E,$B$1)</f>
        <v>0</v>
      </c>
      <c r="M37" s="52">
        <f>SUMIFS('2012Figures'!$J:$J,'2012Figures'!$C:$C,$A37,'2012Figures'!$H:$H,$B37,'2012Figures'!$I:$I,$C37,'2012Figures'!$B:$B,"BrokerToCy",'2012Figures'!$G:$G,"E1",'2012Figures'!$E:$E,$B$1)</f>
        <v>0</v>
      </c>
      <c r="N37" s="52">
        <f>SUMIFS('2012Figures'!$J:$J,'2012Figures'!$C:$C,$A37,'2012Figures'!$H:$H,$B37,'2012Figures'!$I:$I,$C37,'2012Figures'!$B:$B,"BrokerToCy",'2012Figures'!$G:$G,"P1",'2012Figures'!$E:$E,$B$1)</f>
        <v>0</v>
      </c>
      <c r="O37" s="52">
        <f>SUMIFS('2012Figures'!$J:$J,'2012Figures'!$C:$C,$A37,'2012Figures'!$H:$H,$B37,'2012Figures'!$I:$I,$C37,'2012Figures'!$B:$B,"CyToBroker",'2012Figures'!$G:$G,"E1",'2012Figures'!$E:$E,$B$1)</f>
        <v>0</v>
      </c>
      <c r="P37" s="52">
        <f>SUMIFS('2012Figures'!$J:$J,'2012Figures'!$C:$C,$A37,'2012Figures'!$H:$H,$B37,'2012Figures'!$I:$I,$C37,'2012Figures'!$B:$B,"CyToBroker",'2012Figures'!$G:$G,"P1",'2012Figures'!$E:$E,$B$1)</f>
        <v>0</v>
      </c>
      <c r="R37" s="46" t="str">
        <f t="shared" si="19"/>
        <v/>
      </c>
      <c r="S37" s="46" t="str">
        <f t="shared" si="20"/>
        <v/>
      </c>
      <c r="T37" s="46" t="str">
        <f t="shared" si="21"/>
        <v/>
      </c>
      <c r="U37" s="46" t="str">
        <f t="shared" si="22"/>
        <v/>
      </c>
      <c r="V37" s="46" t="str">
        <f t="shared" si="23"/>
        <v/>
      </c>
    </row>
    <row r="38" spans="1:22" x14ac:dyDescent="0.2">
      <c r="A38" s="1">
        <v>101</v>
      </c>
      <c r="B38" s="1" t="s">
        <v>52</v>
      </c>
      <c r="C38" s="8">
        <v>5</v>
      </c>
      <c r="D38" s="29">
        <f>SUMIFS('2013Figures'!$J:$J,'2013Figures'!$C:$C,$A38,'2013Figures'!$H:$H,$B38,'2013Figures'!$I:$I,$C38,'2013Figures'!$E:$E,$B$1)</f>
        <v>0</v>
      </c>
      <c r="E38" s="9">
        <f>SUMIFS('2013Figures'!$J:$J,'2013Figures'!$C:$C,$A38,'2013Figures'!$H:$H,$B38,'2013Figures'!$I:$I,$C38,'2013Figures'!$B:$B,"BrokerToCy",'2013Figures'!$G:$G,"E1",'2013Figures'!$E:$E,$B$1)</f>
        <v>0</v>
      </c>
      <c r="F38" s="9">
        <f>SUMIFS('2013Figures'!$J:$J,'2013Figures'!$C:$C,$A38,'2013Figures'!$H:$H,$B38,'2013Figures'!$I:$I,$C38,'2013Figures'!$B:$B,"BrokerToCy",'2013Figures'!$G:$G,"P1",'2013Figures'!$E:$E,$B$1)</f>
        <v>0</v>
      </c>
      <c r="G38" s="9">
        <f>SUMIFS('2013Figures'!$J:$J,'2013Figures'!$C:$C,$A38,'2013Figures'!$H:$H,$B38,'2013Figures'!$I:$I,$C38,'2013Figures'!$B:$B,"CyToBroker",'2013Figures'!$G:$G,"E1",'2013Figures'!$E:$E,$B$1)</f>
        <v>0</v>
      </c>
      <c r="H38" s="9">
        <f>SUMIFS('2013Figures'!$J:$J,'2013Figures'!$C:$C,$A38,'2013Figures'!$H:$H,$B38,'2013Figures'!$I:$I,$C38,'2013Figures'!$B:$B,"CyToBroker",'2013Figures'!$G:$G,"P1",'2013Figures'!$E:$E,$B$1)</f>
        <v>0</v>
      </c>
      <c r="J38" s="8">
        <v>201001</v>
      </c>
      <c r="L38" s="42">
        <f>SUMIFS('2012Figures'!$J:$J,'2012Figures'!$C:$C,$A38,'2012Figures'!$H:$H,$B38,'2012Figures'!$I:$I,$C38,'2012Figures'!$E:$E,$B$1)</f>
        <v>0</v>
      </c>
      <c r="M38" s="52">
        <f>SUMIFS('2012Figures'!$J:$J,'2012Figures'!$C:$C,$A38,'2012Figures'!$H:$H,$B38,'2012Figures'!$I:$I,$C38,'2012Figures'!$B:$B,"BrokerToCy",'2012Figures'!$G:$G,"E1",'2012Figures'!$E:$E,$B$1)</f>
        <v>0</v>
      </c>
      <c r="N38" s="52">
        <f>SUMIFS('2012Figures'!$J:$J,'2012Figures'!$C:$C,$A38,'2012Figures'!$H:$H,$B38,'2012Figures'!$I:$I,$C38,'2012Figures'!$B:$B,"BrokerToCy",'2012Figures'!$G:$G,"P1",'2012Figures'!$E:$E,$B$1)</f>
        <v>0</v>
      </c>
      <c r="O38" s="52">
        <f>SUMIFS('2012Figures'!$J:$J,'2012Figures'!$C:$C,$A38,'2012Figures'!$H:$H,$B38,'2012Figures'!$I:$I,$C38,'2012Figures'!$B:$B,"CyToBroker",'2012Figures'!$G:$G,"E1",'2012Figures'!$E:$E,$B$1)</f>
        <v>0</v>
      </c>
      <c r="P38" s="52">
        <f>SUMIFS('2012Figures'!$J:$J,'2012Figures'!$C:$C,$A38,'2012Figures'!$H:$H,$B38,'2012Figures'!$I:$I,$C38,'2012Figures'!$B:$B,"CyToBroker",'2012Figures'!$G:$G,"P1",'2012Figures'!$E:$E,$B$1)</f>
        <v>0</v>
      </c>
      <c r="R38" s="46" t="str">
        <f t="shared" si="19"/>
        <v/>
      </c>
      <c r="S38" s="46" t="str">
        <f t="shared" si="20"/>
        <v/>
      </c>
      <c r="T38" s="46" t="str">
        <f t="shared" si="21"/>
        <v/>
      </c>
      <c r="U38" s="46" t="str">
        <f t="shared" si="22"/>
        <v/>
      </c>
      <c r="V38" s="46" t="str">
        <f t="shared" si="23"/>
        <v/>
      </c>
    </row>
    <row r="39" spans="1:22" x14ac:dyDescent="0.2">
      <c r="A39" s="1">
        <v>101</v>
      </c>
      <c r="B39" s="1" t="s">
        <v>52</v>
      </c>
      <c r="C39" s="8">
        <v>4</v>
      </c>
      <c r="D39" s="29">
        <f>SUMIFS('2013Figures'!$J:$J,'2013Figures'!$C:$C,$A39,'2013Figures'!$H:$H,$B39,'2013Figures'!$I:$I,$C39,'2013Figures'!$E:$E,$B$1)</f>
        <v>0</v>
      </c>
      <c r="E39" s="9">
        <f>SUMIFS('2013Figures'!$J:$J,'2013Figures'!$C:$C,$A39,'2013Figures'!$H:$H,$B39,'2013Figures'!$I:$I,$C39,'2013Figures'!$B:$B,"BrokerToCy",'2013Figures'!$G:$G,"E1",'2013Figures'!$E:$E,$B$1)</f>
        <v>0</v>
      </c>
      <c r="F39" s="9">
        <f>SUMIFS('2013Figures'!$J:$J,'2013Figures'!$C:$C,$A39,'2013Figures'!$H:$H,$B39,'2013Figures'!$I:$I,$C39,'2013Figures'!$B:$B,"BrokerToCy",'2013Figures'!$G:$G,"P1",'2013Figures'!$E:$E,$B$1)</f>
        <v>0</v>
      </c>
      <c r="G39" s="9">
        <f>SUMIFS('2013Figures'!$J:$J,'2013Figures'!$C:$C,$A39,'2013Figures'!$H:$H,$B39,'2013Figures'!$I:$I,$C39,'2013Figures'!$B:$B,"CyToBroker",'2013Figures'!$G:$G,"E1",'2013Figures'!$E:$E,$B$1)</f>
        <v>0</v>
      </c>
      <c r="H39" s="9">
        <f>SUMIFS('2013Figures'!$J:$J,'2013Figures'!$C:$C,$A39,'2013Figures'!$H:$H,$B39,'2013Figures'!$I:$I,$C39,'2013Figures'!$B:$B,"CyToBroker",'2013Figures'!$G:$G,"P1",'2013Figures'!$E:$E,$B$1)</f>
        <v>0</v>
      </c>
      <c r="J39" s="8">
        <v>200901</v>
      </c>
      <c r="L39" s="42">
        <f>SUMIFS('2012Figures'!$J:$J,'2012Figures'!$C:$C,$A39,'2012Figures'!$H:$H,$B39,'2012Figures'!$I:$I,$C39,'2012Figures'!$E:$E,$B$1)</f>
        <v>0</v>
      </c>
      <c r="M39" s="52">
        <f>SUMIFS('2012Figures'!$J:$J,'2012Figures'!$C:$C,$A39,'2012Figures'!$H:$H,$B39,'2012Figures'!$I:$I,$C39,'2012Figures'!$B:$B,"BrokerToCy",'2012Figures'!$G:$G,"E1",'2012Figures'!$E:$E,$B$1)</f>
        <v>0</v>
      </c>
      <c r="N39" s="52">
        <f>SUMIFS('2012Figures'!$J:$J,'2012Figures'!$C:$C,$A39,'2012Figures'!$H:$H,$B39,'2012Figures'!$I:$I,$C39,'2012Figures'!$B:$B,"BrokerToCy",'2012Figures'!$G:$G,"P1",'2012Figures'!$E:$E,$B$1)</f>
        <v>0</v>
      </c>
      <c r="O39" s="52">
        <f>SUMIFS('2012Figures'!$J:$J,'2012Figures'!$C:$C,$A39,'2012Figures'!$H:$H,$B39,'2012Figures'!$I:$I,$C39,'2012Figures'!$B:$B,"CyToBroker",'2012Figures'!$G:$G,"E1",'2012Figures'!$E:$E,$B$1)</f>
        <v>0</v>
      </c>
      <c r="P39" s="52">
        <f>SUMIFS('2012Figures'!$J:$J,'2012Figures'!$C:$C,$A39,'2012Figures'!$H:$H,$B39,'2012Figures'!$I:$I,$C39,'2012Figures'!$B:$B,"CyToBroker",'2012Figures'!$G:$G,"P1",'2012Figures'!$E:$E,$B$1)</f>
        <v>0</v>
      </c>
      <c r="R39" s="46" t="str">
        <f t="shared" si="19"/>
        <v/>
      </c>
      <c r="S39" s="46" t="str">
        <f t="shared" si="20"/>
        <v/>
      </c>
      <c r="T39" s="46" t="str">
        <f t="shared" si="21"/>
        <v/>
      </c>
      <c r="U39" s="46" t="str">
        <f t="shared" si="22"/>
        <v/>
      </c>
      <c r="V39" s="46" t="str">
        <f t="shared" si="23"/>
        <v/>
      </c>
    </row>
    <row r="40" spans="1:22" x14ac:dyDescent="0.2">
      <c r="A40" s="1">
        <v>101</v>
      </c>
      <c r="B40" s="1" t="s">
        <v>52</v>
      </c>
      <c r="C40" s="8">
        <v>3</v>
      </c>
      <c r="D40" s="29">
        <f>SUMIFS('2013Figures'!$J:$J,'2013Figures'!$C:$C,$A40,'2013Figures'!$H:$H,$B40,'2013Figures'!$I:$I,$C40,'2013Figures'!$E:$E,$B$1)</f>
        <v>0</v>
      </c>
      <c r="E40" s="9">
        <f>SUMIFS('2013Figures'!$J:$J,'2013Figures'!$C:$C,$A40,'2013Figures'!$H:$H,$B40,'2013Figures'!$I:$I,$C40,'2013Figures'!$B:$B,"BrokerToCy",'2013Figures'!$G:$G,"E1",'2013Figures'!$E:$E,$B$1)</f>
        <v>0</v>
      </c>
      <c r="F40" s="9">
        <f>SUMIFS('2013Figures'!$J:$J,'2013Figures'!$C:$C,$A40,'2013Figures'!$H:$H,$B40,'2013Figures'!$I:$I,$C40,'2013Figures'!$B:$B,"BrokerToCy",'2013Figures'!$G:$G,"P1",'2013Figures'!$E:$E,$B$1)</f>
        <v>0</v>
      </c>
      <c r="G40" s="9">
        <f>SUMIFS('2013Figures'!$J:$J,'2013Figures'!$C:$C,$A40,'2013Figures'!$H:$H,$B40,'2013Figures'!$I:$I,$C40,'2013Figures'!$B:$B,"CyToBroker",'2013Figures'!$G:$G,"E1",'2013Figures'!$E:$E,$B$1)</f>
        <v>0</v>
      </c>
      <c r="H40" s="9">
        <f>SUMIFS('2013Figures'!$J:$J,'2013Figures'!$C:$C,$A40,'2013Figures'!$H:$H,$B40,'2013Figures'!$I:$I,$C40,'2013Figures'!$B:$B,"CyToBroker",'2013Figures'!$G:$G,"P1",'2013Figures'!$E:$E,$B$1)</f>
        <v>0</v>
      </c>
      <c r="J40" s="8">
        <v>200801</v>
      </c>
      <c r="L40" s="42">
        <f>SUMIFS('2012Figures'!$J:$J,'2012Figures'!$C:$C,$A40,'2012Figures'!$H:$H,$B40,'2012Figures'!$I:$I,$C40,'2012Figures'!$E:$E,$B$1)</f>
        <v>0</v>
      </c>
      <c r="M40" s="52">
        <f>SUMIFS('2012Figures'!$J:$J,'2012Figures'!$C:$C,$A40,'2012Figures'!$H:$H,$B40,'2012Figures'!$I:$I,$C40,'2012Figures'!$B:$B,"BrokerToCy",'2012Figures'!$G:$G,"E1",'2012Figures'!$E:$E,$B$1)</f>
        <v>0</v>
      </c>
      <c r="N40" s="52">
        <f>SUMIFS('2012Figures'!$J:$J,'2012Figures'!$C:$C,$A40,'2012Figures'!$H:$H,$B40,'2012Figures'!$I:$I,$C40,'2012Figures'!$B:$B,"BrokerToCy",'2012Figures'!$G:$G,"P1",'2012Figures'!$E:$E,$B$1)</f>
        <v>0</v>
      </c>
      <c r="O40" s="52">
        <f>SUMIFS('2012Figures'!$J:$J,'2012Figures'!$C:$C,$A40,'2012Figures'!$H:$H,$B40,'2012Figures'!$I:$I,$C40,'2012Figures'!$B:$B,"CyToBroker",'2012Figures'!$G:$G,"E1",'2012Figures'!$E:$E,$B$1)</f>
        <v>0</v>
      </c>
      <c r="P40" s="52">
        <f>SUMIFS('2012Figures'!$J:$J,'2012Figures'!$C:$C,$A40,'2012Figures'!$H:$H,$B40,'2012Figures'!$I:$I,$C40,'2012Figures'!$B:$B,"CyToBroker",'2012Figures'!$G:$G,"P1",'2012Figures'!$E:$E,$B$1)</f>
        <v>0</v>
      </c>
      <c r="R40" s="46" t="str">
        <f t="shared" si="19"/>
        <v/>
      </c>
      <c r="S40" s="46" t="str">
        <f t="shared" si="20"/>
        <v/>
      </c>
      <c r="T40" s="46" t="str">
        <f t="shared" si="21"/>
        <v/>
      </c>
      <c r="U40" s="46" t="str">
        <f t="shared" si="22"/>
        <v/>
      </c>
      <c r="V40" s="46" t="str">
        <f t="shared" si="23"/>
        <v/>
      </c>
    </row>
    <row r="41" spans="1:22" x14ac:dyDescent="0.2">
      <c r="A41" s="1">
        <v>101</v>
      </c>
      <c r="B41" s="1" t="s">
        <v>52</v>
      </c>
      <c r="C41" s="8">
        <v>2</v>
      </c>
      <c r="D41" s="29">
        <f>SUMIFS('2013Figures'!$J:$J,'2013Figures'!$C:$C,$A41,'2013Figures'!$H:$H,$B41,'2013Figures'!$I:$I,$C41,'2013Figures'!$E:$E,$B$1)</f>
        <v>0</v>
      </c>
      <c r="E41" s="9">
        <f>SUMIFS('2013Figures'!$J:$J,'2013Figures'!$C:$C,$A41,'2013Figures'!$H:$H,$B41,'2013Figures'!$I:$I,$C41,'2013Figures'!$B:$B,"BrokerToCy",'2013Figures'!$G:$G,"E1",'2013Figures'!$E:$E,$B$1)</f>
        <v>0</v>
      </c>
      <c r="F41" s="9">
        <f>SUMIFS('2013Figures'!$J:$J,'2013Figures'!$C:$C,$A41,'2013Figures'!$H:$H,$B41,'2013Figures'!$I:$I,$C41,'2013Figures'!$B:$B,"BrokerToCy",'2013Figures'!$G:$G,"P1",'2013Figures'!$E:$E,$B$1)</f>
        <v>0</v>
      </c>
      <c r="G41" s="9">
        <f>SUMIFS('2013Figures'!$J:$J,'2013Figures'!$C:$C,$A41,'2013Figures'!$H:$H,$B41,'2013Figures'!$I:$I,$C41,'2013Figures'!$B:$B,"CyToBroker",'2013Figures'!$G:$G,"E1",'2013Figures'!$E:$E,$B$1)</f>
        <v>0</v>
      </c>
      <c r="H41" s="9">
        <f>SUMIFS('2013Figures'!$J:$J,'2013Figures'!$C:$C,$A41,'2013Figures'!$H:$H,$B41,'2013Figures'!$I:$I,$C41,'2013Figures'!$B:$B,"CyToBroker",'2013Figures'!$G:$G,"P1",'2013Figures'!$E:$E,$B$1)</f>
        <v>0</v>
      </c>
      <c r="J41" s="8">
        <v>200701</v>
      </c>
      <c r="L41" s="42">
        <f>SUMIFS('2012Figures'!$J:$J,'2012Figures'!$C:$C,$A41,'2012Figures'!$H:$H,$B41,'2012Figures'!$I:$I,$C41,'2012Figures'!$E:$E,$B$1)</f>
        <v>0</v>
      </c>
      <c r="M41" s="52">
        <f>SUMIFS('2012Figures'!$J:$J,'2012Figures'!$C:$C,$A41,'2012Figures'!$H:$H,$B41,'2012Figures'!$I:$I,$C41,'2012Figures'!$B:$B,"BrokerToCy",'2012Figures'!$G:$G,"E1",'2012Figures'!$E:$E,$B$1)</f>
        <v>0</v>
      </c>
      <c r="N41" s="52">
        <f>SUMIFS('2012Figures'!$J:$J,'2012Figures'!$C:$C,$A41,'2012Figures'!$H:$H,$B41,'2012Figures'!$I:$I,$C41,'2012Figures'!$B:$B,"BrokerToCy",'2012Figures'!$G:$G,"P1",'2012Figures'!$E:$E,$B$1)</f>
        <v>0</v>
      </c>
      <c r="O41" s="52">
        <f>SUMIFS('2012Figures'!$J:$J,'2012Figures'!$C:$C,$A41,'2012Figures'!$H:$H,$B41,'2012Figures'!$I:$I,$C41,'2012Figures'!$B:$B,"CyToBroker",'2012Figures'!$G:$G,"E1",'2012Figures'!$E:$E,$B$1)</f>
        <v>0</v>
      </c>
      <c r="P41" s="52">
        <f>SUMIFS('2012Figures'!$J:$J,'2012Figures'!$C:$C,$A41,'2012Figures'!$H:$H,$B41,'2012Figures'!$I:$I,$C41,'2012Figures'!$B:$B,"CyToBroker",'2012Figures'!$G:$G,"P1",'2012Figures'!$E:$E,$B$1)</f>
        <v>0</v>
      </c>
      <c r="R41" s="46" t="str">
        <f t="shared" si="19"/>
        <v/>
      </c>
      <c r="S41" s="46" t="str">
        <f t="shared" si="20"/>
        <v/>
      </c>
      <c r="T41" s="46" t="str">
        <f t="shared" si="21"/>
        <v/>
      </c>
      <c r="U41" s="46" t="str">
        <f t="shared" si="22"/>
        <v/>
      </c>
      <c r="V41" s="46" t="str">
        <f t="shared" si="23"/>
        <v/>
      </c>
    </row>
    <row r="42" spans="1:22" x14ac:dyDescent="0.2">
      <c r="A42" s="1">
        <v>101</v>
      </c>
      <c r="B42" s="1" t="s">
        <v>52</v>
      </c>
      <c r="C42" s="8">
        <v>1</v>
      </c>
      <c r="D42" s="29">
        <f>SUMIFS('2013Figures'!$J:$J,'2013Figures'!$C:$C,$A42,'2013Figures'!$H:$H,$B42,'2013Figures'!$I:$I,$C42,'2013Figures'!$E:$E,$B$1)</f>
        <v>0</v>
      </c>
      <c r="E42" s="9">
        <f>SUMIFS('2013Figures'!$J:$J,'2013Figures'!$C:$C,$A42,'2013Figures'!$H:$H,$B42,'2013Figures'!$I:$I,$C42,'2013Figures'!$B:$B,"BrokerToCy",'2013Figures'!$G:$G,"E1",'2013Figures'!$E:$E,$B$1)</f>
        <v>0</v>
      </c>
      <c r="F42" s="9">
        <f>SUMIFS('2013Figures'!$J:$J,'2013Figures'!$C:$C,$A42,'2013Figures'!$H:$H,$B42,'2013Figures'!$I:$I,$C42,'2013Figures'!$B:$B,"BrokerToCy",'2013Figures'!$G:$G,"P1",'2013Figures'!$E:$E,$B$1)</f>
        <v>0</v>
      </c>
      <c r="G42" s="9">
        <f>SUMIFS('2013Figures'!$J:$J,'2013Figures'!$C:$C,$A42,'2013Figures'!$H:$H,$B42,'2013Figures'!$I:$I,$C42,'2013Figures'!$B:$B,"CyToBroker",'2013Figures'!$G:$G,"E1",'2013Figures'!$E:$E,$B$1)</f>
        <v>0</v>
      </c>
      <c r="H42" s="9">
        <f>SUMIFS('2013Figures'!$J:$J,'2013Figures'!$C:$C,$A42,'2013Figures'!$H:$H,$B42,'2013Figures'!$I:$I,$C42,'2013Figures'!$B:$B,"CyToBroker",'2013Figures'!$G:$G,"P1",'2013Figures'!$E:$E,$B$1)</f>
        <v>0</v>
      </c>
      <c r="J42" s="8">
        <v>200601</v>
      </c>
      <c r="L42" s="42">
        <f>SUMIFS('2012Figures'!$J:$J,'2012Figures'!$C:$C,$A42,'2012Figures'!$H:$H,$B42,'2012Figures'!$I:$I,$C42,'2012Figures'!$E:$E,$B$1)</f>
        <v>0</v>
      </c>
      <c r="M42" s="52">
        <f>SUMIFS('2012Figures'!$J:$J,'2012Figures'!$C:$C,$A42,'2012Figures'!$H:$H,$B42,'2012Figures'!$I:$I,$C42,'2012Figures'!$B:$B,"BrokerToCy",'2012Figures'!$G:$G,"E1",'2012Figures'!$E:$E,$B$1)</f>
        <v>0</v>
      </c>
      <c r="N42" s="52">
        <f>SUMIFS('2012Figures'!$J:$J,'2012Figures'!$C:$C,$A42,'2012Figures'!$H:$H,$B42,'2012Figures'!$I:$I,$C42,'2012Figures'!$B:$B,"BrokerToCy",'2012Figures'!$G:$G,"P1",'2012Figures'!$E:$E,$B$1)</f>
        <v>0</v>
      </c>
      <c r="O42" s="52">
        <f>SUMIFS('2012Figures'!$J:$J,'2012Figures'!$C:$C,$A42,'2012Figures'!$H:$H,$B42,'2012Figures'!$I:$I,$C42,'2012Figures'!$B:$B,"CyToBroker",'2012Figures'!$G:$G,"E1",'2012Figures'!$E:$E,$B$1)</f>
        <v>0</v>
      </c>
      <c r="P42" s="52">
        <f>SUMIFS('2012Figures'!$J:$J,'2012Figures'!$C:$C,$A42,'2012Figures'!$H:$H,$B42,'2012Figures'!$I:$I,$C42,'2012Figures'!$B:$B,"CyToBroker",'2012Figures'!$G:$G,"P1",'2012Figures'!$E:$E,$B$1)</f>
        <v>0</v>
      </c>
      <c r="R42" s="46" t="str">
        <f t="shared" si="19"/>
        <v/>
      </c>
      <c r="S42" s="46" t="str">
        <f t="shared" si="20"/>
        <v/>
      </c>
      <c r="T42" s="46" t="str">
        <f t="shared" si="21"/>
        <v/>
      </c>
      <c r="U42" s="46" t="str">
        <f t="shared" si="22"/>
        <v/>
      </c>
      <c r="V42" s="46" t="str">
        <f t="shared" si="23"/>
        <v/>
      </c>
    </row>
    <row r="43" spans="1:22" x14ac:dyDescent="0.2">
      <c r="A43" s="1">
        <v>101</v>
      </c>
      <c r="B43" s="1" t="s">
        <v>52</v>
      </c>
      <c r="D43" s="29">
        <f>SUMIFS('2013Figures'!$J:$J,'2013Figures'!$C:$C,$A43,'2013Figures'!$I:$I,"",'2013Figures'!$E:$E,$B$1)</f>
        <v>1</v>
      </c>
      <c r="E43" s="9">
        <f>SUMIFS('2013Figures'!$J:$J,'2013Figures'!$C:$C,$A43,'2013Figures'!$I:$I,"",'2013Figures'!$B:$B,"BrokerToCy",'2013Figures'!$G:$G,"E1",'2013Figures'!$E:$E,$B$1)</f>
        <v>0</v>
      </c>
      <c r="F43" s="9">
        <f>SUMIFS('2013Figures'!$J:$J,'2013Figures'!$C:$C,$A43,'2013Figures'!$I:$I,"",'2013Figures'!$B:$B,"BrokerToCy",'2013Figures'!$G:$G,"P1",'2013Figures'!$E:$E,$B$1)</f>
        <v>0</v>
      </c>
      <c r="G43" s="9">
        <f>SUMIFS('2013Figures'!$J:$J,'2013Figures'!$C:$C,$A43,'2013Figures'!$I:$I,"",'2013Figures'!$B:$B,"CyToBroker",'2013Figures'!$G:$G,"E1",'2013Figures'!$E:$E,$B$1)</f>
        <v>1</v>
      </c>
      <c r="H43" s="9">
        <f>SUMIFS('2013Figures'!$J:$J,'2013Figures'!$C:$C,$A43,'2013Figures'!$I:$I,"",'2013Figures'!$B:$B,"CyToBroker",'2013Figures'!$G:$G,"P1",'2013Figures'!$E:$E,$B$1)</f>
        <v>0</v>
      </c>
      <c r="J43" s="8" t="s">
        <v>131</v>
      </c>
      <c r="L43" s="42">
        <f>SUMIFS('2012Figures'!$J:$J,'2012Figures'!$C:$C,$A43,'2012Figures'!$I:$I,"",'2012Figures'!$E:$E,$B$1)</f>
        <v>18</v>
      </c>
      <c r="M43" s="52">
        <f>SUMIFS('2012Figures'!$J:$J,'2012Figures'!$C:$C,$A43,'2012Figures'!$I:$I,"",'2012Figures'!$B:$B,"BrokerToCy",'2012Figures'!$G:$G,"E1",'2012Figures'!$E:$E,$B$1)</f>
        <v>0</v>
      </c>
      <c r="N43" s="52">
        <f>SUMIFS('2012Figures'!$J:$J,'2012Figures'!$C:$C,$A43,'2012Figures'!$I:$I,"",'2012Figures'!$B:$B,"BrokerToCy",'2012Figures'!$G:$G,"P1",'2012Figures'!$E:$E,$B$1)</f>
        <v>0</v>
      </c>
      <c r="O43" s="52">
        <f>SUMIFS('2012Figures'!$J:$J,'2012Figures'!$C:$C,$A43,'2012Figures'!$I:$I,"",'2012Figures'!$B:$B,"CyToBroker",'2012Figures'!$G:$G,"E1",'2012Figures'!$E:$E,$B$1)</f>
        <v>18</v>
      </c>
      <c r="P43" s="52">
        <f>SUMIFS('2012Figures'!$J:$J,'2012Figures'!$C:$C,$A43,'2012Figures'!$I:$I,"",'2012Figures'!$B:$B,"CyToBroker",'2012Figures'!$G:$G,"P1",'2012Figures'!$E:$E,$B$1)</f>
        <v>0</v>
      </c>
      <c r="R43" s="46">
        <f t="shared" si="19"/>
        <v>-0.94</v>
      </c>
      <c r="S43" s="46" t="str">
        <f t="shared" si="20"/>
        <v/>
      </c>
      <c r="T43" s="46" t="str">
        <f t="shared" si="21"/>
        <v/>
      </c>
      <c r="U43" s="46">
        <f t="shared" si="22"/>
        <v>-0.94</v>
      </c>
      <c r="V43" s="46" t="str">
        <f t="shared" si="23"/>
        <v/>
      </c>
    </row>
    <row r="44" spans="1:22" x14ac:dyDescent="0.2">
      <c r="A44" s="21"/>
      <c r="B44" s="21" t="s">
        <v>92</v>
      </c>
      <c r="C44" s="22"/>
      <c r="D44" s="23">
        <f>SUM(E44:H44)</f>
        <v>1</v>
      </c>
      <c r="E44" s="23">
        <f t="shared" ref="E44:H44" si="24">SUM(E32:E43)</f>
        <v>0</v>
      </c>
      <c r="F44" s="23">
        <f t="shared" si="24"/>
        <v>0</v>
      </c>
      <c r="G44" s="23">
        <f t="shared" si="24"/>
        <v>1</v>
      </c>
      <c r="H44" s="23">
        <f t="shared" si="24"/>
        <v>0</v>
      </c>
      <c r="I44" s="21"/>
      <c r="J44" s="22"/>
      <c r="K44" s="21"/>
      <c r="L44" s="43">
        <f>SUM(M44:P44)</f>
        <v>18</v>
      </c>
      <c r="M44" s="43">
        <f t="shared" ref="M44:P44" si="25">SUM(M32:M43)</f>
        <v>0</v>
      </c>
      <c r="N44" s="43">
        <f t="shared" si="25"/>
        <v>0</v>
      </c>
      <c r="O44" s="43">
        <f t="shared" si="25"/>
        <v>18</v>
      </c>
      <c r="P44" s="43">
        <f t="shared" si="25"/>
        <v>0</v>
      </c>
      <c r="Q44" s="21"/>
      <c r="R44" s="21"/>
      <c r="S44" s="21"/>
      <c r="T44" s="21"/>
      <c r="U44" s="21"/>
      <c r="V44" s="21"/>
    </row>
    <row r="45" spans="1:22" x14ac:dyDescent="0.2">
      <c r="A45" s="28">
        <v>103</v>
      </c>
      <c r="B45" s="28" t="s">
        <v>55</v>
      </c>
      <c r="C45" s="17" t="s">
        <v>88</v>
      </c>
      <c r="D45" s="18">
        <f>SUMIFS('2013Figures'!$J:$J,'2013Figures'!$C:$C,$A45,'2013Figures'!$E:$E,$B$1)</f>
        <v>0</v>
      </c>
      <c r="E45" s="18">
        <f>SUMIFS('2013Figures'!$J:$J,'2013Figures'!$C:$C,$A45,'2013Figures'!$B:$B,"BrokerToCy",'2013Figures'!$G:$G,"E1",'2013Figures'!$E:$E,$B$1)</f>
        <v>0</v>
      </c>
      <c r="F45" s="18">
        <f>SUMIFS('2013Figures'!$J:$J,'2013Figures'!$C:$C,$A45,'2013Figures'!$B:$B,"BrokerToCy",'2013Figures'!$G:$G,"P1",'2013Figures'!$E:$E,$B$1)</f>
        <v>0</v>
      </c>
      <c r="G45" s="18">
        <f>SUMIFS('2013Figures'!$J:$J,'2013Figures'!$C:$C,$A45,'2013Figures'!$B:$B,"CyToBroker",'2013Figures'!$G:$G,"E1",'2013Figures'!$E:$E,$B$1)</f>
        <v>0</v>
      </c>
      <c r="H45" s="18">
        <f>SUMIFS('2013Figures'!$J:$J,'2013Figures'!$C:$C,$A45,'2013Figures'!$B:$B,"CyToBroker",'2013Figures'!$G:$G,"P1",'2013Figures'!$E:$E,$B$1)</f>
        <v>0</v>
      </c>
      <c r="I45" s="28"/>
      <c r="J45" s="17"/>
      <c r="K45" s="28"/>
      <c r="L45" s="50">
        <f>SUMIFS('2012Figures'!$J:$J,'2012Figures'!$C:$C,$A45,'2012Figures'!$E:$E,$B$1)</f>
        <v>0</v>
      </c>
      <c r="M45" s="50">
        <f>SUMIFS('2012Figures'!$J:$J,'2012Figures'!$C:$C,$A45,'2012Figures'!$B:$B,"BrokerToCy",'2012Figures'!$G:$G,"E1",'2012Figures'!$E:$E,$B$1)</f>
        <v>0</v>
      </c>
      <c r="N45" s="50">
        <f>SUMIFS('2012Figures'!$J:$J,'2012Figures'!$C:$C,$A45,'2012Figures'!$B:$B,"BrokerToCy",'2012Figures'!$G:$G,"P1",'2012Figures'!$E:$E,$B$1)</f>
        <v>0</v>
      </c>
      <c r="O45" s="50">
        <f>SUMIFS('2012Figures'!$J:$J,'2012Figures'!$C:$C,$A45,'2012Figures'!$B:$B,"CyToBroker",'2012Figures'!$G:$G,"E1",'2012Figures'!$E:$E,$B$1)</f>
        <v>0</v>
      </c>
      <c r="P45" s="50">
        <f>SUMIFS('2012Figures'!$J:$J,'2012Figures'!$C:$C,$A45,'2012Figures'!$B:$B,"CyToBroker",'2012Figures'!$G:$G,"P1",'2012Figures'!$E:$E,$B$1)</f>
        <v>0</v>
      </c>
      <c r="Q45" s="28"/>
      <c r="R45" s="46" t="str">
        <f t="shared" ref="R45:V108" si="26">IF(L45=0,"",ROUND(D45/L45-1,2))</f>
        <v/>
      </c>
      <c r="S45" s="46" t="str">
        <f t="shared" ref="S45:S108" si="27">IF(M45=0,"",ROUND(E45/M45-1,2))</f>
        <v/>
      </c>
      <c r="T45" s="46" t="str">
        <f t="shared" ref="T45:T108" si="28">IF(N45=0,"",ROUND(F45/N45-1,2))</f>
        <v/>
      </c>
      <c r="U45" s="46" t="str">
        <f t="shared" ref="U45:U108" si="29">IF(O45=0,"",ROUND(G45/O45-1,2))</f>
        <v/>
      </c>
      <c r="V45" s="46" t="str">
        <f t="shared" ref="V45:V108" si="30">IF(P45=0,"",ROUND(H45/P45-1,2))</f>
        <v/>
      </c>
    </row>
    <row r="46" spans="1:22" x14ac:dyDescent="0.2">
      <c r="A46" s="1">
        <v>103</v>
      </c>
      <c r="B46" s="1">
        <v>1</v>
      </c>
      <c r="C46" s="8">
        <v>6</v>
      </c>
      <c r="D46" s="29">
        <f>SUMIFS('2013Figures'!$J:$J,'2013Figures'!$C:$C,$A46,'2013Figures'!$H:$H,$B46,'2013Figures'!$I:$I,$C46,'2013Figures'!$E:$E,$B$1)</f>
        <v>0</v>
      </c>
      <c r="E46" s="9">
        <f>SUMIFS('2013Figures'!$J:$J,'2013Figures'!$C:$C,$A46,'2013Figures'!$H:$H,$B46,'2013Figures'!$I:$I,$C46,'2013Figures'!$B:$B,"BrokerToCy",'2013Figures'!$G:$G,"E1",'2013Figures'!$E:$E,$B$1)</f>
        <v>0</v>
      </c>
      <c r="F46" s="9">
        <f>SUMIFS('2013Figures'!$J:$J,'2013Figures'!$C:$C,$A46,'2013Figures'!$H:$H,$B46,'2013Figures'!$I:$I,$C46,'2013Figures'!$B:$B,"BrokerToCy",'2013Figures'!$G:$G,"P1",'2013Figures'!$E:$E,$B$1)</f>
        <v>0</v>
      </c>
      <c r="G46" s="9">
        <f>SUMIFS('2013Figures'!$J:$J,'2013Figures'!$C:$C,$A46,'2013Figures'!$H:$H,$B46,'2013Figures'!$I:$I,$C46,'2013Figures'!$B:$B,"CyToBroker",'2013Figures'!$G:$G,"E1",'2013Figures'!$E:$E,$B$1)</f>
        <v>0</v>
      </c>
      <c r="H46" s="9">
        <f>SUMIFS('2013Figures'!$J:$J,'2013Figures'!$C:$C,$A46,'2013Figures'!$H:$H,$B46,'2013Figures'!$I:$I,$C46,'2013Figures'!$B:$B,"CyToBroker",'2013Figures'!$G:$G,"P1",'2013Figures'!$E:$E,$B$1)</f>
        <v>0</v>
      </c>
      <c r="J46" s="8" t="s">
        <v>146</v>
      </c>
      <c r="L46" s="42">
        <f>SUMIFS('2012Figures'!$J:$J,'2012Figures'!$C:$C,$A46,'2012Figures'!$H:$H,$B46,'2012Figures'!$I:$I,$C46,'2012Figures'!$E:$E,$B$1)</f>
        <v>0</v>
      </c>
      <c r="M46" s="52">
        <f>SUMIFS('2012Figures'!$J:$J,'2012Figures'!$C:$C,$A46,'2012Figures'!$H:$H,$B46,'2012Figures'!$I:$I,$C46,'2012Figures'!$B:$B,"BrokerToCy",'2012Figures'!$G:$G,"E1",'2012Figures'!$E:$E,$B$1)</f>
        <v>0</v>
      </c>
      <c r="N46" s="52">
        <f>SUMIFS('2012Figures'!$J:$J,'2012Figures'!$C:$C,$A46,'2012Figures'!$H:$H,$B46,'2012Figures'!$I:$I,$C46,'2012Figures'!$B:$B,"BrokerToCy",'2012Figures'!$G:$G,"P1",'2012Figures'!$E:$E,$B$1)</f>
        <v>0</v>
      </c>
      <c r="O46" s="52">
        <f>SUMIFS('2012Figures'!$J:$J,'2012Figures'!$C:$C,$A46,'2012Figures'!$H:$H,$B46,'2012Figures'!$I:$I,$C46,'2012Figures'!$B:$B,"CyToBroker",'2012Figures'!$G:$G,"E1",'2012Figures'!$E:$E,$B$1)</f>
        <v>0</v>
      </c>
      <c r="P46" s="52">
        <f>SUMIFS('2012Figures'!$J:$J,'2012Figures'!$C:$C,$A46,'2012Figures'!$H:$H,$B46,'2012Figures'!$I:$I,$C46,'2012Figures'!$B:$B,"CyToBroker",'2012Figures'!$G:$G,"P1",'2012Figures'!$E:$E,$B$1)</f>
        <v>0</v>
      </c>
      <c r="R46" s="46" t="str">
        <f t="shared" si="26"/>
        <v/>
      </c>
      <c r="S46" s="46" t="str">
        <f t="shared" si="27"/>
        <v/>
      </c>
      <c r="T46" s="46" t="str">
        <f t="shared" si="28"/>
        <v/>
      </c>
      <c r="U46" s="46" t="str">
        <f t="shared" si="29"/>
        <v/>
      </c>
      <c r="V46" s="46" t="str">
        <f t="shared" si="30"/>
        <v/>
      </c>
    </row>
    <row r="47" spans="1:22" x14ac:dyDescent="0.2">
      <c r="A47" s="1">
        <v>103</v>
      </c>
      <c r="B47" s="1" t="s">
        <v>55</v>
      </c>
      <c r="C47" s="8">
        <v>11</v>
      </c>
      <c r="D47" s="29">
        <f>SUMIFS('2013Figures'!$J:$J,'2013Figures'!$C:$C,$A47,'2013Figures'!$H:$H,$B47,'2013Figures'!$I:$I,$C47,'2013Figures'!$E:$E,$B$1)</f>
        <v>0</v>
      </c>
      <c r="E47" s="9">
        <f>SUMIFS('2013Figures'!$J:$J,'2013Figures'!$C:$C,$A47,'2013Figures'!$H:$H,$B47,'2013Figures'!$I:$I,$C47,'2013Figures'!$B:$B,"BrokerToCy",'2013Figures'!$G:$G,"E1",'2013Figures'!$E:$E,$B$1)</f>
        <v>0</v>
      </c>
      <c r="F47" s="9">
        <f>SUMIFS('2013Figures'!$J:$J,'2013Figures'!$C:$C,$A47,'2013Figures'!$H:$H,$B47,'2013Figures'!$I:$I,$C47,'2013Figures'!$B:$B,"BrokerToCy",'2013Figures'!$G:$G,"P1",'2013Figures'!$E:$E,$B$1)</f>
        <v>0</v>
      </c>
      <c r="G47" s="9">
        <f>SUMIFS('2013Figures'!$J:$J,'2013Figures'!$C:$C,$A47,'2013Figures'!$H:$H,$B47,'2013Figures'!$I:$I,$C47,'2013Figures'!$B:$B,"CyToBroker",'2013Figures'!$G:$G,"E1",'2013Figures'!$E:$E,$B$1)</f>
        <v>0</v>
      </c>
      <c r="H47" s="9">
        <f>SUMIFS('2013Figures'!$J:$J,'2013Figures'!$C:$C,$A47,'2013Figures'!$H:$H,$B47,'2013Figures'!$I:$I,$C47,'2013Figures'!$B:$B,"CyToBroker",'2013Figures'!$G:$G,"P1",'2013Figures'!$E:$E,$B$1)</f>
        <v>0</v>
      </c>
      <c r="L47" s="42">
        <f>SUMIFS('2012Figures'!$J:$J,'2012Figures'!$C:$C,$A47,'2012Figures'!$H:$H,$B47,'2012Figures'!$I:$I,$C47,'2012Figures'!$E:$E,$B$1)</f>
        <v>0</v>
      </c>
      <c r="M47" s="52">
        <f>SUMIFS('2012Figures'!$J:$J,'2012Figures'!$C:$C,$A47,'2012Figures'!$H:$H,$B47,'2012Figures'!$I:$I,$C47,'2012Figures'!$B:$B,"BrokerToCy",'2012Figures'!$G:$G,"E1",'2012Figures'!$E:$E,$B$1)</f>
        <v>0</v>
      </c>
      <c r="N47" s="52">
        <f>SUMIFS('2012Figures'!$J:$J,'2012Figures'!$C:$C,$A47,'2012Figures'!$H:$H,$B47,'2012Figures'!$I:$I,$C47,'2012Figures'!$B:$B,"BrokerToCy",'2012Figures'!$G:$G,"P1",'2012Figures'!$E:$E,$B$1)</f>
        <v>0</v>
      </c>
      <c r="O47" s="52">
        <f>SUMIFS('2012Figures'!$J:$J,'2012Figures'!$C:$C,$A47,'2012Figures'!$H:$H,$B47,'2012Figures'!$I:$I,$C47,'2012Figures'!$B:$B,"CyToBroker",'2012Figures'!$G:$G,"E1",'2012Figures'!$E:$E,$B$1)</f>
        <v>0</v>
      </c>
      <c r="P47" s="52">
        <f>SUMIFS('2012Figures'!$J:$J,'2012Figures'!$C:$C,$A47,'2012Figures'!$H:$H,$B47,'2012Figures'!$I:$I,$C47,'2012Figures'!$B:$B,"CyToBroker",'2012Figures'!$G:$G,"P1",'2012Figures'!$E:$E,$B$1)</f>
        <v>0</v>
      </c>
      <c r="R47" s="46" t="str">
        <f t="shared" si="26"/>
        <v/>
      </c>
      <c r="S47" s="46" t="str">
        <f t="shared" si="27"/>
        <v/>
      </c>
      <c r="T47" s="46" t="str">
        <f t="shared" si="28"/>
        <v/>
      </c>
      <c r="U47" s="46" t="str">
        <f t="shared" si="29"/>
        <v/>
      </c>
      <c r="V47" s="46" t="str">
        <f t="shared" si="30"/>
        <v/>
      </c>
    </row>
    <row r="48" spans="1:22" x14ac:dyDescent="0.2">
      <c r="A48" s="1">
        <v>103</v>
      </c>
      <c r="B48" s="1" t="s">
        <v>55</v>
      </c>
      <c r="C48" s="8">
        <v>10</v>
      </c>
      <c r="D48" s="29">
        <f>SUMIFS('2013Figures'!$J:$J,'2013Figures'!$C:$C,$A48,'2013Figures'!$H:$H,$B48,'2013Figures'!$I:$I,$C48,'2013Figures'!$E:$E,$B$1)</f>
        <v>0</v>
      </c>
      <c r="E48" s="9">
        <f>SUMIFS('2013Figures'!$J:$J,'2013Figures'!$C:$C,$A48,'2013Figures'!$H:$H,$B48,'2013Figures'!$I:$I,$C48,'2013Figures'!$B:$B,"BrokerToCy",'2013Figures'!$G:$G,"E1",'2013Figures'!$E:$E,$B$1)</f>
        <v>0</v>
      </c>
      <c r="F48" s="9">
        <f>SUMIFS('2013Figures'!$J:$J,'2013Figures'!$C:$C,$A48,'2013Figures'!$H:$H,$B48,'2013Figures'!$I:$I,$C48,'2013Figures'!$B:$B,"BrokerToCy",'2013Figures'!$G:$G,"P1",'2013Figures'!$E:$E,$B$1)</f>
        <v>0</v>
      </c>
      <c r="G48" s="9">
        <f>SUMIFS('2013Figures'!$J:$J,'2013Figures'!$C:$C,$A48,'2013Figures'!$H:$H,$B48,'2013Figures'!$I:$I,$C48,'2013Figures'!$B:$B,"CyToBroker",'2013Figures'!$G:$G,"E1",'2013Figures'!$E:$E,$B$1)</f>
        <v>0</v>
      </c>
      <c r="H48" s="9">
        <f>SUMIFS('2013Figures'!$J:$J,'2013Figures'!$C:$C,$A48,'2013Figures'!$H:$H,$B48,'2013Figures'!$I:$I,$C48,'2013Figures'!$B:$B,"CyToBroker",'2013Figures'!$G:$G,"P1",'2013Figures'!$E:$E,$B$1)</f>
        <v>0</v>
      </c>
      <c r="J48" s="8">
        <v>201501</v>
      </c>
      <c r="L48" s="42">
        <f>SUMIFS('2012Figures'!$J:$J,'2012Figures'!$C:$C,$A48,'2012Figures'!$H:$H,$B48,'2012Figures'!$I:$I,$C48,'2012Figures'!$E:$E,$B$1)</f>
        <v>0</v>
      </c>
      <c r="M48" s="52">
        <f>SUMIFS('2012Figures'!$J:$J,'2012Figures'!$C:$C,$A48,'2012Figures'!$H:$H,$B48,'2012Figures'!$I:$I,$C48,'2012Figures'!$B:$B,"BrokerToCy",'2012Figures'!$G:$G,"E1",'2012Figures'!$E:$E,$B$1)</f>
        <v>0</v>
      </c>
      <c r="N48" s="52">
        <f>SUMIFS('2012Figures'!$J:$J,'2012Figures'!$C:$C,$A48,'2012Figures'!$H:$H,$B48,'2012Figures'!$I:$I,$C48,'2012Figures'!$B:$B,"BrokerToCy",'2012Figures'!$G:$G,"P1",'2012Figures'!$E:$E,$B$1)</f>
        <v>0</v>
      </c>
      <c r="O48" s="52">
        <f>SUMIFS('2012Figures'!$J:$J,'2012Figures'!$C:$C,$A48,'2012Figures'!$H:$H,$B48,'2012Figures'!$I:$I,$C48,'2012Figures'!$B:$B,"CyToBroker",'2012Figures'!$G:$G,"E1",'2012Figures'!$E:$E,$B$1)</f>
        <v>0</v>
      </c>
      <c r="P48" s="52">
        <f>SUMIFS('2012Figures'!$J:$J,'2012Figures'!$C:$C,$A48,'2012Figures'!$H:$H,$B48,'2012Figures'!$I:$I,$C48,'2012Figures'!$B:$B,"CyToBroker",'2012Figures'!$G:$G,"P1",'2012Figures'!$E:$E,$B$1)</f>
        <v>0</v>
      </c>
      <c r="R48" s="46" t="str">
        <f t="shared" si="26"/>
        <v/>
      </c>
      <c r="S48" s="46" t="str">
        <f t="shared" si="27"/>
        <v/>
      </c>
      <c r="T48" s="46" t="str">
        <f t="shared" si="28"/>
        <v/>
      </c>
      <c r="U48" s="46" t="str">
        <f t="shared" si="29"/>
        <v/>
      </c>
      <c r="V48" s="46" t="str">
        <f t="shared" si="30"/>
        <v/>
      </c>
    </row>
    <row r="49" spans="1:22" x14ac:dyDescent="0.2">
      <c r="A49" s="1">
        <v>103</v>
      </c>
      <c r="B49" s="1" t="s">
        <v>55</v>
      </c>
      <c r="C49" s="8">
        <v>9</v>
      </c>
      <c r="D49" s="29">
        <f>SUMIFS('2013Figures'!$J:$J,'2013Figures'!$C:$C,$A49,'2013Figures'!$H:$H,$B49,'2013Figures'!$I:$I,$C49,'2013Figures'!$E:$E,$B$1)</f>
        <v>0</v>
      </c>
      <c r="E49" s="9">
        <f>SUMIFS('2013Figures'!$J:$J,'2013Figures'!$C:$C,$A49,'2013Figures'!$H:$H,$B49,'2013Figures'!$I:$I,$C49,'2013Figures'!$B:$B,"BrokerToCy",'2013Figures'!$G:$G,"E1",'2013Figures'!$E:$E,$B$1)</f>
        <v>0</v>
      </c>
      <c r="F49" s="9">
        <f>SUMIFS('2013Figures'!$J:$J,'2013Figures'!$C:$C,$A49,'2013Figures'!$H:$H,$B49,'2013Figures'!$I:$I,$C49,'2013Figures'!$B:$B,"BrokerToCy",'2013Figures'!$G:$G,"P1",'2013Figures'!$E:$E,$B$1)</f>
        <v>0</v>
      </c>
      <c r="G49" s="9">
        <f>SUMIFS('2013Figures'!$J:$J,'2013Figures'!$C:$C,$A49,'2013Figures'!$H:$H,$B49,'2013Figures'!$I:$I,$C49,'2013Figures'!$B:$B,"CyToBroker",'2013Figures'!$G:$G,"E1",'2013Figures'!$E:$E,$B$1)</f>
        <v>0</v>
      </c>
      <c r="H49" s="9">
        <f>SUMIFS('2013Figures'!$J:$J,'2013Figures'!$C:$C,$A49,'2013Figures'!$H:$H,$B49,'2013Figures'!$I:$I,$C49,'2013Figures'!$B:$B,"CyToBroker",'2013Figures'!$G:$G,"P1",'2013Figures'!$E:$E,$B$1)</f>
        <v>0</v>
      </c>
      <c r="J49" s="8">
        <v>201401</v>
      </c>
      <c r="L49" s="42">
        <f>SUMIFS('2012Figures'!$J:$J,'2012Figures'!$C:$C,$A49,'2012Figures'!$H:$H,$B49,'2012Figures'!$I:$I,$C49,'2012Figures'!$E:$E,$B$1)</f>
        <v>0</v>
      </c>
      <c r="M49" s="52">
        <f>SUMIFS('2012Figures'!$J:$J,'2012Figures'!$C:$C,$A49,'2012Figures'!$H:$H,$B49,'2012Figures'!$I:$I,$C49,'2012Figures'!$B:$B,"BrokerToCy",'2012Figures'!$G:$G,"E1",'2012Figures'!$E:$E,$B$1)</f>
        <v>0</v>
      </c>
      <c r="N49" s="52">
        <f>SUMIFS('2012Figures'!$J:$J,'2012Figures'!$C:$C,$A49,'2012Figures'!$H:$H,$B49,'2012Figures'!$I:$I,$C49,'2012Figures'!$B:$B,"BrokerToCy",'2012Figures'!$G:$G,"P1",'2012Figures'!$E:$E,$B$1)</f>
        <v>0</v>
      </c>
      <c r="O49" s="52">
        <f>SUMIFS('2012Figures'!$J:$J,'2012Figures'!$C:$C,$A49,'2012Figures'!$H:$H,$B49,'2012Figures'!$I:$I,$C49,'2012Figures'!$B:$B,"CyToBroker",'2012Figures'!$G:$G,"E1",'2012Figures'!$E:$E,$B$1)</f>
        <v>0</v>
      </c>
      <c r="P49" s="52">
        <f>SUMIFS('2012Figures'!$J:$J,'2012Figures'!$C:$C,$A49,'2012Figures'!$H:$H,$B49,'2012Figures'!$I:$I,$C49,'2012Figures'!$B:$B,"CyToBroker",'2012Figures'!$G:$G,"P1",'2012Figures'!$E:$E,$B$1)</f>
        <v>0</v>
      </c>
      <c r="R49" s="46" t="str">
        <f t="shared" si="26"/>
        <v/>
      </c>
      <c r="S49" s="46" t="str">
        <f t="shared" si="26"/>
        <v/>
      </c>
      <c r="T49" s="46" t="str">
        <f t="shared" si="26"/>
        <v/>
      </c>
      <c r="U49" s="46" t="str">
        <f t="shared" si="26"/>
        <v/>
      </c>
      <c r="V49" s="46" t="str">
        <f t="shared" si="26"/>
        <v/>
      </c>
    </row>
    <row r="50" spans="1:22" x14ac:dyDescent="0.2">
      <c r="A50" s="1">
        <v>103</v>
      </c>
      <c r="B50" s="1" t="s">
        <v>55</v>
      </c>
      <c r="C50" s="8">
        <v>8</v>
      </c>
      <c r="D50" s="29">
        <f>SUMIFS('2013Figures'!$J:$J,'2013Figures'!$C:$C,$A50,'2013Figures'!$H:$H,$B50,'2013Figures'!$I:$I,$C50,'2013Figures'!$E:$E,$B$1)</f>
        <v>0</v>
      </c>
      <c r="E50" s="9">
        <f>SUMIFS('2013Figures'!$J:$J,'2013Figures'!$C:$C,$A50,'2013Figures'!$H:$H,$B50,'2013Figures'!$I:$I,$C50,'2013Figures'!$B:$B,"BrokerToCy",'2013Figures'!$G:$G,"E1",'2013Figures'!$E:$E,$B$1)</f>
        <v>0</v>
      </c>
      <c r="F50" s="9">
        <f>SUMIFS('2013Figures'!$J:$J,'2013Figures'!$C:$C,$A50,'2013Figures'!$H:$H,$B50,'2013Figures'!$I:$I,$C50,'2013Figures'!$B:$B,"BrokerToCy",'2013Figures'!$G:$G,"P1",'2013Figures'!$E:$E,$B$1)</f>
        <v>0</v>
      </c>
      <c r="G50" s="9">
        <f>SUMIFS('2013Figures'!$J:$J,'2013Figures'!$C:$C,$A50,'2013Figures'!$H:$H,$B50,'2013Figures'!$I:$I,$C50,'2013Figures'!$B:$B,"CyToBroker",'2013Figures'!$G:$G,"E1",'2013Figures'!$E:$E,$B$1)</f>
        <v>0</v>
      </c>
      <c r="H50" s="9">
        <f>SUMIFS('2013Figures'!$J:$J,'2013Figures'!$C:$C,$A50,'2013Figures'!$H:$H,$B50,'2013Figures'!$I:$I,$C50,'2013Figures'!$B:$B,"CyToBroker",'2013Figures'!$G:$G,"P1",'2013Figures'!$E:$E,$B$1)</f>
        <v>0</v>
      </c>
      <c r="I50" s="30"/>
      <c r="J50" s="31">
        <v>201301</v>
      </c>
      <c r="K50" s="30"/>
      <c r="L50" s="42">
        <f>SUMIFS('2012Figures'!$J:$J,'2012Figures'!$C:$C,$A50,'2012Figures'!$H:$H,$B50,'2012Figures'!$I:$I,$C50,'2012Figures'!$E:$E,$B$1)</f>
        <v>0</v>
      </c>
      <c r="M50" s="52">
        <f>SUMIFS('2012Figures'!$J:$J,'2012Figures'!$C:$C,$A50,'2012Figures'!$H:$H,$B50,'2012Figures'!$I:$I,$C50,'2012Figures'!$B:$B,"BrokerToCy",'2012Figures'!$G:$G,"E1",'2012Figures'!$E:$E,$B$1)</f>
        <v>0</v>
      </c>
      <c r="N50" s="52">
        <f>SUMIFS('2012Figures'!$J:$J,'2012Figures'!$C:$C,$A50,'2012Figures'!$H:$H,$B50,'2012Figures'!$I:$I,$C50,'2012Figures'!$B:$B,"BrokerToCy",'2012Figures'!$G:$G,"P1",'2012Figures'!$E:$E,$B$1)</f>
        <v>0</v>
      </c>
      <c r="O50" s="52">
        <f>SUMIFS('2012Figures'!$J:$J,'2012Figures'!$C:$C,$A50,'2012Figures'!$H:$H,$B50,'2012Figures'!$I:$I,$C50,'2012Figures'!$B:$B,"CyToBroker",'2012Figures'!$G:$G,"E1",'2012Figures'!$E:$E,$B$1)</f>
        <v>0</v>
      </c>
      <c r="P50" s="52">
        <f>SUMIFS('2012Figures'!$J:$J,'2012Figures'!$C:$C,$A50,'2012Figures'!$H:$H,$B50,'2012Figures'!$I:$I,$C50,'2012Figures'!$B:$B,"CyToBroker",'2012Figures'!$G:$G,"P1",'2012Figures'!$E:$E,$B$1)</f>
        <v>0</v>
      </c>
      <c r="Q50" s="30"/>
      <c r="R50" s="46" t="str">
        <f t="shared" si="26"/>
        <v/>
      </c>
      <c r="S50" s="46" t="str">
        <f t="shared" si="26"/>
        <v/>
      </c>
      <c r="T50" s="46" t="str">
        <f t="shared" si="26"/>
        <v/>
      </c>
      <c r="U50" s="46" t="str">
        <f t="shared" si="26"/>
        <v/>
      </c>
      <c r="V50" s="46" t="str">
        <f t="shared" si="26"/>
        <v/>
      </c>
    </row>
    <row r="51" spans="1:22" x14ac:dyDescent="0.2">
      <c r="A51" s="1">
        <v>103</v>
      </c>
      <c r="B51" s="1" t="s">
        <v>55</v>
      </c>
      <c r="C51" s="8">
        <v>7</v>
      </c>
      <c r="D51" s="29">
        <f>SUMIFS('2013Figures'!$J:$J,'2013Figures'!$C:$C,$A51,'2013Figures'!$H:$H,$B51,'2013Figures'!$I:$I,$C51,'2013Figures'!$E:$E,$B$1)</f>
        <v>0</v>
      </c>
      <c r="E51" s="9">
        <f>SUMIFS('2013Figures'!$J:$J,'2013Figures'!$C:$C,$A51,'2013Figures'!$H:$H,$B51,'2013Figures'!$I:$I,$C51,'2013Figures'!$B:$B,"BrokerToCy",'2013Figures'!$G:$G,"E1",'2013Figures'!$E:$E,$B$1)</f>
        <v>0</v>
      </c>
      <c r="F51" s="9">
        <f>SUMIFS('2013Figures'!$J:$J,'2013Figures'!$C:$C,$A51,'2013Figures'!$H:$H,$B51,'2013Figures'!$I:$I,$C51,'2013Figures'!$B:$B,"BrokerToCy",'2013Figures'!$G:$G,"P1",'2013Figures'!$E:$E,$B$1)</f>
        <v>0</v>
      </c>
      <c r="G51" s="9">
        <f>SUMIFS('2013Figures'!$J:$J,'2013Figures'!$C:$C,$A51,'2013Figures'!$H:$H,$B51,'2013Figures'!$I:$I,$C51,'2013Figures'!$B:$B,"CyToBroker",'2013Figures'!$G:$G,"E1",'2013Figures'!$E:$E,$B$1)</f>
        <v>0</v>
      </c>
      <c r="H51" s="9">
        <f>SUMIFS('2013Figures'!$J:$J,'2013Figures'!$C:$C,$A51,'2013Figures'!$H:$H,$B51,'2013Figures'!$I:$I,$C51,'2013Figures'!$B:$B,"CyToBroker",'2013Figures'!$G:$G,"P1",'2013Figures'!$E:$E,$B$1)</f>
        <v>0</v>
      </c>
      <c r="J51" s="8">
        <v>201201</v>
      </c>
      <c r="L51" s="42">
        <f>SUMIFS('2012Figures'!$J:$J,'2012Figures'!$C:$C,$A51,'2012Figures'!$H:$H,$B51,'2012Figures'!$I:$I,$C51,'2012Figures'!$E:$E,$B$1)</f>
        <v>0</v>
      </c>
      <c r="M51" s="52">
        <f>SUMIFS('2012Figures'!$J:$J,'2012Figures'!$C:$C,$A51,'2012Figures'!$H:$H,$B51,'2012Figures'!$I:$I,$C51,'2012Figures'!$B:$B,"BrokerToCy",'2012Figures'!$G:$G,"E1",'2012Figures'!$E:$E,$B$1)</f>
        <v>0</v>
      </c>
      <c r="N51" s="52">
        <f>SUMIFS('2012Figures'!$J:$J,'2012Figures'!$C:$C,$A51,'2012Figures'!$H:$H,$B51,'2012Figures'!$I:$I,$C51,'2012Figures'!$B:$B,"BrokerToCy",'2012Figures'!$G:$G,"P1",'2012Figures'!$E:$E,$B$1)</f>
        <v>0</v>
      </c>
      <c r="O51" s="52">
        <f>SUMIFS('2012Figures'!$J:$J,'2012Figures'!$C:$C,$A51,'2012Figures'!$H:$H,$B51,'2012Figures'!$I:$I,$C51,'2012Figures'!$B:$B,"CyToBroker",'2012Figures'!$G:$G,"E1",'2012Figures'!$E:$E,$B$1)</f>
        <v>0</v>
      </c>
      <c r="P51" s="52">
        <f>SUMIFS('2012Figures'!$J:$J,'2012Figures'!$C:$C,$A51,'2012Figures'!$H:$H,$B51,'2012Figures'!$I:$I,$C51,'2012Figures'!$B:$B,"CyToBroker",'2012Figures'!$G:$G,"P1",'2012Figures'!$E:$E,$B$1)</f>
        <v>0</v>
      </c>
      <c r="R51" s="46" t="str">
        <f t="shared" si="26"/>
        <v/>
      </c>
      <c r="S51" s="46" t="str">
        <f t="shared" si="26"/>
        <v/>
      </c>
      <c r="T51" s="46" t="str">
        <f t="shared" si="26"/>
        <v/>
      </c>
      <c r="U51" s="46" t="str">
        <f t="shared" si="26"/>
        <v/>
      </c>
      <c r="V51" s="46" t="str">
        <f t="shared" si="26"/>
        <v/>
      </c>
    </row>
    <row r="52" spans="1:22" x14ac:dyDescent="0.2">
      <c r="A52" s="1">
        <v>103</v>
      </c>
      <c r="B52" s="1" t="s">
        <v>55</v>
      </c>
      <c r="C52" s="8">
        <v>6</v>
      </c>
      <c r="D52" s="29">
        <f>SUMIFS('2013Figures'!$J:$J,'2013Figures'!$C:$C,$A52,'2013Figures'!$H:$H,$B52,'2013Figures'!$I:$I,$C52,'2013Figures'!$E:$E,$B$1)</f>
        <v>0</v>
      </c>
      <c r="E52" s="9">
        <f>SUMIFS('2013Figures'!$J:$J,'2013Figures'!$C:$C,$A52,'2013Figures'!$H:$H,$B52,'2013Figures'!$I:$I,$C52,'2013Figures'!$B:$B,"BrokerToCy",'2013Figures'!$G:$G,"E1",'2013Figures'!$E:$E,$B$1)</f>
        <v>0</v>
      </c>
      <c r="F52" s="9">
        <f>SUMIFS('2013Figures'!$J:$J,'2013Figures'!$C:$C,$A52,'2013Figures'!$H:$H,$B52,'2013Figures'!$I:$I,$C52,'2013Figures'!$B:$B,"BrokerToCy",'2013Figures'!$G:$G,"P1",'2013Figures'!$E:$E,$B$1)</f>
        <v>0</v>
      </c>
      <c r="G52" s="9">
        <f>SUMIFS('2013Figures'!$J:$J,'2013Figures'!$C:$C,$A52,'2013Figures'!$H:$H,$B52,'2013Figures'!$I:$I,$C52,'2013Figures'!$B:$B,"CyToBroker",'2013Figures'!$G:$G,"E1",'2013Figures'!$E:$E,$B$1)</f>
        <v>0</v>
      </c>
      <c r="H52" s="9">
        <f>SUMIFS('2013Figures'!$J:$J,'2013Figures'!$C:$C,$A52,'2013Figures'!$H:$H,$B52,'2013Figures'!$I:$I,$C52,'2013Figures'!$B:$B,"CyToBroker",'2013Figures'!$G:$G,"P1",'2013Figures'!$E:$E,$B$1)</f>
        <v>0</v>
      </c>
      <c r="J52" s="8">
        <v>201101</v>
      </c>
      <c r="L52" s="42">
        <f>SUMIFS('2012Figures'!$J:$J,'2012Figures'!$C:$C,$A52,'2012Figures'!$H:$H,$B52,'2012Figures'!$I:$I,$C52,'2012Figures'!$E:$E,$B$1)</f>
        <v>0</v>
      </c>
      <c r="M52" s="52">
        <f>SUMIFS('2012Figures'!$J:$J,'2012Figures'!$C:$C,$A52,'2012Figures'!$H:$H,$B52,'2012Figures'!$I:$I,$C52,'2012Figures'!$B:$B,"BrokerToCy",'2012Figures'!$G:$G,"E1",'2012Figures'!$E:$E,$B$1)</f>
        <v>0</v>
      </c>
      <c r="N52" s="52">
        <f>SUMIFS('2012Figures'!$J:$J,'2012Figures'!$C:$C,$A52,'2012Figures'!$H:$H,$B52,'2012Figures'!$I:$I,$C52,'2012Figures'!$B:$B,"BrokerToCy",'2012Figures'!$G:$G,"P1",'2012Figures'!$E:$E,$B$1)</f>
        <v>0</v>
      </c>
      <c r="O52" s="52">
        <f>SUMIFS('2012Figures'!$J:$J,'2012Figures'!$C:$C,$A52,'2012Figures'!$H:$H,$B52,'2012Figures'!$I:$I,$C52,'2012Figures'!$B:$B,"CyToBroker",'2012Figures'!$G:$G,"E1",'2012Figures'!$E:$E,$B$1)</f>
        <v>0</v>
      </c>
      <c r="P52" s="52">
        <f>SUMIFS('2012Figures'!$J:$J,'2012Figures'!$C:$C,$A52,'2012Figures'!$H:$H,$B52,'2012Figures'!$I:$I,$C52,'2012Figures'!$B:$B,"CyToBroker",'2012Figures'!$G:$G,"P1",'2012Figures'!$E:$E,$B$1)</f>
        <v>0</v>
      </c>
      <c r="R52" s="46" t="str">
        <f t="shared" si="26"/>
        <v/>
      </c>
      <c r="S52" s="46" t="str">
        <f t="shared" si="26"/>
        <v/>
      </c>
      <c r="T52" s="46" t="str">
        <f t="shared" si="26"/>
        <v/>
      </c>
      <c r="U52" s="46" t="str">
        <f t="shared" si="26"/>
        <v/>
      </c>
      <c r="V52" s="46" t="str">
        <f t="shared" si="26"/>
        <v/>
      </c>
    </row>
    <row r="53" spans="1:22" x14ac:dyDescent="0.2">
      <c r="A53" s="1">
        <v>103</v>
      </c>
      <c r="B53" s="1" t="s">
        <v>55</v>
      </c>
      <c r="C53" s="8">
        <v>5</v>
      </c>
      <c r="D53" s="29">
        <f>SUMIFS('2013Figures'!$J:$J,'2013Figures'!$C:$C,$A53,'2013Figures'!$H:$H,$B53,'2013Figures'!$I:$I,$C53,'2013Figures'!$E:$E,$B$1)</f>
        <v>0</v>
      </c>
      <c r="E53" s="9">
        <f>SUMIFS('2013Figures'!$J:$J,'2013Figures'!$C:$C,$A53,'2013Figures'!$H:$H,$B53,'2013Figures'!$I:$I,$C53,'2013Figures'!$B:$B,"BrokerToCy",'2013Figures'!$G:$G,"E1",'2013Figures'!$E:$E,$B$1)</f>
        <v>0</v>
      </c>
      <c r="F53" s="9">
        <f>SUMIFS('2013Figures'!$J:$J,'2013Figures'!$C:$C,$A53,'2013Figures'!$H:$H,$B53,'2013Figures'!$I:$I,$C53,'2013Figures'!$B:$B,"BrokerToCy",'2013Figures'!$G:$G,"P1",'2013Figures'!$E:$E,$B$1)</f>
        <v>0</v>
      </c>
      <c r="G53" s="9">
        <f>SUMIFS('2013Figures'!$J:$J,'2013Figures'!$C:$C,$A53,'2013Figures'!$H:$H,$B53,'2013Figures'!$I:$I,$C53,'2013Figures'!$B:$B,"CyToBroker",'2013Figures'!$G:$G,"E1",'2013Figures'!$E:$E,$B$1)</f>
        <v>0</v>
      </c>
      <c r="H53" s="9">
        <f>SUMIFS('2013Figures'!$J:$J,'2013Figures'!$C:$C,$A53,'2013Figures'!$H:$H,$B53,'2013Figures'!$I:$I,$C53,'2013Figures'!$B:$B,"CyToBroker",'2013Figures'!$G:$G,"P1",'2013Figures'!$E:$E,$B$1)</f>
        <v>0</v>
      </c>
      <c r="J53" s="8">
        <v>201001</v>
      </c>
      <c r="L53" s="42">
        <f>SUMIFS('2012Figures'!$J:$J,'2012Figures'!$C:$C,$A53,'2012Figures'!$H:$H,$B53,'2012Figures'!$I:$I,$C53,'2012Figures'!$E:$E,$B$1)</f>
        <v>0</v>
      </c>
      <c r="M53" s="52">
        <f>SUMIFS('2012Figures'!$J:$J,'2012Figures'!$C:$C,$A53,'2012Figures'!$H:$H,$B53,'2012Figures'!$I:$I,$C53,'2012Figures'!$B:$B,"BrokerToCy",'2012Figures'!$G:$G,"E1",'2012Figures'!$E:$E,$B$1)</f>
        <v>0</v>
      </c>
      <c r="N53" s="52">
        <f>SUMIFS('2012Figures'!$J:$J,'2012Figures'!$C:$C,$A53,'2012Figures'!$H:$H,$B53,'2012Figures'!$I:$I,$C53,'2012Figures'!$B:$B,"BrokerToCy",'2012Figures'!$G:$G,"P1",'2012Figures'!$E:$E,$B$1)</f>
        <v>0</v>
      </c>
      <c r="O53" s="52">
        <f>SUMIFS('2012Figures'!$J:$J,'2012Figures'!$C:$C,$A53,'2012Figures'!$H:$H,$B53,'2012Figures'!$I:$I,$C53,'2012Figures'!$B:$B,"CyToBroker",'2012Figures'!$G:$G,"E1",'2012Figures'!$E:$E,$B$1)</f>
        <v>0</v>
      </c>
      <c r="P53" s="52">
        <f>SUMIFS('2012Figures'!$J:$J,'2012Figures'!$C:$C,$A53,'2012Figures'!$H:$H,$B53,'2012Figures'!$I:$I,$C53,'2012Figures'!$B:$B,"CyToBroker",'2012Figures'!$G:$G,"P1",'2012Figures'!$E:$E,$B$1)</f>
        <v>0</v>
      </c>
      <c r="R53" s="46" t="str">
        <f t="shared" si="26"/>
        <v/>
      </c>
      <c r="S53" s="46" t="str">
        <f t="shared" si="26"/>
        <v/>
      </c>
      <c r="T53" s="46" t="str">
        <f t="shared" si="26"/>
        <v/>
      </c>
      <c r="U53" s="46" t="str">
        <f t="shared" si="26"/>
        <v/>
      </c>
      <c r="V53" s="46" t="str">
        <f t="shared" si="26"/>
        <v/>
      </c>
    </row>
    <row r="54" spans="1:22" x14ac:dyDescent="0.2">
      <c r="A54" s="1">
        <v>103</v>
      </c>
      <c r="B54" s="1" t="s">
        <v>55</v>
      </c>
      <c r="C54" s="8">
        <v>4</v>
      </c>
      <c r="D54" s="29">
        <f>SUMIFS('2013Figures'!$J:$J,'2013Figures'!$C:$C,$A54,'2013Figures'!$H:$H,$B54,'2013Figures'!$I:$I,$C54,'2013Figures'!$E:$E,$B$1)</f>
        <v>0</v>
      </c>
      <c r="E54" s="9">
        <f>SUMIFS('2013Figures'!$J:$J,'2013Figures'!$C:$C,$A54,'2013Figures'!$H:$H,$B54,'2013Figures'!$I:$I,$C54,'2013Figures'!$B:$B,"BrokerToCy",'2013Figures'!$G:$G,"E1",'2013Figures'!$E:$E,$B$1)</f>
        <v>0</v>
      </c>
      <c r="F54" s="9">
        <f>SUMIFS('2013Figures'!$J:$J,'2013Figures'!$C:$C,$A54,'2013Figures'!$H:$H,$B54,'2013Figures'!$I:$I,$C54,'2013Figures'!$B:$B,"BrokerToCy",'2013Figures'!$G:$G,"P1",'2013Figures'!$E:$E,$B$1)</f>
        <v>0</v>
      </c>
      <c r="G54" s="9">
        <f>SUMIFS('2013Figures'!$J:$J,'2013Figures'!$C:$C,$A54,'2013Figures'!$H:$H,$B54,'2013Figures'!$I:$I,$C54,'2013Figures'!$B:$B,"CyToBroker",'2013Figures'!$G:$G,"E1",'2013Figures'!$E:$E,$B$1)</f>
        <v>0</v>
      </c>
      <c r="H54" s="9">
        <f>SUMIFS('2013Figures'!$J:$J,'2013Figures'!$C:$C,$A54,'2013Figures'!$H:$H,$B54,'2013Figures'!$I:$I,$C54,'2013Figures'!$B:$B,"CyToBroker",'2013Figures'!$G:$G,"P1",'2013Figures'!$E:$E,$B$1)</f>
        <v>0</v>
      </c>
      <c r="J54" s="8">
        <v>200901</v>
      </c>
      <c r="L54" s="42">
        <f>SUMIFS('2012Figures'!$J:$J,'2012Figures'!$C:$C,$A54,'2012Figures'!$H:$H,$B54,'2012Figures'!$I:$I,$C54,'2012Figures'!$E:$E,$B$1)</f>
        <v>0</v>
      </c>
      <c r="M54" s="52">
        <f>SUMIFS('2012Figures'!$J:$J,'2012Figures'!$C:$C,$A54,'2012Figures'!$H:$H,$B54,'2012Figures'!$I:$I,$C54,'2012Figures'!$B:$B,"BrokerToCy",'2012Figures'!$G:$G,"E1",'2012Figures'!$E:$E,$B$1)</f>
        <v>0</v>
      </c>
      <c r="N54" s="52">
        <f>SUMIFS('2012Figures'!$J:$J,'2012Figures'!$C:$C,$A54,'2012Figures'!$H:$H,$B54,'2012Figures'!$I:$I,$C54,'2012Figures'!$B:$B,"BrokerToCy",'2012Figures'!$G:$G,"P1",'2012Figures'!$E:$E,$B$1)</f>
        <v>0</v>
      </c>
      <c r="O54" s="52">
        <f>SUMIFS('2012Figures'!$J:$J,'2012Figures'!$C:$C,$A54,'2012Figures'!$H:$H,$B54,'2012Figures'!$I:$I,$C54,'2012Figures'!$B:$B,"CyToBroker",'2012Figures'!$G:$G,"E1",'2012Figures'!$E:$E,$B$1)</f>
        <v>0</v>
      </c>
      <c r="P54" s="52">
        <f>SUMIFS('2012Figures'!$J:$J,'2012Figures'!$C:$C,$A54,'2012Figures'!$H:$H,$B54,'2012Figures'!$I:$I,$C54,'2012Figures'!$B:$B,"CyToBroker",'2012Figures'!$G:$G,"P1",'2012Figures'!$E:$E,$B$1)</f>
        <v>0</v>
      </c>
      <c r="R54" s="46" t="str">
        <f t="shared" si="26"/>
        <v/>
      </c>
      <c r="S54" s="46" t="str">
        <f t="shared" si="26"/>
        <v/>
      </c>
      <c r="T54" s="46" t="str">
        <f t="shared" si="26"/>
        <v/>
      </c>
      <c r="U54" s="46" t="str">
        <f t="shared" si="26"/>
        <v/>
      </c>
      <c r="V54" s="46" t="str">
        <f t="shared" si="26"/>
        <v/>
      </c>
    </row>
    <row r="55" spans="1:22" x14ac:dyDescent="0.2">
      <c r="A55" s="1">
        <v>103</v>
      </c>
      <c r="B55" s="1" t="s">
        <v>55</v>
      </c>
      <c r="C55" s="8">
        <v>3</v>
      </c>
      <c r="D55" s="29">
        <f>SUMIFS('2013Figures'!$J:$J,'2013Figures'!$C:$C,$A55,'2013Figures'!$H:$H,$B55,'2013Figures'!$I:$I,$C55,'2013Figures'!$E:$E,$B$1)</f>
        <v>0</v>
      </c>
      <c r="E55" s="9">
        <f>SUMIFS('2013Figures'!$J:$J,'2013Figures'!$C:$C,$A55,'2013Figures'!$H:$H,$B55,'2013Figures'!$I:$I,$C55,'2013Figures'!$B:$B,"BrokerToCy",'2013Figures'!$G:$G,"E1",'2013Figures'!$E:$E,$B$1)</f>
        <v>0</v>
      </c>
      <c r="F55" s="9">
        <f>SUMIFS('2013Figures'!$J:$J,'2013Figures'!$C:$C,$A55,'2013Figures'!$H:$H,$B55,'2013Figures'!$I:$I,$C55,'2013Figures'!$B:$B,"BrokerToCy",'2013Figures'!$G:$G,"P1",'2013Figures'!$E:$E,$B$1)</f>
        <v>0</v>
      </c>
      <c r="G55" s="9">
        <f>SUMIFS('2013Figures'!$J:$J,'2013Figures'!$C:$C,$A55,'2013Figures'!$H:$H,$B55,'2013Figures'!$I:$I,$C55,'2013Figures'!$B:$B,"CyToBroker",'2013Figures'!$G:$G,"E1",'2013Figures'!$E:$E,$B$1)</f>
        <v>0</v>
      </c>
      <c r="H55" s="9">
        <f>SUMIFS('2013Figures'!$J:$J,'2013Figures'!$C:$C,$A55,'2013Figures'!$H:$H,$B55,'2013Figures'!$I:$I,$C55,'2013Figures'!$B:$B,"CyToBroker",'2013Figures'!$G:$G,"P1",'2013Figures'!$E:$E,$B$1)</f>
        <v>0</v>
      </c>
      <c r="J55" s="8">
        <v>200801</v>
      </c>
      <c r="L55" s="42">
        <f>SUMIFS('2012Figures'!$J:$J,'2012Figures'!$C:$C,$A55,'2012Figures'!$H:$H,$B55,'2012Figures'!$I:$I,$C55,'2012Figures'!$E:$E,$B$1)</f>
        <v>0</v>
      </c>
      <c r="M55" s="52">
        <f>SUMIFS('2012Figures'!$J:$J,'2012Figures'!$C:$C,$A55,'2012Figures'!$H:$H,$B55,'2012Figures'!$I:$I,$C55,'2012Figures'!$B:$B,"BrokerToCy",'2012Figures'!$G:$G,"E1",'2012Figures'!$E:$E,$B$1)</f>
        <v>0</v>
      </c>
      <c r="N55" s="52">
        <f>SUMIFS('2012Figures'!$J:$J,'2012Figures'!$C:$C,$A55,'2012Figures'!$H:$H,$B55,'2012Figures'!$I:$I,$C55,'2012Figures'!$B:$B,"BrokerToCy",'2012Figures'!$G:$G,"P1",'2012Figures'!$E:$E,$B$1)</f>
        <v>0</v>
      </c>
      <c r="O55" s="52">
        <f>SUMIFS('2012Figures'!$J:$J,'2012Figures'!$C:$C,$A55,'2012Figures'!$H:$H,$B55,'2012Figures'!$I:$I,$C55,'2012Figures'!$B:$B,"CyToBroker",'2012Figures'!$G:$G,"E1",'2012Figures'!$E:$E,$B$1)</f>
        <v>0</v>
      </c>
      <c r="P55" s="52">
        <f>SUMIFS('2012Figures'!$J:$J,'2012Figures'!$C:$C,$A55,'2012Figures'!$H:$H,$B55,'2012Figures'!$I:$I,$C55,'2012Figures'!$B:$B,"CyToBroker",'2012Figures'!$G:$G,"P1",'2012Figures'!$E:$E,$B$1)</f>
        <v>0</v>
      </c>
      <c r="R55" s="46" t="str">
        <f t="shared" si="26"/>
        <v/>
      </c>
      <c r="S55" s="46" t="str">
        <f t="shared" si="26"/>
        <v/>
      </c>
      <c r="T55" s="46" t="str">
        <f t="shared" si="26"/>
        <v/>
      </c>
      <c r="U55" s="46" t="str">
        <f t="shared" si="26"/>
        <v/>
      </c>
      <c r="V55" s="46" t="str">
        <f t="shared" si="26"/>
        <v/>
      </c>
    </row>
    <row r="56" spans="1:22" x14ac:dyDescent="0.2">
      <c r="A56" s="1">
        <v>103</v>
      </c>
      <c r="B56" s="1" t="s">
        <v>55</v>
      </c>
      <c r="C56" s="8">
        <v>2</v>
      </c>
      <c r="D56" s="29">
        <f>SUMIFS('2013Figures'!$J:$J,'2013Figures'!$C:$C,$A56,'2013Figures'!$H:$H,$B56,'2013Figures'!$I:$I,$C56,'2013Figures'!$E:$E,$B$1)</f>
        <v>0</v>
      </c>
      <c r="E56" s="9">
        <f>SUMIFS('2013Figures'!$J:$J,'2013Figures'!$C:$C,$A56,'2013Figures'!$H:$H,$B56,'2013Figures'!$I:$I,$C56,'2013Figures'!$B:$B,"BrokerToCy",'2013Figures'!$G:$G,"E1",'2013Figures'!$E:$E,$B$1)</f>
        <v>0</v>
      </c>
      <c r="F56" s="9">
        <f>SUMIFS('2013Figures'!$J:$J,'2013Figures'!$C:$C,$A56,'2013Figures'!$H:$H,$B56,'2013Figures'!$I:$I,$C56,'2013Figures'!$B:$B,"BrokerToCy",'2013Figures'!$G:$G,"P1",'2013Figures'!$E:$E,$B$1)</f>
        <v>0</v>
      </c>
      <c r="G56" s="9">
        <f>SUMIFS('2013Figures'!$J:$J,'2013Figures'!$C:$C,$A56,'2013Figures'!$H:$H,$B56,'2013Figures'!$I:$I,$C56,'2013Figures'!$B:$B,"CyToBroker",'2013Figures'!$G:$G,"E1",'2013Figures'!$E:$E,$B$1)</f>
        <v>0</v>
      </c>
      <c r="H56" s="9">
        <f>SUMIFS('2013Figures'!$J:$J,'2013Figures'!$C:$C,$A56,'2013Figures'!$H:$H,$B56,'2013Figures'!$I:$I,$C56,'2013Figures'!$B:$B,"CyToBroker",'2013Figures'!$G:$G,"P1",'2013Figures'!$E:$E,$B$1)</f>
        <v>0</v>
      </c>
      <c r="J56" s="8">
        <v>200701</v>
      </c>
      <c r="L56" s="42">
        <f>SUMIFS('2012Figures'!$J:$J,'2012Figures'!$C:$C,$A56,'2012Figures'!$H:$H,$B56,'2012Figures'!$I:$I,$C56,'2012Figures'!$E:$E,$B$1)</f>
        <v>0</v>
      </c>
      <c r="M56" s="52">
        <f>SUMIFS('2012Figures'!$J:$J,'2012Figures'!$C:$C,$A56,'2012Figures'!$H:$H,$B56,'2012Figures'!$I:$I,$C56,'2012Figures'!$B:$B,"BrokerToCy",'2012Figures'!$G:$G,"E1",'2012Figures'!$E:$E,$B$1)</f>
        <v>0</v>
      </c>
      <c r="N56" s="52">
        <f>SUMIFS('2012Figures'!$J:$J,'2012Figures'!$C:$C,$A56,'2012Figures'!$H:$H,$B56,'2012Figures'!$I:$I,$C56,'2012Figures'!$B:$B,"BrokerToCy",'2012Figures'!$G:$G,"P1",'2012Figures'!$E:$E,$B$1)</f>
        <v>0</v>
      </c>
      <c r="O56" s="52">
        <f>SUMIFS('2012Figures'!$J:$J,'2012Figures'!$C:$C,$A56,'2012Figures'!$H:$H,$B56,'2012Figures'!$I:$I,$C56,'2012Figures'!$B:$B,"CyToBroker",'2012Figures'!$G:$G,"E1",'2012Figures'!$E:$E,$B$1)</f>
        <v>0</v>
      </c>
      <c r="P56" s="52">
        <f>SUMIFS('2012Figures'!$J:$J,'2012Figures'!$C:$C,$A56,'2012Figures'!$H:$H,$B56,'2012Figures'!$I:$I,$C56,'2012Figures'!$B:$B,"CyToBroker",'2012Figures'!$G:$G,"P1",'2012Figures'!$E:$E,$B$1)</f>
        <v>0</v>
      </c>
      <c r="R56" s="46" t="str">
        <f t="shared" si="26"/>
        <v/>
      </c>
      <c r="S56" s="46" t="str">
        <f t="shared" si="26"/>
        <v/>
      </c>
      <c r="T56" s="46" t="str">
        <f t="shared" si="26"/>
        <v/>
      </c>
      <c r="U56" s="46" t="str">
        <f t="shared" si="26"/>
        <v/>
      </c>
      <c r="V56" s="46" t="str">
        <f t="shared" si="26"/>
        <v/>
      </c>
    </row>
    <row r="57" spans="1:22" x14ac:dyDescent="0.2">
      <c r="A57" s="1">
        <v>103</v>
      </c>
      <c r="B57" s="1" t="s">
        <v>55</v>
      </c>
      <c r="C57" s="8">
        <v>1</v>
      </c>
      <c r="D57" s="29">
        <f>SUMIFS('2013Figures'!$J:$J,'2013Figures'!$C:$C,$A57,'2013Figures'!$H:$H,$B57,'2013Figures'!$I:$I,$C57,'2013Figures'!$E:$E,$B$1)</f>
        <v>0</v>
      </c>
      <c r="E57" s="9">
        <f>SUMIFS('2013Figures'!$J:$J,'2013Figures'!$C:$C,$A57,'2013Figures'!$H:$H,$B57,'2013Figures'!$I:$I,$C57,'2013Figures'!$B:$B,"BrokerToCy",'2013Figures'!$G:$G,"E1",'2013Figures'!$E:$E,$B$1)</f>
        <v>0</v>
      </c>
      <c r="F57" s="9">
        <f>SUMIFS('2013Figures'!$J:$J,'2013Figures'!$C:$C,$A57,'2013Figures'!$H:$H,$B57,'2013Figures'!$I:$I,$C57,'2013Figures'!$B:$B,"BrokerToCy",'2013Figures'!$G:$G,"P1",'2013Figures'!$E:$E,$B$1)</f>
        <v>0</v>
      </c>
      <c r="G57" s="9">
        <f>SUMIFS('2013Figures'!$J:$J,'2013Figures'!$C:$C,$A57,'2013Figures'!$H:$H,$B57,'2013Figures'!$I:$I,$C57,'2013Figures'!$B:$B,"CyToBroker",'2013Figures'!$G:$G,"E1",'2013Figures'!$E:$E,$B$1)</f>
        <v>0</v>
      </c>
      <c r="H57" s="9">
        <f>SUMIFS('2013Figures'!$J:$J,'2013Figures'!$C:$C,$A57,'2013Figures'!$H:$H,$B57,'2013Figures'!$I:$I,$C57,'2013Figures'!$B:$B,"CyToBroker",'2013Figures'!$G:$G,"P1",'2013Figures'!$E:$E,$B$1)</f>
        <v>0</v>
      </c>
      <c r="J57" s="8">
        <v>200601</v>
      </c>
      <c r="L57" s="42">
        <f>SUMIFS('2012Figures'!$J:$J,'2012Figures'!$C:$C,$A57,'2012Figures'!$H:$H,$B57,'2012Figures'!$I:$I,$C57,'2012Figures'!$E:$E,$B$1)</f>
        <v>0</v>
      </c>
      <c r="M57" s="52">
        <f>SUMIFS('2012Figures'!$J:$J,'2012Figures'!$C:$C,$A57,'2012Figures'!$H:$H,$B57,'2012Figures'!$I:$I,$C57,'2012Figures'!$B:$B,"BrokerToCy",'2012Figures'!$G:$G,"E1",'2012Figures'!$E:$E,$B$1)</f>
        <v>0</v>
      </c>
      <c r="N57" s="52">
        <f>SUMIFS('2012Figures'!$J:$J,'2012Figures'!$C:$C,$A57,'2012Figures'!$H:$H,$B57,'2012Figures'!$I:$I,$C57,'2012Figures'!$B:$B,"BrokerToCy",'2012Figures'!$G:$G,"P1",'2012Figures'!$E:$E,$B$1)</f>
        <v>0</v>
      </c>
      <c r="O57" s="52">
        <f>SUMIFS('2012Figures'!$J:$J,'2012Figures'!$C:$C,$A57,'2012Figures'!$H:$H,$B57,'2012Figures'!$I:$I,$C57,'2012Figures'!$B:$B,"CyToBroker",'2012Figures'!$G:$G,"E1",'2012Figures'!$E:$E,$B$1)</f>
        <v>0</v>
      </c>
      <c r="P57" s="52">
        <f>SUMIFS('2012Figures'!$J:$J,'2012Figures'!$C:$C,$A57,'2012Figures'!$H:$H,$B57,'2012Figures'!$I:$I,$C57,'2012Figures'!$B:$B,"CyToBroker",'2012Figures'!$G:$G,"P1",'2012Figures'!$E:$E,$B$1)</f>
        <v>0</v>
      </c>
      <c r="R57" s="46" t="str">
        <f t="shared" si="26"/>
        <v/>
      </c>
      <c r="S57" s="46" t="str">
        <f t="shared" si="26"/>
        <v/>
      </c>
      <c r="T57" s="46" t="str">
        <f t="shared" si="26"/>
        <v/>
      </c>
      <c r="U57" s="46" t="str">
        <f t="shared" si="26"/>
        <v/>
      </c>
      <c r="V57" s="46" t="str">
        <f t="shared" si="26"/>
        <v/>
      </c>
    </row>
    <row r="58" spans="1:22" x14ac:dyDescent="0.2">
      <c r="A58" s="1">
        <v>103</v>
      </c>
      <c r="B58" s="1" t="s">
        <v>55</v>
      </c>
      <c r="D58" s="29">
        <f>SUMIFS('2013Figures'!$J:$J,'2013Figures'!$C:$C,$A58,'2013Figures'!$I:$I,"",'2013Figures'!$E:$E,$B$1)</f>
        <v>0</v>
      </c>
      <c r="E58" s="9">
        <f>SUMIFS('2013Figures'!$J:$J,'2013Figures'!$C:$C,$A58,'2013Figures'!$I:$I,"",'2013Figures'!$B:$B,"BrokerToCy",'2013Figures'!$G:$G,"E1",'2013Figures'!$E:$E,$B$1)</f>
        <v>0</v>
      </c>
      <c r="F58" s="9">
        <f>SUMIFS('2013Figures'!$J:$J,'2013Figures'!$C:$C,$A58,'2013Figures'!$I:$I,"",'2013Figures'!$B:$B,"BrokerToCy",'2013Figures'!$G:$G,"P1",'2013Figures'!$E:$E,$B$1)</f>
        <v>0</v>
      </c>
      <c r="G58" s="9">
        <f>SUMIFS('2013Figures'!$J:$J,'2013Figures'!$C:$C,$A58,'2013Figures'!$I:$I,"",'2013Figures'!$B:$B,"CyToBroker",'2013Figures'!$G:$G,"E1",'2013Figures'!$E:$E,$B$1)</f>
        <v>0</v>
      </c>
      <c r="H58" s="9">
        <f>SUMIFS('2013Figures'!$J:$J,'2013Figures'!$C:$C,$A58,'2013Figures'!$I:$I,"",'2013Figures'!$B:$B,"CyToBroker",'2013Figures'!$G:$G,"P1",'2013Figures'!$E:$E,$B$1)</f>
        <v>0</v>
      </c>
      <c r="J58" s="8" t="s">
        <v>131</v>
      </c>
      <c r="L58" s="42">
        <f>SUMIFS('2012Figures'!$J:$J,'2012Figures'!$C:$C,$A58,'2012Figures'!$I:$I,"",'2012Figures'!$E:$E,$B$1)</f>
        <v>0</v>
      </c>
      <c r="M58" s="52">
        <f>SUMIFS('2012Figures'!$J:$J,'2012Figures'!$C:$C,$A58,'2012Figures'!$I:$I,"",'2012Figures'!$B:$B,"BrokerToCy",'2012Figures'!$G:$G,"E1",'2012Figures'!$E:$E,$B$1)</f>
        <v>0</v>
      </c>
      <c r="N58" s="52">
        <f>SUMIFS('2012Figures'!$J:$J,'2012Figures'!$C:$C,$A58,'2012Figures'!$I:$I,"",'2012Figures'!$B:$B,"BrokerToCy",'2012Figures'!$G:$G,"P1",'2012Figures'!$E:$E,$B$1)</f>
        <v>0</v>
      </c>
      <c r="O58" s="52">
        <f>SUMIFS('2012Figures'!$J:$J,'2012Figures'!$C:$C,$A58,'2012Figures'!$I:$I,"",'2012Figures'!$B:$B,"CyToBroker",'2012Figures'!$G:$G,"E1",'2012Figures'!$E:$E,$B$1)</f>
        <v>0</v>
      </c>
      <c r="P58" s="52">
        <f>SUMIFS('2012Figures'!$J:$J,'2012Figures'!$C:$C,$A58,'2012Figures'!$I:$I,"",'2012Figures'!$B:$B,"CyToBroker",'2012Figures'!$G:$G,"P1",'2012Figures'!$E:$E,$B$1)</f>
        <v>0</v>
      </c>
      <c r="R58" s="46" t="str">
        <f t="shared" si="26"/>
        <v/>
      </c>
      <c r="S58" s="46" t="str">
        <f t="shared" si="26"/>
        <v/>
      </c>
      <c r="T58" s="46" t="str">
        <f t="shared" si="26"/>
        <v/>
      </c>
      <c r="U58" s="46" t="str">
        <f t="shared" si="26"/>
        <v/>
      </c>
      <c r="V58" s="46" t="str">
        <f t="shared" si="26"/>
        <v/>
      </c>
    </row>
    <row r="59" spans="1:22" x14ac:dyDescent="0.2">
      <c r="A59" s="21"/>
      <c r="B59" s="21" t="s">
        <v>92</v>
      </c>
      <c r="C59" s="22"/>
      <c r="D59" s="23">
        <f>SUM(E59:H59)</f>
        <v>0</v>
      </c>
      <c r="E59" s="23">
        <f t="shared" ref="E59:H59" si="31">SUM(E46:E58)</f>
        <v>0</v>
      </c>
      <c r="F59" s="23">
        <f t="shared" si="31"/>
        <v>0</v>
      </c>
      <c r="G59" s="23">
        <f t="shared" si="31"/>
        <v>0</v>
      </c>
      <c r="H59" s="23">
        <f t="shared" si="31"/>
        <v>0</v>
      </c>
      <c r="I59" s="21"/>
      <c r="J59" s="22"/>
      <c r="K59" s="21"/>
      <c r="L59" s="43">
        <f>SUM(M59:P59)</f>
        <v>0</v>
      </c>
      <c r="M59" s="43">
        <f t="shared" ref="M59:P59" si="32">SUM(M46:M58)</f>
        <v>0</v>
      </c>
      <c r="N59" s="43">
        <f t="shared" si="32"/>
        <v>0</v>
      </c>
      <c r="O59" s="43">
        <f t="shared" si="32"/>
        <v>0</v>
      </c>
      <c r="P59" s="43">
        <f t="shared" si="32"/>
        <v>0</v>
      </c>
      <c r="Q59" s="21"/>
      <c r="R59" s="21"/>
      <c r="S59" s="21"/>
      <c r="T59" s="21"/>
      <c r="U59" s="21"/>
      <c r="V59" s="21"/>
    </row>
    <row r="60" spans="1:22" x14ac:dyDescent="0.2">
      <c r="A60" s="28">
        <v>104</v>
      </c>
      <c r="B60" s="28" t="s">
        <v>93</v>
      </c>
      <c r="C60" s="17" t="s">
        <v>88</v>
      </c>
      <c r="D60" s="18">
        <f>SUMIFS('2013Figures'!$J:$J,'2013Figures'!$C:$C,$A60,'2013Figures'!$E:$E,$B$1)</f>
        <v>0</v>
      </c>
      <c r="E60" s="18">
        <f>SUMIFS('2013Figures'!$J:$J,'2013Figures'!$C:$C,$A60,'2013Figures'!$B:$B,"BrokerToCy",'2013Figures'!$G:$G,"E1",'2013Figures'!$E:$E,$B$1)</f>
        <v>0</v>
      </c>
      <c r="F60" s="18">
        <f>SUMIFS('2013Figures'!$J:$J,'2013Figures'!$C:$C,$A60,'2013Figures'!$B:$B,"BrokerToCy",'2013Figures'!$G:$G,"P1",'2013Figures'!$E:$E,$B$1)</f>
        <v>0</v>
      </c>
      <c r="G60" s="18">
        <f>SUMIFS('2013Figures'!$J:$J,'2013Figures'!$C:$C,$A60,'2013Figures'!$B:$B,"CyToBroker",'2013Figures'!$G:$G,"E1",'2013Figures'!$E:$E,$B$1)</f>
        <v>0</v>
      </c>
      <c r="H60" s="18">
        <f>SUMIFS('2013Figures'!$J:$J,'2013Figures'!$C:$C,$A60,'2013Figures'!$B:$B,"CyToBroker",'2013Figures'!$G:$G,"P1",'2013Figures'!$E:$E,$B$1)</f>
        <v>0</v>
      </c>
      <c r="I60" s="28"/>
      <c r="J60" s="17"/>
      <c r="K60" s="28"/>
      <c r="L60" s="50">
        <f>SUMIFS('2012Figures'!$J:$J,'2012Figures'!$C:$C,$A60,'2012Figures'!$E:$E,$B$1)</f>
        <v>0</v>
      </c>
      <c r="M60" s="50">
        <f>SUMIFS('2012Figures'!$J:$J,'2012Figures'!$C:$C,$A60,'2012Figures'!$B:$B,"BrokerToCy",'2012Figures'!$G:$G,"E1",'2012Figures'!$E:$E,$B$1)</f>
        <v>0</v>
      </c>
      <c r="N60" s="50">
        <f>SUMIFS('2012Figures'!$J:$J,'2012Figures'!$C:$C,$A60,'2012Figures'!$B:$B,"BrokerToCy",'2012Figures'!$G:$G,"P1",'2012Figures'!$E:$E,$B$1)</f>
        <v>0</v>
      </c>
      <c r="O60" s="50">
        <f>SUMIFS('2012Figures'!$J:$J,'2012Figures'!$C:$C,$A60,'2012Figures'!$B:$B,"CyToBroker",'2012Figures'!$G:$G,"E1",'2012Figures'!$E:$E,$B$1)</f>
        <v>0</v>
      </c>
      <c r="P60" s="50">
        <f>SUMIFS('2012Figures'!$J:$J,'2012Figures'!$C:$C,$A60,'2012Figures'!$B:$B,"CyToBroker",'2012Figures'!$G:$G,"P1",'2012Figures'!$E:$E,$B$1)</f>
        <v>0</v>
      </c>
      <c r="Q60" s="28"/>
      <c r="R60" s="46" t="str">
        <f t="shared" si="26"/>
        <v/>
      </c>
      <c r="S60" s="46" t="str">
        <f t="shared" si="26"/>
        <v/>
      </c>
      <c r="T60" s="46" t="str">
        <f t="shared" si="26"/>
        <v/>
      </c>
      <c r="U60" s="46" t="str">
        <f t="shared" si="26"/>
        <v/>
      </c>
      <c r="V60" s="46" t="str">
        <f t="shared" si="26"/>
        <v/>
      </c>
    </row>
    <row r="61" spans="1:22" x14ac:dyDescent="0.2">
      <c r="A61" s="1">
        <v>104</v>
      </c>
      <c r="D61" s="29">
        <f>SUMIFS('2013Figures'!$J:$J,'2013Figures'!$C:$C,$A61,'2013Figures'!$H:$H,"",'2013Figures'!$I:$I,"",'2013Figures'!$E:$E,$B$1)</f>
        <v>0</v>
      </c>
      <c r="E61" s="9">
        <f>SUMIFS('2013Figures'!$J:$J,'2013Figures'!$C:$C,$A61,'2013Figures'!$H:$H,"",'2013Figures'!$I:$I,"",'2013Figures'!$B:$B,"BrokerToCy",'2013Figures'!$G:$G,"E1",'2013Figures'!$E:$E,$B$1)</f>
        <v>0</v>
      </c>
      <c r="F61" s="9">
        <f>SUMIFS('2013Figures'!$J:$J,'2013Figures'!$C:$C,$A61,'2013Figures'!$H:$H,"",'2013Figures'!$I:$I,"",'2013Figures'!$B:$B,"BrokerToCy",'2013Figures'!$G:$G,"P1",'2013Figures'!$E:$E,$B$1)</f>
        <v>0</v>
      </c>
      <c r="G61" s="9">
        <f>SUMIFS('2013Figures'!$J:$J,'2013Figures'!$C:$C,$A61,'2013Figures'!$H:$H,"",'2013Figures'!$I:$I,"",'2013Figures'!$B:$B,"CyToBroker",'2013Figures'!$G:$G,"E1",'2013Figures'!$E:$E,$B$1)</f>
        <v>0</v>
      </c>
      <c r="H61" s="9">
        <f>SUMIFS('2013Figures'!$J:$J,'2013Figures'!$C:$C,$A61,'2013Figures'!$H:$H,"",'2013Figures'!$I:$I,"",'2013Figures'!$B:$B,"CyToBroker",'2013Figures'!$G:$G,"P1",'2013Figures'!$E:$E,$B$1)</f>
        <v>0</v>
      </c>
      <c r="J61" s="8" t="s">
        <v>131</v>
      </c>
      <c r="L61" s="42">
        <f>SUMIFS('2012Figures'!$J:$J,'2012Figures'!$C:$C,$A61,'2012Figures'!$H:$H,"",'2012Figures'!$I:$I,"",'2012Figures'!$E:$E,$B$1)</f>
        <v>0</v>
      </c>
      <c r="M61" s="52">
        <f>SUMIFS('2012Figures'!$J:$J,'2012Figures'!$C:$C,$A61,'2012Figures'!$H:$H,"",'2012Figures'!$I:$I,"",'2012Figures'!$B:$B,"BrokerToCy",'2012Figures'!$G:$G,"E1",'2012Figures'!$E:$E,$B$1)</f>
        <v>0</v>
      </c>
      <c r="N61" s="52">
        <f>SUMIFS('2012Figures'!$J:$J,'2012Figures'!$C:$C,$A61,'2012Figures'!$H:$H,"",'2012Figures'!$I:$I,"",'2012Figures'!$B:$B,"BrokerToCy",'2012Figures'!$G:$G,"P1",'2012Figures'!$E:$E,$B$1)</f>
        <v>0</v>
      </c>
      <c r="O61" s="52">
        <f>SUMIFS('2012Figures'!$J:$J,'2012Figures'!$C:$C,$A61,'2012Figures'!$H:$H,"",'2012Figures'!$I:$I,"",'2012Figures'!$B:$B,"CyToBroker",'2012Figures'!$G:$G,"E1",'2012Figures'!$E:$E,$B$1)</f>
        <v>0</v>
      </c>
      <c r="P61" s="52">
        <f>SUMIFS('2012Figures'!$J:$J,'2012Figures'!$C:$C,$A61,'2012Figures'!$H:$H,"",'2012Figures'!$I:$I,"",'2012Figures'!$B:$B,"CyToBroker",'2012Figures'!$G:$G,"P1",'2012Figures'!$E:$E,$B$1)</f>
        <v>0</v>
      </c>
      <c r="R61" s="46" t="str">
        <f t="shared" si="26"/>
        <v/>
      </c>
      <c r="S61" s="46" t="str">
        <f t="shared" si="26"/>
        <v/>
      </c>
      <c r="T61" s="46" t="str">
        <f t="shared" si="26"/>
        <v/>
      </c>
      <c r="U61" s="46" t="str">
        <f t="shared" si="26"/>
        <v/>
      </c>
      <c r="V61" s="46" t="str">
        <f t="shared" si="26"/>
        <v/>
      </c>
    </row>
    <row r="62" spans="1:22" x14ac:dyDescent="0.2">
      <c r="A62" s="1">
        <v>104</v>
      </c>
      <c r="B62" s="1" t="s">
        <v>55</v>
      </c>
      <c r="D62" s="29">
        <f>SUMIFS('2013Figures'!$J:$J,'2013Figures'!$C:$C,$A62,'2013Figures'!$H:$H,$B62,'2013Figures'!$E:$E,$B$1)</f>
        <v>0</v>
      </c>
      <c r="E62" s="9">
        <f>SUMIFS('2013Figures'!$J:$J,'2013Figures'!$C:$C,$A62,'2013Figures'!$H:$H,$B62,'2013Figures'!$B:$B,"BrokerToCy",'2013Figures'!$G:$G,"E1",'2013Figures'!$E:$E,$B$1)</f>
        <v>0</v>
      </c>
      <c r="F62" s="9">
        <f>SUMIFS('2013Figures'!$J:$J,'2013Figures'!$C:$C,$A62,'2013Figures'!$H:$H,$B62,'2013Figures'!$B:$B,"BrokerToCy",'2013Figures'!$G:$G,"P1",'2013Figures'!$E:$E,$B$1)</f>
        <v>0</v>
      </c>
      <c r="G62" s="9">
        <f>SUMIFS('2013Figures'!$J:$J,'2013Figures'!$C:$C,$A62,'2013Figures'!$H:$H,$B62,'2013Figures'!$B:$B,"CyToBroker",'2013Figures'!$G:$G,"E1",'2013Figures'!$E:$E,$B$1)</f>
        <v>0</v>
      </c>
      <c r="H62" s="9">
        <f>SUMIFS('2013Figures'!$J:$J,'2013Figures'!$C:$C,$A62,'2013Figures'!$H:$H,$B62,'2013Figures'!$B:$B,"CyToBroker",'2013Figures'!$G:$G,"P1",'2013Figures'!$E:$E,$B$1)</f>
        <v>0</v>
      </c>
      <c r="J62" s="8" t="s">
        <v>146</v>
      </c>
      <c r="L62" s="42">
        <f>SUMIFS('2012Figures'!$J:$J,'2012Figures'!$C:$C,$A62,'2012Figures'!$H:$H,$B62,'2012Figures'!$E:$E,$B$1)</f>
        <v>0</v>
      </c>
      <c r="M62" s="52">
        <f>SUMIFS('2012Figures'!$J:$J,'2012Figures'!$C:$C,$A62,'2012Figures'!$H:$H,$B62,'2012Figures'!$B:$B,"BrokerToCy",'2012Figures'!$G:$G,"E1",'2012Figures'!$E:$E,$B$1)</f>
        <v>0</v>
      </c>
      <c r="N62" s="52">
        <f>SUMIFS('2012Figures'!$J:$J,'2012Figures'!$C:$C,$A62,'2012Figures'!$H:$H,$B62,'2012Figures'!$B:$B,"BrokerToCy",'2012Figures'!$G:$G,"P1",'2012Figures'!$E:$E,$B$1)</f>
        <v>0</v>
      </c>
      <c r="O62" s="52">
        <f>SUMIFS('2012Figures'!$J:$J,'2012Figures'!$C:$C,$A62,'2012Figures'!$H:$H,$B62,'2012Figures'!$B:$B,"CyToBroker",'2012Figures'!$G:$G,"E1",'2012Figures'!$E:$E,$B$1)</f>
        <v>0</v>
      </c>
      <c r="P62" s="52">
        <f>SUMIFS('2012Figures'!$J:$J,'2012Figures'!$C:$C,$A62,'2012Figures'!$H:$H,$B62,'2012Figures'!$B:$B,"CyToBroker",'2012Figures'!$G:$G,"P1",'2012Figures'!$E:$E,$B$1)</f>
        <v>0</v>
      </c>
      <c r="R62" s="46" t="str">
        <f t="shared" si="26"/>
        <v/>
      </c>
      <c r="S62" s="46" t="str">
        <f t="shared" si="26"/>
        <v/>
      </c>
      <c r="T62" s="46" t="str">
        <f t="shared" si="26"/>
        <v/>
      </c>
      <c r="U62" s="46" t="str">
        <f t="shared" si="26"/>
        <v/>
      </c>
      <c r="V62" s="46" t="str">
        <f t="shared" si="26"/>
        <v/>
      </c>
    </row>
    <row r="63" spans="1:22" x14ac:dyDescent="0.2">
      <c r="A63" s="1">
        <v>104</v>
      </c>
      <c r="B63" s="1" t="s">
        <v>56</v>
      </c>
      <c r="D63" s="29">
        <f>SUMIFS('2013Figures'!$J:$J,'2013Figures'!$C:$C,$A63,'2013Figures'!$H:$H,$B63,'2013Figures'!$E:$E,$B$1)</f>
        <v>0</v>
      </c>
      <c r="E63" s="9">
        <f>SUMIFS('2013Figures'!$J:$J,'2013Figures'!$C:$C,$A63,'2013Figures'!$H:$H,$B63,'2013Figures'!$B:$B,"BrokerToCy",'2013Figures'!$G:$G,"E1",'2013Figures'!$E:$E,$B$1)</f>
        <v>0</v>
      </c>
      <c r="F63" s="9">
        <f>SUMIFS('2013Figures'!$J:$J,'2013Figures'!$C:$C,$A63,'2013Figures'!$H:$H,$B63,'2013Figures'!$B:$B,"BrokerToCy",'2013Figures'!$G:$G,"P1",'2013Figures'!$E:$E,$B$1)</f>
        <v>0</v>
      </c>
      <c r="G63" s="9">
        <f>SUMIFS('2013Figures'!$J:$J,'2013Figures'!$C:$C,$A63,'2013Figures'!$H:$H,$B63,'2013Figures'!$B:$B,"CyToBroker",'2013Figures'!$G:$G,"E1",'2013Figures'!$E:$E,$B$1)</f>
        <v>0</v>
      </c>
      <c r="H63" s="9">
        <f>SUMIFS('2013Figures'!$J:$J,'2013Figures'!$C:$C,$A63,'2013Figures'!$H:$H,$B63,'2013Figures'!$B:$B,"CyToBroker",'2013Figures'!$G:$G,"P1",'2013Figures'!$E:$E,$B$1)</f>
        <v>0</v>
      </c>
      <c r="J63" s="8" t="s">
        <v>146</v>
      </c>
      <c r="L63" s="42">
        <f>SUMIFS('2012Figures'!$J:$J,'2012Figures'!$C:$C,$A63,'2012Figures'!$H:$H,$B63,'2012Figures'!$E:$E,$B$1)</f>
        <v>0</v>
      </c>
      <c r="M63" s="52">
        <f>SUMIFS('2012Figures'!$J:$J,'2012Figures'!$C:$C,$A63,'2012Figures'!$H:$H,$B63,'2012Figures'!$B:$B,"BrokerToCy",'2012Figures'!$G:$G,"E1",'2012Figures'!$E:$E,$B$1)</f>
        <v>0</v>
      </c>
      <c r="N63" s="52">
        <f>SUMIFS('2012Figures'!$J:$J,'2012Figures'!$C:$C,$A63,'2012Figures'!$H:$H,$B63,'2012Figures'!$B:$B,"BrokerToCy",'2012Figures'!$G:$G,"P1",'2012Figures'!$E:$E,$B$1)</f>
        <v>0</v>
      </c>
      <c r="O63" s="52">
        <f>SUMIFS('2012Figures'!$J:$J,'2012Figures'!$C:$C,$A63,'2012Figures'!$H:$H,$B63,'2012Figures'!$B:$B,"CyToBroker",'2012Figures'!$G:$G,"E1",'2012Figures'!$E:$E,$B$1)</f>
        <v>0</v>
      </c>
      <c r="P63" s="52">
        <f>SUMIFS('2012Figures'!$J:$J,'2012Figures'!$C:$C,$A63,'2012Figures'!$H:$H,$B63,'2012Figures'!$B:$B,"CyToBroker",'2012Figures'!$G:$G,"P1",'2012Figures'!$E:$E,$B$1)</f>
        <v>0</v>
      </c>
      <c r="R63" s="46" t="str">
        <f t="shared" si="26"/>
        <v/>
      </c>
      <c r="S63" s="46" t="str">
        <f t="shared" si="26"/>
        <v/>
      </c>
      <c r="T63" s="46" t="str">
        <f t="shared" si="26"/>
        <v/>
      </c>
      <c r="U63" s="46" t="str">
        <f t="shared" si="26"/>
        <v/>
      </c>
      <c r="V63" s="46" t="str">
        <f t="shared" si="26"/>
        <v/>
      </c>
    </row>
    <row r="64" spans="1:22" x14ac:dyDescent="0.2">
      <c r="A64" s="1">
        <v>104</v>
      </c>
      <c r="B64" s="1">
        <v>2</v>
      </c>
      <c r="D64" s="29">
        <f>SUMIFS('2013Figures'!$J:$J,'2013Figures'!$C:$C,$A64,'2013Figures'!$H:$H,$B64,'2013Figures'!$E:$E,$B$1)</f>
        <v>0</v>
      </c>
      <c r="E64" s="9">
        <f>SUMIFS('2013Figures'!$J:$J,'2013Figures'!$C:$C,$A64,'2013Figures'!$H:$H,$B64,'2013Figures'!$B:$B,"BrokerToCy",'2013Figures'!$G:$G,"E1",'2013Figures'!$E:$E,$B$1)</f>
        <v>0</v>
      </c>
      <c r="F64" s="9">
        <f>SUMIFS('2013Figures'!$J:$J,'2013Figures'!$C:$C,$A64,'2013Figures'!$H:$H,$B64,'2013Figures'!$B:$B,"BrokerToCy",'2013Figures'!$G:$G,"P1",'2013Figures'!$E:$E,$B$1)</f>
        <v>0</v>
      </c>
      <c r="G64" s="9">
        <f>SUMIFS('2013Figures'!$J:$J,'2013Figures'!$C:$C,$A64,'2013Figures'!$H:$H,$B64,'2013Figures'!$B:$B,"CyToBroker",'2013Figures'!$G:$G,"E1",'2013Figures'!$E:$E,$B$1)</f>
        <v>0</v>
      </c>
      <c r="H64" s="9">
        <f>SUMIFS('2013Figures'!$J:$J,'2013Figures'!$C:$C,$A64,'2013Figures'!$H:$H,$B64,'2013Figures'!$B:$B,"CyToBroker",'2013Figures'!$G:$G,"P1",'2013Figures'!$E:$E,$B$1)</f>
        <v>0</v>
      </c>
      <c r="J64" s="8" t="s">
        <v>146</v>
      </c>
      <c r="L64" s="42">
        <f>SUMIFS('2012Figures'!$J:$J,'2012Figures'!$C:$C,$A64,'2012Figures'!$H:$H,$B64,'2012Figures'!$E:$E,$B$1)</f>
        <v>0</v>
      </c>
      <c r="M64" s="52">
        <f>SUMIFS('2012Figures'!$J:$J,'2012Figures'!$C:$C,$A64,'2012Figures'!$H:$H,$B64,'2012Figures'!$B:$B,"BrokerToCy",'2012Figures'!$G:$G,"E1",'2012Figures'!$E:$E,$B$1)</f>
        <v>0</v>
      </c>
      <c r="N64" s="52">
        <f>SUMIFS('2012Figures'!$J:$J,'2012Figures'!$C:$C,$A64,'2012Figures'!$H:$H,$B64,'2012Figures'!$B:$B,"BrokerToCy",'2012Figures'!$G:$G,"P1",'2012Figures'!$E:$E,$B$1)</f>
        <v>0</v>
      </c>
      <c r="O64" s="52">
        <f>SUMIFS('2012Figures'!$J:$J,'2012Figures'!$C:$C,$A64,'2012Figures'!$H:$H,$B64,'2012Figures'!$B:$B,"CyToBroker",'2012Figures'!$G:$G,"E1",'2012Figures'!$E:$E,$B$1)</f>
        <v>0</v>
      </c>
      <c r="P64" s="52">
        <f>SUMIFS('2012Figures'!$J:$J,'2012Figures'!$C:$C,$A64,'2012Figures'!$H:$H,$B64,'2012Figures'!$B:$B,"CyToBroker",'2012Figures'!$G:$G,"P1",'2012Figures'!$E:$E,$B$1)</f>
        <v>0</v>
      </c>
      <c r="R64" s="46" t="str">
        <f t="shared" si="26"/>
        <v/>
      </c>
      <c r="S64" s="46" t="str">
        <f t="shared" si="26"/>
        <v/>
      </c>
      <c r="T64" s="46" t="str">
        <f t="shared" si="26"/>
        <v/>
      </c>
      <c r="U64" s="46" t="str">
        <f t="shared" si="26"/>
        <v/>
      </c>
      <c r="V64" s="46" t="str">
        <f t="shared" si="26"/>
        <v/>
      </c>
    </row>
    <row r="65" spans="1:22" x14ac:dyDescent="0.2">
      <c r="A65" s="1">
        <v>104</v>
      </c>
      <c r="B65" s="1">
        <v>3</v>
      </c>
      <c r="D65" s="29">
        <f>SUMIFS('2013Figures'!$J:$J,'2013Figures'!$C:$C,$A65,'2013Figures'!$H:$H,$B65,'2013Figures'!$E:$E,$B$1)</f>
        <v>0</v>
      </c>
      <c r="E65" s="9">
        <f>SUMIFS('2013Figures'!$J:$J,'2013Figures'!$C:$C,$A65,'2013Figures'!$H:$H,$B65,'2013Figures'!$B:$B,"BrokerToCy",'2013Figures'!$G:$G,"E1",'2013Figures'!$E:$E,$B$1)</f>
        <v>0</v>
      </c>
      <c r="F65" s="9">
        <f>SUMIFS('2013Figures'!$J:$J,'2013Figures'!$C:$C,$A65,'2013Figures'!$H:$H,$B65,'2013Figures'!$B:$B,"BrokerToCy",'2013Figures'!$G:$G,"P1",'2013Figures'!$E:$E,$B$1)</f>
        <v>0</v>
      </c>
      <c r="G65" s="9">
        <f>SUMIFS('2013Figures'!$J:$J,'2013Figures'!$C:$C,$A65,'2013Figures'!$H:$H,$B65,'2013Figures'!$B:$B,"CyToBroker",'2013Figures'!$G:$G,"E1",'2013Figures'!$E:$E,$B$1)</f>
        <v>0</v>
      </c>
      <c r="H65" s="9">
        <f>SUMIFS('2013Figures'!$J:$J,'2013Figures'!$C:$C,$A65,'2013Figures'!$H:$H,$B65,'2013Figures'!$B:$B,"CyToBroker",'2013Figures'!$G:$G,"P1",'2013Figures'!$E:$E,$B$1)</f>
        <v>0</v>
      </c>
      <c r="J65" s="8" t="s">
        <v>146</v>
      </c>
      <c r="L65" s="42">
        <f>SUMIFS('2012Figures'!$J:$J,'2012Figures'!$C:$C,$A65,'2012Figures'!$H:$H,$B65,'2012Figures'!$E:$E,$B$1)</f>
        <v>0</v>
      </c>
      <c r="M65" s="52">
        <f>SUMIFS('2012Figures'!$J:$J,'2012Figures'!$C:$C,$A65,'2012Figures'!$H:$H,$B65,'2012Figures'!$B:$B,"BrokerToCy",'2012Figures'!$G:$G,"E1",'2012Figures'!$E:$E,$B$1)</f>
        <v>0</v>
      </c>
      <c r="N65" s="52">
        <f>SUMIFS('2012Figures'!$J:$J,'2012Figures'!$C:$C,$A65,'2012Figures'!$H:$H,$B65,'2012Figures'!$B:$B,"BrokerToCy",'2012Figures'!$G:$G,"P1",'2012Figures'!$E:$E,$B$1)</f>
        <v>0</v>
      </c>
      <c r="O65" s="52">
        <f>SUMIFS('2012Figures'!$J:$J,'2012Figures'!$C:$C,$A65,'2012Figures'!$H:$H,$B65,'2012Figures'!$B:$B,"CyToBroker",'2012Figures'!$G:$G,"E1",'2012Figures'!$E:$E,$B$1)</f>
        <v>0</v>
      </c>
      <c r="P65" s="52">
        <f>SUMIFS('2012Figures'!$J:$J,'2012Figures'!$C:$C,$A65,'2012Figures'!$H:$H,$B65,'2012Figures'!$B:$B,"CyToBroker",'2012Figures'!$G:$G,"P1",'2012Figures'!$E:$E,$B$1)</f>
        <v>0</v>
      </c>
      <c r="R65" s="46" t="str">
        <f t="shared" si="26"/>
        <v/>
      </c>
      <c r="S65" s="46" t="str">
        <f t="shared" si="26"/>
        <v/>
      </c>
      <c r="T65" s="46" t="str">
        <f t="shared" si="26"/>
        <v/>
      </c>
      <c r="U65" s="46" t="str">
        <f t="shared" si="26"/>
        <v/>
      </c>
      <c r="V65" s="46" t="str">
        <f t="shared" si="26"/>
        <v/>
      </c>
    </row>
    <row r="66" spans="1:22" x14ac:dyDescent="0.2">
      <c r="A66" s="1">
        <v>104</v>
      </c>
      <c r="B66" s="1">
        <v>4</v>
      </c>
      <c r="D66" s="29">
        <f>SUMIFS('2013Figures'!$J:$J,'2013Figures'!$C:$C,$A66,'2013Figures'!$H:$H,$B66,'2013Figures'!$E:$E,$B$1)</f>
        <v>0</v>
      </c>
      <c r="E66" s="9">
        <f>SUMIFS('2013Figures'!$J:$J,'2013Figures'!$C:$C,$A66,'2013Figures'!$H:$H,$B66,'2013Figures'!$B:$B,"BrokerToCy",'2013Figures'!$G:$G,"E1",'2013Figures'!$E:$E,$B$1)</f>
        <v>0</v>
      </c>
      <c r="F66" s="9">
        <f>SUMIFS('2013Figures'!$J:$J,'2013Figures'!$C:$C,$A66,'2013Figures'!$H:$H,$B66,'2013Figures'!$B:$B,"BrokerToCy",'2013Figures'!$G:$G,"P1",'2013Figures'!$E:$E,$B$1)</f>
        <v>0</v>
      </c>
      <c r="G66" s="9">
        <f>SUMIFS('2013Figures'!$J:$J,'2013Figures'!$C:$C,$A66,'2013Figures'!$H:$H,$B66,'2013Figures'!$B:$B,"CyToBroker",'2013Figures'!$G:$G,"E1",'2013Figures'!$E:$E,$B$1)</f>
        <v>0</v>
      </c>
      <c r="H66" s="9">
        <f>SUMIFS('2013Figures'!$J:$J,'2013Figures'!$C:$C,$A66,'2013Figures'!$H:$H,$B66,'2013Figures'!$B:$B,"CyToBroker",'2013Figures'!$G:$G,"P1",'2013Figures'!$E:$E,$B$1)</f>
        <v>0</v>
      </c>
      <c r="J66" s="8" t="s">
        <v>146</v>
      </c>
      <c r="L66" s="42">
        <f>SUMIFS('2012Figures'!$J:$J,'2012Figures'!$C:$C,$A66,'2012Figures'!$H:$H,$B66,'2012Figures'!$E:$E,$B$1)</f>
        <v>0</v>
      </c>
      <c r="M66" s="52">
        <f>SUMIFS('2012Figures'!$J:$J,'2012Figures'!$C:$C,$A66,'2012Figures'!$H:$H,$B66,'2012Figures'!$B:$B,"BrokerToCy",'2012Figures'!$G:$G,"E1",'2012Figures'!$E:$E,$B$1)</f>
        <v>0</v>
      </c>
      <c r="N66" s="52">
        <f>SUMIFS('2012Figures'!$J:$J,'2012Figures'!$C:$C,$A66,'2012Figures'!$H:$H,$B66,'2012Figures'!$B:$B,"BrokerToCy",'2012Figures'!$G:$G,"P1",'2012Figures'!$E:$E,$B$1)</f>
        <v>0</v>
      </c>
      <c r="O66" s="52">
        <f>SUMIFS('2012Figures'!$J:$J,'2012Figures'!$C:$C,$A66,'2012Figures'!$H:$H,$B66,'2012Figures'!$B:$B,"CyToBroker",'2012Figures'!$G:$G,"E1",'2012Figures'!$E:$E,$B$1)</f>
        <v>0</v>
      </c>
      <c r="P66" s="52">
        <f>SUMIFS('2012Figures'!$J:$J,'2012Figures'!$C:$C,$A66,'2012Figures'!$H:$H,$B66,'2012Figures'!$B:$B,"CyToBroker",'2012Figures'!$G:$G,"P1",'2012Figures'!$E:$E,$B$1)</f>
        <v>0</v>
      </c>
      <c r="R66" s="46" t="str">
        <f t="shared" si="26"/>
        <v/>
      </c>
      <c r="S66" s="46" t="str">
        <f t="shared" si="26"/>
        <v/>
      </c>
      <c r="T66" s="46" t="str">
        <f t="shared" si="26"/>
        <v/>
      </c>
      <c r="U66" s="46" t="str">
        <f t="shared" si="26"/>
        <v/>
      </c>
      <c r="V66" s="46" t="str">
        <f t="shared" si="26"/>
        <v/>
      </c>
    </row>
    <row r="67" spans="1:22" x14ac:dyDescent="0.2">
      <c r="A67" s="1">
        <v>104</v>
      </c>
      <c r="B67" s="1">
        <v>5</v>
      </c>
      <c r="D67" s="29">
        <f>SUMIFS('2013Figures'!$J:$J,'2013Figures'!$C:$C,$A67,'2013Figures'!$H:$H,$B67,'2013Figures'!$E:$E,$B$1)</f>
        <v>0</v>
      </c>
      <c r="E67" s="9">
        <f>SUMIFS('2013Figures'!$J:$J,'2013Figures'!$C:$C,$A67,'2013Figures'!$H:$H,$B67,'2013Figures'!$B:$B,"BrokerToCy",'2013Figures'!$G:$G,"E1",'2013Figures'!$E:$E,$B$1)</f>
        <v>0</v>
      </c>
      <c r="F67" s="9">
        <f>SUMIFS('2013Figures'!$J:$J,'2013Figures'!$C:$C,$A67,'2013Figures'!$H:$H,$B67,'2013Figures'!$B:$B,"BrokerToCy",'2013Figures'!$G:$G,"P1",'2013Figures'!$E:$E,$B$1)</f>
        <v>0</v>
      </c>
      <c r="G67" s="9">
        <f>SUMIFS('2013Figures'!$J:$J,'2013Figures'!$C:$C,$A67,'2013Figures'!$H:$H,$B67,'2013Figures'!$B:$B,"CyToBroker",'2013Figures'!$G:$G,"E1",'2013Figures'!$E:$E,$B$1)</f>
        <v>0</v>
      </c>
      <c r="H67" s="9">
        <f>SUMIFS('2013Figures'!$J:$J,'2013Figures'!$C:$C,$A67,'2013Figures'!$H:$H,$B67,'2013Figures'!$B:$B,"CyToBroker",'2013Figures'!$G:$G,"P1",'2013Figures'!$E:$E,$B$1)</f>
        <v>0</v>
      </c>
      <c r="J67" s="8" t="s">
        <v>146</v>
      </c>
      <c r="L67" s="42">
        <f>SUMIFS('2012Figures'!$J:$J,'2012Figures'!$C:$C,$A67,'2012Figures'!$H:$H,$B67,'2012Figures'!$E:$E,$B$1)</f>
        <v>0</v>
      </c>
      <c r="M67" s="52">
        <f>SUMIFS('2012Figures'!$J:$J,'2012Figures'!$C:$C,$A67,'2012Figures'!$H:$H,$B67,'2012Figures'!$B:$B,"BrokerToCy",'2012Figures'!$G:$G,"E1",'2012Figures'!$E:$E,$B$1)</f>
        <v>0</v>
      </c>
      <c r="N67" s="52">
        <f>SUMIFS('2012Figures'!$J:$J,'2012Figures'!$C:$C,$A67,'2012Figures'!$H:$H,$B67,'2012Figures'!$B:$B,"BrokerToCy",'2012Figures'!$G:$G,"P1",'2012Figures'!$E:$E,$B$1)</f>
        <v>0</v>
      </c>
      <c r="O67" s="52">
        <f>SUMIFS('2012Figures'!$J:$J,'2012Figures'!$C:$C,$A67,'2012Figures'!$H:$H,$B67,'2012Figures'!$B:$B,"CyToBroker",'2012Figures'!$G:$G,"E1",'2012Figures'!$E:$E,$B$1)</f>
        <v>0</v>
      </c>
      <c r="P67" s="52">
        <f>SUMIFS('2012Figures'!$J:$J,'2012Figures'!$C:$C,$A67,'2012Figures'!$H:$H,$B67,'2012Figures'!$B:$B,"CyToBroker",'2012Figures'!$G:$G,"P1",'2012Figures'!$E:$E,$B$1)</f>
        <v>0</v>
      </c>
      <c r="R67" s="46" t="str">
        <f t="shared" si="26"/>
        <v/>
      </c>
      <c r="S67" s="46" t="str">
        <f t="shared" si="26"/>
        <v/>
      </c>
      <c r="T67" s="46" t="str">
        <f t="shared" si="26"/>
        <v/>
      </c>
      <c r="U67" s="46" t="str">
        <f t="shared" si="26"/>
        <v/>
      </c>
      <c r="V67" s="46" t="str">
        <f t="shared" si="26"/>
        <v/>
      </c>
    </row>
    <row r="68" spans="1:22" x14ac:dyDescent="0.2">
      <c r="A68" s="1">
        <v>104</v>
      </c>
      <c r="B68" s="1" t="s">
        <v>57</v>
      </c>
      <c r="C68" s="8">
        <v>4</v>
      </c>
      <c r="D68" s="29">
        <f>SUMIFS('2013Figures'!$J:$J,'2013Figures'!$C:$C,$A68,'2013Figures'!$H:$H,$B68,'2013Figures'!$I:$I,$C68,'2013Figures'!$E:$E,$B$1)</f>
        <v>0</v>
      </c>
      <c r="E68" s="9">
        <f>SUMIFS('2013Figures'!$J:$J,'2013Figures'!$C:$C,$A68,'2013Figures'!$H:$H,$B68,'2013Figures'!$I:$I,$C68,'2013Figures'!$B:$B,"BrokerToCy",'2013Figures'!$G:$G,"E1",'2013Figures'!$E:$E,$B$1)</f>
        <v>0</v>
      </c>
      <c r="F68" s="9">
        <f>SUMIFS('2013Figures'!$J:$J,'2013Figures'!$C:$C,$A68,'2013Figures'!$H:$H,$B68,'2013Figures'!$I:$I,$C68,'2013Figures'!$B:$B,"BrokerToCy",'2013Figures'!$G:$G,"P1",'2013Figures'!$E:$E,$B$1)</f>
        <v>0</v>
      </c>
      <c r="G68" s="9">
        <f>SUMIFS('2013Figures'!$J:$J,'2013Figures'!$C:$C,$A68,'2013Figures'!$H:$H,$B68,'2013Figures'!$I:$I,$C68,'2013Figures'!$B:$B,"CyToBroker",'2013Figures'!$G:$G,"E1",'2013Figures'!$E:$E,$B$1)</f>
        <v>0</v>
      </c>
      <c r="H68" s="9">
        <f>SUMIFS('2013Figures'!$J:$J,'2013Figures'!$C:$C,$A68,'2013Figures'!$H:$H,$B68,'2013Figures'!$I:$I,$C68,'2013Figures'!$B:$B,"CyToBroker",'2013Figures'!$G:$G,"P1",'2013Figures'!$E:$E,$B$1)</f>
        <v>0</v>
      </c>
      <c r="I68" s="30"/>
      <c r="J68" s="8" t="s">
        <v>146</v>
      </c>
      <c r="K68" s="30"/>
      <c r="L68" s="42">
        <f>SUMIFS('2012Figures'!$J:$J,'2012Figures'!$C:$C,$A68,'2012Figures'!$H:$H,$B68,'2012Figures'!$I:$I,$C68,'2012Figures'!$E:$E,$B$1)</f>
        <v>0</v>
      </c>
      <c r="M68" s="52">
        <f>SUMIFS('2012Figures'!$J:$J,'2012Figures'!$C:$C,$A68,'2012Figures'!$H:$H,$B68,'2012Figures'!$I:$I,$C68,'2012Figures'!$B:$B,"BrokerToCy",'2012Figures'!$G:$G,"E1",'2012Figures'!$E:$E,$B$1)</f>
        <v>0</v>
      </c>
      <c r="N68" s="52">
        <f>SUMIFS('2012Figures'!$J:$J,'2012Figures'!$C:$C,$A68,'2012Figures'!$H:$H,$B68,'2012Figures'!$I:$I,$C68,'2012Figures'!$B:$B,"BrokerToCy",'2012Figures'!$G:$G,"P1",'2012Figures'!$E:$E,$B$1)</f>
        <v>0</v>
      </c>
      <c r="O68" s="52">
        <f>SUMIFS('2012Figures'!$J:$J,'2012Figures'!$C:$C,$A68,'2012Figures'!$H:$H,$B68,'2012Figures'!$I:$I,$C68,'2012Figures'!$B:$B,"CyToBroker",'2012Figures'!$G:$G,"E1",'2012Figures'!$E:$E,$B$1)</f>
        <v>0</v>
      </c>
      <c r="P68" s="52">
        <f>SUMIFS('2012Figures'!$J:$J,'2012Figures'!$C:$C,$A68,'2012Figures'!$H:$H,$B68,'2012Figures'!$I:$I,$C68,'2012Figures'!$B:$B,"CyToBroker",'2012Figures'!$G:$G,"P1",'2012Figures'!$E:$E,$B$1)</f>
        <v>0</v>
      </c>
      <c r="Q68" s="30"/>
      <c r="R68" s="46" t="str">
        <f t="shared" si="26"/>
        <v/>
      </c>
      <c r="S68" s="46" t="str">
        <f t="shared" si="26"/>
        <v/>
      </c>
      <c r="T68" s="46" t="str">
        <f t="shared" si="26"/>
        <v/>
      </c>
      <c r="U68" s="46" t="str">
        <f t="shared" si="26"/>
        <v/>
      </c>
      <c r="V68" s="46" t="str">
        <f t="shared" si="26"/>
        <v/>
      </c>
    </row>
    <row r="69" spans="1:22" x14ac:dyDescent="0.2">
      <c r="A69" s="1">
        <v>104</v>
      </c>
      <c r="B69" s="1" t="s">
        <v>57</v>
      </c>
      <c r="C69" s="8">
        <v>2</v>
      </c>
      <c r="D69" s="29">
        <f>SUMIFS('2013Figures'!$J:$J,'2013Figures'!$C:$C,$A69,'2013Figures'!$H:$H,$B69,'2013Figures'!$I:$I,$C69,'2013Figures'!$E:$E,$B$1)</f>
        <v>0</v>
      </c>
      <c r="E69" s="9">
        <f>SUMIFS('2013Figures'!$J:$J,'2013Figures'!$C:$C,$A69,'2013Figures'!$H:$H,$B69,'2013Figures'!$I:$I,$C69,'2013Figures'!$B:$B,"BrokerToCy",'2013Figures'!$G:$G,"E1",'2013Figures'!$E:$E,$B$1)</f>
        <v>0</v>
      </c>
      <c r="F69" s="9">
        <f>SUMIFS('2013Figures'!$J:$J,'2013Figures'!$C:$C,$A69,'2013Figures'!$H:$H,$B69,'2013Figures'!$I:$I,$C69,'2013Figures'!$B:$B,"BrokerToCy",'2013Figures'!$G:$G,"P1",'2013Figures'!$E:$E,$B$1)</f>
        <v>0</v>
      </c>
      <c r="G69" s="9">
        <f>SUMIFS('2013Figures'!$J:$J,'2013Figures'!$C:$C,$A69,'2013Figures'!$H:$H,$B69,'2013Figures'!$I:$I,$C69,'2013Figures'!$B:$B,"CyToBroker",'2013Figures'!$G:$G,"E1",'2013Figures'!$E:$E,$B$1)</f>
        <v>0</v>
      </c>
      <c r="H69" s="9">
        <f>SUMIFS('2013Figures'!$J:$J,'2013Figures'!$C:$C,$A69,'2013Figures'!$H:$H,$B69,'2013Figures'!$I:$I,$C69,'2013Figures'!$B:$B,"CyToBroker",'2013Figures'!$G:$G,"P1",'2013Figures'!$E:$E,$B$1)</f>
        <v>0</v>
      </c>
      <c r="I69" s="30"/>
      <c r="J69" s="31">
        <v>201001</v>
      </c>
      <c r="K69" s="30"/>
      <c r="L69" s="42">
        <f>SUMIFS('2012Figures'!$J:$J,'2012Figures'!$C:$C,$A69,'2012Figures'!$H:$H,$B69,'2012Figures'!$I:$I,$C69,'2012Figures'!$E:$E,$B$1)</f>
        <v>0</v>
      </c>
      <c r="M69" s="52">
        <f>SUMIFS('2012Figures'!$J:$J,'2012Figures'!$C:$C,$A69,'2012Figures'!$H:$H,$B69,'2012Figures'!$I:$I,$C69,'2012Figures'!$B:$B,"BrokerToCy",'2012Figures'!$G:$G,"E1",'2012Figures'!$E:$E,$B$1)</f>
        <v>0</v>
      </c>
      <c r="N69" s="52">
        <f>SUMIFS('2012Figures'!$J:$J,'2012Figures'!$C:$C,$A69,'2012Figures'!$H:$H,$B69,'2012Figures'!$I:$I,$C69,'2012Figures'!$B:$B,"BrokerToCy",'2012Figures'!$G:$G,"P1",'2012Figures'!$E:$E,$B$1)</f>
        <v>0</v>
      </c>
      <c r="O69" s="52">
        <f>SUMIFS('2012Figures'!$J:$J,'2012Figures'!$C:$C,$A69,'2012Figures'!$H:$H,$B69,'2012Figures'!$I:$I,$C69,'2012Figures'!$B:$B,"CyToBroker",'2012Figures'!$G:$G,"E1",'2012Figures'!$E:$E,$B$1)</f>
        <v>0</v>
      </c>
      <c r="P69" s="52">
        <f>SUMIFS('2012Figures'!$J:$J,'2012Figures'!$C:$C,$A69,'2012Figures'!$H:$H,$B69,'2012Figures'!$I:$I,$C69,'2012Figures'!$B:$B,"CyToBroker",'2012Figures'!$G:$G,"P1",'2012Figures'!$E:$E,$B$1)</f>
        <v>0</v>
      </c>
      <c r="Q69" s="30"/>
      <c r="R69" s="46" t="str">
        <f t="shared" si="26"/>
        <v/>
      </c>
      <c r="S69" s="46" t="str">
        <f t="shared" si="26"/>
        <v/>
      </c>
      <c r="T69" s="46" t="str">
        <f t="shared" si="26"/>
        <v/>
      </c>
      <c r="U69" s="46" t="str">
        <f t="shared" si="26"/>
        <v/>
      </c>
      <c r="V69" s="46" t="str">
        <f t="shared" si="26"/>
        <v/>
      </c>
    </row>
    <row r="70" spans="1:22" x14ac:dyDescent="0.2">
      <c r="A70" s="1">
        <v>104</v>
      </c>
      <c r="B70" s="1" t="s">
        <v>57</v>
      </c>
      <c r="C70" s="8">
        <v>1</v>
      </c>
      <c r="D70" s="29">
        <f>SUMIFS('2013Figures'!$J:$J,'2013Figures'!$C:$C,$A70,'2013Figures'!$H:$H,$B70,'2013Figures'!$I:$I,$C70,'2013Figures'!$E:$E,$B$1)</f>
        <v>0</v>
      </c>
      <c r="E70" s="9">
        <f>SUMIFS('2013Figures'!$J:$J,'2013Figures'!$C:$C,$A70,'2013Figures'!$H:$H,$B70,'2013Figures'!$I:$I,$C70,'2013Figures'!$B:$B,"BrokerToCy",'2013Figures'!$G:$G,"E1",'2013Figures'!$E:$E,$B$1)</f>
        <v>0</v>
      </c>
      <c r="F70" s="9">
        <f>SUMIFS('2013Figures'!$J:$J,'2013Figures'!$C:$C,$A70,'2013Figures'!$H:$H,$B70,'2013Figures'!$I:$I,$C70,'2013Figures'!$B:$B,"BrokerToCy",'2013Figures'!$G:$G,"P1",'2013Figures'!$E:$E,$B$1)</f>
        <v>0</v>
      </c>
      <c r="G70" s="9">
        <f>SUMIFS('2013Figures'!$J:$J,'2013Figures'!$C:$C,$A70,'2013Figures'!$H:$H,$B70,'2013Figures'!$I:$I,$C70,'2013Figures'!$B:$B,"CyToBroker",'2013Figures'!$G:$G,"E1",'2013Figures'!$E:$E,$B$1)</f>
        <v>0</v>
      </c>
      <c r="H70" s="9">
        <f>SUMIFS('2013Figures'!$J:$J,'2013Figures'!$C:$C,$A70,'2013Figures'!$H:$H,$B70,'2013Figures'!$I:$I,$C70,'2013Figures'!$B:$B,"CyToBroker",'2013Figures'!$G:$G,"P1",'2013Figures'!$E:$E,$B$1)</f>
        <v>0</v>
      </c>
      <c r="J70" s="8">
        <v>200601</v>
      </c>
      <c r="L70" s="42">
        <f>SUMIFS('2012Figures'!$J:$J,'2012Figures'!$C:$C,$A70,'2012Figures'!$H:$H,$B70,'2012Figures'!$I:$I,$C70,'2012Figures'!$E:$E,$B$1)</f>
        <v>0</v>
      </c>
      <c r="M70" s="52">
        <f>SUMIFS('2012Figures'!$J:$J,'2012Figures'!$C:$C,$A70,'2012Figures'!$H:$H,$B70,'2012Figures'!$I:$I,$C70,'2012Figures'!$B:$B,"BrokerToCy",'2012Figures'!$G:$G,"E1",'2012Figures'!$E:$E,$B$1)</f>
        <v>0</v>
      </c>
      <c r="N70" s="52">
        <f>SUMIFS('2012Figures'!$J:$J,'2012Figures'!$C:$C,$A70,'2012Figures'!$H:$H,$B70,'2012Figures'!$I:$I,$C70,'2012Figures'!$B:$B,"BrokerToCy",'2012Figures'!$G:$G,"P1",'2012Figures'!$E:$E,$B$1)</f>
        <v>0</v>
      </c>
      <c r="O70" s="52">
        <f>SUMIFS('2012Figures'!$J:$J,'2012Figures'!$C:$C,$A70,'2012Figures'!$H:$H,$B70,'2012Figures'!$I:$I,$C70,'2012Figures'!$B:$B,"CyToBroker",'2012Figures'!$G:$G,"E1",'2012Figures'!$E:$E,$B$1)</f>
        <v>0</v>
      </c>
      <c r="P70" s="52">
        <f>SUMIFS('2012Figures'!$J:$J,'2012Figures'!$C:$C,$A70,'2012Figures'!$H:$H,$B70,'2012Figures'!$I:$I,$C70,'2012Figures'!$B:$B,"CyToBroker",'2012Figures'!$G:$G,"P1",'2012Figures'!$E:$E,$B$1)</f>
        <v>0</v>
      </c>
      <c r="R70" s="46" t="str">
        <f t="shared" si="26"/>
        <v/>
      </c>
      <c r="S70" s="46" t="str">
        <f t="shared" si="26"/>
        <v/>
      </c>
      <c r="T70" s="46" t="str">
        <f t="shared" si="26"/>
        <v/>
      </c>
      <c r="U70" s="46" t="str">
        <f t="shared" si="26"/>
        <v/>
      </c>
      <c r="V70" s="46" t="str">
        <f t="shared" si="26"/>
        <v/>
      </c>
    </row>
    <row r="71" spans="1:22" x14ac:dyDescent="0.2">
      <c r="A71" s="1">
        <v>104</v>
      </c>
      <c r="B71" s="1" t="s">
        <v>57</v>
      </c>
      <c r="D71" s="29">
        <f>SUMIFS('2013Figures'!$J:$J,'2013Figures'!$C:$C,$A71,'2013Figures'!$H:$H,$B71,'2013Figures'!$I:$I,"",'2013Figures'!$E:$E,$B$1)</f>
        <v>0</v>
      </c>
      <c r="E71" s="9">
        <f>SUMIFS('2013Figures'!$J:$J,'2013Figures'!$C:$C,$A71,'2013Figures'!$H:$H,$B71,'2013Figures'!$I:$I,"",'2013Figures'!$B:$B,"BrokerToCy",'2013Figures'!$G:$G,"E1",'2013Figures'!$E:$E,$B$1)</f>
        <v>0</v>
      </c>
      <c r="F71" s="9">
        <f>SUMIFS('2013Figures'!$J:$J,'2013Figures'!$C:$C,$A71,'2013Figures'!$H:$H,$B71,'2013Figures'!$I:$I,"",'2013Figures'!$B:$B,"BrokerToCy",'2013Figures'!$G:$G,"P1",'2013Figures'!$E:$E,$B$1)</f>
        <v>0</v>
      </c>
      <c r="G71" s="9">
        <f>SUMIFS('2013Figures'!$J:$J,'2013Figures'!$C:$C,$A71,'2013Figures'!$H:$H,$B71,'2013Figures'!$I:$I,"",'2013Figures'!$B:$B,"CyToBroker",'2013Figures'!$G:$G,"E1",'2013Figures'!$E:$E,$B$1)</f>
        <v>0</v>
      </c>
      <c r="H71" s="9">
        <f>SUMIFS('2013Figures'!$J:$J,'2013Figures'!$C:$C,$A71,'2013Figures'!$H:$H,$B71,'2013Figures'!$I:$I,"",'2013Figures'!$B:$B,"CyToBroker",'2013Figures'!$G:$G,"P1",'2013Figures'!$E:$E,$B$1)</f>
        <v>0</v>
      </c>
      <c r="J71" s="8" t="s">
        <v>131</v>
      </c>
      <c r="L71" s="42">
        <f>SUMIFS('2012Figures'!$J:$J,'2012Figures'!$C:$C,$A71,'2012Figures'!$H:$H,$B71,'2012Figures'!$I:$I,"",'2012Figures'!$E:$E,$B$1)</f>
        <v>0</v>
      </c>
      <c r="M71" s="52">
        <f>SUMIFS('2012Figures'!$J:$J,'2012Figures'!$C:$C,$A71,'2012Figures'!$H:$H,$B71,'2012Figures'!$I:$I,"",'2012Figures'!$B:$B,"BrokerToCy",'2012Figures'!$G:$G,"E1",'2012Figures'!$E:$E,$B$1)</f>
        <v>0</v>
      </c>
      <c r="N71" s="52">
        <f>SUMIFS('2012Figures'!$J:$J,'2012Figures'!$C:$C,$A71,'2012Figures'!$H:$H,$B71,'2012Figures'!$I:$I,"",'2012Figures'!$B:$B,"BrokerToCy",'2012Figures'!$G:$G,"P1",'2012Figures'!$E:$E,$B$1)</f>
        <v>0</v>
      </c>
      <c r="O71" s="52">
        <f>SUMIFS('2012Figures'!$J:$J,'2012Figures'!$C:$C,$A71,'2012Figures'!$H:$H,$B71,'2012Figures'!$I:$I,"",'2012Figures'!$B:$B,"CyToBroker",'2012Figures'!$G:$G,"E1",'2012Figures'!$E:$E,$B$1)</f>
        <v>0</v>
      </c>
      <c r="P71" s="52">
        <f>SUMIFS('2012Figures'!$J:$J,'2012Figures'!$C:$C,$A71,'2012Figures'!$H:$H,$B71,'2012Figures'!$I:$I,"",'2012Figures'!$B:$B,"CyToBroker",'2012Figures'!$G:$G,"P1",'2012Figures'!$E:$E,$B$1)</f>
        <v>0</v>
      </c>
      <c r="R71" s="46" t="str">
        <f t="shared" si="26"/>
        <v/>
      </c>
      <c r="S71" s="46" t="str">
        <f t="shared" si="26"/>
        <v/>
      </c>
      <c r="T71" s="46" t="str">
        <f t="shared" si="26"/>
        <v/>
      </c>
      <c r="U71" s="46" t="str">
        <f t="shared" si="26"/>
        <v/>
      </c>
      <c r="V71" s="46" t="str">
        <f t="shared" si="26"/>
        <v/>
      </c>
    </row>
    <row r="72" spans="1:22" x14ac:dyDescent="0.2">
      <c r="A72" s="1">
        <v>104</v>
      </c>
      <c r="B72" s="1" t="s">
        <v>21</v>
      </c>
      <c r="C72" s="8">
        <v>11</v>
      </c>
      <c r="D72" s="29">
        <f>SUMIFS('2013Figures'!$J:$J,'2013Figures'!$C:$C,$A72,'2013Figures'!$H:$H,$B72,'2013Figures'!$I:$I,$C72,'2013Figures'!$E:$E,$B$1)</f>
        <v>0</v>
      </c>
      <c r="E72" s="9">
        <f>SUMIFS('2013Figures'!$J:$J,'2013Figures'!$C:$C,$A72,'2013Figures'!$H:$H,$B72,'2013Figures'!$I:$I,$C72,'2013Figures'!$B:$B,"BrokerToCy",'2013Figures'!$G:$G,"E1",'2013Figures'!$E:$E,$B$1)</f>
        <v>0</v>
      </c>
      <c r="F72" s="9">
        <f>SUMIFS('2013Figures'!$J:$J,'2013Figures'!$C:$C,$A72,'2013Figures'!$H:$H,$B72,'2013Figures'!$I:$I,$C72,'2013Figures'!$B:$B,"BrokerToCy",'2013Figures'!$G:$G,"P1",'2013Figures'!$E:$E,$B$1)</f>
        <v>0</v>
      </c>
      <c r="G72" s="9">
        <f>SUMIFS('2013Figures'!$J:$J,'2013Figures'!$C:$C,$A72,'2013Figures'!$H:$H,$B72,'2013Figures'!$I:$I,$C72,'2013Figures'!$B:$B,"CyToBroker",'2013Figures'!$G:$G,"E1",'2013Figures'!$E:$E,$B$1)</f>
        <v>0</v>
      </c>
      <c r="H72" s="9">
        <f>SUMIFS('2013Figures'!$J:$J,'2013Figures'!$C:$C,$A72,'2013Figures'!$H:$H,$B72,'2013Figures'!$I:$I,$C72,'2013Figures'!$B:$B,"CyToBroker",'2013Figures'!$G:$G,"P1",'2013Figures'!$E:$E,$B$1)</f>
        <v>0</v>
      </c>
      <c r="L72" s="42">
        <f>SUMIFS('2012Figures'!$J:$J,'2012Figures'!$C:$C,$A72,'2012Figures'!$H:$H,$B72,'2012Figures'!$I:$I,$C72,'2012Figures'!$E:$E,$B$1)</f>
        <v>0</v>
      </c>
      <c r="M72" s="52">
        <f>SUMIFS('2012Figures'!$J:$J,'2012Figures'!$C:$C,$A72,'2012Figures'!$H:$H,$B72,'2012Figures'!$I:$I,$C72,'2012Figures'!$B:$B,"BrokerToCy",'2012Figures'!$G:$G,"E1",'2012Figures'!$E:$E,$B$1)</f>
        <v>0</v>
      </c>
      <c r="N72" s="52">
        <f>SUMIFS('2012Figures'!$J:$J,'2012Figures'!$C:$C,$A72,'2012Figures'!$H:$H,$B72,'2012Figures'!$I:$I,$C72,'2012Figures'!$B:$B,"BrokerToCy",'2012Figures'!$G:$G,"P1",'2012Figures'!$E:$E,$B$1)</f>
        <v>0</v>
      </c>
      <c r="O72" s="52">
        <f>SUMIFS('2012Figures'!$J:$J,'2012Figures'!$C:$C,$A72,'2012Figures'!$H:$H,$B72,'2012Figures'!$I:$I,$C72,'2012Figures'!$B:$B,"CyToBroker",'2012Figures'!$G:$G,"E1",'2012Figures'!$E:$E,$B$1)</f>
        <v>0</v>
      </c>
      <c r="P72" s="52">
        <f>SUMIFS('2012Figures'!$J:$J,'2012Figures'!$C:$C,$A72,'2012Figures'!$H:$H,$B72,'2012Figures'!$I:$I,$C72,'2012Figures'!$B:$B,"CyToBroker",'2012Figures'!$G:$G,"P1",'2012Figures'!$E:$E,$B$1)</f>
        <v>0</v>
      </c>
      <c r="R72" s="46" t="str">
        <f t="shared" si="26"/>
        <v/>
      </c>
      <c r="S72" s="46" t="str">
        <f t="shared" si="26"/>
        <v/>
      </c>
      <c r="T72" s="46" t="str">
        <f t="shared" si="26"/>
        <v/>
      </c>
      <c r="U72" s="46" t="str">
        <f t="shared" si="26"/>
        <v/>
      </c>
      <c r="V72" s="46" t="str">
        <f t="shared" si="26"/>
        <v/>
      </c>
    </row>
    <row r="73" spans="1:22" x14ac:dyDescent="0.2">
      <c r="A73" s="1">
        <v>104</v>
      </c>
      <c r="B73" s="1" t="s">
        <v>21</v>
      </c>
      <c r="C73" s="8">
        <v>10</v>
      </c>
      <c r="D73" s="29">
        <f>SUMIFS('2013Figures'!$J:$J,'2013Figures'!$C:$C,$A73,'2013Figures'!$H:$H,$B73,'2013Figures'!$I:$I,$C73,'2013Figures'!$E:$E,$B$1)</f>
        <v>0</v>
      </c>
      <c r="E73" s="9">
        <f>SUMIFS('2013Figures'!$J:$J,'2013Figures'!$C:$C,$A73,'2013Figures'!$H:$H,$B73,'2013Figures'!$I:$I,$C73,'2013Figures'!$B:$B,"BrokerToCy",'2013Figures'!$G:$G,"E1",'2013Figures'!$E:$E,$B$1)</f>
        <v>0</v>
      </c>
      <c r="F73" s="9">
        <f>SUMIFS('2013Figures'!$J:$J,'2013Figures'!$C:$C,$A73,'2013Figures'!$H:$H,$B73,'2013Figures'!$I:$I,$C73,'2013Figures'!$B:$B,"BrokerToCy",'2013Figures'!$G:$G,"P1",'2013Figures'!$E:$E,$B$1)</f>
        <v>0</v>
      </c>
      <c r="G73" s="9">
        <f>SUMIFS('2013Figures'!$J:$J,'2013Figures'!$C:$C,$A73,'2013Figures'!$H:$H,$B73,'2013Figures'!$I:$I,$C73,'2013Figures'!$B:$B,"CyToBroker",'2013Figures'!$G:$G,"E1",'2013Figures'!$E:$E,$B$1)</f>
        <v>0</v>
      </c>
      <c r="H73" s="9">
        <f>SUMIFS('2013Figures'!$J:$J,'2013Figures'!$C:$C,$A73,'2013Figures'!$H:$H,$B73,'2013Figures'!$I:$I,$C73,'2013Figures'!$B:$B,"CyToBroker",'2013Figures'!$G:$G,"P1",'2013Figures'!$E:$E,$B$1)</f>
        <v>0</v>
      </c>
      <c r="J73" s="8">
        <v>201501</v>
      </c>
      <c r="L73" s="42">
        <f>SUMIFS('2012Figures'!$J:$J,'2012Figures'!$C:$C,$A73,'2012Figures'!$H:$H,$B73,'2012Figures'!$I:$I,$C73,'2012Figures'!$E:$E,$B$1)</f>
        <v>0</v>
      </c>
      <c r="M73" s="52">
        <f>SUMIFS('2012Figures'!$J:$J,'2012Figures'!$C:$C,$A73,'2012Figures'!$H:$H,$B73,'2012Figures'!$I:$I,$C73,'2012Figures'!$B:$B,"BrokerToCy",'2012Figures'!$G:$G,"E1",'2012Figures'!$E:$E,$B$1)</f>
        <v>0</v>
      </c>
      <c r="N73" s="52">
        <f>SUMIFS('2012Figures'!$J:$J,'2012Figures'!$C:$C,$A73,'2012Figures'!$H:$H,$B73,'2012Figures'!$I:$I,$C73,'2012Figures'!$B:$B,"BrokerToCy",'2012Figures'!$G:$G,"P1",'2012Figures'!$E:$E,$B$1)</f>
        <v>0</v>
      </c>
      <c r="O73" s="52">
        <f>SUMIFS('2012Figures'!$J:$J,'2012Figures'!$C:$C,$A73,'2012Figures'!$H:$H,$B73,'2012Figures'!$I:$I,$C73,'2012Figures'!$B:$B,"CyToBroker",'2012Figures'!$G:$G,"E1",'2012Figures'!$E:$E,$B$1)</f>
        <v>0</v>
      </c>
      <c r="P73" s="52">
        <f>SUMIFS('2012Figures'!$J:$J,'2012Figures'!$C:$C,$A73,'2012Figures'!$H:$H,$B73,'2012Figures'!$I:$I,$C73,'2012Figures'!$B:$B,"CyToBroker",'2012Figures'!$G:$G,"P1",'2012Figures'!$E:$E,$B$1)</f>
        <v>0</v>
      </c>
      <c r="R73" s="46" t="str">
        <f t="shared" si="26"/>
        <v/>
      </c>
      <c r="S73" s="46" t="str">
        <f t="shared" si="26"/>
        <v/>
      </c>
      <c r="T73" s="46" t="str">
        <f t="shared" si="26"/>
        <v/>
      </c>
      <c r="U73" s="46" t="str">
        <f t="shared" si="26"/>
        <v/>
      </c>
      <c r="V73" s="46" t="str">
        <f t="shared" si="26"/>
        <v/>
      </c>
    </row>
    <row r="74" spans="1:22" x14ac:dyDescent="0.2">
      <c r="A74" s="1">
        <v>104</v>
      </c>
      <c r="B74" s="1" t="s">
        <v>21</v>
      </c>
      <c r="C74" s="8">
        <v>9</v>
      </c>
      <c r="D74" s="29">
        <f>SUMIFS('2013Figures'!$J:$J,'2013Figures'!$C:$C,$A74,'2013Figures'!$H:$H,$B74,'2013Figures'!$I:$I,$C74,'2013Figures'!$E:$E,$B$1)</f>
        <v>0</v>
      </c>
      <c r="E74" s="9">
        <f>SUMIFS('2013Figures'!$J:$J,'2013Figures'!$C:$C,$A74,'2013Figures'!$H:$H,$B74,'2013Figures'!$I:$I,$C74,'2013Figures'!$B:$B,"BrokerToCy",'2013Figures'!$G:$G,"E1",'2013Figures'!$E:$E,$B$1)</f>
        <v>0</v>
      </c>
      <c r="F74" s="9">
        <f>SUMIFS('2013Figures'!$J:$J,'2013Figures'!$C:$C,$A74,'2013Figures'!$H:$H,$B74,'2013Figures'!$I:$I,$C74,'2013Figures'!$B:$B,"BrokerToCy",'2013Figures'!$G:$G,"P1",'2013Figures'!$E:$E,$B$1)</f>
        <v>0</v>
      </c>
      <c r="G74" s="9">
        <f>SUMIFS('2013Figures'!$J:$J,'2013Figures'!$C:$C,$A74,'2013Figures'!$H:$H,$B74,'2013Figures'!$I:$I,$C74,'2013Figures'!$B:$B,"CyToBroker",'2013Figures'!$G:$G,"E1",'2013Figures'!$E:$E,$B$1)</f>
        <v>0</v>
      </c>
      <c r="H74" s="9">
        <f>SUMIFS('2013Figures'!$J:$J,'2013Figures'!$C:$C,$A74,'2013Figures'!$H:$H,$B74,'2013Figures'!$I:$I,$C74,'2013Figures'!$B:$B,"CyToBroker",'2013Figures'!$G:$G,"P1",'2013Figures'!$E:$E,$B$1)</f>
        <v>0</v>
      </c>
      <c r="J74" s="8">
        <v>201401</v>
      </c>
      <c r="L74" s="42">
        <f>SUMIFS('2012Figures'!$J:$J,'2012Figures'!$C:$C,$A74,'2012Figures'!$H:$H,$B74,'2012Figures'!$I:$I,$C74,'2012Figures'!$E:$E,$B$1)</f>
        <v>0</v>
      </c>
      <c r="M74" s="52">
        <f>SUMIFS('2012Figures'!$J:$J,'2012Figures'!$C:$C,$A74,'2012Figures'!$H:$H,$B74,'2012Figures'!$I:$I,$C74,'2012Figures'!$B:$B,"BrokerToCy",'2012Figures'!$G:$G,"E1",'2012Figures'!$E:$E,$B$1)</f>
        <v>0</v>
      </c>
      <c r="N74" s="52">
        <f>SUMIFS('2012Figures'!$J:$J,'2012Figures'!$C:$C,$A74,'2012Figures'!$H:$H,$B74,'2012Figures'!$I:$I,$C74,'2012Figures'!$B:$B,"BrokerToCy",'2012Figures'!$G:$G,"P1",'2012Figures'!$E:$E,$B$1)</f>
        <v>0</v>
      </c>
      <c r="O74" s="52">
        <f>SUMIFS('2012Figures'!$J:$J,'2012Figures'!$C:$C,$A74,'2012Figures'!$H:$H,$B74,'2012Figures'!$I:$I,$C74,'2012Figures'!$B:$B,"CyToBroker",'2012Figures'!$G:$G,"E1",'2012Figures'!$E:$E,$B$1)</f>
        <v>0</v>
      </c>
      <c r="P74" s="52">
        <f>SUMIFS('2012Figures'!$J:$J,'2012Figures'!$C:$C,$A74,'2012Figures'!$H:$H,$B74,'2012Figures'!$I:$I,$C74,'2012Figures'!$B:$B,"CyToBroker",'2012Figures'!$G:$G,"P1",'2012Figures'!$E:$E,$B$1)</f>
        <v>0</v>
      </c>
      <c r="R74" s="46" t="str">
        <f t="shared" si="26"/>
        <v/>
      </c>
      <c r="S74" s="46" t="str">
        <f t="shared" si="26"/>
        <v/>
      </c>
      <c r="T74" s="46" t="str">
        <f t="shared" si="26"/>
        <v/>
      </c>
      <c r="U74" s="46" t="str">
        <f t="shared" si="26"/>
        <v/>
      </c>
      <c r="V74" s="46" t="str">
        <f t="shared" si="26"/>
        <v/>
      </c>
    </row>
    <row r="75" spans="1:22" x14ac:dyDescent="0.2">
      <c r="A75" s="1">
        <v>104</v>
      </c>
      <c r="B75" s="1" t="s">
        <v>21</v>
      </c>
      <c r="C75" s="8">
        <v>8</v>
      </c>
      <c r="D75" s="29">
        <f>SUMIFS('2013Figures'!$J:$J,'2013Figures'!$C:$C,$A75,'2013Figures'!$H:$H,$B75,'2013Figures'!$I:$I,$C75,'2013Figures'!$E:$E,$B$1)</f>
        <v>0</v>
      </c>
      <c r="E75" s="9">
        <f>SUMIFS('2013Figures'!$J:$J,'2013Figures'!$C:$C,$A75,'2013Figures'!$H:$H,$B75,'2013Figures'!$I:$I,$C75,'2013Figures'!$B:$B,"BrokerToCy",'2013Figures'!$G:$G,"E1",'2013Figures'!$E:$E,$B$1)</f>
        <v>0</v>
      </c>
      <c r="F75" s="9">
        <f>SUMIFS('2013Figures'!$J:$J,'2013Figures'!$C:$C,$A75,'2013Figures'!$H:$H,$B75,'2013Figures'!$I:$I,$C75,'2013Figures'!$B:$B,"BrokerToCy",'2013Figures'!$G:$G,"P1",'2013Figures'!$E:$E,$B$1)</f>
        <v>0</v>
      </c>
      <c r="G75" s="9">
        <f>SUMIFS('2013Figures'!$J:$J,'2013Figures'!$C:$C,$A75,'2013Figures'!$H:$H,$B75,'2013Figures'!$I:$I,$C75,'2013Figures'!$B:$B,"CyToBroker",'2013Figures'!$G:$G,"E1",'2013Figures'!$E:$E,$B$1)</f>
        <v>0</v>
      </c>
      <c r="H75" s="9">
        <f>SUMIFS('2013Figures'!$J:$J,'2013Figures'!$C:$C,$A75,'2013Figures'!$H:$H,$B75,'2013Figures'!$I:$I,$C75,'2013Figures'!$B:$B,"CyToBroker",'2013Figures'!$G:$G,"P1",'2013Figures'!$E:$E,$B$1)</f>
        <v>0</v>
      </c>
      <c r="I75" s="30"/>
      <c r="J75" s="31">
        <v>201301</v>
      </c>
      <c r="K75" s="30"/>
      <c r="L75" s="42">
        <f>SUMIFS('2012Figures'!$J:$J,'2012Figures'!$C:$C,$A75,'2012Figures'!$H:$H,$B75,'2012Figures'!$I:$I,$C75,'2012Figures'!$E:$E,$B$1)</f>
        <v>0</v>
      </c>
      <c r="M75" s="52">
        <f>SUMIFS('2012Figures'!$J:$J,'2012Figures'!$C:$C,$A75,'2012Figures'!$H:$H,$B75,'2012Figures'!$I:$I,$C75,'2012Figures'!$B:$B,"BrokerToCy",'2012Figures'!$G:$G,"E1",'2012Figures'!$E:$E,$B$1)</f>
        <v>0</v>
      </c>
      <c r="N75" s="52">
        <f>SUMIFS('2012Figures'!$J:$J,'2012Figures'!$C:$C,$A75,'2012Figures'!$H:$H,$B75,'2012Figures'!$I:$I,$C75,'2012Figures'!$B:$B,"BrokerToCy",'2012Figures'!$G:$G,"P1",'2012Figures'!$E:$E,$B$1)</f>
        <v>0</v>
      </c>
      <c r="O75" s="52">
        <f>SUMIFS('2012Figures'!$J:$J,'2012Figures'!$C:$C,$A75,'2012Figures'!$H:$H,$B75,'2012Figures'!$I:$I,$C75,'2012Figures'!$B:$B,"CyToBroker",'2012Figures'!$G:$G,"E1",'2012Figures'!$E:$E,$B$1)</f>
        <v>0</v>
      </c>
      <c r="P75" s="52">
        <f>SUMIFS('2012Figures'!$J:$J,'2012Figures'!$C:$C,$A75,'2012Figures'!$H:$H,$B75,'2012Figures'!$I:$I,$C75,'2012Figures'!$B:$B,"CyToBroker",'2012Figures'!$G:$G,"P1",'2012Figures'!$E:$E,$B$1)</f>
        <v>0</v>
      </c>
      <c r="Q75" s="30"/>
      <c r="R75" s="46" t="str">
        <f t="shared" si="26"/>
        <v/>
      </c>
      <c r="S75" s="46" t="str">
        <f t="shared" si="26"/>
        <v/>
      </c>
      <c r="T75" s="46" t="str">
        <f t="shared" si="26"/>
        <v/>
      </c>
      <c r="U75" s="46" t="str">
        <f t="shared" si="26"/>
        <v/>
      </c>
      <c r="V75" s="46" t="str">
        <f t="shared" si="26"/>
        <v/>
      </c>
    </row>
    <row r="76" spans="1:22" x14ac:dyDescent="0.2">
      <c r="A76" s="1">
        <v>104</v>
      </c>
      <c r="B76" s="1" t="s">
        <v>21</v>
      </c>
      <c r="C76" s="8">
        <v>7</v>
      </c>
      <c r="D76" s="29">
        <f>SUMIFS('2013Figures'!$J:$J,'2013Figures'!$C:$C,$A76,'2013Figures'!$H:$H,$B76,'2013Figures'!$I:$I,$C76,'2013Figures'!$E:$E,$B$1)</f>
        <v>0</v>
      </c>
      <c r="E76" s="9">
        <f>SUMIFS('2013Figures'!$J:$J,'2013Figures'!$C:$C,$A76,'2013Figures'!$H:$H,$B76,'2013Figures'!$I:$I,$C76,'2013Figures'!$B:$B,"BrokerToCy",'2013Figures'!$G:$G,"E1",'2013Figures'!$E:$E,$B$1)</f>
        <v>0</v>
      </c>
      <c r="F76" s="9">
        <f>SUMIFS('2013Figures'!$J:$J,'2013Figures'!$C:$C,$A76,'2013Figures'!$H:$H,$B76,'2013Figures'!$I:$I,$C76,'2013Figures'!$B:$B,"BrokerToCy",'2013Figures'!$G:$G,"P1",'2013Figures'!$E:$E,$B$1)</f>
        <v>0</v>
      </c>
      <c r="G76" s="9">
        <f>SUMIFS('2013Figures'!$J:$J,'2013Figures'!$C:$C,$A76,'2013Figures'!$H:$H,$B76,'2013Figures'!$I:$I,$C76,'2013Figures'!$B:$B,"CyToBroker",'2013Figures'!$G:$G,"E1",'2013Figures'!$E:$E,$B$1)</f>
        <v>0</v>
      </c>
      <c r="H76" s="9">
        <f>SUMIFS('2013Figures'!$J:$J,'2013Figures'!$C:$C,$A76,'2013Figures'!$H:$H,$B76,'2013Figures'!$I:$I,$C76,'2013Figures'!$B:$B,"CyToBroker",'2013Figures'!$G:$G,"P1",'2013Figures'!$E:$E,$B$1)</f>
        <v>0</v>
      </c>
      <c r="J76" s="8">
        <v>201201</v>
      </c>
      <c r="L76" s="42">
        <f>SUMIFS('2012Figures'!$J:$J,'2012Figures'!$C:$C,$A76,'2012Figures'!$H:$H,$B76,'2012Figures'!$I:$I,$C76,'2012Figures'!$E:$E,$B$1)</f>
        <v>0</v>
      </c>
      <c r="M76" s="52">
        <f>SUMIFS('2012Figures'!$J:$J,'2012Figures'!$C:$C,$A76,'2012Figures'!$H:$H,$B76,'2012Figures'!$I:$I,$C76,'2012Figures'!$B:$B,"BrokerToCy",'2012Figures'!$G:$G,"E1",'2012Figures'!$E:$E,$B$1)</f>
        <v>0</v>
      </c>
      <c r="N76" s="52">
        <f>SUMIFS('2012Figures'!$J:$J,'2012Figures'!$C:$C,$A76,'2012Figures'!$H:$H,$B76,'2012Figures'!$I:$I,$C76,'2012Figures'!$B:$B,"BrokerToCy",'2012Figures'!$G:$G,"P1",'2012Figures'!$E:$E,$B$1)</f>
        <v>0</v>
      </c>
      <c r="O76" s="52">
        <f>SUMIFS('2012Figures'!$J:$J,'2012Figures'!$C:$C,$A76,'2012Figures'!$H:$H,$B76,'2012Figures'!$I:$I,$C76,'2012Figures'!$B:$B,"CyToBroker",'2012Figures'!$G:$G,"E1",'2012Figures'!$E:$E,$B$1)</f>
        <v>0</v>
      </c>
      <c r="P76" s="52">
        <f>SUMIFS('2012Figures'!$J:$J,'2012Figures'!$C:$C,$A76,'2012Figures'!$H:$H,$B76,'2012Figures'!$I:$I,$C76,'2012Figures'!$B:$B,"CyToBroker",'2012Figures'!$G:$G,"P1",'2012Figures'!$E:$E,$B$1)</f>
        <v>0</v>
      </c>
      <c r="R76" s="46" t="str">
        <f t="shared" si="26"/>
        <v/>
      </c>
      <c r="S76" s="46" t="str">
        <f t="shared" si="26"/>
        <v/>
      </c>
      <c r="T76" s="46" t="str">
        <f t="shared" si="26"/>
        <v/>
      </c>
      <c r="U76" s="46" t="str">
        <f t="shared" si="26"/>
        <v/>
      </c>
      <c r="V76" s="46" t="str">
        <f t="shared" si="26"/>
        <v/>
      </c>
    </row>
    <row r="77" spans="1:22" x14ac:dyDescent="0.2">
      <c r="A77" s="1">
        <v>104</v>
      </c>
      <c r="B77" s="1" t="s">
        <v>21</v>
      </c>
      <c r="C77" s="8">
        <v>6</v>
      </c>
      <c r="D77" s="29">
        <f>SUMIFS('2013Figures'!$J:$J,'2013Figures'!$C:$C,$A77,'2013Figures'!$H:$H,$B77,'2013Figures'!$I:$I,$C77,'2013Figures'!$E:$E,$B$1)</f>
        <v>0</v>
      </c>
      <c r="E77" s="9">
        <f>SUMIFS('2013Figures'!$J:$J,'2013Figures'!$C:$C,$A77,'2013Figures'!$H:$H,$B77,'2013Figures'!$I:$I,$C77,'2013Figures'!$B:$B,"BrokerToCy",'2013Figures'!$G:$G,"E1",'2013Figures'!$E:$E,$B$1)</f>
        <v>0</v>
      </c>
      <c r="F77" s="9">
        <f>SUMIFS('2013Figures'!$J:$J,'2013Figures'!$C:$C,$A77,'2013Figures'!$H:$H,$B77,'2013Figures'!$I:$I,$C77,'2013Figures'!$B:$B,"BrokerToCy",'2013Figures'!$G:$G,"P1",'2013Figures'!$E:$E,$B$1)</f>
        <v>0</v>
      </c>
      <c r="G77" s="9">
        <f>SUMIFS('2013Figures'!$J:$J,'2013Figures'!$C:$C,$A77,'2013Figures'!$H:$H,$B77,'2013Figures'!$I:$I,$C77,'2013Figures'!$B:$B,"CyToBroker",'2013Figures'!$G:$G,"E1",'2013Figures'!$E:$E,$B$1)</f>
        <v>0</v>
      </c>
      <c r="H77" s="9">
        <f>SUMIFS('2013Figures'!$J:$J,'2013Figures'!$C:$C,$A77,'2013Figures'!$H:$H,$B77,'2013Figures'!$I:$I,$C77,'2013Figures'!$B:$B,"CyToBroker",'2013Figures'!$G:$G,"P1",'2013Figures'!$E:$E,$B$1)</f>
        <v>0</v>
      </c>
      <c r="J77" s="8">
        <v>201101</v>
      </c>
      <c r="L77" s="42">
        <f>SUMIFS('2012Figures'!$J:$J,'2012Figures'!$C:$C,$A77,'2012Figures'!$H:$H,$B77,'2012Figures'!$I:$I,$C77,'2012Figures'!$E:$E,$B$1)</f>
        <v>0</v>
      </c>
      <c r="M77" s="52">
        <f>SUMIFS('2012Figures'!$J:$J,'2012Figures'!$C:$C,$A77,'2012Figures'!$H:$H,$B77,'2012Figures'!$I:$I,$C77,'2012Figures'!$B:$B,"BrokerToCy",'2012Figures'!$G:$G,"E1",'2012Figures'!$E:$E,$B$1)</f>
        <v>0</v>
      </c>
      <c r="N77" s="52">
        <f>SUMIFS('2012Figures'!$J:$J,'2012Figures'!$C:$C,$A77,'2012Figures'!$H:$H,$B77,'2012Figures'!$I:$I,$C77,'2012Figures'!$B:$B,"BrokerToCy",'2012Figures'!$G:$G,"P1",'2012Figures'!$E:$E,$B$1)</f>
        <v>0</v>
      </c>
      <c r="O77" s="52">
        <f>SUMIFS('2012Figures'!$J:$J,'2012Figures'!$C:$C,$A77,'2012Figures'!$H:$H,$B77,'2012Figures'!$I:$I,$C77,'2012Figures'!$B:$B,"CyToBroker",'2012Figures'!$G:$G,"E1",'2012Figures'!$E:$E,$B$1)</f>
        <v>0</v>
      </c>
      <c r="P77" s="52">
        <f>SUMIFS('2012Figures'!$J:$J,'2012Figures'!$C:$C,$A77,'2012Figures'!$H:$H,$B77,'2012Figures'!$I:$I,$C77,'2012Figures'!$B:$B,"CyToBroker",'2012Figures'!$G:$G,"P1",'2012Figures'!$E:$E,$B$1)</f>
        <v>0</v>
      </c>
      <c r="R77" s="46" t="str">
        <f t="shared" si="26"/>
        <v/>
      </c>
      <c r="S77" s="46" t="str">
        <f t="shared" si="26"/>
        <v/>
      </c>
      <c r="T77" s="46" t="str">
        <f t="shared" si="26"/>
        <v/>
      </c>
      <c r="U77" s="46" t="str">
        <f t="shared" si="26"/>
        <v/>
      </c>
      <c r="V77" s="46" t="str">
        <f t="shared" si="26"/>
        <v/>
      </c>
    </row>
    <row r="78" spans="1:22" x14ac:dyDescent="0.2">
      <c r="A78" s="1">
        <v>104</v>
      </c>
      <c r="B78" s="1" t="s">
        <v>21</v>
      </c>
      <c r="C78" s="8">
        <v>5</v>
      </c>
      <c r="D78" s="29">
        <f>SUMIFS('2013Figures'!$J:$J,'2013Figures'!$C:$C,$A78,'2013Figures'!$H:$H,$B78,'2013Figures'!$I:$I,$C78,'2013Figures'!$E:$E,$B$1)</f>
        <v>0</v>
      </c>
      <c r="E78" s="9">
        <f>SUMIFS('2013Figures'!$J:$J,'2013Figures'!$C:$C,$A78,'2013Figures'!$H:$H,$B78,'2013Figures'!$I:$I,$C78,'2013Figures'!$B:$B,"BrokerToCy",'2013Figures'!$G:$G,"E1",'2013Figures'!$E:$E,$B$1)</f>
        <v>0</v>
      </c>
      <c r="F78" s="9">
        <f>SUMIFS('2013Figures'!$J:$J,'2013Figures'!$C:$C,$A78,'2013Figures'!$H:$H,$B78,'2013Figures'!$I:$I,$C78,'2013Figures'!$B:$B,"BrokerToCy",'2013Figures'!$G:$G,"P1",'2013Figures'!$E:$E,$B$1)</f>
        <v>0</v>
      </c>
      <c r="G78" s="9">
        <f>SUMIFS('2013Figures'!$J:$J,'2013Figures'!$C:$C,$A78,'2013Figures'!$H:$H,$B78,'2013Figures'!$I:$I,$C78,'2013Figures'!$B:$B,"CyToBroker",'2013Figures'!$G:$G,"E1",'2013Figures'!$E:$E,$B$1)</f>
        <v>0</v>
      </c>
      <c r="H78" s="9">
        <f>SUMIFS('2013Figures'!$J:$J,'2013Figures'!$C:$C,$A78,'2013Figures'!$H:$H,$B78,'2013Figures'!$I:$I,$C78,'2013Figures'!$B:$B,"CyToBroker",'2013Figures'!$G:$G,"P1",'2013Figures'!$E:$E,$B$1)</f>
        <v>0</v>
      </c>
      <c r="J78" s="8">
        <v>201001</v>
      </c>
      <c r="L78" s="42">
        <f>SUMIFS('2012Figures'!$J:$J,'2012Figures'!$C:$C,$A78,'2012Figures'!$H:$H,$B78,'2012Figures'!$I:$I,$C78,'2012Figures'!$E:$E,$B$1)</f>
        <v>0</v>
      </c>
      <c r="M78" s="52">
        <f>SUMIFS('2012Figures'!$J:$J,'2012Figures'!$C:$C,$A78,'2012Figures'!$H:$H,$B78,'2012Figures'!$I:$I,$C78,'2012Figures'!$B:$B,"BrokerToCy",'2012Figures'!$G:$G,"E1",'2012Figures'!$E:$E,$B$1)</f>
        <v>0</v>
      </c>
      <c r="N78" s="52">
        <f>SUMIFS('2012Figures'!$J:$J,'2012Figures'!$C:$C,$A78,'2012Figures'!$H:$H,$B78,'2012Figures'!$I:$I,$C78,'2012Figures'!$B:$B,"BrokerToCy",'2012Figures'!$G:$G,"P1",'2012Figures'!$E:$E,$B$1)</f>
        <v>0</v>
      </c>
      <c r="O78" s="52">
        <f>SUMIFS('2012Figures'!$J:$J,'2012Figures'!$C:$C,$A78,'2012Figures'!$H:$H,$B78,'2012Figures'!$I:$I,$C78,'2012Figures'!$B:$B,"CyToBroker",'2012Figures'!$G:$G,"E1",'2012Figures'!$E:$E,$B$1)</f>
        <v>0</v>
      </c>
      <c r="P78" s="52">
        <f>SUMIFS('2012Figures'!$J:$J,'2012Figures'!$C:$C,$A78,'2012Figures'!$H:$H,$B78,'2012Figures'!$I:$I,$C78,'2012Figures'!$B:$B,"CyToBroker",'2012Figures'!$G:$G,"P1",'2012Figures'!$E:$E,$B$1)</f>
        <v>0</v>
      </c>
      <c r="R78" s="46" t="str">
        <f t="shared" si="26"/>
        <v/>
      </c>
      <c r="S78" s="46" t="str">
        <f t="shared" si="26"/>
        <v/>
      </c>
      <c r="T78" s="46" t="str">
        <f t="shared" si="26"/>
        <v/>
      </c>
      <c r="U78" s="46" t="str">
        <f t="shared" si="26"/>
        <v/>
      </c>
      <c r="V78" s="46" t="str">
        <f t="shared" si="26"/>
        <v/>
      </c>
    </row>
    <row r="79" spans="1:22" x14ac:dyDescent="0.2">
      <c r="A79" s="1">
        <v>104</v>
      </c>
      <c r="B79" s="1" t="s">
        <v>21</v>
      </c>
      <c r="C79" s="8">
        <v>4</v>
      </c>
      <c r="D79" s="29">
        <f>SUMIFS('2013Figures'!$J:$J,'2013Figures'!$C:$C,$A79,'2013Figures'!$H:$H,$B79,'2013Figures'!$I:$I,$C79,'2013Figures'!$E:$E,$B$1)</f>
        <v>0</v>
      </c>
      <c r="E79" s="9">
        <f>SUMIFS('2013Figures'!$J:$J,'2013Figures'!$C:$C,$A79,'2013Figures'!$H:$H,$B79,'2013Figures'!$I:$I,$C79,'2013Figures'!$B:$B,"BrokerToCy",'2013Figures'!$G:$G,"E1",'2013Figures'!$E:$E,$B$1)</f>
        <v>0</v>
      </c>
      <c r="F79" s="9">
        <f>SUMIFS('2013Figures'!$J:$J,'2013Figures'!$C:$C,$A79,'2013Figures'!$H:$H,$B79,'2013Figures'!$I:$I,$C79,'2013Figures'!$B:$B,"BrokerToCy",'2013Figures'!$G:$G,"P1",'2013Figures'!$E:$E,$B$1)</f>
        <v>0</v>
      </c>
      <c r="G79" s="9">
        <f>SUMIFS('2013Figures'!$J:$J,'2013Figures'!$C:$C,$A79,'2013Figures'!$H:$H,$B79,'2013Figures'!$I:$I,$C79,'2013Figures'!$B:$B,"CyToBroker",'2013Figures'!$G:$G,"E1",'2013Figures'!$E:$E,$B$1)</f>
        <v>0</v>
      </c>
      <c r="H79" s="9">
        <f>SUMIFS('2013Figures'!$J:$J,'2013Figures'!$C:$C,$A79,'2013Figures'!$H:$H,$B79,'2013Figures'!$I:$I,$C79,'2013Figures'!$B:$B,"CyToBroker",'2013Figures'!$G:$G,"P1",'2013Figures'!$E:$E,$B$1)</f>
        <v>0</v>
      </c>
      <c r="J79" s="8">
        <v>200901</v>
      </c>
      <c r="L79" s="42">
        <f>SUMIFS('2012Figures'!$J:$J,'2012Figures'!$C:$C,$A79,'2012Figures'!$H:$H,$B79,'2012Figures'!$I:$I,$C79,'2012Figures'!$E:$E,$B$1)</f>
        <v>0</v>
      </c>
      <c r="M79" s="52">
        <f>SUMIFS('2012Figures'!$J:$J,'2012Figures'!$C:$C,$A79,'2012Figures'!$H:$H,$B79,'2012Figures'!$I:$I,$C79,'2012Figures'!$B:$B,"BrokerToCy",'2012Figures'!$G:$G,"E1",'2012Figures'!$E:$E,$B$1)</f>
        <v>0</v>
      </c>
      <c r="N79" s="52">
        <f>SUMIFS('2012Figures'!$J:$J,'2012Figures'!$C:$C,$A79,'2012Figures'!$H:$H,$B79,'2012Figures'!$I:$I,$C79,'2012Figures'!$B:$B,"BrokerToCy",'2012Figures'!$G:$G,"P1",'2012Figures'!$E:$E,$B$1)</f>
        <v>0</v>
      </c>
      <c r="O79" s="52">
        <f>SUMIFS('2012Figures'!$J:$J,'2012Figures'!$C:$C,$A79,'2012Figures'!$H:$H,$B79,'2012Figures'!$I:$I,$C79,'2012Figures'!$B:$B,"CyToBroker",'2012Figures'!$G:$G,"E1",'2012Figures'!$E:$E,$B$1)</f>
        <v>0</v>
      </c>
      <c r="P79" s="52">
        <f>SUMIFS('2012Figures'!$J:$J,'2012Figures'!$C:$C,$A79,'2012Figures'!$H:$H,$B79,'2012Figures'!$I:$I,$C79,'2012Figures'!$B:$B,"CyToBroker",'2012Figures'!$G:$G,"P1",'2012Figures'!$E:$E,$B$1)</f>
        <v>0</v>
      </c>
      <c r="R79" s="46" t="str">
        <f t="shared" si="26"/>
        <v/>
      </c>
      <c r="S79" s="46" t="str">
        <f t="shared" si="26"/>
        <v/>
      </c>
      <c r="T79" s="46" t="str">
        <f t="shared" si="26"/>
        <v/>
      </c>
      <c r="U79" s="46" t="str">
        <f t="shared" si="26"/>
        <v/>
      </c>
      <c r="V79" s="46" t="str">
        <f t="shared" si="26"/>
        <v/>
      </c>
    </row>
    <row r="80" spans="1:22" x14ac:dyDescent="0.2">
      <c r="A80" s="1">
        <v>104</v>
      </c>
      <c r="B80" s="1" t="s">
        <v>21</v>
      </c>
      <c r="C80" s="8">
        <v>3</v>
      </c>
      <c r="D80" s="29">
        <f>SUMIFS('2013Figures'!$J:$J,'2013Figures'!$C:$C,$A80,'2013Figures'!$H:$H,$B80,'2013Figures'!$I:$I,$C80,'2013Figures'!$E:$E,$B$1)</f>
        <v>0</v>
      </c>
      <c r="E80" s="9">
        <f>SUMIFS('2013Figures'!$J:$J,'2013Figures'!$C:$C,$A80,'2013Figures'!$H:$H,$B80,'2013Figures'!$I:$I,$C80,'2013Figures'!$B:$B,"BrokerToCy",'2013Figures'!$G:$G,"E1",'2013Figures'!$E:$E,$B$1)</f>
        <v>0</v>
      </c>
      <c r="F80" s="9">
        <f>SUMIFS('2013Figures'!$J:$J,'2013Figures'!$C:$C,$A80,'2013Figures'!$H:$H,$B80,'2013Figures'!$I:$I,$C80,'2013Figures'!$B:$B,"BrokerToCy",'2013Figures'!$G:$G,"P1",'2013Figures'!$E:$E,$B$1)</f>
        <v>0</v>
      </c>
      <c r="G80" s="9">
        <f>SUMIFS('2013Figures'!$J:$J,'2013Figures'!$C:$C,$A80,'2013Figures'!$H:$H,$B80,'2013Figures'!$I:$I,$C80,'2013Figures'!$B:$B,"CyToBroker",'2013Figures'!$G:$G,"E1",'2013Figures'!$E:$E,$B$1)</f>
        <v>0</v>
      </c>
      <c r="H80" s="9">
        <f>SUMIFS('2013Figures'!$J:$J,'2013Figures'!$C:$C,$A80,'2013Figures'!$H:$H,$B80,'2013Figures'!$I:$I,$C80,'2013Figures'!$B:$B,"CyToBroker",'2013Figures'!$G:$G,"P1",'2013Figures'!$E:$E,$B$1)</f>
        <v>0</v>
      </c>
      <c r="J80" s="8">
        <v>200801</v>
      </c>
      <c r="L80" s="42">
        <f>SUMIFS('2012Figures'!$J:$J,'2012Figures'!$C:$C,$A80,'2012Figures'!$H:$H,$B80,'2012Figures'!$I:$I,$C80,'2012Figures'!$E:$E,$B$1)</f>
        <v>0</v>
      </c>
      <c r="M80" s="52">
        <f>SUMIFS('2012Figures'!$J:$J,'2012Figures'!$C:$C,$A80,'2012Figures'!$H:$H,$B80,'2012Figures'!$I:$I,$C80,'2012Figures'!$B:$B,"BrokerToCy",'2012Figures'!$G:$G,"E1",'2012Figures'!$E:$E,$B$1)</f>
        <v>0</v>
      </c>
      <c r="N80" s="52">
        <f>SUMIFS('2012Figures'!$J:$J,'2012Figures'!$C:$C,$A80,'2012Figures'!$H:$H,$B80,'2012Figures'!$I:$I,$C80,'2012Figures'!$B:$B,"BrokerToCy",'2012Figures'!$G:$G,"P1",'2012Figures'!$E:$E,$B$1)</f>
        <v>0</v>
      </c>
      <c r="O80" s="52">
        <f>SUMIFS('2012Figures'!$J:$J,'2012Figures'!$C:$C,$A80,'2012Figures'!$H:$H,$B80,'2012Figures'!$I:$I,$C80,'2012Figures'!$B:$B,"CyToBroker",'2012Figures'!$G:$G,"E1",'2012Figures'!$E:$E,$B$1)</f>
        <v>0</v>
      </c>
      <c r="P80" s="52">
        <f>SUMIFS('2012Figures'!$J:$J,'2012Figures'!$C:$C,$A80,'2012Figures'!$H:$H,$B80,'2012Figures'!$I:$I,$C80,'2012Figures'!$B:$B,"CyToBroker",'2012Figures'!$G:$G,"P1",'2012Figures'!$E:$E,$B$1)</f>
        <v>0</v>
      </c>
      <c r="R80" s="46" t="str">
        <f t="shared" si="26"/>
        <v/>
      </c>
      <c r="S80" s="46" t="str">
        <f t="shared" si="26"/>
        <v/>
      </c>
      <c r="T80" s="46" t="str">
        <f t="shared" si="26"/>
        <v/>
      </c>
      <c r="U80" s="46" t="str">
        <f t="shared" si="26"/>
        <v/>
      </c>
      <c r="V80" s="46" t="str">
        <f t="shared" si="26"/>
        <v/>
      </c>
    </row>
    <row r="81" spans="1:22" x14ac:dyDescent="0.2">
      <c r="A81" s="1">
        <v>104</v>
      </c>
      <c r="B81" s="1" t="s">
        <v>21</v>
      </c>
      <c r="C81" s="8">
        <v>2</v>
      </c>
      <c r="D81" s="29">
        <f>SUMIFS('2013Figures'!$J:$J,'2013Figures'!$C:$C,$A81,'2013Figures'!$H:$H,$B81,'2013Figures'!$I:$I,$C81,'2013Figures'!$E:$E,$B$1)</f>
        <v>0</v>
      </c>
      <c r="E81" s="9">
        <f>SUMIFS('2013Figures'!$J:$J,'2013Figures'!$C:$C,$A81,'2013Figures'!$H:$H,$B81,'2013Figures'!$I:$I,$C81,'2013Figures'!$B:$B,"BrokerToCy",'2013Figures'!$G:$G,"E1",'2013Figures'!$E:$E,$B$1)</f>
        <v>0</v>
      </c>
      <c r="F81" s="9">
        <f>SUMIFS('2013Figures'!$J:$J,'2013Figures'!$C:$C,$A81,'2013Figures'!$H:$H,$B81,'2013Figures'!$I:$I,$C81,'2013Figures'!$B:$B,"BrokerToCy",'2013Figures'!$G:$G,"P1",'2013Figures'!$E:$E,$B$1)</f>
        <v>0</v>
      </c>
      <c r="G81" s="9">
        <f>SUMIFS('2013Figures'!$J:$J,'2013Figures'!$C:$C,$A81,'2013Figures'!$H:$H,$B81,'2013Figures'!$I:$I,$C81,'2013Figures'!$B:$B,"CyToBroker",'2013Figures'!$G:$G,"E1",'2013Figures'!$E:$E,$B$1)</f>
        <v>0</v>
      </c>
      <c r="H81" s="9">
        <f>SUMIFS('2013Figures'!$J:$J,'2013Figures'!$C:$C,$A81,'2013Figures'!$H:$H,$B81,'2013Figures'!$I:$I,$C81,'2013Figures'!$B:$B,"CyToBroker",'2013Figures'!$G:$G,"P1",'2013Figures'!$E:$E,$B$1)</f>
        <v>0</v>
      </c>
      <c r="J81" s="8">
        <v>200701</v>
      </c>
      <c r="L81" s="42">
        <f>SUMIFS('2012Figures'!$J:$J,'2012Figures'!$C:$C,$A81,'2012Figures'!$H:$H,$B81,'2012Figures'!$I:$I,$C81,'2012Figures'!$E:$E,$B$1)</f>
        <v>0</v>
      </c>
      <c r="M81" s="52">
        <f>SUMIFS('2012Figures'!$J:$J,'2012Figures'!$C:$C,$A81,'2012Figures'!$H:$H,$B81,'2012Figures'!$I:$I,$C81,'2012Figures'!$B:$B,"BrokerToCy",'2012Figures'!$G:$G,"E1",'2012Figures'!$E:$E,$B$1)</f>
        <v>0</v>
      </c>
      <c r="N81" s="52">
        <f>SUMIFS('2012Figures'!$J:$J,'2012Figures'!$C:$C,$A81,'2012Figures'!$H:$H,$B81,'2012Figures'!$I:$I,$C81,'2012Figures'!$B:$B,"BrokerToCy",'2012Figures'!$G:$G,"P1",'2012Figures'!$E:$E,$B$1)</f>
        <v>0</v>
      </c>
      <c r="O81" s="52">
        <f>SUMIFS('2012Figures'!$J:$J,'2012Figures'!$C:$C,$A81,'2012Figures'!$H:$H,$B81,'2012Figures'!$I:$I,$C81,'2012Figures'!$B:$B,"CyToBroker",'2012Figures'!$G:$G,"E1",'2012Figures'!$E:$E,$B$1)</f>
        <v>0</v>
      </c>
      <c r="P81" s="52">
        <f>SUMIFS('2012Figures'!$J:$J,'2012Figures'!$C:$C,$A81,'2012Figures'!$H:$H,$B81,'2012Figures'!$I:$I,$C81,'2012Figures'!$B:$B,"CyToBroker",'2012Figures'!$G:$G,"P1",'2012Figures'!$E:$E,$B$1)</f>
        <v>0</v>
      </c>
      <c r="R81" s="46" t="str">
        <f t="shared" si="26"/>
        <v/>
      </c>
      <c r="S81" s="46" t="str">
        <f t="shared" si="26"/>
        <v/>
      </c>
      <c r="T81" s="46" t="str">
        <f t="shared" si="26"/>
        <v/>
      </c>
      <c r="U81" s="46" t="str">
        <f t="shared" si="26"/>
        <v/>
      </c>
      <c r="V81" s="46" t="str">
        <f t="shared" si="26"/>
        <v/>
      </c>
    </row>
    <row r="82" spans="1:22" x14ac:dyDescent="0.2">
      <c r="A82" s="1">
        <v>104</v>
      </c>
      <c r="B82" s="1" t="s">
        <v>21</v>
      </c>
      <c r="C82" s="8">
        <v>1</v>
      </c>
      <c r="D82" s="29">
        <f>SUMIFS('2013Figures'!$J:$J,'2013Figures'!$C:$C,$A82,'2013Figures'!$H:$H,$B82,'2013Figures'!$I:$I,$C82,'2013Figures'!$E:$E,$B$1)</f>
        <v>0</v>
      </c>
      <c r="E82" s="9">
        <f>SUMIFS('2013Figures'!$J:$J,'2013Figures'!$C:$C,$A82,'2013Figures'!$H:$H,$B82,'2013Figures'!$I:$I,$C82,'2013Figures'!$B:$B,"BrokerToCy",'2013Figures'!$G:$G,"E1",'2013Figures'!$E:$E,$B$1)</f>
        <v>0</v>
      </c>
      <c r="F82" s="9">
        <f>SUMIFS('2013Figures'!$J:$J,'2013Figures'!$C:$C,$A82,'2013Figures'!$H:$H,$B82,'2013Figures'!$I:$I,$C82,'2013Figures'!$B:$B,"BrokerToCy",'2013Figures'!$G:$G,"P1",'2013Figures'!$E:$E,$B$1)</f>
        <v>0</v>
      </c>
      <c r="G82" s="9">
        <f>SUMIFS('2013Figures'!$J:$J,'2013Figures'!$C:$C,$A82,'2013Figures'!$H:$H,$B82,'2013Figures'!$I:$I,$C82,'2013Figures'!$B:$B,"CyToBroker",'2013Figures'!$G:$G,"E1",'2013Figures'!$E:$E,$B$1)</f>
        <v>0</v>
      </c>
      <c r="H82" s="9">
        <f>SUMIFS('2013Figures'!$J:$J,'2013Figures'!$C:$C,$A82,'2013Figures'!$H:$H,$B82,'2013Figures'!$I:$I,$C82,'2013Figures'!$B:$B,"CyToBroker",'2013Figures'!$G:$G,"P1",'2013Figures'!$E:$E,$B$1)</f>
        <v>0</v>
      </c>
      <c r="J82" s="8">
        <v>200601</v>
      </c>
      <c r="L82" s="42">
        <f>SUMIFS('2012Figures'!$J:$J,'2012Figures'!$C:$C,$A82,'2012Figures'!$H:$H,$B82,'2012Figures'!$I:$I,$C82,'2012Figures'!$E:$E,$B$1)</f>
        <v>0</v>
      </c>
      <c r="M82" s="52">
        <f>SUMIFS('2012Figures'!$J:$J,'2012Figures'!$C:$C,$A82,'2012Figures'!$H:$H,$B82,'2012Figures'!$I:$I,$C82,'2012Figures'!$B:$B,"BrokerToCy",'2012Figures'!$G:$G,"E1",'2012Figures'!$E:$E,$B$1)</f>
        <v>0</v>
      </c>
      <c r="N82" s="52">
        <f>SUMIFS('2012Figures'!$J:$J,'2012Figures'!$C:$C,$A82,'2012Figures'!$H:$H,$B82,'2012Figures'!$I:$I,$C82,'2012Figures'!$B:$B,"BrokerToCy",'2012Figures'!$G:$G,"P1",'2012Figures'!$E:$E,$B$1)</f>
        <v>0</v>
      </c>
      <c r="O82" s="52">
        <f>SUMIFS('2012Figures'!$J:$J,'2012Figures'!$C:$C,$A82,'2012Figures'!$H:$H,$B82,'2012Figures'!$I:$I,$C82,'2012Figures'!$B:$B,"CyToBroker",'2012Figures'!$G:$G,"E1",'2012Figures'!$E:$E,$B$1)</f>
        <v>0</v>
      </c>
      <c r="P82" s="52">
        <f>SUMIFS('2012Figures'!$J:$J,'2012Figures'!$C:$C,$A82,'2012Figures'!$H:$H,$B82,'2012Figures'!$I:$I,$C82,'2012Figures'!$B:$B,"CyToBroker",'2012Figures'!$G:$G,"P1",'2012Figures'!$E:$E,$B$1)</f>
        <v>0</v>
      </c>
      <c r="R82" s="46" t="str">
        <f t="shared" si="26"/>
        <v/>
      </c>
      <c r="S82" s="46" t="str">
        <f t="shared" si="26"/>
        <v/>
      </c>
      <c r="T82" s="46" t="str">
        <f t="shared" si="26"/>
        <v/>
      </c>
      <c r="U82" s="46" t="str">
        <f t="shared" si="26"/>
        <v/>
      </c>
      <c r="V82" s="46" t="str">
        <f t="shared" si="26"/>
        <v/>
      </c>
    </row>
    <row r="83" spans="1:22" x14ac:dyDescent="0.2">
      <c r="A83" s="1">
        <v>104</v>
      </c>
      <c r="B83" s="1" t="s">
        <v>21</v>
      </c>
      <c r="D83" s="29">
        <f>SUMIFS('2013Figures'!$J:$J,'2013Figures'!$C:$C,$A83,'2013Figures'!$H:$H,$B83,'2013Figures'!$I:$I,"",'2013Figures'!$E:$E,$B$1)</f>
        <v>0</v>
      </c>
      <c r="E83" s="9">
        <f>SUMIFS('2013Figures'!$J:$J,'2013Figures'!$C:$C,$A83,'2013Figures'!$H:$H,$B83,'2013Figures'!$I:$I,"",'2013Figures'!$B:$B,"BrokerToCy",'2013Figures'!$G:$G,"E1",'2013Figures'!$E:$E,$B$1)</f>
        <v>0</v>
      </c>
      <c r="F83" s="9">
        <f>SUMIFS('2013Figures'!$J:$J,'2013Figures'!$C:$C,$A83,'2013Figures'!$H:$H,$B83,'2013Figures'!$I:$I,"",'2013Figures'!$B:$B,"BrokerToCy",'2013Figures'!$G:$G,"P1",'2013Figures'!$E:$E,$B$1)</f>
        <v>0</v>
      </c>
      <c r="G83" s="9">
        <f>SUMIFS('2013Figures'!$J:$J,'2013Figures'!$C:$C,$A83,'2013Figures'!$H:$H,$B83,'2013Figures'!$I:$I,"",'2013Figures'!$B:$B,"CyToBroker",'2013Figures'!$G:$G,"E1",'2013Figures'!$E:$E,$B$1)</f>
        <v>0</v>
      </c>
      <c r="H83" s="9">
        <f>SUMIFS('2013Figures'!$J:$J,'2013Figures'!$C:$C,$A83,'2013Figures'!$H:$H,$B83,'2013Figures'!$I:$I,"",'2013Figures'!$B:$B,"CyToBroker",'2013Figures'!$G:$G,"P1",'2013Figures'!$E:$E,$B$1)</f>
        <v>0</v>
      </c>
      <c r="J83" s="8" t="s">
        <v>131</v>
      </c>
      <c r="L83" s="42">
        <f>SUMIFS('2012Figures'!$J:$J,'2012Figures'!$C:$C,$A83,'2012Figures'!$H:$H,$B83,'2012Figures'!$I:$I,"",'2012Figures'!$E:$E,$B$1)</f>
        <v>0</v>
      </c>
      <c r="M83" s="52">
        <f>SUMIFS('2012Figures'!$J:$J,'2012Figures'!$C:$C,$A83,'2012Figures'!$H:$H,$B83,'2012Figures'!$I:$I,"",'2012Figures'!$B:$B,"BrokerToCy",'2012Figures'!$G:$G,"E1",'2012Figures'!$E:$E,$B$1)</f>
        <v>0</v>
      </c>
      <c r="N83" s="52">
        <f>SUMIFS('2012Figures'!$J:$J,'2012Figures'!$C:$C,$A83,'2012Figures'!$H:$H,$B83,'2012Figures'!$I:$I,"",'2012Figures'!$B:$B,"BrokerToCy",'2012Figures'!$G:$G,"P1",'2012Figures'!$E:$E,$B$1)</f>
        <v>0</v>
      </c>
      <c r="O83" s="52">
        <f>SUMIFS('2012Figures'!$J:$J,'2012Figures'!$C:$C,$A83,'2012Figures'!$H:$H,$B83,'2012Figures'!$I:$I,"",'2012Figures'!$B:$B,"CyToBroker",'2012Figures'!$G:$G,"E1",'2012Figures'!$E:$E,$B$1)</f>
        <v>0</v>
      </c>
      <c r="P83" s="52">
        <f>SUMIFS('2012Figures'!$J:$J,'2012Figures'!$C:$C,$A83,'2012Figures'!$H:$H,$B83,'2012Figures'!$I:$I,"",'2012Figures'!$B:$B,"CyToBroker",'2012Figures'!$G:$G,"P1",'2012Figures'!$E:$E,$B$1)</f>
        <v>0</v>
      </c>
      <c r="R83" s="46" t="str">
        <f t="shared" si="26"/>
        <v/>
      </c>
      <c r="S83" s="46" t="str">
        <f t="shared" si="26"/>
        <v/>
      </c>
      <c r="T83" s="46" t="str">
        <f t="shared" si="26"/>
        <v/>
      </c>
      <c r="U83" s="46" t="str">
        <f t="shared" si="26"/>
        <v/>
      </c>
      <c r="V83" s="46" t="str">
        <f t="shared" si="26"/>
        <v/>
      </c>
    </row>
    <row r="84" spans="1:22" x14ac:dyDescent="0.2">
      <c r="A84" s="1">
        <v>104</v>
      </c>
      <c r="B84" s="1" t="s">
        <v>94</v>
      </c>
      <c r="C84" s="8">
        <v>11</v>
      </c>
      <c r="D84" s="29">
        <f>SUMIFS('2013Figures'!$J:$J,'2013Figures'!$C:$C,$A84,'2013Figures'!$H:$H,$B84,'2013Figures'!$I:$I,$C84,'2013Figures'!$E:$E,$B$1)</f>
        <v>0</v>
      </c>
      <c r="E84" s="9">
        <f>SUMIFS('2013Figures'!$J:$J,'2013Figures'!$C:$C,$A84,'2013Figures'!$H:$H,$B84,'2013Figures'!$I:$I,$C84,'2013Figures'!$B:$B,"BrokerToCy",'2013Figures'!$G:$G,"E1",'2013Figures'!$E:$E,$B$1)</f>
        <v>0</v>
      </c>
      <c r="F84" s="9">
        <f>SUMIFS('2013Figures'!$J:$J,'2013Figures'!$C:$C,$A84,'2013Figures'!$H:$H,$B84,'2013Figures'!$I:$I,$C84,'2013Figures'!$B:$B,"BrokerToCy",'2013Figures'!$G:$G,"P1",'2013Figures'!$E:$E,$B$1)</f>
        <v>0</v>
      </c>
      <c r="G84" s="9">
        <f>SUMIFS('2013Figures'!$J:$J,'2013Figures'!$C:$C,$A84,'2013Figures'!$H:$H,$B84,'2013Figures'!$I:$I,$C84,'2013Figures'!$B:$B,"CyToBroker",'2013Figures'!$G:$G,"E1",'2013Figures'!$E:$E,$B$1)</f>
        <v>0</v>
      </c>
      <c r="H84" s="9">
        <f>SUMIFS('2013Figures'!$J:$J,'2013Figures'!$C:$C,$A84,'2013Figures'!$H:$H,$B84,'2013Figures'!$I:$I,$C84,'2013Figures'!$B:$B,"CyToBroker",'2013Figures'!$G:$G,"P1",'2013Figures'!$E:$E,$B$1)</f>
        <v>0</v>
      </c>
      <c r="L84" s="42">
        <f>SUMIFS('2012Figures'!$J:$J,'2012Figures'!$C:$C,$A84,'2012Figures'!$H:$H,$B84,'2012Figures'!$I:$I,$C84,'2012Figures'!$E:$E,$B$1)</f>
        <v>0</v>
      </c>
      <c r="M84" s="52">
        <f>SUMIFS('2012Figures'!$J:$J,'2012Figures'!$C:$C,$A84,'2012Figures'!$H:$H,$B84,'2012Figures'!$I:$I,$C84,'2012Figures'!$B:$B,"BrokerToCy",'2012Figures'!$G:$G,"E1",'2012Figures'!$E:$E,$B$1)</f>
        <v>0</v>
      </c>
      <c r="N84" s="52">
        <f>SUMIFS('2012Figures'!$J:$J,'2012Figures'!$C:$C,$A84,'2012Figures'!$H:$H,$B84,'2012Figures'!$I:$I,$C84,'2012Figures'!$B:$B,"BrokerToCy",'2012Figures'!$G:$G,"P1",'2012Figures'!$E:$E,$B$1)</f>
        <v>0</v>
      </c>
      <c r="O84" s="52">
        <f>SUMIFS('2012Figures'!$J:$J,'2012Figures'!$C:$C,$A84,'2012Figures'!$H:$H,$B84,'2012Figures'!$I:$I,$C84,'2012Figures'!$B:$B,"CyToBroker",'2012Figures'!$G:$G,"E1",'2012Figures'!$E:$E,$B$1)</f>
        <v>0</v>
      </c>
      <c r="P84" s="52">
        <f>SUMIFS('2012Figures'!$J:$J,'2012Figures'!$C:$C,$A84,'2012Figures'!$H:$H,$B84,'2012Figures'!$I:$I,$C84,'2012Figures'!$B:$B,"CyToBroker",'2012Figures'!$G:$G,"P1",'2012Figures'!$E:$E,$B$1)</f>
        <v>0</v>
      </c>
      <c r="R84" s="46" t="str">
        <f t="shared" si="26"/>
        <v/>
      </c>
      <c r="S84" s="46" t="str">
        <f t="shared" si="26"/>
        <v/>
      </c>
      <c r="T84" s="46" t="str">
        <f t="shared" si="26"/>
        <v/>
      </c>
      <c r="U84" s="46" t="str">
        <f t="shared" si="26"/>
        <v/>
      </c>
      <c r="V84" s="46" t="str">
        <f t="shared" si="26"/>
        <v/>
      </c>
    </row>
    <row r="85" spans="1:22" x14ac:dyDescent="0.2">
      <c r="A85" s="1">
        <v>104</v>
      </c>
      <c r="B85" s="1" t="s">
        <v>94</v>
      </c>
      <c r="C85" s="8">
        <v>10</v>
      </c>
      <c r="D85" s="29">
        <f>SUMIFS('2013Figures'!$J:$J,'2013Figures'!$C:$C,$A85,'2013Figures'!$H:$H,$B85,'2013Figures'!$I:$I,$C85,'2013Figures'!$E:$E,$B$1)</f>
        <v>0</v>
      </c>
      <c r="E85" s="9">
        <f>SUMIFS('2013Figures'!$J:$J,'2013Figures'!$C:$C,$A85,'2013Figures'!$H:$H,$B85,'2013Figures'!$I:$I,$C85,'2013Figures'!$B:$B,"BrokerToCy",'2013Figures'!$G:$G,"E1",'2013Figures'!$E:$E,$B$1)</f>
        <v>0</v>
      </c>
      <c r="F85" s="9">
        <f>SUMIFS('2013Figures'!$J:$J,'2013Figures'!$C:$C,$A85,'2013Figures'!$H:$H,$B85,'2013Figures'!$I:$I,$C85,'2013Figures'!$B:$B,"BrokerToCy",'2013Figures'!$G:$G,"P1",'2013Figures'!$E:$E,$B$1)</f>
        <v>0</v>
      </c>
      <c r="G85" s="9">
        <f>SUMIFS('2013Figures'!$J:$J,'2013Figures'!$C:$C,$A85,'2013Figures'!$H:$H,$B85,'2013Figures'!$I:$I,$C85,'2013Figures'!$B:$B,"CyToBroker",'2013Figures'!$G:$G,"E1",'2013Figures'!$E:$E,$B$1)</f>
        <v>0</v>
      </c>
      <c r="H85" s="9">
        <f>SUMIFS('2013Figures'!$J:$J,'2013Figures'!$C:$C,$A85,'2013Figures'!$H:$H,$B85,'2013Figures'!$I:$I,$C85,'2013Figures'!$B:$B,"CyToBroker",'2013Figures'!$G:$G,"P1",'2013Figures'!$E:$E,$B$1)</f>
        <v>0</v>
      </c>
      <c r="J85" s="8">
        <v>201501</v>
      </c>
      <c r="L85" s="42">
        <f>SUMIFS('2012Figures'!$J:$J,'2012Figures'!$C:$C,$A85,'2012Figures'!$H:$H,$B85,'2012Figures'!$I:$I,$C85,'2012Figures'!$E:$E,$B$1)</f>
        <v>0</v>
      </c>
      <c r="M85" s="52">
        <f>SUMIFS('2012Figures'!$J:$J,'2012Figures'!$C:$C,$A85,'2012Figures'!$H:$H,$B85,'2012Figures'!$I:$I,$C85,'2012Figures'!$B:$B,"BrokerToCy",'2012Figures'!$G:$G,"E1",'2012Figures'!$E:$E,$B$1)</f>
        <v>0</v>
      </c>
      <c r="N85" s="52">
        <f>SUMIFS('2012Figures'!$J:$J,'2012Figures'!$C:$C,$A85,'2012Figures'!$H:$H,$B85,'2012Figures'!$I:$I,$C85,'2012Figures'!$B:$B,"BrokerToCy",'2012Figures'!$G:$G,"P1",'2012Figures'!$E:$E,$B$1)</f>
        <v>0</v>
      </c>
      <c r="O85" s="52">
        <f>SUMIFS('2012Figures'!$J:$J,'2012Figures'!$C:$C,$A85,'2012Figures'!$H:$H,$B85,'2012Figures'!$I:$I,$C85,'2012Figures'!$B:$B,"CyToBroker",'2012Figures'!$G:$G,"E1",'2012Figures'!$E:$E,$B$1)</f>
        <v>0</v>
      </c>
      <c r="P85" s="52">
        <f>SUMIFS('2012Figures'!$J:$J,'2012Figures'!$C:$C,$A85,'2012Figures'!$H:$H,$B85,'2012Figures'!$I:$I,$C85,'2012Figures'!$B:$B,"CyToBroker",'2012Figures'!$G:$G,"P1",'2012Figures'!$E:$E,$B$1)</f>
        <v>0</v>
      </c>
      <c r="R85" s="46" t="str">
        <f t="shared" si="26"/>
        <v/>
      </c>
      <c r="S85" s="46" t="str">
        <f t="shared" si="26"/>
        <v/>
      </c>
      <c r="T85" s="46" t="str">
        <f t="shared" si="26"/>
        <v/>
      </c>
      <c r="U85" s="46" t="str">
        <f t="shared" si="26"/>
        <v/>
      </c>
      <c r="V85" s="46" t="str">
        <f t="shared" si="26"/>
        <v/>
      </c>
    </row>
    <row r="86" spans="1:22" x14ac:dyDescent="0.2">
      <c r="A86" s="1">
        <v>104</v>
      </c>
      <c r="B86" s="1" t="s">
        <v>94</v>
      </c>
      <c r="C86" s="8">
        <v>9</v>
      </c>
      <c r="D86" s="29">
        <f>SUMIFS('2013Figures'!$J:$J,'2013Figures'!$C:$C,$A86,'2013Figures'!$H:$H,$B86,'2013Figures'!$I:$I,$C86,'2013Figures'!$E:$E,$B$1)</f>
        <v>0</v>
      </c>
      <c r="E86" s="9">
        <f>SUMIFS('2013Figures'!$J:$J,'2013Figures'!$C:$C,$A86,'2013Figures'!$H:$H,$B86,'2013Figures'!$I:$I,$C86,'2013Figures'!$B:$B,"BrokerToCy",'2013Figures'!$G:$G,"E1",'2013Figures'!$E:$E,$B$1)</f>
        <v>0</v>
      </c>
      <c r="F86" s="9">
        <f>SUMIFS('2013Figures'!$J:$J,'2013Figures'!$C:$C,$A86,'2013Figures'!$H:$H,$B86,'2013Figures'!$I:$I,$C86,'2013Figures'!$B:$B,"BrokerToCy",'2013Figures'!$G:$G,"P1",'2013Figures'!$E:$E,$B$1)</f>
        <v>0</v>
      </c>
      <c r="G86" s="9">
        <f>SUMIFS('2013Figures'!$J:$J,'2013Figures'!$C:$C,$A86,'2013Figures'!$H:$H,$B86,'2013Figures'!$I:$I,$C86,'2013Figures'!$B:$B,"CyToBroker",'2013Figures'!$G:$G,"E1",'2013Figures'!$E:$E,$B$1)</f>
        <v>0</v>
      </c>
      <c r="H86" s="9">
        <f>SUMIFS('2013Figures'!$J:$J,'2013Figures'!$C:$C,$A86,'2013Figures'!$H:$H,$B86,'2013Figures'!$I:$I,$C86,'2013Figures'!$B:$B,"CyToBroker",'2013Figures'!$G:$G,"P1",'2013Figures'!$E:$E,$B$1)</f>
        <v>0</v>
      </c>
      <c r="J86" s="8">
        <v>201401</v>
      </c>
      <c r="L86" s="42">
        <f>SUMIFS('2012Figures'!$J:$J,'2012Figures'!$C:$C,$A86,'2012Figures'!$H:$H,$B86,'2012Figures'!$I:$I,$C86,'2012Figures'!$E:$E,$B$1)</f>
        <v>0</v>
      </c>
      <c r="M86" s="52">
        <f>SUMIFS('2012Figures'!$J:$J,'2012Figures'!$C:$C,$A86,'2012Figures'!$H:$H,$B86,'2012Figures'!$I:$I,$C86,'2012Figures'!$B:$B,"BrokerToCy",'2012Figures'!$G:$G,"E1",'2012Figures'!$E:$E,$B$1)</f>
        <v>0</v>
      </c>
      <c r="N86" s="52">
        <f>SUMIFS('2012Figures'!$J:$J,'2012Figures'!$C:$C,$A86,'2012Figures'!$H:$H,$B86,'2012Figures'!$I:$I,$C86,'2012Figures'!$B:$B,"BrokerToCy",'2012Figures'!$G:$G,"P1",'2012Figures'!$E:$E,$B$1)</f>
        <v>0</v>
      </c>
      <c r="O86" s="52">
        <f>SUMIFS('2012Figures'!$J:$J,'2012Figures'!$C:$C,$A86,'2012Figures'!$H:$H,$B86,'2012Figures'!$I:$I,$C86,'2012Figures'!$B:$B,"CyToBroker",'2012Figures'!$G:$G,"E1",'2012Figures'!$E:$E,$B$1)</f>
        <v>0</v>
      </c>
      <c r="P86" s="52">
        <f>SUMIFS('2012Figures'!$J:$J,'2012Figures'!$C:$C,$A86,'2012Figures'!$H:$H,$B86,'2012Figures'!$I:$I,$C86,'2012Figures'!$B:$B,"CyToBroker",'2012Figures'!$G:$G,"P1",'2012Figures'!$E:$E,$B$1)</f>
        <v>0</v>
      </c>
      <c r="R86" s="46" t="str">
        <f t="shared" si="26"/>
        <v/>
      </c>
      <c r="S86" s="46" t="str">
        <f t="shared" si="26"/>
        <v/>
      </c>
      <c r="T86" s="46" t="str">
        <f t="shared" si="26"/>
        <v/>
      </c>
      <c r="U86" s="46" t="str">
        <f t="shared" si="26"/>
        <v/>
      </c>
      <c r="V86" s="46" t="str">
        <f t="shared" si="26"/>
        <v/>
      </c>
    </row>
    <row r="87" spans="1:22" x14ac:dyDescent="0.2">
      <c r="A87" s="1">
        <v>104</v>
      </c>
      <c r="B87" s="1" t="s">
        <v>94</v>
      </c>
      <c r="C87" s="8">
        <v>8</v>
      </c>
      <c r="D87" s="29">
        <f>SUMIFS('2013Figures'!$J:$J,'2013Figures'!$C:$C,$A87,'2013Figures'!$H:$H,$B87,'2013Figures'!$I:$I,$C87,'2013Figures'!$E:$E,$B$1)</f>
        <v>0</v>
      </c>
      <c r="E87" s="9">
        <f>SUMIFS('2013Figures'!$J:$J,'2013Figures'!$C:$C,$A87,'2013Figures'!$H:$H,$B87,'2013Figures'!$I:$I,$C87,'2013Figures'!$B:$B,"BrokerToCy",'2013Figures'!$G:$G,"E1",'2013Figures'!$E:$E,$B$1)</f>
        <v>0</v>
      </c>
      <c r="F87" s="9">
        <f>SUMIFS('2013Figures'!$J:$J,'2013Figures'!$C:$C,$A87,'2013Figures'!$H:$H,$B87,'2013Figures'!$I:$I,$C87,'2013Figures'!$B:$B,"BrokerToCy",'2013Figures'!$G:$G,"P1",'2013Figures'!$E:$E,$B$1)</f>
        <v>0</v>
      </c>
      <c r="G87" s="9">
        <f>SUMIFS('2013Figures'!$J:$J,'2013Figures'!$C:$C,$A87,'2013Figures'!$H:$H,$B87,'2013Figures'!$I:$I,$C87,'2013Figures'!$B:$B,"CyToBroker",'2013Figures'!$G:$G,"E1",'2013Figures'!$E:$E,$B$1)</f>
        <v>0</v>
      </c>
      <c r="H87" s="9">
        <f>SUMIFS('2013Figures'!$J:$J,'2013Figures'!$C:$C,$A87,'2013Figures'!$H:$H,$B87,'2013Figures'!$I:$I,$C87,'2013Figures'!$B:$B,"CyToBroker",'2013Figures'!$G:$G,"P1",'2013Figures'!$E:$E,$B$1)</f>
        <v>0</v>
      </c>
      <c r="I87" s="30"/>
      <c r="J87" s="31">
        <v>201301</v>
      </c>
      <c r="K87" s="30"/>
      <c r="L87" s="42">
        <f>SUMIFS('2012Figures'!$J:$J,'2012Figures'!$C:$C,$A87,'2012Figures'!$H:$H,$B87,'2012Figures'!$I:$I,$C87,'2012Figures'!$E:$E,$B$1)</f>
        <v>0</v>
      </c>
      <c r="M87" s="52">
        <f>SUMIFS('2012Figures'!$J:$J,'2012Figures'!$C:$C,$A87,'2012Figures'!$H:$H,$B87,'2012Figures'!$I:$I,$C87,'2012Figures'!$B:$B,"BrokerToCy",'2012Figures'!$G:$G,"E1",'2012Figures'!$E:$E,$B$1)</f>
        <v>0</v>
      </c>
      <c r="N87" s="52">
        <f>SUMIFS('2012Figures'!$J:$J,'2012Figures'!$C:$C,$A87,'2012Figures'!$H:$H,$B87,'2012Figures'!$I:$I,$C87,'2012Figures'!$B:$B,"BrokerToCy",'2012Figures'!$G:$G,"P1",'2012Figures'!$E:$E,$B$1)</f>
        <v>0</v>
      </c>
      <c r="O87" s="52">
        <f>SUMIFS('2012Figures'!$J:$J,'2012Figures'!$C:$C,$A87,'2012Figures'!$H:$H,$B87,'2012Figures'!$I:$I,$C87,'2012Figures'!$B:$B,"CyToBroker",'2012Figures'!$G:$G,"E1",'2012Figures'!$E:$E,$B$1)</f>
        <v>0</v>
      </c>
      <c r="P87" s="52">
        <f>SUMIFS('2012Figures'!$J:$J,'2012Figures'!$C:$C,$A87,'2012Figures'!$H:$H,$B87,'2012Figures'!$I:$I,$C87,'2012Figures'!$B:$B,"CyToBroker",'2012Figures'!$G:$G,"P1",'2012Figures'!$E:$E,$B$1)</f>
        <v>0</v>
      </c>
      <c r="Q87" s="30"/>
      <c r="R87" s="46" t="str">
        <f t="shared" si="26"/>
        <v/>
      </c>
      <c r="S87" s="46" t="str">
        <f t="shared" si="26"/>
        <v/>
      </c>
      <c r="T87" s="46" t="str">
        <f t="shared" si="26"/>
        <v/>
      </c>
      <c r="U87" s="46" t="str">
        <f t="shared" si="26"/>
        <v/>
      </c>
      <c r="V87" s="46" t="str">
        <f t="shared" si="26"/>
        <v/>
      </c>
    </row>
    <row r="88" spans="1:22" x14ac:dyDescent="0.2">
      <c r="A88" s="1">
        <v>104</v>
      </c>
      <c r="B88" s="1" t="s">
        <v>94</v>
      </c>
      <c r="C88" s="8">
        <v>7</v>
      </c>
      <c r="D88" s="29">
        <f>SUMIFS('2013Figures'!$J:$J,'2013Figures'!$C:$C,$A88,'2013Figures'!$H:$H,$B88,'2013Figures'!$I:$I,$C88,'2013Figures'!$E:$E,$B$1)</f>
        <v>0</v>
      </c>
      <c r="E88" s="9">
        <f>SUMIFS('2013Figures'!$J:$J,'2013Figures'!$C:$C,$A88,'2013Figures'!$H:$H,$B88,'2013Figures'!$I:$I,$C88,'2013Figures'!$B:$B,"BrokerToCy",'2013Figures'!$G:$G,"E1",'2013Figures'!$E:$E,$B$1)</f>
        <v>0</v>
      </c>
      <c r="F88" s="9">
        <f>SUMIFS('2013Figures'!$J:$J,'2013Figures'!$C:$C,$A88,'2013Figures'!$H:$H,$B88,'2013Figures'!$I:$I,$C88,'2013Figures'!$B:$B,"BrokerToCy",'2013Figures'!$G:$G,"P1",'2013Figures'!$E:$E,$B$1)</f>
        <v>0</v>
      </c>
      <c r="G88" s="9">
        <f>SUMIFS('2013Figures'!$J:$J,'2013Figures'!$C:$C,$A88,'2013Figures'!$H:$H,$B88,'2013Figures'!$I:$I,$C88,'2013Figures'!$B:$B,"CyToBroker",'2013Figures'!$G:$G,"E1",'2013Figures'!$E:$E,$B$1)</f>
        <v>0</v>
      </c>
      <c r="H88" s="9">
        <f>SUMIFS('2013Figures'!$J:$J,'2013Figures'!$C:$C,$A88,'2013Figures'!$H:$H,$B88,'2013Figures'!$I:$I,$C88,'2013Figures'!$B:$B,"CyToBroker",'2013Figures'!$G:$G,"P1",'2013Figures'!$E:$E,$B$1)</f>
        <v>0</v>
      </c>
      <c r="J88" s="8">
        <v>201201</v>
      </c>
      <c r="L88" s="42">
        <f>SUMIFS('2012Figures'!$J:$J,'2012Figures'!$C:$C,$A88,'2012Figures'!$H:$H,$B88,'2012Figures'!$I:$I,$C88,'2012Figures'!$E:$E,$B$1)</f>
        <v>0</v>
      </c>
      <c r="M88" s="52">
        <f>SUMIFS('2012Figures'!$J:$J,'2012Figures'!$C:$C,$A88,'2012Figures'!$H:$H,$B88,'2012Figures'!$I:$I,$C88,'2012Figures'!$B:$B,"BrokerToCy",'2012Figures'!$G:$G,"E1",'2012Figures'!$E:$E,$B$1)</f>
        <v>0</v>
      </c>
      <c r="N88" s="52">
        <f>SUMIFS('2012Figures'!$J:$J,'2012Figures'!$C:$C,$A88,'2012Figures'!$H:$H,$B88,'2012Figures'!$I:$I,$C88,'2012Figures'!$B:$B,"BrokerToCy",'2012Figures'!$G:$G,"P1",'2012Figures'!$E:$E,$B$1)</f>
        <v>0</v>
      </c>
      <c r="O88" s="52">
        <f>SUMIFS('2012Figures'!$J:$J,'2012Figures'!$C:$C,$A88,'2012Figures'!$H:$H,$B88,'2012Figures'!$I:$I,$C88,'2012Figures'!$B:$B,"CyToBroker",'2012Figures'!$G:$G,"E1",'2012Figures'!$E:$E,$B$1)</f>
        <v>0</v>
      </c>
      <c r="P88" s="52">
        <f>SUMIFS('2012Figures'!$J:$J,'2012Figures'!$C:$C,$A88,'2012Figures'!$H:$H,$B88,'2012Figures'!$I:$I,$C88,'2012Figures'!$B:$B,"CyToBroker",'2012Figures'!$G:$G,"P1",'2012Figures'!$E:$E,$B$1)</f>
        <v>0</v>
      </c>
      <c r="R88" s="46" t="str">
        <f t="shared" si="26"/>
        <v/>
      </c>
      <c r="S88" s="46" t="str">
        <f t="shared" si="26"/>
        <v/>
      </c>
      <c r="T88" s="46" t="str">
        <f t="shared" si="26"/>
        <v/>
      </c>
      <c r="U88" s="46" t="str">
        <f t="shared" si="26"/>
        <v/>
      </c>
      <c r="V88" s="46" t="str">
        <f t="shared" si="26"/>
        <v/>
      </c>
    </row>
    <row r="89" spans="1:22" x14ac:dyDescent="0.2">
      <c r="A89" s="1">
        <v>104</v>
      </c>
      <c r="B89" s="1" t="s">
        <v>94</v>
      </c>
      <c r="C89" s="8">
        <v>6</v>
      </c>
      <c r="D89" s="29">
        <f>SUMIFS('2013Figures'!$J:$J,'2013Figures'!$C:$C,$A89,'2013Figures'!$H:$H,$B89,'2013Figures'!$I:$I,$C89,'2013Figures'!$E:$E,$B$1)</f>
        <v>0</v>
      </c>
      <c r="E89" s="9">
        <f>SUMIFS('2013Figures'!$J:$J,'2013Figures'!$C:$C,$A89,'2013Figures'!$H:$H,$B89,'2013Figures'!$I:$I,$C89,'2013Figures'!$B:$B,"BrokerToCy",'2013Figures'!$G:$G,"E1",'2013Figures'!$E:$E,$B$1)</f>
        <v>0</v>
      </c>
      <c r="F89" s="9">
        <f>SUMIFS('2013Figures'!$J:$J,'2013Figures'!$C:$C,$A89,'2013Figures'!$H:$H,$B89,'2013Figures'!$I:$I,$C89,'2013Figures'!$B:$B,"BrokerToCy",'2013Figures'!$G:$G,"P1",'2013Figures'!$E:$E,$B$1)</f>
        <v>0</v>
      </c>
      <c r="G89" s="9">
        <f>SUMIFS('2013Figures'!$J:$J,'2013Figures'!$C:$C,$A89,'2013Figures'!$H:$H,$B89,'2013Figures'!$I:$I,$C89,'2013Figures'!$B:$B,"CyToBroker",'2013Figures'!$G:$G,"E1",'2013Figures'!$E:$E,$B$1)</f>
        <v>0</v>
      </c>
      <c r="H89" s="9">
        <f>SUMIFS('2013Figures'!$J:$J,'2013Figures'!$C:$C,$A89,'2013Figures'!$H:$H,$B89,'2013Figures'!$I:$I,$C89,'2013Figures'!$B:$B,"CyToBroker",'2013Figures'!$G:$G,"P1",'2013Figures'!$E:$E,$B$1)</f>
        <v>0</v>
      </c>
      <c r="J89" s="8">
        <v>201101</v>
      </c>
      <c r="L89" s="42">
        <f>SUMIFS('2012Figures'!$J:$J,'2012Figures'!$C:$C,$A89,'2012Figures'!$H:$H,$B89,'2012Figures'!$I:$I,$C89,'2012Figures'!$E:$E,$B$1)</f>
        <v>0</v>
      </c>
      <c r="M89" s="52">
        <f>SUMIFS('2012Figures'!$J:$J,'2012Figures'!$C:$C,$A89,'2012Figures'!$H:$H,$B89,'2012Figures'!$I:$I,$C89,'2012Figures'!$B:$B,"BrokerToCy",'2012Figures'!$G:$G,"E1",'2012Figures'!$E:$E,$B$1)</f>
        <v>0</v>
      </c>
      <c r="N89" s="52">
        <f>SUMIFS('2012Figures'!$J:$J,'2012Figures'!$C:$C,$A89,'2012Figures'!$H:$H,$B89,'2012Figures'!$I:$I,$C89,'2012Figures'!$B:$B,"BrokerToCy",'2012Figures'!$G:$G,"P1",'2012Figures'!$E:$E,$B$1)</f>
        <v>0</v>
      </c>
      <c r="O89" s="52">
        <f>SUMIFS('2012Figures'!$J:$J,'2012Figures'!$C:$C,$A89,'2012Figures'!$H:$H,$B89,'2012Figures'!$I:$I,$C89,'2012Figures'!$B:$B,"CyToBroker",'2012Figures'!$G:$G,"E1",'2012Figures'!$E:$E,$B$1)</f>
        <v>0</v>
      </c>
      <c r="P89" s="52">
        <f>SUMIFS('2012Figures'!$J:$J,'2012Figures'!$C:$C,$A89,'2012Figures'!$H:$H,$B89,'2012Figures'!$I:$I,$C89,'2012Figures'!$B:$B,"CyToBroker",'2012Figures'!$G:$G,"P1",'2012Figures'!$E:$E,$B$1)</f>
        <v>0</v>
      </c>
      <c r="R89" s="46" t="str">
        <f t="shared" si="26"/>
        <v/>
      </c>
      <c r="S89" s="46" t="str">
        <f t="shared" si="26"/>
        <v/>
      </c>
      <c r="T89" s="46" t="str">
        <f t="shared" si="26"/>
        <v/>
      </c>
      <c r="U89" s="46" t="str">
        <f t="shared" si="26"/>
        <v/>
      </c>
      <c r="V89" s="46" t="str">
        <f t="shared" si="26"/>
        <v/>
      </c>
    </row>
    <row r="90" spans="1:22" x14ac:dyDescent="0.2">
      <c r="A90" s="1">
        <v>104</v>
      </c>
      <c r="B90" s="1" t="s">
        <v>94</v>
      </c>
      <c r="C90" s="8">
        <v>5</v>
      </c>
      <c r="D90" s="29">
        <f>SUMIFS('2013Figures'!$J:$J,'2013Figures'!$C:$C,$A90,'2013Figures'!$H:$H,$B90,'2013Figures'!$I:$I,$C90,'2013Figures'!$E:$E,$B$1)</f>
        <v>0</v>
      </c>
      <c r="E90" s="9">
        <f>SUMIFS('2013Figures'!$J:$J,'2013Figures'!$C:$C,$A90,'2013Figures'!$H:$H,$B90,'2013Figures'!$I:$I,$C90,'2013Figures'!$B:$B,"BrokerToCy",'2013Figures'!$G:$G,"E1",'2013Figures'!$E:$E,$B$1)</f>
        <v>0</v>
      </c>
      <c r="F90" s="9">
        <f>SUMIFS('2013Figures'!$J:$J,'2013Figures'!$C:$C,$A90,'2013Figures'!$H:$H,$B90,'2013Figures'!$I:$I,$C90,'2013Figures'!$B:$B,"BrokerToCy",'2013Figures'!$G:$G,"P1",'2013Figures'!$E:$E,$B$1)</f>
        <v>0</v>
      </c>
      <c r="G90" s="9">
        <f>SUMIFS('2013Figures'!$J:$J,'2013Figures'!$C:$C,$A90,'2013Figures'!$H:$H,$B90,'2013Figures'!$I:$I,$C90,'2013Figures'!$B:$B,"CyToBroker",'2013Figures'!$G:$G,"E1",'2013Figures'!$E:$E,$B$1)</f>
        <v>0</v>
      </c>
      <c r="H90" s="9">
        <f>SUMIFS('2013Figures'!$J:$J,'2013Figures'!$C:$C,$A90,'2013Figures'!$H:$H,$B90,'2013Figures'!$I:$I,$C90,'2013Figures'!$B:$B,"CyToBroker",'2013Figures'!$G:$G,"P1",'2013Figures'!$E:$E,$B$1)</f>
        <v>0</v>
      </c>
      <c r="J90" s="8">
        <v>201001</v>
      </c>
      <c r="L90" s="42">
        <f>SUMIFS('2012Figures'!$J:$J,'2012Figures'!$C:$C,$A90,'2012Figures'!$H:$H,$B90,'2012Figures'!$I:$I,$C90,'2012Figures'!$E:$E,$B$1)</f>
        <v>0</v>
      </c>
      <c r="M90" s="52">
        <f>SUMIFS('2012Figures'!$J:$J,'2012Figures'!$C:$C,$A90,'2012Figures'!$H:$H,$B90,'2012Figures'!$I:$I,$C90,'2012Figures'!$B:$B,"BrokerToCy",'2012Figures'!$G:$G,"E1",'2012Figures'!$E:$E,$B$1)</f>
        <v>0</v>
      </c>
      <c r="N90" s="52">
        <f>SUMIFS('2012Figures'!$J:$J,'2012Figures'!$C:$C,$A90,'2012Figures'!$H:$H,$B90,'2012Figures'!$I:$I,$C90,'2012Figures'!$B:$B,"BrokerToCy",'2012Figures'!$G:$G,"P1",'2012Figures'!$E:$E,$B$1)</f>
        <v>0</v>
      </c>
      <c r="O90" s="52">
        <f>SUMIFS('2012Figures'!$J:$J,'2012Figures'!$C:$C,$A90,'2012Figures'!$H:$H,$B90,'2012Figures'!$I:$I,$C90,'2012Figures'!$B:$B,"CyToBroker",'2012Figures'!$G:$G,"E1",'2012Figures'!$E:$E,$B$1)</f>
        <v>0</v>
      </c>
      <c r="P90" s="52">
        <f>SUMIFS('2012Figures'!$J:$J,'2012Figures'!$C:$C,$A90,'2012Figures'!$H:$H,$B90,'2012Figures'!$I:$I,$C90,'2012Figures'!$B:$B,"CyToBroker",'2012Figures'!$G:$G,"P1",'2012Figures'!$E:$E,$B$1)</f>
        <v>0</v>
      </c>
      <c r="R90" s="46" t="str">
        <f t="shared" si="26"/>
        <v/>
      </c>
      <c r="S90" s="46" t="str">
        <f t="shared" si="26"/>
        <v/>
      </c>
      <c r="T90" s="46" t="str">
        <f t="shared" si="26"/>
        <v/>
      </c>
      <c r="U90" s="46" t="str">
        <f t="shared" si="26"/>
        <v/>
      </c>
      <c r="V90" s="46" t="str">
        <f t="shared" si="26"/>
        <v/>
      </c>
    </row>
    <row r="91" spans="1:22" x14ac:dyDescent="0.2">
      <c r="A91" s="1">
        <v>104</v>
      </c>
      <c r="B91" s="1" t="s">
        <v>94</v>
      </c>
      <c r="C91" s="8">
        <v>4</v>
      </c>
      <c r="D91" s="29">
        <f>SUMIFS('2013Figures'!$J:$J,'2013Figures'!$C:$C,$A91,'2013Figures'!$H:$H,$B91,'2013Figures'!$I:$I,$C91,'2013Figures'!$E:$E,$B$1)</f>
        <v>0</v>
      </c>
      <c r="E91" s="9">
        <f>SUMIFS('2013Figures'!$J:$J,'2013Figures'!$C:$C,$A91,'2013Figures'!$H:$H,$B91,'2013Figures'!$I:$I,$C91,'2013Figures'!$B:$B,"BrokerToCy",'2013Figures'!$G:$G,"E1",'2013Figures'!$E:$E,$B$1)</f>
        <v>0</v>
      </c>
      <c r="F91" s="9">
        <f>SUMIFS('2013Figures'!$J:$J,'2013Figures'!$C:$C,$A91,'2013Figures'!$H:$H,$B91,'2013Figures'!$I:$I,$C91,'2013Figures'!$B:$B,"BrokerToCy",'2013Figures'!$G:$G,"P1",'2013Figures'!$E:$E,$B$1)</f>
        <v>0</v>
      </c>
      <c r="G91" s="9">
        <f>SUMIFS('2013Figures'!$J:$J,'2013Figures'!$C:$C,$A91,'2013Figures'!$H:$H,$B91,'2013Figures'!$I:$I,$C91,'2013Figures'!$B:$B,"CyToBroker",'2013Figures'!$G:$G,"E1",'2013Figures'!$E:$E,$B$1)</f>
        <v>0</v>
      </c>
      <c r="H91" s="9">
        <f>SUMIFS('2013Figures'!$J:$J,'2013Figures'!$C:$C,$A91,'2013Figures'!$H:$H,$B91,'2013Figures'!$I:$I,$C91,'2013Figures'!$B:$B,"CyToBroker",'2013Figures'!$G:$G,"P1",'2013Figures'!$E:$E,$B$1)</f>
        <v>0</v>
      </c>
      <c r="J91" s="8">
        <v>200901</v>
      </c>
      <c r="L91" s="42">
        <f>SUMIFS('2012Figures'!$J:$J,'2012Figures'!$C:$C,$A91,'2012Figures'!$H:$H,$B91,'2012Figures'!$I:$I,$C91,'2012Figures'!$E:$E,$B$1)</f>
        <v>0</v>
      </c>
      <c r="M91" s="52">
        <f>SUMIFS('2012Figures'!$J:$J,'2012Figures'!$C:$C,$A91,'2012Figures'!$H:$H,$B91,'2012Figures'!$I:$I,$C91,'2012Figures'!$B:$B,"BrokerToCy",'2012Figures'!$G:$G,"E1",'2012Figures'!$E:$E,$B$1)</f>
        <v>0</v>
      </c>
      <c r="N91" s="52">
        <f>SUMIFS('2012Figures'!$J:$J,'2012Figures'!$C:$C,$A91,'2012Figures'!$H:$H,$B91,'2012Figures'!$I:$I,$C91,'2012Figures'!$B:$B,"BrokerToCy",'2012Figures'!$G:$G,"P1",'2012Figures'!$E:$E,$B$1)</f>
        <v>0</v>
      </c>
      <c r="O91" s="52">
        <f>SUMIFS('2012Figures'!$J:$J,'2012Figures'!$C:$C,$A91,'2012Figures'!$H:$H,$B91,'2012Figures'!$I:$I,$C91,'2012Figures'!$B:$B,"CyToBroker",'2012Figures'!$G:$G,"E1",'2012Figures'!$E:$E,$B$1)</f>
        <v>0</v>
      </c>
      <c r="P91" s="52">
        <f>SUMIFS('2012Figures'!$J:$J,'2012Figures'!$C:$C,$A91,'2012Figures'!$H:$H,$B91,'2012Figures'!$I:$I,$C91,'2012Figures'!$B:$B,"CyToBroker",'2012Figures'!$G:$G,"P1",'2012Figures'!$E:$E,$B$1)</f>
        <v>0</v>
      </c>
      <c r="R91" s="46" t="str">
        <f t="shared" si="26"/>
        <v/>
      </c>
      <c r="S91" s="46" t="str">
        <f t="shared" si="26"/>
        <v/>
      </c>
      <c r="T91" s="46" t="str">
        <f t="shared" si="26"/>
        <v/>
      </c>
      <c r="U91" s="46" t="str">
        <f t="shared" si="26"/>
        <v/>
      </c>
      <c r="V91" s="46" t="str">
        <f t="shared" si="26"/>
        <v/>
      </c>
    </row>
    <row r="92" spans="1:22" x14ac:dyDescent="0.2">
      <c r="A92" s="1">
        <v>104</v>
      </c>
      <c r="B92" s="1" t="s">
        <v>94</v>
      </c>
      <c r="C92" s="8">
        <v>3</v>
      </c>
      <c r="D92" s="29">
        <f>SUMIFS('2013Figures'!$J:$J,'2013Figures'!$C:$C,$A92,'2013Figures'!$H:$H,$B92,'2013Figures'!$I:$I,$C92,'2013Figures'!$E:$E,$B$1)</f>
        <v>0</v>
      </c>
      <c r="E92" s="9">
        <f>SUMIFS('2013Figures'!$J:$J,'2013Figures'!$C:$C,$A92,'2013Figures'!$H:$H,$B92,'2013Figures'!$I:$I,$C92,'2013Figures'!$B:$B,"BrokerToCy",'2013Figures'!$G:$G,"E1",'2013Figures'!$E:$E,$B$1)</f>
        <v>0</v>
      </c>
      <c r="F92" s="9">
        <f>SUMIFS('2013Figures'!$J:$J,'2013Figures'!$C:$C,$A92,'2013Figures'!$H:$H,$B92,'2013Figures'!$I:$I,$C92,'2013Figures'!$B:$B,"BrokerToCy",'2013Figures'!$G:$G,"P1",'2013Figures'!$E:$E,$B$1)</f>
        <v>0</v>
      </c>
      <c r="G92" s="9">
        <f>SUMIFS('2013Figures'!$J:$J,'2013Figures'!$C:$C,$A92,'2013Figures'!$H:$H,$B92,'2013Figures'!$I:$I,$C92,'2013Figures'!$B:$B,"CyToBroker",'2013Figures'!$G:$G,"E1",'2013Figures'!$E:$E,$B$1)</f>
        <v>0</v>
      </c>
      <c r="H92" s="9">
        <f>SUMIFS('2013Figures'!$J:$J,'2013Figures'!$C:$C,$A92,'2013Figures'!$H:$H,$B92,'2013Figures'!$I:$I,$C92,'2013Figures'!$B:$B,"CyToBroker",'2013Figures'!$G:$G,"P1",'2013Figures'!$E:$E,$B$1)</f>
        <v>0</v>
      </c>
      <c r="J92" s="8">
        <v>200801</v>
      </c>
      <c r="L92" s="42">
        <f>SUMIFS('2012Figures'!$J:$J,'2012Figures'!$C:$C,$A92,'2012Figures'!$H:$H,$B92,'2012Figures'!$I:$I,$C92,'2012Figures'!$E:$E,$B$1)</f>
        <v>0</v>
      </c>
      <c r="M92" s="52">
        <f>SUMIFS('2012Figures'!$J:$J,'2012Figures'!$C:$C,$A92,'2012Figures'!$H:$H,$B92,'2012Figures'!$I:$I,$C92,'2012Figures'!$B:$B,"BrokerToCy",'2012Figures'!$G:$G,"E1",'2012Figures'!$E:$E,$B$1)</f>
        <v>0</v>
      </c>
      <c r="N92" s="52">
        <f>SUMIFS('2012Figures'!$J:$J,'2012Figures'!$C:$C,$A92,'2012Figures'!$H:$H,$B92,'2012Figures'!$I:$I,$C92,'2012Figures'!$B:$B,"BrokerToCy",'2012Figures'!$G:$G,"P1",'2012Figures'!$E:$E,$B$1)</f>
        <v>0</v>
      </c>
      <c r="O92" s="52">
        <f>SUMIFS('2012Figures'!$J:$J,'2012Figures'!$C:$C,$A92,'2012Figures'!$H:$H,$B92,'2012Figures'!$I:$I,$C92,'2012Figures'!$B:$B,"CyToBroker",'2012Figures'!$G:$G,"E1",'2012Figures'!$E:$E,$B$1)</f>
        <v>0</v>
      </c>
      <c r="P92" s="52">
        <f>SUMIFS('2012Figures'!$J:$J,'2012Figures'!$C:$C,$A92,'2012Figures'!$H:$H,$B92,'2012Figures'!$I:$I,$C92,'2012Figures'!$B:$B,"CyToBroker",'2012Figures'!$G:$G,"P1",'2012Figures'!$E:$E,$B$1)</f>
        <v>0</v>
      </c>
      <c r="R92" s="46" t="str">
        <f t="shared" si="26"/>
        <v/>
      </c>
      <c r="S92" s="46" t="str">
        <f t="shared" si="26"/>
        <v/>
      </c>
      <c r="T92" s="46" t="str">
        <f t="shared" si="26"/>
        <v/>
      </c>
      <c r="U92" s="46" t="str">
        <f t="shared" si="26"/>
        <v/>
      </c>
      <c r="V92" s="46" t="str">
        <f t="shared" si="26"/>
        <v/>
      </c>
    </row>
    <row r="93" spans="1:22" x14ac:dyDescent="0.2">
      <c r="A93" s="1">
        <v>104</v>
      </c>
      <c r="B93" s="1" t="s">
        <v>94</v>
      </c>
      <c r="C93" s="8">
        <v>2</v>
      </c>
      <c r="D93" s="29">
        <f>SUMIFS('2013Figures'!$J:$J,'2013Figures'!$C:$C,$A93,'2013Figures'!$H:$H,$B93,'2013Figures'!$I:$I,$C93,'2013Figures'!$E:$E,$B$1)</f>
        <v>0</v>
      </c>
      <c r="E93" s="9">
        <f>SUMIFS('2013Figures'!$J:$J,'2013Figures'!$C:$C,$A93,'2013Figures'!$H:$H,$B93,'2013Figures'!$I:$I,$C93,'2013Figures'!$B:$B,"BrokerToCy",'2013Figures'!$G:$G,"E1",'2013Figures'!$E:$E,$B$1)</f>
        <v>0</v>
      </c>
      <c r="F93" s="9">
        <f>SUMIFS('2013Figures'!$J:$J,'2013Figures'!$C:$C,$A93,'2013Figures'!$H:$H,$B93,'2013Figures'!$I:$I,$C93,'2013Figures'!$B:$B,"BrokerToCy",'2013Figures'!$G:$G,"P1",'2013Figures'!$E:$E,$B$1)</f>
        <v>0</v>
      </c>
      <c r="G93" s="9">
        <f>SUMIFS('2013Figures'!$J:$J,'2013Figures'!$C:$C,$A93,'2013Figures'!$H:$H,$B93,'2013Figures'!$I:$I,$C93,'2013Figures'!$B:$B,"CyToBroker",'2013Figures'!$G:$G,"E1",'2013Figures'!$E:$E,$B$1)</f>
        <v>0</v>
      </c>
      <c r="H93" s="9">
        <f>SUMIFS('2013Figures'!$J:$J,'2013Figures'!$C:$C,$A93,'2013Figures'!$H:$H,$B93,'2013Figures'!$I:$I,$C93,'2013Figures'!$B:$B,"CyToBroker",'2013Figures'!$G:$G,"P1",'2013Figures'!$E:$E,$B$1)</f>
        <v>0</v>
      </c>
      <c r="J93" s="8">
        <v>200701</v>
      </c>
      <c r="L93" s="42">
        <f>SUMIFS('2012Figures'!$J:$J,'2012Figures'!$C:$C,$A93,'2012Figures'!$H:$H,$B93,'2012Figures'!$I:$I,$C93,'2012Figures'!$E:$E,$B$1)</f>
        <v>0</v>
      </c>
      <c r="M93" s="52">
        <f>SUMIFS('2012Figures'!$J:$J,'2012Figures'!$C:$C,$A93,'2012Figures'!$H:$H,$B93,'2012Figures'!$I:$I,$C93,'2012Figures'!$B:$B,"BrokerToCy",'2012Figures'!$G:$G,"E1",'2012Figures'!$E:$E,$B$1)</f>
        <v>0</v>
      </c>
      <c r="N93" s="52">
        <f>SUMIFS('2012Figures'!$J:$J,'2012Figures'!$C:$C,$A93,'2012Figures'!$H:$H,$B93,'2012Figures'!$I:$I,$C93,'2012Figures'!$B:$B,"BrokerToCy",'2012Figures'!$G:$G,"P1",'2012Figures'!$E:$E,$B$1)</f>
        <v>0</v>
      </c>
      <c r="O93" s="52">
        <f>SUMIFS('2012Figures'!$J:$J,'2012Figures'!$C:$C,$A93,'2012Figures'!$H:$H,$B93,'2012Figures'!$I:$I,$C93,'2012Figures'!$B:$B,"CyToBroker",'2012Figures'!$G:$G,"E1",'2012Figures'!$E:$E,$B$1)</f>
        <v>0</v>
      </c>
      <c r="P93" s="52">
        <f>SUMIFS('2012Figures'!$J:$J,'2012Figures'!$C:$C,$A93,'2012Figures'!$H:$H,$B93,'2012Figures'!$I:$I,$C93,'2012Figures'!$B:$B,"CyToBroker",'2012Figures'!$G:$G,"P1",'2012Figures'!$E:$E,$B$1)</f>
        <v>0</v>
      </c>
      <c r="R93" s="46" t="str">
        <f t="shared" si="26"/>
        <v/>
      </c>
      <c r="S93" s="46" t="str">
        <f t="shared" si="26"/>
        <v/>
      </c>
      <c r="T93" s="46" t="str">
        <f t="shared" si="26"/>
        <v/>
      </c>
      <c r="U93" s="46" t="str">
        <f t="shared" si="26"/>
        <v/>
      </c>
      <c r="V93" s="46" t="str">
        <f t="shared" si="26"/>
        <v/>
      </c>
    </row>
    <row r="94" spans="1:22" x14ac:dyDescent="0.2">
      <c r="A94" s="1">
        <v>104</v>
      </c>
      <c r="B94" s="1" t="s">
        <v>94</v>
      </c>
      <c r="C94" s="8">
        <v>1</v>
      </c>
      <c r="D94" s="29">
        <f>SUMIFS('2013Figures'!$J:$J,'2013Figures'!$C:$C,$A94,'2013Figures'!$H:$H,$B94,'2013Figures'!$I:$I,$C94,'2013Figures'!$E:$E,$B$1)</f>
        <v>0</v>
      </c>
      <c r="E94" s="9">
        <f>SUMIFS('2013Figures'!$J:$J,'2013Figures'!$C:$C,$A94,'2013Figures'!$H:$H,$B94,'2013Figures'!$I:$I,$C94,'2013Figures'!$B:$B,"BrokerToCy",'2013Figures'!$G:$G,"E1",'2013Figures'!$E:$E,$B$1)</f>
        <v>0</v>
      </c>
      <c r="F94" s="9">
        <f>SUMIFS('2013Figures'!$J:$J,'2013Figures'!$C:$C,$A94,'2013Figures'!$H:$H,$B94,'2013Figures'!$I:$I,$C94,'2013Figures'!$B:$B,"BrokerToCy",'2013Figures'!$G:$G,"P1",'2013Figures'!$E:$E,$B$1)</f>
        <v>0</v>
      </c>
      <c r="G94" s="9">
        <f>SUMIFS('2013Figures'!$J:$J,'2013Figures'!$C:$C,$A94,'2013Figures'!$H:$H,$B94,'2013Figures'!$I:$I,$C94,'2013Figures'!$B:$B,"CyToBroker",'2013Figures'!$G:$G,"E1",'2013Figures'!$E:$E,$B$1)</f>
        <v>0</v>
      </c>
      <c r="H94" s="9">
        <f>SUMIFS('2013Figures'!$J:$J,'2013Figures'!$C:$C,$A94,'2013Figures'!$H:$H,$B94,'2013Figures'!$I:$I,$C94,'2013Figures'!$B:$B,"CyToBroker",'2013Figures'!$G:$G,"P1",'2013Figures'!$E:$E,$B$1)</f>
        <v>0</v>
      </c>
      <c r="J94" s="8">
        <v>200601</v>
      </c>
      <c r="L94" s="42">
        <f>SUMIFS('2012Figures'!$J:$J,'2012Figures'!$C:$C,$A94,'2012Figures'!$H:$H,$B94,'2012Figures'!$I:$I,$C94,'2012Figures'!$E:$E,$B$1)</f>
        <v>0</v>
      </c>
      <c r="M94" s="52">
        <f>SUMIFS('2012Figures'!$J:$J,'2012Figures'!$C:$C,$A94,'2012Figures'!$H:$H,$B94,'2012Figures'!$I:$I,$C94,'2012Figures'!$B:$B,"BrokerToCy",'2012Figures'!$G:$G,"E1",'2012Figures'!$E:$E,$B$1)</f>
        <v>0</v>
      </c>
      <c r="N94" s="52">
        <f>SUMIFS('2012Figures'!$J:$J,'2012Figures'!$C:$C,$A94,'2012Figures'!$H:$H,$B94,'2012Figures'!$I:$I,$C94,'2012Figures'!$B:$B,"BrokerToCy",'2012Figures'!$G:$G,"P1",'2012Figures'!$E:$E,$B$1)</f>
        <v>0</v>
      </c>
      <c r="O94" s="52">
        <f>SUMIFS('2012Figures'!$J:$J,'2012Figures'!$C:$C,$A94,'2012Figures'!$H:$H,$B94,'2012Figures'!$I:$I,$C94,'2012Figures'!$B:$B,"CyToBroker",'2012Figures'!$G:$G,"E1",'2012Figures'!$E:$E,$B$1)</f>
        <v>0</v>
      </c>
      <c r="P94" s="52">
        <f>SUMIFS('2012Figures'!$J:$J,'2012Figures'!$C:$C,$A94,'2012Figures'!$H:$H,$B94,'2012Figures'!$I:$I,$C94,'2012Figures'!$B:$B,"CyToBroker",'2012Figures'!$G:$G,"P1",'2012Figures'!$E:$E,$B$1)</f>
        <v>0</v>
      </c>
      <c r="R94" s="46" t="str">
        <f t="shared" si="26"/>
        <v/>
      </c>
      <c r="S94" s="46" t="str">
        <f t="shared" si="26"/>
        <v/>
      </c>
      <c r="T94" s="46" t="str">
        <f t="shared" si="26"/>
        <v/>
      </c>
      <c r="U94" s="46" t="str">
        <f t="shared" si="26"/>
        <v/>
      </c>
      <c r="V94" s="46" t="str">
        <f t="shared" si="26"/>
        <v/>
      </c>
    </row>
    <row r="95" spans="1:22" x14ac:dyDescent="0.2">
      <c r="A95" s="1">
        <v>104</v>
      </c>
      <c r="B95" s="1" t="s">
        <v>94</v>
      </c>
      <c r="D95" s="29">
        <f>SUMIFS('2013Figures'!$J:$J,'2013Figures'!$C:$C,$A95,'2013Figures'!$H:$H,$B95,'2013Figures'!$I:$I,"",'2013Figures'!$E:$E,$B$1)</f>
        <v>0</v>
      </c>
      <c r="E95" s="9">
        <f>SUMIFS('2013Figures'!$J:$J,'2013Figures'!$C:$C,$A95,'2013Figures'!$H:$H,$B95,'2013Figures'!$I:$I,"",'2013Figures'!$B:$B,"BrokerToCy",'2013Figures'!$G:$G,"E1",'2013Figures'!$E:$E,$B$1)</f>
        <v>0</v>
      </c>
      <c r="F95" s="9">
        <f>SUMIFS('2013Figures'!$J:$J,'2013Figures'!$C:$C,$A95,'2013Figures'!$H:$H,$B95,'2013Figures'!$I:$I,"",'2013Figures'!$B:$B,"BrokerToCy",'2013Figures'!$G:$G,"P1",'2013Figures'!$E:$E,$B$1)</f>
        <v>0</v>
      </c>
      <c r="G95" s="9">
        <f>SUMIFS('2013Figures'!$J:$J,'2013Figures'!$C:$C,$A95,'2013Figures'!$H:$H,$B95,'2013Figures'!$I:$I,"",'2013Figures'!$B:$B,"CyToBroker",'2013Figures'!$G:$G,"E1",'2013Figures'!$E:$E,$B$1)</f>
        <v>0</v>
      </c>
      <c r="H95" s="9">
        <f>SUMIFS('2013Figures'!$J:$J,'2013Figures'!$C:$C,$A95,'2013Figures'!$H:$H,$B95,'2013Figures'!$I:$I,"",'2013Figures'!$B:$B,"CyToBroker",'2013Figures'!$G:$G,"P1",'2013Figures'!$E:$E,$B$1)</f>
        <v>0</v>
      </c>
      <c r="J95" s="8" t="s">
        <v>131</v>
      </c>
      <c r="L95" s="42">
        <f>SUMIFS('2012Figures'!$J:$J,'2012Figures'!$C:$C,$A95,'2012Figures'!$H:$H,$B95,'2012Figures'!$I:$I,"",'2012Figures'!$E:$E,$B$1)</f>
        <v>0</v>
      </c>
      <c r="M95" s="52">
        <f>SUMIFS('2012Figures'!$J:$J,'2012Figures'!$C:$C,$A95,'2012Figures'!$H:$H,$B95,'2012Figures'!$I:$I,"",'2012Figures'!$B:$B,"BrokerToCy",'2012Figures'!$G:$G,"E1",'2012Figures'!$E:$E,$B$1)</f>
        <v>0</v>
      </c>
      <c r="N95" s="52">
        <f>SUMIFS('2012Figures'!$J:$J,'2012Figures'!$C:$C,$A95,'2012Figures'!$H:$H,$B95,'2012Figures'!$I:$I,"",'2012Figures'!$B:$B,"BrokerToCy",'2012Figures'!$G:$G,"P1",'2012Figures'!$E:$E,$B$1)</f>
        <v>0</v>
      </c>
      <c r="O95" s="52">
        <f>SUMIFS('2012Figures'!$J:$J,'2012Figures'!$C:$C,$A95,'2012Figures'!$H:$H,$B95,'2012Figures'!$I:$I,"",'2012Figures'!$B:$B,"CyToBroker",'2012Figures'!$G:$G,"E1",'2012Figures'!$E:$E,$B$1)</f>
        <v>0</v>
      </c>
      <c r="P95" s="52">
        <f>SUMIFS('2012Figures'!$J:$J,'2012Figures'!$C:$C,$A95,'2012Figures'!$H:$H,$B95,'2012Figures'!$I:$I,"",'2012Figures'!$B:$B,"CyToBroker",'2012Figures'!$G:$G,"P1",'2012Figures'!$E:$E,$B$1)</f>
        <v>0</v>
      </c>
      <c r="R95" s="46" t="str">
        <f t="shared" si="26"/>
        <v/>
      </c>
      <c r="S95" s="46" t="str">
        <f t="shared" si="26"/>
        <v/>
      </c>
      <c r="T95" s="46" t="str">
        <f t="shared" si="26"/>
        <v/>
      </c>
      <c r="U95" s="46" t="str">
        <f t="shared" si="26"/>
        <v/>
      </c>
      <c r="V95" s="46" t="str">
        <f t="shared" si="26"/>
        <v/>
      </c>
    </row>
    <row r="96" spans="1:22" x14ac:dyDescent="0.2">
      <c r="A96" s="1">
        <v>104</v>
      </c>
      <c r="B96" s="1" t="s">
        <v>58</v>
      </c>
      <c r="C96" s="8">
        <v>3</v>
      </c>
      <c r="D96" s="29">
        <f>SUMIFS('2013Figures'!$J:$J,'2013Figures'!$C:$C,$A96,'2013Figures'!$H:$H,$B96,'2013Figures'!$I:$I,$C96,'2013Figures'!$E:$E,$B$1)</f>
        <v>0</v>
      </c>
      <c r="E96" s="9">
        <f>SUMIFS('2013Figures'!$J:$J,'2013Figures'!$C:$C,$A96,'2013Figures'!$H:$H,$B96,'2013Figures'!$I:$I,$C96,'2013Figures'!$B:$B,"BrokerToCy",'2013Figures'!$G:$G,"E1",'2013Figures'!$E:$E,$B$1)</f>
        <v>0</v>
      </c>
      <c r="F96" s="9">
        <f>SUMIFS('2013Figures'!$J:$J,'2013Figures'!$C:$C,$A96,'2013Figures'!$H:$H,$B96,'2013Figures'!$I:$I,$C96,'2013Figures'!$B:$B,"BrokerToCy",'2013Figures'!$G:$G,"P1",'2013Figures'!$E:$E,$B$1)</f>
        <v>0</v>
      </c>
      <c r="G96" s="9">
        <f>SUMIFS('2013Figures'!$J:$J,'2013Figures'!$C:$C,$A96,'2013Figures'!$H:$H,$B96,'2013Figures'!$I:$I,$C96,'2013Figures'!$B:$B,"CyToBroker",'2013Figures'!$G:$G,"E1",'2013Figures'!$E:$E,$B$1)</f>
        <v>0</v>
      </c>
      <c r="H96" s="9">
        <f>SUMIFS('2013Figures'!$J:$J,'2013Figures'!$C:$C,$A96,'2013Figures'!$H:$H,$B96,'2013Figures'!$I:$I,$C96,'2013Figures'!$B:$B,"CyToBroker",'2013Figures'!$G:$G,"P1",'2013Figures'!$E:$E,$B$1)</f>
        <v>0</v>
      </c>
      <c r="I96" s="30"/>
      <c r="J96" s="31">
        <v>201001</v>
      </c>
      <c r="K96" s="30"/>
      <c r="L96" s="42">
        <f>SUMIFS('2012Figures'!$J:$J,'2012Figures'!$C:$C,$A96,'2012Figures'!$H:$H,$B96,'2012Figures'!$I:$I,$C96,'2012Figures'!$E:$E,$B$1)</f>
        <v>0</v>
      </c>
      <c r="M96" s="52">
        <f>SUMIFS('2012Figures'!$J:$J,'2012Figures'!$C:$C,$A96,'2012Figures'!$H:$H,$B96,'2012Figures'!$I:$I,$C96,'2012Figures'!$B:$B,"BrokerToCy",'2012Figures'!$G:$G,"E1",'2012Figures'!$E:$E,$B$1)</f>
        <v>0</v>
      </c>
      <c r="N96" s="52">
        <f>SUMIFS('2012Figures'!$J:$J,'2012Figures'!$C:$C,$A96,'2012Figures'!$H:$H,$B96,'2012Figures'!$I:$I,$C96,'2012Figures'!$B:$B,"BrokerToCy",'2012Figures'!$G:$G,"P1",'2012Figures'!$E:$E,$B$1)</f>
        <v>0</v>
      </c>
      <c r="O96" s="52">
        <f>SUMIFS('2012Figures'!$J:$J,'2012Figures'!$C:$C,$A96,'2012Figures'!$H:$H,$B96,'2012Figures'!$I:$I,$C96,'2012Figures'!$B:$B,"CyToBroker",'2012Figures'!$G:$G,"E1",'2012Figures'!$E:$E,$B$1)</f>
        <v>0</v>
      </c>
      <c r="P96" s="52">
        <f>SUMIFS('2012Figures'!$J:$J,'2012Figures'!$C:$C,$A96,'2012Figures'!$H:$H,$B96,'2012Figures'!$I:$I,$C96,'2012Figures'!$B:$B,"CyToBroker",'2012Figures'!$G:$G,"P1",'2012Figures'!$E:$E,$B$1)</f>
        <v>0</v>
      </c>
      <c r="Q96" s="30"/>
      <c r="R96" s="46" t="str">
        <f t="shared" si="26"/>
        <v/>
      </c>
      <c r="S96" s="46" t="str">
        <f t="shared" si="26"/>
        <v/>
      </c>
      <c r="T96" s="46" t="str">
        <f t="shared" si="26"/>
        <v/>
      </c>
      <c r="U96" s="46" t="str">
        <f t="shared" si="26"/>
        <v/>
      </c>
      <c r="V96" s="46" t="str">
        <f t="shared" si="26"/>
        <v/>
      </c>
    </row>
    <row r="97" spans="1:22" x14ac:dyDescent="0.2">
      <c r="A97" s="1">
        <v>104</v>
      </c>
      <c r="B97" s="1" t="s">
        <v>58</v>
      </c>
      <c r="C97" s="8">
        <v>2</v>
      </c>
      <c r="D97" s="29">
        <f>SUMIFS('2013Figures'!$J:$J,'2013Figures'!$C:$C,$A97,'2013Figures'!$H:$H,$B97,'2013Figures'!$I:$I,$C97,'2013Figures'!$E:$E,$B$1)</f>
        <v>0</v>
      </c>
      <c r="E97" s="9">
        <f>SUMIFS('2013Figures'!$J:$J,'2013Figures'!$C:$C,$A97,'2013Figures'!$H:$H,$B97,'2013Figures'!$I:$I,$C97,'2013Figures'!$B:$B,"BrokerToCy",'2013Figures'!$G:$G,"E1",'2013Figures'!$E:$E,$B$1)</f>
        <v>0</v>
      </c>
      <c r="F97" s="9">
        <f>SUMIFS('2013Figures'!$J:$J,'2013Figures'!$C:$C,$A97,'2013Figures'!$H:$H,$B97,'2013Figures'!$I:$I,$C97,'2013Figures'!$B:$B,"BrokerToCy",'2013Figures'!$G:$G,"P1",'2013Figures'!$E:$E,$B$1)</f>
        <v>0</v>
      </c>
      <c r="G97" s="9">
        <f>SUMIFS('2013Figures'!$J:$J,'2013Figures'!$C:$C,$A97,'2013Figures'!$H:$H,$B97,'2013Figures'!$I:$I,$C97,'2013Figures'!$B:$B,"CyToBroker",'2013Figures'!$G:$G,"E1",'2013Figures'!$E:$E,$B$1)</f>
        <v>0</v>
      </c>
      <c r="H97" s="9">
        <f>SUMIFS('2013Figures'!$J:$J,'2013Figures'!$C:$C,$A97,'2013Figures'!$H:$H,$B97,'2013Figures'!$I:$I,$C97,'2013Figures'!$B:$B,"CyToBroker",'2013Figures'!$G:$G,"P1",'2013Figures'!$E:$E,$B$1)</f>
        <v>0</v>
      </c>
      <c r="J97" s="8">
        <v>200701</v>
      </c>
      <c r="L97" s="42">
        <f>SUMIFS('2012Figures'!$J:$J,'2012Figures'!$C:$C,$A97,'2012Figures'!$H:$H,$B97,'2012Figures'!$I:$I,$C97,'2012Figures'!$E:$E,$B$1)</f>
        <v>0</v>
      </c>
      <c r="M97" s="52">
        <f>SUMIFS('2012Figures'!$J:$J,'2012Figures'!$C:$C,$A97,'2012Figures'!$H:$H,$B97,'2012Figures'!$I:$I,$C97,'2012Figures'!$B:$B,"BrokerToCy",'2012Figures'!$G:$G,"E1",'2012Figures'!$E:$E,$B$1)</f>
        <v>0</v>
      </c>
      <c r="N97" s="52">
        <f>SUMIFS('2012Figures'!$J:$J,'2012Figures'!$C:$C,$A97,'2012Figures'!$H:$H,$B97,'2012Figures'!$I:$I,$C97,'2012Figures'!$B:$B,"BrokerToCy",'2012Figures'!$G:$G,"P1",'2012Figures'!$E:$E,$B$1)</f>
        <v>0</v>
      </c>
      <c r="O97" s="52">
        <f>SUMIFS('2012Figures'!$J:$J,'2012Figures'!$C:$C,$A97,'2012Figures'!$H:$H,$B97,'2012Figures'!$I:$I,$C97,'2012Figures'!$B:$B,"CyToBroker",'2012Figures'!$G:$G,"E1",'2012Figures'!$E:$E,$B$1)</f>
        <v>0</v>
      </c>
      <c r="P97" s="52">
        <f>SUMIFS('2012Figures'!$J:$J,'2012Figures'!$C:$C,$A97,'2012Figures'!$H:$H,$B97,'2012Figures'!$I:$I,$C97,'2012Figures'!$B:$B,"CyToBroker",'2012Figures'!$G:$G,"P1",'2012Figures'!$E:$E,$B$1)</f>
        <v>0</v>
      </c>
      <c r="R97" s="46" t="str">
        <f t="shared" si="26"/>
        <v/>
      </c>
      <c r="S97" s="46" t="str">
        <f t="shared" si="26"/>
        <v/>
      </c>
      <c r="T97" s="46" t="str">
        <f t="shared" si="26"/>
        <v/>
      </c>
      <c r="U97" s="46" t="str">
        <f t="shared" si="26"/>
        <v/>
      </c>
      <c r="V97" s="46" t="str">
        <f t="shared" si="26"/>
        <v/>
      </c>
    </row>
    <row r="98" spans="1:22" x14ac:dyDescent="0.2">
      <c r="A98" s="1">
        <v>104</v>
      </c>
      <c r="B98" s="1" t="s">
        <v>58</v>
      </c>
      <c r="C98" s="8">
        <v>1</v>
      </c>
      <c r="D98" s="29">
        <f>SUMIFS('2013Figures'!$J:$J,'2013Figures'!$C:$C,$A98,'2013Figures'!$H:$H,$B98,'2013Figures'!$I:$I,$C98,'2013Figures'!$E:$E,$B$1)</f>
        <v>0</v>
      </c>
      <c r="E98" s="9">
        <f>SUMIFS('2013Figures'!$J:$J,'2013Figures'!$C:$C,$A98,'2013Figures'!$H:$H,$B98,'2013Figures'!$I:$I,$C98,'2013Figures'!$B:$B,"BrokerToCy",'2013Figures'!$G:$G,"E1",'2013Figures'!$E:$E,$B$1)</f>
        <v>0</v>
      </c>
      <c r="F98" s="9">
        <f>SUMIFS('2013Figures'!$J:$J,'2013Figures'!$C:$C,$A98,'2013Figures'!$H:$H,$B98,'2013Figures'!$I:$I,$C98,'2013Figures'!$B:$B,"BrokerToCy",'2013Figures'!$G:$G,"P1",'2013Figures'!$E:$E,$B$1)</f>
        <v>0</v>
      </c>
      <c r="G98" s="9">
        <f>SUMIFS('2013Figures'!$J:$J,'2013Figures'!$C:$C,$A98,'2013Figures'!$H:$H,$B98,'2013Figures'!$I:$I,$C98,'2013Figures'!$B:$B,"CyToBroker",'2013Figures'!$G:$G,"E1",'2013Figures'!$E:$E,$B$1)</f>
        <v>0</v>
      </c>
      <c r="H98" s="9">
        <f>SUMIFS('2013Figures'!$J:$J,'2013Figures'!$C:$C,$A98,'2013Figures'!$H:$H,$B98,'2013Figures'!$I:$I,$C98,'2013Figures'!$B:$B,"CyToBroker",'2013Figures'!$G:$G,"P1",'2013Figures'!$E:$E,$B$1)</f>
        <v>0</v>
      </c>
      <c r="J98" s="8">
        <v>200601</v>
      </c>
      <c r="L98" s="42">
        <f>SUMIFS('2012Figures'!$J:$J,'2012Figures'!$C:$C,$A98,'2012Figures'!$H:$H,$B98,'2012Figures'!$I:$I,$C98,'2012Figures'!$E:$E,$B$1)</f>
        <v>0</v>
      </c>
      <c r="M98" s="52">
        <f>SUMIFS('2012Figures'!$J:$J,'2012Figures'!$C:$C,$A98,'2012Figures'!$H:$H,$B98,'2012Figures'!$I:$I,$C98,'2012Figures'!$B:$B,"BrokerToCy",'2012Figures'!$G:$G,"E1",'2012Figures'!$E:$E,$B$1)</f>
        <v>0</v>
      </c>
      <c r="N98" s="52">
        <f>SUMIFS('2012Figures'!$J:$J,'2012Figures'!$C:$C,$A98,'2012Figures'!$H:$H,$B98,'2012Figures'!$I:$I,$C98,'2012Figures'!$B:$B,"BrokerToCy",'2012Figures'!$G:$G,"P1",'2012Figures'!$E:$E,$B$1)</f>
        <v>0</v>
      </c>
      <c r="O98" s="52">
        <f>SUMIFS('2012Figures'!$J:$J,'2012Figures'!$C:$C,$A98,'2012Figures'!$H:$H,$B98,'2012Figures'!$I:$I,$C98,'2012Figures'!$B:$B,"CyToBroker",'2012Figures'!$G:$G,"E1",'2012Figures'!$E:$E,$B$1)</f>
        <v>0</v>
      </c>
      <c r="P98" s="52">
        <f>SUMIFS('2012Figures'!$J:$J,'2012Figures'!$C:$C,$A98,'2012Figures'!$H:$H,$B98,'2012Figures'!$I:$I,$C98,'2012Figures'!$B:$B,"CyToBroker",'2012Figures'!$G:$G,"P1",'2012Figures'!$E:$E,$B$1)</f>
        <v>0</v>
      </c>
      <c r="R98" s="46" t="str">
        <f t="shared" si="26"/>
        <v/>
      </c>
      <c r="S98" s="46" t="str">
        <f t="shared" si="26"/>
        <v/>
      </c>
      <c r="T98" s="46" t="str">
        <f t="shared" si="26"/>
        <v/>
      </c>
      <c r="U98" s="46" t="str">
        <f t="shared" si="26"/>
        <v/>
      </c>
      <c r="V98" s="46" t="str">
        <f t="shared" si="26"/>
        <v/>
      </c>
    </row>
    <row r="99" spans="1:22" x14ac:dyDescent="0.2">
      <c r="A99" s="1">
        <v>104</v>
      </c>
      <c r="B99" s="1" t="s">
        <v>58</v>
      </c>
      <c r="D99" s="29">
        <f>SUMIFS('2013Figures'!$J:$J,'2013Figures'!$C:$C,$A99,'2013Figures'!$H:$H,$B99,'2013Figures'!$I:$I,"",'2013Figures'!$E:$E,$B$1)</f>
        <v>0</v>
      </c>
      <c r="E99" s="9">
        <f>SUMIFS('2013Figures'!$J:$J,'2013Figures'!$C:$C,$A99,'2013Figures'!$H:$H,$B99,'2013Figures'!$I:$I,"",'2013Figures'!$B:$B,"BrokerToCy",'2013Figures'!$G:$G,"E1",'2013Figures'!$E:$E,$B$1)</f>
        <v>0</v>
      </c>
      <c r="F99" s="9">
        <f>SUMIFS('2013Figures'!$J:$J,'2013Figures'!$C:$C,$A99,'2013Figures'!$H:$H,$B99,'2013Figures'!$I:$I,"",'2013Figures'!$B:$B,"BrokerToCy",'2013Figures'!$G:$G,"P1",'2013Figures'!$E:$E,$B$1)</f>
        <v>0</v>
      </c>
      <c r="G99" s="9">
        <f>SUMIFS('2013Figures'!$J:$J,'2013Figures'!$C:$C,$A99,'2013Figures'!$H:$H,$B99,'2013Figures'!$I:$I,"",'2013Figures'!$B:$B,"CyToBroker",'2013Figures'!$G:$G,"E1",'2013Figures'!$E:$E,$B$1)</f>
        <v>0</v>
      </c>
      <c r="H99" s="9">
        <f>SUMIFS('2013Figures'!$J:$J,'2013Figures'!$C:$C,$A99,'2013Figures'!$H:$H,$B99,'2013Figures'!$I:$I,"",'2013Figures'!$B:$B,"CyToBroker",'2013Figures'!$G:$G,"P1",'2013Figures'!$E:$E,$B$1)</f>
        <v>0</v>
      </c>
      <c r="J99" s="8" t="s">
        <v>131</v>
      </c>
      <c r="L99" s="42">
        <f>SUMIFS('2012Figures'!$J:$J,'2012Figures'!$C:$C,$A99,'2012Figures'!$H:$H,$B99,'2012Figures'!$I:$I,"",'2012Figures'!$E:$E,$B$1)</f>
        <v>0</v>
      </c>
      <c r="M99" s="52">
        <f>SUMIFS('2012Figures'!$J:$J,'2012Figures'!$C:$C,$A99,'2012Figures'!$H:$H,$B99,'2012Figures'!$I:$I,"",'2012Figures'!$B:$B,"BrokerToCy",'2012Figures'!$G:$G,"E1",'2012Figures'!$E:$E,$B$1)</f>
        <v>0</v>
      </c>
      <c r="N99" s="52">
        <f>SUMIFS('2012Figures'!$J:$J,'2012Figures'!$C:$C,$A99,'2012Figures'!$H:$H,$B99,'2012Figures'!$I:$I,"",'2012Figures'!$B:$B,"BrokerToCy",'2012Figures'!$G:$G,"P1",'2012Figures'!$E:$E,$B$1)</f>
        <v>0</v>
      </c>
      <c r="O99" s="52">
        <f>SUMIFS('2012Figures'!$J:$J,'2012Figures'!$C:$C,$A99,'2012Figures'!$H:$H,$B99,'2012Figures'!$I:$I,"",'2012Figures'!$B:$B,"CyToBroker",'2012Figures'!$G:$G,"E1",'2012Figures'!$E:$E,$B$1)</f>
        <v>0</v>
      </c>
      <c r="P99" s="52">
        <f>SUMIFS('2012Figures'!$J:$J,'2012Figures'!$C:$C,$A99,'2012Figures'!$H:$H,$B99,'2012Figures'!$I:$I,"",'2012Figures'!$B:$B,"CyToBroker",'2012Figures'!$G:$G,"P1",'2012Figures'!$E:$E,$B$1)</f>
        <v>0</v>
      </c>
      <c r="R99" s="46" t="str">
        <f t="shared" si="26"/>
        <v/>
      </c>
      <c r="S99" s="46" t="str">
        <f t="shared" si="26"/>
        <v/>
      </c>
      <c r="T99" s="46" t="str">
        <f t="shared" si="26"/>
        <v/>
      </c>
      <c r="U99" s="46" t="str">
        <f t="shared" si="26"/>
        <v/>
      </c>
      <c r="V99" s="46" t="str">
        <f t="shared" si="26"/>
        <v/>
      </c>
    </row>
    <row r="100" spans="1:22" x14ac:dyDescent="0.2">
      <c r="A100" s="1">
        <v>104</v>
      </c>
      <c r="B100" s="1" t="s">
        <v>95</v>
      </c>
      <c r="C100" s="8">
        <v>11</v>
      </c>
      <c r="D100" s="29">
        <f>SUMIFS('2013Figures'!$J:$J,'2013Figures'!$C:$C,$A100,'2013Figures'!$H:$H,$B100,'2013Figures'!$I:$I,$C100,'2013Figures'!$E:$E,$B$1)</f>
        <v>0</v>
      </c>
      <c r="E100" s="9">
        <f>SUMIFS('2013Figures'!$J:$J,'2013Figures'!$C:$C,$A100,'2013Figures'!$H:$H,$B100,'2013Figures'!$I:$I,$C100,'2013Figures'!$B:$B,"BrokerToCy",'2013Figures'!$G:$G,"E1",'2013Figures'!$E:$E,$B$1)</f>
        <v>0</v>
      </c>
      <c r="F100" s="9">
        <f>SUMIFS('2013Figures'!$J:$J,'2013Figures'!$C:$C,$A100,'2013Figures'!$H:$H,$B100,'2013Figures'!$I:$I,$C100,'2013Figures'!$B:$B,"BrokerToCy",'2013Figures'!$G:$G,"P1",'2013Figures'!$E:$E,$B$1)</f>
        <v>0</v>
      </c>
      <c r="G100" s="9">
        <f>SUMIFS('2013Figures'!$J:$J,'2013Figures'!$C:$C,$A100,'2013Figures'!$H:$H,$B100,'2013Figures'!$I:$I,$C100,'2013Figures'!$B:$B,"CyToBroker",'2013Figures'!$G:$G,"E1",'2013Figures'!$E:$E,$B$1)</f>
        <v>0</v>
      </c>
      <c r="H100" s="9">
        <f>SUMIFS('2013Figures'!$J:$J,'2013Figures'!$C:$C,$A100,'2013Figures'!$H:$H,$B100,'2013Figures'!$I:$I,$C100,'2013Figures'!$B:$B,"CyToBroker",'2013Figures'!$G:$G,"P1",'2013Figures'!$E:$E,$B$1)</f>
        <v>0</v>
      </c>
      <c r="L100" s="42">
        <f>SUMIFS('2012Figures'!$J:$J,'2012Figures'!$C:$C,$A100,'2012Figures'!$H:$H,$B100,'2012Figures'!$I:$I,$C100,'2012Figures'!$E:$E,$B$1)</f>
        <v>0</v>
      </c>
      <c r="M100" s="52">
        <f>SUMIFS('2012Figures'!$J:$J,'2012Figures'!$C:$C,$A100,'2012Figures'!$H:$H,$B100,'2012Figures'!$I:$I,$C100,'2012Figures'!$B:$B,"BrokerToCy",'2012Figures'!$G:$G,"E1",'2012Figures'!$E:$E,$B$1)</f>
        <v>0</v>
      </c>
      <c r="N100" s="52">
        <f>SUMIFS('2012Figures'!$J:$J,'2012Figures'!$C:$C,$A100,'2012Figures'!$H:$H,$B100,'2012Figures'!$I:$I,$C100,'2012Figures'!$B:$B,"BrokerToCy",'2012Figures'!$G:$G,"P1",'2012Figures'!$E:$E,$B$1)</f>
        <v>0</v>
      </c>
      <c r="O100" s="52">
        <f>SUMIFS('2012Figures'!$J:$J,'2012Figures'!$C:$C,$A100,'2012Figures'!$H:$H,$B100,'2012Figures'!$I:$I,$C100,'2012Figures'!$B:$B,"CyToBroker",'2012Figures'!$G:$G,"E1",'2012Figures'!$E:$E,$B$1)</f>
        <v>0</v>
      </c>
      <c r="P100" s="52">
        <f>SUMIFS('2012Figures'!$J:$J,'2012Figures'!$C:$C,$A100,'2012Figures'!$H:$H,$B100,'2012Figures'!$I:$I,$C100,'2012Figures'!$B:$B,"CyToBroker",'2012Figures'!$G:$G,"P1",'2012Figures'!$E:$E,$B$1)</f>
        <v>0</v>
      </c>
      <c r="R100" s="46" t="str">
        <f t="shared" si="26"/>
        <v/>
      </c>
      <c r="S100" s="46" t="str">
        <f t="shared" ref="S100:S163" si="33">IF(M100=0,"",ROUND(E100/M100-1,2))</f>
        <v/>
      </c>
      <c r="T100" s="46" t="str">
        <f t="shared" ref="T100:T163" si="34">IF(N100=0,"",ROUND(F100/N100-1,2))</f>
        <v/>
      </c>
      <c r="U100" s="46" t="str">
        <f t="shared" ref="U100:U163" si="35">IF(O100=0,"",ROUND(G100/O100-1,2))</f>
        <v/>
      </c>
      <c r="V100" s="46" t="str">
        <f t="shared" ref="V100:V163" si="36">IF(P100=0,"",ROUND(H100/P100-1,2))</f>
        <v/>
      </c>
    </row>
    <row r="101" spans="1:22" x14ac:dyDescent="0.2">
      <c r="A101" s="1">
        <v>104</v>
      </c>
      <c r="B101" s="1" t="s">
        <v>95</v>
      </c>
      <c r="C101" s="8">
        <v>10</v>
      </c>
      <c r="D101" s="29">
        <f>SUMIFS('2013Figures'!$J:$J,'2013Figures'!$C:$C,$A101,'2013Figures'!$H:$H,$B101,'2013Figures'!$I:$I,$C101,'2013Figures'!$E:$E,$B$1)</f>
        <v>0</v>
      </c>
      <c r="E101" s="9">
        <f>SUMIFS('2013Figures'!$J:$J,'2013Figures'!$C:$C,$A101,'2013Figures'!$H:$H,$B101,'2013Figures'!$I:$I,$C101,'2013Figures'!$B:$B,"BrokerToCy",'2013Figures'!$G:$G,"E1",'2013Figures'!$E:$E,$B$1)</f>
        <v>0</v>
      </c>
      <c r="F101" s="9">
        <f>SUMIFS('2013Figures'!$J:$J,'2013Figures'!$C:$C,$A101,'2013Figures'!$H:$H,$B101,'2013Figures'!$I:$I,$C101,'2013Figures'!$B:$B,"BrokerToCy",'2013Figures'!$G:$G,"P1",'2013Figures'!$E:$E,$B$1)</f>
        <v>0</v>
      </c>
      <c r="G101" s="9">
        <f>SUMIFS('2013Figures'!$J:$J,'2013Figures'!$C:$C,$A101,'2013Figures'!$H:$H,$B101,'2013Figures'!$I:$I,$C101,'2013Figures'!$B:$B,"CyToBroker",'2013Figures'!$G:$G,"E1",'2013Figures'!$E:$E,$B$1)</f>
        <v>0</v>
      </c>
      <c r="H101" s="9">
        <f>SUMIFS('2013Figures'!$J:$J,'2013Figures'!$C:$C,$A101,'2013Figures'!$H:$H,$B101,'2013Figures'!$I:$I,$C101,'2013Figures'!$B:$B,"CyToBroker",'2013Figures'!$G:$G,"P1",'2013Figures'!$E:$E,$B$1)</f>
        <v>0</v>
      </c>
      <c r="J101" s="8">
        <v>201501</v>
      </c>
      <c r="L101" s="42">
        <f>SUMIFS('2012Figures'!$J:$J,'2012Figures'!$C:$C,$A101,'2012Figures'!$H:$H,$B101,'2012Figures'!$I:$I,$C101,'2012Figures'!$E:$E,$B$1)</f>
        <v>0</v>
      </c>
      <c r="M101" s="52">
        <f>SUMIFS('2012Figures'!$J:$J,'2012Figures'!$C:$C,$A101,'2012Figures'!$H:$H,$B101,'2012Figures'!$I:$I,$C101,'2012Figures'!$B:$B,"BrokerToCy",'2012Figures'!$G:$G,"E1",'2012Figures'!$E:$E,$B$1)</f>
        <v>0</v>
      </c>
      <c r="N101" s="52">
        <f>SUMIFS('2012Figures'!$J:$J,'2012Figures'!$C:$C,$A101,'2012Figures'!$H:$H,$B101,'2012Figures'!$I:$I,$C101,'2012Figures'!$B:$B,"BrokerToCy",'2012Figures'!$G:$G,"P1",'2012Figures'!$E:$E,$B$1)</f>
        <v>0</v>
      </c>
      <c r="O101" s="52">
        <f>SUMIFS('2012Figures'!$J:$J,'2012Figures'!$C:$C,$A101,'2012Figures'!$H:$H,$B101,'2012Figures'!$I:$I,$C101,'2012Figures'!$B:$B,"CyToBroker",'2012Figures'!$G:$G,"E1",'2012Figures'!$E:$E,$B$1)</f>
        <v>0</v>
      </c>
      <c r="P101" s="52">
        <f>SUMIFS('2012Figures'!$J:$J,'2012Figures'!$C:$C,$A101,'2012Figures'!$H:$H,$B101,'2012Figures'!$I:$I,$C101,'2012Figures'!$B:$B,"CyToBroker",'2012Figures'!$G:$G,"P1",'2012Figures'!$E:$E,$B$1)</f>
        <v>0</v>
      </c>
      <c r="R101" s="46" t="str">
        <f t="shared" ref="R101:V164" si="37">IF(L101=0,"",ROUND(D101/L101-1,2))</f>
        <v/>
      </c>
      <c r="S101" s="46" t="str">
        <f t="shared" si="37"/>
        <v/>
      </c>
      <c r="T101" s="46" t="str">
        <f t="shared" si="37"/>
        <v/>
      </c>
      <c r="U101" s="46" t="str">
        <f t="shared" si="37"/>
        <v/>
      </c>
      <c r="V101" s="46" t="str">
        <f t="shared" si="37"/>
        <v/>
      </c>
    </row>
    <row r="102" spans="1:22" x14ac:dyDescent="0.2">
      <c r="A102" s="1">
        <v>104</v>
      </c>
      <c r="B102" s="1" t="s">
        <v>95</v>
      </c>
      <c r="C102" s="8">
        <v>9</v>
      </c>
      <c r="D102" s="29">
        <f>SUMIFS('2013Figures'!$J:$J,'2013Figures'!$C:$C,$A102,'2013Figures'!$H:$H,$B102,'2013Figures'!$I:$I,$C102,'2013Figures'!$E:$E,$B$1)</f>
        <v>0</v>
      </c>
      <c r="E102" s="9">
        <f>SUMIFS('2013Figures'!$J:$J,'2013Figures'!$C:$C,$A102,'2013Figures'!$H:$H,$B102,'2013Figures'!$I:$I,$C102,'2013Figures'!$B:$B,"BrokerToCy",'2013Figures'!$G:$G,"E1",'2013Figures'!$E:$E,$B$1)</f>
        <v>0</v>
      </c>
      <c r="F102" s="9">
        <f>SUMIFS('2013Figures'!$J:$J,'2013Figures'!$C:$C,$A102,'2013Figures'!$H:$H,$B102,'2013Figures'!$I:$I,$C102,'2013Figures'!$B:$B,"BrokerToCy",'2013Figures'!$G:$G,"P1",'2013Figures'!$E:$E,$B$1)</f>
        <v>0</v>
      </c>
      <c r="G102" s="9">
        <f>SUMIFS('2013Figures'!$J:$J,'2013Figures'!$C:$C,$A102,'2013Figures'!$H:$H,$B102,'2013Figures'!$I:$I,$C102,'2013Figures'!$B:$B,"CyToBroker",'2013Figures'!$G:$G,"E1",'2013Figures'!$E:$E,$B$1)</f>
        <v>0</v>
      </c>
      <c r="H102" s="9">
        <f>SUMIFS('2013Figures'!$J:$J,'2013Figures'!$C:$C,$A102,'2013Figures'!$H:$H,$B102,'2013Figures'!$I:$I,$C102,'2013Figures'!$B:$B,"CyToBroker",'2013Figures'!$G:$G,"P1",'2013Figures'!$E:$E,$B$1)</f>
        <v>0</v>
      </c>
      <c r="J102" s="8">
        <v>201401</v>
      </c>
      <c r="L102" s="42">
        <f>SUMIFS('2012Figures'!$J:$J,'2012Figures'!$C:$C,$A102,'2012Figures'!$H:$H,$B102,'2012Figures'!$I:$I,$C102,'2012Figures'!$E:$E,$B$1)</f>
        <v>0</v>
      </c>
      <c r="M102" s="52">
        <f>SUMIFS('2012Figures'!$J:$J,'2012Figures'!$C:$C,$A102,'2012Figures'!$H:$H,$B102,'2012Figures'!$I:$I,$C102,'2012Figures'!$B:$B,"BrokerToCy",'2012Figures'!$G:$G,"E1",'2012Figures'!$E:$E,$B$1)</f>
        <v>0</v>
      </c>
      <c r="N102" s="52">
        <f>SUMIFS('2012Figures'!$J:$J,'2012Figures'!$C:$C,$A102,'2012Figures'!$H:$H,$B102,'2012Figures'!$I:$I,$C102,'2012Figures'!$B:$B,"BrokerToCy",'2012Figures'!$G:$G,"P1",'2012Figures'!$E:$E,$B$1)</f>
        <v>0</v>
      </c>
      <c r="O102" s="52">
        <f>SUMIFS('2012Figures'!$J:$J,'2012Figures'!$C:$C,$A102,'2012Figures'!$H:$H,$B102,'2012Figures'!$I:$I,$C102,'2012Figures'!$B:$B,"CyToBroker",'2012Figures'!$G:$G,"E1",'2012Figures'!$E:$E,$B$1)</f>
        <v>0</v>
      </c>
      <c r="P102" s="52">
        <f>SUMIFS('2012Figures'!$J:$J,'2012Figures'!$C:$C,$A102,'2012Figures'!$H:$H,$B102,'2012Figures'!$I:$I,$C102,'2012Figures'!$B:$B,"CyToBroker",'2012Figures'!$G:$G,"P1",'2012Figures'!$E:$E,$B$1)</f>
        <v>0</v>
      </c>
      <c r="R102" s="46" t="str">
        <f t="shared" si="37"/>
        <v/>
      </c>
      <c r="S102" s="46" t="str">
        <f t="shared" si="37"/>
        <v/>
      </c>
      <c r="T102" s="46" t="str">
        <f t="shared" si="37"/>
        <v/>
      </c>
      <c r="U102" s="46" t="str">
        <f t="shared" si="37"/>
        <v/>
      </c>
      <c r="V102" s="46" t="str">
        <f t="shared" si="37"/>
        <v/>
      </c>
    </row>
    <row r="103" spans="1:22" x14ac:dyDescent="0.2">
      <c r="A103" s="1">
        <v>104</v>
      </c>
      <c r="B103" s="1" t="s">
        <v>95</v>
      </c>
      <c r="C103" s="8">
        <v>8</v>
      </c>
      <c r="D103" s="29">
        <f>SUMIFS('2013Figures'!$J:$J,'2013Figures'!$C:$C,$A103,'2013Figures'!$H:$H,$B103,'2013Figures'!$I:$I,$C103,'2013Figures'!$E:$E,$B$1)</f>
        <v>0</v>
      </c>
      <c r="E103" s="9">
        <f>SUMIFS('2013Figures'!$J:$J,'2013Figures'!$C:$C,$A103,'2013Figures'!$H:$H,$B103,'2013Figures'!$I:$I,$C103,'2013Figures'!$B:$B,"BrokerToCy",'2013Figures'!$G:$G,"E1",'2013Figures'!$E:$E,$B$1)</f>
        <v>0</v>
      </c>
      <c r="F103" s="9">
        <f>SUMIFS('2013Figures'!$J:$J,'2013Figures'!$C:$C,$A103,'2013Figures'!$H:$H,$B103,'2013Figures'!$I:$I,$C103,'2013Figures'!$B:$B,"BrokerToCy",'2013Figures'!$G:$G,"P1",'2013Figures'!$E:$E,$B$1)</f>
        <v>0</v>
      </c>
      <c r="G103" s="9">
        <f>SUMIFS('2013Figures'!$J:$J,'2013Figures'!$C:$C,$A103,'2013Figures'!$H:$H,$B103,'2013Figures'!$I:$I,$C103,'2013Figures'!$B:$B,"CyToBroker",'2013Figures'!$G:$G,"E1",'2013Figures'!$E:$E,$B$1)</f>
        <v>0</v>
      </c>
      <c r="H103" s="9">
        <f>SUMIFS('2013Figures'!$J:$J,'2013Figures'!$C:$C,$A103,'2013Figures'!$H:$H,$B103,'2013Figures'!$I:$I,$C103,'2013Figures'!$B:$B,"CyToBroker",'2013Figures'!$G:$G,"P1",'2013Figures'!$E:$E,$B$1)</f>
        <v>0</v>
      </c>
      <c r="I103" s="30"/>
      <c r="J103" s="31">
        <v>201301</v>
      </c>
      <c r="K103" s="30"/>
      <c r="L103" s="42">
        <f>SUMIFS('2012Figures'!$J:$J,'2012Figures'!$C:$C,$A103,'2012Figures'!$H:$H,$B103,'2012Figures'!$I:$I,$C103,'2012Figures'!$E:$E,$B$1)</f>
        <v>0</v>
      </c>
      <c r="M103" s="52">
        <f>SUMIFS('2012Figures'!$J:$J,'2012Figures'!$C:$C,$A103,'2012Figures'!$H:$H,$B103,'2012Figures'!$I:$I,$C103,'2012Figures'!$B:$B,"BrokerToCy",'2012Figures'!$G:$G,"E1",'2012Figures'!$E:$E,$B$1)</f>
        <v>0</v>
      </c>
      <c r="N103" s="52">
        <f>SUMIFS('2012Figures'!$J:$J,'2012Figures'!$C:$C,$A103,'2012Figures'!$H:$H,$B103,'2012Figures'!$I:$I,$C103,'2012Figures'!$B:$B,"BrokerToCy",'2012Figures'!$G:$G,"P1",'2012Figures'!$E:$E,$B$1)</f>
        <v>0</v>
      </c>
      <c r="O103" s="52">
        <f>SUMIFS('2012Figures'!$J:$J,'2012Figures'!$C:$C,$A103,'2012Figures'!$H:$H,$B103,'2012Figures'!$I:$I,$C103,'2012Figures'!$B:$B,"CyToBroker",'2012Figures'!$G:$G,"E1",'2012Figures'!$E:$E,$B$1)</f>
        <v>0</v>
      </c>
      <c r="P103" s="52">
        <f>SUMIFS('2012Figures'!$J:$J,'2012Figures'!$C:$C,$A103,'2012Figures'!$H:$H,$B103,'2012Figures'!$I:$I,$C103,'2012Figures'!$B:$B,"CyToBroker",'2012Figures'!$G:$G,"P1",'2012Figures'!$E:$E,$B$1)</f>
        <v>0</v>
      </c>
      <c r="Q103" s="30"/>
      <c r="R103" s="46" t="str">
        <f t="shared" si="37"/>
        <v/>
      </c>
      <c r="S103" s="46" t="str">
        <f t="shared" si="37"/>
        <v/>
      </c>
      <c r="T103" s="46" t="str">
        <f t="shared" si="37"/>
        <v/>
      </c>
      <c r="U103" s="46" t="str">
        <f t="shared" si="37"/>
        <v/>
      </c>
      <c r="V103" s="46" t="str">
        <f t="shared" si="37"/>
        <v/>
      </c>
    </row>
    <row r="104" spans="1:22" x14ac:dyDescent="0.2">
      <c r="A104" s="1">
        <v>104</v>
      </c>
      <c r="B104" s="1" t="s">
        <v>95</v>
      </c>
      <c r="C104" s="8">
        <v>7</v>
      </c>
      <c r="D104" s="29">
        <f>SUMIFS('2013Figures'!$J:$J,'2013Figures'!$C:$C,$A104,'2013Figures'!$H:$H,$B104,'2013Figures'!$I:$I,$C104,'2013Figures'!$E:$E,$B$1)</f>
        <v>0</v>
      </c>
      <c r="E104" s="9">
        <f>SUMIFS('2013Figures'!$J:$J,'2013Figures'!$C:$C,$A104,'2013Figures'!$H:$H,$B104,'2013Figures'!$I:$I,$C104,'2013Figures'!$B:$B,"BrokerToCy",'2013Figures'!$G:$G,"E1",'2013Figures'!$E:$E,$B$1)</f>
        <v>0</v>
      </c>
      <c r="F104" s="9">
        <f>SUMIFS('2013Figures'!$J:$J,'2013Figures'!$C:$C,$A104,'2013Figures'!$H:$H,$B104,'2013Figures'!$I:$I,$C104,'2013Figures'!$B:$B,"BrokerToCy",'2013Figures'!$G:$G,"P1",'2013Figures'!$E:$E,$B$1)</f>
        <v>0</v>
      </c>
      <c r="G104" s="9">
        <f>SUMIFS('2013Figures'!$J:$J,'2013Figures'!$C:$C,$A104,'2013Figures'!$H:$H,$B104,'2013Figures'!$I:$I,$C104,'2013Figures'!$B:$B,"CyToBroker",'2013Figures'!$G:$G,"E1",'2013Figures'!$E:$E,$B$1)</f>
        <v>0</v>
      </c>
      <c r="H104" s="9">
        <f>SUMIFS('2013Figures'!$J:$J,'2013Figures'!$C:$C,$A104,'2013Figures'!$H:$H,$B104,'2013Figures'!$I:$I,$C104,'2013Figures'!$B:$B,"CyToBroker",'2013Figures'!$G:$G,"P1",'2013Figures'!$E:$E,$B$1)</f>
        <v>0</v>
      </c>
      <c r="J104" s="8">
        <v>201201</v>
      </c>
      <c r="L104" s="42">
        <f>SUMIFS('2012Figures'!$J:$J,'2012Figures'!$C:$C,$A104,'2012Figures'!$H:$H,$B104,'2012Figures'!$I:$I,$C104,'2012Figures'!$E:$E,$B$1)</f>
        <v>0</v>
      </c>
      <c r="M104" s="52">
        <f>SUMIFS('2012Figures'!$J:$J,'2012Figures'!$C:$C,$A104,'2012Figures'!$H:$H,$B104,'2012Figures'!$I:$I,$C104,'2012Figures'!$B:$B,"BrokerToCy",'2012Figures'!$G:$G,"E1",'2012Figures'!$E:$E,$B$1)</f>
        <v>0</v>
      </c>
      <c r="N104" s="52">
        <f>SUMIFS('2012Figures'!$J:$J,'2012Figures'!$C:$C,$A104,'2012Figures'!$H:$H,$B104,'2012Figures'!$I:$I,$C104,'2012Figures'!$B:$B,"BrokerToCy",'2012Figures'!$G:$G,"P1",'2012Figures'!$E:$E,$B$1)</f>
        <v>0</v>
      </c>
      <c r="O104" s="52">
        <f>SUMIFS('2012Figures'!$J:$J,'2012Figures'!$C:$C,$A104,'2012Figures'!$H:$H,$B104,'2012Figures'!$I:$I,$C104,'2012Figures'!$B:$B,"CyToBroker",'2012Figures'!$G:$G,"E1",'2012Figures'!$E:$E,$B$1)</f>
        <v>0</v>
      </c>
      <c r="P104" s="52">
        <f>SUMIFS('2012Figures'!$J:$J,'2012Figures'!$C:$C,$A104,'2012Figures'!$H:$H,$B104,'2012Figures'!$I:$I,$C104,'2012Figures'!$B:$B,"CyToBroker",'2012Figures'!$G:$G,"P1",'2012Figures'!$E:$E,$B$1)</f>
        <v>0</v>
      </c>
      <c r="R104" s="46" t="str">
        <f t="shared" si="37"/>
        <v/>
      </c>
      <c r="S104" s="46" t="str">
        <f t="shared" si="37"/>
        <v/>
      </c>
      <c r="T104" s="46" t="str">
        <f t="shared" si="37"/>
        <v/>
      </c>
      <c r="U104" s="46" t="str">
        <f t="shared" si="37"/>
        <v/>
      </c>
      <c r="V104" s="46" t="str">
        <f t="shared" si="37"/>
        <v/>
      </c>
    </row>
    <row r="105" spans="1:22" x14ac:dyDescent="0.2">
      <c r="A105" s="1">
        <v>104</v>
      </c>
      <c r="B105" s="1" t="s">
        <v>95</v>
      </c>
      <c r="C105" s="8">
        <v>6</v>
      </c>
      <c r="D105" s="29">
        <f>SUMIFS('2013Figures'!$J:$J,'2013Figures'!$C:$C,$A105,'2013Figures'!$H:$H,$B105,'2013Figures'!$I:$I,$C105,'2013Figures'!$E:$E,$B$1)</f>
        <v>0</v>
      </c>
      <c r="E105" s="9">
        <f>SUMIFS('2013Figures'!$J:$J,'2013Figures'!$C:$C,$A105,'2013Figures'!$H:$H,$B105,'2013Figures'!$I:$I,$C105,'2013Figures'!$B:$B,"BrokerToCy",'2013Figures'!$G:$G,"E1",'2013Figures'!$E:$E,$B$1)</f>
        <v>0</v>
      </c>
      <c r="F105" s="9">
        <f>SUMIFS('2013Figures'!$J:$J,'2013Figures'!$C:$C,$A105,'2013Figures'!$H:$H,$B105,'2013Figures'!$I:$I,$C105,'2013Figures'!$B:$B,"BrokerToCy",'2013Figures'!$G:$G,"P1",'2013Figures'!$E:$E,$B$1)</f>
        <v>0</v>
      </c>
      <c r="G105" s="9">
        <f>SUMIFS('2013Figures'!$J:$J,'2013Figures'!$C:$C,$A105,'2013Figures'!$H:$H,$B105,'2013Figures'!$I:$I,$C105,'2013Figures'!$B:$B,"CyToBroker",'2013Figures'!$G:$G,"E1",'2013Figures'!$E:$E,$B$1)</f>
        <v>0</v>
      </c>
      <c r="H105" s="9">
        <f>SUMIFS('2013Figures'!$J:$J,'2013Figures'!$C:$C,$A105,'2013Figures'!$H:$H,$B105,'2013Figures'!$I:$I,$C105,'2013Figures'!$B:$B,"CyToBroker",'2013Figures'!$G:$G,"P1",'2013Figures'!$E:$E,$B$1)</f>
        <v>0</v>
      </c>
      <c r="J105" s="8">
        <v>201101</v>
      </c>
      <c r="L105" s="42">
        <f>SUMIFS('2012Figures'!$J:$J,'2012Figures'!$C:$C,$A105,'2012Figures'!$H:$H,$B105,'2012Figures'!$I:$I,$C105,'2012Figures'!$E:$E,$B$1)</f>
        <v>0</v>
      </c>
      <c r="M105" s="52">
        <f>SUMIFS('2012Figures'!$J:$J,'2012Figures'!$C:$C,$A105,'2012Figures'!$H:$H,$B105,'2012Figures'!$I:$I,$C105,'2012Figures'!$B:$B,"BrokerToCy",'2012Figures'!$G:$G,"E1",'2012Figures'!$E:$E,$B$1)</f>
        <v>0</v>
      </c>
      <c r="N105" s="52">
        <f>SUMIFS('2012Figures'!$J:$J,'2012Figures'!$C:$C,$A105,'2012Figures'!$H:$H,$B105,'2012Figures'!$I:$I,$C105,'2012Figures'!$B:$B,"BrokerToCy",'2012Figures'!$G:$G,"P1",'2012Figures'!$E:$E,$B$1)</f>
        <v>0</v>
      </c>
      <c r="O105" s="52">
        <f>SUMIFS('2012Figures'!$J:$J,'2012Figures'!$C:$C,$A105,'2012Figures'!$H:$H,$B105,'2012Figures'!$I:$I,$C105,'2012Figures'!$B:$B,"CyToBroker",'2012Figures'!$G:$G,"E1",'2012Figures'!$E:$E,$B$1)</f>
        <v>0</v>
      </c>
      <c r="P105" s="52">
        <f>SUMIFS('2012Figures'!$J:$J,'2012Figures'!$C:$C,$A105,'2012Figures'!$H:$H,$B105,'2012Figures'!$I:$I,$C105,'2012Figures'!$B:$B,"CyToBroker",'2012Figures'!$G:$G,"P1",'2012Figures'!$E:$E,$B$1)</f>
        <v>0</v>
      </c>
      <c r="R105" s="46" t="str">
        <f t="shared" si="37"/>
        <v/>
      </c>
      <c r="S105" s="46" t="str">
        <f t="shared" si="37"/>
        <v/>
      </c>
      <c r="T105" s="46" t="str">
        <f t="shared" si="37"/>
        <v/>
      </c>
      <c r="U105" s="46" t="str">
        <f t="shared" si="37"/>
        <v/>
      </c>
      <c r="V105" s="46" t="str">
        <f t="shared" si="37"/>
        <v/>
      </c>
    </row>
    <row r="106" spans="1:22" x14ac:dyDescent="0.2">
      <c r="A106" s="1">
        <v>104</v>
      </c>
      <c r="B106" s="1" t="s">
        <v>95</v>
      </c>
      <c r="C106" s="8">
        <v>5</v>
      </c>
      <c r="D106" s="29">
        <f>SUMIFS('2013Figures'!$J:$J,'2013Figures'!$C:$C,$A106,'2013Figures'!$H:$H,$B106,'2013Figures'!$I:$I,$C106,'2013Figures'!$E:$E,$B$1)</f>
        <v>0</v>
      </c>
      <c r="E106" s="9">
        <f>SUMIFS('2013Figures'!$J:$J,'2013Figures'!$C:$C,$A106,'2013Figures'!$H:$H,$B106,'2013Figures'!$I:$I,$C106,'2013Figures'!$B:$B,"BrokerToCy",'2013Figures'!$G:$G,"E1",'2013Figures'!$E:$E,$B$1)</f>
        <v>0</v>
      </c>
      <c r="F106" s="9">
        <f>SUMIFS('2013Figures'!$J:$J,'2013Figures'!$C:$C,$A106,'2013Figures'!$H:$H,$B106,'2013Figures'!$I:$I,$C106,'2013Figures'!$B:$B,"BrokerToCy",'2013Figures'!$G:$G,"P1",'2013Figures'!$E:$E,$B$1)</f>
        <v>0</v>
      </c>
      <c r="G106" s="9">
        <f>SUMIFS('2013Figures'!$J:$J,'2013Figures'!$C:$C,$A106,'2013Figures'!$H:$H,$B106,'2013Figures'!$I:$I,$C106,'2013Figures'!$B:$B,"CyToBroker",'2013Figures'!$G:$G,"E1",'2013Figures'!$E:$E,$B$1)</f>
        <v>0</v>
      </c>
      <c r="H106" s="9">
        <f>SUMIFS('2013Figures'!$J:$J,'2013Figures'!$C:$C,$A106,'2013Figures'!$H:$H,$B106,'2013Figures'!$I:$I,$C106,'2013Figures'!$B:$B,"CyToBroker",'2013Figures'!$G:$G,"P1",'2013Figures'!$E:$E,$B$1)</f>
        <v>0</v>
      </c>
      <c r="J106" s="8">
        <v>201001</v>
      </c>
      <c r="L106" s="42">
        <f>SUMIFS('2012Figures'!$J:$J,'2012Figures'!$C:$C,$A106,'2012Figures'!$H:$H,$B106,'2012Figures'!$I:$I,$C106,'2012Figures'!$E:$E,$B$1)</f>
        <v>0</v>
      </c>
      <c r="M106" s="52">
        <f>SUMIFS('2012Figures'!$J:$J,'2012Figures'!$C:$C,$A106,'2012Figures'!$H:$H,$B106,'2012Figures'!$I:$I,$C106,'2012Figures'!$B:$B,"BrokerToCy",'2012Figures'!$G:$G,"E1",'2012Figures'!$E:$E,$B$1)</f>
        <v>0</v>
      </c>
      <c r="N106" s="52">
        <f>SUMIFS('2012Figures'!$J:$J,'2012Figures'!$C:$C,$A106,'2012Figures'!$H:$H,$B106,'2012Figures'!$I:$I,$C106,'2012Figures'!$B:$B,"BrokerToCy",'2012Figures'!$G:$G,"P1",'2012Figures'!$E:$E,$B$1)</f>
        <v>0</v>
      </c>
      <c r="O106" s="52">
        <f>SUMIFS('2012Figures'!$J:$J,'2012Figures'!$C:$C,$A106,'2012Figures'!$H:$H,$B106,'2012Figures'!$I:$I,$C106,'2012Figures'!$B:$B,"CyToBroker",'2012Figures'!$G:$G,"E1",'2012Figures'!$E:$E,$B$1)</f>
        <v>0</v>
      </c>
      <c r="P106" s="52">
        <f>SUMIFS('2012Figures'!$J:$J,'2012Figures'!$C:$C,$A106,'2012Figures'!$H:$H,$B106,'2012Figures'!$I:$I,$C106,'2012Figures'!$B:$B,"CyToBroker",'2012Figures'!$G:$G,"P1",'2012Figures'!$E:$E,$B$1)</f>
        <v>0</v>
      </c>
      <c r="R106" s="46" t="str">
        <f t="shared" si="37"/>
        <v/>
      </c>
      <c r="S106" s="46" t="str">
        <f t="shared" si="37"/>
        <v/>
      </c>
      <c r="T106" s="46" t="str">
        <f t="shared" si="37"/>
        <v/>
      </c>
      <c r="U106" s="46" t="str">
        <f t="shared" si="37"/>
        <v/>
      </c>
      <c r="V106" s="46" t="str">
        <f t="shared" si="37"/>
        <v/>
      </c>
    </row>
    <row r="107" spans="1:22" x14ac:dyDescent="0.2">
      <c r="A107" s="1">
        <v>104</v>
      </c>
      <c r="B107" s="1" t="s">
        <v>95</v>
      </c>
      <c r="C107" s="8">
        <v>4</v>
      </c>
      <c r="D107" s="29">
        <f>SUMIFS('2013Figures'!$J:$J,'2013Figures'!$C:$C,$A107,'2013Figures'!$H:$H,$B107,'2013Figures'!$I:$I,$C107,'2013Figures'!$E:$E,$B$1)</f>
        <v>0</v>
      </c>
      <c r="E107" s="9">
        <f>SUMIFS('2013Figures'!$J:$J,'2013Figures'!$C:$C,$A107,'2013Figures'!$H:$H,$B107,'2013Figures'!$I:$I,$C107,'2013Figures'!$B:$B,"BrokerToCy",'2013Figures'!$G:$G,"E1",'2013Figures'!$E:$E,$B$1)</f>
        <v>0</v>
      </c>
      <c r="F107" s="9">
        <f>SUMIFS('2013Figures'!$J:$J,'2013Figures'!$C:$C,$A107,'2013Figures'!$H:$H,$B107,'2013Figures'!$I:$I,$C107,'2013Figures'!$B:$B,"BrokerToCy",'2013Figures'!$G:$G,"P1",'2013Figures'!$E:$E,$B$1)</f>
        <v>0</v>
      </c>
      <c r="G107" s="9">
        <f>SUMIFS('2013Figures'!$J:$J,'2013Figures'!$C:$C,$A107,'2013Figures'!$H:$H,$B107,'2013Figures'!$I:$I,$C107,'2013Figures'!$B:$B,"CyToBroker",'2013Figures'!$G:$G,"E1",'2013Figures'!$E:$E,$B$1)</f>
        <v>0</v>
      </c>
      <c r="H107" s="9">
        <f>SUMIFS('2013Figures'!$J:$J,'2013Figures'!$C:$C,$A107,'2013Figures'!$H:$H,$B107,'2013Figures'!$I:$I,$C107,'2013Figures'!$B:$B,"CyToBroker",'2013Figures'!$G:$G,"P1",'2013Figures'!$E:$E,$B$1)</f>
        <v>0</v>
      </c>
      <c r="J107" s="8">
        <v>200901</v>
      </c>
      <c r="L107" s="42">
        <f>SUMIFS('2012Figures'!$J:$J,'2012Figures'!$C:$C,$A107,'2012Figures'!$H:$H,$B107,'2012Figures'!$I:$I,$C107,'2012Figures'!$E:$E,$B$1)</f>
        <v>0</v>
      </c>
      <c r="M107" s="52">
        <f>SUMIFS('2012Figures'!$J:$J,'2012Figures'!$C:$C,$A107,'2012Figures'!$H:$H,$B107,'2012Figures'!$I:$I,$C107,'2012Figures'!$B:$B,"BrokerToCy",'2012Figures'!$G:$G,"E1",'2012Figures'!$E:$E,$B$1)</f>
        <v>0</v>
      </c>
      <c r="N107" s="52">
        <f>SUMIFS('2012Figures'!$J:$J,'2012Figures'!$C:$C,$A107,'2012Figures'!$H:$H,$B107,'2012Figures'!$I:$I,$C107,'2012Figures'!$B:$B,"BrokerToCy",'2012Figures'!$G:$G,"P1",'2012Figures'!$E:$E,$B$1)</f>
        <v>0</v>
      </c>
      <c r="O107" s="52">
        <f>SUMIFS('2012Figures'!$J:$J,'2012Figures'!$C:$C,$A107,'2012Figures'!$H:$H,$B107,'2012Figures'!$I:$I,$C107,'2012Figures'!$B:$B,"CyToBroker",'2012Figures'!$G:$G,"E1",'2012Figures'!$E:$E,$B$1)</f>
        <v>0</v>
      </c>
      <c r="P107" s="52">
        <f>SUMIFS('2012Figures'!$J:$J,'2012Figures'!$C:$C,$A107,'2012Figures'!$H:$H,$B107,'2012Figures'!$I:$I,$C107,'2012Figures'!$B:$B,"CyToBroker",'2012Figures'!$G:$G,"P1",'2012Figures'!$E:$E,$B$1)</f>
        <v>0</v>
      </c>
      <c r="R107" s="46" t="str">
        <f t="shared" si="37"/>
        <v/>
      </c>
      <c r="S107" s="46" t="str">
        <f t="shared" si="37"/>
        <v/>
      </c>
      <c r="T107" s="46" t="str">
        <f t="shared" si="37"/>
        <v/>
      </c>
      <c r="U107" s="46" t="str">
        <f t="shared" si="37"/>
        <v/>
      </c>
      <c r="V107" s="46" t="str">
        <f t="shared" si="37"/>
        <v/>
      </c>
    </row>
    <row r="108" spans="1:22" x14ac:dyDescent="0.2">
      <c r="A108" s="1">
        <v>104</v>
      </c>
      <c r="B108" s="1" t="s">
        <v>95</v>
      </c>
      <c r="C108" s="8">
        <v>3</v>
      </c>
      <c r="D108" s="29">
        <f>SUMIFS('2013Figures'!$J:$J,'2013Figures'!$C:$C,$A108,'2013Figures'!$H:$H,$B108,'2013Figures'!$I:$I,$C108,'2013Figures'!$E:$E,$B$1)</f>
        <v>0</v>
      </c>
      <c r="E108" s="9">
        <f>SUMIFS('2013Figures'!$J:$J,'2013Figures'!$C:$C,$A108,'2013Figures'!$H:$H,$B108,'2013Figures'!$I:$I,$C108,'2013Figures'!$B:$B,"BrokerToCy",'2013Figures'!$G:$G,"E1",'2013Figures'!$E:$E,$B$1)</f>
        <v>0</v>
      </c>
      <c r="F108" s="9">
        <f>SUMIFS('2013Figures'!$J:$J,'2013Figures'!$C:$C,$A108,'2013Figures'!$H:$H,$B108,'2013Figures'!$I:$I,$C108,'2013Figures'!$B:$B,"BrokerToCy",'2013Figures'!$G:$G,"P1",'2013Figures'!$E:$E,$B$1)</f>
        <v>0</v>
      </c>
      <c r="G108" s="9">
        <f>SUMIFS('2013Figures'!$J:$J,'2013Figures'!$C:$C,$A108,'2013Figures'!$H:$H,$B108,'2013Figures'!$I:$I,$C108,'2013Figures'!$B:$B,"CyToBroker",'2013Figures'!$G:$G,"E1",'2013Figures'!$E:$E,$B$1)</f>
        <v>0</v>
      </c>
      <c r="H108" s="9">
        <f>SUMIFS('2013Figures'!$J:$J,'2013Figures'!$C:$C,$A108,'2013Figures'!$H:$H,$B108,'2013Figures'!$I:$I,$C108,'2013Figures'!$B:$B,"CyToBroker",'2013Figures'!$G:$G,"P1",'2013Figures'!$E:$E,$B$1)</f>
        <v>0</v>
      </c>
      <c r="J108" s="8">
        <v>200801</v>
      </c>
      <c r="L108" s="42">
        <f>SUMIFS('2012Figures'!$J:$J,'2012Figures'!$C:$C,$A108,'2012Figures'!$H:$H,$B108,'2012Figures'!$I:$I,$C108,'2012Figures'!$E:$E,$B$1)</f>
        <v>0</v>
      </c>
      <c r="M108" s="52">
        <f>SUMIFS('2012Figures'!$J:$J,'2012Figures'!$C:$C,$A108,'2012Figures'!$H:$H,$B108,'2012Figures'!$I:$I,$C108,'2012Figures'!$B:$B,"BrokerToCy",'2012Figures'!$G:$G,"E1",'2012Figures'!$E:$E,$B$1)</f>
        <v>0</v>
      </c>
      <c r="N108" s="52">
        <f>SUMIFS('2012Figures'!$J:$J,'2012Figures'!$C:$C,$A108,'2012Figures'!$H:$H,$B108,'2012Figures'!$I:$I,$C108,'2012Figures'!$B:$B,"BrokerToCy",'2012Figures'!$G:$G,"P1",'2012Figures'!$E:$E,$B$1)</f>
        <v>0</v>
      </c>
      <c r="O108" s="52">
        <f>SUMIFS('2012Figures'!$J:$J,'2012Figures'!$C:$C,$A108,'2012Figures'!$H:$H,$B108,'2012Figures'!$I:$I,$C108,'2012Figures'!$B:$B,"CyToBroker",'2012Figures'!$G:$G,"E1",'2012Figures'!$E:$E,$B$1)</f>
        <v>0</v>
      </c>
      <c r="P108" s="52">
        <f>SUMIFS('2012Figures'!$J:$J,'2012Figures'!$C:$C,$A108,'2012Figures'!$H:$H,$B108,'2012Figures'!$I:$I,$C108,'2012Figures'!$B:$B,"CyToBroker",'2012Figures'!$G:$G,"P1",'2012Figures'!$E:$E,$B$1)</f>
        <v>0</v>
      </c>
      <c r="R108" s="46" t="str">
        <f t="shared" si="37"/>
        <v/>
      </c>
      <c r="S108" s="46" t="str">
        <f t="shared" si="37"/>
        <v/>
      </c>
      <c r="T108" s="46" t="str">
        <f t="shared" si="37"/>
        <v/>
      </c>
      <c r="U108" s="46" t="str">
        <f t="shared" si="37"/>
        <v/>
      </c>
      <c r="V108" s="46" t="str">
        <f t="shared" si="37"/>
        <v/>
      </c>
    </row>
    <row r="109" spans="1:22" x14ac:dyDescent="0.2">
      <c r="A109" s="1">
        <v>104</v>
      </c>
      <c r="B109" s="1" t="s">
        <v>95</v>
      </c>
      <c r="C109" s="8">
        <v>2</v>
      </c>
      <c r="D109" s="29">
        <f>SUMIFS('2013Figures'!$J:$J,'2013Figures'!$C:$C,$A109,'2013Figures'!$H:$H,$B109,'2013Figures'!$I:$I,$C109,'2013Figures'!$E:$E,$B$1)</f>
        <v>0</v>
      </c>
      <c r="E109" s="9">
        <f>SUMIFS('2013Figures'!$J:$J,'2013Figures'!$C:$C,$A109,'2013Figures'!$H:$H,$B109,'2013Figures'!$I:$I,$C109,'2013Figures'!$B:$B,"BrokerToCy",'2013Figures'!$G:$G,"E1",'2013Figures'!$E:$E,$B$1)</f>
        <v>0</v>
      </c>
      <c r="F109" s="9">
        <f>SUMIFS('2013Figures'!$J:$J,'2013Figures'!$C:$C,$A109,'2013Figures'!$H:$H,$B109,'2013Figures'!$I:$I,$C109,'2013Figures'!$B:$B,"BrokerToCy",'2013Figures'!$G:$G,"P1",'2013Figures'!$E:$E,$B$1)</f>
        <v>0</v>
      </c>
      <c r="G109" s="9">
        <f>SUMIFS('2013Figures'!$J:$J,'2013Figures'!$C:$C,$A109,'2013Figures'!$H:$H,$B109,'2013Figures'!$I:$I,$C109,'2013Figures'!$B:$B,"CyToBroker",'2013Figures'!$G:$G,"E1",'2013Figures'!$E:$E,$B$1)</f>
        <v>0</v>
      </c>
      <c r="H109" s="9">
        <f>SUMIFS('2013Figures'!$J:$J,'2013Figures'!$C:$C,$A109,'2013Figures'!$H:$H,$B109,'2013Figures'!$I:$I,$C109,'2013Figures'!$B:$B,"CyToBroker",'2013Figures'!$G:$G,"P1",'2013Figures'!$E:$E,$B$1)</f>
        <v>0</v>
      </c>
      <c r="J109" s="8">
        <v>200701</v>
      </c>
      <c r="L109" s="42">
        <f>SUMIFS('2012Figures'!$J:$J,'2012Figures'!$C:$C,$A109,'2012Figures'!$H:$H,$B109,'2012Figures'!$I:$I,$C109,'2012Figures'!$E:$E,$B$1)</f>
        <v>0</v>
      </c>
      <c r="M109" s="52">
        <f>SUMIFS('2012Figures'!$J:$J,'2012Figures'!$C:$C,$A109,'2012Figures'!$H:$H,$B109,'2012Figures'!$I:$I,$C109,'2012Figures'!$B:$B,"BrokerToCy",'2012Figures'!$G:$G,"E1",'2012Figures'!$E:$E,$B$1)</f>
        <v>0</v>
      </c>
      <c r="N109" s="52">
        <f>SUMIFS('2012Figures'!$J:$J,'2012Figures'!$C:$C,$A109,'2012Figures'!$H:$H,$B109,'2012Figures'!$I:$I,$C109,'2012Figures'!$B:$B,"BrokerToCy",'2012Figures'!$G:$G,"P1",'2012Figures'!$E:$E,$B$1)</f>
        <v>0</v>
      </c>
      <c r="O109" s="52">
        <f>SUMIFS('2012Figures'!$J:$J,'2012Figures'!$C:$C,$A109,'2012Figures'!$H:$H,$B109,'2012Figures'!$I:$I,$C109,'2012Figures'!$B:$B,"CyToBroker",'2012Figures'!$G:$G,"E1",'2012Figures'!$E:$E,$B$1)</f>
        <v>0</v>
      </c>
      <c r="P109" s="52">
        <f>SUMIFS('2012Figures'!$J:$J,'2012Figures'!$C:$C,$A109,'2012Figures'!$H:$H,$B109,'2012Figures'!$I:$I,$C109,'2012Figures'!$B:$B,"CyToBroker",'2012Figures'!$G:$G,"P1",'2012Figures'!$E:$E,$B$1)</f>
        <v>0</v>
      </c>
      <c r="R109" s="46" t="str">
        <f t="shared" si="37"/>
        <v/>
      </c>
      <c r="S109" s="46" t="str">
        <f t="shared" si="37"/>
        <v/>
      </c>
      <c r="T109" s="46" t="str">
        <f t="shared" si="37"/>
        <v/>
      </c>
      <c r="U109" s="46" t="str">
        <f t="shared" si="37"/>
        <v/>
      </c>
      <c r="V109" s="46" t="str">
        <f t="shared" si="37"/>
        <v/>
      </c>
    </row>
    <row r="110" spans="1:22" x14ac:dyDescent="0.2">
      <c r="A110" s="1">
        <v>104</v>
      </c>
      <c r="B110" s="1" t="s">
        <v>95</v>
      </c>
      <c r="C110" s="8">
        <v>1</v>
      </c>
      <c r="D110" s="29">
        <f>SUMIFS('2013Figures'!$J:$J,'2013Figures'!$C:$C,$A110,'2013Figures'!$H:$H,$B110,'2013Figures'!$I:$I,$C110,'2013Figures'!$E:$E,$B$1)</f>
        <v>0</v>
      </c>
      <c r="E110" s="9">
        <f>SUMIFS('2013Figures'!$J:$J,'2013Figures'!$C:$C,$A110,'2013Figures'!$H:$H,$B110,'2013Figures'!$I:$I,$C110,'2013Figures'!$B:$B,"BrokerToCy",'2013Figures'!$G:$G,"E1",'2013Figures'!$E:$E,$B$1)</f>
        <v>0</v>
      </c>
      <c r="F110" s="9">
        <f>SUMIFS('2013Figures'!$J:$J,'2013Figures'!$C:$C,$A110,'2013Figures'!$H:$H,$B110,'2013Figures'!$I:$I,$C110,'2013Figures'!$B:$B,"BrokerToCy",'2013Figures'!$G:$G,"P1",'2013Figures'!$E:$E,$B$1)</f>
        <v>0</v>
      </c>
      <c r="G110" s="9">
        <f>SUMIFS('2013Figures'!$J:$J,'2013Figures'!$C:$C,$A110,'2013Figures'!$H:$H,$B110,'2013Figures'!$I:$I,$C110,'2013Figures'!$B:$B,"CyToBroker",'2013Figures'!$G:$G,"E1",'2013Figures'!$E:$E,$B$1)</f>
        <v>0</v>
      </c>
      <c r="H110" s="9">
        <f>SUMIFS('2013Figures'!$J:$J,'2013Figures'!$C:$C,$A110,'2013Figures'!$H:$H,$B110,'2013Figures'!$I:$I,$C110,'2013Figures'!$B:$B,"CyToBroker",'2013Figures'!$G:$G,"P1",'2013Figures'!$E:$E,$B$1)</f>
        <v>0</v>
      </c>
      <c r="J110" s="8">
        <v>200601</v>
      </c>
      <c r="L110" s="42">
        <f>SUMIFS('2012Figures'!$J:$J,'2012Figures'!$C:$C,$A110,'2012Figures'!$H:$H,$B110,'2012Figures'!$I:$I,$C110,'2012Figures'!$E:$E,$B$1)</f>
        <v>0</v>
      </c>
      <c r="M110" s="52">
        <f>SUMIFS('2012Figures'!$J:$J,'2012Figures'!$C:$C,$A110,'2012Figures'!$H:$H,$B110,'2012Figures'!$I:$I,$C110,'2012Figures'!$B:$B,"BrokerToCy",'2012Figures'!$G:$G,"E1",'2012Figures'!$E:$E,$B$1)</f>
        <v>0</v>
      </c>
      <c r="N110" s="52">
        <f>SUMIFS('2012Figures'!$J:$J,'2012Figures'!$C:$C,$A110,'2012Figures'!$H:$H,$B110,'2012Figures'!$I:$I,$C110,'2012Figures'!$B:$B,"BrokerToCy",'2012Figures'!$G:$G,"P1",'2012Figures'!$E:$E,$B$1)</f>
        <v>0</v>
      </c>
      <c r="O110" s="52">
        <f>SUMIFS('2012Figures'!$J:$J,'2012Figures'!$C:$C,$A110,'2012Figures'!$H:$H,$B110,'2012Figures'!$I:$I,$C110,'2012Figures'!$B:$B,"CyToBroker",'2012Figures'!$G:$G,"E1",'2012Figures'!$E:$E,$B$1)</f>
        <v>0</v>
      </c>
      <c r="P110" s="52">
        <f>SUMIFS('2012Figures'!$J:$J,'2012Figures'!$C:$C,$A110,'2012Figures'!$H:$H,$B110,'2012Figures'!$I:$I,$C110,'2012Figures'!$B:$B,"CyToBroker",'2012Figures'!$G:$G,"P1",'2012Figures'!$E:$E,$B$1)</f>
        <v>0</v>
      </c>
      <c r="R110" s="46" t="str">
        <f t="shared" si="37"/>
        <v/>
      </c>
      <c r="S110" s="46" t="str">
        <f t="shared" si="37"/>
        <v/>
      </c>
      <c r="T110" s="46" t="str">
        <f t="shared" si="37"/>
        <v/>
      </c>
      <c r="U110" s="46" t="str">
        <f t="shared" si="37"/>
        <v/>
      </c>
      <c r="V110" s="46" t="str">
        <f t="shared" si="37"/>
        <v/>
      </c>
    </row>
    <row r="111" spans="1:22" x14ac:dyDescent="0.2">
      <c r="A111" s="1">
        <v>104</v>
      </c>
      <c r="B111" s="1" t="s">
        <v>95</v>
      </c>
      <c r="D111" s="29">
        <f>SUMIFS('2013Figures'!$J:$J,'2013Figures'!$C:$C,$A111,'2013Figures'!$H:$H,$B111,'2013Figures'!$I:$I,"",'2013Figures'!$E:$E,$B$1)</f>
        <v>0</v>
      </c>
      <c r="E111" s="9">
        <f>SUMIFS('2013Figures'!$J:$J,'2013Figures'!$C:$C,$A111,'2013Figures'!$H:$H,$B111,'2013Figures'!$I:$I,"",'2013Figures'!$B:$B,"BrokerToCy",'2013Figures'!$G:$G,"E1",'2013Figures'!$E:$E,$B$1)</f>
        <v>0</v>
      </c>
      <c r="F111" s="9">
        <f>SUMIFS('2013Figures'!$J:$J,'2013Figures'!$C:$C,$A111,'2013Figures'!$H:$H,$B111,'2013Figures'!$I:$I,"",'2013Figures'!$B:$B,"BrokerToCy",'2013Figures'!$G:$G,"P1",'2013Figures'!$E:$E,$B$1)</f>
        <v>0</v>
      </c>
      <c r="G111" s="9">
        <f>SUMIFS('2013Figures'!$J:$J,'2013Figures'!$C:$C,$A111,'2013Figures'!$H:$H,$B111,'2013Figures'!$I:$I,"",'2013Figures'!$B:$B,"CyToBroker",'2013Figures'!$G:$G,"E1",'2013Figures'!$E:$E,$B$1)</f>
        <v>0</v>
      </c>
      <c r="H111" s="9">
        <f>SUMIFS('2013Figures'!$J:$J,'2013Figures'!$C:$C,$A111,'2013Figures'!$H:$H,$B111,'2013Figures'!$I:$I,"",'2013Figures'!$B:$B,"CyToBroker",'2013Figures'!$G:$G,"P1",'2013Figures'!$E:$E,$B$1)</f>
        <v>0</v>
      </c>
      <c r="J111" s="8" t="s">
        <v>131</v>
      </c>
      <c r="L111" s="42">
        <f>SUMIFS('2012Figures'!$J:$J,'2012Figures'!$C:$C,$A111,'2012Figures'!$H:$H,$B111,'2012Figures'!$I:$I,"",'2012Figures'!$E:$E,$B$1)</f>
        <v>0</v>
      </c>
      <c r="M111" s="52">
        <f>SUMIFS('2012Figures'!$J:$J,'2012Figures'!$C:$C,$A111,'2012Figures'!$H:$H,$B111,'2012Figures'!$I:$I,"",'2012Figures'!$B:$B,"BrokerToCy",'2012Figures'!$G:$G,"E1",'2012Figures'!$E:$E,$B$1)</f>
        <v>0</v>
      </c>
      <c r="N111" s="52">
        <f>SUMIFS('2012Figures'!$J:$J,'2012Figures'!$C:$C,$A111,'2012Figures'!$H:$H,$B111,'2012Figures'!$I:$I,"",'2012Figures'!$B:$B,"BrokerToCy",'2012Figures'!$G:$G,"P1",'2012Figures'!$E:$E,$B$1)</f>
        <v>0</v>
      </c>
      <c r="O111" s="52">
        <f>SUMIFS('2012Figures'!$J:$J,'2012Figures'!$C:$C,$A111,'2012Figures'!$H:$H,$B111,'2012Figures'!$I:$I,"",'2012Figures'!$B:$B,"CyToBroker",'2012Figures'!$G:$G,"E1",'2012Figures'!$E:$E,$B$1)</f>
        <v>0</v>
      </c>
      <c r="P111" s="52">
        <f>SUMIFS('2012Figures'!$J:$J,'2012Figures'!$C:$C,$A111,'2012Figures'!$H:$H,$B111,'2012Figures'!$I:$I,"",'2012Figures'!$B:$B,"CyToBroker",'2012Figures'!$G:$G,"P1",'2012Figures'!$E:$E,$B$1)</f>
        <v>0</v>
      </c>
      <c r="R111" s="46" t="str">
        <f t="shared" si="37"/>
        <v/>
      </c>
      <c r="S111" s="46" t="str">
        <f t="shared" si="37"/>
        <v/>
      </c>
      <c r="T111" s="46" t="str">
        <f t="shared" si="37"/>
        <v/>
      </c>
      <c r="U111" s="46" t="str">
        <f t="shared" si="37"/>
        <v/>
      </c>
      <c r="V111" s="46" t="str">
        <f t="shared" si="37"/>
        <v/>
      </c>
    </row>
    <row r="112" spans="1:22" x14ac:dyDescent="0.2">
      <c r="A112" s="1">
        <v>104</v>
      </c>
      <c r="B112" s="1" t="s">
        <v>96</v>
      </c>
      <c r="C112" s="8">
        <v>2</v>
      </c>
      <c r="D112" s="29">
        <f>SUMIFS('2013Figures'!$J:$J,'2013Figures'!$C:$C,$A112,'2013Figures'!$H:$H,$B112,'2013Figures'!$I:$I,$C112,'2013Figures'!$E:$E,$B$1)</f>
        <v>0</v>
      </c>
      <c r="E112" s="9">
        <f>SUMIFS('2013Figures'!$J:$J,'2013Figures'!$C:$C,$A112,'2013Figures'!$H:$H,$B112,'2013Figures'!$I:$I,$C112,'2013Figures'!$B:$B,"BrokerToCy",'2013Figures'!$G:$G,"E1",'2013Figures'!$E:$E,$B$1)</f>
        <v>0</v>
      </c>
      <c r="F112" s="9">
        <f>SUMIFS('2013Figures'!$J:$J,'2013Figures'!$C:$C,$A112,'2013Figures'!$H:$H,$B112,'2013Figures'!$I:$I,$C112,'2013Figures'!$B:$B,"BrokerToCy",'2013Figures'!$G:$G,"P1",'2013Figures'!$E:$E,$B$1)</f>
        <v>0</v>
      </c>
      <c r="G112" s="9">
        <f>SUMIFS('2013Figures'!$J:$J,'2013Figures'!$C:$C,$A112,'2013Figures'!$H:$H,$B112,'2013Figures'!$I:$I,$C112,'2013Figures'!$B:$B,"CyToBroker",'2013Figures'!$G:$G,"E1",'2013Figures'!$E:$E,$B$1)</f>
        <v>0</v>
      </c>
      <c r="H112" s="9">
        <f>SUMIFS('2013Figures'!$J:$J,'2013Figures'!$C:$C,$A112,'2013Figures'!$H:$H,$B112,'2013Figures'!$I:$I,$C112,'2013Figures'!$B:$B,"CyToBroker",'2013Figures'!$G:$G,"P1",'2013Figures'!$E:$E,$B$1)</f>
        <v>0</v>
      </c>
      <c r="I112" s="30"/>
      <c r="J112" s="31">
        <v>201001</v>
      </c>
      <c r="K112" s="30"/>
      <c r="L112" s="42">
        <f>SUMIFS('2012Figures'!$J:$J,'2012Figures'!$C:$C,$A112,'2012Figures'!$H:$H,$B112,'2012Figures'!$I:$I,$C112,'2012Figures'!$E:$E,$B$1)</f>
        <v>0</v>
      </c>
      <c r="M112" s="52">
        <f>SUMIFS('2012Figures'!$J:$J,'2012Figures'!$C:$C,$A112,'2012Figures'!$H:$H,$B112,'2012Figures'!$I:$I,$C112,'2012Figures'!$B:$B,"BrokerToCy",'2012Figures'!$G:$G,"E1",'2012Figures'!$E:$E,$B$1)</f>
        <v>0</v>
      </c>
      <c r="N112" s="52">
        <f>SUMIFS('2012Figures'!$J:$J,'2012Figures'!$C:$C,$A112,'2012Figures'!$H:$H,$B112,'2012Figures'!$I:$I,$C112,'2012Figures'!$B:$B,"BrokerToCy",'2012Figures'!$G:$G,"P1",'2012Figures'!$E:$E,$B$1)</f>
        <v>0</v>
      </c>
      <c r="O112" s="52">
        <f>SUMIFS('2012Figures'!$J:$J,'2012Figures'!$C:$C,$A112,'2012Figures'!$H:$H,$B112,'2012Figures'!$I:$I,$C112,'2012Figures'!$B:$B,"CyToBroker",'2012Figures'!$G:$G,"E1",'2012Figures'!$E:$E,$B$1)</f>
        <v>0</v>
      </c>
      <c r="P112" s="52">
        <f>SUMIFS('2012Figures'!$J:$J,'2012Figures'!$C:$C,$A112,'2012Figures'!$H:$H,$B112,'2012Figures'!$I:$I,$C112,'2012Figures'!$B:$B,"CyToBroker",'2012Figures'!$G:$G,"P1",'2012Figures'!$E:$E,$B$1)</f>
        <v>0</v>
      </c>
      <c r="Q112" s="30"/>
      <c r="R112" s="46" t="str">
        <f t="shared" si="37"/>
        <v/>
      </c>
      <c r="S112" s="46" t="str">
        <f t="shared" si="37"/>
        <v/>
      </c>
      <c r="T112" s="46" t="str">
        <f t="shared" si="37"/>
        <v/>
      </c>
      <c r="U112" s="46" t="str">
        <f t="shared" si="37"/>
        <v/>
      </c>
      <c r="V112" s="46" t="str">
        <f t="shared" si="37"/>
        <v/>
      </c>
    </row>
    <row r="113" spans="1:22" x14ac:dyDescent="0.2">
      <c r="A113" s="1">
        <v>104</v>
      </c>
      <c r="B113" s="1" t="s">
        <v>96</v>
      </c>
      <c r="C113" s="8">
        <v>1</v>
      </c>
      <c r="D113" s="29">
        <f>SUMIFS('2013Figures'!$J:$J,'2013Figures'!$C:$C,$A113,'2013Figures'!$H:$H,$B113,'2013Figures'!$I:$I,$C113,'2013Figures'!$E:$E,$B$1)</f>
        <v>0</v>
      </c>
      <c r="E113" s="9">
        <f>SUMIFS('2013Figures'!$J:$J,'2013Figures'!$C:$C,$A113,'2013Figures'!$H:$H,$B113,'2013Figures'!$I:$I,$C113,'2013Figures'!$B:$B,"BrokerToCy",'2013Figures'!$G:$G,"E1",'2013Figures'!$E:$E,$B$1)</f>
        <v>0</v>
      </c>
      <c r="F113" s="9">
        <f>SUMIFS('2013Figures'!$J:$J,'2013Figures'!$C:$C,$A113,'2013Figures'!$H:$H,$B113,'2013Figures'!$I:$I,$C113,'2013Figures'!$B:$B,"BrokerToCy",'2013Figures'!$G:$G,"P1",'2013Figures'!$E:$E,$B$1)</f>
        <v>0</v>
      </c>
      <c r="G113" s="9">
        <f>SUMIFS('2013Figures'!$J:$J,'2013Figures'!$C:$C,$A113,'2013Figures'!$H:$H,$B113,'2013Figures'!$I:$I,$C113,'2013Figures'!$B:$B,"CyToBroker",'2013Figures'!$G:$G,"E1",'2013Figures'!$E:$E,$B$1)</f>
        <v>0</v>
      </c>
      <c r="H113" s="9">
        <f>SUMIFS('2013Figures'!$J:$J,'2013Figures'!$C:$C,$A113,'2013Figures'!$H:$H,$B113,'2013Figures'!$I:$I,$C113,'2013Figures'!$B:$B,"CyToBroker",'2013Figures'!$G:$G,"P1",'2013Figures'!$E:$E,$B$1)</f>
        <v>0</v>
      </c>
      <c r="J113" s="8">
        <v>200601</v>
      </c>
      <c r="L113" s="42">
        <f>SUMIFS('2012Figures'!$J:$J,'2012Figures'!$C:$C,$A113,'2012Figures'!$H:$H,$B113,'2012Figures'!$I:$I,$C113,'2012Figures'!$E:$E,$B$1)</f>
        <v>0</v>
      </c>
      <c r="M113" s="52">
        <f>SUMIFS('2012Figures'!$J:$J,'2012Figures'!$C:$C,$A113,'2012Figures'!$H:$H,$B113,'2012Figures'!$I:$I,$C113,'2012Figures'!$B:$B,"BrokerToCy",'2012Figures'!$G:$G,"E1",'2012Figures'!$E:$E,$B$1)</f>
        <v>0</v>
      </c>
      <c r="N113" s="52">
        <f>SUMIFS('2012Figures'!$J:$J,'2012Figures'!$C:$C,$A113,'2012Figures'!$H:$H,$B113,'2012Figures'!$I:$I,$C113,'2012Figures'!$B:$B,"BrokerToCy",'2012Figures'!$G:$G,"P1",'2012Figures'!$E:$E,$B$1)</f>
        <v>0</v>
      </c>
      <c r="O113" s="52">
        <f>SUMIFS('2012Figures'!$J:$J,'2012Figures'!$C:$C,$A113,'2012Figures'!$H:$H,$B113,'2012Figures'!$I:$I,$C113,'2012Figures'!$B:$B,"CyToBroker",'2012Figures'!$G:$G,"E1",'2012Figures'!$E:$E,$B$1)</f>
        <v>0</v>
      </c>
      <c r="P113" s="52">
        <f>SUMIFS('2012Figures'!$J:$J,'2012Figures'!$C:$C,$A113,'2012Figures'!$H:$H,$B113,'2012Figures'!$I:$I,$C113,'2012Figures'!$B:$B,"CyToBroker",'2012Figures'!$G:$G,"P1",'2012Figures'!$E:$E,$B$1)</f>
        <v>0</v>
      </c>
      <c r="R113" s="46" t="str">
        <f t="shared" si="37"/>
        <v/>
      </c>
      <c r="S113" s="46" t="str">
        <f t="shared" si="37"/>
        <v/>
      </c>
      <c r="T113" s="46" t="str">
        <f t="shared" si="37"/>
        <v/>
      </c>
      <c r="U113" s="46" t="str">
        <f t="shared" si="37"/>
        <v/>
      </c>
      <c r="V113" s="46" t="str">
        <f t="shared" si="37"/>
        <v/>
      </c>
    </row>
    <row r="114" spans="1:22" x14ac:dyDescent="0.2">
      <c r="A114" s="1">
        <v>104</v>
      </c>
      <c r="B114" s="1" t="s">
        <v>96</v>
      </c>
      <c r="D114" s="29">
        <f>SUMIFS('2013Figures'!$J:$J,'2013Figures'!$C:$C,$A114,'2013Figures'!$H:$H,$B114,'2013Figures'!$I:$I,"",'2013Figures'!$E:$E,$B$1)</f>
        <v>0</v>
      </c>
      <c r="E114" s="9">
        <f>SUMIFS('2013Figures'!$J:$J,'2013Figures'!$C:$C,$A114,'2013Figures'!$H:$H,$B114,'2013Figures'!$I:$I,"",'2013Figures'!$B:$B,"BrokerToCy",'2013Figures'!$G:$G,"E1",'2013Figures'!$E:$E,$B$1)</f>
        <v>0</v>
      </c>
      <c r="F114" s="9">
        <f>SUMIFS('2013Figures'!$J:$J,'2013Figures'!$C:$C,$A114,'2013Figures'!$H:$H,$B114,'2013Figures'!$I:$I,"",'2013Figures'!$B:$B,"BrokerToCy",'2013Figures'!$G:$G,"P1",'2013Figures'!$E:$E,$B$1)</f>
        <v>0</v>
      </c>
      <c r="G114" s="9">
        <f>SUMIFS('2013Figures'!$J:$J,'2013Figures'!$C:$C,$A114,'2013Figures'!$H:$H,$B114,'2013Figures'!$I:$I,"",'2013Figures'!$B:$B,"CyToBroker",'2013Figures'!$G:$G,"E1",'2013Figures'!$E:$E,$B$1)</f>
        <v>0</v>
      </c>
      <c r="H114" s="9">
        <f>SUMIFS('2013Figures'!$J:$J,'2013Figures'!$C:$C,$A114,'2013Figures'!$H:$H,$B114,'2013Figures'!$I:$I,"",'2013Figures'!$B:$B,"CyToBroker",'2013Figures'!$G:$G,"P1",'2013Figures'!$E:$E,$B$1)</f>
        <v>0</v>
      </c>
      <c r="J114" s="8" t="s">
        <v>131</v>
      </c>
      <c r="L114" s="42">
        <f>SUMIFS('2012Figures'!$J:$J,'2012Figures'!$C:$C,$A114,'2012Figures'!$H:$H,$B114,'2012Figures'!$I:$I,"",'2012Figures'!$E:$E,$B$1)</f>
        <v>0</v>
      </c>
      <c r="M114" s="52">
        <f>SUMIFS('2012Figures'!$J:$J,'2012Figures'!$C:$C,$A114,'2012Figures'!$H:$H,$B114,'2012Figures'!$I:$I,"",'2012Figures'!$B:$B,"BrokerToCy",'2012Figures'!$G:$G,"E1",'2012Figures'!$E:$E,$B$1)</f>
        <v>0</v>
      </c>
      <c r="N114" s="52">
        <f>SUMIFS('2012Figures'!$J:$J,'2012Figures'!$C:$C,$A114,'2012Figures'!$H:$H,$B114,'2012Figures'!$I:$I,"",'2012Figures'!$B:$B,"BrokerToCy",'2012Figures'!$G:$G,"P1",'2012Figures'!$E:$E,$B$1)</f>
        <v>0</v>
      </c>
      <c r="O114" s="52">
        <f>SUMIFS('2012Figures'!$J:$J,'2012Figures'!$C:$C,$A114,'2012Figures'!$H:$H,$B114,'2012Figures'!$I:$I,"",'2012Figures'!$B:$B,"CyToBroker",'2012Figures'!$G:$G,"E1",'2012Figures'!$E:$E,$B$1)</f>
        <v>0</v>
      </c>
      <c r="P114" s="52">
        <f>SUMIFS('2012Figures'!$J:$J,'2012Figures'!$C:$C,$A114,'2012Figures'!$H:$H,$B114,'2012Figures'!$I:$I,"",'2012Figures'!$B:$B,"CyToBroker",'2012Figures'!$G:$G,"P1",'2012Figures'!$E:$E,$B$1)</f>
        <v>0</v>
      </c>
      <c r="R114" s="46" t="str">
        <f t="shared" si="37"/>
        <v/>
      </c>
      <c r="S114" s="46" t="str">
        <f t="shared" si="37"/>
        <v/>
      </c>
      <c r="T114" s="46" t="str">
        <f t="shared" si="37"/>
        <v/>
      </c>
      <c r="U114" s="46" t="str">
        <f t="shared" si="37"/>
        <v/>
      </c>
      <c r="V114" s="46" t="str">
        <f t="shared" si="37"/>
        <v/>
      </c>
    </row>
    <row r="115" spans="1:22" x14ac:dyDescent="0.2">
      <c r="A115" s="1">
        <v>104</v>
      </c>
      <c r="B115" s="1" t="s">
        <v>97</v>
      </c>
      <c r="C115" s="8">
        <v>11</v>
      </c>
      <c r="D115" s="29">
        <f>SUMIFS('2013Figures'!$J:$J,'2013Figures'!$C:$C,$A115,'2013Figures'!$H:$H,$B115,'2013Figures'!$I:$I,$C115,'2013Figures'!$E:$E,$B$1)</f>
        <v>0</v>
      </c>
      <c r="E115" s="9">
        <f>SUMIFS('2013Figures'!$J:$J,'2013Figures'!$C:$C,$A115,'2013Figures'!$H:$H,$B115,'2013Figures'!$I:$I,$C115,'2013Figures'!$B:$B,"BrokerToCy",'2013Figures'!$G:$G,"E1",'2013Figures'!$E:$E,$B$1)</f>
        <v>0</v>
      </c>
      <c r="F115" s="9">
        <f>SUMIFS('2013Figures'!$J:$J,'2013Figures'!$C:$C,$A115,'2013Figures'!$H:$H,$B115,'2013Figures'!$I:$I,$C115,'2013Figures'!$B:$B,"BrokerToCy",'2013Figures'!$G:$G,"P1",'2013Figures'!$E:$E,$B$1)</f>
        <v>0</v>
      </c>
      <c r="G115" s="9">
        <f>SUMIFS('2013Figures'!$J:$J,'2013Figures'!$C:$C,$A115,'2013Figures'!$H:$H,$B115,'2013Figures'!$I:$I,$C115,'2013Figures'!$B:$B,"CyToBroker",'2013Figures'!$G:$G,"E1",'2013Figures'!$E:$E,$B$1)</f>
        <v>0</v>
      </c>
      <c r="H115" s="9">
        <f>SUMIFS('2013Figures'!$J:$J,'2013Figures'!$C:$C,$A115,'2013Figures'!$H:$H,$B115,'2013Figures'!$I:$I,$C115,'2013Figures'!$B:$B,"CyToBroker",'2013Figures'!$G:$G,"P1",'2013Figures'!$E:$E,$B$1)</f>
        <v>0</v>
      </c>
      <c r="L115" s="42">
        <f>SUMIFS('2012Figures'!$J:$J,'2012Figures'!$C:$C,$A115,'2012Figures'!$H:$H,$B115,'2012Figures'!$I:$I,$C115,'2012Figures'!$E:$E,$B$1)</f>
        <v>0</v>
      </c>
      <c r="M115" s="52">
        <f>SUMIFS('2012Figures'!$J:$J,'2012Figures'!$C:$C,$A115,'2012Figures'!$H:$H,$B115,'2012Figures'!$I:$I,$C115,'2012Figures'!$B:$B,"BrokerToCy",'2012Figures'!$G:$G,"E1",'2012Figures'!$E:$E,$B$1)</f>
        <v>0</v>
      </c>
      <c r="N115" s="52">
        <f>SUMIFS('2012Figures'!$J:$J,'2012Figures'!$C:$C,$A115,'2012Figures'!$H:$H,$B115,'2012Figures'!$I:$I,$C115,'2012Figures'!$B:$B,"BrokerToCy",'2012Figures'!$G:$G,"P1",'2012Figures'!$E:$E,$B$1)</f>
        <v>0</v>
      </c>
      <c r="O115" s="52">
        <f>SUMIFS('2012Figures'!$J:$J,'2012Figures'!$C:$C,$A115,'2012Figures'!$H:$H,$B115,'2012Figures'!$I:$I,$C115,'2012Figures'!$B:$B,"CyToBroker",'2012Figures'!$G:$G,"E1",'2012Figures'!$E:$E,$B$1)</f>
        <v>0</v>
      </c>
      <c r="P115" s="52">
        <f>SUMIFS('2012Figures'!$J:$J,'2012Figures'!$C:$C,$A115,'2012Figures'!$H:$H,$B115,'2012Figures'!$I:$I,$C115,'2012Figures'!$B:$B,"CyToBroker",'2012Figures'!$G:$G,"P1",'2012Figures'!$E:$E,$B$1)</f>
        <v>0</v>
      </c>
      <c r="R115" s="46" t="str">
        <f t="shared" si="37"/>
        <v/>
      </c>
      <c r="S115" s="46" t="str">
        <f t="shared" si="37"/>
        <v/>
      </c>
      <c r="T115" s="46" t="str">
        <f t="shared" si="37"/>
        <v/>
      </c>
      <c r="U115" s="46" t="str">
        <f t="shared" si="37"/>
        <v/>
      </c>
      <c r="V115" s="46" t="str">
        <f t="shared" si="37"/>
        <v/>
      </c>
    </row>
    <row r="116" spans="1:22" x14ac:dyDescent="0.2">
      <c r="A116" s="1">
        <v>104</v>
      </c>
      <c r="B116" s="1" t="s">
        <v>97</v>
      </c>
      <c r="C116" s="8">
        <v>10</v>
      </c>
      <c r="D116" s="29">
        <f>SUMIFS('2013Figures'!$J:$J,'2013Figures'!$C:$C,$A116,'2013Figures'!$H:$H,$B116,'2013Figures'!$I:$I,$C116,'2013Figures'!$E:$E,$B$1)</f>
        <v>0</v>
      </c>
      <c r="E116" s="9">
        <f>SUMIFS('2013Figures'!$J:$J,'2013Figures'!$C:$C,$A116,'2013Figures'!$H:$H,$B116,'2013Figures'!$I:$I,$C116,'2013Figures'!$B:$B,"BrokerToCy",'2013Figures'!$G:$G,"E1",'2013Figures'!$E:$E,$B$1)</f>
        <v>0</v>
      </c>
      <c r="F116" s="9">
        <f>SUMIFS('2013Figures'!$J:$J,'2013Figures'!$C:$C,$A116,'2013Figures'!$H:$H,$B116,'2013Figures'!$I:$I,$C116,'2013Figures'!$B:$B,"BrokerToCy",'2013Figures'!$G:$G,"P1",'2013Figures'!$E:$E,$B$1)</f>
        <v>0</v>
      </c>
      <c r="G116" s="9">
        <f>SUMIFS('2013Figures'!$J:$J,'2013Figures'!$C:$C,$A116,'2013Figures'!$H:$H,$B116,'2013Figures'!$I:$I,$C116,'2013Figures'!$B:$B,"CyToBroker",'2013Figures'!$G:$G,"E1",'2013Figures'!$E:$E,$B$1)</f>
        <v>0</v>
      </c>
      <c r="H116" s="9">
        <f>SUMIFS('2013Figures'!$J:$J,'2013Figures'!$C:$C,$A116,'2013Figures'!$H:$H,$B116,'2013Figures'!$I:$I,$C116,'2013Figures'!$B:$B,"CyToBroker",'2013Figures'!$G:$G,"P1",'2013Figures'!$E:$E,$B$1)</f>
        <v>0</v>
      </c>
      <c r="J116" s="8">
        <v>201501</v>
      </c>
      <c r="L116" s="42">
        <f>SUMIFS('2012Figures'!$J:$J,'2012Figures'!$C:$C,$A116,'2012Figures'!$H:$H,$B116,'2012Figures'!$I:$I,$C116,'2012Figures'!$E:$E,$B$1)</f>
        <v>0</v>
      </c>
      <c r="M116" s="52">
        <f>SUMIFS('2012Figures'!$J:$J,'2012Figures'!$C:$C,$A116,'2012Figures'!$H:$H,$B116,'2012Figures'!$I:$I,$C116,'2012Figures'!$B:$B,"BrokerToCy",'2012Figures'!$G:$G,"E1",'2012Figures'!$E:$E,$B$1)</f>
        <v>0</v>
      </c>
      <c r="N116" s="52">
        <f>SUMIFS('2012Figures'!$J:$J,'2012Figures'!$C:$C,$A116,'2012Figures'!$H:$H,$B116,'2012Figures'!$I:$I,$C116,'2012Figures'!$B:$B,"BrokerToCy",'2012Figures'!$G:$G,"P1",'2012Figures'!$E:$E,$B$1)</f>
        <v>0</v>
      </c>
      <c r="O116" s="52">
        <f>SUMIFS('2012Figures'!$J:$J,'2012Figures'!$C:$C,$A116,'2012Figures'!$H:$H,$B116,'2012Figures'!$I:$I,$C116,'2012Figures'!$B:$B,"CyToBroker",'2012Figures'!$G:$G,"E1",'2012Figures'!$E:$E,$B$1)</f>
        <v>0</v>
      </c>
      <c r="P116" s="52">
        <f>SUMIFS('2012Figures'!$J:$J,'2012Figures'!$C:$C,$A116,'2012Figures'!$H:$H,$B116,'2012Figures'!$I:$I,$C116,'2012Figures'!$B:$B,"CyToBroker",'2012Figures'!$G:$G,"P1",'2012Figures'!$E:$E,$B$1)</f>
        <v>0</v>
      </c>
      <c r="R116" s="46" t="str">
        <f t="shared" si="37"/>
        <v/>
      </c>
      <c r="S116" s="46" t="str">
        <f t="shared" si="37"/>
        <v/>
      </c>
      <c r="T116" s="46" t="str">
        <f t="shared" si="37"/>
        <v/>
      </c>
      <c r="U116" s="46" t="str">
        <f t="shared" si="37"/>
        <v/>
      </c>
      <c r="V116" s="46" t="str">
        <f t="shared" si="37"/>
        <v/>
      </c>
    </row>
    <row r="117" spans="1:22" x14ac:dyDescent="0.2">
      <c r="A117" s="1">
        <v>104</v>
      </c>
      <c r="B117" s="1" t="s">
        <v>97</v>
      </c>
      <c r="C117" s="8">
        <v>9</v>
      </c>
      <c r="D117" s="29">
        <f>SUMIFS('2013Figures'!$J:$J,'2013Figures'!$C:$C,$A117,'2013Figures'!$H:$H,$B117,'2013Figures'!$I:$I,$C117,'2013Figures'!$E:$E,$B$1)</f>
        <v>0</v>
      </c>
      <c r="E117" s="9">
        <f>SUMIFS('2013Figures'!$J:$J,'2013Figures'!$C:$C,$A117,'2013Figures'!$H:$H,$B117,'2013Figures'!$I:$I,$C117,'2013Figures'!$B:$B,"BrokerToCy",'2013Figures'!$G:$G,"E1",'2013Figures'!$E:$E,$B$1)</f>
        <v>0</v>
      </c>
      <c r="F117" s="9">
        <f>SUMIFS('2013Figures'!$J:$J,'2013Figures'!$C:$C,$A117,'2013Figures'!$H:$H,$B117,'2013Figures'!$I:$I,$C117,'2013Figures'!$B:$B,"BrokerToCy",'2013Figures'!$G:$G,"P1",'2013Figures'!$E:$E,$B$1)</f>
        <v>0</v>
      </c>
      <c r="G117" s="9">
        <f>SUMIFS('2013Figures'!$J:$J,'2013Figures'!$C:$C,$A117,'2013Figures'!$H:$H,$B117,'2013Figures'!$I:$I,$C117,'2013Figures'!$B:$B,"CyToBroker",'2013Figures'!$G:$G,"E1",'2013Figures'!$E:$E,$B$1)</f>
        <v>0</v>
      </c>
      <c r="H117" s="9">
        <f>SUMIFS('2013Figures'!$J:$J,'2013Figures'!$C:$C,$A117,'2013Figures'!$H:$H,$B117,'2013Figures'!$I:$I,$C117,'2013Figures'!$B:$B,"CyToBroker",'2013Figures'!$G:$G,"P1",'2013Figures'!$E:$E,$B$1)</f>
        <v>0</v>
      </c>
      <c r="J117" s="8">
        <v>201401</v>
      </c>
      <c r="L117" s="42">
        <f>SUMIFS('2012Figures'!$J:$J,'2012Figures'!$C:$C,$A117,'2012Figures'!$H:$H,$B117,'2012Figures'!$I:$I,$C117,'2012Figures'!$E:$E,$B$1)</f>
        <v>0</v>
      </c>
      <c r="M117" s="52">
        <f>SUMIFS('2012Figures'!$J:$J,'2012Figures'!$C:$C,$A117,'2012Figures'!$H:$H,$B117,'2012Figures'!$I:$I,$C117,'2012Figures'!$B:$B,"BrokerToCy",'2012Figures'!$G:$G,"E1",'2012Figures'!$E:$E,$B$1)</f>
        <v>0</v>
      </c>
      <c r="N117" s="52">
        <f>SUMIFS('2012Figures'!$J:$J,'2012Figures'!$C:$C,$A117,'2012Figures'!$H:$H,$B117,'2012Figures'!$I:$I,$C117,'2012Figures'!$B:$B,"BrokerToCy",'2012Figures'!$G:$G,"P1",'2012Figures'!$E:$E,$B$1)</f>
        <v>0</v>
      </c>
      <c r="O117" s="52">
        <f>SUMIFS('2012Figures'!$J:$J,'2012Figures'!$C:$C,$A117,'2012Figures'!$H:$H,$B117,'2012Figures'!$I:$I,$C117,'2012Figures'!$B:$B,"CyToBroker",'2012Figures'!$G:$G,"E1",'2012Figures'!$E:$E,$B$1)</f>
        <v>0</v>
      </c>
      <c r="P117" s="52">
        <f>SUMIFS('2012Figures'!$J:$J,'2012Figures'!$C:$C,$A117,'2012Figures'!$H:$H,$B117,'2012Figures'!$I:$I,$C117,'2012Figures'!$B:$B,"CyToBroker",'2012Figures'!$G:$G,"P1",'2012Figures'!$E:$E,$B$1)</f>
        <v>0</v>
      </c>
      <c r="R117" s="46" t="str">
        <f t="shared" si="37"/>
        <v/>
      </c>
      <c r="S117" s="46" t="str">
        <f t="shared" si="37"/>
        <v/>
      </c>
      <c r="T117" s="46" t="str">
        <f t="shared" si="37"/>
        <v/>
      </c>
      <c r="U117" s="46" t="str">
        <f t="shared" si="37"/>
        <v/>
      </c>
      <c r="V117" s="46" t="str">
        <f t="shared" si="37"/>
        <v/>
      </c>
    </row>
    <row r="118" spans="1:22" x14ac:dyDescent="0.2">
      <c r="A118" s="1">
        <v>104</v>
      </c>
      <c r="B118" s="1" t="s">
        <v>97</v>
      </c>
      <c r="C118" s="8">
        <v>8</v>
      </c>
      <c r="D118" s="29">
        <f>SUMIFS('2013Figures'!$J:$J,'2013Figures'!$C:$C,$A118,'2013Figures'!$H:$H,$B118,'2013Figures'!$I:$I,$C118,'2013Figures'!$E:$E,$B$1)</f>
        <v>0</v>
      </c>
      <c r="E118" s="9">
        <f>SUMIFS('2013Figures'!$J:$J,'2013Figures'!$C:$C,$A118,'2013Figures'!$H:$H,$B118,'2013Figures'!$I:$I,$C118,'2013Figures'!$B:$B,"BrokerToCy",'2013Figures'!$G:$G,"E1",'2013Figures'!$E:$E,$B$1)</f>
        <v>0</v>
      </c>
      <c r="F118" s="9">
        <f>SUMIFS('2013Figures'!$J:$J,'2013Figures'!$C:$C,$A118,'2013Figures'!$H:$H,$B118,'2013Figures'!$I:$I,$C118,'2013Figures'!$B:$B,"BrokerToCy",'2013Figures'!$G:$G,"P1",'2013Figures'!$E:$E,$B$1)</f>
        <v>0</v>
      </c>
      <c r="G118" s="9">
        <f>SUMIFS('2013Figures'!$J:$J,'2013Figures'!$C:$C,$A118,'2013Figures'!$H:$H,$B118,'2013Figures'!$I:$I,$C118,'2013Figures'!$B:$B,"CyToBroker",'2013Figures'!$G:$G,"E1",'2013Figures'!$E:$E,$B$1)</f>
        <v>0</v>
      </c>
      <c r="H118" s="9">
        <f>SUMIFS('2013Figures'!$J:$J,'2013Figures'!$C:$C,$A118,'2013Figures'!$H:$H,$B118,'2013Figures'!$I:$I,$C118,'2013Figures'!$B:$B,"CyToBroker",'2013Figures'!$G:$G,"P1",'2013Figures'!$E:$E,$B$1)</f>
        <v>0</v>
      </c>
      <c r="I118" s="30"/>
      <c r="J118" s="31">
        <v>201301</v>
      </c>
      <c r="K118" s="30"/>
      <c r="L118" s="42">
        <f>SUMIFS('2012Figures'!$J:$J,'2012Figures'!$C:$C,$A118,'2012Figures'!$H:$H,$B118,'2012Figures'!$I:$I,$C118,'2012Figures'!$E:$E,$B$1)</f>
        <v>0</v>
      </c>
      <c r="M118" s="52">
        <f>SUMIFS('2012Figures'!$J:$J,'2012Figures'!$C:$C,$A118,'2012Figures'!$H:$H,$B118,'2012Figures'!$I:$I,$C118,'2012Figures'!$B:$B,"BrokerToCy",'2012Figures'!$G:$G,"E1",'2012Figures'!$E:$E,$B$1)</f>
        <v>0</v>
      </c>
      <c r="N118" s="52">
        <f>SUMIFS('2012Figures'!$J:$J,'2012Figures'!$C:$C,$A118,'2012Figures'!$H:$H,$B118,'2012Figures'!$I:$I,$C118,'2012Figures'!$B:$B,"BrokerToCy",'2012Figures'!$G:$G,"P1",'2012Figures'!$E:$E,$B$1)</f>
        <v>0</v>
      </c>
      <c r="O118" s="52">
        <f>SUMIFS('2012Figures'!$J:$J,'2012Figures'!$C:$C,$A118,'2012Figures'!$H:$H,$B118,'2012Figures'!$I:$I,$C118,'2012Figures'!$B:$B,"CyToBroker",'2012Figures'!$G:$G,"E1",'2012Figures'!$E:$E,$B$1)</f>
        <v>0</v>
      </c>
      <c r="P118" s="52">
        <f>SUMIFS('2012Figures'!$J:$J,'2012Figures'!$C:$C,$A118,'2012Figures'!$H:$H,$B118,'2012Figures'!$I:$I,$C118,'2012Figures'!$B:$B,"CyToBroker",'2012Figures'!$G:$G,"P1",'2012Figures'!$E:$E,$B$1)</f>
        <v>0</v>
      </c>
      <c r="Q118" s="30"/>
      <c r="R118" s="46" t="str">
        <f t="shared" si="37"/>
        <v/>
      </c>
      <c r="S118" s="46" t="str">
        <f t="shared" si="37"/>
        <v/>
      </c>
      <c r="T118" s="46" t="str">
        <f t="shared" si="37"/>
        <v/>
      </c>
      <c r="U118" s="46" t="str">
        <f t="shared" si="37"/>
        <v/>
      </c>
      <c r="V118" s="46" t="str">
        <f t="shared" si="37"/>
        <v/>
      </c>
    </row>
    <row r="119" spans="1:22" x14ac:dyDescent="0.2">
      <c r="A119" s="1">
        <v>104</v>
      </c>
      <c r="B119" s="1" t="s">
        <v>97</v>
      </c>
      <c r="C119" s="8">
        <v>7</v>
      </c>
      <c r="D119" s="29">
        <f>SUMIFS('2013Figures'!$J:$J,'2013Figures'!$C:$C,$A119,'2013Figures'!$H:$H,$B119,'2013Figures'!$I:$I,$C119,'2013Figures'!$E:$E,$B$1)</f>
        <v>0</v>
      </c>
      <c r="E119" s="9">
        <f>SUMIFS('2013Figures'!$J:$J,'2013Figures'!$C:$C,$A119,'2013Figures'!$H:$H,$B119,'2013Figures'!$I:$I,$C119,'2013Figures'!$B:$B,"BrokerToCy",'2013Figures'!$G:$G,"E1",'2013Figures'!$E:$E,$B$1)</f>
        <v>0</v>
      </c>
      <c r="F119" s="9">
        <f>SUMIFS('2013Figures'!$J:$J,'2013Figures'!$C:$C,$A119,'2013Figures'!$H:$H,$B119,'2013Figures'!$I:$I,$C119,'2013Figures'!$B:$B,"BrokerToCy",'2013Figures'!$G:$G,"P1",'2013Figures'!$E:$E,$B$1)</f>
        <v>0</v>
      </c>
      <c r="G119" s="9">
        <f>SUMIFS('2013Figures'!$J:$J,'2013Figures'!$C:$C,$A119,'2013Figures'!$H:$H,$B119,'2013Figures'!$I:$I,$C119,'2013Figures'!$B:$B,"CyToBroker",'2013Figures'!$G:$G,"E1",'2013Figures'!$E:$E,$B$1)</f>
        <v>0</v>
      </c>
      <c r="H119" s="9">
        <f>SUMIFS('2013Figures'!$J:$J,'2013Figures'!$C:$C,$A119,'2013Figures'!$H:$H,$B119,'2013Figures'!$I:$I,$C119,'2013Figures'!$B:$B,"CyToBroker",'2013Figures'!$G:$G,"P1",'2013Figures'!$E:$E,$B$1)</f>
        <v>0</v>
      </c>
      <c r="J119" s="8">
        <v>201201</v>
      </c>
      <c r="L119" s="42">
        <f>SUMIFS('2012Figures'!$J:$J,'2012Figures'!$C:$C,$A119,'2012Figures'!$H:$H,$B119,'2012Figures'!$I:$I,$C119,'2012Figures'!$E:$E,$B$1)</f>
        <v>0</v>
      </c>
      <c r="M119" s="52">
        <f>SUMIFS('2012Figures'!$J:$J,'2012Figures'!$C:$C,$A119,'2012Figures'!$H:$H,$B119,'2012Figures'!$I:$I,$C119,'2012Figures'!$B:$B,"BrokerToCy",'2012Figures'!$G:$G,"E1",'2012Figures'!$E:$E,$B$1)</f>
        <v>0</v>
      </c>
      <c r="N119" s="52">
        <f>SUMIFS('2012Figures'!$J:$J,'2012Figures'!$C:$C,$A119,'2012Figures'!$H:$H,$B119,'2012Figures'!$I:$I,$C119,'2012Figures'!$B:$B,"BrokerToCy",'2012Figures'!$G:$G,"P1",'2012Figures'!$E:$E,$B$1)</f>
        <v>0</v>
      </c>
      <c r="O119" s="52">
        <f>SUMIFS('2012Figures'!$J:$J,'2012Figures'!$C:$C,$A119,'2012Figures'!$H:$H,$B119,'2012Figures'!$I:$I,$C119,'2012Figures'!$B:$B,"CyToBroker",'2012Figures'!$G:$G,"E1",'2012Figures'!$E:$E,$B$1)</f>
        <v>0</v>
      </c>
      <c r="P119" s="52">
        <f>SUMIFS('2012Figures'!$J:$J,'2012Figures'!$C:$C,$A119,'2012Figures'!$H:$H,$B119,'2012Figures'!$I:$I,$C119,'2012Figures'!$B:$B,"CyToBroker",'2012Figures'!$G:$G,"P1",'2012Figures'!$E:$E,$B$1)</f>
        <v>0</v>
      </c>
      <c r="R119" s="46" t="str">
        <f t="shared" si="37"/>
        <v/>
      </c>
      <c r="S119" s="46" t="str">
        <f t="shared" si="37"/>
        <v/>
      </c>
      <c r="T119" s="46" t="str">
        <f t="shared" si="37"/>
        <v/>
      </c>
      <c r="U119" s="46" t="str">
        <f t="shared" si="37"/>
        <v/>
      </c>
      <c r="V119" s="46" t="str">
        <f t="shared" si="37"/>
        <v/>
      </c>
    </row>
    <row r="120" spans="1:22" x14ac:dyDescent="0.2">
      <c r="A120" s="1">
        <v>104</v>
      </c>
      <c r="B120" s="1" t="s">
        <v>97</v>
      </c>
      <c r="C120" s="8">
        <v>6</v>
      </c>
      <c r="D120" s="29">
        <f>SUMIFS('2013Figures'!$J:$J,'2013Figures'!$C:$C,$A120,'2013Figures'!$H:$H,$B120,'2013Figures'!$I:$I,$C120,'2013Figures'!$E:$E,$B$1)</f>
        <v>0</v>
      </c>
      <c r="E120" s="9">
        <f>SUMIFS('2013Figures'!$J:$J,'2013Figures'!$C:$C,$A120,'2013Figures'!$H:$H,$B120,'2013Figures'!$I:$I,$C120,'2013Figures'!$B:$B,"BrokerToCy",'2013Figures'!$G:$G,"E1",'2013Figures'!$E:$E,$B$1)</f>
        <v>0</v>
      </c>
      <c r="F120" s="9">
        <f>SUMIFS('2013Figures'!$J:$J,'2013Figures'!$C:$C,$A120,'2013Figures'!$H:$H,$B120,'2013Figures'!$I:$I,$C120,'2013Figures'!$B:$B,"BrokerToCy",'2013Figures'!$G:$G,"P1",'2013Figures'!$E:$E,$B$1)</f>
        <v>0</v>
      </c>
      <c r="G120" s="9">
        <f>SUMIFS('2013Figures'!$J:$J,'2013Figures'!$C:$C,$A120,'2013Figures'!$H:$H,$B120,'2013Figures'!$I:$I,$C120,'2013Figures'!$B:$B,"CyToBroker",'2013Figures'!$G:$G,"E1",'2013Figures'!$E:$E,$B$1)</f>
        <v>0</v>
      </c>
      <c r="H120" s="9">
        <f>SUMIFS('2013Figures'!$J:$J,'2013Figures'!$C:$C,$A120,'2013Figures'!$H:$H,$B120,'2013Figures'!$I:$I,$C120,'2013Figures'!$B:$B,"CyToBroker",'2013Figures'!$G:$G,"P1",'2013Figures'!$E:$E,$B$1)</f>
        <v>0</v>
      </c>
      <c r="J120" s="8">
        <v>201101</v>
      </c>
      <c r="L120" s="42">
        <f>SUMIFS('2012Figures'!$J:$J,'2012Figures'!$C:$C,$A120,'2012Figures'!$H:$H,$B120,'2012Figures'!$I:$I,$C120,'2012Figures'!$E:$E,$B$1)</f>
        <v>0</v>
      </c>
      <c r="M120" s="52">
        <f>SUMIFS('2012Figures'!$J:$J,'2012Figures'!$C:$C,$A120,'2012Figures'!$H:$H,$B120,'2012Figures'!$I:$I,$C120,'2012Figures'!$B:$B,"BrokerToCy",'2012Figures'!$G:$G,"E1",'2012Figures'!$E:$E,$B$1)</f>
        <v>0</v>
      </c>
      <c r="N120" s="52">
        <f>SUMIFS('2012Figures'!$J:$J,'2012Figures'!$C:$C,$A120,'2012Figures'!$H:$H,$B120,'2012Figures'!$I:$I,$C120,'2012Figures'!$B:$B,"BrokerToCy",'2012Figures'!$G:$G,"P1",'2012Figures'!$E:$E,$B$1)</f>
        <v>0</v>
      </c>
      <c r="O120" s="52">
        <f>SUMIFS('2012Figures'!$J:$J,'2012Figures'!$C:$C,$A120,'2012Figures'!$H:$H,$B120,'2012Figures'!$I:$I,$C120,'2012Figures'!$B:$B,"CyToBroker",'2012Figures'!$G:$G,"E1",'2012Figures'!$E:$E,$B$1)</f>
        <v>0</v>
      </c>
      <c r="P120" s="52">
        <f>SUMIFS('2012Figures'!$J:$J,'2012Figures'!$C:$C,$A120,'2012Figures'!$H:$H,$B120,'2012Figures'!$I:$I,$C120,'2012Figures'!$B:$B,"CyToBroker",'2012Figures'!$G:$G,"P1",'2012Figures'!$E:$E,$B$1)</f>
        <v>0</v>
      </c>
      <c r="R120" s="46" t="str">
        <f t="shared" si="37"/>
        <v/>
      </c>
      <c r="S120" s="46" t="str">
        <f t="shared" si="37"/>
        <v/>
      </c>
      <c r="T120" s="46" t="str">
        <f t="shared" si="37"/>
        <v/>
      </c>
      <c r="U120" s="46" t="str">
        <f t="shared" si="37"/>
        <v/>
      </c>
      <c r="V120" s="46" t="str">
        <f t="shared" si="37"/>
        <v/>
      </c>
    </row>
    <row r="121" spans="1:22" x14ac:dyDescent="0.2">
      <c r="A121" s="1">
        <v>104</v>
      </c>
      <c r="B121" s="1" t="s">
        <v>97</v>
      </c>
      <c r="C121" s="8">
        <v>5</v>
      </c>
      <c r="D121" s="29">
        <f>SUMIFS('2013Figures'!$J:$J,'2013Figures'!$C:$C,$A121,'2013Figures'!$H:$H,$B121,'2013Figures'!$I:$I,$C121,'2013Figures'!$E:$E,$B$1)</f>
        <v>0</v>
      </c>
      <c r="E121" s="9">
        <f>SUMIFS('2013Figures'!$J:$J,'2013Figures'!$C:$C,$A121,'2013Figures'!$H:$H,$B121,'2013Figures'!$I:$I,$C121,'2013Figures'!$B:$B,"BrokerToCy",'2013Figures'!$G:$G,"E1",'2013Figures'!$E:$E,$B$1)</f>
        <v>0</v>
      </c>
      <c r="F121" s="9">
        <f>SUMIFS('2013Figures'!$J:$J,'2013Figures'!$C:$C,$A121,'2013Figures'!$H:$H,$B121,'2013Figures'!$I:$I,$C121,'2013Figures'!$B:$B,"BrokerToCy",'2013Figures'!$G:$G,"P1",'2013Figures'!$E:$E,$B$1)</f>
        <v>0</v>
      </c>
      <c r="G121" s="9">
        <f>SUMIFS('2013Figures'!$J:$J,'2013Figures'!$C:$C,$A121,'2013Figures'!$H:$H,$B121,'2013Figures'!$I:$I,$C121,'2013Figures'!$B:$B,"CyToBroker",'2013Figures'!$G:$G,"E1",'2013Figures'!$E:$E,$B$1)</f>
        <v>0</v>
      </c>
      <c r="H121" s="9">
        <f>SUMIFS('2013Figures'!$J:$J,'2013Figures'!$C:$C,$A121,'2013Figures'!$H:$H,$B121,'2013Figures'!$I:$I,$C121,'2013Figures'!$B:$B,"CyToBroker",'2013Figures'!$G:$G,"P1",'2013Figures'!$E:$E,$B$1)</f>
        <v>0</v>
      </c>
      <c r="J121" s="8">
        <v>201001</v>
      </c>
      <c r="L121" s="42">
        <f>SUMIFS('2012Figures'!$J:$J,'2012Figures'!$C:$C,$A121,'2012Figures'!$H:$H,$B121,'2012Figures'!$I:$I,$C121,'2012Figures'!$E:$E,$B$1)</f>
        <v>0</v>
      </c>
      <c r="M121" s="52">
        <f>SUMIFS('2012Figures'!$J:$J,'2012Figures'!$C:$C,$A121,'2012Figures'!$H:$H,$B121,'2012Figures'!$I:$I,$C121,'2012Figures'!$B:$B,"BrokerToCy",'2012Figures'!$G:$G,"E1",'2012Figures'!$E:$E,$B$1)</f>
        <v>0</v>
      </c>
      <c r="N121" s="52">
        <f>SUMIFS('2012Figures'!$J:$J,'2012Figures'!$C:$C,$A121,'2012Figures'!$H:$H,$B121,'2012Figures'!$I:$I,$C121,'2012Figures'!$B:$B,"BrokerToCy",'2012Figures'!$G:$G,"P1",'2012Figures'!$E:$E,$B$1)</f>
        <v>0</v>
      </c>
      <c r="O121" s="52">
        <f>SUMIFS('2012Figures'!$J:$J,'2012Figures'!$C:$C,$A121,'2012Figures'!$H:$H,$B121,'2012Figures'!$I:$I,$C121,'2012Figures'!$B:$B,"CyToBroker",'2012Figures'!$G:$G,"E1",'2012Figures'!$E:$E,$B$1)</f>
        <v>0</v>
      </c>
      <c r="P121" s="52">
        <f>SUMIFS('2012Figures'!$J:$J,'2012Figures'!$C:$C,$A121,'2012Figures'!$H:$H,$B121,'2012Figures'!$I:$I,$C121,'2012Figures'!$B:$B,"CyToBroker",'2012Figures'!$G:$G,"P1",'2012Figures'!$E:$E,$B$1)</f>
        <v>0</v>
      </c>
      <c r="R121" s="46" t="str">
        <f t="shared" si="37"/>
        <v/>
      </c>
      <c r="S121" s="46" t="str">
        <f t="shared" si="37"/>
        <v/>
      </c>
      <c r="T121" s="46" t="str">
        <f t="shared" si="37"/>
        <v/>
      </c>
      <c r="U121" s="46" t="str">
        <f t="shared" si="37"/>
        <v/>
      </c>
      <c r="V121" s="46" t="str">
        <f t="shared" si="37"/>
        <v/>
      </c>
    </row>
    <row r="122" spans="1:22" x14ac:dyDescent="0.2">
      <c r="A122" s="1">
        <v>104</v>
      </c>
      <c r="B122" s="1" t="s">
        <v>97</v>
      </c>
      <c r="C122" s="8">
        <v>4</v>
      </c>
      <c r="D122" s="29">
        <f>SUMIFS('2013Figures'!$J:$J,'2013Figures'!$C:$C,$A122,'2013Figures'!$H:$H,$B122,'2013Figures'!$I:$I,$C122,'2013Figures'!$E:$E,$B$1)</f>
        <v>0</v>
      </c>
      <c r="E122" s="9">
        <f>SUMIFS('2013Figures'!$J:$J,'2013Figures'!$C:$C,$A122,'2013Figures'!$H:$H,$B122,'2013Figures'!$I:$I,$C122,'2013Figures'!$B:$B,"BrokerToCy",'2013Figures'!$G:$G,"E1",'2013Figures'!$E:$E,$B$1)</f>
        <v>0</v>
      </c>
      <c r="F122" s="9">
        <f>SUMIFS('2013Figures'!$J:$J,'2013Figures'!$C:$C,$A122,'2013Figures'!$H:$H,$B122,'2013Figures'!$I:$I,$C122,'2013Figures'!$B:$B,"BrokerToCy",'2013Figures'!$G:$G,"P1",'2013Figures'!$E:$E,$B$1)</f>
        <v>0</v>
      </c>
      <c r="G122" s="9">
        <f>SUMIFS('2013Figures'!$J:$J,'2013Figures'!$C:$C,$A122,'2013Figures'!$H:$H,$B122,'2013Figures'!$I:$I,$C122,'2013Figures'!$B:$B,"CyToBroker",'2013Figures'!$G:$G,"E1",'2013Figures'!$E:$E,$B$1)</f>
        <v>0</v>
      </c>
      <c r="H122" s="9">
        <f>SUMIFS('2013Figures'!$J:$J,'2013Figures'!$C:$C,$A122,'2013Figures'!$H:$H,$B122,'2013Figures'!$I:$I,$C122,'2013Figures'!$B:$B,"CyToBroker",'2013Figures'!$G:$G,"P1",'2013Figures'!$E:$E,$B$1)</f>
        <v>0</v>
      </c>
      <c r="J122" s="8">
        <v>200901</v>
      </c>
      <c r="L122" s="42">
        <f>SUMIFS('2012Figures'!$J:$J,'2012Figures'!$C:$C,$A122,'2012Figures'!$H:$H,$B122,'2012Figures'!$I:$I,$C122,'2012Figures'!$E:$E,$B$1)</f>
        <v>0</v>
      </c>
      <c r="M122" s="52">
        <f>SUMIFS('2012Figures'!$J:$J,'2012Figures'!$C:$C,$A122,'2012Figures'!$H:$H,$B122,'2012Figures'!$I:$I,$C122,'2012Figures'!$B:$B,"BrokerToCy",'2012Figures'!$G:$G,"E1",'2012Figures'!$E:$E,$B$1)</f>
        <v>0</v>
      </c>
      <c r="N122" s="52">
        <f>SUMIFS('2012Figures'!$J:$J,'2012Figures'!$C:$C,$A122,'2012Figures'!$H:$H,$B122,'2012Figures'!$I:$I,$C122,'2012Figures'!$B:$B,"BrokerToCy",'2012Figures'!$G:$G,"P1",'2012Figures'!$E:$E,$B$1)</f>
        <v>0</v>
      </c>
      <c r="O122" s="52">
        <f>SUMIFS('2012Figures'!$J:$J,'2012Figures'!$C:$C,$A122,'2012Figures'!$H:$H,$B122,'2012Figures'!$I:$I,$C122,'2012Figures'!$B:$B,"CyToBroker",'2012Figures'!$G:$G,"E1",'2012Figures'!$E:$E,$B$1)</f>
        <v>0</v>
      </c>
      <c r="P122" s="52">
        <f>SUMIFS('2012Figures'!$J:$J,'2012Figures'!$C:$C,$A122,'2012Figures'!$H:$H,$B122,'2012Figures'!$I:$I,$C122,'2012Figures'!$B:$B,"CyToBroker",'2012Figures'!$G:$G,"P1",'2012Figures'!$E:$E,$B$1)</f>
        <v>0</v>
      </c>
      <c r="R122" s="46" t="str">
        <f t="shared" si="37"/>
        <v/>
      </c>
      <c r="S122" s="46" t="str">
        <f t="shared" si="37"/>
        <v/>
      </c>
      <c r="T122" s="46" t="str">
        <f t="shared" si="37"/>
        <v/>
      </c>
      <c r="U122" s="46" t="str">
        <f t="shared" si="37"/>
        <v/>
      </c>
      <c r="V122" s="46" t="str">
        <f t="shared" si="37"/>
        <v/>
      </c>
    </row>
    <row r="123" spans="1:22" x14ac:dyDescent="0.2">
      <c r="A123" s="1">
        <v>104</v>
      </c>
      <c r="B123" s="1" t="s">
        <v>97</v>
      </c>
      <c r="C123" s="8">
        <v>3</v>
      </c>
      <c r="D123" s="29">
        <f>SUMIFS('2013Figures'!$J:$J,'2013Figures'!$C:$C,$A123,'2013Figures'!$H:$H,$B123,'2013Figures'!$I:$I,$C123,'2013Figures'!$E:$E,$B$1)</f>
        <v>0</v>
      </c>
      <c r="E123" s="9">
        <f>SUMIFS('2013Figures'!$J:$J,'2013Figures'!$C:$C,$A123,'2013Figures'!$H:$H,$B123,'2013Figures'!$I:$I,$C123,'2013Figures'!$B:$B,"BrokerToCy",'2013Figures'!$G:$G,"E1",'2013Figures'!$E:$E,$B$1)</f>
        <v>0</v>
      </c>
      <c r="F123" s="9">
        <f>SUMIFS('2013Figures'!$J:$J,'2013Figures'!$C:$C,$A123,'2013Figures'!$H:$H,$B123,'2013Figures'!$I:$I,$C123,'2013Figures'!$B:$B,"BrokerToCy",'2013Figures'!$G:$G,"P1",'2013Figures'!$E:$E,$B$1)</f>
        <v>0</v>
      </c>
      <c r="G123" s="9">
        <f>SUMIFS('2013Figures'!$J:$J,'2013Figures'!$C:$C,$A123,'2013Figures'!$H:$H,$B123,'2013Figures'!$I:$I,$C123,'2013Figures'!$B:$B,"CyToBroker",'2013Figures'!$G:$G,"E1",'2013Figures'!$E:$E,$B$1)</f>
        <v>0</v>
      </c>
      <c r="H123" s="9">
        <f>SUMIFS('2013Figures'!$J:$J,'2013Figures'!$C:$C,$A123,'2013Figures'!$H:$H,$B123,'2013Figures'!$I:$I,$C123,'2013Figures'!$B:$B,"CyToBroker",'2013Figures'!$G:$G,"P1",'2013Figures'!$E:$E,$B$1)</f>
        <v>0</v>
      </c>
      <c r="J123" s="8">
        <v>200801</v>
      </c>
      <c r="L123" s="42">
        <f>SUMIFS('2012Figures'!$J:$J,'2012Figures'!$C:$C,$A123,'2012Figures'!$H:$H,$B123,'2012Figures'!$I:$I,$C123,'2012Figures'!$E:$E,$B$1)</f>
        <v>0</v>
      </c>
      <c r="M123" s="52">
        <f>SUMIFS('2012Figures'!$J:$J,'2012Figures'!$C:$C,$A123,'2012Figures'!$H:$H,$B123,'2012Figures'!$I:$I,$C123,'2012Figures'!$B:$B,"BrokerToCy",'2012Figures'!$G:$G,"E1",'2012Figures'!$E:$E,$B$1)</f>
        <v>0</v>
      </c>
      <c r="N123" s="52">
        <f>SUMIFS('2012Figures'!$J:$J,'2012Figures'!$C:$C,$A123,'2012Figures'!$H:$H,$B123,'2012Figures'!$I:$I,$C123,'2012Figures'!$B:$B,"BrokerToCy",'2012Figures'!$G:$G,"P1",'2012Figures'!$E:$E,$B$1)</f>
        <v>0</v>
      </c>
      <c r="O123" s="52">
        <f>SUMIFS('2012Figures'!$J:$J,'2012Figures'!$C:$C,$A123,'2012Figures'!$H:$H,$B123,'2012Figures'!$I:$I,$C123,'2012Figures'!$B:$B,"CyToBroker",'2012Figures'!$G:$G,"E1",'2012Figures'!$E:$E,$B$1)</f>
        <v>0</v>
      </c>
      <c r="P123" s="52">
        <f>SUMIFS('2012Figures'!$J:$J,'2012Figures'!$C:$C,$A123,'2012Figures'!$H:$H,$B123,'2012Figures'!$I:$I,$C123,'2012Figures'!$B:$B,"CyToBroker",'2012Figures'!$G:$G,"P1",'2012Figures'!$E:$E,$B$1)</f>
        <v>0</v>
      </c>
      <c r="R123" s="46" t="str">
        <f t="shared" si="37"/>
        <v/>
      </c>
      <c r="S123" s="46" t="str">
        <f t="shared" si="37"/>
        <v/>
      </c>
      <c r="T123" s="46" t="str">
        <f t="shared" si="37"/>
        <v/>
      </c>
      <c r="U123" s="46" t="str">
        <f t="shared" si="37"/>
        <v/>
      </c>
      <c r="V123" s="46" t="str">
        <f t="shared" si="37"/>
        <v/>
      </c>
    </row>
    <row r="124" spans="1:22" x14ac:dyDescent="0.2">
      <c r="A124" s="1">
        <v>104</v>
      </c>
      <c r="B124" s="1" t="s">
        <v>97</v>
      </c>
      <c r="C124" s="8">
        <v>2</v>
      </c>
      <c r="D124" s="29">
        <f>SUMIFS('2013Figures'!$J:$J,'2013Figures'!$C:$C,$A124,'2013Figures'!$H:$H,$B124,'2013Figures'!$I:$I,$C124,'2013Figures'!$E:$E,$B$1)</f>
        <v>0</v>
      </c>
      <c r="E124" s="9">
        <f>SUMIFS('2013Figures'!$J:$J,'2013Figures'!$C:$C,$A124,'2013Figures'!$H:$H,$B124,'2013Figures'!$I:$I,$C124,'2013Figures'!$B:$B,"BrokerToCy",'2013Figures'!$G:$G,"E1",'2013Figures'!$E:$E,$B$1)</f>
        <v>0</v>
      </c>
      <c r="F124" s="9">
        <f>SUMIFS('2013Figures'!$J:$J,'2013Figures'!$C:$C,$A124,'2013Figures'!$H:$H,$B124,'2013Figures'!$I:$I,$C124,'2013Figures'!$B:$B,"BrokerToCy",'2013Figures'!$G:$G,"P1",'2013Figures'!$E:$E,$B$1)</f>
        <v>0</v>
      </c>
      <c r="G124" s="9">
        <f>SUMIFS('2013Figures'!$J:$J,'2013Figures'!$C:$C,$A124,'2013Figures'!$H:$H,$B124,'2013Figures'!$I:$I,$C124,'2013Figures'!$B:$B,"CyToBroker",'2013Figures'!$G:$G,"E1",'2013Figures'!$E:$E,$B$1)</f>
        <v>0</v>
      </c>
      <c r="H124" s="9">
        <f>SUMIFS('2013Figures'!$J:$J,'2013Figures'!$C:$C,$A124,'2013Figures'!$H:$H,$B124,'2013Figures'!$I:$I,$C124,'2013Figures'!$B:$B,"CyToBroker",'2013Figures'!$G:$G,"P1",'2013Figures'!$E:$E,$B$1)</f>
        <v>0</v>
      </c>
      <c r="J124" s="8">
        <v>200701</v>
      </c>
      <c r="L124" s="42">
        <f>SUMIFS('2012Figures'!$J:$J,'2012Figures'!$C:$C,$A124,'2012Figures'!$H:$H,$B124,'2012Figures'!$I:$I,$C124,'2012Figures'!$E:$E,$B$1)</f>
        <v>0</v>
      </c>
      <c r="M124" s="52">
        <f>SUMIFS('2012Figures'!$J:$J,'2012Figures'!$C:$C,$A124,'2012Figures'!$H:$H,$B124,'2012Figures'!$I:$I,$C124,'2012Figures'!$B:$B,"BrokerToCy",'2012Figures'!$G:$G,"E1",'2012Figures'!$E:$E,$B$1)</f>
        <v>0</v>
      </c>
      <c r="N124" s="52">
        <f>SUMIFS('2012Figures'!$J:$J,'2012Figures'!$C:$C,$A124,'2012Figures'!$H:$H,$B124,'2012Figures'!$I:$I,$C124,'2012Figures'!$B:$B,"BrokerToCy",'2012Figures'!$G:$G,"P1",'2012Figures'!$E:$E,$B$1)</f>
        <v>0</v>
      </c>
      <c r="O124" s="52">
        <f>SUMIFS('2012Figures'!$J:$J,'2012Figures'!$C:$C,$A124,'2012Figures'!$H:$H,$B124,'2012Figures'!$I:$I,$C124,'2012Figures'!$B:$B,"CyToBroker",'2012Figures'!$G:$G,"E1",'2012Figures'!$E:$E,$B$1)</f>
        <v>0</v>
      </c>
      <c r="P124" s="52">
        <f>SUMIFS('2012Figures'!$J:$J,'2012Figures'!$C:$C,$A124,'2012Figures'!$H:$H,$B124,'2012Figures'!$I:$I,$C124,'2012Figures'!$B:$B,"CyToBroker",'2012Figures'!$G:$G,"P1",'2012Figures'!$E:$E,$B$1)</f>
        <v>0</v>
      </c>
      <c r="R124" s="46" t="str">
        <f t="shared" si="37"/>
        <v/>
      </c>
      <c r="S124" s="46" t="str">
        <f t="shared" si="37"/>
        <v/>
      </c>
      <c r="T124" s="46" t="str">
        <f t="shared" si="37"/>
        <v/>
      </c>
      <c r="U124" s="46" t="str">
        <f t="shared" si="37"/>
        <v/>
      </c>
      <c r="V124" s="46" t="str">
        <f t="shared" si="37"/>
        <v/>
      </c>
    </row>
    <row r="125" spans="1:22" x14ac:dyDescent="0.2">
      <c r="A125" s="1">
        <v>104</v>
      </c>
      <c r="B125" s="1" t="s">
        <v>97</v>
      </c>
      <c r="C125" s="8">
        <v>1</v>
      </c>
      <c r="D125" s="29">
        <f>SUMIFS('2013Figures'!$J:$J,'2013Figures'!$C:$C,$A125,'2013Figures'!$H:$H,$B125,'2013Figures'!$I:$I,$C125,'2013Figures'!$E:$E,$B$1)</f>
        <v>0</v>
      </c>
      <c r="E125" s="9">
        <f>SUMIFS('2013Figures'!$J:$J,'2013Figures'!$C:$C,$A125,'2013Figures'!$H:$H,$B125,'2013Figures'!$I:$I,$C125,'2013Figures'!$B:$B,"BrokerToCy",'2013Figures'!$G:$G,"E1",'2013Figures'!$E:$E,$B$1)</f>
        <v>0</v>
      </c>
      <c r="F125" s="9">
        <f>SUMIFS('2013Figures'!$J:$J,'2013Figures'!$C:$C,$A125,'2013Figures'!$H:$H,$B125,'2013Figures'!$I:$I,$C125,'2013Figures'!$B:$B,"BrokerToCy",'2013Figures'!$G:$G,"P1",'2013Figures'!$E:$E,$B$1)</f>
        <v>0</v>
      </c>
      <c r="G125" s="9">
        <f>SUMIFS('2013Figures'!$J:$J,'2013Figures'!$C:$C,$A125,'2013Figures'!$H:$H,$B125,'2013Figures'!$I:$I,$C125,'2013Figures'!$B:$B,"CyToBroker",'2013Figures'!$G:$G,"E1",'2013Figures'!$E:$E,$B$1)</f>
        <v>0</v>
      </c>
      <c r="H125" s="9">
        <f>SUMIFS('2013Figures'!$J:$J,'2013Figures'!$C:$C,$A125,'2013Figures'!$H:$H,$B125,'2013Figures'!$I:$I,$C125,'2013Figures'!$B:$B,"CyToBroker",'2013Figures'!$G:$G,"P1",'2013Figures'!$E:$E,$B$1)</f>
        <v>0</v>
      </c>
      <c r="J125" s="8">
        <v>200601</v>
      </c>
      <c r="L125" s="42">
        <f>SUMIFS('2012Figures'!$J:$J,'2012Figures'!$C:$C,$A125,'2012Figures'!$H:$H,$B125,'2012Figures'!$I:$I,$C125,'2012Figures'!$E:$E,$B$1)</f>
        <v>0</v>
      </c>
      <c r="M125" s="52">
        <f>SUMIFS('2012Figures'!$J:$J,'2012Figures'!$C:$C,$A125,'2012Figures'!$H:$H,$B125,'2012Figures'!$I:$I,$C125,'2012Figures'!$B:$B,"BrokerToCy",'2012Figures'!$G:$G,"E1",'2012Figures'!$E:$E,$B$1)</f>
        <v>0</v>
      </c>
      <c r="N125" s="52">
        <f>SUMIFS('2012Figures'!$J:$J,'2012Figures'!$C:$C,$A125,'2012Figures'!$H:$H,$B125,'2012Figures'!$I:$I,$C125,'2012Figures'!$B:$B,"BrokerToCy",'2012Figures'!$G:$G,"P1",'2012Figures'!$E:$E,$B$1)</f>
        <v>0</v>
      </c>
      <c r="O125" s="52">
        <f>SUMIFS('2012Figures'!$J:$J,'2012Figures'!$C:$C,$A125,'2012Figures'!$H:$H,$B125,'2012Figures'!$I:$I,$C125,'2012Figures'!$B:$B,"CyToBroker",'2012Figures'!$G:$G,"E1",'2012Figures'!$E:$E,$B$1)</f>
        <v>0</v>
      </c>
      <c r="P125" s="52">
        <f>SUMIFS('2012Figures'!$J:$J,'2012Figures'!$C:$C,$A125,'2012Figures'!$H:$H,$B125,'2012Figures'!$I:$I,$C125,'2012Figures'!$B:$B,"CyToBroker",'2012Figures'!$G:$G,"P1",'2012Figures'!$E:$E,$B$1)</f>
        <v>0</v>
      </c>
      <c r="R125" s="46" t="str">
        <f t="shared" si="37"/>
        <v/>
      </c>
      <c r="S125" s="46" t="str">
        <f t="shared" si="37"/>
        <v/>
      </c>
      <c r="T125" s="46" t="str">
        <f t="shared" si="37"/>
        <v/>
      </c>
      <c r="U125" s="46" t="str">
        <f t="shared" si="37"/>
        <v/>
      </c>
      <c r="V125" s="46" t="str">
        <f t="shared" si="37"/>
        <v/>
      </c>
    </row>
    <row r="126" spans="1:22" x14ac:dyDescent="0.2">
      <c r="A126" s="1">
        <v>104</v>
      </c>
      <c r="B126" s="1" t="s">
        <v>97</v>
      </c>
      <c r="D126" s="29">
        <f>SUMIFS('2013Figures'!$J:$J,'2013Figures'!$C:$C,$A126,'2013Figures'!$H:$H,$B126,'2013Figures'!$I:$I,"",'2013Figures'!$E:$E,$B$1)</f>
        <v>0</v>
      </c>
      <c r="E126" s="9">
        <f>SUMIFS('2013Figures'!$J:$J,'2013Figures'!$C:$C,$A126,'2013Figures'!$H:$H,$B126,'2013Figures'!$I:$I,"",'2013Figures'!$B:$B,"BrokerToCy",'2013Figures'!$G:$G,"E1",'2013Figures'!$E:$E,$B$1)</f>
        <v>0</v>
      </c>
      <c r="F126" s="9">
        <f>SUMIFS('2013Figures'!$J:$J,'2013Figures'!$C:$C,$A126,'2013Figures'!$H:$H,$B126,'2013Figures'!$I:$I,"",'2013Figures'!$B:$B,"BrokerToCy",'2013Figures'!$G:$G,"P1",'2013Figures'!$E:$E,$B$1)</f>
        <v>0</v>
      </c>
      <c r="G126" s="9">
        <f>SUMIFS('2013Figures'!$J:$J,'2013Figures'!$C:$C,$A126,'2013Figures'!$H:$H,$B126,'2013Figures'!$I:$I,"",'2013Figures'!$B:$B,"CyToBroker",'2013Figures'!$G:$G,"E1",'2013Figures'!$E:$E,$B$1)</f>
        <v>0</v>
      </c>
      <c r="H126" s="9">
        <f>SUMIFS('2013Figures'!$J:$J,'2013Figures'!$C:$C,$A126,'2013Figures'!$H:$H,$B126,'2013Figures'!$I:$I,"",'2013Figures'!$B:$B,"CyToBroker",'2013Figures'!$G:$G,"P1",'2013Figures'!$E:$E,$B$1)</f>
        <v>0</v>
      </c>
      <c r="J126" s="8" t="s">
        <v>131</v>
      </c>
      <c r="L126" s="42">
        <f>SUMIFS('2012Figures'!$J:$J,'2012Figures'!$C:$C,$A126,'2012Figures'!$H:$H,$B126,'2012Figures'!$I:$I,"",'2012Figures'!$E:$E,$B$1)</f>
        <v>0</v>
      </c>
      <c r="M126" s="52">
        <f>SUMIFS('2012Figures'!$J:$J,'2012Figures'!$C:$C,$A126,'2012Figures'!$H:$H,$B126,'2012Figures'!$I:$I,"",'2012Figures'!$B:$B,"BrokerToCy",'2012Figures'!$G:$G,"E1",'2012Figures'!$E:$E,$B$1)</f>
        <v>0</v>
      </c>
      <c r="N126" s="52">
        <f>SUMIFS('2012Figures'!$J:$J,'2012Figures'!$C:$C,$A126,'2012Figures'!$H:$H,$B126,'2012Figures'!$I:$I,"",'2012Figures'!$B:$B,"BrokerToCy",'2012Figures'!$G:$G,"P1",'2012Figures'!$E:$E,$B$1)</f>
        <v>0</v>
      </c>
      <c r="O126" s="52">
        <f>SUMIFS('2012Figures'!$J:$J,'2012Figures'!$C:$C,$A126,'2012Figures'!$H:$H,$B126,'2012Figures'!$I:$I,"",'2012Figures'!$B:$B,"CyToBroker",'2012Figures'!$G:$G,"E1",'2012Figures'!$E:$E,$B$1)</f>
        <v>0</v>
      </c>
      <c r="P126" s="52">
        <f>SUMIFS('2012Figures'!$J:$J,'2012Figures'!$C:$C,$A126,'2012Figures'!$H:$H,$B126,'2012Figures'!$I:$I,"",'2012Figures'!$B:$B,"CyToBroker",'2012Figures'!$G:$G,"P1",'2012Figures'!$E:$E,$B$1)</f>
        <v>0</v>
      </c>
      <c r="R126" s="46" t="str">
        <f t="shared" si="37"/>
        <v/>
      </c>
      <c r="S126" s="46" t="str">
        <f t="shared" si="37"/>
        <v/>
      </c>
      <c r="T126" s="46" t="str">
        <f t="shared" si="37"/>
        <v/>
      </c>
      <c r="U126" s="46" t="str">
        <f t="shared" si="37"/>
        <v/>
      </c>
      <c r="V126" s="46" t="str">
        <f t="shared" si="37"/>
        <v/>
      </c>
    </row>
    <row r="127" spans="1:22" x14ac:dyDescent="0.2">
      <c r="A127" s="1">
        <v>104</v>
      </c>
      <c r="B127" s="1" t="s">
        <v>98</v>
      </c>
      <c r="C127" s="8">
        <v>7</v>
      </c>
      <c r="D127" s="29">
        <f>SUMIFS('2013Figures'!$J:$J,'2013Figures'!$C:$C,$A127,'2013Figures'!$H:$H,$B127,'2013Figures'!$I:$I,$C127,'2013Figures'!$E:$E,$B$1)</f>
        <v>0</v>
      </c>
      <c r="E127" s="9">
        <f>SUMIFS('2013Figures'!$J:$J,'2013Figures'!$C:$C,$A127,'2013Figures'!$H:$H,$B127,'2013Figures'!$I:$I,$C127,'2013Figures'!$B:$B,"BrokerToCy",'2013Figures'!$G:$G,"E1",'2013Figures'!$E:$E,$B$1)</f>
        <v>0</v>
      </c>
      <c r="F127" s="9">
        <f>SUMIFS('2013Figures'!$J:$J,'2013Figures'!$C:$C,$A127,'2013Figures'!$H:$H,$B127,'2013Figures'!$I:$I,$C127,'2013Figures'!$B:$B,"BrokerToCy",'2013Figures'!$G:$G,"P1",'2013Figures'!$E:$E,$B$1)</f>
        <v>0</v>
      </c>
      <c r="G127" s="9">
        <f>SUMIFS('2013Figures'!$J:$J,'2013Figures'!$C:$C,$A127,'2013Figures'!$H:$H,$B127,'2013Figures'!$I:$I,$C127,'2013Figures'!$B:$B,"CyToBroker",'2013Figures'!$G:$G,"E1",'2013Figures'!$E:$E,$B$1)</f>
        <v>0</v>
      </c>
      <c r="H127" s="9">
        <f>SUMIFS('2013Figures'!$J:$J,'2013Figures'!$C:$C,$A127,'2013Figures'!$H:$H,$B127,'2013Figures'!$I:$I,$C127,'2013Figures'!$B:$B,"CyToBroker",'2013Figures'!$G:$G,"P1",'2013Figures'!$E:$E,$B$1)</f>
        <v>0</v>
      </c>
      <c r="L127" s="42">
        <f>SUMIFS('2012Figures'!$J:$J,'2012Figures'!$C:$C,$A127,'2012Figures'!$H:$H,$B127,'2012Figures'!$I:$I,$C127,'2012Figures'!$E:$E,$B$1)</f>
        <v>0</v>
      </c>
      <c r="M127" s="52">
        <f>SUMIFS('2012Figures'!$J:$J,'2012Figures'!$C:$C,$A127,'2012Figures'!$H:$H,$B127,'2012Figures'!$I:$I,$C127,'2012Figures'!$B:$B,"BrokerToCy",'2012Figures'!$G:$G,"E1",'2012Figures'!$E:$E,$B$1)</f>
        <v>0</v>
      </c>
      <c r="N127" s="52">
        <f>SUMIFS('2012Figures'!$J:$J,'2012Figures'!$C:$C,$A127,'2012Figures'!$H:$H,$B127,'2012Figures'!$I:$I,$C127,'2012Figures'!$B:$B,"BrokerToCy",'2012Figures'!$G:$G,"P1",'2012Figures'!$E:$E,$B$1)</f>
        <v>0</v>
      </c>
      <c r="O127" s="52">
        <f>SUMIFS('2012Figures'!$J:$J,'2012Figures'!$C:$C,$A127,'2012Figures'!$H:$H,$B127,'2012Figures'!$I:$I,$C127,'2012Figures'!$B:$B,"CyToBroker",'2012Figures'!$G:$G,"E1",'2012Figures'!$E:$E,$B$1)</f>
        <v>0</v>
      </c>
      <c r="P127" s="52">
        <f>SUMIFS('2012Figures'!$J:$J,'2012Figures'!$C:$C,$A127,'2012Figures'!$H:$H,$B127,'2012Figures'!$I:$I,$C127,'2012Figures'!$B:$B,"CyToBroker",'2012Figures'!$G:$G,"P1",'2012Figures'!$E:$E,$B$1)</f>
        <v>0</v>
      </c>
      <c r="R127" s="46" t="str">
        <f t="shared" si="37"/>
        <v/>
      </c>
      <c r="S127" s="46" t="str">
        <f t="shared" si="37"/>
        <v/>
      </c>
      <c r="T127" s="46" t="str">
        <f t="shared" si="37"/>
        <v/>
      </c>
      <c r="U127" s="46" t="str">
        <f t="shared" si="37"/>
        <v/>
      </c>
      <c r="V127" s="46" t="str">
        <f t="shared" si="37"/>
        <v/>
      </c>
    </row>
    <row r="128" spans="1:22" x14ac:dyDescent="0.2">
      <c r="A128" s="1">
        <v>104</v>
      </c>
      <c r="B128" s="1" t="s">
        <v>98</v>
      </c>
      <c r="C128" s="8">
        <v>6</v>
      </c>
      <c r="D128" s="29">
        <f>SUMIFS('2013Figures'!$J:$J,'2013Figures'!$C:$C,$A128,'2013Figures'!$H:$H,$B128,'2013Figures'!$I:$I,$C128,'2013Figures'!$E:$E,$B$1)</f>
        <v>0</v>
      </c>
      <c r="E128" s="9">
        <f>SUMIFS('2013Figures'!$J:$J,'2013Figures'!$C:$C,$A128,'2013Figures'!$H:$H,$B128,'2013Figures'!$I:$I,$C128,'2013Figures'!$B:$B,"BrokerToCy",'2013Figures'!$G:$G,"E1",'2013Figures'!$E:$E,$B$1)</f>
        <v>0</v>
      </c>
      <c r="F128" s="9">
        <f>SUMIFS('2013Figures'!$J:$J,'2013Figures'!$C:$C,$A128,'2013Figures'!$H:$H,$B128,'2013Figures'!$I:$I,$C128,'2013Figures'!$B:$B,"BrokerToCy",'2013Figures'!$G:$G,"P1",'2013Figures'!$E:$E,$B$1)</f>
        <v>0</v>
      </c>
      <c r="G128" s="9">
        <f>SUMIFS('2013Figures'!$J:$J,'2013Figures'!$C:$C,$A128,'2013Figures'!$H:$H,$B128,'2013Figures'!$I:$I,$C128,'2013Figures'!$B:$B,"CyToBroker",'2013Figures'!$G:$G,"E1",'2013Figures'!$E:$E,$B$1)</f>
        <v>0</v>
      </c>
      <c r="H128" s="9">
        <f>SUMIFS('2013Figures'!$J:$J,'2013Figures'!$C:$C,$A128,'2013Figures'!$H:$H,$B128,'2013Figures'!$I:$I,$C128,'2013Figures'!$B:$B,"CyToBroker",'2013Figures'!$G:$G,"P1",'2013Figures'!$E:$E,$B$1)</f>
        <v>0</v>
      </c>
      <c r="J128" s="8">
        <v>201501</v>
      </c>
      <c r="L128" s="42">
        <f>SUMIFS('2012Figures'!$J:$J,'2012Figures'!$C:$C,$A128,'2012Figures'!$H:$H,$B128,'2012Figures'!$I:$I,$C128,'2012Figures'!$E:$E,$B$1)</f>
        <v>0</v>
      </c>
      <c r="M128" s="52">
        <f>SUMIFS('2012Figures'!$J:$J,'2012Figures'!$C:$C,$A128,'2012Figures'!$H:$H,$B128,'2012Figures'!$I:$I,$C128,'2012Figures'!$B:$B,"BrokerToCy",'2012Figures'!$G:$G,"E1",'2012Figures'!$E:$E,$B$1)</f>
        <v>0</v>
      </c>
      <c r="N128" s="52">
        <f>SUMIFS('2012Figures'!$J:$J,'2012Figures'!$C:$C,$A128,'2012Figures'!$H:$H,$B128,'2012Figures'!$I:$I,$C128,'2012Figures'!$B:$B,"BrokerToCy",'2012Figures'!$G:$G,"P1",'2012Figures'!$E:$E,$B$1)</f>
        <v>0</v>
      </c>
      <c r="O128" s="52">
        <f>SUMIFS('2012Figures'!$J:$J,'2012Figures'!$C:$C,$A128,'2012Figures'!$H:$H,$B128,'2012Figures'!$I:$I,$C128,'2012Figures'!$B:$B,"CyToBroker",'2012Figures'!$G:$G,"E1",'2012Figures'!$E:$E,$B$1)</f>
        <v>0</v>
      </c>
      <c r="P128" s="52">
        <f>SUMIFS('2012Figures'!$J:$J,'2012Figures'!$C:$C,$A128,'2012Figures'!$H:$H,$B128,'2012Figures'!$I:$I,$C128,'2012Figures'!$B:$B,"CyToBroker",'2012Figures'!$G:$G,"P1",'2012Figures'!$E:$E,$B$1)</f>
        <v>0</v>
      </c>
      <c r="R128" s="46" t="str">
        <f t="shared" si="37"/>
        <v/>
      </c>
      <c r="S128" s="46" t="str">
        <f t="shared" si="37"/>
        <v/>
      </c>
      <c r="T128" s="46" t="str">
        <f t="shared" si="37"/>
        <v/>
      </c>
      <c r="U128" s="46" t="str">
        <f t="shared" si="37"/>
        <v/>
      </c>
      <c r="V128" s="46" t="str">
        <f t="shared" si="37"/>
        <v/>
      </c>
    </row>
    <row r="129" spans="1:22" x14ac:dyDescent="0.2">
      <c r="A129" s="1">
        <v>104</v>
      </c>
      <c r="B129" s="1" t="s">
        <v>98</v>
      </c>
      <c r="C129" s="8">
        <v>5</v>
      </c>
      <c r="D129" s="29">
        <f>SUMIFS('2013Figures'!$J:$J,'2013Figures'!$C:$C,$A129,'2013Figures'!$H:$H,$B129,'2013Figures'!$I:$I,$C129,'2013Figures'!$E:$E,$B$1)</f>
        <v>0</v>
      </c>
      <c r="E129" s="9">
        <f>SUMIFS('2013Figures'!$J:$J,'2013Figures'!$C:$C,$A129,'2013Figures'!$H:$H,$B129,'2013Figures'!$I:$I,$C129,'2013Figures'!$B:$B,"BrokerToCy",'2013Figures'!$G:$G,"E1",'2013Figures'!$E:$E,$B$1)</f>
        <v>0</v>
      </c>
      <c r="F129" s="9">
        <f>SUMIFS('2013Figures'!$J:$J,'2013Figures'!$C:$C,$A129,'2013Figures'!$H:$H,$B129,'2013Figures'!$I:$I,$C129,'2013Figures'!$B:$B,"BrokerToCy",'2013Figures'!$G:$G,"P1",'2013Figures'!$E:$E,$B$1)</f>
        <v>0</v>
      </c>
      <c r="G129" s="9">
        <f>SUMIFS('2013Figures'!$J:$J,'2013Figures'!$C:$C,$A129,'2013Figures'!$H:$H,$B129,'2013Figures'!$I:$I,$C129,'2013Figures'!$B:$B,"CyToBroker",'2013Figures'!$G:$G,"E1",'2013Figures'!$E:$E,$B$1)</f>
        <v>0</v>
      </c>
      <c r="H129" s="9">
        <f>SUMIFS('2013Figures'!$J:$J,'2013Figures'!$C:$C,$A129,'2013Figures'!$H:$H,$B129,'2013Figures'!$I:$I,$C129,'2013Figures'!$B:$B,"CyToBroker",'2013Figures'!$G:$G,"P1",'2013Figures'!$E:$E,$B$1)</f>
        <v>0</v>
      </c>
      <c r="J129" s="8">
        <v>201401</v>
      </c>
      <c r="L129" s="42">
        <f>SUMIFS('2012Figures'!$J:$J,'2012Figures'!$C:$C,$A129,'2012Figures'!$H:$H,$B129,'2012Figures'!$I:$I,$C129,'2012Figures'!$E:$E,$B$1)</f>
        <v>0</v>
      </c>
      <c r="M129" s="52">
        <f>SUMIFS('2012Figures'!$J:$J,'2012Figures'!$C:$C,$A129,'2012Figures'!$H:$H,$B129,'2012Figures'!$I:$I,$C129,'2012Figures'!$B:$B,"BrokerToCy",'2012Figures'!$G:$G,"E1",'2012Figures'!$E:$E,$B$1)</f>
        <v>0</v>
      </c>
      <c r="N129" s="52">
        <f>SUMIFS('2012Figures'!$J:$J,'2012Figures'!$C:$C,$A129,'2012Figures'!$H:$H,$B129,'2012Figures'!$I:$I,$C129,'2012Figures'!$B:$B,"BrokerToCy",'2012Figures'!$G:$G,"P1",'2012Figures'!$E:$E,$B$1)</f>
        <v>0</v>
      </c>
      <c r="O129" s="52">
        <f>SUMIFS('2012Figures'!$J:$J,'2012Figures'!$C:$C,$A129,'2012Figures'!$H:$H,$B129,'2012Figures'!$I:$I,$C129,'2012Figures'!$B:$B,"CyToBroker",'2012Figures'!$G:$G,"E1",'2012Figures'!$E:$E,$B$1)</f>
        <v>0</v>
      </c>
      <c r="P129" s="52">
        <f>SUMIFS('2012Figures'!$J:$J,'2012Figures'!$C:$C,$A129,'2012Figures'!$H:$H,$B129,'2012Figures'!$I:$I,$C129,'2012Figures'!$B:$B,"CyToBroker",'2012Figures'!$G:$G,"P1",'2012Figures'!$E:$E,$B$1)</f>
        <v>0</v>
      </c>
      <c r="R129" s="46" t="str">
        <f t="shared" si="37"/>
        <v/>
      </c>
      <c r="S129" s="46" t="str">
        <f t="shared" si="37"/>
        <v/>
      </c>
      <c r="T129" s="46" t="str">
        <f t="shared" si="37"/>
        <v/>
      </c>
      <c r="U129" s="46" t="str">
        <f t="shared" si="37"/>
        <v/>
      </c>
      <c r="V129" s="46" t="str">
        <f t="shared" si="37"/>
        <v/>
      </c>
    </row>
    <row r="130" spans="1:22" x14ac:dyDescent="0.2">
      <c r="A130" s="1">
        <v>104</v>
      </c>
      <c r="B130" s="1" t="s">
        <v>98</v>
      </c>
      <c r="C130" s="8">
        <v>4</v>
      </c>
      <c r="D130" s="29">
        <f>SUMIFS('2013Figures'!$J:$J,'2013Figures'!$C:$C,$A130,'2013Figures'!$H:$H,$B130,'2013Figures'!$I:$I,$C130,'2013Figures'!$E:$E,$B$1)</f>
        <v>0</v>
      </c>
      <c r="E130" s="9">
        <f>SUMIFS('2013Figures'!$J:$J,'2013Figures'!$C:$C,$A130,'2013Figures'!$H:$H,$B130,'2013Figures'!$I:$I,$C130,'2013Figures'!$B:$B,"BrokerToCy",'2013Figures'!$G:$G,"E1",'2013Figures'!$E:$E,$B$1)</f>
        <v>0</v>
      </c>
      <c r="F130" s="9">
        <f>SUMIFS('2013Figures'!$J:$J,'2013Figures'!$C:$C,$A130,'2013Figures'!$H:$H,$B130,'2013Figures'!$I:$I,$C130,'2013Figures'!$B:$B,"BrokerToCy",'2013Figures'!$G:$G,"P1",'2013Figures'!$E:$E,$B$1)</f>
        <v>0</v>
      </c>
      <c r="G130" s="9">
        <f>SUMIFS('2013Figures'!$J:$J,'2013Figures'!$C:$C,$A130,'2013Figures'!$H:$H,$B130,'2013Figures'!$I:$I,$C130,'2013Figures'!$B:$B,"CyToBroker",'2013Figures'!$G:$G,"E1",'2013Figures'!$E:$E,$B$1)</f>
        <v>0</v>
      </c>
      <c r="H130" s="9">
        <f>SUMIFS('2013Figures'!$J:$J,'2013Figures'!$C:$C,$A130,'2013Figures'!$H:$H,$B130,'2013Figures'!$I:$I,$C130,'2013Figures'!$B:$B,"CyToBroker",'2013Figures'!$G:$G,"P1",'2013Figures'!$E:$E,$B$1)</f>
        <v>0</v>
      </c>
      <c r="I130" s="30"/>
      <c r="J130" s="31">
        <v>201301</v>
      </c>
      <c r="K130" s="30"/>
      <c r="L130" s="42">
        <f>SUMIFS('2012Figures'!$J:$J,'2012Figures'!$C:$C,$A130,'2012Figures'!$H:$H,$B130,'2012Figures'!$I:$I,$C130,'2012Figures'!$E:$E,$B$1)</f>
        <v>0</v>
      </c>
      <c r="M130" s="52">
        <f>SUMIFS('2012Figures'!$J:$J,'2012Figures'!$C:$C,$A130,'2012Figures'!$H:$H,$B130,'2012Figures'!$I:$I,$C130,'2012Figures'!$B:$B,"BrokerToCy",'2012Figures'!$G:$G,"E1",'2012Figures'!$E:$E,$B$1)</f>
        <v>0</v>
      </c>
      <c r="N130" s="52">
        <f>SUMIFS('2012Figures'!$J:$J,'2012Figures'!$C:$C,$A130,'2012Figures'!$H:$H,$B130,'2012Figures'!$I:$I,$C130,'2012Figures'!$B:$B,"BrokerToCy",'2012Figures'!$G:$G,"P1",'2012Figures'!$E:$E,$B$1)</f>
        <v>0</v>
      </c>
      <c r="O130" s="52">
        <f>SUMIFS('2012Figures'!$J:$J,'2012Figures'!$C:$C,$A130,'2012Figures'!$H:$H,$B130,'2012Figures'!$I:$I,$C130,'2012Figures'!$B:$B,"CyToBroker",'2012Figures'!$G:$G,"E1",'2012Figures'!$E:$E,$B$1)</f>
        <v>0</v>
      </c>
      <c r="P130" s="52">
        <f>SUMIFS('2012Figures'!$J:$J,'2012Figures'!$C:$C,$A130,'2012Figures'!$H:$H,$B130,'2012Figures'!$I:$I,$C130,'2012Figures'!$B:$B,"CyToBroker",'2012Figures'!$G:$G,"P1",'2012Figures'!$E:$E,$B$1)</f>
        <v>0</v>
      </c>
      <c r="Q130" s="30"/>
      <c r="R130" s="46" t="str">
        <f t="shared" si="37"/>
        <v/>
      </c>
      <c r="S130" s="46" t="str">
        <f t="shared" si="37"/>
        <v/>
      </c>
      <c r="T130" s="46" t="str">
        <f t="shared" si="37"/>
        <v/>
      </c>
      <c r="U130" s="46" t="str">
        <f t="shared" si="37"/>
        <v/>
      </c>
      <c r="V130" s="46" t="str">
        <f t="shared" si="37"/>
        <v/>
      </c>
    </row>
    <row r="131" spans="1:22" x14ac:dyDescent="0.2">
      <c r="A131" s="1">
        <v>104</v>
      </c>
      <c r="B131" s="1" t="s">
        <v>98</v>
      </c>
      <c r="C131" s="8">
        <v>3</v>
      </c>
      <c r="D131" s="29">
        <f>SUMIFS('2013Figures'!$J:$J,'2013Figures'!$C:$C,$A131,'2013Figures'!$H:$H,$B131,'2013Figures'!$I:$I,$C131,'2013Figures'!$E:$E,$B$1)</f>
        <v>0</v>
      </c>
      <c r="E131" s="9">
        <f>SUMIFS('2013Figures'!$J:$J,'2013Figures'!$C:$C,$A131,'2013Figures'!$H:$H,$B131,'2013Figures'!$I:$I,$C131,'2013Figures'!$B:$B,"BrokerToCy",'2013Figures'!$G:$G,"E1",'2013Figures'!$E:$E,$B$1)</f>
        <v>0</v>
      </c>
      <c r="F131" s="9">
        <f>SUMIFS('2013Figures'!$J:$J,'2013Figures'!$C:$C,$A131,'2013Figures'!$H:$H,$B131,'2013Figures'!$I:$I,$C131,'2013Figures'!$B:$B,"BrokerToCy",'2013Figures'!$G:$G,"P1",'2013Figures'!$E:$E,$B$1)</f>
        <v>0</v>
      </c>
      <c r="G131" s="9">
        <f>SUMIFS('2013Figures'!$J:$J,'2013Figures'!$C:$C,$A131,'2013Figures'!$H:$H,$B131,'2013Figures'!$I:$I,$C131,'2013Figures'!$B:$B,"CyToBroker",'2013Figures'!$G:$G,"E1",'2013Figures'!$E:$E,$B$1)</f>
        <v>0</v>
      </c>
      <c r="H131" s="9">
        <f>SUMIFS('2013Figures'!$J:$J,'2013Figures'!$C:$C,$A131,'2013Figures'!$H:$H,$B131,'2013Figures'!$I:$I,$C131,'2013Figures'!$B:$B,"CyToBroker",'2013Figures'!$G:$G,"P1",'2013Figures'!$E:$E,$B$1)</f>
        <v>0</v>
      </c>
      <c r="J131" s="8">
        <v>201201</v>
      </c>
      <c r="L131" s="42">
        <f>SUMIFS('2012Figures'!$J:$J,'2012Figures'!$C:$C,$A131,'2012Figures'!$H:$H,$B131,'2012Figures'!$I:$I,$C131,'2012Figures'!$E:$E,$B$1)</f>
        <v>0</v>
      </c>
      <c r="M131" s="52">
        <f>SUMIFS('2012Figures'!$J:$J,'2012Figures'!$C:$C,$A131,'2012Figures'!$H:$H,$B131,'2012Figures'!$I:$I,$C131,'2012Figures'!$B:$B,"BrokerToCy",'2012Figures'!$G:$G,"E1",'2012Figures'!$E:$E,$B$1)</f>
        <v>0</v>
      </c>
      <c r="N131" s="52">
        <f>SUMIFS('2012Figures'!$J:$J,'2012Figures'!$C:$C,$A131,'2012Figures'!$H:$H,$B131,'2012Figures'!$I:$I,$C131,'2012Figures'!$B:$B,"BrokerToCy",'2012Figures'!$G:$G,"P1",'2012Figures'!$E:$E,$B$1)</f>
        <v>0</v>
      </c>
      <c r="O131" s="52">
        <f>SUMIFS('2012Figures'!$J:$J,'2012Figures'!$C:$C,$A131,'2012Figures'!$H:$H,$B131,'2012Figures'!$I:$I,$C131,'2012Figures'!$B:$B,"CyToBroker",'2012Figures'!$G:$G,"E1",'2012Figures'!$E:$E,$B$1)</f>
        <v>0</v>
      </c>
      <c r="P131" s="52">
        <f>SUMIFS('2012Figures'!$J:$J,'2012Figures'!$C:$C,$A131,'2012Figures'!$H:$H,$B131,'2012Figures'!$I:$I,$C131,'2012Figures'!$B:$B,"CyToBroker",'2012Figures'!$G:$G,"P1",'2012Figures'!$E:$E,$B$1)</f>
        <v>0</v>
      </c>
      <c r="R131" s="46" t="str">
        <f t="shared" si="37"/>
        <v/>
      </c>
      <c r="S131" s="46" t="str">
        <f t="shared" si="37"/>
        <v/>
      </c>
      <c r="T131" s="46" t="str">
        <f t="shared" si="37"/>
        <v/>
      </c>
      <c r="U131" s="46" t="str">
        <f t="shared" si="37"/>
        <v/>
      </c>
      <c r="V131" s="46" t="str">
        <f t="shared" si="37"/>
        <v/>
      </c>
    </row>
    <row r="132" spans="1:22" x14ac:dyDescent="0.2">
      <c r="A132" s="1">
        <v>104</v>
      </c>
      <c r="B132" s="1" t="s">
        <v>98</v>
      </c>
      <c r="C132" s="8">
        <v>2</v>
      </c>
      <c r="D132" s="29">
        <f>SUMIFS('2013Figures'!$J:$J,'2013Figures'!$C:$C,$A132,'2013Figures'!$H:$H,$B132,'2013Figures'!$I:$I,$C132,'2013Figures'!$E:$E,$B$1)</f>
        <v>0</v>
      </c>
      <c r="E132" s="9">
        <f>SUMIFS('2013Figures'!$J:$J,'2013Figures'!$C:$C,$A132,'2013Figures'!$H:$H,$B132,'2013Figures'!$I:$I,$C132,'2013Figures'!$B:$B,"BrokerToCy",'2013Figures'!$G:$G,"E1",'2013Figures'!$E:$E,$B$1)</f>
        <v>0</v>
      </c>
      <c r="F132" s="9">
        <f>SUMIFS('2013Figures'!$J:$J,'2013Figures'!$C:$C,$A132,'2013Figures'!$H:$H,$B132,'2013Figures'!$I:$I,$C132,'2013Figures'!$B:$B,"BrokerToCy",'2013Figures'!$G:$G,"P1",'2013Figures'!$E:$E,$B$1)</f>
        <v>0</v>
      </c>
      <c r="G132" s="9">
        <f>SUMIFS('2013Figures'!$J:$J,'2013Figures'!$C:$C,$A132,'2013Figures'!$H:$H,$B132,'2013Figures'!$I:$I,$C132,'2013Figures'!$B:$B,"CyToBroker",'2013Figures'!$G:$G,"E1",'2013Figures'!$E:$E,$B$1)</f>
        <v>0</v>
      </c>
      <c r="H132" s="9">
        <f>SUMIFS('2013Figures'!$J:$J,'2013Figures'!$C:$C,$A132,'2013Figures'!$H:$H,$B132,'2013Figures'!$I:$I,$C132,'2013Figures'!$B:$B,"CyToBroker",'2013Figures'!$G:$G,"P1",'2013Figures'!$E:$E,$B$1)</f>
        <v>0</v>
      </c>
      <c r="J132" s="8">
        <v>201101</v>
      </c>
      <c r="L132" s="42">
        <f>SUMIFS('2012Figures'!$J:$J,'2012Figures'!$C:$C,$A132,'2012Figures'!$H:$H,$B132,'2012Figures'!$I:$I,$C132,'2012Figures'!$E:$E,$B$1)</f>
        <v>0</v>
      </c>
      <c r="M132" s="52">
        <f>SUMIFS('2012Figures'!$J:$J,'2012Figures'!$C:$C,$A132,'2012Figures'!$H:$H,$B132,'2012Figures'!$I:$I,$C132,'2012Figures'!$B:$B,"BrokerToCy",'2012Figures'!$G:$G,"E1",'2012Figures'!$E:$E,$B$1)</f>
        <v>0</v>
      </c>
      <c r="N132" s="52">
        <f>SUMIFS('2012Figures'!$J:$J,'2012Figures'!$C:$C,$A132,'2012Figures'!$H:$H,$B132,'2012Figures'!$I:$I,$C132,'2012Figures'!$B:$B,"BrokerToCy",'2012Figures'!$G:$G,"P1",'2012Figures'!$E:$E,$B$1)</f>
        <v>0</v>
      </c>
      <c r="O132" s="52">
        <f>SUMIFS('2012Figures'!$J:$J,'2012Figures'!$C:$C,$A132,'2012Figures'!$H:$H,$B132,'2012Figures'!$I:$I,$C132,'2012Figures'!$B:$B,"CyToBroker",'2012Figures'!$G:$G,"E1",'2012Figures'!$E:$E,$B$1)</f>
        <v>0</v>
      </c>
      <c r="P132" s="52">
        <f>SUMIFS('2012Figures'!$J:$J,'2012Figures'!$C:$C,$A132,'2012Figures'!$H:$H,$B132,'2012Figures'!$I:$I,$C132,'2012Figures'!$B:$B,"CyToBroker",'2012Figures'!$G:$G,"P1",'2012Figures'!$E:$E,$B$1)</f>
        <v>0</v>
      </c>
      <c r="R132" s="46" t="str">
        <f t="shared" si="37"/>
        <v/>
      </c>
      <c r="S132" s="46" t="str">
        <f t="shared" si="37"/>
        <v/>
      </c>
      <c r="T132" s="46" t="str">
        <f t="shared" si="37"/>
        <v/>
      </c>
      <c r="U132" s="46" t="str">
        <f t="shared" si="37"/>
        <v/>
      </c>
      <c r="V132" s="46" t="str">
        <f t="shared" si="37"/>
        <v/>
      </c>
    </row>
    <row r="133" spans="1:22" x14ac:dyDescent="0.2">
      <c r="A133" s="1">
        <v>104</v>
      </c>
      <c r="B133" s="1" t="s">
        <v>98</v>
      </c>
      <c r="C133" s="8">
        <v>1</v>
      </c>
      <c r="D133" s="29">
        <f>SUMIFS('2013Figures'!$J:$J,'2013Figures'!$C:$C,$A133,'2013Figures'!$H:$H,$B133,'2013Figures'!$I:$I,$C133,'2013Figures'!$E:$E,$B$1)</f>
        <v>0</v>
      </c>
      <c r="E133" s="9">
        <f>SUMIFS('2013Figures'!$J:$J,'2013Figures'!$C:$C,$A133,'2013Figures'!$H:$H,$B133,'2013Figures'!$I:$I,$C133,'2013Figures'!$B:$B,"BrokerToCy",'2013Figures'!$G:$G,"E1",'2013Figures'!$E:$E,$B$1)</f>
        <v>0</v>
      </c>
      <c r="F133" s="9">
        <f>SUMIFS('2013Figures'!$J:$J,'2013Figures'!$C:$C,$A133,'2013Figures'!$H:$H,$B133,'2013Figures'!$I:$I,$C133,'2013Figures'!$B:$B,"BrokerToCy",'2013Figures'!$G:$G,"P1",'2013Figures'!$E:$E,$B$1)</f>
        <v>0</v>
      </c>
      <c r="G133" s="9">
        <f>SUMIFS('2013Figures'!$J:$J,'2013Figures'!$C:$C,$A133,'2013Figures'!$H:$H,$B133,'2013Figures'!$I:$I,$C133,'2013Figures'!$B:$B,"CyToBroker",'2013Figures'!$G:$G,"E1",'2013Figures'!$E:$E,$B$1)</f>
        <v>0</v>
      </c>
      <c r="H133" s="9">
        <f>SUMIFS('2013Figures'!$J:$J,'2013Figures'!$C:$C,$A133,'2013Figures'!$H:$H,$B133,'2013Figures'!$I:$I,$C133,'2013Figures'!$B:$B,"CyToBroker",'2013Figures'!$G:$G,"P1",'2013Figures'!$E:$E,$B$1)</f>
        <v>0</v>
      </c>
      <c r="J133" s="8">
        <v>201001</v>
      </c>
      <c r="L133" s="42">
        <f>SUMIFS('2012Figures'!$J:$J,'2012Figures'!$C:$C,$A133,'2012Figures'!$H:$H,$B133,'2012Figures'!$I:$I,$C133,'2012Figures'!$E:$E,$B$1)</f>
        <v>0</v>
      </c>
      <c r="M133" s="52">
        <f>SUMIFS('2012Figures'!$J:$J,'2012Figures'!$C:$C,$A133,'2012Figures'!$H:$H,$B133,'2012Figures'!$I:$I,$C133,'2012Figures'!$B:$B,"BrokerToCy",'2012Figures'!$G:$G,"E1",'2012Figures'!$E:$E,$B$1)</f>
        <v>0</v>
      </c>
      <c r="N133" s="52">
        <f>SUMIFS('2012Figures'!$J:$J,'2012Figures'!$C:$C,$A133,'2012Figures'!$H:$H,$B133,'2012Figures'!$I:$I,$C133,'2012Figures'!$B:$B,"BrokerToCy",'2012Figures'!$G:$G,"P1",'2012Figures'!$E:$E,$B$1)</f>
        <v>0</v>
      </c>
      <c r="O133" s="52">
        <f>SUMIFS('2012Figures'!$J:$J,'2012Figures'!$C:$C,$A133,'2012Figures'!$H:$H,$B133,'2012Figures'!$I:$I,$C133,'2012Figures'!$B:$B,"CyToBroker",'2012Figures'!$G:$G,"E1",'2012Figures'!$E:$E,$B$1)</f>
        <v>0</v>
      </c>
      <c r="P133" s="52">
        <f>SUMIFS('2012Figures'!$J:$J,'2012Figures'!$C:$C,$A133,'2012Figures'!$H:$H,$B133,'2012Figures'!$I:$I,$C133,'2012Figures'!$B:$B,"CyToBroker",'2012Figures'!$G:$G,"P1",'2012Figures'!$E:$E,$B$1)</f>
        <v>0</v>
      </c>
      <c r="R133" s="46" t="str">
        <f t="shared" si="37"/>
        <v/>
      </c>
      <c r="S133" s="46" t="str">
        <f t="shared" si="37"/>
        <v/>
      </c>
      <c r="T133" s="46" t="str">
        <f t="shared" si="37"/>
        <v/>
      </c>
      <c r="U133" s="46" t="str">
        <f t="shared" si="37"/>
        <v/>
      </c>
      <c r="V133" s="46" t="str">
        <f t="shared" si="37"/>
        <v/>
      </c>
    </row>
    <row r="134" spans="1:22" x14ac:dyDescent="0.2">
      <c r="A134" s="1">
        <v>104</v>
      </c>
      <c r="B134" s="1" t="s">
        <v>98</v>
      </c>
      <c r="D134" s="29">
        <f>SUMIFS('2013Figures'!$J:$J,'2013Figures'!$C:$C,$A134,'2013Figures'!$H:$H,$B134,'2013Figures'!$I:$I,"",'2013Figures'!$E:$E,$B$1)</f>
        <v>0</v>
      </c>
      <c r="E134" s="9">
        <f>SUMIFS('2013Figures'!$J:$J,'2013Figures'!$C:$C,$A134,'2013Figures'!$H:$H,$B134,'2013Figures'!$I:$I,"",'2013Figures'!$B:$B,"BrokerToCy",'2013Figures'!$G:$G,"E1",'2013Figures'!$E:$E,$B$1)</f>
        <v>0</v>
      </c>
      <c r="F134" s="9">
        <f>SUMIFS('2013Figures'!$J:$J,'2013Figures'!$C:$C,$A134,'2013Figures'!$H:$H,$B134,'2013Figures'!$I:$I,"",'2013Figures'!$B:$B,"BrokerToCy",'2013Figures'!$G:$G,"P1",'2013Figures'!$E:$E,$B$1)</f>
        <v>0</v>
      </c>
      <c r="G134" s="9">
        <f>SUMIFS('2013Figures'!$J:$J,'2013Figures'!$C:$C,$A134,'2013Figures'!$H:$H,$B134,'2013Figures'!$I:$I,"",'2013Figures'!$B:$B,"CyToBroker",'2013Figures'!$G:$G,"E1",'2013Figures'!$E:$E,$B$1)</f>
        <v>0</v>
      </c>
      <c r="H134" s="9">
        <f>SUMIFS('2013Figures'!$J:$J,'2013Figures'!$C:$C,$A134,'2013Figures'!$H:$H,$B134,'2013Figures'!$I:$I,"",'2013Figures'!$B:$B,"CyToBroker",'2013Figures'!$G:$G,"P1",'2013Figures'!$E:$E,$B$1)</f>
        <v>0</v>
      </c>
      <c r="J134" s="8" t="s">
        <v>131</v>
      </c>
      <c r="L134" s="42">
        <f>SUMIFS('2012Figures'!$J:$J,'2012Figures'!$C:$C,$A134,'2012Figures'!$H:$H,$B134,'2012Figures'!$I:$I,"",'2012Figures'!$E:$E,$B$1)</f>
        <v>0</v>
      </c>
      <c r="M134" s="52">
        <f>SUMIFS('2012Figures'!$J:$J,'2012Figures'!$C:$C,$A134,'2012Figures'!$H:$H,$B134,'2012Figures'!$I:$I,"",'2012Figures'!$B:$B,"BrokerToCy",'2012Figures'!$G:$G,"E1",'2012Figures'!$E:$E,$B$1)</f>
        <v>0</v>
      </c>
      <c r="N134" s="52">
        <f>SUMIFS('2012Figures'!$J:$J,'2012Figures'!$C:$C,$A134,'2012Figures'!$H:$H,$B134,'2012Figures'!$I:$I,"",'2012Figures'!$B:$B,"BrokerToCy",'2012Figures'!$G:$G,"P1",'2012Figures'!$E:$E,$B$1)</f>
        <v>0</v>
      </c>
      <c r="O134" s="52">
        <f>SUMIFS('2012Figures'!$J:$J,'2012Figures'!$C:$C,$A134,'2012Figures'!$H:$H,$B134,'2012Figures'!$I:$I,"",'2012Figures'!$B:$B,"CyToBroker",'2012Figures'!$G:$G,"E1",'2012Figures'!$E:$E,$B$1)</f>
        <v>0</v>
      </c>
      <c r="P134" s="52">
        <f>SUMIFS('2012Figures'!$J:$J,'2012Figures'!$C:$C,$A134,'2012Figures'!$H:$H,$B134,'2012Figures'!$I:$I,"",'2012Figures'!$B:$B,"CyToBroker",'2012Figures'!$G:$G,"P1",'2012Figures'!$E:$E,$B$1)</f>
        <v>0</v>
      </c>
      <c r="R134" s="46" t="str">
        <f t="shared" si="37"/>
        <v/>
      </c>
      <c r="S134" s="46" t="str">
        <f t="shared" si="37"/>
        <v/>
      </c>
      <c r="T134" s="46" t="str">
        <f t="shared" si="37"/>
        <v/>
      </c>
      <c r="U134" s="46" t="str">
        <f t="shared" si="37"/>
        <v/>
      </c>
      <c r="V134" s="46" t="str">
        <f t="shared" si="37"/>
        <v/>
      </c>
    </row>
    <row r="135" spans="1:22" x14ac:dyDescent="0.2">
      <c r="A135" s="21"/>
      <c r="B135" s="21" t="s">
        <v>92</v>
      </c>
      <c r="C135" s="22"/>
      <c r="D135" s="23">
        <f>SUM(E135:H135)</f>
        <v>0</v>
      </c>
      <c r="E135" s="23">
        <f>SUM(E61:E134)</f>
        <v>0</v>
      </c>
      <c r="F135" s="23">
        <f t="shared" ref="F135:H135" si="38">SUM(F61:F134)</f>
        <v>0</v>
      </c>
      <c r="G135" s="23">
        <f t="shared" si="38"/>
        <v>0</v>
      </c>
      <c r="H135" s="23">
        <f t="shared" si="38"/>
        <v>0</v>
      </c>
      <c r="I135" s="21"/>
      <c r="J135" s="22"/>
      <c r="K135" s="21"/>
      <c r="L135" s="43">
        <f>SUM(M135:P135)</f>
        <v>0</v>
      </c>
      <c r="M135" s="43">
        <f>SUM(M61:M134)</f>
        <v>0</v>
      </c>
      <c r="N135" s="43">
        <f t="shared" ref="N135:P135" si="39">SUM(N61:N134)</f>
        <v>0</v>
      </c>
      <c r="O135" s="43">
        <f t="shared" si="39"/>
        <v>0</v>
      </c>
      <c r="P135" s="43">
        <f t="shared" si="39"/>
        <v>0</v>
      </c>
      <c r="Q135" s="21"/>
      <c r="R135" s="21"/>
      <c r="S135" s="21"/>
      <c r="T135" s="21"/>
      <c r="U135" s="21"/>
      <c r="V135" s="21"/>
    </row>
    <row r="136" spans="1:22" x14ac:dyDescent="0.2">
      <c r="A136" s="28">
        <v>105</v>
      </c>
      <c r="B136" s="28" t="s">
        <v>60</v>
      </c>
      <c r="C136" s="17" t="s">
        <v>88</v>
      </c>
      <c r="D136" s="18">
        <f>SUMIFS('2013Figures'!$J:$J,'2013Figures'!$C:$C,$A136,'2013Figures'!$E:$E,$B$1)</f>
        <v>0</v>
      </c>
      <c r="E136" s="18">
        <f>SUMIFS('2013Figures'!$J:$J,'2013Figures'!$C:$C,$A136,'2013Figures'!$B:$B,"BrokerToCy",'2013Figures'!$G:$G,"E1",'2013Figures'!$E:$E,$B$1)</f>
        <v>0</v>
      </c>
      <c r="F136" s="18">
        <f>SUMIFS('2013Figures'!$J:$J,'2013Figures'!$C:$C,$A136,'2013Figures'!$B:$B,"BrokerToCy",'2013Figures'!$G:$G,"P1",'2013Figures'!$E:$E,$B$1)</f>
        <v>0</v>
      </c>
      <c r="G136" s="18">
        <f>SUMIFS('2013Figures'!$J:$J,'2013Figures'!$C:$C,$A136,'2013Figures'!$B:$B,"CyToBroker",'2013Figures'!$G:$G,"E1",'2013Figures'!$E:$E,$B$1)</f>
        <v>0</v>
      </c>
      <c r="H136" s="18">
        <f>SUMIFS('2013Figures'!$J:$J,'2013Figures'!$C:$C,$A136,'2013Figures'!$B:$B,"CyToBroker",'2013Figures'!$G:$G,"P1",'2013Figures'!$E:$E,$B$1)</f>
        <v>0</v>
      </c>
      <c r="I136" s="28"/>
      <c r="J136" s="17"/>
      <c r="K136" s="28"/>
      <c r="L136" s="50">
        <f>SUMIFS('2012Figures'!$J:$J,'2012Figures'!$C:$C,$A136,'2012Figures'!$E:$E,$B$1)</f>
        <v>0</v>
      </c>
      <c r="M136" s="50">
        <f>SUMIFS('2012Figures'!$J:$J,'2012Figures'!$C:$C,$A136,'2012Figures'!$B:$B,"BrokerToCy",'2012Figures'!$G:$G,"E1",'2012Figures'!$E:$E,$B$1)</f>
        <v>0</v>
      </c>
      <c r="N136" s="50">
        <f>SUMIFS('2012Figures'!$J:$J,'2012Figures'!$C:$C,$A136,'2012Figures'!$B:$B,"BrokerToCy",'2012Figures'!$G:$G,"P1",'2012Figures'!$E:$E,$B$1)</f>
        <v>0</v>
      </c>
      <c r="O136" s="50">
        <f>SUMIFS('2012Figures'!$J:$J,'2012Figures'!$C:$C,$A136,'2012Figures'!$B:$B,"CyToBroker",'2012Figures'!$G:$G,"E1",'2012Figures'!$E:$E,$B$1)</f>
        <v>0</v>
      </c>
      <c r="P136" s="50">
        <f>SUMIFS('2012Figures'!$J:$J,'2012Figures'!$C:$C,$A136,'2012Figures'!$B:$B,"CyToBroker",'2012Figures'!$G:$G,"P1",'2012Figures'!$E:$E,$B$1)</f>
        <v>0</v>
      </c>
      <c r="Q136" s="28"/>
      <c r="R136" s="46" t="str">
        <f t="shared" si="37"/>
        <v/>
      </c>
      <c r="S136" s="46" t="str">
        <f t="shared" si="37"/>
        <v/>
      </c>
      <c r="T136" s="46" t="str">
        <f t="shared" si="37"/>
        <v/>
      </c>
      <c r="U136" s="46" t="str">
        <f t="shared" si="37"/>
        <v/>
      </c>
      <c r="V136" s="46" t="str">
        <f t="shared" si="37"/>
        <v/>
      </c>
    </row>
    <row r="137" spans="1:22" x14ac:dyDescent="0.2">
      <c r="A137" s="1">
        <v>105</v>
      </c>
      <c r="B137" s="1" t="s">
        <v>60</v>
      </c>
      <c r="C137" s="8">
        <v>4</v>
      </c>
      <c r="D137" s="29">
        <f>SUMIFS('2013Figures'!$J:$J,'2013Figures'!$C:$C,$A137,'2013Figures'!$H:$H,$B137,'2013Figures'!$I:$I,$C137,'2013Figures'!$E:$E,$B$1)</f>
        <v>0</v>
      </c>
      <c r="E137" s="9">
        <f>SUMIFS('2013Figures'!$J:$J,'2013Figures'!$C:$C,$A137,'2013Figures'!$H:$H,$B137,'2013Figures'!$I:$I,$C137,'2013Figures'!$B:$B,"BrokerToCy",'2013Figures'!$G:$G,"E1",'2013Figures'!$E:$E,$B$1)</f>
        <v>0</v>
      </c>
      <c r="F137" s="9">
        <f>SUMIFS('2013Figures'!$J:$J,'2013Figures'!$C:$C,$A137,'2013Figures'!$H:$H,$B137,'2013Figures'!$I:$I,$C137,'2013Figures'!$B:$B,"BrokerToCy",'2013Figures'!$G:$G,"P1",'2013Figures'!$E:$E,$B$1)</f>
        <v>0</v>
      </c>
      <c r="G137" s="9">
        <f>SUMIFS('2013Figures'!$J:$J,'2013Figures'!$C:$C,$A137,'2013Figures'!$H:$H,$B137,'2013Figures'!$I:$I,$C137,'2013Figures'!$B:$B,"CyToBroker",'2013Figures'!$G:$G,"E1",'2013Figures'!$E:$E,$B$1)</f>
        <v>0</v>
      </c>
      <c r="H137" s="9">
        <f>SUMIFS('2013Figures'!$J:$J,'2013Figures'!$C:$C,$A137,'2013Figures'!$H:$H,$B137,'2013Figures'!$I:$I,$C137,'2013Figures'!$B:$B,"CyToBroker",'2013Figures'!$G:$G,"P1",'2013Figures'!$E:$E,$B$1)</f>
        <v>0</v>
      </c>
      <c r="J137" s="8" t="s">
        <v>146</v>
      </c>
      <c r="L137" s="42">
        <f>SUMIFS('2012Figures'!$J:$J,'2012Figures'!$C:$C,$A137,'2012Figures'!$H:$H,$B137,'2012Figures'!$I:$I,$C137,'2012Figures'!$E:$E,$B$1)</f>
        <v>0</v>
      </c>
      <c r="M137" s="52">
        <f>SUMIFS('2012Figures'!$J:$J,'2012Figures'!$C:$C,$A137,'2012Figures'!$H:$H,$B137,'2012Figures'!$I:$I,$C137,'2012Figures'!$B:$B,"BrokerToCy",'2012Figures'!$G:$G,"E1",'2012Figures'!$E:$E,$B$1)</f>
        <v>0</v>
      </c>
      <c r="N137" s="52">
        <f>SUMIFS('2012Figures'!$J:$J,'2012Figures'!$C:$C,$A137,'2012Figures'!$H:$H,$B137,'2012Figures'!$I:$I,$C137,'2012Figures'!$B:$B,"BrokerToCy",'2012Figures'!$G:$G,"P1",'2012Figures'!$E:$E,$B$1)</f>
        <v>0</v>
      </c>
      <c r="O137" s="52">
        <f>SUMIFS('2012Figures'!$J:$J,'2012Figures'!$C:$C,$A137,'2012Figures'!$H:$H,$B137,'2012Figures'!$I:$I,$C137,'2012Figures'!$B:$B,"CyToBroker",'2012Figures'!$G:$G,"E1",'2012Figures'!$E:$E,$B$1)</f>
        <v>0</v>
      </c>
      <c r="P137" s="52">
        <f>SUMIFS('2012Figures'!$J:$J,'2012Figures'!$C:$C,$A137,'2012Figures'!$H:$H,$B137,'2012Figures'!$I:$I,$C137,'2012Figures'!$B:$B,"CyToBroker",'2012Figures'!$G:$G,"P1",'2012Figures'!$E:$E,$B$1)</f>
        <v>0</v>
      </c>
      <c r="R137" s="46" t="str">
        <f t="shared" si="37"/>
        <v/>
      </c>
      <c r="S137" s="46" t="str">
        <f t="shared" si="37"/>
        <v/>
      </c>
      <c r="T137" s="46" t="str">
        <f t="shared" si="37"/>
        <v/>
      </c>
      <c r="U137" s="46" t="str">
        <f t="shared" si="37"/>
        <v/>
      </c>
      <c r="V137" s="46" t="str">
        <f t="shared" si="37"/>
        <v/>
      </c>
    </row>
    <row r="138" spans="1:22" x14ac:dyDescent="0.2">
      <c r="A138" s="1">
        <v>105</v>
      </c>
      <c r="B138" s="1" t="s">
        <v>60</v>
      </c>
      <c r="C138" s="8">
        <v>2</v>
      </c>
      <c r="D138" s="29">
        <f>SUMIFS('2013Figures'!$J:$J,'2013Figures'!$C:$C,$A138,'2013Figures'!$H:$H,$B138,'2013Figures'!$I:$I,$C138,'2013Figures'!$E:$E,$B$1)</f>
        <v>0</v>
      </c>
      <c r="E138" s="9">
        <f>SUMIFS('2013Figures'!$J:$J,'2013Figures'!$C:$C,$A138,'2013Figures'!$H:$H,$B138,'2013Figures'!$I:$I,$C138,'2013Figures'!$B:$B,"BrokerToCy",'2013Figures'!$G:$G,"E1",'2013Figures'!$E:$E,$B$1)</f>
        <v>0</v>
      </c>
      <c r="F138" s="9">
        <f>SUMIFS('2013Figures'!$J:$J,'2013Figures'!$C:$C,$A138,'2013Figures'!$H:$H,$B138,'2013Figures'!$I:$I,$C138,'2013Figures'!$B:$B,"BrokerToCy",'2013Figures'!$G:$G,"P1",'2013Figures'!$E:$E,$B$1)</f>
        <v>0</v>
      </c>
      <c r="G138" s="9">
        <f>SUMIFS('2013Figures'!$J:$J,'2013Figures'!$C:$C,$A138,'2013Figures'!$H:$H,$B138,'2013Figures'!$I:$I,$C138,'2013Figures'!$B:$B,"CyToBroker",'2013Figures'!$G:$G,"E1",'2013Figures'!$E:$E,$B$1)</f>
        <v>0</v>
      </c>
      <c r="H138" s="9">
        <f>SUMIFS('2013Figures'!$J:$J,'2013Figures'!$C:$C,$A138,'2013Figures'!$H:$H,$B138,'2013Figures'!$I:$I,$C138,'2013Figures'!$B:$B,"CyToBroker",'2013Figures'!$G:$G,"P1",'2013Figures'!$E:$E,$B$1)</f>
        <v>0</v>
      </c>
      <c r="J138" s="8">
        <v>201001</v>
      </c>
      <c r="L138" s="42">
        <f>SUMIFS('2012Figures'!$J:$J,'2012Figures'!$C:$C,$A138,'2012Figures'!$H:$H,$B138,'2012Figures'!$I:$I,$C138,'2012Figures'!$E:$E,$B$1)</f>
        <v>0</v>
      </c>
      <c r="M138" s="52">
        <f>SUMIFS('2012Figures'!$J:$J,'2012Figures'!$C:$C,$A138,'2012Figures'!$H:$H,$B138,'2012Figures'!$I:$I,$C138,'2012Figures'!$B:$B,"BrokerToCy",'2012Figures'!$G:$G,"E1",'2012Figures'!$E:$E,$B$1)</f>
        <v>0</v>
      </c>
      <c r="N138" s="52">
        <f>SUMIFS('2012Figures'!$J:$J,'2012Figures'!$C:$C,$A138,'2012Figures'!$H:$H,$B138,'2012Figures'!$I:$I,$C138,'2012Figures'!$B:$B,"BrokerToCy",'2012Figures'!$G:$G,"P1",'2012Figures'!$E:$E,$B$1)</f>
        <v>0</v>
      </c>
      <c r="O138" s="52">
        <f>SUMIFS('2012Figures'!$J:$J,'2012Figures'!$C:$C,$A138,'2012Figures'!$H:$H,$B138,'2012Figures'!$I:$I,$C138,'2012Figures'!$B:$B,"CyToBroker",'2012Figures'!$G:$G,"E1",'2012Figures'!$E:$E,$B$1)</f>
        <v>0</v>
      </c>
      <c r="P138" s="52">
        <f>SUMIFS('2012Figures'!$J:$J,'2012Figures'!$C:$C,$A138,'2012Figures'!$H:$H,$B138,'2012Figures'!$I:$I,$C138,'2012Figures'!$B:$B,"CyToBroker",'2012Figures'!$G:$G,"P1",'2012Figures'!$E:$E,$B$1)</f>
        <v>0</v>
      </c>
      <c r="R138" s="46" t="str">
        <f t="shared" si="37"/>
        <v/>
      </c>
      <c r="S138" s="46" t="str">
        <f t="shared" si="37"/>
        <v/>
      </c>
      <c r="T138" s="46" t="str">
        <f t="shared" si="37"/>
        <v/>
      </c>
      <c r="U138" s="46" t="str">
        <f t="shared" si="37"/>
        <v/>
      </c>
      <c r="V138" s="46" t="str">
        <f t="shared" si="37"/>
        <v/>
      </c>
    </row>
    <row r="139" spans="1:22" x14ac:dyDescent="0.2">
      <c r="A139" s="1">
        <v>105</v>
      </c>
      <c r="B139" s="1" t="s">
        <v>60</v>
      </c>
      <c r="C139" s="8">
        <v>1</v>
      </c>
      <c r="D139" s="29">
        <f>SUMIFS('2013Figures'!$J:$J,'2013Figures'!$C:$C,$A139,'2013Figures'!$H:$H,$B139,'2013Figures'!$I:$I,$C139,'2013Figures'!$E:$E,$B$1)</f>
        <v>0</v>
      </c>
      <c r="E139" s="9">
        <f>SUMIFS('2013Figures'!$J:$J,'2013Figures'!$C:$C,$A139,'2013Figures'!$H:$H,$B139,'2013Figures'!$I:$I,$C139,'2013Figures'!$B:$B,"BrokerToCy",'2013Figures'!$G:$G,"E1",'2013Figures'!$E:$E,$B$1)</f>
        <v>0</v>
      </c>
      <c r="F139" s="9">
        <f>SUMIFS('2013Figures'!$J:$J,'2013Figures'!$C:$C,$A139,'2013Figures'!$H:$H,$B139,'2013Figures'!$I:$I,$C139,'2013Figures'!$B:$B,"BrokerToCy",'2013Figures'!$G:$G,"P1",'2013Figures'!$E:$E,$B$1)</f>
        <v>0</v>
      </c>
      <c r="G139" s="9">
        <f>SUMIFS('2013Figures'!$J:$J,'2013Figures'!$C:$C,$A139,'2013Figures'!$H:$H,$B139,'2013Figures'!$I:$I,$C139,'2013Figures'!$B:$B,"CyToBroker",'2013Figures'!$G:$G,"E1",'2013Figures'!$E:$E,$B$1)</f>
        <v>0</v>
      </c>
      <c r="H139" s="9">
        <f>SUMIFS('2013Figures'!$J:$J,'2013Figures'!$C:$C,$A139,'2013Figures'!$H:$H,$B139,'2013Figures'!$I:$I,$C139,'2013Figures'!$B:$B,"CyToBroker",'2013Figures'!$G:$G,"P1",'2013Figures'!$E:$E,$B$1)</f>
        <v>0</v>
      </c>
      <c r="J139" s="8">
        <v>200901</v>
      </c>
      <c r="L139" s="42">
        <f>SUMIFS('2012Figures'!$J:$J,'2012Figures'!$C:$C,$A139,'2012Figures'!$H:$H,$B139,'2012Figures'!$I:$I,$C139,'2012Figures'!$E:$E,$B$1)</f>
        <v>0</v>
      </c>
      <c r="M139" s="52">
        <f>SUMIFS('2012Figures'!$J:$J,'2012Figures'!$C:$C,$A139,'2012Figures'!$H:$H,$B139,'2012Figures'!$I:$I,$C139,'2012Figures'!$B:$B,"BrokerToCy",'2012Figures'!$G:$G,"E1",'2012Figures'!$E:$E,$B$1)</f>
        <v>0</v>
      </c>
      <c r="N139" s="52">
        <f>SUMIFS('2012Figures'!$J:$J,'2012Figures'!$C:$C,$A139,'2012Figures'!$H:$H,$B139,'2012Figures'!$I:$I,$C139,'2012Figures'!$B:$B,"BrokerToCy",'2012Figures'!$G:$G,"P1",'2012Figures'!$E:$E,$B$1)</f>
        <v>0</v>
      </c>
      <c r="O139" s="52">
        <f>SUMIFS('2012Figures'!$J:$J,'2012Figures'!$C:$C,$A139,'2012Figures'!$H:$H,$B139,'2012Figures'!$I:$I,$C139,'2012Figures'!$B:$B,"CyToBroker",'2012Figures'!$G:$G,"E1",'2012Figures'!$E:$E,$B$1)</f>
        <v>0</v>
      </c>
      <c r="P139" s="52">
        <f>SUMIFS('2012Figures'!$J:$J,'2012Figures'!$C:$C,$A139,'2012Figures'!$H:$H,$B139,'2012Figures'!$I:$I,$C139,'2012Figures'!$B:$B,"CyToBroker",'2012Figures'!$G:$G,"P1",'2012Figures'!$E:$E,$B$1)</f>
        <v>0</v>
      </c>
      <c r="R139" s="46" t="str">
        <f t="shared" si="37"/>
        <v/>
      </c>
      <c r="S139" s="46" t="str">
        <f t="shared" si="37"/>
        <v/>
      </c>
      <c r="T139" s="46" t="str">
        <f t="shared" si="37"/>
        <v/>
      </c>
      <c r="U139" s="46" t="str">
        <f t="shared" si="37"/>
        <v/>
      </c>
      <c r="V139" s="46" t="str">
        <f t="shared" si="37"/>
        <v/>
      </c>
    </row>
    <row r="140" spans="1:22" x14ac:dyDescent="0.2">
      <c r="A140" s="1">
        <v>105</v>
      </c>
      <c r="B140" s="1" t="s">
        <v>60</v>
      </c>
      <c r="D140" s="29">
        <f>SUMIFS('2013Figures'!$J:$J,'2013Figures'!$C:$C,$A140,'2013Figures'!$I:$I,"",'2013Figures'!$E:$E,$B$1)</f>
        <v>0</v>
      </c>
      <c r="E140" s="9">
        <f>SUMIFS('2013Figures'!$J:$J,'2013Figures'!$C:$C,$A140,'2013Figures'!$I:$I,"",'2013Figures'!$B:$B,"BrokerToCy",'2013Figures'!$G:$G,"E1",'2013Figures'!$E:$E,$B$1)</f>
        <v>0</v>
      </c>
      <c r="F140" s="9">
        <f>SUMIFS('2013Figures'!$J:$J,'2013Figures'!$C:$C,$A140,'2013Figures'!$I:$I,"",'2013Figures'!$B:$B,"BrokerToCy",'2013Figures'!$G:$G,"P1",'2013Figures'!$E:$E,$B$1)</f>
        <v>0</v>
      </c>
      <c r="G140" s="9">
        <f>SUMIFS('2013Figures'!$J:$J,'2013Figures'!$C:$C,$A140,'2013Figures'!$I:$I,"",'2013Figures'!$B:$B,"CyToBroker",'2013Figures'!$G:$G,"E1",'2013Figures'!$E:$E,$B$1)</f>
        <v>0</v>
      </c>
      <c r="H140" s="9">
        <f>SUMIFS('2013Figures'!$J:$J,'2013Figures'!$C:$C,$A140,'2013Figures'!$I:$I,"",'2013Figures'!$B:$B,"CyToBroker",'2013Figures'!$G:$G,"P1",'2013Figures'!$E:$E,$B$1)</f>
        <v>0</v>
      </c>
      <c r="J140" s="8" t="s">
        <v>131</v>
      </c>
      <c r="L140" s="42">
        <f>SUMIFS('2012Figures'!$J:$J,'2012Figures'!$C:$C,$A140,'2012Figures'!$I:$I,"",'2012Figures'!$E:$E,$B$1)</f>
        <v>0</v>
      </c>
      <c r="M140" s="52">
        <f>SUMIFS('2012Figures'!$J:$J,'2012Figures'!$C:$C,$A140,'2012Figures'!$I:$I,"",'2012Figures'!$B:$B,"BrokerToCy",'2012Figures'!$G:$G,"E1",'2012Figures'!$E:$E,$B$1)</f>
        <v>0</v>
      </c>
      <c r="N140" s="52">
        <f>SUMIFS('2012Figures'!$J:$J,'2012Figures'!$C:$C,$A140,'2012Figures'!$I:$I,"",'2012Figures'!$B:$B,"BrokerToCy",'2012Figures'!$G:$G,"P1",'2012Figures'!$E:$E,$B$1)</f>
        <v>0</v>
      </c>
      <c r="O140" s="52">
        <f>SUMIFS('2012Figures'!$J:$J,'2012Figures'!$C:$C,$A140,'2012Figures'!$I:$I,"",'2012Figures'!$B:$B,"CyToBroker",'2012Figures'!$G:$G,"E1",'2012Figures'!$E:$E,$B$1)</f>
        <v>0</v>
      </c>
      <c r="P140" s="52">
        <f>SUMIFS('2012Figures'!$J:$J,'2012Figures'!$C:$C,$A140,'2012Figures'!$I:$I,"",'2012Figures'!$B:$B,"CyToBroker",'2012Figures'!$G:$G,"P1",'2012Figures'!$E:$E,$B$1)</f>
        <v>0</v>
      </c>
      <c r="R140" s="46" t="str">
        <f t="shared" si="37"/>
        <v/>
      </c>
      <c r="S140" s="46" t="str">
        <f t="shared" si="37"/>
        <v/>
      </c>
      <c r="T140" s="46" t="str">
        <f t="shared" si="37"/>
        <v/>
      </c>
      <c r="U140" s="46" t="str">
        <f t="shared" si="37"/>
        <v/>
      </c>
      <c r="V140" s="46" t="str">
        <f t="shared" si="37"/>
        <v/>
      </c>
    </row>
    <row r="141" spans="1:22" x14ac:dyDescent="0.2">
      <c r="A141" s="21"/>
      <c r="B141" s="21" t="s">
        <v>92</v>
      </c>
      <c r="C141" s="22"/>
      <c r="D141" s="23">
        <f>SUM(E141:H141)</f>
        <v>0</v>
      </c>
      <c r="E141" s="23">
        <f>SUM(E137:E140)</f>
        <v>0</v>
      </c>
      <c r="F141" s="23">
        <f>SUM(F137:F140)</f>
        <v>0</v>
      </c>
      <c r="G141" s="23">
        <f>SUM(G137:G140)</f>
        <v>0</v>
      </c>
      <c r="H141" s="23">
        <f>SUM(H137:H140)</f>
        <v>0</v>
      </c>
      <c r="I141" s="21"/>
      <c r="J141" s="22"/>
      <c r="K141" s="21"/>
      <c r="L141" s="43">
        <f>SUM(M141:P141)</f>
        <v>0</v>
      </c>
      <c r="M141" s="43">
        <f>SUM(M137:M140)</f>
        <v>0</v>
      </c>
      <c r="N141" s="43">
        <f>SUM(N137:N140)</f>
        <v>0</v>
      </c>
      <c r="O141" s="43">
        <f>SUM(O137:O140)</f>
        <v>0</v>
      </c>
      <c r="P141" s="43">
        <f>SUM(P137:P140)</f>
        <v>0</v>
      </c>
      <c r="Q141" s="21"/>
      <c r="R141" s="21"/>
      <c r="S141" s="21"/>
      <c r="T141" s="21"/>
      <c r="U141" s="21"/>
      <c r="V141" s="21"/>
    </row>
    <row r="142" spans="1:22" x14ac:dyDescent="0.2">
      <c r="A142" s="28">
        <v>108</v>
      </c>
      <c r="B142" s="28" t="s">
        <v>166</v>
      </c>
      <c r="C142" s="17" t="s">
        <v>88</v>
      </c>
      <c r="D142" s="18">
        <f>SUMIFS('2013Figures'!$J:$J,'2013Figures'!$C:$C,$A142,'2013Figures'!$E:$E,$B$1)</f>
        <v>0</v>
      </c>
      <c r="E142" s="18">
        <f>SUMIFS('2013Figures'!$J:$J,'2013Figures'!$C:$C,$A142,'2013Figures'!$B:$B,"BrokerToCy",'2013Figures'!$G:$G,"E1",'2013Figures'!$E:$E,$B$1)</f>
        <v>0</v>
      </c>
      <c r="F142" s="18">
        <f>SUMIFS('2013Figures'!$J:$J,'2013Figures'!$C:$C,$A142,'2013Figures'!$B:$B,"BrokerToCy",'2013Figures'!$G:$G,"P1",'2013Figures'!$E:$E,$B$1)</f>
        <v>0</v>
      </c>
      <c r="G142" s="18">
        <f>SUMIFS('2013Figures'!$J:$J,'2013Figures'!$C:$C,$A142,'2013Figures'!$B:$B,"CyToBroker",'2013Figures'!$G:$G,"E1",'2013Figures'!$E:$E,$B$1)</f>
        <v>0</v>
      </c>
      <c r="H142" s="18">
        <f>SUMIFS('2013Figures'!$J:$J,'2013Figures'!$C:$C,$A142,'2013Figures'!$B:$B,"CyToBroker",'2013Figures'!$G:$G,"P1",'2013Figures'!$E:$E,$B$1)</f>
        <v>0</v>
      </c>
      <c r="I142" s="28"/>
      <c r="J142" s="17"/>
      <c r="K142" s="28"/>
      <c r="L142" s="50">
        <f>SUMIFS('2012Figures'!$J:$J,'2012Figures'!$C:$C,$A142,'2012Figures'!$E:$E,$B$1)</f>
        <v>0</v>
      </c>
      <c r="M142" s="50">
        <f>SUMIFS('2012Figures'!$J:$J,'2012Figures'!$C:$C,$A142,'2012Figures'!$B:$B,"BrokerToCy",'2012Figures'!$G:$G,"E1",'2012Figures'!$E:$E,$B$1)</f>
        <v>0</v>
      </c>
      <c r="N142" s="50">
        <f>SUMIFS('2012Figures'!$J:$J,'2012Figures'!$C:$C,$A142,'2012Figures'!$B:$B,"BrokerToCy",'2012Figures'!$G:$G,"P1",'2012Figures'!$E:$E,$B$1)</f>
        <v>0</v>
      </c>
      <c r="O142" s="50">
        <f>SUMIFS('2012Figures'!$J:$J,'2012Figures'!$C:$C,$A142,'2012Figures'!$B:$B,"CyToBroker",'2012Figures'!$G:$G,"E1",'2012Figures'!$E:$E,$B$1)</f>
        <v>0</v>
      </c>
      <c r="P142" s="50">
        <f>SUMIFS('2012Figures'!$J:$J,'2012Figures'!$C:$C,$A142,'2012Figures'!$B:$B,"CyToBroker",'2012Figures'!$G:$G,"P1",'2012Figures'!$E:$E,$B$1)</f>
        <v>0</v>
      </c>
      <c r="Q142" s="28"/>
      <c r="R142" s="46" t="str">
        <f t="shared" si="37"/>
        <v/>
      </c>
      <c r="S142" s="46" t="str">
        <f t="shared" si="37"/>
        <v/>
      </c>
      <c r="T142" s="46" t="str">
        <f t="shared" si="37"/>
        <v/>
      </c>
      <c r="U142" s="46" t="str">
        <f t="shared" si="37"/>
        <v/>
      </c>
      <c r="V142" s="46" t="str">
        <f t="shared" si="37"/>
        <v/>
      </c>
    </row>
    <row r="143" spans="1:22" x14ac:dyDescent="0.2">
      <c r="A143" s="1">
        <v>108</v>
      </c>
      <c r="B143" s="1" t="s">
        <v>166</v>
      </c>
      <c r="C143" s="8">
        <v>1</v>
      </c>
      <c r="D143" s="29">
        <f>SUMIFS('2013Figures'!$J:$J,'2013Figures'!$C:$C,$A143,'2013Figures'!$H:$H,$B143,'2013Figures'!$I:$I,$C143,'2013Figures'!$E:$E,$B$1)</f>
        <v>0</v>
      </c>
      <c r="E143" s="9">
        <f>SUMIFS('2013Figures'!$J:$J,'2013Figures'!$C:$C,$A143,'2013Figures'!$H:$H,$B143,'2013Figures'!$I:$I,$C143,'2013Figures'!$B:$B,"BrokerToCy",'2013Figures'!$G:$G,"E1",'2013Figures'!$E:$E,$B$1)</f>
        <v>0</v>
      </c>
      <c r="F143" s="9">
        <f>SUMIFS('2013Figures'!$J:$J,'2013Figures'!$C:$C,$A143,'2013Figures'!$H:$H,$B143,'2013Figures'!$I:$I,$C143,'2013Figures'!$B:$B,"BrokerToCy",'2013Figures'!$G:$G,"P1",'2013Figures'!$E:$E,$B$1)</f>
        <v>0</v>
      </c>
      <c r="G143" s="9">
        <f>SUMIFS('2013Figures'!$J:$J,'2013Figures'!$C:$C,$A143,'2013Figures'!$H:$H,$B143,'2013Figures'!$I:$I,$C143,'2013Figures'!$B:$B,"CyToBroker",'2013Figures'!$G:$G,"E1",'2013Figures'!$E:$E,$B$1)</f>
        <v>0</v>
      </c>
      <c r="H143" s="9">
        <f>SUMIFS('2013Figures'!$J:$J,'2013Figures'!$C:$C,$A143,'2013Figures'!$H:$H,$B143,'2013Figures'!$I:$I,$C143,'2013Figures'!$B:$B,"CyToBroker",'2013Figures'!$G:$G,"P1",'2013Figures'!$E:$E,$B$1)</f>
        <v>0</v>
      </c>
      <c r="J143" s="8">
        <v>201501</v>
      </c>
      <c r="L143" s="42">
        <f>SUMIFS('2012Figures'!$J:$J,'2012Figures'!$C:$C,$A143,'2012Figures'!$H:$H,$B143,'2012Figures'!$I:$I,$C143,'2012Figures'!$E:$E,$B$1)</f>
        <v>0</v>
      </c>
      <c r="M143" s="52">
        <f>SUMIFS('2012Figures'!$J:$J,'2012Figures'!$C:$C,$A143,'2012Figures'!$H:$H,$B143,'2012Figures'!$I:$I,$C143,'2012Figures'!$B:$B,"BrokerToCy",'2012Figures'!$G:$G,"E1",'2012Figures'!$E:$E,$B$1)</f>
        <v>0</v>
      </c>
      <c r="N143" s="52">
        <f>SUMIFS('2012Figures'!$J:$J,'2012Figures'!$C:$C,$A143,'2012Figures'!$H:$H,$B143,'2012Figures'!$I:$I,$C143,'2012Figures'!$B:$B,"BrokerToCy",'2012Figures'!$G:$G,"P1",'2012Figures'!$E:$E,$B$1)</f>
        <v>0</v>
      </c>
      <c r="O143" s="52">
        <f>SUMIFS('2012Figures'!$J:$J,'2012Figures'!$C:$C,$A143,'2012Figures'!$H:$H,$B143,'2012Figures'!$I:$I,$C143,'2012Figures'!$B:$B,"CyToBroker",'2012Figures'!$G:$G,"E1",'2012Figures'!$E:$E,$B$1)</f>
        <v>0</v>
      </c>
      <c r="P143" s="52">
        <f>SUMIFS('2012Figures'!$J:$J,'2012Figures'!$C:$C,$A143,'2012Figures'!$H:$H,$B143,'2012Figures'!$I:$I,$C143,'2012Figures'!$B:$B,"CyToBroker",'2012Figures'!$G:$G,"P1",'2012Figures'!$E:$E,$B$1)</f>
        <v>0</v>
      </c>
      <c r="R143" s="46" t="str">
        <f t="shared" si="37"/>
        <v/>
      </c>
      <c r="S143" s="46" t="str">
        <f t="shared" si="37"/>
        <v/>
      </c>
      <c r="T143" s="46" t="str">
        <f t="shared" si="37"/>
        <v/>
      </c>
      <c r="U143" s="46" t="str">
        <f t="shared" si="37"/>
        <v/>
      </c>
      <c r="V143" s="46" t="str">
        <f t="shared" si="37"/>
        <v/>
      </c>
    </row>
    <row r="144" spans="1:22" x14ac:dyDescent="0.2">
      <c r="A144" s="1">
        <v>108</v>
      </c>
      <c r="B144" s="1" t="s">
        <v>166</v>
      </c>
      <c r="D144" s="29">
        <f>SUMIFS('2013Figures'!$J:$J,'2013Figures'!$C:$C,$A144,'2013Figures'!$I:$I,"",'2013Figures'!$E:$E,$B$1)</f>
        <v>0</v>
      </c>
      <c r="E144" s="9">
        <f>SUMIFS('2013Figures'!$J:$J,'2013Figures'!$C:$C,$A144,'2013Figures'!$I:$I,"",'2013Figures'!$B:$B,"BrokerToCy",'2013Figures'!$G:$G,"E1",'2013Figures'!$E:$E,$B$1)</f>
        <v>0</v>
      </c>
      <c r="F144" s="9">
        <f>SUMIFS('2013Figures'!$J:$J,'2013Figures'!$C:$C,$A144,'2013Figures'!$I:$I,"",'2013Figures'!$B:$B,"BrokerToCy",'2013Figures'!$G:$G,"P1",'2013Figures'!$E:$E,$B$1)</f>
        <v>0</v>
      </c>
      <c r="G144" s="9">
        <f>SUMIFS('2013Figures'!$J:$J,'2013Figures'!$C:$C,$A144,'2013Figures'!$I:$I,"",'2013Figures'!$B:$B,"CyToBroker",'2013Figures'!$G:$G,"E1",'2013Figures'!$E:$E,$B$1)</f>
        <v>0</v>
      </c>
      <c r="H144" s="9">
        <f>SUMIFS('2013Figures'!$J:$J,'2013Figures'!$C:$C,$A144,'2013Figures'!$I:$I,"",'2013Figures'!$B:$B,"CyToBroker",'2013Figures'!$G:$G,"P1",'2013Figures'!$E:$E,$B$1)</f>
        <v>0</v>
      </c>
      <c r="J144" s="8" t="s">
        <v>131</v>
      </c>
      <c r="L144" s="42">
        <f>SUMIFS('2012Figures'!$J:$J,'2012Figures'!$C:$C,$A144,'2012Figures'!$I:$I,"",'2012Figures'!$E:$E,$B$1)</f>
        <v>0</v>
      </c>
      <c r="M144" s="52">
        <f>SUMIFS('2012Figures'!$J:$J,'2012Figures'!$C:$C,$A144,'2012Figures'!$I:$I,"",'2012Figures'!$B:$B,"BrokerToCy",'2012Figures'!$G:$G,"E1",'2012Figures'!$E:$E,$B$1)</f>
        <v>0</v>
      </c>
      <c r="N144" s="52">
        <f>SUMIFS('2012Figures'!$J:$J,'2012Figures'!$C:$C,$A144,'2012Figures'!$I:$I,"",'2012Figures'!$B:$B,"BrokerToCy",'2012Figures'!$G:$G,"P1",'2012Figures'!$E:$E,$B$1)</f>
        <v>0</v>
      </c>
      <c r="O144" s="52">
        <f>SUMIFS('2012Figures'!$J:$J,'2012Figures'!$C:$C,$A144,'2012Figures'!$I:$I,"",'2012Figures'!$B:$B,"CyToBroker",'2012Figures'!$G:$G,"E1",'2012Figures'!$E:$E,$B$1)</f>
        <v>0</v>
      </c>
      <c r="P144" s="52">
        <f>SUMIFS('2012Figures'!$J:$J,'2012Figures'!$C:$C,$A144,'2012Figures'!$I:$I,"",'2012Figures'!$B:$B,"CyToBroker",'2012Figures'!$G:$G,"P1",'2012Figures'!$E:$E,$B$1)</f>
        <v>0</v>
      </c>
      <c r="R144" s="46" t="str">
        <f t="shared" si="37"/>
        <v/>
      </c>
      <c r="S144" s="46" t="str">
        <f t="shared" si="37"/>
        <v/>
      </c>
      <c r="T144" s="46" t="str">
        <f t="shared" si="37"/>
        <v/>
      </c>
      <c r="U144" s="46" t="str">
        <f t="shared" si="37"/>
        <v/>
      </c>
      <c r="V144" s="46" t="str">
        <f t="shared" si="37"/>
        <v/>
      </c>
    </row>
    <row r="145" spans="1:22" x14ac:dyDescent="0.2">
      <c r="A145" s="21"/>
      <c r="B145" s="21" t="s">
        <v>92</v>
      </c>
      <c r="C145" s="22"/>
      <c r="D145" s="23">
        <f>SUM(E145:H145)</f>
        <v>0</v>
      </c>
      <c r="E145" s="23">
        <f>SUM(E143:E144)</f>
        <v>0</v>
      </c>
      <c r="F145" s="23">
        <f t="shared" ref="F145:H145" si="40">SUM(F143:F144)</f>
        <v>0</v>
      </c>
      <c r="G145" s="23">
        <f t="shared" si="40"/>
        <v>0</v>
      </c>
      <c r="H145" s="23">
        <f t="shared" si="40"/>
        <v>0</v>
      </c>
      <c r="I145" s="21"/>
      <c r="J145" s="22"/>
      <c r="K145" s="21"/>
      <c r="L145" s="43">
        <f>SUM(M145:P145)</f>
        <v>0</v>
      </c>
      <c r="M145" s="43">
        <f>SUM(M143:M144)</f>
        <v>0</v>
      </c>
      <c r="N145" s="43">
        <f t="shared" ref="N145" si="41">SUM(N143:N144)</f>
        <v>0</v>
      </c>
      <c r="O145" s="43">
        <f t="shared" ref="O145" si="42">SUM(O143:O144)</f>
        <v>0</v>
      </c>
      <c r="P145" s="43">
        <f t="shared" ref="P145" si="43">SUM(P143:P144)</f>
        <v>0</v>
      </c>
      <c r="Q145" s="21"/>
      <c r="R145" s="21"/>
      <c r="S145" s="21"/>
      <c r="T145" s="21"/>
      <c r="U145" s="21"/>
      <c r="V145" s="21"/>
    </row>
    <row r="146" spans="1:22" x14ac:dyDescent="0.2">
      <c r="A146" s="28">
        <v>109</v>
      </c>
      <c r="B146" s="28" t="s">
        <v>99</v>
      </c>
      <c r="C146" s="17" t="s">
        <v>88</v>
      </c>
      <c r="D146" s="18">
        <f>SUMIFS('2013Figures'!$J:$J,'2013Figures'!$C:$C,$A146,'2013Figures'!$E:$E,$B$1)</f>
        <v>0</v>
      </c>
      <c r="E146" s="18">
        <f>SUMIFS('2013Figures'!$J:$J,'2013Figures'!$C:$C,$A146,'2013Figures'!$B:$B,"BrokerToCy",'2013Figures'!$G:$G,"E1",'2013Figures'!$E:$E,$B$1)</f>
        <v>0</v>
      </c>
      <c r="F146" s="18">
        <f>SUMIFS('2013Figures'!$J:$J,'2013Figures'!$C:$C,$A146,'2013Figures'!$B:$B,"BrokerToCy",'2013Figures'!$G:$G,"P1",'2013Figures'!$E:$E,$B$1)</f>
        <v>0</v>
      </c>
      <c r="G146" s="18">
        <f>SUMIFS('2013Figures'!$J:$J,'2013Figures'!$C:$C,$A146,'2013Figures'!$B:$B,"CyToBroker",'2013Figures'!$G:$G,"E1",'2013Figures'!$E:$E,$B$1)</f>
        <v>0</v>
      </c>
      <c r="H146" s="18">
        <f>SUMIFS('2013Figures'!$J:$J,'2013Figures'!$C:$C,$A146,'2013Figures'!$B:$B,"CyToBroker",'2013Figures'!$G:$G,"P1",'2013Figures'!$E:$E,$B$1)</f>
        <v>0</v>
      </c>
      <c r="I146" s="28"/>
      <c r="J146" s="17"/>
      <c r="K146" s="28"/>
      <c r="L146" s="50">
        <f>SUMIFS('2012Figures'!$J:$J,'2012Figures'!$C:$C,$A146,'2012Figures'!$E:$E,$B$1)</f>
        <v>0</v>
      </c>
      <c r="M146" s="50">
        <f>SUMIFS('2012Figures'!$J:$J,'2012Figures'!$C:$C,$A146,'2012Figures'!$B:$B,"BrokerToCy",'2012Figures'!$G:$G,"E1",'2012Figures'!$E:$E,$B$1)</f>
        <v>0</v>
      </c>
      <c r="N146" s="50">
        <f>SUMIFS('2012Figures'!$J:$J,'2012Figures'!$C:$C,$A146,'2012Figures'!$B:$B,"BrokerToCy",'2012Figures'!$G:$G,"P1",'2012Figures'!$E:$E,$B$1)</f>
        <v>0</v>
      </c>
      <c r="O146" s="50">
        <f>SUMIFS('2012Figures'!$J:$J,'2012Figures'!$C:$C,$A146,'2012Figures'!$B:$B,"CyToBroker",'2012Figures'!$G:$G,"E1",'2012Figures'!$E:$E,$B$1)</f>
        <v>0</v>
      </c>
      <c r="P146" s="50">
        <f>SUMIFS('2012Figures'!$J:$J,'2012Figures'!$C:$C,$A146,'2012Figures'!$B:$B,"CyToBroker",'2012Figures'!$G:$G,"P1",'2012Figures'!$E:$E,$B$1)</f>
        <v>0</v>
      </c>
      <c r="Q146" s="28"/>
      <c r="R146" s="46" t="str">
        <f t="shared" si="37"/>
        <v/>
      </c>
      <c r="S146" s="46" t="str">
        <f t="shared" si="37"/>
        <v/>
      </c>
      <c r="T146" s="46" t="str">
        <f t="shared" si="37"/>
        <v/>
      </c>
      <c r="U146" s="46" t="str">
        <f t="shared" si="37"/>
        <v/>
      </c>
      <c r="V146" s="46" t="str">
        <f t="shared" si="37"/>
        <v/>
      </c>
    </row>
    <row r="147" spans="1:22" x14ac:dyDescent="0.2">
      <c r="A147" s="1">
        <v>109</v>
      </c>
      <c r="B147" s="1" t="s">
        <v>99</v>
      </c>
      <c r="C147" s="8">
        <v>5</v>
      </c>
      <c r="D147" s="29">
        <f>SUMIFS('2013Figures'!$J:$J,'2013Figures'!$C:$C,$A147,'2013Figures'!$H:$H,$B147,'2013Figures'!$I:$I,$C147,'2013Figures'!$E:$E,$B$1)</f>
        <v>0</v>
      </c>
      <c r="E147" s="9">
        <f>SUMIFS('2013Figures'!$J:$J,'2013Figures'!$C:$C,$A147,'2013Figures'!$H:$H,$B147,'2013Figures'!$I:$I,$C147,'2013Figures'!$B:$B,"BrokerToCy",'2013Figures'!$G:$G,"E1",'2013Figures'!$E:$E,$B$1)</f>
        <v>0</v>
      </c>
      <c r="F147" s="9">
        <f>SUMIFS('2013Figures'!$J:$J,'2013Figures'!$C:$C,$A147,'2013Figures'!$H:$H,$B147,'2013Figures'!$I:$I,$C147,'2013Figures'!$B:$B,"BrokerToCy",'2013Figures'!$G:$G,"P1",'2013Figures'!$E:$E,$B$1)</f>
        <v>0</v>
      </c>
      <c r="G147" s="9">
        <f>SUMIFS('2013Figures'!$J:$J,'2013Figures'!$C:$C,$A147,'2013Figures'!$H:$H,$B147,'2013Figures'!$I:$I,$C147,'2013Figures'!$B:$B,"CyToBroker",'2013Figures'!$G:$G,"E1",'2013Figures'!$E:$E,$B$1)</f>
        <v>0</v>
      </c>
      <c r="H147" s="9">
        <f>SUMIFS('2013Figures'!$J:$J,'2013Figures'!$C:$C,$A147,'2013Figures'!$H:$H,$B147,'2013Figures'!$I:$I,$C147,'2013Figures'!$B:$B,"CyToBroker",'2013Figures'!$G:$G,"P1",'2013Figures'!$E:$E,$B$1)</f>
        <v>0</v>
      </c>
      <c r="L147" s="42">
        <f>SUMIFS('2012Figures'!$J:$J,'2012Figures'!$C:$C,$A147,'2012Figures'!$H:$H,$B147,'2012Figures'!$I:$I,$C147,'2012Figures'!$E:$E,$B$1)</f>
        <v>0</v>
      </c>
      <c r="M147" s="52">
        <f>SUMIFS('2012Figures'!$J:$J,'2012Figures'!$C:$C,$A147,'2012Figures'!$H:$H,$B147,'2012Figures'!$I:$I,$C147,'2012Figures'!$B:$B,"BrokerToCy",'2012Figures'!$G:$G,"E1",'2012Figures'!$E:$E,$B$1)</f>
        <v>0</v>
      </c>
      <c r="N147" s="52">
        <f>SUMIFS('2012Figures'!$J:$J,'2012Figures'!$C:$C,$A147,'2012Figures'!$H:$H,$B147,'2012Figures'!$I:$I,$C147,'2012Figures'!$B:$B,"BrokerToCy",'2012Figures'!$G:$G,"P1",'2012Figures'!$E:$E,$B$1)</f>
        <v>0</v>
      </c>
      <c r="O147" s="52">
        <f>SUMIFS('2012Figures'!$J:$J,'2012Figures'!$C:$C,$A147,'2012Figures'!$H:$H,$B147,'2012Figures'!$I:$I,$C147,'2012Figures'!$B:$B,"CyToBroker",'2012Figures'!$G:$G,"E1",'2012Figures'!$E:$E,$B$1)</f>
        <v>0</v>
      </c>
      <c r="P147" s="52">
        <f>SUMIFS('2012Figures'!$J:$J,'2012Figures'!$C:$C,$A147,'2012Figures'!$H:$H,$B147,'2012Figures'!$I:$I,$C147,'2012Figures'!$B:$B,"CyToBroker",'2012Figures'!$G:$G,"P1",'2012Figures'!$E:$E,$B$1)</f>
        <v>0</v>
      </c>
      <c r="R147" s="46" t="str">
        <f t="shared" si="37"/>
        <v/>
      </c>
      <c r="S147" s="46" t="str">
        <f t="shared" si="37"/>
        <v/>
      </c>
      <c r="T147" s="46" t="str">
        <f t="shared" si="37"/>
        <v/>
      </c>
      <c r="U147" s="46" t="str">
        <f t="shared" si="37"/>
        <v/>
      </c>
      <c r="V147" s="46" t="str">
        <f t="shared" si="37"/>
        <v/>
      </c>
    </row>
    <row r="148" spans="1:22" x14ac:dyDescent="0.2">
      <c r="A148" s="1">
        <v>109</v>
      </c>
      <c r="B148" s="1" t="s">
        <v>99</v>
      </c>
      <c r="C148" s="8">
        <v>4</v>
      </c>
      <c r="D148" s="29">
        <f>SUMIFS('2013Figures'!$J:$J,'2013Figures'!$C:$C,$A148,'2013Figures'!$H:$H,$B148,'2013Figures'!$I:$I,$C148,'2013Figures'!$E:$E,$B$1)</f>
        <v>0</v>
      </c>
      <c r="E148" s="9">
        <f>SUMIFS('2013Figures'!$J:$J,'2013Figures'!$C:$C,$A148,'2013Figures'!$H:$H,$B148,'2013Figures'!$I:$I,$C148,'2013Figures'!$B:$B,"BrokerToCy",'2013Figures'!$G:$G,"E1",'2013Figures'!$E:$E,$B$1)</f>
        <v>0</v>
      </c>
      <c r="F148" s="9">
        <f>SUMIFS('2013Figures'!$J:$J,'2013Figures'!$C:$C,$A148,'2013Figures'!$H:$H,$B148,'2013Figures'!$I:$I,$C148,'2013Figures'!$B:$B,"BrokerToCy",'2013Figures'!$G:$G,"P1",'2013Figures'!$E:$E,$B$1)</f>
        <v>0</v>
      </c>
      <c r="G148" s="9">
        <f>SUMIFS('2013Figures'!$J:$J,'2013Figures'!$C:$C,$A148,'2013Figures'!$H:$H,$B148,'2013Figures'!$I:$I,$C148,'2013Figures'!$B:$B,"CyToBroker",'2013Figures'!$G:$G,"E1",'2013Figures'!$E:$E,$B$1)</f>
        <v>0</v>
      </c>
      <c r="H148" s="9">
        <f>SUMIFS('2013Figures'!$J:$J,'2013Figures'!$C:$C,$A148,'2013Figures'!$H:$H,$B148,'2013Figures'!$I:$I,$C148,'2013Figures'!$B:$B,"CyToBroker",'2013Figures'!$G:$G,"P1",'2013Figures'!$E:$E,$B$1)</f>
        <v>0</v>
      </c>
      <c r="J148" s="8">
        <v>201501</v>
      </c>
      <c r="L148" s="42">
        <f>SUMIFS('2012Figures'!$J:$J,'2012Figures'!$C:$C,$A148,'2012Figures'!$H:$H,$B148,'2012Figures'!$I:$I,$C148,'2012Figures'!$E:$E,$B$1)</f>
        <v>0</v>
      </c>
      <c r="M148" s="52">
        <f>SUMIFS('2012Figures'!$J:$J,'2012Figures'!$C:$C,$A148,'2012Figures'!$H:$H,$B148,'2012Figures'!$I:$I,$C148,'2012Figures'!$B:$B,"BrokerToCy",'2012Figures'!$G:$G,"E1",'2012Figures'!$E:$E,$B$1)</f>
        <v>0</v>
      </c>
      <c r="N148" s="52">
        <f>SUMIFS('2012Figures'!$J:$J,'2012Figures'!$C:$C,$A148,'2012Figures'!$H:$H,$B148,'2012Figures'!$I:$I,$C148,'2012Figures'!$B:$B,"BrokerToCy",'2012Figures'!$G:$G,"P1",'2012Figures'!$E:$E,$B$1)</f>
        <v>0</v>
      </c>
      <c r="O148" s="52">
        <f>SUMIFS('2012Figures'!$J:$J,'2012Figures'!$C:$C,$A148,'2012Figures'!$H:$H,$B148,'2012Figures'!$I:$I,$C148,'2012Figures'!$B:$B,"CyToBroker",'2012Figures'!$G:$G,"E1",'2012Figures'!$E:$E,$B$1)</f>
        <v>0</v>
      </c>
      <c r="P148" s="52">
        <f>SUMIFS('2012Figures'!$J:$J,'2012Figures'!$C:$C,$A148,'2012Figures'!$H:$H,$B148,'2012Figures'!$I:$I,$C148,'2012Figures'!$B:$B,"CyToBroker",'2012Figures'!$G:$G,"P1",'2012Figures'!$E:$E,$B$1)</f>
        <v>0</v>
      </c>
      <c r="R148" s="46" t="str">
        <f t="shared" si="37"/>
        <v/>
      </c>
      <c r="S148" s="46" t="str">
        <f t="shared" si="37"/>
        <v/>
      </c>
      <c r="T148" s="46" t="str">
        <f t="shared" si="37"/>
        <v/>
      </c>
      <c r="U148" s="46" t="str">
        <f t="shared" si="37"/>
        <v/>
      </c>
      <c r="V148" s="46" t="str">
        <f t="shared" si="37"/>
        <v/>
      </c>
    </row>
    <row r="149" spans="1:22" x14ac:dyDescent="0.2">
      <c r="A149" s="1">
        <v>109</v>
      </c>
      <c r="B149" s="1" t="s">
        <v>99</v>
      </c>
      <c r="C149" s="8">
        <v>3</v>
      </c>
      <c r="D149" s="29">
        <f>SUMIFS('2013Figures'!$J:$J,'2013Figures'!$C:$C,$A149,'2013Figures'!$H:$H,$B149,'2013Figures'!$I:$I,$C149,'2013Figures'!$E:$E,$B$1)</f>
        <v>0</v>
      </c>
      <c r="E149" s="9">
        <f>SUMIFS('2013Figures'!$J:$J,'2013Figures'!$C:$C,$A149,'2013Figures'!$H:$H,$B149,'2013Figures'!$I:$I,$C149,'2013Figures'!$B:$B,"BrokerToCy",'2013Figures'!$G:$G,"E1",'2013Figures'!$E:$E,$B$1)</f>
        <v>0</v>
      </c>
      <c r="F149" s="9">
        <f>SUMIFS('2013Figures'!$J:$J,'2013Figures'!$C:$C,$A149,'2013Figures'!$H:$H,$B149,'2013Figures'!$I:$I,$C149,'2013Figures'!$B:$B,"BrokerToCy",'2013Figures'!$G:$G,"P1",'2013Figures'!$E:$E,$B$1)</f>
        <v>0</v>
      </c>
      <c r="G149" s="9">
        <f>SUMIFS('2013Figures'!$J:$J,'2013Figures'!$C:$C,$A149,'2013Figures'!$H:$H,$B149,'2013Figures'!$I:$I,$C149,'2013Figures'!$B:$B,"CyToBroker",'2013Figures'!$G:$G,"E1",'2013Figures'!$E:$E,$B$1)</f>
        <v>0</v>
      </c>
      <c r="H149" s="9">
        <f>SUMIFS('2013Figures'!$J:$J,'2013Figures'!$C:$C,$A149,'2013Figures'!$H:$H,$B149,'2013Figures'!$I:$I,$C149,'2013Figures'!$B:$B,"CyToBroker",'2013Figures'!$G:$G,"P1",'2013Figures'!$E:$E,$B$1)</f>
        <v>0</v>
      </c>
      <c r="J149" s="8">
        <v>201401</v>
      </c>
      <c r="L149" s="42">
        <f>SUMIFS('2012Figures'!$J:$J,'2012Figures'!$C:$C,$A149,'2012Figures'!$H:$H,$B149,'2012Figures'!$I:$I,$C149,'2012Figures'!$E:$E,$B$1)</f>
        <v>0</v>
      </c>
      <c r="M149" s="52">
        <f>SUMIFS('2012Figures'!$J:$J,'2012Figures'!$C:$C,$A149,'2012Figures'!$H:$H,$B149,'2012Figures'!$I:$I,$C149,'2012Figures'!$B:$B,"BrokerToCy",'2012Figures'!$G:$G,"E1",'2012Figures'!$E:$E,$B$1)</f>
        <v>0</v>
      </c>
      <c r="N149" s="52">
        <f>SUMIFS('2012Figures'!$J:$J,'2012Figures'!$C:$C,$A149,'2012Figures'!$H:$H,$B149,'2012Figures'!$I:$I,$C149,'2012Figures'!$B:$B,"BrokerToCy",'2012Figures'!$G:$G,"P1",'2012Figures'!$E:$E,$B$1)</f>
        <v>0</v>
      </c>
      <c r="O149" s="52">
        <f>SUMIFS('2012Figures'!$J:$J,'2012Figures'!$C:$C,$A149,'2012Figures'!$H:$H,$B149,'2012Figures'!$I:$I,$C149,'2012Figures'!$B:$B,"CyToBroker",'2012Figures'!$G:$G,"E1",'2012Figures'!$E:$E,$B$1)</f>
        <v>0</v>
      </c>
      <c r="P149" s="52">
        <f>SUMIFS('2012Figures'!$J:$J,'2012Figures'!$C:$C,$A149,'2012Figures'!$H:$H,$B149,'2012Figures'!$I:$I,$C149,'2012Figures'!$B:$B,"CyToBroker",'2012Figures'!$G:$G,"P1",'2012Figures'!$E:$E,$B$1)</f>
        <v>0</v>
      </c>
      <c r="R149" s="46" t="str">
        <f t="shared" si="37"/>
        <v/>
      </c>
      <c r="S149" s="46" t="str">
        <f t="shared" si="37"/>
        <v/>
      </c>
      <c r="T149" s="46" t="str">
        <f t="shared" si="37"/>
        <v/>
      </c>
      <c r="U149" s="46" t="str">
        <f t="shared" si="37"/>
        <v/>
      </c>
      <c r="V149" s="46" t="str">
        <f t="shared" si="37"/>
        <v/>
      </c>
    </row>
    <row r="150" spans="1:22" x14ac:dyDescent="0.2">
      <c r="A150" s="1">
        <v>109</v>
      </c>
      <c r="B150" s="1" t="s">
        <v>99</v>
      </c>
      <c r="C150" s="8">
        <v>2</v>
      </c>
      <c r="D150" s="29">
        <f>SUMIFS('2013Figures'!$J:$J,'2013Figures'!$C:$C,$A150,'2013Figures'!$H:$H,$B150,'2013Figures'!$I:$I,$C150,'2013Figures'!$E:$E,$B$1)</f>
        <v>0</v>
      </c>
      <c r="E150" s="9">
        <f>SUMIFS('2013Figures'!$J:$J,'2013Figures'!$C:$C,$A150,'2013Figures'!$H:$H,$B150,'2013Figures'!$I:$I,$C150,'2013Figures'!$B:$B,"BrokerToCy",'2013Figures'!$G:$G,"E1",'2013Figures'!$E:$E,$B$1)</f>
        <v>0</v>
      </c>
      <c r="F150" s="9">
        <f>SUMIFS('2013Figures'!$J:$J,'2013Figures'!$C:$C,$A150,'2013Figures'!$H:$H,$B150,'2013Figures'!$I:$I,$C150,'2013Figures'!$B:$B,"BrokerToCy",'2013Figures'!$G:$G,"P1",'2013Figures'!$E:$E,$B$1)</f>
        <v>0</v>
      </c>
      <c r="G150" s="9">
        <f>SUMIFS('2013Figures'!$J:$J,'2013Figures'!$C:$C,$A150,'2013Figures'!$H:$H,$B150,'2013Figures'!$I:$I,$C150,'2013Figures'!$B:$B,"CyToBroker",'2013Figures'!$G:$G,"E1",'2013Figures'!$E:$E,$B$1)</f>
        <v>0</v>
      </c>
      <c r="H150" s="9">
        <f>SUMIFS('2013Figures'!$J:$J,'2013Figures'!$C:$C,$A150,'2013Figures'!$H:$H,$B150,'2013Figures'!$I:$I,$C150,'2013Figures'!$B:$B,"CyToBroker",'2013Figures'!$G:$G,"P1",'2013Figures'!$E:$E,$B$1)</f>
        <v>0</v>
      </c>
      <c r="I150" s="30"/>
      <c r="J150" s="31">
        <v>201301</v>
      </c>
      <c r="K150" s="30"/>
      <c r="L150" s="42">
        <f>SUMIFS('2012Figures'!$J:$J,'2012Figures'!$C:$C,$A150,'2012Figures'!$H:$H,$B150,'2012Figures'!$I:$I,$C150,'2012Figures'!$E:$E,$B$1)</f>
        <v>0</v>
      </c>
      <c r="M150" s="52">
        <f>SUMIFS('2012Figures'!$J:$J,'2012Figures'!$C:$C,$A150,'2012Figures'!$H:$H,$B150,'2012Figures'!$I:$I,$C150,'2012Figures'!$B:$B,"BrokerToCy",'2012Figures'!$G:$G,"E1",'2012Figures'!$E:$E,$B$1)</f>
        <v>0</v>
      </c>
      <c r="N150" s="52">
        <f>SUMIFS('2012Figures'!$J:$J,'2012Figures'!$C:$C,$A150,'2012Figures'!$H:$H,$B150,'2012Figures'!$I:$I,$C150,'2012Figures'!$B:$B,"BrokerToCy",'2012Figures'!$G:$G,"P1",'2012Figures'!$E:$E,$B$1)</f>
        <v>0</v>
      </c>
      <c r="O150" s="52">
        <f>SUMIFS('2012Figures'!$J:$J,'2012Figures'!$C:$C,$A150,'2012Figures'!$H:$H,$B150,'2012Figures'!$I:$I,$C150,'2012Figures'!$B:$B,"CyToBroker",'2012Figures'!$G:$G,"E1",'2012Figures'!$E:$E,$B$1)</f>
        <v>0</v>
      </c>
      <c r="P150" s="52">
        <f>SUMIFS('2012Figures'!$J:$J,'2012Figures'!$C:$C,$A150,'2012Figures'!$H:$H,$B150,'2012Figures'!$I:$I,$C150,'2012Figures'!$B:$B,"CyToBroker",'2012Figures'!$G:$G,"P1",'2012Figures'!$E:$E,$B$1)</f>
        <v>0</v>
      </c>
      <c r="Q150" s="30"/>
      <c r="R150" s="46" t="str">
        <f t="shared" si="37"/>
        <v/>
      </c>
      <c r="S150" s="46" t="str">
        <f t="shared" si="37"/>
        <v/>
      </c>
      <c r="T150" s="46" t="str">
        <f t="shared" si="37"/>
        <v/>
      </c>
      <c r="U150" s="46" t="str">
        <f t="shared" si="37"/>
        <v/>
      </c>
      <c r="V150" s="46" t="str">
        <f t="shared" si="37"/>
        <v/>
      </c>
    </row>
    <row r="151" spans="1:22" x14ac:dyDescent="0.2">
      <c r="A151" s="1">
        <v>109</v>
      </c>
      <c r="B151" s="1" t="s">
        <v>99</v>
      </c>
      <c r="C151" s="8">
        <v>1</v>
      </c>
      <c r="D151" s="29">
        <f>SUMIFS('2013Figures'!$J:$J,'2013Figures'!$C:$C,$A151,'2013Figures'!$H:$H,$B151,'2013Figures'!$I:$I,$C151,'2013Figures'!$E:$E,$B$1)</f>
        <v>0</v>
      </c>
      <c r="E151" s="9">
        <f>SUMIFS('2013Figures'!$J:$J,'2013Figures'!$C:$C,$A151,'2013Figures'!$H:$H,$B151,'2013Figures'!$I:$I,$C151,'2013Figures'!$B:$B,"BrokerToCy",'2013Figures'!$G:$G,"E1",'2013Figures'!$E:$E,$B$1)</f>
        <v>0</v>
      </c>
      <c r="F151" s="9">
        <f>SUMIFS('2013Figures'!$J:$J,'2013Figures'!$C:$C,$A151,'2013Figures'!$H:$H,$B151,'2013Figures'!$I:$I,$C151,'2013Figures'!$B:$B,"BrokerToCy",'2013Figures'!$G:$G,"P1",'2013Figures'!$E:$E,$B$1)</f>
        <v>0</v>
      </c>
      <c r="G151" s="9">
        <f>SUMIFS('2013Figures'!$J:$J,'2013Figures'!$C:$C,$A151,'2013Figures'!$H:$H,$B151,'2013Figures'!$I:$I,$C151,'2013Figures'!$B:$B,"CyToBroker",'2013Figures'!$G:$G,"E1",'2013Figures'!$E:$E,$B$1)</f>
        <v>0</v>
      </c>
      <c r="H151" s="9">
        <f>SUMIFS('2013Figures'!$J:$J,'2013Figures'!$C:$C,$A151,'2013Figures'!$H:$H,$B151,'2013Figures'!$I:$I,$C151,'2013Figures'!$B:$B,"CyToBroker",'2013Figures'!$G:$G,"P1",'2013Figures'!$E:$E,$B$1)</f>
        <v>0</v>
      </c>
      <c r="J151" s="8">
        <v>201201</v>
      </c>
      <c r="L151" s="42">
        <f>SUMIFS('2012Figures'!$J:$J,'2012Figures'!$C:$C,$A151,'2012Figures'!$H:$H,$B151,'2012Figures'!$I:$I,$C151,'2012Figures'!$E:$E,$B$1)</f>
        <v>0</v>
      </c>
      <c r="M151" s="52">
        <f>SUMIFS('2012Figures'!$J:$J,'2012Figures'!$C:$C,$A151,'2012Figures'!$H:$H,$B151,'2012Figures'!$I:$I,$C151,'2012Figures'!$B:$B,"BrokerToCy",'2012Figures'!$G:$G,"E1",'2012Figures'!$E:$E,$B$1)</f>
        <v>0</v>
      </c>
      <c r="N151" s="52">
        <f>SUMIFS('2012Figures'!$J:$J,'2012Figures'!$C:$C,$A151,'2012Figures'!$H:$H,$B151,'2012Figures'!$I:$I,$C151,'2012Figures'!$B:$B,"BrokerToCy",'2012Figures'!$G:$G,"P1",'2012Figures'!$E:$E,$B$1)</f>
        <v>0</v>
      </c>
      <c r="O151" s="52">
        <f>SUMIFS('2012Figures'!$J:$J,'2012Figures'!$C:$C,$A151,'2012Figures'!$H:$H,$B151,'2012Figures'!$I:$I,$C151,'2012Figures'!$B:$B,"CyToBroker",'2012Figures'!$G:$G,"E1",'2012Figures'!$E:$E,$B$1)</f>
        <v>0</v>
      </c>
      <c r="P151" s="52">
        <f>SUMIFS('2012Figures'!$J:$J,'2012Figures'!$C:$C,$A151,'2012Figures'!$H:$H,$B151,'2012Figures'!$I:$I,$C151,'2012Figures'!$B:$B,"CyToBroker",'2012Figures'!$G:$G,"P1",'2012Figures'!$E:$E,$B$1)</f>
        <v>0</v>
      </c>
      <c r="R151" s="46" t="str">
        <f t="shared" si="37"/>
        <v/>
      </c>
      <c r="S151" s="46" t="str">
        <f t="shared" si="37"/>
        <v/>
      </c>
      <c r="T151" s="46" t="str">
        <f t="shared" si="37"/>
        <v/>
      </c>
      <c r="U151" s="46" t="str">
        <f t="shared" si="37"/>
        <v/>
      </c>
      <c r="V151" s="46" t="str">
        <f t="shared" si="37"/>
        <v/>
      </c>
    </row>
    <row r="152" spans="1:22" x14ac:dyDescent="0.2">
      <c r="A152" s="1">
        <v>109</v>
      </c>
      <c r="B152" s="1" t="s">
        <v>99</v>
      </c>
      <c r="D152" s="29">
        <f>SUMIFS('2013Figures'!$J:$J,'2013Figures'!$C:$C,$A152,'2013Figures'!$I:$I,"",'2013Figures'!$E:$E,$B$1)</f>
        <v>0</v>
      </c>
      <c r="E152" s="9">
        <f>SUMIFS('2013Figures'!$J:$J,'2013Figures'!$C:$C,$A152,'2013Figures'!$I:$I,"",'2013Figures'!$B:$B,"BrokerToCy",'2013Figures'!$G:$G,"E1",'2013Figures'!$E:$E,$B$1)</f>
        <v>0</v>
      </c>
      <c r="F152" s="9">
        <f>SUMIFS('2013Figures'!$J:$J,'2013Figures'!$C:$C,$A152,'2013Figures'!$I:$I,"",'2013Figures'!$B:$B,"BrokerToCy",'2013Figures'!$G:$G,"P1",'2013Figures'!$E:$E,$B$1)</f>
        <v>0</v>
      </c>
      <c r="G152" s="9">
        <f>SUMIFS('2013Figures'!$J:$J,'2013Figures'!$C:$C,$A152,'2013Figures'!$I:$I,"",'2013Figures'!$B:$B,"CyToBroker",'2013Figures'!$G:$G,"E1",'2013Figures'!$E:$E,$B$1)</f>
        <v>0</v>
      </c>
      <c r="H152" s="9">
        <f>SUMIFS('2013Figures'!$J:$J,'2013Figures'!$C:$C,$A152,'2013Figures'!$I:$I,"",'2013Figures'!$B:$B,"CyToBroker",'2013Figures'!$G:$G,"P1",'2013Figures'!$E:$E,$B$1)</f>
        <v>0</v>
      </c>
      <c r="J152" s="8" t="s">
        <v>131</v>
      </c>
      <c r="L152" s="42">
        <f>SUMIFS('2012Figures'!$J:$J,'2012Figures'!$C:$C,$A152,'2012Figures'!$I:$I,"",'2012Figures'!$E:$E,$B$1)</f>
        <v>0</v>
      </c>
      <c r="M152" s="52">
        <f>SUMIFS('2012Figures'!$J:$J,'2012Figures'!$C:$C,$A152,'2012Figures'!$I:$I,"",'2012Figures'!$B:$B,"BrokerToCy",'2012Figures'!$G:$G,"E1",'2012Figures'!$E:$E,$B$1)</f>
        <v>0</v>
      </c>
      <c r="N152" s="52">
        <f>SUMIFS('2012Figures'!$J:$J,'2012Figures'!$C:$C,$A152,'2012Figures'!$I:$I,"",'2012Figures'!$B:$B,"BrokerToCy",'2012Figures'!$G:$G,"P1",'2012Figures'!$E:$E,$B$1)</f>
        <v>0</v>
      </c>
      <c r="O152" s="52">
        <f>SUMIFS('2012Figures'!$J:$J,'2012Figures'!$C:$C,$A152,'2012Figures'!$I:$I,"",'2012Figures'!$B:$B,"CyToBroker",'2012Figures'!$G:$G,"E1",'2012Figures'!$E:$E,$B$1)</f>
        <v>0</v>
      </c>
      <c r="P152" s="52">
        <f>SUMIFS('2012Figures'!$J:$J,'2012Figures'!$C:$C,$A152,'2012Figures'!$I:$I,"",'2012Figures'!$B:$B,"CyToBroker",'2012Figures'!$G:$G,"P1",'2012Figures'!$E:$E,$B$1)</f>
        <v>0</v>
      </c>
      <c r="R152" s="46" t="str">
        <f t="shared" si="37"/>
        <v/>
      </c>
      <c r="S152" s="46" t="str">
        <f t="shared" si="37"/>
        <v/>
      </c>
      <c r="T152" s="46" t="str">
        <f t="shared" si="37"/>
        <v/>
      </c>
      <c r="U152" s="46" t="str">
        <f t="shared" si="37"/>
        <v/>
      </c>
      <c r="V152" s="46" t="str">
        <f t="shared" si="37"/>
        <v/>
      </c>
    </row>
    <row r="153" spans="1:22" x14ac:dyDescent="0.2">
      <c r="A153" s="21"/>
      <c r="B153" s="21" t="s">
        <v>92</v>
      </c>
      <c r="C153" s="22"/>
      <c r="D153" s="23">
        <f>SUM(E153:H153)</f>
        <v>0</v>
      </c>
      <c r="E153" s="23">
        <f>SUM(E147:E152)</f>
        <v>0</v>
      </c>
      <c r="F153" s="23">
        <f>SUM(F147:F152)</f>
        <v>0</v>
      </c>
      <c r="G153" s="23">
        <f>SUM(G147:G152)</f>
        <v>0</v>
      </c>
      <c r="H153" s="23">
        <f>SUM(H147:H152)</f>
        <v>0</v>
      </c>
      <c r="I153" s="21"/>
      <c r="J153" s="22"/>
      <c r="K153" s="21"/>
      <c r="L153" s="43">
        <f>SUM(M153:P153)</f>
        <v>0</v>
      </c>
      <c r="M153" s="43">
        <f>SUM(M147:M152)</f>
        <v>0</v>
      </c>
      <c r="N153" s="43">
        <f>SUM(N147:N152)</f>
        <v>0</v>
      </c>
      <c r="O153" s="43">
        <f>SUM(O147:O152)</f>
        <v>0</v>
      </c>
      <c r="P153" s="43">
        <f>SUM(P147:P152)</f>
        <v>0</v>
      </c>
      <c r="Q153" s="21"/>
      <c r="R153" s="21"/>
      <c r="S153" s="21"/>
      <c r="T153" s="21"/>
      <c r="U153" s="21"/>
      <c r="V153" s="21"/>
    </row>
    <row r="154" spans="1:22" x14ac:dyDescent="0.2">
      <c r="A154" s="28">
        <v>114</v>
      </c>
      <c r="B154" s="28" t="s">
        <v>62</v>
      </c>
      <c r="C154" s="17" t="s">
        <v>88</v>
      </c>
      <c r="D154" s="18">
        <f>SUMIFS('2013Figures'!$J:$J,'2013Figures'!$C:$C,$A154,'2013Figures'!$E:$E,$B$1)</f>
        <v>0</v>
      </c>
      <c r="E154" s="18">
        <f>SUMIFS('2013Figures'!$J:$J,'2013Figures'!$C:$C,$A154,'2013Figures'!$B:$B,"BrokerToCy",'2013Figures'!$G:$G,"E1",'2013Figures'!$E:$E,$B$1)</f>
        <v>0</v>
      </c>
      <c r="F154" s="18">
        <f>SUMIFS('2013Figures'!$J:$J,'2013Figures'!$C:$C,$A154,'2013Figures'!$B:$B,"BrokerToCy",'2013Figures'!$G:$G,"P1",'2013Figures'!$E:$E,$B$1)</f>
        <v>0</v>
      </c>
      <c r="G154" s="18">
        <f>SUMIFS('2013Figures'!$J:$J,'2013Figures'!$C:$C,$A154,'2013Figures'!$B:$B,"CyToBroker",'2013Figures'!$G:$G,"E1",'2013Figures'!$E:$E,$B$1)</f>
        <v>0</v>
      </c>
      <c r="H154" s="18">
        <f>SUMIFS('2013Figures'!$J:$J,'2013Figures'!$C:$C,$A154,'2013Figures'!$B:$B,"CyToBroker",'2013Figures'!$G:$G,"P1",'2013Figures'!$E:$E,$B$1)</f>
        <v>0</v>
      </c>
      <c r="I154" s="28"/>
      <c r="J154" s="17"/>
      <c r="K154" s="28"/>
      <c r="L154" s="50">
        <f>SUMIFS('2012Figures'!$J:$J,'2012Figures'!$C:$C,$A154,'2012Figures'!$E:$E,$B$1)</f>
        <v>0</v>
      </c>
      <c r="M154" s="50">
        <f>SUMIFS('2012Figures'!$J:$J,'2012Figures'!$C:$C,$A154,'2012Figures'!$B:$B,"BrokerToCy",'2012Figures'!$G:$G,"E1",'2012Figures'!$E:$E,$B$1)</f>
        <v>0</v>
      </c>
      <c r="N154" s="50">
        <f>SUMIFS('2012Figures'!$J:$J,'2012Figures'!$C:$C,$A154,'2012Figures'!$B:$B,"BrokerToCy",'2012Figures'!$G:$G,"P1",'2012Figures'!$E:$E,$B$1)</f>
        <v>0</v>
      </c>
      <c r="O154" s="50">
        <f>SUMIFS('2012Figures'!$J:$J,'2012Figures'!$C:$C,$A154,'2012Figures'!$B:$B,"CyToBroker",'2012Figures'!$G:$G,"E1",'2012Figures'!$E:$E,$B$1)</f>
        <v>0</v>
      </c>
      <c r="P154" s="50">
        <f>SUMIFS('2012Figures'!$J:$J,'2012Figures'!$C:$C,$A154,'2012Figures'!$B:$B,"CyToBroker",'2012Figures'!$G:$G,"P1",'2012Figures'!$E:$E,$B$1)</f>
        <v>0</v>
      </c>
      <c r="Q154" s="28"/>
      <c r="R154" s="46" t="str">
        <f t="shared" si="37"/>
        <v/>
      </c>
      <c r="S154" s="46" t="str">
        <f t="shared" si="37"/>
        <v/>
      </c>
      <c r="T154" s="46" t="str">
        <f t="shared" si="37"/>
        <v/>
      </c>
      <c r="U154" s="46" t="str">
        <f t="shared" si="37"/>
        <v/>
      </c>
      <c r="V154" s="46" t="str">
        <f t="shared" si="37"/>
        <v/>
      </c>
    </row>
    <row r="155" spans="1:22" x14ac:dyDescent="0.2">
      <c r="A155" s="1">
        <v>114</v>
      </c>
      <c r="B155" s="1">
        <v>6</v>
      </c>
      <c r="C155" s="8">
        <v>6</v>
      </c>
      <c r="D155" s="29">
        <f>SUMIFS('2013Figures'!$J:$J,'2013Figures'!$C:$C,$A155,'2013Figures'!$H:$H,$B155,'2013Figures'!$I:$I,$C155,'2013Figures'!$E:$E,$B$1)</f>
        <v>0</v>
      </c>
      <c r="E155" s="9">
        <f>SUMIFS('2013Figures'!$J:$J,'2013Figures'!$C:$C,$A155,'2013Figures'!$H:$H,$B155,'2013Figures'!$I:$I,$C155,'2013Figures'!$B:$B,"BrokerToCy",'2013Figures'!$G:$G,"E1",'2013Figures'!$E:$E,$B$1)</f>
        <v>0</v>
      </c>
      <c r="F155" s="9">
        <f>SUMIFS('2013Figures'!$J:$J,'2013Figures'!$C:$C,$A155,'2013Figures'!$H:$H,$B155,'2013Figures'!$I:$I,$C155,'2013Figures'!$B:$B,"BrokerToCy",'2013Figures'!$G:$G,"P1",'2013Figures'!$E:$E,$B$1)</f>
        <v>0</v>
      </c>
      <c r="G155" s="9">
        <f>SUMIFS('2013Figures'!$J:$J,'2013Figures'!$C:$C,$A155,'2013Figures'!$H:$H,$B155,'2013Figures'!$I:$I,$C155,'2013Figures'!$B:$B,"CyToBroker",'2013Figures'!$G:$G,"E1",'2013Figures'!$E:$E,$B$1)</f>
        <v>0</v>
      </c>
      <c r="H155" s="9">
        <f>SUMIFS('2013Figures'!$J:$J,'2013Figures'!$C:$C,$A155,'2013Figures'!$H:$H,$B155,'2013Figures'!$I:$I,$C155,'2013Figures'!$B:$B,"CyToBroker",'2013Figures'!$G:$G,"P1",'2013Figures'!$E:$E,$B$1)</f>
        <v>0</v>
      </c>
      <c r="J155" s="8" t="s">
        <v>146</v>
      </c>
      <c r="L155" s="42">
        <f>SUMIFS('2012Figures'!$J:$J,'2012Figures'!$C:$C,$A155,'2012Figures'!$H:$H,$B155,'2012Figures'!$I:$I,$C155,'2012Figures'!$E:$E,$B$1)</f>
        <v>0</v>
      </c>
      <c r="M155" s="52">
        <f>SUMIFS('2012Figures'!$J:$J,'2012Figures'!$C:$C,$A155,'2012Figures'!$H:$H,$B155,'2012Figures'!$I:$I,$C155,'2012Figures'!$B:$B,"BrokerToCy",'2012Figures'!$G:$G,"E1",'2012Figures'!$E:$E,$B$1)</f>
        <v>0</v>
      </c>
      <c r="N155" s="52">
        <f>SUMIFS('2012Figures'!$J:$J,'2012Figures'!$C:$C,$A155,'2012Figures'!$H:$H,$B155,'2012Figures'!$I:$I,$C155,'2012Figures'!$B:$B,"BrokerToCy",'2012Figures'!$G:$G,"P1",'2012Figures'!$E:$E,$B$1)</f>
        <v>0</v>
      </c>
      <c r="O155" s="52">
        <f>SUMIFS('2012Figures'!$J:$J,'2012Figures'!$C:$C,$A155,'2012Figures'!$H:$H,$B155,'2012Figures'!$I:$I,$C155,'2012Figures'!$B:$B,"CyToBroker",'2012Figures'!$G:$G,"E1",'2012Figures'!$E:$E,$B$1)</f>
        <v>0</v>
      </c>
      <c r="P155" s="52">
        <f>SUMIFS('2012Figures'!$J:$J,'2012Figures'!$C:$C,$A155,'2012Figures'!$H:$H,$B155,'2012Figures'!$I:$I,$C155,'2012Figures'!$B:$B,"CyToBroker",'2012Figures'!$G:$G,"P1",'2012Figures'!$E:$E,$B$1)</f>
        <v>0</v>
      </c>
      <c r="R155" s="46" t="str">
        <f t="shared" si="37"/>
        <v/>
      </c>
      <c r="S155" s="46" t="str">
        <f t="shared" si="37"/>
        <v/>
      </c>
      <c r="T155" s="46" t="str">
        <f t="shared" si="37"/>
        <v/>
      </c>
      <c r="U155" s="46" t="str">
        <f t="shared" si="37"/>
        <v/>
      </c>
      <c r="V155" s="46" t="str">
        <f t="shared" si="37"/>
        <v/>
      </c>
    </row>
    <row r="156" spans="1:22" x14ac:dyDescent="0.2">
      <c r="A156" s="1">
        <v>114</v>
      </c>
      <c r="B156" s="1" t="s">
        <v>62</v>
      </c>
      <c r="C156" s="8">
        <v>11</v>
      </c>
      <c r="D156" s="29">
        <f>SUMIFS('2013Figures'!$J:$J,'2013Figures'!$C:$C,$A156,'2013Figures'!$H:$H,$B156,'2013Figures'!$I:$I,$C156,'2013Figures'!$E:$E,$B$1)</f>
        <v>0</v>
      </c>
      <c r="E156" s="9">
        <f>SUMIFS('2013Figures'!$J:$J,'2013Figures'!$C:$C,$A156,'2013Figures'!$H:$H,$B156,'2013Figures'!$I:$I,$C156,'2013Figures'!$B:$B,"BrokerToCy",'2013Figures'!$G:$G,"E1",'2013Figures'!$E:$E,$B$1)</f>
        <v>0</v>
      </c>
      <c r="F156" s="9">
        <f>SUMIFS('2013Figures'!$J:$J,'2013Figures'!$C:$C,$A156,'2013Figures'!$H:$H,$B156,'2013Figures'!$I:$I,$C156,'2013Figures'!$B:$B,"BrokerToCy",'2013Figures'!$G:$G,"P1",'2013Figures'!$E:$E,$B$1)</f>
        <v>0</v>
      </c>
      <c r="G156" s="9">
        <f>SUMIFS('2013Figures'!$J:$J,'2013Figures'!$C:$C,$A156,'2013Figures'!$H:$H,$B156,'2013Figures'!$I:$I,$C156,'2013Figures'!$B:$B,"CyToBroker",'2013Figures'!$G:$G,"E1",'2013Figures'!$E:$E,$B$1)</f>
        <v>0</v>
      </c>
      <c r="H156" s="9">
        <f>SUMIFS('2013Figures'!$J:$J,'2013Figures'!$C:$C,$A156,'2013Figures'!$H:$H,$B156,'2013Figures'!$I:$I,$C156,'2013Figures'!$B:$B,"CyToBroker",'2013Figures'!$G:$G,"P1",'2013Figures'!$E:$E,$B$1)</f>
        <v>0</v>
      </c>
      <c r="L156" s="42">
        <f>SUMIFS('2012Figures'!$J:$J,'2012Figures'!$C:$C,$A156,'2012Figures'!$H:$H,$B156,'2012Figures'!$I:$I,$C156,'2012Figures'!$E:$E,$B$1)</f>
        <v>0</v>
      </c>
      <c r="M156" s="52">
        <f>SUMIFS('2012Figures'!$J:$J,'2012Figures'!$C:$C,$A156,'2012Figures'!$H:$H,$B156,'2012Figures'!$I:$I,$C156,'2012Figures'!$B:$B,"BrokerToCy",'2012Figures'!$G:$G,"E1",'2012Figures'!$E:$E,$B$1)</f>
        <v>0</v>
      </c>
      <c r="N156" s="52">
        <f>SUMIFS('2012Figures'!$J:$J,'2012Figures'!$C:$C,$A156,'2012Figures'!$H:$H,$B156,'2012Figures'!$I:$I,$C156,'2012Figures'!$B:$B,"BrokerToCy",'2012Figures'!$G:$G,"P1",'2012Figures'!$E:$E,$B$1)</f>
        <v>0</v>
      </c>
      <c r="O156" s="52">
        <f>SUMIFS('2012Figures'!$J:$J,'2012Figures'!$C:$C,$A156,'2012Figures'!$H:$H,$B156,'2012Figures'!$I:$I,$C156,'2012Figures'!$B:$B,"CyToBroker",'2012Figures'!$G:$G,"E1",'2012Figures'!$E:$E,$B$1)</f>
        <v>0</v>
      </c>
      <c r="P156" s="52">
        <f>SUMIFS('2012Figures'!$J:$J,'2012Figures'!$C:$C,$A156,'2012Figures'!$H:$H,$B156,'2012Figures'!$I:$I,$C156,'2012Figures'!$B:$B,"CyToBroker",'2012Figures'!$G:$G,"P1",'2012Figures'!$E:$E,$B$1)</f>
        <v>0</v>
      </c>
      <c r="R156" s="46" t="str">
        <f t="shared" ref="R156:V219" si="44">IF(L156=0,"",ROUND(D156/L156-1,2))</f>
        <v/>
      </c>
      <c r="S156" s="46" t="str">
        <f t="shared" si="44"/>
        <v/>
      </c>
      <c r="T156" s="46" t="str">
        <f t="shared" si="44"/>
        <v/>
      </c>
      <c r="U156" s="46" t="str">
        <f t="shared" si="44"/>
        <v/>
      </c>
      <c r="V156" s="46" t="str">
        <f t="shared" si="44"/>
        <v/>
      </c>
    </row>
    <row r="157" spans="1:22" x14ac:dyDescent="0.2">
      <c r="A157" s="1">
        <v>114</v>
      </c>
      <c r="B157" s="1" t="s">
        <v>62</v>
      </c>
      <c r="C157" s="8">
        <v>10</v>
      </c>
      <c r="D157" s="29">
        <f>SUMIFS('2013Figures'!$J:$J,'2013Figures'!$C:$C,$A157,'2013Figures'!$H:$H,$B157,'2013Figures'!$I:$I,$C157,'2013Figures'!$E:$E,$B$1)</f>
        <v>0</v>
      </c>
      <c r="E157" s="9">
        <f>SUMIFS('2013Figures'!$J:$J,'2013Figures'!$C:$C,$A157,'2013Figures'!$H:$H,$B157,'2013Figures'!$I:$I,$C157,'2013Figures'!$B:$B,"BrokerToCy",'2013Figures'!$G:$G,"E1",'2013Figures'!$E:$E,$B$1)</f>
        <v>0</v>
      </c>
      <c r="F157" s="9">
        <f>SUMIFS('2013Figures'!$J:$J,'2013Figures'!$C:$C,$A157,'2013Figures'!$H:$H,$B157,'2013Figures'!$I:$I,$C157,'2013Figures'!$B:$B,"BrokerToCy",'2013Figures'!$G:$G,"P1",'2013Figures'!$E:$E,$B$1)</f>
        <v>0</v>
      </c>
      <c r="G157" s="9">
        <f>SUMIFS('2013Figures'!$J:$J,'2013Figures'!$C:$C,$A157,'2013Figures'!$H:$H,$B157,'2013Figures'!$I:$I,$C157,'2013Figures'!$B:$B,"CyToBroker",'2013Figures'!$G:$G,"E1",'2013Figures'!$E:$E,$B$1)</f>
        <v>0</v>
      </c>
      <c r="H157" s="9">
        <f>SUMIFS('2013Figures'!$J:$J,'2013Figures'!$C:$C,$A157,'2013Figures'!$H:$H,$B157,'2013Figures'!$I:$I,$C157,'2013Figures'!$B:$B,"CyToBroker",'2013Figures'!$G:$G,"P1",'2013Figures'!$E:$E,$B$1)</f>
        <v>0</v>
      </c>
      <c r="J157" s="8">
        <v>201501</v>
      </c>
      <c r="L157" s="42">
        <f>SUMIFS('2012Figures'!$J:$J,'2012Figures'!$C:$C,$A157,'2012Figures'!$H:$H,$B157,'2012Figures'!$I:$I,$C157,'2012Figures'!$E:$E,$B$1)</f>
        <v>0</v>
      </c>
      <c r="M157" s="52">
        <f>SUMIFS('2012Figures'!$J:$J,'2012Figures'!$C:$C,$A157,'2012Figures'!$H:$H,$B157,'2012Figures'!$I:$I,$C157,'2012Figures'!$B:$B,"BrokerToCy",'2012Figures'!$G:$G,"E1",'2012Figures'!$E:$E,$B$1)</f>
        <v>0</v>
      </c>
      <c r="N157" s="52">
        <f>SUMIFS('2012Figures'!$J:$J,'2012Figures'!$C:$C,$A157,'2012Figures'!$H:$H,$B157,'2012Figures'!$I:$I,$C157,'2012Figures'!$B:$B,"BrokerToCy",'2012Figures'!$G:$G,"P1",'2012Figures'!$E:$E,$B$1)</f>
        <v>0</v>
      </c>
      <c r="O157" s="52">
        <f>SUMIFS('2012Figures'!$J:$J,'2012Figures'!$C:$C,$A157,'2012Figures'!$H:$H,$B157,'2012Figures'!$I:$I,$C157,'2012Figures'!$B:$B,"CyToBroker",'2012Figures'!$G:$G,"E1",'2012Figures'!$E:$E,$B$1)</f>
        <v>0</v>
      </c>
      <c r="P157" s="52">
        <f>SUMIFS('2012Figures'!$J:$J,'2012Figures'!$C:$C,$A157,'2012Figures'!$H:$H,$B157,'2012Figures'!$I:$I,$C157,'2012Figures'!$B:$B,"CyToBroker",'2012Figures'!$G:$G,"P1",'2012Figures'!$E:$E,$B$1)</f>
        <v>0</v>
      </c>
      <c r="R157" s="46" t="str">
        <f t="shared" si="44"/>
        <v/>
      </c>
      <c r="S157" s="46" t="str">
        <f t="shared" si="44"/>
        <v/>
      </c>
      <c r="T157" s="46" t="str">
        <f t="shared" si="44"/>
        <v/>
      </c>
      <c r="U157" s="46" t="str">
        <f t="shared" si="44"/>
        <v/>
      </c>
      <c r="V157" s="46" t="str">
        <f t="shared" si="44"/>
        <v/>
      </c>
    </row>
    <row r="158" spans="1:22" x14ac:dyDescent="0.2">
      <c r="A158" s="1">
        <v>114</v>
      </c>
      <c r="B158" s="1" t="s">
        <v>62</v>
      </c>
      <c r="C158" s="8">
        <v>9</v>
      </c>
      <c r="D158" s="29">
        <f>SUMIFS('2013Figures'!$J:$J,'2013Figures'!$C:$C,$A158,'2013Figures'!$H:$H,$B158,'2013Figures'!$I:$I,$C158,'2013Figures'!$E:$E,$B$1)</f>
        <v>0</v>
      </c>
      <c r="E158" s="9">
        <f>SUMIFS('2013Figures'!$J:$J,'2013Figures'!$C:$C,$A158,'2013Figures'!$H:$H,$B158,'2013Figures'!$I:$I,$C158,'2013Figures'!$B:$B,"BrokerToCy",'2013Figures'!$G:$G,"E1",'2013Figures'!$E:$E,$B$1)</f>
        <v>0</v>
      </c>
      <c r="F158" s="9">
        <f>SUMIFS('2013Figures'!$J:$J,'2013Figures'!$C:$C,$A158,'2013Figures'!$H:$H,$B158,'2013Figures'!$I:$I,$C158,'2013Figures'!$B:$B,"BrokerToCy",'2013Figures'!$G:$G,"P1",'2013Figures'!$E:$E,$B$1)</f>
        <v>0</v>
      </c>
      <c r="G158" s="9">
        <f>SUMIFS('2013Figures'!$J:$J,'2013Figures'!$C:$C,$A158,'2013Figures'!$H:$H,$B158,'2013Figures'!$I:$I,$C158,'2013Figures'!$B:$B,"CyToBroker",'2013Figures'!$G:$G,"E1",'2013Figures'!$E:$E,$B$1)</f>
        <v>0</v>
      </c>
      <c r="H158" s="9">
        <f>SUMIFS('2013Figures'!$J:$J,'2013Figures'!$C:$C,$A158,'2013Figures'!$H:$H,$B158,'2013Figures'!$I:$I,$C158,'2013Figures'!$B:$B,"CyToBroker",'2013Figures'!$G:$G,"P1",'2013Figures'!$E:$E,$B$1)</f>
        <v>0</v>
      </c>
      <c r="J158" s="8">
        <v>201401</v>
      </c>
      <c r="L158" s="42">
        <f>SUMIFS('2012Figures'!$J:$J,'2012Figures'!$C:$C,$A158,'2012Figures'!$H:$H,$B158,'2012Figures'!$I:$I,$C158,'2012Figures'!$E:$E,$B$1)</f>
        <v>0</v>
      </c>
      <c r="M158" s="52">
        <f>SUMIFS('2012Figures'!$J:$J,'2012Figures'!$C:$C,$A158,'2012Figures'!$H:$H,$B158,'2012Figures'!$I:$I,$C158,'2012Figures'!$B:$B,"BrokerToCy",'2012Figures'!$G:$G,"E1",'2012Figures'!$E:$E,$B$1)</f>
        <v>0</v>
      </c>
      <c r="N158" s="52">
        <f>SUMIFS('2012Figures'!$J:$J,'2012Figures'!$C:$C,$A158,'2012Figures'!$H:$H,$B158,'2012Figures'!$I:$I,$C158,'2012Figures'!$B:$B,"BrokerToCy",'2012Figures'!$G:$G,"P1",'2012Figures'!$E:$E,$B$1)</f>
        <v>0</v>
      </c>
      <c r="O158" s="52">
        <f>SUMIFS('2012Figures'!$J:$J,'2012Figures'!$C:$C,$A158,'2012Figures'!$H:$H,$B158,'2012Figures'!$I:$I,$C158,'2012Figures'!$B:$B,"CyToBroker",'2012Figures'!$G:$G,"E1",'2012Figures'!$E:$E,$B$1)</f>
        <v>0</v>
      </c>
      <c r="P158" s="52">
        <f>SUMIFS('2012Figures'!$J:$J,'2012Figures'!$C:$C,$A158,'2012Figures'!$H:$H,$B158,'2012Figures'!$I:$I,$C158,'2012Figures'!$B:$B,"CyToBroker",'2012Figures'!$G:$G,"P1",'2012Figures'!$E:$E,$B$1)</f>
        <v>0</v>
      </c>
      <c r="R158" s="46" t="str">
        <f t="shared" si="44"/>
        <v/>
      </c>
      <c r="S158" s="46" t="str">
        <f t="shared" si="44"/>
        <v/>
      </c>
      <c r="T158" s="46" t="str">
        <f t="shared" si="44"/>
        <v/>
      </c>
      <c r="U158" s="46" t="str">
        <f t="shared" si="44"/>
        <v/>
      </c>
      <c r="V158" s="46" t="str">
        <f t="shared" si="44"/>
        <v/>
      </c>
    </row>
    <row r="159" spans="1:22" x14ac:dyDescent="0.2">
      <c r="A159" s="1">
        <v>114</v>
      </c>
      <c r="B159" s="1" t="s">
        <v>62</v>
      </c>
      <c r="C159" s="8">
        <v>8</v>
      </c>
      <c r="D159" s="29">
        <f>SUMIFS('2013Figures'!$J:$J,'2013Figures'!$C:$C,$A159,'2013Figures'!$H:$H,$B159,'2013Figures'!$I:$I,$C159,'2013Figures'!$E:$E,$B$1)</f>
        <v>0</v>
      </c>
      <c r="E159" s="9">
        <f>SUMIFS('2013Figures'!$J:$J,'2013Figures'!$C:$C,$A159,'2013Figures'!$H:$H,$B159,'2013Figures'!$I:$I,$C159,'2013Figures'!$B:$B,"BrokerToCy",'2013Figures'!$G:$G,"E1",'2013Figures'!$E:$E,$B$1)</f>
        <v>0</v>
      </c>
      <c r="F159" s="9">
        <f>SUMIFS('2013Figures'!$J:$J,'2013Figures'!$C:$C,$A159,'2013Figures'!$H:$H,$B159,'2013Figures'!$I:$I,$C159,'2013Figures'!$B:$B,"BrokerToCy",'2013Figures'!$G:$G,"P1",'2013Figures'!$E:$E,$B$1)</f>
        <v>0</v>
      </c>
      <c r="G159" s="9">
        <f>SUMIFS('2013Figures'!$J:$J,'2013Figures'!$C:$C,$A159,'2013Figures'!$H:$H,$B159,'2013Figures'!$I:$I,$C159,'2013Figures'!$B:$B,"CyToBroker",'2013Figures'!$G:$G,"E1",'2013Figures'!$E:$E,$B$1)</f>
        <v>0</v>
      </c>
      <c r="H159" s="9">
        <f>SUMIFS('2013Figures'!$J:$J,'2013Figures'!$C:$C,$A159,'2013Figures'!$H:$H,$B159,'2013Figures'!$I:$I,$C159,'2013Figures'!$B:$B,"CyToBroker",'2013Figures'!$G:$G,"P1",'2013Figures'!$E:$E,$B$1)</f>
        <v>0</v>
      </c>
      <c r="I159" s="30"/>
      <c r="J159" s="31">
        <v>201301</v>
      </c>
      <c r="K159" s="30"/>
      <c r="L159" s="42">
        <f>SUMIFS('2012Figures'!$J:$J,'2012Figures'!$C:$C,$A159,'2012Figures'!$H:$H,$B159,'2012Figures'!$I:$I,$C159,'2012Figures'!$E:$E,$B$1)</f>
        <v>0</v>
      </c>
      <c r="M159" s="52">
        <f>SUMIFS('2012Figures'!$J:$J,'2012Figures'!$C:$C,$A159,'2012Figures'!$H:$H,$B159,'2012Figures'!$I:$I,$C159,'2012Figures'!$B:$B,"BrokerToCy",'2012Figures'!$G:$G,"E1",'2012Figures'!$E:$E,$B$1)</f>
        <v>0</v>
      </c>
      <c r="N159" s="52">
        <f>SUMIFS('2012Figures'!$J:$J,'2012Figures'!$C:$C,$A159,'2012Figures'!$H:$H,$B159,'2012Figures'!$I:$I,$C159,'2012Figures'!$B:$B,"BrokerToCy",'2012Figures'!$G:$G,"P1",'2012Figures'!$E:$E,$B$1)</f>
        <v>0</v>
      </c>
      <c r="O159" s="52">
        <f>SUMIFS('2012Figures'!$J:$J,'2012Figures'!$C:$C,$A159,'2012Figures'!$H:$H,$B159,'2012Figures'!$I:$I,$C159,'2012Figures'!$B:$B,"CyToBroker",'2012Figures'!$G:$G,"E1",'2012Figures'!$E:$E,$B$1)</f>
        <v>0</v>
      </c>
      <c r="P159" s="52">
        <f>SUMIFS('2012Figures'!$J:$J,'2012Figures'!$C:$C,$A159,'2012Figures'!$H:$H,$B159,'2012Figures'!$I:$I,$C159,'2012Figures'!$B:$B,"CyToBroker",'2012Figures'!$G:$G,"P1",'2012Figures'!$E:$E,$B$1)</f>
        <v>0</v>
      </c>
      <c r="Q159" s="30"/>
      <c r="R159" s="46" t="str">
        <f t="shared" si="44"/>
        <v/>
      </c>
      <c r="S159" s="46" t="str">
        <f t="shared" si="44"/>
        <v/>
      </c>
      <c r="T159" s="46" t="str">
        <f t="shared" si="44"/>
        <v/>
      </c>
      <c r="U159" s="46" t="str">
        <f t="shared" si="44"/>
        <v/>
      </c>
      <c r="V159" s="46" t="str">
        <f t="shared" si="44"/>
        <v/>
      </c>
    </row>
    <row r="160" spans="1:22" x14ac:dyDescent="0.2">
      <c r="A160" s="1">
        <v>114</v>
      </c>
      <c r="B160" s="1" t="s">
        <v>62</v>
      </c>
      <c r="C160" s="8">
        <v>7</v>
      </c>
      <c r="D160" s="29">
        <f>SUMIFS('2013Figures'!$J:$J,'2013Figures'!$C:$C,$A160,'2013Figures'!$H:$H,$B160,'2013Figures'!$I:$I,$C160,'2013Figures'!$E:$E,$B$1)</f>
        <v>0</v>
      </c>
      <c r="E160" s="9">
        <f>SUMIFS('2013Figures'!$J:$J,'2013Figures'!$C:$C,$A160,'2013Figures'!$H:$H,$B160,'2013Figures'!$I:$I,$C160,'2013Figures'!$B:$B,"BrokerToCy",'2013Figures'!$G:$G,"E1",'2013Figures'!$E:$E,$B$1)</f>
        <v>0</v>
      </c>
      <c r="F160" s="9">
        <f>SUMIFS('2013Figures'!$J:$J,'2013Figures'!$C:$C,$A160,'2013Figures'!$H:$H,$B160,'2013Figures'!$I:$I,$C160,'2013Figures'!$B:$B,"BrokerToCy",'2013Figures'!$G:$G,"P1",'2013Figures'!$E:$E,$B$1)</f>
        <v>0</v>
      </c>
      <c r="G160" s="9">
        <f>SUMIFS('2013Figures'!$J:$J,'2013Figures'!$C:$C,$A160,'2013Figures'!$H:$H,$B160,'2013Figures'!$I:$I,$C160,'2013Figures'!$B:$B,"CyToBroker",'2013Figures'!$G:$G,"E1",'2013Figures'!$E:$E,$B$1)</f>
        <v>0</v>
      </c>
      <c r="H160" s="9">
        <f>SUMIFS('2013Figures'!$J:$J,'2013Figures'!$C:$C,$A160,'2013Figures'!$H:$H,$B160,'2013Figures'!$I:$I,$C160,'2013Figures'!$B:$B,"CyToBroker",'2013Figures'!$G:$G,"P1",'2013Figures'!$E:$E,$B$1)</f>
        <v>0</v>
      </c>
      <c r="J160" s="8">
        <v>201201</v>
      </c>
      <c r="L160" s="42">
        <f>SUMIFS('2012Figures'!$J:$J,'2012Figures'!$C:$C,$A160,'2012Figures'!$H:$H,$B160,'2012Figures'!$I:$I,$C160,'2012Figures'!$E:$E,$B$1)</f>
        <v>0</v>
      </c>
      <c r="M160" s="52">
        <f>SUMIFS('2012Figures'!$J:$J,'2012Figures'!$C:$C,$A160,'2012Figures'!$H:$H,$B160,'2012Figures'!$I:$I,$C160,'2012Figures'!$B:$B,"BrokerToCy",'2012Figures'!$G:$G,"E1",'2012Figures'!$E:$E,$B$1)</f>
        <v>0</v>
      </c>
      <c r="N160" s="52">
        <f>SUMIFS('2012Figures'!$J:$J,'2012Figures'!$C:$C,$A160,'2012Figures'!$H:$H,$B160,'2012Figures'!$I:$I,$C160,'2012Figures'!$B:$B,"BrokerToCy",'2012Figures'!$G:$G,"P1",'2012Figures'!$E:$E,$B$1)</f>
        <v>0</v>
      </c>
      <c r="O160" s="52">
        <f>SUMIFS('2012Figures'!$J:$J,'2012Figures'!$C:$C,$A160,'2012Figures'!$H:$H,$B160,'2012Figures'!$I:$I,$C160,'2012Figures'!$B:$B,"CyToBroker",'2012Figures'!$G:$G,"E1",'2012Figures'!$E:$E,$B$1)</f>
        <v>0</v>
      </c>
      <c r="P160" s="52">
        <f>SUMIFS('2012Figures'!$J:$J,'2012Figures'!$C:$C,$A160,'2012Figures'!$H:$H,$B160,'2012Figures'!$I:$I,$C160,'2012Figures'!$B:$B,"CyToBroker",'2012Figures'!$G:$G,"P1",'2012Figures'!$E:$E,$B$1)</f>
        <v>0</v>
      </c>
      <c r="R160" s="46" t="str">
        <f t="shared" si="44"/>
        <v/>
      </c>
      <c r="S160" s="46" t="str">
        <f t="shared" si="44"/>
        <v/>
      </c>
      <c r="T160" s="46" t="str">
        <f t="shared" si="44"/>
        <v/>
      </c>
      <c r="U160" s="46" t="str">
        <f t="shared" si="44"/>
        <v/>
      </c>
      <c r="V160" s="46" t="str">
        <f t="shared" si="44"/>
        <v/>
      </c>
    </row>
    <row r="161" spans="1:22" x14ac:dyDescent="0.2">
      <c r="A161" s="1">
        <v>114</v>
      </c>
      <c r="B161" s="1" t="s">
        <v>62</v>
      </c>
      <c r="C161" s="8">
        <v>6</v>
      </c>
      <c r="D161" s="29">
        <f>SUMIFS('2013Figures'!$J:$J,'2013Figures'!$C:$C,$A161,'2013Figures'!$H:$H,$B161,'2013Figures'!$I:$I,$C161,'2013Figures'!$E:$E,$B$1)</f>
        <v>0</v>
      </c>
      <c r="E161" s="9">
        <f>SUMIFS('2013Figures'!$J:$J,'2013Figures'!$C:$C,$A161,'2013Figures'!$H:$H,$B161,'2013Figures'!$I:$I,$C161,'2013Figures'!$B:$B,"BrokerToCy",'2013Figures'!$G:$G,"E1",'2013Figures'!$E:$E,$B$1)</f>
        <v>0</v>
      </c>
      <c r="F161" s="9">
        <f>SUMIFS('2013Figures'!$J:$J,'2013Figures'!$C:$C,$A161,'2013Figures'!$H:$H,$B161,'2013Figures'!$I:$I,$C161,'2013Figures'!$B:$B,"BrokerToCy",'2013Figures'!$G:$G,"P1",'2013Figures'!$E:$E,$B$1)</f>
        <v>0</v>
      </c>
      <c r="G161" s="9">
        <f>SUMIFS('2013Figures'!$J:$J,'2013Figures'!$C:$C,$A161,'2013Figures'!$H:$H,$B161,'2013Figures'!$I:$I,$C161,'2013Figures'!$B:$B,"CyToBroker",'2013Figures'!$G:$G,"E1",'2013Figures'!$E:$E,$B$1)</f>
        <v>0</v>
      </c>
      <c r="H161" s="9">
        <f>SUMIFS('2013Figures'!$J:$J,'2013Figures'!$C:$C,$A161,'2013Figures'!$H:$H,$B161,'2013Figures'!$I:$I,$C161,'2013Figures'!$B:$B,"CyToBroker",'2013Figures'!$G:$G,"P1",'2013Figures'!$E:$E,$B$1)</f>
        <v>0</v>
      </c>
      <c r="J161" s="8">
        <v>201101</v>
      </c>
      <c r="L161" s="42">
        <f>SUMIFS('2012Figures'!$J:$J,'2012Figures'!$C:$C,$A161,'2012Figures'!$H:$H,$B161,'2012Figures'!$I:$I,$C161,'2012Figures'!$E:$E,$B$1)</f>
        <v>0</v>
      </c>
      <c r="M161" s="52">
        <f>SUMIFS('2012Figures'!$J:$J,'2012Figures'!$C:$C,$A161,'2012Figures'!$H:$H,$B161,'2012Figures'!$I:$I,$C161,'2012Figures'!$B:$B,"BrokerToCy",'2012Figures'!$G:$G,"E1",'2012Figures'!$E:$E,$B$1)</f>
        <v>0</v>
      </c>
      <c r="N161" s="52">
        <f>SUMIFS('2012Figures'!$J:$J,'2012Figures'!$C:$C,$A161,'2012Figures'!$H:$H,$B161,'2012Figures'!$I:$I,$C161,'2012Figures'!$B:$B,"BrokerToCy",'2012Figures'!$G:$G,"P1",'2012Figures'!$E:$E,$B$1)</f>
        <v>0</v>
      </c>
      <c r="O161" s="52">
        <f>SUMIFS('2012Figures'!$J:$J,'2012Figures'!$C:$C,$A161,'2012Figures'!$H:$H,$B161,'2012Figures'!$I:$I,$C161,'2012Figures'!$B:$B,"CyToBroker",'2012Figures'!$G:$G,"E1",'2012Figures'!$E:$E,$B$1)</f>
        <v>0</v>
      </c>
      <c r="P161" s="52">
        <f>SUMIFS('2012Figures'!$J:$J,'2012Figures'!$C:$C,$A161,'2012Figures'!$H:$H,$B161,'2012Figures'!$I:$I,$C161,'2012Figures'!$B:$B,"CyToBroker",'2012Figures'!$G:$G,"P1",'2012Figures'!$E:$E,$B$1)</f>
        <v>0</v>
      </c>
      <c r="R161" s="46" t="str">
        <f t="shared" si="44"/>
        <v/>
      </c>
      <c r="S161" s="46" t="str">
        <f t="shared" si="44"/>
        <v/>
      </c>
      <c r="T161" s="46" t="str">
        <f t="shared" si="44"/>
        <v/>
      </c>
      <c r="U161" s="46" t="str">
        <f t="shared" si="44"/>
        <v/>
      </c>
      <c r="V161" s="46" t="str">
        <f t="shared" si="44"/>
        <v/>
      </c>
    </row>
    <row r="162" spans="1:22" x14ac:dyDescent="0.2">
      <c r="A162" s="1">
        <v>114</v>
      </c>
      <c r="B162" s="1" t="s">
        <v>62</v>
      </c>
      <c r="C162" s="8">
        <v>5</v>
      </c>
      <c r="D162" s="29">
        <f>SUMIFS('2013Figures'!$J:$J,'2013Figures'!$C:$C,$A162,'2013Figures'!$H:$H,$B162,'2013Figures'!$I:$I,$C162,'2013Figures'!$E:$E,$B$1)</f>
        <v>0</v>
      </c>
      <c r="E162" s="9">
        <f>SUMIFS('2013Figures'!$J:$J,'2013Figures'!$C:$C,$A162,'2013Figures'!$H:$H,$B162,'2013Figures'!$I:$I,$C162,'2013Figures'!$B:$B,"BrokerToCy",'2013Figures'!$G:$G,"E1",'2013Figures'!$E:$E,$B$1)</f>
        <v>0</v>
      </c>
      <c r="F162" s="9">
        <f>SUMIFS('2013Figures'!$J:$J,'2013Figures'!$C:$C,$A162,'2013Figures'!$H:$H,$B162,'2013Figures'!$I:$I,$C162,'2013Figures'!$B:$B,"BrokerToCy",'2013Figures'!$G:$G,"P1",'2013Figures'!$E:$E,$B$1)</f>
        <v>0</v>
      </c>
      <c r="G162" s="9">
        <f>SUMIFS('2013Figures'!$J:$J,'2013Figures'!$C:$C,$A162,'2013Figures'!$H:$H,$B162,'2013Figures'!$I:$I,$C162,'2013Figures'!$B:$B,"CyToBroker",'2013Figures'!$G:$G,"E1",'2013Figures'!$E:$E,$B$1)</f>
        <v>0</v>
      </c>
      <c r="H162" s="9">
        <f>SUMIFS('2013Figures'!$J:$J,'2013Figures'!$C:$C,$A162,'2013Figures'!$H:$H,$B162,'2013Figures'!$I:$I,$C162,'2013Figures'!$B:$B,"CyToBroker",'2013Figures'!$G:$G,"P1",'2013Figures'!$E:$E,$B$1)</f>
        <v>0</v>
      </c>
      <c r="J162" s="8">
        <v>201001</v>
      </c>
      <c r="L162" s="42">
        <f>SUMIFS('2012Figures'!$J:$J,'2012Figures'!$C:$C,$A162,'2012Figures'!$H:$H,$B162,'2012Figures'!$I:$I,$C162,'2012Figures'!$E:$E,$B$1)</f>
        <v>0</v>
      </c>
      <c r="M162" s="52">
        <f>SUMIFS('2012Figures'!$J:$J,'2012Figures'!$C:$C,$A162,'2012Figures'!$H:$H,$B162,'2012Figures'!$I:$I,$C162,'2012Figures'!$B:$B,"BrokerToCy",'2012Figures'!$G:$G,"E1",'2012Figures'!$E:$E,$B$1)</f>
        <v>0</v>
      </c>
      <c r="N162" s="52">
        <f>SUMIFS('2012Figures'!$J:$J,'2012Figures'!$C:$C,$A162,'2012Figures'!$H:$H,$B162,'2012Figures'!$I:$I,$C162,'2012Figures'!$B:$B,"BrokerToCy",'2012Figures'!$G:$G,"P1",'2012Figures'!$E:$E,$B$1)</f>
        <v>0</v>
      </c>
      <c r="O162" s="52">
        <f>SUMIFS('2012Figures'!$J:$J,'2012Figures'!$C:$C,$A162,'2012Figures'!$H:$H,$B162,'2012Figures'!$I:$I,$C162,'2012Figures'!$B:$B,"CyToBroker",'2012Figures'!$G:$G,"E1",'2012Figures'!$E:$E,$B$1)</f>
        <v>0</v>
      </c>
      <c r="P162" s="52">
        <f>SUMIFS('2012Figures'!$J:$J,'2012Figures'!$C:$C,$A162,'2012Figures'!$H:$H,$B162,'2012Figures'!$I:$I,$C162,'2012Figures'!$B:$B,"CyToBroker",'2012Figures'!$G:$G,"P1",'2012Figures'!$E:$E,$B$1)</f>
        <v>0</v>
      </c>
      <c r="R162" s="46" t="str">
        <f t="shared" si="44"/>
        <v/>
      </c>
      <c r="S162" s="46" t="str">
        <f t="shared" si="44"/>
        <v/>
      </c>
      <c r="T162" s="46" t="str">
        <f t="shared" si="44"/>
        <v/>
      </c>
      <c r="U162" s="46" t="str">
        <f t="shared" si="44"/>
        <v/>
      </c>
      <c r="V162" s="46" t="str">
        <f t="shared" si="44"/>
        <v/>
      </c>
    </row>
    <row r="163" spans="1:22" x14ac:dyDescent="0.2">
      <c r="A163" s="1">
        <v>114</v>
      </c>
      <c r="B163" s="1" t="s">
        <v>62</v>
      </c>
      <c r="C163" s="8">
        <v>4</v>
      </c>
      <c r="D163" s="29">
        <f>SUMIFS('2013Figures'!$J:$J,'2013Figures'!$C:$C,$A163,'2013Figures'!$H:$H,$B163,'2013Figures'!$I:$I,$C163,'2013Figures'!$E:$E,$B$1)</f>
        <v>0</v>
      </c>
      <c r="E163" s="9">
        <f>SUMIFS('2013Figures'!$J:$J,'2013Figures'!$C:$C,$A163,'2013Figures'!$H:$H,$B163,'2013Figures'!$I:$I,$C163,'2013Figures'!$B:$B,"BrokerToCy",'2013Figures'!$G:$G,"E1",'2013Figures'!$E:$E,$B$1)</f>
        <v>0</v>
      </c>
      <c r="F163" s="9">
        <f>SUMIFS('2013Figures'!$J:$J,'2013Figures'!$C:$C,$A163,'2013Figures'!$H:$H,$B163,'2013Figures'!$I:$I,$C163,'2013Figures'!$B:$B,"BrokerToCy",'2013Figures'!$G:$G,"P1",'2013Figures'!$E:$E,$B$1)</f>
        <v>0</v>
      </c>
      <c r="G163" s="9">
        <f>SUMIFS('2013Figures'!$J:$J,'2013Figures'!$C:$C,$A163,'2013Figures'!$H:$H,$B163,'2013Figures'!$I:$I,$C163,'2013Figures'!$B:$B,"CyToBroker",'2013Figures'!$G:$G,"E1",'2013Figures'!$E:$E,$B$1)</f>
        <v>0</v>
      </c>
      <c r="H163" s="9">
        <f>SUMIFS('2013Figures'!$J:$J,'2013Figures'!$C:$C,$A163,'2013Figures'!$H:$H,$B163,'2013Figures'!$I:$I,$C163,'2013Figures'!$B:$B,"CyToBroker",'2013Figures'!$G:$G,"P1",'2013Figures'!$E:$E,$B$1)</f>
        <v>0</v>
      </c>
      <c r="J163" s="8">
        <v>200901</v>
      </c>
      <c r="L163" s="42">
        <f>SUMIFS('2012Figures'!$J:$J,'2012Figures'!$C:$C,$A163,'2012Figures'!$H:$H,$B163,'2012Figures'!$I:$I,$C163,'2012Figures'!$E:$E,$B$1)</f>
        <v>0</v>
      </c>
      <c r="M163" s="52">
        <f>SUMIFS('2012Figures'!$J:$J,'2012Figures'!$C:$C,$A163,'2012Figures'!$H:$H,$B163,'2012Figures'!$I:$I,$C163,'2012Figures'!$B:$B,"BrokerToCy",'2012Figures'!$G:$G,"E1",'2012Figures'!$E:$E,$B$1)</f>
        <v>0</v>
      </c>
      <c r="N163" s="52">
        <f>SUMIFS('2012Figures'!$J:$J,'2012Figures'!$C:$C,$A163,'2012Figures'!$H:$H,$B163,'2012Figures'!$I:$I,$C163,'2012Figures'!$B:$B,"BrokerToCy",'2012Figures'!$G:$G,"P1",'2012Figures'!$E:$E,$B$1)</f>
        <v>0</v>
      </c>
      <c r="O163" s="52">
        <f>SUMIFS('2012Figures'!$J:$J,'2012Figures'!$C:$C,$A163,'2012Figures'!$H:$H,$B163,'2012Figures'!$I:$I,$C163,'2012Figures'!$B:$B,"CyToBroker",'2012Figures'!$G:$G,"E1",'2012Figures'!$E:$E,$B$1)</f>
        <v>0</v>
      </c>
      <c r="P163" s="52">
        <f>SUMIFS('2012Figures'!$J:$J,'2012Figures'!$C:$C,$A163,'2012Figures'!$H:$H,$B163,'2012Figures'!$I:$I,$C163,'2012Figures'!$B:$B,"CyToBroker",'2012Figures'!$G:$G,"P1",'2012Figures'!$E:$E,$B$1)</f>
        <v>0</v>
      </c>
      <c r="R163" s="46" t="str">
        <f t="shared" si="44"/>
        <v/>
      </c>
      <c r="S163" s="46" t="str">
        <f t="shared" si="44"/>
        <v/>
      </c>
      <c r="T163" s="46" t="str">
        <f t="shared" si="44"/>
        <v/>
      </c>
      <c r="U163" s="46" t="str">
        <f t="shared" si="44"/>
        <v/>
      </c>
      <c r="V163" s="46" t="str">
        <f t="shared" si="44"/>
        <v/>
      </c>
    </row>
    <row r="164" spans="1:22" x14ac:dyDescent="0.2">
      <c r="A164" s="1">
        <v>114</v>
      </c>
      <c r="B164" s="1" t="s">
        <v>62</v>
      </c>
      <c r="C164" s="8">
        <v>3</v>
      </c>
      <c r="D164" s="29">
        <f>SUMIFS('2013Figures'!$J:$J,'2013Figures'!$C:$C,$A164,'2013Figures'!$H:$H,$B164,'2013Figures'!$I:$I,$C164,'2013Figures'!$E:$E,$B$1)</f>
        <v>0</v>
      </c>
      <c r="E164" s="9">
        <f>SUMIFS('2013Figures'!$J:$J,'2013Figures'!$C:$C,$A164,'2013Figures'!$H:$H,$B164,'2013Figures'!$I:$I,$C164,'2013Figures'!$B:$B,"BrokerToCy",'2013Figures'!$G:$G,"E1",'2013Figures'!$E:$E,$B$1)</f>
        <v>0</v>
      </c>
      <c r="F164" s="9">
        <f>SUMIFS('2013Figures'!$J:$J,'2013Figures'!$C:$C,$A164,'2013Figures'!$H:$H,$B164,'2013Figures'!$I:$I,$C164,'2013Figures'!$B:$B,"BrokerToCy",'2013Figures'!$G:$G,"P1",'2013Figures'!$E:$E,$B$1)</f>
        <v>0</v>
      </c>
      <c r="G164" s="9">
        <f>SUMIFS('2013Figures'!$J:$J,'2013Figures'!$C:$C,$A164,'2013Figures'!$H:$H,$B164,'2013Figures'!$I:$I,$C164,'2013Figures'!$B:$B,"CyToBroker",'2013Figures'!$G:$G,"E1",'2013Figures'!$E:$E,$B$1)</f>
        <v>0</v>
      </c>
      <c r="H164" s="9">
        <f>SUMIFS('2013Figures'!$J:$J,'2013Figures'!$C:$C,$A164,'2013Figures'!$H:$H,$B164,'2013Figures'!$I:$I,$C164,'2013Figures'!$B:$B,"CyToBroker",'2013Figures'!$G:$G,"P1",'2013Figures'!$E:$E,$B$1)</f>
        <v>0</v>
      </c>
      <c r="J164" s="8">
        <v>200801</v>
      </c>
      <c r="L164" s="42">
        <f>SUMIFS('2012Figures'!$J:$J,'2012Figures'!$C:$C,$A164,'2012Figures'!$H:$H,$B164,'2012Figures'!$I:$I,$C164,'2012Figures'!$E:$E,$B$1)</f>
        <v>0</v>
      </c>
      <c r="M164" s="52">
        <f>SUMIFS('2012Figures'!$J:$J,'2012Figures'!$C:$C,$A164,'2012Figures'!$H:$H,$B164,'2012Figures'!$I:$I,$C164,'2012Figures'!$B:$B,"BrokerToCy",'2012Figures'!$G:$G,"E1",'2012Figures'!$E:$E,$B$1)</f>
        <v>0</v>
      </c>
      <c r="N164" s="52">
        <f>SUMIFS('2012Figures'!$J:$J,'2012Figures'!$C:$C,$A164,'2012Figures'!$H:$H,$B164,'2012Figures'!$I:$I,$C164,'2012Figures'!$B:$B,"BrokerToCy",'2012Figures'!$G:$G,"P1",'2012Figures'!$E:$E,$B$1)</f>
        <v>0</v>
      </c>
      <c r="O164" s="52">
        <f>SUMIFS('2012Figures'!$J:$J,'2012Figures'!$C:$C,$A164,'2012Figures'!$H:$H,$B164,'2012Figures'!$I:$I,$C164,'2012Figures'!$B:$B,"CyToBroker",'2012Figures'!$G:$G,"E1",'2012Figures'!$E:$E,$B$1)</f>
        <v>0</v>
      </c>
      <c r="P164" s="52">
        <f>SUMIFS('2012Figures'!$J:$J,'2012Figures'!$C:$C,$A164,'2012Figures'!$H:$H,$B164,'2012Figures'!$I:$I,$C164,'2012Figures'!$B:$B,"CyToBroker",'2012Figures'!$G:$G,"P1",'2012Figures'!$E:$E,$B$1)</f>
        <v>0</v>
      </c>
      <c r="R164" s="46" t="str">
        <f t="shared" si="44"/>
        <v/>
      </c>
      <c r="S164" s="46" t="str">
        <f t="shared" si="44"/>
        <v/>
      </c>
      <c r="T164" s="46" t="str">
        <f t="shared" si="44"/>
        <v/>
      </c>
      <c r="U164" s="46" t="str">
        <f t="shared" si="44"/>
        <v/>
      </c>
      <c r="V164" s="46" t="str">
        <f t="shared" si="44"/>
        <v/>
      </c>
    </row>
    <row r="165" spans="1:22" x14ac:dyDescent="0.2">
      <c r="A165" s="1">
        <v>114</v>
      </c>
      <c r="B165" s="1" t="s">
        <v>62</v>
      </c>
      <c r="C165" s="8">
        <v>2</v>
      </c>
      <c r="D165" s="29">
        <f>SUMIFS('2013Figures'!$J:$J,'2013Figures'!$C:$C,$A165,'2013Figures'!$H:$H,$B165,'2013Figures'!$I:$I,$C165,'2013Figures'!$E:$E,$B$1)</f>
        <v>0</v>
      </c>
      <c r="E165" s="9">
        <f>SUMIFS('2013Figures'!$J:$J,'2013Figures'!$C:$C,$A165,'2013Figures'!$H:$H,$B165,'2013Figures'!$I:$I,$C165,'2013Figures'!$B:$B,"BrokerToCy",'2013Figures'!$G:$G,"E1",'2013Figures'!$E:$E,$B$1)</f>
        <v>0</v>
      </c>
      <c r="F165" s="9">
        <f>SUMIFS('2013Figures'!$J:$J,'2013Figures'!$C:$C,$A165,'2013Figures'!$H:$H,$B165,'2013Figures'!$I:$I,$C165,'2013Figures'!$B:$B,"BrokerToCy",'2013Figures'!$G:$G,"P1",'2013Figures'!$E:$E,$B$1)</f>
        <v>0</v>
      </c>
      <c r="G165" s="9">
        <f>SUMIFS('2013Figures'!$J:$J,'2013Figures'!$C:$C,$A165,'2013Figures'!$H:$H,$B165,'2013Figures'!$I:$I,$C165,'2013Figures'!$B:$B,"CyToBroker",'2013Figures'!$G:$G,"E1",'2013Figures'!$E:$E,$B$1)</f>
        <v>0</v>
      </c>
      <c r="H165" s="9">
        <f>SUMIFS('2013Figures'!$J:$J,'2013Figures'!$C:$C,$A165,'2013Figures'!$H:$H,$B165,'2013Figures'!$I:$I,$C165,'2013Figures'!$B:$B,"CyToBroker",'2013Figures'!$G:$G,"P1",'2013Figures'!$E:$E,$B$1)</f>
        <v>0</v>
      </c>
      <c r="J165" s="8">
        <v>200701</v>
      </c>
      <c r="L165" s="42">
        <f>SUMIFS('2012Figures'!$J:$J,'2012Figures'!$C:$C,$A165,'2012Figures'!$H:$H,$B165,'2012Figures'!$I:$I,$C165,'2012Figures'!$E:$E,$B$1)</f>
        <v>0</v>
      </c>
      <c r="M165" s="52">
        <f>SUMIFS('2012Figures'!$J:$J,'2012Figures'!$C:$C,$A165,'2012Figures'!$H:$H,$B165,'2012Figures'!$I:$I,$C165,'2012Figures'!$B:$B,"BrokerToCy",'2012Figures'!$G:$G,"E1",'2012Figures'!$E:$E,$B$1)</f>
        <v>0</v>
      </c>
      <c r="N165" s="52">
        <f>SUMIFS('2012Figures'!$J:$J,'2012Figures'!$C:$C,$A165,'2012Figures'!$H:$H,$B165,'2012Figures'!$I:$I,$C165,'2012Figures'!$B:$B,"BrokerToCy",'2012Figures'!$G:$G,"P1",'2012Figures'!$E:$E,$B$1)</f>
        <v>0</v>
      </c>
      <c r="O165" s="52">
        <f>SUMIFS('2012Figures'!$J:$J,'2012Figures'!$C:$C,$A165,'2012Figures'!$H:$H,$B165,'2012Figures'!$I:$I,$C165,'2012Figures'!$B:$B,"CyToBroker",'2012Figures'!$G:$G,"E1",'2012Figures'!$E:$E,$B$1)</f>
        <v>0</v>
      </c>
      <c r="P165" s="52">
        <f>SUMIFS('2012Figures'!$J:$J,'2012Figures'!$C:$C,$A165,'2012Figures'!$H:$H,$B165,'2012Figures'!$I:$I,$C165,'2012Figures'!$B:$B,"CyToBroker",'2012Figures'!$G:$G,"P1",'2012Figures'!$E:$E,$B$1)</f>
        <v>0</v>
      </c>
      <c r="R165" s="46" t="str">
        <f t="shared" si="44"/>
        <v/>
      </c>
      <c r="S165" s="46" t="str">
        <f t="shared" si="44"/>
        <v/>
      </c>
      <c r="T165" s="46" t="str">
        <f t="shared" si="44"/>
        <v/>
      </c>
      <c r="U165" s="46" t="str">
        <f t="shared" si="44"/>
        <v/>
      </c>
      <c r="V165" s="46" t="str">
        <f t="shared" si="44"/>
        <v/>
      </c>
    </row>
    <row r="166" spans="1:22" x14ac:dyDescent="0.2">
      <c r="A166" s="1">
        <v>114</v>
      </c>
      <c r="B166" s="1" t="s">
        <v>62</v>
      </c>
      <c r="C166" s="8">
        <v>1</v>
      </c>
      <c r="D166" s="29">
        <f>SUMIFS('2013Figures'!$J:$J,'2013Figures'!$C:$C,$A166,'2013Figures'!$H:$H,$B166,'2013Figures'!$I:$I,$C166,'2013Figures'!$E:$E,$B$1)</f>
        <v>0</v>
      </c>
      <c r="E166" s="9">
        <f>SUMIFS('2013Figures'!$J:$J,'2013Figures'!$C:$C,$A166,'2013Figures'!$H:$H,$B166,'2013Figures'!$I:$I,$C166,'2013Figures'!$B:$B,"BrokerToCy",'2013Figures'!$G:$G,"E1",'2013Figures'!$E:$E,$B$1)</f>
        <v>0</v>
      </c>
      <c r="F166" s="9">
        <f>SUMIFS('2013Figures'!$J:$J,'2013Figures'!$C:$C,$A166,'2013Figures'!$H:$H,$B166,'2013Figures'!$I:$I,$C166,'2013Figures'!$B:$B,"BrokerToCy",'2013Figures'!$G:$G,"P1",'2013Figures'!$E:$E,$B$1)</f>
        <v>0</v>
      </c>
      <c r="G166" s="9">
        <f>SUMIFS('2013Figures'!$J:$J,'2013Figures'!$C:$C,$A166,'2013Figures'!$H:$H,$B166,'2013Figures'!$I:$I,$C166,'2013Figures'!$B:$B,"CyToBroker",'2013Figures'!$G:$G,"E1",'2013Figures'!$E:$E,$B$1)</f>
        <v>0</v>
      </c>
      <c r="H166" s="9">
        <f>SUMIFS('2013Figures'!$J:$J,'2013Figures'!$C:$C,$A166,'2013Figures'!$H:$H,$B166,'2013Figures'!$I:$I,$C166,'2013Figures'!$B:$B,"CyToBroker",'2013Figures'!$G:$G,"P1",'2013Figures'!$E:$E,$B$1)</f>
        <v>0</v>
      </c>
      <c r="J166" s="8">
        <v>200601</v>
      </c>
      <c r="L166" s="42">
        <f>SUMIFS('2012Figures'!$J:$J,'2012Figures'!$C:$C,$A166,'2012Figures'!$H:$H,$B166,'2012Figures'!$I:$I,$C166,'2012Figures'!$E:$E,$B$1)</f>
        <v>0</v>
      </c>
      <c r="M166" s="52">
        <f>SUMIFS('2012Figures'!$J:$J,'2012Figures'!$C:$C,$A166,'2012Figures'!$H:$H,$B166,'2012Figures'!$I:$I,$C166,'2012Figures'!$B:$B,"BrokerToCy",'2012Figures'!$G:$G,"E1",'2012Figures'!$E:$E,$B$1)</f>
        <v>0</v>
      </c>
      <c r="N166" s="52">
        <f>SUMIFS('2012Figures'!$J:$J,'2012Figures'!$C:$C,$A166,'2012Figures'!$H:$H,$B166,'2012Figures'!$I:$I,$C166,'2012Figures'!$B:$B,"BrokerToCy",'2012Figures'!$G:$G,"P1",'2012Figures'!$E:$E,$B$1)</f>
        <v>0</v>
      </c>
      <c r="O166" s="52">
        <f>SUMIFS('2012Figures'!$J:$J,'2012Figures'!$C:$C,$A166,'2012Figures'!$H:$H,$B166,'2012Figures'!$I:$I,$C166,'2012Figures'!$B:$B,"CyToBroker",'2012Figures'!$G:$G,"E1",'2012Figures'!$E:$E,$B$1)</f>
        <v>0</v>
      </c>
      <c r="P166" s="52">
        <f>SUMIFS('2012Figures'!$J:$J,'2012Figures'!$C:$C,$A166,'2012Figures'!$H:$H,$B166,'2012Figures'!$I:$I,$C166,'2012Figures'!$B:$B,"CyToBroker",'2012Figures'!$G:$G,"P1",'2012Figures'!$E:$E,$B$1)</f>
        <v>0</v>
      </c>
      <c r="R166" s="46" t="str">
        <f t="shared" si="44"/>
        <v/>
      </c>
      <c r="S166" s="46" t="str">
        <f t="shared" si="44"/>
        <v/>
      </c>
      <c r="T166" s="46" t="str">
        <f t="shared" si="44"/>
        <v/>
      </c>
      <c r="U166" s="46" t="str">
        <f t="shared" si="44"/>
        <v/>
      </c>
      <c r="V166" s="46" t="str">
        <f t="shared" si="44"/>
        <v/>
      </c>
    </row>
    <row r="167" spans="1:22" x14ac:dyDescent="0.2">
      <c r="A167" s="1">
        <v>114</v>
      </c>
      <c r="B167" s="1" t="s">
        <v>62</v>
      </c>
      <c r="D167" s="29">
        <f>SUMIFS('2013Figures'!$J:$J,'2013Figures'!$C:$C,$A167,'2013Figures'!$I:$I,"",'2013Figures'!$E:$E,$B$1)</f>
        <v>0</v>
      </c>
      <c r="E167" s="9">
        <f>SUMIFS('2013Figures'!$J:$J,'2013Figures'!$C:$C,$A167,'2013Figures'!$I:$I,"",'2013Figures'!$B:$B,"BrokerToCy",'2013Figures'!$G:$G,"E1",'2013Figures'!$E:$E,$B$1)</f>
        <v>0</v>
      </c>
      <c r="F167" s="9">
        <f>SUMIFS('2013Figures'!$J:$J,'2013Figures'!$C:$C,$A167,'2013Figures'!$I:$I,"",'2013Figures'!$B:$B,"BrokerToCy",'2013Figures'!$G:$G,"P1",'2013Figures'!$E:$E,$B$1)</f>
        <v>0</v>
      </c>
      <c r="G167" s="9">
        <f>SUMIFS('2013Figures'!$J:$J,'2013Figures'!$C:$C,$A167,'2013Figures'!$I:$I,"",'2013Figures'!$B:$B,"CyToBroker",'2013Figures'!$G:$G,"E1",'2013Figures'!$E:$E,$B$1)</f>
        <v>0</v>
      </c>
      <c r="H167" s="9">
        <f>SUMIFS('2013Figures'!$J:$J,'2013Figures'!$C:$C,$A167,'2013Figures'!$I:$I,"",'2013Figures'!$B:$B,"CyToBroker",'2013Figures'!$G:$G,"P1",'2013Figures'!$E:$E,$B$1)</f>
        <v>0</v>
      </c>
      <c r="J167" s="8" t="s">
        <v>131</v>
      </c>
      <c r="L167" s="42">
        <f>SUMIFS('2012Figures'!$J:$J,'2012Figures'!$C:$C,$A167,'2012Figures'!$I:$I,"",'2012Figures'!$E:$E,$B$1)</f>
        <v>0</v>
      </c>
      <c r="M167" s="52">
        <f>SUMIFS('2012Figures'!$J:$J,'2012Figures'!$C:$C,$A167,'2012Figures'!$I:$I,"",'2012Figures'!$B:$B,"BrokerToCy",'2012Figures'!$G:$G,"E1",'2012Figures'!$E:$E,$B$1)</f>
        <v>0</v>
      </c>
      <c r="N167" s="52">
        <f>SUMIFS('2012Figures'!$J:$J,'2012Figures'!$C:$C,$A167,'2012Figures'!$I:$I,"",'2012Figures'!$B:$B,"BrokerToCy",'2012Figures'!$G:$G,"P1",'2012Figures'!$E:$E,$B$1)</f>
        <v>0</v>
      </c>
      <c r="O167" s="52">
        <f>SUMIFS('2012Figures'!$J:$J,'2012Figures'!$C:$C,$A167,'2012Figures'!$I:$I,"",'2012Figures'!$B:$B,"CyToBroker",'2012Figures'!$G:$G,"E1",'2012Figures'!$E:$E,$B$1)</f>
        <v>0</v>
      </c>
      <c r="P167" s="52">
        <f>SUMIFS('2012Figures'!$J:$J,'2012Figures'!$C:$C,$A167,'2012Figures'!$I:$I,"",'2012Figures'!$B:$B,"CyToBroker",'2012Figures'!$G:$G,"P1",'2012Figures'!$E:$E,$B$1)</f>
        <v>0</v>
      </c>
      <c r="R167" s="46" t="str">
        <f t="shared" si="44"/>
        <v/>
      </c>
      <c r="S167" s="46" t="str">
        <f t="shared" si="44"/>
        <v/>
      </c>
      <c r="T167" s="46" t="str">
        <f t="shared" si="44"/>
        <v/>
      </c>
      <c r="U167" s="46" t="str">
        <f t="shared" si="44"/>
        <v/>
      </c>
      <c r="V167" s="46" t="str">
        <f t="shared" si="44"/>
        <v/>
      </c>
    </row>
    <row r="168" spans="1:22" x14ac:dyDescent="0.2">
      <c r="A168" s="21"/>
      <c r="B168" s="21" t="s">
        <v>92</v>
      </c>
      <c r="C168" s="22"/>
      <c r="D168" s="23">
        <f>SUM(E168:H168)</f>
        <v>0</v>
      </c>
      <c r="E168" s="23">
        <f t="shared" ref="E168:H168" si="45">SUM(E155:E167)</f>
        <v>0</v>
      </c>
      <c r="F168" s="23">
        <f t="shared" si="45"/>
        <v>0</v>
      </c>
      <c r="G168" s="23">
        <f t="shared" si="45"/>
        <v>0</v>
      </c>
      <c r="H168" s="23">
        <f t="shared" si="45"/>
        <v>0</v>
      </c>
      <c r="I168" s="21"/>
      <c r="J168" s="22"/>
      <c r="K168" s="21"/>
      <c r="L168" s="43">
        <f>SUM(M168:P168)</f>
        <v>0</v>
      </c>
      <c r="M168" s="43">
        <f t="shared" ref="M168:P168" si="46">SUM(M155:M167)</f>
        <v>0</v>
      </c>
      <c r="N168" s="43">
        <f t="shared" si="46"/>
        <v>0</v>
      </c>
      <c r="O168" s="43">
        <f t="shared" si="46"/>
        <v>0</v>
      </c>
      <c r="P168" s="43">
        <f t="shared" si="46"/>
        <v>0</v>
      </c>
      <c r="Q168" s="21"/>
      <c r="R168" s="21"/>
      <c r="S168" s="21"/>
      <c r="T168" s="21"/>
      <c r="U168" s="21"/>
      <c r="V168" s="21"/>
    </row>
    <row r="169" spans="1:22" x14ac:dyDescent="0.2">
      <c r="A169" s="28">
        <v>115</v>
      </c>
      <c r="B169" s="28" t="s">
        <v>23</v>
      </c>
      <c r="C169" s="17" t="s">
        <v>88</v>
      </c>
      <c r="D169" s="18">
        <f>SUMIFS('2013Figures'!$J:$J,'2013Figures'!$C:$C,$A169,'2013Figures'!$E:$E,$B$1)</f>
        <v>0</v>
      </c>
      <c r="E169" s="18">
        <f>SUMIFS('2013Figures'!$J:$J,'2013Figures'!$C:$C,$A169,'2013Figures'!$B:$B,"BrokerToCy",'2013Figures'!$G:$G,"E1",'2013Figures'!$E:$E,$B$1)</f>
        <v>0</v>
      </c>
      <c r="F169" s="18">
        <f>SUMIFS('2013Figures'!$J:$J,'2013Figures'!$C:$C,$A169,'2013Figures'!$B:$B,"BrokerToCy",'2013Figures'!$G:$G,"P1",'2013Figures'!$E:$E,$B$1)</f>
        <v>0</v>
      </c>
      <c r="G169" s="18">
        <f>SUMIFS('2013Figures'!$J:$J,'2013Figures'!$C:$C,$A169,'2013Figures'!$B:$B,"CyToBroker",'2013Figures'!$G:$G,"E1",'2013Figures'!$E:$E,$B$1)</f>
        <v>0</v>
      </c>
      <c r="H169" s="18">
        <f>SUMIFS('2013Figures'!$J:$J,'2013Figures'!$C:$C,$A169,'2013Figures'!$B:$B,"CyToBroker",'2013Figures'!$G:$G,"P1",'2013Figures'!$E:$E,$B$1)</f>
        <v>0</v>
      </c>
      <c r="I169" s="28"/>
      <c r="J169" s="17"/>
      <c r="K169" s="28"/>
      <c r="L169" s="50">
        <f>SUMIFS('2012Figures'!$J:$J,'2012Figures'!$C:$C,$A169,'2012Figures'!$E:$E,$B$1)</f>
        <v>0</v>
      </c>
      <c r="M169" s="50">
        <f>SUMIFS('2012Figures'!$J:$J,'2012Figures'!$C:$C,$A169,'2012Figures'!$B:$B,"BrokerToCy",'2012Figures'!$G:$G,"E1",'2012Figures'!$E:$E,$B$1)</f>
        <v>0</v>
      </c>
      <c r="N169" s="50">
        <f>SUMIFS('2012Figures'!$J:$J,'2012Figures'!$C:$C,$A169,'2012Figures'!$B:$B,"BrokerToCy",'2012Figures'!$G:$G,"P1",'2012Figures'!$E:$E,$B$1)</f>
        <v>0</v>
      </c>
      <c r="O169" s="50">
        <f>SUMIFS('2012Figures'!$J:$J,'2012Figures'!$C:$C,$A169,'2012Figures'!$B:$B,"CyToBroker",'2012Figures'!$G:$G,"E1",'2012Figures'!$E:$E,$B$1)</f>
        <v>0</v>
      </c>
      <c r="P169" s="50">
        <f>SUMIFS('2012Figures'!$J:$J,'2012Figures'!$C:$C,$A169,'2012Figures'!$B:$B,"CyToBroker",'2012Figures'!$G:$G,"P1",'2012Figures'!$E:$E,$B$1)</f>
        <v>0</v>
      </c>
      <c r="Q169" s="28"/>
      <c r="R169" s="46" t="str">
        <f t="shared" si="44"/>
        <v/>
      </c>
      <c r="S169" s="46" t="str">
        <f t="shared" si="44"/>
        <v/>
      </c>
      <c r="T169" s="46" t="str">
        <f t="shared" si="44"/>
        <v/>
      </c>
      <c r="U169" s="46" t="str">
        <f t="shared" si="44"/>
        <v/>
      </c>
      <c r="V169" s="46" t="str">
        <f t="shared" si="44"/>
        <v/>
      </c>
    </row>
    <row r="170" spans="1:22" x14ac:dyDescent="0.2">
      <c r="A170" s="1">
        <v>115</v>
      </c>
      <c r="B170" s="1" t="s">
        <v>23</v>
      </c>
      <c r="C170" s="8">
        <v>2</v>
      </c>
      <c r="D170" s="29">
        <f>SUMIFS('2013Figures'!$J:$J,'2013Figures'!$C:$C,$A170,'2013Figures'!$H:$H,$B170,'2013Figures'!$I:$I,$C170,'2013Figures'!$E:$E,$B$1)</f>
        <v>0</v>
      </c>
      <c r="E170" s="9">
        <f>SUMIFS('2013Figures'!$J:$J,'2013Figures'!$C:$C,$A170,'2013Figures'!$H:$H,$B170,'2013Figures'!$I:$I,$C170,'2013Figures'!$B:$B,"BrokerToCy",'2013Figures'!$G:$G,"E1",'2013Figures'!$E:$E,$B$1)</f>
        <v>0</v>
      </c>
      <c r="F170" s="9">
        <f>SUMIFS('2013Figures'!$J:$J,'2013Figures'!$C:$C,$A170,'2013Figures'!$H:$H,$B170,'2013Figures'!$I:$I,$C170,'2013Figures'!$B:$B,"BrokerToCy",'2013Figures'!$G:$G,"P1",'2013Figures'!$E:$E,$B$1)</f>
        <v>0</v>
      </c>
      <c r="G170" s="9">
        <f>SUMIFS('2013Figures'!$J:$J,'2013Figures'!$C:$C,$A170,'2013Figures'!$H:$H,$B170,'2013Figures'!$I:$I,$C170,'2013Figures'!$B:$B,"CyToBroker",'2013Figures'!$G:$G,"E1",'2013Figures'!$E:$E,$B$1)</f>
        <v>0</v>
      </c>
      <c r="H170" s="9">
        <f>SUMIFS('2013Figures'!$J:$J,'2013Figures'!$C:$C,$A170,'2013Figures'!$H:$H,$B170,'2013Figures'!$I:$I,$C170,'2013Figures'!$B:$B,"CyToBroker",'2013Figures'!$G:$G,"P1",'2013Figures'!$E:$E,$B$1)</f>
        <v>0</v>
      </c>
      <c r="J170" s="8" t="s">
        <v>146</v>
      </c>
      <c r="L170" s="42">
        <f>SUMIFS('2012Figures'!$J:$J,'2012Figures'!$C:$C,$A170,'2012Figures'!$H:$H,$B170,'2012Figures'!$I:$I,$C170,'2012Figures'!$E:$E,$B$1)</f>
        <v>0</v>
      </c>
      <c r="M170" s="52">
        <f>SUMIFS('2012Figures'!$J:$J,'2012Figures'!$C:$C,$A170,'2012Figures'!$H:$H,$B170,'2012Figures'!$I:$I,$C170,'2012Figures'!$B:$B,"BrokerToCy",'2012Figures'!$G:$G,"E1",'2012Figures'!$E:$E,$B$1)</f>
        <v>0</v>
      </c>
      <c r="N170" s="52">
        <f>SUMIFS('2012Figures'!$J:$J,'2012Figures'!$C:$C,$A170,'2012Figures'!$H:$H,$B170,'2012Figures'!$I:$I,$C170,'2012Figures'!$B:$B,"BrokerToCy",'2012Figures'!$G:$G,"P1",'2012Figures'!$E:$E,$B$1)</f>
        <v>0</v>
      </c>
      <c r="O170" s="52">
        <f>SUMIFS('2012Figures'!$J:$J,'2012Figures'!$C:$C,$A170,'2012Figures'!$H:$H,$B170,'2012Figures'!$I:$I,$C170,'2012Figures'!$B:$B,"CyToBroker",'2012Figures'!$G:$G,"E1",'2012Figures'!$E:$E,$B$1)</f>
        <v>0</v>
      </c>
      <c r="P170" s="52">
        <f>SUMIFS('2012Figures'!$J:$J,'2012Figures'!$C:$C,$A170,'2012Figures'!$H:$H,$B170,'2012Figures'!$I:$I,$C170,'2012Figures'!$B:$B,"CyToBroker",'2012Figures'!$G:$G,"P1",'2012Figures'!$E:$E,$B$1)</f>
        <v>0</v>
      </c>
      <c r="R170" s="46" t="str">
        <f t="shared" si="44"/>
        <v/>
      </c>
      <c r="S170" s="46" t="str">
        <f t="shared" si="44"/>
        <v/>
      </c>
      <c r="T170" s="46" t="str">
        <f t="shared" si="44"/>
        <v/>
      </c>
      <c r="U170" s="46" t="str">
        <f t="shared" si="44"/>
        <v/>
      </c>
      <c r="V170" s="46" t="str">
        <f t="shared" si="44"/>
        <v/>
      </c>
    </row>
    <row r="171" spans="1:22" x14ac:dyDescent="0.2">
      <c r="A171" s="1">
        <v>115</v>
      </c>
      <c r="B171" s="1" t="s">
        <v>23</v>
      </c>
      <c r="C171" s="8">
        <v>1</v>
      </c>
      <c r="D171" s="29">
        <f>SUMIFS('2013Figures'!$J:$J,'2013Figures'!$C:$C,$A171,'2013Figures'!$H:$H,$B171,'2013Figures'!$I:$I,$C171,'2013Figures'!$E:$E,$B$1)</f>
        <v>0</v>
      </c>
      <c r="E171" s="9">
        <f>SUMIFS('2013Figures'!$J:$J,'2013Figures'!$C:$C,$A171,'2013Figures'!$H:$H,$B171,'2013Figures'!$I:$I,$C171,'2013Figures'!$B:$B,"BrokerToCy",'2013Figures'!$G:$G,"E1",'2013Figures'!$E:$E,$B$1)</f>
        <v>0</v>
      </c>
      <c r="F171" s="9">
        <f>SUMIFS('2013Figures'!$J:$J,'2013Figures'!$C:$C,$A171,'2013Figures'!$H:$H,$B171,'2013Figures'!$I:$I,$C171,'2013Figures'!$B:$B,"BrokerToCy",'2013Figures'!$G:$G,"P1",'2013Figures'!$E:$E,$B$1)</f>
        <v>0</v>
      </c>
      <c r="G171" s="9">
        <f>SUMIFS('2013Figures'!$J:$J,'2013Figures'!$C:$C,$A171,'2013Figures'!$H:$H,$B171,'2013Figures'!$I:$I,$C171,'2013Figures'!$B:$B,"CyToBroker",'2013Figures'!$G:$G,"E1",'2013Figures'!$E:$E,$B$1)</f>
        <v>0</v>
      </c>
      <c r="H171" s="9">
        <f>SUMIFS('2013Figures'!$J:$J,'2013Figures'!$C:$C,$A171,'2013Figures'!$H:$H,$B171,'2013Figures'!$I:$I,$C171,'2013Figures'!$B:$B,"CyToBroker",'2013Figures'!$G:$G,"P1",'2013Figures'!$E:$E,$B$1)</f>
        <v>0</v>
      </c>
      <c r="I171" s="30"/>
      <c r="J171" s="31">
        <v>200901</v>
      </c>
      <c r="K171" s="30"/>
      <c r="L171" s="42">
        <f>SUMIFS('2012Figures'!$J:$J,'2012Figures'!$C:$C,$A171,'2012Figures'!$H:$H,$B171,'2012Figures'!$I:$I,$C171,'2012Figures'!$E:$E,$B$1)</f>
        <v>0</v>
      </c>
      <c r="M171" s="52">
        <f>SUMIFS('2012Figures'!$J:$J,'2012Figures'!$C:$C,$A171,'2012Figures'!$H:$H,$B171,'2012Figures'!$I:$I,$C171,'2012Figures'!$B:$B,"BrokerToCy",'2012Figures'!$G:$G,"E1",'2012Figures'!$E:$E,$B$1)</f>
        <v>0</v>
      </c>
      <c r="N171" s="52">
        <f>SUMIFS('2012Figures'!$J:$J,'2012Figures'!$C:$C,$A171,'2012Figures'!$H:$H,$B171,'2012Figures'!$I:$I,$C171,'2012Figures'!$B:$B,"BrokerToCy",'2012Figures'!$G:$G,"P1",'2012Figures'!$E:$E,$B$1)</f>
        <v>0</v>
      </c>
      <c r="O171" s="52">
        <f>SUMIFS('2012Figures'!$J:$J,'2012Figures'!$C:$C,$A171,'2012Figures'!$H:$H,$B171,'2012Figures'!$I:$I,$C171,'2012Figures'!$B:$B,"CyToBroker",'2012Figures'!$G:$G,"E1",'2012Figures'!$E:$E,$B$1)</f>
        <v>0</v>
      </c>
      <c r="P171" s="52">
        <f>SUMIFS('2012Figures'!$J:$J,'2012Figures'!$C:$C,$A171,'2012Figures'!$H:$H,$B171,'2012Figures'!$I:$I,$C171,'2012Figures'!$B:$B,"CyToBroker",'2012Figures'!$G:$G,"P1",'2012Figures'!$E:$E,$B$1)</f>
        <v>0</v>
      </c>
      <c r="Q171" s="30"/>
      <c r="R171" s="46" t="str">
        <f t="shared" si="44"/>
        <v/>
      </c>
      <c r="S171" s="46" t="str">
        <f t="shared" si="44"/>
        <v/>
      </c>
      <c r="T171" s="46" t="str">
        <f t="shared" si="44"/>
        <v/>
      </c>
      <c r="U171" s="46" t="str">
        <f t="shared" si="44"/>
        <v/>
      </c>
      <c r="V171" s="46" t="str">
        <f t="shared" si="44"/>
        <v/>
      </c>
    </row>
    <row r="172" spans="1:22" x14ac:dyDescent="0.2">
      <c r="A172" s="1">
        <v>115</v>
      </c>
      <c r="B172" s="1" t="s">
        <v>23</v>
      </c>
      <c r="D172" s="29">
        <f>SUMIFS('2013Figures'!$J:$J,'2013Figures'!$C:$C,$A172,'2013Figures'!$I:$I,"",'2013Figures'!$E:$E,$B$1)</f>
        <v>0</v>
      </c>
      <c r="E172" s="9">
        <f>SUMIFS('2013Figures'!$J:$J,'2013Figures'!$C:$C,$A172,'2013Figures'!$I:$I,"",'2013Figures'!$B:$B,"BrokerToCy",'2013Figures'!$G:$G,"E1",'2013Figures'!$E:$E,$B$1)</f>
        <v>0</v>
      </c>
      <c r="F172" s="9">
        <f>SUMIFS('2013Figures'!$J:$J,'2013Figures'!$C:$C,$A172,'2013Figures'!$I:$I,"",'2013Figures'!$B:$B,"BrokerToCy",'2013Figures'!$G:$G,"P1",'2013Figures'!$E:$E,$B$1)</f>
        <v>0</v>
      </c>
      <c r="G172" s="9">
        <f>SUMIFS('2013Figures'!$J:$J,'2013Figures'!$C:$C,$A172,'2013Figures'!$I:$I,"",'2013Figures'!$B:$B,"CyToBroker",'2013Figures'!$G:$G,"E1",'2013Figures'!$E:$E,$B$1)</f>
        <v>0</v>
      </c>
      <c r="H172" s="9">
        <f>SUMIFS('2013Figures'!$J:$J,'2013Figures'!$C:$C,$A172,'2013Figures'!$I:$I,"",'2013Figures'!$B:$B,"CyToBroker",'2013Figures'!$G:$G,"P1",'2013Figures'!$E:$E,$B$1)</f>
        <v>0</v>
      </c>
      <c r="J172" s="8" t="s">
        <v>131</v>
      </c>
      <c r="L172" s="42">
        <f>SUMIFS('2012Figures'!$J:$J,'2012Figures'!$C:$C,$A172,'2012Figures'!$I:$I,"",'2012Figures'!$E:$E,$B$1)</f>
        <v>0</v>
      </c>
      <c r="M172" s="52">
        <f>SUMIFS('2012Figures'!$J:$J,'2012Figures'!$C:$C,$A172,'2012Figures'!$I:$I,"",'2012Figures'!$B:$B,"BrokerToCy",'2012Figures'!$G:$G,"E1",'2012Figures'!$E:$E,$B$1)</f>
        <v>0</v>
      </c>
      <c r="N172" s="52">
        <f>SUMIFS('2012Figures'!$J:$J,'2012Figures'!$C:$C,$A172,'2012Figures'!$I:$I,"",'2012Figures'!$B:$B,"BrokerToCy",'2012Figures'!$G:$G,"P1",'2012Figures'!$E:$E,$B$1)</f>
        <v>0</v>
      </c>
      <c r="O172" s="52">
        <f>SUMIFS('2012Figures'!$J:$J,'2012Figures'!$C:$C,$A172,'2012Figures'!$I:$I,"",'2012Figures'!$B:$B,"CyToBroker",'2012Figures'!$G:$G,"E1",'2012Figures'!$E:$E,$B$1)</f>
        <v>0</v>
      </c>
      <c r="P172" s="52">
        <f>SUMIFS('2012Figures'!$J:$J,'2012Figures'!$C:$C,$A172,'2012Figures'!$I:$I,"",'2012Figures'!$B:$B,"CyToBroker",'2012Figures'!$G:$G,"P1",'2012Figures'!$E:$E,$B$1)</f>
        <v>0</v>
      </c>
      <c r="R172" s="46" t="str">
        <f t="shared" si="44"/>
        <v/>
      </c>
      <c r="S172" s="46" t="str">
        <f t="shared" si="44"/>
        <v/>
      </c>
      <c r="T172" s="46" t="str">
        <f t="shared" si="44"/>
        <v/>
      </c>
      <c r="U172" s="46" t="str">
        <f t="shared" si="44"/>
        <v/>
      </c>
      <c r="V172" s="46" t="str">
        <f t="shared" si="44"/>
        <v/>
      </c>
    </row>
    <row r="173" spans="1:22" x14ac:dyDescent="0.2">
      <c r="A173" s="21"/>
      <c r="B173" s="21" t="s">
        <v>92</v>
      </c>
      <c r="C173" s="22"/>
      <c r="D173" s="23">
        <f>SUM(E173:H173)</f>
        <v>0</v>
      </c>
      <c r="E173" s="23">
        <f>SUM(E170:E172)</f>
        <v>0</v>
      </c>
      <c r="F173" s="23">
        <f>SUM(F170:F172)</f>
        <v>0</v>
      </c>
      <c r="G173" s="23">
        <f>SUM(G170:G172)</f>
        <v>0</v>
      </c>
      <c r="H173" s="23">
        <f>SUM(H170:H172)</f>
        <v>0</v>
      </c>
      <c r="I173" s="21"/>
      <c r="J173" s="22"/>
      <c r="K173" s="21"/>
      <c r="L173" s="43">
        <f>SUM(M173:P173)</f>
        <v>0</v>
      </c>
      <c r="M173" s="43">
        <f>SUM(M170:M172)</f>
        <v>0</v>
      </c>
      <c r="N173" s="43">
        <f>SUM(N170:N172)</f>
        <v>0</v>
      </c>
      <c r="O173" s="43">
        <f>SUM(O170:O172)</f>
        <v>0</v>
      </c>
      <c r="P173" s="43">
        <f>SUM(P170:P172)</f>
        <v>0</v>
      </c>
      <c r="Q173" s="21"/>
      <c r="R173" s="21"/>
      <c r="S173" s="21"/>
      <c r="T173" s="21"/>
      <c r="U173" s="21"/>
      <c r="V173" s="21"/>
    </row>
    <row r="174" spans="1:22" x14ac:dyDescent="0.2">
      <c r="A174" s="28">
        <v>116</v>
      </c>
      <c r="B174" s="28" t="s">
        <v>64</v>
      </c>
      <c r="C174" s="17" t="s">
        <v>88</v>
      </c>
      <c r="D174" s="18">
        <f>SUMIFS('2013Figures'!$J:$J,'2013Figures'!$C:$C,$A174,'2013Figures'!$E:$E,$B$1)</f>
        <v>3084</v>
      </c>
      <c r="E174" s="18">
        <f>SUMIFS('2013Figures'!$J:$J,'2013Figures'!$C:$C,$A174,'2013Figures'!$B:$B,"BrokerToCy",'2013Figures'!$G:$G,"E1",'2013Figures'!$E:$E,$B$1)</f>
        <v>0</v>
      </c>
      <c r="F174" s="18">
        <f>SUMIFS('2013Figures'!$J:$J,'2013Figures'!$C:$C,$A174,'2013Figures'!$B:$B,"BrokerToCy",'2013Figures'!$G:$G,"P1",'2013Figures'!$E:$E,$B$1)</f>
        <v>0</v>
      </c>
      <c r="G174" s="18">
        <f>SUMIFS('2013Figures'!$J:$J,'2013Figures'!$C:$C,$A174,'2013Figures'!$B:$B,"CyToBroker",'2013Figures'!$G:$G,"E1",'2013Figures'!$E:$E,$B$1)</f>
        <v>3084</v>
      </c>
      <c r="H174" s="18">
        <f>SUMIFS('2013Figures'!$J:$J,'2013Figures'!$C:$C,$A174,'2013Figures'!$B:$B,"CyToBroker",'2013Figures'!$G:$G,"P1",'2013Figures'!$E:$E,$B$1)</f>
        <v>0</v>
      </c>
      <c r="I174" s="28"/>
      <c r="J174" s="17"/>
      <c r="K174" s="28"/>
      <c r="L174" s="50">
        <f>SUMIFS('2012Figures'!$J:$J,'2012Figures'!$C:$C,$A174,'2012Figures'!$E:$E,$B$1)</f>
        <v>3479</v>
      </c>
      <c r="M174" s="50">
        <f>SUMIFS('2012Figures'!$J:$J,'2012Figures'!$C:$C,$A174,'2012Figures'!$B:$B,"BrokerToCy",'2012Figures'!$G:$G,"E1",'2012Figures'!$E:$E,$B$1)</f>
        <v>0</v>
      </c>
      <c r="N174" s="50">
        <f>SUMIFS('2012Figures'!$J:$J,'2012Figures'!$C:$C,$A174,'2012Figures'!$B:$B,"BrokerToCy",'2012Figures'!$G:$G,"P1",'2012Figures'!$E:$E,$B$1)</f>
        <v>0</v>
      </c>
      <c r="O174" s="50">
        <f>SUMIFS('2012Figures'!$J:$J,'2012Figures'!$C:$C,$A174,'2012Figures'!$B:$B,"CyToBroker",'2012Figures'!$G:$G,"E1",'2012Figures'!$E:$E,$B$1)</f>
        <v>3479</v>
      </c>
      <c r="P174" s="50">
        <f>SUMIFS('2012Figures'!$J:$J,'2012Figures'!$C:$C,$A174,'2012Figures'!$B:$B,"CyToBroker",'2012Figures'!$G:$G,"P1",'2012Figures'!$E:$E,$B$1)</f>
        <v>0</v>
      </c>
      <c r="Q174" s="28"/>
      <c r="R174" s="46">
        <f t="shared" si="44"/>
        <v>-0.11</v>
      </c>
      <c r="S174" s="46" t="str">
        <f t="shared" si="44"/>
        <v/>
      </c>
      <c r="T174" s="46" t="str">
        <f t="shared" si="44"/>
        <v/>
      </c>
      <c r="U174" s="46">
        <f t="shared" si="44"/>
        <v>-0.11</v>
      </c>
      <c r="V174" s="46" t="str">
        <f t="shared" si="44"/>
        <v/>
      </c>
    </row>
    <row r="175" spans="1:22" x14ac:dyDescent="0.2">
      <c r="A175" s="1">
        <v>116</v>
      </c>
      <c r="B175" s="1" t="s">
        <v>64</v>
      </c>
      <c r="C175" s="8">
        <v>3</v>
      </c>
      <c r="D175" s="29">
        <f>SUMIFS('2013Figures'!$J:$J,'2013Figures'!$C:$C,$A175,'2013Figures'!$H:$H,$B175,'2013Figures'!$I:$I,$C175,'2013Figures'!$E:$E,$B$1)</f>
        <v>0</v>
      </c>
      <c r="E175" s="9">
        <f>SUMIFS('2013Figures'!$J:$J,'2013Figures'!$C:$C,$A175,'2013Figures'!$H:$H,$B175,'2013Figures'!$I:$I,$C175,'2013Figures'!$B:$B,"BrokerToCy",'2013Figures'!$G:$G,"E1",'2013Figures'!$E:$E,$B$1)</f>
        <v>0</v>
      </c>
      <c r="F175" s="9">
        <f>SUMIFS('2013Figures'!$J:$J,'2013Figures'!$C:$C,$A175,'2013Figures'!$H:$H,$B175,'2013Figures'!$I:$I,$C175,'2013Figures'!$B:$B,"BrokerToCy",'2013Figures'!$G:$G,"P1",'2013Figures'!$E:$E,$B$1)</f>
        <v>0</v>
      </c>
      <c r="G175" s="9">
        <f>SUMIFS('2013Figures'!$J:$J,'2013Figures'!$C:$C,$A175,'2013Figures'!$H:$H,$B175,'2013Figures'!$I:$I,$C175,'2013Figures'!$B:$B,"CyToBroker",'2013Figures'!$G:$G,"E1",'2013Figures'!$E:$E,$B$1)</f>
        <v>0</v>
      </c>
      <c r="H175" s="9">
        <f>SUMIFS('2013Figures'!$J:$J,'2013Figures'!$C:$C,$A175,'2013Figures'!$H:$H,$B175,'2013Figures'!$I:$I,$C175,'2013Figures'!$B:$B,"CyToBroker",'2013Figures'!$G:$G,"P1",'2013Figures'!$E:$E,$B$1)</f>
        <v>0</v>
      </c>
      <c r="J175" s="8" t="s">
        <v>146</v>
      </c>
      <c r="L175" s="42">
        <f>SUMIFS('2012Figures'!$J:$J,'2012Figures'!$C:$C,$A175,'2012Figures'!$H:$H,$B175,'2012Figures'!$I:$I,$C175,'2012Figures'!$E:$E,$B$1)</f>
        <v>0</v>
      </c>
      <c r="M175" s="52">
        <f>SUMIFS('2012Figures'!$J:$J,'2012Figures'!$C:$C,$A175,'2012Figures'!$H:$H,$B175,'2012Figures'!$I:$I,$C175,'2012Figures'!$B:$B,"BrokerToCy",'2012Figures'!$G:$G,"E1",'2012Figures'!$E:$E,$B$1)</f>
        <v>0</v>
      </c>
      <c r="N175" s="52">
        <f>SUMIFS('2012Figures'!$J:$J,'2012Figures'!$C:$C,$A175,'2012Figures'!$H:$H,$B175,'2012Figures'!$I:$I,$C175,'2012Figures'!$B:$B,"BrokerToCy",'2012Figures'!$G:$G,"P1",'2012Figures'!$E:$E,$B$1)</f>
        <v>0</v>
      </c>
      <c r="O175" s="52">
        <f>SUMIFS('2012Figures'!$J:$J,'2012Figures'!$C:$C,$A175,'2012Figures'!$H:$H,$B175,'2012Figures'!$I:$I,$C175,'2012Figures'!$B:$B,"CyToBroker",'2012Figures'!$G:$G,"E1",'2012Figures'!$E:$E,$B$1)</f>
        <v>0</v>
      </c>
      <c r="P175" s="52">
        <f>SUMIFS('2012Figures'!$J:$J,'2012Figures'!$C:$C,$A175,'2012Figures'!$H:$H,$B175,'2012Figures'!$I:$I,$C175,'2012Figures'!$B:$B,"CyToBroker",'2012Figures'!$G:$G,"P1",'2012Figures'!$E:$E,$B$1)</f>
        <v>0</v>
      </c>
      <c r="R175" s="46" t="str">
        <f t="shared" si="44"/>
        <v/>
      </c>
      <c r="S175" s="46" t="str">
        <f t="shared" si="44"/>
        <v/>
      </c>
      <c r="T175" s="46" t="str">
        <f t="shared" si="44"/>
        <v/>
      </c>
      <c r="U175" s="46" t="str">
        <f t="shared" si="44"/>
        <v/>
      </c>
      <c r="V175" s="46" t="str">
        <f t="shared" si="44"/>
        <v/>
      </c>
    </row>
    <row r="176" spans="1:22" x14ac:dyDescent="0.2">
      <c r="A176" s="1">
        <v>116</v>
      </c>
      <c r="B176" s="1" t="s">
        <v>64</v>
      </c>
      <c r="C176" s="8">
        <v>2</v>
      </c>
      <c r="D176" s="29">
        <f>SUMIFS('2013Figures'!$J:$J,'2013Figures'!$C:$C,$A176,'2013Figures'!$H:$H,$B176,'2013Figures'!$I:$I,$C176,'2013Figures'!$E:$E,$B$1)</f>
        <v>3075</v>
      </c>
      <c r="E176" s="9">
        <f>SUMIFS('2013Figures'!$J:$J,'2013Figures'!$C:$C,$A176,'2013Figures'!$H:$H,$B176,'2013Figures'!$I:$I,$C176,'2013Figures'!$B:$B,"BrokerToCy",'2013Figures'!$G:$G,"E1",'2013Figures'!$E:$E,$B$1)</f>
        <v>0</v>
      </c>
      <c r="F176" s="9">
        <f>SUMIFS('2013Figures'!$J:$J,'2013Figures'!$C:$C,$A176,'2013Figures'!$H:$H,$B176,'2013Figures'!$I:$I,$C176,'2013Figures'!$B:$B,"BrokerToCy",'2013Figures'!$G:$G,"P1",'2013Figures'!$E:$E,$B$1)</f>
        <v>0</v>
      </c>
      <c r="G176" s="9">
        <f>SUMIFS('2013Figures'!$J:$J,'2013Figures'!$C:$C,$A176,'2013Figures'!$H:$H,$B176,'2013Figures'!$I:$I,$C176,'2013Figures'!$B:$B,"CyToBroker",'2013Figures'!$G:$G,"E1",'2013Figures'!$E:$E,$B$1)</f>
        <v>3075</v>
      </c>
      <c r="H176" s="9">
        <f>SUMIFS('2013Figures'!$J:$J,'2013Figures'!$C:$C,$A176,'2013Figures'!$H:$H,$B176,'2013Figures'!$I:$I,$C176,'2013Figures'!$B:$B,"CyToBroker",'2013Figures'!$G:$G,"P1",'2013Figures'!$E:$E,$B$1)</f>
        <v>0</v>
      </c>
      <c r="I176" s="30"/>
      <c r="J176" s="31">
        <v>201101</v>
      </c>
      <c r="K176" s="30"/>
      <c r="L176" s="42">
        <f>SUMIFS('2012Figures'!$J:$J,'2012Figures'!$C:$C,$A176,'2012Figures'!$H:$H,$B176,'2012Figures'!$I:$I,$C176,'2012Figures'!$E:$E,$B$1)</f>
        <v>0</v>
      </c>
      <c r="M176" s="52">
        <f>SUMIFS('2012Figures'!$J:$J,'2012Figures'!$C:$C,$A176,'2012Figures'!$H:$H,$B176,'2012Figures'!$I:$I,$C176,'2012Figures'!$B:$B,"BrokerToCy",'2012Figures'!$G:$G,"E1",'2012Figures'!$E:$E,$B$1)</f>
        <v>0</v>
      </c>
      <c r="N176" s="52">
        <f>SUMIFS('2012Figures'!$J:$J,'2012Figures'!$C:$C,$A176,'2012Figures'!$H:$H,$B176,'2012Figures'!$I:$I,$C176,'2012Figures'!$B:$B,"BrokerToCy",'2012Figures'!$G:$G,"P1",'2012Figures'!$E:$E,$B$1)</f>
        <v>0</v>
      </c>
      <c r="O176" s="52">
        <f>SUMIFS('2012Figures'!$J:$J,'2012Figures'!$C:$C,$A176,'2012Figures'!$H:$H,$B176,'2012Figures'!$I:$I,$C176,'2012Figures'!$B:$B,"CyToBroker",'2012Figures'!$G:$G,"E1",'2012Figures'!$E:$E,$B$1)</f>
        <v>0</v>
      </c>
      <c r="P176" s="52">
        <f>SUMIFS('2012Figures'!$J:$J,'2012Figures'!$C:$C,$A176,'2012Figures'!$H:$H,$B176,'2012Figures'!$I:$I,$C176,'2012Figures'!$B:$B,"CyToBroker",'2012Figures'!$G:$G,"P1",'2012Figures'!$E:$E,$B$1)</f>
        <v>0</v>
      </c>
      <c r="Q176" s="30"/>
      <c r="R176" s="46" t="str">
        <f t="shared" si="44"/>
        <v/>
      </c>
      <c r="S176" s="46" t="str">
        <f t="shared" si="44"/>
        <v/>
      </c>
      <c r="T176" s="46" t="str">
        <f t="shared" si="44"/>
        <v/>
      </c>
      <c r="U176" s="46" t="str">
        <f t="shared" si="44"/>
        <v/>
      </c>
      <c r="V176" s="46" t="str">
        <f t="shared" si="44"/>
        <v/>
      </c>
    </row>
    <row r="177" spans="1:22" x14ac:dyDescent="0.2">
      <c r="A177" s="1">
        <v>116</v>
      </c>
      <c r="B177" s="1" t="s">
        <v>64</v>
      </c>
      <c r="C177" s="8">
        <v>1</v>
      </c>
      <c r="D177" s="29">
        <f>SUMIFS('2013Figures'!$J:$J,'2013Figures'!$C:$C,$A177,'2013Figures'!$H:$H,$B177,'2013Figures'!$I:$I,$C177,'2013Figures'!$E:$E,$B$1)</f>
        <v>7</v>
      </c>
      <c r="E177" s="9">
        <f>SUMIFS('2013Figures'!$J:$J,'2013Figures'!$C:$C,$A177,'2013Figures'!$H:$H,$B177,'2013Figures'!$I:$I,$C177,'2013Figures'!$B:$B,"BrokerToCy",'2013Figures'!$G:$G,"E1",'2013Figures'!$E:$E,$B$1)</f>
        <v>0</v>
      </c>
      <c r="F177" s="9">
        <f>SUMIFS('2013Figures'!$J:$J,'2013Figures'!$C:$C,$A177,'2013Figures'!$H:$H,$B177,'2013Figures'!$I:$I,$C177,'2013Figures'!$B:$B,"BrokerToCy",'2013Figures'!$G:$G,"P1",'2013Figures'!$E:$E,$B$1)</f>
        <v>0</v>
      </c>
      <c r="G177" s="9">
        <f>SUMIFS('2013Figures'!$J:$J,'2013Figures'!$C:$C,$A177,'2013Figures'!$H:$H,$B177,'2013Figures'!$I:$I,$C177,'2013Figures'!$B:$B,"CyToBroker",'2013Figures'!$G:$G,"E1",'2013Figures'!$E:$E,$B$1)</f>
        <v>7</v>
      </c>
      <c r="H177" s="9">
        <f>SUMIFS('2013Figures'!$J:$J,'2013Figures'!$C:$C,$A177,'2013Figures'!$H:$H,$B177,'2013Figures'!$I:$I,$C177,'2013Figures'!$B:$B,"CyToBroker",'2013Figures'!$G:$G,"P1",'2013Figures'!$E:$E,$B$1)</f>
        <v>0</v>
      </c>
      <c r="J177" s="8">
        <v>200901</v>
      </c>
      <c r="L177" s="42">
        <f>SUMIFS('2012Figures'!$J:$J,'2012Figures'!$C:$C,$A177,'2012Figures'!$H:$H,$B177,'2012Figures'!$I:$I,$C177,'2012Figures'!$E:$E,$B$1)</f>
        <v>3478</v>
      </c>
      <c r="M177" s="52">
        <f>SUMIFS('2012Figures'!$J:$J,'2012Figures'!$C:$C,$A177,'2012Figures'!$H:$H,$B177,'2012Figures'!$I:$I,$C177,'2012Figures'!$B:$B,"BrokerToCy",'2012Figures'!$G:$G,"E1",'2012Figures'!$E:$E,$B$1)</f>
        <v>0</v>
      </c>
      <c r="N177" s="52">
        <f>SUMIFS('2012Figures'!$J:$J,'2012Figures'!$C:$C,$A177,'2012Figures'!$H:$H,$B177,'2012Figures'!$I:$I,$C177,'2012Figures'!$B:$B,"BrokerToCy",'2012Figures'!$G:$G,"P1",'2012Figures'!$E:$E,$B$1)</f>
        <v>0</v>
      </c>
      <c r="O177" s="52">
        <f>SUMIFS('2012Figures'!$J:$J,'2012Figures'!$C:$C,$A177,'2012Figures'!$H:$H,$B177,'2012Figures'!$I:$I,$C177,'2012Figures'!$B:$B,"CyToBroker",'2012Figures'!$G:$G,"E1",'2012Figures'!$E:$E,$B$1)</f>
        <v>3478</v>
      </c>
      <c r="P177" s="52">
        <f>SUMIFS('2012Figures'!$J:$J,'2012Figures'!$C:$C,$A177,'2012Figures'!$H:$H,$B177,'2012Figures'!$I:$I,$C177,'2012Figures'!$B:$B,"CyToBroker",'2012Figures'!$G:$G,"P1",'2012Figures'!$E:$E,$B$1)</f>
        <v>0</v>
      </c>
      <c r="R177" s="46">
        <f t="shared" si="44"/>
        <v>-1</v>
      </c>
      <c r="S177" s="46" t="str">
        <f t="shared" si="44"/>
        <v/>
      </c>
      <c r="T177" s="46" t="str">
        <f t="shared" si="44"/>
        <v/>
      </c>
      <c r="U177" s="46">
        <f t="shared" si="44"/>
        <v>-1</v>
      </c>
      <c r="V177" s="46" t="str">
        <f t="shared" si="44"/>
        <v/>
      </c>
    </row>
    <row r="178" spans="1:22" x14ac:dyDescent="0.2">
      <c r="A178" s="1">
        <v>116</v>
      </c>
      <c r="B178" s="1" t="s">
        <v>64</v>
      </c>
      <c r="D178" s="29">
        <f>SUMIFS('2013Figures'!$J:$J,'2013Figures'!$C:$C,$A178,'2013Figures'!$I:$I,"",'2013Figures'!$E:$E,$B$1)</f>
        <v>2</v>
      </c>
      <c r="E178" s="9">
        <f>SUMIFS('2013Figures'!$J:$J,'2013Figures'!$C:$C,$A178,'2013Figures'!$I:$I,"",'2013Figures'!$B:$B,"BrokerToCy",'2013Figures'!$G:$G,"E1",'2013Figures'!$E:$E,$B$1)</f>
        <v>0</v>
      </c>
      <c r="F178" s="9">
        <f>SUMIFS('2013Figures'!$J:$J,'2013Figures'!$C:$C,$A178,'2013Figures'!$I:$I,"",'2013Figures'!$B:$B,"BrokerToCy",'2013Figures'!$G:$G,"P1",'2013Figures'!$E:$E,$B$1)</f>
        <v>0</v>
      </c>
      <c r="G178" s="9">
        <f>SUMIFS('2013Figures'!$J:$J,'2013Figures'!$C:$C,$A178,'2013Figures'!$I:$I,"",'2013Figures'!$B:$B,"CyToBroker",'2013Figures'!$G:$G,"E1",'2013Figures'!$E:$E,$B$1)</f>
        <v>2</v>
      </c>
      <c r="H178" s="9">
        <f>SUMIFS('2013Figures'!$J:$J,'2013Figures'!$C:$C,$A178,'2013Figures'!$I:$I,"",'2013Figures'!$B:$B,"CyToBroker",'2013Figures'!$G:$G,"P1",'2013Figures'!$E:$E,$B$1)</f>
        <v>0</v>
      </c>
      <c r="J178" s="8" t="s">
        <v>131</v>
      </c>
      <c r="L178" s="42">
        <f>SUMIFS('2012Figures'!$J:$J,'2012Figures'!$C:$C,$A178,'2012Figures'!$I:$I,"",'2012Figures'!$E:$E,$B$1)</f>
        <v>1</v>
      </c>
      <c r="M178" s="52">
        <f>SUMIFS('2012Figures'!$J:$J,'2012Figures'!$C:$C,$A178,'2012Figures'!$I:$I,"",'2012Figures'!$B:$B,"BrokerToCy",'2012Figures'!$G:$G,"E1",'2012Figures'!$E:$E,$B$1)</f>
        <v>0</v>
      </c>
      <c r="N178" s="52">
        <f>SUMIFS('2012Figures'!$J:$J,'2012Figures'!$C:$C,$A178,'2012Figures'!$I:$I,"",'2012Figures'!$B:$B,"BrokerToCy",'2012Figures'!$G:$G,"P1",'2012Figures'!$E:$E,$B$1)</f>
        <v>0</v>
      </c>
      <c r="O178" s="52">
        <f>SUMIFS('2012Figures'!$J:$J,'2012Figures'!$C:$C,$A178,'2012Figures'!$I:$I,"",'2012Figures'!$B:$B,"CyToBroker",'2012Figures'!$G:$G,"E1",'2012Figures'!$E:$E,$B$1)</f>
        <v>1</v>
      </c>
      <c r="P178" s="52">
        <f>SUMIFS('2012Figures'!$J:$J,'2012Figures'!$C:$C,$A178,'2012Figures'!$I:$I,"",'2012Figures'!$B:$B,"CyToBroker",'2012Figures'!$G:$G,"P1",'2012Figures'!$E:$E,$B$1)</f>
        <v>0</v>
      </c>
      <c r="R178" s="46">
        <f t="shared" si="44"/>
        <v>1</v>
      </c>
      <c r="S178" s="46" t="str">
        <f t="shared" si="44"/>
        <v/>
      </c>
      <c r="T178" s="46" t="str">
        <f t="shared" si="44"/>
        <v/>
      </c>
      <c r="U178" s="46">
        <f t="shared" si="44"/>
        <v>1</v>
      </c>
      <c r="V178" s="46" t="str">
        <f t="shared" si="44"/>
        <v/>
      </c>
    </row>
    <row r="179" spans="1:22" x14ac:dyDescent="0.2">
      <c r="A179" s="21"/>
      <c r="B179" s="21" t="s">
        <v>92</v>
      </c>
      <c r="C179" s="22"/>
      <c r="D179" s="23">
        <f>SUM(E179:H179)</f>
        <v>3084</v>
      </c>
      <c r="E179" s="23">
        <f>SUM(E175:E178)</f>
        <v>0</v>
      </c>
      <c r="F179" s="23">
        <f>SUM(F175:F178)</f>
        <v>0</v>
      </c>
      <c r="G179" s="23">
        <f>SUM(G175:G178)</f>
        <v>3084</v>
      </c>
      <c r="H179" s="23">
        <f>SUM(H175:H178)</f>
        <v>0</v>
      </c>
      <c r="I179" s="21"/>
      <c r="J179" s="22"/>
      <c r="K179" s="21"/>
      <c r="L179" s="43">
        <f>SUM(M179:P179)</f>
        <v>3479</v>
      </c>
      <c r="M179" s="43">
        <f>SUM(M175:M178)</f>
        <v>0</v>
      </c>
      <c r="N179" s="43">
        <f>SUM(N175:N178)</f>
        <v>0</v>
      </c>
      <c r="O179" s="43">
        <f>SUM(O175:O178)</f>
        <v>3479</v>
      </c>
      <c r="P179" s="43">
        <f>SUM(P175:P178)</f>
        <v>0</v>
      </c>
      <c r="Q179" s="21"/>
      <c r="R179" s="21"/>
      <c r="S179" s="21"/>
      <c r="T179" s="21"/>
      <c r="U179" s="21"/>
      <c r="V179" s="21"/>
    </row>
    <row r="180" spans="1:22" x14ac:dyDescent="0.2">
      <c r="A180" s="28">
        <v>118</v>
      </c>
      <c r="B180" s="28" t="s">
        <v>109</v>
      </c>
      <c r="C180" s="17" t="s">
        <v>88</v>
      </c>
      <c r="D180" s="18">
        <f>SUMIFS('2013Figures'!$J:$J,'2013Figures'!$C:$C,$A180,'2013Figures'!$E:$E,$B$1)</f>
        <v>0</v>
      </c>
      <c r="E180" s="18">
        <f>SUMIFS('2013Figures'!$J:$J,'2013Figures'!$C:$C,$A180,'2013Figures'!$B:$B,"BrokerToCy",'2013Figures'!$G:$G,"E1",'2013Figures'!$E:$E,$B$1)</f>
        <v>0</v>
      </c>
      <c r="F180" s="18">
        <f>SUMIFS('2013Figures'!$J:$J,'2013Figures'!$C:$C,$A180,'2013Figures'!$B:$B,"BrokerToCy",'2013Figures'!$G:$G,"P1",'2013Figures'!$E:$E,$B$1)</f>
        <v>0</v>
      </c>
      <c r="G180" s="18">
        <f>SUMIFS('2013Figures'!$J:$J,'2013Figures'!$C:$C,$A180,'2013Figures'!$B:$B,"CyToBroker",'2013Figures'!$G:$G,"E1",'2013Figures'!$E:$E,$B$1)</f>
        <v>0</v>
      </c>
      <c r="H180" s="18">
        <f>SUMIFS('2013Figures'!$J:$J,'2013Figures'!$C:$C,$A180,'2013Figures'!$B:$B,"CyToBroker",'2013Figures'!$G:$G,"P1",'2013Figures'!$E:$E,$B$1)</f>
        <v>0</v>
      </c>
      <c r="I180" s="28"/>
      <c r="J180" s="17"/>
      <c r="K180" s="28"/>
      <c r="L180" s="50">
        <f>SUMIFS('2012Figures'!$J:$J,'2012Figures'!$C:$C,$A180,'2012Figures'!$E:$E,$B$1)</f>
        <v>0</v>
      </c>
      <c r="M180" s="50">
        <f>SUMIFS('2012Figures'!$J:$J,'2012Figures'!$C:$C,$A180,'2012Figures'!$B:$B,"BrokerToCy",'2012Figures'!$G:$G,"E1",'2012Figures'!$E:$E,$B$1)</f>
        <v>0</v>
      </c>
      <c r="N180" s="50">
        <f>SUMIFS('2012Figures'!$J:$J,'2012Figures'!$C:$C,$A180,'2012Figures'!$B:$B,"BrokerToCy",'2012Figures'!$G:$G,"P1",'2012Figures'!$E:$E,$B$1)</f>
        <v>0</v>
      </c>
      <c r="O180" s="50">
        <f>SUMIFS('2012Figures'!$J:$J,'2012Figures'!$C:$C,$A180,'2012Figures'!$B:$B,"CyToBroker",'2012Figures'!$G:$G,"E1",'2012Figures'!$E:$E,$B$1)</f>
        <v>0</v>
      </c>
      <c r="P180" s="50">
        <f>SUMIFS('2012Figures'!$J:$J,'2012Figures'!$C:$C,$A180,'2012Figures'!$B:$B,"CyToBroker",'2012Figures'!$G:$G,"P1",'2012Figures'!$E:$E,$B$1)</f>
        <v>0</v>
      </c>
      <c r="Q180" s="28"/>
      <c r="R180" s="46" t="str">
        <f t="shared" si="44"/>
        <v/>
      </c>
      <c r="S180" s="46" t="str">
        <f t="shared" si="44"/>
        <v/>
      </c>
      <c r="T180" s="46" t="str">
        <f t="shared" si="44"/>
        <v/>
      </c>
      <c r="U180" s="46" t="str">
        <f t="shared" si="44"/>
        <v/>
      </c>
      <c r="V180" s="46" t="str">
        <f t="shared" si="44"/>
        <v/>
      </c>
    </row>
    <row r="181" spans="1:22" x14ac:dyDescent="0.2">
      <c r="A181" s="1">
        <v>118</v>
      </c>
      <c r="B181" s="1" t="s">
        <v>109</v>
      </c>
      <c r="C181" s="8">
        <v>11</v>
      </c>
      <c r="D181" s="29">
        <f>SUMIFS('2013Figures'!$J:$J,'2013Figures'!$C:$C,$A181,'2013Figures'!$H:$H,$B181,'2013Figures'!$I:$I,$C181,'2013Figures'!$E:$E,$B$1)</f>
        <v>0</v>
      </c>
      <c r="E181" s="9">
        <f>SUMIFS('2013Figures'!$J:$J,'2013Figures'!$C:$C,$A181,'2013Figures'!$H:$H,$B181,'2013Figures'!$I:$I,$C181,'2013Figures'!$B:$B,"BrokerToCy",'2013Figures'!$G:$G,"E1",'2013Figures'!$E:$E,$B$1)</f>
        <v>0</v>
      </c>
      <c r="F181" s="9">
        <f>SUMIFS('2013Figures'!$J:$J,'2013Figures'!$C:$C,$A181,'2013Figures'!$H:$H,$B181,'2013Figures'!$I:$I,$C181,'2013Figures'!$B:$B,"BrokerToCy",'2013Figures'!$G:$G,"P1",'2013Figures'!$E:$E,$B$1)</f>
        <v>0</v>
      </c>
      <c r="G181" s="9">
        <f>SUMIFS('2013Figures'!$J:$J,'2013Figures'!$C:$C,$A181,'2013Figures'!$H:$H,$B181,'2013Figures'!$I:$I,$C181,'2013Figures'!$B:$B,"CyToBroker",'2013Figures'!$G:$G,"E1",'2013Figures'!$E:$E,$B$1)</f>
        <v>0</v>
      </c>
      <c r="H181" s="9">
        <f>SUMIFS('2013Figures'!$J:$J,'2013Figures'!$C:$C,$A181,'2013Figures'!$H:$H,$B181,'2013Figures'!$I:$I,$C181,'2013Figures'!$B:$B,"CyToBroker",'2013Figures'!$G:$G,"P1",'2013Figures'!$E:$E,$B$1)</f>
        <v>0</v>
      </c>
      <c r="L181" s="42">
        <f>SUMIFS('2012Figures'!$J:$J,'2012Figures'!$C:$C,$A181,'2012Figures'!$H:$H,$B181,'2012Figures'!$I:$I,$C181,'2012Figures'!$E:$E,$B$1)</f>
        <v>0</v>
      </c>
      <c r="M181" s="52">
        <f>SUMIFS('2012Figures'!$J:$J,'2012Figures'!$C:$C,$A181,'2012Figures'!$H:$H,$B181,'2012Figures'!$I:$I,$C181,'2012Figures'!$B:$B,"BrokerToCy",'2012Figures'!$G:$G,"E1",'2012Figures'!$E:$E,$B$1)</f>
        <v>0</v>
      </c>
      <c r="N181" s="52">
        <f>SUMIFS('2012Figures'!$J:$J,'2012Figures'!$C:$C,$A181,'2012Figures'!$H:$H,$B181,'2012Figures'!$I:$I,$C181,'2012Figures'!$B:$B,"BrokerToCy",'2012Figures'!$G:$G,"P1",'2012Figures'!$E:$E,$B$1)</f>
        <v>0</v>
      </c>
      <c r="O181" s="52">
        <f>SUMIFS('2012Figures'!$J:$J,'2012Figures'!$C:$C,$A181,'2012Figures'!$H:$H,$B181,'2012Figures'!$I:$I,$C181,'2012Figures'!$B:$B,"CyToBroker",'2012Figures'!$G:$G,"E1",'2012Figures'!$E:$E,$B$1)</f>
        <v>0</v>
      </c>
      <c r="P181" s="52">
        <f>SUMIFS('2012Figures'!$J:$J,'2012Figures'!$C:$C,$A181,'2012Figures'!$H:$H,$B181,'2012Figures'!$I:$I,$C181,'2012Figures'!$B:$B,"CyToBroker",'2012Figures'!$G:$G,"P1",'2012Figures'!$E:$E,$B$1)</f>
        <v>0</v>
      </c>
      <c r="R181" s="46" t="str">
        <f t="shared" si="44"/>
        <v/>
      </c>
      <c r="S181" s="46" t="str">
        <f t="shared" si="44"/>
        <v/>
      </c>
      <c r="T181" s="46" t="str">
        <f t="shared" si="44"/>
        <v/>
      </c>
      <c r="U181" s="46" t="str">
        <f t="shared" si="44"/>
        <v/>
      </c>
      <c r="V181" s="46" t="str">
        <f t="shared" si="44"/>
        <v/>
      </c>
    </row>
    <row r="182" spans="1:22" x14ac:dyDescent="0.2">
      <c r="A182" s="1">
        <v>118</v>
      </c>
      <c r="B182" s="1" t="s">
        <v>109</v>
      </c>
      <c r="C182" s="8">
        <v>10</v>
      </c>
      <c r="D182" s="29">
        <f>SUMIFS('2013Figures'!$J:$J,'2013Figures'!$C:$C,$A182,'2013Figures'!$H:$H,$B182,'2013Figures'!$I:$I,$C182,'2013Figures'!$E:$E,$B$1)</f>
        <v>0</v>
      </c>
      <c r="E182" s="9">
        <f>SUMIFS('2013Figures'!$J:$J,'2013Figures'!$C:$C,$A182,'2013Figures'!$H:$H,$B182,'2013Figures'!$I:$I,$C182,'2013Figures'!$B:$B,"BrokerToCy",'2013Figures'!$G:$G,"E1",'2013Figures'!$E:$E,$B$1)</f>
        <v>0</v>
      </c>
      <c r="F182" s="9">
        <f>SUMIFS('2013Figures'!$J:$J,'2013Figures'!$C:$C,$A182,'2013Figures'!$H:$H,$B182,'2013Figures'!$I:$I,$C182,'2013Figures'!$B:$B,"BrokerToCy",'2013Figures'!$G:$G,"P1",'2013Figures'!$E:$E,$B$1)</f>
        <v>0</v>
      </c>
      <c r="G182" s="9">
        <f>SUMIFS('2013Figures'!$J:$J,'2013Figures'!$C:$C,$A182,'2013Figures'!$H:$H,$B182,'2013Figures'!$I:$I,$C182,'2013Figures'!$B:$B,"CyToBroker",'2013Figures'!$G:$G,"E1",'2013Figures'!$E:$E,$B$1)</f>
        <v>0</v>
      </c>
      <c r="H182" s="9">
        <f>SUMIFS('2013Figures'!$J:$J,'2013Figures'!$C:$C,$A182,'2013Figures'!$H:$H,$B182,'2013Figures'!$I:$I,$C182,'2013Figures'!$B:$B,"CyToBroker",'2013Figures'!$G:$G,"P1",'2013Figures'!$E:$E,$B$1)</f>
        <v>0</v>
      </c>
      <c r="J182" s="8">
        <v>201501</v>
      </c>
      <c r="L182" s="42">
        <f>SUMIFS('2012Figures'!$J:$J,'2012Figures'!$C:$C,$A182,'2012Figures'!$H:$H,$B182,'2012Figures'!$I:$I,$C182,'2012Figures'!$E:$E,$B$1)</f>
        <v>0</v>
      </c>
      <c r="M182" s="52">
        <f>SUMIFS('2012Figures'!$J:$J,'2012Figures'!$C:$C,$A182,'2012Figures'!$H:$H,$B182,'2012Figures'!$I:$I,$C182,'2012Figures'!$B:$B,"BrokerToCy",'2012Figures'!$G:$G,"E1",'2012Figures'!$E:$E,$B$1)</f>
        <v>0</v>
      </c>
      <c r="N182" s="52">
        <f>SUMIFS('2012Figures'!$J:$J,'2012Figures'!$C:$C,$A182,'2012Figures'!$H:$H,$B182,'2012Figures'!$I:$I,$C182,'2012Figures'!$B:$B,"BrokerToCy",'2012Figures'!$G:$G,"P1",'2012Figures'!$E:$E,$B$1)</f>
        <v>0</v>
      </c>
      <c r="O182" s="52">
        <f>SUMIFS('2012Figures'!$J:$J,'2012Figures'!$C:$C,$A182,'2012Figures'!$H:$H,$B182,'2012Figures'!$I:$I,$C182,'2012Figures'!$B:$B,"CyToBroker",'2012Figures'!$G:$G,"E1",'2012Figures'!$E:$E,$B$1)</f>
        <v>0</v>
      </c>
      <c r="P182" s="52">
        <f>SUMIFS('2012Figures'!$J:$J,'2012Figures'!$C:$C,$A182,'2012Figures'!$H:$H,$B182,'2012Figures'!$I:$I,$C182,'2012Figures'!$B:$B,"CyToBroker",'2012Figures'!$G:$G,"P1",'2012Figures'!$E:$E,$B$1)</f>
        <v>0</v>
      </c>
      <c r="R182" s="46" t="str">
        <f t="shared" si="44"/>
        <v/>
      </c>
      <c r="S182" s="46" t="str">
        <f t="shared" si="44"/>
        <v/>
      </c>
      <c r="T182" s="46" t="str">
        <f t="shared" si="44"/>
        <v/>
      </c>
      <c r="U182" s="46" t="str">
        <f t="shared" si="44"/>
        <v/>
      </c>
      <c r="V182" s="46" t="str">
        <f t="shared" si="44"/>
        <v/>
      </c>
    </row>
    <row r="183" spans="1:22" x14ac:dyDescent="0.2">
      <c r="A183" s="1">
        <v>118</v>
      </c>
      <c r="B183" s="1" t="s">
        <v>109</v>
      </c>
      <c r="C183" s="8">
        <v>9</v>
      </c>
      <c r="D183" s="29">
        <f>SUMIFS('2013Figures'!$J:$J,'2013Figures'!$C:$C,$A183,'2013Figures'!$H:$H,$B183,'2013Figures'!$I:$I,$C183,'2013Figures'!$E:$E,$B$1)</f>
        <v>0</v>
      </c>
      <c r="E183" s="9">
        <f>SUMIFS('2013Figures'!$J:$J,'2013Figures'!$C:$C,$A183,'2013Figures'!$H:$H,$B183,'2013Figures'!$I:$I,$C183,'2013Figures'!$B:$B,"BrokerToCy",'2013Figures'!$G:$G,"E1",'2013Figures'!$E:$E,$B$1)</f>
        <v>0</v>
      </c>
      <c r="F183" s="9">
        <f>SUMIFS('2013Figures'!$J:$J,'2013Figures'!$C:$C,$A183,'2013Figures'!$H:$H,$B183,'2013Figures'!$I:$I,$C183,'2013Figures'!$B:$B,"BrokerToCy",'2013Figures'!$G:$G,"P1",'2013Figures'!$E:$E,$B$1)</f>
        <v>0</v>
      </c>
      <c r="G183" s="9">
        <f>SUMIFS('2013Figures'!$J:$J,'2013Figures'!$C:$C,$A183,'2013Figures'!$H:$H,$B183,'2013Figures'!$I:$I,$C183,'2013Figures'!$B:$B,"CyToBroker",'2013Figures'!$G:$G,"E1",'2013Figures'!$E:$E,$B$1)</f>
        <v>0</v>
      </c>
      <c r="H183" s="9">
        <f>SUMIFS('2013Figures'!$J:$J,'2013Figures'!$C:$C,$A183,'2013Figures'!$H:$H,$B183,'2013Figures'!$I:$I,$C183,'2013Figures'!$B:$B,"CyToBroker",'2013Figures'!$G:$G,"P1",'2013Figures'!$E:$E,$B$1)</f>
        <v>0</v>
      </c>
      <c r="J183" s="8">
        <v>201401</v>
      </c>
      <c r="L183" s="42">
        <f>SUMIFS('2012Figures'!$J:$J,'2012Figures'!$C:$C,$A183,'2012Figures'!$H:$H,$B183,'2012Figures'!$I:$I,$C183,'2012Figures'!$E:$E,$B$1)</f>
        <v>0</v>
      </c>
      <c r="M183" s="52">
        <f>SUMIFS('2012Figures'!$J:$J,'2012Figures'!$C:$C,$A183,'2012Figures'!$H:$H,$B183,'2012Figures'!$I:$I,$C183,'2012Figures'!$B:$B,"BrokerToCy",'2012Figures'!$G:$G,"E1",'2012Figures'!$E:$E,$B$1)</f>
        <v>0</v>
      </c>
      <c r="N183" s="52">
        <f>SUMIFS('2012Figures'!$J:$J,'2012Figures'!$C:$C,$A183,'2012Figures'!$H:$H,$B183,'2012Figures'!$I:$I,$C183,'2012Figures'!$B:$B,"BrokerToCy",'2012Figures'!$G:$G,"P1",'2012Figures'!$E:$E,$B$1)</f>
        <v>0</v>
      </c>
      <c r="O183" s="52">
        <f>SUMIFS('2012Figures'!$J:$J,'2012Figures'!$C:$C,$A183,'2012Figures'!$H:$H,$B183,'2012Figures'!$I:$I,$C183,'2012Figures'!$B:$B,"CyToBroker",'2012Figures'!$G:$G,"E1",'2012Figures'!$E:$E,$B$1)</f>
        <v>0</v>
      </c>
      <c r="P183" s="52">
        <f>SUMIFS('2012Figures'!$J:$J,'2012Figures'!$C:$C,$A183,'2012Figures'!$H:$H,$B183,'2012Figures'!$I:$I,$C183,'2012Figures'!$B:$B,"CyToBroker",'2012Figures'!$G:$G,"P1",'2012Figures'!$E:$E,$B$1)</f>
        <v>0</v>
      </c>
      <c r="R183" s="46" t="str">
        <f t="shared" si="44"/>
        <v/>
      </c>
      <c r="S183" s="46" t="str">
        <f t="shared" si="44"/>
        <v/>
      </c>
      <c r="T183" s="46" t="str">
        <f t="shared" si="44"/>
        <v/>
      </c>
      <c r="U183" s="46" t="str">
        <f t="shared" si="44"/>
        <v/>
      </c>
      <c r="V183" s="46" t="str">
        <f t="shared" si="44"/>
        <v/>
      </c>
    </row>
    <row r="184" spans="1:22" x14ac:dyDescent="0.2">
      <c r="A184" s="1">
        <v>118</v>
      </c>
      <c r="B184" s="1" t="s">
        <v>109</v>
      </c>
      <c r="C184" s="8">
        <v>8</v>
      </c>
      <c r="D184" s="29">
        <f>SUMIFS('2013Figures'!$J:$J,'2013Figures'!$C:$C,$A184,'2013Figures'!$H:$H,$B184,'2013Figures'!$I:$I,$C184,'2013Figures'!$E:$E,$B$1)</f>
        <v>0</v>
      </c>
      <c r="E184" s="9">
        <f>SUMIFS('2013Figures'!$J:$J,'2013Figures'!$C:$C,$A184,'2013Figures'!$H:$H,$B184,'2013Figures'!$I:$I,$C184,'2013Figures'!$B:$B,"BrokerToCy",'2013Figures'!$G:$G,"E1",'2013Figures'!$E:$E,$B$1)</f>
        <v>0</v>
      </c>
      <c r="F184" s="9">
        <f>SUMIFS('2013Figures'!$J:$J,'2013Figures'!$C:$C,$A184,'2013Figures'!$H:$H,$B184,'2013Figures'!$I:$I,$C184,'2013Figures'!$B:$B,"BrokerToCy",'2013Figures'!$G:$G,"P1",'2013Figures'!$E:$E,$B$1)</f>
        <v>0</v>
      </c>
      <c r="G184" s="9">
        <f>SUMIFS('2013Figures'!$J:$J,'2013Figures'!$C:$C,$A184,'2013Figures'!$H:$H,$B184,'2013Figures'!$I:$I,$C184,'2013Figures'!$B:$B,"CyToBroker",'2013Figures'!$G:$G,"E1",'2013Figures'!$E:$E,$B$1)</f>
        <v>0</v>
      </c>
      <c r="H184" s="9">
        <f>SUMIFS('2013Figures'!$J:$J,'2013Figures'!$C:$C,$A184,'2013Figures'!$H:$H,$B184,'2013Figures'!$I:$I,$C184,'2013Figures'!$B:$B,"CyToBroker",'2013Figures'!$G:$G,"P1",'2013Figures'!$E:$E,$B$1)</f>
        <v>0</v>
      </c>
      <c r="I184" s="30"/>
      <c r="J184" s="31">
        <v>201301</v>
      </c>
      <c r="K184" s="30"/>
      <c r="L184" s="42">
        <f>SUMIFS('2012Figures'!$J:$J,'2012Figures'!$C:$C,$A184,'2012Figures'!$H:$H,$B184,'2012Figures'!$I:$I,$C184,'2012Figures'!$E:$E,$B$1)</f>
        <v>0</v>
      </c>
      <c r="M184" s="52">
        <f>SUMIFS('2012Figures'!$J:$J,'2012Figures'!$C:$C,$A184,'2012Figures'!$H:$H,$B184,'2012Figures'!$I:$I,$C184,'2012Figures'!$B:$B,"BrokerToCy",'2012Figures'!$G:$G,"E1",'2012Figures'!$E:$E,$B$1)</f>
        <v>0</v>
      </c>
      <c r="N184" s="52">
        <f>SUMIFS('2012Figures'!$J:$J,'2012Figures'!$C:$C,$A184,'2012Figures'!$H:$H,$B184,'2012Figures'!$I:$I,$C184,'2012Figures'!$B:$B,"BrokerToCy",'2012Figures'!$G:$G,"P1",'2012Figures'!$E:$E,$B$1)</f>
        <v>0</v>
      </c>
      <c r="O184" s="52">
        <f>SUMIFS('2012Figures'!$J:$J,'2012Figures'!$C:$C,$A184,'2012Figures'!$H:$H,$B184,'2012Figures'!$I:$I,$C184,'2012Figures'!$B:$B,"CyToBroker",'2012Figures'!$G:$G,"E1",'2012Figures'!$E:$E,$B$1)</f>
        <v>0</v>
      </c>
      <c r="P184" s="52">
        <f>SUMIFS('2012Figures'!$J:$J,'2012Figures'!$C:$C,$A184,'2012Figures'!$H:$H,$B184,'2012Figures'!$I:$I,$C184,'2012Figures'!$B:$B,"CyToBroker",'2012Figures'!$G:$G,"P1",'2012Figures'!$E:$E,$B$1)</f>
        <v>0</v>
      </c>
      <c r="Q184" s="30"/>
      <c r="R184" s="46" t="str">
        <f t="shared" si="44"/>
        <v/>
      </c>
      <c r="S184" s="46" t="str">
        <f t="shared" si="44"/>
        <v/>
      </c>
      <c r="T184" s="46" t="str">
        <f t="shared" si="44"/>
        <v/>
      </c>
      <c r="U184" s="46" t="str">
        <f t="shared" si="44"/>
        <v/>
      </c>
      <c r="V184" s="46" t="str">
        <f t="shared" si="44"/>
        <v/>
      </c>
    </row>
    <row r="185" spans="1:22" x14ac:dyDescent="0.2">
      <c r="A185" s="1">
        <v>118</v>
      </c>
      <c r="B185" s="1" t="s">
        <v>109</v>
      </c>
      <c r="C185" s="8">
        <v>7</v>
      </c>
      <c r="D185" s="29">
        <f>SUMIFS('2013Figures'!$J:$J,'2013Figures'!$C:$C,$A185,'2013Figures'!$H:$H,$B185,'2013Figures'!$I:$I,$C185,'2013Figures'!$E:$E,$B$1)</f>
        <v>0</v>
      </c>
      <c r="E185" s="9">
        <f>SUMIFS('2013Figures'!$J:$J,'2013Figures'!$C:$C,$A185,'2013Figures'!$H:$H,$B185,'2013Figures'!$I:$I,$C185,'2013Figures'!$B:$B,"BrokerToCy",'2013Figures'!$G:$G,"E1",'2013Figures'!$E:$E,$B$1)</f>
        <v>0</v>
      </c>
      <c r="F185" s="9">
        <f>SUMIFS('2013Figures'!$J:$J,'2013Figures'!$C:$C,$A185,'2013Figures'!$H:$H,$B185,'2013Figures'!$I:$I,$C185,'2013Figures'!$B:$B,"BrokerToCy",'2013Figures'!$G:$G,"P1",'2013Figures'!$E:$E,$B$1)</f>
        <v>0</v>
      </c>
      <c r="G185" s="9">
        <f>SUMIFS('2013Figures'!$J:$J,'2013Figures'!$C:$C,$A185,'2013Figures'!$H:$H,$B185,'2013Figures'!$I:$I,$C185,'2013Figures'!$B:$B,"CyToBroker",'2013Figures'!$G:$G,"E1",'2013Figures'!$E:$E,$B$1)</f>
        <v>0</v>
      </c>
      <c r="H185" s="9">
        <f>SUMIFS('2013Figures'!$J:$J,'2013Figures'!$C:$C,$A185,'2013Figures'!$H:$H,$B185,'2013Figures'!$I:$I,$C185,'2013Figures'!$B:$B,"CyToBroker",'2013Figures'!$G:$G,"P1",'2013Figures'!$E:$E,$B$1)</f>
        <v>0</v>
      </c>
      <c r="J185" s="8">
        <v>201201</v>
      </c>
      <c r="L185" s="42">
        <f>SUMIFS('2012Figures'!$J:$J,'2012Figures'!$C:$C,$A185,'2012Figures'!$H:$H,$B185,'2012Figures'!$I:$I,$C185,'2012Figures'!$E:$E,$B$1)</f>
        <v>0</v>
      </c>
      <c r="M185" s="52">
        <f>SUMIFS('2012Figures'!$J:$J,'2012Figures'!$C:$C,$A185,'2012Figures'!$H:$H,$B185,'2012Figures'!$I:$I,$C185,'2012Figures'!$B:$B,"BrokerToCy",'2012Figures'!$G:$G,"E1",'2012Figures'!$E:$E,$B$1)</f>
        <v>0</v>
      </c>
      <c r="N185" s="52">
        <f>SUMIFS('2012Figures'!$J:$J,'2012Figures'!$C:$C,$A185,'2012Figures'!$H:$H,$B185,'2012Figures'!$I:$I,$C185,'2012Figures'!$B:$B,"BrokerToCy",'2012Figures'!$G:$G,"P1",'2012Figures'!$E:$E,$B$1)</f>
        <v>0</v>
      </c>
      <c r="O185" s="52">
        <f>SUMIFS('2012Figures'!$J:$J,'2012Figures'!$C:$C,$A185,'2012Figures'!$H:$H,$B185,'2012Figures'!$I:$I,$C185,'2012Figures'!$B:$B,"CyToBroker",'2012Figures'!$G:$G,"E1",'2012Figures'!$E:$E,$B$1)</f>
        <v>0</v>
      </c>
      <c r="P185" s="52">
        <f>SUMIFS('2012Figures'!$J:$J,'2012Figures'!$C:$C,$A185,'2012Figures'!$H:$H,$B185,'2012Figures'!$I:$I,$C185,'2012Figures'!$B:$B,"CyToBroker",'2012Figures'!$G:$G,"P1",'2012Figures'!$E:$E,$B$1)</f>
        <v>0</v>
      </c>
      <c r="R185" s="46" t="str">
        <f t="shared" si="44"/>
        <v/>
      </c>
      <c r="S185" s="46" t="str">
        <f t="shared" si="44"/>
        <v/>
      </c>
      <c r="T185" s="46" t="str">
        <f t="shared" si="44"/>
        <v/>
      </c>
      <c r="U185" s="46" t="str">
        <f t="shared" si="44"/>
        <v/>
      </c>
      <c r="V185" s="46" t="str">
        <f t="shared" si="44"/>
        <v/>
      </c>
    </row>
    <row r="186" spans="1:22" x14ac:dyDescent="0.2">
      <c r="A186" s="1">
        <v>118</v>
      </c>
      <c r="B186" s="1" t="s">
        <v>109</v>
      </c>
      <c r="C186" s="8">
        <v>6</v>
      </c>
      <c r="D186" s="29">
        <f>SUMIFS('2013Figures'!$J:$J,'2013Figures'!$C:$C,$A186,'2013Figures'!$H:$H,$B186,'2013Figures'!$I:$I,$C186,'2013Figures'!$E:$E,$B$1)</f>
        <v>0</v>
      </c>
      <c r="E186" s="9">
        <f>SUMIFS('2013Figures'!$J:$J,'2013Figures'!$C:$C,$A186,'2013Figures'!$H:$H,$B186,'2013Figures'!$I:$I,$C186,'2013Figures'!$B:$B,"BrokerToCy",'2013Figures'!$G:$G,"E1",'2013Figures'!$E:$E,$B$1)</f>
        <v>0</v>
      </c>
      <c r="F186" s="9">
        <f>SUMIFS('2013Figures'!$J:$J,'2013Figures'!$C:$C,$A186,'2013Figures'!$H:$H,$B186,'2013Figures'!$I:$I,$C186,'2013Figures'!$B:$B,"BrokerToCy",'2013Figures'!$G:$G,"P1",'2013Figures'!$E:$E,$B$1)</f>
        <v>0</v>
      </c>
      <c r="G186" s="9">
        <f>SUMIFS('2013Figures'!$J:$J,'2013Figures'!$C:$C,$A186,'2013Figures'!$H:$H,$B186,'2013Figures'!$I:$I,$C186,'2013Figures'!$B:$B,"CyToBroker",'2013Figures'!$G:$G,"E1",'2013Figures'!$E:$E,$B$1)</f>
        <v>0</v>
      </c>
      <c r="H186" s="9">
        <f>SUMIFS('2013Figures'!$J:$J,'2013Figures'!$C:$C,$A186,'2013Figures'!$H:$H,$B186,'2013Figures'!$I:$I,$C186,'2013Figures'!$B:$B,"CyToBroker",'2013Figures'!$G:$G,"P1",'2013Figures'!$E:$E,$B$1)</f>
        <v>0</v>
      </c>
      <c r="J186" s="8">
        <v>201101</v>
      </c>
      <c r="L186" s="42">
        <f>SUMIFS('2012Figures'!$J:$J,'2012Figures'!$C:$C,$A186,'2012Figures'!$H:$H,$B186,'2012Figures'!$I:$I,$C186,'2012Figures'!$E:$E,$B$1)</f>
        <v>0</v>
      </c>
      <c r="M186" s="52">
        <f>SUMIFS('2012Figures'!$J:$J,'2012Figures'!$C:$C,$A186,'2012Figures'!$H:$H,$B186,'2012Figures'!$I:$I,$C186,'2012Figures'!$B:$B,"BrokerToCy",'2012Figures'!$G:$G,"E1",'2012Figures'!$E:$E,$B$1)</f>
        <v>0</v>
      </c>
      <c r="N186" s="52">
        <f>SUMIFS('2012Figures'!$J:$J,'2012Figures'!$C:$C,$A186,'2012Figures'!$H:$H,$B186,'2012Figures'!$I:$I,$C186,'2012Figures'!$B:$B,"BrokerToCy",'2012Figures'!$G:$G,"P1",'2012Figures'!$E:$E,$B$1)</f>
        <v>0</v>
      </c>
      <c r="O186" s="52">
        <f>SUMIFS('2012Figures'!$J:$J,'2012Figures'!$C:$C,$A186,'2012Figures'!$H:$H,$B186,'2012Figures'!$I:$I,$C186,'2012Figures'!$B:$B,"CyToBroker",'2012Figures'!$G:$G,"E1",'2012Figures'!$E:$E,$B$1)</f>
        <v>0</v>
      </c>
      <c r="P186" s="52">
        <f>SUMIFS('2012Figures'!$J:$J,'2012Figures'!$C:$C,$A186,'2012Figures'!$H:$H,$B186,'2012Figures'!$I:$I,$C186,'2012Figures'!$B:$B,"CyToBroker",'2012Figures'!$G:$G,"P1",'2012Figures'!$E:$E,$B$1)</f>
        <v>0</v>
      </c>
      <c r="R186" s="46" t="str">
        <f t="shared" si="44"/>
        <v/>
      </c>
      <c r="S186" s="46" t="str">
        <f t="shared" si="44"/>
        <v/>
      </c>
      <c r="T186" s="46" t="str">
        <f t="shared" si="44"/>
        <v/>
      </c>
      <c r="U186" s="46" t="str">
        <f t="shared" si="44"/>
        <v/>
      </c>
      <c r="V186" s="46" t="str">
        <f t="shared" si="44"/>
        <v/>
      </c>
    </row>
    <row r="187" spans="1:22" x14ac:dyDescent="0.2">
      <c r="A187" s="1">
        <v>118</v>
      </c>
      <c r="B187" s="1" t="s">
        <v>109</v>
      </c>
      <c r="C187" s="8">
        <v>5</v>
      </c>
      <c r="D187" s="29">
        <f>SUMIFS('2013Figures'!$J:$J,'2013Figures'!$C:$C,$A187,'2013Figures'!$H:$H,$B187,'2013Figures'!$I:$I,$C187,'2013Figures'!$E:$E,$B$1)</f>
        <v>0</v>
      </c>
      <c r="E187" s="9">
        <f>SUMIFS('2013Figures'!$J:$J,'2013Figures'!$C:$C,$A187,'2013Figures'!$H:$H,$B187,'2013Figures'!$I:$I,$C187,'2013Figures'!$B:$B,"BrokerToCy",'2013Figures'!$G:$G,"E1",'2013Figures'!$E:$E,$B$1)</f>
        <v>0</v>
      </c>
      <c r="F187" s="9">
        <f>SUMIFS('2013Figures'!$J:$J,'2013Figures'!$C:$C,$A187,'2013Figures'!$H:$H,$B187,'2013Figures'!$I:$I,$C187,'2013Figures'!$B:$B,"BrokerToCy",'2013Figures'!$G:$G,"P1",'2013Figures'!$E:$E,$B$1)</f>
        <v>0</v>
      </c>
      <c r="G187" s="9">
        <f>SUMIFS('2013Figures'!$J:$J,'2013Figures'!$C:$C,$A187,'2013Figures'!$H:$H,$B187,'2013Figures'!$I:$I,$C187,'2013Figures'!$B:$B,"CyToBroker",'2013Figures'!$G:$G,"E1",'2013Figures'!$E:$E,$B$1)</f>
        <v>0</v>
      </c>
      <c r="H187" s="9">
        <f>SUMIFS('2013Figures'!$J:$J,'2013Figures'!$C:$C,$A187,'2013Figures'!$H:$H,$B187,'2013Figures'!$I:$I,$C187,'2013Figures'!$B:$B,"CyToBroker",'2013Figures'!$G:$G,"P1",'2013Figures'!$E:$E,$B$1)</f>
        <v>0</v>
      </c>
      <c r="J187" s="8">
        <v>201001</v>
      </c>
      <c r="L187" s="42">
        <f>SUMIFS('2012Figures'!$J:$J,'2012Figures'!$C:$C,$A187,'2012Figures'!$H:$H,$B187,'2012Figures'!$I:$I,$C187,'2012Figures'!$E:$E,$B$1)</f>
        <v>0</v>
      </c>
      <c r="M187" s="52">
        <f>SUMIFS('2012Figures'!$J:$J,'2012Figures'!$C:$C,$A187,'2012Figures'!$H:$H,$B187,'2012Figures'!$I:$I,$C187,'2012Figures'!$B:$B,"BrokerToCy",'2012Figures'!$G:$G,"E1",'2012Figures'!$E:$E,$B$1)</f>
        <v>0</v>
      </c>
      <c r="N187" s="52">
        <f>SUMIFS('2012Figures'!$J:$J,'2012Figures'!$C:$C,$A187,'2012Figures'!$H:$H,$B187,'2012Figures'!$I:$I,$C187,'2012Figures'!$B:$B,"BrokerToCy",'2012Figures'!$G:$G,"P1",'2012Figures'!$E:$E,$B$1)</f>
        <v>0</v>
      </c>
      <c r="O187" s="52">
        <f>SUMIFS('2012Figures'!$J:$J,'2012Figures'!$C:$C,$A187,'2012Figures'!$H:$H,$B187,'2012Figures'!$I:$I,$C187,'2012Figures'!$B:$B,"CyToBroker",'2012Figures'!$G:$G,"E1",'2012Figures'!$E:$E,$B$1)</f>
        <v>0</v>
      </c>
      <c r="P187" s="52">
        <f>SUMIFS('2012Figures'!$J:$J,'2012Figures'!$C:$C,$A187,'2012Figures'!$H:$H,$B187,'2012Figures'!$I:$I,$C187,'2012Figures'!$B:$B,"CyToBroker",'2012Figures'!$G:$G,"P1",'2012Figures'!$E:$E,$B$1)</f>
        <v>0</v>
      </c>
      <c r="R187" s="46" t="str">
        <f t="shared" si="44"/>
        <v/>
      </c>
      <c r="S187" s="46" t="str">
        <f t="shared" si="44"/>
        <v/>
      </c>
      <c r="T187" s="46" t="str">
        <f t="shared" si="44"/>
        <v/>
      </c>
      <c r="U187" s="46" t="str">
        <f t="shared" si="44"/>
        <v/>
      </c>
      <c r="V187" s="46" t="str">
        <f t="shared" si="44"/>
        <v/>
      </c>
    </row>
    <row r="188" spans="1:22" x14ac:dyDescent="0.2">
      <c r="A188" s="1">
        <v>118</v>
      </c>
      <c r="B188" s="1" t="s">
        <v>109</v>
      </c>
      <c r="C188" s="8">
        <v>4</v>
      </c>
      <c r="D188" s="29">
        <f>SUMIFS('2013Figures'!$J:$J,'2013Figures'!$C:$C,$A188,'2013Figures'!$H:$H,$B188,'2013Figures'!$I:$I,$C188,'2013Figures'!$E:$E,$B$1)</f>
        <v>0</v>
      </c>
      <c r="E188" s="9">
        <f>SUMIFS('2013Figures'!$J:$J,'2013Figures'!$C:$C,$A188,'2013Figures'!$H:$H,$B188,'2013Figures'!$I:$I,$C188,'2013Figures'!$B:$B,"BrokerToCy",'2013Figures'!$G:$G,"E1",'2013Figures'!$E:$E,$B$1)</f>
        <v>0</v>
      </c>
      <c r="F188" s="9">
        <f>SUMIFS('2013Figures'!$J:$J,'2013Figures'!$C:$C,$A188,'2013Figures'!$H:$H,$B188,'2013Figures'!$I:$I,$C188,'2013Figures'!$B:$B,"BrokerToCy",'2013Figures'!$G:$G,"P1",'2013Figures'!$E:$E,$B$1)</f>
        <v>0</v>
      </c>
      <c r="G188" s="9">
        <f>SUMIFS('2013Figures'!$J:$J,'2013Figures'!$C:$C,$A188,'2013Figures'!$H:$H,$B188,'2013Figures'!$I:$I,$C188,'2013Figures'!$B:$B,"CyToBroker",'2013Figures'!$G:$G,"E1",'2013Figures'!$E:$E,$B$1)</f>
        <v>0</v>
      </c>
      <c r="H188" s="9">
        <f>SUMIFS('2013Figures'!$J:$J,'2013Figures'!$C:$C,$A188,'2013Figures'!$H:$H,$B188,'2013Figures'!$I:$I,$C188,'2013Figures'!$B:$B,"CyToBroker",'2013Figures'!$G:$G,"P1",'2013Figures'!$E:$E,$B$1)</f>
        <v>0</v>
      </c>
      <c r="J188" s="8">
        <v>200901</v>
      </c>
      <c r="L188" s="42">
        <f>SUMIFS('2012Figures'!$J:$J,'2012Figures'!$C:$C,$A188,'2012Figures'!$H:$H,$B188,'2012Figures'!$I:$I,$C188,'2012Figures'!$E:$E,$B$1)</f>
        <v>0</v>
      </c>
      <c r="M188" s="52">
        <f>SUMIFS('2012Figures'!$J:$J,'2012Figures'!$C:$C,$A188,'2012Figures'!$H:$H,$B188,'2012Figures'!$I:$I,$C188,'2012Figures'!$B:$B,"BrokerToCy",'2012Figures'!$G:$G,"E1",'2012Figures'!$E:$E,$B$1)</f>
        <v>0</v>
      </c>
      <c r="N188" s="52">
        <f>SUMIFS('2012Figures'!$J:$J,'2012Figures'!$C:$C,$A188,'2012Figures'!$H:$H,$B188,'2012Figures'!$I:$I,$C188,'2012Figures'!$B:$B,"BrokerToCy",'2012Figures'!$G:$G,"P1",'2012Figures'!$E:$E,$B$1)</f>
        <v>0</v>
      </c>
      <c r="O188" s="52">
        <f>SUMIFS('2012Figures'!$J:$J,'2012Figures'!$C:$C,$A188,'2012Figures'!$H:$H,$B188,'2012Figures'!$I:$I,$C188,'2012Figures'!$B:$B,"CyToBroker",'2012Figures'!$G:$G,"E1",'2012Figures'!$E:$E,$B$1)</f>
        <v>0</v>
      </c>
      <c r="P188" s="52">
        <f>SUMIFS('2012Figures'!$J:$J,'2012Figures'!$C:$C,$A188,'2012Figures'!$H:$H,$B188,'2012Figures'!$I:$I,$C188,'2012Figures'!$B:$B,"CyToBroker",'2012Figures'!$G:$G,"P1",'2012Figures'!$E:$E,$B$1)</f>
        <v>0</v>
      </c>
      <c r="R188" s="46" t="str">
        <f t="shared" si="44"/>
        <v/>
      </c>
      <c r="S188" s="46" t="str">
        <f t="shared" si="44"/>
        <v/>
      </c>
      <c r="T188" s="46" t="str">
        <f t="shared" si="44"/>
        <v/>
      </c>
      <c r="U188" s="46" t="str">
        <f t="shared" si="44"/>
        <v/>
      </c>
      <c r="V188" s="46" t="str">
        <f t="shared" si="44"/>
        <v/>
      </c>
    </row>
    <row r="189" spans="1:22" x14ac:dyDescent="0.2">
      <c r="A189" s="1">
        <v>118</v>
      </c>
      <c r="B189" s="1" t="s">
        <v>109</v>
      </c>
      <c r="C189" s="8">
        <v>3</v>
      </c>
      <c r="D189" s="29">
        <f>SUMIFS('2013Figures'!$J:$J,'2013Figures'!$C:$C,$A189,'2013Figures'!$H:$H,$B189,'2013Figures'!$I:$I,$C189,'2013Figures'!$E:$E,$B$1)</f>
        <v>0</v>
      </c>
      <c r="E189" s="9">
        <f>SUMIFS('2013Figures'!$J:$J,'2013Figures'!$C:$C,$A189,'2013Figures'!$H:$H,$B189,'2013Figures'!$I:$I,$C189,'2013Figures'!$B:$B,"BrokerToCy",'2013Figures'!$G:$G,"E1",'2013Figures'!$E:$E,$B$1)</f>
        <v>0</v>
      </c>
      <c r="F189" s="9">
        <f>SUMIFS('2013Figures'!$J:$J,'2013Figures'!$C:$C,$A189,'2013Figures'!$H:$H,$B189,'2013Figures'!$I:$I,$C189,'2013Figures'!$B:$B,"BrokerToCy",'2013Figures'!$G:$G,"P1",'2013Figures'!$E:$E,$B$1)</f>
        <v>0</v>
      </c>
      <c r="G189" s="9">
        <f>SUMIFS('2013Figures'!$J:$J,'2013Figures'!$C:$C,$A189,'2013Figures'!$H:$H,$B189,'2013Figures'!$I:$I,$C189,'2013Figures'!$B:$B,"CyToBroker",'2013Figures'!$G:$G,"E1",'2013Figures'!$E:$E,$B$1)</f>
        <v>0</v>
      </c>
      <c r="H189" s="9">
        <f>SUMIFS('2013Figures'!$J:$J,'2013Figures'!$C:$C,$A189,'2013Figures'!$H:$H,$B189,'2013Figures'!$I:$I,$C189,'2013Figures'!$B:$B,"CyToBroker",'2013Figures'!$G:$G,"P1",'2013Figures'!$E:$E,$B$1)</f>
        <v>0</v>
      </c>
      <c r="J189" s="8">
        <v>200801</v>
      </c>
      <c r="L189" s="42">
        <f>SUMIFS('2012Figures'!$J:$J,'2012Figures'!$C:$C,$A189,'2012Figures'!$H:$H,$B189,'2012Figures'!$I:$I,$C189,'2012Figures'!$E:$E,$B$1)</f>
        <v>0</v>
      </c>
      <c r="M189" s="52">
        <f>SUMIFS('2012Figures'!$J:$J,'2012Figures'!$C:$C,$A189,'2012Figures'!$H:$H,$B189,'2012Figures'!$I:$I,$C189,'2012Figures'!$B:$B,"BrokerToCy",'2012Figures'!$G:$G,"E1",'2012Figures'!$E:$E,$B$1)</f>
        <v>0</v>
      </c>
      <c r="N189" s="52">
        <f>SUMIFS('2012Figures'!$J:$J,'2012Figures'!$C:$C,$A189,'2012Figures'!$H:$H,$B189,'2012Figures'!$I:$I,$C189,'2012Figures'!$B:$B,"BrokerToCy",'2012Figures'!$G:$G,"P1",'2012Figures'!$E:$E,$B$1)</f>
        <v>0</v>
      </c>
      <c r="O189" s="52">
        <f>SUMIFS('2012Figures'!$J:$J,'2012Figures'!$C:$C,$A189,'2012Figures'!$H:$H,$B189,'2012Figures'!$I:$I,$C189,'2012Figures'!$B:$B,"CyToBroker",'2012Figures'!$G:$G,"E1",'2012Figures'!$E:$E,$B$1)</f>
        <v>0</v>
      </c>
      <c r="P189" s="52">
        <f>SUMIFS('2012Figures'!$J:$J,'2012Figures'!$C:$C,$A189,'2012Figures'!$H:$H,$B189,'2012Figures'!$I:$I,$C189,'2012Figures'!$B:$B,"CyToBroker",'2012Figures'!$G:$G,"P1",'2012Figures'!$E:$E,$B$1)</f>
        <v>0</v>
      </c>
      <c r="R189" s="46" t="str">
        <f t="shared" si="44"/>
        <v/>
      </c>
      <c r="S189" s="46" t="str">
        <f t="shared" si="44"/>
        <v/>
      </c>
      <c r="T189" s="46" t="str">
        <f t="shared" si="44"/>
        <v/>
      </c>
      <c r="U189" s="46" t="str">
        <f t="shared" si="44"/>
        <v/>
      </c>
      <c r="V189" s="46" t="str">
        <f t="shared" si="44"/>
        <v/>
      </c>
    </row>
    <row r="190" spans="1:22" x14ac:dyDescent="0.2">
      <c r="A190" s="1">
        <v>118</v>
      </c>
      <c r="B190" s="1" t="s">
        <v>109</v>
      </c>
      <c r="C190" s="8">
        <v>2</v>
      </c>
      <c r="D190" s="29">
        <f>SUMIFS('2013Figures'!$J:$J,'2013Figures'!$C:$C,$A190,'2013Figures'!$H:$H,$B190,'2013Figures'!$I:$I,$C190,'2013Figures'!$E:$E,$B$1)</f>
        <v>0</v>
      </c>
      <c r="E190" s="9">
        <f>SUMIFS('2013Figures'!$J:$J,'2013Figures'!$C:$C,$A190,'2013Figures'!$H:$H,$B190,'2013Figures'!$I:$I,$C190,'2013Figures'!$B:$B,"BrokerToCy",'2013Figures'!$G:$G,"E1",'2013Figures'!$E:$E,$B$1)</f>
        <v>0</v>
      </c>
      <c r="F190" s="9">
        <f>SUMIFS('2013Figures'!$J:$J,'2013Figures'!$C:$C,$A190,'2013Figures'!$H:$H,$B190,'2013Figures'!$I:$I,$C190,'2013Figures'!$B:$B,"BrokerToCy",'2013Figures'!$G:$G,"P1",'2013Figures'!$E:$E,$B$1)</f>
        <v>0</v>
      </c>
      <c r="G190" s="9">
        <f>SUMIFS('2013Figures'!$J:$J,'2013Figures'!$C:$C,$A190,'2013Figures'!$H:$H,$B190,'2013Figures'!$I:$I,$C190,'2013Figures'!$B:$B,"CyToBroker",'2013Figures'!$G:$G,"E1",'2013Figures'!$E:$E,$B$1)</f>
        <v>0</v>
      </c>
      <c r="H190" s="9">
        <f>SUMIFS('2013Figures'!$J:$J,'2013Figures'!$C:$C,$A190,'2013Figures'!$H:$H,$B190,'2013Figures'!$I:$I,$C190,'2013Figures'!$B:$B,"CyToBroker",'2013Figures'!$G:$G,"P1",'2013Figures'!$E:$E,$B$1)</f>
        <v>0</v>
      </c>
      <c r="J190" s="8">
        <v>200701</v>
      </c>
      <c r="L190" s="42">
        <f>SUMIFS('2012Figures'!$J:$J,'2012Figures'!$C:$C,$A190,'2012Figures'!$H:$H,$B190,'2012Figures'!$I:$I,$C190,'2012Figures'!$E:$E,$B$1)</f>
        <v>0</v>
      </c>
      <c r="M190" s="52">
        <f>SUMIFS('2012Figures'!$J:$J,'2012Figures'!$C:$C,$A190,'2012Figures'!$H:$H,$B190,'2012Figures'!$I:$I,$C190,'2012Figures'!$B:$B,"BrokerToCy",'2012Figures'!$G:$G,"E1",'2012Figures'!$E:$E,$B$1)</f>
        <v>0</v>
      </c>
      <c r="N190" s="52">
        <f>SUMIFS('2012Figures'!$J:$J,'2012Figures'!$C:$C,$A190,'2012Figures'!$H:$H,$B190,'2012Figures'!$I:$I,$C190,'2012Figures'!$B:$B,"BrokerToCy",'2012Figures'!$G:$G,"P1",'2012Figures'!$E:$E,$B$1)</f>
        <v>0</v>
      </c>
      <c r="O190" s="52">
        <f>SUMIFS('2012Figures'!$J:$J,'2012Figures'!$C:$C,$A190,'2012Figures'!$H:$H,$B190,'2012Figures'!$I:$I,$C190,'2012Figures'!$B:$B,"CyToBroker",'2012Figures'!$G:$G,"E1",'2012Figures'!$E:$E,$B$1)</f>
        <v>0</v>
      </c>
      <c r="P190" s="52">
        <f>SUMIFS('2012Figures'!$J:$J,'2012Figures'!$C:$C,$A190,'2012Figures'!$H:$H,$B190,'2012Figures'!$I:$I,$C190,'2012Figures'!$B:$B,"CyToBroker",'2012Figures'!$G:$G,"P1",'2012Figures'!$E:$E,$B$1)</f>
        <v>0</v>
      </c>
      <c r="R190" s="46" t="str">
        <f t="shared" si="44"/>
        <v/>
      </c>
      <c r="S190" s="46" t="str">
        <f t="shared" si="44"/>
        <v/>
      </c>
      <c r="T190" s="46" t="str">
        <f t="shared" si="44"/>
        <v/>
      </c>
      <c r="U190" s="46" t="str">
        <f t="shared" si="44"/>
        <v/>
      </c>
      <c r="V190" s="46" t="str">
        <f t="shared" si="44"/>
        <v/>
      </c>
    </row>
    <row r="191" spans="1:22" x14ac:dyDescent="0.2">
      <c r="A191" s="1">
        <v>118</v>
      </c>
      <c r="B191" s="1" t="s">
        <v>109</v>
      </c>
      <c r="C191" s="8">
        <v>1</v>
      </c>
      <c r="D191" s="29">
        <f>SUMIFS('2013Figures'!$J:$J,'2013Figures'!$C:$C,$A191,'2013Figures'!$H:$H,$B191,'2013Figures'!$I:$I,$C191,'2013Figures'!$E:$E,$B$1)</f>
        <v>0</v>
      </c>
      <c r="E191" s="9">
        <f>SUMIFS('2013Figures'!$J:$J,'2013Figures'!$C:$C,$A191,'2013Figures'!$H:$H,$B191,'2013Figures'!$I:$I,$C191,'2013Figures'!$B:$B,"BrokerToCy",'2013Figures'!$G:$G,"E1",'2013Figures'!$E:$E,$B$1)</f>
        <v>0</v>
      </c>
      <c r="F191" s="9">
        <f>SUMIFS('2013Figures'!$J:$J,'2013Figures'!$C:$C,$A191,'2013Figures'!$H:$H,$B191,'2013Figures'!$I:$I,$C191,'2013Figures'!$B:$B,"BrokerToCy",'2013Figures'!$G:$G,"P1",'2013Figures'!$E:$E,$B$1)</f>
        <v>0</v>
      </c>
      <c r="G191" s="9">
        <f>SUMIFS('2013Figures'!$J:$J,'2013Figures'!$C:$C,$A191,'2013Figures'!$H:$H,$B191,'2013Figures'!$I:$I,$C191,'2013Figures'!$B:$B,"CyToBroker",'2013Figures'!$G:$G,"E1",'2013Figures'!$E:$E,$B$1)</f>
        <v>0</v>
      </c>
      <c r="H191" s="9">
        <f>SUMIFS('2013Figures'!$J:$J,'2013Figures'!$C:$C,$A191,'2013Figures'!$H:$H,$B191,'2013Figures'!$I:$I,$C191,'2013Figures'!$B:$B,"CyToBroker",'2013Figures'!$G:$G,"P1",'2013Figures'!$E:$E,$B$1)</f>
        <v>0</v>
      </c>
      <c r="J191" s="8">
        <v>200601</v>
      </c>
      <c r="L191" s="42">
        <f>SUMIFS('2012Figures'!$J:$J,'2012Figures'!$C:$C,$A191,'2012Figures'!$H:$H,$B191,'2012Figures'!$I:$I,$C191,'2012Figures'!$E:$E,$B$1)</f>
        <v>0</v>
      </c>
      <c r="M191" s="52">
        <f>SUMIFS('2012Figures'!$J:$J,'2012Figures'!$C:$C,$A191,'2012Figures'!$H:$H,$B191,'2012Figures'!$I:$I,$C191,'2012Figures'!$B:$B,"BrokerToCy",'2012Figures'!$G:$G,"E1",'2012Figures'!$E:$E,$B$1)</f>
        <v>0</v>
      </c>
      <c r="N191" s="52">
        <f>SUMIFS('2012Figures'!$J:$J,'2012Figures'!$C:$C,$A191,'2012Figures'!$H:$H,$B191,'2012Figures'!$I:$I,$C191,'2012Figures'!$B:$B,"BrokerToCy",'2012Figures'!$G:$G,"P1",'2012Figures'!$E:$E,$B$1)</f>
        <v>0</v>
      </c>
      <c r="O191" s="52">
        <f>SUMIFS('2012Figures'!$J:$J,'2012Figures'!$C:$C,$A191,'2012Figures'!$H:$H,$B191,'2012Figures'!$I:$I,$C191,'2012Figures'!$B:$B,"CyToBroker",'2012Figures'!$G:$G,"E1",'2012Figures'!$E:$E,$B$1)</f>
        <v>0</v>
      </c>
      <c r="P191" s="52">
        <f>SUMIFS('2012Figures'!$J:$J,'2012Figures'!$C:$C,$A191,'2012Figures'!$H:$H,$B191,'2012Figures'!$I:$I,$C191,'2012Figures'!$B:$B,"CyToBroker",'2012Figures'!$G:$G,"P1",'2012Figures'!$E:$E,$B$1)</f>
        <v>0</v>
      </c>
      <c r="R191" s="46" t="str">
        <f t="shared" si="44"/>
        <v/>
      </c>
      <c r="S191" s="46" t="str">
        <f t="shared" si="44"/>
        <v/>
      </c>
      <c r="T191" s="46" t="str">
        <f t="shared" si="44"/>
        <v/>
      </c>
      <c r="U191" s="46" t="str">
        <f t="shared" si="44"/>
        <v/>
      </c>
      <c r="V191" s="46" t="str">
        <f t="shared" si="44"/>
        <v/>
      </c>
    </row>
    <row r="192" spans="1:22" x14ac:dyDescent="0.2">
      <c r="A192" s="1">
        <v>118</v>
      </c>
      <c r="B192" s="1" t="s">
        <v>109</v>
      </c>
      <c r="D192" s="29">
        <f>SUMIFS('2013Figures'!$J:$J,'2013Figures'!$C:$C,$A192,'2013Figures'!$I:$I,"",'2013Figures'!$E:$E,$B$1)</f>
        <v>0</v>
      </c>
      <c r="E192" s="9">
        <f>SUMIFS('2013Figures'!$J:$J,'2013Figures'!$C:$C,$A192,'2013Figures'!$I:$I,"",'2013Figures'!$B:$B,"BrokerToCy",'2013Figures'!$G:$G,"E1",'2013Figures'!$E:$E,$B$1)</f>
        <v>0</v>
      </c>
      <c r="F192" s="9">
        <f>SUMIFS('2013Figures'!$J:$J,'2013Figures'!$C:$C,$A192,'2013Figures'!$I:$I,"",'2013Figures'!$B:$B,"BrokerToCy",'2013Figures'!$G:$G,"P1",'2013Figures'!$E:$E,$B$1)</f>
        <v>0</v>
      </c>
      <c r="G192" s="9">
        <f>SUMIFS('2013Figures'!$J:$J,'2013Figures'!$C:$C,$A192,'2013Figures'!$I:$I,"",'2013Figures'!$B:$B,"CyToBroker",'2013Figures'!$G:$G,"E1",'2013Figures'!$E:$E,$B$1)</f>
        <v>0</v>
      </c>
      <c r="H192" s="9">
        <f>SUMIFS('2013Figures'!$J:$J,'2013Figures'!$C:$C,$A192,'2013Figures'!$I:$I,"",'2013Figures'!$B:$B,"CyToBroker",'2013Figures'!$G:$G,"P1",'2013Figures'!$E:$E,$B$1)</f>
        <v>0</v>
      </c>
      <c r="J192" s="8" t="s">
        <v>131</v>
      </c>
      <c r="L192" s="42">
        <f>SUMIFS('2012Figures'!$J:$J,'2012Figures'!$C:$C,$A192,'2012Figures'!$I:$I,"",'2012Figures'!$E:$E,$B$1)</f>
        <v>0</v>
      </c>
      <c r="M192" s="52">
        <f>SUMIFS('2012Figures'!$J:$J,'2012Figures'!$C:$C,$A192,'2012Figures'!$I:$I,"",'2012Figures'!$B:$B,"BrokerToCy",'2012Figures'!$G:$G,"E1",'2012Figures'!$E:$E,$B$1)</f>
        <v>0</v>
      </c>
      <c r="N192" s="52">
        <f>SUMIFS('2012Figures'!$J:$J,'2012Figures'!$C:$C,$A192,'2012Figures'!$I:$I,"",'2012Figures'!$B:$B,"BrokerToCy",'2012Figures'!$G:$G,"P1",'2012Figures'!$E:$E,$B$1)</f>
        <v>0</v>
      </c>
      <c r="O192" s="52">
        <f>SUMIFS('2012Figures'!$J:$J,'2012Figures'!$C:$C,$A192,'2012Figures'!$I:$I,"",'2012Figures'!$B:$B,"CyToBroker",'2012Figures'!$G:$G,"E1",'2012Figures'!$E:$E,$B$1)</f>
        <v>0</v>
      </c>
      <c r="P192" s="52">
        <f>SUMIFS('2012Figures'!$J:$J,'2012Figures'!$C:$C,$A192,'2012Figures'!$I:$I,"",'2012Figures'!$B:$B,"CyToBroker",'2012Figures'!$G:$G,"P1",'2012Figures'!$E:$E,$B$1)</f>
        <v>0</v>
      </c>
      <c r="R192" s="46" t="str">
        <f t="shared" si="44"/>
        <v/>
      </c>
      <c r="S192" s="46" t="str">
        <f t="shared" si="44"/>
        <v/>
      </c>
      <c r="T192" s="46" t="str">
        <f t="shared" si="44"/>
        <v/>
      </c>
      <c r="U192" s="46" t="str">
        <f t="shared" si="44"/>
        <v/>
      </c>
      <c r="V192" s="46" t="str">
        <f t="shared" si="44"/>
        <v/>
      </c>
    </row>
    <row r="193" spans="1:22" x14ac:dyDescent="0.2">
      <c r="A193" s="21"/>
      <c r="B193" s="21" t="s">
        <v>92</v>
      </c>
      <c r="C193" s="22"/>
      <c r="D193" s="23">
        <f>SUM(E193:H193)</f>
        <v>0</v>
      </c>
      <c r="E193" s="23">
        <f t="shared" ref="E193:H193" si="47">SUM(E181:E192)</f>
        <v>0</v>
      </c>
      <c r="F193" s="23">
        <f t="shared" si="47"/>
        <v>0</v>
      </c>
      <c r="G193" s="23">
        <f t="shared" si="47"/>
        <v>0</v>
      </c>
      <c r="H193" s="23">
        <f t="shared" si="47"/>
        <v>0</v>
      </c>
      <c r="I193" s="21"/>
      <c r="J193" s="22"/>
      <c r="K193" s="21"/>
      <c r="L193" s="43">
        <f>SUM(M193:P193)</f>
        <v>0</v>
      </c>
      <c r="M193" s="43">
        <f t="shared" ref="M193:P193" si="48">SUM(M181:M192)</f>
        <v>0</v>
      </c>
      <c r="N193" s="43">
        <f t="shared" si="48"/>
        <v>0</v>
      </c>
      <c r="O193" s="43">
        <f t="shared" si="48"/>
        <v>0</v>
      </c>
      <c r="P193" s="43">
        <f t="shared" si="48"/>
        <v>0</v>
      </c>
      <c r="Q193" s="21"/>
      <c r="R193" s="21"/>
      <c r="S193" s="21"/>
      <c r="T193" s="21"/>
      <c r="U193" s="21"/>
      <c r="V193" s="21"/>
    </row>
    <row r="194" spans="1:22" x14ac:dyDescent="0.2">
      <c r="A194" s="28">
        <v>119</v>
      </c>
      <c r="B194" s="28" t="s">
        <v>110</v>
      </c>
      <c r="C194" s="17" t="s">
        <v>88</v>
      </c>
      <c r="D194" s="18">
        <f>SUMIFS('2013Figures'!$J:$J,'2013Figures'!$C:$C,$A194,'2013Figures'!$E:$E,$B$1)</f>
        <v>0</v>
      </c>
      <c r="E194" s="18">
        <f>SUMIFS('2013Figures'!$J:$J,'2013Figures'!$C:$C,$A194,'2013Figures'!$B:$B,"BrokerToCy",'2013Figures'!$G:$G,"E1",'2013Figures'!$E:$E,$B$1)</f>
        <v>0</v>
      </c>
      <c r="F194" s="18">
        <f>SUMIFS('2013Figures'!$J:$J,'2013Figures'!$C:$C,$A194,'2013Figures'!$B:$B,"BrokerToCy",'2013Figures'!$G:$G,"P1",'2013Figures'!$E:$E,$B$1)</f>
        <v>0</v>
      </c>
      <c r="G194" s="18">
        <f>SUMIFS('2013Figures'!$J:$J,'2013Figures'!$C:$C,$A194,'2013Figures'!$B:$B,"CyToBroker",'2013Figures'!$G:$G,"E1",'2013Figures'!$E:$E,$B$1)</f>
        <v>0</v>
      </c>
      <c r="H194" s="18">
        <f>SUMIFS('2013Figures'!$J:$J,'2013Figures'!$C:$C,$A194,'2013Figures'!$B:$B,"CyToBroker",'2013Figures'!$G:$G,"P1",'2013Figures'!$E:$E,$B$1)</f>
        <v>0</v>
      </c>
      <c r="I194" s="28"/>
      <c r="J194" s="17"/>
      <c r="K194" s="28"/>
      <c r="L194" s="50">
        <f>SUMIFS('2012Figures'!$J:$J,'2012Figures'!$C:$C,$A194,'2012Figures'!$E:$E,$B$1)</f>
        <v>0</v>
      </c>
      <c r="M194" s="50">
        <f>SUMIFS('2012Figures'!$J:$J,'2012Figures'!$C:$C,$A194,'2012Figures'!$B:$B,"BrokerToCy",'2012Figures'!$G:$G,"E1",'2012Figures'!$E:$E,$B$1)</f>
        <v>0</v>
      </c>
      <c r="N194" s="50">
        <f>SUMIFS('2012Figures'!$J:$J,'2012Figures'!$C:$C,$A194,'2012Figures'!$B:$B,"BrokerToCy",'2012Figures'!$G:$G,"P1",'2012Figures'!$E:$E,$B$1)</f>
        <v>0</v>
      </c>
      <c r="O194" s="50">
        <f>SUMIFS('2012Figures'!$J:$J,'2012Figures'!$C:$C,$A194,'2012Figures'!$B:$B,"CyToBroker",'2012Figures'!$G:$G,"E1",'2012Figures'!$E:$E,$B$1)</f>
        <v>0</v>
      </c>
      <c r="P194" s="50">
        <f>SUMIFS('2012Figures'!$J:$J,'2012Figures'!$C:$C,$A194,'2012Figures'!$B:$B,"CyToBroker",'2012Figures'!$G:$G,"P1",'2012Figures'!$E:$E,$B$1)</f>
        <v>0</v>
      </c>
      <c r="Q194" s="28"/>
      <c r="R194" s="46" t="str">
        <f t="shared" si="44"/>
        <v/>
      </c>
      <c r="S194" s="46" t="str">
        <f t="shared" si="44"/>
        <v/>
      </c>
      <c r="T194" s="46" t="str">
        <f t="shared" si="44"/>
        <v/>
      </c>
      <c r="U194" s="46" t="str">
        <f t="shared" si="44"/>
        <v/>
      </c>
      <c r="V194" s="46" t="str">
        <f t="shared" si="44"/>
        <v/>
      </c>
    </row>
    <row r="195" spans="1:22" x14ac:dyDescent="0.2">
      <c r="A195" s="1">
        <v>119</v>
      </c>
      <c r="B195" s="1" t="s">
        <v>110</v>
      </c>
      <c r="C195" s="8">
        <v>9</v>
      </c>
      <c r="D195" s="29">
        <f>SUMIFS('2013Figures'!$J:$J,'2013Figures'!$C:$C,$A195,'2013Figures'!$H:$H,$B195,'2013Figures'!$I:$I,$C195,'2013Figures'!$E:$E,$B$1)</f>
        <v>0</v>
      </c>
      <c r="E195" s="9">
        <f>SUMIFS('2013Figures'!$J:$J,'2013Figures'!$C:$C,$A195,'2013Figures'!$H:$H,$B195,'2013Figures'!$I:$I,$C195,'2013Figures'!$B:$B,"BrokerToCy",'2013Figures'!$G:$G,"E1",'2013Figures'!$E:$E,$B$1)</f>
        <v>0</v>
      </c>
      <c r="F195" s="9">
        <f>SUMIFS('2013Figures'!$J:$J,'2013Figures'!$C:$C,$A195,'2013Figures'!$H:$H,$B195,'2013Figures'!$I:$I,$C195,'2013Figures'!$B:$B,"BrokerToCy",'2013Figures'!$G:$G,"P1",'2013Figures'!$E:$E,$B$1)</f>
        <v>0</v>
      </c>
      <c r="G195" s="9">
        <f>SUMIFS('2013Figures'!$J:$J,'2013Figures'!$C:$C,$A195,'2013Figures'!$H:$H,$B195,'2013Figures'!$I:$I,$C195,'2013Figures'!$B:$B,"CyToBroker",'2013Figures'!$G:$G,"E1",'2013Figures'!$E:$E,$B$1)</f>
        <v>0</v>
      </c>
      <c r="H195" s="9">
        <f>SUMIFS('2013Figures'!$J:$J,'2013Figures'!$C:$C,$A195,'2013Figures'!$H:$H,$B195,'2013Figures'!$I:$I,$C195,'2013Figures'!$B:$B,"CyToBroker",'2013Figures'!$G:$G,"P1",'2013Figures'!$E:$E,$B$1)</f>
        <v>0</v>
      </c>
      <c r="I195" s="33"/>
      <c r="J195" s="34"/>
      <c r="K195" s="33"/>
      <c r="L195" s="42">
        <f>SUMIFS('2012Figures'!$J:$J,'2012Figures'!$C:$C,$A195,'2012Figures'!$H:$H,$B195,'2012Figures'!$I:$I,$C195,'2012Figures'!$E:$E,$B$1)</f>
        <v>0</v>
      </c>
      <c r="M195" s="52">
        <f>SUMIFS('2012Figures'!$J:$J,'2012Figures'!$C:$C,$A195,'2012Figures'!$H:$H,$B195,'2012Figures'!$I:$I,$C195,'2012Figures'!$B:$B,"BrokerToCy",'2012Figures'!$G:$G,"E1",'2012Figures'!$E:$E,$B$1)</f>
        <v>0</v>
      </c>
      <c r="N195" s="52">
        <f>SUMIFS('2012Figures'!$J:$J,'2012Figures'!$C:$C,$A195,'2012Figures'!$H:$H,$B195,'2012Figures'!$I:$I,$C195,'2012Figures'!$B:$B,"BrokerToCy",'2012Figures'!$G:$G,"P1",'2012Figures'!$E:$E,$B$1)</f>
        <v>0</v>
      </c>
      <c r="O195" s="52">
        <f>SUMIFS('2012Figures'!$J:$J,'2012Figures'!$C:$C,$A195,'2012Figures'!$H:$H,$B195,'2012Figures'!$I:$I,$C195,'2012Figures'!$B:$B,"CyToBroker",'2012Figures'!$G:$G,"E1",'2012Figures'!$E:$E,$B$1)</f>
        <v>0</v>
      </c>
      <c r="P195" s="52">
        <f>SUMIFS('2012Figures'!$J:$J,'2012Figures'!$C:$C,$A195,'2012Figures'!$H:$H,$B195,'2012Figures'!$I:$I,$C195,'2012Figures'!$B:$B,"CyToBroker",'2012Figures'!$G:$G,"P1",'2012Figures'!$E:$E,$B$1)</f>
        <v>0</v>
      </c>
      <c r="Q195" s="33"/>
      <c r="R195" s="46" t="str">
        <f t="shared" si="44"/>
        <v/>
      </c>
      <c r="S195" s="46" t="str">
        <f t="shared" si="44"/>
        <v/>
      </c>
      <c r="T195" s="46" t="str">
        <f t="shared" si="44"/>
        <v/>
      </c>
      <c r="U195" s="46" t="str">
        <f t="shared" si="44"/>
        <v/>
      </c>
      <c r="V195" s="46" t="str">
        <f t="shared" si="44"/>
        <v/>
      </c>
    </row>
    <row r="196" spans="1:22" x14ac:dyDescent="0.2">
      <c r="A196" s="1">
        <v>119</v>
      </c>
      <c r="B196" s="1" t="s">
        <v>110</v>
      </c>
      <c r="C196" s="8">
        <v>8</v>
      </c>
      <c r="D196" s="29">
        <f>SUMIFS('2013Figures'!$J:$J,'2013Figures'!$C:$C,$A196,'2013Figures'!$H:$H,$B196,'2013Figures'!$I:$I,$C196,'2013Figures'!$E:$E,$B$1)</f>
        <v>0</v>
      </c>
      <c r="E196" s="9">
        <f>SUMIFS('2013Figures'!$J:$J,'2013Figures'!$C:$C,$A196,'2013Figures'!$H:$H,$B196,'2013Figures'!$I:$I,$C196,'2013Figures'!$B:$B,"BrokerToCy",'2013Figures'!$G:$G,"E1",'2013Figures'!$E:$E,$B$1)</f>
        <v>0</v>
      </c>
      <c r="F196" s="9">
        <f>SUMIFS('2013Figures'!$J:$J,'2013Figures'!$C:$C,$A196,'2013Figures'!$H:$H,$B196,'2013Figures'!$I:$I,$C196,'2013Figures'!$B:$B,"BrokerToCy",'2013Figures'!$G:$G,"P1",'2013Figures'!$E:$E,$B$1)</f>
        <v>0</v>
      </c>
      <c r="G196" s="9">
        <f>SUMIFS('2013Figures'!$J:$J,'2013Figures'!$C:$C,$A196,'2013Figures'!$H:$H,$B196,'2013Figures'!$I:$I,$C196,'2013Figures'!$B:$B,"CyToBroker",'2013Figures'!$G:$G,"E1",'2013Figures'!$E:$E,$B$1)</f>
        <v>0</v>
      </c>
      <c r="H196" s="9">
        <f>SUMIFS('2013Figures'!$J:$J,'2013Figures'!$C:$C,$A196,'2013Figures'!$H:$H,$B196,'2013Figures'!$I:$I,$C196,'2013Figures'!$B:$B,"CyToBroker",'2013Figures'!$G:$G,"P1",'2013Figures'!$E:$E,$B$1)</f>
        <v>0</v>
      </c>
      <c r="I196" s="33"/>
      <c r="J196" s="34">
        <v>201501</v>
      </c>
      <c r="K196" s="33"/>
      <c r="L196" s="42">
        <f>SUMIFS('2012Figures'!$J:$J,'2012Figures'!$C:$C,$A196,'2012Figures'!$H:$H,$B196,'2012Figures'!$I:$I,$C196,'2012Figures'!$E:$E,$B$1)</f>
        <v>0</v>
      </c>
      <c r="M196" s="52">
        <f>SUMIFS('2012Figures'!$J:$J,'2012Figures'!$C:$C,$A196,'2012Figures'!$H:$H,$B196,'2012Figures'!$I:$I,$C196,'2012Figures'!$B:$B,"BrokerToCy",'2012Figures'!$G:$G,"E1",'2012Figures'!$E:$E,$B$1)</f>
        <v>0</v>
      </c>
      <c r="N196" s="52">
        <f>SUMIFS('2012Figures'!$J:$J,'2012Figures'!$C:$C,$A196,'2012Figures'!$H:$H,$B196,'2012Figures'!$I:$I,$C196,'2012Figures'!$B:$B,"BrokerToCy",'2012Figures'!$G:$G,"P1",'2012Figures'!$E:$E,$B$1)</f>
        <v>0</v>
      </c>
      <c r="O196" s="52">
        <f>SUMIFS('2012Figures'!$J:$J,'2012Figures'!$C:$C,$A196,'2012Figures'!$H:$H,$B196,'2012Figures'!$I:$I,$C196,'2012Figures'!$B:$B,"CyToBroker",'2012Figures'!$G:$G,"E1",'2012Figures'!$E:$E,$B$1)</f>
        <v>0</v>
      </c>
      <c r="P196" s="52">
        <f>SUMIFS('2012Figures'!$J:$J,'2012Figures'!$C:$C,$A196,'2012Figures'!$H:$H,$B196,'2012Figures'!$I:$I,$C196,'2012Figures'!$B:$B,"CyToBroker",'2012Figures'!$G:$G,"P1",'2012Figures'!$E:$E,$B$1)</f>
        <v>0</v>
      </c>
      <c r="Q196" s="33"/>
      <c r="R196" s="46" t="str">
        <f t="shared" si="44"/>
        <v/>
      </c>
      <c r="S196" s="46" t="str">
        <f t="shared" si="44"/>
        <v/>
      </c>
      <c r="T196" s="46" t="str">
        <f t="shared" si="44"/>
        <v/>
      </c>
      <c r="U196" s="46" t="str">
        <f t="shared" si="44"/>
        <v/>
      </c>
      <c r="V196" s="46" t="str">
        <f t="shared" si="44"/>
        <v/>
      </c>
    </row>
    <row r="197" spans="1:22" x14ac:dyDescent="0.2">
      <c r="A197" s="1">
        <v>119</v>
      </c>
      <c r="B197" s="1" t="s">
        <v>110</v>
      </c>
      <c r="C197" s="8">
        <v>7</v>
      </c>
      <c r="D197" s="29">
        <f>SUMIFS('2013Figures'!$J:$J,'2013Figures'!$C:$C,$A197,'2013Figures'!$H:$H,$B197,'2013Figures'!$I:$I,$C197,'2013Figures'!$E:$E,$B$1)</f>
        <v>0</v>
      </c>
      <c r="E197" s="9">
        <f>SUMIFS('2013Figures'!$J:$J,'2013Figures'!$C:$C,$A197,'2013Figures'!$H:$H,$B197,'2013Figures'!$I:$I,$C197,'2013Figures'!$B:$B,"BrokerToCy",'2013Figures'!$G:$G,"E1",'2013Figures'!$E:$E,$B$1)</f>
        <v>0</v>
      </c>
      <c r="F197" s="9">
        <f>SUMIFS('2013Figures'!$J:$J,'2013Figures'!$C:$C,$A197,'2013Figures'!$H:$H,$B197,'2013Figures'!$I:$I,$C197,'2013Figures'!$B:$B,"BrokerToCy",'2013Figures'!$G:$G,"P1",'2013Figures'!$E:$E,$B$1)</f>
        <v>0</v>
      </c>
      <c r="G197" s="9">
        <f>SUMIFS('2013Figures'!$J:$J,'2013Figures'!$C:$C,$A197,'2013Figures'!$H:$H,$B197,'2013Figures'!$I:$I,$C197,'2013Figures'!$B:$B,"CyToBroker",'2013Figures'!$G:$G,"E1",'2013Figures'!$E:$E,$B$1)</f>
        <v>0</v>
      </c>
      <c r="H197" s="9">
        <f>SUMIFS('2013Figures'!$J:$J,'2013Figures'!$C:$C,$A197,'2013Figures'!$H:$H,$B197,'2013Figures'!$I:$I,$C197,'2013Figures'!$B:$B,"CyToBroker",'2013Figures'!$G:$G,"P1",'2013Figures'!$E:$E,$B$1)</f>
        <v>0</v>
      </c>
      <c r="J197" s="8">
        <v>201401</v>
      </c>
      <c r="L197" s="42">
        <f>SUMIFS('2012Figures'!$J:$J,'2012Figures'!$C:$C,$A197,'2012Figures'!$H:$H,$B197,'2012Figures'!$I:$I,$C197,'2012Figures'!$E:$E,$B$1)</f>
        <v>0</v>
      </c>
      <c r="M197" s="52">
        <f>SUMIFS('2012Figures'!$J:$J,'2012Figures'!$C:$C,$A197,'2012Figures'!$H:$H,$B197,'2012Figures'!$I:$I,$C197,'2012Figures'!$B:$B,"BrokerToCy",'2012Figures'!$G:$G,"E1",'2012Figures'!$E:$E,$B$1)</f>
        <v>0</v>
      </c>
      <c r="N197" s="52">
        <f>SUMIFS('2012Figures'!$J:$J,'2012Figures'!$C:$C,$A197,'2012Figures'!$H:$H,$B197,'2012Figures'!$I:$I,$C197,'2012Figures'!$B:$B,"BrokerToCy",'2012Figures'!$G:$G,"P1",'2012Figures'!$E:$E,$B$1)</f>
        <v>0</v>
      </c>
      <c r="O197" s="52">
        <f>SUMIFS('2012Figures'!$J:$J,'2012Figures'!$C:$C,$A197,'2012Figures'!$H:$H,$B197,'2012Figures'!$I:$I,$C197,'2012Figures'!$B:$B,"CyToBroker",'2012Figures'!$G:$G,"E1",'2012Figures'!$E:$E,$B$1)</f>
        <v>0</v>
      </c>
      <c r="P197" s="52">
        <f>SUMIFS('2012Figures'!$J:$J,'2012Figures'!$C:$C,$A197,'2012Figures'!$H:$H,$B197,'2012Figures'!$I:$I,$C197,'2012Figures'!$B:$B,"CyToBroker",'2012Figures'!$G:$G,"P1",'2012Figures'!$E:$E,$B$1)</f>
        <v>0</v>
      </c>
      <c r="R197" s="46" t="str">
        <f t="shared" si="44"/>
        <v/>
      </c>
      <c r="S197" s="46" t="str">
        <f t="shared" si="44"/>
        <v/>
      </c>
      <c r="T197" s="46" t="str">
        <f t="shared" si="44"/>
        <v/>
      </c>
      <c r="U197" s="46" t="str">
        <f t="shared" si="44"/>
        <v/>
      </c>
      <c r="V197" s="46" t="str">
        <f t="shared" si="44"/>
        <v/>
      </c>
    </row>
    <row r="198" spans="1:22" x14ac:dyDescent="0.2">
      <c r="A198" s="1">
        <v>119</v>
      </c>
      <c r="B198" s="1" t="s">
        <v>110</v>
      </c>
      <c r="C198" s="8">
        <v>6</v>
      </c>
      <c r="D198" s="29">
        <f>SUMIFS('2013Figures'!$J:$J,'2013Figures'!$C:$C,$A198,'2013Figures'!$H:$H,$B198,'2013Figures'!$I:$I,$C198,'2013Figures'!$E:$E,$B$1)</f>
        <v>0</v>
      </c>
      <c r="E198" s="9">
        <f>SUMIFS('2013Figures'!$J:$J,'2013Figures'!$C:$C,$A198,'2013Figures'!$H:$H,$B198,'2013Figures'!$I:$I,$C198,'2013Figures'!$B:$B,"BrokerToCy",'2013Figures'!$G:$G,"E1",'2013Figures'!$E:$E,$B$1)</f>
        <v>0</v>
      </c>
      <c r="F198" s="9">
        <f>SUMIFS('2013Figures'!$J:$J,'2013Figures'!$C:$C,$A198,'2013Figures'!$H:$H,$B198,'2013Figures'!$I:$I,$C198,'2013Figures'!$B:$B,"BrokerToCy",'2013Figures'!$G:$G,"P1",'2013Figures'!$E:$E,$B$1)</f>
        <v>0</v>
      </c>
      <c r="G198" s="9">
        <f>SUMIFS('2013Figures'!$J:$J,'2013Figures'!$C:$C,$A198,'2013Figures'!$H:$H,$B198,'2013Figures'!$I:$I,$C198,'2013Figures'!$B:$B,"CyToBroker",'2013Figures'!$G:$G,"E1",'2013Figures'!$E:$E,$B$1)</f>
        <v>0</v>
      </c>
      <c r="H198" s="9">
        <f>SUMIFS('2013Figures'!$J:$J,'2013Figures'!$C:$C,$A198,'2013Figures'!$H:$H,$B198,'2013Figures'!$I:$I,$C198,'2013Figures'!$B:$B,"CyToBroker",'2013Figures'!$G:$G,"P1",'2013Figures'!$E:$E,$B$1)</f>
        <v>0</v>
      </c>
      <c r="I198" s="30"/>
      <c r="J198" s="31">
        <v>201301</v>
      </c>
      <c r="K198" s="30"/>
      <c r="L198" s="42">
        <f>SUMIFS('2012Figures'!$J:$J,'2012Figures'!$C:$C,$A198,'2012Figures'!$H:$H,$B198,'2012Figures'!$I:$I,$C198,'2012Figures'!$E:$E,$B$1)</f>
        <v>0</v>
      </c>
      <c r="M198" s="52">
        <f>SUMIFS('2012Figures'!$J:$J,'2012Figures'!$C:$C,$A198,'2012Figures'!$H:$H,$B198,'2012Figures'!$I:$I,$C198,'2012Figures'!$B:$B,"BrokerToCy",'2012Figures'!$G:$G,"E1",'2012Figures'!$E:$E,$B$1)</f>
        <v>0</v>
      </c>
      <c r="N198" s="52">
        <f>SUMIFS('2012Figures'!$J:$J,'2012Figures'!$C:$C,$A198,'2012Figures'!$H:$H,$B198,'2012Figures'!$I:$I,$C198,'2012Figures'!$B:$B,"BrokerToCy",'2012Figures'!$G:$G,"P1",'2012Figures'!$E:$E,$B$1)</f>
        <v>0</v>
      </c>
      <c r="O198" s="52">
        <f>SUMIFS('2012Figures'!$J:$J,'2012Figures'!$C:$C,$A198,'2012Figures'!$H:$H,$B198,'2012Figures'!$I:$I,$C198,'2012Figures'!$B:$B,"CyToBroker",'2012Figures'!$G:$G,"E1",'2012Figures'!$E:$E,$B$1)</f>
        <v>0</v>
      </c>
      <c r="P198" s="52">
        <f>SUMIFS('2012Figures'!$J:$J,'2012Figures'!$C:$C,$A198,'2012Figures'!$H:$H,$B198,'2012Figures'!$I:$I,$C198,'2012Figures'!$B:$B,"CyToBroker",'2012Figures'!$G:$G,"P1",'2012Figures'!$E:$E,$B$1)</f>
        <v>0</v>
      </c>
      <c r="Q198" s="30"/>
      <c r="R198" s="46" t="str">
        <f t="shared" si="44"/>
        <v/>
      </c>
      <c r="S198" s="46" t="str">
        <f t="shared" si="44"/>
        <v/>
      </c>
      <c r="T198" s="46" t="str">
        <f t="shared" si="44"/>
        <v/>
      </c>
      <c r="U198" s="46" t="str">
        <f t="shared" si="44"/>
        <v/>
      </c>
      <c r="V198" s="46" t="str">
        <f t="shared" si="44"/>
        <v/>
      </c>
    </row>
    <row r="199" spans="1:22" x14ac:dyDescent="0.2">
      <c r="A199" s="1">
        <v>119</v>
      </c>
      <c r="B199" s="1" t="s">
        <v>110</v>
      </c>
      <c r="C199" s="8">
        <v>5</v>
      </c>
      <c r="D199" s="29">
        <f>SUMIFS('2013Figures'!$J:$J,'2013Figures'!$C:$C,$A199,'2013Figures'!$H:$H,$B199,'2013Figures'!$I:$I,$C199,'2013Figures'!$E:$E,$B$1)</f>
        <v>0</v>
      </c>
      <c r="E199" s="9">
        <f>SUMIFS('2013Figures'!$J:$J,'2013Figures'!$C:$C,$A199,'2013Figures'!$H:$H,$B199,'2013Figures'!$I:$I,$C199,'2013Figures'!$B:$B,"BrokerToCy",'2013Figures'!$G:$G,"E1",'2013Figures'!$E:$E,$B$1)</f>
        <v>0</v>
      </c>
      <c r="F199" s="9">
        <f>SUMIFS('2013Figures'!$J:$J,'2013Figures'!$C:$C,$A199,'2013Figures'!$H:$H,$B199,'2013Figures'!$I:$I,$C199,'2013Figures'!$B:$B,"BrokerToCy",'2013Figures'!$G:$G,"P1",'2013Figures'!$E:$E,$B$1)</f>
        <v>0</v>
      </c>
      <c r="G199" s="9">
        <f>SUMIFS('2013Figures'!$J:$J,'2013Figures'!$C:$C,$A199,'2013Figures'!$H:$H,$B199,'2013Figures'!$I:$I,$C199,'2013Figures'!$B:$B,"CyToBroker",'2013Figures'!$G:$G,"E1",'2013Figures'!$E:$E,$B$1)</f>
        <v>0</v>
      </c>
      <c r="H199" s="9">
        <f>SUMIFS('2013Figures'!$J:$J,'2013Figures'!$C:$C,$A199,'2013Figures'!$H:$H,$B199,'2013Figures'!$I:$I,$C199,'2013Figures'!$B:$B,"CyToBroker",'2013Figures'!$G:$G,"P1",'2013Figures'!$E:$E,$B$1)</f>
        <v>0</v>
      </c>
      <c r="J199" s="8">
        <v>201201</v>
      </c>
      <c r="L199" s="42">
        <f>SUMIFS('2012Figures'!$J:$J,'2012Figures'!$C:$C,$A199,'2012Figures'!$H:$H,$B199,'2012Figures'!$I:$I,$C199,'2012Figures'!$E:$E,$B$1)</f>
        <v>0</v>
      </c>
      <c r="M199" s="52">
        <f>SUMIFS('2012Figures'!$J:$J,'2012Figures'!$C:$C,$A199,'2012Figures'!$H:$H,$B199,'2012Figures'!$I:$I,$C199,'2012Figures'!$B:$B,"BrokerToCy",'2012Figures'!$G:$G,"E1",'2012Figures'!$E:$E,$B$1)</f>
        <v>0</v>
      </c>
      <c r="N199" s="52">
        <f>SUMIFS('2012Figures'!$J:$J,'2012Figures'!$C:$C,$A199,'2012Figures'!$H:$H,$B199,'2012Figures'!$I:$I,$C199,'2012Figures'!$B:$B,"BrokerToCy",'2012Figures'!$G:$G,"P1",'2012Figures'!$E:$E,$B$1)</f>
        <v>0</v>
      </c>
      <c r="O199" s="52">
        <f>SUMIFS('2012Figures'!$J:$J,'2012Figures'!$C:$C,$A199,'2012Figures'!$H:$H,$B199,'2012Figures'!$I:$I,$C199,'2012Figures'!$B:$B,"CyToBroker",'2012Figures'!$G:$G,"E1",'2012Figures'!$E:$E,$B$1)</f>
        <v>0</v>
      </c>
      <c r="P199" s="52">
        <f>SUMIFS('2012Figures'!$J:$J,'2012Figures'!$C:$C,$A199,'2012Figures'!$H:$H,$B199,'2012Figures'!$I:$I,$C199,'2012Figures'!$B:$B,"CyToBroker",'2012Figures'!$G:$G,"P1",'2012Figures'!$E:$E,$B$1)</f>
        <v>0</v>
      </c>
      <c r="R199" s="46" t="str">
        <f t="shared" si="44"/>
        <v/>
      </c>
      <c r="S199" s="46" t="str">
        <f t="shared" si="44"/>
        <v/>
      </c>
      <c r="T199" s="46" t="str">
        <f t="shared" si="44"/>
        <v/>
      </c>
      <c r="U199" s="46" t="str">
        <f t="shared" si="44"/>
        <v/>
      </c>
      <c r="V199" s="46" t="str">
        <f t="shared" si="44"/>
        <v/>
      </c>
    </row>
    <row r="200" spans="1:22" x14ac:dyDescent="0.2">
      <c r="A200" s="1">
        <v>119</v>
      </c>
      <c r="B200" s="1" t="s">
        <v>110</v>
      </c>
      <c r="C200" s="8">
        <v>4</v>
      </c>
      <c r="D200" s="29">
        <f>SUMIFS('2013Figures'!$J:$J,'2013Figures'!$C:$C,$A200,'2013Figures'!$H:$H,$B200,'2013Figures'!$I:$I,$C200,'2013Figures'!$E:$E,$B$1)</f>
        <v>0</v>
      </c>
      <c r="E200" s="9">
        <f>SUMIFS('2013Figures'!$J:$J,'2013Figures'!$C:$C,$A200,'2013Figures'!$H:$H,$B200,'2013Figures'!$I:$I,$C200,'2013Figures'!$B:$B,"BrokerToCy",'2013Figures'!$G:$G,"E1",'2013Figures'!$E:$E,$B$1)</f>
        <v>0</v>
      </c>
      <c r="F200" s="9">
        <f>SUMIFS('2013Figures'!$J:$J,'2013Figures'!$C:$C,$A200,'2013Figures'!$H:$H,$B200,'2013Figures'!$I:$I,$C200,'2013Figures'!$B:$B,"BrokerToCy",'2013Figures'!$G:$G,"P1",'2013Figures'!$E:$E,$B$1)</f>
        <v>0</v>
      </c>
      <c r="G200" s="9">
        <f>SUMIFS('2013Figures'!$J:$J,'2013Figures'!$C:$C,$A200,'2013Figures'!$H:$H,$B200,'2013Figures'!$I:$I,$C200,'2013Figures'!$B:$B,"CyToBroker",'2013Figures'!$G:$G,"E1",'2013Figures'!$E:$E,$B$1)</f>
        <v>0</v>
      </c>
      <c r="H200" s="9">
        <f>SUMIFS('2013Figures'!$J:$J,'2013Figures'!$C:$C,$A200,'2013Figures'!$H:$H,$B200,'2013Figures'!$I:$I,$C200,'2013Figures'!$B:$B,"CyToBroker",'2013Figures'!$G:$G,"P1",'2013Figures'!$E:$E,$B$1)</f>
        <v>0</v>
      </c>
      <c r="J200" s="8">
        <v>201101</v>
      </c>
      <c r="L200" s="42">
        <f>SUMIFS('2012Figures'!$J:$J,'2012Figures'!$C:$C,$A200,'2012Figures'!$H:$H,$B200,'2012Figures'!$I:$I,$C200,'2012Figures'!$E:$E,$B$1)</f>
        <v>0</v>
      </c>
      <c r="M200" s="52">
        <f>SUMIFS('2012Figures'!$J:$J,'2012Figures'!$C:$C,$A200,'2012Figures'!$H:$H,$B200,'2012Figures'!$I:$I,$C200,'2012Figures'!$B:$B,"BrokerToCy",'2012Figures'!$G:$G,"E1",'2012Figures'!$E:$E,$B$1)</f>
        <v>0</v>
      </c>
      <c r="N200" s="52">
        <f>SUMIFS('2012Figures'!$J:$J,'2012Figures'!$C:$C,$A200,'2012Figures'!$H:$H,$B200,'2012Figures'!$I:$I,$C200,'2012Figures'!$B:$B,"BrokerToCy",'2012Figures'!$G:$G,"P1",'2012Figures'!$E:$E,$B$1)</f>
        <v>0</v>
      </c>
      <c r="O200" s="52">
        <f>SUMIFS('2012Figures'!$J:$J,'2012Figures'!$C:$C,$A200,'2012Figures'!$H:$H,$B200,'2012Figures'!$I:$I,$C200,'2012Figures'!$B:$B,"CyToBroker",'2012Figures'!$G:$G,"E1",'2012Figures'!$E:$E,$B$1)</f>
        <v>0</v>
      </c>
      <c r="P200" s="52">
        <f>SUMIFS('2012Figures'!$J:$J,'2012Figures'!$C:$C,$A200,'2012Figures'!$H:$H,$B200,'2012Figures'!$I:$I,$C200,'2012Figures'!$B:$B,"CyToBroker",'2012Figures'!$G:$G,"P1",'2012Figures'!$E:$E,$B$1)</f>
        <v>0</v>
      </c>
      <c r="R200" s="46" t="str">
        <f t="shared" si="44"/>
        <v/>
      </c>
      <c r="S200" s="46" t="str">
        <f t="shared" si="44"/>
        <v/>
      </c>
      <c r="T200" s="46" t="str">
        <f t="shared" si="44"/>
        <v/>
      </c>
      <c r="U200" s="46" t="str">
        <f t="shared" si="44"/>
        <v/>
      </c>
      <c r="V200" s="46" t="str">
        <f t="shared" si="44"/>
        <v/>
      </c>
    </row>
    <row r="201" spans="1:22" x14ac:dyDescent="0.2">
      <c r="A201" s="1">
        <v>119</v>
      </c>
      <c r="B201" s="1" t="s">
        <v>110</v>
      </c>
      <c r="C201" s="8">
        <v>3</v>
      </c>
      <c r="D201" s="29">
        <f>SUMIFS('2013Figures'!$J:$J,'2013Figures'!$C:$C,$A201,'2013Figures'!$H:$H,$B201,'2013Figures'!$I:$I,$C201,'2013Figures'!$E:$E,$B$1)</f>
        <v>0</v>
      </c>
      <c r="E201" s="9">
        <f>SUMIFS('2013Figures'!$J:$J,'2013Figures'!$C:$C,$A201,'2013Figures'!$H:$H,$B201,'2013Figures'!$I:$I,$C201,'2013Figures'!$B:$B,"BrokerToCy",'2013Figures'!$G:$G,"E1",'2013Figures'!$E:$E,$B$1)</f>
        <v>0</v>
      </c>
      <c r="F201" s="9">
        <f>SUMIFS('2013Figures'!$J:$J,'2013Figures'!$C:$C,$A201,'2013Figures'!$H:$H,$B201,'2013Figures'!$I:$I,$C201,'2013Figures'!$B:$B,"BrokerToCy",'2013Figures'!$G:$G,"P1",'2013Figures'!$E:$E,$B$1)</f>
        <v>0</v>
      </c>
      <c r="G201" s="9">
        <f>SUMIFS('2013Figures'!$J:$J,'2013Figures'!$C:$C,$A201,'2013Figures'!$H:$H,$B201,'2013Figures'!$I:$I,$C201,'2013Figures'!$B:$B,"CyToBroker",'2013Figures'!$G:$G,"E1",'2013Figures'!$E:$E,$B$1)</f>
        <v>0</v>
      </c>
      <c r="H201" s="9">
        <f>SUMIFS('2013Figures'!$J:$J,'2013Figures'!$C:$C,$A201,'2013Figures'!$H:$H,$B201,'2013Figures'!$I:$I,$C201,'2013Figures'!$B:$B,"CyToBroker",'2013Figures'!$G:$G,"P1",'2013Figures'!$E:$E,$B$1)</f>
        <v>0</v>
      </c>
      <c r="J201" s="8">
        <v>201001</v>
      </c>
      <c r="L201" s="42">
        <f>SUMIFS('2012Figures'!$J:$J,'2012Figures'!$C:$C,$A201,'2012Figures'!$H:$H,$B201,'2012Figures'!$I:$I,$C201,'2012Figures'!$E:$E,$B$1)</f>
        <v>0</v>
      </c>
      <c r="M201" s="52">
        <f>SUMIFS('2012Figures'!$J:$J,'2012Figures'!$C:$C,$A201,'2012Figures'!$H:$H,$B201,'2012Figures'!$I:$I,$C201,'2012Figures'!$B:$B,"BrokerToCy",'2012Figures'!$G:$G,"E1",'2012Figures'!$E:$E,$B$1)</f>
        <v>0</v>
      </c>
      <c r="N201" s="52">
        <f>SUMIFS('2012Figures'!$J:$J,'2012Figures'!$C:$C,$A201,'2012Figures'!$H:$H,$B201,'2012Figures'!$I:$I,$C201,'2012Figures'!$B:$B,"BrokerToCy",'2012Figures'!$G:$G,"P1",'2012Figures'!$E:$E,$B$1)</f>
        <v>0</v>
      </c>
      <c r="O201" s="52">
        <f>SUMIFS('2012Figures'!$J:$J,'2012Figures'!$C:$C,$A201,'2012Figures'!$H:$H,$B201,'2012Figures'!$I:$I,$C201,'2012Figures'!$B:$B,"CyToBroker",'2012Figures'!$G:$G,"E1",'2012Figures'!$E:$E,$B$1)</f>
        <v>0</v>
      </c>
      <c r="P201" s="52">
        <f>SUMIFS('2012Figures'!$J:$J,'2012Figures'!$C:$C,$A201,'2012Figures'!$H:$H,$B201,'2012Figures'!$I:$I,$C201,'2012Figures'!$B:$B,"CyToBroker",'2012Figures'!$G:$G,"P1",'2012Figures'!$E:$E,$B$1)</f>
        <v>0</v>
      </c>
      <c r="R201" s="46" t="str">
        <f t="shared" si="44"/>
        <v/>
      </c>
      <c r="S201" s="46" t="str">
        <f t="shared" si="44"/>
        <v/>
      </c>
      <c r="T201" s="46" t="str">
        <f t="shared" si="44"/>
        <v/>
      </c>
      <c r="U201" s="46" t="str">
        <f t="shared" si="44"/>
        <v/>
      </c>
      <c r="V201" s="46" t="str">
        <f t="shared" si="44"/>
        <v/>
      </c>
    </row>
    <row r="202" spans="1:22" x14ac:dyDescent="0.2">
      <c r="A202" s="1">
        <v>119</v>
      </c>
      <c r="B202" s="1" t="s">
        <v>110</v>
      </c>
      <c r="C202" s="8">
        <v>2</v>
      </c>
      <c r="D202" s="29">
        <f>SUMIFS('2013Figures'!$J:$J,'2013Figures'!$C:$C,$A202,'2013Figures'!$H:$H,$B202,'2013Figures'!$I:$I,$C202,'2013Figures'!$E:$E,$B$1)</f>
        <v>0</v>
      </c>
      <c r="E202" s="9">
        <f>SUMIFS('2013Figures'!$J:$J,'2013Figures'!$C:$C,$A202,'2013Figures'!$H:$H,$B202,'2013Figures'!$I:$I,$C202,'2013Figures'!$B:$B,"BrokerToCy",'2013Figures'!$G:$G,"E1",'2013Figures'!$E:$E,$B$1)</f>
        <v>0</v>
      </c>
      <c r="F202" s="9">
        <f>SUMIFS('2013Figures'!$J:$J,'2013Figures'!$C:$C,$A202,'2013Figures'!$H:$H,$B202,'2013Figures'!$I:$I,$C202,'2013Figures'!$B:$B,"BrokerToCy",'2013Figures'!$G:$G,"P1",'2013Figures'!$E:$E,$B$1)</f>
        <v>0</v>
      </c>
      <c r="G202" s="9">
        <f>SUMIFS('2013Figures'!$J:$J,'2013Figures'!$C:$C,$A202,'2013Figures'!$H:$H,$B202,'2013Figures'!$I:$I,$C202,'2013Figures'!$B:$B,"CyToBroker",'2013Figures'!$G:$G,"E1",'2013Figures'!$E:$E,$B$1)</f>
        <v>0</v>
      </c>
      <c r="H202" s="9">
        <f>SUMIFS('2013Figures'!$J:$J,'2013Figures'!$C:$C,$A202,'2013Figures'!$H:$H,$B202,'2013Figures'!$I:$I,$C202,'2013Figures'!$B:$B,"CyToBroker",'2013Figures'!$G:$G,"P1",'2013Figures'!$E:$E,$B$1)</f>
        <v>0</v>
      </c>
      <c r="J202" s="8">
        <v>200901</v>
      </c>
      <c r="L202" s="42">
        <f>SUMIFS('2012Figures'!$J:$J,'2012Figures'!$C:$C,$A202,'2012Figures'!$H:$H,$B202,'2012Figures'!$I:$I,$C202,'2012Figures'!$E:$E,$B$1)</f>
        <v>0</v>
      </c>
      <c r="M202" s="52">
        <f>SUMIFS('2012Figures'!$J:$J,'2012Figures'!$C:$C,$A202,'2012Figures'!$H:$H,$B202,'2012Figures'!$I:$I,$C202,'2012Figures'!$B:$B,"BrokerToCy",'2012Figures'!$G:$G,"E1",'2012Figures'!$E:$E,$B$1)</f>
        <v>0</v>
      </c>
      <c r="N202" s="52">
        <f>SUMIFS('2012Figures'!$J:$J,'2012Figures'!$C:$C,$A202,'2012Figures'!$H:$H,$B202,'2012Figures'!$I:$I,$C202,'2012Figures'!$B:$B,"BrokerToCy",'2012Figures'!$G:$G,"P1",'2012Figures'!$E:$E,$B$1)</f>
        <v>0</v>
      </c>
      <c r="O202" s="52">
        <f>SUMIFS('2012Figures'!$J:$J,'2012Figures'!$C:$C,$A202,'2012Figures'!$H:$H,$B202,'2012Figures'!$I:$I,$C202,'2012Figures'!$B:$B,"CyToBroker",'2012Figures'!$G:$G,"E1",'2012Figures'!$E:$E,$B$1)</f>
        <v>0</v>
      </c>
      <c r="P202" s="52">
        <f>SUMIFS('2012Figures'!$J:$J,'2012Figures'!$C:$C,$A202,'2012Figures'!$H:$H,$B202,'2012Figures'!$I:$I,$C202,'2012Figures'!$B:$B,"CyToBroker",'2012Figures'!$G:$G,"P1",'2012Figures'!$E:$E,$B$1)</f>
        <v>0</v>
      </c>
      <c r="R202" s="46" t="str">
        <f t="shared" si="44"/>
        <v/>
      </c>
      <c r="S202" s="46" t="str">
        <f t="shared" si="44"/>
        <v/>
      </c>
      <c r="T202" s="46" t="str">
        <f t="shared" si="44"/>
        <v/>
      </c>
      <c r="U202" s="46" t="str">
        <f t="shared" si="44"/>
        <v/>
      </c>
      <c r="V202" s="46" t="str">
        <f t="shared" si="44"/>
        <v/>
      </c>
    </row>
    <row r="203" spans="1:22" x14ac:dyDescent="0.2">
      <c r="A203" s="1">
        <v>119</v>
      </c>
      <c r="B203" s="1" t="s">
        <v>110</v>
      </c>
      <c r="C203" s="8">
        <v>1</v>
      </c>
      <c r="D203" s="29">
        <f>SUMIFS('2013Figures'!$J:$J,'2013Figures'!$C:$C,$A203,'2013Figures'!$H:$H,$B203,'2013Figures'!$I:$I,$C203,'2013Figures'!$E:$E,$B$1)</f>
        <v>0</v>
      </c>
      <c r="E203" s="9">
        <f>SUMIFS('2013Figures'!$J:$J,'2013Figures'!$C:$C,$A203,'2013Figures'!$H:$H,$B203,'2013Figures'!$I:$I,$C203,'2013Figures'!$B:$B,"BrokerToCy",'2013Figures'!$G:$G,"E1",'2013Figures'!$E:$E,$B$1)</f>
        <v>0</v>
      </c>
      <c r="F203" s="9">
        <f>SUMIFS('2013Figures'!$J:$J,'2013Figures'!$C:$C,$A203,'2013Figures'!$H:$H,$B203,'2013Figures'!$I:$I,$C203,'2013Figures'!$B:$B,"BrokerToCy",'2013Figures'!$G:$G,"P1",'2013Figures'!$E:$E,$B$1)</f>
        <v>0</v>
      </c>
      <c r="G203" s="9">
        <f>SUMIFS('2013Figures'!$J:$J,'2013Figures'!$C:$C,$A203,'2013Figures'!$H:$H,$B203,'2013Figures'!$I:$I,$C203,'2013Figures'!$B:$B,"CyToBroker",'2013Figures'!$G:$G,"E1",'2013Figures'!$E:$E,$B$1)</f>
        <v>0</v>
      </c>
      <c r="H203" s="9">
        <f>SUMIFS('2013Figures'!$J:$J,'2013Figures'!$C:$C,$A203,'2013Figures'!$H:$H,$B203,'2013Figures'!$I:$I,$C203,'2013Figures'!$B:$B,"CyToBroker",'2013Figures'!$G:$G,"P1",'2013Figures'!$E:$E,$B$1)</f>
        <v>0</v>
      </c>
      <c r="J203" s="8">
        <v>200801</v>
      </c>
      <c r="L203" s="42">
        <f>SUMIFS('2012Figures'!$J:$J,'2012Figures'!$C:$C,$A203,'2012Figures'!$H:$H,$B203,'2012Figures'!$I:$I,$C203,'2012Figures'!$E:$E,$B$1)</f>
        <v>0</v>
      </c>
      <c r="M203" s="52">
        <f>SUMIFS('2012Figures'!$J:$J,'2012Figures'!$C:$C,$A203,'2012Figures'!$H:$H,$B203,'2012Figures'!$I:$I,$C203,'2012Figures'!$B:$B,"BrokerToCy",'2012Figures'!$G:$G,"E1",'2012Figures'!$E:$E,$B$1)</f>
        <v>0</v>
      </c>
      <c r="N203" s="52">
        <f>SUMIFS('2012Figures'!$J:$J,'2012Figures'!$C:$C,$A203,'2012Figures'!$H:$H,$B203,'2012Figures'!$I:$I,$C203,'2012Figures'!$B:$B,"BrokerToCy",'2012Figures'!$G:$G,"P1",'2012Figures'!$E:$E,$B$1)</f>
        <v>0</v>
      </c>
      <c r="O203" s="52">
        <f>SUMIFS('2012Figures'!$J:$J,'2012Figures'!$C:$C,$A203,'2012Figures'!$H:$H,$B203,'2012Figures'!$I:$I,$C203,'2012Figures'!$B:$B,"CyToBroker",'2012Figures'!$G:$G,"E1",'2012Figures'!$E:$E,$B$1)</f>
        <v>0</v>
      </c>
      <c r="P203" s="52">
        <f>SUMIFS('2012Figures'!$J:$J,'2012Figures'!$C:$C,$A203,'2012Figures'!$H:$H,$B203,'2012Figures'!$I:$I,$C203,'2012Figures'!$B:$B,"CyToBroker",'2012Figures'!$G:$G,"P1",'2012Figures'!$E:$E,$B$1)</f>
        <v>0</v>
      </c>
      <c r="R203" s="46" t="str">
        <f t="shared" si="44"/>
        <v/>
      </c>
      <c r="S203" s="46" t="str">
        <f t="shared" si="44"/>
        <v/>
      </c>
      <c r="T203" s="46" t="str">
        <f t="shared" si="44"/>
        <v/>
      </c>
      <c r="U203" s="46" t="str">
        <f t="shared" si="44"/>
        <v/>
      </c>
      <c r="V203" s="46" t="str">
        <f t="shared" si="44"/>
        <v/>
      </c>
    </row>
    <row r="204" spans="1:22" x14ac:dyDescent="0.2">
      <c r="A204" s="1">
        <v>119</v>
      </c>
      <c r="B204" s="1" t="s">
        <v>110</v>
      </c>
      <c r="D204" s="29">
        <f>SUMIFS('2013Figures'!$J:$J,'2013Figures'!$C:$C,$A204,'2013Figures'!$I:$I,"",'2013Figures'!$E:$E,$B$1)</f>
        <v>0</v>
      </c>
      <c r="E204" s="9">
        <f>SUMIFS('2013Figures'!$J:$J,'2013Figures'!$C:$C,$A204,'2013Figures'!$I:$I,"",'2013Figures'!$B:$B,"BrokerToCy",'2013Figures'!$G:$G,"E1",'2013Figures'!$E:$E,$B$1)</f>
        <v>0</v>
      </c>
      <c r="F204" s="9">
        <f>SUMIFS('2013Figures'!$J:$J,'2013Figures'!$C:$C,$A204,'2013Figures'!$I:$I,"",'2013Figures'!$B:$B,"BrokerToCy",'2013Figures'!$G:$G,"P1",'2013Figures'!$E:$E,$B$1)</f>
        <v>0</v>
      </c>
      <c r="G204" s="9">
        <f>SUMIFS('2013Figures'!$J:$J,'2013Figures'!$C:$C,$A204,'2013Figures'!$I:$I,"",'2013Figures'!$B:$B,"CyToBroker",'2013Figures'!$G:$G,"E1",'2013Figures'!$E:$E,$B$1)</f>
        <v>0</v>
      </c>
      <c r="H204" s="9">
        <f>SUMIFS('2013Figures'!$J:$J,'2013Figures'!$C:$C,$A204,'2013Figures'!$I:$I,"",'2013Figures'!$B:$B,"CyToBroker",'2013Figures'!$G:$G,"P1",'2013Figures'!$E:$E,$B$1)</f>
        <v>0</v>
      </c>
      <c r="J204" s="8" t="s">
        <v>131</v>
      </c>
      <c r="L204" s="42">
        <f>SUMIFS('2012Figures'!$J:$J,'2012Figures'!$C:$C,$A204,'2012Figures'!$I:$I,"",'2012Figures'!$E:$E,$B$1)</f>
        <v>0</v>
      </c>
      <c r="M204" s="52">
        <f>SUMIFS('2012Figures'!$J:$J,'2012Figures'!$C:$C,$A204,'2012Figures'!$I:$I,"",'2012Figures'!$B:$B,"BrokerToCy",'2012Figures'!$G:$G,"E1",'2012Figures'!$E:$E,$B$1)</f>
        <v>0</v>
      </c>
      <c r="N204" s="52">
        <f>SUMIFS('2012Figures'!$J:$J,'2012Figures'!$C:$C,$A204,'2012Figures'!$I:$I,"",'2012Figures'!$B:$B,"BrokerToCy",'2012Figures'!$G:$G,"P1",'2012Figures'!$E:$E,$B$1)</f>
        <v>0</v>
      </c>
      <c r="O204" s="52">
        <f>SUMIFS('2012Figures'!$J:$J,'2012Figures'!$C:$C,$A204,'2012Figures'!$I:$I,"",'2012Figures'!$B:$B,"CyToBroker",'2012Figures'!$G:$G,"E1",'2012Figures'!$E:$E,$B$1)</f>
        <v>0</v>
      </c>
      <c r="P204" s="52">
        <f>SUMIFS('2012Figures'!$J:$J,'2012Figures'!$C:$C,$A204,'2012Figures'!$I:$I,"",'2012Figures'!$B:$B,"CyToBroker",'2012Figures'!$G:$G,"P1",'2012Figures'!$E:$E,$B$1)</f>
        <v>0</v>
      </c>
      <c r="R204" s="46" t="str">
        <f t="shared" si="44"/>
        <v/>
      </c>
      <c r="S204" s="46" t="str">
        <f t="shared" si="44"/>
        <v/>
      </c>
      <c r="T204" s="46" t="str">
        <f t="shared" si="44"/>
        <v/>
      </c>
      <c r="U204" s="46" t="str">
        <f t="shared" si="44"/>
        <v/>
      </c>
      <c r="V204" s="46" t="str">
        <f t="shared" si="44"/>
        <v/>
      </c>
    </row>
    <row r="205" spans="1:22" x14ac:dyDescent="0.2">
      <c r="A205" s="21"/>
      <c r="B205" s="21" t="s">
        <v>92</v>
      </c>
      <c r="C205" s="22"/>
      <c r="D205" s="23">
        <f>SUM(E205:H205)</f>
        <v>0</v>
      </c>
      <c r="E205" s="23">
        <f>SUM(E195:E204)</f>
        <v>0</v>
      </c>
      <c r="F205" s="23">
        <f>SUM(F195:F204)</f>
        <v>0</v>
      </c>
      <c r="G205" s="23">
        <f>SUM(G195:G204)</f>
        <v>0</v>
      </c>
      <c r="H205" s="23">
        <f>SUM(H195:H204)</f>
        <v>0</v>
      </c>
      <c r="I205" s="21"/>
      <c r="J205" s="22"/>
      <c r="K205" s="21"/>
      <c r="L205" s="43">
        <f>SUM(M205:P205)</f>
        <v>0</v>
      </c>
      <c r="M205" s="43">
        <f>SUM(M195:M204)</f>
        <v>0</v>
      </c>
      <c r="N205" s="43">
        <f>SUM(N195:N204)</f>
        <v>0</v>
      </c>
      <c r="O205" s="43">
        <f>SUM(O195:O204)</f>
        <v>0</v>
      </c>
      <c r="P205" s="43">
        <f>SUM(P195:P204)</f>
        <v>0</v>
      </c>
      <c r="Q205" s="21"/>
      <c r="R205" s="21"/>
      <c r="S205" s="21"/>
      <c r="T205" s="21"/>
      <c r="U205" s="21"/>
      <c r="V205" s="21"/>
    </row>
    <row r="206" spans="1:22" x14ac:dyDescent="0.2">
      <c r="A206" s="28">
        <v>121</v>
      </c>
      <c r="B206" s="28" t="s">
        <v>111</v>
      </c>
      <c r="C206" s="17" t="s">
        <v>88</v>
      </c>
      <c r="D206" s="18">
        <f>SUMIFS('2013Figures'!$J:$J,'2013Figures'!$C:$C,$A206,'2013Figures'!$E:$E,$B$1)</f>
        <v>0</v>
      </c>
      <c r="E206" s="18">
        <f>SUMIFS('2013Figures'!$J:$J,'2013Figures'!$C:$C,$A206,'2013Figures'!$B:$B,"BrokerToCy",'2013Figures'!$G:$G,"E1",'2013Figures'!$E:$E,$B$1)</f>
        <v>0</v>
      </c>
      <c r="F206" s="18">
        <f>SUMIFS('2013Figures'!$J:$J,'2013Figures'!$C:$C,$A206,'2013Figures'!$B:$B,"BrokerToCy",'2013Figures'!$G:$G,"P1",'2013Figures'!$E:$E,$B$1)</f>
        <v>0</v>
      </c>
      <c r="G206" s="18">
        <f>SUMIFS('2013Figures'!$J:$J,'2013Figures'!$C:$C,$A206,'2013Figures'!$B:$B,"CyToBroker",'2013Figures'!$G:$G,"E1",'2013Figures'!$E:$E,$B$1)</f>
        <v>0</v>
      </c>
      <c r="H206" s="18">
        <f>SUMIFS('2013Figures'!$J:$J,'2013Figures'!$C:$C,$A206,'2013Figures'!$B:$B,"CyToBroker",'2013Figures'!$G:$G,"P1",'2013Figures'!$E:$E,$B$1)</f>
        <v>0</v>
      </c>
      <c r="I206" s="28"/>
      <c r="J206" s="17"/>
      <c r="K206" s="28"/>
      <c r="L206" s="50">
        <f>SUMIFS('2012Figures'!$J:$J,'2012Figures'!$C:$C,$A206,'2012Figures'!$E:$E,$B$1)</f>
        <v>0</v>
      </c>
      <c r="M206" s="50">
        <f>SUMIFS('2012Figures'!$J:$J,'2012Figures'!$C:$C,$A206,'2012Figures'!$B:$B,"BrokerToCy",'2012Figures'!$G:$G,"E1",'2012Figures'!$E:$E,$B$1)</f>
        <v>0</v>
      </c>
      <c r="N206" s="50">
        <f>SUMIFS('2012Figures'!$J:$J,'2012Figures'!$C:$C,$A206,'2012Figures'!$B:$B,"BrokerToCy",'2012Figures'!$G:$G,"P1",'2012Figures'!$E:$E,$B$1)</f>
        <v>0</v>
      </c>
      <c r="O206" s="50">
        <f>SUMIFS('2012Figures'!$J:$J,'2012Figures'!$C:$C,$A206,'2012Figures'!$B:$B,"CyToBroker",'2012Figures'!$G:$G,"E1",'2012Figures'!$E:$E,$B$1)</f>
        <v>0</v>
      </c>
      <c r="P206" s="50">
        <f>SUMIFS('2012Figures'!$J:$J,'2012Figures'!$C:$C,$A206,'2012Figures'!$B:$B,"CyToBroker",'2012Figures'!$G:$G,"P1",'2012Figures'!$E:$E,$B$1)</f>
        <v>0</v>
      </c>
      <c r="Q206" s="28"/>
      <c r="R206" s="46" t="str">
        <f t="shared" si="44"/>
        <v/>
      </c>
      <c r="S206" s="46" t="str">
        <f t="shared" si="44"/>
        <v/>
      </c>
      <c r="T206" s="46" t="str">
        <f t="shared" si="44"/>
        <v/>
      </c>
      <c r="U206" s="46" t="str">
        <f t="shared" si="44"/>
        <v/>
      </c>
      <c r="V206" s="46" t="str">
        <f t="shared" si="44"/>
        <v/>
      </c>
    </row>
    <row r="207" spans="1:22" x14ac:dyDescent="0.2">
      <c r="A207" s="1">
        <v>121</v>
      </c>
      <c r="B207" s="1" t="s">
        <v>111</v>
      </c>
      <c r="C207" s="8">
        <v>7</v>
      </c>
      <c r="D207" s="29">
        <f>SUMIFS('2013Figures'!$J:$J,'2013Figures'!$C:$C,$A207,'2013Figures'!$H:$H,$B207,'2013Figures'!$I:$I,$C207,'2013Figures'!$E:$E,$B$1)</f>
        <v>0</v>
      </c>
      <c r="E207" s="9">
        <f>SUMIFS('2013Figures'!$J:$J,'2013Figures'!$C:$C,$A207,'2013Figures'!$H:$H,$B207,'2013Figures'!$I:$I,$C207,'2013Figures'!$B:$B,"BrokerToCy",'2013Figures'!$G:$G,"E1",'2013Figures'!$E:$E,$B$1)</f>
        <v>0</v>
      </c>
      <c r="F207" s="9">
        <f>SUMIFS('2013Figures'!$J:$J,'2013Figures'!$C:$C,$A207,'2013Figures'!$H:$H,$B207,'2013Figures'!$I:$I,$C207,'2013Figures'!$B:$B,"BrokerToCy",'2013Figures'!$G:$G,"P1",'2013Figures'!$E:$E,$B$1)</f>
        <v>0</v>
      </c>
      <c r="G207" s="9">
        <f>SUMIFS('2013Figures'!$J:$J,'2013Figures'!$C:$C,$A207,'2013Figures'!$H:$H,$B207,'2013Figures'!$I:$I,$C207,'2013Figures'!$B:$B,"CyToBroker",'2013Figures'!$G:$G,"E1",'2013Figures'!$E:$E,$B$1)</f>
        <v>0</v>
      </c>
      <c r="H207" s="9">
        <f>SUMIFS('2013Figures'!$J:$J,'2013Figures'!$C:$C,$A207,'2013Figures'!$H:$H,$B207,'2013Figures'!$I:$I,$C207,'2013Figures'!$B:$B,"CyToBroker",'2013Figures'!$G:$G,"P1",'2013Figures'!$E:$E,$B$1)</f>
        <v>0</v>
      </c>
      <c r="I207" s="33"/>
      <c r="J207" s="34"/>
      <c r="K207" s="33"/>
      <c r="L207" s="42">
        <f>SUMIFS('2012Figures'!$J:$J,'2012Figures'!$C:$C,$A207,'2012Figures'!$H:$H,$B207,'2012Figures'!$I:$I,$C207,'2012Figures'!$E:$E,$B$1)</f>
        <v>0</v>
      </c>
      <c r="M207" s="52">
        <f>SUMIFS('2012Figures'!$J:$J,'2012Figures'!$C:$C,$A207,'2012Figures'!$H:$H,$B207,'2012Figures'!$I:$I,$C207,'2012Figures'!$B:$B,"BrokerToCy",'2012Figures'!$G:$G,"E1",'2012Figures'!$E:$E,$B$1)</f>
        <v>0</v>
      </c>
      <c r="N207" s="52">
        <f>SUMIFS('2012Figures'!$J:$J,'2012Figures'!$C:$C,$A207,'2012Figures'!$H:$H,$B207,'2012Figures'!$I:$I,$C207,'2012Figures'!$B:$B,"BrokerToCy",'2012Figures'!$G:$G,"P1",'2012Figures'!$E:$E,$B$1)</f>
        <v>0</v>
      </c>
      <c r="O207" s="52">
        <f>SUMIFS('2012Figures'!$J:$J,'2012Figures'!$C:$C,$A207,'2012Figures'!$H:$H,$B207,'2012Figures'!$I:$I,$C207,'2012Figures'!$B:$B,"CyToBroker",'2012Figures'!$G:$G,"E1",'2012Figures'!$E:$E,$B$1)</f>
        <v>0</v>
      </c>
      <c r="P207" s="52">
        <f>SUMIFS('2012Figures'!$J:$J,'2012Figures'!$C:$C,$A207,'2012Figures'!$H:$H,$B207,'2012Figures'!$I:$I,$C207,'2012Figures'!$B:$B,"CyToBroker",'2012Figures'!$G:$G,"P1",'2012Figures'!$E:$E,$B$1)</f>
        <v>0</v>
      </c>
      <c r="Q207" s="33"/>
      <c r="R207" s="46" t="str">
        <f t="shared" si="44"/>
        <v/>
      </c>
      <c r="S207" s="46" t="str">
        <f t="shared" si="44"/>
        <v/>
      </c>
      <c r="T207" s="46" t="str">
        <f t="shared" si="44"/>
        <v/>
      </c>
      <c r="U207" s="46" t="str">
        <f t="shared" si="44"/>
        <v/>
      </c>
      <c r="V207" s="46" t="str">
        <f t="shared" si="44"/>
        <v/>
      </c>
    </row>
    <row r="208" spans="1:22" x14ac:dyDescent="0.2">
      <c r="A208" s="1">
        <v>121</v>
      </c>
      <c r="B208" s="1" t="s">
        <v>111</v>
      </c>
      <c r="C208" s="8">
        <v>6</v>
      </c>
      <c r="D208" s="29">
        <f>SUMIFS('2013Figures'!$J:$J,'2013Figures'!$C:$C,$A208,'2013Figures'!$H:$H,$B208,'2013Figures'!$I:$I,$C208,'2013Figures'!$E:$E,$B$1)</f>
        <v>0</v>
      </c>
      <c r="E208" s="9">
        <f>SUMIFS('2013Figures'!$J:$J,'2013Figures'!$C:$C,$A208,'2013Figures'!$H:$H,$B208,'2013Figures'!$I:$I,$C208,'2013Figures'!$B:$B,"BrokerToCy",'2013Figures'!$G:$G,"E1",'2013Figures'!$E:$E,$B$1)</f>
        <v>0</v>
      </c>
      <c r="F208" s="9">
        <f>SUMIFS('2013Figures'!$J:$J,'2013Figures'!$C:$C,$A208,'2013Figures'!$H:$H,$B208,'2013Figures'!$I:$I,$C208,'2013Figures'!$B:$B,"BrokerToCy",'2013Figures'!$G:$G,"P1",'2013Figures'!$E:$E,$B$1)</f>
        <v>0</v>
      </c>
      <c r="G208" s="9">
        <f>SUMIFS('2013Figures'!$J:$J,'2013Figures'!$C:$C,$A208,'2013Figures'!$H:$H,$B208,'2013Figures'!$I:$I,$C208,'2013Figures'!$B:$B,"CyToBroker",'2013Figures'!$G:$G,"E1",'2013Figures'!$E:$E,$B$1)</f>
        <v>0</v>
      </c>
      <c r="H208" s="9">
        <f>SUMIFS('2013Figures'!$J:$J,'2013Figures'!$C:$C,$A208,'2013Figures'!$H:$H,$B208,'2013Figures'!$I:$I,$C208,'2013Figures'!$B:$B,"CyToBroker",'2013Figures'!$G:$G,"P1",'2013Figures'!$E:$E,$B$1)</f>
        <v>0</v>
      </c>
      <c r="I208" s="33"/>
      <c r="J208" s="34">
        <v>201501</v>
      </c>
      <c r="K208" s="33"/>
      <c r="L208" s="42">
        <f>SUMIFS('2012Figures'!$J:$J,'2012Figures'!$C:$C,$A208,'2012Figures'!$H:$H,$B208,'2012Figures'!$I:$I,$C208,'2012Figures'!$E:$E,$B$1)</f>
        <v>0</v>
      </c>
      <c r="M208" s="52">
        <f>SUMIFS('2012Figures'!$J:$J,'2012Figures'!$C:$C,$A208,'2012Figures'!$H:$H,$B208,'2012Figures'!$I:$I,$C208,'2012Figures'!$B:$B,"BrokerToCy",'2012Figures'!$G:$G,"E1",'2012Figures'!$E:$E,$B$1)</f>
        <v>0</v>
      </c>
      <c r="N208" s="52">
        <f>SUMIFS('2012Figures'!$J:$J,'2012Figures'!$C:$C,$A208,'2012Figures'!$H:$H,$B208,'2012Figures'!$I:$I,$C208,'2012Figures'!$B:$B,"BrokerToCy",'2012Figures'!$G:$G,"P1",'2012Figures'!$E:$E,$B$1)</f>
        <v>0</v>
      </c>
      <c r="O208" s="52">
        <f>SUMIFS('2012Figures'!$J:$J,'2012Figures'!$C:$C,$A208,'2012Figures'!$H:$H,$B208,'2012Figures'!$I:$I,$C208,'2012Figures'!$B:$B,"CyToBroker",'2012Figures'!$G:$G,"E1",'2012Figures'!$E:$E,$B$1)</f>
        <v>0</v>
      </c>
      <c r="P208" s="52">
        <f>SUMIFS('2012Figures'!$J:$J,'2012Figures'!$C:$C,$A208,'2012Figures'!$H:$H,$B208,'2012Figures'!$I:$I,$C208,'2012Figures'!$B:$B,"CyToBroker",'2012Figures'!$G:$G,"P1",'2012Figures'!$E:$E,$B$1)</f>
        <v>0</v>
      </c>
      <c r="Q208" s="33"/>
      <c r="R208" s="46" t="str">
        <f t="shared" si="44"/>
        <v/>
      </c>
      <c r="S208" s="46" t="str">
        <f t="shared" si="44"/>
        <v/>
      </c>
      <c r="T208" s="46" t="str">
        <f t="shared" si="44"/>
        <v/>
      </c>
      <c r="U208" s="46" t="str">
        <f t="shared" si="44"/>
        <v/>
      </c>
      <c r="V208" s="46" t="str">
        <f t="shared" si="44"/>
        <v/>
      </c>
    </row>
    <row r="209" spans="1:22" x14ac:dyDescent="0.2">
      <c r="A209" s="1">
        <v>121</v>
      </c>
      <c r="B209" s="1" t="s">
        <v>111</v>
      </c>
      <c r="C209" s="8">
        <v>5</v>
      </c>
      <c r="D209" s="29">
        <f>SUMIFS('2013Figures'!$J:$J,'2013Figures'!$C:$C,$A209,'2013Figures'!$H:$H,$B209,'2013Figures'!$I:$I,$C209,'2013Figures'!$E:$E,$B$1)</f>
        <v>0</v>
      </c>
      <c r="E209" s="9">
        <f>SUMIFS('2013Figures'!$J:$J,'2013Figures'!$C:$C,$A209,'2013Figures'!$H:$H,$B209,'2013Figures'!$I:$I,$C209,'2013Figures'!$B:$B,"BrokerToCy",'2013Figures'!$G:$G,"E1",'2013Figures'!$E:$E,$B$1)</f>
        <v>0</v>
      </c>
      <c r="F209" s="9">
        <f>SUMIFS('2013Figures'!$J:$J,'2013Figures'!$C:$C,$A209,'2013Figures'!$H:$H,$B209,'2013Figures'!$I:$I,$C209,'2013Figures'!$B:$B,"BrokerToCy",'2013Figures'!$G:$G,"P1",'2013Figures'!$E:$E,$B$1)</f>
        <v>0</v>
      </c>
      <c r="G209" s="9">
        <f>SUMIFS('2013Figures'!$J:$J,'2013Figures'!$C:$C,$A209,'2013Figures'!$H:$H,$B209,'2013Figures'!$I:$I,$C209,'2013Figures'!$B:$B,"CyToBroker",'2013Figures'!$G:$G,"E1",'2013Figures'!$E:$E,$B$1)</f>
        <v>0</v>
      </c>
      <c r="H209" s="9">
        <f>SUMIFS('2013Figures'!$J:$J,'2013Figures'!$C:$C,$A209,'2013Figures'!$H:$H,$B209,'2013Figures'!$I:$I,$C209,'2013Figures'!$B:$B,"CyToBroker",'2013Figures'!$G:$G,"P1",'2013Figures'!$E:$E,$B$1)</f>
        <v>0</v>
      </c>
      <c r="J209" s="8">
        <v>201401</v>
      </c>
      <c r="L209" s="42">
        <f>SUMIFS('2012Figures'!$J:$J,'2012Figures'!$C:$C,$A209,'2012Figures'!$H:$H,$B209,'2012Figures'!$I:$I,$C209,'2012Figures'!$E:$E,$B$1)</f>
        <v>0</v>
      </c>
      <c r="M209" s="52">
        <f>SUMIFS('2012Figures'!$J:$J,'2012Figures'!$C:$C,$A209,'2012Figures'!$H:$H,$B209,'2012Figures'!$I:$I,$C209,'2012Figures'!$B:$B,"BrokerToCy",'2012Figures'!$G:$G,"E1",'2012Figures'!$E:$E,$B$1)</f>
        <v>0</v>
      </c>
      <c r="N209" s="52">
        <f>SUMIFS('2012Figures'!$J:$J,'2012Figures'!$C:$C,$A209,'2012Figures'!$H:$H,$B209,'2012Figures'!$I:$I,$C209,'2012Figures'!$B:$B,"BrokerToCy",'2012Figures'!$G:$G,"P1",'2012Figures'!$E:$E,$B$1)</f>
        <v>0</v>
      </c>
      <c r="O209" s="52">
        <f>SUMIFS('2012Figures'!$J:$J,'2012Figures'!$C:$C,$A209,'2012Figures'!$H:$H,$B209,'2012Figures'!$I:$I,$C209,'2012Figures'!$B:$B,"CyToBroker",'2012Figures'!$G:$G,"E1",'2012Figures'!$E:$E,$B$1)</f>
        <v>0</v>
      </c>
      <c r="P209" s="52">
        <f>SUMIFS('2012Figures'!$J:$J,'2012Figures'!$C:$C,$A209,'2012Figures'!$H:$H,$B209,'2012Figures'!$I:$I,$C209,'2012Figures'!$B:$B,"CyToBroker",'2012Figures'!$G:$G,"P1",'2012Figures'!$E:$E,$B$1)</f>
        <v>0</v>
      </c>
      <c r="R209" s="46" t="str">
        <f t="shared" si="44"/>
        <v/>
      </c>
      <c r="S209" s="46" t="str">
        <f t="shared" si="44"/>
        <v/>
      </c>
      <c r="T209" s="46" t="str">
        <f t="shared" si="44"/>
        <v/>
      </c>
      <c r="U209" s="46" t="str">
        <f t="shared" si="44"/>
        <v/>
      </c>
      <c r="V209" s="46" t="str">
        <f t="shared" si="44"/>
        <v/>
      </c>
    </row>
    <row r="210" spans="1:22" x14ac:dyDescent="0.2">
      <c r="A210" s="1">
        <v>121</v>
      </c>
      <c r="B210" s="1" t="s">
        <v>111</v>
      </c>
      <c r="C210" s="8">
        <v>4</v>
      </c>
      <c r="D210" s="29">
        <f>SUMIFS('2013Figures'!$J:$J,'2013Figures'!$C:$C,$A210,'2013Figures'!$H:$H,$B210,'2013Figures'!$I:$I,$C210,'2013Figures'!$E:$E,$B$1)</f>
        <v>0</v>
      </c>
      <c r="E210" s="9">
        <f>SUMIFS('2013Figures'!$J:$J,'2013Figures'!$C:$C,$A210,'2013Figures'!$H:$H,$B210,'2013Figures'!$I:$I,$C210,'2013Figures'!$B:$B,"BrokerToCy",'2013Figures'!$G:$G,"E1",'2013Figures'!$E:$E,$B$1)</f>
        <v>0</v>
      </c>
      <c r="F210" s="9">
        <f>SUMIFS('2013Figures'!$J:$J,'2013Figures'!$C:$C,$A210,'2013Figures'!$H:$H,$B210,'2013Figures'!$I:$I,$C210,'2013Figures'!$B:$B,"BrokerToCy",'2013Figures'!$G:$G,"P1",'2013Figures'!$E:$E,$B$1)</f>
        <v>0</v>
      </c>
      <c r="G210" s="9">
        <f>SUMIFS('2013Figures'!$J:$J,'2013Figures'!$C:$C,$A210,'2013Figures'!$H:$H,$B210,'2013Figures'!$I:$I,$C210,'2013Figures'!$B:$B,"CyToBroker",'2013Figures'!$G:$G,"E1",'2013Figures'!$E:$E,$B$1)</f>
        <v>0</v>
      </c>
      <c r="H210" s="9">
        <f>SUMIFS('2013Figures'!$J:$J,'2013Figures'!$C:$C,$A210,'2013Figures'!$H:$H,$B210,'2013Figures'!$I:$I,$C210,'2013Figures'!$B:$B,"CyToBroker",'2013Figures'!$G:$G,"P1",'2013Figures'!$E:$E,$B$1)</f>
        <v>0</v>
      </c>
      <c r="I210" s="30"/>
      <c r="J210" s="31">
        <v>201301</v>
      </c>
      <c r="K210" s="30"/>
      <c r="L210" s="42">
        <f>SUMIFS('2012Figures'!$J:$J,'2012Figures'!$C:$C,$A210,'2012Figures'!$H:$H,$B210,'2012Figures'!$I:$I,$C210,'2012Figures'!$E:$E,$B$1)</f>
        <v>0</v>
      </c>
      <c r="M210" s="52">
        <f>SUMIFS('2012Figures'!$J:$J,'2012Figures'!$C:$C,$A210,'2012Figures'!$H:$H,$B210,'2012Figures'!$I:$I,$C210,'2012Figures'!$B:$B,"BrokerToCy",'2012Figures'!$G:$G,"E1",'2012Figures'!$E:$E,$B$1)</f>
        <v>0</v>
      </c>
      <c r="N210" s="52">
        <f>SUMIFS('2012Figures'!$J:$J,'2012Figures'!$C:$C,$A210,'2012Figures'!$H:$H,$B210,'2012Figures'!$I:$I,$C210,'2012Figures'!$B:$B,"BrokerToCy",'2012Figures'!$G:$G,"P1",'2012Figures'!$E:$E,$B$1)</f>
        <v>0</v>
      </c>
      <c r="O210" s="52">
        <f>SUMIFS('2012Figures'!$J:$J,'2012Figures'!$C:$C,$A210,'2012Figures'!$H:$H,$B210,'2012Figures'!$I:$I,$C210,'2012Figures'!$B:$B,"CyToBroker",'2012Figures'!$G:$G,"E1",'2012Figures'!$E:$E,$B$1)</f>
        <v>0</v>
      </c>
      <c r="P210" s="52">
        <f>SUMIFS('2012Figures'!$J:$J,'2012Figures'!$C:$C,$A210,'2012Figures'!$H:$H,$B210,'2012Figures'!$I:$I,$C210,'2012Figures'!$B:$B,"CyToBroker",'2012Figures'!$G:$G,"P1",'2012Figures'!$E:$E,$B$1)</f>
        <v>0</v>
      </c>
      <c r="Q210" s="30"/>
      <c r="R210" s="46" t="str">
        <f t="shared" si="44"/>
        <v/>
      </c>
      <c r="S210" s="46" t="str">
        <f t="shared" si="44"/>
        <v/>
      </c>
      <c r="T210" s="46" t="str">
        <f t="shared" si="44"/>
        <v/>
      </c>
      <c r="U210" s="46" t="str">
        <f t="shared" si="44"/>
        <v/>
      </c>
      <c r="V210" s="46" t="str">
        <f t="shared" si="44"/>
        <v/>
      </c>
    </row>
    <row r="211" spans="1:22" x14ac:dyDescent="0.2">
      <c r="A211" s="1">
        <v>121</v>
      </c>
      <c r="B211" s="1" t="s">
        <v>111</v>
      </c>
      <c r="C211" s="8">
        <v>3</v>
      </c>
      <c r="D211" s="29">
        <f>SUMIFS('2013Figures'!$J:$J,'2013Figures'!$C:$C,$A211,'2013Figures'!$H:$H,$B211,'2013Figures'!$I:$I,$C211,'2013Figures'!$E:$E,$B$1)</f>
        <v>0</v>
      </c>
      <c r="E211" s="9">
        <f>SUMIFS('2013Figures'!$J:$J,'2013Figures'!$C:$C,$A211,'2013Figures'!$H:$H,$B211,'2013Figures'!$I:$I,$C211,'2013Figures'!$B:$B,"BrokerToCy",'2013Figures'!$G:$G,"E1",'2013Figures'!$E:$E,$B$1)</f>
        <v>0</v>
      </c>
      <c r="F211" s="9">
        <f>SUMIFS('2013Figures'!$J:$J,'2013Figures'!$C:$C,$A211,'2013Figures'!$H:$H,$B211,'2013Figures'!$I:$I,$C211,'2013Figures'!$B:$B,"BrokerToCy",'2013Figures'!$G:$G,"P1",'2013Figures'!$E:$E,$B$1)</f>
        <v>0</v>
      </c>
      <c r="G211" s="9">
        <f>SUMIFS('2013Figures'!$J:$J,'2013Figures'!$C:$C,$A211,'2013Figures'!$H:$H,$B211,'2013Figures'!$I:$I,$C211,'2013Figures'!$B:$B,"CyToBroker",'2013Figures'!$G:$G,"E1",'2013Figures'!$E:$E,$B$1)</f>
        <v>0</v>
      </c>
      <c r="H211" s="9">
        <f>SUMIFS('2013Figures'!$J:$J,'2013Figures'!$C:$C,$A211,'2013Figures'!$H:$H,$B211,'2013Figures'!$I:$I,$C211,'2013Figures'!$B:$B,"CyToBroker",'2013Figures'!$G:$G,"P1",'2013Figures'!$E:$E,$B$1)</f>
        <v>0</v>
      </c>
      <c r="J211" s="8">
        <v>201201</v>
      </c>
      <c r="L211" s="42">
        <f>SUMIFS('2012Figures'!$J:$J,'2012Figures'!$C:$C,$A211,'2012Figures'!$H:$H,$B211,'2012Figures'!$I:$I,$C211,'2012Figures'!$E:$E,$B$1)</f>
        <v>0</v>
      </c>
      <c r="M211" s="52">
        <f>SUMIFS('2012Figures'!$J:$J,'2012Figures'!$C:$C,$A211,'2012Figures'!$H:$H,$B211,'2012Figures'!$I:$I,$C211,'2012Figures'!$B:$B,"BrokerToCy",'2012Figures'!$G:$G,"E1",'2012Figures'!$E:$E,$B$1)</f>
        <v>0</v>
      </c>
      <c r="N211" s="52">
        <f>SUMIFS('2012Figures'!$J:$J,'2012Figures'!$C:$C,$A211,'2012Figures'!$H:$H,$B211,'2012Figures'!$I:$I,$C211,'2012Figures'!$B:$B,"BrokerToCy",'2012Figures'!$G:$G,"P1",'2012Figures'!$E:$E,$B$1)</f>
        <v>0</v>
      </c>
      <c r="O211" s="52">
        <f>SUMIFS('2012Figures'!$J:$J,'2012Figures'!$C:$C,$A211,'2012Figures'!$H:$H,$B211,'2012Figures'!$I:$I,$C211,'2012Figures'!$B:$B,"CyToBroker",'2012Figures'!$G:$G,"E1",'2012Figures'!$E:$E,$B$1)</f>
        <v>0</v>
      </c>
      <c r="P211" s="52">
        <f>SUMIFS('2012Figures'!$J:$J,'2012Figures'!$C:$C,$A211,'2012Figures'!$H:$H,$B211,'2012Figures'!$I:$I,$C211,'2012Figures'!$B:$B,"CyToBroker",'2012Figures'!$G:$G,"P1",'2012Figures'!$E:$E,$B$1)</f>
        <v>0</v>
      </c>
      <c r="R211" s="46" t="str">
        <f t="shared" si="44"/>
        <v/>
      </c>
      <c r="S211" s="46" t="str">
        <f t="shared" si="44"/>
        <v/>
      </c>
      <c r="T211" s="46" t="str">
        <f t="shared" si="44"/>
        <v/>
      </c>
      <c r="U211" s="46" t="str">
        <f t="shared" si="44"/>
        <v/>
      </c>
      <c r="V211" s="46" t="str">
        <f t="shared" si="44"/>
        <v/>
      </c>
    </row>
    <row r="212" spans="1:22" x14ac:dyDescent="0.2">
      <c r="A212" s="1">
        <v>121</v>
      </c>
      <c r="B212" s="1" t="s">
        <v>111</v>
      </c>
      <c r="C212" s="8">
        <v>2</v>
      </c>
      <c r="D212" s="29">
        <f>SUMIFS('2013Figures'!$J:$J,'2013Figures'!$C:$C,$A212,'2013Figures'!$H:$H,$B212,'2013Figures'!$I:$I,$C212,'2013Figures'!$E:$E,$B$1)</f>
        <v>0</v>
      </c>
      <c r="E212" s="9">
        <f>SUMIFS('2013Figures'!$J:$J,'2013Figures'!$C:$C,$A212,'2013Figures'!$H:$H,$B212,'2013Figures'!$I:$I,$C212,'2013Figures'!$B:$B,"BrokerToCy",'2013Figures'!$G:$G,"E1",'2013Figures'!$E:$E,$B$1)</f>
        <v>0</v>
      </c>
      <c r="F212" s="9">
        <f>SUMIFS('2013Figures'!$J:$J,'2013Figures'!$C:$C,$A212,'2013Figures'!$H:$H,$B212,'2013Figures'!$I:$I,$C212,'2013Figures'!$B:$B,"BrokerToCy",'2013Figures'!$G:$G,"P1",'2013Figures'!$E:$E,$B$1)</f>
        <v>0</v>
      </c>
      <c r="G212" s="9">
        <f>SUMIFS('2013Figures'!$J:$J,'2013Figures'!$C:$C,$A212,'2013Figures'!$H:$H,$B212,'2013Figures'!$I:$I,$C212,'2013Figures'!$B:$B,"CyToBroker",'2013Figures'!$G:$G,"E1",'2013Figures'!$E:$E,$B$1)</f>
        <v>0</v>
      </c>
      <c r="H212" s="9">
        <f>SUMIFS('2013Figures'!$J:$J,'2013Figures'!$C:$C,$A212,'2013Figures'!$H:$H,$B212,'2013Figures'!$I:$I,$C212,'2013Figures'!$B:$B,"CyToBroker",'2013Figures'!$G:$G,"P1",'2013Figures'!$E:$E,$B$1)</f>
        <v>0</v>
      </c>
      <c r="J212" s="8">
        <v>201101</v>
      </c>
      <c r="L212" s="42">
        <f>SUMIFS('2012Figures'!$J:$J,'2012Figures'!$C:$C,$A212,'2012Figures'!$H:$H,$B212,'2012Figures'!$I:$I,$C212,'2012Figures'!$E:$E,$B$1)</f>
        <v>0</v>
      </c>
      <c r="M212" s="52">
        <f>SUMIFS('2012Figures'!$J:$J,'2012Figures'!$C:$C,$A212,'2012Figures'!$H:$H,$B212,'2012Figures'!$I:$I,$C212,'2012Figures'!$B:$B,"BrokerToCy",'2012Figures'!$G:$G,"E1",'2012Figures'!$E:$E,$B$1)</f>
        <v>0</v>
      </c>
      <c r="N212" s="52">
        <f>SUMIFS('2012Figures'!$J:$J,'2012Figures'!$C:$C,$A212,'2012Figures'!$H:$H,$B212,'2012Figures'!$I:$I,$C212,'2012Figures'!$B:$B,"BrokerToCy",'2012Figures'!$G:$G,"P1",'2012Figures'!$E:$E,$B$1)</f>
        <v>0</v>
      </c>
      <c r="O212" s="52">
        <f>SUMIFS('2012Figures'!$J:$J,'2012Figures'!$C:$C,$A212,'2012Figures'!$H:$H,$B212,'2012Figures'!$I:$I,$C212,'2012Figures'!$B:$B,"CyToBroker",'2012Figures'!$G:$G,"E1",'2012Figures'!$E:$E,$B$1)</f>
        <v>0</v>
      </c>
      <c r="P212" s="52">
        <f>SUMIFS('2012Figures'!$J:$J,'2012Figures'!$C:$C,$A212,'2012Figures'!$H:$H,$B212,'2012Figures'!$I:$I,$C212,'2012Figures'!$B:$B,"CyToBroker",'2012Figures'!$G:$G,"P1",'2012Figures'!$E:$E,$B$1)</f>
        <v>0</v>
      </c>
      <c r="R212" s="46" t="str">
        <f t="shared" ref="R212:V275" si="49">IF(L212=0,"",ROUND(D212/L212-1,2))</f>
        <v/>
      </c>
      <c r="S212" s="46" t="str">
        <f t="shared" si="49"/>
        <v/>
      </c>
      <c r="T212" s="46" t="str">
        <f t="shared" si="49"/>
        <v/>
      </c>
      <c r="U212" s="46" t="str">
        <f t="shared" si="49"/>
        <v/>
      </c>
      <c r="V212" s="46" t="str">
        <f t="shared" si="49"/>
        <v/>
      </c>
    </row>
    <row r="213" spans="1:22" x14ac:dyDescent="0.2">
      <c r="A213" s="1">
        <v>121</v>
      </c>
      <c r="B213" s="1" t="s">
        <v>111</v>
      </c>
      <c r="C213" s="8">
        <v>1</v>
      </c>
      <c r="D213" s="29">
        <f>SUMIFS('2013Figures'!$J:$J,'2013Figures'!$C:$C,$A213,'2013Figures'!$H:$H,$B213,'2013Figures'!$I:$I,$C213,'2013Figures'!$E:$E,$B$1)</f>
        <v>0</v>
      </c>
      <c r="E213" s="9">
        <f>SUMIFS('2013Figures'!$J:$J,'2013Figures'!$C:$C,$A213,'2013Figures'!$H:$H,$B213,'2013Figures'!$I:$I,$C213,'2013Figures'!$B:$B,"BrokerToCy",'2013Figures'!$G:$G,"E1",'2013Figures'!$E:$E,$B$1)</f>
        <v>0</v>
      </c>
      <c r="F213" s="9">
        <f>SUMIFS('2013Figures'!$J:$J,'2013Figures'!$C:$C,$A213,'2013Figures'!$H:$H,$B213,'2013Figures'!$I:$I,$C213,'2013Figures'!$B:$B,"BrokerToCy",'2013Figures'!$G:$G,"P1",'2013Figures'!$E:$E,$B$1)</f>
        <v>0</v>
      </c>
      <c r="G213" s="9">
        <f>SUMIFS('2013Figures'!$J:$J,'2013Figures'!$C:$C,$A213,'2013Figures'!$H:$H,$B213,'2013Figures'!$I:$I,$C213,'2013Figures'!$B:$B,"CyToBroker",'2013Figures'!$G:$G,"E1",'2013Figures'!$E:$E,$B$1)</f>
        <v>0</v>
      </c>
      <c r="H213" s="9">
        <f>SUMIFS('2013Figures'!$J:$J,'2013Figures'!$C:$C,$A213,'2013Figures'!$H:$H,$B213,'2013Figures'!$I:$I,$C213,'2013Figures'!$B:$B,"CyToBroker",'2013Figures'!$G:$G,"P1",'2013Figures'!$E:$E,$B$1)</f>
        <v>0</v>
      </c>
      <c r="J213" s="8">
        <v>201001</v>
      </c>
      <c r="L213" s="42">
        <f>SUMIFS('2012Figures'!$J:$J,'2012Figures'!$C:$C,$A213,'2012Figures'!$H:$H,$B213,'2012Figures'!$I:$I,$C213,'2012Figures'!$E:$E,$B$1)</f>
        <v>0</v>
      </c>
      <c r="M213" s="52">
        <f>SUMIFS('2012Figures'!$J:$J,'2012Figures'!$C:$C,$A213,'2012Figures'!$H:$H,$B213,'2012Figures'!$I:$I,$C213,'2012Figures'!$B:$B,"BrokerToCy",'2012Figures'!$G:$G,"E1",'2012Figures'!$E:$E,$B$1)</f>
        <v>0</v>
      </c>
      <c r="N213" s="52">
        <f>SUMIFS('2012Figures'!$J:$J,'2012Figures'!$C:$C,$A213,'2012Figures'!$H:$H,$B213,'2012Figures'!$I:$I,$C213,'2012Figures'!$B:$B,"BrokerToCy",'2012Figures'!$G:$G,"P1",'2012Figures'!$E:$E,$B$1)</f>
        <v>0</v>
      </c>
      <c r="O213" s="52">
        <f>SUMIFS('2012Figures'!$J:$J,'2012Figures'!$C:$C,$A213,'2012Figures'!$H:$H,$B213,'2012Figures'!$I:$I,$C213,'2012Figures'!$B:$B,"CyToBroker",'2012Figures'!$G:$G,"E1",'2012Figures'!$E:$E,$B$1)</f>
        <v>0</v>
      </c>
      <c r="P213" s="52">
        <f>SUMIFS('2012Figures'!$J:$J,'2012Figures'!$C:$C,$A213,'2012Figures'!$H:$H,$B213,'2012Figures'!$I:$I,$C213,'2012Figures'!$B:$B,"CyToBroker",'2012Figures'!$G:$G,"P1",'2012Figures'!$E:$E,$B$1)</f>
        <v>0</v>
      </c>
      <c r="R213" s="46" t="str">
        <f t="shared" si="49"/>
        <v/>
      </c>
      <c r="S213" s="46" t="str">
        <f t="shared" si="49"/>
        <v/>
      </c>
      <c r="T213" s="46" t="str">
        <f t="shared" si="49"/>
        <v/>
      </c>
      <c r="U213" s="46" t="str">
        <f t="shared" si="49"/>
        <v/>
      </c>
      <c r="V213" s="46" t="str">
        <f t="shared" si="49"/>
        <v/>
      </c>
    </row>
    <row r="214" spans="1:22" x14ac:dyDescent="0.2">
      <c r="A214" s="1">
        <v>121</v>
      </c>
      <c r="B214" s="1" t="s">
        <v>111</v>
      </c>
      <c r="D214" s="29">
        <f>SUMIFS('2013Figures'!$J:$J,'2013Figures'!$C:$C,$A214,'2013Figures'!$I:$I,"",'2013Figures'!$E:$E,$B$1)</f>
        <v>0</v>
      </c>
      <c r="E214" s="9">
        <f>SUMIFS('2013Figures'!$J:$J,'2013Figures'!$C:$C,$A214,'2013Figures'!$I:$I,"",'2013Figures'!$B:$B,"BrokerToCy",'2013Figures'!$G:$G,"E1",'2013Figures'!$E:$E,$B$1)</f>
        <v>0</v>
      </c>
      <c r="F214" s="9">
        <f>SUMIFS('2013Figures'!$J:$J,'2013Figures'!$C:$C,$A214,'2013Figures'!$I:$I,"",'2013Figures'!$B:$B,"BrokerToCy",'2013Figures'!$G:$G,"P1",'2013Figures'!$E:$E,$B$1)</f>
        <v>0</v>
      </c>
      <c r="G214" s="9">
        <f>SUMIFS('2013Figures'!$J:$J,'2013Figures'!$C:$C,$A214,'2013Figures'!$I:$I,"",'2013Figures'!$B:$B,"CyToBroker",'2013Figures'!$G:$G,"E1",'2013Figures'!$E:$E,$B$1)</f>
        <v>0</v>
      </c>
      <c r="H214" s="9">
        <f>SUMIFS('2013Figures'!$J:$J,'2013Figures'!$C:$C,$A214,'2013Figures'!$I:$I,"",'2013Figures'!$B:$B,"CyToBroker",'2013Figures'!$G:$G,"P1",'2013Figures'!$E:$E,$B$1)</f>
        <v>0</v>
      </c>
      <c r="J214" s="8" t="s">
        <v>131</v>
      </c>
      <c r="L214" s="42">
        <f>SUMIFS('2012Figures'!$J:$J,'2012Figures'!$C:$C,$A214,'2012Figures'!$I:$I,"",'2012Figures'!$E:$E,$B$1)</f>
        <v>0</v>
      </c>
      <c r="M214" s="52">
        <f>SUMIFS('2012Figures'!$J:$J,'2012Figures'!$C:$C,$A214,'2012Figures'!$I:$I,"",'2012Figures'!$B:$B,"BrokerToCy",'2012Figures'!$G:$G,"E1",'2012Figures'!$E:$E,$B$1)</f>
        <v>0</v>
      </c>
      <c r="N214" s="52">
        <f>SUMIFS('2012Figures'!$J:$J,'2012Figures'!$C:$C,$A214,'2012Figures'!$I:$I,"",'2012Figures'!$B:$B,"BrokerToCy",'2012Figures'!$G:$G,"P1",'2012Figures'!$E:$E,$B$1)</f>
        <v>0</v>
      </c>
      <c r="O214" s="52">
        <f>SUMIFS('2012Figures'!$J:$J,'2012Figures'!$C:$C,$A214,'2012Figures'!$I:$I,"",'2012Figures'!$B:$B,"CyToBroker",'2012Figures'!$G:$G,"E1",'2012Figures'!$E:$E,$B$1)</f>
        <v>0</v>
      </c>
      <c r="P214" s="52">
        <f>SUMIFS('2012Figures'!$J:$J,'2012Figures'!$C:$C,$A214,'2012Figures'!$I:$I,"",'2012Figures'!$B:$B,"CyToBroker",'2012Figures'!$G:$G,"P1",'2012Figures'!$E:$E,$B$1)</f>
        <v>0</v>
      </c>
      <c r="R214" s="46" t="str">
        <f t="shared" si="49"/>
        <v/>
      </c>
      <c r="S214" s="46" t="str">
        <f t="shared" si="49"/>
        <v/>
      </c>
      <c r="T214" s="46" t="str">
        <f t="shared" si="49"/>
        <v/>
      </c>
      <c r="U214" s="46" t="str">
        <f t="shared" si="49"/>
        <v/>
      </c>
      <c r="V214" s="46" t="str">
        <f t="shared" si="49"/>
        <v/>
      </c>
    </row>
    <row r="215" spans="1:22" x14ac:dyDescent="0.2">
      <c r="A215" s="21"/>
      <c r="B215" s="21" t="s">
        <v>92</v>
      </c>
      <c r="C215" s="22"/>
      <c r="D215" s="23">
        <f>SUM(E215:H215)</f>
        <v>0</v>
      </c>
      <c r="E215" s="23">
        <f>SUM(E207:E214)</f>
        <v>0</v>
      </c>
      <c r="F215" s="23">
        <f>SUM(F207:F214)</f>
        <v>0</v>
      </c>
      <c r="G215" s="23">
        <f>SUM(G207:G214)</f>
        <v>0</v>
      </c>
      <c r="H215" s="23">
        <f>SUM(H207:H214)</f>
        <v>0</v>
      </c>
      <c r="I215" s="21"/>
      <c r="J215" s="22"/>
      <c r="K215" s="21"/>
      <c r="L215" s="43">
        <f>SUM(M215:P215)</f>
        <v>0</v>
      </c>
      <c r="M215" s="43">
        <f>SUM(M207:M214)</f>
        <v>0</v>
      </c>
      <c r="N215" s="43">
        <f>SUM(N207:N214)</f>
        <v>0</v>
      </c>
      <c r="O215" s="43">
        <f>SUM(O207:O214)</f>
        <v>0</v>
      </c>
      <c r="P215" s="43">
        <f>SUM(P207:P214)</f>
        <v>0</v>
      </c>
      <c r="Q215" s="21"/>
      <c r="R215" s="21"/>
      <c r="S215" s="21"/>
      <c r="T215" s="21"/>
      <c r="U215" s="21"/>
      <c r="V215" s="21"/>
    </row>
    <row r="216" spans="1:22" x14ac:dyDescent="0.2">
      <c r="A216" s="28">
        <v>122</v>
      </c>
      <c r="B216" s="28" t="s">
        <v>67</v>
      </c>
      <c r="C216" s="17" t="s">
        <v>88</v>
      </c>
      <c r="D216" s="18">
        <f>SUMIFS('2013Figures'!$J:$J,'2013Figures'!$C:$C,$A216,'2013Figures'!$E:$E,$B$1)</f>
        <v>0</v>
      </c>
      <c r="E216" s="18">
        <f>SUMIFS('2013Figures'!$J:$J,'2013Figures'!$C:$C,$A216,'2013Figures'!$B:$B,"BrokerToCy",'2013Figures'!$G:$G,"E1",'2013Figures'!$E:$E,$B$1)</f>
        <v>0</v>
      </c>
      <c r="F216" s="18">
        <f>SUMIFS('2013Figures'!$J:$J,'2013Figures'!$C:$C,$A216,'2013Figures'!$B:$B,"BrokerToCy",'2013Figures'!$G:$G,"P1",'2013Figures'!$E:$E,$B$1)</f>
        <v>0</v>
      </c>
      <c r="G216" s="18">
        <f>SUMIFS('2013Figures'!$J:$J,'2013Figures'!$C:$C,$A216,'2013Figures'!$B:$B,"CyToBroker",'2013Figures'!$G:$G,"E1",'2013Figures'!$E:$E,$B$1)</f>
        <v>0</v>
      </c>
      <c r="H216" s="18">
        <f>SUMIFS('2013Figures'!$J:$J,'2013Figures'!$C:$C,$A216,'2013Figures'!$B:$B,"CyToBroker",'2013Figures'!$G:$G,"P1",'2013Figures'!$E:$E,$B$1)</f>
        <v>0</v>
      </c>
      <c r="I216" s="28"/>
      <c r="J216" s="17"/>
      <c r="K216" s="28"/>
      <c r="L216" s="50">
        <f>SUMIFS('2012Figures'!$J:$J,'2012Figures'!$C:$C,$A216,'2012Figures'!$E:$E,$B$1)</f>
        <v>0</v>
      </c>
      <c r="M216" s="50">
        <f>SUMIFS('2012Figures'!$J:$J,'2012Figures'!$C:$C,$A216,'2012Figures'!$B:$B,"BrokerToCy",'2012Figures'!$G:$G,"E1",'2012Figures'!$E:$E,$B$1)</f>
        <v>0</v>
      </c>
      <c r="N216" s="50">
        <f>SUMIFS('2012Figures'!$J:$J,'2012Figures'!$C:$C,$A216,'2012Figures'!$B:$B,"BrokerToCy",'2012Figures'!$G:$G,"P1",'2012Figures'!$E:$E,$B$1)</f>
        <v>0</v>
      </c>
      <c r="O216" s="50">
        <f>SUMIFS('2012Figures'!$J:$J,'2012Figures'!$C:$C,$A216,'2012Figures'!$B:$B,"CyToBroker",'2012Figures'!$G:$G,"E1",'2012Figures'!$E:$E,$B$1)</f>
        <v>0</v>
      </c>
      <c r="P216" s="50">
        <f>SUMIFS('2012Figures'!$J:$J,'2012Figures'!$C:$C,$A216,'2012Figures'!$B:$B,"CyToBroker",'2012Figures'!$G:$G,"P1",'2012Figures'!$E:$E,$B$1)</f>
        <v>0</v>
      </c>
      <c r="Q216" s="28"/>
      <c r="R216" s="46" t="str">
        <f t="shared" si="49"/>
        <v/>
      </c>
      <c r="S216" s="46" t="str">
        <f t="shared" si="49"/>
        <v/>
      </c>
      <c r="T216" s="46" t="str">
        <f t="shared" si="49"/>
        <v/>
      </c>
      <c r="U216" s="46" t="str">
        <f t="shared" si="49"/>
        <v/>
      </c>
      <c r="V216" s="46" t="str">
        <f t="shared" si="49"/>
        <v/>
      </c>
    </row>
    <row r="217" spans="1:22" x14ac:dyDescent="0.2">
      <c r="A217" s="1">
        <v>122</v>
      </c>
      <c r="B217" s="1" t="s">
        <v>67</v>
      </c>
      <c r="C217" s="8">
        <v>7</v>
      </c>
      <c r="D217" s="29">
        <f>SUMIFS('2013Figures'!$J:$J,'2013Figures'!$C:$C,$A217,'2013Figures'!$H:$H,$B217,'2013Figures'!$I:$I,$C217,'2013Figures'!$E:$E,$B$1)</f>
        <v>0</v>
      </c>
      <c r="E217" s="9">
        <f>SUMIFS('2013Figures'!$J:$J,'2013Figures'!$C:$C,$A217,'2013Figures'!$H:$H,$B217,'2013Figures'!$I:$I,$C217,'2013Figures'!$B:$B,"BrokerToCy",'2013Figures'!$G:$G,"E1",'2013Figures'!$E:$E,$B$1)</f>
        <v>0</v>
      </c>
      <c r="F217" s="9">
        <f>SUMIFS('2013Figures'!$J:$J,'2013Figures'!$C:$C,$A217,'2013Figures'!$H:$H,$B217,'2013Figures'!$I:$I,$C217,'2013Figures'!$B:$B,"BrokerToCy",'2013Figures'!$G:$G,"P1",'2013Figures'!$E:$E,$B$1)</f>
        <v>0</v>
      </c>
      <c r="G217" s="9">
        <f>SUMIFS('2013Figures'!$J:$J,'2013Figures'!$C:$C,$A217,'2013Figures'!$H:$H,$B217,'2013Figures'!$I:$I,$C217,'2013Figures'!$B:$B,"CyToBroker",'2013Figures'!$G:$G,"E1",'2013Figures'!$E:$E,$B$1)</f>
        <v>0</v>
      </c>
      <c r="H217" s="9">
        <f>SUMIFS('2013Figures'!$J:$J,'2013Figures'!$C:$C,$A217,'2013Figures'!$H:$H,$B217,'2013Figures'!$I:$I,$C217,'2013Figures'!$B:$B,"CyToBroker",'2013Figures'!$G:$G,"P1",'2013Figures'!$E:$E,$B$1)</f>
        <v>0</v>
      </c>
      <c r="I217" s="33"/>
      <c r="J217" s="34"/>
      <c r="K217" s="33"/>
      <c r="L217" s="42">
        <f>SUMIFS('2012Figures'!$J:$J,'2012Figures'!$C:$C,$A217,'2012Figures'!$H:$H,$B217,'2012Figures'!$I:$I,$C217,'2012Figures'!$E:$E,$B$1)</f>
        <v>0</v>
      </c>
      <c r="M217" s="52">
        <f>SUMIFS('2012Figures'!$J:$J,'2012Figures'!$C:$C,$A217,'2012Figures'!$H:$H,$B217,'2012Figures'!$I:$I,$C217,'2012Figures'!$B:$B,"BrokerToCy",'2012Figures'!$G:$G,"E1",'2012Figures'!$E:$E,$B$1)</f>
        <v>0</v>
      </c>
      <c r="N217" s="52">
        <f>SUMIFS('2012Figures'!$J:$J,'2012Figures'!$C:$C,$A217,'2012Figures'!$H:$H,$B217,'2012Figures'!$I:$I,$C217,'2012Figures'!$B:$B,"BrokerToCy",'2012Figures'!$G:$G,"P1",'2012Figures'!$E:$E,$B$1)</f>
        <v>0</v>
      </c>
      <c r="O217" s="52">
        <f>SUMIFS('2012Figures'!$J:$J,'2012Figures'!$C:$C,$A217,'2012Figures'!$H:$H,$B217,'2012Figures'!$I:$I,$C217,'2012Figures'!$B:$B,"CyToBroker",'2012Figures'!$G:$G,"E1",'2012Figures'!$E:$E,$B$1)</f>
        <v>0</v>
      </c>
      <c r="P217" s="52">
        <f>SUMIFS('2012Figures'!$J:$J,'2012Figures'!$C:$C,$A217,'2012Figures'!$H:$H,$B217,'2012Figures'!$I:$I,$C217,'2012Figures'!$B:$B,"CyToBroker",'2012Figures'!$G:$G,"P1",'2012Figures'!$E:$E,$B$1)</f>
        <v>0</v>
      </c>
      <c r="Q217" s="33"/>
      <c r="R217" s="46" t="str">
        <f t="shared" si="49"/>
        <v/>
      </c>
      <c r="S217" s="46" t="str">
        <f t="shared" si="49"/>
        <v/>
      </c>
      <c r="T217" s="46" t="str">
        <f t="shared" si="49"/>
        <v/>
      </c>
      <c r="U217" s="46" t="str">
        <f t="shared" si="49"/>
        <v/>
      </c>
      <c r="V217" s="46" t="str">
        <f t="shared" si="49"/>
        <v/>
      </c>
    </row>
    <row r="218" spans="1:22" x14ac:dyDescent="0.2">
      <c r="A218" s="1">
        <v>122</v>
      </c>
      <c r="B218" s="1" t="s">
        <v>67</v>
      </c>
      <c r="C218" s="8">
        <v>6</v>
      </c>
      <c r="D218" s="29">
        <f>SUMIFS('2013Figures'!$J:$J,'2013Figures'!$C:$C,$A218,'2013Figures'!$H:$H,$B218,'2013Figures'!$I:$I,$C218,'2013Figures'!$E:$E,$B$1)</f>
        <v>0</v>
      </c>
      <c r="E218" s="9">
        <f>SUMIFS('2013Figures'!$J:$J,'2013Figures'!$C:$C,$A218,'2013Figures'!$H:$H,$B218,'2013Figures'!$I:$I,$C218,'2013Figures'!$B:$B,"BrokerToCy",'2013Figures'!$G:$G,"E1",'2013Figures'!$E:$E,$B$1)</f>
        <v>0</v>
      </c>
      <c r="F218" s="9">
        <f>SUMIFS('2013Figures'!$J:$J,'2013Figures'!$C:$C,$A218,'2013Figures'!$H:$H,$B218,'2013Figures'!$I:$I,$C218,'2013Figures'!$B:$B,"BrokerToCy",'2013Figures'!$G:$G,"P1",'2013Figures'!$E:$E,$B$1)</f>
        <v>0</v>
      </c>
      <c r="G218" s="9">
        <f>SUMIFS('2013Figures'!$J:$J,'2013Figures'!$C:$C,$A218,'2013Figures'!$H:$H,$B218,'2013Figures'!$I:$I,$C218,'2013Figures'!$B:$B,"CyToBroker",'2013Figures'!$G:$G,"E1",'2013Figures'!$E:$E,$B$1)</f>
        <v>0</v>
      </c>
      <c r="H218" s="9">
        <f>SUMIFS('2013Figures'!$J:$J,'2013Figures'!$C:$C,$A218,'2013Figures'!$H:$H,$B218,'2013Figures'!$I:$I,$C218,'2013Figures'!$B:$B,"CyToBroker",'2013Figures'!$G:$G,"P1",'2013Figures'!$E:$E,$B$1)</f>
        <v>0</v>
      </c>
      <c r="I218" s="33"/>
      <c r="J218" s="34">
        <v>201501</v>
      </c>
      <c r="K218" s="33"/>
      <c r="L218" s="42">
        <f>SUMIFS('2012Figures'!$J:$J,'2012Figures'!$C:$C,$A218,'2012Figures'!$H:$H,$B218,'2012Figures'!$I:$I,$C218,'2012Figures'!$E:$E,$B$1)</f>
        <v>0</v>
      </c>
      <c r="M218" s="52">
        <f>SUMIFS('2012Figures'!$J:$J,'2012Figures'!$C:$C,$A218,'2012Figures'!$H:$H,$B218,'2012Figures'!$I:$I,$C218,'2012Figures'!$B:$B,"BrokerToCy",'2012Figures'!$G:$G,"E1",'2012Figures'!$E:$E,$B$1)</f>
        <v>0</v>
      </c>
      <c r="N218" s="52">
        <f>SUMIFS('2012Figures'!$J:$J,'2012Figures'!$C:$C,$A218,'2012Figures'!$H:$H,$B218,'2012Figures'!$I:$I,$C218,'2012Figures'!$B:$B,"BrokerToCy",'2012Figures'!$G:$G,"P1",'2012Figures'!$E:$E,$B$1)</f>
        <v>0</v>
      </c>
      <c r="O218" s="52">
        <f>SUMIFS('2012Figures'!$J:$J,'2012Figures'!$C:$C,$A218,'2012Figures'!$H:$H,$B218,'2012Figures'!$I:$I,$C218,'2012Figures'!$B:$B,"CyToBroker",'2012Figures'!$G:$G,"E1",'2012Figures'!$E:$E,$B$1)</f>
        <v>0</v>
      </c>
      <c r="P218" s="52">
        <f>SUMIFS('2012Figures'!$J:$J,'2012Figures'!$C:$C,$A218,'2012Figures'!$H:$H,$B218,'2012Figures'!$I:$I,$C218,'2012Figures'!$B:$B,"CyToBroker",'2012Figures'!$G:$G,"P1",'2012Figures'!$E:$E,$B$1)</f>
        <v>0</v>
      </c>
      <c r="Q218" s="33"/>
      <c r="R218" s="46" t="str">
        <f t="shared" si="49"/>
        <v/>
      </c>
      <c r="S218" s="46" t="str">
        <f t="shared" si="49"/>
        <v/>
      </c>
      <c r="T218" s="46" t="str">
        <f t="shared" si="49"/>
        <v/>
      </c>
      <c r="U218" s="46" t="str">
        <f t="shared" si="49"/>
        <v/>
      </c>
      <c r="V218" s="46" t="str">
        <f t="shared" si="49"/>
        <v/>
      </c>
    </row>
    <row r="219" spans="1:22" x14ac:dyDescent="0.2">
      <c r="A219" s="1">
        <v>122</v>
      </c>
      <c r="B219" s="1" t="s">
        <v>67</v>
      </c>
      <c r="C219" s="8">
        <v>5</v>
      </c>
      <c r="D219" s="29">
        <f>SUMIFS('2013Figures'!$J:$J,'2013Figures'!$C:$C,$A219,'2013Figures'!$H:$H,$B219,'2013Figures'!$I:$I,$C219,'2013Figures'!$E:$E,$B$1)</f>
        <v>0</v>
      </c>
      <c r="E219" s="9">
        <f>SUMIFS('2013Figures'!$J:$J,'2013Figures'!$C:$C,$A219,'2013Figures'!$H:$H,$B219,'2013Figures'!$I:$I,$C219,'2013Figures'!$B:$B,"BrokerToCy",'2013Figures'!$G:$G,"E1",'2013Figures'!$E:$E,$B$1)</f>
        <v>0</v>
      </c>
      <c r="F219" s="9">
        <f>SUMIFS('2013Figures'!$J:$J,'2013Figures'!$C:$C,$A219,'2013Figures'!$H:$H,$B219,'2013Figures'!$I:$I,$C219,'2013Figures'!$B:$B,"BrokerToCy",'2013Figures'!$G:$G,"P1",'2013Figures'!$E:$E,$B$1)</f>
        <v>0</v>
      </c>
      <c r="G219" s="9">
        <f>SUMIFS('2013Figures'!$J:$J,'2013Figures'!$C:$C,$A219,'2013Figures'!$H:$H,$B219,'2013Figures'!$I:$I,$C219,'2013Figures'!$B:$B,"CyToBroker",'2013Figures'!$G:$G,"E1",'2013Figures'!$E:$E,$B$1)</f>
        <v>0</v>
      </c>
      <c r="H219" s="9">
        <f>SUMIFS('2013Figures'!$J:$J,'2013Figures'!$C:$C,$A219,'2013Figures'!$H:$H,$B219,'2013Figures'!$I:$I,$C219,'2013Figures'!$B:$B,"CyToBroker",'2013Figures'!$G:$G,"P1",'2013Figures'!$E:$E,$B$1)</f>
        <v>0</v>
      </c>
      <c r="J219" s="8">
        <v>201401</v>
      </c>
      <c r="L219" s="42">
        <f>SUMIFS('2012Figures'!$J:$J,'2012Figures'!$C:$C,$A219,'2012Figures'!$H:$H,$B219,'2012Figures'!$I:$I,$C219,'2012Figures'!$E:$E,$B$1)</f>
        <v>0</v>
      </c>
      <c r="M219" s="52">
        <f>SUMIFS('2012Figures'!$J:$J,'2012Figures'!$C:$C,$A219,'2012Figures'!$H:$H,$B219,'2012Figures'!$I:$I,$C219,'2012Figures'!$B:$B,"BrokerToCy",'2012Figures'!$G:$G,"E1",'2012Figures'!$E:$E,$B$1)</f>
        <v>0</v>
      </c>
      <c r="N219" s="52">
        <f>SUMIFS('2012Figures'!$J:$J,'2012Figures'!$C:$C,$A219,'2012Figures'!$H:$H,$B219,'2012Figures'!$I:$I,$C219,'2012Figures'!$B:$B,"BrokerToCy",'2012Figures'!$G:$G,"P1",'2012Figures'!$E:$E,$B$1)</f>
        <v>0</v>
      </c>
      <c r="O219" s="52">
        <f>SUMIFS('2012Figures'!$J:$J,'2012Figures'!$C:$C,$A219,'2012Figures'!$H:$H,$B219,'2012Figures'!$I:$I,$C219,'2012Figures'!$B:$B,"CyToBroker",'2012Figures'!$G:$G,"E1",'2012Figures'!$E:$E,$B$1)</f>
        <v>0</v>
      </c>
      <c r="P219" s="52">
        <f>SUMIFS('2012Figures'!$J:$J,'2012Figures'!$C:$C,$A219,'2012Figures'!$H:$H,$B219,'2012Figures'!$I:$I,$C219,'2012Figures'!$B:$B,"CyToBroker",'2012Figures'!$G:$G,"P1",'2012Figures'!$E:$E,$B$1)</f>
        <v>0</v>
      </c>
      <c r="R219" s="46" t="str">
        <f t="shared" si="49"/>
        <v/>
      </c>
      <c r="S219" s="46" t="str">
        <f t="shared" si="49"/>
        <v/>
      </c>
      <c r="T219" s="46" t="str">
        <f t="shared" si="49"/>
        <v/>
      </c>
      <c r="U219" s="46" t="str">
        <f t="shared" si="49"/>
        <v/>
      </c>
      <c r="V219" s="46" t="str">
        <f t="shared" si="49"/>
        <v/>
      </c>
    </row>
    <row r="220" spans="1:22" x14ac:dyDescent="0.2">
      <c r="A220" s="1">
        <v>122</v>
      </c>
      <c r="B220" s="1" t="s">
        <v>67</v>
      </c>
      <c r="C220" s="8">
        <v>4</v>
      </c>
      <c r="D220" s="29">
        <f>SUMIFS('2013Figures'!$J:$J,'2013Figures'!$C:$C,$A220,'2013Figures'!$H:$H,$B220,'2013Figures'!$I:$I,$C220,'2013Figures'!$E:$E,$B$1)</f>
        <v>0</v>
      </c>
      <c r="E220" s="9">
        <f>SUMIFS('2013Figures'!$J:$J,'2013Figures'!$C:$C,$A220,'2013Figures'!$H:$H,$B220,'2013Figures'!$I:$I,$C220,'2013Figures'!$B:$B,"BrokerToCy",'2013Figures'!$G:$G,"E1",'2013Figures'!$E:$E,$B$1)</f>
        <v>0</v>
      </c>
      <c r="F220" s="9">
        <f>SUMIFS('2013Figures'!$J:$J,'2013Figures'!$C:$C,$A220,'2013Figures'!$H:$H,$B220,'2013Figures'!$I:$I,$C220,'2013Figures'!$B:$B,"BrokerToCy",'2013Figures'!$G:$G,"P1",'2013Figures'!$E:$E,$B$1)</f>
        <v>0</v>
      </c>
      <c r="G220" s="9">
        <f>SUMIFS('2013Figures'!$J:$J,'2013Figures'!$C:$C,$A220,'2013Figures'!$H:$H,$B220,'2013Figures'!$I:$I,$C220,'2013Figures'!$B:$B,"CyToBroker",'2013Figures'!$G:$G,"E1",'2013Figures'!$E:$E,$B$1)</f>
        <v>0</v>
      </c>
      <c r="H220" s="9">
        <f>SUMIFS('2013Figures'!$J:$J,'2013Figures'!$C:$C,$A220,'2013Figures'!$H:$H,$B220,'2013Figures'!$I:$I,$C220,'2013Figures'!$B:$B,"CyToBroker",'2013Figures'!$G:$G,"P1",'2013Figures'!$E:$E,$B$1)</f>
        <v>0</v>
      </c>
      <c r="I220" s="30"/>
      <c r="J220" s="31">
        <v>201301</v>
      </c>
      <c r="K220" s="30"/>
      <c r="L220" s="42">
        <f>SUMIFS('2012Figures'!$J:$J,'2012Figures'!$C:$C,$A220,'2012Figures'!$H:$H,$B220,'2012Figures'!$I:$I,$C220,'2012Figures'!$E:$E,$B$1)</f>
        <v>0</v>
      </c>
      <c r="M220" s="52">
        <f>SUMIFS('2012Figures'!$J:$J,'2012Figures'!$C:$C,$A220,'2012Figures'!$H:$H,$B220,'2012Figures'!$I:$I,$C220,'2012Figures'!$B:$B,"BrokerToCy",'2012Figures'!$G:$G,"E1",'2012Figures'!$E:$E,$B$1)</f>
        <v>0</v>
      </c>
      <c r="N220" s="52">
        <f>SUMIFS('2012Figures'!$J:$J,'2012Figures'!$C:$C,$A220,'2012Figures'!$H:$H,$B220,'2012Figures'!$I:$I,$C220,'2012Figures'!$B:$B,"BrokerToCy",'2012Figures'!$G:$G,"P1",'2012Figures'!$E:$E,$B$1)</f>
        <v>0</v>
      </c>
      <c r="O220" s="52">
        <f>SUMIFS('2012Figures'!$J:$J,'2012Figures'!$C:$C,$A220,'2012Figures'!$H:$H,$B220,'2012Figures'!$I:$I,$C220,'2012Figures'!$B:$B,"CyToBroker",'2012Figures'!$G:$G,"E1",'2012Figures'!$E:$E,$B$1)</f>
        <v>0</v>
      </c>
      <c r="P220" s="52">
        <f>SUMIFS('2012Figures'!$J:$J,'2012Figures'!$C:$C,$A220,'2012Figures'!$H:$H,$B220,'2012Figures'!$I:$I,$C220,'2012Figures'!$B:$B,"CyToBroker",'2012Figures'!$G:$G,"P1",'2012Figures'!$E:$E,$B$1)</f>
        <v>0</v>
      </c>
      <c r="Q220" s="30"/>
      <c r="R220" s="46" t="str">
        <f t="shared" si="49"/>
        <v/>
      </c>
      <c r="S220" s="46" t="str">
        <f t="shared" si="49"/>
        <v/>
      </c>
      <c r="T220" s="46" t="str">
        <f t="shared" si="49"/>
        <v/>
      </c>
      <c r="U220" s="46" t="str">
        <f t="shared" si="49"/>
        <v/>
      </c>
      <c r="V220" s="46" t="str">
        <f t="shared" si="49"/>
        <v/>
      </c>
    </row>
    <row r="221" spans="1:22" x14ac:dyDescent="0.2">
      <c r="A221" s="1">
        <v>122</v>
      </c>
      <c r="B221" s="1" t="s">
        <v>67</v>
      </c>
      <c r="C221" s="8">
        <v>3</v>
      </c>
      <c r="D221" s="29">
        <f>SUMIFS('2013Figures'!$J:$J,'2013Figures'!$C:$C,$A221,'2013Figures'!$H:$H,$B221,'2013Figures'!$I:$I,$C221,'2013Figures'!$E:$E,$B$1)</f>
        <v>0</v>
      </c>
      <c r="E221" s="9">
        <f>SUMIFS('2013Figures'!$J:$J,'2013Figures'!$C:$C,$A221,'2013Figures'!$H:$H,$B221,'2013Figures'!$I:$I,$C221,'2013Figures'!$B:$B,"BrokerToCy",'2013Figures'!$G:$G,"E1",'2013Figures'!$E:$E,$B$1)</f>
        <v>0</v>
      </c>
      <c r="F221" s="9">
        <f>SUMIFS('2013Figures'!$J:$J,'2013Figures'!$C:$C,$A221,'2013Figures'!$H:$H,$B221,'2013Figures'!$I:$I,$C221,'2013Figures'!$B:$B,"BrokerToCy",'2013Figures'!$G:$G,"P1",'2013Figures'!$E:$E,$B$1)</f>
        <v>0</v>
      </c>
      <c r="G221" s="9">
        <f>SUMIFS('2013Figures'!$J:$J,'2013Figures'!$C:$C,$A221,'2013Figures'!$H:$H,$B221,'2013Figures'!$I:$I,$C221,'2013Figures'!$B:$B,"CyToBroker",'2013Figures'!$G:$G,"E1",'2013Figures'!$E:$E,$B$1)</f>
        <v>0</v>
      </c>
      <c r="H221" s="9">
        <f>SUMIFS('2013Figures'!$J:$J,'2013Figures'!$C:$C,$A221,'2013Figures'!$H:$H,$B221,'2013Figures'!$I:$I,$C221,'2013Figures'!$B:$B,"CyToBroker",'2013Figures'!$G:$G,"P1",'2013Figures'!$E:$E,$B$1)</f>
        <v>0</v>
      </c>
      <c r="J221" s="8">
        <v>201201</v>
      </c>
      <c r="L221" s="42">
        <f>SUMIFS('2012Figures'!$J:$J,'2012Figures'!$C:$C,$A221,'2012Figures'!$H:$H,$B221,'2012Figures'!$I:$I,$C221,'2012Figures'!$E:$E,$B$1)</f>
        <v>0</v>
      </c>
      <c r="M221" s="52">
        <f>SUMIFS('2012Figures'!$J:$J,'2012Figures'!$C:$C,$A221,'2012Figures'!$H:$H,$B221,'2012Figures'!$I:$I,$C221,'2012Figures'!$B:$B,"BrokerToCy",'2012Figures'!$G:$G,"E1",'2012Figures'!$E:$E,$B$1)</f>
        <v>0</v>
      </c>
      <c r="N221" s="52">
        <f>SUMIFS('2012Figures'!$J:$J,'2012Figures'!$C:$C,$A221,'2012Figures'!$H:$H,$B221,'2012Figures'!$I:$I,$C221,'2012Figures'!$B:$B,"BrokerToCy",'2012Figures'!$G:$G,"P1",'2012Figures'!$E:$E,$B$1)</f>
        <v>0</v>
      </c>
      <c r="O221" s="52">
        <f>SUMIFS('2012Figures'!$J:$J,'2012Figures'!$C:$C,$A221,'2012Figures'!$H:$H,$B221,'2012Figures'!$I:$I,$C221,'2012Figures'!$B:$B,"CyToBroker",'2012Figures'!$G:$G,"E1",'2012Figures'!$E:$E,$B$1)</f>
        <v>0</v>
      </c>
      <c r="P221" s="52">
        <f>SUMIFS('2012Figures'!$J:$J,'2012Figures'!$C:$C,$A221,'2012Figures'!$H:$H,$B221,'2012Figures'!$I:$I,$C221,'2012Figures'!$B:$B,"CyToBroker",'2012Figures'!$G:$G,"P1",'2012Figures'!$E:$E,$B$1)</f>
        <v>0</v>
      </c>
      <c r="R221" s="46" t="str">
        <f t="shared" si="49"/>
        <v/>
      </c>
      <c r="S221" s="46" t="str">
        <f t="shared" si="49"/>
        <v/>
      </c>
      <c r="T221" s="46" t="str">
        <f t="shared" si="49"/>
        <v/>
      </c>
      <c r="U221" s="46" t="str">
        <f t="shared" si="49"/>
        <v/>
      </c>
      <c r="V221" s="46" t="str">
        <f t="shared" si="49"/>
        <v/>
      </c>
    </row>
    <row r="222" spans="1:22" x14ac:dyDescent="0.2">
      <c r="A222" s="1">
        <v>122</v>
      </c>
      <c r="B222" s="1" t="s">
        <v>67</v>
      </c>
      <c r="C222" s="8">
        <v>2</v>
      </c>
      <c r="D222" s="29">
        <f>SUMIFS('2013Figures'!$J:$J,'2013Figures'!$C:$C,$A222,'2013Figures'!$H:$H,$B222,'2013Figures'!$I:$I,$C222,'2013Figures'!$E:$E,$B$1)</f>
        <v>0</v>
      </c>
      <c r="E222" s="9">
        <f>SUMIFS('2013Figures'!$J:$J,'2013Figures'!$C:$C,$A222,'2013Figures'!$H:$H,$B222,'2013Figures'!$I:$I,$C222,'2013Figures'!$B:$B,"BrokerToCy",'2013Figures'!$G:$G,"E1",'2013Figures'!$E:$E,$B$1)</f>
        <v>0</v>
      </c>
      <c r="F222" s="9">
        <f>SUMIFS('2013Figures'!$J:$J,'2013Figures'!$C:$C,$A222,'2013Figures'!$H:$H,$B222,'2013Figures'!$I:$I,$C222,'2013Figures'!$B:$B,"BrokerToCy",'2013Figures'!$G:$G,"P1",'2013Figures'!$E:$E,$B$1)</f>
        <v>0</v>
      </c>
      <c r="G222" s="9">
        <f>SUMIFS('2013Figures'!$J:$J,'2013Figures'!$C:$C,$A222,'2013Figures'!$H:$H,$B222,'2013Figures'!$I:$I,$C222,'2013Figures'!$B:$B,"CyToBroker",'2013Figures'!$G:$G,"E1",'2013Figures'!$E:$E,$B$1)</f>
        <v>0</v>
      </c>
      <c r="H222" s="9">
        <f>SUMIFS('2013Figures'!$J:$J,'2013Figures'!$C:$C,$A222,'2013Figures'!$H:$H,$B222,'2013Figures'!$I:$I,$C222,'2013Figures'!$B:$B,"CyToBroker",'2013Figures'!$G:$G,"P1",'2013Figures'!$E:$E,$B$1)</f>
        <v>0</v>
      </c>
      <c r="J222" s="8">
        <v>201101</v>
      </c>
      <c r="L222" s="42">
        <f>SUMIFS('2012Figures'!$J:$J,'2012Figures'!$C:$C,$A222,'2012Figures'!$H:$H,$B222,'2012Figures'!$I:$I,$C222,'2012Figures'!$E:$E,$B$1)</f>
        <v>0</v>
      </c>
      <c r="M222" s="52">
        <f>SUMIFS('2012Figures'!$J:$J,'2012Figures'!$C:$C,$A222,'2012Figures'!$H:$H,$B222,'2012Figures'!$I:$I,$C222,'2012Figures'!$B:$B,"BrokerToCy",'2012Figures'!$G:$G,"E1",'2012Figures'!$E:$E,$B$1)</f>
        <v>0</v>
      </c>
      <c r="N222" s="52">
        <f>SUMIFS('2012Figures'!$J:$J,'2012Figures'!$C:$C,$A222,'2012Figures'!$H:$H,$B222,'2012Figures'!$I:$I,$C222,'2012Figures'!$B:$B,"BrokerToCy",'2012Figures'!$G:$G,"P1",'2012Figures'!$E:$E,$B$1)</f>
        <v>0</v>
      </c>
      <c r="O222" s="52">
        <f>SUMIFS('2012Figures'!$J:$J,'2012Figures'!$C:$C,$A222,'2012Figures'!$H:$H,$B222,'2012Figures'!$I:$I,$C222,'2012Figures'!$B:$B,"CyToBroker",'2012Figures'!$G:$G,"E1",'2012Figures'!$E:$E,$B$1)</f>
        <v>0</v>
      </c>
      <c r="P222" s="52">
        <f>SUMIFS('2012Figures'!$J:$J,'2012Figures'!$C:$C,$A222,'2012Figures'!$H:$H,$B222,'2012Figures'!$I:$I,$C222,'2012Figures'!$B:$B,"CyToBroker",'2012Figures'!$G:$G,"P1",'2012Figures'!$E:$E,$B$1)</f>
        <v>0</v>
      </c>
      <c r="R222" s="46" t="str">
        <f t="shared" si="49"/>
        <v/>
      </c>
      <c r="S222" s="46" t="str">
        <f t="shared" si="49"/>
        <v/>
      </c>
      <c r="T222" s="46" t="str">
        <f t="shared" si="49"/>
        <v/>
      </c>
      <c r="U222" s="46" t="str">
        <f t="shared" si="49"/>
        <v/>
      </c>
      <c r="V222" s="46" t="str">
        <f t="shared" si="49"/>
        <v/>
      </c>
    </row>
    <row r="223" spans="1:22" x14ac:dyDescent="0.2">
      <c r="A223" s="1">
        <v>122</v>
      </c>
      <c r="B223" s="1" t="s">
        <v>67</v>
      </c>
      <c r="C223" s="8">
        <v>1</v>
      </c>
      <c r="D223" s="29">
        <f>SUMIFS('2013Figures'!$J:$J,'2013Figures'!$C:$C,$A223,'2013Figures'!$H:$H,$B223,'2013Figures'!$I:$I,$C223,'2013Figures'!$E:$E,$B$1)</f>
        <v>0</v>
      </c>
      <c r="E223" s="9">
        <f>SUMIFS('2013Figures'!$J:$J,'2013Figures'!$C:$C,$A223,'2013Figures'!$H:$H,$B223,'2013Figures'!$I:$I,$C223,'2013Figures'!$B:$B,"BrokerToCy",'2013Figures'!$G:$G,"E1",'2013Figures'!$E:$E,$B$1)</f>
        <v>0</v>
      </c>
      <c r="F223" s="9">
        <f>SUMIFS('2013Figures'!$J:$J,'2013Figures'!$C:$C,$A223,'2013Figures'!$H:$H,$B223,'2013Figures'!$I:$I,$C223,'2013Figures'!$B:$B,"BrokerToCy",'2013Figures'!$G:$G,"P1",'2013Figures'!$E:$E,$B$1)</f>
        <v>0</v>
      </c>
      <c r="G223" s="9">
        <f>SUMIFS('2013Figures'!$J:$J,'2013Figures'!$C:$C,$A223,'2013Figures'!$H:$H,$B223,'2013Figures'!$I:$I,$C223,'2013Figures'!$B:$B,"CyToBroker",'2013Figures'!$G:$G,"E1",'2013Figures'!$E:$E,$B$1)</f>
        <v>0</v>
      </c>
      <c r="H223" s="9">
        <f>SUMIFS('2013Figures'!$J:$J,'2013Figures'!$C:$C,$A223,'2013Figures'!$H:$H,$B223,'2013Figures'!$I:$I,$C223,'2013Figures'!$B:$B,"CyToBroker",'2013Figures'!$G:$G,"P1",'2013Figures'!$E:$E,$B$1)</f>
        <v>0</v>
      </c>
      <c r="J223" s="8">
        <v>201001</v>
      </c>
      <c r="L223" s="42">
        <f>SUMIFS('2012Figures'!$J:$J,'2012Figures'!$C:$C,$A223,'2012Figures'!$H:$H,$B223,'2012Figures'!$I:$I,$C223,'2012Figures'!$E:$E,$B$1)</f>
        <v>0</v>
      </c>
      <c r="M223" s="52">
        <f>SUMIFS('2012Figures'!$J:$J,'2012Figures'!$C:$C,$A223,'2012Figures'!$H:$H,$B223,'2012Figures'!$I:$I,$C223,'2012Figures'!$B:$B,"BrokerToCy",'2012Figures'!$G:$G,"E1",'2012Figures'!$E:$E,$B$1)</f>
        <v>0</v>
      </c>
      <c r="N223" s="52">
        <f>SUMIFS('2012Figures'!$J:$J,'2012Figures'!$C:$C,$A223,'2012Figures'!$H:$H,$B223,'2012Figures'!$I:$I,$C223,'2012Figures'!$B:$B,"BrokerToCy",'2012Figures'!$G:$G,"P1",'2012Figures'!$E:$E,$B$1)</f>
        <v>0</v>
      </c>
      <c r="O223" s="52">
        <f>SUMIFS('2012Figures'!$J:$J,'2012Figures'!$C:$C,$A223,'2012Figures'!$H:$H,$B223,'2012Figures'!$I:$I,$C223,'2012Figures'!$B:$B,"CyToBroker",'2012Figures'!$G:$G,"E1",'2012Figures'!$E:$E,$B$1)</f>
        <v>0</v>
      </c>
      <c r="P223" s="52">
        <f>SUMIFS('2012Figures'!$J:$J,'2012Figures'!$C:$C,$A223,'2012Figures'!$H:$H,$B223,'2012Figures'!$I:$I,$C223,'2012Figures'!$B:$B,"CyToBroker",'2012Figures'!$G:$G,"P1",'2012Figures'!$E:$E,$B$1)</f>
        <v>0</v>
      </c>
      <c r="R223" s="46" t="str">
        <f t="shared" si="49"/>
        <v/>
      </c>
      <c r="S223" s="46" t="str">
        <f t="shared" si="49"/>
        <v/>
      </c>
      <c r="T223" s="46" t="str">
        <f t="shared" si="49"/>
        <v/>
      </c>
      <c r="U223" s="46" t="str">
        <f t="shared" si="49"/>
        <v/>
      </c>
      <c r="V223" s="46" t="str">
        <f t="shared" si="49"/>
        <v/>
      </c>
    </row>
    <row r="224" spans="1:22" x14ac:dyDescent="0.2">
      <c r="A224" s="1">
        <v>122</v>
      </c>
      <c r="B224" s="1" t="s">
        <v>67</v>
      </c>
      <c r="D224" s="29">
        <f>SUMIFS('2013Figures'!$J:$J,'2013Figures'!$C:$C,$A224,'2013Figures'!$I:$I,"",'2013Figures'!$E:$E,$B$1)</f>
        <v>0</v>
      </c>
      <c r="E224" s="9">
        <f>SUMIFS('2013Figures'!$J:$J,'2013Figures'!$C:$C,$A224,'2013Figures'!$I:$I,"",'2013Figures'!$B:$B,"BrokerToCy",'2013Figures'!$G:$G,"E1",'2013Figures'!$E:$E,$B$1)</f>
        <v>0</v>
      </c>
      <c r="F224" s="9">
        <f>SUMIFS('2013Figures'!$J:$J,'2013Figures'!$C:$C,$A224,'2013Figures'!$I:$I,"",'2013Figures'!$B:$B,"BrokerToCy",'2013Figures'!$G:$G,"P1",'2013Figures'!$E:$E,$B$1)</f>
        <v>0</v>
      </c>
      <c r="G224" s="9">
        <f>SUMIFS('2013Figures'!$J:$J,'2013Figures'!$C:$C,$A224,'2013Figures'!$I:$I,"",'2013Figures'!$B:$B,"CyToBroker",'2013Figures'!$G:$G,"E1",'2013Figures'!$E:$E,$B$1)</f>
        <v>0</v>
      </c>
      <c r="H224" s="9">
        <f>SUMIFS('2013Figures'!$J:$J,'2013Figures'!$C:$C,$A224,'2013Figures'!$I:$I,"",'2013Figures'!$B:$B,"CyToBroker",'2013Figures'!$G:$G,"P1",'2013Figures'!$E:$E,$B$1)</f>
        <v>0</v>
      </c>
      <c r="J224" s="8" t="s">
        <v>131</v>
      </c>
      <c r="L224" s="42">
        <f>SUMIFS('2012Figures'!$J:$J,'2012Figures'!$C:$C,$A224,'2012Figures'!$I:$I,"",'2012Figures'!$E:$E,$B$1)</f>
        <v>0</v>
      </c>
      <c r="M224" s="52">
        <f>SUMIFS('2012Figures'!$J:$J,'2012Figures'!$C:$C,$A224,'2012Figures'!$I:$I,"",'2012Figures'!$B:$B,"BrokerToCy",'2012Figures'!$G:$G,"E1",'2012Figures'!$E:$E,$B$1)</f>
        <v>0</v>
      </c>
      <c r="N224" s="52">
        <f>SUMIFS('2012Figures'!$J:$J,'2012Figures'!$C:$C,$A224,'2012Figures'!$I:$I,"",'2012Figures'!$B:$B,"BrokerToCy",'2012Figures'!$G:$G,"P1",'2012Figures'!$E:$E,$B$1)</f>
        <v>0</v>
      </c>
      <c r="O224" s="52">
        <f>SUMIFS('2012Figures'!$J:$J,'2012Figures'!$C:$C,$A224,'2012Figures'!$I:$I,"",'2012Figures'!$B:$B,"CyToBroker",'2012Figures'!$G:$G,"E1",'2012Figures'!$E:$E,$B$1)</f>
        <v>0</v>
      </c>
      <c r="P224" s="52">
        <f>SUMIFS('2012Figures'!$J:$J,'2012Figures'!$C:$C,$A224,'2012Figures'!$I:$I,"",'2012Figures'!$B:$B,"CyToBroker",'2012Figures'!$G:$G,"P1",'2012Figures'!$E:$E,$B$1)</f>
        <v>0</v>
      </c>
      <c r="R224" s="46" t="str">
        <f t="shared" si="49"/>
        <v/>
      </c>
      <c r="S224" s="46" t="str">
        <f t="shared" si="49"/>
        <v/>
      </c>
      <c r="T224" s="46" t="str">
        <f t="shared" si="49"/>
        <v/>
      </c>
      <c r="U224" s="46" t="str">
        <f t="shared" si="49"/>
        <v/>
      </c>
      <c r="V224" s="46" t="str">
        <f t="shared" si="49"/>
        <v/>
      </c>
    </row>
    <row r="225" spans="1:22" x14ac:dyDescent="0.2">
      <c r="A225" s="21"/>
      <c r="B225" s="21" t="s">
        <v>92</v>
      </c>
      <c r="C225" s="22"/>
      <c r="D225" s="23">
        <f>SUM(E225:H225)</f>
        <v>0</v>
      </c>
      <c r="E225" s="23">
        <f>SUM(E217:E224)</f>
        <v>0</v>
      </c>
      <c r="F225" s="23">
        <f>SUM(F217:F224)</f>
        <v>0</v>
      </c>
      <c r="G225" s="23">
        <f>SUM(G217:G224)</f>
        <v>0</v>
      </c>
      <c r="H225" s="23">
        <f>SUM(H217:H224)</f>
        <v>0</v>
      </c>
      <c r="I225" s="21"/>
      <c r="J225" s="22"/>
      <c r="K225" s="21"/>
      <c r="L225" s="43">
        <f>SUM(M225:P225)</f>
        <v>0</v>
      </c>
      <c r="M225" s="43">
        <f>SUM(M217:M224)</f>
        <v>0</v>
      </c>
      <c r="N225" s="43">
        <f>SUM(N217:N224)</f>
        <v>0</v>
      </c>
      <c r="O225" s="43">
        <f>SUM(O217:O224)</f>
        <v>0</v>
      </c>
      <c r="P225" s="43">
        <f>SUM(P217:P224)</f>
        <v>0</v>
      </c>
      <c r="Q225" s="21"/>
      <c r="R225" s="21"/>
      <c r="S225" s="21"/>
      <c r="T225" s="21"/>
      <c r="U225" s="21"/>
      <c r="V225" s="21"/>
    </row>
    <row r="226" spans="1:22" x14ac:dyDescent="0.2">
      <c r="A226" s="28">
        <v>123</v>
      </c>
      <c r="B226" s="28" t="s">
        <v>39</v>
      </c>
      <c r="C226" s="17" t="s">
        <v>88</v>
      </c>
      <c r="D226" s="18">
        <f>SUMIFS('2013Figures'!$J:$J,'2013Figures'!$C:$C,$A226,'2013Figures'!$E:$E,$B$1)</f>
        <v>0</v>
      </c>
      <c r="E226" s="18">
        <f>SUMIFS('2013Figures'!$J:$J,'2013Figures'!$C:$C,$A226,'2013Figures'!$B:$B,"BrokerToCy",'2013Figures'!$G:$G,"E1",'2013Figures'!$E:$E,$B$1)</f>
        <v>0</v>
      </c>
      <c r="F226" s="18">
        <f>SUMIFS('2013Figures'!$J:$J,'2013Figures'!$C:$C,$A226,'2013Figures'!$B:$B,"BrokerToCy",'2013Figures'!$G:$G,"P1",'2013Figures'!$E:$E,$B$1)</f>
        <v>0</v>
      </c>
      <c r="G226" s="18">
        <f>SUMIFS('2013Figures'!$J:$J,'2013Figures'!$C:$C,$A226,'2013Figures'!$B:$B,"CyToBroker",'2013Figures'!$G:$G,"E1",'2013Figures'!$E:$E,$B$1)</f>
        <v>0</v>
      </c>
      <c r="H226" s="18">
        <f>SUMIFS('2013Figures'!$J:$J,'2013Figures'!$C:$C,$A226,'2013Figures'!$B:$B,"CyToBroker",'2013Figures'!$G:$G,"P1",'2013Figures'!$E:$E,$B$1)</f>
        <v>0</v>
      </c>
      <c r="I226" s="28"/>
      <c r="J226" s="17"/>
      <c r="K226" s="28"/>
      <c r="L226" s="50">
        <f>SUMIFS('2012Figures'!$J:$J,'2012Figures'!$C:$C,$A226,'2012Figures'!$E:$E,$B$1)</f>
        <v>0</v>
      </c>
      <c r="M226" s="50">
        <f>SUMIFS('2012Figures'!$J:$J,'2012Figures'!$C:$C,$A226,'2012Figures'!$B:$B,"BrokerToCy",'2012Figures'!$G:$G,"E1",'2012Figures'!$E:$E,$B$1)</f>
        <v>0</v>
      </c>
      <c r="N226" s="50">
        <f>SUMIFS('2012Figures'!$J:$J,'2012Figures'!$C:$C,$A226,'2012Figures'!$B:$B,"BrokerToCy",'2012Figures'!$G:$G,"P1",'2012Figures'!$E:$E,$B$1)</f>
        <v>0</v>
      </c>
      <c r="O226" s="50">
        <f>SUMIFS('2012Figures'!$J:$J,'2012Figures'!$C:$C,$A226,'2012Figures'!$B:$B,"CyToBroker",'2012Figures'!$G:$G,"E1",'2012Figures'!$E:$E,$B$1)</f>
        <v>0</v>
      </c>
      <c r="P226" s="50">
        <f>SUMIFS('2012Figures'!$J:$J,'2012Figures'!$C:$C,$A226,'2012Figures'!$B:$B,"CyToBroker",'2012Figures'!$G:$G,"P1",'2012Figures'!$E:$E,$B$1)</f>
        <v>0</v>
      </c>
      <c r="Q226" s="28"/>
      <c r="R226" s="46" t="str">
        <f t="shared" si="49"/>
        <v/>
      </c>
      <c r="S226" s="46" t="str">
        <f t="shared" si="49"/>
        <v/>
      </c>
      <c r="T226" s="46" t="str">
        <f t="shared" si="49"/>
        <v/>
      </c>
      <c r="U226" s="46" t="str">
        <f t="shared" si="49"/>
        <v/>
      </c>
      <c r="V226" s="46" t="str">
        <f t="shared" si="49"/>
        <v/>
      </c>
    </row>
    <row r="227" spans="1:22" x14ac:dyDescent="0.2">
      <c r="A227" s="1">
        <v>123</v>
      </c>
      <c r="B227" s="1" t="s">
        <v>39</v>
      </c>
      <c r="C227" s="8">
        <v>6</v>
      </c>
      <c r="D227" s="29">
        <f>SUMIFS('2013Figures'!$J:$J,'2013Figures'!$C:$C,$A227,'2013Figures'!$H:$H,$B227,'2013Figures'!$I:$I,$C227,'2013Figures'!$E:$E,$B$1)</f>
        <v>0</v>
      </c>
      <c r="E227" s="9">
        <f>SUMIFS('2013Figures'!$J:$J,'2013Figures'!$C:$C,$A227,'2013Figures'!$H:$H,$B227,'2013Figures'!$I:$I,$C227,'2013Figures'!$B:$B,"BrokerToCy",'2013Figures'!$G:$G,"E1",'2013Figures'!$E:$E,$B$1)</f>
        <v>0</v>
      </c>
      <c r="F227" s="9">
        <f>SUMIFS('2013Figures'!$J:$J,'2013Figures'!$C:$C,$A227,'2013Figures'!$H:$H,$B227,'2013Figures'!$I:$I,$C227,'2013Figures'!$B:$B,"BrokerToCy",'2013Figures'!$G:$G,"P1",'2013Figures'!$E:$E,$B$1)</f>
        <v>0</v>
      </c>
      <c r="G227" s="9">
        <f>SUMIFS('2013Figures'!$J:$J,'2013Figures'!$C:$C,$A227,'2013Figures'!$H:$H,$B227,'2013Figures'!$I:$I,$C227,'2013Figures'!$B:$B,"CyToBroker",'2013Figures'!$G:$G,"E1",'2013Figures'!$E:$E,$B$1)</f>
        <v>0</v>
      </c>
      <c r="H227" s="9">
        <f>SUMIFS('2013Figures'!$J:$J,'2013Figures'!$C:$C,$A227,'2013Figures'!$H:$H,$B227,'2013Figures'!$I:$I,$C227,'2013Figures'!$B:$B,"CyToBroker",'2013Figures'!$G:$G,"P1",'2013Figures'!$E:$E,$B$1)</f>
        <v>0</v>
      </c>
      <c r="J227" s="8">
        <v>201501</v>
      </c>
      <c r="L227" s="42">
        <f>SUMIFS('2012Figures'!$J:$J,'2012Figures'!$C:$C,$A227,'2012Figures'!$H:$H,$B227,'2012Figures'!$I:$I,$C227,'2012Figures'!$E:$E,$B$1)</f>
        <v>0</v>
      </c>
      <c r="M227" s="52">
        <f>SUMIFS('2012Figures'!$J:$J,'2012Figures'!$C:$C,$A227,'2012Figures'!$H:$H,$B227,'2012Figures'!$I:$I,$C227,'2012Figures'!$B:$B,"BrokerToCy",'2012Figures'!$G:$G,"E1",'2012Figures'!$E:$E,$B$1)</f>
        <v>0</v>
      </c>
      <c r="N227" s="52">
        <f>SUMIFS('2012Figures'!$J:$J,'2012Figures'!$C:$C,$A227,'2012Figures'!$H:$H,$B227,'2012Figures'!$I:$I,$C227,'2012Figures'!$B:$B,"BrokerToCy",'2012Figures'!$G:$G,"P1",'2012Figures'!$E:$E,$B$1)</f>
        <v>0</v>
      </c>
      <c r="O227" s="52">
        <f>SUMIFS('2012Figures'!$J:$J,'2012Figures'!$C:$C,$A227,'2012Figures'!$H:$H,$B227,'2012Figures'!$I:$I,$C227,'2012Figures'!$B:$B,"CyToBroker",'2012Figures'!$G:$G,"E1",'2012Figures'!$E:$E,$B$1)</f>
        <v>0</v>
      </c>
      <c r="P227" s="52">
        <f>SUMIFS('2012Figures'!$J:$J,'2012Figures'!$C:$C,$A227,'2012Figures'!$H:$H,$B227,'2012Figures'!$I:$I,$C227,'2012Figures'!$B:$B,"CyToBroker",'2012Figures'!$G:$G,"P1",'2012Figures'!$E:$E,$B$1)</f>
        <v>0</v>
      </c>
      <c r="R227" s="46" t="str">
        <f t="shared" si="49"/>
        <v/>
      </c>
      <c r="S227" s="46" t="str">
        <f t="shared" si="49"/>
        <v/>
      </c>
      <c r="T227" s="46" t="str">
        <f t="shared" si="49"/>
        <v/>
      </c>
      <c r="U227" s="46" t="str">
        <f t="shared" si="49"/>
        <v/>
      </c>
      <c r="V227" s="46" t="str">
        <f t="shared" si="49"/>
        <v/>
      </c>
    </row>
    <row r="228" spans="1:22" x14ac:dyDescent="0.2">
      <c r="A228" s="1">
        <v>123</v>
      </c>
      <c r="B228" s="1" t="s">
        <v>39</v>
      </c>
      <c r="C228" s="8">
        <v>5</v>
      </c>
      <c r="D228" s="29">
        <f>SUMIFS('2013Figures'!$J:$J,'2013Figures'!$C:$C,$A228,'2013Figures'!$H:$H,$B228,'2013Figures'!$I:$I,$C228,'2013Figures'!$E:$E,$B$1)</f>
        <v>0</v>
      </c>
      <c r="E228" s="9">
        <f>SUMIFS('2013Figures'!$J:$J,'2013Figures'!$C:$C,$A228,'2013Figures'!$H:$H,$B228,'2013Figures'!$I:$I,$C228,'2013Figures'!$B:$B,"BrokerToCy",'2013Figures'!$G:$G,"E1",'2013Figures'!$E:$E,$B$1)</f>
        <v>0</v>
      </c>
      <c r="F228" s="9">
        <f>SUMIFS('2013Figures'!$J:$J,'2013Figures'!$C:$C,$A228,'2013Figures'!$H:$H,$B228,'2013Figures'!$I:$I,$C228,'2013Figures'!$B:$B,"BrokerToCy",'2013Figures'!$G:$G,"P1",'2013Figures'!$E:$E,$B$1)</f>
        <v>0</v>
      </c>
      <c r="G228" s="9">
        <f>SUMIFS('2013Figures'!$J:$J,'2013Figures'!$C:$C,$A228,'2013Figures'!$H:$H,$B228,'2013Figures'!$I:$I,$C228,'2013Figures'!$B:$B,"CyToBroker",'2013Figures'!$G:$G,"E1",'2013Figures'!$E:$E,$B$1)</f>
        <v>0</v>
      </c>
      <c r="H228" s="9">
        <f>SUMIFS('2013Figures'!$J:$J,'2013Figures'!$C:$C,$A228,'2013Figures'!$H:$H,$B228,'2013Figures'!$I:$I,$C228,'2013Figures'!$B:$B,"CyToBroker",'2013Figures'!$G:$G,"P1",'2013Figures'!$E:$E,$B$1)</f>
        <v>0</v>
      </c>
      <c r="J228" s="8">
        <v>201401</v>
      </c>
      <c r="L228" s="42">
        <f>SUMIFS('2012Figures'!$J:$J,'2012Figures'!$C:$C,$A228,'2012Figures'!$H:$H,$B228,'2012Figures'!$I:$I,$C228,'2012Figures'!$E:$E,$B$1)</f>
        <v>0</v>
      </c>
      <c r="M228" s="52">
        <f>SUMIFS('2012Figures'!$J:$J,'2012Figures'!$C:$C,$A228,'2012Figures'!$H:$H,$B228,'2012Figures'!$I:$I,$C228,'2012Figures'!$B:$B,"BrokerToCy",'2012Figures'!$G:$G,"E1",'2012Figures'!$E:$E,$B$1)</f>
        <v>0</v>
      </c>
      <c r="N228" s="52">
        <f>SUMIFS('2012Figures'!$J:$J,'2012Figures'!$C:$C,$A228,'2012Figures'!$H:$H,$B228,'2012Figures'!$I:$I,$C228,'2012Figures'!$B:$B,"BrokerToCy",'2012Figures'!$G:$G,"P1",'2012Figures'!$E:$E,$B$1)</f>
        <v>0</v>
      </c>
      <c r="O228" s="52">
        <f>SUMIFS('2012Figures'!$J:$J,'2012Figures'!$C:$C,$A228,'2012Figures'!$H:$H,$B228,'2012Figures'!$I:$I,$C228,'2012Figures'!$B:$B,"CyToBroker",'2012Figures'!$G:$G,"E1",'2012Figures'!$E:$E,$B$1)</f>
        <v>0</v>
      </c>
      <c r="P228" s="52">
        <f>SUMIFS('2012Figures'!$J:$J,'2012Figures'!$C:$C,$A228,'2012Figures'!$H:$H,$B228,'2012Figures'!$I:$I,$C228,'2012Figures'!$B:$B,"CyToBroker",'2012Figures'!$G:$G,"P1",'2012Figures'!$E:$E,$B$1)</f>
        <v>0</v>
      </c>
      <c r="R228" s="46" t="str">
        <f t="shared" si="49"/>
        <v/>
      </c>
      <c r="S228" s="46" t="str">
        <f t="shared" si="49"/>
        <v/>
      </c>
      <c r="T228" s="46" t="str">
        <f t="shared" si="49"/>
        <v/>
      </c>
      <c r="U228" s="46" t="str">
        <f t="shared" si="49"/>
        <v/>
      </c>
      <c r="V228" s="46" t="str">
        <f t="shared" si="49"/>
        <v/>
      </c>
    </row>
    <row r="229" spans="1:22" x14ac:dyDescent="0.2">
      <c r="A229" s="1">
        <v>123</v>
      </c>
      <c r="B229" s="1" t="s">
        <v>39</v>
      </c>
      <c r="C229" s="8">
        <v>4</v>
      </c>
      <c r="D229" s="29">
        <f>SUMIFS('2013Figures'!$J:$J,'2013Figures'!$C:$C,$A229,'2013Figures'!$H:$H,$B229,'2013Figures'!$I:$I,$C229,'2013Figures'!$E:$E,$B$1)</f>
        <v>0</v>
      </c>
      <c r="E229" s="9">
        <f>SUMIFS('2013Figures'!$J:$J,'2013Figures'!$C:$C,$A229,'2013Figures'!$H:$H,$B229,'2013Figures'!$I:$I,$C229,'2013Figures'!$B:$B,"BrokerToCy",'2013Figures'!$G:$G,"E1",'2013Figures'!$E:$E,$B$1)</f>
        <v>0</v>
      </c>
      <c r="F229" s="9">
        <f>SUMIFS('2013Figures'!$J:$J,'2013Figures'!$C:$C,$A229,'2013Figures'!$H:$H,$B229,'2013Figures'!$I:$I,$C229,'2013Figures'!$B:$B,"BrokerToCy",'2013Figures'!$G:$G,"P1",'2013Figures'!$E:$E,$B$1)</f>
        <v>0</v>
      </c>
      <c r="G229" s="9">
        <f>SUMIFS('2013Figures'!$J:$J,'2013Figures'!$C:$C,$A229,'2013Figures'!$H:$H,$B229,'2013Figures'!$I:$I,$C229,'2013Figures'!$B:$B,"CyToBroker",'2013Figures'!$G:$G,"E1",'2013Figures'!$E:$E,$B$1)</f>
        <v>0</v>
      </c>
      <c r="H229" s="9">
        <f>SUMIFS('2013Figures'!$J:$J,'2013Figures'!$C:$C,$A229,'2013Figures'!$H:$H,$B229,'2013Figures'!$I:$I,$C229,'2013Figures'!$B:$B,"CyToBroker",'2013Figures'!$G:$G,"P1",'2013Figures'!$E:$E,$B$1)</f>
        <v>0</v>
      </c>
      <c r="I229" s="30"/>
      <c r="J229" s="31">
        <v>201301</v>
      </c>
      <c r="K229" s="30"/>
      <c r="L229" s="42">
        <f>SUMIFS('2012Figures'!$J:$J,'2012Figures'!$C:$C,$A229,'2012Figures'!$H:$H,$B229,'2012Figures'!$I:$I,$C229,'2012Figures'!$E:$E,$B$1)</f>
        <v>0</v>
      </c>
      <c r="M229" s="52">
        <f>SUMIFS('2012Figures'!$J:$J,'2012Figures'!$C:$C,$A229,'2012Figures'!$H:$H,$B229,'2012Figures'!$I:$I,$C229,'2012Figures'!$B:$B,"BrokerToCy",'2012Figures'!$G:$G,"E1",'2012Figures'!$E:$E,$B$1)</f>
        <v>0</v>
      </c>
      <c r="N229" s="52">
        <f>SUMIFS('2012Figures'!$J:$J,'2012Figures'!$C:$C,$A229,'2012Figures'!$H:$H,$B229,'2012Figures'!$I:$I,$C229,'2012Figures'!$B:$B,"BrokerToCy",'2012Figures'!$G:$G,"P1",'2012Figures'!$E:$E,$B$1)</f>
        <v>0</v>
      </c>
      <c r="O229" s="52">
        <f>SUMIFS('2012Figures'!$J:$J,'2012Figures'!$C:$C,$A229,'2012Figures'!$H:$H,$B229,'2012Figures'!$I:$I,$C229,'2012Figures'!$B:$B,"CyToBroker",'2012Figures'!$G:$G,"E1",'2012Figures'!$E:$E,$B$1)</f>
        <v>0</v>
      </c>
      <c r="P229" s="52">
        <f>SUMIFS('2012Figures'!$J:$J,'2012Figures'!$C:$C,$A229,'2012Figures'!$H:$H,$B229,'2012Figures'!$I:$I,$C229,'2012Figures'!$B:$B,"CyToBroker",'2012Figures'!$G:$G,"P1",'2012Figures'!$E:$E,$B$1)</f>
        <v>0</v>
      </c>
      <c r="Q229" s="30"/>
      <c r="R229" s="46" t="str">
        <f t="shared" si="49"/>
        <v/>
      </c>
      <c r="S229" s="46" t="str">
        <f t="shared" si="49"/>
        <v/>
      </c>
      <c r="T229" s="46" t="str">
        <f t="shared" si="49"/>
        <v/>
      </c>
      <c r="U229" s="46" t="str">
        <f t="shared" si="49"/>
        <v/>
      </c>
      <c r="V229" s="46" t="str">
        <f t="shared" si="49"/>
        <v/>
      </c>
    </row>
    <row r="230" spans="1:22" x14ac:dyDescent="0.2">
      <c r="A230" s="1">
        <v>123</v>
      </c>
      <c r="B230" s="1" t="s">
        <v>39</v>
      </c>
      <c r="C230" s="8">
        <v>3</v>
      </c>
      <c r="D230" s="29">
        <f>SUMIFS('2013Figures'!$J:$J,'2013Figures'!$C:$C,$A230,'2013Figures'!$H:$H,$B230,'2013Figures'!$I:$I,$C230,'2013Figures'!$E:$E,$B$1)</f>
        <v>0</v>
      </c>
      <c r="E230" s="9">
        <f>SUMIFS('2013Figures'!$J:$J,'2013Figures'!$C:$C,$A230,'2013Figures'!$H:$H,$B230,'2013Figures'!$I:$I,$C230,'2013Figures'!$B:$B,"BrokerToCy",'2013Figures'!$G:$G,"E1",'2013Figures'!$E:$E,$B$1)</f>
        <v>0</v>
      </c>
      <c r="F230" s="9">
        <f>SUMIFS('2013Figures'!$J:$J,'2013Figures'!$C:$C,$A230,'2013Figures'!$H:$H,$B230,'2013Figures'!$I:$I,$C230,'2013Figures'!$B:$B,"BrokerToCy",'2013Figures'!$G:$G,"P1",'2013Figures'!$E:$E,$B$1)</f>
        <v>0</v>
      </c>
      <c r="G230" s="9">
        <f>SUMIFS('2013Figures'!$J:$J,'2013Figures'!$C:$C,$A230,'2013Figures'!$H:$H,$B230,'2013Figures'!$I:$I,$C230,'2013Figures'!$B:$B,"CyToBroker",'2013Figures'!$G:$G,"E1",'2013Figures'!$E:$E,$B$1)</f>
        <v>0</v>
      </c>
      <c r="H230" s="9">
        <f>SUMIFS('2013Figures'!$J:$J,'2013Figures'!$C:$C,$A230,'2013Figures'!$H:$H,$B230,'2013Figures'!$I:$I,$C230,'2013Figures'!$B:$B,"CyToBroker",'2013Figures'!$G:$G,"P1",'2013Figures'!$E:$E,$B$1)</f>
        <v>0</v>
      </c>
      <c r="J230" s="8">
        <v>201201</v>
      </c>
      <c r="L230" s="42">
        <f>SUMIFS('2012Figures'!$J:$J,'2012Figures'!$C:$C,$A230,'2012Figures'!$H:$H,$B230,'2012Figures'!$I:$I,$C230,'2012Figures'!$E:$E,$B$1)</f>
        <v>0</v>
      </c>
      <c r="M230" s="52">
        <f>SUMIFS('2012Figures'!$J:$J,'2012Figures'!$C:$C,$A230,'2012Figures'!$H:$H,$B230,'2012Figures'!$I:$I,$C230,'2012Figures'!$B:$B,"BrokerToCy",'2012Figures'!$G:$G,"E1",'2012Figures'!$E:$E,$B$1)</f>
        <v>0</v>
      </c>
      <c r="N230" s="52">
        <f>SUMIFS('2012Figures'!$J:$J,'2012Figures'!$C:$C,$A230,'2012Figures'!$H:$H,$B230,'2012Figures'!$I:$I,$C230,'2012Figures'!$B:$B,"BrokerToCy",'2012Figures'!$G:$G,"P1",'2012Figures'!$E:$E,$B$1)</f>
        <v>0</v>
      </c>
      <c r="O230" s="52">
        <f>SUMIFS('2012Figures'!$J:$J,'2012Figures'!$C:$C,$A230,'2012Figures'!$H:$H,$B230,'2012Figures'!$I:$I,$C230,'2012Figures'!$B:$B,"CyToBroker",'2012Figures'!$G:$G,"E1",'2012Figures'!$E:$E,$B$1)</f>
        <v>0</v>
      </c>
      <c r="P230" s="52">
        <f>SUMIFS('2012Figures'!$J:$J,'2012Figures'!$C:$C,$A230,'2012Figures'!$H:$H,$B230,'2012Figures'!$I:$I,$C230,'2012Figures'!$B:$B,"CyToBroker",'2012Figures'!$G:$G,"P1",'2012Figures'!$E:$E,$B$1)</f>
        <v>0</v>
      </c>
      <c r="R230" s="46" t="str">
        <f t="shared" si="49"/>
        <v/>
      </c>
      <c r="S230" s="46" t="str">
        <f t="shared" si="49"/>
        <v/>
      </c>
      <c r="T230" s="46" t="str">
        <f t="shared" si="49"/>
        <v/>
      </c>
      <c r="U230" s="46" t="str">
        <f t="shared" si="49"/>
        <v/>
      </c>
      <c r="V230" s="46" t="str">
        <f t="shared" si="49"/>
        <v/>
      </c>
    </row>
    <row r="231" spans="1:22" x14ac:dyDescent="0.2">
      <c r="A231" s="1">
        <v>123</v>
      </c>
      <c r="B231" s="1" t="s">
        <v>39</v>
      </c>
      <c r="C231" s="8">
        <v>2</v>
      </c>
      <c r="D231" s="29">
        <f>SUMIFS('2013Figures'!$J:$J,'2013Figures'!$C:$C,$A231,'2013Figures'!$H:$H,$B231,'2013Figures'!$I:$I,$C231,'2013Figures'!$E:$E,$B$1)</f>
        <v>0</v>
      </c>
      <c r="E231" s="9">
        <f>SUMIFS('2013Figures'!$J:$J,'2013Figures'!$C:$C,$A231,'2013Figures'!$H:$H,$B231,'2013Figures'!$I:$I,$C231,'2013Figures'!$B:$B,"BrokerToCy",'2013Figures'!$G:$G,"E1",'2013Figures'!$E:$E,$B$1)</f>
        <v>0</v>
      </c>
      <c r="F231" s="9">
        <f>SUMIFS('2013Figures'!$J:$J,'2013Figures'!$C:$C,$A231,'2013Figures'!$H:$H,$B231,'2013Figures'!$I:$I,$C231,'2013Figures'!$B:$B,"BrokerToCy",'2013Figures'!$G:$G,"P1",'2013Figures'!$E:$E,$B$1)</f>
        <v>0</v>
      </c>
      <c r="G231" s="9">
        <f>SUMIFS('2013Figures'!$J:$J,'2013Figures'!$C:$C,$A231,'2013Figures'!$H:$H,$B231,'2013Figures'!$I:$I,$C231,'2013Figures'!$B:$B,"CyToBroker",'2013Figures'!$G:$G,"E1",'2013Figures'!$E:$E,$B$1)</f>
        <v>0</v>
      </c>
      <c r="H231" s="9">
        <f>SUMIFS('2013Figures'!$J:$J,'2013Figures'!$C:$C,$A231,'2013Figures'!$H:$H,$B231,'2013Figures'!$I:$I,$C231,'2013Figures'!$B:$B,"CyToBroker",'2013Figures'!$G:$G,"P1",'2013Figures'!$E:$E,$B$1)</f>
        <v>0</v>
      </c>
      <c r="J231" s="8">
        <v>201101</v>
      </c>
      <c r="L231" s="42">
        <f>SUMIFS('2012Figures'!$J:$J,'2012Figures'!$C:$C,$A231,'2012Figures'!$H:$H,$B231,'2012Figures'!$I:$I,$C231,'2012Figures'!$E:$E,$B$1)</f>
        <v>0</v>
      </c>
      <c r="M231" s="52">
        <f>SUMIFS('2012Figures'!$J:$J,'2012Figures'!$C:$C,$A231,'2012Figures'!$H:$H,$B231,'2012Figures'!$I:$I,$C231,'2012Figures'!$B:$B,"BrokerToCy",'2012Figures'!$G:$G,"E1",'2012Figures'!$E:$E,$B$1)</f>
        <v>0</v>
      </c>
      <c r="N231" s="52">
        <f>SUMIFS('2012Figures'!$J:$J,'2012Figures'!$C:$C,$A231,'2012Figures'!$H:$H,$B231,'2012Figures'!$I:$I,$C231,'2012Figures'!$B:$B,"BrokerToCy",'2012Figures'!$G:$G,"P1",'2012Figures'!$E:$E,$B$1)</f>
        <v>0</v>
      </c>
      <c r="O231" s="52">
        <f>SUMIFS('2012Figures'!$J:$J,'2012Figures'!$C:$C,$A231,'2012Figures'!$H:$H,$B231,'2012Figures'!$I:$I,$C231,'2012Figures'!$B:$B,"CyToBroker",'2012Figures'!$G:$G,"E1",'2012Figures'!$E:$E,$B$1)</f>
        <v>0</v>
      </c>
      <c r="P231" s="52">
        <f>SUMIFS('2012Figures'!$J:$J,'2012Figures'!$C:$C,$A231,'2012Figures'!$H:$H,$B231,'2012Figures'!$I:$I,$C231,'2012Figures'!$B:$B,"CyToBroker",'2012Figures'!$G:$G,"P1",'2012Figures'!$E:$E,$B$1)</f>
        <v>0</v>
      </c>
      <c r="R231" s="46" t="str">
        <f t="shared" si="49"/>
        <v/>
      </c>
      <c r="S231" s="46" t="str">
        <f t="shared" si="49"/>
        <v/>
      </c>
      <c r="T231" s="46" t="str">
        <f t="shared" si="49"/>
        <v/>
      </c>
      <c r="U231" s="46" t="str">
        <f t="shared" si="49"/>
        <v/>
      </c>
      <c r="V231" s="46" t="str">
        <f t="shared" si="49"/>
        <v/>
      </c>
    </row>
    <row r="232" spans="1:22" x14ac:dyDescent="0.2">
      <c r="A232" s="1">
        <v>123</v>
      </c>
      <c r="B232" s="1" t="s">
        <v>39</v>
      </c>
      <c r="C232" s="8">
        <v>1</v>
      </c>
      <c r="D232" s="29">
        <f>SUMIFS('2013Figures'!$J:$J,'2013Figures'!$C:$C,$A232,'2013Figures'!$H:$H,$B232,'2013Figures'!$I:$I,$C232,'2013Figures'!$E:$E,$B$1)</f>
        <v>0</v>
      </c>
      <c r="E232" s="9">
        <f>SUMIFS('2013Figures'!$J:$J,'2013Figures'!$C:$C,$A232,'2013Figures'!$H:$H,$B232,'2013Figures'!$I:$I,$C232,'2013Figures'!$B:$B,"BrokerToCy",'2013Figures'!$G:$G,"E1",'2013Figures'!$E:$E,$B$1)</f>
        <v>0</v>
      </c>
      <c r="F232" s="9">
        <f>SUMIFS('2013Figures'!$J:$J,'2013Figures'!$C:$C,$A232,'2013Figures'!$H:$H,$B232,'2013Figures'!$I:$I,$C232,'2013Figures'!$B:$B,"BrokerToCy",'2013Figures'!$G:$G,"P1",'2013Figures'!$E:$E,$B$1)</f>
        <v>0</v>
      </c>
      <c r="G232" s="9">
        <f>SUMIFS('2013Figures'!$J:$J,'2013Figures'!$C:$C,$A232,'2013Figures'!$H:$H,$B232,'2013Figures'!$I:$I,$C232,'2013Figures'!$B:$B,"CyToBroker",'2013Figures'!$G:$G,"E1",'2013Figures'!$E:$E,$B$1)</f>
        <v>0</v>
      </c>
      <c r="H232" s="9">
        <f>SUMIFS('2013Figures'!$J:$J,'2013Figures'!$C:$C,$A232,'2013Figures'!$H:$H,$B232,'2013Figures'!$I:$I,$C232,'2013Figures'!$B:$B,"CyToBroker",'2013Figures'!$G:$G,"P1",'2013Figures'!$E:$E,$B$1)</f>
        <v>0</v>
      </c>
      <c r="J232" s="8">
        <v>201001</v>
      </c>
      <c r="L232" s="42">
        <f>SUMIFS('2012Figures'!$J:$J,'2012Figures'!$C:$C,$A232,'2012Figures'!$H:$H,$B232,'2012Figures'!$I:$I,$C232,'2012Figures'!$E:$E,$B$1)</f>
        <v>0</v>
      </c>
      <c r="M232" s="52">
        <f>SUMIFS('2012Figures'!$J:$J,'2012Figures'!$C:$C,$A232,'2012Figures'!$H:$H,$B232,'2012Figures'!$I:$I,$C232,'2012Figures'!$B:$B,"BrokerToCy",'2012Figures'!$G:$G,"E1",'2012Figures'!$E:$E,$B$1)</f>
        <v>0</v>
      </c>
      <c r="N232" s="52">
        <f>SUMIFS('2012Figures'!$J:$J,'2012Figures'!$C:$C,$A232,'2012Figures'!$H:$H,$B232,'2012Figures'!$I:$I,$C232,'2012Figures'!$B:$B,"BrokerToCy",'2012Figures'!$G:$G,"P1",'2012Figures'!$E:$E,$B$1)</f>
        <v>0</v>
      </c>
      <c r="O232" s="52">
        <f>SUMIFS('2012Figures'!$J:$J,'2012Figures'!$C:$C,$A232,'2012Figures'!$H:$H,$B232,'2012Figures'!$I:$I,$C232,'2012Figures'!$B:$B,"CyToBroker",'2012Figures'!$G:$G,"E1",'2012Figures'!$E:$E,$B$1)</f>
        <v>0</v>
      </c>
      <c r="P232" s="52">
        <f>SUMIFS('2012Figures'!$J:$J,'2012Figures'!$C:$C,$A232,'2012Figures'!$H:$H,$B232,'2012Figures'!$I:$I,$C232,'2012Figures'!$B:$B,"CyToBroker",'2012Figures'!$G:$G,"P1",'2012Figures'!$E:$E,$B$1)</f>
        <v>0</v>
      </c>
      <c r="R232" s="46" t="str">
        <f t="shared" si="49"/>
        <v/>
      </c>
      <c r="S232" s="46" t="str">
        <f t="shared" si="49"/>
        <v/>
      </c>
      <c r="T232" s="46" t="str">
        <f t="shared" si="49"/>
        <v/>
      </c>
      <c r="U232" s="46" t="str">
        <f t="shared" si="49"/>
        <v/>
      </c>
      <c r="V232" s="46" t="str">
        <f t="shared" si="49"/>
        <v/>
      </c>
    </row>
    <row r="233" spans="1:22" x14ac:dyDescent="0.2">
      <c r="A233" s="1">
        <v>123</v>
      </c>
      <c r="B233" s="1" t="s">
        <v>39</v>
      </c>
      <c r="D233" s="29">
        <f>SUMIFS('2013Figures'!$J:$J,'2013Figures'!$C:$C,$A233,'2013Figures'!$I:$I,"",'2013Figures'!$E:$E,$B$1)</f>
        <v>0</v>
      </c>
      <c r="E233" s="9">
        <f>SUMIFS('2013Figures'!$J:$J,'2013Figures'!$C:$C,$A233,'2013Figures'!$I:$I,"",'2013Figures'!$B:$B,"BrokerToCy",'2013Figures'!$G:$G,"E1",'2013Figures'!$E:$E,$B$1)</f>
        <v>0</v>
      </c>
      <c r="F233" s="9">
        <f>SUMIFS('2013Figures'!$J:$J,'2013Figures'!$C:$C,$A233,'2013Figures'!$I:$I,"",'2013Figures'!$B:$B,"BrokerToCy",'2013Figures'!$G:$G,"P1",'2013Figures'!$E:$E,$B$1)</f>
        <v>0</v>
      </c>
      <c r="G233" s="9">
        <f>SUMIFS('2013Figures'!$J:$J,'2013Figures'!$C:$C,$A233,'2013Figures'!$I:$I,"",'2013Figures'!$B:$B,"CyToBroker",'2013Figures'!$G:$G,"E1",'2013Figures'!$E:$E,$B$1)</f>
        <v>0</v>
      </c>
      <c r="H233" s="9">
        <f>SUMIFS('2013Figures'!$J:$J,'2013Figures'!$C:$C,$A233,'2013Figures'!$I:$I,"",'2013Figures'!$B:$B,"CyToBroker",'2013Figures'!$G:$G,"P1",'2013Figures'!$E:$E,$B$1)</f>
        <v>0</v>
      </c>
      <c r="J233" s="8" t="s">
        <v>131</v>
      </c>
      <c r="L233" s="42">
        <f>SUMIFS('2012Figures'!$J:$J,'2012Figures'!$C:$C,$A233,'2012Figures'!$I:$I,"",'2012Figures'!$E:$E,$B$1)</f>
        <v>0</v>
      </c>
      <c r="M233" s="52">
        <f>SUMIFS('2012Figures'!$J:$J,'2012Figures'!$C:$C,$A233,'2012Figures'!$I:$I,"",'2012Figures'!$B:$B,"BrokerToCy",'2012Figures'!$G:$G,"E1",'2012Figures'!$E:$E,$B$1)</f>
        <v>0</v>
      </c>
      <c r="N233" s="52">
        <f>SUMIFS('2012Figures'!$J:$J,'2012Figures'!$C:$C,$A233,'2012Figures'!$I:$I,"",'2012Figures'!$B:$B,"BrokerToCy",'2012Figures'!$G:$G,"P1",'2012Figures'!$E:$E,$B$1)</f>
        <v>0</v>
      </c>
      <c r="O233" s="52">
        <f>SUMIFS('2012Figures'!$J:$J,'2012Figures'!$C:$C,$A233,'2012Figures'!$I:$I,"",'2012Figures'!$B:$B,"CyToBroker",'2012Figures'!$G:$G,"E1",'2012Figures'!$E:$E,$B$1)</f>
        <v>0</v>
      </c>
      <c r="P233" s="52">
        <f>SUMIFS('2012Figures'!$J:$J,'2012Figures'!$C:$C,$A233,'2012Figures'!$I:$I,"",'2012Figures'!$B:$B,"CyToBroker",'2012Figures'!$G:$G,"P1",'2012Figures'!$E:$E,$B$1)</f>
        <v>0</v>
      </c>
      <c r="R233" s="46" t="str">
        <f t="shared" si="49"/>
        <v/>
      </c>
      <c r="S233" s="46" t="str">
        <f t="shared" si="49"/>
        <v/>
      </c>
      <c r="T233" s="46" t="str">
        <f t="shared" si="49"/>
        <v/>
      </c>
      <c r="U233" s="46" t="str">
        <f t="shared" si="49"/>
        <v/>
      </c>
      <c r="V233" s="46" t="str">
        <f t="shared" si="49"/>
        <v/>
      </c>
    </row>
    <row r="234" spans="1:22" x14ac:dyDescent="0.2">
      <c r="A234" s="21"/>
      <c r="B234" s="21" t="s">
        <v>92</v>
      </c>
      <c r="C234" s="22"/>
      <c r="D234" s="23">
        <f>SUM(E234:H234)</f>
        <v>0</v>
      </c>
      <c r="E234" s="23">
        <f>SUM(E227:E233)</f>
        <v>0</v>
      </c>
      <c r="F234" s="23">
        <f>SUM(F227:F233)</f>
        <v>0</v>
      </c>
      <c r="G234" s="23">
        <f>SUM(G227:G233)</f>
        <v>0</v>
      </c>
      <c r="H234" s="23">
        <f>SUM(H227:H233)</f>
        <v>0</v>
      </c>
      <c r="I234" s="21"/>
      <c r="J234" s="22"/>
      <c r="K234" s="21"/>
      <c r="L234" s="43">
        <f>SUM(M234:P234)</f>
        <v>0</v>
      </c>
      <c r="M234" s="43">
        <f>SUM(M227:M233)</f>
        <v>0</v>
      </c>
      <c r="N234" s="43">
        <f>SUM(N227:N233)</f>
        <v>0</v>
      </c>
      <c r="O234" s="43">
        <f>SUM(O227:O233)</f>
        <v>0</v>
      </c>
      <c r="P234" s="43">
        <f>SUM(P227:P233)</f>
        <v>0</v>
      </c>
      <c r="Q234" s="21"/>
      <c r="R234" s="21"/>
      <c r="S234" s="21"/>
      <c r="T234" s="21"/>
      <c r="U234" s="21"/>
      <c r="V234" s="21"/>
    </row>
    <row r="235" spans="1:22" x14ac:dyDescent="0.2">
      <c r="A235" s="28">
        <v>124</v>
      </c>
      <c r="B235" s="28" t="s">
        <v>112</v>
      </c>
      <c r="C235" s="17" t="s">
        <v>88</v>
      </c>
      <c r="D235" s="18">
        <f>SUMIFS('2013Figures'!$J:$J,'2013Figures'!$C:$C,$A235,'2013Figures'!$E:$E,$B$1)</f>
        <v>79</v>
      </c>
      <c r="E235" s="18">
        <f>SUMIFS('2013Figures'!$J:$J,'2013Figures'!$C:$C,$A235,'2013Figures'!$B:$B,"BrokerToCy",'2013Figures'!$G:$G,"E1",'2013Figures'!$E:$E,$B$1)</f>
        <v>0</v>
      </c>
      <c r="F235" s="18">
        <f>SUMIFS('2013Figures'!$J:$J,'2013Figures'!$C:$C,$A235,'2013Figures'!$B:$B,"BrokerToCy",'2013Figures'!$G:$G,"P1",'2013Figures'!$E:$E,$B$1)</f>
        <v>0</v>
      </c>
      <c r="G235" s="18">
        <f>SUMIFS('2013Figures'!$J:$J,'2013Figures'!$C:$C,$A235,'2013Figures'!$B:$B,"CyToBroker",'2013Figures'!$G:$G,"E1",'2013Figures'!$E:$E,$B$1)</f>
        <v>79</v>
      </c>
      <c r="H235" s="18">
        <f>SUMIFS('2013Figures'!$J:$J,'2013Figures'!$C:$C,$A235,'2013Figures'!$B:$B,"CyToBroker",'2013Figures'!$G:$G,"P1",'2013Figures'!$E:$E,$B$1)</f>
        <v>0</v>
      </c>
      <c r="I235" s="28"/>
      <c r="J235" s="17"/>
      <c r="K235" s="28"/>
      <c r="L235" s="50">
        <f>SUMIFS('2012Figures'!$J:$J,'2012Figures'!$C:$C,$A235,'2012Figures'!$E:$E,$B$1)</f>
        <v>0</v>
      </c>
      <c r="M235" s="50">
        <f>SUMIFS('2012Figures'!$J:$J,'2012Figures'!$C:$C,$A235,'2012Figures'!$B:$B,"BrokerToCy",'2012Figures'!$G:$G,"E1",'2012Figures'!$E:$E,$B$1)</f>
        <v>0</v>
      </c>
      <c r="N235" s="50">
        <f>SUMIFS('2012Figures'!$J:$J,'2012Figures'!$C:$C,$A235,'2012Figures'!$B:$B,"BrokerToCy",'2012Figures'!$G:$G,"P1",'2012Figures'!$E:$E,$B$1)</f>
        <v>0</v>
      </c>
      <c r="O235" s="50">
        <f>SUMIFS('2012Figures'!$J:$J,'2012Figures'!$C:$C,$A235,'2012Figures'!$B:$B,"CyToBroker",'2012Figures'!$G:$G,"E1",'2012Figures'!$E:$E,$B$1)</f>
        <v>0</v>
      </c>
      <c r="P235" s="50">
        <f>SUMIFS('2012Figures'!$J:$J,'2012Figures'!$C:$C,$A235,'2012Figures'!$B:$B,"CyToBroker",'2012Figures'!$G:$G,"P1",'2012Figures'!$E:$E,$B$1)</f>
        <v>0</v>
      </c>
      <c r="Q235" s="28"/>
      <c r="R235" s="46" t="str">
        <f t="shared" si="49"/>
        <v/>
      </c>
      <c r="S235" s="46" t="str">
        <f t="shared" si="49"/>
        <v/>
      </c>
      <c r="T235" s="46" t="str">
        <f t="shared" si="49"/>
        <v/>
      </c>
      <c r="U235" s="46" t="str">
        <f t="shared" si="49"/>
        <v/>
      </c>
      <c r="V235" s="46" t="str">
        <f t="shared" si="49"/>
        <v/>
      </c>
    </row>
    <row r="236" spans="1:22" x14ac:dyDescent="0.2">
      <c r="A236" s="1">
        <v>124</v>
      </c>
      <c r="B236" s="1" t="s">
        <v>112</v>
      </c>
      <c r="C236" s="8">
        <v>5</v>
      </c>
      <c r="D236" s="29">
        <f>SUMIFS('2013Figures'!$J:$J,'2013Figures'!$C:$C,$A236,'2013Figures'!$H:$H,$B236,'2013Figures'!$I:$I,$C236,'2013Figures'!$E:$E,$B$1)</f>
        <v>0</v>
      </c>
      <c r="E236" s="9">
        <f>SUMIFS('2013Figures'!$J:$J,'2013Figures'!$C:$C,$A236,'2013Figures'!$H:$H,$B236,'2013Figures'!$I:$I,$C236,'2013Figures'!$B:$B,"BrokerToCy",'2013Figures'!$G:$G,"E1",'2013Figures'!$E:$E,$B$1)</f>
        <v>0</v>
      </c>
      <c r="F236" s="9">
        <f>SUMIFS('2013Figures'!$J:$J,'2013Figures'!$C:$C,$A236,'2013Figures'!$H:$H,$B236,'2013Figures'!$I:$I,$C236,'2013Figures'!$B:$B,"BrokerToCy",'2013Figures'!$G:$G,"P1",'2013Figures'!$E:$E,$B$1)</f>
        <v>0</v>
      </c>
      <c r="G236" s="9">
        <f>SUMIFS('2013Figures'!$J:$J,'2013Figures'!$C:$C,$A236,'2013Figures'!$H:$H,$B236,'2013Figures'!$I:$I,$C236,'2013Figures'!$B:$B,"CyToBroker",'2013Figures'!$G:$G,"E1",'2013Figures'!$E:$E,$B$1)</f>
        <v>0</v>
      </c>
      <c r="H236" s="9">
        <f>SUMIFS('2013Figures'!$J:$J,'2013Figures'!$C:$C,$A236,'2013Figures'!$H:$H,$B236,'2013Figures'!$I:$I,$C236,'2013Figures'!$B:$B,"CyToBroker",'2013Figures'!$G:$G,"P1",'2013Figures'!$E:$E,$B$1)</f>
        <v>0</v>
      </c>
      <c r="J236" s="8">
        <v>201401</v>
      </c>
      <c r="L236" s="42">
        <f>SUMIFS('2012Figures'!$J:$J,'2012Figures'!$C:$C,$A236,'2012Figures'!$H:$H,$B236,'2012Figures'!$I:$I,$C236,'2012Figures'!$E:$E,$B$1)</f>
        <v>0</v>
      </c>
      <c r="M236" s="52">
        <f>SUMIFS('2012Figures'!$J:$J,'2012Figures'!$C:$C,$A236,'2012Figures'!$H:$H,$B236,'2012Figures'!$I:$I,$C236,'2012Figures'!$B:$B,"BrokerToCy",'2012Figures'!$G:$G,"E1",'2012Figures'!$E:$E,$B$1)</f>
        <v>0</v>
      </c>
      <c r="N236" s="52">
        <f>SUMIFS('2012Figures'!$J:$J,'2012Figures'!$C:$C,$A236,'2012Figures'!$H:$H,$B236,'2012Figures'!$I:$I,$C236,'2012Figures'!$B:$B,"BrokerToCy",'2012Figures'!$G:$G,"P1",'2012Figures'!$E:$E,$B$1)</f>
        <v>0</v>
      </c>
      <c r="O236" s="52">
        <f>SUMIFS('2012Figures'!$J:$J,'2012Figures'!$C:$C,$A236,'2012Figures'!$H:$H,$B236,'2012Figures'!$I:$I,$C236,'2012Figures'!$B:$B,"CyToBroker",'2012Figures'!$G:$G,"E1",'2012Figures'!$E:$E,$B$1)</f>
        <v>0</v>
      </c>
      <c r="P236" s="52">
        <f>SUMIFS('2012Figures'!$J:$J,'2012Figures'!$C:$C,$A236,'2012Figures'!$H:$H,$B236,'2012Figures'!$I:$I,$C236,'2012Figures'!$B:$B,"CyToBroker",'2012Figures'!$G:$G,"P1",'2012Figures'!$E:$E,$B$1)</f>
        <v>0</v>
      </c>
      <c r="R236" s="46" t="str">
        <f t="shared" si="49"/>
        <v/>
      </c>
      <c r="S236" s="46" t="str">
        <f t="shared" si="49"/>
        <v/>
      </c>
      <c r="T236" s="46" t="str">
        <f t="shared" si="49"/>
        <v/>
      </c>
      <c r="U236" s="46" t="str">
        <f t="shared" si="49"/>
        <v/>
      </c>
      <c r="V236" s="46" t="str">
        <f t="shared" si="49"/>
        <v/>
      </c>
    </row>
    <row r="237" spans="1:22" x14ac:dyDescent="0.2">
      <c r="A237" s="1">
        <v>124</v>
      </c>
      <c r="B237" s="1" t="s">
        <v>112</v>
      </c>
      <c r="C237" s="8">
        <v>4</v>
      </c>
      <c r="D237" s="29">
        <f>SUMIFS('2013Figures'!$J:$J,'2013Figures'!$C:$C,$A237,'2013Figures'!$H:$H,$B237,'2013Figures'!$I:$I,$C237,'2013Figures'!$E:$E,$B$1)</f>
        <v>0</v>
      </c>
      <c r="E237" s="9">
        <f>SUMIFS('2013Figures'!$J:$J,'2013Figures'!$C:$C,$A237,'2013Figures'!$H:$H,$B237,'2013Figures'!$I:$I,$C237,'2013Figures'!$B:$B,"BrokerToCy",'2013Figures'!$G:$G,"E1",'2013Figures'!$E:$E,$B$1)</f>
        <v>0</v>
      </c>
      <c r="F237" s="9">
        <f>SUMIFS('2013Figures'!$J:$J,'2013Figures'!$C:$C,$A237,'2013Figures'!$H:$H,$B237,'2013Figures'!$I:$I,$C237,'2013Figures'!$B:$B,"BrokerToCy",'2013Figures'!$G:$G,"P1",'2013Figures'!$E:$E,$B$1)</f>
        <v>0</v>
      </c>
      <c r="G237" s="9">
        <f>SUMIFS('2013Figures'!$J:$J,'2013Figures'!$C:$C,$A237,'2013Figures'!$H:$H,$B237,'2013Figures'!$I:$I,$C237,'2013Figures'!$B:$B,"CyToBroker",'2013Figures'!$G:$G,"E1",'2013Figures'!$E:$E,$B$1)</f>
        <v>0</v>
      </c>
      <c r="H237" s="9">
        <f>SUMIFS('2013Figures'!$J:$J,'2013Figures'!$C:$C,$A237,'2013Figures'!$H:$H,$B237,'2013Figures'!$I:$I,$C237,'2013Figures'!$B:$B,"CyToBroker",'2013Figures'!$G:$G,"P1",'2013Figures'!$E:$E,$B$1)</f>
        <v>0</v>
      </c>
      <c r="I237" s="30"/>
      <c r="J237" s="31">
        <v>201301</v>
      </c>
      <c r="K237" s="30"/>
      <c r="L237" s="42">
        <f>SUMIFS('2012Figures'!$J:$J,'2012Figures'!$C:$C,$A237,'2012Figures'!$H:$H,$B237,'2012Figures'!$I:$I,$C237,'2012Figures'!$E:$E,$B$1)</f>
        <v>0</v>
      </c>
      <c r="M237" s="52">
        <f>SUMIFS('2012Figures'!$J:$J,'2012Figures'!$C:$C,$A237,'2012Figures'!$H:$H,$B237,'2012Figures'!$I:$I,$C237,'2012Figures'!$B:$B,"BrokerToCy",'2012Figures'!$G:$G,"E1",'2012Figures'!$E:$E,$B$1)</f>
        <v>0</v>
      </c>
      <c r="N237" s="52">
        <f>SUMIFS('2012Figures'!$J:$J,'2012Figures'!$C:$C,$A237,'2012Figures'!$H:$H,$B237,'2012Figures'!$I:$I,$C237,'2012Figures'!$B:$B,"BrokerToCy",'2012Figures'!$G:$G,"P1",'2012Figures'!$E:$E,$B$1)</f>
        <v>0</v>
      </c>
      <c r="O237" s="52">
        <f>SUMIFS('2012Figures'!$J:$J,'2012Figures'!$C:$C,$A237,'2012Figures'!$H:$H,$B237,'2012Figures'!$I:$I,$C237,'2012Figures'!$B:$B,"CyToBroker",'2012Figures'!$G:$G,"E1",'2012Figures'!$E:$E,$B$1)</f>
        <v>0</v>
      </c>
      <c r="P237" s="52">
        <f>SUMIFS('2012Figures'!$J:$J,'2012Figures'!$C:$C,$A237,'2012Figures'!$H:$H,$B237,'2012Figures'!$I:$I,$C237,'2012Figures'!$B:$B,"CyToBroker",'2012Figures'!$G:$G,"P1",'2012Figures'!$E:$E,$B$1)</f>
        <v>0</v>
      </c>
      <c r="Q237" s="30"/>
      <c r="R237" s="46" t="str">
        <f t="shared" si="49"/>
        <v/>
      </c>
      <c r="S237" s="46" t="str">
        <f t="shared" si="49"/>
        <v/>
      </c>
      <c r="T237" s="46" t="str">
        <f t="shared" si="49"/>
        <v/>
      </c>
      <c r="U237" s="46" t="str">
        <f t="shared" si="49"/>
        <v/>
      </c>
      <c r="V237" s="46" t="str">
        <f t="shared" si="49"/>
        <v/>
      </c>
    </row>
    <row r="238" spans="1:22" x14ac:dyDescent="0.2">
      <c r="A238" s="1">
        <v>124</v>
      </c>
      <c r="B238" s="1" t="s">
        <v>112</v>
      </c>
      <c r="C238" s="8">
        <v>3</v>
      </c>
      <c r="D238" s="29">
        <f>SUMIFS('2013Figures'!$J:$J,'2013Figures'!$C:$C,$A238,'2013Figures'!$H:$H,$B238,'2013Figures'!$I:$I,$C238,'2013Figures'!$E:$E,$B$1)</f>
        <v>0</v>
      </c>
      <c r="E238" s="9">
        <f>SUMIFS('2013Figures'!$J:$J,'2013Figures'!$C:$C,$A238,'2013Figures'!$H:$H,$B238,'2013Figures'!$I:$I,$C238,'2013Figures'!$B:$B,"BrokerToCy",'2013Figures'!$G:$G,"E1",'2013Figures'!$E:$E,$B$1)</f>
        <v>0</v>
      </c>
      <c r="F238" s="9">
        <f>SUMIFS('2013Figures'!$J:$J,'2013Figures'!$C:$C,$A238,'2013Figures'!$H:$H,$B238,'2013Figures'!$I:$I,$C238,'2013Figures'!$B:$B,"BrokerToCy",'2013Figures'!$G:$G,"P1",'2013Figures'!$E:$E,$B$1)</f>
        <v>0</v>
      </c>
      <c r="G238" s="9">
        <f>SUMIFS('2013Figures'!$J:$J,'2013Figures'!$C:$C,$A238,'2013Figures'!$H:$H,$B238,'2013Figures'!$I:$I,$C238,'2013Figures'!$B:$B,"CyToBroker",'2013Figures'!$G:$G,"E1",'2013Figures'!$E:$E,$B$1)</f>
        <v>0</v>
      </c>
      <c r="H238" s="9">
        <f>SUMIFS('2013Figures'!$J:$J,'2013Figures'!$C:$C,$A238,'2013Figures'!$H:$H,$B238,'2013Figures'!$I:$I,$C238,'2013Figures'!$B:$B,"CyToBroker",'2013Figures'!$G:$G,"P1",'2013Figures'!$E:$E,$B$1)</f>
        <v>0</v>
      </c>
      <c r="J238" s="8">
        <v>201201</v>
      </c>
      <c r="L238" s="42">
        <f>SUMIFS('2012Figures'!$J:$J,'2012Figures'!$C:$C,$A238,'2012Figures'!$H:$H,$B238,'2012Figures'!$I:$I,$C238,'2012Figures'!$E:$E,$B$1)</f>
        <v>0</v>
      </c>
      <c r="M238" s="52">
        <f>SUMIFS('2012Figures'!$J:$J,'2012Figures'!$C:$C,$A238,'2012Figures'!$H:$H,$B238,'2012Figures'!$I:$I,$C238,'2012Figures'!$B:$B,"BrokerToCy",'2012Figures'!$G:$G,"E1",'2012Figures'!$E:$E,$B$1)</f>
        <v>0</v>
      </c>
      <c r="N238" s="52">
        <f>SUMIFS('2012Figures'!$J:$J,'2012Figures'!$C:$C,$A238,'2012Figures'!$H:$H,$B238,'2012Figures'!$I:$I,$C238,'2012Figures'!$B:$B,"BrokerToCy",'2012Figures'!$G:$G,"P1",'2012Figures'!$E:$E,$B$1)</f>
        <v>0</v>
      </c>
      <c r="O238" s="52">
        <f>SUMIFS('2012Figures'!$J:$J,'2012Figures'!$C:$C,$A238,'2012Figures'!$H:$H,$B238,'2012Figures'!$I:$I,$C238,'2012Figures'!$B:$B,"CyToBroker",'2012Figures'!$G:$G,"E1",'2012Figures'!$E:$E,$B$1)</f>
        <v>0</v>
      </c>
      <c r="P238" s="52">
        <f>SUMIFS('2012Figures'!$J:$J,'2012Figures'!$C:$C,$A238,'2012Figures'!$H:$H,$B238,'2012Figures'!$I:$I,$C238,'2012Figures'!$B:$B,"CyToBroker",'2012Figures'!$G:$G,"P1",'2012Figures'!$E:$E,$B$1)</f>
        <v>0</v>
      </c>
      <c r="R238" s="46" t="str">
        <f t="shared" si="49"/>
        <v/>
      </c>
      <c r="S238" s="46" t="str">
        <f t="shared" si="49"/>
        <v/>
      </c>
      <c r="T238" s="46" t="str">
        <f t="shared" si="49"/>
        <v/>
      </c>
      <c r="U238" s="46" t="str">
        <f t="shared" si="49"/>
        <v/>
      </c>
      <c r="V238" s="46" t="str">
        <f t="shared" si="49"/>
        <v/>
      </c>
    </row>
    <row r="239" spans="1:22" x14ac:dyDescent="0.2">
      <c r="A239" s="1">
        <v>124</v>
      </c>
      <c r="B239" s="1" t="s">
        <v>112</v>
      </c>
      <c r="C239" s="8">
        <v>2</v>
      </c>
      <c r="D239" s="29">
        <f>SUMIFS('2013Figures'!$J:$J,'2013Figures'!$C:$C,$A239,'2013Figures'!$H:$H,$B239,'2013Figures'!$I:$I,$C239,'2013Figures'!$E:$E,$B$1)</f>
        <v>0</v>
      </c>
      <c r="E239" s="9">
        <f>SUMIFS('2013Figures'!$J:$J,'2013Figures'!$C:$C,$A239,'2013Figures'!$H:$H,$B239,'2013Figures'!$I:$I,$C239,'2013Figures'!$B:$B,"BrokerToCy",'2013Figures'!$G:$G,"E1",'2013Figures'!$E:$E,$B$1)</f>
        <v>0</v>
      </c>
      <c r="F239" s="9">
        <f>SUMIFS('2013Figures'!$J:$J,'2013Figures'!$C:$C,$A239,'2013Figures'!$H:$H,$B239,'2013Figures'!$I:$I,$C239,'2013Figures'!$B:$B,"BrokerToCy",'2013Figures'!$G:$G,"P1",'2013Figures'!$E:$E,$B$1)</f>
        <v>0</v>
      </c>
      <c r="G239" s="9">
        <f>SUMIFS('2013Figures'!$J:$J,'2013Figures'!$C:$C,$A239,'2013Figures'!$H:$H,$B239,'2013Figures'!$I:$I,$C239,'2013Figures'!$B:$B,"CyToBroker",'2013Figures'!$G:$G,"E1",'2013Figures'!$E:$E,$B$1)</f>
        <v>0</v>
      </c>
      <c r="H239" s="9">
        <f>SUMIFS('2013Figures'!$J:$J,'2013Figures'!$C:$C,$A239,'2013Figures'!$H:$H,$B239,'2013Figures'!$I:$I,$C239,'2013Figures'!$B:$B,"CyToBroker",'2013Figures'!$G:$G,"P1",'2013Figures'!$E:$E,$B$1)</f>
        <v>0</v>
      </c>
      <c r="J239" s="8">
        <v>201101</v>
      </c>
      <c r="L239" s="42">
        <f>SUMIFS('2012Figures'!$J:$J,'2012Figures'!$C:$C,$A239,'2012Figures'!$H:$H,$B239,'2012Figures'!$I:$I,$C239,'2012Figures'!$E:$E,$B$1)</f>
        <v>0</v>
      </c>
      <c r="M239" s="52">
        <f>SUMIFS('2012Figures'!$J:$J,'2012Figures'!$C:$C,$A239,'2012Figures'!$H:$H,$B239,'2012Figures'!$I:$I,$C239,'2012Figures'!$B:$B,"BrokerToCy",'2012Figures'!$G:$G,"E1",'2012Figures'!$E:$E,$B$1)</f>
        <v>0</v>
      </c>
      <c r="N239" s="52">
        <f>SUMIFS('2012Figures'!$J:$J,'2012Figures'!$C:$C,$A239,'2012Figures'!$H:$H,$B239,'2012Figures'!$I:$I,$C239,'2012Figures'!$B:$B,"BrokerToCy",'2012Figures'!$G:$G,"P1",'2012Figures'!$E:$E,$B$1)</f>
        <v>0</v>
      </c>
      <c r="O239" s="52">
        <f>SUMIFS('2012Figures'!$J:$J,'2012Figures'!$C:$C,$A239,'2012Figures'!$H:$H,$B239,'2012Figures'!$I:$I,$C239,'2012Figures'!$B:$B,"CyToBroker",'2012Figures'!$G:$G,"E1",'2012Figures'!$E:$E,$B$1)</f>
        <v>0</v>
      </c>
      <c r="P239" s="52">
        <f>SUMIFS('2012Figures'!$J:$J,'2012Figures'!$C:$C,$A239,'2012Figures'!$H:$H,$B239,'2012Figures'!$I:$I,$C239,'2012Figures'!$B:$B,"CyToBroker",'2012Figures'!$G:$G,"P1",'2012Figures'!$E:$E,$B$1)</f>
        <v>0</v>
      </c>
      <c r="R239" s="46" t="str">
        <f t="shared" si="49"/>
        <v/>
      </c>
      <c r="S239" s="46" t="str">
        <f t="shared" si="49"/>
        <v/>
      </c>
      <c r="T239" s="46" t="str">
        <f t="shared" si="49"/>
        <v/>
      </c>
      <c r="U239" s="46" t="str">
        <f t="shared" si="49"/>
        <v/>
      </c>
      <c r="V239" s="46" t="str">
        <f t="shared" si="49"/>
        <v/>
      </c>
    </row>
    <row r="240" spans="1:22" x14ac:dyDescent="0.2">
      <c r="A240" s="1">
        <v>124</v>
      </c>
      <c r="B240" s="1" t="s">
        <v>112</v>
      </c>
      <c r="C240" s="8">
        <v>1</v>
      </c>
      <c r="D240" s="29">
        <f>SUMIFS('2013Figures'!$J:$J,'2013Figures'!$C:$C,$A240,'2013Figures'!$H:$H,$B240,'2013Figures'!$I:$I,$C240,'2013Figures'!$E:$E,$B$1)</f>
        <v>0</v>
      </c>
      <c r="E240" s="9">
        <f>SUMIFS('2013Figures'!$J:$J,'2013Figures'!$C:$C,$A240,'2013Figures'!$H:$H,$B240,'2013Figures'!$I:$I,$C240,'2013Figures'!$B:$B,"BrokerToCy",'2013Figures'!$G:$G,"E1",'2013Figures'!$E:$E,$B$1)</f>
        <v>0</v>
      </c>
      <c r="F240" s="9">
        <f>SUMIFS('2013Figures'!$J:$J,'2013Figures'!$C:$C,$A240,'2013Figures'!$H:$H,$B240,'2013Figures'!$I:$I,$C240,'2013Figures'!$B:$B,"BrokerToCy",'2013Figures'!$G:$G,"P1",'2013Figures'!$E:$E,$B$1)</f>
        <v>0</v>
      </c>
      <c r="G240" s="9">
        <f>SUMIFS('2013Figures'!$J:$J,'2013Figures'!$C:$C,$A240,'2013Figures'!$H:$H,$B240,'2013Figures'!$I:$I,$C240,'2013Figures'!$B:$B,"CyToBroker",'2013Figures'!$G:$G,"E1",'2013Figures'!$E:$E,$B$1)</f>
        <v>0</v>
      </c>
      <c r="H240" s="9">
        <f>SUMIFS('2013Figures'!$J:$J,'2013Figures'!$C:$C,$A240,'2013Figures'!$H:$H,$B240,'2013Figures'!$I:$I,$C240,'2013Figures'!$B:$B,"CyToBroker",'2013Figures'!$G:$G,"P1",'2013Figures'!$E:$E,$B$1)</f>
        <v>0</v>
      </c>
      <c r="J240" s="8">
        <v>201001</v>
      </c>
      <c r="L240" s="42">
        <f>SUMIFS('2012Figures'!$J:$J,'2012Figures'!$C:$C,$A240,'2012Figures'!$H:$H,$B240,'2012Figures'!$I:$I,$C240,'2012Figures'!$E:$E,$B$1)</f>
        <v>0</v>
      </c>
      <c r="M240" s="52">
        <f>SUMIFS('2012Figures'!$J:$J,'2012Figures'!$C:$C,$A240,'2012Figures'!$H:$H,$B240,'2012Figures'!$I:$I,$C240,'2012Figures'!$B:$B,"BrokerToCy",'2012Figures'!$G:$G,"E1",'2012Figures'!$E:$E,$B$1)</f>
        <v>0</v>
      </c>
      <c r="N240" s="52">
        <f>SUMIFS('2012Figures'!$J:$J,'2012Figures'!$C:$C,$A240,'2012Figures'!$H:$H,$B240,'2012Figures'!$I:$I,$C240,'2012Figures'!$B:$B,"BrokerToCy",'2012Figures'!$G:$G,"P1",'2012Figures'!$E:$E,$B$1)</f>
        <v>0</v>
      </c>
      <c r="O240" s="52">
        <f>SUMIFS('2012Figures'!$J:$J,'2012Figures'!$C:$C,$A240,'2012Figures'!$H:$H,$B240,'2012Figures'!$I:$I,$C240,'2012Figures'!$B:$B,"CyToBroker",'2012Figures'!$G:$G,"E1",'2012Figures'!$E:$E,$B$1)</f>
        <v>0</v>
      </c>
      <c r="P240" s="52">
        <f>SUMIFS('2012Figures'!$J:$J,'2012Figures'!$C:$C,$A240,'2012Figures'!$H:$H,$B240,'2012Figures'!$I:$I,$C240,'2012Figures'!$B:$B,"CyToBroker",'2012Figures'!$G:$G,"P1",'2012Figures'!$E:$E,$B$1)</f>
        <v>0</v>
      </c>
      <c r="R240" s="46" t="str">
        <f t="shared" si="49"/>
        <v/>
      </c>
      <c r="S240" s="46" t="str">
        <f t="shared" si="49"/>
        <v/>
      </c>
      <c r="T240" s="46" t="str">
        <f t="shared" si="49"/>
        <v/>
      </c>
      <c r="U240" s="46" t="str">
        <f t="shared" si="49"/>
        <v/>
      </c>
      <c r="V240" s="46" t="str">
        <f t="shared" si="49"/>
        <v/>
      </c>
    </row>
    <row r="241" spans="1:22" x14ac:dyDescent="0.2">
      <c r="A241" s="1">
        <v>124</v>
      </c>
      <c r="B241" s="1" t="s">
        <v>112</v>
      </c>
      <c r="D241" s="29">
        <f>SUMIFS('2013Figures'!$J:$J,'2013Figures'!$C:$C,$A241,'2013Figures'!$I:$I,"",'2013Figures'!$E:$E,$B$1)</f>
        <v>79</v>
      </c>
      <c r="E241" s="9">
        <f>SUMIFS('2013Figures'!$J:$J,'2013Figures'!$C:$C,$A241,'2013Figures'!$I:$I,"",'2013Figures'!$B:$B,"BrokerToCy",'2013Figures'!$G:$G,"E1",'2013Figures'!$E:$E,$B$1)</f>
        <v>0</v>
      </c>
      <c r="F241" s="9">
        <f>SUMIFS('2013Figures'!$J:$J,'2013Figures'!$C:$C,$A241,'2013Figures'!$I:$I,"",'2013Figures'!$B:$B,"BrokerToCy",'2013Figures'!$G:$G,"P1",'2013Figures'!$E:$E,$B$1)</f>
        <v>0</v>
      </c>
      <c r="G241" s="9">
        <f>SUMIFS('2013Figures'!$J:$J,'2013Figures'!$C:$C,$A241,'2013Figures'!$I:$I,"",'2013Figures'!$B:$B,"CyToBroker",'2013Figures'!$G:$G,"E1",'2013Figures'!$E:$E,$B$1)</f>
        <v>79</v>
      </c>
      <c r="H241" s="9">
        <f>SUMIFS('2013Figures'!$J:$J,'2013Figures'!$C:$C,$A241,'2013Figures'!$I:$I,"",'2013Figures'!$B:$B,"CyToBroker",'2013Figures'!$G:$G,"P1",'2013Figures'!$E:$E,$B$1)</f>
        <v>0</v>
      </c>
      <c r="J241" s="8" t="s">
        <v>131</v>
      </c>
      <c r="L241" s="42">
        <f>SUMIFS('2012Figures'!$J:$J,'2012Figures'!$C:$C,$A241,'2012Figures'!$I:$I,"",'2012Figures'!$E:$E,$B$1)</f>
        <v>0</v>
      </c>
      <c r="M241" s="52">
        <f>SUMIFS('2012Figures'!$J:$J,'2012Figures'!$C:$C,$A241,'2012Figures'!$I:$I,"",'2012Figures'!$B:$B,"BrokerToCy",'2012Figures'!$G:$G,"E1",'2012Figures'!$E:$E,$B$1)</f>
        <v>0</v>
      </c>
      <c r="N241" s="52">
        <f>SUMIFS('2012Figures'!$J:$J,'2012Figures'!$C:$C,$A241,'2012Figures'!$I:$I,"",'2012Figures'!$B:$B,"BrokerToCy",'2012Figures'!$G:$G,"P1",'2012Figures'!$E:$E,$B$1)</f>
        <v>0</v>
      </c>
      <c r="O241" s="52">
        <f>SUMIFS('2012Figures'!$J:$J,'2012Figures'!$C:$C,$A241,'2012Figures'!$I:$I,"",'2012Figures'!$B:$B,"CyToBroker",'2012Figures'!$G:$G,"E1",'2012Figures'!$E:$E,$B$1)</f>
        <v>0</v>
      </c>
      <c r="P241" s="52">
        <f>SUMIFS('2012Figures'!$J:$J,'2012Figures'!$C:$C,$A241,'2012Figures'!$I:$I,"",'2012Figures'!$B:$B,"CyToBroker",'2012Figures'!$G:$G,"P1",'2012Figures'!$E:$E,$B$1)</f>
        <v>0</v>
      </c>
      <c r="R241" s="46" t="str">
        <f t="shared" si="49"/>
        <v/>
      </c>
      <c r="S241" s="46" t="str">
        <f t="shared" si="49"/>
        <v/>
      </c>
      <c r="T241" s="46" t="str">
        <f t="shared" si="49"/>
        <v/>
      </c>
      <c r="U241" s="46" t="str">
        <f t="shared" si="49"/>
        <v/>
      </c>
      <c r="V241" s="46" t="str">
        <f t="shared" si="49"/>
        <v/>
      </c>
    </row>
    <row r="242" spans="1:22" x14ac:dyDescent="0.2">
      <c r="A242" s="21"/>
      <c r="B242" s="21" t="s">
        <v>92</v>
      </c>
      <c r="C242" s="22"/>
      <c r="D242" s="23">
        <f>SUM(E242:H242)</f>
        <v>79</v>
      </c>
      <c r="E242" s="23">
        <f>SUM(E236:E241)</f>
        <v>0</v>
      </c>
      <c r="F242" s="23">
        <f>SUM(F236:F241)</f>
        <v>0</v>
      </c>
      <c r="G242" s="23">
        <f>SUM(G236:G241)</f>
        <v>79</v>
      </c>
      <c r="H242" s="23">
        <f>SUM(H236:H241)</f>
        <v>0</v>
      </c>
      <c r="I242" s="21"/>
      <c r="J242" s="22"/>
      <c r="K242" s="21"/>
      <c r="L242" s="43">
        <f>SUM(M242:P242)</f>
        <v>0</v>
      </c>
      <c r="M242" s="43">
        <f>SUM(M236:M241)</f>
        <v>0</v>
      </c>
      <c r="N242" s="43">
        <f>SUM(N236:N241)</f>
        <v>0</v>
      </c>
      <c r="O242" s="43">
        <f>SUM(O236:O241)</f>
        <v>0</v>
      </c>
      <c r="P242" s="43">
        <f>SUM(P236:P241)</f>
        <v>0</v>
      </c>
      <c r="Q242" s="21"/>
      <c r="R242" s="21"/>
      <c r="S242" s="21"/>
      <c r="T242" s="21"/>
      <c r="U242" s="21"/>
      <c r="V242" s="21"/>
    </row>
    <row r="243" spans="1:22" x14ac:dyDescent="0.2">
      <c r="A243" s="28">
        <v>126</v>
      </c>
      <c r="B243" s="28" t="s">
        <v>113</v>
      </c>
      <c r="C243" s="17" t="s">
        <v>88</v>
      </c>
      <c r="D243" s="18">
        <f>SUMIFS('2013Figures'!$J:$J,'2013Figures'!$C:$C,$A243,'2013Figures'!$E:$E,$B$1)</f>
        <v>0</v>
      </c>
      <c r="E243" s="18">
        <f>SUMIFS('2013Figures'!$J:$J,'2013Figures'!$C:$C,$A243,'2013Figures'!$B:$B,"BrokerToCy",'2013Figures'!$G:$G,"E1",'2013Figures'!$E:$E,$B$1)</f>
        <v>0</v>
      </c>
      <c r="F243" s="18">
        <f>SUMIFS('2013Figures'!$J:$J,'2013Figures'!$C:$C,$A243,'2013Figures'!$B:$B,"BrokerToCy",'2013Figures'!$G:$G,"P1",'2013Figures'!$E:$E,$B$1)</f>
        <v>0</v>
      </c>
      <c r="G243" s="18">
        <f>SUMIFS('2013Figures'!$J:$J,'2013Figures'!$C:$C,$A243,'2013Figures'!$B:$B,"CyToBroker",'2013Figures'!$G:$G,"E1",'2013Figures'!$E:$E,$B$1)</f>
        <v>0</v>
      </c>
      <c r="H243" s="18">
        <f>SUMIFS('2013Figures'!$J:$J,'2013Figures'!$C:$C,$A243,'2013Figures'!$B:$B,"CyToBroker",'2013Figures'!$G:$G,"P1",'2013Figures'!$E:$E,$B$1)</f>
        <v>0</v>
      </c>
      <c r="I243" s="28"/>
      <c r="J243" s="17"/>
      <c r="K243" s="28"/>
      <c r="L243" s="50">
        <f>SUMIFS('2012Figures'!$J:$J,'2012Figures'!$C:$C,$A243,'2012Figures'!$E:$E,$B$1)</f>
        <v>0</v>
      </c>
      <c r="M243" s="50">
        <f>SUMIFS('2012Figures'!$J:$J,'2012Figures'!$C:$C,$A243,'2012Figures'!$B:$B,"BrokerToCy",'2012Figures'!$G:$G,"E1",'2012Figures'!$E:$E,$B$1)</f>
        <v>0</v>
      </c>
      <c r="N243" s="50">
        <f>SUMIFS('2012Figures'!$J:$J,'2012Figures'!$C:$C,$A243,'2012Figures'!$B:$B,"BrokerToCy",'2012Figures'!$G:$G,"P1",'2012Figures'!$E:$E,$B$1)</f>
        <v>0</v>
      </c>
      <c r="O243" s="50">
        <f>SUMIFS('2012Figures'!$J:$J,'2012Figures'!$C:$C,$A243,'2012Figures'!$B:$B,"CyToBroker",'2012Figures'!$G:$G,"E1",'2012Figures'!$E:$E,$B$1)</f>
        <v>0</v>
      </c>
      <c r="P243" s="50">
        <f>SUMIFS('2012Figures'!$J:$J,'2012Figures'!$C:$C,$A243,'2012Figures'!$B:$B,"CyToBroker",'2012Figures'!$G:$G,"P1",'2012Figures'!$E:$E,$B$1)</f>
        <v>0</v>
      </c>
      <c r="Q243" s="28"/>
      <c r="R243" s="46" t="str">
        <f t="shared" si="49"/>
        <v/>
      </c>
      <c r="S243" s="46" t="str">
        <f t="shared" si="49"/>
        <v/>
      </c>
      <c r="T243" s="46" t="str">
        <f t="shared" si="49"/>
        <v/>
      </c>
      <c r="U243" s="46" t="str">
        <f t="shared" si="49"/>
        <v/>
      </c>
      <c r="V243" s="46" t="str">
        <f t="shared" si="49"/>
        <v/>
      </c>
    </row>
    <row r="244" spans="1:22" x14ac:dyDescent="0.2">
      <c r="A244" s="1">
        <v>126</v>
      </c>
      <c r="B244" s="1" t="s">
        <v>113</v>
      </c>
      <c r="C244" s="8">
        <v>3</v>
      </c>
      <c r="D244" s="29">
        <f>SUMIFS('2013Figures'!$J:$J,'2013Figures'!$C:$C,$A244,'2013Figures'!$H:$H,$B244,'2013Figures'!$I:$I,$C244,'2013Figures'!$E:$E,$B$1)</f>
        <v>0</v>
      </c>
      <c r="E244" s="9">
        <f>SUMIFS('2013Figures'!$J:$J,'2013Figures'!$C:$C,$A244,'2013Figures'!$H:$H,$B244,'2013Figures'!$I:$I,$C244,'2013Figures'!$B:$B,"BrokerToCy",'2013Figures'!$G:$G,"E1",'2013Figures'!$E:$E,$B$1)</f>
        <v>0</v>
      </c>
      <c r="F244" s="9">
        <f>SUMIFS('2013Figures'!$J:$J,'2013Figures'!$C:$C,$A244,'2013Figures'!$H:$H,$B244,'2013Figures'!$I:$I,$C244,'2013Figures'!$B:$B,"BrokerToCy",'2013Figures'!$G:$G,"P1",'2013Figures'!$E:$E,$B$1)</f>
        <v>0</v>
      </c>
      <c r="G244" s="9">
        <f>SUMIFS('2013Figures'!$J:$J,'2013Figures'!$C:$C,$A244,'2013Figures'!$H:$H,$B244,'2013Figures'!$I:$I,$C244,'2013Figures'!$B:$B,"CyToBroker",'2013Figures'!$G:$G,"E1",'2013Figures'!$E:$E,$B$1)</f>
        <v>0</v>
      </c>
      <c r="H244" s="9">
        <f>SUMIFS('2013Figures'!$J:$J,'2013Figures'!$C:$C,$A244,'2013Figures'!$H:$H,$B244,'2013Figures'!$I:$I,$C244,'2013Figures'!$B:$B,"CyToBroker",'2013Figures'!$G:$G,"P1",'2013Figures'!$E:$E,$B$1)</f>
        <v>0</v>
      </c>
      <c r="J244" s="8">
        <v>201401</v>
      </c>
      <c r="L244" s="42">
        <f>SUMIFS('2012Figures'!$J:$J,'2012Figures'!$C:$C,$A244,'2012Figures'!$H:$H,$B244,'2012Figures'!$I:$I,$C244,'2012Figures'!$E:$E,$B$1)</f>
        <v>0</v>
      </c>
      <c r="M244" s="52">
        <f>SUMIFS('2012Figures'!$J:$J,'2012Figures'!$C:$C,$A244,'2012Figures'!$H:$H,$B244,'2012Figures'!$I:$I,$C244,'2012Figures'!$B:$B,"BrokerToCy",'2012Figures'!$G:$G,"E1",'2012Figures'!$E:$E,$B$1)</f>
        <v>0</v>
      </c>
      <c r="N244" s="52">
        <f>SUMIFS('2012Figures'!$J:$J,'2012Figures'!$C:$C,$A244,'2012Figures'!$H:$H,$B244,'2012Figures'!$I:$I,$C244,'2012Figures'!$B:$B,"BrokerToCy",'2012Figures'!$G:$G,"P1",'2012Figures'!$E:$E,$B$1)</f>
        <v>0</v>
      </c>
      <c r="O244" s="52">
        <f>SUMIFS('2012Figures'!$J:$J,'2012Figures'!$C:$C,$A244,'2012Figures'!$H:$H,$B244,'2012Figures'!$I:$I,$C244,'2012Figures'!$B:$B,"CyToBroker",'2012Figures'!$G:$G,"E1",'2012Figures'!$E:$E,$B$1)</f>
        <v>0</v>
      </c>
      <c r="P244" s="52">
        <f>SUMIFS('2012Figures'!$J:$J,'2012Figures'!$C:$C,$A244,'2012Figures'!$H:$H,$B244,'2012Figures'!$I:$I,$C244,'2012Figures'!$B:$B,"CyToBroker",'2012Figures'!$G:$G,"P1",'2012Figures'!$E:$E,$B$1)</f>
        <v>0</v>
      </c>
      <c r="R244" s="46" t="str">
        <f t="shared" si="49"/>
        <v/>
      </c>
      <c r="S244" s="46" t="str">
        <f t="shared" si="49"/>
        <v/>
      </c>
      <c r="T244" s="46" t="str">
        <f t="shared" si="49"/>
        <v/>
      </c>
      <c r="U244" s="46" t="str">
        <f t="shared" si="49"/>
        <v/>
      </c>
      <c r="V244" s="46" t="str">
        <f t="shared" si="49"/>
        <v/>
      </c>
    </row>
    <row r="245" spans="1:22" x14ac:dyDescent="0.2">
      <c r="A245" s="1">
        <v>126</v>
      </c>
      <c r="B245" s="1" t="s">
        <v>113</v>
      </c>
      <c r="C245" s="8">
        <v>2</v>
      </c>
      <c r="D245" s="29">
        <f>SUMIFS('2013Figures'!$J:$J,'2013Figures'!$C:$C,$A245,'2013Figures'!$H:$H,$B245,'2013Figures'!$I:$I,$C245,'2013Figures'!$E:$E,$B$1)</f>
        <v>0</v>
      </c>
      <c r="E245" s="9">
        <f>SUMIFS('2013Figures'!$J:$J,'2013Figures'!$C:$C,$A245,'2013Figures'!$H:$H,$B245,'2013Figures'!$I:$I,$C245,'2013Figures'!$B:$B,"BrokerToCy",'2013Figures'!$G:$G,"E1",'2013Figures'!$E:$E,$B$1)</f>
        <v>0</v>
      </c>
      <c r="F245" s="9">
        <f>SUMIFS('2013Figures'!$J:$J,'2013Figures'!$C:$C,$A245,'2013Figures'!$H:$H,$B245,'2013Figures'!$I:$I,$C245,'2013Figures'!$B:$B,"BrokerToCy",'2013Figures'!$G:$G,"P1",'2013Figures'!$E:$E,$B$1)</f>
        <v>0</v>
      </c>
      <c r="G245" s="9">
        <f>SUMIFS('2013Figures'!$J:$J,'2013Figures'!$C:$C,$A245,'2013Figures'!$H:$H,$B245,'2013Figures'!$I:$I,$C245,'2013Figures'!$B:$B,"CyToBroker",'2013Figures'!$G:$G,"E1",'2013Figures'!$E:$E,$B$1)</f>
        <v>0</v>
      </c>
      <c r="H245" s="9">
        <f>SUMIFS('2013Figures'!$J:$J,'2013Figures'!$C:$C,$A245,'2013Figures'!$H:$H,$B245,'2013Figures'!$I:$I,$C245,'2013Figures'!$B:$B,"CyToBroker",'2013Figures'!$G:$G,"P1",'2013Figures'!$E:$E,$B$1)</f>
        <v>0</v>
      </c>
      <c r="I245" s="30"/>
      <c r="J245" s="31">
        <v>201301</v>
      </c>
      <c r="K245" s="30"/>
      <c r="L245" s="42">
        <f>SUMIFS('2012Figures'!$J:$J,'2012Figures'!$C:$C,$A245,'2012Figures'!$H:$H,$B245,'2012Figures'!$I:$I,$C245,'2012Figures'!$E:$E,$B$1)</f>
        <v>0</v>
      </c>
      <c r="M245" s="52">
        <f>SUMIFS('2012Figures'!$J:$J,'2012Figures'!$C:$C,$A245,'2012Figures'!$H:$H,$B245,'2012Figures'!$I:$I,$C245,'2012Figures'!$B:$B,"BrokerToCy",'2012Figures'!$G:$G,"E1",'2012Figures'!$E:$E,$B$1)</f>
        <v>0</v>
      </c>
      <c r="N245" s="52">
        <f>SUMIFS('2012Figures'!$J:$J,'2012Figures'!$C:$C,$A245,'2012Figures'!$H:$H,$B245,'2012Figures'!$I:$I,$C245,'2012Figures'!$B:$B,"BrokerToCy",'2012Figures'!$G:$G,"P1",'2012Figures'!$E:$E,$B$1)</f>
        <v>0</v>
      </c>
      <c r="O245" s="52">
        <f>SUMIFS('2012Figures'!$J:$J,'2012Figures'!$C:$C,$A245,'2012Figures'!$H:$H,$B245,'2012Figures'!$I:$I,$C245,'2012Figures'!$B:$B,"CyToBroker",'2012Figures'!$G:$G,"E1",'2012Figures'!$E:$E,$B$1)</f>
        <v>0</v>
      </c>
      <c r="P245" s="52">
        <f>SUMIFS('2012Figures'!$J:$J,'2012Figures'!$C:$C,$A245,'2012Figures'!$H:$H,$B245,'2012Figures'!$I:$I,$C245,'2012Figures'!$B:$B,"CyToBroker",'2012Figures'!$G:$G,"P1",'2012Figures'!$E:$E,$B$1)</f>
        <v>0</v>
      </c>
      <c r="Q245" s="30"/>
      <c r="R245" s="46" t="str">
        <f t="shared" si="49"/>
        <v/>
      </c>
      <c r="S245" s="46" t="str">
        <f t="shared" si="49"/>
        <v/>
      </c>
      <c r="T245" s="46" t="str">
        <f t="shared" si="49"/>
        <v/>
      </c>
      <c r="U245" s="46" t="str">
        <f t="shared" si="49"/>
        <v/>
      </c>
      <c r="V245" s="46" t="str">
        <f t="shared" si="49"/>
        <v/>
      </c>
    </row>
    <row r="246" spans="1:22" x14ac:dyDescent="0.2">
      <c r="A246" s="1">
        <v>126</v>
      </c>
      <c r="B246" s="1" t="s">
        <v>113</v>
      </c>
      <c r="C246" s="8">
        <v>1</v>
      </c>
      <c r="D246" s="29">
        <f>SUMIFS('2013Figures'!$J:$J,'2013Figures'!$C:$C,$A246,'2013Figures'!$H:$H,$B246,'2013Figures'!$I:$I,$C246,'2013Figures'!$E:$E,$B$1)</f>
        <v>0</v>
      </c>
      <c r="E246" s="9">
        <f>SUMIFS('2013Figures'!$J:$J,'2013Figures'!$C:$C,$A246,'2013Figures'!$H:$H,$B246,'2013Figures'!$I:$I,$C246,'2013Figures'!$B:$B,"BrokerToCy",'2013Figures'!$G:$G,"E1",'2013Figures'!$E:$E,$B$1)</f>
        <v>0</v>
      </c>
      <c r="F246" s="9">
        <f>SUMIFS('2013Figures'!$J:$J,'2013Figures'!$C:$C,$A246,'2013Figures'!$H:$H,$B246,'2013Figures'!$I:$I,$C246,'2013Figures'!$B:$B,"BrokerToCy",'2013Figures'!$G:$G,"P1",'2013Figures'!$E:$E,$B$1)</f>
        <v>0</v>
      </c>
      <c r="G246" s="9">
        <f>SUMIFS('2013Figures'!$J:$J,'2013Figures'!$C:$C,$A246,'2013Figures'!$H:$H,$B246,'2013Figures'!$I:$I,$C246,'2013Figures'!$B:$B,"CyToBroker",'2013Figures'!$G:$G,"E1",'2013Figures'!$E:$E,$B$1)</f>
        <v>0</v>
      </c>
      <c r="H246" s="9">
        <f>SUMIFS('2013Figures'!$J:$J,'2013Figures'!$C:$C,$A246,'2013Figures'!$H:$H,$B246,'2013Figures'!$I:$I,$C246,'2013Figures'!$B:$B,"CyToBroker",'2013Figures'!$G:$G,"P1",'2013Figures'!$E:$E,$B$1)</f>
        <v>0</v>
      </c>
      <c r="J246" s="8">
        <v>201201</v>
      </c>
      <c r="L246" s="42">
        <f>SUMIFS('2012Figures'!$J:$J,'2012Figures'!$C:$C,$A246,'2012Figures'!$H:$H,$B246,'2012Figures'!$I:$I,$C246,'2012Figures'!$E:$E,$B$1)</f>
        <v>0</v>
      </c>
      <c r="M246" s="52">
        <f>SUMIFS('2012Figures'!$J:$J,'2012Figures'!$C:$C,$A246,'2012Figures'!$H:$H,$B246,'2012Figures'!$I:$I,$C246,'2012Figures'!$B:$B,"BrokerToCy",'2012Figures'!$G:$G,"E1",'2012Figures'!$E:$E,$B$1)</f>
        <v>0</v>
      </c>
      <c r="N246" s="52">
        <f>SUMIFS('2012Figures'!$J:$J,'2012Figures'!$C:$C,$A246,'2012Figures'!$H:$H,$B246,'2012Figures'!$I:$I,$C246,'2012Figures'!$B:$B,"BrokerToCy",'2012Figures'!$G:$G,"P1",'2012Figures'!$E:$E,$B$1)</f>
        <v>0</v>
      </c>
      <c r="O246" s="52">
        <f>SUMIFS('2012Figures'!$J:$J,'2012Figures'!$C:$C,$A246,'2012Figures'!$H:$H,$B246,'2012Figures'!$I:$I,$C246,'2012Figures'!$B:$B,"CyToBroker",'2012Figures'!$G:$G,"E1",'2012Figures'!$E:$E,$B$1)</f>
        <v>0</v>
      </c>
      <c r="P246" s="52">
        <f>SUMIFS('2012Figures'!$J:$J,'2012Figures'!$C:$C,$A246,'2012Figures'!$H:$H,$B246,'2012Figures'!$I:$I,$C246,'2012Figures'!$B:$B,"CyToBroker",'2012Figures'!$G:$G,"P1",'2012Figures'!$E:$E,$B$1)</f>
        <v>0</v>
      </c>
      <c r="R246" s="46" t="str">
        <f t="shared" si="49"/>
        <v/>
      </c>
      <c r="S246" s="46" t="str">
        <f t="shared" si="49"/>
        <v/>
      </c>
      <c r="T246" s="46" t="str">
        <f t="shared" si="49"/>
        <v/>
      </c>
      <c r="U246" s="46" t="str">
        <f t="shared" si="49"/>
        <v/>
      </c>
      <c r="V246" s="46" t="str">
        <f t="shared" si="49"/>
        <v/>
      </c>
    </row>
    <row r="247" spans="1:22" x14ac:dyDescent="0.2">
      <c r="A247" s="1">
        <v>126</v>
      </c>
      <c r="B247" s="1" t="s">
        <v>113</v>
      </c>
      <c r="D247" s="29">
        <f>SUMIFS('2013Figures'!$J:$J,'2013Figures'!$C:$C,$A247,'2013Figures'!$I:$I,"",'2013Figures'!$E:$E,$B$1)</f>
        <v>0</v>
      </c>
      <c r="E247" s="9">
        <f>SUMIFS('2013Figures'!$J:$J,'2013Figures'!$C:$C,$A247,'2013Figures'!$I:$I,"",'2013Figures'!$B:$B,"BrokerToCy",'2013Figures'!$G:$G,"E1",'2013Figures'!$E:$E,$B$1)</f>
        <v>0</v>
      </c>
      <c r="F247" s="9">
        <f>SUMIFS('2013Figures'!$J:$J,'2013Figures'!$C:$C,$A247,'2013Figures'!$I:$I,"",'2013Figures'!$B:$B,"BrokerToCy",'2013Figures'!$G:$G,"P1",'2013Figures'!$E:$E,$B$1)</f>
        <v>0</v>
      </c>
      <c r="G247" s="9">
        <f>SUMIFS('2013Figures'!$J:$J,'2013Figures'!$C:$C,$A247,'2013Figures'!$I:$I,"",'2013Figures'!$B:$B,"CyToBroker",'2013Figures'!$G:$G,"E1",'2013Figures'!$E:$E,$B$1)</f>
        <v>0</v>
      </c>
      <c r="H247" s="9">
        <f>SUMIFS('2013Figures'!$J:$J,'2013Figures'!$C:$C,$A247,'2013Figures'!$I:$I,"",'2013Figures'!$B:$B,"CyToBroker",'2013Figures'!$G:$G,"P1",'2013Figures'!$E:$E,$B$1)</f>
        <v>0</v>
      </c>
      <c r="J247" s="8" t="s">
        <v>131</v>
      </c>
      <c r="L247" s="42">
        <f>SUMIFS('2012Figures'!$J:$J,'2012Figures'!$C:$C,$A247,'2012Figures'!$I:$I,"",'2012Figures'!$E:$E,$B$1)</f>
        <v>0</v>
      </c>
      <c r="M247" s="52">
        <f>SUMIFS('2012Figures'!$J:$J,'2012Figures'!$C:$C,$A247,'2012Figures'!$I:$I,"",'2012Figures'!$B:$B,"BrokerToCy",'2012Figures'!$G:$G,"E1",'2012Figures'!$E:$E,$B$1)</f>
        <v>0</v>
      </c>
      <c r="N247" s="52">
        <f>SUMIFS('2012Figures'!$J:$J,'2012Figures'!$C:$C,$A247,'2012Figures'!$I:$I,"",'2012Figures'!$B:$B,"BrokerToCy",'2012Figures'!$G:$G,"P1",'2012Figures'!$E:$E,$B$1)</f>
        <v>0</v>
      </c>
      <c r="O247" s="52">
        <f>SUMIFS('2012Figures'!$J:$J,'2012Figures'!$C:$C,$A247,'2012Figures'!$I:$I,"",'2012Figures'!$B:$B,"CyToBroker",'2012Figures'!$G:$G,"E1",'2012Figures'!$E:$E,$B$1)</f>
        <v>0</v>
      </c>
      <c r="P247" s="52">
        <f>SUMIFS('2012Figures'!$J:$J,'2012Figures'!$C:$C,$A247,'2012Figures'!$I:$I,"",'2012Figures'!$B:$B,"CyToBroker",'2012Figures'!$G:$G,"P1",'2012Figures'!$E:$E,$B$1)</f>
        <v>0</v>
      </c>
      <c r="R247" s="46" t="str">
        <f t="shared" si="49"/>
        <v/>
      </c>
      <c r="S247" s="46" t="str">
        <f t="shared" si="49"/>
        <v/>
      </c>
      <c r="T247" s="46" t="str">
        <f t="shared" si="49"/>
        <v/>
      </c>
      <c r="U247" s="46" t="str">
        <f t="shared" si="49"/>
        <v/>
      </c>
      <c r="V247" s="46" t="str">
        <f t="shared" si="49"/>
        <v/>
      </c>
    </row>
    <row r="248" spans="1:22" x14ac:dyDescent="0.2">
      <c r="A248" s="21"/>
      <c r="B248" s="21" t="s">
        <v>92</v>
      </c>
      <c r="C248" s="22"/>
      <c r="D248" s="23">
        <f>SUM(E248:H248)</f>
        <v>0</v>
      </c>
      <c r="E248" s="23">
        <f>SUM(E244:E247)</f>
        <v>0</v>
      </c>
      <c r="F248" s="23">
        <f>SUM(F244:F247)</f>
        <v>0</v>
      </c>
      <c r="G248" s="23">
        <f>SUM(G244:G247)</f>
        <v>0</v>
      </c>
      <c r="H248" s="23">
        <f>SUM(H244:H247)</f>
        <v>0</v>
      </c>
      <c r="I248" s="21"/>
      <c r="J248" s="22"/>
      <c r="K248" s="21"/>
      <c r="L248" s="43">
        <f>SUM(M248:P248)</f>
        <v>0</v>
      </c>
      <c r="M248" s="43">
        <f>SUM(M244:M247)</f>
        <v>0</v>
      </c>
      <c r="N248" s="43">
        <f>SUM(N244:N247)</f>
        <v>0</v>
      </c>
      <c r="O248" s="43">
        <f>SUM(O244:O247)</f>
        <v>0</v>
      </c>
      <c r="P248" s="43">
        <f>SUM(P244:P247)</f>
        <v>0</v>
      </c>
      <c r="Q248" s="21"/>
      <c r="R248" s="21"/>
      <c r="S248" s="21"/>
      <c r="T248" s="21"/>
      <c r="U248" s="21"/>
      <c r="V248" s="21"/>
    </row>
    <row r="249" spans="1:22" x14ac:dyDescent="0.2">
      <c r="A249" s="28">
        <v>139</v>
      </c>
      <c r="B249" s="28" t="s">
        <v>167</v>
      </c>
      <c r="C249" s="17" t="s">
        <v>88</v>
      </c>
      <c r="D249" s="18">
        <f>SUMIFS('2013Figures'!$J:$J,'2013Figures'!$C:$C,$A249,'2013Figures'!$E:$E,$B$1)</f>
        <v>0</v>
      </c>
      <c r="E249" s="18">
        <f>SUMIFS('2013Figures'!$J:$J,'2013Figures'!$C:$C,$A249,'2013Figures'!$B:$B,"BrokerToCy",'2013Figures'!$G:$G,"E1",'2013Figures'!$E:$E,$B$1)</f>
        <v>0</v>
      </c>
      <c r="F249" s="18">
        <f>SUMIFS('2013Figures'!$J:$J,'2013Figures'!$C:$C,$A249,'2013Figures'!$B:$B,"BrokerToCy",'2013Figures'!$G:$G,"P1",'2013Figures'!$E:$E,$B$1)</f>
        <v>0</v>
      </c>
      <c r="G249" s="18">
        <f>SUMIFS('2013Figures'!$J:$J,'2013Figures'!$C:$C,$A249,'2013Figures'!$B:$B,"CyToBroker",'2013Figures'!$G:$G,"E1",'2013Figures'!$E:$E,$B$1)</f>
        <v>0</v>
      </c>
      <c r="H249" s="18">
        <f>SUMIFS('2013Figures'!$J:$J,'2013Figures'!$C:$C,$A249,'2013Figures'!$B:$B,"CyToBroker",'2013Figures'!$G:$G,"P1",'2013Figures'!$E:$E,$B$1)</f>
        <v>0</v>
      </c>
      <c r="I249" s="28"/>
      <c r="J249" s="17"/>
      <c r="K249" s="28"/>
      <c r="L249" s="50">
        <f>SUMIFS('2012Figures'!$J:$J,'2012Figures'!$C:$C,$A249,'2012Figures'!$E:$E,$B$1)</f>
        <v>0</v>
      </c>
      <c r="M249" s="50">
        <f>SUMIFS('2012Figures'!$J:$J,'2012Figures'!$C:$C,$A249,'2012Figures'!$B:$B,"BrokerToCy",'2012Figures'!$G:$G,"E1",'2012Figures'!$E:$E,$B$1)</f>
        <v>0</v>
      </c>
      <c r="N249" s="50">
        <f>SUMIFS('2012Figures'!$J:$J,'2012Figures'!$C:$C,$A249,'2012Figures'!$B:$B,"BrokerToCy",'2012Figures'!$G:$G,"P1",'2012Figures'!$E:$E,$B$1)</f>
        <v>0</v>
      </c>
      <c r="O249" s="50">
        <f>SUMIFS('2012Figures'!$J:$J,'2012Figures'!$C:$C,$A249,'2012Figures'!$B:$B,"CyToBroker",'2012Figures'!$G:$G,"E1",'2012Figures'!$E:$E,$B$1)</f>
        <v>0</v>
      </c>
      <c r="P249" s="50">
        <f>SUMIFS('2012Figures'!$J:$J,'2012Figures'!$C:$C,$A249,'2012Figures'!$B:$B,"CyToBroker",'2012Figures'!$G:$G,"P1",'2012Figures'!$E:$E,$B$1)</f>
        <v>0</v>
      </c>
      <c r="Q249" s="28"/>
      <c r="R249" s="46" t="str">
        <f t="shared" si="49"/>
        <v/>
      </c>
      <c r="S249" s="46" t="str">
        <f t="shared" si="49"/>
        <v/>
      </c>
      <c r="T249" s="46" t="str">
        <f t="shared" si="49"/>
        <v/>
      </c>
      <c r="U249" s="46" t="str">
        <f t="shared" si="49"/>
        <v/>
      </c>
      <c r="V249" s="46" t="str">
        <f t="shared" si="49"/>
        <v/>
      </c>
    </row>
    <row r="250" spans="1:22" x14ac:dyDescent="0.2">
      <c r="A250" s="1">
        <v>139</v>
      </c>
      <c r="B250" s="1" t="s">
        <v>167</v>
      </c>
      <c r="C250" s="8">
        <v>2</v>
      </c>
      <c r="D250" s="29">
        <f>SUMIFS('2013Figures'!$J:$J,'2013Figures'!$C:$C,$A250,'2013Figures'!$H:$H,$B250,'2013Figures'!$I:$I,$C250,'2013Figures'!$E:$E,$B$1)</f>
        <v>0</v>
      </c>
      <c r="E250" s="9">
        <f>SUMIFS('2013Figures'!$J:$J,'2013Figures'!$C:$C,$A250,'2013Figures'!$H:$H,$B250,'2013Figures'!$I:$I,$C250,'2013Figures'!$B:$B,"BrokerToCy",'2013Figures'!$G:$G,"E1",'2013Figures'!$E:$E,$B$1)</f>
        <v>0</v>
      </c>
      <c r="F250" s="9">
        <f>SUMIFS('2013Figures'!$J:$J,'2013Figures'!$C:$C,$A250,'2013Figures'!$H:$H,$B250,'2013Figures'!$I:$I,$C250,'2013Figures'!$B:$B,"BrokerToCy",'2013Figures'!$G:$G,"P1",'2013Figures'!$E:$E,$B$1)</f>
        <v>0</v>
      </c>
      <c r="G250" s="9">
        <f>SUMIFS('2013Figures'!$J:$J,'2013Figures'!$C:$C,$A250,'2013Figures'!$H:$H,$B250,'2013Figures'!$I:$I,$C250,'2013Figures'!$B:$B,"CyToBroker",'2013Figures'!$G:$G,"E1",'2013Figures'!$E:$E,$B$1)</f>
        <v>0</v>
      </c>
      <c r="H250" s="9">
        <f>SUMIFS('2013Figures'!$J:$J,'2013Figures'!$C:$C,$A250,'2013Figures'!$H:$H,$B250,'2013Figures'!$I:$I,$C250,'2013Figures'!$B:$B,"CyToBroker",'2013Figures'!$G:$G,"P1",'2013Figures'!$E:$E,$B$1)</f>
        <v>0</v>
      </c>
      <c r="I250" s="30"/>
      <c r="J250" s="31">
        <v>201502</v>
      </c>
      <c r="K250" s="30"/>
      <c r="L250" s="42">
        <f>SUMIFS('2012Figures'!$J:$J,'2012Figures'!$C:$C,$A250,'2012Figures'!$H:$H,$B250,'2012Figures'!$I:$I,$C250,'2012Figures'!$E:$E,$B$1)</f>
        <v>0</v>
      </c>
      <c r="M250" s="52">
        <f>SUMIFS('2012Figures'!$J:$J,'2012Figures'!$C:$C,$A250,'2012Figures'!$H:$H,$B250,'2012Figures'!$I:$I,$C250,'2012Figures'!$B:$B,"BrokerToCy",'2012Figures'!$G:$G,"E1",'2012Figures'!$E:$E,$B$1)</f>
        <v>0</v>
      </c>
      <c r="N250" s="52">
        <f>SUMIFS('2012Figures'!$J:$J,'2012Figures'!$C:$C,$A250,'2012Figures'!$H:$H,$B250,'2012Figures'!$I:$I,$C250,'2012Figures'!$B:$B,"BrokerToCy",'2012Figures'!$G:$G,"P1",'2012Figures'!$E:$E,$B$1)</f>
        <v>0</v>
      </c>
      <c r="O250" s="52">
        <f>SUMIFS('2012Figures'!$J:$J,'2012Figures'!$C:$C,$A250,'2012Figures'!$H:$H,$B250,'2012Figures'!$I:$I,$C250,'2012Figures'!$B:$B,"CyToBroker",'2012Figures'!$G:$G,"E1",'2012Figures'!$E:$E,$B$1)</f>
        <v>0</v>
      </c>
      <c r="P250" s="52">
        <f>SUMIFS('2012Figures'!$J:$J,'2012Figures'!$C:$C,$A250,'2012Figures'!$H:$H,$B250,'2012Figures'!$I:$I,$C250,'2012Figures'!$B:$B,"CyToBroker",'2012Figures'!$G:$G,"P1",'2012Figures'!$E:$E,$B$1)</f>
        <v>0</v>
      </c>
      <c r="Q250" s="30"/>
      <c r="R250" s="46" t="str">
        <f t="shared" si="49"/>
        <v/>
      </c>
      <c r="S250" s="46" t="str">
        <f t="shared" si="49"/>
        <v/>
      </c>
      <c r="T250" s="46" t="str">
        <f t="shared" si="49"/>
        <v/>
      </c>
      <c r="U250" s="46" t="str">
        <f t="shared" si="49"/>
        <v/>
      </c>
      <c r="V250" s="46" t="str">
        <f t="shared" si="49"/>
        <v/>
      </c>
    </row>
    <row r="251" spans="1:22" x14ac:dyDescent="0.2">
      <c r="A251" s="1">
        <v>139</v>
      </c>
      <c r="B251" s="1" t="s">
        <v>167</v>
      </c>
      <c r="C251" s="8">
        <v>1</v>
      </c>
      <c r="D251" s="29">
        <f>SUMIFS('2013Figures'!$J:$J,'2013Figures'!$C:$C,$A251,'2013Figures'!$H:$H,$B251,'2013Figures'!$I:$I,$C251,'2013Figures'!$E:$E,$B$1)</f>
        <v>0</v>
      </c>
      <c r="E251" s="9">
        <f>SUMIFS('2013Figures'!$J:$J,'2013Figures'!$C:$C,$A251,'2013Figures'!$H:$H,$B251,'2013Figures'!$I:$I,$C251,'2013Figures'!$B:$B,"BrokerToCy",'2013Figures'!$G:$G,"E1",'2013Figures'!$E:$E,$B$1)</f>
        <v>0</v>
      </c>
      <c r="F251" s="9">
        <f>SUMIFS('2013Figures'!$J:$J,'2013Figures'!$C:$C,$A251,'2013Figures'!$H:$H,$B251,'2013Figures'!$I:$I,$C251,'2013Figures'!$B:$B,"BrokerToCy",'2013Figures'!$G:$G,"P1",'2013Figures'!$E:$E,$B$1)</f>
        <v>0</v>
      </c>
      <c r="G251" s="9">
        <f>SUMIFS('2013Figures'!$J:$J,'2013Figures'!$C:$C,$A251,'2013Figures'!$H:$H,$B251,'2013Figures'!$I:$I,$C251,'2013Figures'!$B:$B,"CyToBroker",'2013Figures'!$G:$G,"E1",'2013Figures'!$E:$E,$B$1)</f>
        <v>0</v>
      </c>
      <c r="H251" s="9">
        <f>SUMIFS('2013Figures'!$J:$J,'2013Figures'!$C:$C,$A251,'2013Figures'!$H:$H,$B251,'2013Figures'!$I:$I,$C251,'2013Figures'!$B:$B,"CyToBroker",'2013Figures'!$G:$G,"P1",'2013Figures'!$E:$E,$B$1)</f>
        <v>0</v>
      </c>
      <c r="J251" s="31">
        <v>201501</v>
      </c>
      <c r="L251" s="42">
        <f>SUMIFS('2012Figures'!$J:$J,'2012Figures'!$C:$C,$A251,'2012Figures'!$H:$H,$B251,'2012Figures'!$I:$I,$C251,'2012Figures'!$E:$E,$B$1)</f>
        <v>0</v>
      </c>
      <c r="M251" s="52">
        <f>SUMIFS('2012Figures'!$J:$J,'2012Figures'!$C:$C,$A251,'2012Figures'!$H:$H,$B251,'2012Figures'!$I:$I,$C251,'2012Figures'!$B:$B,"BrokerToCy",'2012Figures'!$G:$G,"E1",'2012Figures'!$E:$E,$B$1)</f>
        <v>0</v>
      </c>
      <c r="N251" s="52">
        <f>SUMIFS('2012Figures'!$J:$J,'2012Figures'!$C:$C,$A251,'2012Figures'!$H:$H,$B251,'2012Figures'!$I:$I,$C251,'2012Figures'!$B:$B,"BrokerToCy",'2012Figures'!$G:$G,"P1",'2012Figures'!$E:$E,$B$1)</f>
        <v>0</v>
      </c>
      <c r="O251" s="52">
        <f>SUMIFS('2012Figures'!$J:$J,'2012Figures'!$C:$C,$A251,'2012Figures'!$H:$H,$B251,'2012Figures'!$I:$I,$C251,'2012Figures'!$B:$B,"CyToBroker",'2012Figures'!$G:$G,"E1",'2012Figures'!$E:$E,$B$1)</f>
        <v>0</v>
      </c>
      <c r="P251" s="52">
        <f>SUMIFS('2012Figures'!$J:$J,'2012Figures'!$C:$C,$A251,'2012Figures'!$H:$H,$B251,'2012Figures'!$I:$I,$C251,'2012Figures'!$B:$B,"CyToBroker",'2012Figures'!$G:$G,"P1",'2012Figures'!$E:$E,$B$1)</f>
        <v>0</v>
      </c>
      <c r="R251" s="46" t="str">
        <f t="shared" si="49"/>
        <v/>
      </c>
      <c r="S251" s="46" t="str">
        <f t="shared" si="49"/>
        <v/>
      </c>
      <c r="T251" s="46" t="str">
        <f t="shared" si="49"/>
        <v/>
      </c>
      <c r="U251" s="46" t="str">
        <f t="shared" si="49"/>
        <v/>
      </c>
      <c r="V251" s="46" t="str">
        <f t="shared" si="49"/>
        <v/>
      </c>
    </row>
    <row r="252" spans="1:22" x14ac:dyDescent="0.2">
      <c r="A252" s="1">
        <v>139</v>
      </c>
      <c r="B252" s="1" t="s">
        <v>167</v>
      </c>
      <c r="D252" s="29">
        <f>SUMIFS('2013Figures'!$J:$J,'2013Figures'!$C:$C,$A252,'2013Figures'!$I:$I,"",'2013Figures'!$E:$E,$B$1)</f>
        <v>0</v>
      </c>
      <c r="E252" s="9">
        <f>SUMIFS('2013Figures'!$J:$J,'2013Figures'!$C:$C,$A252,'2013Figures'!$I:$I,"",'2013Figures'!$B:$B,"BrokerToCy",'2013Figures'!$G:$G,"E1",'2013Figures'!$E:$E,$B$1)</f>
        <v>0</v>
      </c>
      <c r="F252" s="9">
        <f>SUMIFS('2013Figures'!$J:$J,'2013Figures'!$C:$C,$A252,'2013Figures'!$I:$I,"",'2013Figures'!$B:$B,"BrokerToCy",'2013Figures'!$G:$G,"P1",'2013Figures'!$E:$E,$B$1)</f>
        <v>0</v>
      </c>
      <c r="G252" s="9">
        <f>SUMIFS('2013Figures'!$J:$J,'2013Figures'!$C:$C,$A252,'2013Figures'!$I:$I,"",'2013Figures'!$B:$B,"CyToBroker",'2013Figures'!$G:$G,"E1",'2013Figures'!$E:$E,$B$1)</f>
        <v>0</v>
      </c>
      <c r="H252" s="9">
        <f>SUMIFS('2013Figures'!$J:$J,'2013Figures'!$C:$C,$A252,'2013Figures'!$I:$I,"",'2013Figures'!$B:$B,"CyToBroker",'2013Figures'!$G:$G,"P1",'2013Figures'!$E:$E,$B$1)</f>
        <v>0</v>
      </c>
      <c r="J252" s="8" t="s">
        <v>131</v>
      </c>
      <c r="L252" s="42">
        <f>SUMIFS('2012Figures'!$J:$J,'2012Figures'!$C:$C,$A252,'2012Figures'!$I:$I,"",'2012Figures'!$E:$E,$B$1)</f>
        <v>0</v>
      </c>
      <c r="M252" s="52">
        <f>SUMIFS('2012Figures'!$J:$J,'2012Figures'!$C:$C,$A252,'2012Figures'!$I:$I,"",'2012Figures'!$B:$B,"BrokerToCy",'2012Figures'!$G:$G,"E1",'2012Figures'!$E:$E,$B$1)</f>
        <v>0</v>
      </c>
      <c r="N252" s="52">
        <f>SUMIFS('2012Figures'!$J:$J,'2012Figures'!$C:$C,$A252,'2012Figures'!$I:$I,"",'2012Figures'!$B:$B,"BrokerToCy",'2012Figures'!$G:$G,"P1",'2012Figures'!$E:$E,$B$1)</f>
        <v>0</v>
      </c>
      <c r="O252" s="52">
        <f>SUMIFS('2012Figures'!$J:$J,'2012Figures'!$C:$C,$A252,'2012Figures'!$I:$I,"",'2012Figures'!$B:$B,"CyToBroker",'2012Figures'!$G:$G,"E1",'2012Figures'!$E:$E,$B$1)</f>
        <v>0</v>
      </c>
      <c r="P252" s="52">
        <f>SUMIFS('2012Figures'!$J:$J,'2012Figures'!$C:$C,$A252,'2012Figures'!$I:$I,"",'2012Figures'!$B:$B,"CyToBroker",'2012Figures'!$G:$G,"P1",'2012Figures'!$E:$E,$B$1)</f>
        <v>0</v>
      </c>
      <c r="R252" s="46" t="str">
        <f t="shared" si="49"/>
        <v/>
      </c>
      <c r="S252" s="46" t="str">
        <f t="shared" si="49"/>
        <v/>
      </c>
      <c r="T252" s="46" t="str">
        <f t="shared" si="49"/>
        <v/>
      </c>
      <c r="U252" s="46" t="str">
        <f t="shared" si="49"/>
        <v/>
      </c>
      <c r="V252" s="46" t="str">
        <f t="shared" si="49"/>
        <v/>
      </c>
    </row>
    <row r="253" spans="1:22" x14ac:dyDescent="0.2">
      <c r="A253" s="21"/>
      <c r="B253" s="21" t="s">
        <v>92</v>
      </c>
      <c r="C253" s="22"/>
      <c r="D253" s="23">
        <f>SUM(E253:H253)</f>
        <v>0</v>
      </c>
      <c r="E253" s="23">
        <f>SUM(E250:E252)</f>
        <v>0</v>
      </c>
      <c r="F253" s="23">
        <f>SUM(F250:F252)</f>
        <v>0</v>
      </c>
      <c r="G253" s="23">
        <f>SUM(G250:G252)</f>
        <v>0</v>
      </c>
      <c r="H253" s="23">
        <f>SUM(H250:H252)</f>
        <v>0</v>
      </c>
      <c r="I253" s="21"/>
      <c r="J253" s="22"/>
      <c r="K253" s="21"/>
      <c r="L253" s="43">
        <f>SUM(M253:P253)</f>
        <v>0</v>
      </c>
      <c r="M253" s="43">
        <f>SUM(M250:M252)</f>
        <v>0</v>
      </c>
      <c r="N253" s="43">
        <f>SUM(N250:N252)</f>
        <v>0</v>
      </c>
      <c r="O253" s="43">
        <f>SUM(O250:O252)</f>
        <v>0</v>
      </c>
      <c r="P253" s="43">
        <f>SUM(P250:P252)</f>
        <v>0</v>
      </c>
      <c r="Q253" s="21"/>
      <c r="R253" s="21"/>
      <c r="S253" s="21"/>
      <c r="T253" s="21"/>
      <c r="U253" s="21"/>
      <c r="V253" s="21"/>
    </row>
    <row r="254" spans="1:22" x14ac:dyDescent="0.2">
      <c r="A254" s="28">
        <v>140</v>
      </c>
      <c r="B254" s="28" t="s">
        <v>114</v>
      </c>
      <c r="C254" s="17" t="s">
        <v>88</v>
      </c>
      <c r="D254" s="18">
        <f>SUMIFS('2013Figures'!$J:$J,'2013Figures'!$C:$C,$A254,'2013Figures'!$E:$E,$B$1)</f>
        <v>0</v>
      </c>
      <c r="E254" s="18">
        <f>SUMIFS('2013Figures'!$J:$J,'2013Figures'!$C:$C,$A254,'2013Figures'!$B:$B,"BrokerToCy",'2013Figures'!$G:$G,"E1",'2013Figures'!$E:$E,$B$1)</f>
        <v>0</v>
      </c>
      <c r="F254" s="18">
        <f>SUMIFS('2013Figures'!$J:$J,'2013Figures'!$C:$C,$A254,'2013Figures'!$B:$B,"BrokerToCy",'2013Figures'!$G:$G,"P1",'2013Figures'!$E:$E,$B$1)</f>
        <v>0</v>
      </c>
      <c r="G254" s="18">
        <f>SUMIFS('2013Figures'!$J:$J,'2013Figures'!$C:$C,$A254,'2013Figures'!$B:$B,"CyToBroker",'2013Figures'!$G:$G,"E1",'2013Figures'!$E:$E,$B$1)</f>
        <v>0</v>
      </c>
      <c r="H254" s="18">
        <f>SUMIFS('2013Figures'!$J:$J,'2013Figures'!$C:$C,$A254,'2013Figures'!$B:$B,"CyToBroker",'2013Figures'!$G:$G,"P1",'2013Figures'!$E:$E,$B$1)</f>
        <v>0</v>
      </c>
      <c r="I254" s="28"/>
      <c r="J254" s="17"/>
      <c r="K254" s="28"/>
      <c r="L254" s="50">
        <f>SUMIFS('2012Figures'!$J:$J,'2012Figures'!$C:$C,$A254,'2012Figures'!$E:$E,$B$1)</f>
        <v>0</v>
      </c>
      <c r="M254" s="50">
        <f>SUMIFS('2012Figures'!$J:$J,'2012Figures'!$C:$C,$A254,'2012Figures'!$B:$B,"BrokerToCy",'2012Figures'!$G:$G,"E1",'2012Figures'!$E:$E,$B$1)</f>
        <v>0</v>
      </c>
      <c r="N254" s="50">
        <f>SUMIFS('2012Figures'!$J:$J,'2012Figures'!$C:$C,$A254,'2012Figures'!$B:$B,"BrokerToCy",'2012Figures'!$G:$G,"P1",'2012Figures'!$E:$E,$B$1)</f>
        <v>0</v>
      </c>
      <c r="O254" s="50">
        <f>SUMIFS('2012Figures'!$J:$J,'2012Figures'!$C:$C,$A254,'2012Figures'!$B:$B,"CyToBroker",'2012Figures'!$G:$G,"E1",'2012Figures'!$E:$E,$B$1)</f>
        <v>0</v>
      </c>
      <c r="P254" s="50">
        <f>SUMIFS('2012Figures'!$J:$J,'2012Figures'!$C:$C,$A254,'2012Figures'!$B:$B,"CyToBroker",'2012Figures'!$G:$G,"P1",'2012Figures'!$E:$E,$B$1)</f>
        <v>0</v>
      </c>
      <c r="Q254" s="28"/>
      <c r="R254" s="46" t="str">
        <f t="shared" si="49"/>
        <v/>
      </c>
      <c r="S254" s="46" t="str">
        <f t="shared" si="49"/>
        <v/>
      </c>
      <c r="T254" s="46" t="str">
        <f t="shared" si="49"/>
        <v/>
      </c>
      <c r="U254" s="46" t="str">
        <f t="shared" si="49"/>
        <v/>
      </c>
      <c r="V254" s="46" t="str">
        <f t="shared" si="49"/>
        <v/>
      </c>
    </row>
    <row r="255" spans="1:22" x14ac:dyDescent="0.2">
      <c r="A255" s="1">
        <v>140</v>
      </c>
      <c r="B255" s="1" t="s">
        <v>114</v>
      </c>
      <c r="C255" s="8">
        <v>2</v>
      </c>
      <c r="D255" s="29">
        <f>SUMIFS('2013Figures'!$J:$J,'2013Figures'!$C:$C,$A255,'2013Figures'!$H:$H,$B255,'2013Figures'!$I:$I,$C255,'2013Figures'!$E:$E,$B$1)</f>
        <v>0</v>
      </c>
      <c r="E255" s="9">
        <f>SUMIFS('2013Figures'!$J:$J,'2013Figures'!$C:$C,$A255,'2013Figures'!$H:$H,$B255,'2013Figures'!$I:$I,$C255,'2013Figures'!$B:$B,"BrokerToCy",'2013Figures'!$G:$G,"E1",'2013Figures'!$E:$E,$B$1)</f>
        <v>0</v>
      </c>
      <c r="F255" s="9">
        <f>SUMIFS('2013Figures'!$J:$J,'2013Figures'!$C:$C,$A255,'2013Figures'!$H:$H,$B255,'2013Figures'!$I:$I,$C255,'2013Figures'!$B:$B,"BrokerToCy",'2013Figures'!$G:$G,"P1",'2013Figures'!$E:$E,$B$1)</f>
        <v>0</v>
      </c>
      <c r="G255" s="9">
        <f>SUMIFS('2013Figures'!$J:$J,'2013Figures'!$C:$C,$A255,'2013Figures'!$H:$H,$B255,'2013Figures'!$I:$I,$C255,'2013Figures'!$B:$B,"CyToBroker",'2013Figures'!$G:$G,"E1",'2013Figures'!$E:$E,$B$1)</f>
        <v>0</v>
      </c>
      <c r="H255" s="9">
        <f>SUMIFS('2013Figures'!$J:$J,'2013Figures'!$C:$C,$A255,'2013Figures'!$H:$H,$B255,'2013Figures'!$I:$I,$C255,'2013Figures'!$B:$B,"CyToBroker",'2013Figures'!$G:$G,"P1",'2013Figures'!$E:$E,$B$1)</f>
        <v>0</v>
      </c>
      <c r="I255" s="30"/>
      <c r="J255" s="31">
        <v>201010</v>
      </c>
      <c r="K255" s="30"/>
      <c r="L255" s="42">
        <f>SUMIFS('2012Figures'!$J:$J,'2012Figures'!$C:$C,$A255,'2012Figures'!$H:$H,$B255,'2012Figures'!$I:$I,$C255,'2012Figures'!$E:$E,$B$1)</f>
        <v>0</v>
      </c>
      <c r="M255" s="52">
        <f>SUMIFS('2012Figures'!$J:$J,'2012Figures'!$C:$C,$A255,'2012Figures'!$H:$H,$B255,'2012Figures'!$I:$I,$C255,'2012Figures'!$B:$B,"BrokerToCy",'2012Figures'!$G:$G,"E1",'2012Figures'!$E:$E,$B$1)</f>
        <v>0</v>
      </c>
      <c r="N255" s="52">
        <f>SUMIFS('2012Figures'!$J:$J,'2012Figures'!$C:$C,$A255,'2012Figures'!$H:$H,$B255,'2012Figures'!$I:$I,$C255,'2012Figures'!$B:$B,"BrokerToCy",'2012Figures'!$G:$G,"P1",'2012Figures'!$E:$E,$B$1)</f>
        <v>0</v>
      </c>
      <c r="O255" s="52">
        <f>SUMIFS('2012Figures'!$J:$J,'2012Figures'!$C:$C,$A255,'2012Figures'!$H:$H,$B255,'2012Figures'!$I:$I,$C255,'2012Figures'!$B:$B,"CyToBroker",'2012Figures'!$G:$G,"E1",'2012Figures'!$E:$E,$B$1)</f>
        <v>0</v>
      </c>
      <c r="P255" s="52">
        <f>SUMIFS('2012Figures'!$J:$J,'2012Figures'!$C:$C,$A255,'2012Figures'!$H:$H,$B255,'2012Figures'!$I:$I,$C255,'2012Figures'!$B:$B,"CyToBroker",'2012Figures'!$G:$G,"P1",'2012Figures'!$E:$E,$B$1)</f>
        <v>0</v>
      </c>
      <c r="Q255" s="30"/>
      <c r="R255" s="46" t="str">
        <f t="shared" si="49"/>
        <v/>
      </c>
      <c r="S255" s="46" t="str">
        <f t="shared" si="49"/>
        <v/>
      </c>
      <c r="T255" s="46" t="str">
        <f t="shared" si="49"/>
        <v/>
      </c>
      <c r="U255" s="46" t="str">
        <f t="shared" si="49"/>
        <v/>
      </c>
      <c r="V255" s="46" t="str">
        <f t="shared" si="49"/>
        <v/>
      </c>
    </row>
    <row r="256" spans="1:22" x14ac:dyDescent="0.2">
      <c r="A256" s="1">
        <v>140</v>
      </c>
      <c r="B256" s="1" t="s">
        <v>114</v>
      </c>
      <c r="C256" s="8">
        <v>1</v>
      </c>
      <c r="D256" s="29">
        <f>SUMIFS('2013Figures'!$J:$J,'2013Figures'!$C:$C,$A256,'2013Figures'!$H:$H,$B256,'2013Figures'!$I:$I,$C256,'2013Figures'!$E:$E,$B$1)</f>
        <v>0</v>
      </c>
      <c r="E256" s="9">
        <f>SUMIFS('2013Figures'!$J:$J,'2013Figures'!$C:$C,$A256,'2013Figures'!$H:$H,$B256,'2013Figures'!$I:$I,$C256,'2013Figures'!$B:$B,"BrokerToCy",'2013Figures'!$G:$G,"E1",'2013Figures'!$E:$E,$B$1)</f>
        <v>0</v>
      </c>
      <c r="F256" s="9">
        <f>SUMIFS('2013Figures'!$J:$J,'2013Figures'!$C:$C,$A256,'2013Figures'!$H:$H,$B256,'2013Figures'!$I:$I,$C256,'2013Figures'!$B:$B,"BrokerToCy",'2013Figures'!$G:$G,"P1",'2013Figures'!$E:$E,$B$1)</f>
        <v>0</v>
      </c>
      <c r="G256" s="9">
        <f>SUMIFS('2013Figures'!$J:$J,'2013Figures'!$C:$C,$A256,'2013Figures'!$H:$H,$B256,'2013Figures'!$I:$I,$C256,'2013Figures'!$B:$B,"CyToBroker",'2013Figures'!$G:$G,"E1",'2013Figures'!$E:$E,$B$1)</f>
        <v>0</v>
      </c>
      <c r="H256" s="9">
        <f>SUMIFS('2013Figures'!$J:$J,'2013Figures'!$C:$C,$A256,'2013Figures'!$H:$H,$B256,'2013Figures'!$I:$I,$C256,'2013Figures'!$B:$B,"CyToBroker",'2013Figures'!$G:$G,"P1",'2013Figures'!$E:$E,$B$1)</f>
        <v>0</v>
      </c>
      <c r="J256" s="8" t="s">
        <v>131</v>
      </c>
      <c r="L256" s="42">
        <f>SUMIFS('2012Figures'!$J:$J,'2012Figures'!$C:$C,$A256,'2012Figures'!$H:$H,$B256,'2012Figures'!$I:$I,$C256,'2012Figures'!$E:$E,$B$1)</f>
        <v>0</v>
      </c>
      <c r="M256" s="52">
        <f>SUMIFS('2012Figures'!$J:$J,'2012Figures'!$C:$C,$A256,'2012Figures'!$H:$H,$B256,'2012Figures'!$I:$I,$C256,'2012Figures'!$B:$B,"BrokerToCy",'2012Figures'!$G:$G,"E1",'2012Figures'!$E:$E,$B$1)</f>
        <v>0</v>
      </c>
      <c r="N256" s="52">
        <f>SUMIFS('2012Figures'!$J:$J,'2012Figures'!$C:$C,$A256,'2012Figures'!$H:$H,$B256,'2012Figures'!$I:$I,$C256,'2012Figures'!$B:$B,"BrokerToCy",'2012Figures'!$G:$G,"P1",'2012Figures'!$E:$E,$B$1)</f>
        <v>0</v>
      </c>
      <c r="O256" s="52">
        <f>SUMIFS('2012Figures'!$J:$J,'2012Figures'!$C:$C,$A256,'2012Figures'!$H:$H,$B256,'2012Figures'!$I:$I,$C256,'2012Figures'!$B:$B,"CyToBroker",'2012Figures'!$G:$G,"E1",'2012Figures'!$E:$E,$B$1)</f>
        <v>0</v>
      </c>
      <c r="P256" s="52">
        <f>SUMIFS('2012Figures'!$J:$J,'2012Figures'!$C:$C,$A256,'2012Figures'!$H:$H,$B256,'2012Figures'!$I:$I,$C256,'2012Figures'!$B:$B,"CyToBroker",'2012Figures'!$G:$G,"P1",'2012Figures'!$E:$E,$B$1)</f>
        <v>0</v>
      </c>
      <c r="R256" s="46" t="str">
        <f t="shared" si="49"/>
        <v/>
      </c>
      <c r="S256" s="46" t="str">
        <f t="shared" si="49"/>
        <v/>
      </c>
      <c r="T256" s="46" t="str">
        <f t="shared" si="49"/>
        <v/>
      </c>
      <c r="U256" s="46" t="str">
        <f t="shared" si="49"/>
        <v/>
      </c>
      <c r="V256" s="46" t="str">
        <f t="shared" si="49"/>
        <v/>
      </c>
    </row>
    <row r="257" spans="1:22" x14ac:dyDescent="0.2">
      <c r="A257" s="1">
        <v>140</v>
      </c>
      <c r="B257" s="1" t="s">
        <v>114</v>
      </c>
      <c r="D257" s="29">
        <f>SUMIFS('2013Figures'!$J:$J,'2013Figures'!$C:$C,$A257,'2013Figures'!$I:$I,"",'2013Figures'!$E:$E,$B$1)</f>
        <v>0</v>
      </c>
      <c r="E257" s="9">
        <f>SUMIFS('2013Figures'!$J:$J,'2013Figures'!$C:$C,$A257,'2013Figures'!$I:$I,"",'2013Figures'!$B:$B,"BrokerToCy",'2013Figures'!$G:$G,"E1",'2013Figures'!$E:$E,$B$1)</f>
        <v>0</v>
      </c>
      <c r="F257" s="9">
        <f>SUMIFS('2013Figures'!$J:$J,'2013Figures'!$C:$C,$A257,'2013Figures'!$I:$I,"",'2013Figures'!$B:$B,"BrokerToCy",'2013Figures'!$G:$G,"P1",'2013Figures'!$E:$E,$B$1)</f>
        <v>0</v>
      </c>
      <c r="G257" s="9">
        <f>SUMIFS('2013Figures'!$J:$J,'2013Figures'!$C:$C,$A257,'2013Figures'!$I:$I,"",'2013Figures'!$B:$B,"CyToBroker",'2013Figures'!$G:$G,"E1",'2013Figures'!$E:$E,$B$1)</f>
        <v>0</v>
      </c>
      <c r="H257" s="9">
        <f>SUMIFS('2013Figures'!$J:$J,'2013Figures'!$C:$C,$A257,'2013Figures'!$I:$I,"",'2013Figures'!$B:$B,"CyToBroker",'2013Figures'!$G:$G,"P1",'2013Figures'!$E:$E,$B$1)</f>
        <v>0</v>
      </c>
      <c r="J257" s="8" t="s">
        <v>131</v>
      </c>
      <c r="L257" s="42">
        <f>SUMIFS('2012Figures'!$J:$J,'2012Figures'!$C:$C,$A257,'2012Figures'!$I:$I,"",'2012Figures'!$E:$E,$B$1)</f>
        <v>0</v>
      </c>
      <c r="M257" s="52">
        <f>SUMIFS('2012Figures'!$J:$J,'2012Figures'!$C:$C,$A257,'2012Figures'!$I:$I,"",'2012Figures'!$B:$B,"BrokerToCy",'2012Figures'!$G:$G,"E1",'2012Figures'!$E:$E,$B$1)</f>
        <v>0</v>
      </c>
      <c r="N257" s="52">
        <f>SUMIFS('2012Figures'!$J:$J,'2012Figures'!$C:$C,$A257,'2012Figures'!$I:$I,"",'2012Figures'!$B:$B,"BrokerToCy",'2012Figures'!$G:$G,"P1",'2012Figures'!$E:$E,$B$1)</f>
        <v>0</v>
      </c>
      <c r="O257" s="52">
        <f>SUMIFS('2012Figures'!$J:$J,'2012Figures'!$C:$C,$A257,'2012Figures'!$I:$I,"",'2012Figures'!$B:$B,"CyToBroker",'2012Figures'!$G:$G,"E1",'2012Figures'!$E:$E,$B$1)</f>
        <v>0</v>
      </c>
      <c r="P257" s="52">
        <f>SUMIFS('2012Figures'!$J:$J,'2012Figures'!$C:$C,$A257,'2012Figures'!$I:$I,"",'2012Figures'!$B:$B,"CyToBroker",'2012Figures'!$G:$G,"P1",'2012Figures'!$E:$E,$B$1)</f>
        <v>0</v>
      </c>
      <c r="R257" s="46" t="str">
        <f t="shared" si="49"/>
        <v/>
      </c>
      <c r="S257" s="46" t="str">
        <f t="shared" si="49"/>
        <v/>
      </c>
      <c r="T257" s="46" t="str">
        <f t="shared" si="49"/>
        <v/>
      </c>
      <c r="U257" s="46" t="str">
        <f t="shared" si="49"/>
        <v/>
      </c>
      <c r="V257" s="46" t="str">
        <f t="shared" si="49"/>
        <v/>
      </c>
    </row>
    <row r="258" spans="1:22" x14ac:dyDescent="0.2">
      <c r="A258" s="21"/>
      <c r="B258" s="21" t="s">
        <v>92</v>
      </c>
      <c r="C258" s="22"/>
      <c r="D258" s="23">
        <f>SUM(E258:H258)</f>
        <v>0</v>
      </c>
      <c r="E258" s="23">
        <f>SUM(E255:E257)</f>
        <v>0</v>
      </c>
      <c r="F258" s="23">
        <f>SUM(F255:F257)</f>
        <v>0</v>
      </c>
      <c r="G258" s="23">
        <f>SUM(G255:G257)</f>
        <v>0</v>
      </c>
      <c r="H258" s="23">
        <f>SUM(H255:H257)</f>
        <v>0</v>
      </c>
      <c r="I258" s="21"/>
      <c r="J258" s="22"/>
      <c r="K258" s="21"/>
      <c r="L258" s="43">
        <f>SUM(M258:P258)</f>
        <v>0</v>
      </c>
      <c r="M258" s="43">
        <f>SUM(M255:M257)</f>
        <v>0</v>
      </c>
      <c r="N258" s="43">
        <f>SUM(N255:N257)</f>
        <v>0</v>
      </c>
      <c r="O258" s="43">
        <f>SUM(O255:O257)</f>
        <v>0</v>
      </c>
      <c r="P258" s="43">
        <f>SUM(P255:P257)</f>
        <v>0</v>
      </c>
      <c r="Q258" s="21"/>
      <c r="R258" s="21"/>
      <c r="S258" s="21"/>
      <c r="T258" s="21"/>
      <c r="U258" s="21"/>
      <c r="V258" s="21"/>
    </row>
    <row r="259" spans="1:22" x14ac:dyDescent="0.2">
      <c r="A259" s="28">
        <v>202</v>
      </c>
      <c r="B259" s="28" t="s">
        <v>40</v>
      </c>
      <c r="C259" s="17" t="s">
        <v>88</v>
      </c>
      <c r="D259" s="18">
        <f>SUMIFS('2013Figures'!$J:$J,'2013Figures'!$C:$C,$A259,'2013Figures'!$E:$E,$B$1)</f>
        <v>0</v>
      </c>
      <c r="E259" s="18">
        <f>SUMIFS('2013Figures'!$J:$J,'2013Figures'!$C:$C,$A259,'2013Figures'!$B:$B,"BrokerToCy",'2013Figures'!$G:$G,"E1",'2013Figures'!$E:$E,$B$1)</f>
        <v>0</v>
      </c>
      <c r="F259" s="18">
        <f>SUMIFS('2013Figures'!$J:$J,'2013Figures'!$C:$C,$A259,'2013Figures'!$B:$B,"BrokerToCy",'2013Figures'!$G:$G,"P1",'2013Figures'!$E:$E,$B$1)</f>
        <v>0</v>
      </c>
      <c r="G259" s="18">
        <f>SUMIFS('2013Figures'!$J:$J,'2013Figures'!$C:$C,$A259,'2013Figures'!$B:$B,"CyToBroker",'2013Figures'!$G:$G,"E1",'2013Figures'!$E:$E,$B$1)</f>
        <v>0</v>
      </c>
      <c r="H259" s="18">
        <f>SUMIFS('2013Figures'!$J:$J,'2013Figures'!$C:$C,$A259,'2013Figures'!$B:$B,"CyToBroker",'2013Figures'!$G:$G,"P1",'2013Figures'!$E:$E,$B$1)</f>
        <v>0</v>
      </c>
      <c r="I259" s="28"/>
      <c r="J259" s="17"/>
      <c r="K259" s="28"/>
      <c r="L259" s="50">
        <f>SUMIFS('2012Figures'!$J:$J,'2012Figures'!$C:$C,$A259,'2012Figures'!$E:$E,$B$1)</f>
        <v>0</v>
      </c>
      <c r="M259" s="50">
        <f>SUMIFS('2012Figures'!$J:$J,'2012Figures'!$C:$C,$A259,'2012Figures'!$B:$B,"BrokerToCy",'2012Figures'!$G:$G,"E1",'2012Figures'!$E:$E,$B$1)</f>
        <v>0</v>
      </c>
      <c r="N259" s="50">
        <f>SUMIFS('2012Figures'!$J:$J,'2012Figures'!$C:$C,$A259,'2012Figures'!$B:$B,"BrokerToCy",'2012Figures'!$G:$G,"P1",'2012Figures'!$E:$E,$B$1)</f>
        <v>0</v>
      </c>
      <c r="O259" s="50">
        <f>SUMIFS('2012Figures'!$J:$J,'2012Figures'!$C:$C,$A259,'2012Figures'!$B:$B,"CyToBroker",'2012Figures'!$G:$G,"E1",'2012Figures'!$E:$E,$B$1)</f>
        <v>0</v>
      </c>
      <c r="P259" s="50">
        <f>SUMIFS('2012Figures'!$J:$J,'2012Figures'!$C:$C,$A259,'2012Figures'!$B:$B,"CyToBroker",'2012Figures'!$G:$G,"P1",'2012Figures'!$E:$E,$B$1)</f>
        <v>0</v>
      </c>
      <c r="Q259" s="28"/>
      <c r="R259" s="46" t="str">
        <f t="shared" si="49"/>
        <v/>
      </c>
      <c r="S259" s="46" t="str">
        <f t="shared" si="49"/>
        <v/>
      </c>
      <c r="T259" s="46" t="str">
        <f t="shared" si="49"/>
        <v/>
      </c>
      <c r="U259" s="46" t="str">
        <f t="shared" si="49"/>
        <v/>
      </c>
      <c r="V259" s="46" t="str">
        <f t="shared" si="49"/>
        <v/>
      </c>
    </row>
    <row r="260" spans="1:22" x14ac:dyDescent="0.2">
      <c r="A260" s="1">
        <v>202</v>
      </c>
      <c r="B260" s="1" t="s">
        <v>40</v>
      </c>
      <c r="C260" s="8">
        <v>5</v>
      </c>
      <c r="D260" s="29">
        <f>SUMIFS('2013Figures'!$J:$J,'2013Figures'!$C:$C,$A260,'2013Figures'!$H:$H,$B260,'2013Figures'!$I:$I,$C260,'2013Figures'!$E:$E,$B$1)</f>
        <v>0</v>
      </c>
      <c r="E260" s="9">
        <f>SUMIFS('2013Figures'!$J:$J,'2013Figures'!$C:$C,$A260,'2013Figures'!$H:$H,$B260,'2013Figures'!$I:$I,$C260,'2013Figures'!$B:$B,"BrokerToCy",'2013Figures'!$G:$G,"E1",'2013Figures'!$E:$E,$B$1)</f>
        <v>0</v>
      </c>
      <c r="F260" s="9">
        <f>SUMIFS('2013Figures'!$J:$J,'2013Figures'!$C:$C,$A260,'2013Figures'!$H:$H,$B260,'2013Figures'!$I:$I,$C260,'2013Figures'!$B:$B,"BrokerToCy",'2013Figures'!$G:$G,"P1",'2013Figures'!$E:$E,$B$1)</f>
        <v>0</v>
      </c>
      <c r="G260" s="9">
        <f>SUMIFS('2013Figures'!$J:$J,'2013Figures'!$C:$C,$A260,'2013Figures'!$H:$H,$B260,'2013Figures'!$I:$I,$C260,'2013Figures'!$B:$B,"CyToBroker",'2013Figures'!$G:$G,"E1",'2013Figures'!$E:$E,$B$1)</f>
        <v>0</v>
      </c>
      <c r="H260" s="9">
        <f>SUMIFS('2013Figures'!$J:$J,'2013Figures'!$C:$C,$A260,'2013Figures'!$H:$H,$B260,'2013Figures'!$I:$I,$C260,'2013Figures'!$B:$B,"CyToBroker",'2013Figures'!$G:$G,"P1",'2013Figures'!$E:$E,$B$1)</f>
        <v>0</v>
      </c>
      <c r="J260" s="8">
        <v>201501</v>
      </c>
      <c r="L260" s="42">
        <f>SUMIFS('2012Figures'!$J:$J,'2012Figures'!$C:$C,$A260,'2012Figures'!$H:$H,$B260,'2012Figures'!$I:$I,$C260,'2012Figures'!$E:$E,$B$1)</f>
        <v>0</v>
      </c>
      <c r="M260" s="52">
        <f>SUMIFS('2012Figures'!$J:$J,'2012Figures'!$C:$C,$A260,'2012Figures'!$H:$H,$B260,'2012Figures'!$I:$I,$C260,'2012Figures'!$B:$B,"BrokerToCy",'2012Figures'!$G:$G,"E1",'2012Figures'!$E:$E,$B$1)</f>
        <v>0</v>
      </c>
      <c r="N260" s="52">
        <f>SUMIFS('2012Figures'!$J:$J,'2012Figures'!$C:$C,$A260,'2012Figures'!$H:$H,$B260,'2012Figures'!$I:$I,$C260,'2012Figures'!$B:$B,"BrokerToCy",'2012Figures'!$G:$G,"P1",'2012Figures'!$E:$E,$B$1)</f>
        <v>0</v>
      </c>
      <c r="O260" s="52">
        <f>SUMIFS('2012Figures'!$J:$J,'2012Figures'!$C:$C,$A260,'2012Figures'!$H:$H,$B260,'2012Figures'!$I:$I,$C260,'2012Figures'!$B:$B,"CyToBroker",'2012Figures'!$G:$G,"E1",'2012Figures'!$E:$E,$B$1)</f>
        <v>0</v>
      </c>
      <c r="P260" s="52">
        <f>SUMIFS('2012Figures'!$J:$J,'2012Figures'!$C:$C,$A260,'2012Figures'!$H:$H,$B260,'2012Figures'!$I:$I,$C260,'2012Figures'!$B:$B,"CyToBroker",'2012Figures'!$G:$G,"P1",'2012Figures'!$E:$E,$B$1)</f>
        <v>0</v>
      </c>
      <c r="R260" s="46" t="str">
        <f t="shared" si="49"/>
        <v/>
      </c>
      <c r="S260" s="46" t="str">
        <f t="shared" si="49"/>
        <v/>
      </c>
      <c r="T260" s="46" t="str">
        <f t="shared" si="49"/>
        <v/>
      </c>
      <c r="U260" s="46" t="str">
        <f t="shared" si="49"/>
        <v/>
      </c>
      <c r="V260" s="46" t="str">
        <f t="shared" si="49"/>
        <v/>
      </c>
    </row>
    <row r="261" spans="1:22" x14ac:dyDescent="0.2">
      <c r="A261" s="1">
        <v>202</v>
      </c>
      <c r="B261" s="1" t="s">
        <v>40</v>
      </c>
      <c r="C261" s="8">
        <v>4</v>
      </c>
      <c r="D261" s="29">
        <f>SUMIFS('2013Figures'!$J:$J,'2013Figures'!$C:$C,$A261,'2013Figures'!$H:$H,$B261,'2013Figures'!$I:$I,$C261,'2013Figures'!$E:$E,$B$1)</f>
        <v>0</v>
      </c>
      <c r="E261" s="9">
        <f>SUMIFS('2013Figures'!$J:$J,'2013Figures'!$C:$C,$A261,'2013Figures'!$H:$H,$B261,'2013Figures'!$I:$I,$C261,'2013Figures'!$B:$B,"BrokerToCy",'2013Figures'!$G:$G,"E1",'2013Figures'!$E:$E,$B$1)</f>
        <v>0</v>
      </c>
      <c r="F261" s="9">
        <f>SUMIFS('2013Figures'!$J:$J,'2013Figures'!$C:$C,$A261,'2013Figures'!$H:$H,$B261,'2013Figures'!$I:$I,$C261,'2013Figures'!$B:$B,"BrokerToCy",'2013Figures'!$G:$G,"P1",'2013Figures'!$E:$E,$B$1)</f>
        <v>0</v>
      </c>
      <c r="G261" s="9">
        <f>SUMIFS('2013Figures'!$J:$J,'2013Figures'!$C:$C,$A261,'2013Figures'!$H:$H,$B261,'2013Figures'!$I:$I,$C261,'2013Figures'!$B:$B,"CyToBroker",'2013Figures'!$G:$G,"E1",'2013Figures'!$E:$E,$B$1)</f>
        <v>0</v>
      </c>
      <c r="H261" s="9">
        <f>SUMIFS('2013Figures'!$J:$J,'2013Figures'!$C:$C,$A261,'2013Figures'!$H:$H,$B261,'2013Figures'!$I:$I,$C261,'2013Figures'!$B:$B,"CyToBroker",'2013Figures'!$G:$G,"P1",'2013Figures'!$E:$E,$B$1)</f>
        <v>0</v>
      </c>
      <c r="I261" s="30"/>
      <c r="J261" s="31">
        <v>201301</v>
      </c>
      <c r="K261" s="30"/>
      <c r="L261" s="42">
        <f>SUMIFS('2012Figures'!$J:$J,'2012Figures'!$C:$C,$A261,'2012Figures'!$H:$H,$B261,'2012Figures'!$I:$I,$C261,'2012Figures'!$E:$E,$B$1)</f>
        <v>0</v>
      </c>
      <c r="M261" s="52">
        <f>SUMIFS('2012Figures'!$J:$J,'2012Figures'!$C:$C,$A261,'2012Figures'!$H:$H,$B261,'2012Figures'!$I:$I,$C261,'2012Figures'!$B:$B,"BrokerToCy",'2012Figures'!$G:$G,"E1",'2012Figures'!$E:$E,$B$1)</f>
        <v>0</v>
      </c>
      <c r="N261" s="52">
        <f>SUMIFS('2012Figures'!$J:$J,'2012Figures'!$C:$C,$A261,'2012Figures'!$H:$H,$B261,'2012Figures'!$I:$I,$C261,'2012Figures'!$B:$B,"BrokerToCy",'2012Figures'!$G:$G,"P1",'2012Figures'!$E:$E,$B$1)</f>
        <v>0</v>
      </c>
      <c r="O261" s="52">
        <f>SUMIFS('2012Figures'!$J:$J,'2012Figures'!$C:$C,$A261,'2012Figures'!$H:$H,$B261,'2012Figures'!$I:$I,$C261,'2012Figures'!$B:$B,"CyToBroker",'2012Figures'!$G:$G,"E1",'2012Figures'!$E:$E,$B$1)</f>
        <v>0</v>
      </c>
      <c r="P261" s="52">
        <f>SUMIFS('2012Figures'!$J:$J,'2012Figures'!$C:$C,$A261,'2012Figures'!$H:$H,$B261,'2012Figures'!$I:$I,$C261,'2012Figures'!$B:$B,"CyToBroker",'2012Figures'!$G:$G,"P1",'2012Figures'!$E:$E,$B$1)</f>
        <v>0</v>
      </c>
      <c r="Q261" s="30"/>
      <c r="R261" s="46" t="str">
        <f t="shared" si="49"/>
        <v/>
      </c>
      <c r="S261" s="46" t="str">
        <f t="shared" si="49"/>
        <v/>
      </c>
      <c r="T261" s="46" t="str">
        <f t="shared" si="49"/>
        <v/>
      </c>
      <c r="U261" s="46" t="str">
        <f t="shared" si="49"/>
        <v/>
      </c>
      <c r="V261" s="46" t="str">
        <f t="shared" si="49"/>
        <v/>
      </c>
    </row>
    <row r="262" spans="1:22" x14ac:dyDescent="0.2">
      <c r="A262" s="1">
        <v>202</v>
      </c>
      <c r="B262" s="1" t="s">
        <v>40</v>
      </c>
      <c r="C262" s="8">
        <v>3</v>
      </c>
      <c r="D262" s="29">
        <f>SUMIFS('2013Figures'!$J:$J,'2013Figures'!$C:$C,$A262,'2013Figures'!$H:$H,$B262,'2013Figures'!$I:$I,$C262,'2013Figures'!$E:$E,$B$1)</f>
        <v>0</v>
      </c>
      <c r="E262" s="9">
        <f>SUMIFS('2013Figures'!$J:$J,'2013Figures'!$C:$C,$A262,'2013Figures'!$H:$H,$B262,'2013Figures'!$I:$I,$C262,'2013Figures'!$B:$B,"BrokerToCy",'2013Figures'!$G:$G,"E1",'2013Figures'!$E:$E,$B$1)</f>
        <v>0</v>
      </c>
      <c r="F262" s="9">
        <f>SUMIFS('2013Figures'!$J:$J,'2013Figures'!$C:$C,$A262,'2013Figures'!$H:$H,$B262,'2013Figures'!$I:$I,$C262,'2013Figures'!$B:$B,"BrokerToCy",'2013Figures'!$G:$G,"P1",'2013Figures'!$E:$E,$B$1)</f>
        <v>0</v>
      </c>
      <c r="G262" s="9">
        <f>SUMIFS('2013Figures'!$J:$J,'2013Figures'!$C:$C,$A262,'2013Figures'!$H:$H,$B262,'2013Figures'!$I:$I,$C262,'2013Figures'!$B:$B,"CyToBroker",'2013Figures'!$G:$G,"E1",'2013Figures'!$E:$E,$B$1)</f>
        <v>0</v>
      </c>
      <c r="H262" s="9">
        <f>SUMIFS('2013Figures'!$J:$J,'2013Figures'!$C:$C,$A262,'2013Figures'!$H:$H,$B262,'2013Figures'!$I:$I,$C262,'2013Figures'!$B:$B,"CyToBroker",'2013Figures'!$G:$G,"P1",'2013Figures'!$E:$E,$B$1)</f>
        <v>0</v>
      </c>
      <c r="J262" s="8">
        <v>201201</v>
      </c>
      <c r="L262" s="42">
        <f>SUMIFS('2012Figures'!$J:$J,'2012Figures'!$C:$C,$A262,'2012Figures'!$H:$H,$B262,'2012Figures'!$I:$I,$C262,'2012Figures'!$E:$E,$B$1)</f>
        <v>0</v>
      </c>
      <c r="M262" s="52">
        <f>SUMIFS('2012Figures'!$J:$J,'2012Figures'!$C:$C,$A262,'2012Figures'!$H:$H,$B262,'2012Figures'!$I:$I,$C262,'2012Figures'!$B:$B,"BrokerToCy",'2012Figures'!$G:$G,"E1",'2012Figures'!$E:$E,$B$1)</f>
        <v>0</v>
      </c>
      <c r="N262" s="52">
        <f>SUMIFS('2012Figures'!$J:$J,'2012Figures'!$C:$C,$A262,'2012Figures'!$H:$H,$B262,'2012Figures'!$I:$I,$C262,'2012Figures'!$B:$B,"BrokerToCy",'2012Figures'!$G:$G,"P1",'2012Figures'!$E:$E,$B$1)</f>
        <v>0</v>
      </c>
      <c r="O262" s="52">
        <f>SUMIFS('2012Figures'!$J:$J,'2012Figures'!$C:$C,$A262,'2012Figures'!$H:$H,$B262,'2012Figures'!$I:$I,$C262,'2012Figures'!$B:$B,"CyToBroker",'2012Figures'!$G:$G,"E1",'2012Figures'!$E:$E,$B$1)</f>
        <v>0</v>
      </c>
      <c r="P262" s="52">
        <f>SUMIFS('2012Figures'!$J:$J,'2012Figures'!$C:$C,$A262,'2012Figures'!$H:$H,$B262,'2012Figures'!$I:$I,$C262,'2012Figures'!$B:$B,"CyToBroker",'2012Figures'!$G:$G,"P1",'2012Figures'!$E:$E,$B$1)</f>
        <v>0</v>
      </c>
      <c r="R262" s="46" t="str">
        <f t="shared" si="49"/>
        <v/>
      </c>
      <c r="S262" s="46" t="str">
        <f t="shared" si="49"/>
        <v/>
      </c>
      <c r="T262" s="46" t="str">
        <f t="shared" si="49"/>
        <v/>
      </c>
      <c r="U262" s="46" t="str">
        <f t="shared" si="49"/>
        <v/>
      </c>
      <c r="V262" s="46" t="str">
        <f t="shared" si="49"/>
        <v/>
      </c>
    </row>
    <row r="263" spans="1:22" x14ac:dyDescent="0.2">
      <c r="A263" s="1">
        <v>202</v>
      </c>
      <c r="B263" s="1" t="s">
        <v>40</v>
      </c>
      <c r="C263" s="8">
        <v>2</v>
      </c>
      <c r="D263" s="29">
        <f>SUMIFS('2013Figures'!$J:$J,'2013Figures'!$C:$C,$A263,'2013Figures'!$H:$H,$B263,'2013Figures'!$I:$I,$C263,'2013Figures'!$E:$E,$B$1)</f>
        <v>0</v>
      </c>
      <c r="E263" s="9">
        <f>SUMIFS('2013Figures'!$J:$J,'2013Figures'!$C:$C,$A263,'2013Figures'!$H:$H,$B263,'2013Figures'!$I:$I,$C263,'2013Figures'!$B:$B,"BrokerToCy",'2013Figures'!$G:$G,"E1",'2013Figures'!$E:$E,$B$1)</f>
        <v>0</v>
      </c>
      <c r="F263" s="9">
        <f>SUMIFS('2013Figures'!$J:$J,'2013Figures'!$C:$C,$A263,'2013Figures'!$H:$H,$B263,'2013Figures'!$I:$I,$C263,'2013Figures'!$B:$B,"BrokerToCy",'2013Figures'!$G:$G,"P1",'2013Figures'!$E:$E,$B$1)</f>
        <v>0</v>
      </c>
      <c r="G263" s="9">
        <f>SUMIFS('2013Figures'!$J:$J,'2013Figures'!$C:$C,$A263,'2013Figures'!$H:$H,$B263,'2013Figures'!$I:$I,$C263,'2013Figures'!$B:$B,"CyToBroker",'2013Figures'!$G:$G,"E1",'2013Figures'!$E:$E,$B$1)</f>
        <v>0</v>
      </c>
      <c r="H263" s="9">
        <f>SUMIFS('2013Figures'!$J:$J,'2013Figures'!$C:$C,$A263,'2013Figures'!$H:$H,$B263,'2013Figures'!$I:$I,$C263,'2013Figures'!$B:$B,"CyToBroker",'2013Figures'!$G:$G,"P1",'2013Figures'!$E:$E,$B$1)</f>
        <v>0</v>
      </c>
      <c r="J263" s="8">
        <v>201101</v>
      </c>
      <c r="L263" s="42">
        <f>SUMIFS('2012Figures'!$J:$J,'2012Figures'!$C:$C,$A263,'2012Figures'!$H:$H,$B263,'2012Figures'!$I:$I,$C263,'2012Figures'!$E:$E,$B$1)</f>
        <v>0</v>
      </c>
      <c r="M263" s="52">
        <f>SUMIFS('2012Figures'!$J:$J,'2012Figures'!$C:$C,$A263,'2012Figures'!$H:$H,$B263,'2012Figures'!$I:$I,$C263,'2012Figures'!$B:$B,"BrokerToCy",'2012Figures'!$G:$G,"E1",'2012Figures'!$E:$E,$B$1)</f>
        <v>0</v>
      </c>
      <c r="N263" s="52">
        <f>SUMIFS('2012Figures'!$J:$J,'2012Figures'!$C:$C,$A263,'2012Figures'!$H:$H,$B263,'2012Figures'!$I:$I,$C263,'2012Figures'!$B:$B,"BrokerToCy",'2012Figures'!$G:$G,"P1",'2012Figures'!$E:$E,$B$1)</f>
        <v>0</v>
      </c>
      <c r="O263" s="52">
        <f>SUMIFS('2012Figures'!$J:$J,'2012Figures'!$C:$C,$A263,'2012Figures'!$H:$H,$B263,'2012Figures'!$I:$I,$C263,'2012Figures'!$B:$B,"CyToBroker",'2012Figures'!$G:$G,"E1",'2012Figures'!$E:$E,$B$1)</f>
        <v>0</v>
      </c>
      <c r="P263" s="52">
        <f>SUMIFS('2012Figures'!$J:$J,'2012Figures'!$C:$C,$A263,'2012Figures'!$H:$H,$B263,'2012Figures'!$I:$I,$C263,'2012Figures'!$B:$B,"CyToBroker",'2012Figures'!$G:$G,"P1",'2012Figures'!$E:$E,$B$1)</f>
        <v>0</v>
      </c>
      <c r="R263" s="46" t="str">
        <f t="shared" si="49"/>
        <v/>
      </c>
      <c r="S263" s="46" t="str">
        <f t="shared" si="49"/>
        <v/>
      </c>
      <c r="T263" s="46" t="str">
        <f t="shared" si="49"/>
        <v/>
      </c>
      <c r="U263" s="46" t="str">
        <f t="shared" si="49"/>
        <v/>
      </c>
      <c r="V263" s="46" t="str">
        <f t="shared" si="49"/>
        <v/>
      </c>
    </row>
    <row r="264" spans="1:22" x14ac:dyDescent="0.2">
      <c r="A264" s="1">
        <v>202</v>
      </c>
      <c r="B264" s="1" t="s">
        <v>40</v>
      </c>
      <c r="C264" s="8">
        <v>1</v>
      </c>
      <c r="D264" s="29">
        <f>SUMIFS('2013Figures'!$J:$J,'2013Figures'!$C:$C,$A264,'2013Figures'!$H:$H,$B264,'2013Figures'!$I:$I,$C264,'2013Figures'!$E:$E,$B$1)</f>
        <v>0</v>
      </c>
      <c r="E264" s="9">
        <f>SUMIFS('2013Figures'!$J:$J,'2013Figures'!$C:$C,$A264,'2013Figures'!$H:$H,$B264,'2013Figures'!$I:$I,$C264,'2013Figures'!$B:$B,"BrokerToCy",'2013Figures'!$G:$G,"E1",'2013Figures'!$E:$E,$B$1)</f>
        <v>0</v>
      </c>
      <c r="F264" s="9">
        <f>SUMIFS('2013Figures'!$J:$J,'2013Figures'!$C:$C,$A264,'2013Figures'!$H:$H,$B264,'2013Figures'!$I:$I,$C264,'2013Figures'!$B:$B,"BrokerToCy",'2013Figures'!$G:$G,"P1",'2013Figures'!$E:$E,$B$1)</f>
        <v>0</v>
      </c>
      <c r="G264" s="9">
        <f>SUMIFS('2013Figures'!$J:$J,'2013Figures'!$C:$C,$A264,'2013Figures'!$H:$H,$B264,'2013Figures'!$I:$I,$C264,'2013Figures'!$B:$B,"CyToBroker",'2013Figures'!$G:$G,"E1",'2013Figures'!$E:$E,$B$1)</f>
        <v>0</v>
      </c>
      <c r="H264" s="9">
        <f>SUMIFS('2013Figures'!$J:$J,'2013Figures'!$C:$C,$A264,'2013Figures'!$H:$H,$B264,'2013Figures'!$I:$I,$C264,'2013Figures'!$B:$B,"CyToBroker",'2013Figures'!$G:$G,"P1",'2013Figures'!$E:$E,$B$1)</f>
        <v>0</v>
      </c>
      <c r="J264" s="8">
        <v>200901</v>
      </c>
      <c r="L264" s="42">
        <f>SUMIFS('2012Figures'!$J:$J,'2012Figures'!$C:$C,$A264,'2012Figures'!$H:$H,$B264,'2012Figures'!$I:$I,$C264,'2012Figures'!$E:$E,$B$1)</f>
        <v>0</v>
      </c>
      <c r="M264" s="52">
        <f>SUMIFS('2012Figures'!$J:$J,'2012Figures'!$C:$C,$A264,'2012Figures'!$H:$H,$B264,'2012Figures'!$I:$I,$C264,'2012Figures'!$B:$B,"BrokerToCy",'2012Figures'!$G:$G,"E1",'2012Figures'!$E:$E,$B$1)</f>
        <v>0</v>
      </c>
      <c r="N264" s="52">
        <f>SUMIFS('2012Figures'!$J:$J,'2012Figures'!$C:$C,$A264,'2012Figures'!$H:$H,$B264,'2012Figures'!$I:$I,$C264,'2012Figures'!$B:$B,"BrokerToCy",'2012Figures'!$G:$G,"P1",'2012Figures'!$E:$E,$B$1)</f>
        <v>0</v>
      </c>
      <c r="O264" s="52">
        <f>SUMIFS('2012Figures'!$J:$J,'2012Figures'!$C:$C,$A264,'2012Figures'!$H:$H,$B264,'2012Figures'!$I:$I,$C264,'2012Figures'!$B:$B,"CyToBroker",'2012Figures'!$G:$G,"E1",'2012Figures'!$E:$E,$B$1)</f>
        <v>0</v>
      </c>
      <c r="P264" s="52">
        <f>SUMIFS('2012Figures'!$J:$J,'2012Figures'!$C:$C,$A264,'2012Figures'!$H:$H,$B264,'2012Figures'!$I:$I,$C264,'2012Figures'!$B:$B,"CyToBroker",'2012Figures'!$G:$G,"P1",'2012Figures'!$E:$E,$B$1)</f>
        <v>0</v>
      </c>
      <c r="R264" s="46" t="str">
        <f t="shared" si="49"/>
        <v/>
      </c>
      <c r="S264" s="46" t="str">
        <f t="shared" si="49"/>
        <v/>
      </c>
      <c r="T264" s="46" t="str">
        <f t="shared" si="49"/>
        <v/>
      </c>
      <c r="U264" s="46" t="str">
        <f t="shared" si="49"/>
        <v/>
      </c>
      <c r="V264" s="46" t="str">
        <f t="shared" si="49"/>
        <v/>
      </c>
    </row>
    <row r="265" spans="1:22" x14ac:dyDescent="0.2">
      <c r="A265" s="1">
        <v>202</v>
      </c>
      <c r="B265" s="1" t="s">
        <v>40</v>
      </c>
      <c r="D265" s="29">
        <f>SUMIFS('2013Figures'!$J:$J,'2013Figures'!$C:$C,$A265,'2013Figures'!$I:$I,"",'2013Figures'!$E:$E,$B$1)</f>
        <v>0</v>
      </c>
      <c r="E265" s="9">
        <f>SUMIFS('2013Figures'!$J:$J,'2013Figures'!$C:$C,$A265,'2013Figures'!$I:$I,"",'2013Figures'!$B:$B,"BrokerToCy",'2013Figures'!$G:$G,"E1",'2013Figures'!$E:$E,$B$1)</f>
        <v>0</v>
      </c>
      <c r="F265" s="9">
        <f>SUMIFS('2013Figures'!$J:$J,'2013Figures'!$C:$C,$A265,'2013Figures'!$I:$I,"",'2013Figures'!$B:$B,"BrokerToCy",'2013Figures'!$G:$G,"P1",'2013Figures'!$E:$E,$B$1)</f>
        <v>0</v>
      </c>
      <c r="G265" s="9">
        <f>SUMIFS('2013Figures'!$J:$J,'2013Figures'!$C:$C,$A265,'2013Figures'!$I:$I,"",'2013Figures'!$B:$B,"CyToBroker",'2013Figures'!$G:$G,"E1",'2013Figures'!$E:$E,$B$1)</f>
        <v>0</v>
      </c>
      <c r="H265" s="9">
        <f>SUMIFS('2013Figures'!$J:$J,'2013Figures'!$C:$C,$A265,'2013Figures'!$I:$I,"",'2013Figures'!$B:$B,"CyToBroker",'2013Figures'!$G:$G,"P1",'2013Figures'!$E:$E,$B$1)</f>
        <v>0</v>
      </c>
      <c r="J265" s="8" t="s">
        <v>131</v>
      </c>
      <c r="L265" s="42">
        <f>SUMIFS('2012Figures'!$J:$J,'2012Figures'!$C:$C,$A265,'2012Figures'!$I:$I,"",'2012Figures'!$E:$E,$B$1)</f>
        <v>0</v>
      </c>
      <c r="M265" s="52">
        <f>SUMIFS('2012Figures'!$J:$J,'2012Figures'!$C:$C,$A265,'2012Figures'!$I:$I,"",'2012Figures'!$B:$B,"BrokerToCy",'2012Figures'!$G:$G,"E1",'2012Figures'!$E:$E,$B$1)</f>
        <v>0</v>
      </c>
      <c r="N265" s="52">
        <f>SUMIFS('2012Figures'!$J:$J,'2012Figures'!$C:$C,$A265,'2012Figures'!$I:$I,"",'2012Figures'!$B:$B,"BrokerToCy",'2012Figures'!$G:$G,"P1",'2012Figures'!$E:$E,$B$1)</f>
        <v>0</v>
      </c>
      <c r="O265" s="52">
        <f>SUMIFS('2012Figures'!$J:$J,'2012Figures'!$C:$C,$A265,'2012Figures'!$I:$I,"",'2012Figures'!$B:$B,"CyToBroker",'2012Figures'!$G:$G,"E1",'2012Figures'!$E:$E,$B$1)</f>
        <v>0</v>
      </c>
      <c r="P265" s="52">
        <f>SUMIFS('2012Figures'!$J:$J,'2012Figures'!$C:$C,$A265,'2012Figures'!$I:$I,"",'2012Figures'!$B:$B,"CyToBroker",'2012Figures'!$G:$G,"P1",'2012Figures'!$E:$E,$B$1)</f>
        <v>0</v>
      </c>
      <c r="R265" s="46" t="str">
        <f t="shared" si="49"/>
        <v/>
      </c>
      <c r="S265" s="46" t="str">
        <f t="shared" si="49"/>
        <v/>
      </c>
      <c r="T265" s="46" t="str">
        <f t="shared" si="49"/>
        <v/>
      </c>
      <c r="U265" s="46" t="str">
        <f t="shared" si="49"/>
        <v/>
      </c>
      <c r="V265" s="46" t="str">
        <f t="shared" si="49"/>
        <v/>
      </c>
    </row>
    <row r="266" spans="1:22" x14ac:dyDescent="0.2">
      <c r="A266" s="21"/>
      <c r="B266" s="21" t="s">
        <v>92</v>
      </c>
      <c r="C266" s="22"/>
      <c r="D266" s="23">
        <f>SUM(E266:H266)</f>
        <v>0</v>
      </c>
      <c r="E266" s="23">
        <f>SUM(E260:E265)</f>
        <v>0</v>
      </c>
      <c r="F266" s="23">
        <f>SUM(F260:F265)</f>
        <v>0</v>
      </c>
      <c r="G266" s="23">
        <f>SUM(G260:G265)</f>
        <v>0</v>
      </c>
      <c r="H266" s="23">
        <f>SUM(H260:H265)</f>
        <v>0</v>
      </c>
      <c r="I266" s="21"/>
      <c r="J266" s="22"/>
      <c r="K266" s="21"/>
      <c r="L266" s="43">
        <f>SUM(M266:P266)</f>
        <v>0</v>
      </c>
      <c r="M266" s="43">
        <f>SUM(M260:M265)</f>
        <v>0</v>
      </c>
      <c r="N266" s="43">
        <f>SUM(N260:N265)</f>
        <v>0</v>
      </c>
      <c r="O266" s="43">
        <f>SUM(O260:O265)</f>
        <v>0</v>
      </c>
      <c r="P266" s="43">
        <f>SUM(P260:P265)</f>
        <v>0</v>
      </c>
      <c r="Q266" s="21"/>
      <c r="R266" s="21"/>
      <c r="S266" s="21"/>
      <c r="T266" s="21"/>
      <c r="U266" s="21"/>
      <c r="V266" s="21"/>
    </row>
    <row r="267" spans="1:22" x14ac:dyDescent="0.2">
      <c r="A267" s="28">
        <v>203</v>
      </c>
      <c r="B267" s="28" t="s">
        <v>45</v>
      </c>
      <c r="C267" s="17" t="s">
        <v>88</v>
      </c>
      <c r="D267" s="18">
        <f>SUMIFS('2013Figures'!$J:$J,'2013Figures'!$C:$C,$A267,'2013Figures'!$E:$E,$B$1)</f>
        <v>4747</v>
      </c>
      <c r="E267" s="18">
        <f>SUMIFS('2013Figures'!$J:$J,'2013Figures'!$C:$C,$A267,'2013Figures'!$B:$B,"BrokerToCy",'2013Figures'!$G:$G,"E1",'2013Figures'!$E:$E,$B$1)</f>
        <v>4713</v>
      </c>
      <c r="F267" s="18">
        <f>SUMIFS('2013Figures'!$J:$J,'2013Figures'!$C:$C,$A267,'2013Figures'!$B:$B,"BrokerToCy",'2013Figures'!$G:$G,"P1",'2013Figures'!$E:$E,$B$1)</f>
        <v>0</v>
      </c>
      <c r="G267" s="18">
        <f>SUMIFS('2013Figures'!$J:$J,'2013Figures'!$C:$C,$A267,'2013Figures'!$B:$B,"CyToBroker",'2013Figures'!$G:$G,"E1",'2013Figures'!$E:$E,$B$1)</f>
        <v>0</v>
      </c>
      <c r="H267" s="18">
        <f>SUMIFS('2013Figures'!$J:$J,'2013Figures'!$C:$C,$A267,'2013Figures'!$B:$B,"CyToBroker",'2013Figures'!$G:$G,"P1",'2013Figures'!$E:$E,$B$1)</f>
        <v>34</v>
      </c>
      <c r="I267" s="28"/>
      <c r="J267" s="17"/>
      <c r="K267" s="28"/>
      <c r="L267" s="50">
        <f>SUMIFS('2012Figures'!$J:$J,'2012Figures'!$C:$C,$A267,'2012Figures'!$E:$E,$B$1)</f>
        <v>7883</v>
      </c>
      <c r="M267" s="50">
        <f>SUMIFS('2012Figures'!$J:$J,'2012Figures'!$C:$C,$A267,'2012Figures'!$B:$B,"BrokerToCy",'2012Figures'!$G:$G,"E1",'2012Figures'!$E:$E,$B$1)</f>
        <v>7830</v>
      </c>
      <c r="N267" s="50">
        <f>SUMIFS('2012Figures'!$J:$J,'2012Figures'!$C:$C,$A267,'2012Figures'!$B:$B,"BrokerToCy",'2012Figures'!$G:$G,"P1",'2012Figures'!$E:$E,$B$1)</f>
        <v>2</v>
      </c>
      <c r="O267" s="50">
        <f>SUMIFS('2012Figures'!$J:$J,'2012Figures'!$C:$C,$A267,'2012Figures'!$B:$B,"CyToBroker",'2012Figures'!$G:$G,"E1",'2012Figures'!$E:$E,$B$1)</f>
        <v>0</v>
      </c>
      <c r="P267" s="50">
        <f>SUMIFS('2012Figures'!$J:$J,'2012Figures'!$C:$C,$A267,'2012Figures'!$B:$B,"CyToBroker",'2012Figures'!$G:$G,"P1",'2012Figures'!$E:$E,$B$1)</f>
        <v>51</v>
      </c>
      <c r="Q267" s="28"/>
      <c r="R267" s="46">
        <f t="shared" si="49"/>
        <v>-0.4</v>
      </c>
      <c r="S267" s="46">
        <f t="shared" si="49"/>
        <v>-0.4</v>
      </c>
      <c r="T267" s="46">
        <f t="shared" si="49"/>
        <v>-1</v>
      </c>
      <c r="U267" s="46" t="str">
        <f t="shared" si="49"/>
        <v/>
      </c>
      <c r="V267" s="46">
        <f t="shared" si="49"/>
        <v>-0.33</v>
      </c>
    </row>
    <row r="268" spans="1:22" x14ac:dyDescent="0.2">
      <c r="A268" s="1">
        <v>203</v>
      </c>
      <c r="B268" s="1" t="s">
        <v>45</v>
      </c>
      <c r="C268" s="8">
        <v>4</v>
      </c>
      <c r="D268" s="29">
        <f>SUMIFS('2013Figures'!$J:$J,'2013Figures'!$C:$C,$A268,'2013Figures'!$H:$H,$B268,'2013Figures'!$I:$I,$C268,'2013Figures'!$E:$E,$B$1)</f>
        <v>0</v>
      </c>
      <c r="E268" s="9">
        <f>SUMIFS('2013Figures'!$J:$J,'2013Figures'!$C:$C,$A268,'2013Figures'!$H:$H,$B268,'2013Figures'!$I:$I,$C268,'2013Figures'!$B:$B,"BrokerToCy",'2013Figures'!$G:$G,"E1",'2013Figures'!$E:$E,$B$1)</f>
        <v>0</v>
      </c>
      <c r="F268" s="9">
        <f>SUMIFS('2013Figures'!$J:$J,'2013Figures'!$C:$C,$A268,'2013Figures'!$H:$H,$B268,'2013Figures'!$I:$I,$C268,'2013Figures'!$B:$B,"BrokerToCy",'2013Figures'!$G:$G,"P1",'2013Figures'!$E:$E,$B$1)</f>
        <v>0</v>
      </c>
      <c r="G268" s="9">
        <f>SUMIFS('2013Figures'!$J:$J,'2013Figures'!$C:$C,$A268,'2013Figures'!$H:$H,$B268,'2013Figures'!$I:$I,$C268,'2013Figures'!$B:$B,"CyToBroker",'2013Figures'!$G:$G,"E1",'2013Figures'!$E:$E,$B$1)</f>
        <v>0</v>
      </c>
      <c r="H268" s="9">
        <f>SUMIFS('2013Figures'!$J:$J,'2013Figures'!$C:$C,$A268,'2013Figures'!$H:$H,$B268,'2013Figures'!$I:$I,$C268,'2013Figures'!$B:$B,"CyToBroker",'2013Figures'!$G:$G,"P1",'2013Figures'!$E:$E,$B$1)</f>
        <v>0</v>
      </c>
      <c r="J268" s="8" t="s">
        <v>146</v>
      </c>
      <c r="L268" s="42">
        <f>SUMIFS('2012Figures'!$J:$J,'2012Figures'!$C:$C,$A268,'2012Figures'!$H:$H,$B268,'2012Figures'!$I:$I,$C268,'2012Figures'!$E:$E,$B$1)</f>
        <v>0</v>
      </c>
      <c r="M268" s="52">
        <f>SUMIFS('2012Figures'!$J:$J,'2012Figures'!$C:$C,$A268,'2012Figures'!$H:$H,$B268,'2012Figures'!$I:$I,$C268,'2012Figures'!$B:$B,"BrokerToCy",'2012Figures'!$G:$G,"E1",'2012Figures'!$E:$E,$B$1)</f>
        <v>0</v>
      </c>
      <c r="N268" s="52">
        <f>SUMIFS('2012Figures'!$J:$J,'2012Figures'!$C:$C,$A268,'2012Figures'!$H:$H,$B268,'2012Figures'!$I:$I,$C268,'2012Figures'!$B:$B,"BrokerToCy",'2012Figures'!$G:$G,"P1",'2012Figures'!$E:$E,$B$1)</f>
        <v>0</v>
      </c>
      <c r="O268" s="52">
        <f>SUMIFS('2012Figures'!$J:$J,'2012Figures'!$C:$C,$A268,'2012Figures'!$H:$H,$B268,'2012Figures'!$I:$I,$C268,'2012Figures'!$B:$B,"CyToBroker",'2012Figures'!$G:$G,"E1",'2012Figures'!$E:$E,$B$1)</f>
        <v>0</v>
      </c>
      <c r="P268" s="52">
        <f>SUMIFS('2012Figures'!$J:$J,'2012Figures'!$C:$C,$A268,'2012Figures'!$H:$H,$B268,'2012Figures'!$I:$I,$C268,'2012Figures'!$B:$B,"CyToBroker",'2012Figures'!$G:$G,"P1",'2012Figures'!$E:$E,$B$1)</f>
        <v>0</v>
      </c>
      <c r="R268" s="46" t="str">
        <f t="shared" si="49"/>
        <v/>
      </c>
      <c r="S268" s="46" t="str">
        <f t="shared" si="49"/>
        <v/>
      </c>
      <c r="T268" s="46" t="str">
        <f t="shared" si="49"/>
        <v/>
      </c>
      <c r="U268" s="46" t="str">
        <f t="shared" si="49"/>
        <v/>
      </c>
      <c r="V268" s="46" t="str">
        <f t="shared" si="49"/>
        <v/>
      </c>
    </row>
    <row r="269" spans="1:22" x14ac:dyDescent="0.2">
      <c r="A269" s="1">
        <v>203</v>
      </c>
      <c r="B269" s="1" t="s">
        <v>45</v>
      </c>
      <c r="C269" s="8">
        <v>3</v>
      </c>
      <c r="D269" s="29">
        <f>SUMIFS('2013Figures'!$J:$J,'2013Figures'!$C:$C,$A269,'2013Figures'!$H:$H,$B269,'2013Figures'!$I:$I,$C269,'2013Figures'!$E:$E,$B$1)</f>
        <v>0</v>
      </c>
      <c r="E269" s="9">
        <f>SUMIFS('2013Figures'!$J:$J,'2013Figures'!$C:$C,$A269,'2013Figures'!$H:$H,$B269,'2013Figures'!$I:$I,$C269,'2013Figures'!$B:$B,"BrokerToCy",'2013Figures'!$G:$G,"E1",'2013Figures'!$E:$E,$B$1)</f>
        <v>0</v>
      </c>
      <c r="F269" s="9">
        <f>SUMIFS('2013Figures'!$J:$J,'2013Figures'!$C:$C,$A269,'2013Figures'!$H:$H,$B269,'2013Figures'!$I:$I,$C269,'2013Figures'!$B:$B,"BrokerToCy",'2013Figures'!$G:$G,"P1",'2013Figures'!$E:$E,$B$1)</f>
        <v>0</v>
      </c>
      <c r="G269" s="9">
        <f>SUMIFS('2013Figures'!$J:$J,'2013Figures'!$C:$C,$A269,'2013Figures'!$H:$H,$B269,'2013Figures'!$I:$I,$C269,'2013Figures'!$B:$B,"CyToBroker",'2013Figures'!$G:$G,"E1",'2013Figures'!$E:$E,$B$1)</f>
        <v>0</v>
      </c>
      <c r="H269" s="9">
        <f>SUMIFS('2013Figures'!$J:$J,'2013Figures'!$C:$C,$A269,'2013Figures'!$H:$H,$B269,'2013Figures'!$I:$I,$C269,'2013Figures'!$B:$B,"CyToBroker",'2013Figures'!$G:$G,"P1",'2013Figures'!$E:$E,$B$1)</f>
        <v>0</v>
      </c>
      <c r="J269" s="8">
        <v>201501</v>
      </c>
      <c r="L269" s="42">
        <f>SUMIFS('2012Figures'!$J:$J,'2012Figures'!$C:$C,$A269,'2012Figures'!$H:$H,$B269,'2012Figures'!$I:$I,$C269,'2012Figures'!$E:$E,$B$1)</f>
        <v>0</v>
      </c>
      <c r="M269" s="52">
        <f>SUMIFS('2012Figures'!$J:$J,'2012Figures'!$C:$C,$A269,'2012Figures'!$H:$H,$B269,'2012Figures'!$I:$I,$C269,'2012Figures'!$B:$B,"BrokerToCy",'2012Figures'!$G:$G,"E1",'2012Figures'!$E:$E,$B$1)</f>
        <v>0</v>
      </c>
      <c r="N269" s="52">
        <f>SUMIFS('2012Figures'!$J:$J,'2012Figures'!$C:$C,$A269,'2012Figures'!$H:$H,$B269,'2012Figures'!$I:$I,$C269,'2012Figures'!$B:$B,"BrokerToCy",'2012Figures'!$G:$G,"P1",'2012Figures'!$E:$E,$B$1)</f>
        <v>0</v>
      </c>
      <c r="O269" s="52">
        <f>SUMIFS('2012Figures'!$J:$J,'2012Figures'!$C:$C,$A269,'2012Figures'!$H:$H,$B269,'2012Figures'!$I:$I,$C269,'2012Figures'!$B:$B,"CyToBroker",'2012Figures'!$G:$G,"E1",'2012Figures'!$E:$E,$B$1)</f>
        <v>0</v>
      </c>
      <c r="P269" s="52">
        <f>SUMIFS('2012Figures'!$J:$J,'2012Figures'!$C:$C,$A269,'2012Figures'!$H:$H,$B269,'2012Figures'!$I:$I,$C269,'2012Figures'!$B:$B,"CyToBroker",'2012Figures'!$G:$G,"P1",'2012Figures'!$E:$E,$B$1)</f>
        <v>0</v>
      </c>
      <c r="R269" s="46" t="str">
        <f t="shared" si="49"/>
        <v/>
      </c>
      <c r="S269" s="46" t="str">
        <f t="shared" si="49"/>
        <v/>
      </c>
      <c r="T269" s="46" t="str">
        <f t="shared" si="49"/>
        <v/>
      </c>
      <c r="U269" s="46" t="str">
        <f t="shared" si="49"/>
        <v/>
      </c>
      <c r="V269" s="46" t="str">
        <f t="shared" si="49"/>
        <v/>
      </c>
    </row>
    <row r="270" spans="1:22" x14ac:dyDescent="0.2">
      <c r="A270" s="1">
        <v>203</v>
      </c>
      <c r="B270" s="1" t="s">
        <v>45</v>
      </c>
      <c r="C270" s="8">
        <v>2</v>
      </c>
      <c r="D270" s="29">
        <f>SUMIFS('2013Figures'!$J:$J,'2013Figures'!$C:$C,$A270,'2013Figures'!$H:$H,$B270,'2013Figures'!$I:$I,$C270,'2013Figures'!$E:$E,$B$1)</f>
        <v>0</v>
      </c>
      <c r="E270" s="9">
        <f>SUMIFS('2013Figures'!$J:$J,'2013Figures'!$C:$C,$A270,'2013Figures'!$H:$H,$B270,'2013Figures'!$I:$I,$C270,'2013Figures'!$B:$B,"BrokerToCy",'2013Figures'!$G:$G,"E1",'2013Figures'!$E:$E,$B$1)</f>
        <v>0</v>
      </c>
      <c r="F270" s="9">
        <f>SUMIFS('2013Figures'!$J:$J,'2013Figures'!$C:$C,$A270,'2013Figures'!$H:$H,$B270,'2013Figures'!$I:$I,$C270,'2013Figures'!$B:$B,"BrokerToCy",'2013Figures'!$G:$G,"P1",'2013Figures'!$E:$E,$B$1)</f>
        <v>0</v>
      </c>
      <c r="G270" s="9">
        <f>SUMIFS('2013Figures'!$J:$J,'2013Figures'!$C:$C,$A270,'2013Figures'!$H:$H,$B270,'2013Figures'!$I:$I,$C270,'2013Figures'!$B:$B,"CyToBroker",'2013Figures'!$G:$G,"E1",'2013Figures'!$E:$E,$B$1)</f>
        <v>0</v>
      </c>
      <c r="H270" s="9">
        <f>SUMIFS('2013Figures'!$J:$J,'2013Figures'!$C:$C,$A270,'2013Figures'!$H:$H,$B270,'2013Figures'!$I:$I,$C270,'2013Figures'!$B:$B,"CyToBroker",'2013Figures'!$G:$G,"P1",'2013Figures'!$E:$E,$B$1)</f>
        <v>0</v>
      </c>
      <c r="J270" s="8">
        <v>201401</v>
      </c>
      <c r="L270" s="42">
        <f>SUMIFS('2012Figures'!$J:$J,'2012Figures'!$C:$C,$A270,'2012Figures'!$H:$H,$B270,'2012Figures'!$I:$I,$C270,'2012Figures'!$E:$E,$B$1)</f>
        <v>0</v>
      </c>
      <c r="M270" s="52">
        <f>SUMIFS('2012Figures'!$J:$J,'2012Figures'!$C:$C,$A270,'2012Figures'!$H:$H,$B270,'2012Figures'!$I:$I,$C270,'2012Figures'!$B:$B,"BrokerToCy",'2012Figures'!$G:$G,"E1",'2012Figures'!$E:$E,$B$1)</f>
        <v>0</v>
      </c>
      <c r="N270" s="52">
        <f>SUMIFS('2012Figures'!$J:$J,'2012Figures'!$C:$C,$A270,'2012Figures'!$H:$H,$B270,'2012Figures'!$I:$I,$C270,'2012Figures'!$B:$B,"BrokerToCy",'2012Figures'!$G:$G,"P1",'2012Figures'!$E:$E,$B$1)</f>
        <v>0</v>
      </c>
      <c r="O270" s="52">
        <f>SUMIFS('2012Figures'!$J:$J,'2012Figures'!$C:$C,$A270,'2012Figures'!$H:$H,$B270,'2012Figures'!$I:$I,$C270,'2012Figures'!$B:$B,"CyToBroker",'2012Figures'!$G:$G,"E1",'2012Figures'!$E:$E,$B$1)</f>
        <v>0</v>
      </c>
      <c r="P270" s="52">
        <f>SUMIFS('2012Figures'!$J:$J,'2012Figures'!$C:$C,$A270,'2012Figures'!$H:$H,$B270,'2012Figures'!$I:$I,$C270,'2012Figures'!$B:$B,"CyToBroker",'2012Figures'!$G:$G,"P1",'2012Figures'!$E:$E,$B$1)</f>
        <v>0</v>
      </c>
      <c r="R270" s="46" t="str">
        <f t="shared" si="49"/>
        <v/>
      </c>
      <c r="S270" s="46" t="str">
        <f t="shared" si="49"/>
        <v/>
      </c>
      <c r="T270" s="46" t="str">
        <f t="shared" si="49"/>
        <v/>
      </c>
      <c r="U270" s="46" t="str">
        <f t="shared" si="49"/>
        <v/>
      </c>
      <c r="V270" s="46" t="str">
        <f t="shared" si="49"/>
        <v/>
      </c>
    </row>
    <row r="271" spans="1:22" x14ac:dyDescent="0.2">
      <c r="A271" s="1">
        <v>203</v>
      </c>
      <c r="B271" s="1" t="s">
        <v>45</v>
      </c>
      <c r="C271" s="8">
        <v>1</v>
      </c>
      <c r="D271" s="29">
        <f>SUMIFS('2013Figures'!$J:$J,'2013Figures'!$C:$C,$A271,'2013Figures'!$H:$H,$B271,'2013Figures'!$I:$I,$C271,'2013Figures'!$E:$E,$B$1)</f>
        <v>0</v>
      </c>
      <c r="E271" s="9">
        <f>SUMIFS('2013Figures'!$J:$J,'2013Figures'!$C:$C,$A271,'2013Figures'!$H:$H,$B271,'2013Figures'!$I:$I,$C271,'2013Figures'!$B:$B,"BrokerToCy",'2013Figures'!$G:$G,"E1",'2013Figures'!$E:$E,$B$1)</f>
        <v>0</v>
      </c>
      <c r="F271" s="9">
        <f>SUMIFS('2013Figures'!$J:$J,'2013Figures'!$C:$C,$A271,'2013Figures'!$H:$H,$B271,'2013Figures'!$I:$I,$C271,'2013Figures'!$B:$B,"BrokerToCy",'2013Figures'!$G:$G,"P1",'2013Figures'!$E:$E,$B$1)</f>
        <v>0</v>
      </c>
      <c r="G271" s="9">
        <f>SUMIFS('2013Figures'!$J:$J,'2013Figures'!$C:$C,$A271,'2013Figures'!$H:$H,$B271,'2013Figures'!$I:$I,$C271,'2013Figures'!$B:$B,"CyToBroker",'2013Figures'!$G:$G,"E1",'2013Figures'!$E:$E,$B$1)</f>
        <v>0</v>
      </c>
      <c r="H271" s="9">
        <f>SUMIFS('2013Figures'!$J:$J,'2013Figures'!$C:$C,$A271,'2013Figures'!$H:$H,$B271,'2013Figures'!$I:$I,$C271,'2013Figures'!$B:$B,"CyToBroker",'2013Figures'!$G:$G,"P1",'2013Figures'!$E:$E,$B$1)</f>
        <v>0</v>
      </c>
      <c r="I271" s="30"/>
      <c r="J271" s="31">
        <v>200901</v>
      </c>
      <c r="K271" s="30"/>
      <c r="L271" s="42">
        <f>SUMIFS('2012Figures'!$J:$J,'2012Figures'!$C:$C,$A271,'2012Figures'!$H:$H,$B271,'2012Figures'!$I:$I,$C271,'2012Figures'!$E:$E,$B$1)</f>
        <v>0</v>
      </c>
      <c r="M271" s="52">
        <f>SUMIFS('2012Figures'!$J:$J,'2012Figures'!$C:$C,$A271,'2012Figures'!$H:$H,$B271,'2012Figures'!$I:$I,$C271,'2012Figures'!$B:$B,"BrokerToCy",'2012Figures'!$G:$G,"E1",'2012Figures'!$E:$E,$B$1)</f>
        <v>0</v>
      </c>
      <c r="N271" s="52">
        <f>SUMIFS('2012Figures'!$J:$J,'2012Figures'!$C:$C,$A271,'2012Figures'!$H:$H,$B271,'2012Figures'!$I:$I,$C271,'2012Figures'!$B:$B,"BrokerToCy",'2012Figures'!$G:$G,"P1",'2012Figures'!$E:$E,$B$1)</f>
        <v>0</v>
      </c>
      <c r="O271" s="52">
        <f>SUMIFS('2012Figures'!$J:$J,'2012Figures'!$C:$C,$A271,'2012Figures'!$H:$H,$B271,'2012Figures'!$I:$I,$C271,'2012Figures'!$B:$B,"CyToBroker",'2012Figures'!$G:$G,"E1",'2012Figures'!$E:$E,$B$1)</f>
        <v>0</v>
      </c>
      <c r="P271" s="52">
        <f>SUMIFS('2012Figures'!$J:$J,'2012Figures'!$C:$C,$A271,'2012Figures'!$H:$H,$B271,'2012Figures'!$I:$I,$C271,'2012Figures'!$B:$B,"CyToBroker",'2012Figures'!$G:$G,"P1",'2012Figures'!$E:$E,$B$1)</f>
        <v>0</v>
      </c>
      <c r="Q271" s="30"/>
      <c r="R271" s="46" t="str">
        <f t="shared" ref="R271:V334" si="50">IF(L271=0,"",ROUND(D271/L271-1,2))</f>
        <v/>
      </c>
      <c r="S271" s="46" t="str">
        <f t="shared" si="50"/>
        <v/>
      </c>
      <c r="T271" s="46" t="str">
        <f t="shared" si="50"/>
        <v/>
      </c>
      <c r="U271" s="46" t="str">
        <f t="shared" si="50"/>
        <v/>
      </c>
      <c r="V271" s="46" t="str">
        <f t="shared" si="50"/>
        <v/>
      </c>
    </row>
    <row r="272" spans="1:22" x14ac:dyDescent="0.2">
      <c r="A272" s="1">
        <v>203</v>
      </c>
      <c r="B272" s="1" t="s">
        <v>45</v>
      </c>
      <c r="D272" s="29">
        <f>SUMIFS('2013Figures'!$J:$J,'2013Figures'!$C:$C,$A272,'2013Figures'!$I:$I,"",'2013Figures'!$E:$E,$B$1)</f>
        <v>4747</v>
      </c>
      <c r="E272" s="9">
        <f>SUMIFS('2013Figures'!$J:$J,'2013Figures'!$C:$C,$A272,'2013Figures'!$I:$I,"",'2013Figures'!$B:$B,"BrokerToCy",'2013Figures'!$G:$G,"E1",'2013Figures'!$E:$E,$B$1)</f>
        <v>4713</v>
      </c>
      <c r="F272" s="9">
        <f>SUMIFS('2013Figures'!$J:$J,'2013Figures'!$C:$C,$A272,'2013Figures'!$I:$I,"",'2013Figures'!$B:$B,"BrokerToCy",'2013Figures'!$G:$G,"P1",'2013Figures'!$E:$E,$B$1)</f>
        <v>0</v>
      </c>
      <c r="G272" s="9">
        <f>SUMIFS('2013Figures'!$J:$J,'2013Figures'!$C:$C,$A272,'2013Figures'!$I:$I,"",'2013Figures'!$B:$B,"CyToBroker",'2013Figures'!$G:$G,"E1",'2013Figures'!$E:$E,$B$1)</f>
        <v>0</v>
      </c>
      <c r="H272" s="9">
        <f>SUMIFS('2013Figures'!$J:$J,'2013Figures'!$C:$C,$A272,'2013Figures'!$I:$I,"",'2013Figures'!$B:$B,"CyToBroker",'2013Figures'!$G:$G,"P1",'2013Figures'!$E:$E,$B$1)</f>
        <v>34</v>
      </c>
      <c r="J272" s="8" t="s">
        <v>131</v>
      </c>
      <c r="L272" s="42">
        <f>SUMIFS('2012Figures'!$J:$J,'2012Figures'!$C:$C,$A272,'2012Figures'!$I:$I,"",'2012Figures'!$E:$E,$B$1)</f>
        <v>7883</v>
      </c>
      <c r="M272" s="52">
        <f>SUMIFS('2012Figures'!$J:$J,'2012Figures'!$C:$C,$A272,'2012Figures'!$I:$I,"",'2012Figures'!$B:$B,"BrokerToCy",'2012Figures'!$G:$G,"E1",'2012Figures'!$E:$E,$B$1)</f>
        <v>7830</v>
      </c>
      <c r="N272" s="52">
        <f>SUMIFS('2012Figures'!$J:$J,'2012Figures'!$C:$C,$A272,'2012Figures'!$I:$I,"",'2012Figures'!$B:$B,"BrokerToCy",'2012Figures'!$G:$G,"P1",'2012Figures'!$E:$E,$B$1)</f>
        <v>2</v>
      </c>
      <c r="O272" s="52">
        <f>SUMIFS('2012Figures'!$J:$J,'2012Figures'!$C:$C,$A272,'2012Figures'!$I:$I,"",'2012Figures'!$B:$B,"CyToBroker",'2012Figures'!$G:$G,"E1",'2012Figures'!$E:$E,$B$1)</f>
        <v>0</v>
      </c>
      <c r="P272" s="52">
        <f>SUMIFS('2012Figures'!$J:$J,'2012Figures'!$C:$C,$A272,'2012Figures'!$I:$I,"",'2012Figures'!$B:$B,"CyToBroker",'2012Figures'!$G:$G,"P1",'2012Figures'!$E:$E,$B$1)</f>
        <v>51</v>
      </c>
      <c r="R272" s="46">
        <f t="shared" si="50"/>
        <v>-0.4</v>
      </c>
      <c r="S272" s="46">
        <f t="shared" si="50"/>
        <v>-0.4</v>
      </c>
      <c r="T272" s="46">
        <f t="shared" si="50"/>
        <v>-1</v>
      </c>
      <c r="U272" s="46" t="str">
        <f t="shared" si="50"/>
        <v/>
      </c>
      <c r="V272" s="46">
        <f t="shared" si="50"/>
        <v>-0.33</v>
      </c>
    </row>
    <row r="273" spans="1:22" x14ac:dyDescent="0.2">
      <c r="A273" s="21"/>
      <c r="B273" s="21" t="s">
        <v>92</v>
      </c>
      <c r="C273" s="22"/>
      <c r="D273" s="23">
        <f>SUM(E273:H273)</f>
        <v>4747</v>
      </c>
      <c r="E273" s="23">
        <f>SUM(E268:E272)</f>
        <v>4713</v>
      </c>
      <c r="F273" s="23">
        <f>SUM(F268:F272)</f>
        <v>0</v>
      </c>
      <c r="G273" s="23">
        <f>SUM(G268:G272)</f>
        <v>0</v>
      </c>
      <c r="H273" s="23">
        <f>SUM(H268:H272)</f>
        <v>34</v>
      </c>
      <c r="I273" s="21"/>
      <c r="J273" s="22"/>
      <c r="K273" s="21"/>
      <c r="L273" s="43">
        <f>SUM(M273:P273)</f>
        <v>7883</v>
      </c>
      <c r="M273" s="43">
        <f>SUM(M268:M272)</f>
        <v>7830</v>
      </c>
      <c r="N273" s="43">
        <f>SUM(N268:N272)</f>
        <v>2</v>
      </c>
      <c r="O273" s="43">
        <f>SUM(O268:O272)</f>
        <v>0</v>
      </c>
      <c r="P273" s="43">
        <f>SUM(P268:P272)</f>
        <v>51</v>
      </c>
      <c r="Q273" s="21"/>
      <c r="R273" s="21"/>
      <c r="S273" s="21"/>
      <c r="T273" s="21"/>
      <c r="U273" s="21"/>
      <c r="V273" s="21"/>
    </row>
    <row r="274" spans="1:22" x14ac:dyDescent="0.2">
      <c r="A274" s="28">
        <v>204</v>
      </c>
      <c r="B274" s="28" t="s">
        <v>69</v>
      </c>
      <c r="C274" s="17" t="s">
        <v>88</v>
      </c>
      <c r="D274" s="18">
        <f>SUMIFS('2013Figures'!$J:$J,'2013Figures'!$C:$C,$A274,'2013Figures'!$E:$E,$B$1)</f>
        <v>86</v>
      </c>
      <c r="E274" s="18">
        <f>SUMIFS('2013Figures'!$J:$J,'2013Figures'!$C:$C,$A274,'2013Figures'!$B:$B,"BrokerToCy",'2013Figures'!$G:$G,"E1",'2013Figures'!$E:$E,$B$1)</f>
        <v>0</v>
      </c>
      <c r="F274" s="18">
        <f>SUMIFS('2013Figures'!$J:$J,'2013Figures'!$C:$C,$A274,'2013Figures'!$B:$B,"BrokerToCy",'2013Figures'!$G:$G,"P1",'2013Figures'!$E:$E,$B$1)</f>
        <v>0</v>
      </c>
      <c r="G274" s="18">
        <f>SUMIFS('2013Figures'!$J:$J,'2013Figures'!$C:$C,$A274,'2013Figures'!$B:$B,"CyToBroker",'2013Figures'!$G:$G,"E1",'2013Figures'!$E:$E,$B$1)</f>
        <v>86</v>
      </c>
      <c r="H274" s="18">
        <f>SUMIFS('2013Figures'!$J:$J,'2013Figures'!$C:$C,$A274,'2013Figures'!$B:$B,"CyToBroker",'2013Figures'!$G:$G,"P1",'2013Figures'!$E:$E,$B$1)</f>
        <v>0</v>
      </c>
      <c r="I274" s="28"/>
      <c r="J274" s="17"/>
      <c r="K274" s="28"/>
      <c r="L274" s="50">
        <f>SUMIFS('2012Figures'!$J:$J,'2012Figures'!$C:$C,$A274,'2012Figures'!$E:$E,$B$1)</f>
        <v>127</v>
      </c>
      <c r="M274" s="50">
        <f>SUMIFS('2012Figures'!$J:$J,'2012Figures'!$C:$C,$A274,'2012Figures'!$B:$B,"BrokerToCy",'2012Figures'!$G:$G,"E1",'2012Figures'!$E:$E,$B$1)</f>
        <v>0</v>
      </c>
      <c r="N274" s="50">
        <f>SUMIFS('2012Figures'!$J:$J,'2012Figures'!$C:$C,$A274,'2012Figures'!$B:$B,"BrokerToCy",'2012Figures'!$G:$G,"P1",'2012Figures'!$E:$E,$B$1)</f>
        <v>0</v>
      </c>
      <c r="O274" s="50">
        <f>SUMIFS('2012Figures'!$J:$J,'2012Figures'!$C:$C,$A274,'2012Figures'!$B:$B,"CyToBroker",'2012Figures'!$G:$G,"E1",'2012Figures'!$E:$E,$B$1)</f>
        <v>127</v>
      </c>
      <c r="P274" s="50">
        <f>SUMIFS('2012Figures'!$J:$J,'2012Figures'!$C:$C,$A274,'2012Figures'!$B:$B,"CyToBroker",'2012Figures'!$G:$G,"P1",'2012Figures'!$E:$E,$B$1)</f>
        <v>0</v>
      </c>
      <c r="Q274" s="28"/>
      <c r="R274" s="46">
        <f t="shared" si="50"/>
        <v>-0.32</v>
      </c>
      <c r="S274" s="46" t="str">
        <f t="shared" si="50"/>
        <v/>
      </c>
      <c r="T274" s="46" t="str">
        <f t="shared" si="50"/>
        <v/>
      </c>
      <c r="U274" s="46">
        <f t="shared" si="50"/>
        <v>-0.32</v>
      </c>
      <c r="V274" s="46" t="str">
        <f t="shared" si="50"/>
        <v/>
      </c>
    </row>
    <row r="275" spans="1:22" x14ac:dyDescent="0.2">
      <c r="A275" s="1">
        <v>204</v>
      </c>
      <c r="B275" s="1" t="s">
        <v>69</v>
      </c>
      <c r="C275" s="8">
        <v>5</v>
      </c>
      <c r="D275" s="29">
        <f>SUMIFS('2013Figures'!$J:$J,'2013Figures'!$C:$C,$A275,'2013Figures'!$H:$H,$B275,'2013Figures'!$I:$I,$C275,'2013Figures'!$E:$E,$B$1)</f>
        <v>0</v>
      </c>
      <c r="E275" s="9">
        <f>SUMIFS('2013Figures'!$J:$J,'2013Figures'!$C:$C,$A275,'2013Figures'!$H:$H,$B275,'2013Figures'!$I:$I,$C275,'2013Figures'!$B:$B,"BrokerToCy",'2013Figures'!$G:$G,"E1",'2013Figures'!$E:$E,$B$1)</f>
        <v>0</v>
      </c>
      <c r="F275" s="9">
        <f>SUMIFS('2013Figures'!$J:$J,'2013Figures'!$C:$C,$A275,'2013Figures'!$H:$H,$B275,'2013Figures'!$I:$I,$C275,'2013Figures'!$B:$B,"BrokerToCy",'2013Figures'!$G:$G,"P1",'2013Figures'!$E:$E,$B$1)</f>
        <v>0</v>
      </c>
      <c r="G275" s="9">
        <f>SUMIFS('2013Figures'!$J:$J,'2013Figures'!$C:$C,$A275,'2013Figures'!$H:$H,$B275,'2013Figures'!$I:$I,$C275,'2013Figures'!$B:$B,"CyToBroker",'2013Figures'!$G:$G,"E1",'2013Figures'!$E:$E,$B$1)</f>
        <v>0</v>
      </c>
      <c r="H275" s="9">
        <f>SUMIFS('2013Figures'!$J:$J,'2013Figures'!$C:$C,$A275,'2013Figures'!$H:$H,$B275,'2013Figures'!$I:$I,$C275,'2013Figures'!$B:$B,"CyToBroker",'2013Figures'!$G:$G,"P1",'2013Figures'!$E:$E,$B$1)</f>
        <v>0</v>
      </c>
      <c r="J275" s="8">
        <v>201501</v>
      </c>
      <c r="L275" s="42">
        <f>SUMIFS('2012Figures'!$J:$J,'2012Figures'!$C:$C,$A275,'2012Figures'!$H:$H,$B275,'2012Figures'!$I:$I,$C275,'2012Figures'!$E:$E,$B$1)</f>
        <v>0</v>
      </c>
      <c r="M275" s="52">
        <f>SUMIFS('2012Figures'!$J:$J,'2012Figures'!$C:$C,$A275,'2012Figures'!$H:$H,$B275,'2012Figures'!$I:$I,$C275,'2012Figures'!$B:$B,"BrokerToCy",'2012Figures'!$G:$G,"E1",'2012Figures'!$E:$E,$B$1)</f>
        <v>0</v>
      </c>
      <c r="N275" s="52">
        <f>SUMIFS('2012Figures'!$J:$J,'2012Figures'!$C:$C,$A275,'2012Figures'!$H:$H,$B275,'2012Figures'!$I:$I,$C275,'2012Figures'!$B:$B,"BrokerToCy",'2012Figures'!$G:$G,"P1",'2012Figures'!$E:$E,$B$1)</f>
        <v>0</v>
      </c>
      <c r="O275" s="52">
        <f>SUMIFS('2012Figures'!$J:$J,'2012Figures'!$C:$C,$A275,'2012Figures'!$H:$H,$B275,'2012Figures'!$I:$I,$C275,'2012Figures'!$B:$B,"CyToBroker",'2012Figures'!$G:$G,"E1",'2012Figures'!$E:$E,$B$1)</f>
        <v>0</v>
      </c>
      <c r="P275" s="52">
        <f>SUMIFS('2012Figures'!$J:$J,'2012Figures'!$C:$C,$A275,'2012Figures'!$H:$H,$B275,'2012Figures'!$I:$I,$C275,'2012Figures'!$B:$B,"CyToBroker",'2012Figures'!$G:$G,"P1",'2012Figures'!$E:$E,$B$1)</f>
        <v>0</v>
      </c>
      <c r="R275" s="46" t="str">
        <f t="shared" si="50"/>
        <v/>
      </c>
      <c r="S275" s="46" t="str">
        <f t="shared" si="50"/>
        <v/>
      </c>
      <c r="T275" s="46" t="str">
        <f t="shared" si="50"/>
        <v/>
      </c>
      <c r="U275" s="46" t="str">
        <f t="shared" si="50"/>
        <v/>
      </c>
      <c r="V275" s="46" t="str">
        <f t="shared" si="50"/>
        <v/>
      </c>
    </row>
    <row r="276" spans="1:22" x14ac:dyDescent="0.2">
      <c r="A276" s="1">
        <v>204</v>
      </c>
      <c r="B276" s="1" t="s">
        <v>69</v>
      </c>
      <c r="C276" s="8">
        <v>4</v>
      </c>
      <c r="D276" s="29">
        <f>SUMIFS('2013Figures'!$J:$J,'2013Figures'!$C:$C,$A276,'2013Figures'!$H:$H,$B276,'2013Figures'!$I:$I,$C276,'2013Figures'!$E:$E,$B$1)</f>
        <v>0</v>
      </c>
      <c r="E276" s="9">
        <f>SUMIFS('2013Figures'!$J:$J,'2013Figures'!$C:$C,$A276,'2013Figures'!$H:$H,$B276,'2013Figures'!$I:$I,$C276,'2013Figures'!$B:$B,"BrokerToCy",'2013Figures'!$G:$G,"E1",'2013Figures'!$E:$E,$B$1)</f>
        <v>0</v>
      </c>
      <c r="F276" s="9">
        <f>SUMIFS('2013Figures'!$J:$J,'2013Figures'!$C:$C,$A276,'2013Figures'!$H:$H,$B276,'2013Figures'!$I:$I,$C276,'2013Figures'!$B:$B,"BrokerToCy",'2013Figures'!$G:$G,"P1",'2013Figures'!$E:$E,$B$1)</f>
        <v>0</v>
      </c>
      <c r="G276" s="9">
        <f>SUMIFS('2013Figures'!$J:$J,'2013Figures'!$C:$C,$A276,'2013Figures'!$H:$H,$B276,'2013Figures'!$I:$I,$C276,'2013Figures'!$B:$B,"CyToBroker",'2013Figures'!$G:$G,"E1",'2013Figures'!$E:$E,$B$1)</f>
        <v>0</v>
      </c>
      <c r="H276" s="9">
        <f>SUMIFS('2013Figures'!$J:$J,'2013Figures'!$C:$C,$A276,'2013Figures'!$H:$H,$B276,'2013Figures'!$I:$I,$C276,'2013Figures'!$B:$B,"CyToBroker",'2013Figures'!$G:$G,"P1",'2013Figures'!$E:$E,$B$1)</f>
        <v>0</v>
      </c>
      <c r="I276" s="30"/>
      <c r="J276" s="31">
        <v>201301</v>
      </c>
      <c r="K276" s="30"/>
      <c r="L276" s="42">
        <f>SUMIFS('2012Figures'!$J:$J,'2012Figures'!$C:$C,$A276,'2012Figures'!$H:$H,$B276,'2012Figures'!$I:$I,$C276,'2012Figures'!$E:$E,$B$1)</f>
        <v>0</v>
      </c>
      <c r="M276" s="52">
        <f>SUMIFS('2012Figures'!$J:$J,'2012Figures'!$C:$C,$A276,'2012Figures'!$H:$H,$B276,'2012Figures'!$I:$I,$C276,'2012Figures'!$B:$B,"BrokerToCy",'2012Figures'!$G:$G,"E1",'2012Figures'!$E:$E,$B$1)</f>
        <v>0</v>
      </c>
      <c r="N276" s="52">
        <f>SUMIFS('2012Figures'!$J:$J,'2012Figures'!$C:$C,$A276,'2012Figures'!$H:$H,$B276,'2012Figures'!$I:$I,$C276,'2012Figures'!$B:$B,"BrokerToCy",'2012Figures'!$G:$G,"P1",'2012Figures'!$E:$E,$B$1)</f>
        <v>0</v>
      </c>
      <c r="O276" s="52">
        <f>SUMIFS('2012Figures'!$J:$J,'2012Figures'!$C:$C,$A276,'2012Figures'!$H:$H,$B276,'2012Figures'!$I:$I,$C276,'2012Figures'!$B:$B,"CyToBroker",'2012Figures'!$G:$G,"E1",'2012Figures'!$E:$E,$B$1)</f>
        <v>0</v>
      </c>
      <c r="P276" s="52">
        <f>SUMIFS('2012Figures'!$J:$J,'2012Figures'!$C:$C,$A276,'2012Figures'!$H:$H,$B276,'2012Figures'!$I:$I,$C276,'2012Figures'!$B:$B,"CyToBroker",'2012Figures'!$G:$G,"P1",'2012Figures'!$E:$E,$B$1)</f>
        <v>0</v>
      </c>
      <c r="Q276" s="30"/>
      <c r="R276" s="46" t="str">
        <f t="shared" si="50"/>
        <v/>
      </c>
      <c r="S276" s="46" t="str">
        <f t="shared" si="50"/>
        <v/>
      </c>
      <c r="T276" s="46" t="str">
        <f t="shared" si="50"/>
        <v/>
      </c>
      <c r="U276" s="46" t="str">
        <f t="shared" si="50"/>
        <v/>
      </c>
      <c r="V276" s="46" t="str">
        <f t="shared" si="50"/>
        <v/>
      </c>
    </row>
    <row r="277" spans="1:22" x14ac:dyDescent="0.2">
      <c r="A277" s="1">
        <v>204</v>
      </c>
      <c r="B277" s="1" t="s">
        <v>69</v>
      </c>
      <c r="C277" s="8">
        <v>3</v>
      </c>
      <c r="D277" s="29">
        <f>SUMIFS('2013Figures'!$J:$J,'2013Figures'!$C:$C,$A277,'2013Figures'!$H:$H,$B277,'2013Figures'!$I:$I,$C277,'2013Figures'!$E:$E,$B$1)</f>
        <v>0</v>
      </c>
      <c r="E277" s="9">
        <f>SUMIFS('2013Figures'!$J:$J,'2013Figures'!$C:$C,$A277,'2013Figures'!$H:$H,$B277,'2013Figures'!$I:$I,$C277,'2013Figures'!$B:$B,"BrokerToCy",'2013Figures'!$G:$G,"E1",'2013Figures'!$E:$E,$B$1)</f>
        <v>0</v>
      </c>
      <c r="F277" s="9">
        <f>SUMIFS('2013Figures'!$J:$J,'2013Figures'!$C:$C,$A277,'2013Figures'!$H:$H,$B277,'2013Figures'!$I:$I,$C277,'2013Figures'!$B:$B,"BrokerToCy",'2013Figures'!$G:$G,"P1",'2013Figures'!$E:$E,$B$1)</f>
        <v>0</v>
      </c>
      <c r="G277" s="9">
        <f>SUMIFS('2013Figures'!$J:$J,'2013Figures'!$C:$C,$A277,'2013Figures'!$H:$H,$B277,'2013Figures'!$I:$I,$C277,'2013Figures'!$B:$B,"CyToBroker",'2013Figures'!$G:$G,"E1",'2013Figures'!$E:$E,$B$1)</f>
        <v>0</v>
      </c>
      <c r="H277" s="9">
        <f>SUMIFS('2013Figures'!$J:$J,'2013Figures'!$C:$C,$A277,'2013Figures'!$H:$H,$B277,'2013Figures'!$I:$I,$C277,'2013Figures'!$B:$B,"CyToBroker",'2013Figures'!$G:$G,"P1",'2013Figures'!$E:$E,$B$1)</f>
        <v>0</v>
      </c>
      <c r="J277" s="8">
        <v>201201</v>
      </c>
      <c r="L277" s="42">
        <f>SUMIFS('2012Figures'!$J:$J,'2012Figures'!$C:$C,$A277,'2012Figures'!$H:$H,$B277,'2012Figures'!$I:$I,$C277,'2012Figures'!$E:$E,$B$1)</f>
        <v>0</v>
      </c>
      <c r="M277" s="52">
        <f>SUMIFS('2012Figures'!$J:$J,'2012Figures'!$C:$C,$A277,'2012Figures'!$H:$H,$B277,'2012Figures'!$I:$I,$C277,'2012Figures'!$B:$B,"BrokerToCy",'2012Figures'!$G:$G,"E1",'2012Figures'!$E:$E,$B$1)</f>
        <v>0</v>
      </c>
      <c r="N277" s="52">
        <f>SUMIFS('2012Figures'!$J:$J,'2012Figures'!$C:$C,$A277,'2012Figures'!$H:$H,$B277,'2012Figures'!$I:$I,$C277,'2012Figures'!$B:$B,"BrokerToCy",'2012Figures'!$G:$G,"P1",'2012Figures'!$E:$E,$B$1)</f>
        <v>0</v>
      </c>
      <c r="O277" s="52">
        <f>SUMIFS('2012Figures'!$J:$J,'2012Figures'!$C:$C,$A277,'2012Figures'!$H:$H,$B277,'2012Figures'!$I:$I,$C277,'2012Figures'!$B:$B,"CyToBroker",'2012Figures'!$G:$G,"E1",'2012Figures'!$E:$E,$B$1)</f>
        <v>0</v>
      </c>
      <c r="P277" s="52">
        <f>SUMIFS('2012Figures'!$J:$J,'2012Figures'!$C:$C,$A277,'2012Figures'!$H:$H,$B277,'2012Figures'!$I:$I,$C277,'2012Figures'!$B:$B,"CyToBroker",'2012Figures'!$G:$G,"P1",'2012Figures'!$E:$E,$B$1)</f>
        <v>0</v>
      </c>
      <c r="R277" s="46" t="str">
        <f t="shared" si="50"/>
        <v/>
      </c>
      <c r="S277" s="46" t="str">
        <f t="shared" si="50"/>
        <v/>
      </c>
      <c r="T277" s="46" t="str">
        <f t="shared" si="50"/>
        <v/>
      </c>
      <c r="U277" s="46" t="str">
        <f t="shared" si="50"/>
        <v/>
      </c>
      <c r="V277" s="46" t="str">
        <f t="shared" si="50"/>
        <v/>
      </c>
    </row>
    <row r="278" spans="1:22" x14ac:dyDescent="0.2">
      <c r="A278" s="1">
        <v>204</v>
      </c>
      <c r="B278" s="1" t="s">
        <v>69</v>
      </c>
      <c r="C278" s="8">
        <v>2</v>
      </c>
      <c r="D278" s="29">
        <f>SUMIFS('2013Figures'!$J:$J,'2013Figures'!$C:$C,$A278,'2013Figures'!$H:$H,$B278,'2013Figures'!$I:$I,$C278,'2013Figures'!$E:$E,$B$1)</f>
        <v>0</v>
      </c>
      <c r="E278" s="9">
        <f>SUMIFS('2013Figures'!$J:$J,'2013Figures'!$C:$C,$A278,'2013Figures'!$H:$H,$B278,'2013Figures'!$I:$I,$C278,'2013Figures'!$B:$B,"BrokerToCy",'2013Figures'!$G:$G,"E1",'2013Figures'!$E:$E,$B$1)</f>
        <v>0</v>
      </c>
      <c r="F278" s="9">
        <f>SUMIFS('2013Figures'!$J:$J,'2013Figures'!$C:$C,$A278,'2013Figures'!$H:$H,$B278,'2013Figures'!$I:$I,$C278,'2013Figures'!$B:$B,"BrokerToCy",'2013Figures'!$G:$G,"P1",'2013Figures'!$E:$E,$B$1)</f>
        <v>0</v>
      </c>
      <c r="G278" s="9">
        <f>SUMIFS('2013Figures'!$J:$J,'2013Figures'!$C:$C,$A278,'2013Figures'!$H:$H,$B278,'2013Figures'!$I:$I,$C278,'2013Figures'!$B:$B,"CyToBroker",'2013Figures'!$G:$G,"E1",'2013Figures'!$E:$E,$B$1)</f>
        <v>0</v>
      </c>
      <c r="H278" s="9">
        <f>SUMIFS('2013Figures'!$J:$J,'2013Figures'!$C:$C,$A278,'2013Figures'!$H:$H,$B278,'2013Figures'!$I:$I,$C278,'2013Figures'!$B:$B,"CyToBroker",'2013Figures'!$G:$G,"P1",'2013Figures'!$E:$E,$B$1)</f>
        <v>0</v>
      </c>
      <c r="J278" s="8">
        <v>201101</v>
      </c>
      <c r="L278" s="42">
        <f>SUMIFS('2012Figures'!$J:$J,'2012Figures'!$C:$C,$A278,'2012Figures'!$H:$H,$B278,'2012Figures'!$I:$I,$C278,'2012Figures'!$E:$E,$B$1)</f>
        <v>0</v>
      </c>
      <c r="M278" s="52">
        <f>SUMIFS('2012Figures'!$J:$J,'2012Figures'!$C:$C,$A278,'2012Figures'!$H:$H,$B278,'2012Figures'!$I:$I,$C278,'2012Figures'!$B:$B,"BrokerToCy",'2012Figures'!$G:$G,"E1",'2012Figures'!$E:$E,$B$1)</f>
        <v>0</v>
      </c>
      <c r="N278" s="52">
        <f>SUMIFS('2012Figures'!$J:$J,'2012Figures'!$C:$C,$A278,'2012Figures'!$H:$H,$B278,'2012Figures'!$I:$I,$C278,'2012Figures'!$B:$B,"BrokerToCy",'2012Figures'!$G:$G,"P1",'2012Figures'!$E:$E,$B$1)</f>
        <v>0</v>
      </c>
      <c r="O278" s="52">
        <f>SUMIFS('2012Figures'!$J:$J,'2012Figures'!$C:$C,$A278,'2012Figures'!$H:$H,$B278,'2012Figures'!$I:$I,$C278,'2012Figures'!$B:$B,"CyToBroker",'2012Figures'!$G:$G,"E1",'2012Figures'!$E:$E,$B$1)</f>
        <v>0</v>
      </c>
      <c r="P278" s="52">
        <f>SUMIFS('2012Figures'!$J:$J,'2012Figures'!$C:$C,$A278,'2012Figures'!$H:$H,$B278,'2012Figures'!$I:$I,$C278,'2012Figures'!$B:$B,"CyToBroker",'2012Figures'!$G:$G,"P1",'2012Figures'!$E:$E,$B$1)</f>
        <v>0</v>
      </c>
      <c r="R278" s="46" t="str">
        <f t="shared" si="50"/>
        <v/>
      </c>
      <c r="S278" s="46" t="str">
        <f t="shared" si="50"/>
        <v/>
      </c>
      <c r="T278" s="46" t="str">
        <f t="shared" si="50"/>
        <v/>
      </c>
      <c r="U278" s="46" t="str">
        <f t="shared" si="50"/>
        <v/>
      </c>
      <c r="V278" s="46" t="str">
        <f t="shared" si="50"/>
        <v/>
      </c>
    </row>
    <row r="279" spans="1:22" x14ac:dyDescent="0.2">
      <c r="A279" s="1">
        <v>204</v>
      </c>
      <c r="B279" s="1" t="s">
        <v>69</v>
      </c>
      <c r="C279" s="8">
        <v>1</v>
      </c>
      <c r="D279" s="29">
        <f>SUMIFS('2013Figures'!$J:$J,'2013Figures'!$C:$C,$A279,'2013Figures'!$H:$H,$B279,'2013Figures'!$I:$I,$C279,'2013Figures'!$E:$E,$B$1)</f>
        <v>85</v>
      </c>
      <c r="E279" s="9">
        <f>SUMIFS('2013Figures'!$J:$J,'2013Figures'!$C:$C,$A279,'2013Figures'!$H:$H,$B279,'2013Figures'!$I:$I,$C279,'2013Figures'!$B:$B,"BrokerToCy",'2013Figures'!$G:$G,"E1",'2013Figures'!$E:$E,$B$1)</f>
        <v>0</v>
      </c>
      <c r="F279" s="9">
        <f>SUMIFS('2013Figures'!$J:$J,'2013Figures'!$C:$C,$A279,'2013Figures'!$H:$H,$B279,'2013Figures'!$I:$I,$C279,'2013Figures'!$B:$B,"BrokerToCy",'2013Figures'!$G:$G,"P1",'2013Figures'!$E:$E,$B$1)</f>
        <v>0</v>
      </c>
      <c r="G279" s="9">
        <f>SUMIFS('2013Figures'!$J:$J,'2013Figures'!$C:$C,$A279,'2013Figures'!$H:$H,$B279,'2013Figures'!$I:$I,$C279,'2013Figures'!$B:$B,"CyToBroker",'2013Figures'!$G:$G,"E1",'2013Figures'!$E:$E,$B$1)</f>
        <v>85</v>
      </c>
      <c r="H279" s="9">
        <f>SUMIFS('2013Figures'!$J:$J,'2013Figures'!$C:$C,$A279,'2013Figures'!$H:$H,$B279,'2013Figures'!$I:$I,$C279,'2013Figures'!$B:$B,"CyToBroker",'2013Figures'!$G:$G,"P1",'2013Figures'!$E:$E,$B$1)</f>
        <v>0</v>
      </c>
      <c r="J279" s="8">
        <v>200901</v>
      </c>
      <c r="L279" s="42">
        <f>SUMIFS('2012Figures'!$J:$J,'2012Figures'!$C:$C,$A279,'2012Figures'!$H:$H,$B279,'2012Figures'!$I:$I,$C279,'2012Figures'!$E:$E,$B$1)</f>
        <v>126</v>
      </c>
      <c r="M279" s="52">
        <f>SUMIFS('2012Figures'!$J:$J,'2012Figures'!$C:$C,$A279,'2012Figures'!$H:$H,$B279,'2012Figures'!$I:$I,$C279,'2012Figures'!$B:$B,"BrokerToCy",'2012Figures'!$G:$G,"E1",'2012Figures'!$E:$E,$B$1)</f>
        <v>0</v>
      </c>
      <c r="N279" s="52">
        <f>SUMIFS('2012Figures'!$J:$J,'2012Figures'!$C:$C,$A279,'2012Figures'!$H:$H,$B279,'2012Figures'!$I:$I,$C279,'2012Figures'!$B:$B,"BrokerToCy",'2012Figures'!$G:$G,"P1",'2012Figures'!$E:$E,$B$1)</f>
        <v>0</v>
      </c>
      <c r="O279" s="52">
        <f>SUMIFS('2012Figures'!$J:$J,'2012Figures'!$C:$C,$A279,'2012Figures'!$H:$H,$B279,'2012Figures'!$I:$I,$C279,'2012Figures'!$B:$B,"CyToBroker",'2012Figures'!$G:$G,"E1",'2012Figures'!$E:$E,$B$1)</f>
        <v>126</v>
      </c>
      <c r="P279" s="52">
        <f>SUMIFS('2012Figures'!$J:$J,'2012Figures'!$C:$C,$A279,'2012Figures'!$H:$H,$B279,'2012Figures'!$I:$I,$C279,'2012Figures'!$B:$B,"CyToBroker",'2012Figures'!$G:$G,"P1",'2012Figures'!$E:$E,$B$1)</f>
        <v>0</v>
      </c>
      <c r="R279" s="46">
        <f t="shared" si="50"/>
        <v>-0.33</v>
      </c>
      <c r="S279" s="46" t="str">
        <f t="shared" si="50"/>
        <v/>
      </c>
      <c r="T279" s="46" t="str">
        <f t="shared" si="50"/>
        <v/>
      </c>
      <c r="U279" s="46">
        <f t="shared" si="50"/>
        <v>-0.33</v>
      </c>
      <c r="V279" s="46" t="str">
        <f t="shared" si="50"/>
        <v/>
      </c>
    </row>
    <row r="280" spans="1:22" x14ac:dyDescent="0.2">
      <c r="A280" s="1">
        <v>204</v>
      </c>
      <c r="B280" s="1" t="s">
        <v>69</v>
      </c>
      <c r="D280" s="29">
        <f>SUMIFS('2013Figures'!$J:$J,'2013Figures'!$C:$C,$A280,'2013Figures'!$I:$I,"",'2013Figures'!$E:$E,$B$1)</f>
        <v>1</v>
      </c>
      <c r="E280" s="9">
        <f>SUMIFS('2013Figures'!$J:$J,'2013Figures'!$C:$C,$A280,'2013Figures'!$I:$I,"",'2013Figures'!$B:$B,"BrokerToCy",'2013Figures'!$G:$G,"E1",'2013Figures'!$E:$E,$B$1)</f>
        <v>0</v>
      </c>
      <c r="F280" s="9">
        <f>SUMIFS('2013Figures'!$J:$J,'2013Figures'!$C:$C,$A280,'2013Figures'!$I:$I,"",'2013Figures'!$B:$B,"BrokerToCy",'2013Figures'!$G:$G,"P1",'2013Figures'!$E:$E,$B$1)</f>
        <v>0</v>
      </c>
      <c r="G280" s="9">
        <f>SUMIFS('2013Figures'!$J:$J,'2013Figures'!$C:$C,$A280,'2013Figures'!$I:$I,"",'2013Figures'!$B:$B,"CyToBroker",'2013Figures'!$G:$G,"E1",'2013Figures'!$E:$E,$B$1)</f>
        <v>1</v>
      </c>
      <c r="H280" s="9">
        <f>SUMIFS('2013Figures'!$J:$J,'2013Figures'!$C:$C,$A280,'2013Figures'!$I:$I,"",'2013Figures'!$B:$B,"CyToBroker",'2013Figures'!$G:$G,"P1",'2013Figures'!$E:$E,$B$1)</f>
        <v>0</v>
      </c>
      <c r="J280" s="8" t="s">
        <v>131</v>
      </c>
      <c r="L280" s="42">
        <f>SUMIFS('2012Figures'!$J:$J,'2012Figures'!$C:$C,$A280,'2012Figures'!$I:$I,"",'2012Figures'!$E:$E,$B$1)</f>
        <v>1</v>
      </c>
      <c r="M280" s="52">
        <f>SUMIFS('2012Figures'!$J:$J,'2012Figures'!$C:$C,$A280,'2012Figures'!$I:$I,"",'2012Figures'!$B:$B,"BrokerToCy",'2012Figures'!$G:$G,"E1",'2012Figures'!$E:$E,$B$1)</f>
        <v>0</v>
      </c>
      <c r="N280" s="52">
        <f>SUMIFS('2012Figures'!$J:$J,'2012Figures'!$C:$C,$A280,'2012Figures'!$I:$I,"",'2012Figures'!$B:$B,"BrokerToCy",'2012Figures'!$G:$G,"P1",'2012Figures'!$E:$E,$B$1)</f>
        <v>0</v>
      </c>
      <c r="O280" s="52">
        <f>SUMIFS('2012Figures'!$J:$J,'2012Figures'!$C:$C,$A280,'2012Figures'!$I:$I,"",'2012Figures'!$B:$B,"CyToBroker",'2012Figures'!$G:$G,"E1",'2012Figures'!$E:$E,$B$1)</f>
        <v>1</v>
      </c>
      <c r="P280" s="52">
        <f>SUMIFS('2012Figures'!$J:$J,'2012Figures'!$C:$C,$A280,'2012Figures'!$I:$I,"",'2012Figures'!$B:$B,"CyToBroker",'2012Figures'!$G:$G,"P1",'2012Figures'!$E:$E,$B$1)</f>
        <v>0</v>
      </c>
      <c r="R280" s="46">
        <f t="shared" si="50"/>
        <v>0</v>
      </c>
      <c r="S280" s="46" t="str">
        <f t="shared" si="50"/>
        <v/>
      </c>
      <c r="T280" s="46" t="str">
        <f t="shared" si="50"/>
        <v/>
      </c>
      <c r="U280" s="46">
        <f t="shared" si="50"/>
        <v>0</v>
      </c>
      <c r="V280" s="46" t="str">
        <f t="shared" si="50"/>
        <v/>
      </c>
    </row>
    <row r="281" spans="1:22" x14ac:dyDescent="0.2">
      <c r="A281" s="21"/>
      <c r="B281" s="21" t="s">
        <v>92</v>
      </c>
      <c r="C281" s="22"/>
      <c r="D281" s="23">
        <f>SUM(E281:H281)</f>
        <v>86</v>
      </c>
      <c r="E281" s="23">
        <f>SUM(E275:E280)</f>
        <v>0</v>
      </c>
      <c r="F281" s="23">
        <f>SUM(F275:F280)</f>
        <v>0</v>
      </c>
      <c r="G281" s="23">
        <f>SUM(G275:G280)</f>
        <v>86</v>
      </c>
      <c r="H281" s="23">
        <f>SUM(H275:H280)</f>
        <v>0</v>
      </c>
      <c r="I281" s="21"/>
      <c r="J281" s="22"/>
      <c r="K281" s="21"/>
      <c r="L281" s="43">
        <f>SUM(M281:P281)</f>
        <v>127</v>
      </c>
      <c r="M281" s="43">
        <f>SUM(M275:M280)</f>
        <v>0</v>
      </c>
      <c r="N281" s="43">
        <f>SUM(N275:N280)</f>
        <v>0</v>
      </c>
      <c r="O281" s="43">
        <f>SUM(O275:O280)</f>
        <v>127</v>
      </c>
      <c r="P281" s="43">
        <f>SUM(P275:P280)</f>
        <v>0</v>
      </c>
      <c r="Q281" s="21"/>
      <c r="R281" s="21"/>
      <c r="S281" s="21"/>
      <c r="T281" s="21"/>
      <c r="U281" s="21"/>
      <c r="V281" s="21"/>
    </row>
    <row r="282" spans="1:22" x14ac:dyDescent="0.2">
      <c r="A282" s="28">
        <v>205</v>
      </c>
      <c r="B282" s="28" t="s">
        <v>27</v>
      </c>
      <c r="C282" s="17" t="s">
        <v>88</v>
      </c>
      <c r="D282" s="18">
        <f>SUMIFS('2013Figures'!$J:$J,'2013Figures'!$C:$C,$A282,'2013Figures'!$E:$E,$B$1)</f>
        <v>298732</v>
      </c>
      <c r="E282" s="18">
        <f>SUMIFS('2013Figures'!$J:$J,'2013Figures'!$C:$C,$A282,'2013Figures'!$B:$B,"BrokerToCy",'2013Figures'!$G:$G,"E1",'2013Figures'!$E:$E,$B$1)</f>
        <v>0</v>
      </c>
      <c r="F282" s="18">
        <f>SUMIFS('2013Figures'!$J:$J,'2013Figures'!$C:$C,$A282,'2013Figures'!$B:$B,"BrokerToCy",'2013Figures'!$G:$G,"P1",'2013Figures'!$E:$E,$B$1)</f>
        <v>0</v>
      </c>
      <c r="G282" s="18">
        <f>SUMIFS('2013Figures'!$J:$J,'2013Figures'!$C:$C,$A282,'2013Figures'!$B:$B,"CyToBroker",'2013Figures'!$G:$G,"E1",'2013Figures'!$E:$E,$B$1)</f>
        <v>293829</v>
      </c>
      <c r="H282" s="18">
        <f>SUMIFS('2013Figures'!$J:$J,'2013Figures'!$C:$C,$A282,'2013Figures'!$B:$B,"CyToBroker",'2013Figures'!$G:$G,"P1",'2013Figures'!$E:$E,$B$1)</f>
        <v>4903</v>
      </c>
      <c r="I282" s="28"/>
      <c r="J282" s="17"/>
      <c r="K282" s="28"/>
      <c r="L282" s="50">
        <f>SUMIFS('2012Figures'!$J:$J,'2012Figures'!$C:$C,$A282,'2012Figures'!$E:$E,$B$1)</f>
        <v>392396</v>
      </c>
      <c r="M282" s="50">
        <f>SUMIFS('2012Figures'!$J:$J,'2012Figures'!$C:$C,$A282,'2012Figures'!$B:$B,"BrokerToCy",'2012Figures'!$G:$G,"E1",'2012Figures'!$E:$E,$B$1)</f>
        <v>0</v>
      </c>
      <c r="N282" s="50">
        <f>SUMIFS('2012Figures'!$J:$J,'2012Figures'!$C:$C,$A282,'2012Figures'!$B:$B,"BrokerToCy",'2012Figures'!$G:$G,"P1",'2012Figures'!$E:$E,$B$1)</f>
        <v>0</v>
      </c>
      <c r="O282" s="50">
        <f>SUMIFS('2012Figures'!$J:$J,'2012Figures'!$C:$C,$A282,'2012Figures'!$B:$B,"CyToBroker",'2012Figures'!$G:$G,"E1",'2012Figures'!$E:$E,$B$1)</f>
        <v>382926</v>
      </c>
      <c r="P282" s="50">
        <f>SUMIFS('2012Figures'!$J:$J,'2012Figures'!$C:$C,$A282,'2012Figures'!$B:$B,"CyToBroker",'2012Figures'!$G:$G,"P1",'2012Figures'!$E:$E,$B$1)</f>
        <v>9470</v>
      </c>
      <c r="Q282" s="28"/>
      <c r="R282" s="46">
        <f t="shared" si="50"/>
        <v>-0.24</v>
      </c>
      <c r="S282" s="46" t="str">
        <f t="shared" si="50"/>
        <v/>
      </c>
      <c r="T282" s="46" t="str">
        <f t="shared" si="50"/>
        <v/>
      </c>
      <c r="U282" s="46">
        <f t="shared" si="50"/>
        <v>-0.23</v>
      </c>
      <c r="V282" s="46">
        <f t="shared" si="50"/>
        <v>-0.48</v>
      </c>
    </row>
    <row r="283" spans="1:22" x14ac:dyDescent="0.2">
      <c r="A283" s="1">
        <v>205</v>
      </c>
      <c r="B283" s="1" t="s">
        <v>27</v>
      </c>
      <c r="C283" s="8">
        <v>5</v>
      </c>
      <c r="D283" s="29">
        <f>SUMIFS('2013Figures'!$J:$J,'2013Figures'!$C:$C,$A283,'2013Figures'!$H:$H,$B283,'2013Figures'!$I:$I,$C283,'2013Figures'!$E:$E,$B$1)</f>
        <v>0</v>
      </c>
      <c r="E283" s="9">
        <f>SUMIFS('2013Figures'!$J:$J,'2013Figures'!$C:$C,$A283,'2013Figures'!$H:$H,$B283,'2013Figures'!$I:$I,$C283,'2013Figures'!$B:$B,"BrokerToCy",'2013Figures'!$G:$G,"E1",'2013Figures'!$E:$E,$B$1)</f>
        <v>0</v>
      </c>
      <c r="F283" s="9">
        <f>SUMIFS('2013Figures'!$J:$J,'2013Figures'!$C:$C,$A283,'2013Figures'!$H:$H,$B283,'2013Figures'!$I:$I,$C283,'2013Figures'!$B:$B,"BrokerToCy",'2013Figures'!$G:$G,"P1",'2013Figures'!$E:$E,$B$1)</f>
        <v>0</v>
      </c>
      <c r="G283" s="9">
        <f>SUMIFS('2013Figures'!$J:$J,'2013Figures'!$C:$C,$A283,'2013Figures'!$H:$H,$B283,'2013Figures'!$I:$I,$C283,'2013Figures'!$B:$B,"CyToBroker",'2013Figures'!$G:$G,"E1",'2013Figures'!$E:$E,$B$1)</f>
        <v>0</v>
      </c>
      <c r="H283" s="9">
        <f>SUMIFS('2013Figures'!$J:$J,'2013Figures'!$C:$C,$A283,'2013Figures'!$H:$H,$B283,'2013Figures'!$I:$I,$C283,'2013Figures'!$B:$B,"CyToBroker",'2013Figures'!$G:$G,"P1",'2013Figures'!$E:$E,$B$1)</f>
        <v>0</v>
      </c>
      <c r="J283" s="8">
        <v>201501</v>
      </c>
      <c r="L283" s="42">
        <f>SUMIFS('2012Figures'!$J:$J,'2012Figures'!$C:$C,$A283,'2012Figures'!$H:$H,$B283,'2012Figures'!$I:$I,$C283,'2012Figures'!$E:$E,$B$1)</f>
        <v>0</v>
      </c>
      <c r="M283" s="52">
        <f>SUMIFS('2012Figures'!$J:$J,'2012Figures'!$C:$C,$A283,'2012Figures'!$H:$H,$B283,'2012Figures'!$I:$I,$C283,'2012Figures'!$B:$B,"BrokerToCy",'2012Figures'!$G:$G,"E1",'2012Figures'!$E:$E,$B$1)</f>
        <v>0</v>
      </c>
      <c r="N283" s="52">
        <f>SUMIFS('2012Figures'!$J:$J,'2012Figures'!$C:$C,$A283,'2012Figures'!$H:$H,$B283,'2012Figures'!$I:$I,$C283,'2012Figures'!$B:$B,"BrokerToCy",'2012Figures'!$G:$G,"P1",'2012Figures'!$E:$E,$B$1)</f>
        <v>0</v>
      </c>
      <c r="O283" s="52">
        <f>SUMIFS('2012Figures'!$J:$J,'2012Figures'!$C:$C,$A283,'2012Figures'!$H:$H,$B283,'2012Figures'!$I:$I,$C283,'2012Figures'!$B:$B,"CyToBroker",'2012Figures'!$G:$G,"E1",'2012Figures'!$E:$E,$B$1)</f>
        <v>0</v>
      </c>
      <c r="P283" s="52">
        <f>SUMIFS('2012Figures'!$J:$J,'2012Figures'!$C:$C,$A283,'2012Figures'!$H:$H,$B283,'2012Figures'!$I:$I,$C283,'2012Figures'!$B:$B,"CyToBroker",'2012Figures'!$G:$G,"P1",'2012Figures'!$E:$E,$B$1)</f>
        <v>0</v>
      </c>
      <c r="R283" s="46" t="str">
        <f t="shared" si="50"/>
        <v/>
      </c>
      <c r="S283" s="46" t="str">
        <f t="shared" si="50"/>
        <v/>
      </c>
      <c r="T283" s="46" t="str">
        <f t="shared" si="50"/>
        <v/>
      </c>
      <c r="U283" s="46" t="str">
        <f t="shared" si="50"/>
        <v/>
      </c>
      <c r="V283" s="46" t="str">
        <f t="shared" si="50"/>
        <v/>
      </c>
    </row>
    <row r="284" spans="1:22" x14ac:dyDescent="0.2">
      <c r="A284" s="1">
        <v>205</v>
      </c>
      <c r="B284" s="1" t="s">
        <v>27</v>
      </c>
      <c r="C284" s="8">
        <v>4</v>
      </c>
      <c r="D284" s="29">
        <f>SUMIFS('2013Figures'!$J:$J,'2013Figures'!$C:$C,$A284,'2013Figures'!$H:$H,$B284,'2013Figures'!$I:$I,$C284,'2013Figures'!$E:$E,$B$1)</f>
        <v>0</v>
      </c>
      <c r="E284" s="9">
        <f>SUMIFS('2013Figures'!$J:$J,'2013Figures'!$C:$C,$A284,'2013Figures'!$H:$H,$B284,'2013Figures'!$I:$I,$C284,'2013Figures'!$B:$B,"BrokerToCy",'2013Figures'!$G:$G,"E1",'2013Figures'!$E:$E,$B$1)</f>
        <v>0</v>
      </c>
      <c r="F284" s="9">
        <f>SUMIFS('2013Figures'!$J:$J,'2013Figures'!$C:$C,$A284,'2013Figures'!$H:$H,$B284,'2013Figures'!$I:$I,$C284,'2013Figures'!$B:$B,"BrokerToCy",'2013Figures'!$G:$G,"P1",'2013Figures'!$E:$E,$B$1)</f>
        <v>0</v>
      </c>
      <c r="G284" s="9">
        <f>SUMIFS('2013Figures'!$J:$J,'2013Figures'!$C:$C,$A284,'2013Figures'!$H:$H,$B284,'2013Figures'!$I:$I,$C284,'2013Figures'!$B:$B,"CyToBroker",'2013Figures'!$G:$G,"E1",'2013Figures'!$E:$E,$B$1)</f>
        <v>0</v>
      </c>
      <c r="H284" s="9">
        <f>SUMIFS('2013Figures'!$J:$J,'2013Figures'!$C:$C,$A284,'2013Figures'!$H:$H,$B284,'2013Figures'!$I:$I,$C284,'2013Figures'!$B:$B,"CyToBroker",'2013Figures'!$G:$G,"P1",'2013Figures'!$E:$E,$B$1)</f>
        <v>0</v>
      </c>
      <c r="I284" s="30"/>
      <c r="J284" s="31">
        <v>201301</v>
      </c>
      <c r="K284" s="30"/>
      <c r="L284" s="42">
        <f>SUMIFS('2012Figures'!$J:$J,'2012Figures'!$C:$C,$A284,'2012Figures'!$H:$H,$B284,'2012Figures'!$I:$I,$C284,'2012Figures'!$E:$E,$B$1)</f>
        <v>0</v>
      </c>
      <c r="M284" s="52">
        <f>SUMIFS('2012Figures'!$J:$J,'2012Figures'!$C:$C,$A284,'2012Figures'!$H:$H,$B284,'2012Figures'!$I:$I,$C284,'2012Figures'!$B:$B,"BrokerToCy",'2012Figures'!$G:$G,"E1",'2012Figures'!$E:$E,$B$1)</f>
        <v>0</v>
      </c>
      <c r="N284" s="52">
        <f>SUMIFS('2012Figures'!$J:$J,'2012Figures'!$C:$C,$A284,'2012Figures'!$H:$H,$B284,'2012Figures'!$I:$I,$C284,'2012Figures'!$B:$B,"BrokerToCy",'2012Figures'!$G:$G,"P1",'2012Figures'!$E:$E,$B$1)</f>
        <v>0</v>
      </c>
      <c r="O284" s="52">
        <f>SUMIFS('2012Figures'!$J:$J,'2012Figures'!$C:$C,$A284,'2012Figures'!$H:$H,$B284,'2012Figures'!$I:$I,$C284,'2012Figures'!$B:$B,"CyToBroker",'2012Figures'!$G:$G,"E1",'2012Figures'!$E:$E,$B$1)</f>
        <v>0</v>
      </c>
      <c r="P284" s="52">
        <f>SUMIFS('2012Figures'!$J:$J,'2012Figures'!$C:$C,$A284,'2012Figures'!$H:$H,$B284,'2012Figures'!$I:$I,$C284,'2012Figures'!$B:$B,"CyToBroker",'2012Figures'!$G:$G,"P1",'2012Figures'!$E:$E,$B$1)</f>
        <v>0</v>
      </c>
      <c r="Q284" s="30"/>
      <c r="R284" s="46" t="str">
        <f t="shared" si="50"/>
        <v/>
      </c>
      <c r="S284" s="46" t="str">
        <f t="shared" si="50"/>
        <v/>
      </c>
      <c r="T284" s="46" t="str">
        <f t="shared" si="50"/>
        <v/>
      </c>
      <c r="U284" s="46" t="str">
        <f t="shared" si="50"/>
        <v/>
      </c>
      <c r="V284" s="46" t="str">
        <f t="shared" si="50"/>
        <v/>
      </c>
    </row>
    <row r="285" spans="1:22" x14ac:dyDescent="0.2">
      <c r="A285" s="1">
        <v>205</v>
      </c>
      <c r="B285" s="1" t="s">
        <v>27</v>
      </c>
      <c r="C285" s="8">
        <v>3</v>
      </c>
      <c r="D285" s="29">
        <f>SUMIFS('2013Figures'!$J:$J,'2013Figures'!$C:$C,$A285,'2013Figures'!$H:$H,$B285,'2013Figures'!$I:$I,$C285,'2013Figures'!$E:$E,$B$1)</f>
        <v>0</v>
      </c>
      <c r="E285" s="9">
        <f>SUMIFS('2013Figures'!$J:$J,'2013Figures'!$C:$C,$A285,'2013Figures'!$H:$H,$B285,'2013Figures'!$I:$I,$C285,'2013Figures'!$B:$B,"BrokerToCy",'2013Figures'!$G:$G,"E1",'2013Figures'!$E:$E,$B$1)</f>
        <v>0</v>
      </c>
      <c r="F285" s="9">
        <f>SUMIFS('2013Figures'!$J:$J,'2013Figures'!$C:$C,$A285,'2013Figures'!$H:$H,$B285,'2013Figures'!$I:$I,$C285,'2013Figures'!$B:$B,"BrokerToCy",'2013Figures'!$G:$G,"P1",'2013Figures'!$E:$E,$B$1)</f>
        <v>0</v>
      </c>
      <c r="G285" s="9">
        <f>SUMIFS('2013Figures'!$J:$J,'2013Figures'!$C:$C,$A285,'2013Figures'!$H:$H,$B285,'2013Figures'!$I:$I,$C285,'2013Figures'!$B:$B,"CyToBroker",'2013Figures'!$G:$G,"E1",'2013Figures'!$E:$E,$B$1)</f>
        <v>0</v>
      </c>
      <c r="H285" s="9">
        <f>SUMIFS('2013Figures'!$J:$J,'2013Figures'!$C:$C,$A285,'2013Figures'!$H:$H,$B285,'2013Figures'!$I:$I,$C285,'2013Figures'!$B:$B,"CyToBroker",'2013Figures'!$G:$G,"P1",'2013Figures'!$E:$E,$B$1)</f>
        <v>0</v>
      </c>
      <c r="J285" s="8">
        <v>201201</v>
      </c>
      <c r="L285" s="42">
        <f>SUMIFS('2012Figures'!$J:$J,'2012Figures'!$C:$C,$A285,'2012Figures'!$H:$H,$B285,'2012Figures'!$I:$I,$C285,'2012Figures'!$E:$E,$B$1)</f>
        <v>0</v>
      </c>
      <c r="M285" s="52">
        <f>SUMIFS('2012Figures'!$J:$J,'2012Figures'!$C:$C,$A285,'2012Figures'!$H:$H,$B285,'2012Figures'!$I:$I,$C285,'2012Figures'!$B:$B,"BrokerToCy",'2012Figures'!$G:$G,"E1",'2012Figures'!$E:$E,$B$1)</f>
        <v>0</v>
      </c>
      <c r="N285" s="52">
        <f>SUMIFS('2012Figures'!$J:$J,'2012Figures'!$C:$C,$A285,'2012Figures'!$H:$H,$B285,'2012Figures'!$I:$I,$C285,'2012Figures'!$B:$B,"BrokerToCy",'2012Figures'!$G:$G,"P1",'2012Figures'!$E:$E,$B$1)</f>
        <v>0</v>
      </c>
      <c r="O285" s="52">
        <f>SUMIFS('2012Figures'!$J:$J,'2012Figures'!$C:$C,$A285,'2012Figures'!$H:$H,$B285,'2012Figures'!$I:$I,$C285,'2012Figures'!$B:$B,"CyToBroker",'2012Figures'!$G:$G,"E1",'2012Figures'!$E:$E,$B$1)</f>
        <v>0</v>
      </c>
      <c r="P285" s="52">
        <f>SUMIFS('2012Figures'!$J:$J,'2012Figures'!$C:$C,$A285,'2012Figures'!$H:$H,$B285,'2012Figures'!$I:$I,$C285,'2012Figures'!$B:$B,"CyToBroker",'2012Figures'!$G:$G,"P1",'2012Figures'!$E:$E,$B$1)</f>
        <v>0</v>
      </c>
      <c r="R285" s="46" t="str">
        <f t="shared" si="50"/>
        <v/>
      </c>
      <c r="S285" s="46" t="str">
        <f t="shared" si="50"/>
        <v/>
      </c>
      <c r="T285" s="46" t="str">
        <f t="shared" si="50"/>
        <v/>
      </c>
      <c r="U285" s="46" t="str">
        <f t="shared" si="50"/>
        <v/>
      </c>
      <c r="V285" s="46" t="str">
        <f t="shared" si="50"/>
        <v/>
      </c>
    </row>
    <row r="286" spans="1:22" x14ac:dyDescent="0.2">
      <c r="A286" s="1">
        <v>205</v>
      </c>
      <c r="B286" s="1" t="s">
        <v>27</v>
      </c>
      <c r="C286" s="8">
        <v>2</v>
      </c>
      <c r="D286" s="29">
        <f>SUMIFS('2013Figures'!$J:$J,'2013Figures'!$C:$C,$A286,'2013Figures'!$H:$H,$B286,'2013Figures'!$I:$I,$C286,'2013Figures'!$E:$E,$B$1)</f>
        <v>0</v>
      </c>
      <c r="E286" s="9">
        <f>SUMIFS('2013Figures'!$J:$J,'2013Figures'!$C:$C,$A286,'2013Figures'!$H:$H,$B286,'2013Figures'!$I:$I,$C286,'2013Figures'!$B:$B,"BrokerToCy",'2013Figures'!$G:$G,"E1",'2013Figures'!$E:$E,$B$1)</f>
        <v>0</v>
      </c>
      <c r="F286" s="9">
        <f>SUMIFS('2013Figures'!$J:$J,'2013Figures'!$C:$C,$A286,'2013Figures'!$H:$H,$B286,'2013Figures'!$I:$I,$C286,'2013Figures'!$B:$B,"BrokerToCy",'2013Figures'!$G:$G,"P1",'2013Figures'!$E:$E,$B$1)</f>
        <v>0</v>
      </c>
      <c r="G286" s="9">
        <f>SUMIFS('2013Figures'!$J:$J,'2013Figures'!$C:$C,$A286,'2013Figures'!$H:$H,$B286,'2013Figures'!$I:$I,$C286,'2013Figures'!$B:$B,"CyToBroker",'2013Figures'!$G:$G,"E1",'2013Figures'!$E:$E,$B$1)</f>
        <v>0</v>
      </c>
      <c r="H286" s="9">
        <f>SUMIFS('2013Figures'!$J:$J,'2013Figures'!$C:$C,$A286,'2013Figures'!$H:$H,$B286,'2013Figures'!$I:$I,$C286,'2013Figures'!$B:$B,"CyToBroker",'2013Figures'!$G:$G,"P1",'2013Figures'!$E:$E,$B$1)</f>
        <v>0</v>
      </c>
      <c r="J286" s="8">
        <v>201101</v>
      </c>
      <c r="L286" s="42">
        <f>SUMIFS('2012Figures'!$J:$J,'2012Figures'!$C:$C,$A286,'2012Figures'!$H:$H,$B286,'2012Figures'!$I:$I,$C286,'2012Figures'!$E:$E,$B$1)</f>
        <v>0</v>
      </c>
      <c r="M286" s="52">
        <f>SUMIFS('2012Figures'!$J:$J,'2012Figures'!$C:$C,$A286,'2012Figures'!$H:$H,$B286,'2012Figures'!$I:$I,$C286,'2012Figures'!$B:$B,"BrokerToCy",'2012Figures'!$G:$G,"E1",'2012Figures'!$E:$E,$B$1)</f>
        <v>0</v>
      </c>
      <c r="N286" s="52">
        <f>SUMIFS('2012Figures'!$J:$J,'2012Figures'!$C:$C,$A286,'2012Figures'!$H:$H,$B286,'2012Figures'!$I:$I,$C286,'2012Figures'!$B:$B,"BrokerToCy",'2012Figures'!$G:$G,"P1",'2012Figures'!$E:$E,$B$1)</f>
        <v>0</v>
      </c>
      <c r="O286" s="52">
        <f>SUMIFS('2012Figures'!$J:$J,'2012Figures'!$C:$C,$A286,'2012Figures'!$H:$H,$B286,'2012Figures'!$I:$I,$C286,'2012Figures'!$B:$B,"CyToBroker",'2012Figures'!$G:$G,"E1",'2012Figures'!$E:$E,$B$1)</f>
        <v>0</v>
      </c>
      <c r="P286" s="52">
        <f>SUMIFS('2012Figures'!$J:$J,'2012Figures'!$C:$C,$A286,'2012Figures'!$H:$H,$B286,'2012Figures'!$I:$I,$C286,'2012Figures'!$B:$B,"CyToBroker",'2012Figures'!$G:$G,"P1",'2012Figures'!$E:$E,$B$1)</f>
        <v>0</v>
      </c>
      <c r="R286" s="46" t="str">
        <f t="shared" si="50"/>
        <v/>
      </c>
      <c r="S286" s="46" t="str">
        <f t="shared" si="50"/>
        <v/>
      </c>
      <c r="T286" s="46" t="str">
        <f t="shared" si="50"/>
        <v/>
      </c>
      <c r="U286" s="46" t="str">
        <f t="shared" si="50"/>
        <v/>
      </c>
      <c r="V286" s="46" t="str">
        <f t="shared" si="50"/>
        <v/>
      </c>
    </row>
    <row r="287" spans="1:22" x14ac:dyDescent="0.2">
      <c r="A287" s="1">
        <v>205</v>
      </c>
      <c r="B287" s="1" t="s">
        <v>27</v>
      </c>
      <c r="C287" s="8">
        <v>1</v>
      </c>
      <c r="D287" s="29">
        <f>SUMIFS('2013Figures'!$J:$J,'2013Figures'!$C:$C,$A287,'2013Figures'!$H:$H,$B287,'2013Figures'!$I:$I,$C287,'2013Figures'!$E:$E,$B$1)</f>
        <v>293682</v>
      </c>
      <c r="E287" s="9">
        <f>SUMIFS('2013Figures'!$J:$J,'2013Figures'!$C:$C,$A287,'2013Figures'!$H:$H,$B287,'2013Figures'!$I:$I,$C287,'2013Figures'!$B:$B,"BrokerToCy",'2013Figures'!$G:$G,"E1",'2013Figures'!$E:$E,$B$1)</f>
        <v>0</v>
      </c>
      <c r="F287" s="9">
        <f>SUMIFS('2013Figures'!$J:$J,'2013Figures'!$C:$C,$A287,'2013Figures'!$H:$H,$B287,'2013Figures'!$I:$I,$C287,'2013Figures'!$B:$B,"BrokerToCy",'2013Figures'!$G:$G,"P1",'2013Figures'!$E:$E,$B$1)</f>
        <v>0</v>
      </c>
      <c r="G287" s="9">
        <f>SUMIFS('2013Figures'!$J:$J,'2013Figures'!$C:$C,$A287,'2013Figures'!$H:$H,$B287,'2013Figures'!$I:$I,$C287,'2013Figures'!$B:$B,"CyToBroker",'2013Figures'!$G:$G,"E1",'2013Figures'!$E:$E,$B$1)</f>
        <v>293682</v>
      </c>
      <c r="H287" s="9">
        <f>SUMIFS('2013Figures'!$J:$J,'2013Figures'!$C:$C,$A287,'2013Figures'!$H:$H,$B287,'2013Figures'!$I:$I,$C287,'2013Figures'!$B:$B,"CyToBroker",'2013Figures'!$G:$G,"P1",'2013Figures'!$E:$E,$B$1)</f>
        <v>0</v>
      </c>
      <c r="J287" s="8">
        <v>200901</v>
      </c>
      <c r="L287" s="42">
        <f>SUMIFS('2012Figures'!$J:$J,'2012Figures'!$C:$C,$A287,'2012Figures'!$H:$H,$B287,'2012Figures'!$I:$I,$C287,'2012Figures'!$E:$E,$B$1)</f>
        <v>382728</v>
      </c>
      <c r="M287" s="52">
        <f>SUMIFS('2012Figures'!$J:$J,'2012Figures'!$C:$C,$A287,'2012Figures'!$H:$H,$B287,'2012Figures'!$I:$I,$C287,'2012Figures'!$B:$B,"BrokerToCy",'2012Figures'!$G:$G,"E1",'2012Figures'!$E:$E,$B$1)</f>
        <v>0</v>
      </c>
      <c r="N287" s="52">
        <f>SUMIFS('2012Figures'!$J:$J,'2012Figures'!$C:$C,$A287,'2012Figures'!$H:$H,$B287,'2012Figures'!$I:$I,$C287,'2012Figures'!$B:$B,"BrokerToCy",'2012Figures'!$G:$G,"P1",'2012Figures'!$E:$E,$B$1)</f>
        <v>0</v>
      </c>
      <c r="O287" s="52">
        <f>SUMIFS('2012Figures'!$J:$J,'2012Figures'!$C:$C,$A287,'2012Figures'!$H:$H,$B287,'2012Figures'!$I:$I,$C287,'2012Figures'!$B:$B,"CyToBroker",'2012Figures'!$G:$G,"E1",'2012Figures'!$E:$E,$B$1)</f>
        <v>382728</v>
      </c>
      <c r="P287" s="52">
        <f>SUMIFS('2012Figures'!$J:$J,'2012Figures'!$C:$C,$A287,'2012Figures'!$H:$H,$B287,'2012Figures'!$I:$I,$C287,'2012Figures'!$B:$B,"CyToBroker",'2012Figures'!$G:$G,"P1",'2012Figures'!$E:$E,$B$1)</f>
        <v>0</v>
      </c>
      <c r="R287" s="46">
        <f t="shared" si="50"/>
        <v>-0.23</v>
      </c>
      <c r="S287" s="46" t="str">
        <f t="shared" si="50"/>
        <v/>
      </c>
      <c r="T287" s="46" t="str">
        <f t="shared" si="50"/>
        <v/>
      </c>
      <c r="U287" s="46">
        <f t="shared" si="50"/>
        <v>-0.23</v>
      </c>
      <c r="V287" s="46" t="str">
        <f t="shared" si="50"/>
        <v/>
      </c>
    </row>
    <row r="288" spans="1:22" x14ac:dyDescent="0.2">
      <c r="A288" s="1">
        <v>205</v>
      </c>
      <c r="B288" s="1" t="s">
        <v>27</v>
      </c>
      <c r="D288" s="29">
        <f>SUMIFS('2013Figures'!$J:$J,'2013Figures'!$C:$C,$A288,'2013Figures'!$I:$I,"",'2013Figures'!$E:$E,$B$1)</f>
        <v>5050</v>
      </c>
      <c r="E288" s="9">
        <f>SUMIFS('2013Figures'!$J:$J,'2013Figures'!$C:$C,$A288,'2013Figures'!$I:$I,"",'2013Figures'!$B:$B,"BrokerToCy",'2013Figures'!$G:$G,"E1",'2013Figures'!$E:$E,$B$1)</f>
        <v>0</v>
      </c>
      <c r="F288" s="9">
        <f>SUMIFS('2013Figures'!$J:$J,'2013Figures'!$C:$C,$A288,'2013Figures'!$I:$I,"",'2013Figures'!$B:$B,"BrokerToCy",'2013Figures'!$G:$G,"P1",'2013Figures'!$E:$E,$B$1)</f>
        <v>0</v>
      </c>
      <c r="G288" s="9">
        <f>SUMIFS('2013Figures'!$J:$J,'2013Figures'!$C:$C,$A288,'2013Figures'!$I:$I,"",'2013Figures'!$B:$B,"CyToBroker",'2013Figures'!$G:$G,"E1",'2013Figures'!$E:$E,$B$1)</f>
        <v>147</v>
      </c>
      <c r="H288" s="9">
        <f>SUMIFS('2013Figures'!$J:$J,'2013Figures'!$C:$C,$A288,'2013Figures'!$I:$I,"",'2013Figures'!$B:$B,"CyToBroker",'2013Figures'!$G:$G,"P1",'2013Figures'!$E:$E,$B$1)</f>
        <v>4903</v>
      </c>
      <c r="J288" s="8" t="s">
        <v>131</v>
      </c>
      <c r="L288" s="42">
        <f>SUMIFS('2012Figures'!$J:$J,'2012Figures'!$C:$C,$A288,'2012Figures'!$I:$I,"",'2012Figures'!$E:$E,$B$1)</f>
        <v>9668</v>
      </c>
      <c r="M288" s="52">
        <f>SUMIFS('2012Figures'!$J:$J,'2012Figures'!$C:$C,$A288,'2012Figures'!$I:$I,"",'2012Figures'!$B:$B,"BrokerToCy",'2012Figures'!$G:$G,"E1",'2012Figures'!$E:$E,$B$1)</f>
        <v>0</v>
      </c>
      <c r="N288" s="52">
        <f>SUMIFS('2012Figures'!$J:$J,'2012Figures'!$C:$C,$A288,'2012Figures'!$I:$I,"",'2012Figures'!$B:$B,"BrokerToCy",'2012Figures'!$G:$G,"P1",'2012Figures'!$E:$E,$B$1)</f>
        <v>0</v>
      </c>
      <c r="O288" s="52">
        <f>SUMIFS('2012Figures'!$J:$J,'2012Figures'!$C:$C,$A288,'2012Figures'!$I:$I,"",'2012Figures'!$B:$B,"CyToBroker",'2012Figures'!$G:$G,"E1",'2012Figures'!$E:$E,$B$1)</f>
        <v>198</v>
      </c>
      <c r="P288" s="52">
        <f>SUMIFS('2012Figures'!$J:$J,'2012Figures'!$C:$C,$A288,'2012Figures'!$I:$I,"",'2012Figures'!$B:$B,"CyToBroker",'2012Figures'!$G:$G,"P1",'2012Figures'!$E:$E,$B$1)</f>
        <v>9470</v>
      </c>
      <c r="R288" s="46">
        <f t="shared" si="50"/>
        <v>-0.48</v>
      </c>
      <c r="S288" s="46" t="str">
        <f t="shared" si="50"/>
        <v/>
      </c>
      <c r="T288" s="46" t="str">
        <f t="shared" si="50"/>
        <v/>
      </c>
      <c r="U288" s="46">
        <f t="shared" si="50"/>
        <v>-0.26</v>
      </c>
      <c r="V288" s="46">
        <f t="shared" si="50"/>
        <v>-0.48</v>
      </c>
    </row>
    <row r="289" spans="1:22" x14ac:dyDescent="0.2">
      <c r="A289" s="21"/>
      <c r="B289" s="21" t="s">
        <v>92</v>
      </c>
      <c r="C289" s="22"/>
      <c r="D289" s="23">
        <f>SUM(E289:H289)</f>
        <v>298732</v>
      </c>
      <c r="E289" s="23">
        <f>SUM(E283:E288)</f>
        <v>0</v>
      </c>
      <c r="F289" s="23">
        <f>SUM(F283:F288)</f>
        <v>0</v>
      </c>
      <c r="G289" s="23">
        <f>SUM(G283:G288)</f>
        <v>293829</v>
      </c>
      <c r="H289" s="23">
        <f>SUM(H283:H288)</f>
        <v>4903</v>
      </c>
      <c r="I289" s="21"/>
      <c r="J289" s="22"/>
      <c r="K289" s="21"/>
      <c r="L289" s="43">
        <f>SUM(M289:P289)</f>
        <v>392396</v>
      </c>
      <c r="M289" s="43">
        <f>SUM(M283:M288)</f>
        <v>0</v>
      </c>
      <c r="N289" s="43">
        <f>SUM(N283:N288)</f>
        <v>0</v>
      </c>
      <c r="O289" s="43">
        <f>SUM(O283:O288)</f>
        <v>382926</v>
      </c>
      <c r="P289" s="43">
        <f>SUM(P283:P288)</f>
        <v>9470</v>
      </c>
      <c r="Q289" s="21"/>
      <c r="R289" s="21"/>
      <c r="S289" s="21"/>
      <c r="T289" s="21"/>
      <c r="U289" s="21"/>
      <c r="V289" s="21"/>
    </row>
    <row r="290" spans="1:22" x14ac:dyDescent="0.2">
      <c r="A290" s="28">
        <v>206</v>
      </c>
      <c r="B290" s="28" t="s">
        <v>29</v>
      </c>
      <c r="C290" s="17" t="s">
        <v>88</v>
      </c>
      <c r="D290" s="18">
        <f>SUMIFS('2013Figures'!$J:$J,'2013Figures'!$C:$C,$A290,'2013Figures'!$E:$E,$B$1)</f>
        <v>322760</v>
      </c>
      <c r="E290" s="18">
        <f>SUMIFS('2013Figures'!$J:$J,'2013Figures'!$C:$C,$A290,'2013Figures'!$B:$B,"BrokerToCy",'2013Figures'!$G:$G,"E1",'2013Figures'!$E:$E,$B$1)</f>
        <v>0</v>
      </c>
      <c r="F290" s="18">
        <f>SUMIFS('2013Figures'!$J:$J,'2013Figures'!$C:$C,$A290,'2013Figures'!$B:$B,"BrokerToCy",'2013Figures'!$G:$G,"P1",'2013Figures'!$E:$E,$B$1)</f>
        <v>0</v>
      </c>
      <c r="G290" s="18">
        <f>SUMIFS('2013Figures'!$J:$J,'2013Figures'!$C:$C,$A290,'2013Figures'!$B:$B,"CyToBroker",'2013Figures'!$G:$G,"E1",'2013Figures'!$E:$E,$B$1)</f>
        <v>322760</v>
      </c>
      <c r="H290" s="18">
        <f>SUMIFS('2013Figures'!$J:$J,'2013Figures'!$C:$C,$A290,'2013Figures'!$B:$B,"CyToBroker",'2013Figures'!$G:$G,"P1",'2013Figures'!$E:$E,$B$1)</f>
        <v>0</v>
      </c>
      <c r="I290" s="28"/>
      <c r="J290" s="17"/>
      <c r="K290" s="28"/>
      <c r="L290" s="50">
        <f>SUMIFS('2012Figures'!$J:$J,'2012Figures'!$C:$C,$A290,'2012Figures'!$E:$E,$B$1)</f>
        <v>458756</v>
      </c>
      <c r="M290" s="50">
        <f>SUMIFS('2012Figures'!$J:$J,'2012Figures'!$C:$C,$A290,'2012Figures'!$B:$B,"BrokerToCy",'2012Figures'!$G:$G,"E1",'2012Figures'!$E:$E,$B$1)</f>
        <v>0</v>
      </c>
      <c r="N290" s="50">
        <f>SUMIFS('2012Figures'!$J:$J,'2012Figures'!$C:$C,$A290,'2012Figures'!$B:$B,"BrokerToCy",'2012Figures'!$G:$G,"P1",'2012Figures'!$E:$E,$B$1)</f>
        <v>0</v>
      </c>
      <c r="O290" s="50">
        <f>SUMIFS('2012Figures'!$J:$J,'2012Figures'!$C:$C,$A290,'2012Figures'!$B:$B,"CyToBroker",'2012Figures'!$G:$G,"E1",'2012Figures'!$E:$E,$B$1)</f>
        <v>458756</v>
      </c>
      <c r="P290" s="50">
        <f>SUMIFS('2012Figures'!$J:$J,'2012Figures'!$C:$C,$A290,'2012Figures'!$B:$B,"CyToBroker",'2012Figures'!$G:$G,"P1",'2012Figures'!$E:$E,$B$1)</f>
        <v>0</v>
      </c>
      <c r="Q290" s="28"/>
      <c r="R290" s="46">
        <f t="shared" si="50"/>
        <v>-0.3</v>
      </c>
      <c r="S290" s="46" t="str">
        <f t="shared" si="50"/>
        <v/>
      </c>
      <c r="T290" s="46" t="str">
        <f t="shared" si="50"/>
        <v/>
      </c>
      <c r="U290" s="46">
        <f t="shared" si="50"/>
        <v>-0.3</v>
      </c>
      <c r="V290" s="46" t="str">
        <f t="shared" si="50"/>
        <v/>
      </c>
    </row>
    <row r="291" spans="1:22" x14ac:dyDescent="0.2">
      <c r="A291" s="1">
        <v>206</v>
      </c>
      <c r="B291" s="1" t="s">
        <v>29</v>
      </c>
      <c r="C291" s="8">
        <v>5</v>
      </c>
      <c r="D291" s="29">
        <f>SUMIFS('2013Figures'!$J:$J,'2013Figures'!$C:$C,$A291,'2013Figures'!$H:$H,$B291,'2013Figures'!$I:$I,$C291,'2013Figures'!$E:$E,$B$1)</f>
        <v>0</v>
      </c>
      <c r="E291" s="9">
        <f>SUMIFS('2013Figures'!$J:$J,'2013Figures'!$C:$C,$A291,'2013Figures'!$H:$H,$B291,'2013Figures'!$I:$I,$C291,'2013Figures'!$B:$B,"BrokerToCy",'2013Figures'!$G:$G,"E1",'2013Figures'!$E:$E,$B$1)</f>
        <v>0</v>
      </c>
      <c r="F291" s="9">
        <f>SUMIFS('2013Figures'!$J:$J,'2013Figures'!$C:$C,$A291,'2013Figures'!$H:$H,$B291,'2013Figures'!$I:$I,$C291,'2013Figures'!$B:$B,"BrokerToCy",'2013Figures'!$G:$G,"P1",'2013Figures'!$E:$E,$B$1)</f>
        <v>0</v>
      </c>
      <c r="G291" s="9">
        <f>SUMIFS('2013Figures'!$J:$J,'2013Figures'!$C:$C,$A291,'2013Figures'!$H:$H,$B291,'2013Figures'!$I:$I,$C291,'2013Figures'!$B:$B,"CyToBroker",'2013Figures'!$G:$G,"E1",'2013Figures'!$E:$E,$B$1)</f>
        <v>0</v>
      </c>
      <c r="H291" s="9">
        <f>SUMIFS('2013Figures'!$J:$J,'2013Figures'!$C:$C,$A291,'2013Figures'!$H:$H,$B291,'2013Figures'!$I:$I,$C291,'2013Figures'!$B:$B,"CyToBroker",'2013Figures'!$G:$G,"P1",'2013Figures'!$E:$E,$B$1)</f>
        <v>0</v>
      </c>
      <c r="J291" s="8">
        <v>201501</v>
      </c>
      <c r="L291" s="42">
        <f>SUMIFS('2012Figures'!$J:$J,'2012Figures'!$C:$C,$A291,'2012Figures'!$H:$H,$B291,'2012Figures'!$I:$I,$C291,'2012Figures'!$E:$E,$B$1)</f>
        <v>0</v>
      </c>
      <c r="M291" s="52">
        <f>SUMIFS('2012Figures'!$J:$J,'2012Figures'!$C:$C,$A291,'2012Figures'!$H:$H,$B291,'2012Figures'!$I:$I,$C291,'2012Figures'!$B:$B,"BrokerToCy",'2012Figures'!$G:$G,"E1",'2012Figures'!$E:$E,$B$1)</f>
        <v>0</v>
      </c>
      <c r="N291" s="52">
        <f>SUMIFS('2012Figures'!$J:$J,'2012Figures'!$C:$C,$A291,'2012Figures'!$H:$H,$B291,'2012Figures'!$I:$I,$C291,'2012Figures'!$B:$B,"BrokerToCy",'2012Figures'!$G:$G,"P1",'2012Figures'!$E:$E,$B$1)</f>
        <v>0</v>
      </c>
      <c r="O291" s="52">
        <f>SUMIFS('2012Figures'!$J:$J,'2012Figures'!$C:$C,$A291,'2012Figures'!$H:$H,$B291,'2012Figures'!$I:$I,$C291,'2012Figures'!$B:$B,"CyToBroker",'2012Figures'!$G:$G,"E1",'2012Figures'!$E:$E,$B$1)</f>
        <v>0</v>
      </c>
      <c r="P291" s="52">
        <f>SUMIFS('2012Figures'!$J:$J,'2012Figures'!$C:$C,$A291,'2012Figures'!$H:$H,$B291,'2012Figures'!$I:$I,$C291,'2012Figures'!$B:$B,"CyToBroker",'2012Figures'!$G:$G,"P1",'2012Figures'!$E:$E,$B$1)</f>
        <v>0</v>
      </c>
      <c r="R291" s="46" t="str">
        <f t="shared" si="50"/>
        <v/>
      </c>
      <c r="S291" s="46" t="str">
        <f t="shared" si="50"/>
        <v/>
      </c>
      <c r="T291" s="46" t="str">
        <f t="shared" si="50"/>
        <v/>
      </c>
      <c r="U291" s="46" t="str">
        <f t="shared" si="50"/>
        <v/>
      </c>
      <c r="V291" s="46" t="str">
        <f t="shared" si="50"/>
        <v/>
      </c>
    </row>
    <row r="292" spans="1:22" x14ac:dyDescent="0.2">
      <c r="A292" s="1">
        <v>206</v>
      </c>
      <c r="B292" s="1" t="s">
        <v>29</v>
      </c>
      <c r="C292" s="8">
        <v>4</v>
      </c>
      <c r="D292" s="29">
        <f>SUMIFS('2013Figures'!$J:$J,'2013Figures'!$C:$C,$A292,'2013Figures'!$H:$H,$B292,'2013Figures'!$I:$I,$C292,'2013Figures'!$E:$E,$B$1)</f>
        <v>0</v>
      </c>
      <c r="E292" s="9">
        <f>SUMIFS('2013Figures'!$J:$J,'2013Figures'!$C:$C,$A292,'2013Figures'!$H:$H,$B292,'2013Figures'!$I:$I,$C292,'2013Figures'!$B:$B,"BrokerToCy",'2013Figures'!$G:$G,"E1",'2013Figures'!$E:$E,$B$1)</f>
        <v>0</v>
      </c>
      <c r="F292" s="9">
        <f>SUMIFS('2013Figures'!$J:$J,'2013Figures'!$C:$C,$A292,'2013Figures'!$H:$H,$B292,'2013Figures'!$I:$I,$C292,'2013Figures'!$B:$B,"BrokerToCy",'2013Figures'!$G:$G,"P1",'2013Figures'!$E:$E,$B$1)</f>
        <v>0</v>
      </c>
      <c r="G292" s="9">
        <f>SUMIFS('2013Figures'!$J:$J,'2013Figures'!$C:$C,$A292,'2013Figures'!$H:$H,$B292,'2013Figures'!$I:$I,$C292,'2013Figures'!$B:$B,"CyToBroker",'2013Figures'!$G:$G,"E1",'2013Figures'!$E:$E,$B$1)</f>
        <v>0</v>
      </c>
      <c r="H292" s="9">
        <f>SUMIFS('2013Figures'!$J:$J,'2013Figures'!$C:$C,$A292,'2013Figures'!$H:$H,$B292,'2013Figures'!$I:$I,$C292,'2013Figures'!$B:$B,"CyToBroker",'2013Figures'!$G:$G,"P1",'2013Figures'!$E:$E,$B$1)</f>
        <v>0</v>
      </c>
      <c r="I292" s="30"/>
      <c r="J292" s="31">
        <v>201301</v>
      </c>
      <c r="K292" s="30"/>
      <c r="L292" s="42">
        <f>SUMIFS('2012Figures'!$J:$J,'2012Figures'!$C:$C,$A292,'2012Figures'!$H:$H,$B292,'2012Figures'!$I:$I,$C292,'2012Figures'!$E:$E,$B$1)</f>
        <v>0</v>
      </c>
      <c r="M292" s="52">
        <f>SUMIFS('2012Figures'!$J:$J,'2012Figures'!$C:$C,$A292,'2012Figures'!$H:$H,$B292,'2012Figures'!$I:$I,$C292,'2012Figures'!$B:$B,"BrokerToCy",'2012Figures'!$G:$G,"E1",'2012Figures'!$E:$E,$B$1)</f>
        <v>0</v>
      </c>
      <c r="N292" s="52">
        <f>SUMIFS('2012Figures'!$J:$J,'2012Figures'!$C:$C,$A292,'2012Figures'!$H:$H,$B292,'2012Figures'!$I:$I,$C292,'2012Figures'!$B:$B,"BrokerToCy",'2012Figures'!$G:$G,"P1",'2012Figures'!$E:$E,$B$1)</f>
        <v>0</v>
      </c>
      <c r="O292" s="52">
        <f>SUMIFS('2012Figures'!$J:$J,'2012Figures'!$C:$C,$A292,'2012Figures'!$H:$H,$B292,'2012Figures'!$I:$I,$C292,'2012Figures'!$B:$B,"CyToBroker",'2012Figures'!$G:$G,"E1",'2012Figures'!$E:$E,$B$1)</f>
        <v>0</v>
      </c>
      <c r="P292" s="52">
        <f>SUMIFS('2012Figures'!$J:$J,'2012Figures'!$C:$C,$A292,'2012Figures'!$H:$H,$B292,'2012Figures'!$I:$I,$C292,'2012Figures'!$B:$B,"CyToBroker",'2012Figures'!$G:$G,"P1",'2012Figures'!$E:$E,$B$1)</f>
        <v>0</v>
      </c>
      <c r="Q292" s="30"/>
      <c r="R292" s="46" t="str">
        <f t="shared" si="50"/>
        <v/>
      </c>
      <c r="S292" s="46" t="str">
        <f t="shared" si="50"/>
        <v/>
      </c>
      <c r="T292" s="46" t="str">
        <f t="shared" si="50"/>
        <v/>
      </c>
      <c r="U292" s="46" t="str">
        <f t="shared" si="50"/>
        <v/>
      </c>
      <c r="V292" s="46" t="str">
        <f t="shared" si="50"/>
        <v/>
      </c>
    </row>
    <row r="293" spans="1:22" x14ac:dyDescent="0.2">
      <c r="A293" s="1">
        <v>206</v>
      </c>
      <c r="B293" s="1" t="s">
        <v>29</v>
      </c>
      <c r="C293" s="8">
        <v>3</v>
      </c>
      <c r="D293" s="29">
        <f>SUMIFS('2013Figures'!$J:$J,'2013Figures'!$C:$C,$A293,'2013Figures'!$H:$H,$B293,'2013Figures'!$I:$I,$C293,'2013Figures'!$E:$E,$B$1)</f>
        <v>0</v>
      </c>
      <c r="E293" s="9">
        <f>SUMIFS('2013Figures'!$J:$J,'2013Figures'!$C:$C,$A293,'2013Figures'!$H:$H,$B293,'2013Figures'!$I:$I,$C293,'2013Figures'!$B:$B,"BrokerToCy",'2013Figures'!$G:$G,"E1",'2013Figures'!$E:$E,$B$1)</f>
        <v>0</v>
      </c>
      <c r="F293" s="9">
        <f>SUMIFS('2013Figures'!$J:$J,'2013Figures'!$C:$C,$A293,'2013Figures'!$H:$H,$B293,'2013Figures'!$I:$I,$C293,'2013Figures'!$B:$B,"BrokerToCy",'2013Figures'!$G:$G,"P1",'2013Figures'!$E:$E,$B$1)</f>
        <v>0</v>
      </c>
      <c r="G293" s="9">
        <f>SUMIFS('2013Figures'!$J:$J,'2013Figures'!$C:$C,$A293,'2013Figures'!$H:$H,$B293,'2013Figures'!$I:$I,$C293,'2013Figures'!$B:$B,"CyToBroker",'2013Figures'!$G:$G,"E1",'2013Figures'!$E:$E,$B$1)</f>
        <v>0</v>
      </c>
      <c r="H293" s="9">
        <f>SUMIFS('2013Figures'!$J:$J,'2013Figures'!$C:$C,$A293,'2013Figures'!$H:$H,$B293,'2013Figures'!$I:$I,$C293,'2013Figures'!$B:$B,"CyToBroker",'2013Figures'!$G:$G,"P1",'2013Figures'!$E:$E,$B$1)</f>
        <v>0</v>
      </c>
      <c r="J293" s="8">
        <v>201201</v>
      </c>
      <c r="L293" s="42">
        <f>SUMIFS('2012Figures'!$J:$J,'2012Figures'!$C:$C,$A293,'2012Figures'!$H:$H,$B293,'2012Figures'!$I:$I,$C293,'2012Figures'!$E:$E,$B$1)</f>
        <v>0</v>
      </c>
      <c r="M293" s="52">
        <f>SUMIFS('2012Figures'!$J:$J,'2012Figures'!$C:$C,$A293,'2012Figures'!$H:$H,$B293,'2012Figures'!$I:$I,$C293,'2012Figures'!$B:$B,"BrokerToCy",'2012Figures'!$G:$G,"E1",'2012Figures'!$E:$E,$B$1)</f>
        <v>0</v>
      </c>
      <c r="N293" s="52">
        <f>SUMIFS('2012Figures'!$J:$J,'2012Figures'!$C:$C,$A293,'2012Figures'!$H:$H,$B293,'2012Figures'!$I:$I,$C293,'2012Figures'!$B:$B,"BrokerToCy",'2012Figures'!$G:$G,"P1",'2012Figures'!$E:$E,$B$1)</f>
        <v>0</v>
      </c>
      <c r="O293" s="52">
        <f>SUMIFS('2012Figures'!$J:$J,'2012Figures'!$C:$C,$A293,'2012Figures'!$H:$H,$B293,'2012Figures'!$I:$I,$C293,'2012Figures'!$B:$B,"CyToBroker",'2012Figures'!$G:$G,"E1",'2012Figures'!$E:$E,$B$1)</f>
        <v>0</v>
      </c>
      <c r="P293" s="52">
        <f>SUMIFS('2012Figures'!$J:$J,'2012Figures'!$C:$C,$A293,'2012Figures'!$H:$H,$B293,'2012Figures'!$I:$I,$C293,'2012Figures'!$B:$B,"CyToBroker",'2012Figures'!$G:$G,"P1",'2012Figures'!$E:$E,$B$1)</f>
        <v>0</v>
      </c>
      <c r="R293" s="46" t="str">
        <f t="shared" si="50"/>
        <v/>
      </c>
      <c r="S293" s="46" t="str">
        <f t="shared" si="50"/>
        <v/>
      </c>
      <c r="T293" s="46" t="str">
        <f t="shared" si="50"/>
        <v/>
      </c>
      <c r="U293" s="46" t="str">
        <f t="shared" si="50"/>
        <v/>
      </c>
      <c r="V293" s="46" t="str">
        <f t="shared" si="50"/>
        <v/>
      </c>
    </row>
    <row r="294" spans="1:22" x14ac:dyDescent="0.2">
      <c r="A294" s="1">
        <v>206</v>
      </c>
      <c r="B294" s="1" t="s">
        <v>29</v>
      </c>
      <c r="C294" s="8">
        <v>2</v>
      </c>
      <c r="D294" s="29">
        <f>SUMIFS('2013Figures'!$J:$J,'2013Figures'!$C:$C,$A294,'2013Figures'!$H:$H,$B294,'2013Figures'!$I:$I,$C294,'2013Figures'!$E:$E,$B$1)</f>
        <v>0</v>
      </c>
      <c r="E294" s="9">
        <f>SUMIFS('2013Figures'!$J:$J,'2013Figures'!$C:$C,$A294,'2013Figures'!$H:$H,$B294,'2013Figures'!$I:$I,$C294,'2013Figures'!$B:$B,"BrokerToCy",'2013Figures'!$G:$G,"E1",'2013Figures'!$E:$E,$B$1)</f>
        <v>0</v>
      </c>
      <c r="F294" s="9">
        <f>SUMIFS('2013Figures'!$J:$J,'2013Figures'!$C:$C,$A294,'2013Figures'!$H:$H,$B294,'2013Figures'!$I:$I,$C294,'2013Figures'!$B:$B,"BrokerToCy",'2013Figures'!$G:$G,"P1",'2013Figures'!$E:$E,$B$1)</f>
        <v>0</v>
      </c>
      <c r="G294" s="9">
        <f>SUMIFS('2013Figures'!$J:$J,'2013Figures'!$C:$C,$A294,'2013Figures'!$H:$H,$B294,'2013Figures'!$I:$I,$C294,'2013Figures'!$B:$B,"CyToBroker",'2013Figures'!$G:$G,"E1",'2013Figures'!$E:$E,$B$1)</f>
        <v>0</v>
      </c>
      <c r="H294" s="9">
        <f>SUMIFS('2013Figures'!$J:$J,'2013Figures'!$C:$C,$A294,'2013Figures'!$H:$H,$B294,'2013Figures'!$I:$I,$C294,'2013Figures'!$B:$B,"CyToBroker",'2013Figures'!$G:$G,"P1",'2013Figures'!$E:$E,$B$1)</f>
        <v>0</v>
      </c>
      <c r="J294" s="8">
        <v>201101</v>
      </c>
      <c r="L294" s="42">
        <f>SUMIFS('2012Figures'!$J:$J,'2012Figures'!$C:$C,$A294,'2012Figures'!$H:$H,$B294,'2012Figures'!$I:$I,$C294,'2012Figures'!$E:$E,$B$1)</f>
        <v>0</v>
      </c>
      <c r="M294" s="52">
        <f>SUMIFS('2012Figures'!$J:$J,'2012Figures'!$C:$C,$A294,'2012Figures'!$H:$H,$B294,'2012Figures'!$I:$I,$C294,'2012Figures'!$B:$B,"BrokerToCy",'2012Figures'!$G:$G,"E1",'2012Figures'!$E:$E,$B$1)</f>
        <v>0</v>
      </c>
      <c r="N294" s="52">
        <f>SUMIFS('2012Figures'!$J:$J,'2012Figures'!$C:$C,$A294,'2012Figures'!$H:$H,$B294,'2012Figures'!$I:$I,$C294,'2012Figures'!$B:$B,"BrokerToCy",'2012Figures'!$G:$G,"P1",'2012Figures'!$E:$E,$B$1)</f>
        <v>0</v>
      </c>
      <c r="O294" s="52">
        <f>SUMIFS('2012Figures'!$J:$J,'2012Figures'!$C:$C,$A294,'2012Figures'!$H:$H,$B294,'2012Figures'!$I:$I,$C294,'2012Figures'!$B:$B,"CyToBroker",'2012Figures'!$G:$G,"E1",'2012Figures'!$E:$E,$B$1)</f>
        <v>0</v>
      </c>
      <c r="P294" s="52">
        <f>SUMIFS('2012Figures'!$J:$J,'2012Figures'!$C:$C,$A294,'2012Figures'!$H:$H,$B294,'2012Figures'!$I:$I,$C294,'2012Figures'!$B:$B,"CyToBroker",'2012Figures'!$G:$G,"P1",'2012Figures'!$E:$E,$B$1)</f>
        <v>0</v>
      </c>
      <c r="R294" s="46" t="str">
        <f t="shared" si="50"/>
        <v/>
      </c>
      <c r="S294" s="46" t="str">
        <f t="shared" si="50"/>
        <v/>
      </c>
      <c r="T294" s="46" t="str">
        <f t="shared" si="50"/>
        <v/>
      </c>
      <c r="U294" s="46" t="str">
        <f t="shared" si="50"/>
        <v/>
      </c>
      <c r="V294" s="46" t="str">
        <f t="shared" si="50"/>
        <v/>
      </c>
    </row>
    <row r="295" spans="1:22" x14ac:dyDescent="0.2">
      <c r="A295" s="1">
        <v>206</v>
      </c>
      <c r="B295" s="1" t="s">
        <v>29</v>
      </c>
      <c r="C295" s="8">
        <v>1</v>
      </c>
      <c r="D295" s="29">
        <f>SUMIFS('2013Figures'!$J:$J,'2013Figures'!$C:$C,$A295,'2013Figures'!$H:$H,$B295,'2013Figures'!$I:$I,$C295,'2013Figures'!$E:$E,$B$1)</f>
        <v>322652</v>
      </c>
      <c r="E295" s="9">
        <f>SUMIFS('2013Figures'!$J:$J,'2013Figures'!$C:$C,$A295,'2013Figures'!$H:$H,$B295,'2013Figures'!$I:$I,$C295,'2013Figures'!$B:$B,"BrokerToCy",'2013Figures'!$G:$G,"E1",'2013Figures'!$E:$E,$B$1)</f>
        <v>0</v>
      </c>
      <c r="F295" s="9">
        <f>SUMIFS('2013Figures'!$J:$J,'2013Figures'!$C:$C,$A295,'2013Figures'!$H:$H,$B295,'2013Figures'!$I:$I,$C295,'2013Figures'!$B:$B,"BrokerToCy",'2013Figures'!$G:$G,"P1",'2013Figures'!$E:$E,$B$1)</f>
        <v>0</v>
      </c>
      <c r="G295" s="9">
        <f>SUMIFS('2013Figures'!$J:$J,'2013Figures'!$C:$C,$A295,'2013Figures'!$H:$H,$B295,'2013Figures'!$I:$I,$C295,'2013Figures'!$B:$B,"CyToBroker",'2013Figures'!$G:$G,"E1",'2013Figures'!$E:$E,$B$1)</f>
        <v>322652</v>
      </c>
      <c r="H295" s="9">
        <f>SUMIFS('2013Figures'!$J:$J,'2013Figures'!$C:$C,$A295,'2013Figures'!$H:$H,$B295,'2013Figures'!$I:$I,$C295,'2013Figures'!$B:$B,"CyToBroker",'2013Figures'!$G:$G,"P1",'2013Figures'!$E:$E,$B$1)</f>
        <v>0</v>
      </c>
      <c r="J295" s="8">
        <v>200901</v>
      </c>
      <c r="L295" s="42">
        <f>SUMIFS('2012Figures'!$J:$J,'2012Figures'!$C:$C,$A295,'2012Figures'!$H:$H,$B295,'2012Figures'!$I:$I,$C295,'2012Figures'!$E:$E,$B$1)</f>
        <v>458489</v>
      </c>
      <c r="M295" s="52">
        <f>SUMIFS('2012Figures'!$J:$J,'2012Figures'!$C:$C,$A295,'2012Figures'!$H:$H,$B295,'2012Figures'!$I:$I,$C295,'2012Figures'!$B:$B,"BrokerToCy",'2012Figures'!$G:$G,"E1",'2012Figures'!$E:$E,$B$1)</f>
        <v>0</v>
      </c>
      <c r="N295" s="52">
        <f>SUMIFS('2012Figures'!$J:$J,'2012Figures'!$C:$C,$A295,'2012Figures'!$H:$H,$B295,'2012Figures'!$I:$I,$C295,'2012Figures'!$B:$B,"BrokerToCy",'2012Figures'!$G:$G,"P1",'2012Figures'!$E:$E,$B$1)</f>
        <v>0</v>
      </c>
      <c r="O295" s="52">
        <f>SUMIFS('2012Figures'!$J:$J,'2012Figures'!$C:$C,$A295,'2012Figures'!$H:$H,$B295,'2012Figures'!$I:$I,$C295,'2012Figures'!$B:$B,"CyToBroker",'2012Figures'!$G:$G,"E1",'2012Figures'!$E:$E,$B$1)</f>
        <v>458489</v>
      </c>
      <c r="P295" s="52">
        <f>SUMIFS('2012Figures'!$J:$J,'2012Figures'!$C:$C,$A295,'2012Figures'!$H:$H,$B295,'2012Figures'!$I:$I,$C295,'2012Figures'!$B:$B,"CyToBroker",'2012Figures'!$G:$G,"P1",'2012Figures'!$E:$E,$B$1)</f>
        <v>0</v>
      </c>
      <c r="R295" s="46">
        <f t="shared" si="50"/>
        <v>-0.3</v>
      </c>
      <c r="S295" s="46" t="str">
        <f t="shared" si="50"/>
        <v/>
      </c>
      <c r="T295" s="46" t="str">
        <f t="shared" si="50"/>
        <v/>
      </c>
      <c r="U295" s="46">
        <f t="shared" si="50"/>
        <v>-0.3</v>
      </c>
      <c r="V295" s="46" t="str">
        <f t="shared" si="50"/>
        <v/>
      </c>
    </row>
    <row r="296" spans="1:22" x14ac:dyDescent="0.2">
      <c r="A296" s="1">
        <v>206</v>
      </c>
      <c r="B296" s="1" t="s">
        <v>29</v>
      </c>
      <c r="D296" s="29">
        <f>SUMIFS('2013Figures'!$J:$J,'2013Figures'!$C:$C,$A296,'2013Figures'!$I:$I,"",'2013Figures'!$E:$E,$B$1)</f>
        <v>108</v>
      </c>
      <c r="E296" s="9">
        <f>SUMIFS('2013Figures'!$J:$J,'2013Figures'!$C:$C,$A296,'2013Figures'!$I:$I,"",'2013Figures'!$B:$B,"BrokerToCy",'2013Figures'!$G:$G,"E1",'2013Figures'!$E:$E,$B$1)</f>
        <v>0</v>
      </c>
      <c r="F296" s="9">
        <f>SUMIFS('2013Figures'!$J:$J,'2013Figures'!$C:$C,$A296,'2013Figures'!$I:$I,"",'2013Figures'!$B:$B,"BrokerToCy",'2013Figures'!$G:$G,"P1",'2013Figures'!$E:$E,$B$1)</f>
        <v>0</v>
      </c>
      <c r="G296" s="9">
        <f>SUMIFS('2013Figures'!$J:$J,'2013Figures'!$C:$C,$A296,'2013Figures'!$I:$I,"",'2013Figures'!$B:$B,"CyToBroker",'2013Figures'!$G:$G,"E1",'2013Figures'!$E:$E,$B$1)</f>
        <v>108</v>
      </c>
      <c r="H296" s="9">
        <f>SUMIFS('2013Figures'!$J:$J,'2013Figures'!$C:$C,$A296,'2013Figures'!$I:$I,"",'2013Figures'!$B:$B,"CyToBroker",'2013Figures'!$G:$G,"P1",'2013Figures'!$E:$E,$B$1)</f>
        <v>0</v>
      </c>
      <c r="J296" s="8" t="s">
        <v>131</v>
      </c>
      <c r="L296" s="42">
        <f>SUMIFS('2012Figures'!$J:$J,'2012Figures'!$C:$C,$A296,'2012Figures'!$I:$I,"",'2012Figures'!$E:$E,$B$1)</f>
        <v>267</v>
      </c>
      <c r="M296" s="52">
        <f>SUMIFS('2012Figures'!$J:$J,'2012Figures'!$C:$C,$A296,'2012Figures'!$I:$I,"",'2012Figures'!$B:$B,"BrokerToCy",'2012Figures'!$G:$G,"E1",'2012Figures'!$E:$E,$B$1)</f>
        <v>0</v>
      </c>
      <c r="N296" s="52">
        <f>SUMIFS('2012Figures'!$J:$J,'2012Figures'!$C:$C,$A296,'2012Figures'!$I:$I,"",'2012Figures'!$B:$B,"BrokerToCy",'2012Figures'!$G:$G,"P1",'2012Figures'!$E:$E,$B$1)</f>
        <v>0</v>
      </c>
      <c r="O296" s="52">
        <f>SUMIFS('2012Figures'!$J:$J,'2012Figures'!$C:$C,$A296,'2012Figures'!$I:$I,"",'2012Figures'!$B:$B,"CyToBroker",'2012Figures'!$G:$G,"E1",'2012Figures'!$E:$E,$B$1)</f>
        <v>267</v>
      </c>
      <c r="P296" s="52">
        <f>SUMIFS('2012Figures'!$J:$J,'2012Figures'!$C:$C,$A296,'2012Figures'!$I:$I,"",'2012Figures'!$B:$B,"CyToBroker",'2012Figures'!$G:$G,"P1",'2012Figures'!$E:$E,$B$1)</f>
        <v>0</v>
      </c>
      <c r="R296" s="46">
        <f t="shared" si="50"/>
        <v>-0.6</v>
      </c>
      <c r="S296" s="46" t="str">
        <f t="shared" si="50"/>
        <v/>
      </c>
      <c r="T296" s="46" t="str">
        <f t="shared" si="50"/>
        <v/>
      </c>
      <c r="U296" s="46">
        <f t="shared" si="50"/>
        <v>-0.6</v>
      </c>
      <c r="V296" s="46" t="str">
        <f t="shared" si="50"/>
        <v/>
      </c>
    </row>
    <row r="297" spans="1:22" x14ac:dyDescent="0.2">
      <c r="A297" s="21"/>
      <c r="B297" s="21" t="s">
        <v>92</v>
      </c>
      <c r="C297" s="22"/>
      <c r="D297" s="23">
        <f>SUM(E297:H297)</f>
        <v>322760</v>
      </c>
      <c r="E297" s="23">
        <f>SUM(E291:E296)</f>
        <v>0</v>
      </c>
      <c r="F297" s="23">
        <f>SUM(F291:F296)</f>
        <v>0</v>
      </c>
      <c r="G297" s="23">
        <f>SUM(G291:G296)</f>
        <v>322760</v>
      </c>
      <c r="H297" s="23">
        <f>SUM(H291:H296)</f>
        <v>0</v>
      </c>
      <c r="I297" s="21"/>
      <c r="J297" s="22"/>
      <c r="K297" s="21"/>
      <c r="L297" s="43">
        <f>SUM(M297:P297)</f>
        <v>458756</v>
      </c>
      <c r="M297" s="43">
        <f>SUM(M291:M296)</f>
        <v>0</v>
      </c>
      <c r="N297" s="43">
        <f>SUM(N291:N296)</f>
        <v>0</v>
      </c>
      <c r="O297" s="43">
        <f>SUM(O291:O296)</f>
        <v>458756</v>
      </c>
      <c r="P297" s="43">
        <f>SUM(P291:P296)</f>
        <v>0</v>
      </c>
      <c r="Q297" s="21"/>
      <c r="R297" s="21"/>
      <c r="S297" s="21"/>
      <c r="T297" s="21"/>
      <c r="U297" s="21"/>
      <c r="V297" s="21"/>
    </row>
    <row r="298" spans="1:22" x14ac:dyDescent="0.2">
      <c r="A298" s="28">
        <v>207</v>
      </c>
      <c r="B298" s="28" t="s">
        <v>31</v>
      </c>
      <c r="C298" s="17" t="s">
        <v>88</v>
      </c>
      <c r="D298" s="18">
        <f>SUMIFS('2013Figures'!$J:$J,'2013Figures'!$C:$C,$A298,'2013Figures'!$E:$E,$B$1)</f>
        <v>18956</v>
      </c>
      <c r="E298" s="18">
        <f>SUMIFS('2013Figures'!$J:$J,'2013Figures'!$C:$C,$A298,'2013Figures'!$B:$B,"BrokerToCy",'2013Figures'!$G:$G,"E1",'2013Figures'!$E:$E,$B$1)</f>
        <v>0</v>
      </c>
      <c r="F298" s="18">
        <f>SUMIFS('2013Figures'!$J:$J,'2013Figures'!$C:$C,$A298,'2013Figures'!$B:$B,"BrokerToCy",'2013Figures'!$G:$G,"P1",'2013Figures'!$E:$E,$B$1)</f>
        <v>0</v>
      </c>
      <c r="G298" s="18">
        <f>SUMIFS('2013Figures'!$J:$J,'2013Figures'!$C:$C,$A298,'2013Figures'!$B:$B,"CyToBroker",'2013Figures'!$G:$G,"E1",'2013Figures'!$E:$E,$B$1)</f>
        <v>18955</v>
      </c>
      <c r="H298" s="18">
        <f>SUMIFS('2013Figures'!$J:$J,'2013Figures'!$C:$C,$A298,'2013Figures'!$B:$B,"CyToBroker",'2013Figures'!$G:$G,"P1",'2013Figures'!$E:$E,$B$1)</f>
        <v>1</v>
      </c>
      <c r="I298" s="28"/>
      <c r="J298" s="17"/>
      <c r="K298" s="28"/>
      <c r="L298" s="50">
        <f>SUMIFS('2012Figures'!$J:$J,'2012Figures'!$C:$C,$A298,'2012Figures'!$E:$E,$B$1)</f>
        <v>37745</v>
      </c>
      <c r="M298" s="50">
        <f>SUMIFS('2012Figures'!$J:$J,'2012Figures'!$C:$C,$A298,'2012Figures'!$B:$B,"BrokerToCy",'2012Figures'!$G:$G,"E1",'2012Figures'!$E:$E,$B$1)</f>
        <v>0</v>
      </c>
      <c r="N298" s="50">
        <f>SUMIFS('2012Figures'!$J:$J,'2012Figures'!$C:$C,$A298,'2012Figures'!$B:$B,"BrokerToCy",'2012Figures'!$G:$G,"P1",'2012Figures'!$E:$E,$B$1)</f>
        <v>0</v>
      </c>
      <c r="O298" s="50">
        <f>SUMIFS('2012Figures'!$J:$J,'2012Figures'!$C:$C,$A298,'2012Figures'!$B:$B,"CyToBroker",'2012Figures'!$G:$G,"E1",'2012Figures'!$E:$E,$B$1)</f>
        <v>37743</v>
      </c>
      <c r="P298" s="50">
        <f>SUMIFS('2012Figures'!$J:$J,'2012Figures'!$C:$C,$A298,'2012Figures'!$B:$B,"CyToBroker",'2012Figures'!$G:$G,"P1",'2012Figures'!$E:$E,$B$1)</f>
        <v>2</v>
      </c>
      <c r="Q298" s="28"/>
      <c r="R298" s="46">
        <f t="shared" si="50"/>
        <v>-0.5</v>
      </c>
      <c r="S298" s="46" t="str">
        <f t="shared" si="50"/>
        <v/>
      </c>
      <c r="T298" s="46" t="str">
        <f t="shared" si="50"/>
        <v/>
      </c>
      <c r="U298" s="46">
        <f t="shared" si="50"/>
        <v>-0.5</v>
      </c>
      <c r="V298" s="46">
        <f t="shared" si="50"/>
        <v>-0.5</v>
      </c>
    </row>
    <row r="299" spans="1:22" x14ac:dyDescent="0.2">
      <c r="A299" s="1">
        <v>207</v>
      </c>
      <c r="B299" s="1" t="s">
        <v>31</v>
      </c>
      <c r="C299" s="8">
        <v>4</v>
      </c>
      <c r="D299" s="29">
        <f>SUMIFS('2013Figures'!$J:$J,'2013Figures'!$C:$C,$A299,'2013Figures'!$H:$H,$B299,'2013Figures'!$I:$I,$C299,'2013Figures'!$E:$E,$B$1)</f>
        <v>0</v>
      </c>
      <c r="E299" s="9">
        <f>SUMIFS('2013Figures'!$J:$J,'2013Figures'!$C:$C,$A299,'2013Figures'!$H:$H,$B299,'2013Figures'!$I:$I,$C299,'2013Figures'!$B:$B,"BrokerToCy",'2013Figures'!$G:$G,"E1",'2013Figures'!$E:$E,$B$1)</f>
        <v>0</v>
      </c>
      <c r="F299" s="9">
        <f>SUMIFS('2013Figures'!$J:$J,'2013Figures'!$C:$C,$A299,'2013Figures'!$H:$H,$B299,'2013Figures'!$I:$I,$C299,'2013Figures'!$B:$B,"BrokerToCy",'2013Figures'!$G:$G,"P1",'2013Figures'!$E:$E,$B$1)</f>
        <v>0</v>
      </c>
      <c r="G299" s="9">
        <f>SUMIFS('2013Figures'!$J:$J,'2013Figures'!$C:$C,$A299,'2013Figures'!$H:$H,$B299,'2013Figures'!$I:$I,$C299,'2013Figures'!$B:$B,"CyToBroker",'2013Figures'!$G:$G,"E1",'2013Figures'!$E:$E,$B$1)</f>
        <v>0</v>
      </c>
      <c r="H299" s="9">
        <f>SUMIFS('2013Figures'!$J:$J,'2013Figures'!$C:$C,$A299,'2013Figures'!$H:$H,$B299,'2013Figures'!$I:$I,$C299,'2013Figures'!$B:$B,"CyToBroker",'2013Figures'!$G:$G,"P1",'2013Figures'!$E:$E,$B$1)</f>
        <v>0</v>
      </c>
      <c r="J299" s="8" t="s">
        <v>146</v>
      </c>
      <c r="L299" s="42">
        <f>SUMIFS('2012Figures'!$J:$J,'2012Figures'!$C:$C,$A299,'2012Figures'!$H:$H,$B299,'2012Figures'!$I:$I,$C299,'2012Figures'!$E:$E,$B$1)</f>
        <v>0</v>
      </c>
      <c r="M299" s="52">
        <f>SUMIFS('2012Figures'!$J:$J,'2012Figures'!$C:$C,$A299,'2012Figures'!$H:$H,$B299,'2012Figures'!$I:$I,$C299,'2012Figures'!$B:$B,"BrokerToCy",'2012Figures'!$G:$G,"E1",'2012Figures'!$E:$E,$B$1)</f>
        <v>0</v>
      </c>
      <c r="N299" s="52">
        <f>SUMIFS('2012Figures'!$J:$J,'2012Figures'!$C:$C,$A299,'2012Figures'!$H:$H,$B299,'2012Figures'!$I:$I,$C299,'2012Figures'!$B:$B,"BrokerToCy",'2012Figures'!$G:$G,"P1",'2012Figures'!$E:$E,$B$1)</f>
        <v>0</v>
      </c>
      <c r="O299" s="52">
        <f>SUMIFS('2012Figures'!$J:$J,'2012Figures'!$C:$C,$A299,'2012Figures'!$H:$H,$B299,'2012Figures'!$I:$I,$C299,'2012Figures'!$B:$B,"CyToBroker",'2012Figures'!$G:$G,"E1",'2012Figures'!$E:$E,$B$1)</f>
        <v>0</v>
      </c>
      <c r="P299" s="52">
        <f>SUMIFS('2012Figures'!$J:$J,'2012Figures'!$C:$C,$A299,'2012Figures'!$H:$H,$B299,'2012Figures'!$I:$I,$C299,'2012Figures'!$B:$B,"CyToBroker",'2012Figures'!$G:$G,"P1",'2012Figures'!$E:$E,$B$1)</f>
        <v>0</v>
      </c>
      <c r="R299" s="46" t="str">
        <f t="shared" si="50"/>
        <v/>
      </c>
      <c r="S299" s="46" t="str">
        <f t="shared" si="50"/>
        <v/>
      </c>
      <c r="T299" s="46" t="str">
        <f t="shared" si="50"/>
        <v/>
      </c>
      <c r="U299" s="46" t="str">
        <f t="shared" si="50"/>
        <v/>
      </c>
      <c r="V299" s="46" t="str">
        <f t="shared" si="50"/>
        <v/>
      </c>
    </row>
    <row r="300" spans="1:22" x14ac:dyDescent="0.2">
      <c r="A300" s="1">
        <v>207</v>
      </c>
      <c r="B300" s="1" t="s">
        <v>31</v>
      </c>
      <c r="C300" s="8">
        <v>2</v>
      </c>
      <c r="D300" s="29">
        <f>SUMIFS('2013Figures'!$J:$J,'2013Figures'!$C:$C,$A300,'2013Figures'!$H:$H,$B300,'2013Figures'!$I:$I,$C300,'2013Figures'!$E:$E,$B$1)</f>
        <v>0</v>
      </c>
      <c r="E300" s="9">
        <f>SUMIFS('2013Figures'!$J:$J,'2013Figures'!$C:$C,$A300,'2013Figures'!$H:$H,$B300,'2013Figures'!$I:$I,$C300,'2013Figures'!$B:$B,"BrokerToCy",'2013Figures'!$G:$G,"E1",'2013Figures'!$E:$E,$B$1)</f>
        <v>0</v>
      </c>
      <c r="F300" s="9">
        <f>SUMIFS('2013Figures'!$J:$J,'2013Figures'!$C:$C,$A300,'2013Figures'!$H:$H,$B300,'2013Figures'!$I:$I,$C300,'2013Figures'!$B:$B,"BrokerToCy",'2013Figures'!$G:$G,"P1",'2013Figures'!$E:$E,$B$1)</f>
        <v>0</v>
      </c>
      <c r="G300" s="9">
        <f>SUMIFS('2013Figures'!$J:$J,'2013Figures'!$C:$C,$A300,'2013Figures'!$H:$H,$B300,'2013Figures'!$I:$I,$C300,'2013Figures'!$B:$B,"CyToBroker",'2013Figures'!$G:$G,"E1",'2013Figures'!$E:$E,$B$1)</f>
        <v>0</v>
      </c>
      <c r="H300" s="9">
        <f>SUMIFS('2013Figures'!$J:$J,'2013Figures'!$C:$C,$A300,'2013Figures'!$H:$H,$B300,'2013Figures'!$I:$I,$C300,'2013Figures'!$B:$B,"CyToBroker",'2013Figures'!$G:$G,"P1",'2013Figures'!$E:$E,$B$1)</f>
        <v>0</v>
      </c>
      <c r="J300" s="8">
        <v>201401</v>
      </c>
      <c r="L300" s="42">
        <f>SUMIFS('2012Figures'!$J:$J,'2012Figures'!$C:$C,$A300,'2012Figures'!$H:$H,$B300,'2012Figures'!$I:$I,$C300,'2012Figures'!$E:$E,$B$1)</f>
        <v>0</v>
      </c>
      <c r="M300" s="52">
        <f>SUMIFS('2012Figures'!$J:$J,'2012Figures'!$C:$C,$A300,'2012Figures'!$H:$H,$B300,'2012Figures'!$I:$I,$C300,'2012Figures'!$B:$B,"BrokerToCy",'2012Figures'!$G:$G,"E1",'2012Figures'!$E:$E,$B$1)</f>
        <v>0</v>
      </c>
      <c r="N300" s="52">
        <f>SUMIFS('2012Figures'!$J:$J,'2012Figures'!$C:$C,$A300,'2012Figures'!$H:$H,$B300,'2012Figures'!$I:$I,$C300,'2012Figures'!$B:$B,"BrokerToCy",'2012Figures'!$G:$G,"P1",'2012Figures'!$E:$E,$B$1)</f>
        <v>0</v>
      </c>
      <c r="O300" s="52">
        <f>SUMIFS('2012Figures'!$J:$J,'2012Figures'!$C:$C,$A300,'2012Figures'!$H:$H,$B300,'2012Figures'!$I:$I,$C300,'2012Figures'!$B:$B,"CyToBroker",'2012Figures'!$G:$G,"E1",'2012Figures'!$E:$E,$B$1)</f>
        <v>0</v>
      </c>
      <c r="P300" s="52">
        <f>SUMIFS('2012Figures'!$J:$J,'2012Figures'!$C:$C,$A300,'2012Figures'!$H:$H,$B300,'2012Figures'!$I:$I,$C300,'2012Figures'!$B:$B,"CyToBroker",'2012Figures'!$G:$G,"P1",'2012Figures'!$E:$E,$B$1)</f>
        <v>0</v>
      </c>
      <c r="R300" s="46" t="str">
        <f t="shared" si="50"/>
        <v/>
      </c>
      <c r="S300" s="46" t="str">
        <f t="shared" si="50"/>
        <v/>
      </c>
      <c r="T300" s="46" t="str">
        <f t="shared" si="50"/>
        <v/>
      </c>
      <c r="U300" s="46" t="str">
        <f t="shared" si="50"/>
        <v/>
      </c>
      <c r="V300" s="46" t="str">
        <f t="shared" si="50"/>
        <v/>
      </c>
    </row>
    <row r="301" spans="1:22" x14ac:dyDescent="0.2">
      <c r="A301" s="1">
        <v>207</v>
      </c>
      <c r="B301" s="1" t="s">
        <v>31</v>
      </c>
      <c r="C301" s="8">
        <v>1</v>
      </c>
      <c r="D301" s="29">
        <f>SUMIFS('2013Figures'!$J:$J,'2013Figures'!$C:$C,$A301,'2013Figures'!$H:$H,$B301,'2013Figures'!$I:$I,$C301,'2013Figures'!$E:$E,$B$1)</f>
        <v>18932</v>
      </c>
      <c r="E301" s="9">
        <f>SUMIFS('2013Figures'!$J:$J,'2013Figures'!$C:$C,$A301,'2013Figures'!$H:$H,$B301,'2013Figures'!$I:$I,$C301,'2013Figures'!$B:$B,"BrokerToCy",'2013Figures'!$G:$G,"E1",'2013Figures'!$E:$E,$B$1)</f>
        <v>0</v>
      </c>
      <c r="F301" s="9">
        <f>SUMIFS('2013Figures'!$J:$J,'2013Figures'!$C:$C,$A301,'2013Figures'!$H:$H,$B301,'2013Figures'!$I:$I,$C301,'2013Figures'!$B:$B,"BrokerToCy",'2013Figures'!$G:$G,"P1",'2013Figures'!$E:$E,$B$1)</f>
        <v>0</v>
      </c>
      <c r="G301" s="9">
        <f>SUMIFS('2013Figures'!$J:$J,'2013Figures'!$C:$C,$A301,'2013Figures'!$H:$H,$B301,'2013Figures'!$I:$I,$C301,'2013Figures'!$B:$B,"CyToBroker",'2013Figures'!$G:$G,"E1",'2013Figures'!$E:$E,$B$1)</f>
        <v>18932</v>
      </c>
      <c r="H301" s="9">
        <f>SUMIFS('2013Figures'!$J:$J,'2013Figures'!$C:$C,$A301,'2013Figures'!$H:$H,$B301,'2013Figures'!$I:$I,$C301,'2013Figures'!$B:$B,"CyToBroker",'2013Figures'!$G:$G,"P1",'2013Figures'!$E:$E,$B$1)</f>
        <v>0</v>
      </c>
      <c r="I301" s="30"/>
      <c r="J301" s="31">
        <v>200901</v>
      </c>
      <c r="K301" s="30"/>
      <c r="L301" s="42">
        <f>SUMIFS('2012Figures'!$J:$J,'2012Figures'!$C:$C,$A301,'2012Figures'!$H:$H,$B301,'2012Figures'!$I:$I,$C301,'2012Figures'!$E:$E,$B$1)</f>
        <v>37704</v>
      </c>
      <c r="M301" s="52">
        <f>SUMIFS('2012Figures'!$J:$J,'2012Figures'!$C:$C,$A301,'2012Figures'!$H:$H,$B301,'2012Figures'!$I:$I,$C301,'2012Figures'!$B:$B,"BrokerToCy",'2012Figures'!$G:$G,"E1",'2012Figures'!$E:$E,$B$1)</f>
        <v>0</v>
      </c>
      <c r="N301" s="52">
        <f>SUMIFS('2012Figures'!$J:$J,'2012Figures'!$C:$C,$A301,'2012Figures'!$H:$H,$B301,'2012Figures'!$I:$I,$C301,'2012Figures'!$B:$B,"BrokerToCy",'2012Figures'!$G:$G,"P1",'2012Figures'!$E:$E,$B$1)</f>
        <v>0</v>
      </c>
      <c r="O301" s="52">
        <f>SUMIFS('2012Figures'!$J:$J,'2012Figures'!$C:$C,$A301,'2012Figures'!$H:$H,$B301,'2012Figures'!$I:$I,$C301,'2012Figures'!$B:$B,"CyToBroker",'2012Figures'!$G:$G,"E1",'2012Figures'!$E:$E,$B$1)</f>
        <v>37704</v>
      </c>
      <c r="P301" s="52">
        <f>SUMIFS('2012Figures'!$J:$J,'2012Figures'!$C:$C,$A301,'2012Figures'!$H:$H,$B301,'2012Figures'!$I:$I,$C301,'2012Figures'!$B:$B,"CyToBroker",'2012Figures'!$G:$G,"P1",'2012Figures'!$E:$E,$B$1)</f>
        <v>0</v>
      </c>
      <c r="Q301" s="30"/>
      <c r="R301" s="46">
        <f t="shared" si="50"/>
        <v>-0.5</v>
      </c>
      <c r="S301" s="46" t="str">
        <f t="shared" si="50"/>
        <v/>
      </c>
      <c r="T301" s="46" t="str">
        <f t="shared" si="50"/>
        <v/>
      </c>
      <c r="U301" s="46">
        <f t="shared" si="50"/>
        <v>-0.5</v>
      </c>
      <c r="V301" s="46" t="str">
        <f t="shared" si="50"/>
        <v/>
      </c>
    </row>
    <row r="302" spans="1:22" x14ac:dyDescent="0.2">
      <c r="A302" s="1">
        <v>207</v>
      </c>
      <c r="B302" s="1" t="s">
        <v>31</v>
      </c>
      <c r="D302" s="29">
        <f>SUMIFS('2013Figures'!$J:$J,'2013Figures'!$C:$C,$A302,'2013Figures'!$I:$I,"",'2013Figures'!$E:$E,$B$1)</f>
        <v>24</v>
      </c>
      <c r="E302" s="9">
        <f>SUMIFS('2013Figures'!$J:$J,'2013Figures'!$C:$C,$A302,'2013Figures'!$I:$I,"",'2013Figures'!$B:$B,"BrokerToCy",'2013Figures'!$G:$G,"E1",'2013Figures'!$E:$E,$B$1)</f>
        <v>0</v>
      </c>
      <c r="F302" s="9">
        <f>SUMIFS('2013Figures'!$J:$J,'2013Figures'!$C:$C,$A302,'2013Figures'!$I:$I,"",'2013Figures'!$B:$B,"BrokerToCy",'2013Figures'!$G:$G,"P1",'2013Figures'!$E:$E,$B$1)</f>
        <v>0</v>
      </c>
      <c r="G302" s="9">
        <f>SUMIFS('2013Figures'!$J:$J,'2013Figures'!$C:$C,$A302,'2013Figures'!$I:$I,"",'2013Figures'!$B:$B,"CyToBroker",'2013Figures'!$G:$G,"E1",'2013Figures'!$E:$E,$B$1)</f>
        <v>23</v>
      </c>
      <c r="H302" s="9">
        <f>SUMIFS('2013Figures'!$J:$J,'2013Figures'!$C:$C,$A302,'2013Figures'!$I:$I,"",'2013Figures'!$B:$B,"CyToBroker",'2013Figures'!$G:$G,"P1",'2013Figures'!$E:$E,$B$1)</f>
        <v>1</v>
      </c>
      <c r="J302" s="8" t="s">
        <v>131</v>
      </c>
      <c r="L302" s="42">
        <f>SUMIFS('2012Figures'!$J:$J,'2012Figures'!$C:$C,$A302,'2012Figures'!$I:$I,"",'2012Figures'!$E:$E,$B$1)</f>
        <v>41</v>
      </c>
      <c r="M302" s="52">
        <f>SUMIFS('2012Figures'!$J:$J,'2012Figures'!$C:$C,$A302,'2012Figures'!$I:$I,"",'2012Figures'!$B:$B,"BrokerToCy",'2012Figures'!$G:$G,"E1",'2012Figures'!$E:$E,$B$1)</f>
        <v>0</v>
      </c>
      <c r="N302" s="52">
        <f>SUMIFS('2012Figures'!$J:$J,'2012Figures'!$C:$C,$A302,'2012Figures'!$I:$I,"",'2012Figures'!$B:$B,"BrokerToCy",'2012Figures'!$G:$G,"P1",'2012Figures'!$E:$E,$B$1)</f>
        <v>0</v>
      </c>
      <c r="O302" s="52">
        <f>SUMIFS('2012Figures'!$J:$J,'2012Figures'!$C:$C,$A302,'2012Figures'!$I:$I,"",'2012Figures'!$B:$B,"CyToBroker",'2012Figures'!$G:$G,"E1",'2012Figures'!$E:$E,$B$1)</f>
        <v>39</v>
      </c>
      <c r="P302" s="52">
        <f>SUMIFS('2012Figures'!$J:$J,'2012Figures'!$C:$C,$A302,'2012Figures'!$I:$I,"",'2012Figures'!$B:$B,"CyToBroker",'2012Figures'!$G:$G,"P1",'2012Figures'!$E:$E,$B$1)</f>
        <v>2</v>
      </c>
      <c r="R302" s="46">
        <f t="shared" si="50"/>
        <v>-0.41</v>
      </c>
      <c r="S302" s="46" t="str">
        <f t="shared" si="50"/>
        <v/>
      </c>
      <c r="T302" s="46" t="str">
        <f t="shared" si="50"/>
        <v/>
      </c>
      <c r="U302" s="46">
        <f t="shared" si="50"/>
        <v>-0.41</v>
      </c>
      <c r="V302" s="46">
        <f t="shared" si="50"/>
        <v>-0.5</v>
      </c>
    </row>
    <row r="303" spans="1:22" x14ac:dyDescent="0.2">
      <c r="A303" s="21"/>
      <c r="B303" s="21" t="s">
        <v>92</v>
      </c>
      <c r="C303" s="22"/>
      <c r="D303" s="23">
        <f>SUM(E303:H303)</f>
        <v>18956</v>
      </c>
      <c r="E303" s="23">
        <f>SUM(E299:E302)</f>
        <v>0</v>
      </c>
      <c r="F303" s="23">
        <f>SUM(F299:F302)</f>
        <v>0</v>
      </c>
      <c r="G303" s="23">
        <f>SUM(G299:G302)</f>
        <v>18955</v>
      </c>
      <c r="H303" s="23">
        <f>SUM(H299:H302)</f>
        <v>1</v>
      </c>
      <c r="I303" s="21"/>
      <c r="J303" s="22"/>
      <c r="K303" s="21"/>
      <c r="L303" s="43">
        <f>SUM(M303:P303)</f>
        <v>37745</v>
      </c>
      <c r="M303" s="43">
        <f>SUM(M299:M302)</f>
        <v>0</v>
      </c>
      <c r="N303" s="43">
        <f>SUM(N299:N302)</f>
        <v>0</v>
      </c>
      <c r="O303" s="43">
        <f>SUM(O299:O302)</f>
        <v>37743</v>
      </c>
      <c r="P303" s="43">
        <f>SUM(P299:P302)</f>
        <v>2</v>
      </c>
      <c r="Q303" s="21"/>
      <c r="R303" s="21"/>
      <c r="S303" s="21"/>
      <c r="T303" s="21"/>
      <c r="U303" s="21"/>
      <c r="V303" s="21"/>
    </row>
    <row r="304" spans="1:22" x14ac:dyDescent="0.2">
      <c r="A304" s="28">
        <v>210</v>
      </c>
      <c r="B304" s="28" t="s">
        <v>71</v>
      </c>
      <c r="C304" s="17" t="s">
        <v>88</v>
      </c>
      <c r="D304" s="18">
        <f>SUMIFS('2013Figures'!$J:$J,'2013Figures'!$C:$C,$A304,'2013Figures'!$E:$E,$B$1)</f>
        <v>0</v>
      </c>
      <c r="E304" s="18">
        <f>SUMIFS('2013Figures'!$J:$J,'2013Figures'!$C:$C,$A304,'2013Figures'!$B:$B,"BrokerToCy",'2013Figures'!$G:$G,"E1",'2013Figures'!$E:$E,$B$1)</f>
        <v>0</v>
      </c>
      <c r="F304" s="18">
        <f>SUMIFS('2013Figures'!$J:$J,'2013Figures'!$C:$C,$A304,'2013Figures'!$B:$B,"BrokerToCy",'2013Figures'!$G:$G,"P1",'2013Figures'!$E:$E,$B$1)</f>
        <v>0</v>
      </c>
      <c r="G304" s="18">
        <f>SUMIFS('2013Figures'!$J:$J,'2013Figures'!$C:$C,$A304,'2013Figures'!$B:$B,"CyToBroker",'2013Figures'!$G:$G,"E1",'2013Figures'!$E:$E,$B$1)</f>
        <v>0</v>
      </c>
      <c r="H304" s="18">
        <f>SUMIFS('2013Figures'!$J:$J,'2013Figures'!$C:$C,$A304,'2013Figures'!$B:$B,"CyToBroker",'2013Figures'!$G:$G,"P1",'2013Figures'!$E:$E,$B$1)</f>
        <v>0</v>
      </c>
      <c r="I304" s="28"/>
      <c r="J304" s="17"/>
      <c r="K304" s="28"/>
      <c r="L304" s="50">
        <f>SUMIFS('2012Figures'!$J:$J,'2012Figures'!$C:$C,$A304,'2012Figures'!$E:$E,$B$1)</f>
        <v>0</v>
      </c>
      <c r="M304" s="50">
        <f>SUMIFS('2012Figures'!$J:$J,'2012Figures'!$C:$C,$A304,'2012Figures'!$B:$B,"BrokerToCy",'2012Figures'!$G:$G,"E1",'2012Figures'!$E:$E,$B$1)</f>
        <v>0</v>
      </c>
      <c r="N304" s="50">
        <f>SUMIFS('2012Figures'!$J:$J,'2012Figures'!$C:$C,$A304,'2012Figures'!$B:$B,"BrokerToCy",'2012Figures'!$G:$G,"P1",'2012Figures'!$E:$E,$B$1)</f>
        <v>0</v>
      </c>
      <c r="O304" s="50">
        <f>SUMIFS('2012Figures'!$J:$J,'2012Figures'!$C:$C,$A304,'2012Figures'!$B:$B,"CyToBroker",'2012Figures'!$G:$G,"E1",'2012Figures'!$E:$E,$B$1)</f>
        <v>0</v>
      </c>
      <c r="P304" s="50">
        <f>SUMIFS('2012Figures'!$J:$J,'2012Figures'!$C:$C,$A304,'2012Figures'!$B:$B,"CyToBroker",'2012Figures'!$G:$G,"P1",'2012Figures'!$E:$E,$B$1)</f>
        <v>0</v>
      </c>
      <c r="Q304" s="28"/>
      <c r="R304" s="46" t="str">
        <f t="shared" si="50"/>
        <v/>
      </c>
      <c r="S304" s="46" t="str">
        <f t="shared" si="50"/>
        <v/>
      </c>
      <c r="T304" s="46" t="str">
        <f t="shared" si="50"/>
        <v/>
      </c>
      <c r="U304" s="46" t="str">
        <f t="shared" si="50"/>
        <v/>
      </c>
      <c r="V304" s="46" t="str">
        <f t="shared" si="50"/>
        <v/>
      </c>
    </row>
    <row r="305" spans="1:22" x14ac:dyDescent="0.2">
      <c r="A305" s="1">
        <v>210</v>
      </c>
      <c r="B305" s="1" t="s">
        <v>71</v>
      </c>
      <c r="C305" s="8">
        <v>5</v>
      </c>
      <c r="D305" s="29">
        <f>SUMIFS('2013Figures'!$J:$J,'2013Figures'!$C:$C,$A305,'2013Figures'!$H:$H,$B305,'2013Figures'!$I:$I,$C305,'2013Figures'!$E:$E,$B$1)</f>
        <v>0</v>
      </c>
      <c r="E305" s="9">
        <f>SUMIFS('2013Figures'!$J:$J,'2013Figures'!$C:$C,$A305,'2013Figures'!$H:$H,$B305,'2013Figures'!$I:$I,$C305,'2013Figures'!$B:$B,"BrokerToCy",'2013Figures'!$G:$G,"E1",'2013Figures'!$E:$E,$B$1)</f>
        <v>0</v>
      </c>
      <c r="F305" s="9">
        <f>SUMIFS('2013Figures'!$J:$J,'2013Figures'!$C:$C,$A305,'2013Figures'!$H:$H,$B305,'2013Figures'!$I:$I,$C305,'2013Figures'!$B:$B,"BrokerToCy",'2013Figures'!$G:$G,"P1",'2013Figures'!$E:$E,$B$1)</f>
        <v>0</v>
      </c>
      <c r="G305" s="9">
        <f>SUMIFS('2013Figures'!$J:$J,'2013Figures'!$C:$C,$A305,'2013Figures'!$H:$H,$B305,'2013Figures'!$I:$I,$C305,'2013Figures'!$B:$B,"CyToBroker",'2013Figures'!$G:$G,"E1",'2013Figures'!$E:$E,$B$1)</f>
        <v>0</v>
      </c>
      <c r="H305" s="9">
        <f>SUMIFS('2013Figures'!$J:$J,'2013Figures'!$C:$C,$A305,'2013Figures'!$H:$H,$B305,'2013Figures'!$I:$I,$C305,'2013Figures'!$B:$B,"CyToBroker",'2013Figures'!$G:$G,"P1",'2013Figures'!$E:$E,$B$1)</f>
        <v>0</v>
      </c>
      <c r="J305" s="8">
        <v>201501</v>
      </c>
      <c r="L305" s="42">
        <f>SUMIFS('2012Figures'!$J:$J,'2012Figures'!$C:$C,$A305,'2012Figures'!$H:$H,$B305,'2012Figures'!$I:$I,$C305,'2012Figures'!$E:$E,$B$1)</f>
        <v>0</v>
      </c>
      <c r="M305" s="52">
        <f>SUMIFS('2012Figures'!$J:$J,'2012Figures'!$C:$C,$A305,'2012Figures'!$H:$H,$B305,'2012Figures'!$I:$I,$C305,'2012Figures'!$B:$B,"BrokerToCy",'2012Figures'!$G:$G,"E1",'2012Figures'!$E:$E,$B$1)</f>
        <v>0</v>
      </c>
      <c r="N305" s="52">
        <f>SUMIFS('2012Figures'!$J:$J,'2012Figures'!$C:$C,$A305,'2012Figures'!$H:$H,$B305,'2012Figures'!$I:$I,$C305,'2012Figures'!$B:$B,"BrokerToCy",'2012Figures'!$G:$G,"P1",'2012Figures'!$E:$E,$B$1)</f>
        <v>0</v>
      </c>
      <c r="O305" s="52">
        <f>SUMIFS('2012Figures'!$J:$J,'2012Figures'!$C:$C,$A305,'2012Figures'!$H:$H,$B305,'2012Figures'!$I:$I,$C305,'2012Figures'!$B:$B,"CyToBroker",'2012Figures'!$G:$G,"E1",'2012Figures'!$E:$E,$B$1)</f>
        <v>0</v>
      </c>
      <c r="P305" s="52">
        <f>SUMIFS('2012Figures'!$J:$J,'2012Figures'!$C:$C,$A305,'2012Figures'!$H:$H,$B305,'2012Figures'!$I:$I,$C305,'2012Figures'!$B:$B,"CyToBroker",'2012Figures'!$G:$G,"P1",'2012Figures'!$E:$E,$B$1)</f>
        <v>0</v>
      </c>
      <c r="R305" s="46" t="str">
        <f t="shared" si="50"/>
        <v/>
      </c>
      <c r="S305" s="46" t="str">
        <f t="shared" si="50"/>
        <v/>
      </c>
      <c r="T305" s="46" t="str">
        <f t="shared" si="50"/>
        <v/>
      </c>
      <c r="U305" s="46" t="str">
        <f t="shared" si="50"/>
        <v/>
      </c>
      <c r="V305" s="46" t="str">
        <f t="shared" si="50"/>
        <v/>
      </c>
    </row>
    <row r="306" spans="1:22" x14ac:dyDescent="0.2">
      <c r="A306" s="1">
        <v>210</v>
      </c>
      <c r="B306" s="1" t="s">
        <v>71</v>
      </c>
      <c r="C306" s="8">
        <v>4</v>
      </c>
      <c r="D306" s="29">
        <f>SUMIFS('2013Figures'!$J:$J,'2013Figures'!$C:$C,$A306,'2013Figures'!$H:$H,$B306,'2013Figures'!$I:$I,$C306,'2013Figures'!$E:$E,$B$1)</f>
        <v>0</v>
      </c>
      <c r="E306" s="9">
        <f>SUMIFS('2013Figures'!$J:$J,'2013Figures'!$C:$C,$A306,'2013Figures'!$H:$H,$B306,'2013Figures'!$I:$I,$C306,'2013Figures'!$B:$B,"BrokerToCy",'2013Figures'!$G:$G,"E1",'2013Figures'!$E:$E,$B$1)</f>
        <v>0</v>
      </c>
      <c r="F306" s="9">
        <f>SUMIFS('2013Figures'!$J:$J,'2013Figures'!$C:$C,$A306,'2013Figures'!$H:$H,$B306,'2013Figures'!$I:$I,$C306,'2013Figures'!$B:$B,"BrokerToCy",'2013Figures'!$G:$G,"P1",'2013Figures'!$E:$E,$B$1)</f>
        <v>0</v>
      </c>
      <c r="G306" s="9">
        <f>SUMIFS('2013Figures'!$J:$J,'2013Figures'!$C:$C,$A306,'2013Figures'!$H:$H,$B306,'2013Figures'!$I:$I,$C306,'2013Figures'!$B:$B,"CyToBroker",'2013Figures'!$G:$G,"E1",'2013Figures'!$E:$E,$B$1)</f>
        <v>0</v>
      </c>
      <c r="H306" s="9">
        <f>SUMIFS('2013Figures'!$J:$J,'2013Figures'!$C:$C,$A306,'2013Figures'!$H:$H,$B306,'2013Figures'!$I:$I,$C306,'2013Figures'!$B:$B,"CyToBroker",'2013Figures'!$G:$G,"P1",'2013Figures'!$E:$E,$B$1)</f>
        <v>0</v>
      </c>
      <c r="I306" s="30"/>
      <c r="J306" s="31">
        <v>201301</v>
      </c>
      <c r="K306" s="30"/>
      <c r="L306" s="42">
        <f>SUMIFS('2012Figures'!$J:$J,'2012Figures'!$C:$C,$A306,'2012Figures'!$H:$H,$B306,'2012Figures'!$I:$I,$C306,'2012Figures'!$E:$E,$B$1)</f>
        <v>0</v>
      </c>
      <c r="M306" s="52">
        <f>SUMIFS('2012Figures'!$J:$J,'2012Figures'!$C:$C,$A306,'2012Figures'!$H:$H,$B306,'2012Figures'!$I:$I,$C306,'2012Figures'!$B:$B,"BrokerToCy",'2012Figures'!$G:$G,"E1",'2012Figures'!$E:$E,$B$1)</f>
        <v>0</v>
      </c>
      <c r="N306" s="52">
        <f>SUMIFS('2012Figures'!$J:$J,'2012Figures'!$C:$C,$A306,'2012Figures'!$H:$H,$B306,'2012Figures'!$I:$I,$C306,'2012Figures'!$B:$B,"BrokerToCy",'2012Figures'!$G:$G,"P1",'2012Figures'!$E:$E,$B$1)</f>
        <v>0</v>
      </c>
      <c r="O306" s="52">
        <f>SUMIFS('2012Figures'!$J:$J,'2012Figures'!$C:$C,$A306,'2012Figures'!$H:$H,$B306,'2012Figures'!$I:$I,$C306,'2012Figures'!$B:$B,"CyToBroker",'2012Figures'!$G:$G,"E1",'2012Figures'!$E:$E,$B$1)</f>
        <v>0</v>
      </c>
      <c r="P306" s="52">
        <f>SUMIFS('2012Figures'!$J:$J,'2012Figures'!$C:$C,$A306,'2012Figures'!$H:$H,$B306,'2012Figures'!$I:$I,$C306,'2012Figures'!$B:$B,"CyToBroker",'2012Figures'!$G:$G,"P1",'2012Figures'!$E:$E,$B$1)</f>
        <v>0</v>
      </c>
      <c r="Q306" s="30"/>
      <c r="R306" s="46" t="str">
        <f t="shared" si="50"/>
        <v/>
      </c>
      <c r="S306" s="46" t="str">
        <f t="shared" si="50"/>
        <v/>
      </c>
      <c r="T306" s="46" t="str">
        <f t="shared" si="50"/>
        <v/>
      </c>
      <c r="U306" s="46" t="str">
        <f t="shared" si="50"/>
        <v/>
      </c>
      <c r="V306" s="46" t="str">
        <f t="shared" si="50"/>
        <v/>
      </c>
    </row>
    <row r="307" spans="1:22" x14ac:dyDescent="0.2">
      <c r="A307" s="1">
        <v>210</v>
      </c>
      <c r="B307" s="1" t="s">
        <v>71</v>
      </c>
      <c r="C307" s="8">
        <v>3</v>
      </c>
      <c r="D307" s="29">
        <f>SUMIFS('2013Figures'!$J:$J,'2013Figures'!$C:$C,$A307,'2013Figures'!$H:$H,$B307,'2013Figures'!$I:$I,$C307,'2013Figures'!$E:$E,$B$1)</f>
        <v>0</v>
      </c>
      <c r="E307" s="9">
        <f>SUMIFS('2013Figures'!$J:$J,'2013Figures'!$C:$C,$A307,'2013Figures'!$H:$H,$B307,'2013Figures'!$I:$I,$C307,'2013Figures'!$B:$B,"BrokerToCy",'2013Figures'!$G:$G,"E1",'2013Figures'!$E:$E,$B$1)</f>
        <v>0</v>
      </c>
      <c r="F307" s="9">
        <f>SUMIFS('2013Figures'!$J:$J,'2013Figures'!$C:$C,$A307,'2013Figures'!$H:$H,$B307,'2013Figures'!$I:$I,$C307,'2013Figures'!$B:$B,"BrokerToCy",'2013Figures'!$G:$G,"P1",'2013Figures'!$E:$E,$B$1)</f>
        <v>0</v>
      </c>
      <c r="G307" s="9">
        <f>SUMIFS('2013Figures'!$J:$J,'2013Figures'!$C:$C,$A307,'2013Figures'!$H:$H,$B307,'2013Figures'!$I:$I,$C307,'2013Figures'!$B:$B,"CyToBroker",'2013Figures'!$G:$G,"E1",'2013Figures'!$E:$E,$B$1)</f>
        <v>0</v>
      </c>
      <c r="H307" s="9">
        <f>SUMIFS('2013Figures'!$J:$J,'2013Figures'!$C:$C,$A307,'2013Figures'!$H:$H,$B307,'2013Figures'!$I:$I,$C307,'2013Figures'!$B:$B,"CyToBroker",'2013Figures'!$G:$G,"P1",'2013Figures'!$E:$E,$B$1)</f>
        <v>0</v>
      </c>
      <c r="J307" s="8">
        <v>201201</v>
      </c>
      <c r="L307" s="42">
        <f>SUMIFS('2012Figures'!$J:$J,'2012Figures'!$C:$C,$A307,'2012Figures'!$H:$H,$B307,'2012Figures'!$I:$I,$C307,'2012Figures'!$E:$E,$B$1)</f>
        <v>0</v>
      </c>
      <c r="M307" s="52">
        <f>SUMIFS('2012Figures'!$J:$J,'2012Figures'!$C:$C,$A307,'2012Figures'!$H:$H,$B307,'2012Figures'!$I:$I,$C307,'2012Figures'!$B:$B,"BrokerToCy",'2012Figures'!$G:$G,"E1",'2012Figures'!$E:$E,$B$1)</f>
        <v>0</v>
      </c>
      <c r="N307" s="52">
        <f>SUMIFS('2012Figures'!$J:$J,'2012Figures'!$C:$C,$A307,'2012Figures'!$H:$H,$B307,'2012Figures'!$I:$I,$C307,'2012Figures'!$B:$B,"BrokerToCy",'2012Figures'!$G:$G,"P1",'2012Figures'!$E:$E,$B$1)</f>
        <v>0</v>
      </c>
      <c r="O307" s="52">
        <f>SUMIFS('2012Figures'!$J:$J,'2012Figures'!$C:$C,$A307,'2012Figures'!$H:$H,$B307,'2012Figures'!$I:$I,$C307,'2012Figures'!$B:$B,"CyToBroker",'2012Figures'!$G:$G,"E1",'2012Figures'!$E:$E,$B$1)</f>
        <v>0</v>
      </c>
      <c r="P307" s="52">
        <f>SUMIFS('2012Figures'!$J:$J,'2012Figures'!$C:$C,$A307,'2012Figures'!$H:$H,$B307,'2012Figures'!$I:$I,$C307,'2012Figures'!$B:$B,"CyToBroker",'2012Figures'!$G:$G,"P1",'2012Figures'!$E:$E,$B$1)</f>
        <v>0</v>
      </c>
      <c r="R307" s="46" t="str">
        <f t="shared" si="50"/>
        <v/>
      </c>
      <c r="S307" s="46" t="str">
        <f t="shared" si="50"/>
        <v/>
      </c>
      <c r="T307" s="46" t="str">
        <f t="shared" si="50"/>
        <v/>
      </c>
      <c r="U307" s="46" t="str">
        <f t="shared" si="50"/>
        <v/>
      </c>
      <c r="V307" s="46" t="str">
        <f t="shared" si="50"/>
        <v/>
      </c>
    </row>
    <row r="308" spans="1:22" x14ac:dyDescent="0.2">
      <c r="A308" s="1">
        <v>210</v>
      </c>
      <c r="B308" s="1" t="s">
        <v>71</v>
      </c>
      <c r="C308" s="8">
        <v>2</v>
      </c>
      <c r="D308" s="29">
        <f>SUMIFS('2013Figures'!$J:$J,'2013Figures'!$C:$C,$A308,'2013Figures'!$H:$H,$B308,'2013Figures'!$I:$I,$C308,'2013Figures'!$E:$E,$B$1)</f>
        <v>0</v>
      </c>
      <c r="E308" s="9">
        <f>SUMIFS('2013Figures'!$J:$J,'2013Figures'!$C:$C,$A308,'2013Figures'!$H:$H,$B308,'2013Figures'!$I:$I,$C308,'2013Figures'!$B:$B,"BrokerToCy",'2013Figures'!$G:$G,"E1",'2013Figures'!$E:$E,$B$1)</f>
        <v>0</v>
      </c>
      <c r="F308" s="9">
        <f>SUMIFS('2013Figures'!$J:$J,'2013Figures'!$C:$C,$A308,'2013Figures'!$H:$H,$B308,'2013Figures'!$I:$I,$C308,'2013Figures'!$B:$B,"BrokerToCy",'2013Figures'!$G:$G,"P1",'2013Figures'!$E:$E,$B$1)</f>
        <v>0</v>
      </c>
      <c r="G308" s="9">
        <f>SUMIFS('2013Figures'!$J:$J,'2013Figures'!$C:$C,$A308,'2013Figures'!$H:$H,$B308,'2013Figures'!$I:$I,$C308,'2013Figures'!$B:$B,"CyToBroker",'2013Figures'!$G:$G,"E1",'2013Figures'!$E:$E,$B$1)</f>
        <v>0</v>
      </c>
      <c r="H308" s="9">
        <f>SUMIFS('2013Figures'!$J:$J,'2013Figures'!$C:$C,$A308,'2013Figures'!$H:$H,$B308,'2013Figures'!$I:$I,$C308,'2013Figures'!$B:$B,"CyToBroker",'2013Figures'!$G:$G,"P1",'2013Figures'!$E:$E,$B$1)</f>
        <v>0</v>
      </c>
      <c r="J308" s="8">
        <v>201101</v>
      </c>
      <c r="L308" s="42">
        <f>SUMIFS('2012Figures'!$J:$J,'2012Figures'!$C:$C,$A308,'2012Figures'!$H:$H,$B308,'2012Figures'!$I:$I,$C308,'2012Figures'!$E:$E,$B$1)</f>
        <v>0</v>
      </c>
      <c r="M308" s="52">
        <f>SUMIFS('2012Figures'!$J:$J,'2012Figures'!$C:$C,$A308,'2012Figures'!$H:$H,$B308,'2012Figures'!$I:$I,$C308,'2012Figures'!$B:$B,"BrokerToCy",'2012Figures'!$G:$G,"E1",'2012Figures'!$E:$E,$B$1)</f>
        <v>0</v>
      </c>
      <c r="N308" s="52">
        <f>SUMIFS('2012Figures'!$J:$J,'2012Figures'!$C:$C,$A308,'2012Figures'!$H:$H,$B308,'2012Figures'!$I:$I,$C308,'2012Figures'!$B:$B,"BrokerToCy",'2012Figures'!$G:$G,"P1",'2012Figures'!$E:$E,$B$1)</f>
        <v>0</v>
      </c>
      <c r="O308" s="52">
        <f>SUMIFS('2012Figures'!$J:$J,'2012Figures'!$C:$C,$A308,'2012Figures'!$H:$H,$B308,'2012Figures'!$I:$I,$C308,'2012Figures'!$B:$B,"CyToBroker",'2012Figures'!$G:$G,"E1",'2012Figures'!$E:$E,$B$1)</f>
        <v>0</v>
      </c>
      <c r="P308" s="52">
        <f>SUMIFS('2012Figures'!$J:$J,'2012Figures'!$C:$C,$A308,'2012Figures'!$H:$H,$B308,'2012Figures'!$I:$I,$C308,'2012Figures'!$B:$B,"CyToBroker",'2012Figures'!$G:$G,"P1",'2012Figures'!$E:$E,$B$1)</f>
        <v>0</v>
      </c>
      <c r="R308" s="46" t="str">
        <f t="shared" si="50"/>
        <v/>
      </c>
      <c r="S308" s="46" t="str">
        <f t="shared" si="50"/>
        <v/>
      </c>
      <c r="T308" s="46" t="str">
        <f t="shared" si="50"/>
        <v/>
      </c>
      <c r="U308" s="46" t="str">
        <f t="shared" si="50"/>
        <v/>
      </c>
      <c r="V308" s="46" t="str">
        <f t="shared" si="50"/>
        <v/>
      </c>
    </row>
    <row r="309" spans="1:22" x14ac:dyDescent="0.2">
      <c r="A309" s="1">
        <v>210</v>
      </c>
      <c r="B309" s="1" t="s">
        <v>71</v>
      </c>
      <c r="C309" s="8">
        <v>1</v>
      </c>
      <c r="D309" s="29">
        <f>SUMIFS('2013Figures'!$J:$J,'2013Figures'!$C:$C,$A309,'2013Figures'!$H:$H,$B309,'2013Figures'!$I:$I,$C309,'2013Figures'!$E:$E,$B$1)</f>
        <v>0</v>
      </c>
      <c r="E309" s="9">
        <f>SUMIFS('2013Figures'!$J:$J,'2013Figures'!$C:$C,$A309,'2013Figures'!$H:$H,$B309,'2013Figures'!$I:$I,$C309,'2013Figures'!$B:$B,"BrokerToCy",'2013Figures'!$G:$G,"E1",'2013Figures'!$E:$E,$B$1)</f>
        <v>0</v>
      </c>
      <c r="F309" s="9">
        <f>SUMIFS('2013Figures'!$J:$J,'2013Figures'!$C:$C,$A309,'2013Figures'!$H:$H,$B309,'2013Figures'!$I:$I,$C309,'2013Figures'!$B:$B,"BrokerToCy",'2013Figures'!$G:$G,"P1",'2013Figures'!$E:$E,$B$1)</f>
        <v>0</v>
      </c>
      <c r="G309" s="9">
        <f>SUMIFS('2013Figures'!$J:$J,'2013Figures'!$C:$C,$A309,'2013Figures'!$H:$H,$B309,'2013Figures'!$I:$I,$C309,'2013Figures'!$B:$B,"CyToBroker",'2013Figures'!$G:$G,"E1",'2013Figures'!$E:$E,$B$1)</f>
        <v>0</v>
      </c>
      <c r="H309" s="9">
        <f>SUMIFS('2013Figures'!$J:$J,'2013Figures'!$C:$C,$A309,'2013Figures'!$H:$H,$B309,'2013Figures'!$I:$I,$C309,'2013Figures'!$B:$B,"CyToBroker",'2013Figures'!$G:$G,"P1",'2013Figures'!$E:$E,$B$1)</f>
        <v>0</v>
      </c>
      <c r="J309" s="8">
        <v>200901</v>
      </c>
      <c r="L309" s="42">
        <f>SUMIFS('2012Figures'!$J:$J,'2012Figures'!$C:$C,$A309,'2012Figures'!$H:$H,$B309,'2012Figures'!$I:$I,$C309,'2012Figures'!$E:$E,$B$1)</f>
        <v>0</v>
      </c>
      <c r="M309" s="52">
        <f>SUMIFS('2012Figures'!$J:$J,'2012Figures'!$C:$C,$A309,'2012Figures'!$H:$H,$B309,'2012Figures'!$I:$I,$C309,'2012Figures'!$B:$B,"BrokerToCy",'2012Figures'!$G:$G,"E1",'2012Figures'!$E:$E,$B$1)</f>
        <v>0</v>
      </c>
      <c r="N309" s="52">
        <f>SUMIFS('2012Figures'!$J:$J,'2012Figures'!$C:$C,$A309,'2012Figures'!$H:$H,$B309,'2012Figures'!$I:$I,$C309,'2012Figures'!$B:$B,"BrokerToCy",'2012Figures'!$G:$G,"P1",'2012Figures'!$E:$E,$B$1)</f>
        <v>0</v>
      </c>
      <c r="O309" s="52">
        <f>SUMIFS('2012Figures'!$J:$J,'2012Figures'!$C:$C,$A309,'2012Figures'!$H:$H,$B309,'2012Figures'!$I:$I,$C309,'2012Figures'!$B:$B,"CyToBroker",'2012Figures'!$G:$G,"E1",'2012Figures'!$E:$E,$B$1)</f>
        <v>0</v>
      </c>
      <c r="P309" s="52">
        <f>SUMIFS('2012Figures'!$J:$J,'2012Figures'!$C:$C,$A309,'2012Figures'!$H:$H,$B309,'2012Figures'!$I:$I,$C309,'2012Figures'!$B:$B,"CyToBroker",'2012Figures'!$G:$G,"P1",'2012Figures'!$E:$E,$B$1)</f>
        <v>0</v>
      </c>
      <c r="R309" s="46" t="str">
        <f t="shared" si="50"/>
        <v/>
      </c>
      <c r="S309" s="46" t="str">
        <f t="shared" si="50"/>
        <v/>
      </c>
      <c r="T309" s="46" t="str">
        <f t="shared" si="50"/>
        <v/>
      </c>
      <c r="U309" s="46" t="str">
        <f t="shared" si="50"/>
        <v/>
      </c>
      <c r="V309" s="46" t="str">
        <f t="shared" si="50"/>
        <v/>
      </c>
    </row>
    <row r="310" spans="1:22" x14ac:dyDescent="0.2">
      <c r="A310" s="1">
        <v>210</v>
      </c>
      <c r="B310" s="1" t="s">
        <v>71</v>
      </c>
      <c r="D310" s="29">
        <f>SUMIFS('2013Figures'!$J:$J,'2013Figures'!$C:$C,$A310,'2013Figures'!$I:$I,"",'2013Figures'!$E:$E,$B$1)</f>
        <v>0</v>
      </c>
      <c r="E310" s="9">
        <f>SUMIFS('2013Figures'!$J:$J,'2013Figures'!$C:$C,$A310,'2013Figures'!$I:$I,"",'2013Figures'!$B:$B,"BrokerToCy",'2013Figures'!$G:$G,"E1",'2013Figures'!$E:$E,$B$1)</f>
        <v>0</v>
      </c>
      <c r="F310" s="9">
        <f>SUMIFS('2013Figures'!$J:$J,'2013Figures'!$C:$C,$A310,'2013Figures'!$I:$I,"",'2013Figures'!$B:$B,"BrokerToCy",'2013Figures'!$G:$G,"P1",'2013Figures'!$E:$E,$B$1)</f>
        <v>0</v>
      </c>
      <c r="G310" s="9">
        <f>SUMIFS('2013Figures'!$J:$J,'2013Figures'!$C:$C,$A310,'2013Figures'!$I:$I,"",'2013Figures'!$B:$B,"CyToBroker",'2013Figures'!$G:$G,"E1",'2013Figures'!$E:$E,$B$1)</f>
        <v>0</v>
      </c>
      <c r="H310" s="9">
        <f>SUMIFS('2013Figures'!$J:$J,'2013Figures'!$C:$C,$A310,'2013Figures'!$I:$I,"",'2013Figures'!$B:$B,"CyToBroker",'2013Figures'!$G:$G,"P1",'2013Figures'!$E:$E,$B$1)</f>
        <v>0</v>
      </c>
      <c r="J310" s="8" t="s">
        <v>131</v>
      </c>
      <c r="L310" s="42">
        <f>SUMIFS('2012Figures'!$J:$J,'2012Figures'!$C:$C,$A310,'2012Figures'!$I:$I,"",'2012Figures'!$E:$E,$B$1)</f>
        <v>0</v>
      </c>
      <c r="M310" s="52">
        <f>SUMIFS('2012Figures'!$J:$J,'2012Figures'!$C:$C,$A310,'2012Figures'!$I:$I,"",'2012Figures'!$B:$B,"BrokerToCy",'2012Figures'!$G:$G,"E1",'2012Figures'!$E:$E,$B$1)</f>
        <v>0</v>
      </c>
      <c r="N310" s="52">
        <f>SUMIFS('2012Figures'!$J:$J,'2012Figures'!$C:$C,$A310,'2012Figures'!$I:$I,"",'2012Figures'!$B:$B,"BrokerToCy",'2012Figures'!$G:$G,"P1",'2012Figures'!$E:$E,$B$1)</f>
        <v>0</v>
      </c>
      <c r="O310" s="52">
        <f>SUMIFS('2012Figures'!$J:$J,'2012Figures'!$C:$C,$A310,'2012Figures'!$I:$I,"",'2012Figures'!$B:$B,"CyToBroker",'2012Figures'!$G:$G,"E1",'2012Figures'!$E:$E,$B$1)</f>
        <v>0</v>
      </c>
      <c r="P310" s="52">
        <f>SUMIFS('2012Figures'!$J:$J,'2012Figures'!$C:$C,$A310,'2012Figures'!$I:$I,"",'2012Figures'!$B:$B,"CyToBroker",'2012Figures'!$G:$G,"P1",'2012Figures'!$E:$E,$B$1)</f>
        <v>0</v>
      </c>
      <c r="R310" s="46" t="str">
        <f t="shared" si="50"/>
        <v/>
      </c>
      <c r="S310" s="46" t="str">
        <f t="shared" si="50"/>
        <v/>
      </c>
      <c r="T310" s="46" t="str">
        <f t="shared" si="50"/>
        <v/>
      </c>
      <c r="U310" s="46" t="str">
        <f t="shared" si="50"/>
        <v/>
      </c>
      <c r="V310" s="46" t="str">
        <f t="shared" si="50"/>
        <v/>
      </c>
    </row>
    <row r="311" spans="1:22" x14ac:dyDescent="0.2">
      <c r="A311" s="21"/>
      <c r="B311" s="21" t="s">
        <v>92</v>
      </c>
      <c r="C311" s="22"/>
      <c r="D311" s="23">
        <f>SUM(E311:H311)</f>
        <v>0</v>
      </c>
      <c r="E311" s="23">
        <f>SUM(E305:E310)</f>
        <v>0</v>
      </c>
      <c r="F311" s="23">
        <f>SUM(F305:F310)</f>
        <v>0</v>
      </c>
      <c r="G311" s="23">
        <f>SUM(G305:G310)</f>
        <v>0</v>
      </c>
      <c r="H311" s="23">
        <f>SUM(H305:H310)</f>
        <v>0</v>
      </c>
      <c r="I311" s="21"/>
      <c r="J311" s="22"/>
      <c r="K311" s="21"/>
      <c r="L311" s="43">
        <f>SUM(M311:P311)</f>
        <v>0</v>
      </c>
      <c r="M311" s="43">
        <f>SUM(M305:M310)</f>
        <v>0</v>
      </c>
      <c r="N311" s="43">
        <f>SUM(N305:N310)</f>
        <v>0</v>
      </c>
      <c r="O311" s="43">
        <f>SUM(O305:O310)</f>
        <v>0</v>
      </c>
      <c r="P311" s="43">
        <f>SUM(P305:P310)</f>
        <v>0</v>
      </c>
      <c r="Q311" s="21"/>
      <c r="R311" s="21"/>
      <c r="S311" s="21"/>
      <c r="T311" s="21"/>
      <c r="U311" s="21"/>
      <c r="V311" s="21"/>
    </row>
    <row r="312" spans="1:22" x14ac:dyDescent="0.2">
      <c r="A312" s="28">
        <v>211</v>
      </c>
      <c r="B312" s="28" t="s">
        <v>73</v>
      </c>
      <c r="C312" s="17" t="s">
        <v>88</v>
      </c>
      <c r="D312" s="18">
        <f>SUMIFS('2013Figures'!$J:$J,'2013Figures'!$C:$C,$A312,'2013Figures'!$E:$E,$B$1)</f>
        <v>0</v>
      </c>
      <c r="E312" s="18">
        <f>SUMIFS('2013Figures'!$J:$J,'2013Figures'!$C:$C,$A312,'2013Figures'!$B:$B,"BrokerToCy",'2013Figures'!$G:$G,"E1",'2013Figures'!$E:$E,$B$1)</f>
        <v>0</v>
      </c>
      <c r="F312" s="18">
        <f>SUMIFS('2013Figures'!$J:$J,'2013Figures'!$C:$C,$A312,'2013Figures'!$B:$B,"BrokerToCy",'2013Figures'!$G:$G,"P1",'2013Figures'!$E:$E,$B$1)</f>
        <v>0</v>
      </c>
      <c r="G312" s="18">
        <f>SUMIFS('2013Figures'!$J:$J,'2013Figures'!$C:$C,$A312,'2013Figures'!$B:$B,"CyToBroker",'2013Figures'!$G:$G,"E1",'2013Figures'!$E:$E,$B$1)</f>
        <v>0</v>
      </c>
      <c r="H312" s="18">
        <f>SUMIFS('2013Figures'!$J:$J,'2013Figures'!$C:$C,$A312,'2013Figures'!$B:$B,"CyToBroker",'2013Figures'!$G:$G,"P1",'2013Figures'!$E:$E,$B$1)</f>
        <v>0</v>
      </c>
      <c r="I312" s="28"/>
      <c r="J312" s="17"/>
      <c r="K312" s="28"/>
      <c r="L312" s="50">
        <f>SUMIFS('2012Figures'!$J:$J,'2012Figures'!$C:$C,$A312,'2012Figures'!$E:$E,$B$1)</f>
        <v>7</v>
      </c>
      <c r="M312" s="50">
        <f>SUMIFS('2012Figures'!$J:$J,'2012Figures'!$C:$C,$A312,'2012Figures'!$B:$B,"BrokerToCy",'2012Figures'!$G:$G,"E1",'2012Figures'!$E:$E,$B$1)</f>
        <v>0</v>
      </c>
      <c r="N312" s="50">
        <f>SUMIFS('2012Figures'!$J:$J,'2012Figures'!$C:$C,$A312,'2012Figures'!$B:$B,"BrokerToCy",'2012Figures'!$G:$G,"P1",'2012Figures'!$E:$E,$B$1)</f>
        <v>0</v>
      </c>
      <c r="O312" s="50">
        <f>SUMIFS('2012Figures'!$J:$J,'2012Figures'!$C:$C,$A312,'2012Figures'!$B:$B,"CyToBroker",'2012Figures'!$G:$G,"E1",'2012Figures'!$E:$E,$B$1)</f>
        <v>7</v>
      </c>
      <c r="P312" s="50">
        <f>SUMIFS('2012Figures'!$J:$J,'2012Figures'!$C:$C,$A312,'2012Figures'!$B:$B,"CyToBroker",'2012Figures'!$G:$G,"P1",'2012Figures'!$E:$E,$B$1)</f>
        <v>0</v>
      </c>
      <c r="Q312" s="28"/>
      <c r="R312" s="46">
        <f t="shared" si="50"/>
        <v>-1</v>
      </c>
      <c r="S312" s="46" t="str">
        <f t="shared" si="50"/>
        <v/>
      </c>
      <c r="T312" s="46" t="str">
        <f t="shared" si="50"/>
        <v/>
      </c>
      <c r="U312" s="46">
        <f t="shared" si="50"/>
        <v>-1</v>
      </c>
      <c r="V312" s="46" t="str">
        <f t="shared" si="50"/>
        <v/>
      </c>
    </row>
    <row r="313" spans="1:22" x14ac:dyDescent="0.2">
      <c r="A313" s="1">
        <v>211</v>
      </c>
      <c r="B313" s="1" t="s">
        <v>73</v>
      </c>
      <c r="C313" s="8">
        <v>5</v>
      </c>
      <c r="D313" s="29">
        <f>SUMIFS('2013Figures'!$J:$J,'2013Figures'!$C:$C,$A313,'2013Figures'!$H:$H,$B313,'2013Figures'!$I:$I,$C313,'2013Figures'!$E:$E,$B$1)</f>
        <v>0</v>
      </c>
      <c r="E313" s="9">
        <f>SUMIFS('2013Figures'!$J:$J,'2013Figures'!$C:$C,$A313,'2013Figures'!$H:$H,$B313,'2013Figures'!$I:$I,$C313,'2013Figures'!$B:$B,"BrokerToCy",'2013Figures'!$G:$G,"E1",'2013Figures'!$E:$E,$B$1)</f>
        <v>0</v>
      </c>
      <c r="F313" s="9">
        <f>SUMIFS('2013Figures'!$J:$J,'2013Figures'!$C:$C,$A313,'2013Figures'!$H:$H,$B313,'2013Figures'!$I:$I,$C313,'2013Figures'!$B:$B,"BrokerToCy",'2013Figures'!$G:$G,"P1",'2013Figures'!$E:$E,$B$1)</f>
        <v>0</v>
      </c>
      <c r="G313" s="9">
        <f>SUMIFS('2013Figures'!$J:$J,'2013Figures'!$C:$C,$A313,'2013Figures'!$H:$H,$B313,'2013Figures'!$I:$I,$C313,'2013Figures'!$B:$B,"CyToBroker",'2013Figures'!$G:$G,"E1",'2013Figures'!$E:$E,$B$1)</f>
        <v>0</v>
      </c>
      <c r="H313" s="9">
        <f>SUMIFS('2013Figures'!$J:$J,'2013Figures'!$C:$C,$A313,'2013Figures'!$H:$H,$B313,'2013Figures'!$I:$I,$C313,'2013Figures'!$B:$B,"CyToBroker",'2013Figures'!$G:$G,"P1",'2013Figures'!$E:$E,$B$1)</f>
        <v>0</v>
      </c>
      <c r="J313" s="8">
        <v>201501</v>
      </c>
      <c r="L313" s="42">
        <f>SUMIFS('2012Figures'!$J:$J,'2012Figures'!$C:$C,$A313,'2012Figures'!$H:$H,$B313,'2012Figures'!$I:$I,$C313,'2012Figures'!$E:$E,$B$1)</f>
        <v>0</v>
      </c>
      <c r="M313" s="52">
        <f>SUMIFS('2012Figures'!$J:$J,'2012Figures'!$C:$C,$A313,'2012Figures'!$H:$H,$B313,'2012Figures'!$I:$I,$C313,'2012Figures'!$B:$B,"BrokerToCy",'2012Figures'!$G:$G,"E1",'2012Figures'!$E:$E,$B$1)</f>
        <v>0</v>
      </c>
      <c r="N313" s="52">
        <f>SUMIFS('2012Figures'!$J:$J,'2012Figures'!$C:$C,$A313,'2012Figures'!$H:$H,$B313,'2012Figures'!$I:$I,$C313,'2012Figures'!$B:$B,"BrokerToCy",'2012Figures'!$G:$G,"P1",'2012Figures'!$E:$E,$B$1)</f>
        <v>0</v>
      </c>
      <c r="O313" s="52">
        <f>SUMIFS('2012Figures'!$J:$J,'2012Figures'!$C:$C,$A313,'2012Figures'!$H:$H,$B313,'2012Figures'!$I:$I,$C313,'2012Figures'!$B:$B,"CyToBroker",'2012Figures'!$G:$G,"E1",'2012Figures'!$E:$E,$B$1)</f>
        <v>0</v>
      </c>
      <c r="P313" s="52">
        <f>SUMIFS('2012Figures'!$J:$J,'2012Figures'!$C:$C,$A313,'2012Figures'!$H:$H,$B313,'2012Figures'!$I:$I,$C313,'2012Figures'!$B:$B,"CyToBroker",'2012Figures'!$G:$G,"P1",'2012Figures'!$E:$E,$B$1)</f>
        <v>0</v>
      </c>
      <c r="R313" s="46" t="str">
        <f t="shared" si="50"/>
        <v/>
      </c>
      <c r="S313" s="46" t="str">
        <f t="shared" si="50"/>
        <v/>
      </c>
      <c r="T313" s="46" t="str">
        <f t="shared" si="50"/>
        <v/>
      </c>
      <c r="U313" s="46" t="str">
        <f t="shared" si="50"/>
        <v/>
      </c>
      <c r="V313" s="46" t="str">
        <f t="shared" si="50"/>
        <v/>
      </c>
    </row>
    <row r="314" spans="1:22" x14ac:dyDescent="0.2">
      <c r="A314" s="1">
        <v>211</v>
      </c>
      <c r="B314" s="1" t="s">
        <v>73</v>
      </c>
      <c r="C314" s="8">
        <v>4</v>
      </c>
      <c r="D314" s="29">
        <f>SUMIFS('2013Figures'!$J:$J,'2013Figures'!$C:$C,$A314,'2013Figures'!$H:$H,$B314,'2013Figures'!$I:$I,$C314,'2013Figures'!$E:$E,$B$1)</f>
        <v>0</v>
      </c>
      <c r="E314" s="9">
        <f>SUMIFS('2013Figures'!$J:$J,'2013Figures'!$C:$C,$A314,'2013Figures'!$H:$H,$B314,'2013Figures'!$I:$I,$C314,'2013Figures'!$B:$B,"BrokerToCy",'2013Figures'!$G:$G,"E1",'2013Figures'!$E:$E,$B$1)</f>
        <v>0</v>
      </c>
      <c r="F314" s="9">
        <f>SUMIFS('2013Figures'!$J:$J,'2013Figures'!$C:$C,$A314,'2013Figures'!$H:$H,$B314,'2013Figures'!$I:$I,$C314,'2013Figures'!$B:$B,"BrokerToCy",'2013Figures'!$G:$G,"P1",'2013Figures'!$E:$E,$B$1)</f>
        <v>0</v>
      </c>
      <c r="G314" s="9">
        <f>SUMIFS('2013Figures'!$J:$J,'2013Figures'!$C:$C,$A314,'2013Figures'!$H:$H,$B314,'2013Figures'!$I:$I,$C314,'2013Figures'!$B:$B,"CyToBroker",'2013Figures'!$G:$G,"E1",'2013Figures'!$E:$E,$B$1)</f>
        <v>0</v>
      </c>
      <c r="H314" s="9">
        <f>SUMIFS('2013Figures'!$J:$J,'2013Figures'!$C:$C,$A314,'2013Figures'!$H:$H,$B314,'2013Figures'!$I:$I,$C314,'2013Figures'!$B:$B,"CyToBroker",'2013Figures'!$G:$G,"P1",'2013Figures'!$E:$E,$B$1)</f>
        <v>0</v>
      </c>
      <c r="I314" s="30"/>
      <c r="J314" s="31">
        <v>201301</v>
      </c>
      <c r="K314" s="30"/>
      <c r="L314" s="42">
        <f>SUMIFS('2012Figures'!$J:$J,'2012Figures'!$C:$C,$A314,'2012Figures'!$H:$H,$B314,'2012Figures'!$I:$I,$C314,'2012Figures'!$E:$E,$B$1)</f>
        <v>0</v>
      </c>
      <c r="M314" s="52">
        <f>SUMIFS('2012Figures'!$J:$J,'2012Figures'!$C:$C,$A314,'2012Figures'!$H:$H,$B314,'2012Figures'!$I:$I,$C314,'2012Figures'!$B:$B,"BrokerToCy",'2012Figures'!$G:$G,"E1",'2012Figures'!$E:$E,$B$1)</f>
        <v>0</v>
      </c>
      <c r="N314" s="52">
        <f>SUMIFS('2012Figures'!$J:$J,'2012Figures'!$C:$C,$A314,'2012Figures'!$H:$H,$B314,'2012Figures'!$I:$I,$C314,'2012Figures'!$B:$B,"BrokerToCy",'2012Figures'!$G:$G,"P1",'2012Figures'!$E:$E,$B$1)</f>
        <v>0</v>
      </c>
      <c r="O314" s="52">
        <f>SUMIFS('2012Figures'!$J:$J,'2012Figures'!$C:$C,$A314,'2012Figures'!$H:$H,$B314,'2012Figures'!$I:$I,$C314,'2012Figures'!$B:$B,"CyToBroker",'2012Figures'!$G:$G,"E1",'2012Figures'!$E:$E,$B$1)</f>
        <v>0</v>
      </c>
      <c r="P314" s="52">
        <f>SUMIFS('2012Figures'!$J:$J,'2012Figures'!$C:$C,$A314,'2012Figures'!$H:$H,$B314,'2012Figures'!$I:$I,$C314,'2012Figures'!$B:$B,"CyToBroker",'2012Figures'!$G:$G,"P1",'2012Figures'!$E:$E,$B$1)</f>
        <v>0</v>
      </c>
      <c r="Q314" s="30"/>
      <c r="R314" s="46" t="str">
        <f t="shared" si="50"/>
        <v/>
      </c>
      <c r="S314" s="46" t="str">
        <f t="shared" si="50"/>
        <v/>
      </c>
      <c r="T314" s="46" t="str">
        <f t="shared" si="50"/>
        <v/>
      </c>
      <c r="U314" s="46" t="str">
        <f t="shared" si="50"/>
        <v/>
      </c>
      <c r="V314" s="46" t="str">
        <f t="shared" si="50"/>
        <v/>
      </c>
    </row>
    <row r="315" spans="1:22" x14ac:dyDescent="0.2">
      <c r="A315" s="1">
        <v>211</v>
      </c>
      <c r="B315" s="1" t="s">
        <v>73</v>
      </c>
      <c r="C315" s="8">
        <v>3</v>
      </c>
      <c r="D315" s="29">
        <f>SUMIFS('2013Figures'!$J:$J,'2013Figures'!$C:$C,$A315,'2013Figures'!$H:$H,$B315,'2013Figures'!$I:$I,$C315,'2013Figures'!$E:$E,$B$1)</f>
        <v>0</v>
      </c>
      <c r="E315" s="9">
        <f>SUMIFS('2013Figures'!$J:$J,'2013Figures'!$C:$C,$A315,'2013Figures'!$H:$H,$B315,'2013Figures'!$I:$I,$C315,'2013Figures'!$B:$B,"BrokerToCy",'2013Figures'!$G:$G,"E1",'2013Figures'!$E:$E,$B$1)</f>
        <v>0</v>
      </c>
      <c r="F315" s="9">
        <f>SUMIFS('2013Figures'!$J:$J,'2013Figures'!$C:$C,$A315,'2013Figures'!$H:$H,$B315,'2013Figures'!$I:$I,$C315,'2013Figures'!$B:$B,"BrokerToCy",'2013Figures'!$G:$G,"P1",'2013Figures'!$E:$E,$B$1)</f>
        <v>0</v>
      </c>
      <c r="G315" s="9">
        <f>SUMIFS('2013Figures'!$J:$J,'2013Figures'!$C:$C,$A315,'2013Figures'!$H:$H,$B315,'2013Figures'!$I:$I,$C315,'2013Figures'!$B:$B,"CyToBroker",'2013Figures'!$G:$G,"E1",'2013Figures'!$E:$E,$B$1)</f>
        <v>0</v>
      </c>
      <c r="H315" s="9">
        <f>SUMIFS('2013Figures'!$J:$J,'2013Figures'!$C:$C,$A315,'2013Figures'!$H:$H,$B315,'2013Figures'!$I:$I,$C315,'2013Figures'!$B:$B,"CyToBroker",'2013Figures'!$G:$G,"P1",'2013Figures'!$E:$E,$B$1)</f>
        <v>0</v>
      </c>
      <c r="J315" s="8">
        <v>201201</v>
      </c>
      <c r="L315" s="42">
        <f>SUMIFS('2012Figures'!$J:$J,'2012Figures'!$C:$C,$A315,'2012Figures'!$H:$H,$B315,'2012Figures'!$I:$I,$C315,'2012Figures'!$E:$E,$B$1)</f>
        <v>0</v>
      </c>
      <c r="M315" s="52">
        <f>SUMIFS('2012Figures'!$J:$J,'2012Figures'!$C:$C,$A315,'2012Figures'!$H:$H,$B315,'2012Figures'!$I:$I,$C315,'2012Figures'!$B:$B,"BrokerToCy",'2012Figures'!$G:$G,"E1",'2012Figures'!$E:$E,$B$1)</f>
        <v>0</v>
      </c>
      <c r="N315" s="52">
        <f>SUMIFS('2012Figures'!$J:$J,'2012Figures'!$C:$C,$A315,'2012Figures'!$H:$H,$B315,'2012Figures'!$I:$I,$C315,'2012Figures'!$B:$B,"BrokerToCy",'2012Figures'!$G:$G,"P1",'2012Figures'!$E:$E,$B$1)</f>
        <v>0</v>
      </c>
      <c r="O315" s="52">
        <f>SUMIFS('2012Figures'!$J:$J,'2012Figures'!$C:$C,$A315,'2012Figures'!$H:$H,$B315,'2012Figures'!$I:$I,$C315,'2012Figures'!$B:$B,"CyToBroker",'2012Figures'!$G:$G,"E1",'2012Figures'!$E:$E,$B$1)</f>
        <v>0</v>
      </c>
      <c r="P315" s="52">
        <f>SUMIFS('2012Figures'!$J:$J,'2012Figures'!$C:$C,$A315,'2012Figures'!$H:$H,$B315,'2012Figures'!$I:$I,$C315,'2012Figures'!$B:$B,"CyToBroker",'2012Figures'!$G:$G,"P1",'2012Figures'!$E:$E,$B$1)</f>
        <v>0</v>
      </c>
      <c r="R315" s="46" t="str">
        <f t="shared" si="50"/>
        <v/>
      </c>
      <c r="S315" s="46" t="str">
        <f t="shared" si="50"/>
        <v/>
      </c>
      <c r="T315" s="46" t="str">
        <f t="shared" si="50"/>
        <v/>
      </c>
      <c r="U315" s="46" t="str">
        <f t="shared" si="50"/>
        <v/>
      </c>
      <c r="V315" s="46" t="str">
        <f t="shared" si="50"/>
        <v/>
      </c>
    </row>
    <row r="316" spans="1:22" x14ac:dyDescent="0.2">
      <c r="A316" s="1">
        <v>211</v>
      </c>
      <c r="B316" s="1" t="s">
        <v>73</v>
      </c>
      <c r="C316" s="8">
        <v>2</v>
      </c>
      <c r="D316" s="29">
        <f>SUMIFS('2013Figures'!$J:$J,'2013Figures'!$C:$C,$A316,'2013Figures'!$H:$H,$B316,'2013Figures'!$I:$I,$C316,'2013Figures'!$E:$E,$B$1)</f>
        <v>0</v>
      </c>
      <c r="E316" s="9">
        <f>SUMIFS('2013Figures'!$J:$J,'2013Figures'!$C:$C,$A316,'2013Figures'!$H:$H,$B316,'2013Figures'!$I:$I,$C316,'2013Figures'!$B:$B,"BrokerToCy",'2013Figures'!$G:$G,"E1",'2013Figures'!$E:$E,$B$1)</f>
        <v>0</v>
      </c>
      <c r="F316" s="9">
        <f>SUMIFS('2013Figures'!$J:$J,'2013Figures'!$C:$C,$A316,'2013Figures'!$H:$H,$B316,'2013Figures'!$I:$I,$C316,'2013Figures'!$B:$B,"BrokerToCy",'2013Figures'!$G:$G,"P1",'2013Figures'!$E:$E,$B$1)</f>
        <v>0</v>
      </c>
      <c r="G316" s="9">
        <f>SUMIFS('2013Figures'!$J:$J,'2013Figures'!$C:$C,$A316,'2013Figures'!$H:$H,$B316,'2013Figures'!$I:$I,$C316,'2013Figures'!$B:$B,"CyToBroker",'2013Figures'!$G:$G,"E1",'2013Figures'!$E:$E,$B$1)</f>
        <v>0</v>
      </c>
      <c r="H316" s="9">
        <f>SUMIFS('2013Figures'!$J:$J,'2013Figures'!$C:$C,$A316,'2013Figures'!$H:$H,$B316,'2013Figures'!$I:$I,$C316,'2013Figures'!$B:$B,"CyToBroker",'2013Figures'!$G:$G,"P1",'2013Figures'!$E:$E,$B$1)</f>
        <v>0</v>
      </c>
      <c r="J316" s="8">
        <v>201101</v>
      </c>
      <c r="L316" s="42">
        <f>SUMIFS('2012Figures'!$J:$J,'2012Figures'!$C:$C,$A316,'2012Figures'!$H:$H,$B316,'2012Figures'!$I:$I,$C316,'2012Figures'!$E:$E,$B$1)</f>
        <v>0</v>
      </c>
      <c r="M316" s="52">
        <f>SUMIFS('2012Figures'!$J:$J,'2012Figures'!$C:$C,$A316,'2012Figures'!$H:$H,$B316,'2012Figures'!$I:$I,$C316,'2012Figures'!$B:$B,"BrokerToCy",'2012Figures'!$G:$G,"E1",'2012Figures'!$E:$E,$B$1)</f>
        <v>0</v>
      </c>
      <c r="N316" s="52">
        <f>SUMIFS('2012Figures'!$J:$J,'2012Figures'!$C:$C,$A316,'2012Figures'!$H:$H,$B316,'2012Figures'!$I:$I,$C316,'2012Figures'!$B:$B,"BrokerToCy",'2012Figures'!$G:$G,"P1",'2012Figures'!$E:$E,$B$1)</f>
        <v>0</v>
      </c>
      <c r="O316" s="52">
        <f>SUMIFS('2012Figures'!$J:$J,'2012Figures'!$C:$C,$A316,'2012Figures'!$H:$H,$B316,'2012Figures'!$I:$I,$C316,'2012Figures'!$B:$B,"CyToBroker",'2012Figures'!$G:$G,"E1",'2012Figures'!$E:$E,$B$1)</f>
        <v>0</v>
      </c>
      <c r="P316" s="52">
        <f>SUMIFS('2012Figures'!$J:$J,'2012Figures'!$C:$C,$A316,'2012Figures'!$H:$H,$B316,'2012Figures'!$I:$I,$C316,'2012Figures'!$B:$B,"CyToBroker",'2012Figures'!$G:$G,"P1",'2012Figures'!$E:$E,$B$1)</f>
        <v>0</v>
      </c>
      <c r="R316" s="46" t="str">
        <f t="shared" si="50"/>
        <v/>
      </c>
      <c r="S316" s="46" t="str">
        <f t="shared" si="50"/>
        <v/>
      </c>
      <c r="T316" s="46" t="str">
        <f t="shared" si="50"/>
        <v/>
      </c>
      <c r="U316" s="46" t="str">
        <f t="shared" si="50"/>
        <v/>
      </c>
      <c r="V316" s="46" t="str">
        <f t="shared" si="50"/>
        <v/>
      </c>
    </row>
    <row r="317" spans="1:22" x14ac:dyDescent="0.2">
      <c r="A317" s="1">
        <v>211</v>
      </c>
      <c r="B317" s="1" t="s">
        <v>73</v>
      </c>
      <c r="C317" s="8">
        <v>1</v>
      </c>
      <c r="D317" s="29">
        <f>SUMIFS('2013Figures'!$J:$J,'2013Figures'!$C:$C,$A317,'2013Figures'!$H:$H,$B317,'2013Figures'!$I:$I,$C317,'2013Figures'!$E:$E,$B$1)</f>
        <v>0</v>
      </c>
      <c r="E317" s="9">
        <f>SUMIFS('2013Figures'!$J:$J,'2013Figures'!$C:$C,$A317,'2013Figures'!$H:$H,$B317,'2013Figures'!$I:$I,$C317,'2013Figures'!$B:$B,"BrokerToCy",'2013Figures'!$G:$G,"E1",'2013Figures'!$E:$E,$B$1)</f>
        <v>0</v>
      </c>
      <c r="F317" s="9">
        <f>SUMIFS('2013Figures'!$J:$J,'2013Figures'!$C:$C,$A317,'2013Figures'!$H:$H,$B317,'2013Figures'!$I:$I,$C317,'2013Figures'!$B:$B,"BrokerToCy",'2013Figures'!$G:$G,"P1",'2013Figures'!$E:$E,$B$1)</f>
        <v>0</v>
      </c>
      <c r="G317" s="9">
        <f>SUMIFS('2013Figures'!$J:$J,'2013Figures'!$C:$C,$A317,'2013Figures'!$H:$H,$B317,'2013Figures'!$I:$I,$C317,'2013Figures'!$B:$B,"CyToBroker",'2013Figures'!$G:$G,"E1",'2013Figures'!$E:$E,$B$1)</f>
        <v>0</v>
      </c>
      <c r="H317" s="9">
        <f>SUMIFS('2013Figures'!$J:$J,'2013Figures'!$C:$C,$A317,'2013Figures'!$H:$H,$B317,'2013Figures'!$I:$I,$C317,'2013Figures'!$B:$B,"CyToBroker",'2013Figures'!$G:$G,"P1",'2013Figures'!$E:$E,$B$1)</f>
        <v>0</v>
      </c>
      <c r="J317" s="8">
        <v>200901</v>
      </c>
      <c r="L317" s="42">
        <f>SUMIFS('2012Figures'!$J:$J,'2012Figures'!$C:$C,$A317,'2012Figures'!$H:$H,$B317,'2012Figures'!$I:$I,$C317,'2012Figures'!$E:$E,$B$1)</f>
        <v>0</v>
      </c>
      <c r="M317" s="52">
        <f>SUMIFS('2012Figures'!$J:$J,'2012Figures'!$C:$C,$A317,'2012Figures'!$H:$H,$B317,'2012Figures'!$I:$I,$C317,'2012Figures'!$B:$B,"BrokerToCy",'2012Figures'!$G:$G,"E1",'2012Figures'!$E:$E,$B$1)</f>
        <v>0</v>
      </c>
      <c r="N317" s="52">
        <f>SUMIFS('2012Figures'!$J:$J,'2012Figures'!$C:$C,$A317,'2012Figures'!$H:$H,$B317,'2012Figures'!$I:$I,$C317,'2012Figures'!$B:$B,"BrokerToCy",'2012Figures'!$G:$G,"P1",'2012Figures'!$E:$E,$B$1)</f>
        <v>0</v>
      </c>
      <c r="O317" s="52">
        <f>SUMIFS('2012Figures'!$J:$J,'2012Figures'!$C:$C,$A317,'2012Figures'!$H:$H,$B317,'2012Figures'!$I:$I,$C317,'2012Figures'!$B:$B,"CyToBroker",'2012Figures'!$G:$G,"E1",'2012Figures'!$E:$E,$B$1)</f>
        <v>0</v>
      </c>
      <c r="P317" s="52">
        <f>SUMIFS('2012Figures'!$J:$J,'2012Figures'!$C:$C,$A317,'2012Figures'!$H:$H,$B317,'2012Figures'!$I:$I,$C317,'2012Figures'!$B:$B,"CyToBroker",'2012Figures'!$G:$G,"P1",'2012Figures'!$E:$E,$B$1)</f>
        <v>0</v>
      </c>
      <c r="R317" s="46" t="str">
        <f t="shared" si="50"/>
        <v/>
      </c>
      <c r="S317" s="46" t="str">
        <f t="shared" si="50"/>
        <v/>
      </c>
      <c r="T317" s="46" t="str">
        <f t="shared" si="50"/>
        <v/>
      </c>
      <c r="U317" s="46" t="str">
        <f t="shared" si="50"/>
        <v/>
      </c>
      <c r="V317" s="46" t="str">
        <f t="shared" si="50"/>
        <v/>
      </c>
    </row>
    <row r="318" spans="1:22" x14ac:dyDescent="0.2">
      <c r="A318" s="1">
        <v>211</v>
      </c>
      <c r="B318" s="1" t="s">
        <v>73</v>
      </c>
      <c r="D318" s="29">
        <f>SUMIFS('2013Figures'!$J:$J,'2013Figures'!$C:$C,$A318,'2013Figures'!$I:$I,"",'2013Figures'!$E:$E,$B$1)</f>
        <v>0</v>
      </c>
      <c r="E318" s="9">
        <f>SUMIFS('2013Figures'!$J:$J,'2013Figures'!$C:$C,$A318,'2013Figures'!$I:$I,"",'2013Figures'!$B:$B,"BrokerToCy",'2013Figures'!$G:$G,"E1",'2013Figures'!$E:$E,$B$1)</f>
        <v>0</v>
      </c>
      <c r="F318" s="9">
        <f>SUMIFS('2013Figures'!$J:$J,'2013Figures'!$C:$C,$A318,'2013Figures'!$I:$I,"",'2013Figures'!$B:$B,"BrokerToCy",'2013Figures'!$G:$G,"P1",'2013Figures'!$E:$E,$B$1)</f>
        <v>0</v>
      </c>
      <c r="G318" s="9">
        <f>SUMIFS('2013Figures'!$J:$J,'2013Figures'!$C:$C,$A318,'2013Figures'!$I:$I,"",'2013Figures'!$B:$B,"CyToBroker",'2013Figures'!$G:$G,"E1",'2013Figures'!$E:$E,$B$1)</f>
        <v>0</v>
      </c>
      <c r="H318" s="9">
        <f>SUMIFS('2013Figures'!$J:$J,'2013Figures'!$C:$C,$A318,'2013Figures'!$I:$I,"",'2013Figures'!$B:$B,"CyToBroker",'2013Figures'!$G:$G,"P1",'2013Figures'!$E:$E,$B$1)</f>
        <v>0</v>
      </c>
      <c r="J318" s="8" t="s">
        <v>131</v>
      </c>
      <c r="L318" s="42">
        <f>SUMIFS('2012Figures'!$J:$J,'2012Figures'!$C:$C,$A318,'2012Figures'!$I:$I,"",'2012Figures'!$E:$E,$B$1)</f>
        <v>7</v>
      </c>
      <c r="M318" s="52">
        <f>SUMIFS('2012Figures'!$J:$J,'2012Figures'!$C:$C,$A318,'2012Figures'!$I:$I,"",'2012Figures'!$B:$B,"BrokerToCy",'2012Figures'!$G:$G,"E1",'2012Figures'!$E:$E,$B$1)</f>
        <v>0</v>
      </c>
      <c r="N318" s="52">
        <f>SUMIFS('2012Figures'!$J:$J,'2012Figures'!$C:$C,$A318,'2012Figures'!$I:$I,"",'2012Figures'!$B:$B,"BrokerToCy",'2012Figures'!$G:$G,"P1",'2012Figures'!$E:$E,$B$1)</f>
        <v>0</v>
      </c>
      <c r="O318" s="52">
        <f>SUMIFS('2012Figures'!$J:$J,'2012Figures'!$C:$C,$A318,'2012Figures'!$I:$I,"",'2012Figures'!$B:$B,"CyToBroker",'2012Figures'!$G:$G,"E1",'2012Figures'!$E:$E,$B$1)</f>
        <v>7</v>
      </c>
      <c r="P318" s="52">
        <f>SUMIFS('2012Figures'!$J:$J,'2012Figures'!$C:$C,$A318,'2012Figures'!$I:$I,"",'2012Figures'!$B:$B,"CyToBroker",'2012Figures'!$G:$G,"P1",'2012Figures'!$E:$E,$B$1)</f>
        <v>0</v>
      </c>
      <c r="R318" s="46">
        <f t="shared" si="50"/>
        <v>-1</v>
      </c>
      <c r="S318" s="46" t="str">
        <f t="shared" si="50"/>
        <v/>
      </c>
      <c r="T318" s="46" t="str">
        <f t="shared" si="50"/>
        <v/>
      </c>
      <c r="U318" s="46">
        <f t="shared" si="50"/>
        <v>-1</v>
      </c>
      <c r="V318" s="46" t="str">
        <f t="shared" si="50"/>
        <v/>
      </c>
    </row>
    <row r="319" spans="1:22" x14ac:dyDescent="0.2">
      <c r="A319" s="21"/>
      <c r="B319" s="21" t="s">
        <v>92</v>
      </c>
      <c r="C319" s="22"/>
      <c r="D319" s="23">
        <f>SUM(E319:H319)</f>
        <v>0</v>
      </c>
      <c r="E319" s="23">
        <f>SUM(E313:E318)</f>
        <v>0</v>
      </c>
      <c r="F319" s="23">
        <f>SUM(F313:F318)</f>
        <v>0</v>
      </c>
      <c r="G319" s="23">
        <f>SUM(G313:G318)</f>
        <v>0</v>
      </c>
      <c r="H319" s="23">
        <f>SUM(H313:H318)</f>
        <v>0</v>
      </c>
      <c r="I319" s="21"/>
      <c r="J319" s="22"/>
      <c r="K319" s="21"/>
      <c r="L319" s="43">
        <f>SUM(M319:P319)</f>
        <v>7</v>
      </c>
      <c r="M319" s="43">
        <f>SUM(M313:M318)</f>
        <v>0</v>
      </c>
      <c r="N319" s="43">
        <f>SUM(N313:N318)</f>
        <v>0</v>
      </c>
      <c r="O319" s="43">
        <f>SUM(O313:O318)</f>
        <v>7</v>
      </c>
      <c r="P319" s="43">
        <f>SUM(P313:P318)</f>
        <v>0</v>
      </c>
      <c r="Q319" s="21"/>
      <c r="R319" s="21"/>
      <c r="S319" s="21"/>
      <c r="T319" s="21"/>
      <c r="U319" s="21"/>
      <c r="V319" s="21"/>
    </row>
    <row r="320" spans="1:22" x14ac:dyDescent="0.2">
      <c r="A320" s="28">
        <v>214</v>
      </c>
      <c r="B320" s="28" t="s">
        <v>115</v>
      </c>
      <c r="C320" s="17" t="s">
        <v>88</v>
      </c>
      <c r="D320" s="18">
        <f>SUMIFS('2013Figures'!$J:$J,'2013Figures'!$C:$C,$A320,'2013Figures'!$E:$E,$B$1)</f>
        <v>0</v>
      </c>
      <c r="E320" s="18">
        <f>SUMIFS('2013Figures'!$J:$J,'2013Figures'!$C:$C,$A320,'2013Figures'!$B:$B,"BrokerToCy",'2013Figures'!$G:$G,"E1",'2013Figures'!$E:$E,$B$1)</f>
        <v>0</v>
      </c>
      <c r="F320" s="18">
        <f>SUMIFS('2013Figures'!$J:$J,'2013Figures'!$C:$C,$A320,'2013Figures'!$B:$B,"BrokerToCy",'2013Figures'!$G:$G,"P1",'2013Figures'!$E:$E,$B$1)</f>
        <v>0</v>
      </c>
      <c r="G320" s="18">
        <f>SUMIFS('2013Figures'!$J:$J,'2013Figures'!$C:$C,$A320,'2013Figures'!$B:$B,"CyToBroker",'2013Figures'!$G:$G,"E1",'2013Figures'!$E:$E,$B$1)</f>
        <v>0</v>
      </c>
      <c r="H320" s="18">
        <f>SUMIFS('2013Figures'!$J:$J,'2013Figures'!$C:$C,$A320,'2013Figures'!$B:$B,"CyToBroker",'2013Figures'!$G:$G,"P1",'2013Figures'!$E:$E,$B$1)</f>
        <v>0</v>
      </c>
      <c r="I320" s="28"/>
      <c r="J320" s="17"/>
      <c r="K320" s="28"/>
      <c r="L320" s="50">
        <f>SUMIFS('2012Figures'!$J:$J,'2012Figures'!$C:$C,$A320,'2012Figures'!$E:$E,$B$1)</f>
        <v>0</v>
      </c>
      <c r="M320" s="50">
        <f>SUMIFS('2012Figures'!$J:$J,'2012Figures'!$C:$C,$A320,'2012Figures'!$B:$B,"BrokerToCy",'2012Figures'!$G:$G,"E1",'2012Figures'!$E:$E,$B$1)</f>
        <v>0</v>
      </c>
      <c r="N320" s="50">
        <f>SUMIFS('2012Figures'!$J:$J,'2012Figures'!$C:$C,$A320,'2012Figures'!$B:$B,"BrokerToCy",'2012Figures'!$G:$G,"P1",'2012Figures'!$E:$E,$B$1)</f>
        <v>0</v>
      </c>
      <c r="O320" s="50">
        <f>SUMIFS('2012Figures'!$J:$J,'2012Figures'!$C:$C,$A320,'2012Figures'!$B:$B,"CyToBroker",'2012Figures'!$G:$G,"E1",'2012Figures'!$E:$E,$B$1)</f>
        <v>0</v>
      </c>
      <c r="P320" s="50">
        <f>SUMIFS('2012Figures'!$J:$J,'2012Figures'!$C:$C,$A320,'2012Figures'!$B:$B,"CyToBroker",'2012Figures'!$G:$G,"P1",'2012Figures'!$E:$E,$B$1)</f>
        <v>0</v>
      </c>
      <c r="Q320" s="28"/>
      <c r="R320" s="46" t="str">
        <f t="shared" si="50"/>
        <v/>
      </c>
      <c r="S320" s="46" t="str">
        <f t="shared" si="50"/>
        <v/>
      </c>
      <c r="T320" s="46" t="str">
        <f t="shared" si="50"/>
        <v/>
      </c>
      <c r="U320" s="46" t="str">
        <f t="shared" si="50"/>
        <v/>
      </c>
      <c r="V320" s="46" t="str">
        <f t="shared" si="50"/>
        <v/>
      </c>
    </row>
    <row r="321" spans="1:22" x14ac:dyDescent="0.2">
      <c r="A321" s="1">
        <v>214</v>
      </c>
      <c r="B321" s="1" t="s">
        <v>115</v>
      </c>
      <c r="C321" s="8">
        <v>1</v>
      </c>
      <c r="D321" s="29">
        <f>SUMIFS('2013Figures'!$J:$J,'2013Figures'!$C:$C,$A321,'2013Figures'!$H:$H,$B321,'2013Figures'!$I:$I,$C321,'2013Figures'!$E:$E,$B$1)</f>
        <v>0</v>
      </c>
      <c r="E321" s="9">
        <f>SUMIFS('2013Figures'!$J:$J,'2013Figures'!$C:$C,$A321,'2013Figures'!$H:$H,$B321,'2013Figures'!$I:$I,$C321,'2013Figures'!$B:$B,"BrokerToCy",'2013Figures'!$G:$G,"E1",'2013Figures'!$E:$E,$B$1)</f>
        <v>0</v>
      </c>
      <c r="F321" s="9">
        <f>SUMIFS('2013Figures'!$J:$J,'2013Figures'!$C:$C,$A321,'2013Figures'!$H:$H,$B321,'2013Figures'!$I:$I,$C321,'2013Figures'!$B:$B,"BrokerToCy",'2013Figures'!$G:$G,"P1",'2013Figures'!$E:$E,$B$1)</f>
        <v>0</v>
      </c>
      <c r="G321" s="9">
        <f>SUMIFS('2013Figures'!$J:$J,'2013Figures'!$C:$C,$A321,'2013Figures'!$H:$H,$B321,'2013Figures'!$I:$I,$C321,'2013Figures'!$B:$B,"CyToBroker",'2013Figures'!$G:$G,"E1",'2013Figures'!$E:$E,$B$1)</f>
        <v>0</v>
      </c>
      <c r="H321" s="9">
        <f>SUMIFS('2013Figures'!$J:$J,'2013Figures'!$C:$C,$A321,'2013Figures'!$H:$H,$B321,'2013Figures'!$I:$I,$C321,'2013Figures'!$B:$B,"CyToBroker",'2013Figures'!$G:$G,"P1",'2013Figures'!$E:$E,$B$1)</f>
        <v>0</v>
      </c>
      <c r="I321" s="30"/>
      <c r="J321" s="31">
        <v>200901</v>
      </c>
      <c r="K321" s="30"/>
      <c r="L321" s="42">
        <f>SUMIFS('2012Figures'!$J:$J,'2012Figures'!$C:$C,$A321,'2012Figures'!$H:$H,$B321,'2012Figures'!$I:$I,$C321,'2012Figures'!$E:$E,$B$1)</f>
        <v>0</v>
      </c>
      <c r="M321" s="52">
        <f>SUMIFS('2012Figures'!$J:$J,'2012Figures'!$C:$C,$A321,'2012Figures'!$H:$H,$B321,'2012Figures'!$I:$I,$C321,'2012Figures'!$B:$B,"BrokerToCy",'2012Figures'!$G:$G,"E1",'2012Figures'!$E:$E,$B$1)</f>
        <v>0</v>
      </c>
      <c r="N321" s="52">
        <f>SUMIFS('2012Figures'!$J:$J,'2012Figures'!$C:$C,$A321,'2012Figures'!$H:$H,$B321,'2012Figures'!$I:$I,$C321,'2012Figures'!$B:$B,"BrokerToCy",'2012Figures'!$G:$G,"P1",'2012Figures'!$E:$E,$B$1)</f>
        <v>0</v>
      </c>
      <c r="O321" s="52">
        <f>SUMIFS('2012Figures'!$J:$J,'2012Figures'!$C:$C,$A321,'2012Figures'!$H:$H,$B321,'2012Figures'!$I:$I,$C321,'2012Figures'!$B:$B,"CyToBroker",'2012Figures'!$G:$G,"E1",'2012Figures'!$E:$E,$B$1)</f>
        <v>0</v>
      </c>
      <c r="P321" s="52">
        <f>SUMIFS('2012Figures'!$J:$J,'2012Figures'!$C:$C,$A321,'2012Figures'!$H:$H,$B321,'2012Figures'!$I:$I,$C321,'2012Figures'!$B:$B,"CyToBroker",'2012Figures'!$G:$G,"P1",'2012Figures'!$E:$E,$B$1)</f>
        <v>0</v>
      </c>
      <c r="Q321" s="30"/>
      <c r="R321" s="46" t="str">
        <f t="shared" si="50"/>
        <v/>
      </c>
      <c r="S321" s="46" t="str">
        <f t="shared" si="50"/>
        <v/>
      </c>
      <c r="T321" s="46" t="str">
        <f t="shared" si="50"/>
        <v/>
      </c>
      <c r="U321" s="46" t="str">
        <f t="shared" si="50"/>
        <v/>
      </c>
      <c r="V321" s="46" t="str">
        <f t="shared" si="50"/>
        <v/>
      </c>
    </row>
    <row r="322" spans="1:22" x14ac:dyDescent="0.2">
      <c r="A322" s="1">
        <v>214</v>
      </c>
      <c r="B322" s="1" t="s">
        <v>115</v>
      </c>
      <c r="D322" s="29">
        <f>SUMIFS('2013Figures'!$J:$J,'2013Figures'!$C:$C,$A322,'2013Figures'!$I:$I,"",'2013Figures'!$E:$E,$B$1)</f>
        <v>0</v>
      </c>
      <c r="E322" s="9">
        <f>SUMIFS('2013Figures'!$J:$J,'2013Figures'!$C:$C,$A322,'2013Figures'!$I:$I,"",'2013Figures'!$B:$B,"BrokerToCy",'2013Figures'!$G:$G,"E1",'2013Figures'!$E:$E,$B$1)</f>
        <v>0</v>
      </c>
      <c r="F322" s="9">
        <f>SUMIFS('2013Figures'!$J:$J,'2013Figures'!$C:$C,$A322,'2013Figures'!$I:$I,"",'2013Figures'!$B:$B,"BrokerToCy",'2013Figures'!$G:$G,"P1",'2013Figures'!$E:$E,$B$1)</f>
        <v>0</v>
      </c>
      <c r="G322" s="9">
        <f>SUMIFS('2013Figures'!$J:$J,'2013Figures'!$C:$C,$A322,'2013Figures'!$I:$I,"",'2013Figures'!$B:$B,"CyToBroker",'2013Figures'!$G:$G,"E1",'2013Figures'!$E:$E,$B$1)</f>
        <v>0</v>
      </c>
      <c r="H322" s="9">
        <f>SUMIFS('2013Figures'!$J:$J,'2013Figures'!$C:$C,$A322,'2013Figures'!$I:$I,"",'2013Figures'!$B:$B,"CyToBroker",'2013Figures'!$G:$G,"P1",'2013Figures'!$E:$E,$B$1)</f>
        <v>0</v>
      </c>
      <c r="J322" s="8" t="s">
        <v>131</v>
      </c>
      <c r="L322" s="42">
        <f>SUMIFS('2012Figures'!$J:$J,'2012Figures'!$C:$C,$A322,'2012Figures'!$I:$I,"",'2012Figures'!$E:$E,$B$1)</f>
        <v>0</v>
      </c>
      <c r="M322" s="52">
        <f>SUMIFS('2012Figures'!$J:$J,'2012Figures'!$C:$C,$A322,'2012Figures'!$I:$I,"",'2012Figures'!$B:$B,"BrokerToCy",'2012Figures'!$G:$G,"E1",'2012Figures'!$E:$E,$B$1)</f>
        <v>0</v>
      </c>
      <c r="N322" s="52">
        <f>SUMIFS('2012Figures'!$J:$J,'2012Figures'!$C:$C,$A322,'2012Figures'!$I:$I,"",'2012Figures'!$B:$B,"BrokerToCy",'2012Figures'!$G:$G,"P1",'2012Figures'!$E:$E,$B$1)</f>
        <v>0</v>
      </c>
      <c r="O322" s="52">
        <f>SUMIFS('2012Figures'!$J:$J,'2012Figures'!$C:$C,$A322,'2012Figures'!$I:$I,"",'2012Figures'!$B:$B,"CyToBroker",'2012Figures'!$G:$G,"E1",'2012Figures'!$E:$E,$B$1)</f>
        <v>0</v>
      </c>
      <c r="P322" s="52">
        <f>SUMIFS('2012Figures'!$J:$J,'2012Figures'!$C:$C,$A322,'2012Figures'!$I:$I,"",'2012Figures'!$B:$B,"CyToBroker",'2012Figures'!$G:$G,"P1",'2012Figures'!$E:$E,$B$1)</f>
        <v>0</v>
      </c>
      <c r="R322" s="46" t="str">
        <f t="shared" si="50"/>
        <v/>
      </c>
      <c r="S322" s="46" t="str">
        <f t="shared" si="50"/>
        <v/>
      </c>
      <c r="T322" s="46" t="str">
        <f t="shared" si="50"/>
        <v/>
      </c>
      <c r="U322" s="46" t="str">
        <f t="shared" si="50"/>
        <v/>
      </c>
      <c r="V322" s="46" t="str">
        <f t="shared" si="50"/>
        <v/>
      </c>
    </row>
    <row r="323" spans="1:22" x14ac:dyDescent="0.2">
      <c r="A323" s="21"/>
      <c r="B323" s="21" t="s">
        <v>92</v>
      </c>
      <c r="C323" s="22"/>
      <c r="D323" s="23">
        <f>SUM(E323:H323)</f>
        <v>0</v>
      </c>
      <c r="E323" s="23">
        <f>SUM(E321:E322)</f>
        <v>0</v>
      </c>
      <c r="F323" s="23">
        <f>SUM(F321:F322)</f>
        <v>0</v>
      </c>
      <c r="G323" s="23">
        <f>SUM(G321:G322)</f>
        <v>0</v>
      </c>
      <c r="H323" s="23">
        <f>SUM(H321:H322)</f>
        <v>0</v>
      </c>
      <c r="I323" s="21"/>
      <c r="J323" s="22"/>
      <c r="K323" s="21"/>
      <c r="L323" s="43">
        <f>SUM(M323:P323)</f>
        <v>0</v>
      </c>
      <c r="M323" s="43">
        <f>SUM(M321:M322)</f>
        <v>0</v>
      </c>
      <c r="N323" s="43">
        <f>SUM(N321:N322)</f>
        <v>0</v>
      </c>
      <c r="O323" s="43">
        <f>SUM(O321:O322)</f>
        <v>0</v>
      </c>
      <c r="P323" s="43">
        <f>SUM(P321:P322)</f>
        <v>0</v>
      </c>
      <c r="Q323" s="21"/>
      <c r="R323" s="21"/>
      <c r="S323" s="21"/>
      <c r="T323" s="21"/>
      <c r="U323" s="21"/>
      <c r="V323" s="21"/>
    </row>
    <row r="324" spans="1:22" x14ac:dyDescent="0.2">
      <c r="A324" s="28">
        <v>215</v>
      </c>
      <c r="B324" s="28" t="s">
        <v>168</v>
      </c>
      <c r="C324" s="17" t="s">
        <v>88</v>
      </c>
      <c r="D324" s="18">
        <f>SUMIFS('2013Figures'!$J:$J,'2013Figures'!$C:$C,$A324,'2013Figures'!$E:$E,$B$1)</f>
        <v>0</v>
      </c>
      <c r="E324" s="18">
        <f>SUMIFS('2013Figures'!$J:$J,'2013Figures'!$C:$C,$A324,'2013Figures'!$B:$B,"BrokerToCy",'2013Figures'!$G:$G,"E1",'2013Figures'!$E:$E,$B$1)</f>
        <v>0</v>
      </c>
      <c r="F324" s="18">
        <f>SUMIFS('2013Figures'!$J:$J,'2013Figures'!$C:$C,$A324,'2013Figures'!$B:$B,"BrokerToCy",'2013Figures'!$G:$G,"P1",'2013Figures'!$E:$E,$B$1)</f>
        <v>0</v>
      </c>
      <c r="G324" s="18">
        <f>SUMIFS('2013Figures'!$J:$J,'2013Figures'!$C:$C,$A324,'2013Figures'!$B:$B,"CyToBroker",'2013Figures'!$G:$G,"E1",'2013Figures'!$E:$E,$B$1)</f>
        <v>0</v>
      </c>
      <c r="H324" s="18">
        <f>SUMIFS('2013Figures'!$J:$J,'2013Figures'!$C:$C,$A324,'2013Figures'!$B:$B,"CyToBroker",'2013Figures'!$G:$G,"P1",'2013Figures'!$E:$E,$B$1)</f>
        <v>0</v>
      </c>
      <c r="I324" s="28"/>
      <c r="J324" s="17"/>
      <c r="K324" s="28"/>
      <c r="L324" s="50">
        <f>SUMIFS('2012Figures'!$J:$J,'2012Figures'!$C:$C,$A324,'2012Figures'!$E:$E,$B$1)</f>
        <v>0</v>
      </c>
      <c r="M324" s="50">
        <f>SUMIFS('2012Figures'!$J:$J,'2012Figures'!$C:$C,$A324,'2012Figures'!$B:$B,"BrokerToCy",'2012Figures'!$G:$G,"E1",'2012Figures'!$E:$E,$B$1)</f>
        <v>0</v>
      </c>
      <c r="N324" s="50">
        <f>SUMIFS('2012Figures'!$J:$J,'2012Figures'!$C:$C,$A324,'2012Figures'!$B:$B,"BrokerToCy",'2012Figures'!$G:$G,"P1",'2012Figures'!$E:$E,$B$1)</f>
        <v>0</v>
      </c>
      <c r="O324" s="50">
        <f>SUMIFS('2012Figures'!$J:$J,'2012Figures'!$C:$C,$A324,'2012Figures'!$B:$B,"CyToBroker",'2012Figures'!$G:$G,"E1",'2012Figures'!$E:$E,$B$1)</f>
        <v>0</v>
      </c>
      <c r="P324" s="50">
        <f>SUMIFS('2012Figures'!$J:$J,'2012Figures'!$C:$C,$A324,'2012Figures'!$B:$B,"CyToBroker",'2012Figures'!$G:$G,"P1",'2012Figures'!$E:$E,$B$1)</f>
        <v>0</v>
      </c>
      <c r="Q324" s="28"/>
      <c r="R324" s="46" t="str">
        <f t="shared" si="50"/>
        <v/>
      </c>
      <c r="S324" s="46" t="str">
        <f t="shared" si="50"/>
        <v/>
      </c>
      <c r="T324" s="46" t="str">
        <f t="shared" si="50"/>
        <v/>
      </c>
      <c r="U324" s="46" t="str">
        <f t="shared" si="50"/>
        <v/>
      </c>
      <c r="V324" s="46" t="str">
        <f t="shared" si="50"/>
        <v/>
      </c>
    </row>
    <row r="325" spans="1:22" x14ac:dyDescent="0.2">
      <c r="A325" s="1">
        <v>215</v>
      </c>
      <c r="B325" s="1" t="s">
        <v>168</v>
      </c>
      <c r="C325" s="8">
        <v>1</v>
      </c>
      <c r="D325" s="29">
        <f>SUMIFS('2013Figures'!$J:$J,'2013Figures'!$C:$C,$A325,'2013Figures'!$H:$H,$B325,'2013Figures'!$I:$I,$C325,'2013Figures'!$E:$E,$B$1)</f>
        <v>0</v>
      </c>
      <c r="E325" s="9">
        <f>SUMIFS('2013Figures'!$J:$J,'2013Figures'!$C:$C,$A325,'2013Figures'!$H:$H,$B325,'2013Figures'!$I:$I,$C325,'2013Figures'!$B:$B,"BrokerToCy",'2013Figures'!$G:$G,"E1",'2013Figures'!$E:$E,$B$1)</f>
        <v>0</v>
      </c>
      <c r="F325" s="9">
        <f>SUMIFS('2013Figures'!$J:$J,'2013Figures'!$C:$C,$A325,'2013Figures'!$H:$H,$B325,'2013Figures'!$I:$I,$C325,'2013Figures'!$B:$B,"BrokerToCy",'2013Figures'!$G:$G,"P1",'2013Figures'!$E:$E,$B$1)</f>
        <v>0</v>
      </c>
      <c r="G325" s="9">
        <f>SUMIFS('2013Figures'!$J:$J,'2013Figures'!$C:$C,$A325,'2013Figures'!$H:$H,$B325,'2013Figures'!$I:$I,$C325,'2013Figures'!$B:$B,"CyToBroker",'2013Figures'!$G:$G,"E1",'2013Figures'!$E:$E,$B$1)</f>
        <v>0</v>
      </c>
      <c r="H325" s="9">
        <f>SUMIFS('2013Figures'!$J:$J,'2013Figures'!$C:$C,$A325,'2013Figures'!$H:$H,$B325,'2013Figures'!$I:$I,$C325,'2013Figures'!$B:$B,"CyToBroker",'2013Figures'!$G:$G,"P1",'2013Figures'!$E:$E,$B$1)</f>
        <v>0</v>
      </c>
      <c r="I325" s="30"/>
      <c r="J325" s="31">
        <v>201501</v>
      </c>
      <c r="K325" s="30"/>
      <c r="L325" s="42">
        <f>SUMIFS('2012Figures'!$J:$J,'2012Figures'!$C:$C,$A325,'2012Figures'!$H:$H,$B325,'2012Figures'!$I:$I,$C325,'2012Figures'!$E:$E,$B$1)</f>
        <v>0</v>
      </c>
      <c r="M325" s="52">
        <f>SUMIFS('2012Figures'!$J:$J,'2012Figures'!$C:$C,$A325,'2012Figures'!$H:$H,$B325,'2012Figures'!$I:$I,$C325,'2012Figures'!$B:$B,"BrokerToCy",'2012Figures'!$G:$G,"E1",'2012Figures'!$E:$E,$B$1)</f>
        <v>0</v>
      </c>
      <c r="N325" s="52">
        <f>SUMIFS('2012Figures'!$J:$J,'2012Figures'!$C:$C,$A325,'2012Figures'!$H:$H,$B325,'2012Figures'!$I:$I,$C325,'2012Figures'!$B:$B,"BrokerToCy",'2012Figures'!$G:$G,"P1",'2012Figures'!$E:$E,$B$1)</f>
        <v>0</v>
      </c>
      <c r="O325" s="52">
        <f>SUMIFS('2012Figures'!$J:$J,'2012Figures'!$C:$C,$A325,'2012Figures'!$H:$H,$B325,'2012Figures'!$I:$I,$C325,'2012Figures'!$B:$B,"CyToBroker",'2012Figures'!$G:$G,"E1",'2012Figures'!$E:$E,$B$1)</f>
        <v>0</v>
      </c>
      <c r="P325" s="52">
        <f>SUMIFS('2012Figures'!$J:$J,'2012Figures'!$C:$C,$A325,'2012Figures'!$H:$H,$B325,'2012Figures'!$I:$I,$C325,'2012Figures'!$B:$B,"CyToBroker",'2012Figures'!$G:$G,"P1",'2012Figures'!$E:$E,$B$1)</f>
        <v>0</v>
      </c>
      <c r="Q325" s="30"/>
      <c r="R325" s="46" t="str">
        <f t="shared" si="50"/>
        <v/>
      </c>
      <c r="S325" s="46" t="str">
        <f t="shared" si="50"/>
        <v/>
      </c>
      <c r="T325" s="46" t="str">
        <f t="shared" si="50"/>
        <v/>
      </c>
      <c r="U325" s="46" t="str">
        <f t="shared" si="50"/>
        <v/>
      </c>
      <c r="V325" s="46" t="str">
        <f t="shared" si="50"/>
        <v/>
      </c>
    </row>
    <row r="326" spans="1:22" x14ac:dyDescent="0.2">
      <c r="A326" s="1">
        <v>215</v>
      </c>
      <c r="B326" s="1" t="s">
        <v>168</v>
      </c>
      <c r="D326" s="29">
        <f>SUMIFS('2013Figures'!$J:$J,'2013Figures'!$C:$C,$A326,'2013Figures'!$I:$I,"",'2013Figures'!$E:$E,$B$1)</f>
        <v>0</v>
      </c>
      <c r="E326" s="9">
        <f>SUMIFS('2013Figures'!$J:$J,'2013Figures'!$C:$C,$A326,'2013Figures'!$I:$I,"",'2013Figures'!$B:$B,"BrokerToCy",'2013Figures'!$G:$G,"E1",'2013Figures'!$E:$E,$B$1)</f>
        <v>0</v>
      </c>
      <c r="F326" s="9">
        <f>SUMIFS('2013Figures'!$J:$J,'2013Figures'!$C:$C,$A326,'2013Figures'!$I:$I,"",'2013Figures'!$B:$B,"BrokerToCy",'2013Figures'!$G:$G,"P1",'2013Figures'!$E:$E,$B$1)</f>
        <v>0</v>
      </c>
      <c r="G326" s="9">
        <f>SUMIFS('2013Figures'!$J:$J,'2013Figures'!$C:$C,$A326,'2013Figures'!$I:$I,"",'2013Figures'!$B:$B,"CyToBroker",'2013Figures'!$G:$G,"E1",'2013Figures'!$E:$E,$B$1)</f>
        <v>0</v>
      </c>
      <c r="H326" s="9">
        <f>SUMIFS('2013Figures'!$J:$J,'2013Figures'!$C:$C,$A326,'2013Figures'!$I:$I,"",'2013Figures'!$B:$B,"CyToBroker",'2013Figures'!$G:$G,"P1",'2013Figures'!$E:$E,$B$1)</f>
        <v>0</v>
      </c>
      <c r="J326" s="8" t="s">
        <v>131</v>
      </c>
      <c r="L326" s="42">
        <f>SUMIFS('2012Figures'!$J:$J,'2012Figures'!$C:$C,$A326,'2012Figures'!$I:$I,"",'2012Figures'!$E:$E,$B$1)</f>
        <v>0</v>
      </c>
      <c r="M326" s="52">
        <f>SUMIFS('2012Figures'!$J:$J,'2012Figures'!$C:$C,$A326,'2012Figures'!$I:$I,"",'2012Figures'!$B:$B,"BrokerToCy",'2012Figures'!$G:$G,"E1",'2012Figures'!$E:$E,$B$1)</f>
        <v>0</v>
      </c>
      <c r="N326" s="52">
        <f>SUMIFS('2012Figures'!$J:$J,'2012Figures'!$C:$C,$A326,'2012Figures'!$I:$I,"",'2012Figures'!$B:$B,"BrokerToCy",'2012Figures'!$G:$G,"P1",'2012Figures'!$E:$E,$B$1)</f>
        <v>0</v>
      </c>
      <c r="O326" s="52">
        <f>SUMIFS('2012Figures'!$J:$J,'2012Figures'!$C:$C,$A326,'2012Figures'!$I:$I,"",'2012Figures'!$B:$B,"CyToBroker",'2012Figures'!$G:$G,"E1",'2012Figures'!$E:$E,$B$1)</f>
        <v>0</v>
      </c>
      <c r="P326" s="52">
        <f>SUMIFS('2012Figures'!$J:$J,'2012Figures'!$C:$C,$A326,'2012Figures'!$I:$I,"",'2012Figures'!$B:$B,"CyToBroker",'2012Figures'!$G:$G,"P1",'2012Figures'!$E:$E,$B$1)</f>
        <v>0</v>
      </c>
      <c r="R326" s="46" t="str">
        <f t="shared" si="50"/>
        <v/>
      </c>
      <c r="S326" s="46" t="str">
        <f t="shared" si="50"/>
        <v/>
      </c>
      <c r="T326" s="46" t="str">
        <f t="shared" si="50"/>
        <v/>
      </c>
      <c r="U326" s="46" t="str">
        <f t="shared" si="50"/>
        <v/>
      </c>
      <c r="V326" s="46" t="str">
        <f t="shared" si="50"/>
        <v/>
      </c>
    </row>
    <row r="327" spans="1:22" x14ac:dyDescent="0.2">
      <c r="A327" s="21"/>
      <c r="B327" s="21" t="s">
        <v>92</v>
      </c>
      <c r="C327" s="22"/>
      <c r="D327" s="23">
        <f>SUM(E327:H327)</f>
        <v>0</v>
      </c>
      <c r="E327" s="23">
        <f>SUM(E325:E326)</f>
        <v>0</v>
      </c>
      <c r="F327" s="23">
        <f>SUM(F325:F326)</f>
        <v>0</v>
      </c>
      <c r="G327" s="23">
        <f>SUM(G325:G326)</f>
        <v>0</v>
      </c>
      <c r="H327" s="23">
        <f>SUM(H325:H326)</f>
        <v>0</v>
      </c>
      <c r="I327" s="21"/>
      <c r="J327" s="22"/>
      <c r="K327" s="21"/>
      <c r="L327" s="43">
        <f>SUM(M327:P327)</f>
        <v>0</v>
      </c>
      <c r="M327" s="43">
        <f>SUM(M325:M326)</f>
        <v>0</v>
      </c>
      <c r="N327" s="43">
        <f>SUM(N325:N326)</f>
        <v>0</v>
      </c>
      <c r="O327" s="43">
        <f>SUM(O325:O326)</f>
        <v>0</v>
      </c>
      <c r="P327" s="43">
        <f>SUM(P325:P326)</f>
        <v>0</v>
      </c>
      <c r="Q327" s="21"/>
      <c r="R327" s="21"/>
      <c r="S327" s="21"/>
      <c r="T327" s="21"/>
      <c r="U327" s="21"/>
      <c r="V327" s="21"/>
    </row>
    <row r="328" spans="1:22" x14ac:dyDescent="0.2">
      <c r="A328" s="28">
        <v>302</v>
      </c>
      <c r="B328" s="28" t="s">
        <v>116</v>
      </c>
      <c r="C328" s="17" t="s">
        <v>88</v>
      </c>
      <c r="D328" s="18">
        <f>SUMIFS('2013Figures'!$J:$J,'2013Figures'!$C:$C,$A328,'2013Figures'!$E:$E,$B$1)</f>
        <v>220580</v>
      </c>
      <c r="E328" s="18">
        <f>SUMIFS('2013Figures'!$J:$J,'2013Figures'!$C:$C,$A328,'2013Figures'!$B:$B,"BrokerToCy",'2013Figures'!$G:$G,"E1",'2013Figures'!$E:$E,$B$1)</f>
        <v>206363</v>
      </c>
      <c r="F328" s="18">
        <f>SUMIFS('2013Figures'!$J:$J,'2013Figures'!$C:$C,$A328,'2013Figures'!$B:$B,"BrokerToCy",'2013Figures'!$G:$G,"P1",'2013Figures'!$E:$E,$B$1)</f>
        <v>0</v>
      </c>
      <c r="G328" s="18">
        <f>SUMIFS('2013Figures'!$J:$J,'2013Figures'!$C:$C,$A328,'2013Figures'!$B:$B,"CyToBroker",'2013Figures'!$G:$G,"E1",'2013Figures'!$E:$E,$B$1)</f>
        <v>6187</v>
      </c>
      <c r="H328" s="18">
        <f>SUMIFS('2013Figures'!$J:$J,'2013Figures'!$C:$C,$A328,'2013Figures'!$B:$B,"CyToBroker",'2013Figures'!$G:$G,"P1",'2013Figures'!$E:$E,$B$1)</f>
        <v>8030</v>
      </c>
      <c r="I328" s="28"/>
      <c r="J328" s="17"/>
      <c r="K328" s="28"/>
      <c r="L328" s="50">
        <f>SUMIFS('2012Figures'!$J:$J,'2012Figures'!$C:$C,$A328,'2012Figures'!$E:$E,$B$1)</f>
        <v>335947</v>
      </c>
      <c r="M328" s="50">
        <f>SUMIFS('2012Figures'!$J:$J,'2012Figures'!$C:$C,$A328,'2012Figures'!$B:$B,"BrokerToCy",'2012Figures'!$G:$G,"E1",'2012Figures'!$E:$E,$B$1)</f>
        <v>308151</v>
      </c>
      <c r="N328" s="50">
        <f>SUMIFS('2012Figures'!$J:$J,'2012Figures'!$C:$C,$A328,'2012Figures'!$B:$B,"BrokerToCy",'2012Figures'!$G:$G,"P1",'2012Figures'!$E:$E,$B$1)</f>
        <v>0</v>
      </c>
      <c r="O328" s="50">
        <f>SUMIFS('2012Figures'!$J:$J,'2012Figures'!$C:$C,$A328,'2012Figures'!$B:$B,"CyToBroker",'2012Figures'!$G:$G,"E1",'2012Figures'!$E:$E,$B$1)</f>
        <v>11146</v>
      </c>
      <c r="P328" s="50">
        <f>SUMIFS('2012Figures'!$J:$J,'2012Figures'!$C:$C,$A328,'2012Figures'!$B:$B,"CyToBroker",'2012Figures'!$G:$G,"P1",'2012Figures'!$E:$E,$B$1)</f>
        <v>16650</v>
      </c>
      <c r="Q328" s="28"/>
      <c r="R328" s="46">
        <f t="shared" si="50"/>
        <v>-0.34</v>
      </c>
      <c r="S328" s="46">
        <f t="shared" si="50"/>
        <v>-0.33</v>
      </c>
      <c r="T328" s="46" t="str">
        <f t="shared" si="50"/>
        <v/>
      </c>
      <c r="U328" s="46">
        <f t="shared" si="50"/>
        <v>-0.44</v>
      </c>
      <c r="V328" s="46">
        <f t="shared" si="50"/>
        <v>-0.52</v>
      </c>
    </row>
    <row r="329" spans="1:22" x14ac:dyDescent="0.2">
      <c r="A329" s="1">
        <v>302</v>
      </c>
      <c r="B329" s="1" t="s">
        <v>116</v>
      </c>
      <c r="C329" s="8">
        <v>2</v>
      </c>
      <c r="D329" s="29">
        <f>SUMIFS('2013Figures'!$J:$J,'2013Figures'!$C:$C,$A329,'2013Figures'!$H:$H,$B329,'2013Figures'!$I:$I,$C329,'2013Figures'!$E:$E,$B$1)</f>
        <v>2140</v>
      </c>
      <c r="E329" s="9">
        <f>SUMIFS('2013Figures'!$J:$J,'2013Figures'!$C:$C,$A329,'2013Figures'!$H:$H,$B329,'2013Figures'!$I:$I,$C329,'2013Figures'!$B:$B,"BrokerToCy",'2013Figures'!$G:$G,"E1",'2013Figures'!$E:$E,$B$1)</f>
        <v>2127</v>
      </c>
      <c r="F329" s="9">
        <f>SUMIFS('2013Figures'!$J:$J,'2013Figures'!$C:$C,$A329,'2013Figures'!$H:$H,$B329,'2013Figures'!$I:$I,$C329,'2013Figures'!$B:$B,"BrokerToCy",'2013Figures'!$G:$G,"P1",'2013Figures'!$E:$E,$B$1)</f>
        <v>0</v>
      </c>
      <c r="G329" s="9">
        <f>SUMIFS('2013Figures'!$J:$J,'2013Figures'!$C:$C,$A329,'2013Figures'!$H:$H,$B329,'2013Figures'!$I:$I,$C329,'2013Figures'!$B:$B,"CyToBroker",'2013Figures'!$G:$G,"E1",'2013Figures'!$E:$E,$B$1)</f>
        <v>13</v>
      </c>
      <c r="H329" s="9">
        <f>SUMIFS('2013Figures'!$J:$J,'2013Figures'!$C:$C,$A329,'2013Figures'!$H:$H,$B329,'2013Figures'!$I:$I,$C329,'2013Figures'!$B:$B,"CyToBroker",'2013Figures'!$G:$G,"P1",'2013Figures'!$E:$E,$B$1)</f>
        <v>0</v>
      </c>
      <c r="I329" s="30"/>
      <c r="J329" s="31">
        <v>201005</v>
      </c>
      <c r="K329" s="30"/>
      <c r="L329" s="42">
        <f>SUMIFS('2012Figures'!$J:$J,'2012Figures'!$C:$C,$A329,'2012Figures'!$H:$H,$B329,'2012Figures'!$I:$I,$C329,'2012Figures'!$E:$E,$B$1)</f>
        <v>0</v>
      </c>
      <c r="M329" s="52">
        <f>SUMIFS('2012Figures'!$J:$J,'2012Figures'!$C:$C,$A329,'2012Figures'!$H:$H,$B329,'2012Figures'!$I:$I,$C329,'2012Figures'!$B:$B,"BrokerToCy",'2012Figures'!$G:$G,"E1",'2012Figures'!$E:$E,$B$1)</f>
        <v>0</v>
      </c>
      <c r="N329" s="52">
        <f>SUMIFS('2012Figures'!$J:$J,'2012Figures'!$C:$C,$A329,'2012Figures'!$H:$H,$B329,'2012Figures'!$I:$I,$C329,'2012Figures'!$B:$B,"BrokerToCy",'2012Figures'!$G:$G,"P1",'2012Figures'!$E:$E,$B$1)</f>
        <v>0</v>
      </c>
      <c r="O329" s="52">
        <f>SUMIFS('2012Figures'!$J:$J,'2012Figures'!$C:$C,$A329,'2012Figures'!$H:$H,$B329,'2012Figures'!$I:$I,$C329,'2012Figures'!$B:$B,"CyToBroker",'2012Figures'!$G:$G,"E1",'2012Figures'!$E:$E,$B$1)</f>
        <v>0</v>
      </c>
      <c r="P329" s="52">
        <f>SUMIFS('2012Figures'!$J:$J,'2012Figures'!$C:$C,$A329,'2012Figures'!$H:$H,$B329,'2012Figures'!$I:$I,$C329,'2012Figures'!$B:$B,"CyToBroker",'2012Figures'!$G:$G,"P1",'2012Figures'!$E:$E,$B$1)</f>
        <v>0</v>
      </c>
      <c r="Q329" s="30"/>
      <c r="R329" s="46" t="str">
        <f t="shared" si="50"/>
        <v/>
      </c>
      <c r="S329" s="46" t="str">
        <f t="shared" si="50"/>
        <v/>
      </c>
      <c r="T329" s="46" t="str">
        <f t="shared" si="50"/>
        <v/>
      </c>
      <c r="U329" s="46" t="str">
        <f t="shared" si="50"/>
        <v/>
      </c>
      <c r="V329" s="46" t="str">
        <f t="shared" si="50"/>
        <v/>
      </c>
    </row>
    <row r="330" spans="1:22" x14ac:dyDescent="0.2">
      <c r="A330" s="1">
        <v>302</v>
      </c>
      <c r="B330" s="1" t="s">
        <v>116</v>
      </c>
      <c r="C330" s="8">
        <v>1</v>
      </c>
      <c r="D330" s="29">
        <f>SUMIFS('2013Figures'!$J:$J,'2013Figures'!$C:$C,$A330,'2013Figures'!$H:$H,$B330,'2013Figures'!$I:$I,$C330,'2013Figures'!$E:$E,$B$1)</f>
        <v>0</v>
      </c>
      <c r="E330" s="9">
        <f>SUMIFS('2013Figures'!$J:$J,'2013Figures'!$C:$C,$A330,'2013Figures'!$H:$H,$B330,'2013Figures'!$I:$I,$C330,'2013Figures'!$B:$B,"BrokerToCy",'2013Figures'!$G:$G,"E1",'2013Figures'!$E:$E,$B$1)</f>
        <v>0</v>
      </c>
      <c r="F330" s="9">
        <f>SUMIFS('2013Figures'!$J:$J,'2013Figures'!$C:$C,$A330,'2013Figures'!$H:$H,$B330,'2013Figures'!$I:$I,$C330,'2013Figures'!$B:$B,"BrokerToCy",'2013Figures'!$G:$G,"P1",'2013Figures'!$E:$E,$B$1)</f>
        <v>0</v>
      </c>
      <c r="G330" s="9">
        <f>SUMIFS('2013Figures'!$J:$J,'2013Figures'!$C:$C,$A330,'2013Figures'!$H:$H,$B330,'2013Figures'!$I:$I,$C330,'2013Figures'!$B:$B,"CyToBroker",'2013Figures'!$G:$G,"E1",'2013Figures'!$E:$E,$B$1)</f>
        <v>0</v>
      </c>
      <c r="H330" s="9">
        <f>SUMIFS('2013Figures'!$J:$J,'2013Figures'!$C:$C,$A330,'2013Figures'!$H:$H,$B330,'2013Figures'!$I:$I,$C330,'2013Figures'!$B:$B,"CyToBroker",'2013Figures'!$G:$G,"P1",'2013Figures'!$E:$E,$B$1)</f>
        <v>0</v>
      </c>
      <c r="J330" s="8">
        <v>200801</v>
      </c>
      <c r="L330" s="42">
        <f>SUMIFS('2012Figures'!$J:$J,'2012Figures'!$C:$C,$A330,'2012Figures'!$H:$H,$B330,'2012Figures'!$I:$I,$C330,'2012Figures'!$E:$E,$B$1)</f>
        <v>0</v>
      </c>
      <c r="M330" s="52">
        <f>SUMIFS('2012Figures'!$J:$J,'2012Figures'!$C:$C,$A330,'2012Figures'!$H:$H,$B330,'2012Figures'!$I:$I,$C330,'2012Figures'!$B:$B,"BrokerToCy",'2012Figures'!$G:$G,"E1",'2012Figures'!$E:$E,$B$1)</f>
        <v>0</v>
      </c>
      <c r="N330" s="52">
        <f>SUMIFS('2012Figures'!$J:$J,'2012Figures'!$C:$C,$A330,'2012Figures'!$H:$H,$B330,'2012Figures'!$I:$I,$C330,'2012Figures'!$B:$B,"BrokerToCy",'2012Figures'!$G:$G,"P1",'2012Figures'!$E:$E,$B$1)</f>
        <v>0</v>
      </c>
      <c r="O330" s="52">
        <f>SUMIFS('2012Figures'!$J:$J,'2012Figures'!$C:$C,$A330,'2012Figures'!$H:$H,$B330,'2012Figures'!$I:$I,$C330,'2012Figures'!$B:$B,"CyToBroker",'2012Figures'!$G:$G,"E1",'2012Figures'!$E:$E,$B$1)</f>
        <v>0</v>
      </c>
      <c r="P330" s="52">
        <f>SUMIFS('2012Figures'!$J:$J,'2012Figures'!$C:$C,$A330,'2012Figures'!$H:$H,$B330,'2012Figures'!$I:$I,$C330,'2012Figures'!$B:$B,"CyToBroker",'2012Figures'!$G:$G,"P1",'2012Figures'!$E:$E,$B$1)</f>
        <v>0</v>
      </c>
      <c r="R330" s="46" t="str">
        <f t="shared" si="50"/>
        <v/>
      </c>
      <c r="S330" s="46" t="str">
        <f t="shared" si="50"/>
        <v/>
      </c>
      <c r="T330" s="46" t="str">
        <f t="shared" si="50"/>
        <v/>
      </c>
      <c r="U330" s="46" t="str">
        <f t="shared" si="50"/>
        <v/>
      </c>
      <c r="V330" s="46" t="str">
        <f t="shared" si="50"/>
        <v/>
      </c>
    </row>
    <row r="331" spans="1:22" x14ac:dyDescent="0.2">
      <c r="A331" s="1">
        <v>302</v>
      </c>
      <c r="B331" s="1" t="s">
        <v>116</v>
      </c>
      <c r="D331" s="29">
        <f>SUMIFS('2013Figures'!$J:$J,'2013Figures'!$C:$C,$A331,'2013Figures'!$I:$I,"",'2013Figures'!$E:$E,$B$1)</f>
        <v>218440</v>
      </c>
      <c r="E331" s="9">
        <f>SUMIFS('2013Figures'!$J:$J,'2013Figures'!$C:$C,$A331,'2013Figures'!$I:$I,"",'2013Figures'!$B:$B,"BrokerToCy",'2013Figures'!$G:$G,"E1",'2013Figures'!$E:$E,$B$1)</f>
        <v>204236</v>
      </c>
      <c r="F331" s="9">
        <f>SUMIFS('2013Figures'!$J:$J,'2013Figures'!$C:$C,$A331,'2013Figures'!$I:$I,"",'2013Figures'!$B:$B,"BrokerToCy",'2013Figures'!$G:$G,"P1",'2013Figures'!$E:$E,$B$1)</f>
        <v>0</v>
      </c>
      <c r="G331" s="9">
        <f>SUMIFS('2013Figures'!$J:$J,'2013Figures'!$C:$C,$A331,'2013Figures'!$I:$I,"",'2013Figures'!$B:$B,"CyToBroker",'2013Figures'!$G:$G,"E1",'2013Figures'!$E:$E,$B$1)</f>
        <v>6174</v>
      </c>
      <c r="H331" s="9">
        <f>SUMIFS('2013Figures'!$J:$J,'2013Figures'!$C:$C,$A331,'2013Figures'!$I:$I,"",'2013Figures'!$B:$B,"CyToBroker",'2013Figures'!$G:$G,"P1",'2013Figures'!$E:$E,$B$1)</f>
        <v>8030</v>
      </c>
      <c r="J331" s="8" t="s">
        <v>131</v>
      </c>
      <c r="L331" s="42">
        <f>SUMIFS('2012Figures'!$J:$J,'2012Figures'!$C:$C,$A331,'2012Figures'!$I:$I,"",'2012Figures'!$E:$E,$B$1)</f>
        <v>335947</v>
      </c>
      <c r="M331" s="52">
        <f>SUMIFS('2012Figures'!$J:$J,'2012Figures'!$C:$C,$A331,'2012Figures'!$I:$I,"",'2012Figures'!$B:$B,"BrokerToCy",'2012Figures'!$G:$G,"E1",'2012Figures'!$E:$E,$B$1)</f>
        <v>308151</v>
      </c>
      <c r="N331" s="52">
        <f>SUMIFS('2012Figures'!$J:$J,'2012Figures'!$C:$C,$A331,'2012Figures'!$I:$I,"",'2012Figures'!$B:$B,"BrokerToCy",'2012Figures'!$G:$G,"P1",'2012Figures'!$E:$E,$B$1)</f>
        <v>0</v>
      </c>
      <c r="O331" s="52">
        <f>SUMIFS('2012Figures'!$J:$J,'2012Figures'!$C:$C,$A331,'2012Figures'!$I:$I,"",'2012Figures'!$B:$B,"CyToBroker",'2012Figures'!$G:$G,"E1",'2012Figures'!$E:$E,$B$1)</f>
        <v>11146</v>
      </c>
      <c r="P331" s="52">
        <f>SUMIFS('2012Figures'!$J:$J,'2012Figures'!$C:$C,$A331,'2012Figures'!$I:$I,"",'2012Figures'!$B:$B,"CyToBroker",'2012Figures'!$G:$G,"P1",'2012Figures'!$E:$E,$B$1)</f>
        <v>16650</v>
      </c>
      <c r="R331" s="46">
        <f t="shared" ref="R331:R394" si="51">IF(L331=0,"",ROUND(D331/L331-1,2))</f>
        <v>-0.35</v>
      </c>
      <c r="S331" s="46">
        <f t="shared" ref="S331:S394" si="52">IF(M331=0,"",ROUND(E331/M331-1,2))</f>
        <v>-0.34</v>
      </c>
      <c r="T331" s="46" t="str">
        <f t="shared" ref="T331:T394" si="53">IF(N331=0,"",ROUND(F331/N331-1,2))</f>
        <v/>
      </c>
      <c r="U331" s="46">
        <f t="shared" ref="U331:U394" si="54">IF(O331=0,"",ROUND(G331/O331-1,2))</f>
        <v>-0.45</v>
      </c>
      <c r="V331" s="46">
        <f t="shared" ref="V331:V394" si="55">IF(P331=0,"",ROUND(H331/P331-1,2))</f>
        <v>-0.52</v>
      </c>
    </row>
    <row r="332" spans="1:22" x14ac:dyDescent="0.2">
      <c r="A332" s="21"/>
      <c r="B332" s="21" t="s">
        <v>92</v>
      </c>
      <c r="C332" s="22"/>
      <c r="D332" s="23">
        <f>SUM(E332:H332)</f>
        <v>220580</v>
      </c>
      <c r="E332" s="23">
        <f>SUM(E329:E331)</f>
        <v>206363</v>
      </c>
      <c r="F332" s="23">
        <f>SUM(F329:F331)</f>
        <v>0</v>
      </c>
      <c r="G332" s="23">
        <f>SUM(G329:G331)</f>
        <v>6187</v>
      </c>
      <c r="H332" s="23">
        <f>SUM(H329:H331)</f>
        <v>8030</v>
      </c>
      <c r="I332" s="21"/>
      <c r="J332" s="22"/>
      <c r="K332" s="21"/>
      <c r="L332" s="43">
        <f>SUM(M332:P332)</f>
        <v>335947</v>
      </c>
      <c r="M332" s="43">
        <f>SUM(M329:M331)</f>
        <v>308151</v>
      </c>
      <c r="N332" s="43">
        <f>SUM(N329:N331)</f>
        <v>0</v>
      </c>
      <c r="O332" s="43">
        <f>SUM(O329:O331)</f>
        <v>11146</v>
      </c>
      <c r="P332" s="43">
        <f>SUM(P329:P331)</f>
        <v>16650</v>
      </c>
      <c r="Q332" s="21"/>
      <c r="R332" s="21"/>
      <c r="S332" s="21"/>
      <c r="T332" s="21"/>
      <c r="U332" s="21"/>
      <c r="V332" s="21"/>
    </row>
    <row r="333" spans="1:22" x14ac:dyDescent="0.2">
      <c r="A333" s="28">
        <v>303</v>
      </c>
      <c r="B333" s="28" t="s">
        <v>117</v>
      </c>
      <c r="C333" s="17" t="s">
        <v>88</v>
      </c>
      <c r="D333" s="18">
        <f>SUMIFS('2013Figures'!$J:$J,'2013Figures'!$C:$C,$A333,'2013Figures'!$E:$E,$B$1)</f>
        <v>46737</v>
      </c>
      <c r="E333" s="18">
        <f>SUMIFS('2013Figures'!$J:$J,'2013Figures'!$C:$C,$A333,'2013Figures'!$B:$B,"BrokerToCy",'2013Figures'!$G:$G,"E1",'2013Figures'!$E:$E,$B$1)</f>
        <v>40395</v>
      </c>
      <c r="F333" s="18">
        <f>SUMIFS('2013Figures'!$J:$J,'2013Figures'!$C:$C,$A333,'2013Figures'!$B:$B,"BrokerToCy",'2013Figures'!$G:$G,"P1",'2013Figures'!$E:$E,$B$1)</f>
        <v>0</v>
      </c>
      <c r="G333" s="18">
        <f>SUMIFS('2013Figures'!$J:$J,'2013Figures'!$C:$C,$A333,'2013Figures'!$B:$B,"CyToBroker",'2013Figures'!$G:$G,"E1",'2013Figures'!$E:$E,$B$1)</f>
        <v>3454</v>
      </c>
      <c r="H333" s="18">
        <f>SUMIFS('2013Figures'!$J:$J,'2013Figures'!$C:$C,$A333,'2013Figures'!$B:$B,"CyToBroker",'2013Figures'!$G:$G,"P1",'2013Figures'!$E:$E,$B$1)</f>
        <v>2888</v>
      </c>
      <c r="I333" s="28"/>
      <c r="J333" s="17"/>
      <c r="K333" s="28"/>
      <c r="L333" s="50">
        <f>SUMIFS('2012Figures'!$J:$J,'2012Figures'!$C:$C,$A333,'2012Figures'!$E:$E,$B$1)</f>
        <v>68667</v>
      </c>
      <c r="M333" s="50">
        <f>SUMIFS('2012Figures'!$J:$J,'2012Figures'!$C:$C,$A333,'2012Figures'!$B:$B,"BrokerToCy",'2012Figures'!$G:$G,"E1",'2012Figures'!$E:$E,$B$1)</f>
        <v>59044</v>
      </c>
      <c r="N333" s="50">
        <f>SUMIFS('2012Figures'!$J:$J,'2012Figures'!$C:$C,$A333,'2012Figures'!$B:$B,"BrokerToCy",'2012Figures'!$G:$G,"P1",'2012Figures'!$E:$E,$B$1)</f>
        <v>0</v>
      </c>
      <c r="O333" s="50">
        <f>SUMIFS('2012Figures'!$J:$J,'2012Figures'!$C:$C,$A333,'2012Figures'!$B:$B,"CyToBroker",'2012Figures'!$G:$G,"E1",'2012Figures'!$E:$E,$B$1)</f>
        <v>5333</v>
      </c>
      <c r="P333" s="50">
        <f>SUMIFS('2012Figures'!$J:$J,'2012Figures'!$C:$C,$A333,'2012Figures'!$B:$B,"CyToBroker",'2012Figures'!$G:$G,"P1",'2012Figures'!$E:$E,$B$1)</f>
        <v>4290</v>
      </c>
      <c r="Q333" s="28"/>
      <c r="R333" s="46">
        <f t="shared" ref="R333:R396" si="56">IF(L333=0,"",ROUND(D333/L333-1,2))</f>
        <v>-0.32</v>
      </c>
      <c r="S333" s="46">
        <f t="shared" ref="S333:S396" si="57">IF(M333=0,"",ROUND(E333/M333-1,2))</f>
        <v>-0.32</v>
      </c>
      <c r="T333" s="46" t="str">
        <f t="shared" ref="T333:T396" si="58">IF(N333=0,"",ROUND(F333/N333-1,2))</f>
        <v/>
      </c>
      <c r="U333" s="46">
        <f t="shared" ref="U333:U396" si="59">IF(O333=0,"",ROUND(G333/O333-1,2))</f>
        <v>-0.35</v>
      </c>
      <c r="V333" s="46">
        <f t="shared" ref="V333:V396" si="60">IF(P333=0,"",ROUND(H333/P333-1,2))</f>
        <v>-0.33</v>
      </c>
    </row>
    <row r="334" spans="1:22" x14ac:dyDescent="0.2">
      <c r="A334" s="1">
        <v>303</v>
      </c>
      <c r="B334" s="1" t="s">
        <v>117</v>
      </c>
      <c r="C334" s="8">
        <v>1</v>
      </c>
      <c r="D334" s="29">
        <f>SUMIFS('2013Figures'!$J:$J,'2013Figures'!$C:$C,$A334,'2013Figures'!$H:$H,$B334,'2013Figures'!$I:$I,$C334,'2013Figures'!$E:$E,$B$1)</f>
        <v>0</v>
      </c>
      <c r="E334" s="9">
        <f>SUMIFS('2013Figures'!$J:$J,'2013Figures'!$C:$C,$A334,'2013Figures'!$H:$H,$B334,'2013Figures'!$I:$I,$C334,'2013Figures'!$B:$B,"BrokerToCy",'2013Figures'!$G:$G,"E1",'2013Figures'!$E:$E,$B$1)</f>
        <v>0</v>
      </c>
      <c r="F334" s="9">
        <f>SUMIFS('2013Figures'!$J:$J,'2013Figures'!$C:$C,$A334,'2013Figures'!$H:$H,$B334,'2013Figures'!$I:$I,$C334,'2013Figures'!$B:$B,"BrokerToCy",'2013Figures'!$G:$G,"P1",'2013Figures'!$E:$E,$B$1)</f>
        <v>0</v>
      </c>
      <c r="G334" s="9">
        <f>SUMIFS('2013Figures'!$J:$J,'2013Figures'!$C:$C,$A334,'2013Figures'!$H:$H,$B334,'2013Figures'!$I:$I,$C334,'2013Figures'!$B:$B,"CyToBroker",'2013Figures'!$G:$G,"E1",'2013Figures'!$E:$E,$B$1)</f>
        <v>0</v>
      </c>
      <c r="H334" s="9">
        <f>SUMIFS('2013Figures'!$J:$J,'2013Figures'!$C:$C,$A334,'2013Figures'!$H:$H,$B334,'2013Figures'!$I:$I,$C334,'2013Figures'!$B:$B,"CyToBroker",'2013Figures'!$G:$G,"P1",'2013Figures'!$E:$E,$B$1)</f>
        <v>0</v>
      </c>
      <c r="I334" s="30"/>
      <c r="J334" s="31">
        <v>200801</v>
      </c>
      <c r="K334" s="30"/>
      <c r="L334" s="42">
        <f>SUMIFS('2012Figures'!$J:$J,'2012Figures'!$C:$C,$A334,'2012Figures'!$H:$H,$B334,'2012Figures'!$I:$I,$C334,'2012Figures'!$E:$E,$B$1)</f>
        <v>0</v>
      </c>
      <c r="M334" s="52">
        <f>SUMIFS('2012Figures'!$J:$J,'2012Figures'!$C:$C,$A334,'2012Figures'!$H:$H,$B334,'2012Figures'!$I:$I,$C334,'2012Figures'!$B:$B,"BrokerToCy",'2012Figures'!$G:$G,"E1",'2012Figures'!$E:$E,$B$1)</f>
        <v>0</v>
      </c>
      <c r="N334" s="52">
        <f>SUMIFS('2012Figures'!$J:$J,'2012Figures'!$C:$C,$A334,'2012Figures'!$H:$H,$B334,'2012Figures'!$I:$I,$C334,'2012Figures'!$B:$B,"BrokerToCy",'2012Figures'!$G:$G,"P1",'2012Figures'!$E:$E,$B$1)</f>
        <v>0</v>
      </c>
      <c r="O334" s="52">
        <f>SUMIFS('2012Figures'!$J:$J,'2012Figures'!$C:$C,$A334,'2012Figures'!$H:$H,$B334,'2012Figures'!$I:$I,$C334,'2012Figures'!$B:$B,"CyToBroker",'2012Figures'!$G:$G,"E1",'2012Figures'!$E:$E,$B$1)</f>
        <v>0</v>
      </c>
      <c r="P334" s="52">
        <f>SUMIFS('2012Figures'!$J:$J,'2012Figures'!$C:$C,$A334,'2012Figures'!$H:$H,$B334,'2012Figures'!$I:$I,$C334,'2012Figures'!$B:$B,"CyToBroker",'2012Figures'!$G:$G,"P1",'2012Figures'!$E:$E,$B$1)</f>
        <v>0</v>
      </c>
      <c r="Q334" s="30"/>
      <c r="R334" s="46" t="str">
        <f t="shared" si="56"/>
        <v/>
      </c>
      <c r="S334" s="46" t="str">
        <f t="shared" si="57"/>
        <v/>
      </c>
      <c r="T334" s="46" t="str">
        <f t="shared" si="58"/>
        <v/>
      </c>
      <c r="U334" s="46" t="str">
        <f t="shared" si="59"/>
        <v/>
      </c>
      <c r="V334" s="46" t="str">
        <f t="shared" si="60"/>
        <v/>
      </c>
    </row>
    <row r="335" spans="1:22" x14ac:dyDescent="0.2">
      <c r="A335" s="1">
        <v>303</v>
      </c>
      <c r="B335" s="1" t="s">
        <v>117</v>
      </c>
      <c r="D335" s="29">
        <f>SUMIFS('2013Figures'!$J:$J,'2013Figures'!$C:$C,$A335,'2013Figures'!$I:$I,"",'2013Figures'!$E:$E,$B$1)</f>
        <v>46737</v>
      </c>
      <c r="E335" s="9">
        <f>SUMIFS('2013Figures'!$J:$J,'2013Figures'!$C:$C,$A335,'2013Figures'!$I:$I,"",'2013Figures'!$B:$B,"BrokerToCy",'2013Figures'!$G:$G,"E1",'2013Figures'!$E:$E,$B$1)</f>
        <v>40395</v>
      </c>
      <c r="F335" s="9">
        <f>SUMIFS('2013Figures'!$J:$J,'2013Figures'!$C:$C,$A335,'2013Figures'!$I:$I,"",'2013Figures'!$B:$B,"BrokerToCy",'2013Figures'!$G:$G,"P1",'2013Figures'!$E:$E,$B$1)</f>
        <v>0</v>
      </c>
      <c r="G335" s="9">
        <f>SUMIFS('2013Figures'!$J:$J,'2013Figures'!$C:$C,$A335,'2013Figures'!$I:$I,"",'2013Figures'!$B:$B,"CyToBroker",'2013Figures'!$G:$G,"E1",'2013Figures'!$E:$E,$B$1)</f>
        <v>3454</v>
      </c>
      <c r="H335" s="9">
        <f>SUMIFS('2013Figures'!$J:$J,'2013Figures'!$C:$C,$A335,'2013Figures'!$I:$I,"",'2013Figures'!$B:$B,"CyToBroker",'2013Figures'!$G:$G,"P1",'2013Figures'!$E:$E,$B$1)</f>
        <v>2888</v>
      </c>
      <c r="J335" s="8" t="s">
        <v>131</v>
      </c>
      <c r="L335" s="42">
        <f>SUMIFS('2012Figures'!$J:$J,'2012Figures'!$C:$C,$A335,'2012Figures'!$I:$I,"",'2012Figures'!$E:$E,$B$1)</f>
        <v>68667</v>
      </c>
      <c r="M335" s="52">
        <f>SUMIFS('2012Figures'!$J:$J,'2012Figures'!$C:$C,$A335,'2012Figures'!$I:$I,"",'2012Figures'!$B:$B,"BrokerToCy",'2012Figures'!$G:$G,"E1",'2012Figures'!$E:$E,$B$1)</f>
        <v>59044</v>
      </c>
      <c r="N335" s="52">
        <f>SUMIFS('2012Figures'!$J:$J,'2012Figures'!$C:$C,$A335,'2012Figures'!$I:$I,"",'2012Figures'!$B:$B,"BrokerToCy",'2012Figures'!$G:$G,"P1",'2012Figures'!$E:$E,$B$1)</f>
        <v>0</v>
      </c>
      <c r="O335" s="52">
        <f>SUMIFS('2012Figures'!$J:$J,'2012Figures'!$C:$C,$A335,'2012Figures'!$I:$I,"",'2012Figures'!$B:$B,"CyToBroker",'2012Figures'!$G:$G,"E1",'2012Figures'!$E:$E,$B$1)</f>
        <v>5333</v>
      </c>
      <c r="P335" s="52">
        <f>SUMIFS('2012Figures'!$J:$J,'2012Figures'!$C:$C,$A335,'2012Figures'!$I:$I,"",'2012Figures'!$B:$B,"CyToBroker",'2012Figures'!$G:$G,"P1",'2012Figures'!$E:$E,$B$1)</f>
        <v>4290</v>
      </c>
      <c r="R335" s="46">
        <f t="shared" si="56"/>
        <v>-0.32</v>
      </c>
      <c r="S335" s="46">
        <f t="shared" si="57"/>
        <v>-0.32</v>
      </c>
      <c r="T335" s="46" t="str">
        <f t="shared" si="58"/>
        <v/>
      </c>
      <c r="U335" s="46">
        <f t="shared" si="59"/>
        <v>-0.35</v>
      </c>
      <c r="V335" s="46">
        <f t="shared" si="60"/>
        <v>-0.33</v>
      </c>
    </row>
    <row r="336" spans="1:22" x14ac:dyDescent="0.2">
      <c r="A336" s="21"/>
      <c r="B336" s="21" t="s">
        <v>92</v>
      </c>
      <c r="C336" s="22"/>
      <c r="D336" s="23">
        <f>SUM(E336:H336)</f>
        <v>46737</v>
      </c>
      <c r="E336" s="23">
        <f>SUM(E334:E335)</f>
        <v>40395</v>
      </c>
      <c r="F336" s="23">
        <f>SUM(F334:F335)</f>
        <v>0</v>
      </c>
      <c r="G336" s="23">
        <f>SUM(G334:G335)</f>
        <v>3454</v>
      </c>
      <c r="H336" s="23">
        <f>SUM(H334:H335)</f>
        <v>2888</v>
      </c>
      <c r="I336" s="21"/>
      <c r="J336" s="22"/>
      <c r="K336" s="21"/>
      <c r="L336" s="43">
        <f>SUM(M336:P336)</f>
        <v>68667</v>
      </c>
      <c r="M336" s="43">
        <f>SUM(M334:M335)</f>
        <v>59044</v>
      </c>
      <c r="N336" s="43">
        <f>SUM(N334:N335)</f>
        <v>0</v>
      </c>
      <c r="O336" s="43">
        <f>SUM(O334:O335)</f>
        <v>5333</v>
      </c>
      <c r="P336" s="43">
        <f>SUM(P334:P335)</f>
        <v>4290</v>
      </c>
      <c r="Q336" s="21"/>
      <c r="R336" s="21"/>
      <c r="S336" s="21"/>
      <c r="T336" s="21"/>
      <c r="U336" s="21"/>
      <c r="V336" s="21"/>
    </row>
    <row r="337" spans="1:22" x14ac:dyDescent="0.2">
      <c r="A337" s="28">
        <v>304</v>
      </c>
      <c r="B337" s="28" t="s">
        <v>118</v>
      </c>
      <c r="C337" s="17" t="s">
        <v>88</v>
      </c>
      <c r="D337" s="18">
        <f>SUMIFS('2013Figures'!$J:$J,'2013Figures'!$C:$C,$A337,'2013Figures'!$E:$E,$B$1)</f>
        <v>12178708</v>
      </c>
      <c r="E337" s="18">
        <f>SUMIFS('2013Figures'!$J:$J,'2013Figures'!$C:$C,$A337,'2013Figures'!$B:$B,"BrokerToCy",'2013Figures'!$G:$G,"E1",'2013Figures'!$E:$E,$B$1)</f>
        <v>0</v>
      </c>
      <c r="F337" s="18">
        <f>SUMIFS('2013Figures'!$J:$J,'2013Figures'!$C:$C,$A337,'2013Figures'!$B:$B,"BrokerToCy",'2013Figures'!$G:$G,"P1",'2013Figures'!$E:$E,$B$1)</f>
        <v>0</v>
      </c>
      <c r="G337" s="18">
        <f>SUMIFS('2013Figures'!$J:$J,'2013Figures'!$C:$C,$A337,'2013Figures'!$B:$B,"CyToBroker",'2013Figures'!$G:$G,"E1",'2013Figures'!$E:$E,$B$1)</f>
        <v>12178708</v>
      </c>
      <c r="H337" s="18">
        <f>SUMIFS('2013Figures'!$J:$J,'2013Figures'!$C:$C,$A337,'2013Figures'!$B:$B,"CyToBroker",'2013Figures'!$G:$G,"P1",'2013Figures'!$E:$E,$B$1)</f>
        <v>0</v>
      </c>
      <c r="I337" s="28"/>
      <c r="J337" s="17"/>
      <c r="K337" s="28"/>
      <c r="L337" s="50">
        <f>SUMIFS('2012Figures'!$J:$J,'2012Figures'!$C:$C,$A337,'2012Figures'!$E:$E,$B$1)</f>
        <v>16595473</v>
      </c>
      <c r="M337" s="50">
        <f>SUMIFS('2012Figures'!$J:$J,'2012Figures'!$C:$C,$A337,'2012Figures'!$B:$B,"BrokerToCy",'2012Figures'!$G:$G,"E1",'2012Figures'!$E:$E,$B$1)</f>
        <v>0</v>
      </c>
      <c r="N337" s="50">
        <f>SUMIFS('2012Figures'!$J:$J,'2012Figures'!$C:$C,$A337,'2012Figures'!$B:$B,"BrokerToCy",'2012Figures'!$G:$G,"P1",'2012Figures'!$E:$E,$B$1)</f>
        <v>0</v>
      </c>
      <c r="O337" s="50">
        <f>SUMIFS('2012Figures'!$J:$J,'2012Figures'!$C:$C,$A337,'2012Figures'!$B:$B,"CyToBroker",'2012Figures'!$G:$G,"E1",'2012Figures'!$E:$E,$B$1)</f>
        <v>16595461</v>
      </c>
      <c r="P337" s="50">
        <f>SUMIFS('2012Figures'!$J:$J,'2012Figures'!$C:$C,$A337,'2012Figures'!$B:$B,"CyToBroker",'2012Figures'!$G:$G,"P1",'2012Figures'!$E:$E,$B$1)</f>
        <v>12</v>
      </c>
      <c r="Q337" s="28"/>
      <c r="R337" s="46">
        <f t="shared" ref="R337:R400" si="61">IF(L337=0,"",ROUND(D337/L337-1,2))</f>
        <v>-0.27</v>
      </c>
      <c r="S337" s="46" t="str">
        <f t="shared" ref="S337:S400" si="62">IF(M337=0,"",ROUND(E337/M337-1,2))</f>
        <v/>
      </c>
      <c r="T337" s="46" t="str">
        <f t="shared" ref="T337:T400" si="63">IF(N337=0,"",ROUND(F337/N337-1,2))</f>
        <v/>
      </c>
      <c r="U337" s="46">
        <f t="shared" ref="U337:U400" si="64">IF(O337=0,"",ROUND(G337/O337-1,2))</f>
        <v>-0.27</v>
      </c>
      <c r="V337" s="46">
        <f t="shared" ref="V337:V400" si="65">IF(P337=0,"",ROUND(H337/P337-1,2))</f>
        <v>-1</v>
      </c>
    </row>
    <row r="338" spans="1:22" x14ac:dyDescent="0.2">
      <c r="A338" s="1">
        <v>304</v>
      </c>
      <c r="B338" s="1" t="s">
        <v>118</v>
      </c>
      <c r="C338" s="8">
        <v>4</v>
      </c>
      <c r="D338" s="29">
        <f>SUMIFS('2013Figures'!$J:$J,'2013Figures'!$C:$C,$A338,'2013Figures'!$H:$H,$B338,'2013Figures'!$I:$I,$C338,'2013Figures'!$E:$E,$B$1)</f>
        <v>0</v>
      </c>
      <c r="E338" s="9">
        <f>SUMIFS('2013Figures'!$J:$J,'2013Figures'!$C:$C,$A338,'2013Figures'!$H:$H,$B338,'2013Figures'!$I:$I,$C338,'2013Figures'!$B:$B,"BrokerToCy",'2013Figures'!$G:$G,"E1",'2013Figures'!$E:$E,$B$1)</f>
        <v>0</v>
      </c>
      <c r="F338" s="9">
        <f>SUMIFS('2013Figures'!$J:$J,'2013Figures'!$C:$C,$A338,'2013Figures'!$H:$H,$B338,'2013Figures'!$I:$I,$C338,'2013Figures'!$B:$B,"BrokerToCy",'2013Figures'!$G:$G,"P1",'2013Figures'!$E:$E,$B$1)</f>
        <v>0</v>
      </c>
      <c r="G338" s="9">
        <f>SUMIFS('2013Figures'!$J:$J,'2013Figures'!$C:$C,$A338,'2013Figures'!$H:$H,$B338,'2013Figures'!$I:$I,$C338,'2013Figures'!$B:$B,"CyToBroker",'2013Figures'!$G:$G,"E1",'2013Figures'!$E:$E,$B$1)</f>
        <v>0</v>
      </c>
      <c r="H338" s="9">
        <f>SUMIFS('2013Figures'!$J:$J,'2013Figures'!$C:$C,$A338,'2013Figures'!$H:$H,$B338,'2013Figures'!$I:$I,$C338,'2013Figures'!$B:$B,"CyToBroker",'2013Figures'!$G:$G,"P1",'2013Figures'!$E:$E,$B$1)</f>
        <v>0</v>
      </c>
      <c r="I338" s="30"/>
      <c r="J338" s="31">
        <v>201501</v>
      </c>
      <c r="K338" s="30"/>
      <c r="L338" s="42">
        <f>SUMIFS('2012Figures'!$J:$J,'2012Figures'!$C:$C,$A338,'2012Figures'!$H:$H,$B338,'2012Figures'!$I:$I,$C338,'2012Figures'!$E:$E,$B$1)</f>
        <v>0</v>
      </c>
      <c r="M338" s="52">
        <f>SUMIFS('2012Figures'!$J:$J,'2012Figures'!$C:$C,$A338,'2012Figures'!$H:$H,$B338,'2012Figures'!$I:$I,$C338,'2012Figures'!$B:$B,"BrokerToCy",'2012Figures'!$G:$G,"E1",'2012Figures'!$E:$E,$B$1)</f>
        <v>0</v>
      </c>
      <c r="N338" s="52">
        <f>SUMIFS('2012Figures'!$J:$J,'2012Figures'!$C:$C,$A338,'2012Figures'!$H:$H,$B338,'2012Figures'!$I:$I,$C338,'2012Figures'!$B:$B,"BrokerToCy",'2012Figures'!$G:$G,"P1",'2012Figures'!$E:$E,$B$1)</f>
        <v>0</v>
      </c>
      <c r="O338" s="52">
        <f>SUMIFS('2012Figures'!$J:$J,'2012Figures'!$C:$C,$A338,'2012Figures'!$H:$H,$B338,'2012Figures'!$I:$I,$C338,'2012Figures'!$B:$B,"CyToBroker",'2012Figures'!$G:$G,"E1",'2012Figures'!$E:$E,$B$1)</f>
        <v>0</v>
      </c>
      <c r="P338" s="52">
        <f>SUMIFS('2012Figures'!$J:$J,'2012Figures'!$C:$C,$A338,'2012Figures'!$H:$H,$B338,'2012Figures'!$I:$I,$C338,'2012Figures'!$B:$B,"CyToBroker",'2012Figures'!$G:$G,"P1",'2012Figures'!$E:$E,$B$1)</f>
        <v>0</v>
      </c>
      <c r="Q338" s="30"/>
      <c r="R338" s="46" t="str">
        <f t="shared" si="61"/>
        <v/>
      </c>
      <c r="S338" s="46" t="str">
        <f t="shared" si="62"/>
        <v/>
      </c>
      <c r="T338" s="46" t="str">
        <f t="shared" si="63"/>
        <v/>
      </c>
      <c r="U338" s="46" t="str">
        <f t="shared" si="64"/>
        <v/>
      </c>
      <c r="V338" s="46" t="str">
        <f t="shared" si="65"/>
        <v/>
      </c>
    </row>
    <row r="339" spans="1:22" x14ac:dyDescent="0.2">
      <c r="A339" s="1">
        <v>304</v>
      </c>
      <c r="B339" s="1" t="s">
        <v>118</v>
      </c>
      <c r="C339" s="8">
        <v>3</v>
      </c>
      <c r="D339" s="29">
        <f>SUMIFS('2013Figures'!$J:$J,'2013Figures'!$C:$C,$A339,'2013Figures'!$H:$H,$B339,'2013Figures'!$I:$I,$C339,'2013Figures'!$E:$E,$B$1)</f>
        <v>0</v>
      </c>
      <c r="E339" s="9">
        <f>SUMIFS('2013Figures'!$J:$J,'2013Figures'!$C:$C,$A339,'2013Figures'!$H:$H,$B339,'2013Figures'!$I:$I,$C339,'2013Figures'!$B:$B,"BrokerToCy",'2013Figures'!$G:$G,"E1",'2013Figures'!$E:$E,$B$1)</f>
        <v>0</v>
      </c>
      <c r="F339" s="9">
        <f>SUMIFS('2013Figures'!$J:$J,'2013Figures'!$C:$C,$A339,'2013Figures'!$H:$H,$B339,'2013Figures'!$I:$I,$C339,'2013Figures'!$B:$B,"BrokerToCy",'2013Figures'!$G:$G,"P1",'2013Figures'!$E:$E,$B$1)</f>
        <v>0</v>
      </c>
      <c r="G339" s="9">
        <f>SUMIFS('2013Figures'!$J:$J,'2013Figures'!$C:$C,$A339,'2013Figures'!$H:$H,$B339,'2013Figures'!$I:$I,$C339,'2013Figures'!$B:$B,"CyToBroker",'2013Figures'!$G:$G,"E1",'2013Figures'!$E:$E,$B$1)</f>
        <v>0</v>
      </c>
      <c r="H339" s="9">
        <f>SUMIFS('2013Figures'!$J:$J,'2013Figures'!$C:$C,$A339,'2013Figures'!$H:$H,$B339,'2013Figures'!$I:$I,$C339,'2013Figures'!$B:$B,"CyToBroker",'2013Figures'!$G:$G,"P1",'2013Figures'!$E:$E,$B$1)</f>
        <v>0</v>
      </c>
      <c r="I339" s="30"/>
      <c r="J339" s="31">
        <v>201301</v>
      </c>
      <c r="K339" s="30"/>
      <c r="L339" s="42">
        <f>SUMIFS('2012Figures'!$J:$J,'2012Figures'!$C:$C,$A339,'2012Figures'!$H:$H,$B339,'2012Figures'!$I:$I,$C339,'2012Figures'!$E:$E,$B$1)</f>
        <v>0</v>
      </c>
      <c r="M339" s="52">
        <f>SUMIFS('2012Figures'!$J:$J,'2012Figures'!$C:$C,$A339,'2012Figures'!$H:$H,$B339,'2012Figures'!$I:$I,$C339,'2012Figures'!$B:$B,"BrokerToCy",'2012Figures'!$G:$G,"E1",'2012Figures'!$E:$E,$B$1)</f>
        <v>0</v>
      </c>
      <c r="N339" s="52">
        <f>SUMIFS('2012Figures'!$J:$J,'2012Figures'!$C:$C,$A339,'2012Figures'!$H:$H,$B339,'2012Figures'!$I:$I,$C339,'2012Figures'!$B:$B,"BrokerToCy",'2012Figures'!$G:$G,"P1",'2012Figures'!$E:$E,$B$1)</f>
        <v>0</v>
      </c>
      <c r="O339" s="52">
        <f>SUMIFS('2012Figures'!$J:$J,'2012Figures'!$C:$C,$A339,'2012Figures'!$H:$H,$B339,'2012Figures'!$I:$I,$C339,'2012Figures'!$B:$B,"CyToBroker",'2012Figures'!$G:$G,"E1",'2012Figures'!$E:$E,$B$1)</f>
        <v>0</v>
      </c>
      <c r="P339" s="52">
        <f>SUMIFS('2012Figures'!$J:$J,'2012Figures'!$C:$C,$A339,'2012Figures'!$H:$H,$B339,'2012Figures'!$I:$I,$C339,'2012Figures'!$B:$B,"CyToBroker",'2012Figures'!$G:$G,"P1",'2012Figures'!$E:$E,$B$1)</f>
        <v>0</v>
      </c>
      <c r="Q339" s="30"/>
      <c r="R339" s="46" t="str">
        <f t="shared" si="61"/>
        <v/>
      </c>
      <c r="S339" s="46" t="str">
        <f t="shared" si="62"/>
        <v/>
      </c>
      <c r="T339" s="46" t="str">
        <f t="shared" si="63"/>
        <v/>
      </c>
      <c r="U339" s="46" t="str">
        <f t="shared" si="64"/>
        <v/>
      </c>
      <c r="V339" s="46" t="str">
        <f t="shared" si="65"/>
        <v/>
      </c>
    </row>
    <row r="340" spans="1:22" x14ac:dyDescent="0.2">
      <c r="A340" s="1">
        <v>304</v>
      </c>
      <c r="B340" s="1" t="s">
        <v>118</v>
      </c>
      <c r="C340" s="8">
        <v>2</v>
      </c>
      <c r="D340" s="29">
        <f>SUMIFS('2013Figures'!$J:$J,'2013Figures'!$C:$C,$A340,'2013Figures'!$H:$H,$B340,'2013Figures'!$I:$I,$C340,'2013Figures'!$E:$E,$B$1)</f>
        <v>0</v>
      </c>
      <c r="E340" s="9">
        <f>SUMIFS('2013Figures'!$J:$J,'2013Figures'!$C:$C,$A340,'2013Figures'!$H:$H,$B340,'2013Figures'!$I:$I,$C340,'2013Figures'!$B:$B,"BrokerToCy",'2013Figures'!$G:$G,"E1",'2013Figures'!$E:$E,$B$1)</f>
        <v>0</v>
      </c>
      <c r="F340" s="9">
        <f>SUMIFS('2013Figures'!$J:$J,'2013Figures'!$C:$C,$A340,'2013Figures'!$H:$H,$B340,'2013Figures'!$I:$I,$C340,'2013Figures'!$B:$B,"BrokerToCy",'2013Figures'!$G:$G,"P1",'2013Figures'!$E:$E,$B$1)</f>
        <v>0</v>
      </c>
      <c r="G340" s="9">
        <f>SUMIFS('2013Figures'!$J:$J,'2013Figures'!$C:$C,$A340,'2013Figures'!$H:$H,$B340,'2013Figures'!$I:$I,$C340,'2013Figures'!$B:$B,"CyToBroker",'2013Figures'!$G:$G,"E1",'2013Figures'!$E:$E,$B$1)</f>
        <v>0</v>
      </c>
      <c r="H340" s="9">
        <f>SUMIFS('2013Figures'!$J:$J,'2013Figures'!$C:$C,$A340,'2013Figures'!$H:$H,$B340,'2013Figures'!$I:$I,$C340,'2013Figures'!$B:$B,"CyToBroker",'2013Figures'!$G:$G,"P1",'2013Figures'!$E:$E,$B$1)</f>
        <v>0</v>
      </c>
      <c r="J340" s="8">
        <v>200801</v>
      </c>
      <c r="L340" s="42">
        <f>SUMIFS('2012Figures'!$J:$J,'2012Figures'!$C:$C,$A340,'2012Figures'!$H:$H,$B340,'2012Figures'!$I:$I,$C340,'2012Figures'!$E:$E,$B$1)</f>
        <v>0</v>
      </c>
      <c r="M340" s="52">
        <f>SUMIFS('2012Figures'!$J:$J,'2012Figures'!$C:$C,$A340,'2012Figures'!$H:$H,$B340,'2012Figures'!$I:$I,$C340,'2012Figures'!$B:$B,"BrokerToCy",'2012Figures'!$G:$G,"E1",'2012Figures'!$E:$E,$B$1)</f>
        <v>0</v>
      </c>
      <c r="N340" s="52">
        <f>SUMIFS('2012Figures'!$J:$J,'2012Figures'!$C:$C,$A340,'2012Figures'!$H:$H,$B340,'2012Figures'!$I:$I,$C340,'2012Figures'!$B:$B,"BrokerToCy",'2012Figures'!$G:$G,"P1",'2012Figures'!$E:$E,$B$1)</f>
        <v>0</v>
      </c>
      <c r="O340" s="52">
        <f>SUMIFS('2012Figures'!$J:$J,'2012Figures'!$C:$C,$A340,'2012Figures'!$H:$H,$B340,'2012Figures'!$I:$I,$C340,'2012Figures'!$B:$B,"CyToBroker",'2012Figures'!$G:$G,"E1",'2012Figures'!$E:$E,$B$1)</f>
        <v>0</v>
      </c>
      <c r="P340" s="52">
        <f>SUMIFS('2012Figures'!$J:$J,'2012Figures'!$C:$C,$A340,'2012Figures'!$H:$H,$B340,'2012Figures'!$I:$I,$C340,'2012Figures'!$B:$B,"CyToBroker",'2012Figures'!$G:$G,"P1",'2012Figures'!$E:$E,$B$1)</f>
        <v>0</v>
      </c>
      <c r="R340" s="46" t="str">
        <f t="shared" si="61"/>
        <v/>
      </c>
      <c r="S340" s="46" t="str">
        <f t="shared" si="62"/>
        <v/>
      </c>
      <c r="T340" s="46" t="str">
        <f t="shared" si="63"/>
        <v/>
      </c>
      <c r="U340" s="46" t="str">
        <f t="shared" si="64"/>
        <v/>
      </c>
      <c r="V340" s="46" t="str">
        <f t="shared" si="65"/>
        <v/>
      </c>
    </row>
    <row r="341" spans="1:22" x14ac:dyDescent="0.2">
      <c r="A341" s="1">
        <v>304</v>
      </c>
      <c r="B341" s="1" t="s">
        <v>118</v>
      </c>
      <c r="C341" s="8">
        <v>1</v>
      </c>
      <c r="D341" s="29">
        <f>SUMIFS('2013Figures'!$J:$J,'2013Figures'!$C:$C,$A341,'2013Figures'!$H:$H,$B341,'2013Figures'!$I:$I,$C341,'2013Figures'!$E:$E,$B$1)</f>
        <v>0</v>
      </c>
      <c r="E341" s="9">
        <f>SUMIFS('2013Figures'!$J:$J,'2013Figures'!$C:$C,$A341,'2013Figures'!$H:$H,$B341,'2013Figures'!$I:$I,$C341,'2013Figures'!$B:$B,"BrokerToCy",'2013Figures'!$G:$G,"E1",'2013Figures'!$E:$E,$B$1)</f>
        <v>0</v>
      </c>
      <c r="F341" s="9">
        <f>SUMIFS('2013Figures'!$J:$J,'2013Figures'!$C:$C,$A341,'2013Figures'!$H:$H,$B341,'2013Figures'!$I:$I,$C341,'2013Figures'!$B:$B,"BrokerToCy",'2013Figures'!$G:$G,"P1",'2013Figures'!$E:$E,$B$1)</f>
        <v>0</v>
      </c>
      <c r="G341" s="9">
        <f>SUMIFS('2013Figures'!$J:$J,'2013Figures'!$C:$C,$A341,'2013Figures'!$H:$H,$B341,'2013Figures'!$I:$I,$C341,'2013Figures'!$B:$B,"CyToBroker",'2013Figures'!$G:$G,"E1",'2013Figures'!$E:$E,$B$1)</f>
        <v>0</v>
      </c>
      <c r="H341" s="9">
        <f>SUMIFS('2013Figures'!$J:$J,'2013Figures'!$C:$C,$A341,'2013Figures'!$H:$H,$B341,'2013Figures'!$I:$I,$C341,'2013Figures'!$B:$B,"CyToBroker",'2013Figures'!$G:$G,"P1",'2013Figures'!$E:$E,$B$1)</f>
        <v>0</v>
      </c>
      <c r="J341" s="8" t="s">
        <v>131</v>
      </c>
      <c r="L341" s="42">
        <f>SUMIFS('2012Figures'!$J:$J,'2012Figures'!$C:$C,$A341,'2012Figures'!$H:$H,$B341,'2012Figures'!$I:$I,$C341,'2012Figures'!$E:$E,$B$1)</f>
        <v>0</v>
      </c>
      <c r="M341" s="52">
        <f>SUMIFS('2012Figures'!$J:$J,'2012Figures'!$C:$C,$A341,'2012Figures'!$H:$H,$B341,'2012Figures'!$I:$I,$C341,'2012Figures'!$B:$B,"BrokerToCy",'2012Figures'!$G:$G,"E1",'2012Figures'!$E:$E,$B$1)</f>
        <v>0</v>
      </c>
      <c r="N341" s="52">
        <f>SUMIFS('2012Figures'!$J:$J,'2012Figures'!$C:$C,$A341,'2012Figures'!$H:$H,$B341,'2012Figures'!$I:$I,$C341,'2012Figures'!$B:$B,"BrokerToCy",'2012Figures'!$G:$G,"P1",'2012Figures'!$E:$E,$B$1)</f>
        <v>0</v>
      </c>
      <c r="O341" s="52">
        <f>SUMIFS('2012Figures'!$J:$J,'2012Figures'!$C:$C,$A341,'2012Figures'!$H:$H,$B341,'2012Figures'!$I:$I,$C341,'2012Figures'!$B:$B,"CyToBroker",'2012Figures'!$G:$G,"E1",'2012Figures'!$E:$E,$B$1)</f>
        <v>0</v>
      </c>
      <c r="P341" s="52">
        <f>SUMIFS('2012Figures'!$J:$J,'2012Figures'!$C:$C,$A341,'2012Figures'!$H:$H,$B341,'2012Figures'!$I:$I,$C341,'2012Figures'!$B:$B,"CyToBroker",'2012Figures'!$G:$G,"P1",'2012Figures'!$E:$E,$B$1)</f>
        <v>0</v>
      </c>
      <c r="R341" s="46" t="str">
        <f t="shared" si="61"/>
        <v/>
      </c>
      <c r="S341" s="46" t="str">
        <f t="shared" si="62"/>
        <v/>
      </c>
      <c r="T341" s="46" t="str">
        <f t="shared" si="63"/>
        <v/>
      </c>
      <c r="U341" s="46" t="str">
        <f t="shared" si="64"/>
        <v/>
      </c>
      <c r="V341" s="46" t="str">
        <f t="shared" si="65"/>
        <v/>
      </c>
    </row>
    <row r="342" spans="1:22" x14ac:dyDescent="0.2">
      <c r="A342" s="1">
        <v>304</v>
      </c>
      <c r="B342" s="1" t="s">
        <v>118</v>
      </c>
      <c r="D342" s="29">
        <f>SUMIFS('2013Figures'!$J:$J,'2013Figures'!$C:$C,$A342,'2013Figures'!$I:$I,"",'2013Figures'!$E:$E,$B$1)</f>
        <v>12178708</v>
      </c>
      <c r="E342" s="9">
        <f>SUMIFS('2013Figures'!$J:$J,'2013Figures'!$C:$C,$A342,'2013Figures'!$I:$I,"",'2013Figures'!$B:$B,"BrokerToCy",'2013Figures'!$G:$G,"E1",'2013Figures'!$E:$E,$B$1)</f>
        <v>0</v>
      </c>
      <c r="F342" s="9">
        <f>SUMIFS('2013Figures'!$J:$J,'2013Figures'!$C:$C,$A342,'2013Figures'!$I:$I,"",'2013Figures'!$B:$B,"BrokerToCy",'2013Figures'!$G:$G,"P1",'2013Figures'!$E:$E,$B$1)</f>
        <v>0</v>
      </c>
      <c r="G342" s="9">
        <f>SUMIFS('2013Figures'!$J:$J,'2013Figures'!$C:$C,$A342,'2013Figures'!$I:$I,"",'2013Figures'!$B:$B,"CyToBroker",'2013Figures'!$G:$G,"E1",'2013Figures'!$E:$E,$B$1)</f>
        <v>12178708</v>
      </c>
      <c r="H342" s="9">
        <f>SUMIFS('2013Figures'!$J:$J,'2013Figures'!$C:$C,$A342,'2013Figures'!$I:$I,"",'2013Figures'!$B:$B,"CyToBroker",'2013Figures'!$G:$G,"P1",'2013Figures'!$E:$E,$B$1)</f>
        <v>0</v>
      </c>
      <c r="J342" s="8" t="s">
        <v>131</v>
      </c>
      <c r="L342" s="42">
        <f>SUMIFS('2012Figures'!$J:$J,'2012Figures'!$C:$C,$A342,'2012Figures'!$I:$I,"",'2012Figures'!$E:$E,$B$1)</f>
        <v>16595473</v>
      </c>
      <c r="M342" s="52">
        <f>SUMIFS('2012Figures'!$J:$J,'2012Figures'!$C:$C,$A342,'2012Figures'!$I:$I,"",'2012Figures'!$B:$B,"BrokerToCy",'2012Figures'!$G:$G,"E1",'2012Figures'!$E:$E,$B$1)</f>
        <v>0</v>
      </c>
      <c r="N342" s="52">
        <f>SUMIFS('2012Figures'!$J:$J,'2012Figures'!$C:$C,$A342,'2012Figures'!$I:$I,"",'2012Figures'!$B:$B,"BrokerToCy",'2012Figures'!$G:$G,"P1",'2012Figures'!$E:$E,$B$1)</f>
        <v>0</v>
      </c>
      <c r="O342" s="52">
        <f>SUMIFS('2012Figures'!$J:$J,'2012Figures'!$C:$C,$A342,'2012Figures'!$I:$I,"",'2012Figures'!$B:$B,"CyToBroker",'2012Figures'!$G:$G,"E1",'2012Figures'!$E:$E,$B$1)</f>
        <v>16595461</v>
      </c>
      <c r="P342" s="52">
        <f>SUMIFS('2012Figures'!$J:$J,'2012Figures'!$C:$C,$A342,'2012Figures'!$I:$I,"",'2012Figures'!$B:$B,"CyToBroker",'2012Figures'!$G:$G,"P1",'2012Figures'!$E:$E,$B$1)</f>
        <v>12</v>
      </c>
      <c r="R342" s="46">
        <f t="shared" si="61"/>
        <v>-0.27</v>
      </c>
      <c r="S342" s="46" t="str">
        <f t="shared" si="62"/>
        <v/>
      </c>
      <c r="T342" s="46" t="str">
        <f t="shared" si="63"/>
        <v/>
      </c>
      <c r="U342" s="46">
        <f t="shared" si="64"/>
        <v>-0.27</v>
      </c>
      <c r="V342" s="46">
        <f t="shared" si="65"/>
        <v>-1</v>
      </c>
    </row>
    <row r="343" spans="1:22" x14ac:dyDescent="0.2">
      <c r="A343" s="21"/>
      <c r="B343" s="21" t="s">
        <v>92</v>
      </c>
      <c r="C343" s="22"/>
      <c r="D343" s="23">
        <f>SUM(E343:H343)</f>
        <v>12178708</v>
      </c>
      <c r="E343" s="23">
        <f>SUM(E338:E342)</f>
        <v>0</v>
      </c>
      <c r="F343" s="23">
        <f>SUM(F338:F342)</f>
        <v>0</v>
      </c>
      <c r="G343" s="23">
        <f>SUM(G338:G342)</f>
        <v>12178708</v>
      </c>
      <c r="H343" s="23">
        <f>SUM(H338:H342)</f>
        <v>0</v>
      </c>
      <c r="I343" s="21"/>
      <c r="J343" s="22"/>
      <c r="K343" s="21"/>
      <c r="L343" s="43">
        <f>SUM(M343:P343)</f>
        <v>16595473</v>
      </c>
      <c r="M343" s="43">
        <f>SUM(M338:M342)</f>
        <v>0</v>
      </c>
      <c r="N343" s="43">
        <f>SUM(N338:N342)</f>
        <v>0</v>
      </c>
      <c r="O343" s="43">
        <f>SUM(O338:O342)</f>
        <v>16595461</v>
      </c>
      <c r="P343" s="43">
        <f>SUM(P338:P342)</f>
        <v>12</v>
      </c>
      <c r="Q343" s="21"/>
      <c r="R343" s="21"/>
      <c r="S343" s="21"/>
      <c r="T343" s="21"/>
      <c r="U343" s="21"/>
      <c r="V343" s="21"/>
    </row>
    <row r="344" spans="1:22" x14ac:dyDescent="0.2">
      <c r="A344" s="28">
        <v>305</v>
      </c>
      <c r="B344" s="28" t="s">
        <v>119</v>
      </c>
      <c r="C344" s="17" t="s">
        <v>88</v>
      </c>
      <c r="D344" s="18">
        <f>SUMIFS('2013Figures'!$J:$J,'2013Figures'!$C:$C,$A344,'2013Figures'!$E:$E,$B$1)</f>
        <v>1772411</v>
      </c>
      <c r="E344" s="18">
        <f>SUMIFS('2013Figures'!$J:$J,'2013Figures'!$C:$C,$A344,'2013Figures'!$B:$B,"BrokerToCy",'2013Figures'!$G:$G,"E1",'2013Figures'!$E:$E,$B$1)</f>
        <v>0</v>
      </c>
      <c r="F344" s="18">
        <f>SUMIFS('2013Figures'!$J:$J,'2013Figures'!$C:$C,$A344,'2013Figures'!$B:$B,"BrokerToCy",'2013Figures'!$G:$G,"P1",'2013Figures'!$E:$E,$B$1)</f>
        <v>0</v>
      </c>
      <c r="G344" s="18">
        <f>SUMIFS('2013Figures'!$J:$J,'2013Figures'!$C:$C,$A344,'2013Figures'!$B:$B,"CyToBroker",'2013Figures'!$G:$G,"E1",'2013Figures'!$E:$E,$B$1)</f>
        <v>1772411</v>
      </c>
      <c r="H344" s="18">
        <f>SUMIFS('2013Figures'!$J:$J,'2013Figures'!$C:$C,$A344,'2013Figures'!$B:$B,"CyToBroker",'2013Figures'!$G:$G,"P1",'2013Figures'!$E:$E,$B$1)</f>
        <v>0</v>
      </c>
      <c r="I344" s="28"/>
      <c r="J344" s="17"/>
      <c r="K344" s="28"/>
      <c r="L344" s="50">
        <f>SUMIFS('2012Figures'!$J:$J,'2012Figures'!$C:$C,$A344,'2012Figures'!$E:$E,$B$1)</f>
        <v>2169079</v>
      </c>
      <c r="M344" s="50">
        <f>SUMIFS('2012Figures'!$J:$J,'2012Figures'!$C:$C,$A344,'2012Figures'!$B:$B,"BrokerToCy",'2012Figures'!$G:$G,"E1",'2012Figures'!$E:$E,$B$1)</f>
        <v>0</v>
      </c>
      <c r="N344" s="50">
        <f>SUMIFS('2012Figures'!$J:$J,'2012Figures'!$C:$C,$A344,'2012Figures'!$B:$B,"BrokerToCy",'2012Figures'!$G:$G,"P1",'2012Figures'!$E:$E,$B$1)</f>
        <v>0</v>
      </c>
      <c r="O344" s="50">
        <f>SUMIFS('2012Figures'!$J:$J,'2012Figures'!$C:$C,$A344,'2012Figures'!$B:$B,"CyToBroker",'2012Figures'!$G:$G,"E1",'2012Figures'!$E:$E,$B$1)</f>
        <v>2169079</v>
      </c>
      <c r="P344" s="50">
        <f>SUMIFS('2012Figures'!$J:$J,'2012Figures'!$C:$C,$A344,'2012Figures'!$B:$B,"CyToBroker",'2012Figures'!$G:$G,"P1",'2012Figures'!$E:$E,$B$1)</f>
        <v>0</v>
      </c>
      <c r="Q344" s="28"/>
      <c r="R344" s="46">
        <f t="shared" ref="R344:R408" si="66">IF(L344=0,"",ROUND(D344/L344-1,2))</f>
        <v>-0.18</v>
      </c>
      <c r="S344" s="46" t="str">
        <f t="shared" ref="S344:S408" si="67">IF(M344=0,"",ROUND(E344/M344-1,2))</f>
        <v/>
      </c>
      <c r="T344" s="46" t="str">
        <f t="shared" ref="T344:T408" si="68">IF(N344=0,"",ROUND(F344/N344-1,2))</f>
        <v/>
      </c>
      <c r="U344" s="46">
        <f t="shared" ref="U344:U408" si="69">IF(O344=0,"",ROUND(G344/O344-1,2))</f>
        <v>-0.18</v>
      </c>
      <c r="V344" s="46" t="str">
        <f t="shared" ref="V344:V408" si="70">IF(P344=0,"",ROUND(H344/P344-1,2))</f>
        <v/>
      </c>
    </row>
    <row r="345" spans="1:22" x14ac:dyDescent="0.2">
      <c r="A345" s="1">
        <v>305</v>
      </c>
      <c r="B345" s="1" t="s">
        <v>119</v>
      </c>
      <c r="C345" s="8">
        <v>1</v>
      </c>
      <c r="D345" s="29">
        <f>SUMIFS('2013Figures'!$J:$J,'2013Figures'!$C:$C,$A345,'2013Figures'!$H:$H,$B345,'2013Figures'!$I:$I,$C345,'2013Figures'!$E:$E,$B$1)</f>
        <v>0</v>
      </c>
      <c r="E345" s="9">
        <f>SUMIFS('2013Figures'!$J:$J,'2013Figures'!$C:$C,$A345,'2013Figures'!$H:$H,$B345,'2013Figures'!$I:$I,$C345,'2013Figures'!$B:$B,"BrokerToCy",'2013Figures'!$G:$G,"E1",'2013Figures'!$E:$E,$B$1)</f>
        <v>0</v>
      </c>
      <c r="F345" s="9">
        <f>SUMIFS('2013Figures'!$J:$J,'2013Figures'!$C:$C,$A345,'2013Figures'!$H:$H,$B345,'2013Figures'!$I:$I,$C345,'2013Figures'!$B:$B,"BrokerToCy",'2013Figures'!$G:$G,"P1",'2013Figures'!$E:$E,$B$1)</f>
        <v>0</v>
      </c>
      <c r="G345" s="9">
        <f>SUMIFS('2013Figures'!$J:$J,'2013Figures'!$C:$C,$A345,'2013Figures'!$H:$H,$B345,'2013Figures'!$I:$I,$C345,'2013Figures'!$B:$B,"CyToBroker",'2013Figures'!$G:$G,"E1",'2013Figures'!$E:$E,$B$1)</f>
        <v>0</v>
      </c>
      <c r="H345" s="9">
        <f>SUMIFS('2013Figures'!$J:$J,'2013Figures'!$C:$C,$A345,'2013Figures'!$H:$H,$B345,'2013Figures'!$I:$I,$C345,'2013Figures'!$B:$B,"CyToBroker",'2013Figures'!$G:$G,"P1",'2013Figures'!$E:$E,$B$1)</f>
        <v>0</v>
      </c>
      <c r="J345" s="8" t="s">
        <v>131</v>
      </c>
      <c r="L345" s="42">
        <f>SUMIFS('2012Figures'!$J:$J,'2012Figures'!$C:$C,$A345,'2012Figures'!$H:$H,$B345,'2012Figures'!$I:$I,$C345,'2012Figures'!$E:$E,$B$1)</f>
        <v>0</v>
      </c>
      <c r="M345" s="52">
        <f>SUMIFS('2012Figures'!$J:$J,'2012Figures'!$C:$C,$A345,'2012Figures'!$H:$H,$B345,'2012Figures'!$I:$I,$C345,'2012Figures'!$B:$B,"BrokerToCy",'2012Figures'!$G:$G,"E1",'2012Figures'!$E:$E,$B$1)</f>
        <v>0</v>
      </c>
      <c r="N345" s="52">
        <f>SUMIFS('2012Figures'!$J:$J,'2012Figures'!$C:$C,$A345,'2012Figures'!$H:$H,$B345,'2012Figures'!$I:$I,$C345,'2012Figures'!$B:$B,"BrokerToCy",'2012Figures'!$G:$G,"P1",'2012Figures'!$E:$E,$B$1)</f>
        <v>0</v>
      </c>
      <c r="O345" s="52">
        <f>SUMIFS('2012Figures'!$J:$J,'2012Figures'!$C:$C,$A345,'2012Figures'!$H:$H,$B345,'2012Figures'!$I:$I,$C345,'2012Figures'!$B:$B,"CyToBroker",'2012Figures'!$G:$G,"E1",'2012Figures'!$E:$E,$B$1)</f>
        <v>0</v>
      </c>
      <c r="P345" s="52">
        <f>SUMIFS('2012Figures'!$J:$J,'2012Figures'!$C:$C,$A345,'2012Figures'!$H:$H,$B345,'2012Figures'!$I:$I,$C345,'2012Figures'!$B:$B,"CyToBroker",'2012Figures'!$G:$G,"P1",'2012Figures'!$E:$E,$B$1)</f>
        <v>0</v>
      </c>
      <c r="R345" s="46" t="str">
        <f t="shared" si="66"/>
        <v/>
      </c>
      <c r="S345" s="46" t="str">
        <f t="shared" si="67"/>
        <v/>
      </c>
      <c r="T345" s="46" t="str">
        <f t="shared" si="68"/>
        <v/>
      </c>
      <c r="U345" s="46" t="str">
        <f t="shared" si="69"/>
        <v/>
      </c>
      <c r="V345" s="46" t="str">
        <f t="shared" si="70"/>
        <v/>
      </c>
    </row>
    <row r="346" spans="1:22" x14ac:dyDescent="0.2">
      <c r="A346" s="1">
        <v>305</v>
      </c>
      <c r="B346" s="1" t="s">
        <v>119</v>
      </c>
      <c r="D346" s="29">
        <f>SUMIFS('2013Figures'!$J:$J,'2013Figures'!$C:$C,$A346,'2013Figures'!$I:$I,"",'2013Figures'!$E:$E,$B$1)</f>
        <v>1772411</v>
      </c>
      <c r="E346" s="9">
        <f>SUMIFS('2013Figures'!$J:$J,'2013Figures'!$C:$C,$A346,'2013Figures'!$I:$I,"",'2013Figures'!$B:$B,"BrokerToCy",'2013Figures'!$G:$G,"E1",'2013Figures'!$E:$E,$B$1)</f>
        <v>0</v>
      </c>
      <c r="F346" s="9">
        <f>SUMIFS('2013Figures'!$J:$J,'2013Figures'!$C:$C,$A346,'2013Figures'!$I:$I,"",'2013Figures'!$B:$B,"BrokerToCy",'2013Figures'!$G:$G,"P1",'2013Figures'!$E:$E,$B$1)</f>
        <v>0</v>
      </c>
      <c r="G346" s="9">
        <f>SUMIFS('2013Figures'!$J:$J,'2013Figures'!$C:$C,$A346,'2013Figures'!$I:$I,"",'2013Figures'!$B:$B,"CyToBroker",'2013Figures'!$G:$G,"E1",'2013Figures'!$E:$E,$B$1)</f>
        <v>1772411</v>
      </c>
      <c r="H346" s="9">
        <f>SUMIFS('2013Figures'!$J:$J,'2013Figures'!$C:$C,$A346,'2013Figures'!$I:$I,"",'2013Figures'!$B:$B,"CyToBroker",'2013Figures'!$G:$G,"P1",'2013Figures'!$E:$E,$B$1)</f>
        <v>0</v>
      </c>
      <c r="J346" s="8" t="s">
        <v>131</v>
      </c>
      <c r="L346" s="42">
        <f>SUMIFS('2012Figures'!$J:$J,'2012Figures'!$C:$C,$A346,'2012Figures'!$I:$I,"",'2012Figures'!$E:$E,$B$1)</f>
        <v>2169079</v>
      </c>
      <c r="M346" s="52">
        <f>SUMIFS('2012Figures'!$J:$J,'2012Figures'!$C:$C,$A346,'2012Figures'!$I:$I,"",'2012Figures'!$B:$B,"BrokerToCy",'2012Figures'!$G:$G,"E1",'2012Figures'!$E:$E,$B$1)</f>
        <v>0</v>
      </c>
      <c r="N346" s="52">
        <f>SUMIFS('2012Figures'!$J:$J,'2012Figures'!$C:$C,$A346,'2012Figures'!$I:$I,"",'2012Figures'!$B:$B,"BrokerToCy",'2012Figures'!$G:$G,"P1",'2012Figures'!$E:$E,$B$1)</f>
        <v>0</v>
      </c>
      <c r="O346" s="52">
        <f>SUMIFS('2012Figures'!$J:$J,'2012Figures'!$C:$C,$A346,'2012Figures'!$I:$I,"",'2012Figures'!$B:$B,"CyToBroker",'2012Figures'!$G:$G,"E1",'2012Figures'!$E:$E,$B$1)</f>
        <v>2169079</v>
      </c>
      <c r="P346" s="52">
        <f>SUMIFS('2012Figures'!$J:$J,'2012Figures'!$C:$C,$A346,'2012Figures'!$I:$I,"",'2012Figures'!$B:$B,"CyToBroker",'2012Figures'!$G:$G,"P1",'2012Figures'!$E:$E,$B$1)</f>
        <v>0</v>
      </c>
      <c r="R346" s="46">
        <f t="shared" si="66"/>
        <v>-0.18</v>
      </c>
      <c r="S346" s="46" t="str">
        <f t="shared" si="67"/>
        <v/>
      </c>
      <c r="T346" s="46" t="str">
        <f t="shared" si="68"/>
        <v/>
      </c>
      <c r="U346" s="46">
        <f t="shared" si="69"/>
        <v>-0.18</v>
      </c>
      <c r="V346" s="46" t="str">
        <f t="shared" si="70"/>
        <v/>
      </c>
    </row>
    <row r="347" spans="1:22" x14ac:dyDescent="0.2">
      <c r="A347" s="21"/>
      <c r="B347" s="21" t="s">
        <v>92</v>
      </c>
      <c r="C347" s="22"/>
      <c r="D347" s="23">
        <f>SUM(E347:H347)</f>
        <v>1772411</v>
      </c>
      <c r="E347" s="23">
        <f>SUM(E345:E346)</f>
        <v>0</v>
      </c>
      <c r="F347" s="23">
        <f>SUM(F345:F346)</f>
        <v>0</v>
      </c>
      <c r="G347" s="23">
        <f>SUM(G345:G346)</f>
        <v>1772411</v>
      </c>
      <c r="H347" s="23">
        <f>SUM(H345:H346)</f>
        <v>0</v>
      </c>
      <c r="I347" s="21"/>
      <c r="J347" s="22"/>
      <c r="K347" s="21"/>
      <c r="L347" s="43">
        <f>SUM(M347:P347)</f>
        <v>2169079</v>
      </c>
      <c r="M347" s="43">
        <f>SUM(M345:M346)</f>
        <v>0</v>
      </c>
      <c r="N347" s="43">
        <f>SUM(N345:N346)</f>
        <v>0</v>
      </c>
      <c r="O347" s="43">
        <f>SUM(O345:O346)</f>
        <v>2169079</v>
      </c>
      <c r="P347" s="43">
        <f>SUM(P345:P346)</f>
        <v>0</v>
      </c>
      <c r="Q347" s="21"/>
      <c r="R347" s="21"/>
      <c r="S347" s="21"/>
      <c r="T347" s="21"/>
      <c r="U347" s="21"/>
      <c r="V347" s="21"/>
    </row>
    <row r="348" spans="1:22" x14ac:dyDescent="0.2">
      <c r="A348" s="28">
        <v>306</v>
      </c>
      <c r="B348" s="28" t="s">
        <v>120</v>
      </c>
      <c r="C348" s="17" t="s">
        <v>88</v>
      </c>
      <c r="D348" s="18">
        <f>SUMIFS('2013Figures'!$J:$J,'2013Figures'!$C:$C,$A348,'2013Figures'!$E:$E,$B$1)</f>
        <v>59091</v>
      </c>
      <c r="E348" s="18">
        <f>SUMIFS('2013Figures'!$J:$J,'2013Figures'!$C:$C,$A348,'2013Figures'!$B:$B,"BrokerToCy",'2013Figures'!$G:$G,"E1",'2013Figures'!$E:$E,$B$1)</f>
        <v>0</v>
      </c>
      <c r="F348" s="18">
        <f>SUMIFS('2013Figures'!$J:$J,'2013Figures'!$C:$C,$A348,'2013Figures'!$B:$B,"BrokerToCy",'2013Figures'!$G:$G,"P1",'2013Figures'!$E:$E,$B$1)</f>
        <v>0</v>
      </c>
      <c r="G348" s="18">
        <f>SUMIFS('2013Figures'!$J:$J,'2013Figures'!$C:$C,$A348,'2013Figures'!$B:$B,"CyToBroker",'2013Figures'!$G:$G,"E1",'2013Figures'!$E:$E,$B$1)</f>
        <v>59091</v>
      </c>
      <c r="H348" s="18">
        <f>SUMIFS('2013Figures'!$J:$J,'2013Figures'!$C:$C,$A348,'2013Figures'!$B:$B,"CyToBroker",'2013Figures'!$G:$G,"P1",'2013Figures'!$E:$E,$B$1)</f>
        <v>0</v>
      </c>
      <c r="I348" s="28"/>
      <c r="J348" s="17"/>
      <c r="K348" s="28"/>
      <c r="L348" s="50">
        <f>SUMIFS('2012Figures'!$J:$J,'2012Figures'!$C:$C,$A348,'2012Figures'!$E:$E,$B$1)</f>
        <v>81727</v>
      </c>
      <c r="M348" s="50">
        <f>SUMIFS('2012Figures'!$J:$J,'2012Figures'!$C:$C,$A348,'2012Figures'!$B:$B,"BrokerToCy",'2012Figures'!$G:$G,"E1",'2012Figures'!$E:$E,$B$1)</f>
        <v>0</v>
      </c>
      <c r="N348" s="50">
        <f>SUMIFS('2012Figures'!$J:$J,'2012Figures'!$C:$C,$A348,'2012Figures'!$B:$B,"BrokerToCy",'2012Figures'!$G:$G,"P1",'2012Figures'!$E:$E,$B$1)</f>
        <v>0</v>
      </c>
      <c r="O348" s="50">
        <f>SUMIFS('2012Figures'!$J:$J,'2012Figures'!$C:$C,$A348,'2012Figures'!$B:$B,"CyToBroker",'2012Figures'!$G:$G,"E1",'2012Figures'!$E:$E,$B$1)</f>
        <v>81727</v>
      </c>
      <c r="P348" s="50">
        <f>SUMIFS('2012Figures'!$J:$J,'2012Figures'!$C:$C,$A348,'2012Figures'!$B:$B,"CyToBroker",'2012Figures'!$G:$G,"P1",'2012Figures'!$E:$E,$B$1)</f>
        <v>0</v>
      </c>
      <c r="Q348" s="28"/>
      <c r="R348" s="46">
        <f t="shared" ref="R348:R412" si="71">IF(L348=0,"",ROUND(D348/L348-1,2))</f>
        <v>-0.28000000000000003</v>
      </c>
      <c r="S348" s="46" t="str">
        <f t="shared" ref="S348:S412" si="72">IF(M348=0,"",ROUND(E348/M348-1,2))</f>
        <v/>
      </c>
      <c r="T348" s="46" t="str">
        <f t="shared" ref="T348:T412" si="73">IF(N348=0,"",ROUND(F348/N348-1,2))</f>
        <v/>
      </c>
      <c r="U348" s="46">
        <f t="shared" ref="U348:U412" si="74">IF(O348=0,"",ROUND(G348/O348-1,2))</f>
        <v>-0.28000000000000003</v>
      </c>
      <c r="V348" s="46" t="str">
        <f t="shared" ref="V348:V412" si="75">IF(P348=0,"",ROUND(H348/P348-1,2))</f>
        <v/>
      </c>
    </row>
    <row r="349" spans="1:22" x14ac:dyDescent="0.2">
      <c r="A349" s="1">
        <v>306</v>
      </c>
      <c r="B349" s="1" t="s">
        <v>120</v>
      </c>
      <c r="C349" s="8">
        <v>3</v>
      </c>
      <c r="D349" s="29">
        <f>SUMIFS('2013Figures'!$J:$J,'2013Figures'!$C:$C,$A349,'2013Figures'!$H:$H,$B349,'2013Figures'!$I:$I,$C349,'2013Figures'!$E:$E,$B$1)</f>
        <v>0</v>
      </c>
      <c r="E349" s="9">
        <f>SUMIFS('2013Figures'!$J:$J,'2013Figures'!$C:$C,$A349,'2013Figures'!$H:$H,$B349,'2013Figures'!$I:$I,$C349,'2013Figures'!$B:$B,"BrokerToCy",'2013Figures'!$G:$G,"E1",'2013Figures'!$E:$E,$B$1)</f>
        <v>0</v>
      </c>
      <c r="F349" s="9">
        <f>SUMIFS('2013Figures'!$J:$J,'2013Figures'!$C:$C,$A349,'2013Figures'!$H:$H,$B349,'2013Figures'!$I:$I,$C349,'2013Figures'!$B:$B,"BrokerToCy",'2013Figures'!$G:$G,"P1",'2013Figures'!$E:$E,$B$1)</f>
        <v>0</v>
      </c>
      <c r="G349" s="9">
        <f>SUMIFS('2013Figures'!$J:$J,'2013Figures'!$C:$C,$A349,'2013Figures'!$H:$H,$B349,'2013Figures'!$I:$I,$C349,'2013Figures'!$B:$B,"CyToBroker",'2013Figures'!$G:$G,"E1",'2013Figures'!$E:$E,$B$1)</f>
        <v>0</v>
      </c>
      <c r="H349" s="9">
        <f>SUMIFS('2013Figures'!$J:$J,'2013Figures'!$C:$C,$A349,'2013Figures'!$H:$H,$B349,'2013Figures'!$I:$I,$C349,'2013Figures'!$B:$B,"CyToBroker",'2013Figures'!$G:$G,"P1",'2013Figures'!$E:$E,$B$1)</f>
        <v>0</v>
      </c>
      <c r="I349" s="33"/>
      <c r="J349" s="34">
        <v>201401</v>
      </c>
      <c r="K349" s="33"/>
      <c r="L349" s="42">
        <f>SUMIFS('2012Figures'!$J:$J,'2012Figures'!$C:$C,$A349,'2012Figures'!$H:$H,$B349,'2012Figures'!$I:$I,$C349,'2012Figures'!$E:$E,$B$1)</f>
        <v>0</v>
      </c>
      <c r="M349" s="52">
        <f>SUMIFS('2012Figures'!$J:$J,'2012Figures'!$C:$C,$A349,'2012Figures'!$H:$H,$B349,'2012Figures'!$I:$I,$C349,'2012Figures'!$B:$B,"BrokerToCy",'2012Figures'!$G:$G,"E1",'2012Figures'!$E:$E,$B$1)</f>
        <v>0</v>
      </c>
      <c r="N349" s="52">
        <f>SUMIFS('2012Figures'!$J:$J,'2012Figures'!$C:$C,$A349,'2012Figures'!$H:$H,$B349,'2012Figures'!$I:$I,$C349,'2012Figures'!$B:$B,"BrokerToCy",'2012Figures'!$G:$G,"P1",'2012Figures'!$E:$E,$B$1)</f>
        <v>0</v>
      </c>
      <c r="O349" s="52">
        <f>SUMIFS('2012Figures'!$J:$J,'2012Figures'!$C:$C,$A349,'2012Figures'!$H:$H,$B349,'2012Figures'!$I:$I,$C349,'2012Figures'!$B:$B,"CyToBroker",'2012Figures'!$G:$G,"E1",'2012Figures'!$E:$E,$B$1)</f>
        <v>0</v>
      </c>
      <c r="P349" s="52">
        <f>SUMIFS('2012Figures'!$J:$J,'2012Figures'!$C:$C,$A349,'2012Figures'!$H:$H,$B349,'2012Figures'!$I:$I,$C349,'2012Figures'!$B:$B,"CyToBroker",'2012Figures'!$G:$G,"P1",'2012Figures'!$E:$E,$B$1)</f>
        <v>0</v>
      </c>
      <c r="Q349" s="33"/>
      <c r="R349" s="46" t="str">
        <f t="shared" si="71"/>
        <v/>
      </c>
      <c r="S349" s="46" t="str">
        <f t="shared" si="72"/>
        <v/>
      </c>
      <c r="T349" s="46" t="str">
        <f t="shared" si="73"/>
        <v/>
      </c>
      <c r="U349" s="46" t="str">
        <f t="shared" si="74"/>
        <v/>
      </c>
      <c r="V349" s="46" t="str">
        <f t="shared" si="75"/>
        <v/>
      </c>
    </row>
    <row r="350" spans="1:22" x14ac:dyDescent="0.2">
      <c r="A350" s="1">
        <v>306</v>
      </c>
      <c r="B350" s="1" t="s">
        <v>120</v>
      </c>
      <c r="C350" s="8">
        <v>2</v>
      </c>
      <c r="D350" s="29">
        <f>SUMIFS('2013Figures'!$J:$J,'2013Figures'!$C:$C,$A350,'2013Figures'!$H:$H,$B350,'2013Figures'!$I:$I,$C350,'2013Figures'!$E:$E,$B$1)</f>
        <v>0</v>
      </c>
      <c r="E350" s="9">
        <f>SUMIFS('2013Figures'!$J:$J,'2013Figures'!$C:$C,$A350,'2013Figures'!$H:$H,$B350,'2013Figures'!$I:$I,$C350,'2013Figures'!$B:$B,"BrokerToCy",'2013Figures'!$G:$G,"E1",'2013Figures'!$E:$E,$B$1)</f>
        <v>0</v>
      </c>
      <c r="F350" s="9">
        <f>SUMIFS('2013Figures'!$J:$J,'2013Figures'!$C:$C,$A350,'2013Figures'!$H:$H,$B350,'2013Figures'!$I:$I,$C350,'2013Figures'!$B:$B,"BrokerToCy",'2013Figures'!$G:$G,"P1",'2013Figures'!$E:$E,$B$1)</f>
        <v>0</v>
      </c>
      <c r="G350" s="9">
        <f>SUMIFS('2013Figures'!$J:$J,'2013Figures'!$C:$C,$A350,'2013Figures'!$H:$H,$B350,'2013Figures'!$I:$I,$C350,'2013Figures'!$B:$B,"CyToBroker",'2013Figures'!$G:$G,"E1",'2013Figures'!$E:$E,$B$1)</f>
        <v>0</v>
      </c>
      <c r="H350" s="9">
        <f>SUMIFS('2013Figures'!$J:$J,'2013Figures'!$C:$C,$A350,'2013Figures'!$H:$H,$B350,'2013Figures'!$I:$I,$C350,'2013Figures'!$B:$B,"CyToBroker",'2013Figures'!$G:$G,"P1",'2013Figures'!$E:$E,$B$1)</f>
        <v>0</v>
      </c>
      <c r="I350" s="30"/>
      <c r="J350" s="31">
        <v>201301</v>
      </c>
      <c r="K350" s="30"/>
      <c r="L350" s="42">
        <f>SUMIFS('2012Figures'!$J:$J,'2012Figures'!$C:$C,$A350,'2012Figures'!$H:$H,$B350,'2012Figures'!$I:$I,$C350,'2012Figures'!$E:$E,$B$1)</f>
        <v>0</v>
      </c>
      <c r="M350" s="52">
        <f>SUMIFS('2012Figures'!$J:$J,'2012Figures'!$C:$C,$A350,'2012Figures'!$H:$H,$B350,'2012Figures'!$I:$I,$C350,'2012Figures'!$B:$B,"BrokerToCy",'2012Figures'!$G:$G,"E1",'2012Figures'!$E:$E,$B$1)</f>
        <v>0</v>
      </c>
      <c r="N350" s="52">
        <f>SUMIFS('2012Figures'!$J:$J,'2012Figures'!$C:$C,$A350,'2012Figures'!$H:$H,$B350,'2012Figures'!$I:$I,$C350,'2012Figures'!$B:$B,"BrokerToCy",'2012Figures'!$G:$G,"P1",'2012Figures'!$E:$E,$B$1)</f>
        <v>0</v>
      </c>
      <c r="O350" s="52">
        <f>SUMIFS('2012Figures'!$J:$J,'2012Figures'!$C:$C,$A350,'2012Figures'!$H:$H,$B350,'2012Figures'!$I:$I,$C350,'2012Figures'!$B:$B,"CyToBroker",'2012Figures'!$G:$G,"E1",'2012Figures'!$E:$E,$B$1)</f>
        <v>0</v>
      </c>
      <c r="P350" s="52">
        <f>SUMIFS('2012Figures'!$J:$J,'2012Figures'!$C:$C,$A350,'2012Figures'!$H:$H,$B350,'2012Figures'!$I:$I,$C350,'2012Figures'!$B:$B,"CyToBroker",'2012Figures'!$G:$G,"P1",'2012Figures'!$E:$E,$B$1)</f>
        <v>0</v>
      </c>
      <c r="Q350" s="30"/>
      <c r="R350" s="46" t="str">
        <f t="shared" si="71"/>
        <v/>
      </c>
      <c r="S350" s="46" t="str">
        <f t="shared" si="72"/>
        <v/>
      </c>
      <c r="T350" s="46" t="str">
        <f t="shared" si="73"/>
        <v/>
      </c>
      <c r="U350" s="46" t="str">
        <f t="shared" si="74"/>
        <v/>
      </c>
      <c r="V350" s="46" t="str">
        <f t="shared" si="75"/>
        <v/>
      </c>
    </row>
    <row r="351" spans="1:22" x14ac:dyDescent="0.2">
      <c r="A351" s="1">
        <v>306</v>
      </c>
      <c r="B351" s="1" t="s">
        <v>120</v>
      </c>
      <c r="C351" s="8">
        <v>1</v>
      </c>
      <c r="D351" s="29">
        <f>SUMIFS('2013Figures'!$J:$J,'2013Figures'!$C:$C,$A351,'2013Figures'!$H:$H,$B351,'2013Figures'!$I:$I,$C351,'2013Figures'!$E:$E,$B$1)</f>
        <v>0</v>
      </c>
      <c r="E351" s="9">
        <f>SUMIFS('2013Figures'!$J:$J,'2013Figures'!$C:$C,$A351,'2013Figures'!$H:$H,$B351,'2013Figures'!$I:$I,$C351,'2013Figures'!$B:$B,"BrokerToCy",'2013Figures'!$G:$G,"E1",'2013Figures'!$E:$E,$B$1)</f>
        <v>0</v>
      </c>
      <c r="F351" s="9">
        <f>SUMIFS('2013Figures'!$J:$J,'2013Figures'!$C:$C,$A351,'2013Figures'!$H:$H,$B351,'2013Figures'!$I:$I,$C351,'2013Figures'!$B:$B,"BrokerToCy",'2013Figures'!$G:$G,"P1",'2013Figures'!$E:$E,$B$1)</f>
        <v>0</v>
      </c>
      <c r="G351" s="9">
        <f>SUMIFS('2013Figures'!$J:$J,'2013Figures'!$C:$C,$A351,'2013Figures'!$H:$H,$B351,'2013Figures'!$I:$I,$C351,'2013Figures'!$B:$B,"CyToBroker",'2013Figures'!$G:$G,"E1",'2013Figures'!$E:$E,$B$1)</f>
        <v>0</v>
      </c>
      <c r="H351" s="9">
        <f>SUMIFS('2013Figures'!$J:$J,'2013Figures'!$C:$C,$A351,'2013Figures'!$H:$H,$B351,'2013Figures'!$I:$I,$C351,'2013Figures'!$B:$B,"CyToBroker",'2013Figures'!$G:$G,"P1",'2013Figures'!$E:$E,$B$1)</f>
        <v>0</v>
      </c>
      <c r="J351" s="8">
        <v>200801</v>
      </c>
      <c r="L351" s="42">
        <f>SUMIFS('2012Figures'!$J:$J,'2012Figures'!$C:$C,$A351,'2012Figures'!$H:$H,$B351,'2012Figures'!$I:$I,$C351,'2012Figures'!$E:$E,$B$1)</f>
        <v>0</v>
      </c>
      <c r="M351" s="52">
        <f>SUMIFS('2012Figures'!$J:$J,'2012Figures'!$C:$C,$A351,'2012Figures'!$H:$H,$B351,'2012Figures'!$I:$I,$C351,'2012Figures'!$B:$B,"BrokerToCy",'2012Figures'!$G:$G,"E1",'2012Figures'!$E:$E,$B$1)</f>
        <v>0</v>
      </c>
      <c r="N351" s="52">
        <f>SUMIFS('2012Figures'!$J:$J,'2012Figures'!$C:$C,$A351,'2012Figures'!$H:$H,$B351,'2012Figures'!$I:$I,$C351,'2012Figures'!$B:$B,"BrokerToCy",'2012Figures'!$G:$G,"P1",'2012Figures'!$E:$E,$B$1)</f>
        <v>0</v>
      </c>
      <c r="O351" s="52">
        <f>SUMIFS('2012Figures'!$J:$J,'2012Figures'!$C:$C,$A351,'2012Figures'!$H:$H,$B351,'2012Figures'!$I:$I,$C351,'2012Figures'!$B:$B,"CyToBroker",'2012Figures'!$G:$G,"E1",'2012Figures'!$E:$E,$B$1)</f>
        <v>0</v>
      </c>
      <c r="P351" s="52">
        <f>SUMIFS('2012Figures'!$J:$J,'2012Figures'!$C:$C,$A351,'2012Figures'!$H:$H,$B351,'2012Figures'!$I:$I,$C351,'2012Figures'!$B:$B,"CyToBroker",'2012Figures'!$G:$G,"P1",'2012Figures'!$E:$E,$B$1)</f>
        <v>0</v>
      </c>
      <c r="R351" s="46" t="str">
        <f t="shared" si="71"/>
        <v/>
      </c>
      <c r="S351" s="46" t="str">
        <f t="shared" si="72"/>
        <v/>
      </c>
      <c r="T351" s="46" t="str">
        <f t="shared" si="73"/>
        <v/>
      </c>
      <c r="U351" s="46" t="str">
        <f t="shared" si="74"/>
        <v/>
      </c>
      <c r="V351" s="46" t="str">
        <f t="shared" si="75"/>
        <v/>
      </c>
    </row>
    <row r="352" spans="1:22" x14ac:dyDescent="0.2">
      <c r="A352" s="1">
        <v>306</v>
      </c>
      <c r="B352" s="1" t="s">
        <v>120</v>
      </c>
      <c r="D352" s="29">
        <f>SUMIFS('2013Figures'!$J:$J,'2013Figures'!$C:$C,$A352,'2013Figures'!$I:$I,"",'2013Figures'!$E:$E,$B$1)</f>
        <v>59091</v>
      </c>
      <c r="E352" s="9">
        <f>SUMIFS('2013Figures'!$J:$J,'2013Figures'!$C:$C,$A352,'2013Figures'!$I:$I,"",'2013Figures'!$B:$B,"BrokerToCy",'2013Figures'!$G:$G,"E1",'2013Figures'!$E:$E,$B$1)</f>
        <v>0</v>
      </c>
      <c r="F352" s="9">
        <f>SUMIFS('2013Figures'!$J:$J,'2013Figures'!$C:$C,$A352,'2013Figures'!$I:$I,"",'2013Figures'!$B:$B,"BrokerToCy",'2013Figures'!$G:$G,"P1",'2013Figures'!$E:$E,$B$1)</f>
        <v>0</v>
      </c>
      <c r="G352" s="9">
        <f>SUMIFS('2013Figures'!$J:$J,'2013Figures'!$C:$C,$A352,'2013Figures'!$I:$I,"",'2013Figures'!$B:$B,"CyToBroker",'2013Figures'!$G:$G,"E1",'2013Figures'!$E:$E,$B$1)</f>
        <v>59091</v>
      </c>
      <c r="H352" s="9">
        <f>SUMIFS('2013Figures'!$J:$J,'2013Figures'!$C:$C,$A352,'2013Figures'!$I:$I,"",'2013Figures'!$B:$B,"CyToBroker",'2013Figures'!$G:$G,"P1",'2013Figures'!$E:$E,$B$1)</f>
        <v>0</v>
      </c>
      <c r="J352" s="8" t="s">
        <v>131</v>
      </c>
      <c r="L352" s="42">
        <f>SUMIFS('2012Figures'!$J:$J,'2012Figures'!$C:$C,$A352,'2012Figures'!$I:$I,"",'2012Figures'!$E:$E,$B$1)</f>
        <v>81727</v>
      </c>
      <c r="M352" s="52">
        <f>SUMIFS('2012Figures'!$J:$J,'2012Figures'!$C:$C,$A352,'2012Figures'!$I:$I,"",'2012Figures'!$B:$B,"BrokerToCy",'2012Figures'!$G:$G,"E1",'2012Figures'!$E:$E,$B$1)</f>
        <v>0</v>
      </c>
      <c r="N352" s="52">
        <f>SUMIFS('2012Figures'!$J:$J,'2012Figures'!$C:$C,$A352,'2012Figures'!$I:$I,"",'2012Figures'!$B:$B,"BrokerToCy",'2012Figures'!$G:$G,"P1",'2012Figures'!$E:$E,$B$1)</f>
        <v>0</v>
      </c>
      <c r="O352" s="52">
        <f>SUMIFS('2012Figures'!$J:$J,'2012Figures'!$C:$C,$A352,'2012Figures'!$I:$I,"",'2012Figures'!$B:$B,"CyToBroker",'2012Figures'!$G:$G,"E1",'2012Figures'!$E:$E,$B$1)</f>
        <v>81727</v>
      </c>
      <c r="P352" s="52">
        <f>SUMIFS('2012Figures'!$J:$J,'2012Figures'!$C:$C,$A352,'2012Figures'!$I:$I,"",'2012Figures'!$B:$B,"CyToBroker",'2012Figures'!$G:$G,"P1",'2012Figures'!$E:$E,$B$1)</f>
        <v>0</v>
      </c>
      <c r="R352" s="46">
        <f t="shared" si="71"/>
        <v>-0.28000000000000003</v>
      </c>
      <c r="S352" s="46" t="str">
        <f t="shared" si="72"/>
        <v/>
      </c>
      <c r="T352" s="46" t="str">
        <f t="shared" si="73"/>
        <v/>
      </c>
      <c r="U352" s="46">
        <f t="shared" si="74"/>
        <v>-0.28000000000000003</v>
      </c>
      <c r="V352" s="46" t="str">
        <f t="shared" si="75"/>
        <v/>
      </c>
    </row>
    <row r="353" spans="1:22" x14ac:dyDescent="0.2">
      <c r="A353" s="21"/>
      <c r="B353" s="21" t="s">
        <v>92</v>
      </c>
      <c r="C353" s="22"/>
      <c r="D353" s="23">
        <f>SUM(E353:H353)</f>
        <v>59091</v>
      </c>
      <c r="E353" s="23">
        <f>SUM(E349:E352)</f>
        <v>0</v>
      </c>
      <c r="F353" s="23">
        <f>SUM(F349:F352)</f>
        <v>0</v>
      </c>
      <c r="G353" s="23">
        <f>SUM(G349:G352)</f>
        <v>59091</v>
      </c>
      <c r="H353" s="23">
        <f>SUM(H349:H352)</f>
        <v>0</v>
      </c>
      <c r="I353" s="21"/>
      <c r="J353" s="22"/>
      <c r="K353" s="21"/>
      <c r="L353" s="43">
        <f>SUM(M353:P353)</f>
        <v>81727</v>
      </c>
      <c r="M353" s="43">
        <f>SUM(M349:M352)</f>
        <v>0</v>
      </c>
      <c r="N353" s="43">
        <f>SUM(N349:N352)</f>
        <v>0</v>
      </c>
      <c r="O353" s="43">
        <f>SUM(O349:O352)</f>
        <v>81727</v>
      </c>
      <c r="P353" s="43">
        <f>SUM(P349:P352)</f>
        <v>0</v>
      </c>
      <c r="Q353" s="21"/>
      <c r="R353" s="21"/>
      <c r="S353" s="21"/>
      <c r="T353" s="21"/>
      <c r="U353" s="21"/>
      <c r="V353" s="21"/>
    </row>
    <row r="354" spans="1:22" x14ac:dyDescent="0.2">
      <c r="A354" s="28">
        <v>307</v>
      </c>
      <c r="B354" s="28" t="s">
        <v>121</v>
      </c>
      <c r="C354" s="17" t="s">
        <v>88</v>
      </c>
      <c r="D354" s="18">
        <f>SUMIFS('2013Figures'!$J:$J,'2013Figures'!$C:$C,$A354,'2013Figures'!$E:$E,$B$1)</f>
        <v>0</v>
      </c>
      <c r="E354" s="18">
        <f>SUMIFS('2013Figures'!$J:$J,'2013Figures'!$C:$C,$A354,'2013Figures'!$B:$B,"BrokerToCy",'2013Figures'!$G:$G,"E1",'2013Figures'!$E:$E,$B$1)</f>
        <v>0</v>
      </c>
      <c r="F354" s="18">
        <f>SUMIFS('2013Figures'!$J:$J,'2013Figures'!$C:$C,$A354,'2013Figures'!$B:$B,"BrokerToCy",'2013Figures'!$G:$G,"P1",'2013Figures'!$E:$E,$B$1)</f>
        <v>0</v>
      </c>
      <c r="G354" s="18">
        <f>SUMIFS('2013Figures'!$J:$J,'2013Figures'!$C:$C,$A354,'2013Figures'!$B:$B,"CyToBroker",'2013Figures'!$G:$G,"E1",'2013Figures'!$E:$E,$B$1)</f>
        <v>0</v>
      </c>
      <c r="H354" s="18">
        <f>SUMIFS('2013Figures'!$J:$J,'2013Figures'!$C:$C,$A354,'2013Figures'!$B:$B,"CyToBroker",'2013Figures'!$G:$G,"P1",'2013Figures'!$E:$E,$B$1)</f>
        <v>0</v>
      </c>
      <c r="I354" s="28"/>
      <c r="J354" s="17"/>
      <c r="K354" s="28"/>
      <c r="L354" s="50">
        <f>SUMIFS('2012Figures'!$J:$J,'2012Figures'!$C:$C,$A354,'2012Figures'!$E:$E,$B$1)</f>
        <v>0</v>
      </c>
      <c r="M354" s="50">
        <f>SUMIFS('2012Figures'!$J:$J,'2012Figures'!$C:$C,$A354,'2012Figures'!$B:$B,"BrokerToCy",'2012Figures'!$G:$G,"E1",'2012Figures'!$E:$E,$B$1)</f>
        <v>0</v>
      </c>
      <c r="N354" s="50">
        <f>SUMIFS('2012Figures'!$J:$J,'2012Figures'!$C:$C,$A354,'2012Figures'!$B:$B,"BrokerToCy",'2012Figures'!$G:$G,"P1",'2012Figures'!$E:$E,$B$1)</f>
        <v>0</v>
      </c>
      <c r="O354" s="50">
        <f>SUMIFS('2012Figures'!$J:$J,'2012Figures'!$C:$C,$A354,'2012Figures'!$B:$B,"CyToBroker",'2012Figures'!$G:$G,"E1",'2012Figures'!$E:$E,$B$1)</f>
        <v>0</v>
      </c>
      <c r="P354" s="50">
        <f>SUMIFS('2012Figures'!$J:$J,'2012Figures'!$C:$C,$A354,'2012Figures'!$B:$B,"CyToBroker",'2012Figures'!$G:$G,"P1",'2012Figures'!$E:$E,$B$1)</f>
        <v>0</v>
      </c>
      <c r="Q354" s="28"/>
      <c r="R354" s="46" t="str">
        <f t="shared" ref="R354:R418" si="76">IF(L354=0,"",ROUND(D354/L354-1,2))</f>
        <v/>
      </c>
      <c r="S354" s="46" t="str">
        <f t="shared" ref="S354:S418" si="77">IF(M354=0,"",ROUND(E354/M354-1,2))</f>
        <v/>
      </c>
      <c r="T354" s="46" t="str">
        <f t="shared" ref="T354:T418" si="78">IF(N354=0,"",ROUND(F354/N354-1,2))</f>
        <v/>
      </c>
      <c r="U354" s="46" t="str">
        <f t="shared" ref="U354:U418" si="79">IF(O354=0,"",ROUND(G354/O354-1,2))</f>
        <v/>
      </c>
      <c r="V354" s="46" t="str">
        <f t="shared" ref="V354:V418" si="80">IF(P354=0,"",ROUND(H354/P354-1,2))</f>
        <v/>
      </c>
    </row>
    <row r="355" spans="1:22" x14ac:dyDescent="0.2">
      <c r="A355" s="1">
        <v>307</v>
      </c>
      <c r="B355" s="1" t="s">
        <v>121</v>
      </c>
      <c r="C355" s="8">
        <v>1</v>
      </c>
      <c r="D355" s="29">
        <f>SUMIFS('2013Figures'!$J:$J,'2013Figures'!$C:$C,$A355,'2013Figures'!$H:$H,$B355,'2013Figures'!$I:$I,$C355,'2013Figures'!$E:$E,$B$1)</f>
        <v>0</v>
      </c>
      <c r="E355" s="9">
        <f>SUMIFS('2013Figures'!$J:$J,'2013Figures'!$C:$C,$A355,'2013Figures'!$H:$H,$B355,'2013Figures'!$I:$I,$C355,'2013Figures'!$B:$B,"BrokerToCy",'2013Figures'!$G:$G,"E1",'2013Figures'!$E:$E,$B$1)</f>
        <v>0</v>
      </c>
      <c r="F355" s="9">
        <f>SUMIFS('2013Figures'!$J:$J,'2013Figures'!$C:$C,$A355,'2013Figures'!$H:$H,$B355,'2013Figures'!$I:$I,$C355,'2013Figures'!$B:$B,"BrokerToCy",'2013Figures'!$G:$G,"P1",'2013Figures'!$E:$E,$B$1)</f>
        <v>0</v>
      </c>
      <c r="G355" s="9">
        <f>SUMIFS('2013Figures'!$J:$J,'2013Figures'!$C:$C,$A355,'2013Figures'!$H:$H,$B355,'2013Figures'!$I:$I,$C355,'2013Figures'!$B:$B,"CyToBroker",'2013Figures'!$G:$G,"E1",'2013Figures'!$E:$E,$B$1)</f>
        <v>0</v>
      </c>
      <c r="H355" s="9">
        <f>SUMIFS('2013Figures'!$J:$J,'2013Figures'!$C:$C,$A355,'2013Figures'!$H:$H,$B355,'2013Figures'!$I:$I,$C355,'2013Figures'!$B:$B,"CyToBroker",'2013Figures'!$G:$G,"P1",'2013Figures'!$E:$E,$B$1)</f>
        <v>0</v>
      </c>
      <c r="I355" s="30"/>
      <c r="J355" s="31">
        <v>200801</v>
      </c>
      <c r="K355" s="30"/>
      <c r="L355" s="42">
        <f>SUMIFS('2012Figures'!$J:$J,'2012Figures'!$C:$C,$A355,'2012Figures'!$H:$H,$B355,'2012Figures'!$I:$I,$C355,'2012Figures'!$E:$E,$B$1)</f>
        <v>0</v>
      </c>
      <c r="M355" s="52">
        <f>SUMIFS('2012Figures'!$J:$J,'2012Figures'!$C:$C,$A355,'2012Figures'!$H:$H,$B355,'2012Figures'!$I:$I,$C355,'2012Figures'!$B:$B,"BrokerToCy",'2012Figures'!$G:$G,"E1",'2012Figures'!$E:$E,$B$1)</f>
        <v>0</v>
      </c>
      <c r="N355" s="52">
        <f>SUMIFS('2012Figures'!$J:$J,'2012Figures'!$C:$C,$A355,'2012Figures'!$H:$H,$B355,'2012Figures'!$I:$I,$C355,'2012Figures'!$B:$B,"BrokerToCy",'2012Figures'!$G:$G,"P1",'2012Figures'!$E:$E,$B$1)</f>
        <v>0</v>
      </c>
      <c r="O355" s="52">
        <f>SUMIFS('2012Figures'!$J:$J,'2012Figures'!$C:$C,$A355,'2012Figures'!$H:$H,$B355,'2012Figures'!$I:$I,$C355,'2012Figures'!$B:$B,"CyToBroker",'2012Figures'!$G:$G,"E1",'2012Figures'!$E:$E,$B$1)</f>
        <v>0</v>
      </c>
      <c r="P355" s="52">
        <f>SUMIFS('2012Figures'!$J:$J,'2012Figures'!$C:$C,$A355,'2012Figures'!$H:$H,$B355,'2012Figures'!$I:$I,$C355,'2012Figures'!$B:$B,"CyToBroker",'2012Figures'!$G:$G,"P1",'2012Figures'!$E:$E,$B$1)</f>
        <v>0</v>
      </c>
      <c r="Q355" s="30"/>
      <c r="R355" s="46" t="str">
        <f t="shared" si="76"/>
        <v/>
      </c>
      <c r="S355" s="46" t="str">
        <f t="shared" si="77"/>
        <v/>
      </c>
      <c r="T355" s="46" t="str">
        <f t="shared" si="78"/>
        <v/>
      </c>
      <c r="U355" s="46" t="str">
        <f t="shared" si="79"/>
        <v/>
      </c>
      <c r="V355" s="46" t="str">
        <f t="shared" si="80"/>
        <v/>
      </c>
    </row>
    <row r="356" spans="1:22" x14ac:dyDescent="0.2">
      <c r="A356" s="1">
        <v>307</v>
      </c>
      <c r="B356" s="1" t="s">
        <v>121</v>
      </c>
      <c r="D356" s="29">
        <f>SUMIFS('2013Figures'!$J:$J,'2013Figures'!$C:$C,$A356,'2013Figures'!$I:$I,"",'2013Figures'!$E:$E,$B$1)</f>
        <v>0</v>
      </c>
      <c r="E356" s="9">
        <f>SUMIFS('2013Figures'!$J:$J,'2013Figures'!$C:$C,$A356,'2013Figures'!$I:$I,"",'2013Figures'!$B:$B,"BrokerToCy",'2013Figures'!$G:$G,"E1",'2013Figures'!$E:$E,$B$1)</f>
        <v>0</v>
      </c>
      <c r="F356" s="9">
        <f>SUMIFS('2013Figures'!$J:$J,'2013Figures'!$C:$C,$A356,'2013Figures'!$I:$I,"",'2013Figures'!$B:$B,"BrokerToCy",'2013Figures'!$G:$G,"P1",'2013Figures'!$E:$E,$B$1)</f>
        <v>0</v>
      </c>
      <c r="G356" s="9">
        <f>SUMIFS('2013Figures'!$J:$J,'2013Figures'!$C:$C,$A356,'2013Figures'!$I:$I,"",'2013Figures'!$B:$B,"CyToBroker",'2013Figures'!$G:$G,"E1",'2013Figures'!$E:$E,$B$1)</f>
        <v>0</v>
      </c>
      <c r="H356" s="9">
        <f>SUMIFS('2013Figures'!$J:$J,'2013Figures'!$C:$C,$A356,'2013Figures'!$I:$I,"",'2013Figures'!$B:$B,"CyToBroker",'2013Figures'!$G:$G,"P1",'2013Figures'!$E:$E,$B$1)</f>
        <v>0</v>
      </c>
      <c r="J356" s="8" t="s">
        <v>131</v>
      </c>
      <c r="L356" s="42">
        <f>SUMIFS('2012Figures'!$J:$J,'2012Figures'!$C:$C,$A356,'2012Figures'!$I:$I,"",'2012Figures'!$E:$E,$B$1)</f>
        <v>0</v>
      </c>
      <c r="M356" s="52">
        <f>SUMIFS('2012Figures'!$J:$J,'2012Figures'!$C:$C,$A356,'2012Figures'!$I:$I,"",'2012Figures'!$B:$B,"BrokerToCy",'2012Figures'!$G:$G,"E1",'2012Figures'!$E:$E,$B$1)</f>
        <v>0</v>
      </c>
      <c r="N356" s="52">
        <f>SUMIFS('2012Figures'!$J:$J,'2012Figures'!$C:$C,$A356,'2012Figures'!$I:$I,"",'2012Figures'!$B:$B,"BrokerToCy",'2012Figures'!$G:$G,"P1",'2012Figures'!$E:$E,$B$1)</f>
        <v>0</v>
      </c>
      <c r="O356" s="52">
        <f>SUMIFS('2012Figures'!$J:$J,'2012Figures'!$C:$C,$A356,'2012Figures'!$I:$I,"",'2012Figures'!$B:$B,"CyToBroker",'2012Figures'!$G:$G,"E1",'2012Figures'!$E:$E,$B$1)</f>
        <v>0</v>
      </c>
      <c r="P356" s="52">
        <f>SUMIFS('2012Figures'!$J:$J,'2012Figures'!$C:$C,$A356,'2012Figures'!$I:$I,"",'2012Figures'!$B:$B,"CyToBroker",'2012Figures'!$G:$G,"P1",'2012Figures'!$E:$E,$B$1)</f>
        <v>0</v>
      </c>
      <c r="R356" s="46" t="str">
        <f t="shared" si="76"/>
        <v/>
      </c>
      <c r="S356" s="46" t="str">
        <f t="shared" si="77"/>
        <v/>
      </c>
      <c r="T356" s="46" t="str">
        <f t="shared" si="78"/>
        <v/>
      </c>
      <c r="U356" s="46" t="str">
        <f t="shared" si="79"/>
        <v/>
      </c>
      <c r="V356" s="46" t="str">
        <f t="shared" si="80"/>
        <v/>
      </c>
    </row>
    <row r="357" spans="1:22" x14ac:dyDescent="0.2">
      <c r="A357" s="21"/>
      <c r="B357" s="21" t="s">
        <v>92</v>
      </c>
      <c r="C357" s="22"/>
      <c r="D357" s="23">
        <f>SUM(E357:H357)</f>
        <v>0</v>
      </c>
      <c r="E357" s="23">
        <f>SUM(E355:E356)</f>
        <v>0</v>
      </c>
      <c r="F357" s="23">
        <f>SUM(F355:F356)</f>
        <v>0</v>
      </c>
      <c r="G357" s="23">
        <f>SUM(G355:G356)</f>
        <v>0</v>
      </c>
      <c r="H357" s="23">
        <f>SUM(H355:H356)</f>
        <v>0</v>
      </c>
      <c r="I357" s="21"/>
      <c r="J357" s="22"/>
      <c r="K357" s="21"/>
      <c r="L357" s="43">
        <f>SUM(M357:P357)</f>
        <v>0</v>
      </c>
      <c r="M357" s="43">
        <f>SUM(M355:M356)</f>
        <v>0</v>
      </c>
      <c r="N357" s="43">
        <f>SUM(N355:N356)</f>
        <v>0</v>
      </c>
      <c r="O357" s="43">
        <f>SUM(O355:O356)</f>
        <v>0</v>
      </c>
      <c r="P357" s="43">
        <f>SUM(P355:P356)</f>
        <v>0</v>
      </c>
      <c r="Q357" s="21"/>
      <c r="R357" s="21"/>
      <c r="S357" s="21"/>
      <c r="T357" s="21"/>
      <c r="U357" s="21"/>
      <c r="V357" s="21"/>
    </row>
    <row r="358" spans="1:22" x14ac:dyDescent="0.2">
      <c r="A358" s="28">
        <v>401</v>
      </c>
      <c r="B358" s="28" t="s">
        <v>122</v>
      </c>
      <c r="C358" s="17" t="s">
        <v>88</v>
      </c>
      <c r="D358" s="18">
        <f>SUMIFS('2013Figures'!$J:$J,'2013Figures'!$C:$C,$A358,'2013Figures'!$E:$E,$B$1)</f>
        <v>469</v>
      </c>
      <c r="E358" s="18">
        <f>SUMIFS('2013Figures'!$J:$J,'2013Figures'!$C:$C,$A358,'2013Figures'!$B:$B,"BrokerToCy",'2013Figures'!$G:$G,"E1",'2013Figures'!$E:$E,$B$1)</f>
        <v>0</v>
      </c>
      <c r="F358" s="18">
        <f>SUMIFS('2013Figures'!$J:$J,'2013Figures'!$C:$C,$A358,'2013Figures'!$B:$B,"BrokerToCy",'2013Figures'!$G:$G,"P1",'2013Figures'!$E:$E,$B$1)</f>
        <v>469</v>
      </c>
      <c r="G358" s="18">
        <f>SUMIFS('2013Figures'!$J:$J,'2013Figures'!$C:$C,$A358,'2013Figures'!$B:$B,"CyToBroker",'2013Figures'!$G:$G,"E1",'2013Figures'!$E:$E,$B$1)</f>
        <v>0</v>
      </c>
      <c r="H358" s="18">
        <f>SUMIFS('2013Figures'!$J:$J,'2013Figures'!$C:$C,$A358,'2013Figures'!$B:$B,"CyToBroker",'2013Figures'!$G:$G,"P1",'2013Figures'!$E:$E,$B$1)</f>
        <v>0</v>
      </c>
      <c r="I358" s="28"/>
      <c r="J358" s="17"/>
      <c r="K358" s="28"/>
      <c r="L358" s="50">
        <f>SUMIFS('2012Figures'!$J:$J,'2012Figures'!$C:$C,$A358,'2012Figures'!$E:$E,$B$1)</f>
        <v>672</v>
      </c>
      <c r="M358" s="50">
        <f>SUMIFS('2012Figures'!$J:$J,'2012Figures'!$C:$C,$A358,'2012Figures'!$B:$B,"BrokerToCy",'2012Figures'!$G:$G,"E1",'2012Figures'!$E:$E,$B$1)</f>
        <v>0</v>
      </c>
      <c r="N358" s="50">
        <f>SUMIFS('2012Figures'!$J:$J,'2012Figures'!$C:$C,$A358,'2012Figures'!$B:$B,"BrokerToCy",'2012Figures'!$G:$G,"P1",'2012Figures'!$E:$E,$B$1)</f>
        <v>611</v>
      </c>
      <c r="O358" s="50">
        <f>SUMIFS('2012Figures'!$J:$J,'2012Figures'!$C:$C,$A358,'2012Figures'!$B:$B,"CyToBroker",'2012Figures'!$G:$G,"E1",'2012Figures'!$E:$E,$B$1)</f>
        <v>0</v>
      </c>
      <c r="P358" s="50">
        <f>SUMIFS('2012Figures'!$J:$J,'2012Figures'!$C:$C,$A358,'2012Figures'!$B:$B,"CyToBroker",'2012Figures'!$G:$G,"P1",'2012Figures'!$E:$E,$B$1)</f>
        <v>61</v>
      </c>
      <c r="Q358" s="28"/>
      <c r="R358" s="46">
        <f t="shared" ref="R358:R422" si="81">IF(L358=0,"",ROUND(D358/L358-1,2))</f>
        <v>-0.3</v>
      </c>
      <c r="S358" s="46" t="str">
        <f t="shared" ref="S358:S422" si="82">IF(M358=0,"",ROUND(E358/M358-1,2))</f>
        <v/>
      </c>
      <c r="T358" s="46">
        <f t="shared" ref="T358:T422" si="83">IF(N358=0,"",ROUND(F358/N358-1,2))</f>
        <v>-0.23</v>
      </c>
      <c r="U358" s="46" t="str">
        <f t="shared" ref="U358:U422" si="84">IF(O358=0,"",ROUND(G358/O358-1,2))</f>
        <v/>
      </c>
      <c r="V358" s="46">
        <f t="shared" ref="V358:V422" si="85">IF(P358=0,"",ROUND(H358/P358-1,2))</f>
        <v>-1</v>
      </c>
    </row>
    <row r="359" spans="1:22" x14ac:dyDescent="0.2">
      <c r="A359" s="1">
        <v>401</v>
      </c>
      <c r="B359" s="1" t="s">
        <v>122</v>
      </c>
      <c r="C359" s="8">
        <v>1</v>
      </c>
      <c r="D359" s="29">
        <f>SUMIFS('2013Figures'!$J:$J,'2013Figures'!$C:$C,$A359,'2013Figures'!$H:$H,$B359,'2013Figures'!$I:$I,$C359,'2013Figures'!$E:$E,$B$1)</f>
        <v>0</v>
      </c>
      <c r="E359" s="9">
        <f>SUMIFS('2013Figures'!$J:$J,'2013Figures'!$C:$C,$A359,'2013Figures'!$H:$H,$B359,'2013Figures'!$I:$I,$C359,'2013Figures'!$B:$B,"BrokerToCy",'2013Figures'!$G:$G,"E1",'2013Figures'!$E:$E,$B$1)</f>
        <v>0</v>
      </c>
      <c r="F359" s="9">
        <f>SUMIFS('2013Figures'!$J:$J,'2013Figures'!$C:$C,$A359,'2013Figures'!$H:$H,$B359,'2013Figures'!$I:$I,$C359,'2013Figures'!$B:$B,"BrokerToCy",'2013Figures'!$G:$G,"P1",'2013Figures'!$E:$E,$B$1)</f>
        <v>0</v>
      </c>
      <c r="G359" s="9">
        <f>SUMIFS('2013Figures'!$J:$J,'2013Figures'!$C:$C,$A359,'2013Figures'!$H:$H,$B359,'2013Figures'!$I:$I,$C359,'2013Figures'!$B:$B,"CyToBroker",'2013Figures'!$G:$G,"E1",'2013Figures'!$E:$E,$B$1)</f>
        <v>0</v>
      </c>
      <c r="H359" s="9">
        <f>SUMIFS('2013Figures'!$J:$J,'2013Figures'!$C:$C,$A359,'2013Figures'!$H:$H,$B359,'2013Figures'!$I:$I,$C359,'2013Figures'!$B:$B,"CyToBroker",'2013Figures'!$G:$G,"P1",'2013Figures'!$E:$E,$B$1)</f>
        <v>0</v>
      </c>
      <c r="I359" s="30"/>
      <c r="J359" s="31">
        <v>200601</v>
      </c>
      <c r="K359" s="30"/>
      <c r="L359" s="42">
        <f>SUMIFS('2012Figures'!$J:$J,'2012Figures'!$C:$C,$A359,'2012Figures'!$H:$H,$B359,'2012Figures'!$I:$I,$C359,'2012Figures'!$E:$E,$B$1)</f>
        <v>0</v>
      </c>
      <c r="M359" s="52">
        <f>SUMIFS('2012Figures'!$J:$J,'2012Figures'!$C:$C,$A359,'2012Figures'!$H:$H,$B359,'2012Figures'!$I:$I,$C359,'2012Figures'!$B:$B,"BrokerToCy",'2012Figures'!$G:$G,"E1",'2012Figures'!$E:$E,$B$1)</f>
        <v>0</v>
      </c>
      <c r="N359" s="52">
        <f>SUMIFS('2012Figures'!$J:$J,'2012Figures'!$C:$C,$A359,'2012Figures'!$H:$H,$B359,'2012Figures'!$I:$I,$C359,'2012Figures'!$B:$B,"BrokerToCy",'2012Figures'!$G:$G,"P1",'2012Figures'!$E:$E,$B$1)</f>
        <v>0</v>
      </c>
      <c r="O359" s="52">
        <f>SUMIFS('2012Figures'!$J:$J,'2012Figures'!$C:$C,$A359,'2012Figures'!$H:$H,$B359,'2012Figures'!$I:$I,$C359,'2012Figures'!$B:$B,"CyToBroker",'2012Figures'!$G:$G,"E1",'2012Figures'!$E:$E,$B$1)</f>
        <v>0</v>
      </c>
      <c r="P359" s="52">
        <f>SUMIFS('2012Figures'!$J:$J,'2012Figures'!$C:$C,$A359,'2012Figures'!$H:$H,$B359,'2012Figures'!$I:$I,$C359,'2012Figures'!$B:$B,"CyToBroker",'2012Figures'!$G:$G,"P1",'2012Figures'!$E:$E,$B$1)</f>
        <v>0</v>
      </c>
      <c r="Q359" s="30"/>
      <c r="R359" s="46" t="str">
        <f t="shared" si="81"/>
        <v/>
      </c>
      <c r="S359" s="46" t="str">
        <f t="shared" si="82"/>
        <v/>
      </c>
      <c r="T359" s="46" t="str">
        <f t="shared" si="83"/>
        <v/>
      </c>
      <c r="U359" s="46" t="str">
        <f t="shared" si="84"/>
        <v/>
      </c>
      <c r="V359" s="46" t="str">
        <f t="shared" si="85"/>
        <v/>
      </c>
    </row>
    <row r="360" spans="1:22" x14ac:dyDescent="0.2">
      <c r="A360" s="1">
        <v>401</v>
      </c>
      <c r="B360" s="1" t="s">
        <v>122</v>
      </c>
      <c r="D360" s="29">
        <f>SUMIFS('2013Figures'!$J:$J,'2013Figures'!$C:$C,$A360,'2013Figures'!$I:$I,"",'2013Figures'!$E:$E,$B$1)</f>
        <v>469</v>
      </c>
      <c r="E360" s="9">
        <f>SUMIFS('2013Figures'!$J:$J,'2013Figures'!$C:$C,$A360,'2013Figures'!$I:$I,"",'2013Figures'!$B:$B,"BrokerToCy",'2013Figures'!$G:$G,"E1",'2013Figures'!$E:$E,$B$1)</f>
        <v>0</v>
      </c>
      <c r="F360" s="9">
        <f>SUMIFS('2013Figures'!$J:$J,'2013Figures'!$C:$C,$A360,'2013Figures'!$I:$I,"",'2013Figures'!$B:$B,"BrokerToCy",'2013Figures'!$G:$G,"P1",'2013Figures'!$E:$E,$B$1)</f>
        <v>469</v>
      </c>
      <c r="G360" s="9">
        <f>SUMIFS('2013Figures'!$J:$J,'2013Figures'!$C:$C,$A360,'2013Figures'!$I:$I,"",'2013Figures'!$B:$B,"CyToBroker",'2013Figures'!$G:$G,"E1",'2013Figures'!$E:$E,$B$1)</f>
        <v>0</v>
      </c>
      <c r="H360" s="9">
        <f>SUMIFS('2013Figures'!$J:$J,'2013Figures'!$C:$C,$A360,'2013Figures'!$I:$I,"",'2013Figures'!$B:$B,"CyToBroker",'2013Figures'!$G:$G,"P1",'2013Figures'!$E:$E,$B$1)</f>
        <v>0</v>
      </c>
      <c r="J360" s="8" t="s">
        <v>131</v>
      </c>
      <c r="L360" s="42">
        <f>SUMIFS('2012Figures'!$J:$J,'2012Figures'!$C:$C,$A360,'2012Figures'!$I:$I,"",'2012Figures'!$E:$E,$B$1)</f>
        <v>672</v>
      </c>
      <c r="M360" s="52">
        <f>SUMIFS('2012Figures'!$J:$J,'2012Figures'!$C:$C,$A360,'2012Figures'!$I:$I,"",'2012Figures'!$B:$B,"BrokerToCy",'2012Figures'!$G:$G,"E1",'2012Figures'!$E:$E,$B$1)</f>
        <v>0</v>
      </c>
      <c r="N360" s="52">
        <f>SUMIFS('2012Figures'!$J:$J,'2012Figures'!$C:$C,$A360,'2012Figures'!$I:$I,"",'2012Figures'!$B:$B,"BrokerToCy",'2012Figures'!$G:$G,"P1",'2012Figures'!$E:$E,$B$1)</f>
        <v>611</v>
      </c>
      <c r="O360" s="52">
        <f>SUMIFS('2012Figures'!$J:$J,'2012Figures'!$C:$C,$A360,'2012Figures'!$I:$I,"",'2012Figures'!$B:$B,"CyToBroker",'2012Figures'!$G:$G,"E1",'2012Figures'!$E:$E,$B$1)</f>
        <v>0</v>
      </c>
      <c r="P360" s="52">
        <f>SUMIFS('2012Figures'!$J:$J,'2012Figures'!$C:$C,$A360,'2012Figures'!$I:$I,"",'2012Figures'!$B:$B,"CyToBroker",'2012Figures'!$G:$G,"P1",'2012Figures'!$E:$E,$B$1)</f>
        <v>61</v>
      </c>
      <c r="R360" s="46">
        <f t="shared" si="81"/>
        <v>-0.3</v>
      </c>
      <c r="S360" s="46" t="str">
        <f t="shared" si="82"/>
        <v/>
      </c>
      <c r="T360" s="46">
        <f t="shared" si="83"/>
        <v>-0.23</v>
      </c>
      <c r="U360" s="46" t="str">
        <f t="shared" si="84"/>
        <v/>
      </c>
      <c r="V360" s="46">
        <f t="shared" si="85"/>
        <v>-1</v>
      </c>
    </row>
    <row r="361" spans="1:22" x14ac:dyDescent="0.2">
      <c r="A361" s="21"/>
      <c r="B361" s="21" t="s">
        <v>92</v>
      </c>
      <c r="C361" s="22"/>
      <c r="D361" s="23">
        <f>SUM(E361:H361)</f>
        <v>469</v>
      </c>
      <c r="E361" s="23">
        <f>SUM(E359:E360)</f>
        <v>0</v>
      </c>
      <c r="F361" s="23">
        <f>SUM(F359:F360)</f>
        <v>469</v>
      </c>
      <c r="G361" s="23">
        <f>SUM(G359:G360)</f>
        <v>0</v>
      </c>
      <c r="H361" s="23">
        <f>SUM(H359:H360)</f>
        <v>0</v>
      </c>
      <c r="I361" s="21"/>
      <c r="J361" s="22"/>
      <c r="K361" s="21"/>
      <c r="L361" s="43">
        <f>SUM(M361:P361)</f>
        <v>672</v>
      </c>
      <c r="M361" s="43">
        <f>SUM(M359:M360)</f>
        <v>0</v>
      </c>
      <c r="N361" s="43">
        <f>SUM(N359:N360)</f>
        <v>611</v>
      </c>
      <c r="O361" s="43">
        <f>SUM(O359:O360)</f>
        <v>0</v>
      </c>
      <c r="P361" s="43">
        <f>SUM(P359:P360)</f>
        <v>61</v>
      </c>
      <c r="Q361" s="21"/>
      <c r="R361" s="21"/>
      <c r="S361" s="21"/>
      <c r="T361" s="21"/>
      <c r="U361" s="21"/>
      <c r="V361" s="21"/>
    </row>
    <row r="362" spans="1:22" x14ac:dyDescent="0.2">
      <c r="A362" s="28">
        <v>403</v>
      </c>
      <c r="B362" s="28" t="s">
        <v>169</v>
      </c>
      <c r="C362" s="17" t="s">
        <v>88</v>
      </c>
      <c r="D362" s="18">
        <f>SUMIFS('2013Figures'!$J:$J,'2013Figures'!$C:$C,$A362,'2013Figures'!$E:$E,$B$1)</f>
        <v>0</v>
      </c>
      <c r="E362" s="18">
        <f>SUMIFS('2013Figures'!$J:$J,'2013Figures'!$C:$C,$A362,'2013Figures'!$B:$B,"BrokerToCy",'2013Figures'!$G:$G,"E1",'2013Figures'!$E:$E,$B$1)</f>
        <v>0</v>
      </c>
      <c r="F362" s="18">
        <f>SUMIFS('2013Figures'!$J:$J,'2013Figures'!$C:$C,$A362,'2013Figures'!$B:$B,"BrokerToCy",'2013Figures'!$G:$G,"P1",'2013Figures'!$E:$E,$B$1)</f>
        <v>0</v>
      </c>
      <c r="G362" s="18">
        <f>SUMIFS('2013Figures'!$J:$J,'2013Figures'!$C:$C,$A362,'2013Figures'!$B:$B,"CyToBroker",'2013Figures'!$G:$G,"E1",'2013Figures'!$E:$E,$B$1)</f>
        <v>0</v>
      </c>
      <c r="H362" s="18">
        <f>SUMIFS('2013Figures'!$J:$J,'2013Figures'!$C:$C,$A362,'2013Figures'!$B:$B,"CyToBroker",'2013Figures'!$G:$G,"P1",'2013Figures'!$E:$E,$B$1)</f>
        <v>0</v>
      </c>
      <c r="I362" s="28"/>
      <c r="J362" s="17"/>
      <c r="K362" s="28"/>
      <c r="L362" s="50">
        <f>SUMIFS('2012Figures'!$J:$J,'2012Figures'!$C:$C,$A362,'2012Figures'!$E:$E,$B$1)</f>
        <v>0</v>
      </c>
      <c r="M362" s="50">
        <f>SUMIFS('2012Figures'!$J:$J,'2012Figures'!$C:$C,$A362,'2012Figures'!$B:$B,"BrokerToCy",'2012Figures'!$G:$G,"E1",'2012Figures'!$E:$E,$B$1)</f>
        <v>0</v>
      </c>
      <c r="N362" s="50">
        <f>SUMIFS('2012Figures'!$J:$J,'2012Figures'!$C:$C,$A362,'2012Figures'!$B:$B,"BrokerToCy",'2012Figures'!$G:$G,"P1",'2012Figures'!$E:$E,$B$1)</f>
        <v>0</v>
      </c>
      <c r="O362" s="50">
        <f>SUMIFS('2012Figures'!$J:$J,'2012Figures'!$C:$C,$A362,'2012Figures'!$B:$B,"CyToBroker",'2012Figures'!$G:$G,"E1",'2012Figures'!$E:$E,$B$1)</f>
        <v>0</v>
      </c>
      <c r="P362" s="50">
        <f>SUMIFS('2012Figures'!$J:$J,'2012Figures'!$C:$C,$A362,'2012Figures'!$B:$B,"CyToBroker",'2012Figures'!$G:$G,"P1",'2012Figures'!$E:$E,$B$1)</f>
        <v>0</v>
      </c>
      <c r="Q362" s="28"/>
      <c r="R362" s="46" t="str">
        <f t="shared" ref="R362:R426" si="86">IF(L362=0,"",ROUND(D362/L362-1,2))</f>
        <v/>
      </c>
      <c r="S362" s="46" t="str">
        <f t="shared" ref="S362:S426" si="87">IF(M362=0,"",ROUND(E362/M362-1,2))</f>
        <v/>
      </c>
      <c r="T362" s="46" t="str">
        <f t="shared" ref="T362:T426" si="88">IF(N362=0,"",ROUND(F362/N362-1,2))</f>
        <v/>
      </c>
      <c r="U362" s="46" t="str">
        <f t="shared" ref="U362:U426" si="89">IF(O362=0,"",ROUND(G362/O362-1,2))</f>
        <v/>
      </c>
      <c r="V362" s="46" t="str">
        <f t="shared" ref="V362:V426" si="90">IF(P362=0,"",ROUND(H362/P362-1,2))</f>
        <v/>
      </c>
    </row>
    <row r="363" spans="1:22" x14ac:dyDescent="0.2">
      <c r="A363" s="1">
        <v>403</v>
      </c>
      <c r="B363" s="1" t="s">
        <v>169</v>
      </c>
      <c r="C363" s="8">
        <v>1</v>
      </c>
      <c r="D363" s="29">
        <f>SUMIFS('2013Figures'!$J:$J,'2013Figures'!$C:$C,$A363,'2013Figures'!$H:$H,$B363,'2013Figures'!$I:$I,$C363,'2013Figures'!$E:$E,$B$1)</f>
        <v>0</v>
      </c>
      <c r="E363" s="9">
        <f>SUMIFS('2013Figures'!$J:$J,'2013Figures'!$C:$C,$A363,'2013Figures'!$H:$H,$B363,'2013Figures'!$I:$I,$C363,'2013Figures'!$B:$B,"BrokerToCy",'2013Figures'!$G:$G,"E1",'2013Figures'!$E:$E,$B$1)</f>
        <v>0</v>
      </c>
      <c r="F363" s="9">
        <f>SUMIFS('2013Figures'!$J:$J,'2013Figures'!$C:$C,$A363,'2013Figures'!$H:$H,$B363,'2013Figures'!$I:$I,$C363,'2013Figures'!$B:$B,"BrokerToCy",'2013Figures'!$G:$G,"P1",'2013Figures'!$E:$E,$B$1)</f>
        <v>0</v>
      </c>
      <c r="G363" s="9">
        <f>SUMIFS('2013Figures'!$J:$J,'2013Figures'!$C:$C,$A363,'2013Figures'!$H:$H,$B363,'2013Figures'!$I:$I,$C363,'2013Figures'!$B:$B,"CyToBroker",'2013Figures'!$G:$G,"E1",'2013Figures'!$E:$E,$B$1)</f>
        <v>0</v>
      </c>
      <c r="H363" s="9">
        <f>SUMIFS('2013Figures'!$J:$J,'2013Figures'!$C:$C,$A363,'2013Figures'!$H:$H,$B363,'2013Figures'!$I:$I,$C363,'2013Figures'!$B:$B,"CyToBroker",'2013Figures'!$G:$G,"P1",'2013Figures'!$E:$E,$B$1)</f>
        <v>0</v>
      </c>
      <c r="I363" s="30"/>
      <c r="J363" s="31">
        <v>200801</v>
      </c>
      <c r="K363" s="30"/>
      <c r="L363" s="42">
        <f>SUMIFS('2012Figures'!$J:$J,'2012Figures'!$C:$C,$A363,'2012Figures'!$H:$H,$B363,'2012Figures'!$I:$I,$C363,'2012Figures'!$E:$E,$B$1)</f>
        <v>0</v>
      </c>
      <c r="M363" s="52">
        <f>SUMIFS('2012Figures'!$J:$J,'2012Figures'!$C:$C,$A363,'2012Figures'!$H:$H,$B363,'2012Figures'!$I:$I,$C363,'2012Figures'!$B:$B,"BrokerToCy",'2012Figures'!$G:$G,"E1",'2012Figures'!$E:$E,$B$1)</f>
        <v>0</v>
      </c>
      <c r="N363" s="52">
        <f>SUMIFS('2012Figures'!$J:$J,'2012Figures'!$C:$C,$A363,'2012Figures'!$H:$H,$B363,'2012Figures'!$I:$I,$C363,'2012Figures'!$B:$B,"BrokerToCy",'2012Figures'!$G:$G,"P1",'2012Figures'!$E:$E,$B$1)</f>
        <v>0</v>
      </c>
      <c r="O363" s="52">
        <f>SUMIFS('2012Figures'!$J:$J,'2012Figures'!$C:$C,$A363,'2012Figures'!$H:$H,$B363,'2012Figures'!$I:$I,$C363,'2012Figures'!$B:$B,"CyToBroker",'2012Figures'!$G:$G,"E1",'2012Figures'!$E:$E,$B$1)</f>
        <v>0</v>
      </c>
      <c r="P363" s="52">
        <f>SUMIFS('2012Figures'!$J:$J,'2012Figures'!$C:$C,$A363,'2012Figures'!$H:$H,$B363,'2012Figures'!$I:$I,$C363,'2012Figures'!$B:$B,"CyToBroker",'2012Figures'!$G:$G,"P1",'2012Figures'!$E:$E,$B$1)</f>
        <v>0</v>
      </c>
      <c r="Q363" s="30"/>
      <c r="R363" s="46" t="str">
        <f t="shared" si="86"/>
        <v/>
      </c>
      <c r="S363" s="46" t="str">
        <f t="shared" si="87"/>
        <v/>
      </c>
      <c r="T363" s="46" t="str">
        <f t="shared" si="88"/>
        <v/>
      </c>
      <c r="U363" s="46" t="str">
        <f t="shared" si="89"/>
        <v/>
      </c>
      <c r="V363" s="46" t="str">
        <f t="shared" si="90"/>
        <v/>
      </c>
    </row>
    <row r="364" spans="1:22" x14ac:dyDescent="0.2">
      <c r="A364" s="1">
        <v>403</v>
      </c>
      <c r="B364" s="1" t="s">
        <v>169</v>
      </c>
      <c r="D364" s="29">
        <f>SUMIFS('2013Figures'!$J:$J,'2013Figures'!$C:$C,$A364,'2013Figures'!$I:$I,"",'2013Figures'!$E:$E,$B$1)</f>
        <v>0</v>
      </c>
      <c r="E364" s="9">
        <f>SUMIFS('2013Figures'!$J:$J,'2013Figures'!$C:$C,$A364,'2013Figures'!$I:$I,"",'2013Figures'!$B:$B,"BrokerToCy",'2013Figures'!$G:$G,"E1",'2013Figures'!$E:$E,$B$1)</f>
        <v>0</v>
      </c>
      <c r="F364" s="9">
        <f>SUMIFS('2013Figures'!$J:$J,'2013Figures'!$C:$C,$A364,'2013Figures'!$I:$I,"",'2013Figures'!$B:$B,"BrokerToCy",'2013Figures'!$G:$G,"P1",'2013Figures'!$E:$E,$B$1)</f>
        <v>0</v>
      </c>
      <c r="G364" s="9">
        <f>SUMIFS('2013Figures'!$J:$J,'2013Figures'!$C:$C,$A364,'2013Figures'!$I:$I,"",'2013Figures'!$B:$B,"CyToBroker",'2013Figures'!$G:$G,"E1",'2013Figures'!$E:$E,$B$1)</f>
        <v>0</v>
      </c>
      <c r="H364" s="9">
        <f>SUMIFS('2013Figures'!$J:$J,'2013Figures'!$C:$C,$A364,'2013Figures'!$I:$I,"",'2013Figures'!$B:$B,"CyToBroker",'2013Figures'!$G:$G,"P1",'2013Figures'!$E:$E,$B$1)</f>
        <v>0</v>
      </c>
      <c r="J364" s="8" t="s">
        <v>131</v>
      </c>
      <c r="L364" s="42">
        <f>SUMIFS('2012Figures'!$J:$J,'2012Figures'!$C:$C,$A364,'2012Figures'!$I:$I,"",'2012Figures'!$E:$E,$B$1)</f>
        <v>0</v>
      </c>
      <c r="M364" s="52">
        <f>SUMIFS('2012Figures'!$J:$J,'2012Figures'!$C:$C,$A364,'2012Figures'!$I:$I,"",'2012Figures'!$B:$B,"BrokerToCy",'2012Figures'!$G:$G,"E1",'2012Figures'!$E:$E,$B$1)</f>
        <v>0</v>
      </c>
      <c r="N364" s="52">
        <f>SUMIFS('2012Figures'!$J:$J,'2012Figures'!$C:$C,$A364,'2012Figures'!$I:$I,"",'2012Figures'!$B:$B,"BrokerToCy",'2012Figures'!$G:$G,"P1",'2012Figures'!$E:$E,$B$1)</f>
        <v>0</v>
      </c>
      <c r="O364" s="52">
        <f>SUMIFS('2012Figures'!$J:$J,'2012Figures'!$C:$C,$A364,'2012Figures'!$I:$I,"",'2012Figures'!$B:$B,"CyToBroker",'2012Figures'!$G:$G,"E1",'2012Figures'!$E:$E,$B$1)</f>
        <v>0</v>
      </c>
      <c r="P364" s="52">
        <f>SUMIFS('2012Figures'!$J:$J,'2012Figures'!$C:$C,$A364,'2012Figures'!$I:$I,"",'2012Figures'!$B:$B,"CyToBroker",'2012Figures'!$G:$G,"P1",'2012Figures'!$E:$E,$B$1)</f>
        <v>0</v>
      </c>
      <c r="R364" s="46" t="str">
        <f t="shared" si="86"/>
        <v/>
      </c>
      <c r="S364" s="46" t="str">
        <f t="shared" si="87"/>
        <v/>
      </c>
      <c r="T364" s="46" t="str">
        <f t="shared" si="88"/>
        <v/>
      </c>
      <c r="U364" s="46" t="str">
        <f t="shared" si="89"/>
        <v/>
      </c>
      <c r="V364" s="46" t="str">
        <f t="shared" si="90"/>
        <v/>
      </c>
    </row>
    <row r="365" spans="1:22" x14ac:dyDescent="0.2">
      <c r="A365" s="21"/>
      <c r="B365" s="21" t="s">
        <v>92</v>
      </c>
      <c r="C365" s="22"/>
      <c r="D365" s="23">
        <f>SUM(E365:H365)</f>
        <v>0</v>
      </c>
      <c r="E365" s="23">
        <f>SUM(E363:E364)</f>
        <v>0</v>
      </c>
      <c r="F365" s="23">
        <f>SUM(F363:F364)</f>
        <v>0</v>
      </c>
      <c r="G365" s="23">
        <f>SUM(G363:G364)</f>
        <v>0</v>
      </c>
      <c r="H365" s="23">
        <f>SUM(H363:H364)</f>
        <v>0</v>
      </c>
      <c r="I365" s="21"/>
      <c r="J365" s="22"/>
      <c r="K365" s="21"/>
      <c r="L365" s="43">
        <f>SUM(M365:P365)</f>
        <v>0</v>
      </c>
      <c r="M365" s="43">
        <f>SUM(M363:M364)</f>
        <v>0</v>
      </c>
      <c r="N365" s="43">
        <f>SUM(N363:N364)</f>
        <v>0</v>
      </c>
      <c r="O365" s="43">
        <f>SUM(O363:O364)</f>
        <v>0</v>
      </c>
      <c r="P365" s="43">
        <f>SUM(P363:P364)</f>
        <v>0</v>
      </c>
      <c r="Q365" s="21"/>
      <c r="R365" s="21"/>
      <c r="S365" s="21"/>
      <c r="T365" s="21"/>
      <c r="U365" s="21"/>
      <c r="V365" s="21"/>
    </row>
    <row r="366" spans="1:22" x14ac:dyDescent="0.2">
      <c r="A366" s="28">
        <v>405</v>
      </c>
      <c r="B366" s="28" t="s">
        <v>170</v>
      </c>
      <c r="C366" s="17" t="s">
        <v>88</v>
      </c>
      <c r="D366" s="18">
        <f>SUMIFS('2013Figures'!$J:$J,'2013Figures'!$C:$C,$A366,'2013Figures'!$E:$E,$B$1)</f>
        <v>0</v>
      </c>
      <c r="E366" s="18">
        <f>SUMIFS('2013Figures'!$J:$J,'2013Figures'!$C:$C,$A366,'2013Figures'!$B:$B,"BrokerToCy",'2013Figures'!$G:$G,"E1",'2013Figures'!$E:$E,$B$1)</f>
        <v>0</v>
      </c>
      <c r="F366" s="18">
        <f>SUMIFS('2013Figures'!$J:$J,'2013Figures'!$C:$C,$A366,'2013Figures'!$B:$B,"BrokerToCy",'2013Figures'!$G:$G,"P1",'2013Figures'!$E:$E,$B$1)</f>
        <v>0</v>
      </c>
      <c r="G366" s="18">
        <f>SUMIFS('2013Figures'!$J:$J,'2013Figures'!$C:$C,$A366,'2013Figures'!$B:$B,"CyToBroker",'2013Figures'!$G:$G,"E1",'2013Figures'!$E:$E,$B$1)</f>
        <v>0</v>
      </c>
      <c r="H366" s="18">
        <f>SUMIFS('2013Figures'!$J:$J,'2013Figures'!$C:$C,$A366,'2013Figures'!$B:$B,"CyToBroker",'2013Figures'!$G:$G,"P1",'2013Figures'!$E:$E,$B$1)</f>
        <v>0</v>
      </c>
      <c r="I366" s="28"/>
      <c r="J366" s="17"/>
      <c r="K366" s="28"/>
      <c r="L366" s="50">
        <f>SUMIFS('2012Figures'!$J:$J,'2012Figures'!$C:$C,$A366,'2012Figures'!$E:$E,$B$1)</f>
        <v>0</v>
      </c>
      <c r="M366" s="50">
        <f>SUMIFS('2012Figures'!$J:$J,'2012Figures'!$C:$C,$A366,'2012Figures'!$B:$B,"BrokerToCy",'2012Figures'!$G:$G,"E1",'2012Figures'!$E:$E,$B$1)</f>
        <v>0</v>
      </c>
      <c r="N366" s="50">
        <f>SUMIFS('2012Figures'!$J:$J,'2012Figures'!$C:$C,$A366,'2012Figures'!$B:$B,"BrokerToCy",'2012Figures'!$G:$G,"P1",'2012Figures'!$E:$E,$B$1)</f>
        <v>0</v>
      </c>
      <c r="O366" s="50">
        <f>SUMIFS('2012Figures'!$J:$J,'2012Figures'!$C:$C,$A366,'2012Figures'!$B:$B,"CyToBroker",'2012Figures'!$G:$G,"E1",'2012Figures'!$E:$E,$B$1)</f>
        <v>0</v>
      </c>
      <c r="P366" s="50">
        <f>SUMIFS('2012Figures'!$J:$J,'2012Figures'!$C:$C,$A366,'2012Figures'!$B:$B,"CyToBroker",'2012Figures'!$G:$G,"P1",'2012Figures'!$E:$E,$B$1)</f>
        <v>0</v>
      </c>
      <c r="Q366" s="28"/>
      <c r="R366" s="46" t="str">
        <f t="shared" ref="R366:R430" si="91">IF(L366=0,"",ROUND(D366/L366-1,2))</f>
        <v/>
      </c>
      <c r="S366" s="46" t="str">
        <f t="shared" ref="S366:S430" si="92">IF(M366=0,"",ROUND(E366/M366-1,2))</f>
        <v/>
      </c>
      <c r="T366" s="46" t="str">
        <f t="shared" ref="T366:T430" si="93">IF(N366=0,"",ROUND(F366/N366-1,2))</f>
        <v/>
      </c>
      <c r="U366" s="46" t="str">
        <f t="shared" ref="U366:U430" si="94">IF(O366=0,"",ROUND(G366/O366-1,2))</f>
        <v/>
      </c>
      <c r="V366" s="46" t="str">
        <f t="shared" ref="V366:V430" si="95">IF(P366=0,"",ROUND(H366/P366-1,2))</f>
        <v/>
      </c>
    </row>
    <row r="367" spans="1:22" x14ac:dyDescent="0.2">
      <c r="A367" s="1">
        <v>405</v>
      </c>
      <c r="B367" s="1" t="s">
        <v>170</v>
      </c>
      <c r="C367" s="8">
        <v>1</v>
      </c>
      <c r="D367" s="29">
        <f>SUMIFS('2013Figures'!$J:$J,'2013Figures'!$C:$C,$A367,'2013Figures'!$H:$H,$B367,'2013Figures'!$I:$I,$C367,'2013Figures'!$E:$E,$B$1)</f>
        <v>0</v>
      </c>
      <c r="E367" s="9">
        <f>SUMIFS('2013Figures'!$J:$J,'2013Figures'!$C:$C,$A367,'2013Figures'!$H:$H,$B367,'2013Figures'!$I:$I,$C367,'2013Figures'!$B:$B,"BrokerToCy",'2013Figures'!$G:$G,"E1",'2013Figures'!$E:$E,$B$1)</f>
        <v>0</v>
      </c>
      <c r="F367" s="9">
        <f>SUMIFS('2013Figures'!$J:$J,'2013Figures'!$C:$C,$A367,'2013Figures'!$H:$H,$B367,'2013Figures'!$I:$I,$C367,'2013Figures'!$B:$B,"BrokerToCy",'2013Figures'!$G:$G,"P1",'2013Figures'!$E:$E,$B$1)</f>
        <v>0</v>
      </c>
      <c r="G367" s="9">
        <f>SUMIFS('2013Figures'!$J:$J,'2013Figures'!$C:$C,$A367,'2013Figures'!$H:$H,$B367,'2013Figures'!$I:$I,$C367,'2013Figures'!$B:$B,"CyToBroker",'2013Figures'!$G:$G,"E1",'2013Figures'!$E:$E,$B$1)</f>
        <v>0</v>
      </c>
      <c r="H367" s="9">
        <f>SUMIFS('2013Figures'!$J:$J,'2013Figures'!$C:$C,$A367,'2013Figures'!$H:$H,$B367,'2013Figures'!$I:$I,$C367,'2013Figures'!$B:$B,"CyToBroker",'2013Figures'!$G:$G,"P1",'2013Figures'!$E:$E,$B$1)</f>
        <v>0</v>
      </c>
      <c r="I367" s="30"/>
      <c r="J367" s="31">
        <v>200601</v>
      </c>
      <c r="K367" s="30"/>
      <c r="L367" s="42">
        <f>SUMIFS('2012Figures'!$J:$J,'2012Figures'!$C:$C,$A367,'2012Figures'!$H:$H,$B367,'2012Figures'!$I:$I,$C367,'2012Figures'!$E:$E,$B$1)</f>
        <v>0</v>
      </c>
      <c r="M367" s="52">
        <f>SUMIFS('2012Figures'!$J:$J,'2012Figures'!$C:$C,$A367,'2012Figures'!$H:$H,$B367,'2012Figures'!$I:$I,$C367,'2012Figures'!$B:$B,"BrokerToCy",'2012Figures'!$G:$G,"E1",'2012Figures'!$E:$E,$B$1)</f>
        <v>0</v>
      </c>
      <c r="N367" s="52">
        <f>SUMIFS('2012Figures'!$J:$J,'2012Figures'!$C:$C,$A367,'2012Figures'!$H:$H,$B367,'2012Figures'!$I:$I,$C367,'2012Figures'!$B:$B,"BrokerToCy",'2012Figures'!$G:$G,"P1",'2012Figures'!$E:$E,$B$1)</f>
        <v>0</v>
      </c>
      <c r="O367" s="52">
        <f>SUMIFS('2012Figures'!$J:$J,'2012Figures'!$C:$C,$A367,'2012Figures'!$H:$H,$B367,'2012Figures'!$I:$I,$C367,'2012Figures'!$B:$B,"CyToBroker",'2012Figures'!$G:$G,"E1",'2012Figures'!$E:$E,$B$1)</f>
        <v>0</v>
      </c>
      <c r="P367" s="52">
        <f>SUMIFS('2012Figures'!$J:$J,'2012Figures'!$C:$C,$A367,'2012Figures'!$H:$H,$B367,'2012Figures'!$I:$I,$C367,'2012Figures'!$B:$B,"CyToBroker",'2012Figures'!$G:$G,"P1",'2012Figures'!$E:$E,$B$1)</f>
        <v>0</v>
      </c>
      <c r="Q367" s="30"/>
      <c r="R367" s="46" t="str">
        <f t="shared" si="91"/>
        <v/>
      </c>
      <c r="S367" s="46" t="str">
        <f t="shared" si="92"/>
        <v/>
      </c>
      <c r="T367" s="46" t="str">
        <f t="shared" si="93"/>
        <v/>
      </c>
      <c r="U367" s="46" t="str">
        <f t="shared" si="94"/>
        <v/>
      </c>
      <c r="V367" s="46" t="str">
        <f t="shared" si="95"/>
        <v/>
      </c>
    </row>
    <row r="368" spans="1:22" x14ac:dyDescent="0.2">
      <c r="A368" s="1">
        <v>405</v>
      </c>
      <c r="B368" s="1" t="s">
        <v>170</v>
      </c>
      <c r="D368" s="29">
        <f>SUMIFS('2013Figures'!$J:$J,'2013Figures'!$C:$C,$A368,'2013Figures'!$I:$I,"",'2013Figures'!$E:$E,$B$1)</f>
        <v>0</v>
      </c>
      <c r="E368" s="9">
        <f>SUMIFS('2013Figures'!$J:$J,'2013Figures'!$C:$C,$A368,'2013Figures'!$I:$I,"",'2013Figures'!$B:$B,"BrokerToCy",'2013Figures'!$G:$G,"E1",'2013Figures'!$E:$E,$B$1)</f>
        <v>0</v>
      </c>
      <c r="F368" s="9">
        <f>SUMIFS('2013Figures'!$J:$J,'2013Figures'!$C:$C,$A368,'2013Figures'!$I:$I,"",'2013Figures'!$B:$B,"BrokerToCy",'2013Figures'!$G:$G,"P1",'2013Figures'!$E:$E,$B$1)</f>
        <v>0</v>
      </c>
      <c r="G368" s="9">
        <f>SUMIFS('2013Figures'!$J:$J,'2013Figures'!$C:$C,$A368,'2013Figures'!$I:$I,"",'2013Figures'!$B:$B,"CyToBroker",'2013Figures'!$G:$G,"E1",'2013Figures'!$E:$E,$B$1)</f>
        <v>0</v>
      </c>
      <c r="H368" s="9">
        <f>SUMIFS('2013Figures'!$J:$J,'2013Figures'!$C:$C,$A368,'2013Figures'!$I:$I,"",'2013Figures'!$B:$B,"CyToBroker",'2013Figures'!$G:$G,"P1",'2013Figures'!$E:$E,$B$1)</f>
        <v>0</v>
      </c>
      <c r="J368" s="8" t="s">
        <v>131</v>
      </c>
      <c r="L368" s="42">
        <f>SUMIFS('2012Figures'!$J:$J,'2012Figures'!$C:$C,$A368,'2012Figures'!$I:$I,"",'2012Figures'!$E:$E,$B$1)</f>
        <v>0</v>
      </c>
      <c r="M368" s="52">
        <f>SUMIFS('2012Figures'!$J:$J,'2012Figures'!$C:$C,$A368,'2012Figures'!$I:$I,"",'2012Figures'!$B:$B,"BrokerToCy",'2012Figures'!$G:$G,"E1",'2012Figures'!$E:$E,$B$1)</f>
        <v>0</v>
      </c>
      <c r="N368" s="52">
        <f>SUMIFS('2012Figures'!$J:$J,'2012Figures'!$C:$C,$A368,'2012Figures'!$I:$I,"",'2012Figures'!$B:$B,"BrokerToCy",'2012Figures'!$G:$G,"P1",'2012Figures'!$E:$E,$B$1)</f>
        <v>0</v>
      </c>
      <c r="O368" s="52">
        <f>SUMIFS('2012Figures'!$J:$J,'2012Figures'!$C:$C,$A368,'2012Figures'!$I:$I,"",'2012Figures'!$B:$B,"CyToBroker",'2012Figures'!$G:$G,"E1",'2012Figures'!$E:$E,$B$1)</f>
        <v>0</v>
      </c>
      <c r="P368" s="52">
        <f>SUMIFS('2012Figures'!$J:$J,'2012Figures'!$C:$C,$A368,'2012Figures'!$I:$I,"",'2012Figures'!$B:$B,"CyToBroker",'2012Figures'!$G:$G,"P1",'2012Figures'!$E:$E,$B$1)</f>
        <v>0</v>
      </c>
      <c r="R368" s="46" t="str">
        <f t="shared" si="91"/>
        <v/>
      </c>
      <c r="S368" s="46" t="str">
        <f t="shared" si="92"/>
        <v/>
      </c>
      <c r="T368" s="46" t="str">
        <f t="shared" si="93"/>
        <v/>
      </c>
      <c r="U368" s="46" t="str">
        <f t="shared" si="94"/>
        <v/>
      </c>
      <c r="V368" s="46" t="str">
        <f t="shared" si="95"/>
        <v/>
      </c>
    </row>
    <row r="369" spans="1:22" x14ac:dyDescent="0.2">
      <c r="A369" s="21"/>
      <c r="B369" s="21" t="s">
        <v>92</v>
      </c>
      <c r="C369" s="22"/>
      <c r="D369" s="23">
        <f>SUM(E369:H369)</f>
        <v>0</v>
      </c>
      <c r="E369" s="23">
        <f>SUM(E367:E368)</f>
        <v>0</v>
      </c>
      <c r="F369" s="23">
        <f>SUM(F367:F368)</f>
        <v>0</v>
      </c>
      <c r="G369" s="23">
        <f>SUM(G367:G368)</f>
        <v>0</v>
      </c>
      <c r="H369" s="23">
        <f>SUM(H367:H368)</f>
        <v>0</v>
      </c>
      <c r="I369" s="21"/>
      <c r="J369" s="22"/>
      <c r="K369" s="21"/>
      <c r="L369" s="43">
        <f>SUM(M369:P369)</f>
        <v>0</v>
      </c>
      <c r="M369" s="43">
        <f>SUM(M367:M368)</f>
        <v>0</v>
      </c>
      <c r="N369" s="43">
        <f>SUM(N367:N368)</f>
        <v>0</v>
      </c>
      <c r="O369" s="43">
        <f>SUM(O367:O368)</f>
        <v>0</v>
      </c>
      <c r="P369" s="43">
        <f>SUM(P367:P368)</f>
        <v>0</v>
      </c>
      <c r="Q369" s="21"/>
      <c r="R369" s="21"/>
      <c r="S369" s="21"/>
      <c r="T369" s="21"/>
      <c r="U369" s="21"/>
      <c r="V369" s="21"/>
    </row>
    <row r="370" spans="1:22" x14ac:dyDescent="0.2">
      <c r="A370" s="28">
        <v>410</v>
      </c>
      <c r="B370" s="28" t="s">
        <v>123</v>
      </c>
      <c r="C370" s="17" t="s">
        <v>88</v>
      </c>
      <c r="D370" s="18">
        <f>SUMIFS('2013Figures'!$J:$J,'2013Figures'!$C:$C,$A370,'2013Figures'!$E:$E,$B$1)</f>
        <v>585063</v>
      </c>
      <c r="E370" s="18">
        <f>SUMIFS('2013Figures'!$J:$J,'2013Figures'!$C:$C,$A370,'2013Figures'!$B:$B,"BrokerToCy",'2013Figures'!$G:$G,"E1",'2013Figures'!$E:$E,$B$1)</f>
        <v>245486</v>
      </c>
      <c r="F370" s="18">
        <f>SUMIFS('2013Figures'!$J:$J,'2013Figures'!$C:$C,$A370,'2013Figures'!$B:$B,"BrokerToCy",'2013Figures'!$G:$G,"P1",'2013Figures'!$E:$E,$B$1)</f>
        <v>150327</v>
      </c>
      <c r="G370" s="18">
        <f>SUMIFS('2013Figures'!$J:$J,'2013Figures'!$C:$C,$A370,'2013Figures'!$B:$B,"CyToBroker",'2013Figures'!$G:$G,"E1",'2013Figures'!$E:$E,$B$1)</f>
        <v>24</v>
      </c>
      <c r="H370" s="18">
        <f>SUMIFS('2013Figures'!$J:$J,'2013Figures'!$C:$C,$A370,'2013Figures'!$B:$B,"CyToBroker",'2013Figures'!$G:$G,"P1",'2013Figures'!$E:$E,$B$1)</f>
        <v>189226</v>
      </c>
      <c r="I370" s="28"/>
      <c r="J370" s="17"/>
      <c r="K370" s="28"/>
      <c r="L370" s="50">
        <f>SUMIFS('2012Figures'!$J:$J,'2012Figures'!$C:$C,$A370,'2012Figures'!$E:$E,$B$1)</f>
        <v>870301</v>
      </c>
      <c r="M370" s="50">
        <f>SUMIFS('2012Figures'!$J:$J,'2012Figures'!$C:$C,$A370,'2012Figures'!$B:$B,"BrokerToCy",'2012Figures'!$G:$G,"E1",'2012Figures'!$E:$E,$B$1)</f>
        <v>337205</v>
      </c>
      <c r="N370" s="50">
        <f>SUMIFS('2012Figures'!$J:$J,'2012Figures'!$C:$C,$A370,'2012Figures'!$B:$B,"BrokerToCy",'2012Figures'!$G:$G,"P1",'2012Figures'!$E:$E,$B$1)</f>
        <v>241461</v>
      </c>
      <c r="O370" s="50">
        <f>SUMIFS('2012Figures'!$J:$J,'2012Figures'!$C:$C,$A370,'2012Figures'!$B:$B,"CyToBroker",'2012Figures'!$G:$G,"E1",'2012Figures'!$E:$E,$B$1)</f>
        <v>0</v>
      </c>
      <c r="P370" s="50">
        <f>SUMIFS('2012Figures'!$J:$J,'2012Figures'!$C:$C,$A370,'2012Figures'!$B:$B,"CyToBroker",'2012Figures'!$G:$G,"P1",'2012Figures'!$E:$E,$B$1)</f>
        <v>291635</v>
      </c>
      <c r="Q370" s="28"/>
      <c r="R370" s="46">
        <f t="shared" ref="R370:R413" si="96">IF(L370=0,"",ROUND(D370/L370-1,2))</f>
        <v>-0.33</v>
      </c>
      <c r="S370" s="46">
        <f t="shared" ref="S370:S434" si="97">IF(M370=0,"",ROUND(E370/M370-1,2))</f>
        <v>-0.27</v>
      </c>
      <c r="T370" s="46">
        <f t="shared" ref="T370:T434" si="98">IF(N370=0,"",ROUND(F370/N370-1,2))</f>
        <v>-0.38</v>
      </c>
      <c r="U370" s="46" t="str">
        <f t="shared" ref="U370:U434" si="99">IF(O370=0,"",ROUND(G370/O370-1,2))</f>
        <v/>
      </c>
      <c r="V370" s="46">
        <f t="shared" ref="V370:V434" si="100">IF(P370=0,"",ROUND(H370/P370-1,2))</f>
        <v>-0.35</v>
      </c>
    </row>
    <row r="371" spans="1:22" x14ac:dyDescent="0.2">
      <c r="A371" s="1">
        <v>410</v>
      </c>
      <c r="B371" s="1" t="s">
        <v>123</v>
      </c>
      <c r="C371" s="8">
        <v>5</v>
      </c>
      <c r="D371" s="29">
        <f>SUMIFS('2013Figures'!$J:$J,'2013Figures'!$C:$C,$A371,'2013Figures'!$H:$H,$B371,'2013Figures'!$I:$I,$C371,'2013Figures'!$E:$E,$B$1)</f>
        <v>0</v>
      </c>
      <c r="E371" s="9">
        <f>SUMIFS('2013Figures'!$J:$J,'2013Figures'!$C:$C,$A371,'2013Figures'!$H:$H,$B371,'2013Figures'!$I:$I,$C371,'2013Figures'!$B:$B,"BrokerToCy",'2013Figures'!$G:$G,"E1",'2013Figures'!$E:$E,$B$1)</f>
        <v>0</v>
      </c>
      <c r="F371" s="9">
        <f>SUMIFS('2013Figures'!$J:$J,'2013Figures'!$C:$C,$A371,'2013Figures'!$H:$H,$B371,'2013Figures'!$I:$I,$C371,'2013Figures'!$B:$B,"BrokerToCy",'2013Figures'!$G:$G,"P1",'2013Figures'!$E:$E,$B$1)</f>
        <v>0</v>
      </c>
      <c r="G371" s="9">
        <f>SUMIFS('2013Figures'!$J:$J,'2013Figures'!$C:$C,$A371,'2013Figures'!$H:$H,$B371,'2013Figures'!$I:$I,$C371,'2013Figures'!$B:$B,"CyToBroker",'2013Figures'!$G:$G,"E1",'2013Figures'!$E:$E,$B$1)</f>
        <v>0</v>
      </c>
      <c r="H371" s="9">
        <f>SUMIFS('2013Figures'!$J:$J,'2013Figures'!$C:$C,$A371,'2013Figures'!$H:$H,$B371,'2013Figures'!$I:$I,$C371,'2013Figures'!$B:$B,"CyToBroker",'2013Figures'!$G:$G,"P1",'2013Figures'!$E:$E,$B$1)</f>
        <v>0</v>
      </c>
      <c r="I371" s="30"/>
      <c r="J371" s="31">
        <v>201501</v>
      </c>
      <c r="K371" s="30"/>
      <c r="L371" s="42">
        <f>SUMIFS('2012Figures'!$J:$J,'2012Figures'!$C:$C,$A371,'2012Figures'!$H:$H,$B371,'2012Figures'!$I:$I,$C371,'2012Figures'!$E:$E,$B$1)</f>
        <v>0</v>
      </c>
      <c r="M371" s="52">
        <f>SUMIFS('2012Figures'!$J:$J,'2012Figures'!$C:$C,$A371,'2012Figures'!$H:$H,$B371,'2012Figures'!$I:$I,$C371,'2012Figures'!$B:$B,"BrokerToCy",'2012Figures'!$G:$G,"E1",'2012Figures'!$E:$E,$B$1)</f>
        <v>0</v>
      </c>
      <c r="N371" s="52">
        <f>SUMIFS('2012Figures'!$J:$J,'2012Figures'!$C:$C,$A371,'2012Figures'!$H:$H,$B371,'2012Figures'!$I:$I,$C371,'2012Figures'!$B:$B,"BrokerToCy",'2012Figures'!$G:$G,"P1",'2012Figures'!$E:$E,$B$1)</f>
        <v>0</v>
      </c>
      <c r="O371" s="52">
        <f>SUMIFS('2012Figures'!$J:$J,'2012Figures'!$C:$C,$A371,'2012Figures'!$H:$H,$B371,'2012Figures'!$I:$I,$C371,'2012Figures'!$B:$B,"CyToBroker",'2012Figures'!$G:$G,"E1",'2012Figures'!$E:$E,$B$1)</f>
        <v>0</v>
      </c>
      <c r="P371" s="52">
        <f>SUMIFS('2012Figures'!$J:$J,'2012Figures'!$C:$C,$A371,'2012Figures'!$H:$H,$B371,'2012Figures'!$I:$I,$C371,'2012Figures'!$B:$B,"CyToBroker",'2012Figures'!$G:$G,"P1",'2012Figures'!$E:$E,$B$1)</f>
        <v>0</v>
      </c>
      <c r="Q371" s="30"/>
      <c r="R371" s="46" t="str">
        <f t="shared" si="96"/>
        <v/>
      </c>
      <c r="S371" s="46" t="str">
        <f t="shared" si="97"/>
        <v/>
      </c>
      <c r="T371" s="46" t="str">
        <f t="shared" si="98"/>
        <v/>
      </c>
      <c r="U371" s="46" t="str">
        <f t="shared" si="99"/>
        <v/>
      </c>
      <c r="V371" s="46" t="str">
        <f t="shared" si="100"/>
        <v/>
      </c>
    </row>
    <row r="372" spans="1:22" x14ac:dyDescent="0.2">
      <c r="A372" s="1">
        <v>410</v>
      </c>
      <c r="B372" s="1" t="s">
        <v>123</v>
      </c>
      <c r="C372" s="8">
        <v>4</v>
      </c>
      <c r="D372" s="29">
        <f>SUMIFS('2013Figures'!$J:$J,'2013Figures'!$C:$C,$A372,'2013Figures'!$H:$H,$B372,'2013Figures'!$I:$I,$C372,'2013Figures'!$E:$E,$B$1)</f>
        <v>2838</v>
      </c>
      <c r="E372" s="9">
        <f>SUMIFS('2013Figures'!$J:$J,'2013Figures'!$C:$C,$A372,'2013Figures'!$H:$H,$B372,'2013Figures'!$I:$I,$C372,'2013Figures'!$B:$B,"BrokerToCy",'2013Figures'!$G:$G,"E1",'2013Figures'!$E:$E,$B$1)</f>
        <v>2827</v>
      </c>
      <c r="F372" s="9">
        <f>SUMIFS('2013Figures'!$J:$J,'2013Figures'!$C:$C,$A372,'2013Figures'!$H:$H,$B372,'2013Figures'!$I:$I,$C372,'2013Figures'!$B:$B,"BrokerToCy",'2013Figures'!$G:$G,"P1",'2013Figures'!$E:$E,$B$1)</f>
        <v>0</v>
      </c>
      <c r="G372" s="9">
        <f>SUMIFS('2013Figures'!$J:$J,'2013Figures'!$C:$C,$A372,'2013Figures'!$H:$H,$B372,'2013Figures'!$I:$I,$C372,'2013Figures'!$B:$B,"CyToBroker",'2013Figures'!$G:$G,"E1",'2013Figures'!$E:$E,$B$1)</f>
        <v>11</v>
      </c>
      <c r="H372" s="9">
        <f>SUMIFS('2013Figures'!$J:$J,'2013Figures'!$C:$C,$A372,'2013Figures'!$H:$H,$B372,'2013Figures'!$I:$I,$C372,'2013Figures'!$B:$B,"CyToBroker",'2013Figures'!$G:$G,"P1",'2013Figures'!$E:$E,$B$1)</f>
        <v>0</v>
      </c>
      <c r="I372" s="30"/>
      <c r="J372" s="31">
        <v>201301</v>
      </c>
      <c r="K372" s="30"/>
      <c r="L372" s="42">
        <f>SUMIFS('2012Figures'!$J:$J,'2012Figures'!$C:$C,$A372,'2012Figures'!$H:$H,$B372,'2012Figures'!$I:$I,$C372,'2012Figures'!$E:$E,$B$1)</f>
        <v>0</v>
      </c>
      <c r="M372" s="52">
        <f>SUMIFS('2012Figures'!$J:$J,'2012Figures'!$C:$C,$A372,'2012Figures'!$H:$H,$B372,'2012Figures'!$I:$I,$C372,'2012Figures'!$B:$B,"BrokerToCy",'2012Figures'!$G:$G,"E1",'2012Figures'!$E:$E,$B$1)</f>
        <v>0</v>
      </c>
      <c r="N372" s="52">
        <f>SUMIFS('2012Figures'!$J:$J,'2012Figures'!$C:$C,$A372,'2012Figures'!$H:$H,$B372,'2012Figures'!$I:$I,$C372,'2012Figures'!$B:$B,"BrokerToCy",'2012Figures'!$G:$G,"P1",'2012Figures'!$E:$E,$B$1)</f>
        <v>0</v>
      </c>
      <c r="O372" s="52">
        <f>SUMIFS('2012Figures'!$J:$J,'2012Figures'!$C:$C,$A372,'2012Figures'!$H:$H,$B372,'2012Figures'!$I:$I,$C372,'2012Figures'!$B:$B,"CyToBroker",'2012Figures'!$G:$G,"E1",'2012Figures'!$E:$E,$B$1)</f>
        <v>0</v>
      </c>
      <c r="P372" s="52">
        <f>SUMIFS('2012Figures'!$J:$J,'2012Figures'!$C:$C,$A372,'2012Figures'!$H:$H,$B372,'2012Figures'!$I:$I,$C372,'2012Figures'!$B:$B,"CyToBroker",'2012Figures'!$G:$G,"P1",'2012Figures'!$E:$E,$B$1)</f>
        <v>0</v>
      </c>
      <c r="Q372" s="30"/>
      <c r="R372" s="46" t="str">
        <f t="shared" si="96"/>
        <v/>
      </c>
      <c r="S372" s="46" t="str">
        <f t="shared" si="97"/>
        <v/>
      </c>
      <c r="T372" s="46" t="str">
        <f t="shared" si="98"/>
        <v/>
      </c>
      <c r="U372" s="46" t="str">
        <f t="shared" si="99"/>
        <v/>
      </c>
      <c r="V372" s="46" t="str">
        <f t="shared" si="100"/>
        <v/>
      </c>
    </row>
    <row r="373" spans="1:22" x14ac:dyDescent="0.2">
      <c r="A373" s="1">
        <v>410</v>
      </c>
      <c r="B373" s="1" t="s">
        <v>123</v>
      </c>
      <c r="C373" s="8">
        <v>3</v>
      </c>
      <c r="D373" s="29">
        <f>SUMIFS('2013Figures'!$J:$J,'2013Figures'!$C:$C,$A373,'2013Figures'!$H:$H,$B373,'2013Figures'!$I:$I,$C373,'2013Figures'!$E:$E,$B$1)</f>
        <v>0</v>
      </c>
      <c r="E373" s="9">
        <f>SUMIFS('2013Figures'!$J:$J,'2013Figures'!$C:$C,$A373,'2013Figures'!$H:$H,$B373,'2013Figures'!$I:$I,$C373,'2013Figures'!$B:$B,"BrokerToCy",'2013Figures'!$G:$G,"E1",'2013Figures'!$E:$E,$B$1)</f>
        <v>0</v>
      </c>
      <c r="F373" s="9">
        <f>SUMIFS('2013Figures'!$J:$J,'2013Figures'!$C:$C,$A373,'2013Figures'!$H:$H,$B373,'2013Figures'!$I:$I,$C373,'2013Figures'!$B:$B,"BrokerToCy",'2013Figures'!$G:$G,"P1",'2013Figures'!$E:$E,$B$1)</f>
        <v>0</v>
      </c>
      <c r="G373" s="9">
        <f>SUMIFS('2013Figures'!$J:$J,'2013Figures'!$C:$C,$A373,'2013Figures'!$H:$H,$B373,'2013Figures'!$I:$I,$C373,'2013Figures'!$B:$B,"CyToBroker",'2013Figures'!$G:$G,"E1",'2013Figures'!$E:$E,$B$1)</f>
        <v>0</v>
      </c>
      <c r="H373" s="9">
        <f>SUMIFS('2013Figures'!$J:$J,'2013Figures'!$C:$C,$A373,'2013Figures'!$H:$H,$B373,'2013Figures'!$I:$I,$C373,'2013Figures'!$B:$B,"CyToBroker",'2013Figures'!$G:$G,"P1",'2013Figures'!$E:$E,$B$1)</f>
        <v>0</v>
      </c>
      <c r="J373" s="8">
        <v>201201</v>
      </c>
      <c r="L373" s="42">
        <f>SUMIFS('2012Figures'!$J:$J,'2012Figures'!$C:$C,$A373,'2012Figures'!$H:$H,$B373,'2012Figures'!$I:$I,$C373,'2012Figures'!$E:$E,$B$1)</f>
        <v>0</v>
      </c>
      <c r="M373" s="52">
        <f>SUMIFS('2012Figures'!$J:$J,'2012Figures'!$C:$C,$A373,'2012Figures'!$H:$H,$B373,'2012Figures'!$I:$I,$C373,'2012Figures'!$B:$B,"BrokerToCy",'2012Figures'!$G:$G,"E1",'2012Figures'!$E:$E,$B$1)</f>
        <v>0</v>
      </c>
      <c r="N373" s="52">
        <f>SUMIFS('2012Figures'!$J:$J,'2012Figures'!$C:$C,$A373,'2012Figures'!$H:$H,$B373,'2012Figures'!$I:$I,$C373,'2012Figures'!$B:$B,"BrokerToCy",'2012Figures'!$G:$G,"P1",'2012Figures'!$E:$E,$B$1)</f>
        <v>0</v>
      </c>
      <c r="O373" s="52">
        <f>SUMIFS('2012Figures'!$J:$J,'2012Figures'!$C:$C,$A373,'2012Figures'!$H:$H,$B373,'2012Figures'!$I:$I,$C373,'2012Figures'!$B:$B,"CyToBroker",'2012Figures'!$G:$G,"E1",'2012Figures'!$E:$E,$B$1)</f>
        <v>0</v>
      </c>
      <c r="P373" s="52">
        <f>SUMIFS('2012Figures'!$J:$J,'2012Figures'!$C:$C,$A373,'2012Figures'!$H:$H,$B373,'2012Figures'!$I:$I,$C373,'2012Figures'!$B:$B,"CyToBroker",'2012Figures'!$G:$G,"P1",'2012Figures'!$E:$E,$B$1)</f>
        <v>0</v>
      </c>
      <c r="R373" s="46" t="str">
        <f t="shared" si="96"/>
        <v/>
      </c>
      <c r="S373" s="46" t="str">
        <f t="shared" si="97"/>
        <v/>
      </c>
      <c r="T373" s="46" t="str">
        <f t="shared" si="98"/>
        <v/>
      </c>
      <c r="U373" s="46" t="str">
        <f t="shared" si="99"/>
        <v/>
      </c>
      <c r="V373" s="46" t="str">
        <f t="shared" si="100"/>
        <v/>
      </c>
    </row>
    <row r="374" spans="1:22" x14ac:dyDescent="0.2">
      <c r="A374" s="1">
        <v>410</v>
      </c>
      <c r="B374" s="1" t="s">
        <v>123</v>
      </c>
      <c r="C374" s="8">
        <v>2</v>
      </c>
      <c r="D374" s="29">
        <f>SUMIFS('2013Figures'!$J:$J,'2013Figures'!$C:$C,$A374,'2013Figures'!$H:$H,$B374,'2013Figures'!$I:$I,$C374,'2013Figures'!$E:$E,$B$1)</f>
        <v>0</v>
      </c>
      <c r="E374" s="9">
        <f>SUMIFS('2013Figures'!$J:$J,'2013Figures'!$C:$C,$A374,'2013Figures'!$H:$H,$B374,'2013Figures'!$I:$I,$C374,'2013Figures'!$B:$B,"BrokerToCy",'2013Figures'!$G:$G,"E1",'2013Figures'!$E:$E,$B$1)</f>
        <v>0</v>
      </c>
      <c r="F374" s="9">
        <f>SUMIFS('2013Figures'!$J:$J,'2013Figures'!$C:$C,$A374,'2013Figures'!$H:$H,$B374,'2013Figures'!$I:$I,$C374,'2013Figures'!$B:$B,"BrokerToCy",'2013Figures'!$G:$G,"P1",'2013Figures'!$E:$E,$B$1)</f>
        <v>0</v>
      </c>
      <c r="G374" s="9">
        <f>SUMIFS('2013Figures'!$J:$J,'2013Figures'!$C:$C,$A374,'2013Figures'!$H:$H,$B374,'2013Figures'!$I:$I,$C374,'2013Figures'!$B:$B,"CyToBroker",'2013Figures'!$G:$G,"E1",'2013Figures'!$E:$E,$B$1)</f>
        <v>0</v>
      </c>
      <c r="H374" s="9">
        <f>SUMIFS('2013Figures'!$J:$J,'2013Figures'!$C:$C,$A374,'2013Figures'!$H:$H,$B374,'2013Figures'!$I:$I,$C374,'2013Figures'!$B:$B,"CyToBroker",'2013Figures'!$G:$G,"P1",'2013Figures'!$E:$E,$B$1)</f>
        <v>0</v>
      </c>
      <c r="J374" s="8">
        <v>201101</v>
      </c>
      <c r="L374" s="42">
        <f>SUMIFS('2012Figures'!$J:$J,'2012Figures'!$C:$C,$A374,'2012Figures'!$H:$H,$B374,'2012Figures'!$I:$I,$C374,'2012Figures'!$E:$E,$B$1)</f>
        <v>0</v>
      </c>
      <c r="M374" s="52">
        <f>SUMIFS('2012Figures'!$J:$J,'2012Figures'!$C:$C,$A374,'2012Figures'!$H:$H,$B374,'2012Figures'!$I:$I,$C374,'2012Figures'!$B:$B,"BrokerToCy",'2012Figures'!$G:$G,"E1",'2012Figures'!$E:$E,$B$1)</f>
        <v>0</v>
      </c>
      <c r="N374" s="52">
        <f>SUMIFS('2012Figures'!$J:$J,'2012Figures'!$C:$C,$A374,'2012Figures'!$H:$H,$B374,'2012Figures'!$I:$I,$C374,'2012Figures'!$B:$B,"BrokerToCy",'2012Figures'!$G:$G,"P1",'2012Figures'!$E:$E,$B$1)</f>
        <v>0</v>
      </c>
      <c r="O374" s="52">
        <f>SUMIFS('2012Figures'!$J:$J,'2012Figures'!$C:$C,$A374,'2012Figures'!$H:$H,$B374,'2012Figures'!$I:$I,$C374,'2012Figures'!$B:$B,"CyToBroker",'2012Figures'!$G:$G,"E1",'2012Figures'!$E:$E,$B$1)</f>
        <v>0</v>
      </c>
      <c r="P374" s="52">
        <f>SUMIFS('2012Figures'!$J:$J,'2012Figures'!$C:$C,$A374,'2012Figures'!$H:$H,$B374,'2012Figures'!$I:$I,$C374,'2012Figures'!$B:$B,"CyToBroker",'2012Figures'!$G:$G,"P1",'2012Figures'!$E:$E,$B$1)</f>
        <v>0</v>
      </c>
      <c r="R374" s="46" t="str">
        <f t="shared" si="96"/>
        <v/>
      </c>
      <c r="S374" s="46" t="str">
        <f t="shared" si="97"/>
        <v/>
      </c>
      <c r="T374" s="46" t="str">
        <f t="shared" si="98"/>
        <v/>
      </c>
      <c r="U374" s="46" t="str">
        <f t="shared" si="99"/>
        <v/>
      </c>
      <c r="V374" s="46" t="str">
        <f t="shared" si="100"/>
        <v/>
      </c>
    </row>
    <row r="375" spans="1:22" x14ac:dyDescent="0.2">
      <c r="A375" s="1">
        <v>410</v>
      </c>
      <c r="B375" s="1" t="s">
        <v>123</v>
      </c>
      <c r="C375" s="8">
        <v>1</v>
      </c>
      <c r="D375" s="29">
        <f>SUMIFS('2013Figures'!$J:$J,'2013Figures'!$C:$C,$A375,'2013Figures'!$H:$H,$B375,'2013Figures'!$I:$I,$C375,'2013Figures'!$E:$E,$B$1)</f>
        <v>0</v>
      </c>
      <c r="E375" s="9">
        <f>SUMIFS('2013Figures'!$J:$J,'2013Figures'!$C:$C,$A375,'2013Figures'!$H:$H,$B375,'2013Figures'!$I:$I,$C375,'2013Figures'!$B:$B,"BrokerToCy",'2013Figures'!$G:$G,"E1",'2013Figures'!$E:$E,$B$1)</f>
        <v>0</v>
      </c>
      <c r="F375" s="9">
        <f>SUMIFS('2013Figures'!$J:$J,'2013Figures'!$C:$C,$A375,'2013Figures'!$H:$H,$B375,'2013Figures'!$I:$I,$C375,'2013Figures'!$B:$B,"BrokerToCy",'2013Figures'!$G:$G,"P1",'2013Figures'!$E:$E,$B$1)</f>
        <v>0</v>
      </c>
      <c r="G375" s="9">
        <f>SUMIFS('2013Figures'!$J:$J,'2013Figures'!$C:$C,$A375,'2013Figures'!$H:$H,$B375,'2013Figures'!$I:$I,$C375,'2013Figures'!$B:$B,"CyToBroker",'2013Figures'!$G:$G,"E1",'2013Figures'!$E:$E,$B$1)</f>
        <v>0</v>
      </c>
      <c r="H375" s="9">
        <f>SUMIFS('2013Figures'!$J:$J,'2013Figures'!$C:$C,$A375,'2013Figures'!$H:$H,$B375,'2013Figures'!$I:$I,$C375,'2013Figures'!$B:$B,"CyToBroker",'2013Figures'!$G:$G,"P1",'2013Figures'!$E:$E,$B$1)</f>
        <v>0</v>
      </c>
      <c r="J375" s="8">
        <v>200901</v>
      </c>
      <c r="L375" s="42">
        <f>SUMIFS('2012Figures'!$J:$J,'2012Figures'!$C:$C,$A375,'2012Figures'!$H:$H,$B375,'2012Figures'!$I:$I,$C375,'2012Figures'!$E:$E,$B$1)</f>
        <v>0</v>
      </c>
      <c r="M375" s="52">
        <f>SUMIFS('2012Figures'!$J:$J,'2012Figures'!$C:$C,$A375,'2012Figures'!$H:$H,$B375,'2012Figures'!$I:$I,$C375,'2012Figures'!$B:$B,"BrokerToCy",'2012Figures'!$G:$G,"E1",'2012Figures'!$E:$E,$B$1)</f>
        <v>0</v>
      </c>
      <c r="N375" s="52">
        <f>SUMIFS('2012Figures'!$J:$J,'2012Figures'!$C:$C,$A375,'2012Figures'!$H:$H,$B375,'2012Figures'!$I:$I,$C375,'2012Figures'!$B:$B,"BrokerToCy",'2012Figures'!$G:$G,"P1",'2012Figures'!$E:$E,$B$1)</f>
        <v>0</v>
      </c>
      <c r="O375" s="52">
        <f>SUMIFS('2012Figures'!$J:$J,'2012Figures'!$C:$C,$A375,'2012Figures'!$H:$H,$B375,'2012Figures'!$I:$I,$C375,'2012Figures'!$B:$B,"CyToBroker",'2012Figures'!$G:$G,"E1",'2012Figures'!$E:$E,$B$1)</f>
        <v>0</v>
      </c>
      <c r="P375" s="52">
        <f>SUMIFS('2012Figures'!$J:$J,'2012Figures'!$C:$C,$A375,'2012Figures'!$H:$H,$B375,'2012Figures'!$I:$I,$C375,'2012Figures'!$B:$B,"CyToBroker",'2012Figures'!$G:$G,"P1",'2012Figures'!$E:$E,$B$1)</f>
        <v>0</v>
      </c>
      <c r="R375" s="46" t="str">
        <f t="shared" si="96"/>
        <v/>
      </c>
      <c r="S375" s="46" t="str">
        <f t="shared" si="97"/>
        <v/>
      </c>
      <c r="T375" s="46" t="str">
        <f t="shared" si="98"/>
        <v/>
      </c>
      <c r="U375" s="46" t="str">
        <f t="shared" si="99"/>
        <v/>
      </c>
      <c r="V375" s="46" t="str">
        <f t="shared" si="100"/>
        <v/>
      </c>
    </row>
    <row r="376" spans="1:22" x14ac:dyDescent="0.2">
      <c r="A376" s="1">
        <v>410</v>
      </c>
      <c r="B376" s="1" t="s">
        <v>123</v>
      </c>
      <c r="D376" s="29">
        <f>SUMIFS('2013Figures'!$J:$J,'2013Figures'!$C:$C,$A376,'2013Figures'!$I:$I,"",'2013Figures'!$E:$E,$B$1)</f>
        <v>582225</v>
      </c>
      <c r="E376" s="9">
        <f>SUMIFS('2013Figures'!$J:$J,'2013Figures'!$C:$C,$A376,'2013Figures'!$I:$I,"",'2013Figures'!$B:$B,"BrokerToCy",'2013Figures'!$G:$G,"E1",'2013Figures'!$E:$E,$B$1)</f>
        <v>242659</v>
      </c>
      <c r="F376" s="9">
        <f>SUMIFS('2013Figures'!$J:$J,'2013Figures'!$C:$C,$A376,'2013Figures'!$I:$I,"",'2013Figures'!$B:$B,"BrokerToCy",'2013Figures'!$G:$G,"P1",'2013Figures'!$E:$E,$B$1)</f>
        <v>150327</v>
      </c>
      <c r="G376" s="9">
        <f>SUMIFS('2013Figures'!$J:$J,'2013Figures'!$C:$C,$A376,'2013Figures'!$I:$I,"",'2013Figures'!$B:$B,"CyToBroker",'2013Figures'!$G:$G,"E1",'2013Figures'!$E:$E,$B$1)</f>
        <v>13</v>
      </c>
      <c r="H376" s="9">
        <f>SUMIFS('2013Figures'!$J:$J,'2013Figures'!$C:$C,$A376,'2013Figures'!$I:$I,"",'2013Figures'!$B:$B,"CyToBroker",'2013Figures'!$G:$G,"P1",'2013Figures'!$E:$E,$B$1)</f>
        <v>189226</v>
      </c>
      <c r="J376" s="8" t="s">
        <v>131</v>
      </c>
      <c r="L376" s="42">
        <f>SUMIFS('2012Figures'!$J:$J,'2012Figures'!$C:$C,$A376,'2012Figures'!$I:$I,"",'2012Figures'!$E:$E,$B$1)</f>
        <v>870301</v>
      </c>
      <c r="M376" s="52">
        <f>SUMIFS('2012Figures'!$J:$J,'2012Figures'!$C:$C,$A376,'2012Figures'!$I:$I,"",'2012Figures'!$B:$B,"BrokerToCy",'2012Figures'!$G:$G,"E1",'2012Figures'!$E:$E,$B$1)</f>
        <v>337205</v>
      </c>
      <c r="N376" s="52">
        <f>SUMIFS('2012Figures'!$J:$J,'2012Figures'!$C:$C,$A376,'2012Figures'!$I:$I,"",'2012Figures'!$B:$B,"BrokerToCy",'2012Figures'!$G:$G,"P1",'2012Figures'!$E:$E,$B$1)</f>
        <v>241461</v>
      </c>
      <c r="O376" s="52">
        <f>SUMIFS('2012Figures'!$J:$J,'2012Figures'!$C:$C,$A376,'2012Figures'!$I:$I,"",'2012Figures'!$B:$B,"CyToBroker",'2012Figures'!$G:$G,"E1",'2012Figures'!$E:$E,$B$1)</f>
        <v>0</v>
      </c>
      <c r="P376" s="52">
        <f>SUMIFS('2012Figures'!$J:$J,'2012Figures'!$C:$C,$A376,'2012Figures'!$I:$I,"",'2012Figures'!$B:$B,"CyToBroker",'2012Figures'!$G:$G,"P1",'2012Figures'!$E:$E,$B$1)</f>
        <v>291635</v>
      </c>
      <c r="R376" s="46">
        <f t="shared" si="96"/>
        <v>-0.33</v>
      </c>
      <c r="S376" s="46">
        <f t="shared" si="97"/>
        <v>-0.28000000000000003</v>
      </c>
      <c r="T376" s="46">
        <f t="shared" si="98"/>
        <v>-0.38</v>
      </c>
      <c r="U376" s="46" t="str">
        <f t="shared" si="99"/>
        <v/>
      </c>
      <c r="V376" s="46">
        <f t="shared" si="100"/>
        <v>-0.35</v>
      </c>
    </row>
    <row r="377" spans="1:22" x14ac:dyDescent="0.2">
      <c r="A377" s="21"/>
      <c r="B377" s="21" t="s">
        <v>92</v>
      </c>
      <c r="C377" s="22"/>
      <c r="D377" s="23">
        <f>SUM(E377:H377)</f>
        <v>585063</v>
      </c>
      <c r="E377" s="23">
        <f>SUM(E371:E376)</f>
        <v>245486</v>
      </c>
      <c r="F377" s="23">
        <f>SUM(F371:F376)</f>
        <v>150327</v>
      </c>
      <c r="G377" s="23">
        <f>SUM(G371:G376)</f>
        <v>24</v>
      </c>
      <c r="H377" s="23">
        <f>SUM(H371:H376)</f>
        <v>189226</v>
      </c>
      <c r="I377" s="21"/>
      <c r="J377" s="22"/>
      <c r="K377" s="21"/>
      <c r="L377" s="43">
        <f>SUM(M377:P377)</f>
        <v>870301</v>
      </c>
      <c r="M377" s="43">
        <f>SUM(M371:M376)</f>
        <v>337205</v>
      </c>
      <c r="N377" s="43">
        <f>SUM(N371:N376)</f>
        <v>241461</v>
      </c>
      <c r="O377" s="43">
        <f>SUM(O371:O376)</f>
        <v>0</v>
      </c>
      <c r="P377" s="43">
        <f>SUM(P371:P376)</f>
        <v>291635</v>
      </c>
      <c r="Q377" s="21"/>
      <c r="R377" s="21"/>
      <c r="S377" s="21"/>
      <c r="T377" s="21"/>
      <c r="U377" s="21"/>
      <c r="V377" s="21"/>
    </row>
    <row r="378" spans="1:22" x14ac:dyDescent="0.2">
      <c r="A378" s="28">
        <v>601</v>
      </c>
      <c r="B378" s="28" t="s">
        <v>124</v>
      </c>
      <c r="C378" s="17" t="s">
        <v>88</v>
      </c>
      <c r="D378" s="18">
        <f>SUMIFS('2013Figures'!$J:$J,'2013Figures'!$C:$C,$A378,'2013Figures'!$E:$E,$B$1)</f>
        <v>1722</v>
      </c>
      <c r="E378" s="18">
        <f>SUMIFS('2013Figures'!$J:$J,'2013Figures'!$C:$C,$A378,'2013Figures'!$B:$B,"BrokerToCy",'2013Figures'!$G:$G,"E1",'2013Figures'!$E:$E,$B$1)</f>
        <v>0</v>
      </c>
      <c r="F378" s="18">
        <f>SUMIFS('2013Figures'!$J:$J,'2013Figures'!$C:$C,$A378,'2013Figures'!$B:$B,"BrokerToCy",'2013Figures'!$G:$G,"P1",'2013Figures'!$E:$E,$B$1)</f>
        <v>0</v>
      </c>
      <c r="G378" s="18">
        <f>SUMIFS('2013Figures'!$J:$J,'2013Figures'!$C:$C,$A378,'2013Figures'!$B:$B,"CyToBroker",'2013Figures'!$G:$G,"E1",'2013Figures'!$E:$E,$B$1)</f>
        <v>1722</v>
      </c>
      <c r="H378" s="18">
        <f>SUMIFS('2013Figures'!$J:$J,'2013Figures'!$C:$C,$A378,'2013Figures'!$B:$B,"CyToBroker",'2013Figures'!$G:$G,"P1",'2013Figures'!$E:$E,$B$1)</f>
        <v>0</v>
      </c>
      <c r="I378" s="28"/>
      <c r="J378" s="17"/>
      <c r="K378" s="28"/>
      <c r="L378" s="50">
        <f>SUMIFS('2012Figures'!$J:$J,'2012Figures'!$C:$C,$A378,'2012Figures'!$E:$E,$B$1)</f>
        <v>876</v>
      </c>
      <c r="M378" s="50">
        <f>SUMIFS('2012Figures'!$J:$J,'2012Figures'!$C:$C,$A378,'2012Figures'!$B:$B,"BrokerToCy",'2012Figures'!$G:$G,"E1",'2012Figures'!$E:$E,$B$1)</f>
        <v>0</v>
      </c>
      <c r="N378" s="50">
        <f>SUMIFS('2012Figures'!$J:$J,'2012Figures'!$C:$C,$A378,'2012Figures'!$B:$B,"BrokerToCy",'2012Figures'!$G:$G,"P1",'2012Figures'!$E:$E,$B$1)</f>
        <v>0</v>
      </c>
      <c r="O378" s="50">
        <f>SUMIFS('2012Figures'!$J:$J,'2012Figures'!$C:$C,$A378,'2012Figures'!$B:$B,"CyToBroker",'2012Figures'!$G:$G,"E1",'2012Figures'!$E:$E,$B$1)</f>
        <v>876</v>
      </c>
      <c r="P378" s="50">
        <f>SUMIFS('2012Figures'!$J:$J,'2012Figures'!$C:$C,$A378,'2012Figures'!$B:$B,"CyToBroker",'2012Figures'!$G:$G,"P1",'2012Figures'!$E:$E,$B$1)</f>
        <v>0</v>
      </c>
      <c r="Q378" s="28"/>
      <c r="R378" s="46">
        <f t="shared" ref="R378:R421" si="101">IF(L378=0,"",ROUND(D378/L378-1,2))</f>
        <v>0.97</v>
      </c>
      <c r="S378" s="46" t="str">
        <f t="shared" ref="S378:S442" si="102">IF(M378=0,"",ROUND(E378/M378-1,2))</f>
        <v/>
      </c>
      <c r="T378" s="46" t="str">
        <f t="shared" ref="T378:T442" si="103">IF(N378=0,"",ROUND(F378/N378-1,2))</f>
        <v/>
      </c>
      <c r="U378" s="46">
        <f t="shared" ref="U378:U442" si="104">IF(O378=0,"",ROUND(G378/O378-1,2))</f>
        <v>0.97</v>
      </c>
      <c r="V378" s="46" t="str">
        <f t="shared" ref="V378:V442" si="105">IF(P378=0,"",ROUND(H378/P378-1,2))</f>
        <v/>
      </c>
    </row>
    <row r="379" spans="1:22" x14ac:dyDescent="0.2">
      <c r="A379" s="1">
        <v>601</v>
      </c>
      <c r="B379" s="1" t="s">
        <v>124</v>
      </c>
      <c r="C379" s="8">
        <v>1</v>
      </c>
      <c r="D379" s="29">
        <f>SUMIFS('2013Figures'!$J:$J,'2013Figures'!$C:$C,$A379,'2013Figures'!$H:$H,$B379,'2013Figures'!$I:$I,$C379,'2013Figures'!$E:$E,$B$1)</f>
        <v>0</v>
      </c>
      <c r="E379" s="9">
        <f>SUMIFS('2013Figures'!$J:$J,'2013Figures'!$C:$C,$A379,'2013Figures'!$H:$H,$B379,'2013Figures'!$I:$I,$C379,'2013Figures'!$B:$B,"BrokerToCy",'2013Figures'!$G:$G,"E1",'2013Figures'!$E:$E,$B$1)</f>
        <v>0</v>
      </c>
      <c r="F379" s="9">
        <f>SUMIFS('2013Figures'!$J:$J,'2013Figures'!$C:$C,$A379,'2013Figures'!$H:$H,$B379,'2013Figures'!$I:$I,$C379,'2013Figures'!$B:$B,"BrokerToCy",'2013Figures'!$G:$G,"P1",'2013Figures'!$E:$E,$B$1)</f>
        <v>0</v>
      </c>
      <c r="G379" s="9">
        <f>SUMIFS('2013Figures'!$J:$J,'2013Figures'!$C:$C,$A379,'2013Figures'!$H:$H,$B379,'2013Figures'!$I:$I,$C379,'2013Figures'!$B:$B,"CyToBroker",'2013Figures'!$G:$G,"E1",'2013Figures'!$E:$E,$B$1)</f>
        <v>0</v>
      </c>
      <c r="H379" s="9">
        <f>SUMIFS('2013Figures'!$J:$J,'2013Figures'!$C:$C,$A379,'2013Figures'!$H:$H,$B379,'2013Figures'!$I:$I,$C379,'2013Figures'!$B:$B,"CyToBroker",'2013Figures'!$G:$G,"P1",'2013Figures'!$E:$E,$B$1)</f>
        <v>0</v>
      </c>
      <c r="I379" s="30"/>
      <c r="J379" s="8" t="s">
        <v>131</v>
      </c>
      <c r="K379" s="30"/>
      <c r="L379" s="42">
        <f>SUMIFS('2012Figures'!$J:$J,'2012Figures'!$C:$C,$A379,'2012Figures'!$H:$H,$B379,'2012Figures'!$I:$I,$C379,'2012Figures'!$E:$E,$B$1)</f>
        <v>0</v>
      </c>
      <c r="M379" s="52">
        <f>SUMIFS('2012Figures'!$J:$J,'2012Figures'!$C:$C,$A379,'2012Figures'!$H:$H,$B379,'2012Figures'!$I:$I,$C379,'2012Figures'!$B:$B,"BrokerToCy",'2012Figures'!$G:$G,"E1",'2012Figures'!$E:$E,$B$1)</f>
        <v>0</v>
      </c>
      <c r="N379" s="52">
        <f>SUMIFS('2012Figures'!$J:$J,'2012Figures'!$C:$C,$A379,'2012Figures'!$H:$H,$B379,'2012Figures'!$I:$I,$C379,'2012Figures'!$B:$B,"BrokerToCy",'2012Figures'!$G:$G,"P1",'2012Figures'!$E:$E,$B$1)</f>
        <v>0</v>
      </c>
      <c r="O379" s="52">
        <f>SUMIFS('2012Figures'!$J:$J,'2012Figures'!$C:$C,$A379,'2012Figures'!$H:$H,$B379,'2012Figures'!$I:$I,$C379,'2012Figures'!$B:$B,"CyToBroker",'2012Figures'!$G:$G,"E1",'2012Figures'!$E:$E,$B$1)</f>
        <v>0</v>
      </c>
      <c r="P379" s="52">
        <f>SUMIFS('2012Figures'!$J:$J,'2012Figures'!$C:$C,$A379,'2012Figures'!$H:$H,$B379,'2012Figures'!$I:$I,$C379,'2012Figures'!$B:$B,"CyToBroker",'2012Figures'!$G:$G,"P1",'2012Figures'!$E:$E,$B$1)</f>
        <v>0</v>
      </c>
      <c r="Q379" s="30"/>
      <c r="R379" s="46" t="str">
        <f t="shared" si="101"/>
        <v/>
      </c>
      <c r="S379" s="46" t="str">
        <f t="shared" si="102"/>
        <v/>
      </c>
      <c r="T379" s="46" t="str">
        <f t="shared" si="103"/>
        <v/>
      </c>
      <c r="U379" s="46" t="str">
        <f t="shared" si="104"/>
        <v/>
      </c>
      <c r="V379" s="46" t="str">
        <f t="shared" si="105"/>
        <v/>
      </c>
    </row>
    <row r="380" spans="1:22" x14ac:dyDescent="0.2">
      <c r="A380" s="1">
        <v>601</v>
      </c>
      <c r="B380" s="1" t="s">
        <v>124</v>
      </c>
      <c r="D380" s="29">
        <f>SUMIFS('2013Figures'!$J:$J,'2013Figures'!$C:$C,$A380,'2013Figures'!$I:$I,"",'2013Figures'!$E:$E,$B$1)</f>
        <v>1722</v>
      </c>
      <c r="E380" s="9">
        <f>SUMIFS('2013Figures'!$J:$J,'2013Figures'!$C:$C,$A380,'2013Figures'!$I:$I,"",'2013Figures'!$B:$B,"BrokerToCy",'2013Figures'!$G:$G,"E1",'2013Figures'!$E:$E,$B$1)</f>
        <v>0</v>
      </c>
      <c r="F380" s="9">
        <f>SUMIFS('2013Figures'!$J:$J,'2013Figures'!$C:$C,$A380,'2013Figures'!$I:$I,"",'2013Figures'!$B:$B,"BrokerToCy",'2013Figures'!$G:$G,"P1",'2013Figures'!$E:$E,$B$1)</f>
        <v>0</v>
      </c>
      <c r="G380" s="9">
        <f>SUMIFS('2013Figures'!$J:$J,'2013Figures'!$C:$C,$A380,'2013Figures'!$I:$I,"",'2013Figures'!$B:$B,"CyToBroker",'2013Figures'!$G:$G,"E1",'2013Figures'!$E:$E,$B$1)</f>
        <v>1722</v>
      </c>
      <c r="H380" s="9">
        <f>SUMIFS('2013Figures'!$J:$J,'2013Figures'!$C:$C,$A380,'2013Figures'!$I:$I,"",'2013Figures'!$B:$B,"CyToBroker",'2013Figures'!$G:$G,"P1",'2013Figures'!$E:$E,$B$1)</f>
        <v>0</v>
      </c>
      <c r="J380" s="8" t="s">
        <v>131</v>
      </c>
      <c r="L380" s="42">
        <f>SUMIFS('2012Figures'!$J:$J,'2012Figures'!$C:$C,$A380,'2012Figures'!$I:$I,"",'2012Figures'!$E:$E,$B$1)</f>
        <v>876</v>
      </c>
      <c r="M380" s="52">
        <f>SUMIFS('2012Figures'!$J:$J,'2012Figures'!$C:$C,$A380,'2012Figures'!$I:$I,"",'2012Figures'!$B:$B,"BrokerToCy",'2012Figures'!$G:$G,"E1",'2012Figures'!$E:$E,$B$1)</f>
        <v>0</v>
      </c>
      <c r="N380" s="52">
        <f>SUMIFS('2012Figures'!$J:$J,'2012Figures'!$C:$C,$A380,'2012Figures'!$I:$I,"",'2012Figures'!$B:$B,"BrokerToCy",'2012Figures'!$G:$G,"P1",'2012Figures'!$E:$E,$B$1)</f>
        <v>0</v>
      </c>
      <c r="O380" s="52">
        <f>SUMIFS('2012Figures'!$J:$J,'2012Figures'!$C:$C,$A380,'2012Figures'!$I:$I,"",'2012Figures'!$B:$B,"CyToBroker",'2012Figures'!$G:$G,"E1",'2012Figures'!$E:$E,$B$1)</f>
        <v>876</v>
      </c>
      <c r="P380" s="52">
        <f>SUMIFS('2012Figures'!$J:$J,'2012Figures'!$C:$C,$A380,'2012Figures'!$I:$I,"",'2012Figures'!$B:$B,"CyToBroker",'2012Figures'!$G:$G,"P1",'2012Figures'!$E:$E,$B$1)</f>
        <v>0</v>
      </c>
      <c r="R380" s="46">
        <f t="shared" si="101"/>
        <v>0.97</v>
      </c>
      <c r="S380" s="46" t="str">
        <f t="shared" si="102"/>
        <v/>
      </c>
      <c r="T380" s="46" t="str">
        <f t="shared" si="103"/>
        <v/>
      </c>
      <c r="U380" s="46">
        <f t="shared" si="104"/>
        <v>0.97</v>
      </c>
      <c r="V380" s="46" t="str">
        <f t="shared" si="105"/>
        <v/>
      </c>
    </row>
    <row r="381" spans="1:22" x14ac:dyDescent="0.2">
      <c r="A381" s="21"/>
      <c r="B381" s="21" t="s">
        <v>92</v>
      </c>
      <c r="C381" s="22"/>
      <c r="D381" s="23">
        <f>SUM(E381:H381)</f>
        <v>1722</v>
      </c>
      <c r="E381" s="23">
        <f>SUM(E379:E380)</f>
        <v>0</v>
      </c>
      <c r="F381" s="23">
        <f>SUM(F379:F380)</f>
        <v>0</v>
      </c>
      <c r="G381" s="23">
        <f>SUM(G379:G380)</f>
        <v>1722</v>
      </c>
      <c r="H381" s="23">
        <f>SUM(H379:H380)</f>
        <v>0</v>
      </c>
      <c r="I381" s="21"/>
      <c r="J381" s="22"/>
      <c r="K381" s="21"/>
      <c r="L381" s="43">
        <f>SUM(M381:P381)</f>
        <v>876</v>
      </c>
      <c r="M381" s="43">
        <f>SUM(M379:M380)</f>
        <v>0</v>
      </c>
      <c r="N381" s="43">
        <f>SUM(N379:N380)</f>
        <v>0</v>
      </c>
      <c r="O381" s="43">
        <f>SUM(O379:O380)</f>
        <v>876</v>
      </c>
      <c r="P381" s="43">
        <f>SUM(P379:P380)</f>
        <v>0</v>
      </c>
      <c r="Q381" s="21"/>
      <c r="R381" s="21"/>
      <c r="S381" s="21"/>
      <c r="T381" s="21"/>
      <c r="U381" s="21"/>
      <c r="V381" s="21"/>
    </row>
    <row r="382" spans="1:22" x14ac:dyDescent="0.2">
      <c r="A382" s="28">
        <v>602</v>
      </c>
      <c r="B382" s="28" t="s">
        <v>125</v>
      </c>
      <c r="C382" s="17" t="s">
        <v>88</v>
      </c>
      <c r="D382" s="18">
        <f>SUMIFS('2013Figures'!$J:$J,'2013Figures'!$C:$C,$A382,'2013Figures'!$E:$E,$B$1)</f>
        <v>2</v>
      </c>
      <c r="E382" s="18">
        <f>SUMIFS('2013Figures'!$J:$J,'2013Figures'!$C:$C,$A382,'2013Figures'!$B:$B,"BrokerToCy",'2013Figures'!$G:$G,"E1",'2013Figures'!$E:$E,$B$1)</f>
        <v>0</v>
      </c>
      <c r="F382" s="18">
        <f>SUMIFS('2013Figures'!$J:$J,'2013Figures'!$C:$C,$A382,'2013Figures'!$B:$B,"BrokerToCy",'2013Figures'!$G:$G,"P1",'2013Figures'!$E:$E,$B$1)</f>
        <v>0</v>
      </c>
      <c r="G382" s="18">
        <f>SUMIFS('2013Figures'!$J:$J,'2013Figures'!$C:$C,$A382,'2013Figures'!$B:$B,"CyToBroker",'2013Figures'!$G:$G,"E1",'2013Figures'!$E:$E,$B$1)</f>
        <v>2</v>
      </c>
      <c r="H382" s="18">
        <f>SUMIFS('2013Figures'!$J:$J,'2013Figures'!$C:$C,$A382,'2013Figures'!$B:$B,"CyToBroker",'2013Figures'!$G:$G,"P1",'2013Figures'!$E:$E,$B$1)</f>
        <v>0</v>
      </c>
      <c r="I382" s="28"/>
      <c r="J382" s="17"/>
      <c r="K382" s="28"/>
      <c r="L382" s="50">
        <f>SUMIFS('2012Figures'!$J:$J,'2012Figures'!$C:$C,$A382,'2012Figures'!$E:$E,$B$1)</f>
        <v>1243</v>
      </c>
      <c r="M382" s="50">
        <f>SUMIFS('2012Figures'!$J:$J,'2012Figures'!$C:$C,$A382,'2012Figures'!$B:$B,"BrokerToCy",'2012Figures'!$G:$G,"E1",'2012Figures'!$E:$E,$B$1)</f>
        <v>0</v>
      </c>
      <c r="N382" s="50">
        <f>SUMIFS('2012Figures'!$J:$J,'2012Figures'!$C:$C,$A382,'2012Figures'!$B:$B,"BrokerToCy",'2012Figures'!$G:$G,"P1",'2012Figures'!$E:$E,$B$1)</f>
        <v>0</v>
      </c>
      <c r="O382" s="50">
        <f>SUMIFS('2012Figures'!$J:$J,'2012Figures'!$C:$C,$A382,'2012Figures'!$B:$B,"CyToBroker",'2012Figures'!$G:$G,"E1",'2012Figures'!$E:$E,$B$1)</f>
        <v>1243</v>
      </c>
      <c r="P382" s="50">
        <f>SUMIFS('2012Figures'!$J:$J,'2012Figures'!$C:$C,$A382,'2012Figures'!$B:$B,"CyToBroker",'2012Figures'!$G:$G,"P1",'2012Figures'!$E:$E,$B$1)</f>
        <v>0</v>
      </c>
      <c r="Q382" s="28"/>
      <c r="R382" s="46">
        <f t="shared" ref="R382:R425" si="106">IF(L382=0,"",ROUND(D382/L382-1,2))</f>
        <v>-1</v>
      </c>
      <c r="S382" s="46" t="str">
        <f t="shared" ref="S382:S446" si="107">IF(M382=0,"",ROUND(E382/M382-1,2))</f>
        <v/>
      </c>
      <c r="T382" s="46" t="str">
        <f t="shared" ref="T382:T446" si="108">IF(N382=0,"",ROUND(F382/N382-1,2))</f>
        <v/>
      </c>
      <c r="U382" s="46">
        <f t="shared" ref="U382:U446" si="109">IF(O382=0,"",ROUND(G382/O382-1,2))</f>
        <v>-1</v>
      </c>
      <c r="V382" s="46" t="str">
        <f t="shared" ref="V382:V446" si="110">IF(P382=0,"",ROUND(H382/P382-1,2))</f>
        <v/>
      </c>
    </row>
    <row r="383" spans="1:22" x14ac:dyDescent="0.2">
      <c r="A383" s="1">
        <v>602</v>
      </c>
      <c r="B383" s="1" t="s">
        <v>125</v>
      </c>
      <c r="C383" s="8">
        <v>1</v>
      </c>
      <c r="D383" s="29">
        <f>SUMIFS('2013Figures'!$J:$J,'2013Figures'!$C:$C,$A383,'2013Figures'!$H:$H,$B383,'2013Figures'!$I:$I,$C383,'2013Figures'!$E:$E,$B$1)</f>
        <v>0</v>
      </c>
      <c r="E383" s="9">
        <f>SUMIFS('2013Figures'!$J:$J,'2013Figures'!$C:$C,$A383,'2013Figures'!$H:$H,$B383,'2013Figures'!$I:$I,$C383,'2013Figures'!$B:$B,"BrokerToCy",'2013Figures'!$G:$G,"E1",'2013Figures'!$E:$E,$B$1)</f>
        <v>0</v>
      </c>
      <c r="F383" s="9">
        <f>SUMIFS('2013Figures'!$J:$J,'2013Figures'!$C:$C,$A383,'2013Figures'!$H:$H,$B383,'2013Figures'!$I:$I,$C383,'2013Figures'!$B:$B,"BrokerToCy",'2013Figures'!$G:$G,"P1",'2013Figures'!$E:$E,$B$1)</f>
        <v>0</v>
      </c>
      <c r="G383" s="9">
        <f>SUMIFS('2013Figures'!$J:$J,'2013Figures'!$C:$C,$A383,'2013Figures'!$H:$H,$B383,'2013Figures'!$I:$I,$C383,'2013Figures'!$B:$B,"CyToBroker",'2013Figures'!$G:$G,"E1",'2013Figures'!$E:$E,$B$1)</f>
        <v>0</v>
      </c>
      <c r="H383" s="9">
        <f>SUMIFS('2013Figures'!$J:$J,'2013Figures'!$C:$C,$A383,'2013Figures'!$H:$H,$B383,'2013Figures'!$I:$I,$C383,'2013Figures'!$B:$B,"CyToBroker",'2013Figures'!$G:$G,"P1",'2013Figures'!$E:$E,$B$1)</f>
        <v>0</v>
      </c>
      <c r="I383" s="30"/>
      <c r="J383" s="8" t="s">
        <v>131</v>
      </c>
      <c r="K383" s="30"/>
      <c r="L383" s="42">
        <f>SUMIFS('2012Figures'!$J:$J,'2012Figures'!$C:$C,$A383,'2012Figures'!$H:$H,$B383,'2012Figures'!$I:$I,$C383,'2012Figures'!$E:$E,$B$1)</f>
        <v>0</v>
      </c>
      <c r="M383" s="52">
        <f>SUMIFS('2012Figures'!$J:$J,'2012Figures'!$C:$C,$A383,'2012Figures'!$H:$H,$B383,'2012Figures'!$I:$I,$C383,'2012Figures'!$B:$B,"BrokerToCy",'2012Figures'!$G:$G,"E1",'2012Figures'!$E:$E,$B$1)</f>
        <v>0</v>
      </c>
      <c r="N383" s="52">
        <f>SUMIFS('2012Figures'!$J:$J,'2012Figures'!$C:$C,$A383,'2012Figures'!$H:$H,$B383,'2012Figures'!$I:$I,$C383,'2012Figures'!$B:$B,"BrokerToCy",'2012Figures'!$G:$G,"P1",'2012Figures'!$E:$E,$B$1)</f>
        <v>0</v>
      </c>
      <c r="O383" s="52">
        <f>SUMIFS('2012Figures'!$J:$J,'2012Figures'!$C:$C,$A383,'2012Figures'!$H:$H,$B383,'2012Figures'!$I:$I,$C383,'2012Figures'!$B:$B,"CyToBroker",'2012Figures'!$G:$G,"E1",'2012Figures'!$E:$E,$B$1)</f>
        <v>0</v>
      </c>
      <c r="P383" s="52">
        <f>SUMIFS('2012Figures'!$J:$J,'2012Figures'!$C:$C,$A383,'2012Figures'!$H:$H,$B383,'2012Figures'!$I:$I,$C383,'2012Figures'!$B:$B,"CyToBroker",'2012Figures'!$G:$G,"P1",'2012Figures'!$E:$E,$B$1)</f>
        <v>0</v>
      </c>
      <c r="Q383" s="30"/>
      <c r="R383" s="46" t="str">
        <f t="shared" si="106"/>
        <v/>
      </c>
      <c r="S383" s="46" t="str">
        <f t="shared" si="107"/>
        <v/>
      </c>
      <c r="T383" s="46" t="str">
        <f t="shared" si="108"/>
        <v/>
      </c>
      <c r="U383" s="46" t="str">
        <f t="shared" si="109"/>
        <v/>
      </c>
      <c r="V383" s="46" t="str">
        <f t="shared" si="110"/>
        <v/>
      </c>
    </row>
    <row r="384" spans="1:22" x14ac:dyDescent="0.2">
      <c r="A384" s="1">
        <v>602</v>
      </c>
      <c r="B384" s="1" t="s">
        <v>125</v>
      </c>
      <c r="D384" s="29">
        <f>SUMIFS('2013Figures'!$J:$J,'2013Figures'!$C:$C,$A384,'2013Figures'!$I:$I,"",'2013Figures'!$E:$E,$B$1)</f>
        <v>2</v>
      </c>
      <c r="E384" s="9">
        <f>SUMIFS('2013Figures'!$J:$J,'2013Figures'!$C:$C,$A384,'2013Figures'!$I:$I,"",'2013Figures'!$B:$B,"BrokerToCy",'2013Figures'!$G:$G,"E1",'2013Figures'!$E:$E,$B$1)</f>
        <v>0</v>
      </c>
      <c r="F384" s="9">
        <f>SUMIFS('2013Figures'!$J:$J,'2013Figures'!$C:$C,$A384,'2013Figures'!$I:$I,"",'2013Figures'!$B:$B,"BrokerToCy",'2013Figures'!$G:$G,"P1",'2013Figures'!$E:$E,$B$1)</f>
        <v>0</v>
      </c>
      <c r="G384" s="9">
        <f>SUMIFS('2013Figures'!$J:$J,'2013Figures'!$C:$C,$A384,'2013Figures'!$I:$I,"",'2013Figures'!$B:$B,"CyToBroker",'2013Figures'!$G:$G,"E1",'2013Figures'!$E:$E,$B$1)</f>
        <v>2</v>
      </c>
      <c r="H384" s="9">
        <f>SUMIFS('2013Figures'!$J:$J,'2013Figures'!$C:$C,$A384,'2013Figures'!$I:$I,"",'2013Figures'!$B:$B,"CyToBroker",'2013Figures'!$G:$G,"P1",'2013Figures'!$E:$E,$B$1)</f>
        <v>0</v>
      </c>
      <c r="J384" s="8" t="s">
        <v>131</v>
      </c>
      <c r="L384" s="42">
        <f>SUMIFS('2012Figures'!$J:$J,'2012Figures'!$C:$C,$A384,'2012Figures'!$I:$I,"",'2012Figures'!$E:$E,$B$1)</f>
        <v>1243</v>
      </c>
      <c r="M384" s="52">
        <f>SUMIFS('2012Figures'!$J:$J,'2012Figures'!$C:$C,$A384,'2012Figures'!$I:$I,"",'2012Figures'!$B:$B,"BrokerToCy",'2012Figures'!$G:$G,"E1",'2012Figures'!$E:$E,$B$1)</f>
        <v>0</v>
      </c>
      <c r="N384" s="52">
        <f>SUMIFS('2012Figures'!$J:$J,'2012Figures'!$C:$C,$A384,'2012Figures'!$I:$I,"",'2012Figures'!$B:$B,"BrokerToCy",'2012Figures'!$G:$G,"P1",'2012Figures'!$E:$E,$B$1)</f>
        <v>0</v>
      </c>
      <c r="O384" s="52">
        <f>SUMIFS('2012Figures'!$J:$J,'2012Figures'!$C:$C,$A384,'2012Figures'!$I:$I,"",'2012Figures'!$B:$B,"CyToBroker",'2012Figures'!$G:$G,"E1",'2012Figures'!$E:$E,$B$1)</f>
        <v>1243</v>
      </c>
      <c r="P384" s="52">
        <f>SUMIFS('2012Figures'!$J:$J,'2012Figures'!$C:$C,$A384,'2012Figures'!$I:$I,"",'2012Figures'!$B:$B,"CyToBroker",'2012Figures'!$G:$G,"P1",'2012Figures'!$E:$E,$B$1)</f>
        <v>0</v>
      </c>
      <c r="R384" s="46">
        <f t="shared" si="106"/>
        <v>-1</v>
      </c>
      <c r="S384" s="46" t="str">
        <f t="shared" si="107"/>
        <v/>
      </c>
      <c r="T384" s="46" t="str">
        <f t="shared" si="108"/>
        <v/>
      </c>
      <c r="U384" s="46">
        <f t="shared" si="109"/>
        <v>-1</v>
      </c>
      <c r="V384" s="46" t="str">
        <f t="shared" si="110"/>
        <v/>
      </c>
    </row>
    <row r="385" spans="1:22" x14ac:dyDescent="0.2">
      <c r="A385" s="21"/>
      <c r="B385" s="21" t="s">
        <v>92</v>
      </c>
      <c r="C385" s="22"/>
      <c r="D385" s="23">
        <f>SUM(E385:H385)</f>
        <v>2</v>
      </c>
      <c r="E385" s="23">
        <f>SUM(E383:E384)</f>
        <v>0</v>
      </c>
      <c r="F385" s="23">
        <f>SUM(F383:F384)</f>
        <v>0</v>
      </c>
      <c r="G385" s="23">
        <f>SUM(G383:G384)</f>
        <v>2</v>
      </c>
      <c r="H385" s="23">
        <f>SUM(H383:H384)</f>
        <v>0</v>
      </c>
      <c r="I385" s="21"/>
      <c r="J385" s="22"/>
      <c r="K385" s="21"/>
      <c r="L385" s="43">
        <f>SUM(M385:P385)</f>
        <v>1243</v>
      </c>
      <c r="M385" s="43">
        <f>SUM(M383:M384)</f>
        <v>0</v>
      </c>
      <c r="N385" s="43">
        <f>SUM(N383:N384)</f>
        <v>0</v>
      </c>
      <c r="O385" s="43">
        <f>SUM(O383:O384)</f>
        <v>1243</v>
      </c>
      <c r="P385" s="43">
        <f>SUM(P383:P384)</f>
        <v>0</v>
      </c>
      <c r="Q385" s="21"/>
      <c r="R385" s="21"/>
      <c r="S385" s="21"/>
      <c r="T385" s="21"/>
      <c r="U385" s="21"/>
      <c r="V385" s="21"/>
    </row>
    <row r="386" spans="1:22" x14ac:dyDescent="0.2">
      <c r="A386" s="28">
        <v>603</v>
      </c>
      <c r="B386" s="28" t="s">
        <v>126</v>
      </c>
      <c r="C386" s="17" t="s">
        <v>88</v>
      </c>
      <c r="D386" s="18">
        <f>SUMIFS('2013Figures'!$J:$J,'2013Figures'!$C:$C,$A386,'2013Figures'!$E:$E,$B$1)</f>
        <v>141305</v>
      </c>
      <c r="E386" s="18">
        <f>SUMIFS('2013Figures'!$J:$J,'2013Figures'!$C:$C,$A386,'2013Figures'!$B:$B,"BrokerToCy",'2013Figures'!$G:$G,"E1",'2013Figures'!$E:$E,$B$1)</f>
        <v>0</v>
      </c>
      <c r="F386" s="18">
        <f>SUMIFS('2013Figures'!$J:$J,'2013Figures'!$C:$C,$A386,'2013Figures'!$B:$B,"BrokerToCy",'2013Figures'!$G:$G,"P1",'2013Figures'!$E:$E,$B$1)</f>
        <v>0</v>
      </c>
      <c r="G386" s="18">
        <f>SUMIFS('2013Figures'!$J:$J,'2013Figures'!$C:$C,$A386,'2013Figures'!$B:$B,"CyToBroker",'2013Figures'!$G:$G,"E1",'2013Figures'!$E:$E,$B$1)</f>
        <v>141305</v>
      </c>
      <c r="H386" s="18">
        <f>SUMIFS('2013Figures'!$J:$J,'2013Figures'!$C:$C,$A386,'2013Figures'!$B:$B,"CyToBroker",'2013Figures'!$G:$G,"P1",'2013Figures'!$E:$E,$B$1)</f>
        <v>0</v>
      </c>
      <c r="I386" s="28"/>
      <c r="J386" s="17"/>
      <c r="K386" s="28"/>
      <c r="L386" s="50">
        <f>SUMIFS('2012Figures'!$J:$J,'2012Figures'!$C:$C,$A386,'2012Figures'!$E:$E,$B$1)</f>
        <v>192906</v>
      </c>
      <c r="M386" s="50">
        <f>SUMIFS('2012Figures'!$J:$J,'2012Figures'!$C:$C,$A386,'2012Figures'!$B:$B,"BrokerToCy",'2012Figures'!$G:$G,"E1",'2012Figures'!$E:$E,$B$1)</f>
        <v>0</v>
      </c>
      <c r="N386" s="50">
        <f>SUMIFS('2012Figures'!$J:$J,'2012Figures'!$C:$C,$A386,'2012Figures'!$B:$B,"BrokerToCy",'2012Figures'!$G:$G,"P1",'2012Figures'!$E:$E,$B$1)</f>
        <v>0</v>
      </c>
      <c r="O386" s="50">
        <f>SUMIFS('2012Figures'!$J:$J,'2012Figures'!$C:$C,$A386,'2012Figures'!$B:$B,"CyToBroker",'2012Figures'!$G:$G,"E1",'2012Figures'!$E:$E,$B$1)</f>
        <v>192906</v>
      </c>
      <c r="P386" s="50">
        <f>SUMIFS('2012Figures'!$J:$J,'2012Figures'!$C:$C,$A386,'2012Figures'!$B:$B,"CyToBroker",'2012Figures'!$G:$G,"P1",'2012Figures'!$E:$E,$B$1)</f>
        <v>0</v>
      </c>
      <c r="Q386" s="28"/>
      <c r="R386" s="46">
        <f t="shared" ref="R386:R429" si="111">IF(L386=0,"",ROUND(D386/L386-1,2))</f>
        <v>-0.27</v>
      </c>
      <c r="S386" s="46" t="str">
        <f t="shared" ref="S386:S450" si="112">IF(M386=0,"",ROUND(E386/M386-1,2))</f>
        <v/>
      </c>
      <c r="T386" s="46" t="str">
        <f t="shared" ref="T386:T450" si="113">IF(N386=0,"",ROUND(F386/N386-1,2))</f>
        <v/>
      </c>
      <c r="U386" s="46">
        <f t="shared" ref="U386:U450" si="114">IF(O386=0,"",ROUND(G386/O386-1,2))</f>
        <v>-0.27</v>
      </c>
      <c r="V386" s="46" t="str">
        <f t="shared" ref="V386:V450" si="115">IF(P386=0,"",ROUND(H386/P386-1,2))</f>
        <v/>
      </c>
    </row>
    <row r="387" spans="1:22" x14ac:dyDescent="0.2">
      <c r="A387" s="1">
        <v>603</v>
      </c>
      <c r="B387" s="1" t="s">
        <v>126</v>
      </c>
      <c r="C387" s="8">
        <v>2</v>
      </c>
      <c r="D387" s="29">
        <f>SUMIFS('2013Figures'!$J:$J,'2013Figures'!$C:$C,$A387,'2013Figures'!$H:$H,$B387,'2013Figures'!$I:$I,$C387,'2013Figures'!$E:$E,$B$1)</f>
        <v>0</v>
      </c>
      <c r="E387" s="9">
        <f>SUMIFS('2013Figures'!$J:$J,'2013Figures'!$C:$C,$A387,'2013Figures'!$H:$H,$B387,'2013Figures'!$I:$I,$C387,'2013Figures'!$B:$B,"BrokerToCy",'2013Figures'!$G:$G,"E1",'2013Figures'!$E:$E,$B$1)</f>
        <v>0</v>
      </c>
      <c r="F387" s="9">
        <f>SUMIFS('2013Figures'!$J:$J,'2013Figures'!$C:$C,$A387,'2013Figures'!$H:$H,$B387,'2013Figures'!$I:$I,$C387,'2013Figures'!$B:$B,"BrokerToCy",'2013Figures'!$G:$G,"P1",'2013Figures'!$E:$E,$B$1)</f>
        <v>0</v>
      </c>
      <c r="G387" s="9">
        <f>SUMIFS('2013Figures'!$J:$J,'2013Figures'!$C:$C,$A387,'2013Figures'!$H:$H,$B387,'2013Figures'!$I:$I,$C387,'2013Figures'!$B:$B,"CyToBroker",'2013Figures'!$G:$G,"E1",'2013Figures'!$E:$E,$B$1)</f>
        <v>0</v>
      </c>
      <c r="H387" s="9">
        <f>SUMIFS('2013Figures'!$J:$J,'2013Figures'!$C:$C,$A387,'2013Figures'!$H:$H,$B387,'2013Figures'!$I:$I,$C387,'2013Figures'!$B:$B,"CyToBroker",'2013Figures'!$G:$G,"P1",'2013Figures'!$E:$E,$B$1)</f>
        <v>0</v>
      </c>
      <c r="I387" s="30"/>
      <c r="J387" s="31">
        <v>201501</v>
      </c>
      <c r="K387" s="30"/>
      <c r="L387" s="42">
        <f>SUMIFS('2012Figures'!$J:$J,'2012Figures'!$C:$C,$A387,'2012Figures'!$H:$H,$B387,'2012Figures'!$I:$I,$C387,'2012Figures'!$E:$E,$B$1)</f>
        <v>0</v>
      </c>
      <c r="M387" s="52">
        <f>SUMIFS('2012Figures'!$J:$J,'2012Figures'!$C:$C,$A387,'2012Figures'!$H:$H,$B387,'2012Figures'!$I:$I,$C387,'2012Figures'!$B:$B,"BrokerToCy",'2012Figures'!$G:$G,"E1",'2012Figures'!$E:$E,$B$1)</f>
        <v>0</v>
      </c>
      <c r="N387" s="52">
        <f>SUMIFS('2012Figures'!$J:$J,'2012Figures'!$C:$C,$A387,'2012Figures'!$H:$H,$B387,'2012Figures'!$I:$I,$C387,'2012Figures'!$B:$B,"BrokerToCy",'2012Figures'!$G:$G,"P1",'2012Figures'!$E:$E,$B$1)</f>
        <v>0</v>
      </c>
      <c r="O387" s="52">
        <f>SUMIFS('2012Figures'!$J:$J,'2012Figures'!$C:$C,$A387,'2012Figures'!$H:$H,$B387,'2012Figures'!$I:$I,$C387,'2012Figures'!$B:$B,"CyToBroker",'2012Figures'!$G:$G,"E1",'2012Figures'!$E:$E,$B$1)</f>
        <v>0</v>
      </c>
      <c r="P387" s="52">
        <f>SUMIFS('2012Figures'!$J:$J,'2012Figures'!$C:$C,$A387,'2012Figures'!$H:$H,$B387,'2012Figures'!$I:$I,$C387,'2012Figures'!$B:$B,"CyToBroker",'2012Figures'!$G:$G,"P1",'2012Figures'!$E:$E,$B$1)</f>
        <v>0</v>
      </c>
      <c r="Q387" s="30"/>
      <c r="R387" s="46" t="str">
        <f t="shared" si="111"/>
        <v/>
      </c>
      <c r="S387" s="46" t="str">
        <f t="shared" si="112"/>
        <v/>
      </c>
      <c r="T387" s="46" t="str">
        <f t="shared" si="113"/>
        <v/>
      </c>
      <c r="U387" s="46" t="str">
        <f t="shared" si="114"/>
        <v/>
      </c>
      <c r="V387" s="46" t="str">
        <f t="shared" si="115"/>
        <v/>
      </c>
    </row>
    <row r="388" spans="1:22" x14ac:dyDescent="0.2">
      <c r="A388" s="1">
        <v>603</v>
      </c>
      <c r="B388" s="1" t="s">
        <v>126</v>
      </c>
      <c r="C388" s="8">
        <v>1</v>
      </c>
      <c r="D388" s="29">
        <f>SUMIFS('2013Figures'!$J:$J,'2013Figures'!$C:$C,$A388,'2013Figures'!$H:$H,$B388,'2013Figures'!$I:$I,$C388,'2013Figures'!$E:$E,$B$1)</f>
        <v>0</v>
      </c>
      <c r="E388" s="9">
        <f>SUMIFS('2013Figures'!$J:$J,'2013Figures'!$C:$C,$A388,'2013Figures'!$H:$H,$B388,'2013Figures'!$I:$I,$C388,'2013Figures'!$B:$B,"BrokerToCy",'2013Figures'!$G:$G,"E1",'2013Figures'!$E:$E,$B$1)</f>
        <v>0</v>
      </c>
      <c r="F388" s="9">
        <f>SUMIFS('2013Figures'!$J:$J,'2013Figures'!$C:$C,$A388,'2013Figures'!$H:$H,$B388,'2013Figures'!$I:$I,$C388,'2013Figures'!$B:$B,"BrokerToCy",'2013Figures'!$G:$G,"P1",'2013Figures'!$E:$E,$B$1)</f>
        <v>0</v>
      </c>
      <c r="G388" s="9">
        <f>SUMIFS('2013Figures'!$J:$J,'2013Figures'!$C:$C,$A388,'2013Figures'!$H:$H,$B388,'2013Figures'!$I:$I,$C388,'2013Figures'!$B:$B,"CyToBroker",'2013Figures'!$G:$G,"E1",'2013Figures'!$E:$E,$B$1)</f>
        <v>0</v>
      </c>
      <c r="H388" s="9">
        <f>SUMIFS('2013Figures'!$J:$J,'2013Figures'!$C:$C,$A388,'2013Figures'!$H:$H,$B388,'2013Figures'!$I:$I,$C388,'2013Figures'!$B:$B,"CyToBroker",'2013Figures'!$G:$G,"P1",'2013Figures'!$E:$E,$B$1)</f>
        <v>0</v>
      </c>
      <c r="I388" s="30"/>
      <c r="J388" s="31">
        <v>200801</v>
      </c>
      <c r="K388" s="30"/>
      <c r="L388" s="42">
        <f>SUMIFS('2012Figures'!$J:$J,'2012Figures'!$C:$C,$A388,'2012Figures'!$H:$H,$B388,'2012Figures'!$I:$I,$C388,'2012Figures'!$E:$E,$B$1)</f>
        <v>0</v>
      </c>
      <c r="M388" s="52">
        <f>SUMIFS('2012Figures'!$J:$J,'2012Figures'!$C:$C,$A388,'2012Figures'!$H:$H,$B388,'2012Figures'!$I:$I,$C388,'2012Figures'!$B:$B,"BrokerToCy",'2012Figures'!$G:$G,"E1",'2012Figures'!$E:$E,$B$1)</f>
        <v>0</v>
      </c>
      <c r="N388" s="52">
        <f>SUMIFS('2012Figures'!$J:$J,'2012Figures'!$C:$C,$A388,'2012Figures'!$H:$H,$B388,'2012Figures'!$I:$I,$C388,'2012Figures'!$B:$B,"BrokerToCy",'2012Figures'!$G:$G,"P1",'2012Figures'!$E:$E,$B$1)</f>
        <v>0</v>
      </c>
      <c r="O388" s="52">
        <f>SUMIFS('2012Figures'!$J:$J,'2012Figures'!$C:$C,$A388,'2012Figures'!$H:$H,$B388,'2012Figures'!$I:$I,$C388,'2012Figures'!$B:$B,"CyToBroker",'2012Figures'!$G:$G,"E1",'2012Figures'!$E:$E,$B$1)</f>
        <v>0</v>
      </c>
      <c r="P388" s="52">
        <f>SUMIFS('2012Figures'!$J:$J,'2012Figures'!$C:$C,$A388,'2012Figures'!$H:$H,$B388,'2012Figures'!$I:$I,$C388,'2012Figures'!$B:$B,"CyToBroker",'2012Figures'!$G:$G,"P1",'2012Figures'!$E:$E,$B$1)</f>
        <v>0</v>
      </c>
      <c r="Q388" s="30"/>
      <c r="R388" s="46" t="str">
        <f t="shared" si="111"/>
        <v/>
      </c>
      <c r="S388" s="46" t="str">
        <f t="shared" si="112"/>
        <v/>
      </c>
      <c r="T388" s="46" t="str">
        <f t="shared" si="113"/>
        <v/>
      </c>
      <c r="U388" s="46" t="str">
        <f t="shared" si="114"/>
        <v/>
      </c>
      <c r="V388" s="46" t="str">
        <f t="shared" si="115"/>
        <v/>
      </c>
    </row>
    <row r="389" spans="1:22" x14ac:dyDescent="0.2">
      <c r="A389" s="1">
        <v>603</v>
      </c>
      <c r="B389" s="1" t="s">
        <v>126</v>
      </c>
      <c r="D389" s="29">
        <f>SUMIFS('2013Figures'!$J:$J,'2013Figures'!$C:$C,$A389,'2013Figures'!$I:$I,"",'2013Figures'!$E:$E,$B$1)</f>
        <v>141305</v>
      </c>
      <c r="E389" s="9">
        <f>SUMIFS('2013Figures'!$J:$J,'2013Figures'!$C:$C,$A389,'2013Figures'!$I:$I,"",'2013Figures'!$B:$B,"BrokerToCy",'2013Figures'!$G:$G,"E1",'2013Figures'!$E:$E,$B$1)</f>
        <v>0</v>
      </c>
      <c r="F389" s="9">
        <f>SUMIFS('2013Figures'!$J:$J,'2013Figures'!$C:$C,$A389,'2013Figures'!$I:$I,"",'2013Figures'!$B:$B,"BrokerToCy",'2013Figures'!$G:$G,"P1",'2013Figures'!$E:$E,$B$1)</f>
        <v>0</v>
      </c>
      <c r="G389" s="9">
        <f>SUMIFS('2013Figures'!$J:$J,'2013Figures'!$C:$C,$A389,'2013Figures'!$I:$I,"",'2013Figures'!$B:$B,"CyToBroker",'2013Figures'!$G:$G,"E1",'2013Figures'!$E:$E,$B$1)</f>
        <v>141305</v>
      </c>
      <c r="H389" s="9">
        <f>SUMIFS('2013Figures'!$J:$J,'2013Figures'!$C:$C,$A389,'2013Figures'!$I:$I,"",'2013Figures'!$B:$B,"CyToBroker",'2013Figures'!$G:$G,"P1",'2013Figures'!$E:$E,$B$1)</f>
        <v>0</v>
      </c>
      <c r="J389" s="8" t="s">
        <v>131</v>
      </c>
      <c r="L389" s="42">
        <f>SUMIFS('2012Figures'!$J:$J,'2012Figures'!$C:$C,$A389,'2012Figures'!$I:$I,"",'2012Figures'!$E:$E,$B$1)</f>
        <v>192906</v>
      </c>
      <c r="M389" s="52">
        <f>SUMIFS('2012Figures'!$J:$J,'2012Figures'!$C:$C,$A389,'2012Figures'!$I:$I,"",'2012Figures'!$B:$B,"BrokerToCy",'2012Figures'!$G:$G,"E1",'2012Figures'!$E:$E,$B$1)</f>
        <v>0</v>
      </c>
      <c r="N389" s="52">
        <f>SUMIFS('2012Figures'!$J:$J,'2012Figures'!$C:$C,$A389,'2012Figures'!$I:$I,"",'2012Figures'!$B:$B,"BrokerToCy",'2012Figures'!$G:$G,"P1",'2012Figures'!$E:$E,$B$1)</f>
        <v>0</v>
      </c>
      <c r="O389" s="52">
        <f>SUMIFS('2012Figures'!$J:$J,'2012Figures'!$C:$C,$A389,'2012Figures'!$I:$I,"",'2012Figures'!$B:$B,"CyToBroker",'2012Figures'!$G:$G,"E1",'2012Figures'!$E:$E,$B$1)</f>
        <v>192906</v>
      </c>
      <c r="P389" s="52">
        <f>SUMIFS('2012Figures'!$J:$J,'2012Figures'!$C:$C,$A389,'2012Figures'!$I:$I,"",'2012Figures'!$B:$B,"CyToBroker",'2012Figures'!$G:$G,"P1",'2012Figures'!$E:$E,$B$1)</f>
        <v>0</v>
      </c>
      <c r="R389" s="46">
        <f t="shared" si="111"/>
        <v>-0.27</v>
      </c>
      <c r="S389" s="46" t="str">
        <f t="shared" si="112"/>
        <v/>
      </c>
      <c r="T389" s="46" t="str">
        <f t="shared" si="113"/>
        <v/>
      </c>
      <c r="U389" s="46">
        <f t="shared" si="114"/>
        <v>-0.27</v>
      </c>
      <c r="V389" s="46" t="str">
        <f t="shared" si="115"/>
        <v/>
      </c>
    </row>
    <row r="390" spans="1:22" x14ac:dyDescent="0.2">
      <c r="A390" s="21"/>
      <c r="B390" s="21" t="s">
        <v>92</v>
      </c>
      <c r="C390" s="22"/>
      <c r="D390" s="23">
        <f>SUM(E390:H390)</f>
        <v>141305</v>
      </c>
      <c r="E390" s="23">
        <f>SUM(E387:E389)</f>
        <v>0</v>
      </c>
      <c r="F390" s="23">
        <f>SUM(F387:F389)</f>
        <v>0</v>
      </c>
      <c r="G390" s="23">
        <f>SUM(G387:G389)</f>
        <v>141305</v>
      </c>
      <c r="H390" s="23">
        <f>SUM(H387:H389)</f>
        <v>0</v>
      </c>
      <c r="I390" s="21"/>
      <c r="J390" s="22"/>
      <c r="K390" s="21"/>
      <c r="L390" s="43">
        <f>SUM(M390:P390)</f>
        <v>192906</v>
      </c>
      <c r="M390" s="43">
        <f>SUM(M387:M389)</f>
        <v>0</v>
      </c>
      <c r="N390" s="43">
        <f>SUM(N387:N389)</f>
        <v>0</v>
      </c>
      <c r="O390" s="43">
        <f>SUM(O387:O389)</f>
        <v>192906</v>
      </c>
      <c r="P390" s="43">
        <f>SUM(P387:P389)</f>
        <v>0</v>
      </c>
      <c r="Q390" s="21"/>
      <c r="R390" s="21"/>
      <c r="S390" s="21"/>
      <c r="T390" s="21"/>
      <c r="U390" s="21"/>
      <c r="V390" s="21"/>
    </row>
    <row r="391" spans="1:22" x14ac:dyDescent="0.2">
      <c r="A391" s="28">
        <v>604</v>
      </c>
      <c r="B391" s="28" t="s">
        <v>127</v>
      </c>
      <c r="C391" s="17" t="s">
        <v>88</v>
      </c>
      <c r="D391" s="18">
        <f>SUMIFS('2013Figures'!$J:$J,'2013Figures'!$C:$C,$A391,'2013Figures'!$E:$E,$B$1)</f>
        <v>12</v>
      </c>
      <c r="E391" s="18">
        <f>SUMIFS('2013Figures'!$J:$J,'2013Figures'!$C:$C,$A391,'2013Figures'!$B:$B,"BrokerToCy",'2013Figures'!$G:$G,"E1",'2013Figures'!$E:$E,$B$1)</f>
        <v>0</v>
      </c>
      <c r="F391" s="18">
        <f>SUMIFS('2013Figures'!$J:$J,'2013Figures'!$C:$C,$A391,'2013Figures'!$B:$B,"BrokerToCy",'2013Figures'!$G:$G,"P1",'2013Figures'!$E:$E,$B$1)</f>
        <v>0</v>
      </c>
      <c r="G391" s="18">
        <f>SUMIFS('2013Figures'!$J:$J,'2013Figures'!$C:$C,$A391,'2013Figures'!$B:$B,"CyToBroker",'2013Figures'!$G:$G,"E1",'2013Figures'!$E:$E,$B$1)</f>
        <v>12</v>
      </c>
      <c r="H391" s="18">
        <f>SUMIFS('2013Figures'!$J:$J,'2013Figures'!$C:$C,$A391,'2013Figures'!$B:$B,"CyToBroker",'2013Figures'!$G:$G,"P1",'2013Figures'!$E:$E,$B$1)</f>
        <v>0</v>
      </c>
      <c r="I391" s="28"/>
      <c r="J391" s="17"/>
      <c r="K391" s="28"/>
      <c r="L391" s="50">
        <f>SUMIFS('2012Figures'!$J:$J,'2012Figures'!$C:$C,$A391,'2012Figures'!$E:$E,$B$1)</f>
        <v>20</v>
      </c>
      <c r="M391" s="50">
        <f>SUMIFS('2012Figures'!$J:$J,'2012Figures'!$C:$C,$A391,'2012Figures'!$B:$B,"BrokerToCy",'2012Figures'!$G:$G,"E1",'2012Figures'!$E:$E,$B$1)</f>
        <v>0</v>
      </c>
      <c r="N391" s="50">
        <f>SUMIFS('2012Figures'!$J:$J,'2012Figures'!$C:$C,$A391,'2012Figures'!$B:$B,"BrokerToCy",'2012Figures'!$G:$G,"P1",'2012Figures'!$E:$E,$B$1)</f>
        <v>0</v>
      </c>
      <c r="O391" s="50">
        <f>SUMIFS('2012Figures'!$J:$J,'2012Figures'!$C:$C,$A391,'2012Figures'!$B:$B,"CyToBroker",'2012Figures'!$G:$G,"E1",'2012Figures'!$E:$E,$B$1)</f>
        <v>20</v>
      </c>
      <c r="P391" s="50">
        <f>SUMIFS('2012Figures'!$J:$J,'2012Figures'!$C:$C,$A391,'2012Figures'!$B:$B,"CyToBroker",'2012Figures'!$G:$G,"P1",'2012Figures'!$E:$E,$B$1)</f>
        <v>0</v>
      </c>
      <c r="Q391" s="28"/>
      <c r="R391" s="46">
        <f t="shared" ref="R391:R434" si="116">IF(L391=0,"",ROUND(D391/L391-1,2))</f>
        <v>-0.4</v>
      </c>
      <c r="S391" s="46" t="str">
        <f t="shared" ref="S391:S455" si="117">IF(M391=0,"",ROUND(E391/M391-1,2))</f>
        <v/>
      </c>
      <c r="T391" s="46" t="str">
        <f t="shared" ref="T391:T455" si="118">IF(N391=0,"",ROUND(F391/N391-1,2))</f>
        <v/>
      </c>
      <c r="U391" s="46">
        <f t="shared" ref="U391:U455" si="119">IF(O391=0,"",ROUND(G391/O391-1,2))</f>
        <v>-0.4</v>
      </c>
      <c r="V391" s="46" t="str">
        <f t="shared" ref="V391:V455" si="120">IF(P391=0,"",ROUND(H391/P391-1,2))</f>
        <v/>
      </c>
    </row>
    <row r="392" spans="1:22" x14ac:dyDescent="0.2">
      <c r="A392" s="1">
        <v>604</v>
      </c>
      <c r="B392" s="1" t="s">
        <v>127</v>
      </c>
      <c r="D392" s="29">
        <f>SUMIFS('2013Figures'!$J:$J,'2013Figures'!$C:$C,$A392,'2013Figures'!$I:$I,"",'2013Figures'!$E:$E,$B$1)</f>
        <v>12</v>
      </c>
      <c r="E392" s="9">
        <f>SUMIFS('2013Figures'!$J:$J,'2013Figures'!$C:$C,$A392,'2013Figures'!$I:$I,"",'2013Figures'!$B:$B,"BrokerToCy",'2013Figures'!$G:$G,"E1",'2013Figures'!$E:$E,$B$1)</f>
        <v>0</v>
      </c>
      <c r="F392" s="9">
        <f>SUMIFS('2013Figures'!$J:$J,'2013Figures'!$C:$C,$A392,'2013Figures'!$I:$I,"",'2013Figures'!$B:$B,"BrokerToCy",'2013Figures'!$G:$G,"P1",'2013Figures'!$E:$E,$B$1)</f>
        <v>0</v>
      </c>
      <c r="G392" s="9">
        <f>SUMIFS('2013Figures'!$J:$J,'2013Figures'!$C:$C,$A392,'2013Figures'!$I:$I,"",'2013Figures'!$B:$B,"CyToBroker",'2013Figures'!$G:$G,"E1",'2013Figures'!$E:$E,$B$1)</f>
        <v>12</v>
      </c>
      <c r="H392" s="9">
        <f>SUMIFS('2013Figures'!$J:$J,'2013Figures'!$C:$C,$A392,'2013Figures'!$I:$I,"",'2013Figures'!$B:$B,"CyToBroker",'2013Figures'!$G:$G,"P1",'2013Figures'!$E:$E,$B$1)</f>
        <v>0</v>
      </c>
      <c r="J392" s="8" t="s">
        <v>131</v>
      </c>
      <c r="L392" s="42">
        <f>SUMIFS('2012Figures'!$J:$J,'2012Figures'!$C:$C,$A392,'2012Figures'!$I:$I,"",'2012Figures'!$E:$E,$B$1)</f>
        <v>20</v>
      </c>
      <c r="M392" s="52">
        <f>SUMIFS('2012Figures'!$J:$J,'2012Figures'!$C:$C,$A392,'2012Figures'!$I:$I,"",'2012Figures'!$B:$B,"BrokerToCy",'2012Figures'!$G:$G,"E1",'2012Figures'!$E:$E,$B$1)</f>
        <v>0</v>
      </c>
      <c r="N392" s="52">
        <f>SUMIFS('2012Figures'!$J:$J,'2012Figures'!$C:$C,$A392,'2012Figures'!$I:$I,"",'2012Figures'!$B:$B,"BrokerToCy",'2012Figures'!$G:$G,"P1",'2012Figures'!$E:$E,$B$1)</f>
        <v>0</v>
      </c>
      <c r="O392" s="52">
        <f>SUMIFS('2012Figures'!$J:$J,'2012Figures'!$C:$C,$A392,'2012Figures'!$I:$I,"",'2012Figures'!$B:$B,"CyToBroker",'2012Figures'!$G:$G,"E1",'2012Figures'!$E:$E,$B$1)</f>
        <v>20</v>
      </c>
      <c r="P392" s="52">
        <f>SUMIFS('2012Figures'!$J:$J,'2012Figures'!$C:$C,$A392,'2012Figures'!$I:$I,"",'2012Figures'!$B:$B,"CyToBroker",'2012Figures'!$G:$G,"P1",'2012Figures'!$E:$E,$B$1)</f>
        <v>0</v>
      </c>
      <c r="R392" s="46">
        <f t="shared" si="116"/>
        <v>-0.4</v>
      </c>
      <c r="S392" s="46" t="str">
        <f t="shared" si="117"/>
        <v/>
      </c>
      <c r="T392" s="46" t="str">
        <f t="shared" si="118"/>
        <v/>
      </c>
      <c r="U392" s="46">
        <f t="shared" si="119"/>
        <v>-0.4</v>
      </c>
      <c r="V392" s="46" t="str">
        <f t="shared" si="120"/>
        <v/>
      </c>
    </row>
    <row r="393" spans="1:22" x14ac:dyDescent="0.2">
      <c r="A393" s="21"/>
      <c r="B393" s="21" t="s">
        <v>92</v>
      </c>
      <c r="C393" s="22"/>
      <c r="D393" s="23">
        <f>SUM(E393:H393)</f>
        <v>12</v>
      </c>
      <c r="E393" s="23">
        <f>SUM(E392:E392)</f>
        <v>0</v>
      </c>
      <c r="F393" s="23">
        <f>SUM(F392:F392)</f>
        <v>0</v>
      </c>
      <c r="G393" s="23">
        <f>SUM(G392:G392)</f>
        <v>12</v>
      </c>
      <c r="H393" s="23">
        <f>SUM(H392:H392)</f>
        <v>0</v>
      </c>
      <c r="I393" s="21"/>
      <c r="J393" s="22"/>
      <c r="K393" s="21"/>
      <c r="L393" s="43">
        <f>SUM(M393:P393)</f>
        <v>20</v>
      </c>
      <c r="M393" s="43">
        <f>SUM(M392:M392)</f>
        <v>0</v>
      </c>
      <c r="N393" s="43">
        <f>SUM(N392:N392)</f>
        <v>0</v>
      </c>
      <c r="O393" s="43">
        <f>SUM(O392:O392)</f>
        <v>20</v>
      </c>
      <c r="P393" s="43">
        <f>SUM(P392:P392)</f>
        <v>0</v>
      </c>
      <c r="Q393" s="21"/>
      <c r="R393" s="21"/>
      <c r="S393" s="21"/>
      <c r="T393" s="21"/>
      <c r="U393" s="21"/>
      <c r="V393" s="21"/>
    </row>
    <row r="394" spans="1:22" x14ac:dyDescent="0.2">
      <c r="A394" s="28">
        <v>701</v>
      </c>
      <c r="B394" s="28" t="s">
        <v>128</v>
      </c>
      <c r="C394" s="17" t="s">
        <v>88</v>
      </c>
      <c r="D394" s="18">
        <f>SUMIFS('2013Figures'!$J:$J,'2013Figures'!$C:$C,$A394,'2013Figures'!$E:$E,$B$1)</f>
        <v>229312</v>
      </c>
      <c r="E394" s="18">
        <f>SUMIFS('2013Figures'!$J:$J,'2013Figures'!$C:$C,$A394,'2013Figures'!$B:$B,"BrokerToCy",'2013Figures'!$G:$G,"E1",'2013Figures'!$E:$E,$B$1)</f>
        <v>0</v>
      </c>
      <c r="F394" s="18">
        <f>SUMIFS('2013Figures'!$J:$J,'2013Figures'!$C:$C,$A394,'2013Figures'!$B:$B,"BrokerToCy",'2013Figures'!$G:$G,"P1",'2013Figures'!$E:$E,$B$1)</f>
        <v>0</v>
      </c>
      <c r="G394" s="18">
        <f>SUMIFS('2013Figures'!$J:$J,'2013Figures'!$C:$C,$A394,'2013Figures'!$B:$B,"CyToBroker",'2013Figures'!$G:$G,"E1",'2013Figures'!$E:$E,$B$1)</f>
        <v>229312</v>
      </c>
      <c r="H394" s="18">
        <f>SUMIFS('2013Figures'!$J:$J,'2013Figures'!$C:$C,$A394,'2013Figures'!$B:$B,"CyToBroker",'2013Figures'!$G:$G,"P1",'2013Figures'!$E:$E,$B$1)</f>
        <v>0</v>
      </c>
      <c r="I394" s="28"/>
      <c r="J394" s="17"/>
      <c r="K394" s="28"/>
      <c r="L394" s="50">
        <f>SUMIFS('2012Figures'!$J:$J,'2012Figures'!$C:$C,$A394,'2012Figures'!$E:$E,$B$1)</f>
        <v>304985</v>
      </c>
      <c r="M394" s="50">
        <f>SUMIFS('2012Figures'!$J:$J,'2012Figures'!$C:$C,$A394,'2012Figures'!$B:$B,"BrokerToCy",'2012Figures'!$G:$G,"E1",'2012Figures'!$E:$E,$B$1)</f>
        <v>0</v>
      </c>
      <c r="N394" s="50">
        <f>SUMIFS('2012Figures'!$J:$J,'2012Figures'!$C:$C,$A394,'2012Figures'!$B:$B,"BrokerToCy",'2012Figures'!$G:$G,"P1",'2012Figures'!$E:$E,$B$1)</f>
        <v>0</v>
      </c>
      <c r="O394" s="50">
        <f>SUMIFS('2012Figures'!$J:$J,'2012Figures'!$C:$C,$A394,'2012Figures'!$B:$B,"CyToBroker",'2012Figures'!$G:$G,"E1",'2012Figures'!$E:$E,$B$1)</f>
        <v>304985</v>
      </c>
      <c r="P394" s="50">
        <f>SUMIFS('2012Figures'!$J:$J,'2012Figures'!$C:$C,$A394,'2012Figures'!$B:$B,"CyToBroker",'2012Figures'!$G:$G,"P1",'2012Figures'!$E:$E,$B$1)</f>
        <v>0</v>
      </c>
      <c r="Q394" s="28"/>
      <c r="R394" s="46">
        <f t="shared" ref="R394:R437" si="121">IF(L394=0,"",ROUND(D394/L394-1,2))</f>
        <v>-0.25</v>
      </c>
      <c r="S394" s="46" t="str">
        <f t="shared" ref="S394:S458" si="122">IF(M394=0,"",ROUND(E394/M394-1,2))</f>
        <v/>
      </c>
      <c r="T394" s="46" t="str">
        <f t="shared" ref="T394:T458" si="123">IF(N394=0,"",ROUND(F394/N394-1,2))</f>
        <v/>
      </c>
      <c r="U394" s="46">
        <f t="shared" ref="U394:U458" si="124">IF(O394=0,"",ROUND(G394/O394-1,2))</f>
        <v>-0.25</v>
      </c>
      <c r="V394" s="46" t="str">
        <f t="shared" ref="V394:V458" si="125">IF(P394=0,"",ROUND(H394/P394-1,2))</f>
        <v/>
      </c>
    </row>
    <row r="395" spans="1:22" x14ac:dyDescent="0.2">
      <c r="A395" s="1">
        <v>701</v>
      </c>
      <c r="B395" s="1" t="s">
        <v>128</v>
      </c>
      <c r="C395" s="8">
        <v>2</v>
      </c>
      <c r="D395" s="29">
        <f>SUMIFS('2013Figures'!$J:$J,'2013Figures'!$C:$C,$A395,'2013Figures'!$H:$H,$B395,'2013Figures'!$I:$I,$C395,'2013Figures'!$E:$E,$B$1)</f>
        <v>0</v>
      </c>
      <c r="E395" s="9">
        <f>SUMIFS('2013Figures'!$J:$J,'2013Figures'!$C:$C,$A395,'2013Figures'!$H:$H,$B395,'2013Figures'!$I:$I,$C395,'2013Figures'!$B:$B,"BrokerToCy",'2013Figures'!$G:$G,"E1",'2013Figures'!$E:$E,$B$1)</f>
        <v>0</v>
      </c>
      <c r="F395" s="9">
        <f>SUMIFS('2013Figures'!$J:$J,'2013Figures'!$C:$C,$A395,'2013Figures'!$H:$H,$B395,'2013Figures'!$I:$I,$C395,'2013Figures'!$B:$B,"BrokerToCy",'2013Figures'!$G:$G,"P1",'2013Figures'!$E:$E,$B$1)</f>
        <v>0</v>
      </c>
      <c r="G395" s="9">
        <f>SUMIFS('2013Figures'!$J:$J,'2013Figures'!$C:$C,$A395,'2013Figures'!$H:$H,$B395,'2013Figures'!$I:$I,$C395,'2013Figures'!$B:$B,"CyToBroker",'2013Figures'!$G:$G,"E1",'2013Figures'!$E:$E,$B$1)</f>
        <v>0</v>
      </c>
      <c r="H395" s="9">
        <f>SUMIFS('2013Figures'!$J:$J,'2013Figures'!$C:$C,$A395,'2013Figures'!$H:$H,$B395,'2013Figures'!$I:$I,$C395,'2013Figures'!$B:$B,"CyToBroker",'2013Figures'!$G:$G,"P1",'2013Figures'!$E:$E,$B$1)</f>
        <v>0</v>
      </c>
      <c r="I395" s="30"/>
      <c r="J395" s="31">
        <v>201501</v>
      </c>
      <c r="K395" s="30"/>
      <c r="L395" s="42">
        <f>SUMIFS('2012Figures'!$J:$J,'2012Figures'!$C:$C,$A395,'2012Figures'!$H:$H,$B395,'2012Figures'!$I:$I,$C395,'2012Figures'!$E:$E,$B$1)</f>
        <v>0</v>
      </c>
      <c r="M395" s="52">
        <f>SUMIFS('2012Figures'!$J:$J,'2012Figures'!$C:$C,$A395,'2012Figures'!$H:$H,$B395,'2012Figures'!$I:$I,$C395,'2012Figures'!$B:$B,"BrokerToCy",'2012Figures'!$G:$G,"E1",'2012Figures'!$E:$E,$B$1)</f>
        <v>0</v>
      </c>
      <c r="N395" s="52">
        <f>SUMIFS('2012Figures'!$J:$J,'2012Figures'!$C:$C,$A395,'2012Figures'!$H:$H,$B395,'2012Figures'!$I:$I,$C395,'2012Figures'!$B:$B,"BrokerToCy",'2012Figures'!$G:$G,"P1",'2012Figures'!$E:$E,$B$1)</f>
        <v>0</v>
      </c>
      <c r="O395" s="52">
        <f>SUMIFS('2012Figures'!$J:$J,'2012Figures'!$C:$C,$A395,'2012Figures'!$H:$H,$B395,'2012Figures'!$I:$I,$C395,'2012Figures'!$B:$B,"CyToBroker",'2012Figures'!$G:$G,"E1",'2012Figures'!$E:$E,$B$1)</f>
        <v>0</v>
      </c>
      <c r="P395" s="52">
        <f>SUMIFS('2012Figures'!$J:$J,'2012Figures'!$C:$C,$A395,'2012Figures'!$H:$H,$B395,'2012Figures'!$I:$I,$C395,'2012Figures'!$B:$B,"CyToBroker",'2012Figures'!$G:$G,"P1",'2012Figures'!$E:$E,$B$1)</f>
        <v>0</v>
      </c>
      <c r="Q395" s="30"/>
      <c r="R395" s="46" t="str">
        <f t="shared" si="121"/>
        <v/>
      </c>
      <c r="S395" s="46" t="str">
        <f t="shared" si="122"/>
        <v/>
      </c>
      <c r="T395" s="46" t="str">
        <f t="shared" si="123"/>
        <v/>
      </c>
      <c r="U395" s="46" t="str">
        <f t="shared" si="124"/>
        <v/>
      </c>
      <c r="V395" s="46" t="str">
        <f t="shared" si="125"/>
        <v/>
      </c>
    </row>
    <row r="396" spans="1:22" x14ac:dyDescent="0.2">
      <c r="A396" s="1">
        <v>701</v>
      </c>
      <c r="B396" s="1" t="s">
        <v>128</v>
      </c>
      <c r="C396" s="8">
        <v>1</v>
      </c>
      <c r="D396" s="29">
        <f>SUMIFS('2013Figures'!$J:$J,'2013Figures'!$C:$C,$A396,'2013Figures'!$H:$H,$B396,'2013Figures'!$I:$I,$C396,'2013Figures'!$E:$E,$B$1)</f>
        <v>0</v>
      </c>
      <c r="E396" s="9">
        <f>SUMIFS('2013Figures'!$J:$J,'2013Figures'!$C:$C,$A396,'2013Figures'!$H:$H,$B396,'2013Figures'!$I:$I,$C396,'2013Figures'!$B:$B,"BrokerToCy",'2013Figures'!$G:$G,"E1",'2013Figures'!$E:$E,$B$1)</f>
        <v>0</v>
      </c>
      <c r="F396" s="9">
        <f>SUMIFS('2013Figures'!$J:$J,'2013Figures'!$C:$C,$A396,'2013Figures'!$H:$H,$B396,'2013Figures'!$I:$I,$C396,'2013Figures'!$B:$B,"BrokerToCy",'2013Figures'!$G:$G,"P1",'2013Figures'!$E:$E,$B$1)</f>
        <v>0</v>
      </c>
      <c r="G396" s="9">
        <f>SUMIFS('2013Figures'!$J:$J,'2013Figures'!$C:$C,$A396,'2013Figures'!$H:$H,$B396,'2013Figures'!$I:$I,$C396,'2013Figures'!$B:$B,"CyToBroker",'2013Figures'!$G:$G,"E1",'2013Figures'!$E:$E,$B$1)</f>
        <v>0</v>
      </c>
      <c r="H396" s="9">
        <f>SUMIFS('2013Figures'!$J:$J,'2013Figures'!$C:$C,$A396,'2013Figures'!$H:$H,$B396,'2013Figures'!$I:$I,$C396,'2013Figures'!$B:$B,"CyToBroker",'2013Figures'!$G:$G,"P1",'2013Figures'!$E:$E,$B$1)</f>
        <v>0</v>
      </c>
      <c r="I396" s="30"/>
      <c r="J396" s="31">
        <v>200801</v>
      </c>
      <c r="K396" s="30"/>
      <c r="L396" s="42">
        <f>SUMIFS('2012Figures'!$J:$J,'2012Figures'!$C:$C,$A396,'2012Figures'!$H:$H,$B396,'2012Figures'!$I:$I,$C396,'2012Figures'!$E:$E,$B$1)</f>
        <v>0</v>
      </c>
      <c r="M396" s="52">
        <f>SUMIFS('2012Figures'!$J:$J,'2012Figures'!$C:$C,$A396,'2012Figures'!$H:$H,$B396,'2012Figures'!$I:$I,$C396,'2012Figures'!$B:$B,"BrokerToCy",'2012Figures'!$G:$G,"E1",'2012Figures'!$E:$E,$B$1)</f>
        <v>0</v>
      </c>
      <c r="N396" s="52">
        <f>SUMIFS('2012Figures'!$J:$J,'2012Figures'!$C:$C,$A396,'2012Figures'!$H:$H,$B396,'2012Figures'!$I:$I,$C396,'2012Figures'!$B:$B,"BrokerToCy",'2012Figures'!$G:$G,"P1",'2012Figures'!$E:$E,$B$1)</f>
        <v>0</v>
      </c>
      <c r="O396" s="52">
        <f>SUMIFS('2012Figures'!$J:$J,'2012Figures'!$C:$C,$A396,'2012Figures'!$H:$H,$B396,'2012Figures'!$I:$I,$C396,'2012Figures'!$B:$B,"CyToBroker",'2012Figures'!$G:$G,"E1",'2012Figures'!$E:$E,$B$1)</f>
        <v>0</v>
      </c>
      <c r="P396" s="52">
        <f>SUMIFS('2012Figures'!$J:$J,'2012Figures'!$C:$C,$A396,'2012Figures'!$H:$H,$B396,'2012Figures'!$I:$I,$C396,'2012Figures'!$B:$B,"CyToBroker",'2012Figures'!$G:$G,"P1",'2012Figures'!$E:$E,$B$1)</f>
        <v>0</v>
      </c>
      <c r="Q396" s="30"/>
      <c r="R396" s="46" t="str">
        <f t="shared" si="121"/>
        <v/>
      </c>
      <c r="S396" s="46" t="str">
        <f t="shared" si="122"/>
        <v/>
      </c>
      <c r="T396" s="46" t="str">
        <f t="shared" si="123"/>
        <v/>
      </c>
      <c r="U396" s="46" t="str">
        <f t="shared" si="124"/>
        <v/>
      </c>
      <c r="V396" s="46" t="str">
        <f t="shared" si="125"/>
        <v/>
      </c>
    </row>
    <row r="397" spans="1:22" x14ac:dyDescent="0.2">
      <c r="A397" s="1">
        <v>701</v>
      </c>
      <c r="B397" s="1" t="s">
        <v>128</v>
      </c>
      <c r="D397" s="29">
        <f>SUMIFS('2013Figures'!$J:$J,'2013Figures'!$C:$C,$A397,'2013Figures'!$I:$I,"",'2013Figures'!$E:$E,$B$1)</f>
        <v>229312</v>
      </c>
      <c r="E397" s="9">
        <f>SUMIFS('2013Figures'!$J:$J,'2013Figures'!$C:$C,$A397,'2013Figures'!$I:$I,"",'2013Figures'!$B:$B,"BrokerToCy",'2013Figures'!$G:$G,"E1",'2013Figures'!$E:$E,$B$1)</f>
        <v>0</v>
      </c>
      <c r="F397" s="9">
        <f>SUMIFS('2013Figures'!$J:$J,'2013Figures'!$C:$C,$A397,'2013Figures'!$I:$I,"",'2013Figures'!$B:$B,"BrokerToCy",'2013Figures'!$G:$G,"P1",'2013Figures'!$E:$E,$B$1)</f>
        <v>0</v>
      </c>
      <c r="G397" s="9">
        <f>SUMIFS('2013Figures'!$J:$J,'2013Figures'!$C:$C,$A397,'2013Figures'!$I:$I,"",'2013Figures'!$B:$B,"CyToBroker",'2013Figures'!$G:$G,"E1",'2013Figures'!$E:$E,$B$1)</f>
        <v>229312</v>
      </c>
      <c r="H397" s="9">
        <f>SUMIFS('2013Figures'!$J:$J,'2013Figures'!$C:$C,$A397,'2013Figures'!$I:$I,"",'2013Figures'!$B:$B,"CyToBroker",'2013Figures'!$G:$G,"P1",'2013Figures'!$E:$E,$B$1)</f>
        <v>0</v>
      </c>
      <c r="J397" s="8" t="s">
        <v>131</v>
      </c>
      <c r="L397" s="42">
        <f>SUMIFS('2012Figures'!$J:$J,'2012Figures'!$C:$C,$A397,'2012Figures'!$I:$I,"",'2012Figures'!$E:$E,$B$1)</f>
        <v>304985</v>
      </c>
      <c r="M397" s="52">
        <f>SUMIFS('2012Figures'!$J:$J,'2012Figures'!$C:$C,$A397,'2012Figures'!$I:$I,"",'2012Figures'!$B:$B,"BrokerToCy",'2012Figures'!$G:$G,"E1",'2012Figures'!$E:$E,$B$1)</f>
        <v>0</v>
      </c>
      <c r="N397" s="52">
        <f>SUMIFS('2012Figures'!$J:$J,'2012Figures'!$C:$C,$A397,'2012Figures'!$I:$I,"",'2012Figures'!$B:$B,"BrokerToCy",'2012Figures'!$G:$G,"P1",'2012Figures'!$E:$E,$B$1)</f>
        <v>0</v>
      </c>
      <c r="O397" s="52">
        <f>SUMIFS('2012Figures'!$J:$J,'2012Figures'!$C:$C,$A397,'2012Figures'!$I:$I,"",'2012Figures'!$B:$B,"CyToBroker",'2012Figures'!$G:$G,"E1",'2012Figures'!$E:$E,$B$1)</f>
        <v>304985</v>
      </c>
      <c r="P397" s="52">
        <f>SUMIFS('2012Figures'!$J:$J,'2012Figures'!$C:$C,$A397,'2012Figures'!$I:$I,"",'2012Figures'!$B:$B,"CyToBroker",'2012Figures'!$G:$G,"P1",'2012Figures'!$E:$E,$B$1)</f>
        <v>0</v>
      </c>
      <c r="R397" s="46">
        <f t="shared" si="121"/>
        <v>-0.25</v>
      </c>
      <c r="S397" s="46" t="str">
        <f t="shared" si="122"/>
        <v/>
      </c>
      <c r="T397" s="46" t="str">
        <f t="shared" si="123"/>
        <v/>
      </c>
      <c r="U397" s="46">
        <f t="shared" si="124"/>
        <v>-0.25</v>
      </c>
      <c r="V397" s="46" t="str">
        <f t="shared" si="125"/>
        <v/>
      </c>
    </row>
    <row r="398" spans="1:22" x14ac:dyDescent="0.2">
      <c r="A398" s="21"/>
      <c r="B398" s="21" t="s">
        <v>92</v>
      </c>
      <c r="C398" s="22"/>
      <c r="D398" s="23">
        <f>SUM(E398:H398)</f>
        <v>229312</v>
      </c>
      <c r="E398" s="23">
        <f>SUM(E395:E397)</f>
        <v>0</v>
      </c>
      <c r="F398" s="23">
        <f>SUM(F395:F397)</f>
        <v>0</v>
      </c>
      <c r="G398" s="23">
        <f>SUM(G395:G397)</f>
        <v>229312</v>
      </c>
      <c r="H398" s="23">
        <f>SUM(H395:H397)</f>
        <v>0</v>
      </c>
      <c r="I398" s="21"/>
      <c r="J398" s="22"/>
      <c r="K398" s="21"/>
      <c r="L398" s="43">
        <f>SUM(M398:P398)</f>
        <v>304985</v>
      </c>
      <c r="M398" s="43">
        <f>SUM(M395:M397)</f>
        <v>0</v>
      </c>
      <c r="N398" s="43">
        <f>SUM(N395:N397)</f>
        <v>0</v>
      </c>
      <c r="O398" s="43">
        <f>SUM(O395:O397)</f>
        <v>304985</v>
      </c>
      <c r="P398" s="43">
        <f>SUM(P395:P397)</f>
        <v>0</v>
      </c>
      <c r="Q398" s="21"/>
      <c r="R398" s="21"/>
      <c r="S398" s="21"/>
      <c r="T398" s="21"/>
      <c r="U398" s="21"/>
      <c r="V398" s="21"/>
    </row>
    <row r="399" spans="1:22" x14ac:dyDescent="0.2">
      <c r="A399" s="28">
        <v>9103</v>
      </c>
      <c r="B399" s="28" t="s">
        <v>129</v>
      </c>
      <c r="C399" s="17" t="s">
        <v>88</v>
      </c>
      <c r="D399" s="18">
        <f>SUMIFS('2013Figures'!$J:$J,'2013Figures'!$C:$C,$A399,'2013Figures'!$E:$E,$B$1)</f>
        <v>177</v>
      </c>
      <c r="E399" s="18">
        <f>SUMIFS('2013Figures'!$J:$J,'2013Figures'!$C:$C,$A399,'2013Figures'!$B:$B,"BrokerToCy",'2013Figures'!$G:$G,"E1",'2013Figures'!$E:$E,$B$1)</f>
        <v>0</v>
      </c>
      <c r="F399" s="18">
        <f>SUMIFS('2013Figures'!$J:$J,'2013Figures'!$C:$C,$A399,'2013Figures'!$B:$B,"BrokerToCy",'2013Figures'!$G:$G,"P1",'2013Figures'!$E:$E,$B$1)</f>
        <v>0</v>
      </c>
      <c r="G399" s="18">
        <f>SUMIFS('2013Figures'!$J:$J,'2013Figures'!$C:$C,$A399,'2013Figures'!$B:$B,"CyToBroker",'2013Figures'!$G:$G,"E1",'2013Figures'!$E:$E,$B$1)</f>
        <v>177</v>
      </c>
      <c r="H399" s="18">
        <f>SUMIFS('2013Figures'!$J:$J,'2013Figures'!$C:$C,$A399,'2013Figures'!$B:$B,"CyToBroker",'2013Figures'!$G:$G,"P1",'2013Figures'!$E:$E,$B$1)</f>
        <v>0</v>
      </c>
      <c r="I399" s="28"/>
      <c r="J399" s="17"/>
      <c r="K399" s="28"/>
      <c r="L399" s="50">
        <f>SUMIFS('2012Figures'!$J:$J,'2012Figures'!$C:$C,$A399,'2012Figures'!$E:$E,$B$1)</f>
        <v>33</v>
      </c>
      <c r="M399" s="50">
        <f>SUMIFS('2012Figures'!$J:$J,'2012Figures'!$C:$C,$A399,'2012Figures'!$B:$B,"BrokerToCy",'2012Figures'!$G:$G,"E1",'2012Figures'!$E:$E,$B$1)</f>
        <v>0</v>
      </c>
      <c r="N399" s="50">
        <f>SUMIFS('2012Figures'!$J:$J,'2012Figures'!$C:$C,$A399,'2012Figures'!$B:$B,"BrokerToCy",'2012Figures'!$G:$G,"P1",'2012Figures'!$E:$E,$B$1)</f>
        <v>0</v>
      </c>
      <c r="O399" s="50">
        <f>SUMIFS('2012Figures'!$J:$J,'2012Figures'!$C:$C,$A399,'2012Figures'!$B:$B,"CyToBroker",'2012Figures'!$G:$G,"E1",'2012Figures'!$E:$E,$B$1)</f>
        <v>33</v>
      </c>
      <c r="P399" s="50">
        <f>SUMIFS('2012Figures'!$J:$J,'2012Figures'!$C:$C,$A399,'2012Figures'!$B:$B,"CyToBroker",'2012Figures'!$G:$G,"P1",'2012Figures'!$E:$E,$B$1)</f>
        <v>0</v>
      </c>
      <c r="Q399" s="28"/>
      <c r="R399" s="46">
        <f t="shared" ref="R399:R405" si="126">IF(L399=0,"",ROUND(D399/L399-1,2))</f>
        <v>4.3600000000000003</v>
      </c>
      <c r="S399" s="46" t="str">
        <f t="shared" ref="S399:S405" si="127">IF(M399=0,"",ROUND(E399/M399-1,2))</f>
        <v/>
      </c>
      <c r="T399" s="46" t="str">
        <f t="shared" ref="T399:T405" si="128">IF(N399=0,"",ROUND(F399/N399-1,2))</f>
        <v/>
      </c>
      <c r="U399" s="46">
        <f t="shared" ref="U399:U405" si="129">IF(O399=0,"",ROUND(G399/O399-1,2))</f>
        <v>4.3600000000000003</v>
      </c>
      <c r="V399" s="46" t="str">
        <f t="shared" ref="V399:V405" si="130">IF(P399=0,"",ROUND(H399/P399-1,2))</f>
        <v/>
      </c>
    </row>
    <row r="400" spans="1:22" x14ac:dyDescent="0.2">
      <c r="A400" s="1">
        <v>9103</v>
      </c>
      <c r="B400" s="1" t="s">
        <v>129</v>
      </c>
      <c r="C400" s="8">
        <v>1</v>
      </c>
      <c r="D400" s="29">
        <f>SUMIFS('2013Figures'!$J:$J,'2013Figures'!$C:$C,$A400,'2013Figures'!$H:$H,$B400,'2013Figures'!$I:$I,$C400,'2013Figures'!$E:$E,$B$1)</f>
        <v>0</v>
      </c>
      <c r="E400" s="9">
        <f>SUMIFS('2013Figures'!$J:$J,'2013Figures'!$C:$C,$A400,'2013Figures'!$H:$H,$B400,'2013Figures'!$I:$I,$C400,'2013Figures'!$B:$B,"BrokerToCy",'2013Figures'!$G:$G,"E1",'2013Figures'!$E:$E,$B$1)</f>
        <v>0</v>
      </c>
      <c r="F400" s="9">
        <f>SUMIFS('2013Figures'!$J:$J,'2013Figures'!$C:$C,$A400,'2013Figures'!$H:$H,$B400,'2013Figures'!$I:$I,$C400,'2013Figures'!$B:$B,"BrokerToCy",'2013Figures'!$G:$G,"P1",'2013Figures'!$E:$E,$B$1)</f>
        <v>0</v>
      </c>
      <c r="G400" s="9">
        <f>SUMIFS('2013Figures'!$J:$J,'2013Figures'!$C:$C,$A400,'2013Figures'!$H:$H,$B400,'2013Figures'!$I:$I,$C400,'2013Figures'!$B:$B,"CyToBroker",'2013Figures'!$G:$G,"E1",'2013Figures'!$E:$E,$B$1)</f>
        <v>0</v>
      </c>
      <c r="H400" s="9">
        <f>SUMIFS('2013Figures'!$J:$J,'2013Figures'!$C:$C,$A400,'2013Figures'!$H:$H,$B400,'2013Figures'!$I:$I,$C400,'2013Figures'!$B:$B,"CyToBroker",'2013Figures'!$G:$G,"P1",'2013Figures'!$E:$E,$B$1)</f>
        <v>0</v>
      </c>
      <c r="I400" s="30"/>
      <c r="J400" s="31"/>
      <c r="K400" s="30"/>
      <c r="L400" s="42">
        <f>SUMIFS('2012Figures'!$J:$J,'2012Figures'!$C:$C,$A400,'2012Figures'!$H:$H,$B400,'2012Figures'!$I:$I,$C400,'2012Figures'!$E:$E,$B$1)</f>
        <v>0</v>
      </c>
      <c r="M400" s="52">
        <f>SUMIFS('2012Figures'!$J:$J,'2012Figures'!$C:$C,$A400,'2012Figures'!$H:$H,$B400,'2012Figures'!$I:$I,$C400,'2012Figures'!$B:$B,"BrokerToCy",'2012Figures'!$G:$G,"E1",'2012Figures'!$E:$E,$B$1)</f>
        <v>0</v>
      </c>
      <c r="N400" s="52">
        <f>SUMIFS('2012Figures'!$J:$J,'2012Figures'!$C:$C,$A400,'2012Figures'!$H:$H,$B400,'2012Figures'!$I:$I,$C400,'2012Figures'!$B:$B,"BrokerToCy",'2012Figures'!$G:$G,"P1",'2012Figures'!$E:$E,$B$1)</f>
        <v>0</v>
      </c>
      <c r="O400" s="52">
        <f>SUMIFS('2012Figures'!$J:$J,'2012Figures'!$C:$C,$A400,'2012Figures'!$H:$H,$B400,'2012Figures'!$I:$I,$C400,'2012Figures'!$B:$B,"CyToBroker",'2012Figures'!$G:$G,"E1",'2012Figures'!$E:$E,$B$1)</f>
        <v>0</v>
      </c>
      <c r="P400" s="52">
        <f>SUMIFS('2012Figures'!$J:$J,'2012Figures'!$C:$C,$A400,'2012Figures'!$H:$H,$B400,'2012Figures'!$I:$I,$C400,'2012Figures'!$B:$B,"CyToBroker",'2012Figures'!$G:$G,"P1",'2012Figures'!$E:$E,$B$1)</f>
        <v>0</v>
      </c>
      <c r="Q400" s="30"/>
      <c r="R400" s="46" t="str">
        <f t="shared" si="126"/>
        <v/>
      </c>
      <c r="S400" s="46" t="str">
        <f t="shared" si="127"/>
        <v/>
      </c>
      <c r="T400" s="46" t="str">
        <f t="shared" si="128"/>
        <v/>
      </c>
      <c r="U400" s="46" t="str">
        <f t="shared" si="129"/>
        <v/>
      </c>
      <c r="V400" s="46" t="str">
        <f t="shared" si="130"/>
        <v/>
      </c>
    </row>
    <row r="401" spans="1:22" x14ac:dyDescent="0.2">
      <c r="A401" s="1">
        <v>9103</v>
      </c>
      <c r="B401" s="1" t="s">
        <v>129</v>
      </c>
      <c r="D401" s="29">
        <f>SUMIFS('2013Figures'!$J:$J,'2013Figures'!$C:$C,$A401,'2013Figures'!$I:$I,"",'2013Figures'!$E:$E,$B$1)</f>
        <v>177</v>
      </c>
      <c r="E401" s="9">
        <f>SUMIFS('2013Figures'!$J:$J,'2013Figures'!$C:$C,$A401,'2013Figures'!$I:$I,"",'2013Figures'!$B:$B,"BrokerToCy",'2013Figures'!$G:$G,"E1",'2013Figures'!$E:$E,$B$1)</f>
        <v>0</v>
      </c>
      <c r="F401" s="9">
        <f>SUMIFS('2013Figures'!$J:$J,'2013Figures'!$C:$C,$A401,'2013Figures'!$I:$I,"",'2013Figures'!$B:$B,"BrokerToCy",'2013Figures'!$G:$G,"P1",'2013Figures'!$E:$E,$B$1)</f>
        <v>0</v>
      </c>
      <c r="G401" s="9">
        <f>SUMIFS('2013Figures'!$J:$J,'2013Figures'!$C:$C,$A401,'2013Figures'!$I:$I,"",'2013Figures'!$B:$B,"CyToBroker",'2013Figures'!$G:$G,"E1",'2013Figures'!$E:$E,$B$1)</f>
        <v>177</v>
      </c>
      <c r="H401" s="9">
        <f>SUMIFS('2013Figures'!$J:$J,'2013Figures'!$C:$C,$A401,'2013Figures'!$I:$I,"",'2013Figures'!$B:$B,"CyToBroker",'2013Figures'!$G:$G,"P1",'2013Figures'!$E:$E,$B$1)</f>
        <v>0</v>
      </c>
      <c r="J401" s="8" t="s">
        <v>131</v>
      </c>
      <c r="L401" s="42">
        <f>SUMIFS('2012Figures'!$J:$J,'2012Figures'!$C:$C,$A401,'2012Figures'!$I:$I,"",'2012Figures'!$E:$E,$B$1)</f>
        <v>33</v>
      </c>
      <c r="M401" s="52">
        <f>SUMIFS('2012Figures'!$J:$J,'2012Figures'!$C:$C,$A401,'2012Figures'!$I:$I,"",'2012Figures'!$B:$B,"BrokerToCy",'2012Figures'!$G:$G,"E1",'2012Figures'!$E:$E,$B$1)</f>
        <v>0</v>
      </c>
      <c r="N401" s="52">
        <f>SUMIFS('2012Figures'!$J:$J,'2012Figures'!$C:$C,$A401,'2012Figures'!$I:$I,"",'2012Figures'!$B:$B,"BrokerToCy",'2012Figures'!$G:$G,"P1",'2012Figures'!$E:$E,$B$1)</f>
        <v>0</v>
      </c>
      <c r="O401" s="52">
        <f>SUMIFS('2012Figures'!$J:$J,'2012Figures'!$C:$C,$A401,'2012Figures'!$I:$I,"",'2012Figures'!$B:$B,"CyToBroker",'2012Figures'!$G:$G,"E1",'2012Figures'!$E:$E,$B$1)</f>
        <v>33</v>
      </c>
      <c r="P401" s="52">
        <f>SUMIFS('2012Figures'!$J:$J,'2012Figures'!$C:$C,$A401,'2012Figures'!$I:$I,"",'2012Figures'!$B:$B,"CyToBroker",'2012Figures'!$G:$G,"P1",'2012Figures'!$E:$E,$B$1)</f>
        <v>0</v>
      </c>
      <c r="R401" s="46">
        <f t="shared" si="126"/>
        <v>4.3600000000000003</v>
      </c>
      <c r="S401" s="46" t="str">
        <f t="shared" si="127"/>
        <v/>
      </c>
      <c r="T401" s="46" t="str">
        <f t="shared" si="128"/>
        <v/>
      </c>
      <c r="U401" s="46">
        <f t="shared" si="129"/>
        <v>4.3600000000000003</v>
      </c>
      <c r="V401" s="46" t="str">
        <f t="shared" si="130"/>
        <v/>
      </c>
    </row>
    <row r="402" spans="1:22" x14ac:dyDescent="0.2">
      <c r="A402" s="21"/>
      <c r="B402" s="21" t="s">
        <v>92</v>
      </c>
      <c r="C402" s="22"/>
      <c r="D402" s="23">
        <f>SUM(E402:H402)</f>
        <v>177</v>
      </c>
      <c r="E402" s="23">
        <f>SUM(E400:E401)</f>
        <v>0</v>
      </c>
      <c r="F402" s="23">
        <f t="shared" ref="F402:H402" si="131">SUM(F400:F401)</f>
        <v>0</v>
      </c>
      <c r="G402" s="23">
        <f t="shared" si="131"/>
        <v>177</v>
      </c>
      <c r="H402" s="23">
        <f t="shared" si="131"/>
        <v>0</v>
      </c>
      <c r="I402" s="21"/>
      <c r="J402" s="22"/>
      <c r="K402" s="21"/>
      <c r="L402" s="43">
        <f>SUM(M402:P402)</f>
        <v>33</v>
      </c>
      <c r="M402" s="43">
        <f>SUM(M400:M401)</f>
        <v>0</v>
      </c>
      <c r="N402" s="43">
        <f t="shared" ref="N402:P402" si="132">SUM(N400:N401)</f>
        <v>0</v>
      </c>
      <c r="O402" s="43">
        <f t="shared" si="132"/>
        <v>33</v>
      </c>
      <c r="P402" s="43">
        <f t="shared" si="132"/>
        <v>0</v>
      </c>
      <c r="Q402" s="21"/>
      <c r="R402" s="21"/>
      <c r="S402" s="21"/>
      <c r="T402" s="21"/>
      <c r="U402" s="21"/>
      <c r="V402" s="21"/>
    </row>
    <row r="403" spans="1:22" x14ac:dyDescent="0.2">
      <c r="A403" s="28">
        <v>9120</v>
      </c>
      <c r="B403" s="28" t="s">
        <v>130</v>
      </c>
      <c r="C403" s="17" t="s">
        <v>88</v>
      </c>
      <c r="D403" s="18">
        <f>SUMIFS('2013Figures'!$J:$J,'2013Figures'!$C:$C,$A403,'2013Figures'!$E:$E,$B$1)</f>
        <v>0</v>
      </c>
      <c r="E403" s="18">
        <f>SUMIFS('2013Figures'!$J:$J,'2013Figures'!$C:$C,$A403,'2013Figures'!$B:$B,"BrokerToCy",'2013Figures'!$G:$G,"E1",'2013Figures'!$E:$E,$B$1)</f>
        <v>0</v>
      </c>
      <c r="F403" s="18">
        <f>SUMIFS('2013Figures'!$J:$J,'2013Figures'!$C:$C,$A403,'2013Figures'!$B:$B,"BrokerToCy",'2013Figures'!$G:$G,"P1",'2013Figures'!$E:$E,$B$1)</f>
        <v>0</v>
      </c>
      <c r="G403" s="18">
        <f>SUMIFS('2013Figures'!$J:$J,'2013Figures'!$C:$C,$A403,'2013Figures'!$B:$B,"CyToBroker",'2013Figures'!$G:$G,"E1",'2013Figures'!$E:$E,$B$1)</f>
        <v>0</v>
      </c>
      <c r="H403" s="18">
        <f>SUMIFS('2013Figures'!$J:$J,'2013Figures'!$C:$C,$A403,'2013Figures'!$B:$B,"CyToBroker",'2013Figures'!$G:$G,"P1",'2013Figures'!$E:$E,$B$1)</f>
        <v>0</v>
      </c>
      <c r="I403" s="28"/>
      <c r="J403" s="17"/>
      <c r="K403" s="28"/>
      <c r="L403" s="50">
        <f>SUMIFS('2012Figures'!$J:$J,'2012Figures'!$C:$C,$A403,'2012Figures'!$E:$E,$B$1)</f>
        <v>0</v>
      </c>
      <c r="M403" s="50">
        <f>SUMIFS('2012Figures'!$J:$J,'2012Figures'!$C:$C,$A403,'2012Figures'!$B:$B,"BrokerToCy",'2012Figures'!$G:$G,"E1",'2012Figures'!$E:$E,$B$1)</f>
        <v>0</v>
      </c>
      <c r="N403" s="50">
        <f>SUMIFS('2012Figures'!$J:$J,'2012Figures'!$C:$C,$A403,'2012Figures'!$B:$B,"BrokerToCy",'2012Figures'!$G:$G,"P1",'2012Figures'!$E:$E,$B$1)</f>
        <v>0</v>
      </c>
      <c r="O403" s="50">
        <f>SUMIFS('2012Figures'!$J:$J,'2012Figures'!$C:$C,$A403,'2012Figures'!$B:$B,"CyToBroker",'2012Figures'!$G:$G,"E1",'2012Figures'!$E:$E,$B$1)</f>
        <v>0</v>
      </c>
      <c r="P403" s="50">
        <f>SUMIFS('2012Figures'!$J:$J,'2012Figures'!$C:$C,$A403,'2012Figures'!$B:$B,"CyToBroker",'2012Figures'!$G:$G,"P1",'2012Figures'!$E:$E,$B$1)</f>
        <v>0</v>
      </c>
      <c r="Q403" s="28"/>
      <c r="R403" s="46" t="str">
        <f t="shared" ref="R403:R409" si="133">IF(L403=0,"",ROUND(D403/L403-1,2))</f>
        <v/>
      </c>
      <c r="S403" s="46" t="str">
        <f t="shared" ref="S403:S409" si="134">IF(M403=0,"",ROUND(E403/M403-1,2))</f>
        <v/>
      </c>
      <c r="T403" s="46" t="str">
        <f t="shared" ref="T403:T409" si="135">IF(N403=0,"",ROUND(F403/N403-1,2))</f>
        <v/>
      </c>
      <c r="U403" s="46" t="str">
        <f t="shared" ref="U403:U409" si="136">IF(O403=0,"",ROUND(G403/O403-1,2))</f>
        <v/>
      </c>
      <c r="V403" s="46" t="str">
        <f t="shared" ref="V403:V409" si="137">IF(P403=0,"",ROUND(H403/P403-1,2))</f>
        <v/>
      </c>
    </row>
    <row r="404" spans="1:22" x14ac:dyDescent="0.2">
      <c r="A404" s="1">
        <v>9120</v>
      </c>
      <c r="B404" s="1" t="s">
        <v>130</v>
      </c>
      <c r="C404" s="8">
        <v>1</v>
      </c>
      <c r="D404" s="29">
        <f>SUMIFS('2013Figures'!$J:$J,'2013Figures'!$C:$C,$A404,'2013Figures'!$H:$H,$B404,'2013Figures'!$I:$I,$C404,'2013Figures'!$E:$E,$B$1)</f>
        <v>0</v>
      </c>
      <c r="E404" s="9">
        <f>SUMIFS('2013Figures'!$J:$J,'2013Figures'!$C:$C,$A404,'2013Figures'!$H:$H,$B404,'2013Figures'!$I:$I,$C404,'2013Figures'!$B:$B,"BrokerToCy",'2013Figures'!$G:$G,"E1",'2013Figures'!$E:$E,$B$1)</f>
        <v>0</v>
      </c>
      <c r="F404" s="9">
        <f>SUMIFS('2013Figures'!$J:$J,'2013Figures'!$C:$C,$A404,'2013Figures'!$H:$H,$B404,'2013Figures'!$I:$I,$C404,'2013Figures'!$B:$B,"BrokerToCy",'2013Figures'!$G:$G,"P1",'2013Figures'!$E:$E,$B$1)</f>
        <v>0</v>
      </c>
      <c r="G404" s="9">
        <f>SUMIFS('2013Figures'!$J:$J,'2013Figures'!$C:$C,$A404,'2013Figures'!$H:$H,$B404,'2013Figures'!$I:$I,$C404,'2013Figures'!$B:$B,"CyToBroker",'2013Figures'!$G:$G,"E1",'2013Figures'!$E:$E,$B$1)</f>
        <v>0</v>
      </c>
      <c r="H404" s="9">
        <f>SUMIFS('2013Figures'!$J:$J,'2013Figures'!$C:$C,$A404,'2013Figures'!$H:$H,$B404,'2013Figures'!$I:$I,$C404,'2013Figures'!$B:$B,"CyToBroker",'2013Figures'!$G:$G,"P1",'2013Figures'!$E:$E,$B$1)</f>
        <v>0</v>
      </c>
      <c r="I404" s="30"/>
      <c r="J404" s="31">
        <v>201401</v>
      </c>
      <c r="K404" s="30"/>
      <c r="L404" s="42">
        <f>SUMIFS('2012Figures'!$J:$J,'2012Figures'!$C:$C,$A404,'2012Figures'!$H:$H,$B404,'2012Figures'!$I:$I,$C404,'2012Figures'!$E:$E,$B$1)</f>
        <v>0</v>
      </c>
      <c r="M404" s="52">
        <f>SUMIFS('2012Figures'!$J:$J,'2012Figures'!$C:$C,$A404,'2012Figures'!$H:$H,$B404,'2012Figures'!$I:$I,$C404,'2012Figures'!$B:$B,"BrokerToCy",'2012Figures'!$G:$G,"E1",'2012Figures'!$E:$E,$B$1)</f>
        <v>0</v>
      </c>
      <c r="N404" s="52">
        <f>SUMIFS('2012Figures'!$J:$J,'2012Figures'!$C:$C,$A404,'2012Figures'!$H:$H,$B404,'2012Figures'!$I:$I,$C404,'2012Figures'!$B:$B,"BrokerToCy",'2012Figures'!$G:$G,"P1",'2012Figures'!$E:$E,$B$1)</f>
        <v>0</v>
      </c>
      <c r="O404" s="52">
        <f>SUMIFS('2012Figures'!$J:$J,'2012Figures'!$C:$C,$A404,'2012Figures'!$H:$H,$B404,'2012Figures'!$I:$I,$C404,'2012Figures'!$B:$B,"CyToBroker",'2012Figures'!$G:$G,"E1",'2012Figures'!$E:$E,$B$1)</f>
        <v>0</v>
      </c>
      <c r="P404" s="52">
        <f>SUMIFS('2012Figures'!$J:$J,'2012Figures'!$C:$C,$A404,'2012Figures'!$H:$H,$B404,'2012Figures'!$I:$I,$C404,'2012Figures'!$B:$B,"CyToBroker",'2012Figures'!$G:$G,"P1",'2012Figures'!$E:$E,$B$1)</f>
        <v>0</v>
      </c>
      <c r="Q404" s="30"/>
      <c r="R404" s="46" t="str">
        <f t="shared" si="133"/>
        <v/>
      </c>
      <c r="S404" s="46" t="str">
        <f t="shared" si="134"/>
        <v/>
      </c>
      <c r="T404" s="46" t="str">
        <f t="shared" si="135"/>
        <v/>
      </c>
      <c r="U404" s="46" t="str">
        <f t="shared" si="136"/>
        <v/>
      </c>
      <c r="V404" s="46" t="str">
        <f t="shared" si="137"/>
        <v/>
      </c>
    </row>
    <row r="405" spans="1:22" x14ac:dyDescent="0.2">
      <c r="A405" s="1">
        <v>9120</v>
      </c>
      <c r="B405" s="1" t="s">
        <v>130</v>
      </c>
      <c r="D405" s="29">
        <f>SUMIFS('2013Figures'!$J:$J,'2013Figures'!$C:$C,$A405,'2013Figures'!$I:$I,"",'2013Figures'!$E:$E,$B$1)</f>
        <v>0</v>
      </c>
      <c r="E405" s="9">
        <f>SUMIFS('2013Figures'!$J:$J,'2013Figures'!$C:$C,$A405,'2013Figures'!$I:$I,"",'2013Figures'!$B:$B,"BrokerToCy",'2013Figures'!$G:$G,"E1",'2013Figures'!$E:$E,$B$1)</f>
        <v>0</v>
      </c>
      <c r="F405" s="9">
        <f>SUMIFS('2013Figures'!$J:$J,'2013Figures'!$C:$C,$A405,'2013Figures'!$I:$I,"",'2013Figures'!$B:$B,"BrokerToCy",'2013Figures'!$G:$G,"P1",'2013Figures'!$E:$E,$B$1)</f>
        <v>0</v>
      </c>
      <c r="G405" s="9">
        <f>SUMIFS('2013Figures'!$J:$J,'2013Figures'!$C:$C,$A405,'2013Figures'!$I:$I,"",'2013Figures'!$B:$B,"CyToBroker",'2013Figures'!$G:$G,"E1",'2013Figures'!$E:$E,$B$1)</f>
        <v>0</v>
      </c>
      <c r="H405" s="9">
        <f>SUMIFS('2013Figures'!$J:$J,'2013Figures'!$C:$C,$A405,'2013Figures'!$I:$I,"",'2013Figures'!$B:$B,"CyToBroker",'2013Figures'!$G:$G,"P1",'2013Figures'!$E:$E,$B$1)</f>
        <v>0</v>
      </c>
      <c r="J405" s="8" t="s">
        <v>131</v>
      </c>
      <c r="L405" s="42">
        <f>SUMIFS('2012Figures'!$J:$J,'2012Figures'!$C:$C,$A405,'2012Figures'!$I:$I,"",'2012Figures'!$E:$E,$B$1)</f>
        <v>0</v>
      </c>
      <c r="M405" s="52">
        <f>SUMIFS('2012Figures'!$J:$J,'2012Figures'!$C:$C,$A405,'2012Figures'!$I:$I,"",'2012Figures'!$B:$B,"BrokerToCy",'2012Figures'!$G:$G,"E1",'2012Figures'!$E:$E,$B$1)</f>
        <v>0</v>
      </c>
      <c r="N405" s="52">
        <f>SUMIFS('2012Figures'!$J:$J,'2012Figures'!$C:$C,$A405,'2012Figures'!$I:$I,"",'2012Figures'!$B:$B,"BrokerToCy",'2012Figures'!$G:$G,"P1",'2012Figures'!$E:$E,$B$1)</f>
        <v>0</v>
      </c>
      <c r="O405" s="52">
        <f>SUMIFS('2012Figures'!$J:$J,'2012Figures'!$C:$C,$A405,'2012Figures'!$I:$I,"",'2012Figures'!$B:$B,"CyToBroker",'2012Figures'!$G:$G,"E1",'2012Figures'!$E:$E,$B$1)</f>
        <v>0</v>
      </c>
      <c r="P405" s="52">
        <f>SUMIFS('2012Figures'!$J:$J,'2012Figures'!$C:$C,$A405,'2012Figures'!$I:$I,"",'2012Figures'!$B:$B,"CyToBroker",'2012Figures'!$G:$G,"P1",'2012Figures'!$E:$E,$B$1)</f>
        <v>0</v>
      </c>
      <c r="R405" s="46" t="str">
        <f t="shared" si="133"/>
        <v/>
      </c>
      <c r="S405" s="46" t="str">
        <f t="shared" si="134"/>
        <v/>
      </c>
      <c r="T405" s="46" t="str">
        <f t="shared" si="135"/>
        <v/>
      </c>
      <c r="U405" s="46" t="str">
        <f t="shared" si="136"/>
        <v/>
      </c>
      <c r="V405" s="46" t="str">
        <f t="shared" si="137"/>
        <v/>
      </c>
    </row>
    <row r="406" spans="1:22" x14ac:dyDescent="0.2">
      <c r="A406" s="21"/>
      <c r="B406" s="21" t="s">
        <v>92</v>
      </c>
      <c r="C406" s="22"/>
      <c r="D406" s="23">
        <f>SUM(E406:H406)</f>
        <v>0</v>
      </c>
      <c r="E406" s="23">
        <f>SUM(E404:E405)</f>
        <v>0</v>
      </c>
      <c r="F406" s="23">
        <f>SUM(F404:F405)</f>
        <v>0</v>
      </c>
      <c r="G406" s="23">
        <f>SUM(G404:G405)</f>
        <v>0</v>
      </c>
      <c r="H406" s="23">
        <f>SUM(H404:H405)</f>
        <v>0</v>
      </c>
      <c r="I406" s="21"/>
      <c r="J406" s="22"/>
      <c r="K406" s="21"/>
      <c r="L406" s="43">
        <f>SUM(M406:P406)</f>
        <v>0</v>
      </c>
      <c r="M406" s="43">
        <f>SUM(M404:M405)</f>
        <v>0</v>
      </c>
      <c r="N406" s="43">
        <f>SUM(N404:N405)</f>
        <v>0</v>
      </c>
      <c r="O406" s="43">
        <f>SUM(O404:O405)</f>
        <v>0</v>
      </c>
      <c r="P406" s="43">
        <f>SUM(P404:P405)</f>
        <v>0</v>
      </c>
      <c r="Q406" s="21"/>
      <c r="R406" s="21"/>
      <c r="S406" s="21"/>
      <c r="T406" s="21"/>
      <c r="U406" s="21"/>
      <c r="V406" s="21"/>
    </row>
    <row r="407" spans="1:22" x14ac:dyDescent="0.2">
      <c r="A407" s="28">
        <v>9730</v>
      </c>
      <c r="B407" s="28" t="s">
        <v>50</v>
      </c>
      <c r="C407" s="17" t="s">
        <v>88</v>
      </c>
      <c r="D407" s="18">
        <f>SUMIFS('2013Figures'!$J:$J,'2013Figures'!$C:$C,$A407,'2013Figures'!$E:$E,$B$1)</f>
        <v>469429</v>
      </c>
      <c r="E407" s="18">
        <f>SUMIFS('2013Figures'!$J:$J,'2013Figures'!$C:$C,$A407,'2013Figures'!$B:$B,"BrokerToCy",'2013Figures'!$G:$G,"E1",'2013Figures'!$E:$E,$B$1)</f>
        <v>35579</v>
      </c>
      <c r="F407" s="18">
        <f>SUMIFS('2013Figures'!$J:$J,'2013Figures'!$C:$C,$A407,'2013Figures'!$B:$B,"BrokerToCy",'2013Figures'!$G:$G,"P1",'2013Figures'!$E:$E,$B$1)</f>
        <v>0</v>
      </c>
      <c r="G407" s="18">
        <f>SUMIFS('2013Figures'!$J:$J,'2013Figures'!$C:$C,$A407,'2013Figures'!$B:$B,"CyToBroker",'2013Figures'!$G:$G,"E1",'2013Figures'!$E:$E,$B$1)</f>
        <v>433850</v>
      </c>
      <c r="H407" s="18">
        <f>SUMIFS('2013Figures'!$J:$J,'2013Figures'!$C:$C,$A407,'2013Figures'!$B:$B,"CyToBroker",'2013Figures'!$G:$G,"P1",'2013Figures'!$E:$E,$B$1)</f>
        <v>0</v>
      </c>
      <c r="I407" s="28"/>
      <c r="J407" s="17"/>
      <c r="K407" s="28"/>
      <c r="L407" s="50">
        <f>SUMIFS('2012Figures'!$J:$J,'2012Figures'!$C:$C,$A407,'2012Figures'!$E:$E,$B$1)</f>
        <v>186776</v>
      </c>
      <c r="M407" s="50">
        <f>SUMIFS('2012Figures'!$J:$J,'2012Figures'!$C:$C,$A407,'2012Figures'!$B:$B,"BrokerToCy",'2012Figures'!$G:$G,"E1",'2012Figures'!$E:$E,$B$1)</f>
        <v>39159</v>
      </c>
      <c r="N407" s="50">
        <f>SUMIFS('2012Figures'!$J:$J,'2012Figures'!$C:$C,$A407,'2012Figures'!$B:$B,"BrokerToCy",'2012Figures'!$G:$G,"P1",'2012Figures'!$E:$E,$B$1)</f>
        <v>0</v>
      </c>
      <c r="O407" s="50">
        <f>SUMIFS('2012Figures'!$J:$J,'2012Figures'!$C:$C,$A407,'2012Figures'!$B:$B,"CyToBroker",'2012Figures'!$G:$G,"E1",'2012Figures'!$E:$E,$B$1)</f>
        <v>147617</v>
      </c>
      <c r="P407" s="50">
        <f>SUMIFS('2012Figures'!$J:$J,'2012Figures'!$C:$C,$A407,'2012Figures'!$B:$B,"CyToBroker",'2012Figures'!$G:$G,"P1",'2012Figures'!$E:$E,$B$1)</f>
        <v>0</v>
      </c>
      <c r="Q407" s="28"/>
      <c r="R407" s="46">
        <f t="shared" ref="R407:R414" si="138">IF(L407=0,"",ROUND(D407/L407-1,2))</f>
        <v>1.51</v>
      </c>
      <c r="S407" s="46">
        <f t="shared" ref="S407:S414" si="139">IF(M407=0,"",ROUND(E407/M407-1,2))</f>
        <v>-0.09</v>
      </c>
      <c r="T407" s="46" t="str">
        <f t="shared" ref="T407:T414" si="140">IF(N407=0,"",ROUND(F407/N407-1,2))</f>
        <v/>
      </c>
      <c r="U407" s="46">
        <f t="shared" ref="U407:U414" si="141">IF(O407=0,"",ROUND(G407/O407-1,2))</f>
        <v>1.94</v>
      </c>
      <c r="V407" s="46" t="str">
        <f t="shared" ref="V407:V414" si="142">IF(P407=0,"",ROUND(H407/P407-1,2))</f>
        <v/>
      </c>
    </row>
    <row r="408" spans="1:22" x14ac:dyDescent="0.2">
      <c r="A408" s="1">
        <v>9730</v>
      </c>
      <c r="B408" s="1" t="s">
        <v>50</v>
      </c>
      <c r="C408" s="8">
        <v>3</v>
      </c>
      <c r="D408" s="29">
        <f>SUMIFS('2013Figures'!$J:$J,'2013Figures'!$C:$C,$A408,'2013Figures'!$H:$H,$B408,'2013Figures'!$I:$I,$C408,'2013Figures'!$E:$E,$B$1)</f>
        <v>0</v>
      </c>
      <c r="E408" s="9">
        <f>SUMIFS('2013Figures'!$J:$J,'2013Figures'!$C:$C,$A408,'2013Figures'!$H:$H,$B408,'2013Figures'!$I:$I,$C408,'2013Figures'!$B:$B,"BrokerToCy",'2013Figures'!$G:$G,"E1",'2013Figures'!$E:$E,$B$1)</f>
        <v>0</v>
      </c>
      <c r="F408" s="9">
        <f>SUMIFS('2013Figures'!$J:$J,'2013Figures'!$C:$C,$A408,'2013Figures'!$H:$H,$B408,'2013Figures'!$I:$I,$C408,'2013Figures'!$B:$B,"BrokerToCy",'2013Figures'!$G:$G,"P1",'2013Figures'!$E:$E,$B$1)</f>
        <v>0</v>
      </c>
      <c r="G408" s="9">
        <f>SUMIFS('2013Figures'!$J:$J,'2013Figures'!$C:$C,$A408,'2013Figures'!$H:$H,$B408,'2013Figures'!$I:$I,$C408,'2013Figures'!$B:$B,"CyToBroker",'2013Figures'!$G:$G,"E1",'2013Figures'!$E:$E,$B$1)</f>
        <v>0</v>
      </c>
      <c r="H408" s="9">
        <f>SUMIFS('2013Figures'!$J:$J,'2013Figures'!$C:$C,$A408,'2013Figures'!$H:$H,$B408,'2013Figures'!$I:$I,$C408,'2013Figures'!$B:$B,"CyToBroker",'2013Figures'!$G:$G,"P1",'2013Figures'!$E:$E,$B$1)</f>
        <v>0</v>
      </c>
      <c r="J408" s="8">
        <v>201501</v>
      </c>
      <c r="L408" s="42">
        <f>SUMIFS('2012Figures'!$J:$J,'2012Figures'!$C:$C,$A408,'2012Figures'!$H:$H,$B408,'2012Figures'!$I:$I,$C408,'2012Figures'!$E:$E,$B$1)</f>
        <v>0</v>
      </c>
      <c r="M408" s="52">
        <f>SUMIFS('2012Figures'!$J:$J,'2012Figures'!$C:$C,$A408,'2012Figures'!$H:$H,$B408,'2012Figures'!$I:$I,$C408,'2012Figures'!$B:$B,"BrokerToCy",'2012Figures'!$G:$G,"E1",'2012Figures'!$E:$E,$B$1)</f>
        <v>0</v>
      </c>
      <c r="N408" s="52">
        <f>SUMIFS('2012Figures'!$J:$J,'2012Figures'!$C:$C,$A408,'2012Figures'!$H:$H,$B408,'2012Figures'!$I:$I,$C408,'2012Figures'!$B:$B,"BrokerToCy",'2012Figures'!$G:$G,"P1",'2012Figures'!$E:$E,$B$1)</f>
        <v>0</v>
      </c>
      <c r="O408" s="52">
        <f>SUMIFS('2012Figures'!$J:$J,'2012Figures'!$C:$C,$A408,'2012Figures'!$H:$H,$B408,'2012Figures'!$I:$I,$C408,'2012Figures'!$B:$B,"CyToBroker",'2012Figures'!$G:$G,"E1",'2012Figures'!$E:$E,$B$1)</f>
        <v>0</v>
      </c>
      <c r="P408" s="52">
        <f>SUMIFS('2012Figures'!$J:$J,'2012Figures'!$C:$C,$A408,'2012Figures'!$H:$H,$B408,'2012Figures'!$I:$I,$C408,'2012Figures'!$B:$B,"CyToBroker",'2012Figures'!$G:$G,"P1",'2012Figures'!$E:$E,$B$1)</f>
        <v>0</v>
      </c>
      <c r="R408" s="46" t="str">
        <f t="shared" si="138"/>
        <v/>
      </c>
      <c r="S408" s="46" t="str">
        <f t="shared" si="139"/>
        <v/>
      </c>
      <c r="T408" s="46" t="str">
        <f t="shared" si="140"/>
        <v/>
      </c>
      <c r="U408" s="46" t="str">
        <f t="shared" si="141"/>
        <v/>
      </c>
      <c r="V408" s="46" t="str">
        <f t="shared" si="142"/>
        <v/>
      </c>
    </row>
    <row r="409" spans="1:22" x14ac:dyDescent="0.2">
      <c r="A409" s="1">
        <v>9730</v>
      </c>
      <c r="B409" s="1" t="s">
        <v>50</v>
      </c>
      <c r="C409" s="8">
        <v>2</v>
      </c>
      <c r="D409" s="29">
        <f>SUMIFS('2013Figures'!$J:$J,'2013Figures'!$C:$C,$A409,'2013Figures'!$H:$H,$B409,'2013Figures'!$I:$I,$C409,'2013Figures'!$E:$E,$B$1)</f>
        <v>0</v>
      </c>
      <c r="E409" s="9">
        <f>SUMIFS('2013Figures'!$J:$J,'2013Figures'!$C:$C,$A409,'2013Figures'!$H:$H,$B409,'2013Figures'!$I:$I,$C409,'2013Figures'!$B:$B,"BrokerToCy",'2013Figures'!$G:$G,"E1",'2013Figures'!$E:$E,$B$1)</f>
        <v>0</v>
      </c>
      <c r="F409" s="9">
        <f>SUMIFS('2013Figures'!$J:$J,'2013Figures'!$C:$C,$A409,'2013Figures'!$H:$H,$B409,'2013Figures'!$I:$I,$C409,'2013Figures'!$B:$B,"BrokerToCy",'2013Figures'!$G:$G,"P1",'2013Figures'!$E:$E,$B$1)</f>
        <v>0</v>
      </c>
      <c r="G409" s="9">
        <f>SUMIFS('2013Figures'!$J:$J,'2013Figures'!$C:$C,$A409,'2013Figures'!$H:$H,$B409,'2013Figures'!$I:$I,$C409,'2013Figures'!$B:$B,"CyToBroker",'2013Figures'!$G:$G,"E1",'2013Figures'!$E:$E,$B$1)</f>
        <v>0</v>
      </c>
      <c r="H409" s="9">
        <f>SUMIFS('2013Figures'!$J:$J,'2013Figures'!$C:$C,$A409,'2013Figures'!$H:$H,$B409,'2013Figures'!$I:$I,$C409,'2013Figures'!$B:$B,"CyToBroker",'2013Figures'!$G:$G,"P1",'2013Figures'!$E:$E,$B$1)</f>
        <v>0</v>
      </c>
      <c r="J409" s="8">
        <v>201401</v>
      </c>
      <c r="L409" s="42">
        <f>SUMIFS('2012Figures'!$J:$J,'2012Figures'!$C:$C,$A409,'2012Figures'!$H:$H,$B409,'2012Figures'!$I:$I,$C409,'2012Figures'!$E:$E,$B$1)</f>
        <v>0</v>
      </c>
      <c r="M409" s="52">
        <f>SUMIFS('2012Figures'!$J:$J,'2012Figures'!$C:$C,$A409,'2012Figures'!$H:$H,$B409,'2012Figures'!$I:$I,$C409,'2012Figures'!$B:$B,"BrokerToCy",'2012Figures'!$G:$G,"E1",'2012Figures'!$E:$E,$B$1)</f>
        <v>0</v>
      </c>
      <c r="N409" s="52">
        <f>SUMIFS('2012Figures'!$J:$J,'2012Figures'!$C:$C,$A409,'2012Figures'!$H:$H,$B409,'2012Figures'!$I:$I,$C409,'2012Figures'!$B:$B,"BrokerToCy",'2012Figures'!$G:$G,"P1",'2012Figures'!$E:$E,$B$1)</f>
        <v>0</v>
      </c>
      <c r="O409" s="52">
        <f>SUMIFS('2012Figures'!$J:$J,'2012Figures'!$C:$C,$A409,'2012Figures'!$H:$H,$B409,'2012Figures'!$I:$I,$C409,'2012Figures'!$B:$B,"CyToBroker",'2012Figures'!$G:$G,"E1",'2012Figures'!$E:$E,$B$1)</f>
        <v>0</v>
      </c>
      <c r="P409" s="52">
        <f>SUMIFS('2012Figures'!$J:$J,'2012Figures'!$C:$C,$A409,'2012Figures'!$H:$H,$B409,'2012Figures'!$I:$I,$C409,'2012Figures'!$B:$B,"CyToBroker",'2012Figures'!$G:$G,"P1",'2012Figures'!$E:$E,$B$1)</f>
        <v>0</v>
      </c>
      <c r="R409" s="46" t="str">
        <f t="shared" si="138"/>
        <v/>
      </c>
      <c r="S409" s="46" t="str">
        <f t="shared" si="139"/>
        <v/>
      </c>
      <c r="T409" s="46" t="str">
        <f t="shared" si="140"/>
        <v/>
      </c>
      <c r="U409" s="46" t="str">
        <f t="shared" si="141"/>
        <v/>
      </c>
      <c r="V409" s="46" t="str">
        <f t="shared" si="142"/>
        <v/>
      </c>
    </row>
    <row r="410" spans="1:22" x14ac:dyDescent="0.2">
      <c r="A410" s="1">
        <v>9730</v>
      </c>
      <c r="B410" s="1" t="s">
        <v>50</v>
      </c>
      <c r="C410" s="8">
        <v>1</v>
      </c>
      <c r="D410" s="29">
        <f>SUMIFS('2013Figures'!$J:$J,'2013Figures'!$C:$C,$A410,'2013Figures'!$H:$H,$B410,'2013Figures'!$I:$I,$C410,'2013Figures'!$E:$E,$B$1)</f>
        <v>469429</v>
      </c>
      <c r="E410" s="9">
        <f>SUMIFS('2013Figures'!$J:$J,'2013Figures'!$C:$C,$A410,'2013Figures'!$H:$H,$B410,'2013Figures'!$I:$I,$C410,'2013Figures'!$B:$B,"BrokerToCy",'2013Figures'!$G:$G,"E1",'2013Figures'!$E:$E,$B$1)</f>
        <v>35579</v>
      </c>
      <c r="F410" s="9">
        <f>SUMIFS('2013Figures'!$J:$J,'2013Figures'!$C:$C,$A410,'2013Figures'!$H:$H,$B410,'2013Figures'!$I:$I,$C410,'2013Figures'!$B:$B,"BrokerToCy",'2013Figures'!$G:$G,"P1",'2013Figures'!$E:$E,$B$1)</f>
        <v>0</v>
      </c>
      <c r="G410" s="9">
        <f>SUMIFS('2013Figures'!$J:$J,'2013Figures'!$C:$C,$A410,'2013Figures'!$H:$H,$B410,'2013Figures'!$I:$I,$C410,'2013Figures'!$B:$B,"CyToBroker",'2013Figures'!$G:$G,"E1",'2013Figures'!$E:$E,$B$1)</f>
        <v>433850</v>
      </c>
      <c r="H410" s="9">
        <f>SUMIFS('2013Figures'!$J:$J,'2013Figures'!$C:$C,$A410,'2013Figures'!$H:$H,$B410,'2013Figures'!$I:$I,$C410,'2013Figures'!$B:$B,"CyToBroker",'2013Figures'!$G:$G,"P1",'2013Figures'!$E:$E,$B$1)</f>
        <v>0</v>
      </c>
      <c r="I410" s="30"/>
      <c r="J410" s="31">
        <v>200901</v>
      </c>
      <c r="K410" s="30"/>
      <c r="L410" s="42">
        <f>SUMIFS('2012Figures'!$J:$J,'2012Figures'!$C:$C,$A410,'2012Figures'!$H:$H,$B410,'2012Figures'!$I:$I,$C410,'2012Figures'!$E:$E,$B$1)</f>
        <v>186776</v>
      </c>
      <c r="M410" s="52">
        <f>SUMIFS('2012Figures'!$J:$J,'2012Figures'!$C:$C,$A410,'2012Figures'!$H:$H,$B410,'2012Figures'!$I:$I,$C410,'2012Figures'!$B:$B,"BrokerToCy",'2012Figures'!$G:$G,"E1",'2012Figures'!$E:$E,$B$1)</f>
        <v>39159</v>
      </c>
      <c r="N410" s="52">
        <f>SUMIFS('2012Figures'!$J:$J,'2012Figures'!$C:$C,$A410,'2012Figures'!$H:$H,$B410,'2012Figures'!$I:$I,$C410,'2012Figures'!$B:$B,"BrokerToCy",'2012Figures'!$G:$G,"P1",'2012Figures'!$E:$E,$B$1)</f>
        <v>0</v>
      </c>
      <c r="O410" s="52">
        <f>SUMIFS('2012Figures'!$J:$J,'2012Figures'!$C:$C,$A410,'2012Figures'!$H:$H,$B410,'2012Figures'!$I:$I,$C410,'2012Figures'!$B:$B,"CyToBroker",'2012Figures'!$G:$G,"E1",'2012Figures'!$E:$E,$B$1)</f>
        <v>147617</v>
      </c>
      <c r="P410" s="52">
        <f>SUMIFS('2012Figures'!$J:$J,'2012Figures'!$C:$C,$A410,'2012Figures'!$H:$H,$B410,'2012Figures'!$I:$I,$C410,'2012Figures'!$B:$B,"CyToBroker",'2012Figures'!$G:$G,"P1",'2012Figures'!$E:$E,$B$1)</f>
        <v>0</v>
      </c>
      <c r="Q410" s="30"/>
      <c r="R410" s="46">
        <f>IF(L410=0,"",ROUND(D410/L410-1,2))</f>
        <v>1.51</v>
      </c>
      <c r="S410" s="46">
        <f t="shared" si="139"/>
        <v>-0.09</v>
      </c>
      <c r="T410" s="46" t="str">
        <f t="shared" si="140"/>
        <v/>
      </c>
      <c r="U410" s="46">
        <f t="shared" si="141"/>
        <v>1.94</v>
      </c>
      <c r="V410" s="46" t="str">
        <f t="shared" si="142"/>
        <v/>
      </c>
    </row>
    <row r="411" spans="1:22" x14ac:dyDescent="0.2">
      <c r="A411" s="1">
        <v>9730</v>
      </c>
      <c r="B411" s="1" t="s">
        <v>50</v>
      </c>
      <c r="D411" s="29">
        <f>SUMIFS('2013Figures'!$J:$J,'2013Figures'!$C:$C,$A411,'2013Figures'!$I:$I,"",'2013Figures'!$E:$E,$B$1)</f>
        <v>0</v>
      </c>
      <c r="E411" s="9">
        <f>SUMIFS('2013Figures'!$J:$J,'2013Figures'!$C:$C,$A411,'2013Figures'!$I:$I,"",'2013Figures'!$B:$B,"BrokerToCy",'2013Figures'!$G:$G,"E1",'2013Figures'!$E:$E,$B$1)</f>
        <v>0</v>
      </c>
      <c r="F411" s="9">
        <f>SUMIFS('2013Figures'!$J:$J,'2013Figures'!$C:$C,$A411,'2013Figures'!$I:$I,"",'2013Figures'!$B:$B,"BrokerToCy",'2013Figures'!$G:$G,"P1",'2013Figures'!$E:$E,$B$1)</f>
        <v>0</v>
      </c>
      <c r="G411" s="9">
        <f>SUMIFS('2013Figures'!$J:$J,'2013Figures'!$C:$C,$A411,'2013Figures'!$I:$I,"",'2013Figures'!$B:$B,"CyToBroker",'2013Figures'!$G:$G,"E1",'2013Figures'!$E:$E,$B$1)</f>
        <v>0</v>
      </c>
      <c r="H411" s="9">
        <f>SUMIFS('2013Figures'!$J:$J,'2013Figures'!$C:$C,$A411,'2013Figures'!$I:$I,"",'2013Figures'!$B:$B,"CyToBroker",'2013Figures'!$G:$G,"P1",'2013Figures'!$E:$E,$B$1)</f>
        <v>0</v>
      </c>
      <c r="J411" s="8" t="s">
        <v>131</v>
      </c>
      <c r="L411" s="42">
        <f>SUMIFS('2012Figures'!$J:$J,'2012Figures'!$C:$C,$A411,'2012Figures'!$I:$I,"",'2012Figures'!$E:$E,$B$1)</f>
        <v>0</v>
      </c>
      <c r="M411" s="52">
        <f>SUMIFS('2012Figures'!$J:$J,'2012Figures'!$C:$C,$A411,'2012Figures'!$I:$I,"",'2012Figures'!$B:$B,"BrokerToCy",'2012Figures'!$G:$G,"E1",'2012Figures'!$E:$E,$B$1)</f>
        <v>0</v>
      </c>
      <c r="N411" s="52">
        <f>SUMIFS('2012Figures'!$J:$J,'2012Figures'!$C:$C,$A411,'2012Figures'!$I:$I,"",'2012Figures'!$B:$B,"BrokerToCy",'2012Figures'!$G:$G,"P1",'2012Figures'!$E:$E,$B$1)</f>
        <v>0</v>
      </c>
      <c r="O411" s="52">
        <f>SUMIFS('2012Figures'!$J:$J,'2012Figures'!$C:$C,$A411,'2012Figures'!$I:$I,"",'2012Figures'!$B:$B,"CyToBroker",'2012Figures'!$G:$G,"E1",'2012Figures'!$E:$E,$B$1)</f>
        <v>0</v>
      </c>
      <c r="P411" s="52">
        <f>SUMIFS('2012Figures'!$J:$J,'2012Figures'!$C:$C,$A411,'2012Figures'!$I:$I,"",'2012Figures'!$B:$B,"CyToBroker",'2012Figures'!$G:$G,"P1",'2012Figures'!$E:$E,$B$1)</f>
        <v>0</v>
      </c>
      <c r="R411" s="46" t="str">
        <f t="shared" ref="R411:R418" si="143">IF(L411=0,"",ROUND(D411/L411-1,2))</f>
        <v/>
      </c>
      <c r="S411" s="46" t="str">
        <f t="shared" si="139"/>
        <v/>
      </c>
      <c r="T411" s="46" t="str">
        <f t="shared" si="140"/>
        <v/>
      </c>
      <c r="U411" s="46" t="str">
        <f t="shared" si="141"/>
        <v/>
      </c>
      <c r="V411" s="46" t="str">
        <f t="shared" si="142"/>
        <v/>
      </c>
    </row>
    <row r="412" spans="1:22" x14ac:dyDescent="0.2">
      <c r="A412" s="21"/>
      <c r="B412" s="21" t="s">
        <v>92</v>
      </c>
      <c r="C412" s="22"/>
      <c r="D412" s="23">
        <f>SUM(E412:H412)</f>
        <v>469429</v>
      </c>
      <c r="E412" s="23">
        <f>SUM(E408:E411)</f>
        <v>35579</v>
      </c>
      <c r="F412" s="23">
        <f>SUM(F408:F411)</f>
        <v>0</v>
      </c>
      <c r="G412" s="23">
        <f>SUM(G408:G411)</f>
        <v>433850</v>
      </c>
      <c r="H412" s="23">
        <f>SUM(H408:H411)</f>
        <v>0</v>
      </c>
      <c r="I412" s="21"/>
      <c r="J412" s="22"/>
      <c r="K412" s="21"/>
      <c r="L412" s="43">
        <f>SUM(M412:P412)</f>
        <v>186776</v>
      </c>
      <c r="M412" s="43">
        <f>SUM(M408:M411)</f>
        <v>39159</v>
      </c>
      <c r="N412" s="43">
        <f>SUM(N408:N411)</f>
        <v>0</v>
      </c>
      <c r="O412" s="43">
        <f>SUM(O408:O411)</f>
        <v>147617</v>
      </c>
      <c r="P412" s="43">
        <f>SUM(P408:P411)</f>
        <v>0</v>
      </c>
      <c r="Q412" s="21"/>
      <c r="R412" s="21"/>
      <c r="S412" s="21"/>
      <c r="T412" s="21"/>
      <c r="U412" s="21"/>
      <c r="V412" s="2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0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9.140625" style="1"/>
    <col min="2" max="2" width="12.42578125" style="1" customWidth="1"/>
    <col min="3" max="3" width="9.140625" style="8"/>
    <col min="4" max="8" width="12.140625" style="1" customWidth="1"/>
    <col min="9" max="9" width="9.140625" style="1"/>
    <col min="10" max="10" width="9.140625" style="8"/>
    <col min="11" max="16384" width="9.140625" style="1"/>
  </cols>
  <sheetData>
    <row r="1" spans="1:22" x14ac:dyDescent="0.2">
      <c r="A1" s="28" t="s">
        <v>144</v>
      </c>
      <c r="B1" s="28">
        <v>1</v>
      </c>
      <c r="C1" s="16" t="s">
        <v>145</v>
      </c>
      <c r="D1" s="10"/>
      <c r="E1" s="10"/>
      <c r="F1" s="10"/>
      <c r="G1" s="10"/>
      <c r="H1" s="10"/>
      <c r="I1" s="10"/>
      <c r="J1" s="12"/>
    </row>
    <row r="2" spans="1:22" x14ac:dyDescent="0.2">
      <c r="A2" s="28" t="s">
        <v>89</v>
      </c>
      <c r="D2" s="38">
        <v>2013</v>
      </c>
      <c r="E2" s="11" t="s">
        <v>86</v>
      </c>
      <c r="F2" s="11" t="s">
        <v>86</v>
      </c>
      <c r="G2" s="11" t="s">
        <v>87</v>
      </c>
      <c r="H2" s="11" t="s">
        <v>87</v>
      </c>
      <c r="J2" s="17" t="s">
        <v>91</v>
      </c>
      <c r="L2" s="48">
        <v>2012</v>
      </c>
      <c r="M2" s="49" t="s">
        <v>86</v>
      </c>
      <c r="N2" s="49" t="s">
        <v>86</v>
      </c>
      <c r="O2" s="49" t="s">
        <v>87</v>
      </c>
      <c r="P2" s="49" t="s">
        <v>87</v>
      </c>
      <c r="R2" s="38" t="str">
        <f>"Delta % "&amp;D2&amp;"/"&amp;L2</f>
        <v>Delta % 2013/2012</v>
      </c>
    </row>
    <row r="3" spans="1:22" x14ac:dyDescent="0.2">
      <c r="A3" s="13" t="s">
        <v>90</v>
      </c>
      <c r="B3" s="14" t="s">
        <v>83</v>
      </c>
      <c r="C3" s="8" t="s">
        <v>84</v>
      </c>
      <c r="D3" s="11" t="s">
        <v>85</v>
      </c>
      <c r="E3" s="11" t="s">
        <v>9</v>
      </c>
      <c r="F3" s="11" t="s">
        <v>6</v>
      </c>
      <c r="G3" s="11" t="s">
        <v>9</v>
      </c>
      <c r="H3" s="11" t="s">
        <v>6</v>
      </c>
      <c r="I3" s="11"/>
      <c r="J3" s="12"/>
      <c r="K3" s="11"/>
      <c r="L3" s="49" t="s">
        <v>85</v>
      </c>
      <c r="M3" s="49" t="s">
        <v>9</v>
      </c>
      <c r="N3" s="49" t="s">
        <v>6</v>
      </c>
      <c r="O3" s="49" t="s">
        <v>9</v>
      </c>
      <c r="P3" s="49" t="s">
        <v>6</v>
      </c>
      <c r="Q3" s="11"/>
      <c r="R3" s="11" t="s">
        <v>85</v>
      </c>
      <c r="S3" s="11" t="s">
        <v>171</v>
      </c>
      <c r="T3" s="11" t="s">
        <v>172</v>
      </c>
      <c r="U3" s="11" t="s">
        <v>173</v>
      </c>
      <c r="V3" s="11" t="s">
        <v>174</v>
      </c>
    </row>
    <row r="4" spans="1:22" x14ac:dyDescent="0.2">
      <c r="A4" s="15" t="s">
        <v>88</v>
      </c>
      <c r="B4" s="16" t="s">
        <v>88</v>
      </c>
      <c r="C4" s="17" t="s">
        <v>88</v>
      </c>
      <c r="D4" s="18">
        <f t="shared" ref="D4:D30" si="0">SUM(E4:H4)</f>
        <v>1448828</v>
      </c>
      <c r="E4" s="18">
        <f>SUMIFS('2013Figures'!$J:$J,'2013Figures'!$B:$B,"BrokerToCy",'2013Figures'!$G:$G,"E1",'2013Figures'!$E:$E,$B$1)</f>
        <v>31</v>
      </c>
      <c r="F4" s="18">
        <f>SUMIFS('2013Figures'!$J:$J,'2013Figures'!$B:$B,"BrokerToCy",'2013Figures'!$G:$G,"P1",'2013Figures'!$E:$E,$B$1)</f>
        <v>0</v>
      </c>
      <c r="G4" s="18">
        <f>SUMIFS('2013Figures'!$J:$J,'2013Figures'!$B:$B,"CyToBroker",'2013Figures'!$G:$G,"E1",'2013Figures'!$E:$E,$B$1)</f>
        <v>1448797</v>
      </c>
      <c r="H4" s="18">
        <f>SUMIFS('2013Figures'!$J:$J,'2013Figures'!$B:$B,"CyToBroker",'2013Figures'!$G:$G,"P1",'2013Figures'!$E:$E,$B$1)</f>
        <v>0</v>
      </c>
      <c r="I4" s="15"/>
      <c r="J4" s="17" t="s">
        <v>88</v>
      </c>
      <c r="K4" s="15"/>
      <c r="L4" s="50">
        <f t="shared" ref="L4" si="1">SUM(M4:P4)</f>
        <v>552330</v>
      </c>
      <c r="M4" s="50">
        <f>SUMIFS('2012Figures'!$J:$J,'2012Figures'!$B:$B,"BrokerToCy",'2012Figures'!$G:$G,"E1",'2012Figures'!$E:$E,$B$1)</f>
        <v>9</v>
      </c>
      <c r="N4" s="50">
        <f>SUMIFS('2012Figures'!$J:$J,'2012Figures'!$B:$B,"BrokerToCy",'2012Figures'!$G:$G,"P1",'2012Figures'!$E:$E,$B$1)</f>
        <v>0</v>
      </c>
      <c r="O4" s="50">
        <f>SUMIFS('2012Figures'!$J:$J,'2012Figures'!$B:$B,"CyToBroker",'2012Figures'!$G:$G,"E1",'2012Figures'!$E:$E,$B$1)</f>
        <v>552321</v>
      </c>
      <c r="P4" s="50">
        <f>SUMIFS('2012Figures'!$J:$J,'2012Figures'!$B:$B,"CyToBroker",'2012Figures'!$G:$G,"P1",'2012Figures'!$E:$E,$B$1)</f>
        <v>0</v>
      </c>
      <c r="Q4" s="15"/>
      <c r="R4" s="46">
        <f>IF(L4=0,"",ROUND(D4/L4-1,2))</f>
        <v>1.62</v>
      </c>
      <c r="S4" s="46">
        <f t="shared" ref="S4:V29" si="2">IF(M4=0,"",ROUND(E4/M4-1,2))</f>
        <v>2.44</v>
      </c>
      <c r="T4" s="46" t="str">
        <f t="shared" si="2"/>
        <v/>
      </c>
      <c r="U4" s="46">
        <f t="shared" si="2"/>
        <v>1.62</v>
      </c>
      <c r="V4" s="46" t="str">
        <f t="shared" si="2"/>
        <v/>
      </c>
    </row>
    <row r="5" spans="1:22" x14ac:dyDescent="0.2">
      <c r="A5" s="13" t="s">
        <v>88</v>
      </c>
      <c r="B5" s="19" t="s">
        <v>88</v>
      </c>
      <c r="C5" s="12" t="s">
        <v>88</v>
      </c>
      <c r="D5" s="18">
        <f>SUM(E5:H5)</f>
        <v>400346</v>
      </c>
      <c r="E5" s="20">
        <f>SUMIFS(E$32:E$412,$J$32:$J$412,$J5)</f>
        <v>0</v>
      </c>
      <c r="F5" s="20">
        <f>SUMIFS(F$32:F$412,$J$32:$J$412,$J5)</f>
        <v>0</v>
      </c>
      <c r="G5" s="20">
        <f>SUMIFS(G$32:G$412,$J$32:$J$412,$J5)</f>
        <v>400346</v>
      </c>
      <c r="H5" s="20">
        <f>SUMIFS(H$32:H$412,$J$32:$J$412,$J5)</f>
        <v>0</v>
      </c>
      <c r="I5" s="13"/>
      <c r="J5" s="17" t="s">
        <v>146</v>
      </c>
      <c r="K5" s="13"/>
      <c r="L5" s="50">
        <f>SUM(M5:P5)</f>
        <v>39383</v>
      </c>
      <c r="M5" s="51">
        <f>SUMIFS(M$32:M$412,$J$32:$J$412,$J5)</f>
        <v>0</v>
      </c>
      <c r="N5" s="51">
        <f>SUMIFS(N$32:N$412,$J$32:$J$412,$J5)</f>
        <v>0</v>
      </c>
      <c r="O5" s="51">
        <f>SUMIFS(O$32:O$412,$J$32:$J$412,$J5)</f>
        <v>39383</v>
      </c>
      <c r="P5" s="51">
        <f>SUMIFS(P$32:P$412,$J$32:$J$412,$J5)</f>
        <v>0</v>
      </c>
      <c r="Q5" s="13"/>
      <c r="R5" s="46">
        <f t="shared" ref="R5:R29" si="3">IF(L5=0,"",ROUND(D5/L5-1,2))</f>
        <v>9.17</v>
      </c>
      <c r="S5" s="46" t="str">
        <f t="shared" si="2"/>
        <v/>
      </c>
      <c r="T5" s="46" t="str">
        <f t="shared" si="2"/>
        <v/>
      </c>
      <c r="U5" s="46">
        <f t="shared" si="2"/>
        <v>9.17</v>
      </c>
      <c r="V5" s="46" t="str">
        <f t="shared" si="2"/>
        <v/>
      </c>
    </row>
    <row r="6" spans="1:22" x14ac:dyDescent="0.2">
      <c r="A6" s="13" t="s">
        <v>88</v>
      </c>
      <c r="B6" s="19" t="s">
        <v>88</v>
      </c>
      <c r="C6" s="12" t="s">
        <v>88</v>
      </c>
      <c r="D6" s="18">
        <f>SUM(E6:H6)</f>
        <v>0</v>
      </c>
      <c r="E6" s="20">
        <f>SUMIFS(E$32:E$412,$J$32:$J$412,$J6)</f>
        <v>0</v>
      </c>
      <c r="F6" s="20">
        <f>SUMIFS(F$32:F$412,$J$32:$J$412,$J6)</f>
        <v>0</v>
      </c>
      <c r="G6" s="20">
        <f>SUMIFS(G$32:G$412,$J$32:$J$412,$J6)</f>
        <v>0</v>
      </c>
      <c r="H6" s="20">
        <f>SUMIFS(H$32:H$412,$J$32:$J$412,$J6)</f>
        <v>0</v>
      </c>
      <c r="I6" s="13"/>
      <c r="J6" s="17">
        <v>201502</v>
      </c>
      <c r="K6" s="13"/>
      <c r="L6" s="50">
        <f>SUM(M6:P6)</f>
        <v>0</v>
      </c>
      <c r="M6" s="51">
        <f>SUMIFS(M$32:M$412,$J$32:$J$412,$J6)</f>
        <v>0</v>
      </c>
      <c r="N6" s="51">
        <f>SUMIFS(N$32:N$412,$J$32:$J$412,$J6)</f>
        <v>0</v>
      </c>
      <c r="O6" s="51">
        <f>SUMIFS(O$32:O$412,$J$32:$J$412,$J6)</f>
        <v>0</v>
      </c>
      <c r="P6" s="51">
        <f>SUMIFS(P$32:P$412,$J$32:$J$412,$J6)</f>
        <v>0</v>
      </c>
      <c r="Q6" s="13"/>
      <c r="R6" s="46" t="str">
        <f t="shared" si="3"/>
        <v/>
      </c>
      <c r="S6" s="46" t="str">
        <f t="shared" si="2"/>
        <v/>
      </c>
      <c r="T6" s="46" t="str">
        <f t="shared" si="2"/>
        <v/>
      </c>
      <c r="U6" s="46" t="str">
        <f t="shared" si="2"/>
        <v/>
      </c>
      <c r="V6" s="46" t="str">
        <f t="shared" si="2"/>
        <v/>
      </c>
    </row>
    <row r="7" spans="1:22" x14ac:dyDescent="0.2">
      <c r="A7" s="13" t="s">
        <v>88</v>
      </c>
      <c r="B7" s="19" t="s">
        <v>88</v>
      </c>
      <c r="C7" s="12" t="s">
        <v>88</v>
      </c>
      <c r="D7" s="18">
        <f>SUM(E7:H7)</f>
        <v>0</v>
      </c>
      <c r="E7" s="20">
        <f>SUMIFS(E$32:E$412,$J$32:$J$412,$J7)</f>
        <v>0</v>
      </c>
      <c r="F7" s="20">
        <f>SUMIFS(F$32:F$412,$J$32:$J$412,$J7)</f>
        <v>0</v>
      </c>
      <c r="G7" s="20">
        <f>SUMIFS(G$32:G$412,$J$32:$J$412,$J7)</f>
        <v>0</v>
      </c>
      <c r="H7" s="20">
        <f>SUMIFS(H$32:H$412,$J$32:$J$412,$J7)</f>
        <v>0</v>
      </c>
      <c r="I7" s="13"/>
      <c r="J7" s="17">
        <v>201501</v>
      </c>
      <c r="K7" s="13"/>
      <c r="L7" s="50">
        <f>SUM(M7:P7)</f>
        <v>0</v>
      </c>
      <c r="M7" s="51">
        <f>SUMIFS(M$32:M$412,$J$32:$J$412,$J7)</f>
        <v>0</v>
      </c>
      <c r="N7" s="51">
        <f>SUMIFS(N$32:N$412,$J$32:$J$412,$J7)</f>
        <v>0</v>
      </c>
      <c r="O7" s="51">
        <f>SUMIFS(O$32:O$412,$J$32:$J$412,$J7)</f>
        <v>0</v>
      </c>
      <c r="P7" s="51">
        <f>SUMIFS(P$32:P$412,$J$32:$J$412,$J7)</f>
        <v>0</v>
      </c>
      <c r="Q7" s="13"/>
      <c r="R7" s="46" t="str">
        <f t="shared" si="3"/>
        <v/>
      </c>
      <c r="S7" s="46" t="str">
        <f t="shared" si="2"/>
        <v/>
      </c>
      <c r="T7" s="46" t="str">
        <f t="shared" si="2"/>
        <v/>
      </c>
      <c r="U7" s="46" t="str">
        <f t="shared" si="2"/>
        <v/>
      </c>
      <c r="V7" s="46" t="str">
        <f t="shared" si="2"/>
        <v/>
      </c>
    </row>
    <row r="8" spans="1:22" x14ac:dyDescent="0.2">
      <c r="A8" s="13" t="s">
        <v>88</v>
      </c>
      <c r="B8" s="19" t="s">
        <v>88</v>
      </c>
      <c r="C8" s="12" t="s">
        <v>88</v>
      </c>
      <c r="D8" s="18">
        <f>SUM(E8:H8)</f>
        <v>5</v>
      </c>
      <c r="E8" s="20">
        <f>SUMIFS(E$32:E$412,$J$32:$J$412,$J8)</f>
        <v>5</v>
      </c>
      <c r="F8" s="20">
        <f>SUMIFS(F$32:F$412,$J$32:$J$412,$J8)</f>
        <v>0</v>
      </c>
      <c r="G8" s="20">
        <f>SUMIFS(G$32:G$412,$J$32:$J$412,$J8)</f>
        <v>0</v>
      </c>
      <c r="H8" s="20">
        <f>SUMIFS(H$32:H$412,$J$32:$J$412,$J8)</f>
        <v>0</v>
      </c>
      <c r="I8" s="13"/>
      <c r="J8" s="17">
        <v>201401</v>
      </c>
      <c r="K8" s="13"/>
      <c r="L8" s="50">
        <f>SUM(M8:P8)</f>
        <v>0</v>
      </c>
      <c r="M8" s="51">
        <f>SUMIFS(M$32:M$412,$J$32:$J$412,$J8)</f>
        <v>0</v>
      </c>
      <c r="N8" s="51">
        <f>SUMIFS(N$32:N$412,$J$32:$J$412,$J8)</f>
        <v>0</v>
      </c>
      <c r="O8" s="51">
        <f>SUMIFS(O$32:O$412,$J$32:$J$412,$J8)</f>
        <v>0</v>
      </c>
      <c r="P8" s="51">
        <f>SUMIFS(P$32:P$412,$J$32:$J$412,$J8)</f>
        <v>0</v>
      </c>
      <c r="Q8" s="13"/>
      <c r="R8" s="46" t="str">
        <f t="shared" si="3"/>
        <v/>
      </c>
      <c r="S8" s="46" t="str">
        <f t="shared" si="2"/>
        <v/>
      </c>
      <c r="T8" s="46" t="str">
        <f t="shared" si="2"/>
        <v/>
      </c>
      <c r="U8" s="46" t="str">
        <f t="shared" si="2"/>
        <v/>
      </c>
      <c r="V8" s="46" t="str">
        <f t="shared" si="2"/>
        <v/>
      </c>
    </row>
    <row r="9" spans="1:22" x14ac:dyDescent="0.2">
      <c r="A9" s="13" t="s">
        <v>88</v>
      </c>
      <c r="B9" s="19" t="s">
        <v>88</v>
      </c>
      <c r="C9" s="12" t="s">
        <v>88</v>
      </c>
      <c r="D9" s="18">
        <f t="shared" ref="D9:D19" si="4">SUM(E9:H9)</f>
        <v>0</v>
      </c>
      <c r="E9" s="20">
        <f>SUMIFS(E$32:E$412,$J$32:$J$412,$J9)</f>
        <v>0</v>
      </c>
      <c r="F9" s="20">
        <f>SUMIFS(F$32:F$412,$J$32:$J$412,$J9)</f>
        <v>0</v>
      </c>
      <c r="G9" s="20">
        <f>SUMIFS(G$32:G$412,$J$32:$J$412,$J9)</f>
        <v>0</v>
      </c>
      <c r="H9" s="20">
        <f>SUMIFS(H$32:H$412,$J$32:$J$412,$J9)</f>
        <v>0</v>
      </c>
      <c r="I9" s="13"/>
      <c r="J9" s="17">
        <v>201301</v>
      </c>
      <c r="K9" s="13"/>
      <c r="L9" s="50">
        <f t="shared" ref="L9:L19" si="5">SUM(M9:P9)</f>
        <v>0</v>
      </c>
      <c r="M9" s="51">
        <f>SUMIFS(M$32:M$412,$J$32:$J$412,$J9)</f>
        <v>0</v>
      </c>
      <c r="N9" s="51">
        <f>SUMIFS(N$32:N$412,$J$32:$J$412,$J9)</f>
        <v>0</v>
      </c>
      <c r="O9" s="51">
        <f>SUMIFS(O$32:O$412,$J$32:$J$412,$J9)</f>
        <v>0</v>
      </c>
      <c r="P9" s="51">
        <f>SUMIFS(P$32:P$412,$J$32:$J$412,$J9)</f>
        <v>0</v>
      </c>
      <c r="Q9" s="13"/>
      <c r="R9" s="46" t="str">
        <f t="shared" si="3"/>
        <v/>
      </c>
      <c r="S9" s="46" t="str">
        <f t="shared" si="2"/>
        <v/>
      </c>
      <c r="T9" s="46" t="str">
        <f t="shared" si="2"/>
        <v/>
      </c>
      <c r="U9" s="46" t="str">
        <f t="shared" si="2"/>
        <v/>
      </c>
      <c r="V9" s="46" t="str">
        <f t="shared" si="2"/>
        <v/>
      </c>
    </row>
    <row r="10" spans="1:22" x14ac:dyDescent="0.2">
      <c r="A10" s="13" t="s">
        <v>88</v>
      </c>
      <c r="B10" s="19" t="s">
        <v>88</v>
      </c>
      <c r="C10" s="12" t="s">
        <v>88</v>
      </c>
      <c r="D10" s="18">
        <f t="shared" si="4"/>
        <v>0</v>
      </c>
      <c r="E10" s="20">
        <f>SUMIFS(E$32:E$412,$J$32:$J$412,$J10)</f>
        <v>0</v>
      </c>
      <c r="F10" s="20">
        <f>SUMIFS(F$32:F$412,$J$32:$J$412,$J10)</f>
        <v>0</v>
      </c>
      <c r="G10" s="20">
        <f>SUMIFS(G$32:G$412,$J$32:$J$412,$J10)</f>
        <v>0</v>
      </c>
      <c r="H10" s="20">
        <f>SUMIFS(H$32:H$412,$J$32:$J$412,$J10)</f>
        <v>0</v>
      </c>
      <c r="I10" s="13"/>
      <c r="J10" s="17">
        <v>201201</v>
      </c>
      <c r="K10" s="13"/>
      <c r="L10" s="50">
        <f t="shared" si="5"/>
        <v>0</v>
      </c>
      <c r="M10" s="51">
        <f>SUMIFS(M$32:M$412,$J$32:$J$412,$J10)</f>
        <v>0</v>
      </c>
      <c r="N10" s="51">
        <f>SUMIFS(N$32:N$412,$J$32:$J$412,$J10)</f>
        <v>0</v>
      </c>
      <c r="O10" s="51">
        <f>SUMIFS(O$32:O$412,$J$32:$J$412,$J10)</f>
        <v>0</v>
      </c>
      <c r="P10" s="51">
        <f>SUMIFS(P$32:P$412,$J$32:$J$412,$J10)</f>
        <v>0</v>
      </c>
      <c r="Q10" s="13"/>
      <c r="R10" s="46" t="str">
        <f t="shared" si="3"/>
        <v/>
      </c>
      <c r="S10" s="46" t="str">
        <f t="shared" si="2"/>
        <v/>
      </c>
      <c r="T10" s="46" t="str">
        <f t="shared" si="2"/>
        <v/>
      </c>
      <c r="U10" s="46" t="str">
        <f t="shared" si="2"/>
        <v/>
      </c>
      <c r="V10" s="46" t="str">
        <f t="shared" si="2"/>
        <v/>
      </c>
    </row>
    <row r="11" spans="1:22" x14ac:dyDescent="0.2">
      <c r="A11" s="13" t="s">
        <v>88</v>
      </c>
      <c r="B11" s="19" t="s">
        <v>88</v>
      </c>
      <c r="C11" s="12" t="s">
        <v>88</v>
      </c>
      <c r="D11" s="18">
        <f t="shared" si="4"/>
        <v>23850</v>
      </c>
      <c r="E11" s="20">
        <f>SUMIFS(E$32:E$412,$J$32:$J$412,$J11)</f>
        <v>0</v>
      </c>
      <c r="F11" s="20">
        <f>SUMIFS(F$32:F$412,$J$32:$J$412,$J11)</f>
        <v>0</v>
      </c>
      <c r="G11" s="20">
        <f>SUMIFS(G$32:G$412,$J$32:$J$412,$J11)</f>
        <v>23850</v>
      </c>
      <c r="H11" s="20">
        <f>SUMIFS(H$32:H$412,$J$32:$J$412,$J11)</f>
        <v>0</v>
      </c>
      <c r="I11" s="13"/>
      <c r="J11" s="17">
        <v>201101</v>
      </c>
      <c r="K11" s="13"/>
      <c r="L11" s="50">
        <f t="shared" si="5"/>
        <v>5984</v>
      </c>
      <c r="M11" s="51">
        <f>SUMIFS(M$32:M$412,$J$32:$J$412,$J11)</f>
        <v>0</v>
      </c>
      <c r="N11" s="51">
        <f>SUMIFS(N$32:N$412,$J$32:$J$412,$J11)</f>
        <v>0</v>
      </c>
      <c r="O11" s="51">
        <f>SUMIFS(O$32:O$412,$J$32:$J$412,$J11)</f>
        <v>5984</v>
      </c>
      <c r="P11" s="51">
        <f>SUMIFS(P$32:P$412,$J$32:$J$412,$J11)</f>
        <v>0</v>
      </c>
      <c r="Q11" s="13"/>
      <c r="R11" s="46">
        <f t="shared" si="3"/>
        <v>2.99</v>
      </c>
      <c r="S11" s="46" t="str">
        <f t="shared" si="2"/>
        <v/>
      </c>
      <c r="T11" s="46" t="str">
        <f t="shared" si="2"/>
        <v/>
      </c>
      <c r="U11" s="46">
        <f t="shared" si="2"/>
        <v>2.99</v>
      </c>
      <c r="V11" s="46" t="str">
        <f t="shared" si="2"/>
        <v/>
      </c>
    </row>
    <row r="12" spans="1:22" x14ac:dyDescent="0.2">
      <c r="A12" s="13" t="s">
        <v>88</v>
      </c>
      <c r="B12" s="19" t="s">
        <v>88</v>
      </c>
      <c r="C12" s="12" t="s">
        <v>88</v>
      </c>
      <c r="D12" s="18">
        <f t="shared" si="4"/>
        <v>0</v>
      </c>
      <c r="E12" s="20">
        <f>SUMIFS(E$32:E$412,$J$32:$J$412,$J12)</f>
        <v>0</v>
      </c>
      <c r="F12" s="20">
        <f>SUMIFS(F$32:F$412,$J$32:$J$412,$J12)</f>
        <v>0</v>
      </c>
      <c r="G12" s="20">
        <f>SUMIFS(G$32:G$412,$J$32:$J$412,$J12)</f>
        <v>0</v>
      </c>
      <c r="H12" s="20">
        <f>SUMIFS(H$32:H$412,$J$32:$J$412,$J12)</f>
        <v>0</v>
      </c>
      <c r="I12" s="13"/>
      <c r="J12" s="17">
        <v>201010</v>
      </c>
      <c r="K12" s="13"/>
      <c r="L12" s="50">
        <f t="shared" si="5"/>
        <v>0</v>
      </c>
      <c r="M12" s="51">
        <f>SUMIFS(M$32:M$412,$J$32:$J$412,$J12)</f>
        <v>0</v>
      </c>
      <c r="N12" s="51">
        <f>SUMIFS(N$32:N$412,$J$32:$J$412,$J12)</f>
        <v>0</v>
      </c>
      <c r="O12" s="51">
        <f>SUMIFS(O$32:O$412,$J$32:$J$412,$J12)</f>
        <v>0</v>
      </c>
      <c r="P12" s="51">
        <f>SUMIFS(P$32:P$412,$J$32:$J$412,$J12)</f>
        <v>0</v>
      </c>
      <c r="Q12" s="13"/>
      <c r="R12" s="46" t="str">
        <f t="shared" si="3"/>
        <v/>
      </c>
      <c r="S12" s="46" t="str">
        <f t="shared" si="2"/>
        <v/>
      </c>
      <c r="T12" s="46" t="str">
        <f t="shared" si="2"/>
        <v/>
      </c>
      <c r="U12" s="46" t="str">
        <f t="shared" si="2"/>
        <v/>
      </c>
      <c r="V12" s="46" t="str">
        <f t="shared" si="2"/>
        <v/>
      </c>
    </row>
    <row r="13" spans="1:22" x14ac:dyDescent="0.2">
      <c r="A13" s="13" t="s">
        <v>88</v>
      </c>
      <c r="B13" s="19" t="s">
        <v>88</v>
      </c>
      <c r="C13" s="12" t="s">
        <v>88</v>
      </c>
      <c r="D13" s="18">
        <f t="shared" si="4"/>
        <v>0</v>
      </c>
      <c r="E13" s="20">
        <f>SUMIFS(E$32:E$412,$J$32:$J$412,$J13)</f>
        <v>0</v>
      </c>
      <c r="F13" s="20">
        <f>SUMIFS(F$32:F$412,$J$32:$J$412,$J13)</f>
        <v>0</v>
      </c>
      <c r="G13" s="20">
        <f>SUMIFS(G$32:G$412,$J$32:$J$412,$J13)</f>
        <v>0</v>
      </c>
      <c r="H13" s="20">
        <f>SUMIFS(H$32:H$412,$J$32:$J$412,$J13)</f>
        <v>0</v>
      </c>
      <c r="I13" s="13"/>
      <c r="J13" s="17">
        <v>201005</v>
      </c>
      <c r="K13" s="13"/>
      <c r="L13" s="50">
        <f t="shared" si="5"/>
        <v>0</v>
      </c>
      <c r="M13" s="51">
        <f>SUMIFS(M$32:M$412,$J$32:$J$412,$J13)</f>
        <v>0</v>
      </c>
      <c r="N13" s="51">
        <f>SUMIFS(N$32:N$412,$J$32:$J$412,$J13)</f>
        <v>0</v>
      </c>
      <c r="O13" s="51">
        <f>SUMIFS(O$32:O$412,$J$32:$J$412,$J13)</f>
        <v>0</v>
      </c>
      <c r="P13" s="51">
        <f>SUMIFS(P$32:P$412,$J$32:$J$412,$J13)</f>
        <v>0</v>
      </c>
      <c r="Q13" s="13"/>
      <c r="R13" s="46" t="str">
        <f t="shared" si="3"/>
        <v/>
      </c>
      <c r="S13" s="46" t="str">
        <f t="shared" si="2"/>
        <v/>
      </c>
      <c r="T13" s="46" t="str">
        <f t="shared" si="2"/>
        <v/>
      </c>
      <c r="U13" s="46" t="str">
        <f t="shared" si="2"/>
        <v/>
      </c>
      <c r="V13" s="46" t="str">
        <f t="shared" si="2"/>
        <v/>
      </c>
    </row>
    <row r="14" spans="1:22" x14ac:dyDescent="0.2">
      <c r="A14" s="13" t="s">
        <v>88</v>
      </c>
      <c r="B14" s="19" t="s">
        <v>88</v>
      </c>
      <c r="C14" s="12" t="s">
        <v>88</v>
      </c>
      <c r="D14" s="18">
        <f t="shared" si="4"/>
        <v>823781</v>
      </c>
      <c r="E14" s="20">
        <f>SUMIFS(E$32:E$412,$J$32:$J$412,$J14)</f>
        <v>10</v>
      </c>
      <c r="F14" s="20">
        <f>SUMIFS(F$32:F$412,$J$32:$J$412,$J14)</f>
        <v>0</v>
      </c>
      <c r="G14" s="20">
        <f>SUMIFS(G$32:G$412,$J$32:$J$412,$J14)</f>
        <v>823771</v>
      </c>
      <c r="H14" s="20">
        <f>SUMIFS(H$32:H$412,$J$32:$J$412,$J14)</f>
        <v>0</v>
      </c>
      <c r="I14" s="13"/>
      <c r="J14" s="17">
        <v>201001</v>
      </c>
      <c r="K14" s="13"/>
      <c r="L14" s="50">
        <f t="shared" si="5"/>
        <v>188565</v>
      </c>
      <c r="M14" s="51">
        <f>SUMIFS(M$32:M$412,$J$32:$J$412,$J14)</f>
        <v>3</v>
      </c>
      <c r="N14" s="51">
        <f>SUMIFS(N$32:N$412,$J$32:$J$412,$J14)</f>
        <v>0</v>
      </c>
      <c r="O14" s="51">
        <f>SUMIFS(O$32:O$412,$J$32:$J$412,$J14)</f>
        <v>188562</v>
      </c>
      <c r="P14" s="51">
        <f>SUMIFS(P$32:P$412,$J$32:$J$412,$J14)</f>
        <v>0</v>
      </c>
      <c r="Q14" s="13"/>
      <c r="R14" s="46">
        <f t="shared" si="3"/>
        <v>3.37</v>
      </c>
      <c r="S14" s="46">
        <f t="shared" si="2"/>
        <v>2.33</v>
      </c>
      <c r="T14" s="46" t="str">
        <f t="shared" si="2"/>
        <v/>
      </c>
      <c r="U14" s="46">
        <f t="shared" si="2"/>
        <v>3.37</v>
      </c>
      <c r="V14" s="46" t="str">
        <f t="shared" si="2"/>
        <v/>
      </c>
    </row>
    <row r="15" spans="1:22" x14ac:dyDescent="0.2">
      <c r="A15" s="13" t="s">
        <v>88</v>
      </c>
      <c r="B15" s="19" t="s">
        <v>88</v>
      </c>
      <c r="C15" s="12" t="s">
        <v>88</v>
      </c>
      <c r="D15" s="18">
        <f t="shared" si="4"/>
        <v>106027</v>
      </c>
      <c r="E15" s="20">
        <f>SUMIFS(E$32:E$412,$J$32:$J$412,$J15)</f>
        <v>9</v>
      </c>
      <c r="F15" s="20">
        <f>SUMIFS(F$32:F$412,$J$32:$J$412,$J15)</f>
        <v>0</v>
      </c>
      <c r="G15" s="20">
        <f>SUMIFS(G$32:G$412,$J$32:$J$412,$J15)</f>
        <v>106018</v>
      </c>
      <c r="H15" s="20">
        <f>SUMIFS(H$32:H$412,$J$32:$J$412,$J15)</f>
        <v>0</v>
      </c>
      <c r="I15" s="13"/>
      <c r="J15" s="17">
        <v>200901</v>
      </c>
      <c r="K15" s="13"/>
      <c r="L15" s="50">
        <f t="shared" si="5"/>
        <v>193653</v>
      </c>
      <c r="M15" s="51">
        <f>SUMIFS(M$32:M$412,$J$32:$J$412,$J15)</f>
        <v>5</v>
      </c>
      <c r="N15" s="51">
        <f>SUMIFS(N$32:N$412,$J$32:$J$412,$J15)</f>
        <v>0</v>
      </c>
      <c r="O15" s="51">
        <f>SUMIFS(O$32:O$412,$J$32:$J$412,$J15)</f>
        <v>193648</v>
      </c>
      <c r="P15" s="51">
        <f>SUMIFS(P$32:P$412,$J$32:$J$412,$J15)</f>
        <v>0</v>
      </c>
      <c r="Q15" s="13"/>
      <c r="R15" s="46">
        <f t="shared" si="3"/>
        <v>-0.45</v>
      </c>
      <c r="S15" s="46">
        <f t="shared" si="2"/>
        <v>0.8</v>
      </c>
      <c r="T15" s="46" t="str">
        <f t="shared" si="2"/>
        <v/>
      </c>
      <c r="U15" s="46">
        <f t="shared" si="2"/>
        <v>-0.45</v>
      </c>
      <c r="V15" s="46" t="str">
        <f t="shared" si="2"/>
        <v/>
      </c>
    </row>
    <row r="16" spans="1:22" x14ac:dyDescent="0.2">
      <c r="A16" s="13" t="s">
        <v>88</v>
      </c>
      <c r="B16" s="19" t="s">
        <v>88</v>
      </c>
      <c r="C16" s="12" t="s">
        <v>88</v>
      </c>
      <c r="D16" s="18">
        <f t="shared" si="4"/>
        <v>0</v>
      </c>
      <c r="E16" s="20">
        <f>SUMIFS(E$32:E$412,$J$32:$J$412,$J16)</f>
        <v>0</v>
      </c>
      <c r="F16" s="20">
        <f>SUMIFS(F$32:F$412,$J$32:$J$412,$J16)</f>
        <v>0</v>
      </c>
      <c r="G16" s="20">
        <f>SUMIFS(G$32:G$412,$J$32:$J$412,$J16)</f>
        <v>0</v>
      </c>
      <c r="H16" s="20">
        <f>SUMIFS(H$32:H$412,$J$32:$J$412,$J16)</f>
        <v>0</v>
      </c>
      <c r="I16" s="13"/>
      <c r="J16" s="17">
        <v>200801</v>
      </c>
      <c r="K16" s="13"/>
      <c r="L16" s="50">
        <f t="shared" si="5"/>
        <v>0</v>
      </c>
      <c r="M16" s="51">
        <f>SUMIFS(M$32:M$412,$J$32:$J$412,$J16)</f>
        <v>0</v>
      </c>
      <c r="N16" s="51">
        <f>SUMIFS(N$32:N$412,$J$32:$J$412,$J16)</f>
        <v>0</v>
      </c>
      <c r="O16" s="51">
        <f>SUMIFS(O$32:O$412,$J$32:$J$412,$J16)</f>
        <v>0</v>
      </c>
      <c r="P16" s="51">
        <f>SUMIFS(P$32:P$412,$J$32:$J$412,$J16)</f>
        <v>0</v>
      </c>
      <c r="Q16" s="13"/>
      <c r="R16" s="46" t="str">
        <f t="shared" si="3"/>
        <v/>
      </c>
      <c r="S16" s="46" t="str">
        <f t="shared" si="2"/>
        <v/>
      </c>
      <c r="T16" s="46" t="str">
        <f t="shared" si="2"/>
        <v/>
      </c>
      <c r="U16" s="46" t="str">
        <f t="shared" si="2"/>
        <v/>
      </c>
      <c r="V16" s="46" t="str">
        <f t="shared" si="2"/>
        <v/>
      </c>
    </row>
    <row r="17" spans="1:22" x14ac:dyDescent="0.2">
      <c r="A17" s="13" t="s">
        <v>88</v>
      </c>
      <c r="B17" s="19" t="s">
        <v>88</v>
      </c>
      <c r="C17" s="12" t="s">
        <v>88</v>
      </c>
      <c r="D17" s="18">
        <f t="shared" si="4"/>
        <v>0</v>
      </c>
      <c r="E17" s="20">
        <f>SUMIFS(E$32:E$412,$J$32:$J$412,$J17)</f>
        <v>0</v>
      </c>
      <c r="F17" s="20">
        <f>SUMIFS(F$32:F$412,$J$32:$J$412,$J17)</f>
        <v>0</v>
      </c>
      <c r="G17" s="20">
        <f>SUMIFS(G$32:G$412,$J$32:$J$412,$J17)</f>
        <v>0</v>
      </c>
      <c r="H17" s="20">
        <f>SUMIFS(H$32:H$412,$J$32:$J$412,$J17)</f>
        <v>0</v>
      </c>
      <c r="I17" s="13"/>
      <c r="J17" s="17">
        <v>200701</v>
      </c>
      <c r="K17" s="13"/>
      <c r="L17" s="50">
        <f t="shared" si="5"/>
        <v>0</v>
      </c>
      <c r="M17" s="51">
        <f>SUMIFS(M$32:M$412,$J$32:$J$412,$J17)</f>
        <v>0</v>
      </c>
      <c r="N17" s="51">
        <f>SUMIFS(N$32:N$412,$J$32:$J$412,$J17)</f>
        <v>0</v>
      </c>
      <c r="O17" s="51">
        <f>SUMIFS(O$32:O$412,$J$32:$J$412,$J17)</f>
        <v>0</v>
      </c>
      <c r="P17" s="51">
        <f>SUMIFS(P$32:P$412,$J$32:$J$412,$J17)</f>
        <v>0</v>
      </c>
      <c r="Q17" s="13"/>
      <c r="R17" s="46" t="str">
        <f t="shared" si="3"/>
        <v/>
      </c>
      <c r="S17" s="46" t="str">
        <f t="shared" si="2"/>
        <v/>
      </c>
      <c r="T17" s="46" t="str">
        <f t="shared" si="2"/>
        <v/>
      </c>
      <c r="U17" s="46" t="str">
        <f t="shared" si="2"/>
        <v/>
      </c>
      <c r="V17" s="46" t="str">
        <f t="shared" si="2"/>
        <v/>
      </c>
    </row>
    <row r="18" spans="1:22" x14ac:dyDescent="0.2">
      <c r="A18" s="13" t="s">
        <v>88</v>
      </c>
      <c r="B18" s="19" t="s">
        <v>88</v>
      </c>
      <c r="C18" s="12" t="s">
        <v>88</v>
      </c>
      <c r="D18" s="18">
        <f t="shared" si="4"/>
        <v>0</v>
      </c>
      <c r="E18" s="20">
        <f>SUMIFS(E$32:E$412,$J$32:$J$412,$J18)</f>
        <v>0</v>
      </c>
      <c r="F18" s="20">
        <f>SUMIFS(F$32:F$412,$J$32:$J$412,$J18)</f>
        <v>0</v>
      </c>
      <c r="G18" s="20">
        <f>SUMIFS(G$32:G$412,$J$32:$J$412,$J18)</f>
        <v>0</v>
      </c>
      <c r="H18" s="20">
        <f>SUMIFS(H$32:H$412,$J$32:$J$412,$J18)</f>
        <v>0</v>
      </c>
      <c r="I18" s="13"/>
      <c r="J18" s="17">
        <v>200601</v>
      </c>
      <c r="K18" s="13"/>
      <c r="L18" s="50">
        <f t="shared" si="5"/>
        <v>0</v>
      </c>
      <c r="M18" s="51">
        <f>SUMIFS(M$32:M$412,$J$32:$J$412,$J18)</f>
        <v>0</v>
      </c>
      <c r="N18" s="51">
        <f>SUMIFS(N$32:N$412,$J$32:$J$412,$J18)</f>
        <v>0</v>
      </c>
      <c r="O18" s="51">
        <f>SUMIFS(O$32:O$412,$J$32:$J$412,$J18)</f>
        <v>0</v>
      </c>
      <c r="P18" s="51">
        <f>SUMIFS(P$32:P$412,$J$32:$J$412,$J18)</f>
        <v>0</v>
      </c>
      <c r="Q18" s="13"/>
      <c r="R18" s="46" t="str">
        <f t="shared" si="3"/>
        <v/>
      </c>
      <c r="S18" s="46" t="str">
        <f t="shared" si="2"/>
        <v/>
      </c>
      <c r="T18" s="46" t="str">
        <f t="shared" si="2"/>
        <v/>
      </c>
      <c r="U18" s="46" t="str">
        <f t="shared" si="2"/>
        <v/>
      </c>
      <c r="V18" s="46" t="str">
        <f t="shared" si="2"/>
        <v/>
      </c>
    </row>
    <row r="19" spans="1:22" x14ac:dyDescent="0.2">
      <c r="A19" s="13" t="s">
        <v>88</v>
      </c>
      <c r="B19" s="19" t="s">
        <v>88</v>
      </c>
      <c r="C19" s="12" t="s">
        <v>88</v>
      </c>
      <c r="D19" s="18">
        <f t="shared" si="4"/>
        <v>94819</v>
      </c>
      <c r="E19" s="20">
        <f>SUMIFS(E$32:E$412,$J$32:$J$412,$J19)</f>
        <v>7</v>
      </c>
      <c r="F19" s="20">
        <f>SUMIFS(F$32:F$412,$J$32:$J$412,$J19)</f>
        <v>0</v>
      </c>
      <c r="G19" s="20">
        <f>SUMIFS(G$32:G$412,$J$32:$J$412,$J19)</f>
        <v>94812</v>
      </c>
      <c r="H19" s="20">
        <f>SUMIFS(H$32:H$412,$J$32:$J$412,$J19)</f>
        <v>0</v>
      </c>
      <c r="I19" s="13"/>
      <c r="J19" s="17" t="s">
        <v>131</v>
      </c>
      <c r="K19" s="13"/>
      <c r="L19" s="50">
        <f t="shared" si="5"/>
        <v>124745</v>
      </c>
      <c r="M19" s="51">
        <f>SUMIFS(M$32:M$412,$J$32:$J$412,$J19)</f>
        <v>1</v>
      </c>
      <c r="N19" s="51">
        <f>SUMIFS(N$32:N$412,$J$32:$J$412,$J19)</f>
        <v>0</v>
      </c>
      <c r="O19" s="51">
        <f>SUMIFS(O$32:O$412,$J$32:$J$412,$J19)</f>
        <v>124744</v>
      </c>
      <c r="P19" s="51">
        <f>SUMIFS(P$32:P$412,$J$32:$J$412,$J19)</f>
        <v>0</v>
      </c>
      <c r="Q19" s="13"/>
      <c r="R19" s="46">
        <f t="shared" si="3"/>
        <v>-0.24</v>
      </c>
      <c r="S19" s="46">
        <f t="shared" si="2"/>
        <v>6</v>
      </c>
      <c r="T19" s="46" t="str">
        <f t="shared" si="2"/>
        <v/>
      </c>
      <c r="U19" s="46">
        <f t="shared" si="2"/>
        <v>-0.24</v>
      </c>
      <c r="V19" s="46" t="str">
        <f t="shared" si="2"/>
        <v/>
      </c>
    </row>
    <row r="20" spans="1:22" x14ac:dyDescent="0.2">
      <c r="A20" s="21"/>
      <c r="B20" s="21" t="s">
        <v>92</v>
      </c>
      <c r="C20" s="22"/>
      <c r="D20" s="23">
        <f>SUM(E20:H20)</f>
        <v>1448828</v>
      </c>
      <c r="E20" s="23">
        <f>SUM(E5:E19)</f>
        <v>31</v>
      </c>
      <c r="F20" s="23">
        <f t="shared" ref="F20:H20" si="6">SUM(F5:F19)</f>
        <v>0</v>
      </c>
      <c r="G20" s="23">
        <f t="shared" si="6"/>
        <v>1448797</v>
      </c>
      <c r="H20" s="23">
        <f t="shared" si="6"/>
        <v>0</v>
      </c>
      <c r="I20" s="21"/>
      <c r="J20" s="22"/>
      <c r="K20" s="21"/>
      <c r="L20" s="43">
        <f>SUM(M20:P20)</f>
        <v>552330</v>
      </c>
      <c r="M20" s="43">
        <f>SUM(M5:M19)</f>
        <v>9</v>
      </c>
      <c r="N20" s="43">
        <f t="shared" ref="N20:P20" si="7">SUM(N5:N19)</f>
        <v>0</v>
      </c>
      <c r="O20" s="43">
        <f t="shared" si="7"/>
        <v>552321</v>
      </c>
      <c r="P20" s="43">
        <f t="shared" si="7"/>
        <v>0</v>
      </c>
      <c r="Q20" s="21"/>
      <c r="R20" s="21"/>
      <c r="S20" s="21"/>
      <c r="T20" s="21"/>
      <c r="U20" s="21"/>
      <c r="V20" s="21"/>
    </row>
    <row r="21" spans="1:22" x14ac:dyDescent="0.2">
      <c r="A21" s="35" t="s">
        <v>100</v>
      </c>
      <c r="B21" s="14" t="s">
        <v>88</v>
      </c>
      <c r="C21" s="8" t="s">
        <v>88</v>
      </c>
      <c r="D21" s="36">
        <f t="shared" si="0"/>
        <v>1442820</v>
      </c>
      <c r="E21" s="9">
        <f>SUMIFS('2013Figures'!$J:$J,'2013Figures'!$B:$B,"BrokerToCy",'2013Figures'!$G:$G,"E1",'2013Figures'!$K:$K,1,'2013Figures'!$E:$E,$B$1)</f>
        <v>16</v>
      </c>
      <c r="F21" s="9">
        <f>SUMIFS('2013Figures'!$J:$J,'2013Figures'!$B:$B,"BrokerToCy",'2013Figures'!$G:$G,"P1",'2013Figures'!$K:$K,1,'2013Figures'!$E:$E,$B$1)</f>
        <v>0</v>
      </c>
      <c r="G21" s="9">
        <f>SUMIFS('2013Figures'!$J:$J,'2013Figures'!$B:$B,"CyToBroker",'2013Figures'!$G:$G,"E1",'2013Figures'!$K:$K,1,'2013Figures'!$E:$E,$B$1)</f>
        <v>1442804</v>
      </c>
      <c r="H21" s="9">
        <f>SUMIFS('2013Figures'!$J:$J,'2013Figures'!$B:$B,"CyToBroker",'2013Figures'!$G:$G,"P1",'2013Figures'!$K:$K,1,'2013Figures'!$E:$E,$B$1)</f>
        <v>0</v>
      </c>
      <c r="I21" s="11"/>
      <c r="K21" s="11"/>
      <c r="L21" s="41">
        <f t="shared" ref="L21:L30" si="8">SUM(M21:P21)</f>
        <v>544319</v>
      </c>
      <c r="M21" s="52">
        <f>SUMIFS('2012Figures'!$J:$J,'2012Figures'!$B:$B,"BrokerToCy",'2012Figures'!$G:$G,"E1",'2012Figures'!$K:$K,1,'2012Figures'!$E:$E,$B$1)</f>
        <v>4</v>
      </c>
      <c r="N21" s="52">
        <f>SUMIFS('2012Figures'!$J:$J,'2012Figures'!$B:$B,"BrokerToCy",'2012Figures'!$G:$G,"P1",'2012Figures'!$K:$K,1,'2012Figures'!$E:$E,$B$1)</f>
        <v>0</v>
      </c>
      <c r="O21" s="52">
        <f>SUMIFS('2012Figures'!$J:$J,'2012Figures'!$B:$B,"CyToBroker",'2012Figures'!$G:$G,"E1",'2012Figures'!$K:$K,1,'2012Figures'!$E:$E,$B$1)</f>
        <v>544315</v>
      </c>
      <c r="P21" s="52">
        <f>SUMIFS('2012Figures'!$J:$J,'2012Figures'!$B:$B,"CyToBroker",'2012Figures'!$G:$G,"P1",'2012Figures'!$K:$K,1,'2012Figures'!$E:$E,$B$1)</f>
        <v>0</v>
      </c>
      <c r="Q21" s="11"/>
      <c r="R21" s="46">
        <f t="shared" ref="R21:V45" si="9">IF(L21=0,"",ROUND(D21/L21-1,2))</f>
        <v>1.65</v>
      </c>
      <c r="S21" s="46">
        <f t="shared" si="9"/>
        <v>3</v>
      </c>
      <c r="T21" s="46" t="str">
        <f t="shared" si="9"/>
        <v/>
      </c>
      <c r="U21" s="46">
        <f t="shared" si="9"/>
        <v>1.65</v>
      </c>
      <c r="V21" s="46" t="str">
        <f t="shared" si="9"/>
        <v/>
      </c>
    </row>
    <row r="22" spans="1:22" x14ac:dyDescent="0.2">
      <c r="A22" s="35" t="s">
        <v>101</v>
      </c>
      <c r="B22" s="14" t="s">
        <v>88</v>
      </c>
      <c r="C22" s="8" t="s">
        <v>88</v>
      </c>
      <c r="D22" s="36">
        <f t="shared" si="0"/>
        <v>9</v>
      </c>
      <c r="E22" s="9">
        <f>SUMIFS('2013Figures'!$J:$J,'2013Figures'!$B:$B,"BrokerToCy",'2013Figures'!$G:$G,"E1",'2013Figures'!$K:$K,2,'2013Figures'!$E:$E,$B$1)</f>
        <v>9</v>
      </c>
      <c r="F22" s="9">
        <f>SUMIFS('2013Figures'!$J:$J,'2013Figures'!$B:$B,"BrokerToCy",'2013Figures'!$G:$G,"P1",'2013Figures'!$K:$K,2,'2013Figures'!$E:$E,$B$1)</f>
        <v>0</v>
      </c>
      <c r="G22" s="9">
        <f>SUMIFS('2013Figures'!$J:$J,'2013Figures'!$B:$B,"CyToBroker",'2013Figures'!$G:$G,"E1",'2013Figures'!$K:$K,2,'2013Figures'!$E:$E,$B$1)</f>
        <v>0</v>
      </c>
      <c r="H22" s="9">
        <f>SUMIFS('2013Figures'!$J:$J,'2013Figures'!$B:$B,"CyToBroker",'2013Figures'!$G:$G,"P1",'2013Figures'!$K:$K,2,'2013Figures'!$E:$E,$B$1)</f>
        <v>0</v>
      </c>
      <c r="I22" s="11"/>
      <c r="K22" s="11"/>
      <c r="L22" s="41">
        <f t="shared" si="8"/>
        <v>5</v>
      </c>
      <c r="M22" s="52">
        <f>SUMIFS('2012Figures'!$J:$J,'2012Figures'!$B:$B,"BrokerToCy",'2012Figures'!$G:$G,"E1",'2012Figures'!$K:$K,2,'2012Figures'!$E:$E,$B$1)</f>
        <v>5</v>
      </c>
      <c r="N22" s="52">
        <f>SUMIFS('2012Figures'!$J:$J,'2012Figures'!$B:$B,"BrokerToCy",'2012Figures'!$G:$G,"P1",'2012Figures'!$K:$K,2,'2012Figures'!$E:$E,$B$1)</f>
        <v>0</v>
      </c>
      <c r="O22" s="52">
        <f>SUMIFS('2012Figures'!$J:$J,'2012Figures'!$B:$B,"CyToBroker",'2012Figures'!$G:$G,"E1",'2012Figures'!$K:$K,2,'2012Figures'!$E:$E,$B$1)</f>
        <v>0</v>
      </c>
      <c r="P22" s="52">
        <f>SUMIFS('2012Figures'!$J:$J,'2012Figures'!$B:$B,"CyToBroker",'2012Figures'!$G:$G,"P1",'2012Figures'!$K:$K,2,'2012Figures'!$E:$E,$B$1)</f>
        <v>0</v>
      </c>
      <c r="Q22" s="11"/>
      <c r="R22" s="46">
        <f t="shared" si="9"/>
        <v>0.8</v>
      </c>
      <c r="S22" s="46">
        <f t="shared" si="9"/>
        <v>0.8</v>
      </c>
      <c r="T22" s="46" t="str">
        <f t="shared" si="9"/>
        <v/>
      </c>
      <c r="U22" s="46" t="str">
        <f t="shared" si="9"/>
        <v/>
      </c>
      <c r="V22" s="46" t="str">
        <f t="shared" si="9"/>
        <v/>
      </c>
    </row>
    <row r="23" spans="1:22" x14ac:dyDescent="0.2">
      <c r="A23" s="35" t="s">
        <v>102</v>
      </c>
      <c r="B23" s="14" t="s">
        <v>88</v>
      </c>
      <c r="C23" s="8" t="s">
        <v>88</v>
      </c>
      <c r="D23" s="36">
        <f t="shared" si="0"/>
        <v>5999</v>
      </c>
      <c r="E23" s="9">
        <f>SUMIFS('2013Figures'!$J:$J,'2013Figures'!$B:$B,"BrokerToCy",'2013Figures'!$G:$G,"E1",'2013Figures'!$K:$K,3,'2013Figures'!$E:$E,$B$1)</f>
        <v>6</v>
      </c>
      <c r="F23" s="9">
        <f>SUMIFS('2013Figures'!$J:$J,'2013Figures'!$B:$B,"BrokerToCy",'2013Figures'!$G:$G,"P1",'2013Figures'!$K:$K,3,'2013Figures'!$E:$E,$B$1)</f>
        <v>0</v>
      </c>
      <c r="G23" s="9">
        <f>SUMIFS('2013Figures'!$J:$J,'2013Figures'!$B:$B,"CyToBroker",'2013Figures'!$G:$G,"E1",'2013Figures'!$K:$K,3,'2013Figures'!$E:$E,$B$1)</f>
        <v>5993</v>
      </c>
      <c r="H23" s="9">
        <f>SUMIFS('2013Figures'!$J:$J,'2013Figures'!$B:$B,"CyToBroker",'2013Figures'!$G:$G,"P1",'2013Figures'!$K:$K,3,'2013Figures'!$E:$E,$B$1)</f>
        <v>0</v>
      </c>
      <c r="I23" s="11"/>
      <c r="K23" s="11"/>
      <c r="L23" s="41">
        <f t="shared" si="8"/>
        <v>8006</v>
      </c>
      <c r="M23" s="52">
        <f>SUMIFS('2012Figures'!$J:$J,'2012Figures'!$B:$B,"BrokerToCy",'2012Figures'!$G:$G,"E1",'2012Figures'!$K:$K,3,'2012Figures'!$E:$E,$B$1)</f>
        <v>0</v>
      </c>
      <c r="N23" s="52">
        <f>SUMIFS('2012Figures'!$J:$J,'2012Figures'!$B:$B,"BrokerToCy",'2012Figures'!$G:$G,"P1",'2012Figures'!$K:$K,3,'2012Figures'!$E:$E,$B$1)</f>
        <v>0</v>
      </c>
      <c r="O23" s="52">
        <f>SUMIFS('2012Figures'!$J:$J,'2012Figures'!$B:$B,"CyToBroker",'2012Figures'!$G:$G,"E1",'2012Figures'!$K:$K,3,'2012Figures'!$E:$E,$B$1)</f>
        <v>8006</v>
      </c>
      <c r="P23" s="52">
        <f>SUMIFS('2012Figures'!$J:$J,'2012Figures'!$B:$B,"CyToBroker",'2012Figures'!$G:$G,"P1",'2012Figures'!$K:$K,3,'2012Figures'!$E:$E,$B$1)</f>
        <v>0</v>
      </c>
      <c r="Q23" s="11"/>
      <c r="R23" s="46">
        <f t="shared" si="9"/>
        <v>-0.25</v>
      </c>
      <c r="S23" s="46" t="str">
        <f t="shared" si="9"/>
        <v/>
      </c>
      <c r="T23" s="46" t="str">
        <f t="shared" si="9"/>
        <v/>
      </c>
      <c r="U23" s="46">
        <f t="shared" si="9"/>
        <v>-0.25</v>
      </c>
      <c r="V23" s="46" t="str">
        <f t="shared" si="9"/>
        <v/>
      </c>
    </row>
    <row r="24" spans="1:22" x14ac:dyDescent="0.2">
      <c r="A24" s="35" t="s">
        <v>103</v>
      </c>
      <c r="B24" s="14" t="s">
        <v>88</v>
      </c>
      <c r="C24" s="8" t="s">
        <v>88</v>
      </c>
      <c r="D24" s="36">
        <f t="shared" si="0"/>
        <v>0</v>
      </c>
      <c r="E24" s="9">
        <f>SUMIFS('2013Figures'!$J:$J,'2013Figures'!$B:$B,"BrokerToCy",'2013Figures'!$G:$G,"E1",'2013Figures'!$K:$K,4,'2013Figures'!$E:$E,$B$1)</f>
        <v>0</v>
      </c>
      <c r="F24" s="9">
        <f>SUMIFS('2013Figures'!$J:$J,'2013Figures'!$B:$B,"BrokerToCy",'2013Figures'!$G:$G,"P1",'2013Figures'!$K:$K,4,'2013Figures'!$E:$E,$B$1)</f>
        <v>0</v>
      </c>
      <c r="G24" s="9">
        <f>SUMIFS('2013Figures'!$J:$J,'2013Figures'!$B:$B,"CyToBroker",'2013Figures'!$G:$G,"E1",'2013Figures'!$K:$K,4,'2013Figures'!$E:$E,$B$1)</f>
        <v>0</v>
      </c>
      <c r="H24" s="9">
        <f>SUMIFS('2013Figures'!$J:$J,'2013Figures'!$B:$B,"CyToBroker",'2013Figures'!$G:$G,"P1",'2013Figures'!$K:$K,4,'2013Figures'!$E:$E,$B$1)</f>
        <v>0</v>
      </c>
      <c r="I24" s="11"/>
      <c r="K24" s="11"/>
      <c r="L24" s="41">
        <f t="shared" si="8"/>
        <v>0</v>
      </c>
      <c r="M24" s="52">
        <f>SUMIFS('2012Figures'!$J:$J,'2012Figures'!$B:$B,"BrokerToCy",'2012Figures'!$G:$G,"E1",'2012Figures'!$K:$K,4,'2012Figures'!$E:$E,$B$1)</f>
        <v>0</v>
      </c>
      <c r="N24" s="52">
        <f>SUMIFS('2012Figures'!$J:$J,'2012Figures'!$B:$B,"BrokerToCy",'2012Figures'!$G:$G,"P1",'2012Figures'!$K:$K,4,'2012Figures'!$E:$E,$B$1)</f>
        <v>0</v>
      </c>
      <c r="O24" s="52">
        <f>SUMIFS('2012Figures'!$J:$J,'2012Figures'!$B:$B,"CyToBroker",'2012Figures'!$G:$G,"E1",'2012Figures'!$K:$K,4,'2012Figures'!$E:$E,$B$1)</f>
        <v>0</v>
      </c>
      <c r="P24" s="52">
        <f>SUMIFS('2012Figures'!$J:$J,'2012Figures'!$B:$B,"CyToBroker",'2012Figures'!$G:$G,"P1",'2012Figures'!$K:$K,4,'2012Figures'!$E:$E,$B$1)</f>
        <v>0</v>
      </c>
      <c r="Q24" s="11"/>
      <c r="R24" s="46" t="str">
        <f t="shared" si="9"/>
        <v/>
      </c>
      <c r="S24" s="46" t="str">
        <f t="shared" si="9"/>
        <v/>
      </c>
      <c r="T24" s="46" t="str">
        <f t="shared" si="9"/>
        <v/>
      </c>
      <c r="U24" s="46" t="str">
        <f t="shared" si="9"/>
        <v/>
      </c>
      <c r="V24" s="46" t="str">
        <f t="shared" si="9"/>
        <v/>
      </c>
    </row>
    <row r="25" spans="1:22" x14ac:dyDescent="0.2">
      <c r="A25" s="35" t="s">
        <v>104</v>
      </c>
      <c r="B25" s="14" t="s">
        <v>88</v>
      </c>
      <c r="C25" s="8" t="s">
        <v>88</v>
      </c>
      <c r="D25" s="36">
        <f t="shared" si="0"/>
        <v>0</v>
      </c>
      <c r="E25" s="9">
        <f>SUMIFS('2013Figures'!$J:$J,'2013Figures'!$B:$B,"BrokerToCy",'2013Figures'!$G:$G,"E1",'2013Figures'!$K:$K,5,'2013Figures'!$E:$E,$B$1)</f>
        <v>0</v>
      </c>
      <c r="F25" s="9">
        <f>SUMIFS('2013Figures'!$J:$J,'2013Figures'!$B:$B,"BrokerToCy",'2013Figures'!$G:$G,"P1",'2013Figures'!$K:$K,5,'2013Figures'!$E:$E,$B$1)</f>
        <v>0</v>
      </c>
      <c r="G25" s="9">
        <f>SUMIFS('2013Figures'!$J:$J,'2013Figures'!$B:$B,"CyToBroker",'2013Figures'!$G:$G,"E1",'2013Figures'!$K:$K,5,'2013Figures'!$E:$E,$B$1)</f>
        <v>0</v>
      </c>
      <c r="H25" s="9">
        <f>SUMIFS('2013Figures'!$J:$J,'2013Figures'!$B:$B,"CyToBroker",'2013Figures'!$G:$G,"P1",'2013Figures'!$K:$K,5,'2013Figures'!$E:$E,$B$1)</f>
        <v>0</v>
      </c>
      <c r="I25" s="11"/>
      <c r="K25" s="11"/>
      <c r="L25" s="41">
        <f t="shared" si="8"/>
        <v>0</v>
      </c>
      <c r="M25" s="52">
        <f>SUMIFS('2012Figures'!$J:$J,'2012Figures'!$B:$B,"BrokerToCy",'2012Figures'!$G:$G,"E1",'2012Figures'!$K:$K,5,'2012Figures'!$E:$E,$B$1)</f>
        <v>0</v>
      </c>
      <c r="N25" s="52">
        <f>SUMIFS('2012Figures'!$J:$J,'2012Figures'!$B:$B,"BrokerToCy",'2012Figures'!$G:$G,"P1",'2012Figures'!$K:$K,5,'2012Figures'!$E:$E,$B$1)</f>
        <v>0</v>
      </c>
      <c r="O25" s="52">
        <f>SUMIFS('2012Figures'!$J:$J,'2012Figures'!$B:$B,"CyToBroker",'2012Figures'!$G:$G,"E1",'2012Figures'!$K:$K,5,'2012Figures'!$E:$E,$B$1)</f>
        <v>0</v>
      </c>
      <c r="P25" s="52">
        <f>SUMIFS('2012Figures'!$J:$J,'2012Figures'!$B:$B,"CyToBroker",'2012Figures'!$G:$G,"P1",'2012Figures'!$K:$K,5,'2012Figures'!$E:$E,$B$1)</f>
        <v>0</v>
      </c>
      <c r="Q25" s="11"/>
      <c r="R25" s="46" t="str">
        <f t="shared" si="9"/>
        <v/>
      </c>
      <c r="S25" s="46" t="str">
        <f t="shared" si="9"/>
        <v/>
      </c>
      <c r="T25" s="46" t="str">
        <f t="shared" si="9"/>
        <v/>
      </c>
      <c r="U25" s="46" t="str">
        <f t="shared" si="9"/>
        <v/>
      </c>
      <c r="V25" s="46" t="str">
        <f t="shared" si="9"/>
        <v/>
      </c>
    </row>
    <row r="26" spans="1:22" x14ac:dyDescent="0.2">
      <c r="A26" s="35" t="s">
        <v>105</v>
      </c>
      <c r="B26" s="14" t="s">
        <v>88</v>
      </c>
      <c r="C26" s="8" t="s">
        <v>88</v>
      </c>
      <c r="D26" s="36">
        <f t="shared" si="0"/>
        <v>0</v>
      </c>
      <c r="E26" s="9">
        <f>SUMIFS('2013Figures'!$J:$J,'2013Figures'!$B:$B,"BrokerToCy",'2013Figures'!$G:$G,"E1",'2013Figures'!$K:$K,6,'2013Figures'!$E:$E,$B$1)</f>
        <v>0</v>
      </c>
      <c r="F26" s="9">
        <f>SUMIFS('2013Figures'!$J:$J,'2013Figures'!$B:$B,"BrokerToCy",'2013Figures'!$G:$G,"P1",'2013Figures'!$K:$K,6,'2013Figures'!$E:$E,$B$1)</f>
        <v>0</v>
      </c>
      <c r="G26" s="9">
        <f>SUMIFS('2013Figures'!$J:$J,'2013Figures'!$B:$B,"CyToBroker",'2013Figures'!$G:$G,"E1",'2013Figures'!$K:$K,6,'2013Figures'!$E:$E,$B$1)</f>
        <v>0</v>
      </c>
      <c r="H26" s="9">
        <f>SUMIFS('2013Figures'!$J:$J,'2013Figures'!$B:$B,"CyToBroker",'2013Figures'!$G:$G,"P1",'2013Figures'!$K:$K,6,'2013Figures'!$E:$E,$B$1)</f>
        <v>0</v>
      </c>
      <c r="I26" s="11"/>
      <c r="K26" s="11"/>
      <c r="L26" s="41">
        <f t="shared" si="8"/>
        <v>0</v>
      </c>
      <c r="M26" s="52">
        <f>SUMIFS('2012Figures'!$J:$J,'2012Figures'!$B:$B,"BrokerToCy",'2012Figures'!$G:$G,"E1",'2012Figures'!$K:$K,6,'2012Figures'!$E:$E,$B$1)</f>
        <v>0</v>
      </c>
      <c r="N26" s="52">
        <f>SUMIFS('2012Figures'!$J:$J,'2012Figures'!$B:$B,"BrokerToCy",'2012Figures'!$G:$G,"P1",'2012Figures'!$K:$K,6,'2012Figures'!$E:$E,$B$1)</f>
        <v>0</v>
      </c>
      <c r="O26" s="52">
        <f>SUMIFS('2012Figures'!$J:$J,'2012Figures'!$B:$B,"CyToBroker",'2012Figures'!$G:$G,"E1",'2012Figures'!$K:$K,6,'2012Figures'!$E:$E,$B$1)</f>
        <v>0</v>
      </c>
      <c r="P26" s="52">
        <f>SUMIFS('2012Figures'!$J:$J,'2012Figures'!$B:$B,"CyToBroker",'2012Figures'!$G:$G,"P1",'2012Figures'!$K:$K,6,'2012Figures'!$E:$E,$B$1)</f>
        <v>0</v>
      </c>
      <c r="Q26" s="11"/>
      <c r="R26" s="46" t="str">
        <f t="shared" si="9"/>
        <v/>
      </c>
      <c r="S26" s="46" t="str">
        <f t="shared" si="9"/>
        <v/>
      </c>
      <c r="T26" s="46" t="str">
        <f t="shared" si="9"/>
        <v/>
      </c>
      <c r="U26" s="46" t="str">
        <f t="shared" si="9"/>
        <v/>
      </c>
      <c r="V26" s="46" t="str">
        <f t="shared" si="9"/>
        <v/>
      </c>
    </row>
    <row r="27" spans="1:22" x14ac:dyDescent="0.2">
      <c r="A27" s="35" t="s">
        <v>106</v>
      </c>
      <c r="B27" s="14" t="s">
        <v>88</v>
      </c>
      <c r="C27" s="8" t="s">
        <v>88</v>
      </c>
      <c r="D27" s="36">
        <f t="shared" si="0"/>
        <v>0</v>
      </c>
      <c r="E27" s="9">
        <f>SUMIFS('2013Figures'!$J:$J,'2013Figures'!$B:$B,"BrokerToCy",'2013Figures'!$G:$G,"E1",'2013Figures'!$K:$K,7,'2013Figures'!$E:$E,$B$1)</f>
        <v>0</v>
      </c>
      <c r="F27" s="9">
        <f>SUMIFS('2013Figures'!$J:$J,'2013Figures'!$B:$B,"BrokerToCy",'2013Figures'!$G:$G,"P1",'2013Figures'!$K:$K,7,'2013Figures'!$E:$E,$B$1)</f>
        <v>0</v>
      </c>
      <c r="G27" s="9">
        <f>SUMIFS('2013Figures'!$J:$J,'2013Figures'!$B:$B,"CyToBroker",'2013Figures'!$G:$G,"E1",'2013Figures'!$K:$K,7,'2013Figures'!$E:$E,$B$1)</f>
        <v>0</v>
      </c>
      <c r="H27" s="9">
        <f>SUMIFS('2013Figures'!$J:$J,'2013Figures'!$B:$B,"CyToBroker",'2013Figures'!$G:$G,"P1",'2013Figures'!$K:$K,7,'2013Figures'!$E:$E,$B$1)</f>
        <v>0</v>
      </c>
      <c r="I27" s="11"/>
      <c r="K27" s="11"/>
      <c r="L27" s="41">
        <f t="shared" si="8"/>
        <v>0</v>
      </c>
      <c r="M27" s="52">
        <f>SUMIFS('2012Figures'!$J:$J,'2012Figures'!$B:$B,"BrokerToCy",'2012Figures'!$G:$G,"E1",'2012Figures'!$K:$K,7,'2012Figures'!$E:$E,$B$1)</f>
        <v>0</v>
      </c>
      <c r="N27" s="52">
        <f>SUMIFS('2012Figures'!$J:$J,'2012Figures'!$B:$B,"BrokerToCy",'2012Figures'!$G:$G,"P1",'2012Figures'!$K:$K,7,'2012Figures'!$E:$E,$B$1)</f>
        <v>0</v>
      </c>
      <c r="O27" s="52">
        <f>SUMIFS('2012Figures'!$J:$J,'2012Figures'!$B:$B,"CyToBroker",'2012Figures'!$G:$G,"E1",'2012Figures'!$K:$K,7,'2012Figures'!$E:$E,$B$1)</f>
        <v>0</v>
      </c>
      <c r="P27" s="52">
        <f>SUMIFS('2012Figures'!$J:$J,'2012Figures'!$B:$B,"CyToBroker",'2012Figures'!$G:$G,"P1",'2012Figures'!$K:$K,7,'2012Figures'!$E:$E,$B$1)</f>
        <v>0</v>
      </c>
      <c r="Q27" s="11"/>
      <c r="R27" s="46" t="str">
        <f t="shared" si="9"/>
        <v/>
      </c>
      <c r="S27" s="46" t="str">
        <f t="shared" si="9"/>
        <v/>
      </c>
      <c r="T27" s="46" t="str">
        <f t="shared" si="9"/>
        <v/>
      </c>
      <c r="U27" s="46" t="str">
        <f t="shared" si="9"/>
        <v/>
      </c>
      <c r="V27" s="46" t="str">
        <f t="shared" si="9"/>
        <v/>
      </c>
    </row>
    <row r="28" spans="1:22" x14ac:dyDescent="0.2">
      <c r="A28" s="35" t="s">
        <v>107</v>
      </c>
      <c r="B28" s="14" t="s">
        <v>88</v>
      </c>
      <c r="C28" s="8" t="s">
        <v>88</v>
      </c>
      <c r="D28" s="36">
        <f t="shared" si="0"/>
        <v>0</v>
      </c>
      <c r="E28" s="9">
        <f>SUMIFS('2013Figures'!$J:$J,'2013Figures'!$B:$B,"BrokerToCy",'2013Figures'!$G:$G,"E1",'2013Figures'!$K:$K,91,'2013Figures'!$E:$E,$B$1)</f>
        <v>0</v>
      </c>
      <c r="F28" s="9">
        <f>SUMIFS('2013Figures'!$J:$J,'2013Figures'!$B:$B,"BrokerToCy",'2013Figures'!$G:$G,"P1",'2013Figures'!$K:$K,91,'2013Figures'!$E:$E,$B$1)</f>
        <v>0</v>
      </c>
      <c r="G28" s="9">
        <f>SUMIFS('2013Figures'!$J:$J,'2013Figures'!$B:$B,"CyToBroker",'2013Figures'!$G:$G,"E1",'2013Figures'!$K:$K,91,'2013Figures'!$E:$E,$B$1)</f>
        <v>0</v>
      </c>
      <c r="H28" s="9">
        <f>SUMIFS('2013Figures'!$J:$J,'2013Figures'!$B:$B,"CyToBroker",'2013Figures'!$G:$G,"P1",'2013Figures'!$K:$K,91,'2013Figures'!$E:$E,$B$1)</f>
        <v>0</v>
      </c>
      <c r="I28" s="11"/>
      <c r="K28" s="11"/>
      <c r="L28" s="41">
        <f t="shared" si="8"/>
        <v>0</v>
      </c>
      <c r="M28" s="52">
        <f>SUMIFS('2012Figures'!$J:$J,'2012Figures'!$B:$B,"BrokerToCy",'2012Figures'!$G:$G,"E1",'2012Figures'!$K:$K,91,'2012Figures'!$E:$E,$B$1)</f>
        <v>0</v>
      </c>
      <c r="N28" s="52">
        <f>SUMIFS('2012Figures'!$J:$J,'2012Figures'!$B:$B,"BrokerToCy",'2012Figures'!$G:$G,"P1",'2012Figures'!$K:$K,91,'2012Figures'!$E:$E,$B$1)</f>
        <v>0</v>
      </c>
      <c r="O28" s="52">
        <f>SUMIFS('2012Figures'!$J:$J,'2012Figures'!$B:$B,"CyToBroker",'2012Figures'!$G:$G,"E1",'2012Figures'!$K:$K,91,'2012Figures'!$E:$E,$B$1)</f>
        <v>0</v>
      </c>
      <c r="P28" s="52">
        <f>SUMIFS('2012Figures'!$J:$J,'2012Figures'!$B:$B,"CyToBroker",'2012Figures'!$G:$G,"P1",'2012Figures'!$K:$K,91,'2012Figures'!$E:$E,$B$1)</f>
        <v>0</v>
      </c>
      <c r="Q28" s="11"/>
      <c r="R28" s="46" t="str">
        <f t="shared" si="9"/>
        <v/>
      </c>
      <c r="S28" s="46" t="str">
        <f t="shared" si="9"/>
        <v/>
      </c>
      <c r="T28" s="46" t="str">
        <f t="shared" si="9"/>
        <v/>
      </c>
      <c r="U28" s="46" t="str">
        <f t="shared" si="9"/>
        <v/>
      </c>
      <c r="V28" s="46" t="str">
        <f t="shared" si="9"/>
        <v/>
      </c>
    </row>
    <row r="29" spans="1:22" x14ac:dyDescent="0.2">
      <c r="A29" s="35" t="s">
        <v>108</v>
      </c>
      <c r="B29" s="14" t="s">
        <v>88</v>
      </c>
      <c r="C29" s="8" t="s">
        <v>88</v>
      </c>
      <c r="D29" s="36">
        <f t="shared" si="0"/>
        <v>0</v>
      </c>
      <c r="E29" s="9">
        <f>SUMIFS('2013Figures'!$J:$J,'2013Figures'!$B:$B,"BrokerToCy",'2013Figures'!$G:$G,"E1",'2013Figures'!$K:$K,97,'2013Figures'!$E:$E,$B$1)</f>
        <v>0</v>
      </c>
      <c r="F29" s="9">
        <f>SUMIFS('2013Figures'!$J:$J,'2013Figures'!$B:$B,"BrokerToCy",'2013Figures'!$G:$G,"P1",'2013Figures'!$K:$K,97,'2013Figures'!$E:$E,$B$1)</f>
        <v>0</v>
      </c>
      <c r="G29" s="9">
        <f>SUMIFS('2013Figures'!$J:$J,'2013Figures'!$B:$B,"CyToBroker",'2013Figures'!$G:$G,"E1",'2013Figures'!$K:$K,97,'2013Figures'!$E:$E,$B$1)</f>
        <v>0</v>
      </c>
      <c r="H29" s="9">
        <f>SUMIFS('2013Figures'!$J:$J,'2013Figures'!$B:$B,"CyToBroker",'2013Figures'!$G:$G,"P1",'2013Figures'!$K:$K,97,'2013Figures'!$E:$E,$B$1)</f>
        <v>0</v>
      </c>
      <c r="I29" s="11"/>
      <c r="K29" s="11"/>
      <c r="L29" s="41">
        <f t="shared" si="8"/>
        <v>0</v>
      </c>
      <c r="M29" s="52">
        <f>SUMIFS('2012Figures'!$J:$J,'2012Figures'!$B:$B,"BrokerToCy",'2012Figures'!$G:$G,"E1",'2012Figures'!$K:$K,97,'2012Figures'!$E:$E,$B$1)</f>
        <v>0</v>
      </c>
      <c r="N29" s="52">
        <f>SUMIFS('2012Figures'!$J:$J,'2012Figures'!$B:$B,"BrokerToCy",'2012Figures'!$G:$G,"P1",'2012Figures'!$K:$K,97,'2012Figures'!$E:$E,$B$1)</f>
        <v>0</v>
      </c>
      <c r="O29" s="52">
        <f>SUMIFS('2012Figures'!$J:$J,'2012Figures'!$B:$B,"CyToBroker",'2012Figures'!$G:$G,"E1",'2012Figures'!$K:$K,97,'2012Figures'!$E:$E,$B$1)</f>
        <v>0</v>
      </c>
      <c r="P29" s="52">
        <f>SUMIFS('2012Figures'!$J:$J,'2012Figures'!$B:$B,"CyToBroker",'2012Figures'!$G:$G,"P1",'2012Figures'!$K:$K,97,'2012Figures'!$E:$E,$B$1)</f>
        <v>0</v>
      </c>
      <c r="Q29" s="11"/>
      <c r="R29" s="46" t="str">
        <f t="shared" si="9"/>
        <v/>
      </c>
      <c r="S29" s="46" t="str">
        <f t="shared" si="9"/>
        <v/>
      </c>
      <c r="T29" s="46" t="str">
        <f t="shared" si="9"/>
        <v/>
      </c>
      <c r="U29" s="46" t="str">
        <f t="shared" si="9"/>
        <v/>
      </c>
      <c r="V29" s="46" t="str">
        <f t="shared" si="9"/>
        <v/>
      </c>
    </row>
    <row r="30" spans="1:22" x14ac:dyDescent="0.2">
      <c r="A30" s="21"/>
      <c r="B30" s="21" t="s">
        <v>92</v>
      </c>
      <c r="C30" s="22"/>
      <c r="D30" s="23">
        <f t="shared" si="0"/>
        <v>1448828</v>
      </c>
      <c r="E30" s="23">
        <f>SUM(E21:E29)</f>
        <v>31</v>
      </c>
      <c r="F30" s="23">
        <f t="shared" ref="F30:H30" si="10">SUM(F21:F29)</f>
        <v>0</v>
      </c>
      <c r="G30" s="23">
        <f t="shared" si="10"/>
        <v>1448797</v>
      </c>
      <c r="H30" s="23">
        <f t="shared" si="10"/>
        <v>0</v>
      </c>
      <c r="I30" s="21"/>
      <c r="J30" s="22"/>
      <c r="K30" s="21"/>
      <c r="L30" s="43">
        <f t="shared" si="8"/>
        <v>552330</v>
      </c>
      <c r="M30" s="43">
        <f>SUM(M21:M29)</f>
        <v>9</v>
      </c>
      <c r="N30" s="43">
        <f t="shared" ref="N30:P30" si="11">SUM(N21:N29)</f>
        <v>0</v>
      </c>
      <c r="O30" s="43">
        <f t="shared" si="11"/>
        <v>552321</v>
      </c>
      <c r="P30" s="43">
        <f t="shared" si="11"/>
        <v>0</v>
      </c>
      <c r="Q30" s="21"/>
      <c r="R30" s="21"/>
      <c r="S30" s="21"/>
      <c r="T30" s="21"/>
      <c r="U30" s="21"/>
      <c r="V30" s="21"/>
    </row>
    <row r="31" spans="1:22" x14ac:dyDescent="0.2">
      <c r="A31" s="28">
        <v>101</v>
      </c>
      <c r="B31" s="28" t="s">
        <v>52</v>
      </c>
      <c r="C31" s="17" t="s">
        <v>88</v>
      </c>
      <c r="D31" s="18">
        <f>SUMIFS('2013Figures'!$J:$J,'2013Figures'!$C:$C,$A31,'2013Figures'!$E:$E,$B$1)</f>
        <v>12547</v>
      </c>
      <c r="E31" s="18">
        <f>SUMIFS('2013Figures'!$J:$J,'2013Figures'!$C:$C,$A31,'2013Figures'!$B:$B,"BrokerToCy",'2013Figures'!$G:$G,"E1",'2013Figures'!$E:$E,$B$1)</f>
        <v>0</v>
      </c>
      <c r="F31" s="18">
        <f>SUMIFS('2013Figures'!$J:$J,'2013Figures'!$C:$C,$A31,'2013Figures'!$B:$B,"BrokerToCy",'2013Figures'!$G:$G,"P1",'2013Figures'!$E:$E,$B$1)</f>
        <v>0</v>
      </c>
      <c r="G31" s="18">
        <f>SUMIFS('2013Figures'!$J:$J,'2013Figures'!$C:$C,$A31,'2013Figures'!$B:$B,"CyToBroker",'2013Figures'!$G:$G,"E1",'2013Figures'!$E:$E,$B$1)</f>
        <v>12547</v>
      </c>
      <c r="H31" s="18">
        <f>SUMIFS('2013Figures'!$J:$J,'2013Figures'!$C:$C,$A31,'2013Figures'!$B:$B,"CyToBroker",'2013Figures'!$G:$G,"P1",'2013Figures'!$E:$E,$B$1)</f>
        <v>0</v>
      </c>
      <c r="I31" s="28"/>
      <c r="J31" s="17"/>
      <c r="K31" s="28"/>
      <c r="L31" s="50">
        <f>SUMIFS('2012Figures'!$J:$J,'2012Figures'!$C:$C,$A31,'2012Figures'!$E:$E,$B$1)</f>
        <v>21909</v>
      </c>
      <c r="M31" s="50">
        <f>SUMIFS('2012Figures'!$J:$J,'2012Figures'!$C:$C,$A31,'2012Figures'!$B:$B,"BrokerToCy",'2012Figures'!$G:$G,"E1",'2012Figures'!$E:$E,$B$1)</f>
        <v>0</v>
      </c>
      <c r="N31" s="50">
        <f>SUMIFS('2012Figures'!$J:$J,'2012Figures'!$C:$C,$A31,'2012Figures'!$B:$B,"BrokerToCy",'2012Figures'!$G:$G,"P1",'2012Figures'!$E:$E,$B$1)</f>
        <v>0</v>
      </c>
      <c r="O31" s="50">
        <f>SUMIFS('2012Figures'!$J:$J,'2012Figures'!$C:$C,$A31,'2012Figures'!$B:$B,"CyToBroker",'2012Figures'!$G:$G,"E1",'2012Figures'!$E:$E,$B$1)</f>
        <v>21909</v>
      </c>
      <c r="P31" s="50">
        <f>SUMIFS('2012Figures'!$J:$J,'2012Figures'!$C:$C,$A31,'2012Figures'!$B:$B,"CyToBroker",'2012Figures'!$G:$G,"P1",'2012Figures'!$E:$E,$B$1)</f>
        <v>0</v>
      </c>
      <c r="Q31" s="28"/>
      <c r="R31" s="46">
        <f t="shared" ref="R31:V94" si="12">IF(L31=0,"",ROUND(D31/L31-1,2))</f>
        <v>-0.43</v>
      </c>
      <c r="S31" s="46" t="str">
        <f t="shared" si="12"/>
        <v/>
      </c>
      <c r="T31" s="46" t="str">
        <f t="shared" si="12"/>
        <v/>
      </c>
      <c r="U31" s="46">
        <f t="shared" si="12"/>
        <v>-0.43</v>
      </c>
      <c r="V31" s="46" t="str">
        <f t="shared" si="12"/>
        <v/>
      </c>
    </row>
    <row r="32" spans="1:22" x14ac:dyDescent="0.2">
      <c r="A32" s="1">
        <v>101</v>
      </c>
      <c r="B32" s="1" t="s">
        <v>52</v>
      </c>
      <c r="C32" s="8">
        <v>11</v>
      </c>
      <c r="D32" s="29">
        <f>SUMIFS('2013Figures'!$J:$J,'2013Figures'!$C:$C,$A32,'2013Figures'!$H:$H,$B32,'2013Figures'!$I:$I,$C32,'2013Figures'!$E:$E,$B$1)</f>
        <v>0</v>
      </c>
      <c r="E32" s="9">
        <f>SUMIFS('2013Figures'!$J:$J,'2013Figures'!$C:$C,$A32,'2013Figures'!$H:$H,$B32,'2013Figures'!$I:$I,$C32,'2013Figures'!$B:$B,"BrokerToCy",'2013Figures'!$G:$G,"E1",'2013Figures'!$E:$E,$B$1)</f>
        <v>0</v>
      </c>
      <c r="F32" s="9">
        <f>SUMIFS('2013Figures'!$J:$J,'2013Figures'!$C:$C,$A32,'2013Figures'!$H:$H,$B32,'2013Figures'!$I:$I,$C32,'2013Figures'!$B:$B,"BrokerToCy",'2013Figures'!$G:$G,"P1",'2013Figures'!$E:$E,$B$1)</f>
        <v>0</v>
      </c>
      <c r="G32" s="9">
        <f>SUMIFS('2013Figures'!$J:$J,'2013Figures'!$C:$C,$A32,'2013Figures'!$H:$H,$B32,'2013Figures'!$I:$I,$C32,'2013Figures'!$B:$B,"CyToBroker",'2013Figures'!$G:$G,"E1",'2013Figures'!$E:$E,$B$1)</f>
        <v>0</v>
      </c>
      <c r="H32" s="9">
        <f>SUMIFS('2013Figures'!$J:$J,'2013Figures'!$C:$C,$A32,'2013Figures'!$H:$H,$B32,'2013Figures'!$I:$I,$C32,'2013Figures'!$B:$B,"CyToBroker",'2013Figures'!$G:$G,"P1",'2013Figures'!$E:$E,$B$1)</f>
        <v>0</v>
      </c>
      <c r="L32" s="42">
        <f>SUMIFS('2012Figures'!$J:$J,'2012Figures'!$C:$C,$A32,'2012Figures'!$H:$H,$B32,'2012Figures'!$I:$I,$C32,'2012Figures'!$E:$E,$B$1)</f>
        <v>0</v>
      </c>
      <c r="M32" s="52">
        <f>SUMIFS('2012Figures'!$J:$J,'2012Figures'!$C:$C,$A32,'2012Figures'!$H:$H,$B32,'2012Figures'!$I:$I,$C32,'2012Figures'!$B:$B,"BrokerToCy",'2012Figures'!$G:$G,"E1",'2012Figures'!$E:$E,$B$1)</f>
        <v>0</v>
      </c>
      <c r="N32" s="52">
        <f>SUMIFS('2012Figures'!$J:$J,'2012Figures'!$C:$C,$A32,'2012Figures'!$H:$H,$B32,'2012Figures'!$I:$I,$C32,'2012Figures'!$B:$B,"BrokerToCy",'2012Figures'!$G:$G,"P1",'2012Figures'!$E:$E,$B$1)</f>
        <v>0</v>
      </c>
      <c r="O32" s="52">
        <f>SUMIFS('2012Figures'!$J:$J,'2012Figures'!$C:$C,$A32,'2012Figures'!$H:$H,$B32,'2012Figures'!$I:$I,$C32,'2012Figures'!$B:$B,"CyToBroker",'2012Figures'!$G:$G,"E1",'2012Figures'!$E:$E,$B$1)</f>
        <v>0</v>
      </c>
      <c r="P32" s="52">
        <f>SUMIFS('2012Figures'!$J:$J,'2012Figures'!$C:$C,$A32,'2012Figures'!$H:$H,$B32,'2012Figures'!$I:$I,$C32,'2012Figures'!$B:$B,"CyToBroker",'2012Figures'!$G:$G,"P1",'2012Figures'!$E:$E,$B$1)</f>
        <v>0</v>
      </c>
      <c r="R32" s="46" t="str">
        <f t="shared" si="12"/>
        <v/>
      </c>
      <c r="S32" s="46" t="str">
        <f t="shared" si="12"/>
        <v/>
      </c>
      <c r="T32" s="46" t="str">
        <f t="shared" si="12"/>
        <v/>
      </c>
      <c r="U32" s="46" t="str">
        <f t="shared" si="12"/>
        <v/>
      </c>
      <c r="V32" s="46" t="str">
        <f t="shared" si="12"/>
        <v/>
      </c>
    </row>
    <row r="33" spans="1:22" x14ac:dyDescent="0.2">
      <c r="A33" s="1">
        <v>101</v>
      </c>
      <c r="B33" s="1" t="s">
        <v>52</v>
      </c>
      <c r="C33" s="8">
        <v>10</v>
      </c>
      <c r="D33" s="29">
        <f>SUMIFS('2013Figures'!$J:$J,'2013Figures'!$C:$C,$A33,'2013Figures'!$H:$H,$B33,'2013Figures'!$I:$I,$C33,'2013Figures'!$E:$E,$B$1)</f>
        <v>0</v>
      </c>
      <c r="E33" s="9">
        <f>SUMIFS('2013Figures'!$J:$J,'2013Figures'!$C:$C,$A33,'2013Figures'!$H:$H,$B33,'2013Figures'!$I:$I,$C33,'2013Figures'!$B:$B,"BrokerToCy",'2013Figures'!$G:$G,"E1",'2013Figures'!$E:$E,$B$1)</f>
        <v>0</v>
      </c>
      <c r="F33" s="9">
        <f>SUMIFS('2013Figures'!$J:$J,'2013Figures'!$C:$C,$A33,'2013Figures'!$H:$H,$B33,'2013Figures'!$I:$I,$C33,'2013Figures'!$B:$B,"BrokerToCy",'2013Figures'!$G:$G,"P1",'2013Figures'!$E:$E,$B$1)</f>
        <v>0</v>
      </c>
      <c r="G33" s="9">
        <f>SUMIFS('2013Figures'!$J:$J,'2013Figures'!$C:$C,$A33,'2013Figures'!$H:$H,$B33,'2013Figures'!$I:$I,$C33,'2013Figures'!$B:$B,"CyToBroker",'2013Figures'!$G:$G,"E1",'2013Figures'!$E:$E,$B$1)</f>
        <v>0</v>
      </c>
      <c r="H33" s="9">
        <f>SUMIFS('2013Figures'!$J:$J,'2013Figures'!$C:$C,$A33,'2013Figures'!$H:$H,$B33,'2013Figures'!$I:$I,$C33,'2013Figures'!$B:$B,"CyToBroker",'2013Figures'!$G:$G,"P1",'2013Figures'!$E:$E,$B$1)</f>
        <v>0</v>
      </c>
      <c r="J33" s="8">
        <v>201501</v>
      </c>
      <c r="L33" s="42">
        <f>SUMIFS('2012Figures'!$J:$J,'2012Figures'!$C:$C,$A33,'2012Figures'!$H:$H,$B33,'2012Figures'!$I:$I,$C33,'2012Figures'!$E:$E,$B$1)</f>
        <v>0</v>
      </c>
      <c r="M33" s="52">
        <f>SUMIFS('2012Figures'!$J:$J,'2012Figures'!$C:$C,$A33,'2012Figures'!$H:$H,$B33,'2012Figures'!$I:$I,$C33,'2012Figures'!$B:$B,"BrokerToCy",'2012Figures'!$G:$G,"E1",'2012Figures'!$E:$E,$B$1)</f>
        <v>0</v>
      </c>
      <c r="N33" s="52">
        <f>SUMIFS('2012Figures'!$J:$J,'2012Figures'!$C:$C,$A33,'2012Figures'!$H:$H,$B33,'2012Figures'!$I:$I,$C33,'2012Figures'!$B:$B,"BrokerToCy",'2012Figures'!$G:$G,"P1",'2012Figures'!$E:$E,$B$1)</f>
        <v>0</v>
      </c>
      <c r="O33" s="52">
        <f>SUMIFS('2012Figures'!$J:$J,'2012Figures'!$C:$C,$A33,'2012Figures'!$H:$H,$B33,'2012Figures'!$I:$I,$C33,'2012Figures'!$B:$B,"CyToBroker",'2012Figures'!$G:$G,"E1",'2012Figures'!$E:$E,$B$1)</f>
        <v>0</v>
      </c>
      <c r="P33" s="52">
        <f>SUMIFS('2012Figures'!$J:$J,'2012Figures'!$C:$C,$A33,'2012Figures'!$H:$H,$B33,'2012Figures'!$I:$I,$C33,'2012Figures'!$B:$B,"CyToBroker",'2012Figures'!$G:$G,"P1",'2012Figures'!$E:$E,$B$1)</f>
        <v>0</v>
      </c>
      <c r="R33" s="46" t="str">
        <f t="shared" si="12"/>
        <v/>
      </c>
      <c r="S33" s="46" t="str">
        <f t="shared" si="12"/>
        <v/>
      </c>
      <c r="T33" s="46" t="str">
        <f t="shared" si="12"/>
        <v/>
      </c>
      <c r="U33" s="46" t="str">
        <f t="shared" si="12"/>
        <v/>
      </c>
      <c r="V33" s="46" t="str">
        <f t="shared" si="12"/>
        <v/>
      </c>
    </row>
    <row r="34" spans="1:22" x14ac:dyDescent="0.2">
      <c r="A34" s="1">
        <v>101</v>
      </c>
      <c r="B34" s="1" t="s">
        <v>52</v>
      </c>
      <c r="C34" s="8">
        <v>9</v>
      </c>
      <c r="D34" s="29">
        <f>SUMIFS('2013Figures'!$J:$J,'2013Figures'!$C:$C,$A34,'2013Figures'!$H:$H,$B34,'2013Figures'!$I:$I,$C34,'2013Figures'!$E:$E,$B$1)</f>
        <v>0</v>
      </c>
      <c r="E34" s="9">
        <f>SUMIFS('2013Figures'!$J:$J,'2013Figures'!$C:$C,$A34,'2013Figures'!$H:$H,$B34,'2013Figures'!$I:$I,$C34,'2013Figures'!$B:$B,"BrokerToCy",'2013Figures'!$G:$G,"E1",'2013Figures'!$E:$E,$B$1)</f>
        <v>0</v>
      </c>
      <c r="F34" s="9">
        <f>SUMIFS('2013Figures'!$J:$J,'2013Figures'!$C:$C,$A34,'2013Figures'!$H:$H,$B34,'2013Figures'!$I:$I,$C34,'2013Figures'!$B:$B,"BrokerToCy",'2013Figures'!$G:$G,"P1",'2013Figures'!$E:$E,$B$1)</f>
        <v>0</v>
      </c>
      <c r="G34" s="9">
        <f>SUMIFS('2013Figures'!$J:$J,'2013Figures'!$C:$C,$A34,'2013Figures'!$H:$H,$B34,'2013Figures'!$I:$I,$C34,'2013Figures'!$B:$B,"CyToBroker",'2013Figures'!$G:$G,"E1",'2013Figures'!$E:$E,$B$1)</f>
        <v>0</v>
      </c>
      <c r="H34" s="9">
        <f>SUMIFS('2013Figures'!$J:$J,'2013Figures'!$C:$C,$A34,'2013Figures'!$H:$H,$B34,'2013Figures'!$I:$I,$C34,'2013Figures'!$B:$B,"CyToBroker",'2013Figures'!$G:$G,"P1",'2013Figures'!$E:$E,$B$1)</f>
        <v>0</v>
      </c>
      <c r="J34" s="8">
        <v>201401</v>
      </c>
      <c r="L34" s="42">
        <f>SUMIFS('2012Figures'!$J:$J,'2012Figures'!$C:$C,$A34,'2012Figures'!$H:$H,$B34,'2012Figures'!$I:$I,$C34,'2012Figures'!$E:$E,$B$1)</f>
        <v>0</v>
      </c>
      <c r="M34" s="52">
        <f>SUMIFS('2012Figures'!$J:$J,'2012Figures'!$C:$C,$A34,'2012Figures'!$H:$H,$B34,'2012Figures'!$I:$I,$C34,'2012Figures'!$B:$B,"BrokerToCy",'2012Figures'!$G:$G,"E1",'2012Figures'!$E:$E,$B$1)</f>
        <v>0</v>
      </c>
      <c r="N34" s="52">
        <f>SUMIFS('2012Figures'!$J:$J,'2012Figures'!$C:$C,$A34,'2012Figures'!$H:$H,$B34,'2012Figures'!$I:$I,$C34,'2012Figures'!$B:$B,"BrokerToCy",'2012Figures'!$G:$G,"P1",'2012Figures'!$E:$E,$B$1)</f>
        <v>0</v>
      </c>
      <c r="O34" s="52">
        <f>SUMIFS('2012Figures'!$J:$J,'2012Figures'!$C:$C,$A34,'2012Figures'!$H:$H,$B34,'2012Figures'!$I:$I,$C34,'2012Figures'!$B:$B,"CyToBroker",'2012Figures'!$G:$G,"E1",'2012Figures'!$E:$E,$B$1)</f>
        <v>0</v>
      </c>
      <c r="P34" s="52">
        <f>SUMIFS('2012Figures'!$J:$J,'2012Figures'!$C:$C,$A34,'2012Figures'!$H:$H,$B34,'2012Figures'!$I:$I,$C34,'2012Figures'!$B:$B,"CyToBroker",'2012Figures'!$G:$G,"P1",'2012Figures'!$E:$E,$B$1)</f>
        <v>0</v>
      </c>
      <c r="R34" s="46" t="str">
        <f t="shared" si="12"/>
        <v/>
      </c>
      <c r="S34" s="46" t="str">
        <f t="shared" si="12"/>
        <v/>
      </c>
      <c r="T34" s="46" t="str">
        <f t="shared" si="12"/>
        <v/>
      </c>
      <c r="U34" s="46" t="str">
        <f t="shared" si="12"/>
        <v/>
      </c>
      <c r="V34" s="46" t="str">
        <f t="shared" si="12"/>
        <v/>
      </c>
    </row>
    <row r="35" spans="1:22" x14ac:dyDescent="0.2">
      <c r="A35" s="1">
        <v>101</v>
      </c>
      <c r="B35" s="1" t="s">
        <v>52</v>
      </c>
      <c r="C35" s="8">
        <v>8</v>
      </c>
      <c r="D35" s="29">
        <f>SUMIFS('2013Figures'!$J:$J,'2013Figures'!$C:$C,$A35,'2013Figures'!$H:$H,$B35,'2013Figures'!$I:$I,$C35,'2013Figures'!$E:$E,$B$1)</f>
        <v>0</v>
      </c>
      <c r="E35" s="9">
        <f>SUMIFS('2013Figures'!$J:$J,'2013Figures'!$C:$C,$A35,'2013Figures'!$H:$H,$B35,'2013Figures'!$I:$I,$C35,'2013Figures'!$B:$B,"BrokerToCy",'2013Figures'!$G:$G,"E1",'2013Figures'!$E:$E,$B$1)</f>
        <v>0</v>
      </c>
      <c r="F35" s="9">
        <f>SUMIFS('2013Figures'!$J:$J,'2013Figures'!$C:$C,$A35,'2013Figures'!$H:$H,$B35,'2013Figures'!$I:$I,$C35,'2013Figures'!$B:$B,"BrokerToCy",'2013Figures'!$G:$G,"P1",'2013Figures'!$E:$E,$B$1)</f>
        <v>0</v>
      </c>
      <c r="G35" s="9">
        <f>SUMIFS('2013Figures'!$J:$J,'2013Figures'!$C:$C,$A35,'2013Figures'!$H:$H,$B35,'2013Figures'!$I:$I,$C35,'2013Figures'!$B:$B,"CyToBroker",'2013Figures'!$G:$G,"E1",'2013Figures'!$E:$E,$B$1)</f>
        <v>0</v>
      </c>
      <c r="H35" s="9">
        <f>SUMIFS('2013Figures'!$J:$J,'2013Figures'!$C:$C,$A35,'2013Figures'!$H:$H,$B35,'2013Figures'!$I:$I,$C35,'2013Figures'!$B:$B,"CyToBroker",'2013Figures'!$G:$G,"P1",'2013Figures'!$E:$E,$B$1)</f>
        <v>0</v>
      </c>
      <c r="I35" s="30"/>
      <c r="J35" s="31">
        <v>201301</v>
      </c>
      <c r="K35" s="30"/>
      <c r="L35" s="42">
        <f>SUMIFS('2012Figures'!$J:$J,'2012Figures'!$C:$C,$A35,'2012Figures'!$H:$H,$B35,'2012Figures'!$I:$I,$C35,'2012Figures'!$E:$E,$B$1)</f>
        <v>0</v>
      </c>
      <c r="M35" s="52">
        <f>SUMIFS('2012Figures'!$J:$J,'2012Figures'!$C:$C,$A35,'2012Figures'!$H:$H,$B35,'2012Figures'!$I:$I,$C35,'2012Figures'!$B:$B,"BrokerToCy",'2012Figures'!$G:$G,"E1",'2012Figures'!$E:$E,$B$1)</f>
        <v>0</v>
      </c>
      <c r="N35" s="52">
        <f>SUMIFS('2012Figures'!$J:$J,'2012Figures'!$C:$C,$A35,'2012Figures'!$H:$H,$B35,'2012Figures'!$I:$I,$C35,'2012Figures'!$B:$B,"BrokerToCy",'2012Figures'!$G:$G,"P1",'2012Figures'!$E:$E,$B$1)</f>
        <v>0</v>
      </c>
      <c r="O35" s="52">
        <f>SUMIFS('2012Figures'!$J:$J,'2012Figures'!$C:$C,$A35,'2012Figures'!$H:$H,$B35,'2012Figures'!$I:$I,$C35,'2012Figures'!$B:$B,"CyToBroker",'2012Figures'!$G:$G,"E1",'2012Figures'!$E:$E,$B$1)</f>
        <v>0</v>
      </c>
      <c r="P35" s="52">
        <f>SUMIFS('2012Figures'!$J:$J,'2012Figures'!$C:$C,$A35,'2012Figures'!$H:$H,$B35,'2012Figures'!$I:$I,$C35,'2012Figures'!$B:$B,"CyToBroker",'2012Figures'!$G:$G,"P1",'2012Figures'!$E:$E,$B$1)</f>
        <v>0</v>
      </c>
      <c r="Q35" s="30"/>
      <c r="R35" s="46" t="str">
        <f t="shared" si="12"/>
        <v/>
      </c>
      <c r="S35" s="46" t="str">
        <f t="shared" si="12"/>
        <v/>
      </c>
      <c r="T35" s="46" t="str">
        <f t="shared" si="12"/>
        <v/>
      </c>
      <c r="U35" s="46" t="str">
        <f t="shared" si="12"/>
        <v/>
      </c>
      <c r="V35" s="46" t="str">
        <f t="shared" si="12"/>
        <v/>
      </c>
    </row>
    <row r="36" spans="1:22" x14ac:dyDescent="0.2">
      <c r="A36" s="1">
        <v>101</v>
      </c>
      <c r="B36" s="1" t="s">
        <v>52</v>
      </c>
      <c r="C36" s="8">
        <v>7</v>
      </c>
      <c r="D36" s="29">
        <f>SUMIFS('2013Figures'!$J:$J,'2013Figures'!$C:$C,$A36,'2013Figures'!$H:$H,$B36,'2013Figures'!$I:$I,$C36,'2013Figures'!$E:$E,$B$1)</f>
        <v>0</v>
      </c>
      <c r="E36" s="9">
        <f>SUMIFS('2013Figures'!$J:$J,'2013Figures'!$C:$C,$A36,'2013Figures'!$H:$H,$B36,'2013Figures'!$I:$I,$C36,'2013Figures'!$B:$B,"BrokerToCy",'2013Figures'!$G:$G,"E1",'2013Figures'!$E:$E,$B$1)</f>
        <v>0</v>
      </c>
      <c r="F36" s="9">
        <f>SUMIFS('2013Figures'!$J:$J,'2013Figures'!$C:$C,$A36,'2013Figures'!$H:$H,$B36,'2013Figures'!$I:$I,$C36,'2013Figures'!$B:$B,"BrokerToCy",'2013Figures'!$G:$G,"P1",'2013Figures'!$E:$E,$B$1)</f>
        <v>0</v>
      </c>
      <c r="G36" s="9">
        <f>SUMIFS('2013Figures'!$J:$J,'2013Figures'!$C:$C,$A36,'2013Figures'!$H:$H,$B36,'2013Figures'!$I:$I,$C36,'2013Figures'!$B:$B,"CyToBroker",'2013Figures'!$G:$G,"E1",'2013Figures'!$E:$E,$B$1)</f>
        <v>0</v>
      </c>
      <c r="H36" s="9">
        <f>SUMIFS('2013Figures'!$J:$J,'2013Figures'!$C:$C,$A36,'2013Figures'!$H:$H,$B36,'2013Figures'!$I:$I,$C36,'2013Figures'!$B:$B,"CyToBroker",'2013Figures'!$G:$G,"P1",'2013Figures'!$E:$E,$B$1)</f>
        <v>0</v>
      </c>
      <c r="J36" s="8">
        <v>201201</v>
      </c>
      <c r="L36" s="42">
        <f>SUMIFS('2012Figures'!$J:$J,'2012Figures'!$C:$C,$A36,'2012Figures'!$H:$H,$B36,'2012Figures'!$I:$I,$C36,'2012Figures'!$E:$E,$B$1)</f>
        <v>0</v>
      </c>
      <c r="M36" s="52">
        <f>SUMIFS('2012Figures'!$J:$J,'2012Figures'!$C:$C,$A36,'2012Figures'!$H:$H,$B36,'2012Figures'!$I:$I,$C36,'2012Figures'!$B:$B,"BrokerToCy",'2012Figures'!$G:$G,"E1",'2012Figures'!$E:$E,$B$1)</f>
        <v>0</v>
      </c>
      <c r="N36" s="52">
        <f>SUMIFS('2012Figures'!$J:$J,'2012Figures'!$C:$C,$A36,'2012Figures'!$H:$H,$B36,'2012Figures'!$I:$I,$C36,'2012Figures'!$B:$B,"BrokerToCy",'2012Figures'!$G:$G,"P1",'2012Figures'!$E:$E,$B$1)</f>
        <v>0</v>
      </c>
      <c r="O36" s="52">
        <f>SUMIFS('2012Figures'!$J:$J,'2012Figures'!$C:$C,$A36,'2012Figures'!$H:$H,$B36,'2012Figures'!$I:$I,$C36,'2012Figures'!$B:$B,"CyToBroker",'2012Figures'!$G:$G,"E1",'2012Figures'!$E:$E,$B$1)</f>
        <v>0</v>
      </c>
      <c r="P36" s="52">
        <f>SUMIFS('2012Figures'!$J:$J,'2012Figures'!$C:$C,$A36,'2012Figures'!$H:$H,$B36,'2012Figures'!$I:$I,$C36,'2012Figures'!$B:$B,"CyToBroker",'2012Figures'!$G:$G,"P1",'2012Figures'!$E:$E,$B$1)</f>
        <v>0</v>
      </c>
      <c r="R36" s="46" t="str">
        <f t="shared" si="12"/>
        <v/>
      </c>
      <c r="S36" s="46" t="str">
        <f t="shared" si="12"/>
        <v/>
      </c>
      <c r="T36" s="46" t="str">
        <f t="shared" si="12"/>
        <v/>
      </c>
      <c r="U36" s="46" t="str">
        <f t="shared" si="12"/>
        <v/>
      </c>
      <c r="V36" s="46" t="str">
        <f t="shared" si="12"/>
        <v/>
      </c>
    </row>
    <row r="37" spans="1:22" x14ac:dyDescent="0.2">
      <c r="A37" s="1">
        <v>101</v>
      </c>
      <c r="B37" s="1" t="s">
        <v>52</v>
      </c>
      <c r="C37" s="8">
        <v>6</v>
      </c>
      <c r="D37" s="29">
        <f>SUMIFS('2013Figures'!$J:$J,'2013Figures'!$C:$C,$A37,'2013Figures'!$H:$H,$B37,'2013Figures'!$I:$I,$C37,'2013Figures'!$E:$E,$B$1)</f>
        <v>4940</v>
      </c>
      <c r="E37" s="9">
        <f>SUMIFS('2013Figures'!$J:$J,'2013Figures'!$C:$C,$A37,'2013Figures'!$H:$H,$B37,'2013Figures'!$I:$I,$C37,'2013Figures'!$B:$B,"BrokerToCy",'2013Figures'!$G:$G,"E1",'2013Figures'!$E:$E,$B$1)</f>
        <v>0</v>
      </c>
      <c r="F37" s="9">
        <f>SUMIFS('2013Figures'!$J:$J,'2013Figures'!$C:$C,$A37,'2013Figures'!$H:$H,$B37,'2013Figures'!$I:$I,$C37,'2013Figures'!$B:$B,"BrokerToCy",'2013Figures'!$G:$G,"P1",'2013Figures'!$E:$E,$B$1)</f>
        <v>0</v>
      </c>
      <c r="G37" s="9">
        <f>SUMIFS('2013Figures'!$J:$J,'2013Figures'!$C:$C,$A37,'2013Figures'!$H:$H,$B37,'2013Figures'!$I:$I,$C37,'2013Figures'!$B:$B,"CyToBroker",'2013Figures'!$G:$G,"E1",'2013Figures'!$E:$E,$B$1)</f>
        <v>4940</v>
      </c>
      <c r="H37" s="9">
        <f>SUMIFS('2013Figures'!$J:$J,'2013Figures'!$C:$C,$A37,'2013Figures'!$H:$H,$B37,'2013Figures'!$I:$I,$C37,'2013Figures'!$B:$B,"CyToBroker",'2013Figures'!$G:$G,"P1",'2013Figures'!$E:$E,$B$1)</f>
        <v>0</v>
      </c>
      <c r="J37" s="8">
        <v>201101</v>
      </c>
      <c r="L37" s="42">
        <f>SUMIFS('2012Figures'!$J:$J,'2012Figures'!$C:$C,$A37,'2012Figures'!$H:$H,$B37,'2012Figures'!$I:$I,$C37,'2012Figures'!$E:$E,$B$1)</f>
        <v>1001</v>
      </c>
      <c r="M37" s="52">
        <f>SUMIFS('2012Figures'!$J:$J,'2012Figures'!$C:$C,$A37,'2012Figures'!$H:$H,$B37,'2012Figures'!$I:$I,$C37,'2012Figures'!$B:$B,"BrokerToCy",'2012Figures'!$G:$G,"E1",'2012Figures'!$E:$E,$B$1)</f>
        <v>0</v>
      </c>
      <c r="N37" s="52">
        <f>SUMIFS('2012Figures'!$J:$J,'2012Figures'!$C:$C,$A37,'2012Figures'!$H:$H,$B37,'2012Figures'!$I:$I,$C37,'2012Figures'!$B:$B,"BrokerToCy",'2012Figures'!$G:$G,"P1",'2012Figures'!$E:$E,$B$1)</f>
        <v>0</v>
      </c>
      <c r="O37" s="52">
        <f>SUMIFS('2012Figures'!$J:$J,'2012Figures'!$C:$C,$A37,'2012Figures'!$H:$H,$B37,'2012Figures'!$I:$I,$C37,'2012Figures'!$B:$B,"CyToBroker",'2012Figures'!$G:$G,"E1",'2012Figures'!$E:$E,$B$1)</f>
        <v>1001</v>
      </c>
      <c r="P37" s="52">
        <f>SUMIFS('2012Figures'!$J:$J,'2012Figures'!$C:$C,$A37,'2012Figures'!$H:$H,$B37,'2012Figures'!$I:$I,$C37,'2012Figures'!$B:$B,"CyToBroker",'2012Figures'!$G:$G,"P1",'2012Figures'!$E:$E,$B$1)</f>
        <v>0</v>
      </c>
      <c r="R37" s="46">
        <f t="shared" si="12"/>
        <v>3.94</v>
      </c>
      <c r="S37" s="46" t="str">
        <f t="shared" si="12"/>
        <v/>
      </c>
      <c r="T37" s="46" t="str">
        <f t="shared" si="12"/>
        <v/>
      </c>
      <c r="U37" s="46">
        <f t="shared" si="12"/>
        <v>3.94</v>
      </c>
      <c r="V37" s="46" t="str">
        <f t="shared" si="12"/>
        <v/>
      </c>
    </row>
    <row r="38" spans="1:22" x14ac:dyDescent="0.2">
      <c r="A38" s="1">
        <v>101</v>
      </c>
      <c r="B38" s="1" t="s">
        <v>52</v>
      </c>
      <c r="C38" s="8">
        <v>5</v>
      </c>
      <c r="D38" s="29">
        <f>SUMIFS('2013Figures'!$J:$J,'2013Figures'!$C:$C,$A38,'2013Figures'!$H:$H,$B38,'2013Figures'!$I:$I,$C38,'2013Figures'!$E:$E,$B$1)</f>
        <v>0</v>
      </c>
      <c r="E38" s="9">
        <f>SUMIFS('2013Figures'!$J:$J,'2013Figures'!$C:$C,$A38,'2013Figures'!$H:$H,$B38,'2013Figures'!$I:$I,$C38,'2013Figures'!$B:$B,"BrokerToCy",'2013Figures'!$G:$G,"E1",'2013Figures'!$E:$E,$B$1)</f>
        <v>0</v>
      </c>
      <c r="F38" s="9">
        <f>SUMIFS('2013Figures'!$J:$J,'2013Figures'!$C:$C,$A38,'2013Figures'!$H:$H,$B38,'2013Figures'!$I:$I,$C38,'2013Figures'!$B:$B,"BrokerToCy",'2013Figures'!$G:$G,"P1",'2013Figures'!$E:$E,$B$1)</f>
        <v>0</v>
      </c>
      <c r="G38" s="9">
        <f>SUMIFS('2013Figures'!$J:$J,'2013Figures'!$C:$C,$A38,'2013Figures'!$H:$H,$B38,'2013Figures'!$I:$I,$C38,'2013Figures'!$B:$B,"CyToBroker",'2013Figures'!$G:$G,"E1",'2013Figures'!$E:$E,$B$1)</f>
        <v>0</v>
      </c>
      <c r="H38" s="9">
        <f>SUMIFS('2013Figures'!$J:$J,'2013Figures'!$C:$C,$A38,'2013Figures'!$H:$H,$B38,'2013Figures'!$I:$I,$C38,'2013Figures'!$B:$B,"CyToBroker",'2013Figures'!$G:$G,"P1",'2013Figures'!$E:$E,$B$1)</f>
        <v>0</v>
      </c>
      <c r="J38" s="8">
        <v>201001</v>
      </c>
      <c r="L38" s="42">
        <f>SUMIFS('2012Figures'!$J:$J,'2012Figures'!$C:$C,$A38,'2012Figures'!$H:$H,$B38,'2012Figures'!$I:$I,$C38,'2012Figures'!$E:$E,$B$1)</f>
        <v>0</v>
      </c>
      <c r="M38" s="52">
        <f>SUMIFS('2012Figures'!$J:$J,'2012Figures'!$C:$C,$A38,'2012Figures'!$H:$H,$B38,'2012Figures'!$I:$I,$C38,'2012Figures'!$B:$B,"BrokerToCy",'2012Figures'!$G:$G,"E1",'2012Figures'!$E:$E,$B$1)</f>
        <v>0</v>
      </c>
      <c r="N38" s="52">
        <f>SUMIFS('2012Figures'!$J:$J,'2012Figures'!$C:$C,$A38,'2012Figures'!$H:$H,$B38,'2012Figures'!$I:$I,$C38,'2012Figures'!$B:$B,"BrokerToCy",'2012Figures'!$G:$G,"P1",'2012Figures'!$E:$E,$B$1)</f>
        <v>0</v>
      </c>
      <c r="O38" s="52">
        <f>SUMIFS('2012Figures'!$J:$J,'2012Figures'!$C:$C,$A38,'2012Figures'!$H:$H,$B38,'2012Figures'!$I:$I,$C38,'2012Figures'!$B:$B,"CyToBroker",'2012Figures'!$G:$G,"E1",'2012Figures'!$E:$E,$B$1)</f>
        <v>0</v>
      </c>
      <c r="P38" s="52">
        <f>SUMIFS('2012Figures'!$J:$J,'2012Figures'!$C:$C,$A38,'2012Figures'!$H:$H,$B38,'2012Figures'!$I:$I,$C38,'2012Figures'!$B:$B,"CyToBroker",'2012Figures'!$G:$G,"P1",'2012Figures'!$E:$E,$B$1)</f>
        <v>0</v>
      </c>
      <c r="R38" s="46" t="str">
        <f t="shared" si="12"/>
        <v/>
      </c>
      <c r="S38" s="46" t="str">
        <f t="shared" si="12"/>
        <v/>
      </c>
      <c r="T38" s="46" t="str">
        <f t="shared" si="12"/>
        <v/>
      </c>
      <c r="U38" s="46" t="str">
        <f t="shared" si="12"/>
        <v/>
      </c>
      <c r="V38" s="46" t="str">
        <f t="shared" si="12"/>
        <v/>
      </c>
    </row>
    <row r="39" spans="1:22" x14ac:dyDescent="0.2">
      <c r="A39" s="1">
        <v>101</v>
      </c>
      <c r="B39" s="1" t="s">
        <v>52</v>
      </c>
      <c r="C39" s="8">
        <v>4</v>
      </c>
      <c r="D39" s="29">
        <f>SUMIFS('2013Figures'!$J:$J,'2013Figures'!$C:$C,$A39,'2013Figures'!$H:$H,$B39,'2013Figures'!$I:$I,$C39,'2013Figures'!$E:$E,$B$1)</f>
        <v>5401</v>
      </c>
      <c r="E39" s="9">
        <f>SUMIFS('2013Figures'!$J:$J,'2013Figures'!$C:$C,$A39,'2013Figures'!$H:$H,$B39,'2013Figures'!$I:$I,$C39,'2013Figures'!$B:$B,"BrokerToCy",'2013Figures'!$G:$G,"E1",'2013Figures'!$E:$E,$B$1)</f>
        <v>0</v>
      </c>
      <c r="F39" s="9">
        <f>SUMIFS('2013Figures'!$J:$J,'2013Figures'!$C:$C,$A39,'2013Figures'!$H:$H,$B39,'2013Figures'!$I:$I,$C39,'2013Figures'!$B:$B,"BrokerToCy",'2013Figures'!$G:$G,"P1",'2013Figures'!$E:$E,$B$1)</f>
        <v>0</v>
      </c>
      <c r="G39" s="9">
        <f>SUMIFS('2013Figures'!$J:$J,'2013Figures'!$C:$C,$A39,'2013Figures'!$H:$H,$B39,'2013Figures'!$I:$I,$C39,'2013Figures'!$B:$B,"CyToBroker",'2013Figures'!$G:$G,"E1",'2013Figures'!$E:$E,$B$1)</f>
        <v>5401</v>
      </c>
      <c r="H39" s="9">
        <f>SUMIFS('2013Figures'!$J:$J,'2013Figures'!$C:$C,$A39,'2013Figures'!$H:$H,$B39,'2013Figures'!$I:$I,$C39,'2013Figures'!$B:$B,"CyToBroker",'2013Figures'!$G:$G,"P1",'2013Figures'!$E:$E,$B$1)</f>
        <v>0</v>
      </c>
      <c r="J39" s="8">
        <v>200901</v>
      </c>
      <c r="L39" s="42">
        <f>SUMIFS('2012Figures'!$J:$J,'2012Figures'!$C:$C,$A39,'2012Figures'!$H:$H,$B39,'2012Figures'!$I:$I,$C39,'2012Figures'!$E:$E,$B$1)</f>
        <v>16757</v>
      </c>
      <c r="M39" s="52">
        <f>SUMIFS('2012Figures'!$J:$J,'2012Figures'!$C:$C,$A39,'2012Figures'!$H:$H,$B39,'2012Figures'!$I:$I,$C39,'2012Figures'!$B:$B,"BrokerToCy",'2012Figures'!$G:$G,"E1",'2012Figures'!$E:$E,$B$1)</f>
        <v>0</v>
      </c>
      <c r="N39" s="52">
        <f>SUMIFS('2012Figures'!$J:$J,'2012Figures'!$C:$C,$A39,'2012Figures'!$H:$H,$B39,'2012Figures'!$I:$I,$C39,'2012Figures'!$B:$B,"BrokerToCy",'2012Figures'!$G:$G,"P1",'2012Figures'!$E:$E,$B$1)</f>
        <v>0</v>
      </c>
      <c r="O39" s="52">
        <f>SUMIFS('2012Figures'!$J:$J,'2012Figures'!$C:$C,$A39,'2012Figures'!$H:$H,$B39,'2012Figures'!$I:$I,$C39,'2012Figures'!$B:$B,"CyToBroker",'2012Figures'!$G:$G,"E1",'2012Figures'!$E:$E,$B$1)</f>
        <v>16757</v>
      </c>
      <c r="P39" s="52">
        <f>SUMIFS('2012Figures'!$J:$J,'2012Figures'!$C:$C,$A39,'2012Figures'!$H:$H,$B39,'2012Figures'!$I:$I,$C39,'2012Figures'!$B:$B,"CyToBroker",'2012Figures'!$G:$G,"P1",'2012Figures'!$E:$E,$B$1)</f>
        <v>0</v>
      </c>
      <c r="R39" s="46">
        <f t="shared" si="12"/>
        <v>-0.68</v>
      </c>
      <c r="S39" s="46" t="str">
        <f t="shared" si="12"/>
        <v/>
      </c>
      <c r="T39" s="46" t="str">
        <f t="shared" si="12"/>
        <v/>
      </c>
      <c r="U39" s="46">
        <f t="shared" si="12"/>
        <v>-0.68</v>
      </c>
      <c r="V39" s="46" t="str">
        <f t="shared" si="12"/>
        <v/>
      </c>
    </row>
    <row r="40" spans="1:22" x14ac:dyDescent="0.2">
      <c r="A40" s="1">
        <v>101</v>
      </c>
      <c r="B40" s="1" t="s">
        <v>52</v>
      </c>
      <c r="C40" s="8">
        <v>3</v>
      </c>
      <c r="D40" s="29">
        <f>SUMIFS('2013Figures'!$J:$J,'2013Figures'!$C:$C,$A40,'2013Figures'!$H:$H,$B40,'2013Figures'!$I:$I,$C40,'2013Figures'!$E:$E,$B$1)</f>
        <v>0</v>
      </c>
      <c r="E40" s="9">
        <f>SUMIFS('2013Figures'!$J:$J,'2013Figures'!$C:$C,$A40,'2013Figures'!$H:$H,$B40,'2013Figures'!$I:$I,$C40,'2013Figures'!$B:$B,"BrokerToCy",'2013Figures'!$G:$G,"E1",'2013Figures'!$E:$E,$B$1)</f>
        <v>0</v>
      </c>
      <c r="F40" s="9">
        <f>SUMIFS('2013Figures'!$J:$J,'2013Figures'!$C:$C,$A40,'2013Figures'!$H:$H,$B40,'2013Figures'!$I:$I,$C40,'2013Figures'!$B:$B,"BrokerToCy",'2013Figures'!$G:$G,"P1",'2013Figures'!$E:$E,$B$1)</f>
        <v>0</v>
      </c>
      <c r="G40" s="9">
        <f>SUMIFS('2013Figures'!$J:$J,'2013Figures'!$C:$C,$A40,'2013Figures'!$H:$H,$B40,'2013Figures'!$I:$I,$C40,'2013Figures'!$B:$B,"CyToBroker",'2013Figures'!$G:$G,"E1",'2013Figures'!$E:$E,$B$1)</f>
        <v>0</v>
      </c>
      <c r="H40" s="9">
        <f>SUMIFS('2013Figures'!$J:$J,'2013Figures'!$C:$C,$A40,'2013Figures'!$H:$H,$B40,'2013Figures'!$I:$I,$C40,'2013Figures'!$B:$B,"CyToBroker",'2013Figures'!$G:$G,"P1",'2013Figures'!$E:$E,$B$1)</f>
        <v>0</v>
      </c>
      <c r="J40" s="8">
        <v>200801</v>
      </c>
      <c r="L40" s="42">
        <f>SUMIFS('2012Figures'!$J:$J,'2012Figures'!$C:$C,$A40,'2012Figures'!$H:$H,$B40,'2012Figures'!$I:$I,$C40,'2012Figures'!$E:$E,$B$1)</f>
        <v>0</v>
      </c>
      <c r="M40" s="52">
        <f>SUMIFS('2012Figures'!$J:$J,'2012Figures'!$C:$C,$A40,'2012Figures'!$H:$H,$B40,'2012Figures'!$I:$I,$C40,'2012Figures'!$B:$B,"BrokerToCy",'2012Figures'!$G:$G,"E1",'2012Figures'!$E:$E,$B$1)</f>
        <v>0</v>
      </c>
      <c r="N40" s="52">
        <f>SUMIFS('2012Figures'!$J:$J,'2012Figures'!$C:$C,$A40,'2012Figures'!$H:$H,$B40,'2012Figures'!$I:$I,$C40,'2012Figures'!$B:$B,"BrokerToCy",'2012Figures'!$G:$G,"P1",'2012Figures'!$E:$E,$B$1)</f>
        <v>0</v>
      </c>
      <c r="O40" s="52">
        <f>SUMIFS('2012Figures'!$J:$J,'2012Figures'!$C:$C,$A40,'2012Figures'!$H:$H,$B40,'2012Figures'!$I:$I,$C40,'2012Figures'!$B:$B,"CyToBroker",'2012Figures'!$G:$G,"E1",'2012Figures'!$E:$E,$B$1)</f>
        <v>0</v>
      </c>
      <c r="P40" s="52">
        <f>SUMIFS('2012Figures'!$J:$J,'2012Figures'!$C:$C,$A40,'2012Figures'!$H:$H,$B40,'2012Figures'!$I:$I,$C40,'2012Figures'!$B:$B,"CyToBroker",'2012Figures'!$G:$G,"P1",'2012Figures'!$E:$E,$B$1)</f>
        <v>0</v>
      </c>
      <c r="R40" s="46" t="str">
        <f t="shared" si="12"/>
        <v/>
      </c>
      <c r="S40" s="46" t="str">
        <f t="shared" si="12"/>
        <v/>
      </c>
      <c r="T40" s="46" t="str">
        <f t="shared" si="12"/>
        <v/>
      </c>
      <c r="U40" s="46" t="str">
        <f t="shared" si="12"/>
        <v/>
      </c>
      <c r="V40" s="46" t="str">
        <f t="shared" si="12"/>
        <v/>
      </c>
    </row>
    <row r="41" spans="1:22" x14ac:dyDescent="0.2">
      <c r="A41" s="1">
        <v>101</v>
      </c>
      <c r="B41" s="1" t="s">
        <v>52</v>
      </c>
      <c r="C41" s="8">
        <v>2</v>
      </c>
      <c r="D41" s="29">
        <f>SUMIFS('2013Figures'!$J:$J,'2013Figures'!$C:$C,$A41,'2013Figures'!$H:$H,$B41,'2013Figures'!$I:$I,$C41,'2013Figures'!$E:$E,$B$1)</f>
        <v>0</v>
      </c>
      <c r="E41" s="9">
        <f>SUMIFS('2013Figures'!$J:$J,'2013Figures'!$C:$C,$A41,'2013Figures'!$H:$H,$B41,'2013Figures'!$I:$I,$C41,'2013Figures'!$B:$B,"BrokerToCy",'2013Figures'!$G:$G,"E1",'2013Figures'!$E:$E,$B$1)</f>
        <v>0</v>
      </c>
      <c r="F41" s="9">
        <f>SUMIFS('2013Figures'!$J:$J,'2013Figures'!$C:$C,$A41,'2013Figures'!$H:$H,$B41,'2013Figures'!$I:$I,$C41,'2013Figures'!$B:$B,"BrokerToCy",'2013Figures'!$G:$G,"P1",'2013Figures'!$E:$E,$B$1)</f>
        <v>0</v>
      </c>
      <c r="G41" s="9">
        <f>SUMIFS('2013Figures'!$J:$J,'2013Figures'!$C:$C,$A41,'2013Figures'!$H:$H,$B41,'2013Figures'!$I:$I,$C41,'2013Figures'!$B:$B,"CyToBroker",'2013Figures'!$G:$G,"E1",'2013Figures'!$E:$E,$B$1)</f>
        <v>0</v>
      </c>
      <c r="H41" s="9">
        <f>SUMIFS('2013Figures'!$J:$J,'2013Figures'!$C:$C,$A41,'2013Figures'!$H:$H,$B41,'2013Figures'!$I:$I,$C41,'2013Figures'!$B:$B,"CyToBroker",'2013Figures'!$G:$G,"P1",'2013Figures'!$E:$E,$B$1)</f>
        <v>0</v>
      </c>
      <c r="J41" s="8">
        <v>200701</v>
      </c>
      <c r="L41" s="42">
        <f>SUMIFS('2012Figures'!$J:$J,'2012Figures'!$C:$C,$A41,'2012Figures'!$H:$H,$B41,'2012Figures'!$I:$I,$C41,'2012Figures'!$E:$E,$B$1)</f>
        <v>0</v>
      </c>
      <c r="M41" s="52">
        <f>SUMIFS('2012Figures'!$J:$J,'2012Figures'!$C:$C,$A41,'2012Figures'!$H:$H,$B41,'2012Figures'!$I:$I,$C41,'2012Figures'!$B:$B,"BrokerToCy",'2012Figures'!$G:$G,"E1",'2012Figures'!$E:$E,$B$1)</f>
        <v>0</v>
      </c>
      <c r="N41" s="52">
        <f>SUMIFS('2012Figures'!$J:$J,'2012Figures'!$C:$C,$A41,'2012Figures'!$H:$H,$B41,'2012Figures'!$I:$I,$C41,'2012Figures'!$B:$B,"BrokerToCy",'2012Figures'!$G:$G,"P1",'2012Figures'!$E:$E,$B$1)</f>
        <v>0</v>
      </c>
      <c r="O41" s="52">
        <f>SUMIFS('2012Figures'!$J:$J,'2012Figures'!$C:$C,$A41,'2012Figures'!$H:$H,$B41,'2012Figures'!$I:$I,$C41,'2012Figures'!$B:$B,"CyToBroker",'2012Figures'!$G:$G,"E1",'2012Figures'!$E:$E,$B$1)</f>
        <v>0</v>
      </c>
      <c r="P41" s="52">
        <f>SUMIFS('2012Figures'!$J:$J,'2012Figures'!$C:$C,$A41,'2012Figures'!$H:$H,$B41,'2012Figures'!$I:$I,$C41,'2012Figures'!$B:$B,"CyToBroker",'2012Figures'!$G:$G,"P1",'2012Figures'!$E:$E,$B$1)</f>
        <v>0</v>
      </c>
      <c r="R41" s="46" t="str">
        <f t="shared" si="12"/>
        <v/>
      </c>
      <c r="S41" s="46" t="str">
        <f t="shared" si="12"/>
        <v/>
      </c>
      <c r="T41" s="46" t="str">
        <f t="shared" si="12"/>
        <v/>
      </c>
      <c r="U41" s="46" t="str">
        <f t="shared" si="12"/>
        <v/>
      </c>
      <c r="V41" s="46" t="str">
        <f t="shared" si="12"/>
        <v/>
      </c>
    </row>
    <row r="42" spans="1:22" x14ac:dyDescent="0.2">
      <c r="A42" s="1">
        <v>101</v>
      </c>
      <c r="B42" s="1" t="s">
        <v>52</v>
      </c>
      <c r="C42" s="8">
        <v>1</v>
      </c>
      <c r="D42" s="29">
        <f>SUMIFS('2013Figures'!$J:$J,'2013Figures'!$C:$C,$A42,'2013Figures'!$H:$H,$B42,'2013Figures'!$I:$I,$C42,'2013Figures'!$E:$E,$B$1)</f>
        <v>0</v>
      </c>
      <c r="E42" s="9">
        <f>SUMIFS('2013Figures'!$J:$J,'2013Figures'!$C:$C,$A42,'2013Figures'!$H:$H,$B42,'2013Figures'!$I:$I,$C42,'2013Figures'!$B:$B,"BrokerToCy",'2013Figures'!$G:$G,"E1",'2013Figures'!$E:$E,$B$1)</f>
        <v>0</v>
      </c>
      <c r="F42" s="9">
        <f>SUMIFS('2013Figures'!$J:$J,'2013Figures'!$C:$C,$A42,'2013Figures'!$H:$H,$B42,'2013Figures'!$I:$I,$C42,'2013Figures'!$B:$B,"BrokerToCy",'2013Figures'!$G:$G,"P1",'2013Figures'!$E:$E,$B$1)</f>
        <v>0</v>
      </c>
      <c r="G42" s="9">
        <f>SUMIFS('2013Figures'!$J:$J,'2013Figures'!$C:$C,$A42,'2013Figures'!$H:$H,$B42,'2013Figures'!$I:$I,$C42,'2013Figures'!$B:$B,"CyToBroker",'2013Figures'!$G:$G,"E1",'2013Figures'!$E:$E,$B$1)</f>
        <v>0</v>
      </c>
      <c r="H42" s="9">
        <f>SUMIFS('2013Figures'!$J:$J,'2013Figures'!$C:$C,$A42,'2013Figures'!$H:$H,$B42,'2013Figures'!$I:$I,$C42,'2013Figures'!$B:$B,"CyToBroker",'2013Figures'!$G:$G,"P1",'2013Figures'!$E:$E,$B$1)</f>
        <v>0</v>
      </c>
      <c r="J42" s="8">
        <v>200601</v>
      </c>
      <c r="L42" s="42">
        <f>SUMIFS('2012Figures'!$J:$J,'2012Figures'!$C:$C,$A42,'2012Figures'!$H:$H,$B42,'2012Figures'!$I:$I,$C42,'2012Figures'!$E:$E,$B$1)</f>
        <v>0</v>
      </c>
      <c r="M42" s="52">
        <f>SUMIFS('2012Figures'!$J:$J,'2012Figures'!$C:$C,$A42,'2012Figures'!$H:$H,$B42,'2012Figures'!$I:$I,$C42,'2012Figures'!$B:$B,"BrokerToCy",'2012Figures'!$G:$G,"E1",'2012Figures'!$E:$E,$B$1)</f>
        <v>0</v>
      </c>
      <c r="N42" s="52">
        <f>SUMIFS('2012Figures'!$J:$J,'2012Figures'!$C:$C,$A42,'2012Figures'!$H:$H,$B42,'2012Figures'!$I:$I,$C42,'2012Figures'!$B:$B,"BrokerToCy",'2012Figures'!$G:$G,"P1",'2012Figures'!$E:$E,$B$1)</f>
        <v>0</v>
      </c>
      <c r="O42" s="52">
        <f>SUMIFS('2012Figures'!$J:$J,'2012Figures'!$C:$C,$A42,'2012Figures'!$H:$H,$B42,'2012Figures'!$I:$I,$C42,'2012Figures'!$B:$B,"CyToBroker",'2012Figures'!$G:$G,"E1",'2012Figures'!$E:$E,$B$1)</f>
        <v>0</v>
      </c>
      <c r="P42" s="52">
        <f>SUMIFS('2012Figures'!$J:$J,'2012Figures'!$C:$C,$A42,'2012Figures'!$H:$H,$B42,'2012Figures'!$I:$I,$C42,'2012Figures'!$B:$B,"CyToBroker",'2012Figures'!$G:$G,"P1",'2012Figures'!$E:$E,$B$1)</f>
        <v>0</v>
      </c>
      <c r="R42" s="46" t="str">
        <f t="shared" si="12"/>
        <v/>
      </c>
      <c r="S42" s="46" t="str">
        <f t="shared" si="12"/>
        <v/>
      </c>
      <c r="T42" s="46" t="str">
        <f t="shared" si="12"/>
        <v/>
      </c>
      <c r="U42" s="46" t="str">
        <f t="shared" si="12"/>
        <v/>
      </c>
      <c r="V42" s="46" t="str">
        <f t="shared" si="12"/>
        <v/>
      </c>
    </row>
    <row r="43" spans="1:22" x14ac:dyDescent="0.2">
      <c r="A43" s="1">
        <v>101</v>
      </c>
      <c r="B43" s="1" t="s">
        <v>52</v>
      </c>
      <c r="D43" s="29">
        <f>SUMIFS('2013Figures'!$J:$J,'2013Figures'!$C:$C,$A43,'2013Figures'!$I:$I,"",'2013Figures'!$E:$E,$B$1)</f>
        <v>2206</v>
      </c>
      <c r="E43" s="9">
        <f>SUMIFS('2013Figures'!$J:$J,'2013Figures'!$C:$C,$A43,'2013Figures'!$I:$I,"",'2013Figures'!$B:$B,"BrokerToCy",'2013Figures'!$G:$G,"E1",'2013Figures'!$E:$E,$B$1)</f>
        <v>0</v>
      </c>
      <c r="F43" s="9">
        <f>SUMIFS('2013Figures'!$J:$J,'2013Figures'!$C:$C,$A43,'2013Figures'!$I:$I,"",'2013Figures'!$B:$B,"BrokerToCy",'2013Figures'!$G:$G,"P1",'2013Figures'!$E:$E,$B$1)</f>
        <v>0</v>
      </c>
      <c r="G43" s="9">
        <f>SUMIFS('2013Figures'!$J:$J,'2013Figures'!$C:$C,$A43,'2013Figures'!$I:$I,"",'2013Figures'!$B:$B,"CyToBroker",'2013Figures'!$G:$G,"E1",'2013Figures'!$E:$E,$B$1)</f>
        <v>2206</v>
      </c>
      <c r="H43" s="9">
        <f>SUMIFS('2013Figures'!$J:$J,'2013Figures'!$C:$C,$A43,'2013Figures'!$I:$I,"",'2013Figures'!$B:$B,"CyToBroker",'2013Figures'!$G:$G,"P1",'2013Figures'!$E:$E,$B$1)</f>
        <v>0</v>
      </c>
      <c r="J43" s="8" t="s">
        <v>131</v>
      </c>
      <c r="L43" s="42">
        <f>SUMIFS('2012Figures'!$J:$J,'2012Figures'!$C:$C,$A43,'2012Figures'!$I:$I,"",'2012Figures'!$E:$E,$B$1)</f>
        <v>4151</v>
      </c>
      <c r="M43" s="52">
        <f>SUMIFS('2012Figures'!$J:$J,'2012Figures'!$C:$C,$A43,'2012Figures'!$I:$I,"",'2012Figures'!$B:$B,"BrokerToCy",'2012Figures'!$G:$G,"E1",'2012Figures'!$E:$E,$B$1)</f>
        <v>0</v>
      </c>
      <c r="N43" s="52">
        <f>SUMIFS('2012Figures'!$J:$J,'2012Figures'!$C:$C,$A43,'2012Figures'!$I:$I,"",'2012Figures'!$B:$B,"BrokerToCy",'2012Figures'!$G:$G,"P1",'2012Figures'!$E:$E,$B$1)</f>
        <v>0</v>
      </c>
      <c r="O43" s="52">
        <f>SUMIFS('2012Figures'!$J:$J,'2012Figures'!$C:$C,$A43,'2012Figures'!$I:$I,"",'2012Figures'!$B:$B,"CyToBroker",'2012Figures'!$G:$G,"E1",'2012Figures'!$E:$E,$B$1)</f>
        <v>4151</v>
      </c>
      <c r="P43" s="52">
        <f>SUMIFS('2012Figures'!$J:$J,'2012Figures'!$C:$C,$A43,'2012Figures'!$I:$I,"",'2012Figures'!$B:$B,"CyToBroker",'2012Figures'!$G:$G,"P1",'2012Figures'!$E:$E,$B$1)</f>
        <v>0</v>
      </c>
      <c r="R43" s="46">
        <f t="shared" si="12"/>
        <v>-0.47</v>
      </c>
      <c r="S43" s="46" t="str">
        <f t="shared" si="12"/>
        <v/>
      </c>
      <c r="T43" s="46" t="str">
        <f t="shared" si="12"/>
        <v/>
      </c>
      <c r="U43" s="46">
        <f t="shared" si="12"/>
        <v>-0.47</v>
      </c>
      <c r="V43" s="46" t="str">
        <f t="shared" si="12"/>
        <v/>
      </c>
    </row>
    <row r="44" spans="1:22" x14ac:dyDescent="0.2">
      <c r="A44" s="21"/>
      <c r="B44" s="21" t="s">
        <v>92</v>
      </c>
      <c r="C44" s="22"/>
      <c r="D44" s="23">
        <f>SUM(E44:H44)</f>
        <v>12547</v>
      </c>
      <c r="E44" s="23">
        <f t="shared" ref="E44:H44" si="13">SUM(E32:E43)</f>
        <v>0</v>
      </c>
      <c r="F44" s="23">
        <f t="shared" si="13"/>
        <v>0</v>
      </c>
      <c r="G44" s="23">
        <f t="shared" si="13"/>
        <v>12547</v>
      </c>
      <c r="H44" s="23">
        <f t="shared" si="13"/>
        <v>0</v>
      </c>
      <c r="I44" s="21"/>
      <c r="J44" s="22"/>
      <c r="K44" s="21"/>
      <c r="L44" s="43">
        <f>SUM(M44:P44)</f>
        <v>21909</v>
      </c>
      <c r="M44" s="43">
        <f t="shared" ref="M44:P44" si="14">SUM(M32:M43)</f>
        <v>0</v>
      </c>
      <c r="N44" s="43">
        <f t="shared" si="14"/>
        <v>0</v>
      </c>
      <c r="O44" s="43">
        <f t="shared" si="14"/>
        <v>21909</v>
      </c>
      <c r="P44" s="43">
        <f t="shared" si="14"/>
        <v>0</v>
      </c>
      <c r="Q44" s="21"/>
      <c r="R44" s="21"/>
      <c r="S44" s="21"/>
      <c r="T44" s="21"/>
      <c r="U44" s="21"/>
      <c r="V44" s="21"/>
    </row>
    <row r="45" spans="1:22" x14ac:dyDescent="0.2">
      <c r="A45" s="28">
        <v>103</v>
      </c>
      <c r="B45" s="28" t="s">
        <v>55</v>
      </c>
      <c r="C45" s="17" t="s">
        <v>88</v>
      </c>
      <c r="D45" s="18">
        <f>SUMIFS('2013Figures'!$J:$J,'2013Figures'!$C:$C,$A45,'2013Figures'!$E:$E,$B$1)</f>
        <v>56859</v>
      </c>
      <c r="E45" s="18">
        <f>SUMIFS('2013Figures'!$J:$J,'2013Figures'!$C:$C,$A45,'2013Figures'!$B:$B,"BrokerToCy",'2013Figures'!$G:$G,"E1",'2013Figures'!$E:$E,$B$1)</f>
        <v>1</v>
      </c>
      <c r="F45" s="18">
        <f>SUMIFS('2013Figures'!$J:$J,'2013Figures'!$C:$C,$A45,'2013Figures'!$B:$B,"BrokerToCy",'2013Figures'!$G:$G,"P1",'2013Figures'!$E:$E,$B$1)</f>
        <v>0</v>
      </c>
      <c r="G45" s="18">
        <f>SUMIFS('2013Figures'!$J:$J,'2013Figures'!$C:$C,$A45,'2013Figures'!$B:$B,"CyToBroker",'2013Figures'!$G:$G,"E1",'2013Figures'!$E:$E,$B$1)</f>
        <v>56858</v>
      </c>
      <c r="H45" s="18">
        <f>SUMIFS('2013Figures'!$J:$J,'2013Figures'!$C:$C,$A45,'2013Figures'!$B:$B,"CyToBroker",'2013Figures'!$G:$G,"P1",'2013Figures'!$E:$E,$B$1)</f>
        <v>0</v>
      </c>
      <c r="I45" s="28"/>
      <c r="J45" s="17"/>
      <c r="K45" s="28"/>
      <c r="L45" s="50">
        <f>SUMIFS('2012Figures'!$J:$J,'2012Figures'!$C:$C,$A45,'2012Figures'!$E:$E,$B$1)</f>
        <v>76826</v>
      </c>
      <c r="M45" s="50">
        <f>SUMIFS('2012Figures'!$J:$J,'2012Figures'!$C:$C,$A45,'2012Figures'!$B:$B,"BrokerToCy",'2012Figures'!$G:$G,"E1",'2012Figures'!$E:$E,$B$1)</f>
        <v>1</v>
      </c>
      <c r="N45" s="50">
        <f>SUMIFS('2012Figures'!$J:$J,'2012Figures'!$C:$C,$A45,'2012Figures'!$B:$B,"BrokerToCy",'2012Figures'!$G:$G,"P1",'2012Figures'!$E:$E,$B$1)</f>
        <v>0</v>
      </c>
      <c r="O45" s="50">
        <f>SUMIFS('2012Figures'!$J:$J,'2012Figures'!$C:$C,$A45,'2012Figures'!$B:$B,"CyToBroker",'2012Figures'!$G:$G,"E1",'2012Figures'!$E:$E,$B$1)</f>
        <v>76825</v>
      </c>
      <c r="P45" s="50">
        <f>SUMIFS('2012Figures'!$J:$J,'2012Figures'!$C:$C,$A45,'2012Figures'!$B:$B,"CyToBroker",'2012Figures'!$G:$G,"P1",'2012Figures'!$E:$E,$B$1)</f>
        <v>0</v>
      </c>
      <c r="Q45" s="28"/>
      <c r="R45" s="46">
        <f t="shared" ref="R45:V108" si="15">IF(L45=0,"",ROUND(D45/L45-1,2))</f>
        <v>-0.26</v>
      </c>
      <c r="S45" s="46">
        <f t="shared" si="15"/>
        <v>0</v>
      </c>
      <c r="T45" s="46" t="str">
        <f t="shared" si="15"/>
        <v/>
      </c>
      <c r="U45" s="46">
        <f t="shared" si="15"/>
        <v>-0.26</v>
      </c>
      <c r="V45" s="46" t="str">
        <f t="shared" si="15"/>
        <v/>
      </c>
    </row>
    <row r="46" spans="1:22" x14ac:dyDescent="0.2">
      <c r="A46" s="1">
        <v>103</v>
      </c>
      <c r="B46" s="1">
        <v>1</v>
      </c>
      <c r="C46" s="8">
        <v>6</v>
      </c>
      <c r="D46" s="29">
        <f>SUMIFS('2013Figures'!$J:$J,'2013Figures'!$C:$C,$A46,'2013Figures'!$H:$H,$B46,'2013Figures'!$I:$I,$C46,'2013Figures'!$E:$E,$B$1)</f>
        <v>0</v>
      </c>
      <c r="E46" s="9">
        <f>SUMIFS('2013Figures'!$J:$J,'2013Figures'!$C:$C,$A46,'2013Figures'!$H:$H,$B46,'2013Figures'!$I:$I,$C46,'2013Figures'!$B:$B,"BrokerToCy",'2013Figures'!$G:$G,"E1",'2013Figures'!$E:$E,$B$1)</f>
        <v>0</v>
      </c>
      <c r="F46" s="9">
        <f>SUMIFS('2013Figures'!$J:$J,'2013Figures'!$C:$C,$A46,'2013Figures'!$H:$H,$B46,'2013Figures'!$I:$I,$C46,'2013Figures'!$B:$B,"BrokerToCy",'2013Figures'!$G:$G,"P1",'2013Figures'!$E:$E,$B$1)</f>
        <v>0</v>
      </c>
      <c r="G46" s="9">
        <f>SUMIFS('2013Figures'!$J:$J,'2013Figures'!$C:$C,$A46,'2013Figures'!$H:$H,$B46,'2013Figures'!$I:$I,$C46,'2013Figures'!$B:$B,"CyToBroker",'2013Figures'!$G:$G,"E1",'2013Figures'!$E:$E,$B$1)</f>
        <v>0</v>
      </c>
      <c r="H46" s="9">
        <f>SUMIFS('2013Figures'!$J:$J,'2013Figures'!$C:$C,$A46,'2013Figures'!$H:$H,$B46,'2013Figures'!$I:$I,$C46,'2013Figures'!$B:$B,"CyToBroker",'2013Figures'!$G:$G,"P1",'2013Figures'!$E:$E,$B$1)</f>
        <v>0</v>
      </c>
      <c r="J46" s="8" t="s">
        <v>146</v>
      </c>
      <c r="L46" s="42">
        <f>SUMIFS('2012Figures'!$J:$J,'2012Figures'!$C:$C,$A46,'2012Figures'!$H:$H,$B46,'2012Figures'!$I:$I,$C46,'2012Figures'!$E:$E,$B$1)</f>
        <v>0</v>
      </c>
      <c r="M46" s="52">
        <f>SUMIFS('2012Figures'!$J:$J,'2012Figures'!$C:$C,$A46,'2012Figures'!$H:$H,$B46,'2012Figures'!$I:$I,$C46,'2012Figures'!$B:$B,"BrokerToCy",'2012Figures'!$G:$G,"E1",'2012Figures'!$E:$E,$B$1)</f>
        <v>0</v>
      </c>
      <c r="N46" s="52">
        <f>SUMIFS('2012Figures'!$J:$J,'2012Figures'!$C:$C,$A46,'2012Figures'!$H:$H,$B46,'2012Figures'!$I:$I,$C46,'2012Figures'!$B:$B,"BrokerToCy",'2012Figures'!$G:$G,"P1",'2012Figures'!$E:$E,$B$1)</f>
        <v>0</v>
      </c>
      <c r="O46" s="52">
        <f>SUMIFS('2012Figures'!$J:$J,'2012Figures'!$C:$C,$A46,'2012Figures'!$H:$H,$B46,'2012Figures'!$I:$I,$C46,'2012Figures'!$B:$B,"CyToBroker",'2012Figures'!$G:$G,"E1",'2012Figures'!$E:$E,$B$1)</f>
        <v>0</v>
      </c>
      <c r="P46" s="52">
        <f>SUMIFS('2012Figures'!$J:$J,'2012Figures'!$C:$C,$A46,'2012Figures'!$H:$H,$B46,'2012Figures'!$I:$I,$C46,'2012Figures'!$B:$B,"CyToBroker",'2012Figures'!$G:$G,"P1",'2012Figures'!$E:$E,$B$1)</f>
        <v>0</v>
      </c>
      <c r="R46" s="46" t="str">
        <f t="shared" si="15"/>
        <v/>
      </c>
      <c r="S46" s="46" t="str">
        <f t="shared" si="15"/>
        <v/>
      </c>
      <c r="T46" s="46" t="str">
        <f t="shared" si="15"/>
        <v/>
      </c>
      <c r="U46" s="46" t="str">
        <f t="shared" si="15"/>
        <v/>
      </c>
      <c r="V46" s="46" t="str">
        <f t="shared" si="15"/>
        <v/>
      </c>
    </row>
    <row r="47" spans="1:22" x14ac:dyDescent="0.2">
      <c r="A47" s="1">
        <v>103</v>
      </c>
      <c r="B47" s="1" t="s">
        <v>55</v>
      </c>
      <c r="C47" s="8">
        <v>11</v>
      </c>
      <c r="D47" s="29">
        <f>SUMIFS('2013Figures'!$J:$J,'2013Figures'!$C:$C,$A47,'2013Figures'!$H:$H,$B47,'2013Figures'!$I:$I,$C47,'2013Figures'!$E:$E,$B$1)</f>
        <v>0</v>
      </c>
      <c r="E47" s="9">
        <f>SUMIFS('2013Figures'!$J:$J,'2013Figures'!$C:$C,$A47,'2013Figures'!$H:$H,$B47,'2013Figures'!$I:$I,$C47,'2013Figures'!$B:$B,"BrokerToCy",'2013Figures'!$G:$G,"E1",'2013Figures'!$E:$E,$B$1)</f>
        <v>0</v>
      </c>
      <c r="F47" s="9">
        <f>SUMIFS('2013Figures'!$J:$J,'2013Figures'!$C:$C,$A47,'2013Figures'!$H:$H,$B47,'2013Figures'!$I:$I,$C47,'2013Figures'!$B:$B,"BrokerToCy",'2013Figures'!$G:$G,"P1",'2013Figures'!$E:$E,$B$1)</f>
        <v>0</v>
      </c>
      <c r="G47" s="9">
        <f>SUMIFS('2013Figures'!$J:$J,'2013Figures'!$C:$C,$A47,'2013Figures'!$H:$H,$B47,'2013Figures'!$I:$I,$C47,'2013Figures'!$B:$B,"CyToBroker",'2013Figures'!$G:$G,"E1",'2013Figures'!$E:$E,$B$1)</f>
        <v>0</v>
      </c>
      <c r="H47" s="9">
        <f>SUMIFS('2013Figures'!$J:$J,'2013Figures'!$C:$C,$A47,'2013Figures'!$H:$H,$B47,'2013Figures'!$I:$I,$C47,'2013Figures'!$B:$B,"CyToBroker",'2013Figures'!$G:$G,"P1",'2013Figures'!$E:$E,$B$1)</f>
        <v>0</v>
      </c>
      <c r="L47" s="42">
        <f>SUMIFS('2012Figures'!$J:$J,'2012Figures'!$C:$C,$A47,'2012Figures'!$H:$H,$B47,'2012Figures'!$I:$I,$C47,'2012Figures'!$E:$E,$B$1)</f>
        <v>0</v>
      </c>
      <c r="M47" s="52">
        <f>SUMIFS('2012Figures'!$J:$J,'2012Figures'!$C:$C,$A47,'2012Figures'!$H:$H,$B47,'2012Figures'!$I:$I,$C47,'2012Figures'!$B:$B,"BrokerToCy",'2012Figures'!$G:$G,"E1",'2012Figures'!$E:$E,$B$1)</f>
        <v>0</v>
      </c>
      <c r="N47" s="52">
        <f>SUMIFS('2012Figures'!$J:$J,'2012Figures'!$C:$C,$A47,'2012Figures'!$H:$H,$B47,'2012Figures'!$I:$I,$C47,'2012Figures'!$B:$B,"BrokerToCy",'2012Figures'!$G:$G,"P1",'2012Figures'!$E:$E,$B$1)</f>
        <v>0</v>
      </c>
      <c r="O47" s="52">
        <f>SUMIFS('2012Figures'!$J:$J,'2012Figures'!$C:$C,$A47,'2012Figures'!$H:$H,$B47,'2012Figures'!$I:$I,$C47,'2012Figures'!$B:$B,"CyToBroker",'2012Figures'!$G:$G,"E1",'2012Figures'!$E:$E,$B$1)</f>
        <v>0</v>
      </c>
      <c r="P47" s="52">
        <f>SUMIFS('2012Figures'!$J:$J,'2012Figures'!$C:$C,$A47,'2012Figures'!$H:$H,$B47,'2012Figures'!$I:$I,$C47,'2012Figures'!$B:$B,"CyToBroker",'2012Figures'!$G:$G,"P1",'2012Figures'!$E:$E,$B$1)</f>
        <v>0</v>
      </c>
      <c r="R47" s="46" t="str">
        <f t="shared" si="15"/>
        <v/>
      </c>
      <c r="S47" s="46" t="str">
        <f t="shared" si="15"/>
        <v/>
      </c>
      <c r="T47" s="46" t="str">
        <f t="shared" si="15"/>
        <v/>
      </c>
      <c r="U47" s="46" t="str">
        <f t="shared" si="15"/>
        <v/>
      </c>
      <c r="V47" s="46" t="str">
        <f t="shared" si="15"/>
        <v/>
      </c>
    </row>
    <row r="48" spans="1:22" x14ac:dyDescent="0.2">
      <c r="A48" s="1">
        <v>103</v>
      </c>
      <c r="B48" s="1" t="s">
        <v>55</v>
      </c>
      <c r="C48" s="8">
        <v>10</v>
      </c>
      <c r="D48" s="29">
        <f>SUMIFS('2013Figures'!$J:$J,'2013Figures'!$C:$C,$A48,'2013Figures'!$H:$H,$B48,'2013Figures'!$I:$I,$C48,'2013Figures'!$E:$E,$B$1)</f>
        <v>0</v>
      </c>
      <c r="E48" s="9">
        <f>SUMIFS('2013Figures'!$J:$J,'2013Figures'!$C:$C,$A48,'2013Figures'!$H:$H,$B48,'2013Figures'!$I:$I,$C48,'2013Figures'!$B:$B,"BrokerToCy",'2013Figures'!$G:$G,"E1",'2013Figures'!$E:$E,$B$1)</f>
        <v>0</v>
      </c>
      <c r="F48" s="9">
        <f>SUMIFS('2013Figures'!$J:$J,'2013Figures'!$C:$C,$A48,'2013Figures'!$H:$H,$B48,'2013Figures'!$I:$I,$C48,'2013Figures'!$B:$B,"BrokerToCy",'2013Figures'!$G:$G,"P1",'2013Figures'!$E:$E,$B$1)</f>
        <v>0</v>
      </c>
      <c r="G48" s="9">
        <f>SUMIFS('2013Figures'!$J:$J,'2013Figures'!$C:$C,$A48,'2013Figures'!$H:$H,$B48,'2013Figures'!$I:$I,$C48,'2013Figures'!$B:$B,"CyToBroker",'2013Figures'!$G:$G,"E1",'2013Figures'!$E:$E,$B$1)</f>
        <v>0</v>
      </c>
      <c r="H48" s="9">
        <f>SUMIFS('2013Figures'!$J:$J,'2013Figures'!$C:$C,$A48,'2013Figures'!$H:$H,$B48,'2013Figures'!$I:$I,$C48,'2013Figures'!$B:$B,"CyToBroker",'2013Figures'!$G:$G,"P1",'2013Figures'!$E:$E,$B$1)</f>
        <v>0</v>
      </c>
      <c r="J48" s="8">
        <v>201501</v>
      </c>
      <c r="L48" s="42">
        <f>SUMIFS('2012Figures'!$J:$J,'2012Figures'!$C:$C,$A48,'2012Figures'!$H:$H,$B48,'2012Figures'!$I:$I,$C48,'2012Figures'!$E:$E,$B$1)</f>
        <v>0</v>
      </c>
      <c r="M48" s="52">
        <f>SUMIFS('2012Figures'!$J:$J,'2012Figures'!$C:$C,$A48,'2012Figures'!$H:$H,$B48,'2012Figures'!$I:$I,$C48,'2012Figures'!$B:$B,"BrokerToCy",'2012Figures'!$G:$G,"E1",'2012Figures'!$E:$E,$B$1)</f>
        <v>0</v>
      </c>
      <c r="N48" s="52">
        <f>SUMIFS('2012Figures'!$J:$J,'2012Figures'!$C:$C,$A48,'2012Figures'!$H:$H,$B48,'2012Figures'!$I:$I,$C48,'2012Figures'!$B:$B,"BrokerToCy",'2012Figures'!$G:$G,"P1",'2012Figures'!$E:$E,$B$1)</f>
        <v>0</v>
      </c>
      <c r="O48" s="52">
        <f>SUMIFS('2012Figures'!$J:$J,'2012Figures'!$C:$C,$A48,'2012Figures'!$H:$H,$B48,'2012Figures'!$I:$I,$C48,'2012Figures'!$B:$B,"CyToBroker",'2012Figures'!$G:$G,"E1",'2012Figures'!$E:$E,$B$1)</f>
        <v>0</v>
      </c>
      <c r="P48" s="52">
        <f>SUMIFS('2012Figures'!$J:$J,'2012Figures'!$C:$C,$A48,'2012Figures'!$H:$H,$B48,'2012Figures'!$I:$I,$C48,'2012Figures'!$B:$B,"CyToBroker",'2012Figures'!$G:$G,"P1",'2012Figures'!$E:$E,$B$1)</f>
        <v>0</v>
      </c>
      <c r="R48" s="46" t="str">
        <f t="shared" si="15"/>
        <v/>
      </c>
      <c r="S48" s="46" t="str">
        <f t="shared" si="15"/>
        <v/>
      </c>
      <c r="T48" s="46" t="str">
        <f t="shared" si="15"/>
        <v/>
      </c>
      <c r="U48" s="46" t="str">
        <f t="shared" si="15"/>
        <v/>
      </c>
      <c r="V48" s="46" t="str">
        <f t="shared" si="15"/>
        <v/>
      </c>
    </row>
    <row r="49" spans="1:22" x14ac:dyDescent="0.2">
      <c r="A49" s="1">
        <v>103</v>
      </c>
      <c r="B49" s="1" t="s">
        <v>55</v>
      </c>
      <c r="C49" s="8">
        <v>9</v>
      </c>
      <c r="D49" s="29">
        <f>SUMIFS('2013Figures'!$J:$J,'2013Figures'!$C:$C,$A49,'2013Figures'!$H:$H,$B49,'2013Figures'!$I:$I,$C49,'2013Figures'!$E:$E,$B$1)</f>
        <v>0</v>
      </c>
      <c r="E49" s="9">
        <f>SUMIFS('2013Figures'!$J:$J,'2013Figures'!$C:$C,$A49,'2013Figures'!$H:$H,$B49,'2013Figures'!$I:$I,$C49,'2013Figures'!$B:$B,"BrokerToCy",'2013Figures'!$G:$G,"E1",'2013Figures'!$E:$E,$B$1)</f>
        <v>0</v>
      </c>
      <c r="F49" s="9">
        <f>SUMIFS('2013Figures'!$J:$J,'2013Figures'!$C:$C,$A49,'2013Figures'!$H:$H,$B49,'2013Figures'!$I:$I,$C49,'2013Figures'!$B:$B,"BrokerToCy",'2013Figures'!$G:$G,"P1",'2013Figures'!$E:$E,$B$1)</f>
        <v>0</v>
      </c>
      <c r="G49" s="9">
        <f>SUMIFS('2013Figures'!$J:$J,'2013Figures'!$C:$C,$A49,'2013Figures'!$H:$H,$B49,'2013Figures'!$I:$I,$C49,'2013Figures'!$B:$B,"CyToBroker",'2013Figures'!$G:$G,"E1",'2013Figures'!$E:$E,$B$1)</f>
        <v>0</v>
      </c>
      <c r="H49" s="9">
        <f>SUMIFS('2013Figures'!$J:$J,'2013Figures'!$C:$C,$A49,'2013Figures'!$H:$H,$B49,'2013Figures'!$I:$I,$C49,'2013Figures'!$B:$B,"CyToBroker",'2013Figures'!$G:$G,"P1",'2013Figures'!$E:$E,$B$1)</f>
        <v>0</v>
      </c>
      <c r="J49" s="8">
        <v>201401</v>
      </c>
      <c r="L49" s="42">
        <f>SUMIFS('2012Figures'!$J:$J,'2012Figures'!$C:$C,$A49,'2012Figures'!$H:$H,$B49,'2012Figures'!$I:$I,$C49,'2012Figures'!$E:$E,$B$1)</f>
        <v>0</v>
      </c>
      <c r="M49" s="52">
        <f>SUMIFS('2012Figures'!$J:$J,'2012Figures'!$C:$C,$A49,'2012Figures'!$H:$H,$B49,'2012Figures'!$I:$I,$C49,'2012Figures'!$B:$B,"BrokerToCy",'2012Figures'!$G:$G,"E1",'2012Figures'!$E:$E,$B$1)</f>
        <v>0</v>
      </c>
      <c r="N49" s="52">
        <f>SUMIFS('2012Figures'!$J:$J,'2012Figures'!$C:$C,$A49,'2012Figures'!$H:$H,$B49,'2012Figures'!$I:$I,$C49,'2012Figures'!$B:$B,"BrokerToCy",'2012Figures'!$G:$G,"P1",'2012Figures'!$E:$E,$B$1)</f>
        <v>0</v>
      </c>
      <c r="O49" s="52">
        <f>SUMIFS('2012Figures'!$J:$J,'2012Figures'!$C:$C,$A49,'2012Figures'!$H:$H,$B49,'2012Figures'!$I:$I,$C49,'2012Figures'!$B:$B,"CyToBroker",'2012Figures'!$G:$G,"E1",'2012Figures'!$E:$E,$B$1)</f>
        <v>0</v>
      </c>
      <c r="P49" s="52">
        <f>SUMIFS('2012Figures'!$J:$J,'2012Figures'!$C:$C,$A49,'2012Figures'!$H:$H,$B49,'2012Figures'!$I:$I,$C49,'2012Figures'!$B:$B,"CyToBroker",'2012Figures'!$G:$G,"P1",'2012Figures'!$E:$E,$B$1)</f>
        <v>0</v>
      </c>
      <c r="R49" s="46" t="str">
        <f t="shared" si="15"/>
        <v/>
      </c>
      <c r="S49" s="46" t="str">
        <f t="shared" si="15"/>
        <v/>
      </c>
      <c r="T49" s="46" t="str">
        <f t="shared" si="15"/>
        <v/>
      </c>
      <c r="U49" s="46" t="str">
        <f t="shared" si="15"/>
        <v/>
      </c>
      <c r="V49" s="46" t="str">
        <f t="shared" si="15"/>
        <v/>
      </c>
    </row>
    <row r="50" spans="1:22" x14ac:dyDescent="0.2">
      <c r="A50" s="1">
        <v>103</v>
      </c>
      <c r="B50" s="1" t="s">
        <v>55</v>
      </c>
      <c r="C50" s="8">
        <v>8</v>
      </c>
      <c r="D50" s="29">
        <f>SUMIFS('2013Figures'!$J:$J,'2013Figures'!$C:$C,$A50,'2013Figures'!$H:$H,$B50,'2013Figures'!$I:$I,$C50,'2013Figures'!$E:$E,$B$1)</f>
        <v>0</v>
      </c>
      <c r="E50" s="9">
        <f>SUMIFS('2013Figures'!$J:$J,'2013Figures'!$C:$C,$A50,'2013Figures'!$H:$H,$B50,'2013Figures'!$I:$I,$C50,'2013Figures'!$B:$B,"BrokerToCy",'2013Figures'!$G:$G,"E1",'2013Figures'!$E:$E,$B$1)</f>
        <v>0</v>
      </c>
      <c r="F50" s="9">
        <f>SUMIFS('2013Figures'!$J:$J,'2013Figures'!$C:$C,$A50,'2013Figures'!$H:$H,$B50,'2013Figures'!$I:$I,$C50,'2013Figures'!$B:$B,"BrokerToCy",'2013Figures'!$G:$G,"P1",'2013Figures'!$E:$E,$B$1)</f>
        <v>0</v>
      </c>
      <c r="G50" s="9">
        <f>SUMIFS('2013Figures'!$J:$J,'2013Figures'!$C:$C,$A50,'2013Figures'!$H:$H,$B50,'2013Figures'!$I:$I,$C50,'2013Figures'!$B:$B,"CyToBroker",'2013Figures'!$G:$G,"E1",'2013Figures'!$E:$E,$B$1)</f>
        <v>0</v>
      </c>
      <c r="H50" s="9">
        <f>SUMIFS('2013Figures'!$J:$J,'2013Figures'!$C:$C,$A50,'2013Figures'!$H:$H,$B50,'2013Figures'!$I:$I,$C50,'2013Figures'!$B:$B,"CyToBroker",'2013Figures'!$G:$G,"P1",'2013Figures'!$E:$E,$B$1)</f>
        <v>0</v>
      </c>
      <c r="I50" s="30"/>
      <c r="J50" s="31">
        <v>201301</v>
      </c>
      <c r="K50" s="30"/>
      <c r="L50" s="42">
        <f>SUMIFS('2012Figures'!$J:$J,'2012Figures'!$C:$C,$A50,'2012Figures'!$H:$H,$B50,'2012Figures'!$I:$I,$C50,'2012Figures'!$E:$E,$B$1)</f>
        <v>0</v>
      </c>
      <c r="M50" s="52">
        <f>SUMIFS('2012Figures'!$J:$J,'2012Figures'!$C:$C,$A50,'2012Figures'!$H:$H,$B50,'2012Figures'!$I:$I,$C50,'2012Figures'!$B:$B,"BrokerToCy",'2012Figures'!$G:$G,"E1",'2012Figures'!$E:$E,$B$1)</f>
        <v>0</v>
      </c>
      <c r="N50" s="52">
        <f>SUMIFS('2012Figures'!$J:$J,'2012Figures'!$C:$C,$A50,'2012Figures'!$H:$H,$B50,'2012Figures'!$I:$I,$C50,'2012Figures'!$B:$B,"BrokerToCy",'2012Figures'!$G:$G,"P1",'2012Figures'!$E:$E,$B$1)</f>
        <v>0</v>
      </c>
      <c r="O50" s="52">
        <f>SUMIFS('2012Figures'!$J:$J,'2012Figures'!$C:$C,$A50,'2012Figures'!$H:$H,$B50,'2012Figures'!$I:$I,$C50,'2012Figures'!$B:$B,"CyToBroker",'2012Figures'!$G:$G,"E1",'2012Figures'!$E:$E,$B$1)</f>
        <v>0</v>
      </c>
      <c r="P50" s="52">
        <f>SUMIFS('2012Figures'!$J:$J,'2012Figures'!$C:$C,$A50,'2012Figures'!$H:$H,$B50,'2012Figures'!$I:$I,$C50,'2012Figures'!$B:$B,"CyToBroker",'2012Figures'!$G:$G,"P1",'2012Figures'!$E:$E,$B$1)</f>
        <v>0</v>
      </c>
      <c r="Q50" s="30"/>
      <c r="R50" s="46" t="str">
        <f t="shared" si="15"/>
        <v/>
      </c>
      <c r="S50" s="46" t="str">
        <f t="shared" si="15"/>
        <v/>
      </c>
      <c r="T50" s="46" t="str">
        <f t="shared" si="15"/>
        <v/>
      </c>
      <c r="U50" s="46" t="str">
        <f t="shared" si="15"/>
        <v/>
      </c>
      <c r="V50" s="46" t="str">
        <f t="shared" si="15"/>
        <v/>
      </c>
    </row>
    <row r="51" spans="1:22" x14ac:dyDescent="0.2">
      <c r="A51" s="1">
        <v>103</v>
      </c>
      <c r="B51" s="1" t="s">
        <v>55</v>
      </c>
      <c r="C51" s="8">
        <v>7</v>
      </c>
      <c r="D51" s="29">
        <f>SUMIFS('2013Figures'!$J:$J,'2013Figures'!$C:$C,$A51,'2013Figures'!$H:$H,$B51,'2013Figures'!$I:$I,$C51,'2013Figures'!$E:$E,$B$1)</f>
        <v>0</v>
      </c>
      <c r="E51" s="9">
        <f>SUMIFS('2013Figures'!$J:$J,'2013Figures'!$C:$C,$A51,'2013Figures'!$H:$H,$B51,'2013Figures'!$I:$I,$C51,'2013Figures'!$B:$B,"BrokerToCy",'2013Figures'!$G:$G,"E1",'2013Figures'!$E:$E,$B$1)</f>
        <v>0</v>
      </c>
      <c r="F51" s="9">
        <f>SUMIFS('2013Figures'!$J:$J,'2013Figures'!$C:$C,$A51,'2013Figures'!$H:$H,$B51,'2013Figures'!$I:$I,$C51,'2013Figures'!$B:$B,"BrokerToCy",'2013Figures'!$G:$G,"P1",'2013Figures'!$E:$E,$B$1)</f>
        <v>0</v>
      </c>
      <c r="G51" s="9">
        <f>SUMIFS('2013Figures'!$J:$J,'2013Figures'!$C:$C,$A51,'2013Figures'!$H:$H,$B51,'2013Figures'!$I:$I,$C51,'2013Figures'!$B:$B,"CyToBroker",'2013Figures'!$G:$G,"E1",'2013Figures'!$E:$E,$B$1)</f>
        <v>0</v>
      </c>
      <c r="H51" s="9">
        <f>SUMIFS('2013Figures'!$J:$J,'2013Figures'!$C:$C,$A51,'2013Figures'!$H:$H,$B51,'2013Figures'!$I:$I,$C51,'2013Figures'!$B:$B,"CyToBroker",'2013Figures'!$G:$G,"P1",'2013Figures'!$E:$E,$B$1)</f>
        <v>0</v>
      </c>
      <c r="J51" s="8">
        <v>201201</v>
      </c>
      <c r="L51" s="42">
        <f>SUMIFS('2012Figures'!$J:$J,'2012Figures'!$C:$C,$A51,'2012Figures'!$H:$H,$B51,'2012Figures'!$I:$I,$C51,'2012Figures'!$E:$E,$B$1)</f>
        <v>0</v>
      </c>
      <c r="M51" s="52">
        <f>SUMIFS('2012Figures'!$J:$J,'2012Figures'!$C:$C,$A51,'2012Figures'!$H:$H,$B51,'2012Figures'!$I:$I,$C51,'2012Figures'!$B:$B,"BrokerToCy",'2012Figures'!$G:$G,"E1",'2012Figures'!$E:$E,$B$1)</f>
        <v>0</v>
      </c>
      <c r="N51" s="52">
        <f>SUMIFS('2012Figures'!$J:$J,'2012Figures'!$C:$C,$A51,'2012Figures'!$H:$H,$B51,'2012Figures'!$I:$I,$C51,'2012Figures'!$B:$B,"BrokerToCy",'2012Figures'!$G:$G,"P1",'2012Figures'!$E:$E,$B$1)</f>
        <v>0</v>
      </c>
      <c r="O51" s="52">
        <f>SUMIFS('2012Figures'!$J:$J,'2012Figures'!$C:$C,$A51,'2012Figures'!$H:$H,$B51,'2012Figures'!$I:$I,$C51,'2012Figures'!$B:$B,"CyToBroker",'2012Figures'!$G:$G,"E1",'2012Figures'!$E:$E,$B$1)</f>
        <v>0</v>
      </c>
      <c r="P51" s="52">
        <f>SUMIFS('2012Figures'!$J:$J,'2012Figures'!$C:$C,$A51,'2012Figures'!$H:$H,$B51,'2012Figures'!$I:$I,$C51,'2012Figures'!$B:$B,"CyToBroker",'2012Figures'!$G:$G,"P1",'2012Figures'!$E:$E,$B$1)</f>
        <v>0</v>
      </c>
      <c r="R51" s="46" t="str">
        <f t="shared" si="15"/>
        <v/>
      </c>
      <c r="S51" s="46" t="str">
        <f t="shared" si="15"/>
        <v/>
      </c>
      <c r="T51" s="46" t="str">
        <f t="shared" si="15"/>
        <v/>
      </c>
      <c r="U51" s="46" t="str">
        <f t="shared" si="15"/>
        <v/>
      </c>
      <c r="V51" s="46" t="str">
        <f t="shared" si="15"/>
        <v/>
      </c>
    </row>
    <row r="52" spans="1:22" x14ac:dyDescent="0.2">
      <c r="A52" s="1">
        <v>103</v>
      </c>
      <c r="B52" s="1" t="s">
        <v>55</v>
      </c>
      <c r="C52" s="8">
        <v>6</v>
      </c>
      <c r="D52" s="29">
        <f>SUMIFS('2013Figures'!$J:$J,'2013Figures'!$C:$C,$A52,'2013Figures'!$H:$H,$B52,'2013Figures'!$I:$I,$C52,'2013Figures'!$E:$E,$B$1)</f>
        <v>0</v>
      </c>
      <c r="E52" s="9">
        <f>SUMIFS('2013Figures'!$J:$J,'2013Figures'!$C:$C,$A52,'2013Figures'!$H:$H,$B52,'2013Figures'!$I:$I,$C52,'2013Figures'!$B:$B,"BrokerToCy",'2013Figures'!$G:$G,"E1",'2013Figures'!$E:$E,$B$1)</f>
        <v>0</v>
      </c>
      <c r="F52" s="9">
        <f>SUMIFS('2013Figures'!$J:$J,'2013Figures'!$C:$C,$A52,'2013Figures'!$H:$H,$B52,'2013Figures'!$I:$I,$C52,'2013Figures'!$B:$B,"BrokerToCy",'2013Figures'!$G:$G,"P1",'2013Figures'!$E:$E,$B$1)</f>
        <v>0</v>
      </c>
      <c r="G52" s="9">
        <f>SUMIFS('2013Figures'!$J:$J,'2013Figures'!$C:$C,$A52,'2013Figures'!$H:$H,$B52,'2013Figures'!$I:$I,$C52,'2013Figures'!$B:$B,"CyToBroker",'2013Figures'!$G:$G,"E1",'2013Figures'!$E:$E,$B$1)</f>
        <v>0</v>
      </c>
      <c r="H52" s="9">
        <f>SUMIFS('2013Figures'!$J:$J,'2013Figures'!$C:$C,$A52,'2013Figures'!$H:$H,$B52,'2013Figures'!$I:$I,$C52,'2013Figures'!$B:$B,"CyToBroker",'2013Figures'!$G:$G,"P1",'2013Figures'!$E:$E,$B$1)</f>
        <v>0</v>
      </c>
      <c r="J52" s="8">
        <v>201101</v>
      </c>
      <c r="L52" s="42">
        <f>SUMIFS('2012Figures'!$J:$J,'2012Figures'!$C:$C,$A52,'2012Figures'!$H:$H,$B52,'2012Figures'!$I:$I,$C52,'2012Figures'!$E:$E,$B$1)</f>
        <v>0</v>
      </c>
      <c r="M52" s="52">
        <f>SUMIFS('2012Figures'!$J:$J,'2012Figures'!$C:$C,$A52,'2012Figures'!$H:$H,$B52,'2012Figures'!$I:$I,$C52,'2012Figures'!$B:$B,"BrokerToCy",'2012Figures'!$G:$G,"E1",'2012Figures'!$E:$E,$B$1)</f>
        <v>0</v>
      </c>
      <c r="N52" s="52">
        <f>SUMIFS('2012Figures'!$J:$J,'2012Figures'!$C:$C,$A52,'2012Figures'!$H:$H,$B52,'2012Figures'!$I:$I,$C52,'2012Figures'!$B:$B,"BrokerToCy",'2012Figures'!$G:$G,"P1",'2012Figures'!$E:$E,$B$1)</f>
        <v>0</v>
      </c>
      <c r="O52" s="52">
        <f>SUMIFS('2012Figures'!$J:$J,'2012Figures'!$C:$C,$A52,'2012Figures'!$H:$H,$B52,'2012Figures'!$I:$I,$C52,'2012Figures'!$B:$B,"CyToBroker",'2012Figures'!$G:$G,"E1",'2012Figures'!$E:$E,$B$1)</f>
        <v>0</v>
      </c>
      <c r="P52" s="52">
        <f>SUMIFS('2012Figures'!$J:$J,'2012Figures'!$C:$C,$A52,'2012Figures'!$H:$H,$B52,'2012Figures'!$I:$I,$C52,'2012Figures'!$B:$B,"CyToBroker",'2012Figures'!$G:$G,"P1",'2012Figures'!$E:$E,$B$1)</f>
        <v>0</v>
      </c>
      <c r="R52" s="46" t="str">
        <f t="shared" si="15"/>
        <v/>
      </c>
      <c r="S52" s="46" t="str">
        <f t="shared" si="15"/>
        <v/>
      </c>
      <c r="T52" s="46" t="str">
        <f t="shared" si="15"/>
        <v/>
      </c>
      <c r="U52" s="46" t="str">
        <f t="shared" si="15"/>
        <v/>
      </c>
      <c r="V52" s="46" t="str">
        <f t="shared" si="15"/>
        <v/>
      </c>
    </row>
    <row r="53" spans="1:22" x14ac:dyDescent="0.2">
      <c r="A53" s="1">
        <v>103</v>
      </c>
      <c r="B53" s="1" t="s">
        <v>55</v>
      </c>
      <c r="C53" s="8">
        <v>5</v>
      </c>
      <c r="D53" s="29">
        <f>SUMIFS('2013Figures'!$J:$J,'2013Figures'!$C:$C,$A53,'2013Figures'!$H:$H,$B53,'2013Figures'!$I:$I,$C53,'2013Figures'!$E:$E,$B$1)</f>
        <v>0</v>
      </c>
      <c r="E53" s="9">
        <f>SUMIFS('2013Figures'!$J:$J,'2013Figures'!$C:$C,$A53,'2013Figures'!$H:$H,$B53,'2013Figures'!$I:$I,$C53,'2013Figures'!$B:$B,"BrokerToCy",'2013Figures'!$G:$G,"E1",'2013Figures'!$E:$E,$B$1)</f>
        <v>0</v>
      </c>
      <c r="F53" s="9">
        <f>SUMIFS('2013Figures'!$J:$J,'2013Figures'!$C:$C,$A53,'2013Figures'!$H:$H,$B53,'2013Figures'!$I:$I,$C53,'2013Figures'!$B:$B,"BrokerToCy",'2013Figures'!$G:$G,"P1",'2013Figures'!$E:$E,$B$1)</f>
        <v>0</v>
      </c>
      <c r="G53" s="9">
        <f>SUMIFS('2013Figures'!$J:$J,'2013Figures'!$C:$C,$A53,'2013Figures'!$H:$H,$B53,'2013Figures'!$I:$I,$C53,'2013Figures'!$B:$B,"CyToBroker",'2013Figures'!$G:$G,"E1",'2013Figures'!$E:$E,$B$1)</f>
        <v>0</v>
      </c>
      <c r="H53" s="9">
        <f>SUMIFS('2013Figures'!$J:$J,'2013Figures'!$C:$C,$A53,'2013Figures'!$H:$H,$B53,'2013Figures'!$I:$I,$C53,'2013Figures'!$B:$B,"CyToBroker",'2013Figures'!$G:$G,"P1",'2013Figures'!$E:$E,$B$1)</f>
        <v>0</v>
      </c>
      <c r="J53" s="8">
        <v>201001</v>
      </c>
      <c r="L53" s="42">
        <f>SUMIFS('2012Figures'!$J:$J,'2012Figures'!$C:$C,$A53,'2012Figures'!$H:$H,$B53,'2012Figures'!$I:$I,$C53,'2012Figures'!$E:$E,$B$1)</f>
        <v>0</v>
      </c>
      <c r="M53" s="52">
        <f>SUMIFS('2012Figures'!$J:$J,'2012Figures'!$C:$C,$A53,'2012Figures'!$H:$H,$B53,'2012Figures'!$I:$I,$C53,'2012Figures'!$B:$B,"BrokerToCy",'2012Figures'!$G:$G,"E1",'2012Figures'!$E:$E,$B$1)</f>
        <v>0</v>
      </c>
      <c r="N53" s="52">
        <f>SUMIFS('2012Figures'!$J:$J,'2012Figures'!$C:$C,$A53,'2012Figures'!$H:$H,$B53,'2012Figures'!$I:$I,$C53,'2012Figures'!$B:$B,"BrokerToCy",'2012Figures'!$G:$G,"P1",'2012Figures'!$E:$E,$B$1)</f>
        <v>0</v>
      </c>
      <c r="O53" s="52">
        <f>SUMIFS('2012Figures'!$J:$J,'2012Figures'!$C:$C,$A53,'2012Figures'!$H:$H,$B53,'2012Figures'!$I:$I,$C53,'2012Figures'!$B:$B,"CyToBroker",'2012Figures'!$G:$G,"E1",'2012Figures'!$E:$E,$B$1)</f>
        <v>0</v>
      </c>
      <c r="P53" s="52">
        <f>SUMIFS('2012Figures'!$J:$J,'2012Figures'!$C:$C,$A53,'2012Figures'!$H:$H,$B53,'2012Figures'!$I:$I,$C53,'2012Figures'!$B:$B,"CyToBroker",'2012Figures'!$G:$G,"P1",'2012Figures'!$E:$E,$B$1)</f>
        <v>0</v>
      </c>
      <c r="R53" s="46" t="str">
        <f t="shared" si="15"/>
        <v/>
      </c>
      <c r="S53" s="46" t="str">
        <f t="shared" si="15"/>
        <v/>
      </c>
      <c r="T53" s="46" t="str">
        <f t="shared" si="15"/>
        <v/>
      </c>
      <c r="U53" s="46" t="str">
        <f t="shared" si="15"/>
        <v/>
      </c>
      <c r="V53" s="46" t="str">
        <f t="shared" si="15"/>
        <v/>
      </c>
    </row>
    <row r="54" spans="1:22" x14ac:dyDescent="0.2">
      <c r="A54" s="1">
        <v>103</v>
      </c>
      <c r="B54" s="1" t="s">
        <v>55</v>
      </c>
      <c r="C54" s="8">
        <v>4</v>
      </c>
      <c r="D54" s="29">
        <f>SUMIFS('2013Figures'!$J:$J,'2013Figures'!$C:$C,$A54,'2013Figures'!$H:$H,$B54,'2013Figures'!$I:$I,$C54,'2013Figures'!$E:$E,$B$1)</f>
        <v>38426</v>
      </c>
      <c r="E54" s="9">
        <f>SUMIFS('2013Figures'!$J:$J,'2013Figures'!$C:$C,$A54,'2013Figures'!$H:$H,$B54,'2013Figures'!$I:$I,$C54,'2013Figures'!$B:$B,"BrokerToCy",'2013Figures'!$G:$G,"E1",'2013Figures'!$E:$E,$B$1)</f>
        <v>0</v>
      </c>
      <c r="F54" s="9">
        <f>SUMIFS('2013Figures'!$J:$J,'2013Figures'!$C:$C,$A54,'2013Figures'!$H:$H,$B54,'2013Figures'!$I:$I,$C54,'2013Figures'!$B:$B,"BrokerToCy",'2013Figures'!$G:$G,"P1",'2013Figures'!$E:$E,$B$1)</f>
        <v>0</v>
      </c>
      <c r="G54" s="9">
        <f>SUMIFS('2013Figures'!$J:$J,'2013Figures'!$C:$C,$A54,'2013Figures'!$H:$H,$B54,'2013Figures'!$I:$I,$C54,'2013Figures'!$B:$B,"CyToBroker",'2013Figures'!$G:$G,"E1",'2013Figures'!$E:$E,$B$1)</f>
        <v>38426</v>
      </c>
      <c r="H54" s="9">
        <f>SUMIFS('2013Figures'!$J:$J,'2013Figures'!$C:$C,$A54,'2013Figures'!$H:$H,$B54,'2013Figures'!$I:$I,$C54,'2013Figures'!$B:$B,"CyToBroker",'2013Figures'!$G:$G,"P1",'2013Figures'!$E:$E,$B$1)</f>
        <v>0</v>
      </c>
      <c r="J54" s="8">
        <v>200901</v>
      </c>
      <c r="L54" s="42">
        <f>SUMIFS('2012Figures'!$J:$J,'2012Figures'!$C:$C,$A54,'2012Figures'!$H:$H,$B54,'2012Figures'!$I:$I,$C54,'2012Figures'!$E:$E,$B$1)</f>
        <v>51102</v>
      </c>
      <c r="M54" s="52">
        <f>SUMIFS('2012Figures'!$J:$J,'2012Figures'!$C:$C,$A54,'2012Figures'!$H:$H,$B54,'2012Figures'!$I:$I,$C54,'2012Figures'!$B:$B,"BrokerToCy",'2012Figures'!$G:$G,"E1",'2012Figures'!$E:$E,$B$1)</f>
        <v>0</v>
      </c>
      <c r="N54" s="52">
        <f>SUMIFS('2012Figures'!$J:$J,'2012Figures'!$C:$C,$A54,'2012Figures'!$H:$H,$B54,'2012Figures'!$I:$I,$C54,'2012Figures'!$B:$B,"BrokerToCy",'2012Figures'!$G:$G,"P1",'2012Figures'!$E:$E,$B$1)</f>
        <v>0</v>
      </c>
      <c r="O54" s="52">
        <f>SUMIFS('2012Figures'!$J:$J,'2012Figures'!$C:$C,$A54,'2012Figures'!$H:$H,$B54,'2012Figures'!$I:$I,$C54,'2012Figures'!$B:$B,"CyToBroker",'2012Figures'!$G:$G,"E1",'2012Figures'!$E:$E,$B$1)</f>
        <v>51102</v>
      </c>
      <c r="P54" s="52">
        <f>SUMIFS('2012Figures'!$J:$J,'2012Figures'!$C:$C,$A54,'2012Figures'!$H:$H,$B54,'2012Figures'!$I:$I,$C54,'2012Figures'!$B:$B,"CyToBroker",'2012Figures'!$G:$G,"P1",'2012Figures'!$E:$E,$B$1)</f>
        <v>0</v>
      </c>
      <c r="R54" s="46">
        <f t="shared" si="15"/>
        <v>-0.25</v>
      </c>
      <c r="S54" s="46" t="str">
        <f t="shared" si="15"/>
        <v/>
      </c>
      <c r="T54" s="46" t="str">
        <f t="shared" si="15"/>
        <v/>
      </c>
      <c r="U54" s="46">
        <f t="shared" si="15"/>
        <v>-0.25</v>
      </c>
      <c r="V54" s="46" t="str">
        <f t="shared" si="15"/>
        <v/>
      </c>
    </row>
    <row r="55" spans="1:22" x14ac:dyDescent="0.2">
      <c r="A55" s="1">
        <v>103</v>
      </c>
      <c r="B55" s="1" t="s">
        <v>55</v>
      </c>
      <c r="C55" s="8">
        <v>3</v>
      </c>
      <c r="D55" s="29">
        <f>SUMIFS('2013Figures'!$J:$J,'2013Figures'!$C:$C,$A55,'2013Figures'!$H:$H,$B55,'2013Figures'!$I:$I,$C55,'2013Figures'!$E:$E,$B$1)</f>
        <v>0</v>
      </c>
      <c r="E55" s="9">
        <f>SUMIFS('2013Figures'!$J:$J,'2013Figures'!$C:$C,$A55,'2013Figures'!$H:$H,$B55,'2013Figures'!$I:$I,$C55,'2013Figures'!$B:$B,"BrokerToCy",'2013Figures'!$G:$G,"E1",'2013Figures'!$E:$E,$B$1)</f>
        <v>0</v>
      </c>
      <c r="F55" s="9">
        <f>SUMIFS('2013Figures'!$J:$J,'2013Figures'!$C:$C,$A55,'2013Figures'!$H:$H,$B55,'2013Figures'!$I:$I,$C55,'2013Figures'!$B:$B,"BrokerToCy",'2013Figures'!$G:$G,"P1",'2013Figures'!$E:$E,$B$1)</f>
        <v>0</v>
      </c>
      <c r="G55" s="9">
        <f>SUMIFS('2013Figures'!$J:$J,'2013Figures'!$C:$C,$A55,'2013Figures'!$H:$H,$B55,'2013Figures'!$I:$I,$C55,'2013Figures'!$B:$B,"CyToBroker",'2013Figures'!$G:$G,"E1",'2013Figures'!$E:$E,$B$1)</f>
        <v>0</v>
      </c>
      <c r="H55" s="9">
        <f>SUMIFS('2013Figures'!$J:$J,'2013Figures'!$C:$C,$A55,'2013Figures'!$H:$H,$B55,'2013Figures'!$I:$I,$C55,'2013Figures'!$B:$B,"CyToBroker",'2013Figures'!$G:$G,"P1",'2013Figures'!$E:$E,$B$1)</f>
        <v>0</v>
      </c>
      <c r="J55" s="8">
        <v>200801</v>
      </c>
      <c r="L55" s="42">
        <f>SUMIFS('2012Figures'!$J:$J,'2012Figures'!$C:$C,$A55,'2012Figures'!$H:$H,$B55,'2012Figures'!$I:$I,$C55,'2012Figures'!$E:$E,$B$1)</f>
        <v>0</v>
      </c>
      <c r="M55" s="52">
        <f>SUMIFS('2012Figures'!$J:$J,'2012Figures'!$C:$C,$A55,'2012Figures'!$H:$H,$B55,'2012Figures'!$I:$I,$C55,'2012Figures'!$B:$B,"BrokerToCy",'2012Figures'!$G:$G,"E1",'2012Figures'!$E:$E,$B$1)</f>
        <v>0</v>
      </c>
      <c r="N55" s="52">
        <f>SUMIFS('2012Figures'!$J:$J,'2012Figures'!$C:$C,$A55,'2012Figures'!$H:$H,$B55,'2012Figures'!$I:$I,$C55,'2012Figures'!$B:$B,"BrokerToCy",'2012Figures'!$G:$G,"P1",'2012Figures'!$E:$E,$B$1)</f>
        <v>0</v>
      </c>
      <c r="O55" s="52">
        <f>SUMIFS('2012Figures'!$J:$J,'2012Figures'!$C:$C,$A55,'2012Figures'!$H:$H,$B55,'2012Figures'!$I:$I,$C55,'2012Figures'!$B:$B,"CyToBroker",'2012Figures'!$G:$G,"E1",'2012Figures'!$E:$E,$B$1)</f>
        <v>0</v>
      </c>
      <c r="P55" s="52">
        <f>SUMIFS('2012Figures'!$J:$J,'2012Figures'!$C:$C,$A55,'2012Figures'!$H:$H,$B55,'2012Figures'!$I:$I,$C55,'2012Figures'!$B:$B,"CyToBroker",'2012Figures'!$G:$G,"P1",'2012Figures'!$E:$E,$B$1)</f>
        <v>0</v>
      </c>
      <c r="R55" s="46" t="str">
        <f t="shared" si="15"/>
        <v/>
      </c>
      <c r="S55" s="46" t="str">
        <f t="shared" si="15"/>
        <v/>
      </c>
      <c r="T55" s="46" t="str">
        <f t="shared" si="15"/>
        <v/>
      </c>
      <c r="U55" s="46" t="str">
        <f t="shared" si="15"/>
        <v/>
      </c>
      <c r="V55" s="46" t="str">
        <f t="shared" si="15"/>
        <v/>
      </c>
    </row>
    <row r="56" spans="1:22" x14ac:dyDescent="0.2">
      <c r="A56" s="1">
        <v>103</v>
      </c>
      <c r="B56" s="1" t="s">
        <v>55</v>
      </c>
      <c r="C56" s="8">
        <v>2</v>
      </c>
      <c r="D56" s="29">
        <f>SUMIFS('2013Figures'!$J:$J,'2013Figures'!$C:$C,$A56,'2013Figures'!$H:$H,$B56,'2013Figures'!$I:$I,$C56,'2013Figures'!$E:$E,$B$1)</f>
        <v>0</v>
      </c>
      <c r="E56" s="9">
        <f>SUMIFS('2013Figures'!$J:$J,'2013Figures'!$C:$C,$A56,'2013Figures'!$H:$H,$B56,'2013Figures'!$I:$I,$C56,'2013Figures'!$B:$B,"BrokerToCy",'2013Figures'!$G:$G,"E1",'2013Figures'!$E:$E,$B$1)</f>
        <v>0</v>
      </c>
      <c r="F56" s="9">
        <f>SUMIFS('2013Figures'!$J:$J,'2013Figures'!$C:$C,$A56,'2013Figures'!$H:$H,$B56,'2013Figures'!$I:$I,$C56,'2013Figures'!$B:$B,"BrokerToCy",'2013Figures'!$G:$G,"P1",'2013Figures'!$E:$E,$B$1)</f>
        <v>0</v>
      </c>
      <c r="G56" s="9">
        <f>SUMIFS('2013Figures'!$J:$J,'2013Figures'!$C:$C,$A56,'2013Figures'!$H:$H,$B56,'2013Figures'!$I:$I,$C56,'2013Figures'!$B:$B,"CyToBroker",'2013Figures'!$G:$G,"E1",'2013Figures'!$E:$E,$B$1)</f>
        <v>0</v>
      </c>
      <c r="H56" s="9">
        <f>SUMIFS('2013Figures'!$J:$J,'2013Figures'!$C:$C,$A56,'2013Figures'!$H:$H,$B56,'2013Figures'!$I:$I,$C56,'2013Figures'!$B:$B,"CyToBroker",'2013Figures'!$G:$G,"P1",'2013Figures'!$E:$E,$B$1)</f>
        <v>0</v>
      </c>
      <c r="J56" s="8">
        <v>200701</v>
      </c>
      <c r="L56" s="42">
        <f>SUMIFS('2012Figures'!$J:$J,'2012Figures'!$C:$C,$A56,'2012Figures'!$H:$H,$B56,'2012Figures'!$I:$I,$C56,'2012Figures'!$E:$E,$B$1)</f>
        <v>0</v>
      </c>
      <c r="M56" s="52">
        <f>SUMIFS('2012Figures'!$J:$J,'2012Figures'!$C:$C,$A56,'2012Figures'!$H:$H,$B56,'2012Figures'!$I:$I,$C56,'2012Figures'!$B:$B,"BrokerToCy",'2012Figures'!$G:$G,"E1",'2012Figures'!$E:$E,$B$1)</f>
        <v>0</v>
      </c>
      <c r="N56" s="52">
        <f>SUMIFS('2012Figures'!$J:$J,'2012Figures'!$C:$C,$A56,'2012Figures'!$H:$H,$B56,'2012Figures'!$I:$I,$C56,'2012Figures'!$B:$B,"BrokerToCy",'2012Figures'!$G:$G,"P1",'2012Figures'!$E:$E,$B$1)</f>
        <v>0</v>
      </c>
      <c r="O56" s="52">
        <f>SUMIFS('2012Figures'!$J:$J,'2012Figures'!$C:$C,$A56,'2012Figures'!$H:$H,$B56,'2012Figures'!$I:$I,$C56,'2012Figures'!$B:$B,"CyToBroker",'2012Figures'!$G:$G,"E1",'2012Figures'!$E:$E,$B$1)</f>
        <v>0</v>
      </c>
      <c r="P56" s="52">
        <f>SUMIFS('2012Figures'!$J:$J,'2012Figures'!$C:$C,$A56,'2012Figures'!$H:$H,$B56,'2012Figures'!$I:$I,$C56,'2012Figures'!$B:$B,"CyToBroker",'2012Figures'!$G:$G,"P1",'2012Figures'!$E:$E,$B$1)</f>
        <v>0</v>
      </c>
      <c r="R56" s="46" t="str">
        <f t="shared" si="15"/>
        <v/>
      </c>
      <c r="S56" s="46" t="str">
        <f t="shared" si="15"/>
        <v/>
      </c>
      <c r="T56" s="46" t="str">
        <f t="shared" si="15"/>
        <v/>
      </c>
      <c r="U56" s="46" t="str">
        <f t="shared" si="15"/>
        <v/>
      </c>
      <c r="V56" s="46" t="str">
        <f t="shared" si="15"/>
        <v/>
      </c>
    </row>
    <row r="57" spans="1:22" x14ac:dyDescent="0.2">
      <c r="A57" s="1">
        <v>103</v>
      </c>
      <c r="B57" s="1" t="s">
        <v>55</v>
      </c>
      <c r="C57" s="8">
        <v>1</v>
      </c>
      <c r="D57" s="29">
        <f>SUMIFS('2013Figures'!$J:$J,'2013Figures'!$C:$C,$A57,'2013Figures'!$H:$H,$B57,'2013Figures'!$I:$I,$C57,'2013Figures'!$E:$E,$B$1)</f>
        <v>0</v>
      </c>
      <c r="E57" s="9">
        <f>SUMIFS('2013Figures'!$J:$J,'2013Figures'!$C:$C,$A57,'2013Figures'!$H:$H,$B57,'2013Figures'!$I:$I,$C57,'2013Figures'!$B:$B,"BrokerToCy",'2013Figures'!$G:$G,"E1",'2013Figures'!$E:$E,$B$1)</f>
        <v>0</v>
      </c>
      <c r="F57" s="9">
        <f>SUMIFS('2013Figures'!$J:$J,'2013Figures'!$C:$C,$A57,'2013Figures'!$H:$H,$B57,'2013Figures'!$I:$I,$C57,'2013Figures'!$B:$B,"BrokerToCy",'2013Figures'!$G:$G,"P1",'2013Figures'!$E:$E,$B$1)</f>
        <v>0</v>
      </c>
      <c r="G57" s="9">
        <f>SUMIFS('2013Figures'!$J:$J,'2013Figures'!$C:$C,$A57,'2013Figures'!$H:$H,$B57,'2013Figures'!$I:$I,$C57,'2013Figures'!$B:$B,"CyToBroker",'2013Figures'!$G:$G,"E1",'2013Figures'!$E:$E,$B$1)</f>
        <v>0</v>
      </c>
      <c r="H57" s="9">
        <f>SUMIFS('2013Figures'!$J:$J,'2013Figures'!$C:$C,$A57,'2013Figures'!$H:$H,$B57,'2013Figures'!$I:$I,$C57,'2013Figures'!$B:$B,"CyToBroker",'2013Figures'!$G:$G,"P1",'2013Figures'!$E:$E,$B$1)</f>
        <v>0</v>
      </c>
      <c r="J57" s="8">
        <v>200601</v>
      </c>
      <c r="L57" s="42">
        <f>SUMIFS('2012Figures'!$J:$J,'2012Figures'!$C:$C,$A57,'2012Figures'!$H:$H,$B57,'2012Figures'!$I:$I,$C57,'2012Figures'!$E:$E,$B$1)</f>
        <v>0</v>
      </c>
      <c r="M57" s="52">
        <f>SUMIFS('2012Figures'!$J:$J,'2012Figures'!$C:$C,$A57,'2012Figures'!$H:$H,$B57,'2012Figures'!$I:$I,$C57,'2012Figures'!$B:$B,"BrokerToCy",'2012Figures'!$G:$G,"E1",'2012Figures'!$E:$E,$B$1)</f>
        <v>0</v>
      </c>
      <c r="N57" s="52">
        <f>SUMIFS('2012Figures'!$J:$J,'2012Figures'!$C:$C,$A57,'2012Figures'!$H:$H,$B57,'2012Figures'!$I:$I,$C57,'2012Figures'!$B:$B,"BrokerToCy",'2012Figures'!$G:$G,"P1",'2012Figures'!$E:$E,$B$1)</f>
        <v>0</v>
      </c>
      <c r="O57" s="52">
        <f>SUMIFS('2012Figures'!$J:$J,'2012Figures'!$C:$C,$A57,'2012Figures'!$H:$H,$B57,'2012Figures'!$I:$I,$C57,'2012Figures'!$B:$B,"CyToBroker",'2012Figures'!$G:$G,"E1",'2012Figures'!$E:$E,$B$1)</f>
        <v>0</v>
      </c>
      <c r="P57" s="52">
        <f>SUMIFS('2012Figures'!$J:$J,'2012Figures'!$C:$C,$A57,'2012Figures'!$H:$H,$B57,'2012Figures'!$I:$I,$C57,'2012Figures'!$B:$B,"CyToBroker",'2012Figures'!$G:$G,"P1",'2012Figures'!$E:$E,$B$1)</f>
        <v>0</v>
      </c>
      <c r="R57" s="46" t="str">
        <f t="shared" si="15"/>
        <v/>
      </c>
      <c r="S57" s="46" t="str">
        <f t="shared" si="15"/>
        <v/>
      </c>
      <c r="T57" s="46" t="str">
        <f t="shared" si="15"/>
        <v/>
      </c>
      <c r="U57" s="46" t="str">
        <f t="shared" si="15"/>
        <v/>
      </c>
      <c r="V57" s="46" t="str">
        <f t="shared" si="15"/>
        <v/>
      </c>
    </row>
    <row r="58" spans="1:22" x14ac:dyDescent="0.2">
      <c r="A58" s="1">
        <v>103</v>
      </c>
      <c r="B58" s="1" t="s">
        <v>55</v>
      </c>
      <c r="D58" s="29">
        <f>SUMIFS('2013Figures'!$J:$J,'2013Figures'!$C:$C,$A58,'2013Figures'!$I:$I,"",'2013Figures'!$E:$E,$B$1)</f>
        <v>18433</v>
      </c>
      <c r="E58" s="9">
        <f>SUMIFS('2013Figures'!$J:$J,'2013Figures'!$C:$C,$A58,'2013Figures'!$I:$I,"",'2013Figures'!$B:$B,"BrokerToCy",'2013Figures'!$G:$G,"E1",'2013Figures'!$E:$E,$B$1)</f>
        <v>1</v>
      </c>
      <c r="F58" s="9">
        <f>SUMIFS('2013Figures'!$J:$J,'2013Figures'!$C:$C,$A58,'2013Figures'!$I:$I,"",'2013Figures'!$B:$B,"BrokerToCy",'2013Figures'!$G:$G,"P1",'2013Figures'!$E:$E,$B$1)</f>
        <v>0</v>
      </c>
      <c r="G58" s="9">
        <f>SUMIFS('2013Figures'!$J:$J,'2013Figures'!$C:$C,$A58,'2013Figures'!$I:$I,"",'2013Figures'!$B:$B,"CyToBroker",'2013Figures'!$G:$G,"E1",'2013Figures'!$E:$E,$B$1)</f>
        <v>18432</v>
      </c>
      <c r="H58" s="9">
        <f>SUMIFS('2013Figures'!$J:$J,'2013Figures'!$C:$C,$A58,'2013Figures'!$I:$I,"",'2013Figures'!$B:$B,"CyToBroker",'2013Figures'!$G:$G,"P1",'2013Figures'!$E:$E,$B$1)</f>
        <v>0</v>
      </c>
      <c r="J58" s="8" t="s">
        <v>131</v>
      </c>
      <c r="L58" s="42">
        <f>SUMIFS('2012Figures'!$J:$J,'2012Figures'!$C:$C,$A58,'2012Figures'!$I:$I,"",'2012Figures'!$E:$E,$B$1)</f>
        <v>25724</v>
      </c>
      <c r="M58" s="52">
        <f>SUMIFS('2012Figures'!$J:$J,'2012Figures'!$C:$C,$A58,'2012Figures'!$I:$I,"",'2012Figures'!$B:$B,"BrokerToCy",'2012Figures'!$G:$G,"E1",'2012Figures'!$E:$E,$B$1)</f>
        <v>1</v>
      </c>
      <c r="N58" s="52">
        <f>SUMIFS('2012Figures'!$J:$J,'2012Figures'!$C:$C,$A58,'2012Figures'!$I:$I,"",'2012Figures'!$B:$B,"BrokerToCy",'2012Figures'!$G:$G,"P1",'2012Figures'!$E:$E,$B$1)</f>
        <v>0</v>
      </c>
      <c r="O58" s="52">
        <f>SUMIFS('2012Figures'!$J:$J,'2012Figures'!$C:$C,$A58,'2012Figures'!$I:$I,"",'2012Figures'!$B:$B,"CyToBroker",'2012Figures'!$G:$G,"E1",'2012Figures'!$E:$E,$B$1)</f>
        <v>25723</v>
      </c>
      <c r="P58" s="52">
        <f>SUMIFS('2012Figures'!$J:$J,'2012Figures'!$C:$C,$A58,'2012Figures'!$I:$I,"",'2012Figures'!$B:$B,"CyToBroker",'2012Figures'!$G:$G,"P1",'2012Figures'!$E:$E,$B$1)</f>
        <v>0</v>
      </c>
      <c r="R58" s="46">
        <f t="shared" si="15"/>
        <v>-0.28000000000000003</v>
      </c>
      <c r="S58" s="46">
        <f t="shared" si="15"/>
        <v>0</v>
      </c>
      <c r="T58" s="46" t="str">
        <f t="shared" si="15"/>
        <v/>
      </c>
      <c r="U58" s="46">
        <f t="shared" si="15"/>
        <v>-0.28000000000000003</v>
      </c>
      <c r="V58" s="46" t="str">
        <f t="shared" si="15"/>
        <v/>
      </c>
    </row>
    <row r="59" spans="1:22" x14ac:dyDescent="0.2">
      <c r="A59" s="21"/>
      <c r="B59" s="21" t="s">
        <v>92</v>
      </c>
      <c r="C59" s="22"/>
      <c r="D59" s="23">
        <f>SUM(E59:H59)</f>
        <v>56859</v>
      </c>
      <c r="E59" s="23">
        <f t="shared" ref="E59:H59" si="16">SUM(E46:E58)</f>
        <v>1</v>
      </c>
      <c r="F59" s="23">
        <f t="shared" si="16"/>
        <v>0</v>
      </c>
      <c r="G59" s="23">
        <f t="shared" si="16"/>
        <v>56858</v>
      </c>
      <c r="H59" s="23">
        <f t="shared" si="16"/>
        <v>0</v>
      </c>
      <c r="I59" s="21"/>
      <c r="J59" s="22"/>
      <c r="K59" s="21"/>
      <c r="L59" s="43">
        <f>SUM(M59:P59)</f>
        <v>76826</v>
      </c>
      <c r="M59" s="43">
        <f t="shared" ref="M59:P59" si="17">SUM(M46:M58)</f>
        <v>1</v>
      </c>
      <c r="N59" s="43">
        <f t="shared" si="17"/>
        <v>0</v>
      </c>
      <c r="O59" s="43">
        <f t="shared" si="17"/>
        <v>76825</v>
      </c>
      <c r="P59" s="43">
        <f t="shared" si="17"/>
        <v>0</v>
      </c>
      <c r="Q59" s="21"/>
      <c r="R59" s="21"/>
      <c r="S59" s="21"/>
      <c r="T59" s="21"/>
      <c r="U59" s="21"/>
      <c r="V59" s="21"/>
    </row>
    <row r="60" spans="1:22" x14ac:dyDescent="0.2">
      <c r="A60" s="28">
        <v>104</v>
      </c>
      <c r="B60" s="28" t="s">
        <v>93</v>
      </c>
      <c r="C60" s="17" t="s">
        <v>88</v>
      </c>
      <c r="D60" s="18">
        <f>SUMIFS('2013Figures'!$J:$J,'2013Figures'!$C:$C,$A60,'2013Figures'!$E:$E,$B$1)</f>
        <v>401377</v>
      </c>
      <c r="E60" s="18">
        <f>SUMIFS('2013Figures'!$J:$J,'2013Figures'!$C:$C,$A60,'2013Figures'!$B:$B,"BrokerToCy",'2013Figures'!$G:$G,"E1",'2013Figures'!$E:$E,$B$1)</f>
        <v>0</v>
      </c>
      <c r="F60" s="18">
        <f>SUMIFS('2013Figures'!$J:$J,'2013Figures'!$C:$C,$A60,'2013Figures'!$B:$B,"BrokerToCy",'2013Figures'!$G:$G,"P1",'2013Figures'!$E:$E,$B$1)</f>
        <v>0</v>
      </c>
      <c r="G60" s="18">
        <f>SUMIFS('2013Figures'!$J:$J,'2013Figures'!$C:$C,$A60,'2013Figures'!$B:$B,"CyToBroker",'2013Figures'!$G:$G,"E1",'2013Figures'!$E:$E,$B$1)</f>
        <v>401377</v>
      </c>
      <c r="H60" s="18">
        <f>SUMIFS('2013Figures'!$J:$J,'2013Figures'!$C:$C,$A60,'2013Figures'!$B:$B,"CyToBroker",'2013Figures'!$G:$G,"P1",'2013Figures'!$E:$E,$B$1)</f>
        <v>0</v>
      </c>
      <c r="I60" s="28"/>
      <c r="J60" s="17"/>
      <c r="K60" s="28"/>
      <c r="L60" s="50">
        <f>SUMIFS('2012Figures'!$J:$J,'2012Figures'!$C:$C,$A60,'2012Figures'!$E:$E,$B$1)</f>
        <v>40478</v>
      </c>
      <c r="M60" s="50">
        <f>SUMIFS('2012Figures'!$J:$J,'2012Figures'!$C:$C,$A60,'2012Figures'!$B:$B,"BrokerToCy",'2012Figures'!$G:$G,"E1",'2012Figures'!$E:$E,$B$1)</f>
        <v>0</v>
      </c>
      <c r="N60" s="50">
        <f>SUMIFS('2012Figures'!$J:$J,'2012Figures'!$C:$C,$A60,'2012Figures'!$B:$B,"BrokerToCy",'2012Figures'!$G:$G,"P1",'2012Figures'!$E:$E,$B$1)</f>
        <v>0</v>
      </c>
      <c r="O60" s="50">
        <f>SUMIFS('2012Figures'!$J:$J,'2012Figures'!$C:$C,$A60,'2012Figures'!$B:$B,"CyToBroker",'2012Figures'!$G:$G,"E1",'2012Figures'!$E:$E,$B$1)</f>
        <v>40478</v>
      </c>
      <c r="P60" s="50">
        <f>SUMIFS('2012Figures'!$J:$J,'2012Figures'!$C:$C,$A60,'2012Figures'!$B:$B,"CyToBroker",'2012Figures'!$G:$G,"P1",'2012Figures'!$E:$E,$B$1)</f>
        <v>0</v>
      </c>
      <c r="Q60" s="28"/>
      <c r="R60" s="46">
        <f t="shared" si="15"/>
        <v>8.92</v>
      </c>
      <c r="S60" s="46" t="str">
        <f t="shared" si="15"/>
        <v/>
      </c>
      <c r="T60" s="46" t="str">
        <f t="shared" si="15"/>
        <v/>
      </c>
      <c r="U60" s="46">
        <f t="shared" si="15"/>
        <v>8.92</v>
      </c>
      <c r="V60" s="46" t="str">
        <f t="shared" si="15"/>
        <v/>
      </c>
    </row>
    <row r="61" spans="1:22" x14ac:dyDescent="0.2">
      <c r="A61" s="1">
        <v>104</v>
      </c>
      <c r="D61" s="29">
        <f>SUMIFS('2013Figures'!$J:$J,'2013Figures'!$C:$C,$A61,'2013Figures'!$H:$H,"",'2013Figures'!$I:$I,"",'2013Figures'!$E:$E,$B$1)</f>
        <v>1031</v>
      </c>
      <c r="E61" s="9">
        <f>SUMIFS('2013Figures'!$J:$J,'2013Figures'!$C:$C,$A61,'2013Figures'!$H:$H,"",'2013Figures'!$I:$I,"",'2013Figures'!$B:$B,"BrokerToCy",'2013Figures'!$G:$G,"E1",'2013Figures'!$E:$E,$B$1)</f>
        <v>0</v>
      </c>
      <c r="F61" s="9">
        <f>SUMIFS('2013Figures'!$J:$J,'2013Figures'!$C:$C,$A61,'2013Figures'!$H:$H,"",'2013Figures'!$I:$I,"",'2013Figures'!$B:$B,"BrokerToCy",'2013Figures'!$G:$G,"P1",'2013Figures'!$E:$E,$B$1)</f>
        <v>0</v>
      </c>
      <c r="G61" s="9">
        <f>SUMIFS('2013Figures'!$J:$J,'2013Figures'!$C:$C,$A61,'2013Figures'!$H:$H,"",'2013Figures'!$I:$I,"",'2013Figures'!$B:$B,"CyToBroker",'2013Figures'!$G:$G,"E1",'2013Figures'!$E:$E,$B$1)</f>
        <v>1031</v>
      </c>
      <c r="H61" s="9">
        <f>SUMIFS('2013Figures'!$J:$J,'2013Figures'!$C:$C,$A61,'2013Figures'!$H:$H,"",'2013Figures'!$I:$I,"",'2013Figures'!$B:$B,"CyToBroker",'2013Figures'!$G:$G,"P1",'2013Figures'!$E:$E,$B$1)</f>
        <v>0</v>
      </c>
      <c r="J61" s="8" t="s">
        <v>131</v>
      </c>
      <c r="L61" s="42">
        <f>SUMIFS('2012Figures'!$J:$J,'2012Figures'!$C:$C,$A61,'2012Figures'!$H:$H,"",'2012Figures'!$I:$I,"",'2012Figures'!$E:$E,$B$1)</f>
        <v>1095</v>
      </c>
      <c r="M61" s="52">
        <f>SUMIFS('2012Figures'!$J:$J,'2012Figures'!$C:$C,$A61,'2012Figures'!$H:$H,"",'2012Figures'!$I:$I,"",'2012Figures'!$B:$B,"BrokerToCy",'2012Figures'!$G:$G,"E1",'2012Figures'!$E:$E,$B$1)</f>
        <v>0</v>
      </c>
      <c r="N61" s="52">
        <f>SUMIFS('2012Figures'!$J:$J,'2012Figures'!$C:$C,$A61,'2012Figures'!$H:$H,"",'2012Figures'!$I:$I,"",'2012Figures'!$B:$B,"BrokerToCy",'2012Figures'!$G:$G,"P1",'2012Figures'!$E:$E,$B$1)</f>
        <v>0</v>
      </c>
      <c r="O61" s="52">
        <f>SUMIFS('2012Figures'!$J:$J,'2012Figures'!$C:$C,$A61,'2012Figures'!$H:$H,"",'2012Figures'!$I:$I,"",'2012Figures'!$B:$B,"CyToBroker",'2012Figures'!$G:$G,"E1",'2012Figures'!$E:$E,$B$1)</f>
        <v>1095</v>
      </c>
      <c r="P61" s="52">
        <f>SUMIFS('2012Figures'!$J:$J,'2012Figures'!$C:$C,$A61,'2012Figures'!$H:$H,"",'2012Figures'!$I:$I,"",'2012Figures'!$B:$B,"CyToBroker",'2012Figures'!$G:$G,"P1",'2012Figures'!$E:$E,$B$1)</f>
        <v>0</v>
      </c>
      <c r="R61" s="46">
        <f t="shared" si="15"/>
        <v>-0.06</v>
      </c>
      <c r="S61" s="46" t="str">
        <f t="shared" si="15"/>
        <v/>
      </c>
      <c r="T61" s="46" t="str">
        <f t="shared" si="15"/>
        <v/>
      </c>
      <c r="U61" s="46">
        <f t="shared" si="15"/>
        <v>-0.06</v>
      </c>
      <c r="V61" s="46" t="str">
        <f t="shared" si="15"/>
        <v/>
      </c>
    </row>
    <row r="62" spans="1:22" x14ac:dyDescent="0.2">
      <c r="A62" s="1">
        <v>104</v>
      </c>
      <c r="B62" s="1" t="s">
        <v>55</v>
      </c>
      <c r="D62" s="29">
        <f>SUMIFS('2013Figures'!$J:$J,'2013Figures'!$C:$C,$A62,'2013Figures'!$H:$H,$B62,'2013Figures'!$E:$E,$B$1)</f>
        <v>0</v>
      </c>
      <c r="E62" s="9">
        <f>SUMIFS('2013Figures'!$J:$J,'2013Figures'!$C:$C,$A62,'2013Figures'!$H:$H,$B62,'2013Figures'!$B:$B,"BrokerToCy",'2013Figures'!$G:$G,"E1",'2013Figures'!$E:$E,$B$1)</f>
        <v>0</v>
      </c>
      <c r="F62" s="9">
        <f>SUMIFS('2013Figures'!$J:$J,'2013Figures'!$C:$C,$A62,'2013Figures'!$H:$H,$B62,'2013Figures'!$B:$B,"BrokerToCy",'2013Figures'!$G:$G,"P1",'2013Figures'!$E:$E,$B$1)</f>
        <v>0</v>
      </c>
      <c r="G62" s="9">
        <f>SUMIFS('2013Figures'!$J:$J,'2013Figures'!$C:$C,$A62,'2013Figures'!$H:$H,$B62,'2013Figures'!$B:$B,"CyToBroker",'2013Figures'!$G:$G,"E1",'2013Figures'!$E:$E,$B$1)</f>
        <v>0</v>
      </c>
      <c r="H62" s="9">
        <f>SUMIFS('2013Figures'!$J:$J,'2013Figures'!$C:$C,$A62,'2013Figures'!$H:$H,$B62,'2013Figures'!$B:$B,"CyToBroker",'2013Figures'!$G:$G,"P1",'2013Figures'!$E:$E,$B$1)</f>
        <v>0</v>
      </c>
      <c r="J62" s="8" t="s">
        <v>146</v>
      </c>
      <c r="L62" s="42">
        <f>SUMIFS('2012Figures'!$J:$J,'2012Figures'!$C:$C,$A62,'2012Figures'!$H:$H,$B62,'2012Figures'!$E:$E,$B$1)</f>
        <v>0</v>
      </c>
      <c r="M62" s="52">
        <f>SUMIFS('2012Figures'!$J:$J,'2012Figures'!$C:$C,$A62,'2012Figures'!$H:$H,$B62,'2012Figures'!$B:$B,"BrokerToCy",'2012Figures'!$G:$G,"E1",'2012Figures'!$E:$E,$B$1)</f>
        <v>0</v>
      </c>
      <c r="N62" s="52">
        <f>SUMIFS('2012Figures'!$J:$J,'2012Figures'!$C:$C,$A62,'2012Figures'!$H:$H,$B62,'2012Figures'!$B:$B,"BrokerToCy",'2012Figures'!$G:$G,"P1",'2012Figures'!$E:$E,$B$1)</f>
        <v>0</v>
      </c>
      <c r="O62" s="52">
        <f>SUMIFS('2012Figures'!$J:$J,'2012Figures'!$C:$C,$A62,'2012Figures'!$H:$H,$B62,'2012Figures'!$B:$B,"CyToBroker",'2012Figures'!$G:$G,"E1",'2012Figures'!$E:$E,$B$1)</f>
        <v>0</v>
      </c>
      <c r="P62" s="52">
        <f>SUMIFS('2012Figures'!$J:$J,'2012Figures'!$C:$C,$A62,'2012Figures'!$H:$H,$B62,'2012Figures'!$B:$B,"CyToBroker",'2012Figures'!$G:$G,"P1",'2012Figures'!$E:$E,$B$1)</f>
        <v>0</v>
      </c>
      <c r="R62" s="46" t="str">
        <f t="shared" si="15"/>
        <v/>
      </c>
      <c r="S62" s="46" t="str">
        <f t="shared" si="15"/>
        <v/>
      </c>
      <c r="T62" s="46" t="str">
        <f t="shared" si="15"/>
        <v/>
      </c>
      <c r="U62" s="46" t="str">
        <f t="shared" si="15"/>
        <v/>
      </c>
      <c r="V62" s="46" t="str">
        <f t="shared" si="15"/>
        <v/>
      </c>
    </row>
    <row r="63" spans="1:22" x14ac:dyDescent="0.2">
      <c r="A63" s="1">
        <v>104</v>
      </c>
      <c r="B63" s="1" t="s">
        <v>56</v>
      </c>
      <c r="D63" s="29">
        <f>SUMIFS('2013Figures'!$J:$J,'2013Figures'!$C:$C,$A63,'2013Figures'!$H:$H,$B63,'2013Figures'!$E:$E,$B$1)</f>
        <v>400346</v>
      </c>
      <c r="E63" s="9">
        <f>SUMIFS('2013Figures'!$J:$J,'2013Figures'!$C:$C,$A63,'2013Figures'!$H:$H,$B63,'2013Figures'!$B:$B,"BrokerToCy",'2013Figures'!$G:$G,"E1",'2013Figures'!$E:$E,$B$1)</f>
        <v>0</v>
      </c>
      <c r="F63" s="9">
        <f>SUMIFS('2013Figures'!$J:$J,'2013Figures'!$C:$C,$A63,'2013Figures'!$H:$H,$B63,'2013Figures'!$B:$B,"BrokerToCy",'2013Figures'!$G:$G,"P1",'2013Figures'!$E:$E,$B$1)</f>
        <v>0</v>
      </c>
      <c r="G63" s="9">
        <f>SUMIFS('2013Figures'!$J:$J,'2013Figures'!$C:$C,$A63,'2013Figures'!$H:$H,$B63,'2013Figures'!$B:$B,"CyToBroker",'2013Figures'!$G:$G,"E1",'2013Figures'!$E:$E,$B$1)</f>
        <v>400346</v>
      </c>
      <c r="H63" s="9">
        <f>SUMIFS('2013Figures'!$J:$J,'2013Figures'!$C:$C,$A63,'2013Figures'!$H:$H,$B63,'2013Figures'!$B:$B,"CyToBroker",'2013Figures'!$G:$G,"P1",'2013Figures'!$E:$E,$B$1)</f>
        <v>0</v>
      </c>
      <c r="J63" s="8" t="s">
        <v>146</v>
      </c>
      <c r="L63" s="42">
        <f>SUMIFS('2012Figures'!$J:$J,'2012Figures'!$C:$C,$A63,'2012Figures'!$H:$H,$B63,'2012Figures'!$E:$E,$B$1)</f>
        <v>39383</v>
      </c>
      <c r="M63" s="52">
        <f>SUMIFS('2012Figures'!$J:$J,'2012Figures'!$C:$C,$A63,'2012Figures'!$H:$H,$B63,'2012Figures'!$B:$B,"BrokerToCy",'2012Figures'!$G:$G,"E1",'2012Figures'!$E:$E,$B$1)</f>
        <v>0</v>
      </c>
      <c r="N63" s="52">
        <f>SUMIFS('2012Figures'!$J:$J,'2012Figures'!$C:$C,$A63,'2012Figures'!$H:$H,$B63,'2012Figures'!$B:$B,"BrokerToCy",'2012Figures'!$G:$G,"P1",'2012Figures'!$E:$E,$B$1)</f>
        <v>0</v>
      </c>
      <c r="O63" s="52">
        <f>SUMIFS('2012Figures'!$J:$J,'2012Figures'!$C:$C,$A63,'2012Figures'!$H:$H,$B63,'2012Figures'!$B:$B,"CyToBroker",'2012Figures'!$G:$G,"E1",'2012Figures'!$E:$E,$B$1)</f>
        <v>39383</v>
      </c>
      <c r="P63" s="52">
        <f>SUMIFS('2012Figures'!$J:$J,'2012Figures'!$C:$C,$A63,'2012Figures'!$H:$H,$B63,'2012Figures'!$B:$B,"CyToBroker",'2012Figures'!$G:$G,"P1",'2012Figures'!$E:$E,$B$1)</f>
        <v>0</v>
      </c>
      <c r="R63" s="46">
        <f t="shared" si="15"/>
        <v>9.17</v>
      </c>
      <c r="S63" s="46" t="str">
        <f t="shared" si="15"/>
        <v/>
      </c>
      <c r="T63" s="46" t="str">
        <f t="shared" si="15"/>
        <v/>
      </c>
      <c r="U63" s="46">
        <f t="shared" si="15"/>
        <v>9.17</v>
      </c>
      <c r="V63" s="46" t="str">
        <f t="shared" si="15"/>
        <v/>
      </c>
    </row>
    <row r="64" spans="1:22" x14ac:dyDescent="0.2">
      <c r="A64" s="1">
        <v>104</v>
      </c>
      <c r="B64" s="1">
        <v>2</v>
      </c>
      <c r="D64" s="29">
        <f>SUMIFS('2013Figures'!$J:$J,'2013Figures'!$C:$C,$A64,'2013Figures'!$H:$H,$B64,'2013Figures'!$E:$E,$B$1)</f>
        <v>0</v>
      </c>
      <c r="E64" s="9">
        <f>SUMIFS('2013Figures'!$J:$J,'2013Figures'!$C:$C,$A64,'2013Figures'!$H:$H,$B64,'2013Figures'!$B:$B,"BrokerToCy",'2013Figures'!$G:$G,"E1",'2013Figures'!$E:$E,$B$1)</f>
        <v>0</v>
      </c>
      <c r="F64" s="9">
        <f>SUMIFS('2013Figures'!$J:$J,'2013Figures'!$C:$C,$A64,'2013Figures'!$H:$H,$B64,'2013Figures'!$B:$B,"BrokerToCy",'2013Figures'!$G:$G,"P1",'2013Figures'!$E:$E,$B$1)</f>
        <v>0</v>
      </c>
      <c r="G64" s="9">
        <f>SUMIFS('2013Figures'!$J:$J,'2013Figures'!$C:$C,$A64,'2013Figures'!$H:$H,$B64,'2013Figures'!$B:$B,"CyToBroker",'2013Figures'!$G:$G,"E1",'2013Figures'!$E:$E,$B$1)</f>
        <v>0</v>
      </c>
      <c r="H64" s="9">
        <f>SUMIFS('2013Figures'!$J:$J,'2013Figures'!$C:$C,$A64,'2013Figures'!$H:$H,$B64,'2013Figures'!$B:$B,"CyToBroker",'2013Figures'!$G:$G,"P1",'2013Figures'!$E:$E,$B$1)</f>
        <v>0</v>
      </c>
      <c r="J64" s="8" t="s">
        <v>146</v>
      </c>
      <c r="L64" s="42">
        <f>SUMIFS('2012Figures'!$J:$J,'2012Figures'!$C:$C,$A64,'2012Figures'!$H:$H,$B64,'2012Figures'!$E:$E,$B$1)</f>
        <v>0</v>
      </c>
      <c r="M64" s="52">
        <f>SUMIFS('2012Figures'!$J:$J,'2012Figures'!$C:$C,$A64,'2012Figures'!$H:$H,$B64,'2012Figures'!$B:$B,"BrokerToCy",'2012Figures'!$G:$G,"E1",'2012Figures'!$E:$E,$B$1)</f>
        <v>0</v>
      </c>
      <c r="N64" s="52">
        <f>SUMIFS('2012Figures'!$J:$J,'2012Figures'!$C:$C,$A64,'2012Figures'!$H:$H,$B64,'2012Figures'!$B:$B,"BrokerToCy",'2012Figures'!$G:$G,"P1",'2012Figures'!$E:$E,$B$1)</f>
        <v>0</v>
      </c>
      <c r="O64" s="52">
        <f>SUMIFS('2012Figures'!$J:$J,'2012Figures'!$C:$C,$A64,'2012Figures'!$H:$H,$B64,'2012Figures'!$B:$B,"CyToBroker",'2012Figures'!$G:$G,"E1",'2012Figures'!$E:$E,$B$1)</f>
        <v>0</v>
      </c>
      <c r="P64" s="52">
        <f>SUMIFS('2012Figures'!$J:$J,'2012Figures'!$C:$C,$A64,'2012Figures'!$H:$H,$B64,'2012Figures'!$B:$B,"CyToBroker",'2012Figures'!$G:$G,"P1",'2012Figures'!$E:$E,$B$1)</f>
        <v>0</v>
      </c>
      <c r="R64" s="46" t="str">
        <f t="shared" si="15"/>
        <v/>
      </c>
      <c r="S64" s="46" t="str">
        <f t="shared" si="15"/>
        <v/>
      </c>
      <c r="T64" s="46" t="str">
        <f t="shared" si="15"/>
        <v/>
      </c>
      <c r="U64" s="46" t="str">
        <f t="shared" si="15"/>
        <v/>
      </c>
      <c r="V64" s="46" t="str">
        <f t="shared" si="15"/>
        <v/>
      </c>
    </row>
    <row r="65" spans="1:22" x14ac:dyDescent="0.2">
      <c r="A65" s="1">
        <v>104</v>
      </c>
      <c r="B65" s="1">
        <v>3</v>
      </c>
      <c r="D65" s="29">
        <f>SUMIFS('2013Figures'!$J:$J,'2013Figures'!$C:$C,$A65,'2013Figures'!$H:$H,$B65,'2013Figures'!$E:$E,$B$1)</f>
        <v>0</v>
      </c>
      <c r="E65" s="9">
        <f>SUMIFS('2013Figures'!$J:$J,'2013Figures'!$C:$C,$A65,'2013Figures'!$H:$H,$B65,'2013Figures'!$B:$B,"BrokerToCy",'2013Figures'!$G:$G,"E1",'2013Figures'!$E:$E,$B$1)</f>
        <v>0</v>
      </c>
      <c r="F65" s="9">
        <f>SUMIFS('2013Figures'!$J:$J,'2013Figures'!$C:$C,$A65,'2013Figures'!$H:$H,$B65,'2013Figures'!$B:$B,"BrokerToCy",'2013Figures'!$G:$G,"P1",'2013Figures'!$E:$E,$B$1)</f>
        <v>0</v>
      </c>
      <c r="G65" s="9">
        <f>SUMIFS('2013Figures'!$J:$J,'2013Figures'!$C:$C,$A65,'2013Figures'!$H:$H,$B65,'2013Figures'!$B:$B,"CyToBroker",'2013Figures'!$G:$G,"E1",'2013Figures'!$E:$E,$B$1)</f>
        <v>0</v>
      </c>
      <c r="H65" s="9">
        <f>SUMIFS('2013Figures'!$J:$J,'2013Figures'!$C:$C,$A65,'2013Figures'!$H:$H,$B65,'2013Figures'!$B:$B,"CyToBroker",'2013Figures'!$G:$G,"P1",'2013Figures'!$E:$E,$B$1)</f>
        <v>0</v>
      </c>
      <c r="J65" s="8" t="s">
        <v>146</v>
      </c>
      <c r="L65" s="42">
        <f>SUMIFS('2012Figures'!$J:$J,'2012Figures'!$C:$C,$A65,'2012Figures'!$H:$H,$B65,'2012Figures'!$E:$E,$B$1)</f>
        <v>0</v>
      </c>
      <c r="M65" s="52">
        <f>SUMIFS('2012Figures'!$J:$J,'2012Figures'!$C:$C,$A65,'2012Figures'!$H:$H,$B65,'2012Figures'!$B:$B,"BrokerToCy",'2012Figures'!$G:$G,"E1",'2012Figures'!$E:$E,$B$1)</f>
        <v>0</v>
      </c>
      <c r="N65" s="52">
        <f>SUMIFS('2012Figures'!$J:$J,'2012Figures'!$C:$C,$A65,'2012Figures'!$H:$H,$B65,'2012Figures'!$B:$B,"BrokerToCy",'2012Figures'!$G:$G,"P1",'2012Figures'!$E:$E,$B$1)</f>
        <v>0</v>
      </c>
      <c r="O65" s="52">
        <f>SUMIFS('2012Figures'!$J:$J,'2012Figures'!$C:$C,$A65,'2012Figures'!$H:$H,$B65,'2012Figures'!$B:$B,"CyToBroker",'2012Figures'!$G:$G,"E1",'2012Figures'!$E:$E,$B$1)</f>
        <v>0</v>
      </c>
      <c r="P65" s="52">
        <f>SUMIFS('2012Figures'!$J:$J,'2012Figures'!$C:$C,$A65,'2012Figures'!$H:$H,$B65,'2012Figures'!$B:$B,"CyToBroker",'2012Figures'!$G:$G,"P1",'2012Figures'!$E:$E,$B$1)</f>
        <v>0</v>
      </c>
      <c r="R65" s="46" t="str">
        <f t="shared" si="15"/>
        <v/>
      </c>
      <c r="S65" s="46" t="str">
        <f t="shared" si="15"/>
        <v/>
      </c>
      <c r="T65" s="46" t="str">
        <f t="shared" si="15"/>
        <v/>
      </c>
      <c r="U65" s="46" t="str">
        <f t="shared" si="15"/>
        <v/>
      </c>
      <c r="V65" s="46" t="str">
        <f t="shared" si="15"/>
        <v/>
      </c>
    </row>
    <row r="66" spans="1:22" x14ac:dyDescent="0.2">
      <c r="A66" s="1">
        <v>104</v>
      </c>
      <c r="B66" s="1">
        <v>4</v>
      </c>
      <c r="D66" s="29">
        <f>SUMIFS('2013Figures'!$J:$J,'2013Figures'!$C:$C,$A66,'2013Figures'!$H:$H,$B66,'2013Figures'!$E:$E,$B$1)</f>
        <v>0</v>
      </c>
      <c r="E66" s="9">
        <f>SUMIFS('2013Figures'!$J:$J,'2013Figures'!$C:$C,$A66,'2013Figures'!$H:$H,$B66,'2013Figures'!$B:$B,"BrokerToCy",'2013Figures'!$G:$G,"E1",'2013Figures'!$E:$E,$B$1)</f>
        <v>0</v>
      </c>
      <c r="F66" s="9">
        <f>SUMIFS('2013Figures'!$J:$J,'2013Figures'!$C:$C,$A66,'2013Figures'!$H:$H,$B66,'2013Figures'!$B:$B,"BrokerToCy",'2013Figures'!$G:$G,"P1",'2013Figures'!$E:$E,$B$1)</f>
        <v>0</v>
      </c>
      <c r="G66" s="9">
        <f>SUMIFS('2013Figures'!$J:$J,'2013Figures'!$C:$C,$A66,'2013Figures'!$H:$H,$B66,'2013Figures'!$B:$B,"CyToBroker",'2013Figures'!$G:$G,"E1",'2013Figures'!$E:$E,$B$1)</f>
        <v>0</v>
      </c>
      <c r="H66" s="9">
        <f>SUMIFS('2013Figures'!$J:$J,'2013Figures'!$C:$C,$A66,'2013Figures'!$H:$H,$B66,'2013Figures'!$B:$B,"CyToBroker",'2013Figures'!$G:$G,"P1",'2013Figures'!$E:$E,$B$1)</f>
        <v>0</v>
      </c>
      <c r="J66" s="8" t="s">
        <v>146</v>
      </c>
      <c r="L66" s="42">
        <f>SUMIFS('2012Figures'!$J:$J,'2012Figures'!$C:$C,$A66,'2012Figures'!$H:$H,$B66,'2012Figures'!$E:$E,$B$1)</f>
        <v>0</v>
      </c>
      <c r="M66" s="52">
        <f>SUMIFS('2012Figures'!$J:$J,'2012Figures'!$C:$C,$A66,'2012Figures'!$H:$H,$B66,'2012Figures'!$B:$B,"BrokerToCy",'2012Figures'!$G:$G,"E1",'2012Figures'!$E:$E,$B$1)</f>
        <v>0</v>
      </c>
      <c r="N66" s="52">
        <f>SUMIFS('2012Figures'!$J:$J,'2012Figures'!$C:$C,$A66,'2012Figures'!$H:$H,$B66,'2012Figures'!$B:$B,"BrokerToCy",'2012Figures'!$G:$G,"P1",'2012Figures'!$E:$E,$B$1)</f>
        <v>0</v>
      </c>
      <c r="O66" s="52">
        <f>SUMIFS('2012Figures'!$J:$J,'2012Figures'!$C:$C,$A66,'2012Figures'!$H:$H,$B66,'2012Figures'!$B:$B,"CyToBroker",'2012Figures'!$G:$G,"E1",'2012Figures'!$E:$E,$B$1)</f>
        <v>0</v>
      </c>
      <c r="P66" s="52">
        <f>SUMIFS('2012Figures'!$J:$J,'2012Figures'!$C:$C,$A66,'2012Figures'!$H:$H,$B66,'2012Figures'!$B:$B,"CyToBroker",'2012Figures'!$G:$G,"P1",'2012Figures'!$E:$E,$B$1)</f>
        <v>0</v>
      </c>
      <c r="R66" s="46" t="str">
        <f t="shared" si="15"/>
        <v/>
      </c>
      <c r="S66" s="46" t="str">
        <f t="shared" si="15"/>
        <v/>
      </c>
      <c r="T66" s="46" t="str">
        <f t="shared" si="15"/>
        <v/>
      </c>
      <c r="U66" s="46" t="str">
        <f t="shared" si="15"/>
        <v/>
      </c>
      <c r="V66" s="46" t="str">
        <f t="shared" si="15"/>
        <v/>
      </c>
    </row>
    <row r="67" spans="1:22" x14ac:dyDescent="0.2">
      <c r="A67" s="1">
        <v>104</v>
      </c>
      <c r="B67" s="1">
        <v>5</v>
      </c>
      <c r="D67" s="29">
        <f>SUMIFS('2013Figures'!$J:$J,'2013Figures'!$C:$C,$A67,'2013Figures'!$H:$H,$B67,'2013Figures'!$E:$E,$B$1)</f>
        <v>0</v>
      </c>
      <c r="E67" s="9">
        <f>SUMIFS('2013Figures'!$J:$J,'2013Figures'!$C:$C,$A67,'2013Figures'!$H:$H,$B67,'2013Figures'!$B:$B,"BrokerToCy",'2013Figures'!$G:$G,"E1",'2013Figures'!$E:$E,$B$1)</f>
        <v>0</v>
      </c>
      <c r="F67" s="9">
        <f>SUMIFS('2013Figures'!$J:$J,'2013Figures'!$C:$C,$A67,'2013Figures'!$H:$H,$B67,'2013Figures'!$B:$B,"BrokerToCy",'2013Figures'!$G:$G,"P1",'2013Figures'!$E:$E,$B$1)</f>
        <v>0</v>
      </c>
      <c r="G67" s="9">
        <f>SUMIFS('2013Figures'!$J:$J,'2013Figures'!$C:$C,$A67,'2013Figures'!$H:$H,$B67,'2013Figures'!$B:$B,"CyToBroker",'2013Figures'!$G:$G,"E1",'2013Figures'!$E:$E,$B$1)</f>
        <v>0</v>
      </c>
      <c r="H67" s="9">
        <f>SUMIFS('2013Figures'!$J:$J,'2013Figures'!$C:$C,$A67,'2013Figures'!$H:$H,$B67,'2013Figures'!$B:$B,"CyToBroker",'2013Figures'!$G:$G,"P1",'2013Figures'!$E:$E,$B$1)</f>
        <v>0</v>
      </c>
      <c r="J67" s="8" t="s">
        <v>146</v>
      </c>
      <c r="L67" s="42">
        <f>SUMIFS('2012Figures'!$J:$J,'2012Figures'!$C:$C,$A67,'2012Figures'!$H:$H,$B67,'2012Figures'!$E:$E,$B$1)</f>
        <v>0</v>
      </c>
      <c r="M67" s="52">
        <f>SUMIFS('2012Figures'!$J:$J,'2012Figures'!$C:$C,$A67,'2012Figures'!$H:$H,$B67,'2012Figures'!$B:$B,"BrokerToCy",'2012Figures'!$G:$G,"E1",'2012Figures'!$E:$E,$B$1)</f>
        <v>0</v>
      </c>
      <c r="N67" s="52">
        <f>SUMIFS('2012Figures'!$J:$J,'2012Figures'!$C:$C,$A67,'2012Figures'!$H:$H,$B67,'2012Figures'!$B:$B,"BrokerToCy",'2012Figures'!$G:$G,"P1",'2012Figures'!$E:$E,$B$1)</f>
        <v>0</v>
      </c>
      <c r="O67" s="52">
        <f>SUMIFS('2012Figures'!$J:$J,'2012Figures'!$C:$C,$A67,'2012Figures'!$H:$H,$B67,'2012Figures'!$B:$B,"CyToBroker",'2012Figures'!$G:$G,"E1",'2012Figures'!$E:$E,$B$1)</f>
        <v>0</v>
      </c>
      <c r="P67" s="52">
        <f>SUMIFS('2012Figures'!$J:$J,'2012Figures'!$C:$C,$A67,'2012Figures'!$H:$H,$B67,'2012Figures'!$B:$B,"CyToBroker",'2012Figures'!$G:$G,"P1",'2012Figures'!$E:$E,$B$1)</f>
        <v>0</v>
      </c>
      <c r="R67" s="46" t="str">
        <f t="shared" si="15"/>
        <v/>
      </c>
      <c r="S67" s="46" t="str">
        <f t="shared" si="15"/>
        <v/>
      </c>
      <c r="T67" s="46" t="str">
        <f t="shared" si="15"/>
        <v/>
      </c>
      <c r="U67" s="46" t="str">
        <f t="shared" si="15"/>
        <v/>
      </c>
      <c r="V67" s="46" t="str">
        <f t="shared" si="15"/>
        <v/>
      </c>
    </row>
    <row r="68" spans="1:22" x14ac:dyDescent="0.2">
      <c r="A68" s="1">
        <v>104</v>
      </c>
      <c r="B68" s="1" t="s">
        <v>57</v>
      </c>
      <c r="C68" s="8">
        <v>4</v>
      </c>
      <c r="D68" s="29">
        <f>SUMIFS('2013Figures'!$J:$J,'2013Figures'!$C:$C,$A68,'2013Figures'!$H:$H,$B68,'2013Figures'!$I:$I,$C68,'2013Figures'!$E:$E,$B$1)</f>
        <v>0</v>
      </c>
      <c r="E68" s="9">
        <f>SUMIFS('2013Figures'!$J:$J,'2013Figures'!$C:$C,$A68,'2013Figures'!$H:$H,$B68,'2013Figures'!$I:$I,$C68,'2013Figures'!$B:$B,"BrokerToCy",'2013Figures'!$G:$G,"E1",'2013Figures'!$E:$E,$B$1)</f>
        <v>0</v>
      </c>
      <c r="F68" s="9">
        <f>SUMIFS('2013Figures'!$J:$J,'2013Figures'!$C:$C,$A68,'2013Figures'!$H:$H,$B68,'2013Figures'!$I:$I,$C68,'2013Figures'!$B:$B,"BrokerToCy",'2013Figures'!$G:$G,"P1",'2013Figures'!$E:$E,$B$1)</f>
        <v>0</v>
      </c>
      <c r="G68" s="9">
        <f>SUMIFS('2013Figures'!$J:$J,'2013Figures'!$C:$C,$A68,'2013Figures'!$H:$H,$B68,'2013Figures'!$I:$I,$C68,'2013Figures'!$B:$B,"CyToBroker",'2013Figures'!$G:$G,"E1",'2013Figures'!$E:$E,$B$1)</f>
        <v>0</v>
      </c>
      <c r="H68" s="9">
        <f>SUMIFS('2013Figures'!$J:$J,'2013Figures'!$C:$C,$A68,'2013Figures'!$H:$H,$B68,'2013Figures'!$I:$I,$C68,'2013Figures'!$B:$B,"CyToBroker",'2013Figures'!$G:$G,"P1",'2013Figures'!$E:$E,$B$1)</f>
        <v>0</v>
      </c>
      <c r="I68" s="30"/>
      <c r="J68" s="8" t="s">
        <v>146</v>
      </c>
      <c r="K68" s="30"/>
      <c r="L68" s="42">
        <f>SUMIFS('2012Figures'!$J:$J,'2012Figures'!$C:$C,$A68,'2012Figures'!$H:$H,$B68,'2012Figures'!$I:$I,$C68,'2012Figures'!$E:$E,$B$1)</f>
        <v>0</v>
      </c>
      <c r="M68" s="52">
        <f>SUMIFS('2012Figures'!$J:$J,'2012Figures'!$C:$C,$A68,'2012Figures'!$H:$H,$B68,'2012Figures'!$I:$I,$C68,'2012Figures'!$B:$B,"BrokerToCy",'2012Figures'!$G:$G,"E1",'2012Figures'!$E:$E,$B$1)</f>
        <v>0</v>
      </c>
      <c r="N68" s="52">
        <f>SUMIFS('2012Figures'!$J:$J,'2012Figures'!$C:$C,$A68,'2012Figures'!$H:$H,$B68,'2012Figures'!$I:$I,$C68,'2012Figures'!$B:$B,"BrokerToCy",'2012Figures'!$G:$G,"P1",'2012Figures'!$E:$E,$B$1)</f>
        <v>0</v>
      </c>
      <c r="O68" s="52">
        <f>SUMIFS('2012Figures'!$J:$J,'2012Figures'!$C:$C,$A68,'2012Figures'!$H:$H,$B68,'2012Figures'!$I:$I,$C68,'2012Figures'!$B:$B,"CyToBroker",'2012Figures'!$G:$G,"E1",'2012Figures'!$E:$E,$B$1)</f>
        <v>0</v>
      </c>
      <c r="P68" s="52">
        <f>SUMIFS('2012Figures'!$J:$J,'2012Figures'!$C:$C,$A68,'2012Figures'!$H:$H,$B68,'2012Figures'!$I:$I,$C68,'2012Figures'!$B:$B,"CyToBroker",'2012Figures'!$G:$G,"P1",'2012Figures'!$E:$E,$B$1)</f>
        <v>0</v>
      </c>
      <c r="Q68" s="30"/>
      <c r="R68" s="46" t="str">
        <f t="shared" si="15"/>
        <v/>
      </c>
      <c r="S68" s="46" t="str">
        <f t="shared" si="15"/>
        <v/>
      </c>
      <c r="T68" s="46" t="str">
        <f t="shared" si="15"/>
        <v/>
      </c>
      <c r="U68" s="46" t="str">
        <f t="shared" si="15"/>
        <v/>
      </c>
      <c r="V68" s="46" t="str">
        <f t="shared" si="15"/>
        <v/>
      </c>
    </row>
    <row r="69" spans="1:22" x14ac:dyDescent="0.2">
      <c r="A69" s="1">
        <v>104</v>
      </c>
      <c r="B69" s="1" t="s">
        <v>57</v>
      </c>
      <c r="C69" s="8">
        <v>2</v>
      </c>
      <c r="D69" s="29">
        <f>SUMIFS('2013Figures'!$J:$J,'2013Figures'!$C:$C,$A69,'2013Figures'!$H:$H,$B69,'2013Figures'!$I:$I,$C69,'2013Figures'!$E:$E,$B$1)</f>
        <v>0</v>
      </c>
      <c r="E69" s="9">
        <f>SUMIFS('2013Figures'!$J:$J,'2013Figures'!$C:$C,$A69,'2013Figures'!$H:$H,$B69,'2013Figures'!$I:$I,$C69,'2013Figures'!$B:$B,"BrokerToCy",'2013Figures'!$G:$G,"E1",'2013Figures'!$E:$E,$B$1)</f>
        <v>0</v>
      </c>
      <c r="F69" s="9">
        <f>SUMIFS('2013Figures'!$J:$J,'2013Figures'!$C:$C,$A69,'2013Figures'!$H:$H,$B69,'2013Figures'!$I:$I,$C69,'2013Figures'!$B:$B,"BrokerToCy",'2013Figures'!$G:$G,"P1",'2013Figures'!$E:$E,$B$1)</f>
        <v>0</v>
      </c>
      <c r="G69" s="9">
        <f>SUMIFS('2013Figures'!$J:$J,'2013Figures'!$C:$C,$A69,'2013Figures'!$H:$H,$B69,'2013Figures'!$I:$I,$C69,'2013Figures'!$B:$B,"CyToBroker",'2013Figures'!$G:$G,"E1",'2013Figures'!$E:$E,$B$1)</f>
        <v>0</v>
      </c>
      <c r="H69" s="9">
        <f>SUMIFS('2013Figures'!$J:$J,'2013Figures'!$C:$C,$A69,'2013Figures'!$H:$H,$B69,'2013Figures'!$I:$I,$C69,'2013Figures'!$B:$B,"CyToBroker",'2013Figures'!$G:$G,"P1",'2013Figures'!$E:$E,$B$1)</f>
        <v>0</v>
      </c>
      <c r="I69" s="30"/>
      <c r="J69" s="31">
        <v>201001</v>
      </c>
      <c r="K69" s="30"/>
      <c r="L69" s="42">
        <f>SUMIFS('2012Figures'!$J:$J,'2012Figures'!$C:$C,$A69,'2012Figures'!$H:$H,$B69,'2012Figures'!$I:$I,$C69,'2012Figures'!$E:$E,$B$1)</f>
        <v>0</v>
      </c>
      <c r="M69" s="52">
        <f>SUMIFS('2012Figures'!$J:$J,'2012Figures'!$C:$C,$A69,'2012Figures'!$H:$H,$B69,'2012Figures'!$I:$I,$C69,'2012Figures'!$B:$B,"BrokerToCy",'2012Figures'!$G:$G,"E1",'2012Figures'!$E:$E,$B$1)</f>
        <v>0</v>
      </c>
      <c r="N69" s="52">
        <f>SUMIFS('2012Figures'!$J:$J,'2012Figures'!$C:$C,$A69,'2012Figures'!$H:$H,$B69,'2012Figures'!$I:$I,$C69,'2012Figures'!$B:$B,"BrokerToCy",'2012Figures'!$G:$G,"P1",'2012Figures'!$E:$E,$B$1)</f>
        <v>0</v>
      </c>
      <c r="O69" s="52">
        <f>SUMIFS('2012Figures'!$J:$J,'2012Figures'!$C:$C,$A69,'2012Figures'!$H:$H,$B69,'2012Figures'!$I:$I,$C69,'2012Figures'!$B:$B,"CyToBroker",'2012Figures'!$G:$G,"E1",'2012Figures'!$E:$E,$B$1)</f>
        <v>0</v>
      </c>
      <c r="P69" s="52">
        <f>SUMIFS('2012Figures'!$J:$J,'2012Figures'!$C:$C,$A69,'2012Figures'!$H:$H,$B69,'2012Figures'!$I:$I,$C69,'2012Figures'!$B:$B,"CyToBroker",'2012Figures'!$G:$G,"P1",'2012Figures'!$E:$E,$B$1)</f>
        <v>0</v>
      </c>
      <c r="Q69" s="30"/>
      <c r="R69" s="46" t="str">
        <f t="shared" si="15"/>
        <v/>
      </c>
      <c r="S69" s="46" t="str">
        <f t="shared" si="15"/>
        <v/>
      </c>
      <c r="T69" s="46" t="str">
        <f t="shared" si="15"/>
        <v/>
      </c>
      <c r="U69" s="46" t="str">
        <f t="shared" si="15"/>
        <v/>
      </c>
      <c r="V69" s="46" t="str">
        <f t="shared" si="15"/>
        <v/>
      </c>
    </row>
    <row r="70" spans="1:22" x14ac:dyDescent="0.2">
      <c r="A70" s="1">
        <v>104</v>
      </c>
      <c r="B70" s="1" t="s">
        <v>57</v>
      </c>
      <c r="C70" s="8">
        <v>1</v>
      </c>
      <c r="D70" s="29">
        <f>SUMIFS('2013Figures'!$J:$J,'2013Figures'!$C:$C,$A70,'2013Figures'!$H:$H,$B70,'2013Figures'!$I:$I,$C70,'2013Figures'!$E:$E,$B$1)</f>
        <v>0</v>
      </c>
      <c r="E70" s="9">
        <f>SUMIFS('2013Figures'!$J:$J,'2013Figures'!$C:$C,$A70,'2013Figures'!$H:$H,$B70,'2013Figures'!$I:$I,$C70,'2013Figures'!$B:$B,"BrokerToCy",'2013Figures'!$G:$G,"E1",'2013Figures'!$E:$E,$B$1)</f>
        <v>0</v>
      </c>
      <c r="F70" s="9">
        <f>SUMIFS('2013Figures'!$J:$J,'2013Figures'!$C:$C,$A70,'2013Figures'!$H:$H,$B70,'2013Figures'!$I:$I,$C70,'2013Figures'!$B:$B,"BrokerToCy",'2013Figures'!$G:$G,"P1",'2013Figures'!$E:$E,$B$1)</f>
        <v>0</v>
      </c>
      <c r="G70" s="9">
        <f>SUMIFS('2013Figures'!$J:$J,'2013Figures'!$C:$C,$A70,'2013Figures'!$H:$H,$B70,'2013Figures'!$I:$I,$C70,'2013Figures'!$B:$B,"CyToBroker",'2013Figures'!$G:$G,"E1",'2013Figures'!$E:$E,$B$1)</f>
        <v>0</v>
      </c>
      <c r="H70" s="9">
        <f>SUMIFS('2013Figures'!$J:$J,'2013Figures'!$C:$C,$A70,'2013Figures'!$H:$H,$B70,'2013Figures'!$I:$I,$C70,'2013Figures'!$B:$B,"CyToBroker",'2013Figures'!$G:$G,"P1",'2013Figures'!$E:$E,$B$1)</f>
        <v>0</v>
      </c>
      <c r="J70" s="8">
        <v>200601</v>
      </c>
      <c r="L70" s="42">
        <f>SUMIFS('2012Figures'!$J:$J,'2012Figures'!$C:$C,$A70,'2012Figures'!$H:$H,$B70,'2012Figures'!$I:$I,$C70,'2012Figures'!$E:$E,$B$1)</f>
        <v>0</v>
      </c>
      <c r="M70" s="52">
        <f>SUMIFS('2012Figures'!$J:$J,'2012Figures'!$C:$C,$A70,'2012Figures'!$H:$H,$B70,'2012Figures'!$I:$I,$C70,'2012Figures'!$B:$B,"BrokerToCy",'2012Figures'!$G:$G,"E1",'2012Figures'!$E:$E,$B$1)</f>
        <v>0</v>
      </c>
      <c r="N70" s="52">
        <f>SUMIFS('2012Figures'!$J:$J,'2012Figures'!$C:$C,$A70,'2012Figures'!$H:$H,$B70,'2012Figures'!$I:$I,$C70,'2012Figures'!$B:$B,"BrokerToCy",'2012Figures'!$G:$G,"P1",'2012Figures'!$E:$E,$B$1)</f>
        <v>0</v>
      </c>
      <c r="O70" s="52">
        <f>SUMIFS('2012Figures'!$J:$J,'2012Figures'!$C:$C,$A70,'2012Figures'!$H:$H,$B70,'2012Figures'!$I:$I,$C70,'2012Figures'!$B:$B,"CyToBroker",'2012Figures'!$G:$G,"E1",'2012Figures'!$E:$E,$B$1)</f>
        <v>0</v>
      </c>
      <c r="P70" s="52">
        <f>SUMIFS('2012Figures'!$J:$J,'2012Figures'!$C:$C,$A70,'2012Figures'!$H:$H,$B70,'2012Figures'!$I:$I,$C70,'2012Figures'!$B:$B,"CyToBroker",'2012Figures'!$G:$G,"P1",'2012Figures'!$E:$E,$B$1)</f>
        <v>0</v>
      </c>
      <c r="R70" s="46" t="str">
        <f t="shared" si="15"/>
        <v/>
      </c>
      <c r="S70" s="46" t="str">
        <f t="shared" si="15"/>
        <v/>
      </c>
      <c r="T70" s="46" t="str">
        <f t="shared" si="15"/>
        <v/>
      </c>
      <c r="U70" s="46" t="str">
        <f t="shared" si="15"/>
        <v/>
      </c>
      <c r="V70" s="46" t="str">
        <f t="shared" si="15"/>
        <v/>
      </c>
    </row>
    <row r="71" spans="1:22" x14ac:dyDescent="0.2">
      <c r="A71" s="1">
        <v>104</v>
      </c>
      <c r="B71" s="1" t="s">
        <v>57</v>
      </c>
      <c r="D71" s="29">
        <f>SUMIFS('2013Figures'!$J:$J,'2013Figures'!$C:$C,$A71,'2013Figures'!$H:$H,$B71,'2013Figures'!$I:$I,"",'2013Figures'!$E:$E,$B$1)</f>
        <v>0</v>
      </c>
      <c r="E71" s="9">
        <f>SUMIFS('2013Figures'!$J:$J,'2013Figures'!$C:$C,$A71,'2013Figures'!$H:$H,$B71,'2013Figures'!$I:$I,"",'2013Figures'!$B:$B,"BrokerToCy",'2013Figures'!$G:$G,"E1",'2013Figures'!$E:$E,$B$1)</f>
        <v>0</v>
      </c>
      <c r="F71" s="9">
        <f>SUMIFS('2013Figures'!$J:$J,'2013Figures'!$C:$C,$A71,'2013Figures'!$H:$H,$B71,'2013Figures'!$I:$I,"",'2013Figures'!$B:$B,"BrokerToCy",'2013Figures'!$G:$G,"P1",'2013Figures'!$E:$E,$B$1)</f>
        <v>0</v>
      </c>
      <c r="G71" s="9">
        <f>SUMIFS('2013Figures'!$J:$J,'2013Figures'!$C:$C,$A71,'2013Figures'!$H:$H,$B71,'2013Figures'!$I:$I,"",'2013Figures'!$B:$B,"CyToBroker",'2013Figures'!$G:$G,"E1",'2013Figures'!$E:$E,$B$1)</f>
        <v>0</v>
      </c>
      <c r="H71" s="9">
        <f>SUMIFS('2013Figures'!$J:$J,'2013Figures'!$C:$C,$A71,'2013Figures'!$H:$H,$B71,'2013Figures'!$I:$I,"",'2013Figures'!$B:$B,"CyToBroker",'2013Figures'!$G:$G,"P1",'2013Figures'!$E:$E,$B$1)</f>
        <v>0</v>
      </c>
      <c r="J71" s="8" t="s">
        <v>131</v>
      </c>
      <c r="L71" s="42">
        <f>SUMIFS('2012Figures'!$J:$J,'2012Figures'!$C:$C,$A71,'2012Figures'!$H:$H,$B71,'2012Figures'!$I:$I,"",'2012Figures'!$E:$E,$B$1)</f>
        <v>0</v>
      </c>
      <c r="M71" s="52">
        <f>SUMIFS('2012Figures'!$J:$J,'2012Figures'!$C:$C,$A71,'2012Figures'!$H:$H,$B71,'2012Figures'!$I:$I,"",'2012Figures'!$B:$B,"BrokerToCy",'2012Figures'!$G:$G,"E1",'2012Figures'!$E:$E,$B$1)</f>
        <v>0</v>
      </c>
      <c r="N71" s="52">
        <f>SUMIFS('2012Figures'!$J:$J,'2012Figures'!$C:$C,$A71,'2012Figures'!$H:$H,$B71,'2012Figures'!$I:$I,"",'2012Figures'!$B:$B,"BrokerToCy",'2012Figures'!$G:$G,"P1",'2012Figures'!$E:$E,$B$1)</f>
        <v>0</v>
      </c>
      <c r="O71" s="52">
        <f>SUMIFS('2012Figures'!$J:$J,'2012Figures'!$C:$C,$A71,'2012Figures'!$H:$H,$B71,'2012Figures'!$I:$I,"",'2012Figures'!$B:$B,"CyToBroker",'2012Figures'!$G:$G,"E1",'2012Figures'!$E:$E,$B$1)</f>
        <v>0</v>
      </c>
      <c r="P71" s="52">
        <f>SUMIFS('2012Figures'!$J:$J,'2012Figures'!$C:$C,$A71,'2012Figures'!$H:$H,$B71,'2012Figures'!$I:$I,"",'2012Figures'!$B:$B,"CyToBroker",'2012Figures'!$G:$G,"P1",'2012Figures'!$E:$E,$B$1)</f>
        <v>0</v>
      </c>
      <c r="R71" s="46" t="str">
        <f t="shared" si="15"/>
        <v/>
      </c>
      <c r="S71" s="46" t="str">
        <f t="shared" si="15"/>
        <v/>
      </c>
      <c r="T71" s="46" t="str">
        <f t="shared" si="15"/>
        <v/>
      </c>
      <c r="U71" s="46" t="str">
        <f t="shared" si="15"/>
        <v/>
      </c>
      <c r="V71" s="46" t="str">
        <f t="shared" si="15"/>
        <v/>
      </c>
    </row>
    <row r="72" spans="1:22" x14ac:dyDescent="0.2">
      <c r="A72" s="1">
        <v>104</v>
      </c>
      <c r="B72" s="1" t="s">
        <v>21</v>
      </c>
      <c r="C72" s="8">
        <v>11</v>
      </c>
      <c r="D72" s="29">
        <f>SUMIFS('2013Figures'!$J:$J,'2013Figures'!$C:$C,$A72,'2013Figures'!$H:$H,$B72,'2013Figures'!$I:$I,$C72,'2013Figures'!$E:$E,$B$1)</f>
        <v>0</v>
      </c>
      <c r="E72" s="9">
        <f>SUMIFS('2013Figures'!$J:$J,'2013Figures'!$C:$C,$A72,'2013Figures'!$H:$H,$B72,'2013Figures'!$I:$I,$C72,'2013Figures'!$B:$B,"BrokerToCy",'2013Figures'!$G:$G,"E1",'2013Figures'!$E:$E,$B$1)</f>
        <v>0</v>
      </c>
      <c r="F72" s="9">
        <f>SUMIFS('2013Figures'!$J:$J,'2013Figures'!$C:$C,$A72,'2013Figures'!$H:$H,$B72,'2013Figures'!$I:$I,$C72,'2013Figures'!$B:$B,"BrokerToCy",'2013Figures'!$G:$G,"P1",'2013Figures'!$E:$E,$B$1)</f>
        <v>0</v>
      </c>
      <c r="G72" s="9">
        <f>SUMIFS('2013Figures'!$J:$J,'2013Figures'!$C:$C,$A72,'2013Figures'!$H:$H,$B72,'2013Figures'!$I:$I,$C72,'2013Figures'!$B:$B,"CyToBroker",'2013Figures'!$G:$G,"E1",'2013Figures'!$E:$E,$B$1)</f>
        <v>0</v>
      </c>
      <c r="H72" s="9">
        <f>SUMIFS('2013Figures'!$J:$J,'2013Figures'!$C:$C,$A72,'2013Figures'!$H:$H,$B72,'2013Figures'!$I:$I,$C72,'2013Figures'!$B:$B,"CyToBroker",'2013Figures'!$G:$G,"P1",'2013Figures'!$E:$E,$B$1)</f>
        <v>0</v>
      </c>
      <c r="L72" s="42">
        <f>SUMIFS('2012Figures'!$J:$J,'2012Figures'!$C:$C,$A72,'2012Figures'!$H:$H,$B72,'2012Figures'!$I:$I,$C72,'2012Figures'!$E:$E,$B$1)</f>
        <v>0</v>
      </c>
      <c r="M72" s="52">
        <f>SUMIFS('2012Figures'!$J:$J,'2012Figures'!$C:$C,$A72,'2012Figures'!$H:$H,$B72,'2012Figures'!$I:$I,$C72,'2012Figures'!$B:$B,"BrokerToCy",'2012Figures'!$G:$G,"E1",'2012Figures'!$E:$E,$B$1)</f>
        <v>0</v>
      </c>
      <c r="N72" s="52">
        <f>SUMIFS('2012Figures'!$J:$J,'2012Figures'!$C:$C,$A72,'2012Figures'!$H:$H,$B72,'2012Figures'!$I:$I,$C72,'2012Figures'!$B:$B,"BrokerToCy",'2012Figures'!$G:$G,"P1",'2012Figures'!$E:$E,$B$1)</f>
        <v>0</v>
      </c>
      <c r="O72" s="52">
        <f>SUMIFS('2012Figures'!$J:$J,'2012Figures'!$C:$C,$A72,'2012Figures'!$H:$H,$B72,'2012Figures'!$I:$I,$C72,'2012Figures'!$B:$B,"CyToBroker",'2012Figures'!$G:$G,"E1",'2012Figures'!$E:$E,$B$1)</f>
        <v>0</v>
      </c>
      <c r="P72" s="52">
        <f>SUMIFS('2012Figures'!$J:$J,'2012Figures'!$C:$C,$A72,'2012Figures'!$H:$H,$B72,'2012Figures'!$I:$I,$C72,'2012Figures'!$B:$B,"CyToBroker",'2012Figures'!$G:$G,"P1",'2012Figures'!$E:$E,$B$1)</f>
        <v>0</v>
      </c>
      <c r="R72" s="46" t="str">
        <f t="shared" si="15"/>
        <v/>
      </c>
      <c r="S72" s="46" t="str">
        <f t="shared" si="15"/>
        <v/>
      </c>
      <c r="T72" s="46" t="str">
        <f t="shared" si="15"/>
        <v/>
      </c>
      <c r="U72" s="46" t="str">
        <f t="shared" si="15"/>
        <v/>
      </c>
      <c r="V72" s="46" t="str">
        <f t="shared" si="15"/>
        <v/>
      </c>
    </row>
    <row r="73" spans="1:22" x14ac:dyDescent="0.2">
      <c r="A73" s="1">
        <v>104</v>
      </c>
      <c r="B73" s="1" t="s">
        <v>21</v>
      </c>
      <c r="C73" s="8">
        <v>10</v>
      </c>
      <c r="D73" s="29">
        <f>SUMIFS('2013Figures'!$J:$J,'2013Figures'!$C:$C,$A73,'2013Figures'!$H:$H,$B73,'2013Figures'!$I:$I,$C73,'2013Figures'!$E:$E,$B$1)</f>
        <v>0</v>
      </c>
      <c r="E73" s="9">
        <f>SUMIFS('2013Figures'!$J:$J,'2013Figures'!$C:$C,$A73,'2013Figures'!$H:$H,$B73,'2013Figures'!$I:$I,$C73,'2013Figures'!$B:$B,"BrokerToCy",'2013Figures'!$G:$G,"E1",'2013Figures'!$E:$E,$B$1)</f>
        <v>0</v>
      </c>
      <c r="F73" s="9">
        <f>SUMIFS('2013Figures'!$J:$J,'2013Figures'!$C:$C,$A73,'2013Figures'!$H:$H,$B73,'2013Figures'!$I:$I,$C73,'2013Figures'!$B:$B,"BrokerToCy",'2013Figures'!$G:$G,"P1",'2013Figures'!$E:$E,$B$1)</f>
        <v>0</v>
      </c>
      <c r="G73" s="9">
        <f>SUMIFS('2013Figures'!$J:$J,'2013Figures'!$C:$C,$A73,'2013Figures'!$H:$H,$B73,'2013Figures'!$I:$I,$C73,'2013Figures'!$B:$B,"CyToBroker",'2013Figures'!$G:$G,"E1",'2013Figures'!$E:$E,$B$1)</f>
        <v>0</v>
      </c>
      <c r="H73" s="9">
        <f>SUMIFS('2013Figures'!$J:$J,'2013Figures'!$C:$C,$A73,'2013Figures'!$H:$H,$B73,'2013Figures'!$I:$I,$C73,'2013Figures'!$B:$B,"CyToBroker",'2013Figures'!$G:$G,"P1",'2013Figures'!$E:$E,$B$1)</f>
        <v>0</v>
      </c>
      <c r="J73" s="8">
        <v>201501</v>
      </c>
      <c r="L73" s="42">
        <f>SUMIFS('2012Figures'!$J:$J,'2012Figures'!$C:$C,$A73,'2012Figures'!$H:$H,$B73,'2012Figures'!$I:$I,$C73,'2012Figures'!$E:$E,$B$1)</f>
        <v>0</v>
      </c>
      <c r="M73" s="52">
        <f>SUMIFS('2012Figures'!$J:$J,'2012Figures'!$C:$C,$A73,'2012Figures'!$H:$H,$B73,'2012Figures'!$I:$I,$C73,'2012Figures'!$B:$B,"BrokerToCy",'2012Figures'!$G:$G,"E1",'2012Figures'!$E:$E,$B$1)</f>
        <v>0</v>
      </c>
      <c r="N73" s="52">
        <f>SUMIFS('2012Figures'!$J:$J,'2012Figures'!$C:$C,$A73,'2012Figures'!$H:$H,$B73,'2012Figures'!$I:$I,$C73,'2012Figures'!$B:$B,"BrokerToCy",'2012Figures'!$G:$G,"P1",'2012Figures'!$E:$E,$B$1)</f>
        <v>0</v>
      </c>
      <c r="O73" s="52">
        <f>SUMIFS('2012Figures'!$J:$J,'2012Figures'!$C:$C,$A73,'2012Figures'!$H:$H,$B73,'2012Figures'!$I:$I,$C73,'2012Figures'!$B:$B,"CyToBroker",'2012Figures'!$G:$G,"E1",'2012Figures'!$E:$E,$B$1)</f>
        <v>0</v>
      </c>
      <c r="P73" s="52">
        <f>SUMIFS('2012Figures'!$J:$J,'2012Figures'!$C:$C,$A73,'2012Figures'!$H:$H,$B73,'2012Figures'!$I:$I,$C73,'2012Figures'!$B:$B,"CyToBroker",'2012Figures'!$G:$G,"P1",'2012Figures'!$E:$E,$B$1)</f>
        <v>0</v>
      </c>
      <c r="R73" s="46" t="str">
        <f t="shared" si="15"/>
        <v/>
      </c>
      <c r="S73" s="46" t="str">
        <f t="shared" si="15"/>
        <v/>
      </c>
      <c r="T73" s="46" t="str">
        <f t="shared" si="15"/>
        <v/>
      </c>
      <c r="U73" s="46" t="str">
        <f t="shared" si="15"/>
        <v/>
      </c>
      <c r="V73" s="46" t="str">
        <f t="shared" si="15"/>
        <v/>
      </c>
    </row>
    <row r="74" spans="1:22" x14ac:dyDescent="0.2">
      <c r="A74" s="1">
        <v>104</v>
      </c>
      <c r="B74" s="1" t="s">
        <v>21</v>
      </c>
      <c r="C74" s="8">
        <v>9</v>
      </c>
      <c r="D74" s="29">
        <f>SUMIFS('2013Figures'!$J:$J,'2013Figures'!$C:$C,$A74,'2013Figures'!$H:$H,$B74,'2013Figures'!$I:$I,$C74,'2013Figures'!$E:$E,$B$1)</f>
        <v>0</v>
      </c>
      <c r="E74" s="9">
        <f>SUMIFS('2013Figures'!$J:$J,'2013Figures'!$C:$C,$A74,'2013Figures'!$H:$H,$B74,'2013Figures'!$I:$I,$C74,'2013Figures'!$B:$B,"BrokerToCy",'2013Figures'!$G:$G,"E1",'2013Figures'!$E:$E,$B$1)</f>
        <v>0</v>
      </c>
      <c r="F74" s="9">
        <f>SUMIFS('2013Figures'!$J:$J,'2013Figures'!$C:$C,$A74,'2013Figures'!$H:$H,$B74,'2013Figures'!$I:$I,$C74,'2013Figures'!$B:$B,"BrokerToCy",'2013Figures'!$G:$G,"P1",'2013Figures'!$E:$E,$B$1)</f>
        <v>0</v>
      </c>
      <c r="G74" s="9">
        <f>SUMIFS('2013Figures'!$J:$J,'2013Figures'!$C:$C,$A74,'2013Figures'!$H:$H,$B74,'2013Figures'!$I:$I,$C74,'2013Figures'!$B:$B,"CyToBroker",'2013Figures'!$G:$G,"E1",'2013Figures'!$E:$E,$B$1)</f>
        <v>0</v>
      </c>
      <c r="H74" s="9">
        <f>SUMIFS('2013Figures'!$J:$J,'2013Figures'!$C:$C,$A74,'2013Figures'!$H:$H,$B74,'2013Figures'!$I:$I,$C74,'2013Figures'!$B:$B,"CyToBroker",'2013Figures'!$G:$G,"P1",'2013Figures'!$E:$E,$B$1)</f>
        <v>0</v>
      </c>
      <c r="J74" s="8">
        <v>201401</v>
      </c>
      <c r="L74" s="42">
        <f>SUMIFS('2012Figures'!$J:$J,'2012Figures'!$C:$C,$A74,'2012Figures'!$H:$H,$B74,'2012Figures'!$I:$I,$C74,'2012Figures'!$E:$E,$B$1)</f>
        <v>0</v>
      </c>
      <c r="M74" s="52">
        <f>SUMIFS('2012Figures'!$J:$J,'2012Figures'!$C:$C,$A74,'2012Figures'!$H:$H,$B74,'2012Figures'!$I:$I,$C74,'2012Figures'!$B:$B,"BrokerToCy",'2012Figures'!$G:$G,"E1",'2012Figures'!$E:$E,$B$1)</f>
        <v>0</v>
      </c>
      <c r="N74" s="52">
        <f>SUMIFS('2012Figures'!$J:$J,'2012Figures'!$C:$C,$A74,'2012Figures'!$H:$H,$B74,'2012Figures'!$I:$I,$C74,'2012Figures'!$B:$B,"BrokerToCy",'2012Figures'!$G:$G,"P1",'2012Figures'!$E:$E,$B$1)</f>
        <v>0</v>
      </c>
      <c r="O74" s="52">
        <f>SUMIFS('2012Figures'!$J:$J,'2012Figures'!$C:$C,$A74,'2012Figures'!$H:$H,$B74,'2012Figures'!$I:$I,$C74,'2012Figures'!$B:$B,"CyToBroker",'2012Figures'!$G:$G,"E1",'2012Figures'!$E:$E,$B$1)</f>
        <v>0</v>
      </c>
      <c r="P74" s="52">
        <f>SUMIFS('2012Figures'!$J:$J,'2012Figures'!$C:$C,$A74,'2012Figures'!$H:$H,$B74,'2012Figures'!$I:$I,$C74,'2012Figures'!$B:$B,"CyToBroker",'2012Figures'!$G:$G,"P1",'2012Figures'!$E:$E,$B$1)</f>
        <v>0</v>
      </c>
      <c r="R74" s="46" t="str">
        <f t="shared" si="15"/>
        <v/>
      </c>
      <c r="S74" s="46" t="str">
        <f t="shared" si="15"/>
        <v/>
      </c>
      <c r="T74" s="46" t="str">
        <f t="shared" si="15"/>
        <v/>
      </c>
      <c r="U74" s="46" t="str">
        <f t="shared" si="15"/>
        <v/>
      </c>
      <c r="V74" s="46" t="str">
        <f t="shared" si="15"/>
        <v/>
      </c>
    </row>
    <row r="75" spans="1:22" x14ac:dyDescent="0.2">
      <c r="A75" s="1">
        <v>104</v>
      </c>
      <c r="B75" s="1" t="s">
        <v>21</v>
      </c>
      <c r="C75" s="8">
        <v>8</v>
      </c>
      <c r="D75" s="29">
        <f>SUMIFS('2013Figures'!$J:$J,'2013Figures'!$C:$C,$A75,'2013Figures'!$H:$H,$B75,'2013Figures'!$I:$I,$C75,'2013Figures'!$E:$E,$B$1)</f>
        <v>0</v>
      </c>
      <c r="E75" s="9">
        <f>SUMIFS('2013Figures'!$J:$J,'2013Figures'!$C:$C,$A75,'2013Figures'!$H:$H,$B75,'2013Figures'!$I:$I,$C75,'2013Figures'!$B:$B,"BrokerToCy",'2013Figures'!$G:$G,"E1",'2013Figures'!$E:$E,$B$1)</f>
        <v>0</v>
      </c>
      <c r="F75" s="9">
        <f>SUMIFS('2013Figures'!$J:$J,'2013Figures'!$C:$C,$A75,'2013Figures'!$H:$H,$B75,'2013Figures'!$I:$I,$C75,'2013Figures'!$B:$B,"BrokerToCy",'2013Figures'!$G:$G,"P1",'2013Figures'!$E:$E,$B$1)</f>
        <v>0</v>
      </c>
      <c r="G75" s="9">
        <f>SUMIFS('2013Figures'!$J:$J,'2013Figures'!$C:$C,$A75,'2013Figures'!$H:$H,$B75,'2013Figures'!$I:$I,$C75,'2013Figures'!$B:$B,"CyToBroker",'2013Figures'!$G:$G,"E1",'2013Figures'!$E:$E,$B$1)</f>
        <v>0</v>
      </c>
      <c r="H75" s="9">
        <f>SUMIFS('2013Figures'!$J:$J,'2013Figures'!$C:$C,$A75,'2013Figures'!$H:$H,$B75,'2013Figures'!$I:$I,$C75,'2013Figures'!$B:$B,"CyToBroker",'2013Figures'!$G:$G,"P1",'2013Figures'!$E:$E,$B$1)</f>
        <v>0</v>
      </c>
      <c r="I75" s="30"/>
      <c r="J75" s="31">
        <v>201301</v>
      </c>
      <c r="K75" s="30"/>
      <c r="L75" s="42">
        <f>SUMIFS('2012Figures'!$J:$J,'2012Figures'!$C:$C,$A75,'2012Figures'!$H:$H,$B75,'2012Figures'!$I:$I,$C75,'2012Figures'!$E:$E,$B$1)</f>
        <v>0</v>
      </c>
      <c r="M75" s="52">
        <f>SUMIFS('2012Figures'!$J:$J,'2012Figures'!$C:$C,$A75,'2012Figures'!$H:$H,$B75,'2012Figures'!$I:$I,$C75,'2012Figures'!$B:$B,"BrokerToCy",'2012Figures'!$G:$G,"E1",'2012Figures'!$E:$E,$B$1)</f>
        <v>0</v>
      </c>
      <c r="N75" s="52">
        <f>SUMIFS('2012Figures'!$J:$J,'2012Figures'!$C:$C,$A75,'2012Figures'!$H:$H,$B75,'2012Figures'!$I:$I,$C75,'2012Figures'!$B:$B,"BrokerToCy",'2012Figures'!$G:$G,"P1",'2012Figures'!$E:$E,$B$1)</f>
        <v>0</v>
      </c>
      <c r="O75" s="52">
        <f>SUMIFS('2012Figures'!$J:$J,'2012Figures'!$C:$C,$A75,'2012Figures'!$H:$H,$B75,'2012Figures'!$I:$I,$C75,'2012Figures'!$B:$B,"CyToBroker",'2012Figures'!$G:$G,"E1",'2012Figures'!$E:$E,$B$1)</f>
        <v>0</v>
      </c>
      <c r="P75" s="52">
        <f>SUMIFS('2012Figures'!$J:$J,'2012Figures'!$C:$C,$A75,'2012Figures'!$H:$H,$B75,'2012Figures'!$I:$I,$C75,'2012Figures'!$B:$B,"CyToBroker",'2012Figures'!$G:$G,"P1",'2012Figures'!$E:$E,$B$1)</f>
        <v>0</v>
      </c>
      <c r="Q75" s="30"/>
      <c r="R75" s="46" t="str">
        <f t="shared" si="15"/>
        <v/>
      </c>
      <c r="S75" s="46" t="str">
        <f t="shared" si="15"/>
        <v/>
      </c>
      <c r="T75" s="46" t="str">
        <f t="shared" si="15"/>
        <v/>
      </c>
      <c r="U75" s="46" t="str">
        <f t="shared" si="15"/>
        <v/>
      </c>
      <c r="V75" s="46" t="str">
        <f t="shared" si="15"/>
        <v/>
      </c>
    </row>
    <row r="76" spans="1:22" x14ac:dyDescent="0.2">
      <c r="A76" s="1">
        <v>104</v>
      </c>
      <c r="B76" s="1" t="s">
        <v>21</v>
      </c>
      <c r="C76" s="8">
        <v>7</v>
      </c>
      <c r="D76" s="29">
        <f>SUMIFS('2013Figures'!$J:$J,'2013Figures'!$C:$C,$A76,'2013Figures'!$H:$H,$B76,'2013Figures'!$I:$I,$C76,'2013Figures'!$E:$E,$B$1)</f>
        <v>0</v>
      </c>
      <c r="E76" s="9">
        <f>SUMIFS('2013Figures'!$J:$J,'2013Figures'!$C:$C,$A76,'2013Figures'!$H:$H,$B76,'2013Figures'!$I:$I,$C76,'2013Figures'!$B:$B,"BrokerToCy",'2013Figures'!$G:$G,"E1",'2013Figures'!$E:$E,$B$1)</f>
        <v>0</v>
      </c>
      <c r="F76" s="9">
        <f>SUMIFS('2013Figures'!$J:$J,'2013Figures'!$C:$C,$A76,'2013Figures'!$H:$H,$B76,'2013Figures'!$I:$I,$C76,'2013Figures'!$B:$B,"BrokerToCy",'2013Figures'!$G:$G,"P1",'2013Figures'!$E:$E,$B$1)</f>
        <v>0</v>
      </c>
      <c r="G76" s="9">
        <f>SUMIFS('2013Figures'!$J:$J,'2013Figures'!$C:$C,$A76,'2013Figures'!$H:$H,$B76,'2013Figures'!$I:$I,$C76,'2013Figures'!$B:$B,"CyToBroker",'2013Figures'!$G:$G,"E1",'2013Figures'!$E:$E,$B$1)</f>
        <v>0</v>
      </c>
      <c r="H76" s="9">
        <f>SUMIFS('2013Figures'!$J:$J,'2013Figures'!$C:$C,$A76,'2013Figures'!$H:$H,$B76,'2013Figures'!$I:$I,$C76,'2013Figures'!$B:$B,"CyToBroker",'2013Figures'!$G:$G,"P1",'2013Figures'!$E:$E,$B$1)</f>
        <v>0</v>
      </c>
      <c r="J76" s="8">
        <v>201201</v>
      </c>
      <c r="L76" s="42">
        <f>SUMIFS('2012Figures'!$J:$J,'2012Figures'!$C:$C,$A76,'2012Figures'!$H:$H,$B76,'2012Figures'!$I:$I,$C76,'2012Figures'!$E:$E,$B$1)</f>
        <v>0</v>
      </c>
      <c r="M76" s="52">
        <f>SUMIFS('2012Figures'!$J:$J,'2012Figures'!$C:$C,$A76,'2012Figures'!$H:$H,$B76,'2012Figures'!$I:$I,$C76,'2012Figures'!$B:$B,"BrokerToCy",'2012Figures'!$G:$G,"E1",'2012Figures'!$E:$E,$B$1)</f>
        <v>0</v>
      </c>
      <c r="N76" s="52">
        <f>SUMIFS('2012Figures'!$J:$J,'2012Figures'!$C:$C,$A76,'2012Figures'!$H:$H,$B76,'2012Figures'!$I:$I,$C76,'2012Figures'!$B:$B,"BrokerToCy",'2012Figures'!$G:$G,"P1",'2012Figures'!$E:$E,$B$1)</f>
        <v>0</v>
      </c>
      <c r="O76" s="52">
        <f>SUMIFS('2012Figures'!$J:$J,'2012Figures'!$C:$C,$A76,'2012Figures'!$H:$H,$B76,'2012Figures'!$I:$I,$C76,'2012Figures'!$B:$B,"CyToBroker",'2012Figures'!$G:$G,"E1",'2012Figures'!$E:$E,$B$1)</f>
        <v>0</v>
      </c>
      <c r="P76" s="52">
        <f>SUMIFS('2012Figures'!$J:$J,'2012Figures'!$C:$C,$A76,'2012Figures'!$H:$H,$B76,'2012Figures'!$I:$I,$C76,'2012Figures'!$B:$B,"CyToBroker",'2012Figures'!$G:$G,"P1",'2012Figures'!$E:$E,$B$1)</f>
        <v>0</v>
      </c>
      <c r="R76" s="46" t="str">
        <f t="shared" si="15"/>
        <v/>
      </c>
      <c r="S76" s="46" t="str">
        <f t="shared" si="15"/>
        <v/>
      </c>
      <c r="T76" s="46" t="str">
        <f t="shared" si="15"/>
        <v/>
      </c>
      <c r="U76" s="46" t="str">
        <f t="shared" si="15"/>
        <v/>
      </c>
      <c r="V76" s="46" t="str">
        <f t="shared" si="15"/>
        <v/>
      </c>
    </row>
    <row r="77" spans="1:22" x14ac:dyDescent="0.2">
      <c r="A77" s="1">
        <v>104</v>
      </c>
      <c r="B77" s="1" t="s">
        <v>21</v>
      </c>
      <c r="C77" s="8">
        <v>6</v>
      </c>
      <c r="D77" s="29">
        <f>SUMIFS('2013Figures'!$J:$J,'2013Figures'!$C:$C,$A77,'2013Figures'!$H:$H,$B77,'2013Figures'!$I:$I,$C77,'2013Figures'!$E:$E,$B$1)</f>
        <v>0</v>
      </c>
      <c r="E77" s="9">
        <f>SUMIFS('2013Figures'!$J:$J,'2013Figures'!$C:$C,$A77,'2013Figures'!$H:$H,$B77,'2013Figures'!$I:$I,$C77,'2013Figures'!$B:$B,"BrokerToCy",'2013Figures'!$G:$G,"E1",'2013Figures'!$E:$E,$B$1)</f>
        <v>0</v>
      </c>
      <c r="F77" s="9">
        <f>SUMIFS('2013Figures'!$J:$J,'2013Figures'!$C:$C,$A77,'2013Figures'!$H:$H,$B77,'2013Figures'!$I:$I,$C77,'2013Figures'!$B:$B,"BrokerToCy",'2013Figures'!$G:$G,"P1",'2013Figures'!$E:$E,$B$1)</f>
        <v>0</v>
      </c>
      <c r="G77" s="9">
        <f>SUMIFS('2013Figures'!$J:$J,'2013Figures'!$C:$C,$A77,'2013Figures'!$H:$H,$B77,'2013Figures'!$I:$I,$C77,'2013Figures'!$B:$B,"CyToBroker",'2013Figures'!$G:$G,"E1",'2013Figures'!$E:$E,$B$1)</f>
        <v>0</v>
      </c>
      <c r="H77" s="9">
        <f>SUMIFS('2013Figures'!$J:$J,'2013Figures'!$C:$C,$A77,'2013Figures'!$H:$H,$B77,'2013Figures'!$I:$I,$C77,'2013Figures'!$B:$B,"CyToBroker",'2013Figures'!$G:$G,"P1",'2013Figures'!$E:$E,$B$1)</f>
        <v>0</v>
      </c>
      <c r="J77" s="8">
        <v>201101</v>
      </c>
      <c r="L77" s="42">
        <f>SUMIFS('2012Figures'!$J:$J,'2012Figures'!$C:$C,$A77,'2012Figures'!$H:$H,$B77,'2012Figures'!$I:$I,$C77,'2012Figures'!$E:$E,$B$1)</f>
        <v>0</v>
      </c>
      <c r="M77" s="52">
        <f>SUMIFS('2012Figures'!$J:$J,'2012Figures'!$C:$C,$A77,'2012Figures'!$H:$H,$B77,'2012Figures'!$I:$I,$C77,'2012Figures'!$B:$B,"BrokerToCy",'2012Figures'!$G:$G,"E1",'2012Figures'!$E:$E,$B$1)</f>
        <v>0</v>
      </c>
      <c r="N77" s="52">
        <f>SUMIFS('2012Figures'!$J:$J,'2012Figures'!$C:$C,$A77,'2012Figures'!$H:$H,$B77,'2012Figures'!$I:$I,$C77,'2012Figures'!$B:$B,"BrokerToCy",'2012Figures'!$G:$G,"P1",'2012Figures'!$E:$E,$B$1)</f>
        <v>0</v>
      </c>
      <c r="O77" s="52">
        <f>SUMIFS('2012Figures'!$J:$J,'2012Figures'!$C:$C,$A77,'2012Figures'!$H:$H,$B77,'2012Figures'!$I:$I,$C77,'2012Figures'!$B:$B,"CyToBroker",'2012Figures'!$G:$G,"E1",'2012Figures'!$E:$E,$B$1)</f>
        <v>0</v>
      </c>
      <c r="P77" s="52">
        <f>SUMIFS('2012Figures'!$J:$J,'2012Figures'!$C:$C,$A77,'2012Figures'!$H:$H,$B77,'2012Figures'!$I:$I,$C77,'2012Figures'!$B:$B,"CyToBroker",'2012Figures'!$G:$G,"P1",'2012Figures'!$E:$E,$B$1)</f>
        <v>0</v>
      </c>
      <c r="R77" s="46" t="str">
        <f t="shared" si="15"/>
        <v/>
      </c>
      <c r="S77" s="46" t="str">
        <f t="shared" si="15"/>
        <v/>
      </c>
      <c r="T77" s="46" t="str">
        <f t="shared" si="15"/>
        <v/>
      </c>
      <c r="U77" s="46" t="str">
        <f t="shared" si="15"/>
        <v/>
      </c>
      <c r="V77" s="46" t="str">
        <f t="shared" si="15"/>
        <v/>
      </c>
    </row>
    <row r="78" spans="1:22" x14ac:dyDescent="0.2">
      <c r="A78" s="1">
        <v>104</v>
      </c>
      <c r="B78" s="1" t="s">
        <v>21</v>
      </c>
      <c r="C78" s="8">
        <v>5</v>
      </c>
      <c r="D78" s="29">
        <f>SUMIFS('2013Figures'!$J:$J,'2013Figures'!$C:$C,$A78,'2013Figures'!$H:$H,$B78,'2013Figures'!$I:$I,$C78,'2013Figures'!$E:$E,$B$1)</f>
        <v>0</v>
      </c>
      <c r="E78" s="9">
        <f>SUMIFS('2013Figures'!$J:$J,'2013Figures'!$C:$C,$A78,'2013Figures'!$H:$H,$B78,'2013Figures'!$I:$I,$C78,'2013Figures'!$B:$B,"BrokerToCy",'2013Figures'!$G:$G,"E1",'2013Figures'!$E:$E,$B$1)</f>
        <v>0</v>
      </c>
      <c r="F78" s="9">
        <f>SUMIFS('2013Figures'!$J:$J,'2013Figures'!$C:$C,$A78,'2013Figures'!$H:$H,$B78,'2013Figures'!$I:$I,$C78,'2013Figures'!$B:$B,"BrokerToCy",'2013Figures'!$G:$G,"P1",'2013Figures'!$E:$E,$B$1)</f>
        <v>0</v>
      </c>
      <c r="G78" s="9">
        <f>SUMIFS('2013Figures'!$J:$J,'2013Figures'!$C:$C,$A78,'2013Figures'!$H:$H,$B78,'2013Figures'!$I:$I,$C78,'2013Figures'!$B:$B,"CyToBroker",'2013Figures'!$G:$G,"E1",'2013Figures'!$E:$E,$B$1)</f>
        <v>0</v>
      </c>
      <c r="H78" s="9">
        <f>SUMIFS('2013Figures'!$J:$J,'2013Figures'!$C:$C,$A78,'2013Figures'!$H:$H,$B78,'2013Figures'!$I:$I,$C78,'2013Figures'!$B:$B,"CyToBroker",'2013Figures'!$G:$G,"P1",'2013Figures'!$E:$E,$B$1)</f>
        <v>0</v>
      </c>
      <c r="J78" s="8">
        <v>201001</v>
      </c>
      <c r="L78" s="42">
        <f>SUMIFS('2012Figures'!$J:$J,'2012Figures'!$C:$C,$A78,'2012Figures'!$H:$H,$B78,'2012Figures'!$I:$I,$C78,'2012Figures'!$E:$E,$B$1)</f>
        <v>0</v>
      </c>
      <c r="M78" s="52">
        <f>SUMIFS('2012Figures'!$J:$J,'2012Figures'!$C:$C,$A78,'2012Figures'!$H:$H,$B78,'2012Figures'!$I:$I,$C78,'2012Figures'!$B:$B,"BrokerToCy",'2012Figures'!$G:$G,"E1",'2012Figures'!$E:$E,$B$1)</f>
        <v>0</v>
      </c>
      <c r="N78" s="52">
        <f>SUMIFS('2012Figures'!$J:$J,'2012Figures'!$C:$C,$A78,'2012Figures'!$H:$H,$B78,'2012Figures'!$I:$I,$C78,'2012Figures'!$B:$B,"BrokerToCy",'2012Figures'!$G:$G,"P1",'2012Figures'!$E:$E,$B$1)</f>
        <v>0</v>
      </c>
      <c r="O78" s="52">
        <f>SUMIFS('2012Figures'!$J:$J,'2012Figures'!$C:$C,$A78,'2012Figures'!$H:$H,$B78,'2012Figures'!$I:$I,$C78,'2012Figures'!$B:$B,"CyToBroker",'2012Figures'!$G:$G,"E1",'2012Figures'!$E:$E,$B$1)</f>
        <v>0</v>
      </c>
      <c r="P78" s="52">
        <f>SUMIFS('2012Figures'!$J:$J,'2012Figures'!$C:$C,$A78,'2012Figures'!$H:$H,$B78,'2012Figures'!$I:$I,$C78,'2012Figures'!$B:$B,"CyToBroker",'2012Figures'!$G:$G,"P1",'2012Figures'!$E:$E,$B$1)</f>
        <v>0</v>
      </c>
      <c r="R78" s="46" t="str">
        <f t="shared" si="15"/>
        <v/>
      </c>
      <c r="S78" s="46" t="str">
        <f t="shared" si="15"/>
        <v/>
      </c>
      <c r="T78" s="46" t="str">
        <f t="shared" si="15"/>
        <v/>
      </c>
      <c r="U78" s="46" t="str">
        <f t="shared" si="15"/>
        <v/>
      </c>
      <c r="V78" s="46" t="str">
        <f t="shared" si="15"/>
        <v/>
      </c>
    </row>
    <row r="79" spans="1:22" x14ac:dyDescent="0.2">
      <c r="A79" s="1">
        <v>104</v>
      </c>
      <c r="B79" s="1" t="s">
        <v>21</v>
      </c>
      <c r="C79" s="8">
        <v>4</v>
      </c>
      <c r="D79" s="29">
        <f>SUMIFS('2013Figures'!$J:$J,'2013Figures'!$C:$C,$A79,'2013Figures'!$H:$H,$B79,'2013Figures'!$I:$I,$C79,'2013Figures'!$E:$E,$B$1)</f>
        <v>0</v>
      </c>
      <c r="E79" s="9">
        <f>SUMIFS('2013Figures'!$J:$J,'2013Figures'!$C:$C,$A79,'2013Figures'!$H:$H,$B79,'2013Figures'!$I:$I,$C79,'2013Figures'!$B:$B,"BrokerToCy",'2013Figures'!$G:$G,"E1",'2013Figures'!$E:$E,$B$1)</f>
        <v>0</v>
      </c>
      <c r="F79" s="9">
        <f>SUMIFS('2013Figures'!$J:$J,'2013Figures'!$C:$C,$A79,'2013Figures'!$H:$H,$B79,'2013Figures'!$I:$I,$C79,'2013Figures'!$B:$B,"BrokerToCy",'2013Figures'!$G:$G,"P1",'2013Figures'!$E:$E,$B$1)</f>
        <v>0</v>
      </c>
      <c r="G79" s="9">
        <f>SUMIFS('2013Figures'!$J:$J,'2013Figures'!$C:$C,$A79,'2013Figures'!$H:$H,$B79,'2013Figures'!$I:$I,$C79,'2013Figures'!$B:$B,"CyToBroker",'2013Figures'!$G:$G,"E1",'2013Figures'!$E:$E,$B$1)</f>
        <v>0</v>
      </c>
      <c r="H79" s="9">
        <f>SUMIFS('2013Figures'!$J:$J,'2013Figures'!$C:$C,$A79,'2013Figures'!$H:$H,$B79,'2013Figures'!$I:$I,$C79,'2013Figures'!$B:$B,"CyToBroker",'2013Figures'!$G:$G,"P1",'2013Figures'!$E:$E,$B$1)</f>
        <v>0</v>
      </c>
      <c r="J79" s="8">
        <v>200901</v>
      </c>
      <c r="L79" s="42">
        <f>SUMIFS('2012Figures'!$J:$J,'2012Figures'!$C:$C,$A79,'2012Figures'!$H:$H,$B79,'2012Figures'!$I:$I,$C79,'2012Figures'!$E:$E,$B$1)</f>
        <v>0</v>
      </c>
      <c r="M79" s="52">
        <f>SUMIFS('2012Figures'!$J:$J,'2012Figures'!$C:$C,$A79,'2012Figures'!$H:$H,$B79,'2012Figures'!$I:$I,$C79,'2012Figures'!$B:$B,"BrokerToCy",'2012Figures'!$G:$G,"E1",'2012Figures'!$E:$E,$B$1)</f>
        <v>0</v>
      </c>
      <c r="N79" s="52">
        <f>SUMIFS('2012Figures'!$J:$J,'2012Figures'!$C:$C,$A79,'2012Figures'!$H:$H,$B79,'2012Figures'!$I:$I,$C79,'2012Figures'!$B:$B,"BrokerToCy",'2012Figures'!$G:$G,"P1",'2012Figures'!$E:$E,$B$1)</f>
        <v>0</v>
      </c>
      <c r="O79" s="52">
        <f>SUMIFS('2012Figures'!$J:$J,'2012Figures'!$C:$C,$A79,'2012Figures'!$H:$H,$B79,'2012Figures'!$I:$I,$C79,'2012Figures'!$B:$B,"CyToBroker",'2012Figures'!$G:$G,"E1",'2012Figures'!$E:$E,$B$1)</f>
        <v>0</v>
      </c>
      <c r="P79" s="52">
        <f>SUMIFS('2012Figures'!$J:$J,'2012Figures'!$C:$C,$A79,'2012Figures'!$H:$H,$B79,'2012Figures'!$I:$I,$C79,'2012Figures'!$B:$B,"CyToBroker",'2012Figures'!$G:$G,"P1",'2012Figures'!$E:$E,$B$1)</f>
        <v>0</v>
      </c>
      <c r="R79" s="46" t="str">
        <f t="shared" si="15"/>
        <v/>
      </c>
      <c r="S79" s="46" t="str">
        <f t="shared" si="15"/>
        <v/>
      </c>
      <c r="T79" s="46" t="str">
        <f t="shared" si="15"/>
        <v/>
      </c>
      <c r="U79" s="46" t="str">
        <f t="shared" si="15"/>
        <v/>
      </c>
      <c r="V79" s="46" t="str">
        <f t="shared" si="15"/>
        <v/>
      </c>
    </row>
    <row r="80" spans="1:22" x14ac:dyDescent="0.2">
      <c r="A80" s="1">
        <v>104</v>
      </c>
      <c r="B80" s="1" t="s">
        <v>21</v>
      </c>
      <c r="C80" s="8">
        <v>3</v>
      </c>
      <c r="D80" s="29">
        <f>SUMIFS('2013Figures'!$J:$J,'2013Figures'!$C:$C,$A80,'2013Figures'!$H:$H,$B80,'2013Figures'!$I:$I,$C80,'2013Figures'!$E:$E,$B$1)</f>
        <v>0</v>
      </c>
      <c r="E80" s="9">
        <f>SUMIFS('2013Figures'!$J:$J,'2013Figures'!$C:$C,$A80,'2013Figures'!$H:$H,$B80,'2013Figures'!$I:$I,$C80,'2013Figures'!$B:$B,"BrokerToCy",'2013Figures'!$G:$G,"E1",'2013Figures'!$E:$E,$B$1)</f>
        <v>0</v>
      </c>
      <c r="F80" s="9">
        <f>SUMIFS('2013Figures'!$J:$J,'2013Figures'!$C:$C,$A80,'2013Figures'!$H:$H,$B80,'2013Figures'!$I:$I,$C80,'2013Figures'!$B:$B,"BrokerToCy",'2013Figures'!$G:$G,"P1",'2013Figures'!$E:$E,$B$1)</f>
        <v>0</v>
      </c>
      <c r="G80" s="9">
        <f>SUMIFS('2013Figures'!$J:$J,'2013Figures'!$C:$C,$A80,'2013Figures'!$H:$H,$B80,'2013Figures'!$I:$I,$C80,'2013Figures'!$B:$B,"CyToBroker",'2013Figures'!$G:$G,"E1",'2013Figures'!$E:$E,$B$1)</f>
        <v>0</v>
      </c>
      <c r="H80" s="9">
        <f>SUMIFS('2013Figures'!$J:$J,'2013Figures'!$C:$C,$A80,'2013Figures'!$H:$H,$B80,'2013Figures'!$I:$I,$C80,'2013Figures'!$B:$B,"CyToBroker",'2013Figures'!$G:$G,"P1",'2013Figures'!$E:$E,$B$1)</f>
        <v>0</v>
      </c>
      <c r="J80" s="8">
        <v>200801</v>
      </c>
      <c r="L80" s="42">
        <f>SUMIFS('2012Figures'!$J:$J,'2012Figures'!$C:$C,$A80,'2012Figures'!$H:$H,$B80,'2012Figures'!$I:$I,$C80,'2012Figures'!$E:$E,$B$1)</f>
        <v>0</v>
      </c>
      <c r="M80" s="52">
        <f>SUMIFS('2012Figures'!$J:$J,'2012Figures'!$C:$C,$A80,'2012Figures'!$H:$H,$B80,'2012Figures'!$I:$I,$C80,'2012Figures'!$B:$B,"BrokerToCy",'2012Figures'!$G:$G,"E1",'2012Figures'!$E:$E,$B$1)</f>
        <v>0</v>
      </c>
      <c r="N80" s="52">
        <f>SUMIFS('2012Figures'!$J:$J,'2012Figures'!$C:$C,$A80,'2012Figures'!$H:$H,$B80,'2012Figures'!$I:$I,$C80,'2012Figures'!$B:$B,"BrokerToCy",'2012Figures'!$G:$G,"P1",'2012Figures'!$E:$E,$B$1)</f>
        <v>0</v>
      </c>
      <c r="O80" s="52">
        <f>SUMIFS('2012Figures'!$J:$J,'2012Figures'!$C:$C,$A80,'2012Figures'!$H:$H,$B80,'2012Figures'!$I:$I,$C80,'2012Figures'!$B:$B,"CyToBroker",'2012Figures'!$G:$G,"E1",'2012Figures'!$E:$E,$B$1)</f>
        <v>0</v>
      </c>
      <c r="P80" s="52">
        <f>SUMIFS('2012Figures'!$J:$J,'2012Figures'!$C:$C,$A80,'2012Figures'!$H:$H,$B80,'2012Figures'!$I:$I,$C80,'2012Figures'!$B:$B,"CyToBroker",'2012Figures'!$G:$G,"P1",'2012Figures'!$E:$E,$B$1)</f>
        <v>0</v>
      </c>
      <c r="R80" s="46" t="str">
        <f t="shared" si="15"/>
        <v/>
      </c>
      <c r="S80" s="46" t="str">
        <f t="shared" si="15"/>
        <v/>
      </c>
      <c r="T80" s="46" t="str">
        <f t="shared" si="15"/>
        <v/>
      </c>
      <c r="U80" s="46" t="str">
        <f t="shared" si="15"/>
        <v/>
      </c>
      <c r="V80" s="46" t="str">
        <f t="shared" si="15"/>
        <v/>
      </c>
    </row>
    <row r="81" spans="1:22" x14ac:dyDescent="0.2">
      <c r="A81" s="1">
        <v>104</v>
      </c>
      <c r="B81" s="1" t="s">
        <v>21</v>
      </c>
      <c r="C81" s="8">
        <v>2</v>
      </c>
      <c r="D81" s="29">
        <f>SUMIFS('2013Figures'!$J:$J,'2013Figures'!$C:$C,$A81,'2013Figures'!$H:$H,$B81,'2013Figures'!$I:$I,$C81,'2013Figures'!$E:$E,$B$1)</f>
        <v>0</v>
      </c>
      <c r="E81" s="9">
        <f>SUMIFS('2013Figures'!$J:$J,'2013Figures'!$C:$C,$A81,'2013Figures'!$H:$H,$B81,'2013Figures'!$I:$I,$C81,'2013Figures'!$B:$B,"BrokerToCy",'2013Figures'!$G:$G,"E1",'2013Figures'!$E:$E,$B$1)</f>
        <v>0</v>
      </c>
      <c r="F81" s="9">
        <f>SUMIFS('2013Figures'!$J:$J,'2013Figures'!$C:$C,$A81,'2013Figures'!$H:$H,$B81,'2013Figures'!$I:$I,$C81,'2013Figures'!$B:$B,"BrokerToCy",'2013Figures'!$G:$G,"P1",'2013Figures'!$E:$E,$B$1)</f>
        <v>0</v>
      </c>
      <c r="G81" s="9">
        <f>SUMIFS('2013Figures'!$J:$J,'2013Figures'!$C:$C,$A81,'2013Figures'!$H:$H,$B81,'2013Figures'!$I:$I,$C81,'2013Figures'!$B:$B,"CyToBroker",'2013Figures'!$G:$G,"E1",'2013Figures'!$E:$E,$B$1)</f>
        <v>0</v>
      </c>
      <c r="H81" s="9">
        <f>SUMIFS('2013Figures'!$J:$J,'2013Figures'!$C:$C,$A81,'2013Figures'!$H:$H,$B81,'2013Figures'!$I:$I,$C81,'2013Figures'!$B:$B,"CyToBroker",'2013Figures'!$G:$G,"P1",'2013Figures'!$E:$E,$B$1)</f>
        <v>0</v>
      </c>
      <c r="J81" s="8">
        <v>200701</v>
      </c>
      <c r="L81" s="42">
        <f>SUMIFS('2012Figures'!$J:$J,'2012Figures'!$C:$C,$A81,'2012Figures'!$H:$H,$B81,'2012Figures'!$I:$I,$C81,'2012Figures'!$E:$E,$B$1)</f>
        <v>0</v>
      </c>
      <c r="M81" s="52">
        <f>SUMIFS('2012Figures'!$J:$J,'2012Figures'!$C:$C,$A81,'2012Figures'!$H:$H,$B81,'2012Figures'!$I:$I,$C81,'2012Figures'!$B:$B,"BrokerToCy",'2012Figures'!$G:$G,"E1",'2012Figures'!$E:$E,$B$1)</f>
        <v>0</v>
      </c>
      <c r="N81" s="52">
        <f>SUMIFS('2012Figures'!$J:$J,'2012Figures'!$C:$C,$A81,'2012Figures'!$H:$H,$B81,'2012Figures'!$I:$I,$C81,'2012Figures'!$B:$B,"BrokerToCy",'2012Figures'!$G:$G,"P1",'2012Figures'!$E:$E,$B$1)</f>
        <v>0</v>
      </c>
      <c r="O81" s="52">
        <f>SUMIFS('2012Figures'!$J:$J,'2012Figures'!$C:$C,$A81,'2012Figures'!$H:$H,$B81,'2012Figures'!$I:$I,$C81,'2012Figures'!$B:$B,"CyToBroker",'2012Figures'!$G:$G,"E1",'2012Figures'!$E:$E,$B$1)</f>
        <v>0</v>
      </c>
      <c r="P81" s="52">
        <f>SUMIFS('2012Figures'!$J:$J,'2012Figures'!$C:$C,$A81,'2012Figures'!$H:$H,$B81,'2012Figures'!$I:$I,$C81,'2012Figures'!$B:$B,"CyToBroker",'2012Figures'!$G:$G,"P1",'2012Figures'!$E:$E,$B$1)</f>
        <v>0</v>
      </c>
      <c r="R81" s="46" t="str">
        <f t="shared" si="15"/>
        <v/>
      </c>
      <c r="S81" s="46" t="str">
        <f t="shared" si="15"/>
        <v/>
      </c>
      <c r="T81" s="46" t="str">
        <f t="shared" si="15"/>
        <v/>
      </c>
      <c r="U81" s="46" t="str">
        <f t="shared" si="15"/>
        <v/>
      </c>
      <c r="V81" s="46" t="str">
        <f t="shared" si="15"/>
        <v/>
      </c>
    </row>
    <row r="82" spans="1:22" x14ac:dyDescent="0.2">
      <c r="A82" s="1">
        <v>104</v>
      </c>
      <c r="B82" s="1" t="s">
        <v>21</v>
      </c>
      <c r="C82" s="8">
        <v>1</v>
      </c>
      <c r="D82" s="29">
        <f>SUMIFS('2013Figures'!$J:$J,'2013Figures'!$C:$C,$A82,'2013Figures'!$H:$H,$B82,'2013Figures'!$I:$I,$C82,'2013Figures'!$E:$E,$B$1)</f>
        <v>0</v>
      </c>
      <c r="E82" s="9">
        <f>SUMIFS('2013Figures'!$J:$J,'2013Figures'!$C:$C,$A82,'2013Figures'!$H:$H,$B82,'2013Figures'!$I:$I,$C82,'2013Figures'!$B:$B,"BrokerToCy",'2013Figures'!$G:$G,"E1",'2013Figures'!$E:$E,$B$1)</f>
        <v>0</v>
      </c>
      <c r="F82" s="9">
        <f>SUMIFS('2013Figures'!$J:$J,'2013Figures'!$C:$C,$A82,'2013Figures'!$H:$H,$B82,'2013Figures'!$I:$I,$C82,'2013Figures'!$B:$B,"BrokerToCy",'2013Figures'!$G:$G,"P1",'2013Figures'!$E:$E,$B$1)</f>
        <v>0</v>
      </c>
      <c r="G82" s="9">
        <f>SUMIFS('2013Figures'!$J:$J,'2013Figures'!$C:$C,$A82,'2013Figures'!$H:$H,$B82,'2013Figures'!$I:$I,$C82,'2013Figures'!$B:$B,"CyToBroker",'2013Figures'!$G:$G,"E1",'2013Figures'!$E:$E,$B$1)</f>
        <v>0</v>
      </c>
      <c r="H82" s="9">
        <f>SUMIFS('2013Figures'!$J:$J,'2013Figures'!$C:$C,$A82,'2013Figures'!$H:$H,$B82,'2013Figures'!$I:$I,$C82,'2013Figures'!$B:$B,"CyToBroker",'2013Figures'!$G:$G,"P1",'2013Figures'!$E:$E,$B$1)</f>
        <v>0</v>
      </c>
      <c r="J82" s="8">
        <v>200601</v>
      </c>
      <c r="L82" s="42">
        <f>SUMIFS('2012Figures'!$J:$J,'2012Figures'!$C:$C,$A82,'2012Figures'!$H:$H,$B82,'2012Figures'!$I:$I,$C82,'2012Figures'!$E:$E,$B$1)</f>
        <v>0</v>
      </c>
      <c r="M82" s="52">
        <f>SUMIFS('2012Figures'!$J:$J,'2012Figures'!$C:$C,$A82,'2012Figures'!$H:$H,$B82,'2012Figures'!$I:$I,$C82,'2012Figures'!$B:$B,"BrokerToCy",'2012Figures'!$G:$G,"E1",'2012Figures'!$E:$E,$B$1)</f>
        <v>0</v>
      </c>
      <c r="N82" s="52">
        <f>SUMIFS('2012Figures'!$J:$J,'2012Figures'!$C:$C,$A82,'2012Figures'!$H:$H,$B82,'2012Figures'!$I:$I,$C82,'2012Figures'!$B:$B,"BrokerToCy",'2012Figures'!$G:$G,"P1",'2012Figures'!$E:$E,$B$1)</f>
        <v>0</v>
      </c>
      <c r="O82" s="52">
        <f>SUMIFS('2012Figures'!$J:$J,'2012Figures'!$C:$C,$A82,'2012Figures'!$H:$H,$B82,'2012Figures'!$I:$I,$C82,'2012Figures'!$B:$B,"CyToBroker",'2012Figures'!$G:$G,"E1",'2012Figures'!$E:$E,$B$1)</f>
        <v>0</v>
      </c>
      <c r="P82" s="52">
        <f>SUMIFS('2012Figures'!$J:$J,'2012Figures'!$C:$C,$A82,'2012Figures'!$H:$H,$B82,'2012Figures'!$I:$I,$C82,'2012Figures'!$B:$B,"CyToBroker",'2012Figures'!$G:$G,"P1",'2012Figures'!$E:$E,$B$1)</f>
        <v>0</v>
      </c>
      <c r="R82" s="46" t="str">
        <f t="shared" si="15"/>
        <v/>
      </c>
      <c r="S82" s="46" t="str">
        <f t="shared" si="15"/>
        <v/>
      </c>
      <c r="T82" s="46" t="str">
        <f t="shared" si="15"/>
        <v/>
      </c>
      <c r="U82" s="46" t="str">
        <f t="shared" si="15"/>
        <v/>
      </c>
      <c r="V82" s="46" t="str">
        <f t="shared" si="15"/>
        <v/>
      </c>
    </row>
    <row r="83" spans="1:22" x14ac:dyDescent="0.2">
      <c r="A83" s="1">
        <v>104</v>
      </c>
      <c r="B83" s="1" t="s">
        <v>21</v>
      </c>
      <c r="D83" s="29">
        <f>SUMIFS('2013Figures'!$J:$J,'2013Figures'!$C:$C,$A83,'2013Figures'!$H:$H,$B83,'2013Figures'!$I:$I,"",'2013Figures'!$E:$E,$B$1)</f>
        <v>0</v>
      </c>
      <c r="E83" s="9">
        <f>SUMIFS('2013Figures'!$J:$J,'2013Figures'!$C:$C,$A83,'2013Figures'!$H:$H,$B83,'2013Figures'!$I:$I,"",'2013Figures'!$B:$B,"BrokerToCy",'2013Figures'!$G:$G,"E1",'2013Figures'!$E:$E,$B$1)</f>
        <v>0</v>
      </c>
      <c r="F83" s="9">
        <f>SUMIFS('2013Figures'!$J:$J,'2013Figures'!$C:$C,$A83,'2013Figures'!$H:$H,$B83,'2013Figures'!$I:$I,"",'2013Figures'!$B:$B,"BrokerToCy",'2013Figures'!$G:$G,"P1",'2013Figures'!$E:$E,$B$1)</f>
        <v>0</v>
      </c>
      <c r="G83" s="9">
        <f>SUMIFS('2013Figures'!$J:$J,'2013Figures'!$C:$C,$A83,'2013Figures'!$H:$H,$B83,'2013Figures'!$I:$I,"",'2013Figures'!$B:$B,"CyToBroker",'2013Figures'!$G:$G,"E1",'2013Figures'!$E:$E,$B$1)</f>
        <v>0</v>
      </c>
      <c r="H83" s="9">
        <f>SUMIFS('2013Figures'!$J:$J,'2013Figures'!$C:$C,$A83,'2013Figures'!$H:$H,$B83,'2013Figures'!$I:$I,"",'2013Figures'!$B:$B,"CyToBroker",'2013Figures'!$G:$G,"P1",'2013Figures'!$E:$E,$B$1)</f>
        <v>0</v>
      </c>
      <c r="J83" s="8" t="s">
        <v>131</v>
      </c>
      <c r="L83" s="42">
        <f>SUMIFS('2012Figures'!$J:$J,'2012Figures'!$C:$C,$A83,'2012Figures'!$H:$H,$B83,'2012Figures'!$I:$I,"",'2012Figures'!$E:$E,$B$1)</f>
        <v>0</v>
      </c>
      <c r="M83" s="52">
        <f>SUMIFS('2012Figures'!$J:$J,'2012Figures'!$C:$C,$A83,'2012Figures'!$H:$H,$B83,'2012Figures'!$I:$I,"",'2012Figures'!$B:$B,"BrokerToCy",'2012Figures'!$G:$G,"E1",'2012Figures'!$E:$E,$B$1)</f>
        <v>0</v>
      </c>
      <c r="N83" s="52">
        <f>SUMIFS('2012Figures'!$J:$J,'2012Figures'!$C:$C,$A83,'2012Figures'!$H:$H,$B83,'2012Figures'!$I:$I,"",'2012Figures'!$B:$B,"BrokerToCy",'2012Figures'!$G:$G,"P1",'2012Figures'!$E:$E,$B$1)</f>
        <v>0</v>
      </c>
      <c r="O83" s="52">
        <f>SUMIFS('2012Figures'!$J:$J,'2012Figures'!$C:$C,$A83,'2012Figures'!$H:$H,$B83,'2012Figures'!$I:$I,"",'2012Figures'!$B:$B,"CyToBroker",'2012Figures'!$G:$G,"E1",'2012Figures'!$E:$E,$B$1)</f>
        <v>0</v>
      </c>
      <c r="P83" s="52">
        <f>SUMIFS('2012Figures'!$J:$J,'2012Figures'!$C:$C,$A83,'2012Figures'!$H:$H,$B83,'2012Figures'!$I:$I,"",'2012Figures'!$B:$B,"CyToBroker",'2012Figures'!$G:$G,"P1",'2012Figures'!$E:$E,$B$1)</f>
        <v>0</v>
      </c>
      <c r="R83" s="46" t="str">
        <f t="shared" si="15"/>
        <v/>
      </c>
      <c r="S83" s="46" t="str">
        <f t="shared" si="15"/>
        <v/>
      </c>
      <c r="T83" s="46" t="str">
        <f t="shared" si="15"/>
        <v/>
      </c>
      <c r="U83" s="46" t="str">
        <f t="shared" si="15"/>
        <v/>
      </c>
      <c r="V83" s="46" t="str">
        <f t="shared" si="15"/>
        <v/>
      </c>
    </row>
    <row r="84" spans="1:22" x14ac:dyDescent="0.2">
      <c r="A84" s="1">
        <v>104</v>
      </c>
      <c r="B84" s="1" t="s">
        <v>94</v>
      </c>
      <c r="C84" s="8">
        <v>11</v>
      </c>
      <c r="D84" s="29">
        <f>SUMIFS('2013Figures'!$J:$J,'2013Figures'!$C:$C,$A84,'2013Figures'!$H:$H,$B84,'2013Figures'!$I:$I,$C84,'2013Figures'!$E:$E,$B$1)</f>
        <v>0</v>
      </c>
      <c r="E84" s="9">
        <f>SUMIFS('2013Figures'!$J:$J,'2013Figures'!$C:$C,$A84,'2013Figures'!$H:$H,$B84,'2013Figures'!$I:$I,$C84,'2013Figures'!$B:$B,"BrokerToCy",'2013Figures'!$G:$G,"E1",'2013Figures'!$E:$E,$B$1)</f>
        <v>0</v>
      </c>
      <c r="F84" s="9">
        <f>SUMIFS('2013Figures'!$J:$J,'2013Figures'!$C:$C,$A84,'2013Figures'!$H:$H,$B84,'2013Figures'!$I:$I,$C84,'2013Figures'!$B:$B,"BrokerToCy",'2013Figures'!$G:$G,"P1",'2013Figures'!$E:$E,$B$1)</f>
        <v>0</v>
      </c>
      <c r="G84" s="9">
        <f>SUMIFS('2013Figures'!$J:$J,'2013Figures'!$C:$C,$A84,'2013Figures'!$H:$H,$B84,'2013Figures'!$I:$I,$C84,'2013Figures'!$B:$B,"CyToBroker",'2013Figures'!$G:$G,"E1",'2013Figures'!$E:$E,$B$1)</f>
        <v>0</v>
      </c>
      <c r="H84" s="9">
        <f>SUMIFS('2013Figures'!$J:$J,'2013Figures'!$C:$C,$A84,'2013Figures'!$H:$H,$B84,'2013Figures'!$I:$I,$C84,'2013Figures'!$B:$B,"CyToBroker",'2013Figures'!$G:$G,"P1",'2013Figures'!$E:$E,$B$1)</f>
        <v>0</v>
      </c>
      <c r="L84" s="42">
        <f>SUMIFS('2012Figures'!$J:$J,'2012Figures'!$C:$C,$A84,'2012Figures'!$H:$H,$B84,'2012Figures'!$I:$I,$C84,'2012Figures'!$E:$E,$B$1)</f>
        <v>0</v>
      </c>
      <c r="M84" s="52">
        <f>SUMIFS('2012Figures'!$J:$J,'2012Figures'!$C:$C,$A84,'2012Figures'!$H:$H,$B84,'2012Figures'!$I:$I,$C84,'2012Figures'!$B:$B,"BrokerToCy",'2012Figures'!$G:$G,"E1",'2012Figures'!$E:$E,$B$1)</f>
        <v>0</v>
      </c>
      <c r="N84" s="52">
        <f>SUMIFS('2012Figures'!$J:$J,'2012Figures'!$C:$C,$A84,'2012Figures'!$H:$H,$B84,'2012Figures'!$I:$I,$C84,'2012Figures'!$B:$B,"BrokerToCy",'2012Figures'!$G:$G,"P1",'2012Figures'!$E:$E,$B$1)</f>
        <v>0</v>
      </c>
      <c r="O84" s="52">
        <f>SUMIFS('2012Figures'!$J:$J,'2012Figures'!$C:$C,$A84,'2012Figures'!$H:$H,$B84,'2012Figures'!$I:$I,$C84,'2012Figures'!$B:$B,"CyToBroker",'2012Figures'!$G:$G,"E1",'2012Figures'!$E:$E,$B$1)</f>
        <v>0</v>
      </c>
      <c r="P84" s="52">
        <f>SUMIFS('2012Figures'!$J:$J,'2012Figures'!$C:$C,$A84,'2012Figures'!$H:$H,$B84,'2012Figures'!$I:$I,$C84,'2012Figures'!$B:$B,"CyToBroker",'2012Figures'!$G:$G,"P1",'2012Figures'!$E:$E,$B$1)</f>
        <v>0</v>
      </c>
      <c r="R84" s="46" t="str">
        <f t="shared" si="15"/>
        <v/>
      </c>
      <c r="S84" s="46" t="str">
        <f t="shared" si="15"/>
        <v/>
      </c>
      <c r="T84" s="46" t="str">
        <f t="shared" si="15"/>
        <v/>
      </c>
      <c r="U84" s="46" t="str">
        <f t="shared" si="15"/>
        <v/>
      </c>
      <c r="V84" s="46" t="str">
        <f t="shared" si="15"/>
        <v/>
      </c>
    </row>
    <row r="85" spans="1:22" x14ac:dyDescent="0.2">
      <c r="A85" s="1">
        <v>104</v>
      </c>
      <c r="B85" s="1" t="s">
        <v>94</v>
      </c>
      <c r="C85" s="8">
        <v>10</v>
      </c>
      <c r="D85" s="29">
        <f>SUMIFS('2013Figures'!$J:$J,'2013Figures'!$C:$C,$A85,'2013Figures'!$H:$H,$B85,'2013Figures'!$I:$I,$C85,'2013Figures'!$E:$E,$B$1)</f>
        <v>0</v>
      </c>
      <c r="E85" s="9">
        <f>SUMIFS('2013Figures'!$J:$J,'2013Figures'!$C:$C,$A85,'2013Figures'!$H:$H,$B85,'2013Figures'!$I:$I,$C85,'2013Figures'!$B:$B,"BrokerToCy",'2013Figures'!$G:$G,"E1",'2013Figures'!$E:$E,$B$1)</f>
        <v>0</v>
      </c>
      <c r="F85" s="9">
        <f>SUMIFS('2013Figures'!$J:$J,'2013Figures'!$C:$C,$A85,'2013Figures'!$H:$H,$B85,'2013Figures'!$I:$I,$C85,'2013Figures'!$B:$B,"BrokerToCy",'2013Figures'!$G:$G,"P1",'2013Figures'!$E:$E,$B$1)</f>
        <v>0</v>
      </c>
      <c r="G85" s="9">
        <f>SUMIFS('2013Figures'!$J:$J,'2013Figures'!$C:$C,$A85,'2013Figures'!$H:$H,$B85,'2013Figures'!$I:$I,$C85,'2013Figures'!$B:$B,"CyToBroker",'2013Figures'!$G:$G,"E1",'2013Figures'!$E:$E,$B$1)</f>
        <v>0</v>
      </c>
      <c r="H85" s="9">
        <f>SUMIFS('2013Figures'!$J:$J,'2013Figures'!$C:$C,$A85,'2013Figures'!$H:$H,$B85,'2013Figures'!$I:$I,$C85,'2013Figures'!$B:$B,"CyToBroker",'2013Figures'!$G:$G,"P1",'2013Figures'!$E:$E,$B$1)</f>
        <v>0</v>
      </c>
      <c r="J85" s="8">
        <v>201501</v>
      </c>
      <c r="L85" s="42">
        <f>SUMIFS('2012Figures'!$J:$J,'2012Figures'!$C:$C,$A85,'2012Figures'!$H:$H,$B85,'2012Figures'!$I:$I,$C85,'2012Figures'!$E:$E,$B$1)</f>
        <v>0</v>
      </c>
      <c r="M85" s="52">
        <f>SUMIFS('2012Figures'!$J:$J,'2012Figures'!$C:$C,$A85,'2012Figures'!$H:$H,$B85,'2012Figures'!$I:$I,$C85,'2012Figures'!$B:$B,"BrokerToCy",'2012Figures'!$G:$G,"E1",'2012Figures'!$E:$E,$B$1)</f>
        <v>0</v>
      </c>
      <c r="N85" s="52">
        <f>SUMIFS('2012Figures'!$J:$J,'2012Figures'!$C:$C,$A85,'2012Figures'!$H:$H,$B85,'2012Figures'!$I:$I,$C85,'2012Figures'!$B:$B,"BrokerToCy",'2012Figures'!$G:$G,"P1",'2012Figures'!$E:$E,$B$1)</f>
        <v>0</v>
      </c>
      <c r="O85" s="52">
        <f>SUMIFS('2012Figures'!$J:$J,'2012Figures'!$C:$C,$A85,'2012Figures'!$H:$H,$B85,'2012Figures'!$I:$I,$C85,'2012Figures'!$B:$B,"CyToBroker",'2012Figures'!$G:$G,"E1",'2012Figures'!$E:$E,$B$1)</f>
        <v>0</v>
      </c>
      <c r="P85" s="52">
        <f>SUMIFS('2012Figures'!$J:$J,'2012Figures'!$C:$C,$A85,'2012Figures'!$H:$H,$B85,'2012Figures'!$I:$I,$C85,'2012Figures'!$B:$B,"CyToBroker",'2012Figures'!$G:$G,"P1",'2012Figures'!$E:$E,$B$1)</f>
        <v>0</v>
      </c>
      <c r="R85" s="46" t="str">
        <f t="shared" si="15"/>
        <v/>
      </c>
      <c r="S85" s="46" t="str">
        <f t="shared" si="15"/>
        <v/>
      </c>
      <c r="T85" s="46" t="str">
        <f t="shared" si="15"/>
        <v/>
      </c>
      <c r="U85" s="46" t="str">
        <f t="shared" si="15"/>
        <v/>
      </c>
      <c r="V85" s="46" t="str">
        <f t="shared" si="15"/>
        <v/>
      </c>
    </row>
    <row r="86" spans="1:22" x14ac:dyDescent="0.2">
      <c r="A86" s="1">
        <v>104</v>
      </c>
      <c r="B86" s="1" t="s">
        <v>94</v>
      </c>
      <c r="C86" s="8">
        <v>9</v>
      </c>
      <c r="D86" s="29">
        <f>SUMIFS('2013Figures'!$J:$J,'2013Figures'!$C:$C,$A86,'2013Figures'!$H:$H,$B86,'2013Figures'!$I:$I,$C86,'2013Figures'!$E:$E,$B$1)</f>
        <v>0</v>
      </c>
      <c r="E86" s="9">
        <f>SUMIFS('2013Figures'!$J:$J,'2013Figures'!$C:$C,$A86,'2013Figures'!$H:$H,$B86,'2013Figures'!$I:$I,$C86,'2013Figures'!$B:$B,"BrokerToCy",'2013Figures'!$G:$G,"E1",'2013Figures'!$E:$E,$B$1)</f>
        <v>0</v>
      </c>
      <c r="F86" s="9">
        <f>SUMIFS('2013Figures'!$J:$J,'2013Figures'!$C:$C,$A86,'2013Figures'!$H:$H,$B86,'2013Figures'!$I:$I,$C86,'2013Figures'!$B:$B,"BrokerToCy",'2013Figures'!$G:$G,"P1",'2013Figures'!$E:$E,$B$1)</f>
        <v>0</v>
      </c>
      <c r="G86" s="9">
        <f>SUMIFS('2013Figures'!$J:$J,'2013Figures'!$C:$C,$A86,'2013Figures'!$H:$H,$B86,'2013Figures'!$I:$I,$C86,'2013Figures'!$B:$B,"CyToBroker",'2013Figures'!$G:$G,"E1",'2013Figures'!$E:$E,$B$1)</f>
        <v>0</v>
      </c>
      <c r="H86" s="9">
        <f>SUMIFS('2013Figures'!$J:$J,'2013Figures'!$C:$C,$A86,'2013Figures'!$H:$H,$B86,'2013Figures'!$I:$I,$C86,'2013Figures'!$B:$B,"CyToBroker",'2013Figures'!$G:$G,"P1",'2013Figures'!$E:$E,$B$1)</f>
        <v>0</v>
      </c>
      <c r="J86" s="8">
        <v>201401</v>
      </c>
      <c r="L86" s="42">
        <f>SUMIFS('2012Figures'!$J:$J,'2012Figures'!$C:$C,$A86,'2012Figures'!$H:$H,$B86,'2012Figures'!$I:$I,$C86,'2012Figures'!$E:$E,$B$1)</f>
        <v>0</v>
      </c>
      <c r="M86" s="52">
        <f>SUMIFS('2012Figures'!$J:$J,'2012Figures'!$C:$C,$A86,'2012Figures'!$H:$H,$B86,'2012Figures'!$I:$I,$C86,'2012Figures'!$B:$B,"BrokerToCy",'2012Figures'!$G:$G,"E1",'2012Figures'!$E:$E,$B$1)</f>
        <v>0</v>
      </c>
      <c r="N86" s="52">
        <f>SUMIFS('2012Figures'!$J:$J,'2012Figures'!$C:$C,$A86,'2012Figures'!$H:$H,$B86,'2012Figures'!$I:$I,$C86,'2012Figures'!$B:$B,"BrokerToCy",'2012Figures'!$G:$G,"P1",'2012Figures'!$E:$E,$B$1)</f>
        <v>0</v>
      </c>
      <c r="O86" s="52">
        <f>SUMIFS('2012Figures'!$J:$J,'2012Figures'!$C:$C,$A86,'2012Figures'!$H:$H,$B86,'2012Figures'!$I:$I,$C86,'2012Figures'!$B:$B,"CyToBroker",'2012Figures'!$G:$G,"E1",'2012Figures'!$E:$E,$B$1)</f>
        <v>0</v>
      </c>
      <c r="P86" s="52">
        <f>SUMIFS('2012Figures'!$J:$J,'2012Figures'!$C:$C,$A86,'2012Figures'!$H:$H,$B86,'2012Figures'!$I:$I,$C86,'2012Figures'!$B:$B,"CyToBroker",'2012Figures'!$G:$G,"P1",'2012Figures'!$E:$E,$B$1)</f>
        <v>0</v>
      </c>
      <c r="R86" s="46" t="str">
        <f t="shared" si="15"/>
        <v/>
      </c>
      <c r="S86" s="46" t="str">
        <f t="shared" si="15"/>
        <v/>
      </c>
      <c r="T86" s="46" t="str">
        <f t="shared" si="15"/>
        <v/>
      </c>
      <c r="U86" s="46" t="str">
        <f t="shared" si="15"/>
        <v/>
      </c>
      <c r="V86" s="46" t="str">
        <f t="shared" si="15"/>
        <v/>
      </c>
    </row>
    <row r="87" spans="1:22" x14ac:dyDescent="0.2">
      <c r="A87" s="1">
        <v>104</v>
      </c>
      <c r="B87" s="1" t="s">
        <v>94</v>
      </c>
      <c r="C87" s="8">
        <v>8</v>
      </c>
      <c r="D87" s="29">
        <f>SUMIFS('2013Figures'!$J:$J,'2013Figures'!$C:$C,$A87,'2013Figures'!$H:$H,$B87,'2013Figures'!$I:$I,$C87,'2013Figures'!$E:$E,$B$1)</f>
        <v>0</v>
      </c>
      <c r="E87" s="9">
        <f>SUMIFS('2013Figures'!$J:$J,'2013Figures'!$C:$C,$A87,'2013Figures'!$H:$H,$B87,'2013Figures'!$I:$I,$C87,'2013Figures'!$B:$B,"BrokerToCy",'2013Figures'!$G:$G,"E1",'2013Figures'!$E:$E,$B$1)</f>
        <v>0</v>
      </c>
      <c r="F87" s="9">
        <f>SUMIFS('2013Figures'!$J:$J,'2013Figures'!$C:$C,$A87,'2013Figures'!$H:$H,$B87,'2013Figures'!$I:$I,$C87,'2013Figures'!$B:$B,"BrokerToCy",'2013Figures'!$G:$G,"P1",'2013Figures'!$E:$E,$B$1)</f>
        <v>0</v>
      </c>
      <c r="G87" s="9">
        <f>SUMIFS('2013Figures'!$J:$J,'2013Figures'!$C:$C,$A87,'2013Figures'!$H:$H,$B87,'2013Figures'!$I:$I,$C87,'2013Figures'!$B:$B,"CyToBroker",'2013Figures'!$G:$G,"E1",'2013Figures'!$E:$E,$B$1)</f>
        <v>0</v>
      </c>
      <c r="H87" s="9">
        <f>SUMIFS('2013Figures'!$J:$J,'2013Figures'!$C:$C,$A87,'2013Figures'!$H:$H,$B87,'2013Figures'!$I:$I,$C87,'2013Figures'!$B:$B,"CyToBroker",'2013Figures'!$G:$G,"P1",'2013Figures'!$E:$E,$B$1)</f>
        <v>0</v>
      </c>
      <c r="I87" s="30"/>
      <c r="J87" s="31">
        <v>201301</v>
      </c>
      <c r="K87" s="30"/>
      <c r="L87" s="42">
        <f>SUMIFS('2012Figures'!$J:$J,'2012Figures'!$C:$C,$A87,'2012Figures'!$H:$H,$B87,'2012Figures'!$I:$I,$C87,'2012Figures'!$E:$E,$B$1)</f>
        <v>0</v>
      </c>
      <c r="M87" s="52">
        <f>SUMIFS('2012Figures'!$J:$J,'2012Figures'!$C:$C,$A87,'2012Figures'!$H:$H,$B87,'2012Figures'!$I:$I,$C87,'2012Figures'!$B:$B,"BrokerToCy",'2012Figures'!$G:$G,"E1",'2012Figures'!$E:$E,$B$1)</f>
        <v>0</v>
      </c>
      <c r="N87" s="52">
        <f>SUMIFS('2012Figures'!$J:$J,'2012Figures'!$C:$C,$A87,'2012Figures'!$H:$H,$B87,'2012Figures'!$I:$I,$C87,'2012Figures'!$B:$B,"BrokerToCy",'2012Figures'!$G:$G,"P1",'2012Figures'!$E:$E,$B$1)</f>
        <v>0</v>
      </c>
      <c r="O87" s="52">
        <f>SUMIFS('2012Figures'!$J:$J,'2012Figures'!$C:$C,$A87,'2012Figures'!$H:$H,$B87,'2012Figures'!$I:$I,$C87,'2012Figures'!$B:$B,"CyToBroker",'2012Figures'!$G:$G,"E1",'2012Figures'!$E:$E,$B$1)</f>
        <v>0</v>
      </c>
      <c r="P87" s="52">
        <f>SUMIFS('2012Figures'!$J:$J,'2012Figures'!$C:$C,$A87,'2012Figures'!$H:$H,$B87,'2012Figures'!$I:$I,$C87,'2012Figures'!$B:$B,"CyToBroker",'2012Figures'!$G:$G,"P1",'2012Figures'!$E:$E,$B$1)</f>
        <v>0</v>
      </c>
      <c r="Q87" s="30"/>
      <c r="R87" s="46" t="str">
        <f t="shared" si="15"/>
        <v/>
      </c>
      <c r="S87" s="46" t="str">
        <f t="shared" si="15"/>
        <v/>
      </c>
      <c r="T87" s="46" t="str">
        <f t="shared" si="15"/>
        <v/>
      </c>
      <c r="U87" s="46" t="str">
        <f t="shared" si="15"/>
        <v/>
      </c>
      <c r="V87" s="46" t="str">
        <f t="shared" si="15"/>
        <v/>
      </c>
    </row>
    <row r="88" spans="1:22" x14ac:dyDescent="0.2">
      <c r="A88" s="1">
        <v>104</v>
      </c>
      <c r="B88" s="1" t="s">
        <v>94</v>
      </c>
      <c r="C88" s="8">
        <v>7</v>
      </c>
      <c r="D88" s="29">
        <f>SUMIFS('2013Figures'!$J:$J,'2013Figures'!$C:$C,$A88,'2013Figures'!$H:$H,$B88,'2013Figures'!$I:$I,$C88,'2013Figures'!$E:$E,$B$1)</f>
        <v>0</v>
      </c>
      <c r="E88" s="9">
        <f>SUMIFS('2013Figures'!$J:$J,'2013Figures'!$C:$C,$A88,'2013Figures'!$H:$H,$B88,'2013Figures'!$I:$I,$C88,'2013Figures'!$B:$B,"BrokerToCy",'2013Figures'!$G:$G,"E1",'2013Figures'!$E:$E,$B$1)</f>
        <v>0</v>
      </c>
      <c r="F88" s="9">
        <f>SUMIFS('2013Figures'!$J:$J,'2013Figures'!$C:$C,$A88,'2013Figures'!$H:$H,$B88,'2013Figures'!$I:$I,$C88,'2013Figures'!$B:$B,"BrokerToCy",'2013Figures'!$G:$G,"P1",'2013Figures'!$E:$E,$B$1)</f>
        <v>0</v>
      </c>
      <c r="G88" s="9">
        <f>SUMIFS('2013Figures'!$J:$J,'2013Figures'!$C:$C,$A88,'2013Figures'!$H:$H,$B88,'2013Figures'!$I:$I,$C88,'2013Figures'!$B:$B,"CyToBroker",'2013Figures'!$G:$G,"E1",'2013Figures'!$E:$E,$B$1)</f>
        <v>0</v>
      </c>
      <c r="H88" s="9">
        <f>SUMIFS('2013Figures'!$J:$J,'2013Figures'!$C:$C,$A88,'2013Figures'!$H:$H,$B88,'2013Figures'!$I:$I,$C88,'2013Figures'!$B:$B,"CyToBroker",'2013Figures'!$G:$G,"P1",'2013Figures'!$E:$E,$B$1)</f>
        <v>0</v>
      </c>
      <c r="J88" s="8">
        <v>201201</v>
      </c>
      <c r="L88" s="42">
        <f>SUMIFS('2012Figures'!$J:$J,'2012Figures'!$C:$C,$A88,'2012Figures'!$H:$H,$B88,'2012Figures'!$I:$I,$C88,'2012Figures'!$E:$E,$B$1)</f>
        <v>0</v>
      </c>
      <c r="M88" s="52">
        <f>SUMIFS('2012Figures'!$J:$J,'2012Figures'!$C:$C,$A88,'2012Figures'!$H:$H,$B88,'2012Figures'!$I:$I,$C88,'2012Figures'!$B:$B,"BrokerToCy",'2012Figures'!$G:$G,"E1",'2012Figures'!$E:$E,$B$1)</f>
        <v>0</v>
      </c>
      <c r="N88" s="52">
        <f>SUMIFS('2012Figures'!$J:$J,'2012Figures'!$C:$C,$A88,'2012Figures'!$H:$H,$B88,'2012Figures'!$I:$I,$C88,'2012Figures'!$B:$B,"BrokerToCy",'2012Figures'!$G:$G,"P1",'2012Figures'!$E:$E,$B$1)</f>
        <v>0</v>
      </c>
      <c r="O88" s="52">
        <f>SUMIFS('2012Figures'!$J:$J,'2012Figures'!$C:$C,$A88,'2012Figures'!$H:$H,$B88,'2012Figures'!$I:$I,$C88,'2012Figures'!$B:$B,"CyToBroker",'2012Figures'!$G:$G,"E1",'2012Figures'!$E:$E,$B$1)</f>
        <v>0</v>
      </c>
      <c r="P88" s="52">
        <f>SUMIFS('2012Figures'!$J:$J,'2012Figures'!$C:$C,$A88,'2012Figures'!$H:$H,$B88,'2012Figures'!$I:$I,$C88,'2012Figures'!$B:$B,"CyToBroker",'2012Figures'!$G:$G,"P1",'2012Figures'!$E:$E,$B$1)</f>
        <v>0</v>
      </c>
      <c r="R88" s="46" t="str">
        <f t="shared" si="15"/>
        <v/>
      </c>
      <c r="S88" s="46" t="str">
        <f t="shared" si="15"/>
        <v/>
      </c>
      <c r="T88" s="46" t="str">
        <f t="shared" si="15"/>
        <v/>
      </c>
      <c r="U88" s="46" t="str">
        <f t="shared" si="15"/>
        <v/>
      </c>
      <c r="V88" s="46" t="str">
        <f t="shared" si="15"/>
        <v/>
      </c>
    </row>
    <row r="89" spans="1:22" x14ac:dyDescent="0.2">
      <c r="A89" s="1">
        <v>104</v>
      </c>
      <c r="B89" s="1" t="s">
        <v>94</v>
      </c>
      <c r="C89" s="8">
        <v>6</v>
      </c>
      <c r="D89" s="29">
        <f>SUMIFS('2013Figures'!$J:$J,'2013Figures'!$C:$C,$A89,'2013Figures'!$H:$H,$B89,'2013Figures'!$I:$I,$C89,'2013Figures'!$E:$E,$B$1)</f>
        <v>0</v>
      </c>
      <c r="E89" s="9">
        <f>SUMIFS('2013Figures'!$J:$J,'2013Figures'!$C:$C,$A89,'2013Figures'!$H:$H,$B89,'2013Figures'!$I:$I,$C89,'2013Figures'!$B:$B,"BrokerToCy",'2013Figures'!$G:$G,"E1",'2013Figures'!$E:$E,$B$1)</f>
        <v>0</v>
      </c>
      <c r="F89" s="9">
        <f>SUMIFS('2013Figures'!$J:$J,'2013Figures'!$C:$C,$A89,'2013Figures'!$H:$H,$B89,'2013Figures'!$I:$I,$C89,'2013Figures'!$B:$B,"BrokerToCy",'2013Figures'!$G:$G,"P1",'2013Figures'!$E:$E,$B$1)</f>
        <v>0</v>
      </c>
      <c r="G89" s="9">
        <f>SUMIFS('2013Figures'!$J:$J,'2013Figures'!$C:$C,$A89,'2013Figures'!$H:$H,$B89,'2013Figures'!$I:$I,$C89,'2013Figures'!$B:$B,"CyToBroker",'2013Figures'!$G:$G,"E1",'2013Figures'!$E:$E,$B$1)</f>
        <v>0</v>
      </c>
      <c r="H89" s="9">
        <f>SUMIFS('2013Figures'!$J:$J,'2013Figures'!$C:$C,$A89,'2013Figures'!$H:$H,$B89,'2013Figures'!$I:$I,$C89,'2013Figures'!$B:$B,"CyToBroker",'2013Figures'!$G:$G,"P1",'2013Figures'!$E:$E,$B$1)</f>
        <v>0</v>
      </c>
      <c r="J89" s="8">
        <v>201101</v>
      </c>
      <c r="L89" s="42">
        <f>SUMIFS('2012Figures'!$J:$J,'2012Figures'!$C:$C,$A89,'2012Figures'!$H:$H,$B89,'2012Figures'!$I:$I,$C89,'2012Figures'!$E:$E,$B$1)</f>
        <v>0</v>
      </c>
      <c r="M89" s="52">
        <f>SUMIFS('2012Figures'!$J:$J,'2012Figures'!$C:$C,$A89,'2012Figures'!$H:$H,$B89,'2012Figures'!$I:$I,$C89,'2012Figures'!$B:$B,"BrokerToCy",'2012Figures'!$G:$G,"E1",'2012Figures'!$E:$E,$B$1)</f>
        <v>0</v>
      </c>
      <c r="N89" s="52">
        <f>SUMIFS('2012Figures'!$J:$J,'2012Figures'!$C:$C,$A89,'2012Figures'!$H:$H,$B89,'2012Figures'!$I:$I,$C89,'2012Figures'!$B:$B,"BrokerToCy",'2012Figures'!$G:$G,"P1",'2012Figures'!$E:$E,$B$1)</f>
        <v>0</v>
      </c>
      <c r="O89" s="52">
        <f>SUMIFS('2012Figures'!$J:$J,'2012Figures'!$C:$C,$A89,'2012Figures'!$H:$H,$B89,'2012Figures'!$I:$I,$C89,'2012Figures'!$B:$B,"CyToBroker",'2012Figures'!$G:$G,"E1",'2012Figures'!$E:$E,$B$1)</f>
        <v>0</v>
      </c>
      <c r="P89" s="52">
        <f>SUMIFS('2012Figures'!$J:$J,'2012Figures'!$C:$C,$A89,'2012Figures'!$H:$H,$B89,'2012Figures'!$I:$I,$C89,'2012Figures'!$B:$B,"CyToBroker",'2012Figures'!$G:$G,"P1",'2012Figures'!$E:$E,$B$1)</f>
        <v>0</v>
      </c>
      <c r="R89" s="46" t="str">
        <f t="shared" si="15"/>
        <v/>
      </c>
      <c r="S89" s="46" t="str">
        <f t="shared" si="15"/>
        <v/>
      </c>
      <c r="T89" s="46" t="str">
        <f t="shared" si="15"/>
        <v/>
      </c>
      <c r="U89" s="46" t="str">
        <f t="shared" si="15"/>
        <v/>
      </c>
      <c r="V89" s="46" t="str">
        <f t="shared" si="15"/>
        <v/>
      </c>
    </row>
    <row r="90" spans="1:22" x14ac:dyDescent="0.2">
      <c r="A90" s="1">
        <v>104</v>
      </c>
      <c r="B90" s="1" t="s">
        <v>94</v>
      </c>
      <c r="C90" s="8">
        <v>5</v>
      </c>
      <c r="D90" s="29">
        <f>SUMIFS('2013Figures'!$J:$J,'2013Figures'!$C:$C,$A90,'2013Figures'!$H:$H,$B90,'2013Figures'!$I:$I,$C90,'2013Figures'!$E:$E,$B$1)</f>
        <v>0</v>
      </c>
      <c r="E90" s="9">
        <f>SUMIFS('2013Figures'!$J:$J,'2013Figures'!$C:$C,$A90,'2013Figures'!$H:$H,$B90,'2013Figures'!$I:$I,$C90,'2013Figures'!$B:$B,"BrokerToCy",'2013Figures'!$G:$G,"E1",'2013Figures'!$E:$E,$B$1)</f>
        <v>0</v>
      </c>
      <c r="F90" s="9">
        <f>SUMIFS('2013Figures'!$J:$J,'2013Figures'!$C:$C,$A90,'2013Figures'!$H:$H,$B90,'2013Figures'!$I:$I,$C90,'2013Figures'!$B:$B,"BrokerToCy",'2013Figures'!$G:$G,"P1",'2013Figures'!$E:$E,$B$1)</f>
        <v>0</v>
      </c>
      <c r="G90" s="9">
        <f>SUMIFS('2013Figures'!$J:$J,'2013Figures'!$C:$C,$A90,'2013Figures'!$H:$H,$B90,'2013Figures'!$I:$I,$C90,'2013Figures'!$B:$B,"CyToBroker",'2013Figures'!$G:$G,"E1",'2013Figures'!$E:$E,$B$1)</f>
        <v>0</v>
      </c>
      <c r="H90" s="9">
        <f>SUMIFS('2013Figures'!$J:$J,'2013Figures'!$C:$C,$A90,'2013Figures'!$H:$H,$B90,'2013Figures'!$I:$I,$C90,'2013Figures'!$B:$B,"CyToBroker",'2013Figures'!$G:$G,"P1",'2013Figures'!$E:$E,$B$1)</f>
        <v>0</v>
      </c>
      <c r="J90" s="8">
        <v>201001</v>
      </c>
      <c r="L90" s="42">
        <f>SUMIFS('2012Figures'!$J:$J,'2012Figures'!$C:$C,$A90,'2012Figures'!$H:$H,$B90,'2012Figures'!$I:$I,$C90,'2012Figures'!$E:$E,$B$1)</f>
        <v>0</v>
      </c>
      <c r="M90" s="52">
        <f>SUMIFS('2012Figures'!$J:$J,'2012Figures'!$C:$C,$A90,'2012Figures'!$H:$H,$B90,'2012Figures'!$I:$I,$C90,'2012Figures'!$B:$B,"BrokerToCy",'2012Figures'!$G:$G,"E1",'2012Figures'!$E:$E,$B$1)</f>
        <v>0</v>
      </c>
      <c r="N90" s="52">
        <f>SUMIFS('2012Figures'!$J:$J,'2012Figures'!$C:$C,$A90,'2012Figures'!$H:$H,$B90,'2012Figures'!$I:$I,$C90,'2012Figures'!$B:$B,"BrokerToCy",'2012Figures'!$G:$G,"P1",'2012Figures'!$E:$E,$B$1)</f>
        <v>0</v>
      </c>
      <c r="O90" s="52">
        <f>SUMIFS('2012Figures'!$J:$J,'2012Figures'!$C:$C,$A90,'2012Figures'!$H:$H,$B90,'2012Figures'!$I:$I,$C90,'2012Figures'!$B:$B,"CyToBroker",'2012Figures'!$G:$G,"E1",'2012Figures'!$E:$E,$B$1)</f>
        <v>0</v>
      </c>
      <c r="P90" s="52">
        <f>SUMIFS('2012Figures'!$J:$J,'2012Figures'!$C:$C,$A90,'2012Figures'!$H:$H,$B90,'2012Figures'!$I:$I,$C90,'2012Figures'!$B:$B,"CyToBroker",'2012Figures'!$G:$G,"P1",'2012Figures'!$E:$E,$B$1)</f>
        <v>0</v>
      </c>
      <c r="R90" s="46" t="str">
        <f t="shared" si="15"/>
        <v/>
      </c>
      <c r="S90" s="46" t="str">
        <f t="shared" si="15"/>
        <v/>
      </c>
      <c r="T90" s="46" t="str">
        <f t="shared" si="15"/>
        <v/>
      </c>
      <c r="U90" s="46" t="str">
        <f t="shared" si="15"/>
        <v/>
      </c>
      <c r="V90" s="46" t="str">
        <f t="shared" si="15"/>
        <v/>
      </c>
    </row>
    <row r="91" spans="1:22" x14ac:dyDescent="0.2">
      <c r="A91" s="1">
        <v>104</v>
      </c>
      <c r="B91" s="1" t="s">
        <v>94</v>
      </c>
      <c r="C91" s="8">
        <v>4</v>
      </c>
      <c r="D91" s="29">
        <f>SUMIFS('2013Figures'!$J:$J,'2013Figures'!$C:$C,$A91,'2013Figures'!$H:$H,$B91,'2013Figures'!$I:$I,$C91,'2013Figures'!$E:$E,$B$1)</f>
        <v>0</v>
      </c>
      <c r="E91" s="9">
        <f>SUMIFS('2013Figures'!$J:$J,'2013Figures'!$C:$C,$A91,'2013Figures'!$H:$H,$B91,'2013Figures'!$I:$I,$C91,'2013Figures'!$B:$B,"BrokerToCy",'2013Figures'!$G:$G,"E1",'2013Figures'!$E:$E,$B$1)</f>
        <v>0</v>
      </c>
      <c r="F91" s="9">
        <f>SUMIFS('2013Figures'!$J:$J,'2013Figures'!$C:$C,$A91,'2013Figures'!$H:$H,$B91,'2013Figures'!$I:$I,$C91,'2013Figures'!$B:$B,"BrokerToCy",'2013Figures'!$G:$G,"P1",'2013Figures'!$E:$E,$B$1)</f>
        <v>0</v>
      </c>
      <c r="G91" s="9">
        <f>SUMIFS('2013Figures'!$J:$J,'2013Figures'!$C:$C,$A91,'2013Figures'!$H:$H,$B91,'2013Figures'!$I:$I,$C91,'2013Figures'!$B:$B,"CyToBroker",'2013Figures'!$G:$G,"E1",'2013Figures'!$E:$E,$B$1)</f>
        <v>0</v>
      </c>
      <c r="H91" s="9">
        <f>SUMIFS('2013Figures'!$J:$J,'2013Figures'!$C:$C,$A91,'2013Figures'!$H:$H,$B91,'2013Figures'!$I:$I,$C91,'2013Figures'!$B:$B,"CyToBroker",'2013Figures'!$G:$G,"P1",'2013Figures'!$E:$E,$B$1)</f>
        <v>0</v>
      </c>
      <c r="J91" s="8">
        <v>200901</v>
      </c>
      <c r="L91" s="42">
        <f>SUMIFS('2012Figures'!$J:$J,'2012Figures'!$C:$C,$A91,'2012Figures'!$H:$H,$B91,'2012Figures'!$I:$I,$C91,'2012Figures'!$E:$E,$B$1)</f>
        <v>0</v>
      </c>
      <c r="M91" s="52">
        <f>SUMIFS('2012Figures'!$J:$J,'2012Figures'!$C:$C,$A91,'2012Figures'!$H:$H,$B91,'2012Figures'!$I:$I,$C91,'2012Figures'!$B:$B,"BrokerToCy",'2012Figures'!$G:$G,"E1",'2012Figures'!$E:$E,$B$1)</f>
        <v>0</v>
      </c>
      <c r="N91" s="52">
        <f>SUMIFS('2012Figures'!$J:$J,'2012Figures'!$C:$C,$A91,'2012Figures'!$H:$H,$B91,'2012Figures'!$I:$I,$C91,'2012Figures'!$B:$B,"BrokerToCy",'2012Figures'!$G:$G,"P1",'2012Figures'!$E:$E,$B$1)</f>
        <v>0</v>
      </c>
      <c r="O91" s="52">
        <f>SUMIFS('2012Figures'!$J:$J,'2012Figures'!$C:$C,$A91,'2012Figures'!$H:$H,$B91,'2012Figures'!$I:$I,$C91,'2012Figures'!$B:$B,"CyToBroker",'2012Figures'!$G:$G,"E1",'2012Figures'!$E:$E,$B$1)</f>
        <v>0</v>
      </c>
      <c r="P91" s="52">
        <f>SUMIFS('2012Figures'!$J:$J,'2012Figures'!$C:$C,$A91,'2012Figures'!$H:$H,$B91,'2012Figures'!$I:$I,$C91,'2012Figures'!$B:$B,"CyToBroker",'2012Figures'!$G:$G,"P1",'2012Figures'!$E:$E,$B$1)</f>
        <v>0</v>
      </c>
      <c r="R91" s="46" t="str">
        <f t="shared" si="15"/>
        <v/>
      </c>
      <c r="S91" s="46" t="str">
        <f t="shared" si="15"/>
        <v/>
      </c>
      <c r="T91" s="46" t="str">
        <f t="shared" si="15"/>
        <v/>
      </c>
      <c r="U91" s="46" t="str">
        <f t="shared" si="15"/>
        <v/>
      </c>
      <c r="V91" s="46" t="str">
        <f t="shared" si="15"/>
        <v/>
      </c>
    </row>
    <row r="92" spans="1:22" x14ac:dyDescent="0.2">
      <c r="A92" s="1">
        <v>104</v>
      </c>
      <c r="B92" s="1" t="s">
        <v>94</v>
      </c>
      <c r="C92" s="8">
        <v>3</v>
      </c>
      <c r="D92" s="29">
        <f>SUMIFS('2013Figures'!$J:$J,'2013Figures'!$C:$C,$A92,'2013Figures'!$H:$H,$B92,'2013Figures'!$I:$I,$C92,'2013Figures'!$E:$E,$B$1)</f>
        <v>0</v>
      </c>
      <c r="E92" s="9">
        <f>SUMIFS('2013Figures'!$J:$J,'2013Figures'!$C:$C,$A92,'2013Figures'!$H:$H,$B92,'2013Figures'!$I:$I,$C92,'2013Figures'!$B:$B,"BrokerToCy",'2013Figures'!$G:$G,"E1",'2013Figures'!$E:$E,$B$1)</f>
        <v>0</v>
      </c>
      <c r="F92" s="9">
        <f>SUMIFS('2013Figures'!$J:$J,'2013Figures'!$C:$C,$A92,'2013Figures'!$H:$H,$B92,'2013Figures'!$I:$I,$C92,'2013Figures'!$B:$B,"BrokerToCy",'2013Figures'!$G:$G,"P1",'2013Figures'!$E:$E,$B$1)</f>
        <v>0</v>
      </c>
      <c r="G92" s="9">
        <f>SUMIFS('2013Figures'!$J:$J,'2013Figures'!$C:$C,$A92,'2013Figures'!$H:$H,$B92,'2013Figures'!$I:$I,$C92,'2013Figures'!$B:$B,"CyToBroker",'2013Figures'!$G:$G,"E1",'2013Figures'!$E:$E,$B$1)</f>
        <v>0</v>
      </c>
      <c r="H92" s="9">
        <f>SUMIFS('2013Figures'!$J:$J,'2013Figures'!$C:$C,$A92,'2013Figures'!$H:$H,$B92,'2013Figures'!$I:$I,$C92,'2013Figures'!$B:$B,"CyToBroker",'2013Figures'!$G:$G,"P1",'2013Figures'!$E:$E,$B$1)</f>
        <v>0</v>
      </c>
      <c r="J92" s="8">
        <v>200801</v>
      </c>
      <c r="L92" s="42">
        <f>SUMIFS('2012Figures'!$J:$J,'2012Figures'!$C:$C,$A92,'2012Figures'!$H:$H,$B92,'2012Figures'!$I:$I,$C92,'2012Figures'!$E:$E,$B$1)</f>
        <v>0</v>
      </c>
      <c r="M92" s="52">
        <f>SUMIFS('2012Figures'!$J:$J,'2012Figures'!$C:$C,$A92,'2012Figures'!$H:$H,$B92,'2012Figures'!$I:$I,$C92,'2012Figures'!$B:$B,"BrokerToCy",'2012Figures'!$G:$G,"E1",'2012Figures'!$E:$E,$B$1)</f>
        <v>0</v>
      </c>
      <c r="N92" s="52">
        <f>SUMIFS('2012Figures'!$J:$J,'2012Figures'!$C:$C,$A92,'2012Figures'!$H:$H,$B92,'2012Figures'!$I:$I,$C92,'2012Figures'!$B:$B,"BrokerToCy",'2012Figures'!$G:$G,"P1",'2012Figures'!$E:$E,$B$1)</f>
        <v>0</v>
      </c>
      <c r="O92" s="52">
        <f>SUMIFS('2012Figures'!$J:$J,'2012Figures'!$C:$C,$A92,'2012Figures'!$H:$H,$B92,'2012Figures'!$I:$I,$C92,'2012Figures'!$B:$B,"CyToBroker",'2012Figures'!$G:$G,"E1",'2012Figures'!$E:$E,$B$1)</f>
        <v>0</v>
      </c>
      <c r="P92" s="52">
        <f>SUMIFS('2012Figures'!$J:$J,'2012Figures'!$C:$C,$A92,'2012Figures'!$H:$H,$B92,'2012Figures'!$I:$I,$C92,'2012Figures'!$B:$B,"CyToBroker",'2012Figures'!$G:$G,"P1",'2012Figures'!$E:$E,$B$1)</f>
        <v>0</v>
      </c>
      <c r="R92" s="46" t="str">
        <f t="shared" si="15"/>
        <v/>
      </c>
      <c r="S92" s="46" t="str">
        <f t="shared" si="15"/>
        <v/>
      </c>
      <c r="T92" s="46" t="str">
        <f t="shared" si="15"/>
        <v/>
      </c>
      <c r="U92" s="46" t="str">
        <f t="shared" si="15"/>
        <v/>
      </c>
      <c r="V92" s="46" t="str">
        <f t="shared" si="15"/>
        <v/>
      </c>
    </row>
    <row r="93" spans="1:22" x14ac:dyDescent="0.2">
      <c r="A93" s="1">
        <v>104</v>
      </c>
      <c r="B93" s="1" t="s">
        <v>94</v>
      </c>
      <c r="C93" s="8">
        <v>2</v>
      </c>
      <c r="D93" s="29">
        <f>SUMIFS('2013Figures'!$J:$J,'2013Figures'!$C:$C,$A93,'2013Figures'!$H:$H,$B93,'2013Figures'!$I:$I,$C93,'2013Figures'!$E:$E,$B$1)</f>
        <v>0</v>
      </c>
      <c r="E93" s="9">
        <f>SUMIFS('2013Figures'!$J:$J,'2013Figures'!$C:$C,$A93,'2013Figures'!$H:$H,$B93,'2013Figures'!$I:$I,$C93,'2013Figures'!$B:$B,"BrokerToCy",'2013Figures'!$G:$G,"E1",'2013Figures'!$E:$E,$B$1)</f>
        <v>0</v>
      </c>
      <c r="F93" s="9">
        <f>SUMIFS('2013Figures'!$J:$J,'2013Figures'!$C:$C,$A93,'2013Figures'!$H:$H,$B93,'2013Figures'!$I:$I,$C93,'2013Figures'!$B:$B,"BrokerToCy",'2013Figures'!$G:$G,"P1",'2013Figures'!$E:$E,$B$1)</f>
        <v>0</v>
      </c>
      <c r="G93" s="9">
        <f>SUMIFS('2013Figures'!$J:$J,'2013Figures'!$C:$C,$A93,'2013Figures'!$H:$H,$B93,'2013Figures'!$I:$I,$C93,'2013Figures'!$B:$B,"CyToBroker",'2013Figures'!$G:$G,"E1",'2013Figures'!$E:$E,$B$1)</f>
        <v>0</v>
      </c>
      <c r="H93" s="9">
        <f>SUMIFS('2013Figures'!$J:$J,'2013Figures'!$C:$C,$A93,'2013Figures'!$H:$H,$B93,'2013Figures'!$I:$I,$C93,'2013Figures'!$B:$B,"CyToBroker",'2013Figures'!$G:$G,"P1",'2013Figures'!$E:$E,$B$1)</f>
        <v>0</v>
      </c>
      <c r="J93" s="8">
        <v>200701</v>
      </c>
      <c r="L93" s="42">
        <f>SUMIFS('2012Figures'!$J:$J,'2012Figures'!$C:$C,$A93,'2012Figures'!$H:$H,$B93,'2012Figures'!$I:$I,$C93,'2012Figures'!$E:$E,$B$1)</f>
        <v>0</v>
      </c>
      <c r="M93" s="52">
        <f>SUMIFS('2012Figures'!$J:$J,'2012Figures'!$C:$C,$A93,'2012Figures'!$H:$H,$B93,'2012Figures'!$I:$I,$C93,'2012Figures'!$B:$B,"BrokerToCy",'2012Figures'!$G:$G,"E1",'2012Figures'!$E:$E,$B$1)</f>
        <v>0</v>
      </c>
      <c r="N93" s="52">
        <f>SUMIFS('2012Figures'!$J:$J,'2012Figures'!$C:$C,$A93,'2012Figures'!$H:$H,$B93,'2012Figures'!$I:$I,$C93,'2012Figures'!$B:$B,"BrokerToCy",'2012Figures'!$G:$G,"P1",'2012Figures'!$E:$E,$B$1)</f>
        <v>0</v>
      </c>
      <c r="O93" s="52">
        <f>SUMIFS('2012Figures'!$J:$J,'2012Figures'!$C:$C,$A93,'2012Figures'!$H:$H,$B93,'2012Figures'!$I:$I,$C93,'2012Figures'!$B:$B,"CyToBroker",'2012Figures'!$G:$G,"E1",'2012Figures'!$E:$E,$B$1)</f>
        <v>0</v>
      </c>
      <c r="P93" s="52">
        <f>SUMIFS('2012Figures'!$J:$J,'2012Figures'!$C:$C,$A93,'2012Figures'!$H:$H,$B93,'2012Figures'!$I:$I,$C93,'2012Figures'!$B:$B,"CyToBroker",'2012Figures'!$G:$G,"P1",'2012Figures'!$E:$E,$B$1)</f>
        <v>0</v>
      </c>
      <c r="R93" s="46" t="str">
        <f t="shared" si="15"/>
        <v/>
      </c>
      <c r="S93" s="46" t="str">
        <f t="shared" si="15"/>
        <v/>
      </c>
      <c r="T93" s="46" t="str">
        <f t="shared" si="15"/>
        <v/>
      </c>
      <c r="U93" s="46" t="str">
        <f t="shared" si="15"/>
        <v/>
      </c>
      <c r="V93" s="46" t="str">
        <f t="shared" si="15"/>
        <v/>
      </c>
    </row>
    <row r="94" spans="1:22" x14ac:dyDescent="0.2">
      <c r="A94" s="1">
        <v>104</v>
      </c>
      <c r="B94" s="1" t="s">
        <v>94</v>
      </c>
      <c r="C94" s="8">
        <v>1</v>
      </c>
      <c r="D94" s="29">
        <f>SUMIFS('2013Figures'!$J:$J,'2013Figures'!$C:$C,$A94,'2013Figures'!$H:$H,$B94,'2013Figures'!$I:$I,$C94,'2013Figures'!$E:$E,$B$1)</f>
        <v>0</v>
      </c>
      <c r="E94" s="9">
        <f>SUMIFS('2013Figures'!$J:$J,'2013Figures'!$C:$C,$A94,'2013Figures'!$H:$H,$B94,'2013Figures'!$I:$I,$C94,'2013Figures'!$B:$B,"BrokerToCy",'2013Figures'!$G:$G,"E1",'2013Figures'!$E:$E,$B$1)</f>
        <v>0</v>
      </c>
      <c r="F94" s="9">
        <f>SUMIFS('2013Figures'!$J:$J,'2013Figures'!$C:$C,$A94,'2013Figures'!$H:$H,$B94,'2013Figures'!$I:$I,$C94,'2013Figures'!$B:$B,"BrokerToCy",'2013Figures'!$G:$G,"P1",'2013Figures'!$E:$E,$B$1)</f>
        <v>0</v>
      </c>
      <c r="G94" s="9">
        <f>SUMIFS('2013Figures'!$J:$J,'2013Figures'!$C:$C,$A94,'2013Figures'!$H:$H,$B94,'2013Figures'!$I:$I,$C94,'2013Figures'!$B:$B,"CyToBroker",'2013Figures'!$G:$G,"E1",'2013Figures'!$E:$E,$B$1)</f>
        <v>0</v>
      </c>
      <c r="H94" s="9">
        <f>SUMIFS('2013Figures'!$J:$J,'2013Figures'!$C:$C,$A94,'2013Figures'!$H:$H,$B94,'2013Figures'!$I:$I,$C94,'2013Figures'!$B:$B,"CyToBroker",'2013Figures'!$G:$G,"P1",'2013Figures'!$E:$E,$B$1)</f>
        <v>0</v>
      </c>
      <c r="J94" s="8">
        <v>200601</v>
      </c>
      <c r="L94" s="42">
        <f>SUMIFS('2012Figures'!$J:$J,'2012Figures'!$C:$C,$A94,'2012Figures'!$H:$H,$B94,'2012Figures'!$I:$I,$C94,'2012Figures'!$E:$E,$B$1)</f>
        <v>0</v>
      </c>
      <c r="M94" s="52">
        <f>SUMIFS('2012Figures'!$J:$J,'2012Figures'!$C:$C,$A94,'2012Figures'!$H:$H,$B94,'2012Figures'!$I:$I,$C94,'2012Figures'!$B:$B,"BrokerToCy",'2012Figures'!$G:$G,"E1",'2012Figures'!$E:$E,$B$1)</f>
        <v>0</v>
      </c>
      <c r="N94" s="52">
        <f>SUMIFS('2012Figures'!$J:$J,'2012Figures'!$C:$C,$A94,'2012Figures'!$H:$H,$B94,'2012Figures'!$I:$I,$C94,'2012Figures'!$B:$B,"BrokerToCy",'2012Figures'!$G:$G,"P1",'2012Figures'!$E:$E,$B$1)</f>
        <v>0</v>
      </c>
      <c r="O94" s="52">
        <f>SUMIFS('2012Figures'!$J:$J,'2012Figures'!$C:$C,$A94,'2012Figures'!$H:$H,$B94,'2012Figures'!$I:$I,$C94,'2012Figures'!$B:$B,"CyToBroker",'2012Figures'!$G:$G,"E1",'2012Figures'!$E:$E,$B$1)</f>
        <v>0</v>
      </c>
      <c r="P94" s="52">
        <f>SUMIFS('2012Figures'!$J:$J,'2012Figures'!$C:$C,$A94,'2012Figures'!$H:$H,$B94,'2012Figures'!$I:$I,$C94,'2012Figures'!$B:$B,"CyToBroker",'2012Figures'!$G:$G,"P1",'2012Figures'!$E:$E,$B$1)</f>
        <v>0</v>
      </c>
      <c r="R94" s="46" t="str">
        <f t="shared" si="15"/>
        <v/>
      </c>
      <c r="S94" s="46" t="str">
        <f t="shared" si="15"/>
        <v/>
      </c>
      <c r="T94" s="46" t="str">
        <f t="shared" si="15"/>
        <v/>
      </c>
      <c r="U94" s="46" t="str">
        <f t="shared" si="15"/>
        <v/>
      </c>
      <c r="V94" s="46" t="str">
        <f t="shared" si="15"/>
        <v/>
      </c>
    </row>
    <row r="95" spans="1:22" x14ac:dyDescent="0.2">
      <c r="A95" s="1">
        <v>104</v>
      </c>
      <c r="B95" s="1" t="s">
        <v>94</v>
      </c>
      <c r="D95" s="29">
        <f>SUMIFS('2013Figures'!$J:$J,'2013Figures'!$C:$C,$A95,'2013Figures'!$H:$H,$B95,'2013Figures'!$I:$I,"",'2013Figures'!$E:$E,$B$1)</f>
        <v>0</v>
      </c>
      <c r="E95" s="9">
        <f>SUMIFS('2013Figures'!$J:$J,'2013Figures'!$C:$C,$A95,'2013Figures'!$H:$H,$B95,'2013Figures'!$I:$I,"",'2013Figures'!$B:$B,"BrokerToCy",'2013Figures'!$G:$G,"E1",'2013Figures'!$E:$E,$B$1)</f>
        <v>0</v>
      </c>
      <c r="F95" s="9">
        <f>SUMIFS('2013Figures'!$J:$J,'2013Figures'!$C:$C,$A95,'2013Figures'!$H:$H,$B95,'2013Figures'!$I:$I,"",'2013Figures'!$B:$B,"BrokerToCy",'2013Figures'!$G:$G,"P1",'2013Figures'!$E:$E,$B$1)</f>
        <v>0</v>
      </c>
      <c r="G95" s="9">
        <f>SUMIFS('2013Figures'!$J:$J,'2013Figures'!$C:$C,$A95,'2013Figures'!$H:$H,$B95,'2013Figures'!$I:$I,"",'2013Figures'!$B:$B,"CyToBroker",'2013Figures'!$G:$G,"E1",'2013Figures'!$E:$E,$B$1)</f>
        <v>0</v>
      </c>
      <c r="H95" s="9">
        <f>SUMIFS('2013Figures'!$J:$J,'2013Figures'!$C:$C,$A95,'2013Figures'!$H:$H,$B95,'2013Figures'!$I:$I,"",'2013Figures'!$B:$B,"CyToBroker",'2013Figures'!$G:$G,"P1",'2013Figures'!$E:$E,$B$1)</f>
        <v>0</v>
      </c>
      <c r="J95" s="8" t="s">
        <v>131</v>
      </c>
      <c r="L95" s="42">
        <f>SUMIFS('2012Figures'!$J:$J,'2012Figures'!$C:$C,$A95,'2012Figures'!$H:$H,$B95,'2012Figures'!$I:$I,"",'2012Figures'!$E:$E,$B$1)</f>
        <v>0</v>
      </c>
      <c r="M95" s="52">
        <f>SUMIFS('2012Figures'!$J:$J,'2012Figures'!$C:$C,$A95,'2012Figures'!$H:$H,$B95,'2012Figures'!$I:$I,"",'2012Figures'!$B:$B,"BrokerToCy",'2012Figures'!$G:$G,"E1",'2012Figures'!$E:$E,$B$1)</f>
        <v>0</v>
      </c>
      <c r="N95" s="52">
        <f>SUMIFS('2012Figures'!$J:$J,'2012Figures'!$C:$C,$A95,'2012Figures'!$H:$H,$B95,'2012Figures'!$I:$I,"",'2012Figures'!$B:$B,"BrokerToCy",'2012Figures'!$G:$G,"P1",'2012Figures'!$E:$E,$B$1)</f>
        <v>0</v>
      </c>
      <c r="O95" s="52">
        <f>SUMIFS('2012Figures'!$J:$J,'2012Figures'!$C:$C,$A95,'2012Figures'!$H:$H,$B95,'2012Figures'!$I:$I,"",'2012Figures'!$B:$B,"CyToBroker",'2012Figures'!$G:$G,"E1",'2012Figures'!$E:$E,$B$1)</f>
        <v>0</v>
      </c>
      <c r="P95" s="52">
        <f>SUMIFS('2012Figures'!$J:$J,'2012Figures'!$C:$C,$A95,'2012Figures'!$H:$H,$B95,'2012Figures'!$I:$I,"",'2012Figures'!$B:$B,"CyToBroker",'2012Figures'!$G:$G,"P1",'2012Figures'!$E:$E,$B$1)</f>
        <v>0</v>
      </c>
      <c r="R95" s="46" t="str">
        <f t="shared" si="15"/>
        <v/>
      </c>
      <c r="S95" s="46" t="str">
        <f t="shared" si="15"/>
        <v/>
      </c>
      <c r="T95" s="46" t="str">
        <f t="shared" si="15"/>
        <v/>
      </c>
      <c r="U95" s="46" t="str">
        <f t="shared" si="15"/>
        <v/>
      </c>
      <c r="V95" s="46" t="str">
        <f t="shared" si="15"/>
        <v/>
      </c>
    </row>
    <row r="96" spans="1:22" x14ac:dyDescent="0.2">
      <c r="A96" s="1">
        <v>104</v>
      </c>
      <c r="B96" s="1" t="s">
        <v>58</v>
      </c>
      <c r="C96" s="8">
        <v>3</v>
      </c>
      <c r="D96" s="29">
        <f>SUMIFS('2013Figures'!$J:$J,'2013Figures'!$C:$C,$A96,'2013Figures'!$H:$H,$B96,'2013Figures'!$I:$I,$C96,'2013Figures'!$E:$E,$B$1)</f>
        <v>0</v>
      </c>
      <c r="E96" s="9">
        <f>SUMIFS('2013Figures'!$J:$J,'2013Figures'!$C:$C,$A96,'2013Figures'!$H:$H,$B96,'2013Figures'!$I:$I,$C96,'2013Figures'!$B:$B,"BrokerToCy",'2013Figures'!$G:$G,"E1",'2013Figures'!$E:$E,$B$1)</f>
        <v>0</v>
      </c>
      <c r="F96" s="9">
        <f>SUMIFS('2013Figures'!$J:$J,'2013Figures'!$C:$C,$A96,'2013Figures'!$H:$H,$B96,'2013Figures'!$I:$I,$C96,'2013Figures'!$B:$B,"BrokerToCy",'2013Figures'!$G:$G,"P1",'2013Figures'!$E:$E,$B$1)</f>
        <v>0</v>
      </c>
      <c r="G96" s="9">
        <f>SUMIFS('2013Figures'!$J:$J,'2013Figures'!$C:$C,$A96,'2013Figures'!$H:$H,$B96,'2013Figures'!$I:$I,$C96,'2013Figures'!$B:$B,"CyToBroker",'2013Figures'!$G:$G,"E1",'2013Figures'!$E:$E,$B$1)</f>
        <v>0</v>
      </c>
      <c r="H96" s="9">
        <f>SUMIFS('2013Figures'!$J:$J,'2013Figures'!$C:$C,$A96,'2013Figures'!$H:$H,$B96,'2013Figures'!$I:$I,$C96,'2013Figures'!$B:$B,"CyToBroker",'2013Figures'!$G:$G,"P1",'2013Figures'!$E:$E,$B$1)</f>
        <v>0</v>
      </c>
      <c r="I96" s="30"/>
      <c r="J96" s="31">
        <v>201001</v>
      </c>
      <c r="K96" s="30"/>
      <c r="L96" s="42">
        <f>SUMIFS('2012Figures'!$J:$J,'2012Figures'!$C:$C,$A96,'2012Figures'!$H:$H,$B96,'2012Figures'!$I:$I,$C96,'2012Figures'!$E:$E,$B$1)</f>
        <v>0</v>
      </c>
      <c r="M96" s="52">
        <f>SUMIFS('2012Figures'!$J:$J,'2012Figures'!$C:$C,$A96,'2012Figures'!$H:$H,$B96,'2012Figures'!$I:$I,$C96,'2012Figures'!$B:$B,"BrokerToCy",'2012Figures'!$G:$G,"E1",'2012Figures'!$E:$E,$B$1)</f>
        <v>0</v>
      </c>
      <c r="N96" s="52">
        <f>SUMIFS('2012Figures'!$J:$J,'2012Figures'!$C:$C,$A96,'2012Figures'!$H:$H,$B96,'2012Figures'!$I:$I,$C96,'2012Figures'!$B:$B,"BrokerToCy",'2012Figures'!$G:$G,"P1",'2012Figures'!$E:$E,$B$1)</f>
        <v>0</v>
      </c>
      <c r="O96" s="52">
        <f>SUMIFS('2012Figures'!$J:$J,'2012Figures'!$C:$C,$A96,'2012Figures'!$H:$H,$B96,'2012Figures'!$I:$I,$C96,'2012Figures'!$B:$B,"CyToBroker",'2012Figures'!$G:$G,"E1",'2012Figures'!$E:$E,$B$1)</f>
        <v>0</v>
      </c>
      <c r="P96" s="52">
        <f>SUMIFS('2012Figures'!$J:$J,'2012Figures'!$C:$C,$A96,'2012Figures'!$H:$H,$B96,'2012Figures'!$I:$I,$C96,'2012Figures'!$B:$B,"CyToBroker",'2012Figures'!$G:$G,"P1",'2012Figures'!$E:$E,$B$1)</f>
        <v>0</v>
      </c>
      <c r="Q96" s="30"/>
      <c r="R96" s="46" t="str">
        <f t="shared" si="15"/>
        <v/>
      </c>
      <c r="S96" s="46" t="str">
        <f t="shared" si="15"/>
        <v/>
      </c>
      <c r="T96" s="46" t="str">
        <f t="shared" si="15"/>
        <v/>
      </c>
      <c r="U96" s="46" t="str">
        <f t="shared" si="15"/>
        <v/>
      </c>
      <c r="V96" s="46" t="str">
        <f t="shared" si="15"/>
        <v/>
      </c>
    </row>
    <row r="97" spans="1:22" x14ac:dyDescent="0.2">
      <c r="A97" s="1">
        <v>104</v>
      </c>
      <c r="B97" s="1" t="s">
        <v>58</v>
      </c>
      <c r="C97" s="8">
        <v>2</v>
      </c>
      <c r="D97" s="29">
        <f>SUMIFS('2013Figures'!$J:$J,'2013Figures'!$C:$C,$A97,'2013Figures'!$H:$H,$B97,'2013Figures'!$I:$I,$C97,'2013Figures'!$E:$E,$B$1)</f>
        <v>0</v>
      </c>
      <c r="E97" s="9">
        <f>SUMIFS('2013Figures'!$J:$J,'2013Figures'!$C:$C,$A97,'2013Figures'!$H:$H,$B97,'2013Figures'!$I:$I,$C97,'2013Figures'!$B:$B,"BrokerToCy",'2013Figures'!$G:$G,"E1",'2013Figures'!$E:$E,$B$1)</f>
        <v>0</v>
      </c>
      <c r="F97" s="9">
        <f>SUMIFS('2013Figures'!$J:$J,'2013Figures'!$C:$C,$A97,'2013Figures'!$H:$H,$B97,'2013Figures'!$I:$I,$C97,'2013Figures'!$B:$B,"BrokerToCy",'2013Figures'!$G:$G,"P1",'2013Figures'!$E:$E,$B$1)</f>
        <v>0</v>
      </c>
      <c r="G97" s="9">
        <f>SUMIFS('2013Figures'!$J:$J,'2013Figures'!$C:$C,$A97,'2013Figures'!$H:$H,$B97,'2013Figures'!$I:$I,$C97,'2013Figures'!$B:$B,"CyToBroker",'2013Figures'!$G:$G,"E1",'2013Figures'!$E:$E,$B$1)</f>
        <v>0</v>
      </c>
      <c r="H97" s="9">
        <f>SUMIFS('2013Figures'!$J:$J,'2013Figures'!$C:$C,$A97,'2013Figures'!$H:$H,$B97,'2013Figures'!$I:$I,$C97,'2013Figures'!$B:$B,"CyToBroker",'2013Figures'!$G:$G,"P1",'2013Figures'!$E:$E,$B$1)</f>
        <v>0</v>
      </c>
      <c r="J97" s="8">
        <v>200701</v>
      </c>
      <c r="L97" s="42">
        <f>SUMIFS('2012Figures'!$J:$J,'2012Figures'!$C:$C,$A97,'2012Figures'!$H:$H,$B97,'2012Figures'!$I:$I,$C97,'2012Figures'!$E:$E,$B$1)</f>
        <v>0</v>
      </c>
      <c r="M97" s="52">
        <f>SUMIFS('2012Figures'!$J:$J,'2012Figures'!$C:$C,$A97,'2012Figures'!$H:$H,$B97,'2012Figures'!$I:$I,$C97,'2012Figures'!$B:$B,"BrokerToCy",'2012Figures'!$G:$G,"E1",'2012Figures'!$E:$E,$B$1)</f>
        <v>0</v>
      </c>
      <c r="N97" s="52">
        <f>SUMIFS('2012Figures'!$J:$J,'2012Figures'!$C:$C,$A97,'2012Figures'!$H:$H,$B97,'2012Figures'!$I:$I,$C97,'2012Figures'!$B:$B,"BrokerToCy",'2012Figures'!$G:$G,"P1",'2012Figures'!$E:$E,$B$1)</f>
        <v>0</v>
      </c>
      <c r="O97" s="52">
        <f>SUMIFS('2012Figures'!$J:$J,'2012Figures'!$C:$C,$A97,'2012Figures'!$H:$H,$B97,'2012Figures'!$I:$I,$C97,'2012Figures'!$B:$B,"CyToBroker",'2012Figures'!$G:$G,"E1",'2012Figures'!$E:$E,$B$1)</f>
        <v>0</v>
      </c>
      <c r="P97" s="52">
        <f>SUMIFS('2012Figures'!$J:$J,'2012Figures'!$C:$C,$A97,'2012Figures'!$H:$H,$B97,'2012Figures'!$I:$I,$C97,'2012Figures'!$B:$B,"CyToBroker",'2012Figures'!$G:$G,"P1",'2012Figures'!$E:$E,$B$1)</f>
        <v>0</v>
      </c>
      <c r="R97" s="46" t="str">
        <f t="shared" ref="R97:V160" si="18">IF(L97=0,"",ROUND(D97/L97-1,2))</f>
        <v/>
      </c>
      <c r="S97" s="46" t="str">
        <f t="shared" si="18"/>
        <v/>
      </c>
      <c r="T97" s="46" t="str">
        <f t="shared" si="18"/>
        <v/>
      </c>
      <c r="U97" s="46" t="str">
        <f t="shared" si="18"/>
        <v/>
      </c>
      <c r="V97" s="46" t="str">
        <f t="shared" si="18"/>
        <v/>
      </c>
    </row>
    <row r="98" spans="1:22" x14ac:dyDescent="0.2">
      <c r="A98" s="1">
        <v>104</v>
      </c>
      <c r="B98" s="1" t="s">
        <v>58</v>
      </c>
      <c r="C98" s="8">
        <v>1</v>
      </c>
      <c r="D98" s="29">
        <f>SUMIFS('2013Figures'!$J:$J,'2013Figures'!$C:$C,$A98,'2013Figures'!$H:$H,$B98,'2013Figures'!$I:$I,$C98,'2013Figures'!$E:$E,$B$1)</f>
        <v>0</v>
      </c>
      <c r="E98" s="9">
        <f>SUMIFS('2013Figures'!$J:$J,'2013Figures'!$C:$C,$A98,'2013Figures'!$H:$H,$B98,'2013Figures'!$I:$I,$C98,'2013Figures'!$B:$B,"BrokerToCy",'2013Figures'!$G:$G,"E1",'2013Figures'!$E:$E,$B$1)</f>
        <v>0</v>
      </c>
      <c r="F98" s="9">
        <f>SUMIFS('2013Figures'!$J:$J,'2013Figures'!$C:$C,$A98,'2013Figures'!$H:$H,$B98,'2013Figures'!$I:$I,$C98,'2013Figures'!$B:$B,"BrokerToCy",'2013Figures'!$G:$G,"P1",'2013Figures'!$E:$E,$B$1)</f>
        <v>0</v>
      </c>
      <c r="G98" s="9">
        <f>SUMIFS('2013Figures'!$J:$J,'2013Figures'!$C:$C,$A98,'2013Figures'!$H:$H,$B98,'2013Figures'!$I:$I,$C98,'2013Figures'!$B:$B,"CyToBroker",'2013Figures'!$G:$G,"E1",'2013Figures'!$E:$E,$B$1)</f>
        <v>0</v>
      </c>
      <c r="H98" s="9">
        <f>SUMIFS('2013Figures'!$J:$J,'2013Figures'!$C:$C,$A98,'2013Figures'!$H:$H,$B98,'2013Figures'!$I:$I,$C98,'2013Figures'!$B:$B,"CyToBroker",'2013Figures'!$G:$G,"P1",'2013Figures'!$E:$E,$B$1)</f>
        <v>0</v>
      </c>
      <c r="J98" s="8">
        <v>200601</v>
      </c>
      <c r="L98" s="42">
        <f>SUMIFS('2012Figures'!$J:$J,'2012Figures'!$C:$C,$A98,'2012Figures'!$H:$H,$B98,'2012Figures'!$I:$I,$C98,'2012Figures'!$E:$E,$B$1)</f>
        <v>0</v>
      </c>
      <c r="M98" s="52">
        <f>SUMIFS('2012Figures'!$J:$J,'2012Figures'!$C:$C,$A98,'2012Figures'!$H:$H,$B98,'2012Figures'!$I:$I,$C98,'2012Figures'!$B:$B,"BrokerToCy",'2012Figures'!$G:$G,"E1",'2012Figures'!$E:$E,$B$1)</f>
        <v>0</v>
      </c>
      <c r="N98" s="52">
        <f>SUMIFS('2012Figures'!$J:$J,'2012Figures'!$C:$C,$A98,'2012Figures'!$H:$H,$B98,'2012Figures'!$I:$I,$C98,'2012Figures'!$B:$B,"BrokerToCy",'2012Figures'!$G:$G,"P1",'2012Figures'!$E:$E,$B$1)</f>
        <v>0</v>
      </c>
      <c r="O98" s="52">
        <f>SUMIFS('2012Figures'!$J:$J,'2012Figures'!$C:$C,$A98,'2012Figures'!$H:$H,$B98,'2012Figures'!$I:$I,$C98,'2012Figures'!$B:$B,"CyToBroker",'2012Figures'!$G:$G,"E1",'2012Figures'!$E:$E,$B$1)</f>
        <v>0</v>
      </c>
      <c r="P98" s="52">
        <f>SUMIFS('2012Figures'!$J:$J,'2012Figures'!$C:$C,$A98,'2012Figures'!$H:$H,$B98,'2012Figures'!$I:$I,$C98,'2012Figures'!$B:$B,"CyToBroker",'2012Figures'!$G:$G,"P1",'2012Figures'!$E:$E,$B$1)</f>
        <v>0</v>
      </c>
      <c r="R98" s="46" t="str">
        <f t="shared" si="18"/>
        <v/>
      </c>
      <c r="S98" s="46" t="str">
        <f t="shared" si="18"/>
        <v/>
      </c>
      <c r="T98" s="46" t="str">
        <f t="shared" si="18"/>
        <v/>
      </c>
      <c r="U98" s="46" t="str">
        <f t="shared" si="18"/>
        <v/>
      </c>
      <c r="V98" s="46" t="str">
        <f t="shared" si="18"/>
        <v/>
      </c>
    </row>
    <row r="99" spans="1:22" x14ac:dyDescent="0.2">
      <c r="A99" s="1">
        <v>104</v>
      </c>
      <c r="B99" s="1" t="s">
        <v>58</v>
      </c>
      <c r="D99" s="29">
        <f>SUMIFS('2013Figures'!$J:$J,'2013Figures'!$C:$C,$A99,'2013Figures'!$H:$H,$B99,'2013Figures'!$I:$I,"",'2013Figures'!$E:$E,$B$1)</f>
        <v>0</v>
      </c>
      <c r="E99" s="9">
        <f>SUMIFS('2013Figures'!$J:$J,'2013Figures'!$C:$C,$A99,'2013Figures'!$H:$H,$B99,'2013Figures'!$I:$I,"",'2013Figures'!$B:$B,"BrokerToCy",'2013Figures'!$G:$G,"E1",'2013Figures'!$E:$E,$B$1)</f>
        <v>0</v>
      </c>
      <c r="F99" s="9">
        <f>SUMIFS('2013Figures'!$J:$J,'2013Figures'!$C:$C,$A99,'2013Figures'!$H:$H,$B99,'2013Figures'!$I:$I,"",'2013Figures'!$B:$B,"BrokerToCy",'2013Figures'!$G:$G,"P1",'2013Figures'!$E:$E,$B$1)</f>
        <v>0</v>
      </c>
      <c r="G99" s="9">
        <f>SUMIFS('2013Figures'!$J:$J,'2013Figures'!$C:$C,$A99,'2013Figures'!$H:$H,$B99,'2013Figures'!$I:$I,"",'2013Figures'!$B:$B,"CyToBroker",'2013Figures'!$G:$G,"E1",'2013Figures'!$E:$E,$B$1)</f>
        <v>0</v>
      </c>
      <c r="H99" s="9">
        <f>SUMIFS('2013Figures'!$J:$J,'2013Figures'!$C:$C,$A99,'2013Figures'!$H:$H,$B99,'2013Figures'!$I:$I,"",'2013Figures'!$B:$B,"CyToBroker",'2013Figures'!$G:$G,"P1",'2013Figures'!$E:$E,$B$1)</f>
        <v>0</v>
      </c>
      <c r="J99" s="8" t="s">
        <v>131</v>
      </c>
      <c r="L99" s="42">
        <f>SUMIFS('2012Figures'!$J:$J,'2012Figures'!$C:$C,$A99,'2012Figures'!$H:$H,$B99,'2012Figures'!$I:$I,"",'2012Figures'!$E:$E,$B$1)</f>
        <v>0</v>
      </c>
      <c r="M99" s="52">
        <f>SUMIFS('2012Figures'!$J:$J,'2012Figures'!$C:$C,$A99,'2012Figures'!$H:$H,$B99,'2012Figures'!$I:$I,"",'2012Figures'!$B:$B,"BrokerToCy",'2012Figures'!$G:$G,"E1",'2012Figures'!$E:$E,$B$1)</f>
        <v>0</v>
      </c>
      <c r="N99" s="52">
        <f>SUMIFS('2012Figures'!$J:$J,'2012Figures'!$C:$C,$A99,'2012Figures'!$H:$H,$B99,'2012Figures'!$I:$I,"",'2012Figures'!$B:$B,"BrokerToCy",'2012Figures'!$G:$G,"P1",'2012Figures'!$E:$E,$B$1)</f>
        <v>0</v>
      </c>
      <c r="O99" s="52">
        <f>SUMIFS('2012Figures'!$J:$J,'2012Figures'!$C:$C,$A99,'2012Figures'!$H:$H,$B99,'2012Figures'!$I:$I,"",'2012Figures'!$B:$B,"CyToBroker",'2012Figures'!$G:$G,"E1",'2012Figures'!$E:$E,$B$1)</f>
        <v>0</v>
      </c>
      <c r="P99" s="52">
        <f>SUMIFS('2012Figures'!$J:$J,'2012Figures'!$C:$C,$A99,'2012Figures'!$H:$H,$B99,'2012Figures'!$I:$I,"",'2012Figures'!$B:$B,"CyToBroker",'2012Figures'!$G:$G,"P1",'2012Figures'!$E:$E,$B$1)</f>
        <v>0</v>
      </c>
      <c r="R99" s="46" t="str">
        <f t="shared" si="18"/>
        <v/>
      </c>
      <c r="S99" s="46" t="str">
        <f t="shared" si="18"/>
        <v/>
      </c>
      <c r="T99" s="46" t="str">
        <f t="shared" si="18"/>
        <v/>
      </c>
      <c r="U99" s="46" t="str">
        <f t="shared" si="18"/>
        <v/>
      </c>
      <c r="V99" s="46" t="str">
        <f t="shared" si="18"/>
        <v/>
      </c>
    </row>
    <row r="100" spans="1:22" x14ac:dyDescent="0.2">
      <c r="A100" s="1">
        <v>104</v>
      </c>
      <c r="B100" s="1" t="s">
        <v>95</v>
      </c>
      <c r="C100" s="8">
        <v>11</v>
      </c>
      <c r="D100" s="29">
        <f>SUMIFS('2013Figures'!$J:$J,'2013Figures'!$C:$C,$A100,'2013Figures'!$H:$H,$B100,'2013Figures'!$I:$I,$C100,'2013Figures'!$E:$E,$B$1)</f>
        <v>0</v>
      </c>
      <c r="E100" s="9">
        <f>SUMIFS('2013Figures'!$J:$J,'2013Figures'!$C:$C,$A100,'2013Figures'!$H:$H,$B100,'2013Figures'!$I:$I,$C100,'2013Figures'!$B:$B,"BrokerToCy",'2013Figures'!$G:$G,"E1",'2013Figures'!$E:$E,$B$1)</f>
        <v>0</v>
      </c>
      <c r="F100" s="9">
        <f>SUMIFS('2013Figures'!$J:$J,'2013Figures'!$C:$C,$A100,'2013Figures'!$H:$H,$B100,'2013Figures'!$I:$I,$C100,'2013Figures'!$B:$B,"BrokerToCy",'2013Figures'!$G:$G,"P1",'2013Figures'!$E:$E,$B$1)</f>
        <v>0</v>
      </c>
      <c r="G100" s="9">
        <f>SUMIFS('2013Figures'!$J:$J,'2013Figures'!$C:$C,$A100,'2013Figures'!$H:$H,$B100,'2013Figures'!$I:$I,$C100,'2013Figures'!$B:$B,"CyToBroker",'2013Figures'!$G:$G,"E1",'2013Figures'!$E:$E,$B$1)</f>
        <v>0</v>
      </c>
      <c r="H100" s="9">
        <f>SUMIFS('2013Figures'!$J:$J,'2013Figures'!$C:$C,$A100,'2013Figures'!$H:$H,$B100,'2013Figures'!$I:$I,$C100,'2013Figures'!$B:$B,"CyToBroker",'2013Figures'!$G:$G,"P1",'2013Figures'!$E:$E,$B$1)</f>
        <v>0</v>
      </c>
      <c r="L100" s="42">
        <f>SUMIFS('2012Figures'!$J:$J,'2012Figures'!$C:$C,$A100,'2012Figures'!$H:$H,$B100,'2012Figures'!$I:$I,$C100,'2012Figures'!$E:$E,$B$1)</f>
        <v>0</v>
      </c>
      <c r="M100" s="52">
        <f>SUMIFS('2012Figures'!$J:$J,'2012Figures'!$C:$C,$A100,'2012Figures'!$H:$H,$B100,'2012Figures'!$I:$I,$C100,'2012Figures'!$B:$B,"BrokerToCy",'2012Figures'!$G:$G,"E1",'2012Figures'!$E:$E,$B$1)</f>
        <v>0</v>
      </c>
      <c r="N100" s="52">
        <f>SUMIFS('2012Figures'!$J:$J,'2012Figures'!$C:$C,$A100,'2012Figures'!$H:$H,$B100,'2012Figures'!$I:$I,$C100,'2012Figures'!$B:$B,"BrokerToCy",'2012Figures'!$G:$G,"P1",'2012Figures'!$E:$E,$B$1)</f>
        <v>0</v>
      </c>
      <c r="O100" s="52">
        <f>SUMIFS('2012Figures'!$J:$J,'2012Figures'!$C:$C,$A100,'2012Figures'!$H:$H,$B100,'2012Figures'!$I:$I,$C100,'2012Figures'!$B:$B,"CyToBroker",'2012Figures'!$G:$G,"E1",'2012Figures'!$E:$E,$B$1)</f>
        <v>0</v>
      </c>
      <c r="P100" s="52">
        <f>SUMIFS('2012Figures'!$J:$J,'2012Figures'!$C:$C,$A100,'2012Figures'!$H:$H,$B100,'2012Figures'!$I:$I,$C100,'2012Figures'!$B:$B,"CyToBroker",'2012Figures'!$G:$G,"P1",'2012Figures'!$E:$E,$B$1)</f>
        <v>0</v>
      </c>
      <c r="R100" s="46" t="str">
        <f t="shared" si="18"/>
        <v/>
      </c>
      <c r="S100" s="46" t="str">
        <f t="shared" si="18"/>
        <v/>
      </c>
      <c r="T100" s="46" t="str">
        <f t="shared" si="18"/>
        <v/>
      </c>
      <c r="U100" s="46" t="str">
        <f t="shared" si="18"/>
        <v/>
      </c>
      <c r="V100" s="46" t="str">
        <f t="shared" si="18"/>
        <v/>
      </c>
    </row>
    <row r="101" spans="1:22" x14ac:dyDescent="0.2">
      <c r="A101" s="1">
        <v>104</v>
      </c>
      <c r="B101" s="1" t="s">
        <v>95</v>
      </c>
      <c r="C101" s="8">
        <v>10</v>
      </c>
      <c r="D101" s="29">
        <f>SUMIFS('2013Figures'!$J:$J,'2013Figures'!$C:$C,$A101,'2013Figures'!$H:$H,$B101,'2013Figures'!$I:$I,$C101,'2013Figures'!$E:$E,$B$1)</f>
        <v>0</v>
      </c>
      <c r="E101" s="9">
        <f>SUMIFS('2013Figures'!$J:$J,'2013Figures'!$C:$C,$A101,'2013Figures'!$H:$H,$B101,'2013Figures'!$I:$I,$C101,'2013Figures'!$B:$B,"BrokerToCy",'2013Figures'!$G:$G,"E1",'2013Figures'!$E:$E,$B$1)</f>
        <v>0</v>
      </c>
      <c r="F101" s="9">
        <f>SUMIFS('2013Figures'!$J:$J,'2013Figures'!$C:$C,$A101,'2013Figures'!$H:$H,$B101,'2013Figures'!$I:$I,$C101,'2013Figures'!$B:$B,"BrokerToCy",'2013Figures'!$G:$G,"P1",'2013Figures'!$E:$E,$B$1)</f>
        <v>0</v>
      </c>
      <c r="G101" s="9">
        <f>SUMIFS('2013Figures'!$J:$J,'2013Figures'!$C:$C,$A101,'2013Figures'!$H:$H,$B101,'2013Figures'!$I:$I,$C101,'2013Figures'!$B:$B,"CyToBroker",'2013Figures'!$G:$G,"E1",'2013Figures'!$E:$E,$B$1)</f>
        <v>0</v>
      </c>
      <c r="H101" s="9">
        <f>SUMIFS('2013Figures'!$J:$J,'2013Figures'!$C:$C,$A101,'2013Figures'!$H:$H,$B101,'2013Figures'!$I:$I,$C101,'2013Figures'!$B:$B,"CyToBroker",'2013Figures'!$G:$G,"P1",'2013Figures'!$E:$E,$B$1)</f>
        <v>0</v>
      </c>
      <c r="J101" s="8">
        <v>201501</v>
      </c>
      <c r="L101" s="42">
        <f>SUMIFS('2012Figures'!$J:$J,'2012Figures'!$C:$C,$A101,'2012Figures'!$H:$H,$B101,'2012Figures'!$I:$I,$C101,'2012Figures'!$E:$E,$B$1)</f>
        <v>0</v>
      </c>
      <c r="M101" s="52">
        <f>SUMIFS('2012Figures'!$J:$J,'2012Figures'!$C:$C,$A101,'2012Figures'!$H:$H,$B101,'2012Figures'!$I:$I,$C101,'2012Figures'!$B:$B,"BrokerToCy",'2012Figures'!$G:$G,"E1",'2012Figures'!$E:$E,$B$1)</f>
        <v>0</v>
      </c>
      <c r="N101" s="52">
        <f>SUMIFS('2012Figures'!$J:$J,'2012Figures'!$C:$C,$A101,'2012Figures'!$H:$H,$B101,'2012Figures'!$I:$I,$C101,'2012Figures'!$B:$B,"BrokerToCy",'2012Figures'!$G:$G,"P1",'2012Figures'!$E:$E,$B$1)</f>
        <v>0</v>
      </c>
      <c r="O101" s="52">
        <f>SUMIFS('2012Figures'!$J:$J,'2012Figures'!$C:$C,$A101,'2012Figures'!$H:$H,$B101,'2012Figures'!$I:$I,$C101,'2012Figures'!$B:$B,"CyToBroker",'2012Figures'!$G:$G,"E1",'2012Figures'!$E:$E,$B$1)</f>
        <v>0</v>
      </c>
      <c r="P101" s="52">
        <f>SUMIFS('2012Figures'!$J:$J,'2012Figures'!$C:$C,$A101,'2012Figures'!$H:$H,$B101,'2012Figures'!$I:$I,$C101,'2012Figures'!$B:$B,"CyToBroker",'2012Figures'!$G:$G,"P1",'2012Figures'!$E:$E,$B$1)</f>
        <v>0</v>
      </c>
      <c r="R101" s="46" t="str">
        <f t="shared" si="18"/>
        <v/>
      </c>
      <c r="S101" s="46" t="str">
        <f t="shared" si="18"/>
        <v/>
      </c>
      <c r="T101" s="46" t="str">
        <f t="shared" si="18"/>
        <v/>
      </c>
      <c r="U101" s="46" t="str">
        <f t="shared" si="18"/>
        <v/>
      </c>
      <c r="V101" s="46" t="str">
        <f t="shared" si="18"/>
        <v/>
      </c>
    </row>
    <row r="102" spans="1:22" x14ac:dyDescent="0.2">
      <c r="A102" s="1">
        <v>104</v>
      </c>
      <c r="B102" s="1" t="s">
        <v>95</v>
      </c>
      <c r="C102" s="8">
        <v>9</v>
      </c>
      <c r="D102" s="29">
        <f>SUMIFS('2013Figures'!$J:$J,'2013Figures'!$C:$C,$A102,'2013Figures'!$H:$H,$B102,'2013Figures'!$I:$I,$C102,'2013Figures'!$E:$E,$B$1)</f>
        <v>0</v>
      </c>
      <c r="E102" s="9">
        <f>SUMIFS('2013Figures'!$J:$J,'2013Figures'!$C:$C,$A102,'2013Figures'!$H:$H,$B102,'2013Figures'!$I:$I,$C102,'2013Figures'!$B:$B,"BrokerToCy",'2013Figures'!$G:$G,"E1",'2013Figures'!$E:$E,$B$1)</f>
        <v>0</v>
      </c>
      <c r="F102" s="9">
        <f>SUMIFS('2013Figures'!$J:$J,'2013Figures'!$C:$C,$A102,'2013Figures'!$H:$H,$B102,'2013Figures'!$I:$I,$C102,'2013Figures'!$B:$B,"BrokerToCy",'2013Figures'!$G:$G,"P1",'2013Figures'!$E:$E,$B$1)</f>
        <v>0</v>
      </c>
      <c r="G102" s="9">
        <f>SUMIFS('2013Figures'!$J:$J,'2013Figures'!$C:$C,$A102,'2013Figures'!$H:$H,$B102,'2013Figures'!$I:$I,$C102,'2013Figures'!$B:$B,"CyToBroker",'2013Figures'!$G:$G,"E1",'2013Figures'!$E:$E,$B$1)</f>
        <v>0</v>
      </c>
      <c r="H102" s="9">
        <f>SUMIFS('2013Figures'!$J:$J,'2013Figures'!$C:$C,$A102,'2013Figures'!$H:$H,$B102,'2013Figures'!$I:$I,$C102,'2013Figures'!$B:$B,"CyToBroker",'2013Figures'!$G:$G,"P1",'2013Figures'!$E:$E,$B$1)</f>
        <v>0</v>
      </c>
      <c r="J102" s="8">
        <v>201401</v>
      </c>
      <c r="L102" s="42">
        <f>SUMIFS('2012Figures'!$J:$J,'2012Figures'!$C:$C,$A102,'2012Figures'!$H:$H,$B102,'2012Figures'!$I:$I,$C102,'2012Figures'!$E:$E,$B$1)</f>
        <v>0</v>
      </c>
      <c r="M102" s="52">
        <f>SUMIFS('2012Figures'!$J:$J,'2012Figures'!$C:$C,$A102,'2012Figures'!$H:$H,$B102,'2012Figures'!$I:$I,$C102,'2012Figures'!$B:$B,"BrokerToCy",'2012Figures'!$G:$G,"E1",'2012Figures'!$E:$E,$B$1)</f>
        <v>0</v>
      </c>
      <c r="N102" s="52">
        <f>SUMIFS('2012Figures'!$J:$J,'2012Figures'!$C:$C,$A102,'2012Figures'!$H:$H,$B102,'2012Figures'!$I:$I,$C102,'2012Figures'!$B:$B,"BrokerToCy",'2012Figures'!$G:$G,"P1",'2012Figures'!$E:$E,$B$1)</f>
        <v>0</v>
      </c>
      <c r="O102" s="52">
        <f>SUMIFS('2012Figures'!$J:$J,'2012Figures'!$C:$C,$A102,'2012Figures'!$H:$H,$B102,'2012Figures'!$I:$I,$C102,'2012Figures'!$B:$B,"CyToBroker",'2012Figures'!$G:$G,"E1",'2012Figures'!$E:$E,$B$1)</f>
        <v>0</v>
      </c>
      <c r="P102" s="52">
        <f>SUMIFS('2012Figures'!$J:$J,'2012Figures'!$C:$C,$A102,'2012Figures'!$H:$H,$B102,'2012Figures'!$I:$I,$C102,'2012Figures'!$B:$B,"CyToBroker",'2012Figures'!$G:$G,"P1",'2012Figures'!$E:$E,$B$1)</f>
        <v>0</v>
      </c>
      <c r="R102" s="46" t="str">
        <f t="shared" si="18"/>
        <v/>
      </c>
      <c r="S102" s="46" t="str">
        <f t="shared" si="18"/>
        <v/>
      </c>
      <c r="T102" s="46" t="str">
        <f t="shared" si="18"/>
        <v/>
      </c>
      <c r="U102" s="46" t="str">
        <f t="shared" si="18"/>
        <v/>
      </c>
      <c r="V102" s="46" t="str">
        <f t="shared" si="18"/>
        <v/>
      </c>
    </row>
    <row r="103" spans="1:22" x14ac:dyDescent="0.2">
      <c r="A103" s="1">
        <v>104</v>
      </c>
      <c r="B103" s="1" t="s">
        <v>95</v>
      </c>
      <c r="C103" s="8">
        <v>8</v>
      </c>
      <c r="D103" s="29">
        <f>SUMIFS('2013Figures'!$J:$J,'2013Figures'!$C:$C,$A103,'2013Figures'!$H:$H,$B103,'2013Figures'!$I:$I,$C103,'2013Figures'!$E:$E,$B$1)</f>
        <v>0</v>
      </c>
      <c r="E103" s="9">
        <f>SUMIFS('2013Figures'!$J:$J,'2013Figures'!$C:$C,$A103,'2013Figures'!$H:$H,$B103,'2013Figures'!$I:$I,$C103,'2013Figures'!$B:$B,"BrokerToCy",'2013Figures'!$G:$G,"E1",'2013Figures'!$E:$E,$B$1)</f>
        <v>0</v>
      </c>
      <c r="F103" s="9">
        <f>SUMIFS('2013Figures'!$J:$J,'2013Figures'!$C:$C,$A103,'2013Figures'!$H:$H,$B103,'2013Figures'!$I:$I,$C103,'2013Figures'!$B:$B,"BrokerToCy",'2013Figures'!$G:$G,"P1",'2013Figures'!$E:$E,$B$1)</f>
        <v>0</v>
      </c>
      <c r="G103" s="9">
        <f>SUMIFS('2013Figures'!$J:$J,'2013Figures'!$C:$C,$A103,'2013Figures'!$H:$H,$B103,'2013Figures'!$I:$I,$C103,'2013Figures'!$B:$B,"CyToBroker",'2013Figures'!$G:$G,"E1",'2013Figures'!$E:$E,$B$1)</f>
        <v>0</v>
      </c>
      <c r="H103" s="9">
        <f>SUMIFS('2013Figures'!$J:$J,'2013Figures'!$C:$C,$A103,'2013Figures'!$H:$H,$B103,'2013Figures'!$I:$I,$C103,'2013Figures'!$B:$B,"CyToBroker",'2013Figures'!$G:$G,"P1",'2013Figures'!$E:$E,$B$1)</f>
        <v>0</v>
      </c>
      <c r="I103" s="30"/>
      <c r="J103" s="31">
        <v>201301</v>
      </c>
      <c r="K103" s="30"/>
      <c r="L103" s="42">
        <f>SUMIFS('2012Figures'!$J:$J,'2012Figures'!$C:$C,$A103,'2012Figures'!$H:$H,$B103,'2012Figures'!$I:$I,$C103,'2012Figures'!$E:$E,$B$1)</f>
        <v>0</v>
      </c>
      <c r="M103" s="52">
        <f>SUMIFS('2012Figures'!$J:$J,'2012Figures'!$C:$C,$A103,'2012Figures'!$H:$H,$B103,'2012Figures'!$I:$I,$C103,'2012Figures'!$B:$B,"BrokerToCy",'2012Figures'!$G:$G,"E1",'2012Figures'!$E:$E,$B$1)</f>
        <v>0</v>
      </c>
      <c r="N103" s="52">
        <f>SUMIFS('2012Figures'!$J:$J,'2012Figures'!$C:$C,$A103,'2012Figures'!$H:$H,$B103,'2012Figures'!$I:$I,$C103,'2012Figures'!$B:$B,"BrokerToCy",'2012Figures'!$G:$G,"P1",'2012Figures'!$E:$E,$B$1)</f>
        <v>0</v>
      </c>
      <c r="O103" s="52">
        <f>SUMIFS('2012Figures'!$J:$J,'2012Figures'!$C:$C,$A103,'2012Figures'!$H:$H,$B103,'2012Figures'!$I:$I,$C103,'2012Figures'!$B:$B,"CyToBroker",'2012Figures'!$G:$G,"E1",'2012Figures'!$E:$E,$B$1)</f>
        <v>0</v>
      </c>
      <c r="P103" s="52">
        <f>SUMIFS('2012Figures'!$J:$J,'2012Figures'!$C:$C,$A103,'2012Figures'!$H:$H,$B103,'2012Figures'!$I:$I,$C103,'2012Figures'!$B:$B,"CyToBroker",'2012Figures'!$G:$G,"P1",'2012Figures'!$E:$E,$B$1)</f>
        <v>0</v>
      </c>
      <c r="Q103" s="30"/>
      <c r="R103" s="46" t="str">
        <f t="shared" si="18"/>
        <v/>
      </c>
      <c r="S103" s="46" t="str">
        <f t="shared" si="18"/>
        <v/>
      </c>
      <c r="T103" s="46" t="str">
        <f t="shared" si="18"/>
        <v/>
      </c>
      <c r="U103" s="46" t="str">
        <f t="shared" si="18"/>
        <v/>
      </c>
      <c r="V103" s="46" t="str">
        <f t="shared" si="18"/>
        <v/>
      </c>
    </row>
    <row r="104" spans="1:22" x14ac:dyDescent="0.2">
      <c r="A104" s="1">
        <v>104</v>
      </c>
      <c r="B104" s="1" t="s">
        <v>95</v>
      </c>
      <c r="C104" s="8">
        <v>7</v>
      </c>
      <c r="D104" s="29">
        <f>SUMIFS('2013Figures'!$J:$J,'2013Figures'!$C:$C,$A104,'2013Figures'!$H:$H,$B104,'2013Figures'!$I:$I,$C104,'2013Figures'!$E:$E,$B$1)</f>
        <v>0</v>
      </c>
      <c r="E104" s="9">
        <f>SUMIFS('2013Figures'!$J:$J,'2013Figures'!$C:$C,$A104,'2013Figures'!$H:$H,$B104,'2013Figures'!$I:$I,$C104,'2013Figures'!$B:$B,"BrokerToCy",'2013Figures'!$G:$G,"E1",'2013Figures'!$E:$E,$B$1)</f>
        <v>0</v>
      </c>
      <c r="F104" s="9">
        <f>SUMIFS('2013Figures'!$J:$J,'2013Figures'!$C:$C,$A104,'2013Figures'!$H:$H,$B104,'2013Figures'!$I:$I,$C104,'2013Figures'!$B:$B,"BrokerToCy",'2013Figures'!$G:$G,"P1",'2013Figures'!$E:$E,$B$1)</f>
        <v>0</v>
      </c>
      <c r="G104" s="9">
        <f>SUMIFS('2013Figures'!$J:$J,'2013Figures'!$C:$C,$A104,'2013Figures'!$H:$H,$B104,'2013Figures'!$I:$I,$C104,'2013Figures'!$B:$B,"CyToBroker",'2013Figures'!$G:$G,"E1",'2013Figures'!$E:$E,$B$1)</f>
        <v>0</v>
      </c>
      <c r="H104" s="9">
        <f>SUMIFS('2013Figures'!$J:$J,'2013Figures'!$C:$C,$A104,'2013Figures'!$H:$H,$B104,'2013Figures'!$I:$I,$C104,'2013Figures'!$B:$B,"CyToBroker",'2013Figures'!$G:$G,"P1",'2013Figures'!$E:$E,$B$1)</f>
        <v>0</v>
      </c>
      <c r="J104" s="8">
        <v>201201</v>
      </c>
      <c r="L104" s="42">
        <f>SUMIFS('2012Figures'!$J:$J,'2012Figures'!$C:$C,$A104,'2012Figures'!$H:$H,$B104,'2012Figures'!$I:$I,$C104,'2012Figures'!$E:$E,$B$1)</f>
        <v>0</v>
      </c>
      <c r="M104" s="52">
        <f>SUMIFS('2012Figures'!$J:$J,'2012Figures'!$C:$C,$A104,'2012Figures'!$H:$H,$B104,'2012Figures'!$I:$I,$C104,'2012Figures'!$B:$B,"BrokerToCy",'2012Figures'!$G:$G,"E1",'2012Figures'!$E:$E,$B$1)</f>
        <v>0</v>
      </c>
      <c r="N104" s="52">
        <f>SUMIFS('2012Figures'!$J:$J,'2012Figures'!$C:$C,$A104,'2012Figures'!$H:$H,$B104,'2012Figures'!$I:$I,$C104,'2012Figures'!$B:$B,"BrokerToCy",'2012Figures'!$G:$G,"P1",'2012Figures'!$E:$E,$B$1)</f>
        <v>0</v>
      </c>
      <c r="O104" s="52">
        <f>SUMIFS('2012Figures'!$J:$J,'2012Figures'!$C:$C,$A104,'2012Figures'!$H:$H,$B104,'2012Figures'!$I:$I,$C104,'2012Figures'!$B:$B,"CyToBroker",'2012Figures'!$G:$G,"E1",'2012Figures'!$E:$E,$B$1)</f>
        <v>0</v>
      </c>
      <c r="P104" s="52">
        <f>SUMIFS('2012Figures'!$J:$J,'2012Figures'!$C:$C,$A104,'2012Figures'!$H:$H,$B104,'2012Figures'!$I:$I,$C104,'2012Figures'!$B:$B,"CyToBroker",'2012Figures'!$G:$G,"P1",'2012Figures'!$E:$E,$B$1)</f>
        <v>0</v>
      </c>
      <c r="R104" s="46" t="str">
        <f t="shared" si="18"/>
        <v/>
      </c>
      <c r="S104" s="46" t="str">
        <f t="shared" si="18"/>
        <v/>
      </c>
      <c r="T104" s="46" t="str">
        <f t="shared" si="18"/>
        <v/>
      </c>
      <c r="U104" s="46" t="str">
        <f t="shared" si="18"/>
        <v/>
      </c>
      <c r="V104" s="46" t="str">
        <f t="shared" si="18"/>
        <v/>
      </c>
    </row>
    <row r="105" spans="1:22" x14ac:dyDescent="0.2">
      <c r="A105" s="1">
        <v>104</v>
      </c>
      <c r="B105" s="1" t="s">
        <v>95</v>
      </c>
      <c r="C105" s="8">
        <v>6</v>
      </c>
      <c r="D105" s="29">
        <f>SUMIFS('2013Figures'!$J:$J,'2013Figures'!$C:$C,$A105,'2013Figures'!$H:$H,$B105,'2013Figures'!$I:$I,$C105,'2013Figures'!$E:$E,$B$1)</f>
        <v>0</v>
      </c>
      <c r="E105" s="9">
        <f>SUMIFS('2013Figures'!$J:$J,'2013Figures'!$C:$C,$A105,'2013Figures'!$H:$H,$B105,'2013Figures'!$I:$I,$C105,'2013Figures'!$B:$B,"BrokerToCy",'2013Figures'!$G:$G,"E1",'2013Figures'!$E:$E,$B$1)</f>
        <v>0</v>
      </c>
      <c r="F105" s="9">
        <f>SUMIFS('2013Figures'!$J:$J,'2013Figures'!$C:$C,$A105,'2013Figures'!$H:$H,$B105,'2013Figures'!$I:$I,$C105,'2013Figures'!$B:$B,"BrokerToCy",'2013Figures'!$G:$G,"P1",'2013Figures'!$E:$E,$B$1)</f>
        <v>0</v>
      </c>
      <c r="G105" s="9">
        <f>SUMIFS('2013Figures'!$J:$J,'2013Figures'!$C:$C,$A105,'2013Figures'!$H:$H,$B105,'2013Figures'!$I:$I,$C105,'2013Figures'!$B:$B,"CyToBroker",'2013Figures'!$G:$G,"E1",'2013Figures'!$E:$E,$B$1)</f>
        <v>0</v>
      </c>
      <c r="H105" s="9">
        <f>SUMIFS('2013Figures'!$J:$J,'2013Figures'!$C:$C,$A105,'2013Figures'!$H:$H,$B105,'2013Figures'!$I:$I,$C105,'2013Figures'!$B:$B,"CyToBroker",'2013Figures'!$G:$G,"P1",'2013Figures'!$E:$E,$B$1)</f>
        <v>0</v>
      </c>
      <c r="J105" s="8">
        <v>201101</v>
      </c>
      <c r="L105" s="42">
        <f>SUMIFS('2012Figures'!$J:$J,'2012Figures'!$C:$C,$A105,'2012Figures'!$H:$H,$B105,'2012Figures'!$I:$I,$C105,'2012Figures'!$E:$E,$B$1)</f>
        <v>0</v>
      </c>
      <c r="M105" s="52">
        <f>SUMIFS('2012Figures'!$J:$J,'2012Figures'!$C:$C,$A105,'2012Figures'!$H:$H,$B105,'2012Figures'!$I:$I,$C105,'2012Figures'!$B:$B,"BrokerToCy",'2012Figures'!$G:$G,"E1",'2012Figures'!$E:$E,$B$1)</f>
        <v>0</v>
      </c>
      <c r="N105" s="52">
        <f>SUMIFS('2012Figures'!$J:$J,'2012Figures'!$C:$C,$A105,'2012Figures'!$H:$H,$B105,'2012Figures'!$I:$I,$C105,'2012Figures'!$B:$B,"BrokerToCy",'2012Figures'!$G:$G,"P1",'2012Figures'!$E:$E,$B$1)</f>
        <v>0</v>
      </c>
      <c r="O105" s="52">
        <f>SUMIFS('2012Figures'!$J:$J,'2012Figures'!$C:$C,$A105,'2012Figures'!$H:$H,$B105,'2012Figures'!$I:$I,$C105,'2012Figures'!$B:$B,"CyToBroker",'2012Figures'!$G:$G,"E1",'2012Figures'!$E:$E,$B$1)</f>
        <v>0</v>
      </c>
      <c r="P105" s="52">
        <f>SUMIFS('2012Figures'!$J:$J,'2012Figures'!$C:$C,$A105,'2012Figures'!$H:$H,$B105,'2012Figures'!$I:$I,$C105,'2012Figures'!$B:$B,"CyToBroker",'2012Figures'!$G:$G,"P1",'2012Figures'!$E:$E,$B$1)</f>
        <v>0</v>
      </c>
      <c r="R105" s="46" t="str">
        <f t="shared" si="18"/>
        <v/>
      </c>
      <c r="S105" s="46" t="str">
        <f t="shared" si="18"/>
        <v/>
      </c>
      <c r="T105" s="46" t="str">
        <f t="shared" si="18"/>
        <v/>
      </c>
      <c r="U105" s="46" t="str">
        <f t="shared" si="18"/>
        <v/>
      </c>
      <c r="V105" s="46" t="str">
        <f t="shared" si="18"/>
        <v/>
      </c>
    </row>
    <row r="106" spans="1:22" x14ac:dyDescent="0.2">
      <c r="A106" s="1">
        <v>104</v>
      </c>
      <c r="B106" s="1" t="s">
        <v>95</v>
      </c>
      <c r="C106" s="8">
        <v>5</v>
      </c>
      <c r="D106" s="29">
        <f>SUMIFS('2013Figures'!$J:$J,'2013Figures'!$C:$C,$A106,'2013Figures'!$H:$H,$B106,'2013Figures'!$I:$I,$C106,'2013Figures'!$E:$E,$B$1)</f>
        <v>0</v>
      </c>
      <c r="E106" s="9">
        <f>SUMIFS('2013Figures'!$J:$J,'2013Figures'!$C:$C,$A106,'2013Figures'!$H:$H,$B106,'2013Figures'!$I:$I,$C106,'2013Figures'!$B:$B,"BrokerToCy",'2013Figures'!$G:$G,"E1",'2013Figures'!$E:$E,$B$1)</f>
        <v>0</v>
      </c>
      <c r="F106" s="9">
        <f>SUMIFS('2013Figures'!$J:$J,'2013Figures'!$C:$C,$A106,'2013Figures'!$H:$H,$B106,'2013Figures'!$I:$I,$C106,'2013Figures'!$B:$B,"BrokerToCy",'2013Figures'!$G:$G,"P1",'2013Figures'!$E:$E,$B$1)</f>
        <v>0</v>
      </c>
      <c r="G106" s="9">
        <f>SUMIFS('2013Figures'!$J:$J,'2013Figures'!$C:$C,$A106,'2013Figures'!$H:$H,$B106,'2013Figures'!$I:$I,$C106,'2013Figures'!$B:$B,"CyToBroker",'2013Figures'!$G:$G,"E1",'2013Figures'!$E:$E,$B$1)</f>
        <v>0</v>
      </c>
      <c r="H106" s="9">
        <f>SUMIFS('2013Figures'!$J:$J,'2013Figures'!$C:$C,$A106,'2013Figures'!$H:$H,$B106,'2013Figures'!$I:$I,$C106,'2013Figures'!$B:$B,"CyToBroker",'2013Figures'!$G:$G,"P1",'2013Figures'!$E:$E,$B$1)</f>
        <v>0</v>
      </c>
      <c r="J106" s="8">
        <v>201001</v>
      </c>
      <c r="L106" s="42">
        <f>SUMIFS('2012Figures'!$J:$J,'2012Figures'!$C:$C,$A106,'2012Figures'!$H:$H,$B106,'2012Figures'!$I:$I,$C106,'2012Figures'!$E:$E,$B$1)</f>
        <v>0</v>
      </c>
      <c r="M106" s="52">
        <f>SUMIFS('2012Figures'!$J:$J,'2012Figures'!$C:$C,$A106,'2012Figures'!$H:$H,$B106,'2012Figures'!$I:$I,$C106,'2012Figures'!$B:$B,"BrokerToCy",'2012Figures'!$G:$G,"E1",'2012Figures'!$E:$E,$B$1)</f>
        <v>0</v>
      </c>
      <c r="N106" s="52">
        <f>SUMIFS('2012Figures'!$J:$J,'2012Figures'!$C:$C,$A106,'2012Figures'!$H:$H,$B106,'2012Figures'!$I:$I,$C106,'2012Figures'!$B:$B,"BrokerToCy",'2012Figures'!$G:$G,"P1",'2012Figures'!$E:$E,$B$1)</f>
        <v>0</v>
      </c>
      <c r="O106" s="52">
        <f>SUMIFS('2012Figures'!$J:$J,'2012Figures'!$C:$C,$A106,'2012Figures'!$H:$H,$B106,'2012Figures'!$I:$I,$C106,'2012Figures'!$B:$B,"CyToBroker",'2012Figures'!$G:$G,"E1",'2012Figures'!$E:$E,$B$1)</f>
        <v>0</v>
      </c>
      <c r="P106" s="52">
        <f>SUMIFS('2012Figures'!$J:$J,'2012Figures'!$C:$C,$A106,'2012Figures'!$H:$H,$B106,'2012Figures'!$I:$I,$C106,'2012Figures'!$B:$B,"CyToBroker",'2012Figures'!$G:$G,"P1",'2012Figures'!$E:$E,$B$1)</f>
        <v>0</v>
      </c>
      <c r="R106" s="46" t="str">
        <f t="shared" si="18"/>
        <v/>
      </c>
      <c r="S106" s="46" t="str">
        <f t="shared" si="18"/>
        <v/>
      </c>
      <c r="T106" s="46" t="str">
        <f t="shared" si="18"/>
        <v/>
      </c>
      <c r="U106" s="46" t="str">
        <f t="shared" si="18"/>
        <v/>
      </c>
      <c r="V106" s="46" t="str">
        <f t="shared" si="18"/>
        <v/>
      </c>
    </row>
    <row r="107" spans="1:22" x14ac:dyDescent="0.2">
      <c r="A107" s="1">
        <v>104</v>
      </c>
      <c r="B107" s="1" t="s">
        <v>95</v>
      </c>
      <c r="C107" s="8">
        <v>4</v>
      </c>
      <c r="D107" s="29">
        <f>SUMIFS('2013Figures'!$J:$J,'2013Figures'!$C:$C,$A107,'2013Figures'!$H:$H,$B107,'2013Figures'!$I:$I,$C107,'2013Figures'!$E:$E,$B$1)</f>
        <v>0</v>
      </c>
      <c r="E107" s="9">
        <f>SUMIFS('2013Figures'!$J:$J,'2013Figures'!$C:$C,$A107,'2013Figures'!$H:$H,$B107,'2013Figures'!$I:$I,$C107,'2013Figures'!$B:$B,"BrokerToCy",'2013Figures'!$G:$G,"E1",'2013Figures'!$E:$E,$B$1)</f>
        <v>0</v>
      </c>
      <c r="F107" s="9">
        <f>SUMIFS('2013Figures'!$J:$J,'2013Figures'!$C:$C,$A107,'2013Figures'!$H:$H,$B107,'2013Figures'!$I:$I,$C107,'2013Figures'!$B:$B,"BrokerToCy",'2013Figures'!$G:$G,"P1",'2013Figures'!$E:$E,$B$1)</f>
        <v>0</v>
      </c>
      <c r="G107" s="9">
        <f>SUMIFS('2013Figures'!$J:$J,'2013Figures'!$C:$C,$A107,'2013Figures'!$H:$H,$B107,'2013Figures'!$I:$I,$C107,'2013Figures'!$B:$B,"CyToBroker",'2013Figures'!$G:$G,"E1",'2013Figures'!$E:$E,$B$1)</f>
        <v>0</v>
      </c>
      <c r="H107" s="9">
        <f>SUMIFS('2013Figures'!$J:$J,'2013Figures'!$C:$C,$A107,'2013Figures'!$H:$H,$B107,'2013Figures'!$I:$I,$C107,'2013Figures'!$B:$B,"CyToBroker",'2013Figures'!$G:$G,"P1",'2013Figures'!$E:$E,$B$1)</f>
        <v>0</v>
      </c>
      <c r="J107" s="8">
        <v>200901</v>
      </c>
      <c r="L107" s="42">
        <f>SUMIFS('2012Figures'!$J:$J,'2012Figures'!$C:$C,$A107,'2012Figures'!$H:$H,$B107,'2012Figures'!$I:$I,$C107,'2012Figures'!$E:$E,$B$1)</f>
        <v>0</v>
      </c>
      <c r="M107" s="52">
        <f>SUMIFS('2012Figures'!$J:$J,'2012Figures'!$C:$C,$A107,'2012Figures'!$H:$H,$B107,'2012Figures'!$I:$I,$C107,'2012Figures'!$B:$B,"BrokerToCy",'2012Figures'!$G:$G,"E1",'2012Figures'!$E:$E,$B$1)</f>
        <v>0</v>
      </c>
      <c r="N107" s="52">
        <f>SUMIFS('2012Figures'!$J:$J,'2012Figures'!$C:$C,$A107,'2012Figures'!$H:$H,$B107,'2012Figures'!$I:$I,$C107,'2012Figures'!$B:$B,"BrokerToCy",'2012Figures'!$G:$G,"P1",'2012Figures'!$E:$E,$B$1)</f>
        <v>0</v>
      </c>
      <c r="O107" s="52">
        <f>SUMIFS('2012Figures'!$J:$J,'2012Figures'!$C:$C,$A107,'2012Figures'!$H:$H,$B107,'2012Figures'!$I:$I,$C107,'2012Figures'!$B:$B,"CyToBroker",'2012Figures'!$G:$G,"E1",'2012Figures'!$E:$E,$B$1)</f>
        <v>0</v>
      </c>
      <c r="P107" s="52">
        <f>SUMIFS('2012Figures'!$J:$J,'2012Figures'!$C:$C,$A107,'2012Figures'!$H:$H,$B107,'2012Figures'!$I:$I,$C107,'2012Figures'!$B:$B,"CyToBroker",'2012Figures'!$G:$G,"P1",'2012Figures'!$E:$E,$B$1)</f>
        <v>0</v>
      </c>
      <c r="R107" s="46" t="str">
        <f t="shared" si="18"/>
        <v/>
      </c>
      <c r="S107" s="46" t="str">
        <f t="shared" si="18"/>
        <v/>
      </c>
      <c r="T107" s="46" t="str">
        <f t="shared" si="18"/>
        <v/>
      </c>
      <c r="U107" s="46" t="str">
        <f t="shared" si="18"/>
        <v/>
      </c>
      <c r="V107" s="46" t="str">
        <f t="shared" si="18"/>
        <v/>
      </c>
    </row>
    <row r="108" spans="1:22" x14ac:dyDescent="0.2">
      <c r="A108" s="1">
        <v>104</v>
      </c>
      <c r="B108" s="1" t="s">
        <v>95</v>
      </c>
      <c r="C108" s="8">
        <v>3</v>
      </c>
      <c r="D108" s="29">
        <f>SUMIFS('2013Figures'!$J:$J,'2013Figures'!$C:$C,$A108,'2013Figures'!$H:$H,$B108,'2013Figures'!$I:$I,$C108,'2013Figures'!$E:$E,$B$1)</f>
        <v>0</v>
      </c>
      <c r="E108" s="9">
        <f>SUMIFS('2013Figures'!$J:$J,'2013Figures'!$C:$C,$A108,'2013Figures'!$H:$H,$B108,'2013Figures'!$I:$I,$C108,'2013Figures'!$B:$B,"BrokerToCy",'2013Figures'!$G:$G,"E1",'2013Figures'!$E:$E,$B$1)</f>
        <v>0</v>
      </c>
      <c r="F108" s="9">
        <f>SUMIFS('2013Figures'!$J:$J,'2013Figures'!$C:$C,$A108,'2013Figures'!$H:$H,$B108,'2013Figures'!$I:$I,$C108,'2013Figures'!$B:$B,"BrokerToCy",'2013Figures'!$G:$G,"P1",'2013Figures'!$E:$E,$B$1)</f>
        <v>0</v>
      </c>
      <c r="G108" s="9">
        <f>SUMIFS('2013Figures'!$J:$J,'2013Figures'!$C:$C,$A108,'2013Figures'!$H:$H,$B108,'2013Figures'!$I:$I,$C108,'2013Figures'!$B:$B,"CyToBroker",'2013Figures'!$G:$G,"E1",'2013Figures'!$E:$E,$B$1)</f>
        <v>0</v>
      </c>
      <c r="H108" s="9">
        <f>SUMIFS('2013Figures'!$J:$J,'2013Figures'!$C:$C,$A108,'2013Figures'!$H:$H,$B108,'2013Figures'!$I:$I,$C108,'2013Figures'!$B:$B,"CyToBroker",'2013Figures'!$G:$G,"P1",'2013Figures'!$E:$E,$B$1)</f>
        <v>0</v>
      </c>
      <c r="J108" s="8">
        <v>200801</v>
      </c>
      <c r="L108" s="42">
        <f>SUMIFS('2012Figures'!$J:$J,'2012Figures'!$C:$C,$A108,'2012Figures'!$H:$H,$B108,'2012Figures'!$I:$I,$C108,'2012Figures'!$E:$E,$B$1)</f>
        <v>0</v>
      </c>
      <c r="M108" s="52">
        <f>SUMIFS('2012Figures'!$J:$J,'2012Figures'!$C:$C,$A108,'2012Figures'!$H:$H,$B108,'2012Figures'!$I:$I,$C108,'2012Figures'!$B:$B,"BrokerToCy",'2012Figures'!$G:$G,"E1",'2012Figures'!$E:$E,$B$1)</f>
        <v>0</v>
      </c>
      <c r="N108" s="52">
        <f>SUMIFS('2012Figures'!$J:$J,'2012Figures'!$C:$C,$A108,'2012Figures'!$H:$H,$B108,'2012Figures'!$I:$I,$C108,'2012Figures'!$B:$B,"BrokerToCy",'2012Figures'!$G:$G,"P1",'2012Figures'!$E:$E,$B$1)</f>
        <v>0</v>
      </c>
      <c r="O108" s="52">
        <f>SUMIFS('2012Figures'!$J:$J,'2012Figures'!$C:$C,$A108,'2012Figures'!$H:$H,$B108,'2012Figures'!$I:$I,$C108,'2012Figures'!$B:$B,"CyToBroker",'2012Figures'!$G:$G,"E1",'2012Figures'!$E:$E,$B$1)</f>
        <v>0</v>
      </c>
      <c r="P108" s="52">
        <f>SUMIFS('2012Figures'!$J:$J,'2012Figures'!$C:$C,$A108,'2012Figures'!$H:$H,$B108,'2012Figures'!$I:$I,$C108,'2012Figures'!$B:$B,"CyToBroker",'2012Figures'!$G:$G,"P1",'2012Figures'!$E:$E,$B$1)</f>
        <v>0</v>
      </c>
      <c r="R108" s="46" t="str">
        <f t="shared" si="18"/>
        <v/>
      </c>
      <c r="S108" s="46" t="str">
        <f t="shared" si="18"/>
        <v/>
      </c>
      <c r="T108" s="46" t="str">
        <f t="shared" si="18"/>
        <v/>
      </c>
      <c r="U108" s="46" t="str">
        <f t="shared" si="18"/>
        <v/>
      </c>
      <c r="V108" s="46" t="str">
        <f t="shared" si="18"/>
        <v/>
      </c>
    </row>
    <row r="109" spans="1:22" x14ac:dyDescent="0.2">
      <c r="A109" s="1">
        <v>104</v>
      </c>
      <c r="B109" s="1" t="s">
        <v>95</v>
      </c>
      <c r="C109" s="8">
        <v>2</v>
      </c>
      <c r="D109" s="29">
        <f>SUMIFS('2013Figures'!$J:$J,'2013Figures'!$C:$C,$A109,'2013Figures'!$H:$H,$B109,'2013Figures'!$I:$I,$C109,'2013Figures'!$E:$E,$B$1)</f>
        <v>0</v>
      </c>
      <c r="E109" s="9">
        <f>SUMIFS('2013Figures'!$J:$J,'2013Figures'!$C:$C,$A109,'2013Figures'!$H:$H,$B109,'2013Figures'!$I:$I,$C109,'2013Figures'!$B:$B,"BrokerToCy",'2013Figures'!$G:$G,"E1",'2013Figures'!$E:$E,$B$1)</f>
        <v>0</v>
      </c>
      <c r="F109" s="9">
        <f>SUMIFS('2013Figures'!$J:$J,'2013Figures'!$C:$C,$A109,'2013Figures'!$H:$H,$B109,'2013Figures'!$I:$I,$C109,'2013Figures'!$B:$B,"BrokerToCy",'2013Figures'!$G:$G,"P1",'2013Figures'!$E:$E,$B$1)</f>
        <v>0</v>
      </c>
      <c r="G109" s="9">
        <f>SUMIFS('2013Figures'!$J:$J,'2013Figures'!$C:$C,$A109,'2013Figures'!$H:$H,$B109,'2013Figures'!$I:$I,$C109,'2013Figures'!$B:$B,"CyToBroker",'2013Figures'!$G:$G,"E1",'2013Figures'!$E:$E,$B$1)</f>
        <v>0</v>
      </c>
      <c r="H109" s="9">
        <f>SUMIFS('2013Figures'!$J:$J,'2013Figures'!$C:$C,$A109,'2013Figures'!$H:$H,$B109,'2013Figures'!$I:$I,$C109,'2013Figures'!$B:$B,"CyToBroker",'2013Figures'!$G:$G,"P1",'2013Figures'!$E:$E,$B$1)</f>
        <v>0</v>
      </c>
      <c r="J109" s="8">
        <v>200701</v>
      </c>
      <c r="L109" s="42">
        <f>SUMIFS('2012Figures'!$J:$J,'2012Figures'!$C:$C,$A109,'2012Figures'!$H:$H,$B109,'2012Figures'!$I:$I,$C109,'2012Figures'!$E:$E,$B$1)</f>
        <v>0</v>
      </c>
      <c r="M109" s="52">
        <f>SUMIFS('2012Figures'!$J:$J,'2012Figures'!$C:$C,$A109,'2012Figures'!$H:$H,$B109,'2012Figures'!$I:$I,$C109,'2012Figures'!$B:$B,"BrokerToCy",'2012Figures'!$G:$G,"E1",'2012Figures'!$E:$E,$B$1)</f>
        <v>0</v>
      </c>
      <c r="N109" s="52">
        <f>SUMIFS('2012Figures'!$J:$J,'2012Figures'!$C:$C,$A109,'2012Figures'!$H:$H,$B109,'2012Figures'!$I:$I,$C109,'2012Figures'!$B:$B,"BrokerToCy",'2012Figures'!$G:$G,"P1",'2012Figures'!$E:$E,$B$1)</f>
        <v>0</v>
      </c>
      <c r="O109" s="52">
        <f>SUMIFS('2012Figures'!$J:$J,'2012Figures'!$C:$C,$A109,'2012Figures'!$H:$H,$B109,'2012Figures'!$I:$I,$C109,'2012Figures'!$B:$B,"CyToBroker",'2012Figures'!$G:$G,"E1",'2012Figures'!$E:$E,$B$1)</f>
        <v>0</v>
      </c>
      <c r="P109" s="52">
        <f>SUMIFS('2012Figures'!$J:$J,'2012Figures'!$C:$C,$A109,'2012Figures'!$H:$H,$B109,'2012Figures'!$I:$I,$C109,'2012Figures'!$B:$B,"CyToBroker",'2012Figures'!$G:$G,"P1",'2012Figures'!$E:$E,$B$1)</f>
        <v>0</v>
      </c>
      <c r="R109" s="46" t="str">
        <f t="shared" si="18"/>
        <v/>
      </c>
      <c r="S109" s="46" t="str">
        <f t="shared" si="18"/>
        <v/>
      </c>
      <c r="T109" s="46" t="str">
        <f t="shared" si="18"/>
        <v/>
      </c>
      <c r="U109" s="46" t="str">
        <f t="shared" si="18"/>
        <v/>
      </c>
      <c r="V109" s="46" t="str">
        <f t="shared" si="18"/>
        <v/>
      </c>
    </row>
    <row r="110" spans="1:22" x14ac:dyDescent="0.2">
      <c r="A110" s="1">
        <v>104</v>
      </c>
      <c r="B110" s="1" t="s">
        <v>95</v>
      </c>
      <c r="C110" s="8">
        <v>1</v>
      </c>
      <c r="D110" s="29">
        <f>SUMIFS('2013Figures'!$J:$J,'2013Figures'!$C:$C,$A110,'2013Figures'!$H:$H,$B110,'2013Figures'!$I:$I,$C110,'2013Figures'!$E:$E,$B$1)</f>
        <v>0</v>
      </c>
      <c r="E110" s="9">
        <f>SUMIFS('2013Figures'!$J:$J,'2013Figures'!$C:$C,$A110,'2013Figures'!$H:$H,$B110,'2013Figures'!$I:$I,$C110,'2013Figures'!$B:$B,"BrokerToCy",'2013Figures'!$G:$G,"E1",'2013Figures'!$E:$E,$B$1)</f>
        <v>0</v>
      </c>
      <c r="F110" s="9">
        <f>SUMIFS('2013Figures'!$J:$J,'2013Figures'!$C:$C,$A110,'2013Figures'!$H:$H,$B110,'2013Figures'!$I:$I,$C110,'2013Figures'!$B:$B,"BrokerToCy",'2013Figures'!$G:$G,"P1",'2013Figures'!$E:$E,$B$1)</f>
        <v>0</v>
      </c>
      <c r="G110" s="9">
        <f>SUMIFS('2013Figures'!$J:$J,'2013Figures'!$C:$C,$A110,'2013Figures'!$H:$H,$B110,'2013Figures'!$I:$I,$C110,'2013Figures'!$B:$B,"CyToBroker",'2013Figures'!$G:$G,"E1",'2013Figures'!$E:$E,$B$1)</f>
        <v>0</v>
      </c>
      <c r="H110" s="9">
        <f>SUMIFS('2013Figures'!$J:$J,'2013Figures'!$C:$C,$A110,'2013Figures'!$H:$H,$B110,'2013Figures'!$I:$I,$C110,'2013Figures'!$B:$B,"CyToBroker",'2013Figures'!$G:$G,"P1",'2013Figures'!$E:$E,$B$1)</f>
        <v>0</v>
      </c>
      <c r="J110" s="8">
        <v>200601</v>
      </c>
      <c r="L110" s="42">
        <f>SUMIFS('2012Figures'!$J:$J,'2012Figures'!$C:$C,$A110,'2012Figures'!$H:$H,$B110,'2012Figures'!$I:$I,$C110,'2012Figures'!$E:$E,$B$1)</f>
        <v>0</v>
      </c>
      <c r="M110" s="52">
        <f>SUMIFS('2012Figures'!$J:$J,'2012Figures'!$C:$C,$A110,'2012Figures'!$H:$H,$B110,'2012Figures'!$I:$I,$C110,'2012Figures'!$B:$B,"BrokerToCy",'2012Figures'!$G:$G,"E1",'2012Figures'!$E:$E,$B$1)</f>
        <v>0</v>
      </c>
      <c r="N110" s="52">
        <f>SUMIFS('2012Figures'!$J:$J,'2012Figures'!$C:$C,$A110,'2012Figures'!$H:$H,$B110,'2012Figures'!$I:$I,$C110,'2012Figures'!$B:$B,"BrokerToCy",'2012Figures'!$G:$G,"P1",'2012Figures'!$E:$E,$B$1)</f>
        <v>0</v>
      </c>
      <c r="O110" s="52">
        <f>SUMIFS('2012Figures'!$J:$J,'2012Figures'!$C:$C,$A110,'2012Figures'!$H:$H,$B110,'2012Figures'!$I:$I,$C110,'2012Figures'!$B:$B,"CyToBroker",'2012Figures'!$G:$G,"E1",'2012Figures'!$E:$E,$B$1)</f>
        <v>0</v>
      </c>
      <c r="P110" s="52">
        <f>SUMIFS('2012Figures'!$J:$J,'2012Figures'!$C:$C,$A110,'2012Figures'!$H:$H,$B110,'2012Figures'!$I:$I,$C110,'2012Figures'!$B:$B,"CyToBroker",'2012Figures'!$G:$G,"P1",'2012Figures'!$E:$E,$B$1)</f>
        <v>0</v>
      </c>
      <c r="R110" s="46" t="str">
        <f t="shared" si="18"/>
        <v/>
      </c>
      <c r="S110" s="46" t="str">
        <f t="shared" si="18"/>
        <v/>
      </c>
      <c r="T110" s="46" t="str">
        <f t="shared" si="18"/>
        <v/>
      </c>
      <c r="U110" s="46" t="str">
        <f t="shared" si="18"/>
        <v/>
      </c>
      <c r="V110" s="46" t="str">
        <f t="shared" si="18"/>
        <v/>
      </c>
    </row>
    <row r="111" spans="1:22" x14ac:dyDescent="0.2">
      <c r="A111" s="1">
        <v>104</v>
      </c>
      <c r="B111" s="1" t="s">
        <v>95</v>
      </c>
      <c r="D111" s="29">
        <f>SUMIFS('2013Figures'!$J:$J,'2013Figures'!$C:$C,$A111,'2013Figures'!$H:$H,$B111,'2013Figures'!$I:$I,"",'2013Figures'!$E:$E,$B$1)</f>
        <v>0</v>
      </c>
      <c r="E111" s="9">
        <f>SUMIFS('2013Figures'!$J:$J,'2013Figures'!$C:$C,$A111,'2013Figures'!$H:$H,$B111,'2013Figures'!$I:$I,"",'2013Figures'!$B:$B,"BrokerToCy",'2013Figures'!$G:$G,"E1",'2013Figures'!$E:$E,$B$1)</f>
        <v>0</v>
      </c>
      <c r="F111" s="9">
        <f>SUMIFS('2013Figures'!$J:$J,'2013Figures'!$C:$C,$A111,'2013Figures'!$H:$H,$B111,'2013Figures'!$I:$I,"",'2013Figures'!$B:$B,"BrokerToCy",'2013Figures'!$G:$G,"P1",'2013Figures'!$E:$E,$B$1)</f>
        <v>0</v>
      </c>
      <c r="G111" s="9">
        <f>SUMIFS('2013Figures'!$J:$J,'2013Figures'!$C:$C,$A111,'2013Figures'!$H:$H,$B111,'2013Figures'!$I:$I,"",'2013Figures'!$B:$B,"CyToBroker",'2013Figures'!$G:$G,"E1",'2013Figures'!$E:$E,$B$1)</f>
        <v>0</v>
      </c>
      <c r="H111" s="9">
        <f>SUMIFS('2013Figures'!$J:$J,'2013Figures'!$C:$C,$A111,'2013Figures'!$H:$H,$B111,'2013Figures'!$I:$I,"",'2013Figures'!$B:$B,"CyToBroker",'2013Figures'!$G:$G,"P1",'2013Figures'!$E:$E,$B$1)</f>
        <v>0</v>
      </c>
      <c r="J111" s="8" t="s">
        <v>131</v>
      </c>
      <c r="L111" s="42">
        <f>SUMIFS('2012Figures'!$J:$J,'2012Figures'!$C:$C,$A111,'2012Figures'!$H:$H,$B111,'2012Figures'!$I:$I,"",'2012Figures'!$E:$E,$B$1)</f>
        <v>0</v>
      </c>
      <c r="M111" s="52">
        <f>SUMIFS('2012Figures'!$J:$J,'2012Figures'!$C:$C,$A111,'2012Figures'!$H:$H,$B111,'2012Figures'!$I:$I,"",'2012Figures'!$B:$B,"BrokerToCy",'2012Figures'!$G:$G,"E1",'2012Figures'!$E:$E,$B$1)</f>
        <v>0</v>
      </c>
      <c r="N111" s="52">
        <f>SUMIFS('2012Figures'!$J:$J,'2012Figures'!$C:$C,$A111,'2012Figures'!$H:$H,$B111,'2012Figures'!$I:$I,"",'2012Figures'!$B:$B,"BrokerToCy",'2012Figures'!$G:$G,"P1",'2012Figures'!$E:$E,$B$1)</f>
        <v>0</v>
      </c>
      <c r="O111" s="52">
        <f>SUMIFS('2012Figures'!$J:$J,'2012Figures'!$C:$C,$A111,'2012Figures'!$H:$H,$B111,'2012Figures'!$I:$I,"",'2012Figures'!$B:$B,"CyToBroker",'2012Figures'!$G:$G,"E1",'2012Figures'!$E:$E,$B$1)</f>
        <v>0</v>
      </c>
      <c r="P111" s="52">
        <f>SUMIFS('2012Figures'!$J:$J,'2012Figures'!$C:$C,$A111,'2012Figures'!$H:$H,$B111,'2012Figures'!$I:$I,"",'2012Figures'!$B:$B,"CyToBroker",'2012Figures'!$G:$G,"P1",'2012Figures'!$E:$E,$B$1)</f>
        <v>0</v>
      </c>
      <c r="R111" s="46" t="str">
        <f t="shared" si="18"/>
        <v/>
      </c>
      <c r="S111" s="46" t="str">
        <f t="shared" si="18"/>
        <v/>
      </c>
      <c r="T111" s="46" t="str">
        <f t="shared" si="18"/>
        <v/>
      </c>
      <c r="U111" s="46" t="str">
        <f t="shared" si="18"/>
        <v/>
      </c>
      <c r="V111" s="46" t="str">
        <f t="shared" si="18"/>
        <v/>
      </c>
    </row>
    <row r="112" spans="1:22" x14ac:dyDescent="0.2">
      <c r="A112" s="1">
        <v>104</v>
      </c>
      <c r="B112" s="1" t="s">
        <v>96</v>
      </c>
      <c r="C112" s="8">
        <v>2</v>
      </c>
      <c r="D112" s="29">
        <f>SUMIFS('2013Figures'!$J:$J,'2013Figures'!$C:$C,$A112,'2013Figures'!$H:$H,$B112,'2013Figures'!$I:$I,$C112,'2013Figures'!$E:$E,$B$1)</f>
        <v>0</v>
      </c>
      <c r="E112" s="9">
        <f>SUMIFS('2013Figures'!$J:$J,'2013Figures'!$C:$C,$A112,'2013Figures'!$H:$H,$B112,'2013Figures'!$I:$I,$C112,'2013Figures'!$B:$B,"BrokerToCy",'2013Figures'!$G:$G,"E1",'2013Figures'!$E:$E,$B$1)</f>
        <v>0</v>
      </c>
      <c r="F112" s="9">
        <f>SUMIFS('2013Figures'!$J:$J,'2013Figures'!$C:$C,$A112,'2013Figures'!$H:$H,$B112,'2013Figures'!$I:$I,$C112,'2013Figures'!$B:$B,"BrokerToCy",'2013Figures'!$G:$G,"P1",'2013Figures'!$E:$E,$B$1)</f>
        <v>0</v>
      </c>
      <c r="G112" s="9">
        <f>SUMIFS('2013Figures'!$J:$J,'2013Figures'!$C:$C,$A112,'2013Figures'!$H:$H,$B112,'2013Figures'!$I:$I,$C112,'2013Figures'!$B:$B,"CyToBroker",'2013Figures'!$G:$G,"E1",'2013Figures'!$E:$E,$B$1)</f>
        <v>0</v>
      </c>
      <c r="H112" s="9">
        <f>SUMIFS('2013Figures'!$J:$J,'2013Figures'!$C:$C,$A112,'2013Figures'!$H:$H,$B112,'2013Figures'!$I:$I,$C112,'2013Figures'!$B:$B,"CyToBroker",'2013Figures'!$G:$G,"P1",'2013Figures'!$E:$E,$B$1)</f>
        <v>0</v>
      </c>
      <c r="I112" s="30"/>
      <c r="J112" s="31">
        <v>201001</v>
      </c>
      <c r="K112" s="30"/>
      <c r="L112" s="42">
        <f>SUMIFS('2012Figures'!$J:$J,'2012Figures'!$C:$C,$A112,'2012Figures'!$H:$H,$B112,'2012Figures'!$I:$I,$C112,'2012Figures'!$E:$E,$B$1)</f>
        <v>0</v>
      </c>
      <c r="M112" s="52">
        <f>SUMIFS('2012Figures'!$J:$J,'2012Figures'!$C:$C,$A112,'2012Figures'!$H:$H,$B112,'2012Figures'!$I:$I,$C112,'2012Figures'!$B:$B,"BrokerToCy",'2012Figures'!$G:$G,"E1",'2012Figures'!$E:$E,$B$1)</f>
        <v>0</v>
      </c>
      <c r="N112" s="52">
        <f>SUMIFS('2012Figures'!$J:$J,'2012Figures'!$C:$C,$A112,'2012Figures'!$H:$H,$B112,'2012Figures'!$I:$I,$C112,'2012Figures'!$B:$B,"BrokerToCy",'2012Figures'!$G:$G,"P1",'2012Figures'!$E:$E,$B$1)</f>
        <v>0</v>
      </c>
      <c r="O112" s="52">
        <f>SUMIFS('2012Figures'!$J:$J,'2012Figures'!$C:$C,$A112,'2012Figures'!$H:$H,$B112,'2012Figures'!$I:$I,$C112,'2012Figures'!$B:$B,"CyToBroker",'2012Figures'!$G:$G,"E1",'2012Figures'!$E:$E,$B$1)</f>
        <v>0</v>
      </c>
      <c r="P112" s="52">
        <f>SUMIFS('2012Figures'!$J:$J,'2012Figures'!$C:$C,$A112,'2012Figures'!$H:$H,$B112,'2012Figures'!$I:$I,$C112,'2012Figures'!$B:$B,"CyToBroker",'2012Figures'!$G:$G,"P1",'2012Figures'!$E:$E,$B$1)</f>
        <v>0</v>
      </c>
      <c r="Q112" s="30"/>
      <c r="R112" s="46" t="str">
        <f t="shared" si="18"/>
        <v/>
      </c>
      <c r="S112" s="46" t="str">
        <f t="shared" si="18"/>
        <v/>
      </c>
      <c r="T112" s="46" t="str">
        <f t="shared" si="18"/>
        <v/>
      </c>
      <c r="U112" s="46" t="str">
        <f t="shared" si="18"/>
        <v/>
      </c>
      <c r="V112" s="46" t="str">
        <f t="shared" si="18"/>
        <v/>
      </c>
    </row>
    <row r="113" spans="1:22" x14ac:dyDescent="0.2">
      <c r="A113" s="1">
        <v>104</v>
      </c>
      <c r="B113" s="1" t="s">
        <v>96</v>
      </c>
      <c r="C113" s="8">
        <v>1</v>
      </c>
      <c r="D113" s="29">
        <f>SUMIFS('2013Figures'!$J:$J,'2013Figures'!$C:$C,$A113,'2013Figures'!$H:$H,$B113,'2013Figures'!$I:$I,$C113,'2013Figures'!$E:$E,$B$1)</f>
        <v>0</v>
      </c>
      <c r="E113" s="9">
        <f>SUMIFS('2013Figures'!$J:$J,'2013Figures'!$C:$C,$A113,'2013Figures'!$H:$H,$B113,'2013Figures'!$I:$I,$C113,'2013Figures'!$B:$B,"BrokerToCy",'2013Figures'!$G:$G,"E1",'2013Figures'!$E:$E,$B$1)</f>
        <v>0</v>
      </c>
      <c r="F113" s="9">
        <f>SUMIFS('2013Figures'!$J:$J,'2013Figures'!$C:$C,$A113,'2013Figures'!$H:$H,$B113,'2013Figures'!$I:$I,$C113,'2013Figures'!$B:$B,"BrokerToCy",'2013Figures'!$G:$G,"P1",'2013Figures'!$E:$E,$B$1)</f>
        <v>0</v>
      </c>
      <c r="G113" s="9">
        <f>SUMIFS('2013Figures'!$J:$J,'2013Figures'!$C:$C,$A113,'2013Figures'!$H:$H,$B113,'2013Figures'!$I:$I,$C113,'2013Figures'!$B:$B,"CyToBroker",'2013Figures'!$G:$G,"E1",'2013Figures'!$E:$E,$B$1)</f>
        <v>0</v>
      </c>
      <c r="H113" s="9">
        <f>SUMIFS('2013Figures'!$J:$J,'2013Figures'!$C:$C,$A113,'2013Figures'!$H:$H,$B113,'2013Figures'!$I:$I,$C113,'2013Figures'!$B:$B,"CyToBroker",'2013Figures'!$G:$G,"P1",'2013Figures'!$E:$E,$B$1)</f>
        <v>0</v>
      </c>
      <c r="J113" s="8">
        <v>200601</v>
      </c>
      <c r="L113" s="42">
        <f>SUMIFS('2012Figures'!$J:$J,'2012Figures'!$C:$C,$A113,'2012Figures'!$H:$H,$B113,'2012Figures'!$I:$I,$C113,'2012Figures'!$E:$E,$B$1)</f>
        <v>0</v>
      </c>
      <c r="M113" s="52">
        <f>SUMIFS('2012Figures'!$J:$J,'2012Figures'!$C:$C,$A113,'2012Figures'!$H:$H,$B113,'2012Figures'!$I:$I,$C113,'2012Figures'!$B:$B,"BrokerToCy",'2012Figures'!$G:$G,"E1",'2012Figures'!$E:$E,$B$1)</f>
        <v>0</v>
      </c>
      <c r="N113" s="52">
        <f>SUMIFS('2012Figures'!$J:$J,'2012Figures'!$C:$C,$A113,'2012Figures'!$H:$H,$B113,'2012Figures'!$I:$I,$C113,'2012Figures'!$B:$B,"BrokerToCy",'2012Figures'!$G:$G,"P1",'2012Figures'!$E:$E,$B$1)</f>
        <v>0</v>
      </c>
      <c r="O113" s="52">
        <f>SUMIFS('2012Figures'!$J:$J,'2012Figures'!$C:$C,$A113,'2012Figures'!$H:$H,$B113,'2012Figures'!$I:$I,$C113,'2012Figures'!$B:$B,"CyToBroker",'2012Figures'!$G:$G,"E1",'2012Figures'!$E:$E,$B$1)</f>
        <v>0</v>
      </c>
      <c r="P113" s="52">
        <f>SUMIFS('2012Figures'!$J:$J,'2012Figures'!$C:$C,$A113,'2012Figures'!$H:$H,$B113,'2012Figures'!$I:$I,$C113,'2012Figures'!$B:$B,"CyToBroker",'2012Figures'!$G:$G,"P1",'2012Figures'!$E:$E,$B$1)</f>
        <v>0</v>
      </c>
      <c r="R113" s="46" t="str">
        <f t="shared" si="18"/>
        <v/>
      </c>
      <c r="S113" s="46" t="str">
        <f t="shared" si="18"/>
        <v/>
      </c>
      <c r="T113" s="46" t="str">
        <f t="shared" si="18"/>
        <v/>
      </c>
      <c r="U113" s="46" t="str">
        <f t="shared" si="18"/>
        <v/>
      </c>
      <c r="V113" s="46" t="str">
        <f t="shared" si="18"/>
        <v/>
      </c>
    </row>
    <row r="114" spans="1:22" x14ac:dyDescent="0.2">
      <c r="A114" s="1">
        <v>104</v>
      </c>
      <c r="B114" s="1" t="s">
        <v>96</v>
      </c>
      <c r="D114" s="29">
        <f>SUMIFS('2013Figures'!$J:$J,'2013Figures'!$C:$C,$A114,'2013Figures'!$H:$H,$B114,'2013Figures'!$I:$I,"",'2013Figures'!$E:$E,$B$1)</f>
        <v>0</v>
      </c>
      <c r="E114" s="9">
        <f>SUMIFS('2013Figures'!$J:$J,'2013Figures'!$C:$C,$A114,'2013Figures'!$H:$H,$B114,'2013Figures'!$I:$I,"",'2013Figures'!$B:$B,"BrokerToCy",'2013Figures'!$G:$G,"E1",'2013Figures'!$E:$E,$B$1)</f>
        <v>0</v>
      </c>
      <c r="F114" s="9">
        <f>SUMIFS('2013Figures'!$J:$J,'2013Figures'!$C:$C,$A114,'2013Figures'!$H:$H,$B114,'2013Figures'!$I:$I,"",'2013Figures'!$B:$B,"BrokerToCy",'2013Figures'!$G:$G,"P1",'2013Figures'!$E:$E,$B$1)</f>
        <v>0</v>
      </c>
      <c r="G114" s="9">
        <f>SUMIFS('2013Figures'!$J:$J,'2013Figures'!$C:$C,$A114,'2013Figures'!$H:$H,$B114,'2013Figures'!$I:$I,"",'2013Figures'!$B:$B,"CyToBroker",'2013Figures'!$G:$G,"E1",'2013Figures'!$E:$E,$B$1)</f>
        <v>0</v>
      </c>
      <c r="H114" s="9">
        <f>SUMIFS('2013Figures'!$J:$J,'2013Figures'!$C:$C,$A114,'2013Figures'!$H:$H,$B114,'2013Figures'!$I:$I,"",'2013Figures'!$B:$B,"CyToBroker",'2013Figures'!$G:$G,"P1",'2013Figures'!$E:$E,$B$1)</f>
        <v>0</v>
      </c>
      <c r="J114" s="8" t="s">
        <v>131</v>
      </c>
      <c r="L114" s="42">
        <f>SUMIFS('2012Figures'!$J:$J,'2012Figures'!$C:$C,$A114,'2012Figures'!$H:$H,$B114,'2012Figures'!$I:$I,"",'2012Figures'!$E:$E,$B$1)</f>
        <v>0</v>
      </c>
      <c r="M114" s="52">
        <f>SUMIFS('2012Figures'!$J:$J,'2012Figures'!$C:$C,$A114,'2012Figures'!$H:$H,$B114,'2012Figures'!$I:$I,"",'2012Figures'!$B:$B,"BrokerToCy",'2012Figures'!$G:$G,"E1",'2012Figures'!$E:$E,$B$1)</f>
        <v>0</v>
      </c>
      <c r="N114" s="52">
        <f>SUMIFS('2012Figures'!$J:$J,'2012Figures'!$C:$C,$A114,'2012Figures'!$H:$H,$B114,'2012Figures'!$I:$I,"",'2012Figures'!$B:$B,"BrokerToCy",'2012Figures'!$G:$G,"P1",'2012Figures'!$E:$E,$B$1)</f>
        <v>0</v>
      </c>
      <c r="O114" s="52">
        <f>SUMIFS('2012Figures'!$J:$J,'2012Figures'!$C:$C,$A114,'2012Figures'!$H:$H,$B114,'2012Figures'!$I:$I,"",'2012Figures'!$B:$B,"CyToBroker",'2012Figures'!$G:$G,"E1",'2012Figures'!$E:$E,$B$1)</f>
        <v>0</v>
      </c>
      <c r="P114" s="52">
        <f>SUMIFS('2012Figures'!$J:$J,'2012Figures'!$C:$C,$A114,'2012Figures'!$H:$H,$B114,'2012Figures'!$I:$I,"",'2012Figures'!$B:$B,"CyToBroker",'2012Figures'!$G:$G,"P1",'2012Figures'!$E:$E,$B$1)</f>
        <v>0</v>
      </c>
      <c r="R114" s="46" t="str">
        <f t="shared" si="18"/>
        <v/>
      </c>
      <c r="S114" s="46" t="str">
        <f t="shared" si="18"/>
        <v/>
      </c>
      <c r="T114" s="46" t="str">
        <f t="shared" si="18"/>
        <v/>
      </c>
      <c r="U114" s="46" t="str">
        <f t="shared" si="18"/>
        <v/>
      </c>
      <c r="V114" s="46" t="str">
        <f t="shared" si="18"/>
        <v/>
      </c>
    </row>
    <row r="115" spans="1:22" x14ac:dyDescent="0.2">
      <c r="A115" s="1">
        <v>104</v>
      </c>
      <c r="B115" s="1" t="s">
        <v>97</v>
      </c>
      <c r="C115" s="8">
        <v>11</v>
      </c>
      <c r="D115" s="29">
        <f>SUMIFS('2013Figures'!$J:$J,'2013Figures'!$C:$C,$A115,'2013Figures'!$H:$H,$B115,'2013Figures'!$I:$I,$C115,'2013Figures'!$E:$E,$B$1)</f>
        <v>0</v>
      </c>
      <c r="E115" s="9">
        <f>SUMIFS('2013Figures'!$J:$J,'2013Figures'!$C:$C,$A115,'2013Figures'!$H:$H,$B115,'2013Figures'!$I:$I,$C115,'2013Figures'!$B:$B,"BrokerToCy",'2013Figures'!$G:$G,"E1",'2013Figures'!$E:$E,$B$1)</f>
        <v>0</v>
      </c>
      <c r="F115" s="9">
        <f>SUMIFS('2013Figures'!$J:$J,'2013Figures'!$C:$C,$A115,'2013Figures'!$H:$H,$B115,'2013Figures'!$I:$I,$C115,'2013Figures'!$B:$B,"BrokerToCy",'2013Figures'!$G:$G,"P1",'2013Figures'!$E:$E,$B$1)</f>
        <v>0</v>
      </c>
      <c r="G115" s="9">
        <f>SUMIFS('2013Figures'!$J:$J,'2013Figures'!$C:$C,$A115,'2013Figures'!$H:$H,$B115,'2013Figures'!$I:$I,$C115,'2013Figures'!$B:$B,"CyToBroker",'2013Figures'!$G:$G,"E1",'2013Figures'!$E:$E,$B$1)</f>
        <v>0</v>
      </c>
      <c r="H115" s="9">
        <f>SUMIFS('2013Figures'!$J:$J,'2013Figures'!$C:$C,$A115,'2013Figures'!$H:$H,$B115,'2013Figures'!$I:$I,$C115,'2013Figures'!$B:$B,"CyToBroker",'2013Figures'!$G:$G,"P1",'2013Figures'!$E:$E,$B$1)</f>
        <v>0</v>
      </c>
      <c r="L115" s="42">
        <f>SUMIFS('2012Figures'!$J:$J,'2012Figures'!$C:$C,$A115,'2012Figures'!$H:$H,$B115,'2012Figures'!$I:$I,$C115,'2012Figures'!$E:$E,$B$1)</f>
        <v>0</v>
      </c>
      <c r="M115" s="52">
        <f>SUMIFS('2012Figures'!$J:$J,'2012Figures'!$C:$C,$A115,'2012Figures'!$H:$H,$B115,'2012Figures'!$I:$I,$C115,'2012Figures'!$B:$B,"BrokerToCy",'2012Figures'!$G:$G,"E1",'2012Figures'!$E:$E,$B$1)</f>
        <v>0</v>
      </c>
      <c r="N115" s="52">
        <f>SUMIFS('2012Figures'!$J:$J,'2012Figures'!$C:$C,$A115,'2012Figures'!$H:$H,$B115,'2012Figures'!$I:$I,$C115,'2012Figures'!$B:$B,"BrokerToCy",'2012Figures'!$G:$G,"P1",'2012Figures'!$E:$E,$B$1)</f>
        <v>0</v>
      </c>
      <c r="O115" s="52">
        <f>SUMIFS('2012Figures'!$J:$J,'2012Figures'!$C:$C,$A115,'2012Figures'!$H:$H,$B115,'2012Figures'!$I:$I,$C115,'2012Figures'!$B:$B,"CyToBroker",'2012Figures'!$G:$G,"E1",'2012Figures'!$E:$E,$B$1)</f>
        <v>0</v>
      </c>
      <c r="P115" s="52">
        <f>SUMIFS('2012Figures'!$J:$J,'2012Figures'!$C:$C,$A115,'2012Figures'!$H:$H,$B115,'2012Figures'!$I:$I,$C115,'2012Figures'!$B:$B,"CyToBroker",'2012Figures'!$G:$G,"P1",'2012Figures'!$E:$E,$B$1)</f>
        <v>0</v>
      </c>
      <c r="R115" s="46" t="str">
        <f t="shared" si="18"/>
        <v/>
      </c>
      <c r="S115" s="46" t="str">
        <f t="shared" si="18"/>
        <v/>
      </c>
      <c r="T115" s="46" t="str">
        <f t="shared" si="18"/>
        <v/>
      </c>
      <c r="U115" s="46" t="str">
        <f t="shared" si="18"/>
        <v/>
      </c>
      <c r="V115" s="46" t="str">
        <f t="shared" si="18"/>
        <v/>
      </c>
    </row>
    <row r="116" spans="1:22" x14ac:dyDescent="0.2">
      <c r="A116" s="1">
        <v>104</v>
      </c>
      <c r="B116" s="1" t="s">
        <v>97</v>
      </c>
      <c r="C116" s="8">
        <v>10</v>
      </c>
      <c r="D116" s="29">
        <f>SUMIFS('2013Figures'!$J:$J,'2013Figures'!$C:$C,$A116,'2013Figures'!$H:$H,$B116,'2013Figures'!$I:$I,$C116,'2013Figures'!$E:$E,$B$1)</f>
        <v>0</v>
      </c>
      <c r="E116" s="9">
        <f>SUMIFS('2013Figures'!$J:$J,'2013Figures'!$C:$C,$A116,'2013Figures'!$H:$H,$B116,'2013Figures'!$I:$I,$C116,'2013Figures'!$B:$B,"BrokerToCy",'2013Figures'!$G:$G,"E1",'2013Figures'!$E:$E,$B$1)</f>
        <v>0</v>
      </c>
      <c r="F116" s="9">
        <f>SUMIFS('2013Figures'!$J:$J,'2013Figures'!$C:$C,$A116,'2013Figures'!$H:$H,$B116,'2013Figures'!$I:$I,$C116,'2013Figures'!$B:$B,"BrokerToCy",'2013Figures'!$G:$G,"P1",'2013Figures'!$E:$E,$B$1)</f>
        <v>0</v>
      </c>
      <c r="G116" s="9">
        <f>SUMIFS('2013Figures'!$J:$J,'2013Figures'!$C:$C,$A116,'2013Figures'!$H:$H,$B116,'2013Figures'!$I:$I,$C116,'2013Figures'!$B:$B,"CyToBroker",'2013Figures'!$G:$G,"E1",'2013Figures'!$E:$E,$B$1)</f>
        <v>0</v>
      </c>
      <c r="H116" s="9">
        <f>SUMIFS('2013Figures'!$J:$J,'2013Figures'!$C:$C,$A116,'2013Figures'!$H:$H,$B116,'2013Figures'!$I:$I,$C116,'2013Figures'!$B:$B,"CyToBroker",'2013Figures'!$G:$G,"P1",'2013Figures'!$E:$E,$B$1)</f>
        <v>0</v>
      </c>
      <c r="J116" s="8">
        <v>201501</v>
      </c>
      <c r="L116" s="42">
        <f>SUMIFS('2012Figures'!$J:$J,'2012Figures'!$C:$C,$A116,'2012Figures'!$H:$H,$B116,'2012Figures'!$I:$I,$C116,'2012Figures'!$E:$E,$B$1)</f>
        <v>0</v>
      </c>
      <c r="M116" s="52">
        <f>SUMIFS('2012Figures'!$J:$J,'2012Figures'!$C:$C,$A116,'2012Figures'!$H:$H,$B116,'2012Figures'!$I:$I,$C116,'2012Figures'!$B:$B,"BrokerToCy",'2012Figures'!$G:$G,"E1",'2012Figures'!$E:$E,$B$1)</f>
        <v>0</v>
      </c>
      <c r="N116" s="52">
        <f>SUMIFS('2012Figures'!$J:$J,'2012Figures'!$C:$C,$A116,'2012Figures'!$H:$H,$B116,'2012Figures'!$I:$I,$C116,'2012Figures'!$B:$B,"BrokerToCy",'2012Figures'!$G:$G,"P1",'2012Figures'!$E:$E,$B$1)</f>
        <v>0</v>
      </c>
      <c r="O116" s="52">
        <f>SUMIFS('2012Figures'!$J:$J,'2012Figures'!$C:$C,$A116,'2012Figures'!$H:$H,$B116,'2012Figures'!$I:$I,$C116,'2012Figures'!$B:$B,"CyToBroker",'2012Figures'!$G:$G,"E1",'2012Figures'!$E:$E,$B$1)</f>
        <v>0</v>
      </c>
      <c r="P116" s="52">
        <f>SUMIFS('2012Figures'!$J:$J,'2012Figures'!$C:$C,$A116,'2012Figures'!$H:$H,$B116,'2012Figures'!$I:$I,$C116,'2012Figures'!$B:$B,"CyToBroker",'2012Figures'!$G:$G,"P1",'2012Figures'!$E:$E,$B$1)</f>
        <v>0</v>
      </c>
      <c r="R116" s="46" t="str">
        <f t="shared" si="18"/>
        <v/>
      </c>
      <c r="S116" s="46" t="str">
        <f t="shared" si="18"/>
        <v/>
      </c>
      <c r="T116" s="46" t="str">
        <f t="shared" si="18"/>
        <v/>
      </c>
      <c r="U116" s="46" t="str">
        <f t="shared" si="18"/>
        <v/>
      </c>
      <c r="V116" s="46" t="str">
        <f t="shared" si="18"/>
        <v/>
      </c>
    </row>
    <row r="117" spans="1:22" x14ac:dyDescent="0.2">
      <c r="A117" s="1">
        <v>104</v>
      </c>
      <c r="B117" s="1" t="s">
        <v>97</v>
      </c>
      <c r="C117" s="8">
        <v>9</v>
      </c>
      <c r="D117" s="29">
        <f>SUMIFS('2013Figures'!$J:$J,'2013Figures'!$C:$C,$A117,'2013Figures'!$H:$H,$B117,'2013Figures'!$I:$I,$C117,'2013Figures'!$E:$E,$B$1)</f>
        <v>0</v>
      </c>
      <c r="E117" s="9">
        <f>SUMIFS('2013Figures'!$J:$J,'2013Figures'!$C:$C,$A117,'2013Figures'!$H:$H,$B117,'2013Figures'!$I:$I,$C117,'2013Figures'!$B:$B,"BrokerToCy",'2013Figures'!$G:$G,"E1",'2013Figures'!$E:$E,$B$1)</f>
        <v>0</v>
      </c>
      <c r="F117" s="9">
        <f>SUMIFS('2013Figures'!$J:$J,'2013Figures'!$C:$C,$A117,'2013Figures'!$H:$H,$B117,'2013Figures'!$I:$I,$C117,'2013Figures'!$B:$B,"BrokerToCy",'2013Figures'!$G:$G,"P1",'2013Figures'!$E:$E,$B$1)</f>
        <v>0</v>
      </c>
      <c r="G117" s="9">
        <f>SUMIFS('2013Figures'!$J:$J,'2013Figures'!$C:$C,$A117,'2013Figures'!$H:$H,$B117,'2013Figures'!$I:$I,$C117,'2013Figures'!$B:$B,"CyToBroker",'2013Figures'!$G:$G,"E1",'2013Figures'!$E:$E,$B$1)</f>
        <v>0</v>
      </c>
      <c r="H117" s="9">
        <f>SUMIFS('2013Figures'!$J:$J,'2013Figures'!$C:$C,$A117,'2013Figures'!$H:$H,$B117,'2013Figures'!$I:$I,$C117,'2013Figures'!$B:$B,"CyToBroker",'2013Figures'!$G:$G,"P1",'2013Figures'!$E:$E,$B$1)</f>
        <v>0</v>
      </c>
      <c r="J117" s="8">
        <v>201401</v>
      </c>
      <c r="L117" s="42">
        <f>SUMIFS('2012Figures'!$J:$J,'2012Figures'!$C:$C,$A117,'2012Figures'!$H:$H,$B117,'2012Figures'!$I:$I,$C117,'2012Figures'!$E:$E,$B$1)</f>
        <v>0</v>
      </c>
      <c r="M117" s="52">
        <f>SUMIFS('2012Figures'!$J:$J,'2012Figures'!$C:$C,$A117,'2012Figures'!$H:$H,$B117,'2012Figures'!$I:$I,$C117,'2012Figures'!$B:$B,"BrokerToCy",'2012Figures'!$G:$G,"E1",'2012Figures'!$E:$E,$B$1)</f>
        <v>0</v>
      </c>
      <c r="N117" s="52">
        <f>SUMIFS('2012Figures'!$J:$J,'2012Figures'!$C:$C,$A117,'2012Figures'!$H:$H,$B117,'2012Figures'!$I:$I,$C117,'2012Figures'!$B:$B,"BrokerToCy",'2012Figures'!$G:$G,"P1",'2012Figures'!$E:$E,$B$1)</f>
        <v>0</v>
      </c>
      <c r="O117" s="52">
        <f>SUMIFS('2012Figures'!$J:$J,'2012Figures'!$C:$C,$A117,'2012Figures'!$H:$H,$B117,'2012Figures'!$I:$I,$C117,'2012Figures'!$B:$B,"CyToBroker",'2012Figures'!$G:$G,"E1",'2012Figures'!$E:$E,$B$1)</f>
        <v>0</v>
      </c>
      <c r="P117" s="52">
        <f>SUMIFS('2012Figures'!$J:$J,'2012Figures'!$C:$C,$A117,'2012Figures'!$H:$H,$B117,'2012Figures'!$I:$I,$C117,'2012Figures'!$B:$B,"CyToBroker",'2012Figures'!$G:$G,"P1",'2012Figures'!$E:$E,$B$1)</f>
        <v>0</v>
      </c>
      <c r="R117" s="46" t="str">
        <f t="shared" si="18"/>
        <v/>
      </c>
      <c r="S117" s="46" t="str">
        <f t="shared" si="18"/>
        <v/>
      </c>
      <c r="T117" s="46" t="str">
        <f t="shared" si="18"/>
        <v/>
      </c>
      <c r="U117" s="46" t="str">
        <f t="shared" si="18"/>
        <v/>
      </c>
      <c r="V117" s="46" t="str">
        <f t="shared" si="18"/>
        <v/>
      </c>
    </row>
    <row r="118" spans="1:22" x14ac:dyDescent="0.2">
      <c r="A118" s="1">
        <v>104</v>
      </c>
      <c r="B118" s="1" t="s">
        <v>97</v>
      </c>
      <c r="C118" s="8">
        <v>8</v>
      </c>
      <c r="D118" s="29">
        <f>SUMIFS('2013Figures'!$J:$J,'2013Figures'!$C:$C,$A118,'2013Figures'!$H:$H,$B118,'2013Figures'!$I:$I,$C118,'2013Figures'!$E:$E,$B$1)</f>
        <v>0</v>
      </c>
      <c r="E118" s="9">
        <f>SUMIFS('2013Figures'!$J:$J,'2013Figures'!$C:$C,$A118,'2013Figures'!$H:$H,$B118,'2013Figures'!$I:$I,$C118,'2013Figures'!$B:$B,"BrokerToCy",'2013Figures'!$G:$G,"E1",'2013Figures'!$E:$E,$B$1)</f>
        <v>0</v>
      </c>
      <c r="F118" s="9">
        <f>SUMIFS('2013Figures'!$J:$J,'2013Figures'!$C:$C,$A118,'2013Figures'!$H:$H,$B118,'2013Figures'!$I:$I,$C118,'2013Figures'!$B:$B,"BrokerToCy",'2013Figures'!$G:$G,"P1",'2013Figures'!$E:$E,$B$1)</f>
        <v>0</v>
      </c>
      <c r="G118" s="9">
        <f>SUMIFS('2013Figures'!$J:$J,'2013Figures'!$C:$C,$A118,'2013Figures'!$H:$H,$B118,'2013Figures'!$I:$I,$C118,'2013Figures'!$B:$B,"CyToBroker",'2013Figures'!$G:$G,"E1",'2013Figures'!$E:$E,$B$1)</f>
        <v>0</v>
      </c>
      <c r="H118" s="9">
        <f>SUMIFS('2013Figures'!$J:$J,'2013Figures'!$C:$C,$A118,'2013Figures'!$H:$H,$B118,'2013Figures'!$I:$I,$C118,'2013Figures'!$B:$B,"CyToBroker",'2013Figures'!$G:$G,"P1",'2013Figures'!$E:$E,$B$1)</f>
        <v>0</v>
      </c>
      <c r="I118" s="30"/>
      <c r="J118" s="31">
        <v>201301</v>
      </c>
      <c r="K118" s="30"/>
      <c r="L118" s="42">
        <f>SUMIFS('2012Figures'!$J:$J,'2012Figures'!$C:$C,$A118,'2012Figures'!$H:$H,$B118,'2012Figures'!$I:$I,$C118,'2012Figures'!$E:$E,$B$1)</f>
        <v>0</v>
      </c>
      <c r="M118" s="52">
        <f>SUMIFS('2012Figures'!$J:$J,'2012Figures'!$C:$C,$A118,'2012Figures'!$H:$H,$B118,'2012Figures'!$I:$I,$C118,'2012Figures'!$B:$B,"BrokerToCy",'2012Figures'!$G:$G,"E1",'2012Figures'!$E:$E,$B$1)</f>
        <v>0</v>
      </c>
      <c r="N118" s="52">
        <f>SUMIFS('2012Figures'!$J:$J,'2012Figures'!$C:$C,$A118,'2012Figures'!$H:$H,$B118,'2012Figures'!$I:$I,$C118,'2012Figures'!$B:$B,"BrokerToCy",'2012Figures'!$G:$G,"P1",'2012Figures'!$E:$E,$B$1)</f>
        <v>0</v>
      </c>
      <c r="O118" s="52">
        <f>SUMIFS('2012Figures'!$J:$J,'2012Figures'!$C:$C,$A118,'2012Figures'!$H:$H,$B118,'2012Figures'!$I:$I,$C118,'2012Figures'!$B:$B,"CyToBroker",'2012Figures'!$G:$G,"E1",'2012Figures'!$E:$E,$B$1)</f>
        <v>0</v>
      </c>
      <c r="P118" s="52">
        <f>SUMIFS('2012Figures'!$J:$J,'2012Figures'!$C:$C,$A118,'2012Figures'!$H:$H,$B118,'2012Figures'!$I:$I,$C118,'2012Figures'!$B:$B,"CyToBroker",'2012Figures'!$G:$G,"P1",'2012Figures'!$E:$E,$B$1)</f>
        <v>0</v>
      </c>
      <c r="Q118" s="30"/>
      <c r="R118" s="46" t="str">
        <f t="shared" si="18"/>
        <v/>
      </c>
      <c r="S118" s="46" t="str">
        <f t="shared" si="18"/>
        <v/>
      </c>
      <c r="T118" s="46" t="str">
        <f t="shared" si="18"/>
        <v/>
      </c>
      <c r="U118" s="46" t="str">
        <f t="shared" si="18"/>
        <v/>
      </c>
      <c r="V118" s="46" t="str">
        <f t="shared" si="18"/>
        <v/>
      </c>
    </row>
    <row r="119" spans="1:22" x14ac:dyDescent="0.2">
      <c r="A119" s="1">
        <v>104</v>
      </c>
      <c r="B119" s="1" t="s">
        <v>97</v>
      </c>
      <c r="C119" s="8">
        <v>7</v>
      </c>
      <c r="D119" s="29">
        <f>SUMIFS('2013Figures'!$J:$J,'2013Figures'!$C:$C,$A119,'2013Figures'!$H:$H,$B119,'2013Figures'!$I:$I,$C119,'2013Figures'!$E:$E,$B$1)</f>
        <v>0</v>
      </c>
      <c r="E119" s="9">
        <f>SUMIFS('2013Figures'!$J:$J,'2013Figures'!$C:$C,$A119,'2013Figures'!$H:$H,$B119,'2013Figures'!$I:$I,$C119,'2013Figures'!$B:$B,"BrokerToCy",'2013Figures'!$G:$G,"E1",'2013Figures'!$E:$E,$B$1)</f>
        <v>0</v>
      </c>
      <c r="F119" s="9">
        <f>SUMIFS('2013Figures'!$J:$J,'2013Figures'!$C:$C,$A119,'2013Figures'!$H:$H,$B119,'2013Figures'!$I:$I,$C119,'2013Figures'!$B:$B,"BrokerToCy",'2013Figures'!$G:$G,"P1",'2013Figures'!$E:$E,$B$1)</f>
        <v>0</v>
      </c>
      <c r="G119" s="9">
        <f>SUMIFS('2013Figures'!$J:$J,'2013Figures'!$C:$C,$A119,'2013Figures'!$H:$H,$B119,'2013Figures'!$I:$I,$C119,'2013Figures'!$B:$B,"CyToBroker",'2013Figures'!$G:$G,"E1",'2013Figures'!$E:$E,$B$1)</f>
        <v>0</v>
      </c>
      <c r="H119" s="9">
        <f>SUMIFS('2013Figures'!$J:$J,'2013Figures'!$C:$C,$A119,'2013Figures'!$H:$H,$B119,'2013Figures'!$I:$I,$C119,'2013Figures'!$B:$B,"CyToBroker",'2013Figures'!$G:$G,"P1",'2013Figures'!$E:$E,$B$1)</f>
        <v>0</v>
      </c>
      <c r="J119" s="8">
        <v>201201</v>
      </c>
      <c r="L119" s="42">
        <f>SUMIFS('2012Figures'!$J:$J,'2012Figures'!$C:$C,$A119,'2012Figures'!$H:$H,$B119,'2012Figures'!$I:$I,$C119,'2012Figures'!$E:$E,$B$1)</f>
        <v>0</v>
      </c>
      <c r="M119" s="52">
        <f>SUMIFS('2012Figures'!$J:$J,'2012Figures'!$C:$C,$A119,'2012Figures'!$H:$H,$B119,'2012Figures'!$I:$I,$C119,'2012Figures'!$B:$B,"BrokerToCy",'2012Figures'!$G:$G,"E1",'2012Figures'!$E:$E,$B$1)</f>
        <v>0</v>
      </c>
      <c r="N119" s="52">
        <f>SUMIFS('2012Figures'!$J:$J,'2012Figures'!$C:$C,$A119,'2012Figures'!$H:$H,$B119,'2012Figures'!$I:$I,$C119,'2012Figures'!$B:$B,"BrokerToCy",'2012Figures'!$G:$G,"P1",'2012Figures'!$E:$E,$B$1)</f>
        <v>0</v>
      </c>
      <c r="O119" s="52">
        <f>SUMIFS('2012Figures'!$J:$J,'2012Figures'!$C:$C,$A119,'2012Figures'!$H:$H,$B119,'2012Figures'!$I:$I,$C119,'2012Figures'!$B:$B,"CyToBroker",'2012Figures'!$G:$G,"E1",'2012Figures'!$E:$E,$B$1)</f>
        <v>0</v>
      </c>
      <c r="P119" s="52">
        <f>SUMIFS('2012Figures'!$J:$J,'2012Figures'!$C:$C,$A119,'2012Figures'!$H:$H,$B119,'2012Figures'!$I:$I,$C119,'2012Figures'!$B:$B,"CyToBroker",'2012Figures'!$G:$G,"P1",'2012Figures'!$E:$E,$B$1)</f>
        <v>0</v>
      </c>
      <c r="R119" s="46" t="str">
        <f t="shared" si="18"/>
        <v/>
      </c>
      <c r="S119" s="46" t="str">
        <f t="shared" si="18"/>
        <v/>
      </c>
      <c r="T119" s="46" t="str">
        <f t="shared" si="18"/>
        <v/>
      </c>
      <c r="U119" s="46" t="str">
        <f t="shared" si="18"/>
        <v/>
      </c>
      <c r="V119" s="46" t="str">
        <f t="shared" si="18"/>
        <v/>
      </c>
    </row>
    <row r="120" spans="1:22" x14ac:dyDescent="0.2">
      <c r="A120" s="1">
        <v>104</v>
      </c>
      <c r="B120" s="1" t="s">
        <v>97</v>
      </c>
      <c r="C120" s="8">
        <v>6</v>
      </c>
      <c r="D120" s="29">
        <f>SUMIFS('2013Figures'!$J:$J,'2013Figures'!$C:$C,$A120,'2013Figures'!$H:$H,$B120,'2013Figures'!$I:$I,$C120,'2013Figures'!$E:$E,$B$1)</f>
        <v>0</v>
      </c>
      <c r="E120" s="9">
        <f>SUMIFS('2013Figures'!$J:$J,'2013Figures'!$C:$C,$A120,'2013Figures'!$H:$H,$B120,'2013Figures'!$I:$I,$C120,'2013Figures'!$B:$B,"BrokerToCy",'2013Figures'!$G:$G,"E1",'2013Figures'!$E:$E,$B$1)</f>
        <v>0</v>
      </c>
      <c r="F120" s="9">
        <f>SUMIFS('2013Figures'!$J:$J,'2013Figures'!$C:$C,$A120,'2013Figures'!$H:$H,$B120,'2013Figures'!$I:$I,$C120,'2013Figures'!$B:$B,"BrokerToCy",'2013Figures'!$G:$G,"P1",'2013Figures'!$E:$E,$B$1)</f>
        <v>0</v>
      </c>
      <c r="G120" s="9">
        <f>SUMIFS('2013Figures'!$J:$J,'2013Figures'!$C:$C,$A120,'2013Figures'!$H:$H,$B120,'2013Figures'!$I:$I,$C120,'2013Figures'!$B:$B,"CyToBroker",'2013Figures'!$G:$G,"E1",'2013Figures'!$E:$E,$B$1)</f>
        <v>0</v>
      </c>
      <c r="H120" s="9">
        <f>SUMIFS('2013Figures'!$J:$J,'2013Figures'!$C:$C,$A120,'2013Figures'!$H:$H,$B120,'2013Figures'!$I:$I,$C120,'2013Figures'!$B:$B,"CyToBroker",'2013Figures'!$G:$G,"P1",'2013Figures'!$E:$E,$B$1)</f>
        <v>0</v>
      </c>
      <c r="J120" s="8">
        <v>201101</v>
      </c>
      <c r="L120" s="42">
        <f>SUMIFS('2012Figures'!$J:$J,'2012Figures'!$C:$C,$A120,'2012Figures'!$H:$H,$B120,'2012Figures'!$I:$I,$C120,'2012Figures'!$E:$E,$B$1)</f>
        <v>0</v>
      </c>
      <c r="M120" s="52">
        <f>SUMIFS('2012Figures'!$J:$J,'2012Figures'!$C:$C,$A120,'2012Figures'!$H:$H,$B120,'2012Figures'!$I:$I,$C120,'2012Figures'!$B:$B,"BrokerToCy",'2012Figures'!$G:$G,"E1",'2012Figures'!$E:$E,$B$1)</f>
        <v>0</v>
      </c>
      <c r="N120" s="52">
        <f>SUMIFS('2012Figures'!$J:$J,'2012Figures'!$C:$C,$A120,'2012Figures'!$H:$H,$B120,'2012Figures'!$I:$I,$C120,'2012Figures'!$B:$B,"BrokerToCy",'2012Figures'!$G:$G,"P1",'2012Figures'!$E:$E,$B$1)</f>
        <v>0</v>
      </c>
      <c r="O120" s="52">
        <f>SUMIFS('2012Figures'!$J:$J,'2012Figures'!$C:$C,$A120,'2012Figures'!$H:$H,$B120,'2012Figures'!$I:$I,$C120,'2012Figures'!$B:$B,"CyToBroker",'2012Figures'!$G:$G,"E1",'2012Figures'!$E:$E,$B$1)</f>
        <v>0</v>
      </c>
      <c r="P120" s="52">
        <f>SUMIFS('2012Figures'!$J:$J,'2012Figures'!$C:$C,$A120,'2012Figures'!$H:$H,$B120,'2012Figures'!$I:$I,$C120,'2012Figures'!$B:$B,"CyToBroker",'2012Figures'!$G:$G,"P1",'2012Figures'!$E:$E,$B$1)</f>
        <v>0</v>
      </c>
      <c r="R120" s="46" t="str">
        <f t="shared" si="18"/>
        <v/>
      </c>
      <c r="S120" s="46" t="str">
        <f t="shared" si="18"/>
        <v/>
      </c>
      <c r="T120" s="46" t="str">
        <f t="shared" si="18"/>
        <v/>
      </c>
      <c r="U120" s="46" t="str">
        <f t="shared" si="18"/>
        <v/>
      </c>
      <c r="V120" s="46" t="str">
        <f t="shared" si="18"/>
        <v/>
      </c>
    </row>
    <row r="121" spans="1:22" x14ac:dyDescent="0.2">
      <c r="A121" s="1">
        <v>104</v>
      </c>
      <c r="B121" s="1" t="s">
        <v>97</v>
      </c>
      <c r="C121" s="8">
        <v>5</v>
      </c>
      <c r="D121" s="29">
        <f>SUMIFS('2013Figures'!$J:$J,'2013Figures'!$C:$C,$A121,'2013Figures'!$H:$H,$B121,'2013Figures'!$I:$I,$C121,'2013Figures'!$E:$E,$B$1)</f>
        <v>0</v>
      </c>
      <c r="E121" s="9">
        <f>SUMIFS('2013Figures'!$J:$J,'2013Figures'!$C:$C,$A121,'2013Figures'!$H:$H,$B121,'2013Figures'!$I:$I,$C121,'2013Figures'!$B:$B,"BrokerToCy",'2013Figures'!$G:$G,"E1",'2013Figures'!$E:$E,$B$1)</f>
        <v>0</v>
      </c>
      <c r="F121" s="9">
        <f>SUMIFS('2013Figures'!$J:$J,'2013Figures'!$C:$C,$A121,'2013Figures'!$H:$H,$B121,'2013Figures'!$I:$I,$C121,'2013Figures'!$B:$B,"BrokerToCy",'2013Figures'!$G:$G,"P1",'2013Figures'!$E:$E,$B$1)</f>
        <v>0</v>
      </c>
      <c r="G121" s="9">
        <f>SUMIFS('2013Figures'!$J:$J,'2013Figures'!$C:$C,$A121,'2013Figures'!$H:$H,$B121,'2013Figures'!$I:$I,$C121,'2013Figures'!$B:$B,"CyToBroker",'2013Figures'!$G:$G,"E1",'2013Figures'!$E:$E,$B$1)</f>
        <v>0</v>
      </c>
      <c r="H121" s="9">
        <f>SUMIFS('2013Figures'!$J:$J,'2013Figures'!$C:$C,$A121,'2013Figures'!$H:$H,$B121,'2013Figures'!$I:$I,$C121,'2013Figures'!$B:$B,"CyToBroker",'2013Figures'!$G:$G,"P1",'2013Figures'!$E:$E,$B$1)</f>
        <v>0</v>
      </c>
      <c r="J121" s="8">
        <v>201001</v>
      </c>
      <c r="L121" s="42">
        <f>SUMIFS('2012Figures'!$J:$J,'2012Figures'!$C:$C,$A121,'2012Figures'!$H:$H,$B121,'2012Figures'!$I:$I,$C121,'2012Figures'!$E:$E,$B$1)</f>
        <v>0</v>
      </c>
      <c r="M121" s="52">
        <f>SUMIFS('2012Figures'!$J:$J,'2012Figures'!$C:$C,$A121,'2012Figures'!$H:$H,$B121,'2012Figures'!$I:$I,$C121,'2012Figures'!$B:$B,"BrokerToCy",'2012Figures'!$G:$G,"E1",'2012Figures'!$E:$E,$B$1)</f>
        <v>0</v>
      </c>
      <c r="N121" s="52">
        <f>SUMIFS('2012Figures'!$J:$J,'2012Figures'!$C:$C,$A121,'2012Figures'!$H:$H,$B121,'2012Figures'!$I:$I,$C121,'2012Figures'!$B:$B,"BrokerToCy",'2012Figures'!$G:$G,"P1",'2012Figures'!$E:$E,$B$1)</f>
        <v>0</v>
      </c>
      <c r="O121" s="52">
        <f>SUMIFS('2012Figures'!$J:$J,'2012Figures'!$C:$C,$A121,'2012Figures'!$H:$H,$B121,'2012Figures'!$I:$I,$C121,'2012Figures'!$B:$B,"CyToBroker",'2012Figures'!$G:$G,"E1",'2012Figures'!$E:$E,$B$1)</f>
        <v>0</v>
      </c>
      <c r="P121" s="52">
        <f>SUMIFS('2012Figures'!$J:$J,'2012Figures'!$C:$C,$A121,'2012Figures'!$H:$H,$B121,'2012Figures'!$I:$I,$C121,'2012Figures'!$B:$B,"CyToBroker",'2012Figures'!$G:$G,"P1",'2012Figures'!$E:$E,$B$1)</f>
        <v>0</v>
      </c>
      <c r="R121" s="46" t="str">
        <f t="shared" si="18"/>
        <v/>
      </c>
      <c r="S121" s="46" t="str">
        <f t="shared" si="18"/>
        <v/>
      </c>
      <c r="T121" s="46" t="str">
        <f t="shared" si="18"/>
        <v/>
      </c>
      <c r="U121" s="46" t="str">
        <f t="shared" si="18"/>
        <v/>
      </c>
      <c r="V121" s="46" t="str">
        <f t="shared" si="18"/>
        <v/>
      </c>
    </row>
    <row r="122" spans="1:22" x14ac:dyDescent="0.2">
      <c r="A122" s="1">
        <v>104</v>
      </c>
      <c r="B122" s="1" t="s">
        <v>97</v>
      </c>
      <c r="C122" s="8">
        <v>4</v>
      </c>
      <c r="D122" s="29">
        <f>SUMIFS('2013Figures'!$J:$J,'2013Figures'!$C:$C,$A122,'2013Figures'!$H:$H,$B122,'2013Figures'!$I:$I,$C122,'2013Figures'!$E:$E,$B$1)</f>
        <v>0</v>
      </c>
      <c r="E122" s="9">
        <f>SUMIFS('2013Figures'!$J:$J,'2013Figures'!$C:$C,$A122,'2013Figures'!$H:$H,$B122,'2013Figures'!$I:$I,$C122,'2013Figures'!$B:$B,"BrokerToCy",'2013Figures'!$G:$G,"E1",'2013Figures'!$E:$E,$B$1)</f>
        <v>0</v>
      </c>
      <c r="F122" s="9">
        <f>SUMIFS('2013Figures'!$J:$J,'2013Figures'!$C:$C,$A122,'2013Figures'!$H:$H,$B122,'2013Figures'!$I:$I,$C122,'2013Figures'!$B:$B,"BrokerToCy",'2013Figures'!$G:$G,"P1",'2013Figures'!$E:$E,$B$1)</f>
        <v>0</v>
      </c>
      <c r="G122" s="9">
        <f>SUMIFS('2013Figures'!$J:$J,'2013Figures'!$C:$C,$A122,'2013Figures'!$H:$H,$B122,'2013Figures'!$I:$I,$C122,'2013Figures'!$B:$B,"CyToBroker",'2013Figures'!$G:$G,"E1",'2013Figures'!$E:$E,$B$1)</f>
        <v>0</v>
      </c>
      <c r="H122" s="9">
        <f>SUMIFS('2013Figures'!$J:$J,'2013Figures'!$C:$C,$A122,'2013Figures'!$H:$H,$B122,'2013Figures'!$I:$I,$C122,'2013Figures'!$B:$B,"CyToBroker",'2013Figures'!$G:$G,"P1",'2013Figures'!$E:$E,$B$1)</f>
        <v>0</v>
      </c>
      <c r="J122" s="8">
        <v>200901</v>
      </c>
      <c r="L122" s="42">
        <f>SUMIFS('2012Figures'!$J:$J,'2012Figures'!$C:$C,$A122,'2012Figures'!$H:$H,$B122,'2012Figures'!$I:$I,$C122,'2012Figures'!$E:$E,$B$1)</f>
        <v>0</v>
      </c>
      <c r="M122" s="52">
        <f>SUMIFS('2012Figures'!$J:$J,'2012Figures'!$C:$C,$A122,'2012Figures'!$H:$H,$B122,'2012Figures'!$I:$I,$C122,'2012Figures'!$B:$B,"BrokerToCy",'2012Figures'!$G:$G,"E1",'2012Figures'!$E:$E,$B$1)</f>
        <v>0</v>
      </c>
      <c r="N122" s="52">
        <f>SUMIFS('2012Figures'!$J:$J,'2012Figures'!$C:$C,$A122,'2012Figures'!$H:$H,$B122,'2012Figures'!$I:$I,$C122,'2012Figures'!$B:$B,"BrokerToCy",'2012Figures'!$G:$G,"P1",'2012Figures'!$E:$E,$B$1)</f>
        <v>0</v>
      </c>
      <c r="O122" s="52">
        <f>SUMIFS('2012Figures'!$J:$J,'2012Figures'!$C:$C,$A122,'2012Figures'!$H:$H,$B122,'2012Figures'!$I:$I,$C122,'2012Figures'!$B:$B,"CyToBroker",'2012Figures'!$G:$G,"E1",'2012Figures'!$E:$E,$B$1)</f>
        <v>0</v>
      </c>
      <c r="P122" s="52">
        <f>SUMIFS('2012Figures'!$J:$J,'2012Figures'!$C:$C,$A122,'2012Figures'!$H:$H,$B122,'2012Figures'!$I:$I,$C122,'2012Figures'!$B:$B,"CyToBroker",'2012Figures'!$G:$G,"P1",'2012Figures'!$E:$E,$B$1)</f>
        <v>0</v>
      </c>
      <c r="R122" s="46" t="str">
        <f t="shared" si="18"/>
        <v/>
      </c>
      <c r="S122" s="46" t="str">
        <f t="shared" si="18"/>
        <v/>
      </c>
      <c r="T122" s="46" t="str">
        <f t="shared" si="18"/>
        <v/>
      </c>
      <c r="U122" s="46" t="str">
        <f t="shared" si="18"/>
        <v/>
      </c>
      <c r="V122" s="46" t="str">
        <f t="shared" si="18"/>
        <v/>
      </c>
    </row>
    <row r="123" spans="1:22" x14ac:dyDescent="0.2">
      <c r="A123" s="1">
        <v>104</v>
      </c>
      <c r="B123" s="1" t="s">
        <v>97</v>
      </c>
      <c r="C123" s="8">
        <v>3</v>
      </c>
      <c r="D123" s="29">
        <f>SUMIFS('2013Figures'!$J:$J,'2013Figures'!$C:$C,$A123,'2013Figures'!$H:$H,$B123,'2013Figures'!$I:$I,$C123,'2013Figures'!$E:$E,$B$1)</f>
        <v>0</v>
      </c>
      <c r="E123" s="9">
        <f>SUMIFS('2013Figures'!$J:$J,'2013Figures'!$C:$C,$A123,'2013Figures'!$H:$H,$B123,'2013Figures'!$I:$I,$C123,'2013Figures'!$B:$B,"BrokerToCy",'2013Figures'!$G:$G,"E1",'2013Figures'!$E:$E,$B$1)</f>
        <v>0</v>
      </c>
      <c r="F123" s="9">
        <f>SUMIFS('2013Figures'!$J:$J,'2013Figures'!$C:$C,$A123,'2013Figures'!$H:$H,$B123,'2013Figures'!$I:$I,$C123,'2013Figures'!$B:$B,"BrokerToCy",'2013Figures'!$G:$G,"P1",'2013Figures'!$E:$E,$B$1)</f>
        <v>0</v>
      </c>
      <c r="G123" s="9">
        <f>SUMIFS('2013Figures'!$J:$J,'2013Figures'!$C:$C,$A123,'2013Figures'!$H:$H,$B123,'2013Figures'!$I:$I,$C123,'2013Figures'!$B:$B,"CyToBroker",'2013Figures'!$G:$G,"E1",'2013Figures'!$E:$E,$B$1)</f>
        <v>0</v>
      </c>
      <c r="H123" s="9">
        <f>SUMIFS('2013Figures'!$J:$J,'2013Figures'!$C:$C,$A123,'2013Figures'!$H:$H,$B123,'2013Figures'!$I:$I,$C123,'2013Figures'!$B:$B,"CyToBroker",'2013Figures'!$G:$G,"P1",'2013Figures'!$E:$E,$B$1)</f>
        <v>0</v>
      </c>
      <c r="J123" s="8">
        <v>200801</v>
      </c>
      <c r="L123" s="42">
        <f>SUMIFS('2012Figures'!$J:$J,'2012Figures'!$C:$C,$A123,'2012Figures'!$H:$H,$B123,'2012Figures'!$I:$I,$C123,'2012Figures'!$E:$E,$B$1)</f>
        <v>0</v>
      </c>
      <c r="M123" s="52">
        <f>SUMIFS('2012Figures'!$J:$J,'2012Figures'!$C:$C,$A123,'2012Figures'!$H:$H,$B123,'2012Figures'!$I:$I,$C123,'2012Figures'!$B:$B,"BrokerToCy",'2012Figures'!$G:$G,"E1",'2012Figures'!$E:$E,$B$1)</f>
        <v>0</v>
      </c>
      <c r="N123" s="52">
        <f>SUMIFS('2012Figures'!$J:$J,'2012Figures'!$C:$C,$A123,'2012Figures'!$H:$H,$B123,'2012Figures'!$I:$I,$C123,'2012Figures'!$B:$B,"BrokerToCy",'2012Figures'!$G:$G,"P1",'2012Figures'!$E:$E,$B$1)</f>
        <v>0</v>
      </c>
      <c r="O123" s="52">
        <f>SUMIFS('2012Figures'!$J:$J,'2012Figures'!$C:$C,$A123,'2012Figures'!$H:$H,$B123,'2012Figures'!$I:$I,$C123,'2012Figures'!$B:$B,"CyToBroker",'2012Figures'!$G:$G,"E1",'2012Figures'!$E:$E,$B$1)</f>
        <v>0</v>
      </c>
      <c r="P123" s="52">
        <f>SUMIFS('2012Figures'!$J:$J,'2012Figures'!$C:$C,$A123,'2012Figures'!$H:$H,$B123,'2012Figures'!$I:$I,$C123,'2012Figures'!$B:$B,"CyToBroker",'2012Figures'!$G:$G,"P1",'2012Figures'!$E:$E,$B$1)</f>
        <v>0</v>
      </c>
      <c r="R123" s="46" t="str">
        <f t="shared" si="18"/>
        <v/>
      </c>
      <c r="S123" s="46" t="str">
        <f t="shared" si="18"/>
        <v/>
      </c>
      <c r="T123" s="46" t="str">
        <f t="shared" si="18"/>
        <v/>
      </c>
      <c r="U123" s="46" t="str">
        <f t="shared" si="18"/>
        <v/>
      </c>
      <c r="V123" s="46" t="str">
        <f t="shared" si="18"/>
        <v/>
      </c>
    </row>
    <row r="124" spans="1:22" x14ac:dyDescent="0.2">
      <c r="A124" s="1">
        <v>104</v>
      </c>
      <c r="B124" s="1" t="s">
        <v>97</v>
      </c>
      <c r="C124" s="8">
        <v>2</v>
      </c>
      <c r="D124" s="29">
        <f>SUMIFS('2013Figures'!$J:$J,'2013Figures'!$C:$C,$A124,'2013Figures'!$H:$H,$B124,'2013Figures'!$I:$I,$C124,'2013Figures'!$E:$E,$B$1)</f>
        <v>0</v>
      </c>
      <c r="E124" s="9">
        <f>SUMIFS('2013Figures'!$J:$J,'2013Figures'!$C:$C,$A124,'2013Figures'!$H:$H,$B124,'2013Figures'!$I:$I,$C124,'2013Figures'!$B:$B,"BrokerToCy",'2013Figures'!$G:$G,"E1",'2013Figures'!$E:$E,$B$1)</f>
        <v>0</v>
      </c>
      <c r="F124" s="9">
        <f>SUMIFS('2013Figures'!$J:$J,'2013Figures'!$C:$C,$A124,'2013Figures'!$H:$H,$B124,'2013Figures'!$I:$I,$C124,'2013Figures'!$B:$B,"BrokerToCy",'2013Figures'!$G:$G,"P1",'2013Figures'!$E:$E,$B$1)</f>
        <v>0</v>
      </c>
      <c r="G124" s="9">
        <f>SUMIFS('2013Figures'!$J:$J,'2013Figures'!$C:$C,$A124,'2013Figures'!$H:$H,$B124,'2013Figures'!$I:$I,$C124,'2013Figures'!$B:$B,"CyToBroker",'2013Figures'!$G:$G,"E1",'2013Figures'!$E:$E,$B$1)</f>
        <v>0</v>
      </c>
      <c r="H124" s="9">
        <f>SUMIFS('2013Figures'!$J:$J,'2013Figures'!$C:$C,$A124,'2013Figures'!$H:$H,$B124,'2013Figures'!$I:$I,$C124,'2013Figures'!$B:$B,"CyToBroker",'2013Figures'!$G:$G,"P1",'2013Figures'!$E:$E,$B$1)</f>
        <v>0</v>
      </c>
      <c r="J124" s="8">
        <v>200701</v>
      </c>
      <c r="L124" s="42">
        <f>SUMIFS('2012Figures'!$J:$J,'2012Figures'!$C:$C,$A124,'2012Figures'!$H:$H,$B124,'2012Figures'!$I:$I,$C124,'2012Figures'!$E:$E,$B$1)</f>
        <v>0</v>
      </c>
      <c r="M124" s="52">
        <f>SUMIFS('2012Figures'!$J:$J,'2012Figures'!$C:$C,$A124,'2012Figures'!$H:$H,$B124,'2012Figures'!$I:$I,$C124,'2012Figures'!$B:$B,"BrokerToCy",'2012Figures'!$G:$G,"E1",'2012Figures'!$E:$E,$B$1)</f>
        <v>0</v>
      </c>
      <c r="N124" s="52">
        <f>SUMIFS('2012Figures'!$J:$J,'2012Figures'!$C:$C,$A124,'2012Figures'!$H:$H,$B124,'2012Figures'!$I:$I,$C124,'2012Figures'!$B:$B,"BrokerToCy",'2012Figures'!$G:$G,"P1",'2012Figures'!$E:$E,$B$1)</f>
        <v>0</v>
      </c>
      <c r="O124" s="52">
        <f>SUMIFS('2012Figures'!$J:$J,'2012Figures'!$C:$C,$A124,'2012Figures'!$H:$H,$B124,'2012Figures'!$I:$I,$C124,'2012Figures'!$B:$B,"CyToBroker",'2012Figures'!$G:$G,"E1",'2012Figures'!$E:$E,$B$1)</f>
        <v>0</v>
      </c>
      <c r="P124" s="52">
        <f>SUMIFS('2012Figures'!$J:$J,'2012Figures'!$C:$C,$A124,'2012Figures'!$H:$H,$B124,'2012Figures'!$I:$I,$C124,'2012Figures'!$B:$B,"CyToBroker",'2012Figures'!$G:$G,"P1",'2012Figures'!$E:$E,$B$1)</f>
        <v>0</v>
      </c>
      <c r="R124" s="46" t="str">
        <f t="shared" si="18"/>
        <v/>
      </c>
      <c r="S124" s="46" t="str">
        <f t="shared" si="18"/>
        <v/>
      </c>
      <c r="T124" s="46" t="str">
        <f t="shared" si="18"/>
        <v/>
      </c>
      <c r="U124" s="46" t="str">
        <f t="shared" si="18"/>
        <v/>
      </c>
      <c r="V124" s="46" t="str">
        <f t="shared" si="18"/>
        <v/>
      </c>
    </row>
    <row r="125" spans="1:22" x14ac:dyDescent="0.2">
      <c r="A125" s="1">
        <v>104</v>
      </c>
      <c r="B125" s="1" t="s">
        <v>97</v>
      </c>
      <c r="C125" s="8">
        <v>1</v>
      </c>
      <c r="D125" s="29">
        <f>SUMIFS('2013Figures'!$J:$J,'2013Figures'!$C:$C,$A125,'2013Figures'!$H:$H,$B125,'2013Figures'!$I:$I,$C125,'2013Figures'!$E:$E,$B$1)</f>
        <v>0</v>
      </c>
      <c r="E125" s="9">
        <f>SUMIFS('2013Figures'!$J:$J,'2013Figures'!$C:$C,$A125,'2013Figures'!$H:$H,$B125,'2013Figures'!$I:$I,$C125,'2013Figures'!$B:$B,"BrokerToCy",'2013Figures'!$G:$G,"E1",'2013Figures'!$E:$E,$B$1)</f>
        <v>0</v>
      </c>
      <c r="F125" s="9">
        <f>SUMIFS('2013Figures'!$J:$J,'2013Figures'!$C:$C,$A125,'2013Figures'!$H:$H,$B125,'2013Figures'!$I:$I,$C125,'2013Figures'!$B:$B,"BrokerToCy",'2013Figures'!$G:$G,"P1",'2013Figures'!$E:$E,$B$1)</f>
        <v>0</v>
      </c>
      <c r="G125" s="9">
        <f>SUMIFS('2013Figures'!$J:$J,'2013Figures'!$C:$C,$A125,'2013Figures'!$H:$H,$B125,'2013Figures'!$I:$I,$C125,'2013Figures'!$B:$B,"CyToBroker",'2013Figures'!$G:$G,"E1",'2013Figures'!$E:$E,$B$1)</f>
        <v>0</v>
      </c>
      <c r="H125" s="9">
        <f>SUMIFS('2013Figures'!$J:$J,'2013Figures'!$C:$C,$A125,'2013Figures'!$H:$H,$B125,'2013Figures'!$I:$I,$C125,'2013Figures'!$B:$B,"CyToBroker",'2013Figures'!$G:$G,"P1",'2013Figures'!$E:$E,$B$1)</f>
        <v>0</v>
      </c>
      <c r="J125" s="8">
        <v>200601</v>
      </c>
      <c r="L125" s="42">
        <f>SUMIFS('2012Figures'!$J:$J,'2012Figures'!$C:$C,$A125,'2012Figures'!$H:$H,$B125,'2012Figures'!$I:$I,$C125,'2012Figures'!$E:$E,$B$1)</f>
        <v>0</v>
      </c>
      <c r="M125" s="52">
        <f>SUMIFS('2012Figures'!$J:$J,'2012Figures'!$C:$C,$A125,'2012Figures'!$H:$H,$B125,'2012Figures'!$I:$I,$C125,'2012Figures'!$B:$B,"BrokerToCy",'2012Figures'!$G:$G,"E1",'2012Figures'!$E:$E,$B$1)</f>
        <v>0</v>
      </c>
      <c r="N125" s="52">
        <f>SUMIFS('2012Figures'!$J:$J,'2012Figures'!$C:$C,$A125,'2012Figures'!$H:$H,$B125,'2012Figures'!$I:$I,$C125,'2012Figures'!$B:$B,"BrokerToCy",'2012Figures'!$G:$G,"P1",'2012Figures'!$E:$E,$B$1)</f>
        <v>0</v>
      </c>
      <c r="O125" s="52">
        <f>SUMIFS('2012Figures'!$J:$J,'2012Figures'!$C:$C,$A125,'2012Figures'!$H:$H,$B125,'2012Figures'!$I:$I,$C125,'2012Figures'!$B:$B,"CyToBroker",'2012Figures'!$G:$G,"E1",'2012Figures'!$E:$E,$B$1)</f>
        <v>0</v>
      </c>
      <c r="P125" s="52">
        <f>SUMIFS('2012Figures'!$J:$J,'2012Figures'!$C:$C,$A125,'2012Figures'!$H:$H,$B125,'2012Figures'!$I:$I,$C125,'2012Figures'!$B:$B,"CyToBroker",'2012Figures'!$G:$G,"P1",'2012Figures'!$E:$E,$B$1)</f>
        <v>0</v>
      </c>
      <c r="R125" s="46" t="str">
        <f t="shared" si="18"/>
        <v/>
      </c>
      <c r="S125" s="46" t="str">
        <f t="shared" si="18"/>
        <v/>
      </c>
      <c r="T125" s="46" t="str">
        <f t="shared" si="18"/>
        <v/>
      </c>
      <c r="U125" s="46" t="str">
        <f t="shared" si="18"/>
        <v/>
      </c>
      <c r="V125" s="46" t="str">
        <f t="shared" si="18"/>
        <v/>
      </c>
    </row>
    <row r="126" spans="1:22" x14ac:dyDescent="0.2">
      <c r="A126" s="1">
        <v>104</v>
      </c>
      <c r="B126" s="1" t="s">
        <v>97</v>
      </c>
      <c r="D126" s="29">
        <f>SUMIFS('2013Figures'!$J:$J,'2013Figures'!$C:$C,$A126,'2013Figures'!$H:$H,$B126,'2013Figures'!$I:$I,"",'2013Figures'!$E:$E,$B$1)</f>
        <v>0</v>
      </c>
      <c r="E126" s="9">
        <f>SUMIFS('2013Figures'!$J:$J,'2013Figures'!$C:$C,$A126,'2013Figures'!$H:$H,$B126,'2013Figures'!$I:$I,"",'2013Figures'!$B:$B,"BrokerToCy",'2013Figures'!$G:$G,"E1",'2013Figures'!$E:$E,$B$1)</f>
        <v>0</v>
      </c>
      <c r="F126" s="9">
        <f>SUMIFS('2013Figures'!$J:$J,'2013Figures'!$C:$C,$A126,'2013Figures'!$H:$H,$B126,'2013Figures'!$I:$I,"",'2013Figures'!$B:$B,"BrokerToCy",'2013Figures'!$G:$G,"P1",'2013Figures'!$E:$E,$B$1)</f>
        <v>0</v>
      </c>
      <c r="G126" s="9">
        <f>SUMIFS('2013Figures'!$J:$J,'2013Figures'!$C:$C,$A126,'2013Figures'!$H:$H,$B126,'2013Figures'!$I:$I,"",'2013Figures'!$B:$B,"CyToBroker",'2013Figures'!$G:$G,"E1",'2013Figures'!$E:$E,$B$1)</f>
        <v>0</v>
      </c>
      <c r="H126" s="9">
        <f>SUMIFS('2013Figures'!$J:$J,'2013Figures'!$C:$C,$A126,'2013Figures'!$H:$H,$B126,'2013Figures'!$I:$I,"",'2013Figures'!$B:$B,"CyToBroker",'2013Figures'!$G:$G,"P1",'2013Figures'!$E:$E,$B$1)</f>
        <v>0</v>
      </c>
      <c r="J126" s="8" t="s">
        <v>131</v>
      </c>
      <c r="L126" s="42">
        <f>SUMIFS('2012Figures'!$J:$J,'2012Figures'!$C:$C,$A126,'2012Figures'!$H:$H,$B126,'2012Figures'!$I:$I,"",'2012Figures'!$E:$E,$B$1)</f>
        <v>0</v>
      </c>
      <c r="M126" s="52">
        <f>SUMIFS('2012Figures'!$J:$J,'2012Figures'!$C:$C,$A126,'2012Figures'!$H:$H,$B126,'2012Figures'!$I:$I,"",'2012Figures'!$B:$B,"BrokerToCy",'2012Figures'!$G:$G,"E1",'2012Figures'!$E:$E,$B$1)</f>
        <v>0</v>
      </c>
      <c r="N126" s="52">
        <f>SUMIFS('2012Figures'!$J:$J,'2012Figures'!$C:$C,$A126,'2012Figures'!$H:$H,$B126,'2012Figures'!$I:$I,"",'2012Figures'!$B:$B,"BrokerToCy",'2012Figures'!$G:$G,"P1",'2012Figures'!$E:$E,$B$1)</f>
        <v>0</v>
      </c>
      <c r="O126" s="52">
        <f>SUMIFS('2012Figures'!$J:$J,'2012Figures'!$C:$C,$A126,'2012Figures'!$H:$H,$B126,'2012Figures'!$I:$I,"",'2012Figures'!$B:$B,"CyToBroker",'2012Figures'!$G:$G,"E1",'2012Figures'!$E:$E,$B$1)</f>
        <v>0</v>
      </c>
      <c r="P126" s="52">
        <f>SUMIFS('2012Figures'!$J:$J,'2012Figures'!$C:$C,$A126,'2012Figures'!$H:$H,$B126,'2012Figures'!$I:$I,"",'2012Figures'!$B:$B,"CyToBroker",'2012Figures'!$G:$G,"P1",'2012Figures'!$E:$E,$B$1)</f>
        <v>0</v>
      </c>
      <c r="R126" s="46" t="str">
        <f t="shared" si="18"/>
        <v/>
      </c>
      <c r="S126" s="46" t="str">
        <f t="shared" si="18"/>
        <v/>
      </c>
      <c r="T126" s="46" t="str">
        <f t="shared" si="18"/>
        <v/>
      </c>
      <c r="U126" s="46" t="str">
        <f t="shared" si="18"/>
        <v/>
      </c>
      <c r="V126" s="46" t="str">
        <f t="shared" si="18"/>
        <v/>
      </c>
    </row>
    <row r="127" spans="1:22" x14ac:dyDescent="0.2">
      <c r="A127" s="1">
        <v>104</v>
      </c>
      <c r="B127" s="1" t="s">
        <v>98</v>
      </c>
      <c r="C127" s="8">
        <v>7</v>
      </c>
      <c r="D127" s="29">
        <f>SUMIFS('2013Figures'!$J:$J,'2013Figures'!$C:$C,$A127,'2013Figures'!$H:$H,$B127,'2013Figures'!$I:$I,$C127,'2013Figures'!$E:$E,$B$1)</f>
        <v>0</v>
      </c>
      <c r="E127" s="9">
        <f>SUMIFS('2013Figures'!$J:$J,'2013Figures'!$C:$C,$A127,'2013Figures'!$H:$H,$B127,'2013Figures'!$I:$I,$C127,'2013Figures'!$B:$B,"BrokerToCy",'2013Figures'!$G:$G,"E1",'2013Figures'!$E:$E,$B$1)</f>
        <v>0</v>
      </c>
      <c r="F127" s="9">
        <f>SUMIFS('2013Figures'!$J:$J,'2013Figures'!$C:$C,$A127,'2013Figures'!$H:$H,$B127,'2013Figures'!$I:$I,$C127,'2013Figures'!$B:$B,"BrokerToCy",'2013Figures'!$G:$G,"P1",'2013Figures'!$E:$E,$B$1)</f>
        <v>0</v>
      </c>
      <c r="G127" s="9">
        <f>SUMIFS('2013Figures'!$J:$J,'2013Figures'!$C:$C,$A127,'2013Figures'!$H:$H,$B127,'2013Figures'!$I:$I,$C127,'2013Figures'!$B:$B,"CyToBroker",'2013Figures'!$G:$G,"E1",'2013Figures'!$E:$E,$B$1)</f>
        <v>0</v>
      </c>
      <c r="H127" s="9">
        <f>SUMIFS('2013Figures'!$J:$J,'2013Figures'!$C:$C,$A127,'2013Figures'!$H:$H,$B127,'2013Figures'!$I:$I,$C127,'2013Figures'!$B:$B,"CyToBroker",'2013Figures'!$G:$G,"P1",'2013Figures'!$E:$E,$B$1)</f>
        <v>0</v>
      </c>
      <c r="L127" s="42">
        <f>SUMIFS('2012Figures'!$J:$J,'2012Figures'!$C:$C,$A127,'2012Figures'!$H:$H,$B127,'2012Figures'!$I:$I,$C127,'2012Figures'!$E:$E,$B$1)</f>
        <v>0</v>
      </c>
      <c r="M127" s="52">
        <f>SUMIFS('2012Figures'!$J:$J,'2012Figures'!$C:$C,$A127,'2012Figures'!$H:$H,$B127,'2012Figures'!$I:$I,$C127,'2012Figures'!$B:$B,"BrokerToCy",'2012Figures'!$G:$G,"E1",'2012Figures'!$E:$E,$B$1)</f>
        <v>0</v>
      </c>
      <c r="N127" s="52">
        <f>SUMIFS('2012Figures'!$J:$J,'2012Figures'!$C:$C,$A127,'2012Figures'!$H:$H,$B127,'2012Figures'!$I:$I,$C127,'2012Figures'!$B:$B,"BrokerToCy",'2012Figures'!$G:$G,"P1",'2012Figures'!$E:$E,$B$1)</f>
        <v>0</v>
      </c>
      <c r="O127" s="52">
        <f>SUMIFS('2012Figures'!$J:$J,'2012Figures'!$C:$C,$A127,'2012Figures'!$H:$H,$B127,'2012Figures'!$I:$I,$C127,'2012Figures'!$B:$B,"CyToBroker",'2012Figures'!$G:$G,"E1",'2012Figures'!$E:$E,$B$1)</f>
        <v>0</v>
      </c>
      <c r="P127" s="52">
        <f>SUMIFS('2012Figures'!$J:$J,'2012Figures'!$C:$C,$A127,'2012Figures'!$H:$H,$B127,'2012Figures'!$I:$I,$C127,'2012Figures'!$B:$B,"CyToBroker",'2012Figures'!$G:$G,"P1",'2012Figures'!$E:$E,$B$1)</f>
        <v>0</v>
      </c>
      <c r="R127" s="46" t="str">
        <f t="shared" si="18"/>
        <v/>
      </c>
      <c r="S127" s="46" t="str">
        <f t="shared" si="18"/>
        <v/>
      </c>
      <c r="T127" s="46" t="str">
        <f t="shared" si="18"/>
        <v/>
      </c>
      <c r="U127" s="46" t="str">
        <f t="shared" si="18"/>
        <v/>
      </c>
      <c r="V127" s="46" t="str">
        <f t="shared" si="18"/>
        <v/>
      </c>
    </row>
    <row r="128" spans="1:22" x14ac:dyDescent="0.2">
      <c r="A128" s="1">
        <v>104</v>
      </c>
      <c r="B128" s="1" t="s">
        <v>98</v>
      </c>
      <c r="C128" s="8">
        <v>6</v>
      </c>
      <c r="D128" s="29">
        <f>SUMIFS('2013Figures'!$J:$J,'2013Figures'!$C:$C,$A128,'2013Figures'!$H:$H,$B128,'2013Figures'!$I:$I,$C128,'2013Figures'!$E:$E,$B$1)</f>
        <v>0</v>
      </c>
      <c r="E128" s="9">
        <f>SUMIFS('2013Figures'!$J:$J,'2013Figures'!$C:$C,$A128,'2013Figures'!$H:$H,$B128,'2013Figures'!$I:$I,$C128,'2013Figures'!$B:$B,"BrokerToCy",'2013Figures'!$G:$G,"E1",'2013Figures'!$E:$E,$B$1)</f>
        <v>0</v>
      </c>
      <c r="F128" s="9">
        <f>SUMIFS('2013Figures'!$J:$J,'2013Figures'!$C:$C,$A128,'2013Figures'!$H:$H,$B128,'2013Figures'!$I:$I,$C128,'2013Figures'!$B:$B,"BrokerToCy",'2013Figures'!$G:$G,"P1",'2013Figures'!$E:$E,$B$1)</f>
        <v>0</v>
      </c>
      <c r="G128" s="9">
        <f>SUMIFS('2013Figures'!$J:$J,'2013Figures'!$C:$C,$A128,'2013Figures'!$H:$H,$B128,'2013Figures'!$I:$I,$C128,'2013Figures'!$B:$B,"CyToBroker",'2013Figures'!$G:$G,"E1",'2013Figures'!$E:$E,$B$1)</f>
        <v>0</v>
      </c>
      <c r="H128" s="9">
        <f>SUMIFS('2013Figures'!$J:$J,'2013Figures'!$C:$C,$A128,'2013Figures'!$H:$H,$B128,'2013Figures'!$I:$I,$C128,'2013Figures'!$B:$B,"CyToBroker",'2013Figures'!$G:$G,"P1",'2013Figures'!$E:$E,$B$1)</f>
        <v>0</v>
      </c>
      <c r="J128" s="8">
        <v>201501</v>
      </c>
      <c r="L128" s="42">
        <f>SUMIFS('2012Figures'!$J:$J,'2012Figures'!$C:$C,$A128,'2012Figures'!$H:$H,$B128,'2012Figures'!$I:$I,$C128,'2012Figures'!$E:$E,$B$1)</f>
        <v>0</v>
      </c>
      <c r="M128" s="52">
        <f>SUMIFS('2012Figures'!$J:$J,'2012Figures'!$C:$C,$A128,'2012Figures'!$H:$H,$B128,'2012Figures'!$I:$I,$C128,'2012Figures'!$B:$B,"BrokerToCy",'2012Figures'!$G:$G,"E1",'2012Figures'!$E:$E,$B$1)</f>
        <v>0</v>
      </c>
      <c r="N128" s="52">
        <f>SUMIFS('2012Figures'!$J:$J,'2012Figures'!$C:$C,$A128,'2012Figures'!$H:$H,$B128,'2012Figures'!$I:$I,$C128,'2012Figures'!$B:$B,"BrokerToCy",'2012Figures'!$G:$G,"P1",'2012Figures'!$E:$E,$B$1)</f>
        <v>0</v>
      </c>
      <c r="O128" s="52">
        <f>SUMIFS('2012Figures'!$J:$J,'2012Figures'!$C:$C,$A128,'2012Figures'!$H:$H,$B128,'2012Figures'!$I:$I,$C128,'2012Figures'!$B:$B,"CyToBroker",'2012Figures'!$G:$G,"E1",'2012Figures'!$E:$E,$B$1)</f>
        <v>0</v>
      </c>
      <c r="P128" s="52">
        <f>SUMIFS('2012Figures'!$J:$J,'2012Figures'!$C:$C,$A128,'2012Figures'!$H:$H,$B128,'2012Figures'!$I:$I,$C128,'2012Figures'!$B:$B,"CyToBroker",'2012Figures'!$G:$G,"P1",'2012Figures'!$E:$E,$B$1)</f>
        <v>0</v>
      </c>
      <c r="R128" s="46" t="str">
        <f t="shared" si="18"/>
        <v/>
      </c>
      <c r="S128" s="46" t="str">
        <f t="shared" si="18"/>
        <v/>
      </c>
      <c r="T128" s="46" t="str">
        <f t="shared" si="18"/>
        <v/>
      </c>
      <c r="U128" s="46" t="str">
        <f t="shared" si="18"/>
        <v/>
      </c>
      <c r="V128" s="46" t="str">
        <f t="shared" si="18"/>
        <v/>
      </c>
    </row>
    <row r="129" spans="1:22" x14ac:dyDescent="0.2">
      <c r="A129" s="1">
        <v>104</v>
      </c>
      <c r="B129" s="1" t="s">
        <v>98</v>
      </c>
      <c r="C129" s="8">
        <v>5</v>
      </c>
      <c r="D129" s="29">
        <f>SUMIFS('2013Figures'!$J:$J,'2013Figures'!$C:$C,$A129,'2013Figures'!$H:$H,$B129,'2013Figures'!$I:$I,$C129,'2013Figures'!$E:$E,$B$1)</f>
        <v>0</v>
      </c>
      <c r="E129" s="9">
        <f>SUMIFS('2013Figures'!$J:$J,'2013Figures'!$C:$C,$A129,'2013Figures'!$H:$H,$B129,'2013Figures'!$I:$I,$C129,'2013Figures'!$B:$B,"BrokerToCy",'2013Figures'!$G:$G,"E1",'2013Figures'!$E:$E,$B$1)</f>
        <v>0</v>
      </c>
      <c r="F129" s="9">
        <f>SUMIFS('2013Figures'!$J:$J,'2013Figures'!$C:$C,$A129,'2013Figures'!$H:$H,$B129,'2013Figures'!$I:$I,$C129,'2013Figures'!$B:$B,"BrokerToCy",'2013Figures'!$G:$G,"P1",'2013Figures'!$E:$E,$B$1)</f>
        <v>0</v>
      </c>
      <c r="G129" s="9">
        <f>SUMIFS('2013Figures'!$J:$J,'2013Figures'!$C:$C,$A129,'2013Figures'!$H:$H,$B129,'2013Figures'!$I:$I,$C129,'2013Figures'!$B:$B,"CyToBroker",'2013Figures'!$G:$G,"E1",'2013Figures'!$E:$E,$B$1)</f>
        <v>0</v>
      </c>
      <c r="H129" s="9">
        <f>SUMIFS('2013Figures'!$J:$J,'2013Figures'!$C:$C,$A129,'2013Figures'!$H:$H,$B129,'2013Figures'!$I:$I,$C129,'2013Figures'!$B:$B,"CyToBroker",'2013Figures'!$G:$G,"P1",'2013Figures'!$E:$E,$B$1)</f>
        <v>0</v>
      </c>
      <c r="J129" s="8">
        <v>201401</v>
      </c>
      <c r="L129" s="42">
        <f>SUMIFS('2012Figures'!$J:$J,'2012Figures'!$C:$C,$A129,'2012Figures'!$H:$H,$B129,'2012Figures'!$I:$I,$C129,'2012Figures'!$E:$E,$B$1)</f>
        <v>0</v>
      </c>
      <c r="M129" s="52">
        <f>SUMIFS('2012Figures'!$J:$J,'2012Figures'!$C:$C,$A129,'2012Figures'!$H:$H,$B129,'2012Figures'!$I:$I,$C129,'2012Figures'!$B:$B,"BrokerToCy",'2012Figures'!$G:$G,"E1",'2012Figures'!$E:$E,$B$1)</f>
        <v>0</v>
      </c>
      <c r="N129" s="52">
        <f>SUMIFS('2012Figures'!$J:$J,'2012Figures'!$C:$C,$A129,'2012Figures'!$H:$H,$B129,'2012Figures'!$I:$I,$C129,'2012Figures'!$B:$B,"BrokerToCy",'2012Figures'!$G:$G,"P1",'2012Figures'!$E:$E,$B$1)</f>
        <v>0</v>
      </c>
      <c r="O129" s="52">
        <f>SUMIFS('2012Figures'!$J:$J,'2012Figures'!$C:$C,$A129,'2012Figures'!$H:$H,$B129,'2012Figures'!$I:$I,$C129,'2012Figures'!$B:$B,"CyToBroker",'2012Figures'!$G:$G,"E1",'2012Figures'!$E:$E,$B$1)</f>
        <v>0</v>
      </c>
      <c r="P129" s="52">
        <f>SUMIFS('2012Figures'!$J:$J,'2012Figures'!$C:$C,$A129,'2012Figures'!$H:$H,$B129,'2012Figures'!$I:$I,$C129,'2012Figures'!$B:$B,"CyToBroker",'2012Figures'!$G:$G,"P1",'2012Figures'!$E:$E,$B$1)</f>
        <v>0</v>
      </c>
      <c r="R129" s="46" t="str">
        <f t="shared" si="18"/>
        <v/>
      </c>
      <c r="S129" s="46" t="str">
        <f t="shared" si="18"/>
        <v/>
      </c>
      <c r="T129" s="46" t="str">
        <f t="shared" si="18"/>
        <v/>
      </c>
      <c r="U129" s="46" t="str">
        <f t="shared" si="18"/>
        <v/>
      </c>
      <c r="V129" s="46" t="str">
        <f t="shared" si="18"/>
        <v/>
      </c>
    </row>
    <row r="130" spans="1:22" x14ac:dyDescent="0.2">
      <c r="A130" s="1">
        <v>104</v>
      </c>
      <c r="B130" s="1" t="s">
        <v>98</v>
      </c>
      <c r="C130" s="8">
        <v>4</v>
      </c>
      <c r="D130" s="29">
        <f>SUMIFS('2013Figures'!$J:$J,'2013Figures'!$C:$C,$A130,'2013Figures'!$H:$H,$B130,'2013Figures'!$I:$I,$C130,'2013Figures'!$E:$E,$B$1)</f>
        <v>0</v>
      </c>
      <c r="E130" s="9">
        <f>SUMIFS('2013Figures'!$J:$J,'2013Figures'!$C:$C,$A130,'2013Figures'!$H:$H,$B130,'2013Figures'!$I:$I,$C130,'2013Figures'!$B:$B,"BrokerToCy",'2013Figures'!$G:$G,"E1",'2013Figures'!$E:$E,$B$1)</f>
        <v>0</v>
      </c>
      <c r="F130" s="9">
        <f>SUMIFS('2013Figures'!$J:$J,'2013Figures'!$C:$C,$A130,'2013Figures'!$H:$H,$B130,'2013Figures'!$I:$I,$C130,'2013Figures'!$B:$B,"BrokerToCy",'2013Figures'!$G:$G,"P1",'2013Figures'!$E:$E,$B$1)</f>
        <v>0</v>
      </c>
      <c r="G130" s="9">
        <f>SUMIFS('2013Figures'!$J:$J,'2013Figures'!$C:$C,$A130,'2013Figures'!$H:$H,$B130,'2013Figures'!$I:$I,$C130,'2013Figures'!$B:$B,"CyToBroker",'2013Figures'!$G:$G,"E1",'2013Figures'!$E:$E,$B$1)</f>
        <v>0</v>
      </c>
      <c r="H130" s="9">
        <f>SUMIFS('2013Figures'!$J:$J,'2013Figures'!$C:$C,$A130,'2013Figures'!$H:$H,$B130,'2013Figures'!$I:$I,$C130,'2013Figures'!$B:$B,"CyToBroker",'2013Figures'!$G:$G,"P1",'2013Figures'!$E:$E,$B$1)</f>
        <v>0</v>
      </c>
      <c r="I130" s="30"/>
      <c r="J130" s="31">
        <v>201301</v>
      </c>
      <c r="K130" s="30"/>
      <c r="L130" s="42">
        <f>SUMIFS('2012Figures'!$J:$J,'2012Figures'!$C:$C,$A130,'2012Figures'!$H:$H,$B130,'2012Figures'!$I:$I,$C130,'2012Figures'!$E:$E,$B$1)</f>
        <v>0</v>
      </c>
      <c r="M130" s="52">
        <f>SUMIFS('2012Figures'!$J:$J,'2012Figures'!$C:$C,$A130,'2012Figures'!$H:$H,$B130,'2012Figures'!$I:$I,$C130,'2012Figures'!$B:$B,"BrokerToCy",'2012Figures'!$G:$G,"E1",'2012Figures'!$E:$E,$B$1)</f>
        <v>0</v>
      </c>
      <c r="N130" s="52">
        <f>SUMIFS('2012Figures'!$J:$J,'2012Figures'!$C:$C,$A130,'2012Figures'!$H:$H,$B130,'2012Figures'!$I:$I,$C130,'2012Figures'!$B:$B,"BrokerToCy",'2012Figures'!$G:$G,"P1",'2012Figures'!$E:$E,$B$1)</f>
        <v>0</v>
      </c>
      <c r="O130" s="52">
        <f>SUMIFS('2012Figures'!$J:$J,'2012Figures'!$C:$C,$A130,'2012Figures'!$H:$H,$B130,'2012Figures'!$I:$I,$C130,'2012Figures'!$B:$B,"CyToBroker",'2012Figures'!$G:$G,"E1",'2012Figures'!$E:$E,$B$1)</f>
        <v>0</v>
      </c>
      <c r="P130" s="52">
        <f>SUMIFS('2012Figures'!$J:$J,'2012Figures'!$C:$C,$A130,'2012Figures'!$H:$H,$B130,'2012Figures'!$I:$I,$C130,'2012Figures'!$B:$B,"CyToBroker",'2012Figures'!$G:$G,"P1",'2012Figures'!$E:$E,$B$1)</f>
        <v>0</v>
      </c>
      <c r="Q130" s="30"/>
      <c r="R130" s="46" t="str">
        <f t="shared" si="18"/>
        <v/>
      </c>
      <c r="S130" s="46" t="str">
        <f t="shared" si="18"/>
        <v/>
      </c>
      <c r="T130" s="46" t="str">
        <f t="shared" si="18"/>
        <v/>
      </c>
      <c r="U130" s="46" t="str">
        <f t="shared" si="18"/>
        <v/>
      </c>
      <c r="V130" s="46" t="str">
        <f t="shared" si="18"/>
        <v/>
      </c>
    </row>
    <row r="131" spans="1:22" x14ac:dyDescent="0.2">
      <c r="A131" s="1">
        <v>104</v>
      </c>
      <c r="B131" s="1" t="s">
        <v>98</v>
      </c>
      <c r="C131" s="8">
        <v>3</v>
      </c>
      <c r="D131" s="29">
        <f>SUMIFS('2013Figures'!$J:$J,'2013Figures'!$C:$C,$A131,'2013Figures'!$H:$H,$B131,'2013Figures'!$I:$I,$C131,'2013Figures'!$E:$E,$B$1)</f>
        <v>0</v>
      </c>
      <c r="E131" s="9">
        <f>SUMIFS('2013Figures'!$J:$J,'2013Figures'!$C:$C,$A131,'2013Figures'!$H:$H,$B131,'2013Figures'!$I:$I,$C131,'2013Figures'!$B:$B,"BrokerToCy",'2013Figures'!$G:$G,"E1",'2013Figures'!$E:$E,$B$1)</f>
        <v>0</v>
      </c>
      <c r="F131" s="9">
        <f>SUMIFS('2013Figures'!$J:$J,'2013Figures'!$C:$C,$A131,'2013Figures'!$H:$H,$B131,'2013Figures'!$I:$I,$C131,'2013Figures'!$B:$B,"BrokerToCy",'2013Figures'!$G:$G,"P1",'2013Figures'!$E:$E,$B$1)</f>
        <v>0</v>
      </c>
      <c r="G131" s="9">
        <f>SUMIFS('2013Figures'!$J:$J,'2013Figures'!$C:$C,$A131,'2013Figures'!$H:$H,$B131,'2013Figures'!$I:$I,$C131,'2013Figures'!$B:$B,"CyToBroker",'2013Figures'!$G:$G,"E1",'2013Figures'!$E:$E,$B$1)</f>
        <v>0</v>
      </c>
      <c r="H131" s="9">
        <f>SUMIFS('2013Figures'!$J:$J,'2013Figures'!$C:$C,$A131,'2013Figures'!$H:$H,$B131,'2013Figures'!$I:$I,$C131,'2013Figures'!$B:$B,"CyToBroker",'2013Figures'!$G:$G,"P1",'2013Figures'!$E:$E,$B$1)</f>
        <v>0</v>
      </c>
      <c r="J131" s="8">
        <v>201201</v>
      </c>
      <c r="L131" s="42">
        <f>SUMIFS('2012Figures'!$J:$J,'2012Figures'!$C:$C,$A131,'2012Figures'!$H:$H,$B131,'2012Figures'!$I:$I,$C131,'2012Figures'!$E:$E,$B$1)</f>
        <v>0</v>
      </c>
      <c r="M131" s="52">
        <f>SUMIFS('2012Figures'!$J:$J,'2012Figures'!$C:$C,$A131,'2012Figures'!$H:$H,$B131,'2012Figures'!$I:$I,$C131,'2012Figures'!$B:$B,"BrokerToCy",'2012Figures'!$G:$G,"E1",'2012Figures'!$E:$E,$B$1)</f>
        <v>0</v>
      </c>
      <c r="N131" s="52">
        <f>SUMIFS('2012Figures'!$J:$J,'2012Figures'!$C:$C,$A131,'2012Figures'!$H:$H,$B131,'2012Figures'!$I:$I,$C131,'2012Figures'!$B:$B,"BrokerToCy",'2012Figures'!$G:$G,"P1",'2012Figures'!$E:$E,$B$1)</f>
        <v>0</v>
      </c>
      <c r="O131" s="52">
        <f>SUMIFS('2012Figures'!$J:$J,'2012Figures'!$C:$C,$A131,'2012Figures'!$H:$H,$B131,'2012Figures'!$I:$I,$C131,'2012Figures'!$B:$B,"CyToBroker",'2012Figures'!$G:$G,"E1",'2012Figures'!$E:$E,$B$1)</f>
        <v>0</v>
      </c>
      <c r="P131" s="52">
        <f>SUMIFS('2012Figures'!$J:$J,'2012Figures'!$C:$C,$A131,'2012Figures'!$H:$H,$B131,'2012Figures'!$I:$I,$C131,'2012Figures'!$B:$B,"CyToBroker",'2012Figures'!$G:$G,"P1",'2012Figures'!$E:$E,$B$1)</f>
        <v>0</v>
      </c>
      <c r="R131" s="46" t="str">
        <f t="shared" si="18"/>
        <v/>
      </c>
      <c r="S131" s="46" t="str">
        <f t="shared" si="18"/>
        <v/>
      </c>
      <c r="T131" s="46" t="str">
        <f t="shared" si="18"/>
        <v/>
      </c>
      <c r="U131" s="46" t="str">
        <f t="shared" si="18"/>
        <v/>
      </c>
      <c r="V131" s="46" t="str">
        <f t="shared" si="18"/>
        <v/>
      </c>
    </row>
    <row r="132" spans="1:22" x14ac:dyDescent="0.2">
      <c r="A132" s="1">
        <v>104</v>
      </c>
      <c r="B132" s="1" t="s">
        <v>98</v>
      </c>
      <c r="C132" s="8">
        <v>2</v>
      </c>
      <c r="D132" s="29">
        <f>SUMIFS('2013Figures'!$J:$J,'2013Figures'!$C:$C,$A132,'2013Figures'!$H:$H,$B132,'2013Figures'!$I:$I,$C132,'2013Figures'!$E:$E,$B$1)</f>
        <v>0</v>
      </c>
      <c r="E132" s="9">
        <f>SUMIFS('2013Figures'!$J:$J,'2013Figures'!$C:$C,$A132,'2013Figures'!$H:$H,$B132,'2013Figures'!$I:$I,$C132,'2013Figures'!$B:$B,"BrokerToCy",'2013Figures'!$G:$G,"E1",'2013Figures'!$E:$E,$B$1)</f>
        <v>0</v>
      </c>
      <c r="F132" s="9">
        <f>SUMIFS('2013Figures'!$J:$J,'2013Figures'!$C:$C,$A132,'2013Figures'!$H:$H,$B132,'2013Figures'!$I:$I,$C132,'2013Figures'!$B:$B,"BrokerToCy",'2013Figures'!$G:$G,"P1",'2013Figures'!$E:$E,$B$1)</f>
        <v>0</v>
      </c>
      <c r="G132" s="9">
        <f>SUMIFS('2013Figures'!$J:$J,'2013Figures'!$C:$C,$A132,'2013Figures'!$H:$H,$B132,'2013Figures'!$I:$I,$C132,'2013Figures'!$B:$B,"CyToBroker",'2013Figures'!$G:$G,"E1",'2013Figures'!$E:$E,$B$1)</f>
        <v>0</v>
      </c>
      <c r="H132" s="9">
        <f>SUMIFS('2013Figures'!$J:$J,'2013Figures'!$C:$C,$A132,'2013Figures'!$H:$H,$B132,'2013Figures'!$I:$I,$C132,'2013Figures'!$B:$B,"CyToBroker",'2013Figures'!$G:$G,"P1",'2013Figures'!$E:$E,$B$1)</f>
        <v>0</v>
      </c>
      <c r="J132" s="8">
        <v>201101</v>
      </c>
      <c r="L132" s="42">
        <f>SUMIFS('2012Figures'!$J:$J,'2012Figures'!$C:$C,$A132,'2012Figures'!$H:$H,$B132,'2012Figures'!$I:$I,$C132,'2012Figures'!$E:$E,$B$1)</f>
        <v>0</v>
      </c>
      <c r="M132" s="52">
        <f>SUMIFS('2012Figures'!$J:$J,'2012Figures'!$C:$C,$A132,'2012Figures'!$H:$H,$B132,'2012Figures'!$I:$I,$C132,'2012Figures'!$B:$B,"BrokerToCy",'2012Figures'!$G:$G,"E1",'2012Figures'!$E:$E,$B$1)</f>
        <v>0</v>
      </c>
      <c r="N132" s="52">
        <f>SUMIFS('2012Figures'!$J:$J,'2012Figures'!$C:$C,$A132,'2012Figures'!$H:$H,$B132,'2012Figures'!$I:$I,$C132,'2012Figures'!$B:$B,"BrokerToCy",'2012Figures'!$G:$G,"P1",'2012Figures'!$E:$E,$B$1)</f>
        <v>0</v>
      </c>
      <c r="O132" s="52">
        <f>SUMIFS('2012Figures'!$J:$J,'2012Figures'!$C:$C,$A132,'2012Figures'!$H:$H,$B132,'2012Figures'!$I:$I,$C132,'2012Figures'!$B:$B,"CyToBroker",'2012Figures'!$G:$G,"E1",'2012Figures'!$E:$E,$B$1)</f>
        <v>0</v>
      </c>
      <c r="P132" s="52">
        <f>SUMIFS('2012Figures'!$J:$J,'2012Figures'!$C:$C,$A132,'2012Figures'!$H:$H,$B132,'2012Figures'!$I:$I,$C132,'2012Figures'!$B:$B,"CyToBroker",'2012Figures'!$G:$G,"P1",'2012Figures'!$E:$E,$B$1)</f>
        <v>0</v>
      </c>
      <c r="R132" s="46" t="str">
        <f t="shared" si="18"/>
        <v/>
      </c>
      <c r="S132" s="46" t="str">
        <f t="shared" si="18"/>
        <v/>
      </c>
      <c r="T132" s="46" t="str">
        <f t="shared" si="18"/>
        <v/>
      </c>
      <c r="U132" s="46" t="str">
        <f t="shared" si="18"/>
        <v/>
      </c>
      <c r="V132" s="46" t="str">
        <f t="shared" si="18"/>
        <v/>
      </c>
    </row>
    <row r="133" spans="1:22" x14ac:dyDescent="0.2">
      <c r="A133" s="1">
        <v>104</v>
      </c>
      <c r="B133" s="1" t="s">
        <v>98</v>
      </c>
      <c r="C133" s="8">
        <v>1</v>
      </c>
      <c r="D133" s="29">
        <f>SUMIFS('2013Figures'!$J:$J,'2013Figures'!$C:$C,$A133,'2013Figures'!$H:$H,$B133,'2013Figures'!$I:$I,$C133,'2013Figures'!$E:$E,$B$1)</f>
        <v>0</v>
      </c>
      <c r="E133" s="9">
        <f>SUMIFS('2013Figures'!$J:$J,'2013Figures'!$C:$C,$A133,'2013Figures'!$H:$H,$B133,'2013Figures'!$I:$I,$C133,'2013Figures'!$B:$B,"BrokerToCy",'2013Figures'!$G:$G,"E1",'2013Figures'!$E:$E,$B$1)</f>
        <v>0</v>
      </c>
      <c r="F133" s="9">
        <f>SUMIFS('2013Figures'!$J:$J,'2013Figures'!$C:$C,$A133,'2013Figures'!$H:$H,$B133,'2013Figures'!$I:$I,$C133,'2013Figures'!$B:$B,"BrokerToCy",'2013Figures'!$G:$G,"P1",'2013Figures'!$E:$E,$B$1)</f>
        <v>0</v>
      </c>
      <c r="G133" s="9">
        <f>SUMIFS('2013Figures'!$J:$J,'2013Figures'!$C:$C,$A133,'2013Figures'!$H:$H,$B133,'2013Figures'!$I:$I,$C133,'2013Figures'!$B:$B,"CyToBroker",'2013Figures'!$G:$G,"E1",'2013Figures'!$E:$E,$B$1)</f>
        <v>0</v>
      </c>
      <c r="H133" s="9">
        <f>SUMIFS('2013Figures'!$J:$J,'2013Figures'!$C:$C,$A133,'2013Figures'!$H:$H,$B133,'2013Figures'!$I:$I,$C133,'2013Figures'!$B:$B,"CyToBroker",'2013Figures'!$G:$G,"P1",'2013Figures'!$E:$E,$B$1)</f>
        <v>0</v>
      </c>
      <c r="J133" s="8">
        <v>201001</v>
      </c>
      <c r="L133" s="42">
        <f>SUMIFS('2012Figures'!$J:$J,'2012Figures'!$C:$C,$A133,'2012Figures'!$H:$H,$B133,'2012Figures'!$I:$I,$C133,'2012Figures'!$E:$E,$B$1)</f>
        <v>0</v>
      </c>
      <c r="M133" s="52">
        <f>SUMIFS('2012Figures'!$J:$J,'2012Figures'!$C:$C,$A133,'2012Figures'!$H:$H,$B133,'2012Figures'!$I:$I,$C133,'2012Figures'!$B:$B,"BrokerToCy",'2012Figures'!$G:$G,"E1",'2012Figures'!$E:$E,$B$1)</f>
        <v>0</v>
      </c>
      <c r="N133" s="52">
        <f>SUMIFS('2012Figures'!$J:$J,'2012Figures'!$C:$C,$A133,'2012Figures'!$H:$H,$B133,'2012Figures'!$I:$I,$C133,'2012Figures'!$B:$B,"BrokerToCy",'2012Figures'!$G:$G,"P1",'2012Figures'!$E:$E,$B$1)</f>
        <v>0</v>
      </c>
      <c r="O133" s="52">
        <f>SUMIFS('2012Figures'!$J:$J,'2012Figures'!$C:$C,$A133,'2012Figures'!$H:$H,$B133,'2012Figures'!$I:$I,$C133,'2012Figures'!$B:$B,"CyToBroker",'2012Figures'!$G:$G,"E1",'2012Figures'!$E:$E,$B$1)</f>
        <v>0</v>
      </c>
      <c r="P133" s="52">
        <f>SUMIFS('2012Figures'!$J:$J,'2012Figures'!$C:$C,$A133,'2012Figures'!$H:$H,$B133,'2012Figures'!$I:$I,$C133,'2012Figures'!$B:$B,"CyToBroker",'2012Figures'!$G:$G,"P1",'2012Figures'!$E:$E,$B$1)</f>
        <v>0</v>
      </c>
      <c r="R133" s="46" t="str">
        <f t="shared" si="18"/>
        <v/>
      </c>
      <c r="S133" s="46" t="str">
        <f t="shared" si="18"/>
        <v/>
      </c>
      <c r="T133" s="46" t="str">
        <f t="shared" si="18"/>
        <v/>
      </c>
      <c r="U133" s="46" t="str">
        <f t="shared" si="18"/>
        <v/>
      </c>
      <c r="V133" s="46" t="str">
        <f t="shared" si="18"/>
        <v/>
      </c>
    </row>
    <row r="134" spans="1:22" x14ac:dyDescent="0.2">
      <c r="A134" s="1">
        <v>104</v>
      </c>
      <c r="B134" s="1" t="s">
        <v>98</v>
      </c>
      <c r="D134" s="29">
        <f>SUMIFS('2013Figures'!$J:$J,'2013Figures'!$C:$C,$A134,'2013Figures'!$H:$H,$B134,'2013Figures'!$I:$I,"",'2013Figures'!$E:$E,$B$1)</f>
        <v>0</v>
      </c>
      <c r="E134" s="9">
        <f>SUMIFS('2013Figures'!$J:$J,'2013Figures'!$C:$C,$A134,'2013Figures'!$H:$H,$B134,'2013Figures'!$I:$I,"",'2013Figures'!$B:$B,"BrokerToCy",'2013Figures'!$G:$G,"E1",'2013Figures'!$E:$E,$B$1)</f>
        <v>0</v>
      </c>
      <c r="F134" s="9">
        <f>SUMIFS('2013Figures'!$J:$J,'2013Figures'!$C:$C,$A134,'2013Figures'!$H:$H,$B134,'2013Figures'!$I:$I,"",'2013Figures'!$B:$B,"BrokerToCy",'2013Figures'!$G:$G,"P1",'2013Figures'!$E:$E,$B$1)</f>
        <v>0</v>
      </c>
      <c r="G134" s="9">
        <f>SUMIFS('2013Figures'!$J:$J,'2013Figures'!$C:$C,$A134,'2013Figures'!$H:$H,$B134,'2013Figures'!$I:$I,"",'2013Figures'!$B:$B,"CyToBroker",'2013Figures'!$G:$G,"E1",'2013Figures'!$E:$E,$B$1)</f>
        <v>0</v>
      </c>
      <c r="H134" s="9">
        <f>SUMIFS('2013Figures'!$J:$J,'2013Figures'!$C:$C,$A134,'2013Figures'!$H:$H,$B134,'2013Figures'!$I:$I,"",'2013Figures'!$B:$B,"CyToBroker",'2013Figures'!$G:$G,"P1",'2013Figures'!$E:$E,$B$1)</f>
        <v>0</v>
      </c>
      <c r="J134" s="8" t="s">
        <v>131</v>
      </c>
      <c r="L134" s="42">
        <f>SUMIFS('2012Figures'!$J:$J,'2012Figures'!$C:$C,$A134,'2012Figures'!$H:$H,$B134,'2012Figures'!$I:$I,"",'2012Figures'!$E:$E,$B$1)</f>
        <v>0</v>
      </c>
      <c r="M134" s="52">
        <f>SUMIFS('2012Figures'!$J:$J,'2012Figures'!$C:$C,$A134,'2012Figures'!$H:$H,$B134,'2012Figures'!$I:$I,"",'2012Figures'!$B:$B,"BrokerToCy",'2012Figures'!$G:$G,"E1",'2012Figures'!$E:$E,$B$1)</f>
        <v>0</v>
      </c>
      <c r="N134" s="52">
        <f>SUMIFS('2012Figures'!$J:$J,'2012Figures'!$C:$C,$A134,'2012Figures'!$H:$H,$B134,'2012Figures'!$I:$I,"",'2012Figures'!$B:$B,"BrokerToCy",'2012Figures'!$G:$G,"P1",'2012Figures'!$E:$E,$B$1)</f>
        <v>0</v>
      </c>
      <c r="O134" s="52">
        <f>SUMIFS('2012Figures'!$J:$J,'2012Figures'!$C:$C,$A134,'2012Figures'!$H:$H,$B134,'2012Figures'!$I:$I,"",'2012Figures'!$B:$B,"CyToBroker",'2012Figures'!$G:$G,"E1",'2012Figures'!$E:$E,$B$1)</f>
        <v>0</v>
      </c>
      <c r="P134" s="52">
        <f>SUMIFS('2012Figures'!$J:$J,'2012Figures'!$C:$C,$A134,'2012Figures'!$H:$H,$B134,'2012Figures'!$I:$I,"",'2012Figures'!$B:$B,"CyToBroker",'2012Figures'!$G:$G,"P1",'2012Figures'!$E:$E,$B$1)</f>
        <v>0</v>
      </c>
      <c r="R134" s="46" t="str">
        <f t="shared" si="18"/>
        <v/>
      </c>
      <c r="S134" s="46" t="str">
        <f t="shared" si="18"/>
        <v/>
      </c>
      <c r="T134" s="46" t="str">
        <f t="shared" si="18"/>
        <v/>
      </c>
      <c r="U134" s="46" t="str">
        <f t="shared" si="18"/>
        <v/>
      </c>
      <c r="V134" s="46" t="str">
        <f t="shared" si="18"/>
        <v/>
      </c>
    </row>
    <row r="135" spans="1:22" x14ac:dyDescent="0.2">
      <c r="A135" s="21"/>
      <c r="B135" s="21" t="s">
        <v>92</v>
      </c>
      <c r="C135" s="22"/>
      <c r="D135" s="23">
        <f>SUM(E135:H135)</f>
        <v>401377</v>
      </c>
      <c r="E135" s="23">
        <f>SUM(E61:E134)</f>
        <v>0</v>
      </c>
      <c r="F135" s="23">
        <f t="shared" ref="F135:H135" si="19">SUM(F61:F134)</f>
        <v>0</v>
      </c>
      <c r="G135" s="23">
        <f t="shared" si="19"/>
        <v>401377</v>
      </c>
      <c r="H135" s="23">
        <f t="shared" si="19"/>
        <v>0</v>
      </c>
      <c r="I135" s="21"/>
      <c r="J135" s="22"/>
      <c r="K135" s="21"/>
      <c r="L135" s="43">
        <f>SUM(M135:P135)</f>
        <v>40478</v>
      </c>
      <c r="M135" s="43">
        <f>SUM(M61:M134)</f>
        <v>0</v>
      </c>
      <c r="N135" s="43">
        <f t="shared" ref="N135:P135" si="20">SUM(N61:N134)</f>
        <v>0</v>
      </c>
      <c r="O135" s="43">
        <f t="shared" si="20"/>
        <v>40478</v>
      </c>
      <c r="P135" s="43">
        <f t="shared" si="20"/>
        <v>0</v>
      </c>
      <c r="Q135" s="21"/>
      <c r="R135" s="21"/>
      <c r="S135" s="21"/>
      <c r="T135" s="21"/>
      <c r="U135" s="21"/>
      <c r="V135" s="21"/>
    </row>
    <row r="136" spans="1:22" x14ac:dyDescent="0.2">
      <c r="A136" s="28">
        <v>105</v>
      </c>
      <c r="B136" s="28" t="s">
        <v>60</v>
      </c>
      <c r="C136" s="17" t="s">
        <v>88</v>
      </c>
      <c r="D136" s="18">
        <f>SUMIFS('2013Figures'!$J:$J,'2013Figures'!$C:$C,$A136,'2013Figures'!$E:$E,$B$1)</f>
        <v>0</v>
      </c>
      <c r="E136" s="18">
        <f>SUMIFS('2013Figures'!$J:$J,'2013Figures'!$C:$C,$A136,'2013Figures'!$B:$B,"BrokerToCy",'2013Figures'!$G:$G,"E1",'2013Figures'!$E:$E,$B$1)</f>
        <v>0</v>
      </c>
      <c r="F136" s="18">
        <f>SUMIFS('2013Figures'!$J:$J,'2013Figures'!$C:$C,$A136,'2013Figures'!$B:$B,"BrokerToCy",'2013Figures'!$G:$G,"P1",'2013Figures'!$E:$E,$B$1)</f>
        <v>0</v>
      </c>
      <c r="G136" s="18">
        <f>SUMIFS('2013Figures'!$J:$J,'2013Figures'!$C:$C,$A136,'2013Figures'!$B:$B,"CyToBroker",'2013Figures'!$G:$G,"E1",'2013Figures'!$E:$E,$B$1)</f>
        <v>0</v>
      </c>
      <c r="H136" s="18">
        <f>SUMIFS('2013Figures'!$J:$J,'2013Figures'!$C:$C,$A136,'2013Figures'!$B:$B,"CyToBroker",'2013Figures'!$G:$G,"P1",'2013Figures'!$E:$E,$B$1)</f>
        <v>0</v>
      </c>
      <c r="I136" s="28"/>
      <c r="J136" s="17"/>
      <c r="K136" s="28"/>
      <c r="L136" s="50">
        <f>SUMIFS('2012Figures'!$J:$J,'2012Figures'!$C:$C,$A136,'2012Figures'!$E:$E,$B$1)</f>
        <v>0</v>
      </c>
      <c r="M136" s="50">
        <f>SUMIFS('2012Figures'!$J:$J,'2012Figures'!$C:$C,$A136,'2012Figures'!$B:$B,"BrokerToCy",'2012Figures'!$G:$G,"E1",'2012Figures'!$E:$E,$B$1)</f>
        <v>0</v>
      </c>
      <c r="N136" s="50">
        <f>SUMIFS('2012Figures'!$J:$J,'2012Figures'!$C:$C,$A136,'2012Figures'!$B:$B,"BrokerToCy",'2012Figures'!$G:$G,"P1",'2012Figures'!$E:$E,$B$1)</f>
        <v>0</v>
      </c>
      <c r="O136" s="50">
        <f>SUMIFS('2012Figures'!$J:$J,'2012Figures'!$C:$C,$A136,'2012Figures'!$B:$B,"CyToBroker",'2012Figures'!$G:$G,"E1",'2012Figures'!$E:$E,$B$1)</f>
        <v>0</v>
      </c>
      <c r="P136" s="50">
        <f>SUMIFS('2012Figures'!$J:$J,'2012Figures'!$C:$C,$A136,'2012Figures'!$B:$B,"CyToBroker",'2012Figures'!$G:$G,"P1",'2012Figures'!$E:$E,$B$1)</f>
        <v>0</v>
      </c>
      <c r="Q136" s="28"/>
      <c r="R136" s="46" t="str">
        <f t="shared" si="18"/>
        <v/>
      </c>
      <c r="S136" s="46" t="str">
        <f t="shared" si="18"/>
        <v/>
      </c>
      <c r="T136" s="46" t="str">
        <f t="shared" si="18"/>
        <v/>
      </c>
      <c r="U136" s="46" t="str">
        <f t="shared" si="18"/>
        <v/>
      </c>
      <c r="V136" s="46" t="str">
        <f t="shared" si="18"/>
        <v/>
      </c>
    </row>
    <row r="137" spans="1:22" x14ac:dyDescent="0.2">
      <c r="A137" s="1">
        <v>105</v>
      </c>
      <c r="B137" s="1" t="s">
        <v>60</v>
      </c>
      <c r="C137" s="8">
        <v>4</v>
      </c>
      <c r="D137" s="29">
        <f>SUMIFS('2013Figures'!$J:$J,'2013Figures'!$C:$C,$A137,'2013Figures'!$H:$H,$B137,'2013Figures'!$I:$I,$C137,'2013Figures'!$E:$E,$B$1)</f>
        <v>0</v>
      </c>
      <c r="E137" s="9">
        <f>SUMIFS('2013Figures'!$J:$J,'2013Figures'!$C:$C,$A137,'2013Figures'!$H:$H,$B137,'2013Figures'!$I:$I,$C137,'2013Figures'!$B:$B,"BrokerToCy",'2013Figures'!$G:$G,"E1",'2013Figures'!$E:$E,$B$1)</f>
        <v>0</v>
      </c>
      <c r="F137" s="9">
        <f>SUMIFS('2013Figures'!$J:$J,'2013Figures'!$C:$C,$A137,'2013Figures'!$H:$H,$B137,'2013Figures'!$I:$I,$C137,'2013Figures'!$B:$B,"BrokerToCy",'2013Figures'!$G:$G,"P1",'2013Figures'!$E:$E,$B$1)</f>
        <v>0</v>
      </c>
      <c r="G137" s="9">
        <f>SUMIFS('2013Figures'!$J:$J,'2013Figures'!$C:$C,$A137,'2013Figures'!$H:$H,$B137,'2013Figures'!$I:$I,$C137,'2013Figures'!$B:$B,"CyToBroker",'2013Figures'!$G:$G,"E1",'2013Figures'!$E:$E,$B$1)</f>
        <v>0</v>
      </c>
      <c r="H137" s="9">
        <f>SUMIFS('2013Figures'!$J:$J,'2013Figures'!$C:$C,$A137,'2013Figures'!$H:$H,$B137,'2013Figures'!$I:$I,$C137,'2013Figures'!$B:$B,"CyToBroker",'2013Figures'!$G:$G,"P1",'2013Figures'!$E:$E,$B$1)</f>
        <v>0</v>
      </c>
      <c r="J137" s="8" t="s">
        <v>146</v>
      </c>
      <c r="L137" s="42">
        <f>SUMIFS('2012Figures'!$J:$J,'2012Figures'!$C:$C,$A137,'2012Figures'!$H:$H,$B137,'2012Figures'!$I:$I,$C137,'2012Figures'!$E:$E,$B$1)</f>
        <v>0</v>
      </c>
      <c r="M137" s="52">
        <f>SUMIFS('2012Figures'!$J:$J,'2012Figures'!$C:$C,$A137,'2012Figures'!$H:$H,$B137,'2012Figures'!$I:$I,$C137,'2012Figures'!$B:$B,"BrokerToCy",'2012Figures'!$G:$G,"E1",'2012Figures'!$E:$E,$B$1)</f>
        <v>0</v>
      </c>
      <c r="N137" s="52">
        <f>SUMIFS('2012Figures'!$J:$J,'2012Figures'!$C:$C,$A137,'2012Figures'!$H:$H,$B137,'2012Figures'!$I:$I,$C137,'2012Figures'!$B:$B,"BrokerToCy",'2012Figures'!$G:$G,"P1",'2012Figures'!$E:$E,$B$1)</f>
        <v>0</v>
      </c>
      <c r="O137" s="52">
        <f>SUMIFS('2012Figures'!$J:$J,'2012Figures'!$C:$C,$A137,'2012Figures'!$H:$H,$B137,'2012Figures'!$I:$I,$C137,'2012Figures'!$B:$B,"CyToBroker",'2012Figures'!$G:$G,"E1",'2012Figures'!$E:$E,$B$1)</f>
        <v>0</v>
      </c>
      <c r="P137" s="52">
        <f>SUMIFS('2012Figures'!$J:$J,'2012Figures'!$C:$C,$A137,'2012Figures'!$H:$H,$B137,'2012Figures'!$I:$I,$C137,'2012Figures'!$B:$B,"CyToBroker",'2012Figures'!$G:$G,"P1",'2012Figures'!$E:$E,$B$1)</f>
        <v>0</v>
      </c>
      <c r="R137" s="46" t="str">
        <f t="shared" si="18"/>
        <v/>
      </c>
      <c r="S137" s="46" t="str">
        <f t="shared" si="18"/>
        <v/>
      </c>
      <c r="T137" s="46" t="str">
        <f t="shared" si="18"/>
        <v/>
      </c>
      <c r="U137" s="46" t="str">
        <f t="shared" si="18"/>
        <v/>
      </c>
      <c r="V137" s="46" t="str">
        <f t="shared" si="18"/>
        <v/>
      </c>
    </row>
    <row r="138" spans="1:22" x14ac:dyDescent="0.2">
      <c r="A138" s="1">
        <v>105</v>
      </c>
      <c r="B138" s="1" t="s">
        <v>60</v>
      </c>
      <c r="C138" s="8">
        <v>2</v>
      </c>
      <c r="D138" s="29">
        <f>SUMIFS('2013Figures'!$J:$J,'2013Figures'!$C:$C,$A138,'2013Figures'!$H:$H,$B138,'2013Figures'!$I:$I,$C138,'2013Figures'!$E:$E,$B$1)</f>
        <v>0</v>
      </c>
      <c r="E138" s="9">
        <f>SUMIFS('2013Figures'!$J:$J,'2013Figures'!$C:$C,$A138,'2013Figures'!$H:$H,$B138,'2013Figures'!$I:$I,$C138,'2013Figures'!$B:$B,"BrokerToCy",'2013Figures'!$G:$G,"E1",'2013Figures'!$E:$E,$B$1)</f>
        <v>0</v>
      </c>
      <c r="F138" s="9">
        <f>SUMIFS('2013Figures'!$J:$J,'2013Figures'!$C:$C,$A138,'2013Figures'!$H:$H,$B138,'2013Figures'!$I:$I,$C138,'2013Figures'!$B:$B,"BrokerToCy",'2013Figures'!$G:$G,"P1",'2013Figures'!$E:$E,$B$1)</f>
        <v>0</v>
      </c>
      <c r="G138" s="9">
        <f>SUMIFS('2013Figures'!$J:$J,'2013Figures'!$C:$C,$A138,'2013Figures'!$H:$H,$B138,'2013Figures'!$I:$I,$C138,'2013Figures'!$B:$B,"CyToBroker",'2013Figures'!$G:$G,"E1",'2013Figures'!$E:$E,$B$1)</f>
        <v>0</v>
      </c>
      <c r="H138" s="9">
        <f>SUMIFS('2013Figures'!$J:$J,'2013Figures'!$C:$C,$A138,'2013Figures'!$H:$H,$B138,'2013Figures'!$I:$I,$C138,'2013Figures'!$B:$B,"CyToBroker",'2013Figures'!$G:$G,"P1",'2013Figures'!$E:$E,$B$1)</f>
        <v>0</v>
      </c>
      <c r="J138" s="8">
        <v>201001</v>
      </c>
      <c r="L138" s="42">
        <f>SUMIFS('2012Figures'!$J:$J,'2012Figures'!$C:$C,$A138,'2012Figures'!$H:$H,$B138,'2012Figures'!$I:$I,$C138,'2012Figures'!$E:$E,$B$1)</f>
        <v>0</v>
      </c>
      <c r="M138" s="52">
        <f>SUMIFS('2012Figures'!$J:$J,'2012Figures'!$C:$C,$A138,'2012Figures'!$H:$H,$B138,'2012Figures'!$I:$I,$C138,'2012Figures'!$B:$B,"BrokerToCy",'2012Figures'!$G:$G,"E1",'2012Figures'!$E:$E,$B$1)</f>
        <v>0</v>
      </c>
      <c r="N138" s="52">
        <f>SUMIFS('2012Figures'!$J:$J,'2012Figures'!$C:$C,$A138,'2012Figures'!$H:$H,$B138,'2012Figures'!$I:$I,$C138,'2012Figures'!$B:$B,"BrokerToCy",'2012Figures'!$G:$G,"P1",'2012Figures'!$E:$E,$B$1)</f>
        <v>0</v>
      </c>
      <c r="O138" s="52">
        <f>SUMIFS('2012Figures'!$J:$J,'2012Figures'!$C:$C,$A138,'2012Figures'!$H:$H,$B138,'2012Figures'!$I:$I,$C138,'2012Figures'!$B:$B,"CyToBroker",'2012Figures'!$G:$G,"E1",'2012Figures'!$E:$E,$B$1)</f>
        <v>0</v>
      </c>
      <c r="P138" s="52">
        <f>SUMIFS('2012Figures'!$J:$J,'2012Figures'!$C:$C,$A138,'2012Figures'!$H:$H,$B138,'2012Figures'!$I:$I,$C138,'2012Figures'!$B:$B,"CyToBroker",'2012Figures'!$G:$G,"P1",'2012Figures'!$E:$E,$B$1)</f>
        <v>0</v>
      </c>
      <c r="R138" s="46" t="str">
        <f t="shared" si="18"/>
        <v/>
      </c>
      <c r="S138" s="46" t="str">
        <f t="shared" si="18"/>
        <v/>
      </c>
      <c r="T138" s="46" t="str">
        <f t="shared" si="18"/>
        <v/>
      </c>
      <c r="U138" s="46" t="str">
        <f t="shared" si="18"/>
        <v/>
      </c>
      <c r="V138" s="46" t="str">
        <f t="shared" si="18"/>
        <v/>
      </c>
    </row>
    <row r="139" spans="1:22" x14ac:dyDescent="0.2">
      <c r="A139" s="1">
        <v>105</v>
      </c>
      <c r="B139" s="1" t="s">
        <v>60</v>
      </c>
      <c r="C139" s="8">
        <v>1</v>
      </c>
      <c r="D139" s="29">
        <f>SUMIFS('2013Figures'!$J:$J,'2013Figures'!$C:$C,$A139,'2013Figures'!$H:$H,$B139,'2013Figures'!$I:$I,$C139,'2013Figures'!$E:$E,$B$1)</f>
        <v>0</v>
      </c>
      <c r="E139" s="9">
        <f>SUMIFS('2013Figures'!$J:$J,'2013Figures'!$C:$C,$A139,'2013Figures'!$H:$H,$B139,'2013Figures'!$I:$I,$C139,'2013Figures'!$B:$B,"BrokerToCy",'2013Figures'!$G:$G,"E1",'2013Figures'!$E:$E,$B$1)</f>
        <v>0</v>
      </c>
      <c r="F139" s="9">
        <f>SUMIFS('2013Figures'!$J:$J,'2013Figures'!$C:$C,$A139,'2013Figures'!$H:$H,$B139,'2013Figures'!$I:$I,$C139,'2013Figures'!$B:$B,"BrokerToCy",'2013Figures'!$G:$G,"P1",'2013Figures'!$E:$E,$B$1)</f>
        <v>0</v>
      </c>
      <c r="G139" s="9">
        <f>SUMIFS('2013Figures'!$J:$J,'2013Figures'!$C:$C,$A139,'2013Figures'!$H:$H,$B139,'2013Figures'!$I:$I,$C139,'2013Figures'!$B:$B,"CyToBroker",'2013Figures'!$G:$G,"E1",'2013Figures'!$E:$E,$B$1)</f>
        <v>0</v>
      </c>
      <c r="H139" s="9">
        <f>SUMIFS('2013Figures'!$J:$J,'2013Figures'!$C:$C,$A139,'2013Figures'!$H:$H,$B139,'2013Figures'!$I:$I,$C139,'2013Figures'!$B:$B,"CyToBroker",'2013Figures'!$G:$G,"P1",'2013Figures'!$E:$E,$B$1)</f>
        <v>0</v>
      </c>
      <c r="J139" s="8">
        <v>200901</v>
      </c>
      <c r="L139" s="42">
        <f>SUMIFS('2012Figures'!$J:$J,'2012Figures'!$C:$C,$A139,'2012Figures'!$H:$H,$B139,'2012Figures'!$I:$I,$C139,'2012Figures'!$E:$E,$B$1)</f>
        <v>0</v>
      </c>
      <c r="M139" s="52">
        <f>SUMIFS('2012Figures'!$J:$J,'2012Figures'!$C:$C,$A139,'2012Figures'!$H:$H,$B139,'2012Figures'!$I:$I,$C139,'2012Figures'!$B:$B,"BrokerToCy",'2012Figures'!$G:$G,"E1",'2012Figures'!$E:$E,$B$1)</f>
        <v>0</v>
      </c>
      <c r="N139" s="52">
        <f>SUMIFS('2012Figures'!$J:$J,'2012Figures'!$C:$C,$A139,'2012Figures'!$H:$H,$B139,'2012Figures'!$I:$I,$C139,'2012Figures'!$B:$B,"BrokerToCy",'2012Figures'!$G:$G,"P1",'2012Figures'!$E:$E,$B$1)</f>
        <v>0</v>
      </c>
      <c r="O139" s="52">
        <f>SUMIFS('2012Figures'!$J:$J,'2012Figures'!$C:$C,$A139,'2012Figures'!$H:$H,$B139,'2012Figures'!$I:$I,$C139,'2012Figures'!$B:$B,"CyToBroker",'2012Figures'!$G:$G,"E1",'2012Figures'!$E:$E,$B$1)</f>
        <v>0</v>
      </c>
      <c r="P139" s="52">
        <f>SUMIFS('2012Figures'!$J:$J,'2012Figures'!$C:$C,$A139,'2012Figures'!$H:$H,$B139,'2012Figures'!$I:$I,$C139,'2012Figures'!$B:$B,"CyToBroker",'2012Figures'!$G:$G,"P1",'2012Figures'!$E:$E,$B$1)</f>
        <v>0</v>
      </c>
      <c r="R139" s="46" t="str">
        <f t="shared" si="18"/>
        <v/>
      </c>
      <c r="S139" s="46" t="str">
        <f t="shared" si="18"/>
        <v/>
      </c>
      <c r="T139" s="46" t="str">
        <f t="shared" si="18"/>
        <v/>
      </c>
      <c r="U139" s="46" t="str">
        <f t="shared" si="18"/>
        <v/>
      </c>
      <c r="V139" s="46" t="str">
        <f t="shared" si="18"/>
        <v/>
      </c>
    </row>
    <row r="140" spans="1:22" x14ac:dyDescent="0.2">
      <c r="A140" s="1">
        <v>105</v>
      </c>
      <c r="B140" s="1" t="s">
        <v>60</v>
      </c>
      <c r="D140" s="29">
        <f>SUMIFS('2013Figures'!$J:$J,'2013Figures'!$C:$C,$A140,'2013Figures'!$I:$I,"",'2013Figures'!$E:$E,$B$1)</f>
        <v>0</v>
      </c>
      <c r="E140" s="9">
        <f>SUMIFS('2013Figures'!$J:$J,'2013Figures'!$C:$C,$A140,'2013Figures'!$I:$I,"",'2013Figures'!$B:$B,"BrokerToCy",'2013Figures'!$G:$G,"E1",'2013Figures'!$E:$E,$B$1)</f>
        <v>0</v>
      </c>
      <c r="F140" s="9">
        <f>SUMIFS('2013Figures'!$J:$J,'2013Figures'!$C:$C,$A140,'2013Figures'!$I:$I,"",'2013Figures'!$B:$B,"BrokerToCy",'2013Figures'!$G:$G,"P1",'2013Figures'!$E:$E,$B$1)</f>
        <v>0</v>
      </c>
      <c r="G140" s="9">
        <f>SUMIFS('2013Figures'!$J:$J,'2013Figures'!$C:$C,$A140,'2013Figures'!$I:$I,"",'2013Figures'!$B:$B,"CyToBroker",'2013Figures'!$G:$G,"E1",'2013Figures'!$E:$E,$B$1)</f>
        <v>0</v>
      </c>
      <c r="H140" s="9">
        <f>SUMIFS('2013Figures'!$J:$J,'2013Figures'!$C:$C,$A140,'2013Figures'!$I:$I,"",'2013Figures'!$B:$B,"CyToBroker",'2013Figures'!$G:$G,"P1",'2013Figures'!$E:$E,$B$1)</f>
        <v>0</v>
      </c>
      <c r="J140" s="8" t="s">
        <v>131</v>
      </c>
      <c r="L140" s="42">
        <f>SUMIFS('2012Figures'!$J:$J,'2012Figures'!$C:$C,$A140,'2012Figures'!$I:$I,"",'2012Figures'!$E:$E,$B$1)</f>
        <v>0</v>
      </c>
      <c r="M140" s="52">
        <f>SUMIFS('2012Figures'!$J:$J,'2012Figures'!$C:$C,$A140,'2012Figures'!$I:$I,"",'2012Figures'!$B:$B,"BrokerToCy",'2012Figures'!$G:$G,"E1",'2012Figures'!$E:$E,$B$1)</f>
        <v>0</v>
      </c>
      <c r="N140" s="52">
        <f>SUMIFS('2012Figures'!$J:$J,'2012Figures'!$C:$C,$A140,'2012Figures'!$I:$I,"",'2012Figures'!$B:$B,"BrokerToCy",'2012Figures'!$G:$G,"P1",'2012Figures'!$E:$E,$B$1)</f>
        <v>0</v>
      </c>
      <c r="O140" s="52">
        <f>SUMIFS('2012Figures'!$J:$J,'2012Figures'!$C:$C,$A140,'2012Figures'!$I:$I,"",'2012Figures'!$B:$B,"CyToBroker",'2012Figures'!$G:$G,"E1",'2012Figures'!$E:$E,$B$1)</f>
        <v>0</v>
      </c>
      <c r="P140" s="52">
        <f>SUMIFS('2012Figures'!$J:$J,'2012Figures'!$C:$C,$A140,'2012Figures'!$I:$I,"",'2012Figures'!$B:$B,"CyToBroker",'2012Figures'!$G:$G,"P1",'2012Figures'!$E:$E,$B$1)</f>
        <v>0</v>
      </c>
      <c r="R140" s="46" t="str">
        <f t="shared" si="18"/>
        <v/>
      </c>
      <c r="S140" s="46" t="str">
        <f t="shared" si="18"/>
        <v/>
      </c>
      <c r="T140" s="46" t="str">
        <f t="shared" si="18"/>
        <v/>
      </c>
      <c r="U140" s="46" t="str">
        <f t="shared" si="18"/>
        <v/>
      </c>
      <c r="V140" s="46" t="str">
        <f t="shared" si="18"/>
        <v/>
      </c>
    </row>
    <row r="141" spans="1:22" x14ac:dyDescent="0.2">
      <c r="A141" s="21"/>
      <c r="B141" s="21" t="s">
        <v>92</v>
      </c>
      <c r="C141" s="22"/>
      <c r="D141" s="23">
        <f>SUM(E141:H141)</f>
        <v>0</v>
      </c>
      <c r="E141" s="23">
        <f>SUM(E137:E140)</f>
        <v>0</v>
      </c>
      <c r="F141" s="23">
        <f>SUM(F137:F140)</f>
        <v>0</v>
      </c>
      <c r="G141" s="23">
        <f>SUM(G137:G140)</f>
        <v>0</v>
      </c>
      <c r="H141" s="23">
        <f>SUM(H137:H140)</f>
        <v>0</v>
      </c>
      <c r="I141" s="21"/>
      <c r="J141" s="22"/>
      <c r="K141" s="21"/>
      <c r="L141" s="43">
        <f>SUM(M141:P141)</f>
        <v>0</v>
      </c>
      <c r="M141" s="43">
        <f>SUM(M137:M140)</f>
        <v>0</v>
      </c>
      <c r="N141" s="43">
        <f>SUM(N137:N140)</f>
        <v>0</v>
      </c>
      <c r="O141" s="43">
        <f>SUM(O137:O140)</f>
        <v>0</v>
      </c>
      <c r="P141" s="43">
        <f>SUM(P137:P140)</f>
        <v>0</v>
      </c>
      <c r="Q141" s="21"/>
      <c r="R141" s="21"/>
      <c r="S141" s="21"/>
      <c r="T141" s="21"/>
      <c r="U141" s="21"/>
      <c r="V141" s="21"/>
    </row>
    <row r="142" spans="1:22" x14ac:dyDescent="0.2">
      <c r="A142" s="28">
        <v>108</v>
      </c>
      <c r="B142" s="28" t="s">
        <v>166</v>
      </c>
      <c r="C142" s="17" t="s">
        <v>88</v>
      </c>
      <c r="D142" s="18">
        <f>SUMIFS('2013Figures'!$J:$J,'2013Figures'!$C:$C,$A142,'2013Figures'!$E:$E,$B$1)</f>
        <v>0</v>
      </c>
      <c r="E142" s="18">
        <f>SUMIFS('2013Figures'!$J:$J,'2013Figures'!$C:$C,$A142,'2013Figures'!$B:$B,"BrokerToCy",'2013Figures'!$G:$G,"E1",'2013Figures'!$E:$E,$B$1)</f>
        <v>0</v>
      </c>
      <c r="F142" s="18">
        <f>SUMIFS('2013Figures'!$J:$J,'2013Figures'!$C:$C,$A142,'2013Figures'!$B:$B,"BrokerToCy",'2013Figures'!$G:$G,"P1",'2013Figures'!$E:$E,$B$1)</f>
        <v>0</v>
      </c>
      <c r="G142" s="18">
        <f>SUMIFS('2013Figures'!$J:$J,'2013Figures'!$C:$C,$A142,'2013Figures'!$B:$B,"CyToBroker",'2013Figures'!$G:$G,"E1",'2013Figures'!$E:$E,$B$1)</f>
        <v>0</v>
      </c>
      <c r="H142" s="18">
        <f>SUMIFS('2013Figures'!$J:$J,'2013Figures'!$C:$C,$A142,'2013Figures'!$B:$B,"CyToBroker",'2013Figures'!$G:$G,"P1",'2013Figures'!$E:$E,$B$1)</f>
        <v>0</v>
      </c>
      <c r="I142" s="28"/>
      <c r="J142" s="17"/>
      <c r="K142" s="28"/>
      <c r="L142" s="50">
        <f>SUMIFS('2012Figures'!$J:$J,'2012Figures'!$C:$C,$A142,'2012Figures'!$E:$E,$B$1)</f>
        <v>0</v>
      </c>
      <c r="M142" s="50">
        <f>SUMIFS('2012Figures'!$J:$J,'2012Figures'!$C:$C,$A142,'2012Figures'!$B:$B,"BrokerToCy",'2012Figures'!$G:$G,"E1",'2012Figures'!$E:$E,$B$1)</f>
        <v>0</v>
      </c>
      <c r="N142" s="50">
        <f>SUMIFS('2012Figures'!$J:$J,'2012Figures'!$C:$C,$A142,'2012Figures'!$B:$B,"BrokerToCy",'2012Figures'!$G:$G,"P1",'2012Figures'!$E:$E,$B$1)</f>
        <v>0</v>
      </c>
      <c r="O142" s="50">
        <f>SUMIFS('2012Figures'!$J:$J,'2012Figures'!$C:$C,$A142,'2012Figures'!$B:$B,"CyToBroker",'2012Figures'!$G:$G,"E1",'2012Figures'!$E:$E,$B$1)</f>
        <v>0</v>
      </c>
      <c r="P142" s="50">
        <f>SUMIFS('2012Figures'!$J:$J,'2012Figures'!$C:$C,$A142,'2012Figures'!$B:$B,"CyToBroker",'2012Figures'!$G:$G,"P1",'2012Figures'!$E:$E,$B$1)</f>
        <v>0</v>
      </c>
      <c r="Q142" s="28"/>
      <c r="R142" s="46" t="str">
        <f t="shared" si="18"/>
        <v/>
      </c>
      <c r="S142" s="46" t="str">
        <f t="shared" si="18"/>
        <v/>
      </c>
      <c r="T142" s="46" t="str">
        <f t="shared" si="18"/>
        <v/>
      </c>
      <c r="U142" s="46" t="str">
        <f t="shared" si="18"/>
        <v/>
      </c>
      <c r="V142" s="46" t="str">
        <f t="shared" si="18"/>
        <v/>
      </c>
    </row>
    <row r="143" spans="1:22" x14ac:dyDescent="0.2">
      <c r="A143" s="1">
        <v>108</v>
      </c>
      <c r="B143" s="1" t="s">
        <v>166</v>
      </c>
      <c r="C143" s="8">
        <v>1</v>
      </c>
      <c r="D143" s="29">
        <f>SUMIFS('2013Figures'!$J:$J,'2013Figures'!$C:$C,$A143,'2013Figures'!$H:$H,$B143,'2013Figures'!$I:$I,$C143,'2013Figures'!$E:$E,$B$1)</f>
        <v>0</v>
      </c>
      <c r="E143" s="9">
        <f>SUMIFS('2013Figures'!$J:$J,'2013Figures'!$C:$C,$A143,'2013Figures'!$H:$H,$B143,'2013Figures'!$I:$I,$C143,'2013Figures'!$B:$B,"BrokerToCy",'2013Figures'!$G:$G,"E1",'2013Figures'!$E:$E,$B$1)</f>
        <v>0</v>
      </c>
      <c r="F143" s="9">
        <f>SUMIFS('2013Figures'!$J:$J,'2013Figures'!$C:$C,$A143,'2013Figures'!$H:$H,$B143,'2013Figures'!$I:$I,$C143,'2013Figures'!$B:$B,"BrokerToCy",'2013Figures'!$G:$G,"P1",'2013Figures'!$E:$E,$B$1)</f>
        <v>0</v>
      </c>
      <c r="G143" s="9">
        <f>SUMIFS('2013Figures'!$J:$J,'2013Figures'!$C:$C,$A143,'2013Figures'!$H:$H,$B143,'2013Figures'!$I:$I,$C143,'2013Figures'!$B:$B,"CyToBroker",'2013Figures'!$G:$G,"E1",'2013Figures'!$E:$E,$B$1)</f>
        <v>0</v>
      </c>
      <c r="H143" s="9">
        <f>SUMIFS('2013Figures'!$J:$J,'2013Figures'!$C:$C,$A143,'2013Figures'!$H:$H,$B143,'2013Figures'!$I:$I,$C143,'2013Figures'!$B:$B,"CyToBroker",'2013Figures'!$G:$G,"P1",'2013Figures'!$E:$E,$B$1)</f>
        <v>0</v>
      </c>
      <c r="J143" s="8">
        <v>201501</v>
      </c>
      <c r="L143" s="42">
        <f>SUMIFS('2012Figures'!$J:$J,'2012Figures'!$C:$C,$A143,'2012Figures'!$H:$H,$B143,'2012Figures'!$I:$I,$C143,'2012Figures'!$E:$E,$B$1)</f>
        <v>0</v>
      </c>
      <c r="M143" s="52">
        <f>SUMIFS('2012Figures'!$J:$J,'2012Figures'!$C:$C,$A143,'2012Figures'!$H:$H,$B143,'2012Figures'!$I:$I,$C143,'2012Figures'!$B:$B,"BrokerToCy",'2012Figures'!$G:$G,"E1",'2012Figures'!$E:$E,$B$1)</f>
        <v>0</v>
      </c>
      <c r="N143" s="52">
        <f>SUMIFS('2012Figures'!$J:$J,'2012Figures'!$C:$C,$A143,'2012Figures'!$H:$H,$B143,'2012Figures'!$I:$I,$C143,'2012Figures'!$B:$B,"BrokerToCy",'2012Figures'!$G:$G,"P1",'2012Figures'!$E:$E,$B$1)</f>
        <v>0</v>
      </c>
      <c r="O143" s="52">
        <f>SUMIFS('2012Figures'!$J:$J,'2012Figures'!$C:$C,$A143,'2012Figures'!$H:$H,$B143,'2012Figures'!$I:$I,$C143,'2012Figures'!$B:$B,"CyToBroker",'2012Figures'!$G:$G,"E1",'2012Figures'!$E:$E,$B$1)</f>
        <v>0</v>
      </c>
      <c r="P143" s="52">
        <f>SUMIFS('2012Figures'!$J:$J,'2012Figures'!$C:$C,$A143,'2012Figures'!$H:$H,$B143,'2012Figures'!$I:$I,$C143,'2012Figures'!$B:$B,"CyToBroker",'2012Figures'!$G:$G,"P1",'2012Figures'!$E:$E,$B$1)</f>
        <v>0</v>
      </c>
      <c r="R143" s="46" t="str">
        <f t="shared" si="18"/>
        <v/>
      </c>
      <c r="S143" s="46" t="str">
        <f t="shared" si="18"/>
        <v/>
      </c>
      <c r="T143" s="46" t="str">
        <f t="shared" si="18"/>
        <v/>
      </c>
      <c r="U143" s="46" t="str">
        <f t="shared" si="18"/>
        <v/>
      </c>
      <c r="V143" s="46" t="str">
        <f t="shared" si="18"/>
        <v/>
      </c>
    </row>
    <row r="144" spans="1:22" x14ac:dyDescent="0.2">
      <c r="A144" s="1">
        <v>108</v>
      </c>
      <c r="B144" s="1" t="s">
        <v>166</v>
      </c>
      <c r="D144" s="29">
        <f>SUMIFS('2013Figures'!$J:$J,'2013Figures'!$C:$C,$A144,'2013Figures'!$I:$I,"",'2013Figures'!$E:$E,$B$1)</f>
        <v>0</v>
      </c>
      <c r="E144" s="9">
        <f>SUMIFS('2013Figures'!$J:$J,'2013Figures'!$C:$C,$A144,'2013Figures'!$I:$I,"",'2013Figures'!$B:$B,"BrokerToCy",'2013Figures'!$G:$G,"E1",'2013Figures'!$E:$E,$B$1)</f>
        <v>0</v>
      </c>
      <c r="F144" s="9">
        <f>SUMIFS('2013Figures'!$J:$J,'2013Figures'!$C:$C,$A144,'2013Figures'!$I:$I,"",'2013Figures'!$B:$B,"BrokerToCy",'2013Figures'!$G:$G,"P1",'2013Figures'!$E:$E,$B$1)</f>
        <v>0</v>
      </c>
      <c r="G144" s="9">
        <f>SUMIFS('2013Figures'!$J:$J,'2013Figures'!$C:$C,$A144,'2013Figures'!$I:$I,"",'2013Figures'!$B:$B,"CyToBroker",'2013Figures'!$G:$G,"E1",'2013Figures'!$E:$E,$B$1)</f>
        <v>0</v>
      </c>
      <c r="H144" s="9">
        <f>SUMIFS('2013Figures'!$J:$J,'2013Figures'!$C:$C,$A144,'2013Figures'!$I:$I,"",'2013Figures'!$B:$B,"CyToBroker",'2013Figures'!$G:$G,"P1",'2013Figures'!$E:$E,$B$1)</f>
        <v>0</v>
      </c>
      <c r="J144" s="8" t="s">
        <v>131</v>
      </c>
      <c r="L144" s="42">
        <f>SUMIFS('2012Figures'!$J:$J,'2012Figures'!$C:$C,$A144,'2012Figures'!$I:$I,"",'2012Figures'!$E:$E,$B$1)</f>
        <v>0</v>
      </c>
      <c r="M144" s="52">
        <f>SUMIFS('2012Figures'!$J:$J,'2012Figures'!$C:$C,$A144,'2012Figures'!$I:$I,"",'2012Figures'!$B:$B,"BrokerToCy",'2012Figures'!$G:$G,"E1",'2012Figures'!$E:$E,$B$1)</f>
        <v>0</v>
      </c>
      <c r="N144" s="52">
        <f>SUMIFS('2012Figures'!$J:$J,'2012Figures'!$C:$C,$A144,'2012Figures'!$I:$I,"",'2012Figures'!$B:$B,"BrokerToCy",'2012Figures'!$G:$G,"P1",'2012Figures'!$E:$E,$B$1)</f>
        <v>0</v>
      </c>
      <c r="O144" s="52">
        <f>SUMIFS('2012Figures'!$J:$J,'2012Figures'!$C:$C,$A144,'2012Figures'!$I:$I,"",'2012Figures'!$B:$B,"CyToBroker",'2012Figures'!$G:$G,"E1",'2012Figures'!$E:$E,$B$1)</f>
        <v>0</v>
      </c>
      <c r="P144" s="52">
        <f>SUMIFS('2012Figures'!$J:$J,'2012Figures'!$C:$C,$A144,'2012Figures'!$I:$I,"",'2012Figures'!$B:$B,"CyToBroker",'2012Figures'!$G:$G,"P1",'2012Figures'!$E:$E,$B$1)</f>
        <v>0</v>
      </c>
      <c r="R144" s="46" t="str">
        <f t="shared" si="18"/>
        <v/>
      </c>
      <c r="S144" s="46" t="str">
        <f t="shared" si="18"/>
        <v/>
      </c>
      <c r="T144" s="46" t="str">
        <f t="shared" si="18"/>
        <v/>
      </c>
      <c r="U144" s="46" t="str">
        <f t="shared" si="18"/>
        <v/>
      </c>
      <c r="V144" s="46" t="str">
        <f t="shared" si="18"/>
        <v/>
      </c>
    </row>
    <row r="145" spans="1:22" x14ac:dyDescent="0.2">
      <c r="A145" s="21"/>
      <c r="B145" s="21" t="s">
        <v>92</v>
      </c>
      <c r="C145" s="22"/>
      <c r="D145" s="23">
        <f>SUM(E145:H145)</f>
        <v>0</v>
      </c>
      <c r="E145" s="23">
        <f>SUM(E143:E144)</f>
        <v>0</v>
      </c>
      <c r="F145" s="23">
        <f t="shared" ref="F145:H145" si="21">SUM(F143:F144)</f>
        <v>0</v>
      </c>
      <c r="G145" s="23">
        <f t="shared" si="21"/>
        <v>0</v>
      </c>
      <c r="H145" s="23">
        <f t="shared" si="21"/>
        <v>0</v>
      </c>
      <c r="I145" s="21"/>
      <c r="J145" s="22"/>
      <c r="K145" s="21"/>
      <c r="L145" s="43">
        <f>SUM(M145:P145)</f>
        <v>0</v>
      </c>
      <c r="M145" s="43">
        <f>SUM(M143:M144)</f>
        <v>0</v>
      </c>
      <c r="N145" s="43">
        <f t="shared" ref="N145:P145" si="22">SUM(N143:N144)</f>
        <v>0</v>
      </c>
      <c r="O145" s="43">
        <f t="shared" si="22"/>
        <v>0</v>
      </c>
      <c r="P145" s="43">
        <f t="shared" si="22"/>
        <v>0</v>
      </c>
      <c r="Q145" s="21"/>
      <c r="R145" s="21"/>
      <c r="S145" s="21"/>
      <c r="T145" s="21"/>
      <c r="U145" s="21"/>
      <c r="V145" s="21"/>
    </row>
    <row r="146" spans="1:22" x14ac:dyDescent="0.2">
      <c r="A146" s="28">
        <v>109</v>
      </c>
      <c r="B146" s="28" t="s">
        <v>99</v>
      </c>
      <c r="C146" s="17" t="s">
        <v>88</v>
      </c>
      <c r="D146" s="18">
        <f>SUMIFS('2013Figures'!$J:$J,'2013Figures'!$C:$C,$A146,'2013Figures'!$E:$E,$B$1)</f>
        <v>0</v>
      </c>
      <c r="E146" s="18">
        <f>SUMIFS('2013Figures'!$J:$J,'2013Figures'!$C:$C,$A146,'2013Figures'!$B:$B,"BrokerToCy",'2013Figures'!$G:$G,"E1",'2013Figures'!$E:$E,$B$1)</f>
        <v>0</v>
      </c>
      <c r="F146" s="18">
        <f>SUMIFS('2013Figures'!$J:$J,'2013Figures'!$C:$C,$A146,'2013Figures'!$B:$B,"BrokerToCy",'2013Figures'!$G:$G,"P1",'2013Figures'!$E:$E,$B$1)</f>
        <v>0</v>
      </c>
      <c r="G146" s="18">
        <f>SUMIFS('2013Figures'!$J:$J,'2013Figures'!$C:$C,$A146,'2013Figures'!$B:$B,"CyToBroker",'2013Figures'!$G:$G,"E1",'2013Figures'!$E:$E,$B$1)</f>
        <v>0</v>
      </c>
      <c r="H146" s="18">
        <f>SUMIFS('2013Figures'!$J:$J,'2013Figures'!$C:$C,$A146,'2013Figures'!$B:$B,"CyToBroker",'2013Figures'!$G:$G,"P1",'2013Figures'!$E:$E,$B$1)</f>
        <v>0</v>
      </c>
      <c r="I146" s="28"/>
      <c r="J146" s="17"/>
      <c r="K146" s="28"/>
      <c r="L146" s="50">
        <f>SUMIFS('2012Figures'!$J:$J,'2012Figures'!$C:$C,$A146,'2012Figures'!$E:$E,$B$1)</f>
        <v>0</v>
      </c>
      <c r="M146" s="50">
        <f>SUMIFS('2012Figures'!$J:$J,'2012Figures'!$C:$C,$A146,'2012Figures'!$B:$B,"BrokerToCy",'2012Figures'!$G:$G,"E1",'2012Figures'!$E:$E,$B$1)</f>
        <v>0</v>
      </c>
      <c r="N146" s="50">
        <f>SUMIFS('2012Figures'!$J:$J,'2012Figures'!$C:$C,$A146,'2012Figures'!$B:$B,"BrokerToCy",'2012Figures'!$G:$G,"P1",'2012Figures'!$E:$E,$B$1)</f>
        <v>0</v>
      </c>
      <c r="O146" s="50">
        <f>SUMIFS('2012Figures'!$J:$J,'2012Figures'!$C:$C,$A146,'2012Figures'!$B:$B,"CyToBroker",'2012Figures'!$G:$G,"E1",'2012Figures'!$E:$E,$B$1)</f>
        <v>0</v>
      </c>
      <c r="P146" s="50">
        <f>SUMIFS('2012Figures'!$J:$J,'2012Figures'!$C:$C,$A146,'2012Figures'!$B:$B,"CyToBroker",'2012Figures'!$G:$G,"P1",'2012Figures'!$E:$E,$B$1)</f>
        <v>0</v>
      </c>
      <c r="Q146" s="28"/>
      <c r="R146" s="46" t="str">
        <f t="shared" si="18"/>
        <v/>
      </c>
      <c r="S146" s="46" t="str">
        <f t="shared" si="18"/>
        <v/>
      </c>
      <c r="T146" s="46" t="str">
        <f t="shared" si="18"/>
        <v/>
      </c>
      <c r="U146" s="46" t="str">
        <f t="shared" si="18"/>
        <v/>
      </c>
      <c r="V146" s="46" t="str">
        <f t="shared" si="18"/>
        <v/>
      </c>
    </row>
    <row r="147" spans="1:22" x14ac:dyDescent="0.2">
      <c r="A147" s="1">
        <v>109</v>
      </c>
      <c r="B147" s="1" t="s">
        <v>99</v>
      </c>
      <c r="C147" s="8">
        <v>5</v>
      </c>
      <c r="D147" s="29">
        <f>SUMIFS('2013Figures'!$J:$J,'2013Figures'!$C:$C,$A147,'2013Figures'!$H:$H,$B147,'2013Figures'!$I:$I,$C147,'2013Figures'!$E:$E,$B$1)</f>
        <v>0</v>
      </c>
      <c r="E147" s="9">
        <f>SUMIFS('2013Figures'!$J:$J,'2013Figures'!$C:$C,$A147,'2013Figures'!$H:$H,$B147,'2013Figures'!$I:$I,$C147,'2013Figures'!$B:$B,"BrokerToCy",'2013Figures'!$G:$G,"E1",'2013Figures'!$E:$E,$B$1)</f>
        <v>0</v>
      </c>
      <c r="F147" s="9">
        <f>SUMIFS('2013Figures'!$J:$J,'2013Figures'!$C:$C,$A147,'2013Figures'!$H:$H,$B147,'2013Figures'!$I:$I,$C147,'2013Figures'!$B:$B,"BrokerToCy",'2013Figures'!$G:$G,"P1",'2013Figures'!$E:$E,$B$1)</f>
        <v>0</v>
      </c>
      <c r="G147" s="9">
        <f>SUMIFS('2013Figures'!$J:$J,'2013Figures'!$C:$C,$A147,'2013Figures'!$H:$H,$B147,'2013Figures'!$I:$I,$C147,'2013Figures'!$B:$B,"CyToBroker",'2013Figures'!$G:$G,"E1",'2013Figures'!$E:$E,$B$1)</f>
        <v>0</v>
      </c>
      <c r="H147" s="9">
        <f>SUMIFS('2013Figures'!$J:$J,'2013Figures'!$C:$C,$A147,'2013Figures'!$H:$H,$B147,'2013Figures'!$I:$I,$C147,'2013Figures'!$B:$B,"CyToBroker",'2013Figures'!$G:$G,"P1",'2013Figures'!$E:$E,$B$1)</f>
        <v>0</v>
      </c>
      <c r="L147" s="42">
        <f>SUMIFS('2012Figures'!$J:$J,'2012Figures'!$C:$C,$A147,'2012Figures'!$H:$H,$B147,'2012Figures'!$I:$I,$C147,'2012Figures'!$E:$E,$B$1)</f>
        <v>0</v>
      </c>
      <c r="M147" s="52">
        <f>SUMIFS('2012Figures'!$J:$J,'2012Figures'!$C:$C,$A147,'2012Figures'!$H:$H,$B147,'2012Figures'!$I:$I,$C147,'2012Figures'!$B:$B,"BrokerToCy",'2012Figures'!$G:$G,"E1",'2012Figures'!$E:$E,$B$1)</f>
        <v>0</v>
      </c>
      <c r="N147" s="52">
        <f>SUMIFS('2012Figures'!$J:$J,'2012Figures'!$C:$C,$A147,'2012Figures'!$H:$H,$B147,'2012Figures'!$I:$I,$C147,'2012Figures'!$B:$B,"BrokerToCy",'2012Figures'!$G:$G,"P1",'2012Figures'!$E:$E,$B$1)</f>
        <v>0</v>
      </c>
      <c r="O147" s="52">
        <f>SUMIFS('2012Figures'!$J:$J,'2012Figures'!$C:$C,$A147,'2012Figures'!$H:$H,$B147,'2012Figures'!$I:$I,$C147,'2012Figures'!$B:$B,"CyToBroker",'2012Figures'!$G:$G,"E1",'2012Figures'!$E:$E,$B$1)</f>
        <v>0</v>
      </c>
      <c r="P147" s="52">
        <f>SUMIFS('2012Figures'!$J:$J,'2012Figures'!$C:$C,$A147,'2012Figures'!$H:$H,$B147,'2012Figures'!$I:$I,$C147,'2012Figures'!$B:$B,"CyToBroker",'2012Figures'!$G:$G,"P1",'2012Figures'!$E:$E,$B$1)</f>
        <v>0</v>
      </c>
      <c r="R147" s="46" t="str">
        <f t="shared" si="18"/>
        <v/>
      </c>
      <c r="S147" s="46" t="str">
        <f t="shared" si="18"/>
        <v/>
      </c>
      <c r="T147" s="46" t="str">
        <f t="shared" si="18"/>
        <v/>
      </c>
      <c r="U147" s="46" t="str">
        <f t="shared" si="18"/>
        <v/>
      </c>
      <c r="V147" s="46" t="str">
        <f t="shared" si="18"/>
        <v/>
      </c>
    </row>
    <row r="148" spans="1:22" x14ac:dyDescent="0.2">
      <c r="A148" s="1">
        <v>109</v>
      </c>
      <c r="B148" s="1" t="s">
        <v>99</v>
      </c>
      <c r="C148" s="8">
        <v>4</v>
      </c>
      <c r="D148" s="29">
        <f>SUMIFS('2013Figures'!$J:$J,'2013Figures'!$C:$C,$A148,'2013Figures'!$H:$H,$B148,'2013Figures'!$I:$I,$C148,'2013Figures'!$E:$E,$B$1)</f>
        <v>0</v>
      </c>
      <c r="E148" s="9">
        <f>SUMIFS('2013Figures'!$J:$J,'2013Figures'!$C:$C,$A148,'2013Figures'!$H:$H,$B148,'2013Figures'!$I:$I,$C148,'2013Figures'!$B:$B,"BrokerToCy",'2013Figures'!$G:$G,"E1",'2013Figures'!$E:$E,$B$1)</f>
        <v>0</v>
      </c>
      <c r="F148" s="9">
        <f>SUMIFS('2013Figures'!$J:$J,'2013Figures'!$C:$C,$A148,'2013Figures'!$H:$H,$B148,'2013Figures'!$I:$I,$C148,'2013Figures'!$B:$B,"BrokerToCy",'2013Figures'!$G:$G,"P1",'2013Figures'!$E:$E,$B$1)</f>
        <v>0</v>
      </c>
      <c r="G148" s="9">
        <f>SUMIFS('2013Figures'!$J:$J,'2013Figures'!$C:$C,$A148,'2013Figures'!$H:$H,$B148,'2013Figures'!$I:$I,$C148,'2013Figures'!$B:$B,"CyToBroker",'2013Figures'!$G:$G,"E1",'2013Figures'!$E:$E,$B$1)</f>
        <v>0</v>
      </c>
      <c r="H148" s="9">
        <f>SUMIFS('2013Figures'!$J:$J,'2013Figures'!$C:$C,$A148,'2013Figures'!$H:$H,$B148,'2013Figures'!$I:$I,$C148,'2013Figures'!$B:$B,"CyToBroker",'2013Figures'!$G:$G,"P1",'2013Figures'!$E:$E,$B$1)</f>
        <v>0</v>
      </c>
      <c r="J148" s="8">
        <v>201501</v>
      </c>
      <c r="L148" s="42">
        <f>SUMIFS('2012Figures'!$J:$J,'2012Figures'!$C:$C,$A148,'2012Figures'!$H:$H,$B148,'2012Figures'!$I:$I,$C148,'2012Figures'!$E:$E,$B$1)</f>
        <v>0</v>
      </c>
      <c r="M148" s="52">
        <f>SUMIFS('2012Figures'!$J:$J,'2012Figures'!$C:$C,$A148,'2012Figures'!$H:$H,$B148,'2012Figures'!$I:$I,$C148,'2012Figures'!$B:$B,"BrokerToCy",'2012Figures'!$G:$G,"E1",'2012Figures'!$E:$E,$B$1)</f>
        <v>0</v>
      </c>
      <c r="N148" s="52">
        <f>SUMIFS('2012Figures'!$J:$J,'2012Figures'!$C:$C,$A148,'2012Figures'!$H:$H,$B148,'2012Figures'!$I:$I,$C148,'2012Figures'!$B:$B,"BrokerToCy",'2012Figures'!$G:$G,"P1",'2012Figures'!$E:$E,$B$1)</f>
        <v>0</v>
      </c>
      <c r="O148" s="52">
        <f>SUMIFS('2012Figures'!$J:$J,'2012Figures'!$C:$C,$A148,'2012Figures'!$H:$H,$B148,'2012Figures'!$I:$I,$C148,'2012Figures'!$B:$B,"CyToBroker",'2012Figures'!$G:$G,"E1",'2012Figures'!$E:$E,$B$1)</f>
        <v>0</v>
      </c>
      <c r="P148" s="52">
        <f>SUMIFS('2012Figures'!$J:$J,'2012Figures'!$C:$C,$A148,'2012Figures'!$H:$H,$B148,'2012Figures'!$I:$I,$C148,'2012Figures'!$B:$B,"CyToBroker",'2012Figures'!$G:$G,"P1",'2012Figures'!$E:$E,$B$1)</f>
        <v>0</v>
      </c>
      <c r="R148" s="46" t="str">
        <f t="shared" si="18"/>
        <v/>
      </c>
      <c r="S148" s="46" t="str">
        <f t="shared" si="18"/>
        <v/>
      </c>
      <c r="T148" s="46" t="str">
        <f t="shared" si="18"/>
        <v/>
      </c>
      <c r="U148" s="46" t="str">
        <f t="shared" si="18"/>
        <v/>
      </c>
      <c r="V148" s="46" t="str">
        <f t="shared" si="18"/>
        <v/>
      </c>
    </row>
    <row r="149" spans="1:22" x14ac:dyDescent="0.2">
      <c r="A149" s="1">
        <v>109</v>
      </c>
      <c r="B149" s="1" t="s">
        <v>99</v>
      </c>
      <c r="C149" s="8">
        <v>3</v>
      </c>
      <c r="D149" s="29">
        <f>SUMIFS('2013Figures'!$J:$J,'2013Figures'!$C:$C,$A149,'2013Figures'!$H:$H,$B149,'2013Figures'!$I:$I,$C149,'2013Figures'!$E:$E,$B$1)</f>
        <v>0</v>
      </c>
      <c r="E149" s="9">
        <f>SUMIFS('2013Figures'!$J:$J,'2013Figures'!$C:$C,$A149,'2013Figures'!$H:$H,$B149,'2013Figures'!$I:$I,$C149,'2013Figures'!$B:$B,"BrokerToCy",'2013Figures'!$G:$G,"E1",'2013Figures'!$E:$E,$B$1)</f>
        <v>0</v>
      </c>
      <c r="F149" s="9">
        <f>SUMIFS('2013Figures'!$J:$J,'2013Figures'!$C:$C,$A149,'2013Figures'!$H:$H,$B149,'2013Figures'!$I:$I,$C149,'2013Figures'!$B:$B,"BrokerToCy",'2013Figures'!$G:$G,"P1",'2013Figures'!$E:$E,$B$1)</f>
        <v>0</v>
      </c>
      <c r="G149" s="9">
        <f>SUMIFS('2013Figures'!$J:$J,'2013Figures'!$C:$C,$A149,'2013Figures'!$H:$H,$B149,'2013Figures'!$I:$I,$C149,'2013Figures'!$B:$B,"CyToBroker",'2013Figures'!$G:$G,"E1",'2013Figures'!$E:$E,$B$1)</f>
        <v>0</v>
      </c>
      <c r="H149" s="9">
        <f>SUMIFS('2013Figures'!$J:$J,'2013Figures'!$C:$C,$A149,'2013Figures'!$H:$H,$B149,'2013Figures'!$I:$I,$C149,'2013Figures'!$B:$B,"CyToBroker",'2013Figures'!$G:$G,"P1",'2013Figures'!$E:$E,$B$1)</f>
        <v>0</v>
      </c>
      <c r="J149" s="8">
        <v>201401</v>
      </c>
      <c r="L149" s="42">
        <f>SUMIFS('2012Figures'!$J:$J,'2012Figures'!$C:$C,$A149,'2012Figures'!$H:$H,$B149,'2012Figures'!$I:$I,$C149,'2012Figures'!$E:$E,$B$1)</f>
        <v>0</v>
      </c>
      <c r="M149" s="52">
        <f>SUMIFS('2012Figures'!$J:$J,'2012Figures'!$C:$C,$A149,'2012Figures'!$H:$H,$B149,'2012Figures'!$I:$I,$C149,'2012Figures'!$B:$B,"BrokerToCy",'2012Figures'!$G:$G,"E1",'2012Figures'!$E:$E,$B$1)</f>
        <v>0</v>
      </c>
      <c r="N149" s="52">
        <f>SUMIFS('2012Figures'!$J:$J,'2012Figures'!$C:$C,$A149,'2012Figures'!$H:$H,$B149,'2012Figures'!$I:$I,$C149,'2012Figures'!$B:$B,"BrokerToCy",'2012Figures'!$G:$G,"P1",'2012Figures'!$E:$E,$B$1)</f>
        <v>0</v>
      </c>
      <c r="O149" s="52">
        <f>SUMIFS('2012Figures'!$J:$J,'2012Figures'!$C:$C,$A149,'2012Figures'!$H:$H,$B149,'2012Figures'!$I:$I,$C149,'2012Figures'!$B:$B,"CyToBroker",'2012Figures'!$G:$G,"E1",'2012Figures'!$E:$E,$B$1)</f>
        <v>0</v>
      </c>
      <c r="P149" s="52">
        <f>SUMIFS('2012Figures'!$J:$J,'2012Figures'!$C:$C,$A149,'2012Figures'!$H:$H,$B149,'2012Figures'!$I:$I,$C149,'2012Figures'!$B:$B,"CyToBroker",'2012Figures'!$G:$G,"P1",'2012Figures'!$E:$E,$B$1)</f>
        <v>0</v>
      </c>
      <c r="R149" s="46" t="str">
        <f t="shared" si="18"/>
        <v/>
      </c>
      <c r="S149" s="46" t="str">
        <f t="shared" si="18"/>
        <v/>
      </c>
      <c r="T149" s="46" t="str">
        <f t="shared" si="18"/>
        <v/>
      </c>
      <c r="U149" s="46" t="str">
        <f t="shared" si="18"/>
        <v/>
      </c>
      <c r="V149" s="46" t="str">
        <f t="shared" si="18"/>
        <v/>
      </c>
    </row>
    <row r="150" spans="1:22" x14ac:dyDescent="0.2">
      <c r="A150" s="1">
        <v>109</v>
      </c>
      <c r="B150" s="1" t="s">
        <v>99</v>
      </c>
      <c r="C150" s="8">
        <v>2</v>
      </c>
      <c r="D150" s="29">
        <f>SUMIFS('2013Figures'!$J:$J,'2013Figures'!$C:$C,$A150,'2013Figures'!$H:$H,$B150,'2013Figures'!$I:$I,$C150,'2013Figures'!$E:$E,$B$1)</f>
        <v>0</v>
      </c>
      <c r="E150" s="9">
        <f>SUMIFS('2013Figures'!$J:$J,'2013Figures'!$C:$C,$A150,'2013Figures'!$H:$H,$B150,'2013Figures'!$I:$I,$C150,'2013Figures'!$B:$B,"BrokerToCy",'2013Figures'!$G:$G,"E1",'2013Figures'!$E:$E,$B$1)</f>
        <v>0</v>
      </c>
      <c r="F150" s="9">
        <f>SUMIFS('2013Figures'!$J:$J,'2013Figures'!$C:$C,$A150,'2013Figures'!$H:$H,$B150,'2013Figures'!$I:$I,$C150,'2013Figures'!$B:$B,"BrokerToCy",'2013Figures'!$G:$G,"P1",'2013Figures'!$E:$E,$B$1)</f>
        <v>0</v>
      </c>
      <c r="G150" s="9">
        <f>SUMIFS('2013Figures'!$J:$J,'2013Figures'!$C:$C,$A150,'2013Figures'!$H:$H,$B150,'2013Figures'!$I:$I,$C150,'2013Figures'!$B:$B,"CyToBroker",'2013Figures'!$G:$G,"E1",'2013Figures'!$E:$E,$B$1)</f>
        <v>0</v>
      </c>
      <c r="H150" s="9">
        <f>SUMIFS('2013Figures'!$J:$J,'2013Figures'!$C:$C,$A150,'2013Figures'!$H:$H,$B150,'2013Figures'!$I:$I,$C150,'2013Figures'!$B:$B,"CyToBroker",'2013Figures'!$G:$G,"P1",'2013Figures'!$E:$E,$B$1)</f>
        <v>0</v>
      </c>
      <c r="I150" s="30"/>
      <c r="J150" s="31">
        <v>201301</v>
      </c>
      <c r="K150" s="30"/>
      <c r="L150" s="42">
        <f>SUMIFS('2012Figures'!$J:$J,'2012Figures'!$C:$C,$A150,'2012Figures'!$H:$H,$B150,'2012Figures'!$I:$I,$C150,'2012Figures'!$E:$E,$B$1)</f>
        <v>0</v>
      </c>
      <c r="M150" s="52">
        <f>SUMIFS('2012Figures'!$J:$J,'2012Figures'!$C:$C,$A150,'2012Figures'!$H:$H,$B150,'2012Figures'!$I:$I,$C150,'2012Figures'!$B:$B,"BrokerToCy",'2012Figures'!$G:$G,"E1",'2012Figures'!$E:$E,$B$1)</f>
        <v>0</v>
      </c>
      <c r="N150" s="52">
        <f>SUMIFS('2012Figures'!$J:$J,'2012Figures'!$C:$C,$A150,'2012Figures'!$H:$H,$B150,'2012Figures'!$I:$I,$C150,'2012Figures'!$B:$B,"BrokerToCy",'2012Figures'!$G:$G,"P1",'2012Figures'!$E:$E,$B$1)</f>
        <v>0</v>
      </c>
      <c r="O150" s="52">
        <f>SUMIFS('2012Figures'!$J:$J,'2012Figures'!$C:$C,$A150,'2012Figures'!$H:$H,$B150,'2012Figures'!$I:$I,$C150,'2012Figures'!$B:$B,"CyToBroker",'2012Figures'!$G:$G,"E1",'2012Figures'!$E:$E,$B$1)</f>
        <v>0</v>
      </c>
      <c r="P150" s="52">
        <f>SUMIFS('2012Figures'!$J:$J,'2012Figures'!$C:$C,$A150,'2012Figures'!$H:$H,$B150,'2012Figures'!$I:$I,$C150,'2012Figures'!$B:$B,"CyToBroker",'2012Figures'!$G:$G,"P1",'2012Figures'!$E:$E,$B$1)</f>
        <v>0</v>
      </c>
      <c r="Q150" s="30"/>
      <c r="R150" s="46" t="str">
        <f t="shared" si="18"/>
        <v/>
      </c>
      <c r="S150" s="46" t="str">
        <f t="shared" si="18"/>
        <v/>
      </c>
      <c r="T150" s="46" t="str">
        <f t="shared" si="18"/>
        <v/>
      </c>
      <c r="U150" s="46" t="str">
        <f t="shared" si="18"/>
        <v/>
      </c>
      <c r="V150" s="46" t="str">
        <f t="shared" si="18"/>
        <v/>
      </c>
    </row>
    <row r="151" spans="1:22" x14ac:dyDescent="0.2">
      <c r="A151" s="1">
        <v>109</v>
      </c>
      <c r="B151" s="1" t="s">
        <v>99</v>
      </c>
      <c r="C151" s="8">
        <v>1</v>
      </c>
      <c r="D151" s="29">
        <f>SUMIFS('2013Figures'!$J:$J,'2013Figures'!$C:$C,$A151,'2013Figures'!$H:$H,$B151,'2013Figures'!$I:$I,$C151,'2013Figures'!$E:$E,$B$1)</f>
        <v>0</v>
      </c>
      <c r="E151" s="9">
        <f>SUMIFS('2013Figures'!$J:$J,'2013Figures'!$C:$C,$A151,'2013Figures'!$H:$H,$B151,'2013Figures'!$I:$I,$C151,'2013Figures'!$B:$B,"BrokerToCy",'2013Figures'!$G:$G,"E1",'2013Figures'!$E:$E,$B$1)</f>
        <v>0</v>
      </c>
      <c r="F151" s="9">
        <f>SUMIFS('2013Figures'!$J:$J,'2013Figures'!$C:$C,$A151,'2013Figures'!$H:$H,$B151,'2013Figures'!$I:$I,$C151,'2013Figures'!$B:$B,"BrokerToCy",'2013Figures'!$G:$G,"P1",'2013Figures'!$E:$E,$B$1)</f>
        <v>0</v>
      </c>
      <c r="G151" s="9">
        <f>SUMIFS('2013Figures'!$J:$J,'2013Figures'!$C:$C,$A151,'2013Figures'!$H:$H,$B151,'2013Figures'!$I:$I,$C151,'2013Figures'!$B:$B,"CyToBroker",'2013Figures'!$G:$G,"E1",'2013Figures'!$E:$E,$B$1)</f>
        <v>0</v>
      </c>
      <c r="H151" s="9">
        <f>SUMIFS('2013Figures'!$J:$J,'2013Figures'!$C:$C,$A151,'2013Figures'!$H:$H,$B151,'2013Figures'!$I:$I,$C151,'2013Figures'!$B:$B,"CyToBroker",'2013Figures'!$G:$G,"P1",'2013Figures'!$E:$E,$B$1)</f>
        <v>0</v>
      </c>
      <c r="J151" s="8">
        <v>201201</v>
      </c>
      <c r="L151" s="42">
        <f>SUMIFS('2012Figures'!$J:$J,'2012Figures'!$C:$C,$A151,'2012Figures'!$H:$H,$B151,'2012Figures'!$I:$I,$C151,'2012Figures'!$E:$E,$B$1)</f>
        <v>0</v>
      </c>
      <c r="M151" s="52">
        <f>SUMIFS('2012Figures'!$J:$J,'2012Figures'!$C:$C,$A151,'2012Figures'!$H:$H,$B151,'2012Figures'!$I:$I,$C151,'2012Figures'!$B:$B,"BrokerToCy",'2012Figures'!$G:$G,"E1",'2012Figures'!$E:$E,$B$1)</f>
        <v>0</v>
      </c>
      <c r="N151" s="52">
        <f>SUMIFS('2012Figures'!$J:$J,'2012Figures'!$C:$C,$A151,'2012Figures'!$H:$H,$B151,'2012Figures'!$I:$I,$C151,'2012Figures'!$B:$B,"BrokerToCy",'2012Figures'!$G:$G,"P1",'2012Figures'!$E:$E,$B$1)</f>
        <v>0</v>
      </c>
      <c r="O151" s="52">
        <f>SUMIFS('2012Figures'!$J:$J,'2012Figures'!$C:$C,$A151,'2012Figures'!$H:$H,$B151,'2012Figures'!$I:$I,$C151,'2012Figures'!$B:$B,"CyToBroker",'2012Figures'!$G:$G,"E1",'2012Figures'!$E:$E,$B$1)</f>
        <v>0</v>
      </c>
      <c r="P151" s="52">
        <f>SUMIFS('2012Figures'!$J:$J,'2012Figures'!$C:$C,$A151,'2012Figures'!$H:$H,$B151,'2012Figures'!$I:$I,$C151,'2012Figures'!$B:$B,"CyToBroker",'2012Figures'!$G:$G,"P1",'2012Figures'!$E:$E,$B$1)</f>
        <v>0</v>
      </c>
      <c r="R151" s="46" t="str">
        <f t="shared" ref="R151:V214" si="23">IF(L151=0,"",ROUND(D151/L151-1,2))</f>
        <v/>
      </c>
      <c r="S151" s="46" t="str">
        <f t="shared" si="23"/>
        <v/>
      </c>
      <c r="T151" s="46" t="str">
        <f t="shared" si="23"/>
        <v/>
      </c>
      <c r="U151" s="46" t="str">
        <f t="shared" si="23"/>
        <v/>
      </c>
      <c r="V151" s="46" t="str">
        <f t="shared" si="23"/>
        <v/>
      </c>
    </row>
    <row r="152" spans="1:22" x14ac:dyDescent="0.2">
      <c r="A152" s="1">
        <v>109</v>
      </c>
      <c r="B152" s="1" t="s">
        <v>99</v>
      </c>
      <c r="D152" s="29">
        <f>SUMIFS('2013Figures'!$J:$J,'2013Figures'!$C:$C,$A152,'2013Figures'!$I:$I,"",'2013Figures'!$E:$E,$B$1)</f>
        <v>0</v>
      </c>
      <c r="E152" s="9">
        <f>SUMIFS('2013Figures'!$J:$J,'2013Figures'!$C:$C,$A152,'2013Figures'!$I:$I,"",'2013Figures'!$B:$B,"BrokerToCy",'2013Figures'!$G:$G,"E1",'2013Figures'!$E:$E,$B$1)</f>
        <v>0</v>
      </c>
      <c r="F152" s="9">
        <f>SUMIFS('2013Figures'!$J:$J,'2013Figures'!$C:$C,$A152,'2013Figures'!$I:$I,"",'2013Figures'!$B:$B,"BrokerToCy",'2013Figures'!$G:$G,"P1",'2013Figures'!$E:$E,$B$1)</f>
        <v>0</v>
      </c>
      <c r="G152" s="9">
        <f>SUMIFS('2013Figures'!$J:$J,'2013Figures'!$C:$C,$A152,'2013Figures'!$I:$I,"",'2013Figures'!$B:$B,"CyToBroker",'2013Figures'!$G:$G,"E1",'2013Figures'!$E:$E,$B$1)</f>
        <v>0</v>
      </c>
      <c r="H152" s="9">
        <f>SUMIFS('2013Figures'!$J:$J,'2013Figures'!$C:$C,$A152,'2013Figures'!$I:$I,"",'2013Figures'!$B:$B,"CyToBroker",'2013Figures'!$G:$G,"P1",'2013Figures'!$E:$E,$B$1)</f>
        <v>0</v>
      </c>
      <c r="J152" s="8" t="s">
        <v>131</v>
      </c>
      <c r="L152" s="42">
        <f>SUMIFS('2012Figures'!$J:$J,'2012Figures'!$C:$C,$A152,'2012Figures'!$I:$I,"",'2012Figures'!$E:$E,$B$1)</f>
        <v>0</v>
      </c>
      <c r="M152" s="52">
        <f>SUMIFS('2012Figures'!$J:$J,'2012Figures'!$C:$C,$A152,'2012Figures'!$I:$I,"",'2012Figures'!$B:$B,"BrokerToCy",'2012Figures'!$G:$G,"E1",'2012Figures'!$E:$E,$B$1)</f>
        <v>0</v>
      </c>
      <c r="N152" s="52">
        <f>SUMIFS('2012Figures'!$J:$J,'2012Figures'!$C:$C,$A152,'2012Figures'!$I:$I,"",'2012Figures'!$B:$B,"BrokerToCy",'2012Figures'!$G:$G,"P1",'2012Figures'!$E:$E,$B$1)</f>
        <v>0</v>
      </c>
      <c r="O152" s="52">
        <f>SUMIFS('2012Figures'!$J:$J,'2012Figures'!$C:$C,$A152,'2012Figures'!$I:$I,"",'2012Figures'!$B:$B,"CyToBroker",'2012Figures'!$G:$G,"E1",'2012Figures'!$E:$E,$B$1)</f>
        <v>0</v>
      </c>
      <c r="P152" s="52">
        <f>SUMIFS('2012Figures'!$J:$J,'2012Figures'!$C:$C,$A152,'2012Figures'!$I:$I,"",'2012Figures'!$B:$B,"CyToBroker",'2012Figures'!$G:$G,"P1",'2012Figures'!$E:$E,$B$1)</f>
        <v>0</v>
      </c>
      <c r="R152" s="46" t="str">
        <f t="shared" si="23"/>
        <v/>
      </c>
      <c r="S152" s="46" t="str">
        <f t="shared" si="23"/>
        <v/>
      </c>
      <c r="T152" s="46" t="str">
        <f t="shared" si="23"/>
        <v/>
      </c>
      <c r="U152" s="46" t="str">
        <f t="shared" si="23"/>
        <v/>
      </c>
      <c r="V152" s="46" t="str">
        <f t="shared" si="23"/>
        <v/>
      </c>
    </row>
    <row r="153" spans="1:22" x14ac:dyDescent="0.2">
      <c r="A153" s="21"/>
      <c r="B153" s="21" t="s">
        <v>92</v>
      </c>
      <c r="C153" s="22"/>
      <c r="D153" s="23">
        <f>SUM(E153:H153)</f>
        <v>0</v>
      </c>
      <c r="E153" s="23">
        <f>SUM(E147:E152)</f>
        <v>0</v>
      </c>
      <c r="F153" s="23">
        <f>SUM(F147:F152)</f>
        <v>0</v>
      </c>
      <c r="G153" s="23">
        <f>SUM(G147:G152)</f>
        <v>0</v>
      </c>
      <c r="H153" s="23">
        <f>SUM(H147:H152)</f>
        <v>0</v>
      </c>
      <c r="I153" s="21"/>
      <c r="J153" s="22"/>
      <c r="K153" s="21"/>
      <c r="L153" s="43">
        <f>SUM(M153:P153)</f>
        <v>0</v>
      </c>
      <c r="M153" s="43">
        <f>SUM(M147:M152)</f>
        <v>0</v>
      </c>
      <c r="N153" s="43">
        <f>SUM(N147:N152)</f>
        <v>0</v>
      </c>
      <c r="O153" s="43">
        <f>SUM(O147:O152)</f>
        <v>0</v>
      </c>
      <c r="P153" s="43">
        <f>SUM(P147:P152)</f>
        <v>0</v>
      </c>
      <c r="Q153" s="21"/>
      <c r="R153" s="21"/>
      <c r="S153" s="21"/>
      <c r="T153" s="21"/>
      <c r="U153" s="21"/>
      <c r="V153" s="21"/>
    </row>
    <row r="154" spans="1:22" x14ac:dyDescent="0.2">
      <c r="A154" s="28">
        <v>114</v>
      </c>
      <c r="B154" s="28" t="s">
        <v>62</v>
      </c>
      <c r="C154" s="17" t="s">
        <v>88</v>
      </c>
      <c r="D154" s="18">
        <f>SUMIFS('2013Figures'!$J:$J,'2013Figures'!$C:$C,$A154,'2013Figures'!$E:$E,$B$1)</f>
        <v>148158</v>
      </c>
      <c r="E154" s="18">
        <f>SUMIFS('2013Figures'!$J:$J,'2013Figures'!$C:$C,$A154,'2013Figures'!$B:$B,"BrokerToCy",'2013Figures'!$G:$G,"E1",'2013Figures'!$E:$E,$B$1)</f>
        <v>0</v>
      </c>
      <c r="F154" s="18">
        <f>SUMIFS('2013Figures'!$J:$J,'2013Figures'!$C:$C,$A154,'2013Figures'!$B:$B,"BrokerToCy",'2013Figures'!$G:$G,"P1",'2013Figures'!$E:$E,$B$1)</f>
        <v>0</v>
      </c>
      <c r="G154" s="18">
        <f>SUMIFS('2013Figures'!$J:$J,'2013Figures'!$C:$C,$A154,'2013Figures'!$B:$B,"CyToBroker",'2013Figures'!$G:$G,"E1",'2013Figures'!$E:$E,$B$1)</f>
        <v>148158</v>
      </c>
      <c r="H154" s="18">
        <f>SUMIFS('2013Figures'!$J:$J,'2013Figures'!$C:$C,$A154,'2013Figures'!$B:$B,"CyToBroker",'2013Figures'!$G:$G,"P1",'2013Figures'!$E:$E,$B$1)</f>
        <v>0</v>
      </c>
      <c r="I154" s="28"/>
      <c r="J154" s="17"/>
      <c r="K154" s="28"/>
      <c r="L154" s="50">
        <f>SUMIFS('2012Figures'!$J:$J,'2012Figures'!$C:$C,$A154,'2012Figures'!$E:$E,$B$1)</f>
        <v>211974</v>
      </c>
      <c r="M154" s="50">
        <f>SUMIFS('2012Figures'!$J:$J,'2012Figures'!$C:$C,$A154,'2012Figures'!$B:$B,"BrokerToCy",'2012Figures'!$G:$G,"E1",'2012Figures'!$E:$E,$B$1)</f>
        <v>0</v>
      </c>
      <c r="N154" s="50">
        <f>SUMIFS('2012Figures'!$J:$J,'2012Figures'!$C:$C,$A154,'2012Figures'!$B:$B,"BrokerToCy",'2012Figures'!$G:$G,"P1",'2012Figures'!$E:$E,$B$1)</f>
        <v>0</v>
      </c>
      <c r="O154" s="50">
        <f>SUMIFS('2012Figures'!$J:$J,'2012Figures'!$C:$C,$A154,'2012Figures'!$B:$B,"CyToBroker",'2012Figures'!$G:$G,"E1",'2012Figures'!$E:$E,$B$1)</f>
        <v>211974</v>
      </c>
      <c r="P154" s="50">
        <f>SUMIFS('2012Figures'!$J:$J,'2012Figures'!$C:$C,$A154,'2012Figures'!$B:$B,"CyToBroker",'2012Figures'!$G:$G,"P1",'2012Figures'!$E:$E,$B$1)</f>
        <v>0</v>
      </c>
      <c r="Q154" s="28"/>
      <c r="R154" s="46">
        <f t="shared" si="23"/>
        <v>-0.3</v>
      </c>
      <c r="S154" s="46" t="str">
        <f t="shared" si="23"/>
        <v/>
      </c>
      <c r="T154" s="46" t="str">
        <f t="shared" si="23"/>
        <v/>
      </c>
      <c r="U154" s="46">
        <f t="shared" si="23"/>
        <v>-0.3</v>
      </c>
      <c r="V154" s="46" t="str">
        <f t="shared" si="23"/>
        <v/>
      </c>
    </row>
    <row r="155" spans="1:22" x14ac:dyDescent="0.2">
      <c r="A155" s="1">
        <v>114</v>
      </c>
      <c r="B155" s="1">
        <v>6</v>
      </c>
      <c r="C155" s="8">
        <v>6</v>
      </c>
      <c r="D155" s="29">
        <f>SUMIFS('2013Figures'!$J:$J,'2013Figures'!$C:$C,$A155,'2013Figures'!$H:$H,$B155,'2013Figures'!$I:$I,$C155,'2013Figures'!$E:$E,$B$1)</f>
        <v>0</v>
      </c>
      <c r="E155" s="9">
        <f>SUMIFS('2013Figures'!$J:$J,'2013Figures'!$C:$C,$A155,'2013Figures'!$H:$H,$B155,'2013Figures'!$I:$I,$C155,'2013Figures'!$B:$B,"BrokerToCy",'2013Figures'!$G:$G,"E1",'2013Figures'!$E:$E,$B$1)</f>
        <v>0</v>
      </c>
      <c r="F155" s="9">
        <f>SUMIFS('2013Figures'!$J:$J,'2013Figures'!$C:$C,$A155,'2013Figures'!$H:$H,$B155,'2013Figures'!$I:$I,$C155,'2013Figures'!$B:$B,"BrokerToCy",'2013Figures'!$G:$G,"P1",'2013Figures'!$E:$E,$B$1)</f>
        <v>0</v>
      </c>
      <c r="G155" s="9">
        <f>SUMIFS('2013Figures'!$J:$J,'2013Figures'!$C:$C,$A155,'2013Figures'!$H:$H,$B155,'2013Figures'!$I:$I,$C155,'2013Figures'!$B:$B,"CyToBroker",'2013Figures'!$G:$G,"E1",'2013Figures'!$E:$E,$B$1)</f>
        <v>0</v>
      </c>
      <c r="H155" s="9">
        <f>SUMIFS('2013Figures'!$J:$J,'2013Figures'!$C:$C,$A155,'2013Figures'!$H:$H,$B155,'2013Figures'!$I:$I,$C155,'2013Figures'!$B:$B,"CyToBroker",'2013Figures'!$G:$G,"P1",'2013Figures'!$E:$E,$B$1)</f>
        <v>0</v>
      </c>
      <c r="J155" s="8" t="s">
        <v>146</v>
      </c>
      <c r="L155" s="42">
        <f>SUMIFS('2012Figures'!$J:$J,'2012Figures'!$C:$C,$A155,'2012Figures'!$H:$H,$B155,'2012Figures'!$I:$I,$C155,'2012Figures'!$E:$E,$B$1)</f>
        <v>0</v>
      </c>
      <c r="M155" s="52">
        <f>SUMIFS('2012Figures'!$J:$J,'2012Figures'!$C:$C,$A155,'2012Figures'!$H:$H,$B155,'2012Figures'!$I:$I,$C155,'2012Figures'!$B:$B,"BrokerToCy",'2012Figures'!$G:$G,"E1",'2012Figures'!$E:$E,$B$1)</f>
        <v>0</v>
      </c>
      <c r="N155" s="52">
        <f>SUMIFS('2012Figures'!$J:$J,'2012Figures'!$C:$C,$A155,'2012Figures'!$H:$H,$B155,'2012Figures'!$I:$I,$C155,'2012Figures'!$B:$B,"BrokerToCy",'2012Figures'!$G:$G,"P1",'2012Figures'!$E:$E,$B$1)</f>
        <v>0</v>
      </c>
      <c r="O155" s="52">
        <f>SUMIFS('2012Figures'!$J:$J,'2012Figures'!$C:$C,$A155,'2012Figures'!$H:$H,$B155,'2012Figures'!$I:$I,$C155,'2012Figures'!$B:$B,"CyToBroker",'2012Figures'!$G:$G,"E1",'2012Figures'!$E:$E,$B$1)</f>
        <v>0</v>
      </c>
      <c r="P155" s="52">
        <f>SUMIFS('2012Figures'!$J:$J,'2012Figures'!$C:$C,$A155,'2012Figures'!$H:$H,$B155,'2012Figures'!$I:$I,$C155,'2012Figures'!$B:$B,"CyToBroker",'2012Figures'!$G:$G,"P1",'2012Figures'!$E:$E,$B$1)</f>
        <v>0</v>
      </c>
      <c r="R155" s="46" t="str">
        <f t="shared" si="23"/>
        <v/>
      </c>
      <c r="S155" s="46" t="str">
        <f t="shared" si="23"/>
        <v/>
      </c>
      <c r="T155" s="46" t="str">
        <f t="shared" si="23"/>
        <v/>
      </c>
      <c r="U155" s="46" t="str">
        <f t="shared" si="23"/>
        <v/>
      </c>
      <c r="V155" s="46" t="str">
        <f t="shared" si="23"/>
        <v/>
      </c>
    </row>
    <row r="156" spans="1:22" x14ac:dyDescent="0.2">
      <c r="A156" s="1">
        <v>114</v>
      </c>
      <c r="B156" s="1" t="s">
        <v>62</v>
      </c>
      <c r="C156" s="8">
        <v>11</v>
      </c>
      <c r="D156" s="29">
        <f>SUMIFS('2013Figures'!$J:$J,'2013Figures'!$C:$C,$A156,'2013Figures'!$H:$H,$B156,'2013Figures'!$I:$I,$C156,'2013Figures'!$E:$E,$B$1)</f>
        <v>0</v>
      </c>
      <c r="E156" s="9">
        <f>SUMIFS('2013Figures'!$J:$J,'2013Figures'!$C:$C,$A156,'2013Figures'!$H:$H,$B156,'2013Figures'!$I:$I,$C156,'2013Figures'!$B:$B,"BrokerToCy",'2013Figures'!$G:$G,"E1",'2013Figures'!$E:$E,$B$1)</f>
        <v>0</v>
      </c>
      <c r="F156" s="9">
        <f>SUMIFS('2013Figures'!$J:$J,'2013Figures'!$C:$C,$A156,'2013Figures'!$H:$H,$B156,'2013Figures'!$I:$I,$C156,'2013Figures'!$B:$B,"BrokerToCy",'2013Figures'!$G:$G,"P1",'2013Figures'!$E:$E,$B$1)</f>
        <v>0</v>
      </c>
      <c r="G156" s="9">
        <f>SUMIFS('2013Figures'!$J:$J,'2013Figures'!$C:$C,$A156,'2013Figures'!$H:$H,$B156,'2013Figures'!$I:$I,$C156,'2013Figures'!$B:$B,"CyToBroker",'2013Figures'!$G:$G,"E1",'2013Figures'!$E:$E,$B$1)</f>
        <v>0</v>
      </c>
      <c r="H156" s="9">
        <f>SUMIFS('2013Figures'!$J:$J,'2013Figures'!$C:$C,$A156,'2013Figures'!$H:$H,$B156,'2013Figures'!$I:$I,$C156,'2013Figures'!$B:$B,"CyToBroker",'2013Figures'!$G:$G,"P1",'2013Figures'!$E:$E,$B$1)</f>
        <v>0</v>
      </c>
      <c r="L156" s="42">
        <f>SUMIFS('2012Figures'!$J:$J,'2012Figures'!$C:$C,$A156,'2012Figures'!$H:$H,$B156,'2012Figures'!$I:$I,$C156,'2012Figures'!$E:$E,$B$1)</f>
        <v>0</v>
      </c>
      <c r="M156" s="52">
        <f>SUMIFS('2012Figures'!$J:$J,'2012Figures'!$C:$C,$A156,'2012Figures'!$H:$H,$B156,'2012Figures'!$I:$I,$C156,'2012Figures'!$B:$B,"BrokerToCy",'2012Figures'!$G:$G,"E1",'2012Figures'!$E:$E,$B$1)</f>
        <v>0</v>
      </c>
      <c r="N156" s="52">
        <f>SUMIFS('2012Figures'!$J:$J,'2012Figures'!$C:$C,$A156,'2012Figures'!$H:$H,$B156,'2012Figures'!$I:$I,$C156,'2012Figures'!$B:$B,"BrokerToCy",'2012Figures'!$G:$G,"P1",'2012Figures'!$E:$E,$B$1)</f>
        <v>0</v>
      </c>
      <c r="O156" s="52">
        <f>SUMIFS('2012Figures'!$J:$J,'2012Figures'!$C:$C,$A156,'2012Figures'!$H:$H,$B156,'2012Figures'!$I:$I,$C156,'2012Figures'!$B:$B,"CyToBroker",'2012Figures'!$G:$G,"E1",'2012Figures'!$E:$E,$B$1)</f>
        <v>0</v>
      </c>
      <c r="P156" s="52">
        <f>SUMIFS('2012Figures'!$J:$J,'2012Figures'!$C:$C,$A156,'2012Figures'!$H:$H,$B156,'2012Figures'!$I:$I,$C156,'2012Figures'!$B:$B,"CyToBroker",'2012Figures'!$G:$G,"P1",'2012Figures'!$E:$E,$B$1)</f>
        <v>0</v>
      </c>
      <c r="R156" s="46" t="str">
        <f t="shared" si="23"/>
        <v/>
      </c>
      <c r="S156" s="46" t="str">
        <f t="shared" si="23"/>
        <v/>
      </c>
      <c r="T156" s="46" t="str">
        <f t="shared" si="23"/>
        <v/>
      </c>
      <c r="U156" s="46" t="str">
        <f t="shared" si="23"/>
        <v/>
      </c>
      <c r="V156" s="46" t="str">
        <f t="shared" si="23"/>
        <v/>
      </c>
    </row>
    <row r="157" spans="1:22" x14ac:dyDescent="0.2">
      <c r="A157" s="1">
        <v>114</v>
      </c>
      <c r="B157" s="1" t="s">
        <v>62</v>
      </c>
      <c r="C157" s="8">
        <v>10</v>
      </c>
      <c r="D157" s="29">
        <f>SUMIFS('2013Figures'!$J:$J,'2013Figures'!$C:$C,$A157,'2013Figures'!$H:$H,$B157,'2013Figures'!$I:$I,$C157,'2013Figures'!$E:$E,$B$1)</f>
        <v>0</v>
      </c>
      <c r="E157" s="9">
        <f>SUMIFS('2013Figures'!$J:$J,'2013Figures'!$C:$C,$A157,'2013Figures'!$H:$H,$B157,'2013Figures'!$I:$I,$C157,'2013Figures'!$B:$B,"BrokerToCy",'2013Figures'!$G:$G,"E1",'2013Figures'!$E:$E,$B$1)</f>
        <v>0</v>
      </c>
      <c r="F157" s="9">
        <f>SUMIFS('2013Figures'!$J:$J,'2013Figures'!$C:$C,$A157,'2013Figures'!$H:$H,$B157,'2013Figures'!$I:$I,$C157,'2013Figures'!$B:$B,"BrokerToCy",'2013Figures'!$G:$G,"P1",'2013Figures'!$E:$E,$B$1)</f>
        <v>0</v>
      </c>
      <c r="G157" s="9">
        <f>SUMIFS('2013Figures'!$J:$J,'2013Figures'!$C:$C,$A157,'2013Figures'!$H:$H,$B157,'2013Figures'!$I:$I,$C157,'2013Figures'!$B:$B,"CyToBroker",'2013Figures'!$G:$G,"E1",'2013Figures'!$E:$E,$B$1)</f>
        <v>0</v>
      </c>
      <c r="H157" s="9">
        <f>SUMIFS('2013Figures'!$J:$J,'2013Figures'!$C:$C,$A157,'2013Figures'!$H:$H,$B157,'2013Figures'!$I:$I,$C157,'2013Figures'!$B:$B,"CyToBroker",'2013Figures'!$G:$G,"P1",'2013Figures'!$E:$E,$B$1)</f>
        <v>0</v>
      </c>
      <c r="J157" s="8">
        <v>201501</v>
      </c>
      <c r="L157" s="42">
        <f>SUMIFS('2012Figures'!$J:$J,'2012Figures'!$C:$C,$A157,'2012Figures'!$H:$H,$B157,'2012Figures'!$I:$I,$C157,'2012Figures'!$E:$E,$B$1)</f>
        <v>0</v>
      </c>
      <c r="M157" s="52">
        <f>SUMIFS('2012Figures'!$J:$J,'2012Figures'!$C:$C,$A157,'2012Figures'!$H:$H,$B157,'2012Figures'!$I:$I,$C157,'2012Figures'!$B:$B,"BrokerToCy",'2012Figures'!$G:$G,"E1",'2012Figures'!$E:$E,$B$1)</f>
        <v>0</v>
      </c>
      <c r="N157" s="52">
        <f>SUMIFS('2012Figures'!$J:$J,'2012Figures'!$C:$C,$A157,'2012Figures'!$H:$H,$B157,'2012Figures'!$I:$I,$C157,'2012Figures'!$B:$B,"BrokerToCy",'2012Figures'!$G:$G,"P1",'2012Figures'!$E:$E,$B$1)</f>
        <v>0</v>
      </c>
      <c r="O157" s="52">
        <f>SUMIFS('2012Figures'!$J:$J,'2012Figures'!$C:$C,$A157,'2012Figures'!$H:$H,$B157,'2012Figures'!$I:$I,$C157,'2012Figures'!$B:$B,"CyToBroker",'2012Figures'!$G:$G,"E1",'2012Figures'!$E:$E,$B$1)</f>
        <v>0</v>
      </c>
      <c r="P157" s="52">
        <f>SUMIFS('2012Figures'!$J:$J,'2012Figures'!$C:$C,$A157,'2012Figures'!$H:$H,$B157,'2012Figures'!$I:$I,$C157,'2012Figures'!$B:$B,"CyToBroker",'2012Figures'!$G:$G,"P1",'2012Figures'!$E:$E,$B$1)</f>
        <v>0</v>
      </c>
      <c r="R157" s="46" t="str">
        <f t="shared" si="23"/>
        <v/>
      </c>
      <c r="S157" s="46" t="str">
        <f t="shared" si="23"/>
        <v/>
      </c>
      <c r="T157" s="46" t="str">
        <f t="shared" si="23"/>
        <v/>
      </c>
      <c r="U157" s="46" t="str">
        <f t="shared" si="23"/>
        <v/>
      </c>
      <c r="V157" s="46" t="str">
        <f t="shared" si="23"/>
        <v/>
      </c>
    </row>
    <row r="158" spans="1:22" x14ac:dyDescent="0.2">
      <c r="A158" s="1">
        <v>114</v>
      </c>
      <c r="B158" s="1" t="s">
        <v>62</v>
      </c>
      <c r="C158" s="8">
        <v>9</v>
      </c>
      <c r="D158" s="29">
        <f>SUMIFS('2013Figures'!$J:$J,'2013Figures'!$C:$C,$A158,'2013Figures'!$H:$H,$B158,'2013Figures'!$I:$I,$C158,'2013Figures'!$E:$E,$B$1)</f>
        <v>0</v>
      </c>
      <c r="E158" s="9">
        <f>SUMIFS('2013Figures'!$J:$J,'2013Figures'!$C:$C,$A158,'2013Figures'!$H:$H,$B158,'2013Figures'!$I:$I,$C158,'2013Figures'!$B:$B,"BrokerToCy",'2013Figures'!$G:$G,"E1",'2013Figures'!$E:$E,$B$1)</f>
        <v>0</v>
      </c>
      <c r="F158" s="9">
        <f>SUMIFS('2013Figures'!$J:$J,'2013Figures'!$C:$C,$A158,'2013Figures'!$H:$H,$B158,'2013Figures'!$I:$I,$C158,'2013Figures'!$B:$B,"BrokerToCy",'2013Figures'!$G:$G,"P1",'2013Figures'!$E:$E,$B$1)</f>
        <v>0</v>
      </c>
      <c r="G158" s="9">
        <f>SUMIFS('2013Figures'!$J:$J,'2013Figures'!$C:$C,$A158,'2013Figures'!$H:$H,$B158,'2013Figures'!$I:$I,$C158,'2013Figures'!$B:$B,"CyToBroker",'2013Figures'!$G:$G,"E1",'2013Figures'!$E:$E,$B$1)</f>
        <v>0</v>
      </c>
      <c r="H158" s="9">
        <f>SUMIFS('2013Figures'!$J:$J,'2013Figures'!$C:$C,$A158,'2013Figures'!$H:$H,$B158,'2013Figures'!$I:$I,$C158,'2013Figures'!$B:$B,"CyToBroker",'2013Figures'!$G:$G,"P1",'2013Figures'!$E:$E,$B$1)</f>
        <v>0</v>
      </c>
      <c r="J158" s="8">
        <v>201401</v>
      </c>
      <c r="L158" s="42">
        <f>SUMIFS('2012Figures'!$J:$J,'2012Figures'!$C:$C,$A158,'2012Figures'!$H:$H,$B158,'2012Figures'!$I:$I,$C158,'2012Figures'!$E:$E,$B$1)</f>
        <v>0</v>
      </c>
      <c r="M158" s="52">
        <f>SUMIFS('2012Figures'!$J:$J,'2012Figures'!$C:$C,$A158,'2012Figures'!$H:$H,$B158,'2012Figures'!$I:$I,$C158,'2012Figures'!$B:$B,"BrokerToCy",'2012Figures'!$G:$G,"E1",'2012Figures'!$E:$E,$B$1)</f>
        <v>0</v>
      </c>
      <c r="N158" s="52">
        <f>SUMIFS('2012Figures'!$J:$J,'2012Figures'!$C:$C,$A158,'2012Figures'!$H:$H,$B158,'2012Figures'!$I:$I,$C158,'2012Figures'!$B:$B,"BrokerToCy",'2012Figures'!$G:$G,"P1",'2012Figures'!$E:$E,$B$1)</f>
        <v>0</v>
      </c>
      <c r="O158" s="52">
        <f>SUMIFS('2012Figures'!$J:$J,'2012Figures'!$C:$C,$A158,'2012Figures'!$H:$H,$B158,'2012Figures'!$I:$I,$C158,'2012Figures'!$B:$B,"CyToBroker",'2012Figures'!$G:$G,"E1",'2012Figures'!$E:$E,$B$1)</f>
        <v>0</v>
      </c>
      <c r="P158" s="52">
        <f>SUMIFS('2012Figures'!$J:$J,'2012Figures'!$C:$C,$A158,'2012Figures'!$H:$H,$B158,'2012Figures'!$I:$I,$C158,'2012Figures'!$B:$B,"CyToBroker",'2012Figures'!$G:$G,"P1",'2012Figures'!$E:$E,$B$1)</f>
        <v>0</v>
      </c>
      <c r="R158" s="46" t="str">
        <f t="shared" si="23"/>
        <v/>
      </c>
      <c r="S158" s="46" t="str">
        <f t="shared" si="23"/>
        <v/>
      </c>
      <c r="T158" s="46" t="str">
        <f t="shared" si="23"/>
        <v/>
      </c>
      <c r="U158" s="46" t="str">
        <f t="shared" si="23"/>
        <v/>
      </c>
      <c r="V158" s="46" t="str">
        <f t="shared" si="23"/>
        <v/>
      </c>
    </row>
    <row r="159" spans="1:22" x14ac:dyDescent="0.2">
      <c r="A159" s="1">
        <v>114</v>
      </c>
      <c r="B159" s="1" t="s">
        <v>62</v>
      </c>
      <c r="C159" s="8">
        <v>8</v>
      </c>
      <c r="D159" s="29">
        <f>SUMIFS('2013Figures'!$J:$J,'2013Figures'!$C:$C,$A159,'2013Figures'!$H:$H,$B159,'2013Figures'!$I:$I,$C159,'2013Figures'!$E:$E,$B$1)</f>
        <v>0</v>
      </c>
      <c r="E159" s="9">
        <f>SUMIFS('2013Figures'!$J:$J,'2013Figures'!$C:$C,$A159,'2013Figures'!$H:$H,$B159,'2013Figures'!$I:$I,$C159,'2013Figures'!$B:$B,"BrokerToCy",'2013Figures'!$G:$G,"E1",'2013Figures'!$E:$E,$B$1)</f>
        <v>0</v>
      </c>
      <c r="F159" s="9">
        <f>SUMIFS('2013Figures'!$J:$J,'2013Figures'!$C:$C,$A159,'2013Figures'!$H:$H,$B159,'2013Figures'!$I:$I,$C159,'2013Figures'!$B:$B,"BrokerToCy",'2013Figures'!$G:$G,"P1",'2013Figures'!$E:$E,$B$1)</f>
        <v>0</v>
      </c>
      <c r="G159" s="9">
        <f>SUMIFS('2013Figures'!$J:$J,'2013Figures'!$C:$C,$A159,'2013Figures'!$H:$H,$B159,'2013Figures'!$I:$I,$C159,'2013Figures'!$B:$B,"CyToBroker",'2013Figures'!$G:$G,"E1",'2013Figures'!$E:$E,$B$1)</f>
        <v>0</v>
      </c>
      <c r="H159" s="9">
        <f>SUMIFS('2013Figures'!$J:$J,'2013Figures'!$C:$C,$A159,'2013Figures'!$H:$H,$B159,'2013Figures'!$I:$I,$C159,'2013Figures'!$B:$B,"CyToBroker",'2013Figures'!$G:$G,"P1",'2013Figures'!$E:$E,$B$1)</f>
        <v>0</v>
      </c>
      <c r="I159" s="30"/>
      <c r="J159" s="31">
        <v>201301</v>
      </c>
      <c r="K159" s="30"/>
      <c r="L159" s="42">
        <f>SUMIFS('2012Figures'!$J:$J,'2012Figures'!$C:$C,$A159,'2012Figures'!$H:$H,$B159,'2012Figures'!$I:$I,$C159,'2012Figures'!$E:$E,$B$1)</f>
        <v>0</v>
      </c>
      <c r="M159" s="52">
        <f>SUMIFS('2012Figures'!$J:$J,'2012Figures'!$C:$C,$A159,'2012Figures'!$H:$H,$B159,'2012Figures'!$I:$I,$C159,'2012Figures'!$B:$B,"BrokerToCy",'2012Figures'!$G:$G,"E1",'2012Figures'!$E:$E,$B$1)</f>
        <v>0</v>
      </c>
      <c r="N159" s="52">
        <f>SUMIFS('2012Figures'!$J:$J,'2012Figures'!$C:$C,$A159,'2012Figures'!$H:$H,$B159,'2012Figures'!$I:$I,$C159,'2012Figures'!$B:$B,"BrokerToCy",'2012Figures'!$G:$G,"P1",'2012Figures'!$E:$E,$B$1)</f>
        <v>0</v>
      </c>
      <c r="O159" s="52">
        <f>SUMIFS('2012Figures'!$J:$J,'2012Figures'!$C:$C,$A159,'2012Figures'!$H:$H,$B159,'2012Figures'!$I:$I,$C159,'2012Figures'!$B:$B,"CyToBroker",'2012Figures'!$G:$G,"E1",'2012Figures'!$E:$E,$B$1)</f>
        <v>0</v>
      </c>
      <c r="P159" s="52">
        <f>SUMIFS('2012Figures'!$J:$J,'2012Figures'!$C:$C,$A159,'2012Figures'!$H:$H,$B159,'2012Figures'!$I:$I,$C159,'2012Figures'!$B:$B,"CyToBroker",'2012Figures'!$G:$G,"P1",'2012Figures'!$E:$E,$B$1)</f>
        <v>0</v>
      </c>
      <c r="Q159" s="30"/>
      <c r="R159" s="46" t="str">
        <f t="shared" si="23"/>
        <v/>
      </c>
      <c r="S159" s="46" t="str">
        <f t="shared" si="23"/>
        <v/>
      </c>
      <c r="T159" s="46" t="str">
        <f t="shared" si="23"/>
        <v/>
      </c>
      <c r="U159" s="46" t="str">
        <f t="shared" si="23"/>
        <v/>
      </c>
      <c r="V159" s="46" t="str">
        <f t="shared" si="23"/>
        <v/>
      </c>
    </row>
    <row r="160" spans="1:22" x14ac:dyDescent="0.2">
      <c r="A160" s="1">
        <v>114</v>
      </c>
      <c r="B160" s="1" t="s">
        <v>62</v>
      </c>
      <c r="C160" s="8">
        <v>7</v>
      </c>
      <c r="D160" s="29">
        <f>SUMIFS('2013Figures'!$J:$J,'2013Figures'!$C:$C,$A160,'2013Figures'!$H:$H,$B160,'2013Figures'!$I:$I,$C160,'2013Figures'!$E:$E,$B$1)</f>
        <v>0</v>
      </c>
      <c r="E160" s="9">
        <f>SUMIFS('2013Figures'!$J:$J,'2013Figures'!$C:$C,$A160,'2013Figures'!$H:$H,$B160,'2013Figures'!$I:$I,$C160,'2013Figures'!$B:$B,"BrokerToCy",'2013Figures'!$G:$G,"E1",'2013Figures'!$E:$E,$B$1)</f>
        <v>0</v>
      </c>
      <c r="F160" s="9">
        <f>SUMIFS('2013Figures'!$J:$J,'2013Figures'!$C:$C,$A160,'2013Figures'!$H:$H,$B160,'2013Figures'!$I:$I,$C160,'2013Figures'!$B:$B,"BrokerToCy",'2013Figures'!$G:$G,"P1",'2013Figures'!$E:$E,$B$1)</f>
        <v>0</v>
      </c>
      <c r="G160" s="9">
        <f>SUMIFS('2013Figures'!$J:$J,'2013Figures'!$C:$C,$A160,'2013Figures'!$H:$H,$B160,'2013Figures'!$I:$I,$C160,'2013Figures'!$B:$B,"CyToBroker",'2013Figures'!$G:$G,"E1",'2013Figures'!$E:$E,$B$1)</f>
        <v>0</v>
      </c>
      <c r="H160" s="9">
        <f>SUMIFS('2013Figures'!$J:$J,'2013Figures'!$C:$C,$A160,'2013Figures'!$H:$H,$B160,'2013Figures'!$I:$I,$C160,'2013Figures'!$B:$B,"CyToBroker",'2013Figures'!$G:$G,"P1",'2013Figures'!$E:$E,$B$1)</f>
        <v>0</v>
      </c>
      <c r="J160" s="8">
        <v>201201</v>
      </c>
      <c r="L160" s="42">
        <f>SUMIFS('2012Figures'!$J:$J,'2012Figures'!$C:$C,$A160,'2012Figures'!$H:$H,$B160,'2012Figures'!$I:$I,$C160,'2012Figures'!$E:$E,$B$1)</f>
        <v>0</v>
      </c>
      <c r="M160" s="52">
        <f>SUMIFS('2012Figures'!$J:$J,'2012Figures'!$C:$C,$A160,'2012Figures'!$H:$H,$B160,'2012Figures'!$I:$I,$C160,'2012Figures'!$B:$B,"BrokerToCy",'2012Figures'!$G:$G,"E1",'2012Figures'!$E:$E,$B$1)</f>
        <v>0</v>
      </c>
      <c r="N160" s="52">
        <f>SUMIFS('2012Figures'!$J:$J,'2012Figures'!$C:$C,$A160,'2012Figures'!$H:$H,$B160,'2012Figures'!$I:$I,$C160,'2012Figures'!$B:$B,"BrokerToCy",'2012Figures'!$G:$G,"P1",'2012Figures'!$E:$E,$B$1)</f>
        <v>0</v>
      </c>
      <c r="O160" s="52">
        <f>SUMIFS('2012Figures'!$J:$J,'2012Figures'!$C:$C,$A160,'2012Figures'!$H:$H,$B160,'2012Figures'!$I:$I,$C160,'2012Figures'!$B:$B,"CyToBroker",'2012Figures'!$G:$G,"E1",'2012Figures'!$E:$E,$B$1)</f>
        <v>0</v>
      </c>
      <c r="P160" s="52">
        <f>SUMIFS('2012Figures'!$J:$J,'2012Figures'!$C:$C,$A160,'2012Figures'!$H:$H,$B160,'2012Figures'!$I:$I,$C160,'2012Figures'!$B:$B,"CyToBroker",'2012Figures'!$G:$G,"P1",'2012Figures'!$E:$E,$B$1)</f>
        <v>0</v>
      </c>
      <c r="R160" s="46" t="str">
        <f t="shared" si="23"/>
        <v/>
      </c>
      <c r="S160" s="46" t="str">
        <f t="shared" si="23"/>
        <v/>
      </c>
      <c r="T160" s="46" t="str">
        <f t="shared" si="23"/>
        <v/>
      </c>
      <c r="U160" s="46" t="str">
        <f t="shared" si="23"/>
        <v/>
      </c>
      <c r="V160" s="46" t="str">
        <f t="shared" si="23"/>
        <v/>
      </c>
    </row>
    <row r="161" spans="1:22" x14ac:dyDescent="0.2">
      <c r="A161" s="1">
        <v>114</v>
      </c>
      <c r="B161" s="1" t="s">
        <v>62</v>
      </c>
      <c r="C161" s="8">
        <v>6</v>
      </c>
      <c r="D161" s="29">
        <f>SUMIFS('2013Figures'!$J:$J,'2013Figures'!$C:$C,$A161,'2013Figures'!$H:$H,$B161,'2013Figures'!$I:$I,$C161,'2013Figures'!$E:$E,$B$1)</f>
        <v>18910</v>
      </c>
      <c r="E161" s="9">
        <f>SUMIFS('2013Figures'!$J:$J,'2013Figures'!$C:$C,$A161,'2013Figures'!$H:$H,$B161,'2013Figures'!$I:$I,$C161,'2013Figures'!$B:$B,"BrokerToCy",'2013Figures'!$G:$G,"E1",'2013Figures'!$E:$E,$B$1)</f>
        <v>0</v>
      </c>
      <c r="F161" s="9">
        <f>SUMIFS('2013Figures'!$J:$J,'2013Figures'!$C:$C,$A161,'2013Figures'!$H:$H,$B161,'2013Figures'!$I:$I,$C161,'2013Figures'!$B:$B,"BrokerToCy",'2013Figures'!$G:$G,"P1",'2013Figures'!$E:$E,$B$1)</f>
        <v>0</v>
      </c>
      <c r="G161" s="9">
        <f>SUMIFS('2013Figures'!$J:$J,'2013Figures'!$C:$C,$A161,'2013Figures'!$H:$H,$B161,'2013Figures'!$I:$I,$C161,'2013Figures'!$B:$B,"CyToBroker",'2013Figures'!$G:$G,"E1",'2013Figures'!$E:$E,$B$1)</f>
        <v>18910</v>
      </c>
      <c r="H161" s="9">
        <f>SUMIFS('2013Figures'!$J:$J,'2013Figures'!$C:$C,$A161,'2013Figures'!$H:$H,$B161,'2013Figures'!$I:$I,$C161,'2013Figures'!$B:$B,"CyToBroker",'2013Figures'!$G:$G,"P1",'2013Figures'!$E:$E,$B$1)</f>
        <v>0</v>
      </c>
      <c r="J161" s="8">
        <v>201101</v>
      </c>
      <c r="L161" s="42">
        <f>SUMIFS('2012Figures'!$J:$J,'2012Figures'!$C:$C,$A161,'2012Figures'!$H:$H,$B161,'2012Figures'!$I:$I,$C161,'2012Figures'!$E:$E,$B$1)</f>
        <v>4983</v>
      </c>
      <c r="M161" s="52">
        <f>SUMIFS('2012Figures'!$J:$J,'2012Figures'!$C:$C,$A161,'2012Figures'!$H:$H,$B161,'2012Figures'!$I:$I,$C161,'2012Figures'!$B:$B,"BrokerToCy",'2012Figures'!$G:$G,"E1",'2012Figures'!$E:$E,$B$1)</f>
        <v>0</v>
      </c>
      <c r="N161" s="52">
        <f>SUMIFS('2012Figures'!$J:$J,'2012Figures'!$C:$C,$A161,'2012Figures'!$H:$H,$B161,'2012Figures'!$I:$I,$C161,'2012Figures'!$B:$B,"BrokerToCy",'2012Figures'!$G:$G,"P1",'2012Figures'!$E:$E,$B$1)</f>
        <v>0</v>
      </c>
      <c r="O161" s="52">
        <f>SUMIFS('2012Figures'!$J:$J,'2012Figures'!$C:$C,$A161,'2012Figures'!$H:$H,$B161,'2012Figures'!$I:$I,$C161,'2012Figures'!$B:$B,"CyToBroker",'2012Figures'!$G:$G,"E1",'2012Figures'!$E:$E,$B$1)</f>
        <v>4983</v>
      </c>
      <c r="P161" s="52">
        <f>SUMIFS('2012Figures'!$J:$J,'2012Figures'!$C:$C,$A161,'2012Figures'!$H:$H,$B161,'2012Figures'!$I:$I,$C161,'2012Figures'!$B:$B,"CyToBroker",'2012Figures'!$G:$G,"P1",'2012Figures'!$E:$E,$B$1)</f>
        <v>0</v>
      </c>
      <c r="R161" s="46">
        <f t="shared" si="23"/>
        <v>2.79</v>
      </c>
      <c r="S161" s="46" t="str">
        <f t="shared" si="23"/>
        <v/>
      </c>
      <c r="T161" s="46" t="str">
        <f t="shared" si="23"/>
        <v/>
      </c>
      <c r="U161" s="46">
        <f t="shared" si="23"/>
        <v>2.79</v>
      </c>
      <c r="V161" s="46" t="str">
        <f t="shared" si="23"/>
        <v/>
      </c>
    </row>
    <row r="162" spans="1:22" x14ac:dyDescent="0.2">
      <c r="A162" s="1">
        <v>114</v>
      </c>
      <c r="B162" s="1" t="s">
        <v>62</v>
      </c>
      <c r="C162" s="8">
        <v>5</v>
      </c>
      <c r="D162" s="29">
        <f>SUMIFS('2013Figures'!$J:$J,'2013Figures'!$C:$C,$A162,'2013Figures'!$H:$H,$B162,'2013Figures'!$I:$I,$C162,'2013Figures'!$E:$E,$B$1)</f>
        <v>0</v>
      </c>
      <c r="E162" s="9">
        <f>SUMIFS('2013Figures'!$J:$J,'2013Figures'!$C:$C,$A162,'2013Figures'!$H:$H,$B162,'2013Figures'!$I:$I,$C162,'2013Figures'!$B:$B,"BrokerToCy",'2013Figures'!$G:$G,"E1",'2013Figures'!$E:$E,$B$1)</f>
        <v>0</v>
      </c>
      <c r="F162" s="9">
        <f>SUMIFS('2013Figures'!$J:$J,'2013Figures'!$C:$C,$A162,'2013Figures'!$H:$H,$B162,'2013Figures'!$I:$I,$C162,'2013Figures'!$B:$B,"BrokerToCy",'2013Figures'!$G:$G,"P1",'2013Figures'!$E:$E,$B$1)</f>
        <v>0</v>
      </c>
      <c r="G162" s="9">
        <f>SUMIFS('2013Figures'!$J:$J,'2013Figures'!$C:$C,$A162,'2013Figures'!$H:$H,$B162,'2013Figures'!$I:$I,$C162,'2013Figures'!$B:$B,"CyToBroker",'2013Figures'!$G:$G,"E1",'2013Figures'!$E:$E,$B$1)</f>
        <v>0</v>
      </c>
      <c r="H162" s="9">
        <f>SUMIFS('2013Figures'!$J:$J,'2013Figures'!$C:$C,$A162,'2013Figures'!$H:$H,$B162,'2013Figures'!$I:$I,$C162,'2013Figures'!$B:$B,"CyToBroker",'2013Figures'!$G:$G,"P1",'2013Figures'!$E:$E,$B$1)</f>
        <v>0</v>
      </c>
      <c r="J162" s="8">
        <v>201001</v>
      </c>
      <c r="L162" s="42">
        <f>SUMIFS('2012Figures'!$J:$J,'2012Figures'!$C:$C,$A162,'2012Figures'!$H:$H,$B162,'2012Figures'!$I:$I,$C162,'2012Figures'!$E:$E,$B$1)</f>
        <v>0</v>
      </c>
      <c r="M162" s="52">
        <f>SUMIFS('2012Figures'!$J:$J,'2012Figures'!$C:$C,$A162,'2012Figures'!$H:$H,$B162,'2012Figures'!$I:$I,$C162,'2012Figures'!$B:$B,"BrokerToCy",'2012Figures'!$G:$G,"E1",'2012Figures'!$E:$E,$B$1)</f>
        <v>0</v>
      </c>
      <c r="N162" s="52">
        <f>SUMIFS('2012Figures'!$J:$J,'2012Figures'!$C:$C,$A162,'2012Figures'!$H:$H,$B162,'2012Figures'!$I:$I,$C162,'2012Figures'!$B:$B,"BrokerToCy",'2012Figures'!$G:$G,"P1",'2012Figures'!$E:$E,$B$1)</f>
        <v>0</v>
      </c>
      <c r="O162" s="52">
        <f>SUMIFS('2012Figures'!$J:$J,'2012Figures'!$C:$C,$A162,'2012Figures'!$H:$H,$B162,'2012Figures'!$I:$I,$C162,'2012Figures'!$B:$B,"CyToBroker",'2012Figures'!$G:$G,"E1",'2012Figures'!$E:$E,$B$1)</f>
        <v>0</v>
      </c>
      <c r="P162" s="52">
        <f>SUMIFS('2012Figures'!$J:$J,'2012Figures'!$C:$C,$A162,'2012Figures'!$H:$H,$B162,'2012Figures'!$I:$I,$C162,'2012Figures'!$B:$B,"CyToBroker",'2012Figures'!$G:$G,"P1",'2012Figures'!$E:$E,$B$1)</f>
        <v>0</v>
      </c>
      <c r="R162" s="46" t="str">
        <f t="shared" si="23"/>
        <v/>
      </c>
      <c r="S162" s="46" t="str">
        <f t="shared" si="23"/>
        <v/>
      </c>
      <c r="T162" s="46" t="str">
        <f t="shared" si="23"/>
        <v/>
      </c>
      <c r="U162" s="46" t="str">
        <f t="shared" si="23"/>
        <v/>
      </c>
      <c r="V162" s="46" t="str">
        <f t="shared" si="23"/>
        <v/>
      </c>
    </row>
    <row r="163" spans="1:22" x14ac:dyDescent="0.2">
      <c r="A163" s="1">
        <v>114</v>
      </c>
      <c r="B163" s="1" t="s">
        <v>62</v>
      </c>
      <c r="C163" s="8">
        <v>4</v>
      </c>
      <c r="D163" s="29">
        <f>SUMIFS('2013Figures'!$J:$J,'2013Figures'!$C:$C,$A163,'2013Figures'!$H:$H,$B163,'2013Figures'!$I:$I,$C163,'2013Figures'!$E:$E,$B$1)</f>
        <v>62189</v>
      </c>
      <c r="E163" s="9">
        <f>SUMIFS('2013Figures'!$J:$J,'2013Figures'!$C:$C,$A163,'2013Figures'!$H:$H,$B163,'2013Figures'!$I:$I,$C163,'2013Figures'!$B:$B,"BrokerToCy",'2013Figures'!$G:$G,"E1",'2013Figures'!$E:$E,$B$1)</f>
        <v>0</v>
      </c>
      <c r="F163" s="9">
        <f>SUMIFS('2013Figures'!$J:$J,'2013Figures'!$C:$C,$A163,'2013Figures'!$H:$H,$B163,'2013Figures'!$I:$I,$C163,'2013Figures'!$B:$B,"BrokerToCy",'2013Figures'!$G:$G,"P1",'2013Figures'!$E:$E,$B$1)</f>
        <v>0</v>
      </c>
      <c r="G163" s="9">
        <f>SUMIFS('2013Figures'!$J:$J,'2013Figures'!$C:$C,$A163,'2013Figures'!$H:$H,$B163,'2013Figures'!$I:$I,$C163,'2013Figures'!$B:$B,"CyToBroker",'2013Figures'!$G:$G,"E1",'2013Figures'!$E:$E,$B$1)</f>
        <v>62189</v>
      </c>
      <c r="H163" s="9">
        <f>SUMIFS('2013Figures'!$J:$J,'2013Figures'!$C:$C,$A163,'2013Figures'!$H:$H,$B163,'2013Figures'!$I:$I,$C163,'2013Figures'!$B:$B,"CyToBroker",'2013Figures'!$G:$G,"P1",'2013Figures'!$E:$E,$B$1)</f>
        <v>0</v>
      </c>
      <c r="J163" s="8">
        <v>200901</v>
      </c>
      <c r="L163" s="42">
        <f>SUMIFS('2012Figures'!$J:$J,'2012Figures'!$C:$C,$A163,'2012Figures'!$H:$H,$B163,'2012Figures'!$I:$I,$C163,'2012Figures'!$E:$E,$B$1)</f>
        <v>121242</v>
      </c>
      <c r="M163" s="52">
        <f>SUMIFS('2012Figures'!$J:$J,'2012Figures'!$C:$C,$A163,'2012Figures'!$H:$H,$B163,'2012Figures'!$I:$I,$C163,'2012Figures'!$B:$B,"BrokerToCy",'2012Figures'!$G:$G,"E1",'2012Figures'!$E:$E,$B$1)</f>
        <v>0</v>
      </c>
      <c r="N163" s="52">
        <f>SUMIFS('2012Figures'!$J:$J,'2012Figures'!$C:$C,$A163,'2012Figures'!$H:$H,$B163,'2012Figures'!$I:$I,$C163,'2012Figures'!$B:$B,"BrokerToCy",'2012Figures'!$G:$G,"P1",'2012Figures'!$E:$E,$B$1)</f>
        <v>0</v>
      </c>
      <c r="O163" s="52">
        <f>SUMIFS('2012Figures'!$J:$J,'2012Figures'!$C:$C,$A163,'2012Figures'!$H:$H,$B163,'2012Figures'!$I:$I,$C163,'2012Figures'!$B:$B,"CyToBroker",'2012Figures'!$G:$G,"E1",'2012Figures'!$E:$E,$B$1)</f>
        <v>121242</v>
      </c>
      <c r="P163" s="52">
        <f>SUMIFS('2012Figures'!$J:$J,'2012Figures'!$C:$C,$A163,'2012Figures'!$H:$H,$B163,'2012Figures'!$I:$I,$C163,'2012Figures'!$B:$B,"CyToBroker",'2012Figures'!$G:$G,"P1",'2012Figures'!$E:$E,$B$1)</f>
        <v>0</v>
      </c>
      <c r="R163" s="46">
        <f t="shared" si="23"/>
        <v>-0.49</v>
      </c>
      <c r="S163" s="46" t="str">
        <f t="shared" si="23"/>
        <v/>
      </c>
      <c r="T163" s="46" t="str">
        <f t="shared" si="23"/>
        <v/>
      </c>
      <c r="U163" s="46">
        <f t="shared" si="23"/>
        <v>-0.49</v>
      </c>
      <c r="V163" s="46" t="str">
        <f t="shared" si="23"/>
        <v/>
      </c>
    </row>
    <row r="164" spans="1:22" x14ac:dyDescent="0.2">
      <c r="A164" s="1">
        <v>114</v>
      </c>
      <c r="B164" s="1" t="s">
        <v>62</v>
      </c>
      <c r="C164" s="8">
        <v>3</v>
      </c>
      <c r="D164" s="29">
        <f>SUMIFS('2013Figures'!$J:$J,'2013Figures'!$C:$C,$A164,'2013Figures'!$H:$H,$B164,'2013Figures'!$I:$I,$C164,'2013Figures'!$E:$E,$B$1)</f>
        <v>0</v>
      </c>
      <c r="E164" s="9">
        <f>SUMIFS('2013Figures'!$J:$J,'2013Figures'!$C:$C,$A164,'2013Figures'!$H:$H,$B164,'2013Figures'!$I:$I,$C164,'2013Figures'!$B:$B,"BrokerToCy",'2013Figures'!$G:$G,"E1",'2013Figures'!$E:$E,$B$1)</f>
        <v>0</v>
      </c>
      <c r="F164" s="9">
        <f>SUMIFS('2013Figures'!$J:$J,'2013Figures'!$C:$C,$A164,'2013Figures'!$H:$H,$B164,'2013Figures'!$I:$I,$C164,'2013Figures'!$B:$B,"BrokerToCy",'2013Figures'!$G:$G,"P1",'2013Figures'!$E:$E,$B$1)</f>
        <v>0</v>
      </c>
      <c r="G164" s="9">
        <f>SUMIFS('2013Figures'!$J:$J,'2013Figures'!$C:$C,$A164,'2013Figures'!$H:$H,$B164,'2013Figures'!$I:$I,$C164,'2013Figures'!$B:$B,"CyToBroker",'2013Figures'!$G:$G,"E1",'2013Figures'!$E:$E,$B$1)</f>
        <v>0</v>
      </c>
      <c r="H164" s="9">
        <f>SUMIFS('2013Figures'!$J:$J,'2013Figures'!$C:$C,$A164,'2013Figures'!$H:$H,$B164,'2013Figures'!$I:$I,$C164,'2013Figures'!$B:$B,"CyToBroker",'2013Figures'!$G:$G,"P1",'2013Figures'!$E:$E,$B$1)</f>
        <v>0</v>
      </c>
      <c r="J164" s="8">
        <v>200801</v>
      </c>
      <c r="L164" s="42">
        <f>SUMIFS('2012Figures'!$J:$J,'2012Figures'!$C:$C,$A164,'2012Figures'!$H:$H,$B164,'2012Figures'!$I:$I,$C164,'2012Figures'!$E:$E,$B$1)</f>
        <v>0</v>
      </c>
      <c r="M164" s="52">
        <f>SUMIFS('2012Figures'!$J:$J,'2012Figures'!$C:$C,$A164,'2012Figures'!$H:$H,$B164,'2012Figures'!$I:$I,$C164,'2012Figures'!$B:$B,"BrokerToCy",'2012Figures'!$G:$G,"E1",'2012Figures'!$E:$E,$B$1)</f>
        <v>0</v>
      </c>
      <c r="N164" s="52">
        <f>SUMIFS('2012Figures'!$J:$J,'2012Figures'!$C:$C,$A164,'2012Figures'!$H:$H,$B164,'2012Figures'!$I:$I,$C164,'2012Figures'!$B:$B,"BrokerToCy",'2012Figures'!$G:$G,"P1",'2012Figures'!$E:$E,$B$1)</f>
        <v>0</v>
      </c>
      <c r="O164" s="52">
        <f>SUMIFS('2012Figures'!$J:$J,'2012Figures'!$C:$C,$A164,'2012Figures'!$H:$H,$B164,'2012Figures'!$I:$I,$C164,'2012Figures'!$B:$B,"CyToBroker",'2012Figures'!$G:$G,"E1",'2012Figures'!$E:$E,$B$1)</f>
        <v>0</v>
      </c>
      <c r="P164" s="52">
        <f>SUMIFS('2012Figures'!$J:$J,'2012Figures'!$C:$C,$A164,'2012Figures'!$H:$H,$B164,'2012Figures'!$I:$I,$C164,'2012Figures'!$B:$B,"CyToBroker",'2012Figures'!$G:$G,"P1",'2012Figures'!$E:$E,$B$1)</f>
        <v>0</v>
      </c>
      <c r="R164" s="46" t="str">
        <f t="shared" si="23"/>
        <v/>
      </c>
      <c r="S164" s="46" t="str">
        <f t="shared" si="23"/>
        <v/>
      </c>
      <c r="T164" s="46" t="str">
        <f t="shared" si="23"/>
        <v/>
      </c>
      <c r="U164" s="46" t="str">
        <f t="shared" si="23"/>
        <v/>
      </c>
      <c r="V164" s="46" t="str">
        <f t="shared" si="23"/>
        <v/>
      </c>
    </row>
    <row r="165" spans="1:22" x14ac:dyDescent="0.2">
      <c r="A165" s="1">
        <v>114</v>
      </c>
      <c r="B165" s="1" t="s">
        <v>62</v>
      </c>
      <c r="C165" s="8">
        <v>2</v>
      </c>
      <c r="D165" s="29">
        <f>SUMIFS('2013Figures'!$J:$J,'2013Figures'!$C:$C,$A165,'2013Figures'!$H:$H,$B165,'2013Figures'!$I:$I,$C165,'2013Figures'!$E:$E,$B$1)</f>
        <v>0</v>
      </c>
      <c r="E165" s="9">
        <f>SUMIFS('2013Figures'!$J:$J,'2013Figures'!$C:$C,$A165,'2013Figures'!$H:$H,$B165,'2013Figures'!$I:$I,$C165,'2013Figures'!$B:$B,"BrokerToCy",'2013Figures'!$G:$G,"E1",'2013Figures'!$E:$E,$B$1)</f>
        <v>0</v>
      </c>
      <c r="F165" s="9">
        <f>SUMIFS('2013Figures'!$J:$J,'2013Figures'!$C:$C,$A165,'2013Figures'!$H:$H,$B165,'2013Figures'!$I:$I,$C165,'2013Figures'!$B:$B,"BrokerToCy",'2013Figures'!$G:$G,"P1",'2013Figures'!$E:$E,$B$1)</f>
        <v>0</v>
      </c>
      <c r="G165" s="9">
        <f>SUMIFS('2013Figures'!$J:$J,'2013Figures'!$C:$C,$A165,'2013Figures'!$H:$H,$B165,'2013Figures'!$I:$I,$C165,'2013Figures'!$B:$B,"CyToBroker",'2013Figures'!$G:$G,"E1",'2013Figures'!$E:$E,$B$1)</f>
        <v>0</v>
      </c>
      <c r="H165" s="9">
        <f>SUMIFS('2013Figures'!$J:$J,'2013Figures'!$C:$C,$A165,'2013Figures'!$H:$H,$B165,'2013Figures'!$I:$I,$C165,'2013Figures'!$B:$B,"CyToBroker",'2013Figures'!$G:$G,"P1",'2013Figures'!$E:$E,$B$1)</f>
        <v>0</v>
      </c>
      <c r="J165" s="8">
        <v>200701</v>
      </c>
      <c r="L165" s="42">
        <f>SUMIFS('2012Figures'!$J:$J,'2012Figures'!$C:$C,$A165,'2012Figures'!$H:$H,$B165,'2012Figures'!$I:$I,$C165,'2012Figures'!$E:$E,$B$1)</f>
        <v>0</v>
      </c>
      <c r="M165" s="52">
        <f>SUMIFS('2012Figures'!$J:$J,'2012Figures'!$C:$C,$A165,'2012Figures'!$H:$H,$B165,'2012Figures'!$I:$I,$C165,'2012Figures'!$B:$B,"BrokerToCy",'2012Figures'!$G:$G,"E1",'2012Figures'!$E:$E,$B$1)</f>
        <v>0</v>
      </c>
      <c r="N165" s="52">
        <f>SUMIFS('2012Figures'!$J:$J,'2012Figures'!$C:$C,$A165,'2012Figures'!$H:$H,$B165,'2012Figures'!$I:$I,$C165,'2012Figures'!$B:$B,"BrokerToCy",'2012Figures'!$G:$G,"P1",'2012Figures'!$E:$E,$B$1)</f>
        <v>0</v>
      </c>
      <c r="O165" s="52">
        <f>SUMIFS('2012Figures'!$J:$J,'2012Figures'!$C:$C,$A165,'2012Figures'!$H:$H,$B165,'2012Figures'!$I:$I,$C165,'2012Figures'!$B:$B,"CyToBroker",'2012Figures'!$G:$G,"E1",'2012Figures'!$E:$E,$B$1)</f>
        <v>0</v>
      </c>
      <c r="P165" s="52">
        <f>SUMIFS('2012Figures'!$J:$J,'2012Figures'!$C:$C,$A165,'2012Figures'!$H:$H,$B165,'2012Figures'!$I:$I,$C165,'2012Figures'!$B:$B,"CyToBroker",'2012Figures'!$G:$G,"P1",'2012Figures'!$E:$E,$B$1)</f>
        <v>0</v>
      </c>
      <c r="R165" s="46" t="str">
        <f t="shared" si="23"/>
        <v/>
      </c>
      <c r="S165" s="46" t="str">
        <f t="shared" si="23"/>
        <v/>
      </c>
      <c r="T165" s="46" t="str">
        <f t="shared" si="23"/>
        <v/>
      </c>
      <c r="U165" s="46" t="str">
        <f t="shared" si="23"/>
        <v/>
      </c>
      <c r="V165" s="46" t="str">
        <f t="shared" si="23"/>
        <v/>
      </c>
    </row>
    <row r="166" spans="1:22" x14ac:dyDescent="0.2">
      <c r="A166" s="1">
        <v>114</v>
      </c>
      <c r="B166" s="1" t="s">
        <v>62</v>
      </c>
      <c r="C166" s="8">
        <v>1</v>
      </c>
      <c r="D166" s="29">
        <f>SUMIFS('2013Figures'!$J:$J,'2013Figures'!$C:$C,$A166,'2013Figures'!$H:$H,$B166,'2013Figures'!$I:$I,$C166,'2013Figures'!$E:$E,$B$1)</f>
        <v>0</v>
      </c>
      <c r="E166" s="9">
        <f>SUMIFS('2013Figures'!$J:$J,'2013Figures'!$C:$C,$A166,'2013Figures'!$H:$H,$B166,'2013Figures'!$I:$I,$C166,'2013Figures'!$B:$B,"BrokerToCy",'2013Figures'!$G:$G,"E1",'2013Figures'!$E:$E,$B$1)</f>
        <v>0</v>
      </c>
      <c r="F166" s="9">
        <f>SUMIFS('2013Figures'!$J:$J,'2013Figures'!$C:$C,$A166,'2013Figures'!$H:$H,$B166,'2013Figures'!$I:$I,$C166,'2013Figures'!$B:$B,"BrokerToCy",'2013Figures'!$G:$G,"P1",'2013Figures'!$E:$E,$B$1)</f>
        <v>0</v>
      </c>
      <c r="G166" s="9">
        <f>SUMIFS('2013Figures'!$J:$J,'2013Figures'!$C:$C,$A166,'2013Figures'!$H:$H,$B166,'2013Figures'!$I:$I,$C166,'2013Figures'!$B:$B,"CyToBroker",'2013Figures'!$G:$G,"E1",'2013Figures'!$E:$E,$B$1)</f>
        <v>0</v>
      </c>
      <c r="H166" s="9">
        <f>SUMIFS('2013Figures'!$J:$J,'2013Figures'!$C:$C,$A166,'2013Figures'!$H:$H,$B166,'2013Figures'!$I:$I,$C166,'2013Figures'!$B:$B,"CyToBroker",'2013Figures'!$G:$G,"P1",'2013Figures'!$E:$E,$B$1)</f>
        <v>0</v>
      </c>
      <c r="J166" s="8">
        <v>200601</v>
      </c>
      <c r="L166" s="42">
        <f>SUMIFS('2012Figures'!$J:$J,'2012Figures'!$C:$C,$A166,'2012Figures'!$H:$H,$B166,'2012Figures'!$I:$I,$C166,'2012Figures'!$E:$E,$B$1)</f>
        <v>0</v>
      </c>
      <c r="M166" s="52">
        <f>SUMIFS('2012Figures'!$J:$J,'2012Figures'!$C:$C,$A166,'2012Figures'!$H:$H,$B166,'2012Figures'!$I:$I,$C166,'2012Figures'!$B:$B,"BrokerToCy",'2012Figures'!$G:$G,"E1",'2012Figures'!$E:$E,$B$1)</f>
        <v>0</v>
      </c>
      <c r="N166" s="52">
        <f>SUMIFS('2012Figures'!$J:$J,'2012Figures'!$C:$C,$A166,'2012Figures'!$H:$H,$B166,'2012Figures'!$I:$I,$C166,'2012Figures'!$B:$B,"BrokerToCy",'2012Figures'!$G:$G,"P1",'2012Figures'!$E:$E,$B$1)</f>
        <v>0</v>
      </c>
      <c r="O166" s="52">
        <f>SUMIFS('2012Figures'!$J:$J,'2012Figures'!$C:$C,$A166,'2012Figures'!$H:$H,$B166,'2012Figures'!$I:$I,$C166,'2012Figures'!$B:$B,"CyToBroker",'2012Figures'!$G:$G,"E1",'2012Figures'!$E:$E,$B$1)</f>
        <v>0</v>
      </c>
      <c r="P166" s="52">
        <f>SUMIFS('2012Figures'!$J:$J,'2012Figures'!$C:$C,$A166,'2012Figures'!$H:$H,$B166,'2012Figures'!$I:$I,$C166,'2012Figures'!$B:$B,"CyToBroker",'2012Figures'!$G:$G,"P1",'2012Figures'!$E:$E,$B$1)</f>
        <v>0</v>
      </c>
      <c r="R166" s="46" t="str">
        <f t="shared" si="23"/>
        <v/>
      </c>
      <c r="S166" s="46" t="str">
        <f t="shared" si="23"/>
        <v/>
      </c>
      <c r="T166" s="46" t="str">
        <f t="shared" si="23"/>
        <v/>
      </c>
      <c r="U166" s="46" t="str">
        <f t="shared" si="23"/>
        <v/>
      </c>
      <c r="V166" s="46" t="str">
        <f t="shared" si="23"/>
        <v/>
      </c>
    </row>
    <row r="167" spans="1:22" x14ac:dyDescent="0.2">
      <c r="A167" s="1">
        <v>114</v>
      </c>
      <c r="B167" s="1" t="s">
        <v>62</v>
      </c>
      <c r="D167" s="29">
        <f>SUMIFS('2013Figures'!$J:$J,'2013Figures'!$C:$C,$A167,'2013Figures'!$I:$I,"",'2013Figures'!$E:$E,$B$1)</f>
        <v>67059</v>
      </c>
      <c r="E167" s="9">
        <f>SUMIFS('2013Figures'!$J:$J,'2013Figures'!$C:$C,$A167,'2013Figures'!$I:$I,"",'2013Figures'!$B:$B,"BrokerToCy",'2013Figures'!$G:$G,"E1",'2013Figures'!$E:$E,$B$1)</f>
        <v>0</v>
      </c>
      <c r="F167" s="9">
        <f>SUMIFS('2013Figures'!$J:$J,'2013Figures'!$C:$C,$A167,'2013Figures'!$I:$I,"",'2013Figures'!$B:$B,"BrokerToCy",'2013Figures'!$G:$G,"P1",'2013Figures'!$E:$E,$B$1)</f>
        <v>0</v>
      </c>
      <c r="G167" s="9">
        <f>SUMIFS('2013Figures'!$J:$J,'2013Figures'!$C:$C,$A167,'2013Figures'!$I:$I,"",'2013Figures'!$B:$B,"CyToBroker",'2013Figures'!$G:$G,"E1",'2013Figures'!$E:$E,$B$1)</f>
        <v>67059</v>
      </c>
      <c r="H167" s="9">
        <f>SUMIFS('2013Figures'!$J:$J,'2013Figures'!$C:$C,$A167,'2013Figures'!$I:$I,"",'2013Figures'!$B:$B,"CyToBroker",'2013Figures'!$G:$G,"P1",'2013Figures'!$E:$E,$B$1)</f>
        <v>0</v>
      </c>
      <c r="J167" s="8" t="s">
        <v>131</v>
      </c>
      <c r="L167" s="42">
        <f>SUMIFS('2012Figures'!$J:$J,'2012Figures'!$C:$C,$A167,'2012Figures'!$I:$I,"",'2012Figures'!$E:$E,$B$1)</f>
        <v>85749</v>
      </c>
      <c r="M167" s="52">
        <f>SUMIFS('2012Figures'!$J:$J,'2012Figures'!$C:$C,$A167,'2012Figures'!$I:$I,"",'2012Figures'!$B:$B,"BrokerToCy",'2012Figures'!$G:$G,"E1",'2012Figures'!$E:$E,$B$1)</f>
        <v>0</v>
      </c>
      <c r="N167" s="52">
        <f>SUMIFS('2012Figures'!$J:$J,'2012Figures'!$C:$C,$A167,'2012Figures'!$I:$I,"",'2012Figures'!$B:$B,"BrokerToCy",'2012Figures'!$G:$G,"P1",'2012Figures'!$E:$E,$B$1)</f>
        <v>0</v>
      </c>
      <c r="O167" s="52">
        <f>SUMIFS('2012Figures'!$J:$J,'2012Figures'!$C:$C,$A167,'2012Figures'!$I:$I,"",'2012Figures'!$B:$B,"CyToBroker",'2012Figures'!$G:$G,"E1",'2012Figures'!$E:$E,$B$1)</f>
        <v>85749</v>
      </c>
      <c r="P167" s="52">
        <f>SUMIFS('2012Figures'!$J:$J,'2012Figures'!$C:$C,$A167,'2012Figures'!$I:$I,"",'2012Figures'!$B:$B,"CyToBroker",'2012Figures'!$G:$G,"P1",'2012Figures'!$E:$E,$B$1)</f>
        <v>0</v>
      </c>
      <c r="R167" s="46">
        <f t="shared" si="23"/>
        <v>-0.22</v>
      </c>
      <c r="S167" s="46" t="str">
        <f t="shared" si="23"/>
        <v/>
      </c>
      <c r="T167" s="46" t="str">
        <f t="shared" si="23"/>
        <v/>
      </c>
      <c r="U167" s="46">
        <f t="shared" si="23"/>
        <v>-0.22</v>
      </c>
      <c r="V167" s="46" t="str">
        <f t="shared" si="23"/>
        <v/>
      </c>
    </row>
    <row r="168" spans="1:22" x14ac:dyDescent="0.2">
      <c r="A168" s="21"/>
      <c r="B168" s="21" t="s">
        <v>92</v>
      </c>
      <c r="C168" s="22"/>
      <c r="D168" s="23">
        <f>SUM(E168:H168)</f>
        <v>148158</v>
      </c>
      <c r="E168" s="23">
        <f t="shared" ref="E168:H168" si="24">SUM(E155:E167)</f>
        <v>0</v>
      </c>
      <c r="F168" s="23">
        <f t="shared" si="24"/>
        <v>0</v>
      </c>
      <c r="G168" s="23">
        <f t="shared" si="24"/>
        <v>148158</v>
      </c>
      <c r="H168" s="23">
        <f t="shared" si="24"/>
        <v>0</v>
      </c>
      <c r="I168" s="21"/>
      <c r="J168" s="22"/>
      <c r="K168" s="21"/>
      <c r="L168" s="43">
        <f>SUM(M168:P168)</f>
        <v>211974</v>
      </c>
      <c r="M168" s="43">
        <f t="shared" ref="M168:P168" si="25">SUM(M155:M167)</f>
        <v>0</v>
      </c>
      <c r="N168" s="43">
        <f t="shared" si="25"/>
        <v>0</v>
      </c>
      <c r="O168" s="43">
        <f t="shared" si="25"/>
        <v>211974</v>
      </c>
      <c r="P168" s="43">
        <f t="shared" si="25"/>
        <v>0</v>
      </c>
      <c r="Q168" s="21"/>
      <c r="R168" s="21"/>
      <c r="S168" s="21"/>
      <c r="T168" s="21"/>
      <c r="U168" s="21"/>
      <c r="V168" s="21"/>
    </row>
    <row r="169" spans="1:22" x14ac:dyDescent="0.2">
      <c r="A169" s="28">
        <v>115</v>
      </c>
      <c r="B169" s="28" t="s">
        <v>23</v>
      </c>
      <c r="C169" s="17" t="s">
        <v>88</v>
      </c>
      <c r="D169" s="18">
        <f>SUMIFS('2013Figures'!$J:$J,'2013Figures'!$C:$C,$A169,'2013Figures'!$E:$E,$B$1)</f>
        <v>2</v>
      </c>
      <c r="E169" s="18">
        <f>SUMIFS('2013Figures'!$J:$J,'2013Figures'!$C:$C,$A169,'2013Figures'!$B:$B,"BrokerToCy",'2013Figures'!$G:$G,"E1",'2013Figures'!$E:$E,$B$1)</f>
        <v>0</v>
      </c>
      <c r="F169" s="18">
        <f>SUMIFS('2013Figures'!$J:$J,'2013Figures'!$C:$C,$A169,'2013Figures'!$B:$B,"BrokerToCy",'2013Figures'!$G:$G,"P1",'2013Figures'!$E:$E,$B$1)</f>
        <v>0</v>
      </c>
      <c r="G169" s="18">
        <f>SUMIFS('2013Figures'!$J:$J,'2013Figures'!$C:$C,$A169,'2013Figures'!$B:$B,"CyToBroker",'2013Figures'!$G:$G,"E1",'2013Figures'!$E:$E,$B$1)</f>
        <v>2</v>
      </c>
      <c r="H169" s="18">
        <f>SUMIFS('2013Figures'!$J:$J,'2013Figures'!$C:$C,$A169,'2013Figures'!$B:$B,"CyToBroker",'2013Figures'!$G:$G,"P1",'2013Figures'!$E:$E,$B$1)</f>
        <v>0</v>
      </c>
      <c r="I169" s="28"/>
      <c r="J169" s="17"/>
      <c r="K169" s="28"/>
      <c r="L169" s="50">
        <f>SUMIFS('2012Figures'!$J:$J,'2012Figures'!$C:$C,$A169,'2012Figures'!$E:$E,$B$1)</f>
        <v>4549</v>
      </c>
      <c r="M169" s="50">
        <f>SUMIFS('2012Figures'!$J:$J,'2012Figures'!$C:$C,$A169,'2012Figures'!$B:$B,"BrokerToCy",'2012Figures'!$G:$G,"E1",'2012Figures'!$E:$E,$B$1)</f>
        <v>0</v>
      </c>
      <c r="N169" s="50">
        <f>SUMIFS('2012Figures'!$J:$J,'2012Figures'!$C:$C,$A169,'2012Figures'!$B:$B,"BrokerToCy",'2012Figures'!$G:$G,"P1",'2012Figures'!$E:$E,$B$1)</f>
        <v>0</v>
      </c>
      <c r="O169" s="50">
        <f>SUMIFS('2012Figures'!$J:$J,'2012Figures'!$C:$C,$A169,'2012Figures'!$B:$B,"CyToBroker",'2012Figures'!$G:$G,"E1",'2012Figures'!$E:$E,$B$1)</f>
        <v>4549</v>
      </c>
      <c r="P169" s="50">
        <f>SUMIFS('2012Figures'!$J:$J,'2012Figures'!$C:$C,$A169,'2012Figures'!$B:$B,"CyToBroker",'2012Figures'!$G:$G,"P1",'2012Figures'!$E:$E,$B$1)</f>
        <v>0</v>
      </c>
      <c r="Q169" s="28"/>
      <c r="R169" s="46">
        <f t="shared" si="23"/>
        <v>-1</v>
      </c>
      <c r="S169" s="46" t="str">
        <f t="shared" si="23"/>
        <v/>
      </c>
      <c r="T169" s="46" t="str">
        <f t="shared" si="23"/>
        <v/>
      </c>
      <c r="U169" s="46">
        <f t="shared" si="23"/>
        <v>-1</v>
      </c>
      <c r="V169" s="46" t="str">
        <f t="shared" si="23"/>
        <v/>
      </c>
    </row>
    <row r="170" spans="1:22" x14ac:dyDescent="0.2">
      <c r="A170" s="1">
        <v>115</v>
      </c>
      <c r="B170" s="1" t="s">
        <v>23</v>
      </c>
      <c r="C170" s="8">
        <v>2</v>
      </c>
      <c r="D170" s="29">
        <f>SUMIFS('2013Figures'!$J:$J,'2013Figures'!$C:$C,$A170,'2013Figures'!$H:$H,$B170,'2013Figures'!$I:$I,$C170,'2013Figures'!$E:$E,$B$1)</f>
        <v>0</v>
      </c>
      <c r="E170" s="9">
        <f>SUMIFS('2013Figures'!$J:$J,'2013Figures'!$C:$C,$A170,'2013Figures'!$H:$H,$B170,'2013Figures'!$I:$I,$C170,'2013Figures'!$B:$B,"BrokerToCy",'2013Figures'!$G:$G,"E1",'2013Figures'!$E:$E,$B$1)</f>
        <v>0</v>
      </c>
      <c r="F170" s="9">
        <f>SUMIFS('2013Figures'!$J:$J,'2013Figures'!$C:$C,$A170,'2013Figures'!$H:$H,$B170,'2013Figures'!$I:$I,$C170,'2013Figures'!$B:$B,"BrokerToCy",'2013Figures'!$G:$G,"P1",'2013Figures'!$E:$E,$B$1)</f>
        <v>0</v>
      </c>
      <c r="G170" s="9">
        <f>SUMIFS('2013Figures'!$J:$J,'2013Figures'!$C:$C,$A170,'2013Figures'!$H:$H,$B170,'2013Figures'!$I:$I,$C170,'2013Figures'!$B:$B,"CyToBroker",'2013Figures'!$G:$G,"E1",'2013Figures'!$E:$E,$B$1)</f>
        <v>0</v>
      </c>
      <c r="H170" s="9">
        <f>SUMIFS('2013Figures'!$J:$J,'2013Figures'!$C:$C,$A170,'2013Figures'!$H:$H,$B170,'2013Figures'!$I:$I,$C170,'2013Figures'!$B:$B,"CyToBroker",'2013Figures'!$G:$G,"P1",'2013Figures'!$E:$E,$B$1)</f>
        <v>0</v>
      </c>
      <c r="J170" s="8" t="s">
        <v>146</v>
      </c>
      <c r="L170" s="42">
        <f>SUMIFS('2012Figures'!$J:$J,'2012Figures'!$C:$C,$A170,'2012Figures'!$H:$H,$B170,'2012Figures'!$I:$I,$C170,'2012Figures'!$E:$E,$B$1)</f>
        <v>0</v>
      </c>
      <c r="M170" s="52">
        <f>SUMIFS('2012Figures'!$J:$J,'2012Figures'!$C:$C,$A170,'2012Figures'!$H:$H,$B170,'2012Figures'!$I:$I,$C170,'2012Figures'!$B:$B,"BrokerToCy",'2012Figures'!$G:$G,"E1",'2012Figures'!$E:$E,$B$1)</f>
        <v>0</v>
      </c>
      <c r="N170" s="52">
        <f>SUMIFS('2012Figures'!$J:$J,'2012Figures'!$C:$C,$A170,'2012Figures'!$H:$H,$B170,'2012Figures'!$I:$I,$C170,'2012Figures'!$B:$B,"BrokerToCy",'2012Figures'!$G:$G,"P1",'2012Figures'!$E:$E,$B$1)</f>
        <v>0</v>
      </c>
      <c r="O170" s="52">
        <f>SUMIFS('2012Figures'!$J:$J,'2012Figures'!$C:$C,$A170,'2012Figures'!$H:$H,$B170,'2012Figures'!$I:$I,$C170,'2012Figures'!$B:$B,"CyToBroker",'2012Figures'!$G:$G,"E1",'2012Figures'!$E:$E,$B$1)</f>
        <v>0</v>
      </c>
      <c r="P170" s="52">
        <f>SUMIFS('2012Figures'!$J:$J,'2012Figures'!$C:$C,$A170,'2012Figures'!$H:$H,$B170,'2012Figures'!$I:$I,$C170,'2012Figures'!$B:$B,"CyToBroker",'2012Figures'!$G:$G,"P1",'2012Figures'!$E:$E,$B$1)</f>
        <v>0</v>
      </c>
      <c r="R170" s="46" t="str">
        <f t="shared" si="23"/>
        <v/>
      </c>
      <c r="S170" s="46" t="str">
        <f t="shared" si="23"/>
        <v/>
      </c>
      <c r="T170" s="46" t="str">
        <f t="shared" si="23"/>
        <v/>
      </c>
      <c r="U170" s="46" t="str">
        <f t="shared" si="23"/>
        <v/>
      </c>
      <c r="V170" s="46" t="str">
        <f t="shared" si="23"/>
        <v/>
      </c>
    </row>
    <row r="171" spans="1:22" x14ac:dyDescent="0.2">
      <c r="A171" s="1">
        <v>115</v>
      </c>
      <c r="B171" s="1" t="s">
        <v>23</v>
      </c>
      <c r="C171" s="8">
        <v>1</v>
      </c>
      <c r="D171" s="29">
        <f>SUMIFS('2013Figures'!$J:$J,'2013Figures'!$C:$C,$A171,'2013Figures'!$H:$H,$B171,'2013Figures'!$I:$I,$C171,'2013Figures'!$E:$E,$B$1)</f>
        <v>2</v>
      </c>
      <c r="E171" s="9">
        <f>SUMIFS('2013Figures'!$J:$J,'2013Figures'!$C:$C,$A171,'2013Figures'!$H:$H,$B171,'2013Figures'!$I:$I,$C171,'2013Figures'!$B:$B,"BrokerToCy",'2013Figures'!$G:$G,"E1",'2013Figures'!$E:$E,$B$1)</f>
        <v>0</v>
      </c>
      <c r="F171" s="9">
        <f>SUMIFS('2013Figures'!$J:$J,'2013Figures'!$C:$C,$A171,'2013Figures'!$H:$H,$B171,'2013Figures'!$I:$I,$C171,'2013Figures'!$B:$B,"BrokerToCy",'2013Figures'!$G:$G,"P1",'2013Figures'!$E:$E,$B$1)</f>
        <v>0</v>
      </c>
      <c r="G171" s="9">
        <f>SUMIFS('2013Figures'!$J:$J,'2013Figures'!$C:$C,$A171,'2013Figures'!$H:$H,$B171,'2013Figures'!$I:$I,$C171,'2013Figures'!$B:$B,"CyToBroker",'2013Figures'!$G:$G,"E1",'2013Figures'!$E:$E,$B$1)</f>
        <v>2</v>
      </c>
      <c r="H171" s="9">
        <f>SUMIFS('2013Figures'!$J:$J,'2013Figures'!$C:$C,$A171,'2013Figures'!$H:$H,$B171,'2013Figures'!$I:$I,$C171,'2013Figures'!$B:$B,"CyToBroker",'2013Figures'!$G:$G,"P1",'2013Figures'!$E:$E,$B$1)</f>
        <v>0</v>
      </c>
      <c r="I171" s="30"/>
      <c r="J171" s="31">
        <v>200901</v>
      </c>
      <c r="K171" s="30"/>
      <c r="L171" s="42">
        <f>SUMIFS('2012Figures'!$J:$J,'2012Figures'!$C:$C,$A171,'2012Figures'!$H:$H,$B171,'2012Figures'!$I:$I,$C171,'2012Figures'!$E:$E,$B$1)</f>
        <v>4547</v>
      </c>
      <c r="M171" s="52">
        <f>SUMIFS('2012Figures'!$J:$J,'2012Figures'!$C:$C,$A171,'2012Figures'!$H:$H,$B171,'2012Figures'!$I:$I,$C171,'2012Figures'!$B:$B,"BrokerToCy",'2012Figures'!$G:$G,"E1",'2012Figures'!$E:$E,$B$1)</f>
        <v>0</v>
      </c>
      <c r="N171" s="52">
        <f>SUMIFS('2012Figures'!$J:$J,'2012Figures'!$C:$C,$A171,'2012Figures'!$H:$H,$B171,'2012Figures'!$I:$I,$C171,'2012Figures'!$B:$B,"BrokerToCy",'2012Figures'!$G:$G,"P1",'2012Figures'!$E:$E,$B$1)</f>
        <v>0</v>
      </c>
      <c r="O171" s="52">
        <f>SUMIFS('2012Figures'!$J:$J,'2012Figures'!$C:$C,$A171,'2012Figures'!$H:$H,$B171,'2012Figures'!$I:$I,$C171,'2012Figures'!$B:$B,"CyToBroker",'2012Figures'!$G:$G,"E1",'2012Figures'!$E:$E,$B$1)</f>
        <v>4547</v>
      </c>
      <c r="P171" s="52">
        <f>SUMIFS('2012Figures'!$J:$J,'2012Figures'!$C:$C,$A171,'2012Figures'!$H:$H,$B171,'2012Figures'!$I:$I,$C171,'2012Figures'!$B:$B,"CyToBroker",'2012Figures'!$G:$G,"P1",'2012Figures'!$E:$E,$B$1)</f>
        <v>0</v>
      </c>
      <c r="Q171" s="30"/>
      <c r="R171" s="46">
        <f t="shared" si="23"/>
        <v>-1</v>
      </c>
      <c r="S171" s="46" t="str">
        <f t="shared" si="23"/>
        <v/>
      </c>
      <c r="T171" s="46" t="str">
        <f t="shared" si="23"/>
        <v/>
      </c>
      <c r="U171" s="46">
        <f t="shared" si="23"/>
        <v>-1</v>
      </c>
      <c r="V171" s="46" t="str">
        <f t="shared" si="23"/>
        <v/>
      </c>
    </row>
    <row r="172" spans="1:22" x14ac:dyDescent="0.2">
      <c r="A172" s="1">
        <v>115</v>
      </c>
      <c r="B172" s="1" t="s">
        <v>23</v>
      </c>
      <c r="D172" s="29">
        <f>SUMIFS('2013Figures'!$J:$J,'2013Figures'!$C:$C,$A172,'2013Figures'!$I:$I,"",'2013Figures'!$E:$E,$B$1)</f>
        <v>0</v>
      </c>
      <c r="E172" s="9">
        <f>SUMIFS('2013Figures'!$J:$J,'2013Figures'!$C:$C,$A172,'2013Figures'!$I:$I,"",'2013Figures'!$B:$B,"BrokerToCy",'2013Figures'!$G:$G,"E1",'2013Figures'!$E:$E,$B$1)</f>
        <v>0</v>
      </c>
      <c r="F172" s="9">
        <f>SUMIFS('2013Figures'!$J:$J,'2013Figures'!$C:$C,$A172,'2013Figures'!$I:$I,"",'2013Figures'!$B:$B,"BrokerToCy",'2013Figures'!$G:$G,"P1",'2013Figures'!$E:$E,$B$1)</f>
        <v>0</v>
      </c>
      <c r="G172" s="9">
        <f>SUMIFS('2013Figures'!$J:$J,'2013Figures'!$C:$C,$A172,'2013Figures'!$I:$I,"",'2013Figures'!$B:$B,"CyToBroker",'2013Figures'!$G:$G,"E1",'2013Figures'!$E:$E,$B$1)</f>
        <v>0</v>
      </c>
      <c r="H172" s="9">
        <f>SUMIFS('2013Figures'!$J:$J,'2013Figures'!$C:$C,$A172,'2013Figures'!$I:$I,"",'2013Figures'!$B:$B,"CyToBroker",'2013Figures'!$G:$G,"P1",'2013Figures'!$E:$E,$B$1)</f>
        <v>0</v>
      </c>
      <c r="J172" s="8" t="s">
        <v>131</v>
      </c>
      <c r="L172" s="42">
        <f>SUMIFS('2012Figures'!$J:$J,'2012Figures'!$C:$C,$A172,'2012Figures'!$I:$I,"",'2012Figures'!$E:$E,$B$1)</f>
        <v>2</v>
      </c>
      <c r="M172" s="52">
        <f>SUMIFS('2012Figures'!$J:$J,'2012Figures'!$C:$C,$A172,'2012Figures'!$I:$I,"",'2012Figures'!$B:$B,"BrokerToCy",'2012Figures'!$G:$G,"E1",'2012Figures'!$E:$E,$B$1)</f>
        <v>0</v>
      </c>
      <c r="N172" s="52">
        <f>SUMIFS('2012Figures'!$J:$J,'2012Figures'!$C:$C,$A172,'2012Figures'!$I:$I,"",'2012Figures'!$B:$B,"BrokerToCy",'2012Figures'!$G:$G,"P1",'2012Figures'!$E:$E,$B$1)</f>
        <v>0</v>
      </c>
      <c r="O172" s="52">
        <f>SUMIFS('2012Figures'!$J:$J,'2012Figures'!$C:$C,$A172,'2012Figures'!$I:$I,"",'2012Figures'!$B:$B,"CyToBroker",'2012Figures'!$G:$G,"E1",'2012Figures'!$E:$E,$B$1)</f>
        <v>2</v>
      </c>
      <c r="P172" s="52">
        <f>SUMIFS('2012Figures'!$J:$J,'2012Figures'!$C:$C,$A172,'2012Figures'!$I:$I,"",'2012Figures'!$B:$B,"CyToBroker",'2012Figures'!$G:$G,"P1",'2012Figures'!$E:$E,$B$1)</f>
        <v>0</v>
      </c>
      <c r="R172" s="46">
        <f t="shared" si="23"/>
        <v>-1</v>
      </c>
      <c r="S172" s="46" t="str">
        <f t="shared" si="23"/>
        <v/>
      </c>
      <c r="T172" s="46" t="str">
        <f t="shared" si="23"/>
        <v/>
      </c>
      <c r="U172" s="46">
        <f t="shared" si="23"/>
        <v>-1</v>
      </c>
      <c r="V172" s="46" t="str">
        <f t="shared" si="23"/>
        <v/>
      </c>
    </row>
    <row r="173" spans="1:22" x14ac:dyDescent="0.2">
      <c r="A173" s="21"/>
      <c r="B173" s="21" t="s">
        <v>92</v>
      </c>
      <c r="C173" s="22"/>
      <c r="D173" s="23">
        <f>SUM(E173:H173)</f>
        <v>2</v>
      </c>
      <c r="E173" s="23">
        <f>SUM(E170:E172)</f>
        <v>0</v>
      </c>
      <c r="F173" s="23">
        <f>SUM(F170:F172)</f>
        <v>0</v>
      </c>
      <c r="G173" s="23">
        <f>SUM(G170:G172)</f>
        <v>2</v>
      </c>
      <c r="H173" s="23">
        <f>SUM(H170:H172)</f>
        <v>0</v>
      </c>
      <c r="I173" s="21"/>
      <c r="J173" s="22"/>
      <c r="K173" s="21"/>
      <c r="L173" s="43">
        <f>SUM(M173:P173)</f>
        <v>4549</v>
      </c>
      <c r="M173" s="43">
        <f>SUM(M170:M172)</f>
        <v>0</v>
      </c>
      <c r="N173" s="43">
        <f>SUM(N170:N172)</f>
        <v>0</v>
      </c>
      <c r="O173" s="43">
        <f>SUM(O170:O172)</f>
        <v>4549</v>
      </c>
      <c r="P173" s="43">
        <f>SUM(P170:P172)</f>
        <v>0</v>
      </c>
      <c r="Q173" s="21"/>
      <c r="R173" s="21"/>
      <c r="S173" s="21"/>
      <c r="T173" s="21"/>
      <c r="U173" s="21"/>
      <c r="V173" s="21"/>
    </row>
    <row r="174" spans="1:22" x14ac:dyDescent="0.2">
      <c r="A174" s="28">
        <v>116</v>
      </c>
      <c r="B174" s="28" t="s">
        <v>64</v>
      </c>
      <c r="C174" s="17" t="s">
        <v>88</v>
      </c>
      <c r="D174" s="18">
        <f>SUMIFS('2013Figures'!$J:$J,'2013Figures'!$C:$C,$A174,'2013Figures'!$E:$E,$B$1)</f>
        <v>0</v>
      </c>
      <c r="E174" s="18">
        <f>SUMIFS('2013Figures'!$J:$J,'2013Figures'!$C:$C,$A174,'2013Figures'!$B:$B,"BrokerToCy",'2013Figures'!$G:$G,"E1",'2013Figures'!$E:$E,$B$1)</f>
        <v>0</v>
      </c>
      <c r="F174" s="18">
        <f>SUMIFS('2013Figures'!$J:$J,'2013Figures'!$C:$C,$A174,'2013Figures'!$B:$B,"BrokerToCy",'2013Figures'!$G:$G,"P1",'2013Figures'!$E:$E,$B$1)</f>
        <v>0</v>
      </c>
      <c r="G174" s="18">
        <f>SUMIFS('2013Figures'!$J:$J,'2013Figures'!$C:$C,$A174,'2013Figures'!$B:$B,"CyToBroker",'2013Figures'!$G:$G,"E1",'2013Figures'!$E:$E,$B$1)</f>
        <v>0</v>
      </c>
      <c r="H174" s="18">
        <f>SUMIFS('2013Figures'!$J:$J,'2013Figures'!$C:$C,$A174,'2013Figures'!$B:$B,"CyToBroker",'2013Figures'!$G:$G,"P1",'2013Figures'!$E:$E,$B$1)</f>
        <v>0</v>
      </c>
      <c r="I174" s="28"/>
      <c r="J174" s="17"/>
      <c r="K174" s="28"/>
      <c r="L174" s="50">
        <f>SUMIFS('2012Figures'!$J:$J,'2012Figures'!$C:$C,$A174,'2012Figures'!$E:$E,$B$1)</f>
        <v>0</v>
      </c>
      <c r="M174" s="50">
        <f>SUMIFS('2012Figures'!$J:$J,'2012Figures'!$C:$C,$A174,'2012Figures'!$B:$B,"BrokerToCy",'2012Figures'!$G:$G,"E1",'2012Figures'!$E:$E,$B$1)</f>
        <v>0</v>
      </c>
      <c r="N174" s="50">
        <f>SUMIFS('2012Figures'!$J:$J,'2012Figures'!$C:$C,$A174,'2012Figures'!$B:$B,"BrokerToCy",'2012Figures'!$G:$G,"P1",'2012Figures'!$E:$E,$B$1)</f>
        <v>0</v>
      </c>
      <c r="O174" s="50">
        <f>SUMIFS('2012Figures'!$J:$J,'2012Figures'!$C:$C,$A174,'2012Figures'!$B:$B,"CyToBroker",'2012Figures'!$G:$G,"E1",'2012Figures'!$E:$E,$B$1)</f>
        <v>0</v>
      </c>
      <c r="P174" s="50">
        <f>SUMIFS('2012Figures'!$J:$J,'2012Figures'!$C:$C,$A174,'2012Figures'!$B:$B,"CyToBroker",'2012Figures'!$G:$G,"P1",'2012Figures'!$E:$E,$B$1)</f>
        <v>0</v>
      </c>
      <c r="Q174" s="28"/>
      <c r="R174" s="46" t="str">
        <f t="shared" si="23"/>
        <v/>
      </c>
      <c r="S174" s="46" t="str">
        <f t="shared" si="23"/>
        <v/>
      </c>
      <c r="T174" s="46" t="str">
        <f t="shared" si="23"/>
        <v/>
      </c>
      <c r="U174" s="46" t="str">
        <f t="shared" si="23"/>
        <v/>
      </c>
      <c r="V174" s="46" t="str">
        <f t="shared" si="23"/>
        <v/>
      </c>
    </row>
    <row r="175" spans="1:22" x14ac:dyDescent="0.2">
      <c r="A175" s="1">
        <v>116</v>
      </c>
      <c r="B175" s="1" t="s">
        <v>64</v>
      </c>
      <c r="C175" s="8">
        <v>3</v>
      </c>
      <c r="D175" s="29">
        <f>SUMIFS('2013Figures'!$J:$J,'2013Figures'!$C:$C,$A175,'2013Figures'!$H:$H,$B175,'2013Figures'!$I:$I,$C175,'2013Figures'!$E:$E,$B$1)</f>
        <v>0</v>
      </c>
      <c r="E175" s="9">
        <f>SUMIFS('2013Figures'!$J:$J,'2013Figures'!$C:$C,$A175,'2013Figures'!$H:$H,$B175,'2013Figures'!$I:$I,$C175,'2013Figures'!$B:$B,"BrokerToCy",'2013Figures'!$G:$G,"E1",'2013Figures'!$E:$E,$B$1)</f>
        <v>0</v>
      </c>
      <c r="F175" s="9">
        <f>SUMIFS('2013Figures'!$J:$J,'2013Figures'!$C:$C,$A175,'2013Figures'!$H:$H,$B175,'2013Figures'!$I:$I,$C175,'2013Figures'!$B:$B,"BrokerToCy",'2013Figures'!$G:$G,"P1",'2013Figures'!$E:$E,$B$1)</f>
        <v>0</v>
      </c>
      <c r="G175" s="9">
        <f>SUMIFS('2013Figures'!$J:$J,'2013Figures'!$C:$C,$A175,'2013Figures'!$H:$H,$B175,'2013Figures'!$I:$I,$C175,'2013Figures'!$B:$B,"CyToBroker",'2013Figures'!$G:$G,"E1",'2013Figures'!$E:$E,$B$1)</f>
        <v>0</v>
      </c>
      <c r="H175" s="9">
        <f>SUMIFS('2013Figures'!$J:$J,'2013Figures'!$C:$C,$A175,'2013Figures'!$H:$H,$B175,'2013Figures'!$I:$I,$C175,'2013Figures'!$B:$B,"CyToBroker",'2013Figures'!$G:$G,"P1",'2013Figures'!$E:$E,$B$1)</f>
        <v>0</v>
      </c>
      <c r="J175" s="8" t="s">
        <v>146</v>
      </c>
      <c r="L175" s="42">
        <f>SUMIFS('2012Figures'!$J:$J,'2012Figures'!$C:$C,$A175,'2012Figures'!$H:$H,$B175,'2012Figures'!$I:$I,$C175,'2012Figures'!$E:$E,$B$1)</f>
        <v>0</v>
      </c>
      <c r="M175" s="52">
        <f>SUMIFS('2012Figures'!$J:$J,'2012Figures'!$C:$C,$A175,'2012Figures'!$H:$H,$B175,'2012Figures'!$I:$I,$C175,'2012Figures'!$B:$B,"BrokerToCy",'2012Figures'!$G:$G,"E1",'2012Figures'!$E:$E,$B$1)</f>
        <v>0</v>
      </c>
      <c r="N175" s="52">
        <f>SUMIFS('2012Figures'!$J:$J,'2012Figures'!$C:$C,$A175,'2012Figures'!$H:$H,$B175,'2012Figures'!$I:$I,$C175,'2012Figures'!$B:$B,"BrokerToCy",'2012Figures'!$G:$G,"P1",'2012Figures'!$E:$E,$B$1)</f>
        <v>0</v>
      </c>
      <c r="O175" s="52">
        <f>SUMIFS('2012Figures'!$J:$J,'2012Figures'!$C:$C,$A175,'2012Figures'!$H:$H,$B175,'2012Figures'!$I:$I,$C175,'2012Figures'!$B:$B,"CyToBroker",'2012Figures'!$G:$G,"E1",'2012Figures'!$E:$E,$B$1)</f>
        <v>0</v>
      </c>
      <c r="P175" s="52">
        <f>SUMIFS('2012Figures'!$J:$J,'2012Figures'!$C:$C,$A175,'2012Figures'!$H:$H,$B175,'2012Figures'!$I:$I,$C175,'2012Figures'!$B:$B,"CyToBroker",'2012Figures'!$G:$G,"P1",'2012Figures'!$E:$E,$B$1)</f>
        <v>0</v>
      </c>
      <c r="R175" s="46" t="str">
        <f t="shared" si="23"/>
        <v/>
      </c>
      <c r="S175" s="46" t="str">
        <f t="shared" si="23"/>
        <v/>
      </c>
      <c r="T175" s="46" t="str">
        <f t="shared" si="23"/>
        <v/>
      </c>
      <c r="U175" s="46" t="str">
        <f t="shared" si="23"/>
        <v/>
      </c>
      <c r="V175" s="46" t="str">
        <f t="shared" si="23"/>
        <v/>
      </c>
    </row>
    <row r="176" spans="1:22" x14ac:dyDescent="0.2">
      <c r="A176" s="1">
        <v>116</v>
      </c>
      <c r="B176" s="1" t="s">
        <v>64</v>
      </c>
      <c r="C176" s="8">
        <v>2</v>
      </c>
      <c r="D176" s="29">
        <f>SUMIFS('2013Figures'!$J:$J,'2013Figures'!$C:$C,$A176,'2013Figures'!$H:$H,$B176,'2013Figures'!$I:$I,$C176,'2013Figures'!$E:$E,$B$1)</f>
        <v>0</v>
      </c>
      <c r="E176" s="9">
        <f>SUMIFS('2013Figures'!$J:$J,'2013Figures'!$C:$C,$A176,'2013Figures'!$H:$H,$B176,'2013Figures'!$I:$I,$C176,'2013Figures'!$B:$B,"BrokerToCy",'2013Figures'!$G:$G,"E1",'2013Figures'!$E:$E,$B$1)</f>
        <v>0</v>
      </c>
      <c r="F176" s="9">
        <f>SUMIFS('2013Figures'!$J:$J,'2013Figures'!$C:$C,$A176,'2013Figures'!$H:$H,$B176,'2013Figures'!$I:$I,$C176,'2013Figures'!$B:$B,"BrokerToCy",'2013Figures'!$G:$G,"P1",'2013Figures'!$E:$E,$B$1)</f>
        <v>0</v>
      </c>
      <c r="G176" s="9">
        <f>SUMIFS('2013Figures'!$J:$J,'2013Figures'!$C:$C,$A176,'2013Figures'!$H:$H,$B176,'2013Figures'!$I:$I,$C176,'2013Figures'!$B:$B,"CyToBroker",'2013Figures'!$G:$G,"E1",'2013Figures'!$E:$E,$B$1)</f>
        <v>0</v>
      </c>
      <c r="H176" s="9">
        <f>SUMIFS('2013Figures'!$J:$J,'2013Figures'!$C:$C,$A176,'2013Figures'!$H:$H,$B176,'2013Figures'!$I:$I,$C176,'2013Figures'!$B:$B,"CyToBroker",'2013Figures'!$G:$G,"P1",'2013Figures'!$E:$E,$B$1)</f>
        <v>0</v>
      </c>
      <c r="I176" s="30"/>
      <c r="J176" s="31">
        <v>201101</v>
      </c>
      <c r="K176" s="30"/>
      <c r="L176" s="42">
        <f>SUMIFS('2012Figures'!$J:$J,'2012Figures'!$C:$C,$A176,'2012Figures'!$H:$H,$B176,'2012Figures'!$I:$I,$C176,'2012Figures'!$E:$E,$B$1)</f>
        <v>0</v>
      </c>
      <c r="M176" s="52">
        <f>SUMIFS('2012Figures'!$J:$J,'2012Figures'!$C:$C,$A176,'2012Figures'!$H:$H,$B176,'2012Figures'!$I:$I,$C176,'2012Figures'!$B:$B,"BrokerToCy",'2012Figures'!$G:$G,"E1",'2012Figures'!$E:$E,$B$1)</f>
        <v>0</v>
      </c>
      <c r="N176" s="52">
        <f>SUMIFS('2012Figures'!$J:$J,'2012Figures'!$C:$C,$A176,'2012Figures'!$H:$H,$B176,'2012Figures'!$I:$I,$C176,'2012Figures'!$B:$B,"BrokerToCy",'2012Figures'!$G:$G,"P1",'2012Figures'!$E:$E,$B$1)</f>
        <v>0</v>
      </c>
      <c r="O176" s="52">
        <f>SUMIFS('2012Figures'!$J:$J,'2012Figures'!$C:$C,$A176,'2012Figures'!$H:$H,$B176,'2012Figures'!$I:$I,$C176,'2012Figures'!$B:$B,"CyToBroker",'2012Figures'!$G:$G,"E1",'2012Figures'!$E:$E,$B$1)</f>
        <v>0</v>
      </c>
      <c r="P176" s="52">
        <f>SUMIFS('2012Figures'!$J:$J,'2012Figures'!$C:$C,$A176,'2012Figures'!$H:$H,$B176,'2012Figures'!$I:$I,$C176,'2012Figures'!$B:$B,"CyToBroker",'2012Figures'!$G:$G,"P1",'2012Figures'!$E:$E,$B$1)</f>
        <v>0</v>
      </c>
      <c r="Q176" s="30"/>
      <c r="R176" s="46" t="str">
        <f t="shared" si="23"/>
        <v/>
      </c>
      <c r="S176" s="46" t="str">
        <f t="shared" si="23"/>
        <v/>
      </c>
      <c r="T176" s="46" t="str">
        <f t="shared" si="23"/>
        <v/>
      </c>
      <c r="U176" s="46" t="str">
        <f t="shared" si="23"/>
        <v/>
      </c>
      <c r="V176" s="46" t="str">
        <f t="shared" si="23"/>
        <v/>
      </c>
    </row>
    <row r="177" spans="1:22" x14ac:dyDescent="0.2">
      <c r="A177" s="1">
        <v>116</v>
      </c>
      <c r="B177" s="1" t="s">
        <v>64</v>
      </c>
      <c r="C177" s="8">
        <v>1</v>
      </c>
      <c r="D177" s="29">
        <f>SUMIFS('2013Figures'!$J:$J,'2013Figures'!$C:$C,$A177,'2013Figures'!$H:$H,$B177,'2013Figures'!$I:$I,$C177,'2013Figures'!$E:$E,$B$1)</f>
        <v>0</v>
      </c>
      <c r="E177" s="9">
        <f>SUMIFS('2013Figures'!$J:$J,'2013Figures'!$C:$C,$A177,'2013Figures'!$H:$H,$B177,'2013Figures'!$I:$I,$C177,'2013Figures'!$B:$B,"BrokerToCy",'2013Figures'!$G:$G,"E1",'2013Figures'!$E:$E,$B$1)</f>
        <v>0</v>
      </c>
      <c r="F177" s="9">
        <f>SUMIFS('2013Figures'!$J:$J,'2013Figures'!$C:$C,$A177,'2013Figures'!$H:$H,$B177,'2013Figures'!$I:$I,$C177,'2013Figures'!$B:$B,"BrokerToCy",'2013Figures'!$G:$G,"P1",'2013Figures'!$E:$E,$B$1)</f>
        <v>0</v>
      </c>
      <c r="G177" s="9">
        <f>SUMIFS('2013Figures'!$J:$J,'2013Figures'!$C:$C,$A177,'2013Figures'!$H:$H,$B177,'2013Figures'!$I:$I,$C177,'2013Figures'!$B:$B,"CyToBroker",'2013Figures'!$G:$G,"E1",'2013Figures'!$E:$E,$B$1)</f>
        <v>0</v>
      </c>
      <c r="H177" s="9">
        <f>SUMIFS('2013Figures'!$J:$J,'2013Figures'!$C:$C,$A177,'2013Figures'!$H:$H,$B177,'2013Figures'!$I:$I,$C177,'2013Figures'!$B:$B,"CyToBroker",'2013Figures'!$G:$G,"P1",'2013Figures'!$E:$E,$B$1)</f>
        <v>0</v>
      </c>
      <c r="J177" s="8">
        <v>200901</v>
      </c>
      <c r="L177" s="42">
        <f>SUMIFS('2012Figures'!$J:$J,'2012Figures'!$C:$C,$A177,'2012Figures'!$H:$H,$B177,'2012Figures'!$I:$I,$C177,'2012Figures'!$E:$E,$B$1)</f>
        <v>0</v>
      </c>
      <c r="M177" s="52">
        <f>SUMIFS('2012Figures'!$J:$J,'2012Figures'!$C:$C,$A177,'2012Figures'!$H:$H,$B177,'2012Figures'!$I:$I,$C177,'2012Figures'!$B:$B,"BrokerToCy",'2012Figures'!$G:$G,"E1",'2012Figures'!$E:$E,$B$1)</f>
        <v>0</v>
      </c>
      <c r="N177" s="52">
        <f>SUMIFS('2012Figures'!$J:$J,'2012Figures'!$C:$C,$A177,'2012Figures'!$H:$H,$B177,'2012Figures'!$I:$I,$C177,'2012Figures'!$B:$B,"BrokerToCy",'2012Figures'!$G:$G,"P1",'2012Figures'!$E:$E,$B$1)</f>
        <v>0</v>
      </c>
      <c r="O177" s="52">
        <f>SUMIFS('2012Figures'!$J:$J,'2012Figures'!$C:$C,$A177,'2012Figures'!$H:$H,$B177,'2012Figures'!$I:$I,$C177,'2012Figures'!$B:$B,"CyToBroker",'2012Figures'!$G:$G,"E1",'2012Figures'!$E:$E,$B$1)</f>
        <v>0</v>
      </c>
      <c r="P177" s="52">
        <f>SUMIFS('2012Figures'!$J:$J,'2012Figures'!$C:$C,$A177,'2012Figures'!$H:$H,$B177,'2012Figures'!$I:$I,$C177,'2012Figures'!$B:$B,"CyToBroker",'2012Figures'!$G:$G,"P1",'2012Figures'!$E:$E,$B$1)</f>
        <v>0</v>
      </c>
      <c r="R177" s="46" t="str">
        <f t="shared" si="23"/>
        <v/>
      </c>
      <c r="S177" s="46" t="str">
        <f t="shared" si="23"/>
        <v/>
      </c>
      <c r="T177" s="46" t="str">
        <f t="shared" si="23"/>
        <v/>
      </c>
      <c r="U177" s="46" t="str">
        <f t="shared" si="23"/>
        <v/>
      </c>
      <c r="V177" s="46" t="str">
        <f t="shared" si="23"/>
        <v/>
      </c>
    </row>
    <row r="178" spans="1:22" x14ac:dyDescent="0.2">
      <c r="A178" s="1">
        <v>116</v>
      </c>
      <c r="B178" s="1" t="s">
        <v>64</v>
      </c>
      <c r="D178" s="29">
        <f>SUMIFS('2013Figures'!$J:$J,'2013Figures'!$C:$C,$A178,'2013Figures'!$I:$I,"",'2013Figures'!$E:$E,$B$1)</f>
        <v>0</v>
      </c>
      <c r="E178" s="9">
        <f>SUMIFS('2013Figures'!$J:$J,'2013Figures'!$C:$C,$A178,'2013Figures'!$I:$I,"",'2013Figures'!$B:$B,"BrokerToCy",'2013Figures'!$G:$G,"E1",'2013Figures'!$E:$E,$B$1)</f>
        <v>0</v>
      </c>
      <c r="F178" s="9">
        <f>SUMIFS('2013Figures'!$J:$J,'2013Figures'!$C:$C,$A178,'2013Figures'!$I:$I,"",'2013Figures'!$B:$B,"BrokerToCy",'2013Figures'!$G:$G,"P1",'2013Figures'!$E:$E,$B$1)</f>
        <v>0</v>
      </c>
      <c r="G178" s="9">
        <f>SUMIFS('2013Figures'!$J:$J,'2013Figures'!$C:$C,$A178,'2013Figures'!$I:$I,"",'2013Figures'!$B:$B,"CyToBroker",'2013Figures'!$G:$G,"E1",'2013Figures'!$E:$E,$B$1)</f>
        <v>0</v>
      </c>
      <c r="H178" s="9">
        <f>SUMIFS('2013Figures'!$J:$J,'2013Figures'!$C:$C,$A178,'2013Figures'!$I:$I,"",'2013Figures'!$B:$B,"CyToBroker",'2013Figures'!$G:$G,"P1",'2013Figures'!$E:$E,$B$1)</f>
        <v>0</v>
      </c>
      <c r="J178" s="8" t="s">
        <v>131</v>
      </c>
      <c r="L178" s="42">
        <f>SUMIFS('2012Figures'!$J:$J,'2012Figures'!$C:$C,$A178,'2012Figures'!$I:$I,"",'2012Figures'!$E:$E,$B$1)</f>
        <v>0</v>
      </c>
      <c r="M178" s="52">
        <f>SUMIFS('2012Figures'!$J:$J,'2012Figures'!$C:$C,$A178,'2012Figures'!$I:$I,"",'2012Figures'!$B:$B,"BrokerToCy",'2012Figures'!$G:$G,"E1",'2012Figures'!$E:$E,$B$1)</f>
        <v>0</v>
      </c>
      <c r="N178" s="52">
        <f>SUMIFS('2012Figures'!$J:$J,'2012Figures'!$C:$C,$A178,'2012Figures'!$I:$I,"",'2012Figures'!$B:$B,"BrokerToCy",'2012Figures'!$G:$G,"P1",'2012Figures'!$E:$E,$B$1)</f>
        <v>0</v>
      </c>
      <c r="O178" s="52">
        <f>SUMIFS('2012Figures'!$J:$J,'2012Figures'!$C:$C,$A178,'2012Figures'!$I:$I,"",'2012Figures'!$B:$B,"CyToBroker",'2012Figures'!$G:$G,"E1",'2012Figures'!$E:$E,$B$1)</f>
        <v>0</v>
      </c>
      <c r="P178" s="52">
        <f>SUMIFS('2012Figures'!$J:$J,'2012Figures'!$C:$C,$A178,'2012Figures'!$I:$I,"",'2012Figures'!$B:$B,"CyToBroker",'2012Figures'!$G:$G,"P1",'2012Figures'!$E:$E,$B$1)</f>
        <v>0</v>
      </c>
      <c r="R178" s="46" t="str">
        <f t="shared" si="23"/>
        <v/>
      </c>
      <c r="S178" s="46" t="str">
        <f t="shared" si="23"/>
        <v/>
      </c>
      <c r="T178" s="46" t="str">
        <f t="shared" si="23"/>
        <v/>
      </c>
      <c r="U178" s="46" t="str">
        <f t="shared" si="23"/>
        <v/>
      </c>
      <c r="V178" s="46" t="str">
        <f t="shared" si="23"/>
        <v/>
      </c>
    </row>
    <row r="179" spans="1:22" x14ac:dyDescent="0.2">
      <c r="A179" s="21"/>
      <c r="B179" s="21" t="s">
        <v>92</v>
      </c>
      <c r="C179" s="22"/>
      <c r="D179" s="23">
        <f>SUM(E179:H179)</f>
        <v>0</v>
      </c>
      <c r="E179" s="23">
        <f>SUM(E175:E178)</f>
        <v>0</v>
      </c>
      <c r="F179" s="23">
        <f>SUM(F175:F178)</f>
        <v>0</v>
      </c>
      <c r="G179" s="23">
        <f>SUM(G175:G178)</f>
        <v>0</v>
      </c>
      <c r="H179" s="23">
        <f>SUM(H175:H178)</f>
        <v>0</v>
      </c>
      <c r="I179" s="21"/>
      <c r="J179" s="22"/>
      <c r="K179" s="21"/>
      <c r="L179" s="43">
        <f>SUM(M179:P179)</f>
        <v>0</v>
      </c>
      <c r="M179" s="43">
        <f>SUM(M175:M178)</f>
        <v>0</v>
      </c>
      <c r="N179" s="43">
        <f>SUM(N175:N178)</f>
        <v>0</v>
      </c>
      <c r="O179" s="43">
        <f>SUM(O175:O178)</f>
        <v>0</v>
      </c>
      <c r="P179" s="43">
        <f>SUM(P175:P178)</f>
        <v>0</v>
      </c>
      <c r="Q179" s="21"/>
      <c r="R179" s="21"/>
      <c r="S179" s="21"/>
      <c r="T179" s="21"/>
      <c r="U179" s="21"/>
      <c r="V179" s="21"/>
    </row>
    <row r="180" spans="1:22" x14ac:dyDescent="0.2">
      <c r="A180" s="28">
        <v>118</v>
      </c>
      <c r="B180" s="28" t="s">
        <v>109</v>
      </c>
      <c r="C180" s="17" t="s">
        <v>88</v>
      </c>
      <c r="D180" s="18">
        <f>SUMIFS('2013Figures'!$J:$J,'2013Figures'!$C:$C,$A180,'2013Figures'!$E:$E,$B$1)</f>
        <v>0</v>
      </c>
      <c r="E180" s="18">
        <f>SUMIFS('2013Figures'!$J:$J,'2013Figures'!$C:$C,$A180,'2013Figures'!$B:$B,"BrokerToCy",'2013Figures'!$G:$G,"E1",'2013Figures'!$E:$E,$B$1)</f>
        <v>0</v>
      </c>
      <c r="F180" s="18">
        <f>SUMIFS('2013Figures'!$J:$J,'2013Figures'!$C:$C,$A180,'2013Figures'!$B:$B,"BrokerToCy",'2013Figures'!$G:$G,"P1",'2013Figures'!$E:$E,$B$1)</f>
        <v>0</v>
      </c>
      <c r="G180" s="18">
        <f>SUMIFS('2013Figures'!$J:$J,'2013Figures'!$C:$C,$A180,'2013Figures'!$B:$B,"CyToBroker",'2013Figures'!$G:$G,"E1",'2013Figures'!$E:$E,$B$1)</f>
        <v>0</v>
      </c>
      <c r="H180" s="18">
        <f>SUMIFS('2013Figures'!$J:$J,'2013Figures'!$C:$C,$A180,'2013Figures'!$B:$B,"CyToBroker",'2013Figures'!$G:$G,"P1",'2013Figures'!$E:$E,$B$1)</f>
        <v>0</v>
      </c>
      <c r="I180" s="28"/>
      <c r="J180" s="17"/>
      <c r="K180" s="28"/>
      <c r="L180" s="50">
        <f>SUMIFS('2012Figures'!$J:$J,'2012Figures'!$C:$C,$A180,'2012Figures'!$E:$E,$B$1)</f>
        <v>0</v>
      </c>
      <c r="M180" s="50">
        <f>SUMIFS('2012Figures'!$J:$J,'2012Figures'!$C:$C,$A180,'2012Figures'!$B:$B,"BrokerToCy",'2012Figures'!$G:$G,"E1",'2012Figures'!$E:$E,$B$1)</f>
        <v>0</v>
      </c>
      <c r="N180" s="50">
        <f>SUMIFS('2012Figures'!$J:$J,'2012Figures'!$C:$C,$A180,'2012Figures'!$B:$B,"BrokerToCy",'2012Figures'!$G:$G,"P1",'2012Figures'!$E:$E,$B$1)</f>
        <v>0</v>
      </c>
      <c r="O180" s="50">
        <f>SUMIFS('2012Figures'!$J:$J,'2012Figures'!$C:$C,$A180,'2012Figures'!$B:$B,"CyToBroker",'2012Figures'!$G:$G,"E1",'2012Figures'!$E:$E,$B$1)</f>
        <v>0</v>
      </c>
      <c r="P180" s="50">
        <f>SUMIFS('2012Figures'!$J:$J,'2012Figures'!$C:$C,$A180,'2012Figures'!$B:$B,"CyToBroker",'2012Figures'!$G:$G,"P1",'2012Figures'!$E:$E,$B$1)</f>
        <v>0</v>
      </c>
      <c r="Q180" s="28"/>
      <c r="R180" s="46" t="str">
        <f t="shared" si="23"/>
        <v/>
      </c>
      <c r="S180" s="46" t="str">
        <f t="shared" si="23"/>
        <v/>
      </c>
      <c r="T180" s="46" t="str">
        <f t="shared" si="23"/>
        <v/>
      </c>
      <c r="U180" s="46" t="str">
        <f t="shared" si="23"/>
        <v/>
      </c>
      <c r="V180" s="46" t="str">
        <f t="shared" si="23"/>
        <v/>
      </c>
    </row>
    <row r="181" spans="1:22" x14ac:dyDescent="0.2">
      <c r="A181" s="1">
        <v>118</v>
      </c>
      <c r="B181" s="1" t="s">
        <v>109</v>
      </c>
      <c r="C181" s="8">
        <v>11</v>
      </c>
      <c r="D181" s="29">
        <f>SUMIFS('2013Figures'!$J:$J,'2013Figures'!$C:$C,$A181,'2013Figures'!$H:$H,$B181,'2013Figures'!$I:$I,$C181,'2013Figures'!$E:$E,$B$1)</f>
        <v>0</v>
      </c>
      <c r="E181" s="9">
        <f>SUMIFS('2013Figures'!$J:$J,'2013Figures'!$C:$C,$A181,'2013Figures'!$H:$H,$B181,'2013Figures'!$I:$I,$C181,'2013Figures'!$B:$B,"BrokerToCy",'2013Figures'!$G:$G,"E1",'2013Figures'!$E:$E,$B$1)</f>
        <v>0</v>
      </c>
      <c r="F181" s="9">
        <f>SUMIFS('2013Figures'!$J:$J,'2013Figures'!$C:$C,$A181,'2013Figures'!$H:$H,$B181,'2013Figures'!$I:$I,$C181,'2013Figures'!$B:$B,"BrokerToCy",'2013Figures'!$G:$G,"P1",'2013Figures'!$E:$E,$B$1)</f>
        <v>0</v>
      </c>
      <c r="G181" s="9">
        <f>SUMIFS('2013Figures'!$J:$J,'2013Figures'!$C:$C,$A181,'2013Figures'!$H:$H,$B181,'2013Figures'!$I:$I,$C181,'2013Figures'!$B:$B,"CyToBroker",'2013Figures'!$G:$G,"E1",'2013Figures'!$E:$E,$B$1)</f>
        <v>0</v>
      </c>
      <c r="H181" s="9">
        <f>SUMIFS('2013Figures'!$J:$J,'2013Figures'!$C:$C,$A181,'2013Figures'!$H:$H,$B181,'2013Figures'!$I:$I,$C181,'2013Figures'!$B:$B,"CyToBroker",'2013Figures'!$G:$G,"P1",'2013Figures'!$E:$E,$B$1)</f>
        <v>0</v>
      </c>
      <c r="L181" s="42">
        <f>SUMIFS('2012Figures'!$J:$J,'2012Figures'!$C:$C,$A181,'2012Figures'!$H:$H,$B181,'2012Figures'!$I:$I,$C181,'2012Figures'!$E:$E,$B$1)</f>
        <v>0</v>
      </c>
      <c r="M181" s="52">
        <f>SUMIFS('2012Figures'!$J:$J,'2012Figures'!$C:$C,$A181,'2012Figures'!$H:$H,$B181,'2012Figures'!$I:$I,$C181,'2012Figures'!$B:$B,"BrokerToCy",'2012Figures'!$G:$G,"E1",'2012Figures'!$E:$E,$B$1)</f>
        <v>0</v>
      </c>
      <c r="N181" s="52">
        <f>SUMIFS('2012Figures'!$J:$J,'2012Figures'!$C:$C,$A181,'2012Figures'!$H:$H,$B181,'2012Figures'!$I:$I,$C181,'2012Figures'!$B:$B,"BrokerToCy",'2012Figures'!$G:$G,"P1",'2012Figures'!$E:$E,$B$1)</f>
        <v>0</v>
      </c>
      <c r="O181" s="52">
        <f>SUMIFS('2012Figures'!$J:$J,'2012Figures'!$C:$C,$A181,'2012Figures'!$H:$H,$B181,'2012Figures'!$I:$I,$C181,'2012Figures'!$B:$B,"CyToBroker",'2012Figures'!$G:$G,"E1",'2012Figures'!$E:$E,$B$1)</f>
        <v>0</v>
      </c>
      <c r="P181" s="52">
        <f>SUMIFS('2012Figures'!$J:$J,'2012Figures'!$C:$C,$A181,'2012Figures'!$H:$H,$B181,'2012Figures'!$I:$I,$C181,'2012Figures'!$B:$B,"CyToBroker",'2012Figures'!$G:$G,"P1",'2012Figures'!$E:$E,$B$1)</f>
        <v>0</v>
      </c>
      <c r="R181" s="46" t="str">
        <f t="shared" si="23"/>
        <v/>
      </c>
      <c r="S181" s="46" t="str">
        <f t="shared" si="23"/>
        <v/>
      </c>
      <c r="T181" s="46" t="str">
        <f t="shared" si="23"/>
        <v/>
      </c>
      <c r="U181" s="46" t="str">
        <f t="shared" si="23"/>
        <v/>
      </c>
      <c r="V181" s="46" t="str">
        <f t="shared" si="23"/>
        <v/>
      </c>
    </row>
    <row r="182" spans="1:22" x14ac:dyDescent="0.2">
      <c r="A182" s="1">
        <v>118</v>
      </c>
      <c r="B182" s="1" t="s">
        <v>109</v>
      </c>
      <c r="C182" s="8">
        <v>10</v>
      </c>
      <c r="D182" s="29">
        <f>SUMIFS('2013Figures'!$J:$J,'2013Figures'!$C:$C,$A182,'2013Figures'!$H:$H,$B182,'2013Figures'!$I:$I,$C182,'2013Figures'!$E:$E,$B$1)</f>
        <v>0</v>
      </c>
      <c r="E182" s="9">
        <f>SUMIFS('2013Figures'!$J:$J,'2013Figures'!$C:$C,$A182,'2013Figures'!$H:$H,$B182,'2013Figures'!$I:$I,$C182,'2013Figures'!$B:$B,"BrokerToCy",'2013Figures'!$G:$G,"E1",'2013Figures'!$E:$E,$B$1)</f>
        <v>0</v>
      </c>
      <c r="F182" s="9">
        <f>SUMIFS('2013Figures'!$J:$J,'2013Figures'!$C:$C,$A182,'2013Figures'!$H:$H,$B182,'2013Figures'!$I:$I,$C182,'2013Figures'!$B:$B,"BrokerToCy",'2013Figures'!$G:$G,"P1",'2013Figures'!$E:$E,$B$1)</f>
        <v>0</v>
      </c>
      <c r="G182" s="9">
        <f>SUMIFS('2013Figures'!$J:$J,'2013Figures'!$C:$C,$A182,'2013Figures'!$H:$H,$B182,'2013Figures'!$I:$I,$C182,'2013Figures'!$B:$B,"CyToBroker",'2013Figures'!$G:$G,"E1",'2013Figures'!$E:$E,$B$1)</f>
        <v>0</v>
      </c>
      <c r="H182" s="9">
        <f>SUMIFS('2013Figures'!$J:$J,'2013Figures'!$C:$C,$A182,'2013Figures'!$H:$H,$B182,'2013Figures'!$I:$I,$C182,'2013Figures'!$B:$B,"CyToBroker",'2013Figures'!$G:$G,"P1",'2013Figures'!$E:$E,$B$1)</f>
        <v>0</v>
      </c>
      <c r="J182" s="8">
        <v>201501</v>
      </c>
      <c r="L182" s="42">
        <f>SUMIFS('2012Figures'!$J:$J,'2012Figures'!$C:$C,$A182,'2012Figures'!$H:$H,$B182,'2012Figures'!$I:$I,$C182,'2012Figures'!$E:$E,$B$1)</f>
        <v>0</v>
      </c>
      <c r="M182" s="52">
        <f>SUMIFS('2012Figures'!$J:$J,'2012Figures'!$C:$C,$A182,'2012Figures'!$H:$H,$B182,'2012Figures'!$I:$I,$C182,'2012Figures'!$B:$B,"BrokerToCy",'2012Figures'!$G:$G,"E1",'2012Figures'!$E:$E,$B$1)</f>
        <v>0</v>
      </c>
      <c r="N182" s="52">
        <f>SUMIFS('2012Figures'!$J:$J,'2012Figures'!$C:$C,$A182,'2012Figures'!$H:$H,$B182,'2012Figures'!$I:$I,$C182,'2012Figures'!$B:$B,"BrokerToCy",'2012Figures'!$G:$G,"P1",'2012Figures'!$E:$E,$B$1)</f>
        <v>0</v>
      </c>
      <c r="O182" s="52">
        <f>SUMIFS('2012Figures'!$J:$J,'2012Figures'!$C:$C,$A182,'2012Figures'!$H:$H,$B182,'2012Figures'!$I:$I,$C182,'2012Figures'!$B:$B,"CyToBroker",'2012Figures'!$G:$G,"E1",'2012Figures'!$E:$E,$B$1)</f>
        <v>0</v>
      </c>
      <c r="P182" s="52">
        <f>SUMIFS('2012Figures'!$J:$J,'2012Figures'!$C:$C,$A182,'2012Figures'!$H:$H,$B182,'2012Figures'!$I:$I,$C182,'2012Figures'!$B:$B,"CyToBroker",'2012Figures'!$G:$G,"P1",'2012Figures'!$E:$E,$B$1)</f>
        <v>0</v>
      </c>
      <c r="R182" s="46" t="str">
        <f t="shared" si="23"/>
        <v/>
      </c>
      <c r="S182" s="46" t="str">
        <f t="shared" si="23"/>
        <v/>
      </c>
      <c r="T182" s="46" t="str">
        <f t="shared" si="23"/>
        <v/>
      </c>
      <c r="U182" s="46" t="str">
        <f t="shared" si="23"/>
        <v/>
      </c>
      <c r="V182" s="46" t="str">
        <f t="shared" si="23"/>
        <v/>
      </c>
    </row>
    <row r="183" spans="1:22" x14ac:dyDescent="0.2">
      <c r="A183" s="1">
        <v>118</v>
      </c>
      <c r="B183" s="1" t="s">
        <v>109</v>
      </c>
      <c r="C183" s="8">
        <v>9</v>
      </c>
      <c r="D183" s="29">
        <f>SUMIFS('2013Figures'!$J:$J,'2013Figures'!$C:$C,$A183,'2013Figures'!$H:$H,$B183,'2013Figures'!$I:$I,$C183,'2013Figures'!$E:$E,$B$1)</f>
        <v>0</v>
      </c>
      <c r="E183" s="9">
        <f>SUMIFS('2013Figures'!$J:$J,'2013Figures'!$C:$C,$A183,'2013Figures'!$H:$H,$B183,'2013Figures'!$I:$I,$C183,'2013Figures'!$B:$B,"BrokerToCy",'2013Figures'!$G:$G,"E1",'2013Figures'!$E:$E,$B$1)</f>
        <v>0</v>
      </c>
      <c r="F183" s="9">
        <f>SUMIFS('2013Figures'!$J:$J,'2013Figures'!$C:$C,$A183,'2013Figures'!$H:$H,$B183,'2013Figures'!$I:$I,$C183,'2013Figures'!$B:$B,"BrokerToCy",'2013Figures'!$G:$G,"P1",'2013Figures'!$E:$E,$B$1)</f>
        <v>0</v>
      </c>
      <c r="G183" s="9">
        <f>SUMIFS('2013Figures'!$J:$J,'2013Figures'!$C:$C,$A183,'2013Figures'!$H:$H,$B183,'2013Figures'!$I:$I,$C183,'2013Figures'!$B:$B,"CyToBroker",'2013Figures'!$G:$G,"E1",'2013Figures'!$E:$E,$B$1)</f>
        <v>0</v>
      </c>
      <c r="H183" s="9">
        <f>SUMIFS('2013Figures'!$J:$J,'2013Figures'!$C:$C,$A183,'2013Figures'!$H:$H,$B183,'2013Figures'!$I:$I,$C183,'2013Figures'!$B:$B,"CyToBroker",'2013Figures'!$G:$G,"P1",'2013Figures'!$E:$E,$B$1)</f>
        <v>0</v>
      </c>
      <c r="J183" s="8">
        <v>201401</v>
      </c>
      <c r="L183" s="42">
        <f>SUMIFS('2012Figures'!$J:$J,'2012Figures'!$C:$C,$A183,'2012Figures'!$H:$H,$B183,'2012Figures'!$I:$I,$C183,'2012Figures'!$E:$E,$B$1)</f>
        <v>0</v>
      </c>
      <c r="M183" s="52">
        <f>SUMIFS('2012Figures'!$J:$J,'2012Figures'!$C:$C,$A183,'2012Figures'!$H:$H,$B183,'2012Figures'!$I:$I,$C183,'2012Figures'!$B:$B,"BrokerToCy",'2012Figures'!$G:$G,"E1",'2012Figures'!$E:$E,$B$1)</f>
        <v>0</v>
      </c>
      <c r="N183" s="52">
        <f>SUMIFS('2012Figures'!$J:$J,'2012Figures'!$C:$C,$A183,'2012Figures'!$H:$H,$B183,'2012Figures'!$I:$I,$C183,'2012Figures'!$B:$B,"BrokerToCy",'2012Figures'!$G:$G,"P1",'2012Figures'!$E:$E,$B$1)</f>
        <v>0</v>
      </c>
      <c r="O183" s="52">
        <f>SUMIFS('2012Figures'!$J:$J,'2012Figures'!$C:$C,$A183,'2012Figures'!$H:$H,$B183,'2012Figures'!$I:$I,$C183,'2012Figures'!$B:$B,"CyToBroker",'2012Figures'!$G:$G,"E1",'2012Figures'!$E:$E,$B$1)</f>
        <v>0</v>
      </c>
      <c r="P183" s="52">
        <f>SUMIFS('2012Figures'!$J:$J,'2012Figures'!$C:$C,$A183,'2012Figures'!$H:$H,$B183,'2012Figures'!$I:$I,$C183,'2012Figures'!$B:$B,"CyToBroker",'2012Figures'!$G:$G,"P1",'2012Figures'!$E:$E,$B$1)</f>
        <v>0</v>
      </c>
      <c r="R183" s="46" t="str">
        <f t="shared" si="23"/>
        <v/>
      </c>
      <c r="S183" s="46" t="str">
        <f t="shared" si="23"/>
        <v/>
      </c>
      <c r="T183" s="46" t="str">
        <f t="shared" si="23"/>
        <v/>
      </c>
      <c r="U183" s="46" t="str">
        <f t="shared" si="23"/>
        <v/>
      </c>
      <c r="V183" s="46" t="str">
        <f t="shared" si="23"/>
        <v/>
      </c>
    </row>
    <row r="184" spans="1:22" x14ac:dyDescent="0.2">
      <c r="A184" s="1">
        <v>118</v>
      </c>
      <c r="B184" s="1" t="s">
        <v>109</v>
      </c>
      <c r="C184" s="8">
        <v>8</v>
      </c>
      <c r="D184" s="29">
        <f>SUMIFS('2013Figures'!$J:$J,'2013Figures'!$C:$C,$A184,'2013Figures'!$H:$H,$B184,'2013Figures'!$I:$I,$C184,'2013Figures'!$E:$E,$B$1)</f>
        <v>0</v>
      </c>
      <c r="E184" s="9">
        <f>SUMIFS('2013Figures'!$J:$J,'2013Figures'!$C:$C,$A184,'2013Figures'!$H:$H,$B184,'2013Figures'!$I:$I,$C184,'2013Figures'!$B:$B,"BrokerToCy",'2013Figures'!$G:$G,"E1",'2013Figures'!$E:$E,$B$1)</f>
        <v>0</v>
      </c>
      <c r="F184" s="9">
        <f>SUMIFS('2013Figures'!$J:$J,'2013Figures'!$C:$C,$A184,'2013Figures'!$H:$H,$B184,'2013Figures'!$I:$I,$C184,'2013Figures'!$B:$B,"BrokerToCy",'2013Figures'!$G:$G,"P1",'2013Figures'!$E:$E,$B$1)</f>
        <v>0</v>
      </c>
      <c r="G184" s="9">
        <f>SUMIFS('2013Figures'!$J:$J,'2013Figures'!$C:$C,$A184,'2013Figures'!$H:$H,$B184,'2013Figures'!$I:$I,$C184,'2013Figures'!$B:$B,"CyToBroker",'2013Figures'!$G:$G,"E1",'2013Figures'!$E:$E,$B$1)</f>
        <v>0</v>
      </c>
      <c r="H184" s="9">
        <f>SUMIFS('2013Figures'!$J:$J,'2013Figures'!$C:$C,$A184,'2013Figures'!$H:$H,$B184,'2013Figures'!$I:$I,$C184,'2013Figures'!$B:$B,"CyToBroker",'2013Figures'!$G:$G,"P1",'2013Figures'!$E:$E,$B$1)</f>
        <v>0</v>
      </c>
      <c r="I184" s="30"/>
      <c r="J184" s="31">
        <v>201301</v>
      </c>
      <c r="K184" s="30"/>
      <c r="L184" s="42">
        <f>SUMIFS('2012Figures'!$J:$J,'2012Figures'!$C:$C,$A184,'2012Figures'!$H:$H,$B184,'2012Figures'!$I:$I,$C184,'2012Figures'!$E:$E,$B$1)</f>
        <v>0</v>
      </c>
      <c r="M184" s="52">
        <f>SUMIFS('2012Figures'!$J:$J,'2012Figures'!$C:$C,$A184,'2012Figures'!$H:$H,$B184,'2012Figures'!$I:$I,$C184,'2012Figures'!$B:$B,"BrokerToCy",'2012Figures'!$G:$G,"E1",'2012Figures'!$E:$E,$B$1)</f>
        <v>0</v>
      </c>
      <c r="N184" s="52">
        <f>SUMIFS('2012Figures'!$J:$J,'2012Figures'!$C:$C,$A184,'2012Figures'!$H:$H,$B184,'2012Figures'!$I:$I,$C184,'2012Figures'!$B:$B,"BrokerToCy",'2012Figures'!$G:$G,"P1",'2012Figures'!$E:$E,$B$1)</f>
        <v>0</v>
      </c>
      <c r="O184" s="52">
        <f>SUMIFS('2012Figures'!$J:$J,'2012Figures'!$C:$C,$A184,'2012Figures'!$H:$H,$B184,'2012Figures'!$I:$I,$C184,'2012Figures'!$B:$B,"CyToBroker",'2012Figures'!$G:$G,"E1",'2012Figures'!$E:$E,$B$1)</f>
        <v>0</v>
      </c>
      <c r="P184" s="52">
        <f>SUMIFS('2012Figures'!$J:$J,'2012Figures'!$C:$C,$A184,'2012Figures'!$H:$H,$B184,'2012Figures'!$I:$I,$C184,'2012Figures'!$B:$B,"CyToBroker",'2012Figures'!$G:$G,"P1",'2012Figures'!$E:$E,$B$1)</f>
        <v>0</v>
      </c>
      <c r="Q184" s="30"/>
      <c r="R184" s="46" t="str">
        <f t="shared" si="23"/>
        <v/>
      </c>
      <c r="S184" s="46" t="str">
        <f t="shared" si="23"/>
        <v/>
      </c>
      <c r="T184" s="46" t="str">
        <f t="shared" si="23"/>
        <v/>
      </c>
      <c r="U184" s="46" t="str">
        <f t="shared" si="23"/>
        <v/>
      </c>
      <c r="V184" s="46" t="str">
        <f t="shared" si="23"/>
        <v/>
      </c>
    </row>
    <row r="185" spans="1:22" x14ac:dyDescent="0.2">
      <c r="A185" s="1">
        <v>118</v>
      </c>
      <c r="B185" s="1" t="s">
        <v>109</v>
      </c>
      <c r="C185" s="8">
        <v>7</v>
      </c>
      <c r="D185" s="29">
        <f>SUMIFS('2013Figures'!$J:$J,'2013Figures'!$C:$C,$A185,'2013Figures'!$H:$H,$B185,'2013Figures'!$I:$I,$C185,'2013Figures'!$E:$E,$B$1)</f>
        <v>0</v>
      </c>
      <c r="E185" s="9">
        <f>SUMIFS('2013Figures'!$J:$J,'2013Figures'!$C:$C,$A185,'2013Figures'!$H:$H,$B185,'2013Figures'!$I:$I,$C185,'2013Figures'!$B:$B,"BrokerToCy",'2013Figures'!$G:$G,"E1",'2013Figures'!$E:$E,$B$1)</f>
        <v>0</v>
      </c>
      <c r="F185" s="9">
        <f>SUMIFS('2013Figures'!$J:$J,'2013Figures'!$C:$C,$A185,'2013Figures'!$H:$H,$B185,'2013Figures'!$I:$I,$C185,'2013Figures'!$B:$B,"BrokerToCy",'2013Figures'!$G:$G,"P1",'2013Figures'!$E:$E,$B$1)</f>
        <v>0</v>
      </c>
      <c r="G185" s="9">
        <f>SUMIFS('2013Figures'!$J:$J,'2013Figures'!$C:$C,$A185,'2013Figures'!$H:$H,$B185,'2013Figures'!$I:$I,$C185,'2013Figures'!$B:$B,"CyToBroker",'2013Figures'!$G:$G,"E1",'2013Figures'!$E:$E,$B$1)</f>
        <v>0</v>
      </c>
      <c r="H185" s="9">
        <f>SUMIFS('2013Figures'!$J:$J,'2013Figures'!$C:$C,$A185,'2013Figures'!$H:$H,$B185,'2013Figures'!$I:$I,$C185,'2013Figures'!$B:$B,"CyToBroker",'2013Figures'!$G:$G,"P1",'2013Figures'!$E:$E,$B$1)</f>
        <v>0</v>
      </c>
      <c r="J185" s="8">
        <v>201201</v>
      </c>
      <c r="L185" s="42">
        <f>SUMIFS('2012Figures'!$J:$J,'2012Figures'!$C:$C,$A185,'2012Figures'!$H:$H,$B185,'2012Figures'!$I:$I,$C185,'2012Figures'!$E:$E,$B$1)</f>
        <v>0</v>
      </c>
      <c r="M185" s="52">
        <f>SUMIFS('2012Figures'!$J:$J,'2012Figures'!$C:$C,$A185,'2012Figures'!$H:$H,$B185,'2012Figures'!$I:$I,$C185,'2012Figures'!$B:$B,"BrokerToCy",'2012Figures'!$G:$G,"E1",'2012Figures'!$E:$E,$B$1)</f>
        <v>0</v>
      </c>
      <c r="N185" s="52">
        <f>SUMIFS('2012Figures'!$J:$J,'2012Figures'!$C:$C,$A185,'2012Figures'!$H:$H,$B185,'2012Figures'!$I:$I,$C185,'2012Figures'!$B:$B,"BrokerToCy",'2012Figures'!$G:$G,"P1",'2012Figures'!$E:$E,$B$1)</f>
        <v>0</v>
      </c>
      <c r="O185" s="52">
        <f>SUMIFS('2012Figures'!$J:$J,'2012Figures'!$C:$C,$A185,'2012Figures'!$H:$H,$B185,'2012Figures'!$I:$I,$C185,'2012Figures'!$B:$B,"CyToBroker",'2012Figures'!$G:$G,"E1",'2012Figures'!$E:$E,$B$1)</f>
        <v>0</v>
      </c>
      <c r="P185" s="52">
        <f>SUMIFS('2012Figures'!$J:$J,'2012Figures'!$C:$C,$A185,'2012Figures'!$H:$H,$B185,'2012Figures'!$I:$I,$C185,'2012Figures'!$B:$B,"CyToBroker",'2012Figures'!$G:$G,"P1",'2012Figures'!$E:$E,$B$1)</f>
        <v>0</v>
      </c>
      <c r="R185" s="46" t="str">
        <f t="shared" si="23"/>
        <v/>
      </c>
      <c r="S185" s="46" t="str">
        <f t="shared" si="23"/>
        <v/>
      </c>
      <c r="T185" s="46" t="str">
        <f t="shared" si="23"/>
        <v/>
      </c>
      <c r="U185" s="46" t="str">
        <f t="shared" si="23"/>
        <v/>
      </c>
      <c r="V185" s="46" t="str">
        <f t="shared" si="23"/>
        <v/>
      </c>
    </row>
    <row r="186" spans="1:22" x14ac:dyDescent="0.2">
      <c r="A186" s="1">
        <v>118</v>
      </c>
      <c r="B186" s="1" t="s">
        <v>109</v>
      </c>
      <c r="C186" s="8">
        <v>6</v>
      </c>
      <c r="D186" s="29">
        <f>SUMIFS('2013Figures'!$J:$J,'2013Figures'!$C:$C,$A186,'2013Figures'!$H:$H,$B186,'2013Figures'!$I:$I,$C186,'2013Figures'!$E:$E,$B$1)</f>
        <v>0</v>
      </c>
      <c r="E186" s="9">
        <f>SUMIFS('2013Figures'!$J:$J,'2013Figures'!$C:$C,$A186,'2013Figures'!$H:$H,$B186,'2013Figures'!$I:$I,$C186,'2013Figures'!$B:$B,"BrokerToCy",'2013Figures'!$G:$G,"E1",'2013Figures'!$E:$E,$B$1)</f>
        <v>0</v>
      </c>
      <c r="F186" s="9">
        <f>SUMIFS('2013Figures'!$J:$J,'2013Figures'!$C:$C,$A186,'2013Figures'!$H:$H,$B186,'2013Figures'!$I:$I,$C186,'2013Figures'!$B:$B,"BrokerToCy",'2013Figures'!$G:$G,"P1",'2013Figures'!$E:$E,$B$1)</f>
        <v>0</v>
      </c>
      <c r="G186" s="9">
        <f>SUMIFS('2013Figures'!$J:$J,'2013Figures'!$C:$C,$A186,'2013Figures'!$H:$H,$B186,'2013Figures'!$I:$I,$C186,'2013Figures'!$B:$B,"CyToBroker",'2013Figures'!$G:$G,"E1",'2013Figures'!$E:$E,$B$1)</f>
        <v>0</v>
      </c>
      <c r="H186" s="9">
        <f>SUMIFS('2013Figures'!$J:$J,'2013Figures'!$C:$C,$A186,'2013Figures'!$H:$H,$B186,'2013Figures'!$I:$I,$C186,'2013Figures'!$B:$B,"CyToBroker",'2013Figures'!$G:$G,"P1",'2013Figures'!$E:$E,$B$1)</f>
        <v>0</v>
      </c>
      <c r="J186" s="8">
        <v>201101</v>
      </c>
      <c r="L186" s="42">
        <f>SUMIFS('2012Figures'!$J:$J,'2012Figures'!$C:$C,$A186,'2012Figures'!$H:$H,$B186,'2012Figures'!$I:$I,$C186,'2012Figures'!$E:$E,$B$1)</f>
        <v>0</v>
      </c>
      <c r="M186" s="52">
        <f>SUMIFS('2012Figures'!$J:$J,'2012Figures'!$C:$C,$A186,'2012Figures'!$H:$H,$B186,'2012Figures'!$I:$I,$C186,'2012Figures'!$B:$B,"BrokerToCy",'2012Figures'!$G:$G,"E1",'2012Figures'!$E:$E,$B$1)</f>
        <v>0</v>
      </c>
      <c r="N186" s="52">
        <f>SUMIFS('2012Figures'!$J:$J,'2012Figures'!$C:$C,$A186,'2012Figures'!$H:$H,$B186,'2012Figures'!$I:$I,$C186,'2012Figures'!$B:$B,"BrokerToCy",'2012Figures'!$G:$G,"P1",'2012Figures'!$E:$E,$B$1)</f>
        <v>0</v>
      </c>
      <c r="O186" s="52">
        <f>SUMIFS('2012Figures'!$J:$J,'2012Figures'!$C:$C,$A186,'2012Figures'!$H:$H,$B186,'2012Figures'!$I:$I,$C186,'2012Figures'!$B:$B,"CyToBroker",'2012Figures'!$G:$G,"E1",'2012Figures'!$E:$E,$B$1)</f>
        <v>0</v>
      </c>
      <c r="P186" s="52">
        <f>SUMIFS('2012Figures'!$J:$J,'2012Figures'!$C:$C,$A186,'2012Figures'!$H:$H,$B186,'2012Figures'!$I:$I,$C186,'2012Figures'!$B:$B,"CyToBroker",'2012Figures'!$G:$G,"P1",'2012Figures'!$E:$E,$B$1)</f>
        <v>0</v>
      </c>
      <c r="R186" s="46" t="str">
        <f t="shared" si="23"/>
        <v/>
      </c>
      <c r="S186" s="46" t="str">
        <f t="shared" si="23"/>
        <v/>
      </c>
      <c r="T186" s="46" t="str">
        <f t="shared" si="23"/>
        <v/>
      </c>
      <c r="U186" s="46" t="str">
        <f t="shared" si="23"/>
        <v/>
      </c>
      <c r="V186" s="46" t="str">
        <f t="shared" si="23"/>
        <v/>
      </c>
    </row>
    <row r="187" spans="1:22" x14ac:dyDescent="0.2">
      <c r="A187" s="1">
        <v>118</v>
      </c>
      <c r="B187" s="1" t="s">
        <v>109</v>
      </c>
      <c r="C187" s="8">
        <v>5</v>
      </c>
      <c r="D187" s="29">
        <f>SUMIFS('2013Figures'!$J:$J,'2013Figures'!$C:$C,$A187,'2013Figures'!$H:$H,$B187,'2013Figures'!$I:$I,$C187,'2013Figures'!$E:$E,$B$1)</f>
        <v>0</v>
      </c>
      <c r="E187" s="9">
        <f>SUMIFS('2013Figures'!$J:$J,'2013Figures'!$C:$C,$A187,'2013Figures'!$H:$H,$B187,'2013Figures'!$I:$I,$C187,'2013Figures'!$B:$B,"BrokerToCy",'2013Figures'!$G:$G,"E1",'2013Figures'!$E:$E,$B$1)</f>
        <v>0</v>
      </c>
      <c r="F187" s="9">
        <f>SUMIFS('2013Figures'!$J:$J,'2013Figures'!$C:$C,$A187,'2013Figures'!$H:$H,$B187,'2013Figures'!$I:$I,$C187,'2013Figures'!$B:$B,"BrokerToCy",'2013Figures'!$G:$G,"P1",'2013Figures'!$E:$E,$B$1)</f>
        <v>0</v>
      </c>
      <c r="G187" s="9">
        <f>SUMIFS('2013Figures'!$J:$J,'2013Figures'!$C:$C,$A187,'2013Figures'!$H:$H,$B187,'2013Figures'!$I:$I,$C187,'2013Figures'!$B:$B,"CyToBroker",'2013Figures'!$G:$G,"E1",'2013Figures'!$E:$E,$B$1)</f>
        <v>0</v>
      </c>
      <c r="H187" s="9">
        <f>SUMIFS('2013Figures'!$J:$J,'2013Figures'!$C:$C,$A187,'2013Figures'!$H:$H,$B187,'2013Figures'!$I:$I,$C187,'2013Figures'!$B:$B,"CyToBroker",'2013Figures'!$G:$G,"P1",'2013Figures'!$E:$E,$B$1)</f>
        <v>0</v>
      </c>
      <c r="J187" s="8">
        <v>201001</v>
      </c>
      <c r="L187" s="42">
        <f>SUMIFS('2012Figures'!$J:$J,'2012Figures'!$C:$C,$A187,'2012Figures'!$H:$H,$B187,'2012Figures'!$I:$I,$C187,'2012Figures'!$E:$E,$B$1)</f>
        <v>0</v>
      </c>
      <c r="M187" s="52">
        <f>SUMIFS('2012Figures'!$J:$J,'2012Figures'!$C:$C,$A187,'2012Figures'!$H:$H,$B187,'2012Figures'!$I:$I,$C187,'2012Figures'!$B:$B,"BrokerToCy",'2012Figures'!$G:$G,"E1",'2012Figures'!$E:$E,$B$1)</f>
        <v>0</v>
      </c>
      <c r="N187" s="52">
        <f>SUMIFS('2012Figures'!$J:$J,'2012Figures'!$C:$C,$A187,'2012Figures'!$H:$H,$B187,'2012Figures'!$I:$I,$C187,'2012Figures'!$B:$B,"BrokerToCy",'2012Figures'!$G:$G,"P1",'2012Figures'!$E:$E,$B$1)</f>
        <v>0</v>
      </c>
      <c r="O187" s="52">
        <f>SUMIFS('2012Figures'!$J:$J,'2012Figures'!$C:$C,$A187,'2012Figures'!$H:$H,$B187,'2012Figures'!$I:$I,$C187,'2012Figures'!$B:$B,"CyToBroker",'2012Figures'!$G:$G,"E1",'2012Figures'!$E:$E,$B$1)</f>
        <v>0</v>
      </c>
      <c r="P187" s="52">
        <f>SUMIFS('2012Figures'!$J:$J,'2012Figures'!$C:$C,$A187,'2012Figures'!$H:$H,$B187,'2012Figures'!$I:$I,$C187,'2012Figures'!$B:$B,"CyToBroker",'2012Figures'!$G:$G,"P1",'2012Figures'!$E:$E,$B$1)</f>
        <v>0</v>
      </c>
      <c r="R187" s="46" t="str">
        <f t="shared" si="23"/>
        <v/>
      </c>
      <c r="S187" s="46" t="str">
        <f t="shared" si="23"/>
        <v/>
      </c>
      <c r="T187" s="46" t="str">
        <f t="shared" si="23"/>
        <v/>
      </c>
      <c r="U187" s="46" t="str">
        <f t="shared" si="23"/>
        <v/>
      </c>
      <c r="V187" s="46" t="str">
        <f t="shared" si="23"/>
        <v/>
      </c>
    </row>
    <row r="188" spans="1:22" x14ac:dyDescent="0.2">
      <c r="A188" s="1">
        <v>118</v>
      </c>
      <c r="B188" s="1" t="s">
        <v>109</v>
      </c>
      <c r="C188" s="8">
        <v>4</v>
      </c>
      <c r="D188" s="29">
        <f>SUMIFS('2013Figures'!$J:$J,'2013Figures'!$C:$C,$A188,'2013Figures'!$H:$H,$B188,'2013Figures'!$I:$I,$C188,'2013Figures'!$E:$E,$B$1)</f>
        <v>0</v>
      </c>
      <c r="E188" s="9">
        <f>SUMIFS('2013Figures'!$J:$J,'2013Figures'!$C:$C,$A188,'2013Figures'!$H:$H,$B188,'2013Figures'!$I:$I,$C188,'2013Figures'!$B:$B,"BrokerToCy",'2013Figures'!$G:$G,"E1",'2013Figures'!$E:$E,$B$1)</f>
        <v>0</v>
      </c>
      <c r="F188" s="9">
        <f>SUMIFS('2013Figures'!$J:$J,'2013Figures'!$C:$C,$A188,'2013Figures'!$H:$H,$B188,'2013Figures'!$I:$I,$C188,'2013Figures'!$B:$B,"BrokerToCy",'2013Figures'!$G:$G,"P1",'2013Figures'!$E:$E,$B$1)</f>
        <v>0</v>
      </c>
      <c r="G188" s="9">
        <f>SUMIFS('2013Figures'!$J:$J,'2013Figures'!$C:$C,$A188,'2013Figures'!$H:$H,$B188,'2013Figures'!$I:$I,$C188,'2013Figures'!$B:$B,"CyToBroker",'2013Figures'!$G:$G,"E1",'2013Figures'!$E:$E,$B$1)</f>
        <v>0</v>
      </c>
      <c r="H188" s="9">
        <f>SUMIFS('2013Figures'!$J:$J,'2013Figures'!$C:$C,$A188,'2013Figures'!$H:$H,$B188,'2013Figures'!$I:$I,$C188,'2013Figures'!$B:$B,"CyToBroker",'2013Figures'!$G:$G,"P1",'2013Figures'!$E:$E,$B$1)</f>
        <v>0</v>
      </c>
      <c r="J188" s="8">
        <v>200901</v>
      </c>
      <c r="L188" s="42">
        <f>SUMIFS('2012Figures'!$J:$J,'2012Figures'!$C:$C,$A188,'2012Figures'!$H:$H,$B188,'2012Figures'!$I:$I,$C188,'2012Figures'!$E:$E,$B$1)</f>
        <v>0</v>
      </c>
      <c r="M188" s="52">
        <f>SUMIFS('2012Figures'!$J:$J,'2012Figures'!$C:$C,$A188,'2012Figures'!$H:$H,$B188,'2012Figures'!$I:$I,$C188,'2012Figures'!$B:$B,"BrokerToCy",'2012Figures'!$G:$G,"E1",'2012Figures'!$E:$E,$B$1)</f>
        <v>0</v>
      </c>
      <c r="N188" s="52">
        <f>SUMIFS('2012Figures'!$J:$J,'2012Figures'!$C:$C,$A188,'2012Figures'!$H:$H,$B188,'2012Figures'!$I:$I,$C188,'2012Figures'!$B:$B,"BrokerToCy",'2012Figures'!$G:$G,"P1",'2012Figures'!$E:$E,$B$1)</f>
        <v>0</v>
      </c>
      <c r="O188" s="52">
        <f>SUMIFS('2012Figures'!$J:$J,'2012Figures'!$C:$C,$A188,'2012Figures'!$H:$H,$B188,'2012Figures'!$I:$I,$C188,'2012Figures'!$B:$B,"CyToBroker",'2012Figures'!$G:$G,"E1",'2012Figures'!$E:$E,$B$1)</f>
        <v>0</v>
      </c>
      <c r="P188" s="52">
        <f>SUMIFS('2012Figures'!$J:$J,'2012Figures'!$C:$C,$A188,'2012Figures'!$H:$H,$B188,'2012Figures'!$I:$I,$C188,'2012Figures'!$B:$B,"CyToBroker",'2012Figures'!$G:$G,"P1",'2012Figures'!$E:$E,$B$1)</f>
        <v>0</v>
      </c>
      <c r="R188" s="46" t="str">
        <f t="shared" si="23"/>
        <v/>
      </c>
      <c r="S188" s="46" t="str">
        <f t="shared" si="23"/>
        <v/>
      </c>
      <c r="T188" s="46" t="str">
        <f t="shared" si="23"/>
        <v/>
      </c>
      <c r="U188" s="46" t="str">
        <f t="shared" si="23"/>
        <v/>
      </c>
      <c r="V188" s="46" t="str">
        <f t="shared" si="23"/>
        <v/>
      </c>
    </row>
    <row r="189" spans="1:22" x14ac:dyDescent="0.2">
      <c r="A189" s="1">
        <v>118</v>
      </c>
      <c r="B189" s="1" t="s">
        <v>109</v>
      </c>
      <c r="C189" s="8">
        <v>3</v>
      </c>
      <c r="D189" s="29">
        <f>SUMIFS('2013Figures'!$J:$J,'2013Figures'!$C:$C,$A189,'2013Figures'!$H:$H,$B189,'2013Figures'!$I:$I,$C189,'2013Figures'!$E:$E,$B$1)</f>
        <v>0</v>
      </c>
      <c r="E189" s="9">
        <f>SUMIFS('2013Figures'!$J:$J,'2013Figures'!$C:$C,$A189,'2013Figures'!$H:$H,$B189,'2013Figures'!$I:$I,$C189,'2013Figures'!$B:$B,"BrokerToCy",'2013Figures'!$G:$G,"E1",'2013Figures'!$E:$E,$B$1)</f>
        <v>0</v>
      </c>
      <c r="F189" s="9">
        <f>SUMIFS('2013Figures'!$J:$J,'2013Figures'!$C:$C,$A189,'2013Figures'!$H:$H,$B189,'2013Figures'!$I:$I,$C189,'2013Figures'!$B:$B,"BrokerToCy",'2013Figures'!$G:$G,"P1",'2013Figures'!$E:$E,$B$1)</f>
        <v>0</v>
      </c>
      <c r="G189" s="9">
        <f>SUMIFS('2013Figures'!$J:$J,'2013Figures'!$C:$C,$A189,'2013Figures'!$H:$H,$B189,'2013Figures'!$I:$I,$C189,'2013Figures'!$B:$B,"CyToBroker",'2013Figures'!$G:$G,"E1",'2013Figures'!$E:$E,$B$1)</f>
        <v>0</v>
      </c>
      <c r="H189" s="9">
        <f>SUMIFS('2013Figures'!$J:$J,'2013Figures'!$C:$C,$A189,'2013Figures'!$H:$H,$B189,'2013Figures'!$I:$I,$C189,'2013Figures'!$B:$B,"CyToBroker",'2013Figures'!$G:$G,"P1",'2013Figures'!$E:$E,$B$1)</f>
        <v>0</v>
      </c>
      <c r="J189" s="8">
        <v>200801</v>
      </c>
      <c r="L189" s="42">
        <f>SUMIFS('2012Figures'!$J:$J,'2012Figures'!$C:$C,$A189,'2012Figures'!$H:$H,$B189,'2012Figures'!$I:$I,$C189,'2012Figures'!$E:$E,$B$1)</f>
        <v>0</v>
      </c>
      <c r="M189" s="52">
        <f>SUMIFS('2012Figures'!$J:$J,'2012Figures'!$C:$C,$A189,'2012Figures'!$H:$H,$B189,'2012Figures'!$I:$I,$C189,'2012Figures'!$B:$B,"BrokerToCy",'2012Figures'!$G:$G,"E1",'2012Figures'!$E:$E,$B$1)</f>
        <v>0</v>
      </c>
      <c r="N189" s="52">
        <f>SUMIFS('2012Figures'!$J:$J,'2012Figures'!$C:$C,$A189,'2012Figures'!$H:$H,$B189,'2012Figures'!$I:$I,$C189,'2012Figures'!$B:$B,"BrokerToCy",'2012Figures'!$G:$G,"P1",'2012Figures'!$E:$E,$B$1)</f>
        <v>0</v>
      </c>
      <c r="O189" s="52">
        <f>SUMIFS('2012Figures'!$J:$J,'2012Figures'!$C:$C,$A189,'2012Figures'!$H:$H,$B189,'2012Figures'!$I:$I,$C189,'2012Figures'!$B:$B,"CyToBroker",'2012Figures'!$G:$G,"E1",'2012Figures'!$E:$E,$B$1)</f>
        <v>0</v>
      </c>
      <c r="P189" s="52">
        <f>SUMIFS('2012Figures'!$J:$J,'2012Figures'!$C:$C,$A189,'2012Figures'!$H:$H,$B189,'2012Figures'!$I:$I,$C189,'2012Figures'!$B:$B,"CyToBroker",'2012Figures'!$G:$G,"P1",'2012Figures'!$E:$E,$B$1)</f>
        <v>0</v>
      </c>
      <c r="R189" s="46" t="str">
        <f t="shared" si="23"/>
        <v/>
      </c>
      <c r="S189" s="46" t="str">
        <f t="shared" si="23"/>
        <v/>
      </c>
      <c r="T189" s="46" t="str">
        <f t="shared" si="23"/>
        <v/>
      </c>
      <c r="U189" s="46" t="str">
        <f t="shared" si="23"/>
        <v/>
      </c>
      <c r="V189" s="46" t="str">
        <f t="shared" si="23"/>
        <v/>
      </c>
    </row>
    <row r="190" spans="1:22" x14ac:dyDescent="0.2">
      <c r="A190" s="1">
        <v>118</v>
      </c>
      <c r="B190" s="1" t="s">
        <v>109</v>
      </c>
      <c r="C190" s="8">
        <v>2</v>
      </c>
      <c r="D190" s="29">
        <f>SUMIFS('2013Figures'!$J:$J,'2013Figures'!$C:$C,$A190,'2013Figures'!$H:$H,$B190,'2013Figures'!$I:$I,$C190,'2013Figures'!$E:$E,$B$1)</f>
        <v>0</v>
      </c>
      <c r="E190" s="9">
        <f>SUMIFS('2013Figures'!$J:$J,'2013Figures'!$C:$C,$A190,'2013Figures'!$H:$H,$B190,'2013Figures'!$I:$I,$C190,'2013Figures'!$B:$B,"BrokerToCy",'2013Figures'!$G:$G,"E1",'2013Figures'!$E:$E,$B$1)</f>
        <v>0</v>
      </c>
      <c r="F190" s="9">
        <f>SUMIFS('2013Figures'!$J:$J,'2013Figures'!$C:$C,$A190,'2013Figures'!$H:$H,$B190,'2013Figures'!$I:$I,$C190,'2013Figures'!$B:$B,"BrokerToCy",'2013Figures'!$G:$G,"P1",'2013Figures'!$E:$E,$B$1)</f>
        <v>0</v>
      </c>
      <c r="G190" s="9">
        <f>SUMIFS('2013Figures'!$J:$J,'2013Figures'!$C:$C,$A190,'2013Figures'!$H:$H,$B190,'2013Figures'!$I:$I,$C190,'2013Figures'!$B:$B,"CyToBroker",'2013Figures'!$G:$G,"E1",'2013Figures'!$E:$E,$B$1)</f>
        <v>0</v>
      </c>
      <c r="H190" s="9">
        <f>SUMIFS('2013Figures'!$J:$J,'2013Figures'!$C:$C,$A190,'2013Figures'!$H:$H,$B190,'2013Figures'!$I:$I,$C190,'2013Figures'!$B:$B,"CyToBroker",'2013Figures'!$G:$G,"P1",'2013Figures'!$E:$E,$B$1)</f>
        <v>0</v>
      </c>
      <c r="J190" s="8">
        <v>200701</v>
      </c>
      <c r="L190" s="42">
        <f>SUMIFS('2012Figures'!$J:$J,'2012Figures'!$C:$C,$A190,'2012Figures'!$H:$H,$B190,'2012Figures'!$I:$I,$C190,'2012Figures'!$E:$E,$B$1)</f>
        <v>0</v>
      </c>
      <c r="M190" s="52">
        <f>SUMIFS('2012Figures'!$J:$J,'2012Figures'!$C:$C,$A190,'2012Figures'!$H:$H,$B190,'2012Figures'!$I:$I,$C190,'2012Figures'!$B:$B,"BrokerToCy",'2012Figures'!$G:$G,"E1",'2012Figures'!$E:$E,$B$1)</f>
        <v>0</v>
      </c>
      <c r="N190" s="52">
        <f>SUMIFS('2012Figures'!$J:$J,'2012Figures'!$C:$C,$A190,'2012Figures'!$H:$H,$B190,'2012Figures'!$I:$I,$C190,'2012Figures'!$B:$B,"BrokerToCy",'2012Figures'!$G:$G,"P1",'2012Figures'!$E:$E,$B$1)</f>
        <v>0</v>
      </c>
      <c r="O190" s="52">
        <f>SUMIFS('2012Figures'!$J:$J,'2012Figures'!$C:$C,$A190,'2012Figures'!$H:$H,$B190,'2012Figures'!$I:$I,$C190,'2012Figures'!$B:$B,"CyToBroker",'2012Figures'!$G:$G,"E1",'2012Figures'!$E:$E,$B$1)</f>
        <v>0</v>
      </c>
      <c r="P190" s="52">
        <f>SUMIFS('2012Figures'!$J:$J,'2012Figures'!$C:$C,$A190,'2012Figures'!$H:$H,$B190,'2012Figures'!$I:$I,$C190,'2012Figures'!$B:$B,"CyToBroker",'2012Figures'!$G:$G,"P1",'2012Figures'!$E:$E,$B$1)</f>
        <v>0</v>
      </c>
      <c r="R190" s="46" t="str">
        <f t="shared" si="23"/>
        <v/>
      </c>
      <c r="S190" s="46" t="str">
        <f t="shared" si="23"/>
        <v/>
      </c>
      <c r="T190" s="46" t="str">
        <f t="shared" si="23"/>
        <v/>
      </c>
      <c r="U190" s="46" t="str">
        <f t="shared" si="23"/>
        <v/>
      </c>
      <c r="V190" s="46" t="str">
        <f t="shared" si="23"/>
        <v/>
      </c>
    </row>
    <row r="191" spans="1:22" x14ac:dyDescent="0.2">
      <c r="A191" s="1">
        <v>118</v>
      </c>
      <c r="B191" s="1" t="s">
        <v>109</v>
      </c>
      <c r="C191" s="8">
        <v>1</v>
      </c>
      <c r="D191" s="29">
        <f>SUMIFS('2013Figures'!$J:$J,'2013Figures'!$C:$C,$A191,'2013Figures'!$H:$H,$B191,'2013Figures'!$I:$I,$C191,'2013Figures'!$E:$E,$B$1)</f>
        <v>0</v>
      </c>
      <c r="E191" s="9">
        <f>SUMIFS('2013Figures'!$J:$J,'2013Figures'!$C:$C,$A191,'2013Figures'!$H:$H,$B191,'2013Figures'!$I:$I,$C191,'2013Figures'!$B:$B,"BrokerToCy",'2013Figures'!$G:$G,"E1",'2013Figures'!$E:$E,$B$1)</f>
        <v>0</v>
      </c>
      <c r="F191" s="9">
        <f>SUMIFS('2013Figures'!$J:$J,'2013Figures'!$C:$C,$A191,'2013Figures'!$H:$H,$B191,'2013Figures'!$I:$I,$C191,'2013Figures'!$B:$B,"BrokerToCy",'2013Figures'!$G:$G,"P1",'2013Figures'!$E:$E,$B$1)</f>
        <v>0</v>
      </c>
      <c r="G191" s="9">
        <f>SUMIFS('2013Figures'!$J:$J,'2013Figures'!$C:$C,$A191,'2013Figures'!$H:$H,$B191,'2013Figures'!$I:$I,$C191,'2013Figures'!$B:$B,"CyToBroker",'2013Figures'!$G:$G,"E1",'2013Figures'!$E:$E,$B$1)</f>
        <v>0</v>
      </c>
      <c r="H191" s="9">
        <f>SUMIFS('2013Figures'!$J:$J,'2013Figures'!$C:$C,$A191,'2013Figures'!$H:$H,$B191,'2013Figures'!$I:$I,$C191,'2013Figures'!$B:$B,"CyToBroker",'2013Figures'!$G:$G,"P1",'2013Figures'!$E:$E,$B$1)</f>
        <v>0</v>
      </c>
      <c r="J191" s="8">
        <v>200601</v>
      </c>
      <c r="L191" s="42">
        <f>SUMIFS('2012Figures'!$J:$J,'2012Figures'!$C:$C,$A191,'2012Figures'!$H:$H,$B191,'2012Figures'!$I:$I,$C191,'2012Figures'!$E:$E,$B$1)</f>
        <v>0</v>
      </c>
      <c r="M191" s="52">
        <f>SUMIFS('2012Figures'!$J:$J,'2012Figures'!$C:$C,$A191,'2012Figures'!$H:$H,$B191,'2012Figures'!$I:$I,$C191,'2012Figures'!$B:$B,"BrokerToCy",'2012Figures'!$G:$G,"E1",'2012Figures'!$E:$E,$B$1)</f>
        <v>0</v>
      </c>
      <c r="N191" s="52">
        <f>SUMIFS('2012Figures'!$J:$J,'2012Figures'!$C:$C,$A191,'2012Figures'!$H:$H,$B191,'2012Figures'!$I:$I,$C191,'2012Figures'!$B:$B,"BrokerToCy",'2012Figures'!$G:$G,"P1",'2012Figures'!$E:$E,$B$1)</f>
        <v>0</v>
      </c>
      <c r="O191" s="52">
        <f>SUMIFS('2012Figures'!$J:$J,'2012Figures'!$C:$C,$A191,'2012Figures'!$H:$H,$B191,'2012Figures'!$I:$I,$C191,'2012Figures'!$B:$B,"CyToBroker",'2012Figures'!$G:$G,"E1",'2012Figures'!$E:$E,$B$1)</f>
        <v>0</v>
      </c>
      <c r="P191" s="52">
        <f>SUMIFS('2012Figures'!$J:$J,'2012Figures'!$C:$C,$A191,'2012Figures'!$H:$H,$B191,'2012Figures'!$I:$I,$C191,'2012Figures'!$B:$B,"CyToBroker",'2012Figures'!$G:$G,"P1",'2012Figures'!$E:$E,$B$1)</f>
        <v>0</v>
      </c>
      <c r="R191" s="46" t="str">
        <f t="shared" si="23"/>
        <v/>
      </c>
      <c r="S191" s="46" t="str">
        <f t="shared" si="23"/>
        <v/>
      </c>
      <c r="T191" s="46" t="str">
        <f t="shared" si="23"/>
        <v/>
      </c>
      <c r="U191" s="46" t="str">
        <f t="shared" si="23"/>
        <v/>
      </c>
      <c r="V191" s="46" t="str">
        <f t="shared" si="23"/>
        <v/>
      </c>
    </row>
    <row r="192" spans="1:22" x14ac:dyDescent="0.2">
      <c r="A192" s="1">
        <v>118</v>
      </c>
      <c r="B192" s="1" t="s">
        <v>109</v>
      </c>
      <c r="D192" s="29">
        <f>SUMIFS('2013Figures'!$J:$J,'2013Figures'!$C:$C,$A192,'2013Figures'!$I:$I,"",'2013Figures'!$E:$E,$B$1)</f>
        <v>0</v>
      </c>
      <c r="E192" s="9">
        <f>SUMIFS('2013Figures'!$J:$J,'2013Figures'!$C:$C,$A192,'2013Figures'!$I:$I,"",'2013Figures'!$B:$B,"BrokerToCy",'2013Figures'!$G:$G,"E1",'2013Figures'!$E:$E,$B$1)</f>
        <v>0</v>
      </c>
      <c r="F192" s="9">
        <f>SUMIFS('2013Figures'!$J:$J,'2013Figures'!$C:$C,$A192,'2013Figures'!$I:$I,"",'2013Figures'!$B:$B,"BrokerToCy",'2013Figures'!$G:$G,"P1",'2013Figures'!$E:$E,$B$1)</f>
        <v>0</v>
      </c>
      <c r="G192" s="9">
        <f>SUMIFS('2013Figures'!$J:$J,'2013Figures'!$C:$C,$A192,'2013Figures'!$I:$I,"",'2013Figures'!$B:$B,"CyToBroker",'2013Figures'!$G:$G,"E1",'2013Figures'!$E:$E,$B$1)</f>
        <v>0</v>
      </c>
      <c r="H192" s="9">
        <f>SUMIFS('2013Figures'!$J:$J,'2013Figures'!$C:$C,$A192,'2013Figures'!$I:$I,"",'2013Figures'!$B:$B,"CyToBroker",'2013Figures'!$G:$G,"P1",'2013Figures'!$E:$E,$B$1)</f>
        <v>0</v>
      </c>
      <c r="J192" s="8" t="s">
        <v>131</v>
      </c>
      <c r="L192" s="42">
        <f>SUMIFS('2012Figures'!$J:$J,'2012Figures'!$C:$C,$A192,'2012Figures'!$I:$I,"",'2012Figures'!$E:$E,$B$1)</f>
        <v>0</v>
      </c>
      <c r="M192" s="52">
        <f>SUMIFS('2012Figures'!$J:$J,'2012Figures'!$C:$C,$A192,'2012Figures'!$I:$I,"",'2012Figures'!$B:$B,"BrokerToCy",'2012Figures'!$G:$G,"E1",'2012Figures'!$E:$E,$B$1)</f>
        <v>0</v>
      </c>
      <c r="N192" s="52">
        <f>SUMIFS('2012Figures'!$J:$J,'2012Figures'!$C:$C,$A192,'2012Figures'!$I:$I,"",'2012Figures'!$B:$B,"BrokerToCy",'2012Figures'!$G:$G,"P1",'2012Figures'!$E:$E,$B$1)</f>
        <v>0</v>
      </c>
      <c r="O192" s="52">
        <f>SUMIFS('2012Figures'!$J:$J,'2012Figures'!$C:$C,$A192,'2012Figures'!$I:$I,"",'2012Figures'!$B:$B,"CyToBroker",'2012Figures'!$G:$G,"E1",'2012Figures'!$E:$E,$B$1)</f>
        <v>0</v>
      </c>
      <c r="P192" s="52">
        <f>SUMIFS('2012Figures'!$J:$J,'2012Figures'!$C:$C,$A192,'2012Figures'!$I:$I,"",'2012Figures'!$B:$B,"CyToBroker",'2012Figures'!$G:$G,"P1",'2012Figures'!$E:$E,$B$1)</f>
        <v>0</v>
      </c>
      <c r="R192" s="46" t="str">
        <f t="shared" si="23"/>
        <v/>
      </c>
      <c r="S192" s="46" t="str">
        <f t="shared" si="23"/>
        <v/>
      </c>
      <c r="T192" s="46" t="str">
        <f t="shared" si="23"/>
        <v/>
      </c>
      <c r="U192" s="46" t="str">
        <f t="shared" si="23"/>
        <v/>
      </c>
      <c r="V192" s="46" t="str">
        <f t="shared" si="23"/>
        <v/>
      </c>
    </row>
    <row r="193" spans="1:22" x14ac:dyDescent="0.2">
      <c r="A193" s="21"/>
      <c r="B193" s="21" t="s">
        <v>92</v>
      </c>
      <c r="C193" s="22"/>
      <c r="D193" s="23">
        <f>SUM(E193:H193)</f>
        <v>0</v>
      </c>
      <c r="E193" s="23">
        <f t="shared" ref="E193:H193" si="26">SUM(E181:E192)</f>
        <v>0</v>
      </c>
      <c r="F193" s="23">
        <f t="shared" si="26"/>
        <v>0</v>
      </c>
      <c r="G193" s="23">
        <f t="shared" si="26"/>
        <v>0</v>
      </c>
      <c r="H193" s="23">
        <f t="shared" si="26"/>
        <v>0</v>
      </c>
      <c r="I193" s="21"/>
      <c r="J193" s="22"/>
      <c r="K193" s="21"/>
      <c r="L193" s="43">
        <f>SUM(M193:P193)</f>
        <v>0</v>
      </c>
      <c r="M193" s="43">
        <f t="shared" ref="M193:P193" si="27">SUM(M181:M192)</f>
        <v>0</v>
      </c>
      <c r="N193" s="43">
        <f t="shared" si="27"/>
        <v>0</v>
      </c>
      <c r="O193" s="43">
        <f t="shared" si="27"/>
        <v>0</v>
      </c>
      <c r="P193" s="43">
        <f t="shared" si="27"/>
        <v>0</v>
      </c>
      <c r="Q193" s="21"/>
      <c r="R193" s="21"/>
      <c r="S193" s="21"/>
      <c r="T193" s="21"/>
      <c r="U193" s="21"/>
      <c r="V193" s="21"/>
    </row>
    <row r="194" spans="1:22" x14ac:dyDescent="0.2">
      <c r="A194" s="28">
        <v>119</v>
      </c>
      <c r="B194" s="28" t="s">
        <v>110</v>
      </c>
      <c r="C194" s="17" t="s">
        <v>88</v>
      </c>
      <c r="D194" s="18">
        <f>SUMIFS('2013Figures'!$J:$J,'2013Figures'!$C:$C,$A194,'2013Figures'!$E:$E,$B$1)</f>
        <v>0</v>
      </c>
      <c r="E194" s="18">
        <f>SUMIFS('2013Figures'!$J:$J,'2013Figures'!$C:$C,$A194,'2013Figures'!$B:$B,"BrokerToCy",'2013Figures'!$G:$G,"E1",'2013Figures'!$E:$E,$B$1)</f>
        <v>0</v>
      </c>
      <c r="F194" s="18">
        <f>SUMIFS('2013Figures'!$J:$J,'2013Figures'!$C:$C,$A194,'2013Figures'!$B:$B,"BrokerToCy",'2013Figures'!$G:$G,"P1",'2013Figures'!$E:$E,$B$1)</f>
        <v>0</v>
      </c>
      <c r="G194" s="18">
        <f>SUMIFS('2013Figures'!$J:$J,'2013Figures'!$C:$C,$A194,'2013Figures'!$B:$B,"CyToBroker",'2013Figures'!$G:$G,"E1",'2013Figures'!$E:$E,$B$1)</f>
        <v>0</v>
      </c>
      <c r="H194" s="18">
        <f>SUMIFS('2013Figures'!$J:$J,'2013Figures'!$C:$C,$A194,'2013Figures'!$B:$B,"CyToBroker",'2013Figures'!$G:$G,"P1",'2013Figures'!$E:$E,$B$1)</f>
        <v>0</v>
      </c>
      <c r="I194" s="28"/>
      <c r="J194" s="17"/>
      <c r="K194" s="28"/>
      <c r="L194" s="50">
        <f>SUMIFS('2012Figures'!$J:$J,'2012Figures'!$C:$C,$A194,'2012Figures'!$E:$E,$B$1)</f>
        <v>0</v>
      </c>
      <c r="M194" s="50">
        <f>SUMIFS('2012Figures'!$J:$J,'2012Figures'!$C:$C,$A194,'2012Figures'!$B:$B,"BrokerToCy",'2012Figures'!$G:$G,"E1",'2012Figures'!$E:$E,$B$1)</f>
        <v>0</v>
      </c>
      <c r="N194" s="50">
        <f>SUMIFS('2012Figures'!$J:$J,'2012Figures'!$C:$C,$A194,'2012Figures'!$B:$B,"BrokerToCy",'2012Figures'!$G:$G,"P1",'2012Figures'!$E:$E,$B$1)</f>
        <v>0</v>
      </c>
      <c r="O194" s="50">
        <f>SUMIFS('2012Figures'!$J:$J,'2012Figures'!$C:$C,$A194,'2012Figures'!$B:$B,"CyToBroker",'2012Figures'!$G:$G,"E1",'2012Figures'!$E:$E,$B$1)</f>
        <v>0</v>
      </c>
      <c r="P194" s="50">
        <f>SUMIFS('2012Figures'!$J:$J,'2012Figures'!$C:$C,$A194,'2012Figures'!$B:$B,"CyToBroker",'2012Figures'!$G:$G,"P1",'2012Figures'!$E:$E,$B$1)</f>
        <v>0</v>
      </c>
      <c r="Q194" s="28"/>
      <c r="R194" s="46" t="str">
        <f t="shared" si="23"/>
        <v/>
      </c>
      <c r="S194" s="46" t="str">
        <f t="shared" si="23"/>
        <v/>
      </c>
      <c r="T194" s="46" t="str">
        <f t="shared" si="23"/>
        <v/>
      </c>
      <c r="U194" s="46" t="str">
        <f t="shared" si="23"/>
        <v/>
      </c>
      <c r="V194" s="46" t="str">
        <f t="shared" si="23"/>
        <v/>
      </c>
    </row>
    <row r="195" spans="1:22" x14ac:dyDescent="0.2">
      <c r="A195" s="1">
        <v>119</v>
      </c>
      <c r="B195" s="1" t="s">
        <v>110</v>
      </c>
      <c r="C195" s="8">
        <v>9</v>
      </c>
      <c r="D195" s="29">
        <f>SUMIFS('2013Figures'!$J:$J,'2013Figures'!$C:$C,$A195,'2013Figures'!$H:$H,$B195,'2013Figures'!$I:$I,$C195,'2013Figures'!$E:$E,$B$1)</f>
        <v>0</v>
      </c>
      <c r="E195" s="9">
        <f>SUMIFS('2013Figures'!$J:$J,'2013Figures'!$C:$C,$A195,'2013Figures'!$H:$H,$B195,'2013Figures'!$I:$I,$C195,'2013Figures'!$B:$B,"BrokerToCy",'2013Figures'!$G:$G,"E1",'2013Figures'!$E:$E,$B$1)</f>
        <v>0</v>
      </c>
      <c r="F195" s="9">
        <f>SUMIFS('2013Figures'!$J:$J,'2013Figures'!$C:$C,$A195,'2013Figures'!$H:$H,$B195,'2013Figures'!$I:$I,$C195,'2013Figures'!$B:$B,"BrokerToCy",'2013Figures'!$G:$G,"P1",'2013Figures'!$E:$E,$B$1)</f>
        <v>0</v>
      </c>
      <c r="G195" s="9">
        <f>SUMIFS('2013Figures'!$J:$J,'2013Figures'!$C:$C,$A195,'2013Figures'!$H:$H,$B195,'2013Figures'!$I:$I,$C195,'2013Figures'!$B:$B,"CyToBroker",'2013Figures'!$G:$G,"E1",'2013Figures'!$E:$E,$B$1)</f>
        <v>0</v>
      </c>
      <c r="H195" s="9">
        <f>SUMIFS('2013Figures'!$J:$J,'2013Figures'!$C:$C,$A195,'2013Figures'!$H:$H,$B195,'2013Figures'!$I:$I,$C195,'2013Figures'!$B:$B,"CyToBroker",'2013Figures'!$G:$G,"P1",'2013Figures'!$E:$E,$B$1)</f>
        <v>0</v>
      </c>
      <c r="I195" s="33"/>
      <c r="J195" s="34"/>
      <c r="K195" s="33"/>
      <c r="L195" s="42">
        <f>SUMIFS('2012Figures'!$J:$J,'2012Figures'!$C:$C,$A195,'2012Figures'!$H:$H,$B195,'2012Figures'!$I:$I,$C195,'2012Figures'!$E:$E,$B$1)</f>
        <v>0</v>
      </c>
      <c r="M195" s="52">
        <f>SUMIFS('2012Figures'!$J:$J,'2012Figures'!$C:$C,$A195,'2012Figures'!$H:$H,$B195,'2012Figures'!$I:$I,$C195,'2012Figures'!$B:$B,"BrokerToCy",'2012Figures'!$G:$G,"E1",'2012Figures'!$E:$E,$B$1)</f>
        <v>0</v>
      </c>
      <c r="N195" s="52">
        <f>SUMIFS('2012Figures'!$J:$J,'2012Figures'!$C:$C,$A195,'2012Figures'!$H:$H,$B195,'2012Figures'!$I:$I,$C195,'2012Figures'!$B:$B,"BrokerToCy",'2012Figures'!$G:$G,"P1",'2012Figures'!$E:$E,$B$1)</f>
        <v>0</v>
      </c>
      <c r="O195" s="52">
        <f>SUMIFS('2012Figures'!$J:$J,'2012Figures'!$C:$C,$A195,'2012Figures'!$H:$H,$B195,'2012Figures'!$I:$I,$C195,'2012Figures'!$B:$B,"CyToBroker",'2012Figures'!$G:$G,"E1",'2012Figures'!$E:$E,$B$1)</f>
        <v>0</v>
      </c>
      <c r="P195" s="52">
        <f>SUMIFS('2012Figures'!$J:$J,'2012Figures'!$C:$C,$A195,'2012Figures'!$H:$H,$B195,'2012Figures'!$I:$I,$C195,'2012Figures'!$B:$B,"CyToBroker",'2012Figures'!$G:$G,"P1",'2012Figures'!$E:$E,$B$1)</f>
        <v>0</v>
      </c>
      <c r="Q195" s="33"/>
      <c r="R195" s="46" t="str">
        <f t="shared" si="23"/>
        <v/>
      </c>
      <c r="S195" s="46" t="str">
        <f t="shared" si="23"/>
        <v/>
      </c>
      <c r="T195" s="46" t="str">
        <f t="shared" si="23"/>
        <v/>
      </c>
      <c r="U195" s="46" t="str">
        <f t="shared" si="23"/>
        <v/>
      </c>
      <c r="V195" s="46" t="str">
        <f t="shared" si="23"/>
        <v/>
      </c>
    </row>
    <row r="196" spans="1:22" x14ac:dyDescent="0.2">
      <c r="A196" s="1">
        <v>119</v>
      </c>
      <c r="B196" s="1" t="s">
        <v>110</v>
      </c>
      <c r="C196" s="8">
        <v>8</v>
      </c>
      <c r="D196" s="29">
        <f>SUMIFS('2013Figures'!$J:$J,'2013Figures'!$C:$C,$A196,'2013Figures'!$H:$H,$B196,'2013Figures'!$I:$I,$C196,'2013Figures'!$E:$E,$B$1)</f>
        <v>0</v>
      </c>
      <c r="E196" s="9">
        <f>SUMIFS('2013Figures'!$J:$J,'2013Figures'!$C:$C,$A196,'2013Figures'!$H:$H,$B196,'2013Figures'!$I:$I,$C196,'2013Figures'!$B:$B,"BrokerToCy",'2013Figures'!$G:$G,"E1",'2013Figures'!$E:$E,$B$1)</f>
        <v>0</v>
      </c>
      <c r="F196" s="9">
        <f>SUMIFS('2013Figures'!$J:$J,'2013Figures'!$C:$C,$A196,'2013Figures'!$H:$H,$B196,'2013Figures'!$I:$I,$C196,'2013Figures'!$B:$B,"BrokerToCy",'2013Figures'!$G:$G,"P1",'2013Figures'!$E:$E,$B$1)</f>
        <v>0</v>
      </c>
      <c r="G196" s="9">
        <f>SUMIFS('2013Figures'!$J:$J,'2013Figures'!$C:$C,$A196,'2013Figures'!$H:$H,$B196,'2013Figures'!$I:$I,$C196,'2013Figures'!$B:$B,"CyToBroker",'2013Figures'!$G:$G,"E1",'2013Figures'!$E:$E,$B$1)</f>
        <v>0</v>
      </c>
      <c r="H196" s="9">
        <f>SUMIFS('2013Figures'!$J:$J,'2013Figures'!$C:$C,$A196,'2013Figures'!$H:$H,$B196,'2013Figures'!$I:$I,$C196,'2013Figures'!$B:$B,"CyToBroker",'2013Figures'!$G:$G,"P1",'2013Figures'!$E:$E,$B$1)</f>
        <v>0</v>
      </c>
      <c r="I196" s="33"/>
      <c r="J196" s="34">
        <v>201501</v>
      </c>
      <c r="K196" s="33"/>
      <c r="L196" s="42">
        <f>SUMIFS('2012Figures'!$J:$J,'2012Figures'!$C:$C,$A196,'2012Figures'!$H:$H,$B196,'2012Figures'!$I:$I,$C196,'2012Figures'!$E:$E,$B$1)</f>
        <v>0</v>
      </c>
      <c r="M196" s="52">
        <f>SUMIFS('2012Figures'!$J:$J,'2012Figures'!$C:$C,$A196,'2012Figures'!$H:$H,$B196,'2012Figures'!$I:$I,$C196,'2012Figures'!$B:$B,"BrokerToCy",'2012Figures'!$G:$G,"E1",'2012Figures'!$E:$E,$B$1)</f>
        <v>0</v>
      </c>
      <c r="N196" s="52">
        <f>SUMIFS('2012Figures'!$J:$J,'2012Figures'!$C:$C,$A196,'2012Figures'!$H:$H,$B196,'2012Figures'!$I:$I,$C196,'2012Figures'!$B:$B,"BrokerToCy",'2012Figures'!$G:$G,"P1",'2012Figures'!$E:$E,$B$1)</f>
        <v>0</v>
      </c>
      <c r="O196" s="52">
        <f>SUMIFS('2012Figures'!$J:$J,'2012Figures'!$C:$C,$A196,'2012Figures'!$H:$H,$B196,'2012Figures'!$I:$I,$C196,'2012Figures'!$B:$B,"CyToBroker",'2012Figures'!$G:$G,"E1",'2012Figures'!$E:$E,$B$1)</f>
        <v>0</v>
      </c>
      <c r="P196" s="52">
        <f>SUMIFS('2012Figures'!$J:$J,'2012Figures'!$C:$C,$A196,'2012Figures'!$H:$H,$B196,'2012Figures'!$I:$I,$C196,'2012Figures'!$B:$B,"CyToBroker",'2012Figures'!$G:$G,"P1",'2012Figures'!$E:$E,$B$1)</f>
        <v>0</v>
      </c>
      <c r="Q196" s="33"/>
      <c r="R196" s="46" t="str">
        <f t="shared" si="23"/>
        <v/>
      </c>
      <c r="S196" s="46" t="str">
        <f t="shared" si="23"/>
        <v/>
      </c>
      <c r="T196" s="46" t="str">
        <f t="shared" si="23"/>
        <v/>
      </c>
      <c r="U196" s="46" t="str">
        <f t="shared" si="23"/>
        <v/>
      </c>
      <c r="V196" s="46" t="str">
        <f t="shared" si="23"/>
        <v/>
      </c>
    </row>
    <row r="197" spans="1:22" x14ac:dyDescent="0.2">
      <c r="A197" s="1">
        <v>119</v>
      </c>
      <c r="B197" s="1" t="s">
        <v>110</v>
      </c>
      <c r="C197" s="8">
        <v>7</v>
      </c>
      <c r="D197" s="29">
        <f>SUMIFS('2013Figures'!$J:$J,'2013Figures'!$C:$C,$A197,'2013Figures'!$H:$H,$B197,'2013Figures'!$I:$I,$C197,'2013Figures'!$E:$E,$B$1)</f>
        <v>0</v>
      </c>
      <c r="E197" s="9">
        <f>SUMIFS('2013Figures'!$J:$J,'2013Figures'!$C:$C,$A197,'2013Figures'!$H:$H,$B197,'2013Figures'!$I:$I,$C197,'2013Figures'!$B:$B,"BrokerToCy",'2013Figures'!$G:$G,"E1",'2013Figures'!$E:$E,$B$1)</f>
        <v>0</v>
      </c>
      <c r="F197" s="9">
        <f>SUMIFS('2013Figures'!$J:$J,'2013Figures'!$C:$C,$A197,'2013Figures'!$H:$H,$B197,'2013Figures'!$I:$I,$C197,'2013Figures'!$B:$B,"BrokerToCy",'2013Figures'!$G:$G,"P1",'2013Figures'!$E:$E,$B$1)</f>
        <v>0</v>
      </c>
      <c r="G197" s="9">
        <f>SUMIFS('2013Figures'!$J:$J,'2013Figures'!$C:$C,$A197,'2013Figures'!$H:$H,$B197,'2013Figures'!$I:$I,$C197,'2013Figures'!$B:$B,"CyToBroker",'2013Figures'!$G:$G,"E1",'2013Figures'!$E:$E,$B$1)</f>
        <v>0</v>
      </c>
      <c r="H197" s="9">
        <f>SUMIFS('2013Figures'!$J:$J,'2013Figures'!$C:$C,$A197,'2013Figures'!$H:$H,$B197,'2013Figures'!$I:$I,$C197,'2013Figures'!$B:$B,"CyToBroker",'2013Figures'!$G:$G,"P1",'2013Figures'!$E:$E,$B$1)</f>
        <v>0</v>
      </c>
      <c r="J197" s="8">
        <v>201401</v>
      </c>
      <c r="L197" s="42">
        <f>SUMIFS('2012Figures'!$J:$J,'2012Figures'!$C:$C,$A197,'2012Figures'!$H:$H,$B197,'2012Figures'!$I:$I,$C197,'2012Figures'!$E:$E,$B$1)</f>
        <v>0</v>
      </c>
      <c r="M197" s="52">
        <f>SUMIFS('2012Figures'!$J:$J,'2012Figures'!$C:$C,$A197,'2012Figures'!$H:$H,$B197,'2012Figures'!$I:$I,$C197,'2012Figures'!$B:$B,"BrokerToCy",'2012Figures'!$G:$G,"E1",'2012Figures'!$E:$E,$B$1)</f>
        <v>0</v>
      </c>
      <c r="N197" s="52">
        <f>SUMIFS('2012Figures'!$J:$J,'2012Figures'!$C:$C,$A197,'2012Figures'!$H:$H,$B197,'2012Figures'!$I:$I,$C197,'2012Figures'!$B:$B,"BrokerToCy",'2012Figures'!$G:$G,"P1",'2012Figures'!$E:$E,$B$1)</f>
        <v>0</v>
      </c>
      <c r="O197" s="52">
        <f>SUMIFS('2012Figures'!$J:$J,'2012Figures'!$C:$C,$A197,'2012Figures'!$H:$H,$B197,'2012Figures'!$I:$I,$C197,'2012Figures'!$B:$B,"CyToBroker",'2012Figures'!$G:$G,"E1",'2012Figures'!$E:$E,$B$1)</f>
        <v>0</v>
      </c>
      <c r="P197" s="52">
        <f>SUMIFS('2012Figures'!$J:$J,'2012Figures'!$C:$C,$A197,'2012Figures'!$H:$H,$B197,'2012Figures'!$I:$I,$C197,'2012Figures'!$B:$B,"CyToBroker",'2012Figures'!$G:$G,"P1",'2012Figures'!$E:$E,$B$1)</f>
        <v>0</v>
      </c>
      <c r="R197" s="46" t="str">
        <f t="shared" si="23"/>
        <v/>
      </c>
      <c r="S197" s="46" t="str">
        <f t="shared" si="23"/>
        <v/>
      </c>
      <c r="T197" s="46" t="str">
        <f t="shared" si="23"/>
        <v/>
      </c>
      <c r="U197" s="46" t="str">
        <f t="shared" si="23"/>
        <v/>
      </c>
      <c r="V197" s="46" t="str">
        <f t="shared" si="23"/>
        <v/>
      </c>
    </row>
    <row r="198" spans="1:22" x14ac:dyDescent="0.2">
      <c r="A198" s="1">
        <v>119</v>
      </c>
      <c r="B198" s="1" t="s">
        <v>110</v>
      </c>
      <c r="C198" s="8">
        <v>6</v>
      </c>
      <c r="D198" s="29">
        <f>SUMIFS('2013Figures'!$J:$J,'2013Figures'!$C:$C,$A198,'2013Figures'!$H:$H,$B198,'2013Figures'!$I:$I,$C198,'2013Figures'!$E:$E,$B$1)</f>
        <v>0</v>
      </c>
      <c r="E198" s="9">
        <f>SUMIFS('2013Figures'!$J:$J,'2013Figures'!$C:$C,$A198,'2013Figures'!$H:$H,$B198,'2013Figures'!$I:$I,$C198,'2013Figures'!$B:$B,"BrokerToCy",'2013Figures'!$G:$G,"E1",'2013Figures'!$E:$E,$B$1)</f>
        <v>0</v>
      </c>
      <c r="F198" s="9">
        <f>SUMIFS('2013Figures'!$J:$J,'2013Figures'!$C:$C,$A198,'2013Figures'!$H:$H,$B198,'2013Figures'!$I:$I,$C198,'2013Figures'!$B:$B,"BrokerToCy",'2013Figures'!$G:$G,"P1",'2013Figures'!$E:$E,$B$1)</f>
        <v>0</v>
      </c>
      <c r="G198" s="9">
        <f>SUMIFS('2013Figures'!$J:$J,'2013Figures'!$C:$C,$A198,'2013Figures'!$H:$H,$B198,'2013Figures'!$I:$I,$C198,'2013Figures'!$B:$B,"CyToBroker",'2013Figures'!$G:$G,"E1",'2013Figures'!$E:$E,$B$1)</f>
        <v>0</v>
      </c>
      <c r="H198" s="9">
        <f>SUMIFS('2013Figures'!$J:$J,'2013Figures'!$C:$C,$A198,'2013Figures'!$H:$H,$B198,'2013Figures'!$I:$I,$C198,'2013Figures'!$B:$B,"CyToBroker",'2013Figures'!$G:$G,"P1",'2013Figures'!$E:$E,$B$1)</f>
        <v>0</v>
      </c>
      <c r="I198" s="30"/>
      <c r="J198" s="31">
        <v>201301</v>
      </c>
      <c r="K198" s="30"/>
      <c r="L198" s="42">
        <f>SUMIFS('2012Figures'!$J:$J,'2012Figures'!$C:$C,$A198,'2012Figures'!$H:$H,$B198,'2012Figures'!$I:$I,$C198,'2012Figures'!$E:$E,$B$1)</f>
        <v>0</v>
      </c>
      <c r="M198" s="52">
        <f>SUMIFS('2012Figures'!$J:$J,'2012Figures'!$C:$C,$A198,'2012Figures'!$H:$H,$B198,'2012Figures'!$I:$I,$C198,'2012Figures'!$B:$B,"BrokerToCy",'2012Figures'!$G:$G,"E1",'2012Figures'!$E:$E,$B$1)</f>
        <v>0</v>
      </c>
      <c r="N198" s="52">
        <f>SUMIFS('2012Figures'!$J:$J,'2012Figures'!$C:$C,$A198,'2012Figures'!$H:$H,$B198,'2012Figures'!$I:$I,$C198,'2012Figures'!$B:$B,"BrokerToCy",'2012Figures'!$G:$G,"P1",'2012Figures'!$E:$E,$B$1)</f>
        <v>0</v>
      </c>
      <c r="O198" s="52">
        <f>SUMIFS('2012Figures'!$J:$J,'2012Figures'!$C:$C,$A198,'2012Figures'!$H:$H,$B198,'2012Figures'!$I:$I,$C198,'2012Figures'!$B:$B,"CyToBroker",'2012Figures'!$G:$G,"E1",'2012Figures'!$E:$E,$B$1)</f>
        <v>0</v>
      </c>
      <c r="P198" s="52">
        <f>SUMIFS('2012Figures'!$J:$J,'2012Figures'!$C:$C,$A198,'2012Figures'!$H:$H,$B198,'2012Figures'!$I:$I,$C198,'2012Figures'!$B:$B,"CyToBroker",'2012Figures'!$G:$G,"P1",'2012Figures'!$E:$E,$B$1)</f>
        <v>0</v>
      </c>
      <c r="Q198" s="30"/>
      <c r="R198" s="46" t="str">
        <f t="shared" si="23"/>
        <v/>
      </c>
      <c r="S198" s="46" t="str">
        <f t="shared" si="23"/>
        <v/>
      </c>
      <c r="T198" s="46" t="str">
        <f t="shared" si="23"/>
        <v/>
      </c>
      <c r="U198" s="46" t="str">
        <f t="shared" si="23"/>
        <v/>
      </c>
      <c r="V198" s="46" t="str">
        <f t="shared" si="23"/>
        <v/>
      </c>
    </row>
    <row r="199" spans="1:22" x14ac:dyDescent="0.2">
      <c r="A199" s="1">
        <v>119</v>
      </c>
      <c r="B199" s="1" t="s">
        <v>110</v>
      </c>
      <c r="C199" s="8">
        <v>5</v>
      </c>
      <c r="D199" s="29">
        <f>SUMIFS('2013Figures'!$J:$J,'2013Figures'!$C:$C,$A199,'2013Figures'!$H:$H,$B199,'2013Figures'!$I:$I,$C199,'2013Figures'!$E:$E,$B$1)</f>
        <v>0</v>
      </c>
      <c r="E199" s="9">
        <f>SUMIFS('2013Figures'!$J:$J,'2013Figures'!$C:$C,$A199,'2013Figures'!$H:$H,$B199,'2013Figures'!$I:$I,$C199,'2013Figures'!$B:$B,"BrokerToCy",'2013Figures'!$G:$G,"E1",'2013Figures'!$E:$E,$B$1)</f>
        <v>0</v>
      </c>
      <c r="F199" s="9">
        <f>SUMIFS('2013Figures'!$J:$J,'2013Figures'!$C:$C,$A199,'2013Figures'!$H:$H,$B199,'2013Figures'!$I:$I,$C199,'2013Figures'!$B:$B,"BrokerToCy",'2013Figures'!$G:$G,"P1",'2013Figures'!$E:$E,$B$1)</f>
        <v>0</v>
      </c>
      <c r="G199" s="9">
        <f>SUMIFS('2013Figures'!$J:$J,'2013Figures'!$C:$C,$A199,'2013Figures'!$H:$H,$B199,'2013Figures'!$I:$I,$C199,'2013Figures'!$B:$B,"CyToBroker",'2013Figures'!$G:$G,"E1",'2013Figures'!$E:$E,$B$1)</f>
        <v>0</v>
      </c>
      <c r="H199" s="9">
        <f>SUMIFS('2013Figures'!$J:$J,'2013Figures'!$C:$C,$A199,'2013Figures'!$H:$H,$B199,'2013Figures'!$I:$I,$C199,'2013Figures'!$B:$B,"CyToBroker",'2013Figures'!$G:$G,"P1",'2013Figures'!$E:$E,$B$1)</f>
        <v>0</v>
      </c>
      <c r="J199" s="8">
        <v>201201</v>
      </c>
      <c r="L199" s="42">
        <f>SUMIFS('2012Figures'!$J:$J,'2012Figures'!$C:$C,$A199,'2012Figures'!$H:$H,$B199,'2012Figures'!$I:$I,$C199,'2012Figures'!$E:$E,$B$1)</f>
        <v>0</v>
      </c>
      <c r="M199" s="52">
        <f>SUMIFS('2012Figures'!$J:$J,'2012Figures'!$C:$C,$A199,'2012Figures'!$H:$H,$B199,'2012Figures'!$I:$I,$C199,'2012Figures'!$B:$B,"BrokerToCy",'2012Figures'!$G:$G,"E1",'2012Figures'!$E:$E,$B$1)</f>
        <v>0</v>
      </c>
      <c r="N199" s="52">
        <f>SUMIFS('2012Figures'!$J:$J,'2012Figures'!$C:$C,$A199,'2012Figures'!$H:$H,$B199,'2012Figures'!$I:$I,$C199,'2012Figures'!$B:$B,"BrokerToCy",'2012Figures'!$G:$G,"P1",'2012Figures'!$E:$E,$B$1)</f>
        <v>0</v>
      </c>
      <c r="O199" s="52">
        <f>SUMIFS('2012Figures'!$J:$J,'2012Figures'!$C:$C,$A199,'2012Figures'!$H:$H,$B199,'2012Figures'!$I:$I,$C199,'2012Figures'!$B:$B,"CyToBroker",'2012Figures'!$G:$G,"E1",'2012Figures'!$E:$E,$B$1)</f>
        <v>0</v>
      </c>
      <c r="P199" s="52">
        <f>SUMIFS('2012Figures'!$J:$J,'2012Figures'!$C:$C,$A199,'2012Figures'!$H:$H,$B199,'2012Figures'!$I:$I,$C199,'2012Figures'!$B:$B,"CyToBroker",'2012Figures'!$G:$G,"P1",'2012Figures'!$E:$E,$B$1)</f>
        <v>0</v>
      </c>
      <c r="R199" s="46" t="str">
        <f t="shared" si="23"/>
        <v/>
      </c>
      <c r="S199" s="46" t="str">
        <f t="shared" si="23"/>
        <v/>
      </c>
      <c r="T199" s="46" t="str">
        <f t="shared" si="23"/>
        <v/>
      </c>
      <c r="U199" s="46" t="str">
        <f t="shared" si="23"/>
        <v/>
      </c>
      <c r="V199" s="46" t="str">
        <f t="shared" si="23"/>
        <v/>
      </c>
    </row>
    <row r="200" spans="1:22" x14ac:dyDescent="0.2">
      <c r="A200" s="1">
        <v>119</v>
      </c>
      <c r="B200" s="1" t="s">
        <v>110</v>
      </c>
      <c r="C200" s="8">
        <v>4</v>
      </c>
      <c r="D200" s="29">
        <f>SUMIFS('2013Figures'!$J:$J,'2013Figures'!$C:$C,$A200,'2013Figures'!$H:$H,$B200,'2013Figures'!$I:$I,$C200,'2013Figures'!$E:$E,$B$1)</f>
        <v>0</v>
      </c>
      <c r="E200" s="9">
        <f>SUMIFS('2013Figures'!$J:$J,'2013Figures'!$C:$C,$A200,'2013Figures'!$H:$H,$B200,'2013Figures'!$I:$I,$C200,'2013Figures'!$B:$B,"BrokerToCy",'2013Figures'!$G:$G,"E1",'2013Figures'!$E:$E,$B$1)</f>
        <v>0</v>
      </c>
      <c r="F200" s="9">
        <f>SUMIFS('2013Figures'!$J:$J,'2013Figures'!$C:$C,$A200,'2013Figures'!$H:$H,$B200,'2013Figures'!$I:$I,$C200,'2013Figures'!$B:$B,"BrokerToCy",'2013Figures'!$G:$G,"P1",'2013Figures'!$E:$E,$B$1)</f>
        <v>0</v>
      </c>
      <c r="G200" s="9">
        <f>SUMIFS('2013Figures'!$J:$J,'2013Figures'!$C:$C,$A200,'2013Figures'!$H:$H,$B200,'2013Figures'!$I:$I,$C200,'2013Figures'!$B:$B,"CyToBroker",'2013Figures'!$G:$G,"E1",'2013Figures'!$E:$E,$B$1)</f>
        <v>0</v>
      </c>
      <c r="H200" s="9">
        <f>SUMIFS('2013Figures'!$J:$J,'2013Figures'!$C:$C,$A200,'2013Figures'!$H:$H,$B200,'2013Figures'!$I:$I,$C200,'2013Figures'!$B:$B,"CyToBroker",'2013Figures'!$G:$G,"P1",'2013Figures'!$E:$E,$B$1)</f>
        <v>0</v>
      </c>
      <c r="J200" s="8">
        <v>201101</v>
      </c>
      <c r="L200" s="42">
        <f>SUMIFS('2012Figures'!$J:$J,'2012Figures'!$C:$C,$A200,'2012Figures'!$H:$H,$B200,'2012Figures'!$I:$I,$C200,'2012Figures'!$E:$E,$B$1)</f>
        <v>0</v>
      </c>
      <c r="M200" s="52">
        <f>SUMIFS('2012Figures'!$J:$J,'2012Figures'!$C:$C,$A200,'2012Figures'!$H:$H,$B200,'2012Figures'!$I:$I,$C200,'2012Figures'!$B:$B,"BrokerToCy",'2012Figures'!$G:$G,"E1",'2012Figures'!$E:$E,$B$1)</f>
        <v>0</v>
      </c>
      <c r="N200" s="52">
        <f>SUMIFS('2012Figures'!$J:$J,'2012Figures'!$C:$C,$A200,'2012Figures'!$H:$H,$B200,'2012Figures'!$I:$I,$C200,'2012Figures'!$B:$B,"BrokerToCy",'2012Figures'!$G:$G,"P1",'2012Figures'!$E:$E,$B$1)</f>
        <v>0</v>
      </c>
      <c r="O200" s="52">
        <f>SUMIFS('2012Figures'!$J:$J,'2012Figures'!$C:$C,$A200,'2012Figures'!$H:$H,$B200,'2012Figures'!$I:$I,$C200,'2012Figures'!$B:$B,"CyToBroker",'2012Figures'!$G:$G,"E1",'2012Figures'!$E:$E,$B$1)</f>
        <v>0</v>
      </c>
      <c r="P200" s="52">
        <f>SUMIFS('2012Figures'!$J:$J,'2012Figures'!$C:$C,$A200,'2012Figures'!$H:$H,$B200,'2012Figures'!$I:$I,$C200,'2012Figures'!$B:$B,"CyToBroker",'2012Figures'!$G:$G,"P1",'2012Figures'!$E:$E,$B$1)</f>
        <v>0</v>
      </c>
      <c r="R200" s="46" t="str">
        <f t="shared" si="23"/>
        <v/>
      </c>
      <c r="S200" s="46" t="str">
        <f t="shared" si="23"/>
        <v/>
      </c>
      <c r="T200" s="46" t="str">
        <f t="shared" si="23"/>
        <v/>
      </c>
      <c r="U200" s="46" t="str">
        <f t="shared" si="23"/>
        <v/>
      </c>
      <c r="V200" s="46" t="str">
        <f t="shared" si="23"/>
        <v/>
      </c>
    </row>
    <row r="201" spans="1:22" x14ac:dyDescent="0.2">
      <c r="A201" s="1">
        <v>119</v>
      </c>
      <c r="B201" s="1" t="s">
        <v>110</v>
      </c>
      <c r="C201" s="8">
        <v>3</v>
      </c>
      <c r="D201" s="29">
        <f>SUMIFS('2013Figures'!$J:$J,'2013Figures'!$C:$C,$A201,'2013Figures'!$H:$H,$B201,'2013Figures'!$I:$I,$C201,'2013Figures'!$E:$E,$B$1)</f>
        <v>0</v>
      </c>
      <c r="E201" s="9">
        <f>SUMIFS('2013Figures'!$J:$J,'2013Figures'!$C:$C,$A201,'2013Figures'!$H:$H,$B201,'2013Figures'!$I:$I,$C201,'2013Figures'!$B:$B,"BrokerToCy",'2013Figures'!$G:$G,"E1",'2013Figures'!$E:$E,$B$1)</f>
        <v>0</v>
      </c>
      <c r="F201" s="9">
        <f>SUMIFS('2013Figures'!$J:$J,'2013Figures'!$C:$C,$A201,'2013Figures'!$H:$H,$B201,'2013Figures'!$I:$I,$C201,'2013Figures'!$B:$B,"BrokerToCy",'2013Figures'!$G:$G,"P1",'2013Figures'!$E:$E,$B$1)</f>
        <v>0</v>
      </c>
      <c r="G201" s="9">
        <f>SUMIFS('2013Figures'!$J:$J,'2013Figures'!$C:$C,$A201,'2013Figures'!$H:$H,$B201,'2013Figures'!$I:$I,$C201,'2013Figures'!$B:$B,"CyToBroker",'2013Figures'!$G:$G,"E1",'2013Figures'!$E:$E,$B$1)</f>
        <v>0</v>
      </c>
      <c r="H201" s="9">
        <f>SUMIFS('2013Figures'!$J:$J,'2013Figures'!$C:$C,$A201,'2013Figures'!$H:$H,$B201,'2013Figures'!$I:$I,$C201,'2013Figures'!$B:$B,"CyToBroker",'2013Figures'!$G:$G,"P1",'2013Figures'!$E:$E,$B$1)</f>
        <v>0</v>
      </c>
      <c r="J201" s="8">
        <v>201001</v>
      </c>
      <c r="L201" s="42">
        <f>SUMIFS('2012Figures'!$J:$J,'2012Figures'!$C:$C,$A201,'2012Figures'!$H:$H,$B201,'2012Figures'!$I:$I,$C201,'2012Figures'!$E:$E,$B$1)</f>
        <v>0</v>
      </c>
      <c r="M201" s="52">
        <f>SUMIFS('2012Figures'!$J:$J,'2012Figures'!$C:$C,$A201,'2012Figures'!$H:$H,$B201,'2012Figures'!$I:$I,$C201,'2012Figures'!$B:$B,"BrokerToCy",'2012Figures'!$G:$G,"E1",'2012Figures'!$E:$E,$B$1)</f>
        <v>0</v>
      </c>
      <c r="N201" s="52">
        <f>SUMIFS('2012Figures'!$J:$J,'2012Figures'!$C:$C,$A201,'2012Figures'!$H:$H,$B201,'2012Figures'!$I:$I,$C201,'2012Figures'!$B:$B,"BrokerToCy",'2012Figures'!$G:$G,"P1",'2012Figures'!$E:$E,$B$1)</f>
        <v>0</v>
      </c>
      <c r="O201" s="52">
        <f>SUMIFS('2012Figures'!$J:$J,'2012Figures'!$C:$C,$A201,'2012Figures'!$H:$H,$B201,'2012Figures'!$I:$I,$C201,'2012Figures'!$B:$B,"CyToBroker",'2012Figures'!$G:$G,"E1",'2012Figures'!$E:$E,$B$1)</f>
        <v>0</v>
      </c>
      <c r="P201" s="52">
        <f>SUMIFS('2012Figures'!$J:$J,'2012Figures'!$C:$C,$A201,'2012Figures'!$H:$H,$B201,'2012Figures'!$I:$I,$C201,'2012Figures'!$B:$B,"CyToBroker",'2012Figures'!$G:$G,"P1",'2012Figures'!$E:$E,$B$1)</f>
        <v>0</v>
      </c>
      <c r="R201" s="46" t="str">
        <f t="shared" si="23"/>
        <v/>
      </c>
      <c r="S201" s="46" t="str">
        <f t="shared" si="23"/>
        <v/>
      </c>
      <c r="T201" s="46" t="str">
        <f t="shared" si="23"/>
        <v/>
      </c>
      <c r="U201" s="46" t="str">
        <f t="shared" si="23"/>
        <v/>
      </c>
      <c r="V201" s="46" t="str">
        <f t="shared" si="23"/>
        <v/>
      </c>
    </row>
    <row r="202" spans="1:22" x14ac:dyDescent="0.2">
      <c r="A202" s="1">
        <v>119</v>
      </c>
      <c r="B202" s="1" t="s">
        <v>110</v>
      </c>
      <c r="C202" s="8">
        <v>2</v>
      </c>
      <c r="D202" s="29">
        <f>SUMIFS('2013Figures'!$J:$J,'2013Figures'!$C:$C,$A202,'2013Figures'!$H:$H,$B202,'2013Figures'!$I:$I,$C202,'2013Figures'!$E:$E,$B$1)</f>
        <v>0</v>
      </c>
      <c r="E202" s="9">
        <f>SUMIFS('2013Figures'!$J:$J,'2013Figures'!$C:$C,$A202,'2013Figures'!$H:$H,$B202,'2013Figures'!$I:$I,$C202,'2013Figures'!$B:$B,"BrokerToCy",'2013Figures'!$G:$G,"E1",'2013Figures'!$E:$E,$B$1)</f>
        <v>0</v>
      </c>
      <c r="F202" s="9">
        <f>SUMIFS('2013Figures'!$J:$J,'2013Figures'!$C:$C,$A202,'2013Figures'!$H:$H,$B202,'2013Figures'!$I:$I,$C202,'2013Figures'!$B:$B,"BrokerToCy",'2013Figures'!$G:$G,"P1",'2013Figures'!$E:$E,$B$1)</f>
        <v>0</v>
      </c>
      <c r="G202" s="9">
        <f>SUMIFS('2013Figures'!$J:$J,'2013Figures'!$C:$C,$A202,'2013Figures'!$H:$H,$B202,'2013Figures'!$I:$I,$C202,'2013Figures'!$B:$B,"CyToBroker",'2013Figures'!$G:$G,"E1",'2013Figures'!$E:$E,$B$1)</f>
        <v>0</v>
      </c>
      <c r="H202" s="9">
        <f>SUMIFS('2013Figures'!$J:$J,'2013Figures'!$C:$C,$A202,'2013Figures'!$H:$H,$B202,'2013Figures'!$I:$I,$C202,'2013Figures'!$B:$B,"CyToBroker",'2013Figures'!$G:$G,"P1",'2013Figures'!$E:$E,$B$1)</f>
        <v>0</v>
      </c>
      <c r="J202" s="8">
        <v>200901</v>
      </c>
      <c r="L202" s="42">
        <f>SUMIFS('2012Figures'!$J:$J,'2012Figures'!$C:$C,$A202,'2012Figures'!$H:$H,$B202,'2012Figures'!$I:$I,$C202,'2012Figures'!$E:$E,$B$1)</f>
        <v>0</v>
      </c>
      <c r="M202" s="52">
        <f>SUMIFS('2012Figures'!$J:$J,'2012Figures'!$C:$C,$A202,'2012Figures'!$H:$H,$B202,'2012Figures'!$I:$I,$C202,'2012Figures'!$B:$B,"BrokerToCy",'2012Figures'!$G:$G,"E1",'2012Figures'!$E:$E,$B$1)</f>
        <v>0</v>
      </c>
      <c r="N202" s="52">
        <f>SUMIFS('2012Figures'!$J:$J,'2012Figures'!$C:$C,$A202,'2012Figures'!$H:$H,$B202,'2012Figures'!$I:$I,$C202,'2012Figures'!$B:$B,"BrokerToCy",'2012Figures'!$G:$G,"P1",'2012Figures'!$E:$E,$B$1)</f>
        <v>0</v>
      </c>
      <c r="O202" s="52">
        <f>SUMIFS('2012Figures'!$J:$J,'2012Figures'!$C:$C,$A202,'2012Figures'!$H:$H,$B202,'2012Figures'!$I:$I,$C202,'2012Figures'!$B:$B,"CyToBroker",'2012Figures'!$G:$G,"E1",'2012Figures'!$E:$E,$B$1)</f>
        <v>0</v>
      </c>
      <c r="P202" s="52">
        <f>SUMIFS('2012Figures'!$J:$J,'2012Figures'!$C:$C,$A202,'2012Figures'!$H:$H,$B202,'2012Figures'!$I:$I,$C202,'2012Figures'!$B:$B,"CyToBroker",'2012Figures'!$G:$G,"P1",'2012Figures'!$E:$E,$B$1)</f>
        <v>0</v>
      </c>
      <c r="R202" s="46" t="str">
        <f t="shared" si="23"/>
        <v/>
      </c>
      <c r="S202" s="46" t="str">
        <f t="shared" si="23"/>
        <v/>
      </c>
      <c r="T202" s="46" t="str">
        <f t="shared" si="23"/>
        <v/>
      </c>
      <c r="U202" s="46" t="str">
        <f t="shared" si="23"/>
        <v/>
      </c>
      <c r="V202" s="46" t="str">
        <f t="shared" si="23"/>
        <v/>
      </c>
    </row>
    <row r="203" spans="1:22" x14ac:dyDescent="0.2">
      <c r="A203" s="1">
        <v>119</v>
      </c>
      <c r="B203" s="1" t="s">
        <v>110</v>
      </c>
      <c r="C203" s="8">
        <v>1</v>
      </c>
      <c r="D203" s="29">
        <f>SUMIFS('2013Figures'!$J:$J,'2013Figures'!$C:$C,$A203,'2013Figures'!$H:$H,$B203,'2013Figures'!$I:$I,$C203,'2013Figures'!$E:$E,$B$1)</f>
        <v>0</v>
      </c>
      <c r="E203" s="9">
        <f>SUMIFS('2013Figures'!$J:$J,'2013Figures'!$C:$C,$A203,'2013Figures'!$H:$H,$B203,'2013Figures'!$I:$I,$C203,'2013Figures'!$B:$B,"BrokerToCy",'2013Figures'!$G:$G,"E1",'2013Figures'!$E:$E,$B$1)</f>
        <v>0</v>
      </c>
      <c r="F203" s="9">
        <f>SUMIFS('2013Figures'!$J:$J,'2013Figures'!$C:$C,$A203,'2013Figures'!$H:$H,$B203,'2013Figures'!$I:$I,$C203,'2013Figures'!$B:$B,"BrokerToCy",'2013Figures'!$G:$G,"P1",'2013Figures'!$E:$E,$B$1)</f>
        <v>0</v>
      </c>
      <c r="G203" s="9">
        <f>SUMIFS('2013Figures'!$J:$J,'2013Figures'!$C:$C,$A203,'2013Figures'!$H:$H,$B203,'2013Figures'!$I:$I,$C203,'2013Figures'!$B:$B,"CyToBroker",'2013Figures'!$G:$G,"E1",'2013Figures'!$E:$E,$B$1)</f>
        <v>0</v>
      </c>
      <c r="H203" s="9">
        <f>SUMIFS('2013Figures'!$J:$J,'2013Figures'!$C:$C,$A203,'2013Figures'!$H:$H,$B203,'2013Figures'!$I:$I,$C203,'2013Figures'!$B:$B,"CyToBroker",'2013Figures'!$G:$G,"P1",'2013Figures'!$E:$E,$B$1)</f>
        <v>0</v>
      </c>
      <c r="J203" s="8">
        <v>200801</v>
      </c>
      <c r="L203" s="42">
        <f>SUMIFS('2012Figures'!$J:$J,'2012Figures'!$C:$C,$A203,'2012Figures'!$H:$H,$B203,'2012Figures'!$I:$I,$C203,'2012Figures'!$E:$E,$B$1)</f>
        <v>0</v>
      </c>
      <c r="M203" s="52">
        <f>SUMIFS('2012Figures'!$J:$J,'2012Figures'!$C:$C,$A203,'2012Figures'!$H:$H,$B203,'2012Figures'!$I:$I,$C203,'2012Figures'!$B:$B,"BrokerToCy",'2012Figures'!$G:$G,"E1",'2012Figures'!$E:$E,$B$1)</f>
        <v>0</v>
      </c>
      <c r="N203" s="52">
        <f>SUMIFS('2012Figures'!$J:$J,'2012Figures'!$C:$C,$A203,'2012Figures'!$H:$H,$B203,'2012Figures'!$I:$I,$C203,'2012Figures'!$B:$B,"BrokerToCy",'2012Figures'!$G:$G,"P1",'2012Figures'!$E:$E,$B$1)</f>
        <v>0</v>
      </c>
      <c r="O203" s="52">
        <f>SUMIFS('2012Figures'!$J:$J,'2012Figures'!$C:$C,$A203,'2012Figures'!$H:$H,$B203,'2012Figures'!$I:$I,$C203,'2012Figures'!$B:$B,"CyToBroker",'2012Figures'!$G:$G,"E1",'2012Figures'!$E:$E,$B$1)</f>
        <v>0</v>
      </c>
      <c r="P203" s="52">
        <f>SUMIFS('2012Figures'!$J:$J,'2012Figures'!$C:$C,$A203,'2012Figures'!$H:$H,$B203,'2012Figures'!$I:$I,$C203,'2012Figures'!$B:$B,"CyToBroker",'2012Figures'!$G:$G,"P1",'2012Figures'!$E:$E,$B$1)</f>
        <v>0</v>
      </c>
      <c r="R203" s="46" t="str">
        <f t="shared" si="23"/>
        <v/>
      </c>
      <c r="S203" s="46" t="str">
        <f t="shared" si="23"/>
        <v/>
      </c>
      <c r="T203" s="46" t="str">
        <f t="shared" si="23"/>
        <v/>
      </c>
      <c r="U203" s="46" t="str">
        <f t="shared" si="23"/>
        <v/>
      </c>
      <c r="V203" s="46" t="str">
        <f t="shared" si="23"/>
        <v/>
      </c>
    </row>
    <row r="204" spans="1:22" x14ac:dyDescent="0.2">
      <c r="A204" s="1">
        <v>119</v>
      </c>
      <c r="B204" s="1" t="s">
        <v>110</v>
      </c>
      <c r="D204" s="29">
        <f>SUMIFS('2013Figures'!$J:$J,'2013Figures'!$C:$C,$A204,'2013Figures'!$I:$I,"",'2013Figures'!$E:$E,$B$1)</f>
        <v>0</v>
      </c>
      <c r="E204" s="9">
        <f>SUMIFS('2013Figures'!$J:$J,'2013Figures'!$C:$C,$A204,'2013Figures'!$I:$I,"",'2013Figures'!$B:$B,"BrokerToCy",'2013Figures'!$G:$G,"E1",'2013Figures'!$E:$E,$B$1)</f>
        <v>0</v>
      </c>
      <c r="F204" s="9">
        <f>SUMIFS('2013Figures'!$J:$J,'2013Figures'!$C:$C,$A204,'2013Figures'!$I:$I,"",'2013Figures'!$B:$B,"BrokerToCy",'2013Figures'!$G:$G,"P1",'2013Figures'!$E:$E,$B$1)</f>
        <v>0</v>
      </c>
      <c r="G204" s="9">
        <f>SUMIFS('2013Figures'!$J:$J,'2013Figures'!$C:$C,$A204,'2013Figures'!$I:$I,"",'2013Figures'!$B:$B,"CyToBroker",'2013Figures'!$G:$G,"E1",'2013Figures'!$E:$E,$B$1)</f>
        <v>0</v>
      </c>
      <c r="H204" s="9">
        <f>SUMIFS('2013Figures'!$J:$J,'2013Figures'!$C:$C,$A204,'2013Figures'!$I:$I,"",'2013Figures'!$B:$B,"CyToBroker",'2013Figures'!$G:$G,"P1",'2013Figures'!$E:$E,$B$1)</f>
        <v>0</v>
      </c>
      <c r="J204" s="8" t="s">
        <v>131</v>
      </c>
      <c r="L204" s="42">
        <f>SUMIFS('2012Figures'!$J:$J,'2012Figures'!$C:$C,$A204,'2012Figures'!$I:$I,"",'2012Figures'!$E:$E,$B$1)</f>
        <v>0</v>
      </c>
      <c r="M204" s="52">
        <f>SUMIFS('2012Figures'!$J:$J,'2012Figures'!$C:$C,$A204,'2012Figures'!$I:$I,"",'2012Figures'!$B:$B,"BrokerToCy",'2012Figures'!$G:$G,"E1",'2012Figures'!$E:$E,$B$1)</f>
        <v>0</v>
      </c>
      <c r="N204" s="52">
        <f>SUMIFS('2012Figures'!$J:$J,'2012Figures'!$C:$C,$A204,'2012Figures'!$I:$I,"",'2012Figures'!$B:$B,"BrokerToCy",'2012Figures'!$G:$G,"P1",'2012Figures'!$E:$E,$B$1)</f>
        <v>0</v>
      </c>
      <c r="O204" s="52">
        <f>SUMIFS('2012Figures'!$J:$J,'2012Figures'!$C:$C,$A204,'2012Figures'!$I:$I,"",'2012Figures'!$B:$B,"CyToBroker",'2012Figures'!$G:$G,"E1",'2012Figures'!$E:$E,$B$1)</f>
        <v>0</v>
      </c>
      <c r="P204" s="52">
        <f>SUMIFS('2012Figures'!$J:$J,'2012Figures'!$C:$C,$A204,'2012Figures'!$I:$I,"",'2012Figures'!$B:$B,"CyToBroker",'2012Figures'!$G:$G,"P1",'2012Figures'!$E:$E,$B$1)</f>
        <v>0</v>
      </c>
      <c r="R204" s="46" t="str">
        <f t="shared" si="23"/>
        <v/>
      </c>
      <c r="S204" s="46" t="str">
        <f t="shared" si="23"/>
        <v/>
      </c>
      <c r="T204" s="46" t="str">
        <f t="shared" si="23"/>
        <v/>
      </c>
      <c r="U204" s="46" t="str">
        <f t="shared" si="23"/>
        <v/>
      </c>
      <c r="V204" s="46" t="str">
        <f t="shared" si="23"/>
        <v/>
      </c>
    </row>
    <row r="205" spans="1:22" x14ac:dyDescent="0.2">
      <c r="A205" s="21"/>
      <c r="B205" s="21" t="s">
        <v>92</v>
      </c>
      <c r="C205" s="22"/>
      <c r="D205" s="23">
        <f>SUM(E205:H205)</f>
        <v>0</v>
      </c>
      <c r="E205" s="23">
        <f>SUM(E195:E204)</f>
        <v>0</v>
      </c>
      <c r="F205" s="23">
        <f>SUM(F195:F204)</f>
        <v>0</v>
      </c>
      <c r="G205" s="23">
        <f>SUM(G195:G204)</f>
        <v>0</v>
      </c>
      <c r="H205" s="23">
        <f>SUM(H195:H204)</f>
        <v>0</v>
      </c>
      <c r="I205" s="21"/>
      <c r="J205" s="22"/>
      <c r="K205" s="21"/>
      <c r="L205" s="43">
        <f>SUM(M205:P205)</f>
        <v>0</v>
      </c>
      <c r="M205" s="43">
        <f>SUM(M195:M204)</f>
        <v>0</v>
      </c>
      <c r="N205" s="43">
        <f>SUM(N195:N204)</f>
        <v>0</v>
      </c>
      <c r="O205" s="43">
        <f>SUM(O195:O204)</f>
        <v>0</v>
      </c>
      <c r="P205" s="43">
        <f>SUM(P195:P204)</f>
        <v>0</v>
      </c>
      <c r="Q205" s="21"/>
      <c r="R205" s="21"/>
      <c r="S205" s="21"/>
      <c r="T205" s="21"/>
      <c r="U205" s="21"/>
      <c r="V205" s="21"/>
    </row>
    <row r="206" spans="1:22" x14ac:dyDescent="0.2">
      <c r="A206" s="28">
        <v>121</v>
      </c>
      <c r="B206" s="28" t="s">
        <v>111</v>
      </c>
      <c r="C206" s="17" t="s">
        <v>88</v>
      </c>
      <c r="D206" s="18">
        <f>SUMIFS('2013Figures'!$J:$J,'2013Figures'!$C:$C,$A206,'2013Figures'!$E:$E,$B$1)</f>
        <v>0</v>
      </c>
      <c r="E206" s="18">
        <f>SUMIFS('2013Figures'!$J:$J,'2013Figures'!$C:$C,$A206,'2013Figures'!$B:$B,"BrokerToCy",'2013Figures'!$G:$G,"E1",'2013Figures'!$E:$E,$B$1)</f>
        <v>0</v>
      </c>
      <c r="F206" s="18">
        <f>SUMIFS('2013Figures'!$J:$J,'2013Figures'!$C:$C,$A206,'2013Figures'!$B:$B,"BrokerToCy",'2013Figures'!$G:$G,"P1",'2013Figures'!$E:$E,$B$1)</f>
        <v>0</v>
      </c>
      <c r="G206" s="18">
        <f>SUMIFS('2013Figures'!$J:$J,'2013Figures'!$C:$C,$A206,'2013Figures'!$B:$B,"CyToBroker",'2013Figures'!$G:$G,"E1",'2013Figures'!$E:$E,$B$1)</f>
        <v>0</v>
      </c>
      <c r="H206" s="18">
        <f>SUMIFS('2013Figures'!$J:$J,'2013Figures'!$C:$C,$A206,'2013Figures'!$B:$B,"CyToBroker",'2013Figures'!$G:$G,"P1",'2013Figures'!$E:$E,$B$1)</f>
        <v>0</v>
      </c>
      <c r="I206" s="28"/>
      <c r="J206" s="17"/>
      <c r="K206" s="28"/>
      <c r="L206" s="50">
        <f>SUMIFS('2012Figures'!$J:$J,'2012Figures'!$C:$C,$A206,'2012Figures'!$E:$E,$B$1)</f>
        <v>0</v>
      </c>
      <c r="M206" s="50">
        <f>SUMIFS('2012Figures'!$J:$J,'2012Figures'!$C:$C,$A206,'2012Figures'!$B:$B,"BrokerToCy",'2012Figures'!$G:$G,"E1",'2012Figures'!$E:$E,$B$1)</f>
        <v>0</v>
      </c>
      <c r="N206" s="50">
        <f>SUMIFS('2012Figures'!$J:$J,'2012Figures'!$C:$C,$A206,'2012Figures'!$B:$B,"BrokerToCy",'2012Figures'!$G:$G,"P1",'2012Figures'!$E:$E,$B$1)</f>
        <v>0</v>
      </c>
      <c r="O206" s="50">
        <f>SUMIFS('2012Figures'!$J:$J,'2012Figures'!$C:$C,$A206,'2012Figures'!$B:$B,"CyToBroker",'2012Figures'!$G:$G,"E1",'2012Figures'!$E:$E,$B$1)</f>
        <v>0</v>
      </c>
      <c r="P206" s="50">
        <f>SUMIFS('2012Figures'!$J:$J,'2012Figures'!$C:$C,$A206,'2012Figures'!$B:$B,"CyToBroker",'2012Figures'!$G:$G,"P1",'2012Figures'!$E:$E,$B$1)</f>
        <v>0</v>
      </c>
      <c r="Q206" s="28"/>
      <c r="R206" s="46" t="str">
        <f t="shared" si="23"/>
        <v/>
      </c>
      <c r="S206" s="46" t="str">
        <f t="shared" si="23"/>
        <v/>
      </c>
      <c r="T206" s="46" t="str">
        <f t="shared" si="23"/>
        <v/>
      </c>
      <c r="U206" s="46" t="str">
        <f t="shared" si="23"/>
        <v/>
      </c>
      <c r="V206" s="46" t="str">
        <f t="shared" si="23"/>
        <v/>
      </c>
    </row>
    <row r="207" spans="1:22" x14ac:dyDescent="0.2">
      <c r="A207" s="1">
        <v>121</v>
      </c>
      <c r="B207" s="1" t="s">
        <v>111</v>
      </c>
      <c r="C207" s="8">
        <v>7</v>
      </c>
      <c r="D207" s="29">
        <f>SUMIFS('2013Figures'!$J:$J,'2013Figures'!$C:$C,$A207,'2013Figures'!$H:$H,$B207,'2013Figures'!$I:$I,$C207,'2013Figures'!$E:$E,$B$1)</f>
        <v>0</v>
      </c>
      <c r="E207" s="9">
        <f>SUMIFS('2013Figures'!$J:$J,'2013Figures'!$C:$C,$A207,'2013Figures'!$H:$H,$B207,'2013Figures'!$I:$I,$C207,'2013Figures'!$B:$B,"BrokerToCy",'2013Figures'!$G:$G,"E1",'2013Figures'!$E:$E,$B$1)</f>
        <v>0</v>
      </c>
      <c r="F207" s="9">
        <f>SUMIFS('2013Figures'!$J:$J,'2013Figures'!$C:$C,$A207,'2013Figures'!$H:$H,$B207,'2013Figures'!$I:$I,$C207,'2013Figures'!$B:$B,"BrokerToCy",'2013Figures'!$G:$G,"P1",'2013Figures'!$E:$E,$B$1)</f>
        <v>0</v>
      </c>
      <c r="G207" s="9">
        <f>SUMIFS('2013Figures'!$J:$J,'2013Figures'!$C:$C,$A207,'2013Figures'!$H:$H,$B207,'2013Figures'!$I:$I,$C207,'2013Figures'!$B:$B,"CyToBroker",'2013Figures'!$G:$G,"E1",'2013Figures'!$E:$E,$B$1)</f>
        <v>0</v>
      </c>
      <c r="H207" s="9">
        <f>SUMIFS('2013Figures'!$J:$J,'2013Figures'!$C:$C,$A207,'2013Figures'!$H:$H,$B207,'2013Figures'!$I:$I,$C207,'2013Figures'!$B:$B,"CyToBroker",'2013Figures'!$G:$G,"P1",'2013Figures'!$E:$E,$B$1)</f>
        <v>0</v>
      </c>
      <c r="I207" s="33"/>
      <c r="J207" s="34"/>
      <c r="K207" s="33"/>
      <c r="L207" s="42">
        <f>SUMIFS('2012Figures'!$J:$J,'2012Figures'!$C:$C,$A207,'2012Figures'!$H:$H,$B207,'2012Figures'!$I:$I,$C207,'2012Figures'!$E:$E,$B$1)</f>
        <v>0</v>
      </c>
      <c r="M207" s="52">
        <f>SUMIFS('2012Figures'!$J:$J,'2012Figures'!$C:$C,$A207,'2012Figures'!$H:$H,$B207,'2012Figures'!$I:$I,$C207,'2012Figures'!$B:$B,"BrokerToCy",'2012Figures'!$G:$G,"E1",'2012Figures'!$E:$E,$B$1)</f>
        <v>0</v>
      </c>
      <c r="N207" s="52">
        <f>SUMIFS('2012Figures'!$J:$J,'2012Figures'!$C:$C,$A207,'2012Figures'!$H:$H,$B207,'2012Figures'!$I:$I,$C207,'2012Figures'!$B:$B,"BrokerToCy",'2012Figures'!$G:$G,"P1",'2012Figures'!$E:$E,$B$1)</f>
        <v>0</v>
      </c>
      <c r="O207" s="52">
        <f>SUMIFS('2012Figures'!$J:$J,'2012Figures'!$C:$C,$A207,'2012Figures'!$H:$H,$B207,'2012Figures'!$I:$I,$C207,'2012Figures'!$B:$B,"CyToBroker",'2012Figures'!$G:$G,"E1",'2012Figures'!$E:$E,$B$1)</f>
        <v>0</v>
      </c>
      <c r="P207" s="52">
        <f>SUMIFS('2012Figures'!$J:$J,'2012Figures'!$C:$C,$A207,'2012Figures'!$H:$H,$B207,'2012Figures'!$I:$I,$C207,'2012Figures'!$B:$B,"CyToBroker",'2012Figures'!$G:$G,"P1",'2012Figures'!$E:$E,$B$1)</f>
        <v>0</v>
      </c>
      <c r="Q207" s="33"/>
      <c r="R207" s="46" t="str">
        <f t="shared" si="23"/>
        <v/>
      </c>
      <c r="S207" s="46" t="str">
        <f t="shared" si="23"/>
        <v/>
      </c>
      <c r="T207" s="46" t="str">
        <f t="shared" si="23"/>
        <v/>
      </c>
      <c r="U207" s="46" t="str">
        <f t="shared" si="23"/>
        <v/>
      </c>
      <c r="V207" s="46" t="str">
        <f t="shared" si="23"/>
        <v/>
      </c>
    </row>
    <row r="208" spans="1:22" x14ac:dyDescent="0.2">
      <c r="A208" s="1">
        <v>121</v>
      </c>
      <c r="B208" s="1" t="s">
        <v>111</v>
      </c>
      <c r="C208" s="8">
        <v>6</v>
      </c>
      <c r="D208" s="29">
        <f>SUMIFS('2013Figures'!$J:$J,'2013Figures'!$C:$C,$A208,'2013Figures'!$H:$H,$B208,'2013Figures'!$I:$I,$C208,'2013Figures'!$E:$E,$B$1)</f>
        <v>0</v>
      </c>
      <c r="E208" s="9">
        <f>SUMIFS('2013Figures'!$J:$J,'2013Figures'!$C:$C,$A208,'2013Figures'!$H:$H,$B208,'2013Figures'!$I:$I,$C208,'2013Figures'!$B:$B,"BrokerToCy",'2013Figures'!$G:$G,"E1",'2013Figures'!$E:$E,$B$1)</f>
        <v>0</v>
      </c>
      <c r="F208" s="9">
        <f>SUMIFS('2013Figures'!$J:$J,'2013Figures'!$C:$C,$A208,'2013Figures'!$H:$H,$B208,'2013Figures'!$I:$I,$C208,'2013Figures'!$B:$B,"BrokerToCy",'2013Figures'!$G:$G,"P1",'2013Figures'!$E:$E,$B$1)</f>
        <v>0</v>
      </c>
      <c r="G208" s="9">
        <f>SUMIFS('2013Figures'!$J:$J,'2013Figures'!$C:$C,$A208,'2013Figures'!$H:$H,$B208,'2013Figures'!$I:$I,$C208,'2013Figures'!$B:$B,"CyToBroker",'2013Figures'!$G:$G,"E1",'2013Figures'!$E:$E,$B$1)</f>
        <v>0</v>
      </c>
      <c r="H208" s="9">
        <f>SUMIFS('2013Figures'!$J:$J,'2013Figures'!$C:$C,$A208,'2013Figures'!$H:$H,$B208,'2013Figures'!$I:$I,$C208,'2013Figures'!$B:$B,"CyToBroker",'2013Figures'!$G:$G,"P1",'2013Figures'!$E:$E,$B$1)</f>
        <v>0</v>
      </c>
      <c r="I208" s="33"/>
      <c r="J208" s="34">
        <v>201501</v>
      </c>
      <c r="K208" s="33"/>
      <c r="L208" s="42">
        <f>SUMIFS('2012Figures'!$J:$J,'2012Figures'!$C:$C,$A208,'2012Figures'!$H:$H,$B208,'2012Figures'!$I:$I,$C208,'2012Figures'!$E:$E,$B$1)</f>
        <v>0</v>
      </c>
      <c r="M208" s="52">
        <f>SUMIFS('2012Figures'!$J:$J,'2012Figures'!$C:$C,$A208,'2012Figures'!$H:$H,$B208,'2012Figures'!$I:$I,$C208,'2012Figures'!$B:$B,"BrokerToCy",'2012Figures'!$G:$G,"E1",'2012Figures'!$E:$E,$B$1)</f>
        <v>0</v>
      </c>
      <c r="N208" s="52">
        <f>SUMIFS('2012Figures'!$J:$J,'2012Figures'!$C:$C,$A208,'2012Figures'!$H:$H,$B208,'2012Figures'!$I:$I,$C208,'2012Figures'!$B:$B,"BrokerToCy",'2012Figures'!$G:$G,"P1",'2012Figures'!$E:$E,$B$1)</f>
        <v>0</v>
      </c>
      <c r="O208" s="52">
        <f>SUMIFS('2012Figures'!$J:$J,'2012Figures'!$C:$C,$A208,'2012Figures'!$H:$H,$B208,'2012Figures'!$I:$I,$C208,'2012Figures'!$B:$B,"CyToBroker",'2012Figures'!$G:$G,"E1",'2012Figures'!$E:$E,$B$1)</f>
        <v>0</v>
      </c>
      <c r="P208" s="52">
        <f>SUMIFS('2012Figures'!$J:$J,'2012Figures'!$C:$C,$A208,'2012Figures'!$H:$H,$B208,'2012Figures'!$I:$I,$C208,'2012Figures'!$B:$B,"CyToBroker",'2012Figures'!$G:$G,"P1",'2012Figures'!$E:$E,$B$1)</f>
        <v>0</v>
      </c>
      <c r="Q208" s="33"/>
      <c r="R208" s="46" t="str">
        <f t="shared" ref="R208:V271" si="28">IF(L208=0,"",ROUND(D208/L208-1,2))</f>
        <v/>
      </c>
      <c r="S208" s="46" t="str">
        <f t="shared" si="28"/>
        <v/>
      </c>
      <c r="T208" s="46" t="str">
        <f t="shared" si="28"/>
        <v/>
      </c>
      <c r="U208" s="46" t="str">
        <f t="shared" si="28"/>
        <v/>
      </c>
      <c r="V208" s="46" t="str">
        <f t="shared" si="28"/>
        <v/>
      </c>
    </row>
    <row r="209" spans="1:22" x14ac:dyDescent="0.2">
      <c r="A209" s="1">
        <v>121</v>
      </c>
      <c r="B209" s="1" t="s">
        <v>111</v>
      </c>
      <c r="C209" s="8">
        <v>5</v>
      </c>
      <c r="D209" s="29">
        <f>SUMIFS('2013Figures'!$J:$J,'2013Figures'!$C:$C,$A209,'2013Figures'!$H:$H,$B209,'2013Figures'!$I:$I,$C209,'2013Figures'!$E:$E,$B$1)</f>
        <v>0</v>
      </c>
      <c r="E209" s="9">
        <f>SUMIFS('2013Figures'!$J:$J,'2013Figures'!$C:$C,$A209,'2013Figures'!$H:$H,$B209,'2013Figures'!$I:$I,$C209,'2013Figures'!$B:$B,"BrokerToCy",'2013Figures'!$G:$G,"E1",'2013Figures'!$E:$E,$B$1)</f>
        <v>0</v>
      </c>
      <c r="F209" s="9">
        <f>SUMIFS('2013Figures'!$J:$J,'2013Figures'!$C:$C,$A209,'2013Figures'!$H:$H,$B209,'2013Figures'!$I:$I,$C209,'2013Figures'!$B:$B,"BrokerToCy",'2013Figures'!$G:$G,"P1",'2013Figures'!$E:$E,$B$1)</f>
        <v>0</v>
      </c>
      <c r="G209" s="9">
        <f>SUMIFS('2013Figures'!$J:$J,'2013Figures'!$C:$C,$A209,'2013Figures'!$H:$H,$B209,'2013Figures'!$I:$I,$C209,'2013Figures'!$B:$B,"CyToBroker",'2013Figures'!$G:$G,"E1",'2013Figures'!$E:$E,$B$1)</f>
        <v>0</v>
      </c>
      <c r="H209" s="9">
        <f>SUMIFS('2013Figures'!$J:$J,'2013Figures'!$C:$C,$A209,'2013Figures'!$H:$H,$B209,'2013Figures'!$I:$I,$C209,'2013Figures'!$B:$B,"CyToBroker",'2013Figures'!$G:$G,"P1",'2013Figures'!$E:$E,$B$1)</f>
        <v>0</v>
      </c>
      <c r="J209" s="8">
        <v>201401</v>
      </c>
      <c r="L209" s="42">
        <f>SUMIFS('2012Figures'!$J:$J,'2012Figures'!$C:$C,$A209,'2012Figures'!$H:$H,$B209,'2012Figures'!$I:$I,$C209,'2012Figures'!$E:$E,$B$1)</f>
        <v>0</v>
      </c>
      <c r="M209" s="52">
        <f>SUMIFS('2012Figures'!$J:$J,'2012Figures'!$C:$C,$A209,'2012Figures'!$H:$H,$B209,'2012Figures'!$I:$I,$C209,'2012Figures'!$B:$B,"BrokerToCy",'2012Figures'!$G:$G,"E1",'2012Figures'!$E:$E,$B$1)</f>
        <v>0</v>
      </c>
      <c r="N209" s="52">
        <f>SUMIFS('2012Figures'!$J:$J,'2012Figures'!$C:$C,$A209,'2012Figures'!$H:$H,$B209,'2012Figures'!$I:$I,$C209,'2012Figures'!$B:$B,"BrokerToCy",'2012Figures'!$G:$G,"P1",'2012Figures'!$E:$E,$B$1)</f>
        <v>0</v>
      </c>
      <c r="O209" s="52">
        <f>SUMIFS('2012Figures'!$J:$J,'2012Figures'!$C:$C,$A209,'2012Figures'!$H:$H,$B209,'2012Figures'!$I:$I,$C209,'2012Figures'!$B:$B,"CyToBroker",'2012Figures'!$G:$G,"E1",'2012Figures'!$E:$E,$B$1)</f>
        <v>0</v>
      </c>
      <c r="P209" s="52">
        <f>SUMIFS('2012Figures'!$J:$J,'2012Figures'!$C:$C,$A209,'2012Figures'!$H:$H,$B209,'2012Figures'!$I:$I,$C209,'2012Figures'!$B:$B,"CyToBroker",'2012Figures'!$G:$G,"P1",'2012Figures'!$E:$E,$B$1)</f>
        <v>0</v>
      </c>
      <c r="R209" s="46" t="str">
        <f t="shared" si="28"/>
        <v/>
      </c>
      <c r="S209" s="46" t="str">
        <f t="shared" si="28"/>
        <v/>
      </c>
      <c r="T209" s="46" t="str">
        <f t="shared" si="28"/>
        <v/>
      </c>
      <c r="U209" s="46" t="str">
        <f t="shared" si="28"/>
        <v/>
      </c>
      <c r="V209" s="46" t="str">
        <f t="shared" si="28"/>
        <v/>
      </c>
    </row>
    <row r="210" spans="1:22" x14ac:dyDescent="0.2">
      <c r="A210" s="1">
        <v>121</v>
      </c>
      <c r="B210" s="1" t="s">
        <v>111</v>
      </c>
      <c r="C210" s="8">
        <v>4</v>
      </c>
      <c r="D210" s="29">
        <f>SUMIFS('2013Figures'!$J:$J,'2013Figures'!$C:$C,$A210,'2013Figures'!$H:$H,$B210,'2013Figures'!$I:$I,$C210,'2013Figures'!$E:$E,$B$1)</f>
        <v>0</v>
      </c>
      <c r="E210" s="9">
        <f>SUMIFS('2013Figures'!$J:$J,'2013Figures'!$C:$C,$A210,'2013Figures'!$H:$H,$B210,'2013Figures'!$I:$I,$C210,'2013Figures'!$B:$B,"BrokerToCy",'2013Figures'!$G:$G,"E1",'2013Figures'!$E:$E,$B$1)</f>
        <v>0</v>
      </c>
      <c r="F210" s="9">
        <f>SUMIFS('2013Figures'!$J:$J,'2013Figures'!$C:$C,$A210,'2013Figures'!$H:$H,$B210,'2013Figures'!$I:$I,$C210,'2013Figures'!$B:$B,"BrokerToCy",'2013Figures'!$G:$G,"P1",'2013Figures'!$E:$E,$B$1)</f>
        <v>0</v>
      </c>
      <c r="G210" s="9">
        <f>SUMIFS('2013Figures'!$J:$J,'2013Figures'!$C:$C,$A210,'2013Figures'!$H:$H,$B210,'2013Figures'!$I:$I,$C210,'2013Figures'!$B:$B,"CyToBroker",'2013Figures'!$G:$G,"E1",'2013Figures'!$E:$E,$B$1)</f>
        <v>0</v>
      </c>
      <c r="H210" s="9">
        <f>SUMIFS('2013Figures'!$J:$J,'2013Figures'!$C:$C,$A210,'2013Figures'!$H:$H,$B210,'2013Figures'!$I:$I,$C210,'2013Figures'!$B:$B,"CyToBroker",'2013Figures'!$G:$G,"P1",'2013Figures'!$E:$E,$B$1)</f>
        <v>0</v>
      </c>
      <c r="I210" s="30"/>
      <c r="J210" s="31">
        <v>201301</v>
      </c>
      <c r="K210" s="30"/>
      <c r="L210" s="42">
        <f>SUMIFS('2012Figures'!$J:$J,'2012Figures'!$C:$C,$A210,'2012Figures'!$H:$H,$B210,'2012Figures'!$I:$I,$C210,'2012Figures'!$E:$E,$B$1)</f>
        <v>0</v>
      </c>
      <c r="M210" s="52">
        <f>SUMIFS('2012Figures'!$J:$J,'2012Figures'!$C:$C,$A210,'2012Figures'!$H:$H,$B210,'2012Figures'!$I:$I,$C210,'2012Figures'!$B:$B,"BrokerToCy",'2012Figures'!$G:$G,"E1",'2012Figures'!$E:$E,$B$1)</f>
        <v>0</v>
      </c>
      <c r="N210" s="52">
        <f>SUMIFS('2012Figures'!$J:$J,'2012Figures'!$C:$C,$A210,'2012Figures'!$H:$H,$B210,'2012Figures'!$I:$I,$C210,'2012Figures'!$B:$B,"BrokerToCy",'2012Figures'!$G:$G,"P1",'2012Figures'!$E:$E,$B$1)</f>
        <v>0</v>
      </c>
      <c r="O210" s="52">
        <f>SUMIFS('2012Figures'!$J:$J,'2012Figures'!$C:$C,$A210,'2012Figures'!$H:$H,$B210,'2012Figures'!$I:$I,$C210,'2012Figures'!$B:$B,"CyToBroker",'2012Figures'!$G:$G,"E1",'2012Figures'!$E:$E,$B$1)</f>
        <v>0</v>
      </c>
      <c r="P210" s="52">
        <f>SUMIFS('2012Figures'!$J:$J,'2012Figures'!$C:$C,$A210,'2012Figures'!$H:$H,$B210,'2012Figures'!$I:$I,$C210,'2012Figures'!$B:$B,"CyToBroker",'2012Figures'!$G:$G,"P1",'2012Figures'!$E:$E,$B$1)</f>
        <v>0</v>
      </c>
      <c r="Q210" s="30"/>
      <c r="R210" s="46" t="str">
        <f t="shared" si="28"/>
        <v/>
      </c>
      <c r="S210" s="46" t="str">
        <f t="shared" si="28"/>
        <v/>
      </c>
      <c r="T210" s="46" t="str">
        <f t="shared" si="28"/>
        <v/>
      </c>
      <c r="U210" s="46" t="str">
        <f t="shared" si="28"/>
        <v/>
      </c>
      <c r="V210" s="46" t="str">
        <f t="shared" si="28"/>
        <v/>
      </c>
    </row>
    <row r="211" spans="1:22" x14ac:dyDescent="0.2">
      <c r="A211" s="1">
        <v>121</v>
      </c>
      <c r="B211" s="1" t="s">
        <v>111</v>
      </c>
      <c r="C211" s="8">
        <v>3</v>
      </c>
      <c r="D211" s="29">
        <f>SUMIFS('2013Figures'!$J:$J,'2013Figures'!$C:$C,$A211,'2013Figures'!$H:$H,$B211,'2013Figures'!$I:$I,$C211,'2013Figures'!$E:$E,$B$1)</f>
        <v>0</v>
      </c>
      <c r="E211" s="9">
        <f>SUMIFS('2013Figures'!$J:$J,'2013Figures'!$C:$C,$A211,'2013Figures'!$H:$H,$B211,'2013Figures'!$I:$I,$C211,'2013Figures'!$B:$B,"BrokerToCy",'2013Figures'!$G:$G,"E1",'2013Figures'!$E:$E,$B$1)</f>
        <v>0</v>
      </c>
      <c r="F211" s="9">
        <f>SUMIFS('2013Figures'!$J:$J,'2013Figures'!$C:$C,$A211,'2013Figures'!$H:$H,$B211,'2013Figures'!$I:$I,$C211,'2013Figures'!$B:$B,"BrokerToCy",'2013Figures'!$G:$G,"P1",'2013Figures'!$E:$E,$B$1)</f>
        <v>0</v>
      </c>
      <c r="G211" s="9">
        <f>SUMIFS('2013Figures'!$J:$J,'2013Figures'!$C:$C,$A211,'2013Figures'!$H:$H,$B211,'2013Figures'!$I:$I,$C211,'2013Figures'!$B:$B,"CyToBroker",'2013Figures'!$G:$G,"E1",'2013Figures'!$E:$E,$B$1)</f>
        <v>0</v>
      </c>
      <c r="H211" s="9">
        <f>SUMIFS('2013Figures'!$J:$J,'2013Figures'!$C:$C,$A211,'2013Figures'!$H:$H,$B211,'2013Figures'!$I:$I,$C211,'2013Figures'!$B:$B,"CyToBroker",'2013Figures'!$G:$G,"P1",'2013Figures'!$E:$E,$B$1)</f>
        <v>0</v>
      </c>
      <c r="J211" s="8">
        <v>201201</v>
      </c>
      <c r="L211" s="42">
        <f>SUMIFS('2012Figures'!$J:$J,'2012Figures'!$C:$C,$A211,'2012Figures'!$H:$H,$B211,'2012Figures'!$I:$I,$C211,'2012Figures'!$E:$E,$B$1)</f>
        <v>0</v>
      </c>
      <c r="M211" s="52">
        <f>SUMIFS('2012Figures'!$J:$J,'2012Figures'!$C:$C,$A211,'2012Figures'!$H:$H,$B211,'2012Figures'!$I:$I,$C211,'2012Figures'!$B:$B,"BrokerToCy",'2012Figures'!$G:$G,"E1",'2012Figures'!$E:$E,$B$1)</f>
        <v>0</v>
      </c>
      <c r="N211" s="52">
        <f>SUMIFS('2012Figures'!$J:$J,'2012Figures'!$C:$C,$A211,'2012Figures'!$H:$H,$B211,'2012Figures'!$I:$I,$C211,'2012Figures'!$B:$B,"BrokerToCy",'2012Figures'!$G:$G,"P1",'2012Figures'!$E:$E,$B$1)</f>
        <v>0</v>
      </c>
      <c r="O211" s="52">
        <f>SUMIFS('2012Figures'!$J:$J,'2012Figures'!$C:$C,$A211,'2012Figures'!$H:$H,$B211,'2012Figures'!$I:$I,$C211,'2012Figures'!$B:$B,"CyToBroker",'2012Figures'!$G:$G,"E1",'2012Figures'!$E:$E,$B$1)</f>
        <v>0</v>
      </c>
      <c r="P211" s="52">
        <f>SUMIFS('2012Figures'!$J:$J,'2012Figures'!$C:$C,$A211,'2012Figures'!$H:$H,$B211,'2012Figures'!$I:$I,$C211,'2012Figures'!$B:$B,"CyToBroker",'2012Figures'!$G:$G,"P1",'2012Figures'!$E:$E,$B$1)</f>
        <v>0</v>
      </c>
      <c r="R211" s="46" t="str">
        <f t="shared" si="28"/>
        <v/>
      </c>
      <c r="S211" s="46" t="str">
        <f t="shared" si="28"/>
        <v/>
      </c>
      <c r="T211" s="46" t="str">
        <f t="shared" si="28"/>
        <v/>
      </c>
      <c r="U211" s="46" t="str">
        <f t="shared" si="28"/>
        <v/>
      </c>
      <c r="V211" s="46" t="str">
        <f t="shared" si="28"/>
        <v/>
      </c>
    </row>
    <row r="212" spans="1:22" x14ac:dyDescent="0.2">
      <c r="A212" s="1">
        <v>121</v>
      </c>
      <c r="B212" s="1" t="s">
        <v>111</v>
      </c>
      <c r="C212" s="8">
        <v>2</v>
      </c>
      <c r="D212" s="29">
        <f>SUMIFS('2013Figures'!$J:$J,'2013Figures'!$C:$C,$A212,'2013Figures'!$H:$H,$B212,'2013Figures'!$I:$I,$C212,'2013Figures'!$E:$E,$B$1)</f>
        <v>0</v>
      </c>
      <c r="E212" s="9">
        <f>SUMIFS('2013Figures'!$J:$J,'2013Figures'!$C:$C,$A212,'2013Figures'!$H:$H,$B212,'2013Figures'!$I:$I,$C212,'2013Figures'!$B:$B,"BrokerToCy",'2013Figures'!$G:$G,"E1",'2013Figures'!$E:$E,$B$1)</f>
        <v>0</v>
      </c>
      <c r="F212" s="9">
        <f>SUMIFS('2013Figures'!$J:$J,'2013Figures'!$C:$C,$A212,'2013Figures'!$H:$H,$B212,'2013Figures'!$I:$I,$C212,'2013Figures'!$B:$B,"BrokerToCy",'2013Figures'!$G:$G,"P1",'2013Figures'!$E:$E,$B$1)</f>
        <v>0</v>
      </c>
      <c r="G212" s="9">
        <f>SUMIFS('2013Figures'!$J:$J,'2013Figures'!$C:$C,$A212,'2013Figures'!$H:$H,$B212,'2013Figures'!$I:$I,$C212,'2013Figures'!$B:$B,"CyToBroker",'2013Figures'!$G:$G,"E1",'2013Figures'!$E:$E,$B$1)</f>
        <v>0</v>
      </c>
      <c r="H212" s="9">
        <f>SUMIFS('2013Figures'!$J:$J,'2013Figures'!$C:$C,$A212,'2013Figures'!$H:$H,$B212,'2013Figures'!$I:$I,$C212,'2013Figures'!$B:$B,"CyToBroker",'2013Figures'!$G:$G,"P1",'2013Figures'!$E:$E,$B$1)</f>
        <v>0</v>
      </c>
      <c r="J212" s="8">
        <v>201101</v>
      </c>
      <c r="L212" s="42">
        <f>SUMIFS('2012Figures'!$J:$J,'2012Figures'!$C:$C,$A212,'2012Figures'!$H:$H,$B212,'2012Figures'!$I:$I,$C212,'2012Figures'!$E:$E,$B$1)</f>
        <v>0</v>
      </c>
      <c r="M212" s="52">
        <f>SUMIFS('2012Figures'!$J:$J,'2012Figures'!$C:$C,$A212,'2012Figures'!$H:$H,$B212,'2012Figures'!$I:$I,$C212,'2012Figures'!$B:$B,"BrokerToCy",'2012Figures'!$G:$G,"E1",'2012Figures'!$E:$E,$B$1)</f>
        <v>0</v>
      </c>
      <c r="N212" s="52">
        <f>SUMIFS('2012Figures'!$J:$J,'2012Figures'!$C:$C,$A212,'2012Figures'!$H:$H,$B212,'2012Figures'!$I:$I,$C212,'2012Figures'!$B:$B,"BrokerToCy",'2012Figures'!$G:$G,"P1",'2012Figures'!$E:$E,$B$1)</f>
        <v>0</v>
      </c>
      <c r="O212" s="52">
        <f>SUMIFS('2012Figures'!$J:$J,'2012Figures'!$C:$C,$A212,'2012Figures'!$H:$H,$B212,'2012Figures'!$I:$I,$C212,'2012Figures'!$B:$B,"CyToBroker",'2012Figures'!$G:$G,"E1",'2012Figures'!$E:$E,$B$1)</f>
        <v>0</v>
      </c>
      <c r="P212" s="52">
        <f>SUMIFS('2012Figures'!$J:$J,'2012Figures'!$C:$C,$A212,'2012Figures'!$H:$H,$B212,'2012Figures'!$I:$I,$C212,'2012Figures'!$B:$B,"CyToBroker",'2012Figures'!$G:$G,"P1",'2012Figures'!$E:$E,$B$1)</f>
        <v>0</v>
      </c>
      <c r="R212" s="46" t="str">
        <f t="shared" si="28"/>
        <v/>
      </c>
      <c r="S212" s="46" t="str">
        <f t="shared" si="28"/>
        <v/>
      </c>
      <c r="T212" s="46" t="str">
        <f t="shared" si="28"/>
        <v/>
      </c>
      <c r="U212" s="46" t="str">
        <f t="shared" si="28"/>
        <v/>
      </c>
      <c r="V212" s="46" t="str">
        <f t="shared" si="28"/>
        <v/>
      </c>
    </row>
    <row r="213" spans="1:22" x14ac:dyDescent="0.2">
      <c r="A213" s="1">
        <v>121</v>
      </c>
      <c r="B213" s="1" t="s">
        <v>111</v>
      </c>
      <c r="C213" s="8">
        <v>1</v>
      </c>
      <c r="D213" s="29">
        <f>SUMIFS('2013Figures'!$J:$J,'2013Figures'!$C:$C,$A213,'2013Figures'!$H:$H,$B213,'2013Figures'!$I:$I,$C213,'2013Figures'!$E:$E,$B$1)</f>
        <v>0</v>
      </c>
      <c r="E213" s="9">
        <f>SUMIFS('2013Figures'!$J:$J,'2013Figures'!$C:$C,$A213,'2013Figures'!$H:$H,$B213,'2013Figures'!$I:$I,$C213,'2013Figures'!$B:$B,"BrokerToCy",'2013Figures'!$G:$G,"E1",'2013Figures'!$E:$E,$B$1)</f>
        <v>0</v>
      </c>
      <c r="F213" s="9">
        <f>SUMIFS('2013Figures'!$J:$J,'2013Figures'!$C:$C,$A213,'2013Figures'!$H:$H,$B213,'2013Figures'!$I:$I,$C213,'2013Figures'!$B:$B,"BrokerToCy",'2013Figures'!$G:$G,"P1",'2013Figures'!$E:$E,$B$1)</f>
        <v>0</v>
      </c>
      <c r="G213" s="9">
        <f>SUMIFS('2013Figures'!$J:$J,'2013Figures'!$C:$C,$A213,'2013Figures'!$H:$H,$B213,'2013Figures'!$I:$I,$C213,'2013Figures'!$B:$B,"CyToBroker",'2013Figures'!$G:$G,"E1",'2013Figures'!$E:$E,$B$1)</f>
        <v>0</v>
      </c>
      <c r="H213" s="9">
        <f>SUMIFS('2013Figures'!$J:$J,'2013Figures'!$C:$C,$A213,'2013Figures'!$H:$H,$B213,'2013Figures'!$I:$I,$C213,'2013Figures'!$B:$B,"CyToBroker",'2013Figures'!$G:$G,"P1",'2013Figures'!$E:$E,$B$1)</f>
        <v>0</v>
      </c>
      <c r="J213" s="8">
        <v>201001</v>
      </c>
      <c r="L213" s="42">
        <f>SUMIFS('2012Figures'!$J:$J,'2012Figures'!$C:$C,$A213,'2012Figures'!$H:$H,$B213,'2012Figures'!$I:$I,$C213,'2012Figures'!$E:$E,$B$1)</f>
        <v>0</v>
      </c>
      <c r="M213" s="52">
        <f>SUMIFS('2012Figures'!$J:$J,'2012Figures'!$C:$C,$A213,'2012Figures'!$H:$H,$B213,'2012Figures'!$I:$I,$C213,'2012Figures'!$B:$B,"BrokerToCy",'2012Figures'!$G:$G,"E1",'2012Figures'!$E:$E,$B$1)</f>
        <v>0</v>
      </c>
      <c r="N213" s="52">
        <f>SUMIFS('2012Figures'!$J:$J,'2012Figures'!$C:$C,$A213,'2012Figures'!$H:$H,$B213,'2012Figures'!$I:$I,$C213,'2012Figures'!$B:$B,"BrokerToCy",'2012Figures'!$G:$G,"P1",'2012Figures'!$E:$E,$B$1)</f>
        <v>0</v>
      </c>
      <c r="O213" s="52">
        <f>SUMIFS('2012Figures'!$J:$J,'2012Figures'!$C:$C,$A213,'2012Figures'!$H:$H,$B213,'2012Figures'!$I:$I,$C213,'2012Figures'!$B:$B,"CyToBroker",'2012Figures'!$G:$G,"E1",'2012Figures'!$E:$E,$B$1)</f>
        <v>0</v>
      </c>
      <c r="P213" s="52">
        <f>SUMIFS('2012Figures'!$J:$J,'2012Figures'!$C:$C,$A213,'2012Figures'!$H:$H,$B213,'2012Figures'!$I:$I,$C213,'2012Figures'!$B:$B,"CyToBroker",'2012Figures'!$G:$G,"P1",'2012Figures'!$E:$E,$B$1)</f>
        <v>0</v>
      </c>
      <c r="R213" s="46" t="str">
        <f t="shared" si="28"/>
        <v/>
      </c>
      <c r="S213" s="46" t="str">
        <f t="shared" si="28"/>
        <v/>
      </c>
      <c r="T213" s="46" t="str">
        <f t="shared" si="28"/>
        <v/>
      </c>
      <c r="U213" s="46" t="str">
        <f t="shared" si="28"/>
        <v/>
      </c>
      <c r="V213" s="46" t="str">
        <f t="shared" si="28"/>
        <v/>
      </c>
    </row>
    <row r="214" spans="1:22" x14ac:dyDescent="0.2">
      <c r="A214" s="1">
        <v>121</v>
      </c>
      <c r="B214" s="1" t="s">
        <v>111</v>
      </c>
      <c r="D214" s="29">
        <f>SUMIFS('2013Figures'!$J:$J,'2013Figures'!$C:$C,$A214,'2013Figures'!$I:$I,"",'2013Figures'!$E:$E,$B$1)</f>
        <v>0</v>
      </c>
      <c r="E214" s="9">
        <f>SUMIFS('2013Figures'!$J:$J,'2013Figures'!$C:$C,$A214,'2013Figures'!$I:$I,"",'2013Figures'!$B:$B,"BrokerToCy",'2013Figures'!$G:$G,"E1",'2013Figures'!$E:$E,$B$1)</f>
        <v>0</v>
      </c>
      <c r="F214" s="9">
        <f>SUMIFS('2013Figures'!$J:$J,'2013Figures'!$C:$C,$A214,'2013Figures'!$I:$I,"",'2013Figures'!$B:$B,"BrokerToCy",'2013Figures'!$G:$G,"P1",'2013Figures'!$E:$E,$B$1)</f>
        <v>0</v>
      </c>
      <c r="G214" s="9">
        <f>SUMIFS('2013Figures'!$J:$J,'2013Figures'!$C:$C,$A214,'2013Figures'!$I:$I,"",'2013Figures'!$B:$B,"CyToBroker",'2013Figures'!$G:$G,"E1",'2013Figures'!$E:$E,$B$1)</f>
        <v>0</v>
      </c>
      <c r="H214" s="9">
        <f>SUMIFS('2013Figures'!$J:$J,'2013Figures'!$C:$C,$A214,'2013Figures'!$I:$I,"",'2013Figures'!$B:$B,"CyToBroker",'2013Figures'!$G:$G,"P1",'2013Figures'!$E:$E,$B$1)</f>
        <v>0</v>
      </c>
      <c r="J214" s="8" t="s">
        <v>131</v>
      </c>
      <c r="L214" s="42">
        <f>SUMIFS('2012Figures'!$J:$J,'2012Figures'!$C:$C,$A214,'2012Figures'!$I:$I,"",'2012Figures'!$E:$E,$B$1)</f>
        <v>0</v>
      </c>
      <c r="M214" s="52">
        <f>SUMIFS('2012Figures'!$J:$J,'2012Figures'!$C:$C,$A214,'2012Figures'!$I:$I,"",'2012Figures'!$B:$B,"BrokerToCy",'2012Figures'!$G:$G,"E1",'2012Figures'!$E:$E,$B$1)</f>
        <v>0</v>
      </c>
      <c r="N214" s="52">
        <f>SUMIFS('2012Figures'!$J:$J,'2012Figures'!$C:$C,$A214,'2012Figures'!$I:$I,"",'2012Figures'!$B:$B,"BrokerToCy",'2012Figures'!$G:$G,"P1",'2012Figures'!$E:$E,$B$1)</f>
        <v>0</v>
      </c>
      <c r="O214" s="52">
        <f>SUMIFS('2012Figures'!$J:$J,'2012Figures'!$C:$C,$A214,'2012Figures'!$I:$I,"",'2012Figures'!$B:$B,"CyToBroker",'2012Figures'!$G:$G,"E1",'2012Figures'!$E:$E,$B$1)</f>
        <v>0</v>
      </c>
      <c r="P214" s="52">
        <f>SUMIFS('2012Figures'!$J:$J,'2012Figures'!$C:$C,$A214,'2012Figures'!$I:$I,"",'2012Figures'!$B:$B,"CyToBroker",'2012Figures'!$G:$G,"P1",'2012Figures'!$E:$E,$B$1)</f>
        <v>0</v>
      </c>
      <c r="R214" s="46" t="str">
        <f t="shared" si="28"/>
        <v/>
      </c>
      <c r="S214" s="46" t="str">
        <f t="shared" si="28"/>
        <v/>
      </c>
      <c r="T214" s="46" t="str">
        <f t="shared" si="28"/>
        <v/>
      </c>
      <c r="U214" s="46" t="str">
        <f t="shared" si="28"/>
        <v/>
      </c>
      <c r="V214" s="46" t="str">
        <f t="shared" si="28"/>
        <v/>
      </c>
    </row>
    <row r="215" spans="1:22" x14ac:dyDescent="0.2">
      <c r="A215" s="21"/>
      <c r="B215" s="21" t="s">
        <v>92</v>
      </c>
      <c r="C215" s="22"/>
      <c r="D215" s="23">
        <f>SUM(E215:H215)</f>
        <v>0</v>
      </c>
      <c r="E215" s="23">
        <f>SUM(E207:E214)</f>
        <v>0</v>
      </c>
      <c r="F215" s="23">
        <f>SUM(F207:F214)</f>
        <v>0</v>
      </c>
      <c r="G215" s="23">
        <f>SUM(G207:G214)</f>
        <v>0</v>
      </c>
      <c r="H215" s="23">
        <f>SUM(H207:H214)</f>
        <v>0</v>
      </c>
      <c r="I215" s="21"/>
      <c r="J215" s="22"/>
      <c r="K215" s="21"/>
      <c r="L215" s="43">
        <f>SUM(M215:P215)</f>
        <v>0</v>
      </c>
      <c r="M215" s="43">
        <f>SUM(M207:M214)</f>
        <v>0</v>
      </c>
      <c r="N215" s="43">
        <f>SUM(N207:N214)</f>
        <v>0</v>
      </c>
      <c r="O215" s="43">
        <f>SUM(O207:O214)</f>
        <v>0</v>
      </c>
      <c r="P215" s="43">
        <f>SUM(P207:P214)</f>
        <v>0</v>
      </c>
      <c r="Q215" s="21"/>
      <c r="R215" s="21"/>
      <c r="S215" s="21"/>
      <c r="T215" s="21"/>
      <c r="U215" s="21"/>
      <c r="V215" s="21"/>
    </row>
    <row r="216" spans="1:22" x14ac:dyDescent="0.2">
      <c r="A216" s="28">
        <v>122</v>
      </c>
      <c r="B216" s="28" t="s">
        <v>67</v>
      </c>
      <c r="C216" s="17" t="s">
        <v>88</v>
      </c>
      <c r="D216" s="18">
        <f>SUMIFS('2013Figures'!$J:$J,'2013Figures'!$C:$C,$A216,'2013Figures'!$E:$E,$B$1)</f>
        <v>823862</v>
      </c>
      <c r="E216" s="18">
        <f>SUMIFS('2013Figures'!$J:$J,'2013Figures'!$C:$C,$A216,'2013Figures'!$B:$B,"BrokerToCy",'2013Figures'!$G:$G,"E1",'2013Figures'!$E:$E,$B$1)</f>
        <v>0</v>
      </c>
      <c r="F216" s="18">
        <f>SUMIFS('2013Figures'!$J:$J,'2013Figures'!$C:$C,$A216,'2013Figures'!$B:$B,"BrokerToCy",'2013Figures'!$G:$G,"P1",'2013Figures'!$E:$E,$B$1)</f>
        <v>0</v>
      </c>
      <c r="G216" s="18">
        <f>SUMIFS('2013Figures'!$J:$J,'2013Figures'!$C:$C,$A216,'2013Figures'!$B:$B,"CyToBroker",'2013Figures'!$G:$G,"E1",'2013Figures'!$E:$E,$B$1)</f>
        <v>823862</v>
      </c>
      <c r="H216" s="18">
        <f>SUMIFS('2013Figures'!$J:$J,'2013Figures'!$C:$C,$A216,'2013Figures'!$B:$B,"CyToBroker",'2013Figures'!$G:$G,"P1",'2013Figures'!$E:$E,$B$1)</f>
        <v>0</v>
      </c>
      <c r="I216" s="28"/>
      <c r="J216" s="17"/>
      <c r="K216" s="28"/>
      <c r="L216" s="50">
        <f>SUMIFS('2012Figures'!$J:$J,'2012Figures'!$C:$C,$A216,'2012Figures'!$E:$E,$B$1)</f>
        <v>188580</v>
      </c>
      <c r="M216" s="50">
        <f>SUMIFS('2012Figures'!$J:$J,'2012Figures'!$C:$C,$A216,'2012Figures'!$B:$B,"BrokerToCy",'2012Figures'!$G:$G,"E1",'2012Figures'!$E:$E,$B$1)</f>
        <v>0</v>
      </c>
      <c r="N216" s="50">
        <f>SUMIFS('2012Figures'!$J:$J,'2012Figures'!$C:$C,$A216,'2012Figures'!$B:$B,"BrokerToCy",'2012Figures'!$G:$G,"P1",'2012Figures'!$E:$E,$B$1)</f>
        <v>0</v>
      </c>
      <c r="O216" s="50">
        <f>SUMIFS('2012Figures'!$J:$J,'2012Figures'!$C:$C,$A216,'2012Figures'!$B:$B,"CyToBroker",'2012Figures'!$G:$G,"E1",'2012Figures'!$E:$E,$B$1)</f>
        <v>188580</v>
      </c>
      <c r="P216" s="50">
        <f>SUMIFS('2012Figures'!$J:$J,'2012Figures'!$C:$C,$A216,'2012Figures'!$B:$B,"CyToBroker",'2012Figures'!$G:$G,"P1",'2012Figures'!$E:$E,$B$1)</f>
        <v>0</v>
      </c>
      <c r="Q216" s="28"/>
      <c r="R216" s="46">
        <f t="shared" si="28"/>
        <v>3.37</v>
      </c>
      <c r="S216" s="46" t="str">
        <f t="shared" si="28"/>
        <v/>
      </c>
      <c r="T216" s="46" t="str">
        <f t="shared" si="28"/>
        <v/>
      </c>
      <c r="U216" s="46">
        <f t="shared" si="28"/>
        <v>3.37</v>
      </c>
      <c r="V216" s="46" t="str">
        <f t="shared" si="28"/>
        <v/>
      </c>
    </row>
    <row r="217" spans="1:22" x14ac:dyDescent="0.2">
      <c r="A217" s="1">
        <v>122</v>
      </c>
      <c r="B217" s="1" t="s">
        <v>67</v>
      </c>
      <c r="C217" s="8">
        <v>7</v>
      </c>
      <c r="D217" s="29">
        <f>SUMIFS('2013Figures'!$J:$J,'2013Figures'!$C:$C,$A217,'2013Figures'!$H:$H,$B217,'2013Figures'!$I:$I,$C217,'2013Figures'!$E:$E,$B$1)</f>
        <v>0</v>
      </c>
      <c r="E217" s="9">
        <f>SUMIFS('2013Figures'!$J:$J,'2013Figures'!$C:$C,$A217,'2013Figures'!$H:$H,$B217,'2013Figures'!$I:$I,$C217,'2013Figures'!$B:$B,"BrokerToCy",'2013Figures'!$G:$G,"E1",'2013Figures'!$E:$E,$B$1)</f>
        <v>0</v>
      </c>
      <c r="F217" s="9">
        <f>SUMIFS('2013Figures'!$J:$J,'2013Figures'!$C:$C,$A217,'2013Figures'!$H:$H,$B217,'2013Figures'!$I:$I,$C217,'2013Figures'!$B:$B,"BrokerToCy",'2013Figures'!$G:$G,"P1",'2013Figures'!$E:$E,$B$1)</f>
        <v>0</v>
      </c>
      <c r="G217" s="9">
        <f>SUMIFS('2013Figures'!$J:$J,'2013Figures'!$C:$C,$A217,'2013Figures'!$H:$H,$B217,'2013Figures'!$I:$I,$C217,'2013Figures'!$B:$B,"CyToBroker",'2013Figures'!$G:$G,"E1",'2013Figures'!$E:$E,$B$1)</f>
        <v>0</v>
      </c>
      <c r="H217" s="9">
        <f>SUMIFS('2013Figures'!$J:$J,'2013Figures'!$C:$C,$A217,'2013Figures'!$H:$H,$B217,'2013Figures'!$I:$I,$C217,'2013Figures'!$B:$B,"CyToBroker",'2013Figures'!$G:$G,"P1",'2013Figures'!$E:$E,$B$1)</f>
        <v>0</v>
      </c>
      <c r="I217" s="33"/>
      <c r="J217" s="34"/>
      <c r="K217" s="33"/>
      <c r="L217" s="42">
        <f>SUMIFS('2012Figures'!$J:$J,'2012Figures'!$C:$C,$A217,'2012Figures'!$H:$H,$B217,'2012Figures'!$I:$I,$C217,'2012Figures'!$E:$E,$B$1)</f>
        <v>0</v>
      </c>
      <c r="M217" s="52">
        <f>SUMIFS('2012Figures'!$J:$J,'2012Figures'!$C:$C,$A217,'2012Figures'!$H:$H,$B217,'2012Figures'!$I:$I,$C217,'2012Figures'!$B:$B,"BrokerToCy",'2012Figures'!$G:$G,"E1",'2012Figures'!$E:$E,$B$1)</f>
        <v>0</v>
      </c>
      <c r="N217" s="52">
        <f>SUMIFS('2012Figures'!$J:$J,'2012Figures'!$C:$C,$A217,'2012Figures'!$H:$H,$B217,'2012Figures'!$I:$I,$C217,'2012Figures'!$B:$B,"BrokerToCy",'2012Figures'!$G:$G,"P1",'2012Figures'!$E:$E,$B$1)</f>
        <v>0</v>
      </c>
      <c r="O217" s="52">
        <f>SUMIFS('2012Figures'!$J:$J,'2012Figures'!$C:$C,$A217,'2012Figures'!$H:$H,$B217,'2012Figures'!$I:$I,$C217,'2012Figures'!$B:$B,"CyToBroker",'2012Figures'!$G:$G,"E1",'2012Figures'!$E:$E,$B$1)</f>
        <v>0</v>
      </c>
      <c r="P217" s="52">
        <f>SUMIFS('2012Figures'!$J:$J,'2012Figures'!$C:$C,$A217,'2012Figures'!$H:$H,$B217,'2012Figures'!$I:$I,$C217,'2012Figures'!$B:$B,"CyToBroker",'2012Figures'!$G:$G,"P1",'2012Figures'!$E:$E,$B$1)</f>
        <v>0</v>
      </c>
      <c r="Q217" s="33"/>
      <c r="R217" s="46" t="str">
        <f t="shared" si="28"/>
        <v/>
      </c>
      <c r="S217" s="46" t="str">
        <f t="shared" si="28"/>
        <v/>
      </c>
      <c r="T217" s="46" t="str">
        <f t="shared" si="28"/>
        <v/>
      </c>
      <c r="U217" s="46" t="str">
        <f t="shared" si="28"/>
        <v/>
      </c>
      <c r="V217" s="46" t="str">
        <f t="shared" si="28"/>
        <v/>
      </c>
    </row>
    <row r="218" spans="1:22" x14ac:dyDescent="0.2">
      <c r="A218" s="1">
        <v>122</v>
      </c>
      <c r="B218" s="1" t="s">
        <v>67</v>
      </c>
      <c r="C218" s="8">
        <v>6</v>
      </c>
      <c r="D218" s="29">
        <f>SUMIFS('2013Figures'!$J:$J,'2013Figures'!$C:$C,$A218,'2013Figures'!$H:$H,$B218,'2013Figures'!$I:$I,$C218,'2013Figures'!$E:$E,$B$1)</f>
        <v>0</v>
      </c>
      <c r="E218" s="9">
        <f>SUMIFS('2013Figures'!$J:$J,'2013Figures'!$C:$C,$A218,'2013Figures'!$H:$H,$B218,'2013Figures'!$I:$I,$C218,'2013Figures'!$B:$B,"BrokerToCy",'2013Figures'!$G:$G,"E1",'2013Figures'!$E:$E,$B$1)</f>
        <v>0</v>
      </c>
      <c r="F218" s="9">
        <f>SUMIFS('2013Figures'!$J:$J,'2013Figures'!$C:$C,$A218,'2013Figures'!$H:$H,$B218,'2013Figures'!$I:$I,$C218,'2013Figures'!$B:$B,"BrokerToCy",'2013Figures'!$G:$G,"P1",'2013Figures'!$E:$E,$B$1)</f>
        <v>0</v>
      </c>
      <c r="G218" s="9">
        <f>SUMIFS('2013Figures'!$J:$J,'2013Figures'!$C:$C,$A218,'2013Figures'!$H:$H,$B218,'2013Figures'!$I:$I,$C218,'2013Figures'!$B:$B,"CyToBroker",'2013Figures'!$G:$G,"E1",'2013Figures'!$E:$E,$B$1)</f>
        <v>0</v>
      </c>
      <c r="H218" s="9">
        <f>SUMIFS('2013Figures'!$J:$J,'2013Figures'!$C:$C,$A218,'2013Figures'!$H:$H,$B218,'2013Figures'!$I:$I,$C218,'2013Figures'!$B:$B,"CyToBroker",'2013Figures'!$G:$G,"P1",'2013Figures'!$E:$E,$B$1)</f>
        <v>0</v>
      </c>
      <c r="I218" s="33"/>
      <c r="J218" s="34">
        <v>201501</v>
      </c>
      <c r="K218" s="33"/>
      <c r="L218" s="42">
        <f>SUMIFS('2012Figures'!$J:$J,'2012Figures'!$C:$C,$A218,'2012Figures'!$H:$H,$B218,'2012Figures'!$I:$I,$C218,'2012Figures'!$E:$E,$B$1)</f>
        <v>0</v>
      </c>
      <c r="M218" s="52">
        <f>SUMIFS('2012Figures'!$J:$J,'2012Figures'!$C:$C,$A218,'2012Figures'!$H:$H,$B218,'2012Figures'!$I:$I,$C218,'2012Figures'!$B:$B,"BrokerToCy",'2012Figures'!$G:$G,"E1",'2012Figures'!$E:$E,$B$1)</f>
        <v>0</v>
      </c>
      <c r="N218" s="52">
        <f>SUMIFS('2012Figures'!$J:$J,'2012Figures'!$C:$C,$A218,'2012Figures'!$H:$H,$B218,'2012Figures'!$I:$I,$C218,'2012Figures'!$B:$B,"BrokerToCy",'2012Figures'!$G:$G,"P1",'2012Figures'!$E:$E,$B$1)</f>
        <v>0</v>
      </c>
      <c r="O218" s="52">
        <f>SUMIFS('2012Figures'!$J:$J,'2012Figures'!$C:$C,$A218,'2012Figures'!$H:$H,$B218,'2012Figures'!$I:$I,$C218,'2012Figures'!$B:$B,"CyToBroker",'2012Figures'!$G:$G,"E1",'2012Figures'!$E:$E,$B$1)</f>
        <v>0</v>
      </c>
      <c r="P218" s="52">
        <f>SUMIFS('2012Figures'!$J:$J,'2012Figures'!$C:$C,$A218,'2012Figures'!$H:$H,$B218,'2012Figures'!$I:$I,$C218,'2012Figures'!$B:$B,"CyToBroker",'2012Figures'!$G:$G,"P1",'2012Figures'!$E:$E,$B$1)</f>
        <v>0</v>
      </c>
      <c r="Q218" s="33"/>
      <c r="R218" s="46" t="str">
        <f t="shared" si="28"/>
        <v/>
      </c>
      <c r="S218" s="46" t="str">
        <f t="shared" si="28"/>
        <v/>
      </c>
      <c r="T218" s="46" t="str">
        <f t="shared" si="28"/>
        <v/>
      </c>
      <c r="U218" s="46" t="str">
        <f t="shared" si="28"/>
        <v/>
      </c>
      <c r="V218" s="46" t="str">
        <f t="shared" si="28"/>
        <v/>
      </c>
    </row>
    <row r="219" spans="1:22" x14ac:dyDescent="0.2">
      <c r="A219" s="1">
        <v>122</v>
      </c>
      <c r="B219" s="1" t="s">
        <v>67</v>
      </c>
      <c r="C219" s="8">
        <v>5</v>
      </c>
      <c r="D219" s="29">
        <f>SUMIFS('2013Figures'!$J:$J,'2013Figures'!$C:$C,$A219,'2013Figures'!$H:$H,$B219,'2013Figures'!$I:$I,$C219,'2013Figures'!$E:$E,$B$1)</f>
        <v>0</v>
      </c>
      <c r="E219" s="9">
        <f>SUMIFS('2013Figures'!$J:$J,'2013Figures'!$C:$C,$A219,'2013Figures'!$H:$H,$B219,'2013Figures'!$I:$I,$C219,'2013Figures'!$B:$B,"BrokerToCy",'2013Figures'!$G:$G,"E1",'2013Figures'!$E:$E,$B$1)</f>
        <v>0</v>
      </c>
      <c r="F219" s="9">
        <f>SUMIFS('2013Figures'!$J:$J,'2013Figures'!$C:$C,$A219,'2013Figures'!$H:$H,$B219,'2013Figures'!$I:$I,$C219,'2013Figures'!$B:$B,"BrokerToCy",'2013Figures'!$G:$G,"P1",'2013Figures'!$E:$E,$B$1)</f>
        <v>0</v>
      </c>
      <c r="G219" s="9">
        <f>SUMIFS('2013Figures'!$J:$J,'2013Figures'!$C:$C,$A219,'2013Figures'!$H:$H,$B219,'2013Figures'!$I:$I,$C219,'2013Figures'!$B:$B,"CyToBroker",'2013Figures'!$G:$G,"E1",'2013Figures'!$E:$E,$B$1)</f>
        <v>0</v>
      </c>
      <c r="H219" s="9">
        <f>SUMIFS('2013Figures'!$J:$J,'2013Figures'!$C:$C,$A219,'2013Figures'!$H:$H,$B219,'2013Figures'!$I:$I,$C219,'2013Figures'!$B:$B,"CyToBroker",'2013Figures'!$G:$G,"P1",'2013Figures'!$E:$E,$B$1)</f>
        <v>0</v>
      </c>
      <c r="J219" s="8">
        <v>201401</v>
      </c>
      <c r="L219" s="42">
        <f>SUMIFS('2012Figures'!$J:$J,'2012Figures'!$C:$C,$A219,'2012Figures'!$H:$H,$B219,'2012Figures'!$I:$I,$C219,'2012Figures'!$E:$E,$B$1)</f>
        <v>0</v>
      </c>
      <c r="M219" s="52">
        <f>SUMIFS('2012Figures'!$J:$J,'2012Figures'!$C:$C,$A219,'2012Figures'!$H:$H,$B219,'2012Figures'!$I:$I,$C219,'2012Figures'!$B:$B,"BrokerToCy",'2012Figures'!$G:$G,"E1",'2012Figures'!$E:$E,$B$1)</f>
        <v>0</v>
      </c>
      <c r="N219" s="52">
        <f>SUMIFS('2012Figures'!$J:$J,'2012Figures'!$C:$C,$A219,'2012Figures'!$H:$H,$B219,'2012Figures'!$I:$I,$C219,'2012Figures'!$B:$B,"BrokerToCy",'2012Figures'!$G:$G,"P1",'2012Figures'!$E:$E,$B$1)</f>
        <v>0</v>
      </c>
      <c r="O219" s="52">
        <f>SUMIFS('2012Figures'!$J:$J,'2012Figures'!$C:$C,$A219,'2012Figures'!$H:$H,$B219,'2012Figures'!$I:$I,$C219,'2012Figures'!$B:$B,"CyToBroker",'2012Figures'!$G:$G,"E1",'2012Figures'!$E:$E,$B$1)</f>
        <v>0</v>
      </c>
      <c r="P219" s="52">
        <f>SUMIFS('2012Figures'!$J:$J,'2012Figures'!$C:$C,$A219,'2012Figures'!$H:$H,$B219,'2012Figures'!$I:$I,$C219,'2012Figures'!$B:$B,"CyToBroker",'2012Figures'!$G:$G,"P1",'2012Figures'!$E:$E,$B$1)</f>
        <v>0</v>
      </c>
      <c r="R219" s="46" t="str">
        <f t="shared" si="28"/>
        <v/>
      </c>
      <c r="S219" s="46" t="str">
        <f t="shared" si="28"/>
        <v/>
      </c>
      <c r="T219" s="46" t="str">
        <f t="shared" si="28"/>
        <v/>
      </c>
      <c r="U219" s="46" t="str">
        <f t="shared" si="28"/>
        <v/>
      </c>
      <c r="V219" s="46" t="str">
        <f t="shared" si="28"/>
        <v/>
      </c>
    </row>
    <row r="220" spans="1:22" x14ac:dyDescent="0.2">
      <c r="A220" s="1">
        <v>122</v>
      </c>
      <c r="B220" s="1" t="s">
        <v>67</v>
      </c>
      <c r="C220" s="8">
        <v>4</v>
      </c>
      <c r="D220" s="29">
        <f>SUMIFS('2013Figures'!$J:$J,'2013Figures'!$C:$C,$A220,'2013Figures'!$H:$H,$B220,'2013Figures'!$I:$I,$C220,'2013Figures'!$E:$E,$B$1)</f>
        <v>0</v>
      </c>
      <c r="E220" s="9">
        <f>SUMIFS('2013Figures'!$J:$J,'2013Figures'!$C:$C,$A220,'2013Figures'!$H:$H,$B220,'2013Figures'!$I:$I,$C220,'2013Figures'!$B:$B,"BrokerToCy",'2013Figures'!$G:$G,"E1",'2013Figures'!$E:$E,$B$1)</f>
        <v>0</v>
      </c>
      <c r="F220" s="9">
        <f>SUMIFS('2013Figures'!$J:$J,'2013Figures'!$C:$C,$A220,'2013Figures'!$H:$H,$B220,'2013Figures'!$I:$I,$C220,'2013Figures'!$B:$B,"BrokerToCy",'2013Figures'!$G:$G,"P1",'2013Figures'!$E:$E,$B$1)</f>
        <v>0</v>
      </c>
      <c r="G220" s="9">
        <f>SUMIFS('2013Figures'!$J:$J,'2013Figures'!$C:$C,$A220,'2013Figures'!$H:$H,$B220,'2013Figures'!$I:$I,$C220,'2013Figures'!$B:$B,"CyToBroker",'2013Figures'!$G:$G,"E1",'2013Figures'!$E:$E,$B$1)</f>
        <v>0</v>
      </c>
      <c r="H220" s="9">
        <f>SUMIFS('2013Figures'!$J:$J,'2013Figures'!$C:$C,$A220,'2013Figures'!$H:$H,$B220,'2013Figures'!$I:$I,$C220,'2013Figures'!$B:$B,"CyToBroker",'2013Figures'!$G:$G,"P1",'2013Figures'!$E:$E,$B$1)</f>
        <v>0</v>
      </c>
      <c r="I220" s="30"/>
      <c r="J220" s="31">
        <v>201301</v>
      </c>
      <c r="K220" s="30"/>
      <c r="L220" s="42">
        <f>SUMIFS('2012Figures'!$J:$J,'2012Figures'!$C:$C,$A220,'2012Figures'!$H:$H,$B220,'2012Figures'!$I:$I,$C220,'2012Figures'!$E:$E,$B$1)</f>
        <v>0</v>
      </c>
      <c r="M220" s="52">
        <f>SUMIFS('2012Figures'!$J:$J,'2012Figures'!$C:$C,$A220,'2012Figures'!$H:$H,$B220,'2012Figures'!$I:$I,$C220,'2012Figures'!$B:$B,"BrokerToCy",'2012Figures'!$G:$G,"E1",'2012Figures'!$E:$E,$B$1)</f>
        <v>0</v>
      </c>
      <c r="N220" s="52">
        <f>SUMIFS('2012Figures'!$J:$J,'2012Figures'!$C:$C,$A220,'2012Figures'!$H:$H,$B220,'2012Figures'!$I:$I,$C220,'2012Figures'!$B:$B,"BrokerToCy",'2012Figures'!$G:$G,"P1",'2012Figures'!$E:$E,$B$1)</f>
        <v>0</v>
      </c>
      <c r="O220" s="52">
        <f>SUMIFS('2012Figures'!$J:$J,'2012Figures'!$C:$C,$A220,'2012Figures'!$H:$H,$B220,'2012Figures'!$I:$I,$C220,'2012Figures'!$B:$B,"CyToBroker",'2012Figures'!$G:$G,"E1",'2012Figures'!$E:$E,$B$1)</f>
        <v>0</v>
      </c>
      <c r="P220" s="52">
        <f>SUMIFS('2012Figures'!$J:$J,'2012Figures'!$C:$C,$A220,'2012Figures'!$H:$H,$B220,'2012Figures'!$I:$I,$C220,'2012Figures'!$B:$B,"CyToBroker",'2012Figures'!$G:$G,"P1",'2012Figures'!$E:$E,$B$1)</f>
        <v>0</v>
      </c>
      <c r="Q220" s="30"/>
      <c r="R220" s="46" t="str">
        <f t="shared" si="28"/>
        <v/>
      </c>
      <c r="S220" s="46" t="str">
        <f t="shared" si="28"/>
        <v/>
      </c>
      <c r="T220" s="46" t="str">
        <f t="shared" si="28"/>
        <v/>
      </c>
      <c r="U220" s="46" t="str">
        <f t="shared" si="28"/>
        <v/>
      </c>
      <c r="V220" s="46" t="str">
        <f t="shared" si="28"/>
        <v/>
      </c>
    </row>
    <row r="221" spans="1:22" x14ac:dyDescent="0.2">
      <c r="A221" s="1">
        <v>122</v>
      </c>
      <c r="B221" s="1" t="s">
        <v>67</v>
      </c>
      <c r="C221" s="8">
        <v>3</v>
      </c>
      <c r="D221" s="29">
        <f>SUMIFS('2013Figures'!$J:$J,'2013Figures'!$C:$C,$A221,'2013Figures'!$H:$H,$B221,'2013Figures'!$I:$I,$C221,'2013Figures'!$E:$E,$B$1)</f>
        <v>0</v>
      </c>
      <c r="E221" s="9">
        <f>SUMIFS('2013Figures'!$J:$J,'2013Figures'!$C:$C,$A221,'2013Figures'!$H:$H,$B221,'2013Figures'!$I:$I,$C221,'2013Figures'!$B:$B,"BrokerToCy",'2013Figures'!$G:$G,"E1",'2013Figures'!$E:$E,$B$1)</f>
        <v>0</v>
      </c>
      <c r="F221" s="9">
        <f>SUMIFS('2013Figures'!$J:$J,'2013Figures'!$C:$C,$A221,'2013Figures'!$H:$H,$B221,'2013Figures'!$I:$I,$C221,'2013Figures'!$B:$B,"BrokerToCy",'2013Figures'!$G:$G,"P1",'2013Figures'!$E:$E,$B$1)</f>
        <v>0</v>
      </c>
      <c r="G221" s="9">
        <f>SUMIFS('2013Figures'!$J:$J,'2013Figures'!$C:$C,$A221,'2013Figures'!$H:$H,$B221,'2013Figures'!$I:$I,$C221,'2013Figures'!$B:$B,"CyToBroker",'2013Figures'!$G:$G,"E1",'2013Figures'!$E:$E,$B$1)</f>
        <v>0</v>
      </c>
      <c r="H221" s="9">
        <f>SUMIFS('2013Figures'!$J:$J,'2013Figures'!$C:$C,$A221,'2013Figures'!$H:$H,$B221,'2013Figures'!$I:$I,$C221,'2013Figures'!$B:$B,"CyToBroker",'2013Figures'!$G:$G,"P1",'2013Figures'!$E:$E,$B$1)</f>
        <v>0</v>
      </c>
      <c r="J221" s="8">
        <v>201201</v>
      </c>
      <c r="L221" s="42">
        <f>SUMIFS('2012Figures'!$J:$J,'2012Figures'!$C:$C,$A221,'2012Figures'!$H:$H,$B221,'2012Figures'!$I:$I,$C221,'2012Figures'!$E:$E,$B$1)</f>
        <v>0</v>
      </c>
      <c r="M221" s="52">
        <f>SUMIFS('2012Figures'!$J:$J,'2012Figures'!$C:$C,$A221,'2012Figures'!$H:$H,$B221,'2012Figures'!$I:$I,$C221,'2012Figures'!$B:$B,"BrokerToCy",'2012Figures'!$G:$G,"E1",'2012Figures'!$E:$E,$B$1)</f>
        <v>0</v>
      </c>
      <c r="N221" s="52">
        <f>SUMIFS('2012Figures'!$J:$J,'2012Figures'!$C:$C,$A221,'2012Figures'!$H:$H,$B221,'2012Figures'!$I:$I,$C221,'2012Figures'!$B:$B,"BrokerToCy",'2012Figures'!$G:$G,"P1",'2012Figures'!$E:$E,$B$1)</f>
        <v>0</v>
      </c>
      <c r="O221" s="52">
        <f>SUMIFS('2012Figures'!$J:$J,'2012Figures'!$C:$C,$A221,'2012Figures'!$H:$H,$B221,'2012Figures'!$I:$I,$C221,'2012Figures'!$B:$B,"CyToBroker",'2012Figures'!$G:$G,"E1",'2012Figures'!$E:$E,$B$1)</f>
        <v>0</v>
      </c>
      <c r="P221" s="52">
        <f>SUMIFS('2012Figures'!$J:$J,'2012Figures'!$C:$C,$A221,'2012Figures'!$H:$H,$B221,'2012Figures'!$I:$I,$C221,'2012Figures'!$B:$B,"CyToBroker",'2012Figures'!$G:$G,"P1",'2012Figures'!$E:$E,$B$1)</f>
        <v>0</v>
      </c>
      <c r="R221" s="46" t="str">
        <f t="shared" si="28"/>
        <v/>
      </c>
      <c r="S221" s="46" t="str">
        <f t="shared" si="28"/>
        <v/>
      </c>
      <c r="T221" s="46" t="str">
        <f t="shared" si="28"/>
        <v/>
      </c>
      <c r="U221" s="46" t="str">
        <f t="shared" si="28"/>
        <v/>
      </c>
      <c r="V221" s="46" t="str">
        <f t="shared" si="28"/>
        <v/>
      </c>
    </row>
    <row r="222" spans="1:22" x14ac:dyDescent="0.2">
      <c r="A222" s="1">
        <v>122</v>
      </c>
      <c r="B222" s="1" t="s">
        <v>67</v>
      </c>
      <c r="C222" s="8">
        <v>2</v>
      </c>
      <c r="D222" s="29">
        <f>SUMIFS('2013Figures'!$J:$J,'2013Figures'!$C:$C,$A222,'2013Figures'!$H:$H,$B222,'2013Figures'!$I:$I,$C222,'2013Figures'!$E:$E,$B$1)</f>
        <v>0</v>
      </c>
      <c r="E222" s="9">
        <f>SUMIFS('2013Figures'!$J:$J,'2013Figures'!$C:$C,$A222,'2013Figures'!$H:$H,$B222,'2013Figures'!$I:$I,$C222,'2013Figures'!$B:$B,"BrokerToCy",'2013Figures'!$G:$G,"E1",'2013Figures'!$E:$E,$B$1)</f>
        <v>0</v>
      </c>
      <c r="F222" s="9">
        <f>SUMIFS('2013Figures'!$J:$J,'2013Figures'!$C:$C,$A222,'2013Figures'!$H:$H,$B222,'2013Figures'!$I:$I,$C222,'2013Figures'!$B:$B,"BrokerToCy",'2013Figures'!$G:$G,"P1",'2013Figures'!$E:$E,$B$1)</f>
        <v>0</v>
      </c>
      <c r="G222" s="9">
        <f>SUMIFS('2013Figures'!$J:$J,'2013Figures'!$C:$C,$A222,'2013Figures'!$H:$H,$B222,'2013Figures'!$I:$I,$C222,'2013Figures'!$B:$B,"CyToBroker",'2013Figures'!$G:$G,"E1",'2013Figures'!$E:$E,$B$1)</f>
        <v>0</v>
      </c>
      <c r="H222" s="9">
        <f>SUMIFS('2013Figures'!$J:$J,'2013Figures'!$C:$C,$A222,'2013Figures'!$H:$H,$B222,'2013Figures'!$I:$I,$C222,'2013Figures'!$B:$B,"CyToBroker",'2013Figures'!$G:$G,"P1",'2013Figures'!$E:$E,$B$1)</f>
        <v>0</v>
      </c>
      <c r="J222" s="8">
        <v>201101</v>
      </c>
      <c r="L222" s="42">
        <f>SUMIFS('2012Figures'!$J:$J,'2012Figures'!$C:$C,$A222,'2012Figures'!$H:$H,$B222,'2012Figures'!$I:$I,$C222,'2012Figures'!$E:$E,$B$1)</f>
        <v>0</v>
      </c>
      <c r="M222" s="52">
        <f>SUMIFS('2012Figures'!$J:$J,'2012Figures'!$C:$C,$A222,'2012Figures'!$H:$H,$B222,'2012Figures'!$I:$I,$C222,'2012Figures'!$B:$B,"BrokerToCy",'2012Figures'!$G:$G,"E1",'2012Figures'!$E:$E,$B$1)</f>
        <v>0</v>
      </c>
      <c r="N222" s="52">
        <f>SUMIFS('2012Figures'!$J:$J,'2012Figures'!$C:$C,$A222,'2012Figures'!$H:$H,$B222,'2012Figures'!$I:$I,$C222,'2012Figures'!$B:$B,"BrokerToCy",'2012Figures'!$G:$G,"P1",'2012Figures'!$E:$E,$B$1)</f>
        <v>0</v>
      </c>
      <c r="O222" s="52">
        <f>SUMIFS('2012Figures'!$J:$J,'2012Figures'!$C:$C,$A222,'2012Figures'!$H:$H,$B222,'2012Figures'!$I:$I,$C222,'2012Figures'!$B:$B,"CyToBroker",'2012Figures'!$G:$G,"E1",'2012Figures'!$E:$E,$B$1)</f>
        <v>0</v>
      </c>
      <c r="P222" s="52">
        <f>SUMIFS('2012Figures'!$J:$J,'2012Figures'!$C:$C,$A222,'2012Figures'!$H:$H,$B222,'2012Figures'!$I:$I,$C222,'2012Figures'!$B:$B,"CyToBroker",'2012Figures'!$G:$G,"P1",'2012Figures'!$E:$E,$B$1)</f>
        <v>0</v>
      </c>
      <c r="R222" s="46" t="str">
        <f t="shared" si="28"/>
        <v/>
      </c>
      <c r="S222" s="46" t="str">
        <f t="shared" si="28"/>
        <v/>
      </c>
      <c r="T222" s="46" t="str">
        <f t="shared" si="28"/>
        <v/>
      </c>
      <c r="U222" s="46" t="str">
        <f t="shared" si="28"/>
        <v/>
      </c>
      <c r="V222" s="46" t="str">
        <f t="shared" si="28"/>
        <v/>
      </c>
    </row>
    <row r="223" spans="1:22" x14ac:dyDescent="0.2">
      <c r="A223" s="1">
        <v>122</v>
      </c>
      <c r="B223" s="1" t="s">
        <v>67</v>
      </c>
      <c r="C223" s="8">
        <v>1</v>
      </c>
      <c r="D223" s="29">
        <f>SUMIFS('2013Figures'!$J:$J,'2013Figures'!$C:$C,$A223,'2013Figures'!$H:$H,$B223,'2013Figures'!$I:$I,$C223,'2013Figures'!$E:$E,$B$1)</f>
        <v>823771</v>
      </c>
      <c r="E223" s="9">
        <f>SUMIFS('2013Figures'!$J:$J,'2013Figures'!$C:$C,$A223,'2013Figures'!$H:$H,$B223,'2013Figures'!$I:$I,$C223,'2013Figures'!$B:$B,"BrokerToCy",'2013Figures'!$G:$G,"E1",'2013Figures'!$E:$E,$B$1)</f>
        <v>0</v>
      </c>
      <c r="F223" s="9">
        <f>SUMIFS('2013Figures'!$J:$J,'2013Figures'!$C:$C,$A223,'2013Figures'!$H:$H,$B223,'2013Figures'!$I:$I,$C223,'2013Figures'!$B:$B,"BrokerToCy",'2013Figures'!$G:$G,"P1",'2013Figures'!$E:$E,$B$1)</f>
        <v>0</v>
      </c>
      <c r="G223" s="9">
        <f>SUMIFS('2013Figures'!$J:$J,'2013Figures'!$C:$C,$A223,'2013Figures'!$H:$H,$B223,'2013Figures'!$I:$I,$C223,'2013Figures'!$B:$B,"CyToBroker",'2013Figures'!$G:$G,"E1",'2013Figures'!$E:$E,$B$1)</f>
        <v>823771</v>
      </c>
      <c r="H223" s="9">
        <f>SUMIFS('2013Figures'!$J:$J,'2013Figures'!$C:$C,$A223,'2013Figures'!$H:$H,$B223,'2013Figures'!$I:$I,$C223,'2013Figures'!$B:$B,"CyToBroker",'2013Figures'!$G:$G,"P1",'2013Figures'!$E:$E,$B$1)</f>
        <v>0</v>
      </c>
      <c r="J223" s="8">
        <v>201001</v>
      </c>
      <c r="L223" s="42">
        <f>SUMIFS('2012Figures'!$J:$J,'2012Figures'!$C:$C,$A223,'2012Figures'!$H:$H,$B223,'2012Figures'!$I:$I,$C223,'2012Figures'!$E:$E,$B$1)</f>
        <v>188562</v>
      </c>
      <c r="M223" s="52">
        <f>SUMIFS('2012Figures'!$J:$J,'2012Figures'!$C:$C,$A223,'2012Figures'!$H:$H,$B223,'2012Figures'!$I:$I,$C223,'2012Figures'!$B:$B,"BrokerToCy",'2012Figures'!$G:$G,"E1",'2012Figures'!$E:$E,$B$1)</f>
        <v>0</v>
      </c>
      <c r="N223" s="52">
        <f>SUMIFS('2012Figures'!$J:$J,'2012Figures'!$C:$C,$A223,'2012Figures'!$H:$H,$B223,'2012Figures'!$I:$I,$C223,'2012Figures'!$B:$B,"BrokerToCy",'2012Figures'!$G:$G,"P1",'2012Figures'!$E:$E,$B$1)</f>
        <v>0</v>
      </c>
      <c r="O223" s="52">
        <f>SUMIFS('2012Figures'!$J:$J,'2012Figures'!$C:$C,$A223,'2012Figures'!$H:$H,$B223,'2012Figures'!$I:$I,$C223,'2012Figures'!$B:$B,"CyToBroker",'2012Figures'!$G:$G,"E1",'2012Figures'!$E:$E,$B$1)</f>
        <v>188562</v>
      </c>
      <c r="P223" s="52">
        <f>SUMIFS('2012Figures'!$J:$J,'2012Figures'!$C:$C,$A223,'2012Figures'!$H:$H,$B223,'2012Figures'!$I:$I,$C223,'2012Figures'!$B:$B,"CyToBroker",'2012Figures'!$G:$G,"P1",'2012Figures'!$E:$E,$B$1)</f>
        <v>0</v>
      </c>
      <c r="R223" s="46">
        <f t="shared" si="28"/>
        <v>3.37</v>
      </c>
      <c r="S223" s="46" t="str">
        <f t="shared" si="28"/>
        <v/>
      </c>
      <c r="T223" s="46" t="str">
        <f t="shared" si="28"/>
        <v/>
      </c>
      <c r="U223" s="46">
        <f t="shared" si="28"/>
        <v>3.37</v>
      </c>
      <c r="V223" s="46" t="str">
        <f t="shared" si="28"/>
        <v/>
      </c>
    </row>
    <row r="224" spans="1:22" x14ac:dyDescent="0.2">
      <c r="A224" s="1">
        <v>122</v>
      </c>
      <c r="B224" s="1" t="s">
        <v>67</v>
      </c>
      <c r="D224" s="29">
        <f>SUMIFS('2013Figures'!$J:$J,'2013Figures'!$C:$C,$A224,'2013Figures'!$I:$I,"",'2013Figures'!$E:$E,$B$1)</f>
        <v>91</v>
      </c>
      <c r="E224" s="9">
        <f>SUMIFS('2013Figures'!$J:$J,'2013Figures'!$C:$C,$A224,'2013Figures'!$I:$I,"",'2013Figures'!$B:$B,"BrokerToCy",'2013Figures'!$G:$G,"E1",'2013Figures'!$E:$E,$B$1)</f>
        <v>0</v>
      </c>
      <c r="F224" s="9">
        <f>SUMIFS('2013Figures'!$J:$J,'2013Figures'!$C:$C,$A224,'2013Figures'!$I:$I,"",'2013Figures'!$B:$B,"BrokerToCy",'2013Figures'!$G:$G,"P1",'2013Figures'!$E:$E,$B$1)</f>
        <v>0</v>
      </c>
      <c r="G224" s="9">
        <f>SUMIFS('2013Figures'!$J:$J,'2013Figures'!$C:$C,$A224,'2013Figures'!$I:$I,"",'2013Figures'!$B:$B,"CyToBroker",'2013Figures'!$G:$G,"E1",'2013Figures'!$E:$E,$B$1)</f>
        <v>91</v>
      </c>
      <c r="H224" s="9">
        <f>SUMIFS('2013Figures'!$J:$J,'2013Figures'!$C:$C,$A224,'2013Figures'!$I:$I,"",'2013Figures'!$B:$B,"CyToBroker",'2013Figures'!$G:$G,"P1",'2013Figures'!$E:$E,$B$1)</f>
        <v>0</v>
      </c>
      <c r="J224" s="8" t="s">
        <v>131</v>
      </c>
      <c r="L224" s="42">
        <f>SUMIFS('2012Figures'!$J:$J,'2012Figures'!$C:$C,$A224,'2012Figures'!$I:$I,"",'2012Figures'!$E:$E,$B$1)</f>
        <v>18</v>
      </c>
      <c r="M224" s="52">
        <f>SUMIFS('2012Figures'!$J:$J,'2012Figures'!$C:$C,$A224,'2012Figures'!$I:$I,"",'2012Figures'!$B:$B,"BrokerToCy",'2012Figures'!$G:$G,"E1",'2012Figures'!$E:$E,$B$1)</f>
        <v>0</v>
      </c>
      <c r="N224" s="52">
        <f>SUMIFS('2012Figures'!$J:$J,'2012Figures'!$C:$C,$A224,'2012Figures'!$I:$I,"",'2012Figures'!$B:$B,"BrokerToCy",'2012Figures'!$G:$G,"P1",'2012Figures'!$E:$E,$B$1)</f>
        <v>0</v>
      </c>
      <c r="O224" s="52">
        <f>SUMIFS('2012Figures'!$J:$J,'2012Figures'!$C:$C,$A224,'2012Figures'!$I:$I,"",'2012Figures'!$B:$B,"CyToBroker",'2012Figures'!$G:$G,"E1",'2012Figures'!$E:$E,$B$1)</f>
        <v>18</v>
      </c>
      <c r="P224" s="52">
        <f>SUMIFS('2012Figures'!$J:$J,'2012Figures'!$C:$C,$A224,'2012Figures'!$I:$I,"",'2012Figures'!$B:$B,"CyToBroker",'2012Figures'!$G:$G,"P1",'2012Figures'!$E:$E,$B$1)</f>
        <v>0</v>
      </c>
      <c r="R224" s="46">
        <f t="shared" si="28"/>
        <v>4.0599999999999996</v>
      </c>
      <c r="S224" s="46" t="str">
        <f t="shared" si="28"/>
        <v/>
      </c>
      <c r="T224" s="46" t="str">
        <f t="shared" si="28"/>
        <v/>
      </c>
      <c r="U224" s="46">
        <f t="shared" si="28"/>
        <v>4.0599999999999996</v>
      </c>
      <c r="V224" s="46" t="str">
        <f t="shared" si="28"/>
        <v/>
      </c>
    </row>
    <row r="225" spans="1:22" x14ac:dyDescent="0.2">
      <c r="A225" s="21"/>
      <c r="B225" s="21" t="s">
        <v>92</v>
      </c>
      <c r="C225" s="22"/>
      <c r="D225" s="23">
        <f>SUM(E225:H225)</f>
        <v>823862</v>
      </c>
      <c r="E225" s="23">
        <f>SUM(E217:E224)</f>
        <v>0</v>
      </c>
      <c r="F225" s="23">
        <f>SUM(F217:F224)</f>
        <v>0</v>
      </c>
      <c r="G225" s="23">
        <f>SUM(G217:G224)</f>
        <v>823862</v>
      </c>
      <c r="H225" s="23">
        <f>SUM(H217:H224)</f>
        <v>0</v>
      </c>
      <c r="I225" s="21"/>
      <c r="J225" s="22"/>
      <c r="K225" s="21"/>
      <c r="L225" s="43">
        <f>SUM(M225:P225)</f>
        <v>188580</v>
      </c>
      <c r="M225" s="43">
        <f>SUM(M217:M224)</f>
        <v>0</v>
      </c>
      <c r="N225" s="43">
        <f>SUM(N217:N224)</f>
        <v>0</v>
      </c>
      <c r="O225" s="43">
        <f>SUM(O217:O224)</f>
        <v>188580</v>
      </c>
      <c r="P225" s="43">
        <f>SUM(P217:P224)</f>
        <v>0</v>
      </c>
      <c r="Q225" s="21"/>
      <c r="R225" s="21"/>
      <c r="S225" s="21"/>
      <c r="T225" s="21"/>
      <c r="U225" s="21"/>
      <c r="V225" s="21"/>
    </row>
    <row r="226" spans="1:22" x14ac:dyDescent="0.2">
      <c r="A226" s="28">
        <v>123</v>
      </c>
      <c r="B226" s="28" t="s">
        <v>39</v>
      </c>
      <c r="C226" s="17" t="s">
        <v>88</v>
      </c>
      <c r="D226" s="18">
        <f>SUMIFS('2013Figures'!$J:$J,'2013Figures'!$C:$C,$A226,'2013Figures'!$E:$E,$B$1)</f>
        <v>15</v>
      </c>
      <c r="E226" s="18">
        <f>SUMIFS('2013Figures'!$J:$J,'2013Figures'!$C:$C,$A226,'2013Figures'!$B:$B,"BrokerToCy",'2013Figures'!$G:$G,"E1",'2013Figures'!$E:$E,$B$1)</f>
        <v>15</v>
      </c>
      <c r="F226" s="18">
        <f>SUMIFS('2013Figures'!$J:$J,'2013Figures'!$C:$C,$A226,'2013Figures'!$B:$B,"BrokerToCy",'2013Figures'!$G:$G,"P1",'2013Figures'!$E:$E,$B$1)</f>
        <v>0</v>
      </c>
      <c r="G226" s="18">
        <f>SUMIFS('2013Figures'!$J:$J,'2013Figures'!$C:$C,$A226,'2013Figures'!$B:$B,"CyToBroker",'2013Figures'!$G:$G,"E1",'2013Figures'!$E:$E,$B$1)</f>
        <v>0</v>
      </c>
      <c r="H226" s="18">
        <f>SUMIFS('2013Figures'!$J:$J,'2013Figures'!$C:$C,$A226,'2013Figures'!$B:$B,"CyToBroker",'2013Figures'!$G:$G,"P1",'2013Figures'!$E:$E,$B$1)</f>
        <v>0</v>
      </c>
      <c r="I226" s="28"/>
      <c r="J226" s="17"/>
      <c r="K226" s="28"/>
      <c r="L226" s="50">
        <f>SUMIFS('2012Figures'!$J:$J,'2012Figures'!$C:$C,$A226,'2012Figures'!$E:$E,$B$1)</f>
        <v>3</v>
      </c>
      <c r="M226" s="50">
        <f>SUMIFS('2012Figures'!$J:$J,'2012Figures'!$C:$C,$A226,'2012Figures'!$B:$B,"BrokerToCy",'2012Figures'!$G:$G,"E1",'2012Figures'!$E:$E,$B$1)</f>
        <v>3</v>
      </c>
      <c r="N226" s="50">
        <f>SUMIFS('2012Figures'!$J:$J,'2012Figures'!$C:$C,$A226,'2012Figures'!$B:$B,"BrokerToCy",'2012Figures'!$G:$G,"P1",'2012Figures'!$E:$E,$B$1)</f>
        <v>0</v>
      </c>
      <c r="O226" s="50">
        <f>SUMIFS('2012Figures'!$J:$J,'2012Figures'!$C:$C,$A226,'2012Figures'!$B:$B,"CyToBroker",'2012Figures'!$G:$G,"E1",'2012Figures'!$E:$E,$B$1)</f>
        <v>0</v>
      </c>
      <c r="P226" s="50">
        <f>SUMIFS('2012Figures'!$J:$J,'2012Figures'!$C:$C,$A226,'2012Figures'!$B:$B,"CyToBroker",'2012Figures'!$G:$G,"P1",'2012Figures'!$E:$E,$B$1)</f>
        <v>0</v>
      </c>
      <c r="Q226" s="28"/>
      <c r="R226" s="46">
        <f t="shared" si="28"/>
        <v>4</v>
      </c>
      <c r="S226" s="46">
        <f t="shared" si="28"/>
        <v>4</v>
      </c>
      <c r="T226" s="46" t="str">
        <f t="shared" si="28"/>
        <v/>
      </c>
      <c r="U226" s="46" t="str">
        <f t="shared" si="28"/>
        <v/>
      </c>
      <c r="V226" s="46" t="str">
        <f t="shared" si="28"/>
        <v/>
      </c>
    </row>
    <row r="227" spans="1:22" x14ac:dyDescent="0.2">
      <c r="A227" s="1">
        <v>123</v>
      </c>
      <c r="B227" s="1" t="s">
        <v>39</v>
      </c>
      <c r="C227" s="8">
        <v>6</v>
      </c>
      <c r="D227" s="29">
        <f>SUMIFS('2013Figures'!$J:$J,'2013Figures'!$C:$C,$A227,'2013Figures'!$H:$H,$B227,'2013Figures'!$I:$I,$C227,'2013Figures'!$E:$E,$B$1)</f>
        <v>0</v>
      </c>
      <c r="E227" s="9">
        <f>SUMIFS('2013Figures'!$J:$J,'2013Figures'!$C:$C,$A227,'2013Figures'!$H:$H,$B227,'2013Figures'!$I:$I,$C227,'2013Figures'!$B:$B,"BrokerToCy",'2013Figures'!$G:$G,"E1",'2013Figures'!$E:$E,$B$1)</f>
        <v>0</v>
      </c>
      <c r="F227" s="9">
        <f>SUMIFS('2013Figures'!$J:$J,'2013Figures'!$C:$C,$A227,'2013Figures'!$H:$H,$B227,'2013Figures'!$I:$I,$C227,'2013Figures'!$B:$B,"BrokerToCy",'2013Figures'!$G:$G,"P1",'2013Figures'!$E:$E,$B$1)</f>
        <v>0</v>
      </c>
      <c r="G227" s="9">
        <f>SUMIFS('2013Figures'!$J:$J,'2013Figures'!$C:$C,$A227,'2013Figures'!$H:$H,$B227,'2013Figures'!$I:$I,$C227,'2013Figures'!$B:$B,"CyToBroker",'2013Figures'!$G:$G,"E1",'2013Figures'!$E:$E,$B$1)</f>
        <v>0</v>
      </c>
      <c r="H227" s="9">
        <f>SUMIFS('2013Figures'!$J:$J,'2013Figures'!$C:$C,$A227,'2013Figures'!$H:$H,$B227,'2013Figures'!$I:$I,$C227,'2013Figures'!$B:$B,"CyToBroker",'2013Figures'!$G:$G,"P1",'2013Figures'!$E:$E,$B$1)</f>
        <v>0</v>
      </c>
      <c r="J227" s="8">
        <v>201501</v>
      </c>
      <c r="L227" s="42">
        <f>SUMIFS('2012Figures'!$J:$J,'2012Figures'!$C:$C,$A227,'2012Figures'!$H:$H,$B227,'2012Figures'!$I:$I,$C227,'2012Figures'!$E:$E,$B$1)</f>
        <v>0</v>
      </c>
      <c r="M227" s="52">
        <f>SUMIFS('2012Figures'!$J:$J,'2012Figures'!$C:$C,$A227,'2012Figures'!$H:$H,$B227,'2012Figures'!$I:$I,$C227,'2012Figures'!$B:$B,"BrokerToCy",'2012Figures'!$G:$G,"E1",'2012Figures'!$E:$E,$B$1)</f>
        <v>0</v>
      </c>
      <c r="N227" s="52">
        <f>SUMIFS('2012Figures'!$J:$J,'2012Figures'!$C:$C,$A227,'2012Figures'!$H:$H,$B227,'2012Figures'!$I:$I,$C227,'2012Figures'!$B:$B,"BrokerToCy",'2012Figures'!$G:$G,"P1",'2012Figures'!$E:$E,$B$1)</f>
        <v>0</v>
      </c>
      <c r="O227" s="52">
        <f>SUMIFS('2012Figures'!$J:$J,'2012Figures'!$C:$C,$A227,'2012Figures'!$H:$H,$B227,'2012Figures'!$I:$I,$C227,'2012Figures'!$B:$B,"CyToBroker",'2012Figures'!$G:$G,"E1",'2012Figures'!$E:$E,$B$1)</f>
        <v>0</v>
      </c>
      <c r="P227" s="52">
        <f>SUMIFS('2012Figures'!$J:$J,'2012Figures'!$C:$C,$A227,'2012Figures'!$H:$H,$B227,'2012Figures'!$I:$I,$C227,'2012Figures'!$B:$B,"CyToBroker",'2012Figures'!$G:$G,"P1",'2012Figures'!$E:$E,$B$1)</f>
        <v>0</v>
      </c>
      <c r="R227" s="46" t="str">
        <f t="shared" si="28"/>
        <v/>
      </c>
      <c r="S227" s="46" t="str">
        <f t="shared" si="28"/>
        <v/>
      </c>
      <c r="T227" s="46" t="str">
        <f t="shared" si="28"/>
        <v/>
      </c>
      <c r="U227" s="46" t="str">
        <f t="shared" si="28"/>
        <v/>
      </c>
      <c r="V227" s="46" t="str">
        <f t="shared" si="28"/>
        <v/>
      </c>
    </row>
    <row r="228" spans="1:22" x14ac:dyDescent="0.2">
      <c r="A228" s="1">
        <v>123</v>
      </c>
      <c r="B228" s="1" t="s">
        <v>39</v>
      </c>
      <c r="C228" s="8">
        <v>5</v>
      </c>
      <c r="D228" s="29">
        <f>SUMIFS('2013Figures'!$J:$J,'2013Figures'!$C:$C,$A228,'2013Figures'!$H:$H,$B228,'2013Figures'!$I:$I,$C228,'2013Figures'!$E:$E,$B$1)</f>
        <v>5</v>
      </c>
      <c r="E228" s="9">
        <f>SUMIFS('2013Figures'!$J:$J,'2013Figures'!$C:$C,$A228,'2013Figures'!$H:$H,$B228,'2013Figures'!$I:$I,$C228,'2013Figures'!$B:$B,"BrokerToCy",'2013Figures'!$G:$G,"E1",'2013Figures'!$E:$E,$B$1)</f>
        <v>5</v>
      </c>
      <c r="F228" s="9">
        <f>SUMIFS('2013Figures'!$J:$J,'2013Figures'!$C:$C,$A228,'2013Figures'!$H:$H,$B228,'2013Figures'!$I:$I,$C228,'2013Figures'!$B:$B,"BrokerToCy",'2013Figures'!$G:$G,"P1",'2013Figures'!$E:$E,$B$1)</f>
        <v>0</v>
      </c>
      <c r="G228" s="9">
        <f>SUMIFS('2013Figures'!$J:$J,'2013Figures'!$C:$C,$A228,'2013Figures'!$H:$H,$B228,'2013Figures'!$I:$I,$C228,'2013Figures'!$B:$B,"CyToBroker",'2013Figures'!$G:$G,"E1",'2013Figures'!$E:$E,$B$1)</f>
        <v>0</v>
      </c>
      <c r="H228" s="9">
        <f>SUMIFS('2013Figures'!$J:$J,'2013Figures'!$C:$C,$A228,'2013Figures'!$H:$H,$B228,'2013Figures'!$I:$I,$C228,'2013Figures'!$B:$B,"CyToBroker",'2013Figures'!$G:$G,"P1",'2013Figures'!$E:$E,$B$1)</f>
        <v>0</v>
      </c>
      <c r="J228" s="8">
        <v>201401</v>
      </c>
      <c r="L228" s="42">
        <f>SUMIFS('2012Figures'!$J:$J,'2012Figures'!$C:$C,$A228,'2012Figures'!$H:$H,$B228,'2012Figures'!$I:$I,$C228,'2012Figures'!$E:$E,$B$1)</f>
        <v>0</v>
      </c>
      <c r="M228" s="52">
        <f>SUMIFS('2012Figures'!$J:$J,'2012Figures'!$C:$C,$A228,'2012Figures'!$H:$H,$B228,'2012Figures'!$I:$I,$C228,'2012Figures'!$B:$B,"BrokerToCy",'2012Figures'!$G:$G,"E1",'2012Figures'!$E:$E,$B$1)</f>
        <v>0</v>
      </c>
      <c r="N228" s="52">
        <f>SUMIFS('2012Figures'!$J:$J,'2012Figures'!$C:$C,$A228,'2012Figures'!$H:$H,$B228,'2012Figures'!$I:$I,$C228,'2012Figures'!$B:$B,"BrokerToCy",'2012Figures'!$G:$G,"P1",'2012Figures'!$E:$E,$B$1)</f>
        <v>0</v>
      </c>
      <c r="O228" s="52">
        <f>SUMIFS('2012Figures'!$J:$J,'2012Figures'!$C:$C,$A228,'2012Figures'!$H:$H,$B228,'2012Figures'!$I:$I,$C228,'2012Figures'!$B:$B,"CyToBroker",'2012Figures'!$G:$G,"E1",'2012Figures'!$E:$E,$B$1)</f>
        <v>0</v>
      </c>
      <c r="P228" s="52">
        <f>SUMIFS('2012Figures'!$J:$J,'2012Figures'!$C:$C,$A228,'2012Figures'!$H:$H,$B228,'2012Figures'!$I:$I,$C228,'2012Figures'!$B:$B,"CyToBroker",'2012Figures'!$G:$G,"P1",'2012Figures'!$E:$E,$B$1)</f>
        <v>0</v>
      </c>
      <c r="R228" s="46" t="str">
        <f t="shared" si="28"/>
        <v/>
      </c>
      <c r="S228" s="46" t="str">
        <f t="shared" si="28"/>
        <v/>
      </c>
      <c r="T228" s="46" t="str">
        <f t="shared" si="28"/>
        <v/>
      </c>
      <c r="U228" s="46" t="str">
        <f t="shared" si="28"/>
        <v/>
      </c>
      <c r="V228" s="46" t="str">
        <f t="shared" si="28"/>
        <v/>
      </c>
    </row>
    <row r="229" spans="1:22" x14ac:dyDescent="0.2">
      <c r="A229" s="1">
        <v>123</v>
      </c>
      <c r="B229" s="1" t="s">
        <v>39</v>
      </c>
      <c r="C229" s="8">
        <v>4</v>
      </c>
      <c r="D229" s="29">
        <f>SUMIFS('2013Figures'!$J:$J,'2013Figures'!$C:$C,$A229,'2013Figures'!$H:$H,$B229,'2013Figures'!$I:$I,$C229,'2013Figures'!$E:$E,$B$1)</f>
        <v>0</v>
      </c>
      <c r="E229" s="9">
        <f>SUMIFS('2013Figures'!$J:$J,'2013Figures'!$C:$C,$A229,'2013Figures'!$H:$H,$B229,'2013Figures'!$I:$I,$C229,'2013Figures'!$B:$B,"BrokerToCy",'2013Figures'!$G:$G,"E1",'2013Figures'!$E:$E,$B$1)</f>
        <v>0</v>
      </c>
      <c r="F229" s="9">
        <f>SUMIFS('2013Figures'!$J:$J,'2013Figures'!$C:$C,$A229,'2013Figures'!$H:$H,$B229,'2013Figures'!$I:$I,$C229,'2013Figures'!$B:$B,"BrokerToCy",'2013Figures'!$G:$G,"P1",'2013Figures'!$E:$E,$B$1)</f>
        <v>0</v>
      </c>
      <c r="G229" s="9">
        <f>SUMIFS('2013Figures'!$J:$J,'2013Figures'!$C:$C,$A229,'2013Figures'!$H:$H,$B229,'2013Figures'!$I:$I,$C229,'2013Figures'!$B:$B,"CyToBroker",'2013Figures'!$G:$G,"E1",'2013Figures'!$E:$E,$B$1)</f>
        <v>0</v>
      </c>
      <c r="H229" s="9">
        <f>SUMIFS('2013Figures'!$J:$J,'2013Figures'!$C:$C,$A229,'2013Figures'!$H:$H,$B229,'2013Figures'!$I:$I,$C229,'2013Figures'!$B:$B,"CyToBroker",'2013Figures'!$G:$G,"P1",'2013Figures'!$E:$E,$B$1)</f>
        <v>0</v>
      </c>
      <c r="I229" s="30"/>
      <c r="J229" s="31">
        <v>201301</v>
      </c>
      <c r="K229" s="30"/>
      <c r="L229" s="42">
        <f>SUMIFS('2012Figures'!$J:$J,'2012Figures'!$C:$C,$A229,'2012Figures'!$H:$H,$B229,'2012Figures'!$I:$I,$C229,'2012Figures'!$E:$E,$B$1)</f>
        <v>0</v>
      </c>
      <c r="M229" s="52">
        <f>SUMIFS('2012Figures'!$J:$J,'2012Figures'!$C:$C,$A229,'2012Figures'!$H:$H,$B229,'2012Figures'!$I:$I,$C229,'2012Figures'!$B:$B,"BrokerToCy",'2012Figures'!$G:$G,"E1",'2012Figures'!$E:$E,$B$1)</f>
        <v>0</v>
      </c>
      <c r="N229" s="52">
        <f>SUMIFS('2012Figures'!$J:$J,'2012Figures'!$C:$C,$A229,'2012Figures'!$H:$H,$B229,'2012Figures'!$I:$I,$C229,'2012Figures'!$B:$B,"BrokerToCy",'2012Figures'!$G:$G,"P1",'2012Figures'!$E:$E,$B$1)</f>
        <v>0</v>
      </c>
      <c r="O229" s="52">
        <f>SUMIFS('2012Figures'!$J:$J,'2012Figures'!$C:$C,$A229,'2012Figures'!$H:$H,$B229,'2012Figures'!$I:$I,$C229,'2012Figures'!$B:$B,"CyToBroker",'2012Figures'!$G:$G,"E1",'2012Figures'!$E:$E,$B$1)</f>
        <v>0</v>
      </c>
      <c r="P229" s="52">
        <f>SUMIFS('2012Figures'!$J:$J,'2012Figures'!$C:$C,$A229,'2012Figures'!$H:$H,$B229,'2012Figures'!$I:$I,$C229,'2012Figures'!$B:$B,"CyToBroker",'2012Figures'!$G:$G,"P1",'2012Figures'!$E:$E,$B$1)</f>
        <v>0</v>
      </c>
      <c r="Q229" s="30"/>
      <c r="R229" s="46" t="str">
        <f t="shared" si="28"/>
        <v/>
      </c>
      <c r="S229" s="46" t="str">
        <f t="shared" si="28"/>
        <v/>
      </c>
      <c r="T229" s="46" t="str">
        <f t="shared" si="28"/>
        <v/>
      </c>
      <c r="U229" s="46" t="str">
        <f t="shared" si="28"/>
        <v/>
      </c>
      <c r="V229" s="46" t="str">
        <f t="shared" si="28"/>
        <v/>
      </c>
    </row>
    <row r="230" spans="1:22" x14ac:dyDescent="0.2">
      <c r="A230" s="1">
        <v>123</v>
      </c>
      <c r="B230" s="1" t="s">
        <v>39</v>
      </c>
      <c r="C230" s="8">
        <v>3</v>
      </c>
      <c r="D230" s="29">
        <f>SUMIFS('2013Figures'!$J:$J,'2013Figures'!$C:$C,$A230,'2013Figures'!$H:$H,$B230,'2013Figures'!$I:$I,$C230,'2013Figures'!$E:$E,$B$1)</f>
        <v>0</v>
      </c>
      <c r="E230" s="9">
        <f>SUMIFS('2013Figures'!$J:$J,'2013Figures'!$C:$C,$A230,'2013Figures'!$H:$H,$B230,'2013Figures'!$I:$I,$C230,'2013Figures'!$B:$B,"BrokerToCy",'2013Figures'!$G:$G,"E1",'2013Figures'!$E:$E,$B$1)</f>
        <v>0</v>
      </c>
      <c r="F230" s="9">
        <f>SUMIFS('2013Figures'!$J:$J,'2013Figures'!$C:$C,$A230,'2013Figures'!$H:$H,$B230,'2013Figures'!$I:$I,$C230,'2013Figures'!$B:$B,"BrokerToCy",'2013Figures'!$G:$G,"P1",'2013Figures'!$E:$E,$B$1)</f>
        <v>0</v>
      </c>
      <c r="G230" s="9">
        <f>SUMIFS('2013Figures'!$J:$J,'2013Figures'!$C:$C,$A230,'2013Figures'!$H:$H,$B230,'2013Figures'!$I:$I,$C230,'2013Figures'!$B:$B,"CyToBroker",'2013Figures'!$G:$G,"E1",'2013Figures'!$E:$E,$B$1)</f>
        <v>0</v>
      </c>
      <c r="H230" s="9">
        <f>SUMIFS('2013Figures'!$J:$J,'2013Figures'!$C:$C,$A230,'2013Figures'!$H:$H,$B230,'2013Figures'!$I:$I,$C230,'2013Figures'!$B:$B,"CyToBroker",'2013Figures'!$G:$G,"P1",'2013Figures'!$E:$E,$B$1)</f>
        <v>0</v>
      </c>
      <c r="J230" s="8">
        <v>201201</v>
      </c>
      <c r="L230" s="42">
        <f>SUMIFS('2012Figures'!$J:$J,'2012Figures'!$C:$C,$A230,'2012Figures'!$H:$H,$B230,'2012Figures'!$I:$I,$C230,'2012Figures'!$E:$E,$B$1)</f>
        <v>0</v>
      </c>
      <c r="M230" s="52">
        <f>SUMIFS('2012Figures'!$J:$J,'2012Figures'!$C:$C,$A230,'2012Figures'!$H:$H,$B230,'2012Figures'!$I:$I,$C230,'2012Figures'!$B:$B,"BrokerToCy",'2012Figures'!$G:$G,"E1",'2012Figures'!$E:$E,$B$1)</f>
        <v>0</v>
      </c>
      <c r="N230" s="52">
        <f>SUMIFS('2012Figures'!$J:$J,'2012Figures'!$C:$C,$A230,'2012Figures'!$H:$H,$B230,'2012Figures'!$I:$I,$C230,'2012Figures'!$B:$B,"BrokerToCy",'2012Figures'!$G:$G,"P1",'2012Figures'!$E:$E,$B$1)</f>
        <v>0</v>
      </c>
      <c r="O230" s="52">
        <f>SUMIFS('2012Figures'!$J:$J,'2012Figures'!$C:$C,$A230,'2012Figures'!$H:$H,$B230,'2012Figures'!$I:$I,$C230,'2012Figures'!$B:$B,"CyToBroker",'2012Figures'!$G:$G,"E1",'2012Figures'!$E:$E,$B$1)</f>
        <v>0</v>
      </c>
      <c r="P230" s="52">
        <f>SUMIFS('2012Figures'!$J:$J,'2012Figures'!$C:$C,$A230,'2012Figures'!$H:$H,$B230,'2012Figures'!$I:$I,$C230,'2012Figures'!$B:$B,"CyToBroker",'2012Figures'!$G:$G,"P1",'2012Figures'!$E:$E,$B$1)</f>
        <v>0</v>
      </c>
      <c r="R230" s="46" t="str">
        <f t="shared" si="28"/>
        <v/>
      </c>
      <c r="S230" s="46" t="str">
        <f t="shared" si="28"/>
        <v/>
      </c>
      <c r="T230" s="46" t="str">
        <f t="shared" si="28"/>
        <v/>
      </c>
      <c r="U230" s="46" t="str">
        <f t="shared" si="28"/>
        <v/>
      </c>
      <c r="V230" s="46" t="str">
        <f t="shared" si="28"/>
        <v/>
      </c>
    </row>
    <row r="231" spans="1:22" x14ac:dyDescent="0.2">
      <c r="A231" s="1">
        <v>123</v>
      </c>
      <c r="B231" s="1" t="s">
        <v>39</v>
      </c>
      <c r="C231" s="8">
        <v>2</v>
      </c>
      <c r="D231" s="29">
        <f>SUMIFS('2013Figures'!$J:$J,'2013Figures'!$C:$C,$A231,'2013Figures'!$H:$H,$B231,'2013Figures'!$I:$I,$C231,'2013Figures'!$E:$E,$B$1)</f>
        <v>0</v>
      </c>
      <c r="E231" s="9">
        <f>SUMIFS('2013Figures'!$J:$J,'2013Figures'!$C:$C,$A231,'2013Figures'!$H:$H,$B231,'2013Figures'!$I:$I,$C231,'2013Figures'!$B:$B,"BrokerToCy",'2013Figures'!$G:$G,"E1",'2013Figures'!$E:$E,$B$1)</f>
        <v>0</v>
      </c>
      <c r="F231" s="9">
        <f>SUMIFS('2013Figures'!$J:$J,'2013Figures'!$C:$C,$A231,'2013Figures'!$H:$H,$B231,'2013Figures'!$I:$I,$C231,'2013Figures'!$B:$B,"BrokerToCy",'2013Figures'!$G:$G,"P1",'2013Figures'!$E:$E,$B$1)</f>
        <v>0</v>
      </c>
      <c r="G231" s="9">
        <f>SUMIFS('2013Figures'!$J:$J,'2013Figures'!$C:$C,$A231,'2013Figures'!$H:$H,$B231,'2013Figures'!$I:$I,$C231,'2013Figures'!$B:$B,"CyToBroker",'2013Figures'!$G:$G,"E1",'2013Figures'!$E:$E,$B$1)</f>
        <v>0</v>
      </c>
      <c r="H231" s="9">
        <f>SUMIFS('2013Figures'!$J:$J,'2013Figures'!$C:$C,$A231,'2013Figures'!$H:$H,$B231,'2013Figures'!$I:$I,$C231,'2013Figures'!$B:$B,"CyToBroker",'2013Figures'!$G:$G,"P1",'2013Figures'!$E:$E,$B$1)</f>
        <v>0</v>
      </c>
      <c r="J231" s="8">
        <v>201101</v>
      </c>
      <c r="L231" s="42">
        <f>SUMIFS('2012Figures'!$J:$J,'2012Figures'!$C:$C,$A231,'2012Figures'!$H:$H,$B231,'2012Figures'!$I:$I,$C231,'2012Figures'!$E:$E,$B$1)</f>
        <v>0</v>
      </c>
      <c r="M231" s="52">
        <f>SUMIFS('2012Figures'!$J:$J,'2012Figures'!$C:$C,$A231,'2012Figures'!$H:$H,$B231,'2012Figures'!$I:$I,$C231,'2012Figures'!$B:$B,"BrokerToCy",'2012Figures'!$G:$G,"E1",'2012Figures'!$E:$E,$B$1)</f>
        <v>0</v>
      </c>
      <c r="N231" s="52">
        <f>SUMIFS('2012Figures'!$J:$J,'2012Figures'!$C:$C,$A231,'2012Figures'!$H:$H,$B231,'2012Figures'!$I:$I,$C231,'2012Figures'!$B:$B,"BrokerToCy",'2012Figures'!$G:$G,"P1",'2012Figures'!$E:$E,$B$1)</f>
        <v>0</v>
      </c>
      <c r="O231" s="52">
        <f>SUMIFS('2012Figures'!$J:$J,'2012Figures'!$C:$C,$A231,'2012Figures'!$H:$H,$B231,'2012Figures'!$I:$I,$C231,'2012Figures'!$B:$B,"CyToBroker",'2012Figures'!$G:$G,"E1",'2012Figures'!$E:$E,$B$1)</f>
        <v>0</v>
      </c>
      <c r="P231" s="52">
        <f>SUMIFS('2012Figures'!$J:$J,'2012Figures'!$C:$C,$A231,'2012Figures'!$H:$H,$B231,'2012Figures'!$I:$I,$C231,'2012Figures'!$B:$B,"CyToBroker",'2012Figures'!$G:$G,"P1",'2012Figures'!$E:$E,$B$1)</f>
        <v>0</v>
      </c>
      <c r="R231" s="46" t="str">
        <f t="shared" si="28"/>
        <v/>
      </c>
      <c r="S231" s="46" t="str">
        <f t="shared" si="28"/>
        <v/>
      </c>
      <c r="T231" s="46" t="str">
        <f t="shared" si="28"/>
        <v/>
      </c>
      <c r="U231" s="46" t="str">
        <f t="shared" si="28"/>
        <v/>
      </c>
      <c r="V231" s="46" t="str">
        <f t="shared" si="28"/>
        <v/>
      </c>
    </row>
    <row r="232" spans="1:22" x14ac:dyDescent="0.2">
      <c r="A232" s="1">
        <v>123</v>
      </c>
      <c r="B232" s="1" t="s">
        <v>39</v>
      </c>
      <c r="C232" s="8">
        <v>1</v>
      </c>
      <c r="D232" s="29">
        <f>SUMIFS('2013Figures'!$J:$J,'2013Figures'!$C:$C,$A232,'2013Figures'!$H:$H,$B232,'2013Figures'!$I:$I,$C232,'2013Figures'!$E:$E,$B$1)</f>
        <v>10</v>
      </c>
      <c r="E232" s="9">
        <f>SUMIFS('2013Figures'!$J:$J,'2013Figures'!$C:$C,$A232,'2013Figures'!$H:$H,$B232,'2013Figures'!$I:$I,$C232,'2013Figures'!$B:$B,"BrokerToCy",'2013Figures'!$G:$G,"E1",'2013Figures'!$E:$E,$B$1)</f>
        <v>10</v>
      </c>
      <c r="F232" s="9">
        <f>SUMIFS('2013Figures'!$J:$J,'2013Figures'!$C:$C,$A232,'2013Figures'!$H:$H,$B232,'2013Figures'!$I:$I,$C232,'2013Figures'!$B:$B,"BrokerToCy",'2013Figures'!$G:$G,"P1",'2013Figures'!$E:$E,$B$1)</f>
        <v>0</v>
      </c>
      <c r="G232" s="9">
        <f>SUMIFS('2013Figures'!$J:$J,'2013Figures'!$C:$C,$A232,'2013Figures'!$H:$H,$B232,'2013Figures'!$I:$I,$C232,'2013Figures'!$B:$B,"CyToBroker",'2013Figures'!$G:$G,"E1",'2013Figures'!$E:$E,$B$1)</f>
        <v>0</v>
      </c>
      <c r="H232" s="9">
        <f>SUMIFS('2013Figures'!$J:$J,'2013Figures'!$C:$C,$A232,'2013Figures'!$H:$H,$B232,'2013Figures'!$I:$I,$C232,'2013Figures'!$B:$B,"CyToBroker",'2013Figures'!$G:$G,"P1",'2013Figures'!$E:$E,$B$1)</f>
        <v>0</v>
      </c>
      <c r="J232" s="8">
        <v>201001</v>
      </c>
      <c r="L232" s="42">
        <f>SUMIFS('2012Figures'!$J:$J,'2012Figures'!$C:$C,$A232,'2012Figures'!$H:$H,$B232,'2012Figures'!$I:$I,$C232,'2012Figures'!$E:$E,$B$1)</f>
        <v>3</v>
      </c>
      <c r="M232" s="52">
        <f>SUMIFS('2012Figures'!$J:$J,'2012Figures'!$C:$C,$A232,'2012Figures'!$H:$H,$B232,'2012Figures'!$I:$I,$C232,'2012Figures'!$B:$B,"BrokerToCy",'2012Figures'!$G:$G,"E1",'2012Figures'!$E:$E,$B$1)</f>
        <v>3</v>
      </c>
      <c r="N232" s="52">
        <f>SUMIFS('2012Figures'!$J:$J,'2012Figures'!$C:$C,$A232,'2012Figures'!$H:$H,$B232,'2012Figures'!$I:$I,$C232,'2012Figures'!$B:$B,"BrokerToCy",'2012Figures'!$G:$G,"P1",'2012Figures'!$E:$E,$B$1)</f>
        <v>0</v>
      </c>
      <c r="O232" s="52">
        <f>SUMIFS('2012Figures'!$J:$J,'2012Figures'!$C:$C,$A232,'2012Figures'!$H:$H,$B232,'2012Figures'!$I:$I,$C232,'2012Figures'!$B:$B,"CyToBroker",'2012Figures'!$G:$G,"E1",'2012Figures'!$E:$E,$B$1)</f>
        <v>0</v>
      </c>
      <c r="P232" s="52">
        <f>SUMIFS('2012Figures'!$J:$J,'2012Figures'!$C:$C,$A232,'2012Figures'!$H:$H,$B232,'2012Figures'!$I:$I,$C232,'2012Figures'!$B:$B,"CyToBroker",'2012Figures'!$G:$G,"P1",'2012Figures'!$E:$E,$B$1)</f>
        <v>0</v>
      </c>
      <c r="R232" s="46">
        <f t="shared" si="28"/>
        <v>2.33</v>
      </c>
      <c r="S232" s="46">
        <f t="shared" si="28"/>
        <v>2.33</v>
      </c>
      <c r="T232" s="46" t="str">
        <f t="shared" si="28"/>
        <v/>
      </c>
      <c r="U232" s="46" t="str">
        <f t="shared" si="28"/>
        <v/>
      </c>
      <c r="V232" s="46" t="str">
        <f t="shared" si="28"/>
        <v/>
      </c>
    </row>
    <row r="233" spans="1:22" x14ac:dyDescent="0.2">
      <c r="A233" s="1">
        <v>123</v>
      </c>
      <c r="B233" s="1" t="s">
        <v>39</v>
      </c>
      <c r="D233" s="29">
        <f>SUMIFS('2013Figures'!$J:$J,'2013Figures'!$C:$C,$A233,'2013Figures'!$I:$I,"",'2013Figures'!$E:$E,$B$1)</f>
        <v>0</v>
      </c>
      <c r="E233" s="9">
        <f>SUMIFS('2013Figures'!$J:$J,'2013Figures'!$C:$C,$A233,'2013Figures'!$I:$I,"",'2013Figures'!$B:$B,"BrokerToCy",'2013Figures'!$G:$G,"E1",'2013Figures'!$E:$E,$B$1)</f>
        <v>0</v>
      </c>
      <c r="F233" s="9">
        <f>SUMIFS('2013Figures'!$J:$J,'2013Figures'!$C:$C,$A233,'2013Figures'!$I:$I,"",'2013Figures'!$B:$B,"BrokerToCy",'2013Figures'!$G:$G,"P1",'2013Figures'!$E:$E,$B$1)</f>
        <v>0</v>
      </c>
      <c r="G233" s="9">
        <f>SUMIFS('2013Figures'!$J:$J,'2013Figures'!$C:$C,$A233,'2013Figures'!$I:$I,"",'2013Figures'!$B:$B,"CyToBroker",'2013Figures'!$G:$G,"E1",'2013Figures'!$E:$E,$B$1)</f>
        <v>0</v>
      </c>
      <c r="H233" s="9">
        <f>SUMIFS('2013Figures'!$J:$J,'2013Figures'!$C:$C,$A233,'2013Figures'!$I:$I,"",'2013Figures'!$B:$B,"CyToBroker",'2013Figures'!$G:$G,"P1",'2013Figures'!$E:$E,$B$1)</f>
        <v>0</v>
      </c>
      <c r="J233" s="8" t="s">
        <v>131</v>
      </c>
      <c r="L233" s="42">
        <f>SUMIFS('2012Figures'!$J:$J,'2012Figures'!$C:$C,$A233,'2012Figures'!$I:$I,"",'2012Figures'!$E:$E,$B$1)</f>
        <v>0</v>
      </c>
      <c r="M233" s="52">
        <f>SUMIFS('2012Figures'!$J:$J,'2012Figures'!$C:$C,$A233,'2012Figures'!$I:$I,"",'2012Figures'!$B:$B,"BrokerToCy",'2012Figures'!$G:$G,"E1",'2012Figures'!$E:$E,$B$1)</f>
        <v>0</v>
      </c>
      <c r="N233" s="52">
        <f>SUMIFS('2012Figures'!$J:$J,'2012Figures'!$C:$C,$A233,'2012Figures'!$I:$I,"",'2012Figures'!$B:$B,"BrokerToCy",'2012Figures'!$G:$G,"P1",'2012Figures'!$E:$E,$B$1)</f>
        <v>0</v>
      </c>
      <c r="O233" s="52">
        <f>SUMIFS('2012Figures'!$J:$J,'2012Figures'!$C:$C,$A233,'2012Figures'!$I:$I,"",'2012Figures'!$B:$B,"CyToBroker",'2012Figures'!$G:$G,"E1",'2012Figures'!$E:$E,$B$1)</f>
        <v>0</v>
      </c>
      <c r="P233" s="52">
        <f>SUMIFS('2012Figures'!$J:$J,'2012Figures'!$C:$C,$A233,'2012Figures'!$I:$I,"",'2012Figures'!$B:$B,"CyToBroker",'2012Figures'!$G:$G,"P1",'2012Figures'!$E:$E,$B$1)</f>
        <v>0</v>
      </c>
      <c r="R233" s="46" t="str">
        <f t="shared" si="28"/>
        <v/>
      </c>
      <c r="S233" s="46" t="str">
        <f t="shared" si="28"/>
        <v/>
      </c>
      <c r="T233" s="46" t="str">
        <f t="shared" si="28"/>
        <v/>
      </c>
      <c r="U233" s="46" t="str">
        <f t="shared" si="28"/>
        <v/>
      </c>
      <c r="V233" s="46" t="str">
        <f t="shared" si="28"/>
        <v/>
      </c>
    </row>
    <row r="234" spans="1:22" x14ac:dyDescent="0.2">
      <c r="A234" s="21"/>
      <c r="B234" s="21" t="s">
        <v>92</v>
      </c>
      <c r="C234" s="22"/>
      <c r="D234" s="23">
        <f>SUM(E234:H234)</f>
        <v>15</v>
      </c>
      <c r="E234" s="23">
        <f>SUM(E227:E233)</f>
        <v>15</v>
      </c>
      <c r="F234" s="23">
        <f>SUM(F227:F233)</f>
        <v>0</v>
      </c>
      <c r="G234" s="23">
        <f>SUM(G227:G233)</f>
        <v>0</v>
      </c>
      <c r="H234" s="23">
        <f>SUM(H227:H233)</f>
        <v>0</v>
      </c>
      <c r="I234" s="21"/>
      <c r="J234" s="22"/>
      <c r="K234" s="21"/>
      <c r="L234" s="43">
        <f>SUM(M234:P234)</f>
        <v>3</v>
      </c>
      <c r="M234" s="43">
        <f>SUM(M227:M233)</f>
        <v>3</v>
      </c>
      <c r="N234" s="43">
        <f>SUM(N227:N233)</f>
        <v>0</v>
      </c>
      <c r="O234" s="43">
        <f>SUM(O227:O233)</f>
        <v>0</v>
      </c>
      <c r="P234" s="43">
        <f>SUM(P227:P233)</f>
        <v>0</v>
      </c>
      <c r="Q234" s="21"/>
      <c r="R234" s="21"/>
      <c r="S234" s="21"/>
      <c r="T234" s="21"/>
      <c r="U234" s="21"/>
      <c r="V234" s="21"/>
    </row>
    <row r="235" spans="1:22" x14ac:dyDescent="0.2">
      <c r="A235" s="28">
        <v>124</v>
      </c>
      <c r="B235" s="28" t="s">
        <v>112</v>
      </c>
      <c r="C235" s="17" t="s">
        <v>88</v>
      </c>
      <c r="D235" s="18">
        <f>SUMIFS('2013Figures'!$J:$J,'2013Figures'!$C:$C,$A235,'2013Figures'!$E:$E,$B$1)</f>
        <v>0</v>
      </c>
      <c r="E235" s="18">
        <f>SUMIFS('2013Figures'!$J:$J,'2013Figures'!$C:$C,$A235,'2013Figures'!$B:$B,"BrokerToCy",'2013Figures'!$G:$G,"E1",'2013Figures'!$E:$E,$B$1)</f>
        <v>0</v>
      </c>
      <c r="F235" s="18">
        <f>SUMIFS('2013Figures'!$J:$J,'2013Figures'!$C:$C,$A235,'2013Figures'!$B:$B,"BrokerToCy",'2013Figures'!$G:$G,"P1",'2013Figures'!$E:$E,$B$1)</f>
        <v>0</v>
      </c>
      <c r="G235" s="18">
        <f>SUMIFS('2013Figures'!$J:$J,'2013Figures'!$C:$C,$A235,'2013Figures'!$B:$B,"CyToBroker",'2013Figures'!$G:$G,"E1",'2013Figures'!$E:$E,$B$1)</f>
        <v>0</v>
      </c>
      <c r="H235" s="18">
        <f>SUMIFS('2013Figures'!$J:$J,'2013Figures'!$C:$C,$A235,'2013Figures'!$B:$B,"CyToBroker",'2013Figures'!$G:$G,"P1",'2013Figures'!$E:$E,$B$1)</f>
        <v>0</v>
      </c>
      <c r="I235" s="28"/>
      <c r="J235" s="17"/>
      <c r="K235" s="28"/>
      <c r="L235" s="50">
        <f>SUMIFS('2012Figures'!$J:$J,'2012Figures'!$C:$C,$A235,'2012Figures'!$E:$E,$B$1)</f>
        <v>0</v>
      </c>
      <c r="M235" s="50">
        <f>SUMIFS('2012Figures'!$J:$J,'2012Figures'!$C:$C,$A235,'2012Figures'!$B:$B,"BrokerToCy",'2012Figures'!$G:$G,"E1",'2012Figures'!$E:$E,$B$1)</f>
        <v>0</v>
      </c>
      <c r="N235" s="50">
        <f>SUMIFS('2012Figures'!$J:$J,'2012Figures'!$C:$C,$A235,'2012Figures'!$B:$B,"BrokerToCy",'2012Figures'!$G:$G,"P1",'2012Figures'!$E:$E,$B$1)</f>
        <v>0</v>
      </c>
      <c r="O235" s="50">
        <f>SUMIFS('2012Figures'!$J:$J,'2012Figures'!$C:$C,$A235,'2012Figures'!$B:$B,"CyToBroker",'2012Figures'!$G:$G,"E1",'2012Figures'!$E:$E,$B$1)</f>
        <v>0</v>
      </c>
      <c r="P235" s="50">
        <f>SUMIFS('2012Figures'!$J:$J,'2012Figures'!$C:$C,$A235,'2012Figures'!$B:$B,"CyToBroker",'2012Figures'!$G:$G,"P1",'2012Figures'!$E:$E,$B$1)</f>
        <v>0</v>
      </c>
      <c r="Q235" s="28"/>
      <c r="R235" s="46" t="str">
        <f t="shared" si="28"/>
        <v/>
      </c>
      <c r="S235" s="46" t="str">
        <f t="shared" si="28"/>
        <v/>
      </c>
      <c r="T235" s="46" t="str">
        <f t="shared" si="28"/>
        <v/>
      </c>
      <c r="U235" s="46" t="str">
        <f t="shared" si="28"/>
        <v/>
      </c>
      <c r="V235" s="46" t="str">
        <f t="shared" si="28"/>
        <v/>
      </c>
    </row>
    <row r="236" spans="1:22" x14ac:dyDescent="0.2">
      <c r="A236" s="1">
        <v>124</v>
      </c>
      <c r="B236" s="1" t="s">
        <v>112</v>
      </c>
      <c r="C236" s="8">
        <v>5</v>
      </c>
      <c r="D236" s="29">
        <f>SUMIFS('2013Figures'!$J:$J,'2013Figures'!$C:$C,$A236,'2013Figures'!$H:$H,$B236,'2013Figures'!$I:$I,$C236,'2013Figures'!$E:$E,$B$1)</f>
        <v>0</v>
      </c>
      <c r="E236" s="9">
        <f>SUMIFS('2013Figures'!$J:$J,'2013Figures'!$C:$C,$A236,'2013Figures'!$H:$H,$B236,'2013Figures'!$I:$I,$C236,'2013Figures'!$B:$B,"BrokerToCy",'2013Figures'!$G:$G,"E1",'2013Figures'!$E:$E,$B$1)</f>
        <v>0</v>
      </c>
      <c r="F236" s="9">
        <f>SUMIFS('2013Figures'!$J:$J,'2013Figures'!$C:$C,$A236,'2013Figures'!$H:$H,$B236,'2013Figures'!$I:$I,$C236,'2013Figures'!$B:$B,"BrokerToCy",'2013Figures'!$G:$G,"P1",'2013Figures'!$E:$E,$B$1)</f>
        <v>0</v>
      </c>
      <c r="G236" s="9">
        <f>SUMIFS('2013Figures'!$J:$J,'2013Figures'!$C:$C,$A236,'2013Figures'!$H:$H,$B236,'2013Figures'!$I:$I,$C236,'2013Figures'!$B:$B,"CyToBroker",'2013Figures'!$G:$G,"E1",'2013Figures'!$E:$E,$B$1)</f>
        <v>0</v>
      </c>
      <c r="H236" s="9">
        <f>SUMIFS('2013Figures'!$J:$J,'2013Figures'!$C:$C,$A236,'2013Figures'!$H:$H,$B236,'2013Figures'!$I:$I,$C236,'2013Figures'!$B:$B,"CyToBroker",'2013Figures'!$G:$G,"P1",'2013Figures'!$E:$E,$B$1)</f>
        <v>0</v>
      </c>
      <c r="J236" s="8">
        <v>201401</v>
      </c>
      <c r="L236" s="42">
        <f>SUMIFS('2012Figures'!$J:$J,'2012Figures'!$C:$C,$A236,'2012Figures'!$H:$H,$B236,'2012Figures'!$I:$I,$C236,'2012Figures'!$E:$E,$B$1)</f>
        <v>0</v>
      </c>
      <c r="M236" s="52">
        <f>SUMIFS('2012Figures'!$J:$J,'2012Figures'!$C:$C,$A236,'2012Figures'!$H:$H,$B236,'2012Figures'!$I:$I,$C236,'2012Figures'!$B:$B,"BrokerToCy",'2012Figures'!$G:$G,"E1",'2012Figures'!$E:$E,$B$1)</f>
        <v>0</v>
      </c>
      <c r="N236" s="52">
        <f>SUMIFS('2012Figures'!$J:$J,'2012Figures'!$C:$C,$A236,'2012Figures'!$H:$H,$B236,'2012Figures'!$I:$I,$C236,'2012Figures'!$B:$B,"BrokerToCy",'2012Figures'!$G:$G,"P1",'2012Figures'!$E:$E,$B$1)</f>
        <v>0</v>
      </c>
      <c r="O236" s="52">
        <f>SUMIFS('2012Figures'!$J:$J,'2012Figures'!$C:$C,$A236,'2012Figures'!$H:$H,$B236,'2012Figures'!$I:$I,$C236,'2012Figures'!$B:$B,"CyToBroker",'2012Figures'!$G:$G,"E1",'2012Figures'!$E:$E,$B$1)</f>
        <v>0</v>
      </c>
      <c r="P236" s="52">
        <f>SUMIFS('2012Figures'!$J:$J,'2012Figures'!$C:$C,$A236,'2012Figures'!$H:$H,$B236,'2012Figures'!$I:$I,$C236,'2012Figures'!$B:$B,"CyToBroker",'2012Figures'!$G:$G,"P1",'2012Figures'!$E:$E,$B$1)</f>
        <v>0</v>
      </c>
      <c r="R236" s="46" t="str">
        <f t="shared" si="28"/>
        <v/>
      </c>
      <c r="S236" s="46" t="str">
        <f t="shared" si="28"/>
        <v/>
      </c>
      <c r="T236" s="46" t="str">
        <f t="shared" si="28"/>
        <v/>
      </c>
      <c r="U236" s="46" t="str">
        <f t="shared" si="28"/>
        <v/>
      </c>
      <c r="V236" s="46" t="str">
        <f t="shared" si="28"/>
        <v/>
      </c>
    </row>
    <row r="237" spans="1:22" x14ac:dyDescent="0.2">
      <c r="A237" s="1">
        <v>124</v>
      </c>
      <c r="B237" s="1" t="s">
        <v>112</v>
      </c>
      <c r="C237" s="8">
        <v>4</v>
      </c>
      <c r="D237" s="29">
        <f>SUMIFS('2013Figures'!$J:$J,'2013Figures'!$C:$C,$A237,'2013Figures'!$H:$H,$B237,'2013Figures'!$I:$I,$C237,'2013Figures'!$E:$E,$B$1)</f>
        <v>0</v>
      </c>
      <c r="E237" s="9">
        <f>SUMIFS('2013Figures'!$J:$J,'2013Figures'!$C:$C,$A237,'2013Figures'!$H:$H,$B237,'2013Figures'!$I:$I,$C237,'2013Figures'!$B:$B,"BrokerToCy",'2013Figures'!$G:$G,"E1",'2013Figures'!$E:$E,$B$1)</f>
        <v>0</v>
      </c>
      <c r="F237" s="9">
        <f>SUMIFS('2013Figures'!$J:$J,'2013Figures'!$C:$C,$A237,'2013Figures'!$H:$H,$B237,'2013Figures'!$I:$I,$C237,'2013Figures'!$B:$B,"BrokerToCy",'2013Figures'!$G:$G,"P1",'2013Figures'!$E:$E,$B$1)</f>
        <v>0</v>
      </c>
      <c r="G237" s="9">
        <f>SUMIFS('2013Figures'!$J:$J,'2013Figures'!$C:$C,$A237,'2013Figures'!$H:$H,$B237,'2013Figures'!$I:$I,$C237,'2013Figures'!$B:$B,"CyToBroker",'2013Figures'!$G:$G,"E1",'2013Figures'!$E:$E,$B$1)</f>
        <v>0</v>
      </c>
      <c r="H237" s="9">
        <f>SUMIFS('2013Figures'!$J:$J,'2013Figures'!$C:$C,$A237,'2013Figures'!$H:$H,$B237,'2013Figures'!$I:$I,$C237,'2013Figures'!$B:$B,"CyToBroker",'2013Figures'!$G:$G,"P1",'2013Figures'!$E:$E,$B$1)</f>
        <v>0</v>
      </c>
      <c r="I237" s="30"/>
      <c r="J237" s="31">
        <v>201301</v>
      </c>
      <c r="K237" s="30"/>
      <c r="L237" s="42">
        <f>SUMIFS('2012Figures'!$J:$J,'2012Figures'!$C:$C,$A237,'2012Figures'!$H:$H,$B237,'2012Figures'!$I:$I,$C237,'2012Figures'!$E:$E,$B$1)</f>
        <v>0</v>
      </c>
      <c r="M237" s="52">
        <f>SUMIFS('2012Figures'!$J:$J,'2012Figures'!$C:$C,$A237,'2012Figures'!$H:$H,$B237,'2012Figures'!$I:$I,$C237,'2012Figures'!$B:$B,"BrokerToCy",'2012Figures'!$G:$G,"E1",'2012Figures'!$E:$E,$B$1)</f>
        <v>0</v>
      </c>
      <c r="N237" s="52">
        <f>SUMIFS('2012Figures'!$J:$J,'2012Figures'!$C:$C,$A237,'2012Figures'!$H:$H,$B237,'2012Figures'!$I:$I,$C237,'2012Figures'!$B:$B,"BrokerToCy",'2012Figures'!$G:$G,"P1",'2012Figures'!$E:$E,$B$1)</f>
        <v>0</v>
      </c>
      <c r="O237" s="52">
        <f>SUMIFS('2012Figures'!$J:$J,'2012Figures'!$C:$C,$A237,'2012Figures'!$H:$H,$B237,'2012Figures'!$I:$I,$C237,'2012Figures'!$B:$B,"CyToBroker",'2012Figures'!$G:$G,"E1",'2012Figures'!$E:$E,$B$1)</f>
        <v>0</v>
      </c>
      <c r="P237" s="52">
        <f>SUMIFS('2012Figures'!$J:$J,'2012Figures'!$C:$C,$A237,'2012Figures'!$H:$H,$B237,'2012Figures'!$I:$I,$C237,'2012Figures'!$B:$B,"CyToBroker",'2012Figures'!$G:$G,"P1",'2012Figures'!$E:$E,$B$1)</f>
        <v>0</v>
      </c>
      <c r="Q237" s="30"/>
      <c r="R237" s="46" t="str">
        <f t="shared" si="28"/>
        <v/>
      </c>
      <c r="S237" s="46" t="str">
        <f t="shared" si="28"/>
        <v/>
      </c>
      <c r="T237" s="46" t="str">
        <f t="shared" si="28"/>
        <v/>
      </c>
      <c r="U237" s="46" t="str">
        <f t="shared" si="28"/>
        <v/>
      </c>
      <c r="V237" s="46" t="str">
        <f t="shared" si="28"/>
        <v/>
      </c>
    </row>
    <row r="238" spans="1:22" x14ac:dyDescent="0.2">
      <c r="A238" s="1">
        <v>124</v>
      </c>
      <c r="B238" s="1" t="s">
        <v>112</v>
      </c>
      <c r="C238" s="8">
        <v>3</v>
      </c>
      <c r="D238" s="29">
        <f>SUMIFS('2013Figures'!$J:$J,'2013Figures'!$C:$C,$A238,'2013Figures'!$H:$H,$B238,'2013Figures'!$I:$I,$C238,'2013Figures'!$E:$E,$B$1)</f>
        <v>0</v>
      </c>
      <c r="E238" s="9">
        <f>SUMIFS('2013Figures'!$J:$J,'2013Figures'!$C:$C,$A238,'2013Figures'!$H:$H,$B238,'2013Figures'!$I:$I,$C238,'2013Figures'!$B:$B,"BrokerToCy",'2013Figures'!$G:$G,"E1",'2013Figures'!$E:$E,$B$1)</f>
        <v>0</v>
      </c>
      <c r="F238" s="9">
        <f>SUMIFS('2013Figures'!$J:$J,'2013Figures'!$C:$C,$A238,'2013Figures'!$H:$H,$B238,'2013Figures'!$I:$I,$C238,'2013Figures'!$B:$B,"BrokerToCy",'2013Figures'!$G:$G,"P1",'2013Figures'!$E:$E,$B$1)</f>
        <v>0</v>
      </c>
      <c r="G238" s="9">
        <f>SUMIFS('2013Figures'!$J:$J,'2013Figures'!$C:$C,$A238,'2013Figures'!$H:$H,$B238,'2013Figures'!$I:$I,$C238,'2013Figures'!$B:$B,"CyToBroker",'2013Figures'!$G:$G,"E1",'2013Figures'!$E:$E,$B$1)</f>
        <v>0</v>
      </c>
      <c r="H238" s="9">
        <f>SUMIFS('2013Figures'!$J:$J,'2013Figures'!$C:$C,$A238,'2013Figures'!$H:$H,$B238,'2013Figures'!$I:$I,$C238,'2013Figures'!$B:$B,"CyToBroker",'2013Figures'!$G:$G,"P1",'2013Figures'!$E:$E,$B$1)</f>
        <v>0</v>
      </c>
      <c r="J238" s="8">
        <v>201201</v>
      </c>
      <c r="L238" s="42">
        <f>SUMIFS('2012Figures'!$J:$J,'2012Figures'!$C:$C,$A238,'2012Figures'!$H:$H,$B238,'2012Figures'!$I:$I,$C238,'2012Figures'!$E:$E,$B$1)</f>
        <v>0</v>
      </c>
      <c r="M238" s="52">
        <f>SUMIFS('2012Figures'!$J:$J,'2012Figures'!$C:$C,$A238,'2012Figures'!$H:$H,$B238,'2012Figures'!$I:$I,$C238,'2012Figures'!$B:$B,"BrokerToCy",'2012Figures'!$G:$G,"E1",'2012Figures'!$E:$E,$B$1)</f>
        <v>0</v>
      </c>
      <c r="N238" s="52">
        <f>SUMIFS('2012Figures'!$J:$J,'2012Figures'!$C:$C,$A238,'2012Figures'!$H:$H,$B238,'2012Figures'!$I:$I,$C238,'2012Figures'!$B:$B,"BrokerToCy",'2012Figures'!$G:$G,"P1",'2012Figures'!$E:$E,$B$1)</f>
        <v>0</v>
      </c>
      <c r="O238" s="52">
        <f>SUMIFS('2012Figures'!$J:$J,'2012Figures'!$C:$C,$A238,'2012Figures'!$H:$H,$B238,'2012Figures'!$I:$I,$C238,'2012Figures'!$B:$B,"CyToBroker",'2012Figures'!$G:$G,"E1",'2012Figures'!$E:$E,$B$1)</f>
        <v>0</v>
      </c>
      <c r="P238" s="52">
        <f>SUMIFS('2012Figures'!$J:$J,'2012Figures'!$C:$C,$A238,'2012Figures'!$H:$H,$B238,'2012Figures'!$I:$I,$C238,'2012Figures'!$B:$B,"CyToBroker",'2012Figures'!$G:$G,"P1",'2012Figures'!$E:$E,$B$1)</f>
        <v>0</v>
      </c>
      <c r="R238" s="46" t="str">
        <f t="shared" si="28"/>
        <v/>
      </c>
      <c r="S238" s="46" t="str">
        <f t="shared" si="28"/>
        <v/>
      </c>
      <c r="T238" s="46" t="str">
        <f t="shared" si="28"/>
        <v/>
      </c>
      <c r="U238" s="46" t="str">
        <f t="shared" si="28"/>
        <v/>
      </c>
      <c r="V238" s="46" t="str">
        <f t="shared" si="28"/>
        <v/>
      </c>
    </row>
    <row r="239" spans="1:22" x14ac:dyDescent="0.2">
      <c r="A239" s="1">
        <v>124</v>
      </c>
      <c r="B239" s="1" t="s">
        <v>112</v>
      </c>
      <c r="C239" s="8">
        <v>2</v>
      </c>
      <c r="D239" s="29">
        <f>SUMIFS('2013Figures'!$J:$J,'2013Figures'!$C:$C,$A239,'2013Figures'!$H:$H,$B239,'2013Figures'!$I:$I,$C239,'2013Figures'!$E:$E,$B$1)</f>
        <v>0</v>
      </c>
      <c r="E239" s="9">
        <f>SUMIFS('2013Figures'!$J:$J,'2013Figures'!$C:$C,$A239,'2013Figures'!$H:$H,$B239,'2013Figures'!$I:$I,$C239,'2013Figures'!$B:$B,"BrokerToCy",'2013Figures'!$G:$G,"E1",'2013Figures'!$E:$E,$B$1)</f>
        <v>0</v>
      </c>
      <c r="F239" s="9">
        <f>SUMIFS('2013Figures'!$J:$J,'2013Figures'!$C:$C,$A239,'2013Figures'!$H:$H,$B239,'2013Figures'!$I:$I,$C239,'2013Figures'!$B:$B,"BrokerToCy",'2013Figures'!$G:$G,"P1",'2013Figures'!$E:$E,$B$1)</f>
        <v>0</v>
      </c>
      <c r="G239" s="9">
        <f>SUMIFS('2013Figures'!$J:$J,'2013Figures'!$C:$C,$A239,'2013Figures'!$H:$H,$B239,'2013Figures'!$I:$I,$C239,'2013Figures'!$B:$B,"CyToBroker",'2013Figures'!$G:$G,"E1",'2013Figures'!$E:$E,$B$1)</f>
        <v>0</v>
      </c>
      <c r="H239" s="9">
        <f>SUMIFS('2013Figures'!$J:$J,'2013Figures'!$C:$C,$A239,'2013Figures'!$H:$H,$B239,'2013Figures'!$I:$I,$C239,'2013Figures'!$B:$B,"CyToBroker",'2013Figures'!$G:$G,"P1",'2013Figures'!$E:$E,$B$1)</f>
        <v>0</v>
      </c>
      <c r="J239" s="8">
        <v>201101</v>
      </c>
      <c r="L239" s="42">
        <f>SUMIFS('2012Figures'!$J:$J,'2012Figures'!$C:$C,$A239,'2012Figures'!$H:$H,$B239,'2012Figures'!$I:$I,$C239,'2012Figures'!$E:$E,$B$1)</f>
        <v>0</v>
      </c>
      <c r="M239" s="52">
        <f>SUMIFS('2012Figures'!$J:$J,'2012Figures'!$C:$C,$A239,'2012Figures'!$H:$H,$B239,'2012Figures'!$I:$I,$C239,'2012Figures'!$B:$B,"BrokerToCy",'2012Figures'!$G:$G,"E1",'2012Figures'!$E:$E,$B$1)</f>
        <v>0</v>
      </c>
      <c r="N239" s="52">
        <f>SUMIFS('2012Figures'!$J:$J,'2012Figures'!$C:$C,$A239,'2012Figures'!$H:$H,$B239,'2012Figures'!$I:$I,$C239,'2012Figures'!$B:$B,"BrokerToCy",'2012Figures'!$G:$G,"P1",'2012Figures'!$E:$E,$B$1)</f>
        <v>0</v>
      </c>
      <c r="O239" s="52">
        <f>SUMIFS('2012Figures'!$J:$J,'2012Figures'!$C:$C,$A239,'2012Figures'!$H:$H,$B239,'2012Figures'!$I:$I,$C239,'2012Figures'!$B:$B,"CyToBroker",'2012Figures'!$G:$G,"E1",'2012Figures'!$E:$E,$B$1)</f>
        <v>0</v>
      </c>
      <c r="P239" s="52">
        <f>SUMIFS('2012Figures'!$J:$J,'2012Figures'!$C:$C,$A239,'2012Figures'!$H:$H,$B239,'2012Figures'!$I:$I,$C239,'2012Figures'!$B:$B,"CyToBroker",'2012Figures'!$G:$G,"P1",'2012Figures'!$E:$E,$B$1)</f>
        <v>0</v>
      </c>
      <c r="R239" s="46" t="str">
        <f t="shared" si="28"/>
        <v/>
      </c>
      <c r="S239" s="46" t="str">
        <f t="shared" si="28"/>
        <v/>
      </c>
      <c r="T239" s="46" t="str">
        <f t="shared" si="28"/>
        <v/>
      </c>
      <c r="U239" s="46" t="str">
        <f t="shared" si="28"/>
        <v/>
      </c>
      <c r="V239" s="46" t="str">
        <f t="shared" si="28"/>
        <v/>
      </c>
    </row>
    <row r="240" spans="1:22" x14ac:dyDescent="0.2">
      <c r="A240" s="1">
        <v>124</v>
      </c>
      <c r="B240" s="1" t="s">
        <v>112</v>
      </c>
      <c r="C240" s="8">
        <v>1</v>
      </c>
      <c r="D240" s="29">
        <f>SUMIFS('2013Figures'!$J:$J,'2013Figures'!$C:$C,$A240,'2013Figures'!$H:$H,$B240,'2013Figures'!$I:$I,$C240,'2013Figures'!$E:$E,$B$1)</f>
        <v>0</v>
      </c>
      <c r="E240" s="9">
        <f>SUMIFS('2013Figures'!$J:$J,'2013Figures'!$C:$C,$A240,'2013Figures'!$H:$H,$B240,'2013Figures'!$I:$I,$C240,'2013Figures'!$B:$B,"BrokerToCy",'2013Figures'!$G:$G,"E1",'2013Figures'!$E:$E,$B$1)</f>
        <v>0</v>
      </c>
      <c r="F240" s="9">
        <f>SUMIFS('2013Figures'!$J:$J,'2013Figures'!$C:$C,$A240,'2013Figures'!$H:$H,$B240,'2013Figures'!$I:$I,$C240,'2013Figures'!$B:$B,"BrokerToCy",'2013Figures'!$G:$G,"P1",'2013Figures'!$E:$E,$B$1)</f>
        <v>0</v>
      </c>
      <c r="G240" s="9">
        <f>SUMIFS('2013Figures'!$J:$J,'2013Figures'!$C:$C,$A240,'2013Figures'!$H:$H,$B240,'2013Figures'!$I:$I,$C240,'2013Figures'!$B:$B,"CyToBroker",'2013Figures'!$G:$G,"E1",'2013Figures'!$E:$E,$B$1)</f>
        <v>0</v>
      </c>
      <c r="H240" s="9">
        <f>SUMIFS('2013Figures'!$J:$J,'2013Figures'!$C:$C,$A240,'2013Figures'!$H:$H,$B240,'2013Figures'!$I:$I,$C240,'2013Figures'!$B:$B,"CyToBroker",'2013Figures'!$G:$G,"P1",'2013Figures'!$E:$E,$B$1)</f>
        <v>0</v>
      </c>
      <c r="J240" s="8">
        <v>201001</v>
      </c>
      <c r="L240" s="42">
        <f>SUMIFS('2012Figures'!$J:$J,'2012Figures'!$C:$C,$A240,'2012Figures'!$H:$H,$B240,'2012Figures'!$I:$I,$C240,'2012Figures'!$E:$E,$B$1)</f>
        <v>0</v>
      </c>
      <c r="M240" s="52">
        <f>SUMIFS('2012Figures'!$J:$J,'2012Figures'!$C:$C,$A240,'2012Figures'!$H:$H,$B240,'2012Figures'!$I:$I,$C240,'2012Figures'!$B:$B,"BrokerToCy",'2012Figures'!$G:$G,"E1",'2012Figures'!$E:$E,$B$1)</f>
        <v>0</v>
      </c>
      <c r="N240" s="52">
        <f>SUMIFS('2012Figures'!$J:$J,'2012Figures'!$C:$C,$A240,'2012Figures'!$H:$H,$B240,'2012Figures'!$I:$I,$C240,'2012Figures'!$B:$B,"BrokerToCy",'2012Figures'!$G:$G,"P1",'2012Figures'!$E:$E,$B$1)</f>
        <v>0</v>
      </c>
      <c r="O240" s="52">
        <f>SUMIFS('2012Figures'!$J:$J,'2012Figures'!$C:$C,$A240,'2012Figures'!$H:$H,$B240,'2012Figures'!$I:$I,$C240,'2012Figures'!$B:$B,"CyToBroker",'2012Figures'!$G:$G,"E1",'2012Figures'!$E:$E,$B$1)</f>
        <v>0</v>
      </c>
      <c r="P240" s="52">
        <f>SUMIFS('2012Figures'!$J:$J,'2012Figures'!$C:$C,$A240,'2012Figures'!$H:$H,$B240,'2012Figures'!$I:$I,$C240,'2012Figures'!$B:$B,"CyToBroker",'2012Figures'!$G:$G,"P1",'2012Figures'!$E:$E,$B$1)</f>
        <v>0</v>
      </c>
      <c r="R240" s="46" t="str">
        <f t="shared" si="28"/>
        <v/>
      </c>
      <c r="S240" s="46" t="str">
        <f t="shared" si="28"/>
        <v/>
      </c>
      <c r="T240" s="46" t="str">
        <f t="shared" si="28"/>
        <v/>
      </c>
      <c r="U240" s="46" t="str">
        <f t="shared" si="28"/>
        <v/>
      </c>
      <c r="V240" s="46" t="str">
        <f t="shared" si="28"/>
        <v/>
      </c>
    </row>
    <row r="241" spans="1:22" x14ac:dyDescent="0.2">
      <c r="A241" s="1">
        <v>124</v>
      </c>
      <c r="B241" s="1" t="s">
        <v>112</v>
      </c>
      <c r="D241" s="29">
        <f>SUMIFS('2013Figures'!$J:$J,'2013Figures'!$C:$C,$A241,'2013Figures'!$I:$I,"",'2013Figures'!$E:$E,$B$1)</f>
        <v>0</v>
      </c>
      <c r="E241" s="9">
        <f>SUMIFS('2013Figures'!$J:$J,'2013Figures'!$C:$C,$A241,'2013Figures'!$I:$I,"",'2013Figures'!$B:$B,"BrokerToCy",'2013Figures'!$G:$G,"E1",'2013Figures'!$E:$E,$B$1)</f>
        <v>0</v>
      </c>
      <c r="F241" s="9">
        <f>SUMIFS('2013Figures'!$J:$J,'2013Figures'!$C:$C,$A241,'2013Figures'!$I:$I,"",'2013Figures'!$B:$B,"BrokerToCy",'2013Figures'!$G:$G,"P1",'2013Figures'!$E:$E,$B$1)</f>
        <v>0</v>
      </c>
      <c r="G241" s="9">
        <f>SUMIFS('2013Figures'!$J:$J,'2013Figures'!$C:$C,$A241,'2013Figures'!$I:$I,"",'2013Figures'!$B:$B,"CyToBroker",'2013Figures'!$G:$G,"E1",'2013Figures'!$E:$E,$B$1)</f>
        <v>0</v>
      </c>
      <c r="H241" s="9">
        <f>SUMIFS('2013Figures'!$J:$J,'2013Figures'!$C:$C,$A241,'2013Figures'!$I:$I,"",'2013Figures'!$B:$B,"CyToBroker",'2013Figures'!$G:$G,"P1",'2013Figures'!$E:$E,$B$1)</f>
        <v>0</v>
      </c>
      <c r="J241" s="8" t="s">
        <v>131</v>
      </c>
      <c r="L241" s="42">
        <f>SUMIFS('2012Figures'!$J:$J,'2012Figures'!$C:$C,$A241,'2012Figures'!$I:$I,"",'2012Figures'!$E:$E,$B$1)</f>
        <v>0</v>
      </c>
      <c r="M241" s="52">
        <f>SUMIFS('2012Figures'!$J:$J,'2012Figures'!$C:$C,$A241,'2012Figures'!$I:$I,"",'2012Figures'!$B:$B,"BrokerToCy",'2012Figures'!$G:$G,"E1",'2012Figures'!$E:$E,$B$1)</f>
        <v>0</v>
      </c>
      <c r="N241" s="52">
        <f>SUMIFS('2012Figures'!$J:$J,'2012Figures'!$C:$C,$A241,'2012Figures'!$I:$I,"",'2012Figures'!$B:$B,"BrokerToCy",'2012Figures'!$G:$G,"P1",'2012Figures'!$E:$E,$B$1)</f>
        <v>0</v>
      </c>
      <c r="O241" s="52">
        <f>SUMIFS('2012Figures'!$J:$J,'2012Figures'!$C:$C,$A241,'2012Figures'!$I:$I,"",'2012Figures'!$B:$B,"CyToBroker",'2012Figures'!$G:$G,"E1",'2012Figures'!$E:$E,$B$1)</f>
        <v>0</v>
      </c>
      <c r="P241" s="52">
        <f>SUMIFS('2012Figures'!$J:$J,'2012Figures'!$C:$C,$A241,'2012Figures'!$I:$I,"",'2012Figures'!$B:$B,"CyToBroker",'2012Figures'!$G:$G,"P1",'2012Figures'!$E:$E,$B$1)</f>
        <v>0</v>
      </c>
      <c r="R241" s="46" t="str">
        <f t="shared" si="28"/>
        <v/>
      </c>
      <c r="S241" s="46" t="str">
        <f t="shared" si="28"/>
        <v/>
      </c>
      <c r="T241" s="46" t="str">
        <f t="shared" si="28"/>
        <v/>
      </c>
      <c r="U241" s="46" t="str">
        <f t="shared" si="28"/>
        <v/>
      </c>
      <c r="V241" s="46" t="str">
        <f t="shared" si="28"/>
        <v/>
      </c>
    </row>
    <row r="242" spans="1:22" x14ac:dyDescent="0.2">
      <c r="A242" s="21"/>
      <c r="B242" s="21" t="s">
        <v>92</v>
      </c>
      <c r="C242" s="22"/>
      <c r="D242" s="23">
        <f>SUM(E242:H242)</f>
        <v>0</v>
      </c>
      <c r="E242" s="23">
        <f>SUM(E236:E241)</f>
        <v>0</v>
      </c>
      <c r="F242" s="23">
        <f>SUM(F236:F241)</f>
        <v>0</v>
      </c>
      <c r="G242" s="23">
        <f>SUM(G236:G241)</f>
        <v>0</v>
      </c>
      <c r="H242" s="23">
        <f>SUM(H236:H241)</f>
        <v>0</v>
      </c>
      <c r="I242" s="21"/>
      <c r="J242" s="22"/>
      <c r="K242" s="21"/>
      <c r="L242" s="43">
        <f>SUM(M242:P242)</f>
        <v>0</v>
      </c>
      <c r="M242" s="43">
        <f>SUM(M236:M241)</f>
        <v>0</v>
      </c>
      <c r="N242" s="43">
        <f>SUM(N236:N241)</f>
        <v>0</v>
      </c>
      <c r="O242" s="43">
        <f>SUM(O236:O241)</f>
        <v>0</v>
      </c>
      <c r="P242" s="43">
        <f>SUM(P236:P241)</f>
        <v>0</v>
      </c>
      <c r="Q242" s="21"/>
      <c r="R242" s="21"/>
      <c r="S242" s="21"/>
      <c r="T242" s="21"/>
      <c r="U242" s="21"/>
      <c r="V242" s="21"/>
    </row>
    <row r="243" spans="1:22" x14ac:dyDescent="0.2">
      <c r="A243" s="28">
        <v>126</v>
      </c>
      <c r="B243" s="28" t="s">
        <v>113</v>
      </c>
      <c r="C243" s="17" t="s">
        <v>88</v>
      </c>
      <c r="D243" s="18">
        <f>SUMIFS('2013Figures'!$J:$J,'2013Figures'!$C:$C,$A243,'2013Figures'!$E:$E,$B$1)</f>
        <v>0</v>
      </c>
      <c r="E243" s="18">
        <f>SUMIFS('2013Figures'!$J:$J,'2013Figures'!$C:$C,$A243,'2013Figures'!$B:$B,"BrokerToCy",'2013Figures'!$G:$G,"E1",'2013Figures'!$E:$E,$B$1)</f>
        <v>0</v>
      </c>
      <c r="F243" s="18">
        <f>SUMIFS('2013Figures'!$J:$J,'2013Figures'!$C:$C,$A243,'2013Figures'!$B:$B,"BrokerToCy",'2013Figures'!$G:$G,"P1",'2013Figures'!$E:$E,$B$1)</f>
        <v>0</v>
      </c>
      <c r="G243" s="18">
        <f>SUMIFS('2013Figures'!$J:$J,'2013Figures'!$C:$C,$A243,'2013Figures'!$B:$B,"CyToBroker",'2013Figures'!$G:$G,"E1",'2013Figures'!$E:$E,$B$1)</f>
        <v>0</v>
      </c>
      <c r="H243" s="18">
        <f>SUMIFS('2013Figures'!$J:$J,'2013Figures'!$C:$C,$A243,'2013Figures'!$B:$B,"CyToBroker",'2013Figures'!$G:$G,"P1",'2013Figures'!$E:$E,$B$1)</f>
        <v>0</v>
      </c>
      <c r="I243" s="28"/>
      <c r="J243" s="17"/>
      <c r="K243" s="28"/>
      <c r="L243" s="50">
        <f>SUMIFS('2012Figures'!$J:$J,'2012Figures'!$C:$C,$A243,'2012Figures'!$E:$E,$B$1)</f>
        <v>0</v>
      </c>
      <c r="M243" s="50">
        <f>SUMIFS('2012Figures'!$J:$J,'2012Figures'!$C:$C,$A243,'2012Figures'!$B:$B,"BrokerToCy",'2012Figures'!$G:$G,"E1",'2012Figures'!$E:$E,$B$1)</f>
        <v>0</v>
      </c>
      <c r="N243" s="50">
        <f>SUMIFS('2012Figures'!$J:$J,'2012Figures'!$C:$C,$A243,'2012Figures'!$B:$B,"BrokerToCy",'2012Figures'!$G:$G,"P1",'2012Figures'!$E:$E,$B$1)</f>
        <v>0</v>
      </c>
      <c r="O243" s="50">
        <f>SUMIFS('2012Figures'!$J:$J,'2012Figures'!$C:$C,$A243,'2012Figures'!$B:$B,"CyToBroker",'2012Figures'!$G:$G,"E1",'2012Figures'!$E:$E,$B$1)</f>
        <v>0</v>
      </c>
      <c r="P243" s="50">
        <f>SUMIFS('2012Figures'!$J:$J,'2012Figures'!$C:$C,$A243,'2012Figures'!$B:$B,"CyToBroker",'2012Figures'!$G:$G,"P1",'2012Figures'!$E:$E,$B$1)</f>
        <v>0</v>
      </c>
      <c r="Q243" s="28"/>
      <c r="R243" s="46" t="str">
        <f t="shared" si="28"/>
        <v/>
      </c>
      <c r="S243" s="46" t="str">
        <f t="shared" si="28"/>
        <v/>
      </c>
      <c r="T243" s="46" t="str">
        <f t="shared" si="28"/>
        <v/>
      </c>
      <c r="U243" s="46" t="str">
        <f t="shared" si="28"/>
        <v/>
      </c>
      <c r="V243" s="46" t="str">
        <f t="shared" si="28"/>
        <v/>
      </c>
    </row>
    <row r="244" spans="1:22" x14ac:dyDescent="0.2">
      <c r="A244" s="1">
        <v>126</v>
      </c>
      <c r="B244" s="1" t="s">
        <v>113</v>
      </c>
      <c r="C244" s="8">
        <v>3</v>
      </c>
      <c r="D244" s="29">
        <f>SUMIFS('2013Figures'!$J:$J,'2013Figures'!$C:$C,$A244,'2013Figures'!$H:$H,$B244,'2013Figures'!$I:$I,$C244,'2013Figures'!$E:$E,$B$1)</f>
        <v>0</v>
      </c>
      <c r="E244" s="9">
        <f>SUMIFS('2013Figures'!$J:$J,'2013Figures'!$C:$C,$A244,'2013Figures'!$H:$H,$B244,'2013Figures'!$I:$I,$C244,'2013Figures'!$B:$B,"BrokerToCy",'2013Figures'!$G:$G,"E1",'2013Figures'!$E:$E,$B$1)</f>
        <v>0</v>
      </c>
      <c r="F244" s="9">
        <f>SUMIFS('2013Figures'!$J:$J,'2013Figures'!$C:$C,$A244,'2013Figures'!$H:$H,$B244,'2013Figures'!$I:$I,$C244,'2013Figures'!$B:$B,"BrokerToCy",'2013Figures'!$G:$G,"P1",'2013Figures'!$E:$E,$B$1)</f>
        <v>0</v>
      </c>
      <c r="G244" s="9">
        <f>SUMIFS('2013Figures'!$J:$J,'2013Figures'!$C:$C,$A244,'2013Figures'!$H:$H,$B244,'2013Figures'!$I:$I,$C244,'2013Figures'!$B:$B,"CyToBroker",'2013Figures'!$G:$G,"E1",'2013Figures'!$E:$E,$B$1)</f>
        <v>0</v>
      </c>
      <c r="H244" s="9">
        <f>SUMIFS('2013Figures'!$J:$J,'2013Figures'!$C:$C,$A244,'2013Figures'!$H:$H,$B244,'2013Figures'!$I:$I,$C244,'2013Figures'!$B:$B,"CyToBroker",'2013Figures'!$G:$G,"P1",'2013Figures'!$E:$E,$B$1)</f>
        <v>0</v>
      </c>
      <c r="J244" s="8">
        <v>201401</v>
      </c>
      <c r="L244" s="42">
        <f>SUMIFS('2012Figures'!$J:$J,'2012Figures'!$C:$C,$A244,'2012Figures'!$H:$H,$B244,'2012Figures'!$I:$I,$C244,'2012Figures'!$E:$E,$B$1)</f>
        <v>0</v>
      </c>
      <c r="M244" s="52">
        <f>SUMIFS('2012Figures'!$J:$J,'2012Figures'!$C:$C,$A244,'2012Figures'!$H:$H,$B244,'2012Figures'!$I:$I,$C244,'2012Figures'!$B:$B,"BrokerToCy",'2012Figures'!$G:$G,"E1",'2012Figures'!$E:$E,$B$1)</f>
        <v>0</v>
      </c>
      <c r="N244" s="52">
        <f>SUMIFS('2012Figures'!$J:$J,'2012Figures'!$C:$C,$A244,'2012Figures'!$H:$H,$B244,'2012Figures'!$I:$I,$C244,'2012Figures'!$B:$B,"BrokerToCy",'2012Figures'!$G:$G,"P1",'2012Figures'!$E:$E,$B$1)</f>
        <v>0</v>
      </c>
      <c r="O244" s="52">
        <f>SUMIFS('2012Figures'!$J:$J,'2012Figures'!$C:$C,$A244,'2012Figures'!$H:$H,$B244,'2012Figures'!$I:$I,$C244,'2012Figures'!$B:$B,"CyToBroker",'2012Figures'!$G:$G,"E1",'2012Figures'!$E:$E,$B$1)</f>
        <v>0</v>
      </c>
      <c r="P244" s="52">
        <f>SUMIFS('2012Figures'!$J:$J,'2012Figures'!$C:$C,$A244,'2012Figures'!$H:$H,$B244,'2012Figures'!$I:$I,$C244,'2012Figures'!$B:$B,"CyToBroker",'2012Figures'!$G:$G,"P1",'2012Figures'!$E:$E,$B$1)</f>
        <v>0</v>
      </c>
      <c r="R244" s="46" t="str">
        <f t="shared" si="28"/>
        <v/>
      </c>
      <c r="S244" s="46" t="str">
        <f t="shared" si="28"/>
        <v/>
      </c>
      <c r="T244" s="46" t="str">
        <f t="shared" si="28"/>
        <v/>
      </c>
      <c r="U244" s="46" t="str">
        <f t="shared" si="28"/>
        <v/>
      </c>
      <c r="V244" s="46" t="str">
        <f t="shared" si="28"/>
        <v/>
      </c>
    </row>
    <row r="245" spans="1:22" x14ac:dyDescent="0.2">
      <c r="A245" s="1">
        <v>126</v>
      </c>
      <c r="B245" s="1" t="s">
        <v>113</v>
      </c>
      <c r="C245" s="8">
        <v>2</v>
      </c>
      <c r="D245" s="29">
        <f>SUMIFS('2013Figures'!$J:$J,'2013Figures'!$C:$C,$A245,'2013Figures'!$H:$H,$B245,'2013Figures'!$I:$I,$C245,'2013Figures'!$E:$E,$B$1)</f>
        <v>0</v>
      </c>
      <c r="E245" s="9">
        <f>SUMIFS('2013Figures'!$J:$J,'2013Figures'!$C:$C,$A245,'2013Figures'!$H:$H,$B245,'2013Figures'!$I:$I,$C245,'2013Figures'!$B:$B,"BrokerToCy",'2013Figures'!$G:$G,"E1",'2013Figures'!$E:$E,$B$1)</f>
        <v>0</v>
      </c>
      <c r="F245" s="9">
        <f>SUMIFS('2013Figures'!$J:$J,'2013Figures'!$C:$C,$A245,'2013Figures'!$H:$H,$B245,'2013Figures'!$I:$I,$C245,'2013Figures'!$B:$B,"BrokerToCy",'2013Figures'!$G:$G,"P1",'2013Figures'!$E:$E,$B$1)</f>
        <v>0</v>
      </c>
      <c r="G245" s="9">
        <f>SUMIFS('2013Figures'!$J:$J,'2013Figures'!$C:$C,$A245,'2013Figures'!$H:$H,$B245,'2013Figures'!$I:$I,$C245,'2013Figures'!$B:$B,"CyToBroker",'2013Figures'!$G:$G,"E1",'2013Figures'!$E:$E,$B$1)</f>
        <v>0</v>
      </c>
      <c r="H245" s="9">
        <f>SUMIFS('2013Figures'!$J:$J,'2013Figures'!$C:$C,$A245,'2013Figures'!$H:$H,$B245,'2013Figures'!$I:$I,$C245,'2013Figures'!$B:$B,"CyToBroker",'2013Figures'!$G:$G,"P1",'2013Figures'!$E:$E,$B$1)</f>
        <v>0</v>
      </c>
      <c r="I245" s="30"/>
      <c r="J245" s="31">
        <v>201301</v>
      </c>
      <c r="K245" s="30"/>
      <c r="L245" s="42">
        <f>SUMIFS('2012Figures'!$J:$J,'2012Figures'!$C:$C,$A245,'2012Figures'!$H:$H,$B245,'2012Figures'!$I:$I,$C245,'2012Figures'!$E:$E,$B$1)</f>
        <v>0</v>
      </c>
      <c r="M245" s="52">
        <f>SUMIFS('2012Figures'!$J:$J,'2012Figures'!$C:$C,$A245,'2012Figures'!$H:$H,$B245,'2012Figures'!$I:$I,$C245,'2012Figures'!$B:$B,"BrokerToCy",'2012Figures'!$G:$G,"E1",'2012Figures'!$E:$E,$B$1)</f>
        <v>0</v>
      </c>
      <c r="N245" s="52">
        <f>SUMIFS('2012Figures'!$J:$J,'2012Figures'!$C:$C,$A245,'2012Figures'!$H:$H,$B245,'2012Figures'!$I:$I,$C245,'2012Figures'!$B:$B,"BrokerToCy",'2012Figures'!$G:$G,"P1",'2012Figures'!$E:$E,$B$1)</f>
        <v>0</v>
      </c>
      <c r="O245" s="52">
        <f>SUMIFS('2012Figures'!$J:$J,'2012Figures'!$C:$C,$A245,'2012Figures'!$H:$H,$B245,'2012Figures'!$I:$I,$C245,'2012Figures'!$B:$B,"CyToBroker",'2012Figures'!$G:$G,"E1",'2012Figures'!$E:$E,$B$1)</f>
        <v>0</v>
      </c>
      <c r="P245" s="52">
        <f>SUMIFS('2012Figures'!$J:$J,'2012Figures'!$C:$C,$A245,'2012Figures'!$H:$H,$B245,'2012Figures'!$I:$I,$C245,'2012Figures'!$B:$B,"CyToBroker",'2012Figures'!$G:$G,"P1",'2012Figures'!$E:$E,$B$1)</f>
        <v>0</v>
      </c>
      <c r="Q245" s="30"/>
      <c r="R245" s="46" t="str">
        <f t="shared" si="28"/>
        <v/>
      </c>
      <c r="S245" s="46" t="str">
        <f t="shared" si="28"/>
        <v/>
      </c>
      <c r="T245" s="46" t="str">
        <f t="shared" si="28"/>
        <v/>
      </c>
      <c r="U245" s="46" t="str">
        <f t="shared" si="28"/>
        <v/>
      </c>
      <c r="V245" s="46" t="str">
        <f t="shared" si="28"/>
        <v/>
      </c>
    </row>
    <row r="246" spans="1:22" x14ac:dyDescent="0.2">
      <c r="A246" s="1">
        <v>126</v>
      </c>
      <c r="B246" s="1" t="s">
        <v>113</v>
      </c>
      <c r="C246" s="8">
        <v>1</v>
      </c>
      <c r="D246" s="29">
        <f>SUMIFS('2013Figures'!$J:$J,'2013Figures'!$C:$C,$A246,'2013Figures'!$H:$H,$B246,'2013Figures'!$I:$I,$C246,'2013Figures'!$E:$E,$B$1)</f>
        <v>0</v>
      </c>
      <c r="E246" s="9">
        <f>SUMIFS('2013Figures'!$J:$J,'2013Figures'!$C:$C,$A246,'2013Figures'!$H:$H,$B246,'2013Figures'!$I:$I,$C246,'2013Figures'!$B:$B,"BrokerToCy",'2013Figures'!$G:$G,"E1",'2013Figures'!$E:$E,$B$1)</f>
        <v>0</v>
      </c>
      <c r="F246" s="9">
        <f>SUMIFS('2013Figures'!$J:$J,'2013Figures'!$C:$C,$A246,'2013Figures'!$H:$H,$B246,'2013Figures'!$I:$I,$C246,'2013Figures'!$B:$B,"BrokerToCy",'2013Figures'!$G:$G,"P1",'2013Figures'!$E:$E,$B$1)</f>
        <v>0</v>
      </c>
      <c r="G246" s="9">
        <f>SUMIFS('2013Figures'!$J:$J,'2013Figures'!$C:$C,$A246,'2013Figures'!$H:$H,$B246,'2013Figures'!$I:$I,$C246,'2013Figures'!$B:$B,"CyToBroker",'2013Figures'!$G:$G,"E1",'2013Figures'!$E:$E,$B$1)</f>
        <v>0</v>
      </c>
      <c r="H246" s="9">
        <f>SUMIFS('2013Figures'!$J:$J,'2013Figures'!$C:$C,$A246,'2013Figures'!$H:$H,$B246,'2013Figures'!$I:$I,$C246,'2013Figures'!$B:$B,"CyToBroker",'2013Figures'!$G:$G,"P1",'2013Figures'!$E:$E,$B$1)</f>
        <v>0</v>
      </c>
      <c r="J246" s="8">
        <v>201201</v>
      </c>
      <c r="L246" s="42">
        <f>SUMIFS('2012Figures'!$J:$J,'2012Figures'!$C:$C,$A246,'2012Figures'!$H:$H,$B246,'2012Figures'!$I:$I,$C246,'2012Figures'!$E:$E,$B$1)</f>
        <v>0</v>
      </c>
      <c r="M246" s="52">
        <f>SUMIFS('2012Figures'!$J:$J,'2012Figures'!$C:$C,$A246,'2012Figures'!$H:$H,$B246,'2012Figures'!$I:$I,$C246,'2012Figures'!$B:$B,"BrokerToCy",'2012Figures'!$G:$G,"E1",'2012Figures'!$E:$E,$B$1)</f>
        <v>0</v>
      </c>
      <c r="N246" s="52">
        <f>SUMIFS('2012Figures'!$J:$J,'2012Figures'!$C:$C,$A246,'2012Figures'!$H:$H,$B246,'2012Figures'!$I:$I,$C246,'2012Figures'!$B:$B,"BrokerToCy",'2012Figures'!$G:$G,"P1",'2012Figures'!$E:$E,$B$1)</f>
        <v>0</v>
      </c>
      <c r="O246" s="52">
        <f>SUMIFS('2012Figures'!$J:$J,'2012Figures'!$C:$C,$A246,'2012Figures'!$H:$H,$B246,'2012Figures'!$I:$I,$C246,'2012Figures'!$B:$B,"CyToBroker",'2012Figures'!$G:$G,"E1",'2012Figures'!$E:$E,$B$1)</f>
        <v>0</v>
      </c>
      <c r="P246" s="52">
        <f>SUMIFS('2012Figures'!$J:$J,'2012Figures'!$C:$C,$A246,'2012Figures'!$H:$H,$B246,'2012Figures'!$I:$I,$C246,'2012Figures'!$B:$B,"CyToBroker",'2012Figures'!$G:$G,"P1",'2012Figures'!$E:$E,$B$1)</f>
        <v>0</v>
      </c>
      <c r="R246" s="46" t="str">
        <f t="shared" si="28"/>
        <v/>
      </c>
      <c r="S246" s="46" t="str">
        <f t="shared" si="28"/>
        <v/>
      </c>
      <c r="T246" s="46" t="str">
        <f t="shared" si="28"/>
        <v/>
      </c>
      <c r="U246" s="46" t="str">
        <f t="shared" si="28"/>
        <v/>
      </c>
      <c r="V246" s="46" t="str">
        <f t="shared" si="28"/>
        <v/>
      </c>
    </row>
    <row r="247" spans="1:22" x14ac:dyDescent="0.2">
      <c r="A247" s="1">
        <v>126</v>
      </c>
      <c r="B247" s="1" t="s">
        <v>113</v>
      </c>
      <c r="D247" s="29">
        <f>SUMIFS('2013Figures'!$J:$J,'2013Figures'!$C:$C,$A247,'2013Figures'!$I:$I,"",'2013Figures'!$E:$E,$B$1)</f>
        <v>0</v>
      </c>
      <c r="E247" s="9">
        <f>SUMIFS('2013Figures'!$J:$J,'2013Figures'!$C:$C,$A247,'2013Figures'!$I:$I,"",'2013Figures'!$B:$B,"BrokerToCy",'2013Figures'!$G:$G,"E1",'2013Figures'!$E:$E,$B$1)</f>
        <v>0</v>
      </c>
      <c r="F247" s="9">
        <f>SUMIFS('2013Figures'!$J:$J,'2013Figures'!$C:$C,$A247,'2013Figures'!$I:$I,"",'2013Figures'!$B:$B,"BrokerToCy",'2013Figures'!$G:$G,"P1",'2013Figures'!$E:$E,$B$1)</f>
        <v>0</v>
      </c>
      <c r="G247" s="9">
        <f>SUMIFS('2013Figures'!$J:$J,'2013Figures'!$C:$C,$A247,'2013Figures'!$I:$I,"",'2013Figures'!$B:$B,"CyToBroker",'2013Figures'!$G:$G,"E1",'2013Figures'!$E:$E,$B$1)</f>
        <v>0</v>
      </c>
      <c r="H247" s="9">
        <f>SUMIFS('2013Figures'!$J:$J,'2013Figures'!$C:$C,$A247,'2013Figures'!$I:$I,"",'2013Figures'!$B:$B,"CyToBroker",'2013Figures'!$G:$G,"P1",'2013Figures'!$E:$E,$B$1)</f>
        <v>0</v>
      </c>
      <c r="J247" s="8" t="s">
        <v>131</v>
      </c>
      <c r="L247" s="42">
        <f>SUMIFS('2012Figures'!$J:$J,'2012Figures'!$C:$C,$A247,'2012Figures'!$I:$I,"",'2012Figures'!$E:$E,$B$1)</f>
        <v>0</v>
      </c>
      <c r="M247" s="52">
        <f>SUMIFS('2012Figures'!$J:$J,'2012Figures'!$C:$C,$A247,'2012Figures'!$I:$I,"",'2012Figures'!$B:$B,"BrokerToCy",'2012Figures'!$G:$G,"E1",'2012Figures'!$E:$E,$B$1)</f>
        <v>0</v>
      </c>
      <c r="N247" s="52">
        <f>SUMIFS('2012Figures'!$J:$J,'2012Figures'!$C:$C,$A247,'2012Figures'!$I:$I,"",'2012Figures'!$B:$B,"BrokerToCy",'2012Figures'!$G:$G,"P1",'2012Figures'!$E:$E,$B$1)</f>
        <v>0</v>
      </c>
      <c r="O247" s="52">
        <f>SUMIFS('2012Figures'!$J:$J,'2012Figures'!$C:$C,$A247,'2012Figures'!$I:$I,"",'2012Figures'!$B:$B,"CyToBroker",'2012Figures'!$G:$G,"E1",'2012Figures'!$E:$E,$B$1)</f>
        <v>0</v>
      </c>
      <c r="P247" s="52">
        <f>SUMIFS('2012Figures'!$J:$J,'2012Figures'!$C:$C,$A247,'2012Figures'!$I:$I,"",'2012Figures'!$B:$B,"CyToBroker",'2012Figures'!$G:$G,"P1",'2012Figures'!$E:$E,$B$1)</f>
        <v>0</v>
      </c>
      <c r="R247" s="46" t="str">
        <f t="shared" si="28"/>
        <v/>
      </c>
      <c r="S247" s="46" t="str">
        <f t="shared" si="28"/>
        <v/>
      </c>
      <c r="T247" s="46" t="str">
        <f t="shared" si="28"/>
        <v/>
      </c>
      <c r="U247" s="46" t="str">
        <f t="shared" si="28"/>
        <v/>
      </c>
      <c r="V247" s="46" t="str">
        <f t="shared" si="28"/>
        <v/>
      </c>
    </row>
    <row r="248" spans="1:22" x14ac:dyDescent="0.2">
      <c r="A248" s="21"/>
      <c r="B248" s="21" t="s">
        <v>92</v>
      </c>
      <c r="C248" s="22"/>
      <c r="D248" s="23">
        <f>SUM(E248:H248)</f>
        <v>0</v>
      </c>
      <c r="E248" s="23">
        <f>SUM(E244:E247)</f>
        <v>0</v>
      </c>
      <c r="F248" s="23">
        <f>SUM(F244:F247)</f>
        <v>0</v>
      </c>
      <c r="G248" s="23">
        <f>SUM(G244:G247)</f>
        <v>0</v>
      </c>
      <c r="H248" s="23">
        <f>SUM(H244:H247)</f>
        <v>0</v>
      </c>
      <c r="I248" s="21"/>
      <c r="J248" s="22"/>
      <c r="K248" s="21"/>
      <c r="L248" s="43">
        <f>SUM(M248:P248)</f>
        <v>0</v>
      </c>
      <c r="M248" s="43">
        <f>SUM(M244:M247)</f>
        <v>0</v>
      </c>
      <c r="N248" s="43">
        <f>SUM(N244:N247)</f>
        <v>0</v>
      </c>
      <c r="O248" s="43">
        <f>SUM(O244:O247)</f>
        <v>0</v>
      </c>
      <c r="P248" s="43">
        <f>SUM(P244:P247)</f>
        <v>0</v>
      </c>
      <c r="Q248" s="21"/>
      <c r="R248" s="21"/>
      <c r="S248" s="21"/>
      <c r="T248" s="21"/>
      <c r="U248" s="21"/>
      <c r="V248" s="21"/>
    </row>
    <row r="249" spans="1:22" x14ac:dyDescent="0.2">
      <c r="A249" s="28">
        <v>139</v>
      </c>
      <c r="B249" s="28" t="s">
        <v>167</v>
      </c>
      <c r="C249" s="17" t="s">
        <v>88</v>
      </c>
      <c r="D249" s="18">
        <f>SUMIFS('2013Figures'!$J:$J,'2013Figures'!$C:$C,$A249,'2013Figures'!$E:$E,$B$1)</f>
        <v>0</v>
      </c>
      <c r="E249" s="18">
        <f>SUMIFS('2013Figures'!$J:$J,'2013Figures'!$C:$C,$A249,'2013Figures'!$B:$B,"BrokerToCy",'2013Figures'!$G:$G,"E1",'2013Figures'!$E:$E,$B$1)</f>
        <v>0</v>
      </c>
      <c r="F249" s="18">
        <f>SUMIFS('2013Figures'!$J:$J,'2013Figures'!$C:$C,$A249,'2013Figures'!$B:$B,"BrokerToCy",'2013Figures'!$G:$G,"P1",'2013Figures'!$E:$E,$B$1)</f>
        <v>0</v>
      </c>
      <c r="G249" s="18">
        <f>SUMIFS('2013Figures'!$J:$J,'2013Figures'!$C:$C,$A249,'2013Figures'!$B:$B,"CyToBroker",'2013Figures'!$G:$G,"E1",'2013Figures'!$E:$E,$B$1)</f>
        <v>0</v>
      </c>
      <c r="H249" s="18">
        <f>SUMIFS('2013Figures'!$J:$J,'2013Figures'!$C:$C,$A249,'2013Figures'!$B:$B,"CyToBroker",'2013Figures'!$G:$G,"P1",'2013Figures'!$E:$E,$B$1)</f>
        <v>0</v>
      </c>
      <c r="I249" s="28"/>
      <c r="J249" s="17"/>
      <c r="K249" s="28"/>
      <c r="L249" s="50">
        <f>SUMIFS('2012Figures'!$J:$J,'2012Figures'!$C:$C,$A249,'2012Figures'!$E:$E,$B$1)</f>
        <v>0</v>
      </c>
      <c r="M249" s="50">
        <f>SUMIFS('2012Figures'!$J:$J,'2012Figures'!$C:$C,$A249,'2012Figures'!$B:$B,"BrokerToCy",'2012Figures'!$G:$G,"E1",'2012Figures'!$E:$E,$B$1)</f>
        <v>0</v>
      </c>
      <c r="N249" s="50">
        <f>SUMIFS('2012Figures'!$J:$J,'2012Figures'!$C:$C,$A249,'2012Figures'!$B:$B,"BrokerToCy",'2012Figures'!$G:$G,"P1",'2012Figures'!$E:$E,$B$1)</f>
        <v>0</v>
      </c>
      <c r="O249" s="50">
        <f>SUMIFS('2012Figures'!$J:$J,'2012Figures'!$C:$C,$A249,'2012Figures'!$B:$B,"CyToBroker",'2012Figures'!$G:$G,"E1",'2012Figures'!$E:$E,$B$1)</f>
        <v>0</v>
      </c>
      <c r="P249" s="50">
        <f>SUMIFS('2012Figures'!$J:$J,'2012Figures'!$C:$C,$A249,'2012Figures'!$B:$B,"CyToBroker",'2012Figures'!$G:$G,"P1",'2012Figures'!$E:$E,$B$1)</f>
        <v>0</v>
      </c>
      <c r="Q249" s="28"/>
      <c r="R249" s="46" t="str">
        <f t="shared" si="28"/>
        <v/>
      </c>
      <c r="S249" s="46" t="str">
        <f t="shared" si="28"/>
        <v/>
      </c>
      <c r="T249" s="46" t="str">
        <f t="shared" si="28"/>
        <v/>
      </c>
      <c r="U249" s="46" t="str">
        <f t="shared" si="28"/>
        <v/>
      </c>
      <c r="V249" s="46" t="str">
        <f t="shared" si="28"/>
        <v/>
      </c>
    </row>
    <row r="250" spans="1:22" x14ac:dyDescent="0.2">
      <c r="A250" s="1">
        <v>139</v>
      </c>
      <c r="B250" s="1" t="s">
        <v>167</v>
      </c>
      <c r="C250" s="8">
        <v>2</v>
      </c>
      <c r="D250" s="29">
        <f>SUMIFS('2013Figures'!$J:$J,'2013Figures'!$C:$C,$A250,'2013Figures'!$H:$H,$B250,'2013Figures'!$I:$I,$C250,'2013Figures'!$E:$E,$B$1)</f>
        <v>0</v>
      </c>
      <c r="E250" s="9">
        <f>SUMIFS('2013Figures'!$J:$J,'2013Figures'!$C:$C,$A250,'2013Figures'!$H:$H,$B250,'2013Figures'!$I:$I,$C250,'2013Figures'!$B:$B,"BrokerToCy",'2013Figures'!$G:$G,"E1",'2013Figures'!$E:$E,$B$1)</f>
        <v>0</v>
      </c>
      <c r="F250" s="9">
        <f>SUMIFS('2013Figures'!$J:$J,'2013Figures'!$C:$C,$A250,'2013Figures'!$H:$H,$B250,'2013Figures'!$I:$I,$C250,'2013Figures'!$B:$B,"BrokerToCy",'2013Figures'!$G:$G,"P1",'2013Figures'!$E:$E,$B$1)</f>
        <v>0</v>
      </c>
      <c r="G250" s="9">
        <f>SUMIFS('2013Figures'!$J:$J,'2013Figures'!$C:$C,$A250,'2013Figures'!$H:$H,$B250,'2013Figures'!$I:$I,$C250,'2013Figures'!$B:$B,"CyToBroker",'2013Figures'!$G:$G,"E1",'2013Figures'!$E:$E,$B$1)</f>
        <v>0</v>
      </c>
      <c r="H250" s="9">
        <f>SUMIFS('2013Figures'!$J:$J,'2013Figures'!$C:$C,$A250,'2013Figures'!$H:$H,$B250,'2013Figures'!$I:$I,$C250,'2013Figures'!$B:$B,"CyToBroker",'2013Figures'!$G:$G,"P1",'2013Figures'!$E:$E,$B$1)</f>
        <v>0</v>
      </c>
      <c r="I250" s="30"/>
      <c r="J250" s="31">
        <v>201502</v>
      </c>
      <c r="K250" s="30"/>
      <c r="L250" s="42">
        <f>SUMIFS('2012Figures'!$J:$J,'2012Figures'!$C:$C,$A250,'2012Figures'!$H:$H,$B250,'2012Figures'!$I:$I,$C250,'2012Figures'!$E:$E,$B$1)</f>
        <v>0</v>
      </c>
      <c r="M250" s="52">
        <f>SUMIFS('2012Figures'!$J:$J,'2012Figures'!$C:$C,$A250,'2012Figures'!$H:$H,$B250,'2012Figures'!$I:$I,$C250,'2012Figures'!$B:$B,"BrokerToCy",'2012Figures'!$G:$G,"E1",'2012Figures'!$E:$E,$B$1)</f>
        <v>0</v>
      </c>
      <c r="N250" s="52">
        <f>SUMIFS('2012Figures'!$J:$J,'2012Figures'!$C:$C,$A250,'2012Figures'!$H:$H,$B250,'2012Figures'!$I:$I,$C250,'2012Figures'!$B:$B,"BrokerToCy",'2012Figures'!$G:$G,"P1",'2012Figures'!$E:$E,$B$1)</f>
        <v>0</v>
      </c>
      <c r="O250" s="52">
        <f>SUMIFS('2012Figures'!$J:$J,'2012Figures'!$C:$C,$A250,'2012Figures'!$H:$H,$B250,'2012Figures'!$I:$I,$C250,'2012Figures'!$B:$B,"CyToBroker",'2012Figures'!$G:$G,"E1",'2012Figures'!$E:$E,$B$1)</f>
        <v>0</v>
      </c>
      <c r="P250" s="52">
        <f>SUMIFS('2012Figures'!$J:$J,'2012Figures'!$C:$C,$A250,'2012Figures'!$H:$H,$B250,'2012Figures'!$I:$I,$C250,'2012Figures'!$B:$B,"CyToBroker",'2012Figures'!$G:$G,"P1",'2012Figures'!$E:$E,$B$1)</f>
        <v>0</v>
      </c>
      <c r="Q250" s="30"/>
      <c r="R250" s="46" t="str">
        <f t="shared" si="28"/>
        <v/>
      </c>
      <c r="S250" s="46" t="str">
        <f t="shared" si="28"/>
        <v/>
      </c>
      <c r="T250" s="46" t="str">
        <f t="shared" si="28"/>
        <v/>
      </c>
      <c r="U250" s="46" t="str">
        <f t="shared" si="28"/>
        <v/>
      </c>
      <c r="V250" s="46" t="str">
        <f t="shared" si="28"/>
        <v/>
      </c>
    </row>
    <row r="251" spans="1:22" x14ac:dyDescent="0.2">
      <c r="A251" s="1">
        <v>139</v>
      </c>
      <c r="B251" s="1" t="s">
        <v>167</v>
      </c>
      <c r="C251" s="8">
        <v>1</v>
      </c>
      <c r="D251" s="29">
        <f>SUMIFS('2013Figures'!$J:$J,'2013Figures'!$C:$C,$A251,'2013Figures'!$H:$H,$B251,'2013Figures'!$I:$I,$C251,'2013Figures'!$E:$E,$B$1)</f>
        <v>0</v>
      </c>
      <c r="E251" s="9">
        <f>SUMIFS('2013Figures'!$J:$J,'2013Figures'!$C:$C,$A251,'2013Figures'!$H:$H,$B251,'2013Figures'!$I:$I,$C251,'2013Figures'!$B:$B,"BrokerToCy",'2013Figures'!$G:$G,"E1",'2013Figures'!$E:$E,$B$1)</f>
        <v>0</v>
      </c>
      <c r="F251" s="9">
        <f>SUMIFS('2013Figures'!$J:$J,'2013Figures'!$C:$C,$A251,'2013Figures'!$H:$H,$B251,'2013Figures'!$I:$I,$C251,'2013Figures'!$B:$B,"BrokerToCy",'2013Figures'!$G:$G,"P1",'2013Figures'!$E:$E,$B$1)</f>
        <v>0</v>
      </c>
      <c r="G251" s="9">
        <f>SUMIFS('2013Figures'!$J:$J,'2013Figures'!$C:$C,$A251,'2013Figures'!$H:$H,$B251,'2013Figures'!$I:$I,$C251,'2013Figures'!$B:$B,"CyToBroker",'2013Figures'!$G:$G,"E1",'2013Figures'!$E:$E,$B$1)</f>
        <v>0</v>
      </c>
      <c r="H251" s="9">
        <f>SUMIFS('2013Figures'!$J:$J,'2013Figures'!$C:$C,$A251,'2013Figures'!$H:$H,$B251,'2013Figures'!$I:$I,$C251,'2013Figures'!$B:$B,"CyToBroker",'2013Figures'!$G:$G,"P1",'2013Figures'!$E:$E,$B$1)</f>
        <v>0</v>
      </c>
      <c r="J251" s="31">
        <v>201501</v>
      </c>
      <c r="L251" s="42">
        <f>SUMIFS('2012Figures'!$J:$J,'2012Figures'!$C:$C,$A251,'2012Figures'!$H:$H,$B251,'2012Figures'!$I:$I,$C251,'2012Figures'!$E:$E,$B$1)</f>
        <v>0</v>
      </c>
      <c r="M251" s="52">
        <f>SUMIFS('2012Figures'!$J:$J,'2012Figures'!$C:$C,$A251,'2012Figures'!$H:$H,$B251,'2012Figures'!$I:$I,$C251,'2012Figures'!$B:$B,"BrokerToCy",'2012Figures'!$G:$G,"E1",'2012Figures'!$E:$E,$B$1)</f>
        <v>0</v>
      </c>
      <c r="N251" s="52">
        <f>SUMIFS('2012Figures'!$J:$J,'2012Figures'!$C:$C,$A251,'2012Figures'!$H:$H,$B251,'2012Figures'!$I:$I,$C251,'2012Figures'!$B:$B,"BrokerToCy",'2012Figures'!$G:$G,"P1",'2012Figures'!$E:$E,$B$1)</f>
        <v>0</v>
      </c>
      <c r="O251" s="52">
        <f>SUMIFS('2012Figures'!$J:$J,'2012Figures'!$C:$C,$A251,'2012Figures'!$H:$H,$B251,'2012Figures'!$I:$I,$C251,'2012Figures'!$B:$B,"CyToBroker",'2012Figures'!$G:$G,"E1",'2012Figures'!$E:$E,$B$1)</f>
        <v>0</v>
      </c>
      <c r="P251" s="52">
        <f>SUMIFS('2012Figures'!$J:$J,'2012Figures'!$C:$C,$A251,'2012Figures'!$H:$H,$B251,'2012Figures'!$I:$I,$C251,'2012Figures'!$B:$B,"CyToBroker",'2012Figures'!$G:$G,"P1",'2012Figures'!$E:$E,$B$1)</f>
        <v>0</v>
      </c>
      <c r="R251" s="46" t="str">
        <f t="shared" si="28"/>
        <v/>
      </c>
      <c r="S251" s="46" t="str">
        <f t="shared" si="28"/>
        <v/>
      </c>
      <c r="T251" s="46" t="str">
        <f t="shared" si="28"/>
        <v/>
      </c>
      <c r="U251" s="46" t="str">
        <f t="shared" si="28"/>
        <v/>
      </c>
      <c r="V251" s="46" t="str">
        <f t="shared" si="28"/>
        <v/>
      </c>
    </row>
    <row r="252" spans="1:22" x14ac:dyDescent="0.2">
      <c r="A252" s="1">
        <v>139</v>
      </c>
      <c r="B252" s="1" t="s">
        <v>167</v>
      </c>
      <c r="D252" s="29">
        <f>SUMIFS('2013Figures'!$J:$J,'2013Figures'!$C:$C,$A252,'2013Figures'!$I:$I,"",'2013Figures'!$E:$E,$B$1)</f>
        <v>0</v>
      </c>
      <c r="E252" s="9">
        <f>SUMIFS('2013Figures'!$J:$J,'2013Figures'!$C:$C,$A252,'2013Figures'!$I:$I,"",'2013Figures'!$B:$B,"BrokerToCy",'2013Figures'!$G:$G,"E1",'2013Figures'!$E:$E,$B$1)</f>
        <v>0</v>
      </c>
      <c r="F252" s="9">
        <f>SUMIFS('2013Figures'!$J:$J,'2013Figures'!$C:$C,$A252,'2013Figures'!$I:$I,"",'2013Figures'!$B:$B,"BrokerToCy",'2013Figures'!$G:$G,"P1",'2013Figures'!$E:$E,$B$1)</f>
        <v>0</v>
      </c>
      <c r="G252" s="9">
        <f>SUMIFS('2013Figures'!$J:$J,'2013Figures'!$C:$C,$A252,'2013Figures'!$I:$I,"",'2013Figures'!$B:$B,"CyToBroker",'2013Figures'!$G:$G,"E1",'2013Figures'!$E:$E,$B$1)</f>
        <v>0</v>
      </c>
      <c r="H252" s="9">
        <f>SUMIFS('2013Figures'!$J:$J,'2013Figures'!$C:$C,$A252,'2013Figures'!$I:$I,"",'2013Figures'!$B:$B,"CyToBroker",'2013Figures'!$G:$G,"P1",'2013Figures'!$E:$E,$B$1)</f>
        <v>0</v>
      </c>
      <c r="J252" s="8" t="s">
        <v>131</v>
      </c>
      <c r="L252" s="42">
        <f>SUMIFS('2012Figures'!$J:$J,'2012Figures'!$C:$C,$A252,'2012Figures'!$I:$I,"",'2012Figures'!$E:$E,$B$1)</f>
        <v>0</v>
      </c>
      <c r="M252" s="52">
        <f>SUMIFS('2012Figures'!$J:$J,'2012Figures'!$C:$C,$A252,'2012Figures'!$I:$I,"",'2012Figures'!$B:$B,"BrokerToCy",'2012Figures'!$G:$G,"E1",'2012Figures'!$E:$E,$B$1)</f>
        <v>0</v>
      </c>
      <c r="N252" s="52">
        <f>SUMIFS('2012Figures'!$J:$J,'2012Figures'!$C:$C,$A252,'2012Figures'!$I:$I,"",'2012Figures'!$B:$B,"BrokerToCy",'2012Figures'!$G:$G,"P1",'2012Figures'!$E:$E,$B$1)</f>
        <v>0</v>
      </c>
      <c r="O252" s="52">
        <f>SUMIFS('2012Figures'!$J:$J,'2012Figures'!$C:$C,$A252,'2012Figures'!$I:$I,"",'2012Figures'!$B:$B,"CyToBroker",'2012Figures'!$G:$G,"E1",'2012Figures'!$E:$E,$B$1)</f>
        <v>0</v>
      </c>
      <c r="P252" s="52">
        <f>SUMIFS('2012Figures'!$J:$J,'2012Figures'!$C:$C,$A252,'2012Figures'!$I:$I,"",'2012Figures'!$B:$B,"CyToBroker",'2012Figures'!$G:$G,"P1",'2012Figures'!$E:$E,$B$1)</f>
        <v>0</v>
      </c>
      <c r="R252" s="46" t="str">
        <f t="shared" si="28"/>
        <v/>
      </c>
      <c r="S252" s="46" t="str">
        <f t="shared" si="28"/>
        <v/>
      </c>
      <c r="T252" s="46" t="str">
        <f t="shared" si="28"/>
        <v/>
      </c>
      <c r="U252" s="46" t="str">
        <f t="shared" si="28"/>
        <v/>
      </c>
      <c r="V252" s="46" t="str">
        <f t="shared" si="28"/>
        <v/>
      </c>
    </row>
    <row r="253" spans="1:22" x14ac:dyDescent="0.2">
      <c r="A253" s="21"/>
      <c r="B253" s="21" t="s">
        <v>92</v>
      </c>
      <c r="C253" s="22"/>
      <c r="D253" s="23">
        <f>SUM(E253:H253)</f>
        <v>0</v>
      </c>
      <c r="E253" s="23">
        <f>SUM(E250:E252)</f>
        <v>0</v>
      </c>
      <c r="F253" s="23">
        <f>SUM(F250:F252)</f>
        <v>0</v>
      </c>
      <c r="G253" s="23">
        <f>SUM(G250:G252)</f>
        <v>0</v>
      </c>
      <c r="H253" s="23">
        <f>SUM(H250:H252)</f>
        <v>0</v>
      </c>
      <c r="I253" s="21"/>
      <c r="J253" s="22"/>
      <c r="K253" s="21"/>
      <c r="L253" s="43">
        <f>SUM(M253:P253)</f>
        <v>0</v>
      </c>
      <c r="M253" s="43">
        <f>SUM(M250:M252)</f>
        <v>0</v>
      </c>
      <c r="N253" s="43">
        <f>SUM(N250:N252)</f>
        <v>0</v>
      </c>
      <c r="O253" s="43">
        <f>SUM(O250:O252)</f>
        <v>0</v>
      </c>
      <c r="P253" s="43">
        <f>SUM(P250:P252)</f>
        <v>0</v>
      </c>
      <c r="Q253" s="21"/>
      <c r="R253" s="21"/>
      <c r="S253" s="21"/>
      <c r="T253" s="21"/>
      <c r="U253" s="21"/>
      <c r="V253" s="21"/>
    </row>
    <row r="254" spans="1:22" x14ac:dyDescent="0.2">
      <c r="A254" s="28">
        <v>140</v>
      </c>
      <c r="B254" s="28" t="s">
        <v>114</v>
      </c>
      <c r="C254" s="17" t="s">
        <v>88</v>
      </c>
      <c r="D254" s="18">
        <f>SUMIFS('2013Figures'!$J:$J,'2013Figures'!$C:$C,$A254,'2013Figures'!$E:$E,$B$1)</f>
        <v>0</v>
      </c>
      <c r="E254" s="18">
        <f>SUMIFS('2013Figures'!$J:$J,'2013Figures'!$C:$C,$A254,'2013Figures'!$B:$B,"BrokerToCy",'2013Figures'!$G:$G,"E1",'2013Figures'!$E:$E,$B$1)</f>
        <v>0</v>
      </c>
      <c r="F254" s="18">
        <f>SUMIFS('2013Figures'!$J:$J,'2013Figures'!$C:$C,$A254,'2013Figures'!$B:$B,"BrokerToCy",'2013Figures'!$G:$G,"P1",'2013Figures'!$E:$E,$B$1)</f>
        <v>0</v>
      </c>
      <c r="G254" s="18">
        <f>SUMIFS('2013Figures'!$J:$J,'2013Figures'!$C:$C,$A254,'2013Figures'!$B:$B,"CyToBroker",'2013Figures'!$G:$G,"E1",'2013Figures'!$E:$E,$B$1)</f>
        <v>0</v>
      </c>
      <c r="H254" s="18">
        <f>SUMIFS('2013Figures'!$J:$J,'2013Figures'!$C:$C,$A254,'2013Figures'!$B:$B,"CyToBroker",'2013Figures'!$G:$G,"P1",'2013Figures'!$E:$E,$B$1)</f>
        <v>0</v>
      </c>
      <c r="I254" s="28"/>
      <c r="J254" s="17"/>
      <c r="K254" s="28"/>
      <c r="L254" s="50">
        <f>SUMIFS('2012Figures'!$J:$J,'2012Figures'!$C:$C,$A254,'2012Figures'!$E:$E,$B$1)</f>
        <v>0</v>
      </c>
      <c r="M254" s="50">
        <f>SUMIFS('2012Figures'!$J:$J,'2012Figures'!$C:$C,$A254,'2012Figures'!$B:$B,"BrokerToCy",'2012Figures'!$G:$G,"E1",'2012Figures'!$E:$E,$B$1)</f>
        <v>0</v>
      </c>
      <c r="N254" s="50">
        <f>SUMIFS('2012Figures'!$J:$J,'2012Figures'!$C:$C,$A254,'2012Figures'!$B:$B,"BrokerToCy",'2012Figures'!$G:$G,"P1",'2012Figures'!$E:$E,$B$1)</f>
        <v>0</v>
      </c>
      <c r="O254" s="50">
        <f>SUMIFS('2012Figures'!$J:$J,'2012Figures'!$C:$C,$A254,'2012Figures'!$B:$B,"CyToBroker",'2012Figures'!$G:$G,"E1",'2012Figures'!$E:$E,$B$1)</f>
        <v>0</v>
      </c>
      <c r="P254" s="50">
        <f>SUMIFS('2012Figures'!$J:$J,'2012Figures'!$C:$C,$A254,'2012Figures'!$B:$B,"CyToBroker",'2012Figures'!$G:$G,"P1",'2012Figures'!$E:$E,$B$1)</f>
        <v>0</v>
      </c>
      <c r="Q254" s="28"/>
      <c r="R254" s="46" t="str">
        <f t="shared" si="28"/>
        <v/>
      </c>
      <c r="S254" s="46" t="str">
        <f t="shared" si="28"/>
        <v/>
      </c>
      <c r="T254" s="46" t="str">
        <f t="shared" si="28"/>
        <v/>
      </c>
      <c r="U254" s="46" t="str">
        <f t="shared" si="28"/>
        <v/>
      </c>
      <c r="V254" s="46" t="str">
        <f t="shared" si="28"/>
        <v/>
      </c>
    </row>
    <row r="255" spans="1:22" x14ac:dyDescent="0.2">
      <c r="A255" s="1">
        <v>140</v>
      </c>
      <c r="B255" s="1" t="s">
        <v>114</v>
      </c>
      <c r="C255" s="8">
        <v>2</v>
      </c>
      <c r="D255" s="29">
        <f>SUMIFS('2013Figures'!$J:$J,'2013Figures'!$C:$C,$A255,'2013Figures'!$H:$H,$B255,'2013Figures'!$I:$I,$C255,'2013Figures'!$E:$E,$B$1)</f>
        <v>0</v>
      </c>
      <c r="E255" s="9">
        <f>SUMIFS('2013Figures'!$J:$J,'2013Figures'!$C:$C,$A255,'2013Figures'!$H:$H,$B255,'2013Figures'!$I:$I,$C255,'2013Figures'!$B:$B,"BrokerToCy",'2013Figures'!$G:$G,"E1",'2013Figures'!$E:$E,$B$1)</f>
        <v>0</v>
      </c>
      <c r="F255" s="9">
        <f>SUMIFS('2013Figures'!$J:$J,'2013Figures'!$C:$C,$A255,'2013Figures'!$H:$H,$B255,'2013Figures'!$I:$I,$C255,'2013Figures'!$B:$B,"BrokerToCy",'2013Figures'!$G:$G,"P1",'2013Figures'!$E:$E,$B$1)</f>
        <v>0</v>
      </c>
      <c r="G255" s="9">
        <f>SUMIFS('2013Figures'!$J:$J,'2013Figures'!$C:$C,$A255,'2013Figures'!$H:$H,$B255,'2013Figures'!$I:$I,$C255,'2013Figures'!$B:$B,"CyToBroker",'2013Figures'!$G:$G,"E1",'2013Figures'!$E:$E,$B$1)</f>
        <v>0</v>
      </c>
      <c r="H255" s="9">
        <f>SUMIFS('2013Figures'!$J:$J,'2013Figures'!$C:$C,$A255,'2013Figures'!$H:$H,$B255,'2013Figures'!$I:$I,$C255,'2013Figures'!$B:$B,"CyToBroker",'2013Figures'!$G:$G,"P1",'2013Figures'!$E:$E,$B$1)</f>
        <v>0</v>
      </c>
      <c r="I255" s="30"/>
      <c r="J255" s="31">
        <v>201010</v>
      </c>
      <c r="K255" s="30"/>
      <c r="L255" s="42">
        <f>SUMIFS('2012Figures'!$J:$J,'2012Figures'!$C:$C,$A255,'2012Figures'!$H:$H,$B255,'2012Figures'!$I:$I,$C255,'2012Figures'!$E:$E,$B$1)</f>
        <v>0</v>
      </c>
      <c r="M255" s="52">
        <f>SUMIFS('2012Figures'!$J:$J,'2012Figures'!$C:$C,$A255,'2012Figures'!$H:$H,$B255,'2012Figures'!$I:$I,$C255,'2012Figures'!$B:$B,"BrokerToCy",'2012Figures'!$G:$G,"E1",'2012Figures'!$E:$E,$B$1)</f>
        <v>0</v>
      </c>
      <c r="N255" s="52">
        <f>SUMIFS('2012Figures'!$J:$J,'2012Figures'!$C:$C,$A255,'2012Figures'!$H:$H,$B255,'2012Figures'!$I:$I,$C255,'2012Figures'!$B:$B,"BrokerToCy",'2012Figures'!$G:$G,"P1",'2012Figures'!$E:$E,$B$1)</f>
        <v>0</v>
      </c>
      <c r="O255" s="52">
        <f>SUMIFS('2012Figures'!$J:$J,'2012Figures'!$C:$C,$A255,'2012Figures'!$H:$H,$B255,'2012Figures'!$I:$I,$C255,'2012Figures'!$B:$B,"CyToBroker",'2012Figures'!$G:$G,"E1",'2012Figures'!$E:$E,$B$1)</f>
        <v>0</v>
      </c>
      <c r="P255" s="52">
        <f>SUMIFS('2012Figures'!$J:$J,'2012Figures'!$C:$C,$A255,'2012Figures'!$H:$H,$B255,'2012Figures'!$I:$I,$C255,'2012Figures'!$B:$B,"CyToBroker",'2012Figures'!$G:$G,"P1",'2012Figures'!$E:$E,$B$1)</f>
        <v>0</v>
      </c>
      <c r="Q255" s="30"/>
      <c r="R255" s="46" t="str">
        <f t="shared" si="28"/>
        <v/>
      </c>
      <c r="S255" s="46" t="str">
        <f t="shared" si="28"/>
        <v/>
      </c>
      <c r="T255" s="46" t="str">
        <f t="shared" si="28"/>
        <v/>
      </c>
      <c r="U255" s="46" t="str">
        <f t="shared" si="28"/>
        <v/>
      </c>
      <c r="V255" s="46" t="str">
        <f t="shared" si="28"/>
        <v/>
      </c>
    </row>
    <row r="256" spans="1:22" x14ac:dyDescent="0.2">
      <c r="A256" s="1">
        <v>140</v>
      </c>
      <c r="B256" s="1" t="s">
        <v>114</v>
      </c>
      <c r="C256" s="8">
        <v>1</v>
      </c>
      <c r="D256" s="29">
        <f>SUMIFS('2013Figures'!$J:$J,'2013Figures'!$C:$C,$A256,'2013Figures'!$H:$H,$B256,'2013Figures'!$I:$I,$C256,'2013Figures'!$E:$E,$B$1)</f>
        <v>0</v>
      </c>
      <c r="E256" s="9">
        <f>SUMIFS('2013Figures'!$J:$J,'2013Figures'!$C:$C,$A256,'2013Figures'!$H:$H,$B256,'2013Figures'!$I:$I,$C256,'2013Figures'!$B:$B,"BrokerToCy",'2013Figures'!$G:$G,"E1",'2013Figures'!$E:$E,$B$1)</f>
        <v>0</v>
      </c>
      <c r="F256" s="9">
        <f>SUMIFS('2013Figures'!$J:$J,'2013Figures'!$C:$C,$A256,'2013Figures'!$H:$H,$B256,'2013Figures'!$I:$I,$C256,'2013Figures'!$B:$B,"BrokerToCy",'2013Figures'!$G:$G,"P1",'2013Figures'!$E:$E,$B$1)</f>
        <v>0</v>
      </c>
      <c r="G256" s="9">
        <f>SUMIFS('2013Figures'!$J:$J,'2013Figures'!$C:$C,$A256,'2013Figures'!$H:$H,$B256,'2013Figures'!$I:$I,$C256,'2013Figures'!$B:$B,"CyToBroker",'2013Figures'!$G:$G,"E1",'2013Figures'!$E:$E,$B$1)</f>
        <v>0</v>
      </c>
      <c r="H256" s="9">
        <f>SUMIFS('2013Figures'!$J:$J,'2013Figures'!$C:$C,$A256,'2013Figures'!$H:$H,$B256,'2013Figures'!$I:$I,$C256,'2013Figures'!$B:$B,"CyToBroker",'2013Figures'!$G:$G,"P1",'2013Figures'!$E:$E,$B$1)</f>
        <v>0</v>
      </c>
      <c r="J256" s="8" t="s">
        <v>131</v>
      </c>
      <c r="L256" s="42">
        <f>SUMIFS('2012Figures'!$J:$J,'2012Figures'!$C:$C,$A256,'2012Figures'!$H:$H,$B256,'2012Figures'!$I:$I,$C256,'2012Figures'!$E:$E,$B$1)</f>
        <v>0</v>
      </c>
      <c r="M256" s="52">
        <f>SUMIFS('2012Figures'!$J:$J,'2012Figures'!$C:$C,$A256,'2012Figures'!$H:$H,$B256,'2012Figures'!$I:$I,$C256,'2012Figures'!$B:$B,"BrokerToCy",'2012Figures'!$G:$G,"E1",'2012Figures'!$E:$E,$B$1)</f>
        <v>0</v>
      </c>
      <c r="N256" s="52">
        <f>SUMIFS('2012Figures'!$J:$J,'2012Figures'!$C:$C,$A256,'2012Figures'!$H:$H,$B256,'2012Figures'!$I:$I,$C256,'2012Figures'!$B:$B,"BrokerToCy",'2012Figures'!$G:$G,"P1",'2012Figures'!$E:$E,$B$1)</f>
        <v>0</v>
      </c>
      <c r="O256" s="52">
        <f>SUMIFS('2012Figures'!$J:$J,'2012Figures'!$C:$C,$A256,'2012Figures'!$H:$H,$B256,'2012Figures'!$I:$I,$C256,'2012Figures'!$B:$B,"CyToBroker",'2012Figures'!$G:$G,"E1",'2012Figures'!$E:$E,$B$1)</f>
        <v>0</v>
      </c>
      <c r="P256" s="52">
        <f>SUMIFS('2012Figures'!$J:$J,'2012Figures'!$C:$C,$A256,'2012Figures'!$H:$H,$B256,'2012Figures'!$I:$I,$C256,'2012Figures'!$B:$B,"CyToBroker",'2012Figures'!$G:$G,"P1",'2012Figures'!$E:$E,$B$1)</f>
        <v>0</v>
      </c>
      <c r="R256" s="46" t="str">
        <f t="shared" si="28"/>
        <v/>
      </c>
      <c r="S256" s="46" t="str">
        <f t="shared" si="28"/>
        <v/>
      </c>
      <c r="T256" s="46" t="str">
        <f t="shared" si="28"/>
        <v/>
      </c>
      <c r="U256" s="46" t="str">
        <f t="shared" si="28"/>
        <v/>
      </c>
      <c r="V256" s="46" t="str">
        <f t="shared" si="28"/>
        <v/>
      </c>
    </row>
    <row r="257" spans="1:22" x14ac:dyDescent="0.2">
      <c r="A257" s="1">
        <v>140</v>
      </c>
      <c r="B257" s="1" t="s">
        <v>114</v>
      </c>
      <c r="D257" s="29">
        <f>SUMIFS('2013Figures'!$J:$J,'2013Figures'!$C:$C,$A257,'2013Figures'!$I:$I,"",'2013Figures'!$E:$E,$B$1)</f>
        <v>0</v>
      </c>
      <c r="E257" s="9">
        <f>SUMIFS('2013Figures'!$J:$J,'2013Figures'!$C:$C,$A257,'2013Figures'!$I:$I,"",'2013Figures'!$B:$B,"BrokerToCy",'2013Figures'!$G:$G,"E1",'2013Figures'!$E:$E,$B$1)</f>
        <v>0</v>
      </c>
      <c r="F257" s="9">
        <f>SUMIFS('2013Figures'!$J:$J,'2013Figures'!$C:$C,$A257,'2013Figures'!$I:$I,"",'2013Figures'!$B:$B,"BrokerToCy",'2013Figures'!$G:$G,"P1",'2013Figures'!$E:$E,$B$1)</f>
        <v>0</v>
      </c>
      <c r="G257" s="9">
        <f>SUMIFS('2013Figures'!$J:$J,'2013Figures'!$C:$C,$A257,'2013Figures'!$I:$I,"",'2013Figures'!$B:$B,"CyToBroker",'2013Figures'!$G:$G,"E1",'2013Figures'!$E:$E,$B$1)</f>
        <v>0</v>
      </c>
      <c r="H257" s="9">
        <f>SUMIFS('2013Figures'!$J:$J,'2013Figures'!$C:$C,$A257,'2013Figures'!$I:$I,"",'2013Figures'!$B:$B,"CyToBroker",'2013Figures'!$G:$G,"P1",'2013Figures'!$E:$E,$B$1)</f>
        <v>0</v>
      </c>
      <c r="J257" s="8" t="s">
        <v>131</v>
      </c>
      <c r="L257" s="42">
        <f>SUMIFS('2012Figures'!$J:$J,'2012Figures'!$C:$C,$A257,'2012Figures'!$I:$I,"",'2012Figures'!$E:$E,$B$1)</f>
        <v>0</v>
      </c>
      <c r="M257" s="52">
        <f>SUMIFS('2012Figures'!$J:$J,'2012Figures'!$C:$C,$A257,'2012Figures'!$I:$I,"",'2012Figures'!$B:$B,"BrokerToCy",'2012Figures'!$G:$G,"E1",'2012Figures'!$E:$E,$B$1)</f>
        <v>0</v>
      </c>
      <c r="N257" s="52">
        <f>SUMIFS('2012Figures'!$J:$J,'2012Figures'!$C:$C,$A257,'2012Figures'!$I:$I,"",'2012Figures'!$B:$B,"BrokerToCy",'2012Figures'!$G:$G,"P1",'2012Figures'!$E:$E,$B$1)</f>
        <v>0</v>
      </c>
      <c r="O257" s="52">
        <f>SUMIFS('2012Figures'!$J:$J,'2012Figures'!$C:$C,$A257,'2012Figures'!$I:$I,"",'2012Figures'!$B:$B,"CyToBroker",'2012Figures'!$G:$G,"E1",'2012Figures'!$E:$E,$B$1)</f>
        <v>0</v>
      </c>
      <c r="P257" s="52">
        <f>SUMIFS('2012Figures'!$J:$J,'2012Figures'!$C:$C,$A257,'2012Figures'!$I:$I,"",'2012Figures'!$B:$B,"CyToBroker",'2012Figures'!$G:$G,"P1",'2012Figures'!$E:$E,$B$1)</f>
        <v>0</v>
      </c>
      <c r="R257" s="46" t="str">
        <f t="shared" si="28"/>
        <v/>
      </c>
      <c r="S257" s="46" t="str">
        <f t="shared" si="28"/>
        <v/>
      </c>
      <c r="T257" s="46" t="str">
        <f t="shared" si="28"/>
        <v/>
      </c>
      <c r="U257" s="46" t="str">
        <f t="shared" si="28"/>
        <v/>
      </c>
      <c r="V257" s="46" t="str">
        <f t="shared" si="28"/>
        <v/>
      </c>
    </row>
    <row r="258" spans="1:22" x14ac:dyDescent="0.2">
      <c r="A258" s="21"/>
      <c r="B258" s="21" t="s">
        <v>92</v>
      </c>
      <c r="C258" s="22"/>
      <c r="D258" s="23">
        <f>SUM(E258:H258)</f>
        <v>0</v>
      </c>
      <c r="E258" s="23">
        <f>SUM(E255:E257)</f>
        <v>0</v>
      </c>
      <c r="F258" s="23">
        <f>SUM(F255:F257)</f>
        <v>0</v>
      </c>
      <c r="G258" s="23">
        <f>SUM(G255:G257)</f>
        <v>0</v>
      </c>
      <c r="H258" s="23">
        <f>SUM(H255:H257)</f>
        <v>0</v>
      </c>
      <c r="I258" s="21"/>
      <c r="J258" s="22"/>
      <c r="K258" s="21"/>
      <c r="L258" s="43">
        <f>SUM(M258:P258)</f>
        <v>0</v>
      </c>
      <c r="M258" s="43">
        <f>SUM(M255:M257)</f>
        <v>0</v>
      </c>
      <c r="N258" s="43">
        <f>SUM(N255:N257)</f>
        <v>0</v>
      </c>
      <c r="O258" s="43">
        <f>SUM(O255:O257)</f>
        <v>0</v>
      </c>
      <c r="P258" s="43">
        <f>SUM(P255:P257)</f>
        <v>0</v>
      </c>
      <c r="Q258" s="21"/>
      <c r="R258" s="21"/>
      <c r="S258" s="21"/>
      <c r="T258" s="21"/>
      <c r="U258" s="21"/>
      <c r="V258" s="21"/>
    </row>
    <row r="259" spans="1:22" x14ac:dyDescent="0.2">
      <c r="A259" s="28">
        <v>202</v>
      </c>
      <c r="B259" s="28" t="s">
        <v>40</v>
      </c>
      <c r="C259" s="17" t="s">
        <v>88</v>
      </c>
      <c r="D259" s="18">
        <f>SUMIFS('2013Figures'!$J:$J,'2013Figures'!$C:$C,$A259,'2013Figures'!$E:$E,$B$1)</f>
        <v>0</v>
      </c>
      <c r="E259" s="18">
        <f>SUMIFS('2013Figures'!$J:$J,'2013Figures'!$C:$C,$A259,'2013Figures'!$B:$B,"BrokerToCy",'2013Figures'!$G:$G,"E1",'2013Figures'!$E:$E,$B$1)</f>
        <v>0</v>
      </c>
      <c r="F259" s="18">
        <f>SUMIFS('2013Figures'!$J:$J,'2013Figures'!$C:$C,$A259,'2013Figures'!$B:$B,"BrokerToCy",'2013Figures'!$G:$G,"P1",'2013Figures'!$E:$E,$B$1)</f>
        <v>0</v>
      </c>
      <c r="G259" s="18">
        <f>SUMIFS('2013Figures'!$J:$J,'2013Figures'!$C:$C,$A259,'2013Figures'!$B:$B,"CyToBroker",'2013Figures'!$G:$G,"E1",'2013Figures'!$E:$E,$B$1)</f>
        <v>0</v>
      </c>
      <c r="H259" s="18">
        <f>SUMIFS('2013Figures'!$J:$J,'2013Figures'!$C:$C,$A259,'2013Figures'!$B:$B,"CyToBroker",'2013Figures'!$G:$G,"P1",'2013Figures'!$E:$E,$B$1)</f>
        <v>0</v>
      </c>
      <c r="I259" s="28"/>
      <c r="J259" s="17"/>
      <c r="K259" s="28"/>
      <c r="L259" s="50">
        <f>SUMIFS('2012Figures'!$J:$J,'2012Figures'!$C:$C,$A259,'2012Figures'!$E:$E,$B$1)</f>
        <v>3</v>
      </c>
      <c r="M259" s="50">
        <f>SUMIFS('2012Figures'!$J:$J,'2012Figures'!$C:$C,$A259,'2012Figures'!$B:$B,"BrokerToCy",'2012Figures'!$G:$G,"E1",'2012Figures'!$E:$E,$B$1)</f>
        <v>3</v>
      </c>
      <c r="N259" s="50">
        <f>SUMIFS('2012Figures'!$J:$J,'2012Figures'!$C:$C,$A259,'2012Figures'!$B:$B,"BrokerToCy",'2012Figures'!$G:$G,"P1",'2012Figures'!$E:$E,$B$1)</f>
        <v>0</v>
      </c>
      <c r="O259" s="50">
        <f>SUMIFS('2012Figures'!$J:$J,'2012Figures'!$C:$C,$A259,'2012Figures'!$B:$B,"CyToBroker",'2012Figures'!$G:$G,"E1",'2012Figures'!$E:$E,$B$1)</f>
        <v>0</v>
      </c>
      <c r="P259" s="50">
        <f>SUMIFS('2012Figures'!$J:$J,'2012Figures'!$C:$C,$A259,'2012Figures'!$B:$B,"CyToBroker",'2012Figures'!$G:$G,"P1",'2012Figures'!$E:$E,$B$1)</f>
        <v>0</v>
      </c>
      <c r="Q259" s="28"/>
      <c r="R259" s="46">
        <f t="shared" si="28"/>
        <v>-1</v>
      </c>
      <c r="S259" s="46">
        <f t="shared" si="28"/>
        <v>-1</v>
      </c>
      <c r="T259" s="46" t="str">
        <f t="shared" si="28"/>
        <v/>
      </c>
      <c r="U259" s="46" t="str">
        <f t="shared" si="28"/>
        <v/>
      </c>
      <c r="V259" s="46" t="str">
        <f t="shared" si="28"/>
        <v/>
      </c>
    </row>
    <row r="260" spans="1:22" x14ac:dyDescent="0.2">
      <c r="A260" s="1">
        <v>202</v>
      </c>
      <c r="B260" s="1" t="s">
        <v>40</v>
      </c>
      <c r="C260" s="8">
        <v>5</v>
      </c>
      <c r="D260" s="29">
        <f>SUMIFS('2013Figures'!$J:$J,'2013Figures'!$C:$C,$A260,'2013Figures'!$H:$H,$B260,'2013Figures'!$I:$I,$C260,'2013Figures'!$E:$E,$B$1)</f>
        <v>0</v>
      </c>
      <c r="E260" s="9">
        <f>SUMIFS('2013Figures'!$J:$J,'2013Figures'!$C:$C,$A260,'2013Figures'!$H:$H,$B260,'2013Figures'!$I:$I,$C260,'2013Figures'!$B:$B,"BrokerToCy",'2013Figures'!$G:$G,"E1",'2013Figures'!$E:$E,$B$1)</f>
        <v>0</v>
      </c>
      <c r="F260" s="9">
        <f>SUMIFS('2013Figures'!$J:$J,'2013Figures'!$C:$C,$A260,'2013Figures'!$H:$H,$B260,'2013Figures'!$I:$I,$C260,'2013Figures'!$B:$B,"BrokerToCy",'2013Figures'!$G:$G,"P1",'2013Figures'!$E:$E,$B$1)</f>
        <v>0</v>
      </c>
      <c r="G260" s="9">
        <f>SUMIFS('2013Figures'!$J:$J,'2013Figures'!$C:$C,$A260,'2013Figures'!$H:$H,$B260,'2013Figures'!$I:$I,$C260,'2013Figures'!$B:$B,"CyToBroker",'2013Figures'!$G:$G,"E1",'2013Figures'!$E:$E,$B$1)</f>
        <v>0</v>
      </c>
      <c r="H260" s="9">
        <f>SUMIFS('2013Figures'!$J:$J,'2013Figures'!$C:$C,$A260,'2013Figures'!$H:$H,$B260,'2013Figures'!$I:$I,$C260,'2013Figures'!$B:$B,"CyToBroker",'2013Figures'!$G:$G,"P1",'2013Figures'!$E:$E,$B$1)</f>
        <v>0</v>
      </c>
      <c r="J260" s="8">
        <v>201501</v>
      </c>
      <c r="L260" s="42">
        <f>SUMIFS('2012Figures'!$J:$J,'2012Figures'!$C:$C,$A260,'2012Figures'!$H:$H,$B260,'2012Figures'!$I:$I,$C260,'2012Figures'!$E:$E,$B$1)</f>
        <v>0</v>
      </c>
      <c r="M260" s="52">
        <f>SUMIFS('2012Figures'!$J:$J,'2012Figures'!$C:$C,$A260,'2012Figures'!$H:$H,$B260,'2012Figures'!$I:$I,$C260,'2012Figures'!$B:$B,"BrokerToCy",'2012Figures'!$G:$G,"E1",'2012Figures'!$E:$E,$B$1)</f>
        <v>0</v>
      </c>
      <c r="N260" s="52">
        <f>SUMIFS('2012Figures'!$J:$J,'2012Figures'!$C:$C,$A260,'2012Figures'!$H:$H,$B260,'2012Figures'!$I:$I,$C260,'2012Figures'!$B:$B,"BrokerToCy",'2012Figures'!$G:$G,"P1",'2012Figures'!$E:$E,$B$1)</f>
        <v>0</v>
      </c>
      <c r="O260" s="52">
        <f>SUMIFS('2012Figures'!$J:$J,'2012Figures'!$C:$C,$A260,'2012Figures'!$H:$H,$B260,'2012Figures'!$I:$I,$C260,'2012Figures'!$B:$B,"CyToBroker",'2012Figures'!$G:$G,"E1",'2012Figures'!$E:$E,$B$1)</f>
        <v>0</v>
      </c>
      <c r="P260" s="52">
        <f>SUMIFS('2012Figures'!$J:$J,'2012Figures'!$C:$C,$A260,'2012Figures'!$H:$H,$B260,'2012Figures'!$I:$I,$C260,'2012Figures'!$B:$B,"CyToBroker",'2012Figures'!$G:$G,"P1",'2012Figures'!$E:$E,$B$1)</f>
        <v>0</v>
      </c>
      <c r="R260" s="46" t="str">
        <f t="shared" si="28"/>
        <v/>
      </c>
      <c r="S260" s="46" t="str">
        <f t="shared" si="28"/>
        <v/>
      </c>
      <c r="T260" s="46" t="str">
        <f t="shared" si="28"/>
        <v/>
      </c>
      <c r="U260" s="46" t="str">
        <f t="shared" si="28"/>
        <v/>
      </c>
      <c r="V260" s="46" t="str">
        <f t="shared" si="28"/>
        <v/>
      </c>
    </row>
    <row r="261" spans="1:22" x14ac:dyDescent="0.2">
      <c r="A261" s="1">
        <v>202</v>
      </c>
      <c r="B261" s="1" t="s">
        <v>40</v>
      </c>
      <c r="C261" s="8">
        <v>4</v>
      </c>
      <c r="D261" s="29">
        <f>SUMIFS('2013Figures'!$J:$J,'2013Figures'!$C:$C,$A261,'2013Figures'!$H:$H,$B261,'2013Figures'!$I:$I,$C261,'2013Figures'!$E:$E,$B$1)</f>
        <v>0</v>
      </c>
      <c r="E261" s="9">
        <f>SUMIFS('2013Figures'!$J:$J,'2013Figures'!$C:$C,$A261,'2013Figures'!$H:$H,$B261,'2013Figures'!$I:$I,$C261,'2013Figures'!$B:$B,"BrokerToCy",'2013Figures'!$G:$G,"E1",'2013Figures'!$E:$E,$B$1)</f>
        <v>0</v>
      </c>
      <c r="F261" s="9">
        <f>SUMIFS('2013Figures'!$J:$J,'2013Figures'!$C:$C,$A261,'2013Figures'!$H:$H,$B261,'2013Figures'!$I:$I,$C261,'2013Figures'!$B:$B,"BrokerToCy",'2013Figures'!$G:$G,"P1",'2013Figures'!$E:$E,$B$1)</f>
        <v>0</v>
      </c>
      <c r="G261" s="9">
        <f>SUMIFS('2013Figures'!$J:$J,'2013Figures'!$C:$C,$A261,'2013Figures'!$H:$H,$B261,'2013Figures'!$I:$I,$C261,'2013Figures'!$B:$B,"CyToBroker",'2013Figures'!$G:$G,"E1",'2013Figures'!$E:$E,$B$1)</f>
        <v>0</v>
      </c>
      <c r="H261" s="9">
        <f>SUMIFS('2013Figures'!$J:$J,'2013Figures'!$C:$C,$A261,'2013Figures'!$H:$H,$B261,'2013Figures'!$I:$I,$C261,'2013Figures'!$B:$B,"CyToBroker",'2013Figures'!$G:$G,"P1",'2013Figures'!$E:$E,$B$1)</f>
        <v>0</v>
      </c>
      <c r="I261" s="30"/>
      <c r="J261" s="31">
        <v>201301</v>
      </c>
      <c r="K261" s="30"/>
      <c r="L261" s="42">
        <f>SUMIFS('2012Figures'!$J:$J,'2012Figures'!$C:$C,$A261,'2012Figures'!$H:$H,$B261,'2012Figures'!$I:$I,$C261,'2012Figures'!$E:$E,$B$1)</f>
        <v>0</v>
      </c>
      <c r="M261" s="52">
        <f>SUMIFS('2012Figures'!$J:$J,'2012Figures'!$C:$C,$A261,'2012Figures'!$H:$H,$B261,'2012Figures'!$I:$I,$C261,'2012Figures'!$B:$B,"BrokerToCy",'2012Figures'!$G:$G,"E1",'2012Figures'!$E:$E,$B$1)</f>
        <v>0</v>
      </c>
      <c r="N261" s="52">
        <f>SUMIFS('2012Figures'!$J:$J,'2012Figures'!$C:$C,$A261,'2012Figures'!$H:$H,$B261,'2012Figures'!$I:$I,$C261,'2012Figures'!$B:$B,"BrokerToCy",'2012Figures'!$G:$G,"P1",'2012Figures'!$E:$E,$B$1)</f>
        <v>0</v>
      </c>
      <c r="O261" s="52">
        <f>SUMIFS('2012Figures'!$J:$J,'2012Figures'!$C:$C,$A261,'2012Figures'!$H:$H,$B261,'2012Figures'!$I:$I,$C261,'2012Figures'!$B:$B,"CyToBroker",'2012Figures'!$G:$G,"E1",'2012Figures'!$E:$E,$B$1)</f>
        <v>0</v>
      </c>
      <c r="P261" s="52">
        <f>SUMIFS('2012Figures'!$J:$J,'2012Figures'!$C:$C,$A261,'2012Figures'!$H:$H,$B261,'2012Figures'!$I:$I,$C261,'2012Figures'!$B:$B,"CyToBroker",'2012Figures'!$G:$G,"P1",'2012Figures'!$E:$E,$B$1)</f>
        <v>0</v>
      </c>
      <c r="Q261" s="30"/>
      <c r="R261" s="46" t="str">
        <f t="shared" si="28"/>
        <v/>
      </c>
      <c r="S261" s="46" t="str">
        <f t="shared" si="28"/>
        <v/>
      </c>
      <c r="T261" s="46" t="str">
        <f t="shared" si="28"/>
        <v/>
      </c>
      <c r="U261" s="46" t="str">
        <f t="shared" si="28"/>
        <v/>
      </c>
      <c r="V261" s="46" t="str">
        <f t="shared" si="28"/>
        <v/>
      </c>
    </row>
    <row r="262" spans="1:22" x14ac:dyDescent="0.2">
      <c r="A262" s="1">
        <v>202</v>
      </c>
      <c r="B262" s="1" t="s">
        <v>40</v>
      </c>
      <c r="C262" s="8">
        <v>3</v>
      </c>
      <c r="D262" s="29">
        <f>SUMIFS('2013Figures'!$J:$J,'2013Figures'!$C:$C,$A262,'2013Figures'!$H:$H,$B262,'2013Figures'!$I:$I,$C262,'2013Figures'!$E:$E,$B$1)</f>
        <v>0</v>
      </c>
      <c r="E262" s="9">
        <f>SUMIFS('2013Figures'!$J:$J,'2013Figures'!$C:$C,$A262,'2013Figures'!$H:$H,$B262,'2013Figures'!$I:$I,$C262,'2013Figures'!$B:$B,"BrokerToCy",'2013Figures'!$G:$G,"E1",'2013Figures'!$E:$E,$B$1)</f>
        <v>0</v>
      </c>
      <c r="F262" s="9">
        <f>SUMIFS('2013Figures'!$J:$J,'2013Figures'!$C:$C,$A262,'2013Figures'!$H:$H,$B262,'2013Figures'!$I:$I,$C262,'2013Figures'!$B:$B,"BrokerToCy",'2013Figures'!$G:$G,"P1",'2013Figures'!$E:$E,$B$1)</f>
        <v>0</v>
      </c>
      <c r="G262" s="9">
        <f>SUMIFS('2013Figures'!$J:$J,'2013Figures'!$C:$C,$A262,'2013Figures'!$H:$H,$B262,'2013Figures'!$I:$I,$C262,'2013Figures'!$B:$B,"CyToBroker",'2013Figures'!$G:$G,"E1",'2013Figures'!$E:$E,$B$1)</f>
        <v>0</v>
      </c>
      <c r="H262" s="9">
        <f>SUMIFS('2013Figures'!$J:$J,'2013Figures'!$C:$C,$A262,'2013Figures'!$H:$H,$B262,'2013Figures'!$I:$I,$C262,'2013Figures'!$B:$B,"CyToBroker",'2013Figures'!$G:$G,"P1",'2013Figures'!$E:$E,$B$1)</f>
        <v>0</v>
      </c>
      <c r="J262" s="8">
        <v>201201</v>
      </c>
      <c r="L262" s="42">
        <f>SUMIFS('2012Figures'!$J:$J,'2012Figures'!$C:$C,$A262,'2012Figures'!$H:$H,$B262,'2012Figures'!$I:$I,$C262,'2012Figures'!$E:$E,$B$1)</f>
        <v>0</v>
      </c>
      <c r="M262" s="52">
        <f>SUMIFS('2012Figures'!$J:$J,'2012Figures'!$C:$C,$A262,'2012Figures'!$H:$H,$B262,'2012Figures'!$I:$I,$C262,'2012Figures'!$B:$B,"BrokerToCy",'2012Figures'!$G:$G,"E1",'2012Figures'!$E:$E,$B$1)</f>
        <v>0</v>
      </c>
      <c r="N262" s="52">
        <f>SUMIFS('2012Figures'!$J:$J,'2012Figures'!$C:$C,$A262,'2012Figures'!$H:$H,$B262,'2012Figures'!$I:$I,$C262,'2012Figures'!$B:$B,"BrokerToCy",'2012Figures'!$G:$G,"P1",'2012Figures'!$E:$E,$B$1)</f>
        <v>0</v>
      </c>
      <c r="O262" s="52">
        <f>SUMIFS('2012Figures'!$J:$J,'2012Figures'!$C:$C,$A262,'2012Figures'!$H:$H,$B262,'2012Figures'!$I:$I,$C262,'2012Figures'!$B:$B,"CyToBroker",'2012Figures'!$G:$G,"E1",'2012Figures'!$E:$E,$B$1)</f>
        <v>0</v>
      </c>
      <c r="P262" s="52">
        <f>SUMIFS('2012Figures'!$J:$J,'2012Figures'!$C:$C,$A262,'2012Figures'!$H:$H,$B262,'2012Figures'!$I:$I,$C262,'2012Figures'!$B:$B,"CyToBroker",'2012Figures'!$G:$G,"P1",'2012Figures'!$E:$E,$B$1)</f>
        <v>0</v>
      </c>
      <c r="R262" s="46" t="str">
        <f t="shared" si="28"/>
        <v/>
      </c>
      <c r="S262" s="46" t="str">
        <f t="shared" si="28"/>
        <v/>
      </c>
      <c r="T262" s="46" t="str">
        <f t="shared" si="28"/>
        <v/>
      </c>
      <c r="U262" s="46" t="str">
        <f t="shared" si="28"/>
        <v/>
      </c>
      <c r="V262" s="46" t="str">
        <f t="shared" si="28"/>
        <v/>
      </c>
    </row>
    <row r="263" spans="1:22" x14ac:dyDescent="0.2">
      <c r="A263" s="1">
        <v>202</v>
      </c>
      <c r="B263" s="1" t="s">
        <v>40</v>
      </c>
      <c r="C263" s="8">
        <v>2</v>
      </c>
      <c r="D263" s="29">
        <f>SUMIFS('2013Figures'!$J:$J,'2013Figures'!$C:$C,$A263,'2013Figures'!$H:$H,$B263,'2013Figures'!$I:$I,$C263,'2013Figures'!$E:$E,$B$1)</f>
        <v>0</v>
      </c>
      <c r="E263" s="9">
        <f>SUMIFS('2013Figures'!$J:$J,'2013Figures'!$C:$C,$A263,'2013Figures'!$H:$H,$B263,'2013Figures'!$I:$I,$C263,'2013Figures'!$B:$B,"BrokerToCy",'2013Figures'!$G:$G,"E1",'2013Figures'!$E:$E,$B$1)</f>
        <v>0</v>
      </c>
      <c r="F263" s="9">
        <f>SUMIFS('2013Figures'!$J:$J,'2013Figures'!$C:$C,$A263,'2013Figures'!$H:$H,$B263,'2013Figures'!$I:$I,$C263,'2013Figures'!$B:$B,"BrokerToCy",'2013Figures'!$G:$G,"P1",'2013Figures'!$E:$E,$B$1)</f>
        <v>0</v>
      </c>
      <c r="G263" s="9">
        <f>SUMIFS('2013Figures'!$J:$J,'2013Figures'!$C:$C,$A263,'2013Figures'!$H:$H,$B263,'2013Figures'!$I:$I,$C263,'2013Figures'!$B:$B,"CyToBroker",'2013Figures'!$G:$G,"E1",'2013Figures'!$E:$E,$B$1)</f>
        <v>0</v>
      </c>
      <c r="H263" s="9">
        <f>SUMIFS('2013Figures'!$J:$J,'2013Figures'!$C:$C,$A263,'2013Figures'!$H:$H,$B263,'2013Figures'!$I:$I,$C263,'2013Figures'!$B:$B,"CyToBroker",'2013Figures'!$G:$G,"P1",'2013Figures'!$E:$E,$B$1)</f>
        <v>0</v>
      </c>
      <c r="J263" s="8">
        <v>201101</v>
      </c>
      <c r="L263" s="42">
        <f>SUMIFS('2012Figures'!$J:$J,'2012Figures'!$C:$C,$A263,'2012Figures'!$H:$H,$B263,'2012Figures'!$I:$I,$C263,'2012Figures'!$E:$E,$B$1)</f>
        <v>0</v>
      </c>
      <c r="M263" s="52">
        <f>SUMIFS('2012Figures'!$J:$J,'2012Figures'!$C:$C,$A263,'2012Figures'!$H:$H,$B263,'2012Figures'!$I:$I,$C263,'2012Figures'!$B:$B,"BrokerToCy",'2012Figures'!$G:$G,"E1",'2012Figures'!$E:$E,$B$1)</f>
        <v>0</v>
      </c>
      <c r="N263" s="52">
        <f>SUMIFS('2012Figures'!$J:$J,'2012Figures'!$C:$C,$A263,'2012Figures'!$H:$H,$B263,'2012Figures'!$I:$I,$C263,'2012Figures'!$B:$B,"BrokerToCy",'2012Figures'!$G:$G,"P1",'2012Figures'!$E:$E,$B$1)</f>
        <v>0</v>
      </c>
      <c r="O263" s="52">
        <f>SUMIFS('2012Figures'!$J:$J,'2012Figures'!$C:$C,$A263,'2012Figures'!$H:$H,$B263,'2012Figures'!$I:$I,$C263,'2012Figures'!$B:$B,"CyToBroker",'2012Figures'!$G:$G,"E1",'2012Figures'!$E:$E,$B$1)</f>
        <v>0</v>
      </c>
      <c r="P263" s="52">
        <f>SUMIFS('2012Figures'!$J:$J,'2012Figures'!$C:$C,$A263,'2012Figures'!$H:$H,$B263,'2012Figures'!$I:$I,$C263,'2012Figures'!$B:$B,"CyToBroker",'2012Figures'!$G:$G,"P1",'2012Figures'!$E:$E,$B$1)</f>
        <v>0</v>
      </c>
      <c r="R263" s="46" t="str">
        <f t="shared" si="28"/>
        <v/>
      </c>
      <c r="S263" s="46" t="str">
        <f t="shared" si="28"/>
        <v/>
      </c>
      <c r="T263" s="46" t="str">
        <f t="shared" si="28"/>
        <v/>
      </c>
      <c r="U263" s="46" t="str">
        <f t="shared" si="28"/>
        <v/>
      </c>
      <c r="V263" s="46" t="str">
        <f t="shared" si="28"/>
        <v/>
      </c>
    </row>
    <row r="264" spans="1:22" x14ac:dyDescent="0.2">
      <c r="A264" s="1">
        <v>202</v>
      </c>
      <c r="B264" s="1" t="s">
        <v>40</v>
      </c>
      <c r="C264" s="8">
        <v>1</v>
      </c>
      <c r="D264" s="29">
        <f>SUMIFS('2013Figures'!$J:$J,'2013Figures'!$C:$C,$A264,'2013Figures'!$H:$H,$B264,'2013Figures'!$I:$I,$C264,'2013Figures'!$E:$E,$B$1)</f>
        <v>0</v>
      </c>
      <c r="E264" s="9">
        <f>SUMIFS('2013Figures'!$J:$J,'2013Figures'!$C:$C,$A264,'2013Figures'!$H:$H,$B264,'2013Figures'!$I:$I,$C264,'2013Figures'!$B:$B,"BrokerToCy",'2013Figures'!$G:$G,"E1",'2013Figures'!$E:$E,$B$1)</f>
        <v>0</v>
      </c>
      <c r="F264" s="9">
        <f>SUMIFS('2013Figures'!$J:$J,'2013Figures'!$C:$C,$A264,'2013Figures'!$H:$H,$B264,'2013Figures'!$I:$I,$C264,'2013Figures'!$B:$B,"BrokerToCy",'2013Figures'!$G:$G,"P1",'2013Figures'!$E:$E,$B$1)</f>
        <v>0</v>
      </c>
      <c r="G264" s="9">
        <f>SUMIFS('2013Figures'!$J:$J,'2013Figures'!$C:$C,$A264,'2013Figures'!$H:$H,$B264,'2013Figures'!$I:$I,$C264,'2013Figures'!$B:$B,"CyToBroker",'2013Figures'!$G:$G,"E1",'2013Figures'!$E:$E,$B$1)</f>
        <v>0</v>
      </c>
      <c r="H264" s="9">
        <f>SUMIFS('2013Figures'!$J:$J,'2013Figures'!$C:$C,$A264,'2013Figures'!$H:$H,$B264,'2013Figures'!$I:$I,$C264,'2013Figures'!$B:$B,"CyToBroker",'2013Figures'!$G:$G,"P1",'2013Figures'!$E:$E,$B$1)</f>
        <v>0</v>
      </c>
      <c r="J264" s="8">
        <v>200901</v>
      </c>
      <c r="L264" s="42">
        <f>SUMIFS('2012Figures'!$J:$J,'2012Figures'!$C:$C,$A264,'2012Figures'!$H:$H,$B264,'2012Figures'!$I:$I,$C264,'2012Figures'!$E:$E,$B$1)</f>
        <v>3</v>
      </c>
      <c r="M264" s="52">
        <f>SUMIFS('2012Figures'!$J:$J,'2012Figures'!$C:$C,$A264,'2012Figures'!$H:$H,$B264,'2012Figures'!$I:$I,$C264,'2012Figures'!$B:$B,"BrokerToCy",'2012Figures'!$G:$G,"E1",'2012Figures'!$E:$E,$B$1)</f>
        <v>3</v>
      </c>
      <c r="N264" s="52">
        <f>SUMIFS('2012Figures'!$J:$J,'2012Figures'!$C:$C,$A264,'2012Figures'!$H:$H,$B264,'2012Figures'!$I:$I,$C264,'2012Figures'!$B:$B,"BrokerToCy",'2012Figures'!$G:$G,"P1",'2012Figures'!$E:$E,$B$1)</f>
        <v>0</v>
      </c>
      <c r="O264" s="52">
        <f>SUMIFS('2012Figures'!$J:$J,'2012Figures'!$C:$C,$A264,'2012Figures'!$H:$H,$B264,'2012Figures'!$I:$I,$C264,'2012Figures'!$B:$B,"CyToBroker",'2012Figures'!$G:$G,"E1",'2012Figures'!$E:$E,$B$1)</f>
        <v>0</v>
      </c>
      <c r="P264" s="52">
        <f>SUMIFS('2012Figures'!$J:$J,'2012Figures'!$C:$C,$A264,'2012Figures'!$H:$H,$B264,'2012Figures'!$I:$I,$C264,'2012Figures'!$B:$B,"CyToBroker",'2012Figures'!$G:$G,"P1",'2012Figures'!$E:$E,$B$1)</f>
        <v>0</v>
      </c>
      <c r="R264" s="46">
        <f t="shared" si="28"/>
        <v>-1</v>
      </c>
      <c r="S264" s="46">
        <f t="shared" si="28"/>
        <v>-1</v>
      </c>
      <c r="T264" s="46" t="str">
        <f t="shared" si="28"/>
        <v/>
      </c>
      <c r="U264" s="46" t="str">
        <f t="shared" si="28"/>
        <v/>
      </c>
      <c r="V264" s="46" t="str">
        <f t="shared" si="28"/>
        <v/>
      </c>
    </row>
    <row r="265" spans="1:22" x14ac:dyDescent="0.2">
      <c r="A265" s="1">
        <v>202</v>
      </c>
      <c r="B265" s="1" t="s">
        <v>40</v>
      </c>
      <c r="D265" s="29">
        <f>SUMIFS('2013Figures'!$J:$J,'2013Figures'!$C:$C,$A265,'2013Figures'!$I:$I,"",'2013Figures'!$E:$E,$B$1)</f>
        <v>0</v>
      </c>
      <c r="E265" s="9">
        <f>SUMIFS('2013Figures'!$J:$J,'2013Figures'!$C:$C,$A265,'2013Figures'!$I:$I,"",'2013Figures'!$B:$B,"BrokerToCy",'2013Figures'!$G:$G,"E1",'2013Figures'!$E:$E,$B$1)</f>
        <v>0</v>
      </c>
      <c r="F265" s="9">
        <f>SUMIFS('2013Figures'!$J:$J,'2013Figures'!$C:$C,$A265,'2013Figures'!$I:$I,"",'2013Figures'!$B:$B,"BrokerToCy",'2013Figures'!$G:$G,"P1",'2013Figures'!$E:$E,$B$1)</f>
        <v>0</v>
      </c>
      <c r="G265" s="9">
        <f>SUMIFS('2013Figures'!$J:$J,'2013Figures'!$C:$C,$A265,'2013Figures'!$I:$I,"",'2013Figures'!$B:$B,"CyToBroker",'2013Figures'!$G:$G,"E1",'2013Figures'!$E:$E,$B$1)</f>
        <v>0</v>
      </c>
      <c r="H265" s="9">
        <f>SUMIFS('2013Figures'!$J:$J,'2013Figures'!$C:$C,$A265,'2013Figures'!$I:$I,"",'2013Figures'!$B:$B,"CyToBroker",'2013Figures'!$G:$G,"P1",'2013Figures'!$E:$E,$B$1)</f>
        <v>0</v>
      </c>
      <c r="J265" s="8" t="s">
        <v>131</v>
      </c>
      <c r="L265" s="42">
        <f>SUMIFS('2012Figures'!$J:$J,'2012Figures'!$C:$C,$A265,'2012Figures'!$I:$I,"",'2012Figures'!$E:$E,$B$1)</f>
        <v>0</v>
      </c>
      <c r="M265" s="52">
        <f>SUMIFS('2012Figures'!$J:$J,'2012Figures'!$C:$C,$A265,'2012Figures'!$I:$I,"",'2012Figures'!$B:$B,"BrokerToCy",'2012Figures'!$G:$G,"E1",'2012Figures'!$E:$E,$B$1)</f>
        <v>0</v>
      </c>
      <c r="N265" s="52">
        <f>SUMIFS('2012Figures'!$J:$J,'2012Figures'!$C:$C,$A265,'2012Figures'!$I:$I,"",'2012Figures'!$B:$B,"BrokerToCy",'2012Figures'!$G:$G,"P1",'2012Figures'!$E:$E,$B$1)</f>
        <v>0</v>
      </c>
      <c r="O265" s="52">
        <f>SUMIFS('2012Figures'!$J:$J,'2012Figures'!$C:$C,$A265,'2012Figures'!$I:$I,"",'2012Figures'!$B:$B,"CyToBroker",'2012Figures'!$G:$G,"E1",'2012Figures'!$E:$E,$B$1)</f>
        <v>0</v>
      </c>
      <c r="P265" s="52">
        <f>SUMIFS('2012Figures'!$J:$J,'2012Figures'!$C:$C,$A265,'2012Figures'!$I:$I,"",'2012Figures'!$B:$B,"CyToBroker",'2012Figures'!$G:$G,"P1",'2012Figures'!$E:$E,$B$1)</f>
        <v>0</v>
      </c>
      <c r="R265" s="46" t="str">
        <f t="shared" si="28"/>
        <v/>
      </c>
      <c r="S265" s="46" t="str">
        <f t="shared" si="28"/>
        <v/>
      </c>
      <c r="T265" s="46" t="str">
        <f t="shared" si="28"/>
        <v/>
      </c>
      <c r="U265" s="46" t="str">
        <f t="shared" si="28"/>
        <v/>
      </c>
      <c r="V265" s="46" t="str">
        <f t="shared" si="28"/>
        <v/>
      </c>
    </row>
    <row r="266" spans="1:22" x14ac:dyDescent="0.2">
      <c r="A266" s="21"/>
      <c r="B266" s="21" t="s">
        <v>92</v>
      </c>
      <c r="C266" s="22"/>
      <c r="D266" s="23">
        <f>SUM(E266:H266)</f>
        <v>0</v>
      </c>
      <c r="E266" s="23">
        <f>SUM(E260:E265)</f>
        <v>0</v>
      </c>
      <c r="F266" s="23">
        <f>SUM(F260:F265)</f>
        <v>0</v>
      </c>
      <c r="G266" s="23">
        <f>SUM(G260:G265)</f>
        <v>0</v>
      </c>
      <c r="H266" s="23">
        <f>SUM(H260:H265)</f>
        <v>0</v>
      </c>
      <c r="I266" s="21"/>
      <c r="J266" s="22"/>
      <c r="K266" s="21"/>
      <c r="L266" s="43">
        <f>SUM(M266:P266)</f>
        <v>3</v>
      </c>
      <c r="M266" s="43">
        <f>SUM(M260:M265)</f>
        <v>3</v>
      </c>
      <c r="N266" s="43">
        <f>SUM(N260:N265)</f>
        <v>0</v>
      </c>
      <c r="O266" s="43">
        <f>SUM(O260:O265)</f>
        <v>0</v>
      </c>
      <c r="P266" s="43">
        <f>SUM(P260:P265)</f>
        <v>0</v>
      </c>
      <c r="Q266" s="21"/>
      <c r="R266" s="21"/>
      <c r="S266" s="21"/>
      <c r="T266" s="21"/>
      <c r="U266" s="21"/>
      <c r="V266" s="21"/>
    </row>
    <row r="267" spans="1:22" x14ac:dyDescent="0.2">
      <c r="A267" s="28">
        <v>203</v>
      </c>
      <c r="B267" s="28" t="s">
        <v>45</v>
      </c>
      <c r="C267" s="17" t="s">
        <v>88</v>
      </c>
      <c r="D267" s="18">
        <f>SUMIFS('2013Figures'!$J:$J,'2013Figures'!$C:$C,$A267,'2013Figures'!$E:$E,$B$1)</f>
        <v>9</v>
      </c>
      <c r="E267" s="18">
        <f>SUMIFS('2013Figures'!$J:$J,'2013Figures'!$C:$C,$A267,'2013Figures'!$B:$B,"BrokerToCy",'2013Figures'!$G:$G,"E1",'2013Figures'!$E:$E,$B$1)</f>
        <v>9</v>
      </c>
      <c r="F267" s="18">
        <f>SUMIFS('2013Figures'!$J:$J,'2013Figures'!$C:$C,$A267,'2013Figures'!$B:$B,"BrokerToCy",'2013Figures'!$G:$G,"P1",'2013Figures'!$E:$E,$B$1)</f>
        <v>0</v>
      </c>
      <c r="G267" s="18">
        <f>SUMIFS('2013Figures'!$J:$J,'2013Figures'!$C:$C,$A267,'2013Figures'!$B:$B,"CyToBroker",'2013Figures'!$G:$G,"E1",'2013Figures'!$E:$E,$B$1)</f>
        <v>0</v>
      </c>
      <c r="H267" s="18">
        <f>SUMIFS('2013Figures'!$J:$J,'2013Figures'!$C:$C,$A267,'2013Figures'!$B:$B,"CyToBroker",'2013Figures'!$G:$G,"P1",'2013Figures'!$E:$E,$B$1)</f>
        <v>0</v>
      </c>
      <c r="I267" s="28"/>
      <c r="J267" s="17"/>
      <c r="K267" s="28"/>
      <c r="L267" s="50">
        <f>SUMIFS('2012Figures'!$J:$J,'2012Figures'!$C:$C,$A267,'2012Figures'!$E:$E,$B$1)</f>
        <v>2</v>
      </c>
      <c r="M267" s="50">
        <f>SUMIFS('2012Figures'!$J:$J,'2012Figures'!$C:$C,$A267,'2012Figures'!$B:$B,"BrokerToCy",'2012Figures'!$G:$G,"E1",'2012Figures'!$E:$E,$B$1)</f>
        <v>2</v>
      </c>
      <c r="N267" s="50">
        <f>SUMIFS('2012Figures'!$J:$J,'2012Figures'!$C:$C,$A267,'2012Figures'!$B:$B,"BrokerToCy",'2012Figures'!$G:$G,"P1",'2012Figures'!$E:$E,$B$1)</f>
        <v>0</v>
      </c>
      <c r="O267" s="50">
        <f>SUMIFS('2012Figures'!$J:$J,'2012Figures'!$C:$C,$A267,'2012Figures'!$B:$B,"CyToBroker",'2012Figures'!$G:$G,"E1",'2012Figures'!$E:$E,$B$1)</f>
        <v>0</v>
      </c>
      <c r="P267" s="50">
        <f>SUMIFS('2012Figures'!$J:$J,'2012Figures'!$C:$C,$A267,'2012Figures'!$B:$B,"CyToBroker",'2012Figures'!$G:$G,"P1",'2012Figures'!$E:$E,$B$1)</f>
        <v>0</v>
      </c>
      <c r="Q267" s="28"/>
      <c r="R267" s="46">
        <f t="shared" ref="R267:V330" si="29">IF(L267=0,"",ROUND(D267/L267-1,2))</f>
        <v>3.5</v>
      </c>
      <c r="S267" s="46">
        <f t="shared" si="29"/>
        <v>3.5</v>
      </c>
      <c r="T267" s="46" t="str">
        <f t="shared" si="29"/>
        <v/>
      </c>
      <c r="U267" s="46" t="str">
        <f t="shared" si="29"/>
        <v/>
      </c>
      <c r="V267" s="46" t="str">
        <f t="shared" si="29"/>
        <v/>
      </c>
    </row>
    <row r="268" spans="1:22" x14ac:dyDescent="0.2">
      <c r="A268" s="1">
        <v>203</v>
      </c>
      <c r="B268" s="1" t="s">
        <v>45</v>
      </c>
      <c r="C268" s="8">
        <v>4</v>
      </c>
      <c r="D268" s="29">
        <f>SUMIFS('2013Figures'!$J:$J,'2013Figures'!$C:$C,$A268,'2013Figures'!$H:$H,$B268,'2013Figures'!$I:$I,$C268,'2013Figures'!$E:$E,$B$1)</f>
        <v>0</v>
      </c>
      <c r="E268" s="9">
        <f>SUMIFS('2013Figures'!$J:$J,'2013Figures'!$C:$C,$A268,'2013Figures'!$H:$H,$B268,'2013Figures'!$I:$I,$C268,'2013Figures'!$B:$B,"BrokerToCy",'2013Figures'!$G:$G,"E1",'2013Figures'!$E:$E,$B$1)</f>
        <v>0</v>
      </c>
      <c r="F268" s="9">
        <f>SUMIFS('2013Figures'!$J:$J,'2013Figures'!$C:$C,$A268,'2013Figures'!$H:$H,$B268,'2013Figures'!$I:$I,$C268,'2013Figures'!$B:$B,"BrokerToCy",'2013Figures'!$G:$G,"P1",'2013Figures'!$E:$E,$B$1)</f>
        <v>0</v>
      </c>
      <c r="G268" s="9">
        <f>SUMIFS('2013Figures'!$J:$J,'2013Figures'!$C:$C,$A268,'2013Figures'!$H:$H,$B268,'2013Figures'!$I:$I,$C268,'2013Figures'!$B:$B,"CyToBroker",'2013Figures'!$G:$G,"E1",'2013Figures'!$E:$E,$B$1)</f>
        <v>0</v>
      </c>
      <c r="H268" s="9">
        <f>SUMIFS('2013Figures'!$J:$J,'2013Figures'!$C:$C,$A268,'2013Figures'!$H:$H,$B268,'2013Figures'!$I:$I,$C268,'2013Figures'!$B:$B,"CyToBroker",'2013Figures'!$G:$G,"P1",'2013Figures'!$E:$E,$B$1)</f>
        <v>0</v>
      </c>
      <c r="J268" s="8" t="s">
        <v>146</v>
      </c>
      <c r="L268" s="42">
        <f>SUMIFS('2012Figures'!$J:$J,'2012Figures'!$C:$C,$A268,'2012Figures'!$H:$H,$B268,'2012Figures'!$I:$I,$C268,'2012Figures'!$E:$E,$B$1)</f>
        <v>0</v>
      </c>
      <c r="M268" s="52">
        <f>SUMIFS('2012Figures'!$J:$J,'2012Figures'!$C:$C,$A268,'2012Figures'!$H:$H,$B268,'2012Figures'!$I:$I,$C268,'2012Figures'!$B:$B,"BrokerToCy",'2012Figures'!$G:$G,"E1",'2012Figures'!$E:$E,$B$1)</f>
        <v>0</v>
      </c>
      <c r="N268" s="52">
        <f>SUMIFS('2012Figures'!$J:$J,'2012Figures'!$C:$C,$A268,'2012Figures'!$H:$H,$B268,'2012Figures'!$I:$I,$C268,'2012Figures'!$B:$B,"BrokerToCy",'2012Figures'!$G:$G,"P1",'2012Figures'!$E:$E,$B$1)</f>
        <v>0</v>
      </c>
      <c r="O268" s="52">
        <f>SUMIFS('2012Figures'!$J:$J,'2012Figures'!$C:$C,$A268,'2012Figures'!$H:$H,$B268,'2012Figures'!$I:$I,$C268,'2012Figures'!$B:$B,"CyToBroker",'2012Figures'!$G:$G,"E1",'2012Figures'!$E:$E,$B$1)</f>
        <v>0</v>
      </c>
      <c r="P268" s="52">
        <f>SUMIFS('2012Figures'!$J:$J,'2012Figures'!$C:$C,$A268,'2012Figures'!$H:$H,$B268,'2012Figures'!$I:$I,$C268,'2012Figures'!$B:$B,"CyToBroker",'2012Figures'!$G:$G,"P1",'2012Figures'!$E:$E,$B$1)</f>
        <v>0</v>
      </c>
      <c r="R268" s="46" t="str">
        <f t="shared" si="29"/>
        <v/>
      </c>
      <c r="S268" s="46" t="str">
        <f t="shared" si="29"/>
        <v/>
      </c>
      <c r="T268" s="46" t="str">
        <f t="shared" si="29"/>
        <v/>
      </c>
      <c r="U268" s="46" t="str">
        <f t="shared" si="29"/>
        <v/>
      </c>
      <c r="V268" s="46" t="str">
        <f t="shared" si="29"/>
        <v/>
      </c>
    </row>
    <row r="269" spans="1:22" x14ac:dyDescent="0.2">
      <c r="A269" s="1">
        <v>203</v>
      </c>
      <c r="B269" s="1" t="s">
        <v>45</v>
      </c>
      <c r="C269" s="8">
        <v>3</v>
      </c>
      <c r="D269" s="29">
        <f>SUMIFS('2013Figures'!$J:$J,'2013Figures'!$C:$C,$A269,'2013Figures'!$H:$H,$B269,'2013Figures'!$I:$I,$C269,'2013Figures'!$E:$E,$B$1)</f>
        <v>0</v>
      </c>
      <c r="E269" s="9">
        <f>SUMIFS('2013Figures'!$J:$J,'2013Figures'!$C:$C,$A269,'2013Figures'!$H:$H,$B269,'2013Figures'!$I:$I,$C269,'2013Figures'!$B:$B,"BrokerToCy",'2013Figures'!$G:$G,"E1",'2013Figures'!$E:$E,$B$1)</f>
        <v>0</v>
      </c>
      <c r="F269" s="9">
        <f>SUMIFS('2013Figures'!$J:$J,'2013Figures'!$C:$C,$A269,'2013Figures'!$H:$H,$B269,'2013Figures'!$I:$I,$C269,'2013Figures'!$B:$B,"BrokerToCy",'2013Figures'!$G:$G,"P1",'2013Figures'!$E:$E,$B$1)</f>
        <v>0</v>
      </c>
      <c r="G269" s="9">
        <f>SUMIFS('2013Figures'!$J:$J,'2013Figures'!$C:$C,$A269,'2013Figures'!$H:$H,$B269,'2013Figures'!$I:$I,$C269,'2013Figures'!$B:$B,"CyToBroker",'2013Figures'!$G:$G,"E1",'2013Figures'!$E:$E,$B$1)</f>
        <v>0</v>
      </c>
      <c r="H269" s="9">
        <f>SUMIFS('2013Figures'!$J:$J,'2013Figures'!$C:$C,$A269,'2013Figures'!$H:$H,$B269,'2013Figures'!$I:$I,$C269,'2013Figures'!$B:$B,"CyToBroker",'2013Figures'!$G:$G,"P1",'2013Figures'!$E:$E,$B$1)</f>
        <v>0</v>
      </c>
      <c r="J269" s="8">
        <v>201501</v>
      </c>
      <c r="L269" s="42">
        <f>SUMIFS('2012Figures'!$J:$J,'2012Figures'!$C:$C,$A269,'2012Figures'!$H:$H,$B269,'2012Figures'!$I:$I,$C269,'2012Figures'!$E:$E,$B$1)</f>
        <v>0</v>
      </c>
      <c r="M269" s="52">
        <f>SUMIFS('2012Figures'!$J:$J,'2012Figures'!$C:$C,$A269,'2012Figures'!$H:$H,$B269,'2012Figures'!$I:$I,$C269,'2012Figures'!$B:$B,"BrokerToCy",'2012Figures'!$G:$G,"E1",'2012Figures'!$E:$E,$B$1)</f>
        <v>0</v>
      </c>
      <c r="N269" s="52">
        <f>SUMIFS('2012Figures'!$J:$J,'2012Figures'!$C:$C,$A269,'2012Figures'!$H:$H,$B269,'2012Figures'!$I:$I,$C269,'2012Figures'!$B:$B,"BrokerToCy",'2012Figures'!$G:$G,"P1",'2012Figures'!$E:$E,$B$1)</f>
        <v>0</v>
      </c>
      <c r="O269" s="52">
        <f>SUMIFS('2012Figures'!$J:$J,'2012Figures'!$C:$C,$A269,'2012Figures'!$H:$H,$B269,'2012Figures'!$I:$I,$C269,'2012Figures'!$B:$B,"CyToBroker",'2012Figures'!$G:$G,"E1",'2012Figures'!$E:$E,$B$1)</f>
        <v>0</v>
      </c>
      <c r="P269" s="52">
        <f>SUMIFS('2012Figures'!$J:$J,'2012Figures'!$C:$C,$A269,'2012Figures'!$H:$H,$B269,'2012Figures'!$I:$I,$C269,'2012Figures'!$B:$B,"CyToBroker",'2012Figures'!$G:$G,"P1",'2012Figures'!$E:$E,$B$1)</f>
        <v>0</v>
      </c>
      <c r="R269" s="46" t="str">
        <f t="shared" si="29"/>
        <v/>
      </c>
      <c r="S269" s="46" t="str">
        <f t="shared" si="29"/>
        <v/>
      </c>
      <c r="T269" s="46" t="str">
        <f t="shared" si="29"/>
        <v/>
      </c>
      <c r="U269" s="46" t="str">
        <f t="shared" si="29"/>
        <v/>
      </c>
      <c r="V269" s="46" t="str">
        <f t="shared" si="29"/>
        <v/>
      </c>
    </row>
    <row r="270" spans="1:22" x14ac:dyDescent="0.2">
      <c r="A270" s="1">
        <v>203</v>
      </c>
      <c r="B270" s="1" t="s">
        <v>45</v>
      </c>
      <c r="C270" s="8">
        <v>2</v>
      </c>
      <c r="D270" s="29">
        <f>SUMIFS('2013Figures'!$J:$J,'2013Figures'!$C:$C,$A270,'2013Figures'!$H:$H,$B270,'2013Figures'!$I:$I,$C270,'2013Figures'!$E:$E,$B$1)</f>
        <v>0</v>
      </c>
      <c r="E270" s="9">
        <f>SUMIFS('2013Figures'!$J:$J,'2013Figures'!$C:$C,$A270,'2013Figures'!$H:$H,$B270,'2013Figures'!$I:$I,$C270,'2013Figures'!$B:$B,"BrokerToCy",'2013Figures'!$G:$G,"E1",'2013Figures'!$E:$E,$B$1)</f>
        <v>0</v>
      </c>
      <c r="F270" s="9">
        <f>SUMIFS('2013Figures'!$J:$J,'2013Figures'!$C:$C,$A270,'2013Figures'!$H:$H,$B270,'2013Figures'!$I:$I,$C270,'2013Figures'!$B:$B,"BrokerToCy",'2013Figures'!$G:$G,"P1",'2013Figures'!$E:$E,$B$1)</f>
        <v>0</v>
      </c>
      <c r="G270" s="9">
        <f>SUMIFS('2013Figures'!$J:$J,'2013Figures'!$C:$C,$A270,'2013Figures'!$H:$H,$B270,'2013Figures'!$I:$I,$C270,'2013Figures'!$B:$B,"CyToBroker",'2013Figures'!$G:$G,"E1",'2013Figures'!$E:$E,$B$1)</f>
        <v>0</v>
      </c>
      <c r="H270" s="9">
        <f>SUMIFS('2013Figures'!$J:$J,'2013Figures'!$C:$C,$A270,'2013Figures'!$H:$H,$B270,'2013Figures'!$I:$I,$C270,'2013Figures'!$B:$B,"CyToBroker",'2013Figures'!$G:$G,"P1",'2013Figures'!$E:$E,$B$1)</f>
        <v>0</v>
      </c>
      <c r="J270" s="8">
        <v>201401</v>
      </c>
      <c r="L270" s="42">
        <f>SUMIFS('2012Figures'!$J:$J,'2012Figures'!$C:$C,$A270,'2012Figures'!$H:$H,$B270,'2012Figures'!$I:$I,$C270,'2012Figures'!$E:$E,$B$1)</f>
        <v>0</v>
      </c>
      <c r="M270" s="52">
        <f>SUMIFS('2012Figures'!$J:$J,'2012Figures'!$C:$C,$A270,'2012Figures'!$H:$H,$B270,'2012Figures'!$I:$I,$C270,'2012Figures'!$B:$B,"BrokerToCy",'2012Figures'!$G:$G,"E1",'2012Figures'!$E:$E,$B$1)</f>
        <v>0</v>
      </c>
      <c r="N270" s="52">
        <f>SUMIFS('2012Figures'!$J:$J,'2012Figures'!$C:$C,$A270,'2012Figures'!$H:$H,$B270,'2012Figures'!$I:$I,$C270,'2012Figures'!$B:$B,"BrokerToCy",'2012Figures'!$G:$G,"P1",'2012Figures'!$E:$E,$B$1)</f>
        <v>0</v>
      </c>
      <c r="O270" s="52">
        <f>SUMIFS('2012Figures'!$J:$J,'2012Figures'!$C:$C,$A270,'2012Figures'!$H:$H,$B270,'2012Figures'!$I:$I,$C270,'2012Figures'!$B:$B,"CyToBroker",'2012Figures'!$G:$G,"E1",'2012Figures'!$E:$E,$B$1)</f>
        <v>0</v>
      </c>
      <c r="P270" s="52">
        <f>SUMIFS('2012Figures'!$J:$J,'2012Figures'!$C:$C,$A270,'2012Figures'!$H:$H,$B270,'2012Figures'!$I:$I,$C270,'2012Figures'!$B:$B,"CyToBroker",'2012Figures'!$G:$G,"P1",'2012Figures'!$E:$E,$B$1)</f>
        <v>0</v>
      </c>
      <c r="R270" s="46" t="str">
        <f t="shared" si="29"/>
        <v/>
      </c>
      <c r="S270" s="46" t="str">
        <f t="shared" si="29"/>
        <v/>
      </c>
      <c r="T270" s="46" t="str">
        <f t="shared" si="29"/>
        <v/>
      </c>
      <c r="U270" s="46" t="str">
        <f t="shared" si="29"/>
        <v/>
      </c>
      <c r="V270" s="46" t="str">
        <f t="shared" si="29"/>
        <v/>
      </c>
    </row>
    <row r="271" spans="1:22" x14ac:dyDescent="0.2">
      <c r="A271" s="1">
        <v>203</v>
      </c>
      <c r="B271" s="1" t="s">
        <v>45</v>
      </c>
      <c r="C271" s="8">
        <v>1</v>
      </c>
      <c r="D271" s="29">
        <f>SUMIFS('2013Figures'!$J:$J,'2013Figures'!$C:$C,$A271,'2013Figures'!$H:$H,$B271,'2013Figures'!$I:$I,$C271,'2013Figures'!$E:$E,$B$1)</f>
        <v>9</v>
      </c>
      <c r="E271" s="9">
        <f>SUMIFS('2013Figures'!$J:$J,'2013Figures'!$C:$C,$A271,'2013Figures'!$H:$H,$B271,'2013Figures'!$I:$I,$C271,'2013Figures'!$B:$B,"BrokerToCy",'2013Figures'!$G:$G,"E1",'2013Figures'!$E:$E,$B$1)</f>
        <v>9</v>
      </c>
      <c r="F271" s="9">
        <f>SUMIFS('2013Figures'!$J:$J,'2013Figures'!$C:$C,$A271,'2013Figures'!$H:$H,$B271,'2013Figures'!$I:$I,$C271,'2013Figures'!$B:$B,"BrokerToCy",'2013Figures'!$G:$G,"P1",'2013Figures'!$E:$E,$B$1)</f>
        <v>0</v>
      </c>
      <c r="G271" s="9">
        <f>SUMIFS('2013Figures'!$J:$J,'2013Figures'!$C:$C,$A271,'2013Figures'!$H:$H,$B271,'2013Figures'!$I:$I,$C271,'2013Figures'!$B:$B,"CyToBroker",'2013Figures'!$G:$G,"E1",'2013Figures'!$E:$E,$B$1)</f>
        <v>0</v>
      </c>
      <c r="H271" s="9">
        <f>SUMIFS('2013Figures'!$J:$J,'2013Figures'!$C:$C,$A271,'2013Figures'!$H:$H,$B271,'2013Figures'!$I:$I,$C271,'2013Figures'!$B:$B,"CyToBroker",'2013Figures'!$G:$G,"P1",'2013Figures'!$E:$E,$B$1)</f>
        <v>0</v>
      </c>
      <c r="I271" s="30"/>
      <c r="J271" s="31">
        <v>200901</v>
      </c>
      <c r="K271" s="30"/>
      <c r="L271" s="42">
        <f>SUMIFS('2012Figures'!$J:$J,'2012Figures'!$C:$C,$A271,'2012Figures'!$H:$H,$B271,'2012Figures'!$I:$I,$C271,'2012Figures'!$E:$E,$B$1)</f>
        <v>2</v>
      </c>
      <c r="M271" s="52">
        <f>SUMIFS('2012Figures'!$J:$J,'2012Figures'!$C:$C,$A271,'2012Figures'!$H:$H,$B271,'2012Figures'!$I:$I,$C271,'2012Figures'!$B:$B,"BrokerToCy",'2012Figures'!$G:$G,"E1",'2012Figures'!$E:$E,$B$1)</f>
        <v>2</v>
      </c>
      <c r="N271" s="52">
        <f>SUMIFS('2012Figures'!$J:$J,'2012Figures'!$C:$C,$A271,'2012Figures'!$H:$H,$B271,'2012Figures'!$I:$I,$C271,'2012Figures'!$B:$B,"BrokerToCy",'2012Figures'!$G:$G,"P1",'2012Figures'!$E:$E,$B$1)</f>
        <v>0</v>
      </c>
      <c r="O271" s="52">
        <f>SUMIFS('2012Figures'!$J:$J,'2012Figures'!$C:$C,$A271,'2012Figures'!$H:$H,$B271,'2012Figures'!$I:$I,$C271,'2012Figures'!$B:$B,"CyToBroker",'2012Figures'!$G:$G,"E1",'2012Figures'!$E:$E,$B$1)</f>
        <v>0</v>
      </c>
      <c r="P271" s="52">
        <f>SUMIFS('2012Figures'!$J:$J,'2012Figures'!$C:$C,$A271,'2012Figures'!$H:$H,$B271,'2012Figures'!$I:$I,$C271,'2012Figures'!$B:$B,"CyToBroker",'2012Figures'!$G:$G,"P1",'2012Figures'!$E:$E,$B$1)</f>
        <v>0</v>
      </c>
      <c r="Q271" s="30"/>
      <c r="R271" s="46">
        <f t="shared" si="29"/>
        <v>3.5</v>
      </c>
      <c r="S271" s="46">
        <f t="shared" si="29"/>
        <v>3.5</v>
      </c>
      <c r="T271" s="46" t="str">
        <f t="shared" si="29"/>
        <v/>
      </c>
      <c r="U271" s="46" t="str">
        <f t="shared" si="29"/>
        <v/>
      </c>
      <c r="V271" s="46" t="str">
        <f t="shared" si="29"/>
        <v/>
      </c>
    </row>
    <row r="272" spans="1:22" x14ac:dyDescent="0.2">
      <c r="A272" s="1">
        <v>203</v>
      </c>
      <c r="B272" s="1" t="s">
        <v>45</v>
      </c>
      <c r="D272" s="29">
        <f>SUMIFS('2013Figures'!$J:$J,'2013Figures'!$C:$C,$A272,'2013Figures'!$I:$I,"",'2013Figures'!$E:$E,$B$1)</f>
        <v>0</v>
      </c>
      <c r="E272" s="9">
        <f>SUMIFS('2013Figures'!$J:$J,'2013Figures'!$C:$C,$A272,'2013Figures'!$I:$I,"",'2013Figures'!$B:$B,"BrokerToCy",'2013Figures'!$G:$G,"E1",'2013Figures'!$E:$E,$B$1)</f>
        <v>0</v>
      </c>
      <c r="F272" s="9">
        <f>SUMIFS('2013Figures'!$J:$J,'2013Figures'!$C:$C,$A272,'2013Figures'!$I:$I,"",'2013Figures'!$B:$B,"BrokerToCy",'2013Figures'!$G:$G,"P1",'2013Figures'!$E:$E,$B$1)</f>
        <v>0</v>
      </c>
      <c r="G272" s="9">
        <f>SUMIFS('2013Figures'!$J:$J,'2013Figures'!$C:$C,$A272,'2013Figures'!$I:$I,"",'2013Figures'!$B:$B,"CyToBroker",'2013Figures'!$G:$G,"E1",'2013Figures'!$E:$E,$B$1)</f>
        <v>0</v>
      </c>
      <c r="H272" s="9">
        <f>SUMIFS('2013Figures'!$J:$J,'2013Figures'!$C:$C,$A272,'2013Figures'!$I:$I,"",'2013Figures'!$B:$B,"CyToBroker",'2013Figures'!$G:$G,"P1",'2013Figures'!$E:$E,$B$1)</f>
        <v>0</v>
      </c>
      <c r="J272" s="8" t="s">
        <v>131</v>
      </c>
      <c r="L272" s="42">
        <f>SUMIFS('2012Figures'!$J:$J,'2012Figures'!$C:$C,$A272,'2012Figures'!$I:$I,"",'2012Figures'!$E:$E,$B$1)</f>
        <v>0</v>
      </c>
      <c r="M272" s="52">
        <f>SUMIFS('2012Figures'!$J:$J,'2012Figures'!$C:$C,$A272,'2012Figures'!$I:$I,"",'2012Figures'!$B:$B,"BrokerToCy",'2012Figures'!$G:$G,"E1",'2012Figures'!$E:$E,$B$1)</f>
        <v>0</v>
      </c>
      <c r="N272" s="52">
        <f>SUMIFS('2012Figures'!$J:$J,'2012Figures'!$C:$C,$A272,'2012Figures'!$I:$I,"",'2012Figures'!$B:$B,"BrokerToCy",'2012Figures'!$G:$G,"P1",'2012Figures'!$E:$E,$B$1)</f>
        <v>0</v>
      </c>
      <c r="O272" s="52">
        <f>SUMIFS('2012Figures'!$J:$J,'2012Figures'!$C:$C,$A272,'2012Figures'!$I:$I,"",'2012Figures'!$B:$B,"CyToBroker",'2012Figures'!$G:$G,"E1",'2012Figures'!$E:$E,$B$1)</f>
        <v>0</v>
      </c>
      <c r="P272" s="52">
        <f>SUMIFS('2012Figures'!$J:$J,'2012Figures'!$C:$C,$A272,'2012Figures'!$I:$I,"",'2012Figures'!$B:$B,"CyToBroker",'2012Figures'!$G:$G,"P1",'2012Figures'!$E:$E,$B$1)</f>
        <v>0</v>
      </c>
      <c r="R272" s="46" t="str">
        <f t="shared" si="29"/>
        <v/>
      </c>
      <c r="S272" s="46" t="str">
        <f t="shared" si="29"/>
        <v/>
      </c>
      <c r="T272" s="46" t="str">
        <f t="shared" si="29"/>
        <v/>
      </c>
      <c r="U272" s="46" t="str">
        <f t="shared" si="29"/>
        <v/>
      </c>
      <c r="V272" s="46" t="str">
        <f t="shared" si="29"/>
        <v/>
      </c>
    </row>
    <row r="273" spans="1:22" x14ac:dyDescent="0.2">
      <c r="A273" s="21"/>
      <c r="B273" s="21" t="s">
        <v>92</v>
      </c>
      <c r="C273" s="22"/>
      <c r="D273" s="23">
        <f>SUM(E273:H273)</f>
        <v>9</v>
      </c>
      <c r="E273" s="23">
        <f>SUM(E268:E272)</f>
        <v>9</v>
      </c>
      <c r="F273" s="23">
        <f>SUM(F268:F272)</f>
        <v>0</v>
      </c>
      <c r="G273" s="23">
        <f>SUM(G268:G272)</f>
        <v>0</v>
      </c>
      <c r="H273" s="23">
        <f>SUM(H268:H272)</f>
        <v>0</v>
      </c>
      <c r="I273" s="21"/>
      <c r="J273" s="22"/>
      <c r="K273" s="21"/>
      <c r="L273" s="43">
        <f>SUM(M273:P273)</f>
        <v>2</v>
      </c>
      <c r="M273" s="43">
        <f>SUM(M268:M272)</f>
        <v>2</v>
      </c>
      <c r="N273" s="43">
        <f>SUM(N268:N272)</f>
        <v>0</v>
      </c>
      <c r="O273" s="43">
        <f>SUM(O268:O272)</f>
        <v>0</v>
      </c>
      <c r="P273" s="43">
        <f>SUM(P268:P272)</f>
        <v>0</v>
      </c>
      <c r="Q273" s="21"/>
      <c r="R273" s="21"/>
      <c r="S273" s="21"/>
      <c r="T273" s="21"/>
      <c r="U273" s="21"/>
      <c r="V273" s="21"/>
    </row>
    <row r="274" spans="1:22" x14ac:dyDescent="0.2">
      <c r="A274" s="28">
        <v>204</v>
      </c>
      <c r="B274" s="28" t="s">
        <v>69</v>
      </c>
      <c r="C274" s="17" t="s">
        <v>88</v>
      </c>
      <c r="D274" s="18">
        <f>SUMIFS('2013Figures'!$J:$J,'2013Figures'!$C:$C,$A274,'2013Figures'!$E:$E,$B$1)</f>
        <v>0</v>
      </c>
      <c r="E274" s="18">
        <f>SUMIFS('2013Figures'!$J:$J,'2013Figures'!$C:$C,$A274,'2013Figures'!$B:$B,"BrokerToCy",'2013Figures'!$G:$G,"E1",'2013Figures'!$E:$E,$B$1)</f>
        <v>0</v>
      </c>
      <c r="F274" s="18">
        <f>SUMIFS('2013Figures'!$J:$J,'2013Figures'!$C:$C,$A274,'2013Figures'!$B:$B,"BrokerToCy",'2013Figures'!$G:$G,"P1",'2013Figures'!$E:$E,$B$1)</f>
        <v>0</v>
      </c>
      <c r="G274" s="18">
        <f>SUMIFS('2013Figures'!$J:$J,'2013Figures'!$C:$C,$A274,'2013Figures'!$B:$B,"CyToBroker",'2013Figures'!$G:$G,"E1",'2013Figures'!$E:$E,$B$1)</f>
        <v>0</v>
      </c>
      <c r="H274" s="18">
        <f>SUMIFS('2013Figures'!$J:$J,'2013Figures'!$C:$C,$A274,'2013Figures'!$B:$B,"CyToBroker",'2013Figures'!$G:$G,"P1",'2013Figures'!$E:$E,$B$1)</f>
        <v>0</v>
      </c>
      <c r="I274" s="28"/>
      <c r="J274" s="17"/>
      <c r="K274" s="28"/>
      <c r="L274" s="50">
        <f>SUMIFS('2012Figures'!$J:$J,'2012Figures'!$C:$C,$A274,'2012Figures'!$E:$E,$B$1)</f>
        <v>0</v>
      </c>
      <c r="M274" s="50">
        <f>SUMIFS('2012Figures'!$J:$J,'2012Figures'!$C:$C,$A274,'2012Figures'!$B:$B,"BrokerToCy",'2012Figures'!$G:$G,"E1",'2012Figures'!$E:$E,$B$1)</f>
        <v>0</v>
      </c>
      <c r="N274" s="50">
        <f>SUMIFS('2012Figures'!$J:$J,'2012Figures'!$C:$C,$A274,'2012Figures'!$B:$B,"BrokerToCy",'2012Figures'!$G:$G,"P1",'2012Figures'!$E:$E,$B$1)</f>
        <v>0</v>
      </c>
      <c r="O274" s="50">
        <f>SUMIFS('2012Figures'!$J:$J,'2012Figures'!$C:$C,$A274,'2012Figures'!$B:$B,"CyToBroker",'2012Figures'!$G:$G,"E1",'2012Figures'!$E:$E,$B$1)</f>
        <v>0</v>
      </c>
      <c r="P274" s="50">
        <f>SUMIFS('2012Figures'!$J:$J,'2012Figures'!$C:$C,$A274,'2012Figures'!$B:$B,"CyToBroker",'2012Figures'!$G:$G,"P1",'2012Figures'!$E:$E,$B$1)</f>
        <v>0</v>
      </c>
      <c r="Q274" s="28"/>
      <c r="R274" s="46" t="str">
        <f t="shared" si="29"/>
        <v/>
      </c>
      <c r="S274" s="46" t="str">
        <f t="shared" si="29"/>
        <v/>
      </c>
      <c r="T274" s="46" t="str">
        <f t="shared" si="29"/>
        <v/>
      </c>
      <c r="U274" s="46" t="str">
        <f t="shared" si="29"/>
        <v/>
      </c>
      <c r="V274" s="46" t="str">
        <f t="shared" si="29"/>
        <v/>
      </c>
    </row>
    <row r="275" spans="1:22" x14ac:dyDescent="0.2">
      <c r="A275" s="1">
        <v>204</v>
      </c>
      <c r="B275" s="1" t="s">
        <v>69</v>
      </c>
      <c r="C275" s="8">
        <v>5</v>
      </c>
      <c r="D275" s="29">
        <f>SUMIFS('2013Figures'!$J:$J,'2013Figures'!$C:$C,$A275,'2013Figures'!$H:$H,$B275,'2013Figures'!$I:$I,$C275,'2013Figures'!$E:$E,$B$1)</f>
        <v>0</v>
      </c>
      <c r="E275" s="9">
        <f>SUMIFS('2013Figures'!$J:$J,'2013Figures'!$C:$C,$A275,'2013Figures'!$H:$H,$B275,'2013Figures'!$I:$I,$C275,'2013Figures'!$B:$B,"BrokerToCy",'2013Figures'!$G:$G,"E1",'2013Figures'!$E:$E,$B$1)</f>
        <v>0</v>
      </c>
      <c r="F275" s="9">
        <f>SUMIFS('2013Figures'!$J:$J,'2013Figures'!$C:$C,$A275,'2013Figures'!$H:$H,$B275,'2013Figures'!$I:$I,$C275,'2013Figures'!$B:$B,"BrokerToCy",'2013Figures'!$G:$G,"P1",'2013Figures'!$E:$E,$B$1)</f>
        <v>0</v>
      </c>
      <c r="G275" s="9">
        <f>SUMIFS('2013Figures'!$J:$J,'2013Figures'!$C:$C,$A275,'2013Figures'!$H:$H,$B275,'2013Figures'!$I:$I,$C275,'2013Figures'!$B:$B,"CyToBroker",'2013Figures'!$G:$G,"E1",'2013Figures'!$E:$E,$B$1)</f>
        <v>0</v>
      </c>
      <c r="H275" s="9">
        <f>SUMIFS('2013Figures'!$J:$J,'2013Figures'!$C:$C,$A275,'2013Figures'!$H:$H,$B275,'2013Figures'!$I:$I,$C275,'2013Figures'!$B:$B,"CyToBroker",'2013Figures'!$G:$G,"P1",'2013Figures'!$E:$E,$B$1)</f>
        <v>0</v>
      </c>
      <c r="J275" s="8">
        <v>201501</v>
      </c>
      <c r="L275" s="42">
        <f>SUMIFS('2012Figures'!$J:$J,'2012Figures'!$C:$C,$A275,'2012Figures'!$H:$H,$B275,'2012Figures'!$I:$I,$C275,'2012Figures'!$E:$E,$B$1)</f>
        <v>0</v>
      </c>
      <c r="M275" s="52">
        <f>SUMIFS('2012Figures'!$J:$J,'2012Figures'!$C:$C,$A275,'2012Figures'!$H:$H,$B275,'2012Figures'!$I:$I,$C275,'2012Figures'!$B:$B,"BrokerToCy",'2012Figures'!$G:$G,"E1",'2012Figures'!$E:$E,$B$1)</f>
        <v>0</v>
      </c>
      <c r="N275" s="52">
        <f>SUMIFS('2012Figures'!$J:$J,'2012Figures'!$C:$C,$A275,'2012Figures'!$H:$H,$B275,'2012Figures'!$I:$I,$C275,'2012Figures'!$B:$B,"BrokerToCy",'2012Figures'!$G:$G,"P1",'2012Figures'!$E:$E,$B$1)</f>
        <v>0</v>
      </c>
      <c r="O275" s="52">
        <f>SUMIFS('2012Figures'!$J:$J,'2012Figures'!$C:$C,$A275,'2012Figures'!$H:$H,$B275,'2012Figures'!$I:$I,$C275,'2012Figures'!$B:$B,"CyToBroker",'2012Figures'!$G:$G,"E1",'2012Figures'!$E:$E,$B$1)</f>
        <v>0</v>
      </c>
      <c r="P275" s="52">
        <f>SUMIFS('2012Figures'!$J:$J,'2012Figures'!$C:$C,$A275,'2012Figures'!$H:$H,$B275,'2012Figures'!$I:$I,$C275,'2012Figures'!$B:$B,"CyToBroker",'2012Figures'!$G:$G,"P1",'2012Figures'!$E:$E,$B$1)</f>
        <v>0</v>
      </c>
      <c r="R275" s="46" t="str">
        <f t="shared" si="29"/>
        <v/>
      </c>
      <c r="S275" s="46" t="str">
        <f t="shared" si="29"/>
        <v/>
      </c>
      <c r="T275" s="46" t="str">
        <f t="shared" si="29"/>
        <v/>
      </c>
      <c r="U275" s="46" t="str">
        <f t="shared" si="29"/>
        <v/>
      </c>
      <c r="V275" s="46" t="str">
        <f t="shared" si="29"/>
        <v/>
      </c>
    </row>
    <row r="276" spans="1:22" x14ac:dyDescent="0.2">
      <c r="A276" s="1">
        <v>204</v>
      </c>
      <c r="B276" s="1" t="s">
        <v>69</v>
      </c>
      <c r="C276" s="8">
        <v>4</v>
      </c>
      <c r="D276" s="29">
        <f>SUMIFS('2013Figures'!$J:$J,'2013Figures'!$C:$C,$A276,'2013Figures'!$H:$H,$B276,'2013Figures'!$I:$I,$C276,'2013Figures'!$E:$E,$B$1)</f>
        <v>0</v>
      </c>
      <c r="E276" s="9">
        <f>SUMIFS('2013Figures'!$J:$J,'2013Figures'!$C:$C,$A276,'2013Figures'!$H:$H,$B276,'2013Figures'!$I:$I,$C276,'2013Figures'!$B:$B,"BrokerToCy",'2013Figures'!$G:$G,"E1",'2013Figures'!$E:$E,$B$1)</f>
        <v>0</v>
      </c>
      <c r="F276" s="9">
        <f>SUMIFS('2013Figures'!$J:$J,'2013Figures'!$C:$C,$A276,'2013Figures'!$H:$H,$B276,'2013Figures'!$I:$I,$C276,'2013Figures'!$B:$B,"BrokerToCy",'2013Figures'!$G:$G,"P1",'2013Figures'!$E:$E,$B$1)</f>
        <v>0</v>
      </c>
      <c r="G276" s="9">
        <f>SUMIFS('2013Figures'!$J:$J,'2013Figures'!$C:$C,$A276,'2013Figures'!$H:$H,$B276,'2013Figures'!$I:$I,$C276,'2013Figures'!$B:$B,"CyToBroker",'2013Figures'!$G:$G,"E1",'2013Figures'!$E:$E,$B$1)</f>
        <v>0</v>
      </c>
      <c r="H276" s="9">
        <f>SUMIFS('2013Figures'!$J:$J,'2013Figures'!$C:$C,$A276,'2013Figures'!$H:$H,$B276,'2013Figures'!$I:$I,$C276,'2013Figures'!$B:$B,"CyToBroker",'2013Figures'!$G:$G,"P1",'2013Figures'!$E:$E,$B$1)</f>
        <v>0</v>
      </c>
      <c r="I276" s="30"/>
      <c r="J276" s="31">
        <v>201301</v>
      </c>
      <c r="K276" s="30"/>
      <c r="L276" s="42">
        <f>SUMIFS('2012Figures'!$J:$J,'2012Figures'!$C:$C,$A276,'2012Figures'!$H:$H,$B276,'2012Figures'!$I:$I,$C276,'2012Figures'!$E:$E,$B$1)</f>
        <v>0</v>
      </c>
      <c r="M276" s="52">
        <f>SUMIFS('2012Figures'!$J:$J,'2012Figures'!$C:$C,$A276,'2012Figures'!$H:$H,$B276,'2012Figures'!$I:$I,$C276,'2012Figures'!$B:$B,"BrokerToCy",'2012Figures'!$G:$G,"E1",'2012Figures'!$E:$E,$B$1)</f>
        <v>0</v>
      </c>
      <c r="N276" s="52">
        <f>SUMIFS('2012Figures'!$J:$J,'2012Figures'!$C:$C,$A276,'2012Figures'!$H:$H,$B276,'2012Figures'!$I:$I,$C276,'2012Figures'!$B:$B,"BrokerToCy",'2012Figures'!$G:$G,"P1",'2012Figures'!$E:$E,$B$1)</f>
        <v>0</v>
      </c>
      <c r="O276" s="52">
        <f>SUMIFS('2012Figures'!$J:$J,'2012Figures'!$C:$C,$A276,'2012Figures'!$H:$H,$B276,'2012Figures'!$I:$I,$C276,'2012Figures'!$B:$B,"CyToBroker",'2012Figures'!$G:$G,"E1",'2012Figures'!$E:$E,$B$1)</f>
        <v>0</v>
      </c>
      <c r="P276" s="52">
        <f>SUMIFS('2012Figures'!$J:$J,'2012Figures'!$C:$C,$A276,'2012Figures'!$H:$H,$B276,'2012Figures'!$I:$I,$C276,'2012Figures'!$B:$B,"CyToBroker",'2012Figures'!$G:$G,"P1",'2012Figures'!$E:$E,$B$1)</f>
        <v>0</v>
      </c>
      <c r="Q276" s="30"/>
      <c r="R276" s="46" t="str">
        <f t="shared" si="29"/>
        <v/>
      </c>
      <c r="S276" s="46" t="str">
        <f t="shared" si="29"/>
        <v/>
      </c>
      <c r="T276" s="46" t="str">
        <f t="shared" si="29"/>
        <v/>
      </c>
      <c r="U276" s="46" t="str">
        <f t="shared" si="29"/>
        <v/>
      </c>
      <c r="V276" s="46" t="str">
        <f t="shared" si="29"/>
        <v/>
      </c>
    </row>
    <row r="277" spans="1:22" x14ac:dyDescent="0.2">
      <c r="A277" s="1">
        <v>204</v>
      </c>
      <c r="B277" s="1" t="s">
        <v>69</v>
      </c>
      <c r="C277" s="8">
        <v>3</v>
      </c>
      <c r="D277" s="29">
        <f>SUMIFS('2013Figures'!$J:$J,'2013Figures'!$C:$C,$A277,'2013Figures'!$H:$H,$B277,'2013Figures'!$I:$I,$C277,'2013Figures'!$E:$E,$B$1)</f>
        <v>0</v>
      </c>
      <c r="E277" s="9">
        <f>SUMIFS('2013Figures'!$J:$J,'2013Figures'!$C:$C,$A277,'2013Figures'!$H:$H,$B277,'2013Figures'!$I:$I,$C277,'2013Figures'!$B:$B,"BrokerToCy",'2013Figures'!$G:$G,"E1",'2013Figures'!$E:$E,$B$1)</f>
        <v>0</v>
      </c>
      <c r="F277" s="9">
        <f>SUMIFS('2013Figures'!$J:$J,'2013Figures'!$C:$C,$A277,'2013Figures'!$H:$H,$B277,'2013Figures'!$I:$I,$C277,'2013Figures'!$B:$B,"BrokerToCy",'2013Figures'!$G:$G,"P1",'2013Figures'!$E:$E,$B$1)</f>
        <v>0</v>
      </c>
      <c r="G277" s="9">
        <f>SUMIFS('2013Figures'!$J:$J,'2013Figures'!$C:$C,$A277,'2013Figures'!$H:$H,$B277,'2013Figures'!$I:$I,$C277,'2013Figures'!$B:$B,"CyToBroker",'2013Figures'!$G:$G,"E1",'2013Figures'!$E:$E,$B$1)</f>
        <v>0</v>
      </c>
      <c r="H277" s="9">
        <f>SUMIFS('2013Figures'!$J:$J,'2013Figures'!$C:$C,$A277,'2013Figures'!$H:$H,$B277,'2013Figures'!$I:$I,$C277,'2013Figures'!$B:$B,"CyToBroker",'2013Figures'!$G:$G,"P1",'2013Figures'!$E:$E,$B$1)</f>
        <v>0</v>
      </c>
      <c r="J277" s="8">
        <v>201201</v>
      </c>
      <c r="L277" s="42">
        <f>SUMIFS('2012Figures'!$J:$J,'2012Figures'!$C:$C,$A277,'2012Figures'!$H:$H,$B277,'2012Figures'!$I:$I,$C277,'2012Figures'!$E:$E,$B$1)</f>
        <v>0</v>
      </c>
      <c r="M277" s="52">
        <f>SUMIFS('2012Figures'!$J:$J,'2012Figures'!$C:$C,$A277,'2012Figures'!$H:$H,$B277,'2012Figures'!$I:$I,$C277,'2012Figures'!$B:$B,"BrokerToCy",'2012Figures'!$G:$G,"E1",'2012Figures'!$E:$E,$B$1)</f>
        <v>0</v>
      </c>
      <c r="N277" s="52">
        <f>SUMIFS('2012Figures'!$J:$J,'2012Figures'!$C:$C,$A277,'2012Figures'!$H:$H,$B277,'2012Figures'!$I:$I,$C277,'2012Figures'!$B:$B,"BrokerToCy",'2012Figures'!$G:$G,"P1",'2012Figures'!$E:$E,$B$1)</f>
        <v>0</v>
      </c>
      <c r="O277" s="52">
        <f>SUMIFS('2012Figures'!$J:$J,'2012Figures'!$C:$C,$A277,'2012Figures'!$H:$H,$B277,'2012Figures'!$I:$I,$C277,'2012Figures'!$B:$B,"CyToBroker",'2012Figures'!$G:$G,"E1",'2012Figures'!$E:$E,$B$1)</f>
        <v>0</v>
      </c>
      <c r="P277" s="52">
        <f>SUMIFS('2012Figures'!$J:$J,'2012Figures'!$C:$C,$A277,'2012Figures'!$H:$H,$B277,'2012Figures'!$I:$I,$C277,'2012Figures'!$B:$B,"CyToBroker",'2012Figures'!$G:$G,"P1",'2012Figures'!$E:$E,$B$1)</f>
        <v>0</v>
      </c>
      <c r="R277" s="46" t="str">
        <f t="shared" si="29"/>
        <v/>
      </c>
      <c r="S277" s="46" t="str">
        <f t="shared" si="29"/>
        <v/>
      </c>
      <c r="T277" s="46" t="str">
        <f t="shared" si="29"/>
        <v/>
      </c>
      <c r="U277" s="46" t="str">
        <f t="shared" si="29"/>
        <v/>
      </c>
      <c r="V277" s="46" t="str">
        <f t="shared" si="29"/>
        <v/>
      </c>
    </row>
    <row r="278" spans="1:22" x14ac:dyDescent="0.2">
      <c r="A278" s="1">
        <v>204</v>
      </c>
      <c r="B278" s="1" t="s">
        <v>69</v>
      </c>
      <c r="C278" s="8">
        <v>2</v>
      </c>
      <c r="D278" s="29">
        <f>SUMIFS('2013Figures'!$J:$J,'2013Figures'!$C:$C,$A278,'2013Figures'!$H:$H,$B278,'2013Figures'!$I:$I,$C278,'2013Figures'!$E:$E,$B$1)</f>
        <v>0</v>
      </c>
      <c r="E278" s="9">
        <f>SUMIFS('2013Figures'!$J:$J,'2013Figures'!$C:$C,$A278,'2013Figures'!$H:$H,$B278,'2013Figures'!$I:$I,$C278,'2013Figures'!$B:$B,"BrokerToCy",'2013Figures'!$G:$G,"E1",'2013Figures'!$E:$E,$B$1)</f>
        <v>0</v>
      </c>
      <c r="F278" s="9">
        <f>SUMIFS('2013Figures'!$J:$J,'2013Figures'!$C:$C,$A278,'2013Figures'!$H:$H,$B278,'2013Figures'!$I:$I,$C278,'2013Figures'!$B:$B,"BrokerToCy",'2013Figures'!$G:$G,"P1",'2013Figures'!$E:$E,$B$1)</f>
        <v>0</v>
      </c>
      <c r="G278" s="9">
        <f>SUMIFS('2013Figures'!$J:$J,'2013Figures'!$C:$C,$A278,'2013Figures'!$H:$H,$B278,'2013Figures'!$I:$I,$C278,'2013Figures'!$B:$B,"CyToBroker",'2013Figures'!$G:$G,"E1",'2013Figures'!$E:$E,$B$1)</f>
        <v>0</v>
      </c>
      <c r="H278" s="9">
        <f>SUMIFS('2013Figures'!$J:$J,'2013Figures'!$C:$C,$A278,'2013Figures'!$H:$H,$B278,'2013Figures'!$I:$I,$C278,'2013Figures'!$B:$B,"CyToBroker",'2013Figures'!$G:$G,"P1",'2013Figures'!$E:$E,$B$1)</f>
        <v>0</v>
      </c>
      <c r="J278" s="8">
        <v>201101</v>
      </c>
      <c r="L278" s="42">
        <f>SUMIFS('2012Figures'!$J:$J,'2012Figures'!$C:$C,$A278,'2012Figures'!$H:$H,$B278,'2012Figures'!$I:$I,$C278,'2012Figures'!$E:$E,$B$1)</f>
        <v>0</v>
      </c>
      <c r="M278" s="52">
        <f>SUMIFS('2012Figures'!$J:$J,'2012Figures'!$C:$C,$A278,'2012Figures'!$H:$H,$B278,'2012Figures'!$I:$I,$C278,'2012Figures'!$B:$B,"BrokerToCy",'2012Figures'!$G:$G,"E1",'2012Figures'!$E:$E,$B$1)</f>
        <v>0</v>
      </c>
      <c r="N278" s="52">
        <f>SUMIFS('2012Figures'!$J:$J,'2012Figures'!$C:$C,$A278,'2012Figures'!$H:$H,$B278,'2012Figures'!$I:$I,$C278,'2012Figures'!$B:$B,"BrokerToCy",'2012Figures'!$G:$G,"P1",'2012Figures'!$E:$E,$B$1)</f>
        <v>0</v>
      </c>
      <c r="O278" s="52">
        <f>SUMIFS('2012Figures'!$J:$J,'2012Figures'!$C:$C,$A278,'2012Figures'!$H:$H,$B278,'2012Figures'!$I:$I,$C278,'2012Figures'!$B:$B,"CyToBroker",'2012Figures'!$G:$G,"E1",'2012Figures'!$E:$E,$B$1)</f>
        <v>0</v>
      </c>
      <c r="P278" s="52">
        <f>SUMIFS('2012Figures'!$J:$J,'2012Figures'!$C:$C,$A278,'2012Figures'!$H:$H,$B278,'2012Figures'!$I:$I,$C278,'2012Figures'!$B:$B,"CyToBroker",'2012Figures'!$G:$G,"P1",'2012Figures'!$E:$E,$B$1)</f>
        <v>0</v>
      </c>
      <c r="R278" s="46" t="str">
        <f t="shared" si="29"/>
        <v/>
      </c>
      <c r="S278" s="46" t="str">
        <f t="shared" si="29"/>
        <v/>
      </c>
      <c r="T278" s="46" t="str">
        <f t="shared" si="29"/>
        <v/>
      </c>
      <c r="U278" s="46" t="str">
        <f t="shared" si="29"/>
        <v/>
      </c>
      <c r="V278" s="46" t="str">
        <f t="shared" si="29"/>
        <v/>
      </c>
    </row>
    <row r="279" spans="1:22" x14ac:dyDescent="0.2">
      <c r="A279" s="1">
        <v>204</v>
      </c>
      <c r="B279" s="1" t="s">
        <v>69</v>
      </c>
      <c r="C279" s="8">
        <v>1</v>
      </c>
      <c r="D279" s="29">
        <f>SUMIFS('2013Figures'!$J:$J,'2013Figures'!$C:$C,$A279,'2013Figures'!$H:$H,$B279,'2013Figures'!$I:$I,$C279,'2013Figures'!$E:$E,$B$1)</f>
        <v>0</v>
      </c>
      <c r="E279" s="9">
        <f>SUMIFS('2013Figures'!$J:$J,'2013Figures'!$C:$C,$A279,'2013Figures'!$H:$H,$B279,'2013Figures'!$I:$I,$C279,'2013Figures'!$B:$B,"BrokerToCy",'2013Figures'!$G:$G,"E1",'2013Figures'!$E:$E,$B$1)</f>
        <v>0</v>
      </c>
      <c r="F279" s="9">
        <f>SUMIFS('2013Figures'!$J:$J,'2013Figures'!$C:$C,$A279,'2013Figures'!$H:$H,$B279,'2013Figures'!$I:$I,$C279,'2013Figures'!$B:$B,"BrokerToCy",'2013Figures'!$G:$G,"P1",'2013Figures'!$E:$E,$B$1)</f>
        <v>0</v>
      </c>
      <c r="G279" s="9">
        <f>SUMIFS('2013Figures'!$J:$J,'2013Figures'!$C:$C,$A279,'2013Figures'!$H:$H,$B279,'2013Figures'!$I:$I,$C279,'2013Figures'!$B:$B,"CyToBroker",'2013Figures'!$G:$G,"E1",'2013Figures'!$E:$E,$B$1)</f>
        <v>0</v>
      </c>
      <c r="H279" s="9">
        <f>SUMIFS('2013Figures'!$J:$J,'2013Figures'!$C:$C,$A279,'2013Figures'!$H:$H,$B279,'2013Figures'!$I:$I,$C279,'2013Figures'!$B:$B,"CyToBroker",'2013Figures'!$G:$G,"P1",'2013Figures'!$E:$E,$B$1)</f>
        <v>0</v>
      </c>
      <c r="J279" s="8">
        <v>200901</v>
      </c>
      <c r="L279" s="42">
        <f>SUMIFS('2012Figures'!$J:$J,'2012Figures'!$C:$C,$A279,'2012Figures'!$H:$H,$B279,'2012Figures'!$I:$I,$C279,'2012Figures'!$E:$E,$B$1)</f>
        <v>0</v>
      </c>
      <c r="M279" s="52">
        <f>SUMIFS('2012Figures'!$J:$J,'2012Figures'!$C:$C,$A279,'2012Figures'!$H:$H,$B279,'2012Figures'!$I:$I,$C279,'2012Figures'!$B:$B,"BrokerToCy",'2012Figures'!$G:$G,"E1",'2012Figures'!$E:$E,$B$1)</f>
        <v>0</v>
      </c>
      <c r="N279" s="52">
        <f>SUMIFS('2012Figures'!$J:$J,'2012Figures'!$C:$C,$A279,'2012Figures'!$H:$H,$B279,'2012Figures'!$I:$I,$C279,'2012Figures'!$B:$B,"BrokerToCy",'2012Figures'!$G:$G,"P1",'2012Figures'!$E:$E,$B$1)</f>
        <v>0</v>
      </c>
      <c r="O279" s="52">
        <f>SUMIFS('2012Figures'!$J:$J,'2012Figures'!$C:$C,$A279,'2012Figures'!$H:$H,$B279,'2012Figures'!$I:$I,$C279,'2012Figures'!$B:$B,"CyToBroker",'2012Figures'!$G:$G,"E1",'2012Figures'!$E:$E,$B$1)</f>
        <v>0</v>
      </c>
      <c r="P279" s="52">
        <f>SUMIFS('2012Figures'!$J:$J,'2012Figures'!$C:$C,$A279,'2012Figures'!$H:$H,$B279,'2012Figures'!$I:$I,$C279,'2012Figures'!$B:$B,"CyToBroker",'2012Figures'!$G:$G,"P1",'2012Figures'!$E:$E,$B$1)</f>
        <v>0</v>
      </c>
      <c r="R279" s="46" t="str">
        <f t="shared" si="29"/>
        <v/>
      </c>
      <c r="S279" s="46" t="str">
        <f t="shared" si="29"/>
        <v/>
      </c>
      <c r="T279" s="46" t="str">
        <f t="shared" si="29"/>
        <v/>
      </c>
      <c r="U279" s="46" t="str">
        <f t="shared" si="29"/>
        <v/>
      </c>
      <c r="V279" s="46" t="str">
        <f t="shared" si="29"/>
        <v/>
      </c>
    </row>
    <row r="280" spans="1:22" x14ac:dyDescent="0.2">
      <c r="A280" s="1">
        <v>204</v>
      </c>
      <c r="B280" s="1" t="s">
        <v>69</v>
      </c>
      <c r="D280" s="29">
        <f>SUMIFS('2013Figures'!$J:$J,'2013Figures'!$C:$C,$A280,'2013Figures'!$I:$I,"",'2013Figures'!$E:$E,$B$1)</f>
        <v>0</v>
      </c>
      <c r="E280" s="9">
        <f>SUMIFS('2013Figures'!$J:$J,'2013Figures'!$C:$C,$A280,'2013Figures'!$I:$I,"",'2013Figures'!$B:$B,"BrokerToCy",'2013Figures'!$G:$G,"E1",'2013Figures'!$E:$E,$B$1)</f>
        <v>0</v>
      </c>
      <c r="F280" s="9">
        <f>SUMIFS('2013Figures'!$J:$J,'2013Figures'!$C:$C,$A280,'2013Figures'!$I:$I,"",'2013Figures'!$B:$B,"BrokerToCy",'2013Figures'!$G:$G,"P1",'2013Figures'!$E:$E,$B$1)</f>
        <v>0</v>
      </c>
      <c r="G280" s="9">
        <f>SUMIFS('2013Figures'!$J:$J,'2013Figures'!$C:$C,$A280,'2013Figures'!$I:$I,"",'2013Figures'!$B:$B,"CyToBroker",'2013Figures'!$G:$G,"E1",'2013Figures'!$E:$E,$B$1)</f>
        <v>0</v>
      </c>
      <c r="H280" s="9">
        <f>SUMIFS('2013Figures'!$J:$J,'2013Figures'!$C:$C,$A280,'2013Figures'!$I:$I,"",'2013Figures'!$B:$B,"CyToBroker",'2013Figures'!$G:$G,"P1",'2013Figures'!$E:$E,$B$1)</f>
        <v>0</v>
      </c>
      <c r="J280" s="8" t="s">
        <v>131</v>
      </c>
      <c r="L280" s="42">
        <f>SUMIFS('2012Figures'!$J:$J,'2012Figures'!$C:$C,$A280,'2012Figures'!$I:$I,"",'2012Figures'!$E:$E,$B$1)</f>
        <v>0</v>
      </c>
      <c r="M280" s="52">
        <f>SUMIFS('2012Figures'!$J:$J,'2012Figures'!$C:$C,$A280,'2012Figures'!$I:$I,"",'2012Figures'!$B:$B,"BrokerToCy",'2012Figures'!$G:$G,"E1",'2012Figures'!$E:$E,$B$1)</f>
        <v>0</v>
      </c>
      <c r="N280" s="52">
        <f>SUMIFS('2012Figures'!$J:$J,'2012Figures'!$C:$C,$A280,'2012Figures'!$I:$I,"",'2012Figures'!$B:$B,"BrokerToCy",'2012Figures'!$G:$G,"P1",'2012Figures'!$E:$E,$B$1)</f>
        <v>0</v>
      </c>
      <c r="O280" s="52">
        <f>SUMIFS('2012Figures'!$J:$J,'2012Figures'!$C:$C,$A280,'2012Figures'!$I:$I,"",'2012Figures'!$B:$B,"CyToBroker",'2012Figures'!$G:$G,"E1",'2012Figures'!$E:$E,$B$1)</f>
        <v>0</v>
      </c>
      <c r="P280" s="52">
        <f>SUMIFS('2012Figures'!$J:$J,'2012Figures'!$C:$C,$A280,'2012Figures'!$I:$I,"",'2012Figures'!$B:$B,"CyToBroker",'2012Figures'!$G:$G,"P1",'2012Figures'!$E:$E,$B$1)</f>
        <v>0</v>
      </c>
      <c r="R280" s="46" t="str">
        <f t="shared" si="29"/>
        <v/>
      </c>
      <c r="S280" s="46" t="str">
        <f t="shared" si="29"/>
        <v/>
      </c>
      <c r="T280" s="46" t="str">
        <f t="shared" si="29"/>
        <v/>
      </c>
      <c r="U280" s="46" t="str">
        <f t="shared" si="29"/>
        <v/>
      </c>
      <c r="V280" s="46" t="str">
        <f t="shared" si="29"/>
        <v/>
      </c>
    </row>
    <row r="281" spans="1:22" x14ac:dyDescent="0.2">
      <c r="A281" s="21"/>
      <c r="B281" s="21" t="s">
        <v>92</v>
      </c>
      <c r="C281" s="22"/>
      <c r="D281" s="23">
        <f>SUM(E281:H281)</f>
        <v>0</v>
      </c>
      <c r="E281" s="23">
        <f>SUM(E275:E280)</f>
        <v>0</v>
      </c>
      <c r="F281" s="23">
        <f>SUM(F275:F280)</f>
        <v>0</v>
      </c>
      <c r="G281" s="23">
        <f>SUM(G275:G280)</f>
        <v>0</v>
      </c>
      <c r="H281" s="23">
        <f>SUM(H275:H280)</f>
        <v>0</v>
      </c>
      <c r="I281" s="21"/>
      <c r="J281" s="22"/>
      <c r="K281" s="21"/>
      <c r="L281" s="43">
        <f>SUM(M281:P281)</f>
        <v>0</v>
      </c>
      <c r="M281" s="43">
        <f>SUM(M275:M280)</f>
        <v>0</v>
      </c>
      <c r="N281" s="43">
        <f>SUM(N275:N280)</f>
        <v>0</v>
      </c>
      <c r="O281" s="43">
        <f>SUM(O275:O280)</f>
        <v>0</v>
      </c>
      <c r="P281" s="43">
        <f>SUM(P275:P280)</f>
        <v>0</v>
      </c>
      <c r="Q281" s="21"/>
      <c r="R281" s="21"/>
      <c r="S281" s="21"/>
      <c r="T281" s="21"/>
      <c r="U281" s="21"/>
      <c r="V281" s="21"/>
    </row>
    <row r="282" spans="1:22" x14ac:dyDescent="0.2">
      <c r="A282" s="28">
        <v>205</v>
      </c>
      <c r="B282" s="28" t="s">
        <v>27</v>
      </c>
      <c r="C282" s="17" t="s">
        <v>88</v>
      </c>
      <c r="D282" s="18">
        <f>SUMIFS('2013Figures'!$J:$J,'2013Figures'!$C:$C,$A282,'2013Figures'!$E:$E,$B$1)</f>
        <v>0</v>
      </c>
      <c r="E282" s="18">
        <f>SUMIFS('2013Figures'!$J:$J,'2013Figures'!$C:$C,$A282,'2013Figures'!$B:$B,"BrokerToCy",'2013Figures'!$G:$G,"E1",'2013Figures'!$E:$E,$B$1)</f>
        <v>0</v>
      </c>
      <c r="F282" s="18">
        <f>SUMIFS('2013Figures'!$J:$J,'2013Figures'!$C:$C,$A282,'2013Figures'!$B:$B,"BrokerToCy",'2013Figures'!$G:$G,"P1",'2013Figures'!$E:$E,$B$1)</f>
        <v>0</v>
      </c>
      <c r="G282" s="18">
        <f>SUMIFS('2013Figures'!$J:$J,'2013Figures'!$C:$C,$A282,'2013Figures'!$B:$B,"CyToBroker",'2013Figures'!$G:$G,"E1",'2013Figures'!$E:$E,$B$1)</f>
        <v>0</v>
      </c>
      <c r="H282" s="18">
        <f>SUMIFS('2013Figures'!$J:$J,'2013Figures'!$C:$C,$A282,'2013Figures'!$B:$B,"CyToBroker",'2013Figures'!$G:$G,"P1",'2013Figures'!$E:$E,$B$1)</f>
        <v>0</v>
      </c>
      <c r="I282" s="28"/>
      <c r="J282" s="17"/>
      <c r="K282" s="28"/>
      <c r="L282" s="50">
        <f>SUMIFS('2012Figures'!$J:$J,'2012Figures'!$C:$C,$A282,'2012Figures'!$E:$E,$B$1)</f>
        <v>0</v>
      </c>
      <c r="M282" s="50">
        <f>SUMIFS('2012Figures'!$J:$J,'2012Figures'!$C:$C,$A282,'2012Figures'!$B:$B,"BrokerToCy",'2012Figures'!$G:$G,"E1",'2012Figures'!$E:$E,$B$1)</f>
        <v>0</v>
      </c>
      <c r="N282" s="50">
        <f>SUMIFS('2012Figures'!$J:$J,'2012Figures'!$C:$C,$A282,'2012Figures'!$B:$B,"BrokerToCy",'2012Figures'!$G:$G,"P1",'2012Figures'!$E:$E,$B$1)</f>
        <v>0</v>
      </c>
      <c r="O282" s="50">
        <f>SUMIFS('2012Figures'!$J:$J,'2012Figures'!$C:$C,$A282,'2012Figures'!$B:$B,"CyToBroker",'2012Figures'!$G:$G,"E1",'2012Figures'!$E:$E,$B$1)</f>
        <v>0</v>
      </c>
      <c r="P282" s="50">
        <f>SUMIFS('2012Figures'!$J:$J,'2012Figures'!$C:$C,$A282,'2012Figures'!$B:$B,"CyToBroker",'2012Figures'!$G:$G,"P1",'2012Figures'!$E:$E,$B$1)</f>
        <v>0</v>
      </c>
      <c r="Q282" s="28"/>
      <c r="R282" s="46" t="str">
        <f t="shared" si="29"/>
        <v/>
      </c>
      <c r="S282" s="46" t="str">
        <f t="shared" si="29"/>
        <v/>
      </c>
      <c r="T282" s="46" t="str">
        <f t="shared" si="29"/>
        <v/>
      </c>
      <c r="U282" s="46" t="str">
        <f t="shared" si="29"/>
        <v/>
      </c>
      <c r="V282" s="46" t="str">
        <f t="shared" si="29"/>
        <v/>
      </c>
    </row>
    <row r="283" spans="1:22" x14ac:dyDescent="0.2">
      <c r="A283" s="1">
        <v>205</v>
      </c>
      <c r="B283" s="1" t="s">
        <v>27</v>
      </c>
      <c r="C283" s="8">
        <v>5</v>
      </c>
      <c r="D283" s="29">
        <f>SUMIFS('2013Figures'!$J:$J,'2013Figures'!$C:$C,$A283,'2013Figures'!$H:$H,$B283,'2013Figures'!$I:$I,$C283,'2013Figures'!$E:$E,$B$1)</f>
        <v>0</v>
      </c>
      <c r="E283" s="9">
        <f>SUMIFS('2013Figures'!$J:$J,'2013Figures'!$C:$C,$A283,'2013Figures'!$H:$H,$B283,'2013Figures'!$I:$I,$C283,'2013Figures'!$B:$B,"BrokerToCy",'2013Figures'!$G:$G,"E1",'2013Figures'!$E:$E,$B$1)</f>
        <v>0</v>
      </c>
      <c r="F283" s="9">
        <f>SUMIFS('2013Figures'!$J:$J,'2013Figures'!$C:$C,$A283,'2013Figures'!$H:$H,$B283,'2013Figures'!$I:$I,$C283,'2013Figures'!$B:$B,"BrokerToCy",'2013Figures'!$G:$G,"P1",'2013Figures'!$E:$E,$B$1)</f>
        <v>0</v>
      </c>
      <c r="G283" s="9">
        <f>SUMIFS('2013Figures'!$J:$J,'2013Figures'!$C:$C,$A283,'2013Figures'!$H:$H,$B283,'2013Figures'!$I:$I,$C283,'2013Figures'!$B:$B,"CyToBroker",'2013Figures'!$G:$G,"E1",'2013Figures'!$E:$E,$B$1)</f>
        <v>0</v>
      </c>
      <c r="H283" s="9">
        <f>SUMIFS('2013Figures'!$J:$J,'2013Figures'!$C:$C,$A283,'2013Figures'!$H:$H,$B283,'2013Figures'!$I:$I,$C283,'2013Figures'!$B:$B,"CyToBroker",'2013Figures'!$G:$G,"P1",'2013Figures'!$E:$E,$B$1)</f>
        <v>0</v>
      </c>
      <c r="J283" s="8">
        <v>201501</v>
      </c>
      <c r="L283" s="42">
        <f>SUMIFS('2012Figures'!$J:$J,'2012Figures'!$C:$C,$A283,'2012Figures'!$H:$H,$B283,'2012Figures'!$I:$I,$C283,'2012Figures'!$E:$E,$B$1)</f>
        <v>0</v>
      </c>
      <c r="M283" s="52">
        <f>SUMIFS('2012Figures'!$J:$J,'2012Figures'!$C:$C,$A283,'2012Figures'!$H:$H,$B283,'2012Figures'!$I:$I,$C283,'2012Figures'!$B:$B,"BrokerToCy",'2012Figures'!$G:$G,"E1",'2012Figures'!$E:$E,$B$1)</f>
        <v>0</v>
      </c>
      <c r="N283" s="52">
        <f>SUMIFS('2012Figures'!$J:$J,'2012Figures'!$C:$C,$A283,'2012Figures'!$H:$H,$B283,'2012Figures'!$I:$I,$C283,'2012Figures'!$B:$B,"BrokerToCy",'2012Figures'!$G:$G,"P1",'2012Figures'!$E:$E,$B$1)</f>
        <v>0</v>
      </c>
      <c r="O283" s="52">
        <f>SUMIFS('2012Figures'!$J:$J,'2012Figures'!$C:$C,$A283,'2012Figures'!$H:$H,$B283,'2012Figures'!$I:$I,$C283,'2012Figures'!$B:$B,"CyToBroker",'2012Figures'!$G:$G,"E1",'2012Figures'!$E:$E,$B$1)</f>
        <v>0</v>
      </c>
      <c r="P283" s="52">
        <f>SUMIFS('2012Figures'!$J:$J,'2012Figures'!$C:$C,$A283,'2012Figures'!$H:$H,$B283,'2012Figures'!$I:$I,$C283,'2012Figures'!$B:$B,"CyToBroker",'2012Figures'!$G:$G,"P1",'2012Figures'!$E:$E,$B$1)</f>
        <v>0</v>
      </c>
      <c r="R283" s="46" t="str">
        <f t="shared" si="29"/>
        <v/>
      </c>
      <c r="S283" s="46" t="str">
        <f t="shared" si="29"/>
        <v/>
      </c>
      <c r="T283" s="46" t="str">
        <f t="shared" si="29"/>
        <v/>
      </c>
      <c r="U283" s="46" t="str">
        <f t="shared" si="29"/>
        <v/>
      </c>
      <c r="V283" s="46" t="str">
        <f t="shared" si="29"/>
        <v/>
      </c>
    </row>
    <row r="284" spans="1:22" x14ac:dyDescent="0.2">
      <c r="A284" s="1">
        <v>205</v>
      </c>
      <c r="B284" s="1" t="s">
        <v>27</v>
      </c>
      <c r="C284" s="8">
        <v>4</v>
      </c>
      <c r="D284" s="29">
        <f>SUMIFS('2013Figures'!$J:$J,'2013Figures'!$C:$C,$A284,'2013Figures'!$H:$H,$B284,'2013Figures'!$I:$I,$C284,'2013Figures'!$E:$E,$B$1)</f>
        <v>0</v>
      </c>
      <c r="E284" s="9">
        <f>SUMIFS('2013Figures'!$J:$J,'2013Figures'!$C:$C,$A284,'2013Figures'!$H:$H,$B284,'2013Figures'!$I:$I,$C284,'2013Figures'!$B:$B,"BrokerToCy",'2013Figures'!$G:$G,"E1",'2013Figures'!$E:$E,$B$1)</f>
        <v>0</v>
      </c>
      <c r="F284" s="9">
        <f>SUMIFS('2013Figures'!$J:$J,'2013Figures'!$C:$C,$A284,'2013Figures'!$H:$H,$B284,'2013Figures'!$I:$I,$C284,'2013Figures'!$B:$B,"BrokerToCy",'2013Figures'!$G:$G,"P1",'2013Figures'!$E:$E,$B$1)</f>
        <v>0</v>
      </c>
      <c r="G284" s="9">
        <f>SUMIFS('2013Figures'!$J:$J,'2013Figures'!$C:$C,$A284,'2013Figures'!$H:$H,$B284,'2013Figures'!$I:$I,$C284,'2013Figures'!$B:$B,"CyToBroker",'2013Figures'!$G:$G,"E1",'2013Figures'!$E:$E,$B$1)</f>
        <v>0</v>
      </c>
      <c r="H284" s="9">
        <f>SUMIFS('2013Figures'!$J:$J,'2013Figures'!$C:$C,$A284,'2013Figures'!$H:$H,$B284,'2013Figures'!$I:$I,$C284,'2013Figures'!$B:$B,"CyToBroker",'2013Figures'!$G:$G,"P1",'2013Figures'!$E:$E,$B$1)</f>
        <v>0</v>
      </c>
      <c r="I284" s="30"/>
      <c r="J284" s="31">
        <v>201301</v>
      </c>
      <c r="K284" s="30"/>
      <c r="L284" s="42">
        <f>SUMIFS('2012Figures'!$J:$J,'2012Figures'!$C:$C,$A284,'2012Figures'!$H:$H,$B284,'2012Figures'!$I:$I,$C284,'2012Figures'!$E:$E,$B$1)</f>
        <v>0</v>
      </c>
      <c r="M284" s="52">
        <f>SUMIFS('2012Figures'!$J:$J,'2012Figures'!$C:$C,$A284,'2012Figures'!$H:$H,$B284,'2012Figures'!$I:$I,$C284,'2012Figures'!$B:$B,"BrokerToCy",'2012Figures'!$G:$G,"E1",'2012Figures'!$E:$E,$B$1)</f>
        <v>0</v>
      </c>
      <c r="N284" s="52">
        <f>SUMIFS('2012Figures'!$J:$J,'2012Figures'!$C:$C,$A284,'2012Figures'!$H:$H,$B284,'2012Figures'!$I:$I,$C284,'2012Figures'!$B:$B,"BrokerToCy",'2012Figures'!$G:$G,"P1",'2012Figures'!$E:$E,$B$1)</f>
        <v>0</v>
      </c>
      <c r="O284" s="52">
        <f>SUMIFS('2012Figures'!$J:$J,'2012Figures'!$C:$C,$A284,'2012Figures'!$H:$H,$B284,'2012Figures'!$I:$I,$C284,'2012Figures'!$B:$B,"CyToBroker",'2012Figures'!$G:$G,"E1",'2012Figures'!$E:$E,$B$1)</f>
        <v>0</v>
      </c>
      <c r="P284" s="52">
        <f>SUMIFS('2012Figures'!$J:$J,'2012Figures'!$C:$C,$A284,'2012Figures'!$H:$H,$B284,'2012Figures'!$I:$I,$C284,'2012Figures'!$B:$B,"CyToBroker",'2012Figures'!$G:$G,"P1",'2012Figures'!$E:$E,$B$1)</f>
        <v>0</v>
      </c>
      <c r="Q284" s="30"/>
      <c r="R284" s="46" t="str">
        <f t="shared" si="29"/>
        <v/>
      </c>
      <c r="S284" s="46" t="str">
        <f t="shared" si="29"/>
        <v/>
      </c>
      <c r="T284" s="46" t="str">
        <f t="shared" si="29"/>
        <v/>
      </c>
      <c r="U284" s="46" t="str">
        <f t="shared" si="29"/>
        <v/>
      </c>
      <c r="V284" s="46" t="str">
        <f t="shared" si="29"/>
        <v/>
      </c>
    </row>
    <row r="285" spans="1:22" x14ac:dyDescent="0.2">
      <c r="A285" s="1">
        <v>205</v>
      </c>
      <c r="B285" s="1" t="s">
        <v>27</v>
      </c>
      <c r="C285" s="8">
        <v>3</v>
      </c>
      <c r="D285" s="29">
        <f>SUMIFS('2013Figures'!$J:$J,'2013Figures'!$C:$C,$A285,'2013Figures'!$H:$H,$B285,'2013Figures'!$I:$I,$C285,'2013Figures'!$E:$E,$B$1)</f>
        <v>0</v>
      </c>
      <c r="E285" s="9">
        <f>SUMIFS('2013Figures'!$J:$J,'2013Figures'!$C:$C,$A285,'2013Figures'!$H:$H,$B285,'2013Figures'!$I:$I,$C285,'2013Figures'!$B:$B,"BrokerToCy",'2013Figures'!$G:$G,"E1",'2013Figures'!$E:$E,$B$1)</f>
        <v>0</v>
      </c>
      <c r="F285" s="9">
        <f>SUMIFS('2013Figures'!$J:$J,'2013Figures'!$C:$C,$A285,'2013Figures'!$H:$H,$B285,'2013Figures'!$I:$I,$C285,'2013Figures'!$B:$B,"BrokerToCy",'2013Figures'!$G:$G,"P1",'2013Figures'!$E:$E,$B$1)</f>
        <v>0</v>
      </c>
      <c r="G285" s="9">
        <f>SUMIFS('2013Figures'!$J:$J,'2013Figures'!$C:$C,$A285,'2013Figures'!$H:$H,$B285,'2013Figures'!$I:$I,$C285,'2013Figures'!$B:$B,"CyToBroker",'2013Figures'!$G:$G,"E1",'2013Figures'!$E:$E,$B$1)</f>
        <v>0</v>
      </c>
      <c r="H285" s="9">
        <f>SUMIFS('2013Figures'!$J:$J,'2013Figures'!$C:$C,$A285,'2013Figures'!$H:$H,$B285,'2013Figures'!$I:$I,$C285,'2013Figures'!$B:$B,"CyToBroker",'2013Figures'!$G:$G,"P1",'2013Figures'!$E:$E,$B$1)</f>
        <v>0</v>
      </c>
      <c r="J285" s="8">
        <v>201201</v>
      </c>
      <c r="L285" s="42">
        <f>SUMIFS('2012Figures'!$J:$J,'2012Figures'!$C:$C,$A285,'2012Figures'!$H:$H,$B285,'2012Figures'!$I:$I,$C285,'2012Figures'!$E:$E,$B$1)</f>
        <v>0</v>
      </c>
      <c r="M285" s="52">
        <f>SUMIFS('2012Figures'!$J:$J,'2012Figures'!$C:$C,$A285,'2012Figures'!$H:$H,$B285,'2012Figures'!$I:$I,$C285,'2012Figures'!$B:$B,"BrokerToCy",'2012Figures'!$G:$G,"E1",'2012Figures'!$E:$E,$B$1)</f>
        <v>0</v>
      </c>
      <c r="N285" s="52">
        <f>SUMIFS('2012Figures'!$J:$J,'2012Figures'!$C:$C,$A285,'2012Figures'!$H:$H,$B285,'2012Figures'!$I:$I,$C285,'2012Figures'!$B:$B,"BrokerToCy",'2012Figures'!$G:$G,"P1",'2012Figures'!$E:$E,$B$1)</f>
        <v>0</v>
      </c>
      <c r="O285" s="52">
        <f>SUMIFS('2012Figures'!$J:$J,'2012Figures'!$C:$C,$A285,'2012Figures'!$H:$H,$B285,'2012Figures'!$I:$I,$C285,'2012Figures'!$B:$B,"CyToBroker",'2012Figures'!$G:$G,"E1",'2012Figures'!$E:$E,$B$1)</f>
        <v>0</v>
      </c>
      <c r="P285" s="52">
        <f>SUMIFS('2012Figures'!$J:$J,'2012Figures'!$C:$C,$A285,'2012Figures'!$H:$H,$B285,'2012Figures'!$I:$I,$C285,'2012Figures'!$B:$B,"CyToBroker",'2012Figures'!$G:$G,"P1",'2012Figures'!$E:$E,$B$1)</f>
        <v>0</v>
      </c>
      <c r="R285" s="46" t="str">
        <f t="shared" si="29"/>
        <v/>
      </c>
      <c r="S285" s="46" t="str">
        <f t="shared" si="29"/>
        <v/>
      </c>
      <c r="T285" s="46" t="str">
        <f t="shared" si="29"/>
        <v/>
      </c>
      <c r="U285" s="46" t="str">
        <f t="shared" si="29"/>
        <v/>
      </c>
      <c r="V285" s="46" t="str">
        <f t="shared" si="29"/>
        <v/>
      </c>
    </row>
    <row r="286" spans="1:22" x14ac:dyDescent="0.2">
      <c r="A286" s="1">
        <v>205</v>
      </c>
      <c r="B286" s="1" t="s">
        <v>27</v>
      </c>
      <c r="C286" s="8">
        <v>2</v>
      </c>
      <c r="D286" s="29">
        <f>SUMIFS('2013Figures'!$J:$J,'2013Figures'!$C:$C,$A286,'2013Figures'!$H:$H,$B286,'2013Figures'!$I:$I,$C286,'2013Figures'!$E:$E,$B$1)</f>
        <v>0</v>
      </c>
      <c r="E286" s="9">
        <f>SUMIFS('2013Figures'!$J:$J,'2013Figures'!$C:$C,$A286,'2013Figures'!$H:$H,$B286,'2013Figures'!$I:$I,$C286,'2013Figures'!$B:$B,"BrokerToCy",'2013Figures'!$G:$G,"E1",'2013Figures'!$E:$E,$B$1)</f>
        <v>0</v>
      </c>
      <c r="F286" s="9">
        <f>SUMIFS('2013Figures'!$J:$J,'2013Figures'!$C:$C,$A286,'2013Figures'!$H:$H,$B286,'2013Figures'!$I:$I,$C286,'2013Figures'!$B:$B,"BrokerToCy",'2013Figures'!$G:$G,"P1",'2013Figures'!$E:$E,$B$1)</f>
        <v>0</v>
      </c>
      <c r="G286" s="9">
        <f>SUMIFS('2013Figures'!$J:$J,'2013Figures'!$C:$C,$A286,'2013Figures'!$H:$H,$B286,'2013Figures'!$I:$I,$C286,'2013Figures'!$B:$B,"CyToBroker",'2013Figures'!$G:$G,"E1",'2013Figures'!$E:$E,$B$1)</f>
        <v>0</v>
      </c>
      <c r="H286" s="9">
        <f>SUMIFS('2013Figures'!$J:$J,'2013Figures'!$C:$C,$A286,'2013Figures'!$H:$H,$B286,'2013Figures'!$I:$I,$C286,'2013Figures'!$B:$B,"CyToBroker",'2013Figures'!$G:$G,"P1",'2013Figures'!$E:$E,$B$1)</f>
        <v>0</v>
      </c>
      <c r="J286" s="8">
        <v>201101</v>
      </c>
      <c r="L286" s="42">
        <f>SUMIFS('2012Figures'!$J:$J,'2012Figures'!$C:$C,$A286,'2012Figures'!$H:$H,$B286,'2012Figures'!$I:$I,$C286,'2012Figures'!$E:$E,$B$1)</f>
        <v>0</v>
      </c>
      <c r="M286" s="52">
        <f>SUMIFS('2012Figures'!$J:$J,'2012Figures'!$C:$C,$A286,'2012Figures'!$H:$H,$B286,'2012Figures'!$I:$I,$C286,'2012Figures'!$B:$B,"BrokerToCy",'2012Figures'!$G:$G,"E1",'2012Figures'!$E:$E,$B$1)</f>
        <v>0</v>
      </c>
      <c r="N286" s="52">
        <f>SUMIFS('2012Figures'!$J:$J,'2012Figures'!$C:$C,$A286,'2012Figures'!$H:$H,$B286,'2012Figures'!$I:$I,$C286,'2012Figures'!$B:$B,"BrokerToCy",'2012Figures'!$G:$G,"P1",'2012Figures'!$E:$E,$B$1)</f>
        <v>0</v>
      </c>
      <c r="O286" s="52">
        <f>SUMIFS('2012Figures'!$J:$J,'2012Figures'!$C:$C,$A286,'2012Figures'!$H:$H,$B286,'2012Figures'!$I:$I,$C286,'2012Figures'!$B:$B,"CyToBroker",'2012Figures'!$G:$G,"E1",'2012Figures'!$E:$E,$B$1)</f>
        <v>0</v>
      </c>
      <c r="P286" s="52">
        <f>SUMIFS('2012Figures'!$J:$J,'2012Figures'!$C:$C,$A286,'2012Figures'!$H:$H,$B286,'2012Figures'!$I:$I,$C286,'2012Figures'!$B:$B,"CyToBroker",'2012Figures'!$G:$G,"P1",'2012Figures'!$E:$E,$B$1)</f>
        <v>0</v>
      </c>
      <c r="R286" s="46" t="str">
        <f t="shared" si="29"/>
        <v/>
      </c>
      <c r="S286" s="46" t="str">
        <f t="shared" si="29"/>
        <v/>
      </c>
      <c r="T286" s="46" t="str">
        <f t="shared" si="29"/>
        <v/>
      </c>
      <c r="U286" s="46" t="str">
        <f t="shared" si="29"/>
        <v/>
      </c>
      <c r="V286" s="46" t="str">
        <f t="shared" si="29"/>
        <v/>
      </c>
    </row>
    <row r="287" spans="1:22" x14ac:dyDescent="0.2">
      <c r="A287" s="1">
        <v>205</v>
      </c>
      <c r="B287" s="1" t="s">
        <v>27</v>
      </c>
      <c r="C287" s="8">
        <v>1</v>
      </c>
      <c r="D287" s="29">
        <f>SUMIFS('2013Figures'!$J:$J,'2013Figures'!$C:$C,$A287,'2013Figures'!$H:$H,$B287,'2013Figures'!$I:$I,$C287,'2013Figures'!$E:$E,$B$1)</f>
        <v>0</v>
      </c>
      <c r="E287" s="9">
        <f>SUMIFS('2013Figures'!$J:$J,'2013Figures'!$C:$C,$A287,'2013Figures'!$H:$H,$B287,'2013Figures'!$I:$I,$C287,'2013Figures'!$B:$B,"BrokerToCy",'2013Figures'!$G:$G,"E1",'2013Figures'!$E:$E,$B$1)</f>
        <v>0</v>
      </c>
      <c r="F287" s="9">
        <f>SUMIFS('2013Figures'!$J:$J,'2013Figures'!$C:$C,$A287,'2013Figures'!$H:$H,$B287,'2013Figures'!$I:$I,$C287,'2013Figures'!$B:$B,"BrokerToCy",'2013Figures'!$G:$G,"P1",'2013Figures'!$E:$E,$B$1)</f>
        <v>0</v>
      </c>
      <c r="G287" s="9">
        <f>SUMIFS('2013Figures'!$J:$J,'2013Figures'!$C:$C,$A287,'2013Figures'!$H:$H,$B287,'2013Figures'!$I:$I,$C287,'2013Figures'!$B:$B,"CyToBroker",'2013Figures'!$G:$G,"E1",'2013Figures'!$E:$E,$B$1)</f>
        <v>0</v>
      </c>
      <c r="H287" s="9">
        <f>SUMIFS('2013Figures'!$J:$J,'2013Figures'!$C:$C,$A287,'2013Figures'!$H:$H,$B287,'2013Figures'!$I:$I,$C287,'2013Figures'!$B:$B,"CyToBroker",'2013Figures'!$G:$G,"P1",'2013Figures'!$E:$E,$B$1)</f>
        <v>0</v>
      </c>
      <c r="J287" s="8">
        <v>200901</v>
      </c>
      <c r="L287" s="42">
        <f>SUMIFS('2012Figures'!$J:$J,'2012Figures'!$C:$C,$A287,'2012Figures'!$H:$H,$B287,'2012Figures'!$I:$I,$C287,'2012Figures'!$E:$E,$B$1)</f>
        <v>0</v>
      </c>
      <c r="M287" s="52">
        <f>SUMIFS('2012Figures'!$J:$J,'2012Figures'!$C:$C,$A287,'2012Figures'!$H:$H,$B287,'2012Figures'!$I:$I,$C287,'2012Figures'!$B:$B,"BrokerToCy",'2012Figures'!$G:$G,"E1",'2012Figures'!$E:$E,$B$1)</f>
        <v>0</v>
      </c>
      <c r="N287" s="52">
        <f>SUMIFS('2012Figures'!$J:$J,'2012Figures'!$C:$C,$A287,'2012Figures'!$H:$H,$B287,'2012Figures'!$I:$I,$C287,'2012Figures'!$B:$B,"BrokerToCy",'2012Figures'!$G:$G,"P1",'2012Figures'!$E:$E,$B$1)</f>
        <v>0</v>
      </c>
      <c r="O287" s="52">
        <f>SUMIFS('2012Figures'!$J:$J,'2012Figures'!$C:$C,$A287,'2012Figures'!$H:$H,$B287,'2012Figures'!$I:$I,$C287,'2012Figures'!$B:$B,"CyToBroker",'2012Figures'!$G:$G,"E1",'2012Figures'!$E:$E,$B$1)</f>
        <v>0</v>
      </c>
      <c r="P287" s="52">
        <f>SUMIFS('2012Figures'!$J:$J,'2012Figures'!$C:$C,$A287,'2012Figures'!$H:$H,$B287,'2012Figures'!$I:$I,$C287,'2012Figures'!$B:$B,"CyToBroker",'2012Figures'!$G:$G,"P1",'2012Figures'!$E:$E,$B$1)</f>
        <v>0</v>
      </c>
      <c r="R287" s="46" t="str">
        <f t="shared" si="29"/>
        <v/>
      </c>
      <c r="S287" s="46" t="str">
        <f t="shared" si="29"/>
        <v/>
      </c>
      <c r="T287" s="46" t="str">
        <f t="shared" si="29"/>
        <v/>
      </c>
      <c r="U287" s="46" t="str">
        <f t="shared" si="29"/>
        <v/>
      </c>
      <c r="V287" s="46" t="str">
        <f t="shared" si="29"/>
        <v/>
      </c>
    </row>
    <row r="288" spans="1:22" x14ac:dyDescent="0.2">
      <c r="A288" s="1">
        <v>205</v>
      </c>
      <c r="B288" s="1" t="s">
        <v>27</v>
      </c>
      <c r="D288" s="29">
        <f>SUMIFS('2013Figures'!$J:$J,'2013Figures'!$C:$C,$A288,'2013Figures'!$I:$I,"",'2013Figures'!$E:$E,$B$1)</f>
        <v>0</v>
      </c>
      <c r="E288" s="9">
        <f>SUMIFS('2013Figures'!$J:$J,'2013Figures'!$C:$C,$A288,'2013Figures'!$I:$I,"",'2013Figures'!$B:$B,"BrokerToCy",'2013Figures'!$G:$G,"E1",'2013Figures'!$E:$E,$B$1)</f>
        <v>0</v>
      </c>
      <c r="F288" s="9">
        <f>SUMIFS('2013Figures'!$J:$J,'2013Figures'!$C:$C,$A288,'2013Figures'!$I:$I,"",'2013Figures'!$B:$B,"BrokerToCy",'2013Figures'!$G:$G,"P1",'2013Figures'!$E:$E,$B$1)</f>
        <v>0</v>
      </c>
      <c r="G288" s="9">
        <f>SUMIFS('2013Figures'!$J:$J,'2013Figures'!$C:$C,$A288,'2013Figures'!$I:$I,"",'2013Figures'!$B:$B,"CyToBroker",'2013Figures'!$G:$G,"E1",'2013Figures'!$E:$E,$B$1)</f>
        <v>0</v>
      </c>
      <c r="H288" s="9">
        <f>SUMIFS('2013Figures'!$J:$J,'2013Figures'!$C:$C,$A288,'2013Figures'!$I:$I,"",'2013Figures'!$B:$B,"CyToBroker",'2013Figures'!$G:$G,"P1",'2013Figures'!$E:$E,$B$1)</f>
        <v>0</v>
      </c>
      <c r="J288" s="8" t="s">
        <v>131</v>
      </c>
      <c r="L288" s="42">
        <f>SUMIFS('2012Figures'!$J:$J,'2012Figures'!$C:$C,$A288,'2012Figures'!$I:$I,"",'2012Figures'!$E:$E,$B$1)</f>
        <v>0</v>
      </c>
      <c r="M288" s="52">
        <f>SUMIFS('2012Figures'!$J:$J,'2012Figures'!$C:$C,$A288,'2012Figures'!$I:$I,"",'2012Figures'!$B:$B,"BrokerToCy",'2012Figures'!$G:$G,"E1",'2012Figures'!$E:$E,$B$1)</f>
        <v>0</v>
      </c>
      <c r="N288" s="52">
        <f>SUMIFS('2012Figures'!$J:$J,'2012Figures'!$C:$C,$A288,'2012Figures'!$I:$I,"",'2012Figures'!$B:$B,"BrokerToCy",'2012Figures'!$G:$G,"P1",'2012Figures'!$E:$E,$B$1)</f>
        <v>0</v>
      </c>
      <c r="O288" s="52">
        <f>SUMIFS('2012Figures'!$J:$J,'2012Figures'!$C:$C,$A288,'2012Figures'!$I:$I,"",'2012Figures'!$B:$B,"CyToBroker",'2012Figures'!$G:$G,"E1",'2012Figures'!$E:$E,$B$1)</f>
        <v>0</v>
      </c>
      <c r="P288" s="52">
        <f>SUMIFS('2012Figures'!$J:$J,'2012Figures'!$C:$C,$A288,'2012Figures'!$I:$I,"",'2012Figures'!$B:$B,"CyToBroker",'2012Figures'!$G:$G,"P1",'2012Figures'!$E:$E,$B$1)</f>
        <v>0</v>
      </c>
      <c r="R288" s="46" t="str">
        <f t="shared" si="29"/>
        <v/>
      </c>
      <c r="S288" s="46" t="str">
        <f t="shared" si="29"/>
        <v/>
      </c>
      <c r="T288" s="46" t="str">
        <f t="shared" si="29"/>
        <v/>
      </c>
      <c r="U288" s="46" t="str">
        <f t="shared" si="29"/>
        <v/>
      </c>
      <c r="V288" s="46" t="str">
        <f t="shared" si="29"/>
        <v/>
      </c>
    </row>
    <row r="289" spans="1:22" x14ac:dyDescent="0.2">
      <c r="A289" s="21"/>
      <c r="B289" s="21" t="s">
        <v>92</v>
      </c>
      <c r="C289" s="22"/>
      <c r="D289" s="23">
        <f>SUM(E289:H289)</f>
        <v>0</v>
      </c>
      <c r="E289" s="23">
        <f>SUM(E283:E288)</f>
        <v>0</v>
      </c>
      <c r="F289" s="23">
        <f>SUM(F283:F288)</f>
        <v>0</v>
      </c>
      <c r="G289" s="23">
        <f>SUM(G283:G288)</f>
        <v>0</v>
      </c>
      <c r="H289" s="23">
        <f>SUM(H283:H288)</f>
        <v>0</v>
      </c>
      <c r="I289" s="21"/>
      <c r="J289" s="22"/>
      <c r="K289" s="21"/>
      <c r="L289" s="43">
        <f>SUM(M289:P289)</f>
        <v>0</v>
      </c>
      <c r="M289" s="43">
        <f>SUM(M283:M288)</f>
        <v>0</v>
      </c>
      <c r="N289" s="43">
        <f>SUM(N283:N288)</f>
        <v>0</v>
      </c>
      <c r="O289" s="43">
        <f>SUM(O283:O288)</f>
        <v>0</v>
      </c>
      <c r="P289" s="43">
        <f>SUM(P283:P288)</f>
        <v>0</v>
      </c>
      <c r="Q289" s="21"/>
      <c r="R289" s="21"/>
      <c r="S289" s="21"/>
      <c r="T289" s="21"/>
      <c r="U289" s="21"/>
      <c r="V289" s="21"/>
    </row>
    <row r="290" spans="1:22" x14ac:dyDescent="0.2">
      <c r="A290" s="28">
        <v>206</v>
      </c>
      <c r="B290" s="28" t="s">
        <v>29</v>
      </c>
      <c r="C290" s="17" t="s">
        <v>88</v>
      </c>
      <c r="D290" s="18">
        <f>SUMIFS('2013Figures'!$J:$J,'2013Figures'!$C:$C,$A290,'2013Figures'!$E:$E,$B$1)</f>
        <v>0</v>
      </c>
      <c r="E290" s="18">
        <f>SUMIFS('2013Figures'!$J:$J,'2013Figures'!$C:$C,$A290,'2013Figures'!$B:$B,"BrokerToCy",'2013Figures'!$G:$G,"E1",'2013Figures'!$E:$E,$B$1)</f>
        <v>0</v>
      </c>
      <c r="F290" s="18">
        <f>SUMIFS('2013Figures'!$J:$J,'2013Figures'!$C:$C,$A290,'2013Figures'!$B:$B,"BrokerToCy",'2013Figures'!$G:$G,"P1",'2013Figures'!$E:$E,$B$1)</f>
        <v>0</v>
      </c>
      <c r="G290" s="18">
        <f>SUMIFS('2013Figures'!$J:$J,'2013Figures'!$C:$C,$A290,'2013Figures'!$B:$B,"CyToBroker",'2013Figures'!$G:$G,"E1",'2013Figures'!$E:$E,$B$1)</f>
        <v>0</v>
      </c>
      <c r="H290" s="18">
        <f>SUMIFS('2013Figures'!$J:$J,'2013Figures'!$C:$C,$A290,'2013Figures'!$B:$B,"CyToBroker",'2013Figures'!$G:$G,"P1",'2013Figures'!$E:$E,$B$1)</f>
        <v>0</v>
      </c>
      <c r="I290" s="28"/>
      <c r="J290" s="17"/>
      <c r="K290" s="28"/>
      <c r="L290" s="50">
        <f>SUMIFS('2012Figures'!$J:$J,'2012Figures'!$C:$C,$A290,'2012Figures'!$E:$E,$B$1)</f>
        <v>0</v>
      </c>
      <c r="M290" s="50">
        <f>SUMIFS('2012Figures'!$J:$J,'2012Figures'!$C:$C,$A290,'2012Figures'!$B:$B,"BrokerToCy",'2012Figures'!$G:$G,"E1",'2012Figures'!$E:$E,$B$1)</f>
        <v>0</v>
      </c>
      <c r="N290" s="50">
        <f>SUMIFS('2012Figures'!$J:$J,'2012Figures'!$C:$C,$A290,'2012Figures'!$B:$B,"BrokerToCy",'2012Figures'!$G:$G,"P1",'2012Figures'!$E:$E,$B$1)</f>
        <v>0</v>
      </c>
      <c r="O290" s="50">
        <f>SUMIFS('2012Figures'!$J:$J,'2012Figures'!$C:$C,$A290,'2012Figures'!$B:$B,"CyToBroker",'2012Figures'!$G:$G,"E1",'2012Figures'!$E:$E,$B$1)</f>
        <v>0</v>
      </c>
      <c r="P290" s="50">
        <f>SUMIFS('2012Figures'!$J:$J,'2012Figures'!$C:$C,$A290,'2012Figures'!$B:$B,"CyToBroker",'2012Figures'!$G:$G,"P1",'2012Figures'!$E:$E,$B$1)</f>
        <v>0</v>
      </c>
      <c r="Q290" s="28"/>
      <c r="R290" s="46" t="str">
        <f t="shared" si="29"/>
        <v/>
      </c>
      <c r="S290" s="46" t="str">
        <f t="shared" si="29"/>
        <v/>
      </c>
      <c r="T290" s="46" t="str">
        <f t="shared" si="29"/>
        <v/>
      </c>
      <c r="U290" s="46" t="str">
        <f t="shared" si="29"/>
        <v/>
      </c>
      <c r="V290" s="46" t="str">
        <f t="shared" si="29"/>
        <v/>
      </c>
    </row>
    <row r="291" spans="1:22" x14ac:dyDescent="0.2">
      <c r="A291" s="1">
        <v>206</v>
      </c>
      <c r="B291" s="1" t="s">
        <v>29</v>
      </c>
      <c r="C291" s="8">
        <v>5</v>
      </c>
      <c r="D291" s="29">
        <f>SUMIFS('2013Figures'!$J:$J,'2013Figures'!$C:$C,$A291,'2013Figures'!$H:$H,$B291,'2013Figures'!$I:$I,$C291,'2013Figures'!$E:$E,$B$1)</f>
        <v>0</v>
      </c>
      <c r="E291" s="9">
        <f>SUMIFS('2013Figures'!$J:$J,'2013Figures'!$C:$C,$A291,'2013Figures'!$H:$H,$B291,'2013Figures'!$I:$I,$C291,'2013Figures'!$B:$B,"BrokerToCy",'2013Figures'!$G:$G,"E1",'2013Figures'!$E:$E,$B$1)</f>
        <v>0</v>
      </c>
      <c r="F291" s="9">
        <f>SUMIFS('2013Figures'!$J:$J,'2013Figures'!$C:$C,$A291,'2013Figures'!$H:$H,$B291,'2013Figures'!$I:$I,$C291,'2013Figures'!$B:$B,"BrokerToCy",'2013Figures'!$G:$G,"P1",'2013Figures'!$E:$E,$B$1)</f>
        <v>0</v>
      </c>
      <c r="G291" s="9">
        <f>SUMIFS('2013Figures'!$J:$J,'2013Figures'!$C:$C,$A291,'2013Figures'!$H:$H,$B291,'2013Figures'!$I:$I,$C291,'2013Figures'!$B:$B,"CyToBroker",'2013Figures'!$G:$G,"E1",'2013Figures'!$E:$E,$B$1)</f>
        <v>0</v>
      </c>
      <c r="H291" s="9">
        <f>SUMIFS('2013Figures'!$J:$J,'2013Figures'!$C:$C,$A291,'2013Figures'!$H:$H,$B291,'2013Figures'!$I:$I,$C291,'2013Figures'!$B:$B,"CyToBroker",'2013Figures'!$G:$G,"P1",'2013Figures'!$E:$E,$B$1)</f>
        <v>0</v>
      </c>
      <c r="J291" s="8">
        <v>201501</v>
      </c>
      <c r="L291" s="42">
        <f>SUMIFS('2012Figures'!$J:$J,'2012Figures'!$C:$C,$A291,'2012Figures'!$H:$H,$B291,'2012Figures'!$I:$I,$C291,'2012Figures'!$E:$E,$B$1)</f>
        <v>0</v>
      </c>
      <c r="M291" s="52">
        <f>SUMIFS('2012Figures'!$J:$J,'2012Figures'!$C:$C,$A291,'2012Figures'!$H:$H,$B291,'2012Figures'!$I:$I,$C291,'2012Figures'!$B:$B,"BrokerToCy",'2012Figures'!$G:$G,"E1",'2012Figures'!$E:$E,$B$1)</f>
        <v>0</v>
      </c>
      <c r="N291" s="52">
        <f>SUMIFS('2012Figures'!$J:$J,'2012Figures'!$C:$C,$A291,'2012Figures'!$H:$H,$B291,'2012Figures'!$I:$I,$C291,'2012Figures'!$B:$B,"BrokerToCy",'2012Figures'!$G:$G,"P1",'2012Figures'!$E:$E,$B$1)</f>
        <v>0</v>
      </c>
      <c r="O291" s="52">
        <f>SUMIFS('2012Figures'!$J:$J,'2012Figures'!$C:$C,$A291,'2012Figures'!$H:$H,$B291,'2012Figures'!$I:$I,$C291,'2012Figures'!$B:$B,"CyToBroker",'2012Figures'!$G:$G,"E1",'2012Figures'!$E:$E,$B$1)</f>
        <v>0</v>
      </c>
      <c r="P291" s="52">
        <f>SUMIFS('2012Figures'!$J:$J,'2012Figures'!$C:$C,$A291,'2012Figures'!$H:$H,$B291,'2012Figures'!$I:$I,$C291,'2012Figures'!$B:$B,"CyToBroker",'2012Figures'!$G:$G,"P1",'2012Figures'!$E:$E,$B$1)</f>
        <v>0</v>
      </c>
      <c r="R291" s="46" t="str">
        <f t="shared" si="29"/>
        <v/>
      </c>
      <c r="S291" s="46" t="str">
        <f t="shared" si="29"/>
        <v/>
      </c>
      <c r="T291" s="46" t="str">
        <f t="shared" si="29"/>
        <v/>
      </c>
      <c r="U291" s="46" t="str">
        <f t="shared" si="29"/>
        <v/>
      </c>
      <c r="V291" s="46" t="str">
        <f t="shared" si="29"/>
        <v/>
      </c>
    </row>
    <row r="292" spans="1:22" x14ac:dyDescent="0.2">
      <c r="A292" s="1">
        <v>206</v>
      </c>
      <c r="B292" s="1" t="s">
        <v>29</v>
      </c>
      <c r="C292" s="8">
        <v>4</v>
      </c>
      <c r="D292" s="29">
        <f>SUMIFS('2013Figures'!$J:$J,'2013Figures'!$C:$C,$A292,'2013Figures'!$H:$H,$B292,'2013Figures'!$I:$I,$C292,'2013Figures'!$E:$E,$B$1)</f>
        <v>0</v>
      </c>
      <c r="E292" s="9">
        <f>SUMIFS('2013Figures'!$J:$J,'2013Figures'!$C:$C,$A292,'2013Figures'!$H:$H,$B292,'2013Figures'!$I:$I,$C292,'2013Figures'!$B:$B,"BrokerToCy",'2013Figures'!$G:$G,"E1",'2013Figures'!$E:$E,$B$1)</f>
        <v>0</v>
      </c>
      <c r="F292" s="9">
        <f>SUMIFS('2013Figures'!$J:$J,'2013Figures'!$C:$C,$A292,'2013Figures'!$H:$H,$B292,'2013Figures'!$I:$I,$C292,'2013Figures'!$B:$B,"BrokerToCy",'2013Figures'!$G:$G,"P1",'2013Figures'!$E:$E,$B$1)</f>
        <v>0</v>
      </c>
      <c r="G292" s="9">
        <f>SUMIFS('2013Figures'!$J:$J,'2013Figures'!$C:$C,$A292,'2013Figures'!$H:$H,$B292,'2013Figures'!$I:$I,$C292,'2013Figures'!$B:$B,"CyToBroker",'2013Figures'!$G:$G,"E1",'2013Figures'!$E:$E,$B$1)</f>
        <v>0</v>
      </c>
      <c r="H292" s="9">
        <f>SUMIFS('2013Figures'!$J:$J,'2013Figures'!$C:$C,$A292,'2013Figures'!$H:$H,$B292,'2013Figures'!$I:$I,$C292,'2013Figures'!$B:$B,"CyToBroker",'2013Figures'!$G:$G,"P1",'2013Figures'!$E:$E,$B$1)</f>
        <v>0</v>
      </c>
      <c r="I292" s="30"/>
      <c r="J292" s="31">
        <v>201301</v>
      </c>
      <c r="K292" s="30"/>
      <c r="L292" s="42">
        <f>SUMIFS('2012Figures'!$J:$J,'2012Figures'!$C:$C,$A292,'2012Figures'!$H:$H,$B292,'2012Figures'!$I:$I,$C292,'2012Figures'!$E:$E,$B$1)</f>
        <v>0</v>
      </c>
      <c r="M292" s="52">
        <f>SUMIFS('2012Figures'!$J:$J,'2012Figures'!$C:$C,$A292,'2012Figures'!$H:$H,$B292,'2012Figures'!$I:$I,$C292,'2012Figures'!$B:$B,"BrokerToCy",'2012Figures'!$G:$G,"E1",'2012Figures'!$E:$E,$B$1)</f>
        <v>0</v>
      </c>
      <c r="N292" s="52">
        <f>SUMIFS('2012Figures'!$J:$J,'2012Figures'!$C:$C,$A292,'2012Figures'!$H:$H,$B292,'2012Figures'!$I:$I,$C292,'2012Figures'!$B:$B,"BrokerToCy",'2012Figures'!$G:$G,"P1",'2012Figures'!$E:$E,$B$1)</f>
        <v>0</v>
      </c>
      <c r="O292" s="52">
        <f>SUMIFS('2012Figures'!$J:$J,'2012Figures'!$C:$C,$A292,'2012Figures'!$H:$H,$B292,'2012Figures'!$I:$I,$C292,'2012Figures'!$B:$B,"CyToBroker",'2012Figures'!$G:$G,"E1",'2012Figures'!$E:$E,$B$1)</f>
        <v>0</v>
      </c>
      <c r="P292" s="52">
        <f>SUMIFS('2012Figures'!$J:$J,'2012Figures'!$C:$C,$A292,'2012Figures'!$H:$H,$B292,'2012Figures'!$I:$I,$C292,'2012Figures'!$B:$B,"CyToBroker",'2012Figures'!$G:$G,"P1",'2012Figures'!$E:$E,$B$1)</f>
        <v>0</v>
      </c>
      <c r="Q292" s="30"/>
      <c r="R292" s="46" t="str">
        <f t="shared" si="29"/>
        <v/>
      </c>
      <c r="S292" s="46" t="str">
        <f t="shared" si="29"/>
        <v/>
      </c>
      <c r="T292" s="46" t="str">
        <f t="shared" si="29"/>
        <v/>
      </c>
      <c r="U292" s="46" t="str">
        <f t="shared" si="29"/>
        <v/>
      </c>
      <c r="V292" s="46" t="str">
        <f t="shared" si="29"/>
        <v/>
      </c>
    </row>
    <row r="293" spans="1:22" x14ac:dyDescent="0.2">
      <c r="A293" s="1">
        <v>206</v>
      </c>
      <c r="B293" s="1" t="s">
        <v>29</v>
      </c>
      <c r="C293" s="8">
        <v>3</v>
      </c>
      <c r="D293" s="29">
        <f>SUMIFS('2013Figures'!$J:$J,'2013Figures'!$C:$C,$A293,'2013Figures'!$H:$H,$B293,'2013Figures'!$I:$I,$C293,'2013Figures'!$E:$E,$B$1)</f>
        <v>0</v>
      </c>
      <c r="E293" s="9">
        <f>SUMIFS('2013Figures'!$J:$J,'2013Figures'!$C:$C,$A293,'2013Figures'!$H:$H,$B293,'2013Figures'!$I:$I,$C293,'2013Figures'!$B:$B,"BrokerToCy",'2013Figures'!$G:$G,"E1",'2013Figures'!$E:$E,$B$1)</f>
        <v>0</v>
      </c>
      <c r="F293" s="9">
        <f>SUMIFS('2013Figures'!$J:$J,'2013Figures'!$C:$C,$A293,'2013Figures'!$H:$H,$B293,'2013Figures'!$I:$I,$C293,'2013Figures'!$B:$B,"BrokerToCy",'2013Figures'!$G:$G,"P1",'2013Figures'!$E:$E,$B$1)</f>
        <v>0</v>
      </c>
      <c r="G293" s="9">
        <f>SUMIFS('2013Figures'!$J:$J,'2013Figures'!$C:$C,$A293,'2013Figures'!$H:$H,$B293,'2013Figures'!$I:$I,$C293,'2013Figures'!$B:$B,"CyToBroker",'2013Figures'!$G:$G,"E1",'2013Figures'!$E:$E,$B$1)</f>
        <v>0</v>
      </c>
      <c r="H293" s="9">
        <f>SUMIFS('2013Figures'!$J:$J,'2013Figures'!$C:$C,$A293,'2013Figures'!$H:$H,$B293,'2013Figures'!$I:$I,$C293,'2013Figures'!$B:$B,"CyToBroker",'2013Figures'!$G:$G,"P1",'2013Figures'!$E:$E,$B$1)</f>
        <v>0</v>
      </c>
      <c r="J293" s="8">
        <v>201201</v>
      </c>
      <c r="L293" s="42">
        <f>SUMIFS('2012Figures'!$J:$J,'2012Figures'!$C:$C,$A293,'2012Figures'!$H:$H,$B293,'2012Figures'!$I:$I,$C293,'2012Figures'!$E:$E,$B$1)</f>
        <v>0</v>
      </c>
      <c r="M293" s="52">
        <f>SUMIFS('2012Figures'!$J:$J,'2012Figures'!$C:$C,$A293,'2012Figures'!$H:$H,$B293,'2012Figures'!$I:$I,$C293,'2012Figures'!$B:$B,"BrokerToCy",'2012Figures'!$G:$G,"E1",'2012Figures'!$E:$E,$B$1)</f>
        <v>0</v>
      </c>
      <c r="N293" s="52">
        <f>SUMIFS('2012Figures'!$J:$J,'2012Figures'!$C:$C,$A293,'2012Figures'!$H:$H,$B293,'2012Figures'!$I:$I,$C293,'2012Figures'!$B:$B,"BrokerToCy",'2012Figures'!$G:$G,"P1",'2012Figures'!$E:$E,$B$1)</f>
        <v>0</v>
      </c>
      <c r="O293" s="52">
        <f>SUMIFS('2012Figures'!$J:$J,'2012Figures'!$C:$C,$A293,'2012Figures'!$H:$H,$B293,'2012Figures'!$I:$I,$C293,'2012Figures'!$B:$B,"CyToBroker",'2012Figures'!$G:$G,"E1",'2012Figures'!$E:$E,$B$1)</f>
        <v>0</v>
      </c>
      <c r="P293" s="52">
        <f>SUMIFS('2012Figures'!$J:$J,'2012Figures'!$C:$C,$A293,'2012Figures'!$H:$H,$B293,'2012Figures'!$I:$I,$C293,'2012Figures'!$B:$B,"CyToBroker",'2012Figures'!$G:$G,"P1",'2012Figures'!$E:$E,$B$1)</f>
        <v>0</v>
      </c>
      <c r="R293" s="46" t="str">
        <f t="shared" si="29"/>
        <v/>
      </c>
      <c r="S293" s="46" t="str">
        <f t="shared" si="29"/>
        <v/>
      </c>
      <c r="T293" s="46" t="str">
        <f t="shared" si="29"/>
        <v/>
      </c>
      <c r="U293" s="46" t="str">
        <f t="shared" si="29"/>
        <v/>
      </c>
      <c r="V293" s="46" t="str">
        <f t="shared" si="29"/>
        <v/>
      </c>
    </row>
    <row r="294" spans="1:22" x14ac:dyDescent="0.2">
      <c r="A294" s="1">
        <v>206</v>
      </c>
      <c r="B294" s="1" t="s">
        <v>29</v>
      </c>
      <c r="C294" s="8">
        <v>2</v>
      </c>
      <c r="D294" s="29">
        <f>SUMIFS('2013Figures'!$J:$J,'2013Figures'!$C:$C,$A294,'2013Figures'!$H:$H,$B294,'2013Figures'!$I:$I,$C294,'2013Figures'!$E:$E,$B$1)</f>
        <v>0</v>
      </c>
      <c r="E294" s="9">
        <f>SUMIFS('2013Figures'!$J:$J,'2013Figures'!$C:$C,$A294,'2013Figures'!$H:$H,$B294,'2013Figures'!$I:$I,$C294,'2013Figures'!$B:$B,"BrokerToCy",'2013Figures'!$G:$G,"E1",'2013Figures'!$E:$E,$B$1)</f>
        <v>0</v>
      </c>
      <c r="F294" s="9">
        <f>SUMIFS('2013Figures'!$J:$J,'2013Figures'!$C:$C,$A294,'2013Figures'!$H:$H,$B294,'2013Figures'!$I:$I,$C294,'2013Figures'!$B:$B,"BrokerToCy",'2013Figures'!$G:$G,"P1",'2013Figures'!$E:$E,$B$1)</f>
        <v>0</v>
      </c>
      <c r="G294" s="9">
        <f>SUMIFS('2013Figures'!$J:$J,'2013Figures'!$C:$C,$A294,'2013Figures'!$H:$H,$B294,'2013Figures'!$I:$I,$C294,'2013Figures'!$B:$B,"CyToBroker",'2013Figures'!$G:$G,"E1",'2013Figures'!$E:$E,$B$1)</f>
        <v>0</v>
      </c>
      <c r="H294" s="9">
        <f>SUMIFS('2013Figures'!$J:$J,'2013Figures'!$C:$C,$A294,'2013Figures'!$H:$H,$B294,'2013Figures'!$I:$I,$C294,'2013Figures'!$B:$B,"CyToBroker",'2013Figures'!$G:$G,"P1",'2013Figures'!$E:$E,$B$1)</f>
        <v>0</v>
      </c>
      <c r="J294" s="8">
        <v>201101</v>
      </c>
      <c r="L294" s="42">
        <f>SUMIFS('2012Figures'!$J:$J,'2012Figures'!$C:$C,$A294,'2012Figures'!$H:$H,$B294,'2012Figures'!$I:$I,$C294,'2012Figures'!$E:$E,$B$1)</f>
        <v>0</v>
      </c>
      <c r="M294" s="52">
        <f>SUMIFS('2012Figures'!$J:$J,'2012Figures'!$C:$C,$A294,'2012Figures'!$H:$H,$B294,'2012Figures'!$I:$I,$C294,'2012Figures'!$B:$B,"BrokerToCy",'2012Figures'!$G:$G,"E1",'2012Figures'!$E:$E,$B$1)</f>
        <v>0</v>
      </c>
      <c r="N294" s="52">
        <f>SUMIFS('2012Figures'!$J:$J,'2012Figures'!$C:$C,$A294,'2012Figures'!$H:$H,$B294,'2012Figures'!$I:$I,$C294,'2012Figures'!$B:$B,"BrokerToCy",'2012Figures'!$G:$G,"P1",'2012Figures'!$E:$E,$B$1)</f>
        <v>0</v>
      </c>
      <c r="O294" s="52">
        <f>SUMIFS('2012Figures'!$J:$J,'2012Figures'!$C:$C,$A294,'2012Figures'!$H:$H,$B294,'2012Figures'!$I:$I,$C294,'2012Figures'!$B:$B,"CyToBroker",'2012Figures'!$G:$G,"E1",'2012Figures'!$E:$E,$B$1)</f>
        <v>0</v>
      </c>
      <c r="P294" s="52">
        <f>SUMIFS('2012Figures'!$J:$J,'2012Figures'!$C:$C,$A294,'2012Figures'!$H:$H,$B294,'2012Figures'!$I:$I,$C294,'2012Figures'!$B:$B,"CyToBroker",'2012Figures'!$G:$G,"P1",'2012Figures'!$E:$E,$B$1)</f>
        <v>0</v>
      </c>
      <c r="R294" s="46" t="str">
        <f t="shared" si="29"/>
        <v/>
      </c>
      <c r="S294" s="46" t="str">
        <f t="shared" si="29"/>
        <v/>
      </c>
      <c r="T294" s="46" t="str">
        <f t="shared" si="29"/>
        <v/>
      </c>
      <c r="U294" s="46" t="str">
        <f t="shared" si="29"/>
        <v/>
      </c>
      <c r="V294" s="46" t="str">
        <f t="shared" si="29"/>
        <v/>
      </c>
    </row>
    <row r="295" spans="1:22" x14ac:dyDescent="0.2">
      <c r="A295" s="1">
        <v>206</v>
      </c>
      <c r="B295" s="1" t="s">
        <v>29</v>
      </c>
      <c r="C295" s="8">
        <v>1</v>
      </c>
      <c r="D295" s="29">
        <f>SUMIFS('2013Figures'!$J:$J,'2013Figures'!$C:$C,$A295,'2013Figures'!$H:$H,$B295,'2013Figures'!$I:$I,$C295,'2013Figures'!$E:$E,$B$1)</f>
        <v>0</v>
      </c>
      <c r="E295" s="9">
        <f>SUMIFS('2013Figures'!$J:$J,'2013Figures'!$C:$C,$A295,'2013Figures'!$H:$H,$B295,'2013Figures'!$I:$I,$C295,'2013Figures'!$B:$B,"BrokerToCy",'2013Figures'!$G:$G,"E1",'2013Figures'!$E:$E,$B$1)</f>
        <v>0</v>
      </c>
      <c r="F295" s="9">
        <f>SUMIFS('2013Figures'!$J:$J,'2013Figures'!$C:$C,$A295,'2013Figures'!$H:$H,$B295,'2013Figures'!$I:$I,$C295,'2013Figures'!$B:$B,"BrokerToCy",'2013Figures'!$G:$G,"P1",'2013Figures'!$E:$E,$B$1)</f>
        <v>0</v>
      </c>
      <c r="G295" s="9">
        <f>SUMIFS('2013Figures'!$J:$J,'2013Figures'!$C:$C,$A295,'2013Figures'!$H:$H,$B295,'2013Figures'!$I:$I,$C295,'2013Figures'!$B:$B,"CyToBroker",'2013Figures'!$G:$G,"E1",'2013Figures'!$E:$E,$B$1)</f>
        <v>0</v>
      </c>
      <c r="H295" s="9">
        <f>SUMIFS('2013Figures'!$J:$J,'2013Figures'!$C:$C,$A295,'2013Figures'!$H:$H,$B295,'2013Figures'!$I:$I,$C295,'2013Figures'!$B:$B,"CyToBroker",'2013Figures'!$G:$G,"P1",'2013Figures'!$E:$E,$B$1)</f>
        <v>0</v>
      </c>
      <c r="J295" s="8">
        <v>200901</v>
      </c>
      <c r="L295" s="42">
        <f>SUMIFS('2012Figures'!$J:$J,'2012Figures'!$C:$C,$A295,'2012Figures'!$H:$H,$B295,'2012Figures'!$I:$I,$C295,'2012Figures'!$E:$E,$B$1)</f>
        <v>0</v>
      </c>
      <c r="M295" s="52">
        <f>SUMIFS('2012Figures'!$J:$J,'2012Figures'!$C:$C,$A295,'2012Figures'!$H:$H,$B295,'2012Figures'!$I:$I,$C295,'2012Figures'!$B:$B,"BrokerToCy",'2012Figures'!$G:$G,"E1",'2012Figures'!$E:$E,$B$1)</f>
        <v>0</v>
      </c>
      <c r="N295" s="52">
        <f>SUMIFS('2012Figures'!$J:$J,'2012Figures'!$C:$C,$A295,'2012Figures'!$H:$H,$B295,'2012Figures'!$I:$I,$C295,'2012Figures'!$B:$B,"BrokerToCy",'2012Figures'!$G:$G,"P1",'2012Figures'!$E:$E,$B$1)</f>
        <v>0</v>
      </c>
      <c r="O295" s="52">
        <f>SUMIFS('2012Figures'!$J:$J,'2012Figures'!$C:$C,$A295,'2012Figures'!$H:$H,$B295,'2012Figures'!$I:$I,$C295,'2012Figures'!$B:$B,"CyToBroker",'2012Figures'!$G:$G,"E1",'2012Figures'!$E:$E,$B$1)</f>
        <v>0</v>
      </c>
      <c r="P295" s="52">
        <f>SUMIFS('2012Figures'!$J:$J,'2012Figures'!$C:$C,$A295,'2012Figures'!$H:$H,$B295,'2012Figures'!$I:$I,$C295,'2012Figures'!$B:$B,"CyToBroker",'2012Figures'!$G:$G,"P1",'2012Figures'!$E:$E,$B$1)</f>
        <v>0</v>
      </c>
      <c r="R295" s="46" t="str">
        <f t="shared" si="29"/>
        <v/>
      </c>
      <c r="S295" s="46" t="str">
        <f t="shared" si="29"/>
        <v/>
      </c>
      <c r="T295" s="46" t="str">
        <f t="shared" si="29"/>
        <v/>
      </c>
      <c r="U295" s="46" t="str">
        <f t="shared" si="29"/>
        <v/>
      </c>
      <c r="V295" s="46" t="str">
        <f t="shared" si="29"/>
        <v/>
      </c>
    </row>
    <row r="296" spans="1:22" x14ac:dyDescent="0.2">
      <c r="A296" s="1">
        <v>206</v>
      </c>
      <c r="B296" s="1" t="s">
        <v>29</v>
      </c>
      <c r="D296" s="29">
        <f>SUMIFS('2013Figures'!$J:$J,'2013Figures'!$C:$C,$A296,'2013Figures'!$I:$I,"",'2013Figures'!$E:$E,$B$1)</f>
        <v>0</v>
      </c>
      <c r="E296" s="9">
        <f>SUMIFS('2013Figures'!$J:$J,'2013Figures'!$C:$C,$A296,'2013Figures'!$I:$I,"",'2013Figures'!$B:$B,"BrokerToCy",'2013Figures'!$G:$G,"E1",'2013Figures'!$E:$E,$B$1)</f>
        <v>0</v>
      </c>
      <c r="F296" s="9">
        <f>SUMIFS('2013Figures'!$J:$J,'2013Figures'!$C:$C,$A296,'2013Figures'!$I:$I,"",'2013Figures'!$B:$B,"BrokerToCy",'2013Figures'!$G:$G,"P1",'2013Figures'!$E:$E,$B$1)</f>
        <v>0</v>
      </c>
      <c r="G296" s="9">
        <f>SUMIFS('2013Figures'!$J:$J,'2013Figures'!$C:$C,$A296,'2013Figures'!$I:$I,"",'2013Figures'!$B:$B,"CyToBroker",'2013Figures'!$G:$G,"E1",'2013Figures'!$E:$E,$B$1)</f>
        <v>0</v>
      </c>
      <c r="H296" s="9">
        <f>SUMIFS('2013Figures'!$J:$J,'2013Figures'!$C:$C,$A296,'2013Figures'!$I:$I,"",'2013Figures'!$B:$B,"CyToBroker",'2013Figures'!$G:$G,"P1",'2013Figures'!$E:$E,$B$1)</f>
        <v>0</v>
      </c>
      <c r="J296" s="8" t="s">
        <v>131</v>
      </c>
      <c r="L296" s="42">
        <f>SUMIFS('2012Figures'!$J:$J,'2012Figures'!$C:$C,$A296,'2012Figures'!$I:$I,"",'2012Figures'!$E:$E,$B$1)</f>
        <v>0</v>
      </c>
      <c r="M296" s="52">
        <f>SUMIFS('2012Figures'!$J:$J,'2012Figures'!$C:$C,$A296,'2012Figures'!$I:$I,"",'2012Figures'!$B:$B,"BrokerToCy",'2012Figures'!$G:$G,"E1",'2012Figures'!$E:$E,$B$1)</f>
        <v>0</v>
      </c>
      <c r="N296" s="52">
        <f>SUMIFS('2012Figures'!$J:$J,'2012Figures'!$C:$C,$A296,'2012Figures'!$I:$I,"",'2012Figures'!$B:$B,"BrokerToCy",'2012Figures'!$G:$G,"P1",'2012Figures'!$E:$E,$B$1)</f>
        <v>0</v>
      </c>
      <c r="O296" s="52">
        <f>SUMIFS('2012Figures'!$J:$J,'2012Figures'!$C:$C,$A296,'2012Figures'!$I:$I,"",'2012Figures'!$B:$B,"CyToBroker",'2012Figures'!$G:$G,"E1",'2012Figures'!$E:$E,$B$1)</f>
        <v>0</v>
      </c>
      <c r="P296" s="52">
        <f>SUMIFS('2012Figures'!$J:$J,'2012Figures'!$C:$C,$A296,'2012Figures'!$I:$I,"",'2012Figures'!$B:$B,"CyToBroker",'2012Figures'!$G:$G,"P1",'2012Figures'!$E:$E,$B$1)</f>
        <v>0</v>
      </c>
      <c r="R296" s="46" t="str">
        <f t="shared" si="29"/>
        <v/>
      </c>
      <c r="S296" s="46" t="str">
        <f t="shared" si="29"/>
        <v/>
      </c>
      <c r="T296" s="46" t="str">
        <f t="shared" si="29"/>
        <v/>
      </c>
      <c r="U296" s="46" t="str">
        <f t="shared" si="29"/>
        <v/>
      </c>
      <c r="V296" s="46" t="str">
        <f t="shared" si="29"/>
        <v/>
      </c>
    </row>
    <row r="297" spans="1:22" x14ac:dyDescent="0.2">
      <c r="A297" s="21"/>
      <c r="B297" s="21" t="s">
        <v>92</v>
      </c>
      <c r="C297" s="22"/>
      <c r="D297" s="23">
        <f>SUM(E297:H297)</f>
        <v>0</v>
      </c>
      <c r="E297" s="23">
        <f>SUM(E291:E296)</f>
        <v>0</v>
      </c>
      <c r="F297" s="23">
        <f>SUM(F291:F296)</f>
        <v>0</v>
      </c>
      <c r="G297" s="23">
        <f>SUM(G291:G296)</f>
        <v>0</v>
      </c>
      <c r="H297" s="23">
        <f>SUM(H291:H296)</f>
        <v>0</v>
      </c>
      <c r="I297" s="21"/>
      <c r="J297" s="22"/>
      <c r="K297" s="21"/>
      <c r="L297" s="43">
        <f>SUM(M297:P297)</f>
        <v>0</v>
      </c>
      <c r="M297" s="43">
        <f>SUM(M291:M296)</f>
        <v>0</v>
      </c>
      <c r="N297" s="43">
        <f>SUM(N291:N296)</f>
        <v>0</v>
      </c>
      <c r="O297" s="43">
        <f>SUM(O291:O296)</f>
        <v>0</v>
      </c>
      <c r="P297" s="43">
        <f>SUM(P291:P296)</f>
        <v>0</v>
      </c>
      <c r="Q297" s="21"/>
      <c r="R297" s="21"/>
      <c r="S297" s="21"/>
      <c r="T297" s="21"/>
      <c r="U297" s="21"/>
      <c r="V297" s="21"/>
    </row>
    <row r="298" spans="1:22" x14ac:dyDescent="0.2">
      <c r="A298" s="28">
        <v>207</v>
      </c>
      <c r="B298" s="28" t="s">
        <v>31</v>
      </c>
      <c r="C298" s="17" t="s">
        <v>88</v>
      </c>
      <c r="D298" s="18">
        <f>SUMIFS('2013Figures'!$J:$J,'2013Figures'!$C:$C,$A298,'2013Figures'!$E:$E,$B$1)</f>
        <v>0</v>
      </c>
      <c r="E298" s="18">
        <f>SUMIFS('2013Figures'!$J:$J,'2013Figures'!$C:$C,$A298,'2013Figures'!$B:$B,"BrokerToCy",'2013Figures'!$G:$G,"E1",'2013Figures'!$E:$E,$B$1)</f>
        <v>0</v>
      </c>
      <c r="F298" s="18">
        <f>SUMIFS('2013Figures'!$J:$J,'2013Figures'!$C:$C,$A298,'2013Figures'!$B:$B,"BrokerToCy",'2013Figures'!$G:$G,"P1",'2013Figures'!$E:$E,$B$1)</f>
        <v>0</v>
      </c>
      <c r="G298" s="18">
        <f>SUMIFS('2013Figures'!$J:$J,'2013Figures'!$C:$C,$A298,'2013Figures'!$B:$B,"CyToBroker",'2013Figures'!$G:$G,"E1",'2013Figures'!$E:$E,$B$1)</f>
        <v>0</v>
      </c>
      <c r="H298" s="18">
        <f>SUMIFS('2013Figures'!$J:$J,'2013Figures'!$C:$C,$A298,'2013Figures'!$B:$B,"CyToBroker",'2013Figures'!$G:$G,"P1",'2013Figures'!$E:$E,$B$1)</f>
        <v>0</v>
      </c>
      <c r="I298" s="28"/>
      <c r="J298" s="17"/>
      <c r="K298" s="28"/>
      <c r="L298" s="50">
        <f>SUMIFS('2012Figures'!$J:$J,'2012Figures'!$C:$C,$A298,'2012Figures'!$E:$E,$B$1)</f>
        <v>0</v>
      </c>
      <c r="M298" s="50">
        <f>SUMIFS('2012Figures'!$J:$J,'2012Figures'!$C:$C,$A298,'2012Figures'!$B:$B,"BrokerToCy",'2012Figures'!$G:$G,"E1",'2012Figures'!$E:$E,$B$1)</f>
        <v>0</v>
      </c>
      <c r="N298" s="50">
        <f>SUMIFS('2012Figures'!$J:$J,'2012Figures'!$C:$C,$A298,'2012Figures'!$B:$B,"BrokerToCy",'2012Figures'!$G:$G,"P1",'2012Figures'!$E:$E,$B$1)</f>
        <v>0</v>
      </c>
      <c r="O298" s="50">
        <f>SUMIFS('2012Figures'!$J:$J,'2012Figures'!$C:$C,$A298,'2012Figures'!$B:$B,"CyToBroker",'2012Figures'!$G:$G,"E1",'2012Figures'!$E:$E,$B$1)</f>
        <v>0</v>
      </c>
      <c r="P298" s="50">
        <f>SUMIFS('2012Figures'!$J:$J,'2012Figures'!$C:$C,$A298,'2012Figures'!$B:$B,"CyToBroker",'2012Figures'!$G:$G,"P1",'2012Figures'!$E:$E,$B$1)</f>
        <v>0</v>
      </c>
      <c r="Q298" s="28"/>
      <c r="R298" s="46" t="str">
        <f t="shared" si="29"/>
        <v/>
      </c>
      <c r="S298" s="46" t="str">
        <f t="shared" si="29"/>
        <v/>
      </c>
      <c r="T298" s="46" t="str">
        <f t="shared" si="29"/>
        <v/>
      </c>
      <c r="U298" s="46" t="str">
        <f t="shared" si="29"/>
        <v/>
      </c>
      <c r="V298" s="46" t="str">
        <f t="shared" si="29"/>
        <v/>
      </c>
    </row>
    <row r="299" spans="1:22" x14ac:dyDescent="0.2">
      <c r="A299" s="1">
        <v>207</v>
      </c>
      <c r="B299" s="1" t="s">
        <v>31</v>
      </c>
      <c r="C299" s="8">
        <v>4</v>
      </c>
      <c r="D299" s="29">
        <f>SUMIFS('2013Figures'!$J:$J,'2013Figures'!$C:$C,$A299,'2013Figures'!$H:$H,$B299,'2013Figures'!$I:$I,$C299,'2013Figures'!$E:$E,$B$1)</f>
        <v>0</v>
      </c>
      <c r="E299" s="9">
        <f>SUMIFS('2013Figures'!$J:$J,'2013Figures'!$C:$C,$A299,'2013Figures'!$H:$H,$B299,'2013Figures'!$I:$I,$C299,'2013Figures'!$B:$B,"BrokerToCy",'2013Figures'!$G:$G,"E1",'2013Figures'!$E:$E,$B$1)</f>
        <v>0</v>
      </c>
      <c r="F299" s="9">
        <f>SUMIFS('2013Figures'!$J:$J,'2013Figures'!$C:$C,$A299,'2013Figures'!$H:$H,$B299,'2013Figures'!$I:$I,$C299,'2013Figures'!$B:$B,"BrokerToCy",'2013Figures'!$G:$G,"P1",'2013Figures'!$E:$E,$B$1)</f>
        <v>0</v>
      </c>
      <c r="G299" s="9">
        <f>SUMIFS('2013Figures'!$J:$J,'2013Figures'!$C:$C,$A299,'2013Figures'!$H:$H,$B299,'2013Figures'!$I:$I,$C299,'2013Figures'!$B:$B,"CyToBroker",'2013Figures'!$G:$G,"E1",'2013Figures'!$E:$E,$B$1)</f>
        <v>0</v>
      </c>
      <c r="H299" s="9">
        <f>SUMIFS('2013Figures'!$J:$J,'2013Figures'!$C:$C,$A299,'2013Figures'!$H:$H,$B299,'2013Figures'!$I:$I,$C299,'2013Figures'!$B:$B,"CyToBroker",'2013Figures'!$G:$G,"P1",'2013Figures'!$E:$E,$B$1)</f>
        <v>0</v>
      </c>
      <c r="J299" s="8" t="s">
        <v>146</v>
      </c>
      <c r="L299" s="42">
        <f>SUMIFS('2012Figures'!$J:$J,'2012Figures'!$C:$C,$A299,'2012Figures'!$H:$H,$B299,'2012Figures'!$I:$I,$C299,'2012Figures'!$E:$E,$B$1)</f>
        <v>0</v>
      </c>
      <c r="M299" s="52">
        <f>SUMIFS('2012Figures'!$J:$J,'2012Figures'!$C:$C,$A299,'2012Figures'!$H:$H,$B299,'2012Figures'!$I:$I,$C299,'2012Figures'!$B:$B,"BrokerToCy",'2012Figures'!$G:$G,"E1",'2012Figures'!$E:$E,$B$1)</f>
        <v>0</v>
      </c>
      <c r="N299" s="52">
        <f>SUMIFS('2012Figures'!$J:$J,'2012Figures'!$C:$C,$A299,'2012Figures'!$H:$H,$B299,'2012Figures'!$I:$I,$C299,'2012Figures'!$B:$B,"BrokerToCy",'2012Figures'!$G:$G,"P1",'2012Figures'!$E:$E,$B$1)</f>
        <v>0</v>
      </c>
      <c r="O299" s="52">
        <f>SUMIFS('2012Figures'!$J:$J,'2012Figures'!$C:$C,$A299,'2012Figures'!$H:$H,$B299,'2012Figures'!$I:$I,$C299,'2012Figures'!$B:$B,"CyToBroker",'2012Figures'!$G:$G,"E1",'2012Figures'!$E:$E,$B$1)</f>
        <v>0</v>
      </c>
      <c r="P299" s="52">
        <f>SUMIFS('2012Figures'!$J:$J,'2012Figures'!$C:$C,$A299,'2012Figures'!$H:$H,$B299,'2012Figures'!$I:$I,$C299,'2012Figures'!$B:$B,"CyToBroker",'2012Figures'!$G:$G,"P1",'2012Figures'!$E:$E,$B$1)</f>
        <v>0</v>
      </c>
      <c r="R299" s="46" t="str">
        <f t="shared" si="29"/>
        <v/>
      </c>
      <c r="S299" s="46" t="str">
        <f t="shared" si="29"/>
        <v/>
      </c>
      <c r="T299" s="46" t="str">
        <f t="shared" si="29"/>
        <v/>
      </c>
      <c r="U299" s="46" t="str">
        <f t="shared" si="29"/>
        <v/>
      </c>
      <c r="V299" s="46" t="str">
        <f t="shared" si="29"/>
        <v/>
      </c>
    </row>
    <row r="300" spans="1:22" x14ac:dyDescent="0.2">
      <c r="A300" s="1">
        <v>207</v>
      </c>
      <c r="B300" s="1" t="s">
        <v>31</v>
      </c>
      <c r="C300" s="8">
        <v>2</v>
      </c>
      <c r="D300" s="29">
        <f>SUMIFS('2013Figures'!$J:$J,'2013Figures'!$C:$C,$A300,'2013Figures'!$H:$H,$B300,'2013Figures'!$I:$I,$C300,'2013Figures'!$E:$E,$B$1)</f>
        <v>0</v>
      </c>
      <c r="E300" s="9">
        <f>SUMIFS('2013Figures'!$J:$J,'2013Figures'!$C:$C,$A300,'2013Figures'!$H:$H,$B300,'2013Figures'!$I:$I,$C300,'2013Figures'!$B:$B,"BrokerToCy",'2013Figures'!$G:$G,"E1",'2013Figures'!$E:$E,$B$1)</f>
        <v>0</v>
      </c>
      <c r="F300" s="9">
        <f>SUMIFS('2013Figures'!$J:$J,'2013Figures'!$C:$C,$A300,'2013Figures'!$H:$H,$B300,'2013Figures'!$I:$I,$C300,'2013Figures'!$B:$B,"BrokerToCy",'2013Figures'!$G:$G,"P1",'2013Figures'!$E:$E,$B$1)</f>
        <v>0</v>
      </c>
      <c r="G300" s="9">
        <f>SUMIFS('2013Figures'!$J:$J,'2013Figures'!$C:$C,$A300,'2013Figures'!$H:$H,$B300,'2013Figures'!$I:$I,$C300,'2013Figures'!$B:$B,"CyToBroker",'2013Figures'!$G:$G,"E1",'2013Figures'!$E:$E,$B$1)</f>
        <v>0</v>
      </c>
      <c r="H300" s="9">
        <f>SUMIFS('2013Figures'!$J:$J,'2013Figures'!$C:$C,$A300,'2013Figures'!$H:$H,$B300,'2013Figures'!$I:$I,$C300,'2013Figures'!$B:$B,"CyToBroker",'2013Figures'!$G:$G,"P1",'2013Figures'!$E:$E,$B$1)</f>
        <v>0</v>
      </c>
      <c r="J300" s="8">
        <v>201401</v>
      </c>
      <c r="L300" s="42">
        <f>SUMIFS('2012Figures'!$J:$J,'2012Figures'!$C:$C,$A300,'2012Figures'!$H:$H,$B300,'2012Figures'!$I:$I,$C300,'2012Figures'!$E:$E,$B$1)</f>
        <v>0</v>
      </c>
      <c r="M300" s="52">
        <f>SUMIFS('2012Figures'!$J:$J,'2012Figures'!$C:$C,$A300,'2012Figures'!$H:$H,$B300,'2012Figures'!$I:$I,$C300,'2012Figures'!$B:$B,"BrokerToCy",'2012Figures'!$G:$G,"E1",'2012Figures'!$E:$E,$B$1)</f>
        <v>0</v>
      </c>
      <c r="N300" s="52">
        <f>SUMIFS('2012Figures'!$J:$J,'2012Figures'!$C:$C,$A300,'2012Figures'!$H:$H,$B300,'2012Figures'!$I:$I,$C300,'2012Figures'!$B:$B,"BrokerToCy",'2012Figures'!$G:$G,"P1",'2012Figures'!$E:$E,$B$1)</f>
        <v>0</v>
      </c>
      <c r="O300" s="52">
        <f>SUMIFS('2012Figures'!$J:$J,'2012Figures'!$C:$C,$A300,'2012Figures'!$H:$H,$B300,'2012Figures'!$I:$I,$C300,'2012Figures'!$B:$B,"CyToBroker",'2012Figures'!$G:$G,"E1",'2012Figures'!$E:$E,$B$1)</f>
        <v>0</v>
      </c>
      <c r="P300" s="52">
        <f>SUMIFS('2012Figures'!$J:$J,'2012Figures'!$C:$C,$A300,'2012Figures'!$H:$H,$B300,'2012Figures'!$I:$I,$C300,'2012Figures'!$B:$B,"CyToBroker",'2012Figures'!$G:$G,"P1",'2012Figures'!$E:$E,$B$1)</f>
        <v>0</v>
      </c>
      <c r="R300" s="46" t="str">
        <f t="shared" si="29"/>
        <v/>
      </c>
      <c r="S300" s="46" t="str">
        <f t="shared" si="29"/>
        <v/>
      </c>
      <c r="T300" s="46" t="str">
        <f t="shared" si="29"/>
        <v/>
      </c>
      <c r="U300" s="46" t="str">
        <f t="shared" si="29"/>
        <v/>
      </c>
      <c r="V300" s="46" t="str">
        <f t="shared" si="29"/>
        <v/>
      </c>
    </row>
    <row r="301" spans="1:22" x14ac:dyDescent="0.2">
      <c r="A301" s="1">
        <v>207</v>
      </c>
      <c r="B301" s="1" t="s">
        <v>31</v>
      </c>
      <c r="C301" s="8">
        <v>1</v>
      </c>
      <c r="D301" s="29">
        <f>SUMIFS('2013Figures'!$J:$J,'2013Figures'!$C:$C,$A301,'2013Figures'!$H:$H,$B301,'2013Figures'!$I:$I,$C301,'2013Figures'!$E:$E,$B$1)</f>
        <v>0</v>
      </c>
      <c r="E301" s="9">
        <f>SUMIFS('2013Figures'!$J:$J,'2013Figures'!$C:$C,$A301,'2013Figures'!$H:$H,$B301,'2013Figures'!$I:$I,$C301,'2013Figures'!$B:$B,"BrokerToCy",'2013Figures'!$G:$G,"E1",'2013Figures'!$E:$E,$B$1)</f>
        <v>0</v>
      </c>
      <c r="F301" s="9">
        <f>SUMIFS('2013Figures'!$J:$J,'2013Figures'!$C:$C,$A301,'2013Figures'!$H:$H,$B301,'2013Figures'!$I:$I,$C301,'2013Figures'!$B:$B,"BrokerToCy",'2013Figures'!$G:$G,"P1",'2013Figures'!$E:$E,$B$1)</f>
        <v>0</v>
      </c>
      <c r="G301" s="9">
        <f>SUMIFS('2013Figures'!$J:$J,'2013Figures'!$C:$C,$A301,'2013Figures'!$H:$H,$B301,'2013Figures'!$I:$I,$C301,'2013Figures'!$B:$B,"CyToBroker",'2013Figures'!$G:$G,"E1",'2013Figures'!$E:$E,$B$1)</f>
        <v>0</v>
      </c>
      <c r="H301" s="9">
        <f>SUMIFS('2013Figures'!$J:$J,'2013Figures'!$C:$C,$A301,'2013Figures'!$H:$H,$B301,'2013Figures'!$I:$I,$C301,'2013Figures'!$B:$B,"CyToBroker",'2013Figures'!$G:$G,"P1",'2013Figures'!$E:$E,$B$1)</f>
        <v>0</v>
      </c>
      <c r="I301" s="30"/>
      <c r="J301" s="31">
        <v>200901</v>
      </c>
      <c r="K301" s="30"/>
      <c r="L301" s="42">
        <f>SUMIFS('2012Figures'!$J:$J,'2012Figures'!$C:$C,$A301,'2012Figures'!$H:$H,$B301,'2012Figures'!$I:$I,$C301,'2012Figures'!$E:$E,$B$1)</f>
        <v>0</v>
      </c>
      <c r="M301" s="52">
        <f>SUMIFS('2012Figures'!$J:$J,'2012Figures'!$C:$C,$A301,'2012Figures'!$H:$H,$B301,'2012Figures'!$I:$I,$C301,'2012Figures'!$B:$B,"BrokerToCy",'2012Figures'!$G:$G,"E1",'2012Figures'!$E:$E,$B$1)</f>
        <v>0</v>
      </c>
      <c r="N301" s="52">
        <f>SUMIFS('2012Figures'!$J:$J,'2012Figures'!$C:$C,$A301,'2012Figures'!$H:$H,$B301,'2012Figures'!$I:$I,$C301,'2012Figures'!$B:$B,"BrokerToCy",'2012Figures'!$G:$G,"P1",'2012Figures'!$E:$E,$B$1)</f>
        <v>0</v>
      </c>
      <c r="O301" s="52">
        <f>SUMIFS('2012Figures'!$J:$J,'2012Figures'!$C:$C,$A301,'2012Figures'!$H:$H,$B301,'2012Figures'!$I:$I,$C301,'2012Figures'!$B:$B,"CyToBroker",'2012Figures'!$G:$G,"E1",'2012Figures'!$E:$E,$B$1)</f>
        <v>0</v>
      </c>
      <c r="P301" s="52">
        <f>SUMIFS('2012Figures'!$J:$J,'2012Figures'!$C:$C,$A301,'2012Figures'!$H:$H,$B301,'2012Figures'!$I:$I,$C301,'2012Figures'!$B:$B,"CyToBroker",'2012Figures'!$G:$G,"P1",'2012Figures'!$E:$E,$B$1)</f>
        <v>0</v>
      </c>
      <c r="Q301" s="30"/>
      <c r="R301" s="46" t="str">
        <f t="shared" si="29"/>
        <v/>
      </c>
      <c r="S301" s="46" t="str">
        <f t="shared" si="29"/>
        <v/>
      </c>
      <c r="T301" s="46" t="str">
        <f t="shared" si="29"/>
        <v/>
      </c>
      <c r="U301" s="46" t="str">
        <f t="shared" si="29"/>
        <v/>
      </c>
      <c r="V301" s="46" t="str">
        <f t="shared" si="29"/>
        <v/>
      </c>
    </row>
    <row r="302" spans="1:22" x14ac:dyDescent="0.2">
      <c r="A302" s="1">
        <v>207</v>
      </c>
      <c r="B302" s="1" t="s">
        <v>31</v>
      </c>
      <c r="D302" s="29">
        <f>SUMIFS('2013Figures'!$J:$J,'2013Figures'!$C:$C,$A302,'2013Figures'!$I:$I,"",'2013Figures'!$E:$E,$B$1)</f>
        <v>0</v>
      </c>
      <c r="E302" s="9">
        <f>SUMIFS('2013Figures'!$J:$J,'2013Figures'!$C:$C,$A302,'2013Figures'!$I:$I,"",'2013Figures'!$B:$B,"BrokerToCy",'2013Figures'!$G:$G,"E1",'2013Figures'!$E:$E,$B$1)</f>
        <v>0</v>
      </c>
      <c r="F302" s="9">
        <f>SUMIFS('2013Figures'!$J:$J,'2013Figures'!$C:$C,$A302,'2013Figures'!$I:$I,"",'2013Figures'!$B:$B,"BrokerToCy",'2013Figures'!$G:$G,"P1",'2013Figures'!$E:$E,$B$1)</f>
        <v>0</v>
      </c>
      <c r="G302" s="9">
        <f>SUMIFS('2013Figures'!$J:$J,'2013Figures'!$C:$C,$A302,'2013Figures'!$I:$I,"",'2013Figures'!$B:$B,"CyToBroker",'2013Figures'!$G:$G,"E1",'2013Figures'!$E:$E,$B$1)</f>
        <v>0</v>
      </c>
      <c r="H302" s="9">
        <f>SUMIFS('2013Figures'!$J:$J,'2013Figures'!$C:$C,$A302,'2013Figures'!$I:$I,"",'2013Figures'!$B:$B,"CyToBroker",'2013Figures'!$G:$G,"P1",'2013Figures'!$E:$E,$B$1)</f>
        <v>0</v>
      </c>
      <c r="J302" s="8" t="s">
        <v>131</v>
      </c>
      <c r="L302" s="42">
        <f>SUMIFS('2012Figures'!$J:$J,'2012Figures'!$C:$C,$A302,'2012Figures'!$I:$I,"",'2012Figures'!$E:$E,$B$1)</f>
        <v>0</v>
      </c>
      <c r="M302" s="52">
        <f>SUMIFS('2012Figures'!$J:$J,'2012Figures'!$C:$C,$A302,'2012Figures'!$I:$I,"",'2012Figures'!$B:$B,"BrokerToCy",'2012Figures'!$G:$G,"E1",'2012Figures'!$E:$E,$B$1)</f>
        <v>0</v>
      </c>
      <c r="N302" s="52">
        <f>SUMIFS('2012Figures'!$J:$J,'2012Figures'!$C:$C,$A302,'2012Figures'!$I:$I,"",'2012Figures'!$B:$B,"BrokerToCy",'2012Figures'!$G:$G,"P1",'2012Figures'!$E:$E,$B$1)</f>
        <v>0</v>
      </c>
      <c r="O302" s="52">
        <f>SUMIFS('2012Figures'!$J:$J,'2012Figures'!$C:$C,$A302,'2012Figures'!$I:$I,"",'2012Figures'!$B:$B,"CyToBroker",'2012Figures'!$G:$G,"E1",'2012Figures'!$E:$E,$B$1)</f>
        <v>0</v>
      </c>
      <c r="P302" s="52">
        <f>SUMIFS('2012Figures'!$J:$J,'2012Figures'!$C:$C,$A302,'2012Figures'!$I:$I,"",'2012Figures'!$B:$B,"CyToBroker",'2012Figures'!$G:$G,"P1",'2012Figures'!$E:$E,$B$1)</f>
        <v>0</v>
      </c>
      <c r="R302" s="46" t="str">
        <f t="shared" si="29"/>
        <v/>
      </c>
      <c r="S302" s="46" t="str">
        <f t="shared" si="29"/>
        <v/>
      </c>
      <c r="T302" s="46" t="str">
        <f t="shared" si="29"/>
        <v/>
      </c>
      <c r="U302" s="46" t="str">
        <f t="shared" si="29"/>
        <v/>
      </c>
      <c r="V302" s="46" t="str">
        <f t="shared" si="29"/>
        <v/>
      </c>
    </row>
    <row r="303" spans="1:22" x14ac:dyDescent="0.2">
      <c r="A303" s="21"/>
      <c r="B303" s="21" t="s">
        <v>92</v>
      </c>
      <c r="C303" s="22"/>
      <c r="D303" s="23">
        <f>SUM(E303:H303)</f>
        <v>0</v>
      </c>
      <c r="E303" s="23">
        <f>SUM(E299:E302)</f>
        <v>0</v>
      </c>
      <c r="F303" s="23">
        <f>SUM(F299:F302)</f>
        <v>0</v>
      </c>
      <c r="G303" s="23">
        <f>SUM(G299:G302)</f>
        <v>0</v>
      </c>
      <c r="H303" s="23">
        <f>SUM(H299:H302)</f>
        <v>0</v>
      </c>
      <c r="I303" s="21"/>
      <c r="J303" s="22"/>
      <c r="K303" s="21"/>
      <c r="L303" s="43">
        <f>SUM(M303:P303)</f>
        <v>0</v>
      </c>
      <c r="M303" s="43">
        <f>SUM(M299:M302)</f>
        <v>0</v>
      </c>
      <c r="N303" s="43">
        <f>SUM(N299:N302)</f>
        <v>0</v>
      </c>
      <c r="O303" s="43">
        <f>SUM(O299:O302)</f>
        <v>0</v>
      </c>
      <c r="P303" s="43">
        <f>SUM(P299:P302)</f>
        <v>0</v>
      </c>
      <c r="Q303" s="21"/>
      <c r="R303" s="21"/>
      <c r="S303" s="21"/>
      <c r="T303" s="21"/>
      <c r="U303" s="21"/>
      <c r="V303" s="21"/>
    </row>
    <row r="304" spans="1:22" x14ac:dyDescent="0.2">
      <c r="A304" s="28">
        <v>210</v>
      </c>
      <c r="B304" s="28" t="s">
        <v>71</v>
      </c>
      <c r="C304" s="17" t="s">
        <v>88</v>
      </c>
      <c r="D304" s="18">
        <f>SUMIFS('2013Figures'!$J:$J,'2013Figures'!$C:$C,$A304,'2013Figures'!$E:$E,$B$1)</f>
        <v>0</v>
      </c>
      <c r="E304" s="18">
        <f>SUMIFS('2013Figures'!$J:$J,'2013Figures'!$C:$C,$A304,'2013Figures'!$B:$B,"BrokerToCy",'2013Figures'!$G:$G,"E1",'2013Figures'!$E:$E,$B$1)</f>
        <v>0</v>
      </c>
      <c r="F304" s="18">
        <f>SUMIFS('2013Figures'!$J:$J,'2013Figures'!$C:$C,$A304,'2013Figures'!$B:$B,"BrokerToCy",'2013Figures'!$G:$G,"P1",'2013Figures'!$E:$E,$B$1)</f>
        <v>0</v>
      </c>
      <c r="G304" s="18">
        <f>SUMIFS('2013Figures'!$J:$J,'2013Figures'!$C:$C,$A304,'2013Figures'!$B:$B,"CyToBroker",'2013Figures'!$G:$G,"E1",'2013Figures'!$E:$E,$B$1)</f>
        <v>0</v>
      </c>
      <c r="H304" s="18">
        <f>SUMIFS('2013Figures'!$J:$J,'2013Figures'!$C:$C,$A304,'2013Figures'!$B:$B,"CyToBroker",'2013Figures'!$G:$G,"P1",'2013Figures'!$E:$E,$B$1)</f>
        <v>0</v>
      </c>
      <c r="I304" s="28"/>
      <c r="J304" s="17"/>
      <c r="K304" s="28"/>
      <c r="L304" s="50">
        <f>SUMIFS('2012Figures'!$J:$J,'2012Figures'!$C:$C,$A304,'2012Figures'!$E:$E,$B$1)</f>
        <v>0</v>
      </c>
      <c r="M304" s="50">
        <f>SUMIFS('2012Figures'!$J:$J,'2012Figures'!$C:$C,$A304,'2012Figures'!$B:$B,"BrokerToCy",'2012Figures'!$G:$G,"E1",'2012Figures'!$E:$E,$B$1)</f>
        <v>0</v>
      </c>
      <c r="N304" s="50">
        <f>SUMIFS('2012Figures'!$J:$J,'2012Figures'!$C:$C,$A304,'2012Figures'!$B:$B,"BrokerToCy",'2012Figures'!$G:$G,"P1",'2012Figures'!$E:$E,$B$1)</f>
        <v>0</v>
      </c>
      <c r="O304" s="50">
        <f>SUMIFS('2012Figures'!$J:$J,'2012Figures'!$C:$C,$A304,'2012Figures'!$B:$B,"CyToBroker",'2012Figures'!$G:$G,"E1",'2012Figures'!$E:$E,$B$1)</f>
        <v>0</v>
      </c>
      <c r="P304" s="50">
        <f>SUMIFS('2012Figures'!$J:$J,'2012Figures'!$C:$C,$A304,'2012Figures'!$B:$B,"CyToBroker",'2012Figures'!$G:$G,"P1",'2012Figures'!$E:$E,$B$1)</f>
        <v>0</v>
      </c>
      <c r="Q304" s="28"/>
      <c r="R304" s="46" t="str">
        <f t="shared" si="29"/>
        <v/>
      </c>
      <c r="S304" s="46" t="str">
        <f t="shared" si="29"/>
        <v/>
      </c>
      <c r="T304" s="46" t="str">
        <f t="shared" si="29"/>
        <v/>
      </c>
      <c r="U304" s="46" t="str">
        <f t="shared" si="29"/>
        <v/>
      </c>
      <c r="V304" s="46" t="str">
        <f t="shared" si="29"/>
        <v/>
      </c>
    </row>
    <row r="305" spans="1:22" x14ac:dyDescent="0.2">
      <c r="A305" s="1">
        <v>210</v>
      </c>
      <c r="B305" s="1" t="s">
        <v>71</v>
      </c>
      <c r="C305" s="8">
        <v>5</v>
      </c>
      <c r="D305" s="29">
        <f>SUMIFS('2013Figures'!$J:$J,'2013Figures'!$C:$C,$A305,'2013Figures'!$H:$H,$B305,'2013Figures'!$I:$I,$C305,'2013Figures'!$E:$E,$B$1)</f>
        <v>0</v>
      </c>
      <c r="E305" s="9">
        <f>SUMIFS('2013Figures'!$J:$J,'2013Figures'!$C:$C,$A305,'2013Figures'!$H:$H,$B305,'2013Figures'!$I:$I,$C305,'2013Figures'!$B:$B,"BrokerToCy",'2013Figures'!$G:$G,"E1",'2013Figures'!$E:$E,$B$1)</f>
        <v>0</v>
      </c>
      <c r="F305" s="9">
        <f>SUMIFS('2013Figures'!$J:$J,'2013Figures'!$C:$C,$A305,'2013Figures'!$H:$H,$B305,'2013Figures'!$I:$I,$C305,'2013Figures'!$B:$B,"BrokerToCy",'2013Figures'!$G:$G,"P1",'2013Figures'!$E:$E,$B$1)</f>
        <v>0</v>
      </c>
      <c r="G305" s="9">
        <f>SUMIFS('2013Figures'!$J:$J,'2013Figures'!$C:$C,$A305,'2013Figures'!$H:$H,$B305,'2013Figures'!$I:$I,$C305,'2013Figures'!$B:$B,"CyToBroker",'2013Figures'!$G:$G,"E1",'2013Figures'!$E:$E,$B$1)</f>
        <v>0</v>
      </c>
      <c r="H305" s="9">
        <f>SUMIFS('2013Figures'!$J:$J,'2013Figures'!$C:$C,$A305,'2013Figures'!$H:$H,$B305,'2013Figures'!$I:$I,$C305,'2013Figures'!$B:$B,"CyToBroker",'2013Figures'!$G:$G,"P1",'2013Figures'!$E:$E,$B$1)</f>
        <v>0</v>
      </c>
      <c r="J305" s="8">
        <v>201501</v>
      </c>
      <c r="L305" s="42">
        <f>SUMIFS('2012Figures'!$J:$J,'2012Figures'!$C:$C,$A305,'2012Figures'!$H:$H,$B305,'2012Figures'!$I:$I,$C305,'2012Figures'!$E:$E,$B$1)</f>
        <v>0</v>
      </c>
      <c r="M305" s="52">
        <f>SUMIFS('2012Figures'!$J:$J,'2012Figures'!$C:$C,$A305,'2012Figures'!$H:$H,$B305,'2012Figures'!$I:$I,$C305,'2012Figures'!$B:$B,"BrokerToCy",'2012Figures'!$G:$G,"E1",'2012Figures'!$E:$E,$B$1)</f>
        <v>0</v>
      </c>
      <c r="N305" s="52">
        <f>SUMIFS('2012Figures'!$J:$J,'2012Figures'!$C:$C,$A305,'2012Figures'!$H:$H,$B305,'2012Figures'!$I:$I,$C305,'2012Figures'!$B:$B,"BrokerToCy",'2012Figures'!$G:$G,"P1",'2012Figures'!$E:$E,$B$1)</f>
        <v>0</v>
      </c>
      <c r="O305" s="52">
        <f>SUMIFS('2012Figures'!$J:$J,'2012Figures'!$C:$C,$A305,'2012Figures'!$H:$H,$B305,'2012Figures'!$I:$I,$C305,'2012Figures'!$B:$B,"CyToBroker",'2012Figures'!$G:$G,"E1",'2012Figures'!$E:$E,$B$1)</f>
        <v>0</v>
      </c>
      <c r="P305" s="52">
        <f>SUMIFS('2012Figures'!$J:$J,'2012Figures'!$C:$C,$A305,'2012Figures'!$H:$H,$B305,'2012Figures'!$I:$I,$C305,'2012Figures'!$B:$B,"CyToBroker",'2012Figures'!$G:$G,"P1",'2012Figures'!$E:$E,$B$1)</f>
        <v>0</v>
      </c>
      <c r="R305" s="46" t="str">
        <f t="shared" si="29"/>
        <v/>
      </c>
      <c r="S305" s="46" t="str">
        <f t="shared" si="29"/>
        <v/>
      </c>
      <c r="T305" s="46" t="str">
        <f t="shared" si="29"/>
        <v/>
      </c>
      <c r="U305" s="46" t="str">
        <f t="shared" si="29"/>
        <v/>
      </c>
      <c r="V305" s="46" t="str">
        <f t="shared" si="29"/>
        <v/>
      </c>
    </row>
    <row r="306" spans="1:22" x14ac:dyDescent="0.2">
      <c r="A306" s="1">
        <v>210</v>
      </c>
      <c r="B306" s="1" t="s">
        <v>71</v>
      </c>
      <c r="C306" s="8">
        <v>4</v>
      </c>
      <c r="D306" s="29">
        <f>SUMIFS('2013Figures'!$J:$J,'2013Figures'!$C:$C,$A306,'2013Figures'!$H:$H,$B306,'2013Figures'!$I:$I,$C306,'2013Figures'!$E:$E,$B$1)</f>
        <v>0</v>
      </c>
      <c r="E306" s="9">
        <f>SUMIFS('2013Figures'!$J:$J,'2013Figures'!$C:$C,$A306,'2013Figures'!$H:$H,$B306,'2013Figures'!$I:$I,$C306,'2013Figures'!$B:$B,"BrokerToCy",'2013Figures'!$G:$G,"E1",'2013Figures'!$E:$E,$B$1)</f>
        <v>0</v>
      </c>
      <c r="F306" s="9">
        <f>SUMIFS('2013Figures'!$J:$J,'2013Figures'!$C:$C,$A306,'2013Figures'!$H:$H,$B306,'2013Figures'!$I:$I,$C306,'2013Figures'!$B:$B,"BrokerToCy",'2013Figures'!$G:$G,"P1",'2013Figures'!$E:$E,$B$1)</f>
        <v>0</v>
      </c>
      <c r="G306" s="9">
        <f>SUMIFS('2013Figures'!$J:$J,'2013Figures'!$C:$C,$A306,'2013Figures'!$H:$H,$B306,'2013Figures'!$I:$I,$C306,'2013Figures'!$B:$B,"CyToBroker",'2013Figures'!$G:$G,"E1",'2013Figures'!$E:$E,$B$1)</f>
        <v>0</v>
      </c>
      <c r="H306" s="9">
        <f>SUMIFS('2013Figures'!$J:$J,'2013Figures'!$C:$C,$A306,'2013Figures'!$H:$H,$B306,'2013Figures'!$I:$I,$C306,'2013Figures'!$B:$B,"CyToBroker",'2013Figures'!$G:$G,"P1",'2013Figures'!$E:$E,$B$1)</f>
        <v>0</v>
      </c>
      <c r="I306" s="30"/>
      <c r="J306" s="31">
        <v>201301</v>
      </c>
      <c r="K306" s="30"/>
      <c r="L306" s="42">
        <f>SUMIFS('2012Figures'!$J:$J,'2012Figures'!$C:$C,$A306,'2012Figures'!$H:$H,$B306,'2012Figures'!$I:$I,$C306,'2012Figures'!$E:$E,$B$1)</f>
        <v>0</v>
      </c>
      <c r="M306" s="52">
        <f>SUMIFS('2012Figures'!$J:$J,'2012Figures'!$C:$C,$A306,'2012Figures'!$H:$H,$B306,'2012Figures'!$I:$I,$C306,'2012Figures'!$B:$B,"BrokerToCy",'2012Figures'!$G:$G,"E1",'2012Figures'!$E:$E,$B$1)</f>
        <v>0</v>
      </c>
      <c r="N306" s="52">
        <f>SUMIFS('2012Figures'!$J:$J,'2012Figures'!$C:$C,$A306,'2012Figures'!$H:$H,$B306,'2012Figures'!$I:$I,$C306,'2012Figures'!$B:$B,"BrokerToCy",'2012Figures'!$G:$G,"P1",'2012Figures'!$E:$E,$B$1)</f>
        <v>0</v>
      </c>
      <c r="O306" s="52">
        <f>SUMIFS('2012Figures'!$J:$J,'2012Figures'!$C:$C,$A306,'2012Figures'!$H:$H,$B306,'2012Figures'!$I:$I,$C306,'2012Figures'!$B:$B,"CyToBroker",'2012Figures'!$G:$G,"E1",'2012Figures'!$E:$E,$B$1)</f>
        <v>0</v>
      </c>
      <c r="P306" s="52">
        <f>SUMIFS('2012Figures'!$J:$J,'2012Figures'!$C:$C,$A306,'2012Figures'!$H:$H,$B306,'2012Figures'!$I:$I,$C306,'2012Figures'!$B:$B,"CyToBroker",'2012Figures'!$G:$G,"P1",'2012Figures'!$E:$E,$B$1)</f>
        <v>0</v>
      </c>
      <c r="Q306" s="30"/>
      <c r="R306" s="46" t="str">
        <f t="shared" si="29"/>
        <v/>
      </c>
      <c r="S306" s="46" t="str">
        <f t="shared" si="29"/>
        <v/>
      </c>
      <c r="T306" s="46" t="str">
        <f t="shared" si="29"/>
        <v/>
      </c>
      <c r="U306" s="46" t="str">
        <f t="shared" si="29"/>
        <v/>
      </c>
      <c r="V306" s="46" t="str">
        <f t="shared" si="29"/>
        <v/>
      </c>
    </row>
    <row r="307" spans="1:22" x14ac:dyDescent="0.2">
      <c r="A307" s="1">
        <v>210</v>
      </c>
      <c r="B307" s="1" t="s">
        <v>71</v>
      </c>
      <c r="C307" s="8">
        <v>3</v>
      </c>
      <c r="D307" s="29">
        <f>SUMIFS('2013Figures'!$J:$J,'2013Figures'!$C:$C,$A307,'2013Figures'!$H:$H,$B307,'2013Figures'!$I:$I,$C307,'2013Figures'!$E:$E,$B$1)</f>
        <v>0</v>
      </c>
      <c r="E307" s="9">
        <f>SUMIFS('2013Figures'!$J:$J,'2013Figures'!$C:$C,$A307,'2013Figures'!$H:$H,$B307,'2013Figures'!$I:$I,$C307,'2013Figures'!$B:$B,"BrokerToCy",'2013Figures'!$G:$G,"E1",'2013Figures'!$E:$E,$B$1)</f>
        <v>0</v>
      </c>
      <c r="F307" s="9">
        <f>SUMIFS('2013Figures'!$J:$J,'2013Figures'!$C:$C,$A307,'2013Figures'!$H:$H,$B307,'2013Figures'!$I:$I,$C307,'2013Figures'!$B:$B,"BrokerToCy",'2013Figures'!$G:$G,"P1",'2013Figures'!$E:$E,$B$1)</f>
        <v>0</v>
      </c>
      <c r="G307" s="9">
        <f>SUMIFS('2013Figures'!$J:$J,'2013Figures'!$C:$C,$A307,'2013Figures'!$H:$H,$B307,'2013Figures'!$I:$I,$C307,'2013Figures'!$B:$B,"CyToBroker",'2013Figures'!$G:$G,"E1",'2013Figures'!$E:$E,$B$1)</f>
        <v>0</v>
      </c>
      <c r="H307" s="9">
        <f>SUMIFS('2013Figures'!$J:$J,'2013Figures'!$C:$C,$A307,'2013Figures'!$H:$H,$B307,'2013Figures'!$I:$I,$C307,'2013Figures'!$B:$B,"CyToBroker",'2013Figures'!$G:$G,"P1",'2013Figures'!$E:$E,$B$1)</f>
        <v>0</v>
      </c>
      <c r="J307" s="8">
        <v>201201</v>
      </c>
      <c r="L307" s="42">
        <f>SUMIFS('2012Figures'!$J:$J,'2012Figures'!$C:$C,$A307,'2012Figures'!$H:$H,$B307,'2012Figures'!$I:$I,$C307,'2012Figures'!$E:$E,$B$1)</f>
        <v>0</v>
      </c>
      <c r="M307" s="52">
        <f>SUMIFS('2012Figures'!$J:$J,'2012Figures'!$C:$C,$A307,'2012Figures'!$H:$H,$B307,'2012Figures'!$I:$I,$C307,'2012Figures'!$B:$B,"BrokerToCy",'2012Figures'!$G:$G,"E1",'2012Figures'!$E:$E,$B$1)</f>
        <v>0</v>
      </c>
      <c r="N307" s="52">
        <f>SUMIFS('2012Figures'!$J:$J,'2012Figures'!$C:$C,$A307,'2012Figures'!$H:$H,$B307,'2012Figures'!$I:$I,$C307,'2012Figures'!$B:$B,"BrokerToCy",'2012Figures'!$G:$G,"P1",'2012Figures'!$E:$E,$B$1)</f>
        <v>0</v>
      </c>
      <c r="O307" s="52">
        <f>SUMIFS('2012Figures'!$J:$J,'2012Figures'!$C:$C,$A307,'2012Figures'!$H:$H,$B307,'2012Figures'!$I:$I,$C307,'2012Figures'!$B:$B,"CyToBroker",'2012Figures'!$G:$G,"E1",'2012Figures'!$E:$E,$B$1)</f>
        <v>0</v>
      </c>
      <c r="P307" s="52">
        <f>SUMIFS('2012Figures'!$J:$J,'2012Figures'!$C:$C,$A307,'2012Figures'!$H:$H,$B307,'2012Figures'!$I:$I,$C307,'2012Figures'!$B:$B,"CyToBroker",'2012Figures'!$G:$G,"P1",'2012Figures'!$E:$E,$B$1)</f>
        <v>0</v>
      </c>
      <c r="R307" s="46" t="str">
        <f t="shared" si="29"/>
        <v/>
      </c>
      <c r="S307" s="46" t="str">
        <f t="shared" si="29"/>
        <v/>
      </c>
      <c r="T307" s="46" t="str">
        <f t="shared" si="29"/>
        <v/>
      </c>
      <c r="U307" s="46" t="str">
        <f t="shared" si="29"/>
        <v/>
      </c>
      <c r="V307" s="46" t="str">
        <f t="shared" si="29"/>
        <v/>
      </c>
    </row>
    <row r="308" spans="1:22" x14ac:dyDescent="0.2">
      <c r="A308" s="1">
        <v>210</v>
      </c>
      <c r="B308" s="1" t="s">
        <v>71</v>
      </c>
      <c r="C308" s="8">
        <v>2</v>
      </c>
      <c r="D308" s="29">
        <f>SUMIFS('2013Figures'!$J:$J,'2013Figures'!$C:$C,$A308,'2013Figures'!$H:$H,$B308,'2013Figures'!$I:$I,$C308,'2013Figures'!$E:$E,$B$1)</f>
        <v>0</v>
      </c>
      <c r="E308" s="9">
        <f>SUMIFS('2013Figures'!$J:$J,'2013Figures'!$C:$C,$A308,'2013Figures'!$H:$H,$B308,'2013Figures'!$I:$I,$C308,'2013Figures'!$B:$B,"BrokerToCy",'2013Figures'!$G:$G,"E1",'2013Figures'!$E:$E,$B$1)</f>
        <v>0</v>
      </c>
      <c r="F308" s="9">
        <f>SUMIFS('2013Figures'!$J:$J,'2013Figures'!$C:$C,$A308,'2013Figures'!$H:$H,$B308,'2013Figures'!$I:$I,$C308,'2013Figures'!$B:$B,"BrokerToCy",'2013Figures'!$G:$G,"P1",'2013Figures'!$E:$E,$B$1)</f>
        <v>0</v>
      </c>
      <c r="G308" s="9">
        <f>SUMIFS('2013Figures'!$J:$J,'2013Figures'!$C:$C,$A308,'2013Figures'!$H:$H,$B308,'2013Figures'!$I:$I,$C308,'2013Figures'!$B:$B,"CyToBroker",'2013Figures'!$G:$G,"E1",'2013Figures'!$E:$E,$B$1)</f>
        <v>0</v>
      </c>
      <c r="H308" s="9">
        <f>SUMIFS('2013Figures'!$J:$J,'2013Figures'!$C:$C,$A308,'2013Figures'!$H:$H,$B308,'2013Figures'!$I:$I,$C308,'2013Figures'!$B:$B,"CyToBroker",'2013Figures'!$G:$G,"P1",'2013Figures'!$E:$E,$B$1)</f>
        <v>0</v>
      </c>
      <c r="J308" s="8">
        <v>201101</v>
      </c>
      <c r="L308" s="42">
        <f>SUMIFS('2012Figures'!$J:$J,'2012Figures'!$C:$C,$A308,'2012Figures'!$H:$H,$B308,'2012Figures'!$I:$I,$C308,'2012Figures'!$E:$E,$B$1)</f>
        <v>0</v>
      </c>
      <c r="M308" s="52">
        <f>SUMIFS('2012Figures'!$J:$J,'2012Figures'!$C:$C,$A308,'2012Figures'!$H:$H,$B308,'2012Figures'!$I:$I,$C308,'2012Figures'!$B:$B,"BrokerToCy",'2012Figures'!$G:$G,"E1",'2012Figures'!$E:$E,$B$1)</f>
        <v>0</v>
      </c>
      <c r="N308" s="52">
        <f>SUMIFS('2012Figures'!$J:$J,'2012Figures'!$C:$C,$A308,'2012Figures'!$H:$H,$B308,'2012Figures'!$I:$I,$C308,'2012Figures'!$B:$B,"BrokerToCy",'2012Figures'!$G:$G,"P1",'2012Figures'!$E:$E,$B$1)</f>
        <v>0</v>
      </c>
      <c r="O308" s="52">
        <f>SUMIFS('2012Figures'!$J:$J,'2012Figures'!$C:$C,$A308,'2012Figures'!$H:$H,$B308,'2012Figures'!$I:$I,$C308,'2012Figures'!$B:$B,"CyToBroker",'2012Figures'!$G:$G,"E1",'2012Figures'!$E:$E,$B$1)</f>
        <v>0</v>
      </c>
      <c r="P308" s="52">
        <f>SUMIFS('2012Figures'!$J:$J,'2012Figures'!$C:$C,$A308,'2012Figures'!$H:$H,$B308,'2012Figures'!$I:$I,$C308,'2012Figures'!$B:$B,"CyToBroker",'2012Figures'!$G:$G,"P1",'2012Figures'!$E:$E,$B$1)</f>
        <v>0</v>
      </c>
      <c r="R308" s="46" t="str">
        <f t="shared" si="29"/>
        <v/>
      </c>
      <c r="S308" s="46" t="str">
        <f t="shared" si="29"/>
        <v/>
      </c>
      <c r="T308" s="46" t="str">
        <f t="shared" si="29"/>
        <v/>
      </c>
      <c r="U308" s="46" t="str">
        <f t="shared" si="29"/>
        <v/>
      </c>
      <c r="V308" s="46" t="str">
        <f t="shared" si="29"/>
        <v/>
      </c>
    </row>
    <row r="309" spans="1:22" x14ac:dyDescent="0.2">
      <c r="A309" s="1">
        <v>210</v>
      </c>
      <c r="B309" s="1" t="s">
        <v>71</v>
      </c>
      <c r="C309" s="8">
        <v>1</v>
      </c>
      <c r="D309" s="29">
        <f>SUMIFS('2013Figures'!$J:$J,'2013Figures'!$C:$C,$A309,'2013Figures'!$H:$H,$B309,'2013Figures'!$I:$I,$C309,'2013Figures'!$E:$E,$B$1)</f>
        <v>0</v>
      </c>
      <c r="E309" s="9">
        <f>SUMIFS('2013Figures'!$J:$J,'2013Figures'!$C:$C,$A309,'2013Figures'!$H:$H,$B309,'2013Figures'!$I:$I,$C309,'2013Figures'!$B:$B,"BrokerToCy",'2013Figures'!$G:$G,"E1",'2013Figures'!$E:$E,$B$1)</f>
        <v>0</v>
      </c>
      <c r="F309" s="9">
        <f>SUMIFS('2013Figures'!$J:$J,'2013Figures'!$C:$C,$A309,'2013Figures'!$H:$H,$B309,'2013Figures'!$I:$I,$C309,'2013Figures'!$B:$B,"BrokerToCy",'2013Figures'!$G:$G,"P1",'2013Figures'!$E:$E,$B$1)</f>
        <v>0</v>
      </c>
      <c r="G309" s="9">
        <f>SUMIFS('2013Figures'!$J:$J,'2013Figures'!$C:$C,$A309,'2013Figures'!$H:$H,$B309,'2013Figures'!$I:$I,$C309,'2013Figures'!$B:$B,"CyToBroker",'2013Figures'!$G:$G,"E1",'2013Figures'!$E:$E,$B$1)</f>
        <v>0</v>
      </c>
      <c r="H309" s="9">
        <f>SUMIFS('2013Figures'!$J:$J,'2013Figures'!$C:$C,$A309,'2013Figures'!$H:$H,$B309,'2013Figures'!$I:$I,$C309,'2013Figures'!$B:$B,"CyToBroker",'2013Figures'!$G:$G,"P1",'2013Figures'!$E:$E,$B$1)</f>
        <v>0</v>
      </c>
      <c r="J309" s="8">
        <v>200901</v>
      </c>
      <c r="L309" s="42">
        <f>SUMIFS('2012Figures'!$J:$J,'2012Figures'!$C:$C,$A309,'2012Figures'!$H:$H,$B309,'2012Figures'!$I:$I,$C309,'2012Figures'!$E:$E,$B$1)</f>
        <v>0</v>
      </c>
      <c r="M309" s="52">
        <f>SUMIFS('2012Figures'!$J:$J,'2012Figures'!$C:$C,$A309,'2012Figures'!$H:$H,$B309,'2012Figures'!$I:$I,$C309,'2012Figures'!$B:$B,"BrokerToCy",'2012Figures'!$G:$G,"E1",'2012Figures'!$E:$E,$B$1)</f>
        <v>0</v>
      </c>
      <c r="N309" s="52">
        <f>SUMIFS('2012Figures'!$J:$J,'2012Figures'!$C:$C,$A309,'2012Figures'!$H:$H,$B309,'2012Figures'!$I:$I,$C309,'2012Figures'!$B:$B,"BrokerToCy",'2012Figures'!$G:$G,"P1",'2012Figures'!$E:$E,$B$1)</f>
        <v>0</v>
      </c>
      <c r="O309" s="52">
        <f>SUMIFS('2012Figures'!$J:$J,'2012Figures'!$C:$C,$A309,'2012Figures'!$H:$H,$B309,'2012Figures'!$I:$I,$C309,'2012Figures'!$B:$B,"CyToBroker",'2012Figures'!$G:$G,"E1",'2012Figures'!$E:$E,$B$1)</f>
        <v>0</v>
      </c>
      <c r="P309" s="52">
        <f>SUMIFS('2012Figures'!$J:$J,'2012Figures'!$C:$C,$A309,'2012Figures'!$H:$H,$B309,'2012Figures'!$I:$I,$C309,'2012Figures'!$B:$B,"CyToBroker",'2012Figures'!$G:$G,"P1",'2012Figures'!$E:$E,$B$1)</f>
        <v>0</v>
      </c>
      <c r="R309" s="46" t="str">
        <f t="shared" si="29"/>
        <v/>
      </c>
      <c r="S309" s="46" t="str">
        <f t="shared" si="29"/>
        <v/>
      </c>
      <c r="T309" s="46" t="str">
        <f t="shared" si="29"/>
        <v/>
      </c>
      <c r="U309" s="46" t="str">
        <f t="shared" si="29"/>
        <v/>
      </c>
      <c r="V309" s="46" t="str">
        <f t="shared" si="29"/>
        <v/>
      </c>
    </row>
    <row r="310" spans="1:22" x14ac:dyDescent="0.2">
      <c r="A310" s="1">
        <v>210</v>
      </c>
      <c r="B310" s="1" t="s">
        <v>71</v>
      </c>
      <c r="D310" s="29">
        <f>SUMIFS('2013Figures'!$J:$J,'2013Figures'!$C:$C,$A310,'2013Figures'!$I:$I,"",'2013Figures'!$E:$E,$B$1)</f>
        <v>0</v>
      </c>
      <c r="E310" s="9">
        <f>SUMIFS('2013Figures'!$J:$J,'2013Figures'!$C:$C,$A310,'2013Figures'!$I:$I,"",'2013Figures'!$B:$B,"BrokerToCy",'2013Figures'!$G:$G,"E1",'2013Figures'!$E:$E,$B$1)</f>
        <v>0</v>
      </c>
      <c r="F310" s="9">
        <f>SUMIFS('2013Figures'!$J:$J,'2013Figures'!$C:$C,$A310,'2013Figures'!$I:$I,"",'2013Figures'!$B:$B,"BrokerToCy",'2013Figures'!$G:$G,"P1",'2013Figures'!$E:$E,$B$1)</f>
        <v>0</v>
      </c>
      <c r="G310" s="9">
        <f>SUMIFS('2013Figures'!$J:$J,'2013Figures'!$C:$C,$A310,'2013Figures'!$I:$I,"",'2013Figures'!$B:$B,"CyToBroker",'2013Figures'!$G:$G,"E1",'2013Figures'!$E:$E,$B$1)</f>
        <v>0</v>
      </c>
      <c r="H310" s="9">
        <f>SUMIFS('2013Figures'!$J:$J,'2013Figures'!$C:$C,$A310,'2013Figures'!$I:$I,"",'2013Figures'!$B:$B,"CyToBroker",'2013Figures'!$G:$G,"P1",'2013Figures'!$E:$E,$B$1)</f>
        <v>0</v>
      </c>
      <c r="J310" s="8" t="s">
        <v>131</v>
      </c>
      <c r="L310" s="42">
        <f>SUMIFS('2012Figures'!$J:$J,'2012Figures'!$C:$C,$A310,'2012Figures'!$I:$I,"",'2012Figures'!$E:$E,$B$1)</f>
        <v>0</v>
      </c>
      <c r="M310" s="52">
        <f>SUMIFS('2012Figures'!$J:$J,'2012Figures'!$C:$C,$A310,'2012Figures'!$I:$I,"",'2012Figures'!$B:$B,"BrokerToCy",'2012Figures'!$G:$G,"E1",'2012Figures'!$E:$E,$B$1)</f>
        <v>0</v>
      </c>
      <c r="N310" s="52">
        <f>SUMIFS('2012Figures'!$J:$J,'2012Figures'!$C:$C,$A310,'2012Figures'!$I:$I,"",'2012Figures'!$B:$B,"BrokerToCy",'2012Figures'!$G:$G,"P1",'2012Figures'!$E:$E,$B$1)</f>
        <v>0</v>
      </c>
      <c r="O310" s="52">
        <f>SUMIFS('2012Figures'!$J:$J,'2012Figures'!$C:$C,$A310,'2012Figures'!$I:$I,"",'2012Figures'!$B:$B,"CyToBroker",'2012Figures'!$G:$G,"E1",'2012Figures'!$E:$E,$B$1)</f>
        <v>0</v>
      </c>
      <c r="P310" s="52">
        <f>SUMIFS('2012Figures'!$J:$J,'2012Figures'!$C:$C,$A310,'2012Figures'!$I:$I,"",'2012Figures'!$B:$B,"CyToBroker",'2012Figures'!$G:$G,"P1",'2012Figures'!$E:$E,$B$1)</f>
        <v>0</v>
      </c>
      <c r="R310" s="46" t="str">
        <f t="shared" si="29"/>
        <v/>
      </c>
      <c r="S310" s="46" t="str">
        <f t="shared" si="29"/>
        <v/>
      </c>
      <c r="T310" s="46" t="str">
        <f t="shared" si="29"/>
        <v/>
      </c>
      <c r="U310" s="46" t="str">
        <f t="shared" si="29"/>
        <v/>
      </c>
      <c r="V310" s="46" t="str">
        <f t="shared" si="29"/>
        <v/>
      </c>
    </row>
    <row r="311" spans="1:22" x14ac:dyDescent="0.2">
      <c r="A311" s="21"/>
      <c r="B311" s="21" t="s">
        <v>92</v>
      </c>
      <c r="C311" s="22"/>
      <c r="D311" s="23">
        <f>SUM(E311:H311)</f>
        <v>0</v>
      </c>
      <c r="E311" s="23">
        <f>SUM(E305:E310)</f>
        <v>0</v>
      </c>
      <c r="F311" s="23">
        <f>SUM(F305:F310)</f>
        <v>0</v>
      </c>
      <c r="G311" s="23">
        <f>SUM(G305:G310)</f>
        <v>0</v>
      </c>
      <c r="H311" s="23">
        <f>SUM(H305:H310)</f>
        <v>0</v>
      </c>
      <c r="I311" s="21"/>
      <c r="J311" s="22"/>
      <c r="K311" s="21"/>
      <c r="L311" s="43">
        <f>SUM(M311:P311)</f>
        <v>0</v>
      </c>
      <c r="M311" s="43">
        <f>SUM(M305:M310)</f>
        <v>0</v>
      </c>
      <c r="N311" s="43">
        <f>SUM(N305:N310)</f>
        <v>0</v>
      </c>
      <c r="O311" s="43">
        <f>SUM(O305:O310)</f>
        <v>0</v>
      </c>
      <c r="P311" s="43">
        <f>SUM(P305:P310)</f>
        <v>0</v>
      </c>
      <c r="Q311" s="21"/>
      <c r="R311" s="21"/>
      <c r="S311" s="21"/>
      <c r="T311" s="21"/>
      <c r="U311" s="21"/>
      <c r="V311" s="21"/>
    </row>
    <row r="312" spans="1:22" x14ac:dyDescent="0.2">
      <c r="A312" s="28">
        <v>211</v>
      </c>
      <c r="B312" s="28" t="s">
        <v>73</v>
      </c>
      <c r="C312" s="17" t="s">
        <v>88</v>
      </c>
      <c r="D312" s="18">
        <f>SUMIFS('2013Figures'!$J:$J,'2013Figures'!$C:$C,$A312,'2013Figures'!$E:$E,$B$1)</f>
        <v>0</v>
      </c>
      <c r="E312" s="18">
        <f>SUMIFS('2013Figures'!$J:$J,'2013Figures'!$C:$C,$A312,'2013Figures'!$B:$B,"BrokerToCy",'2013Figures'!$G:$G,"E1",'2013Figures'!$E:$E,$B$1)</f>
        <v>0</v>
      </c>
      <c r="F312" s="18">
        <f>SUMIFS('2013Figures'!$J:$J,'2013Figures'!$C:$C,$A312,'2013Figures'!$B:$B,"BrokerToCy",'2013Figures'!$G:$G,"P1",'2013Figures'!$E:$E,$B$1)</f>
        <v>0</v>
      </c>
      <c r="G312" s="18">
        <f>SUMIFS('2013Figures'!$J:$J,'2013Figures'!$C:$C,$A312,'2013Figures'!$B:$B,"CyToBroker",'2013Figures'!$G:$G,"E1",'2013Figures'!$E:$E,$B$1)</f>
        <v>0</v>
      </c>
      <c r="H312" s="18">
        <f>SUMIFS('2013Figures'!$J:$J,'2013Figures'!$C:$C,$A312,'2013Figures'!$B:$B,"CyToBroker",'2013Figures'!$G:$G,"P1",'2013Figures'!$E:$E,$B$1)</f>
        <v>0</v>
      </c>
      <c r="I312" s="28"/>
      <c r="J312" s="17"/>
      <c r="K312" s="28"/>
      <c r="L312" s="50">
        <f>SUMIFS('2012Figures'!$J:$J,'2012Figures'!$C:$C,$A312,'2012Figures'!$E:$E,$B$1)</f>
        <v>0</v>
      </c>
      <c r="M312" s="50">
        <f>SUMIFS('2012Figures'!$J:$J,'2012Figures'!$C:$C,$A312,'2012Figures'!$B:$B,"BrokerToCy",'2012Figures'!$G:$G,"E1",'2012Figures'!$E:$E,$B$1)</f>
        <v>0</v>
      </c>
      <c r="N312" s="50">
        <f>SUMIFS('2012Figures'!$J:$J,'2012Figures'!$C:$C,$A312,'2012Figures'!$B:$B,"BrokerToCy",'2012Figures'!$G:$G,"P1",'2012Figures'!$E:$E,$B$1)</f>
        <v>0</v>
      </c>
      <c r="O312" s="50">
        <f>SUMIFS('2012Figures'!$J:$J,'2012Figures'!$C:$C,$A312,'2012Figures'!$B:$B,"CyToBroker",'2012Figures'!$G:$G,"E1",'2012Figures'!$E:$E,$B$1)</f>
        <v>0</v>
      </c>
      <c r="P312" s="50">
        <f>SUMIFS('2012Figures'!$J:$J,'2012Figures'!$C:$C,$A312,'2012Figures'!$B:$B,"CyToBroker",'2012Figures'!$G:$G,"P1",'2012Figures'!$E:$E,$B$1)</f>
        <v>0</v>
      </c>
      <c r="Q312" s="28"/>
      <c r="R312" s="46" t="str">
        <f t="shared" si="29"/>
        <v/>
      </c>
      <c r="S312" s="46" t="str">
        <f t="shared" si="29"/>
        <v/>
      </c>
      <c r="T312" s="46" t="str">
        <f t="shared" si="29"/>
        <v/>
      </c>
      <c r="U312" s="46" t="str">
        <f t="shared" si="29"/>
        <v/>
      </c>
      <c r="V312" s="46" t="str">
        <f t="shared" si="29"/>
        <v/>
      </c>
    </row>
    <row r="313" spans="1:22" x14ac:dyDescent="0.2">
      <c r="A313" s="1">
        <v>211</v>
      </c>
      <c r="B313" s="1" t="s">
        <v>73</v>
      </c>
      <c r="C313" s="8">
        <v>5</v>
      </c>
      <c r="D313" s="29">
        <f>SUMIFS('2013Figures'!$J:$J,'2013Figures'!$C:$C,$A313,'2013Figures'!$H:$H,$B313,'2013Figures'!$I:$I,$C313,'2013Figures'!$E:$E,$B$1)</f>
        <v>0</v>
      </c>
      <c r="E313" s="9">
        <f>SUMIFS('2013Figures'!$J:$J,'2013Figures'!$C:$C,$A313,'2013Figures'!$H:$H,$B313,'2013Figures'!$I:$I,$C313,'2013Figures'!$B:$B,"BrokerToCy",'2013Figures'!$G:$G,"E1",'2013Figures'!$E:$E,$B$1)</f>
        <v>0</v>
      </c>
      <c r="F313" s="9">
        <f>SUMIFS('2013Figures'!$J:$J,'2013Figures'!$C:$C,$A313,'2013Figures'!$H:$H,$B313,'2013Figures'!$I:$I,$C313,'2013Figures'!$B:$B,"BrokerToCy",'2013Figures'!$G:$G,"P1",'2013Figures'!$E:$E,$B$1)</f>
        <v>0</v>
      </c>
      <c r="G313" s="9">
        <f>SUMIFS('2013Figures'!$J:$J,'2013Figures'!$C:$C,$A313,'2013Figures'!$H:$H,$B313,'2013Figures'!$I:$I,$C313,'2013Figures'!$B:$B,"CyToBroker",'2013Figures'!$G:$G,"E1",'2013Figures'!$E:$E,$B$1)</f>
        <v>0</v>
      </c>
      <c r="H313" s="9">
        <f>SUMIFS('2013Figures'!$J:$J,'2013Figures'!$C:$C,$A313,'2013Figures'!$H:$H,$B313,'2013Figures'!$I:$I,$C313,'2013Figures'!$B:$B,"CyToBroker",'2013Figures'!$G:$G,"P1",'2013Figures'!$E:$E,$B$1)</f>
        <v>0</v>
      </c>
      <c r="J313" s="8">
        <v>201501</v>
      </c>
      <c r="L313" s="42">
        <f>SUMIFS('2012Figures'!$J:$J,'2012Figures'!$C:$C,$A313,'2012Figures'!$H:$H,$B313,'2012Figures'!$I:$I,$C313,'2012Figures'!$E:$E,$B$1)</f>
        <v>0</v>
      </c>
      <c r="M313" s="52">
        <f>SUMIFS('2012Figures'!$J:$J,'2012Figures'!$C:$C,$A313,'2012Figures'!$H:$H,$B313,'2012Figures'!$I:$I,$C313,'2012Figures'!$B:$B,"BrokerToCy",'2012Figures'!$G:$G,"E1",'2012Figures'!$E:$E,$B$1)</f>
        <v>0</v>
      </c>
      <c r="N313" s="52">
        <f>SUMIFS('2012Figures'!$J:$J,'2012Figures'!$C:$C,$A313,'2012Figures'!$H:$H,$B313,'2012Figures'!$I:$I,$C313,'2012Figures'!$B:$B,"BrokerToCy",'2012Figures'!$G:$G,"P1",'2012Figures'!$E:$E,$B$1)</f>
        <v>0</v>
      </c>
      <c r="O313" s="52">
        <f>SUMIFS('2012Figures'!$J:$J,'2012Figures'!$C:$C,$A313,'2012Figures'!$H:$H,$B313,'2012Figures'!$I:$I,$C313,'2012Figures'!$B:$B,"CyToBroker",'2012Figures'!$G:$G,"E1",'2012Figures'!$E:$E,$B$1)</f>
        <v>0</v>
      </c>
      <c r="P313" s="52">
        <f>SUMIFS('2012Figures'!$J:$J,'2012Figures'!$C:$C,$A313,'2012Figures'!$H:$H,$B313,'2012Figures'!$I:$I,$C313,'2012Figures'!$B:$B,"CyToBroker",'2012Figures'!$G:$G,"P1",'2012Figures'!$E:$E,$B$1)</f>
        <v>0</v>
      </c>
      <c r="R313" s="46" t="str">
        <f t="shared" si="29"/>
        <v/>
      </c>
      <c r="S313" s="46" t="str">
        <f t="shared" si="29"/>
        <v/>
      </c>
      <c r="T313" s="46" t="str">
        <f t="shared" si="29"/>
        <v/>
      </c>
      <c r="U313" s="46" t="str">
        <f t="shared" si="29"/>
        <v/>
      </c>
      <c r="V313" s="46" t="str">
        <f t="shared" si="29"/>
        <v/>
      </c>
    </row>
    <row r="314" spans="1:22" x14ac:dyDescent="0.2">
      <c r="A314" s="1">
        <v>211</v>
      </c>
      <c r="B314" s="1" t="s">
        <v>73</v>
      </c>
      <c r="C314" s="8">
        <v>4</v>
      </c>
      <c r="D314" s="29">
        <f>SUMIFS('2013Figures'!$J:$J,'2013Figures'!$C:$C,$A314,'2013Figures'!$H:$H,$B314,'2013Figures'!$I:$I,$C314,'2013Figures'!$E:$E,$B$1)</f>
        <v>0</v>
      </c>
      <c r="E314" s="9">
        <f>SUMIFS('2013Figures'!$J:$J,'2013Figures'!$C:$C,$A314,'2013Figures'!$H:$H,$B314,'2013Figures'!$I:$I,$C314,'2013Figures'!$B:$B,"BrokerToCy",'2013Figures'!$G:$G,"E1",'2013Figures'!$E:$E,$B$1)</f>
        <v>0</v>
      </c>
      <c r="F314" s="9">
        <f>SUMIFS('2013Figures'!$J:$J,'2013Figures'!$C:$C,$A314,'2013Figures'!$H:$H,$B314,'2013Figures'!$I:$I,$C314,'2013Figures'!$B:$B,"BrokerToCy",'2013Figures'!$G:$G,"P1",'2013Figures'!$E:$E,$B$1)</f>
        <v>0</v>
      </c>
      <c r="G314" s="9">
        <f>SUMIFS('2013Figures'!$J:$J,'2013Figures'!$C:$C,$A314,'2013Figures'!$H:$H,$B314,'2013Figures'!$I:$I,$C314,'2013Figures'!$B:$B,"CyToBroker",'2013Figures'!$G:$G,"E1",'2013Figures'!$E:$E,$B$1)</f>
        <v>0</v>
      </c>
      <c r="H314" s="9">
        <f>SUMIFS('2013Figures'!$J:$J,'2013Figures'!$C:$C,$A314,'2013Figures'!$H:$H,$B314,'2013Figures'!$I:$I,$C314,'2013Figures'!$B:$B,"CyToBroker",'2013Figures'!$G:$G,"P1",'2013Figures'!$E:$E,$B$1)</f>
        <v>0</v>
      </c>
      <c r="I314" s="30"/>
      <c r="J314" s="31">
        <v>201301</v>
      </c>
      <c r="K314" s="30"/>
      <c r="L314" s="42">
        <f>SUMIFS('2012Figures'!$J:$J,'2012Figures'!$C:$C,$A314,'2012Figures'!$H:$H,$B314,'2012Figures'!$I:$I,$C314,'2012Figures'!$E:$E,$B$1)</f>
        <v>0</v>
      </c>
      <c r="M314" s="52">
        <f>SUMIFS('2012Figures'!$J:$J,'2012Figures'!$C:$C,$A314,'2012Figures'!$H:$H,$B314,'2012Figures'!$I:$I,$C314,'2012Figures'!$B:$B,"BrokerToCy",'2012Figures'!$G:$G,"E1",'2012Figures'!$E:$E,$B$1)</f>
        <v>0</v>
      </c>
      <c r="N314" s="52">
        <f>SUMIFS('2012Figures'!$J:$J,'2012Figures'!$C:$C,$A314,'2012Figures'!$H:$H,$B314,'2012Figures'!$I:$I,$C314,'2012Figures'!$B:$B,"BrokerToCy",'2012Figures'!$G:$G,"P1",'2012Figures'!$E:$E,$B$1)</f>
        <v>0</v>
      </c>
      <c r="O314" s="52">
        <f>SUMIFS('2012Figures'!$J:$J,'2012Figures'!$C:$C,$A314,'2012Figures'!$H:$H,$B314,'2012Figures'!$I:$I,$C314,'2012Figures'!$B:$B,"CyToBroker",'2012Figures'!$G:$G,"E1",'2012Figures'!$E:$E,$B$1)</f>
        <v>0</v>
      </c>
      <c r="P314" s="52">
        <f>SUMIFS('2012Figures'!$J:$J,'2012Figures'!$C:$C,$A314,'2012Figures'!$H:$H,$B314,'2012Figures'!$I:$I,$C314,'2012Figures'!$B:$B,"CyToBroker",'2012Figures'!$G:$G,"P1",'2012Figures'!$E:$E,$B$1)</f>
        <v>0</v>
      </c>
      <c r="Q314" s="30"/>
      <c r="R314" s="46" t="str">
        <f t="shared" si="29"/>
        <v/>
      </c>
      <c r="S314" s="46" t="str">
        <f t="shared" si="29"/>
        <v/>
      </c>
      <c r="T314" s="46" t="str">
        <f t="shared" si="29"/>
        <v/>
      </c>
      <c r="U314" s="46" t="str">
        <f t="shared" si="29"/>
        <v/>
      </c>
      <c r="V314" s="46" t="str">
        <f t="shared" si="29"/>
        <v/>
      </c>
    </row>
    <row r="315" spans="1:22" x14ac:dyDescent="0.2">
      <c r="A315" s="1">
        <v>211</v>
      </c>
      <c r="B315" s="1" t="s">
        <v>73</v>
      </c>
      <c r="C315" s="8">
        <v>3</v>
      </c>
      <c r="D315" s="29">
        <f>SUMIFS('2013Figures'!$J:$J,'2013Figures'!$C:$C,$A315,'2013Figures'!$H:$H,$B315,'2013Figures'!$I:$I,$C315,'2013Figures'!$E:$E,$B$1)</f>
        <v>0</v>
      </c>
      <c r="E315" s="9">
        <f>SUMIFS('2013Figures'!$J:$J,'2013Figures'!$C:$C,$A315,'2013Figures'!$H:$H,$B315,'2013Figures'!$I:$I,$C315,'2013Figures'!$B:$B,"BrokerToCy",'2013Figures'!$G:$G,"E1",'2013Figures'!$E:$E,$B$1)</f>
        <v>0</v>
      </c>
      <c r="F315" s="9">
        <f>SUMIFS('2013Figures'!$J:$J,'2013Figures'!$C:$C,$A315,'2013Figures'!$H:$H,$B315,'2013Figures'!$I:$I,$C315,'2013Figures'!$B:$B,"BrokerToCy",'2013Figures'!$G:$G,"P1",'2013Figures'!$E:$E,$B$1)</f>
        <v>0</v>
      </c>
      <c r="G315" s="9">
        <f>SUMIFS('2013Figures'!$J:$J,'2013Figures'!$C:$C,$A315,'2013Figures'!$H:$H,$B315,'2013Figures'!$I:$I,$C315,'2013Figures'!$B:$B,"CyToBroker",'2013Figures'!$G:$G,"E1",'2013Figures'!$E:$E,$B$1)</f>
        <v>0</v>
      </c>
      <c r="H315" s="9">
        <f>SUMIFS('2013Figures'!$J:$J,'2013Figures'!$C:$C,$A315,'2013Figures'!$H:$H,$B315,'2013Figures'!$I:$I,$C315,'2013Figures'!$B:$B,"CyToBroker",'2013Figures'!$G:$G,"P1",'2013Figures'!$E:$E,$B$1)</f>
        <v>0</v>
      </c>
      <c r="J315" s="8">
        <v>201201</v>
      </c>
      <c r="L315" s="42">
        <f>SUMIFS('2012Figures'!$J:$J,'2012Figures'!$C:$C,$A315,'2012Figures'!$H:$H,$B315,'2012Figures'!$I:$I,$C315,'2012Figures'!$E:$E,$B$1)</f>
        <v>0</v>
      </c>
      <c r="M315" s="52">
        <f>SUMIFS('2012Figures'!$J:$J,'2012Figures'!$C:$C,$A315,'2012Figures'!$H:$H,$B315,'2012Figures'!$I:$I,$C315,'2012Figures'!$B:$B,"BrokerToCy",'2012Figures'!$G:$G,"E1",'2012Figures'!$E:$E,$B$1)</f>
        <v>0</v>
      </c>
      <c r="N315" s="52">
        <f>SUMIFS('2012Figures'!$J:$J,'2012Figures'!$C:$C,$A315,'2012Figures'!$H:$H,$B315,'2012Figures'!$I:$I,$C315,'2012Figures'!$B:$B,"BrokerToCy",'2012Figures'!$G:$G,"P1",'2012Figures'!$E:$E,$B$1)</f>
        <v>0</v>
      </c>
      <c r="O315" s="52">
        <f>SUMIFS('2012Figures'!$J:$J,'2012Figures'!$C:$C,$A315,'2012Figures'!$H:$H,$B315,'2012Figures'!$I:$I,$C315,'2012Figures'!$B:$B,"CyToBroker",'2012Figures'!$G:$G,"E1",'2012Figures'!$E:$E,$B$1)</f>
        <v>0</v>
      </c>
      <c r="P315" s="52">
        <f>SUMIFS('2012Figures'!$J:$J,'2012Figures'!$C:$C,$A315,'2012Figures'!$H:$H,$B315,'2012Figures'!$I:$I,$C315,'2012Figures'!$B:$B,"CyToBroker",'2012Figures'!$G:$G,"P1",'2012Figures'!$E:$E,$B$1)</f>
        <v>0</v>
      </c>
      <c r="R315" s="46" t="str">
        <f t="shared" si="29"/>
        <v/>
      </c>
      <c r="S315" s="46" t="str">
        <f t="shared" si="29"/>
        <v/>
      </c>
      <c r="T315" s="46" t="str">
        <f t="shared" si="29"/>
        <v/>
      </c>
      <c r="U315" s="46" t="str">
        <f t="shared" si="29"/>
        <v/>
      </c>
      <c r="V315" s="46" t="str">
        <f t="shared" si="29"/>
        <v/>
      </c>
    </row>
    <row r="316" spans="1:22" x14ac:dyDescent="0.2">
      <c r="A316" s="1">
        <v>211</v>
      </c>
      <c r="B316" s="1" t="s">
        <v>73</v>
      </c>
      <c r="C316" s="8">
        <v>2</v>
      </c>
      <c r="D316" s="29">
        <f>SUMIFS('2013Figures'!$J:$J,'2013Figures'!$C:$C,$A316,'2013Figures'!$H:$H,$B316,'2013Figures'!$I:$I,$C316,'2013Figures'!$E:$E,$B$1)</f>
        <v>0</v>
      </c>
      <c r="E316" s="9">
        <f>SUMIFS('2013Figures'!$J:$J,'2013Figures'!$C:$C,$A316,'2013Figures'!$H:$H,$B316,'2013Figures'!$I:$I,$C316,'2013Figures'!$B:$B,"BrokerToCy",'2013Figures'!$G:$G,"E1",'2013Figures'!$E:$E,$B$1)</f>
        <v>0</v>
      </c>
      <c r="F316" s="9">
        <f>SUMIFS('2013Figures'!$J:$J,'2013Figures'!$C:$C,$A316,'2013Figures'!$H:$H,$B316,'2013Figures'!$I:$I,$C316,'2013Figures'!$B:$B,"BrokerToCy",'2013Figures'!$G:$G,"P1",'2013Figures'!$E:$E,$B$1)</f>
        <v>0</v>
      </c>
      <c r="G316" s="9">
        <f>SUMIFS('2013Figures'!$J:$J,'2013Figures'!$C:$C,$A316,'2013Figures'!$H:$H,$B316,'2013Figures'!$I:$I,$C316,'2013Figures'!$B:$B,"CyToBroker",'2013Figures'!$G:$G,"E1",'2013Figures'!$E:$E,$B$1)</f>
        <v>0</v>
      </c>
      <c r="H316" s="9">
        <f>SUMIFS('2013Figures'!$J:$J,'2013Figures'!$C:$C,$A316,'2013Figures'!$H:$H,$B316,'2013Figures'!$I:$I,$C316,'2013Figures'!$B:$B,"CyToBroker",'2013Figures'!$G:$G,"P1",'2013Figures'!$E:$E,$B$1)</f>
        <v>0</v>
      </c>
      <c r="J316" s="8">
        <v>201101</v>
      </c>
      <c r="L316" s="42">
        <f>SUMIFS('2012Figures'!$J:$J,'2012Figures'!$C:$C,$A316,'2012Figures'!$H:$H,$B316,'2012Figures'!$I:$I,$C316,'2012Figures'!$E:$E,$B$1)</f>
        <v>0</v>
      </c>
      <c r="M316" s="52">
        <f>SUMIFS('2012Figures'!$J:$J,'2012Figures'!$C:$C,$A316,'2012Figures'!$H:$H,$B316,'2012Figures'!$I:$I,$C316,'2012Figures'!$B:$B,"BrokerToCy",'2012Figures'!$G:$G,"E1",'2012Figures'!$E:$E,$B$1)</f>
        <v>0</v>
      </c>
      <c r="N316" s="52">
        <f>SUMIFS('2012Figures'!$J:$J,'2012Figures'!$C:$C,$A316,'2012Figures'!$H:$H,$B316,'2012Figures'!$I:$I,$C316,'2012Figures'!$B:$B,"BrokerToCy",'2012Figures'!$G:$G,"P1",'2012Figures'!$E:$E,$B$1)</f>
        <v>0</v>
      </c>
      <c r="O316" s="52">
        <f>SUMIFS('2012Figures'!$J:$J,'2012Figures'!$C:$C,$A316,'2012Figures'!$H:$H,$B316,'2012Figures'!$I:$I,$C316,'2012Figures'!$B:$B,"CyToBroker",'2012Figures'!$G:$G,"E1",'2012Figures'!$E:$E,$B$1)</f>
        <v>0</v>
      </c>
      <c r="P316" s="52">
        <f>SUMIFS('2012Figures'!$J:$J,'2012Figures'!$C:$C,$A316,'2012Figures'!$H:$H,$B316,'2012Figures'!$I:$I,$C316,'2012Figures'!$B:$B,"CyToBroker",'2012Figures'!$G:$G,"P1",'2012Figures'!$E:$E,$B$1)</f>
        <v>0</v>
      </c>
      <c r="R316" s="46" t="str">
        <f t="shared" si="29"/>
        <v/>
      </c>
      <c r="S316" s="46" t="str">
        <f t="shared" si="29"/>
        <v/>
      </c>
      <c r="T316" s="46" t="str">
        <f t="shared" si="29"/>
        <v/>
      </c>
      <c r="U316" s="46" t="str">
        <f t="shared" si="29"/>
        <v/>
      </c>
      <c r="V316" s="46" t="str">
        <f t="shared" si="29"/>
        <v/>
      </c>
    </row>
    <row r="317" spans="1:22" x14ac:dyDescent="0.2">
      <c r="A317" s="1">
        <v>211</v>
      </c>
      <c r="B317" s="1" t="s">
        <v>73</v>
      </c>
      <c r="C317" s="8">
        <v>1</v>
      </c>
      <c r="D317" s="29">
        <f>SUMIFS('2013Figures'!$J:$J,'2013Figures'!$C:$C,$A317,'2013Figures'!$H:$H,$B317,'2013Figures'!$I:$I,$C317,'2013Figures'!$E:$E,$B$1)</f>
        <v>0</v>
      </c>
      <c r="E317" s="9">
        <f>SUMIFS('2013Figures'!$J:$J,'2013Figures'!$C:$C,$A317,'2013Figures'!$H:$H,$B317,'2013Figures'!$I:$I,$C317,'2013Figures'!$B:$B,"BrokerToCy",'2013Figures'!$G:$G,"E1",'2013Figures'!$E:$E,$B$1)</f>
        <v>0</v>
      </c>
      <c r="F317" s="9">
        <f>SUMIFS('2013Figures'!$J:$J,'2013Figures'!$C:$C,$A317,'2013Figures'!$H:$H,$B317,'2013Figures'!$I:$I,$C317,'2013Figures'!$B:$B,"BrokerToCy",'2013Figures'!$G:$G,"P1",'2013Figures'!$E:$E,$B$1)</f>
        <v>0</v>
      </c>
      <c r="G317" s="9">
        <f>SUMIFS('2013Figures'!$J:$J,'2013Figures'!$C:$C,$A317,'2013Figures'!$H:$H,$B317,'2013Figures'!$I:$I,$C317,'2013Figures'!$B:$B,"CyToBroker",'2013Figures'!$G:$G,"E1",'2013Figures'!$E:$E,$B$1)</f>
        <v>0</v>
      </c>
      <c r="H317" s="9">
        <f>SUMIFS('2013Figures'!$J:$J,'2013Figures'!$C:$C,$A317,'2013Figures'!$H:$H,$B317,'2013Figures'!$I:$I,$C317,'2013Figures'!$B:$B,"CyToBroker",'2013Figures'!$G:$G,"P1",'2013Figures'!$E:$E,$B$1)</f>
        <v>0</v>
      </c>
      <c r="J317" s="8">
        <v>200901</v>
      </c>
      <c r="L317" s="42">
        <f>SUMIFS('2012Figures'!$J:$J,'2012Figures'!$C:$C,$A317,'2012Figures'!$H:$H,$B317,'2012Figures'!$I:$I,$C317,'2012Figures'!$E:$E,$B$1)</f>
        <v>0</v>
      </c>
      <c r="M317" s="52">
        <f>SUMIFS('2012Figures'!$J:$J,'2012Figures'!$C:$C,$A317,'2012Figures'!$H:$H,$B317,'2012Figures'!$I:$I,$C317,'2012Figures'!$B:$B,"BrokerToCy",'2012Figures'!$G:$G,"E1",'2012Figures'!$E:$E,$B$1)</f>
        <v>0</v>
      </c>
      <c r="N317" s="52">
        <f>SUMIFS('2012Figures'!$J:$J,'2012Figures'!$C:$C,$A317,'2012Figures'!$H:$H,$B317,'2012Figures'!$I:$I,$C317,'2012Figures'!$B:$B,"BrokerToCy",'2012Figures'!$G:$G,"P1",'2012Figures'!$E:$E,$B$1)</f>
        <v>0</v>
      </c>
      <c r="O317" s="52">
        <f>SUMIFS('2012Figures'!$J:$J,'2012Figures'!$C:$C,$A317,'2012Figures'!$H:$H,$B317,'2012Figures'!$I:$I,$C317,'2012Figures'!$B:$B,"CyToBroker",'2012Figures'!$G:$G,"E1",'2012Figures'!$E:$E,$B$1)</f>
        <v>0</v>
      </c>
      <c r="P317" s="52">
        <f>SUMIFS('2012Figures'!$J:$J,'2012Figures'!$C:$C,$A317,'2012Figures'!$H:$H,$B317,'2012Figures'!$I:$I,$C317,'2012Figures'!$B:$B,"CyToBroker",'2012Figures'!$G:$G,"P1",'2012Figures'!$E:$E,$B$1)</f>
        <v>0</v>
      </c>
      <c r="R317" s="46" t="str">
        <f t="shared" si="29"/>
        <v/>
      </c>
      <c r="S317" s="46" t="str">
        <f t="shared" si="29"/>
        <v/>
      </c>
      <c r="T317" s="46" t="str">
        <f t="shared" si="29"/>
        <v/>
      </c>
      <c r="U317" s="46" t="str">
        <f t="shared" si="29"/>
        <v/>
      </c>
      <c r="V317" s="46" t="str">
        <f t="shared" si="29"/>
        <v/>
      </c>
    </row>
    <row r="318" spans="1:22" x14ac:dyDescent="0.2">
      <c r="A318" s="1">
        <v>211</v>
      </c>
      <c r="B318" s="1" t="s">
        <v>73</v>
      </c>
      <c r="D318" s="29">
        <f>SUMIFS('2013Figures'!$J:$J,'2013Figures'!$C:$C,$A318,'2013Figures'!$I:$I,"",'2013Figures'!$E:$E,$B$1)</f>
        <v>0</v>
      </c>
      <c r="E318" s="9">
        <f>SUMIFS('2013Figures'!$J:$J,'2013Figures'!$C:$C,$A318,'2013Figures'!$I:$I,"",'2013Figures'!$B:$B,"BrokerToCy",'2013Figures'!$G:$G,"E1",'2013Figures'!$E:$E,$B$1)</f>
        <v>0</v>
      </c>
      <c r="F318" s="9">
        <f>SUMIFS('2013Figures'!$J:$J,'2013Figures'!$C:$C,$A318,'2013Figures'!$I:$I,"",'2013Figures'!$B:$B,"BrokerToCy",'2013Figures'!$G:$G,"P1",'2013Figures'!$E:$E,$B$1)</f>
        <v>0</v>
      </c>
      <c r="G318" s="9">
        <f>SUMIFS('2013Figures'!$J:$J,'2013Figures'!$C:$C,$A318,'2013Figures'!$I:$I,"",'2013Figures'!$B:$B,"CyToBroker",'2013Figures'!$G:$G,"E1",'2013Figures'!$E:$E,$B$1)</f>
        <v>0</v>
      </c>
      <c r="H318" s="9">
        <f>SUMIFS('2013Figures'!$J:$J,'2013Figures'!$C:$C,$A318,'2013Figures'!$I:$I,"",'2013Figures'!$B:$B,"CyToBroker",'2013Figures'!$G:$G,"P1",'2013Figures'!$E:$E,$B$1)</f>
        <v>0</v>
      </c>
      <c r="J318" s="8" t="s">
        <v>131</v>
      </c>
      <c r="L318" s="42">
        <f>SUMIFS('2012Figures'!$J:$J,'2012Figures'!$C:$C,$A318,'2012Figures'!$I:$I,"",'2012Figures'!$E:$E,$B$1)</f>
        <v>0</v>
      </c>
      <c r="M318" s="52">
        <f>SUMIFS('2012Figures'!$J:$J,'2012Figures'!$C:$C,$A318,'2012Figures'!$I:$I,"",'2012Figures'!$B:$B,"BrokerToCy",'2012Figures'!$G:$G,"E1",'2012Figures'!$E:$E,$B$1)</f>
        <v>0</v>
      </c>
      <c r="N318" s="52">
        <f>SUMIFS('2012Figures'!$J:$J,'2012Figures'!$C:$C,$A318,'2012Figures'!$I:$I,"",'2012Figures'!$B:$B,"BrokerToCy",'2012Figures'!$G:$G,"P1",'2012Figures'!$E:$E,$B$1)</f>
        <v>0</v>
      </c>
      <c r="O318" s="52">
        <f>SUMIFS('2012Figures'!$J:$J,'2012Figures'!$C:$C,$A318,'2012Figures'!$I:$I,"",'2012Figures'!$B:$B,"CyToBroker",'2012Figures'!$G:$G,"E1",'2012Figures'!$E:$E,$B$1)</f>
        <v>0</v>
      </c>
      <c r="P318" s="52">
        <f>SUMIFS('2012Figures'!$J:$J,'2012Figures'!$C:$C,$A318,'2012Figures'!$I:$I,"",'2012Figures'!$B:$B,"CyToBroker",'2012Figures'!$G:$G,"P1",'2012Figures'!$E:$E,$B$1)</f>
        <v>0</v>
      </c>
      <c r="R318" s="46" t="str">
        <f t="shared" si="29"/>
        <v/>
      </c>
      <c r="S318" s="46" t="str">
        <f t="shared" si="29"/>
        <v/>
      </c>
      <c r="T318" s="46" t="str">
        <f t="shared" si="29"/>
        <v/>
      </c>
      <c r="U318" s="46" t="str">
        <f t="shared" si="29"/>
        <v/>
      </c>
      <c r="V318" s="46" t="str">
        <f t="shared" si="29"/>
        <v/>
      </c>
    </row>
    <row r="319" spans="1:22" x14ac:dyDescent="0.2">
      <c r="A319" s="21"/>
      <c r="B319" s="21" t="s">
        <v>92</v>
      </c>
      <c r="C319" s="22"/>
      <c r="D319" s="23">
        <f>SUM(E319:H319)</f>
        <v>0</v>
      </c>
      <c r="E319" s="23">
        <f>SUM(E313:E318)</f>
        <v>0</v>
      </c>
      <c r="F319" s="23">
        <f>SUM(F313:F318)</f>
        <v>0</v>
      </c>
      <c r="G319" s="23">
        <f>SUM(G313:G318)</f>
        <v>0</v>
      </c>
      <c r="H319" s="23">
        <f>SUM(H313:H318)</f>
        <v>0</v>
      </c>
      <c r="I319" s="21"/>
      <c r="J319" s="22"/>
      <c r="K319" s="21"/>
      <c r="L319" s="43">
        <f>SUM(M319:P319)</f>
        <v>0</v>
      </c>
      <c r="M319" s="43">
        <f>SUM(M313:M318)</f>
        <v>0</v>
      </c>
      <c r="N319" s="43">
        <f>SUM(N313:N318)</f>
        <v>0</v>
      </c>
      <c r="O319" s="43">
        <f>SUM(O313:O318)</f>
        <v>0</v>
      </c>
      <c r="P319" s="43">
        <f>SUM(P313:P318)</f>
        <v>0</v>
      </c>
      <c r="Q319" s="21"/>
      <c r="R319" s="21"/>
      <c r="S319" s="21"/>
      <c r="T319" s="21"/>
      <c r="U319" s="21"/>
      <c r="V319" s="21"/>
    </row>
    <row r="320" spans="1:22" x14ac:dyDescent="0.2">
      <c r="A320" s="28">
        <v>214</v>
      </c>
      <c r="B320" s="28" t="s">
        <v>115</v>
      </c>
      <c r="C320" s="17" t="s">
        <v>88</v>
      </c>
      <c r="D320" s="18">
        <f>SUMIFS('2013Figures'!$J:$J,'2013Figures'!$C:$C,$A320,'2013Figures'!$E:$E,$B$1)</f>
        <v>0</v>
      </c>
      <c r="E320" s="18">
        <f>SUMIFS('2013Figures'!$J:$J,'2013Figures'!$C:$C,$A320,'2013Figures'!$B:$B,"BrokerToCy",'2013Figures'!$G:$G,"E1",'2013Figures'!$E:$E,$B$1)</f>
        <v>0</v>
      </c>
      <c r="F320" s="18">
        <f>SUMIFS('2013Figures'!$J:$J,'2013Figures'!$C:$C,$A320,'2013Figures'!$B:$B,"BrokerToCy",'2013Figures'!$G:$G,"P1",'2013Figures'!$E:$E,$B$1)</f>
        <v>0</v>
      </c>
      <c r="G320" s="18">
        <f>SUMIFS('2013Figures'!$J:$J,'2013Figures'!$C:$C,$A320,'2013Figures'!$B:$B,"CyToBroker",'2013Figures'!$G:$G,"E1",'2013Figures'!$E:$E,$B$1)</f>
        <v>0</v>
      </c>
      <c r="H320" s="18">
        <f>SUMIFS('2013Figures'!$J:$J,'2013Figures'!$C:$C,$A320,'2013Figures'!$B:$B,"CyToBroker",'2013Figures'!$G:$G,"P1",'2013Figures'!$E:$E,$B$1)</f>
        <v>0</v>
      </c>
      <c r="I320" s="28"/>
      <c r="J320" s="17"/>
      <c r="K320" s="28"/>
      <c r="L320" s="50">
        <f>SUMIFS('2012Figures'!$J:$J,'2012Figures'!$C:$C,$A320,'2012Figures'!$E:$E,$B$1)</f>
        <v>0</v>
      </c>
      <c r="M320" s="50">
        <f>SUMIFS('2012Figures'!$J:$J,'2012Figures'!$C:$C,$A320,'2012Figures'!$B:$B,"BrokerToCy",'2012Figures'!$G:$G,"E1",'2012Figures'!$E:$E,$B$1)</f>
        <v>0</v>
      </c>
      <c r="N320" s="50">
        <f>SUMIFS('2012Figures'!$J:$J,'2012Figures'!$C:$C,$A320,'2012Figures'!$B:$B,"BrokerToCy",'2012Figures'!$G:$G,"P1",'2012Figures'!$E:$E,$B$1)</f>
        <v>0</v>
      </c>
      <c r="O320" s="50">
        <f>SUMIFS('2012Figures'!$J:$J,'2012Figures'!$C:$C,$A320,'2012Figures'!$B:$B,"CyToBroker",'2012Figures'!$G:$G,"E1",'2012Figures'!$E:$E,$B$1)</f>
        <v>0</v>
      </c>
      <c r="P320" s="50">
        <f>SUMIFS('2012Figures'!$J:$J,'2012Figures'!$C:$C,$A320,'2012Figures'!$B:$B,"CyToBroker",'2012Figures'!$G:$G,"P1",'2012Figures'!$E:$E,$B$1)</f>
        <v>0</v>
      </c>
      <c r="Q320" s="28"/>
      <c r="R320" s="46" t="str">
        <f t="shared" si="29"/>
        <v/>
      </c>
      <c r="S320" s="46" t="str">
        <f t="shared" si="29"/>
        <v/>
      </c>
      <c r="T320" s="46" t="str">
        <f t="shared" si="29"/>
        <v/>
      </c>
      <c r="U320" s="46" t="str">
        <f t="shared" si="29"/>
        <v/>
      </c>
      <c r="V320" s="46" t="str">
        <f t="shared" si="29"/>
        <v/>
      </c>
    </row>
    <row r="321" spans="1:22" x14ac:dyDescent="0.2">
      <c r="A321" s="1">
        <v>214</v>
      </c>
      <c r="B321" s="1" t="s">
        <v>115</v>
      </c>
      <c r="C321" s="8">
        <v>1</v>
      </c>
      <c r="D321" s="29">
        <f>SUMIFS('2013Figures'!$J:$J,'2013Figures'!$C:$C,$A321,'2013Figures'!$H:$H,$B321,'2013Figures'!$I:$I,$C321,'2013Figures'!$E:$E,$B$1)</f>
        <v>0</v>
      </c>
      <c r="E321" s="9">
        <f>SUMIFS('2013Figures'!$J:$J,'2013Figures'!$C:$C,$A321,'2013Figures'!$H:$H,$B321,'2013Figures'!$I:$I,$C321,'2013Figures'!$B:$B,"BrokerToCy",'2013Figures'!$G:$G,"E1",'2013Figures'!$E:$E,$B$1)</f>
        <v>0</v>
      </c>
      <c r="F321" s="9">
        <f>SUMIFS('2013Figures'!$J:$J,'2013Figures'!$C:$C,$A321,'2013Figures'!$H:$H,$B321,'2013Figures'!$I:$I,$C321,'2013Figures'!$B:$B,"BrokerToCy",'2013Figures'!$G:$G,"P1",'2013Figures'!$E:$E,$B$1)</f>
        <v>0</v>
      </c>
      <c r="G321" s="9">
        <f>SUMIFS('2013Figures'!$J:$J,'2013Figures'!$C:$C,$A321,'2013Figures'!$H:$H,$B321,'2013Figures'!$I:$I,$C321,'2013Figures'!$B:$B,"CyToBroker",'2013Figures'!$G:$G,"E1",'2013Figures'!$E:$E,$B$1)</f>
        <v>0</v>
      </c>
      <c r="H321" s="9">
        <f>SUMIFS('2013Figures'!$J:$J,'2013Figures'!$C:$C,$A321,'2013Figures'!$H:$H,$B321,'2013Figures'!$I:$I,$C321,'2013Figures'!$B:$B,"CyToBroker",'2013Figures'!$G:$G,"P1",'2013Figures'!$E:$E,$B$1)</f>
        <v>0</v>
      </c>
      <c r="I321" s="30"/>
      <c r="J321" s="31">
        <v>200901</v>
      </c>
      <c r="K321" s="30"/>
      <c r="L321" s="42">
        <f>SUMIFS('2012Figures'!$J:$J,'2012Figures'!$C:$C,$A321,'2012Figures'!$H:$H,$B321,'2012Figures'!$I:$I,$C321,'2012Figures'!$E:$E,$B$1)</f>
        <v>0</v>
      </c>
      <c r="M321" s="52">
        <f>SUMIFS('2012Figures'!$J:$J,'2012Figures'!$C:$C,$A321,'2012Figures'!$H:$H,$B321,'2012Figures'!$I:$I,$C321,'2012Figures'!$B:$B,"BrokerToCy",'2012Figures'!$G:$G,"E1",'2012Figures'!$E:$E,$B$1)</f>
        <v>0</v>
      </c>
      <c r="N321" s="52">
        <f>SUMIFS('2012Figures'!$J:$J,'2012Figures'!$C:$C,$A321,'2012Figures'!$H:$H,$B321,'2012Figures'!$I:$I,$C321,'2012Figures'!$B:$B,"BrokerToCy",'2012Figures'!$G:$G,"P1",'2012Figures'!$E:$E,$B$1)</f>
        <v>0</v>
      </c>
      <c r="O321" s="52">
        <f>SUMIFS('2012Figures'!$J:$J,'2012Figures'!$C:$C,$A321,'2012Figures'!$H:$H,$B321,'2012Figures'!$I:$I,$C321,'2012Figures'!$B:$B,"CyToBroker",'2012Figures'!$G:$G,"E1",'2012Figures'!$E:$E,$B$1)</f>
        <v>0</v>
      </c>
      <c r="P321" s="52">
        <f>SUMIFS('2012Figures'!$J:$J,'2012Figures'!$C:$C,$A321,'2012Figures'!$H:$H,$B321,'2012Figures'!$I:$I,$C321,'2012Figures'!$B:$B,"CyToBroker",'2012Figures'!$G:$G,"P1",'2012Figures'!$E:$E,$B$1)</f>
        <v>0</v>
      </c>
      <c r="Q321" s="30"/>
      <c r="R321" s="46" t="str">
        <f t="shared" si="29"/>
        <v/>
      </c>
      <c r="S321" s="46" t="str">
        <f t="shared" si="29"/>
        <v/>
      </c>
      <c r="T321" s="46" t="str">
        <f t="shared" si="29"/>
        <v/>
      </c>
      <c r="U321" s="46" t="str">
        <f t="shared" si="29"/>
        <v/>
      </c>
      <c r="V321" s="46" t="str">
        <f t="shared" si="29"/>
        <v/>
      </c>
    </row>
    <row r="322" spans="1:22" x14ac:dyDescent="0.2">
      <c r="A322" s="1">
        <v>214</v>
      </c>
      <c r="B322" s="1" t="s">
        <v>115</v>
      </c>
      <c r="D322" s="29">
        <f>SUMIFS('2013Figures'!$J:$J,'2013Figures'!$C:$C,$A322,'2013Figures'!$I:$I,"",'2013Figures'!$E:$E,$B$1)</f>
        <v>0</v>
      </c>
      <c r="E322" s="9">
        <f>SUMIFS('2013Figures'!$J:$J,'2013Figures'!$C:$C,$A322,'2013Figures'!$I:$I,"",'2013Figures'!$B:$B,"BrokerToCy",'2013Figures'!$G:$G,"E1",'2013Figures'!$E:$E,$B$1)</f>
        <v>0</v>
      </c>
      <c r="F322" s="9">
        <f>SUMIFS('2013Figures'!$J:$J,'2013Figures'!$C:$C,$A322,'2013Figures'!$I:$I,"",'2013Figures'!$B:$B,"BrokerToCy",'2013Figures'!$G:$G,"P1",'2013Figures'!$E:$E,$B$1)</f>
        <v>0</v>
      </c>
      <c r="G322" s="9">
        <f>SUMIFS('2013Figures'!$J:$J,'2013Figures'!$C:$C,$A322,'2013Figures'!$I:$I,"",'2013Figures'!$B:$B,"CyToBroker",'2013Figures'!$G:$G,"E1",'2013Figures'!$E:$E,$B$1)</f>
        <v>0</v>
      </c>
      <c r="H322" s="9">
        <f>SUMIFS('2013Figures'!$J:$J,'2013Figures'!$C:$C,$A322,'2013Figures'!$I:$I,"",'2013Figures'!$B:$B,"CyToBroker",'2013Figures'!$G:$G,"P1",'2013Figures'!$E:$E,$B$1)</f>
        <v>0</v>
      </c>
      <c r="J322" s="8" t="s">
        <v>131</v>
      </c>
      <c r="L322" s="42">
        <f>SUMIFS('2012Figures'!$J:$J,'2012Figures'!$C:$C,$A322,'2012Figures'!$I:$I,"",'2012Figures'!$E:$E,$B$1)</f>
        <v>0</v>
      </c>
      <c r="M322" s="52">
        <f>SUMIFS('2012Figures'!$J:$J,'2012Figures'!$C:$C,$A322,'2012Figures'!$I:$I,"",'2012Figures'!$B:$B,"BrokerToCy",'2012Figures'!$G:$G,"E1",'2012Figures'!$E:$E,$B$1)</f>
        <v>0</v>
      </c>
      <c r="N322" s="52">
        <f>SUMIFS('2012Figures'!$J:$J,'2012Figures'!$C:$C,$A322,'2012Figures'!$I:$I,"",'2012Figures'!$B:$B,"BrokerToCy",'2012Figures'!$G:$G,"P1",'2012Figures'!$E:$E,$B$1)</f>
        <v>0</v>
      </c>
      <c r="O322" s="52">
        <f>SUMIFS('2012Figures'!$J:$J,'2012Figures'!$C:$C,$A322,'2012Figures'!$I:$I,"",'2012Figures'!$B:$B,"CyToBroker",'2012Figures'!$G:$G,"E1",'2012Figures'!$E:$E,$B$1)</f>
        <v>0</v>
      </c>
      <c r="P322" s="52">
        <f>SUMIFS('2012Figures'!$J:$J,'2012Figures'!$C:$C,$A322,'2012Figures'!$I:$I,"",'2012Figures'!$B:$B,"CyToBroker",'2012Figures'!$G:$G,"P1",'2012Figures'!$E:$E,$B$1)</f>
        <v>0</v>
      </c>
      <c r="R322" s="46" t="str">
        <f t="shared" si="29"/>
        <v/>
      </c>
      <c r="S322" s="46" t="str">
        <f t="shared" si="29"/>
        <v/>
      </c>
      <c r="T322" s="46" t="str">
        <f t="shared" si="29"/>
        <v/>
      </c>
      <c r="U322" s="46" t="str">
        <f t="shared" si="29"/>
        <v/>
      </c>
      <c r="V322" s="46" t="str">
        <f t="shared" si="29"/>
        <v/>
      </c>
    </row>
    <row r="323" spans="1:22" x14ac:dyDescent="0.2">
      <c r="A323" s="21"/>
      <c r="B323" s="21" t="s">
        <v>92</v>
      </c>
      <c r="C323" s="22"/>
      <c r="D323" s="23">
        <f>SUM(E323:H323)</f>
        <v>0</v>
      </c>
      <c r="E323" s="23">
        <f>SUM(E321:E322)</f>
        <v>0</v>
      </c>
      <c r="F323" s="23">
        <f>SUM(F321:F322)</f>
        <v>0</v>
      </c>
      <c r="G323" s="23">
        <f>SUM(G321:G322)</f>
        <v>0</v>
      </c>
      <c r="H323" s="23">
        <f>SUM(H321:H322)</f>
        <v>0</v>
      </c>
      <c r="I323" s="21"/>
      <c r="J323" s="22"/>
      <c r="K323" s="21"/>
      <c r="L323" s="43">
        <f>SUM(M323:P323)</f>
        <v>0</v>
      </c>
      <c r="M323" s="43">
        <f>SUM(M321:M322)</f>
        <v>0</v>
      </c>
      <c r="N323" s="43">
        <f>SUM(N321:N322)</f>
        <v>0</v>
      </c>
      <c r="O323" s="43">
        <f>SUM(O321:O322)</f>
        <v>0</v>
      </c>
      <c r="P323" s="43">
        <f>SUM(P321:P322)</f>
        <v>0</v>
      </c>
      <c r="Q323" s="21"/>
      <c r="R323" s="21"/>
      <c r="S323" s="21"/>
      <c r="T323" s="21"/>
      <c r="U323" s="21"/>
      <c r="V323" s="21"/>
    </row>
    <row r="324" spans="1:22" x14ac:dyDescent="0.2">
      <c r="A324" s="28">
        <v>215</v>
      </c>
      <c r="B324" s="28" t="s">
        <v>168</v>
      </c>
      <c r="C324" s="17" t="s">
        <v>88</v>
      </c>
      <c r="D324" s="18">
        <f>SUMIFS('2013Figures'!$J:$J,'2013Figures'!$C:$C,$A324,'2013Figures'!$E:$E,$B$1)</f>
        <v>0</v>
      </c>
      <c r="E324" s="18">
        <f>SUMIFS('2013Figures'!$J:$J,'2013Figures'!$C:$C,$A324,'2013Figures'!$B:$B,"BrokerToCy",'2013Figures'!$G:$G,"E1",'2013Figures'!$E:$E,$B$1)</f>
        <v>0</v>
      </c>
      <c r="F324" s="18">
        <f>SUMIFS('2013Figures'!$J:$J,'2013Figures'!$C:$C,$A324,'2013Figures'!$B:$B,"BrokerToCy",'2013Figures'!$G:$G,"P1",'2013Figures'!$E:$E,$B$1)</f>
        <v>0</v>
      </c>
      <c r="G324" s="18">
        <f>SUMIFS('2013Figures'!$J:$J,'2013Figures'!$C:$C,$A324,'2013Figures'!$B:$B,"CyToBroker",'2013Figures'!$G:$G,"E1",'2013Figures'!$E:$E,$B$1)</f>
        <v>0</v>
      </c>
      <c r="H324" s="18">
        <f>SUMIFS('2013Figures'!$J:$J,'2013Figures'!$C:$C,$A324,'2013Figures'!$B:$B,"CyToBroker",'2013Figures'!$G:$G,"P1",'2013Figures'!$E:$E,$B$1)</f>
        <v>0</v>
      </c>
      <c r="I324" s="28"/>
      <c r="J324" s="17"/>
      <c r="K324" s="28"/>
      <c r="L324" s="50">
        <f>SUMIFS('2012Figures'!$J:$J,'2012Figures'!$C:$C,$A324,'2012Figures'!$E:$E,$B$1)</f>
        <v>0</v>
      </c>
      <c r="M324" s="50">
        <f>SUMIFS('2012Figures'!$J:$J,'2012Figures'!$C:$C,$A324,'2012Figures'!$B:$B,"BrokerToCy",'2012Figures'!$G:$G,"E1",'2012Figures'!$E:$E,$B$1)</f>
        <v>0</v>
      </c>
      <c r="N324" s="50">
        <f>SUMIFS('2012Figures'!$J:$J,'2012Figures'!$C:$C,$A324,'2012Figures'!$B:$B,"BrokerToCy",'2012Figures'!$G:$G,"P1",'2012Figures'!$E:$E,$B$1)</f>
        <v>0</v>
      </c>
      <c r="O324" s="50">
        <f>SUMIFS('2012Figures'!$J:$J,'2012Figures'!$C:$C,$A324,'2012Figures'!$B:$B,"CyToBroker",'2012Figures'!$G:$G,"E1",'2012Figures'!$E:$E,$B$1)</f>
        <v>0</v>
      </c>
      <c r="P324" s="50">
        <f>SUMIFS('2012Figures'!$J:$J,'2012Figures'!$C:$C,$A324,'2012Figures'!$B:$B,"CyToBroker",'2012Figures'!$G:$G,"P1",'2012Figures'!$E:$E,$B$1)</f>
        <v>0</v>
      </c>
      <c r="Q324" s="28"/>
      <c r="R324" s="46" t="str">
        <f t="shared" si="29"/>
        <v/>
      </c>
      <c r="S324" s="46" t="str">
        <f t="shared" si="29"/>
        <v/>
      </c>
      <c r="T324" s="46" t="str">
        <f t="shared" si="29"/>
        <v/>
      </c>
      <c r="U324" s="46" t="str">
        <f t="shared" si="29"/>
        <v/>
      </c>
      <c r="V324" s="46" t="str">
        <f t="shared" si="29"/>
        <v/>
      </c>
    </row>
    <row r="325" spans="1:22" x14ac:dyDescent="0.2">
      <c r="A325" s="1">
        <v>215</v>
      </c>
      <c r="B325" s="1" t="s">
        <v>168</v>
      </c>
      <c r="C325" s="8">
        <v>1</v>
      </c>
      <c r="D325" s="29">
        <f>SUMIFS('2013Figures'!$J:$J,'2013Figures'!$C:$C,$A325,'2013Figures'!$H:$H,$B325,'2013Figures'!$I:$I,$C325,'2013Figures'!$E:$E,$B$1)</f>
        <v>0</v>
      </c>
      <c r="E325" s="9">
        <f>SUMIFS('2013Figures'!$J:$J,'2013Figures'!$C:$C,$A325,'2013Figures'!$H:$H,$B325,'2013Figures'!$I:$I,$C325,'2013Figures'!$B:$B,"BrokerToCy",'2013Figures'!$G:$G,"E1",'2013Figures'!$E:$E,$B$1)</f>
        <v>0</v>
      </c>
      <c r="F325" s="9">
        <f>SUMIFS('2013Figures'!$J:$J,'2013Figures'!$C:$C,$A325,'2013Figures'!$H:$H,$B325,'2013Figures'!$I:$I,$C325,'2013Figures'!$B:$B,"BrokerToCy",'2013Figures'!$G:$G,"P1",'2013Figures'!$E:$E,$B$1)</f>
        <v>0</v>
      </c>
      <c r="G325" s="9">
        <f>SUMIFS('2013Figures'!$J:$J,'2013Figures'!$C:$C,$A325,'2013Figures'!$H:$H,$B325,'2013Figures'!$I:$I,$C325,'2013Figures'!$B:$B,"CyToBroker",'2013Figures'!$G:$G,"E1",'2013Figures'!$E:$E,$B$1)</f>
        <v>0</v>
      </c>
      <c r="H325" s="9">
        <f>SUMIFS('2013Figures'!$J:$J,'2013Figures'!$C:$C,$A325,'2013Figures'!$H:$H,$B325,'2013Figures'!$I:$I,$C325,'2013Figures'!$B:$B,"CyToBroker",'2013Figures'!$G:$G,"P1",'2013Figures'!$E:$E,$B$1)</f>
        <v>0</v>
      </c>
      <c r="I325" s="30"/>
      <c r="J325" s="31">
        <v>201501</v>
      </c>
      <c r="K325" s="30"/>
      <c r="L325" s="42">
        <f>SUMIFS('2012Figures'!$J:$J,'2012Figures'!$C:$C,$A325,'2012Figures'!$H:$H,$B325,'2012Figures'!$I:$I,$C325,'2012Figures'!$E:$E,$B$1)</f>
        <v>0</v>
      </c>
      <c r="M325" s="52">
        <f>SUMIFS('2012Figures'!$J:$J,'2012Figures'!$C:$C,$A325,'2012Figures'!$H:$H,$B325,'2012Figures'!$I:$I,$C325,'2012Figures'!$B:$B,"BrokerToCy",'2012Figures'!$G:$G,"E1",'2012Figures'!$E:$E,$B$1)</f>
        <v>0</v>
      </c>
      <c r="N325" s="52">
        <f>SUMIFS('2012Figures'!$J:$J,'2012Figures'!$C:$C,$A325,'2012Figures'!$H:$H,$B325,'2012Figures'!$I:$I,$C325,'2012Figures'!$B:$B,"BrokerToCy",'2012Figures'!$G:$G,"P1",'2012Figures'!$E:$E,$B$1)</f>
        <v>0</v>
      </c>
      <c r="O325" s="52">
        <f>SUMIFS('2012Figures'!$J:$J,'2012Figures'!$C:$C,$A325,'2012Figures'!$H:$H,$B325,'2012Figures'!$I:$I,$C325,'2012Figures'!$B:$B,"CyToBroker",'2012Figures'!$G:$G,"E1",'2012Figures'!$E:$E,$B$1)</f>
        <v>0</v>
      </c>
      <c r="P325" s="52">
        <f>SUMIFS('2012Figures'!$J:$J,'2012Figures'!$C:$C,$A325,'2012Figures'!$H:$H,$B325,'2012Figures'!$I:$I,$C325,'2012Figures'!$B:$B,"CyToBroker",'2012Figures'!$G:$G,"P1",'2012Figures'!$E:$E,$B$1)</f>
        <v>0</v>
      </c>
      <c r="Q325" s="30"/>
      <c r="R325" s="46" t="str">
        <f t="shared" si="29"/>
        <v/>
      </c>
      <c r="S325" s="46" t="str">
        <f t="shared" si="29"/>
        <v/>
      </c>
      <c r="T325" s="46" t="str">
        <f t="shared" si="29"/>
        <v/>
      </c>
      <c r="U325" s="46" t="str">
        <f t="shared" si="29"/>
        <v/>
      </c>
      <c r="V325" s="46" t="str">
        <f t="shared" si="29"/>
        <v/>
      </c>
    </row>
    <row r="326" spans="1:22" x14ac:dyDescent="0.2">
      <c r="A326" s="1">
        <v>215</v>
      </c>
      <c r="B326" s="1" t="s">
        <v>168</v>
      </c>
      <c r="D326" s="29">
        <f>SUMIFS('2013Figures'!$J:$J,'2013Figures'!$C:$C,$A326,'2013Figures'!$I:$I,"",'2013Figures'!$E:$E,$B$1)</f>
        <v>0</v>
      </c>
      <c r="E326" s="9">
        <f>SUMIFS('2013Figures'!$J:$J,'2013Figures'!$C:$C,$A326,'2013Figures'!$I:$I,"",'2013Figures'!$B:$B,"BrokerToCy",'2013Figures'!$G:$G,"E1",'2013Figures'!$E:$E,$B$1)</f>
        <v>0</v>
      </c>
      <c r="F326" s="9">
        <f>SUMIFS('2013Figures'!$J:$J,'2013Figures'!$C:$C,$A326,'2013Figures'!$I:$I,"",'2013Figures'!$B:$B,"BrokerToCy",'2013Figures'!$G:$G,"P1",'2013Figures'!$E:$E,$B$1)</f>
        <v>0</v>
      </c>
      <c r="G326" s="9">
        <f>SUMIFS('2013Figures'!$J:$J,'2013Figures'!$C:$C,$A326,'2013Figures'!$I:$I,"",'2013Figures'!$B:$B,"CyToBroker",'2013Figures'!$G:$G,"E1",'2013Figures'!$E:$E,$B$1)</f>
        <v>0</v>
      </c>
      <c r="H326" s="9">
        <f>SUMIFS('2013Figures'!$J:$J,'2013Figures'!$C:$C,$A326,'2013Figures'!$I:$I,"",'2013Figures'!$B:$B,"CyToBroker",'2013Figures'!$G:$G,"P1",'2013Figures'!$E:$E,$B$1)</f>
        <v>0</v>
      </c>
      <c r="J326" s="8" t="s">
        <v>131</v>
      </c>
      <c r="L326" s="42">
        <f>SUMIFS('2012Figures'!$J:$J,'2012Figures'!$C:$C,$A326,'2012Figures'!$I:$I,"",'2012Figures'!$E:$E,$B$1)</f>
        <v>0</v>
      </c>
      <c r="M326" s="52">
        <f>SUMIFS('2012Figures'!$J:$J,'2012Figures'!$C:$C,$A326,'2012Figures'!$I:$I,"",'2012Figures'!$B:$B,"BrokerToCy",'2012Figures'!$G:$G,"E1",'2012Figures'!$E:$E,$B$1)</f>
        <v>0</v>
      </c>
      <c r="N326" s="52">
        <f>SUMIFS('2012Figures'!$J:$J,'2012Figures'!$C:$C,$A326,'2012Figures'!$I:$I,"",'2012Figures'!$B:$B,"BrokerToCy",'2012Figures'!$G:$G,"P1",'2012Figures'!$E:$E,$B$1)</f>
        <v>0</v>
      </c>
      <c r="O326" s="52">
        <f>SUMIFS('2012Figures'!$J:$J,'2012Figures'!$C:$C,$A326,'2012Figures'!$I:$I,"",'2012Figures'!$B:$B,"CyToBroker",'2012Figures'!$G:$G,"E1",'2012Figures'!$E:$E,$B$1)</f>
        <v>0</v>
      </c>
      <c r="P326" s="52">
        <f>SUMIFS('2012Figures'!$J:$J,'2012Figures'!$C:$C,$A326,'2012Figures'!$I:$I,"",'2012Figures'!$B:$B,"CyToBroker",'2012Figures'!$G:$G,"P1",'2012Figures'!$E:$E,$B$1)</f>
        <v>0</v>
      </c>
      <c r="R326" s="46" t="str">
        <f t="shared" ref="R326:V389" si="30">IF(L326=0,"",ROUND(D326/L326-1,2))</f>
        <v/>
      </c>
      <c r="S326" s="46" t="str">
        <f t="shared" si="30"/>
        <v/>
      </c>
      <c r="T326" s="46" t="str">
        <f t="shared" si="30"/>
        <v/>
      </c>
      <c r="U326" s="46" t="str">
        <f t="shared" si="30"/>
        <v/>
      </c>
      <c r="V326" s="46" t="str">
        <f t="shared" si="30"/>
        <v/>
      </c>
    </row>
    <row r="327" spans="1:22" x14ac:dyDescent="0.2">
      <c r="A327" s="21"/>
      <c r="B327" s="21" t="s">
        <v>92</v>
      </c>
      <c r="C327" s="22"/>
      <c r="D327" s="23">
        <f>SUM(E327:H327)</f>
        <v>0</v>
      </c>
      <c r="E327" s="23">
        <f>SUM(E325:E326)</f>
        <v>0</v>
      </c>
      <c r="F327" s="23">
        <f>SUM(F325:F326)</f>
        <v>0</v>
      </c>
      <c r="G327" s="23">
        <f>SUM(G325:G326)</f>
        <v>0</v>
      </c>
      <c r="H327" s="23">
        <f>SUM(H325:H326)</f>
        <v>0</v>
      </c>
      <c r="I327" s="21"/>
      <c r="J327" s="22"/>
      <c r="K327" s="21"/>
      <c r="L327" s="43">
        <f>SUM(M327:P327)</f>
        <v>0</v>
      </c>
      <c r="M327" s="43">
        <f>SUM(M325:M326)</f>
        <v>0</v>
      </c>
      <c r="N327" s="43">
        <f>SUM(N325:N326)</f>
        <v>0</v>
      </c>
      <c r="O327" s="43">
        <f>SUM(O325:O326)</f>
        <v>0</v>
      </c>
      <c r="P327" s="43">
        <f>SUM(P325:P326)</f>
        <v>0</v>
      </c>
      <c r="Q327" s="21"/>
      <c r="R327" s="21"/>
      <c r="S327" s="21"/>
      <c r="T327" s="21"/>
      <c r="U327" s="21"/>
      <c r="V327" s="21"/>
    </row>
    <row r="328" spans="1:22" x14ac:dyDescent="0.2">
      <c r="A328" s="28">
        <v>302</v>
      </c>
      <c r="B328" s="28" t="s">
        <v>116</v>
      </c>
      <c r="C328" s="17" t="s">
        <v>88</v>
      </c>
      <c r="D328" s="18">
        <f>SUMIFS('2013Figures'!$J:$J,'2013Figures'!$C:$C,$A328,'2013Figures'!$E:$E,$B$1)</f>
        <v>3</v>
      </c>
      <c r="E328" s="18">
        <f>SUMIFS('2013Figures'!$J:$J,'2013Figures'!$C:$C,$A328,'2013Figures'!$B:$B,"BrokerToCy",'2013Figures'!$G:$G,"E1",'2013Figures'!$E:$E,$B$1)</f>
        <v>3</v>
      </c>
      <c r="F328" s="18">
        <f>SUMIFS('2013Figures'!$J:$J,'2013Figures'!$C:$C,$A328,'2013Figures'!$B:$B,"BrokerToCy",'2013Figures'!$G:$G,"P1",'2013Figures'!$E:$E,$B$1)</f>
        <v>0</v>
      </c>
      <c r="G328" s="18">
        <f>SUMIFS('2013Figures'!$J:$J,'2013Figures'!$C:$C,$A328,'2013Figures'!$B:$B,"CyToBroker",'2013Figures'!$G:$G,"E1",'2013Figures'!$E:$E,$B$1)</f>
        <v>0</v>
      </c>
      <c r="H328" s="18">
        <f>SUMIFS('2013Figures'!$J:$J,'2013Figures'!$C:$C,$A328,'2013Figures'!$B:$B,"CyToBroker",'2013Figures'!$G:$G,"P1",'2013Figures'!$E:$E,$B$1)</f>
        <v>0</v>
      </c>
      <c r="I328" s="28"/>
      <c r="J328" s="17"/>
      <c r="K328" s="28"/>
      <c r="L328" s="50">
        <f>SUMIFS('2012Figures'!$J:$J,'2012Figures'!$C:$C,$A328,'2012Figures'!$E:$E,$B$1)</f>
        <v>0</v>
      </c>
      <c r="M328" s="50">
        <f>SUMIFS('2012Figures'!$J:$J,'2012Figures'!$C:$C,$A328,'2012Figures'!$B:$B,"BrokerToCy",'2012Figures'!$G:$G,"E1",'2012Figures'!$E:$E,$B$1)</f>
        <v>0</v>
      </c>
      <c r="N328" s="50">
        <f>SUMIFS('2012Figures'!$J:$J,'2012Figures'!$C:$C,$A328,'2012Figures'!$B:$B,"BrokerToCy",'2012Figures'!$G:$G,"P1",'2012Figures'!$E:$E,$B$1)</f>
        <v>0</v>
      </c>
      <c r="O328" s="50">
        <f>SUMIFS('2012Figures'!$J:$J,'2012Figures'!$C:$C,$A328,'2012Figures'!$B:$B,"CyToBroker",'2012Figures'!$G:$G,"E1",'2012Figures'!$E:$E,$B$1)</f>
        <v>0</v>
      </c>
      <c r="P328" s="50">
        <f>SUMIFS('2012Figures'!$J:$J,'2012Figures'!$C:$C,$A328,'2012Figures'!$B:$B,"CyToBroker",'2012Figures'!$G:$G,"P1",'2012Figures'!$E:$E,$B$1)</f>
        <v>0</v>
      </c>
      <c r="Q328" s="28"/>
      <c r="R328" s="46" t="str">
        <f t="shared" si="30"/>
        <v/>
      </c>
      <c r="S328" s="46" t="str">
        <f t="shared" si="30"/>
        <v/>
      </c>
      <c r="T328" s="46" t="str">
        <f t="shared" si="30"/>
        <v/>
      </c>
      <c r="U328" s="46" t="str">
        <f t="shared" si="30"/>
        <v/>
      </c>
      <c r="V328" s="46" t="str">
        <f t="shared" si="30"/>
        <v/>
      </c>
    </row>
    <row r="329" spans="1:22" x14ac:dyDescent="0.2">
      <c r="A329" s="1">
        <v>302</v>
      </c>
      <c r="B329" s="1" t="s">
        <v>116</v>
      </c>
      <c r="C329" s="8">
        <v>2</v>
      </c>
      <c r="D329" s="29">
        <f>SUMIFS('2013Figures'!$J:$J,'2013Figures'!$C:$C,$A329,'2013Figures'!$H:$H,$B329,'2013Figures'!$I:$I,$C329,'2013Figures'!$E:$E,$B$1)</f>
        <v>0</v>
      </c>
      <c r="E329" s="9">
        <f>SUMIFS('2013Figures'!$J:$J,'2013Figures'!$C:$C,$A329,'2013Figures'!$H:$H,$B329,'2013Figures'!$I:$I,$C329,'2013Figures'!$B:$B,"BrokerToCy",'2013Figures'!$G:$G,"E1",'2013Figures'!$E:$E,$B$1)</f>
        <v>0</v>
      </c>
      <c r="F329" s="9">
        <f>SUMIFS('2013Figures'!$J:$J,'2013Figures'!$C:$C,$A329,'2013Figures'!$H:$H,$B329,'2013Figures'!$I:$I,$C329,'2013Figures'!$B:$B,"BrokerToCy",'2013Figures'!$G:$G,"P1",'2013Figures'!$E:$E,$B$1)</f>
        <v>0</v>
      </c>
      <c r="G329" s="9">
        <f>SUMIFS('2013Figures'!$J:$J,'2013Figures'!$C:$C,$A329,'2013Figures'!$H:$H,$B329,'2013Figures'!$I:$I,$C329,'2013Figures'!$B:$B,"CyToBroker",'2013Figures'!$G:$G,"E1",'2013Figures'!$E:$E,$B$1)</f>
        <v>0</v>
      </c>
      <c r="H329" s="9">
        <f>SUMIFS('2013Figures'!$J:$J,'2013Figures'!$C:$C,$A329,'2013Figures'!$H:$H,$B329,'2013Figures'!$I:$I,$C329,'2013Figures'!$B:$B,"CyToBroker",'2013Figures'!$G:$G,"P1",'2013Figures'!$E:$E,$B$1)</f>
        <v>0</v>
      </c>
      <c r="I329" s="30"/>
      <c r="J329" s="31">
        <v>201005</v>
      </c>
      <c r="K329" s="30"/>
      <c r="L329" s="42">
        <f>SUMIFS('2012Figures'!$J:$J,'2012Figures'!$C:$C,$A329,'2012Figures'!$H:$H,$B329,'2012Figures'!$I:$I,$C329,'2012Figures'!$E:$E,$B$1)</f>
        <v>0</v>
      </c>
      <c r="M329" s="52">
        <f>SUMIFS('2012Figures'!$J:$J,'2012Figures'!$C:$C,$A329,'2012Figures'!$H:$H,$B329,'2012Figures'!$I:$I,$C329,'2012Figures'!$B:$B,"BrokerToCy",'2012Figures'!$G:$G,"E1",'2012Figures'!$E:$E,$B$1)</f>
        <v>0</v>
      </c>
      <c r="N329" s="52">
        <f>SUMIFS('2012Figures'!$J:$J,'2012Figures'!$C:$C,$A329,'2012Figures'!$H:$H,$B329,'2012Figures'!$I:$I,$C329,'2012Figures'!$B:$B,"BrokerToCy",'2012Figures'!$G:$G,"P1",'2012Figures'!$E:$E,$B$1)</f>
        <v>0</v>
      </c>
      <c r="O329" s="52">
        <f>SUMIFS('2012Figures'!$J:$J,'2012Figures'!$C:$C,$A329,'2012Figures'!$H:$H,$B329,'2012Figures'!$I:$I,$C329,'2012Figures'!$B:$B,"CyToBroker",'2012Figures'!$G:$G,"E1",'2012Figures'!$E:$E,$B$1)</f>
        <v>0</v>
      </c>
      <c r="P329" s="52">
        <f>SUMIFS('2012Figures'!$J:$J,'2012Figures'!$C:$C,$A329,'2012Figures'!$H:$H,$B329,'2012Figures'!$I:$I,$C329,'2012Figures'!$B:$B,"CyToBroker",'2012Figures'!$G:$G,"P1",'2012Figures'!$E:$E,$B$1)</f>
        <v>0</v>
      </c>
      <c r="Q329" s="30"/>
      <c r="R329" s="46" t="str">
        <f t="shared" si="30"/>
        <v/>
      </c>
      <c r="S329" s="46" t="str">
        <f t="shared" si="30"/>
        <v/>
      </c>
      <c r="T329" s="46" t="str">
        <f t="shared" si="30"/>
        <v/>
      </c>
      <c r="U329" s="46" t="str">
        <f t="shared" si="30"/>
        <v/>
      </c>
      <c r="V329" s="46" t="str">
        <f t="shared" si="30"/>
        <v/>
      </c>
    </row>
    <row r="330" spans="1:22" x14ac:dyDescent="0.2">
      <c r="A330" s="1">
        <v>302</v>
      </c>
      <c r="B330" s="1" t="s">
        <v>116</v>
      </c>
      <c r="C330" s="8">
        <v>1</v>
      </c>
      <c r="D330" s="29">
        <f>SUMIFS('2013Figures'!$J:$J,'2013Figures'!$C:$C,$A330,'2013Figures'!$H:$H,$B330,'2013Figures'!$I:$I,$C330,'2013Figures'!$E:$E,$B$1)</f>
        <v>0</v>
      </c>
      <c r="E330" s="9">
        <f>SUMIFS('2013Figures'!$J:$J,'2013Figures'!$C:$C,$A330,'2013Figures'!$H:$H,$B330,'2013Figures'!$I:$I,$C330,'2013Figures'!$B:$B,"BrokerToCy",'2013Figures'!$G:$G,"E1",'2013Figures'!$E:$E,$B$1)</f>
        <v>0</v>
      </c>
      <c r="F330" s="9">
        <f>SUMIFS('2013Figures'!$J:$J,'2013Figures'!$C:$C,$A330,'2013Figures'!$H:$H,$B330,'2013Figures'!$I:$I,$C330,'2013Figures'!$B:$B,"BrokerToCy",'2013Figures'!$G:$G,"P1",'2013Figures'!$E:$E,$B$1)</f>
        <v>0</v>
      </c>
      <c r="G330" s="9">
        <f>SUMIFS('2013Figures'!$J:$J,'2013Figures'!$C:$C,$A330,'2013Figures'!$H:$H,$B330,'2013Figures'!$I:$I,$C330,'2013Figures'!$B:$B,"CyToBroker",'2013Figures'!$G:$G,"E1",'2013Figures'!$E:$E,$B$1)</f>
        <v>0</v>
      </c>
      <c r="H330" s="9">
        <f>SUMIFS('2013Figures'!$J:$J,'2013Figures'!$C:$C,$A330,'2013Figures'!$H:$H,$B330,'2013Figures'!$I:$I,$C330,'2013Figures'!$B:$B,"CyToBroker",'2013Figures'!$G:$G,"P1",'2013Figures'!$E:$E,$B$1)</f>
        <v>0</v>
      </c>
      <c r="J330" s="8">
        <v>200801</v>
      </c>
      <c r="L330" s="42">
        <f>SUMIFS('2012Figures'!$J:$J,'2012Figures'!$C:$C,$A330,'2012Figures'!$H:$H,$B330,'2012Figures'!$I:$I,$C330,'2012Figures'!$E:$E,$B$1)</f>
        <v>0</v>
      </c>
      <c r="M330" s="52">
        <f>SUMIFS('2012Figures'!$J:$J,'2012Figures'!$C:$C,$A330,'2012Figures'!$H:$H,$B330,'2012Figures'!$I:$I,$C330,'2012Figures'!$B:$B,"BrokerToCy",'2012Figures'!$G:$G,"E1",'2012Figures'!$E:$E,$B$1)</f>
        <v>0</v>
      </c>
      <c r="N330" s="52">
        <f>SUMIFS('2012Figures'!$J:$J,'2012Figures'!$C:$C,$A330,'2012Figures'!$H:$H,$B330,'2012Figures'!$I:$I,$C330,'2012Figures'!$B:$B,"BrokerToCy",'2012Figures'!$G:$G,"P1",'2012Figures'!$E:$E,$B$1)</f>
        <v>0</v>
      </c>
      <c r="O330" s="52">
        <f>SUMIFS('2012Figures'!$J:$J,'2012Figures'!$C:$C,$A330,'2012Figures'!$H:$H,$B330,'2012Figures'!$I:$I,$C330,'2012Figures'!$B:$B,"CyToBroker",'2012Figures'!$G:$G,"E1",'2012Figures'!$E:$E,$B$1)</f>
        <v>0</v>
      </c>
      <c r="P330" s="52">
        <f>SUMIFS('2012Figures'!$J:$J,'2012Figures'!$C:$C,$A330,'2012Figures'!$H:$H,$B330,'2012Figures'!$I:$I,$C330,'2012Figures'!$B:$B,"CyToBroker",'2012Figures'!$G:$G,"P1",'2012Figures'!$E:$E,$B$1)</f>
        <v>0</v>
      </c>
      <c r="R330" s="46" t="str">
        <f t="shared" si="30"/>
        <v/>
      </c>
      <c r="S330" s="46" t="str">
        <f t="shared" si="30"/>
        <v/>
      </c>
      <c r="T330" s="46" t="str">
        <f t="shared" si="30"/>
        <v/>
      </c>
      <c r="U330" s="46" t="str">
        <f t="shared" si="30"/>
        <v/>
      </c>
      <c r="V330" s="46" t="str">
        <f t="shared" si="30"/>
        <v/>
      </c>
    </row>
    <row r="331" spans="1:22" x14ac:dyDescent="0.2">
      <c r="A331" s="1">
        <v>302</v>
      </c>
      <c r="B331" s="1" t="s">
        <v>116</v>
      </c>
      <c r="D331" s="29">
        <f>SUMIFS('2013Figures'!$J:$J,'2013Figures'!$C:$C,$A331,'2013Figures'!$I:$I,"",'2013Figures'!$E:$E,$B$1)</f>
        <v>3</v>
      </c>
      <c r="E331" s="9">
        <f>SUMIFS('2013Figures'!$J:$J,'2013Figures'!$C:$C,$A331,'2013Figures'!$I:$I,"",'2013Figures'!$B:$B,"BrokerToCy",'2013Figures'!$G:$G,"E1",'2013Figures'!$E:$E,$B$1)</f>
        <v>3</v>
      </c>
      <c r="F331" s="9">
        <f>SUMIFS('2013Figures'!$J:$J,'2013Figures'!$C:$C,$A331,'2013Figures'!$I:$I,"",'2013Figures'!$B:$B,"BrokerToCy",'2013Figures'!$G:$G,"P1",'2013Figures'!$E:$E,$B$1)</f>
        <v>0</v>
      </c>
      <c r="G331" s="9">
        <f>SUMIFS('2013Figures'!$J:$J,'2013Figures'!$C:$C,$A331,'2013Figures'!$I:$I,"",'2013Figures'!$B:$B,"CyToBroker",'2013Figures'!$G:$G,"E1",'2013Figures'!$E:$E,$B$1)</f>
        <v>0</v>
      </c>
      <c r="H331" s="9">
        <f>SUMIFS('2013Figures'!$J:$J,'2013Figures'!$C:$C,$A331,'2013Figures'!$I:$I,"",'2013Figures'!$B:$B,"CyToBroker",'2013Figures'!$G:$G,"P1",'2013Figures'!$E:$E,$B$1)</f>
        <v>0</v>
      </c>
      <c r="J331" s="8" t="s">
        <v>131</v>
      </c>
      <c r="L331" s="42">
        <f>SUMIFS('2012Figures'!$J:$J,'2012Figures'!$C:$C,$A331,'2012Figures'!$I:$I,"",'2012Figures'!$E:$E,$B$1)</f>
        <v>0</v>
      </c>
      <c r="M331" s="52">
        <f>SUMIFS('2012Figures'!$J:$J,'2012Figures'!$C:$C,$A331,'2012Figures'!$I:$I,"",'2012Figures'!$B:$B,"BrokerToCy",'2012Figures'!$G:$G,"E1",'2012Figures'!$E:$E,$B$1)</f>
        <v>0</v>
      </c>
      <c r="N331" s="52">
        <f>SUMIFS('2012Figures'!$J:$J,'2012Figures'!$C:$C,$A331,'2012Figures'!$I:$I,"",'2012Figures'!$B:$B,"BrokerToCy",'2012Figures'!$G:$G,"P1",'2012Figures'!$E:$E,$B$1)</f>
        <v>0</v>
      </c>
      <c r="O331" s="52">
        <f>SUMIFS('2012Figures'!$J:$J,'2012Figures'!$C:$C,$A331,'2012Figures'!$I:$I,"",'2012Figures'!$B:$B,"CyToBroker",'2012Figures'!$G:$G,"E1",'2012Figures'!$E:$E,$B$1)</f>
        <v>0</v>
      </c>
      <c r="P331" s="52">
        <f>SUMIFS('2012Figures'!$J:$J,'2012Figures'!$C:$C,$A331,'2012Figures'!$I:$I,"",'2012Figures'!$B:$B,"CyToBroker",'2012Figures'!$G:$G,"P1",'2012Figures'!$E:$E,$B$1)</f>
        <v>0</v>
      </c>
      <c r="R331" s="46" t="str">
        <f t="shared" si="30"/>
        <v/>
      </c>
      <c r="S331" s="46" t="str">
        <f t="shared" si="30"/>
        <v/>
      </c>
      <c r="T331" s="46" t="str">
        <f t="shared" si="30"/>
        <v/>
      </c>
      <c r="U331" s="46" t="str">
        <f t="shared" si="30"/>
        <v/>
      </c>
      <c r="V331" s="46" t="str">
        <f t="shared" si="30"/>
        <v/>
      </c>
    </row>
    <row r="332" spans="1:22" x14ac:dyDescent="0.2">
      <c r="A332" s="21"/>
      <c r="B332" s="21" t="s">
        <v>92</v>
      </c>
      <c r="C332" s="22"/>
      <c r="D332" s="23">
        <f>SUM(E332:H332)</f>
        <v>3</v>
      </c>
      <c r="E332" s="23">
        <f>SUM(E329:E331)</f>
        <v>3</v>
      </c>
      <c r="F332" s="23">
        <f>SUM(F329:F331)</f>
        <v>0</v>
      </c>
      <c r="G332" s="23">
        <f>SUM(G329:G331)</f>
        <v>0</v>
      </c>
      <c r="H332" s="23">
        <f>SUM(H329:H331)</f>
        <v>0</v>
      </c>
      <c r="I332" s="21"/>
      <c r="J332" s="22"/>
      <c r="K332" s="21"/>
      <c r="L332" s="43">
        <f>SUM(M332:P332)</f>
        <v>0</v>
      </c>
      <c r="M332" s="43">
        <f>SUM(M329:M331)</f>
        <v>0</v>
      </c>
      <c r="N332" s="43">
        <f>SUM(N329:N331)</f>
        <v>0</v>
      </c>
      <c r="O332" s="43">
        <f>SUM(O329:O331)</f>
        <v>0</v>
      </c>
      <c r="P332" s="43">
        <f>SUM(P329:P331)</f>
        <v>0</v>
      </c>
      <c r="Q332" s="21"/>
      <c r="R332" s="21"/>
      <c r="S332" s="21"/>
      <c r="T332" s="21"/>
      <c r="U332" s="21"/>
      <c r="V332" s="21"/>
    </row>
    <row r="333" spans="1:22" x14ac:dyDescent="0.2">
      <c r="A333" s="28">
        <v>303</v>
      </c>
      <c r="B333" s="28" t="s">
        <v>117</v>
      </c>
      <c r="C333" s="17" t="s">
        <v>88</v>
      </c>
      <c r="D333" s="18">
        <f>SUMIFS('2013Figures'!$J:$J,'2013Figures'!$C:$C,$A333,'2013Figures'!$E:$E,$B$1)</f>
        <v>3</v>
      </c>
      <c r="E333" s="18">
        <f>SUMIFS('2013Figures'!$J:$J,'2013Figures'!$C:$C,$A333,'2013Figures'!$B:$B,"BrokerToCy",'2013Figures'!$G:$G,"E1",'2013Figures'!$E:$E,$B$1)</f>
        <v>3</v>
      </c>
      <c r="F333" s="18">
        <f>SUMIFS('2013Figures'!$J:$J,'2013Figures'!$C:$C,$A333,'2013Figures'!$B:$B,"BrokerToCy",'2013Figures'!$G:$G,"P1",'2013Figures'!$E:$E,$B$1)</f>
        <v>0</v>
      </c>
      <c r="G333" s="18">
        <f>SUMIFS('2013Figures'!$J:$J,'2013Figures'!$C:$C,$A333,'2013Figures'!$B:$B,"CyToBroker",'2013Figures'!$G:$G,"E1",'2013Figures'!$E:$E,$B$1)</f>
        <v>0</v>
      </c>
      <c r="H333" s="18">
        <f>SUMIFS('2013Figures'!$J:$J,'2013Figures'!$C:$C,$A333,'2013Figures'!$B:$B,"CyToBroker",'2013Figures'!$G:$G,"P1",'2013Figures'!$E:$E,$B$1)</f>
        <v>0</v>
      </c>
      <c r="I333" s="28"/>
      <c r="J333" s="17"/>
      <c r="K333" s="28"/>
      <c r="L333" s="50">
        <f>SUMIFS('2012Figures'!$J:$J,'2012Figures'!$C:$C,$A333,'2012Figures'!$E:$E,$B$1)</f>
        <v>0</v>
      </c>
      <c r="M333" s="50">
        <f>SUMIFS('2012Figures'!$J:$J,'2012Figures'!$C:$C,$A333,'2012Figures'!$B:$B,"BrokerToCy",'2012Figures'!$G:$G,"E1",'2012Figures'!$E:$E,$B$1)</f>
        <v>0</v>
      </c>
      <c r="N333" s="50">
        <f>SUMIFS('2012Figures'!$J:$J,'2012Figures'!$C:$C,$A333,'2012Figures'!$B:$B,"BrokerToCy",'2012Figures'!$G:$G,"P1",'2012Figures'!$E:$E,$B$1)</f>
        <v>0</v>
      </c>
      <c r="O333" s="50">
        <f>SUMIFS('2012Figures'!$J:$J,'2012Figures'!$C:$C,$A333,'2012Figures'!$B:$B,"CyToBroker",'2012Figures'!$G:$G,"E1",'2012Figures'!$E:$E,$B$1)</f>
        <v>0</v>
      </c>
      <c r="P333" s="50">
        <f>SUMIFS('2012Figures'!$J:$J,'2012Figures'!$C:$C,$A333,'2012Figures'!$B:$B,"CyToBroker",'2012Figures'!$G:$G,"P1",'2012Figures'!$E:$E,$B$1)</f>
        <v>0</v>
      </c>
      <c r="Q333" s="28"/>
      <c r="R333" s="46" t="str">
        <f t="shared" ref="R333:V396" si="31">IF(L333=0,"",ROUND(D333/L333-1,2))</f>
        <v/>
      </c>
      <c r="S333" s="46" t="str">
        <f t="shared" si="31"/>
        <v/>
      </c>
      <c r="T333" s="46" t="str">
        <f t="shared" si="31"/>
        <v/>
      </c>
      <c r="U333" s="46" t="str">
        <f t="shared" si="31"/>
        <v/>
      </c>
      <c r="V333" s="46" t="str">
        <f t="shared" si="31"/>
        <v/>
      </c>
    </row>
    <row r="334" spans="1:22" x14ac:dyDescent="0.2">
      <c r="A334" s="1">
        <v>303</v>
      </c>
      <c r="B334" s="1" t="s">
        <v>117</v>
      </c>
      <c r="C334" s="8">
        <v>1</v>
      </c>
      <c r="D334" s="29">
        <f>SUMIFS('2013Figures'!$J:$J,'2013Figures'!$C:$C,$A334,'2013Figures'!$H:$H,$B334,'2013Figures'!$I:$I,$C334,'2013Figures'!$E:$E,$B$1)</f>
        <v>0</v>
      </c>
      <c r="E334" s="9">
        <f>SUMIFS('2013Figures'!$J:$J,'2013Figures'!$C:$C,$A334,'2013Figures'!$H:$H,$B334,'2013Figures'!$I:$I,$C334,'2013Figures'!$B:$B,"BrokerToCy",'2013Figures'!$G:$G,"E1",'2013Figures'!$E:$E,$B$1)</f>
        <v>0</v>
      </c>
      <c r="F334" s="9">
        <f>SUMIFS('2013Figures'!$J:$J,'2013Figures'!$C:$C,$A334,'2013Figures'!$H:$H,$B334,'2013Figures'!$I:$I,$C334,'2013Figures'!$B:$B,"BrokerToCy",'2013Figures'!$G:$G,"P1",'2013Figures'!$E:$E,$B$1)</f>
        <v>0</v>
      </c>
      <c r="G334" s="9">
        <f>SUMIFS('2013Figures'!$J:$J,'2013Figures'!$C:$C,$A334,'2013Figures'!$H:$H,$B334,'2013Figures'!$I:$I,$C334,'2013Figures'!$B:$B,"CyToBroker",'2013Figures'!$G:$G,"E1",'2013Figures'!$E:$E,$B$1)</f>
        <v>0</v>
      </c>
      <c r="H334" s="9">
        <f>SUMIFS('2013Figures'!$J:$J,'2013Figures'!$C:$C,$A334,'2013Figures'!$H:$H,$B334,'2013Figures'!$I:$I,$C334,'2013Figures'!$B:$B,"CyToBroker",'2013Figures'!$G:$G,"P1",'2013Figures'!$E:$E,$B$1)</f>
        <v>0</v>
      </c>
      <c r="I334" s="30"/>
      <c r="J334" s="31">
        <v>200801</v>
      </c>
      <c r="K334" s="30"/>
      <c r="L334" s="42">
        <f>SUMIFS('2012Figures'!$J:$J,'2012Figures'!$C:$C,$A334,'2012Figures'!$H:$H,$B334,'2012Figures'!$I:$I,$C334,'2012Figures'!$E:$E,$B$1)</f>
        <v>0</v>
      </c>
      <c r="M334" s="52">
        <f>SUMIFS('2012Figures'!$J:$J,'2012Figures'!$C:$C,$A334,'2012Figures'!$H:$H,$B334,'2012Figures'!$I:$I,$C334,'2012Figures'!$B:$B,"BrokerToCy",'2012Figures'!$G:$G,"E1",'2012Figures'!$E:$E,$B$1)</f>
        <v>0</v>
      </c>
      <c r="N334" s="52">
        <f>SUMIFS('2012Figures'!$J:$J,'2012Figures'!$C:$C,$A334,'2012Figures'!$H:$H,$B334,'2012Figures'!$I:$I,$C334,'2012Figures'!$B:$B,"BrokerToCy",'2012Figures'!$G:$G,"P1",'2012Figures'!$E:$E,$B$1)</f>
        <v>0</v>
      </c>
      <c r="O334" s="52">
        <f>SUMIFS('2012Figures'!$J:$J,'2012Figures'!$C:$C,$A334,'2012Figures'!$H:$H,$B334,'2012Figures'!$I:$I,$C334,'2012Figures'!$B:$B,"CyToBroker",'2012Figures'!$G:$G,"E1",'2012Figures'!$E:$E,$B$1)</f>
        <v>0</v>
      </c>
      <c r="P334" s="52">
        <f>SUMIFS('2012Figures'!$J:$J,'2012Figures'!$C:$C,$A334,'2012Figures'!$H:$H,$B334,'2012Figures'!$I:$I,$C334,'2012Figures'!$B:$B,"CyToBroker",'2012Figures'!$G:$G,"P1",'2012Figures'!$E:$E,$B$1)</f>
        <v>0</v>
      </c>
      <c r="Q334" s="30"/>
      <c r="R334" s="46" t="str">
        <f t="shared" si="31"/>
        <v/>
      </c>
      <c r="S334" s="46" t="str">
        <f t="shared" si="31"/>
        <v/>
      </c>
      <c r="T334" s="46" t="str">
        <f t="shared" si="31"/>
        <v/>
      </c>
      <c r="U334" s="46" t="str">
        <f t="shared" si="31"/>
        <v/>
      </c>
      <c r="V334" s="46" t="str">
        <f t="shared" si="31"/>
        <v/>
      </c>
    </row>
    <row r="335" spans="1:22" x14ac:dyDescent="0.2">
      <c r="A335" s="1">
        <v>303</v>
      </c>
      <c r="B335" s="1" t="s">
        <v>117</v>
      </c>
      <c r="D335" s="29">
        <f>SUMIFS('2013Figures'!$J:$J,'2013Figures'!$C:$C,$A335,'2013Figures'!$I:$I,"",'2013Figures'!$E:$E,$B$1)</f>
        <v>3</v>
      </c>
      <c r="E335" s="9">
        <f>SUMIFS('2013Figures'!$J:$J,'2013Figures'!$C:$C,$A335,'2013Figures'!$I:$I,"",'2013Figures'!$B:$B,"BrokerToCy",'2013Figures'!$G:$G,"E1",'2013Figures'!$E:$E,$B$1)</f>
        <v>3</v>
      </c>
      <c r="F335" s="9">
        <f>SUMIFS('2013Figures'!$J:$J,'2013Figures'!$C:$C,$A335,'2013Figures'!$I:$I,"",'2013Figures'!$B:$B,"BrokerToCy",'2013Figures'!$G:$G,"P1",'2013Figures'!$E:$E,$B$1)</f>
        <v>0</v>
      </c>
      <c r="G335" s="9">
        <f>SUMIFS('2013Figures'!$J:$J,'2013Figures'!$C:$C,$A335,'2013Figures'!$I:$I,"",'2013Figures'!$B:$B,"CyToBroker",'2013Figures'!$G:$G,"E1",'2013Figures'!$E:$E,$B$1)</f>
        <v>0</v>
      </c>
      <c r="H335" s="9">
        <f>SUMIFS('2013Figures'!$J:$J,'2013Figures'!$C:$C,$A335,'2013Figures'!$I:$I,"",'2013Figures'!$B:$B,"CyToBroker",'2013Figures'!$G:$G,"P1",'2013Figures'!$E:$E,$B$1)</f>
        <v>0</v>
      </c>
      <c r="J335" s="8" t="s">
        <v>131</v>
      </c>
      <c r="L335" s="42">
        <f>SUMIFS('2012Figures'!$J:$J,'2012Figures'!$C:$C,$A335,'2012Figures'!$I:$I,"",'2012Figures'!$E:$E,$B$1)</f>
        <v>0</v>
      </c>
      <c r="M335" s="52">
        <f>SUMIFS('2012Figures'!$J:$J,'2012Figures'!$C:$C,$A335,'2012Figures'!$I:$I,"",'2012Figures'!$B:$B,"BrokerToCy",'2012Figures'!$G:$G,"E1",'2012Figures'!$E:$E,$B$1)</f>
        <v>0</v>
      </c>
      <c r="N335" s="52">
        <f>SUMIFS('2012Figures'!$J:$J,'2012Figures'!$C:$C,$A335,'2012Figures'!$I:$I,"",'2012Figures'!$B:$B,"BrokerToCy",'2012Figures'!$G:$G,"P1",'2012Figures'!$E:$E,$B$1)</f>
        <v>0</v>
      </c>
      <c r="O335" s="52">
        <f>SUMIFS('2012Figures'!$J:$J,'2012Figures'!$C:$C,$A335,'2012Figures'!$I:$I,"",'2012Figures'!$B:$B,"CyToBroker",'2012Figures'!$G:$G,"E1",'2012Figures'!$E:$E,$B$1)</f>
        <v>0</v>
      </c>
      <c r="P335" s="52">
        <f>SUMIFS('2012Figures'!$J:$J,'2012Figures'!$C:$C,$A335,'2012Figures'!$I:$I,"",'2012Figures'!$B:$B,"CyToBroker",'2012Figures'!$G:$G,"P1",'2012Figures'!$E:$E,$B$1)</f>
        <v>0</v>
      </c>
      <c r="R335" s="46" t="str">
        <f t="shared" si="31"/>
        <v/>
      </c>
      <c r="S335" s="46" t="str">
        <f t="shared" si="31"/>
        <v/>
      </c>
      <c r="T335" s="46" t="str">
        <f t="shared" si="31"/>
        <v/>
      </c>
      <c r="U335" s="46" t="str">
        <f t="shared" si="31"/>
        <v/>
      </c>
      <c r="V335" s="46" t="str">
        <f t="shared" si="31"/>
        <v/>
      </c>
    </row>
    <row r="336" spans="1:22" x14ac:dyDescent="0.2">
      <c r="A336" s="21"/>
      <c r="B336" s="21" t="s">
        <v>92</v>
      </c>
      <c r="C336" s="22"/>
      <c r="D336" s="23">
        <f>SUM(E336:H336)</f>
        <v>3</v>
      </c>
      <c r="E336" s="23">
        <f>SUM(E334:E335)</f>
        <v>3</v>
      </c>
      <c r="F336" s="23">
        <f>SUM(F334:F335)</f>
        <v>0</v>
      </c>
      <c r="G336" s="23">
        <f>SUM(G334:G335)</f>
        <v>0</v>
      </c>
      <c r="H336" s="23">
        <f>SUM(H334:H335)</f>
        <v>0</v>
      </c>
      <c r="I336" s="21"/>
      <c r="J336" s="22"/>
      <c r="K336" s="21"/>
      <c r="L336" s="43">
        <f>SUM(M336:P336)</f>
        <v>0</v>
      </c>
      <c r="M336" s="43">
        <f>SUM(M334:M335)</f>
        <v>0</v>
      </c>
      <c r="N336" s="43">
        <f>SUM(N334:N335)</f>
        <v>0</v>
      </c>
      <c r="O336" s="43">
        <f>SUM(O334:O335)</f>
        <v>0</v>
      </c>
      <c r="P336" s="43">
        <f>SUM(P334:P335)</f>
        <v>0</v>
      </c>
      <c r="Q336" s="21"/>
      <c r="R336" s="21"/>
      <c r="S336" s="21"/>
      <c r="T336" s="21"/>
      <c r="U336" s="21"/>
      <c r="V336" s="21"/>
    </row>
    <row r="337" spans="1:22" x14ac:dyDescent="0.2">
      <c r="A337" s="28">
        <v>304</v>
      </c>
      <c r="B337" s="28" t="s">
        <v>118</v>
      </c>
      <c r="C337" s="17" t="s">
        <v>88</v>
      </c>
      <c r="D337" s="18">
        <f>SUMIFS('2013Figures'!$J:$J,'2013Figures'!$C:$C,$A337,'2013Figures'!$E:$E,$B$1)</f>
        <v>5993</v>
      </c>
      <c r="E337" s="18">
        <f>SUMIFS('2013Figures'!$J:$J,'2013Figures'!$C:$C,$A337,'2013Figures'!$B:$B,"BrokerToCy",'2013Figures'!$G:$G,"E1",'2013Figures'!$E:$E,$B$1)</f>
        <v>0</v>
      </c>
      <c r="F337" s="18">
        <f>SUMIFS('2013Figures'!$J:$J,'2013Figures'!$C:$C,$A337,'2013Figures'!$B:$B,"BrokerToCy",'2013Figures'!$G:$G,"P1",'2013Figures'!$E:$E,$B$1)</f>
        <v>0</v>
      </c>
      <c r="G337" s="18">
        <f>SUMIFS('2013Figures'!$J:$J,'2013Figures'!$C:$C,$A337,'2013Figures'!$B:$B,"CyToBroker",'2013Figures'!$G:$G,"E1",'2013Figures'!$E:$E,$B$1)</f>
        <v>5993</v>
      </c>
      <c r="H337" s="18">
        <f>SUMIFS('2013Figures'!$J:$J,'2013Figures'!$C:$C,$A337,'2013Figures'!$B:$B,"CyToBroker",'2013Figures'!$G:$G,"P1",'2013Figures'!$E:$E,$B$1)</f>
        <v>0</v>
      </c>
      <c r="I337" s="28"/>
      <c r="J337" s="17"/>
      <c r="K337" s="28"/>
      <c r="L337" s="50">
        <f>SUMIFS('2012Figures'!$J:$J,'2012Figures'!$C:$C,$A337,'2012Figures'!$E:$E,$B$1)</f>
        <v>8006</v>
      </c>
      <c r="M337" s="50">
        <f>SUMIFS('2012Figures'!$J:$J,'2012Figures'!$C:$C,$A337,'2012Figures'!$B:$B,"BrokerToCy",'2012Figures'!$G:$G,"E1",'2012Figures'!$E:$E,$B$1)</f>
        <v>0</v>
      </c>
      <c r="N337" s="50">
        <f>SUMIFS('2012Figures'!$J:$J,'2012Figures'!$C:$C,$A337,'2012Figures'!$B:$B,"BrokerToCy",'2012Figures'!$G:$G,"P1",'2012Figures'!$E:$E,$B$1)</f>
        <v>0</v>
      </c>
      <c r="O337" s="50">
        <f>SUMIFS('2012Figures'!$J:$J,'2012Figures'!$C:$C,$A337,'2012Figures'!$B:$B,"CyToBroker",'2012Figures'!$G:$G,"E1",'2012Figures'!$E:$E,$B$1)</f>
        <v>8006</v>
      </c>
      <c r="P337" s="50">
        <f>SUMIFS('2012Figures'!$J:$J,'2012Figures'!$C:$C,$A337,'2012Figures'!$B:$B,"CyToBroker",'2012Figures'!$G:$G,"P1",'2012Figures'!$E:$E,$B$1)</f>
        <v>0</v>
      </c>
      <c r="Q337" s="28"/>
      <c r="R337" s="46">
        <f t="shared" ref="R337:V400" si="32">IF(L337=0,"",ROUND(D337/L337-1,2))</f>
        <v>-0.25</v>
      </c>
      <c r="S337" s="46" t="str">
        <f t="shared" si="32"/>
        <v/>
      </c>
      <c r="T337" s="46" t="str">
        <f t="shared" si="32"/>
        <v/>
      </c>
      <c r="U337" s="46">
        <f t="shared" si="32"/>
        <v>-0.25</v>
      </c>
      <c r="V337" s="46" t="str">
        <f t="shared" si="32"/>
        <v/>
      </c>
    </row>
    <row r="338" spans="1:22" x14ac:dyDescent="0.2">
      <c r="A338" s="1">
        <v>304</v>
      </c>
      <c r="B338" s="1" t="s">
        <v>118</v>
      </c>
      <c r="C338" s="8">
        <v>4</v>
      </c>
      <c r="D338" s="29">
        <f>SUMIFS('2013Figures'!$J:$J,'2013Figures'!$C:$C,$A338,'2013Figures'!$H:$H,$B338,'2013Figures'!$I:$I,$C338,'2013Figures'!$E:$E,$B$1)</f>
        <v>0</v>
      </c>
      <c r="E338" s="9">
        <f>SUMIFS('2013Figures'!$J:$J,'2013Figures'!$C:$C,$A338,'2013Figures'!$H:$H,$B338,'2013Figures'!$I:$I,$C338,'2013Figures'!$B:$B,"BrokerToCy",'2013Figures'!$G:$G,"E1",'2013Figures'!$E:$E,$B$1)</f>
        <v>0</v>
      </c>
      <c r="F338" s="9">
        <f>SUMIFS('2013Figures'!$J:$J,'2013Figures'!$C:$C,$A338,'2013Figures'!$H:$H,$B338,'2013Figures'!$I:$I,$C338,'2013Figures'!$B:$B,"BrokerToCy",'2013Figures'!$G:$G,"P1",'2013Figures'!$E:$E,$B$1)</f>
        <v>0</v>
      </c>
      <c r="G338" s="9">
        <f>SUMIFS('2013Figures'!$J:$J,'2013Figures'!$C:$C,$A338,'2013Figures'!$H:$H,$B338,'2013Figures'!$I:$I,$C338,'2013Figures'!$B:$B,"CyToBroker",'2013Figures'!$G:$G,"E1",'2013Figures'!$E:$E,$B$1)</f>
        <v>0</v>
      </c>
      <c r="H338" s="9">
        <f>SUMIFS('2013Figures'!$J:$J,'2013Figures'!$C:$C,$A338,'2013Figures'!$H:$H,$B338,'2013Figures'!$I:$I,$C338,'2013Figures'!$B:$B,"CyToBroker",'2013Figures'!$G:$G,"P1",'2013Figures'!$E:$E,$B$1)</f>
        <v>0</v>
      </c>
      <c r="I338" s="30"/>
      <c r="J338" s="31">
        <v>201501</v>
      </c>
      <c r="K338" s="30"/>
      <c r="L338" s="42">
        <f>SUMIFS('2012Figures'!$J:$J,'2012Figures'!$C:$C,$A338,'2012Figures'!$H:$H,$B338,'2012Figures'!$I:$I,$C338,'2012Figures'!$E:$E,$B$1)</f>
        <v>0</v>
      </c>
      <c r="M338" s="52">
        <f>SUMIFS('2012Figures'!$J:$J,'2012Figures'!$C:$C,$A338,'2012Figures'!$H:$H,$B338,'2012Figures'!$I:$I,$C338,'2012Figures'!$B:$B,"BrokerToCy",'2012Figures'!$G:$G,"E1",'2012Figures'!$E:$E,$B$1)</f>
        <v>0</v>
      </c>
      <c r="N338" s="52">
        <f>SUMIFS('2012Figures'!$J:$J,'2012Figures'!$C:$C,$A338,'2012Figures'!$H:$H,$B338,'2012Figures'!$I:$I,$C338,'2012Figures'!$B:$B,"BrokerToCy",'2012Figures'!$G:$G,"P1",'2012Figures'!$E:$E,$B$1)</f>
        <v>0</v>
      </c>
      <c r="O338" s="52">
        <f>SUMIFS('2012Figures'!$J:$J,'2012Figures'!$C:$C,$A338,'2012Figures'!$H:$H,$B338,'2012Figures'!$I:$I,$C338,'2012Figures'!$B:$B,"CyToBroker",'2012Figures'!$G:$G,"E1",'2012Figures'!$E:$E,$B$1)</f>
        <v>0</v>
      </c>
      <c r="P338" s="52">
        <f>SUMIFS('2012Figures'!$J:$J,'2012Figures'!$C:$C,$A338,'2012Figures'!$H:$H,$B338,'2012Figures'!$I:$I,$C338,'2012Figures'!$B:$B,"CyToBroker",'2012Figures'!$G:$G,"P1",'2012Figures'!$E:$E,$B$1)</f>
        <v>0</v>
      </c>
      <c r="Q338" s="30"/>
      <c r="R338" s="46" t="str">
        <f t="shared" si="32"/>
        <v/>
      </c>
      <c r="S338" s="46" t="str">
        <f t="shared" si="32"/>
        <v/>
      </c>
      <c r="T338" s="46" t="str">
        <f t="shared" si="32"/>
        <v/>
      </c>
      <c r="U338" s="46" t="str">
        <f t="shared" si="32"/>
        <v/>
      </c>
      <c r="V338" s="46" t="str">
        <f t="shared" si="32"/>
        <v/>
      </c>
    </row>
    <row r="339" spans="1:22" x14ac:dyDescent="0.2">
      <c r="A339" s="1">
        <v>304</v>
      </c>
      <c r="B339" s="1" t="s">
        <v>118</v>
      </c>
      <c r="C339" s="8">
        <v>3</v>
      </c>
      <c r="D339" s="29">
        <f>SUMIFS('2013Figures'!$J:$J,'2013Figures'!$C:$C,$A339,'2013Figures'!$H:$H,$B339,'2013Figures'!$I:$I,$C339,'2013Figures'!$E:$E,$B$1)</f>
        <v>0</v>
      </c>
      <c r="E339" s="9">
        <f>SUMIFS('2013Figures'!$J:$J,'2013Figures'!$C:$C,$A339,'2013Figures'!$H:$H,$B339,'2013Figures'!$I:$I,$C339,'2013Figures'!$B:$B,"BrokerToCy",'2013Figures'!$G:$G,"E1",'2013Figures'!$E:$E,$B$1)</f>
        <v>0</v>
      </c>
      <c r="F339" s="9">
        <f>SUMIFS('2013Figures'!$J:$J,'2013Figures'!$C:$C,$A339,'2013Figures'!$H:$H,$B339,'2013Figures'!$I:$I,$C339,'2013Figures'!$B:$B,"BrokerToCy",'2013Figures'!$G:$G,"P1",'2013Figures'!$E:$E,$B$1)</f>
        <v>0</v>
      </c>
      <c r="G339" s="9">
        <f>SUMIFS('2013Figures'!$J:$J,'2013Figures'!$C:$C,$A339,'2013Figures'!$H:$H,$B339,'2013Figures'!$I:$I,$C339,'2013Figures'!$B:$B,"CyToBroker",'2013Figures'!$G:$G,"E1",'2013Figures'!$E:$E,$B$1)</f>
        <v>0</v>
      </c>
      <c r="H339" s="9">
        <f>SUMIFS('2013Figures'!$J:$J,'2013Figures'!$C:$C,$A339,'2013Figures'!$H:$H,$B339,'2013Figures'!$I:$I,$C339,'2013Figures'!$B:$B,"CyToBroker",'2013Figures'!$G:$G,"P1",'2013Figures'!$E:$E,$B$1)</f>
        <v>0</v>
      </c>
      <c r="I339" s="30"/>
      <c r="J339" s="31">
        <v>201301</v>
      </c>
      <c r="K339" s="30"/>
      <c r="L339" s="42">
        <f>SUMIFS('2012Figures'!$J:$J,'2012Figures'!$C:$C,$A339,'2012Figures'!$H:$H,$B339,'2012Figures'!$I:$I,$C339,'2012Figures'!$E:$E,$B$1)</f>
        <v>0</v>
      </c>
      <c r="M339" s="52">
        <f>SUMIFS('2012Figures'!$J:$J,'2012Figures'!$C:$C,$A339,'2012Figures'!$H:$H,$B339,'2012Figures'!$I:$I,$C339,'2012Figures'!$B:$B,"BrokerToCy",'2012Figures'!$G:$G,"E1",'2012Figures'!$E:$E,$B$1)</f>
        <v>0</v>
      </c>
      <c r="N339" s="52">
        <f>SUMIFS('2012Figures'!$J:$J,'2012Figures'!$C:$C,$A339,'2012Figures'!$H:$H,$B339,'2012Figures'!$I:$I,$C339,'2012Figures'!$B:$B,"BrokerToCy",'2012Figures'!$G:$G,"P1",'2012Figures'!$E:$E,$B$1)</f>
        <v>0</v>
      </c>
      <c r="O339" s="52">
        <f>SUMIFS('2012Figures'!$J:$J,'2012Figures'!$C:$C,$A339,'2012Figures'!$H:$H,$B339,'2012Figures'!$I:$I,$C339,'2012Figures'!$B:$B,"CyToBroker",'2012Figures'!$G:$G,"E1",'2012Figures'!$E:$E,$B$1)</f>
        <v>0</v>
      </c>
      <c r="P339" s="52">
        <f>SUMIFS('2012Figures'!$J:$J,'2012Figures'!$C:$C,$A339,'2012Figures'!$H:$H,$B339,'2012Figures'!$I:$I,$C339,'2012Figures'!$B:$B,"CyToBroker",'2012Figures'!$G:$G,"P1",'2012Figures'!$E:$E,$B$1)</f>
        <v>0</v>
      </c>
      <c r="Q339" s="30"/>
      <c r="R339" s="46" t="str">
        <f t="shared" si="32"/>
        <v/>
      </c>
      <c r="S339" s="46" t="str">
        <f t="shared" si="32"/>
        <v/>
      </c>
      <c r="T339" s="46" t="str">
        <f t="shared" si="32"/>
        <v/>
      </c>
      <c r="U339" s="46" t="str">
        <f t="shared" si="32"/>
        <v/>
      </c>
      <c r="V339" s="46" t="str">
        <f t="shared" si="32"/>
        <v/>
      </c>
    </row>
    <row r="340" spans="1:22" x14ac:dyDescent="0.2">
      <c r="A340" s="1">
        <v>304</v>
      </c>
      <c r="B340" s="1" t="s">
        <v>118</v>
      </c>
      <c r="C340" s="8">
        <v>2</v>
      </c>
      <c r="D340" s="29">
        <f>SUMIFS('2013Figures'!$J:$J,'2013Figures'!$C:$C,$A340,'2013Figures'!$H:$H,$B340,'2013Figures'!$I:$I,$C340,'2013Figures'!$E:$E,$B$1)</f>
        <v>0</v>
      </c>
      <c r="E340" s="9">
        <f>SUMIFS('2013Figures'!$J:$J,'2013Figures'!$C:$C,$A340,'2013Figures'!$H:$H,$B340,'2013Figures'!$I:$I,$C340,'2013Figures'!$B:$B,"BrokerToCy",'2013Figures'!$G:$G,"E1",'2013Figures'!$E:$E,$B$1)</f>
        <v>0</v>
      </c>
      <c r="F340" s="9">
        <f>SUMIFS('2013Figures'!$J:$J,'2013Figures'!$C:$C,$A340,'2013Figures'!$H:$H,$B340,'2013Figures'!$I:$I,$C340,'2013Figures'!$B:$B,"BrokerToCy",'2013Figures'!$G:$G,"P1",'2013Figures'!$E:$E,$B$1)</f>
        <v>0</v>
      </c>
      <c r="G340" s="9">
        <f>SUMIFS('2013Figures'!$J:$J,'2013Figures'!$C:$C,$A340,'2013Figures'!$H:$H,$B340,'2013Figures'!$I:$I,$C340,'2013Figures'!$B:$B,"CyToBroker",'2013Figures'!$G:$G,"E1",'2013Figures'!$E:$E,$B$1)</f>
        <v>0</v>
      </c>
      <c r="H340" s="9">
        <f>SUMIFS('2013Figures'!$J:$J,'2013Figures'!$C:$C,$A340,'2013Figures'!$H:$H,$B340,'2013Figures'!$I:$I,$C340,'2013Figures'!$B:$B,"CyToBroker",'2013Figures'!$G:$G,"P1",'2013Figures'!$E:$E,$B$1)</f>
        <v>0</v>
      </c>
      <c r="J340" s="8">
        <v>200801</v>
      </c>
      <c r="L340" s="42">
        <f>SUMIFS('2012Figures'!$J:$J,'2012Figures'!$C:$C,$A340,'2012Figures'!$H:$H,$B340,'2012Figures'!$I:$I,$C340,'2012Figures'!$E:$E,$B$1)</f>
        <v>0</v>
      </c>
      <c r="M340" s="52">
        <f>SUMIFS('2012Figures'!$J:$J,'2012Figures'!$C:$C,$A340,'2012Figures'!$H:$H,$B340,'2012Figures'!$I:$I,$C340,'2012Figures'!$B:$B,"BrokerToCy",'2012Figures'!$G:$G,"E1",'2012Figures'!$E:$E,$B$1)</f>
        <v>0</v>
      </c>
      <c r="N340" s="52">
        <f>SUMIFS('2012Figures'!$J:$J,'2012Figures'!$C:$C,$A340,'2012Figures'!$H:$H,$B340,'2012Figures'!$I:$I,$C340,'2012Figures'!$B:$B,"BrokerToCy",'2012Figures'!$G:$G,"P1",'2012Figures'!$E:$E,$B$1)</f>
        <v>0</v>
      </c>
      <c r="O340" s="52">
        <f>SUMIFS('2012Figures'!$J:$J,'2012Figures'!$C:$C,$A340,'2012Figures'!$H:$H,$B340,'2012Figures'!$I:$I,$C340,'2012Figures'!$B:$B,"CyToBroker",'2012Figures'!$G:$G,"E1",'2012Figures'!$E:$E,$B$1)</f>
        <v>0</v>
      </c>
      <c r="P340" s="52">
        <f>SUMIFS('2012Figures'!$J:$J,'2012Figures'!$C:$C,$A340,'2012Figures'!$H:$H,$B340,'2012Figures'!$I:$I,$C340,'2012Figures'!$B:$B,"CyToBroker",'2012Figures'!$G:$G,"P1",'2012Figures'!$E:$E,$B$1)</f>
        <v>0</v>
      </c>
      <c r="R340" s="46" t="str">
        <f t="shared" si="32"/>
        <v/>
      </c>
      <c r="S340" s="46" t="str">
        <f t="shared" si="32"/>
        <v/>
      </c>
      <c r="T340" s="46" t="str">
        <f t="shared" si="32"/>
        <v/>
      </c>
      <c r="U340" s="46" t="str">
        <f t="shared" si="32"/>
        <v/>
      </c>
      <c r="V340" s="46" t="str">
        <f t="shared" si="32"/>
        <v/>
      </c>
    </row>
    <row r="341" spans="1:22" x14ac:dyDescent="0.2">
      <c r="A341" s="1">
        <v>304</v>
      </c>
      <c r="B341" s="1" t="s">
        <v>118</v>
      </c>
      <c r="C341" s="8">
        <v>1</v>
      </c>
      <c r="D341" s="29">
        <f>SUMIFS('2013Figures'!$J:$J,'2013Figures'!$C:$C,$A341,'2013Figures'!$H:$H,$B341,'2013Figures'!$I:$I,$C341,'2013Figures'!$E:$E,$B$1)</f>
        <v>0</v>
      </c>
      <c r="E341" s="9">
        <f>SUMIFS('2013Figures'!$J:$J,'2013Figures'!$C:$C,$A341,'2013Figures'!$H:$H,$B341,'2013Figures'!$I:$I,$C341,'2013Figures'!$B:$B,"BrokerToCy",'2013Figures'!$G:$G,"E1",'2013Figures'!$E:$E,$B$1)</f>
        <v>0</v>
      </c>
      <c r="F341" s="9">
        <f>SUMIFS('2013Figures'!$J:$J,'2013Figures'!$C:$C,$A341,'2013Figures'!$H:$H,$B341,'2013Figures'!$I:$I,$C341,'2013Figures'!$B:$B,"BrokerToCy",'2013Figures'!$G:$G,"P1",'2013Figures'!$E:$E,$B$1)</f>
        <v>0</v>
      </c>
      <c r="G341" s="9">
        <f>SUMIFS('2013Figures'!$J:$J,'2013Figures'!$C:$C,$A341,'2013Figures'!$H:$H,$B341,'2013Figures'!$I:$I,$C341,'2013Figures'!$B:$B,"CyToBroker",'2013Figures'!$G:$G,"E1",'2013Figures'!$E:$E,$B$1)</f>
        <v>0</v>
      </c>
      <c r="H341" s="9">
        <f>SUMIFS('2013Figures'!$J:$J,'2013Figures'!$C:$C,$A341,'2013Figures'!$H:$H,$B341,'2013Figures'!$I:$I,$C341,'2013Figures'!$B:$B,"CyToBroker",'2013Figures'!$G:$G,"P1",'2013Figures'!$E:$E,$B$1)</f>
        <v>0</v>
      </c>
      <c r="J341" s="8" t="s">
        <v>131</v>
      </c>
      <c r="L341" s="42">
        <f>SUMIFS('2012Figures'!$J:$J,'2012Figures'!$C:$C,$A341,'2012Figures'!$H:$H,$B341,'2012Figures'!$I:$I,$C341,'2012Figures'!$E:$E,$B$1)</f>
        <v>0</v>
      </c>
      <c r="M341" s="52">
        <f>SUMIFS('2012Figures'!$J:$J,'2012Figures'!$C:$C,$A341,'2012Figures'!$H:$H,$B341,'2012Figures'!$I:$I,$C341,'2012Figures'!$B:$B,"BrokerToCy",'2012Figures'!$G:$G,"E1",'2012Figures'!$E:$E,$B$1)</f>
        <v>0</v>
      </c>
      <c r="N341" s="52">
        <f>SUMIFS('2012Figures'!$J:$J,'2012Figures'!$C:$C,$A341,'2012Figures'!$H:$H,$B341,'2012Figures'!$I:$I,$C341,'2012Figures'!$B:$B,"BrokerToCy",'2012Figures'!$G:$G,"P1",'2012Figures'!$E:$E,$B$1)</f>
        <v>0</v>
      </c>
      <c r="O341" s="52">
        <f>SUMIFS('2012Figures'!$J:$J,'2012Figures'!$C:$C,$A341,'2012Figures'!$H:$H,$B341,'2012Figures'!$I:$I,$C341,'2012Figures'!$B:$B,"CyToBroker",'2012Figures'!$G:$G,"E1",'2012Figures'!$E:$E,$B$1)</f>
        <v>0</v>
      </c>
      <c r="P341" s="52">
        <f>SUMIFS('2012Figures'!$J:$J,'2012Figures'!$C:$C,$A341,'2012Figures'!$H:$H,$B341,'2012Figures'!$I:$I,$C341,'2012Figures'!$B:$B,"CyToBroker",'2012Figures'!$G:$G,"P1",'2012Figures'!$E:$E,$B$1)</f>
        <v>0</v>
      </c>
      <c r="R341" s="46" t="str">
        <f t="shared" si="32"/>
        <v/>
      </c>
      <c r="S341" s="46" t="str">
        <f t="shared" si="32"/>
        <v/>
      </c>
      <c r="T341" s="46" t="str">
        <f t="shared" si="32"/>
        <v/>
      </c>
      <c r="U341" s="46" t="str">
        <f t="shared" si="32"/>
        <v/>
      </c>
      <c r="V341" s="46" t="str">
        <f t="shared" si="32"/>
        <v/>
      </c>
    </row>
    <row r="342" spans="1:22" x14ac:dyDescent="0.2">
      <c r="A342" s="1">
        <v>304</v>
      </c>
      <c r="B342" s="1" t="s">
        <v>118</v>
      </c>
      <c r="D342" s="29">
        <f>SUMIFS('2013Figures'!$J:$J,'2013Figures'!$C:$C,$A342,'2013Figures'!$I:$I,"",'2013Figures'!$E:$E,$B$1)</f>
        <v>5993</v>
      </c>
      <c r="E342" s="9">
        <f>SUMIFS('2013Figures'!$J:$J,'2013Figures'!$C:$C,$A342,'2013Figures'!$I:$I,"",'2013Figures'!$B:$B,"BrokerToCy",'2013Figures'!$G:$G,"E1",'2013Figures'!$E:$E,$B$1)</f>
        <v>0</v>
      </c>
      <c r="F342" s="9">
        <f>SUMIFS('2013Figures'!$J:$J,'2013Figures'!$C:$C,$A342,'2013Figures'!$I:$I,"",'2013Figures'!$B:$B,"BrokerToCy",'2013Figures'!$G:$G,"P1",'2013Figures'!$E:$E,$B$1)</f>
        <v>0</v>
      </c>
      <c r="G342" s="9">
        <f>SUMIFS('2013Figures'!$J:$J,'2013Figures'!$C:$C,$A342,'2013Figures'!$I:$I,"",'2013Figures'!$B:$B,"CyToBroker",'2013Figures'!$G:$G,"E1",'2013Figures'!$E:$E,$B$1)</f>
        <v>5993</v>
      </c>
      <c r="H342" s="9">
        <f>SUMIFS('2013Figures'!$J:$J,'2013Figures'!$C:$C,$A342,'2013Figures'!$I:$I,"",'2013Figures'!$B:$B,"CyToBroker",'2013Figures'!$G:$G,"P1",'2013Figures'!$E:$E,$B$1)</f>
        <v>0</v>
      </c>
      <c r="J342" s="8" t="s">
        <v>131</v>
      </c>
      <c r="L342" s="42">
        <f>SUMIFS('2012Figures'!$J:$J,'2012Figures'!$C:$C,$A342,'2012Figures'!$I:$I,"",'2012Figures'!$E:$E,$B$1)</f>
        <v>8006</v>
      </c>
      <c r="M342" s="52">
        <f>SUMIFS('2012Figures'!$J:$J,'2012Figures'!$C:$C,$A342,'2012Figures'!$I:$I,"",'2012Figures'!$B:$B,"BrokerToCy",'2012Figures'!$G:$G,"E1",'2012Figures'!$E:$E,$B$1)</f>
        <v>0</v>
      </c>
      <c r="N342" s="52">
        <f>SUMIFS('2012Figures'!$J:$J,'2012Figures'!$C:$C,$A342,'2012Figures'!$I:$I,"",'2012Figures'!$B:$B,"BrokerToCy",'2012Figures'!$G:$G,"P1",'2012Figures'!$E:$E,$B$1)</f>
        <v>0</v>
      </c>
      <c r="O342" s="52">
        <f>SUMIFS('2012Figures'!$J:$J,'2012Figures'!$C:$C,$A342,'2012Figures'!$I:$I,"",'2012Figures'!$B:$B,"CyToBroker",'2012Figures'!$G:$G,"E1",'2012Figures'!$E:$E,$B$1)</f>
        <v>8006</v>
      </c>
      <c r="P342" s="52">
        <f>SUMIFS('2012Figures'!$J:$J,'2012Figures'!$C:$C,$A342,'2012Figures'!$I:$I,"",'2012Figures'!$B:$B,"CyToBroker",'2012Figures'!$G:$G,"P1",'2012Figures'!$E:$E,$B$1)</f>
        <v>0</v>
      </c>
      <c r="R342" s="46">
        <f t="shared" si="32"/>
        <v>-0.25</v>
      </c>
      <c r="S342" s="46" t="str">
        <f t="shared" si="32"/>
        <v/>
      </c>
      <c r="T342" s="46" t="str">
        <f t="shared" si="32"/>
        <v/>
      </c>
      <c r="U342" s="46">
        <f t="shared" si="32"/>
        <v>-0.25</v>
      </c>
      <c r="V342" s="46" t="str">
        <f t="shared" si="32"/>
        <v/>
      </c>
    </row>
    <row r="343" spans="1:22" x14ac:dyDescent="0.2">
      <c r="A343" s="21"/>
      <c r="B343" s="21" t="s">
        <v>92</v>
      </c>
      <c r="C343" s="22"/>
      <c r="D343" s="23">
        <f>SUM(E343:H343)</f>
        <v>5993</v>
      </c>
      <c r="E343" s="23">
        <f>SUM(E338:E342)</f>
        <v>0</v>
      </c>
      <c r="F343" s="23">
        <f>SUM(F338:F342)</f>
        <v>0</v>
      </c>
      <c r="G343" s="23">
        <f>SUM(G338:G342)</f>
        <v>5993</v>
      </c>
      <c r="H343" s="23">
        <f>SUM(H338:H342)</f>
        <v>0</v>
      </c>
      <c r="I343" s="21"/>
      <c r="J343" s="22"/>
      <c r="K343" s="21"/>
      <c r="L343" s="43">
        <f>SUM(M343:P343)</f>
        <v>8006</v>
      </c>
      <c r="M343" s="43">
        <f>SUM(M338:M342)</f>
        <v>0</v>
      </c>
      <c r="N343" s="43">
        <f>SUM(N338:N342)</f>
        <v>0</v>
      </c>
      <c r="O343" s="43">
        <f>SUM(O338:O342)</f>
        <v>8006</v>
      </c>
      <c r="P343" s="43">
        <f>SUM(P338:P342)</f>
        <v>0</v>
      </c>
      <c r="Q343" s="21"/>
      <c r="R343" s="21"/>
      <c r="S343" s="21"/>
      <c r="T343" s="21"/>
      <c r="U343" s="21"/>
      <c r="V343" s="21"/>
    </row>
    <row r="344" spans="1:22" x14ac:dyDescent="0.2">
      <c r="A344" s="28">
        <v>305</v>
      </c>
      <c r="B344" s="28" t="s">
        <v>119</v>
      </c>
      <c r="C344" s="17" t="s">
        <v>88</v>
      </c>
      <c r="D344" s="18">
        <f>SUMIFS('2013Figures'!$J:$J,'2013Figures'!$C:$C,$A344,'2013Figures'!$E:$E,$B$1)</f>
        <v>0</v>
      </c>
      <c r="E344" s="18">
        <f>SUMIFS('2013Figures'!$J:$J,'2013Figures'!$C:$C,$A344,'2013Figures'!$B:$B,"BrokerToCy",'2013Figures'!$G:$G,"E1",'2013Figures'!$E:$E,$B$1)</f>
        <v>0</v>
      </c>
      <c r="F344" s="18">
        <f>SUMIFS('2013Figures'!$J:$J,'2013Figures'!$C:$C,$A344,'2013Figures'!$B:$B,"BrokerToCy",'2013Figures'!$G:$G,"P1",'2013Figures'!$E:$E,$B$1)</f>
        <v>0</v>
      </c>
      <c r="G344" s="18">
        <f>SUMIFS('2013Figures'!$J:$J,'2013Figures'!$C:$C,$A344,'2013Figures'!$B:$B,"CyToBroker",'2013Figures'!$G:$G,"E1",'2013Figures'!$E:$E,$B$1)</f>
        <v>0</v>
      </c>
      <c r="H344" s="18">
        <f>SUMIFS('2013Figures'!$J:$J,'2013Figures'!$C:$C,$A344,'2013Figures'!$B:$B,"CyToBroker",'2013Figures'!$G:$G,"P1",'2013Figures'!$E:$E,$B$1)</f>
        <v>0</v>
      </c>
      <c r="I344" s="28"/>
      <c r="J344" s="17"/>
      <c r="K344" s="28"/>
      <c r="L344" s="50">
        <f>SUMIFS('2012Figures'!$J:$J,'2012Figures'!$C:$C,$A344,'2012Figures'!$E:$E,$B$1)</f>
        <v>0</v>
      </c>
      <c r="M344" s="50">
        <f>SUMIFS('2012Figures'!$J:$J,'2012Figures'!$C:$C,$A344,'2012Figures'!$B:$B,"BrokerToCy",'2012Figures'!$G:$G,"E1",'2012Figures'!$E:$E,$B$1)</f>
        <v>0</v>
      </c>
      <c r="N344" s="50">
        <f>SUMIFS('2012Figures'!$J:$J,'2012Figures'!$C:$C,$A344,'2012Figures'!$B:$B,"BrokerToCy",'2012Figures'!$G:$G,"P1",'2012Figures'!$E:$E,$B$1)</f>
        <v>0</v>
      </c>
      <c r="O344" s="50">
        <f>SUMIFS('2012Figures'!$J:$J,'2012Figures'!$C:$C,$A344,'2012Figures'!$B:$B,"CyToBroker",'2012Figures'!$G:$G,"E1",'2012Figures'!$E:$E,$B$1)</f>
        <v>0</v>
      </c>
      <c r="P344" s="50">
        <f>SUMIFS('2012Figures'!$J:$J,'2012Figures'!$C:$C,$A344,'2012Figures'!$B:$B,"CyToBroker",'2012Figures'!$G:$G,"P1",'2012Figures'!$E:$E,$B$1)</f>
        <v>0</v>
      </c>
      <c r="Q344" s="28"/>
      <c r="R344" s="46" t="str">
        <f t="shared" ref="R344:V408" si="33">IF(L344=0,"",ROUND(D344/L344-1,2))</f>
        <v/>
      </c>
      <c r="S344" s="46" t="str">
        <f t="shared" si="33"/>
        <v/>
      </c>
      <c r="T344" s="46" t="str">
        <f t="shared" si="33"/>
        <v/>
      </c>
      <c r="U344" s="46" t="str">
        <f t="shared" si="33"/>
        <v/>
      </c>
      <c r="V344" s="46" t="str">
        <f t="shared" si="33"/>
        <v/>
      </c>
    </row>
    <row r="345" spans="1:22" x14ac:dyDescent="0.2">
      <c r="A345" s="1">
        <v>305</v>
      </c>
      <c r="B345" s="1" t="s">
        <v>119</v>
      </c>
      <c r="C345" s="8">
        <v>1</v>
      </c>
      <c r="D345" s="29">
        <f>SUMIFS('2013Figures'!$J:$J,'2013Figures'!$C:$C,$A345,'2013Figures'!$H:$H,$B345,'2013Figures'!$I:$I,$C345,'2013Figures'!$E:$E,$B$1)</f>
        <v>0</v>
      </c>
      <c r="E345" s="9">
        <f>SUMIFS('2013Figures'!$J:$J,'2013Figures'!$C:$C,$A345,'2013Figures'!$H:$H,$B345,'2013Figures'!$I:$I,$C345,'2013Figures'!$B:$B,"BrokerToCy",'2013Figures'!$G:$G,"E1",'2013Figures'!$E:$E,$B$1)</f>
        <v>0</v>
      </c>
      <c r="F345" s="9">
        <f>SUMIFS('2013Figures'!$J:$J,'2013Figures'!$C:$C,$A345,'2013Figures'!$H:$H,$B345,'2013Figures'!$I:$I,$C345,'2013Figures'!$B:$B,"BrokerToCy",'2013Figures'!$G:$G,"P1",'2013Figures'!$E:$E,$B$1)</f>
        <v>0</v>
      </c>
      <c r="G345" s="9">
        <f>SUMIFS('2013Figures'!$J:$J,'2013Figures'!$C:$C,$A345,'2013Figures'!$H:$H,$B345,'2013Figures'!$I:$I,$C345,'2013Figures'!$B:$B,"CyToBroker",'2013Figures'!$G:$G,"E1",'2013Figures'!$E:$E,$B$1)</f>
        <v>0</v>
      </c>
      <c r="H345" s="9">
        <f>SUMIFS('2013Figures'!$J:$J,'2013Figures'!$C:$C,$A345,'2013Figures'!$H:$H,$B345,'2013Figures'!$I:$I,$C345,'2013Figures'!$B:$B,"CyToBroker",'2013Figures'!$G:$G,"P1",'2013Figures'!$E:$E,$B$1)</f>
        <v>0</v>
      </c>
      <c r="J345" s="8" t="s">
        <v>131</v>
      </c>
      <c r="L345" s="42">
        <f>SUMIFS('2012Figures'!$J:$J,'2012Figures'!$C:$C,$A345,'2012Figures'!$H:$H,$B345,'2012Figures'!$I:$I,$C345,'2012Figures'!$E:$E,$B$1)</f>
        <v>0</v>
      </c>
      <c r="M345" s="52">
        <f>SUMIFS('2012Figures'!$J:$J,'2012Figures'!$C:$C,$A345,'2012Figures'!$H:$H,$B345,'2012Figures'!$I:$I,$C345,'2012Figures'!$B:$B,"BrokerToCy",'2012Figures'!$G:$G,"E1",'2012Figures'!$E:$E,$B$1)</f>
        <v>0</v>
      </c>
      <c r="N345" s="52">
        <f>SUMIFS('2012Figures'!$J:$J,'2012Figures'!$C:$C,$A345,'2012Figures'!$H:$H,$B345,'2012Figures'!$I:$I,$C345,'2012Figures'!$B:$B,"BrokerToCy",'2012Figures'!$G:$G,"P1",'2012Figures'!$E:$E,$B$1)</f>
        <v>0</v>
      </c>
      <c r="O345" s="52">
        <f>SUMIFS('2012Figures'!$J:$J,'2012Figures'!$C:$C,$A345,'2012Figures'!$H:$H,$B345,'2012Figures'!$I:$I,$C345,'2012Figures'!$B:$B,"CyToBroker",'2012Figures'!$G:$G,"E1",'2012Figures'!$E:$E,$B$1)</f>
        <v>0</v>
      </c>
      <c r="P345" s="52">
        <f>SUMIFS('2012Figures'!$J:$J,'2012Figures'!$C:$C,$A345,'2012Figures'!$H:$H,$B345,'2012Figures'!$I:$I,$C345,'2012Figures'!$B:$B,"CyToBroker",'2012Figures'!$G:$G,"P1",'2012Figures'!$E:$E,$B$1)</f>
        <v>0</v>
      </c>
      <c r="R345" s="46" t="str">
        <f t="shared" si="33"/>
        <v/>
      </c>
      <c r="S345" s="46" t="str">
        <f t="shared" si="33"/>
        <v/>
      </c>
      <c r="T345" s="46" t="str">
        <f t="shared" si="33"/>
        <v/>
      </c>
      <c r="U345" s="46" t="str">
        <f t="shared" si="33"/>
        <v/>
      </c>
      <c r="V345" s="46" t="str">
        <f t="shared" si="33"/>
        <v/>
      </c>
    </row>
    <row r="346" spans="1:22" x14ac:dyDescent="0.2">
      <c r="A346" s="1">
        <v>305</v>
      </c>
      <c r="B346" s="1" t="s">
        <v>119</v>
      </c>
      <c r="D346" s="29">
        <f>SUMIFS('2013Figures'!$J:$J,'2013Figures'!$C:$C,$A346,'2013Figures'!$I:$I,"",'2013Figures'!$E:$E,$B$1)</f>
        <v>0</v>
      </c>
      <c r="E346" s="9">
        <f>SUMIFS('2013Figures'!$J:$J,'2013Figures'!$C:$C,$A346,'2013Figures'!$I:$I,"",'2013Figures'!$B:$B,"BrokerToCy",'2013Figures'!$G:$G,"E1",'2013Figures'!$E:$E,$B$1)</f>
        <v>0</v>
      </c>
      <c r="F346" s="9">
        <f>SUMIFS('2013Figures'!$J:$J,'2013Figures'!$C:$C,$A346,'2013Figures'!$I:$I,"",'2013Figures'!$B:$B,"BrokerToCy",'2013Figures'!$G:$G,"P1",'2013Figures'!$E:$E,$B$1)</f>
        <v>0</v>
      </c>
      <c r="G346" s="9">
        <f>SUMIFS('2013Figures'!$J:$J,'2013Figures'!$C:$C,$A346,'2013Figures'!$I:$I,"",'2013Figures'!$B:$B,"CyToBroker",'2013Figures'!$G:$G,"E1",'2013Figures'!$E:$E,$B$1)</f>
        <v>0</v>
      </c>
      <c r="H346" s="9">
        <f>SUMIFS('2013Figures'!$J:$J,'2013Figures'!$C:$C,$A346,'2013Figures'!$I:$I,"",'2013Figures'!$B:$B,"CyToBroker",'2013Figures'!$G:$G,"P1",'2013Figures'!$E:$E,$B$1)</f>
        <v>0</v>
      </c>
      <c r="J346" s="8" t="s">
        <v>131</v>
      </c>
      <c r="L346" s="42">
        <f>SUMIFS('2012Figures'!$J:$J,'2012Figures'!$C:$C,$A346,'2012Figures'!$I:$I,"",'2012Figures'!$E:$E,$B$1)</f>
        <v>0</v>
      </c>
      <c r="M346" s="52">
        <f>SUMIFS('2012Figures'!$J:$J,'2012Figures'!$C:$C,$A346,'2012Figures'!$I:$I,"",'2012Figures'!$B:$B,"BrokerToCy",'2012Figures'!$G:$G,"E1",'2012Figures'!$E:$E,$B$1)</f>
        <v>0</v>
      </c>
      <c r="N346" s="52">
        <f>SUMIFS('2012Figures'!$J:$J,'2012Figures'!$C:$C,$A346,'2012Figures'!$I:$I,"",'2012Figures'!$B:$B,"BrokerToCy",'2012Figures'!$G:$G,"P1",'2012Figures'!$E:$E,$B$1)</f>
        <v>0</v>
      </c>
      <c r="O346" s="52">
        <f>SUMIFS('2012Figures'!$J:$J,'2012Figures'!$C:$C,$A346,'2012Figures'!$I:$I,"",'2012Figures'!$B:$B,"CyToBroker",'2012Figures'!$G:$G,"E1",'2012Figures'!$E:$E,$B$1)</f>
        <v>0</v>
      </c>
      <c r="P346" s="52">
        <f>SUMIFS('2012Figures'!$J:$J,'2012Figures'!$C:$C,$A346,'2012Figures'!$I:$I,"",'2012Figures'!$B:$B,"CyToBroker",'2012Figures'!$G:$G,"P1",'2012Figures'!$E:$E,$B$1)</f>
        <v>0</v>
      </c>
      <c r="R346" s="46" t="str">
        <f t="shared" si="33"/>
        <v/>
      </c>
      <c r="S346" s="46" t="str">
        <f t="shared" si="33"/>
        <v/>
      </c>
      <c r="T346" s="46" t="str">
        <f t="shared" si="33"/>
        <v/>
      </c>
      <c r="U346" s="46" t="str">
        <f t="shared" si="33"/>
        <v/>
      </c>
      <c r="V346" s="46" t="str">
        <f t="shared" si="33"/>
        <v/>
      </c>
    </row>
    <row r="347" spans="1:22" x14ac:dyDescent="0.2">
      <c r="A347" s="21"/>
      <c r="B347" s="21" t="s">
        <v>92</v>
      </c>
      <c r="C347" s="22"/>
      <c r="D347" s="23">
        <f>SUM(E347:H347)</f>
        <v>0</v>
      </c>
      <c r="E347" s="23">
        <f>SUM(E345:E346)</f>
        <v>0</v>
      </c>
      <c r="F347" s="23">
        <f>SUM(F345:F346)</f>
        <v>0</v>
      </c>
      <c r="G347" s="23">
        <f>SUM(G345:G346)</f>
        <v>0</v>
      </c>
      <c r="H347" s="23">
        <f>SUM(H345:H346)</f>
        <v>0</v>
      </c>
      <c r="I347" s="21"/>
      <c r="J347" s="22"/>
      <c r="K347" s="21"/>
      <c r="L347" s="43">
        <f>SUM(M347:P347)</f>
        <v>0</v>
      </c>
      <c r="M347" s="43">
        <f>SUM(M345:M346)</f>
        <v>0</v>
      </c>
      <c r="N347" s="43">
        <f>SUM(N345:N346)</f>
        <v>0</v>
      </c>
      <c r="O347" s="43">
        <f>SUM(O345:O346)</f>
        <v>0</v>
      </c>
      <c r="P347" s="43">
        <f>SUM(P345:P346)</f>
        <v>0</v>
      </c>
      <c r="Q347" s="21"/>
      <c r="R347" s="21"/>
      <c r="S347" s="21"/>
      <c r="T347" s="21"/>
      <c r="U347" s="21"/>
      <c r="V347" s="21"/>
    </row>
    <row r="348" spans="1:22" x14ac:dyDescent="0.2">
      <c r="A348" s="28">
        <v>306</v>
      </c>
      <c r="B348" s="28" t="s">
        <v>120</v>
      </c>
      <c r="C348" s="17" t="s">
        <v>88</v>
      </c>
      <c r="D348" s="18">
        <f>SUMIFS('2013Figures'!$J:$J,'2013Figures'!$C:$C,$A348,'2013Figures'!$E:$E,$B$1)</f>
        <v>0</v>
      </c>
      <c r="E348" s="18">
        <f>SUMIFS('2013Figures'!$J:$J,'2013Figures'!$C:$C,$A348,'2013Figures'!$B:$B,"BrokerToCy",'2013Figures'!$G:$G,"E1",'2013Figures'!$E:$E,$B$1)</f>
        <v>0</v>
      </c>
      <c r="F348" s="18">
        <f>SUMIFS('2013Figures'!$J:$J,'2013Figures'!$C:$C,$A348,'2013Figures'!$B:$B,"BrokerToCy",'2013Figures'!$G:$G,"P1",'2013Figures'!$E:$E,$B$1)</f>
        <v>0</v>
      </c>
      <c r="G348" s="18">
        <f>SUMIFS('2013Figures'!$J:$J,'2013Figures'!$C:$C,$A348,'2013Figures'!$B:$B,"CyToBroker",'2013Figures'!$G:$G,"E1",'2013Figures'!$E:$E,$B$1)</f>
        <v>0</v>
      </c>
      <c r="H348" s="18">
        <f>SUMIFS('2013Figures'!$J:$J,'2013Figures'!$C:$C,$A348,'2013Figures'!$B:$B,"CyToBroker",'2013Figures'!$G:$G,"P1",'2013Figures'!$E:$E,$B$1)</f>
        <v>0</v>
      </c>
      <c r="I348" s="28"/>
      <c r="J348" s="17"/>
      <c r="K348" s="28"/>
      <c r="L348" s="50">
        <f>SUMIFS('2012Figures'!$J:$J,'2012Figures'!$C:$C,$A348,'2012Figures'!$E:$E,$B$1)</f>
        <v>0</v>
      </c>
      <c r="M348" s="50">
        <f>SUMIFS('2012Figures'!$J:$J,'2012Figures'!$C:$C,$A348,'2012Figures'!$B:$B,"BrokerToCy",'2012Figures'!$G:$G,"E1",'2012Figures'!$E:$E,$B$1)</f>
        <v>0</v>
      </c>
      <c r="N348" s="50">
        <f>SUMIFS('2012Figures'!$J:$J,'2012Figures'!$C:$C,$A348,'2012Figures'!$B:$B,"BrokerToCy",'2012Figures'!$G:$G,"P1",'2012Figures'!$E:$E,$B$1)</f>
        <v>0</v>
      </c>
      <c r="O348" s="50">
        <f>SUMIFS('2012Figures'!$J:$J,'2012Figures'!$C:$C,$A348,'2012Figures'!$B:$B,"CyToBroker",'2012Figures'!$G:$G,"E1",'2012Figures'!$E:$E,$B$1)</f>
        <v>0</v>
      </c>
      <c r="P348" s="50">
        <f>SUMIFS('2012Figures'!$J:$J,'2012Figures'!$C:$C,$A348,'2012Figures'!$B:$B,"CyToBroker",'2012Figures'!$G:$G,"P1",'2012Figures'!$E:$E,$B$1)</f>
        <v>0</v>
      </c>
      <c r="Q348" s="28"/>
      <c r="R348" s="46" t="str">
        <f t="shared" ref="R348:V412" si="34">IF(L348=0,"",ROUND(D348/L348-1,2))</f>
        <v/>
      </c>
      <c r="S348" s="46" t="str">
        <f t="shared" si="34"/>
        <v/>
      </c>
      <c r="T348" s="46" t="str">
        <f t="shared" si="34"/>
        <v/>
      </c>
      <c r="U348" s="46" t="str">
        <f t="shared" si="34"/>
        <v/>
      </c>
      <c r="V348" s="46" t="str">
        <f t="shared" si="34"/>
        <v/>
      </c>
    </row>
    <row r="349" spans="1:22" x14ac:dyDescent="0.2">
      <c r="A349" s="1">
        <v>306</v>
      </c>
      <c r="B349" s="1" t="s">
        <v>120</v>
      </c>
      <c r="C349" s="8">
        <v>3</v>
      </c>
      <c r="D349" s="29">
        <f>SUMIFS('2013Figures'!$J:$J,'2013Figures'!$C:$C,$A349,'2013Figures'!$H:$H,$B349,'2013Figures'!$I:$I,$C349,'2013Figures'!$E:$E,$B$1)</f>
        <v>0</v>
      </c>
      <c r="E349" s="9">
        <f>SUMIFS('2013Figures'!$J:$J,'2013Figures'!$C:$C,$A349,'2013Figures'!$H:$H,$B349,'2013Figures'!$I:$I,$C349,'2013Figures'!$B:$B,"BrokerToCy",'2013Figures'!$G:$G,"E1",'2013Figures'!$E:$E,$B$1)</f>
        <v>0</v>
      </c>
      <c r="F349" s="9">
        <f>SUMIFS('2013Figures'!$J:$J,'2013Figures'!$C:$C,$A349,'2013Figures'!$H:$H,$B349,'2013Figures'!$I:$I,$C349,'2013Figures'!$B:$B,"BrokerToCy",'2013Figures'!$G:$G,"P1",'2013Figures'!$E:$E,$B$1)</f>
        <v>0</v>
      </c>
      <c r="G349" s="9">
        <f>SUMIFS('2013Figures'!$J:$J,'2013Figures'!$C:$C,$A349,'2013Figures'!$H:$H,$B349,'2013Figures'!$I:$I,$C349,'2013Figures'!$B:$B,"CyToBroker",'2013Figures'!$G:$G,"E1",'2013Figures'!$E:$E,$B$1)</f>
        <v>0</v>
      </c>
      <c r="H349" s="9">
        <f>SUMIFS('2013Figures'!$J:$J,'2013Figures'!$C:$C,$A349,'2013Figures'!$H:$H,$B349,'2013Figures'!$I:$I,$C349,'2013Figures'!$B:$B,"CyToBroker",'2013Figures'!$G:$G,"P1",'2013Figures'!$E:$E,$B$1)</f>
        <v>0</v>
      </c>
      <c r="I349" s="33"/>
      <c r="J349" s="34">
        <v>201401</v>
      </c>
      <c r="K349" s="33"/>
      <c r="L349" s="42">
        <f>SUMIFS('2012Figures'!$J:$J,'2012Figures'!$C:$C,$A349,'2012Figures'!$H:$H,$B349,'2012Figures'!$I:$I,$C349,'2012Figures'!$E:$E,$B$1)</f>
        <v>0</v>
      </c>
      <c r="M349" s="52">
        <f>SUMIFS('2012Figures'!$J:$J,'2012Figures'!$C:$C,$A349,'2012Figures'!$H:$H,$B349,'2012Figures'!$I:$I,$C349,'2012Figures'!$B:$B,"BrokerToCy",'2012Figures'!$G:$G,"E1",'2012Figures'!$E:$E,$B$1)</f>
        <v>0</v>
      </c>
      <c r="N349" s="52">
        <f>SUMIFS('2012Figures'!$J:$J,'2012Figures'!$C:$C,$A349,'2012Figures'!$H:$H,$B349,'2012Figures'!$I:$I,$C349,'2012Figures'!$B:$B,"BrokerToCy",'2012Figures'!$G:$G,"P1",'2012Figures'!$E:$E,$B$1)</f>
        <v>0</v>
      </c>
      <c r="O349" s="52">
        <f>SUMIFS('2012Figures'!$J:$J,'2012Figures'!$C:$C,$A349,'2012Figures'!$H:$H,$B349,'2012Figures'!$I:$I,$C349,'2012Figures'!$B:$B,"CyToBroker",'2012Figures'!$G:$G,"E1",'2012Figures'!$E:$E,$B$1)</f>
        <v>0</v>
      </c>
      <c r="P349" s="52">
        <f>SUMIFS('2012Figures'!$J:$J,'2012Figures'!$C:$C,$A349,'2012Figures'!$H:$H,$B349,'2012Figures'!$I:$I,$C349,'2012Figures'!$B:$B,"CyToBroker",'2012Figures'!$G:$G,"P1",'2012Figures'!$E:$E,$B$1)</f>
        <v>0</v>
      </c>
      <c r="Q349" s="33"/>
      <c r="R349" s="46" t="str">
        <f t="shared" si="34"/>
        <v/>
      </c>
      <c r="S349" s="46" t="str">
        <f t="shared" si="34"/>
        <v/>
      </c>
      <c r="T349" s="46" t="str">
        <f t="shared" si="34"/>
        <v/>
      </c>
      <c r="U349" s="46" t="str">
        <f t="shared" si="34"/>
        <v/>
      </c>
      <c r="V349" s="46" t="str">
        <f t="shared" si="34"/>
        <v/>
      </c>
    </row>
    <row r="350" spans="1:22" x14ac:dyDescent="0.2">
      <c r="A350" s="1">
        <v>306</v>
      </c>
      <c r="B350" s="1" t="s">
        <v>120</v>
      </c>
      <c r="C350" s="8">
        <v>2</v>
      </c>
      <c r="D350" s="29">
        <f>SUMIFS('2013Figures'!$J:$J,'2013Figures'!$C:$C,$A350,'2013Figures'!$H:$H,$B350,'2013Figures'!$I:$I,$C350,'2013Figures'!$E:$E,$B$1)</f>
        <v>0</v>
      </c>
      <c r="E350" s="9">
        <f>SUMIFS('2013Figures'!$J:$J,'2013Figures'!$C:$C,$A350,'2013Figures'!$H:$H,$B350,'2013Figures'!$I:$I,$C350,'2013Figures'!$B:$B,"BrokerToCy",'2013Figures'!$G:$G,"E1",'2013Figures'!$E:$E,$B$1)</f>
        <v>0</v>
      </c>
      <c r="F350" s="9">
        <f>SUMIFS('2013Figures'!$J:$J,'2013Figures'!$C:$C,$A350,'2013Figures'!$H:$H,$B350,'2013Figures'!$I:$I,$C350,'2013Figures'!$B:$B,"BrokerToCy",'2013Figures'!$G:$G,"P1",'2013Figures'!$E:$E,$B$1)</f>
        <v>0</v>
      </c>
      <c r="G350" s="9">
        <f>SUMIFS('2013Figures'!$J:$J,'2013Figures'!$C:$C,$A350,'2013Figures'!$H:$H,$B350,'2013Figures'!$I:$I,$C350,'2013Figures'!$B:$B,"CyToBroker",'2013Figures'!$G:$G,"E1",'2013Figures'!$E:$E,$B$1)</f>
        <v>0</v>
      </c>
      <c r="H350" s="9">
        <f>SUMIFS('2013Figures'!$J:$J,'2013Figures'!$C:$C,$A350,'2013Figures'!$H:$H,$B350,'2013Figures'!$I:$I,$C350,'2013Figures'!$B:$B,"CyToBroker",'2013Figures'!$G:$G,"P1",'2013Figures'!$E:$E,$B$1)</f>
        <v>0</v>
      </c>
      <c r="I350" s="30"/>
      <c r="J350" s="31">
        <v>201301</v>
      </c>
      <c r="K350" s="30"/>
      <c r="L350" s="42">
        <f>SUMIFS('2012Figures'!$J:$J,'2012Figures'!$C:$C,$A350,'2012Figures'!$H:$H,$B350,'2012Figures'!$I:$I,$C350,'2012Figures'!$E:$E,$B$1)</f>
        <v>0</v>
      </c>
      <c r="M350" s="52">
        <f>SUMIFS('2012Figures'!$J:$J,'2012Figures'!$C:$C,$A350,'2012Figures'!$H:$H,$B350,'2012Figures'!$I:$I,$C350,'2012Figures'!$B:$B,"BrokerToCy",'2012Figures'!$G:$G,"E1",'2012Figures'!$E:$E,$B$1)</f>
        <v>0</v>
      </c>
      <c r="N350" s="52">
        <f>SUMIFS('2012Figures'!$J:$J,'2012Figures'!$C:$C,$A350,'2012Figures'!$H:$H,$B350,'2012Figures'!$I:$I,$C350,'2012Figures'!$B:$B,"BrokerToCy",'2012Figures'!$G:$G,"P1",'2012Figures'!$E:$E,$B$1)</f>
        <v>0</v>
      </c>
      <c r="O350" s="52">
        <f>SUMIFS('2012Figures'!$J:$J,'2012Figures'!$C:$C,$A350,'2012Figures'!$H:$H,$B350,'2012Figures'!$I:$I,$C350,'2012Figures'!$B:$B,"CyToBroker",'2012Figures'!$G:$G,"E1",'2012Figures'!$E:$E,$B$1)</f>
        <v>0</v>
      </c>
      <c r="P350" s="52">
        <f>SUMIFS('2012Figures'!$J:$J,'2012Figures'!$C:$C,$A350,'2012Figures'!$H:$H,$B350,'2012Figures'!$I:$I,$C350,'2012Figures'!$B:$B,"CyToBroker",'2012Figures'!$G:$G,"P1",'2012Figures'!$E:$E,$B$1)</f>
        <v>0</v>
      </c>
      <c r="Q350" s="30"/>
      <c r="R350" s="46" t="str">
        <f t="shared" si="34"/>
        <v/>
      </c>
      <c r="S350" s="46" t="str">
        <f t="shared" si="34"/>
        <v/>
      </c>
      <c r="T350" s="46" t="str">
        <f t="shared" si="34"/>
        <v/>
      </c>
      <c r="U350" s="46" t="str">
        <f t="shared" si="34"/>
        <v/>
      </c>
      <c r="V350" s="46" t="str">
        <f t="shared" si="34"/>
        <v/>
      </c>
    </row>
    <row r="351" spans="1:22" x14ac:dyDescent="0.2">
      <c r="A351" s="1">
        <v>306</v>
      </c>
      <c r="B351" s="1" t="s">
        <v>120</v>
      </c>
      <c r="C351" s="8">
        <v>1</v>
      </c>
      <c r="D351" s="29">
        <f>SUMIFS('2013Figures'!$J:$J,'2013Figures'!$C:$C,$A351,'2013Figures'!$H:$H,$B351,'2013Figures'!$I:$I,$C351,'2013Figures'!$E:$E,$B$1)</f>
        <v>0</v>
      </c>
      <c r="E351" s="9">
        <f>SUMIFS('2013Figures'!$J:$J,'2013Figures'!$C:$C,$A351,'2013Figures'!$H:$H,$B351,'2013Figures'!$I:$I,$C351,'2013Figures'!$B:$B,"BrokerToCy",'2013Figures'!$G:$G,"E1",'2013Figures'!$E:$E,$B$1)</f>
        <v>0</v>
      </c>
      <c r="F351" s="9">
        <f>SUMIFS('2013Figures'!$J:$J,'2013Figures'!$C:$C,$A351,'2013Figures'!$H:$H,$B351,'2013Figures'!$I:$I,$C351,'2013Figures'!$B:$B,"BrokerToCy",'2013Figures'!$G:$G,"P1",'2013Figures'!$E:$E,$B$1)</f>
        <v>0</v>
      </c>
      <c r="G351" s="9">
        <f>SUMIFS('2013Figures'!$J:$J,'2013Figures'!$C:$C,$A351,'2013Figures'!$H:$H,$B351,'2013Figures'!$I:$I,$C351,'2013Figures'!$B:$B,"CyToBroker",'2013Figures'!$G:$G,"E1",'2013Figures'!$E:$E,$B$1)</f>
        <v>0</v>
      </c>
      <c r="H351" s="9">
        <f>SUMIFS('2013Figures'!$J:$J,'2013Figures'!$C:$C,$A351,'2013Figures'!$H:$H,$B351,'2013Figures'!$I:$I,$C351,'2013Figures'!$B:$B,"CyToBroker",'2013Figures'!$G:$G,"P1",'2013Figures'!$E:$E,$B$1)</f>
        <v>0</v>
      </c>
      <c r="J351" s="8">
        <v>200801</v>
      </c>
      <c r="L351" s="42">
        <f>SUMIFS('2012Figures'!$J:$J,'2012Figures'!$C:$C,$A351,'2012Figures'!$H:$H,$B351,'2012Figures'!$I:$I,$C351,'2012Figures'!$E:$E,$B$1)</f>
        <v>0</v>
      </c>
      <c r="M351" s="52">
        <f>SUMIFS('2012Figures'!$J:$J,'2012Figures'!$C:$C,$A351,'2012Figures'!$H:$H,$B351,'2012Figures'!$I:$I,$C351,'2012Figures'!$B:$B,"BrokerToCy",'2012Figures'!$G:$G,"E1",'2012Figures'!$E:$E,$B$1)</f>
        <v>0</v>
      </c>
      <c r="N351" s="52">
        <f>SUMIFS('2012Figures'!$J:$J,'2012Figures'!$C:$C,$A351,'2012Figures'!$H:$H,$B351,'2012Figures'!$I:$I,$C351,'2012Figures'!$B:$B,"BrokerToCy",'2012Figures'!$G:$G,"P1",'2012Figures'!$E:$E,$B$1)</f>
        <v>0</v>
      </c>
      <c r="O351" s="52">
        <f>SUMIFS('2012Figures'!$J:$J,'2012Figures'!$C:$C,$A351,'2012Figures'!$H:$H,$B351,'2012Figures'!$I:$I,$C351,'2012Figures'!$B:$B,"CyToBroker",'2012Figures'!$G:$G,"E1",'2012Figures'!$E:$E,$B$1)</f>
        <v>0</v>
      </c>
      <c r="P351" s="52">
        <f>SUMIFS('2012Figures'!$J:$J,'2012Figures'!$C:$C,$A351,'2012Figures'!$H:$H,$B351,'2012Figures'!$I:$I,$C351,'2012Figures'!$B:$B,"CyToBroker",'2012Figures'!$G:$G,"P1",'2012Figures'!$E:$E,$B$1)</f>
        <v>0</v>
      </c>
      <c r="R351" s="46" t="str">
        <f t="shared" si="34"/>
        <v/>
      </c>
      <c r="S351" s="46" t="str">
        <f t="shared" si="34"/>
        <v/>
      </c>
      <c r="T351" s="46" t="str">
        <f t="shared" si="34"/>
        <v/>
      </c>
      <c r="U351" s="46" t="str">
        <f t="shared" si="34"/>
        <v/>
      </c>
      <c r="V351" s="46" t="str">
        <f t="shared" si="34"/>
        <v/>
      </c>
    </row>
    <row r="352" spans="1:22" x14ac:dyDescent="0.2">
      <c r="A352" s="1">
        <v>306</v>
      </c>
      <c r="B352" s="1" t="s">
        <v>120</v>
      </c>
      <c r="D352" s="29">
        <f>SUMIFS('2013Figures'!$J:$J,'2013Figures'!$C:$C,$A352,'2013Figures'!$I:$I,"",'2013Figures'!$E:$E,$B$1)</f>
        <v>0</v>
      </c>
      <c r="E352" s="9">
        <f>SUMIFS('2013Figures'!$J:$J,'2013Figures'!$C:$C,$A352,'2013Figures'!$I:$I,"",'2013Figures'!$B:$B,"BrokerToCy",'2013Figures'!$G:$G,"E1",'2013Figures'!$E:$E,$B$1)</f>
        <v>0</v>
      </c>
      <c r="F352" s="9">
        <f>SUMIFS('2013Figures'!$J:$J,'2013Figures'!$C:$C,$A352,'2013Figures'!$I:$I,"",'2013Figures'!$B:$B,"BrokerToCy",'2013Figures'!$G:$G,"P1",'2013Figures'!$E:$E,$B$1)</f>
        <v>0</v>
      </c>
      <c r="G352" s="9">
        <f>SUMIFS('2013Figures'!$J:$J,'2013Figures'!$C:$C,$A352,'2013Figures'!$I:$I,"",'2013Figures'!$B:$B,"CyToBroker",'2013Figures'!$G:$G,"E1",'2013Figures'!$E:$E,$B$1)</f>
        <v>0</v>
      </c>
      <c r="H352" s="9">
        <f>SUMIFS('2013Figures'!$J:$J,'2013Figures'!$C:$C,$A352,'2013Figures'!$I:$I,"",'2013Figures'!$B:$B,"CyToBroker",'2013Figures'!$G:$G,"P1",'2013Figures'!$E:$E,$B$1)</f>
        <v>0</v>
      </c>
      <c r="J352" s="8" t="s">
        <v>131</v>
      </c>
      <c r="L352" s="42">
        <f>SUMIFS('2012Figures'!$J:$J,'2012Figures'!$C:$C,$A352,'2012Figures'!$I:$I,"",'2012Figures'!$E:$E,$B$1)</f>
        <v>0</v>
      </c>
      <c r="M352" s="52">
        <f>SUMIFS('2012Figures'!$J:$J,'2012Figures'!$C:$C,$A352,'2012Figures'!$I:$I,"",'2012Figures'!$B:$B,"BrokerToCy",'2012Figures'!$G:$G,"E1",'2012Figures'!$E:$E,$B$1)</f>
        <v>0</v>
      </c>
      <c r="N352" s="52">
        <f>SUMIFS('2012Figures'!$J:$J,'2012Figures'!$C:$C,$A352,'2012Figures'!$I:$I,"",'2012Figures'!$B:$B,"BrokerToCy",'2012Figures'!$G:$G,"P1",'2012Figures'!$E:$E,$B$1)</f>
        <v>0</v>
      </c>
      <c r="O352" s="52">
        <f>SUMIFS('2012Figures'!$J:$J,'2012Figures'!$C:$C,$A352,'2012Figures'!$I:$I,"",'2012Figures'!$B:$B,"CyToBroker",'2012Figures'!$G:$G,"E1",'2012Figures'!$E:$E,$B$1)</f>
        <v>0</v>
      </c>
      <c r="P352" s="52">
        <f>SUMIFS('2012Figures'!$J:$J,'2012Figures'!$C:$C,$A352,'2012Figures'!$I:$I,"",'2012Figures'!$B:$B,"CyToBroker",'2012Figures'!$G:$G,"P1",'2012Figures'!$E:$E,$B$1)</f>
        <v>0</v>
      </c>
      <c r="R352" s="46" t="str">
        <f t="shared" si="34"/>
        <v/>
      </c>
      <c r="S352" s="46" t="str">
        <f t="shared" si="34"/>
        <v/>
      </c>
      <c r="T352" s="46" t="str">
        <f t="shared" si="34"/>
        <v/>
      </c>
      <c r="U352" s="46" t="str">
        <f t="shared" si="34"/>
        <v/>
      </c>
      <c r="V352" s="46" t="str">
        <f t="shared" si="34"/>
        <v/>
      </c>
    </row>
    <row r="353" spans="1:22" x14ac:dyDescent="0.2">
      <c r="A353" s="21"/>
      <c r="B353" s="21" t="s">
        <v>92</v>
      </c>
      <c r="C353" s="22"/>
      <c r="D353" s="23">
        <f>SUM(E353:H353)</f>
        <v>0</v>
      </c>
      <c r="E353" s="23">
        <f>SUM(E349:E352)</f>
        <v>0</v>
      </c>
      <c r="F353" s="23">
        <f>SUM(F349:F352)</f>
        <v>0</v>
      </c>
      <c r="G353" s="23">
        <f>SUM(G349:G352)</f>
        <v>0</v>
      </c>
      <c r="H353" s="23">
        <f>SUM(H349:H352)</f>
        <v>0</v>
      </c>
      <c r="I353" s="21"/>
      <c r="J353" s="22"/>
      <c r="K353" s="21"/>
      <c r="L353" s="43">
        <f>SUM(M353:P353)</f>
        <v>0</v>
      </c>
      <c r="M353" s="43">
        <f>SUM(M349:M352)</f>
        <v>0</v>
      </c>
      <c r="N353" s="43">
        <f>SUM(N349:N352)</f>
        <v>0</v>
      </c>
      <c r="O353" s="43">
        <f>SUM(O349:O352)</f>
        <v>0</v>
      </c>
      <c r="P353" s="43">
        <f>SUM(P349:P352)</f>
        <v>0</v>
      </c>
      <c r="Q353" s="21"/>
      <c r="R353" s="21"/>
      <c r="S353" s="21"/>
      <c r="T353" s="21"/>
      <c r="U353" s="21"/>
      <c r="V353" s="21"/>
    </row>
    <row r="354" spans="1:22" x14ac:dyDescent="0.2">
      <c r="A354" s="28">
        <v>307</v>
      </c>
      <c r="B354" s="28" t="s">
        <v>121</v>
      </c>
      <c r="C354" s="17" t="s">
        <v>88</v>
      </c>
      <c r="D354" s="18">
        <f>SUMIFS('2013Figures'!$J:$J,'2013Figures'!$C:$C,$A354,'2013Figures'!$E:$E,$B$1)</f>
        <v>0</v>
      </c>
      <c r="E354" s="18">
        <f>SUMIFS('2013Figures'!$J:$J,'2013Figures'!$C:$C,$A354,'2013Figures'!$B:$B,"BrokerToCy",'2013Figures'!$G:$G,"E1",'2013Figures'!$E:$E,$B$1)</f>
        <v>0</v>
      </c>
      <c r="F354" s="18">
        <f>SUMIFS('2013Figures'!$J:$J,'2013Figures'!$C:$C,$A354,'2013Figures'!$B:$B,"BrokerToCy",'2013Figures'!$G:$G,"P1",'2013Figures'!$E:$E,$B$1)</f>
        <v>0</v>
      </c>
      <c r="G354" s="18">
        <f>SUMIFS('2013Figures'!$J:$J,'2013Figures'!$C:$C,$A354,'2013Figures'!$B:$B,"CyToBroker",'2013Figures'!$G:$G,"E1",'2013Figures'!$E:$E,$B$1)</f>
        <v>0</v>
      </c>
      <c r="H354" s="18">
        <f>SUMIFS('2013Figures'!$J:$J,'2013Figures'!$C:$C,$A354,'2013Figures'!$B:$B,"CyToBroker",'2013Figures'!$G:$G,"P1",'2013Figures'!$E:$E,$B$1)</f>
        <v>0</v>
      </c>
      <c r="I354" s="28"/>
      <c r="J354" s="17"/>
      <c r="K354" s="28"/>
      <c r="L354" s="50">
        <f>SUMIFS('2012Figures'!$J:$J,'2012Figures'!$C:$C,$A354,'2012Figures'!$E:$E,$B$1)</f>
        <v>0</v>
      </c>
      <c r="M354" s="50">
        <f>SUMIFS('2012Figures'!$J:$J,'2012Figures'!$C:$C,$A354,'2012Figures'!$B:$B,"BrokerToCy",'2012Figures'!$G:$G,"E1",'2012Figures'!$E:$E,$B$1)</f>
        <v>0</v>
      </c>
      <c r="N354" s="50">
        <f>SUMIFS('2012Figures'!$J:$J,'2012Figures'!$C:$C,$A354,'2012Figures'!$B:$B,"BrokerToCy",'2012Figures'!$G:$G,"P1",'2012Figures'!$E:$E,$B$1)</f>
        <v>0</v>
      </c>
      <c r="O354" s="50">
        <f>SUMIFS('2012Figures'!$J:$J,'2012Figures'!$C:$C,$A354,'2012Figures'!$B:$B,"CyToBroker",'2012Figures'!$G:$G,"E1",'2012Figures'!$E:$E,$B$1)</f>
        <v>0</v>
      </c>
      <c r="P354" s="50">
        <f>SUMIFS('2012Figures'!$J:$J,'2012Figures'!$C:$C,$A354,'2012Figures'!$B:$B,"CyToBroker",'2012Figures'!$G:$G,"P1",'2012Figures'!$E:$E,$B$1)</f>
        <v>0</v>
      </c>
      <c r="Q354" s="28"/>
      <c r="R354" s="46" t="str">
        <f t="shared" ref="R354:V418" si="35">IF(L354=0,"",ROUND(D354/L354-1,2))</f>
        <v/>
      </c>
      <c r="S354" s="46" t="str">
        <f t="shared" si="35"/>
        <v/>
      </c>
      <c r="T354" s="46" t="str">
        <f t="shared" si="35"/>
        <v/>
      </c>
      <c r="U354" s="46" t="str">
        <f t="shared" si="35"/>
        <v/>
      </c>
      <c r="V354" s="46" t="str">
        <f t="shared" si="35"/>
        <v/>
      </c>
    </row>
    <row r="355" spans="1:22" x14ac:dyDescent="0.2">
      <c r="A355" s="1">
        <v>307</v>
      </c>
      <c r="B355" s="1" t="s">
        <v>121</v>
      </c>
      <c r="C355" s="8">
        <v>1</v>
      </c>
      <c r="D355" s="29">
        <f>SUMIFS('2013Figures'!$J:$J,'2013Figures'!$C:$C,$A355,'2013Figures'!$H:$H,$B355,'2013Figures'!$I:$I,$C355,'2013Figures'!$E:$E,$B$1)</f>
        <v>0</v>
      </c>
      <c r="E355" s="9">
        <f>SUMIFS('2013Figures'!$J:$J,'2013Figures'!$C:$C,$A355,'2013Figures'!$H:$H,$B355,'2013Figures'!$I:$I,$C355,'2013Figures'!$B:$B,"BrokerToCy",'2013Figures'!$G:$G,"E1",'2013Figures'!$E:$E,$B$1)</f>
        <v>0</v>
      </c>
      <c r="F355" s="9">
        <f>SUMIFS('2013Figures'!$J:$J,'2013Figures'!$C:$C,$A355,'2013Figures'!$H:$H,$B355,'2013Figures'!$I:$I,$C355,'2013Figures'!$B:$B,"BrokerToCy",'2013Figures'!$G:$G,"P1",'2013Figures'!$E:$E,$B$1)</f>
        <v>0</v>
      </c>
      <c r="G355" s="9">
        <f>SUMIFS('2013Figures'!$J:$J,'2013Figures'!$C:$C,$A355,'2013Figures'!$H:$H,$B355,'2013Figures'!$I:$I,$C355,'2013Figures'!$B:$B,"CyToBroker",'2013Figures'!$G:$G,"E1",'2013Figures'!$E:$E,$B$1)</f>
        <v>0</v>
      </c>
      <c r="H355" s="9">
        <f>SUMIFS('2013Figures'!$J:$J,'2013Figures'!$C:$C,$A355,'2013Figures'!$H:$H,$B355,'2013Figures'!$I:$I,$C355,'2013Figures'!$B:$B,"CyToBroker",'2013Figures'!$G:$G,"P1",'2013Figures'!$E:$E,$B$1)</f>
        <v>0</v>
      </c>
      <c r="I355" s="30"/>
      <c r="J355" s="31">
        <v>200801</v>
      </c>
      <c r="K355" s="30"/>
      <c r="L355" s="42">
        <f>SUMIFS('2012Figures'!$J:$J,'2012Figures'!$C:$C,$A355,'2012Figures'!$H:$H,$B355,'2012Figures'!$I:$I,$C355,'2012Figures'!$E:$E,$B$1)</f>
        <v>0</v>
      </c>
      <c r="M355" s="52">
        <f>SUMIFS('2012Figures'!$J:$J,'2012Figures'!$C:$C,$A355,'2012Figures'!$H:$H,$B355,'2012Figures'!$I:$I,$C355,'2012Figures'!$B:$B,"BrokerToCy",'2012Figures'!$G:$G,"E1",'2012Figures'!$E:$E,$B$1)</f>
        <v>0</v>
      </c>
      <c r="N355" s="52">
        <f>SUMIFS('2012Figures'!$J:$J,'2012Figures'!$C:$C,$A355,'2012Figures'!$H:$H,$B355,'2012Figures'!$I:$I,$C355,'2012Figures'!$B:$B,"BrokerToCy",'2012Figures'!$G:$G,"P1",'2012Figures'!$E:$E,$B$1)</f>
        <v>0</v>
      </c>
      <c r="O355" s="52">
        <f>SUMIFS('2012Figures'!$J:$J,'2012Figures'!$C:$C,$A355,'2012Figures'!$H:$H,$B355,'2012Figures'!$I:$I,$C355,'2012Figures'!$B:$B,"CyToBroker",'2012Figures'!$G:$G,"E1",'2012Figures'!$E:$E,$B$1)</f>
        <v>0</v>
      </c>
      <c r="P355" s="52">
        <f>SUMIFS('2012Figures'!$J:$J,'2012Figures'!$C:$C,$A355,'2012Figures'!$H:$H,$B355,'2012Figures'!$I:$I,$C355,'2012Figures'!$B:$B,"CyToBroker",'2012Figures'!$G:$G,"P1",'2012Figures'!$E:$E,$B$1)</f>
        <v>0</v>
      </c>
      <c r="Q355" s="30"/>
      <c r="R355" s="46" t="str">
        <f t="shared" si="35"/>
        <v/>
      </c>
      <c r="S355" s="46" t="str">
        <f t="shared" si="35"/>
        <v/>
      </c>
      <c r="T355" s="46" t="str">
        <f t="shared" si="35"/>
        <v/>
      </c>
      <c r="U355" s="46" t="str">
        <f t="shared" si="35"/>
        <v/>
      </c>
      <c r="V355" s="46" t="str">
        <f t="shared" si="35"/>
        <v/>
      </c>
    </row>
    <row r="356" spans="1:22" x14ac:dyDescent="0.2">
      <c r="A356" s="1">
        <v>307</v>
      </c>
      <c r="B356" s="1" t="s">
        <v>121</v>
      </c>
      <c r="D356" s="29">
        <f>SUMIFS('2013Figures'!$J:$J,'2013Figures'!$C:$C,$A356,'2013Figures'!$I:$I,"",'2013Figures'!$E:$E,$B$1)</f>
        <v>0</v>
      </c>
      <c r="E356" s="9">
        <f>SUMIFS('2013Figures'!$J:$J,'2013Figures'!$C:$C,$A356,'2013Figures'!$I:$I,"",'2013Figures'!$B:$B,"BrokerToCy",'2013Figures'!$G:$G,"E1",'2013Figures'!$E:$E,$B$1)</f>
        <v>0</v>
      </c>
      <c r="F356" s="9">
        <f>SUMIFS('2013Figures'!$J:$J,'2013Figures'!$C:$C,$A356,'2013Figures'!$I:$I,"",'2013Figures'!$B:$B,"BrokerToCy",'2013Figures'!$G:$G,"P1",'2013Figures'!$E:$E,$B$1)</f>
        <v>0</v>
      </c>
      <c r="G356" s="9">
        <f>SUMIFS('2013Figures'!$J:$J,'2013Figures'!$C:$C,$A356,'2013Figures'!$I:$I,"",'2013Figures'!$B:$B,"CyToBroker",'2013Figures'!$G:$G,"E1",'2013Figures'!$E:$E,$B$1)</f>
        <v>0</v>
      </c>
      <c r="H356" s="9">
        <f>SUMIFS('2013Figures'!$J:$J,'2013Figures'!$C:$C,$A356,'2013Figures'!$I:$I,"",'2013Figures'!$B:$B,"CyToBroker",'2013Figures'!$G:$G,"P1",'2013Figures'!$E:$E,$B$1)</f>
        <v>0</v>
      </c>
      <c r="J356" s="8" t="s">
        <v>131</v>
      </c>
      <c r="L356" s="42">
        <f>SUMIFS('2012Figures'!$J:$J,'2012Figures'!$C:$C,$A356,'2012Figures'!$I:$I,"",'2012Figures'!$E:$E,$B$1)</f>
        <v>0</v>
      </c>
      <c r="M356" s="52">
        <f>SUMIFS('2012Figures'!$J:$J,'2012Figures'!$C:$C,$A356,'2012Figures'!$I:$I,"",'2012Figures'!$B:$B,"BrokerToCy",'2012Figures'!$G:$G,"E1",'2012Figures'!$E:$E,$B$1)</f>
        <v>0</v>
      </c>
      <c r="N356" s="52">
        <f>SUMIFS('2012Figures'!$J:$J,'2012Figures'!$C:$C,$A356,'2012Figures'!$I:$I,"",'2012Figures'!$B:$B,"BrokerToCy",'2012Figures'!$G:$G,"P1",'2012Figures'!$E:$E,$B$1)</f>
        <v>0</v>
      </c>
      <c r="O356" s="52">
        <f>SUMIFS('2012Figures'!$J:$J,'2012Figures'!$C:$C,$A356,'2012Figures'!$I:$I,"",'2012Figures'!$B:$B,"CyToBroker",'2012Figures'!$G:$G,"E1",'2012Figures'!$E:$E,$B$1)</f>
        <v>0</v>
      </c>
      <c r="P356" s="52">
        <f>SUMIFS('2012Figures'!$J:$J,'2012Figures'!$C:$C,$A356,'2012Figures'!$I:$I,"",'2012Figures'!$B:$B,"CyToBroker",'2012Figures'!$G:$G,"P1",'2012Figures'!$E:$E,$B$1)</f>
        <v>0</v>
      </c>
      <c r="R356" s="46" t="str">
        <f t="shared" si="35"/>
        <v/>
      </c>
      <c r="S356" s="46" t="str">
        <f t="shared" si="35"/>
        <v/>
      </c>
      <c r="T356" s="46" t="str">
        <f t="shared" si="35"/>
        <v/>
      </c>
      <c r="U356" s="46" t="str">
        <f t="shared" si="35"/>
        <v/>
      </c>
      <c r="V356" s="46" t="str">
        <f t="shared" si="35"/>
        <v/>
      </c>
    </row>
    <row r="357" spans="1:22" x14ac:dyDescent="0.2">
      <c r="A357" s="21"/>
      <c r="B357" s="21" t="s">
        <v>92</v>
      </c>
      <c r="C357" s="22"/>
      <c r="D357" s="23">
        <f>SUM(E357:H357)</f>
        <v>0</v>
      </c>
      <c r="E357" s="23">
        <f>SUM(E355:E356)</f>
        <v>0</v>
      </c>
      <c r="F357" s="23">
        <f>SUM(F355:F356)</f>
        <v>0</v>
      </c>
      <c r="G357" s="23">
        <f>SUM(G355:G356)</f>
        <v>0</v>
      </c>
      <c r="H357" s="23">
        <f>SUM(H355:H356)</f>
        <v>0</v>
      </c>
      <c r="I357" s="21"/>
      <c r="J357" s="22"/>
      <c r="K357" s="21"/>
      <c r="L357" s="43">
        <f>SUM(M357:P357)</f>
        <v>0</v>
      </c>
      <c r="M357" s="43">
        <f>SUM(M355:M356)</f>
        <v>0</v>
      </c>
      <c r="N357" s="43">
        <f>SUM(N355:N356)</f>
        <v>0</v>
      </c>
      <c r="O357" s="43">
        <f>SUM(O355:O356)</f>
        <v>0</v>
      </c>
      <c r="P357" s="43">
        <f>SUM(P355:P356)</f>
        <v>0</v>
      </c>
      <c r="Q357" s="21"/>
      <c r="R357" s="21"/>
      <c r="S357" s="21"/>
      <c r="T357" s="21"/>
      <c r="U357" s="21"/>
      <c r="V357" s="21"/>
    </row>
    <row r="358" spans="1:22" x14ac:dyDescent="0.2">
      <c r="A358" s="28">
        <v>401</v>
      </c>
      <c r="B358" s="28" t="s">
        <v>122</v>
      </c>
      <c r="C358" s="17" t="s">
        <v>88</v>
      </c>
      <c r="D358" s="18">
        <f>SUMIFS('2013Figures'!$J:$J,'2013Figures'!$C:$C,$A358,'2013Figures'!$E:$E,$B$1)</f>
        <v>0</v>
      </c>
      <c r="E358" s="18">
        <f>SUMIFS('2013Figures'!$J:$J,'2013Figures'!$C:$C,$A358,'2013Figures'!$B:$B,"BrokerToCy",'2013Figures'!$G:$G,"E1",'2013Figures'!$E:$E,$B$1)</f>
        <v>0</v>
      </c>
      <c r="F358" s="18">
        <f>SUMIFS('2013Figures'!$J:$J,'2013Figures'!$C:$C,$A358,'2013Figures'!$B:$B,"BrokerToCy",'2013Figures'!$G:$G,"P1",'2013Figures'!$E:$E,$B$1)</f>
        <v>0</v>
      </c>
      <c r="G358" s="18">
        <f>SUMIFS('2013Figures'!$J:$J,'2013Figures'!$C:$C,$A358,'2013Figures'!$B:$B,"CyToBroker",'2013Figures'!$G:$G,"E1",'2013Figures'!$E:$E,$B$1)</f>
        <v>0</v>
      </c>
      <c r="H358" s="18">
        <f>SUMIFS('2013Figures'!$J:$J,'2013Figures'!$C:$C,$A358,'2013Figures'!$B:$B,"CyToBroker",'2013Figures'!$G:$G,"P1",'2013Figures'!$E:$E,$B$1)</f>
        <v>0</v>
      </c>
      <c r="I358" s="28"/>
      <c r="J358" s="17"/>
      <c r="K358" s="28"/>
      <c r="L358" s="50">
        <f>SUMIFS('2012Figures'!$J:$J,'2012Figures'!$C:$C,$A358,'2012Figures'!$E:$E,$B$1)</f>
        <v>0</v>
      </c>
      <c r="M358" s="50">
        <f>SUMIFS('2012Figures'!$J:$J,'2012Figures'!$C:$C,$A358,'2012Figures'!$B:$B,"BrokerToCy",'2012Figures'!$G:$G,"E1",'2012Figures'!$E:$E,$B$1)</f>
        <v>0</v>
      </c>
      <c r="N358" s="50">
        <f>SUMIFS('2012Figures'!$J:$J,'2012Figures'!$C:$C,$A358,'2012Figures'!$B:$B,"BrokerToCy",'2012Figures'!$G:$G,"P1",'2012Figures'!$E:$E,$B$1)</f>
        <v>0</v>
      </c>
      <c r="O358" s="50">
        <f>SUMIFS('2012Figures'!$J:$J,'2012Figures'!$C:$C,$A358,'2012Figures'!$B:$B,"CyToBroker",'2012Figures'!$G:$G,"E1",'2012Figures'!$E:$E,$B$1)</f>
        <v>0</v>
      </c>
      <c r="P358" s="50">
        <f>SUMIFS('2012Figures'!$J:$J,'2012Figures'!$C:$C,$A358,'2012Figures'!$B:$B,"CyToBroker",'2012Figures'!$G:$G,"P1",'2012Figures'!$E:$E,$B$1)</f>
        <v>0</v>
      </c>
      <c r="Q358" s="28"/>
      <c r="R358" s="46" t="str">
        <f t="shared" ref="R358:V422" si="36">IF(L358=0,"",ROUND(D358/L358-1,2))</f>
        <v/>
      </c>
      <c r="S358" s="46" t="str">
        <f t="shared" si="36"/>
        <v/>
      </c>
      <c r="T358" s="46" t="str">
        <f t="shared" si="36"/>
        <v/>
      </c>
      <c r="U358" s="46" t="str">
        <f t="shared" si="36"/>
        <v/>
      </c>
      <c r="V358" s="46" t="str">
        <f t="shared" si="36"/>
        <v/>
      </c>
    </row>
    <row r="359" spans="1:22" x14ac:dyDescent="0.2">
      <c r="A359" s="1">
        <v>401</v>
      </c>
      <c r="B359" s="1" t="s">
        <v>122</v>
      </c>
      <c r="C359" s="8">
        <v>1</v>
      </c>
      <c r="D359" s="29">
        <f>SUMIFS('2013Figures'!$J:$J,'2013Figures'!$C:$C,$A359,'2013Figures'!$H:$H,$B359,'2013Figures'!$I:$I,$C359,'2013Figures'!$E:$E,$B$1)</f>
        <v>0</v>
      </c>
      <c r="E359" s="9">
        <f>SUMIFS('2013Figures'!$J:$J,'2013Figures'!$C:$C,$A359,'2013Figures'!$H:$H,$B359,'2013Figures'!$I:$I,$C359,'2013Figures'!$B:$B,"BrokerToCy",'2013Figures'!$G:$G,"E1",'2013Figures'!$E:$E,$B$1)</f>
        <v>0</v>
      </c>
      <c r="F359" s="9">
        <f>SUMIFS('2013Figures'!$J:$J,'2013Figures'!$C:$C,$A359,'2013Figures'!$H:$H,$B359,'2013Figures'!$I:$I,$C359,'2013Figures'!$B:$B,"BrokerToCy",'2013Figures'!$G:$G,"P1",'2013Figures'!$E:$E,$B$1)</f>
        <v>0</v>
      </c>
      <c r="G359" s="9">
        <f>SUMIFS('2013Figures'!$J:$J,'2013Figures'!$C:$C,$A359,'2013Figures'!$H:$H,$B359,'2013Figures'!$I:$I,$C359,'2013Figures'!$B:$B,"CyToBroker",'2013Figures'!$G:$G,"E1",'2013Figures'!$E:$E,$B$1)</f>
        <v>0</v>
      </c>
      <c r="H359" s="9">
        <f>SUMIFS('2013Figures'!$J:$J,'2013Figures'!$C:$C,$A359,'2013Figures'!$H:$H,$B359,'2013Figures'!$I:$I,$C359,'2013Figures'!$B:$B,"CyToBroker",'2013Figures'!$G:$G,"P1",'2013Figures'!$E:$E,$B$1)</f>
        <v>0</v>
      </c>
      <c r="I359" s="30"/>
      <c r="J359" s="31">
        <v>200601</v>
      </c>
      <c r="K359" s="30"/>
      <c r="L359" s="42">
        <f>SUMIFS('2012Figures'!$J:$J,'2012Figures'!$C:$C,$A359,'2012Figures'!$H:$H,$B359,'2012Figures'!$I:$I,$C359,'2012Figures'!$E:$E,$B$1)</f>
        <v>0</v>
      </c>
      <c r="M359" s="52">
        <f>SUMIFS('2012Figures'!$J:$J,'2012Figures'!$C:$C,$A359,'2012Figures'!$H:$H,$B359,'2012Figures'!$I:$I,$C359,'2012Figures'!$B:$B,"BrokerToCy",'2012Figures'!$G:$G,"E1",'2012Figures'!$E:$E,$B$1)</f>
        <v>0</v>
      </c>
      <c r="N359" s="52">
        <f>SUMIFS('2012Figures'!$J:$J,'2012Figures'!$C:$C,$A359,'2012Figures'!$H:$H,$B359,'2012Figures'!$I:$I,$C359,'2012Figures'!$B:$B,"BrokerToCy",'2012Figures'!$G:$G,"P1",'2012Figures'!$E:$E,$B$1)</f>
        <v>0</v>
      </c>
      <c r="O359" s="52">
        <f>SUMIFS('2012Figures'!$J:$J,'2012Figures'!$C:$C,$A359,'2012Figures'!$H:$H,$B359,'2012Figures'!$I:$I,$C359,'2012Figures'!$B:$B,"CyToBroker",'2012Figures'!$G:$G,"E1",'2012Figures'!$E:$E,$B$1)</f>
        <v>0</v>
      </c>
      <c r="P359" s="52">
        <f>SUMIFS('2012Figures'!$J:$J,'2012Figures'!$C:$C,$A359,'2012Figures'!$H:$H,$B359,'2012Figures'!$I:$I,$C359,'2012Figures'!$B:$B,"CyToBroker",'2012Figures'!$G:$G,"P1",'2012Figures'!$E:$E,$B$1)</f>
        <v>0</v>
      </c>
      <c r="Q359" s="30"/>
      <c r="R359" s="46" t="str">
        <f t="shared" si="36"/>
        <v/>
      </c>
      <c r="S359" s="46" t="str">
        <f t="shared" si="36"/>
        <v/>
      </c>
      <c r="T359" s="46" t="str">
        <f t="shared" si="36"/>
        <v/>
      </c>
      <c r="U359" s="46" t="str">
        <f t="shared" si="36"/>
        <v/>
      </c>
      <c r="V359" s="46" t="str">
        <f t="shared" si="36"/>
        <v/>
      </c>
    </row>
    <row r="360" spans="1:22" x14ac:dyDescent="0.2">
      <c r="A360" s="1">
        <v>401</v>
      </c>
      <c r="B360" s="1" t="s">
        <v>122</v>
      </c>
      <c r="D360" s="29">
        <f>SUMIFS('2013Figures'!$J:$J,'2013Figures'!$C:$C,$A360,'2013Figures'!$I:$I,"",'2013Figures'!$E:$E,$B$1)</f>
        <v>0</v>
      </c>
      <c r="E360" s="9">
        <f>SUMIFS('2013Figures'!$J:$J,'2013Figures'!$C:$C,$A360,'2013Figures'!$I:$I,"",'2013Figures'!$B:$B,"BrokerToCy",'2013Figures'!$G:$G,"E1",'2013Figures'!$E:$E,$B$1)</f>
        <v>0</v>
      </c>
      <c r="F360" s="9">
        <f>SUMIFS('2013Figures'!$J:$J,'2013Figures'!$C:$C,$A360,'2013Figures'!$I:$I,"",'2013Figures'!$B:$B,"BrokerToCy",'2013Figures'!$G:$G,"P1",'2013Figures'!$E:$E,$B$1)</f>
        <v>0</v>
      </c>
      <c r="G360" s="9">
        <f>SUMIFS('2013Figures'!$J:$J,'2013Figures'!$C:$C,$A360,'2013Figures'!$I:$I,"",'2013Figures'!$B:$B,"CyToBroker",'2013Figures'!$G:$G,"E1",'2013Figures'!$E:$E,$B$1)</f>
        <v>0</v>
      </c>
      <c r="H360" s="9">
        <f>SUMIFS('2013Figures'!$J:$J,'2013Figures'!$C:$C,$A360,'2013Figures'!$I:$I,"",'2013Figures'!$B:$B,"CyToBroker",'2013Figures'!$G:$G,"P1",'2013Figures'!$E:$E,$B$1)</f>
        <v>0</v>
      </c>
      <c r="J360" s="8" t="s">
        <v>131</v>
      </c>
      <c r="L360" s="42">
        <f>SUMIFS('2012Figures'!$J:$J,'2012Figures'!$C:$C,$A360,'2012Figures'!$I:$I,"",'2012Figures'!$E:$E,$B$1)</f>
        <v>0</v>
      </c>
      <c r="M360" s="52">
        <f>SUMIFS('2012Figures'!$J:$J,'2012Figures'!$C:$C,$A360,'2012Figures'!$I:$I,"",'2012Figures'!$B:$B,"BrokerToCy",'2012Figures'!$G:$G,"E1",'2012Figures'!$E:$E,$B$1)</f>
        <v>0</v>
      </c>
      <c r="N360" s="52">
        <f>SUMIFS('2012Figures'!$J:$J,'2012Figures'!$C:$C,$A360,'2012Figures'!$I:$I,"",'2012Figures'!$B:$B,"BrokerToCy",'2012Figures'!$G:$G,"P1",'2012Figures'!$E:$E,$B$1)</f>
        <v>0</v>
      </c>
      <c r="O360" s="52">
        <f>SUMIFS('2012Figures'!$J:$J,'2012Figures'!$C:$C,$A360,'2012Figures'!$I:$I,"",'2012Figures'!$B:$B,"CyToBroker",'2012Figures'!$G:$G,"E1",'2012Figures'!$E:$E,$B$1)</f>
        <v>0</v>
      </c>
      <c r="P360" s="52">
        <f>SUMIFS('2012Figures'!$J:$J,'2012Figures'!$C:$C,$A360,'2012Figures'!$I:$I,"",'2012Figures'!$B:$B,"CyToBroker",'2012Figures'!$G:$G,"P1",'2012Figures'!$E:$E,$B$1)</f>
        <v>0</v>
      </c>
      <c r="R360" s="46" t="str">
        <f t="shared" si="36"/>
        <v/>
      </c>
      <c r="S360" s="46" t="str">
        <f t="shared" si="36"/>
        <v/>
      </c>
      <c r="T360" s="46" t="str">
        <f t="shared" si="36"/>
        <v/>
      </c>
      <c r="U360" s="46" t="str">
        <f t="shared" si="36"/>
        <v/>
      </c>
      <c r="V360" s="46" t="str">
        <f t="shared" si="36"/>
        <v/>
      </c>
    </row>
    <row r="361" spans="1:22" x14ac:dyDescent="0.2">
      <c r="A361" s="21"/>
      <c r="B361" s="21" t="s">
        <v>92</v>
      </c>
      <c r="C361" s="22"/>
      <c r="D361" s="23">
        <f>SUM(E361:H361)</f>
        <v>0</v>
      </c>
      <c r="E361" s="23">
        <f>SUM(E359:E360)</f>
        <v>0</v>
      </c>
      <c r="F361" s="23">
        <f>SUM(F359:F360)</f>
        <v>0</v>
      </c>
      <c r="G361" s="23">
        <f>SUM(G359:G360)</f>
        <v>0</v>
      </c>
      <c r="H361" s="23">
        <f>SUM(H359:H360)</f>
        <v>0</v>
      </c>
      <c r="I361" s="21"/>
      <c r="J361" s="22"/>
      <c r="K361" s="21"/>
      <c r="L361" s="43">
        <f>SUM(M361:P361)</f>
        <v>0</v>
      </c>
      <c r="M361" s="43">
        <f>SUM(M359:M360)</f>
        <v>0</v>
      </c>
      <c r="N361" s="43">
        <f>SUM(N359:N360)</f>
        <v>0</v>
      </c>
      <c r="O361" s="43">
        <f>SUM(O359:O360)</f>
        <v>0</v>
      </c>
      <c r="P361" s="43">
        <f>SUM(P359:P360)</f>
        <v>0</v>
      </c>
      <c r="Q361" s="21"/>
      <c r="R361" s="21"/>
      <c r="S361" s="21"/>
      <c r="T361" s="21"/>
      <c r="U361" s="21"/>
      <c r="V361" s="21"/>
    </row>
    <row r="362" spans="1:22" x14ac:dyDescent="0.2">
      <c r="A362" s="28">
        <v>403</v>
      </c>
      <c r="B362" s="28" t="s">
        <v>169</v>
      </c>
      <c r="C362" s="17" t="s">
        <v>88</v>
      </c>
      <c r="D362" s="18">
        <f>SUMIFS('2013Figures'!$J:$J,'2013Figures'!$C:$C,$A362,'2013Figures'!$E:$E,$B$1)</f>
        <v>0</v>
      </c>
      <c r="E362" s="18">
        <f>SUMIFS('2013Figures'!$J:$J,'2013Figures'!$C:$C,$A362,'2013Figures'!$B:$B,"BrokerToCy",'2013Figures'!$G:$G,"E1",'2013Figures'!$E:$E,$B$1)</f>
        <v>0</v>
      </c>
      <c r="F362" s="18">
        <f>SUMIFS('2013Figures'!$J:$J,'2013Figures'!$C:$C,$A362,'2013Figures'!$B:$B,"BrokerToCy",'2013Figures'!$G:$G,"P1",'2013Figures'!$E:$E,$B$1)</f>
        <v>0</v>
      </c>
      <c r="G362" s="18">
        <f>SUMIFS('2013Figures'!$J:$J,'2013Figures'!$C:$C,$A362,'2013Figures'!$B:$B,"CyToBroker",'2013Figures'!$G:$G,"E1",'2013Figures'!$E:$E,$B$1)</f>
        <v>0</v>
      </c>
      <c r="H362" s="18">
        <f>SUMIFS('2013Figures'!$J:$J,'2013Figures'!$C:$C,$A362,'2013Figures'!$B:$B,"CyToBroker",'2013Figures'!$G:$G,"P1",'2013Figures'!$E:$E,$B$1)</f>
        <v>0</v>
      </c>
      <c r="I362" s="28"/>
      <c r="J362" s="17"/>
      <c r="K362" s="28"/>
      <c r="L362" s="50">
        <f>SUMIFS('2012Figures'!$J:$J,'2012Figures'!$C:$C,$A362,'2012Figures'!$E:$E,$B$1)</f>
        <v>0</v>
      </c>
      <c r="M362" s="50">
        <f>SUMIFS('2012Figures'!$J:$J,'2012Figures'!$C:$C,$A362,'2012Figures'!$B:$B,"BrokerToCy",'2012Figures'!$G:$G,"E1",'2012Figures'!$E:$E,$B$1)</f>
        <v>0</v>
      </c>
      <c r="N362" s="50">
        <f>SUMIFS('2012Figures'!$J:$J,'2012Figures'!$C:$C,$A362,'2012Figures'!$B:$B,"BrokerToCy",'2012Figures'!$G:$G,"P1",'2012Figures'!$E:$E,$B$1)</f>
        <v>0</v>
      </c>
      <c r="O362" s="50">
        <f>SUMIFS('2012Figures'!$J:$J,'2012Figures'!$C:$C,$A362,'2012Figures'!$B:$B,"CyToBroker",'2012Figures'!$G:$G,"E1",'2012Figures'!$E:$E,$B$1)</f>
        <v>0</v>
      </c>
      <c r="P362" s="50">
        <f>SUMIFS('2012Figures'!$J:$J,'2012Figures'!$C:$C,$A362,'2012Figures'!$B:$B,"CyToBroker",'2012Figures'!$G:$G,"P1",'2012Figures'!$E:$E,$B$1)</f>
        <v>0</v>
      </c>
      <c r="Q362" s="28"/>
      <c r="R362" s="46" t="str">
        <f t="shared" ref="R362:V426" si="37">IF(L362=0,"",ROUND(D362/L362-1,2))</f>
        <v/>
      </c>
      <c r="S362" s="46" t="str">
        <f t="shared" si="37"/>
        <v/>
      </c>
      <c r="T362" s="46" t="str">
        <f t="shared" si="37"/>
        <v/>
      </c>
      <c r="U362" s="46" t="str">
        <f t="shared" si="37"/>
        <v/>
      </c>
      <c r="V362" s="46" t="str">
        <f t="shared" si="37"/>
        <v/>
      </c>
    </row>
    <row r="363" spans="1:22" x14ac:dyDescent="0.2">
      <c r="A363" s="1">
        <v>403</v>
      </c>
      <c r="B363" s="1" t="s">
        <v>169</v>
      </c>
      <c r="C363" s="8">
        <v>1</v>
      </c>
      <c r="D363" s="29">
        <f>SUMIFS('2013Figures'!$J:$J,'2013Figures'!$C:$C,$A363,'2013Figures'!$H:$H,$B363,'2013Figures'!$I:$I,$C363,'2013Figures'!$E:$E,$B$1)</f>
        <v>0</v>
      </c>
      <c r="E363" s="9">
        <f>SUMIFS('2013Figures'!$J:$J,'2013Figures'!$C:$C,$A363,'2013Figures'!$H:$H,$B363,'2013Figures'!$I:$I,$C363,'2013Figures'!$B:$B,"BrokerToCy",'2013Figures'!$G:$G,"E1",'2013Figures'!$E:$E,$B$1)</f>
        <v>0</v>
      </c>
      <c r="F363" s="9">
        <f>SUMIFS('2013Figures'!$J:$J,'2013Figures'!$C:$C,$A363,'2013Figures'!$H:$H,$B363,'2013Figures'!$I:$I,$C363,'2013Figures'!$B:$B,"BrokerToCy",'2013Figures'!$G:$G,"P1",'2013Figures'!$E:$E,$B$1)</f>
        <v>0</v>
      </c>
      <c r="G363" s="9">
        <f>SUMIFS('2013Figures'!$J:$J,'2013Figures'!$C:$C,$A363,'2013Figures'!$H:$H,$B363,'2013Figures'!$I:$I,$C363,'2013Figures'!$B:$B,"CyToBroker",'2013Figures'!$G:$G,"E1",'2013Figures'!$E:$E,$B$1)</f>
        <v>0</v>
      </c>
      <c r="H363" s="9">
        <f>SUMIFS('2013Figures'!$J:$J,'2013Figures'!$C:$C,$A363,'2013Figures'!$H:$H,$B363,'2013Figures'!$I:$I,$C363,'2013Figures'!$B:$B,"CyToBroker",'2013Figures'!$G:$G,"P1",'2013Figures'!$E:$E,$B$1)</f>
        <v>0</v>
      </c>
      <c r="I363" s="30"/>
      <c r="J363" s="31">
        <v>200801</v>
      </c>
      <c r="K363" s="30"/>
      <c r="L363" s="42">
        <f>SUMIFS('2012Figures'!$J:$J,'2012Figures'!$C:$C,$A363,'2012Figures'!$H:$H,$B363,'2012Figures'!$I:$I,$C363,'2012Figures'!$E:$E,$B$1)</f>
        <v>0</v>
      </c>
      <c r="M363" s="52">
        <f>SUMIFS('2012Figures'!$J:$J,'2012Figures'!$C:$C,$A363,'2012Figures'!$H:$H,$B363,'2012Figures'!$I:$I,$C363,'2012Figures'!$B:$B,"BrokerToCy",'2012Figures'!$G:$G,"E1",'2012Figures'!$E:$E,$B$1)</f>
        <v>0</v>
      </c>
      <c r="N363" s="52">
        <f>SUMIFS('2012Figures'!$J:$J,'2012Figures'!$C:$C,$A363,'2012Figures'!$H:$H,$B363,'2012Figures'!$I:$I,$C363,'2012Figures'!$B:$B,"BrokerToCy",'2012Figures'!$G:$G,"P1",'2012Figures'!$E:$E,$B$1)</f>
        <v>0</v>
      </c>
      <c r="O363" s="52">
        <f>SUMIFS('2012Figures'!$J:$J,'2012Figures'!$C:$C,$A363,'2012Figures'!$H:$H,$B363,'2012Figures'!$I:$I,$C363,'2012Figures'!$B:$B,"CyToBroker",'2012Figures'!$G:$G,"E1",'2012Figures'!$E:$E,$B$1)</f>
        <v>0</v>
      </c>
      <c r="P363" s="52">
        <f>SUMIFS('2012Figures'!$J:$J,'2012Figures'!$C:$C,$A363,'2012Figures'!$H:$H,$B363,'2012Figures'!$I:$I,$C363,'2012Figures'!$B:$B,"CyToBroker",'2012Figures'!$G:$G,"P1",'2012Figures'!$E:$E,$B$1)</f>
        <v>0</v>
      </c>
      <c r="Q363" s="30"/>
      <c r="R363" s="46" t="str">
        <f t="shared" si="37"/>
        <v/>
      </c>
      <c r="S363" s="46" t="str">
        <f t="shared" si="37"/>
        <v/>
      </c>
      <c r="T363" s="46" t="str">
        <f t="shared" si="37"/>
        <v/>
      </c>
      <c r="U363" s="46" t="str">
        <f t="shared" si="37"/>
        <v/>
      </c>
      <c r="V363" s="46" t="str">
        <f t="shared" si="37"/>
        <v/>
      </c>
    </row>
    <row r="364" spans="1:22" x14ac:dyDescent="0.2">
      <c r="A364" s="1">
        <v>403</v>
      </c>
      <c r="B364" s="1" t="s">
        <v>169</v>
      </c>
      <c r="D364" s="29">
        <f>SUMIFS('2013Figures'!$J:$J,'2013Figures'!$C:$C,$A364,'2013Figures'!$I:$I,"",'2013Figures'!$E:$E,$B$1)</f>
        <v>0</v>
      </c>
      <c r="E364" s="9">
        <f>SUMIFS('2013Figures'!$J:$J,'2013Figures'!$C:$C,$A364,'2013Figures'!$I:$I,"",'2013Figures'!$B:$B,"BrokerToCy",'2013Figures'!$G:$G,"E1",'2013Figures'!$E:$E,$B$1)</f>
        <v>0</v>
      </c>
      <c r="F364" s="9">
        <f>SUMIFS('2013Figures'!$J:$J,'2013Figures'!$C:$C,$A364,'2013Figures'!$I:$I,"",'2013Figures'!$B:$B,"BrokerToCy",'2013Figures'!$G:$G,"P1",'2013Figures'!$E:$E,$B$1)</f>
        <v>0</v>
      </c>
      <c r="G364" s="9">
        <f>SUMIFS('2013Figures'!$J:$J,'2013Figures'!$C:$C,$A364,'2013Figures'!$I:$I,"",'2013Figures'!$B:$B,"CyToBroker",'2013Figures'!$G:$G,"E1",'2013Figures'!$E:$E,$B$1)</f>
        <v>0</v>
      </c>
      <c r="H364" s="9">
        <f>SUMIFS('2013Figures'!$J:$J,'2013Figures'!$C:$C,$A364,'2013Figures'!$I:$I,"",'2013Figures'!$B:$B,"CyToBroker",'2013Figures'!$G:$G,"P1",'2013Figures'!$E:$E,$B$1)</f>
        <v>0</v>
      </c>
      <c r="J364" s="8" t="s">
        <v>131</v>
      </c>
      <c r="L364" s="42">
        <f>SUMIFS('2012Figures'!$J:$J,'2012Figures'!$C:$C,$A364,'2012Figures'!$I:$I,"",'2012Figures'!$E:$E,$B$1)</f>
        <v>0</v>
      </c>
      <c r="M364" s="52">
        <f>SUMIFS('2012Figures'!$J:$J,'2012Figures'!$C:$C,$A364,'2012Figures'!$I:$I,"",'2012Figures'!$B:$B,"BrokerToCy",'2012Figures'!$G:$G,"E1",'2012Figures'!$E:$E,$B$1)</f>
        <v>0</v>
      </c>
      <c r="N364" s="52">
        <f>SUMIFS('2012Figures'!$J:$J,'2012Figures'!$C:$C,$A364,'2012Figures'!$I:$I,"",'2012Figures'!$B:$B,"BrokerToCy",'2012Figures'!$G:$G,"P1",'2012Figures'!$E:$E,$B$1)</f>
        <v>0</v>
      </c>
      <c r="O364" s="52">
        <f>SUMIFS('2012Figures'!$J:$J,'2012Figures'!$C:$C,$A364,'2012Figures'!$I:$I,"",'2012Figures'!$B:$B,"CyToBroker",'2012Figures'!$G:$G,"E1",'2012Figures'!$E:$E,$B$1)</f>
        <v>0</v>
      </c>
      <c r="P364" s="52">
        <f>SUMIFS('2012Figures'!$J:$J,'2012Figures'!$C:$C,$A364,'2012Figures'!$I:$I,"",'2012Figures'!$B:$B,"CyToBroker",'2012Figures'!$G:$G,"P1",'2012Figures'!$E:$E,$B$1)</f>
        <v>0</v>
      </c>
      <c r="R364" s="46" t="str">
        <f t="shared" si="37"/>
        <v/>
      </c>
      <c r="S364" s="46" t="str">
        <f t="shared" si="37"/>
        <v/>
      </c>
      <c r="T364" s="46" t="str">
        <f t="shared" si="37"/>
        <v/>
      </c>
      <c r="U364" s="46" t="str">
        <f t="shared" si="37"/>
        <v/>
      </c>
      <c r="V364" s="46" t="str">
        <f t="shared" si="37"/>
        <v/>
      </c>
    </row>
    <row r="365" spans="1:22" x14ac:dyDescent="0.2">
      <c r="A365" s="21"/>
      <c r="B365" s="21" t="s">
        <v>92</v>
      </c>
      <c r="C365" s="22"/>
      <c r="D365" s="23">
        <f>SUM(E365:H365)</f>
        <v>0</v>
      </c>
      <c r="E365" s="23">
        <f>SUM(E363:E364)</f>
        <v>0</v>
      </c>
      <c r="F365" s="23">
        <f>SUM(F363:F364)</f>
        <v>0</v>
      </c>
      <c r="G365" s="23">
        <f>SUM(G363:G364)</f>
        <v>0</v>
      </c>
      <c r="H365" s="23">
        <f>SUM(H363:H364)</f>
        <v>0</v>
      </c>
      <c r="I365" s="21"/>
      <c r="J365" s="22"/>
      <c r="K365" s="21"/>
      <c r="L365" s="43">
        <f>SUM(M365:P365)</f>
        <v>0</v>
      </c>
      <c r="M365" s="43">
        <f>SUM(M363:M364)</f>
        <v>0</v>
      </c>
      <c r="N365" s="43">
        <f>SUM(N363:N364)</f>
        <v>0</v>
      </c>
      <c r="O365" s="43">
        <f>SUM(O363:O364)</f>
        <v>0</v>
      </c>
      <c r="P365" s="43">
        <f>SUM(P363:P364)</f>
        <v>0</v>
      </c>
      <c r="Q365" s="21"/>
      <c r="R365" s="21"/>
      <c r="S365" s="21"/>
      <c r="T365" s="21"/>
      <c r="U365" s="21"/>
      <c r="V365" s="21"/>
    </row>
    <row r="366" spans="1:22" x14ac:dyDescent="0.2">
      <c r="A366" s="28">
        <v>405</v>
      </c>
      <c r="B366" s="28" t="s">
        <v>170</v>
      </c>
      <c r="C366" s="17" t="s">
        <v>88</v>
      </c>
      <c r="D366" s="18">
        <f>SUMIFS('2013Figures'!$J:$J,'2013Figures'!$C:$C,$A366,'2013Figures'!$E:$E,$B$1)</f>
        <v>0</v>
      </c>
      <c r="E366" s="18">
        <f>SUMIFS('2013Figures'!$J:$J,'2013Figures'!$C:$C,$A366,'2013Figures'!$B:$B,"BrokerToCy",'2013Figures'!$G:$G,"E1",'2013Figures'!$E:$E,$B$1)</f>
        <v>0</v>
      </c>
      <c r="F366" s="18">
        <f>SUMIFS('2013Figures'!$J:$J,'2013Figures'!$C:$C,$A366,'2013Figures'!$B:$B,"BrokerToCy",'2013Figures'!$G:$G,"P1",'2013Figures'!$E:$E,$B$1)</f>
        <v>0</v>
      </c>
      <c r="G366" s="18">
        <f>SUMIFS('2013Figures'!$J:$J,'2013Figures'!$C:$C,$A366,'2013Figures'!$B:$B,"CyToBroker",'2013Figures'!$G:$G,"E1",'2013Figures'!$E:$E,$B$1)</f>
        <v>0</v>
      </c>
      <c r="H366" s="18">
        <f>SUMIFS('2013Figures'!$J:$J,'2013Figures'!$C:$C,$A366,'2013Figures'!$B:$B,"CyToBroker",'2013Figures'!$G:$G,"P1",'2013Figures'!$E:$E,$B$1)</f>
        <v>0</v>
      </c>
      <c r="I366" s="28"/>
      <c r="J366" s="17"/>
      <c r="K366" s="28"/>
      <c r="L366" s="50">
        <f>SUMIFS('2012Figures'!$J:$J,'2012Figures'!$C:$C,$A366,'2012Figures'!$E:$E,$B$1)</f>
        <v>0</v>
      </c>
      <c r="M366" s="50">
        <f>SUMIFS('2012Figures'!$J:$J,'2012Figures'!$C:$C,$A366,'2012Figures'!$B:$B,"BrokerToCy",'2012Figures'!$G:$G,"E1",'2012Figures'!$E:$E,$B$1)</f>
        <v>0</v>
      </c>
      <c r="N366" s="50">
        <f>SUMIFS('2012Figures'!$J:$J,'2012Figures'!$C:$C,$A366,'2012Figures'!$B:$B,"BrokerToCy",'2012Figures'!$G:$G,"P1",'2012Figures'!$E:$E,$B$1)</f>
        <v>0</v>
      </c>
      <c r="O366" s="50">
        <f>SUMIFS('2012Figures'!$J:$J,'2012Figures'!$C:$C,$A366,'2012Figures'!$B:$B,"CyToBroker",'2012Figures'!$G:$G,"E1",'2012Figures'!$E:$E,$B$1)</f>
        <v>0</v>
      </c>
      <c r="P366" s="50">
        <f>SUMIFS('2012Figures'!$J:$J,'2012Figures'!$C:$C,$A366,'2012Figures'!$B:$B,"CyToBroker",'2012Figures'!$G:$G,"P1",'2012Figures'!$E:$E,$B$1)</f>
        <v>0</v>
      </c>
      <c r="Q366" s="28"/>
      <c r="R366" s="46" t="str">
        <f t="shared" ref="R366:V430" si="38">IF(L366=0,"",ROUND(D366/L366-1,2))</f>
        <v/>
      </c>
      <c r="S366" s="46" t="str">
        <f t="shared" si="38"/>
        <v/>
      </c>
      <c r="T366" s="46" t="str">
        <f t="shared" si="38"/>
        <v/>
      </c>
      <c r="U366" s="46" t="str">
        <f t="shared" si="38"/>
        <v/>
      </c>
      <c r="V366" s="46" t="str">
        <f t="shared" si="38"/>
        <v/>
      </c>
    </row>
    <row r="367" spans="1:22" x14ac:dyDescent="0.2">
      <c r="A367" s="1">
        <v>405</v>
      </c>
      <c r="B367" s="1" t="s">
        <v>170</v>
      </c>
      <c r="C367" s="8">
        <v>1</v>
      </c>
      <c r="D367" s="29">
        <f>SUMIFS('2013Figures'!$J:$J,'2013Figures'!$C:$C,$A367,'2013Figures'!$H:$H,$B367,'2013Figures'!$I:$I,$C367,'2013Figures'!$E:$E,$B$1)</f>
        <v>0</v>
      </c>
      <c r="E367" s="9">
        <f>SUMIFS('2013Figures'!$J:$J,'2013Figures'!$C:$C,$A367,'2013Figures'!$H:$H,$B367,'2013Figures'!$I:$I,$C367,'2013Figures'!$B:$B,"BrokerToCy",'2013Figures'!$G:$G,"E1",'2013Figures'!$E:$E,$B$1)</f>
        <v>0</v>
      </c>
      <c r="F367" s="9">
        <f>SUMIFS('2013Figures'!$J:$J,'2013Figures'!$C:$C,$A367,'2013Figures'!$H:$H,$B367,'2013Figures'!$I:$I,$C367,'2013Figures'!$B:$B,"BrokerToCy",'2013Figures'!$G:$G,"P1",'2013Figures'!$E:$E,$B$1)</f>
        <v>0</v>
      </c>
      <c r="G367" s="9">
        <f>SUMIFS('2013Figures'!$J:$J,'2013Figures'!$C:$C,$A367,'2013Figures'!$H:$H,$B367,'2013Figures'!$I:$I,$C367,'2013Figures'!$B:$B,"CyToBroker",'2013Figures'!$G:$G,"E1",'2013Figures'!$E:$E,$B$1)</f>
        <v>0</v>
      </c>
      <c r="H367" s="9">
        <f>SUMIFS('2013Figures'!$J:$J,'2013Figures'!$C:$C,$A367,'2013Figures'!$H:$H,$B367,'2013Figures'!$I:$I,$C367,'2013Figures'!$B:$B,"CyToBroker",'2013Figures'!$G:$G,"P1",'2013Figures'!$E:$E,$B$1)</f>
        <v>0</v>
      </c>
      <c r="I367" s="30"/>
      <c r="J367" s="31">
        <v>200601</v>
      </c>
      <c r="K367" s="30"/>
      <c r="L367" s="42">
        <f>SUMIFS('2012Figures'!$J:$J,'2012Figures'!$C:$C,$A367,'2012Figures'!$H:$H,$B367,'2012Figures'!$I:$I,$C367,'2012Figures'!$E:$E,$B$1)</f>
        <v>0</v>
      </c>
      <c r="M367" s="52">
        <f>SUMIFS('2012Figures'!$J:$J,'2012Figures'!$C:$C,$A367,'2012Figures'!$H:$H,$B367,'2012Figures'!$I:$I,$C367,'2012Figures'!$B:$B,"BrokerToCy",'2012Figures'!$G:$G,"E1",'2012Figures'!$E:$E,$B$1)</f>
        <v>0</v>
      </c>
      <c r="N367" s="52">
        <f>SUMIFS('2012Figures'!$J:$J,'2012Figures'!$C:$C,$A367,'2012Figures'!$H:$H,$B367,'2012Figures'!$I:$I,$C367,'2012Figures'!$B:$B,"BrokerToCy",'2012Figures'!$G:$G,"P1",'2012Figures'!$E:$E,$B$1)</f>
        <v>0</v>
      </c>
      <c r="O367" s="52">
        <f>SUMIFS('2012Figures'!$J:$J,'2012Figures'!$C:$C,$A367,'2012Figures'!$H:$H,$B367,'2012Figures'!$I:$I,$C367,'2012Figures'!$B:$B,"CyToBroker",'2012Figures'!$G:$G,"E1",'2012Figures'!$E:$E,$B$1)</f>
        <v>0</v>
      </c>
      <c r="P367" s="52">
        <f>SUMIFS('2012Figures'!$J:$J,'2012Figures'!$C:$C,$A367,'2012Figures'!$H:$H,$B367,'2012Figures'!$I:$I,$C367,'2012Figures'!$B:$B,"CyToBroker",'2012Figures'!$G:$G,"P1",'2012Figures'!$E:$E,$B$1)</f>
        <v>0</v>
      </c>
      <c r="Q367" s="30"/>
      <c r="R367" s="46" t="str">
        <f t="shared" si="38"/>
        <v/>
      </c>
      <c r="S367" s="46" t="str">
        <f t="shared" si="38"/>
        <v/>
      </c>
      <c r="T367" s="46" t="str">
        <f t="shared" si="38"/>
        <v/>
      </c>
      <c r="U367" s="46" t="str">
        <f t="shared" si="38"/>
        <v/>
      </c>
      <c r="V367" s="46" t="str">
        <f t="shared" si="38"/>
        <v/>
      </c>
    </row>
    <row r="368" spans="1:22" x14ac:dyDescent="0.2">
      <c r="A368" s="1">
        <v>405</v>
      </c>
      <c r="B368" s="1" t="s">
        <v>170</v>
      </c>
      <c r="D368" s="29">
        <f>SUMIFS('2013Figures'!$J:$J,'2013Figures'!$C:$C,$A368,'2013Figures'!$I:$I,"",'2013Figures'!$E:$E,$B$1)</f>
        <v>0</v>
      </c>
      <c r="E368" s="9">
        <f>SUMIFS('2013Figures'!$J:$J,'2013Figures'!$C:$C,$A368,'2013Figures'!$I:$I,"",'2013Figures'!$B:$B,"BrokerToCy",'2013Figures'!$G:$G,"E1",'2013Figures'!$E:$E,$B$1)</f>
        <v>0</v>
      </c>
      <c r="F368" s="9">
        <f>SUMIFS('2013Figures'!$J:$J,'2013Figures'!$C:$C,$A368,'2013Figures'!$I:$I,"",'2013Figures'!$B:$B,"BrokerToCy",'2013Figures'!$G:$G,"P1",'2013Figures'!$E:$E,$B$1)</f>
        <v>0</v>
      </c>
      <c r="G368" s="9">
        <f>SUMIFS('2013Figures'!$J:$J,'2013Figures'!$C:$C,$A368,'2013Figures'!$I:$I,"",'2013Figures'!$B:$B,"CyToBroker",'2013Figures'!$G:$G,"E1",'2013Figures'!$E:$E,$B$1)</f>
        <v>0</v>
      </c>
      <c r="H368" s="9">
        <f>SUMIFS('2013Figures'!$J:$J,'2013Figures'!$C:$C,$A368,'2013Figures'!$I:$I,"",'2013Figures'!$B:$B,"CyToBroker",'2013Figures'!$G:$G,"P1",'2013Figures'!$E:$E,$B$1)</f>
        <v>0</v>
      </c>
      <c r="J368" s="8" t="s">
        <v>131</v>
      </c>
      <c r="L368" s="42">
        <f>SUMIFS('2012Figures'!$J:$J,'2012Figures'!$C:$C,$A368,'2012Figures'!$I:$I,"",'2012Figures'!$E:$E,$B$1)</f>
        <v>0</v>
      </c>
      <c r="M368" s="52">
        <f>SUMIFS('2012Figures'!$J:$J,'2012Figures'!$C:$C,$A368,'2012Figures'!$I:$I,"",'2012Figures'!$B:$B,"BrokerToCy",'2012Figures'!$G:$G,"E1",'2012Figures'!$E:$E,$B$1)</f>
        <v>0</v>
      </c>
      <c r="N368" s="52">
        <f>SUMIFS('2012Figures'!$J:$J,'2012Figures'!$C:$C,$A368,'2012Figures'!$I:$I,"",'2012Figures'!$B:$B,"BrokerToCy",'2012Figures'!$G:$G,"P1",'2012Figures'!$E:$E,$B$1)</f>
        <v>0</v>
      </c>
      <c r="O368" s="52">
        <f>SUMIFS('2012Figures'!$J:$J,'2012Figures'!$C:$C,$A368,'2012Figures'!$I:$I,"",'2012Figures'!$B:$B,"CyToBroker",'2012Figures'!$G:$G,"E1",'2012Figures'!$E:$E,$B$1)</f>
        <v>0</v>
      </c>
      <c r="P368" s="52">
        <f>SUMIFS('2012Figures'!$J:$J,'2012Figures'!$C:$C,$A368,'2012Figures'!$I:$I,"",'2012Figures'!$B:$B,"CyToBroker",'2012Figures'!$G:$G,"P1",'2012Figures'!$E:$E,$B$1)</f>
        <v>0</v>
      </c>
      <c r="R368" s="46" t="str">
        <f t="shared" si="38"/>
        <v/>
      </c>
      <c r="S368" s="46" t="str">
        <f t="shared" si="38"/>
        <v/>
      </c>
      <c r="T368" s="46" t="str">
        <f t="shared" si="38"/>
        <v/>
      </c>
      <c r="U368" s="46" t="str">
        <f t="shared" si="38"/>
        <v/>
      </c>
      <c r="V368" s="46" t="str">
        <f t="shared" si="38"/>
        <v/>
      </c>
    </row>
    <row r="369" spans="1:22" x14ac:dyDescent="0.2">
      <c r="A369" s="21"/>
      <c r="B369" s="21" t="s">
        <v>92</v>
      </c>
      <c r="C369" s="22"/>
      <c r="D369" s="23">
        <f>SUM(E369:H369)</f>
        <v>0</v>
      </c>
      <c r="E369" s="23">
        <f>SUM(E367:E368)</f>
        <v>0</v>
      </c>
      <c r="F369" s="23">
        <f>SUM(F367:F368)</f>
        <v>0</v>
      </c>
      <c r="G369" s="23">
        <f>SUM(G367:G368)</f>
        <v>0</v>
      </c>
      <c r="H369" s="23">
        <f>SUM(H367:H368)</f>
        <v>0</v>
      </c>
      <c r="I369" s="21"/>
      <c r="J369" s="22"/>
      <c r="K369" s="21"/>
      <c r="L369" s="43">
        <f>SUM(M369:P369)</f>
        <v>0</v>
      </c>
      <c r="M369" s="43">
        <f>SUM(M367:M368)</f>
        <v>0</v>
      </c>
      <c r="N369" s="43">
        <f>SUM(N367:N368)</f>
        <v>0</v>
      </c>
      <c r="O369" s="43">
        <f>SUM(O367:O368)</f>
        <v>0</v>
      </c>
      <c r="P369" s="43">
        <f>SUM(P367:P368)</f>
        <v>0</v>
      </c>
      <c r="Q369" s="21"/>
      <c r="R369" s="21"/>
      <c r="S369" s="21"/>
      <c r="T369" s="21"/>
      <c r="U369" s="21"/>
      <c r="V369" s="21"/>
    </row>
    <row r="370" spans="1:22" x14ac:dyDescent="0.2">
      <c r="A370" s="28">
        <v>410</v>
      </c>
      <c r="B370" s="28" t="s">
        <v>123</v>
      </c>
      <c r="C370" s="17" t="s">
        <v>88</v>
      </c>
      <c r="D370" s="18">
        <f>SUMIFS('2013Figures'!$J:$J,'2013Figures'!$C:$C,$A370,'2013Figures'!$E:$E,$B$1)</f>
        <v>0</v>
      </c>
      <c r="E370" s="18">
        <f>SUMIFS('2013Figures'!$J:$J,'2013Figures'!$C:$C,$A370,'2013Figures'!$B:$B,"BrokerToCy",'2013Figures'!$G:$G,"E1",'2013Figures'!$E:$E,$B$1)</f>
        <v>0</v>
      </c>
      <c r="F370" s="18">
        <f>SUMIFS('2013Figures'!$J:$J,'2013Figures'!$C:$C,$A370,'2013Figures'!$B:$B,"BrokerToCy",'2013Figures'!$G:$G,"P1",'2013Figures'!$E:$E,$B$1)</f>
        <v>0</v>
      </c>
      <c r="G370" s="18">
        <f>SUMIFS('2013Figures'!$J:$J,'2013Figures'!$C:$C,$A370,'2013Figures'!$B:$B,"CyToBroker",'2013Figures'!$G:$G,"E1",'2013Figures'!$E:$E,$B$1)</f>
        <v>0</v>
      </c>
      <c r="H370" s="18">
        <f>SUMIFS('2013Figures'!$J:$J,'2013Figures'!$C:$C,$A370,'2013Figures'!$B:$B,"CyToBroker",'2013Figures'!$G:$G,"P1",'2013Figures'!$E:$E,$B$1)</f>
        <v>0</v>
      </c>
      <c r="I370" s="28"/>
      <c r="J370" s="17"/>
      <c r="K370" s="28"/>
      <c r="L370" s="50">
        <f>SUMIFS('2012Figures'!$J:$J,'2012Figures'!$C:$C,$A370,'2012Figures'!$E:$E,$B$1)</f>
        <v>0</v>
      </c>
      <c r="M370" s="50">
        <f>SUMIFS('2012Figures'!$J:$J,'2012Figures'!$C:$C,$A370,'2012Figures'!$B:$B,"BrokerToCy",'2012Figures'!$G:$G,"E1",'2012Figures'!$E:$E,$B$1)</f>
        <v>0</v>
      </c>
      <c r="N370" s="50">
        <f>SUMIFS('2012Figures'!$J:$J,'2012Figures'!$C:$C,$A370,'2012Figures'!$B:$B,"BrokerToCy",'2012Figures'!$G:$G,"P1",'2012Figures'!$E:$E,$B$1)</f>
        <v>0</v>
      </c>
      <c r="O370" s="50">
        <f>SUMIFS('2012Figures'!$J:$J,'2012Figures'!$C:$C,$A370,'2012Figures'!$B:$B,"CyToBroker",'2012Figures'!$G:$G,"E1",'2012Figures'!$E:$E,$B$1)</f>
        <v>0</v>
      </c>
      <c r="P370" s="50">
        <f>SUMIFS('2012Figures'!$J:$J,'2012Figures'!$C:$C,$A370,'2012Figures'!$B:$B,"CyToBroker",'2012Figures'!$G:$G,"P1",'2012Figures'!$E:$E,$B$1)</f>
        <v>0</v>
      </c>
      <c r="Q370" s="28"/>
      <c r="R370" s="46" t="str">
        <f t="shared" ref="R370:V413" si="39">IF(L370=0,"",ROUND(D370/L370-1,2))</f>
        <v/>
      </c>
      <c r="S370" s="46" t="str">
        <f t="shared" si="39"/>
        <v/>
      </c>
      <c r="T370" s="46" t="str">
        <f t="shared" si="39"/>
        <v/>
      </c>
      <c r="U370" s="46" t="str">
        <f t="shared" si="39"/>
        <v/>
      </c>
      <c r="V370" s="46" t="str">
        <f t="shared" si="39"/>
        <v/>
      </c>
    </row>
    <row r="371" spans="1:22" x14ac:dyDescent="0.2">
      <c r="A371" s="1">
        <v>410</v>
      </c>
      <c r="B371" s="1" t="s">
        <v>123</v>
      </c>
      <c r="C371" s="8">
        <v>5</v>
      </c>
      <c r="D371" s="29">
        <f>SUMIFS('2013Figures'!$J:$J,'2013Figures'!$C:$C,$A371,'2013Figures'!$H:$H,$B371,'2013Figures'!$I:$I,$C371,'2013Figures'!$E:$E,$B$1)</f>
        <v>0</v>
      </c>
      <c r="E371" s="9">
        <f>SUMIFS('2013Figures'!$J:$J,'2013Figures'!$C:$C,$A371,'2013Figures'!$H:$H,$B371,'2013Figures'!$I:$I,$C371,'2013Figures'!$B:$B,"BrokerToCy",'2013Figures'!$G:$G,"E1",'2013Figures'!$E:$E,$B$1)</f>
        <v>0</v>
      </c>
      <c r="F371" s="9">
        <f>SUMIFS('2013Figures'!$J:$J,'2013Figures'!$C:$C,$A371,'2013Figures'!$H:$H,$B371,'2013Figures'!$I:$I,$C371,'2013Figures'!$B:$B,"BrokerToCy",'2013Figures'!$G:$G,"P1",'2013Figures'!$E:$E,$B$1)</f>
        <v>0</v>
      </c>
      <c r="G371" s="9">
        <f>SUMIFS('2013Figures'!$J:$J,'2013Figures'!$C:$C,$A371,'2013Figures'!$H:$H,$B371,'2013Figures'!$I:$I,$C371,'2013Figures'!$B:$B,"CyToBroker",'2013Figures'!$G:$G,"E1",'2013Figures'!$E:$E,$B$1)</f>
        <v>0</v>
      </c>
      <c r="H371" s="9">
        <f>SUMIFS('2013Figures'!$J:$J,'2013Figures'!$C:$C,$A371,'2013Figures'!$H:$H,$B371,'2013Figures'!$I:$I,$C371,'2013Figures'!$B:$B,"CyToBroker",'2013Figures'!$G:$G,"P1",'2013Figures'!$E:$E,$B$1)</f>
        <v>0</v>
      </c>
      <c r="I371" s="30"/>
      <c r="J371" s="31">
        <v>201501</v>
      </c>
      <c r="K371" s="30"/>
      <c r="L371" s="42">
        <f>SUMIFS('2012Figures'!$J:$J,'2012Figures'!$C:$C,$A371,'2012Figures'!$H:$H,$B371,'2012Figures'!$I:$I,$C371,'2012Figures'!$E:$E,$B$1)</f>
        <v>0</v>
      </c>
      <c r="M371" s="52">
        <f>SUMIFS('2012Figures'!$J:$J,'2012Figures'!$C:$C,$A371,'2012Figures'!$H:$H,$B371,'2012Figures'!$I:$I,$C371,'2012Figures'!$B:$B,"BrokerToCy",'2012Figures'!$G:$G,"E1",'2012Figures'!$E:$E,$B$1)</f>
        <v>0</v>
      </c>
      <c r="N371" s="52">
        <f>SUMIFS('2012Figures'!$J:$J,'2012Figures'!$C:$C,$A371,'2012Figures'!$H:$H,$B371,'2012Figures'!$I:$I,$C371,'2012Figures'!$B:$B,"BrokerToCy",'2012Figures'!$G:$G,"P1",'2012Figures'!$E:$E,$B$1)</f>
        <v>0</v>
      </c>
      <c r="O371" s="52">
        <f>SUMIFS('2012Figures'!$J:$J,'2012Figures'!$C:$C,$A371,'2012Figures'!$H:$H,$B371,'2012Figures'!$I:$I,$C371,'2012Figures'!$B:$B,"CyToBroker",'2012Figures'!$G:$G,"E1",'2012Figures'!$E:$E,$B$1)</f>
        <v>0</v>
      </c>
      <c r="P371" s="52">
        <f>SUMIFS('2012Figures'!$J:$J,'2012Figures'!$C:$C,$A371,'2012Figures'!$H:$H,$B371,'2012Figures'!$I:$I,$C371,'2012Figures'!$B:$B,"CyToBroker",'2012Figures'!$G:$G,"P1",'2012Figures'!$E:$E,$B$1)</f>
        <v>0</v>
      </c>
      <c r="Q371" s="30"/>
      <c r="R371" s="46" t="str">
        <f t="shared" si="39"/>
        <v/>
      </c>
      <c r="S371" s="46" t="str">
        <f t="shared" si="39"/>
        <v/>
      </c>
      <c r="T371" s="46" t="str">
        <f t="shared" si="39"/>
        <v/>
      </c>
      <c r="U371" s="46" t="str">
        <f t="shared" si="39"/>
        <v/>
      </c>
      <c r="V371" s="46" t="str">
        <f t="shared" si="39"/>
        <v/>
      </c>
    </row>
    <row r="372" spans="1:22" x14ac:dyDescent="0.2">
      <c r="A372" s="1">
        <v>410</v>
      </c>
      <c r="B372" s="1" t="s">
        <v>123</v>
      </c>
      <c r="C372" s="8">
        <v>4</v>
      </c>
      <c r="D372" s="29">
        <f>SUMIFS('2013Figures'!$J:$J,'2013Figures'!$C:$C,$A372,'2013Figures'!$H:$H,$B372,'2013Figures'!$I:$I,$C372,'2013Figures'!$E:$E,$B$1)</f>
        <v>0</v>
      </c>
      <c r="E372" s="9">
        <f>SUMIFS('2013Figures'!$J:$J,'2013Figures'!$C:$C,$A372,'2013Figures'!$H:$H,$B372,'2013Figures'!$I:$I,$C372,'2013Figures'!$B:$B,"BrokerToCy",'2013Figures'!$G:$G,"E1",'2013Figures'!$E:$E,$B$1)</f>
        <v>0</v>
      </c>
      <c r="F372" s="9">
        <f>SUMIFS('2013Figures'!$J:$J,'2013Figures'!$C:$C,$A372,'2013Figures'!$H:$H,$B372,'2013Figures'!$I:$I,$C372,'2013Figures'!$B:$B,"BrokerToCy",'2013Figures'!$G:$G,"P1",'2013Figures'!$E:$E,$B$1)</f>
        <v>0</v>
      </c>
      <c r="G372" s="9">
        <f>SUMIFS('2013Figures'!$J:$J,'2013Figures'!$C:$C,$A372,'2013Figures'!$H:$H,$B372,'2013Figures'!$I:$I,$C372,'2013Figures'!$B:$B,"CyToBroker",'2013Figures'!$G:$G,"E1",'2013Figures'!$E:$E,$B$1)</f>
        <v>0</v>
      </c>
      <c r="H372" s="9">
        <f>SUMIFS('2013Figures'!$J:$J,'2013Figures'!$C:$C,$A372,'2013Figures'!$H:$H,$B372,'2013Figures'!$I:$I,$C372,'2013Figures'!$B:$B,"CyToBroker",'2013Figures'!$G:$G,"P1",'2013Figures'!$E:$E,$B$1)</f>
        <v>0</v>
      </c>
      <c r="I372" s="30"/>
      <c r="J372" s="31">
        <v>201301</v>
      </c>
      <c r="K372" s="30"/>
      <c r="L372" s="42">
        <f>SUMIFS('2012Figures'!$J:$J,'2012Figures'!$C:$C,$A372,'2012Figures'!$H:$H,$B372,'2012Figures'!$I:$I,$C372,'2012Figures'!$E:$E,$B$1)</f>
        <v>0</v>
      </c>
      <c r="M372" s="52">
        <f>SUMIFS('2012Figures'!$J:$J,'2012Figures'!$C:$C,$A372,'2012Figures'!$H:$H,$B372,'2012Figures'!$I:$I,$C372,'2012Figures'!$B:$B,"BrokerToCy",'2012Figures'!$G:$G,"E1",'2012Figures'!$E:$E,$B$1)</f>
        <v>0</v>
      </c>
      <c r="N372" s="52">
        <f>SUMIFS('2012Figures'!$J:$J,'2012Figures'!$C:$C,$A372,'2012Figures'!$H:$H,$B372,'2012Figures'!$I:$I,$C372,'2012Figures'!$B:$B,"BrokerToCy",'2012Figures'!$G:$G,"P1",'2012Figures'!$E:$E,$B$1)</f>
        <v>0</v>
      </c>
      <c r="O372" s="52">
        <f>SUMIFS('2012Figures'!$J:$J,'2012Figures'!$C:$C,$A372,'2012Figures'!$H:$H,$B372,'2012Figures'!$I:$I,$C372,'2012Figures'!$B:$B,"CyToBroker",'2012Figures'!$G:$G,"E1",'2012Figures'!$E:$E,$B$1)</f>
        <v>0</v>
      </c>
      <c r="P372" s="52">
        <f>SUMIFS('2012Figures'!$J:$J,'2012Figures'!$C:$C,$A372,'2012Figures'!$H:$H,$B372,'2012Figures'!$I:$I,$C372,'2012Figures'!$B:$B,"CyToBroker",'2012Figures'!$G:$G,"P1",'2012Figures'!$E:$E,$B$1)</f>
        <v>0</v>
      </c>
      <c r="Q372" s="30"/>
      <c r="R372" s="46" t="str">
        <f t="shared" si="39"/>
        <v/>
      </c>
      <c r="S372" s="46" t="str">
        <f t="shared" si="39"/>
        <v/>
      </c>
      <c r="T372" s="46" t="str">
        <f t="shared" si="39"/>
        <v/>
      </c>
      <c r="U372" s="46" t="str">
        <f t="shared" si="39"/>
        <v/>
      </c>
      <c r="V372" s="46" t="str">
        <f t="shared" si="39"/>
        <v/>
      </c>
    </row>
    <row r="373" spans="1:22" x14ac:dyDescent="0.2">
      <c r="A373" s="1">
        <v>410</v>
      </c>
      <c r="B373" s="1" t="s">
        <v>123</v>
      </c>
      <c r="C373" s="8">
        <v>3</v>
      </c>
      <c r="D373" s="29">
        <f>SUMIFS('2013Figures'!$J:$J,'2013Figures'!$C:$C,$A373,'2013Figures'!$H:$H,$B373,'2013Figures'!$I:$I,$C373,'2013Figures'!$E:$E,$B$1)</f>
        <v>0</v>
      </c>
      <c r="E373" s="9">
        <f>SUMIFS('2013Figures'!$J:$J,'2013Figures'!$C:$C,$A373,'2013Figures'!$H:$H,$B373,'2013Figures'!$I:$I,$C373,'2013Figures'!$B:$B,"BrokerToCy",'2013Figures'!$G:$G,"E1",'2013Figures'!$E:$E,$B$1)</f>
        <v>0</v>
      </c>
      <c r="F373" s="9">
        <f>SUMIFS('2013Figures'!$J:$J,'2013Figures'!$C:$C,$A373,'2013Figures'!$H:$H,$B373,'2013Figures'!$I:$I,$C373,'2013Figures'!$B:$B,"BrokerToCy",'2013Figures'!$G:$G,"P1",'2013Figures'!$E:$E,$B$1)</f>
        <v>0</v>
      </c>
      <c r="G373" s="9">
        <f>SUMIFS('2013Figures'!$J:$J,'2013Figures'!$C:$C,$A373,'2013Figures'!$H:$H,$B373,'2013Figures'!$I:$I,$C373,'2013Figures'!$B:$B,"CyToBroker",'2013Figures'!$G:$G,"E1",'2013Figures'!$E:$E,$B$1)</f>
        <v>0</v>
      </c>
      <c r="H373" s="9">
        <f>SUMIFS('2013Figures'!$J:$J,'2013Figures'!$C:$C,$A373,'2013Figures'!$H:$H,$B373,'2013Figures'!$I:$I,$C373,'2013Figures'!$B:$B,"CyToBroker",'2013Figures'!$G:$G,"P1",'2013Figures'!$E:$E,$B$1)</f>
        <v>0</v>
      </c>
      <c r="J373" s="8">
        <v>201201</v>
      </c>
      <c r="L373" s="42">
        <f>SUMIFS('2012Figures'!$J:$J,'2012Figures'!$C:$C,$A373,'2012Figures'!$H:$H,$B373,'2012Figures'!$I:$I,$C373,'2012Figures'!$E:$E,$B$1)</f>
        <v>0</v>
      </c>
      <c r="M373" s="52">
        <f>SUMIFS('2012Figures'!$J:$J,'2012Figures'!$C:$C,$A373,'2012Figures'!$H:$H,$B373,'2012Figures'!$I:$I,$C373,'2012Figures'!$B:$B,"BrokerToCy",'2012Figures'!$G:$G,"E1",'2012Figures'!$E:$E,$B$1)</f>
        <v>0</v>
      </c>
      <c r="N373" s="52">
        <f>SUMIFS('2012Figures'!$J:$J,'2012Figures'!$C:$C,$A373,'2012Figures'!$H:$H,$B373,'2012Figures'!$I:$I,$C373,'2012Figures'!$B:$B,"BrokerToCy",'2012Figures'!$G:$G,"P1",'2012Figures'!$E:$E,$B$1)</f>
        <v>0</v>
      </c>
      <c r="O373" s="52">
        <f>SUMIFS('2012Figures'!$J:$J,'2012Figures'!$C:$C,$A373,'2012Figures'!$H:$H,$B373,'2012Figures'!$I:$I,$C373,'2012Figures'!$B:$B,"CyToBroker",'2012Figures'!$G:$G,"E1",'2012Figures'!$E:$E,$B$1)</f>
        <v>0</v>
      </c>
      <c r="P373" s="52">
        <f>SUMIFS('2012Figures'!$J:$J,'2012Figures'!$C:$C,$A373,'2012Figures'!$H:$H,$B373,'2012Figures'!$I:$I,$C373,'2012Figures'!$B:$B,"CyToBroker",'2012Figures'!$G:$G,"P1",'2012Figures'!$E:$E,$B$1)</f>
        <v>0</v>
      </c>
      <c r="R373" s="46" t="str">
        <f t="shared" si="39"/>
        <v/>
      </c>
      <c r="S373" s="46" t="str">
        <f t="shared" si="39"/>
        <v/>
      </c>
      <c r="T373" s="46" t="str">
        <f t="shared" si="39"/>
        <v/>
      </c>
      <c r="U373" s="46" t="str">
        <f t="shared" si="39"/>
        <v/>
      </c>
      <c r="V373" s="46" t="str">
        <f t="shared" si="39"/>
        <v/>
      </c>
    </row>
    <row r="374" spans="1:22" x14ac:dyDescent="0.2">
      <c r="A374" s="1">
        <v>410</v>
      </c>
      <c r="B374" s="1" t="s">
        <v>123</v>
      </c>
      <c r="C374" s="8">
        <v>2</v>
      </c>
      <c r="D374" s="29">
        <f>SUMIFS('2013Figures'!$J:$J,'2013Figures'!$C:$C,$A374,'2013Figures'!$H:$H,$B374,'2013Figures'!$I:$I,$C374,'2013Figures'!$E:$E,$B$1)</f>
        <v>0</v>
      </c>
      <c r="E374" s="9">
        <f>SUMIFS('2013Figures'!$J:$J,'2013Figures'!$C:$C,$A374,'2013Figures'!$H:$H,$B374,'2013Figures'!$I:$I,$C374,'2013Figures'!$B:$B,"BrokerToCy",'2013Figures'!$G:$G,"E1",'2013Figures'!$E:$E,$B$1)</f>
        <v>0</v>
      </c>
      <c r="F374" s="9">
        <f>SUMIFS('2013Figures'!$J:$J,'2013Figures'!$C:$C,$A374,'2013Figures'!$H:$H,$B374,'2013Figures'!$I:$I,$C374,'2013Figures'!$B:$B,"BrokerToCy",'2013Figures'!$G:$G,"P1",'2013Figures'!$E:$E,$B$1)</f>
        <v>0</v>
      </c>
      <c r="G374" s="9">
        <f>SUMIFS('2013Figures'!$J:$J,'2013Figures'!$C:$C,$A374,'2013Figures'!$H:$H,$B374,'2013Figures'!$I:$I,$C374,'2013Figures'!$B:$B,"CyToBroker",'2013Figures'!$G:$G,"E1",'2013Figures'!$E:$E,$B$1)</f>
        <v>0</v>
      </c>
      <c r="H374" s="9">
        <f>SUMIFS('2013Figures'!$J:$J,'2013Figures'!$C:$C,$A374,'2013Figures'!$H:$H,$B374,'2013Figures'!$I:$I,$C374,'2013Figures'!$B:$B,"CyToBroker",'2013Figures'!$G:$G,"P1",'2013Figures'!$E:$E,$B$1)</f>
        <v>0</v>
      </c>
      <c r="J374" s="8">
        <v>201101</v>
      </c>
      <c r="L374" s="42">
        <f>SUMIFS('2012Figures'!$J:$J,'2012Figures'!$C:$C,$A374,'2012Figures'!$H:$H,$B374,'2012Figures'!$I:$I,$C374,'2012Figures'!$E:$E,$B$1)</f>
        <v>0</v>
      </c>
      <c r="M374" s="52">
        <f>SUMIFS('2012Figures'!$J:$J,'2012Figures'!$C:$C,$A374,'2012Figures'!$H:$H,$B374,'2012Figures'!$I:$I,$C374,'2012Figures'!$B:$B,"BrokerToCy",'2012Figures'!$G:$G,"E1",'2012Figures'!$E:$E,$B$1)</f>
        <v>0</v>
      </c>
      <c r="N374" s="52">
        <f>SUMIFS('2012Figures'!$J:$J,'2012Figures'!$C:$C,$A374,'2012Figures'!$H:$H,$B374,'2012Figures'!$I:$I,$C374,'2012Figures'!$B:$B,"BrokerToCy",'2012Figures'!$G:$G,"P1",'2012Figures'!$E:$E,$B$1)</f>
        <v>0</v>
      </c>
      <c r="O374" s="52">
        <f>SUMIFS('2012Figures'!$J:$J,'2012Figures'!$C:$C,$A374,'2012Figures'!$H:$H,$B374,'2012Figures'!$I:$I,$C374,'2012Figures'!$B:$B,"CyToBroker",'2012Figures'!$G:$G,"E1",'2012Figures'!$E:$E,$B$1)</f>
        <v>0</v>
      </c>
      <c r="P374" s="52">
        <f>SUMIFS('2012Figures'!$J:$J,'2012Figures'!$C:$C,$A374,'2012Figures'!$H:$H,$B374,'2012Figures'!$I:$I,$C374,'2012Figures'!$B:$B,"CyToBroker",'2012Figures'!$G:$G,"P1",'2012Figures'!$E:$E,$B$1)</f>
        <v>0</v>
      </c>
      <c r="R374" s="46" t="str">
        <f t="shared" si="39"/>
        <v/>
      </c>
      <c r="S374" s="46" t="str">
        <f t="shared" si="39"/>
        <v/>
      </c>
      <c r="T374" s="46" t="str">
        <f t="shared" si="39"/>
        <v/>
      </c>
      <c r="U374" s="46" t="str">
        <f t="shared" si="39"/>
        <v/>
      </c>
      <c r="V374" s="46" t="str">
        <f t="shared" si="39"/>
        <v/>
      </c>
    </row>
    <row r="375" spans="1:22" x14ac:dyDescent="0.2">
      <c r="A375" s="1">
        <v>410</v>
      </c>
      <c r="B375" s="1" t="s">
        <v>123</v>
      </c>
      <c r="C375" s="8">
        <v>1</v>
      </c>
      <c r="D375" s="29">
        <f>SUMIFS('2013Figures'!$J:$J,'2013Figures'!$C:$C,$A375,'2013Figures'!$H:$H,$B375,'2013Figures'!$I:$I,$C375,'2013Figures'!$E:$E,$B$1)</f>
        <v>0</v>
      </c>
      <c r="E375" s="9">
        <f>SUMIFS('2013Figures'!$J:$J,'2013Figures'!$C:$C,$A375,'2013Figures'!$H:$H,$B375,'2013Figures'!$I:$I,$C375,'2013Figures'!$B:$B,"BrokerToCy",'2013Figures'!$G:$G,"E1",'2013Figures'!$E:$E,$B$1)</f>
        <v>0</v>
      </c>
      <c r="F375" s="9">
        <f>SUMIFS('2013Figures'!$J:$J,'2013Figures'!$C:$C,$A375,'2013Figures'!$H:$H,$B375,'2013Figures'!$I:$I,$C375,'2013Figures'!$B:$B,"BrokerToCy",'2013Figures'!$G:$G,"P1",'2013Figures'!$E:$E,$B$1)</f>
        <v>0</v>
      </c>
      <c r="G375" s="9">
        <f>SUMIFS('2013Figures'!$J:$J,'2013Figures'!$C:$C,$A375,'2013Figures'!$H:$H,$B375,'2013Figures'!$I:$I,$C375,'2013Figures'!$B:$B,"CyToBroker",'2013Figures'!$G:$G,"E1",'2013Figures'!$E:$E,$B$1)</f>
        <v>0</v>
      </c>
      <c r="H375" s="9">
        <f>SUMIFS('2013Figures'!$J:$J,'2013Figures'!$C:$C,$A375,'2013Figures'!$H:$H,$B375,'2013Figures'!$I:$I,$C375,'2013Figures'!$B:$B,"CyToBroker",'2013Figures'!$G:$G,"P1",'2013Figures'!$E:$E,$B$1)</f>
        <v>0</v>
      </c>
      <c r="J375" s="8">
        <v>200901</v>
      </c>
      <c r="L375" s="42">
        <f>SUMIFS('2012Figures'!$J:$J,'2012Figures'!$C:$C,$A375,'2012Figures'!$H:$H,$B375,'2012Figures'!$I:$I,$C375,'2012Figures'!$E:$E,$B$1)</f>
        <v>0</v>
      </c>
      <c r="M375" s="52">
        <f>SUMIFS('2012Figures'!$J:$J,'2012Figures'!$C:$C,$A375,'2012Figures'!$H:$H,$B375,'2012Figures'!$I:$I,$C375,'2012Figures'!$B:$B,"BrokerToCy",'2012Figures'!$G:$G,"E1",'2012Figures'!$E:$E,$B$1)</f>
        <v>0</v>
      </c>
      <c r="N375" s="52">
        <f>SUMIFS('2012Figures'!$J:$J,'2012Figures'!$C:$C,$A375,'2012Figures'!$H:$H,$B375,'2012Figures'!$I:$I,$C375,'2012Figures'!$B:$B,"BrokerToCy",'2012Figures'!$G:$G,"P1",'2012Figures'!$E:$E,$B$1)</f>
        <v>0</v>
      </c>
      <c r="O375" s="52">
        <f>SUMIFS('2012Figures'!$J:$J,'2012Figures'!$C:$C,$A375,'2012Figures'!$H:$H,$B375,'2012Figures'!$I:$I,$C375,'2012Figures'!$B:$B,"CyToBroker",'2012Figures'!$G:$G,"E1",'2012Figures'!$E:$E,$B$1)</f>
        <v>0</v>
      </c>
      <c r="P375" s="52">
        <f>SUMIFS('2012Figures'!$J:$J,'2012Figures'!$C:$C,$A375,'2012Figures'!$H:$H,$B375,'2012Figures'!$I:$I,$C375,'2012Figures'!$B:$B,"CyToBroker",'2012Figures'!$G:$G,"P1",'2012Figures'!$E:$E,$B$1)</f>
        <v>0</v>
      </c>
      <c r="R375" s="46" t="str">
        <f t="shared" si="39"/>
        <v/>
      </c>
      <c r="S375" s="46" t="str">
        <f t="shared" si="39"/>
        <v/>
      </c>
      <c r="T375" s="46" t="str">
        <f t="shared" si="39"/>
        <v/>
      </c>
      <c r="U375" s="46" t="str">
        <f t="shared" si="39"/>
        <v/>
      </c>
      <c r="V375" s="46" t="str">
        <f t="shared" si="39"/>
        <v/>
      </c>
    </row>
    <row r="376" spans="1:22" x14ac:dyDescent="0.2">
      <c r="A376" s="1">
        <v>410</v>
      </c>
      <c r="B376" s="1" t="s">
        <v>123</v>
      </c>
      <c r="D376" s="29">
        <f>SUMIFS('2013Figures'!$J:$J,'2013Figures'!$C:$C,$A376,'2013Figures'!$I:$I,"",'2013Figures'!$E:$E,$B$1)</f>
        <v>0</v>
      </c>
      <c r="E376" s="9">
        <f>SUMIFS('2013Figures'!$J:$J,'2013Figures'!$C:$C,$A376,'2013Figures'!$I:$I,"",'2013Figures'!$B:$B,"BrokerToCy",'2013Figures'!$G:$G,"E1",'2013Figures'!$E:$E,$B$1)</f>
        <v>0</v>
      </c>
      <c r="F376" s="9">
        <f>SUMIFS('2013Figures'!$J:$J,'2013Figures'!$C:$C,$A376,'2013Figures'!$I:$I,"",'2013Figures'!$B:$B,"BrokerToCy",'2013Figures'!$G:$G,"P1",'2013Figures'!$E:$E,$B$1)</f>
        <v>0</v>
      </c>
      <c r="G376" s="9">
        <f>SUMIFS('2013Figures'!$J:$J,'2013Figures'!$C:$C,$A376,'2013Figures'!$I:$I,"",'2013Figures'!$B:$B,"CyToBroker",'2013Figures'!$G:$G,"E1",'2013Figures'!$E:$E,$B$1)</f>
        <v>0</v>
      </c>
      <c r="H376" s="9">
        <f>SUMIFS('2013Figures'!$J:$J,'2013Figures'!$C:$C,$A376,'2013Figures'!$I:$I,"",'2013Figures'!$B:$B,"CyToBroker",'2013Figures'!$G:$G,"P1",'2013Figures'!$E:$E,$B$1)</f>
        <v>0</v>
      </c>
      <c r="J376" s="8" t="s">
        <v>131</v>
      </c>
      <c r="L376" s="42">
        <f>SUMIFS('2012Figures'!$J:$J,'2012Figures'!$C:$C,$A376,'2012Figures'!$I:$I,"",'2012Figures'!$E:$E,$B$1)</f>
        <v>0</v>
      </c>
      <c r="M376" s="52">
        <f>SUMIFS('2012Figures'!$J:$J,'2012Figures'!$C:$C,$A376,'2012Figures'!$I:$I,"",'2012Figures'!$B:$B,"BrokerToCy",'2012Figures'!$G:$G,"E1",'2012Figures'!$E:$E,$B$1)</f>
        <v>0</v>
      </c>
      <c r="N376" s="52">
        <f>SUMIFS('2012Figures'!$J:$J,'2012Figures'!$C:$C,$A376,'2012Figures'!$I:$I,"",'2012Figures'!$B:$B,"BrokerToCy",'2012Figures'!$G:$G,"P1",'2012Figures'!$E:$E,$B$1)</f>
        <v>0</v>
      </c>
      <c r="O376" s="52">
        <f>SUMIFS('2012Figures'!$J:$J,'2012Figures'!$C:$C,$A376,'2012Figures'!$I:$I,"",'2012Figures'!$B:$B,"CyToBroker",'2012Figures'!$G:$G,"E1",'2012Figures'!$E:$E,$B$1)</f>
        <v>0</v>
      </c>
      <c r="P376" s="52">
        <f>SUMIFS('2012Figures'!$J:$J,'2012Figures'!$C:$C,$A376,'2012Figures'!$I:$I,"",'2012Figures'!$B:$B,"CyToBroker",'2012Figures'!$G:$G,"P1",'2012Figures'!$E:$E,$B$1)</f>
        <v>0</v>
      </c>
      <c r="R376" s="46" t="str">
        <f t="shared" si="39"/>
        <v/>
      </c>
      <c r="S376" s="46" t="str">
        <f t="shared" si="39"/>
        <v/>
      </c>
      <c r="T376" s="46" t="str">
        <f t="shared" si="39"/>
        <v/>
      </c>
      <c r="U376" s="46" t="str">
        <f t="shared" si="39"/>
        <v/>
      </c>
      <c r="V376" s="46" t="str">
        <f t="shared" si="39"/>
        <v/>
      </c>
    </row>
    <row r="377" spans="1:22" x14ac:dyDescent="0.2">
      <c r="A377" s="21"/>
      <c r="B377" s="21" t="s">
        <v>92</v>
      </c>
      <c r="C377" s="22"/>
      <c r="D377" s="23">
        <f>SUM(E377:H377)</f>
        <v>0</v>
      </c>
      <c r="E377" s="23">
        <f>SUM(E371:E376)</f>
        <v>0</v>
      </c>
      <c r="F377" s="23">
        <f>SUM(F371:F376)</f>
        <v>0</v>
      </c>
      <c r="G377" s="23">
        <f>SUM(G371:G376)</f>
        <v>0</v>
      </c>
      <c r="H377" s="23">
        <f>SUM(H371:H376)</f>
        <v>0</v>
      </c>
      <c r="I377" s="21"/>
      <c r="J377" s="22"/>
      <c r="K377" s="21"/>
      <c r="L377" s="43">
        <f>SUM(M377:P377)</f>
        <v>0</v>
      </c>
      <c r="M377" s="43">
        <f>SUM(M371:M376)</f>
        <v>0</v>
      </c>
      <c r="N377" s="43">
        <f>SUM(N371:N376)</f>
        <v>0</v>
      </c>
      <c r="O377" s="43">
        <f>SUM(O371:O376)</f>
        <v>0</v>
      </c>
      <c r="P377" s="43">
        <f>SUM(P371:P376)</f>
        <v>0</v>
      </c>
      <c r="Q377" s="21"/>
      <c r="R377" s="21"/>
      <c r="S377" s="21"/>
      <c r="T377" s="21"/>
      <c r="U377" s="21"/>
      <c r="V377" s="21"/>
    </row>
    <row r="378" spans="1:22" x14ac:dyDescent="0.2">
      <c r="A378" s="28">
        <v>601</v>
      </c>
      <c r="B378" s="28" t="s">
        <v>124</v>
      </c>
      <c r="C378" s="17" t="s">
        <v>88</v>
      </c>
      <c r="D378" s="18">
        <f>SUMIFS('2013Figures'!$J:$J,'2013Figures'!$C:$C,$A378,'2013Figures'!$E:$E,$B$1)</f>
        <v>0</v>
      </c>
      <c r="E378" s="18">
        <f>SUMIFS('2013Figures'!$J:$J,'2013Figures'!$C:$C,$A378,'2013Figures'!$B:$B,"BrokerToCy",'2013Figures'!$G:$G,"E1",'2013Figures'!$E:$E,$B$1)</f>
        <v>0</v>
      </c>
      <c r="F378" s="18">
        <f>SUMIFS('2013Figures'!$J:$J,'2013Figures'!$C:$C,$A378,'2013Figures'!$B:$B,"BrokerToCy",'2013Figures'!$G:$G,"P1",'2013Figures'!$E:$E,$B$1)</f>
        <v>0</v>
      </c>
      <c r="G378" s="18">
        <f>SUMIFS('2013Figures'!$J:$J,'2013Figures'!$C:$C,$A378,'2013Figures'!$B:$B,"CyToBroker",'2013Figures'!$G:$G,"E1",'2013Figures'!$E:$E,$B$1)</f>
        <v>0</v>
      </c>
      <c r="H378" s="18">
        <f>SUMIFS('2013Figures'!$J:$J,'2013Figures'!$C:$C,$A378,'2013Figures'!$B:$B,"CyToBroker",'2013Figures'!$G:$G,"P1",'2013Figures'!$E:$E,$B$1)</f>
        <v>0</v>
      </c>
      <c r="I378" s="28"/>
      <c r="J378" s="17"/>
      <c r="K378" s="28"/>
      <c r="L378" s="50">
        <f>SUMIFS('2012Figures'!$J:$J,'2012Figures'!$C:$C,$A378,'2012Figures'!$E:$E,$B$1)</f>
        <v>0</v>
      </c>
      <c r="M378" s="50">
        <f>SUMIFS('2012Figures'!$J:$J,'2012Figures'!$C:$C,$A378,'2012Figures'!$B:$B,"BrokerToCy",'2012Figures'!$G:$G,"E1",'2012Figures'!$E:$E,$B$1)</f>
        <v>0</v>
      </c>
      <c r="N378" s="50">
        <f>SUMIFS('2012Figures'!$J:$J,'2012Figures'!$C:$C,$A378,'2012Figures'!$B:$B,"BrokerToCy",'2012Figures'!$G:$G,"P1",'2012Figures'!$E:$E,$B$1)</f>
        <v>0</v>
      </c>
      <c r="O378" s="50">
        <f>SUMIFS('2012Figures'!$J:$J,'2012Figures'!$C:$C,$A378,'2012Figures'!$B:$B,"CyToBroker",'2012Figures'!$G:$G,"E1",'2012Figures'!$E:$E,$B$1)</f>
        <v>0</v>
      </c>
      <c r="P378" s="50">
        <f>SUMIFS('2012Figures'!$J:$J,'2012Figures'!$C:$C,$A378,'2012Figures'!$B:$B,"CyToBroker",'2012Figures'!$G:$G,"P1",'2012Figures'!$E:$E,$B$1)</f>
        <v>0</v>
      </c>
      <c r="Q378" s="28"/>
      <c r="R378" s="46" t="str">
        <f t="shared" ref="R378:V421" si="40">IF(L378=0,"",ROUND(D378/L378-1,2))</f>
        <v/>
      </c>
      <c r="S378" s="46" t="str">
        <f t="shared" si="40"/>
        <v/>
      </c>
      <c r="T378" s="46" t="str">
        <f t="shared" si="40"/>
        <v/>
      </c>
      <c r="U378" s="46" t="str">
        <f t="shared" si="40"/>
        <v/>
      </c>
      <c r="V378" s="46" t="str">
        <f t="shared" si="40"/>
        <v/>
      </c>
    </row>
    <row r="379" spans="1:22" x14ac:dyDescent="0.2">
      <c r="A379" s="1">
        <v>601</v>
      </c>
      <c r="B379" s="1" t="s">
        <v>124</v>
      </c>
      <c r="C379" s="8">
        <v>1</v>
      </c>
      <c r="D379" s="29">
        <f>SUMIFS('2013Figures'!$J:$J,'2013Figures'!$C:$C,$A379,'2013Figures'!$H:$H,$B379,'2013Figures'!$I:$I,$C379,'2013Figures'!$E:$E,$B$1)</f>
        <v>0</v>
      </c>
      <c r="E379" s="9">
        <f>SUMIFS('2013Figures'!$J:$J,'2013Figures'!$C:$C,$A379,'2013Figures'!$H:$H,$B379,'2013Figures'!$I:$I,$C379,'2013Figures'!$B:$B,"BrokerToCy",'2013Figures'!$G:$G,"E1",'2013Figures'!$E:$E,$B$1)</f>
        <v>0</v>
      </c>
      <c r="F379" s="9">
        <f>SUMIFS('2013Figures'!$J:$J,'2013Figures'!$C:$C,$A379,'2013Figures'!$H:$H,$B379,'2013Figures'!$I:$I,$C379,'2013Figures'!$B:$B,"BrokerToCy",'2013Figures'!$G:$G,"P1",'2013Figures'!$E:$E,$B$1)</f>
        <v>0</v>
      </c>
      <c r="G379" s="9">
        <f>SUMIFS('2013Figures'!$J:$J,'2013Figures'!$C:$C,$A379,'2013Figures'!$H:$H,$B379,'2013Figures'!$I:$I,$C379,'2013Figures'!$B:$B,"CyToBroker",'2013Figures'!$G:$G,"E1",'2013Figures'!$E:$E,$B$1)</f>
        <v>0</v>
      </c>
      <c r="H379" s="9">
        <f>SUMIFS('2013Figures'!$J:$J,'2013Figures'!$C:$C,$A379,'2013Figures'!$H:$H,$B379,'2013Figures'!$I:$I,$C379,'2013Figures'!$B:$B,"CyToBroker",'2013Figures'!$G:$G,"P1",'2013Figures'!$E:$E,$B$1)</f>
        <v>0</v>
      </c>
      <c r="I379" s="30"/>
      <c r="J379" s="8" t="s">
        <v>131</v>
      </c>
      <c r="K379" s="30"/>
      <c r="L379" s="42">
        <f>SUMIFS('2012Figures'!$J:$J,'2012Figures'!$C:$C,$A379,'2012Figures'!$H:$H,$B379,'2012Figures'!$I:$I,$C379,'2012Figures'!$E:$E,$B$1)</f>
        <v>0</v>
      </c>
      <c r="M379" s="52">
        <f>SUMIFS('2012Figures'!$J:$J,'2012Figures'!$C:$C,$A379,'2012Figures'!$H:$H,$B379,'2012Figures'!$I:$I,$C379,'2012Figures'!$B:$B,"BrokerToCy",'2012Figures'!$G:$G,"E1",'2012Figures'!$E:$E,$B$1)</f>
        <v>0</v>
      </c>
      <c r="N379" s="52">
        <f>SUMIFS('2012Figures'!$J:$J,'2012Figures'!$C:$C,$A379,'2012Figures'!$H:$H,$B379,'2012Figures'!$I:$I,$C379,'2012Figures'!$B:$B,"BrokerToCy",'2012Figures'!$G:$G,"P1",'2012Figures'!$E:$E,$B$1)</f>
        <v>0</v>
      </c>
      <c r="O379" s="52">
        <f>SUMIFS('2012Figures'!$J:$J,'2012Figures'!$C:$C,$A379,'2012Figures'!$H:$H,$B379,'2012Figures'!$I:$I,$C379,'2012Figures'!$B:$B,"CyToBroker",'2012Figures'!$G:$G,"E1",'2012Figures'!$E:$E,$B$1)</f>
        <v>0</v>
      </c>
      <c r="P379" s="52">
        <f>SUMIFS('2012Figures'!$J:$J,'2012Figures'!$C:$C,$A379,'2012Figures'!$H:$H,$B379,'2012Figures'!$I:$I,$C379,'2012Figures'!$B:$B,"CyToBroker",'2012Figures'!$G:$G,"P1",'2012Figures'!$E:$E,$B$1)</f>
        <v>0</v>
      </c>
      <c r="Q379" s="30"/>
      <c r="R379" s="46" t="str">
        <f t="shared" si="40"/>
        <v/>
      </c>
      <c r="S379" s="46" t="str">
        <f t="shared" si="40"/>
        <v/>
      </c>
      <c r="T379" s="46" t="str">
        <f t="shared" si="40"/>
        <v/>
      </c>
      <c r="U379" s="46" t="str">
        <f t="shared" si="40"/>
        <v/>
      </c>
      <c r="V379" s="46" t="str">
        <f t="shared" si="40"/>
        <v/>
      </c>
    </row>
    <row r="380" spans="1:22" x14ac:dyDescent="0.2">
      <c r="A380" s="1">
        <v>601</v>
      </c>
      <c r="B380" s="1" t="s">
        <v>124</v>
      </c>
      <c r="D380" s="29">
        <f>SUMIFS('2013Figures'!$J:$J,'2013Figures'!$C:$C,$A380,'2013Figures'!$I:$I,"",'2013Figures'!$E:$E,$B$1)</f>
        <v>0</v>
      </c>
      <c r="E380" s="9">
        <f>SUMIFS('2013Figures'!$J:$J,'2013Figures'!$C:$C,$A380,'2013Figures'!$I:$I,"",'2013Figures'!$B:$B,"BrokerToCy",'2013Figures'!$G:$G,"E1",'2013Figures'!$E:$E,$B$1)</f>
        <v>0</v>
      </c>
      <c r="F380" s="9">
        <f>SUMIFS('2013Figures'!$J:$J,'2013Figures'!$C:$C,$A380,'2013Figures'!$I:$I,"",'2013Figures'!$B:$B,"BrokerToCy",'2013Figures'!$G:$G,"P1",'2013Figures'!$E:$E,$B$1)</f>
        <v>0</v>
      </c>
      <c r="G380" s="9">
        <f>SUMIFS('2013Figures'!$J:$J,'2013Figures'!$C:$C,$A380,'2013Figures'!$I:$I,"",'2013Figures'!$B:$B,"CyToBroker",'2013Figures'!$G:$G,"E1",'2013Figures'!$E:$E,$B$1)</f>
        <v>0</v>
      </c>
      <c r="H380" s="9">
        <f>SUMIFS('2013Figures'!$J:$J,'2013Figures'!$C:$C,$A380,'2013Figures'!$I:$I,"",'2013Figures'!$B:$B,"CyToBroker",'2013Figures'!$G:$G,"P1",'2013Figures'!$E:$E,$B$1)</f>
        <v>0</v>
      </c>
      <c r="J380" s="8" t="s">
        <v>131</v>
      </c>
      <c r="L380" s="42">
        <f>SUMIFS('2012Figures'!$J:$J,'2012Figures'!$C:$C,$A380,'2012Figures'!$I:$I,"",'2012Figures'!$E:$E,$B$1)</f>
        <v>0</v>
      </c>
      <c r="M380" s="52">
        <f>SUMIFS('2012Figures'!$J:$J,'2012Figures'!$C:$C,$A380,'2012Figures'!$I:$I,"",'2012Figures'!$B:$B,"BrokerToCy",'2012Figures'!$G:$G,"E1",'2012Figures'!$E:$E,$B$1)</f>
        <v>0</v>
      </c>
      <c r="N380" s="52">
        <f>SUMIFS('2012Figures'!$J:$J,'2012Figures'!$C:$C,$A380,'2012Figures'!$I:$I,"",'2012Figures'!$B:$B,"BrokerToCy",'2012Figures'!$G:$G,"P1",'2012Figures'!$E:$E,$B$1)</f>
        <v>0</v>
      </c>
      <c r="O380" s="52">
        <f>SUMIFS('2012Figures'!$J:$J,'2012Figures'!$C:$C,$A380,'2012Figures'!$I:$I,"",'2012Figures'!$B:$B,"CyToBroker",'2012Figures'!$G:$G,"E1",'2012Figures'!$E:$E,$B$1)</f>
        <v>0</v>
      </c>
      <c r="P380" s="52">
        <f>SUMIFS('2012Figures'!$J:$J,'2012Figures'!$C:$C,$A380,'2012Figures'!$I:$I,"",'2012Figures'!$B:$B,"CyToBroker",'2012Figures'!$G:$G,"P1",'2012Figures'!$E:$E,$B$1)</f>
        <v>0</v>
      </c>
      <c r="R380" s="46" t="str">
        <f t="shared" si="40"/>
        <v/>
      </c>
      <c r="S380" s="46" t="str">
        <f t="shared" si="40"/>
        <v/>
      </c>
      <c r="T380" s="46" t="str">
        <f t="shared" si="40"/>
        <v/>
      </c>
      <c r="U380" s="46" t="str">
        <f t="shared" si="40"/>
        <v/>
      </c>
      <c r="V380" s="46" t="str">
        <f t="shared" si="40"/>
        <v/>
      </c>
    </row>
    <row r="381" spans="1:22" x14ac:dyDescent="0.2">
      <c r="A381" s="21"/>
      <c r="B381" s="21" t="s">
        <v>92</v>
      </c>
      <c r="C381" s="22"/>
      <c r="D381" s="23">
        <f>SUM(E381:H381)</f>
        <v>0</v>
      </c>
      <c r="E381" s="23">
        <f>SUM(E379:E380)</f>
        <v>0</v>
      </c>
      <c r="F381" s="23">
        <f>SUM(F379:F380)</f>
        <v>0</v>
      </c>
      <c r="G381" s="23">
        <f>SUM(G379:G380)</f>
        <v>0</v>
      </c>
      <c r="H381" s="23">
        <f>SUM(H379:H380)</f>
        <v>0</v>
      </c>
      <c r="I381" s="21"/>
      <c r="J381" s="22"/>
      <c r="K381" s="21"/>
      <c r="L381" s="43">
        <f>SUM(M381:P381)</f>
        <v>0</v>
      </c>
      <c r="M381" s="43">
        <f>SUM(M379:M380)</f>
        <v>0</v>
      </c>
      <c r="N381" s="43">
        <f>SUM(N379:N380)</f>
        <v>0</v>
      </c>
      <c r="O381" s="43">
        <f>SUM(O379:O380)</f>
        <v>0</v>
      </c>
      <c r="P381" s="43">
        <f>SUM(P379:P380)</f>
        <v>0</v>
      </c>
      <c r="Q381" s="21"/>
      <c r="R381" s="21"/>
      <c r="S381" s="21"/>
      <c r="T381" s="21"/>
      <c r="U381" s="21"/>
      <c r="V381" s="21"/>
    </row>
    <row r="382" spans="1:22" x14ac:dyDescent="0.2">
      <c r="A382" s="28">
        <v>602</v>
      </c>
      <c r="B382" s="28" t="s">
        <v>125</v>
      </c>
      <c r="C382" s="17" t="s">
        <v>88</v>
      </c>
      <c r="D382" s="18">
        <f>SUMIFS('2013Figures'!$J:$J,'2013Figures'!$C:$C,$A382,'2013Figures'!$E:$E,$B$1)</f>
        <v>0</v>
      </c>
      <c r="E382" s="18">
        <f>SUMIFS('2013Figures'!$J:$J,'2013Figures'!$C:$C,$A382,'2013Figures'!$B:$B,"BrokerToCy",'2013Figures'!$G:$G,"E1",'2013Figures'!$E:$E,$B$1)</f>
        <v>0</v>
      </c>
      <c r="F382" s="18">
        <f>SUMIFS('2013Figures'!$J:$J,'2013Figures'!$C:$C,$A382,'2013Figures'!$B:$B,"BrokerToCy",'2013Figures'!$G:$G,"P1",'2013Figures'!$E:$E,$B$1)</f>
        <v>0</v>
      </c>
      <c r="G382" s="18">
        <f>SUMIFS('2013Figures'!$J:$J,'2013Figures'!$C:$C,$A382,'2013Figures'!$B:$B,"CyToBroker",'2013Figures'!$G:$G,"E1",'2013Figures'!$E:$E,$B$1)</f>
        <v>0</v>
      </c>
      <c r="H382" s="18">
        <f>SUMIFS('2013Figures'!$J:$J,'2013Figures'!$C:$C,$A382,'2013Figures'!$B:$B,"CyToBroker",'2013Figures'!$G:$G,"P1",'2013Figures'!$E:$E,$B$1)</f>
        <v>0</v>
      </c>
      <c r="I382" s="28"/>
      <c r="J382" s="17"/>
      <c r="K382" s="28"/>
      <c r="L382" s="50">
        <f>SUMIFS('2012Figures'!$J:$J,'2012Figures'!$C:$C,$A382,'2012Figures'!$E:$E,$B$1)</f>
        <v>0</v>
      </c>
      <c r="M382" s="50">
        <f>SUMIFS('2012Figures'!$J:$J,'2012Figures'!$C:$C,$A382,'2012Figures'!$B:$B,"BrokerToCy",'2012Figures'!$G:$G,"E1",'2012Figures'!$E:$E,$B$1)</f>
        <v>0</v>
      </c>
      <c r="N382" s="50">
        <f>SUMIFS('2012Figures'!$J:$J,'2012Figures'!$C:$C,$A382,'2012Figures'!$B:$B,"BrokerToCy",'2012Figures'!$G:$G,"P1",'2012Figures'!$E:$E,$B$1)</f>
        <v>0</v>
      </c>
      <c r="O382" s="50">
        <f>SUMIFS('2012Figures'!$J:$J,'2012Figures'!$C:$C,$A382,'2012Figures'!$B:$B,"CyToBroker",'2012Figures'!$G:$G,"E1",'2012Figures'!$E:$E,$B$1)</f>
        <v>0</v>
      </c>
      <c r="P382" s="50">
        <f>SUMIFS('2012Figures'!$J:$J,'2012Figures'!$C:$C,$A382,'2012Figures'!$B:$B,"CyToBroker",'2012Figures'!$G:$G,"P1",'2012Figures'!$E:$E,$B$1)</f>
        <v>0</v>
      </c>
      <c r="Q382" s="28"/>
      <c r="R382" s="46" t="str">
        <f t="shared" ref="R382:V425" si="41">IF(L382=0,"",ROUND(D382/L382-1,2))</f>
        <v/>
      </c>
      <c r="S382" s="46" t="str">
        <f t="shared" si="41"/>
        <v/>
      </c>
      <c r="T382" s="46" t="str">
        <f t="shared" si="41"/>
        <v/>
      </c>
      <c r="U382" s="46" t="str">
        <f t="shared" si="41"/>
        <v/>
      </c>
      <c r="V382" s="46" t="str">
        <f t="shared" si="41"/>
        <v/>
      </c>
    </row>
    <row r="383" spans="1:22" x14ac:dyDescent="0.2">
      <c r="A383" s="1">
        <v>602</v>
      </c>
      <c r="B383" s="1" t="s">
        <v>125</v>
      </c>
      <c r="C383" s="8">
        <v>1</v>
      </c>
      <c r="D383" s="29">
        <f>SUMIFS('2013Figures'!$J:$J,'2013Figures'!$C:$C,$A383,'2013Figures'!$H:$H,$B383,'2013Figures'!$I:$I,$C383,'2013Figures'!$E:$E,$B$1)</f>
        <v>0</v>
      </c>
      <c r="E383" s="9">
        <f>SUMIFS('2013Figures'!$J:$J,'2013Figures'!$C:$C,$A383,'2013Figures'!$H:$H,$B383,'2013Figures'!$I:$I,$C383,'2013Figures'!$B:$B,"BrokerToCy",'2013Figures'!$G:$G,"E1",'2013Figures'!$E:$E,$B$1)</f>
        <v>0</v>
      </c>
      <c r="F383" s="9">
        <f>SUMIFS('2013Figures'!$J:$J,'2013Figures'!$C:$C,$A383,'2013Figures'!$H:$H,$B383,'2013Figures'!$I:$I,$C383,'2013Figures'!$B:$B,"BrokerToCy",'2013Figures'!$G:$G,"P1",'2013Figures'!$E:$E,$B$1)</f>
        <v>0</v>
      </c>
      <c r="G383" s="9">
        <f>SUMIFS('2013Figures'!$J:$J,'2013Figures'!$C:$C,$A383,'2013Figures'!$H:$H,$B383,'2013Figures'!$I:$I,$C383,'2013Figures'!$B:$B,"CyToBroker",'2013Figures'!$G:$G,"E1",'2013Figures'!$E:$E,$B$1)</f>
        <v>0</v>
      </c>
      <c r="H383" s="9">
        <f>SUMIFS('2013Figures'!$J:$J,'2013Figures'!$C:$C,$A383,'2013Figures'!$H:$H,$B383,'2013Figures'!$I:$I,$C383,'2013Figures'!$B:$B,"CyToBroker",'2013Figures'!$G:$G,"P1",'2013Figures'!$E:$E,$B$1)</f>
        <v>0</v>
      </c>
      <c r="I383" s="30"/>
      <c r="J383" s="8" t="s">
        <v>131</v>
      </c>
      <c r="K383" s="30"/>
      <c r="L383" s="42">
        <f>SUMIFS('2012Figures'!$J:$J,'2012Figures'!$C:$C,$A383,'2012Figures'!$H:$H,$B383,'2012Figures'!$I:$I,$C383,'2012Figures'!$E:$E,$B$1)</f>
        <v>0</v>
      </c>
      <c r="M383" s="52">
        <f>SUMIFS('2012Figures'!$J:$J,'2012Figures'!$C:$C,$A383,'2012Figures'!$H:$H,$B383,'2012Figures'!$I:$I,$C383,'2012Figures'!$B:$B,"BrokerToCy",'2012Figures'!$G:$G,"E1",'2012Figures'!$E:$E,$B$1)</f>
        <v>0</v>
      </c>
      <c r="N383" s="52">
        <f>SUMIFS('2012Figures'!$J:$J,'2012Figures'!$C:$C,$A383,'2012Figures'!$H:$H,$B383,'2012Figures'!$I:$I,$C383,'2012Figures'!$B:$B,"BrokerToCy",'2012Figures'!$G:$G,"P1",'2012Figures'!$E:$E,$B$1)</f>
        <v>0</v>
      </c>
      <c r="O383" s="52">
        <f>SUMIFS('2012Figures'!$J:$J,'2012Figures'!$C:$C,$A383,'2012Figures'!$H:$H,$B383,'2012Figures'!$I:$I,$C383,'2012Figures'!$B:$B,"CyToBroker",'2012Figures'!$G:$G,"E1",'2012Figures'!$E:$E,$B$1)</f>
        <v>0</v>
      </c>
      <c r="P383" s="52">
        <f>SUMIFS('2012Figures'!$J:$J,'2012Figures'!$C:$C,$A383,'2012Figures'!$H:$H,$B383,'2012Figures'!$I:$I,$C383,'2012Figures'!$B:$B,"CyToBroker",'2012Figures'!$G:$G,"P1",'2012Figures'!$E:$E,$B$1)</f>
        <v>0</v>
      </c>
      <c r="Q383" s="30"/>
      <c r="R383" s="46" t="str">
        <f t="shared" si="41"/>
        <v/>
      </c>
      <c r="S383" s="46" t="str">
        <f t="shared" si="41"/>
        <v/>
      </c>
      <c r="T383" s="46" t="str">
        <f t="shared" si="41"/>
        <v/>
      </c>
      <c r="U383" s="46" t="str">
        <f t="shared" si="41"/>
        <v/>
      </c>
      <c r="V383" s="46" t="str">
        <f t="shared" si="41"/>
        <v/>
      </c>
    </row>
    <row r="384" spans="1:22" x14ac:dyDescent="0.2">
      <c r="A384" s="1">
        <v>602</v>
      </c>
      <c r="B384" s="1" t="s">
        <v>125</v>
      </c>
      <c r="D384" s="29">
        <f>SUMIFS('2013Figures'!$J:$J,'2013Figures'!$C:$C,$A384,'2013Figures'!$I:$I,"",'2013Figures'!$E:$E,$B$1)</f>
        <v>0</v>
      </c>
      <c r="E384" s="9">
        <f>SUMIFS('2013Figures'!$J:$J,'2013Figures'!$C:$C,$A384,'2013Figures'!$I:$I,"",'2013Figures'!$B:$B,"BrokerToCy",'2013Figures'!$G:$G,"E1",'2013Figures'!$E:$E,$B$1)</f>
        <v>0</v>
      </c>
      <c r="F384" s="9">
        <f>SUMIFS('2013Figures'!$J:$J,'2013Figures'!$C:$C,$A384,'2013Figures'!$I:$I,"",'2013Figures'!$B:$B,"BrokerToCy",'2013Figures'!$G:$G,"P1",'2013Figures'!$E:$E,$B$1)</f>
        <v>0</v>
      </c>
      <c r="G384" s="9">
        <f>SUMIFS('2013Figures'!$J:$J,'2013Figures'!$C:$C,$A384,'2013Figures'!$I:$I,"",'2013Figures'!$B:$B,"CyToBroker",'2013Figures'!$G:$G,"E1",'2013Figures'!$E:$E,$B$1)</f>
        <v>0</v>
      </c>
      <c r="H384" s="9">
        <f>SUMIFS('2013Figures'!$J:$J,'2013Figures'!$C:$C,$A384,'2013Figures'!$I:$I,"",'2013Figures'!$B:$B,"CyToBroker",'2013Figures'!$G:$G,"P1",'2013Figures'!$E:$E,$B$1)</f>
        <v>0</v>
      </c>
      <c r="J384" s="8" t="s">
        <v>131</v>
      </c>
      <c r="L384" s="42">
        <f>SUMIFS('2012Figures'!$J:$J,'2012Figures'!$C:$C,$A384,'2012Figures'!$I:$I,"",'2012Figures'!$E:$E,$B$1)</f>
        <v>0</v>
      </c>
      <c r="M384" s="52">
        <f>SUMIFS('2012Figures'!$J:$J,'2012Figures'!$C:$C,$A384,'2012Figures'!$I:$I,"",'2012Figures'!$B:$B,"BrokerToCy",'2012Figures'!$G:$G,"E1",'2012Figures'!$E:$E,$B$1)</f>
        <v>0</v>
      </c>
      <c r="N384" s="52">
        <f>SUMIFS('2012Figures'!$J:$J,'2012Figures'!$C:$C,$A384,'2012Figures'!$I:$I,"",'2012Figures'!$B:$B,"BrokerToCy",'2012Figures'!$G:$G,"P1",'2012Figures'!$E:$E,$B$1)</f>
        <v>0</v>
      </c>
      <c r="O384" s="52">
        <f>SUMIFS('2012Figures'!$J:$J,'2012Figures'!$C:$C,$A384,'2012Figures'!$I:$I,"",'2012Figures'!$B:$B,"CyToBroker",'2012Figures'!$G:$G,"E1",'2012Figures'!$E:$E,$B$1)</f>
        <v>0</v>
      </c>
      <c r="P384" s="52">
        <f>SUMIFS('2012Figures'!$J:$J,'2012Figures'!$C:$C,$A384,'2012Figures'!$I:$I,"",'2012Figures'!$B:$B,"CyToBroker",'2012Figures'!$G:$G,"P1",'2012Figures'!$E:$E,$B$1)</f>
        <v>0</v>
      </c>
      <c r="R384" s="46" t="str">
        <f t="shared" si="41"/>
        <v/>
      </c>
      <c r="S384" s="46" t="str">
        <f t="shared" si="41"/>
        <v/>
      </c>
      <c r="T384" s="46" t="str">
        <f t="shared" si="41"/>
        <v/>
      </c>
      <c r="U384" s="46" t="str">
        <f t="shared" si="41"/>
        <v/>
      </c>
      <c r="V384" s="46" t="str">
        <f t="shared" si="41"/>
        <v/>
      </c>
    </row>
    <row r="385" spans="1:22" x14ac:dyDescent="0.2">
      <c r="A385" s="21"/>
      <c r="B385" s="21" t="s">
        <v>92</v>
      </c>
      <c r="C385" s="22"/>
      <c r="D385" s="23">
        <f>SUM(E385:H385)</f>
        <v>0</v>
      </c>
      <c r="E385" s="23">
        <f>SUM(E383:E384)</f>
        <v>0</v>
      </c>
      <c r="F385" s="23">
        <f>SUM(F383:F384)</f>
        <v>0</v>
      </c>
      <c r="G385" s="23">
        <f>SUM(G383:G384)</f>
        <v>0</v>
      </c>
      <c r="H385" s="23">
        <f>SUM(H383:H384)</f>
        <v>0</v>
      </c>
      <c r="I385" s="21"/>
      <c r="J385" s="22"/>
      <c r="K385" s="21"/>
      <c r="L385" s="43">
        <f>SUM(M385:P385)</f>
        <v>0</v>
      </c>
      <c r="M385" s="43">
        <f>SUM(M383:M384)</f>
        <v>0</v>
      </c>
      <c r="N385" s="43">
        <f>SUM(N383:N384)</f>
        <v>0</v>
      </c>
      <c r="O385" s="43">
        <f>SUM(O383:O384)</f>
        <v>0</v>
      </c>
      <c r="P385" s="43">
        <f>SUM(P383:P384)</f>
        <v>0</v>
      </c>
      <c r="Q385" s="21"/>
      <c r="R385" s="21"/>
      <c r="S385" s="21"/>
      <c r="T385" s="21"/>
      <c r="U385" s="21"/>
      <c r="V385" s="21"/>
    </row>
    <row r="386" spans="1:22" x14ac:dyDescent="0.2">
      <c r="A386" s="28">
        <v>603</v>
      </c>
      <c r="B386" s="28" t="s">
        <v>126</v>
      </c>
      <c r="C386" s="17" t="s">
        <v>88</v>
      </c>
      <c r="D386" s="18">
        <f>SUMIFS('2013Figures'!$J:$J,'2013Figures'!$C:$C,$A386,'2013Figures'!$E:$E,$B$1)</f>
        <v>0</v>
      </c>
      <c r="E386" s="18">
        <f>SUMIFS('2013Figures'!$J:$J,'2013Figures'!$C:$C,$A386,'2013Figures'!$B:$B,"BrokerToCy",'2013Figures'!$G:$G,"E1",'2013Figures'!$E:$E,$B$1)</f>
        <v>0</v>
      </c>
      <c r="F386" s="18">
        <f>SUMIFS('2013Figures'!$J:$J,'2013Figures'!$C:$C,$A386,'2013Figures'!$B:$B,"BrokerToCy",'2013Figures'!$G:$G,"P1",'2013Figures'!$E:$E,$B$1)</f>
        <v>0</v>
      </c>
      <c r="G386" s="18">
        <f>SUMIFS('2013Figures'!$J:$J,'2013Figures'!$C:$C,$A386,'2013Figures'!$B:$B,"CyToBroker",'2013Figures'!$G:$G,"E1",'2013Figures'!$E:$E,$B$1)</f>
        <v>0</v>
      </c>
      <c r="H386" s="18">
        <f>SUMIFS('2013Figures'!$J:$J,'2013Figures'!$C:$C,$A386,'2013Figures'!$B:$B,"CyToBroker",'2013Figures'!$G:$G,"P1",'2013Figures'!$E:$E,$B$1)</f>
        <v>0</v>
      </c>
      <c r="I386" s="28"/>
      <c r="J386" s="17"/>
      <c r="K386" s="28"/>
      <c r="L386" s="50">
        <f>SUMIFS('2012Figures'!$J:$J,'2012Figures'!$C:$C,$A386,'2012Figures'!$E:$E,$B$1)</f>
        <v>0</v>
      </c>
      <c r="M386" s="50">
        <f>SUMIFS('2012Figures'!$J:$J,'2012Figures'!$C:$C,$A386,'2012Figures'!$B:$B,"BrokerToCy",'2012Figures'!$G:$G,"E1",'2012Figures'!$E:$E,$B$1)</f>
        <v>0</v>
      </c>
      <c r="N386" s="50">
        <f>SUMIFS('2012Figures'!$J:$J,'2012Figures'!$C:$C,$A386,'2012Figures'!$B:$B,"BrokerToCy",'2012Figures'!$G:$G,"P1",'2012Figures'!$E:$E,$B$1)</f>
        <v>0</v>
      </c>
      <c r="O386" s="50">
        <f>SUMIFS('2012Figures'!$J:$J,'2012Figures'!$C:$C,$A386,'2012Figures'!$B:$B,"CyToBroker",'2012Figures'!$G:$G,"E1",'2012Figures'!$E:$E,$B$1)</f>
        <v>0</v>
      </c>
      <c r="P386" s="50">
        <f>SUMIFS('2012Figures'!$J:$J,'2012Figures'!$C:$C,$A386,'2012Figures'!$B:$B,"CyToBroker",'2012Figures'!$G:$G,"P1",'2012Figures'!$E:$E,$B$1)</f>
        <v>0</v>
      </c>
      <c r="Q386" s="28"/>
      <c r="R386" s="46" t="str">
        <f t="shared" ref="R386:V429" si="42">IF(L386=0,"",ROUND(D386/L386-1,2))</f>
        <v/>
      </c>
      <c r="S386" s="46" t="str">
        <f t="shared" si="42"/>
        <v/>
      </c>
      <c r="T386" s="46" t="str">
        <f t="shared" si="42"/>
        <v/>
      </c>
      <c r="U386" s="46" t="str">
        <f t="shared" si="42"/>
        <v/>
      </c>
      <c r="V386" s="46" t="str">
        <f t="shared" si="42"/>
        <v/>
      </c>
    </row>
    <row r="387" spans="1:22" x14ac:dyDescent="0.2">
      <c r="A387" s="1">
        <v>603</v>
      </c>
      <c r="B387" s="1" t="s">
        <v>126</v>
      </c>
      <c r="C387" s="8">
        <v>2</v>
      </c>
      <c r="D387" s="29">
        <f>SUMIFS('2013Figures'!$J:$J,'2013Figures'!$C:$C,$A387,'2013Figures'!$H:$H,$B387,'2013Figures'!$I:$I,$C387,'2013Figures'!$E:$E,$B$1)</f>
        <v>0</v>
      </c>
      <c r="E387" s="9">
        <f>SUMIFS('2013Figures'!$J:$J,'2013Figures'!$C:$C,$A387,'2013Figures'!$H:$H,$B387,'2013Figures'!$I:$I,$C387,'2013Figures'!$B:$B,"BrokerToCy",'2013Figures'!$G:$G,"E1",'2013Figures'!$E:$E,$B$1)</f>
        <v>0</v>
      </c>
      <c r="F387" s="9">
        <f>SUMIFS('2013Figures'!$J:$J,'2013Figures'!$C:$C,$A387,'2013Figures'!$H:$H,$B387,'2013Figures'!$I:$I,$C387,'2013Figures'!$B:$B,"BrokerToCy",'2013Figures'!$G:$G,"P1",'2013Figures'!$E:$E,$B$1)</f>
        <v>0</v>
      </c>
      <c r="G387" s="9">
        <f>SUMIFS('2013Figures'!$J:$J,'2013Figures'!$C:$C,$A387,'2013Figures'!$H:$H,$B387,'2013Figures'!$I:$I,$C387,'2013Figures'!$B:$B,"CyToBroker",'2013Figures'!$G:$G,"E1",'2013Figures'!$E:$E,$B$1)</f>
        <v>0</v>
      </c>
      <c r="H387" s="9">
        <f>SUMIFS('2013Figures'!$J:$J,'2013Figures'!$C:$C,$A387,'2013Figures'!$H:$H,$B387,'2013Figures'!$I:$I,$C387,'2013Figures'!$B:$B,"CyToBroker",'2013Figures'!$G:$G,"P1",'2013Figures'!$E:$E,$B$1)</f>
        <v>0</v>
      </c>
      <c r="I387" s="30"/>
      <c r="J387" s="31">
        <v>201501</v>
      </c>
      <c r="K387" s="30"/>
      <c r="L387" s="42">
        <f>SUMIFS('2012Figures'!$J:$J,'2012Figures'!$C:$C,$A387,'2012Figures'!$H:$H,$B387,'2012Figures'!$I:$I,$C387,'2012Figures'!$E:$E,$B$1)</f>
        <v>0</v>
      </c>
      <c r="M387" s="52">
        <f>SUMIFS('2012Figures'!$J:$J,'2012Figures'!$C:$C,$A387,'2012Figures'!$H:$H,$B387,'2012Figures'!$I:$I,$C387,'2012Figures'!$B:$B,"BrokerToCy",'2012Figures'!$G:$G,"E1",'2012Figures'!$E:$E,$B$1)</f>
        <v>0</v>
      </c>
      <c r="N387" s="52">
        <f>SUMIFS('2012Figures'!$J:$J,'2012Figures'!$C:$C,$A387,'2012Figures'!$H:$H,$B387,'2012Figures'!$I:$I,$C387,'2012Figures'!$B:$B,"BrokerToCy",'2012Figures'!$G:$G,"P1",'2012Figures'!$E:$E,$B$1)</f>
        <v>0</v>
      </c>
      <c r="O387" s="52">
        <f>SUMIFS('2012Figures'!$J:$J,'2012Figures'!$C:$C,$A387,'2012Figures'!$H:$H,$B387,'2012Figures'!$I:$I,$C387,'2012Figures'!$B:$B,"CyToBroker",'2012Figures'!$G:$G,"E1",'2012Figures'!$E:$E,$B$1)</f>
        <v>0</v>
      </c>
      <c r="P387" s="52">
        <f>SUMIFS('2012Figures'!$J:$J,'2012Figures'!$C:$C,$A387,'2012Figures'!$H:$H,$B387,'2012Figures'!$I:$I,$C387,'2012Figures'!$B:$B,"CyToBroker",'2012Figures'!$G:$G,"P1",'2012Figures'!$E:$E,$B$1)</f>
        <v>0</v>
      </c>
      <c r="Q387" s="30"/>
      <c r="R387" s="46" t="str">
        <f t="shared" si="42"/>
        <v/>
      </c>
      <c r="S387" s="46" t="str">
        <f t="shared" si="42"/>
        <v/>
      </c>
      <c r="T387" s="46" t="str">
        <f t="shared" si="42"/>
        <v/>
      </c>
      <c r="U387" s="46" t="str">
        <f t="shared" si="42"/>
        <v/>
      </c>
      <c r="V387" s="46" t="str">
        <f t="shared" si="42"/>
        <v/>
      </c>
    </row>
    <row r="388" spans="1:22" x14ac:dyDescent="0.2">
      <c r="A388" s="1">
        <v>603</v>
      </c>
      <c r="B388" s="1" t="s">
        <v>126</v>
      </c>
      <c r="C388" s="8">
        <v>1</v>
      </c>
      <c r="D388" s="29">
        <f>SUMIFS('2013Figures'!$J:$J,'2013Figures'!$C:$C,$A388,'2013Figures'!$H:$H,$B388,'2013Figures'!$I:$I,$C388,'2013Figures'!$E:$E,$B$1)</f>
        <v>0</v>
      </c>
      <c r="E388" s="9">
        <f>SUMIFS('2013Figures'!$J:$J,'2013Figures'!$C:$C,$A388,'2013Figures'!$H:$H,$B388,'2013Figures'!$I:$I,$C388,'2013Figures'!$B:$B,"BrokerToCy",'2013Figures'!$G:$G,"E1",'2013Figures'!$E:$E,$B$1)</f>
        <v>0</v>
      </c>
      <c r="F388" s="9">
        <f>SUMIFS('2013Figures'!$J:$J,'2013Figures'!$C:$C,$A388,'2013Figures'!$H:$H,$B388,'2013Figures'!$I:$I,$C388,'2013Figures'!$B:$B,"BrokerToCy",'2013Figures'!$G:$G,"P1",'2013Figures'!$E:$E,$B$1)</f>
        <v>0</v>
      </c>
      <c r="G388" s="9">
        <f>SUMIFS('2013Figures'!$J:$J,'2013Figures'!$C:$C,$A388,'2013Figures'!$H:$H,$B388,'2013Figures'!$I:$I,$C388,'2013Figures'!$B:$B,"CyToBroker",'2013Figures'!$G:$G,"E1",'2013Figures'!$E:$E,$B$1)</f>
        <v>0</v>
      </c>
      <c r="H388" s="9">
        <f>SUMIFS('2013Figures'!$J:$J,'2013Figures'!$C:$C,$A388,'2013Figures'!$H:$H,$B388,'2013Figures'!$I:$I,$C388,'2013Figures'!$B:$B,"CyToBroker",'2013Figures'!$G:$G,"P1",'2013Figures'!$E:$E,$B$1)</f>
        <v>0</v>
      </c>
      <c r="I388" s="30"/>
      <c r="J388" s="31">
        <v>200801</v>
      </c>
      <c r="K388" s="30"/>
      <c r="L388" s="42">
        <f>SUMIFS('2012Figures'!$J:$J,'2012Figures'!$C:$C,$A388,'2012Figures'!$H:$H,$B388,'2012Figures'!$I:$I,$C388,'2012Figures'!$E:$E,$B$1)</f>
        <v>0</v>
      </c>
      <c r="M388" s="52">
        <f>SUMIFS('2012Figures'!$J:$J,'2012Figures'!$C:$C,$A388,'2012Figures'!$H:$H,$B388,'2012Figures'!$I:$I,$C388,'2012Figures'!$B:$B,"BrokerToCy",'2012Figures'!$G:$G,"E1",'2012Figures'!$E:$E,$B$1)</f>
        <v>0</v>
      </c>
      <c r="N388" s="52">
        <f>SUMIFS('2012Figures'!$J:$J,'2012Figures'!$C:$C,$A388,'2012Figures'!$H:$H,$B388,'2012Figures'!$I:$I,$C388,'2012Figures'!$B:$B,"BrokerToCy",'2012Figures'!$G:$G,"P1",'2012Figures'!$E:$E,$B$1)</f>
        <v>0</v>
      </c>
      <c r="O388" s="52">
        <f>SUMIFS('2012Figures'!$J:$J,'2012Figures'!$C:$C,$A388,'2012Figures'!$H:$H,$B388,'2012Figures'!$I:$I,$C388,'2012Figures'!$B:$B,"CyToBroker",'2012Figures'!$G:$G,"E1",'2012Figures'!$E:$E,$B$1)</f>
        <v>0</v>
      </c>
      <c r="P388" s="52">
        <f>SUMIFS('2012Figures'!$J:$J,'2012Figures'!$C:$C,$A388,'2012Figures'!$H:$H,$B388,'2012Figures'!$I:$I,$C388,'2012Figures'!$B:$B,"CyToBroker",'2012Figures'!$G:$G,"P1",'2012Figures'!$E:$E,$B$1)</f>
        <v>0</v>
      </c>
      <c r="Q388" s="30"/>
      <c r="R388" s="46" t="str">
        <f t="shared" si="42"/>
        <v/>
      </c>
      <c r="S388" s="46" t="str">
        <f t="shared" si="42"/>
        <v/>
      </c>
      <c r="T388" s="46" t="str">
        <f t="shared" si="42"/>
        <v/>
      </c>
      <c r="U388" s="46" t="str">
        <f t="shared" si="42"/>
        <v/>
      </c>
      <c r="V388" s="46" t="str">
        <f t="shared" si="42"/>
        <v/>
      </c>
    </row>
    <row r="389" spans="1:22" x14ac:dyDescent="0.2">
      <c r="A389" s="1">
        <v>603</v>
      </c>
      <c r="B389" s="1" t="s">
        <v>126</v>
      </c>
      <c r="D389" s="29">
        <f>SUMIFS('2013Figures'!$J:$J,'2013Figures'!$C:$C,$A389,'2013Figures'!$I:$I,"",'2013Figures'!$E:$E,$B$1)</f>
        <v>0</v>
      </c>
      <c r="E389" s="9">
        <f>SUMIFS('2013Figures'!$J:$J,'2013Figures'!$C:$C,$A389,'2013Figures'!$I:$I,"",'2013Figures'!$B:$B,"BrokerToCy",'2013Figures'!$G:$G,"E1",'2013Figures'!$E:$E,$B$1)</f>
        <v>0</v>
      </c>
      <c r="F389" s="9">
        <f>SUMIFS('2013Figures'!$J:$J,'2013Figures'!$C:$C,$A389,'2013Figures'!$I:$I,"",'2013Figures'!$B:$B,"BrokerToCy",'2013Figures'!$G:$G,"P1",'2013Figures'!$E:$E,$B$1)</f>
        <v>0</v>
      </c>
      <c r="G389" s="9">
        <f>SUMIFS('2013Figures'!$J:$J,'2013Figures'!$C:$C,$A389,'2013Figures'!$I:$I,"",'2013Figures'!$B:$B,"CyToBroker",'2013Figures'!$G:$G,"E1",'2013Figures'!$E:$E,$B$1)</f>
        <v>0</v>
      </c>
      <c r="H389" s="9">
        <f>SUMIFS('2013Figures'!$J:$J,'2013Figures'!$C:$C,$A389,'2013Figures'!$I:$I,"",'2013Figures'!$B:$B,"CyToBroker",'2013Figures'!$G:$G,"P1",'2013Figures'!$E:$E,$B$1)</f>
        <v>0</v>
      </c>
      <c r="J389" s="8" t="s">
        <v>131</v>
      </c>
      <c r="L389" s="42">
        <f>SUMIFS('2012Figures'!$J:$J,'2012Figures'!$C:$C,$A389,'2012Figures'!$I:$I,"",'2012Figures'!$E:$E,$B$1)</f>
        <v>0</v>
      </c>
      <c r="M389" s="52">
        <f>SUMIFS('2012Figures'!$J:$J,'2012Figures'!$C:$C,$A389,'2012Figures'!$I:$I,"",'2012Figures'!$B:$B,"BrokerToCy",'2012Figures'!$G:$G,"E1",'2012Figures'!$E:$E,$B$1)</f>
        <v>0</v>
      </c>
      <c r="N389" s="52">
        <f>SUMIFS('2012Figures'!$J:$J,'2012Figures'!$C:$C,$A389,'2012Figures'!$I:$I,"",'2012Figures'!$B:$B,"BrokerToCy",'2012Figures'!$G:$G,"P1",'2012Figures'!$E:$E,$B$1)</f>
        <v>0</v>
      </c>
      <c r="O389" s="52">
        <f>SUMIFS('2012Figures'!$J:$J,'2012Figures'!$C:$C,$A389,'2012Figures'!$I:$I,"",'2012Figures'!$B:$B,"CyToBroker",'2012Figures'!$G:$G,"E1",'2012Figures'!$E:$E,$B$1)</f>
        <v>0</v>
      </c>
      <c r="P389" s="52">
        <f>SUMIFS('2012Figures'!$J:$J,'2012Figures'!$C:$C,$A389,'2012Figures'!$I:$I,"",'2012Figures'!$B:$B,"CyToBroker",'2012Figures'!$G:$G,"P1",'2012Figures'!$E:$E,$B$1)</f>
        <v>0</v>
      </c>
      <c r="R389" s="46" t="str">
        <f t="shared" si="42"/>
        <v/>
      </c>
      <c r="S389" s="46" t="str">
        <f t="shared" si="42"/>
        <v/>
      </c>
      <c r="T389" s="46" t="str">
        <f t="shared" si="42"/>
        <v/>
      </c>
      <c r="U389" s="46" t="str">
        <f t="shared" si="42"/>
        <v/>
      </c>
      <c r="V389" s="46" t="str">
        <f t="shared" si="42"/>
        <v/>
      </c>
    </row>
    <row r="390" spans="1:22" x14ac:dyDescent="0.2">
      <c r="A390" s="21"/>
      <c r="B390" s="21" t="s">
        <v>92</v>
      </c>
      <c r="C390" s="22"/>
      <c r="D390" s="23">
        <f>SUM(E390:H390)</f>
        <v>0</v>
      </c>
      <c r="E390" s="23">
        <f>SUM(E387:E389)</f>
        <v>0</v>
      </c>
      <c r="F390" s="23">
        <f>SUM(F387:F389)</f>
        <v>0</v>
      </c>
      <c r="G390" s="23">
        <f>SUM(G387:G389)</f>
        <v>0</v>
      </c>
      <c r="H390" s="23">
        <f>SUM(H387:H389)</f>
        <v>0</v>
      </c>
      <c r="I390" s="21"/>
      <c r="J390" s="22"/>
      <c r="K390" s="21"/>
      <c r="L390" s="43">
        <f>SUM(M390:P390)</f>
        <v>0</v>
      </c>
      <c r="M390" s="43">
        <f>SUM(M387:M389)</f>
        <v>0</v>
      </c>
      <c r="N390" s="43">
        <f>SUM(N387:N389)</f>
        <v>0</v>
      </c>
      <c r="O390" s="43">
        <f>SUM(O387:O389)</f>
        <v>0</v>
      </c>
      <c r="P390" s="43">
        <f>SUM(P387:P389)</f>
        <v>0</v>
      </c>
      <c r="Q390" s="21"/>
      <c r="R390" s="21"/>
      <c r="S390" s="21"/>
      <c r="T390" s="21"/>
      <c r="U390" s="21"/>
      <c r="V390" s="21"/>
    </row>
    <row r="391" spans="1:22" x14ac:dyDescent="0.2">
      <c r="A391" s="28">
        <v>604</v>
      </c>
      <c r="B391" s="28" t="s">
        <v>127</v>
      </c>
      <c r="C391" s="17" t="s">
        <v>88</v>
      </c>
      <c r="D391" s="18">
        <f>SUMIFS('2013Figures'!$J:$J,'2013Figures'!$C:$C,$A391,'2013Figures'!$E:$E,$B$1)</f>
        <v>0</v>
      </c>
      <c r="E391" s="18">
        <f>SUMIFS('2013Figures'!$J:$J,'2013Figures'!$C:$C,$A391,'2013Figures'!$B:$B,"BrokerToCy",'2013Figures'!$G:$G,"E1",'2013Figures'!$E:$E,$B$1)</f>
        <v>0</v>
      </c>
      <c r="F391" s="18">
        <f>SUMIFS('2013Figures'!$J:$J,'2013Figures'!$C:$C,$A391,'2013Figures'!$B:$B,"BrokerToCy",'2013Figures'!$G:$G,"P1",'2013Figures'!$E:$E,$B$1)</f>
        <v>0</v>
      </c>
      <c r="G391" s="18">
        <f>SUMIFS('2013Figures'!$J:$J,'2013Figures'!$C:$C,$A391,'2013Figures'!$B:$B,"CyToBroker",'2013Figures'!$G:$G,"E1",'2013Figures'!$E:$E,$B$1)</f>
        <v>0</v>
      </c>
      <c r="H391" s="18">
        <f>SUMIFS('2013Figures'!$J:$J,'2013Figures'!$C:$C,$A391,'2013Figures'!$B:$B,"CyToBroker",'2013Figures'!$G:$G,"P1",'2013Figures'!$E:$E,$B$1)</f>
        <v>0</v>
      </c>
      <c r="I391" s="28"/>
      <c r="J391" s="17"/>
      <c r="K391" s="28"/>
      <c r="L391" s="50">
        <f>SUMIFS('2012Figures'!$J:$J,'2012Figures'!$C:$C,$A391,'2012Figures'!$E:$E,$B$1)</f>
        <v>0</v>
      </c>
      <c r="M391" s="50">
        <f>SUMIFS('2012Figures'!$J:$J,'2012Figures'!$C:$C,$A391,'2012Figures'!$B:$B,"BrokerToCy",'2012Figures'!$G:$G,"E1",'2012Figures'!$E:$E,$B$1)</f>
        <v>0</v>
      </c>
      <c r="N391" s="50">
        <f>SUMIFS('2012Figures'!$J:$J,'2012Figures'!$C:$C,$A391,'2012Figures'!$B:$B,"BrokerToCy",'2012Figures'!$G:$G,"P1",'2012Figures'!$E:$E,$B$1)</f>
        <v>0</v>
      </c>
      <c r="O391" s="50">
        <f>SUMIFS('2012Figures'!$J:$J,'2012Figures'!$C:$C,$A391,'2012Figures'!$B:$B,"CyToBroker",'2012Figures'!$G:$G,"E1",'2012Figures'!$E:$E,$B$1)</f>
        <v>0</v>
      </c>
      <c r="P391" s="50">
        <f>SUMIFS('2012Figures'!$J:$J,'2012Figures'!$C:$C,$A391,'2012Figures'!$B:$B,"CyToBroker",'2012Figures'!$G:$G,"P1",'2012Figures'!$E:$E,$B$1)</f>
        <v>0</v>
      </c>
      <c r="Q391" s="28"/>
      <c r="R391" s="46" t="str">
        <f t="shared" ref="R391:V434" si="43">IF(L391=0,"",ROUND(D391/L391-1,2))</f>
        <v/>
      </c>
      <c r="S391" s="46" t="str">
        <f t="shared" si="43"/>
        <v/>
      </c>
      <c r="T391" s="46" t="str">
        <f t="shared" si="43"/>
        <v/>
      </c>
      <c r="U391" s="46" t="str">
        <f t="shared" si="43"/>
        <v/>
      </c>
      <c r="V391" s="46" t="str">
        <f t="shared" si="43"/>
        <v/>
      </c>
    </row>
    <row r="392" spans="1:22" x14ac:dyDescent="0.2">
      <c r="A392" s="1">
        <v>604</v>
      </c>
      <c r="B392" s="1" t="s">
        <v>127</v>
      </c>
      <c r="D392" s="29">
        <f>SUMIFS('2013Figures'!$J:$J,'2013Figures'!$C:$C,$A392,'2013Figures'!$I:$I,"",'2013Figures'!$E:$E,$B$1)</f>
        <v>0</v>
      </c>
      <c r="E392" s="9">
        <f>SUMIFS('2013Figures'!$J:$J,'2013Figures'!$C:$C,$A392,'2013Figures'!$I:$I,"",'2013Figures'!$B:$B,"BrokerToCy",'2013Figures'!$G:$G,"E1",'2013Figures'!$E:$E,$B$1)</f>
        <v>0</v>
      </c>
      <c r="F392" s="9">
        <f>SUMIFS('2013Figures'!$J:$J,'2013Figures'!$C:$C,$A392,'2013Figures'!$I:$I,"",'2013Figures'!$B:$B,"BrokerToCy",'2013Figures'!$G:$G,"P1",'2013Figures'!$E:$E,$B$1)</f>
        <v>0</v>
      </c>
      <c r="G392" s="9">
        <f>SUMIFS('2013Figures'!$J:$J,'2013Figures'!$C:$C,$A392,'2013Figures'!$I:$I,"",'2013Figures'!$B:$B,"CyToBroker",'2013Figures'!$G:$G,"E1",'2013Figures'!$E:$E,$B$1)</f>
        <v>0</v>
      </c>
      <c r="H392" s="9">
        <f>SUMIFS('2013Figures'!$J:$J,'2013Figures'!$C:$C,$A392,'2013Figures'!$I:$I,"",'2013Figures'!$B:$B,"CyToBroker",'2013Figures'!$G:$G,"P1",'2013Figures'!$E:$E,$B$1)</f>
        <v>0</v>
      </c>
      <c r="J392" s="8" t="s">
        <v>131</v>
      </c>
      <c r="L392" s="42">
        <f>SUMIFS('2012Figures'!$J:$J,'2012Figures'!$C:$C,$A392,'2012Figures'!$I:$I,"",'2012Figures'!$E:$E,$B$1)</f>
        <v>0</v>
      </c>
      <c r="M392" s="52">
        <f>SUMIFS('2012Figures'!$J:$J,'2012Figures'!$C:$C,$A392,'2012Figures'!$I:$I,"",'2012Figures'!$B:$B,"BrokerToCy",'2012Figures'!$G:$G,"E1",'2012Figures'!$E:$E,$B$1)</f>
        <v>0</v>
      </c>
      <c r="N392" s="52">
        <f>SUMIFS('2012Figures'!$J:$J,'2012Figures'!$C:$C,$A392,'2012Figures'!$I:$I,"",'2012Figures'!$B:$B,"BrokerToCy",'2012Figures'!$G:$G,"P1",'2012Figures'!$E:$E,$B$1)</f>
        <v>0</v>
      </c>
      <c r="O392" s="52">
        <f>SUMIFS('2012Figures'!$J:$J,'2012Figures'!$C:$C,$A392,'2012Figures'!$I:$I,"",'2012Figures'!$B:$B,"CyToBroker",'2012Figures'!$G:$G,"E1",'2012Figures'!$E:$E,$B$1)</f>
        <v>0</v>
      </c>
      <c r="P392" s="52">
        <f>SUMIFS('2012Figures'!$J:$J,'2012Figures'!$C:$C,$A392,'2012Figures'!$I:$I,"",'2012Figures'!$B:$B,"CyToBroker",'2012Figures'!$G:$G,"P1",'2012Figures'!$E:$E,$B$1)</f>
        <v>0</v>
      </c>
      <c r="R392" s="46" t="str">
        <f t="shared" si="43"/>
        <v/>
      </c>
      <c r="S392" s="46" t="str">
        <f t="shared" si="43"/>
        <v/>
      </c>
      <c r="T392" s="46" t="str">
        <f t="shared" si="43"/>
        <v/>
      </c>
      <c r="U392" s="46" t="str">
        <f t="shared" si="43"/>
        <v/>
      </c>
      <c r="V392" s="46" t="str">
        <f t="shared" si="43"/>
        <v/>
      </c>
    </row>
    <row r="393" spans="1:22" x14ac:dyDescent="0.2">
      <c r="A393" s="21"/>
      <c r="B393" s="21" t="s">
        <v>92</v>
      </c>
      <c r="C393" s="22"/>
      <c r="D393" s="23">
        <f>SUM(E393:H393)</f>
        <v>0</v>
      </c>
      <c r="E393" s="23">
        <f>SUM(E392:E392)</f>
        <v>0</v>
      </c>
      <c r="F393" s="23">
        <f>SUM(F392:F392)</f>
        <v>0</v>
      </c>
      <c r="G393" s="23">
        <f>SUM(G392:G392)</f>
        <v>0</v>
      </c>
      <c r="H393" s="23">
        <f>SUM(H392:H392)</f>
        <v>0</v>
      </c>
      <c r="I393" s="21"/>
      <c r="J393" s="22"/>
      <c r="K393" s="21"/>
      <c r="L393" s="43">
        <f>SUM(M393:P393)</f>
        <v>0</v>
      </c>
      <c r="M393" s="43">
        <f>SUM(M392:M392)</f>
        <v>0</v>
      </c>
      <c r="N393" s="43">
        <f>SUM(N392:N392)</f>
        <v>0</v>
      </c>
      <c r="O393" s="43">
        <f>SUM(O392:O392)</f>
        <v>0</v>
      </c>
      <c r="P393" s="43">
        <f>SUM(P392:P392)</f>
        <v>0</v>
      </c>
      <c r="Q393" s="21"/>
      <c r="R393" s="21"/>
      <c r="S393" s="21"/>
      <c r="T393" s="21"/>
      <c r="U393" s="21"/>
      <c r="V393" s="21"/>
    </row>
    <row r="394" spans="1:22" x14ac:dyDescent="0.2">
      <c r="A394" s="28">
        <v>701</v>
      </c>
      <c r="B394" s="28" t="s">
        <v>128</v>
      </c>
      <c r="C394" s="17" t="s">
        <v>88</v>
      </c>
      <c r="D394" s="18">
        <f>SUMIFS('2013Figures'!$J:$J,'2013Figures'!$C:$C,$A394,'2013Figures'!$E:$E,$B$1)</f>
        <v>0</v>
      </c>
      <c r="E394" s="18">
        <f>SUMIFS('2013Figures'!$J:$J,'2013Figures'!$C:$C,$A394,'2013Figures'!$B:$B,"BrokerToCy",'2013Figures'!$G:$G,"E1",'2013Figures'!$E:$E,$B$1)</f>
        <v>0</v>
      </c>
      <c r="F394" s="18">
        <f>SUMIFS('2013Figures'!$J:$J,'2013Figures'!$C:$C,$A394,'2013Figures'!$B:$B,"BrokerToCy",'2013Figures'!$G:$G,"P1",'2013Figures'!$E:$E,$B$1)</f>
        <v>0</v>
      </c>
      <c r="G394" s="18">
        <f>SUMIFS('2013Figures'!$J:$J,'2013Figures'!$C:$C,$A394,'2013Figures'!$B:$B,"CyToBroker",'2013Figures'!$G:$G,"E1",'2013Figures'!$E:$E,$B$1)</f>
        <v>0</v>
      </c>
      <c r="H394" s="18">
        <f>SUMIFS('2013Figures'!$J:$J,'2013Figures'!$C:$C,$A394,'2013Figures'!$B:$B,"CyToBroker",'2013Figures'!$G:$G,"P1",'2013Figures'!$E:$E,$B$1)</f>
        <v>0</v>
      </c>
      <c r="I394" s="28"/>
      <c r="J394" s="17"/>
      <c r="K394" s="28"/>
      <c r="L394" s="50">
        <f>SUMIFS('2012Figures'!$J:$J,'2012Figures'!$C:$C,$A394,'2012Figures'!$E:$E,$B$1)</f>
        <v>0</v>
      </c>
      <c r="M394" s="50">
        <f>SUMIFS('2012Figures'!$J:$J,'2012Figures'!$C:$C,$A394,'2012Figures'!$B:$B,"BrokerToCy",'2012Figures'!$G:$G,"E1",'2012Figures'!$E:$E,$B$1)</f>
        <v>0</v>
      </c>
      <c r="N394" s="50">
        <f>SUMIFS('2012Figures'!$J:$J,'2012Figures'!$C:$C,$A394,'2012Figures'!$B:$B,"BrokerToCy",'2012Figures'!$G:$G,"P1",'2012Figures'!$E:$E,$B$1)</f>
        <v>0</v>
      </c>
      <c r="O394" s="50">
        <f>SUMIFS('2012Figures'!$J:$J,'2012Figures'!$C:$C,$A394,'2012Figures'!$B:$B,"CyToBroker",'2012Figures'!$G:$G,"E1",'2012Figures'!$E:$E,$B$1)</f>
        <v>0</v>
      </c>
      <c r="P394" s="50">
        <f>SUMIFS('2012Figures'!$J:$J,'2012Figures'!$C:$C,$A394,'2012Figures'!$B:$B,"CyToBroker",'2012Figures'!$G:$G,"P1",'2012Figures'!$E:$E,$B$1)</f>
        <v>0</v>
      </c>
      <c r="Q394" s="28"/>
      <c r="R394" s="46" t="str">
        <f t="shared" ref="R394:V437" si="44">IF(L394=0,"",ROUND(D394/L394-1,2))</f>
        <v/>
      </c>
      <c r="S394" s="46" t="str">
        <f t="shared" si="44"/>
        <v/>
      </c>
      <c r="T394" s="46" t="str">
        <f t="shared" si="44"/>
        <v/>
      </c>
      <c r="U394" s="46" t="str">
        <f t="shared" si="44"/>
        <v/>
      </c>
      <c r="V394" s="46" t="str">
        <f t="shared" si="44"/>
        <v/>
      </c>
    </row>
    <row r="395" spans="1:22" x14ac:dyDescent="0.2">
      <c r="A395" s="1">
        <v>701</v>
      </c>
      <c r="B395" s="1" t="s">
        <v>128</v>
      </c>
      <c r="C395" s="8">
        <v>2</v>
      </c>
      <c r="D395" s="29">
        <f>SUMIFS('2013Figures'!$J:$J,'2013Figures'!$C:$C,$A395,'2013Figures'!$H:$H,$B395,'2013Figures'!$I:$I,$C395,'2013Figures'!$E:$E,$B$1)</f>
        <v>0</v>
      </c>
      <c r="E395" s="9">
        <f>SUMIFS('2013Figures'!$J:$J,'2013Figures'!$C:$C,$A395,'2013Figures'!$H:$H,$B395,'2013Figures'!$I:$I,$C395,'2013Figures'!$B:$B,"BrokerToCy",'2013Figures'!$G:$G,"E1",'2013Figures'!$E:$E,$B$1)</f>
        <v>0</v>
      </c>
      <c r="F395" s="9">
        <f>SUMIFS('2013Figures'!$J:$J,'2013Figures'!$C:$C,$A395,'2013Figures'!$H:$H,$B395,'2013Figures'!$I:$I,$C395,'2013Figures'!$B:$B,"BrokerToCy",'2013Figures'!$G:$G,"P1",'2013Figures'!$E:$E,$B$1)</f>
        <v>0</v>
      </c>
      <c r="G395" s="9">
        <f>SUMIFS('2013Figures'!$J:$J,'2013Figures'!$C:$C,$A395,'2013Figures'!$H:$H,$B395,'2013Figures'!$I:$I,$C395,'2013Figures'!$B:$B,"CyToBroker",'2013Figures'!$G:$G,"E1",'2013Figures'!$E:$E,$B$1)</f>
        <v>0</v>
      </c>
      <c r="H395" s="9">
        <f>SUMIFS('2013Figures'!$J:$J,'2013Figures'!$C:$C,$A395,'2013Figures'!$H:$H,$B395,'2013Figures'!$I:$I,$C395,'2013Figures'!$B:$B,"CyToBroker",'2013Figures'!$G:$G,"P1",'2013Figures'!$E:$E,$B$1)</f>
        <v>0</v>
      </c>
      <c r="I395" s="30"/>
      <c r="J395" s="31">
        <v>201501</v>
      </c>
      <c r="K395" s="30"/>
      <c r="L395" s="42">
        <f>SUMIFS('2012Figures'!$J:$J,'2012Figures'!$C:$C,$A395,'2012Figures'!$H:$H,$B395,'2012Figures'!$I:$I,$C395,'2012Figures'!$E:$E,$B$1)</f>
        <v>0</v>
      </c>
      <c r="M395" s="52">
        <f>SUMIFS('2012Figures'!$J:$J,'2012Figures'!$C:$C,$A395,'2012Figures'!$H:$H,$B395,'2012Figures'!$I:$I,$C395,'2012Figures'!$B:$B,"BrokerToCy",'2012Figures'!$G:$G,"E1",'2012Figures'!$E:$E,$B$1)</f>
        <v>0</v>
      </c>
      <c r="N395" s="52">
        <f>SUMIFS('2012Figures'!$J:$J,'2012Figures'!$C:$C,$A395,'2012Figures'!$H:$H,$B395,'2012Figures'!$I:$I,$C395,'2012Figures'!$B:$B,"BrokerToCy",'2012Figures'!$G:$G,"P1",'2012Figures'!$E:$E,$B$1)</f>
        <v>0</v>
      </c>
      <c r="O395" s="52">
        <f>SUMIFS('2012Figures'!$J:$J,'2012Figures'!$C:$C,$A395,'2012Figures'!$H:$H,$B395,'2012Figures'!$I:$I,$C395,'2012Figures'!$B:$B,"CyToBroker",'2012Figures'!$G:$G,"E1",'2012Figures'!$E:$E,$B$1)</f>
        <v>0</v>
      </c>
      <c r="P395" s="52">
        <f>SUMIFS('2012Figures'!$J:$J,'2012Figures'!$C:$C,$A395,'2012Figures'!$H:$H,$B395,'2012Figures'!$I:$I,$C395,'2012Figures'!$B:$B,"CyToBroker",'2012Figures'!$G:$G,"P1",'2012Figures'!$E:$E,$B$1)</f>
        <v>0</v>
      </c>
      <c r="Q395" s="30"/>
      <c r="R395" s="46" t="str">
        <f t="shared" si="44"/>
        <v/>
      </c>
      <c r="S395" s="46" t="str">
        <f t="shared" si="44"/>
        <v/>
      </c>
      <c r="T395" s="46" t="str">
        <f t="shared" si="44"/>
        <v/>
      </c>
      <c r="U395" s="46" t="str">
        <f t="shared" si="44"/>
        <v/>
      </c>
      <c r="V395" s="46" t="str">
        <f t="shared" si="44"/>
        <v/>
      </c>
    </row>
    <row r="396" spans="1:22" x14ac:dyDescent="0.2">
      <c r="A396" s="1">
        <v>701</v>
      </c>
      <c r="B396" s="1" t="s">
        <v>128</v>
      </c>
      <c r="C396" s="8">
        <v>1</v>
      </c>
      <c r="D396" s="29">
        <f>SUMIFS('2013Figures'!$J:$J,'2013Figures'!$C:$C,$A396,'2013Figures'!$H:$H,$B396,'2013Figures'!$I:$I,$C396,'2013Figures'!$E:$E,$B$1)</f>
        <v>0</v>
      </c>
      <c r="E396" s="9">
        <f>SUMIFS('2013Figures'!$J:$J,'2013Figures'!$C:$C,$A396,'2013Figures'!$H:$H,$B396,'2013Figures'!$I:$I,$C396,'2013Figures'!$B:$B,"BrokerToCy",'2013Figures'!$G:$G,"E1",'2013Figures'!$E:$E,$B$1)</f>
        <v>0</v>
      </c>
      <c r="F396" s="9">
        <f>SUMIFS('2013Figures'!$J:$J,'2013Figures'!$C:$C,$A396,'2013Figures'!$H:$H,$B396,'2013Figures'!$I:$I,$C396,'2013Figures'!$B:$B,"BrokerToCy",'2013Figures'!$G:$G,"P1",'2013Figures'!$E:$E,$B$1)</f>
        <v>0</v>
      </c>
      <c r="G396" s="9">
        <f>SUMIFS('2013Figures'!$J:$J,'2013Figures'!$C:$C,$A396,'2013Figures'!$H:$H,$B396,'2013Figures'!$I:$I,$C396,'2013Figures'!$B:$B,"CyToBroker",'2013Figures'!$G:$G,"E1",'2013Figures'!$E:$E,$B$1)</f>
        <v>0</v>
      </c>
      <c r="H396" s="9">
        <f>SUMIFS('2013Figures'!$J:$J,'2013Figures'!$C:$C,$A396,'2013Figures'!$H:$H,$B396,'2013Figures'!$I:$I,$C396,'2013Figures'!$B:$B,"CyToBroker",'2013Figures'!$G:$G,"P1",'2013Figures'!$E:$E,$B$1)</f>
        <v>0</v>
      </c>
      <c r="I396" s="30"/>
      <c r="J396" s="31">
        <v>200801</v>
      </c>
      <c r="K396" s="30"/>
      <c r="L396" s="42">
        <f>SUMIFS('2012Figures'!$J:$J,'2012Figures'!$C:$C,$A396,'2012Figures'!$H:$H,$B396,'2012Figures'!$I:$I,$C396,'2012Figures'!$E:$E,$B$1)</f>
        <v>0</v>
      </c>
      <c r="M396" s="52">
        <f>SUMIFS('2012Figures'!$J:$J,'2012Figures'!$C:$C,$A396,'2012Figures'!$H:$H,$B396,'2012Figures'!$I:$I,$C396,'2012Figures'!$B:$B,"BrokerToCy",'2012Figures'!$G:$G,"E1",'2012Figures'!$E:$E,$B$1)</f>
        <v>0</v>
      </c>
      <c r="N396" s="52">
        <f>SUMIFS('2012Figures'!$J:$J,'2012Figures'!$C:$C,$A396,'2012Figures'!$H:$H,$B396,'2012Figures'!$I:$I,$C396,'2012Figures'!$B:$B,"BrokerToCy",'2012Figures'!$G:$G,"P1",'2012Figures'!$E:$E,$B$1)</f>
        <v>0</v>
      </c>
      <c r="O396" s="52">
        <f>SUMIFS('2012Figures'!$J:$J,'2012Figures'!$C:$C,$A396,'2012Figures'!$H:$H,$B396,'2012Figures'!$I:$I,$C396,'2012Figures'!$B:$B,"CyToBroker",'2012Figures'!$G:$G,"E1",'2012Figures'!$E:$E,$B$1)</f>
        <v>0</v>
      </c>
      <c r="P396" s="52">
        <f>SUMIFS('2012Figures'!$J:$J,'2012Figures'!$C:$C,$A396,'2012Figures'!$H:$H,$B396,'2012Figures'!$I:$I,$C396,'2012Figures'!$B:$B,"CyToBroker",'2012Figures'!$G:$G,"P1",'2012Figures'!$E:$E,$B$1)</f>
        <v>0</v>
      </c>
      <c r="Q396" s="30"/>
      <c r="R396" s="46" t="str">
        <f t="shared" si="44"/>
        <v/>
      </c>
      <c r="S396" s="46" t="str">
        <f t="shared" si="44"/>
        <v/>
      </c>
      <c r="T396" s="46" t="str">
        <f t="shared" si="44"/>
        <v/>
      </c>
      <c r="U396" s="46" t="str">
        <f t="shared" si="44"/>
        <v/>
      </c>
      <c r="V396" s="46" t="str">
        <f t="shared" si="44"/>
        <v/>
      </c>
    </row>
    <row r="397" spans="1:22" x14ac:dyDescent="0.2">
      <c r="A397" s="1">
        <v>701</v>
      </c>
      <c r="B397" s="1" t="s">
        <v>128</v>
      </c>
      <c r="D397" s="29">
        <f>SUMIFS('2013Figures'!$J:$J,'2013Figures'!$C:$C,$A397,'2013Figures'!$I:$I,"",'2013Figures'!$E:$E,$B$1)</f>
        <v>0</v>
      </c>
      <c r="E397" s="9">
        <f>SUMIFS('2013Figures'!$J:$J,'2013Figures'!$C:$C,$A397,'2013Figures'!$I:$I,"",'2013Figures'!$B:$B,"BrokerToCy",'2013Figures'!$G:$G,"E1",'2013Figures'!$E:$E,$B$1)</f>
        <v>0</v>
      </c>
      <c r="F397" s="9">
        <f>SUMIFS('2013Figures'!$J:$J,'2013Figures'!$C:$C,$A397,'2013Figures'!$I:$I,"",'2013Figures'!$B:$B,"BrokerToCy",'2013Figures'!$G:$G,"P1",'2013Figures'!$E:$E,$B$1)</f>
        <v>0</v>
      </c>
      <c r="G397" s="9">
        <f>SUMIFS('2013Figures'!$J:$J,'2013Figures'!$C:$C,$A397,'2013Figures'!$I:$I,"",'2013Figures'!$B:$B,"CyToBroker",'2013Figures'!$G:$G,"E1",'2013Figures'!$E:$E,$B$1)</f>
        <v>0</v>
      </c>
      <c r="H397" s="9">
        <f>SUMIFS('2013Figures'!$J:$J,'2013Figures'!$C:$C,$A397,'2013Figures'!$I:$I,"",'2013Figures'!$B:$B,"CyToBroker",'2013Figures'!$G:$G,"P1",'2013Figures'!$E:$E,$B$1)</f>
        <v>0</v>
      </c>
      <c r="J397" s="8" t="s">
        <v>131</v>
      </c>
      <c r="L397" s="42">
        <f>SUMIFS('2012Figures'!$J:$J,'2012Figures'!$C:$C,$A397,'2012Figures'!$I:$I,"",'2012Figures'!$E:$E,$B$1)</f>
        <v>0</v>
      </c>
      <c r="M397" s="52">
        <f>SUMIFS('2012Figures'!$J:$J,'2012Figures'!$C:$C,$A397,'2012Figures'!$I:$I,"",'2012Figures'!$B:$B,"BrokerToCy",'2012Figures'!$G:$G,"E1",'2012Figures'!$E:$E,$B$1)</f>
        <v>0</v>
      </c>
      <c r="N397" s="52">
        <f>SUMIFS('2012Figures'!$J:$J,'2012Figures'!$C:$C,$A397,'2012Figures'!$I:$I,"",'2012Figures'!$B:$B,"BrokerToCy",'2012Figures'!$G:$G,"P1",'2012Figures'!$E:$E,$B$1)</f>
        <v>0</v>
      </c>
      <c r="O397" s="52">
        <f>SUMIFS('2012Figures'!$J:$J,'2012Figures'!$C:$C,$A397,'2012Figures'!$I:$I,"",'2012Figures'!$B:$B,"CyToBroker",'2012Figures'!$G:$G,"E1",'2012Figures'!$E:$E,$B$1)</f>
        <v>0</v>
      </c>
      <c r="P397" s="52">
        <f>SUMIFS('2012Figures'!$J:$J,'2012Figures'!$C:$C,$A397,'2012Figures'!$I:$I,"",'2012Figures'!$B:$B,"CyToBroker",'2012Figures'!$G:$G,"P1",'2012Figures'!$E:$E,$B$1)</f>
        <v>0</v>
      </c>
      <c r="R397" s="46" t="str">
        <f t="shared" si="44"/>
        <v/>
      </c>
      <c r="S397" s="46" t="str">
        <f t="shared" si="44"/>
        <v/>
      </c>
      <c r="T397" s="46" t="str">
        <f t="shared" si="44"/>
        <v/>
      </c>
      <c r="U397" s="46" t="str">
        <f t="shared" si="44"/>
        <v/>
      </c>
      <c r="V397" s="46" t="str">
        <f t="shared" si="44"/>
        <v/>
      </c>
    </row>
    <row r="398" spans="1:22" x14ac:dyDescent="0.2">
      <c r="A398" s="21"/>
      <c r="B398" s="21" t="s">
        <v>92</v>
      </c>
      <c r="C398" s="22"/>
      <c r="D398" s="23">
        <f>SUM(E398:H398)</f>
        <v>0</v>
      </c>
      <c r="E398" s="23">
        <f>SUM(E395:E397)</f>
        <v>0</v>
      </c>
      <c r="F398" s="23">
        <f>SUM(F395:F397)</f>
        <v>0</v>
      </c>
      <c r="G398" s="23">
        <f>SUM(G395:G397)</f>
        <v>0</v>
      </c>
      <c r="H398" s="23">
        <f>SUM(H395:H397)</f>
        <v>0</v>
      </c>
      <c r="I398" s="21"/>
      <c r="J398" s="22"/>
      <c r="K398" s="21"/>
      <c r="L398" s="43">
        <f>SUM(M398:P398)</f>
        <v>0</v>
      </c>
      <c r="M398" s="43">
        <f>SUM(M395:M397)</f>
        <v>0</v>
      </c>
      <c r="N398" s="43">
        <f>SUM(N395:N397)</f>
        <v>0</v>
      </c>
      <c r="O398" s="43">
        <f>SUM(O395:O397)</f>
        <v>0</v>
      </c>
      <c r="P398" s="43">
        <f>SUM(P395:P397)</f>
        <v>0</v>
      </c>
      <c r="Q398" s="21"/>
      <c r="R398" s="21"/>
      <c r="S398" s="21"/>
      <c r="T398" s="21"/>
      <c r="U398" s="21"/>
      <c r="V398" s="21"/>
    </row>
    <row r="399" spans="1:22" x14ac:dyDescent="0.2">
      <c r="A399" s="28">
        <v>9103</v>
      </c>
      <c r="B399" s="28" t="s">
        <v>129</v>
      </c>
      <c r="C399" s="17" t="s">
        <v>88</v>
      </c>
      <c r="D399" s="18">
        <f>SUMIFS('2013Figures'!$J:$J,'2013Figures'!$C:$C,$A399,'2013Figures'!$E:$E,$B$1)</f>
        <v>0</v>
      </c>
      <c r="E399" s="18">
        <f>SUMIFS('2013Figures'!$J:$J,'2013Figures'!$C:$C,$A399,'2013Figures'!$B:$B,"BrokerToCy",'2013Figures'!$G:$G,"E1",'2013Figures'!$E:$E,$B$1)</f>
        <v>0</v>
      </c>
      <c r="F399" s="18">
        <f>SUMIFS('2013Figures'!$J:$J,'2013Figures'!$C:$C,$A399,'2013Figures'!$B:$B,"BrokerToCy",'2013Figures'!$G:$G,"P1",'2013Figures'!$E:$E,$B$1)</f>
        <v>0</v>
      </c>
      <c r="G399" s="18">
        <f>SUMIFS('2013Figures'!$J:$J,'2013Figures'!$C:$C,$A399,'2013Figures'!$B:$B,"CyToBroker",'2013Figures'!$G:$G,"E1",'2013Figures'!$E:$E,$B$1)</f>
        <v>0</v>
      </c>
      <c r="H399" s="18">
        <f>SUMIFS('2013Figures'!$J:$J,'2013Figures'!$C:$C,$A399,'2013Figures'!$B:$B,"CyToBroker",'2013Figures'!$G:$G,"P1",'2013Figures'!$E:$E,$B$1)</f>
        <v>0</v>
      </c>
      <c r="I399" s="28"/>
      <c r="J399" s="17"/>
      <c r="K399" s="28"/>
      <c r="L399" s="50">
        <f>SUMIFS('2012Figures'!$J:$J,'2012Figures'!$C:$C,$A399,'2012Figures'!$E:$E,$B$1)</f>
        <v>0</v>
      </c>
      <c r="M399" s="50">
        <f>SUMIFS('2012Figures'!$J:$J,'2012Figures'!$C:$C,$A399,'2012Figures'!$B:$B,"BrokerToCy",'2012Figures'!$G:$G,"E1",'2012Figures'!$E:$E,$B$1)</f>
        <v>0</v>
      </c>
      <c r="N399" s="50">
        <f>SUMIFS('2012Figures'!$J:$J,'2012Figures'!$C:$C,$A399,'2012Figures'!$B:$B,"BrokerToCy",'2012Figures'!$G:$G,"P1",'2012Figures'!$E:$E,$B$1)</f>
        <v>0</v>
      </c>
      <c r="O399" s="50">
        <f>SUMIFS('2012Figures'!$J:$J,'2012Figures'!$C:$C,$A399,'2012Figures'!$B:$B,"CyToBroker",'2012Figures'!$G:$G,"E1",'2012Figures'!$E:$E,$B$1)</f>
        <v>0</v>
      </c>
      <c r="P399" s="50">
        <f>SUMIFS('2012Figures'!$J:$J,'2012Figures'!$C:$C,$A399,'2012Figures'!$B:$B,"CyToBroker",'2012Figures'!$G:$G,"P1",'2012Figures'!$E:$E,$B$1)</f>
        <v>0</v>
      </c>
      <c r="Q399" s="28"/>
      <c r="R399" s="46" t="str">
        <f t="shared" ref="R399:V405" si="45">IF(L399=0,"",ROUND(D399/L399-1,2))</f>
        <v/>
      </c>
      <c r="S399" s="46" t="str">
        <f t="shared" si="45"/>
        <v/>
      </c>
      <c r="T399" s="46" t="str">
        <f t="shared" si="45"/>
        <v/>
      </c>
      <c r="U399" s="46" t="str">
        <f t="shared" si="45"/>
        <v/>
      </c>
      <c r="V399" s="46" t="str">
        <f t="shared" si="45"/>
        <v/>
      </c>
    </row>
    <row r="400" spans="1:22" x14ac:dyDescent="0.2">
      <c r="A400" s="1">
        <v>9103</v>
      </c>
      <c r="B400" s="1" t="s">
        <v>129</v>
      </c>
      <c r="C400" s="8">
        <v>1</v>
      </c>
      <c r="D400" s="29">
        <f>SUMIFS('2013Figures'!$J:$J,'2013Figures'!$C:$C,$A400,'2013Figures'!$H:$H,$B400,'2013Figures'!$I:$I,$C400,'2013Figures'!$E:$E,$B$1)</f>
        <v>0</v>
      </c>
      <c r="E400" s="9">
        <f>SUMIFS('2013Figures'!$J:$J,'2013Figures'!$C:$C,$A400,'2013Figures'!$H:$H,$B400,'2013Figures'!$I:$I,$C400,'2013Figures'!$B:$B,"BrokerToCy",'2013Figures'!$G:$G,"E1",'2013Figures'!$E:$E,$B$1)</f>
        <v>0</v>
      </c>
      <c r="F400" s="9">
        <f>SUMIFS('2013Figures'!$J:$J,'2013Figures'!$C:$C,$A400,'2013Figures'!$H:$H,$B400,'2013Figures'!$I:$I,$C400,'2013Figures'!$B:$B,"BrokerToCy",'2013Figures'!$G:$G,"P1",'2013Figures'!$E:$E,$B$1)</f>
        <v>0</v>
      </c>
      <c r="G400" s="9">
        <f>SUMIFS('2013Figures'!$J:$J,'2013Figures'!$C:$C,$A400,'2013Figures'!$H:$H,$B400,'2013Figures'!$I:$I,$C400,'2013Figures'!$B:$B,"CyToBroker",'2013Figures'!$G:$G,"E1",'2013Figures'!$E:$E,$B$1)</f>
        <v>0</v>
      </c>
      <c r="H400" s="9">
        <f>SUMIFS('2013Figures'!$J:$J,'2013Figures'!$C:$C,$A400,'2013Figures'!$H:$H,$B400,'2013Figures'!$I:$I,$C400,'2013Figures'!$B:$B,"CyToBroker",'2013Figures'!$G:$G,"P1",'2013Figures'!$E:$E,$B$1)</f>
        <v>0</v>
      </c>
      <c r="I400" s="30"/>
      <c r="J400" s="31"/>
      <c r="K400" s="30"/>
      <c r="L400" s="42">
        <f>SUMIFS('2012Figures'!$J:$J,'2012Figures'!$C:$C,$A400,'2012Figures'!$H:$H,$B400,'2012Figures'!$I:$I,$C400,'2012Figures'!$E:$E,$B$1)</f>
        <v>0</v>
      </c>
      <c r="M400" s="52">
        <f>SUMIFS('2012Figures'!$J:$J,'2012Figures'!$C:$C,$A400,'2012Figures'!$H:$H,$B400,'2012Figures'!$I:$I,$C400,'2012Figures'!$B:$B,"BrokerToCy",'2012Figures'!$G:$G,"E1",'2012Figures'!$E:$E,$B$1)</f>
        <v>0</v>
      </c>
      <c r="N400" s="52">
        <f>SUMIFS('2012Figures'!$J:$J,'2012Figures'!$C:$C,$A400,'2012Figures'!$H:$H,$B400,'2012Figures'!$I:$I,$C400,'2012Figures'!$B:$B,"BrokerToCy",'2012Figures'!$G:$G,"P1",'2012Figures'!$E:$E,$B$1)</f>
        <v>0</v>
      </c>
      <c r="O400" s="52">
        <f>SUMIFS('2012Figures'!$J:$J,'2012Figures'!$C:$C,$A400,'2012Figures'!$H:$H,$B400,'2012Figures'!$I:$I,$C400,'2012Figures'!$B:$B,"CyToBroker",'2012Figures'!$G:$G,"E1",'2012Figures'!$E:$E,$B$1)</f>
        <v>0</v>
      </c>
      <c r="P400" s="52">
        <f>SUMIFS('2012Figures'!$J:$J,'2012Figures'!$C:$C,$A400,'2012Figures'!$H:$H,$B400,'2012Figures'!$I:$I,$C400,'2012Figures'!$B:$B,"CyToBroker",'2012Figures'!$G:$G,"P1",'2012Figures'!$E:$E,$B$1)</f>
        <v>0</v>
      </c>
      <c r="Q400" s="30"/>
      <c r="R400" s="46" t="str">
        <f t="shared" si="45"/>
        <v/>
      </c>
      <c r="S400" s="46" t="str">
        <f t="shared" si="45"/>
        <v/>
      </c>
      <c r="T400" s="46" t="str">
        <f t="shared" si="45"/>
        <v/>
      </c>
      <c r="U400" s="46" t="str">
        <f t="shared" si="45"/>
        <v/>
      </c>
      <c r="V400" s="46" t="str">
        <f t="shared" si="45"/>
        <v/>
      </c>
    </row>
    <row r="401" spans="1:22" x14ac:dyDescent="0.2">
      <c r="A401" s="1">
        <v>9103</v>
      </c>
      <c r="B401" s="1" t="s">
        <v>129</v>
      </c>
      <c r="D401" s="29">
        <f>SUMIFS('2013Figures'!$J:$J,'2013Figures'!$C:$C,$A401,'2013Figures'!$I:$I,"",'2013Figures'!$E:$E,$B$1)</f>
        <v>0</v>
      </c>
      <c r="E401" s="9">
        <f>SUMIFS('2013Figures'!$J:$J,'2013Figures'!$C:$C,$A401,'2013Figures'!$I:$I,"",'2013Figures'!$B:$B,"BrokerToCy",'2013Figures'!$G:$G,"E1",'2013Figures'!$E:$E,$B$1)</f>
        <v>0</v>
      </c>
      <c r="F401" s="9">
        <f>SUMIFS('2013Figures'!$J:$J,'2013Figures'!$C:$C,$A401,'2013Figures'!$I:$I,"",'2013Figures'!$B:$B,"BrokerToCy",'2013Figures'!$G:$G,"P1",'2013Figures'!$E:$E,$B$1)</f>
        <v>0</v>
      </c>
      <c r="G401" s="9">
        <f>SUMIFS('2013Figures'!$J:$J,'2013Figures'!$C:$C,$A401,'2013Figures'!$I:$I,"",'2013Figures'!$B:$B,"CyToBroker",'2013Figures'!$G:$G,"E1",'2013Figures'!$E:$E,$B$1)</f>
        <v>0</v>
      </c>
      <c r="H401" s="9">
        <f>SUMIFS('2013Figures'!$J:$J,'2013Figures'!$C:$C,$A401,'2013Figures'!$I:$I,"",'2013Figures'!$B:$B,"CyToBroker",'2013Figures'!$G:$G,"P1",'2013Figures'!$E:$E,$B$1)</f>
        <v>0</v>
      </c>
      <c r="J401" s="8" t="s">
        <v>131</v>
      </c>
      <c r="L401" s="42">
        <f>SUMIFS('2012Figures'!$J:$J,'2012Figures'!$C:$C,$A401,'2012Figures'!$I:$I,"",'2012Figures'!$E:$E,$B$1)</f>
        <v>0</v>
      </c>
      <c r="M401" s="52">
        <f>SUMIFS('2012Figures'!$J:$J,'2012Figures'!$C:$C,$A401,'2012Figures'!$I:$I,"",'2012Figures'!$B:$B,"BrokerToCy",'2012Figures'!$G:$G,"E1",'2012Figures'!$E:$E,$B$1)</f>
        <v>0</v>
      </c>
      <c r="N401" s="52">
        <f>SUMIFS('2012Figures'!$J:$J,'2012Figures'!$C:$C,$A401,'2012Figures'!$I:$I,"",'2012Figures'!$B:$B,"BrokerToCy",'2012Figures'!$G:$G,"P1",'2012Figures'!$E:$E,$B$1)</f>
        <v>0</v>
      </c>
      <c r="O401" s="52">
        <f>SUMIFS('2012Figures'!$J:$J,'2012Figures'!$C:$C,$A401,'2012Figures'!$I:$I,"",'2012Figures'!$B:$B,"CyToBroker",'2012Figures'!$G:$G,"E1",'2012Figures'!$E:$E,$B$1)</f>
        <v>0</v>
      </c>
      <c r="P401" s="52">
        <f>SUMIFS('2012Figures'!$J:$J,'2012Figures'!$C:$C,$A401,'2012Figures'!$I:$I,"",'2012Figures'!$B:$B,"CyToBroker",'2012Figures'!$G:$G,"P1",'2012Figures'!$E:$E,$B$1)</f>
        <v>0</v>
      </c>
      <c r="R401" s="46" t="str">
        <f t="shared" si="45"/>
        <v/>
      </c>
      <c r="S401" s="46" t="str">
        <f t="shared" si="45"/>
        <v/>
      </c>
      <c r="T401" s="46" t="str">
        <f t="shared" si="45"/>
        <v/>
      </c>
      <c r="U401" s="46" t="str">
        <f t="shared" si="45"/>
        <v/>
      </c>
      <c r="V401" s="46" t="str">
        <f t="shared" si="45"/>
        <v/>
      </c>
    </row>
    <row r="402" spans="1:22" x14ac:dyDescent="0.2">
      <c r="A402" s="21"/>
      <c r="B402" s="21" t="s">
        <v>92</v>
      </c>
      <c r="C402" s="22"/>
      <c r="D402" s="23">
        <f>SUM(E402:H402)</f>
        <v>0</v>
      </c>
      <c r="E402" s="23">
        <f>SUM(E400:E401)</f>
        <v>0</v>
      </c>
      <c r="F402" s="23">
        <f t="shared" ref="F402:H402" si="46">SUM(F400:F401)</f>
        <v>0</v>
      </c>
      <c r="G402" s="23">
        <f t="shared" si="46"/>
        <v>0</v>
      </c>
      <c r="H402" s="23">
        <f t="shared" si="46"/>
        <v>0</v>
      </c>
      <c r="I402" s="21"/>
      <c r="J402" s="22"/>
      <c r="K402" s="21"/>
      <c r="L402" s="43">
        <f>SUM(M402:P402)</f>
        <v>0</v>
      </c>
      <c r="M402" s="43">
        <f>SUM(M400:M401)</f>
        <v>0</v>
      </c>
      <c r="N402" s="43">
        <f t="shared" ref="N402:P402" si="47">SUM(N400:N401)</f>
        <v>0</v>
      </c>
      <c r="O402" s="43">
        <f t="shared" si="47"/>
        <v>0</v>
      </c>
      <c r="P402" s="43">
        <f t="shared" si="47"/>
        <v>0</v>
      </c>
      <c r="Q402" s="21"/>
      <c r="R402" s="21"/>
      <c r="S402" s="21"/>
      <c r="T402" s="21"/>
      <c r="U402" s="21"/>
      <c r="V402" s="21"/>
    </row>
    <row r="403" spans="1:22" x14ac:dyDescent="0.2">
      <c r="A403" s="28">
        <v>9120</v>
      </c>
      <c r="B403" s="28" t="s">
        <v>130</v>
      </c>
      <c r="C403" s="17" t="s">
        <v>88</v>
      </c>
      <c r="D403" s="18">
        <f>SUMIFS('2013Figures'!$J:$J,'2013Figures'!$C:$C,$A403,'2013Figures'!$E:$E,$B$1)</f>
        <v>0</v>
      </c>
      <c r="E403" s="18">
        <f>SUMIFS('2013Figures'!$J:$J,'2013Figures'!$C:$C,$A403,'2013Figures'!$B:$B,"BrokerToCy",'2013Figures'!$G:$G,"E1",'2013Figures'!$E:$E,$B$1)</f>
        <v>0</v>
      </c>
      <c r="F403" s="18">
        <f>SUMIFS('2013Figures'!$J:$J,'2013Figures'!$C:$C,$A403,'2013Figures'!$B:$B,"BrokerToCy",'2013Figures'!$G:$G,"P1",'2013Figures'!$E:$E,$B$1)</f>
        <v>0</v>
      </c>
      <c r="G403" s="18">
        <f>SUMIFS('2013Figures'!$J:$J,'2013Figures'!$C:$C,$A403,'2013Figures'!$B:$B,"CyToBroker",'2013Figures'!$G:$G,"E1",'2013Figures'!$E:$E,$B$1)</f>
        <v>0</v>
      </c>
      <c r="H403" s="18">
        <f>SUMIFS('2013Figures'!$J:$J,'2013Figures'!$C:$C,$A403,'2013Figures'!$B:$B,"CyToBroker",'2013Figures'!$G:$G,"P1",'2013Figures'!$E:$E,$B$1)</f>
        <v>0</v>
      </c>
      <c r="I403" s="28"/>
      <c r="J403" s="17"/>
      <c r="K403" s="28"/>
      <c r="L403" s="50">
        <f>SUMIFS('2012Figures'!$J:$J,'2012Figures'!$C:$C,$A403,'2012Figures'!$E:$E,$B$1)</f>
        <v>0</v>
      </c>
      <c r="M403" s="50">
        <f>SUMIFS('2012Figures'!$J:$J,'2012Figures'!$C:$C,$A403,'2012Figures'!$B:$B,"BrokerToCy",'2012Figures'!$G:$G,"E1",'2012Figures'!$E:$E,$B$1)</f>
        <v>0</v>
      </c>
      <c r="N403" s="50">
        <f>SUMIFS('2012Figures'!$J:$J,'2012Figures'!$C:$C,$A403,'2012Figures'!$B:$B,"BrokerToCy",'2012Figures'!$G:$G,"P1",'2012Figures'!$E:$E,$B$1)</f>
        <v>0</v>
      </c>
      <c r="O403" s="50">
        <f>SUMIFS('2012Figures'!$J:$J,'2012Figures'!$C:$C,$A403,'2012Figures'!$B:$B,"CyToBroker",'2012Figures'!$G:$G,"E1",'2012Figures'!$E:$E,$B$1)</f>
        <v>0</v>
      </c>
      <c r="P403" s="50">
        <f>SUMIFS('2012Figures'!$J:$J,'2012Figures'!$C:$C,$A403,'2012Figures'!$B:$B,"CyToBroker",'2012Figures'!$G:$G,"P1",'2012Figures'!$E:$E,$B$1)</f>
        <v>0</v>
      </c>
      <c r="Q403" s="28"/>
      <c r="R403" s="46" t="str">
        <f t="shared" ref="R403:V409" si="48">IF(L403=0,"",ROUND(D403/L403-1,2))</f>
        <v/>
      </c>
      <c r="S403" s="46" t="str">
        <f t="shared" si="48"/>
        <v/>
      </c>
      <c r="T403" s="46" t="str">
        <f t="shared" si="48"/>
        <v/>
      </c>
      <c r="U403" s="46" t="str">
        <f t="shared" si="48"/>
        <v/>
      </c>
      <c r="V403" s="46" t="str">
        <f t="shared" si="48"/>
        <v/>
      </c>
    </row>
    <row r="404" spans="1:22" x14ac:dyDescent="0.2">
      <c r="A404" s="1">
        <v>9120</v>
      </c>
      <c r="B404" s="1" t="s">
        <v>130</v>
      </c>
      <c r="C404" s="8">
        <v>1</v>
      </c>
      <c r="D404" s="29">
        <f>SUMIFS('2013Figures'!$J:$J,'2013Figures'!$C:$C,$A404,'2013Figures'!$H:$H,$B404,'2013Figures'!$I:$I,$C404,'2013Figures'!$E:$E,$B$1)</f>
        <v>0</v>
      </c>
      <c r="E404" s="9">
        <f>SUMIFS('2013Figures'!$J:$J,'2013Figures'!$C:$C,$A404,'2013Figures'!$H:$H,$B404,'2013Figures'!$I:$I,$C404,'2013Figures'!$B:$B,"BrokerToCy",'2013Figures'!$G:$G,"E1",'2013Figures'!$E:$E,$B$1)</f>
        <v>0</v>
      </c>
      <c r="F404" s="9">
        <f>SUMIFS('2013Figures'!$J:$J,'2013Figures'!$C:$C,$A404,'2013Figures'!$H:$H,$B404,'2013Figures'!$I:$I,$C404,'2013Figures'!$B:$B,"BrokerToCy",'2013Figures'!$G:$G,"P1",'2013Figures'!$E:$E,$B$1)</f>
        <v>0</v>
      </c>
      <c r="G404" s="9">
        <f>SUMIFS('2013Figures'!$J:$J,'2013Figures'!$C:$C,$A404,'2013Figures'!$H:$H,$B404,'2013Figures'!$I:$I,$C404,'2013Figures'!$B:$B,"CyToBroker",'2013Figures'!$G:$G,"E1",'2013Figures'!$E:$E,$B$1)</f>
        <v>0</v>
      </c>
      <c r="H404" s="9">
        <f>SUMIFS('2013Figures'!$J:$J,'2013Figures'!$C:$C,$A404,'2013Figures'!$H:$H,$B404,'2013Figures'!$I:$I,$C404,'2013Figures'!$B:$B,"CyToBroker",'2013Figures'!$G:$G,"P1",'2013Figures'!$E:$E,$B$1)</f>
        <v>0</v>
      </c>
      <c r="I404" s="30"/>
      <c r="J404" s="31">
        <v>201401</v>
      </c>
      <c r="K404" s="30"/>
      <c r="L404" s="42">
        <f>SUMIFS('2012Figures'!$J:$J,'2012Figures'!$C:$C,$A404,'2012Figures'!$H:$H,$B404,'2012Figures'!$I:$I,$C404,'2012Figures'!$E:$E,$B$1)</f>
        <v>0</v>
      </c>
      <c r="M404" s="52">
        <f>SUMIFS('2012Figures'!$J:$J,'2012Figures'!$C:$C,$A404,'2012Figures'!$H:$H,$B404,'2012Figures'!$I:$I,$C404,'2012Figures'!$B:$B,"BrokerToCy",'2012Figures'!$G:$G,"E1",'2012Figures'!$E:$E,$B$1)</f>
        <v>0</v>
      </c>
      <c r="N404" s="52">
        <f>SUMIFS('2012Figures'!$J:$J,'2012Figures'!$C:$C,$A404,'2012Figures'!$H:$H,$B404,'2012Figures'!$I:$I,$C404,'2012Figures'!$B:$B,"BrokerToCy",'2012Figures'!$G:$G,"P1",'2012Figures'!$E:$E,$B$1)</f>
        <v>0</v>
      </c>
      <c r="O404" s="52">
        <f>SUMIFS('2012Figures'!$J:$J,'2012Figures'!$C:$C,$A404,'2012Figures'!$H:$H,$B404,'2012Figures'!$I:$I,$C404,'2012Figures'!$B:$B,"CyToBroker",'2012Figures'!$G:$G,"E1",'2012Figures'!$E:$E,$B$1)</f>
        <v>0</v>
      </c>
      <c r="P404" s="52">
        <f>SUMIFS('2012Figures'!$J:$J,'2012Figures'!$C:$C,$A404,'2012Figures'!$H:$H,$B404,'2012Figures'!$I:$I,$C404,'2012Figures'!$B:$B,"CyToBroker",'2012Figures'!$G:$G,"P1",'2012Figures'!$E:$E,$B$1)</f>
        <v>0</v>
      </c>
      <c r="Q404" s="30"/>
      <c r="R404" s="46" t="str">
        <f t="shared" si="48"/>
        <v/>
      </c>
      <c r="S404" s="46" t="str">
        <f t="shared" si="48"/>
        <v/>
      </c>
      <c r="T404" s="46" t="str">
        <f t="shared" si="48"/>
        <v/>
      </c>
      <c r="U404" s="46" t="str">
        <f t="shared" si="48"/>
        <v/>
      </c>
      <c r="V404" s="46" t="str">
        <f t="shared" si="48"/>
        <v/>
      </c>
    </row>
    <row r="405" spans="1:22" x14ac:dyDescent="0.2">
      <c r="A405" s="1">
        <v>9120</v>
      </c>
      <c r="B405" s="1" t="s">
        <v>130</v>
      </c>
      <c r="D405" s="29">
        <f>SUMIFS('2013Figures'!$J:$J,'2013Figures'!$C:$C,$A405,'2013Figures'!$I:$I,"",'2013Figures'!$E:$E,$B$1)</f>
        <v>0</v>
      </c>
      <c r="E405" s="9">
        <f>SUMIFS('2013Figures'!$J:$J,'2013Figures'!$C:$C,$A405,'2013Figures'!$I:$I,"",'2013Figures'!$B:$B,"BrokerToCy",'2013Figures'!$G:$G,"E1",'2013Figures'!$E:$E,$B$1)</f>
        <v>0</v>
      </c>
      <c r="F405" s="9">
        <f>SUMIFS('2013Figures'!$J:$J,'2013Figures'!$C:$C,$A405,'2013Figures'!$I:$I,"",'2013Figures'!$B:$B,"BrokerToCy",'2013Figures'!$G:$G,"P1",'2013Figures'!$E:$E,$B$1)</f>
        <v>0</v>
      </c>
      <c r="G405" s="9">
        <f>SUMIFS('2013Figures'!$J:$J,'2013Figures'!$C:$C,$A405,'2013Figures'!$I:$I,"",'2013Figures'!$B:$B,"CyToBroker",'2013Figures'!$G:$G,"E1",'2013Figures'!$E:$E,$B$1)</f>
        <v>0</v>
      </c>
      <c r="H405" s="9">
        <f>SUMIFS('2013Figures'!$J:$J,'2013Figures'!$C:$C,$A405,'2013Figures'!$I:$I,"",'2013Figures'!$B:$B,"CyToBroker",'2013Figures'!$G:$G,"P1",'2013Figures'!$E:$E,$B$1)</f>
        <v>0</v>
      </c>
      <c r="J405" s="8" t="s">
        <v>131</v>
      </c>
      <c r="L405" s="42">
        <f>SUMIFS('2012Figures'!$J:$J,'2012Figures'!$C:$C,$A405,'2012Figures'!$I:$I,"",'2012Figures'!$E:$E,$B$1)</f>
        <v>0</v>
      </c>
      <c r="M405" s="52">
        <f>SUMIFS('2012Figures'!$J:$J,'2012Figures'!$C:$C,$A405,'2012Figures'!$I:$I,"",'2012Figures'!$B:$B,"BrokerToCy",'2012Figures'!$G:$G,"E1",'2012Figures'!$E:$E,$B$1)</f>
        <v>0</v>
      </c>
      <c r="N405" s="52">
        <f>SUMIFS('2012Figures'!$J:$J,'2012Figures'!$C:$C,$A405,'2012Figures'!$I:$I,"",'2012Figures'!$B:$B,"BrokerToCy",'2012Figures'!$G:$G,"P1",'2012Figures'!$E:$E,$B$1)</f>
        <v>0</v>
      </c>
      <c r="O405" s="52">
        <f>SUMIFS('2012Figures'!$J:$J,'2012Figures'!$C:$C,$A405,'2012Figures'!$I:$I,"",'2012Figures'!$B:$B,"CyToBroker",'2012Figures'!$G:$G,"E1",'2012Figures'!$E:$E,$B$1)</f>
        <v>0</v>
      </c>
      <c r="P405" s="52">
        <f>SUMIFS('2012Figures'!$J:$J,'2012Figures'!$C:$C,$A405,'2012Figures'!$I:$I,"",'2012Figures'!$B:$B,"CyToBroker",'2012Figures'!$G:$G,"P1",'2012Figures'!$E:$E,$B$1)</f>
        <v>0</v>
      </c>
      <c r="R405" s="46" t="str">
        <f t="shared" si="48"/>
        <v/>
      </c>
      <c r="S405" s="46" t="str">
        <f t="shared" si="48"/>
        <v/>
      </c>
      <c r="T405" s="46" t="str">
        <f t="shared" si="48"/>
        <v/>
      </c>
      <c r="U405" s="46" t="str">
        <f t="shared" si="48"/>
        <v/>
      </c>
      <c r="V405" s="46" t="str">
        <f t="shared" si="48"/>
        <v/>
      </c>
    </row>
    <row r="406" spans="1:22" x14ac:dyDescent="0.2">
      <c r="A406" s="21"/>
      <c r="B406" s="21" t="s">
        <v>92</v>
      </c>
      <c r="C406" s="22"/>
      <c r="D406" s="23">
        <f>SUM(E406:H406)</f>
        <v>0</v>
      </c>
      <c r="E406" s="23">
        <f>SUM(E404:E405)</f>
        <v>0</v>
      </c>
      <c r="F406" s="23">
        <f>SUM(F404:F405)</f>
        <v>0</v>
      </c>
      <c r="G406" s="23">
        <f>SUM(G404:G405)</f>
        <v>0</v>
      </c>
      <c r="H406" s="23">
        <f>SUM(H404:H405)</f>
        <v>0</v>
      </c>
      <c r="I406" s="21"/>
      <c r="J406" s="22"/>
      <c r="K406" s="21"/>
      <c r="L406" s="43">
        <f>SUM(M406:P406)</f>
        <v>0</v>
      </c>
      <c r="M406" s="43">
        <f>SUM(M404:M405)</f>
        <v>0</v>
      </c>
      <c r="N406" s="43">
        <f>SUM(N404:N405)</f>
        <v>0</v>
      </c>
      <c r="O406" s="43">
        <f>SUM(O404:O405)</f>
        <v>0</v>
      </c>
      <c r="P406" s="43">
        <f>SUM(P404:P405)</f>
        <v>0</v>
      </c>
      <c r="Q406" s="21"/>
      <c r="R406" s="21"/>
      <c r="S406" s="21"/>
      <c r="T406" s="21"/>
      <c r="U406" s="21"/>
      <c r="V406" s="21"/>
    </row>
    <row r="407" spans="1:22" x14ac:dyDescent="0.2">
      <c r="A407" s="28">
        <v>9730</v>
      </c>
      <c r="B407" s="28" t="s">
        <v>50</v>
      </c>
      <c r="C407" s="17" t="s">
        <v>88</v>
      </c>
      <c r="D407" s="18">
        <f>SUMIFS('2013Figures'!$J:$J,'2013Figures'!$C:$C,$A407,'2013Figures'!$E:$E,$B$1)</f>
        <v>0</v>
      </c>
      <c r="E407" s="18">
        <f>SUMIFS('2013Figures'!$J:$J,'2013Figures'!$C:$C,$A407,'2013Figures'!$B:$B,"BrokerToCy",'2013Figures'!$G:$G,"E1",'2013Figures'!$E:$E,$B$1)</f>
        <v>0</v>
      </c>
      <c r="F407" s="18">
        <f>SUMIFS('2013Figures'!$J:$J,'2013Figures'!$C:$C,$A407,'2013Figures'!$B:$B,"BrokerToCy",'2013Figures'!$G:$G,"P1",'2013Figures'!$E:$E,$B$1)</f>
        <v>0</v>
      </c>
      <c r="G407" s="18">
        <f>SUMIFS('2013Figures'!$J:$J,'2013Figures'!$C:$C,$A407,'2013Figures'!$B:$B,"CyToBroker",'2013Figures'!$G:$G,"E1",'2013Figures'!$E:$E,$B$1)</f>
        <v>0</v>
      </c>
      <c r="H407" s="18">
        <f>SUMIFS('2013Figures'!$J:$J,'2013Figures'!$C:$C,$A407,'2013Figures'!$B:$B,"CyToBroker",'2013Figures'!$G:$G,"P1",'2013Figures'!$E:$E,$B$1)</f>
        <v>0</v>
      </c>
      <c r="I407" s="28"/>
      <c r="J407" s="17"/>
      <c r="K407" s="28"/>
      <c r="L407" s="50">
        <f>SUMIFS('2012Figures'!$J:$J,'2012Figures'!$C:$C,$A407,'2012Figures'!$E:$E,$B$1)</f>
        <v>0</v>
      </c>
      <c r="M407" s="50">
        <f>SUMIFS('2012Figures'!$J:$J,'2012Figures'!$C:$C,$A407,'2012Figures'!$B:$B,"BrokerToCy",'2012Figures'!$G:$G,"E1",'2012Figures'!$E:$E,$B$1)</f>
        <v>0</v>
      </c>
      <c r="N407" s="50">
        <f>SUMIFS('2012Figures'!$J:$J,'2012Figures'!$C:$C,$A407,'2012Figures'!$B:$B,"BrokerToCy",'2012Figures'!$G:$G,"P1",'2012Figures'!$E:$E,$B$1)</f>
        <v>0</v>
      </c>
      <c r="O407" s="50">
        <f>SUMIFS('2012Figures'!$J:$J,'2012Figures'!$C:$C,$A407,'2012Figures'!$B:$B,"CyToBroker",'2012Figures'!$G:$G,"E1",'2012Figures'!$E:$E,$B$1)</f>
        <v>0</v>
      </c>
      <c r="P407" s="50">
        <f>SUMIFS('2012Figures'!$J:$J,'2012Figures'!$C:$C,$A407,'2012Figures'!$B:$B,"CyToBroker",'2012Figures'!$G:$G,"P1",'2012Figures'!$E:$E,$B$1)</f>
        <v>0</v>
      </c>
      <c r="Q407" s="28"/>
      <c r="R407" s="46" t="str">
        <f t="shared" ref="R407:V414" si="49">IF(L407=0,"",ROUND(D407/L407-1,2))</f>
        <v/>
      </c>
      <c r="S407" s="46" t="str">
        <f t="shared" si="49"/>
        <v/>
      </c>
      <c r="T407" s="46" t="str">
        <f t="shared" si="49"/>
        <v/>
      </c>
      <c r="U407" s="46" t="str">
        <f t="shared" si="49"/>
        <v/>
      </c>
      <c r="V407" s="46" t="str">
        <f t="shared" si="49"/>
        <v/>
      </c>
    </row>
    <row r="408" spans="1:22" x14ac:dyDescent="0.2">
      <c r="A408" s="1">
        <v>9730</v>
      </c>
      <c r="B408" s="1" t="s">
        <v>50</v>
      </c>
      <c r="C408" s="8">
        <v>3</v>
      </c>
      <c r="D408" s="29">
        <f>SUMIFS('2013Figures'!$J:$J,'2013Figures'!$C:$C,$A408,'2013Figures'!$H:$H,$B408,'2013Figures'!$I:$I,$C408,'2013Figures'!$E:$E,$B$1)</f>
        <v>0</v>
      </c>
      <c r="E408" s="9">
        <f>SUMIFS('2013Figures'!$J:$J,'2013Figures'!$C:$C,$A408,'2013Figures'!$H:$H,$B408,'2013Figures'!$I:$I,$C408,'2013Figures'!$B:$B,"BrokerToCy",'2013Figures'!$G:$G,"E1",'2013Figures'!$E:$E,$B$1)</f>
        <v>0</v>
      </c>
      <c r="F408" s="9">
        <f>SUMIFS('2013Figures'!$J:$J,'2013Figures'!$C:$C,$A408,'2013Figures'!$H:$H,$B408,'2013Figures'!$I:$I,$C408,'2013Figures'!$B:$B,"BrokerToCy",'2013Figures'!$G:$G,"P1",'2013Figures'!$E:$E,$B$1)</f>
        <v>0</v>
      </c>
      <c r="G408" s="9">
        <f>SUMIFS('2013Figures'!$J:$J,'2013Figures'!$C:$C,$A408,'2013Figures'!$H:$H,$B408,'2013Figures'!$I:$I,$C408,'2013Figures'!$B:$B,"CyToBroker",'2013Figures'!$G:$G,"E1",'2013Figures'!$E:$E,$B$1)</f>
        <v>0</v>
      </c>
      <c r="H408" s="9">
        <f>SUMIFS('2013Figures'!$J:$J,'2013Figures'!$C:$C,$A408,'2013Figures'!$H:$H,$B408,'2013Figures'!$I:$I,$C408,'2013Figures'!$B:$B,"CyToBroker",'2013Figures'!$G:$G,"P1",'2013Figures'!$E:$E,$B$1)</f>
        <v>0</v>
      </c>
      <c r="J408" s="8">
        <v>201501</v>
      </c>
      <c r="L408" s="42">
        <f>SUMIFS('2012Figures'!$J:$J,'2012Figures'!$C:$C,$A408,'2012Figures'!$H:$H,$B408,'2012Figures'!$I:$I,$C408,'2012Figures'!$E:$E,$B$1)</f>
        <v>0</v>
      </c>
      <c r="M408" s="52">
        <f>SUMIFS('2012Figures'!$J:$J,'2012Figures'!$C:$C,$A408,'2012Figures'!$H:$H,$B408,'2012Figures'!$I:$I,$C408,'2012Figures'!$B:$B,"BrokerToCy",'2012Figures'!$G:$G,"E1",'2012Figures'!$E:$E,$B$1)</f>
        <v>0</v>
      </c>
      <c r="N408" s="52">
        <f>SUMIFS('2012Figures'!$J:$J,'2012Figures'!$C:$C,$A408,'2012Figures'!$H:$H,$B408,'2012Figures'!$I:$I,$C408,'2012Figures'!$B:$B,"BrokerToCy",'2012Figures'!$G:$G,"P1",'2012Figures'!$E:$E,$B$1)</f>
        <v>0</v>
      </c>
      <c r="O408" s="52">
        <f>SUMIFS('2012Figures'!$J:$J,'2012Figures'!$C:$C,$A408,'2012Figures'!$H:$H,$B408,'2012Figures'!$I:$I,$C408,'2012Figures'!$B:$B,"CyToBroker",'2012Figures'!$G:$G,"E1",'2012Figures'!$E:$E,$B$1)</f>
        <v>0</v>
      </c>
      <c r="P408" s="52">
        <f>SUMIFS('2012Figures'!$J:$J,'2012Figures'!$C:$C,$A408,'2012Figures'!$H:$H,$B408,'2012Figures'!$I:$I,$C408,'2012Figures'!$B:$B,"CyToBroker",'2012Figures'!$G:$G,"P1",'2012Figures'!$E:$E,$B$1)</f>
        <v>0</v>
      </c>
      <c r="R408" s="46" t="str">
        <f t="shared" si="49"/>
        <v/>
      </c>
      <c r="S408" s="46" t="str">
        <f t="shared" si="49"/>
        <v/>
      </c>
      <c r="T408" s="46" t="str">
        <f t="shared" si="49"/>
        <v/>
      </c>
      <c r="U408" s="46" t="str">
        <f t="shared" si="49"/>
        <v/>
      </c>
      <c r="V408" s="46" t="str">
        <f t="shared" si="49"/>
        <v/>
      </c>
    </row>
    <row r="409" spans="1:22" x14ac:dyDescent="0.2">
      <c r="A409" s="1">
        <v>9730</v>
      </c>
      <c r="B409" s="1" t="s">
        <v>50</v>
      </c>
      <c r="C409" s="8">
        <v>2</v>
      </c>
      <c r="D409" s="29">
        <f>SUMIFS('2013Figures'!$J:$J,'2013Figures'!$C:$C,$A409,'2013Figures'!$H:$H,$B409,'2013Figures'!$I:$I,$C409,'2013Figures'!$E:$E,$B$1)</f>
        <v>0</v>
      </c>
      <c r="E409" s="9">
        <f>SUMIFS('2013Figures'!$J:$J,'2013Figures'!$C:$C,$A409,'2013Figures'!$H:$H,$B409,'2013Figures'!$I:$I,$C409,'2013Figures'!$B:$B,"BrokerToCy",'2013Figures'!$G:$G,"E1",'2013Figures'!$E:$E,$B$1)</f>
        <v>0</v>
      </c>
      <c r="F409" s="9">
        <f>SUMIFS('2013Figures'!$J:$J,'2013Figures'!$C:$C,$A409,'2013Figures'!$H:$H,$B409,'2013Figures'!$I:$I,$C409,'2013Figures'!$B:$B,"BrokerToCy",'2013Figures'!$G:$G,"P1",'2013Figures'!$E:$E,$B$1)</f>
        <v>0</v>
      </c>
      <c r="G409" s="9">
        <f>SUMIFS('2013Figures'!$J:$J,'2013Figures'!$C:$C,$A409,'2013Figures'!$H:$H,$B409,'2013Figures'!$I:$I,$C409,'2013Figures'!$B:$B,"CyToBroker",'2013Figures'!$G:$G,"E1",'2013Figures'!$E:$E,$B$1)</f>
        <v>0</v>
      </c>
      <c r="H409" s="9">
        <f>SUMIFS('2013Figures'!$J:$J,'2013Figures'!$C:$C,$A409,'2013Figures'!$H:$H,$B409,'2013Figures'!$I:$I,$C409,'2013Figures'!$B:$B,"CyToBroker",'2013Figures'!$G:$G,"P1",'2013Figures'!$E:$E,$B$1)</f>
        <v>0</v>
      </c>
      <c r="J409" s="8">
        <v>201401</v>
      </c>
      <c r="L409" s="42">
        <f>SUMIFS('2012Figures'!$J:$J,'2012Figures'!$C:$C,$A409,'2012Figures'!$H:$H,$B409,'2012Figures'!$I:$I,$C409,'2012Figures'!$E:$E,$B$1)</f>
        <v>0</v>
      </c>
      <c r="M409" s="52">
        <f>SUMIFS('2012Figures'!$J:$J,'2012Figures'!$C:$C,$A409,'2012Figures'!$H:$H,$B409,'2012Figures'!$I:$I,$C409,'2012Figures'!$B:$B,"BrokerToCy",'2012Figures'!$G:$G,"E1",'2012Figures'!$E:$E,$B$1)</f>
        <v>0</v>
      </c>
      <c r="N409" s="52">
        <f>SUMIFS('2012Figures'!$J:$J,'2012Figures'!$C:$C,$A409,'2012Figures'!$H:$H,$B409,'2012Figures'!$I:$I,$C409,'2012Figures'!$B:$B,"BrokerToCy",'2012Figures'!$G:$G,"P1",'2012Figures'!$E:$E,$B$1)</f>
        <v>0</v>
      </c>
      <c r="O409" s="52">
        <f>SUMIFS('2012Figures'!$J:$J,'2012Figures'!$C:$C,$A409,'2012Figures'!$H:$H,$B409,'2012Figures'!$I:$I,$C409,'2012Figures'!$B:$B,"CyToBroker",'2012Figures'!$G:$G,"E1",'2012Figures'!$E:$E,$B$1)</f>
        <v>0</v>
      </c>
      <c r="P409" s="52">
        <f>SUMIFS('2012Figures'!$J:$J,'2012Figures'!$C:$C,$A409,'2012Figures'!$H:$H,$B409,'2012Figures'!$I:$I,$C409,'2012Figures'!$B:$B,"CyToBroker",'2012Figures'!$G:$G,"P1",'2012Figures'!$E:$E,$B$1)</f>
        <v>0</v>
      </c>
      <c r="R409" s="46" t="str">
        <f t="shared" si="49"/>
        <v/>
      </c>
      <c r="S409" s="46" t="str">
        <f t="shared" si="49"/>
        <v/>
      </c>
      <c r="T409" s="46" t="str">
        <f t="shared" si="49"/>
        <v/>
      </c>
      <c r="U409" s="46" t="str">
        <f t="shared" si="49"/>
        <v/>
      </c>
      <c r="V409" s="46" t="str">
        <f t="shared" si="49"/>
        <v/>
      </c>
    </row>
    <row r="410" spans="1:22" x14ac:dyDescent="0.2">
      <c r="A410" s="1">
        <v>9730</v>
      </c>
      <c r="B410" s="1" t="s">
        <v>50</v>
      </c>
      <c r="C410" s="8">
        <v>1</v>
      </c>
      <c r="D410" s="29">
        <f>SUMIFS('2013Figures'!$J:$J,'2013Figures'!$C:$C,$A410,'2013Figures'!$H:$H,$B410,'2013Figures'!$I:$I,$C410,'2013Figures'!$E:$E,$B$1)</f>
        <v>0</v>
      </c>
      <c r="E410" s="9">
        <f>SUMIFS('2013Figures'!$J:$J,'2013Figures'!$C:$C,$A410,'2013Figures'!$H:$H,$B410,'2013Figures'!$I:$I,$C410,'2013Figures'!$B:$B,"BrokerToCy",'2013Figures'!$G:$G,"E1",'2013Figures'!$E:$E,$B$1)</f>
        <v>0</v>
      </c>
      <c r="F410" s="9">
        <f>SUMIFS('2013Figures'!$J:$J,'2013Figures'!$C:$C,$A410,'2013Figures'!$H:$H,$B410,'2013Figures'!$I:$I,$C410,'2013Figures'!$B:$B,"BrokerToCy",'2013Figures'!$G:$G,"P1",'2013Figures'!$E:$E,$B$1)</f>
        <v>0</v>
      </c>
      <c r="G410" s="9">
        <f>SUMIFS('2013Figures'!$J:$J,'2013Figures'!$C:$C,$A410,'2013Figures'!$H:$H,$B410,'2013Figures'!$I:$I,$C410,'2013Figures'!$B:$B,"CyToBroker",'2013Figures'!$G:$G,"E1",'2013Figures'!$E:$E,$B$1)</f>
        <v>0</v>
      </c>
      <c r="H410" s="9">
        <f>SUMIFS('2013Figures'!$J:$J,'2013Figures'!$C:$C,$A410,'2013Figures'!$H:$H,$B410,'2013Figures'!$I:$I,$C410,'2013Figures'!$B:$B,"CyToBroker",'2013Figures'!$G:$G,"P1",'2013Figures'!$E:$E,$B$1)</f>
        <v>0</v>
      </c>
      <c r="I410" s="30"/>
      <c r="J410" s="31">
        <v>200901</v>
      </c>
      <c r="K410" s="30"/>
      <c r="L410" s="42">
        <f>SUMIFS('2012Figures'!$J:$J,'2012Figures'!$C:$C,$A410,'2012Figures'!$H:$H,$B410,'2012Figures'!$I:$I,$C410,'2012Figures'!$E:$E,$B$1)</f>
        <v>0</v>
      </c>
      <c r="M410" s="52">
        <f>SUMIFS('2012Figures'!$J:$J,'2012Figures'!$C:$C,$A410,'2012Figures'!$H:$H,$B410,'2012Figures'!$I:$I,$C410,'2012Figures'!$B:$B,"BrokerToCy",'2012Figures'!$G:$G,"E1",'2012Figures'!$E:$E,$B$1)</f>
        <v>0</v>
      </c>
      <c r="N410" s="52">
        <f>SUMIFS('2012Figures'!$J:$J,'2012Figures'!$C:$C,$A410,'2012Figures'!$H:$H,$B410,'2012Figures'!$I:$I,$C410,'2012Figures'!$B:$B,"BrokerToCy",'2012Figures'!$G:$G,"P1",'2012Figures'!$E:$E,$B$1)</f>
        <v>0</v>
      </c>
      <c r="O410" s="52">
        <f>SUMIFS('2012Figures'!$J:$J,'2012Figures'!$C:$C,$A410,'2012Figures'!$H:$H,$B410,'2012Figures'!$I:$I,$C410,'2012Figures'!$B:$B,"CyToBroker",'2012Figures'!$G:$G,"E1",'2012Figures'!$E:$E,$B$1)</f>
        <v>0</v>
      </c>
      <c r="P410" s="52">
        <f>SUMIFS('2012Figures'!$J:$J,'2012Figures'!$C:$C,$A410,'2012Figures'!$H:$H,$B410,'2012Figures'!$I:$I,$C410,'2012Figures'!$B:$B,"CyToBroker",'2012Figures'!$G:$G,"P1",'2012Figures'!$E:$E,$B$1)</f>
        <v>0</v>
      </c>
      <c r="Q410" s="30"/>
      <c r="R410" s="46" t="str">
        <f>IF(L410=0,"",ROUND(D410/L410-1,2))</f>
        <v/>
      </c>
      <c r="S410" s="46" t="str">
        <f t="shared" si="49"/>
        <v/>
      </c>
      <c r="T410" s="46" t="str">
        <f t="shared" si="49"/>
        <v/>
      </c>
      <c r="U410" s="46" t="str">
        <f t="shared" si="49"/>
        <v/>
      </c>
      <c r="V410" s="46" t="str">
        <f t="shared" si="49"/>
        <v/>
      </c>
    </row>
    <row r="411" spans="1:22" x14ac:dyDescent="0.2">
      <c r="A411" s="1">
        <v>9730</v>
      </c>
      <c r="B411" s="1" t="s">
        <v>50</v>
      </c>
      <c r="D411" s="29">
        <f>SUMIFS('2013Figures'!$J:$J,'2013Figures'!$C:$C,$A411,'2013Figures'!$I:$I,"",'2013Figures'!$E:$E,$B$1)</f>
        <v>0</v>
      </c>
      <c r="E411" s="9">
        <f>SUMIFS('2013Figures'!$J:$J,'2013Figures'!$C:$C,$A411,'2013Figures'!$I:$I,"",'2013Figures'!$B:$B,"BrokerToCy",'2013Figures'!$G:$G,"E1",'2013Figures'!$E:$E,$B$1)</f>
        <v>0</v>
      </c>
      <c r="F411" s="9">
        <f>SUMIFS('2013Figures'!$J:$J,'2013Figures'!$C:$C,$A411,'2013Figures'!$I:$I,"",'2013Figures'!$B:$B,"BrokerToCy",'2013Figures'!$G:$G,"P1",'2013Figures'!$E:$E,$B$1)</f>
        <v>0</v>
      </c>
      <c r="G411" s="9">
        <f>SUMIFS('2013Figures'!$J:$J,'2013Figures'!$C:$C,$A411,'2013Figures'!$I:$I,"",'2013Figures'!$B:$B,"CyToBroker",'2013Figures'!$G:$G,"E1",'2013Figures'!$E:$E,$B$1)</f>
        <v>0</v>
      </c>
      <c r="H411" s="9">
        <f>SUMIFS('2013Figures'!$J:$J,'2013Figures'!$C:$C,$A411,'2013Figures'!$I:$I,"",'2013Figures'!$B:$B,"CyToBroker",'2013Figures'!$G:$G,"P1",'2013Figures'!$E:$E,$B$1)</f>
        <v>0</v>
      </c>
      <c r="J411" s="8" t="s">
        <v>131</v>
      </c>
      <c r="L411" s="42">
        <f>SUMIFS('2012Figures'!$J:$J,'2012Figures'!$C:$C,$A411,'2012Figures'!$I:$I,"",'2012Figures'!$E:$E,$B$1)</f>
        <v>0</v>
      </c>
      <c r="M411" s="52">
        <f>SUMIFS('2012Figures'!$J:$J,'2012Figures'!$C:$C,$A411,'2012Figures'!$I:$I,"",'2012Figures'!$B:$B,"BrokerToCy",'2012Figures'!$G:$G,"E1",'2012Figures'!$E:$E,$B$1)</f>
        <v>0</v>
      </c>
      <c r="N411" s="52">
        <f>SUMIFS('2012Figures'!$J:$J,'2012Figures'!$C:$C,$A411,'2012Figures'!$I:$I,"",'2012Figures'!$B:$B,"BrokerToCy",'2012Figures'!$G:$G,"P1",'2012Figures'!$E:$E,$B$1)</f>
        <v>0</v>
      </c>
      <c r="O411" s="52">
        <f>SUMIFS('2012Figures'!$J:$J,'2012Figures'!$C:$C,$A411,'2012Figures'!$I:$I,"",'2012Figures'!$B:$B,"CyToBroker",'2012Figures'!$G:$G,"E1",'2012Figures'!$E:$E,$B$1)</f>
        <v>0</v>
      </c>
      <c r="P411" s="52">
        <f>SUMIFS('2012Figures'!$J:$J,'2012Figures'!$C:$C,$A411,'2012Figures'!$I:$I,"",'2012Figures'!$B:$B,"CyToBroker",'2012Figures'!$G:$G,"P1",'2012Figures'!$E:$E,$B$1)</f>
        <v>0</v>
      </c>
      <c r="R411" s="46" t="str">
        <f t="shared" ref="R411:R418" si="50">IF(L411=0,"",ROUND(D411/L411-1,2))</f>
        <v/>
      </c>
      <c r="S411" s="46" t="str">
        <f t="shared" si="49"/>
        <v/>
      </c>
      <c r="T411" s="46" t="str">
        <f t="shared" si="49"/>
        <v/>
      </c>
      <c r="U411" s="46" t="str">
        <f t="shared" si="49"/>
        <v/>
      </c>
      <c r="V411" s="46" t="str">
        <f t="shared" si="49"/>
        <v/>
      </c>
    </row>
    <row r="412" spans="1:22" x14ac:dyDescent="0.2">
      <c r="A412" s="21"/>
      <c r="B412" s="21" t="s">
        <v>92</v>
      </c>
      <c r="C412" s="22"/>
      <c r="D412" s="23">
        <f>SUM(E412:H412)</f>
        <v>0</v>
      </c>
      <c r="E412" s="23">
        <f>SUM(E408:E411)</f>
        <v>0</v>
      </c>
      <c r="F412" s="23">
        <f>SUM(F408:F411)</f>
        <v>0</v>
      </c>
      <c r="G412" s="23">
        <f>SUM(G408:G411)</f>
        <v>0</v>
      </c>
      <c r="H412" s="23">
        <f>SUM(H408:H411)</f>
        <v>0</v>
      </c>
      <c r="I412" s="21"/>
      <c r="J412" s="22"/>
      <c r="K412" s="21"/>
      <c r="L412" s="43">
        <f>SUM(M412:P412)</f>
        <v>0</v>
      </c>
      <c r="M412" s="43">
        <f>SUM(M408:M411)</f>
        <v>0</v>
      </c>
      <c r="N412" s="43">
        <f>SUM(N408:N411)</f>
        <v>0</v>
      </c>
      <c r="O412" s="43">
        <f>SUM(O408:O411)</f>
        <v>0</v>
      </c>
      <c r="P412" s="43">
        <f>SUM(P408:P411)</f>
        <v>0</v>
      </c>
      <c r="Q412" s="21"/>
      <c r="R412" s="21"/>
      <c r="S412" s="21"/>
      <c r="T412" s="21"/>
      <c r="U412" s="21"/>
      <c r="V412" s="21"/>
    </row>
    <row r="413" spans="1:22" x14ac:dyDescent="0.2">
      <c r="L413" s="53"/>
      <c r="M413" s="53"/>
      <c r="N413" s="53"/>
      <c r="O413" s="53"/>
      <c r="P413" s="53"/>
    </row>
    <row r="414" spans="1:22" x14ac:dyDescent="0.2">
      <c r="L414" s="53"/>
      <c r="M414" s="53"/>
      <c r="N414" s="53"/>
      <c r="O414" s="53"/>
      <c r="P414" s="53"/>
    </row>
    <row r="415" spans="1:22" x14ac:dyDescent="0.2">
      <c r="L415" s="53"/>
      <c r="M415" s="53"/>
      <c r="N415" s="53"/>
      <c r="O415" s="53"/>
      <c r="P415" s="53"/>
    </row>
    <row r="416" spans="1:22" x14ac:dyDescent="0.2">
      <c r="L416" s="53"/>
      <c r="M416" s="53"/>
      <c r="N416" s="53"/>
      <c r="O416" s="53"/>
      <c r="P416" s="53"/>
    </row>
    <row r="417" spans="12:16" x14ac:dyDescent="0.2">
      <c r="L417" s="53"/>
      <c r="M417" s="53"/>
      <c r="N417" s="53"/>
      <c r="O417" s="53"/>
      <c r="P417" s="53"/>
    </row>
    <row r="418" spans="12:16" x14ac:dyDescent="0.2">
      <c r="L418" s="53"/>
      <c r="M418" s="53"/>
      <c r="N418" s="53"/>
      <c r="O418" s="53"/>
      <c r="P418" s="53"/>
    </row>
    <row r="419" spans="12:16" x14ac:dyDescent="0.2">
      <c r="L419" s="53"/>
      <c r="M419" s="53"/>
      <c r="N419" s="53"/>
      <c r="O419" s="53"/>
      <c r="P419" s="53"/>
    </row>
    <row r="420" spans="12:16" x14ac:dyDescent="0.2">
      <c r="L420" s="53"/>
      <c r="M420" s="53"/>
      <c r="N420" s="53"/>
      <c r="O420" s="53"/>
      <c r="P420" s="53"/>
    </row>
    <row r="421" spans="12:16" x14ac:dyDescent="0.2">
      <c r="L421" s="53"/>
      <c r="M421" s="53"/>
      <c r="N421" s="53"/>
      <c r="O421" s="53"/>
      <c r="P421" s="53"/>
    </row>
    <row r="422" spans="12:16" x14ac:dyDescent="0.2">
      <c r="L422" s="53"/>
      <c r="M422" s="53"/>
      <c r="N422" s="53"/>
      <c r="O422" s="53"/>
      <c r="P422" s="53"/>
    </row>
    <row r="423" spans="12:16" x14ac:dyDescent="0.2">
      <c r="L423" s="53"/>
      <c r="M423" s="53"/>
      <c r="N423" s="53"/>
      <c r="O423" s="53"/>
      <c r="P423" s="53"/>
    </row>
    <row r="424" spans="12:16" x14ac:dyDescent="0.2">
      <c r="L424" s="53"/>
      <c r="M424" s="53"/>
      <c r="N424" s="53"/>
      <c r="O424" s="53"/>
      <c r="P424" s="53"/>
    </row>
    <row r="425" spans="12:16" x14ac:dyDescent="0.2">
      <c r="L425" s="53"/>
      <c r="M425" s="53"/>
      <c r="N425" s="53"/>
      <c r="O425" s="53"/>
      <c r="P425" s="53"/>
    </row>
    <row r="426" spans="12:16" x14ac:dyDescent="0.2">
      <c r="L426" s="53"/>
      <c r="M426" s="53"/>
      <c r="N426" s="53"/>
      <c r="O426" s="53"/>
      <c r="P426" s="53"/>
    </row>
    <row r="427" spans="12:16" x14ac:dyDescent="0.2">
      <c r="L427" s="53"/>
      <c r="M427" s="53"/>
      <c r="N427" s="53"/>
      <c r="O427" s="53"/>
      <c r="P427" s="53"/>
    </row>
    <row r="428" spans="12:16" x14ac:dyDescent="0.2">
      <c r="L428" s="53"/>
      <c r="M428" s="53"/>
      <c r="N428" s="53"/>
      <c r="O428" s="53"/>
      <c r="P428" s="53"/>
    </row>
    <row r="429" spans="12:16" x14ac:dyDescent="0.2">
      <c r="L429" s="53"/>
      <c r="M429" s="53"/>
      <c r="N429" s="53"/>
      <c r="O429" s="53"/>
      <c r="P429" s="53"/>
    </row>
    <row r="430" spans="12:16" x14ac:dyDescent="0.2">
      <c r="L430" s="53"/>
      <c r="M430" s="53"/>
      <c r="N430" s="53"/>
      <c r="O430" s="53"/>
      <c r="P430" s="53"/>
    </row>
    <row r="431" spans="12:16" x14ac:dyDescent="0.2">
      <c r="L431" s="53"/>
      <c r="M431" s="53"/>
      <c r="N431" s="53"/>
      <c r="O431" s="53"/>
      <c r="P431" s="53"/>
    </row>
    <row r="432" spans="12:16" x14ac:dyDescent="0.2">
      <c r="L432" s="53"/>
      <c r="M432" s="53"/>
      <c r="N432" s="53"/>
      <c r="O432" s="53"/>
      <c r="P432" s="53"/>
    </row>
    <row r="433" spans="12:16" x14ac:dyDescent="0.2">
      <c r="L433" s="53"/>
      <c r="M433" s="53"/>
      <c r="N433" s="53"/>
      <c r="O433" s="53"/>
      <c r="P433" s="53"/>
    </row>
    <row r="434" spans="12:16" x14ac:dyDescent="0.2">
      <c r="L434" s="53"/>
      <c r="M434" s="53"/>
      <c r="N434" s="53"/>
      <c r="O434" s="53"/>
      <c r="P434" s="53"/>
    </row>
    <row r="435" spans="12:16" x14ac:dyDescent="0.2">
      <c r="L435" s="53"/>
      <c r="M435" s="53"/>
      <c r="N435" s="53"/>
      <c r="O435" s="53"/>
      <c r="P435" s="53"/>
    </row>
    <row r="436" spans="12:16" x14ac:dyDescent="0.2">
      <c r="L436" s="53"/>
      <c r="M436" s="53"/>
      <c r="N436" s="53"/>
      <c r="O436" s="53"/>
      <c r="P436" s="53"/>
    </row>
    <row r="437" spans="12:16" x14ac:dyDescent="0.2">
      <c r="L437" s="53"/>
      <c r="M437" s="53"/>
      <c r="N437" s="53"/>
      <c r="O437" s="53"/>
      <c r="P437" s="53"/>
    </row>
    <row r="438" spans="12:16" x14ac:dyDescent="0.2">
      <c r="L438" s="53"/>
      <c r="M438" s="53"/>
      <c r="N438" s="53"/>
      <c r="O438" s="53"/>
      <c r="P438" s="53"/>
    </row>
    <row r="439" spans="12:16" x14ac:dyDescent="0.2">
      <c r="L439" s="53"/>
      <c r="M439" s="53"/>
      <c r="N439" s="53"/>
      <c r="O439" s="53"/>
      <c r="P439" s="53"/>
    </row>
    <row r="440" spans="12:16" x14ac:dyDescent="0.2">
      <c r="L440" s="53"/>
      <c r="M440" s="53"/>
      <c r="N440" s="53"/>
      <c r="O440" s="53"/>
      <c r="P440" s="53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0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9.140625" style="1"/>
    <col min="2" max="2" width="12.42578125" style="1" customWidth="1"/>
    <col min="3" max="3" width="9.140625" style="8"/>
    <col min="4" max="8" width="12.140625" style="1" customWidth="1"/>
    <col min="9" max="9" width="9.140625" style="1"/>
    <col min="10" max="10" width="9.140625" style="8"/>
    <col min="11" max="16384" width="9.140625" style="1"/>
  </cols>
  <sheetData>
    <row r="1" spans="1:22" x14ac:dyDescent="0.2">
      <c r="A1" s="28" t="s">
        <v>144</v>
      </c>
      <c r="B1" s="28">
        <v>2</v>
      </c>
      <c r="C1" s="16" t="s">
        <v>8</v>
      </c>
      <c r="D1" s="10"/>
      <c r="E1" s="10"/>
      <c r="F1" s="10"/>
      <c r="G1" s="10"/>
      <c r="H1" s="10"/>
      <c r="I1" s="10"/>
      <c r="J1" s="12"/>
    </row>
    <row r="2" spans="1:22" x14ac:dyDescent="0.2">
      <c r="A2" s="28" t="s">
        <v>89</v>
      </c>
      <c r="D2" s="38">
        <v>2013</v>
      </c>
      <c r="E2" s="11" t="s">
        <v>86</v>
      </c>
      <c r="F2" s="11" t="s">
        <v>86</v>
      </c>
      <c r="G2" s="11" t="s">
        <v>87</v>
      </c>
      <c r="H2" s="11" t="s">
        <v>87</v>
      </c>
      <c r="J2" s="17" t="s">
        <v>91</v>
      </c>
      <c r="L2" s="48">
        <v>2012</v>
      </c>
      <c r="M2" s="49" t="s">
        <v>86</v>
      </c>
      <c r="N2" s="49" t="s">
        <v>86</v>
      </c>
      <c r="O2" s="49" t="s">
        <v>87</v>
      </c>
      <c r="P2" s="49" t="s">
        <v>87</v>
      </c>
      <c r="R2" s="38" t="str">
        <f>"Delta % "&amp;D2&amp;"/"&amp;L2</f>
        <v>Delta % 2013/2012</v>
      </c>
    </row>
    <row r="3" spans="1:22" x14ac:dyDescent="0.2">
      <c r="A3" s="13" t="s">
        <v>90</v>
      </c>
      <c r="B3" s="14" t="s">
        <v>83</v>
      </c>
      <c r="C3" s="8" t="s">
        <v>84</v>
      </c>
      <c r="D3" s="11" t="s">
        <v>85</v>
      </c>
      <c r="E3" s="11" t="s">
        <v>9</v>
      </c>
      <c r="F3" s="11" t="s">
        <v>6</v>
      </c>
      <c r="G3" s="11" t="s">
        <v>9</v>
      </c>
      <c r="H3" s="11" t="s">
        <v>6</v>
      </c>
      <c r="I3" s="11"/>
      <c r="J3" s="12"/>
      <c r="K3" s="11"/>
      <c r="L3" s="49" t="s">
        <v>85</v>
      </c>
      <c r="M3" s="49" t="s">
        <v>9</v>
      </c>
      <c r="N3" s="49" t="s">
        <v>6</v>
      </c>
      <c r="O3" s="49" t="s">
        <v>9</v>
      </c>
      <c r="P3" s="49" t="s">
        <v>6</v>
      </c>
      <c r="Q3" s="11"/>
      <c r="R3" s="11" t="s">
        <v>85</v>
      </c>
      <c r="S3" s="11" t="s">
        <v>171</v>
      </c>
      <c r="T3" s="11" t="s">
        <v>172</v>
      </c>
      <c r="U3" s="11" t="s">
        <v>173</v>
      </c>
      <c r="V3" s="11" t="s">
        <v>174</v>
      </c>
    </row>
    <row r="4" spans="1:22" x14ac:dyDescent="0.2">
      <c r="A4" s="15" t="s">
        <v>88</v>
      </c>
      <c r="B4" s="16" t="s">
        <v>88</v>
      </c>
      <c r="C4" s="17" t="s">
        <v>88</v>
      </c>
      <c r="D4" s="18">
        <f t="shared" ref="D4:D30" si="0">SUM(E4:H4)</f>
        <v>69239</v>
      </c>
      <c r="E4" s="18">
        <f>SUMIFS('2013Figures'!$J:$J,'2013Figures'!$B:$B,"BrokerToCy",'2013Figures'!$G:$G,"E1",'2013Figures'!$E:$E,$B$1)</f>
        <v>68</v>
      </c>
      <c r="F4" s="18">
        <f>SUMIFS('2013Figures'!$J:$J,'2013Figures'!$B:$B,"BrokerToCy",'2013Figures'!$G:$G,"P1",'2013Figures'!$E:$E,$B$1)</f>
        <v>0</v>
      </c>
      <c r="G4" s="18">
        <f>SUMIFS('2013Figures'!$J:$J,'2013Figures'!$B:$B,"CyToBroker",'2013Figures'!$G:$G,"E1",'2013Figures'!$E:$E,$B$1)</f>
        <v>69171</v>
      </c>
      <c r="H4" s="18">
        <f>SUMIFS('2013Figures'!$J:$J,'2013Figures'!$B:$B,"CyToBroker",'2013Figures'!$G:$G,"P1",'2013Figures'!$E:$E,$B$1)</f>
        <v>0</v>
      </c>
      <c r="I4" s="15"/>
      <c r="J4" s="17" t="s">
        <v>88</v>
      </c>
      <c r="K4" s="15"/>
      <c r="L4" s="50">
        <f t="shared" ref="L4" si="1">SUM(M4:P4)</f>
        <v>60261</v>
      </c>
      <c r="M4" s="50">
        <f>SUMIFS('2012Figures'!$J:$J,'2012Figures'!$B:$B,"BrokerToCy",'2012Figures'!$G:$G,"E1",'2012Figures'!$E:$E,$B$1)</f>
        <v>99</v>
      </c>
      <c r="N4" s="50">
        <f>SUMIFS('2012Figures'!$J:$J,'2012Figures'!$B:$B,"BrokerToCy",'2012Figures'!$G:$G,"P1",'2012Figures'!$E:$E,$B$1)</f>
        <v>0</v>
      </c>
      <c r="O4" s="50">
        <f>SUMIFS('2012Figures'!$J:$J,'2012Figures'!$B:$B,"CyToBroker",'2012Figures'!$G:$G,"E1",'2012Figures'!$E:$E,$B$1)</f>
        <v>60162</v>
      </c>
      <c r="P4" s="50">
        <f>SUMIFS('2012Figures'!$J:$J,'2012Figures'!$B:$B,"CyToBroker",'2012Figures'!$G:$G,"P1",'2012Figures'!$E:$E,$B$1)</f>
        <v>0</v>
      </c>
      <c r="Q4" s="15"/>
      <c r="R4" s="46">
        <f>IF(L4=0,"",ROUND(D4/L4-1,2))</f>
        <v>0.15</v>
      </c>
      <c r="S4" s="46">
        <f t="shared" ref="S4:V29" si="2">IF(M4=0,"",ROUND(E4/M4-1,2))</f>
        <v>-0.31</v>
      </c>
      <c r="T4" s="46" t="str">
        <f t="shared" si="2"/>
        <v/>
      </c>
      <c r="U4" s="46">
        <f t="shared" si="2"/>
        <v>0.15</v>
      </c>
      <c r="V4" s="46" t="str">
        <f t="shared" si="2"/>
        <v/>
      </c>
    </row>
    <row r="5" spans="1:22" x14ac:dyDescent="0.2">
      <c r="A5" s="13" t="s">
        <v>88</v>
      </c>
      <c r="B5" s="19" t="s">
        <v>88</v>
      </c>
      <c r="C5" s="12" t="s">
        <v>88</v>
      </c>
      <c r="D5" s="18">
        <f>SUM(E5:H5)</f>
        <v>11615</v>
      </c>
      <c r="E5" s="20">
        <f>SUMIFS(E$32:E$412,$J$32:$J$412,$J5)</f>
        <v>0</v>
      </c>
      <c r="F5" s="20">
        <f>SUMIFS(F$32:F$412,$J$32:$J$412,$J5)</f>
        <v>0</v>
      </c>
      <c r="G5" s="20">
        <f>SUMIFS(G$32:G$412,$J$32:$J$412,$J5)</f>
        <v>11615</v>
      </c>
      <c r="H5" s="20">
        <f>SUMIFS(H$32:H$412,$J$32:$J$412,$J5)</f>
        <v>0</v>
      </c>
      <c r="I5" s="13"/>
      <c r="J5" s="17" t="s">
        <v>146</v>
      </c>
      <c r="K5" s="13"/>
      <c r="L5" s="50">
        <f>SUM(M5:P5)</f>
        <v>3127</v>
      </c>
      <c r="M5" s="51">
        <f>SUMIFS(M$32:M$412,$J$32:$J$412,$J5)</f>
        <v>0</v>
      </c>
      <c r="N5" s="51">
        <f>SUMIFS(N$32:N$412,$J$32:$J$412,$J5)</f>
        <v>0</v>
      </c>
      <c r="O5" s="51">
        <f>SUMIFS(O$32:O$412,$J$32:$J$412,$J5)</f>
        <v>3127</v>
      </c>
      <c r="P5" s="51">
        <f>SUMIFS(P$32:P$412,$J$32:$J$412,$J5)</f>
        <v>0</v>
      </c>
      <c r="Q5" s="13"/>
      <c r="R5" s="46">
        <f t="shared" ref="R5:R29" si="3">IF(L5=0,"",ROUND(D5/L5-1,2))</f>
        <v>2.71</v>
      </c>
      <c r="S5" s="46" t="str">
        <f t="shared" si="2"/>
        <v/>
      </c>
      <c r="T5" s="46" t="str">
        <f t="shared" si="2"/>
        <v/>
      </c>
      <c r="U5" s="46">
        <f t="shared" si="2"/>
        <v>2.71</v>
      </c>
      <c r="V5" s="46" t="str">
        <f t="shared" si="2"/>
        <v/>
      </c>
    </row>
    <row r="6" spans="1:22" x14ac:dyDescent="0.2">
      <c r="A6" s="13" t="s">
        <v>88</v>
      </c>
      <c r="B6" s="19" t="s">
        <v>88</v>
      </c>
      <c r="C6" s="12" t="s">
        <v>88</v>
      </c>
      <c r="D6" s="18">
        <f>SUM(E6:H6)</f>
        <v>0</v>
      </c>
      <c r="E6" s="20">
        <f>SUMIFS(E$32:E$412,$J$32:$J$412,$J6)</f>
        <v>0</v>
      </c>
      <c r="F6" s="20">
        <f>SUMIFS(F$32:F$412,$J$32:$J$412,$J6)</f>
        <v>0</v>
      </c>
      <c r="G6" s="20">
        <f>SUMIFS(G$32:G$412,$J$32:$J$412,$J6)</f>
        <v>0</v>
      </c>
      <c r="H6" s="20">
        <f>SUMIFS(H$32:H$412,$J$32:$J$412,$J6)</f>
        <v>0</v>
      </c>
      <c r="I6" s="13"/>
      <c r="J6" s="17">
        <v>201502</v>
      </c>
      <c r="K6" s="13"/>
      <c r="L6" s="50">
        <f>SUM(M6:P6)</f>
        <v>0</v>
      </c>
      <c r="M6" s="51">
        <f>SUMIFS(M$32:M$412,$J$32:$J$412,$J6)</f>
        <v>0</v>
      </c>
      <c r="N6" s="51">
        <f>SUMIFS(N$32:N$412,$J$32:$J$412,$J6)</f>
        <v>0</v>
      </c>
      <c r="O6" s="51">
        <f>SUMIFS(O$32:O$412,$J$32:$J$412,$J6)</f>
        <v>0</v>
      </c>
      <c r="P6" s="51">
        <f>SUMIFS(P$32:P$412,$J$32:$J$412,$J6)</f>
        <v>0</v>
      </c>
      <c r="Q6" s="13"/>
      <c r="R6" s="46" t="str">
        <f t="shared" si="3"/>
        <v/>
      </c>
      <c r="S6" s="46" t="str">
        <f t="shared" si="2"/>
        <v/>
      </c>
      <c r="T6" s="46" t="str">
        <f t="shared" si="2"/>
        <v/>
      </c>
      <c r="U6" s="46" t="str">
        <f t="shared" si="2"/>
        <v/>
      </c>
      <c r="V6" s="46" t="str">
        <f t="shared" si="2"/>
        <v/>
      </c>
    </row>
    <row r="7" spans="1:22" x14ac:dyDescent="0.2">
      <c r="A7" s="13" t="s">
        <v>88</v>
      </c>
      <c r="B7" s="19" t="s">
        <v>88</v>
      </c>
      <c r="C7" s="12" t="s">
        <v>88</v>
      </c>
      <c r="D7" s="18">
        <f>SUM(E7:H7)</f>
        <v>0</v>
      </c>
      <c r="E7" s="20">
        <f>SUMIFS(E$32:E$412,$J$32:$J$412,$J7)</f>
        <v>0</v>
      </c>
      <c r="F7" s="20">
        <f>SUMIFS(F$32:F$412,$J$32:$J$412,$J7)</f>
        <v>0</v>
      </c>
      <c r="G7" s="20">
        <f>SUMIFS(G$32:G$412,$J$32:$J$412,$J7)</f>
        <v>0</v>
      </c>
      <c r="H7" s="20">
        <f>SUMIFS(H$32:H$412,$J$32:$J$412,$J7)</f>
        <v>0</v>
      </c>
      <c r="I7" s="13"/>
      <c r="J7" s="17">
        <v>201501</v>
      </c>
      <c r="K7" s="13"/>
      <c r="L7" s="50">
        <f>SUM(M7:P7)</f>
        <v>0</v>
      </c>
      <c r="M7" s="51">
        <f>SUMIFS(M$32:M$412,$J$32:$J$412,$J7)</f>
        <v>0</v>
      </c>
      <c r="N7" s="51">
        <f>SUMIFS(N$32:N$412,$J$32:$J$412,$J7)</f>
        <v>0</v>
      </c>
      <c r="O7" s="51">
        <f>SUMIFS(O$32:O$412,$J$32:$J$412,$J7)</f>
        <v>0</v>
      </c>
      <c r="P7" s="51">
        <f>SUMIFS(P$32:P$412,$J$32:$J$412,$J7)</f>
        <v>0</v>
      </c>
      <c r="Q7" s="13"/>
      <c r="R7" s="46" t="str">
        <f t="shared" si="3"/>
        <v/>
      </c>
      <c r="S7" s="46" t="str">
        <f t="shared" si="2"/>
        <v/>
      </c>
      <c r="T7" s="46" t="str">
        <f t="shared" si="2"/>
        <v/>
      </c>
      <c r="U7" s="46" t="str">
        <f t="shared" si="2"/>
        <v/>
      </c>
      <c r="V7" s="46" t="str">
        <f t="shared" si="2"/>
        <v/>
      </c>
    </row>
    <row r="8" spans="1:22" x14ac:dyDescent="0.2">
      <c r="A8" s="13" t="s">
        <v>88</v>
      </c>
      <c r="B8" s="19" t="s">
        <v>88</v>
      </c>
      <c r="C8" s="12" t="s">
        <v>88</v>
      </c>
      <c r="D8" s="18">
        <f>SUM(E8:H8)</f>
        <v>0</v>
      </c>
      <c r="E8" s="20">
        <f>SUMIFS(E$32:E$412,$J$32:$J$412,$J8)</f>
        <v>0</v>
      </c>
      <c r="F8" s="20">
        <f>SUMIFS(F$32:F$412,$J$32:$J$412,$J8)</f>
        <v>0</v>
      </c>
      <c r="G8" s="20">
        <f>SUMIFS(G$32:G$412,$J$32:$J$412,$J8)</f>
        <v>0</v>
      </c>
      <c r="H8" s="20">
        <f>SUMIFS(H$32:H$412,$J$32:$J$412,$J8)</f>
        <v>0</v>
      </c>
      <c r="I8" s="13"/>
      <c r="J8" s="17">
        <v>201401</v>
      </c>
      <c r="K8" s="13"/>
      <c r="L8" s="50">
        <f>SUM(M8:P8)</f>
        <v>0</v>
      </c>
      <c r="M8" s="51">
        <f>SUMIFS(M$32:M$412,$J$32:$J$412,$J8)</f>
        <v>0</v>
      </c>
      <c r="N8" s="51">
        <f>SUMIFS(N$32:N$412,$J$32:$J$412,$J8)</f>
        <v>0</v>
      </c>
      <c r="O8" s="51">
        <f>SUMIFS(O$32:O$412,$J$32:$J$412,$J8)</f>
        <v>0</v>
      </c>
      <c r="P8" s="51">
        <f>SUMIFS(P$32:P$412,$J$32:$J$412,$J8)</f>
        <v>0</v>
      </c>
      <c r="Q8" s="13"/>
      <c r="R8" s="46" t="str">
        <f t="shared" si="3"/>
        <v/>
      </c>
      <c r="S8" s="46" t="str">
        <f t="shared" si="2"/>
        <v/>
      </c>
      <c r="T8" s="46" t="str">
        <f t="shared" si="2"/>
        <v/>
      </c>
      <c r="U8" s="46" t="str">
        <f t="shared" si="2"/>
        <v/>
      </c>
      <c r="V8" s="46" t="str">
        <f t="shared" si="2"/>
        <v/>
      </c>
    </row>
    <row r="9" spans="1:22" x14ac:dyDescent="0.2">
      <c r="A9" s="13" t="s">
        <v>88</v>
      </c>
      <c r="B9" s="19" t="s">
        <v>88</v>
      </c>
      <c r="C9" s="12" t="s">
        <v>88</v>
      </c>
      <c r="D9" s="18">
        <f t="shared" ref="D9:D19" si="4">SUM(E9:H9)</f>
        <v>1777</v>
      </c>
      <c r="E9" s="20">
        <f>SUMIFS(E$32:E$412,$J$32:$J$412,$J9)</f>
        <v>1</v>
      </c>
      <c r="F9" s="20">
        <f>SUMIFS(F$32:F$412,$J$32:$J$412,$J9)</f>
        <v>0</v>
      </c>
      <c r="G9" s="20">
        <f>SUMIFS(G$32:G$412,$J$32:$J$412,$J9)</f>
        <v>1776</v>
      </c>
      <c r="H9" s="20">
        <f>SUMIFS(H$32:H$412,$J$32:$J$412,$J9)</f>
        <v>0</v>
      </c>
      <c r="I9" s="13"/>
      <c r="J9" s="17">
        <v>201301</v>
      </c>
      <c r="K9" s="13"/>
      <c r="L9" s="50">
        <f t="shared" ref="L9:L19" si="5">SUM(M9:P9)</f>
        <v>54</v>
      </c>
      <c r="M9" s="51">
        <f>SUMIFS(M$32:M$412,$J$32:$J$412,$J9)</f>
        <v>0</v>
      </c>
      <c r="N9" s="51">
        <f>SUMIFS(N$32:N$412,$J$32:$J$412,$J9)</f>
        <v>0</v>
      </c>
      <c r="O9" s="51">
        <f>SUMIFS(O$32:O$412,$J$32:$J$412,$J9)</f>
        <v>54</v>
      </c>
      <c r="P9" s="51">
        <f>SUMIFS(P$32:P$412,$J$32:$J$412,$J9)</f>
        <v>0</v>
      </c>
      <c r="Q9" s="13"/>
      <c r="R9" s="46">
        <f t="shared" si="3"/>
        <v>31.91</v>
      </c>
      <c r="S9" s="46" t="str">
        <f t="shared" si="2"/>
        <v/>
      </c>
      <c r="T9" s="46" t="str">
        <f t="shared" si="2"/>
        <v/>
      </c>
      <c r="U9" s="46">
        <f t="shared" si="2"/>
        <v>31.89</v>
      </c>
      <c r="V9" s="46" t="str">
        <f t="shared" si="2"/>
        <v/>
      </c>
    </row>
    <row r="10" spans="1:22" x14ac:dyDescent="0.2">
      <c r="A10" s="13" t="s">
        <v>88</v>
      </c>
      <c r="B10" s="19" t="s">
        <v>88</v>
      </c>
      <c r="C10" s="12" t="s">
        <v>88</v>
      </c>
      <c r="D10" s="18">
        <f t="shared" si="4"/>
        <v>0</v>
      </c>
      <c r="E10" s="20">
        <f>SUMIFS(E$32:E$412,$J$32:$J$412,$J10)</f>
        <v>0</v>
      </c>
      <c r="F10" s="20">
        <f>SUMIFS(F$32:F$412,$J$32:$J$412,$J10)</f>
        <v>0</v>
      </c>
      <c r="G10" s="20">
        <f>SUMIFS(G$32:G$412,$J$32:$J$412,$J10)</f>
        <v>0</v>
      </c>
      <c r="H10" s="20">
        <f>SUMIFS(H$32:H$412,$J$32:$J$412,$J10)</f>
        <v>0</v>
      </c>
      <c r="I10" s="13"/>
      <c r="J10" s="17">
        <v>201201</v>
      </c>
      <c r="K10" s="13"/>
      <c r="L10" s="50">
        <f t="shared" si="5"/>
        <v>0</v>
      </c>
      <c r="M10" s="51">
        <f>SUMIFS(M$32:M$412,$J$32:$J$412,$J10)</f>
        <v>0</v>
      </c>
      <c r="N10" s="51">
        <f>SUMIFS(N$32:N$412,$J$32:$J$412,$J10)</f>
        <v>0</v>
      </c>
      <c r="O10" s="51">
        <f>SUMIFS(O$32:O$412,$J$32:$J$412,$J10)</f>
        <v>0</v>
      </c>
      <c r="P10" s="51">
        <f>SUMIFS(P$32:P$412,$J$32:$J$412,$J10)</f>
        <v>0</v>
      </c>
      <c r="Q10" s="13"/>
      <c r="R10" s="46" t="str">
        <f t="shared" si="3"/>
        <v/>
      </c>
      <c r="S10" s="46" t="str">
        <f t="shared" si="2"/>
        <v/>
      </c>
      <c r="T10" s="46" t="str">
        <f t="shared" si="2"/>
        <v/>
      </c>
      <c r="U10" s="46" t="str">
        <f t="shared" si="2"/>
        <v/>
      </c>
      <c r="V10" s="46" t="str">
        <f t="shared" si="2"/>
        <v/>
      </c>
    </row>
    <row r="11" spans="1:22" x14ac:dyDescent="0.2">
      <c r="A11" s="13" t="s">
        <v>88</v>
      </c>
      <c r="B11" s="19" t="s">
        <v>88</v>
      </c>
      <c r="C11" s="12" t="s">
        <v>88</v>
      </c>
      <c r="D11" s="18">
        <f t="shared" si="4"/>
        <v>0</v>
      </c>
      <c r="E11" s="20">
        <f>SUMIFS(E$32:E$412,$J$32:$J$412,$J11)</f>
        <v>0</v>
      </c>
      <c r="F11" s="20">
        <f>SUMIFS(F$32:F$412,$J$32:$J$412,$J11)</f>
        <v>0</v>
      </c>
      <c r="G11" s="20">
        <f>SUMIFS(G$32:G$412,$J$32:$J$412,$J11)</f>
        <v>0</v>
      </c>
      <c r="H11" s="20">
        <f>SUMIFS(H$32:H$412,$J$32:$J$412,$J11)</f>
        <v>0</v>
      </c>
      <c r="I11" s="13"/>
      <c r="J11" s="17">
        <v>201101</v>
      </c>
      <c r="K11" s="13"/>
      <c r="L11" s="50">
        <f t="shared" si="5"/>
        <v>0</v>
      </c>
      <c r="M11" s="51">
        <f>SUMIFS(M$32:M$412,$J$32:$J$412,$J11)</f>
        <v>0</v>
      </c>
      <c r="N11" s="51">
        <f>SUMIFS(N$32:N$412,$J$32:$J$412,$J11)</f>
        <v>0</v>
      </c>
      <c r="O11" s="51">
        <f>SUMIFS(O$32:O$412,$J$32:$J$412,$J11)</f>
        <v>0</v>
      </c>
      <c r="P11" s="51">
        <f>SUMIFS(P$32:P$412,$J$32:$J$412,$J11)</f>
        <v>0</v>
      </c>
      <c r="Q11" s="13"/>
      <c r="R11" s="46" t="str">
        <f t="shared" si="3"/>
        <v/>
      </c>
      <c r="S11" s="46" t="str">
        <f t="shared" si="2"/>
        <v/>
      </c>
      <c r="T11" s="46" t="str">
        <f t="shared" si="2"/>
        <v/>
      </c>
      <c r="U11" s="46" t="str">
        <f t="shared" si="2"/>
        <v/>
      </c>
      <c r="V11" s="46" t="str">
        <f t="shared" si="2"/>
        <v/>
      </c>
    </row>
    <row r="12" spans="1:22" x14ac:dyDescent="0.2">
      <c r="A12" s="13" t="s">
        <v>88</v>
      </c>
      <c r="B12" s="19" t="s">
        <v>88</v>
      </c>
      <c r="C12" s="12" t="s">
        <v>88</v>
      </c>
      <c r="D12" s="18">
        <f t="shared" si="4"/>
        <v>0</v>
      </c>
      <c r="E12" s="20">
        <f>SUMIFS(E$32:E$412,$J$32:$J$412,$J12)</f>
        <v>0</v>
      </c>
      <c r="F12" s="20">
        <f>SUMIFS(F$32:F$412,$J$32:$J$412,$J12)</f>
        <v>0</v>
      </c>
      <c r="G12" s="20">
        <f>SUMIFS(G$32:G$412,$J$32:$J$412,$J12)</f>
        <v>0</v>
      </c>
      <c r="H12" s="20">
        <f>SUMIFS(H$32:H$412,$J$32:$J$412,$J12)</f>
        <v>0</v>
      </c>
      <c r="I12" s="13"/>
      <c r="J12" s="17">
        <v>201010</v>
      </c>
      <c r="K12" s="13"/>
      <c r="L12" s="50">
        <f t="shared" si="5"/>
        <v>0</v>
      </c>
      <c r="M12" s="51">
        <f>SUMIFS(M$32:M$412,$J$32:$J$412,$J12)</f>
        <v>0</v>
      </c>
      <c r="N12" s="51">
        <f>SUMIFS(N$32:N$412,$J$32:$J$412,$J12)</f>
        <v>0</v>
      </c>
      <c r="O12" s="51">
        <f>SUMIFS(O$32:O$412,$J$32:$J$412,$J12)</f>
        <v>0</v>
      </c>
      <c r="P12" s="51">
        <f>SUMIFS(P$32:P$412,$J$32:$J$412,$J12)</f>
        <v>0</v>
      </c>
      <c r="Q12" s="13"/>
      <c r="R12" s="46" t="str">
        <f t="shared" si="3"/>
        <v/>
      </c>
      <c r="S12" s="46" t="str">
        <f t="shared" si="2"/>
        <v/>
      </c>
      <c r="T12" s="46" t="str">
        <f t="shared" si="2"/>
        <v/>
      </c>
      <c r="U12" s="46" t="str">
        <f t="shared" si="2"/>
        <v/>
      </c>
      <c r="V12" s="46" t="str">
        <f t="shared" si="2"/>
        <v/>
      </c>
    </row>
    <row r="13" spans="1:22" x14ac:dyDescent="0.2">
      <c r="A13" s="13" t="s">
        <v>88</v>
      </c>
      <c r="B13" s="19" t="s">
        <v>88</v>
      </c>
      <c r="C13" s="12" t="s">
        <v>88</v>
      </c>
      <c r="D13" s="18">
        <f t="shared" si="4"/>
        <v>0</v>
      </c>
      <c r="E13" s="20">
        <f>SUMIFS(E$32:E$412,$J$32:$J$412,$J13)</f>
        <v>0</v>
      </c>
      <c r="F13" s="20">
        <f>SUMIFS(F$32:F$412,$J$32:$J$412,$J13)</f>
        <v>0</v>
      </c>
      <c r="G13" s="20">
        <f>SUMIFS(G$32:G$412,$J$32:$J$412,$J13)</f>
        <v>0</v>
      </c>
      <c r="H13" s="20">
        <f>SUMIFS(H$32:H$412,$J$32:$J$412,$J13)</f>
        <v>0</v>
      </c>
      <c r="I13" s="13"/>
      <c r="J13" s="17">
        <v>201005</v>
      </c>
      <c r="K13" s="13"/>
      <c r="L13" s="50">
        <f t="shared" si="5"/>
        <v>0</v>
      </c>
      <c r="M13" s="51">
        <f>SUMIFS(M$32:M$412,$J$32:$J$412,$J13)</f>
        <v>0</v>
      </c>
      <c r="N13" s="51">
        <f>SUMIFS(N$32:N$412,$J$32:$J$412,$J13)</f>
        <v>0</v>
      </c>
      <c r="O13" s="51">
        <f>SUMIFS(O$32:O$412,$J$32:$J$412,$J13)</f>
        <v>0</v>
      </c>
      <c r="P13" s="51">
        <f>SUMIFS(P$32:P$412,$J$32:$J$412,$J13)</f>
        <v>0</v>
      </c>
      <c r="Q13" s="13"/>
      <c r="R13" s="46" t="str">
        <f t="shared" si="3"/>
        <v/>
      </c>
      <c r="S13" s="46" t="str">
        <f t="shared" si="2"/>
        <v/>
      </c>
      <c r="T13" s="46" t="str">
        <f t="shared" si="2"/>
        <v/>
      </c>
      <c r="U13" s="46" t="str">
        <f t="shared" si="2"/>
        <v/>
      </c>
      <c r="V13" s="46" t="str">
        <f t="shared" si="2"/>
        <v/>
      </c>
    </row>
    <row r="14" spans="1:22" x14ac:dyDescent="0.2">
      <c r="A14" s="13" t="s">
        <v>88</v>
      </c>
      <c r="B14" s="19" t="s">
        <v>88</v>
      </c>
      <c r="C14" s="12" t="s">
        <v>88</v>
      </c>
      <c r="D14" s="18">
        <f t="shared" si="4"/>
        <v>0</v>
      </c>
      <c r="E14" s="20">
        <f>SUMIFS(E$32:E$412,$J$32:$J$412,$J14)</f>
        <v>0</v>
      </c>
      <c r="F14" s="20">
        <f>SUMIFS(F$32:F$412,$J$32:$J$412,$J14)</f>
        <v>0</v>
      </c>
      <c r="G14" s="20">
        <f>SUMIFS(G$32:G$412,$J$32:$J$412,$J14)</f>
        <v>0</v>
      </c>
      <c r="H14" s="20">
        <f>SUMIFS(H$32:H$412,$J$32:$J$412,$J14)</f>
        <v>0</v>
      </c>
      <c r="I14" s="13"/>
      <c r="J14" s="17">
        <v>201001</v>
      </c>
      <c r="K14" s="13"/>
      <c r="L14" s="50">
        <f t="shared" si="5"/>
        <v>0</v>
      </c>
      <c r="M14" s="51">
        <f>SUMIFS(M$32:M$412,$J$32:$J$412,$J14)</f>
        <v>0</v>
      </c>
      <c r="N14" s="51">
        <f>SUMIFS(N$32:N$412,$J$32:$J$412,$J14)</f>
        <v>0</v>
      </c>
      <c r="O14" s="51">
        <f>SUMIFS(O$32:O$412,$J$32:$J$412,$J14)</f>
        <v>0</v>
      </c>
      <c r="P14" s="51">
        <f>SUMIFS(P$32:P$412,$J$32:$J$412,$J14)</f>
        <v>0</v>
      </c>
      <c r="Q14" s="13"/>
      <c r="R14" s="46" t="str">
        <f t="shared" si="3"/>
        <v/>
      </c>
      <c r="S14" s="46" t="str">
        <f t="shared" si="2"/>
        <v/>
      </c>
      <c r="T14" s="46" t="str">
        <f t="shared" si="2"/>
        <v/>
      </c>
      <c r="U14" s="46" t="str">
        <f t="shared" si="2"/>
        <v/>
      </c>
      <c r="V14" s="46" t="str">
        <f t="shared" si="2"/>
        <v/>
      </c>
    </row>
    <row r="15" spans="1:22" x14ac:dyDescent="0.2">
      <c r="A15" s="13" t="s">
        <v>88</v>
      </c>
      <c r="B15" s="19" t="s">
        <v>88</v>
      </c>
      <c r="C15" s="12" t="s">
        <v>88</v>
      </c>
      <c r="D15" s="18">
        <f t="shared" si="4"/>
        <v>10657</v>
      </c>
      <c r="E15" s="20">
        <f>SUMIFS(E$32:E$412,$J$32:$J$412,$J15)</f>
        <v>64</v>
      </c>
      <c r="F15" s="20">
        <f>SUMIFS(F$32:F$412,$J$32:$J$412,$J15)</f>
        <v>0</v>
      </c>
      <c r="G15" s="20">
        <f>SUMIFS(G$32:G$412,$J$32:$J$412,$J15)</f>
        <v>10593</v>
      </c>
      <c r="H15" s="20">
        <f>SUMIFS(H$32:H$412,$J$32:$J$412,$J15)</f>
        <v>0</v>
      </c>
      <c r="I15" s="13"/>
      <c r="J15" s="17">
        <v>200901</v>
      </c>
      <c r="K15" s="13"/>
      <c r="L15" s="50">
        <f t="shared" si="5"/>
        <v>8223</v>
      </c>
      <c r="M15" s="51">
        <f>SUMIFS(M$32:M$412,$J$32:$J$412,$J15)</f>
        <v>99</v>
      </c>
      <c r="N15" s="51">
        <f>SUMIFS(N$32:N$412,$J$32:$J$412,$J15)</f>
        <v>0</v>
      </c>
      <c r="O15" s="51">
        <f>SUMIFS(O$32:O$412,$J$32:$J$412,$J15)</f>
        <v>8124</v>
      </c>
      <c r="P15" s="51">
        <f>SUMIFS(P$32:P$412,$J$32:$J$412,$J15)</f>
        <v>0</v>
      </c>
      <c r="Q15" s="13"/>
      <c r="R15" s="46">
        <f t="shared" si="3"/>
        <v>0.3</v>
      </c>
      <c r="S15" s="46">
        <f t="shared" si="2"/>
        <v>-0.35</v>
      </c>
      <c r="T15" s="46" t="str">
        <f t="shared" si="2"/>
        <v/>
      </c>
      <c r="U15" s="46">
        <f t="shared" si="2"/>
        <v>0.3</v>
      </c>
      <c r="V15" s="46" t="str">
        <f t="shared" si="2"/>
        <v/>
      </c>
    </row>
    <row r="16" spans="1:22" x14ac:dyDescent="0.2">
      <c r="A16" s="13" t="s">
        <v>88</v>
      </c>
      <c r="B16" s="19" t="s">
        <v>88</v>
      </c>
      <c r="C16" s="12" t="s">
        <v>88</v>
      </c>
      <c r="D16" s="18">
        <f t="shared" si="4"/>
        <v>0</v>
      </c>
      <c r="E16" s="20">
        <f>SUMIFS(E$32:E$412,$J$32:$J$412,$J16)</f>
        <v>0</v>
      </c>
      <c r="F16" s="20">
        <f>SUMIFS(F$32:F$412,$J$32:$J$412,$J16)</f>
        <v>0</v>
      </c>
      <c r="G16" s="20">
        <f>SUMIFS(G$32:G$412,$J$32:$J$412,$J16)</f>
        <v>0</v>
      </c>
      <c r="H16" s="20">
        <f>SUMIFS(H$32:H$412,$J$32:$J$412,$J16)</f>
        <v>0</v>
      </c>
      <c r="I16" s="13"/>
      <c r="J16" s="17">
        <v>200801</v>
      </c>
      <c r="K16" s="13"/>
      <c r="L16" s="50">
        <f t="shared" si="5"/>
        <v>0</v>
      </c>
      <c r="M16" s="51">
        <f>SUMIFS(M$32:M$412,$J$32:$J$412,$J16)</f>
        <v>0</v>
      </c>
      <c r="N16" s="51">
        <f>SUMIFS(N$32:N$412,$J$32:$J$412,$J16)</f>
        <v>0</v>
      </c>
      <c r="O16" s="51">
        <f>SUMIFS(O$32:O$412,$J$32:$J$412,$J16)</f>
        <v>0</v>
      </c>
      <c r="P16" s="51">
        <f>SUMIFS(P$32:P$412,$J$32:$J$412,$J16)</f>
        <v>0</v>
      </c>
      <c r="Q16" s="13"/>
      <c r="R16" s="46" t="str">
        <f t="shared" si="3"/>
        <v/>
      </c>
      <c r="S16" s="46" t="str">
        <f t="shared" si="2"/>
        <v/>
      </c>
      <c r="T16" s="46" t="str">
        <f t="shared" si="2"/>
        <v/>
      </c>
      <c r="U16" s="46" t="str">
        <f t="shared" si="2"/>
        <v/>
      </c>
      <c r="V16" s="46" t="str">
        <f t="shared" si="2"/>
        <v/>
      </c>
    </row>
    <row r="17" spans="1:22" x14ac:dyDescent="0.2">
      <c r="A17" s="13" t="s">
        <v>88</v>
      </c>
      <c r="B17" s="19" t="s">
        <v>88</v>
      </c>
      <c r="C17" s="12" t="s">
        <v>88</v>
      </c>
      <c r="D17" s="18">
        <f t="shared" si="4"/>
        <v>0</v>
      </c>
      <c r="E17" s="20">
        <f>SUMIFS(E$32:E$412,$J$32:$J$412,$J17)</f>
        <v>0</v>
      </c>
      <c r="F17" s="20">
        <f>SUMIFS(F$32:F$412,$J$32:$J$412,$J17)</f>
        <v>0</v>
      </c>
      <c r="G17" s="20">
        <f>SUMIFS(G$32:G$412,$J$32:$J$412,$J17)</f>
        <v>0</v>
      </c>
      <c r="H17" s="20">
        <f>SUMIFS(H$32:H$412,$J$32:$J$412,$J17)</f>
        <v>0</v>
      </c>
      <c r="I17" s="13"/>
      <c r="J17" s="17">
        <v>200701</v>
      </c>
      <c r="K17" s="13"/>
      <c r="L17" s="50">
        <f t="shared" si="5"/>
        <v>0</v>
      </c>
      <c r="M17" s="51">
        <f>SUMIFS(M$32:M$412,$J$32:$J$412,$J17)</f>
        <v>0</v>
      </c>
      <c r="N17" s="51">
        <f>SUMIFS(N$32:N$412,$J$32:$J$412,$J17)</f>
        <v>0</v>
      </c>
      <c r="O17" s="51">
        <f>SUMIFS(O$32:O$412,$J$32:$J$412,$J17)</f>
        <v>0</v>
      </c>
      <c r="P17" s="51">
        <f>SUMIFS(P$32:P$412,$J$32:$J$412,$J17)</f>
        <v>0</v>
      </c>
      <c r="Q17" s="13"/>
      <c r="R17" s="46" t="str">
        <f t="shared" si="3"/>
        <v/>
      </c>
      <c r="S17" s="46" t="str">
        <f t="shared" si="2"/>
        <v/>
      </c>
      <c r="T17" s="46" t="str">
        <f t="shared" si="2"/>
        <v/>
      </c>
      <c r="U17" s="46" t="str">
        <f t="shared" si="2"/>
        <v/>
      </c>
      <c r="V17" s="46" t="str">
        <f t="shared" si="2"/>
        <v/>
      </c>
    </row>
    <row r="18" spans="1:22" x14ac:dyDescent="0.2">
      <c r="A18" s="13" t="s">
        <v>88</v>
      </c>
      <c r="B18" s="19" t="s">
        <v>88</v>
      </c>
      <c r="C18" s="12" t="s">
        <v>88</v>
      </c>
      <c r="D18" s="18">
        <f t="shared" si="4"/>
        <v>0</v>
      </c>
      <c r="E18" s="20">
        <f>SUMIFS(E$32:E$412,$J$32:$J$412,$J18)</f>
        <v>0</v>
      </c>
      <c r="F18" s="20">
        <f>SUMIFS(F$32:F$412,$J$32:$J$412,$J18)</f>
        <v>0</v>
      </c>
      <c r="G18" s="20">
        <f>SUMIFS(G$32:G$412,$J$32:$J$412,$J18)</f>
        <v>0</v>
      </c>
      <c r="H18" s="20">
        <f>SUMIFS(H$32:H$412,$J$32:$J$412,$J18)</f>
        <v>0</v>
      </c>
      <c r="I18" s="13"/>
      <c r="J18" s="17">
        <v>200601</v>
      </c>
      <c r="K18" s="13"/>
      <c r="L18" s="50">
        <f t="shared" si="5"/>
        <v>0</v>
      </c>
      <c r="M18" s="51">
        <f>SUMIFS(M$32:M$412,$J$32:$J$412,$J18)</f>
        <v>0</v>
      </c>
      <c r="N18" s="51">
        <f>SUMIFS(N$32:N$412,$J$32:$J$412,$J18)</f>
        <v>0</v>
      </c>
      <c r="O18" s="51">
        <f>SUMIFS(O$32:O$412,$J$32:$J$412,$J18)</f>
        <v>0</v>
      </c>
      <c r="P18" s="51">
        <f>SUMIFS(P$32:P$412,$J$32:$J$412,$J18)</f>
        <v>0</v>
      </c>
      <c r="Q18" s="13"/>
      <c r="R18" s="46" t="str">
        <f t="shared" si="3"/>
        <v/>
      </c>
      <c r="S18" s="46" t="str">
        <f t="shared" si="2"/>
        <v/>
      </c>
      <c r="T18" s="46" t="str">
        <f t="shared" si="2"/>
        <v/>
      </c>
      <c r="U18" s="46" t="str">
        <f t="shared" si="2"/>
        <v/>
      </c>
      <c r="V18" s="46" t="str">
        <f t="shared" si="2"/>
        <v/>
      </c>
    </row>
    <row r="19" spans="1:22" x14ac:dyDescent="0.2">
      <c r="A19" s="13" t="s">
        <v>88</v>
      </c>
      <c r="B19" s="19" t="s">
        <v>88</v>
      </c>
      <c r="C19" s="12" t="s">
        <v>88</v>
      </c>
      <c r="D19" s="18">
        <f t="shared" si="4"/>
        <v>45190</v>
      </c>
      <c r="E19" s="20">
        <f>SUMIFS(E$32:E$412,$J$32:$J$412,$J19)</f>
        <v>3</v>
      </c>
      <c r="F19" s="20">
        <f>SUMIFS(F$32:F$412,$J$32:$J$412,$J19)</f>
        <v>0</v>
      </c>
      <c r="G19" s="20">
        <f>SUMIFS(G$32:G$412,$J$32:$J$412,$J19)</f>
        <v>45187</v>
      </c>
      <c r="H19" s="20">
        <f>SUMIFS(H$32:H$412,$J$32:$J$412,$J19)</f>
        <v>0</v>
      </c>
      <c r="I19" s="13"/>
      <c r="J19" s="17" t="s">
        <v>131</v>
      </c>
      <c r="K19" s="13"/>
      <c r="L19" s="50">
        <f t="shared" si="5"/>
        <v>48857</v>
      </c>
      <c r="M19" s="51">
        <f>SUMIFS(M$32:M$412,$J$32:$J$412,$J19)</f>
        <v>0</v>
      </c>
      <c r="N19" s="51">
        <f>SUMIFS(N$32:N$412,$J$32:$J$412,$J19)</f>
        <v>0</v>
      </c>
      <c r="O19" s="51">
        <f>SUMIFS(O$32:O$412,$J$32:$J$412,$J19)</f>
        <v>48857</v>
      </c>
      <c r="P19" s="51">
        <f>SUMIFS(P$32:P$412,$J$32:$J$412,$J19)</f>
        <v>0</v>
      </c>
      <c r="Q19" s="13"/>
      <c r="R19" s="46">
        <f t="shared" si="3"/>
        <v>-0.08</v>
      </c>
      <c r="S19" s="46" t="str">
        <f t="shared" si="2"/>
        <v/>
      </c>
      <c r="T19" s="46" t="str">
        <f t="shared" si="2"/>
        <v/>
      </c>
      <c r="U19" s="46">
        <f t="shared" si="2"/>
        <v>-0.08</v>
      </c>
      <c r="V19" s="46" t="str">
        <f t="shared" si="2"/>
        <v/>
      </c>
    </row>
    <row r="20" spans="1:22" x14ac:dyDescent="0.2">
      <c r="A20" s="21"/>
      <c r="B20" s="21" t="s">
        <v>92</v>
      </c>
      <c r="C20" s="22"/>
      <c r="D20" s="23">
        <f>SUM(E20:H20)</f>
        <v>69239</v>
      </c>
      <c r="E20" s="23">
        <f>SUM(E5:E19)</f>
        <v>68</v>
      </c>
      <c r="F20" s="23">
        <f t="shared" ref="F20:H20" si="6">SUM(F5:F19)</f>
        <v>0</v>
      </c>
      <c r="G20" s="23">
        <f t="shared" si="6"/>
        <v>69171</v>
      </c>
      <c r="H20" s="23">
        <f t="shared" si="6"/>
        <v>0</v>
      </c>
      <c r="I20" s="21"/>
      <c r="J20" s="22"/>
      <c r="K20" s="21"/>
      <c r="L20" s="43">
        <f>SUM(M20:P20)</f>
        <v>60261</v>
      </c>
      <c r="M20" s="43">
        <f>SUM(M5:M19)</f>
        <v>99</v>
      </c>
      <c r="N20" s="43">
        <f t="shared" ref="N20:P20" si="7">SUM(N5:N19)</f>
        <v>0</v>
      </c>
      <c r="O20" s="43">
        <f t="shared" si="7"/>
        <v>60162</v>
      </c>
      <c r="P20" s="43">
        <f t="shared" si="7"/>
        <v>0</v>
      </c>
      <c r="Q20" s="21"/>
      <c r="R20" s="21"/>
      <c r="S20" s="21"/>
      <c r="T20" s="21"/>
      <c r="U20" s="21"/>
      <c r="V20" s="21"/>
    </row>
    <row r="21" spans="1:22" x14ac:dyDescent="0.2">
      <c r="A21" s="35" t="s">
        <v>100</v>
      </c>
      <c r="B21" s="14" t="s">
        <v>88</v>
      </c>
      <c r="C21" s="8" t="s">
        <v>88</v>
      </c>
      <c r="D21" s="36">
        <f t="shared" si="0"/>
        <v>63076</v>
      </c>
      <c r="E21" s="9">
        <f>SUMIFS('2013Figures'!$J:$J,'2013Figures'!$B:$B,"BrokerToCy",'2013Figures'!$G:$G,"E1",'2013Figures'!$K:$K,1,'2013Figures'!$E:$E,$B$1)</f>
        <v>0</v>
      </c>
      <c r="F21" s="9">
        <f>SUMIFS('2013Figures'!$J:$J,'2013Figures'!$B:$B,"BrokerToCy",'2013Figures'!$G:$G,"P1",'2013Figures'!$K:$K,1,'2013Figures'!$E:$E,$B$1)</f>
        <v>0</v>
      </c>
      <c r="G21" s="9">
        <f>SUMIFS('2013Figures'!$J:$J,'2013Figures'!$B:$B,"CyToBroker",'2013Figures'!$G:$G,"E1",'2013Figures'!$K:$K,1,'2013Figures'!$E:$E,$B$1)</f>
        <v>63076</v>
      </c>
      <c r="H21" s="9">
        <f>SUMIFS('2013Figures'!$J:$J,'2013Figures'!$B:$B,"CyToBroker",'2013Figures'!$G:$G,"P1",'2013Figures'!$K:$K,1,'2013Figures'!$E:$E,$B$1)</f>
        <v>0</v>
      </c>
      <c r="I21" s="11"/>
      <c r="K21" s="11"/>
      <c r="L21" s="41">
        <f t="shared" ref="L21:L30" si="8">SUM(M21:P21)</f>
        <v>54518</v>
      </c>
      <c r="M21" s="52">
        <f>SUMIFS('2012Figures'!$J:$J,'2012Figures'!$B:$B,"BrokerToCy",'2012Figures'!$G:$G,"E1",'2012Figures'!$K:$K,1,'2012Figures'!$E:$E,$B$1)</f>
        <v>0</v>
      </c>
      <c r="N21" s="52">
        <f>SUMIFS('2012Figures'!$J:$J,'2012Figures'!$B:$B,"BrokerToCy",'2012Figures'!$G:$G,"P1",'2012Figures'!$K:$K,1,'2012Figures'!$E:$E,$B$1)</f>
        <v>0</v>
      </c>
      <c r="O21" s="52">
        <f>SUMIFS('2012Figures'!$J:$J,'2012Figures'!$B:$B,"CyToBroker",'2012Figures'!$G:$G,"E1",'2012Figures'!$K:$K,1,'2012Figures'!$E:$E,$B$1)</f>
        <v>54518</v>
      </c>
      <c r="P21" s="52">
        <f>SUMIFS('2012Figures'!$J:$J,'2012Figures'!$B:$B,"CyToBroker",'2012Figures'!$G:$G,"P1",'2012Figures'!$K:$K,1,'2012Figures'!$E:$E,$B$1)</f>
        <v>0</v>
      </c>
      <c r="Q21" s="11"/>
      <c r="R21" s="46">
        <f t="shared" ref="R21:V45" si="9">IF(L21=0,"",ROUND(D21/L21-1,2))</f>
        <v>0.16</v>
      </c>
      <c r="S21" s="46" t="str">
        <f t="shared" si="9"/>
        <v/>
      </c>
      <c r="T21" s="46" t="str">
        <f t="shared" si="9"/>
        <v/>
      </c>
      <c r="U21" s="46">
        <f t="shared" si="9"/>
        <v>0.16</v>
      </c>
      <c r="V21" s="46" t="str">
        <f t="shared" si="9"/>
        <v/>
      </c>
    </row>
    <row r="22" spans="1:22" x14ac:dyDescent="0.2">
      <c r="A22" s="35" t="s">
        <v>101</v>
      </c>
      <c r="B22" s="14" t="s">
        <v>88</v>
      </c>
      <c r="C22" s="8" t="s">
        <v>88</v>
      </c>
      <c r="D22" s="36">
        <f t="shared" si="0"/>
        <v>5933</v>
      </c>
      <c r="E22" s="9">
        <f>SUMIFS('2013Figures'!$J:$J,'2013Figures'!$B:$B,"BrokerToCy",'2013Figures'!$G:$G,"E1",'2013Figures'!$K:$K,2,'2013Figures'!$E:$E,$B$1)</f>
        <v>65</v>
      </c>
      <c r="F22" s="9">
        <f>SUMIFS('2013Figures'!$J:$J,'2013Figures'!$B:$B,"BrokerToCy",'2013Figures'!$G:$G,"P1",'2013Figures'!$K:$K,2,'2013Figures'!$E:$E,$B$1)</f>
        <v>0</v>
      </c>
      <c r="G22" s="9">
        <f>SUMIFS('2013Figures'!$J:$J,'2013Figures'!$B:$B,"CyToBroker",'2013Figures'!$G:$G,"E1",'2013Figures'!$K:$K,2,'2013Figures'!$E:$E,$B$1)</f>
        <v>5868</v>
      </c>
      <c r="H22" s="9">
        <f>SUMIFS('2013Figures'!$J:$J,'2013Figures'!$B:$B,"CyToBroker",'2013Figures'!$G:$G,"P1",'2013Figures'!$K:$K,2,'2013Figures'!$E:$E,$B$1)</f>
        <v>0</v>
      </c>
      <c r="I22" s="11"/>
      <c r="K22" s="11"/>
      <c r="L22" s="41">
        <f t="shared" si="8"/>
        <v>5470</v>
      </c>
      <c r="M22" s="52">
        <f>SUMIFS('2012Figures'!$J:$J,'2012Figures'!$B:$B,"BrokerToCy",'2012Figures'!$G:$G,"E1",'2012Figures'!$K:$K,2,'2012Figures'!$E:$E,$B$1)</f>
        <v>99</v>
      </c>
      <c r="N22" s="52">
        <f>SUMIFS('2012Figures'!$J:$J,'2012Figures'!$B:$B,"BrokerToCy",'2012Figures'!$G:$G,"P1",'2012Figures'!$K:$K,2,'2012Figures'!$E:$E,$B$1)</f>
        <v>0</v>
      </c>
      <c r="O22" s="52">
        <f>SUMIFS('2012Figures'!$J:$J,'2012Figures'!$B:$B,"CyToBroker",'2012Figures'!$G:$G,"E1",'2012Figures'!$K:$K,2,'2012Figures'!$E:$E,$B$1)</f>
        <v>5371</v>
      </c>
      <c r="P22" s="52">
        <f>SUMIFS('2012Figures'!$J:$J,'2012Figures'!$B:$B,"CyToBroker",'2012Figures'!$G:$G,"P1",'2012Figures'!$K:$K,2,'2012Figures'!$E:$E,$B$1)</f>
        <v>0</v>
      </c>
      <c r="Q22" s="11"/>
      <c r="R22" s="46">
        <f t="shared" si="9"/>
        <v>0.08</v>
      </c>
      <c r="S22" s="46">
        <f t="shared" si="9"/>
        <v>-0.34</v>
      </c>
      <c r="T22" s="46" t="str">
        <f t="shared" si="9"/>
        <v/>
      </c>
      <c r="U22" s="46">
        <f t="shared" si="9"/>
        <v>0.09</v>
      </c>
      <c r="V22" s="46" t="str">
        <f t="shared" si="9"/>
        <v/>
      </c>
    </row>
    <row r="23" spans="1:22" x14ac:dyDescent="0.2">
      <c r="A23" s="35" t="s">
        <v>102</v>
      </c>
      <c r="B23" s="14" t="s">
        <v>88</v>
      </c>
      <c r="C23" s="8" t="s">
        <v>88</v>
      </c>
      <c r="D23" s="36">
        <f t="shared" si="0"/>
        <v>230</v>
      </c>
      <c r="E23" s="9">
        <f>SUMIFS('2013Figures'!$J:$J,'2013Figures'!$B:$B,"BrokerToCy",'2013Figures'!$G:$G,"E1",'2013Figures'!$K:$K,3,'2013Figures'!$E:$E,$B$1)</f>
        <v>3</v>
      </c>
      <c r="F23" s="9">
        <f>SUMIFS('2013Figures'!$J:$J,'2013Figures'!$B:$B,"BrokerToCy",'2013Figures'!$G:$G,"P1",'2013Figures'!$K:$K,3,'2013Figures'!$E:$E,$B$1)</f>
        <v>0</v>
      </c>
      <c r="G23" s="9">
        <f>SUMIFS('2013Figures'!$J:$J,'2013Figures'!$B:$B,"CyToBroker",'2013Figures'!$G:$G,"E1",'2013Figures'!$K:$K,3,'2013Figures'!$E:$E,$B$1)</f>
        <v>227</v>
      </c>
      <c r="H23" s="9">
        <f>SUMIFS('2013Figures'!$J:$J,'2013Figures'!$B:$B,"CyToBroker",'2013Figures'!$G:$G,"P1",'2013Figures'!$K:$K,3,'2013Figures'!$E:$E,$B$1)</f>
        <v>0</v>
      </c>
      <c r="I23" s="11"/>
      <c r="K23" s="11"/>
      <c r="L23" s="41">
        <f t="shared" si="8"/>
        <v>273</v>
      </c>
      <c r="M23" s="52">
        <f>SUMIFS('2012Figures'!$J:$J,'2012Figures'!$B:$B,"BrokerToCy",'2012Figures'!$G:$G,"E1",'2012Figures'!$K:$K,3,'2012Figures'!$E:$E,$B$1)</f>
        <v>0</v>
      </c>
      <c r="N23" s="52">
        <f>SUMIFS('2012Figures'!$J:$J,'2012Figures'!$B:$B,"BrokerToCy",'2012Figures'!$G:$G,"P1",'2012Figures'!$K:$K,3,'2012Figures'!$E:$E,$B$1)</f>
        <v>0</v>
      </c>
      <c r="O23" s="52">
        <f>SUMIFS('2012Figures'!$J:$J,'2012Figures'!$B:$B,"CyToBroker",'2012Figures'!$G:$G,"E1",'2012Figures'!$K:$K,3,'2012Figures'!$E:$E,$B$1)</f>
        <v>273</v>
      </c>
      <c r="P23" s="52">
        <f>SUMIFS('2012Figures'!$J:$J,'2012Figures'!$B:$B,"CyToBroker",'2012Figures'!$G:$G,"P1",'2012Figures'!$K:$K,3,'2012Figures'!$E:$E,$B$1)</f>
        <v>0</v>
      </c>
      <c r="Q23" s="11"/>
      <c r="R23" s="46">
        <f t="shared" si="9"/>
        <v>-0.16</v>
      </c>
      <c r="S23" s="46" t="str">
        <f t="shared" si="9"/>
        <v/>
      </c>
      <c r="T23" s="46" t="str">
        <f t="shared" si="9"/>
        <v/>
      </c>
      <c r="U23" s="46">
        <f t="shared" si="9"/>
        <v>-0.17</v>
      </c>
      <c r="V23" s="46" t="str">
        <f t="shared" si="9"/>
        <v/>
      </c>
    </row>
    <row r="24" spans="1:22" x14ac:dyDescent="0.2">
      <c r="A24" s="35" t="s">
        <v>103</v>
      </c>
      <c r="B24" s="14" t="s">
        <v>88</v>
      </c>
      <c r="C24" s="8" t="s">
        <v>88</v>
      </c>
      <c r="D24" s="36">
        <f t="shared" si="0"/>
        <v>0</v>
      </c>
      <c r="E24" s="9">
        <f>SUMIFS('2013Figures'!$J:$J,'2013Figures'!$B:$B,"BrokerToCy",'2013Figures'!$G:$G,"E1",'2013Figures'!$K:$K,4,'2013Figures'!$E:$E,$B$1)</f>
        <v>0</v>
      </c>
      <c r="F24" s="9">
        <f>SUMIFS('2013Figures'!$J:$J,'2013Figures'!$B:$B,"BrokerToCy",'2013Figures'!$G:$G,"P1",'2013Figures'!$K:$K,4,'2013Figures'!$E:$E,$B$1)</f>
        <v>0</v>
      </c>
      <c r="G24" s="9">
        <f>SUMIFS('2013Figures'!$J:$J,'2013Figures'!$B:$B,"CyToBroker",'2013Figures'!$G:$G,"E1",'2013Figures'!$K:$K,4,'2013Figures'!$E:$E,$B$1)</f>
        <v>0</v>
      </c>
      <c r="H24" s="9">
        <f>SUMIFS('2013Figures'!$J:$J,'2013Figures'!$B:$B,"CyToBroker",'2013Figures'!$G:$G,"P1",'2013Figures'!$K:$K,4,'2013Figures'!$E:$E,$B$1)</f>
        <v>0</v>
      </c>
      <c r="I24" s="11"/>
      <c r="K24" s="11"/>
      <c r="L24" s="41">
        <f t="shared" si="8"/>
        <v>0</v>
      </c>
      <c r="M24" s="52">
        <f>SUMIFS('2012Figures'!$J:$J,'2012Figures'!$B:$B,"BrokerToCy",'2012Figures'!$G:$G,"E1",'2012Figures'!$K:$K,4,'2012Figures'!$E:$E,$B$1)</f>
        <v>0</v>
      </c>
      <c r="N24" s="52">
        <f>SUMIFS('2012Figures'!$J:$J,'2012Figures'!$B:$B,"BrokerToCy",'2012Figures'!$G:$G,"P1",'2012Figures'!$K:$K,4,'2012Figures'!$E:$E,$B$1)</f>
        <v>0</v>
      </c>
      <c r="O24" s="52">
        <f>SUMIFS('2012Figures'!$J:$J,'2012Figures'!$B:$B,"CyToBroker",'2012Figures'!$G:$G,"E1",'2012Figures'!$K:$K,4,'2012Figures'!$E:$E,$B$1)</f>
        <v>0</v>
      </c>
      <c r="P24" s="52">
        <f>SUMIFS('2012Figures'!$J:$J,'2012Figures'!$B:$B,"CyToBroker",'2012Figures'!$G:$G,"P1",'2012Figures'!$K:$K,4,'2012Figures'!$E:$E,$B$1)</f>
        <v>0</v>
      </c>
      <c r="Q24" s="11"/>
      <c r="R24" s="46" t="str">
        <f t="shared" si="9"/>
        <v/>
      </c>
      <c r="S24" s="46" t="str">
        <f t="shared" si="9"/>
        <v/>
      </c>
      <c r="T24" s="46" t="str">
        <f t="shared" si="9"/>
        <v/>
      </c>
      <c r="U24" s="46" t="str">
        <f t="shared" si="9"/>
        <v/>
      </c>
      <c r="V24" s="46" t="str">
        <f t="shared" si="9"/>
        <v/>
      </c>
    </row>
    <row r="25" spans="1:22" x14ac:dyDescent="0.2">
      <c r="A25" s="35" t="s">
        <v>104</v>
      </c>
      <c r="B25" s="14" t="s">
        <v>88</v>
      </c>
      <c r="C25" s="8" t="s">
        <v>88</v>
      </c>
      <c r="D25" s="36">
        <f t="shared" si="0"/>
        <v>0</v>
      </c>
      <c r="E25" s="9">
        <f>SUMIFS('2013Figures'!$J:$J,'2013Figures'!$B:$B,"BrokerToCy",'2013Figures'!$G:$G,"E1",'2013Figures'!$K:$K,5,'2013Figures'!$E:$E,$B$1)</f>
        <v>0</v>
      </c>
      <c r="F25" s="9">
        <f>SUMIFS('2013Figures'!$J:$J,'2013Figures'!$B:$B,"BrokerToCy",'2013Figures'!$G:$G,"P1",'2013Figures'!$K:$K,5,'2013Figures'!$E:$E,$B$1)</f>
        <v>0</v>
      </c>
      <c r="G25" s="9">
        <f>SUMIFS('2013Figures'!$J:$J,'2013Figures'!$B:$B,"CyToBroker",'2013Figures'!$G:$G,"E1",'2013Figures'!$K:$K,5,'2013Figures'!$E:$E,$B$1)</f>
        <v>0</v>
      </c>
      <c r="H25" s="9">
        <f>SUMIFS('2013Figures'!$J:$J,'2013Figures'!$B:$B,"CyToBroker",'2013Figures'!$G:$G,"P1",'2013Figures'!$K:$K,5,'2013Figures'!$E:$E,$B$1)</f>
        <v>0</v>
      </c>
      <c r="I25" s="11"/>
      <c r="K25" s="11"/>
      <c r="L25" s="41">
        <f t="shared" si="8"/>
        <v>0</v>
      </c>
      <c r="M25" s="52">
        <f>SUMIFS('2012Figures'!$J:$J,'2012Figures'!$B:$B,"BrokerToCy",'2012Figures'!$G:$G,"E1",'2012Figures'!$K:$K,5,'2012Figures'!$E:$E,$B$1)</f>
        <v>0</v>
      </c>
      <c r="N25" s="52">
        <f>SUMIFS('2012Figures'!$J:$J,'2012Figures'!$B:$B,"BrokerToCy",'2012Figures'!$G:$G,"P1",'2012Figures'!$K:$K,5,'2012Figures'!$E:$E,$B$1)</f>
        <v>0</v>
      </c>
      <c r="O25" s="52">
        <f>SUMIFS('2012Figures'!$J:$J,'2012Figures'!$B:$B,"CyToBroker",'2012Figures'!$G:$G,"E1",'2012Figures'!$K:$K,5,'2012Figures'!$E:$E,$B$1)</f>
        <v>0</v>
      </c>
      <c r="P25" s="52">
        <f>SUMIFS('2012Figures'!$J:$J,'2012Figures'!$B:$B,"CyToBroker",'2012Figures'!$G:$G,"P1",'2012Figures'!$K:$K,5,'2012Figures'!$E:$E,$B$1)</f>
        <v>0</v>
      </c>
      <c r="Q25" s="11"/>
      <c r="R25" s="46" t="str">
        <f t="shared" si="9"/>
        <v/>
      </c>
      <c r="S25" s="46" t="str">
        <f t="shared" si="9"/>
        <v/>
      </c>
      <c r="T25" s="46" t="str">
        <f t="shared" si="9"/>
        <v/>
      </c>
      <c r="U25" s="46" t="str">
        <f t="shared" si="9"/>
        <v/>
      </c>
      <c r="V25" s="46" t="str">
        <f t="shared" si="9"/>
        <v/>
      </c>
    </row>
    <row r="26" spans="1:22" x14ac:dyDescent="0.2">
      <c r="A26" s="35" t="s">
        <v>105</v>
      </c>
      <c r="B26" s="14" t="s">
        <v>88</v>
      </c>
      <c r="C26" s="8" t="s">
        <v>88</v>
      </c>
      <c r="D26" s="36">
        <f t="shared" si="0"/>
        <v>0</v>
      </c>
      <c r="E26" s="9">
        <f>SUMIFS('2013Figures'!$J:$J,'2013Figures'!$B:$B,"BrokerToCy",'2013Figures'!$G:$G,"E1",'2013Figures'!$K:$K,6,'2013Figures'!$E:$E,$B$1)</f>
        <v>0</v>
      </c>
      <c r="F26" s="9">
        <f>SUMIFS('2013Figures'!$J:$J,'2013Figures'!$B:$B,"BrokerToCy",'2013Figures'!$G:$G,"P1",'2013Figures'!$K:$K,6,'2013Figures'!$E:$E,$B$1)</f>
        <v>0</v>
      </c>
      <c r="G26" s="9">
        <f>SUMIFS('2013Figures'!$J:$J,'2013Figures'!$B:$B,"CyToBroker",'2013Figures'!$G:$G,"E1",'2013Figures'!$K:$K,6,'2013Figures'!$E:$E,$B$1)</f>
        <v>0</v>
      </c>
      <c r="H26" s="9">
        <f>SUMIFS('2013Figures'!$J:$J,'2013Figures'!$B:$B,"CyToBroker",'2013Figures'!$G:$G,"P1",'2013Figures'!$K:$K,6,'2013Figures'!$E:$E,$B$1)</f>
        <v>0</v>
      </c>
      <c r="I26" s="11"/>
      <c r="K26" s="11"/>
      <c r="L26" s="41">
        <f t="shared" si="8"/>
        <v>0</v>
      </c>
      <c r="M26" s="52">
        <f>SUMIFS('2012Figures'!$J:$J,'2012Figures'!$B:$B,"BrokerToCy",'2012Figures'!$G:$G,"E1",'2012Figures'!$K:$K,6,'2012Figures'!$E:$E,$B$1)</f>
        <v>0</v>
      </c>
      <c r="N26" s="52">
        <f>SUMIFS('2012Figures'!$J:$J,'2012Figures'!$B:$B,"BrokerToCy",'2012Figures'!$G:$G,"P1",'2012Figures'!$K:$K,6,'2012Figures'!$E:$E,$B$1)</f>
        <v>0</v>
      </c>
      <c r="O26" s="52">
        <f>SUMIFS('2012Figures'!$J:$J,'2012Figures'!$B:$B,"CyToBroker",'2012Figures'!$G:$G,"E1",'2012Figures'!$K:$K,6,'2012Figures'!$E:$E,$B$1)</f>
        <v>0</v>
      </c>
      <c r="P26" s="52">
        <f>SUMIFS('2012Figures'!$J:$J,'2012Figures'!$B:$B,"CyToBroker",'2012Figures'!$G:$G,"P1",'2012Figures'!$K:$K,6,'2012Figures'!$E:$E,$B$1)</f>
        <v>0</v>
      </c>
      <c r="Q26" s="11"/>
      <c r="R26" s="46" t="str">
        <f t="shared" si="9"/>
        <v/>
      </c>
      <c r="S26" s="46" t="str">
        <f t="shared" si="9"/>
        <v/>
      </c>
      <c r="T26" s="46" t="str">
        <f t="shared" si="9"/>
        <v/>
      </c>
      <c r="U26" s="46" t="str">
        <f t="shared" si="9"/>
        <v/>
      </c>
      <c r="V26" s="46" t="str">
        <f t="shared" si="9"/>
        <v/>
      </c>
    </row>
    <row r="27" spans="1:22" x14ac:dyDescent="0.2">
      <c r="A27" s="35" t="s">
        <v>106</v>
      </c>
      <c r="B27" s="14" t="s">
        <v>88</v>
      </c>
      <c r="C27" s="8" t="s">
        <v>88</v>
      </c>
      <c r="D27" s="36">
        <f t="shared" si="0"/>
        <v>0</v>
      </c>
      <c r="E27" s="9">
        <f>SUMIFS('2013Figures'!$J:$J,'2013Figures'!$B:$B,"BrokerToCy",'2013Figures'!$G:$G,"E1",'2013Figures'!$K:$K,7,'2013Figures'!$E:$E,$B$1)</f>
        <v>0</v>
      </c>
      <c r="F27" s="9">
        <f>SUMIFS('2013Figures'!$J:$J,'2013Figures'!$B:$B,"BrokerToCy",'2013Figures'!$G:$G,"P1",'2013Figures'!$K:$K,7,'2013Figures'!$E:$E,$B$1)</f>
        <v>0</v>
      </c>
      <c r="G27" s="9">
        <f>SUMIFS('2013Figures'!$J:$J,'2013Figures'!$B:$B,"CyToBroker",'2013Figures'!$G:$G,"E1",'2013Figures'!$K:$K,7,'2013Figures'!$E:$E,$B$1)</f>
        <v>0</v>
      </c>
      <c r="H27" s="9">
        <f>SUMIFS('2013Figures'!$J:$J,'2013Figures'!$B:$B,"CyToBroker",'2013Figures'!$G:$G,"P1",'2013Figures'!$K:$K,7,'2013Figures'!$E:$E,$B$1)</f>
        <v>0</v>
      </c>
      <c r="I27" s="11"/>
      <c r="K27" s="11"/>
      <c r="L27" s="41">
        <f t="shared" si="8"/>
        <v>0</v>
      </c>
      <c r="M27" s="52">
        <f>SUMIFS('2012Figures'!$J:$J,'2012Figures'!$B:$B,"BrokerToCy",'2012Figures'!$G:$G,"E1",'2012Figures'!$K:$K,7,'2012Figures'!$E:$E,$B$1)</f>
        <v>0</v>
      </c>
      <c r="N27" s="52">
        <f>SUMIFS('2012Figures'!$J:$J,'2012Figures'!$B:$B,"BrokerToCy",'2012Figures'!$G:$G,"P1",'2012Figures'!$K:$K,7,'2012Figures'!$E:$E,$B$1)</f>
        <v>0</v>
      </c>
      <c r="O27" s="52">
        <f>SUMIFS('2012Figures'!$J:$J,'2012Figures'!$B:$B,"CyToBroker",'2012Figures'!$G:$G,"E1",'2012Figures'!$K:$K,7,'2012Figures'!$E:$E,$B$1)</f>
        <v>0</v>
      </c>
      <c r="P27" s="52">
        <f>SUMIFS('2012Figures'!$J:$J,'2012Figures'!$B:$B,"CyToBroker",'2012Figures'!$G:$G,"P1",'2012Figures'!$K:$K,7,'2012Figures'!$E:$E,$B$1)</f>
        <v>0</v>
      </c>
      <c r="Q27" s="11"/>
      <c r="R27" s="46" t="str">
        <f t="shared" si="9"/>
        <v/>
      </c>
      <c r="S27" s="46" t="str">
        <f t="shared" si="9"/>
        <v/>
      </c>
      <c r="T27" s="46" t="str">
        <f t="shared" si="9"/>
        <v/>
      </c>
      <c r="U27" s="46" t="str">
        <f t="shared" si="9"/>
        <v/>
      </c>
      <c r="V27" s="46" t="str">
        <f t="shared" si="9"/>
        <v/>
      </c>
    </row>
    <row r="28" spans="1:22" x14ac:dyDescent="0.2">
      <c r="A28" s="35" t="s">
        <v>107</v>
      </c>
      <c r="B28" s="14" t="s">
        <v>88</v>
      </c>
      <c r="C28" s="8" t="s">
        <v>88</v>
      </c>
      <c r="D28" s="36">
        <f t="shared" si="0"/>
        <v>0</v>
      </c>
      <c r="E28" s="9">
        <f>SUMIFS('2013Figures'!$J:$J,'2013Figures'!$B:$B,"BrokerToCy",'2013Figures'!$G:$G,"E1",'2013Figures'!$K:$K,91,'2013Figures'!$E:$E,$B$1)</f>
        <v>0</v>
      </c>
      <c r="F28" s="9">
        <f>SUMIFS('2013Figures'!$J:$J,'2013Figures'!$B:$B,"BrokerToCy",'2013Figures'!$G:$G,"P1",'2013Figures'!$K:$K,91,'2013Figures'!$E:$E,$B$1)</f>
        <v>0</v>
      </c>
      <c r="G28" s="9">
        <f>SUMIFS('2013Figures'!$J:$J,'2013Figures'!$B:$B,"CyToBroker",'2013Figures'!$G:$G,"E1",'2013Figures'!$K:$K,91,'2013Figures'!$E:$E,$B$1)</f>
        <v>0</v>
      </c>
      <c r="H28" s="9">
        <f>SUMIFS('2013Figures'!$J:$J,'2013Figures'!$B:$B,"CyToBroker",'2013Figures'!$G:$G,"P1",'2013Figures'!$K:$K,91,'2013Figures'!$E:$E,$B$1)</f>
        <v>0</v>
      </c>
      <c r="I28" s="11"/>
      <c r="K28" s="11"/>
      <c r="L28" s="41">
        <f t="shared" si="8"/>
        <v>0</v>
      </c>
      <c r="M28" s="52">
        <f>SUMIFS('2012Figures'!$J:$J,'2012Figures'!$B:$B,"BrokerToCy",'2012Figures'!$G:$G,"E1",'2012Figures'!$K:$K,91,'2012Figures'!$E:$E,$B$1)</f>
        <v>0</v>
      </c>
      <c r="N28" s="52">
        <f>SUMIFS('2012Figures'!$J:$J,'2012Figures'!$B:$B,"BrokerToCy",'2012Figures'!$G:$G,"P1",'2012Figures'!$K:$K,91,'2012Figures'!$E:$E,$B$1)</f>
        <v>0</v>
      </c>
      <c r="O28" s="52">
        <f>SUMIFS('2012Figures'!$J:$J,'2012Figures'!$B:$B,"CyToBroker",'2012Figures'!$G:$G,"E1",'2012Figures'!$K:$K,91,'2012Figures'!$E:$E,$B$1)</f>
        <v>0</v>
      </c>
      <c r="P28" s="52">
        <f>SUMIFS('2012Figures'!$J:$J,'2012Figures'!$B:$B,"CyToBroker",'2012Figures'!$G:$G,"P1",'2012Figures'!$K:$K,91,'2012Figures'!$E:$E,$B$1)</f>
        <v>0</v>
      </c>
      <c r="Q28" s="11"/>
      <c r="R28" s="46" t="str">
        <f t="shared" si="9"/>
        <v/>
      </c>
      <c r="S28" s="46" t="str">
        <f t="shared" si="9"/>
        <v/>
      </c>
      <c r="T28" s="46" t="str">
        <f t="shared" si="9"/>
        <v/>
      </c>
      <c r="U28" s="46" t="str">
        <f t="shared" si="9"/>
        <v/>
      </c>
      <c r="V28" s="46" t="str">
        <f t="shared" si="9"/>
        <v/>
      </c>
    </row>
    <row r="29" spans="1:22" x14ac:dyDescent="0.2">
      <c r="A29" s="35" t="s">
        <v>108</v>
      </c>
      <c r="B29" s="14" t="s">
        <v>88</v>
      </c>
      <c r="C29" s="8" t="s">
        <v>88</v>
      </c>
      <c r="D29" s="36">
        <f t="shared" si="0"/>
        <v>0</v>
      </c>
      <c r="E29" s="9">
        <f>SUMIFS('2013Figures'!$J:$J,'2013Figures'!$B:$B,"BrokerToCy",'2013Figures'!$G:$G,"E1",'2013Figures'!$K:$K,97,'2013Figures'!$E:$E,$B$1)</f>
        <v>0</v>
      </c>
      <c r="F29" s="9">
        <f>SUMIFS('2013Figures'!$J:$J,'2013Figures'!$B:$B,"BrokerToCy",'2013Figures'!$G:$G,"P1",'2013Figures'!$K:$K,97,'2013Figures'!$E:$E,$B$1)</f>
        <v>0</v>
      </c>
      <c r="G29" s="9">
        <f>SUMIFS('2013Figures'!$J:$J,'2013Figures'!$B:$B,"CyToBroker",'2013Figures'!$G:$G,"E1",'2013Figures'!$K:$K,97,'2013Figures'!$E:$E,$B$1)</f>
        <v>0</v>
      </c>
      <c r="H29" s="9">
        <f>SUMIFS('2013Figures'!$J:$J,'2013Figures'!$B:$B,"CyToBroker",'2013Figures'!$G:$G,"P1",'2013Figures'!$K:$K,97,'2013Figures'!$E:$E,$B$1)</f>
        <v>0</v>
      </c>
      <c r="I29" s="11"/>
      <c r="K29" s="11"/>
      <c r="L29" s="41">
        <f t="shared" si="8"/>
        <v>0</v>
      </c>
      <c r="M29" s="52">
        <f>SUMIFS('2012Figures'!$J:$J,'2012Figures'!$B:$B,"BrokerToCy",'2012Figures'!$G:$G,"E1",'2012Figures'!$K:$K,97,'2012Figures'!$E:$E,$B$1)</f>
        <v>0</v>
      </c>
      <c r="N29" s="52">
        <f>SUMIFS('2012Figures'!$J:$J,'2012Figures'!$B:$B,"BrokerToCy",'2012Figures'!$G:$G,"P1",'2012Figures'!$K:$K,97,'2012Figures'!$E:$E,$B$1)</f>
        <v>0</v>
      </c>
      <c r="O29" s="52">
        <f>SUMIFS('2012Figures'!$J:$J,'2012Figures'!$B:$B,"CyToBroker",'2012Figures'!$G:$G,"E1",'2012Figures'!$K:$K,97,'2012Figures'!$E:$E,$B$1)</f>
        <v>0</v>
      </c>
      <c r="P29" s="52">
        <f>SUMIFS('2012Figures'!$J:$J,'2012Figures'!$B:$B,"CyToBroker",'2012Figures'!$G:$G,"P1",'2012Figures'!$K:$K,97,'2012Figures'!$E:$E,$B$1)</f>
        <v>0</v>
      </c>
      <c r="Q29" s="11"/>
      <c r="R29" s="46" t="str">
        <f t="shared" si="9"/>
        <v/>
      </c>
      <c r="S29" s="46" t="str">
        <f t="shared" si="9"/>
        <v/>
      </c>
      <c r="T29" s="46" t="str">
        <f t="shared" si="9"/>
        <v/>
      </c>
      <c r="U29" s="46" t="str">
        <f t="shared" si="9"/>
        <v/>
      </c>
      <c r="V29" s="46" t="str">
        <f t="shared" si="9"/>
        <v/>
      </c>
    </row>
    <row r="30" spans="1:22" x14ac:dyDescent="0.2">
      <c r="A30" s="21"/>
      <c r="B30" s="21" t="s">
        <v>92</v>
      </c>
      <c r="C30" s="22"/>
      <c r="D30" s="23">
        <f t="shared" si="0"/>
        <v>69239</v>
      </c>
      <c r="E30" s="23">
        <f>SUM(E21:E29)</f>
        <v>68</v>
      </c>
      <c r="F30" s="23">
        <f t="shared" ref="F30:H30" si="10">SUM(F21:F29)</f>
        <v>0</v>
      </c>
      <c r="G30" s="23">
        <f t="shared" si="10"/>
        <v>69171</v>
      </c>
      <c r="H30" s="23">
        <f t="shared" si="10"/>
        <v>0</v>
      </c>
      <c r="I30" s="21"/>
      <c r="J30" s="22"/>
      <c r="K30" s="21"/>
      <c r="L30" s="43">
        <f t="shared" si="8"/>
        <v>60261</v>
      </c>
      <c r="M30" s="43">
        <f>SUM(M21:M29)</f>
        <v>99</v>
      </c>
      <c r="N30" s="43">
        <f t="shared" ref="N30:P30" si="11">SUM(N21:N29)</f>
        <v>0</v>
      </c>
      <c r="O30" s="43">
        <f t="shared" si="11"/>
        <v>60162</v>
      </c>
      <c r="P30" s="43">
        <f t="shared" si="11"/>
        <v>0</v>
      </c>
      <c r="Q30" s="21"/>
      <c r="R30" s="21"/>
      <c r="S30" s="21"/>
      <c r="T30" s="21"/>
      <c r="U30" s="21"/>
      <c r="V30" s="21"/>
    </row>
    <row r="31" spans="1:22" x14ac:dyDescent="0.2">
      <c r="A31" s="28">
        <v>101</v>
      </c>
      <c r="B31" s="28" t="s">
        <v>52</v>
      </c>
      <c r="C31" s="17" t="s">
        <v>88</v>
      </c>
      <c r="D31" s="18">
        <f>SUMIFS('2013Figures'!$J:$J,'2013Figures'!$C:$C,$A31,'2013Figures'!$E:$E,$B$1)</f>
        <v>5263</v>
      </c>
      <c r="E31" s="18">
        <f>SUMIFS('2013Figures'!$J:$J,'2013Figures'!$C:$C,$A31,'2013Figures'!$B:$B,"BrokerToCy",'2013Figures'!$G:$G,"E1",'2013Figures'!$E:$E,$B$1)</f>
        <v>0</v>
      </c>
      <c r="F31" s="18">
        <f>SUMIFS('2013Figures'!$J:$J,'2013Figures'!$C:$C,$A31,'2013Figures'!$B:$B,"BrokerToCy",'2013Figures'!$G:$G,"P1",'2013Figures'!$E:$E,$B$1)</f>
        <v>0</v>
      </c>
      <c r="G31" s="18">
        <f>SUMIFS('2013Figures'!$J:$J,'2013Figures'!$C:$C,$A31,'2013Figures'!$B:$B,"CyToBroker",'2013Figures'!$G:$G,"E1",'2013Figures'!$E:$E,$B$1)</f>
        <v>5263</v>
      </c>
      <c r="H31" s="18">
        <f>SUMIFS('2013Figures'!$J:$J,'2013Figures'!$C:$C,$A31,'2013Figures'!$B:$B,"CyToBroker",'2013Figures'!$G:$G,"P1",'2013Figures'!$E:$E,$B$1)</f>
        <v>0</v>
      </c>
      <c r="I31" s="28"/>
      <c r="J31" s="17"/>
      <c r="K31" s="28"/>
      <c r="L31" s="50">
        <f>SUMIFS('2012Figures'!$J:$J,'2012Figures'!$C:$C,$A31,'2012Figures'!$E:$E,$B$1)</f>
        <v>6977</v>
      </c>
      <c r="M31" s="50">
        <f>SUMIFS('2012Figures'!$J:$J,'2012Figures'!$C:$C,$A31,'2012Figures'!$B:$B,"BrokerToCy",'2012Figures'!$G:$G,"E1",'2012Figures'!$E:$E,$B$1)</f>
        <v>0</v>
      </c>
      <c r="N31" s="50">
        <f>SUMIFS('2012Figures'!$J:$J,'2012Figures'!$C:$C,$A31,'2012Figures'!$B:$B,"BrokerToCy",'2012Figures'!$G:$G,"P1",'2012Figures'!$E:$E,$B$1)</f>
        <v>0</v>
      </c>
      <c r="O31" s="50">
        <f>SUMIFS('2012Figures'!$J:$J,'2012Figures'!$C:$C,$A31,'2012Figures'!$B:$B,"CyToBroker",'2012Figures'!$G:$G,"E1",'2012Figures'!$E:$E,$B$1)</f>
        <v>6977</v>
      </c>
      <c r="P31" s="50">
        <f>SUMIFS('2012Figures'!$J:$J,'2012Figures'!$C:$C,$A31,'2012Figures'!$B:$B,"CyToBroker",'2012Figures'!$G:$G,"P1",'2012Figures'!$E:$E,$B$1)</f>
        <v>0</v>
      </c>
      <c r="Q31" s="28"/>
      <c r="R31" s="46">
        <f t="shared" ref="R31:V94" si="12">IF(L31=0,"",ROUND(D31/L31-1,2))</f>
        <v>-0.25</v>
      </c>
      <c r="S31" s="46" t="str">
        <f t="shared" si="12"/>
        <v/>
      </c>
      <c r="T31" s="46" t="str">
        <f t="shared" si="12"/>
        <v/>
      </c>
      <c r="U31" s="46">
        <f t="shared" si="12"/>
        <v>-0.25</v>
      </c>
      <c r="V31" s="46" t="str">
        <f t="shared" si="12"/>
        <v/>
      </c>
    </row>
    <row r="32" spans="1:22" x14ac:dyDescent="0.2">
      <c r="A32" s="1">
        <v>101</v>
      </c>
      <c r="B32" s="1" t="s">
        <v>52</v>
      </c>
      <c r="C32" s="8">
        <v>11</v>
      </c>
      <c r="D32" s="29">
        <f>SUMIFS('2013Figures'!$J:$J,'2013Figures'!$C:$C,$A32,'2013Figures'!$H:$H,$B32,'2013Figures'!$I:$I,$C32,'2013Figures'!$E:$E,$B$1)</f>
        <v>0</v>
      </c>
      <c r="E32" s="9">
        <f>SUMIFS('2013Figures'!$J:$J,'2013Figures'!$C:$C,$A32,'2013Figures'!$H:$H,$B32,'2013Figures'!$I:$I,$C32,'2013Figures'!$B:$B,"BrokerToCy",'2013Figures'!$G:$G,"E1",'2013Figures'!$E:$E,$B$1)</f>
        <v>0</v>
      </c>
      <c r="F32" s="9">
        <f>SUMIFS('2013Figures'!$J:$J,'2013Figures'!$C:$C,$A32,'2013Figures'!$H:$H,$B32,'2013Figures'!$I:$I,$C32,'2013Figures'!$B:$B,"BrokerToCy",'2013Figures'!$G:$G,"P1",'2013Figures'!$E:$E,$B$1)</f>
        <v>0</v>
      </c>
      <c r="G32" s="9">
        <f>SUMIFS('2013Figures'!$J:$J,'2013Figures'!$C:$C,$A32,'2013Figures'!$H:$H,$B32,'2013Figures'!$I:$I,$C32,'2013Figures'!$B:$B,"CyToBroker",'2013Figures'!$G:$G,"E1",'2013Figures'!$E:$E,$B$1)</f>
        <v>0</v>
      </c>
      <c r="H32" s="9">
        <f>SUMIFS('2013Figures'!$J:$J,'2013Figures'!$C:$C,$A32,'2013Figures'!$H:$H,$B32,'2013Figures'!$I:$I,$C32,'2013Figures'!$B:$B,"CyToBroker",'2013Figures'!$G:$G,"P1",'2013Figures'!$E:$E,$B$1)</f>
        <v>0</v>
      </c>
      <c r="L32" s="42">
        <f>SUMIFS('2012Figures'!$J:$J,'2012Figures'!$C:$C,$A32,'2012Figures'!$H:$H,$B32,'2012Figures'!$I:$I,$C32,'2012Figures'!$E:$E,$B$1)</f>
        <v>0</v>
      </c>
      <c r="M32" s="52">
        <f>SUMIFS('2012Figures'!$J:$J,'2012Figures'!$C:$C,$A32,'2012Figures'!$H:$H,$B32,'2012Figures'!$I:$I,$C32,'2012Figures'!$B:$B,"BrokerToCy",'2012Figures'!$G:$G,"E1",'2012Figures'!$E:$E,$B$1)</f>
        <v>0</v>
      </c>
      <c r="N32" s="52">
        <f>SUMIFS('2012Figures'!$J:$J,'2012Figures'!$C:$C,$A32,'2012Figures'!$H:$H,$B32,'2012Figures'!$I:$I,$C32,'2012Figures'!$B:$B,"BrokerToCy",'2012Figures'!$G:$G,"P1",'2012Figures'!$E:$E,$B$1)</f>
        <v>0</v>
      </c>
      <c r="O32" s="52">
        <f>SUMIFS('2012Figures'!$J:$J,'2012Figures'!$C:$C,$A32,'2012Figures'!$H:$H,$B32,'2012Figures'!$I:$I,$C32,'2012Figures'!$B:$B,"CyToBroker",'2012Figures'!$G:$G,"E1",'2012Figures'!$E:$E,$B$1)</f>
        <v>0</v>
      </c>
      <c r="P32" s="52">
        <f>SUMIFS('2012Figures'!$J:$J,'2012Figures'!$C:$C,$A32,'2012Figures'!$H:$H,$B32,'2012Figures'!$I:$I,$C32,'2012Figures'!$B:$B,"CyToBroker",'2012Figures'!$G:$G,"P1",'2012Figures'!$E:$E,$B$1)</f>
        <v>0</v>
      </c>
      <c r="R32" s="46" t="str">
        <f t="shared" si="12"/>
        <v/>
      </c>
      <c r="S32" s="46" t="str">
        <f t="shared" si="12"/>
        <v/>
      </c>
      <c r="T32" s="46" t="str">
        <f t="shared" si="12"/>
        <v/>
      </c>
      <c r="U32" s="46" t="str">
        <f t="shared" si="12"/>
        <v/>
      </c>
      <c r="V32" s="46" t="str">
        <f t="shared" si="12"/>
        <v/>
      </c>
    </row>
    <row r="33" spans="1:22" x14ac:dyDescent="0.2">
      <c r="A33" s="1">
        <v>101</v>
      </c>
      <c r="B33" s="1" t="s">
        <v>52</v>
      </c>
      <c r="C33" s="8">
        <v>10</v>
      </c>
      <c r="D33" s="29">
        <f>SUMIFS('2013Figures'!$J:$J,'2013Figures'!$C:$C,$A33,'2013Figures'!$H:$H,$B33,'2013Figures'!$I:$I,$C33,'2013Figures'!$E:$E,$B$1)</f>
        <v>0</v>
      </c>
      <c r="E33" s="9">
        <f>SUMIFS('2013Figures'!$J:$J,'2013Figures'!$C:$C,$A33,'2013Figures'!$H:$H,$B33,'2013Figures'!$I:$I,$C33,'2013Figures'!$B:$B,"BrokerToCy",'2013Figures'!$G:$G,"E1",'2013Figures'!$E:$E,$B$1)</f>
        <v>0</v>
      </c>
      <c r="F33" s="9">
        <f>SUMIFS('2013Figures'!$J:$J,'2013Figures'!$C:$C,$A33,'2013Figures'!$H:$H,$B33,'2013Figures'!$I:$I,$C33,'2013Figures'!$B:$B,"BrokerToCy",'2013Figures'!$G:$G,"P1",'2013Figures'!$E:$E,$B$1)</f>
        <v>0</v>
      </c>
      <c r="G33" s="9">
        <f>SUMIFS('2013Figures'!$J:$J,'2013Figures'!$C:$C,$A33,'2013Figures'!$H:$H,$B33,'2013Figures'!$I:$I,$C33,'2013Figures'!$B:$B,"CyToBroker",'2013Figures'!$G:$G,"E1",'2013Figures'!$E:$E,$B$1)</f>
        <v>0</v>
      </c>
      <c r="H33" s="9">
        <f>SUMIFS('2013Figures'!$J:$J,'2013Figures'!$C:$C,$A33,'2013Figures'!$H:$H,$B33,'2013Figures'!$I:$I,$C33,'2013Figures'!$B:$B,"CyToBroker",'2013Figures'!$G:$G,"P1",'2013Figures'!$E:$E,$B$1)</f>
        <v>0</v>
      </c>
      <c r="J33" s="8">
        <v>201501</v>
      </c>
      <c r="L33" s="42">
        <f>SUMIFS('2012Figures'!$J:$J,'2012Figures'!$C:$C,$A33,'2012Figures'!$H:$H,$B33,'2012Figures'!$I:$I,$C33,'2012Figures'!$E:$E,$B$1)</f>
        <v>0</v>
      </c>
      <c r="M33" s="52">
        <f>SUMIFS('2012Figures'!$J:$J,'2012Figures'!$C:$C,$A33,'2012Figures'!$H:$H,$B33,'2012Figures'!$I:$I,$C33,'2012Figures'!$B:$B,"BrokerToCy",'2012Figures'!$G:$G,"E1",'2012Figures'!$E:$E,$B$1)</f>
        <v>0</v>
      </c>
      <c r="N33" s="52">
        <f>SUMIFS('2012Figures'!$J:$J,'2012Figures'!$C:$C,$A33,'2012Figures'!$H:$H,$B33,'2012Figures'!$I:$I,$C33,'2012Figures'!$B:$B,"BrokerToCy",'2012Figures'!$G:$G,"P1",'2012Figures'!$E:$E,$B$1)</f>
        <v>0</v>
      </c>
      <c r="O33" s="52">
        <f>SUMIFS('2012Figures'!$J:$J,'2012Figures'!$C:$C,$A33,'2012Figures'!$H:$H,$B33,'2012Figures'!$I:$I,$C33,'2012Figures'!$B:$B,"CyToBroker",'2012Figures'!$G:$G,"E1",'2012Figures'!$E:$E,$B$1)</f>
        <v>0</v>
      </c>
      <c r="P33" s="52">
        <f>SUMIFS('2012Figures'!$J:$J,'2012Figures'!$C:$C,$A33,'2012Figures'!$H:$H,$B33,'2012Figures'!$I:$I,$C33,'2012Figures'!$B:$B,"CyToBroker",'2012Figures'!$G:$G,"P1",'2012Figures'!$E:$E,$B$1)</f>
        <v>0</v>
      </c>
      <c r="R33" s="46" t="str">
        <f t="shared" si="12"/>
        <v/>
      </c>
      <c r="S33" s="46" t="str">
        <f t="shared" si="12"/>
        <v/>
      </c>
      <c r="T33" s="46" t="str">
        <f t="shared" si="12"/>
        <v/>
      </c>
      <c r="U33" s="46" t="str">
        <f t="shared" si="12"/>
        <v/>
      </c>
      <c r="V33" s="46" t="str">
        <f t="shared" si="12"/>
        <v/>
      </c>
    </row>
    <row r="34" spans="1:22" x14ac:dyDescent="0.2">
      <c r="A34" s="1">
        <v>101</v>
      </c>
      <c r="B34" s="1" t="s">
        <v>52</v>
      </c>
      <c r="C34" s="8">
        <v>9</v>
      </c>
      <c r="D34" s="29">
        <f>SUMIFS('2013Figures'!$J:$J,'2013Figures'!$C:$C,$A34,'2013Figures'!$H:$H,$B34,'2013Figures'!$I:$I,$C34,'2013Figures'!$E:$E,$B$1)</f>
        <v>0</v>
      </c>
      <c r="E34" s="9">
        <f>SUMIFS('2013Figures'!$J:$J,'2013Figures'!$C:$C,$A34,'2013Figures'!$H:$H,$B34,'2013Figures'!$I:$I,$C34,'2013Figures'!$B:$B,"BrokerToCy",'2013Figures'!$G:$G,"E1",'2013Figures'!$E:$E,$B$1)</f>
        <v>0</v>
      </c>
      <c r="F34" s="9">
        <f>SUMIFS('2013Figures'!$J:$J,'2013Figures'!$C:$C,$A34,'2013Figures'!$H:$H,$B34,'2013Figures'!$I:$I,$C34,'2013Figures'!$B:$B,"BrokerToCy",'2013Figures'!$G:$G,"P1",'2013Figures'!$E:$E,$B$1)</f>
        <v>0</v>
      </c>
      <c r="G34" s="9">
        <f>SUMIFS('2013Figures'!$J:$J,'2013Figures'!$C:$C,$A34,'2013Figures'!$H:$H,$B34,'2013Figures'!$I:$I,$C34,'2013Figures'!$B:$B,"CyToBroker",'2013Figures'!$G:$G,"E1",'2013Figures'!$E:$E,$B$1)</f>
        <v>0</v>
      </c>
      <c r="H34" s="9">
        <f>SUMIFS('2013Figures'!$J:$J,'2013Figures'!$C:$C,$A34,'2013Figures'!$H:$H,$B34,'2013Figures'!$I:$I,$C34,'2013Figures'!$B:$B,"CyToBroker",'2013Figures'!$G:$G,"P1",'2013Figures'!$E:$E,$B$1)</f>
        <v>0</v>
      </c>
      <c r="J34" s="8">
        <v>201401</v>
      </c>
      <c r="L34" s="42">
        <f>SUMIFS('2012Figures'!$J:$J,'2012Figures'!$C:$C,$A34,'2012Figures'!$H:$H,$B34,'2012Figures'!$I:$I,$C34,'2012Figures'!$E:$E,$B$1)</f>
        <v>0</v>
      </c>
      <c r="M34" s="52">
        <f>SUMIFS('2012Figures'!$J:$J,'2012Figures'!$C:$C,$A34,'2012Figures'!$H:$H,$B34,'2012Figures'!$I:$I,$C34,'2012Figures'!$B:$B,"BrokerToCy",'2012Figures'!$G:$G,"E1",'2012Figures'!$E:$E,$B$1)</f>
        <v>0</v>
      </c>
      <c r="N34" s="52">
        <f>SUMIFS('2012Figures'!$J:$J,'2012Figures'!$C:$C,$A34,'2012Figures'!$H:$H,$B34,'2012Figures'!$I:$I,$C34,'2012Figures'!$B:$B,"BrokerToCy",'2012Figures'!$G:$G,"P1",'2012Figures'!$E:$E,$B$1)</f>
        <v>0</v>
      </c>
      <c r="O34" s="52">
        <f>SUMIFS('2012Figures'!$J:$J,'2012Figures'!$C:$C,$A34,'2012Figures'!$H:$H,$B34,'2012Figures'!$I:$I,$C34,'2012Figures'!$B:$B,"CyToBroker",'2012Figures'!$G:$G,"E1",'2012Figures'!$E:$E,$B$1)</f>
        <v>0</v>
      </c>
      <c r="P34" s="52">
        <f>SUMIFS('2012Figures'!$J:$J,'2012Figures'!$C:$C,$A34,'2012Figures'!$H:$H,$B34,'2012Figures'!$I:$I,$C34,'2012Figures'!$B:$B,"CyToBroker",'2012Figures'!$G:$G,"P1",'2012Figures'!$E:$E,$B$1)</f>
        <v>0</v>
      </c>
      <c r="R34" s="46" t="str">
        <f t="shared" si="12"/>
        <v/>
      </c>
      <c r="S34" s="46" t="str">
        <f t="shared" si="12"/>
        <v/>
      </c>
      <c r="T34" s="46" t="str">
        <f t="shared" si="12"/>
        <v/>
      </c>
      <c r="U34" s="46" t="str">
        <f t="shared" si="12"/>
        <v/>
      </c>
      <c r="V34" s="46" t="str">
        <f t="shared" si="12"/>
        <v/>
      </c>
    </row>
    <row r="35" spans="1:22" x14ac:dyDescent="0.2">
      <c r="A35" s="1">
        <v>101</v>
      </c>
      <c r="B35" s="1" t="s">
        <v>52</v>
      </c>
      <c r="C35" s="8">
        <v>8</v>
      </c>
      <c r="D35" s="29">
        <f>SUMIFS('2013Figures'!$J:$J,'2013Figures'!$C:$C,$A35,'2013Figures'!$H:$H,$B35,'2013Figures'!$I:$I,$C35,'2013Figures'!$E:$E,$B$1)</f>
        <v>0</v>
      </c>
      <c r="E35" s="9">
        <f>SUMIFS('2013Figures'!$J:$J,'2013Figures'!$C:$C,$A35,'2013Figures'!$H:$H,$B35,'2013Figures'!$I:$I,$C35,'2013Figures'!$B:$B,"BrokerToCy",'2013Figures'!$G:$G,"E1",'2013Figures'!$E:$E,$B$1)</f>
        <v>0</v>
      </c>
      <c r="F35" s="9">
        <f>SUMIFS('2013Figures'!$J:$J,'2013Figures'!$C:$C,$A35,'2013Figures'!$H:$H,$B35,'2013Figures'!$I:$I,$C35,'2013Figures'!$B:$B,"BrokerToCy",'2013Figures'!$G:$G,"P1",'2013Figures'!$E:$E,$B$1)</f>
        <v>0</v>
      </c>
      <c r="G35" s="9">
        <f>SUMIFS('2013Figures'!$J:$J,'2013Figures'!$C:$C,$A35,'2013Figures'!$H:$H,$B35,'2013Figures'!$I:$I,$C35,'2013Figures'!$B:$B,"CyToBroker",'2013Figures'!$G:$G,"E1",'2013Figures'!$E:$E,$B$1)</f>
        <v>0</v>
      </c>
      <c r="H35" s="9">
        <f>SUMIFS('2013Figures'!$J:$J,'2013Figures'!$C:$C,$A35,'2013Figures'!$H:$H,$B35,'2013Figures'!$I:$I,$C35,'2013Figures'!$B:$B,"CyToBroker",'2013Figures'!$G:$G,"P1",'2013Figures'!$E:$E,$B$1)</f>
        <v>0</v>
      </c>
      <c r="I35" s="30"/>
      <c r="J35" s="31">
        <v>201301</v>
      </c>
      <c r="K35" s="30"/>
      <c r="L35" s="42">
        <f>SUMIFS('2012Figures'!$J:$J,'2012Figures'!$C:$C,$A35,'2012Figures'!$H:$H,$B35,'2012Figures'!$I:$I,$C35,'2012Figures'!$E:$E,$B$1)</f>
        <v>0</v>
      </c>
      <c r="M35" s="52">
        <f>SUMIFS('2012Figures'!$J:$J,'2012Figures'!$C:$C,$A35,'2012Figures'!$H:$H,$B35,'2012Figures'!$I:$I,$C35,'2012Figures'!$B:$B,"BrokerToCy",'2012Figures'!$G:$G,"E1",'2012Figures'!$E:$E,$B$1)</f>
        <v>0</v>
      </c>
      <c r="N35" s="52">
        <f>SUMIFS('2012Figures'!$J:$J,'2012Figures'!$C:$C,$A35,'2012Figures'!$H:$H,$B35,'2012Figures'!$I:$I,$C35,'2012Figures'!$B:$B,"BrokerToCy",'2012Figures'!$G:$G,"P1",'2012Figures'!$E:$E,$B$1)</f>
        <v>0</v>
      </c>
      <c r="O35" s="52">
        <f>SUMIFS('2012Figures'!$J:$J,'2012Figures'!$C:$C,$A35,'2012Figures'!$H:$H,$B35,'2012Figures'!$I:$I,$C35,'2012Figures'!$B:$B,"CyToBroker",'2012Figures'!$G:$G,"E1",'2012Figures'!$E:$E,$B$1)</f>
        <v>0</v>
      </c>
      <c r="P35" s="52">
        <f>SUMIFS('2012Figures'!$J:$J,'2012Figures'!$C:$C,$A35,'2012Figures'!$H:$H,$B35,'2012Figures'!$I:$I,$C35,'2012Figures'!$B:$B,"CyToBroker",'2012Figures'!$G:$G,"P1",'2012Figures'!$E:$E,$B$1)</f>
        <v>0</v>
      </c>
      <c r="Q35" s="30"/>
      <c r="R35" s="46" t="str">
        <f t="shared" si="12"/>
        <v/>
      </c>
      <c r="S35" s="46" t="str">
        <f t="shared" si="12"/>
        <v/>
      </c>
      <c r="T35" s="46" t="str">
        <f t="shared" si="12"/>
        <v/>
      </c>
      <c r="U35" s="46" t="str">
        <f t="shared" si="12"/>
        <v/>
      </c>
      <c r="V35" s="46" t="str">
        <f t="shared" si="12"/>
        <v/>
      </c>
    </row>
    <row r="36" spans="1:22" x14ac:dyDescent="0.2">
      <c r="A36" s="1">
        <v>101</v>
      </c>
      <c r="B36" s="1" t="s">
        <v>52</v>
      </c>
      <c r="C36" s="8">
        <v>7</v>
      </c>
      <c r="D36" s="29">
        <f>SUMIFS('2013Figures'!$J:$J,'2013Figures'!$C:$C,$A36,'2013Figures'!$H:$H,$B36,'2013Figures'!$I:$I,$C36,'2013Figures'!$E:$E,$B$1)</f>
        <v>0</v>
      </c>
      <c r="E36" s="9">
        <f>SUMIFS('2013Figures'!$J:$J,'2013Figures'!$C:$C,$A36,'2013Figures'!$H:$H,$B36,'2013Figures'!$I:$I,$C36,'2013Figures'!$B:$B,"BrokerToCy",'2013Figures'!$G:$G,"E1",'2013Figures'!$E:$E,$B$1)</f>
        <v>0</v>
      </c>
      <c r="F36" s="9">
        <f>SUMIFS('2013Figures'!$J:$J,'2013Figures'!$C:$C,$A36,'2013Figures'!$H:$H,$B36,'2013Figures'!$I:$I,$C36,'2013Figures'!$B:$B,"BrokerToCy",'2013Figures'!$G:$G,"P1",'2013Figures'!$E:$E,$B$1)</f>
        <v>0</v>
      </c>
      <c r="G36" s="9">
        <f>SUMIFS('2013Figures'!$J:$J,'2013Figures'!$C:$C,$A36,'2013Figures'!$H:$H,$B36,'2013Figures'!$I:$I,$C36,'2013Figures'!$B:$B,"CyToBroker",'2013Figures'!$G:$G,"E1",'2013Figures'!$E:$E,$B$1)</f>
        <v>0</v>
      </c>
      <c r="H36" s="9">
        <f>SUMIFS('2013Figures'!$J:$J,'2013Figures'!$C:$C,$A36,'2013Figures'!$H:$H,$B36,'2013Figures'!$I:$I,$C36,'2013Figures'!$B:$B,"CyToBroker",'2013Figures'!$G:$G,"P1",'2013Figures'!$E:$E,$B$1)</f>
        <v>0</v>
      </c>
      <c r="J36" s="8">
        <v>201201</v>
      </c>
      <c r="L36" s="42">
        <f>SUMIFS('2012Figures'!$J:$J,'2012Figures'!$C:$C,$A36,'2012Figures'!$H:$H,$B36,'2012Figures'!$I:$I,$C36,'2012Figures'!$E:$E,$B$1)</f>
        <v>0</v>
      </c>
      <c r="M36" s="52">
        <f>SUMIFS('2012Figures'!$J:$J,'2012Figures'!$C:$C,$A36,'2012Figures'!$H:$H,$B36,'2012Figures'!$I:$I,$C36,'2012Figures'!$B:$B,"BrokerToCy",'2012Figures'!$G:$G,"E1",'2012Figures'!$E:$E,$B$1)</f>
        <v>0</v>
      </c>
      <c r="N36" s="52">
        <f>SUMIFS('2012Figures'!$J:$J,'2012Figures'!$C:$C,$A36,'2012Figures'!$H:$H,$B36,'2012Figures'!$I:$I,$C36,'2012Figures'!$B:$B,"BrokerToCy",'2012Figures'!$G:$G,"P1",'2012Figures'!$E:$E,$B$1)</f>
        <v>0</v>
      </c>
      <c r="O36" s="52">
        <f>SUMIFS('2012Figures'!$J:$J,'2012Figures'!$C:$C,$A36,'2012Figures'!$H:$H,$B36,'2012Figures'!$I:$I,$C36,'2012Figures'!$B:$B,"CyToBroker",'2012Figures'!$G:$G,"E1",'2012Figures'!$E:$E,$B$1)</f>
        <v>0</v>
      </c>
      <c r="P36" s="52">
        <f>SUMIFS('2012Figures'!$J:$J,'2012Figures'!$C:$C,$A36,'2012Figures'!$H:$H,$B36,'2012Figures'!$I:$I,$C36,'2012Figures'!$B:$B,"CyToBroker",'2012Figures'!$G:$G,"P1",'2012Figures'!$E:$E,$B$1)</f>
        <v>0</v>
      </c>
      <c r="R36" s="46" t="str">
        <f t="shared" si="12"/>
        <v/>
      </c>
      <c r="S36" s="46" t="str">
        <f t="shared" si="12"/>
        <v/>
      </c>
      <c r="T36" s="46" t="str">
        <f t="shared" si="12"/>
        <v/>
      </c>
      <c r="U36" s="46" t="str">
        <f t="shared" si="12"/>
        <v/>
      </c>
      <c r="V36" s="46" t="str">
        <f t="shared" si="12"/>
        <v/>
      </c>
    </row>
    <row r="37" spans="1:22" x14ac:dyDescent="0.2">
      <c r="A37" s="1">
        <v>101</v>
      </c>
      <c r="B37" s="1" t="s">
        <v>52</v>
      </c>
      <c r="C37" s="8">
        <v>6</v>
      </c>
      <c r="D37" s="29">
        <f>SUMIFS('2013Figures'!$J:$J,'2013Figures'!$C:$C,$A37,'2013Figures'!$H:$H,$B37,'2013Figures'!$I:$I,$C37,'2013Figures'!$E:$E,$B$1)</f>
        <v>0</v>
      </c>
      <c r="E37" s="9">
        <f>SUMIFS('2013Figures'!$J:$J,'2013Figures'!$C:$C,$A37,'2013Figures'!$H:$H,$B37,'2013Figures'!$I:$I,$C37,'2013Figures'!$B:$B,"BrokerToCy",'2013Figures'!$G:$G,"E1",'2013Figures'!$E:$E,$B$1)</f>
        <v>0</v>
      </c>
      <c r="F37" s="9">
        <f>SUMIFS('2013Figures'!$J:$J,'2013Figures'!$C:$C,$A37,'2013Figures'!$H:$H,$B37,'2013Figures'!$I:$I,$C37,'2013Figures'!$B:$B,"BrokerToCy",'2013Figures'!$G:$G,"P1",'2013Figures'!$E:$E,$B$1)</f>
        <v>0</v>
      </c>
      <c r="G37" s="9">
        <f>SUMIFS('2013Figures'!$J:$J,'2013Figures'!$C:$C,$A37,'2013Figures'!$H:$H,$B37,'2013Figures'!$I:$I,$C37,'2013Figures'!$B:$B,"CyToBroker",'2013Figures'!$G:$G,"E1",'2013Figures'!$E:$E,$B$1)</f>
        <v>0</v>
      </c>
      <c r="H37" s="9">
        <f>SUMIFS('2013Figures'!$J:$J,'2013Figures'!$C:$C,$A37,'2013Figures'!$H:$H,$B37,'2013Figures'!$I:$I,$C37,'2013Figures'!$B:$B,"CyToBroker",'2013Figures'!$G:$G,"P1",'2013Figures'!$E:$E,$B$1)</f>
        <v>0</v>
      </c>
      <c r="J37" s="8">
        <v>201101</v>
      </c>
      <c r="L37" s="42">
        <f>SUMIFS('2012Figures'!$J:$J,'2012Figures'!$C:$C,$A37,'2012Figures'!$H:$H,$B37,'2012Figures'!$I:$I,$C37,'2012Figures'!$E:$E,$B$1)</f>
        <v>0</v>
      </c>
      <c r="M37" s="52">
        <f>SUMIFS('2012Figures'!$J:$J,'2012Figures'!$C:$C,$A37,'2012Figures'!$H:$H,$B37,'2012Figures'!$I:$I,$C37,'2012Figures'!$B:$B,"BrokerToCy",'2012Figures'!$G:$G,"E1",'2012Figures'!$E:$E,$B$1)</f>
        <v>0</v>
      </c>
      <c r="N37" s="52">
        <f>SUMIFS('2012Figures'!$J:$J,'2012Figures'!$C:$C,$A37,'2012Figures'!$H:$H,$B37,'2012Figures'!$I:$I,$C37,'2012Figures'!$B:$B,"BrokerToCy",'2012Figures'!$G:$G,"P1",'2012Figures'!$E:$E,$B$1)</f>
        <v>0</v>
      </c>
      <c r="O37" s="52">
        <f>SUMIFS('2012Figures'!$J:$J,'2012Figures'!$C:$C,$A37,'2012Figures'!$H:$H,$B37,'2012Figures'!$I:$I,$C37,'2012Figures'!$B:$B,"CyToBroker",'2012Figures'!$G:$G,"E1",'2012Figures'!$E:$E,$B$1)</f>
        <v>0</v>
      </c>
      <c r="P37" s="52">
        <f>SUMIFS('2012Figures'!$J:$J,'2012Figures'!$C:$C,$A37,'2012Figures'!$H:$H,$B37,'2012Figures'!$I:$I,$C37,'2012Figures'!$B:$B,"CyToBroker",'2012Figures'!$G:$G,"P1",'2012Figures'!$E:$E,$B$1)</f>
        <v>0</v>
      </c>
      <c r="R37" s="46" t="str">
        <f t="shared" si="12"/>
        <v/>
      </c>
      <c r="S37" s="46" t="str">
        <f t="shared" si="12"/>
        <v/>
      </c>
      <c r="T37" s="46" t="str">
        <f t="shared" si="12"/>
        <v/>
      </c>
      <c r="U37" s="46" t="str">
        <f t="shared" si="12"/>
        <v/>
      </c>
      <c r="V37" s="46" t="str">
        <f t="shared" si="12"/>
        <v/>
      </c>
    </row>
    <row r="38" spans="1:22" x14ac:dyDescent="0.2">
      <c r="A38" s="1">
        <v>101</v>
      </c>
      <c r="B38" s="1" t="s">
        <v>52</v>
      </c>
      <c r="C38" s="8">
        <v>5</v>
      </c>
      <c r="D38" s="29">
        <f>SUMIFS('2013Figures'!$J:$J,'2013Figures'!$C:$C,$A38,'2013Figures'!$H:$H,$B38,'2013Figures'!$I:$I,$C38,'2013Figures'!$E:$E,$B$1)</f>
        <v>0</v>
      </c>
      <c r="E38" s="9">
        <f>SUMIFS('2013Figures'!$J:$J,'2013Figures'!$C:$C,$A38,'2013Figures'!$H:$H,$B38,'2013Figures'!$I:$I,$C38,'2013Figures'!$B:$B,"BrokerToCy",'2013Figures'!$G:$G,"E1",'2013Figures'!$E:$E,$B$1)</f>
        <v>0</v>
      </c>
      <c r="F38" s="9">
        <f>SUMIFS('2013Figures'!$J:$J,'2013Figures'!$C:$C,$A38,'2013Figures'!$H:$H,$B38,'2013Figures'!$I:$I,$C38,'2013Figures'!$B:$B,"BrokerToCy",'2013Figures'!$G:$G,"P1",'2013Figures'!$E:$E,$B$1)</f>
        <v>0</v>
      </c>
      <c r="G38" s="9">
        <f>SUMIFS('2013Figures'!$J:$J,'2013Figures'!$C:$C,$A38,'2013Figures'!$H:$H,$B38,'2013Figures'!$I:$I,$C38,'2013Figures'!$B:$B,"CyToBroker",'2013Figures'!$G:$G,"E1",'2013Figures'!$E:$E,$B$1)</f>
        <v>0</v>
      </c>
      <c r="H38" s="9">
        <f>SUMIFS('2013Figures'!$J:$J,'2013Figures'!$C:$C,$A38,'2013Figures'!$H:$H,$B38,'2013Figures'!$I:$I,$C38,'2013Figures'!$B:$B,"CyToBroker",'2013Figures'!$G:$G,"P1",'2013Figures'!$E:$E,$B$1)</f>
        <v>0</v>
      </c>
      <c r="J38" s="8">
        <v>201001</v>
      </c>
      <c r="L38" s="42">
        <f>SUMIFS('2012Figures'!$J:$J,'2012Figures'!$C:$C,$A38,'2012Figures'!$H:$H,$B38,'2012Figures'!$I:$I,$C38,'2012Figures'!$E:$E,$B$1)</f>
        <v>0</v>
      </c>
      <c r="M38" s="52">
        <f>SUMIFS('2012Figures'!$J:$J,'2012Figures'!$C:$C,$A38,'2012Figures'!$H:$H,$B38,'2012Figures'!$I:$I,$C38,'2012Figures'!$B:$B,"BrokerToCy",'2012Figures'!$G:$G,"E1",'2012Figures'!$E:$E,$B$1)</f>
        <v>0</v>
      </c>
      <c r="N38" s="52">
        <f>SUMIFS('2012Figures'!$J:$J,'2012Figures'!$C:$C,$A38,'2012Figures'!$H:$H,$B38,'2012Figures'!$I:$I,$C38,'2012Figures'!$B:$B,"BrokerToCy",'2012Figures'!$G:$G,"P1",'2012Figures'!$E:$E,$B$1)</f>
        <v>0</v>
      </c>
      <c r="O38" s="52">
        <f>SUMIFS('2012Figures'!$J:$J,'2012Figures'!$C:$C,$A38,'2012Figures'!$H:$H,$B38,'2012Figures'!$I:$I,$C38,'2012Figures'!$B:$B,"CyToBroker",'2012Figures'!$G:$G,"E1",'2012Figures'!$E:$E,$B$1)</f>
        <v>0</v>
      </c>
      <c r="P38" s="52">
        <f>SUMIFS('2012Figures'!$J:$J,'2012Figures'!$C:$C,$A38,'2012Figures'!$H:$H,$B38,'2012Figures'!$I:$I,$C38,'2012Figures'!$B:$B,"CyToBroker",'2012Figures'!$G:$G,"P1",'2012Figures'!$E:$E,$B$1)</f>
        <v>0</v>
      </c>
      <c r="R38" s="46" t="str">
        <f t="shared" si="12"/>
        <v/>
      </c>
      <c r="S38" s="46" t="str">
        <f t="shared" si="12"/>
        <v/>
      </c>
      <c r="T38" s="46" t="str">
        <f t="shared" si="12"/>
        <v/>
      </c>
      <c r="U38" s="46" t="str">
        <f t="shared" si="12"/>
        <v/>
      </c>
      <c r="V38" s="46" t="str">
        <f t="shared" si="12"/>
        <v/>
      </c>
    </row>
    <row r="39" spans="1:22" x14ac:dyDescent="0.2">
      <c r="A39" s="1">
        <v>101</v>
      </c>
      <c r="B39" s="1" t="s">
        <v>52</v>
      </c>
      <c r="C39" s="8">
        <v>4</v>
      </c>
      <c r="D39" s="29">
        <f>SUMIFS('2013Figures'!$J:$J,'2013Figures'!$C:$C,$A39,'2013Figures'!$H:$H,$B39,'2013Figures'!$I:$I,$C39,'2013Figures'!$E:$E,$B$1)</f>
        <v>76</v>
      </c>
      <c r="E39" s="9">
        <f>SUMIFS('2013Figures'!$J:$J,'2013Figures'!$C:$C,$A39,'2013Figures'!$H:$H,$B39,'2013Figures'!$I:$I,$C39,'2013Figures'!$B:$B,"BrokerToCy",'2013Figures'!$G:$G,"E1",'2013Figures'!$E:$E,$B$1)</f>
        <v>0</v>
      </c>
      <c r="F39" s="9">
        <f>SUMIFS('2013Figures'!$J:$J,'2013Figures'!$C:$C,$A39,'2013Figures'!$H:$H,$B39,'2013Figures'!$I:$I,$C39,'2013Figures'!$B:$B,"BrokerToCy",'2013Figures'!$G:$G,"P1",'2013Figures'!$E:$E,$B$1)</f>
        <v>0</v>
      </c>
      <c r="G39" s="9">
        <f>SUMIFS('2013Figures'!$J:$J,'2013Figures'!$C:$C,$A39,'2013Figures'!$H:$H,$B39,'2013Figures'!$I:$I,$C39,'2013Figures'!$B:$B,"CyToBroker",'2013Figures'!$G:$G,"E1",'2013Figures'!$E:$E,$B$1)</f>
        <v>76</v>
      </c>
      <c r="H39" s="9">
        <f>SUMIFS('2013Figures'!$J:$J,'2013Figures'!$C:$C,$A39,'2013Figures'!$H:$H,$B39,'2013Figures'!$I:$I,$C39,'2013Figures'!$B:$B,"CyToBroker",'2013Figures'!$G:$G,"P1",'2013Figures'!$E:$E,$B$1)</f>
        <v>0</v>
      </c>
      <c r="J39" s="8">
        <v>200901</v>
      </c>
      <c r="L39" s="42">
        <f>SUMIFS('2012Figures'!$J:$J,'2012Figures'!$C:$C,$A39,'2012Figures'!$H:$H,$B39,'2012Figures'!$I:$I,$C39,'2012Figures'!$E:$E,$B$1)</f>
        <v>14</v>
      </c>
      <c r="M39" s="52">
        <f>SUMIFS('2012Figures'!$J:$J,'2012Figures'!$C:$C,$A39,'2012Figures'!$H:$H,$B39,'2012Figures'!$I:$I,$C39,'2012Figures'!$B:$B,"BrokerToCy",'2012Figures'!$G:$G,"E1",'2012Figures'!$E:$E,$B$1)</f>
        <v>0</v>
      </c>
      <c r="N39" s="52">
        <f>SUMIFS('2012Figures'!$J:$J,'2012Figures'!$C:$C,$A39,'2012Figures'!$H:$H,$B39,'2012Figures'!$I:$I,$C39,'2012Figures'!$B:$B,"BrokerToCy",'2012Figures'!$G:$G,"P1",'2012Figures'!$E:$E,$B$1)</f>
        <v>0</v>
      </c>
      <c r="O39" s="52">
        <f>SUMIFS('2012Figures'!$J:$J,'2012Figures'!$C:$C,$A39,'2012Figures'!$H:$H,$B39,'2012Figures'!$I:$I,$C39,'2012Figures'!$B:$B,"CyToBroker",'2012Figures'!$G:$G,"E1",'2012Figures'!$E:$E,$B$1)</f>
        <v>14</v>
      </c>
      <c r="P39" s="52">
        <f>SUMIFS('2012Figures'!$J:$J,'2012Figures'!$C:$C,$A39,'2012Figures'!$H:$H,$B39,'2012Figures'!$I:$I,$C39,'2012Figures'!$B:$B,"CyToBroker",'2012Figures'!$G:$G,"P1",'2012Figures'!$E:$E,$B$1)</f>
        <v>0</v>
      </c>
      <c r="R39" s="46">
        <f t="shared" si="12"/>
        <v>4.43</v>
      </c>
      <c r="S39" s="46" t="str">
        <f t="shared" si="12"/>
        <v/>
      </c>
      <c r="T39" s="46" t="str">
        <f t="shared" si="12"/>
        <v/>
      </c>
      <c r="U39" s="46">
        <f t="shared" si="12"/>
        <v>4.43</v>
      </c>
      <c r="V39" s="46" t="str">
        <f t="shared" si="12"/>
        <v/>
      </c>
    </row>
    <row r="40" spans="1:22" x14ac:dyDescent="0.2">
      <c r="A40" s="1">
        <v>101</v>
      </c>
      <c r="B40" s="1" t="s">
        <v>52</v>
      </c>
      <c r="C40" s="8">
        <v>3</v>
      </c>
      <c r="D40" s="29">
        <f>SUMIFS('2013Figures'!$J:$J,'2013Figures'!$C:$C,$A40,'2013Figures'!$H:$H,$B40,'2013Figures'!$I:$I,$C40,'2013Figures'!$E:$E,$B$1)</f>
        <v>0</v>
      </c>
      <c r="E40" s="9">
        <f>SUMIFS('2013Figures'!$J:$J,'2013Figures'!$C:$C,$A40,'2013Figures'!$H:$H,$B40,'2013Figures'!$I:$I,$C40,'2013Figures'!$B:$B,"BrokerToCy",'2013Figures'!$G:$G,"E1",'2013Figures'!$E:$E,$B$1)</f>
        <v>0</v>
      </c>
      <c r="F40" s="9">
        <f>SUMIFS('2013Figures'!$J:$J,'2013Figures'!$C:$C,$A40,'2013Figures'!$H:$H,$B40,'2013Figures'!$I:$I,$C40,'2013Figures'!$B:$B,"BrokerToCy",'2013Figures'!$G:$G,"P1",'2013Figures'!$E:$E,$B$1)</f>
        <v>0</v>
      </c>
      <c r="G40" s="9">
        <f>SUMIFS('2013Figures'!$J:$J,'2013Figures'!$C:$C,$A40,'2013Figures'!$H:$H,$B40,'2013Figures'!$I:$I,$C40,'2013Figures'!$B:$B,"CyToBroker",'2013Figures'!$G:$G,"E1",'2013Figures'!$E:$E,$B$1)</f>
        <v>0</v>
      </c>
      <c r="H40" s="9">
        <f>SUMIFS('2013Figures'!$J:$J,'2013Figures'!$C:$C,$A40,'2013Figures'!$H:$H,$B40,'2013Figures'!$I:$I,$C40,'2013Figures'!$B:$B,"CyToBroker",'2013Figures'!$G:$G,"P1",'2013Figures'!$E:$E,$B$1)</f>
        <v>0</v>
      </c>
      <c r="J40" s="8">
        <v>200801</v>
      </c>
      <c r="L40" s="42">
        <f>SUMIFS('2012Figures'!$J:$J,'2012Figures'!$C:$C,$A40,'2012Figures'!$H:$H,$B40,'2012Figures'!$I:$I,$C40,'2012Figures'!$E:$E,$B$1)</f>
        <v>0</v>
      </c>
      <c r="M40" s="52">
        <f>SUMIFS('2012Figures'!$J:$J,'2012Figures'!$C:$C,$A40,'2012Figures'!$H:$H,$B40,'2012Figures'!$I:$I,$C40,'2012Figures'!$B:$B,"BrokerToCy",'2012Figures'!$G:$G,"E1",'2012Figures'!$E:$E,$B$1)</f>
        <v>0</v>
      </c>
      <c r="N40" s="52">
        <f>SUMIFS('2012Figures'!$J:$J,'2012Figures'!$C:$C,$A40,'2012Figures'!$H:$H,$B40,'2012Figures'!$I:$I,$C40,'2012Figures'!$B:$B,"BrokerToCy",'2012Figures'!$G:$G,"P1",'2012Figures'!$E:$E,$B$1)</f>
        <v>0</v>
      </c>
      <c r="O40" s="52">
        <f>SUMIFS('2012Figures'!$J:$J,'2012Figures'!$C:$C,$A40,'2012Figures'!$H:$H,$B40,'2012Figures'!$I:$I,$C40,'2012Figures'!$B:$B,"CyToBroker",'2012Figures'!$G:$G,"E1",'2012Figures'!$E:$E,$B$1)</f>
        <v>0</v>
      </c>
      <c r="P40" s="52">
        <f>SUMIFS('2012Figures'!$J:$J,'2012Figures'!$C:$C,$A40,'2012Figures'!$H:$H,$B40,'2012Figures'!$I:$I,$C40,'2012Figures'!$B:$B,"CyToBroker",'2012Figures'!$G:$G,"P1",'2012Figures'!$E:$E,$B$1)</f>
        <v>0</v>
      </c>
      <c r="R40" s="46" t="str">
        <f t="shared" si="12"/>
        <v/>
      </c>
      <c r="S40" s="46" t="str">
        <f t="shared" si="12"/>
        <v/>
      </c>
      <c r="T40" s="46" t="str">
        <f t="shared" si="12"/>
        <v/>
      </c>
      <c r="U40" s="46" t="str">
        <f t="shared" si="12"/>
        <v/>
      </c>
      <c r="V40" s="46" t="str">
        <f t="shared" si="12"/>
        <v/>
      </c>
    </row>
    <row r="41" spans="1:22" x14ac:dyDescent="0.2">
      <c r="A41" s="1">
        <v>101</v>
      </c>
      <c r="B41" s="1" t="s">
        <v>52</v>
      </c>
      <c r="C41" s="8">
        <v>2</v>
      </c>
      <c r="D41" s="29">
        <f>SUMIFS('2013Figures'!$J:$J,'2013Figures'!$C:$C,$A41,'2013Figures'!$H:$H,$B41,'2013Figures'!$I:$I,$C41,'2013Figures'!$E:$E,$B$1)</f>
        <v>0</v>
      </c>
      <c r="E41" s="9">
        <f>SUMIFS('2013Figures'!$J:$J,'2013Figures'!$C:$C,$A41,'2013Figures'!$H:$H,$B41,'2013Figures'!$I:$I,$C41,'2013Figures'!$B:$B,"BrokerToCy",'2013Figures'!$G:$G,"E1",'2013Figures'!$E:$E,$B$1)</f>
        <v>0</v>
      </c>
      <c r="F41" s="9">
        <f>SUMIFS('2013Figures'!$J:$J,'2013Figures'!$C:$C,$A41,'2013Figures'!$H:$H,$B41,'2013Figures'!$I:$I,$C41,'2013Figures'!$B:$B,"BrokerToCy",'2013Figures'!$G:$G,"P1",'2013Figures'!$E:$E,$B$1)</f>
        <v>0</v>
      </c>
      <c r="G41" s="9">
        <f>SUMIFS('2013Figures'!$J:$J,'2013Figures'!$C:$C,$A41,'2013Figures'!$H:$H,$B41,'2013Figures'!$I:$I,$C41,'2013Figures'!$B:$B,"CyToBroker",'2013Figures'!$G:$G,"E1",'2013Figures'!$E:$E,$B$1)</f>
        <v>0</v>
      </c>
      <c r="H41" s="9">
        <f>SUMIFS('2013Figures'!$J:$J,'2013Figures'!$C:$C,$A41,'2013Figures'!$H:$H,$B41,'2013Figures'!$I:$I,$C41,'2013Figures'!$B:$B,"CyToBroker",'2013Figures'!$G:$G,"P1",'2013Figures'!$E:$E,$B$1)</f>
        <v>0</v>
      </c>
      <c r="J41" s="8">
        <v>200701</v>
      </c>
      <c r="L41" s="42">
        <f>SUMIFS('2012Figures'!$J:$J,'2012Figures'!$C:$C,$A41,'2012Figures'!$H:$H,$B41,'2012Figures'!$I:$I,$C41,'2012Figures'!$E:$E,$B$1)</f>
        <v>0</v>
      </c>
      <c r="M41" s="52">
        <f>SUMIFS('2012Figures'!$J:$J,'2012Figures'!$C:$C,$A41,'2012Figures'!$H:$H,$B41,'2012Figures'!$I:$I,$C41,'2012Figures'!$B:$B,"BrokerToCy",'2012Figures'!$G:$G,"E1",'2012Figures'!$E:$E,$B$1)</f>
        <v>0</v>
      </c>
      <c r="N41" s="52">
        <f>SUMIFS('2012Figures'!$J:$J,'2012Figures'!$C:$C,$A41,'2012Figures'!$H:$H,$B41,'2012Figures'!$I:$I,$C41,'2012Figures'!$B:$B,"BrokerToCy",'2012Figures'!$G:$G,"P1",'2012Figures'!$E:$E,$B$1)</f>
        <v>0</v>
      </c>
      <c r="O41" s="52">
        <f>SUMIFS('2012Figures'!$J:$J,'2012Figures'!$C:$C,$A41,'2012Figures'!$H:$H,$B41,'2012Figures'!$I:$I,$C41,'2012Figures'!$B:$B,"CyToBroker",'2012Figures'!$G:$G,"E1",'2012Figures'!$E:$E,$B$1)</f>
        <v>0</v>
      </c>
      <c r="P41" s="52">
        <f>SUMIFS('2012Figures'!$J:$J,'2012Figures'!$C:$C,$A41,'2012Figures'!$H:$H,$B41,'2012Figures'!$I:$I,$C41,'2012Figures'!$B:$B,"CyToBroker",'2012Figures'!$G:$G,"P1",'2012Figures'!$E:$E,$B$1)</f>
        <v>0</v>
      </c>
      <c r="R41" s="46" t="str">
        <f t="shared" si="12"/>
        <v/>
      </c>
      <c r="S41" s="46" t="str">
        <f t="shared" si="12"/>
        <v/>
      </c>
      <c r="T41" s="46" t="str">
        <f t="shared" si="12"/>
        <v/>
      </c>
      <c r="U41" s="46" t="str">
        <f t="shared" si="12"/>
        <v/>
      </c>
      <c r="V41" s="46" t="str">
        <f t="shared" si="12"/>
        <v/>
      </c>
    </row>
    <row r="42" spans="1:22" x14ac:dyDescent="0.2">
      <c r="A42" s="1">
        <v>101</v>
      </c>
      <c r="B42" s="1" t="s">
        <v>52</v>
      </c>
      <c r="C42" s="8">
        <v>1</v>
      </c>
      <c r="D42" s="29">
        <f>SUMIFS('2013Figures'!$J:$J,'2013Figures'!$C:$C,$A42,'2013Figures'!$H:$H,$B42,'2013Figures'!$I:$I,$C42,'2013Figures'!$E:$E,$B$1)</f>
        <v>0</v>
      </c>
      <c r="E42" s="9">
        <f>SUMIFS('2013Figures'!$J:$J,'2013Figures'!$C:$C,$A42,'2013Figures'!$H:$H,$B42,'2013Figures'!$I:$I,$C42,'2013Figures'!$B:$B,"BrokerToCy",'2013Figures'!$G:$G,"E1",'2013Figures'!$E:$E,$B$1)</f>
        <v>0</v>
      </c>
      <c r="F42" s="9">
        <f>SUMIFS('2013Figures'!$J:$J,'2013Figures'!$C:$C,$A42,'2013Figures'!$H:$H,$B42,'2013Figures'!$I:$I,$C42,'2013Figures'!$B:$B,"BrokerToCy",'2013Figures'!$G:$G,"P1",'2013Figures'!$E:$E,$B$1)</f>
        <v>0</v>
      </c>
      <c r="G42" s="9">
        <f>SUMIFS('2013Figures'!$J:$J,'2013Figures'!$C:$C,$A42,'2013Figures'!$H:$H,$B42,'2013Figures'!$I:$I,$C42,'2013Figures'!$B:$B,"CyToBroker",'2013Figures'!$G:$G,"E1",'2013Figures'!$E:$E,$B$1)</f>
        <v>0</v>
      </c>
      <c r="H42" s="9">
        <f>SUMIFS('2013Figures'!$J:$J,'2013Figures'!$C:$C,$A42,'2013Figures'!$H:$H,$B42,'2013Figures'!$I:$I,$C42,'2013Figures'!$B:$B,"CyToBroker",'2013Figures'!$G:$G,"P1",'2013Figures'!$E:$E,$B$1)</f>
        <v>0</v>
      </c>
      <c r="J42" s="8">
        <v>200601</v>
      </c>
      <c r="L42" s="42">
        <f>SUMIFS('2012Figures'!$J:$J,'2012Figures'!$C:$C,$A42,'2012Figures'!$H:$H,$B42,'2012Figures'!$I:$I,$C42,'2012Figures'!$E:$E,$B$1)</f>
        <v>0</v>
      </c>
      <c r="M42" s="52">
        <f>SUMIFS('2012Figures'!$J:$J,'2012Figures'!$C:$C,$A42,'2012Figures'!$H:$H,$B42,'2012Figures'!$I:$I,$C42,'2012Figures'!$B:$B,"BrokerToCy",'2012Figures'!$G:$G,"E1",'2012Figures'!$E:$E,$B$1)</f>
        <v>0</v>
      </c>
      <c r="N42" s="52">
        <f>SUMIFS('2012Figures'!$J:$J,'2012Figures'!$C:$C,$A42,'2012Figures'!$H:$H,$B42,'2012Figures'!$I:$I,$C42,'2012Figures'!$B:$B,"BrokerToCy",'2012Figures'!$G:$G,"P1",'2012Figures'!$E:$E,$B$1)</f>
        <v>0</v>
      </c>
      <c r="O42" s="52">
        <f>SUMIFS('2012Figures'!$J:$J,'2012Figures'!$C:$C,$A42,'2012Figures'!$H:$H,$B42,'2012Figures'!$I:$I,$C42,'2012Figures'!$B:$B,"CyToBroker",'2012Figures'!$G:$G,"E1",'2012Figures'!$E:$E,$B$1)</f>
        <v>0</v>
      </c>
      <c r="P42" s="52">
        <f>SUMIFS('2012Figures'!$J:$J,'2012Figures'!$C:$C,$A42,'2012Figures'!$H:$H,$B42,'2012Figures'!$I:$I,$C42,'2012Figures'!$B:$B,"CyToBroker",'2012Figures'!$G:$G,"P1",'2012Figures'!$E:$E,$B$1)</f>
        <v>0</v>
      </c>
      <c r="R42" s="46" t="str">
        <f t="shared" si="12"/>
        <v/>
      </c>
      <c r="S42" s="46" t="str">
        <f t="shared" si="12"/>
        <v/>
      </c>
      <c r="T42" s="46" t="str">
        <f t="shared" si="12"/>
        <v/>
      </c>
      <c r="U42" s="46" t="str">
        <f t="shared" si="12"/>
        <v/>
      </c>
      <c r="V42" s="46" t="str">
        <f t="shared" si="12"/>
        <v/>
      </c>
    </row>
    <row r="43" spans="1:22" x14ac:dyDescent="0.2">
      <c r="A43" s="1">
        <v>101</v>
      </c>
      <c r="B43" s="1" t="s">
        <v>52</v>
      </c>
      <c r="D43" s="29">
        <f>SUMIFS('2013Figures'!$J:$J,'2013Figures'!$C:$C,$A43,'2013Figures'!$I:$I,"",'2013Figures'!$E:$E,$B$1)</f>
        <v>5187</v>
      </c>
      <c r="E43" s="9">
        <f>SUMIFS('2013Figures'!$J:$J,'2013Figures'!$C:$C,$A43,'2013Figures'!$I:$I,"",'2013Figures'!$B:$B,"BrokerToCy",'2013Figures'!$G:$G,"E1",'2013Figures'!$E:$E,$B$1)</f>
        <v>0</v>
      </c>
      <c r="F43" s="9">
        <f>SUMIFS('2013Figures'!$J:$J,'2013Figures'!$C:$C,$A43,'2013Figures'!$I:$I,"",'2013Figures'!$B:$B,"BrokerToCy",'2013Figures'!$G:$G,"P1",'2013Figures'!$E:$E,$B$1)</f>
        <v>0</v>
      </c>
      <c r="G43" s="9">
        <f>SUMIFS('2013Figures'!$J:$J,'2013Figures'!$C:$C,$A43,'2013Figures'!$I:$I,"",'2013Figures'!$B:$B,"CyToBroker",'2013Figures'!$G:$G,"E1",'2013Figures'!$E:$E,$B$1)</f>
        <v>5187</v>
      </c>
      <c r="H43" s="9">
        <f>SUMIFS('2013Figures'!$J:$J,'2013Figures'!$C:$C,$A43,'2013Figures'!$I:$I,"",'2013Figures'!$B:$B,"CyToBroker",'2013Figures'!$G:$G,"P1",'2013Figures'!$E:$E,$B$1)</f>
        <v>0</v>
      </c>
      <c r="J43" s="8" t="s">
        <v>131</v>
      </c>
      <c r="L43" s="42">
        <f>SUMIFS('2012Figures'!$J:$J,'2012Figures'!$C:$C,$A43,'2012Figures'!$I:$I,"",'2012Figures'!$E:$E,$B$1)</f>
        <v>6963</v>
      </c>
      <c r="M43" s="52">
        <f>SUMIFS('2012Figures'!$J:$J,'2012Figures'!$C:$C,$A43,'2012Figures'!$I:$I,"",'2012Figures'!$B:$B,"BrokerToCy",'2012Figures'!$G:$G,"E1",'2012Figures'!$E:$E,$B$1)</f>
        <v>0</v>
      </c>
      <c r="N43" s="52">
        <f>SUMIFS('2012Figures'!$J:$J,'2012Figures'!$C:$C,$A43,'2012Figures'!$I:$I,"",'2012Figures'!$B:$B,"BrokerToCy",'2012Figures'!$G:$G,"P1",'2012Figures'!$E:$E,$B$1)</f>
        <v>0</v>
      </c>
      <c r="O43" s="52">
        <f>SUMIFS('2012Figures'!$J:$J,'2012Figures'!$C:$C,$A43,'2012Figures'!$I:$I,"",'2012Figures'!$B:$B,"CyToBroker",'2012Figures'!$G:$G,"E1",'2012Figures'!$E:$E,$B$1)</f>
        <v>6963</v>
      </c>
      <c r="P43" s="52">
        <f>SUMIFS('2012Figures'!$J:$J,'2012Figures'!$C:$C,$A43,'2012Figures'!$I:$I,"",'2012Figures'!$B:$B,"CyToBroker",'2012Figures'!$G:$G,"P1",'2012Figures'!$E:$E,$B$1)</f>
        <v>0</v>
      </c>
      <c r="R43" s="46">
        <f t="shared" si="12"/>
        <v>-0.26</v>
      </c>
      <c r="S43" s="46" t="str">
        <f t="shared" si="12"/>
        <v/>
      </c>
      <c r="T43" s="46" t="str">
        <f t="shared" si="12"/>
        <v/>
      </c>
      <c r="U43" s="46">
        <f t="shared" si="12"/>
        <v>-0.26</v>
      </c>
      <c r="V43" s="46" t="str">
        <f t="shared" si="12"/>
        <v/>
      </c>
    </row>
    <row r="44" spans="1:22" x14ac:dyDescent="0.2">
      <c r="A44" s="21"/>
      <c r="B44" s="21" t="s">
        <v>92</v>
      </c>
      <c r="C44" s="22"/>
      <c r="D44" s="23">
        <f>SUM(E44:H44)</f>
        <v>5263</v>
      </c>
      <c r="E44" s="23">
        <f t="shared" ref="E44:H44" si="13">SUM(E32:E43)</f>
        <v>0</v>
      </c>
      <c r="F44" s="23">
        <f t="shared" si="13"/>
        <v>0</v>
      </c>
      <c r="G44" s="23">
        <f t="shared" si="13"/>
        <v>5263</v>
      </c>
      <c r="H44" s="23">
        <f t="shared" si="13"/>
        <v>0</v>
      </c>
      <c r="I44" s="21"/>
      <c r="J44" s="22"/>
      <c r="K44" s="21"/>
      <c r="L44" s="43">
        <f>SUM(M44:P44)</f>
        <v>6977</v>
      </c>
      <c r="M44" s="43">
        <f t="shared" ref="M44:P44" si="14">SUM(M32:M43)</f>
        <v>0</v>
      </c>
      <c r="N44" s="43">
        <f t="shared" si="14"/>
        <v>0</v>
      </c>
      <c r="O44" s="43">
        <f t="shared" si="14"/>
        <v>6977</v>
      </c>
      <c r="P44" s="43">
        <f t="shared" si="14"/>
        <v>0</v>
      </c>
      <c r="Q44" s="21"/>
      <c r="R44" s="21"/>
      <c r="S44" s="21"/>
      <c r="T44" s="21"/>
      <c r="U44" s="21"/>
      <c r="V44" s="21"/>
    </row>
    <row r="45" spans="1:22" x14ac:dyDescent="0.2">
      <c r="A45" s="28">
        <v>103</v>
      </c>
      <c r="B45" s="28" t="s">
        <v>55</v>
      </c>
      <c r="C45" s="17" t="s">
        <v>88</v>
      </c>
      <c r="D45" s="18">
        <f>SUMIFS('2013Figures'!$J:$J,'2013Figures'!$C:$C,$A45,'2013Figures'!$E:$E,$B$1)</f>
        <v>17027</v>
      </c>
      <c r="E45" s="18">
        <f>SUMIFS('2013Figures'!$J:$J,'2013Figures'!$C:$C,$A45,'2013Figures'!$B:$B,"BrokerToCy",'2013Figures'!$G:$G,"E1",'2013Figures'!$E:$E,$B$1)</f>
        <v>0</v>
      </c>
      <c r="F45" s="18">
        <f>SUMIFS('2013Figures'!$J:$J,'2013Figures'!$C:$C,$A45,'2013Figures'!$B:$B,"BrokerToCy",'2013Figures'!$G:$G,"P1",'2013Figures'!$E:$E,$B$1)</f>
        <v>0</v>
      </c>
      <c r="G45" s="18">
        <f>SUMIFS('2013Figures'!$J:$J,'2013Figures'!$C:$C,$A45,'2013Figures'!$B:$B,"CyToBroker",'2013Figures'!$G:$G,"E1",'2013Figures'!$E:$E,$B$1)</f>
        <v>17027</v>
      </c>
      <c r="H45" s="18">
        <f>SUMIFS('2013Figures'!$J:$J,'2013Figures'!$C:$C,$A45,'2013Figures'!$B:$B,"CyToBroker",'2013Figures'!$G:$G,"P1",'2013Figures'!$E:$E,$B$1)</f>
        <v>0</v>
      </c>
      <c r="I45" s="28"/>
      <c r="J45" s="17"/>
      <c r="K45" s="28"/>
      <c r="L45" s="50">
        <f>SUMIFS('2012Figures'!$J:$J,'2012Figures'!$C:$C,$A45,'2012Figures'!$E:$E,$B$1)</f>
        <v>15059</v>
      </c>
      <c r="M45" s="50">
        <f>SUMIFS('2012Figures'!$J:$J,'2012Figures'!$C:$C,$A45,'2012Figures'!$B:$B,"BrokerToCy",'2012Figures'!$G:$G,"E1",'2012Figures'!$E:$E,$B$1)</f>
        <v>0</v>
      </c>
      <c r="N45" s="50">
        <f>SUMIFS('2012Figures'!$J:$J,'2012Figures'!$C:$C,$A45,'2012Figures'!$B:$B,"BrokerToCy",'2012Figures'!$G:$G,"P1",'2012Figures'!$E:$E,$B$1)</f>
        <v>0</v>
      </c>
      <c r="O45" s="50">
        <f>SUMIFS('2012Figures'!$J:$J,'2012Figures'!$C:$C,$A45,'2012Figures'!$B:$B,"CyToBroker",'2012Figures'!$G:$G,"E1",'2012Figures'!$E:$E,$B$1)</f>
        <v>15059</v>
      </c>
      <c r="P45" s="50">
        <f>SUMIFS('2012Figures'!$J:$J,'2012Figures'!$C:$C,$A45,'2012Figures'!$B:$B,"CyToBroker",'2012Figures'!$G:$G,"P1",'2012Figures'!$E:$E,$B$1)</f>
        <v>0</v>
      </c>
      <c r="Q45" s="28"/>
      <c r="R45" s="46">
        <f t="shared" ref="R45:V108" si="15">IF(L45=0,"",ROUND(D45/L45-1,2))</f>
        <v>0.13</v>
      </c>
      <c r="S45" s="46" t="str">
        <f t="shared" si="15"/>
        <v/>
      </c>
      <c r="T45" s="46" t="str">
        <f t="shared" si="15"/>
        <v/>
      </c>
      <c r="U45" s="46">
        <f t="shared" si="15"/>
        <v>0.13</v>
      </c>
      <c r="V45" s="46" t="str">
        <f t="shared" si="15"/>
        <v/>
      </c>
    </row>
    <row r="46" spans="1:22" x14ac:dyDescent="0.2">
      <c r="A46" s="1">
        <v>103</v>
      </c>
      <c r="B46" s="1">
        <v>1</v>
      </c>
      <c r="C46" s="8">
        <v>6</v>
      </c>
      <c r="D46" s="29">
        <f>SUMIFS('2013Figures'!$J:$J,'2013Figures'!$C:$C,$A46,'2013Figures'!$H:$H,$B46,'2013Figures'!$I:$I,$C46,'2013Figures'!$E:$E,$B$1)</f>
        <v>0</v>
      </c>
      <c r="E46" s="9">
        <f>SUMIFS('2013Figures'!$J:$J,'2013Figures'!$C:$C,$A46,'2013Figures'!$H:$H,$B46,'2013Figures'!$I:$I,$C46,'2013Figures'!$B:$B,"BrokerToCy",'2013Figures'!$G:$G,"E1",'2013Figures'!$E:$E,$B$1)</f>
        <v>0</v>
      </c>
      <c r="F46" s="9">
        <f>SUMIFS('2013Figures'!$J:$J,'2013Figures'!$C:$C,$A46,'2013Figures'!$H:$H,$B46,'2013Figures'!$I:$I,$C46,'2013Figures'!$B:$B,"BrokerToCy",'2013Figures'!$G:$G,"P1",'2013Figures'!$E:$E,$B$1)</f>
        <v>0</v>
      </c>
      <c r="G46" s="9">
        <f>SUMIFS('2013Figures'!$J:$J,'2013Figures'!$C:$C,$A46,'2013Figures'!$H:$H,$B46,'2013Figures'!$I:$I,$C46,'2013Figures'!$B:$B,"CyToBroker",'2013Figures'!$G:$G,"E1",'2013Figures'!$E:$E,$B$1)</f>
        <v>0</v>
      </c>
      <c r="H46" s="9">
        <f>SUMIFS('2013Figures'!$J:$J,'2013Figures'!$C:$C,$A46,'2013Figures'!$H:$H,$B46,'2013Figures'!$I:$I,$C46,'2013Figures'!$B:$B,"CyToBroker",'2013Figures'!$G:$G,"P1",'2013Figures'!$E:$E,$B$1)</f>
        <v>0</v>
      </c>
      <c r="J46" s="8" t="s">
        <v>146</v>
      </c>
      <c r="L46" s="42">
        <f>SUMIFS('2012Figures'!$J:$J,'2012Figures'!$C:$C,$A46,'2012Figures'!$H:$H,$B46,'2012Figures'!$I:$I,$C46,'2012Figures'!$E:$E,$B$1)</f>
        <v>0</v>
      </c>
      <c r="M46" s="52">
        <f>SUMIFS('2012Figures'!$J:$J,'2012Figures'!$C:$C,$A46,'2012Figures'!$H:$H,$B46,'2012Figures'!$I:$I,$C46,'2012Figures'!$B:$B,"BrokerToCy",'2012Figures'!$G:$G,"E1",'2012Figures'!$E:$E,$B$1)</f>
        <v>0</v>
      </c>
      <c r="N46" s="52">
        <f>SUMIFS('2012Figures'!$J:$J,'2012Figures'!$C:$C,$A46,'2012Figures'!$H:$H,$B46,'2012Figures'!$I:$I,$C46,'2012Figures'!$B:$B,"BrokerToCy",'2012Figures'!$G:$G,"P1",'2012Figures'!$E:$E,$B$1)</f>
        <v>0</v>
      </c>
      <c r="O46" s="52">
        <f>SUMIFS('2012Figures'!$J:$J,'2012Figures'!$C:$C,$A46,'2012Figures'!$H:$H,$B46,'2012Figures'!$I:$I,$C46,'2012Figures'!$B:$B,"CyToBroker",'2012Figures'!$G:$G,"E1",'2012Figures'!$E:$E,$B$1)</f>
        <v>0</v>
      </c>
      <c r="P46" s="52">
        <f>SUMIFS('2012Figures'!$J:$J,'2012Figures'!$C:$C,$A46,'2012Figures'!$H:$H,$B46,'2012Figures'!$I:$I,$C46,'2012Figures'!$B:$B,"CyToBroker",'2012Figures'!$G:$G,"P1",'2012Figures'!$E:$E,$B$1)</f>
        <v>0</v>
      </c>
      <c r="R46" s="46" t="str">
        <f t="shared" si="15"/>
        <v/>
      </c>
      <c r="S46" s="46" t="str">
        <f t="shared" si="15"/>
        <v/>
      </c>
      <c r="T46" s="46" t="str">
        <f t="shared" si="15"/>
        <v/>
      </c>
      <c r="U46" s="46" t="str">
        <f t="shared" si="15"/>
        <v/>
      </c>
      <c r="V46" s="46" t="str">
        <f t="shared" si="15"/>
        <v/>
      </c>
    </row>
    <row r="47" spans="1:22" x14ac:dyDescent="0.2">
      <c r="A47" s="1">
        <v>103</v>
      </c>
      <c r="B47" s="1" t="s">
        <v>55</v>
      </c>
      <c r="C47" s="8">
        <v>11</v>
      </c>
      <c r="D47" s="29">
        <f>SUMIFS('2013Figures'!$J:$J,'2013Figures'!$C:$C,$A47,'2013Figures'!$H:$H,$B47,'2013Figures'!$I:$I,$C47,'2013Figures'!$E:$E,$B$1)</f>
        <v>0</v>
      </c>
      <c r="E47" s="9">
        <f>SUMIFS('2013Figures'!$J:$J,'2013Figures'!$C:$C,$A47,'2013Figures'!$H:$H,$B47,'2013Figures'!$I:$I,$C47,'2013Figures'!$B:$B,"BrokerToCy",'2013Figures'!$G:$G,"E1",'2013Figures'!$E:$E,$B$1)</f>
        <v>0</v>
      </c>
      <c r="F47" s="9">
        <f>SUMIFS('2013Figures'!$J:$J,'2013Figures'!$C:$C,$A47,'2013Figures'!$H:$H,$B47,'2013Figures'!$I:$I,$C47,'2013Figures'!$B:$B,"BrokerToCy",'2013Figures'!$G:$G,"P1",'2013Figures'!$E:$E,$B$1)</f>
        <v>0</v>
      </c>
      <c r="G47" s="9">
        <f>SUMIFS('2013Figures'!$J:$J,'2013Figures'!$C:$C,$A47,'2013Figures'!$H:$H,$B47,'2013Figures'!$I:$I,$C47,'2013Figures'!$B:$B,"CyToBroker",'2013Figures'!$G:$G,"E1",'2013Figures'!$E:$E,$B$1)</f>
        <v>0</v>
      </c>
      <c r="H47" s="9">
        <f>SUMIFS('2013Figures'!$J:$J,'2013Figures'!$C:$C,$A47,'2013Figures'!$H:$H,$B47,'2013Figures'!$I:$I,$C47,'2013Figures'!$B:$B,"CyToBroker",'2013Figures'!$G:$G,"P1",'2013Figures'!$E:$E,$B$1)</f>
        <v>0</v>
      </c>
      <c r="L47" s="42">
        <f>SUMIFS('2012Figures'!$J:$J,'2012Figures'!$C:$C,$A47,'2012Figures'!$H:$H,$B47,'2012Figures'!$I:$I,$C47,'2012Figures'!$E:$E,$B$1)</f>
        <v>0</v>
      </c>
      <c r="M47" s="52">
        <f>SUMIFS('2012Figures'!$J:$J,'2012Figures'!$C:$C,$A47,'2012Figures'!$H:$H,$B47,'2012Figures'!$I:$I,$C47,'2012Figures'!$B:$B,"BrokerToCy",'2012Figures'!$G:$G,"E1",'2012Figures'!$E:$E,$B$1)</f>
        <v>0</v>
      </c>
      <c r="N47" s="52">
        <f>SUMIFS('2012Figures'!$J:$J,'2012Figures'!$C:$C,$A47,'2012Figures'!$H:$H,$B47,'2012Figures'!$I:$I,$C47,'2012Figures'!$B:$B,"BrokerToCy",'2012Figures'!$G:$G,"P1",'2012Figures'!$E:$E,$B$1)</f>
        <v>0</v>
      </c>
      <c r="O47" s="52">
        <f>SUMIFS('2012Figures'!$J:$J,'2012Figures'!$C:$C,$A47,'2012Figures'!$H:$H,$B47,'2012Figures'!$I:$I,$C47,'2012Figures'!$B:$B,"CyToBroker",'2012Figures'!$G:$G,"E1",'2012Figures'!$E:$E,$B$1)</f>
        <v>0</v>
      </c>
      <c r="P47" s="52">
        <f>SUMIFS('2012Figures'!$J:$J,'2012Figures'!$C:$C,$A47,'2012Figures'!$H:$H,$B47,'2012Figures'!$I:$I,$C47,'2012Figures'!$B:$B,"CyToBroker",'2012Figures'!$G:$G,"P1",'2012Figures'!$E:$E,$B$1)</f>
        <v>0</v>
      </c>
      <c r="R47" s="46" t="str">
        <f t="shared" si="15"/>
        <v/>
      </c>
      <c r="S47" s="46" t="str">
        <f t="shared" si="15"/>
        <v/>
      </c>
      <c r="T47" s="46" t="str">
        <f t="shared" si="15"/>
        <v/>
      </c>
      <c r="U47" s="46" t="str">
        <f t="shared" si="15"/>
        <v/>
      </c>
      <c r="V47" s="46" t="str">
        <f t="shared" si="15"/>
        <v/>
      </c>
    </row>
    <row r="48" spans="1:22" x14ac:dyDescent="0.2">
      <c r="A48" s="1">
        <v>103</v>
      </c>
      <c r="B48" s="1" t="s">
        <v>55</v>
      </c>
      <c r="C48" s="8">
        <v>10</v>
      </c>
      <c r="D48" s="29">
        <f>SUMIFS('2013Figures'!$J:$J,'2013Figures'!$C:$C,$A48,'2013Figures'!$H:$H,$B48,'2013Figures'!$I:$I,$C48,'2013Figures'!$E:$E,$B$1)</f>
        <v>0</v>
      </c>
      <c r="E48" s="9">
        <f>SUMIFS('2013Figures'!$J:$J,'2013Figures'!$C:$C,$A48,'2013Figures'!$H:$H,$B48,'2013Figures'!$I:$I,$C48,'2013Figures'!$B:$B,"BrokerToCy",'2013Figures'!$G:$G,"E1",'2013Figures'!$E:$E,$B$1)</f>
        <v>0</v>
      </c>
      <c r="F48" s="9">
        <f>SUMIFS('2013Figures'!$J:$J,'2013Figures'!$C:$C,$A48,'2013Figures'!$H:$H,$B48,'2013Figures'!$I:$I,$C48,'2013Figures'!$B:$B,"BrokerToCy",'2013Figures'!$G:$G,"P1",'2013Figures'!$E:$E,$B$1)</f>
        <v>0</v>
      </c>
      <c r="G48" s="9">
        <f>SUMIFS('2013Figures'!$J:$J,'2013Figures'!$C:$C,$A48,'2013Figures'!$H:$H,$B48,'2013Figures'!$I:$I,$C48,'2013Figures'!$B:$B,"CyToBroker",'2013Figures'!$G:$G,"E1",'2013Figures'!$E:$E,$B$1)</f>
        <v>0</v>
      </c>
      <c r="H48" s="9">
        <f>SUMIFS('2013Figures'!$J:$J,'2013Figures'!$C:$C,$A48,'2013Figures'!$H:$H,$B48,'2013Figures'!$I:$I,$C48,'2013Figures'!$B:$B,"CyToBroker",'2013Figures'!$G:$G,"P1",'2013Figures'!$E:$E,$B$1)</f>
        <v>0</v>
      </c>
      <c r="J48" s="8">
        <v>201501</v>
      </c>
      <c r="L48" s="42">
        <f>SUMIFS('2012Figures'!$J:$J,'2012Figures'!$C:$C,$A48,'2012Figures'!$H:$H,$B48,'2012Figures'!$I:$I,$C48,'2012Figures'!$E:$E,$B$1)</f>
        <v>0</v>
      </c>
      <c r="M48" s="52">
        <f>SUMIFS('2012Figures'!$J:$J,'2012Figures'!$C:$C,$A48,'2012Figures'!$H:$H,$B48,'2012Figures'!$I:$I,$C48,'2012Figures'!$B:$B,"BrokerToCy",'2012Figures'!$G:$G,"E1",'2012Figures'!$E:$E,$B$1)</f>
        <v>0</v>
      </c>
      <c r="N48" s="52">
        <f>SUMIFS('2012Figures'!$J:$J,'2012Figures'!$C:$C,$A48,'2012Figures'!$H:$H,$B48,'2012Figures'!$I:$I,$C48,'2012Figures'!$B:$B,"BrokerToCy",'2012Figures'!$G:$G,"P1",'2012Figures'!$E:$E,$B$1)</f>
        <v>0</v>
      </c>
      <c r="O48" s="52">
        <f>SUMIFS('2012Figures'!$J:$J,'2012Figures'!$C:$C,$A48,'2012Figures'!$H:$H,$B48,'2012Figures'!$I:$I,$C48,'2012Figures'!$B:$B,"CyToBroker",'2012Figures'!$G:$G,"E1",'2012Figures'!$E:$E,$B$1)</f>
        <v>0</v>
      </c>
      <c r="P48" s="52">
        <f>SUMIFS('2012Figures'!$J:$J,'2012Figures'!$C:$C,$A48,'2012Figures'!$H:$H,$B48,'2012Figures'!$I:$I,$C48,'2012Figures'!$B:$B,"CyToBroker",'2012Figures'!$G:$G,"P1",'2012Figures'!$E:$E,$B$1)</f>
        <v>0</v>
      </c>
      <c r="R48" s="46" t="str">
        <f t="shared" si="15"/>
        <v/>
      </c>
      <c r="S48" s="46" t="str">
        <f t="shared" si="15"/>
        <v/>
      </c>
      <c r="T48" s="46" t="str">
        <f t="shared" si="15"/>
        <v/>
      </c>
      <c r="U48" s="46" t="str">
        <f t="shared" si="15"/>
        <v/>
      </c>
      <c r="V48" s="46" t="str">
        <f t="shared" si="15"/>
        <v/>
      </c>
    </row>
    <row r="49" spans="1:22" x14ac:dyDescent="0.2">
      <c r="A49" s="1">
        <v>103</v>
      </c>
      <c r="B49" s="1" t="s">
        <v>55</v>
      </c>
      <c r="C49" s="8">
        <v>9</v>
      </c>
      <c r="D49" s="29">
        <f>SUMIFS('2013Figures'!$J:$J,'2013Figures'!$C:$C,$A49,'2013Figures'!$H:$H,$B49,'2013Figures'!$I:$I,$C49,'2013Figures'!$E:$E,$B$1)</f>
        <v>0</v>
      </c>
      <c r="E49" s="9">
        <f>SUMIFS('2013Figures'!$J:$J,'2013Figures'!$C:$C,$A49,'2013Figures'!$H:$H,$B49,'2013Figures'!$I:$I,$C49,'2013Figures'!$B:$B,"BrokerToCy",'2013Figures'!$G:$G,"E1",'2013Figures'!$E:$E,$B$1)</f>
        <v>0</v>
      </c>
      <c r="F49" s="9">
        <f>SUMIFS('2013Figures'!$J:$J,'2013Figures'!$C:$C,$A49,'2013Figures'!$H:$H,$B49,'2013Figures'!$I:$I,$C49,'2013Figures'!$B:$B,"BrokerToCy",'2013Figures'!$G:$G,"P1",'2013Figures'!$E:$E,$B$1)</f>
        <v>0</v>
      </c>
      <c r="G49" s="9">
        <f>SUMIFS('2013Figures'!$J:$J,'2013Figures'!$C:$C,$A49,'2013Figures'!$H:$H,$B49,'2013Figures'!$I:$I,$C49,'2013Figures'!$B:$B,"CyToBroker",'2013Figures'!$G:$G,"E1",'2013Figures'!$E:$E,$B$1)</f>
        <v>0</v>
      </c>
      <c r="H49" s="9">
        <f>SUMIFS('2013Figures'!$J:$J,'2013Figures'!$C:$C,$A49,'2013Figures'!$H:$H,$B49,'2013Figures'!$I:$I,$C49,'2013Figures'!$B:$B,"CyToBroker",'2013Figures'!$G:$G,"P1",'2013Figures'!$E:$E,$B$1)</f>
        <v>0</v>
      </c>
      <c r="J49" s="8">
        <v>201401</v>
      </c>
      <c r="L49" s="42">
        <f>SUMIFS('2012Figures'!$J:$J,'2012Figures'!$C:$C,$A49,'2012Figures'!$H:$H,$B49,'2012Figures'!$I:$I,$C49,'2012Figures'!$E:$E,$B$1)</f>
        <v>0</v>
      </c>
      <c r="M49" s="52">
        <f>SUMIFS('2012Figures'!$J:$J,'2012Figures'!$C:$C,$A49,'2012Figures'!$H:$H,$B49,'2012Figures'!$I:$I,$C49,'2012Figures'!$B:$B,"BrokerToCy",'2012Figures'!$G:$G,"E1",'2012Figures'!$E:$E,$B$1)</f>
        <v>0</v>
      </c>
      <c r="N49" s="52">
        <f>SUMIFS('2012Figures'!$J:$J,'2012Figures'!$C:$C,$A49,'2012Figures'!$H:$H,$B49,'2012Figures'!$I:$I,$C49,'2012Figures'!$B:$B,"BrokerToCy",'2012Figures'!$G:$G,"P1",'2012Figures'!$E:$E,$B$1)</f>
        <v>0</v>
      </c>
      <c r="O49" s="52">
        <f>SUMIFS('2012Figures'!$J:$J,'2012Figures'!$C:$C,$A49,'2012Figures'!$H:$H,$B49,'2012Figures'!$I:$I,$C49,'2012Figures'!$B:$B,"CyToBroker",'2012Figures'!$G:$G,"E1",'2012Figures'!$E:$E,$B$1)</f>
        <v>0</v>
      </c>
      <c r="P49" s="52">
        <f>SUMIFS('2012Figures'!$J:$J,'2012Figures'!$C:$C,$A49,'2012Figures'!$H:$H,$B49,'2012Figures'!$I:$I,$C49,'2012Figures'!$B:$B,"CyToBroker",'2012Figures'!$G:$G,"P1",'2012Figures'!$E:$E,$B$1)</f>
        <v>0</v>
      </c>
      <c r="R49" s="46" t="str">
        <f t="shared" si="15"/>
        <v/>
      </c>
      <c r="S49" s="46" t="str">
        <f t="shared" si="15"/>
        <v/>
      </c>
      <c r="T49" s="46" t="str">
        <f t="shared" si="15"/>
        <v/>
      </c>
      <c r="U49" s="46" t="str">
        <f t="shared" si="15"/>
        <v/>
      </c>
      <c r="V49" s="46" t="str">
        <f t="shared" si="15"/>
        <v/>
      </c>
    </row>
    <row r="50" spans="1:22" x14ac:dyDescent="0.2">
      <c r="A50" s="1">
        <v>103</v>
      </c>
      <c r="B50" s="1" t="s">
        <v>55</v>
      </c>
      <c r="C50" s="8">
        <v>8</v>
      </c>
      <c r="D50" s="29">
        <f>SUMIFS('2013Figures'!$J:$J,'2013Figures'!$C:$C,$A50,'2013Figures'!$H:$H,$B50,'2013Figures'!$I:$I,$C50,'2013Figures'!$E:$E,$B$1)</f>
        <v>0</v>
      </c>
      <c r="E50" s="9">
        <f>SUMIFS('2013Figures'!$J:$J,'2013Figures'!$C:$C,$A50,'2013Figures'!$H:$H,$B50,'2013Figures'!$I:$I,$C50,'2013Figures'!$B:$B,"BrokerToCy",'2013Figures'!$G:$G,"E1",'2013Figures'!$E:$E,$B$1)</f>
        <v>0</v>
      </c>
      <c r="F50" s="9">
        <f>SUMIFS('2013Figures'!$J:$J,'2013Figures'!$C:$C,$A50,'2013Figures'!$H:$H,$B50,'2013Figures'!$I:$I,$C50,'2013Figures'!$B:$B,"BrokerToCy",'2013Figures'!$G:$G,"P1",'2013Figures'!$E:$E,$B$1)</f>
        <v>0</v>
      </c>
      <c r="G50" s="9">
        <f>SUMIFS('2013Figures'!$J:$J,'2013Figures'!$C:$C,$A50,'2013Figures'!$H:$H,$B50,'2013Figures'!$I:$I,$C50,'2013Figures'!$B:$B,"CyToBroker",'2013Figures'!$G:$G,"E1",'2013Figures'!$E:$E,$B$1)</f>
        <v>0</v>
      </c>
      <c r="H50" s="9">
        <f>SUMIFS('2013Figures'!$J:$J,'2013Figures'!$C:$C,$A50,'2013Figures'!$H:$H,$B50,'2013Figures'!$I:$I,$C50,'2013Figures'!$B:$B,"CyToBroker",'2013Figures'!$G:$G,"P1",'2013Figures'!$E:$E,$B$1)</f>
        <v>0</v>
      </c>
      <c r="I50" s="30"/>
      <c r="J50" s="31">
        <v>201301</v>
      </c>
      <c r="K50" s="30"/>
      <c r="L50" s="42">
        <f>SUMIFS('2012Figures'!$J:$J,'2012Figures'!$C:$C,$A50,'2012Figures'!$H:$H,$B50,'2012Figures'!$I:$I,$C50,'2012Figures'!$E:$E,$B$1)</f>
        <v>0</v>
      </c>
      <c r="M50" s="52">
        <f>SUMIFS('2012Figures'!$J:$J,'2012Figures'!$C:$C,$A50,'2012Figures'!$H:$H,$B50,'2012Figures'!$I:$I,$C50,'2012Figures'!$B:$B,"BrokerToCy",'2012Figures'!$G:$G,"E1",'2012Figures'!$E:$E,$B$1)</f>
        <v>0</v>
      </c>
      <c r="N50" s="52">
        <f>SUMIFS('2012Figures'!$J:$J,'2012Figures'!$C:$C,$A50,'2012Figures'!$H:$H,$B50,'2012Figures'!$I:$I,$C50,'2012Figures'!$B:$B,"BrokerToCy",'2012Figures'!$G:$G,"P1",'2012Figures'!$E:$E,$B$1)</f>
        <v>0</v>
      </c>
      <c r="O50" s="52">
        <f>SUMIFS('2012Figures'!$J:$J,'2012Figures'!$C:$C,$A50,'2012Figures'!$H:$H,$B50,'2012Figures'!$I:$I,$C50,'2012Figures'!$B:$B,"CyToBroker",'2012Figures'!$G:$G,"E1",'2012Figures'!$E:$E,$B$1)</f>
        <v>0</v>
      </c>
      <c r="P50" s="52">
        <f>SUMIFS('2012Figures'!$J:$J,'2012Figures'!$C:$C,$A50,'2012Figures'!$H:$H,$B50,'2012Figures'!$I:$I,$C50,'2012Figures'!$B:$B,"CyToBroker",'2012Figures'!$G:$G,"P1",'2012Figures'!$E:$E,$B$1)</f>
        <v>0</v>
      </c>
      <c r="Q50" s="30"/>
      <c r="R50" s="46" t="str">
        <f t="shared" si="15"/>
        <v/>
      </c>
      <c r="S50" s="46" t="str">
        <f t="shared" si="15"/>
        <v/>
      </c>
      <c r="T50" s="46" t="str">
        <f t="shared" si="15"/>
        <v/>
      </c>
      <c r="U50" s="46" t="str">
        <f t="shared" si="15"/>
        <v/>
      </c>
      <c r="V50" s="46" t="str">
        <f t="shared" si="15"/>
        <v/>
      </c>
    </row>
    <row r="51" spans="1:22" x14ac:dyDescent="0.2">
      <c r="A51" s="1">
        <v>103</v>
      </c>
      <c r="B51" s="1" t="s">
        <v>55</v>
      </c>
      <c r="C51" s="8">
        <v>7</v>
      </c>
      <c r="D51" s="29">
        <f>SUMIFS('2013Figures'!$J:$J,'2013Figures'!$C:$C,$A51,'2013Figures'!$H:$H,$B51,'2013Figures'!$I:$I,$C51,'2013Figures'!$E:$E,$B$1)</f>
        <v>0</v>
      </c>
      <c r="E51" s="9">
        <f>SUMIFS('2013Figures'!$J:$J,'2013Figures'!$C:$C,$A51,'2013Figures'!$H:$H,$B51,'2013Figures'!$I:$I,$C51,'2013Figures'!$B:$B,"BrokerToCy",'2013Figures'!$G:$G,"E1",'2013Figures'!$E:$E,$B$1)</f>
        <v>0</v>
      </c>
      <c r="F51" s="9">
        <f>SUMIFS('2013Figures'!$J:$J,'2013Figures'!$C:$C,$A51,'2013Figures'!$H:$H,$B51,'2013Figures'!$I:$I,$C51,'2013Figures'!$B:$B,"BrokerToCy",'2013Figures'!$G:$G,"P1",'2013Figures'!$E:$E,$B$1)</f>
        <v>0</v>
      </c>
      <c r="G51" s="9">
        <f>SUMIFS('2013Figures'!$J:$J,'2013Figures'!$C:$C,$A51,'2013Figures'!$H:$H,$B51,'2013Figures'!$I:$I,$C51,'2013Figures'!$B:$B,"CyToBroker",'2013Figures'!$G:$G,"E1",'2013Figures'!$E:$E,$B$1)</f>
        <v>0</v>
      </c>
      <c r="H51" s="9">
        <f>SUMIFS('2013Figures'!$J:$J,'2013Figures'!$C:$C,$A51,'2013Figures'!$H:$H,$B51,'2013Figures'!$I:$I,$C51,'2013Figures'!$B:$B,"CyToBroker",'2013Figures'!$G:$G,"P1",'2013Figures'!$E:$E,$B$1)</f>
        <v>0</v>
      </c>
      <c r="J51" s="8">
        <v>201201</v>
      </c>
      <c r="L51" s="42">
        <f>SUMIFS('2012Figures'!$J:$J,'2012Figures'!$C:$C,$A51,'2012Figures'!$H:$H,$B51,'2012Figures'!$I:$I,$C51,'2012Figures'!$E:$E,$B$1)</f>
        <v>0</v>
      </c>
      <c r="M51" s="52">
        <f>SUMIFS('2012Figures'!$J:$J,'2012Figures'!$C:$C,$A51,'2012Figures'!$H:$H,$B51,'2012Figures'!$I:$I,$C51,'2012Figures'!$B:$B,"BrokerToCy",'2012Figures'!$G:$G,"E1",'2012Figures'!$E:$E,$B$1)</f>
        <v>0</v>
      </c>
      <c r="N51" s="52">
        <f>SUMIFS('2012Figures'!$J:$J,'2012Figures'!$C:$C,$A51,'2012Figures'!$H:$H,$B51,'2012Figures'!$I:$I,$C51,'2012Figures'!$B:$B,"BrokerToCy",'2012Figures'!$G:$G,"P1",'2012Figures'!$E:$E,$B$1)</f>
        <v>0</v>
      </c>
      <c r="O51" s="52">
        <f>SUMIFS('2012Figures'!$J:$J,'2012Figures'!$C:$C,$A51,'2012Figures'!$H:$H,$B51,'2012Figures'!$I:$I,$C51,'2012Figures'!$B:$B,"CyToBroker",'2012Figures'!$G:$G,"E1",'2012Figures'!$E:$E,$B$1)</f>
        <v>0</v>
      </c>
      <c r="P51" s="52">
        <f>SUMIFS('2012Figures'!$J:$J,'2012Figures'!$C:$C,$A51,'2012Figures'!$H:$H,$B51,'2012Figures'!$I:$I,$C51,'2012Figures'!$B:$B,"CyToBroker",'2012Figures'!$G:$G,"P1",'2012Figures'!$E:$E,$B$1)</f>
        <v>0</v>
      </c>
      <c r="R51" s="46" t="str">
        <f t="shared" si="15"/>
        <v/>
      </c>
      <c r="S51" s="46" t="str">
        <f t="shared" si="15"/>
        <v/>
      </c>
      <c r="T51" s="46" t="str">
        <f t="shared" si="15"/>
        <v/>
      </c>
      <c r="U51" s="46" t="str">
        <f t="shared" si="15"/>
        <v/>
      </c>
      <c r="V51" s="46" t="str">
        <f t="shared" si="15"/>
        <v/>
      </c>
    </row>
    <row r="52" spans="1:22" x14ac:dyDescent="0.2">
      <c r="A52" s="1">
        <v>103</v>
      </c>
      <c r="B52" s="1" t="s">
        <v>55</v>
      </c>
      <c r="C52" s="8">
        <v>6</v>
      </c>
      <c r="D52" s="29">
        <f>SUMIFS('2013Figures'!$J:$J,'2013Figures'!$C:$C,$A52,'2013Figures'!$H:$H,$B52,'2013Figures'!$I:$I,$C52,'2013Figures'!$E:$E,$B$1)</f>
        <v>0</v>
      </c>
      <c r="E52" s="9">
        <f>SUMIFS('2013Figures'!$J:$J,'2013Figures'!$C:$C,$A52,'2013Figures'!$H:$H,$B52,'2013Figures'!$I:$I,$C52,'2013Figures'!$B:$B,"BrokerToCy",'2013Figures'!$G:$G,"E1",'2013Figures'!$E:$E,$B$1)</f>
        <v>0</v>
      </c>
      <c r="F52" s="9">
        <f>SUMIFS('2013Figures'!$J:$J,'2013Figures'!$C:$C,$A52,'2013Figures'!$H:$H,$B52,'2013Figures'!$I:$I,$C52,'2013Figures'!$B:$B,"BrokerToCy",'2013Figures'!$G:$G,"P1",'2013Figures'!$E:$E,$B$1)</f>
        <v>0</v>
      </c>
      <c r="G52" s="9">
        <f>SUMIFS('2013Figures'!$J:$J,'2013Figures'!$C:$C,$A52,'2013Figures'!$H:$H,$B52,'2013Figures'!$I:$I,$C52,'2013Figures'!$B:$B,"CyToBroker",'2013Figures'!$G:$G,"E1",'2013Figures'!$E:$E,$B$1)</f>
        <v>0</v>
      </c>
      <c r="H52" s="9">
        <f>SUMIFS('2013Figures'!$J:$J,'2013Figures'!$C:$C,$A52,'2013Figures'!$H:$H,$B52,'2013Figures'!$I:$I,$C52,'2013Figures'!$B:$B,"CyToBroker",'2013Figures'!$G:$G,"P1",'2013Figures'!$E:$E,$B$1)</f>
        <v>0</v>
      </c>
      <c r="J52" s="8">
        <v>201101</v>
      </c>
      <c r="L52" s="42">
        <f>SUMIFS('2012Figures'!$J:$J,'2012Figures'!$C:$C,$A52,'2012Figures'!$H:$H,$B52,'2012Figures'!$I:$I,$C52,'2012Figures'!$E:$E,$B$1)</f>
        <v>0</v>
      </c>
      <c r="M52" s="52">
        <f>SUMIFS('2012Figures'!$J:$J,'2012Figures'!$C:$C,$A52,'2012Figures'!$H:$H,$B52,'2012Figures'!$I:$I,$C52,'2012Figures'!$B:$B,"BrokerToCy",'2012Figures'!$G:$G,"E1",'2012Figures'!$E:$E,$B$1)</f>
        <v>0</v>
      </c>
      <c r="N52" s="52">
        <f>SUMIFS('2012Figures'!$J:$J,'2012Figures'!$C:$C,$A52,'2012Figures'!$H:$H,$B52,'2012Figures'!$I:$I,$C52,'2012Figures'!$B:$B,"BrokerToCy",'2012Figures'!$G:$G,"P1",'2012Figures'!$E:$E,$B$1)</f>
        <v>0</v>
      </c>
      <c r="O52" s="52">
        <f>SUMIFS('2012Figures'!$J:$J,'2012Figures'!$C:$C,$A52,'2012Figures'!$H:$H,$B52,'2012Figures'!$I:$I,$C52,'2012Figures'!$B:$B,"CyToBroker",'2012Figures'!$G:$G,"E1",'2012Figures'!$E:$E,$B$1)</f>
        <v>0</v>
      </c>
      <c r="P52" s="52">
        <f>SUMIFS('2012Figures'!$J:$J,'2012Figures'!$C:$C,$A52,'2012Figures'!$H:$H,$B52,'2012Figures'!$I:$I,$C52,'2012Figures'!$B:$B,"CyToBroker",'2012Figures'!$G:$G,"P1",'2012Figures'!$E:$E,$B$1)</f>
        <v>0</v>
      </c>
      <c r="R52" s="46" t="str">
        <f t="shared" si="15"/>
        <v/>
      </c>
      <c r="S52" s="46" t="str">
        <f t="shared" si="15"/>
        <v/>
      </c>
      <c r="T52" s="46" t="str">
        <f t="shared" si="15"/>
        <v/>
      </c>
      <c r="U52" s="46" t="str">
        <f t="shared" si="15"/>
        <v/>
      </c>
      <c r="V52" s="46" t="str">
        <f t="shared" si="15"/>
        <v/>
      </c>
    </row>
    <row r="53" spans="1:22" x14ac:dyDescent="0.2">
      <c r="A53" s="1">
        <v>103</v>
      </c>
      <c r="B53" s="1" t="s">
        <v>55</v>
      </c>
      <c r="C53" s="8">
        <v>5</v>
      </c>
      <c r="D53" s="29">
        <f>SUMIFS('2013Figures'!$J:$J,'2013Figures'!$C:$C,$A53,'2013Figures'!$H:$H,$B53,'2013Figures'!$I:$I,$C53,'2013Figures'!$E:$E,$B$1)</f>
        <v>0</v>
      </c>
      <c r="E53" s="9">
        <f>SUMIFS('2013Figures'!$J:$J,'2013Figures'!$C:$C,$A53,'2013Figures'!$H:$H,$B53,'2013Figures'!$I:$I,$C53,'2013Figures'!$B:$B,"BrokerToCy",'2013Figures'!$G:$G,"E1",'2013Figures'!$E:$E,$B$1)</f>
        <v>0</v>
      </c>
      <c r="F53" s="9">
        <f>SUMIFS('2013Figures'!$J:$J,'2013Figures'!$C:$C,$A53,'2013Figures'!$H:$H,$B53,'2013Figures'!$I:$I,$C53,'2013Figures'!$B:$B,"BrokerToCy",'2013Figures'!$G:$G,"P1",'2013Figures'!$E:$E,$B$1)</f>
        <v>0</v>
      </c>
      <c r="G53" s="9">
        <f>SUMIFS('2013Figures'!$J:$J,'2013Figures'!$C:$C,$A53,'2013Figures'!$H:$H,$B53,'2013Figures'!$I:$I,$C53,'2013Figures'!$B:$B,"CyToBroker",'2013Figures'!$G:$G,"E1",'2013Figures'!$E:$E,$B$1)</f>
        <v>0</v>
      </c>
      <c r="H53" s="9">
        <f>SUMIFS('2013Figures'!$J:$J,'2013Figures'!$C:$C,$A53,'2013Figures'!$H:$H,$B53,'2013Figures'!$I:$I,$C53,'2013Figures'!$B:$B,"CyToBroker",'2013Figures'!$G:$G,"P1",'2013Figures'!$E:$E,$B$1)</f>
        <v>0</v>
      </c>
      <c r="J53" s="8">
        <v>201001</v>
      </c>
      <c r="L53" s="42">
        <f>SUMIFS('2012Figures'!$J:$J,'2012Figures'!$C:$C,$A53,'2012Figures'!$H:$H,$B53,'2012Figures'!$I:$I,$C53,'2012Figures'!$E:$E,$B$1)</f>
        <v>0</v>
      </c>
      <c r="M53" s="52">
        <f>SUMIFS('2012Figures'!$J:$J,'2012Figures'!$C:$C,$A53,'2012Figures'!$H:$H,$B53,'2012Figures'!$I:$I,$C53,'2012Figures'!$B:$B,"BrokerToCy",'2012Figures'!$G:$G,"E1",'2012Figures'!$E:$E,$B$1)</f>
        <v>0</v>
      </c>
      <c r="N53" s="52">
        <f>SUMIFS('2012Figures'!$J:$J,'2012Figures'!$C:$C,$A53,'2012Figures'!$H:$H,$B53,'2012Figures'!$I:$I,$C53,'2012Figures'!$B:$B,"BrokerToCy",'2012Figures'!$G:$G,"P1",'2012Figures'!$E:$E,$B$1)</f>
        <v>0</v>
      </c>
      <c r="O53" s="52">
        <f>SUMIFS('2012Figures'!$J:$J,'2012Figures'!$C:$C,$A53,'2012Figures'!$H:$H,$B53,'2012Figures'!$I:$I,$C53,'2012Figures'!$B:$B,"CyToBroker",'2012Figures'!$G:$G,"E1",'2012Figures'!$E:$E,$B$1)</f>
        <v>0</v>
      </c>
      <c r="P53" s="52">
        <f>SUMIFS('2012Figures'!$J:$J,'2012Figures'!$C:$C,$A53,'2012Figures'!$H:$H,$B53,'2012Figures'!$I:$I,$C53,'2012Figures'!$B:$B,"CyToBroker",'2012Figures'!$G:$G,"P1",'2012Figures'!$E:$E,$B$1)</f>
        <v>0</v>
      </c>
      <c r="R53" s="46" t="str">
        <f t="shared" si="15"/>
        <v/>
      </c>
      <c r="S53" s="46" t="str">
        <f t="shared" si="15"/>
        <v/>
      </c>
      <c r="T53" s="46" t="str">
        <f t="shared" si="15"/>
        <v/>
      </c>
      <c r="U53" s="46" t="str">
        <f t="shared" si="15"/>
        <v/>
      </c>
      <c r="V53" s="46" t="str">
        <f t="shared" si="15"/>
        <v/>
      </c>
    </row>
    <row r="54" spans="1:22" x14ac:dyDescent="0.2">
      <c r="A54" s="1">
        <v>103</v>
      </c>
      <c r="B54" s="1" t="s">
        <v>55</v>
      </c>
      <c r="C54" s="8">
        <v>4</v>
      </c>
      <c r="D54" s="29">
        <f>SUMIFS('2013Figures'!$J:$J,'2013Figures'!$C:$C,$A54,'2013Figures'!$H:$H,$B54,'2013Figures'!$I:$I,$C54,'2013Figures'!$E:$E,$B$1)</f>
        <v>4850</v>
      </c>
      <c r="E54" s="9">
        <f>SUMIFS('2013Figures'!$J:$J,'2013Figures'!$C:$C,$A54,'2013Figures'!$H:$H,$B54,'2013Figures'!$I:$I,$C54,'2013Figures'!$B:$B,"BrokerToCy",'2013Figures'!$G:$G,"E1",'2013Figures'!$E:$E,$B$1)</f>
        <v>0</v>
      </c>
      <c r="F54" s="9">
        <f>SUMIFS('2013Figures'!$J:$J,'2013Figures'!$C:$C,$A54,'2013Figures'!$H:$H,$B54,'2013Figures'!$I:$I,$C54,'2013Figures'!$B:$B,"BrokerToCy",'2013Figures'!$G:$G,"P1",'2013Figures'!$E:$E,$B$1)</f>
        <v>0</v>
      </c>
      <c r="G54" s="9">
        <f>SUMIFS('2013Figures'!$J:$J,'2013Figures'!$C:$C,$A54,'2013Figures'!$H:$H,$B54,'2013Figures'!$I:$I,$C54,'2013Figures'!$B:$B,"CyToBroker",'2013Figures'!$G:$G,"E1",'2013Figures'!$E:$E,$B$1)</f>
        <v>4850</v>
      </c>
      <c r="H54" s="9">
        <f>SUMIFS('2013Figures'!$J:$J,'2013Figures'!$C:$C,$A54,'2013Figures'!$H:$H,$B54,'2013Figures'!$I:$I,$C54,'2013Figures'!$B:$B,"CyToBroker",'2013Figures'!$G:$G,"P1",'2013Figures'!$E:$E,$B$1)</f>
        <v>0</v>
      </c>
      <c r="J54" s="8">
        <v>200901</v>
      </c>
      <c r="L54" s="42">
        <f>SUMIFS('2012Figures'!$J:$J,'2012Figures'!$C:$C,$A54,'2012Figures'!$H:$H,$B54,'2012Figures'!$I:$I,$C54,'2012Figures'!$E:$E,$B$1)</f>
        <v>1113</v>
      </c>
      <c r="M54" s="52">
        <f>SUMIFS('2012Figures'!$J:$J,'2012Figures'!$C:$C,$A54,'2012Figures'!$H:$H,$B54,'2012Figures'!$I:$I,$C54,'2012Figures'!$B:$B,"BrokerToCy",'2012Figures'!$G:$G,"E1",'2012Figures'!$E:$E,$B$1)</f>
        <v>0</v>
      </c>
      <c r="N54" s="52">
        <f>SUMIFS('2012Figures'!$J:$J,'2012Figures'!$C:$C,$A54,'2012Figures'!$H:$H,$B54,'2012Figures'!$I:$I,$C54,'2012Figures'!$B:$B,"BrokerToCy",'2012Figures'!$G:$G,"P1",'2012Figures'!$E:$E,$B$1)</f>
        <v>0</v>
      </c>
      <c r="O54" s="52">
        <f>SUMIFS('2012Figures'!$J:$J,'2012Figures'!$C:$C,$A54,'2012Figures'!$H:$H,$B54,'2012Figures'!$I:$I,$C54,'2012Figures'!$B:$B,"CyToBroker",'2012Figures'!$G:$G,"E1",'2012Figures'!$E:$E,$B$1)</f>
        <v>1113</v>
      </c>
      <c r="P54" s="52">
        <f>SUMIFS('2012Figures'!$J:$J,'2012Figures'!$C:$C,$A54,'2012Figures'!$H:$H,$B54,'2012Figures'!$I:$I,$C54,'2012Figures'!$B:$B,"CyToBroker",'2012Figures'!$G:$G,"P1",'2012Figures'!$E:$E,$B$1)</f>
        <v>0</v>
      </c>
      <c r="R54" s="46">
        <f t="shared" si="15"/>
        <v>3.36</v>
      </c>
      <c r="S54" s="46" t="str">
        <f t="shared" si="15"/>
        <v/>
      </c>
      <c r="T54" s="46" t="str">
        <f t="shared" si="15"/>
        <v/>
      </c>
      <c r="U54" s="46">
        <f t="shared" si="15"/>
        <v>3.36</v>
      </c>
      <c r="V54" s="46" t="str">
        <f t="shared" si="15"/>
        <v/>
      </c>
    </row>
    <row r="55" spans="1:22" x14ac:dyDescent="0.2">
      <c r="A55" s="1">
        <v>103</v>
      </c>
      <c r="B55" s="1" t="s">
        <v>55</v>
      </c>
      <c r="C55" s="8">
        <v>3</v>
      </c>
      <c r="D55" s="29">
        <f>SUMIFS('2013Figures'!$J:$J,'2013Figures'!$C:$C,$A55,'2013Figures'!$H:$H,$B55,'2013Figures'!$I:$I,$C55,'2013Figures'!$E:$E,$B$1)</f>
        <v>0</v>
      </c>
      <c r="E55" s="9">
        <f>SUMIFS('2013Figures'!$J:$J,'2013Figures'!$C:$C,$A55,'2013Figures'!$H:$H,$B55,'2013Figures'!$I:$I,$C55,'2013Figures'!$B:$B,"BrokerToCy",'2013Figures'!$G:$G,"E1",'2013Figures'!$E:$E,$B$1)</f>
        <v>0</v>
      </c>
      <c r="F55" s="9">
        <f>SUMIFS('2013Figures'!$J:$J,'2013Figures'!$C:$C,$A55,'2013Figures'!$H:$H,$B55,'2013Figures'!$I:$I,$C55,'2013Figures'!$B:$B,"BrokerToCy",'2013Figures'!$G:$G,"P1",'2013Figures'!$E:$E,$B$1)</f>
        <v>0</v>
      </c>
      <c r="G55" s="9">
        <f>SUMIFS('2013Figures'!$J:$J,'2013Figures'!$C:$C,$A55,'2013Figures'!$H:$H,$B55,'2013Figures'!$I:$I,$C55,'2013Figures'!$B:$B,"CyToBroker",'2013Figures'!$G:$G,"E1",'2013Figures'!$E:$E,$B$1)</f>
        <v>0</v>
      </c>
      <c r="H55" s="9">
        <f>SUMIFS('2013Figures'!$J:$J,'2013Figures'!$C:$C,$A55,'2013Figures'!$H:$H,$B55,'2013Figures'!$I:$I,$C55,'2013Figures'!$B:$B,"CyToBroker",'2013Figures'!$G:$G,"P1",'2013Figures'!$E:$E,$B$1)</f>
        <v>0</v>
      </c>
      <c r="J55" s="8">
        <v>200801</v>
      </c>
      <c r="L55" s="42">
        <f>SUMIFS('2012Figures'!$J:$J,'2012Figures'!$C:$C,$A55,'2012Figures'!$H:$H,$B55,'2012Figures'!$I:$I,$C55,'2012Figures'!$E:$E,$B$1)</f>
        <v>0</v>
      </c>
      <c r="M55" s="52">
        <f>SUMIFS('2012Figures'!$J:$J,'2012Figures'!$C:$C,$A55,'2012Figures'!$H:$H,$B55,'2012Figures'!$I:$I,$C55,'2012Figures'!$B:$B,"BrokerToCy",'2012Figures'!$G:$G,"E1",'2012Figures'!$E:$E,$B$1)</f>
        <v>0</v>
      </c>
      <c r="N55" s="52">
        <f>SUMIFS('2012Figures'!$J:$J,'2012Figures'!$C:$C,$A55,'2012Figures'!$H:$H,$B55,'2012Figures'!$I:$I,$C55,'2012Figures'!$B:$B,"BrokerToCy",'2012Figures'!$G:$G,"P1",'2012Figures'!$E:$E,$B$1)</f>
        <v>0</v>
      </c>
      <c r="O55" s="52">
        <f>SUMIFS('2012Figures'!$J:$J,'2012Figures'!$C:$C,$A55,'2012Figures'!$H:$H,$B55,'2012Figures'!$I:$I,$C55,'2012Figures'!$B:$B,"CyToBroker",'2012Figures'!$G:$G,"E1",'2012Figures'!$E:$E,$B$1)</f>
        <v>0</v>
      </c>
      <c r="P55" s="52">
        <f>SUMIFS('2012Figures'!$J:$J,'2012Figures'!$C:$C,$A55,'2012Figures'!$H:$H,$B55,'2012Figures'!$I:$I,$C55,'2012Figures'!$B:$B,"CyToBroker",'2012Figures'!$G:$G,"P1",'2012Figures'!$E:$E,$B$1)</f>
        <v>0</v>
      </c>
      <c r="R55" s="46" t="str">
        <f t="shared" si="15"/>
        <v/>
      </c>
      <c r="S55" s="46" t="str">
        <f t="shared" si="15"/>
        <v/>
      </c>
      <c r="T55" s="46" t="str">
        <f t="shared" si="15"/>
        <v/>
      </c>
      <c r="U55" s="46" t="str">
        <f t="shared" si="15"/>
        <v/>
      </c>
      <c r="V55" s="46" t="str">
        <f t="shared" si="15"/>
        <v/>
      </c>
    </row>
    <row r="56" spans="1:22" x14ac:dyDescent="0.2">
      <c r="A56" s="1">
        <v>103</v>
      </c>
      <c r="B56" s="1" t="s">
        <v>55</v>
      </c>
      <c r="C56" s="8">
        <v>2</v>
      </c>
      <c r="D56" s="29">
        <f>SUMIFS('2013Figures'!$J:$J,'2013Figures'!$C:$C,$A56,'2013Figures'!$H:$H,$B56,'2013Figures'!$I:$I,$C56,'2013Figures'!$E:$E,$B$1)</f>
        <v>0</v>
      </c>
      <c r="E56" s="9">
        <f>SUMIFS('2013Figures'!$J:$J,'2013Figures'!$C:$C,$A56,'2013Figures'!$H:$H,$B56,'2013Figures'!$I:$I,$C56,'2013Figures'!$B:$B,"BrokerToCy",'2013Figures'!$G:$G,"E1",'2013Figures'!$E:$E,$B$1)</f>
        <v>0</v>
      </c>
      <c r="F56" s="9">
        <f>SUMIFS('2013Figures'!$J:$J,'2013Figures'!$C:$C,$A56,'2013Figures'!$H:$H,$B56,'2013Figures'!$I:$I,$C56,'2013Figures'!$B:$B,"BrokerToCy",'2013Figures'!$G:$G,"P1",'2013Figures'!$E:$E,$B$1)</f>
        <v>0</v>
      </c>
      <c r="G56" s="9">
        <f>SUMIFS('2013Figures'!$J:$J,'2013Figures'!$C:$C,$A56,'2013Figures'!$H:$H,$B56,'2013Figures'!$I:$I,$C56,'2013Figures'!$B:$B,"CyToBroker",'2013Figures'!$G:$G,"E1",'2013Figures'!$E:$E,$B$1)</f>
        <v>0</v>
      </c>
      <c r="H56" s="9">
        <f>SUMIFS('2013Figures'!$J:$J,'2013Figures'!$C:$C,$A56,'2013Figures'!$H:$H,$B56,'2013Figures'!$I:$I,$C56,'2013Figures'!$B:$B,"CyToBroker",'2013Figures'!$G:$G,"P1",'2013Figures'!$E:$E,$B$1)</f>
        <v>0</v>
      </c>
      <c r="J56" s="8">
        <v>200701</v>
      </c>
      <c r="L56" s="42">
        <f>SUMIFS('2012Figures'!$J:$J,'2012Figures'!$C:$C,$A56,'2012Figures'!$H:$H,$B56,'2012Figures'!$I:$I,$C56,'2012Figures'!$E:$E,$B$1)</f>
        <v>0</v>
      </c>
      <c r="M56" s="52">
        <f>SUMIFS('2012Figures'!$J:$J,'2012Figures'!$C:$C,$A56,'2012Figures'!$H:$H,$B56,'2012Figures'!$I:$I,$C56,'2012Figures'!$B:$B,"BrokerToCy",'2012Figures'!$G:$G,"E1",'2012Figures'!$E:$E,$B$1)</f>
        <v>0</v>
      </c>
      <c r="N56" s="52">
        <f>SUMIFS('2012Figures'!$J:$J,'2012Figures'!$C:$C,$A56,'2012Figures'!$H:$H,$B56,'2012Figures'!$I:$I,$C56,'2012Figures'!$B:$B,"BrokerToCy",'2012Figures'!$G:$G,"P1",'2012Figures'!$E:$E,$B$1)</f>
        <v>0</v>
      </c>
      <c r="O56" s="52">
        <f>SUMIFS('2012Figures'!$J:$J,'2012Figures'!$C:$C,$A56,'2012Figures'!$H:$H,$B56,'2012Figures'!$I:$I,$C56,'2012Figures'!$B:$B,"CyToBroker",'2012Figures'!$G:$G,"E1",'2012Figures'!$E:$E,$B$1)</f>
        <v>0</v>
      </c>
      <c r="P56" s="52">
        <f>SUMIFS('2012Figures'!$J:$J,'2012Figures'!$C:$C,$A56,'2012Figures'!$H:$H,$B56,'2012Figures'!$I:$I,$C56,'2012Figures'!$B:$B,"CyToBroker",'2012Figures'!$G:$G,"P1",'2012Figures'!$E:$E,$B$1)</f>
        <v>0</v>
      </c>
      <c r="R56" s="46" t="str">
        <f t="shared" si="15"/>
        <v/>
      </c>
      <c r="S56" s="46" t="str">
        <f t="shared" si="15"/>
        <v/>
      </c>
      <c r="T56" s="46" t="str">
        <f t="shared" si="15"/>
        <v/>
      </c>
      <c r="U56" s="46" t="str">
        <f t="shared" si="15"/>
        <v/>
      </c>
      <c r="V56" s="46" t="str">
        <f t="shared" si="15"/>
        <v/>
      </c>
    </row>
    <row r="57" spans="1:22" x14ac:dyDescent="0.2">
      <c r="A57" s="1">
        <v>103</v>
      </c>
      <c r="B57" s="1" t="s">
        <v>55</v>
      </c>
      <c r="C57" s="8">
        <v>1</v>
      </c>
      <c r="D57" s="29">
        <f>SUMIFS('2013Figures'!$J:$J,'2013Figures'!$C:$C,$A57,'2013Figures'!$H:$H,$B57,'2013Figures'!$I:$I,$C57,'2013Figures'!$E:$E,$B$1)</f>
        <v>0</v>
      </c>
      <c r="E57" s="9">
        <f>SUMIFS('2013Figures'!$J:$J,'2013Figures'!$C:$C,$A57,'2013Figures'!$H:$H,$B57,'2013Figures'!$I:$I,$C57,'2013Figures'!$B:$B,"BrokerToCy",'2013Figures'!$G:$G,"E1",'2013Figures'!$E:$E,$B$1)</f>
        <v>0</v>
      </c>
      <c r="F57" s="9">
        <f>SUMIFS('2013Figures'!$J:$J,'2013Figures'!$C:$C,$A57,'2013Figures'!$H:$H,$B57,'2013Figures'!$I:$I,$C57,'2013Figures'!$B:$B,"BrokerToCy",'2013Figures'!$G:$G,"P1",'2013Figures'!$E:$E,$B$1)</f>
        <v>0</v>
      </c>
      <c r="G57" s="9">
        <f>SUMIFS('2013Figures'!$J:$J,'2013Figures'!$C:$C,$A57,'2013Figures'!$H:$H,$B57,'2013Figures'!$I:$I,$C57,'2013Figures'!$B:$B,"CyToBroker",'2013Figures'!$G:$G,"E1",'2013Figures'!$E:$E,$B$1)</f>
        <v>0</v>
      </c>
      <c r="H57" s="9">
        <f>SUMIFS('2013Figures'!$J:$J,'2013Figures'!$C:$C,$A57,'2013Figures'!$H:$H,$B57,'2013Figures'!$I:$I,$C57,'2013Figures'!$B:$B,"CyToBroker",'2013Figures'!$G:$G,"P1",'2013Figures'!$E:$E,$B$1)</f>
        <v>0</v>
      </c>
      <c r="J57" s="8">
        <v>200601</v>
      </c>
      <c r="L57" s="42">
        <f>SUMIFS('2012Figures'!$J:$J,'2012Figures'!$C:$C,$A57,'2012Figures'!$H:$H,$B57,'2012Figures'!$I:$I,$C57,'2012Figures'!$E:$E,$B$1)</f>
        <v>0</v>
      </c>
      <c r="M57" s="52">
        <f>SUMIFS('2012Figures'!$J:$J,'2012Figures'!$C:$C,$A57,'2012Figures'!$H:$H,$B57,'2012Figures'!$I:$I,$C57,'2012Figures'!$B:$B,"BrokerToCy",'2012Figures'!$G:$G,"E1",'2012Figures'!$E:$E,$B$1)</f>
        <v>0</v>
      </c>
      <c r="N57" s="52">
        <f>SUMIFS('2012Figures'!$J:$J,'2012Figures'!$C:$C,$A57,'2012Figures'!$H:$H,$B57,'2012Figures'!$I:$I,$C57,'2012Figures'!$B:$B,"BrokerToCy",'2012Figures'!$G:$G,"P1",'2012Figures'!$E:$E,$B$1)</f>
        <v>0</v>
      </c>
      <c r="O57" s="52">
        <f>SUMIFS('2012Figures'!$J:$J,'2012Figures'!$C:$C,$A57,'2012Figures'!$H:$H,$B57,'2012Figures'!$I:$I,$C57,'2012Figures'!$B:$B,"CyToBroker",'2012Figures'!$G:$G,"E1",'2012Figures'!$E:$E,$B$1)</f>
        <v>0</v>
      </c>
      <c r="P57" s="52">
        <f>SUMIFS('2012Figures'!$J:$J,'2012Figures'!$C:$C,$A57,'2012Figures'!$H:$H,$B57,'2012Figures'!$I:$I,$C57,'2012Figures'!$B:$B,"CyToBroker",'2012Figures'!$G:$G,"P1",'2012Figures'!$E:$E,$B$1)</f>
        <v>0</v>
      </c>
      <c r="R57" s="46" t="str">
        <f t="shared" si="15"/>
        <v/>
      </c>
      <c r="S57" s="46" t="str">
        <f t="shared" si="15"/>
        <v/>
      </c>
      <c r="T57" s="46" t="str">
        <f t="shared" si="15"/>
        <v/>
      </c>
      <c r="U57" s="46" t="str">
        <f t="shared" si="15"/>
        <v/>
      </c>
      <c r="V57" s="46" t="str">
        <f t="shared" si="15"/>
        <v/>
      </c>
    </row>
    <row r="58" spans="1:22" x14ac:dyDescent="0.2">
      <c r="A58" s="1">
        <v>103</v>
      </c>
      <c r="B58" s="1" t="s">
        <v>55</v>
      </c>
      <c r="D58" s="29">
        <f>SUMIFS('2013Figures'!$J:$J,'2013Figures'!$C:$C,$A58,'2013Figures'!$I:$I,"",'2013Figures'!$E:$E,$B$1)</f>
        <v>12177</v>
      </c>
      <c r="E58" s="9">
        <f>SUMIFS('2013Figures'!$J:$J,'2013Figures'!$C:$C,$A58,'2013Figures'!$I:$I,"",'2013Figures'!$B:$B,"BrokerToCy",'2013Figures'!$G:$G,"E1",'2013Figures'!$E:$E,$B$1)</f>
        <v>0</v>
      </c>
      <c r="F58" s="9">
        <f>SUMIFS('2013Figures'!$J:$J,'2013Figures'!$C:$C,$A58,'2013Figures'!$I:$I,"",'2013Figures'!$B:$B,"BrokerToCy",'2013Figures'!$G:$G,"P1",'2013Figures'!$E:$E,$B$1)</f>
        <v>0</v>
      </c>
      <c r="G58" s="9">
        <f>SUMIFS('2013Figures'!$J:$J,'2013Figures'!$C:$C,$A58,'2013Figures'!$I:$I,"",'2013Figures'!$B:$B,"CyToBroker",'2013Figures'!$G:$G,"E1",'2013Figures'!$E:$E,$B$1)</f>
        <v>12177</v>
      </c>
      <c r="H58" s="9">
        <f>SUMIFS('2013Figures'!$J:$J,'2013Figures'!$C:$C,$A58,'2013Figures'!$I:$I,"",'2013Figures'!$B:$B,"CyToBroker",'2013Figures'!$G:$G,"P1",'2013Figures'!$E:$E,$B$1)</f>
        <v>0</v>
      </c>
      <c r="J58" s="8" t="s">
        <v>131</v>
      </c>
      <c r="L58" s="42">
        <f>SUMIFS('2012Figures'!$J:$J,'2012Figures'!$C:$C,$A58,'2012Figures'!$I:$I,"",'2012Figures'!$E:$E,$B$1)</f>
        <v>13946</v>
      </c>
      <c r="M58" s="52">
        <f>SUMIFS('2012Figures'!$J:$J,'2012Figures'!$C:$C,$A58,'2012Figures'!$I:$I,"",'2012Figures'!$B:$B,"BrokerToCy",'2012Figures'!$G:$G,"E1",'2012Figures'!$E:$E,$B$1)</f>
        <v>0</v>
      </c>
      <c r="N58" s="52">
        <f>SUMIFS('2012Figures'!$J:$J,'2012Figures'!$C:$C,$A58,'2012Figures'!$I:$I,"",'2012Figures'!$B:$B,"BrokerToCy",'2012Figures'!$G:$G,"P1",'2012Figures'!$E:$E,$B$1)</f>
        <v>0</v>
      </c>
      <c r="O58" s="52">
        <f>SUMIFS('2012Figures'!$J:$J,'2012Figures'!$C:$C,$A58,'2012Figures'!$I:$I,"",'2012Figures'!$B:$B,"CyToBroker",'2012Figures'!$G:$G,"E1",'2012Figures'!$E:$E,$B$1)</f>
        <v>13946</v>
      </c>
      <c r="P58" s="52">
        <f>SUMIFS('2012Figures'!$J:$J,'2012Figures'!$C:$C,$A58,'2012Figures'!$I:$I,"",'2012Figures'!$B:$B,"CyToBroker",'2012Figures'!$G:$G,"P1",'2012Figures'!$E:$E,$B$1)</f>
        <v>0</v>
      </c>
      <c r="R58" s="46">
        <f t="shared" si="15"/>
        <v>-0.13</v>
      </c>
      <c r="S58" s="46" t="str">
        <f t="shared" si="15"/>
        <v/>
      </c>
      <c r="T58" s="46" t="str">
        <f t="shared" si="15"/>
        <v/>
      </c>
      <c r="U58" s="46">
        <f t="shared" si="15"/>
        <v>-0.13</v>
      </c>
      <c r="V58" s="46" t="str">
        <f t="shared" si="15"/>
        <v/>
      </c>
    </row>
    <row r="59" spans="1:22" x14ac:dyDescent="0.2">
      <c r="A59" s="21"/>
      <c r="B59" s="21" t="s">
        <v>92</v>
      </c>
      <c r="C59" s="22"/>
      <c r="D59" s="23">
        <f>SUM(E59:H59)</f>
        <v>17027</v>
      </c>
      <c r="E59" s="23">
        <f t="shared" ref="E59:H59" si="16">SUM(E46:E58)</f>
        <v>0</v>
      </c>
      <c r="F59" s="23">
        <f t="shared" si="16"/>
        <v>0</v>
      </c>
      <c r="G59" s="23">
        <f t="shared" si="16"/>
        <v>17027</v>
      </c>
      <c r="H59" s="23">
        <f t="shared" si="16"/>
        <v>0</v>
      </c>
      <c r="I59" s="21"/>
      <c r="J59" s="22"/>
      <c r="K59" s="21"/>
      <c r="L59" s="43">
        <f>SUM(M59:P59)</f>
        <v>15059</v>
      </c>
      <c r="M59" s="43">
        <f t="shared" ref="M59:P59" si="17">SUM(M46:M58)</f>
        <v>0</v>
      </c>
      <c r="N59" s="43">
        <f t="shared" si="17"/>
        <v>0</v>
      </c>
      <c r="O59" s="43">
        <f t="shared" si="17"/>
        <v>15059</v>
      </c>
      <c r="P59" s="43">
        <f t="shared" si="17"/>
        <v>0</v>
      </c>
      <c r="Q59" s="21"/>
      <c r="R59" s="21"/>
      <c r="S59" s="21"/>
      <c r="T59" s="21"/>
      <c r="U59" s="21"/>
      <c r="V59" s="21"/>
    </row>
    <row r="60" spans="1:22" x14ac:dyDescent="0.2">
      <c r="A60" s="28">
        <v>104</v>
      </c>
      <c r="B60" s="28" t="s">
        <v>93</v>
      </c>
      <c r="C60" s="17" t="s">
        <v>88</v>
      </c>
      <c r="D60" s="18">
        <f>SUMIFS('2013Figures'!$J:$J,'2013Figures'!$C:$C,$A60,'2013Figures'!$E:$E,$B$1)</f>
        <v>15999</v>
      </c>
      <c r="E60" s="18">
        <f>SUMIFS('2013Figures'!$J:$J,'2013Figures'!$C:$C,$A60,'2013Figures'!$B:$B,"BrokerToCy",'2013Figures'!$G:$G,"E1",'2013Figures'!$E:$E,$B$1)</f>
        <v>0</v>
      </c>
      <c r="F60" s="18">
        <f>SUMIFS('2013Figures'!$J:$J,'2013Figures'!$C:$C,$A60,'2013Figures'!$B:$B,"BrokerToCy",'2013Figures'!$G:$G,"P1",'2013Figures'!$E:$E,$B$1)</f>
        <v>0</v>
      </c>
      <c r="G60" s="18">
        <f>SUMIFS('2013Figures'!$J:$J,'2013Figures'!$C:$C,$A60,'2013Figures'!$B:$B,"CyToBroker",'2013Figures'!$G:$G,"E1",'2013Figures'!$E:$E,$B$1)</f>
        <v>15999</v>
      </c>
      <c r="H60" s="18">
        <f>SUMIFS('2013Figures'!$J:$J,'2013Figures'!$C:$C,$A60,'2013Figures'!$B:$B,"CyToBroker",'2013Figures'!$G:$G,"P1",'2013Figures'!$E:$E,$B$1)</f>
        <v>0</v>
      </c>
      <c r="I60" s="28"/>
      <c r="J60" s="17"/>
      <c r="K60" s="28"/>
      <c r="L60" s="50">
        <f>SUMIFS('2012Figures'!$J:$J,'2012Figures'!$C:$C,$A60,'2012Figures'!$E:$E,$B$1)</f>
        <v>10758</v>
      </c>
      <c r="M60" s="50">
        <f>SUMIFS('2012Figures'!$J:$J,'2012Figures'!$C:$C,$A60,'2012Figures'!$B:$B,"BrokerToCy",'2012Figures'!$G:$G,"E1",'2012Figures'!$E:$E,$B$1)</f>
        <v>0</v>
      </c>
      <c r="N60" s="50">
        <f>SUMIFS('2012Figures'!$J:$J,'2012Figures'!$C:$C,$A60,'2012Figures'!$B:$B,"BrokerToCy",'2012Figures'!$G:$G,"P1",'2012Figures'!$E:$E,$B$1)</f>
        <v>0</v>
      </c>
      <c r="O60" s="50">
        <f>SUMIFS('2012Figures'!$J:$J,'2012Figures'!$C:$C,$A60,'2012Figures'!$B:$B,"CyToBroker",'2012Figures'!$G:$G,"E1",'2012Figures'!$E:$E,$B$1)</f>
        <v>10758</v>
      </c>
      <c r="P60" s="50">
        <f>SUMIFS('2012Figures'!$J:$J,'2012Figures'!$C:$C,$A60,'2012Figures'!$B:$B,"CyToBroker",'2012Figures'!$G:$G,"P1",'2012Figures'!$E:$E,$B$1)</f>
        <v>0</v>
      </c>
      <c r="Q60" s="28"/>
      <c r="R60" s="46">
        <f t="shared" si="15"/>
        <v>0.49</v>
      </c>
      <c r="S60" s="46" t="str">
        <f t="shared" si="15"/>
        <v/>
      </c>
      <c r="T60" s="46" t="str">
        <f t="shared" si="15"/>
        <v/>
      </c>
      <c r="U60" s="46">
        <f t="shared" si="15"/>
        <v>0.49</v>
      </c>
      <c r="V60" s="46" t="str">
        <f t="shared" si="15"/>
        <v/>
      </c>
    </row>
    <row r="61" spans="1:22" x14ac:dyDescent="0.2">
      <c r="A61" s="1">
        <v>104</v>
      </c>
      <c r="D61" s="29">
        <f>SUMIFS('2013Figures'!$J:$J,'2013Figures'!$C:$C,$A61,'2013Figures'!$H:$H,"",'2013Figures'!$I:$I,"",'2013Figures'!$E:$E,$B$1)</f>
        <v>6683</v>
      </c>
      <c r="E61" s="9">
        <f>SUMIFS('2013Figures'!$J:$J,'2013Figures'!$C:$C,$A61,'2013Figures'!$H:$H,"",'2013Figures'!$I:$I,"",'2013Figures'!$B:$B,"BrokerToCy",'2013Figures'!$G:$G,"E1",'2013Figures'!$E:$E,$B$1)</f>
        <v>0</v>
      </c>
      <c r="F61" s="9">
        <f>SUMIFS('2013Figures'!$J:$J,'2013Figures'!$C:$C,$A61,'2013Figures'!$H:$H,"",'2013Figures'!$I:$I,"",'2013Figures'!$B:$B,"BrokerToCy",'2013Figures'!$G:$G,"P1",'2013Figures'!$E:$E,$B$1)</f>
        <v>0</v>
      </c>
      <c r="G61" s="9">
        <f>SUMIFS('2013Figures'!$J:$J,'2013Figures'!$C:$C,$A61,'2013Figures'!$H:$H,"",'2013Figures'!$I:$I,"",'2013Figures'!$B:$B,"CyToBroker",'2013Figures'!$G:$G,"E1",'2013Figures'!$E:$E,$B$1)</f>
        <v>6683</v>
      </c>
      <c r="H61" s="9">
        <f>SUMIFS('2013Figures'!$J:$J,'2013Figures'!$C:$C,$A61,'2013Figures'!$H:$H,"",'2013Figures'!$I:$I,"",'2013Figures'!$B:$B,"CyToBroker",'2013Figures'!$G:$G,"P1",'2013Figures'!$E:$E,$B$1)</f>
        <v>0</v>
      </c>
      <c r="J61" s="8" t="s">
        <v>131</v>
      </c>
      <c r="L61" s="42">
        <f>SUMIFS('2012Figures'!$J:$J,'2012Figures'!$C:$C,$A61,'2012Figures'!$H:$H,"",'2012Figures'!$I:$I,"",'2012Figures'!$E:$E,$B$1)</f>
        <v>7939</v>
      </c>
      <c r="M61" s="52">
        <f>SUMIFS('2012Figures'!$J:$J,'2012Figures'!$C:$C,$A61,'2012Figures'!$H:$H,"",'2012Figures'!$I:$I,"",'2012Figures'!$B:$B,"BrokerToCy",'2012Figures'!$G:$G,"E1",'2012Figures'!$E:$E,$B$1)</f>
        <v>0</v>
      </c>
      <c r="N61" s="52">
        <f>SUMIFS('2012Figures'!$J:$J,'2012Figures'!$C:$C,$A61,'2012Figures'!$H:$H,"",'2012Figures'!$I:$I,"",'2012Figures'!$B:$B,"BrokerToCy",'2012Figures'!$G:$G,"P1",'2012Figures'!$E:$E,$B$1)</f>
        <v>0</v>
      </c>
      <c r="O61" s="52">
        <f>SUMIFS('2012Figures'!$J:$J,'2012Figures'!$C:$C,$A61,'2012Figures'!$H:$H,"",'2012Figures'!$I:$I,"",'2012Figures'!$B:$B,"CyToBroker",'2012Figures'!$G:$G,"E1",'2012Figures'!$E:$E,$B$1)</f>
        <v>7939</v>
      </c>
      <c r="P61" s="52">
        <f>SUMIFS('2012Figures'!$J:$J,'2012Figures'!$C:$C,$A61,'2012Figures'!$H:$H,"",'2012Figures'!$I:$I,"",'2012Figures'!$B:$B,"CyToBroker",'2012Figures'!$G:$G,"P1",'2012Figures'!$E:$E,$B$1)</f>
        <v>0</v>
      </c>
      <c r="R61" s="46">
        <f t="shared" si="15"/>
        <v>-0.16</v>
      </c>
      <c r="S61" s="46" t="str">
        <f t="shared" si="15"/>
        <v/>
      </c>
      <c r="T61" s="46" t="str">
        <f t="shared" si="15"/>
        <v/>
      </c>
      <c r="U61" s="46">
        <f t="shared" si="15"/>
        <v>-0.16</v>
      </c>
      <c r="V61" s="46" t="str">
        <f t="shared" si="15"/>
        <v/>
      </c>
    </row>
    <row r="62" spans="1:22" x14ac:dyDescent="0.2">
      <c r="A62" s="1">
        <v>104</v>
      </c>
      <c r="B62" s="1" t="s">
        <v>55</v>
      </c>
      <c r="D62" s="29">
        <f>SUMIFS('2013Figures'!$J:$J,'2013Figures'!$C:$C,$A62,'2013Figures'!$H:$H,$B62,'2013Figures'!$E:$E,$B$1)</f>
        <v>0</v>
      </c>
      <c r="E62" s="9">
        <f>SUMIFS('2013Figures'!$J:$J,'2013Figures'!$C:$C,$A62,'2013Figures'!$H:$H,$B62,'2013Figures'!$B:$B,"BrokerToCy",'2013Figures'!$G:$G,"E1",'2013Figures'!$E:$E,$B$1)</f>
        <v>0</v>
      </c>
      <c r="F62" s="9">
        <f>SUMIFS('2013Figures'!$J:$J,'2013Figures'!$C:$C,$A62,'2013Figures'!$H:$H,$B62,'2013Figures'!$B:$B,"BrokerToCy",'2013Figures'!$G:$G,"P1",'2013Figures'!$E:$E,$B$1)</f>
        <v>0</v>
      </c>
      <c r="G62" s="9">
        <f>SUMIFS('2013Figures'!$J:$J,'2013Figures'!$C:$C,$A62,'2013Figures'!$H:$H,$B62,'2013Figures'!$B:$B,"CyToBroker",'2013Figures'!$G:$G,"E1",'2013Figures'!$E:$E,$B$1)</f>
        <v>0</v>
      </c>
      <c r="H62" s="9">
        <f>SUMIFS('2013Figures'!$J:$J,'2013Figures'!$C:$C,$A62,'2013Figures'!$H:$H,$B62,'2013Figures'!$B:$B,"CyToBroker",'2013Figures'!$G:$G,"P1",'2013Figures'!$E:$E,$B$1)</f>
        <v>0</v>
      </c>
      <c r="J62" s="8" t="s">
        <v>146</v>
      </c>
      <c r="L62" s="42">
        <f>SUMIFS('2012Figures'!$J:$J,'2012Figures'!$C:$C,$A62,'2012Figures'!$H:$H,$B62,'2012Figures'!$E:$E,$B$1)</f>
        <v>0</v>
      </c>
      <c r="M62" s="52">
        <f>SUMIFS('2012Figures'!$J:$J,'2012Figures'!$C:$C,$A62,'2012Figures'!$H:$H,$B62,'2012Figures'!$B:$B,"BrokerToCy",'2012Figures'!$G:$G,"E1",'2012Figures'!$E:$E,$B$1)</f>
        <v>0</v>
      </c>
      <c r="N62" s="52">
        <f>SUMIFS('2012Figures'!$J:$J,'2012Figures'!$C:$C,$A62,'2012Figures'!$H:$H,$B62,'2012Figures'!$B:$B,"BrokerToCy",'2012Figures'!$G:$G,"P1",'2012Figures'!$E:$E,$B$1)</f>
        <v>0</v>
      </c>
      <c r="O62" s="52">
        <f>SUMIFS('2012Figures'!$J:$J,'2012Figures'!$C:$C,$A62,'2012Figures'!$H:$H,$B62,'2012Figures'!$B:$B,"CyToBroker",'2012Figures'!$G:$G,"E1",'2012Figures'!$E:$E,$B$1)</f>
        <v>0</v>
      </c>
      <c r="P62" s="52">
        <f>SUMIFS('2012Figures'!$J:$J,'2012Figures'!$C:$C,$A62,'2012Figures'!$H:$H,$B62,'2012Figures'!$B:$B,"CyToBroker",'2012Figures'!$G:$G,"P1",'2012Figures'!$E:$E,$B$1)</f>
        <v>0</v>
      </c>
      <c r="R62" s="46" t="str">
        <f t="shared" si="15"/>
        <v/>
      </c>
      <c r="S62" s="46" t="str">
        <f t="shared" si="15"/>
        <v/>
      </c>
      <c r="T62" s="46" t="str">
        <f t="shared" si="15"/>
        <v/>
      </c>
      <c r="U62" s="46" t="str">
        <f t="shared" si="15"/>
        <v/>
      </c>
      <c r="V62" s="46" t="str">
        <f t="shared" si="15"/>
        <v/>
      </c>
    </row>
    <row r="63" spans="1:22" x14ac:dyDescent="0.2">
      <c r="A63" s="1">
        <v>104</v>
      </c>
      <c r="B63" s="1" t="s">
        <v>56</v>
      </c>
      <c r="D63" s="29">
        <f>SUMIFS('2013Figures'!$J:$J,'2013Figures'!$C:$C,$A63,'2013Figures'!$H:$H,$B63,'2013Figures'!$E:$E,$B$1)</f>
        <v>9316</v>
      </c>
      <c r="E63" s="9">
        <f>SUMIFS('2013Figures'!$J:$J,'2013Figures'!$C:$C,$A63,'2013Figures'!$H:$H,$B63,'2013Figures'!$B:$B,"BrokerToCy",'2013Figures'!$G:$G,"E1",'2013Figures'!$E:$E,$B$1)</f>
        <v>0</v>
      </c>
      <c r="F63" s="9">
        <f>SUMIFS('2013Figures'!$J:$J,'2013Figures'!$C:$C,$A63,'2013Figures'!$H:$H,$B63,'2013Figures'!$B:$B,"BrokerToCy",'2013Figures'!$G:$G,"P1",'2013Figures'!$E:$E,$B$1)</f>
        <v>0</v>
      </c>
      <c r="G63" s="9">
        <f>SUMIFS('2013Figures'!$J:$J,'2013Figures'!$C:$C,$A63,'2013Figures'!$H:$H,$B63,'2013Figures'!$B:$B,"CyToBroker",'2013Figures'!$G:$G,"E1",'2013Figures'!$E:$E,$B$1)</f>
        <v>9316</v>
      </c>
      <c r="H63" s="9">
        <f>SUMIFS('2013Figures'!$J:$J,'2013Figures'!$C:$C,$A63,'2013Figures'!$H:$H,$B63,'2013Figures'!$B:$B,"CyToBroker",'2013Figures'!$G:$G,"P1",'2013Figures'!$E:$E,$B$1)</f>
        <v>0</v>
      </c>
      <c r="J63" s="8" t="s">
        <v>146</v>
      </c>
      <c r="L63" s="42">
        <f>SUMIFS('2012Figures'!$J:$J,'2012Figures'!$C:$C,$A63,'2012Figures'!$H:$H,$B63,'2012Figures'!$E:$E,$B$1)</f>
        <v>2819</v>
      </c>
      <c r="M63" s="52">
        <f>SUMIFS('2012Figures'!$J:$J,'2012Figures'!$C:$C,$A63,'2012Figures'!$H:$H,$B63,'2012Figures'!$B:$B,"BrokerToCy",'2012Figures'!$G:$G,"E1",'2012Figures'!$E:$E,$B$1)</f>
        <v>0</v>
      </c>
      <c r="N63" s="52">
        <f>SUMIFS('2012Figures'!$J:$J,'2012Figures'!$C:$C,$A63,'2012Figures'!$H:$H,$B63,'2012Figures'!$B:$B,"BrokerToCy",'2012Figures'!$G:$G,"P1",'2012Figures'!$E:$E,$B$1)</f>
        <v>0</v>
      </c>
      <c r="O63" s="52">
        <f>SUMIFS('2012Figures'!$J:$J,'2012Figures'!$C:$C,$A63,'2012Figures'!$H:$H,$B63,'2012Figures'!$B:$B,"CyToBroker",'2012Figures'!$G:$G,"E1",'2012Figures'!$E:$E,$B$1)</f>
        <v>2819</v>
      </c>
      <c r="P63" s="52">
        <f>SUMIFS('2012Figures'!$J:$J,'2012Figures'!$C:$C,$A63,'2012Figures'!$H:$H,$B63,'2012Figures'!$B:$B,"CyToBroker",'2012Figures'!$G:$G,"P1",'2012Figures'!$E:$E,$B$1)</f>
        <v>0</v>
      </c>
      <c r="R63" s="46">
        <f t="shared" si="15"/>
        <v>2.2999999999999998</v>
      </c>
      <c r="S63" s="46" t="str">
        <f t="shared" si="15"/>
        <v/>
      </c>
      <c r="T63" s="46" t="str">
        <f t="shared" si="15"/>
        <v/>
      </c>
      <c r="U63" s="46">
        <f t="shared" si="15"/>
        <v>2.2999999999999998</v>
      </c>
      <c r="V63" s="46" t="str">
        <f t="shared" si="15"/>
        <v/>
      </c>
    </row>
    <row r="64" spans="1:22" x14ac:dyDescent="0.2">
      <c r="A64" s="1">
        <v>104</v>
      </c>
      <c r="B64" s="1">
        <v>2</v>
      </c>
      <c r="D64" s="29">
        <f>SUMIFS('2013Figures'!$J:$J,'2013Figures'!$C:$C,$A64,'2013Figures'!$H:$H,$B64,'2013Figures'!$E:$E,$B$1)</f>
        <v>0</v>
      </c>
      <c r="E64" s="9">
        <f>SUMIFS('2013Figures'!$J:$J,'2013Figures'!$C:$C,$A64,'2013Figures'!$H:$H,$B64,'2013Figures'!$B:$B,"BrokerToCy",'2013Figures'!$G:$G,"E1",'2013Figures'!$E:$E,$B$1)</f>
        <v>0</v>
      </c>
      <c r="F64" s="9">
        <f>SUMIFS('2013Figures'!$J:$J,'2013Figures'!$C:$C,$A64,'2013Figures'!$H:$H,$B64,'2013Figures'!$B:$B,"BrokerToCy",'2013Figures'!$G:$G,"P1",'2013Figures'!$E:$E,$B$1)</f>
        <v>0</v>
      </c>
      <c r="G64" s="9">
        <f>SUMIFS('2013Figures'!$J:$J,'2013Figures'!$C:$C,$A64,'2013Figures'!$H:$H,$B64,'2013Figures'!$B:$B,"CyToBroker",'2013Figures'!$G:$G,"E1",'2013Figures'!$E:$E,$B$1)</f>
        <v>0</v>
      </c>
      <c r="H64" s="9">
        <f>SUMIFS('2013Figures'!$J:$J,'2013Figures'!$C:$C,$A64,'2013Figures'!$H:$H,$B64,'2013Figures'!$B:$B,"CyToBroker",'2013Figures'!$G:$G,"P1",'2013Figures'!$E:$E,$B$1)</f>
        <v>0</v>
      </c>
      <c r="J64" s="8" t="s">
        <v>146</v>
      </c>
      <c r="L64" s="42">
        <f>SUMIFS('2012Figures'!$J:$J,'2012Figures'!$C:$C,$A64,'2012Figures'!$H:$H,$B64,'2012Figures'!$E:$E,$B$1)</f>
        <v>0</v>
      </c>
      <c r="M64" s="52">
        <f>SUMIFS('2012Figures'!$J:$J,'2012Figures'!$C:$C,$A64,'2012Figures'!$H:$H,$B64,'2012Figures'!$B:$B,"BrokerToCy",'2012Figures'!$G:$G,"E1",'2012Figures'!$E:$E,$B$1)</f>
        <v>0</v>
      </c>
      <c r="N64" s="52">
        <f>SUMIFS('2012Figures'!$J:$J,'2012Figures'!$C:$C,$A64,'2012Figures'!$H:$H,$B64,'2012Figures'!$B:$B,"BrokerToCy",'2012Figures'!$G:$G,"P1",'2012Figures'!$E:$E,$B$1)</f>
        <v>0</v>
      </c>
      <c r="O64" s="52">
        <f>SUMIFS('2012Figures'!$J:$J,'2012Figures'!$C:$C,$A64,'2012Figures'!$H:$H,$B64,'2012Figures'!$B:$B,"CyToBroker",'2012Figures'!$G:$G,"E1",'2012Figures'!$E:$E,$B$1)</f>
        <v>0</v>
      </c>
      <c r="P64" s="52">
        <f>SUMIFS('2012Figures'!$J:$J,'2012Figures'!$C:$C,$A64,'2012Figures'!$H:$H,$B64,'2012Figures'!$B:$B,"CyToBroker",'2012Figures'!$G:$G,"P1",'2012Figures'!$E:$E,$B$1)</f>
        <v>0</v>
      </c>
      <c r="R64" s="46" t="str">
        <f t="shared" si="15"/>
        <v/>
      </c>
      <c r="S64" s="46" t="str">
        <f t="shared" si="15"/>
        <v/>
      </c>
      <c r="T64" s="46" t="str">
        <f t="shared" si="15"/>
        <v/>
      </c>
      <c r="U64" s="46" t="str">
        <f t="shared" si="15"/>
        <v/>
      </c>
      <c r="V64" s="46" t="str">
        <f t="shared" si="15"/>
        <v/>
      </c>
    </row>
    <row r="65" spans="1:22" x14ac:dyDescent="0.2">
      <c r="A65" s="1">
        <v>104</v>
      </c>
      <c r="B65" s="1">
        <v>3</v>
      </c>
      <c r="D65" s="29">
        <f>SUMIFS('2013Figures'!$J:$J,'2013Figures'!$C:$C,$A65,'2013Figures'!$H:$H,$B65,'2013Figures'!$E:$E,$B$1)</f>
        <v>0</v>
      </c>
      <c r="E65" s="9">
        <f>SUMIFS('2013Figures'!$J:$J,'2013Figures'!$C:$C,$A65,'2013Figures'!$H:$H,$B65,'2013Figures'!$B:$B,"BrokerToCy",'2013Figures'!$G:$G,"E1",'2013Figures'!$E:$E,$B$1)</f>
        <v>0</v>
      </c>
      <c r="F65" s="9">
        <f>SUMIFS('2013Figures'!$J:$J,'2013Figures'!$C:$C,$A65,'2013Figures'!$H:$H,$B65,'2013Figures'!$B:$B,"BrokerToCy",'2013Figures'!$G:$G,"P1",'2013Figures'!$E:$E,$B$1)</f>
        <v>0</v>
      </c>
      <c r="G65" s="9">
        <f>SUMIFS('2013Figures'!$J:$J,'2013Figures'!$C:$C,$A65,'2013Figures'!$H:$H,$B65,'2013Figures'!$B:$B,"CyToBroker",'2013Figures'!$G:$G,"E1",'2013Figures'!$E:$E,$B$1)</f>
        <v>0</v>
      </c>
      <c r="H65" s="9">
        <f>SUMIFS('2013Figures'!$J:$J,'2013Figures'!$C:$C,$A65,'2013Figures'!$H:$H,$B65,'2013Figures'!$B:$B,"CyToBroker",'2013Figures'!$G:$G,"P1",'2013Figures'!$E:$E,$B$1)</f>
        <v>0</v>
      </c>
      <c r="J65" s="8" t="s">
        <v>146</v>
      </c>
      <c r="L65" s="42">
        <f>SUMIFS('2012Figures'!$J:$J,'2012Figures'!$C:$C,$A65,'2012Figures'!$H:$H,$B65,'2012Figures'!$E:$E,$B$1)</f>
        <v>0</v>
      </c>
      <c r="M65" s="52">
        <f>SUMIFS('2012Figures'!$J:$J,'2012Figures'!$C:$C,$A65,'2012Figures'!$H:$H,$B65,'2012Figures'!$B:$B,"BrokerToCy",'2012Figures'!$G:$G,"E1",'2012Figures'!$E:$E,$B$1)</f>
        <v>0</v>
      </c>
      <c r="N65" s="52">
        <f>SUMIFS('2012Figures'!$J:$J,'2012Figures'!$C:$C,$A65,'2012Figures'!$H:$H,$B65,'2012Figures'!$B:$B,"BrokerToCy",'2012Figures'!$G:$G,"P1",'2012Figures'!$E:$E,$B$1)</f>
        <v>0</v>
      </c>
      <c r="O65" s="52">
        <f>SUMIFS('2012Figures'!$J:$J,'2012Figures'!$C:$C,$A65,'2012Figures'!$H:$H,$B65,'2012Figures'!$B:$B,"CyToBroker",'2012Figures'!$G:$G,"E1",'2012Figures'!$E:$E,$B$1)</f>
        <v>0</v>
      </c>
      <c r="P65" s="52">
        <f>SUMIFS('2012Figures'!$J:$J,'2012Figures'!$C:$C,$A65,'2012Figures'!$H:$H,$B65,'2012Figures'!$B:$B,"CyToBroker",'2012Figures'!$G:$G,"P1",'2012Figures'!$E:$E,$B$1)</f>
        <v>0</v>
      </c>
      <c r="R65" s="46" t="str">
        <f t="shared" si="15"/>
        <v/>
      </c>
      <c r="S65" s="46" t="str">
        <f t="shared" si="15"/>
        <v/>
      </c>
      <c r="T65" s="46" t="str">
        <f t="shared" si="15"/>
        <v/>
      </c>
      <c r="U65" s="46" t="str">
        <f t="shared" si="15"/>
        <v/>
      </c>
      <c r="V65" s="46" t="str">
        <f t="shared" si="15"/>
        <v/>
      </c>
    </row>
    <row r="66" spans="1:22" x14ac:dyDescent="0.2">
      <c r="A66" s="1">
        <v>104</v>
      </c>
      <c r="B66" s="1">
        <v>4</v>
      </c>
      <c r="D66" s="29">
        <f>SUMIFS('2013Figures'!$J:$J,'2013Figures'!$C:$C,$A66,'2013Figures'!$H:$H,$B66,'2013Figures'!$E:$E,$B$1)</f>
        <v>0</v>
      </c>
      <c r="E66" s="9">
        <f>SUMIFS('2013Figures'!$J:$J,'2013Figures'!$C:$C,$A66,'2013Figures'!$H:$H,$B66,'2013Figures'!$B:$B,"BrokerToCy",'2013Figures'!$G:$G,"E1",'2013Figures'!$E:$E,$B$1)</f>
        <v>0</v>
      </c>
      <c r="F66" s="9">
        <f>SUMIFS('2013Figures'!$J:$J,'2013Figures'!$C:$C,$A66,'2013Figures'!$H:$H,$B66,'2013Figures'!$B:$B,"BrokerToCy",'2013Figures'!$G:$G,"P1",'2013Figures'!$E:$E,$B$1)</f>
        <v>0</v>
      </c>
      <c r="G66" s="9">
        <f>SUMIFS('2013Figures'!$J:$J,'2013Figures'!$C:$C,$A66,'2013Figures'!$H:$H,$B66,'2013Figures'!$B:$B,"CyToBroker",'2013Figures'!$G:$G,"E1",'2013Figures'!$E:$E,$B$1)</f>
        <v>0</v>
      </c>
      <c r="H66" s="9">
        <f>SUMIFS('2013Figures'!$J:$J,'2013Figures'!$C:$C,$A66,'2013Figures'!$H:$H,$B66,'2013Figures'!$B:$B,"CyToBroker",'2013Figures'!$G:$G,"P1",'2013Figures'!$E:$E,$B$1)</f>
        <v>0</v>
      </c>
      <c r="J66" s="8" t="s">
        <v>146</v>
      </c>
      <c r="L66" s="42">
        <f>SUMIFS('2012Figures'!$J:$J,'2012Figures'!$C:$C,$A66,'2012Figures'!$H:$H,$B66,'2012Figures'!$E:$E,$B$1)</f>
        <v>0</v>
      </c>
      <c r="M66" s="52">
        <f>SUMIFS('2012Figures'!$J:$J,'2012Figures'!$C:$C,$A66,'2012Figures'!$H:$H,$B66,'2012Figures'!$B:$B,"BrokerToCy",'2012Figures'!$G:$G,"E1",'2012Figures'!$E:$E,$B$1)</f>
        <v>0</v>
      </c>
      <c r="N66" s="52">
        <f>SUMIFS('2012Figures'!$J:$J,'2012Figures'!$C:$C,$A66,'2012Figures'!$H:$H,$B66,'2012Figures'!$B:$B,"BrokerToCy",'2012Figures'!$G:$G,"P1",'2012Figures'!$E:$E,$B$1)</f>
        <v>0</v>
      </c>
      <c r="O66" s="52">
        <f>SUMIFS('2012Figures'!$J:$J,'2012Figures'!$C:$C,$A66,'2012Figures'!$H:$H,$B66,'2012Figures'!$B:$B,"CyToBroker",'2012Figures'!$G:$G,"E1",'2012Figures'!$E:$E,$B$1)</f>
        <v>0</v>
      </c>
      <c r="P66" s="52">
        <f>SUMIFS('2012Figures'!$J:$J,'2012Figures'!$C:$C,$A66,'2012Figures'!$H:$H,$B66,'2012Figures'!$B:$B,"CyToBroker",'2012Figures'!$G:$G,"P1",'2012Figures'!$E:$E,$B$1)</f>
        <v>0</v>
      </c>
      <c r="R66" s="46" t="str">
        <f t="shared" si="15"/>
        <v/>
      </c>
      <c r="S66" s="46" t="str">
        <f t="shared" si="15"/>
        <v/>
      </c>
      <c r="T66" s="46" t="str">
        <f t="shared" si="15"/>
        <v/>
      </c>
      <c r="U66" s="46" t="str">
        <f t="shared" si="15"/>
        <v/>
      </c>
      <c r="V66" s="46" t="str">
        <f t="shared" si="15"/>
        <v/>
      </c>
    </row>
    <row r="67" spans="1:22" x14ac:dyDescent="0.2">
      <c r="A67" s="1">
        <v>104</v>
      </c>
      <c r="B67" s="1">
        <v>5</v>
      </c>
      <c r="D67" s="29">
        <f>SUMIFS('2013Figures'!$J:$J,'2013Figures'!$C:$C,$A67,'2013Figures'!$H:$H,$B67,'2013Figures'!$E:$E,$B$1)</f>
        <v>0</v>
      </c>
      <c r="E67" s="9">
        <f>SUMIFS('2013Figures'!$J:$J,'2013Figures'!$C:$C,$A67,'2013Figures'!$H:$H,$B67,'2013Figures'!$B:$B,"BrokerToCy",'2013Figures'!$G:$G,"E1",'2013Figures'!$E:$E,$B$1)</f>
        <v>0</v>
      </c>
      <c r="F67" s="9">
        <f>SUMIFS('2013Figures'!$J:$J,'2013Figures'!$C:$C,$A67,'2013Figures'!$H:$H,$B67,'2013Figures'!$B:$B,"BrokerToCy",'2013Figures'!$G:$G,"P1",'2013Figures'!$E:$E,$B$1)</f>
        <v>0</v>
      </c>
      <c r="G67" s="9">
        <f>SUMIFS('2013Figures'!$J:$J,'2013Figures'!$C:$C,$A67,'2013Figures'!$H:$H,$B67,'2013Figures'!$B:$B,"CyToBroker",'2013Figures'!$G:$G,"E1",'2013Figures'!$E:$E,$B$1)</f>
        <v>0</v>
      </c>
      <c r="H67" s="9">
        <f>SUMIFS('2013Figures'!$J:$J,'2013Figures'!$C:$C,$A67,'2013Figures'!$H:$H,$B67,'2013Figures'!$B:$B,"CyToBroker",'2013Figures'!$G:$G,"P1",'2013Figures'!$E:$E,$B$1)</f>
        <v>0</v>
      </c>
      <c r="J67" s="8" t="s">
        <v>146</v>
      </c>
      <c r="L67" s="42">
        <f>SUMIFS('2012Figures'!$J:$J,'2012Figures'!$C:$C,$A67,'2012Figures'!$H:$H,$B67,'2012Figures'!$E:$E,$B$1)</f>
        <v>0</v>
      </c>
      <c r="M67" s="52">
        <f>SUMIFS('2012Figures'!$J:$J,'2012Figures'!$C:$C,$A67,'2012Figures'!$H:$H,$B67,'2012Figures'!$B:$B,"BrokerToCy",'2012Figures'!$G:$G,"E1",'2012Figures'!$E:$E,$B$1)</f>
        <v>0</v>
      </c>
      <c r="N67" s="52">
        <f>SUMIFS('2012Figures'!$J:$J,'2012Figures'!$C:$C,$A67,'2012Figures'!$H:$H,$B67,'2012Figures'!$B:$B,"BrokerToCy",'2012Figures'!$G:$G,"P1",'2012Figures'!$E:$E,$B$1)</f>
        <v>0</v>
      </c>
      <c r="O67" s="52">
        <f>SUMIFS('2012Figures'!$J:$J,'2012Figures'!$C:$C,$A67,'2012Figures'!$H:$H,$B67,'2012Figures'!$B:$B,"CyToBroker",'2012Figures'!$G:$G,"E1",'2012Figures'!$E:$E,$B$1)</f>
        <v>0</v>
      </c>
      <c r="P67" s="52">
        <f>SUMIFS('2012Figures'!$J:$J,'2012Figures'!$C:$C,$A67,'2012Figures'!$H:$H,$B67,'2012Figures'!$B:$B,"CyToBroker",'2012Figures'!$G:$G,"P1",'2012Figures'!$E:$E,$B$1)</f>
        <v>0</v>
      </c>
      <c r="R67" s="46" t="str">
        <f t="shared" si="15"/>
        <v/>
      </c>
      <c r="S67" s="46" t="str">
        <f t="shared" si="15"/>
        <v/>
      </c>
      <c r="T67" s="46" t="str">
        <f t="shared" si="15"/>
        <v/>
      </c>
      <c r="U67" s="46" t="str">
        <f t="shared" si="15"/>
        <v/>
      </c>
      <c r="V67" s="46" t="str">
        <f t="shared" si="15"/>
        <v/>
      </c>
    </row>
    <row r="68" spans="1:22" x14ac:dyDescent="0.2">
      <c r="A68" s="1">
        <v>104</v>
      </c>
      <c r="B68" s="1" t="s">
        <v>57</v>
      </c>
      <c r="C68" s="8">
        <v>4</v>
      </c>
      <c r="D68" s="29">
        <f>SUMIFS('2013Figures'!$J:$J,'2013Figures'!$C:$C,$A68,'2013Figures'!$H:$H,$B68,'2013Figures'!$I:$I,$C68,'2013Figures'!$E:$E,$B$1)</f>
        <v>0</v>
      </c>
      <c r="E68" s="9">
        <f>SUMIFS('2013Figures'!$J:$J,'2013Figures'!$C:$C,$A68,'2013Figures'!$H:$H,$B68,'2013Figures'!$I:$I,$C68,'2013Figures'!$B:$B,"BrokerToCy",'2013Figures'!$G:$G,"E1",'2013Figures'!$E:$E,$B$1)</f>
        <v>0</v>
      </c>
      <c r="F68" s="9">
        <f>SUMIFS('2013Figures'!$J:$J,'2013Figures'!$C:$C,$A68,'2013Figures'!$H:$H,$B68,'2013Figures'!$I:$I,$C68,'2013Figures'!$B:$B,"BrokerToCy",'2013Figures'!$G:$G,"P1",'2013Figures'!$E:$E,$B$1)</f>
        <v>0</v>
      </c>
      <c r="G68" s="9">
        <f>SUMIFS('2013Figures'!$J:$J,'2013Figures'!$C:$C,$A68,'2013Figures'!$H:$H,$B68,'2013Figures'!$I:$I,$C68,'2013Figures'!$B:$B,"CyToBroker",'2013Figures'!$G:$G,"E1",'2013Figures'!$E:$E,$B$1)</f>
        <v>0</v>
      </c>
      <c r="H68" s="9">
        <f>SUMIFS('2013Figures'!$J:$J,'2013Figures'!$C:$C,$A68,'2013Figures'!$H:$H,$B68,'2013Figures'!$I:$I,$C68,'2013Figures'!$B:$B,"CyToBroker",'2013Figures'!$G:$G,"P1",'2013Figures'!$E:$E,$B$1)</f>
        <v>0</v>
      </c>
      <c r="I68" s="30"/>
      <c r="J68" s="8" t="s">
        <v>146</v>
      </c>
      <c r="K68" s="30"/>
      <c r="L68" s="42">
        <f>SUMIFS('2012Figures'!$J:$J,'2012Figures'!$C:$C,$A68,'2012Figures'!$H:$H,$B68,'2012Figures'!$I:$I,$C68,'2012Figures'!$E:$E,$B$1)</f>
        <v>0</v>
      </c>
      <c r="M68" s="52">
        <f>SUMIFS('2012Figures'!$J:$J,'2012Figures'!$C:$C,$A68,'2012Figures'!$H:$H,$B68,'2012Figures'!$I:$I,$C68,'2012Figures'!$B:$B,"BrokerToCy",'2012Figures'!$G:$G,"E1",'2012Figures'!$E:$E,$B$1)</f>
        <v>0</v>
      </c>
      <c r="N68" s="52">
        <f>SUMIFS('2012Figures'!$J:$J,'2012Figures'!$C:$C,$A68,'2012Figures'!$H:$H,$B68,'2012Figures'!$I:$I,$C68,'2012Figures'!$B:$B,"BrokerToCy",'2012Figures'!$G:$G,"P1",'2012Figures'!$E:$E,$B$1)</f>
        <v>0</v>
      </c>
      <c r="O68" s="52">
        <f>SUMIFS('2012Figures'!$J:$J,'2012Figures'!$C:$C,$A68,'2012Figures'!$H:$H,$B68,'2012Figures'!$I:$I,$C68,'2012Figures'!$B:$B,"CyToBroker",'2012Figures'!$G:$G,"E1",'2012Figures'!$E:$E,$B$1)</f>
        <v>0</v>
      </c>
      <c r="P68" s="52">
        <f>SUMIFS('2012Figures'!$J:$J,'2012Figures'!$C:$C,$A68,'2012Figures'!$H:$H,$B68,'2012Figures'!$I:$I,$C68,'2012Figures'!$B:$B,"CyToBroker",'2012Figures'!$G:$G,"P1",'2012Figures'!$E:$E,$B$1)</f>
        <v>0</v>
      </c>
      <c r="Q68" s="30"/>
      <c r="R68" s="46" t="str">
        <f t="shared" si="15"/>
        <v/>
      </c>
      <c r="S68" s="46" t="str">
        <f t="shared" si="15"/>
        <v/>
      </c>
      <c r="T68" s="46" t="str">
        <f t="shared" si="15"/>
        <v/>
      </c>
      <c r="U68" s="46" t="str">
        <f t="shared" si="15"/>
        <v/>
      </c>
      <c r="V68" s="46" t="str">
        <f t="shared" si="15"/>
        <v/>
      </c>
    </row>
    <row r="69" spans="1:22" x14ac:dyDescent="0.2">
      <c r="A69" s="1">
        <v>104</v>
      </c>
      <c r="B69" s="1" t="s">
        <v>57</v>
      </c>
      <c r="C69" s="8">
        <v>2</v>
      </c>
      <c r="D69" s="29">
        <f>SUMIFS('2013Figures'!$J:$J,'2013Figures'!$C:$C,$A69,'2013Figures'!$H:$H,$B69,'2013Figures'!$I:$I,$C69,'2013Figures'!$E:$E,$B$1)</f>
        <v>0</v>
      </c>
      <c r="E69" s="9">
        <f>SUMIFS('2013Figures'!$J:$J,'2013Figures'!$C:$C,$A69,'2013Figures'!$H:$H,$B69,'2013Figures'!$I:$I,$C69,'2013Figures'!$B:$B,"BrokerToCy",'2013Figures'!$G:$G,"E1",'2013Figures'!$E:$E,$B$1)</f>
        <v>0</v>
      </c>
      <c r="F69" s="9">
        <f>SUMIFS('2013Figures'!$J:$J,'2013Figures'!$C:$C,$A69,'2013Figures'!$H:$H,$B69,'2013Figures'!$I:$I,$C69,'2013Figures'!$B:$B,"BrokerToCy",'2013Figures'!$G:$G,"P1",'2013Figures'!$E:$E,$B$1)</f>
        <v>0</v>
      </c>
      <c r="G69" s="9">
        <f>SUMIFS('2013Figures'!$J:$J,'2013Figures'!$C:$C,$A69,'2013Figures'!$H:$H,$B69,'2013Figures'!$I:$I,$C69,'2013Figures'!$B:$B,"CyToBroker",'2013Figures'!$G:$G,"E1",'2013Figures'!$E:$E,$B$1)</f>
        <v>0</v>
      </c>
      <c r="H69" s="9">
        <f>SUMIFS('2013Figures'!$J:$J,'2013Figures'!$C:$C,$A69,'2013Figures'!$H:$H,$B69,'2013Figures'!$I:$I,$C69,'2013Figures'!$B:$B,"CyToBroker",'2013Figures'!$G:$G,"P1",'2013Figures'!$E:$E,$B$1)</f>
        <v>0</v>
      </c>
      <c r="I69" s="30"/>
      <c r="J69" s="31">
        <v>201001</v>
      </c>
      <c r="K69" s="30"/>
      <c r="L69" s="42">
        <f>SUMIFS('2012Figures'!$J:$J,'2012Figures'!$C:$C,$A69,'2012Figures'!$H:$H,$B69,'2012Figures'!$I:$I,$C69,'2012Figures'!$E:$E,$B$1)</f>
        <v>0</v>
      </c>
      <c r="M69" s="52">
        <f>SUMIFS('2012Figures'!$J:$J,'2012Figures'!$C:$C,$A69,'2012Figures'!$H:$H,$B69,'2012Figures'!$I:$I,$C69,'2012Figures'!$B:$B,"BrokerToCy",'2012Figures'!$G:$G,"E1",'2012Figures'!$E:$E,$B$1)</f>
        <v>0</v>
      </c>
      <c r="N69" s="52">
        <f>SUMIFS('2012Figures'!$J:$J,'2012Figures'!$C:$C,$A69,'2012Figures'!$H:$H,$B69,'2012Figures'!$I:$I,$C69,'2012Figures'!$B:$B,"BrokerToCy",'2012Figures'!$G:$G,"P1",'2012Figures'!$E:$E,$B$1)</f>
        <v>0</v>
      </c>
      <c r="O69" s="52">
        <f>SUMIFS('2012Figures'!$J:$J,'2012Figures'!$C:$C,$A69,'2012Figures'!$H:$H,$B69,'2012Figures'!$I:$I,$C69,'2012Figures'!$B:$B,"CyToBroker",'2012Figures'!$G:$G,"E1",'2012Figures'!$E:$E,$B$1)</f>
        <v>0</v>
      </c>
      <c r="P69" s="52">
        <f>SUMIFS('2012Figures'!$J:$J,'2012Figures'!$C:$C,$A69,'2012Figures'!$H:$H,$B69,'2012Figures'!$I:$I,$C69,'2012Figures'!$B:$B,"CyToBroker",'2012Figures'!$G:$G,"P1",'2012Figures'!$E:$E,$B$1)</f>
        <v>0</v>
      </c>
      <c r="Q69" s="30"/>
      <c r="R69" s="46" t="str">
        <f t="shared" si="15"/>
        <v/>
      </c>
      <c r="S69" s="46" t="str">
        <f t="shared" si="15"/>
        <v/>
      </c>
      <c r="T69" s="46" t="str">
        <f t="shared" si="15"/>
        <v/>
      </c>
      <c r="U69" s="46" t="str">
        <f t="shared" si="15"/>
        <v/>
      </c>
      <c r="V69" s="46" t="str">
        <f t="shared" si="15"/>
        <v/>
      </c>
    </row>
    <row r="70" spans="1:22" x14ac:dyDescent="0.2">
      <c r="A70" s="1">
        <v>104</v>
      </c>
      <c r="B70" s="1" t="s">
        <v>57</v>
      </c>
      <c r="C70" s="8">
        <v>1</v>
      </c>
      <c r="D70" s="29">
        <f>SUMIFS('2013Figures'!$J:$J,'2013Figures'!$C:$C,$A70,'2013Figures'!$H:$H,$B70,'2013Figures'!$I:$I,$C70,'2013Figures'!$E:$E,$B$1)</f>
        <v>0</v>
      </c>
      <c r="E70" s="9">
        <f>SUMIFS('2013Figures'!$J:$J,'2013Figures'!$C:$C,$A70,'2013Figures'!$H:$H,$B70,'2013Figures'!$I:$I,$C70,'2013Figures'!$B:$B,"BrokerToCy",'2013Figures'!$G:$G,"E1",'2013Figures'!$E:$E,$B$1)</f>
        <v>0</v>
      </c>
      <c r="F70" s="9">
        <f>SUMIFS('2013Figures'!$J:$J,'2013Figures'!$C:$C,$A70,'2013Figures'!$H:$H,$B70,'2013Figures'!$I:$I,$C70,'2013Figures'!$B:$B,"BrokerToCy",'2013Figures'!$G:$G,"P1",'2013Figures'!$E:$E,$B$1)</f>
        <v>0</v>
      </c>
      <c r="G70" s="9">
        <f>SUMIFS('2013Figures'!$J:$J,'2013Figures'!$C:$C,$A70,'2013Figures'!$H:$H,$B70,'2013Figures'!$I:$I,$C70,'2013Figures'!$B:$B,"CyToBroker",'2013Figures'!$G:$G,"E1",'2013Figures'!$E:$E,$B$1)</f>
        <v>0</v>
      </c>
      <c r="H70" s="9">
        <f>SUMIFS('2013Figures'!$J:$J,'2013Figures'!$C:$C,$A70,'2013Figures'!$H:$H,$B70,'2013Figures'!$I:$I,$C70,'2013Figures'!$B:$B,"CyToBroker",'2013Figures'!$G:$G,"P1",'2013Figures'!$E:$E,$B$1)</f>
        <v>0</v>
      </c>
      <c r="J70" s="8">
        <v>200601</v>
      </c>
      <c r="L70" s="42">
        <f>SUMIFS('2012Figures'!$J:$J,'2012Figures'!$C:$C,$A70,'2012Figures'!$H:$H,$B70,'2012Figures'!$I:$I,$C70,'2012Figures'!$E:$E,$B$1)</f>
        <v>0</v>
      </c>
      <c r="M70" s="52">
        <f>SUMIFS('2012Figures'!$J:$J,'2012Figures'!$C:$C,$A70,'2012Figures'!$H:$H,$B70,'2012Figures'!$I:$I,$C70,'2012Figures'!$B:$B,"BrokerToCy",'2012Figures'!$G:$G,"E1",'2012Figures'!$E:$E,$B$1)</f>
        <v>0</v>
      </c>
      <c r="N70" s="52">
        <f>SUMIFS('2012Figures'!$J:$J,'2012Figures'!$C:$C,$A70,'2012Figures'!$H:$H,$B70,'2012Figures'!$I:$I,$C70,'2012Figures'!$B:$B,"BrokerToCy",'2012Figures'!$G:$G,"P1",'2012Figures'!$E:$E,$B$1)</f>
        <v>0</v>
      </c>
      <c r="O70" s="52">
        <f>SUMIFS('2012Figures'!$J:$J,'2012Figures'!$C:$C,$A70,'2012Figures'!$H:$H,$B70,'2012Figures'!$I:$I,$C70,'2012Figures'!$B:$B,"CyToBroker",'2012Figures'!$G:$G,"E1",'2012Figures'!$E:$E,$B$1)</f>
        <v>0</v>
      </c>
      <c r="P70" s="52">
        <f>SUMIFS('2012Figures'!$J:$J,'2012Figures'!$C:$C,$A70,'2012Figures'!$H:$H,$B70,'2012Figures'!$I:$I,$C70,'2012Figures'!$B:$B,"CyToBroker",'2012Figures'!$G:$G,"P1",'2012Figures'!$E:$E,$B$1)</f>
        <v>0</v>
      </c>
      <c r="R70" s="46" t="str">
        <f t="shared" si="15"/>
        <v/>
      </c>
      <c r="S70" s="46" t="str">
        <f t="shared" si="15"/>
        <v/>
      </c>
      <c r="T70" s="46" t="str">
        <f t="shared" si="15"/>
        <v/>
      </c>
      <c r="U70" s="46" t="str">
        <f t="shared" si="15"/>
        <v/>
      </c>
      <c r="V70" s="46" t="str">
        <f t="shared" si="15"/>
        <v/>
      </c>
    </row>
    <row r="71" spans="1:22" x14ac:dyDescent="0.2">
      <c r="A71" s="1">
        <v>104</v>
      </c>
      <c r="B71" s="1" t="s">
        <v>57</v>
      </c>
      <c r="D71" s="29">
        <f>SUMIFS('2013Figures'!$J:$J,'2013Figures'!$C:$C,$A71,'2013Figures'!$H:$H,$B71,'2013Figures'!$I:$I,"",'2013Figures'!$E:$E,$B$1)</f>
        <v>0</v>
      </c>
      <c r="E71" s="9">
        <f>SUMIFS('2013Figures'!$J:$J,'2013Figures'!$C:$C,$A71,'2013Figures'!$H:$H,$B71,'2013Figures'!$I:$I,"",'2013Figures'!$B:$B,"BrokerToCy",'2013Figures'!$G:$G,"E1",'2013Figures'!$E:$E,$B$1)</f>
        <v>0</v>
      </c>
      <c r="F71" s="9">
        <f>SUMIFS('2013Figures'!$J:$J,'2013Figures'!$C:$C,$A71,'2013Figures'!$H:$H,$B71,'2013Figures'!$I:$I,"",'2013Figures'!$B:$B,"BrokerToCy",'2013Figures'!$G:$G,"P1",'2013Figures'!$E:$E,$B$1)</f>
        <v>0</v>
      </c>
      <c r="G71" s="9">
        <f>SUMIFS('2013Figures'!$J:$J,'2013Figures'!$C:$C,$A71,'2013Figures'!$H:$H,$B71,'2013Figures'!$I:$I,"",'2013Figures'!$B:$B,"CyToBroker",'2013Figures'!$G:$G,"E1",'2013Figures'!$E:$E,$B$1)</f>
        <v>0</v>
      </c>
      <c r="H71" s="9">
        <f>SUMIFS('2013Figures'!$J:$J,'2013Figures'!$C:$C,$A71,'2013Figures'!$H:$H,$B71,'2013Figures'!$I:$I,"",'2013Figures'!$B:$B,"CyToBroker",'2013Figures'!$G:$G,"P1",'2013Figures'!$E:$E,$B$1)</f>
        <v>0</v>
      </c>
      <c r="J71" s="8" t="s">
        <v>131</v>
      </c>
      <c r="L71" s="42">
        <f>SUMIFS('2012Figures'!$J:$J,'2012Figures'!$C:$C,$A71,'2012Figures'!$H:$H,$B71,'2012Figures'!$I:$I,"",'2012Figures'!$E:$E,$B$1)</f>
        <v>0</v>
      </c>
      <c r="M71" s="52">
        <f>SUMIFS('2012Figures'!$J:$J,'2012Figures'!$C:$C,$A71,'2012Figures'!$H:$H,$B71,'2012Figures'!$I:$I,"",'2012Figures'!$B:$B,"BrokerToCy",'2012Figures'!$G:$G,"E1",'2012Figures'!$E:$E,$B$1)</f>
        <v>0</v>
      </c>
      <c r="N71" s="52">
        <f>SUMIFS('2012Figures'!$J:$J,'2012Figures'!$C:$C,$A71,'2012Figures'!$H:$H,$B71,'2012Figures'!$I:$I,"",'2012Figures'!$B:$B,"BrokerToCy",'2012Figures'!$G:$G,"P1",'2012Figures'!$E:$E,$B$1)</f>
        <v>0</v>
      </c>
      <c r="O71" s="52">
        <f>SUMIFS('2012Figures'!$J:$J,'2012Figures'!$C:$C,$A71,'2012Figures'!$H:$H,$B71,'2012Figures'!$I:$I,"",'2012Figures'!$B:$B,"CyToBroker",'2012Figures'!$G:$G,"E1",'2012Figures'!$E:$E,$B$1)</f>
        <v>0</v>
      </c>
      <c r="P71" s="52">
        <f>SUMIFS('2012Figures'!$J:$J,'2012Figures'!$C:$C,$A71,'2012Figures'!$H:$H,$B71,'2012Figures'!$I:$I,"",'2012Figures'!$B:$B,"CyToBroker",'2012Figures'!$G:$G,"P1",'2012Figures'!$E:$E,$B$1)</f>
        <v>0</v>
      </c>
      <c r="R71" s="46" t="str">
        <f t="shared" si="15"/>
        <v/>
      </c>
      <c r="S71" s="46" t="str">
        <f t="shared" si="15"/>
        <v/>
      </c>
      <c r="T71" s="46" t="str">
        <f t="shared" si="15"/>
        <v/>
      </c>
      <c r="U71" s="46" t="str">
        <f t="shared" si="15"/>
        <v/>
      </c>
      <c r="V71" s="46" t="str">
        <f t="shared" si="15"/>
        <v/>
      </c>
    </row>
    <row r="72" spans="1:22" x14ac:dyDescent="0.2">
      <c r="A72" s="1">
        <v>104</v>
      </c>
      <c r="B72" s="1" t="s">
        <v>21</v>
      </c>
      <c r="C72" s="8">
        <v>11</v>
      </c>
      <c r="D72" s="29">
        <f>SUMIFS('2013Figures'!$J:$J,'2013Figures'!$C:$C,$A72,'2013Figures'!$H:$H,$B72,'2013Figures'!$I:$I,$C72,'2013Figures'!$E:$E,$B$1)</f>
        <v>0</v>
      </c>
      <c r="E72" s="9">
        <f>SUMIFS('2013Figures'!$J:$J,'2013Figures'!$C:$C,$A72,'2013Figures'!$H:$H,$B72,'2013Figures'!$I:$I,$C72,'2013Figures'!$B:$B,"BrokerToCy",'2013Figures'!$G:$G,"E1",'2013Figures'!$E:$E,$B$1)</f>
        <v>0</v>
      </c>
      <c r="F72" s="9">
        <f>SUMIFS('2013Figures'!$J:$J,'2013Figures'!$C:$C,$A72,'2013Figures'!$H:$H,$B72,'2013Figures'!$I:$I,$C72,'2013Figures'!$B:$B,"BrokerToCy",'2013Figures'!$G:$G,"P1",'2013Figures'!$E:$E,$B$1)</f>
        <v>0</v>
      </c>
      <c r="G72" s="9">
        <f>SUMIFS('2013Figures'!$J:$J,'2013Figures'!$C:$C,$A72,'2013Figures'!$H:$H,$B72,'2013Figures'!$I:$I,$C72,'2013Figures'!$B:$B,"CyToBroker",'2013Figures'!$G:$G,"E1",'2013Figures'!$E:$E,$B$1)</f>
        <v>0</v>
      </c>
      <c r="H72" s="9">
        <f>SUMIFS('2013Figures'!$J:$J,'2013Figures'!$C:$C,$A72,'2013Figures'!$H:$H,$B72,'2013Figures'!$I:$I,$C72,'2013Figures'!$B:$B,"CyToBroker",'2013Figures'!$G:$G,"P1",'2013Figures'!$E:$E,$B$1)</f>
        <v>0</v>
      </c>
      <c r="L72" s="42">
        <f>SUMIFS('2012Figures'!$J:$J,'2012Figures'!$C:$C,$A72,'2012Figures'!$H:$H,$B72,'2012Figures'!$I:$I,$C72,'2012Figures'!$E:$E,$B$1)</f>
        <v>0</v>
      </c>
      <c r="M72" s="52">
        <f>SUMIFS('2012Figures'!$J:$J,'2012Figures'!$C:$C,$A72,'2012Figures'!$H:$H,$B72,'2012Figures'!$I:$I,$C72,'2012Figures'!$B:$B,"BrokerToCy",'2012Figures'!$G:$G,"E1",'2012Figures'!$E:$E,$B$1)</f>
        <v>0</v>
      </c>
      <c r="N72" s="52">
        <f>SUMIFS('2012Figures'!$J:$J,'2012Figures'!$C:$C,$A72,'2012Figures'!$H:$H,$B72,'2012Figures'!$I:$I,$C72,'2012Figures'!$B:$B,"BrokerToCy",'2012Figures'!$G:$G,"P1",'2012Figures'!$E:$E,$B$1)</f>
        <v>0</v>
      </c>
      <c r="O72" s="52">
        <f>SUMIFS('2012Figures'!$J:$J,'2012Figures'!$C:$C,$A72,'2012Figures'!$H:$H,$B72,'2012Figures'!$I:$I,$C72,'2012Figures'!$B:$B,"CyToBroker",'2012Figures'!$G:$G,"E1",'2012Figures'!$E:$E,$B$1)</f>
        <v>0</v>
      </c>
      <c r="P72" s="52">
        <f>SUMIFS('2012Figures'!$J:$J,'2012Figures'!$C:$C,$A72,'2012Figures'!$H:$H,$B72,'2012Figures'!$I:$I,$C72,'2012Figures'!$B:$B,"CyToBroker",'2012Figures'!$G:$G,"P1",'2012Figures'!$E:$E,$B$1)</f>
        <v>0</v>
      </c>
      <c r="R72" s="46" t="str">
        <f t="shared" si="15"/>
        <v/>
      </c>
      <c r="S72" s="46" t="str">
        <f t="shared" si="15"/>
        <v/>
      </c>
      <c r="T72" s="46" t="str">
        <f t="shared" si="15"/>
        <v/>
      </c>
      <c r="U72" s="46" t="str">
        <f t="shared" si="15"/>
        <v/>
      </c>
      <c r="V72" s="46" t="str">
        <f t="shared" si="15"/>
        <v/>
      </c>
    </row>
    <row r="73" spans="1:22" x14ac:dyDescent="0.2">
      <c r="A73" s="1">
        <v>104</v>
      </c>
      <c r="B73" s="1" t="s">
        <v>21</v>
      </c>
      <c r="C73" s="8">
        <v>10</v>
      </c>
      <c r="D73" s="29">
        <f>SUMIFS('2013Figures'!$J:$J,'2013Figures'!$C:$C,$A73,'2013Figures'!$H:$H,$B73,'2013Figures'!$I:$I,$C73,'2013Figures'!$E:$E,$B$1)</f>
        <v>0</v>
      </c>
      <c r="E73" s="9">
        <f>SUMIFS('2013Figures'!$J:$J,'2013Figures'!$C:$C,$A73,'2013Figures'!$H:$H,$B73,'2013Figures'!$I:$I,$C73,'2013Figures'!$B:$B,"BrokerToCy",'2013Figures'!$G:$G,"E1",'2013Figures'!$E:$E,$B$1)</f>
        <v>0</v>
      </c>
      <c r="F73" s="9">
        <f>SUMIFS('2013Figures'!$J:$J,'2013Figures'!$C:$C,$A73,'2013Figures'!$H:$H,$B73,'2013Figures'!$I:$I,$C73,'2013Figures'!$B:$B,"BrokerToCy",'2013Figures'!$G:$G,"P1",'2013Figures'!$E:$E,$B$1)</f>
        <v>0</v>
      </c>
      <c r="G73" s="9">
        <f>SUMIFS('2013Figures'!$J:$J,'2013Figures'!$C:$C,$A73,'2013Figures'!$H:$H,$B73,'2013Figures'!$I:$I,$C73,'2013Figures'!$B:$B,"CyToBroker",'2013Figures'!$G:$G,"E1",'2013Figures'!$E:$E,$B$1)</f>
        <v>0</v>
      </c>
      <c r="H73" s="9">
        <f>SUMIFS('2013Figures'!$J:$J,'2013Figures'!$C:$C,$A73,'2013Figures'!$H:$H,$B73,'2013Figures'!$I:$I,$C73,'2013Figures'!$B:$B,"CyToBroker",'2013Figures'!$G:$G,"P1",'2013Figures'!$E:$E,$B$1)</f>
        <v>0</v>
      </c>
      <c r="J73" s="8">
        <v>201501</v>
      </c>
      <c r="L73" s="42">
        <f>SUMIFS('2012Figures'!$J:$J,'2012Figures'!$C:$C,$A73,'2012Figures'!$H:$H,$B73,'2012Figures'!$I:$I,$C73,'2012Figures'!$E:$E,$B$1)</f>
        <v>0</v>
      </c>
      <c r="M73" s="52">
        <f>SUMIFS('2012Figures'!$J:$J,'2012Figures'!$C:$C,$A73,'2012Figures'!$H:$H,$B73,'2012Figures'!$I:$I,$C73,'2012Figures'!$B:$B,"BrokerToCy",'2012Figures'!$G:$G,"E1",'2012Figures'!$E:$E,$B$1)</f>
        <v>0</v>
      </c>
      <c r="N73" s="52">
        <f>SUMIFS('2012Figures'!$J:$J,'2012Figures'!$C:$C,$A73,'2012Figures'!$H:$H,$B73,'2012Figures'!$I:$I,$C73,'2012Figures'!$B:$B,"BrokerToCy",'2012Figures'!$G:$G,"P1",'2012Figures'!$E:$E,$B$1)</f>
        <v>0</v>
      </c>
      <c r="O73" s="52">
        <f>SUMIFS('2012Figures'!$J:$J,'2012Figures'!$C:$C,$A73,'2012Figures'!$H:$H,$B73,'2012Figures'!$I:$I,$C73,'2012Figures'!$B:$B,"CyToBroker",'2012Figures'!$G:$G,"E1",'2012Figures'!$E:$E,$B$1)</f>
        <v>0</v>
      </c>
      <c r="P73" s="52">
        <f>SUMIFS('2012Figures'!$J:$J,'2012Figures'!$C:$C,$A73,'2012Figures'!$H:$H,$B73,'2012Figures'!$I:$I,$C73,'2012Figures'!$B:$B,"CyToBroker",'2012Figures'!$G:$G,"P1",'2012Figures'!$E:$E,$B$1)</f>
        <v>0</v>
      </c>
      <c r="R73" s="46" t="str">
        <f t="shared" si="15"/>
        <v/>
      </c>
      <c r="S73" s="46" t="str">
        <f t="shared" si="15"/>
        <v/>
      </c>
      <c r="T73" s="46" t="str">
        <f t="shared" si="15"/>
        <v/>
      </c>
      <c r="U73" s="46" t="str">
        <f t="shared" si="15"/>
        <v/>
      </c>
      <c r="V73" s="46" t="str">
        <f t="shared" si="15"/>
        <v/>
      </c>
    </row>
    <row r="74" spans="1:22" x14ac:dyDescent="0.2">
      <c r="A74" s="1">
        <v>104</v>
      </c>
      <c r="B74" s="1" t="s">
        <v>21</v>
      </c>
      <c r="C74" s="8">
        <v>9</v>
      </c>
      <c r="D74" s="29">
        <f>SUMIFS('2013Figures'!$J:$J,'2013Figures'!$C:$C,$A74,'2013Figures'!$H:$H,$B74,'2013Figures'!$I:$I,$C74,'2013Figures'!$E:$E,$B$1)</f>
        <v>0</v>
      </c>
      <c r="E74" s="9">
        <f>SUMIFS('2013Figures'!$J:$J,'2013Figures'!$C:$C,$A74,'2013Figures'!$H:$H,$B74,'2013Figures'!$I:$I,$C74,'2013Figures'!$B:$B,"BrokerToCy",'2013Figures'!$G:$G,"E1",'2013Figures'!$E:$E,$B$1)</f>
        <v>0</v>
      </c>
      <c r="F74" s="9">
        <f>SUMIFS('2013Figures'!$J:$J,'2013Figures'!$C:$C,$A74,'2013Figures'!$H:$H,$B74,'2013Figures'!$I:$I,$C74,'2013Figures'!$B:$B,"BrokerToCy",'2013Figures'!$G:$G,"P1",'2013Figures'!$E:$E,$B$1)</f>
        <v>0</v>
      </c>
      <c r="G74" s="9">
        <f>SUMIFS('2013Figures'!$J:$J,'2013Figures'!$C:$C,$A74,'2013Figures'!$H:$H,$B74,'2013Figures'!$I:$I,$C74,'2013Figures'!$B:$B,"CyToBroker",'2013Figures'!$G:$G,"E1",'2013Figures'!$E:$E,$B$1)</f>
        <v>0</v>
      </c>
      <c r="H74" s="9">
        <f>SUMIFS('2013Figures'!$J:$J,'2013Figures'!$C:$C,$A74,'2013Figures'!$H:$H,$B74,'2013Figures'!$I:$I,$C74,'2013Figures'!$B:$B,"CyToBroker",'2013Figures'!$G:$G,"P1",'2013Figures'!$E:$E,$B$1)</f>
        <v>0</v>
      </c>
      <c r="J74" s="8">
        <v>201401</v>
      </c>
      <c r="L74" s="42">
        <f>SUMIFS('2012Figures'!$J:$J,'2012Figures'!$C:$C,$A74,'2012Figures'!$H:$H,$B74,'2012Figures'!$I:$I,$C74,'2012Figures'!$E:$E,$B$1)</f>
        <v>0</v>
      </c>
      <c r="M74" s="52">
        <f>SUMIFS('2012Figures'!$J:$J,'2012Figures'!$C:$C,$A74,'2012Figures'!$H:$H,$B74,'2012Figures'!$I:$I,$C74,'2012Figures'!$B:$B,"BrokerToCy",'2012Figures'!$G:$G,"E1",'2012Figures'!$E:$E,$B$1)</f>
        <v>0</v>
      </c>
      <c r="N74" s="52">
        <f>SUMIFS('2012Figures'!$J:$J,'2012Figures'!$C:$C,$A74,'2012Figures'!$H:$H,$B74,'2012Figures'!$I:$I,$C74,'2012Figures'!$B:$B,"BrokerToCy",'2012Figures'!$G:$G,"P1",'2012Figures'!$E:$E,$B$1)</f>
        <v>0</v>
      </c>
      <c r="O74" s="52">
        <f>SUMIFS('2012Figures'!$J:$J,'2012Figures'!$C:$C,$A74,'2012Figures'!$H:$H,$B74,'2012Figures'!$I:$I,$C74,'2012Figures'!$B:$B,"CyToBroker",'2012Figures'!$G:$G,"E1",'2012Figures'!$E:$E,$B$1)</f>
        <v>0</v>
      </c>
      <c r="P74" s="52">
        <f>SUMIFS('2012Figures'!$J:$J,'2012Figures'!$C:$C,$A74,'2012Figures'!$H:$H,$B74,'2012Figures'!$I:$I,$C74,'2012Figures'!$B:$B,"CyToBroker",'2012Figures'!$G:$G,"P1",'2012Figures'!$E:$E,$B$1)</f>
        <v>0</v>
      </c>
      <c r="R74" s="46" t="str">
        <f t="shared" si="15"/>
        <v/>
      </c>
      <c r="S74" s="46" t="str">
        <f t="shared" si="15"/>
        <v/>
      </c>
      <c r="T74" s="46" t="str">
        <f t="shared" si="15"/>
        <v/>
      </c>
      <c r="U74" s="46" t="str">
        <f t="shared" si="15"/>
        <v/>
      </c>
      <c r="V74" s="46" t="str">
        <f t="shared" si="15"/>
        <v/>
      </c>
    </row>
    <row r="75" spans="1:22" x14ac:dyDescent="0.2">
      <c r="A75" s="1">
        <v>104</v>
      </c>
      <c r="B75" s="1" t="s">
        <v>21</v>
      </c>
      <c r="C75" s="8">
        <v>8</v>
      </c>
      <c r="D75" s="29">
        <f>SUMIFS('2013Figures'!$J:$J,'2013Figures'!$C:$C,$A75,'2013Figures'!$H:$H,$B75,'2013Figures'!$I:$I,$C75,'2013Figures'!$E:$E,$B$1)</f>
        <v>0</v>
      </c>
      <c r="E75" s="9">
        <f>SUMIFS('2013Figures'!$J:$J,'2013Figures'!$C:$C,$A75,'2013Figures'!$H:$H,$B75,'2013Figures'!$I:$I,$C75,'2013Figures'!$B:$B,"BrokerToCy",'2013Figures'!$G:$G,"E1",'2013Figures'!$E:$E,$B$1)</f>
        <v>0</v>
      </c>
      <c r="F75" s="9">
        <f>SUMIFS('2013Figures'!$J:$J,'2013Figures'!$C:$C,$A75,'2013Figures'!$H:$H,$B75,'2013Figures'!$I:$I,$C75,'2013Figures'!$B:$B,"BrokerToCy",'2013Figures'!$G:$G,"P1",'2013Figures'!$E:$E,$B$1)</f>
        <v>0</v>
      </c>
      <c r="G75" s="9">
        <f>SUMIFS('2013Figures'!$J:$J,'2013Figures'!$C:$C,$A75,'2013Figures'!$H:$H,$B75,'2013Figures'!$I:$I,$C75,'2013Figures'!$B:$B,"CyToBroker",'2013Figures'!$G:$G,"E1",'2013Figures'!$E:$E,$B$1)</f>
        <v>0</v>
      </c>
      <c r="H75" s="9">
        <f>SUMIFS('2013Figures'!$J:$J,'2013Figures'!$C:$C,$A75,'2013Figures'!$H:$H,$B75,'2013Figures'!$I:$I,$C75,'2013Figures'!$B:$B,"CyToBroker",'2013Figures'!$G:$G,"P1",'2013Figures'!$E:$E,$B$1)</f>
        <v>0</v>
      </c>
      <c r="I75" s="30"/>
      <c r="J75" s="31">
        <v>201301</v>
      </c>
      <c r="K75" s="30"/>
      <c r="L75" s="42">
        <f>SUMIFS('2012Figures'!$J:$J,'2012Figures'!$C:$C,$A75,'2012Figures'!$H:$H,$B75,'2012Figures'!$I:$I,$C75,'2012Figures'!$E:$E,$B$1)</f>
        <v>0</v>
      </c>
      <c r="M75" s="52">
        <f>SUMIFS('2012Figures'!$J:$J,'2012Figures'!$C:$C,$A75,'2012Figures'!$H:$H,$B75,'2012Figures'!$I:$I,$C75,'2012Figures'!$B:$B,"BrokerToCy",'2012Figures'!$G:$G,"E1",'2012Figures'!$E:$E,$B$1)</f>
        <v>0</v>
      </c>
      <c r="N75" s="52">
        <f>SUMIFS('2012Figures'!$J:$J,'2012Figures'!$C:$C,$A75,'2012Figures'!$H:$H,$B75,'2012Figures'!$I:$I,$C75,'2012Figures'!$B:$B,"BrokerToCy",'2012Figures'!$G:$G,"P1",'2012Figures'!$E:$E,$B$1)</f>
        <v>0</v>
      </c>
      <c r="O75" s="52">
        <f>SUMIFS('2012Figures'!$J:$J,'2012Figures'!$C:$C,$A75,'2012Figures'!$H:$H,$B75,'2012Figures'!$I:$I,$C75,'2012Figures'!$B:$B,"CyToBroker",'2012Figures'!$G:$G,"E1",'2012Figures'!$E:$E,$B$1)</f>
        <v>0</v>
      </c>
      <c r="P75" s="52">
        <f>SUMIFS('2012Figures'!$J:$J,'2012Figures'!$C:$C,$A75,'2012Figures'!$H:$H,$B75,'2012Figures'!$I:$I,$C75,'2012Figures'!$B:$B,"CyToBroker",'2012Figures'!$G:$G,"P1",'2012Figures'!$E:$E,$B$1)</f>
        <v>0</v>
      </c>
      <c r="Q75" s="30"/>
      <c r="R75" s="46" t="str">
        <f t="shared" si="15"/>
        <v/>
      </c>
      <c r="S75" s="46" t="str">
        <f t="shared" si="15"/>
        <v/>
      </c>
      <c r="T75" s="46" t="str">
        <f t="shared" si="15"/>
        <v/>
      </c>
      <c r="U75" s="46" t="str">
        <f t="shared" si="15"/>
        <v/>
      </c>
      <c r="V75" s="46" t="str">
        <f t="shared" si="15"/>
        <v/>
      </c>
    </row>
    <row r="76" spans="1:22" x14ac:dyDescent="0.2">
      <c r="A76" s="1">
        <v>104</v>
      </c>
      <c r="B76" s="1" t="s">
        <v>21</v>
      </c>
      <c r="C76" s="8">
        <v>7</v>
      </c>
      <c r="D76" s="29">
        <f>SUMIFS('2013Figures'!$J:$J,'2013Figures'!$C:$C,$A76,'2013Figures'!$H:$H,$B76,'2013Figures'!$I:$I,$C76,'2013Figures'!$E:$E,$B$1)</f>
        <v>0</v>
      </c>
      <c r="E76" s="9">
        <f>SUMIFS('2013Figures'!$J:$J,'2013Figures'!$C:$C,$A76,'2013Figures'!$H:$H,$B76,'2013Figures'!$I:$I,$C76,'2013Figures'!$B:$B,"BrokerToCy",'2013Figures'!$G:$G,"E1",'2013Figures'!$E:$E,$B$1)</f>
        <v>0</v>
      </c>
      <c r="F76" s="9">
        <f>SUMIFS('2013Figures'!$J:$J,'2013Figures'!$C:$C,$A76,'2013Figures'!$H:$H,$B76,'2013Figures'!$I:$I,$C76,'2013Figures'!$B:$B,"BrokerToCy",'2013Figures'!$G:$G,"P1",'2013Figures'!$E:$E,$B$1)</f>
        <v>0</v>
      </c>
      <c r="G76" s="9">
        <f>SUMIFS('2013Figures'!$J:$J,'2013Figures'!$C:$C,$A76,'2013Figures'!$H:$H,$B76,'2013Figures'!$I:$I,$C76,'2013Figures'!$B:$B,"CyToBroker",'2013Figures'!$G:$G,"E1",'2013Figures'!$E:$E,$B$1)</f>
        <v>0</v>
      </c>
      <c r="H76" s="9">
        <f>SUMIFS('2013Figures'!$J:$J,'2013Figures'!$C:$C,$A76,'2013Figures'!$H:$H,$B76,'2013Figures'!$I:$I,$C76,'2013Figures'!$B:$B,"CyToBroker",'2013Figures'!$G:$G,"P1",'2013Figures'!$E:$E,$B$1)</f>
        <v>0</v>
      </c>
      <c r="J76" s="8">
        <v>201201</v>
      </c>
      <c r="L76" s="42">
        <f>SUMIFS('2012Figures'!$J:$J,'2012Figures'!$C:$C,$A76,'2012Figures'!$H:$H,$B76,'2012Figures'!$I:$I,$C76,'2012Figures'!$E:$E,$B$1)</f>
        <v>0</v>
      </c>
      <c r="M76" s="52">
        <f>SUMIFS('2012Figures'!$J:$J,'2012Figures'!$C:$C,$A76,'2012Figures'!$H:$H,$B76,'2012Figures'!$I:$I,$C76,'2012Figures'!$B:$B,"BrokerToCy",'2012Figures'!$G:$G,"E1",'2012Figures'!$E:$E,$B$1)</f>
        <v>0</v>
      </c>
      <c r="N76" s="52">
        <f>SUMIFS('2012Figures'!$J:$J,'2012Figures'!$C:$C,$A76,'2012Figures'!$H:$H,$B76,'2012Figures'!$I:$I,$C76,'2012Figures'!$B:$B,"BrokerToCy",'2012Figures'!$G:$G,"P1",'2012Figures'!$E:$E,$B$1)</f>
        <v>0</v>
      </c>
      <c r="O76" s="52">
        <f>SUMIFS('2012Figures'!$J:$J,'2012Figures'!$C:$C,$A76,'2012Figures'!$H:$H,$B76,'2012Figures'!$I:$I,$C76,'2012Figures'!$B:$B,"CyToBroker",'2012Figures'!$G:$G,"E1",'2012Figures'!$E:$E,$B$1)</f>
        <v>0</v>
      </c>
      <c r="P76" s="52">
        <f>SUMIFS('2012Figures'!$J:$J,'2012Figures'!$C:$C,$A76,'2012Figures'!$H:$H,$B76,'2012Figures'!$I:$I,$C76,'2012Figures'!$B:$B,"CyToBroker",'2012Figures'!$G:$G,"P1",'2012Figures'!$E:$E,$B$1)</f>
        <v>0</v>
      </c>
      <c r="R76" s="46" t="str">
        <f t="shared" si="15"/>
        <v/>
      </c>
      <c r="S76" s="46" t="str">
        <f t="shared" si="15"/>
        <v/>
      </c>
      <c r="T76" s="46" t="str">
        <f t="shared" si="15"/>
        <v/>
      </c>
      <c r="U76" s="46" t="str">
        <f t="shared" si="15"/>
        <v/>
      </c>
      <c r="V76" s="46" t="str">
        <f t="shared" si="15"/>
        <v/>
      </c>
    </row>
    <row r="77" spans="1:22" x14ac:dyDescent="0.2">
      <c r="A77" s="1">
        <v>104</v>
      </c>
      <c r="B77" s="1" t="s">
        <v>21</v>
      </c>
      <c r="C77" s="8">
        <v>6</v>
      </c>
      <c r="D77" s="29">
        <f>SUMIFS('2013Figures'!$J:$J,'2013Figures'!$C:$C,$A77,'2013Figures'!$H:$H,$B77,'2013Figures'!$I:$I,$C77,'2013Figures'!$E:$E,$B$1)</f>
        <v>0</v>
      </c>
      <c r="E77" s="9">
        <f>SUMIFS('2013Figures'!$J:$J,'2013Figures'!$C:$C,$A77,'2013Figures'!$H:$H,$B77,'2013Figures'!$I:$I,$C77,'2013Figures'!$B:$B,"BrokerToCy",'2013Figures'!$G:$G,"E1",'2013Figures'!$E:$E,$B$1)</f>
        <v>0</v>
      </c>
      <c r="F77" s="9">
        <f>SUMIFS('2013Figures'!$J:$J,'2013Figures'!$C:$C,$A77,'2013Figures'!$H:$H,$B77,'2013Figures'!$I:$I,$C77,'2013Figures'!$B:$B,"BrokerToCy",'2013Figures'!$G:$G,"P1",'2013Figures'!$E:$E,$B$1)</f>
        <v>0</v>
      </c>
      <c r="G77" s="9">
        <f>SUMIFS('2013Figures'!$J:$J,'2013Figures'!$C:$C,$A77,'2013Figures'!$H:$H,$B77,'2013Figures'!$I:$I,$C77,'2013Figures'!$B:$B,"CyToBroker",'2013Figures'!$G:$G,"E1",'2013Figures'!$E:$E,$B$1)</f>
        <v>0</v>
      </c>
      <c r="H77" s="9">
        <f>SUMIFS('2013Figures'!$J:$J,'2013Figures'!$C:$C,$A77,'2013Figures'!$H:$H,$B77,'2013Figures'!$I:$I,$C77,'2013Figures'!$B:$B,"CyToBroker",'2013Figures'!$G:$G,"P1",'2013Figures'!$E:$E,$B$1)</f>
        <v>0</v>
      </c>
      <c r="J77" s="8">
        <v>201101</v>
      </c>
      <c r="L77" s="42">
        <f>SUMIFS('2012Figures'!$J:$J,'2012Figures'!$C:$C,$A77,'2012Figures'!$H:$H,$B77,'2012Figures'!$I:$I,$C77,'2012Figures'!$E:$E,$B$1)</f>
        <v>0</v>
      </c>
      <c r="M77" s="52">
        <f>SUMIFS('2012Figures'!$J:$J,'2012Figures'!$C:$C,$A77,'2012Figures'!$H:$H,$B77,'2012Figures'!$I:$I,$C77,'2012Figures'!$B:$B,"BrokerToCy",'2012Figures'!$G:$G,"E1",'2012Figures'!$E:$E,$B$1)</f>
        <v>0</v>
      </c>
      <c r="N77" s="52">
        <f>SUMIFS('2012Figures'!$J:$J,'2012Figures'!$C:$C,$A77,'2012Figures'!$H:$H,$B77,'2012Figures'!$I:$I,$C77,'2012Figures'!$B:$B,"BrokerToCy",'2012Figures'!$G:$G,"P1",'2012Figures'!$E:$E,$B$1)</f>
        <v>0</v>
      </c>
      <c r="O77" s="52">
        <f>SUMIFS('2012Figures'!$J:$J,'2012Figures'!$C:$C,$A77,'2012Figures'!$H:$H,$B77,'2012Figures'!$I:$I,$C77,'2012Figures'!$B:$B,"CyToBroker",'2012Figures'!$G:$G,"E1",'2012Figures'!$E:$E,$B$1)</f>
        <v>0</v>
      </c>
      <c r="P77" s="52">
        <f>SUMIFS('2012Figures'!$J:$J,'2012Figures'!$C:$C,$A77,'2012Figures'!$H:$H,$B77,'2012Figures'!$I:$I,$C77,'2012Figures'!$B:$B,"CyToBroker",'2012Figures'!$G:$G,"P1",'2012Figures'!$E:$E,$B$1)</f>
        <v>0</v>
      </c>
      <c r="R77" s="46" t="str">
        <f t="shared" si="15"/>
        <v/>
      </c>
      <c r="S77" s="46" t="str">
        <f t="shared" si="15"/>
        <v/>
      </c>
      <c r="T77" s="46" t="str">
        <f t="shared" si="15"/>
        <v/>
      </c>
      <c r="U77" s="46" t="str">
        <f t="shared" si="15"/>
        <v/>
      </c>
      <c r="V77" s="46" t="str">
        <f t="shared" si="15"/>
        <v/>
      </c>
    </row>
    <row r="78" spans="1:22" x14ac:dyDescent="0.2">
      <c r="A78" s="1">
        <v>104</v>
      </c>
      <c r="B78" s="1" t="s">
        <v>21</v>
      </c>
      <c r="C78" s="8">
        <v>5</v>
      </c>
      <c r="D78" s="29">
        <f>SUMIFS('2013Figures'!$J:$J,'2013Figures'!$C:$C,$A78,'2013Figures'!$H:$H,$B78,'2013Figures'!$I:$I,$C78,'2013Figures'!$E:$E,$B$1)</f>
        <v>0</v>
      </c>
      <c r="E78" s="9">
        <f>SUMIFS('2013Figures'!$J:$J,'2013Figures'!$C:$C,$A78,'2013Figures'!$H:$H,$B78,'2013Figures'!$I:$I,$C78,'2013Figures'!$B:$B,"BrokerToCy",'2013Figures'!$G:$G,"E1",'2013Figures'!$E:$E,$B$1)</f>
        <v>0</v>
      </c>
      <c r="F78" s="9">
        <f>SUMIFS('2013Figures'!$J:$J,'2013Figures'!$C:$C,$A78,'2013Figures'!$H:$H,$B78,'2013Figures'!$I:$I,$C78,'2013Figures'!$B:$B,"BrokerToCy",'2013Figures'!$G:$G,"P1",'2013Figures'!$E:$E,$B$1)</f>
        <v>0</v>
      </c>
      <c r="G78" s="9">
        <f>SUMIFS('2013Figures'!$J:$J,'2013Figures'!$C:$C,$A78,'2013Figures'!$H:$H,$B78,'2013Figures'!$I:$I,$C78,'2013Figures'!$B:$B,"CyToBroker",'2013Figures'!$G:$G,"E1",'2013Figures'!$E:$E,$B$1)</f>
        <v>0</v>
      </c>
      <c r="H78" s="9">
        <f>SUMIFS('2013Figures'!$J:$J,'2013Figures'!$C:$C,$A78,'2013Figures'!$H:$H,$B78,'2013Figures'!$I:$I,$C78,'2013Figures'!$B:$B,"CyToBroker",'2013Figures'!$G:$G,"P1",'2013Figures'!$E:$E,$B$1)</f>
        <v>0</v>
      </c>
      <c r="J78" s="8">
        <v>201001</v>
      </c>
      <c r="L78" s="42">
        <f>SUMIFS('2012Figures'!$J:$J,'2012Figures'!$C:$C,$A78,'2012Figures'!$H:$H,$B78,'2012Figures'!$I:$I,$C78,'2012Figures'!$E:$E,$B$1)</f>
        <v>0</v>
      </c>
      <c r="M78" s="52">
        <f>SUMIFS('2012Figures'!$J:$J,'2012Figures'!$C:$C,$A78,'2012Figures'!$H:$H,$B78,'2012Figures'!$I:$I,$C78,'2012Figures'!$B:$B,"BrokerToCy",'2012Figures'!$G:$G,"E1",'2012Figures'!$E:$E,$B$1)</f>
        <v>0</v>
      </c>
      <c r="N78" s="52">
        <f>SUMIFS('2012Figures'!$J:$J,'2012Figures'!$C:$C,$A78,'2012Figures'!$H:$H,$B78,'2012Figures'!$I:$I,$C78,'2012Figures'!$B:$B,"BrokerToCy",'2012Figures'!$G:$G,"P1",'2012Figures'!$E:$E,$B$1)</f>
        <v>0</v>
      </c>
      <c r="O78" s="52">
        <f>SUMIFS('2012Figures'!$J:$J,'2012Figures'!$C:$C,$A78,'2012Figures'!$H:$H,$B78,'2012Figures'!$I:$I,$C78,'2012Figures'!$B:$B,"CyToBroker",'2012Figures'!$G:$G,"E1",'2012Figures'!$E:$E,$B$1)</f>
        <v>0</v>
      </c>
      <c r="P78" s="52">
        <f>SUMIFS('2012Figures'!$J:$J,'2012Figures'!$C:$C,$A78,'2012Figures'!$H:$H,$B78,'2012Figures'!$I:$I,$C78,'2012Figures'!$B:$B,"CyToBroker",'2012Figures'!$G:$G,"P1",'2012Figures'!$E:$E,$B$1)</f>
        <v>0</v>
      </c>
      <c r="R78" s="46" t="str">
        <f t="shared" si="15"/>
        <v/>
      </c>
      <c r="S78" s="46" t="str">
        <f t="shared" si="15"/>
        <v/>
      </c>
      <c r="T78" s="46" t="str">
        <f t="shared" si="15"/>
        <v/>
      </c>
      <c r="U78" s="46" t="str">
        <f t="shared" si="15"/>
        <v/>
      </c>
      <c r="V78" s="46" t="str">
        <f t="shared" si="15"/>
        <v/>
      </c>
    </row>
    <row r="79" spans="1:22" x14ac:dyDescent="0.2">
      <c r="A79" s="1">
        <v>104</v>
      </c>
      <c r="B79" s="1" t="s">
        <v>21</v>
      </c>
      <c r="C79" s="8">
        <v>4</v>
      </c>
      <c r="D79" s="29">
        <f>SUMIFS('2013Figures'!$J:$J,'2013Figures'!$C:$C,$A79,'2013Figures'!$H:$H,$B79,'2013Figures'!$I:$I,$C79,'2013Figures'!$E:$E,$B$1)</f>
        <v>0</v>
      </c>
      <c r="E79" s="9">
        <f>SUMIFS('2013Figures'!$J:$J,'2013Figures'!$C:$C,$A79,'2013Figures'!$H:$H,$B79,'2013Figures'!$I:$I,$C79,'2013Figures'!$B:$B,"BrokerToCy",'2013Figures'!$G:$G,"E1",'2013Figures'!$E:$E,$B$1)</f>
        <v>0</v>
      </c>
      <c r="F79" s="9">
        <f>SUMIFS('2013Figures'!$J:$J,'2013Figures'!$C:$C,$A79,'2013Figures'!$H:$H,$B79,'2013Figures'!$I:$I,$C79,'2013Figures'!$B:$B,"BrokerToCy",'2013Figures'!$G:$G,"P1",'2013Figures'!$E:$E,$B$1)</f>
        <v>0</v>
      </c>
      <c r="G79" s="9">
        <f>SUMIFS('2013Figures'!$J:$J,'2013Figures'!$C:$C,$A79,'2013Figures'!$H:$H,$B79,'2013Figures'!$I:$I,$C79,'2013Figures'!$B:$B,"CyToBroker",'2013Figures'!$G:$G,"E1",'2013Figures'!$E:$E,$B$1)</f>
        <v>0</v>
      </c>
      <c r="H79" s="9">
        <f>SUMIFS('2013Figures'!$J:$J,'2013Figures'!$C:$C,$A79,'2013Figures'!$H:$H,$B79,'2013Figures'!$I:$I,$C79,'2013Figures'!$B:$B,"CyToBroker",'2013Figures'!$G:$G,"P1",'2013Figures'!$E:$E,$B$1)</f>
        <v>0</v>
      </c>
      <c r="J79" s="8">
        <v>200901</v>
      </c>
      <c r="L79" s="42">
        <f>SUMIFS('2012Figures'!$J:$J,'2012Figures'!$C:$C,$A79,'2012Figures'!$H:$H,$B79,'2012Figures'!$I:$I,$C79,'2012Figures'!$E:$E,$B$1)</f>
        <v>0</v>
      </c>
      <c r="M79" s="52">
        <f>SUMIFS('2012Figures'!$J:$J,'2012Figures'!$C:$C,$A79,'2012Figures'!$H:$H,$B79,'2012Figures'!$I:$I,$C79,'2012Figures'!$B:$B,"BrokerToCy",'2012Figures'!$G:$G,"E1",'2012Figures'!$E:$E,$B$1)</f>
        <v>0</v>
      </c>
      <c r="N79" s="52">
        <f>SUMIFS('2012Figures'!$J:$J,'2012Figures'!$C:$C,$A79,'2012Figures'!$H:$H,$B79,'2012Figures'!$I:$I,$C79,'2012Figures'!$B:$B,"BrokerToCy",'2012Figures'!$G:$G,"P1",'2012Figures'!$E:$E,$B$1)</f>
        <v>0</v>
      </c>
      <c r="O79" s="52">
        <f>SUMIFS('2012Figures'!$J:$J,'2012Figures'!$C:$C,$A79,'2012Figures'!$H:$H,$B79,'2012Figures'!$I:$I,$C79,'2012Figures'!$B:$B,"CyToBroker",'2012Figures'!$G:$G,"E1",'2012Figures'!$E:$E,$B$1)</f>
        <v>0</v>
      </c>
      <c r="P79" s="52">
        <f>SUMIFS('2012Figures'!$J:$J,'2012Figures'!$C:$C,$A79,'2012Figures'!$H:$H,$B79,'2012Figures'!$I:$I,$C79,'2012Figures'!$B:$B,"CyToBroker",'2012Figures'!$G:$G,"P1",'2012Figures'!$E:$E,$B$1)</f>
        <v>0</v>
      </c>
      <c r="R79" s="46" t="str">
        <f t="shared" si="15"/>
        <v/>
      </c>
      <c r="S79" s="46" t="str">
        <f t="shared" si="15"/>
        <v/>
      </c>
      <c r="T79" s="46" t="str">
        <f t="shared" si="15"/>
        <v/>
      </c>
      <c r="U79" s="46" t="str">
        <f t="shared" si="15"/>
        <v/>
      </c>
      <c r="V79" s="46" t="str">
        <f t="shared" si="15"/>
        <v/>
      </c>
    </row>
    <row r="80" spans="1:22" x14ac:dyDescent="0.2">
      <c r="A80" s="1">
        <v>104</v>
      </c>
      <c r="B80" s="1" t="s">
        <v>21</v>
      </c>
      <c r="C80" s="8">
        <v>3</v>
      </c>
      <c r="D80" s="29">
        <f>SUMIFS('2013Figures'!$J:$J,'2013Figures'!$C:$C,$A80,'2013Figures'!$H:$H,$B80,'2013Figures'!$I:$I,$C80,'2013Figures'!$E:$E,$B$1)</f>
        <v>0</v>
      </c>
      <c r="E80" s="9">
        <f>SUMIFS('2013Figures'!$J:$J,'2013Figures'!$C:$C,$A80,'2013Figures'!$H:$H,$B80,'2013Figures'!$I:$I,$C80,'2013Figures'!$B:$B,"BrokerToCy",'2013Figures'!$G:$G,"E1",'2013Figures'!$E:$E,$B$1)</f>
        <v>0</v>
      </c>
      <c r="F80" s="9">
        <f>SUMIFS('2013Figures'!$J:$J,'2013Figures'!$C:$C,$A80,'2013Figures'!$H:$H,$B80,'2013Figures'!$I:$I,$C80,'2013Figures'!$B:$B,"BrokerToCy",'2013Figures'!$G:$G,"P1",'2013Figures'!$E:$E,$B$1)</f>
        <v>0</v>
      </c>
      <c r="G80" s="9">
        <f>SUMIFS('2013Figures'!$J:$J,'2013Figures'!$C:$C,$A80,'2013Figures'!$H:$H,$B80,'2013Figures'!$I:$I,$C80,'2013Figures'!$B:$B,"CyToBroker",'2013Figures'!$G:$G,"E1",'2013Figures'!$E:$E,$B$1)</f>
        <v>0</v>
      </c>
      <c r="H80" s="9">
        <f>SUMIFS('2013Figures'!$J:$J,'2013Figures'!$C:$C,$A80,'2013Figures'!$H:$H,$B80,'2013Figures'!$I:$I,$C80,'2013Figures'!$B:$B,"CyToBroker",'2013Figures'!$G:$G,"P1",'2013Figures'!$E:$E,$B$1)</f>
        <v>0</v>
      </c>
      <c r="J80" s="8">
        <v>200801</v>
      </c>
      <c r="L80" s="42">
        <f>SUMIFS('2012Figures'!$J:$J,'2012Figures'!$C:$C,$A80,'2012Figures'!$H:$H,$B80,'2012Figures'!$I:$I,$C80,'2012Figures'!$E:$E,$B$1)</f>
        <v>0</v>
      </c>
      <c r="M80" s="52">
        <f>SUMIFS('2012Figures'!$J:$J,'2012Figures'!$C:$C,$A80,'2012Figures'!$H:$H,$B80,'2012Figures'!$I:$I,$C80,'2012Figures'!$B:$B,"BrokerToCy",'2012Figures'!$G:$G,"E1",'2012Figures'!$E:$E,$B$1)</f>
        <v>0</v>
      </c>
      <c r="N80" s="52">
        <f>SUMIFS('2012Figures'!$J:$J,'2012Figures'!$C:$C,$A80,'2012Figures'!$H:$H,$B80,'2012Figures'!$I:$I,$C80,'2012Figures'!$B:$B,"BrokerToCy",'2012Figures'!$G:$G,"P1",'2012Figures'!$E:$E,$B$1)</f>
        <v>0</v>
      </c>
      <c r="O80" s="52">
        <f>SUMIFS('2012Figures'!$J:$J,'2012Figures'!$C:$C,$A80,'2012Figures'!$H:$H,$B80,'2012Figures'!$I:$I,$C80,'2012Figures'!$B:$B,"CyToBroker",'2012Figures'!$G:$G,"E1",'2012Figures'!$E:$E,$B$1)</f>
        <v>0</v>
      </c>
      <c r="P80" s="52">
        <f>SUMIFS('2012Figures'!$J:$J,'2012Figures'!$C:$C,$A80,'2012Figures'!$H:$H,$B80,'2012Figures'!$I:$I,$C80,'2012Figures'!$B:$B,"CyToBroker",'2012Figures'!$G:$G,"P1",'2012Figures'!$E:$E,$B$1)</f>
        <v>0</v>
      </c>
      <c r="R80" s="46" t="str">
        <f t="shared" si="15"/>
        <v/>
      </c>
      <c r="S80" s="46" t="str">
        <f t="shared" si="15"/>
        <v/>
      </c>
      <c r="T80" s="46" t="str">
        <f t="shared" si="15"/>
        <v/>
      </c>
      <c r="U80" s="46" t="str">
        <f t="shared" si="15"/>
        <v/>
      </c>
      <c r="V80" s="46" t="str">
        <f t="shared" si="15"/>
        <v/>
      </c>
    </row>
    <row r="81" spans="1:22" x14ac:dyDescent="0.2">
      <c r="A81" s="1">
        <v>104</v>
      </c>
      <c r="B81" s="1" t="s">
        <v>21</v>
      </c>
      <c r="C81" s="8">
        <v>2</v>
      </c>
      <c r="D81" s="29">
        <f>SUMIFS('2013Figures'!$J:$J,'2013Figures'!$C:$C,$A81,'2013Figures'!$H:$H,$B81,'2013Figures'!$I:$I,$C81,'2013Figures'!$E:$E,$B$1)</f>
        <v>0</v>
      </c>
      <c r="E81" s="9">
        <f>SUMIFS('2013Figures'!$J:$J,'2013Figures'!$C:$C,$A81,'2013Figures'!$H:$H,$B81,'2013Figures'!$I:$I,$C81,'2013Figures'!$B:$B,"BrokerToCy",'2013Figures'!$G:$G,"E1",'2013Figures'!$E:$E,$B$1)</f>
        <v>0</v>
      </c>
      <c r="F81" s="9">
        <f>SUMIFS('2013Figures'!$J:$J,'2013Figures'!$C:$C,$A81,'2013Figures'!$H:$H,$B81,'2013Figures'!$I:$I,$C81,'2013Figures'!$B:$B,"BrokerToCy",'2013Figures'!$G:$G,"P1",'2013Figures'!$E:$E,$B$1)</f>
        <v>0</v>
      </c>
      <c r="G81" s="9">
        <f>SUMIFS('2013Figures'!$J:$J,'2013Figures'!$C:$C,$A81,'2013Figures'!$H:$H,$B81,'2013Figures'!$I:$I,$C81,'2013Figures'!$B:$B,"CyToBroker",'2013Figures'!$G:$G,"E1",'2013Figures'!$E:$E,$B$1)</f>
        <v>0</v>
      </c>
      <c r="H81" s="9">
        <f>SUMIFS('2013Figures'!$J:$J,'2013Figures'!$C:$C,$A81,'2013Figures'!$H:$H,$B81,'2013Figures'!$I:$I,$C81,'2013Figures'!$B:$B,"CyToBroker",'2013Figures'!$G:$G,"P1",'2013Figures'!$E:$E,$B$1)</f>
        <v>0</v>
      </c>
      <c r="J81" s="8">
        <v>200701</v>
      </c>
      <c r="L81" s="42">
        <f>SUMIFS('2012Figures'!$J:$J,'2012Figures'!$C:$C,$A81,'2012Figures'!$H:$H,$B81,'2012Figures'!$I:$I,$C81,'2012Figures'!$E:$E,$B$1)</f>
        <v>0</v>
      </c>
      <c r="M81" s="52">
        <f>SUMIFS('2012Figures'!$J:$J,'2012Figures'!$C:$C,$A81,'2012Figures'!$H:$H,$B81,'2012Figures'!$I:$I,$C81,'2012Figures'!$B:$B,"BrokerToCy",'2012Figures'!$G:$G,"E1",'2012Figures'!$E:$E,$B$1)</f>
        <v>0</v>
      </c>
      <c r="N81" s="52">
        <f>SUMIFS('2012Figures'!$J:$J,'2012Figures'!$C:$C,$A81,'2012Figures'!$H:$H,$B81,'2012Figures'!$I:$I,$C81,'2012Figures'!$B:$B,"BrokerToCy",'2012Figures'!$G:$G,"P1",'2012Figures'!$E:$E,$B$1)</f>
        <v>0</v>
      </c>
      <c r="O81" s="52">
        <f>SUMIFS('2012Figures'!$J:$J,'2012Figures'!$C:$C,$A81,'2012Figures'!$H:$H,$B81,'2012Figures'!$I:$I,$C81,'2012Figures'!$B:$B,"CyToBroker",'2012Figures'!$G:$G,"E1",'2012Figures'!$E:$E,$B$1)</f>
        <v>0</v>
      </c>
      <c r="P81" s="52">
        <f>SUMIFS('2012Figures'!$J:$J,'2012Figures'!$C:$C,$A81,'2012Figures'!$H:$H,$B81,'2012Figures'!$I:$I,$C81,'2012Figures'!$B:$B,"CyToBroker",'2012Figures'!$G:$G,"P1",'2012Figures'!$E:$E,$B$1)</f>
        <v>0</v>
      </c>
      <c r="R81" s="46" t="str">
        <f t="shared" si="15"/>
        <v/>
      </c>
      <c r="S81" s="46" t="str">
        <f t="shared" si="15"/>
        <v/>
      </c>
      <c r="T81" s="46" t="str">
        <f t="shared" si="15"/>
        <v/>
      </c>
      <c r="U81" s="46" t="str">
        <f t="shared" si="15"/>
        <v/>
      </c>
      <c r="V81" s="46" t="str">
        <f t="shared" si="15"/>
        <v/>
      </c>
    </row>
    <row r="82" spans="1:22" x14ac:dyDescent="0.2">
      <c r="A82" s="1">
        <v>104</v>
      </c>
      <c r="B82" s="1" t="s">
        <v>21</v>
      </c>
      <c r="C82" s="8">
        <v>1</v>
      </c>
      <c r="D82" s="29">
        <f>SUMIFS('2013Figures'!$J:$J,'2013Figures'!$C:$C,$A82,'2013Figures'!$H:$H,$B82,'2013Figures'!$I:$I,$C82,'2013Figures'!$E:$E,$B$1)</f>
        <v>0</v>
      </c>
      <c r="E82" s="9">
        <f>SUMIFS('2013Figures'!$J:$J,'2013Figures'!$C:$C,$A82,'2013Figures'!$H:$H,$B82,'2013Figures'!$I:$I,$C82,'2013Figures'!$B:$B,"BrokerToCy",'2013Figures'!$G:$G,"E1",'2013Figures'!$E:$E,$B$1)</f>
        <v>0</v>
      </c>
      <c r="F82" s="9">
        <f>SUMIFS('2013Figures'!$J:$J,'2013Figures'!$C:$C,$A82,'2013Figures'!$H:$H,$B82,'2013Figures'!$I:$I,$C82,'2013Figures'!$B:$B,"BrokerToCy",'2013Figures'!$G:$G,"P1",'2013Figures'!$E:$E,$B$1)</f>
        <v>0</v>
      </c>
      <c r="G82" s="9">
        <f>SUMIFS('2013Figures'!$J:$J,'2013Figures'!$C:$C,$A82,'2013Figures'!$H:$H,$B82,'2013Figures'!$I:$I,$C82,'2013Figures'!$B:$B,"CyToBroker",'2013Figures'!$G:$G,"E1",'2013Figures'!$E:$E,$B$1)</f>
        <v>0</v>
      </c>
      <c r="H82" s="9">
        <f>SUMIFS('2013Figures'!$J:$J,'2013Figures'!$C:$C,$A82,'2013Figures'!$H:$H,$B82,'2013Figures'!$I:$I,$C82,'2013Figures'!$B:$B,"CyToBroker",'2013Figures'!$G:$G,"P1",'2013Figures'!$E:$E,$B$1)</f>
        <v>0</v>
      </c>
      <c r="J82" s="8">
        <v>200601</v>
      </c>
      <c r="L82" s="42">
        <f>SUMIFS('2012Figures'!$J:$J,'2012Figures'!$C:$C,$A82,'2012Figures'!$H:$H,$B82,'2012Figures'!$I:$I,$C82,'2012Figures'!$E:$E,$B$1)</f>
        <v>0</v>
      </c>
      <c r="M82" s="52">
        <f>SUMIFS('2012Figures'!$J:$J,'2012Figures'!$C:$C,$A82,'2012Figures'!$H:$H,$B82,'2012Figures'!$I:$I,$C82,'2012Figures'!$B:$B,"BrokerToCy",'2012Figures'!$G:$G,"E1",'2012Figures'!$E:$E,$B$1)</f>
        <v>0</v>
      </c>
      <c r="N82" s="52">
        <f>SUMIFS('2012Figures'!$J:$J,'2012Figures'!$C:$C,$A82,'2012Figures'!$H:$H,$B82,'2012Figures'!$I:$I,$C82,'2012Figures'!$B:$B,"BrokerToCy",'2012Figures'!$G:$G,"P1",'2012Figures'!$E:$E,$B$1)</f>
        <v>0</v>
      </c>
      <c r="O82" s="52">
        <f>SUMIFS('2012Figures'!$J:$J,'2012Figures'!$C:$C,$A82,'2012Figures'!$H:$H,$B82,'2012Figures'!$I:$I,$C82,'2012Figures'!$B:$B,"CyToBroker",'2012Figures'!$G:$G,"E1",'2012Figures'!$E:$E,$B$1)</f>
        <v>0</v>
      </c>
      <c r="P82" s="52">
        <f>SUMIFS('2012Figures'!$J:$J,'2012Figures'!$C:$C,$A82,'2012Figures'!$H:$H,$B82,'2012Figures'!$I:$I,$C82,'2012Figures'!$B:$B,"CyToBroker",'2012Figures'!$G:$G,"P1",'2012Figures'!$E:$E,$B$1)</f>
        <v>0</v>
      </c>
      <c r="R82" s="46" t="str">
        <f t="shared" si="15"/>
        <v/>
      </c>
      <c r="S82" s="46" t="str">
        <f t="shared" si="15"/>
        <v/>
      </c>
      <c r="T82" s="46" t="str">
        <f t="shared" si="15"/>
        <v/>
      </c>
      <c r="U82" s="46" t="str">
        <f t="shared" si="15"/>
        <v/>
      </c>
      <c r="V82" s="46" t="str">
        <f t="shared" si="15"/>
        <v/>
      </c>
    </row>
    <row r="83" spans="1:22" x14ac:dyDescent="0.2">
      <c r="A83" s="1">
        <v>104</v>
      </c>
      <c r="B83" s="1" t="s">
        <v>21</v>
      </c>
      <c r="D83" s="29">
        <f>SUMIFS('2013Figures'!$J:$J,'2013Figures'!$C:$C,$A83,'2013Figures'!$H:$H,$B83,'2013Figures'!$I:$I,"",'2013Figures'!$E:$E,$B$1)</f>
        <v>0</v>
      </c>
      <c r="E83" s="9">
        <f>SUMIFS('2013Figures'!$J:$J,'2013Figures'!$C:$C,$A83,'2013Figures'!$H:$H,$B83,'2013Figures'!$I:$I,"",'2013Figures'!$B:$B,"BrokerToCy",'2013Figures'!$G:$G,"E1",'2013Figures'!$E:$E,$B$1)</f>
        <v>0</v>
      </c>
      <c r="F83" s="9">
        <f>SUMIFS('2013Figures'!$J:$J,'2013Figures'!$C:$C,$A83,'2013Figures'!$H:$H,$B83,'2013Figures'!$I:$I,"",'2013Figures'!$B:$B,"BrokerToCy",'2013Figures'!$G:$G,"P1",'2013Figures'!$E:$E,$B$1)</f>
        <v>0</v>
      </c>
      <c r="G83" s="9">
        <f>SUMIFS('2013Figures'!$J:$J,'2013Figures'!$C:$C,$A83,'2013Figures'!$H:$H,$B83,'2013Figures'!$I:$I,"",'2013Figures'!$B:$B,"CyToBroker",'2013Figures'!$G:$G,"E1",'2013Figures'!$E:$E,$B$1)</f>
        <v>0</v>
      </c>
      <c r="H83" s="9">
        <f>SUMIFS('2013Figures'!$J:$J,'2013Figures'!$C:$C,$A83,'2013Figures'!$H:$H,$B83,'2013Figures'!$I:$I,"",'2013Figures'!$B:$B,"CyToBroker",'2013Figures'!$G:$G,"P1",'2013Figures'!$E:$E,$B$1)</f>
        <v>0</v>
      </c>
      <c r="J83" s="8" t="s">
        <v>131</v>
      </c>
      <c r="L83" s="42">
        <f>SUMIFS('2012Figures'!$J:$J,'2012Figures'!$C:$C,$A83,'2012Figures'!$H:$H,$B83,'2012Figures'!$I:$I,"",'2012Figures'!$E:$E,$B$1)</f>
        <v>0</v>
      </c>
      <c r="M83" s="52">
        <f>SUMIFS('2012Figures'!$J:$J,'2012Figures'!$C:$C,$A83,'2012Figures'!$H:$H,$B83,'2012Figures'!$I:$I,"",'2012Figures'!$B:$B,"BrokerToCy",'2012Figures'!$G:$G,"E1",'2012Figures'!$E:$E,$B$1)</f>
        <v>0</v>
      </c>
      <c r="N83" s="52">
        <f>SUMIFS('2012Figures'!$J:$J,'2012Figures'!$C:$C,$A83,'2012Figures'!$H:$H,$B83,'2012Figures'!$I:$I,"",'2012Figures'!$B:$B,"BrokerToCy",'2012Figures'!$G:$G,"P1",'2012Figures'!$E:$E,$B$1)</f>
        <v>0</v>
      </c>
      <c r="O83" s="52">
        <f>SUMIFS('2012Figures'!$J:$J,'2012Figures'!$C:$C,$A83,'2012Figures'!$H:$H,$B83,'2012Figures'!$I:$I,"",'2012Figures'!$B:$B,"CyToBroker",'2012Figures'!$G:$G,"E1",'2012Figures'!$E:$E,$B$1)</f>
        <v>0</v>
      </c>
      <c r="P83" s="52">
        <f>SUMIFS('2012Figures'!$J:$J,'2012Figures'!$C:$C,$A83,'2012Figures'!$H:$H,$B83,'2012Figures'!$I:$I,"",'2012Figures'!$B:$B,"CyToBroker",'2012Figures'!$G:$G,"P1",'2012Figures'!$E:$E,$B$1)</f>
        <v>0</v>
      </c>
      <c r="R83" s="46" t="str">
        <f t="shared" si="15"/>
        <v/>
      </c>
      <c r="S83" s="46" t="str">
        <f t="shared" si="15"/>
        <v/>
      </c>
      <c r="T83" s="46" t="str">
        <f t="shared" si="15"/>
        <v/>
      </c>
      <c r="U83" s="46" t="str">
        <f t="shared" si="15"/>
        <v/>
      </c>
      <c r="V83" s="46" t="str">
        <f t="shared" si="15"/>
        <v/>
      </c>
    </row>
    <row r="84" spans="1:22" x14ac:dyDescent="0.2">
      <c r="A84" s="1">
        <v>104</v>
      </c>
      <c r="B84" s="1" t="s">
        <v>94</v>
      </c>
      <c r="C84" s="8">
        <v>11</v>
      </c>
      <c r="D84" s="29">
        <f>SUMIFS('2013Figures'!$J:$J,'2013Figures'!$C:$C,$A84,'2013Figures'!$H:$H,$B84,'2013Figures'!$I:$I,$C84,'2013Figures'!$E:$E,$B$1)</f>
        <v>0</v>
      </c>
      <c r="E84" s="9">
        <f>SUMIFS('2013Figures'!$J:$J,'2013Figures'!$C:$C,$A84,'2013Figures'!$H:$H,$B84,'2013Figures'!$I:$I,$C84,'2013Figures'!$B:$B,"BrokerToCy",'2013Figures'!$G:$G,"E1",'2013Figures'!$E:$E,$B$1)</f>
        <v>0</v>
      </c>
      <c r="F84" s="9">
        <f>SUMIFS('2013Figures'!$J:$J,'2013Figures'!$C:$C,$A84,'2013Figures'!$H:$H,$B84,'2013Figures'!$I:$I,$C84,'2013Figures'!$B:$B,"BrokerToCy",'2013Figures'!$G:$G,"P1",'2013Figures'!$E:$E,$B$1)</f>
        <v>0</v>
      </c>
      <c r="G84" s="9">
        <f>SUMIFS('2013Figures'!$J:$J,'2013Figures'!$C:$C,$A84,'2013Figures'!$H:$H,$B84,'2013Figures'!$I:$I,$C84,'2013Figures'!$B:$B,"CyToBroker",'2013Figures'!$G:$G,"E1",'2013Figures'!$E:$E,$B$1)</f>
        <v>0</v>
      </c>
      <c r="H84" s="9">
        <f>SUMIFS('2013Figures'!$J:$J,'2013Figures'!$C:$C,$A84,'2013Figures'!$H:$H,$B84,'2013Figures'!$I:$I,$C84,'2013Figures'!$B:$B,"CyToBroker",'2013Figures'!$G:$G,"P1",'2013Figures'!$E:$E,$B$1)</f>
        <v>0</v>
      </c>
      <c r="L84" s="42">
        <f>SUMIFS('2012Figures'!$J:$J,'2012Figures'!$C:$C,$A84,'2012Figures'!$H:$H,$B84,'2012Figures'!$I:$I,$C84,'2012Figures'!$E:$E,$B$1)</f>
        <v>0</v>
      </c>
      <c r="M84" s="52">
        <f>SUMIFS('2012Figures'!$J:$J,'2012Figures'!$C:$C,$A84,'2012Figures'!$H:$H,$B84,'2012Figures'!$I:$I,$C84,'2012Figures'!$B:$B,"BrokerToCy",'2012Figures'!$G:$G,"E1",'2012Figures'!$E:$E,$B$1)</f>
        <v>0</v>
      </c>
      <c r="N84" s="52">
        <f>SUMIFS('2012Figures'!$J:$J,'2012Figures'!$C:$C,$A84,'2012Figures'!$H:$H,$B84,'2012Figures'!$I:$I,$C84,'2012Figures'!$B:$B,"BrokerToCy",'2012Figures'!$G:$G,"P1",'2012Figures'!$E:$E,$B$1)</f>
        <v>0</v>
      </c>
      <c r="O84" s="52">
        <f>SUMIFS('2012Figures'!$J:$J,'2012Figures'!$C:$C,$A84,'2012Figures'!$H:$H,$B84,'2012Figures'!$I:$I,$C84,'2012Figures'!$B:$B,"CyToBroker",'2012Figures'!$G:$G,"E1",'2012Figures'!$E:$E,$B$1)</f>
        <v>0</v>
      </c>
      <c r="P84" s="52">
        <f>SUMIFS('2012Figures'!$J:$J,'2012Figures'!$C:$C,$A84,'2012Figures'!$H:$H,$B84,'2012Figures'!$I:$I,$C84,'2012Figures'!$B:$B,"CyToBroker",'2012Figures'!$G:$G,"P1",'2012Figures'!$E:$E,$B$1)</f>
        <v>0</v>
      </c>
      <c r="R84" s="46" t="str">
        <f t="shared" si="15"/>
        <v/>
      </c>
      <c r="S84" s="46" t="str">
        <f t="shared" si="15"/>
        <v/>
      </c>
      <c r="T84" s="46" t="str">
        <f t="shared" si="15"/>
        <v/>
      </c>
      <c r="U84" s="46" t="str">
        <f t="shared" si="15"/>
        <v/>
      </c>
      <c r="V84" s="46" t="str">
        <f t="shared" si="15"/>
        <v/>
      </c>
    </row>
    <row r="85" spans="1:22" x14ac:dyDescent="0.2">
      <c r="A85" s="1">
        <v>104</v>
      </c>
      <c r="B85" s="1" t="s">
        <v>94</v>
      </c>
      <c r="C85" s="8">
        <v>10</v>
      </c>
      <c r="D85" s="29">
        <f>SUMIFS('2013Figures'!$J:$J,'2013Figures'!$C:$C,$A85,'2013Figures'!$H:$H,$B85,'2013Figures'!$I:$I,$C85,'2013Figures'!$E:$E,$B$1)</f>
        <v>0</v>
      </c>
      <c r="E85" s="9">
        <f>SUMIFS('2013Figures'!$J:$J,'2013Figures'!$C:$C,$A85,'2013Figures'!$H:$H,$B85,'2013Figures'!$I:$I,$C85,'2013Figures'!$B:$B,"BrokerToCy",'2013Figures'!$G:$G,"E1",'2013Figures'!$E:$E,$B$1)</f>
        <v>0</v>
      </c>
      <c r="F85" s="9">
        <f>SUMIFS('2013Figures'!$J:$J,'2013Figures'!$C:$C,$A85,'2013Figures'!$H:$H,$B85,'2013Figures'!$I:$I,$C85,'2013Figures'!$B:$B,"BrokerToCy",'2013Figures'!$G:$G,"P1",'2013Figures'!$E:$E,$B$1)</f>
        <v>0</v>
      </c>
      <c r="G85" s="9">
        <f>SUMIFS('2013Figures'!$J:$J,'2013Figures'!$C:$C,$A85,'2013Figures'!$H:$H,$B85,'2013Figures'!$I:$I,$C85,'2013Figures'!$B:$B,"CyToBroker",'2013Figures'!$G:$G,"E1",'2013Figures'!$E:$E,$B$1)</f>
        <v>0</v>
      </c>
      <c r="H85" s="9">
        <f>SUMIFS('2013Figures'!$J:$J,'2013Figures'!$C:$C,$A85,'2013Figures'!$H:$H,$B85,'2013Figures'!$I:$I,$C85,'2013Figures'!$B:$B,"CyToBroker",'2013Figures'!$G:$G,"P1",'2013Figures'!$E:$E,$B$1)</f>
        <v>0</v>
      </c>
      <c r="J85" s="8">
        <v>201501</v>
      </c>
      <c r="L85" s="42">
        <f>SUMIFS('2012Figures'!$J:$J,'2012Figures'!$C:$C,$A85,'2012Figures'!$H:$H,$B85,'2012Figures'!$I:$I,$C85,'2012Figures'!$E:$E,$B$1)</f>
        <v>0</v>
      </c>
      <c r="M85" s="52">
        <f>SUMIFS('2012Figures'!$J:$J,'2012Figures'!$C:$C,$A85,'2012Figures'!$H:$H,$B85,'2012Figures'!$I:$I,$C85,'2012Figures'!$B:$B,"BrokerToCy",'2012Figures'!$G:$G,"E1",'2012Figures'!$E:$E,$B$1)</f>
        <v>0</v>
      </c>
      <c r="N85" s="52">
        <f>SUMIFS('2012Figures'!$J:$J,'2012Figures'!$C:$C,$A85,'2012Figures'!$H:$H,$B85,'2012Figures'!$I:$I,$C85,'2012Figures'!$B:$B,"BrokerToCy",'2012Figures'!$G:$G,"P1",'2012Figures'!$E:$E,$B$1)</f>
        <v>0</v>
      </c>
      <c r="O85" s="52">
        <f>SUMIFS('2012Figures'!$J:$J,'2012Figures'!$C:$C,$A85,'2012Figures'!$H:$H,$B85,'2012Figures'!$I:$I,$C85,'2012Figures'!$B:$B,"CyToBroker",'2012Figures'!$G:$G,"E1",'2012Figures'!$E:$E,$B$1)</f>
        <v>0</v>
      </c>
      <c r="P85" s="52">
        <f>SUMIFS('2012Figures'!$J:$J,'2012Figures'!$C:$C,$A85,'2012Figures'!$H:$H,$B85,'2012Figures'!$I:$I,$C85,'2012Figures'!$B:$B,"CyToBroker",'2012Figures'!$G:$G,"P1",'2012Figures'!$E:$E,$B$1)</f>
        <v>0</v>
      </c>
      <c r="R85" s="46" t="str">
        <f t="shared" si="15"/>
        <v/>
      </c>
      <c r="S85" s="46" t="str">
        <f t="shared" si="15"/>
        <v/>
      </c>
      <c r="T85" s="46" t="str">
        <f t="shared" si="15"/>
        <v/>
      </c>
      <c r="U85" s="46" t="str">
        <f t="shared" si="15"/>
        <v/>
      </c>
      <c r="V85" s="46" t="str">
        <f t="shared" si="15"/>
        <v/>
      </c>
    </row>
    <row r="86" spans="1:22" x14ac:dyDescent="0.2">
      <c r="A86" s="1">
        <v>104</v>
      </c>
      <c r="B86" s="1" t="s">
        <v>94</v>
      </c>
      <c r="C86" s="8">
        <v>9</v>
      </c>
      <c r="D86" s="29">
        <f>SUMIFS('2013Figures'!$J:$J,'2013Figures'!$C:$C,$A86,'2013Figures'!$H:$H,$B86,'2013Figures'!$I:$I,$C86,'2013Figures'!$E:$E,$B$1)</f>
        <v>0</v>
      </c>
      <c r="E86" s="9">
        <f>SUMIFS('2013Figures'!$J:$J,'2013Figures'!$C:$C,$A86,'2013Figures'!$H:$H,$B86,'2013Figures'!$I:$I,$C86,'2013Figures'!$B:$B,"BrokerToCy",'2013Figures'!$G:$G,"E1",'2013Figures'!$E:$E,$B$1)</f>
        <v>0</v>
      </c>
      <c r="F86" s="9">
        <f>SUMIFS('2013Figures'!$J:$J,'2013Figures'!$C:$C,$A86,'2013Figures'!$H:$H,$B86,'2013Figures'!$I:$I,$C86,'2013Figures'!$B:$B,"BrokerToCy",'2013Figures'!$G:$G,"P1",'2013Figures'!$E:$E,$B$1)</f>
        <v>0</v>
      </c>
      <c r="G86" s="9">
        <f>SUMIFS('2013Figures'!$J:$J,'2013Figures'!$C:$C,$A86,'2013Figures'!$H:$H,$B86,'2013Figures'!$I:$I,$C86,'2013Figures'!$B:$B,"CyToBroker",'2013Figures'!$G:$G,"E1",'2013Figures'!$E:$E,$B$1)</f>
        <v>0</v>
      </c>
      <c r="H86" s="9">
        <f>SUMIFS('2013Figures'!$J:$J,'2013Figures'!$C:$C,$A86,'2013Figures'!$H:$H,$B86,'2013Figures'!$I:$I,$C86,'2013Figures'!$B:$B,"CyToBroker",'2013Figures'!$G:$G,"P1",'2013Figures'!$E:$E,$B$1)</f>
        <v>0</v>
      </c>
      <c r="J86" s="8">
        <v>201401</v>
      </c>
      <c r="L86" s="42">
        <f>SUMIFS('2012Figures'!$J:$J,'2012Figures'!$C:$C,$A86,'2012Figures'!$H:$H,$B86,'2012Figures'!$I:$I,$C86,'2012Figures'!$E:$E,$B$1)</f>
        <v>0</v>
      </c>
      <c r="M86" s="52">
        <f>SUMIFS('2012Figures'!$J:$J,'2012Figures'!$C:$C,$A86,'2012Figures'!$H:$H,$B86,'2012Figures'!$I:$I,$C86,'2012Figures'!$B:$B,"BrokerToCy",'2012Figures'!$G:$G,"E1",'2012Figures'!$E:$E,$B$1)</f>
        <v>0</v>
      </c>
      <c r="N86" s="52">
        <f>SUMIFS('2012Figures'!$J:$J,'2012Figures'!$C:$C,$A86,'2012Figures'!$H:$H,$B86,'2012Figures'!$I:$I,$C86,'2012Figures'!$B:$B,"BrokerToCy",'2012Figures'!$G:$G,"P1",'2012Figures'!$E:$E,$B$1)</f>
        <v>0</v>
      </c>
      <c r="O86" s="52">
        <f>SUMIFS('2012Figures'!$J:$J,'2012Figures'!$C:$C,$A86,'2012Figures'!$H:$H,$B86,'2012Figures'!$I:$I,$C86,'2012Figures'!$B:$B,"CyToBroker",'2012Figures'!$G:$G,"E1",'2012Figures'!$E:$E,$B$1)</f>
        <v>0</v>
      </c>
      <c r="P86" s="52">
        <f>SUMIFS('2012Figures'!$J:$J,'2012Figures'!$C:$C,$A86,'2012Figures'!$H:$H,$B86,'2012Figures'!$I:$I,$C86,'2012Figures'!$B:$B,"CyToBroker",'2012Figures'!$G:$G,"P1",'2012Figures'!$E:$E,$B$1)</f>
        <v>0</v>
      </c>
      <c r="R86" s="46" t="str">
        <f t="shared" si="15"/>
        <v/>
      </c>
      <c r="S86" s="46" t="str">
        <f t="shared" si="15"/>
        <v/>
      </c>
      <c r="T86" s="46" t="str">
        <f t="shared" si="15"/>
        <v/>
      </c>
      <c r="U86" s="46" t="str">
        <f t="shared" si="15"/>
        <v/>
      </c>
      <c r="V86" s="46" t="str">
        <f t="shared" si="15"/>
        <v/>
      </c>
    </row>
    <row r="87" spans="1:22" x14ac:dyDescent="0.2">
      <c r="A87" s="1">
        <v>104</v>
      </c>
      <c r="B87" s="1" t="s">
        <v>94</v>
      </c>
      <c r="C87" s="8">
        <v>8</v>
      </c>
      <c r="D87" s="29">
        <f>SUMIFS('2013Figures'!$J:$J,'2013Figures'!$C:$C,$A87,'2013Figures'!$H:$H,$B87,'2013Figures'!$I:$I,$C87,'2013Figures'!$E:$E,$B$1)</f>
        <v>0</v>
      </c>
      <c r="E87" s="9">
        <f>SUMIFS('2013Figures'!$J:$J,'2013Figures'!$C:$C,$A87,'2013Figures'!$H:$H,$B87,'2013Figures'!$I:$I,$C87,'2013Figures'!$B:$B,"BrokerToCy",'2013Figures'!$G:$G,"E1",'2013Figures'!$E:$E,$B$1)</f>
        <v>0</v>
      </c>
      <c r="F87" s="9">
        <f>SUMIFS('2013Figures'!$J:$J,'2013Figures'!$C:$C,$A87,'2013Figures'!$H:$H,$B87,'2013Figures'!$I:$I,$C87,'2013Figures'!$B:$B,"BrokerToCy",'2013Figures'!$G:$G,"P1",'2013Figures'!$E:$E,$B$1)</f>
        <v>0</v>
      </c>
      <c r="G87" s="9">
        <f>SUMIFS('2013Figures'!$J:$J,'2013Figures'!$C:$C,$A87,'2013Figures'!$H:$H,$B87,'2013Figures'!$I:$I,$C87,'2013Figures'!$B:$B,"CyToBroker",'2013Figures'!$G:$G,"E1",'2013Figures'!$E:$E,$B$1)</f>
        <v>0</v>
      </c>
      <c r="H87" s="9">
        <f>SUMIFS('2013Figures'!$J:$J,'2013Figures'!$C:$C,$A87,'2013Figures'!$H:$H,$B87,'2013Figures'!$I:$I,$C87,'2013Figures'!$B:$B,"CyToBroker",'2013Figures'!$G:$G,"P1",'2013Figures'!$E:$E,$B$1)</f>
        <v>0</v>
      </c>
      <c r="I87" s="30"/>
      <c r="J87" s="31">
        <v>201301</v>
      </c>
      <c r="K87" s="30"/>
      <c r="L87" s="42">
        <f>SUMIFS('2012Figures'!$J:$J,'2012Figures'!$C:$C,$A87,'2012Figures'!$H:$H,$B87,'2012Figures'!$I:$I,$C87,'2012Figures'!$E:$E,$B$1)</f>
        <v>0</v>
      </c>
      <c r="M87" s="52">
        <f>SUMIFS('2012Figures'!$J:$J,'2012Figures'!$C:$C,$A87,'2012Figures'!$H:$H,$B87,'2012Figures'!$I:$I,$C87,'2012Figures'!$B:$B,"BrokerToCy",'2012Figures'!$G:$G,"E1",'2012Figures'!$E:$E,$B$1)</f>
        <v>0</v>
      </c>
      <c r="N87" s="52">
        <f>SUMIFS('2012Figures'!$J:$J,'2012Figures'!$C:$C,$A87,'2012Figures'!$H:$H,$B87,'2012Figures'!$I:$I,$C87,'2012Figures'!$B:$B,"BrokerToCy",'2012Figures'!$G:$G,"P1",'2012Figures'!$E:$E,$B$1)</f>
        <v>0</v>
      </c>
      <c r="O87" s="52">
        <f>SUMIFS('2012Figures'!$J:$J,'2012Figures'!$C:$C,$A87,'2012Figures'!$H:$H,$B87,'2012Figures'!$I:$I,$C87,'2012Figures'!$B:$B,"CyToBroker",'2012Figures'!$G:$G,"E1",'2012Figures'!$E:$E,$B$1)</f>
        <v>0</v>
      </c>
      <c r="P87" s="52">
        <f>SUMIFS('2012Figures'!$J:$J,'2012Figures'!$C:$C,$A87,'2012Figures'!$H:$H,$B87,'2012Figures'!$I:$I,$C87,'2012Figures'!$B:$B,"CyToBroker",'2012Figures'!$G:$G,"P1",'2012Figures'!$E:$E,$B$1)</f>
        <v>0</v>
      </c>
      <c r="Q87" s="30"/>
      <c r="R87" s="46" t="str">
        <f t="shared" si="15"/>
        <v/>
      </c>
      <c r="S87" s="46" t="str">
        <f t="shared" si="15"/>
        <v/>
      </c>
      <c r="T87" s="46" t="str">
        <f t="shared" si="15"/>
        <v/>
      </c>
      <c r="U87" s="46" t="str">
        <f t="shared" si="15"/>
        <v/>
      </c>
      <c r="V87" s="46" t="str">
        <f t="shared" si="15"/>
        <v/>
      </c>
    </row>
    <row r="88" spans="1:22" x14ac:dyDescent="0.2">
      <c r="A88" s="1">
        <v>104</v>
      </c>
      <c r="B88" s="1" t="s">
        <v>94</v>
      </c>
      <c r="C88" s="8">
        <v>7</v>
      </c>
      <c r="D88" s="29">
        <f>SUMIFS('2013Figures'!$J:$J,'2013Figures'!$C:$C,$A88,'2013Figures'!$H:$H,$B88,'2013Figures'!$I:$I,$C88,'2013Figures'!$E:$E,$B$1)</f>
        <v>0</v>
      </c>
      <c r="E88" s="9">
        <f>SUMIFS('2013Figures'!$J:$J,'2013Figures'!$C:$C,$A88,'2013Figures'!$H:$H,$B88,'2013Figures'!$I:$I,$C88,'2013Figures'!$B:$B,"BrokerToCy",'2013Figures'!$G:$G,"E1",'2013Figures'!$E:$E,$B$1)</f>
        <v>0</v>
      </c>
      <c r="F88" s="9">
        <f>SUMIFS('2013Figures'!$J:$J,'2013Figures'!$C:$C,$A88,'2013Figures'!$H:$H,$B88,'2013Figures'!$I:$I,$C88,'2013Figures'!$B:$B,"BrokerToCy",'2013Figures'!$G:$G,"P1",'2013Figures'!$E:$E,$B$1)</f>
        <v>0</v>
      </c>
      <c r="G88" s="9">
        <f>SUMIFS('2013Figures'!$J:$J,'2013Figures'!$C:$C,$A88,'2013Figures'!$H:$H,$B88,'2013Figures'!$I:$I,$C88,'2013Figures'!$B:$B,"CyToBroker",'2013Figures'!$G:$G,"E1",'2013Figures'!$E:$E,$B$1)</f>
        <v>0</v>
      </c>
      <c r="H88" s="9">
        <f>SUMIFS('2013Figures'!$J:$J,'2013Figures'!$C:$C,$A88,'2013Figures'!$H:$H,$B88,'2013Figures'!$I:$I,$C88,'2013Figures'!$B:$B,"CyToBroker",'2013Figures'!$G:$G,"P1",'2013Figures'!$E:$E,$B$1)</f>
        <v>0</v>
      </c>
      <c r="J88" s="8">
        <v>201201</v>
      </c>
      <c r="L88" s="42">
        <f>SUMIFS('2012Figures'!$J:$J,'2012Figures'!$C:$C,$A88,'2012Figures'!$H:$H,$B88,'2012Figures'!$I:$I,$C88,'2012Figures'!$E:$E,$B$1)</f>
        <v>0</v>
      </c>
      <c r="M88" s="52">
        <f>SUMIFS('2012Figures'!$J:$J,'2012Figures'!$C:$C,$A88,'2012Figures'!$H:$H,$B88,'2012Figures'!$I:$I,$C88,'2012Figures'!$B:$B,"BrokerToCy",'2012Figures'!$G:$G,"E1",'2012Figures'!$E:$E,$B$1)</f>
        <v>0</v>
      </c>
      <c r="N88" s="52">
        <f>SUMIFS('2012Figures'!$J:$J,'2012Figures'!$C:$C,$A88,'2012Figures'!$H:$H,$B88,'2012Figures'!$I:$I,$C88,'2012Figures'!$B:$B,"BrokerToCy",'2012Figures'!$G:$G,"P1",'2012Figures'!$E:$E,$B$1)</f>
        <v>0</v>
      </c>
      <c r="O88" s="52">
        <f>SUMIFS('2012Figures'!$J:$J,'2012Figures'!$C:$C,$A88,'2012Figures'!$H:$H,$B88,'2012Figures'!$I:$I,$C88,'2012Figures'!$B:$B,"CyToBroker",'2012Figures'!$G:$G,"E1",'2012Figures'!$E:$E,$B$1)</f>
        <v>0</v>
      </c>
      <c r="P88" s="52">
        <f>SUMIFS('2012Figures'!$J:$J,'2012Figures'!$C:$C,$A88,'2012Figures'!$H:$H,$B88,'2012Figures'!$I:$I,$C88,'2012Figures'!$B:$B,"CyToBroker",'2012Figures'!$G:$G,"P1",'2012Figures'!$E:$E,$B$1)</f>
        <v>0</v>
      </c>
      <c r="R88" s="46" t="str">
        <f t="shared" si="15"/>
        <v/>
      </c>
      <c r="S88" s="46" t="str">
        <f t="shared" si="15"/>
        <v/>
      </c>
      <c r="T88" s="46" t="str">
        <f t="shared" si="15"/>
        <v/>
      </c>
      <c r="U88" s="46" t="str">
        <f t="shared" si="15"/>
        <v/>
      </c>
      <c r="V88" s="46" t="str">
        <f t="shared" si="15"/>
        <v/>
      </c>
    </row>
    <row r="89" spans="1:22" x14ac:dyDescent="0.2">
      <c r="A89" s="1">
        <v>104</v>
      </c>
      <c r="B89" s="1" t="s">
        <v>94</v>
      </c>
      <c r="C89" s="8">
        <v>6</v>
      </c>
      <c r="D89" s="29">
        <f>SUMIFS('2013Figures'!$J:$J,'2013Figures'!$C:$C,$A89,'2013Figures'!$H:$H,$B89,'2013Figures'!$I:$I,$C89,'2013Figures'!$E:$E,$B$1)</f>
        <v>0</v>
      </c>
      <c r="E89" s="9">
        <f>SUMIFS('2013Figures'!$J:$J,'2013Figures'!$C:$C,$A89,'2013Figures'!$H:$H,$B89,'2013Figures'!$I:$I,$C89,'2013Figures'!$B:$B,"BrokerToCy",'2013Figures'!$G:$G,"E1",'2013Figures'!$E:$E,$B$1)</f>
        <v>0</v>
      </c>
      <c r="F89" s="9">
        <f>SUMIFS('2013Figures'!$J:$J,'2013Figures'!$C:$C,$A89,'2013Figures'!$H:$H,$B89,'2013Figures'!$I:$I,$C89,'2013Figures'!$B:$B,"BrokerToCy",'2013Figures'!$G:$G,"P1",'2013Figures'!$E:$E,$B$1)</f>
        <v>0</v>
      </c>
      <c r="G89" s="9">
        <f>SUMIFS('2013Figures'!$J:$J,'2013Figures'!$C:$C,$A89,'2013Figures'!$H:$H,$B89,'2013Figures'!$I:$I,$C89,'2013Figures'!$B:$B,"CyToBroker",'2013Figures'!$G:$G,"E1",'2013Figures'!$E:$E,$B$1)</f>
        <v>0</v>
      </c>
      <c r="H89" s="9">
        <f>SUMIFS('2013Figures'!$J:$J,'2013Figures'!$C:$C,$A89,'2013Figures'!$H:$H,$B89,'2013Figures'!$I:$I,$C89,'2013Figures'!$B:$B,"CyToBroker",'2013Figures'!$G:$G,"P1",'2013Figures'!$E:$E,$B$1)</f>
        <v>0</v>
      </c>
      <c r="J89" s="8">
        <v>201101</v>
      </c>
      <c r="L89" s="42">
        <f>SUMIFS('2012Figures'!$J:$J,'2012Figures'!$C:$C,$A89,'2012Figures'!$H:$H,$B89,'2012Figures'!$I:$I,$C89,'2012Figures'!$E:$E,$B$1)</f>
        <v>0</v>
      </c>
      <c r="M89" s="52">
        <f>SUMIFS('2012Figures'!$J:$J,'2012Figures'!$C:$C,$A89,'2012Figures'!$H:$H,$B89,'2012Figures'!$I:$I,$C89,'2012Figures'!$B:$B,"BrokerToCy",'2012Figures'!$G:$G,"E1",'2012Figures'!$E:$E,$B$1)</f>
        <v>0</v>
      </c>
      <c r="N89" s="52">
        <f>SUMIFS('2012Figures'!$J:$J,'2012Figures'!$C:$C,$A89,'2012Figures'!$H:$H,$B89,'2012Figures'!$I:$I,$C89,'2012Figures'!$B:$B,"BrokerToCy",'2012Figures'!$G:$G,"P1",'2012Figures'!$E:$E,$B$1)</f>
        <v>0</v>
      </c>
      <c r="O89" s="52">
        <f>SUMIFS('2012Figures'!$J:$J,'2012Figures'!$C:$C,$A89,'2012Figures'!$H:$H,$B89,'2012Figures'!$I:$I,$C89,'2012Figures'!$B:$B,"CyToBroker",'2012Figures'!$G:$G,"E1",'2012Figures'!$E:$E,$B$1)</f>
        <v>0</v>
      </c>
      <c r="P89" s="52">
        <f>SUMIFS('2012Figures'!$J:$J,'2012Figures'!$C:$C,$A89,'2012Figures'!$H:$H,$B89,'2012Figures'!$I:$I,$C89,'2012Figures'!$B:$B,"CyToBroker",'2012Figures'!$G:$G,"P1",'2012Figures'!$E:$E,$B$1)</f>
        <v>0</v>
      </c>
      <c r="R89" s="46" t="str">
        <f t="shared" si="15"/>
        <v/>
      </c>
      <c r="S89" s="46" t="str">
        <f t="shared" si="15"/>
        <v/>
      </c>
      <c r="T89" s="46" t="str">
        <f t="shared" si="15"/>
        <v/>
      </c>
      <c r="U89" s="46" t="str">
        <f t="shared" si="15"/>
        <v/>
      </c>
      <c r="V89" s="46" t="str">
        <f t="shared" si="15"/>
        <v/>
      </c>
    </row>
    <row r="90" spans="1:22" x14ac:dyDescent="0.2">
      <c r="A90" s="1">
        <v>104</v>
      </c>
      <c r="B90" s="1" t="s">
        <v>94</v>
      </c>
      <c r="C90" s="8">
        <v>5</v>
      </c>
      <c r="D90" s="29">
        <f>SUMIFS('2013Figures'!$J:$J,'2013Figures'!$C:$C,$A90,'2013Figures'!$H:$H,$B90,'2013Figures'!$I:$I,$C90,'2013Figures'!$E:$E,$B$1)</f>
        <v>0</v>
      </c>
      <c r="E90" s="9">
        <f>SUMIFS('2013Figures'!$J:$J,'2013Figures'!$C:$C,$A90,'2013Figures'!$H:$H,$B90,'2013Figures'!$I:$I,$C90,'2013Figures'!$B:$B,"BrokerToCy",'2013Figures'!$G:$G,"E1",'2013Figures'!$E:$E,$B$1)</f>
        <v>0</v>
      </c>
      <c r="F90" s="9">
        <f>SUMIFS('2013Figures'!$J:$J,'2013Figures'!$C:$C,$A90,'2013Figures'!$H:$H,$B90,'2013Figures'!$I:$I,$C90,'2013Figures'!$B:$B,"BrokerToCy",'2013Figures'!$G:$G,"P1",'2013Figures'!$E:$E,$B$1)</f>
        <v>0</v>
      </c>
      <c r="G90" s="9">
        <f>SUMIFS('2013Figures'!$J:$J,'2013Figures'!$C:$C,$A90,'2013Figures'!$H:$H,$B90,'2013Figures'!$I:$I,$C90,'2013Figures'!$B:$B,"CyToBroker",'2013Figures'!$G:$G,"E1",'2013Figures'!$E:$E,$B$1)</f>
        <v>0</v>
      </c>
      <c r="H90" s="9">
        <f>SUMIFS('2013Figures'!$J:$J,'2013Figures'!$C:$C,$A90,'2013Figures'!$H:$H,$B90,'2013Figures'!$I:$I,$C90,'2013Figures'!$B:$B,"CyToBroker",'2013Figures'!$G:$G,"P1",'2013Figures'!$E:$E,$B$1)</f>
        <v>0</v>
      </c>
      <c r="J90" s="8">
        <v>201001</v>
      </c>
      <c r="L90" s="42">
        <f>SUMIFS('2012Figures'!$J:$J,'2012Figures'!$C:$C,$A90,'2012Figures'!$H:$H,$B90,'2012Figures'!$I:$I,$C90,'2012Figures'!$E:$E,$B$1)</f>
        <v>0</v>
      </c>
      <c r="M90" s="52">
        <f>SUMIFS('2012Figures'!$J:$J,'2012Figures'!$C:$C,$A90,'2012Figures'!$H:$H,$B90,'2012Figures'!$I:$I,$C90,'2012Figures'!$B:$B,"BrokerToCy",'2012Figures'!$G:$G,"E1",'2012Figures'!$E:$E,$B$1)</f>
        <v>0</v>
      </c>
      <c r="N90" s="52">
        <f>SUMIFS('2012Figures'!$J:$J,'2012Figures'!$C:$C,$A90,'2012Figures'!$H:$H,$B90,'2012Figures'!$I:$I,$C90,'2012Figures'!$B:$B,"BrokerToCy",'2012Figures'!$G:$G,"P1",'2012Figures'!$E:$E,$B$1)</f>
        <v>0</v>
      </c>
      <c r="O90" s="52">
        <f>SUMIFS('2012Figures'!$J:$J,'2012Figures'!$C:$C,$A90,'2012Figures'!$H:$H,$B90,'2012Figures'!$I:$I,$C90,'2012Figures'!$B:$B,"CyToBroker",'2012Figures'!$G:$G,"E1",'2012Figures'!$E:$E,$B$1)</f>
        <v>0</v>
      </c>
      <c r="P90" s="52">
        <f>SUMIFS('2012Figures'!$J:$J,'2012Figures'!$C:$C,$A90,'2012Figures'!$H:$H,$B90,'2012Figures'!$I:$I,$C90,'2012Figures'!$B:$B,"CyToBroker",'2012Figures'!$G:$G,"P1",'2012Figures'!$E:$E,$B$1)</f>
        <v>0</v>
      </c>
      <c r="R90" s="46" t="str">
        <f t="shared" si="15"/>
        <v/>
      </c>
      <c r="S90" s="46" t="str">
        <f t="shared" si="15"/>
        <v/>
      </c>
      <c r="T90" s="46" t="str">
        <f t="shared" si="15"/>
        <v/>
      </c>
      <c r="U90" s="46" t="str">
        <f t="shared" si="15"/>
        <v/>
      </c>
      <c r="V90" s="46" t="str">
        <f t="shared" si="15"/>
        <v/>
      </c>
    </row>
    <row r="91" spans="1:22" x14ac:dyDescent="0.2">
      <c r="A91" s="1">
        <v>104</v>
      </c>
      <c r="B91" s="1" t="s">
        <v>94</v>
      </c>
      <c r="C91" s="8">
        <v>4</v>
      </c>
      <c r="D91" s="29">
        <f>SUMIFS('2013Figures'!$J:$J,'2013Figures'!$C:$C,$A91,'2013Figures'!$H:$H,$B91,'2013Figures'!$I:$I,$C91,'2013Figures'!$E:$E,$B$1)</f>
        <v>0</v>
      </c>
      <c r="E91" s="9">
        <f>SUMIFS('2013Figures'!$J:$J,'2013Figures'!$C:$C,$A91,'2013Figures'!$H:$H,$B91,'2013Figures'!$I:$I,$C91,'2013Figures'!$B:$B,"BrokerToCy",'2013Figures'!$G:$G,"E1",'2013Figures'!$E:$E,$B$1)</f>
        <v>0</v>
      </c>
      <c r="F91" s="9">
        <f>SUMIFS('2013Figures'!$J:$J,'2013Figures'!$C:$C,$A91,'2013Figures'!$H:$H,$B91,'2013Figures'!$I:$I,$C91,'2013Figures'!$B:$B,"BrokerToCy",'2013Figures'!$G:$G,"P1",'2013Figures'!$E:$E,$B$1)</f>
        <v>0</v>
      </c>
      <c r="G91" s="9">
        <f>SUMIFS('2013Figures'!$J:$J,'2013Figures'!$C:$C,$A91,'2013Figures'!$H:$H,$B91,'2013Figures'!$I:$I,$C91,'2013Figures'!$B:$B,"CyToBroker",'2013Figures'!$G:$G,"E1",'2013Figures'!$E:$E,$B$1)</f>
        <v>0</v>
      </c>
      <c r="H91" s="9">
        <f>SUMIFS('2013Figures'!$J:$J,'2013Figures'!$C:$C,$A91,'2013Figures'!$H:$H,$B91,'2013Figures'!$I:$I,$C91,'2013Figures'!$B:$B,"CyToBroker",'2013Figures'!$G:$G,"P1",'2013Figures'!$E:$E,$B$1)</f>
        <v>0</v>
      </c>
      <c r="J91" s="8">
        <v>200901</v>
      </c>
      <c r="L91" s="42">
        <f>SUMIFS('2012Figures'!$J:$J,'2012Figures'!$C:$C,$A91,'2012Figures'!$H:$H,$B91,'2012Figures'!$I:$I,$C91,'2012Figures'!$E:$E,$B$1)</f>
        <v>0</v>
      </c>
      <c r="M91" s="52">
        <f>SUMIFS('2012Figures'!$J:$J,'2012Figures'!$C:$C,$A91,'2012Figures'!$H:$H,$B91,'2012Figures'!$I:$I,$C91,'2012Figures'!$B:$B,"BrokerToCy",'2012Figures'!$G:$G,"E1",'2012Figures'!$E:$E,$B$1)</f>
        <v>0</v>
      </c>
      <c r="N91" s="52">
        <f>SUMIFS('2012Figures'!$J:$J,'2012Figures'!$C:$C,$A91,'2012Figures'!$H:$H,$B91,'2012Figures'!$I:$I,$C91,'2012Figures'!$B:$B,"BrokerToCy",'2012Figures'!$G:$G,"P1",'2012Figures'!$E:$E,$B$1)</f>
        <v>0</v>
      </c>
      <c r="O91" s="52">
        <f>SUMIFS('2012Figures'!$J:$J,'2012Figures'!$C:$C,$A91,'2012Figures'!$H:$H,$B91,'2012Figures'!$I:$I,$C91,'2012Figures'!$B:$B,"CyToBroker",'2012Figures'!$G:$G,"E1",'2012Figures'!$E:$E,$B$1)</f>
        <v>0</v>
      </c>
      <c r="P91" s="52">
        <f>SUMIFS('2012Figures'!$J:$J,'2012Figures'!$C:$C,$A91,'2012Figures'!$H:$H,$B91,'2012Figures'!$I:$I,$C91,'2012Figures'!$B:$B,"CyToBroker",'2012Figures'!$G:$G,"P1",'2012Figures'!$E:$E,$B$1)</f>
        <v>0</v>
      </c>
      <c r="R91" s="46" t="str">
        <f t="shared" si="15"/>
        <v/>
      </c>
      <c r="S91" s="46" t="str">
        <f t="shared" si="15"/>
        <v/>
      </c>
      <c r="T91" s="46" t="str">
        <f t="shared" si="15"/>
        <v/>
      </c>
      <c r="U91" s="46" t="str">
        <f t="shared" si="15"/>
        <v/>
      </c>
      <c r="V91" s="46" t="str">
        <f t="shared" si="15"/>
        <v/>
      </c>
    </row>
    <row r="92" spans="1:22" x14ac:dyDescent="0.2">
      <c r="A92" s="1">
        <v>104</v>
      </c>
      <c r="B92" s="1" t="s">
        <v>94</v>
      </c>
      <c r="C92" s="8">
        <v>3</v>
      </c>
      <c r="D92" s="29">
        <f>SUMIFS('2013Figures'!$J:$J,'2013Figures'!$C:$C,$A92,'2013Figures'!$H:$H,$B92,'2013Figures'!$I:$I,$C92,'2013Figures'!$E:$E,$B$1)</f>
        <v>0</v>
      </c>
      <c r="E92" s="9">
        <f>SUMIFS('2013Figures'!$J:$J,'2013Figures'!$C:$C,$A92,'2013Figures'!$H:$H,$B92,'2013Figures'!$I:$I,$C92,'2013Figures'!$B:$B,"BrokerToCy",'2013Figures'!$G:$G,"E1",'2013Figures'!$E:$E,$B$1)</f>
        <v>0</v>
      </c>
      <c r="F92" s="9">
        <f>SUMIFS('2013Figures'!$J:$J,'2013Figures'!$C:$C,$A92,'2013Figures'!$H:$H,$B92,'2013Figures'!$I:$I,$C92,'2013Figures'!$B:$B,"BrokerToCy",'2013Figures'!$G:$G,"P1",'2013Figures'!$E:$E,$B$1)</f>
        <v>0</v>
      </c>
      <c r="G92" s="9">
        <f>SUMIFS('2013Figures'!$J:$J,'2013Figures'!$C:$C,$A92,'2013Figures'!$H:$H,$B92,'2013Figures'!$I:$I,$C92,'2013Figures'!$B:$B,"CyToBroker",'2013Figures'!$G:$G,"E1",'2013Figures'!$E:$E,$B$1)</f>
        <v>0</v>
      </c>
      <c r="H92" s="9">
        <f>SUMIFS('2013Figures'!$J:$J,'2013Figures'!$C:$C,$A92,'2013Figures'!$H:$H,$B92,'2013Figures'!$I:$I,$C92,'2013Figures'!$B:$B,"CyToBroker",'2013Figures'!$G:$G,"P1",'2013Figures'!$E:$E,$B$1)</f>
        <v>0</v>
      </c>
      <c r="J92" s="8">
        <v>200801</v>
      </c>
      <c r="L92" s="42">
        <f>SUMIFS('2012Figures'!$J:$J,'2012Figures'!$C:$C,$A92,'2012Figures'!$H:$H,$B92,'2012Figures'!$I:$I,$C92,'2012Figures'!$E:$E,$B$1)</f>
        <v>0</v>
      </c>
      <c r="M92" s="52">
        <f>SUMIFS('2012Figures'!$J:$J,'2012Figures'!$C:$C,$A92,'2012Figures'!$H:$H,$B92,'2012Figures'!$I:$I,$C92,'2012Figures'!$B:$B,"BrokerToCy",'2012Figures'!$G:$G,"E1",'2012Figures'!$E:$E,$B$1)</f>
        <v>0</v>
      </c>
      <c r="N92" s="52">
        <f>SUMIFS('2012Figures'!$J:$J,'2012Figures'!$C:$C,$A92,'2012Figures'!$H:$H,$B92,'2012Figures'!$I:$I,$C92,'2012Figures'!$B:$B,"BrokerToCy",'2012Figures'!$G:$G,"P1",'2012Figures'!$E:$E,$B$1)</f>
        <v>0</v>
      </c>
      <c r="O92" s="52">
        <f>SUMIFS('2012Figures'!$J:$J,'2012Figures'!$C:$C,$A92,'2012Figures'!$H:$H,$B92,'2012Figures'!$I:$I,$C92,'2012Figures'!$B:$B,"CyToBroker",'2012Figures'!$G:$G,"E1",'2012Figures'!$E:$E,$B$1)</f>
        <v>0</v>
      </c>
      <c r="P92" s="52">
        <f>SUMIFS('2012Figures'!$J:$J,'2012Figures'!$C:$C,$A92,'2012Figures'!$H:$H,$B92,'2012Figures'!$I:$I,$C92,'2012Figures'!$B:$B,"CyToBroker",'2012Figures'!$G:$G,"P1",'2012Figures'!$E:$E,$B$1)</f>
        <v>0</v>
      </c>
      <c r="R92" s="46" t="str">
        <f t="shared" si="15"/>
        <v/>
      </c>
      <c r="S92" s="46" t="str">
        <f t="shared" si="15"/>
        <v/>
      </c>
      <c r="T92" s="46" t="str">
        <f t="shared" si="15"/>
        <v/>
      </c>
      <c r="U92" s="46" t="str">
        <f t="shared" si="15"/>
        <v/>
      </c>
      <c r="V92" s="46" t="str">
        <f t="shared" si="15"/>
        <v/>
      </c>
    </row>
    <row r="93" spans="1:22" x14ac:dyDescent="0.2">
      <c r="A93" s="1">
        <v>104</v>
      </c>
      <c r="B93" s="1" t="s">
        <v>94</v>
      </c>
      <c r="C93" s="8">
        <v>2</v>
      </c>
      <c r="D93" s="29">
        <f>SUMIFS('2013Figures'!$J:$J,'2013Figures'!$C:$C,$A93,'2013Figures'!$H:$H,$B93,'2013Figures'!$I:$I,$C93,'2013Figures'!$E:$E,$B$1)</f>
        <v>0</v>
      </c>
      <c r="E93" s="9">
        <f>SUMIFS('2013Figures'!$J:$J,'2013Figures'!$C:$C,$A93,'2013Figures'!$H:$H,$B93,'2013Figures'!$I:$I,$C93,'2013Figures'!$B:$B,"BrokerToCy",'2013Figures'!$G:$G,"E1",'2013Figures'!$E:$E,$B$1)</f>
        <v>0</v>
      </c>
      <c r="F93" s="9">
        <f>SUMIFS('2013Figures'!$J:$J,'2013Figures'!$C:$C,$A93,'2013Figures'!$H:$H,$B93,'2013Figures'!$I:$I,$C93,'2013Figures'!$B:$B,"BrokerToCy",'2013Figures'!$G:$G,"P1",'2013Figures'!$E:$E,$B$1)</f>
        <v>0</v>
      </c>
      <c r="G93" s="9">
        <f>SUMIFS('2013Figures'!$J:$J,'2013Figures'!$C:$C,$A93,'2013Figures'!$H:$H,$B93,'2013Figures'!$I:$I,$C93,'2013Figures'!$B:$B,"CyToBroker",'2013Figures'!$G:$G,"E1",'2013Figures'!$E:$E,$B$1)</f>
        <v>0</v>
      </c>
      <c r="H93" s="9">
        <f>SUMIFS('2013Figures'!$J:$J,'2013Figures'!$C:$C,$A93,'2013Figures'!$H:$H,$B93,'2013Figures'!$I:$I,$C93,'2013Figures'!$B:$B,"CyToBroker",'2013Figures'!$G:$G,"P1",'2013Figures'!$E:$E,$B$1)</f>
        <v>0</v>
      </c>
      <c r="J93" s="8">
        <v>200701</v>
      </c>
      <c r="L93" s="42">
        <f>SUMIFS('2012Figures'!$J:$J,'2012Figures'!$C:$C,$A93,'2012Figures'!$H:$H,$B93,'2012Figures'!$I:$I,$C93,'2012Figures'!$E:$E,$B$1)</f>
        <v>0</v>
      </c>
      <c r="M93" s="52">
        <f>SUMIFS('2012Figures'!$J:$J,'2012Figures'!$C:$C,$A93,'2012Figures'!$H:$H,$B93,'2012Figures'!$I:$I,$C93,'2012Figures'!$B:$B,"BrokerToCy",'2012Figures'!$G:$G,"E1",'2012Figures'!$E:$E,$B$1)</f>
        <v>0</v>
      </c>
      <c r="N93" s="52">
        <f>SUMIFS('2012Figures'!$J:$J,'2012Figures'!$C:$C,$A93,'2012Figures'!$H:$H,$B93,'2012Figures'!$I:$I,$C93,'2012Figures'!$B:$B,"BrokerToCy",'2012Figures'!$G:$G,"P1",'2012Figures'!$E:$E,$B$1)</f>
        <v>0</v>
      </c>
      <c r="O93" s="52">
        <f>SUMIFS('2012Figures'!$J:$J,'2012Figures'!$C:$C,$A93,'2012Figures'!$H:$H,$B93,'2012Figures'!$I:$I,$C93,'2012Figures'!$B:$B,"CyToBroker",'2012Figures'!$G:$G,"E1",'2012Figures'!$E:$E,$B$1)</f>
        <v>0</v>
      </c>
      <c r="P93" s="52">
        <f>SUMIFS('2012Figures'!$J:$J,'2012Figures'!$C:$C,$A93,'2012Figures'!$H:$H,$B93,'2012Figures'!$I:$I,$C93,'2012Figures'!$B:$B,"CyToBroker",'2012Figures'!$G:$G,"P1",'2012Figures'!$E:$E,$B$1)</f>
        <v>0</v>
      </c>
      <c r="R93" s="46" t="str">
        <f t="shared" si="15"/>
        <v/>
      </c>
      <c r="S93" s="46" t="str">
        <f t="shared" si="15"/>
        <v/>
      </c>
      <c r="T93" s="46" t="str">
        <f t="shared" si="15"/>
        <v/>
      </c>
      <c r="U93" s="46" t="str">
        <f t="shared" si="15"/>
        <v/>
      </c>
      <c r="V93" s="46" t="str">
        <f t="shared" si="15"/>
        <v/>
      </c>
    </row>
    <row r="94" spans="1:22" x14ac:dyDescent="0.2">
      <c r="A94" s="1">
        <v>104</v>
      </c>
      <c r="B94" s="1" t="s">
        <v>94</v>
      </c>
      <c r="C94" s="8">
        <v>1</v>
      </c>
      <c r="D94" s="29">
        <f>SUMIFS('2013Figures'!$J:$J,'2013Figures'!$C:$C,$A94,'2013Figures'!$H:$H,$B94,'2013Figures'!$I:$I,$C94,'2013Figures'!$E:$E,$B$1)</f>
        <v>0</v>
      </c>
      <c r="E94" s="9">
        <f>SUMIFS('2013Figures'!$J:$J,'2013Figures'!$C:$C,$A94,'2013Figures'!$H:$H,$B94,'2013Figures'!$I:$I,$C94,'2013Figures'!$B:$B,"BrokerToCy",'2013Figures'!$G:$G,"E1",'2013Figures'!$E:$E,$B$1)</f>
        <v>0</v>
      </c>
      <c r="F94" s="9">
        <f>SUMIFS('2013Figures'!$J:$J,'2013Figures'!$C:$C,$A94,'2013Figures'!$H:$H,$B94,'2013Figures'!$I:$I,$C94,'2013Figures'!$B:$B,"BrokerToCy",'2013Figures'!$G:$G,"P1",'2013Figures'!$E:$E,$B$1)</f>
        <v>0</v>
      </c>
      <c r="G94" s="9">
        <f>SUMIFS('2013Figures'!$J:$J,'2013Figures'!$C:$C,$A94,'2013Figures'!$H:$H,$B94,'2013Figures'!$I:$I,$C94,'2013Figures'!$B:$B,"CyToBroker",'2013Figures'!$G:$G,"E1",'2013Figures'!$E:$E,$B$1)</f>
        <v>0</v>
      </c>
      <c r="H94" s="9">
        <f>SUMIFS('2013Figures'!$J:$J,'2013Figures'!$C:$C,$A94,'2013Figures'!$H:$H,$B94,'2013Figures'!$I:$I,$C94,'2013Figures'!$B:$B,"CyToBroker",'2013Figures'!$G:$G,"P1",'2013Figures'!$E:$E,$B$1)</f>
        <v>0</v>
      </c>
      <c r="J94" s="8">
        <v>200601</v>
      </c>
      <c r="L94" s="42">
        <f>SUMIFS('2012Figures'!$J:$J,'2012Figures'!$C:$C,$A94,'2012Figures'!$H:$H,$B94,'2012Figures'!$I:$I,$C94,'2012Figures'!$E:$E,$B$1)</f>
        <v>0</v>
      </c>
      <c r="M94" s="52">
        <f>SUMIFS('2012Figures'!$J:$J,'2012Figures'!$C:$C,$A94,'2012Figures'!$H:$H,$B94,'2012Figures'!$I:$I,$C94,'2012Figures'!$B:$B,"BrokerToCy",'2012Figures'!$G:$G,"E1",'2012Figures'!$E:$E,$B$1)</f>
        <v>0</v>
      </c>
      <c r="N94" s="52">
        <f>SUMIFS('2012Figures'!$J:$J,'2012Figures'!$C:$C,$A94,'2012Figures'!$H:$H,$B94,'2012Figures'!$I:$I,$C94,'2012Figures'!$B:$B,"BrokerToCy",'2012Figures'!$G:$G,"P1",'2012Figures'!$E:$E,$B$1)</f>
        <v>0</v>
      </c>
      <c r="O94" s="52">
        <f>SUMIFS('2012Figures'!$J:$J,'2012Figures'!$C:$C,$A94,'2012Figures'!$H:$H,$B94,'2012Figures'!$I:$I,$C94,'2012Figures'!$B:$B,"CyToBroker",'2012Figures'!$G:$G,"E1",'2012Figures'!$E:$E,$B$1)</f>
        <v>0</v>
      </c>
      <c r="P94" s="52">
        <f>SUMIFS('2012Figures'!$J:$J,'2012Figures'!$C:$C,$A94,'2012Figures'!$H:$H,$B94,'2012Figures'!$I:$I,$C94,'2012Figures'!$B:$B,"CyToBroker",'2012Figures'!$G:$G,"P1",'2012Figures'!$E:$E,$B$1)</f>
        <v>0</v>
      </c>
      <c r="R94" s="46" t="str">
        <f t="shared" si="15"/>
        <v/>
      </c>
      <c r="S94" s="46" t="str">
        <f t="shared" si="15"/>
        <v/>
      </c>
      <c r="T94" s="46" t="str">
        <f t="shared" si="15"/>
        <v/>
      </c>
      <c r="U94" s="46" t="str">
        <f t="shared" si="15"/>
        <v/>
      </c>
      <c r="V94" s="46" t="str">
        <f t="shared" si="15"/>
        <v/>
      </c>
    </row>
    <row r="95" spans="1:22" x14ac:dyDescent="0.2">
      <c r="A95" s="1">
        <v>104</v>
      </c>
      <c r="B95" s="1" t="s">
        <v>94</v>
      </c>
      <c r="D95" s="29">
        <f>SUMIFS('2013Figures'!$J:$J,'2013Figures'!$C:$C,$A95,'2013Figures'!$H:$H,$B95,'2013Figures'!$I:$I,"",'2013Figures'!$E:$E,$B$1)</f>
        <v>0</v>
      </c>
      <c r="E95" s="9">
        <f>SUMIFS('2013Figures'!$J:$J,'2013Figures'!$C:$C,$A95,'2013Figures'!$H:$H,$B95,'2013Figures'!$I:$I,"",'2013Figures'!$B:$B,"BrokerToCy",'2013Figures'!$G:$G,"E1",'2013Figures'!$E:$E,$B$1)</f>
        <v>0</v>
      </c>
      <c r="F95" s="9">
        <f>SUMIFS('2013Figures'!$J:$J,'2013Figures'!$C:$C,$A95,'2013Figures'!$H:$H,$B95,'2013Figures'!$I:$I,"",'2013Figures'!$B:$B,"BrokerToCy",'2013Figures'!$G:$G,"P1",'2013Figures'!$E:$E,$B$1)</f>
        <v>0</v>
      </c>
      <c r="G95" s="9">
        <f>SUMIFS('2013Figures'!$J:$J,'2013Figures'!$C:$C,$A95,'2013Figures'!$H:$H,$B95,'2013Figures'!$I:$I,"",'2013Figures'!$B:$B,"CyToBroker",'2013Figures'!$G:$G,"E1",'2013Figures'!$E:$E,$B$1)</f>
        <v>0</v>
      </c>
      <c r="H95" s="9">
        <f>SUMIFS('2013Figures'!$J:$J,'2013Figures'!$C:$C,$A95,'2013Figures'!$H:$H,$B95,'2013Figures'!$I:$I,"",'2013Figures'!$B:$B,"CyToBroker",'2013Figures'!$G:$G,"P1",'2013Figures'!$E:$E,$B$1)</f>
        <v>0</v>
      </c>
      <c r="J95" s="8" t="s">
        <v>131</v>
      </c>
      <c r="L95" s="42">
        <f>SUMIFS('2012Figures'!$J:$J,'2012Figures'!$C:$C,$A95,'2012Figures'!$H:$H,$B95,'2012Figures'!$I:$I,"",'2012Figures'!$E:$E,$B$1)</f>
        <v>0</v>
      </c>
      <c r="M95" s="52">
        <f>SUMIFS('2012Figures'!$J:$J,'2012Figures'!$C:$C,$A95,'2012Figures'!$H:$H,$B95,'2012Figures'!$I:$I,"",'2012Figures'!$B:$B,"BrokerToCy",'2012Figures'!$G:$G,"E1",'2012Figures'!$E:$E,$B$1)</f>
        <v>0</v>
      </c>
      <c r="N95" s="52">
        <f>SUMIFS('2012Figures'!$J:$J,'2012Figures'!$C:$C,$A95,'2012Figures'!$H:$H,$B95,'2012Figures'!$I:$I,"",'2012Figures'!$B:$B,"BrokerToCy",'2012Figures'!$G:$G,"P1",'2012Figures'!$E:$E,$B$1)</f>
        <v>0</v>
      </c>
      <c r="O95" s="52">
        <f>SUMIFS('2012Figures'!$J:$J,'2012Figures'!$C:$C,$A95,'2012Figures'!$H:$H,$B95,'2012Figures'!$I:$I,"",'2012Figures'!$B:$B,"CyToBroker",'2012Figures'!$G:$G,"E1",'2012Figures'!$E:$E,$B$1)</f>
        <v>0</v>
      </c>
      <c r="P95" s="52">
        <f>SUMIFS('2012Figures'!$J:$J,'2012Figures'!$C:$C,$A95,'2012Figures'!$H:$H,$B95,'2012Figures'!$I:$I,"",'2012Figures'!$B:$B,"CyToBroker",'2012Figures'!$G:$G,"P1",'2012Figures'!$E:$E,$B$1)</f>
        <v>0</v>
      </c>
      <c r="R95" s="46" t="str">
        <f t="shared" si="15"/>
        <v/>
      </c>
      <c r="S95" s="46" t="str">
        <f t="shared" si="15"/>
        <v/>
      </c>
      <c r="T95" s="46" t="str">
        <f t="shared" si="15"/>
        <v/>
      </c>
      <c r="U95" s="46" t="str">
        <f t="shared" si="15"/>
        <v/>
      </c>
      <c r="V95" s="46" t="str">
        <f t="shared" si="15"/>
        <v/>
      </c>
    </row>
    <row r="96" spans="1:22" x14ac:dyDescent="0.2">
      <c r="A96" s="1">
        <v>104</v>
      </c>
      <c r="B96" s="1" t="s">
        <v>58</v>
      </c>
      <c r="C96" s="8">
        <v>3</v>
      </c>
      <c r="D96" s="29">
        <f>SUMIFS('2013Figures'!$J:$J,'2013Figures'!$C:$C,$A96,'2013Figures'!$H:$H,$B96,'2013Figures'!$I:$I,$C96,'2013Figures'!$E:$E,$B$1)</f>
        <v>0</v>
      </c>
      <c r="E96" s="9">
        <f>SUMIFS('2013Figures'!$J:$J,'2013Figures'!$C:$C,$A96,'2013Figures'!$H:$H,$B96,'2013Figures'!$I:$I,$C96,'2013Figures'!$B:$B,"BrokerToCy",'2013Figures'!$G:$G,"E1",'2013Figures'!$E:$E,$B$1)</f>
        <v>0</v>
      </c>
      <c r="F96" s="9">
        <f>SUMIFS('2013Figures'!$J:$J,'2013Figures'!$C:$C,$A96,'2013Figures'!$H:$H,$B96,'2013Figures'!$I:$I,$C96,'2013Figures'!$B:$B,"BrokerToCy",'2013Figures'!$G:$G,"P1",'2013Figures'!$E:$E,$B$1)</f>
        <v>0</v>
      </c>
      <c r="G96" s="9">
        <f>SUMIFS('2013Figures'!$J:$J,'2013Figures'!$C:$C,$A96,'2013Figures'!$H:$H,$B96,'2013Figures'!$I:$I,$C96,'2013Figures'!$B:$B,"CyToBroker",'2013Figures'!$G:$G,"E1",'2013Figures'!$E:$E,$B$1)</f>
        <v>0</v>
      </c>
      <c r="H96" s="9">
        <f>SUMIFS('2013Figures'!$J:$J,'2013Figures'!$C:$C,$A96,'2013Figures'!$H:$H,$B96,'2013Figures'!$I:$I,$C96,'2013Figures'!$B:$B,"CyToBroker",'2013Figures'!$G:$G,"P1",'2013Figures'!$E:$E,$B$1)</f>
        <v>0</v>
      </c>
      <c r="I96" s="30"/>
      <c r="J96" s="31">
        <v>201001</v>
      </c>
      <c r="K96" s="30"/>
      <c r="L96" s="42">
        <f>SUMIFS('2012Figures'!$J:$J,'2012Figures'!$C:$C,$A96,'2012Figures'!$H:$H,$B96,'2012Figures'!$I:$I,$C96,'2012Figures'!$E:$E,$B$1)</f>
        <v>0</v>
      </c>
      <c r="M96" s="52">
        <f>SUMIFS('2012Figures'!$J:$J,'2012Figures'!$C:$C,$A96,'2012Figures'!$H:$H,$B96,'2012Figures'!$I:$I,$C96,'2012Figures'!$B:$B,"BrokerToCy",'2012Figures'!$G:$G,"E1",'2012Figures'!$E:$E,$B$1)</f>
        <v>0</v>
      </c>
      <c r="N96" s="52">
        <f>SUMIFS('2012Figures'!$J:$J,'2012Figures'!$C:$C,$A96,'2012Figures'!$H:$H,$B96,'2012Figures'!$I:$I,$C96,'2012Figures'!$B:$B,"BrokerToCy",'2012Figures'!$G:$G,"P1",'2012Figures'!$E:$E,$B$1)</f>
        <v>0</v>
      </c>
      <c r="O96" s="52">
        <f>SUMIFS('2012Figures'!$J:$J,'2012Figures'!$C:$C,$A96,'2012Figures'!$H:$H,$B96,'2012Figures'!$I:$I,$C96,'2012Figures'!$B:$B,"CyToBroker",'2012Figures'!$G:$G,"E1",'2012Figures'!$E:$E,$B$1)</f>
        <v>0</v>
      </c>
      <c r="P96" s="52">
        <f>SUMIFS('2012Figures'!$J:$J,'2012Figures'!$C:$C,$A96,'2012Figures'!$H:$H,$B96,'2012Figures'!$I:$I,$C96,'2012Figures'!$B:$B,"CyToBroker",'2012Figures'!$G:$G,"P1",'2012Figures'!$E:$E,$B$1)</f>
        <v>0</v>
      </c>
      <c r="Q96" s="30"/>
      <c r="R96" s="46" t="str">
        <f t="shared" si="15"/>
        <v/>
      </c>
      <c r="S96" s="46" t="str">
        <f t="shared" si="15"/>
        <v/>
      </c>
      <c r="T96" s="46" t="str">
        <f t="shared" si="15"/>
        <v/>
      </c>
      <c r="U96" s="46" t="str">
        <f t="shared" si="15"/>
        <v/>
      </c>
      <c r="V96" s="46" t="str">
        <f t="shared" si="15"/>
        <v/>
      </c>
    </row>
    <row r="97" spans="1:22" x14ac:dyDescent="0.2">
      <c r="A97" s="1">
        <v>104</v>
      </c>
      <c r="B97" s="1" t="s">
        <v>58</v>
      </c>
      <c r="C97" s="8">
        <v>2</v>
      </c>
      <c r="D97" s="29">
        <f>SUMIFS('2013Figures'!$J:$J,'2013Figures'!$C:$C,$A97,'2013Figures'!$H:$H,$B97,'2013Figures'!$I:$I,$C97,'2013Figures'!$E:$E,$B$1)</f>
        <v>0</v>
      </c>
      <c r="E97" s="9">
        <f>SUMIFS('2013Figures'!$J:$J,'2013Figures'!$C:$C,$A97,'2013Figures'!$H:$H,$B97,'2013Figures'!$I:$I,$C97,'2013Figures'!$B:$B,"BrokerToCy",'2013Figures'!$G:$G,"E1",'2013Figures'!$E:$E,$B$1)</f>
        <v>0</v>
      </c>
      <c r="F97" s="9">
        <f>SUMIFS('2013Figures'!$J:$J,'2013Figures'!$C:$C,$A97,'2013Figures'!$H:$H,$B97,'2013Figures'!$I:$I,$C97,'2013Figures'!$B:$B,"BrokerToCy",'2013Figures'!$G:$G,"P1",'2013Figures'!$E:$E,$B$1)</f>
        <v>0</v>
      </c>
      <c r="G97" s="9">
        <f>SUMIFS('2013Figures'!$J:$J,'2013Figures'!$C:$C,$A97,'2013Figures'!$H:$H,$B97,'2013Figures'!$I:$I,$C97,'2013Figures'!$B:$B,"CyToBroker",'2013Figures'!$G:$G,"E1",'2013Figures'!$E:$E,$B$1)</f>
        <v>0</v>
      </c>
      <c r="H97" s="9">
        <f>SUMIFS('2013Figures'!$J:$J,'2013Figures'!$C:$C,$A97,'2013Figures'!$H:$H,$B97,'2013Figures'!$I:$I,$C97,'2013Figures'!$B:$B,"CyToBroker",'2013Figures'!$G:$G,"P1",'2013Figures'!$E:$E,$B$1)</f>
        <v>0</v>
      </c>
      <c r="J97" s="8">
        <v>200701</v>
      </c>
      <c r="L97" s="42">
        <f>SUMIFS('2012Figures'!$J:$J,'2012Figures'!$C:$C,$A97,'2012Figures'!$H:$H,$B97,'2012Figures'!$I:$I,$C97,'2012Figures'!$E:$E,$B$1)</f>
        <v>0</v>
      </c>
      <c r="M97" s="52">
        <f>SUMIFS('2012Figures'!$J:$J,'2012Figures'!$C:$C,$A97,'2012Figures'!$H:$H,$B97,'2012Figures'!$I:$I,$C97,'2012Figures'!$B:$B,"BrokerToCy",'2012Figures'!$G:$G,"E1",'2012Figures'!$E:$E,$B$1)</f>
        <v>0</v>
      </c>
      <c r="N97" s="52">
        <f>SUMIFS('2012Figures'!$J:$J,'2012Figures'!$C:$C,$A97,'2012Figures'!$H:$H,$B97,'2012Figures'!$I:$I,$C97,'2012Figures'!$B:$B,"BrokerToCy",'2012Figures'!$G:$G,"P1",'2012Figures'!$E:$E,$B$1)</f>
        <v>0</v>
      </c>
      <c r="O97" s="52">
        <f>SUMIFS('2012Figures'!$J:$J,'2012Figures'!$C:$C,$A97,'2012Figures'!$H:$H,$B97,'2012Figures'!$I:$I,$C97,'2012Figures'!$B:$B,"CyToBroker",'2012Figures'!$G:$G,"E1",'2012Figures'!$E:$E,$B$1)</f>
        <v>0</v>
      </c>
      <c r="P97" s="52">
        <f>SUMIFS('2012Figures'!$J:$J,'2012Figures'!$C:$C,$A97,'2012Figures'!$H:$H,$B97,'2012Figures'!$I:$I,$C97,'2012Figures'!$B:$B,"CyToBroker",'2012Figures'!$G:$G,"P1",'2012Figures'!$E:$E,$B$1)</f>
        <v>0</v>
      </c>
      <c r="R97" s="46" t="str">
        <f t="shared" ref="R97:V160" si="18">IF(L97=0,"",ROUND(D97/L97-1,2))</f>
        <v/>
      </c>
      <c r="S97" s="46" t="str">
        <f t="shared" si="18"/>
        <v/>
      </c>
      <c r="T97" s="46" t="str">
        <f t="shared" si="18"/>
        <v/>
      </c>
      <c r="U97" s="46" t="str">
        <f t="shared" si="18"/>
        <v/>
      </c>
      <c r="V97" s="46" t="str">
        <f t="shared" si="18"/>
        <v/>
      </c>
    </row>
    <row r="98" spans="1:22" x14ac:dyDescent="0.2">
      <c r="A98" s="1">
        <v>104</v>
      </c>
      <c r="B98" s="1" t="s">
        <v>58</v>
      </c>
      <c r="C98" s="8">
        <v>1</v>
      </c>
      <c r="D98" s="29">
        <f>SUMIFS('2013Figures'!$J:$J,'2013Figures'!$C:$C,$A98,'2013Figures'!$H:$H,$B98,'2013Figures'!$I:$I,$C98,'2013Figures'!$E:$E,$B$1)</f>
        <v>0</v>
      </c>
      <c r="E98" s="9">
        <f>SUMIFS('2013Figures'!$J:$J,'2013Figures'!$C:$C,$A98,'2013Figures'!$H:$H,$B98,'2013Figures'!$I:$I,$C98,'2013Figures'!$B:$B,"BrokerToCy",'2013Figures'!$G:$G,"E1",'2013Figures'!$E:$E,$B$1)</f>
        <v>0</v>
      </c>
      <c r="F98" s="9">
        <f>SUMIFS('2013Figures'!$J:$J,'2013Figures'!$C:$C,$A98,'2013Figures'!$H:$H,$B98,'2013Figures'!$I:$I,$C98,'2013Figures'!$B:$B,"BrokerToCy",'2013Figures'!$G:$G,"P1",'2013Figures'!$E:$E,$B$1)</f>
        <v>0</v>
      </c>
      <c r="G98" s="9">
        <f>SUMIFS('2013Figures'!$J:$J,'2013Figures'!$C:$C,$A98,'2013Figures'!$H:$H,$B98,'2013Figures'!$I:$I,$C98,'2013Figures'!$B:$B,"CyToBroker",'2013Figures'!$G:$G,"E1",'2013Figures'!$E:$E,$B$1)</f>
        <v>0</v>
      </c>
      <c r="H98" s="9">
        <f>SUMIFS('2013Figures'!$J:$J,'2013Figures'!$C:$C,$A98,'2013Figures'!$H:$H,$B98,'2013Figures'!$I:$I,$C98,'2013Figures'!$B:$B,"CyToBroker",'2013Figures'!$G:$G,"P1",'2013Figures'!$E:$E,$B$1)</f>
        <v>0</v>
      </c>
      <c r="J98" s="8">
        <v>200601</v>
      </c>
      <c r="L98" s="42">
        <f>SUMIFS('2012Figures'!$J:$J,'2012Figures'!$C:$C,$A98,'2012Figures'!$H:$H,$B98,'2012Figures'!$I:$I,$C98,'2012Figures'!$E:$E,$B$1)</f>
        <v>0</v>
      </c>
      <c r="M98" s="52">
        <f>SUMIFS('2012Figures'!$J:$J,'2012Figures'!$C:$C,$A98,'2012Figures'!$H:$H,$B98,'2012Figures'!$I:$I,$C98,'2012Figures'!$B:$B,"BrokerToCy",'2012Figures'!$G:$G,"E1",'2012Figures'!$E:$E,$B$1)</f>
        <v>0</v>
      </c>
      <c r="N98" s="52">
        <f>SUMIFS('2012Figures'!$J:$J,'2012Figures'!$C:$C,$A98,'2012Figures'!$H:$H,$B98,'2012Figures'!$I:$I,$C98,'2012Figures'!$B:$B,"BrokerToCy",'2012Figures'!$G:$G,"P1",'2012Figures'!$E:$E,$B$1)</f>
        <v>0</v>
      </c>
      <c r="O98" s="52">
        <f>SUMIFS('2012Figures'!$J:$J,'2012Figures'!$C:$C,$A98,'2012Figures'!$H:$H,$B98,'2012Figures'!$I:$I,$C98,'2012Figures'!$B:$B,"CyToBroker",'2012Figures'!$G:$G,"E1",'2012Figures'!$E:$E,$B$1)</f>
        <v>0</v>
      </c>
      <c r="P98" s="52">
        <f>SUMIFS('2012Figures'!$J:$J,'2012Figures'!$C:$C,$A98,'2012Figures'!$H:$H,$B98,'2012Figures'!$I:$I,$C98,'2012Figures'!$B:$B,"CyToBroker",'2012Figures'!$G:$G,"P1",'2012Figures'!$E:$E,$B$1)</f>
        <v>0</v>
      </c>
      <c r="R98" s="46" t="str">
        <f t="shared" si="18"/>
        <v/>
      </c>
      <c r="S98" s="46" t="str">
        <f t="shared" si="18"/>
        <v/>
      </c>
      <c r="T98" s="46" t="str">
        <f t="shared" si="18"/>
        <v/>
      </c>
      <c r="U98" s="46" t="str">
        <f t="shared" si="18"/>
        <v/>
      </c>
      <c r="V98" s="46" t="str">
        <f t="shared" si="18"/>
        <v/>
      </c>
    </row>
    <row r="99" spans="1:22" x14ac:dyDescent="0.2">
      <c r="A99" s="1">
        <v>104</v>
      </c>
      <c r="B99" s="1" t="s">
        <v>58</v>
      </c>
      <c r="D99" s="29">
        <f>SUMIFS('2013Figures'!$J:$J,'2013Figures'!$C:$C,$A99,'2013Figures'!$H:$H,$B99,'2013Figures'!$I:$I,"",'2013Figures'!$E:$E,$B$1)</f>
        <v>0</v>
      </c>
      <c r="E99" s="9">
        <f>SUMIFS('2013Figures'!$J:$J,'2013Figures'!$C:$C,$A99,'2013Figures'!$H:$H,$B99,'2013Figures'!$I:$I,"",'2013Figures'!$B:$B,"BrokerToCy",'2013Figures'!$G:$G,"E1",'2013Figures'!$E:$E,$B$1)</f>
        <v>0</v>
      </c>
      <c r="F99" s="9">
        <f>SUMIFS('2013Figures'!$J:$J,'2013Figures'!$C:$C,$A99,'2013Figures'!$H:$H,$B99,'2013Figures'!$I:$I,"",'2013Figures'!$B:$B,"BrokerToCy",'2013Figures'!$G:$G,"P1",'2013Figures'!$E:$E,$B$1)</f>
        <v>0</v>
      </c>
      <c r="G99" s="9">
        <f>SUMIFS('2013Figures'!$J:$J,'2013Figures'!$C:$C,$A99,'2013Figures'!$H:$H,$B99,'2013Figures'!$I:$I,"",'2013Figures'!$B:$B,"CyToBroker",'2013Figures'!$G:$G,"E1",'2013Figures'!$E:$E,$B$1)</f>
        <v>0</v>
      </c>
      <c r="H99" s="9">
        <f>SUMIFS('2013Figures'!$J:$J,'2013Figures'!$C:$C,$A99,'2013Figures'!$H:$H,$B99,'2013Figures'!$I:$I,"",'2013Figures'!$B:$B,"CyToBroker",'2013Figures'!$G:$G,"P1",'2013Figures'!$E:$E,$B$1)</f>
        <v>0</v>
      </c>
      <c r="J99" s="8" t="s">
        <v>131</v>
      </c>
      <c r="L99" s="42">
        <f>SUMIFS('2012Figures'!$J:$J,'2012Figures'!$C:$C,$A99,'2012Figures'!$H:$H,$B99,'2012Figures'!$I:$I,"",'2012Figures'!$E:$E,$B$1)</f>
        <v>0</v>
      </c>
      <c r="M99" s="52">
        <f>SUMIFS('2012Figures'!$J:$J,'2012Figures'!$C:$C,$A99,'2012Figures'!$H:$H,$B99,'2012Figures'!$I:$I,"",'2012Figures'!$B:$B,"BrokerToCy",'2012Figures'!$G:$G,"E1",'2012Figures'!$E:$E,$B$1)</f>
        <v>0</v>
      </c>
      <c r="N99" s="52">
        <f>SUMIFS('2012Figures'!$J:$J,'2012Figures'!$C:$C,$A99,'2012Figures'!$H:$H,$B99,'2012Figures'!$I:$I,"",'2012Figures'!$B:$B,"BrokerToCy",'2012Figures'!$G:$G,"P1",'2012Figures'!$E:$E,$B$1)</f>
        <v>0</v>
      </c>
      <c r="O99" s="52">
        <f>SUMIFS('2012Figures'!$J:$J,'2012Figures'!$C:$C,$A99,'2012Figures'!$H:$H,$B99,'2012Figures'!$I:$I,"",'2012Figures'!$B:$B,"CyToBroker",'2012Figures'!$G:$G,"E1",'2012Figures'!$E:$E,$B$1)</f>
        <v>0</v>
      </c>
      <c r="P99" s="52">
        <f>SUMIFS('2012Figures'!$J:$J,'2012Figures'!$C:$C,$A99,'2012Figures'!$H:$H,$B99,'2012Figures'!$I:$I,"",'2012Figures'!$B:$B,"CyToBroker",'2012Figures'!$G:$G,"P1",'2012Figures'!$E:$E,$B$1)</f>
        <v>0</v>
      </c>
      <c r="R99" s="46" t="str">
        <f t="shared" si="18"/>
        <v/>
      </c>
      <c r="S99" s="46" t="str">
        <f t="shared" si="18"/>
        <v/>
      </c>
      <c r="T99" s="46" t="str">
        <f t="shared" si="18"/>
        <v/>
      </c>
      <c r="U99" s="46" t="str">
        <f t="shared" si="18"/>
        <v/>
      </c>
      <c r="V99" s="46" t="str">
        <f t="shared" si="18"/>
        <v/>
      </c>
    </row>
    <row r="100" spans="1:22" x14ac:dyDescent="0.2">
      <c r="A100" s="1">
        <v>104</v>
      </c>
      <c r="B100" s="1" t="s">
        <v>95</v>
      </c>
      <c r="C100" s="8">
        <v>11</v>
      </c>
      <c r="D100" s="29">
        <f>SUMIFS('2013Figures'!$J:$J,'2013Figures'!$C:$C,$A100,'2013Figures'!$H:$H,$B100,'2013Figures'!$I:$I,$C100,'2013Figures'!$E:$E,$B$1)</f>
        <v>0</v>
      </c>
      <c r="E100" s="9">
        <f>SUMIFS('2013Figures'!$J:$J,'2013Figures'!$C:$C,$A100,'2013Figures'!$H:$H,$B100,'2013Figures'!$I:$I,$C100,'2013Figures'!$B:$B,"BrokerToCy",'2013Figures'!$G:$G,"E1",'2013Figures'!$E:$E,$B$1)</f>
        <v>0</v>
      </c>
      <c r="F100" s="9">
        <f>SUMIFS('2013Figures'!$J:$J,'2013Figures'!$C:$C,$A100,'2013Figures'!$H:$H,$B100,'2013Figures'!$I:$I,$C100,'2013Figures'!$B:$B,"BrokerToCy",'2013Figures'!$G:$G,"P1",'2013Figures'!$E:$E,$B$1)</f>
        <v>0</v>
      </c>
      <c r="G100" s="9">
        <f>SUMIFS('2013Figures'!$J:$J,'2013Figures'!$C:$C,$A100,'2013Figures'!$H:$H,$B100,'2013Figures'!$I:$I,$C100,'2013Figures'!$B:$B,"CyToBroker",'2013Figures'!$G:$G,"E1",'2013Figures'!$E:$E,$B$1)</f>
        <v>0</v>
      </c>
      <c r="H100" s="9">
        <f>SUMIFS('2013Figures'!$J:$J,'2013Figures'!$C:$C,$A100,'2013Figures'!$H:$H,$B100,'2013Figures'!$I:$I,$C100,'2013Figures'!$B:$B,"CyToBroker",'2013Figures'!$G:$G,"P1",'2013Figures'!$E:$E,$B$1)</f>
        <v>0</v>
      </c>
      <c r="L100" s="42">
        <f>SUMIFS('2012Figures'!$J:$J,'2012Figures'!$C:$C,$A100,'2012Figures'!$H:$H,$B100,'2012Figures'!$I:$I,$C100,'2012Figures'!$E:$E,$B$1)</f>
        <v>0</v>
      </c>
      <c r="M100" s="52">
        <f>SUMIFS('2012Figures'!$J:$J,'2012Figures'!$C:$C,$A100,'2012Figures'!$H:$H,$B100,'2012Figures'!$I:$I,$C100,'2012Figures'!$B:$B,"BrokerToCy",'2012Figures'!$G:$G,"E1",'2012Figures'!$E:$E,$B$1)</f>
        <v>0</v>
      </c>
      <c r="N100" s="52">
        <f>SUMIFS('2012Figures'!$J:$J,'2012Figures'!$C:$C,$A100,'2012Figures'!$H:$H,$B100,'2012Figures'!$I:$I,$C100,'2012Figures'!$B:$B,"BrokerToCy",'2012Figures'!$G:$G,"P1",'2012Figures'!$E:$E,$B$1)</f>
        <v>0</v>
      </c>
      <c r="O100" s="52">
        <f>SUMIFS('2012Figures'!$J:$J,'2012Figures'!$C:$C,$A100,'2012Figures'!$H:$H,$B100,'2012Figures'!$I:$I,$C100,'2012Figures'!$B:$B,"CyToBroker",'2012Figures'!$G:$G,"E1",'2012Figures'!$E:$E,$B$1)</f>
        <v>0</v>
      </c>
      <c r="P100" s="52">
        <f>SUMIFS('2012Figures'!$J:$J,'2012Figures'!$C:$C,$A100,'2012Figures'!$H:$H,$B100,'2012Figures'!$I:$I,$C100,'2012Figures'!$B:$B,"CyToBroker",'2012Figures'!$G:$G,"P1",'2012Figures'!$E:$E,$B$1)</f>
        <v>0</v>
      </c>
      <c r="R100" s="46" t="str">
        <f t="shared" si="18"/>
        <v/>
      </c>
      <c r="S100" s="46" t="str">
        <f t="shared" si="18"/>
        <v/>
      </c>
      <c r="T100" s="46" t="str">
        <f t="shared" si="18"/>
        <v/>
      </c>
      <c r="U100" s="46" t="str">
        <f t="shared" si="18"/>
        <v/>
      </c>
      <c r="V100" s="46" t="str">
        <f t="shared" si="18"/>
        <v/>
      </c>
    </row>
    <row r="101" spans="1:22" x14ac:dyDescent="0.2">
      <c r="A101" s="1">
        <v>104</v>
      </c>
      <c r="B101" s="1" t="s">
        <v>95</v>
      </c>
      <c r="C101" s="8">
        <v>10</v>
      </c>
      <c r="D101" s="29">
        <f>SUMIFS('2013Figures'!$J:$J,'2013Figures'!$C:$C,$A101,'2013Figures'!$H:$H,$B101,'2013Figures'!$I:$I,$C101,'2013Figures'!$E:$E,$B$1)</f>
        <v>0</v>
      </c>
      <c r="E101" s="9">
        <f>SUMIFS('2013Figures'!$J:$J,'2013Figures'!$C:$C,$A101,'2013Figures'!$H:$H,$B101,'2013Figures'!$I:$I,$C101,'2013Figures'!$B:$B,"BrokerToCy",'2013Figures'!$G:$G,"E1",'2013Figures'!$E:$E,$B$1)</f>
        <v>0</v>
      </c>
      <c r="F101" s="9">
        <f>SUMIFS('2013Figures'!$J:$J,'2013Figures'!$C:$C,$A101,'2013Figures'!$H:$H,$B101,'2013Figures'!$I:$I,$C101,'2013Figures'!$B:$B,"BrokerToCy",'2013Figures'!$G:$G,"P1",'2013Figures'!$E:$E,$B$1)</f>
        <v>0</v>
      </c>
      <c r="G101" s="9">
        <f>SUMIFS('2013Figures'!$J:$J,'2013Figures'!$C:$C,$A101,'2013Figures'!$H:$H,$B101,'2013Figures'!$I:$I,$C101,'2013Figures'!$B:$B,"CyToBroker",'2013Figures'!$G:$G,"E1",'2013Figures'!$E:$E,$B$1)</f>
        <v>0</v>
      </c>
      <c r="H101" s="9">
        <f>SUMIFS('2013Figures'!$J:$J,'2013Figures'!$C:$C,$A101,'2013Figures'!$H:$H,$B101,'2013Figures'!$I:$I,$C101,'2013Figures'!$B:$B,"CyToBroker",'2013Figures'!$G:$G,"P1",'2013Figures'!$E:$E,$B$1)</f>
        <v>0</v>
      </c>
      <c r="J101" s="8">
        <v>201501</v>
      </c>
      <c r="L101" s="42">
        <f>SUMIFS('2012Figures'!$J:$J,'2012Figures'!$C:$C,$A101,'2012Figures'!$H:$H,$B101,'2012Figures'!$I:$I,$C101,'2012Figures'!$E:$E,$B$1)</f>
        <v>0</v>
      </c>
      <c r="M101" s="52">
        <f>SUMIFS('2012Figures'!$J:$J,'2012Figures'!$C:$C,$A101,'2012Figures'!$H:$H,$B101,'2012Figures'!$I:$I,$C101,'2012Figures'!$B:$B,"BrokerToCy",'2012Figures'!$G:$G,"E1",'2012Figures'!$E:$E,$B$1)</f>
        <v>0</v>
      </c>
      <c r="N101" s="52">
        <f>SUMIFS('2012Figures'!$J:$J,'2012Figures'!$C:$C,$A101,'2012Figures'!$H:$H,$B101,'2012Figures'!$I:$I,$C101,'2012Figures'!$B:$B,"BrokerToCy",'2012Figures'!$G:$G,"P1",'2012Figures'!$E:$E,$B$1)</f>
        <v>0</v>
      </c>
      <c r="O101" s="52">
        <f>SUMIFS('2012Figures'!$J:$J,'2012Figures'!$C:$C,$A101,'2012Figures'!$H:$H,$B101,'2012Figures'!$I:$I,$C101,'2012Figures'!$B:$B,"CyToBroker",'2012Figures'!$G:$G,"E1",'2012Figures'!$E:$E,$B$1)</f>
        <v>0</v>
      </c>
      <c r="P101" s="52">
        <f>SUMIFS('2012Figures'!$J:$J,'2012Figures'!$C:$C,$A101,'2012Figures'!$H:$H,$B101,'2012Figures'!$I:$I,$C101,'2012Figures'!$B:$B,"CyToBroker",'2012Figures'!$G:$G,"P1",'2012Figures'!$E:$E,$B$1)</f>
        <v>0</v>
      </c>
      <c r="R101" s="46" t="str">
        <f t="shared" si="18"/>
        <v/>
      </c>
      <c r="S101" s="46" t="str">
        <f t="shared" si="18"/>
        <v/>
      </c>
      <c r="T101" s="46" t="str">
        <f t="shared" si="18"/>
        <v/>
      </c>
      <c r="U101" s="46" t="str">
        <f t="shared" si="18"/>
        <v/>
      </c>
      <c r="V101" s="46" t="str">
        <f t="shared" si="18"/>
        <v/>
      </c>
    </row>
    <row r="102" spans="1:22" x14ac:dyDescent="0.2">
      <c r="A102" s="1">
        <v>104</v>
      </c>
      <c r="B102" s="1" t="s">
        <v>95</v>
      </c>
      <c r="C102" s="8">
        <v>9</v>
      </c>
      <c r="D102" s="29">
        <f>SUMIFS('2013Figures'!$J:$J,'2013Figures'!$C:$C,$A102,'2013Figures'!$H:$H,$B102,'2013Figures'!$I:$I,$C102,'2013Figures'!$E:$E,$B$1)</f>
        <v>0</v>
      </c>
      <c r="E102" s="9">
        <f>SUMIFS('2013Figures'!$J:$J,'2013Figures'!$C:$C,$A102,'2013Figures'!$H:$H,$B102,'2013Figures'!$I:$I,$C102,'2013Figures'!$B:$B,"BrokerToCy",'2013Figures'!$G:$G,"E1",'2013Figures'!$E:$E,$B$1)</f>
        <v>0</v>
      </c>
      <c r="F102" s="9">
        <f>SUMIFS('2013Figures'!$J:$J,'2013Figures'!$C:$C,$A102,'2013Figures'!$H:$H,$B102,'2013Figures'!$I:$I,$C102,'2013Figures'!$B:$B,"BrokerToCy",'2013Figures'!$G:$G,"P1",'2013Figures'!$E:$E,$B$1)</f>
        <v>0</v>
      </c>
      <c r="G102" s="9">
        <f>SUMIFS('2013Figures'!$J:$J,'2013Figures'!$C:$C,$A102,'2013Figures'!$H:$H,$B102,'2013Figures'!$I:$I,$C102,'2013Figures'!$B:$B,"CyToBroker",'2013Figures'!$G:$G,"E1",'2013Figures'!$E:$E,$B$1)</f>
        <v>0</v>
      </c>
      <c r="H102" s="9">
        <f>SUMIFS('2013Figures'!$J:$J,'2013Figures'!$C:$C,$A102,'2013Figures'!$H:$H,$B102,'2013Figures'!$I:$I,$C102,'2013Figures'!$B:$B,"CyToBroker",'2013Figures'!$G:$G,"P1",'2013Figures'!$E:$E,$B$1)</f>
        <v>0</v>
      </c>
      <c r="J102" s="8">
        <v>201401</v>
      </c>
      <c r="L102" s="42">
        <f>SUMIFS('2012Figures'!$J:$J,'2012Figures'!$C:$C,$A102,'2012Figures'!$H:$H,$B102,'2012Figures'!$I:$I,$C102,'2012Figures'!$E:$E,$B$1)</f>
        <v>0</v>
      </c>
      <c r="M102" s="52">
        <f>SUMIFS('2012Figures'!$J:$J,'2012Figures'!$C:$C,$A102,'2012Figures'!$H:$H,$B102,'2012Figures'!$I:$I,$C102,'2012Figures'!$B:$B,"BrokerToCy",'2012Figures'!$G:$G,"E1",'2012Figures'!$E:$E,$B$1)</f>
        <v>0</v>
      </c>
      <c r="N102" s="52">
        <f>SUMIFS('2012Figures'!$J:$J,'2012Figures'!$C:$C,$A102,'2012Figures'!$H:$H,$B102,'2012Figures'!$I:$I,$C102,'2012Figures'!$B:$B,"BrokerToCy",'2012Figures'!$G:$G,"P1",'2012Figures'!$E:$E,$B$1)</f>
        <v>0</v>
      </c>
      <c r="O102" s="52">
        <f>SUMIFS('2012Figures'!$J:$J,'2012Figures'!$C:$C,$A102,'2012Figures'!$H:$H,$B102,'2012Figures'!$I:$I,$C102,'2012Figures'!$B:$B,"CyToBroker",'2012Figures'!$G:$G,"E1",'2012Figures'!$E:$E,$B$1)</f>
        <v>0</v>
      </c>
      <c r="P102" s="52">
        <f>SUMIFS('2012Figures'!$J:$J,'2012Figures'!$C:$C,$A102,'2012Figures'!$H:$H,$B102,'2012Figures'!$I:$I,$C102,'2012Figures'!$B:$B,"CyToBroker",'2012Figures'!$G:$G,"P1",'2012Figures'!$E:$E,$B$1)</f>
        <v>0</v>
      </c>
      <c r="R102" s="46" t="str">
        <f t="shared" si="18"/>
        <v/>
      </c>
      <c r="S102" s="46" t="str">
        <f t="shared" si="18"/>
        <v/>
      </c>
      <c r="T102" s="46" t="str">
        <f t="shared" si="18"/>
        <v/>
      </c>
      <c r="U102" s="46" t="str">
        <f t="shared" si="18"/>
        <v/>
      </c>
      <c r="V102" s="46" t="str">
        <f t="shared" si="18"/>
        <v/>
      </c>
    </row>
    <row r="103" spans="1:22" x14ac:dyDescent="0.2">
      <c r="A103" s="1">
        <v>104</v>
      </c>
      <c r="B103" s="1" t="s">
        <v>95</v>
      </c>
      <c r="C103" s="8">
        <v>8</v>
      </c>
      <c r="D103" s="29">
        <f>SUMIFS('2013Figures'!$J:$J,'2013Figures'!$C:$C,$A103,'2013Figures'!$H:$H,$B103,'2013Figures'!$I:$I,$C103,'2013Figures'!$E:$E,$B$1)</f>
        <v>0</v>
      </c>
      <c r="E103" s="9">
        <f>SUMIFS('2013Figures'!$J:$J,'2013Figures'!$C:$C,$A103,'2013Figures'!$H:$H,$B103,'2013Figures'!$I:$I,$C103,'2013Figures'!$B:$B,"BrokerToCy",'2013Figures'!$G:$G,"E1",'2013Figures'!$E:$E,$B$1)</f>
        <v>0</v>
      </c>
      <c r="F103" s="9">
        <f>SUMIFS('2013Figures'!$J:$J,'2013Figures'!$C:$C,$A103,'2013Figures'!$H:$H,$B103,'2013Figures'!$I:$I,$C103,'2013Figures'!$B:$B,"BrokerToCy",'2013Figures'!$G:$G,"P1",'2013Figures'!$E:$E,$B$1)</f>
        <v>0</v>
      </c>
      <c r="G103" s="9">
        <f>SUMIFS('2013Figures'!$J:$J,'2013Figures'!$C:$C,$A103,'2013Figures'!$H:$H,$B103,'2013Figures'!$I:$I,$C103,'2013Figures'!$B:$B,"CyToBroker",'2013Figures'!$G:$G,"E1",'2013Figures'!$E:$E,$B$1)</f>
        <v>0</v>
      </c>
      <c r="H103" s="9">
        <f>SUMIFS('2013Figures'!$J:$J,'2013Figures'!$C:$C,$A103,'2013Figures'!$H:$H,$B103,'2013Figures'!$I:$I,$C103,'2013Figures'!$B:$B,"CyToBroker",'2013Figures'!$G:$G,"P1",'2013Figures'!$E:$E,$B$1)</f>
        <v>0</v>
      </c>
      <c r="I103" s="30"/>
      <c r="J103" s="31">
        <v>201301</v>
      </c>
      <c r="K103" s="30"/>
      <c r="L103" s="42">
        <f>SUMIFS('2012Figures'!$J:$J,'2012Figures'!$C:$C,$A103,'2012Figures'!$H:$H,$B103,'2012Figures'!$I:$I,$C103,'2012Figures'!$E:$E,$B$1)</f>
        <v>0</v>
      </c>
      <c r="M103" s="52">
        <f>SUMIFS('2012Figures'!$J:$J,'2012Figures'!$C:$C,$A103,'2012Figures'!$H:$H,$B103,'2012Figures'!$I:$I,$C103,'2012Figures'!$B:$B,"BrokerToCy",'2012Figures'!$G:$G,"E1",'2012Figures'!$E:$E,$B$1)</f>
        <v>0</v>
      </c>
      <c r="N103" s="52">
        <f>SUMIFS('2012Figures'!$J:$J,'2012Figures'!$C:$C,$A103,'2012Figures'!$H:$H,$B103,'2012Figures'!$I:$I,$C103,'2012Figures'!$B:$B,"BrokerToCy",'2012Figures'!$G:$G,"P1",'2012Figures'!$E:$E,$B$1)</f>
        <v>0</v>
      </c>
      <c r="O103" s="52">
        <f>SUMIFS('2012Figures'!$J:$J,'2012Figures'!$C:$C,$A103,'2012Figures'!$H:$H,$B103,'2012Figures'!$I:$I,$C103,'2012Figures'!$B:$B,"CyToBroker",'2012Figures'!$G:$G,"E1",'2012Figures'!$E:$E,$B$1)</f>
        <v>0</v>
      </c>
      <c r="P103" s="52">
        <f>SUMIFS('2012Figures'!$J:$J,'2012Figures'!$C:$C,$A103,'2012Figures'!$H:$H,$B103,'2012Figures'!$I:$I,$C103,'2012Figures'!$B:$B,"CyToBroker",'2012Figures'!$G:$G,"P1",'2012Figures'!$E:$E,$B$1)</f>
        <v>0</v>
      </c>
      <c r="Q103" s="30"/>
      <c r="R103" s="46" t="str">
        <f t="shared" si="18"/>
        <v/>
      </c>
      <c r="S103" s="46" t="str">
        <f t="shared" si="18"/>
        <v/>
      </c>
      <c r="T103" s="46" t="str">
        <f t="shared" si="18"/>
        <v/>
      </c>
      <c r="U103" s="46" t="str">
        <f t="shared" si="18"/>
        <v/>
      </c>
      <c r="V103" s="46" t="str">
        <f t="shared" si="18"/>
        <v/>
      </c>
    </row>
    <row r="104" spans="1:22" x14ac:dyDescent="0.2">
      <c r="A104" s="1">
        <v>104</v>
      </c>
      <c r="B104" s="1" t="s">
        <v>95</v>
      </c>
      <c r="C104" s="8">
        <v>7</v>
      </c>
      <c r="D104" s="29">
        <f>SUMIFS('2013Figures'!$J:$J,'2013Figures'!$C:$C,$A104,'2013Figures'!$H:$H,$B104,'2013Figures'!$I:$I,$C104,'2013Figures'!$E:$E,$B$1)</f>
        <v>0</v>
      </c>
      <c r="E104" s="9">
        <f>SUMIFS('2013Figures'!$J:$J,'2013Figures'!$C:$C,$A104,'2013Figures'!$H:$H,$B104,'2013Figures'!$I:$I,$C104,'2013Figures'!$B:$B,"BrokerToCy",'2013Figures'!$G:$G,"E1",'2013Figures'!$E:$E,$B$1)</f>
        <v>0</v>
      </c>
      <c r="F104" s="9">
        <f>SUMIFS('2013Figures'!$J:$J,'2013Figures'!$C:$C,$A104,'2013Figures'!$H:$H,$B104,'2013Figures'!$I:$I,$C104,'2013Figures'!$B:$B,"BrokerToCy",'2013Figures'!$G:$G,"P1",'2013Figures'!$E:$E,$B$1)</f>
        <v>0</v>
      </c>
      <c r="G104" s="9">
        <f>SUMIFS('2013Figures'!$J:$J,'2013Figures'!$C:$C,$A104,'2013Figures'!$H:$H,$B104,'2013Figures'!$I:$I,$C104,'2013Figures'!$B:$B,"CyToBroker",'2013Figures'!$G:$G,"E1",'2013Figures'!$E:$E,$B$1)</f>
        <v>0</v>
      </c>
      <c r="H104" s="9">
        <f>SUMIFS('2013Figures'!$J:$J,'2013Figures'!$C:$C,$A104,'2013Figures'!$H:$H,$B104,'2013Figures'!$I:$I,$C104,'2013Figures'!$B:$B,"CyToBroker",'2013Figures'!$G:$G,"P1",'2013Figures'!$E:$E,$B$1)</f>
        <v>0</v>
      </c>
      <c r="J104" s="8">
        <v>201201</v>
      </c>
      <c r="L104" s="42">
        <f>SUMIFS('2012Figures'!$J:$J,'2012Figures'!$C:$C,$A104,'2012Figures'!$H:$H,$B104,'2012Figures'!$I:$I,$C104,'2012Figures'!$E:$E,$B$1)</f>
        <v>0</v>
      </c>
      <c r="M104" s="52">
        <f>SUMIFS('2012Figures'!$J:$J,'2012Figures'!$C:$C,$A104,'2012Figures'!$H:$H,$B104,'2012Figures'!$I:$I,$C104,'2012Figures'!$B:$B,"BrokerToCy",'2012Figures'!$G:$G,"E1",'2012Figures'!$E:$E,$B$1)</f>
        <v>0</v>
      </c>
      <c r="N104" s="52">
        <f>SUMIFS('2012Figures'!$J:$J,'2012Figures'!$C:$C,$A104,'2012Figures'!$H:$H,$B104,'2012Figures'!$I:$I,$C104,'2012Figures'!$B:$B,"BrokerToCy",'2012Figures'!$G:$G,"P1",'2012Figures'!$E:$E,$B$1)</f>
        <v>0</v>
      </c>
      <c r="O104" s="52">
        <f>SUMIFS('2012Figures'!$J:$J,'2012Figures'!$C:$C,$A104,'2012Figures'!$H:$H,$B104,'2012Figures'!$I:$I,$C104,'2012Figures'!$B:$B,"CyToBroker",'2012Figures'!$G:$G,"E1",'2012Figures'!$E:$E,$B$1)</f>
        <v>0</v>
      </c>
      <c r="P104" s="52">
        <f>SUMIFS('2012Figures'!$J:$J,'2012Figures'!$C:$C,$A104,'2012Figures'!$H:$H,$B104,'2012Figures'!$I:$I,$C104,'2012Figures'!$B:$B,"CyToBroker",'2012Figures'!$G:$G,"P1",'2012Figures'!$E:$E,$B$1)</f>
        <v>0</v>
      </c>
      <c r="R104" s="46" t="str">
        <f t="shared" si="18"/>
        <v/>
      </c>
      <c r="S104" s="46" t="str">
        <f t="shared" si="18"/>
        <v/>
      </c>
      <c r="T104" s="46" t="str">
        <f t="shared" si="18"/>
        <v/>
      </c>
      <c r="U104" s="46" t="str">
        <f t="shared" si="18"/>
        <v/>
      </c>
      <c r="V104" s="46" t="str">
        <f t="shared" si="18"/>
        <v/>
      </c>
    </row>
    <row r="105" spans="1:22" x14ac:dyDescent="0.2">
      <c r="A105" s="1">
        <v>104</v>
      </c>
      <c r="B105" s="1" t="s">
        <v>95</v>
      </c>
      <c r="C105" s="8">
        <v>6</v>
      </c>
      <c r="D105" s="29">
        <f>SUMIFS('2013Figures'!$J:$J,'2013Figures'!$C:$C,$A105,'2013Figures'!$H:$H,$B105,'2013Figures'!$I:$I,$C105,'2013Figures'!$E:$E,$B$1)</f>
        <v>0</v>
      </c>
      <c r="E105" s="9">
        <f>SUMIFS('2013Figures'!$J:$J,'2013Figures'!$C:$C,$A105,'2013Figures'!$H:$H,$B105,'2013Figures'!$I:$I,$C105,'2013Figures'!$B:$B,"BrokerToCy",'2013Figures'!$G:$G,"E1",'2013Figures'!$E:$E,$B$1)</f>
        <v>0</v>
      </c>
      <c r="F105" s="9">
        <f>SUMIFS('2013Figures'!$J:$J,'2013Figures'!$C:$C,$A105,'2013Figures'!$H:$H,$B105,'2013Figures'!$I:$I,$C105,'2013Figures'!$B:$B,"BrokerToCy",'2013Figures'!$G:$G,"P1",'2013Figures'!$E:$E,$B$1)</f>
        <v>0</v>
      </c>
      <c r="G105" s="9">
        <f>SUMIFS('2013Figures'!$J:$J,'2013Figures'!$C:$C,$A105,'2013Figures'!$H:$H,$B105,'2013Figures'!$I:$I,$C105,'2013Figures'!$B:$B,"CyToBroker",'2013Figures'!$G:$G,"E1",'2013Figures'!$E:$E,$B$1)</f>
        <v>0</v>
      </c>
      <c r="H105" s="9">
        <f>SUMIFS('2013Figures'!$J:$J,'2013Figures'!$C:$C,$A105,'2013Figures'!$H:$H,$B105,'2013Figures'!$I:$I,$C105,'2013Figures'!$B:$B,"CyToBroker",'2013Figures'!$G:$G,"P1",'2013Figures'!$E:$E,$B$1)</f>
        <v>0</v>
      </c>
      <c r="J105" s="8">
        <v>201101</v>
      </c>
      <c r="L105" s="42">
        <f>SUMIFS('2012Figures'!$J:$J,'2012Figures'!$C:$C,$A105,'2012Figures'!$H:$H,$B105,'2012Figures'!$I:$I,$C105,'2012Figures'!$E:$E,$B$1)</f>
        <v>0</v>
      </c>
      <c r="M105" s="52">
        <f>SUMIFS('2012Figures'!$J:$J,'2012Figures'!$C:$C,$A105,'2012Figures'!$H:$H,$B105,'2012Figures'!$I:$I,$C105,'2012Figures'!$B:$B,"BrokerToCy",'2012Figures'!$G:$G,"E1",'2012Figures'!$E:$E,$B$1)</f>
        <v>0</v>
      </c>
      <c r="N105" s="52">
        <f>SUMIFS('2012Figures'!$J:$J,'2012Figures'!$C:$C,$A105,'2012Figures'!$H:$H,$B105,'2012Figures'!$I:$I,$C105,'2012Figures'!$B:$B,"BrokerToCy",'2012Figures'!$G:$G,"P1",'2012Figures'!$E:$E,$B$1)</f>
        <v>0</v>
      </c>
      <c r="O105" s="52">
        <f>SUMIFS('2012Figures'!$J:$J,'2012Figures'!$C:$C,$A105,'2012Figures'!$H:$H,$B105,'2012Figures'!$I:$I,$C105,'2012Figures'!$B:$B,"CyToBroker",'2012Figures'!$G:$G,"E1",'2012Figures'!$E:$E,$B$1)</f>
        <v>0</v>
      </c>
      <c r="P105" s="52">
        <f>SUMIFS('2012Figures'!$J:$J,'2012Figures'!$C:$C,$A105,'2012Figures'!$H:$H,$B105,'2012Figures'!$I:$I,$C105,'2012Figures'!$B:$B,"CyToBroker",'2012Figures'!$G:$G,"P1",'2012Figures'!$E:$E,$B$1)</f>
        <v>0</v>
      </c>
      <c r="R105" s="46" t="str">
        <f t="shared" si="18"/>
        <v/>
      </c>
      <c r="S105" s="46" t="str">
        <f t="shared" si="18"/>
        <v/>
      </c>
      <c r="T105" s="46" t="str">
        <f t="shared" si="18"/>
        <v/>
      </c>
      <c r="U105" s="46" t="str">
        <f t="shared" si="18"/>
        <v/>
      </c>
      <c r="V105" s="46" t="str">
        <f t="shared" si="18"/>
        <v/>
      </c>
    </row>
    <row r="106" spans="1:22" x14ac:dyDescent="0.2">
      <c r="A106" s="1">
        <v>104</v>
      </c>
      <c r="B106" s="1" t="s">
        <v>95</v>
      </c>
      <c r="C106" s="8">
        <v>5</v>
      </c>
      <c r="D106" s="29">
        <f>SUMIFS('2013Figures'!$J:$J,'2013Figures'!$C:$C,$A106,'2013Figures'!$H:$H,$B106,'2013Figures'!$I:$I,$C106,'2013Figures'!$E:$E,$B$1)</f>
        <v>0</v>
      </c>
      <c r="E106" s="9">
        <f>SUMIFS('2013Figures'!$J:$J,'2013Figures'!$C:$C,$A106,'2013Figures'!$H:$H,$B106,'2013Figures'!$I:$I,$C106,'2013Figures'!$B:$B,"BrokerToCy",'2013Figures'!$G:$G,"E1",'2013Figures'!$E:$E,$B$1)</f>
        <v>0</v>
      </c>
      <c r="F106" s="9">
        <f>SUMIFS('2013Figures'!$J:$J,'2013Figures'!$C:$C,$A106,'2013Figures'!$H:$H,$B106,'2013Figures'!$I:$I,$C106,'2013Figures'!$B:$B,"BrokerToCy",'2013Figures'!$G:$G,"P1",'2013Figures'!$E:$E,$B$1)</f>
        <v>0</v>
      </c>
      <c r="G106" s="9">
        <f>SUMIFS('2013Figures'!$J:$J,'2013Figures'!$C:$C,$A106,'2013Figures'!$H:$H,$B106,'2013Figures'!$I:$I,$C106,'2013Figures'!$B:$B,"CyToBroker",'2013Figures'!$G:$G,"E1",'2013Figures'!$E:$E,$B$1)</f>
        <v>0</v>
      </c>
      <c r="H106" s="9">
        <f>SUMIFS('2013Figures'!$J:$J,'2013Figures'!$C:$C,$A106,'2013Figures'!$H:$H,$B106,'2013Figures'!$I:$I,$C106,'2013Figures'!$B:$B,"CyToBroker",'2013Figures'!$G:$G,"P1",'2013Figures'!$E:$E,$B$1)</f>
        <v>0</v>
      </c>
      <c r="J106" s="8">
        <v>201001</v>
      </c>
      <c r="L106" s="42">
        <f>SUMIFS('2012Figures'!$J:$J,'2012Figures'!$C:$C,$A106,'2012Figures'!$H:$H,$B106,'2012Figures'!$I:$I,$C106,'2012Figures'!$E:$E,$B$1)</f>
        <v>0</v>
      </c>
      <c r="M106" s="52">
        <f>SUMIFS('2012Figures'!$J:$J,'2012Figures'!$C:$C,$A106,'2012Figures'!$H:$H,$B106,'2012Figures'!$I:$I,$C106,'2012Figures'!$B:$B,"BrokerToCy",'2012Figures'!$G:$G,"E1",'2012Figures'!$E:$E,$B$1)</f>
        <v>0</v>
      </c>
      <c r="N106" s="52">
        <f>SUMIFS('2012Figures'!$J:$J,'2012Figures'!$C:$C,$A106,'2012Figures'!$H:$H,$B106,'2012Figures'!$I:$I,$C106,'2012Figures'!$B:$B,"BrokerToCy",'2012Figures'!$G:$G,"P1",'2012Figures'!$E:$E,$B$1)</f>
        <v>0</v>
      </c>
      <c r="O106" s="52">
        <f>SUMIFS('2012Figures'!$J:$J,'2012Figures'!$C:$C,$A106,'2012Figures'!$H:$H,$B106,'2012Figures'!$I:$I,$C106,'2012Figures'!$B:$B,"CyToBroker",'2012Figures'!$G:$G,"E1",'2012Figures'!$E:$E,$B$1)</f>
        <v>0</v>
      </c>
      <c r="P106" s="52">
        <f>SUMIFS('2012Figures'!$J:$J,'2012Figures'!$C:$C,$A106,'2012Figures'!$H:$H,$B106,'2012Figures'!$I:$I,$C106,'2012Figures'!$B:$B,"CyToBroker",'2012Figures'!$G:$G,"P1",'2012Figures'!$E:$E,$B$1)</f>
        <v>0</v>
      </c>
      <c r="R106" s="46" t="str">
        <f t="shared" si="18"/>
        <v/>
      </c>
      <c r="S106" s="46" t="str">
        <f t="shared" si="18"/>
        <v/>
      </c>
      <c r="T106" s="46" t="str">
        <f t="shared" si="18"/>
        <v/>
      </c>
      <c r="U106" s="46" t="str">
        <f t="shared" si="18"/>
        <v/>
      </c>
      <c r="V106" s="46" t="str">
        <f t="shared" si="18"/>
        <v/>
      </c>
    </row>
    <row r="107" spans="1:22" x14ac:dyDescent="0.2">
      <c r="A107" s="1">
        <v>104</v>
      </c>
      <c r="B107" s="1" t="s">
        <v>95</v>
      </c>
      <c r="C107" s="8">
        <v>4</v>
      </c>
      <c r="D107" s="29">
        <f>SUMIFS('2013Figures'!$J:$J,'2013Figures'!$C:$C,$A107,'2013Figures'!$H:$H,$B107,'2013Figures'!$I:$I,$C107,'2013Figures'!$E:$E,$B$1)</f>
        <v>0</v>
      </c>
      <c r="E107" s="9">
        <f>SUMIFS('2013Figures'!$J:$J,'2013Figures'!$C:$C,$A107,'2013Figures'!$H:$H,$B107,'2013Figures'!$I:$I,$C107,'2013Figures'!$B:$B,"BrokerToCy",'2013Figures'!$G:$G,"E1",'2013Figures'!$E:$E,$B$1)</f>
        <v>0</v>
      </c>
      <c r="F107" s="9">
        <f>SUMIFS('2013Figures'!$J:$J,'2013Figures'!$C:$C,$A107,'2013Figures'!$H:$H,$B107,'2013Figures'!$I:$I,$C107,'2013Figures'!$B:$B,"BrokerToCy",'2013Figures'!$G:$G,"P1",'2013Figures'!$E:$E,$B$1)</f>
        <v>0</v>
      </c>
      <c r="G107" s="9">
        <f>SUMIFS('2013Figures'!$J:$J,'2013Figures'!$C:$C,$A107,'2013Figures'!$H:$H,$B107,'2013Figures'!$I:$I,$C107,'2013Figures'!$B:$B,"CyToBroker",'2013Figures'!$G:$G,"E1",'2013Figures'!$E:$E,$B$1)</f>
        <v>0</v>
      </c>
      <c r="H107" s="9">
        <f>SUMIFS('2013Figures'!$J:$J,'2013Figures'!$C:$C,$A107,'2013Figures'!$H:$H,$B107,'2013Figures'!$I:$I,$C107,'2013Figures'!$B:$B,"CyToBroker",'2013Figures'!$G:$G,"P1",'2013Figures'!$E:$E,$B$1)</f>
        <v>0</v>
      </c>
      <c r="J107" s="8">
        <v>200901</v>
      </c>
      <c r="L107" s="42">
        <f>SUMIFS('2012Figures'!$J:$J,'2012Figures'!$C:$C,$A107,'2012Figures'!$H:$H,$B107,'2012Figures'!$I:$I,$C107,'2012Figures'!$E:$E,$B$1)</f>
        <v>0</v>
      </c>
      <c r="M107" s="52">
        <f>SUMIFS('2012Figures'!$J:$J,'2012Figures'!$C:$C,$A107,'2012Figures'!$H:$H,$B107,'2012Figures'!$I:$I,$C107,'2012Figures'!$B:$B,"BrokerToCy",'2012Figures'!$G:$G,"E1",'2012Figures'!$E:$E,$B$1)</f>
        <v>0</v>
      </c>
      <c r="N107" s="52">
        <f>SUMIFS('2012Figures'!$J:$J,'2012Figures'!$C:$C,$A107,'2012Figures'!$H:$H,$B107,'2012Figures'!$I:$I,$C107,'2012Figures'!$B:$B,"BrokerToCy",'2012Figures'!$G:$G,"P1",'2012Figures'!$E:$E,$B$1)</f>
        <v>0</v>
      </c>
      <c r="O107" s="52">
        <f>SUMIFS('2012Figures'!$J:$J,'2012Figures'!$C:$C,$A107,'2012Figures'!$H:$H,$B107,'2012Figures'!$I:$I,$C107,'2012Figures'!$B:$B,"CyToBroker",'2012Figures'!$G:$G,"E1",'2012Figures'!$E:$E,$B$1)</f>
        <v>0</v>
      </c>
      <c r="P107" s="52">
        <f>SUMIFS('2012Figures'!$J:$J,'2012Figures'!$C:$C,$A107,'2012Figures'!$H:$H,$B107,'2012Figures'!$I:$I,$C107,'2012Figures'!$B:$B,"CyToBroker",'2012Figures'!$G:$G,"P1",'2012Figures'!$E:$E,$B$1)</f>
        <v>0</v>
      </c>
      <c r="R107" s="46" t="str">
        <f t="shared" si="18"/>
        <v/>
      </c>
      <c r="S107" s="46" t="str">
        <f t="shared" si="18"/>
        <v/>
      </c>
      <c r="T107" s="46" t="str">
        <f t="shared" si="18"/>
        <v/>
      </c>
      <c r="U107" s="46" t="str">
        <f t="shared" si="18"/>
        <v/>
      </c>
      <c r="V107" s="46" t="str">
        <f t="shared" si="18"/>
        <v/>
      </c>
    </row>
    <row r="108" spans="1:22" x14ac:dyDescent="0.2">
      <c r="A108" s="1">
        <v>104</v>
      </c>
      <c r="B108" s="1" t="s">
        <v>95</v>
      </c>
      <c r="C108" s="8">
        <v>3</v>
      </c>
      <c r="D108" s="29">
        <f>SUMIFS('2013Figures'!$J:$J,'2013Figures'!$C:$C,$A108,'2013Figures'!$H:$H,$B108,'2013Figures'!$I:$I,$C108,'2013Figures'!$E:$E,$B$1)</f>
        <v>0</v>
      </c>
      <c r="E108" s="9">
        <f>SUMIFS('2013Figures'!$J:$J,'2013Figures'!$C:$C,$A108,'2013Figures'!$H:$H,$B108,'2013Figures'!$I:$I,$C108,'2013Figures'!$B:$B,"BrokerToCy",'2013Figures'!$G:$G,"E1",'2013Figures'!$E:$E,$B$1)</f>
        <v>0</v>
      </c>
      <c r="F108" s="9">
        <f>SUMIFS('2013Figures'!$J:$J,'2013Figures'!$C:$C,$A108,'2013Figures'!$H:$H,$B108,'2013Figures'!$I:$I,$C108,'2013Figures'!$B:$B,"BrokerToCy",'2013Figures'!$G:$G,"P1",'2013Figures'!$E:$E,$B$1)</f>
        <v>0</v>
      </c>
      <c r="G108" s="9">
        <f>SUMIFS('2013Figures'!$J:$J,'2013Figures'!$C:$C,$A108,'2013Figures'!$H:$H,$B108,'2013Figures'!$I:$I,$C108,'2013Figures'!$B:$B,"CyToBroker",'2013Figures'!$G:$G,"E1",'2013Figures'!$E:$E,$B$1)</f>
        <v>0</v>
      </c>
      <c r="H108" s="9">
        <f>SUMIFS('2013Figures'!$J:$J,'2013Figures'!$C:$C,$A108,'2013Figures'!$H:$H,$B108,'2013Figures'!$I:$I,$C108,'2013Figures'!$B:$B,"CyToBroker",'2013Figures'!$G:$G,"P1",'2013Figures'!$E:$E,$B$1)</f>
        <v>0</v>
      </c>
      <c r="J108" s="8">
        <v>200801</v>
      </c>
      <c r="L108" s="42">
        <f>SUMIFS('2012Figures'!$J:$J,'2012Figures'!$C:$C,$A108,'2012Figures'!$H:$H,$B108,'2012Figures'!$I:$I,$C108,'2012Figures'!$E:$E,$B$1)</f>
        <v>0</v>
      </c>
      <c r="M108" s="52">
        <f>SUMIFS('2012Figures'!$J:$J,'2012Figures'!$C:$C,$A108,'2012Figures'!$H:$H,$B108,'2012Figures'!$I:$I,$C108,'2012Figures'!$B:$B,"BrokerToCy",'2012Figures'!$G:$G,"E1",'2012Figures'!$E:$E,$B$1)</f>
        <v>0</v>
      </c>
      <c r="N108" s="52">
        <f>SUMIFS('2012Figures'!$J:$J,'2012Figures'!$C:$C,$A108,'2012Figures'!$H:$H,$B108,'2012Figures'!$I:$I,$C108,'2012Figures'!$B:$B,"BrokerToCy",'2012Figures'!$G:$G,"P1",'2012Figures'!$E:$E,$B$1)</f>
        <v>0</v>
      </c>
      <c r="O108" s="52">
        <f>SUMIFS('2012Figures'!$J:$J,'2012Figures'!$C:$C,$A108,'2012Figures'!$H:$H,$B108,'2012Figures'!$I:$I,$C108,'2012Figures'!$B:$B,"CyToBroker",'2012Figures'!$G:$G,"E1",'2012Figures'!$E:$E,$B$1)</f>
        <v>0</v>
      </c>
      <c r="P108" s="52">
        <f>SUMIFS('2012Figures'!$J:$J,'2012Figures'!$C:$C,$A108,'2012Figures'!$H:$H,$B108,'2012Figures'!$I:$I,$C108,'2012Figures'!$B:$B,"CyToBroker",'2012Figures'!$G:$G,"P1",'2012Figures'!$E:$E,$B$1)</f>
        <v>0</v>
      </c>
      <c r="R108" s="46" t="str">
        <f t="shared" si="18"/>
        <v/>
      </c>
      <c r="S108" s="46" t="str">
        <f t="shared" si="18"/>
        <v/>
      </c>
      <c r="T108" s="46" t="str">
        <f t="shared" si="18"/>
        <v/>
      </c>
      <c r="U108" s="46" t="str">
        <f t="shared" si="18"/>
        <v/>
      </c>
      <c r="V108" s="46" t="str">
        <f t="shared" si="18"/>
        <v/>
      </c>
    </row>
    <row r="109" spans="1:22" x14ac:dyDescent="0.2">
      <c r="A109" s="1">
        <v>104</v>
      </c>
      <c r="B109" s="1" t="s">
        <v>95</v>
      </c>
      <c r="C109" s="8">
        <v>2</v>
      </c>
      <c r="D109" s="29">
        <f>SUMIFS('2013Figures'!$J:$J,'2013Figures'!$C:$C,$A109,'2013Figures'!$H:$H,$B109,'2013Figures'!$I:$I,$C109,'2013Figures'!$E:$E,$B$1)</f>
        <v>0</v>
      </c>
      <c r="E109" s="9">
        <f>SUMIFS('2013Figures'!$J:$J,'2013Figures'!$C:$C,$A109,'2013Figures'!$H:$H,$B109,'2013Figures'!$I:$I,$C109,'2013Figures'!$B:$B,"BrokerToCy",'2013Figures'!$G:$G,"E1",'2013Figures'!$E:$E,$B$1)</f>
        <v>0</v>
      </c>
      <c r="F109" s="9">
        <f>SUMIFS('2013Figures'!$J:$J,'2013Figures'!$C:$C,$A109,'2013Figures'!$H:$H,$B109,'2013Figures'!$I:$I,$C109,'2013Figures'!$B:$B,"BrokerToCy",'2013Figures'!$G:$G,"P1",'2013Figures'!$E:$E,$B$1)</f>
        <v>0</v>
      </c>
      <c r="G109" s="9">
        <f>SUMIFS('2013Figures'!$J:$J,'2013Figures'!$C:$C,$A109,'2013Figures'!$H:$H,$B109,'2013Figures'!$I:$I,$C109,'2013Figures'!$B:$B,"CyToBroker",'2013Figures'!$G:$G,"E1",'2013Figures'!$E:$E,$B$1)</f>
        <v>0</v>
      </c>
      <c r="H109" s="9">
        <f>SUMIFS('2013Figures'!$J:$J,'2013Figures'!$C:$C,$A109,'2013Figures'!$H:$H,$B109,'2013Figures'!$I:$I,$C109,'2013Figures'!$B:$B,"CyToBroker",'2013Figures'!$G:$G,"P1",'2013Figures'!$E:$E,$B$1)</f>
        <v>0</v>
      </c>
      <c r="J109" s="8">
        <v>200701</v>
      </c>
      <c r="L109" s="42">
        <f>SUMIFS('2012Figures'!$J:$J,'2012Figures'!$C:$C,$A109,'2012Figures'!$H:$H,$B109,'2012Figures'!$I:$I,$C109,'2012Figures'!$E:$E,$B$1)</f>
        <v>0</v>
      </c>
      <c r="M109" s="52">
        <f>SUMIFS('2012Figures'!$J:$J,'2012Figures'!$C:$C,$A109,'2012Figures'!$H:$H,$B109,'2012Figures'!$I:$I,$C109,'2012Figures'!$B:$B,"BrokerToCy",'2012Figures'!$G:$G,"E1",'2012Figures'!$E:$E,$B$1)</f>
        <v>0</v>
      </c>
      <c r="N109" s="52">
        <f>SUMIFS('2012Figures'!$J:$J,'2012Figures'!$C:$C,$A109,'2012Figures'!$H:$H,$B109,'2012Figures'!$I:$I,$C109,'2012Figures'!$B:$B,"BrokerToCy",'2012Figures'!$G:$G,"P1",'2012Figures'!$E:$E,$B$1)</f>
        <v>0</v>
      </c>
      <c r="O109" s="52">
        <f>SUMIFS('2012Figures'!$J:$J,'2012Figures'!$C:$C,$A109,'2012Figures'!$H:$H,$B109,'2012Figures'!$I:$I,$C109,'2012Figures'!$B:$B,"CyToBroker",'2012Figures'!$G:$G,"E1",'2012Figures'!$E:$E,$B$1)</f>
        <v>0</v>
      </c>
      <c r="P109" s="52">
        <f>SUMIFS('2012Figures'!$J:$J,'2012Figures'!$C:$C,$A109,'2012Figures'!$H:$H,$B109,'2012Figures'!$I:$I,$C109,'2012Figures'!$B:$B,"CyToBroker",'2012Figures'!$G:$G,"P1",'2012Figures'!$E:$E,$B$1)</f>
        <v>0</v>
      </c>
      <c r="R109" s="46" t="str">
        <f t="shared" si="18"/>
        <v/>
      </c>
      <c r="S109" s="46" t="str">
        <f t="shared" si="18"/>
        <v/>
      </c>
      <c r="T109" s="46" t="str">
        <f t="shared" si="18"/>
        <v/>
      </c>
      <c r="U109" s="46" t="str">
        <f t="shared" si="18"/>
        <v/>
      </c>
      <c r="V109" s="46" t="str">
        <f t="shared" si="18"/>
        <v/>
      </c>
    </row>
    <row r="110" spans="1:22" x14ac:dyDescent="0.2">
      <c r="A110" s="1">
        <v>104</v>
      </c>
      <c r="B110" s="1" t="s">
        <v>95</v>
      </c>
      <c r="C110" s="8">
        <v>1</v>
      </c>
      <c r="D110" s="29">
        <f>SUMIFS('2013Figures'!$J:$J,'2013Figures'!$C:$C,$A110,'2013Figures'!$H:$H,$B110,'2013Figures'!$I:$I,$C110,'2013Figures'!$E:$E,$B$1)</f>
        <v>0</v>
      </c>
      <c r="E110" s="9">
        <f>SUMIFS('2013Figures'!$J:$J,'2013Figures'!$C:$C,$A110,'2013Figures'!$H:$H,$B110,'2013Figures'!$I:$I,$C110,'2013Figures'!$B:$B,"BrokerToCy",'2013Figures'!$G:$G,"E1",'2013Figures'!$E:$E,$B$1)</f>
        <v>0</v>
      </c>
      <c r="F110" s="9">
        <f>SUMIFS('2013Figures'!$J:$J,'2013Figures'!$C:$C,$A110,'2013Figures'!$H:$H,$B110,'2013Figures'!$I:$I,$C110,'2013Figures'!$B:$B,"BrokerToCy",'2013Figures'!$G:$G,"P1",'2013Figures'!$E:$E,$B$1)</f>
        <v>0</v>
      </c>
      <c r="G110" s="9">
        <f>SUMIFS('2013Figures'!$J:$J,'2013Figures'!$C:$C,$A110,'2013Figures'!$H:$H,$B110,'2013Figures'!$I:$I,$C110,'2013Figures'!$B:$B,"CyToBroker",'2013Figures'!$G:$G,"E1",'2013Figures'!$E:$E,$B$1)</f>
        <v>0</v>
      </c>
      <c r="H110" s="9">
        <f>SUMIFS('2013Figures'!$J:$J,'2013Figures'!$C:$C,$A110,'2013Figures'!$H:$H,$B110,'2013Figures'!$I:$I,$C110,'2013Figures'!$B:$B,"CyToBroker",'2013Figures'!$G:$G,"P1",'2013Figures'!$E:$E,$B$1)</f>
        <v>0</v>
      </c>
      <c r="J110" s="8">
        <v>200601</v>
      </c>
      <c r="L110" s="42">
        <f>SUMIFS('2012Figures'!$J:$J,'2012Figures'!$C:$C,$A110,'2012Figures'!$H:$H,$B110,'2012Figures'!$I:$I,$C110,'2012Figures'!$E:$E,$B$1)</f>
        <v>0</v>
      </c>
      <c r="M110" s="52">
        <f>SUMIFS('2012Figures'!$J:$J,'2012Figures'!$C:$C,$A110,'2012Figures'!$H:$H,$B110,'2012Figures'!$I:$I,$C110,'2012Figures'!$B:$B,"BrokerToCy",'2012Figures'!$G:$G,"E1",'2012Figures'!$E:$E,$B$1)</f>
        <v>0</v>
      </c>
      <c r="N110" s="52">
        <f>SUMIFS('2012Figures'!$J:$J,'2012Figures'!$C:$C,$A110,'2012Figures'!$H:$H,$B110,'2012Figures'!$I:$I,$C110,'2012Figures'!$B:$B,"BrokerToCy",'2012Figures'!$G:$G,"P1",'2012Figures'!$E:$E,$B$1)</f>
        <v>0</v>
      </c>
      <c r="O110" s="52">
        <f>SUMIFS('2012Figures'!$J:$J,'2012Figures'!$C:$C,$A110,'2012Figures'!$H:$H,$B110,'2012Figures'!$I:$I,$C110,'2012Figures'!$B:$B,"CyToBroker",'2012Figures'!$G:$G,"E1",'2012Figures'!$E:$E,$B$1)</f>
        <v>0</v>
      </c>
      <c r="P110" s="52">
        <f>SUMIFS('2012Figures'!$J:$J,'2012Figures'!$C:$C,$A110,'2012Figures'!$H:$H,$B110,'2012Figures'!$I:$I,$C110,'2012Figures'!$B:$B,"CyToBroker",'2012Figures'!$G:$G,"P1",'2012Figures'!$E:$E,$B$1)</f>
        <v>0</v>
      </c>
      <c r="R110" s="46" t="str">
        <f t="shared" si="18"/>
        <v/>
      </c>
      <c r="S110" s="46" t="str">
        <f t="shared" si="18"/>
        <v/>
      </c>
      <c r="T110" s="46" t="str">
        <f t="shared" si="18"/>
        <v/>
      </c>
      <c r="U110" s="46" t="str">
        <f t="shared" si="18"/>
        <v/>
      </c>
      <c r="V110" s="46" t="str">
        <f t="shared" si="18"/>
        <v/>
      </c>
    </row>
    <row r="111" spans="1:22" x14ac:dyDescent="0.2">
      <c r="A111" s="1">
        <v>104</v>
      </c>
      <c r="B111" s="1" t="s">
        <v>95</v>
      </c>
      <c r="D111" s="29">
        <f>SUMIFS('2013Figures'!$J:$J,'2013Figures'!$C:$C,$A111,'2013Figures'!$H:$H,$B111,'2013Figures'!$I:$I,"",'2013Figures'!$E:$E,$B$1)</f>
        <v>0</v>
      </c>
      <c r="E111" s="9">
        <f>SUMIFS('2013Figures'!$J:$J,'2013Figures'!$C:$C,$A111,'2013Figures'!$H:$H,$B111,'2013Figures'!$I:$I,"",'2013Figures'!$B:$B,"BrokerToCy",'2013Figures'!$G:$G,"E1",'2013Figures'!$E:$E,$B$1)</f>
        <v>0</v>
      </c>
      <c r="F111" s="9">
        <f>SUMIFS('2013Figures'!$J:$J,'2013Figures'!$C:$C,$A111,'2013Figures'!$H:$H,$B111,'2013Figures'!$I:$I,"",'2013Figures'!$B:$B,"BrokerToCy",'2013Figures'!$G:$G,"P1",'2013Figures'!$E:$E,$B$1)</f>
        <v>0</v>
      </c>
      <c r="G111" s="9">
        <f>SUMIFS('2013Figures'!$J:$J,'2013Figures'!$C:$C,$A111,'2013Figures'!$H:$H,$B111,'2013Figures'!$I:$I,"",'2013Figures'!$B:$B,"CyToBroker",'2013Figures'!$G:$G,"E1",'2013Figures'!$E:$E,$B$1)</f>
        <v>0</v>
      </c>
      <c r="H111" s="9">
        <f>SUMIFS('2013Figures'!$J:$J,'2013Figures'!$C:$C,$A111,'2013Figures'!$H:$H,$B111,'2013Figures'!$I:$I,"",'2013Figures'!$B:$B,"CyToBroker",'2013Figures'!$G:$G,"P1",'2013Figures'!$E:$E,$B$1)</f>
        <v>0</v>
      </c>
      <c r="J111" s="8" t="s">
        <v>131</v>
      </c>
      <c r="L111" s="42">
        <f>SUMIFS('2012Figures'!$J:$J,'2012Figures'!$C:$C,$A111,'2012Figures'!$H:$H,$B111,'2012Figures'!$I:$I,"",'2012Figures'!$E:$E,$B$1)</f>
        <v>0</v>
      </c>
      <c r="M111" s="52">
        <f>SUMIFS('2012Figures'!$J:$J,'2012Figures'!$C:$C,$A111,'2012Figures'!$H:$H,$B111,'2012Figures'!$I:$I,"",'2012Figures'!$B:$B,"BrokerToCy",'2012Figures'!$G:$G,"E1",'2012Figures'!$E:$E,$B$1)</f>
        <v>0</v>
      </c>
      <c r="N111" s="52">
        <f>SUMIFS('2012Figures'!$J:$J,'2012Figures'!$C:$C,$A111,'2012Figures'!$H:$H,$B111,'2012Figures'!$I:$I,"",'2012Figures'!$B:$B,"BrokerToCy",'2012Figures'!$G:$G,"P1",'2012Figures'!$E:$E,$B$1)</f>
        <v>0</v>
      </c>
      <c r="O111" s="52">
        <f>SUMIFS('2012Figures'!$J:$J,'2012Figures'!$C:$C,$A111,'2012Figures'!$H:$H,$B111,'2012Figures'!$I:$I,"",'2012Figures'!$B:$B,"CyToBroker",'2012Figures'!$G:$G,"E1",'2012Figures'!$E:$E,$B$1)</f>
        <v>0</v>
      </c>
      <c r="P111" s="52">
        <f>SUMIFS('2012Figures'!$J:$J,'2012Figures'!$C:$C,$A111,'2012Figures'!$H:$H,$B111,'2012Figures'!$I:$I,"",'2012Figures'!$B:$B,"CyToBroker",'2012Figures'!$G:$G,"P1",'2012Figures'!$E:$E,$B$1)</f>
        <v>0</v>
      </c>
      <c r="R111" s="46" t="str">
        <f t="shared" si="18"/>
        <v/>
      </c>
      <c r="S111" s="46" t="str">
        <f t="shared" si="18"/>
        <v/>
      </c>
      <c r="T111" s="46" t="str">
        <f t="shared" si="18"/>
        <v/>
      </c>
      <c r="U111" s="46" t="str">
        <f t="shared" si="18"/>
        <v/>
      </c>
      <c r="V111" s="46" t="str">
        <f t="shared" si="18"/>
        <v/>
      </c>
    </row>
    <row r="112" spans="1:22" x14ac:dyDescent="0.2">
      <c r="A112" s="1">
        <v>104</v>
      </c>
      <c r="B112" s="1" t="s">
        <v>96</v>
      </c>
      <c r="C112" s="8">
        <v>2</v>
      </c>
      <c r="D112" s="29">
        <f>SUMIFS('2013Figures'!$J:$J,'2013Figures'!$C:$C,$A112,'2013Figures'!$H:$H,$B112,'2013Figures'!$I:$I,$C112,'2013Figures'!$E:$E,$B$1)</f>
        <v>0</v>
      </c>
      <c r="E112" s="9">
        <f>SUMIFS('2013Figures'!$J:$J,'2013Figures'!$C:$C,$A112,'2013Figures'!$H:$H,$B112,'2013Figures'!$I:$I,$C112,'2013Figures'!$B:$B,"BrokerToCy",'2013Figures'!$G:$G,"E1",'2013Figures'!$E:$E,$B$1)</f>
        <v>0</v>
      </c>
      <c r="F112" s="9">
        <f>SUMIFS('2013Figures'!$J:$J,'2013Figures'!$C:$C,$A112,'2013Figures'!$H:$H,$B112,'2013Figures'!$I:$I,$C112,'2013Figures'!$B:$B,"BrokerToCy",'2013Figures'!$G:$G,"P1",'2013Figures'!$E:$E,$B$1)</f>
        <v>0</v>
      </c>
      <c r="G112" s="9">
        <f>SUMIFS('2013Figures'!$J:$J,'2013Figures'!$C:$C,$A112,'2013Figures'!$H:$H,$B112,'2013Figures'!$I:$I,$C112,'2013Figures'!$B:$B,"CyToBroker",'2013Figures'!$G:$G,"E1",'2013Figures'!$E:$E,$B$1)</f>
        <v>0</v>
      </c>
      <c r="H112" s="9">
        <f>SUMIFS('2013Figures'!$J:$J,'2013Figures'!$C:$C,$A112,'2013Figures'!$H:$H,$B112,'2013Figures'!$I:$I,$C112,'2013Figures'!$B:$B,"CyToBroker",'2013Figures'!$G:$G,"P1",'2013Figures'!$E:$E,$B$1)</f>
        <v>0</v>
      </c>
      <c r="I112" s="30"/>
      <c r="J112" s="31">
        <v>201001</v>
      </c>
      <c r="K112" s="30"/>
      <c r="L112" s="42">
        <f>SUMIFS('2012Figures'!$J:$J,'2012Figures'!$C:$C,$A112,'2012Figures'!$H:$H,$B112,'2012Figures'!$I:$I,$C112,'2012Figures'!$E:$E,$B$1)</f>
        <v>0</v>
      </c>
      <c r="M112" s="52">
        <f>SUMIFS('2012Figures'!$J:$J,'2012Figures'!$C:$C,$A112,'2012Figures'!$H:$H,$B112,'2012Figures'!$I:$I,$C112,'2012Figures'!$B:$B,"BrokerToCy",'2012Figures'!$G:$G,"E1",'2012Figures'!$E:$E,$B$1)</f>
        <v>0</v>
      </c>
      <c r="N112" s="52">
        <f>SUMIFS('2012Figures'!$J:$J,'2012Figures'!$C:$C,$A112,'2012Figures'!$H:$H,$B112,'2012Figures'!$I:$I,$C112,'2012Figures'!$B:$B,"BrokerToCy",'2012Figures'!$G:$G,"P1",'2012Figures'!$E:$E,$B$1)</f>
        <v>0</v>
      </c>
      <c r="O112" s="52">
        <f>SUMIFS('2012Figures'!$J:$J,'2012Figures'!$C:$C,$A112,'2012Figures'!$H:$H,$B112,'2012Figures'!$I:$I,$C112,'2012Figures'!$B:$B,"CyToBroker",'2012Figures'!$G:$G,"E1",'2012Figures'!$E:$E,$B$1)</f>
        <v>0</v>
      </c>
      <c r="P112" s="52">
        <f>SUMIFS('2012Figures'!$J:$J,'2012Figures'!$C:$C,$A112,'2012Figures'!$H:$H,$B112,'2012Figures'!$I:$I,$C112,'2012Figures'!$B:$B,"CyToBroker",'2012Figures'!$G:$G,"P1",'2012Figures'!$E:$E,$B$1)</f>
        <v>0</v>
      </c>
      <c r="Q112" s="30"/>
      <c r="R112" s="46" t="str">
        <f t="shared" si="18"/>
        <v/>
      </c>
      <c r="S112" s="46" t="str">
        <f t="shared" si="18"/>
        <v/>
      </c>
      <c r="T112" s="46" t="str">
        <f t="shared" si="18"/>
        <v/>
      </c>
      <c r="U112" s="46" t="str">
        <f t="shared" si="18"/>
        <v/>
      </c>
      <c r="V112" s="46" t="str">
        <f t="shared" si="18"/>
        <v/>
      </c>
    </row>
    <row r="113" spans="1:22" x14ac:dyDescent="0.2">
      <c r="A113" s="1">
        <v>104</v>
      </c>
      <c r="B113" s="1" t="s">
        <v>96</v>
      </c>
      <c r="C113" s="8">
        <v>1</v>
      </c>
      <c r="D113" s="29">
        <f>SUMIFS('2013Figures'!$J:$J,'2013Figures'!$C:$C,$A113,'2013Figures'!$H:$H,$B113,'2013Figures'!$I:$I,$C113,'2013Figures'!$E:$E,$B$1)</f>
        <v>0</v>
      </c>
      <c r="E113" s="9">
        <f>SUMIFS('2013Figures'!$J:$J,'2013Figures'!$C:$C,$A113,'2013Figures'!$H:$H,$B113,'2013Figures'!$I:$I,$C113,'2013Figures'!$B:$B,"BrokerToCy",'2013Figures'!$G:$G,"E1",'2013Figures'!$E:$E,$B$1)</f>
        <v>0</v>
      </c>
      <c r="F113" s="9">
        <f>SUMIFS('2013Figures'!$J:$J,'2013Figures'!$C:$C,$A113,'2013Figures'!$H:$H,$B113,'2013Figures'!$I:$I,$C113,'2013Figures'!$B:$B,"BrokerToCy",'2013Figures'!$G:$G,"P1",'2013Figures'!$E:$E,$B$1)</f>
        <v>0</v>
      </c>
      <c r="G113" s="9">
        <f>SUMIFS('2013Figures'!$J:$J,'2013Figures'!$C:$C,$A113,'2013Figures'!$H:$H,$B113,'2013Figures'!$I:$I,$C113,'2013Figures'!$B:$B,"CyToBroker",'2013Figures'!$G:$G,"E1",'2013Figures'!$E:$E,$B$1)</f>
        <v>0</v>
      </c>
      <c r="H113" s="9">
        <f>SUMIFS('2013Figures'!$J:$J,'2013Figures'!$C:$C,$A113,'2013Figures'!$H:$H,$B113,'2013Figures'!$I:$I,$C113,'2013Figures'!$B:$B,"CyToBroker",'2013Figures'!$G:$G,"P1",'2013Figures'!$E:$E,$B$1)</f>
        <v>0</v>
      </c>
      <c r="J113" s="8">
        <v>200601</v>
      </c>
      <c r="L113" s="42">
        <f>SUMIFS('2012Figures'!$J:$J,'2012Figures'!$C:$C,$A113,'2012Figures'!$H:$H,$B113,'2012Figures'!$I:$I,$C113,'2012Figures'!$E:$E,$B$1)</f>
        <v>0</v>
      </c>
      <c r="M113" s="52">
        <f>SUMIFS('2012Figures'!$J:$J,'2012Figures'!$C:$C,$A113,'2012Figures'!$H:$H,$B113,'2012Figures'!$I:$I,$C113,'2012Figures'!$B:$B,"BrokerToCy",'2012Figures'!$G:$G,"E1",'2012Figures'!$E:$E,$B$1)</f>
        <v>0</v>
      </c>
      <c r="N113" s="52">
        <f>SUMIFS('2012Figures'!$J:$J,'2012Figures'!$C:$C,$A113,'2012Figures'!$H:$H,$B113,'2012Figures'!$I:$I,$C113,'2012Figures'!$B:$B,"BrokerToCy",'2012Figures'!$G:$G,"P1",'2012Figures'!$E:$E,$B$1)</f>
        <v>0</v>
      </c>
      <c r="O113" s="52">
        <f>SUMIFS('2012Figures'!$J:$J,'2012Figures'!$C:$C,$A113,'2012Figures'!$H:$H,$B113,'2012Figures'!$I:$I,$C113,'2012Figures'!$B:$B,"CyToBroker",'2012Figures'!$G:$G,"E1",'2012Figures'!$E:$E,$B$1)</f>
        <v>0</v>
      </c>
      <c r="P113" s="52">
        <f>SUMIFS('2012Figures'!$J:$J,'2012Figures'!$C:$C,$A113,'2012Figures'!$H:$H,$B113,'2012Figures'!$I:$I,$C113,'2012Figures'!$B:$B,"CyToBroker",'2012Figures'!$G:$G,"P1",'2012Figures'!$E:$E,$B$1)</f>
        <v>0</v>
      </c>
      <c r="R113" s="46" t="str">
        <f t="shared" si="18"/>
        <v/>
      </c>
      <c r="S113" s="46" t="str">
        <f t="shared" si="18"/>
        <v/>
      </c>
      <c r="T113" s="46" t="str">
        <f t="shared" si="18"/>
        <v/>
      </c>
      <c r="U113" s="46" t="str">
        <f t="shared" si="18"/>
        <v/>
      </c>
      <c r="V113" s="46" t="str">
        <f t="shared" si="18"/>
        <v/>
      </c>
    </row>
    <row r="114" spans="1:22" x14ac:dyDescent="0.2">
      <c r="A114" s="1">
        <v>104</v>
      </c>
      <c r="B114" s="1" t="s">
        <v>96</v>
      </c>
      <c r="D114" s="29">
        <f>SUMIFS('2013Figures'!$J:$J,'2013Figures'!$C:$C,$A114,'2013Figures'!$H:$H,$B114,'2013Figures'!$I:$I,"",'2013Figures'!$E:$E,$B$1)</f>
        <v>0</v>
      </c>
      <c r="E114" s="9">
        <f>SUMIFS('2013Figures'!$J:$J,'2013Figures'!$C:$C,$A114,'2013Figures'!$H:$H,$B114,'2013Figures'!$I:$I,"",'2013Figures'!$B:$B,"BrokerToCy",'2013Figures'!$G:$G,"E1",'2013Figures'!$E:$E,$B$1)</f>
        <v>0</v>
      </c>
      <c r="F114" s="9">
        <f>SUMIFS('2013Figures'!$J:$J,'2013Figures'!$C:$C,$A114,'2013Figures'!$H:$H,$B114,'2013Figures'!$I:$I,"",'2013Figures'!$B:$B,"BrokerToCy",'2013Figures'!$G:$G,"P1",'2013Figures'!$E:$E,$B$1)</f>
        <v>0</v>
      </c>
      <c r="G114" s="9">
        <f>SUMIFS('2013Figures'!$J:$J,'2013Figures'!$C:$C,$A114,'2013Figures'!$H:$H,$B114,'2013Figures'!$I:$I,"",'2013Figures'!$B:$B,"CyToBroker",'2013Figures'!$G:$G,"E1",'2013Figures'!$E:$E,$B$1)</f>
        <v>0</v>
      </c>
      <c r="H114" s="9">
        <f>SUMIFS('2013Figures'!$J:$J,'2013Figures'!$C:$C,$A114,'2013Figures'!$H:$H,$B114,'2013Figures'!$I:$I,"",'2013Figures'!$B:$B,"CyToBroker",'2013Figures'!$G:$G,"P1",'2013Figures'!$E:$E,$B$1)</f>
        <v>0</v>
      </c>
      <c r="J114" s="8" t="s">
        <v>131</v>
      </c>
      <c r="L114" s="42">
        <f>SUMIFS('2012Figures'!$J:$J,'2012Figures'!$C:$C,$A114,'2012Figures'!$H:$H,$B114,'2012Figures'!$I:$I,"",'2012Figures'!$E:$E,$B$1)</f>
        <v>0</v>
      </c>
      <c r="M114" s="52">
        <f>SUMIFS('2012Figures'!$J:$J,'2012Figures'!$C:$C,$A114,'2012Figures'!$H:$H,$B114,'2012Figures'!$I:$I,"",'2012Figures'!$B:$B,"BrokerToCy",'2012Figures'!$G:$G,"E1",'2012Figures'!$E:$E,$B$1)</f>
        <v>0</v>
      </c>
      <c r="N114" s="52">
        <f>SUMIFS('2012Figures'!$J:$J,'2012Figures'!$C:$C,$A114,'2012Figures'!$H:$H,$B114,'2012Figures'!$I:$I,"",'2012Figures'!$B:$B,"BrokerToCy",'2012Figures'!$G:$G,"P1",'2012Figures'!$E:$E,$B$1)</f>
        <v>0</v>
      </c>
      <c r="O114" s="52">
        <f>SUMIFS('2012Figures'!$J:$J,'2012Figures'!$C:$C,$A114,'2012Figures'!$H:$H,$B114,'2012Figures'!$I:$I,"",'2012Figures'!$B:$B,"CyToBroker",'2012Figures'!$G:$G,"E1",'2012Figures'!$E:$E,$B$1)</f>
        <v>0</v>
      </c>
      <c r="P114" s="52">
        <f>SUMIFS('2012Figures'!$J:$J,'2012Figures'!$C:$C,$A114,'2012Figures'!$H:$H,$B114,'2012Figures'!$I:$I,"",'2012Figures'!$B:$B,"CyToBroker",'2012Figures'!$G:$G,"P1",'2012Figures'!$E:$E,$B$1)</f>
        <v>0</v>
      </c>
      <c r="R114" s="46" t="str">
        <f t="shared" si="18"/>
        <v/>
      </c>
      <c r="S114" s="46" t="str">
        <f t="shared" si="18"/>
        <v/>
      </c>
      <c r="T114" s="46" t="str">
        <f t="shared" si="18"/>
        <v/>
      </c>
      <c r="U114" s="46" t="str">
        <f t="shared" si="18"/>
        <v/>
      </c>
      <c r="V114" s="46" t="str">
        <f t="shared" si="18"/>
        <v/>
      </c>
    </row>
    <row r="115" spans="1:22" x14ac:dyDescent="0.2">
      <c r="A115" s="1">
        <v>104</v>
      </c>
      <c r="B115" s="1" t="s">
        <v>97</v>
      </c>
      <c r="C115" s="8">
        <v>11</v>
      </c>
      <c r="D115" s="29">
        <f>SUMIFS('2013Figures'!$J:$J,'2013Figures'!$C:$C,$A115,'2013Figures'!$H:$H,$B115,'2013Figures'!$I:$I,$C115,'2013Figures'!$E:$E,$B$1)</f>
        <v>0</v>
      </c>
      <c r="E115" s="9">
        <f>SUMIFS('2013Figures'!$J:$J,'2013Figures'!$C:$C,$A115,'2013Figures'!$H:$H,$B115,'2013Figures'!$I:$I,$C115,'2013Figures'!$B:$B,"BrokerToCy",'2013Figures'!$G:$G,"E1",'2013Figures'!$E:$E,$B$1)</f>
        <v>0</v>
      </c>
      <c r="F115" s="9">
        <f>SUMIFS('2013Figures'!$J:$J,'2013Figures'!$C:$C,$A115,'2013Figures'!$H:$H,$B115,'2013Figures'!$I:$I,$C115,'2013Figures'!$B:$B,"BrokerToCy",'2013Figures'!$G:$G,"P1",'2013Figures'!$E:$E,$B$1)</f>
        <v>0</v>
      </c>
      <c r="G115" s="9">
        <f>SUMIFS('2013Figures'!$J:$J,'2013Figures'!$C:$C,$A115,'2013Figures'!$H:$H,$B115,'2013Figures'!$I:$I,$C115,'2013Figures'!$B:$B,"CyToBroker",'2013Figures'!$G:$G,"E1",'2013Figures'!$E:$E,$B$1)</f>
        <v>0</v>
      </c>
      <c r="H115" s="9">
        <f>SUMIFS('2013Figures'!$J:$J,'2013Figures'!$C:$C,$A115,'2013Figures'!$H:$H,$B115,'2013Figures'!$I:$I,$C115,'2013Figures'!$B:$B,"CyToBroker",'2013Figures'!$G:$G,"P1",'2013Figures'!$E:$E,$B$1)</f>
        <v>0</v>
      </c>
      <c r="L115" s="42">
        <f>SUMIFS('2012Figures'!$J:$J,'2012Figures'!$C:$C,$A115,'2012Figures'!$H:$H,$B115,'2012Figures'!$I:$I,$C115,'2012Figures'!$E:$E,$B$1)</f>
        <v>0</v>
      </c>
      <c r="M115" s="52">
        <f>SUMIFS('2012Figures'!$J:$J,'2012Figures'!$C:$C,$A115,'2012Figures'!$H:$H,$B115,'2012Figures'!$I:$I,$C115,'2012Figures'!$B:$B,"BrokerToCy",'2012Figures'!$G:$G,"E1",'2012Figures'!$E:$E,$B$1)</f>
        <v>0</v>
      </c>
      <c r="N115" s="52">
        <f>SUMIFS('2012Figures'!$J:$J,'2012Figures'!$C:$C,$A115,'2012Figures'!$H:$H,$B115,'2012Figures'!$I:$I,$C115,'2012Figures'!$B:$B,"BrokerToCy",'2012Figures'!$G:$G,"P1",'2012Figures'!$E:$E,$B$1)</f>
        <v>0</v>
      </c>
      <c r="O115" s="52">
        <f>SUMIFS('2012Figures'!$J:$J,'2012Figures'!$C:$C,$A115,'2012Figures'!$H:$H,$B115,'2012Figures'!$I:$I,$C115,'2012Figures'!$B:$B,"CyToBroker",'2012Figures'!$G:$G,"E1",'2012Figures'!$E:$E,$B$1)</f>
        <v>0</v>
      </c>
      <c r="P115" s="52">
        <f>SUMIFS('2012Figures'!$J:$J,'2012Figures'!$C:$C,$A115,'2012Figures'!$H:$H,$B115,'2012Figures'!$I:$I,$C115,'2012Figures'!$B:$B,"CyToBroker",'2012Figures'!$G:$G,"P1",'2012Figures'!$E:$E,$B$1)</f>
        <v>0</v>
      </c>
      <c r="R115" s="46" t="str">
        <f t="shared" si="18"/>
        <v/>
      </c>
      <c r="S115" s="46" t="str">
        <f t="shared" si="18"/>
        <v/>
      </c>
      <c r="T115" s="46" t="str">
        <f t="shared" si="18"/>
        <v/>
      </c>
      <c r="U115" s="46" t="str">
        <f t="shared" si="18"/>
        <v/>
      </c>
      <c r="V115" s="46" t="str">
        <f t="shared" si="18"/>
        <v/>
      </c>
    </row>
    <row r="116" spans="1:22" x14ac:dyDescent="0.2">
      <c r="A116" s="1">
        <v>104</v>
      </c>
      <c r="B116" s="1" t="s">
        <v>97</v>
      </c>
      <c r="C116" s="8">
        <v>10</v>
      </c>
      <c r="D116" s="29">
        <f>SUMIFS('2013Figures'!$J:$J,'2013Figures'!$C:$C,$A116,'2013Figures'!$H:$H,$B116,'2013Figures'!$I:$I,$C116,'2013Figures'!$E:$E,$B$1)</f>
        <v>0</v>
      </c>
      <c r="E116" s="9">
        <f>SUMIFS('2013Figures'!$J:$J,'2013Figures'!$C:$C,$A116,'2013Figures'!$H:$H,$B116,'2013Figures'!$I:$I,$C116,'2013Figures'!$B:$B,"BrokerToCy",'2013Figures'!$G:$G,"E1",'2013Figures'!$E:$E,$B$1)</f>
        <v>0</v>
      </c>
      <c r="F116" s="9">
        <f>SUMIFS('2013Figures'!$J:$J,'2013Figures'!$C:$C,$A116,'2013Figures'!$H:$H,$B116,'2013Figures'!$I:$I,$C116,'2013Figures'!$B:$B,"BrokerToCy",'2013Figures'!$G:$G,"P1",'2013Figures'!$E:$E,$B$1)</f>
        <v>0</v>
      </c>
      <c r="G116" s="9">
        <f>SUMIFS('2013Figures'!$J:$J,'2013Figures'!$C:$C,$A116,'2013Figures'!$H:$H,$B116,'2013Figures'!$I:$I,$C116,'2013Figures'!$B:$B,"CyToBroker",'2013Figures'!$G:$G,"E1",'2013Figures'!$E:$E,$B$1)</f>
        <v>0</v>
      </c>
      <c r="H116" s="9">
        <f>SUMIFS('2013Figures'!$J:$J,'2013Figures'!$C:$C,$A116,'2013Figures'!$H:$H,$B116,'2013Figures'!$I:$I,$C116,'2013Figures'!$B:$B,"CyToBroker",'2013Figures'!$G:$G,"P1",'2013Figures'!$E:$E,$B$1)</f>
        <v>0</v>
      </c>
      <c r="J116" s="8">
        <v>201501</v>
      </c>
      <c r="L116" s="42">
        <f>SUMIFS('2012Figures'!$J:$J,'2012Figures'!$C:$C,$A116,'2012Figures'!$H:$H,$B116,'2012Figures'!$I:$I,$C116,'2012Figures'!$E:$E,$B$1)</f>
        <v>0</v>
      </c>
      <c r="M116" s="52">
        <f>SUMIFS('2012Figures'!$J:$J,'2012Figures'!$C:$C,$A116,'2012Figures'!$H:$H,$B116,'2012Figures'!$I:$I,$C116,'2012Figures'!$B:$B,"BrokerToCy",'2012Figures'!$G:$G,"E1",'2012Figures'!$E:$E,$B$1)</f>
        <v>0</v>
      </c>
      <c r="N116" s="52">
        <f>SUMIFS('2012Figures'!$J:$J,'2012Figures'!$C:$C,$A116,'2012Figures'!$H:$H,$B116,'2012Figures'!$I:$I,$C116,'2012Figures'!$B:$B,"BrokerToCy",'2012Figures'!$G:$G,"P1",'2012Figures'!$E:$E,$B$1)</f>
        <v>0</v>
      </c>
      <c r="O116" s="52">
        <f>SUMIFS('2012Figures'!$J:$J,'2012Figures'!$C:$C,$A116,'2012Figures'!$H:$H,$B116,'2012Figures'!$I:$I,$C116,'2012Figures'!$B:$B,"CyToBroker",'2012Figures'!$G:$G,"E1",'2012Figures'!$E:$E,$B$1)</f>
        <v>0</v>
      </c>
      <c r="P116" s="52">
        <f>SUMIFS('2012Figures'!$J:$J,'2012Figures'!$C:$C,$A116,'2012Figures'!$H:$H,$B116,'2012Figures'!$I:$I,$C116,'2012Figures'!$B:$B,"CyToBroker",'2012Figures'!$G:$G,"P1",'2012Figures'!$E:$E,$B$1)</f>
        <v>0</v>
      </c>
      <c r="R116" s="46" t="str">
        <f t="shared" si="18"/>
        <v/>
      </c>
      <c r="S116" s="46" t="str">
        <f t="shared" si="18"/>
        <v/>
      </c>
      <c r="T116" s="46" t="str">
        <f t="shared" si="18"/>
        <v/>
      </c>
      <c r="U116" s="46" t="str">
        <f t="shared" si="18"/>
        <v/>
      </c>
      <c r="V116" s="46" t="str">
        <f t="shared" si="18"/>
        <v/>
      </c>
    </row>
    <row r="117" spans="1:22" x14ac:dyDescent="0.2">
      <c r="A117" s="1">
        <v>104</v>
      </c>
      <c r="B117" s="1" t="s">
        <v>97</v>
      </c>
      <c r="C117" s="8">
        <v>9</v>
      </c>
      <c r="D117" s="29">
        <f>SUMIFS('2013Figures'!$J:$J,'2013Figures'!$C:$C,$A117,'2013Figures'!$H:$H,$B117,'2013Figures'!$I:$I,$C117,'2013Figures'!$E:$E,$B$1)</f>
        <v>0</v>
      </c>
      <c r="E117" s="9">
        <f>SUMIFS('2013Figures'!$J:$J,'2013Figures'!$C:$C,$A117,'2013Figures'!$H:$H,$B117,'2013Figures'!$I:$I,$C117,'2013Figures'!$B:$B,"BrokerToCy",'2013Figures'!$G:$G,"E1",'2013Figures'!$E:$E,$B$1)</f>
        <v>0</v>
      </c>
      <c r="F117" s="9">
        <f>SUMIFS('2013Figures'!$J:$J,'2013Figures'!$C:$C,$A117,'2013Figures'!$H:$H,$B117,'2013Figures'!$I:$I,$C117,'2013Figures'!$B:$B,"BrokerToCy",'2013Figures'!$G:$G,"P1",'2013Figures'!$E:$E,$B$1)</f>
        <v>0</v>
      </c>
      <c r="G117" s="9">
        <f>SUMIFS('2013Figures'!$J:$J,'2013Figures'!$C:$C,$A117,'2013Figures'!$H:$H,$B117,'2013Figures'!$I:$I,$C117,'2013Figures'!$B:$B,"CyToBroker",'2013Figures'!$G:$G,"E1",'2013Figures'!$E:$E,$B$1)</f>
        <v>0</v>
      </c>
      <c r="H117" s="9">
        <f>SUMIFS('2013Figures'!$J:$J,'2013Figures'!$C:$C,$A117,'2013Figures'!$H:$H,$B117,'2013Figures'!$I:$I,$C117,'2013Figures'!$B:$B,"CyToBroker",'2013Figures'!$G:$G,"P1",'2013Figures'!$E:$E,$B$1)</f>
        <v>0</v>
      </c>
      <c r="J117" s="8">
        <v>201401</v>
      </c>
      <c r="L117" s="42">
        <f>SUMIFS('2012Figures'!$J:$J,'2012Figures'!$C:$C,$A117,'2012Figures'!$H:$H,$B117,'2012Figures'!$I:$I,$C117,'2012Figures'!$E:$E,$B$1)</f>
        <v>0</v>
      </c>
      <c r="M117" s="52">
        <f>SUMIFS('2012Figures'!$J:$J,'2012Figures'!$C:$C,$A117,'2012Figures'!$H:$H,$B117,'2012Figures'!$I:$I,$C117,'2012Figures'!$B:$B,"BrokerToCy",'2012Figures'!$G:$G,"E1",'2012Figures'!$E:$E,$B$1)</f>
        <v>0</v>
      </c>
      <c r="N117" s="52">
        <f>SUMIFS('2012Figures'!$J:$J,'2012Figures'!$C:$C,$A117,'2012Figures'!$H:$H,$B117,'2012Figures'!$I:$I,$C117,'2012Figures'!$B:$B,"BrokerToCy",'2012Figures'!$G:$G,"P1",'2012Figures'!$E:$E,$B$1)</f>
        <v>0</v>
      </c>
      <c r="O117" s="52">
        <f>SUMIFS('2012Figures'!$J:$J,'2012Figures'!$C:$C,$A117,'2012Figures'!$H:$H,$B117,'2012Figures'!$I:$I,$C117,'2012Figures'!$B:$B,"CyToBroker",'2012Figures'!$G:$G,"E1",'2012Figures'!$E:$E,$B$1)</f>
        <v>0</v>
      </c>
      <c r="P117" s="52">
        <f>SUMIFS('2012Figures'!$J:$J,'2012Figures'!$C:$C,$A117,'2012Figures'!$H:$H,$B117,'2012Figures'!$I:$I,$C117,'2012Figures'!$B:$B,"CyToBroker",'2012Figures'!$G:$G,"P1",'2012Figures'!$E:$E,$B$1)</f>
        <v>0</v>
      </c>
      <c r="R117" s="46" t="str">
        <f t="shared" si="18"/>
        <v/>
      </c>
      <c r="S117" s="46" t="str">
        <f t="shared" si="18"/>
        <v/>
      </c>
      <c r="T117" s="46" t="str">
        <f t="shared" si="18"/>
        <v/>
      </c>
      <c r="U117" s="46" t="str">
        <f t="shared" si="18"/>
        <v/>
      </c>
      <c r="V117" s="46" t="str">
        <f t="shared" si="18"/>
        <v/>
      </c>
    </row>
    <row r="118" spans="1:22" x14ac:dyDescent="0.2">
      <c r="A118" s="1">
        <v>104</v>
      </c>
      <c r="B118" s="1" t="s">
        <v>97</v>
      </c>
      <c r="C118" s="8">
        <v>8</v>
      </c>
      <c r="D118" s="29">
        <f>SUMIFS('2013Figures'!$J:$J,'2013Figures'!$C:$C,$A118,'2013Figures'!$H:$H,$B118,'2013Figures'!$I:$I,$C118,'2013Figures'!$E:$E,$B$1)</f>
        <v>0</v>
      </c>
      <c r="E118" s="9">
        <f>SUMIFS('2013Figures'!$J:$J,'2013Figures'!$C:$C,$A118,'2013Figures'!$H:$H,$B118,'2013Figures'!$I:$I,$C118,'2013Figures'!$B:$B,"BrokerToCy",'2013Figures'!$G:$G,"E1",'2013Figures'!$E:$E,$B$1)</f>
        <v>0</v>
      </c>
      <c r="F118" s="9">
        <f>SUMIFS('2013Figures'!$J:$J,'2013Figures'!$C:$C,$A118,'2013Figures'!$H:$H,$B118,'2013Figures'!$I:$I,$C118,'2013Figures'!$B:$B,"BrokerToCy",'2013Figures'!$G:$G,"P1",'2013Figures'!$E:$E,$B$1)</f>
        <v>0</v>
      </c>
      <c r="G118" s="9">
        <f>SUMIFS('2013Figures'!$J:$J,'2013Figures'!$C:$C,$A118,'2013Figures'!$H:$H,$B118,'2013Figures'!$I:$I,$C118,'2013Figures'!$B:$B,"CyToBroker",'2013Figures'!$G:$G,"E1",'2013Figures'!$E:$E,$B$1)</f>
        <v>0</v>
      </c>
      <c r="H118" s="9">
        <f>SUMIFS('2013Figures'!$J:$J,'2013Figures'!$C:$C,$A118,'2013Figures'!$H:$H,$B118,'2013Figures'!$I:$I,$C118,'2013Figures'!$B:$B,"CyToBroker",'2013Figures'!$G:$G,"P1",'2013Figures'!$E:$E,$B$1)</f>
        <v>0</v>
      </c>
      <c r="I118" s="30"/>
      <c r="J118" s="31">
        <v>201301</v>
      </c>
      <c r="K118" s="30"/>
      <c r="L118" s="42">
        <f>SUMIFS('2012Figures'!$J:$J,'2012Figures'!$C:$C,$A118,'2012Figures'!$H:$H,$B118,'2012Figures'!$I:$I,$C118,'2012Figures'!$E:$E,$B$1)</f>
        <v>0</v>
      </c>
      <c r="M118" s="52">
        <f>SUMIFS('2012Figures'!$J:$J,'2012Figures'!$C:$C,$A118,'2012Figures'!$H:$H,$B118,'2012Figures'!$I:$I,$C118,'2012Figures'!$B:$B,"BrokerToCy",'2012Figures'!$G:$G,"E1",'2012Figures'!$E:$E,$B$1)</f>
        <v>0</v>
      </c>
      <c r="N118" s="52">
        <f>SUMIFS('2012Figures'!$J:$J,'2012Figures'!$C:$C,$A118,'2012Figures'!$H:$H,$B118,'2012Figures'!$I:$I,$C118,'2012Figures'!$B:$B,"BrokerToCy",'2012Figures'!$G:$G,"P1",'2012Figures'!$E:$E,$B$1)</f>
        <v>0</v>
      </c>
      <c r="O118" s="52">
        <f>SUMIFS('2012Figures'!$J:$J,'2012Figures'!$C:$C,$A118,'2012Figures'!$H:$H,$B118,'2012Figures'!$I:$I,$C118,'2012Figures'!$B:$B,"CyToBroker",'2012Figures'!$G:$G,"E1",'2012Figures'!$E:$E,$B$1)</f>
        <v>0</v>
      </c>
      <c r="P118" s="52">
        <f>SUMIFS('2012Figures'!$J:$J,'2012Figures'!$C:$C,$A118,'2012Figures'!$H:$H,$B118,'2012Figures'!$I:$I,$C118,'2012Figures'!$B:$B,"CyToBroker",'2012Figures'!$G:$G,"P1",'2012Figures'!$E:$E,$B$1)</f>
        <v>0</v>
      </c>
      <c r="Q118" s="30"/>
      <c r="R118" s="46" t="str">
        <f t="shared" si="18"/>
        <v/>
      </c>
      <c r="S118" s="46" t="str">
        <f t="shared" si="18"/>
        <v/>
      </c>
      <c r="T118" s="46" t="str">
        <f t="shared" si="18"/>
        <v/>
      </c>
      <c r="U118" s="46" t="str">
        <f t="shared" si="18"/>
        <v/>
      </c>
      <c r="V118" s="46" t="str">
        <f t="shared" si="18"/>
        <v/>
      </c>
    </row>
    <row r="119" spans="1:22" x14ac:dyDescent="0.2">
      <c r="A119" s="1">
        <v>104</v>
      </c>
      <c r="B119" s="1" t="s">
        <v>97</v>
      </c>
      <c r="C119" s="8">
        <v>7</v>
      </c>
      <c r="D119" s="29">
        <f>SUMIFS('2013Figures'!$J:$J,'2013Figures'!$C:$C,$A119,'2013Figures'!$H:$H,$B119,'2013Figures'!$I:$I,$C119,'2013Figures'!$E:$E,$B$1)</f>
        <v>0</v>
      </c>
      <c r="E119" s="9">
        <f>SUMIFS('2013Figures'!$J:$J,'2013Figures'!$C:$C,$A119,'2013Figures'!$H:$H,$B119,'2013Figures'!$I:$I,$C119,'2013Figures'!$B:$B,"BrokerToCy",'2013Figures'!$G:$G,"E1",'2013Figures'!$E:$E,$B$1)</f>
        <v>0</v>
      </c>
      <c r="F119" s="9">
        <f>SUMIFS('2013Figures'!$J:$J,'2013Figures'!$C:$C,$A119,'2013Figures'!$H:$H,$B119,'2013Figures'!$I:$I,$C119,'2013Figures'!$B:$B,"BrokerToCy",'2013Figures'!$G:$G,"P1",'2013Figures'!$E:$E,$B$1)</f>
        <v>0</v>
      </c>
      <c r="G119" s="9">
        <f>SUMIFS('2013Figures'!$J:$J,'2013Figures'!$C:$C,$A119,'2013Figures'!$H:$H,$B119,'2013Figures'!$I:$I,$C119,'2013Figures'!$B:$B,"CyToBroker",'2013Figures'!$G:$G,"E1",'2013Figures'!$E:$E,$B$1)</f>
        <v>0</v>
      </c>
      <c r="H119" s="9">
        <f>SUMIFS('2013Figures'!$J:$J,'2013Figures'!$C:$C,$A119,'2013Figures'!$H:$H,$B119,'2013Figures'!$I:$I,$C119,'2013Figures'!$B:$B,"CyToBroker",'2013Figures'!$G:$G,"P1",'2013Figures'!$E:$E,$B$1)</f>
        <v>0</v>
      </c>
      <c r="J119" s="8">
        <v>201201</v>
      </c>
      <c r="L119" s="42">
        <f>SUMIFS('2012Figures'!$J:$J,'2012Figures'!$C:$C,$A119,'2012Figures'!$H:$H,$B119,'2012Figures'!$I:$I,$C119,'2012Figures'!$E:$E,$B$1)</f>
        <v>0</v>
      </c>
      <c r="M119" s="52">
        <f>SUMIFS('2012Figures'!$J:$J,'2012Figures'!$C:$C,$A119,'2012Figures'!$H:$H,$B119,'2012Figures'!$I:$I,$C119,'2012Figures'!$B:$B,"BrokerToCy",'2012Figures'!$G:$G,"E1",'2012Figures'!$E:$E,$B$1)</f>
        <v>0</v>
      </c>
      <c r="N119" s="52">
        <f>SUMIFS('2012Figures'!$J:$J,'2012Figures'!$C:$C,$A119,'2012Figures'!$H:$H,$B119,'2012Figures'!$I:$I,$C119,'2012Figures'!$B:$B,"BrokerToCy",'2012Figures'!$G:$G,"P1",'2012Figures'!$E:$E,$B$1)</f>
        <v>0</v>
      </c>
      <c r="O119" s="52">
        <f>SUMIFS('2012Figures'!$J:$J,'2012Figures'!$C:$C,$A119,'2012Figures'!$H:$H,$B119,'2012Figures'!$I:$I,$C119,'2012Figures'!$B:$B,"CyToBroker",'2012Figures'!$G:$G,"E1",'2012Figures'!$E:$E,$B$1)</f>
        <v>0</v>
      </c>
      <c r="P119" s="52">
        <f>SUMIFS('2012Figures'!$J:$J,'2012Figures'!$C:$C,$A119,'2012Figures'!$H:$H,$B119,'2012Figures'!$I:$I,$C119,'2012Figures'!$B:$B,"CyToBroker",'2012Figures'!$G:$G,"P1",'2012Figures'!$E:$E,$B$1)</f>
        <v>0</v>
      </c>
      <c r="R119" s="46" t="str">
        <f t="shared" si="18"/>
        <v/>
      </c>
      <c r="S119" s="46" t="str">
        <f t="shared" si="18"/>
        <v/>
      </c>
      <c r="T119" s="46" t="str">
        <f t="shared" si="18"/>
        <v/>
      </c>
      <c r="U119" s="46" t="str">
        <f t="shared" si="18"/>
        <v/>
      </c>
      <c r="V119" s="46" t="str">
        <f t="shared" si="18"/>
        <v/>
      </c>
    </row>
    <row r="120" spans="1:22" x14ac:dyDescent="0.2">
      <c r="A120" s="1">
        <v>104</v>
      </c>
      <c r="B120" s="1" t="s">
        <v>97</v>
      </c>
      <c r="C120" s="8">
        <v>6</v>
      </c>
      <c r="D120" s="29">
        <f>SUMIFS('2013Figures'!$J:$J,'2013Figures'!$C:$C,$A120,'2013Figures'!$H:$H,$B120,'2013Figures'!$I:$I,$C120,'2013Figures'!$E:$E,$B$1)</f>
        <v>0</v>
      </c>
      <c r="E120" s="9">
        <f>SUMIFS('2013Figures'!$J:$J,'2013Figures'!$C:$C,$A120,'2013Figures'!$H:$H,$B120,'2013Figures'!$I:$I,$C120,'2013Figures'!$B:$B,"BrokerToCy",'2013Figures'!$G:$G,"E1",'2013Figures'!$E:$E,$B$1)</f>
        <v>0</v>
      </c>
      <c r="F120" s="9">
        <f>SUMIFS('2013Figures'!$J:$J,'2013Figures'!$C:$C,$A120,'2013Figures'!$H:$H,$B120,'2013Figures'!$I:$I,$C120,'2013Figures'!$B:$B,"BrokerToCy",'2013Figures'!$G:$G,"P1",'2013Figures'!$E:$E,$B$1)</f>
        <v>0</v>
      </c>
      <c r="G120" s="9">
        <f>SUMIFS('2013Figures'!$J:$J,'2013Figures'!$C:$C,$A120,'2013Figures'!$H:$H,$B120,'2013Figures'!$I:$I,$C120,'2013Figures'!$B:$B,"CyToBroker",'2013Figures'!$G:$G,"E1",'2013Figures'!$E:$E,$B$1)</f>
        <v>0</v>
      </c>
      <c r="H120" s="9">
        <f>SUMIFS('2013Figures'!$J:$J,'2013Figures'!$C:$C,$A120,'2013Figures'!$H:$H,$B120,'2013Figures'!$I:$I,$C120,'2013Figures'!$B:$B,"CyToBroker",'2013Figures'!$G:$G,"P1",'2013Figures'!$E:$E,$B$1)</f>
        <v>0</v>
      </c>
      <c r="J120" s="8">
        <v>201101</v>
      </c>
      <c r="L120" s="42">
        <f>SUMIFS('2012Figures'!$J:$J,'2012Figures'!$C:$C,$A120,'2012Figures'!$H:$H,$B120,'2012Figures'!$I:$I,$C120,'2012Figures'!$E:$E,$B$1)</f>
        <v>0</v>
      </c>
      <c r="M120" s="52">
        <f>SUMIFS('2012Figures'!$J:$J,'2012Figures'!$C:$C,$A120,'2012Figures'!$H:$H,$B120,'2012Figures'!$I:$I,$C120,'2012Figures'!$B:$B,"BrokerToCy",'2012Figures'!$G:$G,"E1",'2012Figures'!$E:$E,$B$1)</f>
        <v>0</v>
      </c>
      <c r="N120" s="52">
        <f>SUMIFS('2012Figures'!$J:$J,'2012Figures'!$C:$C,$A120,'2012Figures'!$H:$H,$B120,'2012Figures'!$I:$I,$C120,'2012Figures'!$B:$B,"BrokerToCy",'2012Figures'!$G:$G,"P1",'2012Figures'!$E:$E,$B$1)</f>
        <v>0</v>
      </c>
      <c r="O120" s="52">
        <f>SUMIFS('2012Figures'!$J:$J,'2012Figures'!$C:$C,$A120,'2012Figures'!$H:$H,$B120,'2012Figures'!$I:$I,$C120,'2012Figures'!$B:$B,"CyToBroker",'2012Figures'!$G:$G,"E1",'2012Figures'!$E:$E,$B$1)</f>
        <v>0</v>
      </c>
      <c r="P120" s="52">
        <f>SUMIFS('2012Figures'!$J:$J,'2012Figures'!$C:$C,$A120,'2012Figures'!$H:$H,$B120,'2012Figures'!$I:$I,$C120,'2012Figures'!$B:$B,"CyToBroker",'2012Figures'!$G:$G,"P1",'2012Figures'!$E:$E,$B$1)</f>
        <v>0</v>
      </c>
      <c r="R120" s="46" t="str">
        <f t="shared" si="18"/>
        <v/>
      </c>
      <c r="S120" s="46" t="str">
        <f t="shared" si="18"/>
        <v/>
      </c>
      <c r="T120" s="46" t="str">
        <f t="shared" si="18"/>
        <v/>
      </c>
      <c r="U120" s="46" t="str">
        <f t="shared" si="18"/>
        <v/>
      </c>
      <c r="V120" s="46" t="str">
        <f t="shared" si="18"/>
        <v/>
      </c>
    </row>
    <row r="121" spans="1:22" x14ac:dyDescent="0.2">
      <c r="A121" s="1">
        <v>104</v>
      </c>
      <c r="B121" s="1" t="s">
        <v>97</v>
      </c>
      <c r="C121" s="8">
        <v>5</v>
      </c>
      <c r="D121" s="29">
        <f>SUMIFS('2013Figures'!$J:$J,'2013Figures'!$C:$C,$A121,'2013Figures'!$H:$H,$B121,'2013Figures'!$I:$I,$C121,'2013Figures'!$E:$E,$B$1)</f>
        <v>0</v>
      </c>
      <c r="E121" s="9">
        <f>SUMIFS('2013Figures'!$J:$J,'2013Figures'!$C:$C,$A121,'2013Figures'!$H:$H,$B121,'2013Figures'!$I:$I,$C121,'2013Figures'!$B:$B,"BrokerToCy",'2013Figures'!$G:$G,"E1",'2013Figures'!$E:$E,$B$1)</f>
        <v>0</v>
      </c>
      <c r="F121" s="9">
        <f>SUMIFS('2013Figures'!$J:$J,'2013Figures'!$C:$C,$A121,'2013Figures'!$H:$H,$B121,'2013Figures'!$I:$I,$C121,'2013Figures'!$B:$B,"BrokerToCy",'2013Figures'!$G:$G,"P1",'2013Figures'!$E:$E,$B$1)</f>
        <v>0</v>
      </c>
      <c r="G121" s="9">
        <f>SUMIFS('2013Figures'!$J:$J,'2013Figures'!$C:$C,$A121,'2013Figures'!$H:$H,$B121,'2013Figures'!$I:$I,$C121,'2013Figures'!$B:$B,"CyToBroker",'2013Figures'!$G:$G,"E1",'2013Figures'!$E:$E,$B$1)</f>
        <v>0</v>
      </c>
      <c r="H121" s="9">
        <f>SUMIFS('2013Figures'!$J:$J,'2013Figures'!$C:$C,$A121,'2013Figures'!$H:$H,$B121,'2013Figures'!$I:$I,$C121,'2013Figures'!$B:$B,"CyToBroker",'2013Figures'!$G:$G,"P1",'2013Figures'!$E:$E,$B$1)</f>
        <v>0</v>
      </c>
      <c r="J121" s="8">
        <v>201001</v>
      </c>
      <c r="L121" s="42">
        <f>SUMIFS('2012Figures'!$J:$J,'2012Figures'!$C:$C,$A121,'2012Figures'!$H:$H,$B121,'2012Figures'!$I:$I,$C121,'2012Figures'!$E:$E,$B$1)</f>
        <v>0</v>
      </c>
      <c r="M121" s="52">
        <f>SUMIFS('2012Figures'!$J:$J,'2012Figures'!$C:$C,$A121,'2012Figures'!$H:$H,$B121,'2012Figures'!$I:$I,$C121,'2012Figures'!$B:$B,"BrokerToCy",'2012Figures'!$G:$G,"E1",'2012Figures'!$E:$E,$B$1)</f>
        <v>0</v>
      </c>
      <c r="N121" s="52">
        <f>SUMIFS('2012Figures'!$J:$J,'2012Figures'!$C:$C,$A121,'2012Figures'!$H:$H,$B121,'2012Figures'!$I:$I,$C121,'2012Figures'!$B:$B,"BrokerToCy",'2012Figures'!$G:$G,"P1",'2012Figures'!$E:$E,$B$1)</f>
        <v>0</v>
      </c>
      <c r="O121" s="52">
        <f>SUMIFS('2012Figures'!$J:$J,'2012Figures'!$C:$C,$A121,'2012Figures'!$H:$H,$B121,'2012Figures'!$I:$I,$C121,'2012Figures'!$B:$B,"CyToBroker",'2012Figures'!$G:$G,"E1",'2012Figures'!$E:$E,$B$1)</f>
        <v>0</v>
      </c>
      <c r="P121" s="52">
        <f>SUMIFS('2012Figures'!$J:$J,'2012Figures'!$C:$C,$A121,'2012Figures'!$H:$H,$B121,'2012Figures'!$I:$I,$C121,'2012Figures'!$B:$B,"CyToBroker",'2012Figures'!$G:$G,"P1",'2012Figures'!$E:$E,$B$1)</f>
        <v>0</v>
      </c>
      <c r="R121" s="46" t="str">
        <f t="shared" si="18"/>
        <v/>
      </c>
      <c r="S121" s="46" t="str">
        <f t="shared" si="18"/>
        <v/>
      </c>
      <c r="T121" s="46" t="str">
        <f t="shared" si="18"/>
        <v/>
      </c>
      <c r="U121" s="46" t="str">
        <f t="shared" si="18"/>
        <v/>
      </c>
      <c r="V121" s="46" t="str">
        <f t="shared" si="18"/>
        <v/>
      </c>
    </row>
    <row r="122" spans="1:22" x14ac:dyDescent="0.2">
      <c r="A122" s="1">
        <v>104</v>
      </c>
      <c r="B122" s="1" t="s">
        <v>97</v>
      </c>
      <c r="C122" s="8">
        <v>4</v>
      </c>
      <c r="D122" s="29">
        <f>SUMIFS('2013Figures'!$J:$J,'2013Figures'!$C:$C,$A122,'2013Figures'!$H:$H,$B122,'2013Figures'!$I:$I,$C122,'2013Figures'!$E:$E,$B$1)</f>
        <v>0</v>
      </c>
      <c r="E122" s="9">
        <f>SUMIFS('2013Figures'!$J:$J,'2013Figures'!$C:$C,$A122,'2013Figures'!$H:$H,$B122,'2013Figures'!$I:$I,$C122,'2013Figures'!$B:$B,"BrokerToCy",'2013Figures'!$G:$G,"E1",'2013Figures'!$E:$E,$B$1)</f>
        <v>0</v>
      </c>
      <c r="F122" s="9">
        <f>SUMIFS('2013Figures'!$J:$J,'2013Figures'!$C:$C,$A122,'2013Figures'!$H:$H,$B122,'2013Figures'!$I:$I,$C122,'2013Figures'!$B:$B,"BrokerToCy",'2013Figures'!$G:$G,"P1",'2013Figures'!$E:$E,$B$1)</f>
        <v>0</v>
      </c>
      <c r="G122" s="9">
        <f>SUMIFS('2013Figures'!$J:$J,'2013Figures'!$C:$C,$A122,'2013Figures'!$H:$H,$B122,'2013Figures'!$I:$I,$C122,'2013Figures'!$B:$B,"CyToBroker",'2013Figures'!$G:$G,"E1",'2013Figures'!$E:$E,$B$1)</f>
        <v>0</v>
      </c>
      <c r="H122" s="9">
        <f>SUMIFS('2013Figures'!$J:$J,'2013Figures'!$C:$C,$A122,'2013Figures'!$H:$H,$B122,'2013Figures'!$I:$I,$C122,'2013Figures'!$B:$B,"CyToBroker",'2013Figures'!$G:$G,"P1",'2013Figures'!$E:$E,$B$1)</f>
        <v>0</v>
      </c>
      <c r="J122" s="8">
        <v>200901</v>
      </c>
      <c r="L122" s="42">
        <f>SUMIFS('2012Figures'!$J:$J,'2012Figures'!$C:$C,$A122,'2012Figures'!$H:$H,$B122,'2012Figures'!$I:$I,$C122,'2012Figures'!$E:$E,$B$1)</f>
        <v>0</v>
      </c>
      <c r="M122" s="52">
        <f>SUMIFS('2012Figures'!$J:$J,'2012Figures'!$C:$C,$A122,'2012Figures'!$H:$H,$B122,'2012Figures'!$I:$I,$C122,'2012Figures'!$B:$B,"BrokerToCy",'2012Figures'!$G:$G,"E1",'2012Figures'!$E:$E,$B$1)</f>
        <v>0</v>
      </c>
      <c r="N122" s="52">
        <f>SUMIFS('2012Figures'!$J:$J,'2012Figures'!$C:$C,$A122,'2012Figures'!$H:$H,$B122,'2012Figures'!$I:$I,$C122,'2012Figures'!$B:$B,"BrokerToCy",'2012Figures'!$G:$G,"P1",'2012Figures'!$E:$E,$B$1)</f>
        <v>0</v>
      </c>
      <c r="O122" s="52">
        <f>SUMIFS('2012Figures'!$J:$J,'2012Figures'!$C:$C,$A122,'2012Figures'!$H:$H,$B122,'2012Figures'!$I:$I,$C122,'2012Figures'!$B:$B,"CyToBroker",'2012Figures'!$G:$G,"E1",'2012Figures'!$E:$E,$B$1)</f>
        <v>0</v>
      </c>
      <c r="P122" s="52">
        <f>SUMIFS('2012Figures'!$J:$J,'2012Figures'!$C:$C,$A122,'2012Figures'!$H:$H,$B122,'2012Figures'!$I:$I,$C122,'2012Figures'!$B:$B,"CyToBroker",'2012Figures'!$G:$G,"P1",'2012Figures'!$E:$E,$B$1)</f>
        <v>0</v>
      </c>
      <c r="R122" s="46" t="str">
        <f t="shared" si="18"/>
        <v/>
      </c>
      <c r="S122" s="46" t="str">
        <f t="shared" si="18"/>
        <v/>
      </c>
      <c r="T122" s="46" t="str">
        <f t="shared" si="18"/>
        <v/>
      </c>
      <c r="U122" s="46" t="str">
        <f t="shared" si="18"/>
        <v/>
      </c>
      <c r="V122" s="46" t="str">
        <f t="shared" si="18"/>
        <v/>
      </c>
    </row>
    <row r="123" spans="1:22" x14ac:dyDescent="0.2">
      <c r="A123" s="1">
        <v>104</v>
      </c>
      <c r="B123" s="1" t="s">
        <v>97</v>
      </c>
      <c r="C123" s="8">
        <v>3</v>
      </c>
      <c r="D123" s="29">
        <f>SUMIFS('2013Figures'!$J:$J,'2013Figures'!$C:$C,$A123,'2013Figures'!$H:$H,$B123,'2013Figures'!$I:$I,$C123,'2013Figures'!$E:$E,$B$1)</f>
        <v>0</v>
      </c>
      <c r="E123" s="9">
        <f>SUMIFS('2013Figures'!$J:$J,'2013Figures'!$C:$C,$A123,'2013Figures'!$H:$H,$B123,'2013Figures'!$I:$I,$C123,'2013Figures'!$B:$B,"BrokerToCy",'2013Figures'!$G:$G,"E1",'2013Figures'!$E:$E,$B$1)</f>
        <v>0</v>
      </c>
      <c r="F123" s="9">
        <f>SUMIFS('2013Figures'!$J:$J,'2013Figures'!$C:$C,$A123,'2013Figures'!$H:$H,$B123,'2013Figures'!$I:$I,$C123,'2013Figures'!$B:$B,"BrokerToCy",'2013Figures'!$G:$G,"P1",'2013Figures'!$E:$E,$B$1)</f>
        <v>0</v>
      </c>
      <c r="G123" s="9">
        <f>SUMIFS('2013Figures'!$J:$J,'2013Figures'!$C:$C,$A123,'2013Figures'!$H:$H,$B123,'2013Figures'!$I:$I,$C123,'2013Figures'!$B:$B,"CyToBroker",'2013Figures'!$G:$G,"E1",'2013Figures'!$E:$E,$B$1)</f>
        <v>0</v>
      </c>
      <c r="H123" s="9">
        <f>SUMIFS('2013Figures'!$J:$J,'2013Figures'!$C:$C,$A123,'2013Figures'!$H:$H,$B123,'2013Figures'!$I:$I,$C123,'2013Figures'!$B:$B,"CyToBroker",'2013Figures'!$G:$G,"P1",'2013Figures'!$E:$E,$B$1)</f>
        <v>0</v>
      </c>
      <c r="J123" s="8">
        <v>200801</v>
      </c>
      <c r="L123" s="42">
        <f>SUMIFS('2012Figures'!$J:$J,'2012Figures'!$C:$C,$A123,'2012Figures'!$H:$H,$B123,'2012Figures'!$I:$I,$C123,'2012Figures'!$E:$E,$B$1)</f>
        <v>0</v>
      </c>
      <c r="M123" s="52">
        <f>SUMIFS('2012Figures'!$J:$J,'2012Figures'!$C:$C,$A123,'2012Figures'!$H:$H,$B123,'2012Figures'!$I:$I,$C123,'2012Figures'!$B:$B,"BrokerToCy",'2012Figures'!$G:$G,"E1",'2012Figures'!$E:$E,$B$1)</f>
        <v>0</v>
      </c>
      <c r="N123" s="52">
        <f>SUMIFS('2012Figures'!$J:$J,'2012Figures'!$C:$C,$A123,'2012Figures'!$H:$H,$B123,'2012Figures'!$I:$I,$C123,'2012Figures'!$B:$B,"BrokerToCy",'2012Figures'!$G:$G,"P1",'2012Figures'!$E:$E,$B$1)</f>
        <v>0</v>
      </c>
      <c r="O123" s="52">
        <f>SUMIFS('2012Figures'!$J:$J,'2012Figures'!$C:$C,$A123,'2012Figures'!$H:$H,$B123,'2012Figures'!$I:$I,$C123,'2012Figures'!$B:$B,"CyToBroker",'2012Figures'!$G:$G,"E1",'2012Figures'!$E:$E,$B$1)</f>
        <v>0</v>
      </c>
      <c r="P123" s="52">
        <f>SUMIFS('2012Figures'!$J:$J,'2012Figures'!$C:$C,$A123,'2012Figures'!$H:$H,$B123,'2012Figures'!$I:$I,$C123,'2012Figures'!$B:$B,"CyToBroker",'2012Figures'!$G:$G,"P1",'2012Figures'!$E:$E,$B$1)</f>
        <v>0</v>
      </c>
      <c r="R123" s="46" t="str">
        <f t="shared" si="18"/>
        <v/>
      </c>
      <c r="S123" s="46" t="str">
        <f t="shared" si="18"/>
        <v/>
      </c>
      <c r="T123" s="46" t="str">
        <f t="shared" si="18"/>
        <v/>
      </c>
      <c r="U123" s="46" t="str">
        <f t="shared" si="18"/>
        <v/>
      </c>
      <c r="V123" s="46" t="str">
        <f t="shared" si="18"/>
        <v/>
      </c>
    </row>
    <row r="124" spans="1:22" x14ac:dyDescent="0.2">
      <c r="A124" s="1">
        <v>104</v>
      </c>
      <c r="B124" s="1" t="s">
        <v>97</v>
      </c>
      <c r="C124" s="8">
        <v>2</v>
      </c>
      <c r="D124" s="29">
        <f>SUMIFS('2013Figures'!$J:$J,'2013Figures'!$C:$C,$A124,'2013Figures'!$H:$H,$B124,'2013Figures'!$I:$I,$C124,'2013Figures'!$E:$E,$B$1)</f>
        <v>0</v>
      </c>
      <c r="E124" s="9">
        <f>SUMIFS('2013Figures'!$J:$J,'2013Figures'!$C:$C,$A124,'2013Figures'!$H:$H,$B124,'2013Figures'!$I:$I,$C124,'2013Figures'!$B:$B,"BrokerToCy",'2013Figures'!$G:$G,"E1",'2013Figures'!$E:$E,$B$1)</f>
        <v>0</v>
      </c>
      <c r="F124" s="9">
        <f>SUMIFS('2013Figures'!$J:$J,'2013Figures'!$C:$C,$A124,'2013Figures'!$H:$H,$B124,'2013Figures'!$I:$I,$C124,'2013Figures'!$B:$B,"BrokerToCy",'2013Figures'!$G:$G,"P1",'2013Figures'!$E:$E,$B$1)</f>
        <v>0</v>
      </c>
      <c r="G124" s="9">
        <f>SUMIFS('2013Figures'!$J:$J,'2013Figures'!$C:$C,$A124,'2013Figures'!$H:$H,$B124,'2013Figures'!$I:$I,$C124,'2013Figures'!$B:$B,"CyToBroker",'2013Figures'!$G:$G,"E1",'2013Figures'!$E:$E,$B$1)</f>
        <v>0</v>
      </c>
      <c r="H124" s="9">
        <f>SUMIFS('2013Figures'!$J:$J,'2013Figures'!$C:$C,$A124,'2013Figures'!$H:$H,$B124,'2013Figures'!$I:$I,$C124,'2013Figures'!$B:$B,"CyToBroker",'2013Figures'!$G:$G,"P1",'2013Figures'!$E:$E,$B$1)</f>
        <v>0</v>
      </c>
      <c r="J124" s="8">
        <v>200701</v>
      </c>
      <c r="L124" s="42">
        <f>SUMIFS('2012Figures'!$J:$J,'2012Figures'!$C:$C,$A124,'2012Figures'!$H:$H,$B124,'2012Figures'!$I:$I,$C124,'2012Figures'!$E:$E,$B$1)</f>
        <v>0</v>
      </c>
      <c r="M124" s="52">
        <f>SUMIFS('2012Figures'!$J:$J,'2012Figures'!$C:$C,$A124,'2012Figures'!$H:$H,$B124,'2012Figures'!$I:$I,$C124,'2012Figures'!$B:$B,"BrokerToCy",'2012Figures'!$G:$G,"E1",'2012Figures'!$E:$E,$B$1)</f>
        <v>0</v>
      </c>
      <c r="N124" s="52">
        <f>SUMIFS('2012Figures'!$J:$J,'2012Figures'!$C:$C,$A124,'2012Figures'!$H:$H,$B124,'2012Figures'!$I:$I,$C124,'2012Figures'!$B:$B,"BrokerToCy",'2012Figures'!$G:$G,"P1",'2012Figures'!$E:$E,$B$1)</f>
        <v>0</v>
      </c>
      <c r="O124" s="52">
        <f>SUMIFS('2012Figures'!$J:$J,'2012Figures'!$C:$C,$A124,'2012Figures'!$H:$H,$B124,'2012Figures'!$I:$I,$C124,'2012Figures'!$B:$B,"CyToBroker",'2012Figures'!$G:$G,"E1",'2012Figures'!$E:$E,$B$1)</f>
        <v>0</v>
      </c>
      <c r="P124" s="52">
        <f>SUMIFS('2012Figures'!$J:$J,'2012Figures'!$C:$C,$A124,'2012Figures'!$H:$H,$B124,'2012Figures'!$I:$I,$C124,'2012Figures'!$B:$B,"CyToBroker",'2012Figures'!$G:$G,"P1",'2012Figures'!$E:$E,$B$1)</f>
        <v>0</v>
      </c>
      <c r="R124" s="46" t="str">
        <f t="shared" si="18"/>
        <v/>
      </c>
      <c r="S124" s="46" t="str">
        <f t="shared" si="18"/>
        <v/>
      </c>
      <c r="T124" s="46" t="str">
        <f t="shared" si="18"/>
        <v/>
      </c>
      <c r="U124" s="46" t="str">
        <f t="shared" si="18"/>
        <v/>
      </c>
      <c r="V124" s="46" t="str">
        <f t="shared" si="18"/>
        <v/>
      </c>
    </row>
    <row r="125" spans="1:22" x14ac:dyDescent="0.2">
      <c r="A125" s="1">
        <v>104</v>
      </c>
      <c r="B125" s="1" t="s">
        <v>97</v>
      </c>
      <c r="C125" s="8">
        <v>1</v>
      </c>
      <c r="D125" s="29">
        <f>SUMIFS('2013Figures'!$J:$J,'2013Figures'!$C:$C,$A125,'2013Figures'!$H:$H,$B125,'2013Figures'!$I:$I,$C125,'2013Figures'!$E:$E,$B$1)</f>
        <v>0</v>
      </c>
      <c r="E125" s="9">
        <f>SUMIFS('2013Figures'!$J:$J,'2013Figures'!$C:$C,$A125,'2013Figures'!$H:$H,$B125,'2013Figures'!$I:$I,$C125,'2013Figures'!$B:$B,"BrokerToCy",'2013Figures'!$G:$G,"E1",'2013Figures'!$E:$E,$B$1)</f>
        <v>0</v>
      </c>
      <c r="F125" s="9">
        <f>SUMIFS('2013Figures'!$J:$J,'2013Figures'!$C:$C,$A125,'2013Figures'!$H:$H,$B125,'2013Figures'!$I:$I,$C125,'2013Figures'!$B:$B,"BrokerToCy",'2013Figures'!$G:$G,"P1",'2013Figures'!$E:$E,$B$1)</f>
        <v>0</v>
      </c>
      <c r="G125" s="9">
        <f>SUMIFS('2013Figures'!$J:$J,'2013Figures'!$C:$C,$A125,'2013Figures'!$H:$H,$B125,'2013Figures'!$I:$I,$C125,'2013Figures'!$B:$B,"CyToBroker",'2013Figures'!$G:$G,"E1",'2013Figures'!$E:$E,$B$1)</f>
        <v>0</v>
      </c>
      <c r="H125" s="9">
        <f>SUMIFS('2013Figures'!$J:$J,'2013Figures'!$C:$C,$A125,'2013Figures'!$H:$H,$B125,'2013Figures'!$I:$I,$C125,'2013Figures'!$B:$B,"CyToBroker",'2013Figures'!$G:$G,"P1",'2013Figures'!$E:$E,$B$1)</f>
        <v>0</v>
      </c>
      <c r="J125" s="8">
        <v>200601</v>
      </c>
      <c r="L125" s="42">
        <f>SUMIFS('2012Figures'!$J:$J,'2012Figures'!$C:$C,$A125,'2012Figures'!$H:$H,$B125,'2012Figures'!$I:$I,$C125,'2012Figures'!$E:$E,$B$1)</f>
        <v>0</v>
      </c>
      <c r="M125" s="52">
        <f>SUMIFS('2012Figures'!$J:$J,'2012Figures'!$C:$C,$A125,'2012Figures'!$H:$H,$B125,'2012Figures'!$I:$I,$C125,'2012Figures'!$B:$B,"BrokerToCy",'2012Figures'!$G:$G,"E1",'2012Figures'!$E:$E,$B$1)</f>
        <v>0</v>
      </c>
      <c r="N125" s="52">
        <f>SUMIFS('2012Figures'!$J:$J,'2012Figures'!$C:$C,$A125,'2012Figures'!$H:$H,$B125,'2012Figures'!$I:$I,$C125,'2012Figures'!$B:$B,"BrokerToCy",'2012Figures'!$G:$G,"P1",'2012Figures'!$E:$E,$B$1)</f>
        <v>0</v>
      </c>
      <c r="O125" s="52">
        <f>SUMIFS('2012Figures'!$J:$J,'2012Figures'!$C:$C,$A125,'2012Figures'!$H:$H,$B125,'2012Figures'!$I:$I,$C125,'2012Figures'!$B:$B,"CyToBroker",'2012Figures'!$G:$G,"E1",'2012Figures'!$E:$E,$B$1)</f>
        <v>0</v>
      </c>
      <c r="P125" s="52">
        <f>SUMIFS('2012Figures'!$J:$J,'2012Figures'!$C:$C,$A125,'2012Figures'!$H:$H,$B125,'2012Figures'!$I:$I,$C125,'2012Figures'!$B:$B,"CyToBroker",'2012Figures'!$G:$G,"P1",'2012Figures'!$E:$E,$B$1)</f>
        <v>0</v>
      </c>
      <c r="R125" s="46" t="str">
        <f t="shared" si="18"/>
        <v/>
      </c>
      <c r="S125" s="46" t="str">
        <f t="shared" si="18"/>
        <v/>
      </c>
      <c r="T125" s="46" t="str">
        <f t="shared" si="18"/>
        <v/>
      </c>
      <c r="U125" s="46" t="str">
        <f t="shared" si="18"/>
        <v/>
      </c>
      <c r="V125" s="46" t="str">
        <f t="shared" si="18"/>
        <v/>
      </c>
    </row>
    <row r="126" spans="1:22" x14ac:dyDescent="0.2">
      <c r="A126" s="1">
        <v>104</v>
      </c>
      <c r="B126" s="1" t="s">
        <v>97</v>
      </c>
      <c r="D126" s="29">
        <f>SUMIFS('2013Figures'!$J:$J,'2013Figures'!$C:$C,$A126,'2013Figures'!$H:$H,$B126,'2013Figures'!$I:$I,"",'2013Figures'!$E:$E,$B$1)</f>
        <v>0</v>
      </c>
      <c r="E126" s="9">
        <f>SUMIFS('2013Figures'!$J:$J,'2013Figures'!$C:$C,$A126,'2013Figures'!$H:$H,$B126,'2013Figures'!$I:$I,"",'2013Figures'!$B:$B,"BrokerToCy",'2013Figures'!$G:$G,"E1",'2013Figures'!$E:$E,$B$1)</f>
        <v>0</v>
      </c>
      <c r="F126" s="9">
        <f>SUMIFS('2013Figures'!$J:$J,'2013Figures'!$C:$C,$A126,'2013Figures'!$H:$H,$B126,'2013Figures'!$I:$I,"",'2013Figures'!$B:$B,"BrokerToCy",'2013Figures'!$G:$G,"P1",'2013Figures'!$E:$E,$B$1)</f>
        <v>0</v>
      </c>
      <c r="G126" s="9">
        <f>SUMIFS('2013Figures'!$J:$J,'2013Figures'!$C:$C,$A126,'2013Figures'!$H:$H,$B126,'2013Figures'!$I:$I,"",'2013Figures'!$B:$B,"CyToBroker",'2013Figures'!$G:$G,"E1",'2013Figures'!$E:$E,$B$1)</f>
        <v>0</v>
      </c>
      <c r="H126" s="9">
        <f>SUMIFS('2013Figures'!$J:$J,'2013Figures'!$C:$C,$A126,'2013Figures'!$H:$H,$B126,'2013Figures'!$I:$I,"",'2013Figures'!$B:$B,"CyToBroker",'2013Figures'!$G:$G,"P1",'2013Figures'!$E:$E,$B$1)</f>
        <v>0</v>
      </c>
      <c r="J126" s="8" t="s">
        <v>131</v>
      </c>
      <c r="L126" s="42">
        <f>SUMIFS('2012Figures'!$J:$J,'2012Figures'!$C:$C,$A126,'2012Figures'!$H:$H,$B126,'2012Figures'!$I:$I,"",'2012Figures'!$E:$E,$B$1)</f>
        <v>0</v>
      </c>
      <c r="M126" s="52">
        <f>SUMIFS('2012Figures'!$J:$J,'2012Figures'!$C:$C,$A126,'2012Figures'!$H:$H,$B126,'2012Figures'!$I:$I,"",'2012Figures'!$B:$B,"BrokerToCy",'2012Figures'!$G:$G,"E1",'2012Figures'!$E:$E,$B$1)</f>
        <v>0</v>
      </c>
      <c r="N126" s="52">
        <f>SUMIFS('2012Figures'!$J:$J,'2012Figures'!$C:$C,$A126,'2012Figures'!$H:$H,$B126,'2012Figures'!$I:$I,"",'2012Figures'!$B:$B,"BrokerToCy",'2012Figures'!$G:$G,"P1",'2012Figures'!$E:$E,$B$1)</f>
        <v>0</v>
      </c>
      <c r="O126" s="52">
        <f>SUMIFS('2012Figures'!$J:$J,'2012Figures'!$C:$C,$A126,'2012Figures'!$H:$H,$B126,'2012Figures'!$I:$I,"",'2012Figures'!$B:$B,"CyToBroker",'2012Figures'!$G:$G,"E1",'2012Figures'!$E:$E,$B$1)</f>
        <v>0</v>
      </c>
      <c r="P126" s="52">
        <f>SUMIFS('2012Figures'!$J:$J,'2012Figures'!$C:$C,$A126,'2012Figures'!$H:$H,$B126,'2012Figures'!$I:$I,"",'2012Figures'!$B:$B,"CyToBroker",'2012Figures'!$G:$G,"P1",'2012Figures'!$E:$E,$B$1)</f>
        <v>0</v>
      </c>
      <c r="R126" s="46" t="str">
        <f t="shared" si="18"/>
        <v/>
      </c>
      <c r="S126" s="46" t="str">
        <f t="shared" si="18"/>
        <v/>
      </c>
      <c r="T126" s="46" t="str">
        <f t="shared" si="18"/>
        <v/>
      </c>
      <c r="U126" s="46" t="str">
        <f t="shared" si="18"/>
        <v/>
      </c>
      <c r="V126" s="46" t="str">
        <f t="shared" si="18"/>
        <v/>
      </c>
    </row>
    <row r="127" spans="1:22" x14ac:dyDescent="0.2">
      <c r="A127" s="1">
        <v>104</v>
      </c>
      <c r="B127" s="1" t="s">
        <v>98</v>
      </c>
      <c r="C127" s="8">
        <v>7</v>
      </c>
      <c r="D127" s="29">
        <f>SUMIFS('2013Figures'!$J:$J,'2013Figures'!$C:$C,$A127,'2013Figures'!$H:$H,$B127,'2013Figures'!$I:$I,$C127,'2013Figures'!$E:$E,$B$1)</f>
        <v>0</v>
      </c>
      <c r="E127" s="9">
        <f>SUMIFS('2013Figures'!$J:$J,'2013Figures'!$C:$C,$A127,'2013Figures'!$H:$H,$B127,'2013Figures'!$I:$I,$C127,'2013Figures'!$B:$B,"BrokerToCy",'2013Figures'!$G:$G,"E1",'2013Figures'!$E:$E,$B$1)</f>
        <v>0</v>
      </c>
      <c r="F127" s="9">
        <f>SUMIFS('2013Figures'!$J:$J,'2013Figures'!$C:$C,$A127,'2013Figures'!$H:$H,$B127,'2013Figures'!$I:$I,$C127,'2013Figures'!$B:$B,"BrokerToCy",'2013Figures'!$G:$G,"P1",'2013Figures'!$E:$E,$B$1)</f>
        <v>0</v>
      </c>
      <c r="G127" s="9">
        <f>SUMIFS('2013Figures'!$J:$J,'2013Figures'!$C:$C,$A127,'2013Figures'!$H:$H,$B127,'2013Figures'!$I:$I,$C127,'2013Figures'!$B:$B,"CyToBroker",'2013Figures'!$G:$G,"E1",'2013Figures'!$E:$E,$B$1)</f>
        <v>0</v>
      </c>
      <c r="H127" s="9">
        <f>SUMIFS('2013Figures'!$J:$J,'2013Figures'!$C:$C,$A127,'2013Figures'!$H:$H,$B127,'2013Figures'!$I:$I,$C127,'2013Figures'!$B:$B,"CyToBroker",'2013Figures'!$G:$G,"P1",'2013Figures'!$E:$E,$B$1)</f>
        <v>0</v>
      </c>
      <c r="L127" s="42">
        <f>SUMIFS('2012Figures'!$J:$J,'2012Figures'!$C:$C,$A127,'2012Figures'!$H:$H,$B127,'2012Figures'!$I:$I,$C127,'2012Figures'!$E:$E,$B$1)</f>
        <v>0</v>
      </c>
      <c r="M127" s="52">
        <f>SUMIFS('2012Figures'!$J:$J,'2012Figures'!$C:$C,$A127,'2012Figures'!$H:$H,$B127,'2012Figures'!$I:$I,$C127,'2012Figures'!$B:$B,"BrokerToCy",'2012Figures'!$G:$G,"E1",'2012Figures'!$E:$E,$B$1)</f>
        <v>0</v>
      </c>
      <c r="N127" s="52">
        <f>SUMIFS('2012Figures'!$J:$J,'2012Figures'!$C:$C,$A127,'2012Figures'!$H:$H,$B127,'2012Figures'!$I:$I,$C127,'2012Figures'!$B:$B,"BrokerToCy",'2012Figures'!$G:$G,"P1",'2012Figures'!$E:$E,$B$1)</f>
        <v>0</v>
      </c>
      <c r="O127" s="52">
        <f>SUMIFS('2012Figures'!$J:$J,'2012Figures'!$C:$C,$A127,'2012Figures'!$H:$H,$B127,'2012Figures'!$I:$I,$C127,'2012Figures'!$B:$B,"CyToBroker",'2012Figures'!$G:$G,"E1",'2012Figures'!$E:$E,$B$1)</f>
        <v>0</v>
      </c>
      <c r="P127" s="52">
        <f>SUMIFS('2012Figures'!$J:$J,'2012Figures'!$C:$C,$A127,'2012Figures'!$H:$H,$B127,'2012Figures'!$I:$I,$C127,'2012Figures'!$B:$B,"CyToBroker",'2012Figures'!$G:$G,"P1",'2012Figures'!$E:$E,$B$1)</f>
        <v>0</v>
      </c>
      <c r="R127" s="46" t="str">
        <f t="shared" si="18"/>
        <v/>
      </c>
      <c r="S127" s="46" t="str">
        <f t="shared" si="18"/>
        <v/>
      </c>
      <c r="T127" s="46" t="str">
        <f t="shared" si="18"/>
        <v/>
      </c>
      <c r="U127" s="46" t="str">
        <f t="shared" si="18"/>
        <v/>
      </c>
      <c r="V127" s="46" t="str">
        <f t="shared" si="18"/>
        <v/>
      </c>
    </row>
    <row r="128" spans="1:22" x14ac:dyDescent="0.2">
      <c r="A128" s="1">
        <v>104</v>
      </c>
      <c r="B128" s="1" t="s">
        <v>98</v>
      </c>
      <c r="C128" s="8">
        <v>6</v>
      </c>
      <c r="D128" s="29">
        <f>SUMIFS('2013Figures'!$J:$J,'2013Figures'!$C:$C,$A128,'2013Figures'!$H:$H,$B128,'2013Figures'!$I:$I,$C128,'2013Figures'!$E:$E,$B$1)</f>
        <v>0</v>
      </c>
      <c r="E128" s="9">
        <f>SUMIFS('2013Figures'!$J:$J,'2013Figures'!$C:$C,$A128,'2013Figures'!$H:$H,$B128,'2013Figures'!$I:$I,$C128,'2013Figures'!$B:$B,"BrokerToCy",'2013Figures'!$G:$G,"E1",'2013Figures'!$E:$E,$B$1)</f>
        <v>0</v>
      </c>
      <c r="F128" s="9">
        <f>SUMIFS('2013Figures'!$J:$J,'2013Figures'!$C:$C,$A128,'2013Figures'!$H:$H,$B128,'2013Figures'!$I:$I,$C128,'2013Figures'!$B:$B,"BrokerToCy",'2013Figures'!$G:$G,"P1",'2013Figures'!$E:$E,$B$1)</f>
        <v>0</v>
      </c>
      <c r="G128" s="9">
        <f>SUMIFS('2013Figures'!$J:$J,'2013Figures'!$C:$C,$A128,'2013Figures'!$H:$H,$B128,'2013Figures'!$I:$I,$C128,'2013Figures'!$B:$B,"CyToBroker",'2013Figures'!$G:$G,"E1",'2013Figures'!$E:$E,$B$1)</f>
        <v>0</v>
      </c>
      <c r="H128" s="9">
        <f>SUMIFS('2013Figures'!$J:$J,'2013Figures'!$C:$C,$A128,'2013Figures'!$H:$H,$B128,'2013Figures'!$I:$I,$C128,'2013Figures'!$B:$B,"CyToBroker",'2013Figures'!$G:$G,"P1",'2013Figures'!$E:$E,$B$1)</f>
        <v>0</v>
      </c>
      <c r="J128" s="8">
        <v>201501</v>
      </c>
      <c r="L128" s="42">
        <f>SUMIFS('2012Figures'!$J:$J,'2012Figures'!$C:$C,$A128,'2012Figures'!$H:$H,$B128,'2012Figures'!$I:$I,$C128,'2012Figures'!$E:$E,$B$1)</f>
        <v>0</v>
      </c>
      <c r="M128" s="52">
        <f>SUMIFS('2012Figures'!$J:$J,'2012Figures'!$C:$C,$A128,'2012Figures'!$H:$H,$B128,'2012Figures'!$I:$I,$C128,'2012Figures'!$B:$B,"BrokerToCy",'2012Figures'!$G:$G,"E1",'2012Figures'!$E:$E,$B$1)</f>
        <v>0</v>
      </c>
      <c r="N128" s="52">
        <f>SUMIFS('2012Figures'!$J:$J,'2012Figures'!$C:$C,$A128,'2012Figures'!$H:$H,$B128,'2012Figures'!$I:$I,$C128,'2012Figures'!$B:$B,"BrokerToCy",'2012Figures'!$G:$G,"P1",'2012Figures'!$E:$E,$B$1)</f>
        <v>0</v>
      </c>
      <c r="O128" s="52">
        <f>SUMIFS('2012Figures'!$J:$J,'2012Figures'!$C:$C,$A128,'2012Figures'!$H:$H,$B128,'2012Figures'!$I:$I,$C128,'2012Figures'!$B:$B,"CyToBroker",'2012Figures'!$G:$G,"E1",'2012Figures'!$E:$E,$B$1)</f>
        <v>0</v>
      </c>
      <c r="P128" s="52">
        <f>SUMIFS('2012Figures'!$J:$J,'2012Figures'!$C:$C,$A128,'2012Figures'!$H:$H,$B128,'2012Figures'!$I:$I,$C128,'2012Figures'!$B:$B,"CyToBroker",'2012Figures'!$G:$G,"P1",'2012Figures'!$E:$E,$B$1)</f>
        <v>0</v>
      </c>
      <c r="R128" s="46" t="str">
        <f t="shared" si="18"/>
        <v/>
      </c>
      <c r="S128" s="46" t="str">
        <f t="shared" si="18"/>
        <v/>
      </c>
      <c r="T128" s="46" t="str">
        <f t="shared" si="18"/>
        <v/>
      </c>
      <c r="U128" s="46" t="str">
        <f t="shared" si="18"/>
        <v/>
      </c>
      <c r="V128" s="46" t="str">
        <f t="shared" si="18"/>
        <v/>
      </c>
    </row>
    <row r="129" spans="1:22" x14ac:dyDescent="0.2">
      <c r="A129" s="1">
        <v>104</v>
      </c>
      <c r="B129" s="1" t="s">
        <v>98</v>
      </c>
      <c r="C129" s="8">
        <v>5</v>
      </c>
      <c r="D129" s="29">
        <f>SUMIFS('2013Figures'!$J:$J,'2013Figures'!$C:$C,$A129,'2013Figures'!$H:$H,$B129,'2013Figures'!$I:$I,$C129,'2013Figures'!$E:$E,$B$1)</f>
        <v>0</v>
      </c>
      <c r="E129" s="9">
        <f>SUMIFS('2013Figures'!$J:$J,'2013Figures'!$C:$C,$A129,'2013Figures'!$H:$H,$B129,'2013Figures'!$I:$I,$C129,'2013Figures'!$B:$B,"BrokerToCy",'2013Figures'!$G:$G,"E1",'2013Figures'!$E:$E,$B$1)</f>
        <v>0</v>
      </c>
      <c r="F129" s="9">
        <f>SUMIFS('2013Figures'!$J:$J,'2013Figures'!$C:$C,$A129,'2013Figures'!$H:$H,$B129,'2013Figures'!$I:$I,$C129,'2013Figures'!$B:$B,"BrokerToCy",'2013Figures'!$G:$G,"P1",'2013Figures'!$E:$E,$B$1)</f>
        <v>0</v>
      </c>
      <c r="G129" s="9">
        <f>SUMIFS('2013Figures'!$J:$J,'2013Figures'!$C:$C,$A129,'2013Figures'!$H:$H,$B129,'2013Figures'!$I:$I,$C129,'2013Figures'!$B:$B,"CyToBroker",'2013Figures'!$G:$G,"E1",'2013Figures'!$E:$E,$B$1)</f>
        <v>0</v>
      </c>
      <c r="H129" s="9">
        <f>SUMIFS('2013Figures'!$J:$J,'2013Figures'!$C:$C,$A129,'2013Figures'!$H:$H,$B129,'2013Figures'!$I:$I,$C129,'2013Figures'!$B:$B,"CyToBroker",'2013Figures'!$G:$G,"P1",'2013Figures'!$E:$E,$B$1)</f>
        <v>0</v>
      </c>
      <c r="J129" s="8">
        <v>201401</v>
      </c>
      <c r="L129" s="42">
        <f>SUMIFS('2012Figures'!$J:$J,'2012Figures'!$C:$C,$A129,'2012Figures'!$H:$H,$B129,'2012Figures'!$I:$I,$C129,'2012Figures'!$E:$E,$B$1)</f>
        <v>0</v>
      </c>
      <c r="M129" s="52">
        <f>SUMIFS('2012Figures'!$J:$J,'2012Figures'!$C:$C,$A129,'2012Figures'!$H:$H,$B129,'2012Figures'!$I:$I,$C129,'2012Figures'!$B:$B,"BrokerToCy",'2012Figures'!$G:$G,"E1",'2012Figures'!$E:$E,$B$1)</f>
        <v>0</v>
      </c>
      <c r="N129" s="52">
        <f>SUMIFS('2012Figures'!$J:$J,'2012Figures'!$C:$C,$A129,'2012Figures'!$H:$H,$B129,'2012Figures'!$I:$I,$C129,'2012Figures'!$B:$B,"BrokerToCy",'2012Figures'!$G:$G,"P1",'2012Figures'!$E:$E,$B$1)</f>
        <v>0</v>
      </c>
      <c r="O129" s="52">
        <f>SUMIFS('2012Figures'!$J:$J,'2012Figures'!$C:$C,$A129,'2012Figures'!$H:$H,$B129,'2012Figures'!$I:$I,$C129,'2012Figures'!$B:$B,"CyToBroker",'2012Figures'!$G:$G,"E1",'2012Figures'!$E:$E,$B$1)</f>
        <v>0</v>
      </c>
      <c r="P129" s="52">
        <f>SUMIFS('2012Figures'!$J:$J,'2012Figures'!$C:$C,$A129,'2012Figures'!$H:$H,$B129,'2012Figures'!$I:$I,$C129,'2012Figures'!$B:$B,"CyToBroker",'2012Figures'!$G:$G,"P1",'2012Figures'!$E:$E,$B$1)</f>
        <v>0</v>
      </c>
      <c r="R129" s="46" t="str">
        <f t="shared" si="18"/>
        <v/>
      </c>
      <c r="S129" s="46" t="str">
        <f t="shared" si="18"/>
        <v/>
      </c>
      <c r="T129" s="46" t="str">
        <f t="shared" si="18"/>
        <v/>
      </c>
      <c r="U129" s="46" t="str">
        <f t="shared" si="18"/>
        <v/>
      </c>
      <c r="V129" s="46" t="str">
        <f t="shared" si="18"/>
        <v/>
      </c>
    </row>
    <row r="130" spans="1:22" x14ac:dyDescent="0.2">
      <c r="A130" s="1">
        <v>104</v>
      </c>
      <c r="B130" s="1" t="s">
        <v>98</v>
      </c>
      <c r="C130" s="8">
        <v>4</v>
      </c>
      <c r="D130" s="29">
        <f>SUMIFS('2013Figures'!$J:$J,'2013Figures'!$C:$C,$A130,'2013Figures'!$H:$H,$B130,'2013Figures'!$I:$I,$C130,'2013Figures'!$E:$E,$B$1)</f>
        <v>0</v>
      </c>
      <c r="E130" s="9">
        <f>SUMIFS('2013Figures'!$J:$J,'2013Figures'!$C:$C,$A130,'2013Figures'!$H:$H,$B130,'2013Figures'!$I:$I,$C130,'2013Figures'!$B:$B,"BrokerToCy",'2013Figures'!$G:$G,"E1",'2013Figures'!$E:$E,$B$1)</f>
        <v>0</v>
      </c>
      <c r="F130" s="9">
        <f>SUMIFS('2013Figures'!$J:$J,'2013Figures'!$C:$C,$A130,'2013Figures'!$H:$H,$B130,'2013Figures'!$I:$I,$C130,'2013Figures'!$B:$B,"BrokerToCy",'2013Figures'!$G:$G,"P1",'2013Figures'!$E:$E,$B$1)</f>
        <v>0</v>
      </c>
      <c r="G130" s="9">
        <f>SUMIFS('2013Figures'!$J:$J,'2013Figures'!$C:$C,$A130,'2013Figures'!$H:$H,$B130,'2013Figures'!$I:$I,$C130,'2013Figures'!$B:$B,"CyToBroker",'2013Figures'!$G:$G,"E1",'2013Figures'!$E:$E,$B$1)</f>
        <v>0</v>
      </c>
      <c r="H130" s="9">
        <f>SUMIFS('2013Figures'!$J:$J,'2013Figures'!$C:$C,$A130,'2013Figures'!$H:$H,$B130,'2013Figures'!$I:$I,$C130,'2013Figures'!$B:$B,"CyToBroker",'2013Figures'!$G:$G,"P1",'2013Figures'!$E:$E,$B$1)</f>
        <v>0</v>
      </c>
      <c r="I130" s="30"/>
      <c r="J130" s="31">
        <v>201301</v>
      </c>
      <c r="K130" s="30"/>
      <c r="L130" s="42">
        <f>SUMIFS('2012Figures'!$J:$J,'2012Figures'!$C:$C,$A130,'2012Figures'!$H:$H,$B130,'2012Figures'!$I:$I,$C130,'2012Figures'!$E:$E,$B$1)</f>
        <v>0</v>
      </c>
      <c r="M130" s="52">
        <f>SUMIFS('2012Figures'!$J:$J,'2012Figures'!$C:$C,$A130,'2012Figures'!$H:$H,$B130,'2012Figures'!$I:$I,$C130,'2012Figures'!$B:$B,"BrokerToCy",'2012Figures'!$G:$G,"E1",'2012Figures'!$E:$E,$B$1)</f>
        <v>0</v>
      </c>
      <c r="N130" s="52">
        <f>SUMIFS('2012Figures'!$J:$J,'2012Figures'!$C:$C,$A130,'2012Figures'!$H:$H,$B130,'2012Figures'!$I:$I,$C130,'2012Figures'!$B:$B,"BrokerToCy",'2012Figures'!$G:$G,"P1",'2012Figures'!$E:$E,$B$1)</f>
        <v>0</v>
      </c>
      <c r="O130" s="52">
        <f>SUMIFS('2012Figures'!$J:$J,'2012Figures'!$C:$C,$A130,'2012Figures'!$H:$H,$B130,'2012Figures'!$I:$I,$C130,'2012Figures'!$B:$B,"CyToBroker",'2012Figures'!$G:$G,"E1",'2012Figures'!$E:$E,$B$1)</f>
        <v>0</v>
      </c>
      <c r="P130" s="52">
        <f>SUMIFS('2012Figures'!$J:$J,'2012Figures'!$C:$C,$A130,'2012Figures'!$H:$H,$B130,'2012Figures'!$I:$I,$C130,'2012Figures'!$B:$B,"CyToBroker",'2012Figures'!$G:$G,"P1",'2012Figures'!$E:$E,$B$1)</f>
        <v>0</v>
      </c>
      <c r="Q130" s="30"/>
      <c r="R130" s="46" t="str">
        <f t="shared" si="18"/>
        <v/>
      </c>
      <c r="S130" s="46" t="str">
        <f t="shared" si="18"/>
        <v/>
      </c>
      <c r="T130" s="46" t="str">
        <f t="shared" si="18"/>
        <v/>
      </c>
      <c r="U130" s="46" t="str">
        <f t="shared" si="18"/>
        <v/>
      </c>
      <c r="V130" s="46" t="str">
        <f t="shared" si="18"/>
        <v/>
      </c>
    </row>
    <row r="131" spans="1:22" x14ac:dyDescent="0.2">
      <c r="A131" s="1">
        <v>104</v>
      </c>
      <c r="B131" s="1" t="s">
        <v>98</v>
      </c>
      <c r="C131" s="8">
        <v>3</v>
      </c>
      <c r="D131" s="29">
        <f>SUMIFS('2013Figures'!$J:$J,'2013Figures'!$C:$C,$A131,'2013Figures'!$H:$H,$B131,'2013Figures'!$I:$I,$C131,'2013Figures'!$E:$E,$B$1)</f>
        <v>0</v>
      </c>
      <c r="E131" s="9">
        <f>SUMIFS('2013Figures'!$J:$J,'2013Figures'!$C:$C,$A131,'2013Figures'!$H:$H,$B131,'2013Figures'!$I:$I,$C131,'2013Figures'!$B:$B,"BrokerToCy",'2013Figures'!$G:$G,"E1",'2013Figures'!$E:$E,$B$1)</f>
        <v>0</v>
      </c>
      <c r="F131" s="9">
        <f>SUMIFS('2013Figures'!$J:$J,'2013Figures'!$C:$C,$A131,'2013Figures'!$H:$H,$B131,'2013Figures'!$I:$I,$C131,'2013Figures'!$B:$B,"BrokerToCy",'2013Figures'!$G:$G,"P1",'2013Figures'!$E:$E,$B$1)</f>
        <v>0</v>
      </c>
      <c r="G131" s="9">
        <f>SUMIFS('2013Figures'!$J:$J,'2013Figures'!$C:$C,$A131,'2013Figures'!$H:$H,$B131,'2013Figures'!$I:$I,$C131,'2013Figures'!$B:$B,"CyToBroker",'2013Figures'!$G:$G,"E1",'2013Figures'!$E:$E,$B$1)</f>
        <v>0</v>
      </c>
      <c r="H131" s="9">
        <f>SUMIFS('2013Figures'!$J:$J,'2013Figures'!$C:$C,$A131,'2013Figures'!$H:$H,$B131,'2013Figures'!$I:$I,$C131,'2013Figures'!$B:$B,"CyToBroker",'2013Figures'!$G:$G,"P1",'2013Figures'!$E:$E,$B$1)</f>
        <v>0</v>
      </c>
      <c r="J131" s="8">
        <v>201201</v>
      </c>
      <c r="L131" s="42">
        <f>SUMIFS('2012Figures'!$J:$J,'2012Figures'!$C:$C,$A131,'2012Figures'!$H:$H,$B131,'2012Figures'!$I:$I,$C131,'2012Figures'!$E:$E,$B$1)</f>
        <v>0</v>
      </c>
      <c r="M131" s="52">
        <f>SUMIFS('2012Figures'!$J:$J,'2012Figures'!$C:$C,$A131,'2012Figures'!$H:$H,$B131,'2012Figures'!$I:$I,$C131,'2012Figures'!$B:$B,"BrokerToCy",'2012Figures'!$G:$G,"E1",'2012Figures'!$E:$E,$B$1)</f>
        <v>0</v>
      </c>
      <c r="N131" s="52">
        <f>SUMIFS('2012Figures'!$J:$J,'2012Figures'!$C:$C,$A131,'2012Figures'!$H:$H,$B131,'2012Figures'!$I:$I,$C131,'2012Figures'!$B:$B,"BrokerToCy",'2012Figures'!$G:$G,"P1",'2012Figures'!$E:$E,$B$1)</f>
        <v>0</v>
      </c>
      <c r="O131" s="52">
        <f>SUMIFS('2012Figures'!$J:$J,'2012Figures'!$C:$C,$A131,'2012Figures'!$H:$H,$B131,'2012Figures'!$I:$I,$C131,'2012Figures'!$B:$B,"CyToBroker",'2012Figures'!$G:$G,"E1",'2012Figures'!$E:$E,$B$1)</f>
        <v>0</v>
      </c>
      <c r="P131" s="52">
        <f>SUMIFS('2012Figures'!$J:$J,'2012Figures'!$C:$C,$A131,'2012Figures'!$H:$H,$B131,'2012Figures'!$I:$I,$C131,'2012Figures'!$B:$B,"CyToBroker",'2012Figures'!$G:$G,"P1",'2012Figures'!$E:$E,$B$1)</f>
        <v>0</v>
      </c>
      <c r="R131" s="46" t="str">
        <f t="shared" si="18"/>
        <v/>
      </c>
      <c r="S131" s="46" t="str">
        <f t="shared" si="18"/>
        <v/>
      </c>
      <c r="T131" s="46" t="str">
        <f t="shared" si="18"/>
        <v/>
      </c>
      <c r="U131" s="46" t="str">
        <f t="shared" si="18"/>
        <v/>
      </c>
      <c r="V131" s="46" t="str">
        <f t="shared" si="18"/>
        <v/>
      </c>
    </row>
    <row r="132" spans="1:22" x14ac:dyDescent="0.2">
      <c r="A132" s="1">
        <v>104</v>
      </c>
      <c r="B132" s="1" t="s">
        <v>98</v>
      </c>
      <c r="C132" s="8">
        <v>2</v>
      </c>
      <c r="D132" s="29">
        <f>SUMIFS('2013Figures'!$J:$J,'2013Figures'!$C:$C,$A132,'2013Figures'!$H:$H,$B132,'2013Figures'!$I:$I,$C132,'2013Figures'!$E:$E,$B$1)</f>
        <v>0</v>
      </c>
      <c r="E132" s="9">
        <f>SUMIFS('2013Figures'!$J:$J,'2013Figures'!$C:$C,$A132,'2013Figures'!$H:$H,$B132,'2013Figures'!$I:$I,$C132,'2013Figures'!$B:$B,"BrokerToCy",'2013Figures'!$G:$G,"E1",'2013Figures'!$E:$E,$B$1)</f>
        <v>0</v>
      </c>
      <c r="F132" s="9">
        <f>SUMIFS('2013Figures'!$J:$J,'2013Figures'!$C:$C,$A132,'2013Figures'!$H:$H,$B132,'2013Figures'!$I:$I,$C132,'2013Figures'!$B:$B,"BrokerToCy",'2013Figures'!$G:$G,"P1",'2013Figures'!$E:$E,$B$1)</f>
        <v>0</v>
      </c>
      <c r="G132" s="9">
        <f>SUMIFS('2013Figures'!$J:$J,'2013Figures'!$C:$C,$A132,'2013Figures'!$H:$H,$B132,'2013Figures'!$I:$I,$C132,'2013Figures'!$B:$B,"CyToBroker",'2013Figures'!$G:$G,"E1",'2013Figures'!$E:$E,$B$1)</f>
        <v>0</v>
      </c>
      <c r="H132" s="9">
        <f>SUMIFS('2013Figures'!$J:$J,'2013Figures'!$C:$C,$A132,'2013Figures'!$H:$H,$B132,'2013Figures'!$I:$I,$C132,'2013Figures'!$B:$B,"CyToBroker",'2013Figures'!$G:$G,"P1",'2013Figures'!$E:$E,$B$1)</f>
        <v>0</v>
      </c>
      <c r="J132" s="8">
        <v>201101</v>
      </c>
      <c r="L132" s="42">
        <f>SUMIFS('2012Figures'!$J:$J,'2012Figures'!$C:$C,$A132,'2012Figures'!$H:$H,$B132,'2012Figures'!$I:$I,$C132,'2012Figures'!$E:$E,$B$1)</f>
        <v>0</v>
      </c>
      <c r="M132" s="52">
        <f>SUMIFS('2012Figures'!$J:$J,'2012Figures'!$C:$C,$A132,'2012Figures'!$H:$H,$B132,'2012Figures'!$I:$I,$C132,'2012Figures'!$B:$B,"BrokerToCy",'2012Figures'!$G:$G,"E1",'2012Figures'!$E:$E,$B$1)</f>
        <v>0</v>
      </c>
      <c r="N132" s="52">
        <f>SUMIFS('2012Figures'!$J:$J,'2012Figures'!$C:$C,$A132,'2012Figures'!$H:$H,$B132,'2012Figures'!$I:$I,$C132,'2012Figures'!$B:$B,"BrokerToCy",'2012Figures'!$G:$G,"P1",'2012Figures'!$E:$E,$B$1)</f>
        <v>0</v>
      </c>
      <c r="O132" s="52">
        <f>SUMIFS('2012Figures'!$J:$J,'2012Figures'!$C:$C,$A132,'2012Figures'!$H:$H,$B132,'2012Figures'!$I:$I,$C132,'2012Figures'!$B:$B,"CyToBroker",'2012Figures'!$G:$G,"E1",'2012Figures'!$E:$E,$B$1)</f>
        <v>0</v>
      </c>
      <c r="P132" s="52">
        <f>SUMIFS('2012Figures'!$J:$J,'2012Figures'!$C:$C,$A132,'2012Figures'!$H:$H,$B132,'2012Figures'!$I:$I,$C132,'2012Figures'!$B:$B,"CyToBroker",'2012Figures'!$G:$G,"P1",'2012Figures'!$E:$E,$B$1)</f>
        <v>0</v>
      </c>
      <c r="R132" s="46" t="str">
        <f t="shared" si="18"/>
        <v/>
      </c>
      <c r="S132" s="46" t="str">
        <f t="shared" si="18"/>
        <v/>
      </c>
      <c r="T132" s="46" t="str">
        <f t="shared" si="18"/>
        <v/>
      </c>
      <c r="U132" s="46" t="str">
        <f t="shared" si="18"/>
        <v/>
      </c>
      <c r="V132" s="46" t="str">
        <f t="shared" si="18"/>
        <v/>
      </c>
    </row>
    <row r="133" spans="1:22" x14ac:dyDescent="0.2">
      <c r="A133" s="1">
        <v>104</v>
      </c>
      <c r="B133" s="1" t="s">
        <v>98</v>
      </c>
      <c r="C133" s="8">
        <v>1</v>
      </c>
      <c r="D133" s="29">
        <f>SUMIFS('2013Figures'!$J:$J,'2013Figures'!$C:$C,$A133,'2013Figures'!$H:$H,$B133,'2013Figures'!$I:$I,$C133,'2013Figures'!$E:$E,$B$1)</f>
        <v>0</v>
      </c>
      <c r="E133" s="9">
        <f>SUMIFS('2013Figures'!$J:$J,'2013Figures'!$C:$C,$A133,'2013Figures'!$H:$H,$B133,'2013Figures'!$I:$I,$C133,'2013Figures'!$B:$B,"BrokerToCy",'2013Figures'!$G:$G,"E1",'2013Figures'!$E:$E,$B$1)</f>
        <v>0</v>
      </c>
      <c r="F133" s="9">
        <f>SUMIFS('2013Figures'!$J:$J,'2013Figures'!$C:$C,$A133,'2013Figures'!$H:$H,$B133,'2013Figures'!$I:$I,$C133,'2013Figures'!$B:$B,"BrokerToCy",'2013Figures'!$G:$G,"P1",'2013Figures'!$E:$E,$B$1)</f>
        <v>0</v>
      </c>
      <c r="G133" s="9">
        <f>SUMIFS('2013Figures'!$J:$J,'2013Figures'!$C:$C,$A133,'2013Figures'!$H:$H,$B133,'2013Figures'!$I:$I,$C133,'2013Figures'!$B:$B,"CyToBroker",'2013Figures'!$G:$G,"E1",'2013Figures'!$E:$E,$B$1)</f>
        <v>0</v>
      </c>
      <c r="H133" s="9">
        <f>SUMIFS('2013Figures'!$J:$J,'2013Figures'!$C:$C,$A133,'2013Figures'!$H:$H,$B133,'2013Figures'!$I:$I,$C133,'2013Figures'!$B:$B,"CyToBroker",'2013Figures'!$G:$G,"P1",'2013Figures'!$E:$E,$B$1)</f>
        <v>0</v>
      </c>
      <c r="J133" s="8">
        <v>201001</v>
      </c>
      <c r="L133" s="42">
        <f>SUMIFS('2012Figures'!$J:$J,'2012Figures'!$C:$C,$A133,'2012Figures'!$H:$H,$B133,'2012Figures'!$I:$I,$C133,'2012Figures'!$E:$E,$B$1)</f>
        <v>0</v>
      </c>
      <c r="M133" s="52">
        <f>SUMIFS('2012Figures'!$J:$J,'2012Figures'!$C:$C,$A133,'2012Figures'!$H:$H,$B133,'2012Figures'!$I:$I,$C133,'2012Figures'!$B:$B,"BrokerToCy",'2012Figures'!$G:$G,"E1",'2012Figures'!$E:$E,$B$1)</f>
        <v>0</v>
      </c>
      <c r="N133" s="52">
        <f>SUMIFS('2012Figures'!$J:$J,'2012Figures'!$C:$C,$A133,'2012Figures'!$H:$H,$B133,'2012Figures'!$I:$I,$C133,'2012Figures'!$B:$B,"BrokerToCy",'2012Figures'!$G:$G,"P1",'2012Figures'!$E:$E,$B$1)</f>
        <v>0</v>
      </c>
      <c r="O133" s="52">
        <f>SUMIFS('2012Figures'!$J:$J,'2012Figures'!$C:$C,$A133,'2012Figures'!$H:$H,$B133,'2012Figures'!$I:$I,$C133,'2012Figures'!$B:$B,"CyToBroker",'2012Figures'!$G:$G,"E1",'2012Figures'!$E:$E,$B$1)</f>
        <v>0</v>
      </c>
      <c r="P133" s="52">
        <f>SUMIFS('2012Figures'!$J:$J,'2012Figures'!$C:$C,$A133,'2012Figures'!$H:$H,$B133,'2012Figures'!$I:$I,$C133,'2012Figures'!$B:$B,"CyToBroker",'2012Figures'!$G:$G,"P1",'2012Figures'!$E:$E,$B$1)</f>
        <v>0</v>
      </c>
      <c r="R133" s="46" t="str">
        <f t="shared" si="18"/>
        <v/>
      </c>
      <c r="S133" s="46" t="str">
        <f t="shared" si="18"/>
        <v/>
      </c>
      <c r="T133" s="46" t="str">
        <f t="shared" si="18"/>
        <v/>
      </c>
      <c r="U133" s="46" t="str">
        <f t="shared" si="18"/>
        <v/>
      </c>
      <c r="V133" s="46" t="str">
        <f t="shared" si="18"/>
        <v/>
      </c>
    </row>
    <row r="134" spans="1:22" x14ac:dyDescent="0.2">
      <c r="A134" s="1">
        <v>104</v>
      </c>
      <c r="B134" s="1" t="s">
        <v>98</v>
      </c>
      <c r="D134" s="29">
        <f>SUMIFS('2013Figures'!$J:$J,'2013Figures'!$C:$C,$A134,'2013Figures'!$H:$H,$B134,'2013Figures'!$I:$I,"",'2013Figures'!$E:$E,$B$1)</f>
        <v>0</v>
      </c>
      <c r="E134" s="9">
        <f>SUMIFS('2013Figures'!$J:$J,'2013Figures'!$C:$C,$A134,'2013Figures'!$H:$H,$B134,'2013Figures'!$I:$I,"",'2013Figures'!$B:$B,"BrokerToCy",'2013Figures'!$G:$G,"E1",'2013Figures'!$E:$E,$B$1)</f>
        <v>0</v>
      </c>
      <c r="F134" s="9">
        <f>SUMIFS('2013Figures'!$J:$J,'2013Figures'!$C:$C,$A134,'2013Figures'!$H:$H,$B134,'2013Figures'!$I:$I,"",'2013Figures'!$B:$B,"BrokerToCy",'2013Figures'!$G:$G,"P1",'2013Figures'!$E:$E,$B$1)</f>
        <v>0</v>
      </c>
      <c r="G134" s="9">
        <f>SUMIFS('2013Figures'!$J:$J,'2013Figures'!$C:$C,$A134,'2013Figures'!$H:$H,$B134,'2013Figures'!$I:$I,"",'2013Figures'!$B:$B,"CyToBroker",'2013Figures'!$G:$G,"E1",'2013Figures'!$E:$E,$B$1)</f>
        <v>0</v>
      </c>
      <c r="H134" s="9">
        <f>SUMIFS('2013Figures'!$J:$J,'2013Figures'!$C:$C,$A134,'2013Figures'!$H:$H,$B134,'2013Figures'!$I:$I,"",'2013Figures'!$B:$B,"CyToBroker",'2013Figures'!$G:$G,"P1",'2013Figures'!$E:$E,$B$1)</f>
        <v>0</v>
      </c>
      <c r="J134" s="8" t="s">
        <v>131</v>
      </c>
      <c r="L134" s="42">
        <f>SUMIFS('2012Figures'!$J:$J,'2012Figures'!$C:$C,$A134,'2012Figures'!$H:$H,$B134,'2012Figures'!$I:$I,"",'2012Figures'!$E:$E,$B$1)</f>
        <v>0</v>
      </c>
      <c r="M134" s="52">
        <f>SUMIFS('2012Figures'!$J:$J,'2012Figures'!$C:$C,$A134,'2012Figures'!$H:$H,$B134,'2012Figures'!$I:$I,"",'2012Figures'!$B:$B,"BrokerToCy",'2012Figures'!$G:$G,"E1",'2012Figures'!$E:$E,$B$1)</f>
        <v>0</v>
      </c>
      <c r="N134" s="52">
        <f>SUMIFS('2012Figures'!$J:$J,'2012Figures'!$C:$C,$A134,'2012Figures'!$H:$H,$B134,'2012Figures'!$I:$I,"",'2012Figures'!$B:$B,"BrokerToCy",'2012Figures'!$G:$G,"P1",'2012Figures'!$E:$E,$B$1)</f>
        <v>0</v>
      </c>
      <c r="O134" s="52">
        <f>SUMIFS('2012Figures'!$J:$J,'2012Figures'!$C:$C,$A134,'2012Figures'!$H:$H,$B134,'2012Figures'!$I:$I,"",'2012Figures'!$B:$B,"CyToBroker",'2012Figures'!$G:$G,"E1",'2012Figures'!$E:$E,$B$1)</f>
        <v>0</v>
      </c>
      <c r="P134" s="52">
        <f>SUMIFS('2012Figures'!$J:$J,'2012Figures'!$C:$C,$A134,'2012Figures'!$H:$H,$B134,'2012Figures'!$I:$I,"",'2012Figures'!$B:$B,"CyToBroker",'2012Figures'!$G:$G,"P1",'2012Figures'!$E:$E,$B$1)</f>
        <v>0</v>
      </c>
      <c r="R134" s="46" t="str">
        <f t="shared" si="18"/>
        <v/>
      </c>
      <c r="S134" s="46" t="str">
        <f t="shared" si="18"/>
        <v/>
      </c>
      <c r="T134" s="46" t="str">
        <f t="shared" si="18"/>
        <v/>
      </c>
      <c r="U134" s="46" t="str">
        <f t="shared" si="18"/>
        <v/>
      </c>
      <c r="V134" s="46" t="str">
        <f t="shared" si="18"/>
        <v/>
      </c>
    </row>
    <row r="135" spans="1:22" x14ac:dyDescent="0.2">
      <c r="A135" s="21"/>
      <c r="B135" s="21" t="s">
        <v>92</v>
      </c>
      <c r="C135" s="22"/>
      <c r="D135" s="23">
        <f>SUM(E135:H135)</f>
        <v>15999</v>
      </c>
      <c r="E135" s="23">
        <f>SUM(E61:E134)</f>
        <v>0</v>
      </c>
      <c r="F135" s="23">
        <f t="shared" ref="F135:H135" si="19">SUM(F61:F134)</f>
        <v>0</v>
      </c>
      <c r="G135" s="23">
        <f t="shared" si="19"/>
        <v>15999</v>
      </c>
      <c r="H135" s="23">
        <f t="shared" si="19"/>
        <v>0</v>
      </c>
      <c r="I135" s="21"/>
      <c r="J135" s="22"/>
      <c r="K135" s="21"/>
      <c r="L135" s="43">
        <f>SUM(M135:P135)</f>
        <v>10758</v>
      </c>
      <c r="M135" s="43">
        <f>SUM(M61:M134)</f>
        <v>0</v>
      </c>
      <c r="N135" s="43">
        <f t="shared" ref="N135:P135" si="20">SUM(N61:N134)</f>
        <v>0</v>
      </c>
      <c r="O135" s="43">
        <f t="shared" si="20"/>
        <v>10758</v>
      </c>
      <c r="P135" s="43">
        <f t="shared" si="20"/>
        <v>0</v>
      </c>
      <c r="Q135" s="21"/>
      <c r="R135" s="21"/>
      <c r="S135" s="21"/>
      <c r="T135" s="21"/>
      <c r="U135" s="21"/>
      <c r="V135" s="21"/>
    </row>
    <row r="136" spans="1:22" x14ac:dyDescent="0.2">
      <c r="A136" s="28">
        <v>105</v>
      </c>
      <c r="B136" s="28" t="s">
        <v>60</v>
      </c>
      <c r="C136" s="17" t="s">
        <v>88</v>
      </c>
      <c r="D136" s="18">
        <f>SUMIFS('2013Figures'!$J:$J,'2013Figures'!$C:$C,$A136,'2013Figures'!$E:$E,$B$1)</f>
        <v>2296</v>
      </c>
      <c r="E136" s="18">
        <f>SUMIFS('2013Figures'!$J:$J,'2013Figures'!$C:$C,$A136,'2013Figures'!$B:$B,"BrokerToCy",'2013Figures'!$G:$G,"E1",'2013Figures'!$E:$E,$B$1)</f>
        <v>0</v>
      </c>
      <c r="F136" s="18">
        <f>SUMIFS('2013Figures'!$J:$J,'2013Figures'!$C:$C,$A136,'2013Figures'!$B:$B,"BrokerToCy",'2013Figures'!$G:$G,"P1",'2013Figures'!$E:$E,$B$1)</f>
        <v>0</v>
      </c>
      <c r="G136" s="18">
        <f>SUMIFS('2013Figures'!$J:$J,'2013Figures'!$C:$C,$A136,'2013Figures'!$B:$B,"CyToBroker",'2013Figures'!$G:$G,"E1",'2013Figures'!$E:$E,$B$1)</f>
        <v>2296</v>
      </c>
      <c r="H136" s="18">
        <f>SUMIFS('2013Figures'!$J:$J,'2013Figures'!$C:$C,$A136,'2013Figures'!$B:$B,"CyToBroker",'2013Figures'!$G:$G,"P1",'2013Figures'!$E:$E,$B$1)</f>
        <v>0</v>
      </c>
      <c r="I136" s="28"/>
      <c r="J136" s="17"/>
      <c r="K136" s="28"/>
      <c r="L136" s="50">
        <f>SUMIFS('2012Figures'!$J:$J,'2012Figures'!$C:$C,$A136,'2012Figures'!$E:$E,$B$1)</f>
        <v>307</v>
      </c>
      <c r="M136" s="50">
        <f>SUMIFS('2012Figures'!$J:$J,'2012Figures'!$C:$C,$A136,'2012Figures'!$B:$B,"BrokerToCy",'2012Figures'!$G:$G,"E1",'2012Figures'!$E:$E,$B$1)</f>
        <v>0</v>
      </c>
      <c r="N136" s="50">
        <f>SUMIFS('2012Figures'!$J:$J,'2012Figures'!$C:$C,$A136,'2012Figures'!$B:$B,"BrokerToCy",'2012Figures'!$G:$G,"P1",'2012Figures'!$E:$E,$B$1)</f>
        <v>0</v>
      </c>
      <c r="O136" s="50">
        <f>SUMIFS('2012Figures'!$J:$J,'2012Figures'!$C:$C,$A136,'2012Figures'!$B:$B,"CyToBroker",'2012Figures'!$G:$G,"E1",'2012Figures'!$E:$E,$B$1)</f>
        <v>307</v>
      </c>
      <c r="P136" s="50">
        <f>SUMIFS('2012Figures'!$J:$J,'2012Figures'!$C:$C,$A136,'2012Figures'!$B:$B,"CyToBroker",'2012Figures'!$G:$G,"P1",'2012Figures'!$E:$E,$B$1)</f>
        <v>0</v>
      </c>
      <c r="Q136" s="28"/>
      <c r="R136" s="46">
        <f t="shared" si="18"/>
        <v>6.48</v>
      </c>
      <c r="S136" s="46" t="str">
        <f t="shared" si="18"/>
        <v/>
      </c>
      <c r="T136" s="46" t="str">
        <f t="shared" si="18"/>
        <v/>
      </c>
      <c r="U136" s="46">
        <f t="shared" si="18"/>
        <v>6.48</v>
      </c>
      <c r="V136" s="46" t="str">
        <f t="shared" si="18"/>
        <v/>
      </c>
    </row>
    <row r="137" spans="1:22" x14ac:dyDescent="0.2">
      <c r="A137" s="1">
        <v>105</v>
      </c>
      <c r="B137" s="1" t="s">
        <v>60</v>
      </c>
      <c r="C137" s="8">
        <v>4</v>
      </c>
      <c r="D137" s="29">
        <f>SUMIFS('2013Figures'!$J:$J,'2013Figures'!$C:$C,$A137,'2013Figures'!$H:$H,$B137,'2013Figures'!$I:$I,$C137,'2013Figures'!$E:$E,$B$1)</f>
        <v>2296</v>
      </c>
      <c r="E137" s="9">
        <f>SUMIFS('2013Figures'!$J:$J,'2013Figures'!$C:$C,$A137,'2013Figures'!$H:$H,$B137,'2013Figures'!$I:$I,$C137,'2013Figures'!$B:$B,"BrokerToCy",'2013Figures'!$G:$G,"E1",'2013Figures'!$E:$E,$B$1)</f>
        <v>0</v>
      </c>
      <c r="F137" s="9">
        <f>SUMIFS('2013Figures'!$J:$J,'2013Figures'!$C:$C,$A137,'2013Figures'!$H:$H,$B137,'2013Figures'!$I:$I,$C137,'2013Figures'!$B:$B,"BrokerToCy",'2013Figures'!$G:$G,"P1",'2013Figures'!$E:$E,$B$1)</f>
        <v>0</v>
      </c>
      <c r="G137" s="9">
        <f>SUMIFS('2013Figures'!$J:$J,'2013Figures'!$C:$C,$A137,'2013Figures'!$H:$H,$B137,'2013Figures'!$I:$I,$C137,'2013Figures'!$B:$B,"CyToBroker",'2013Figures'!$G:$G,"E1",'2013Figures'!$E:$E,$B$1)</f>
        <v>2296</v>
      </c>
      <c r="H137" s="9">
        <f>SUMIFS('2013Figures'!$J:$J,'2013Figures'!$C:$C,$A137,'2013Figures'!$H:$H,$B137,'2013Figures'!$I:$I,$C137,'2013Figures'!$B:$B,"CyToBroker",'2013Figures'!$G:$G,"P1",'2013Figures'!$E:$E,$B$1)</f>
        <v>0</v>
      </c>
      <c r="J137" s="8" t="s">
        <v>146</v>
      </c>
      <c r="L137" s="42">
        <f>SUMIFS('2012Figures'!$J:$J,'2012Figures'!$C:$C,$A137,'2012Figures'!$H:$H,$B137,'2012Figures'!$I:$I,$C137,'2012Figures'!$E:$E,$B$1)</f>
        <v>307</v>
      </c>
      <c r="M137" s="52">
        <f>SUMIFS('2012Figures'!$J:$J,'2012Figures'!$C:$C,$A137,'2012Figures'!$H:$H,$B137,'2012Figures'!$I:$I,$C137,'2012Figures'!$B:$B,"BrokerToCy",'2012Figures'!$G:$G,"E1",'2012Figures'!$E:$E,$B$1)</f>
        <v>0</v>
      </c>
      <c r="N137" s="52">
        <f>SUMIFS('2012Figures'!$J:$J,'2012Figures'!$C:$C,$A137,'2012Figures'!$H:$H,$B137,'2012Figures'!$I:$I,$C137,'2012Figures'!$B:$B,"BrokerToCy",'2012Figures'!$G:$G,"P1",'2012Figures'!$E:$E,$B$1)</f>
        <v>0</v>
      </c>
      <c r="O137" s="52">
        <f>SUMIFS('2012Figures'!$J:$J,'2012Figures'!$C:$C,$A137,'2012Figures'!$H:$H,$B137,'2012Figures'!$I:$I,$C137,'2012Figures'!$B:$B,"CyToBroker",'2012Figures'!$G:$G,"E1",'2012Figures'!$E:$E,$B$1)</f>
        <v>307</v>
      </c>
      <c r="P137" s="52">
        <f>SUMIFS('2012Figures'!$J:$J,'2012Figures'!$C:$C,$A137,'2012Figures'!$H:$H,$B137,'2012Figures'!$I:$I,$C137,'2012Figures'!$B:$B,"CyToBroker",'2012Figures'!$G:$G,"P1",'2012Figures'!$E:$E,$B$1)</f>
        <v>0</v>
      </c>
      <c r="R137" s="46">
        <f t="shared" si="18"/>
        <v>6.48</v>
      </c>
      <c r="S137" s="46" t="str">
        <f t="shared" si="18"/>
        <v/>
      </c>
      <c r="T137" s="46" t="str">
        <f t="shared" si="18"/>
        <v/>
      </c>
      <c r="U137" s="46">
        <f t="shared" si="18"/>
        <v>6.48</v>
      </c>
      <c r="V137" s="46" t="str">
        <f t="shared" si="18"/>
        <v/>
      </c>
    </row>
    <row r="138" spans="1:22" x14ac:dyDescent="0.2">
      <c r="A138" s="1">
        <v>105</v>
      </c>
      <c r="B138" s="1" t="s">
        <v>60</v>
      </c>
      <c r="C138" s="8">
        <v>2</v>
      </c>
      <c r="D138" s="29">
        <f>SUMIFS('2013Figures'!$J:$J,'2013Figures'!$C:$C,$A138,'2013Figures'!$H:$H,$B138,'2013Figures'!$I:$I,$C138,'2013Figures'!$E:$E,$B$1)</f>
        <v>0</v>
      </c>
      <c r="E138" s="9">
        <f>SUMIFS('2013Figures'!$J:$J,'2013Figures'!$C:$C,$A138,'2013Figures'!$H:$H,$B138,'2013Figures'!$I:$I,$C138,'2013Figures'!$B:$B,"BrokerToCy",'2013Figures'!$G:$G,"E1",'2013Figures'!$E:$E,$B$1)</f>
        <v>0</v>
      </c>
      <c r="F138" s="9">
        <f>SUMIFS('2013Figures'!$J:$J,'2013Figures'!$C:$C,$A138,'2013Figures'!$H:$H,$B138,'2013Figures'!$I:$I,$C138,'2013Figures'!$B:$B,"BrokerToCy",'2013Figures'!$G:$G,"P1",'2013Figures'!$E:$E,$B$1)</f>
        <v>0</v>
      </c>
      <c r="G138" s="9">
        <f>SUMIFS('2013Figures'!$J:$J,'2013Figures'!$C:$C,$A138,'2013Figures'!$H:$H,$B138,'2013Figures'!$I:$I,$C138,'2013Figures'!$B:$B,"CyToBroker",'2013Figures'!$G:$G,"E1",'2013Figures'!$E:$E,$B$1)</f>
        <v>0</v>
      </c>
      <c r="H138" s="9">
        <f>SUMIFS('2013Figures'!$J:$J,'2013Figures'!$C:$C,$A138,'2013Figures'!$H:$H,$B138,'2013Figures'!$I:$I,$C138,'2013Figures'!$B:$B,"CyToBroker",'2013Figures'!$G:$G,"P1",'2013Figures'!$E:$E,$B$1)</f>
        <v>0</v>
      </c>
      <c r="J138" s="8">
        <v>201001</v>
      </c>
      <c r="L138" s="42">
        <f>SUMIFS('2012Figures'!$J:$J,'2012Figures'!$C:$C,$A138,'2012Figures'!$H:$H,$B138,'2012Figures'!$I:$I,$C138,'2012Figures'!$E:$E,$B$1)</f>
        <v>0</v>
      </c>
      <c r="M138" s="52">
        <f>SUMIFS('2012Figures'!$J:$J,'2012Figures'!$C:$C,$A138,'2012Figures'!$H:$H,$B138,'2012Figures'!$I:$I,$C138,'2012Figures'!$B:$B,"BrokerToCy",'2012Figures'!$G:$G,"E1",'2012Figures'!$E:$E,$B$1)</f>
        <v>0</v>
      </c>
      <c r="N138" s="52">
        <f>SUMIFS('2012Figures'!$J:$J,'2012Figures'!$C:$C,$A138,'2012Figures'!$H:$H,$B138,'2012Figures'!$I:$I,$C138,'2012Figures'!$B:$B,"BrokerToCy",'2012Figures'!$G:$G,"P1",'2012Figures'!$E:$E,$B$1)</f>
        <v>0</v>
      </c>
      <c r="O138" s="52">
        <f>SUMIFS('2012Figures'!$J:$J,'2012Figures'!$C:$C,$A138,'2012Figures'!$H:$H,$B138,'2012Figures'!$I:$I,$C138,'2012Figures'!$B:$B,"CyToBroker",'2012Figures'!$G:$G,"E1",'2012Figures'!$E:$E,$B$1)</f>
        <v>0</v>
      </c>
      <c r="P138" s="52">
        <f>SUMIFS('2012Figures'!$J:$J,'2012Figures'!$C:$C,$A138,'2012Figures'!$H:$H,$B138,'2012Figures'!$I:$I,$C138,'2012Figures'!$B:$B,"CyToBroker",'2012Figures'!$G:$G,"P1",'2012Figures'!$E:$E,$B$1)</f>
        <v>0</v>
      </c>
      <c r="R138" s="46" t="str">
        <f t="shared" si="18"/>
        <v/>
      </c>
      <c r="S138" s="46" t="str">
        <f t="shared" si="18"/>
        <v/>
      </c>
      <c r="T138" s="46" t="str">
        <f t="shared" si="18"/>
        <v/>
      </c>
      <c r="U138" s="46" t="str">
        <f t="shared" si="18"/>
        <v/>
      </c>
      <c r="V138" s="46" t="str">
        <f t="shared" si="18"/>
        <v/>
      </c>
    </row>
    <row r="139" spans="1:22" x14ac:dyDescent="0.2">
      <c r="A139" s="1">
        <v>105</v>
      </c>
      <c r="B139" s="1" t="s">
        <v>60</v>
      </c>
      <c r="C139" s="8">
        <v>1</v>
      </c>
      <c r="D139" s="29">
        <f>SUMIFS('2013Figures'!$J:$J,'2013Figures'!$C:$C,$A139,'2013Figures'!$H:$H,$B139,'2013Figures'!$I:$I,$C139,'2013Figures'!$E:$E,$B$1)</f>
        <v>0</v>
      </c>
      <c r="E139" s="9">
        <f>SUMIFS('2013Figures'!$J:$J,'2013Figures'!$C:$C,$A139,'2013Figures'!$H:$H,$B139,'2013Figures'!$I:$I,$C139,'2013Figures'!$B:$B,"BrokerToCy",'2013Figures'!$G:$G,"E1",'2013Figures'!$E:$E,$B$1)</f>
        <v>0</v>
      </c>
      <c r="F139" s="9">
        <f>SUMIFS('2013Figures'!$J:$J,'2013Figures'!$C:$C,$A139,'2013Figures'!$H:$H,$B139,'2013Figures'!$I:$I,$C139,'2013Figures'!$B:$B,"BrokerToCy",'2013Figures'!$G:$G,"P1",'2013Figures'!$E:$E,$B$1)</f>
        <v>0</v>
      </c>
      <c r="G139" s="9">
        <f>SUMIFS('2013Figures'!$J:$J,'2013Figures'!$C:$C,$A139,'2013Figures'!$H:$H,$B139,'2013Figures'!$I:$I,$C139,'2013Figures'!$B:$B,"CyToBroker",'2013Figures'!$G:$G,"E1",'2013Figures'!$E:$E,$B$1)</f>
        <v>0</v>
      </c>
      <c r="H139" s="9">
        <f>SUMIFS('2013Figures'!$J:$J,'2013Figures'!$C:$C,$A139,'2013Figures'!$H:$H,$B139,'2013Figures'!$I:$I,$C139,'2013Figures'!$B:$B,"CyToBroker",'2013Figures'!$G:$G,"P1",'2013Figures'!$E:$E,$B$1)</f>
        <v>0</v>
      </c>
      <c r="J139" s="8">
        <v>200901</v>
      </c>
      <c r="L139" s="42">
        <f>SUMIFS('2012Figures'!$J:$J,'2012Figures'!$C:$C,$A139,'2012Figures'!$H:$H,$B139,'2012Figures'!$I:$I,$C139,'2012Figures'!$E:$E,$B$1)</f>
        <v>0</v>
      </c>
      <c r="M139" s="52">
        <f>SUMIFS('2012Figures'!$J:$J,'2012Figures'!$C:$C,$A139,'2012Figures'!$H:$H,$B139,'2012Figures'!$I:$I,$C139,'2012Figures'!$B:$B,"BrokerToCy",'2012Figures'!$G:$G,"E1",'2012Figures'!$E:$E,$B$1)</f>
        <v>0</v>
      </c>
      <c r="N139" s="52">
        <f>SUMIFS('2012Figures'!$J:$J,'2012Figures'!$C:$C,$A139,'2012Figures'!$H:$H,$B139,'2012Figures'!$I:$I,$C139,'2012Figures'!$B:$B,"BrokerToCy",'2012Figures'!$G:$G,"P1",'2012Figures'!$E:$E,$B$1)</f>
        <v>0</v>
      </c>
      <c r="O139" s="52">
        <f>SUMIFS('2012Figures'!$J:$J,'2012Figures'!$C:$C,$A139,'2012Figures'!$H:$H,$B139,'2012Figures'!$I:$I,$C139,'2012Figures'!$B:$B,"CyToBroker",'2012Figures'!$G:$G,"E1",'2012Figures'!$E:$E,$B$1)</f>
        <v>0</v>
      </c>
      <c r="P139" s="52">
        <f>SUMIFS('2012Figures'!$J:$J,'2012Figures'!$C:$C,$A139,'2012Figures'!$H:$H,$B139,'2012Figures'!$I:$I,$C139,'2012Figures'!$B:$B,"CyToBroker",'2012Figures'!$G:$G,"P1",'2012Figures'!$E:$E,$B$1)</f>
        <v>0</v>
      </c>
      <c r="R139" s="46" t="str">
        <f t="shared" si="18"/>
        <v/>
      </c>
      <c r="S139" s="46" t="str">
        <f t="shared" si="18"/>
        <v/>
      </c>
      <c r="T139" s="46" t="str">
        <f t="shared" si="18"/>
        <v/>
      </c>
      <c r="U139" s="46" t="str">
        <f t="shared" si="18"/>
        <v/>
      </c>
      <c r="V139" s="46" t="str">
        <f t="shared" si="18"/>
        <v/>
      </c>
    </row>
    <row r="140" spans="1:22" x14ac:dyDescent="0.2">
      <c r="A140" s="1">
        <v>105</v>
      </c>
      <c r="B140" s="1" t="s">
        <v>60</v>
      </c>
      <c r="D140" s="29">
        <f>SUMIFS('2013Figures'!$J:$J,'2013Figures'!$C:$C,$A140,'2013Figures'!$I:$I,"",'2013Figures'!$E:$E,$B$1)</f>
        <v>0</v>
      </c>
      <c r="E140" s="9">
        <f>SUMIFS('2013Figures'!$J:$J,'2013Figures'!$C:$C,$A140,'2013Figures'!$I:$I,"",'2013Figures'!$B:$B,"BrokerToCy",'2013Figures'!$G:$G,"E1",'2013Figures'!$E:$E,$B$1)</f>
        <v>0</v>
      </c>
      <c r="F140" s="9">
        <f>SUMIFS('2013Figures'!$J:$J,'2013Figures'!$C:$C,$A140,'2013Figures'!$I:$I,"",'2013Figures'!$B:$B,"BrokerToCy",'2013Figures'!$G:$G,"P1",'2013Figures'!$E:$E,$B$1)</f>
        <v>0</v>
      </c>
      <c r="G140" s="9">
        <f>SUMIFS('2013Figures'!$J:$J,'2013Figures'!$C:$C,$A140,'2013Figures'!$I:$I,"",'2013Figures'!$B:$B,"CyToBroker",'2013Figures'!$G:$G,"E1",'2013Figures'!$E:$E,$B$1)</f>
        <v>0</v>
      </c>
      <c r="H140" s="9">
        <f>SUMIFS('2013Figures'!$J:$J,'2013Figures'!$C:$C,$A140,'2013Figures'!$I:$I,"",'2013Figures'!$B:$B,"CyToBroker",'2013Figures'!$G:$G,"P1",'2013Figures'!$E:$E,$B$1)</f>
        <v>0</v>
      </c>
      <c r="J140" s="8" t="s">
        <v>131</v>
      </c>
      <c r="L140" s="42">
        <f>SUMIFS('2012Figures'!$J:$J,'2012Figures'!$C:$C,$A140,'2012Figures'!$I:$I,"",'2012Figures'!$E:$E,$B$1)</f>
        <v>0</v>
      </c>
      <c r="M140" s="52">
        <f>SUMIFS('2012Figures'!$J:$J,'2012Figures'!$C:$C,$A140,'2012Figures'!$I:$I,"",'2012Figures'!$B:$B,"BrokerToCy",'2012Figures'!$G:$G,"E1",'2012Figures'!$E:$E,$B$1)</f>
        <v>0</v>
      </c>
      <c r="N140" s="52">
        <f>SUMIFS('2012Figures'!$J:$J,'2012Figures'!$C:$C,$A140,'2012Figures'!$I:$I,"",'2012Figures'!$B:$B,"BrokerToCy",'2012Figures'!$G:$G,"P1",'2012Figures'!$E:$E,$B$1)</f>
        <v>0</v>
      </c>
      <c r="O140" s="52">
        <f>SUMIFS('2012Figures'!$J:$J,'2012Figures'!$C:$C,$A140,'2012Figures'!$I:$I,"",'2012Figures'!$B:$B,"CyToBroker",'2012Figures'!$G:$G,"E1",'2012Figures'!$E:$E,$B$1)</f>
        <v>0</v>
      </c>
      <c r="P140" s="52">
        <f>SUMIFS('2012Figures'!$J:$J,'2012Figures'!$C:$C,$A140,'2012Figures'!$I:$I,"",'2012Figures'!$B:$B,"CyToBroker",'2012Figures'!$G:$G,"P1",'2012Figures'!$E:$E,$B$1)</f>
        <v>0</v>
      </c>
      <c r="R140" s="46" t="str">
        <f t="shared" si="18"/>
        <v/>
      </c>
      <c r="S140" s="46" t="str">
        <f t="shared" si="18"/>
        <v/>
      </c>
      <c r="T140" s="46" t="str">
        <f t="shared" si="18"/>
        <v/>
      </c>
      <c r="U140" s="46" t="str">
        <f t="shared" si="18"/>
        <v/>
      </c>
      <c r="V140" s="46" t="str">
        <f t="shared" si="18"/>
        <v/>
      </c>
    </row>
    <row r="141" spans="1:22" x14ac:dyDescent="0.2">
      <c r="A141" s="21"/>
      <c r="B141" s="21" t="s">
        <v>92</v>
      </c>
      <c r="C141" s="22"/>
      <c r="D141" s="23">
        <f>SUM(E141:H141)</f>
        <v>2296</v>
      </c>
      <c r="E141" s="23">
        <f>SUM(E137:E140)</f>
        <v>0</v>
      </c>
      <c r="F141" s="23">
        <f>SUM(F137:F140)</f>
        <v>0</v>
      </c>
      <c r="G141" s="23">
        <f>SUM(G137:G140)</f>
        <v>2296</v>
      </c>
      <c r="H141" s="23">
        <f>SUM(H137:H140)</f>
        <v>0</v>
      </c>
      <c r="I141" s="21"/>
      <c r="J141" s="22"/>
      <c r="K141" s="21"/>
      <c r="L141" s="43">
        <f>SUM(M141:P141)</f>
        <v>307</v>
      </c>
      <c r="M141" s="43">
        <f>SUM(M137:M140)</f>
        <v>0</v>
      </c>
      <c r="N141" s="43">
        <f>SUM(N137:N140)</f>
        <v>0</v>
      </c>
      <c r="O141" s="43">
        <f>SUM(O137:O140)</f>
        <v>307</v>
      </c>
      <c r="P141" s="43">
        <f>SUM(P137:P140)</f>
        <v>0</v>
      </c>
      <c r="Q141" s="21"/>
      <c r="R141" s="21"/>
      <c r="S141" s="21"/>
      <c r="T141" s="21"/>
      <c r="U141" s="21"/>
      <c r="V141" s="21"/>
    </row>
    <row r="142" spans="1:22" x14ac:dyDescent="0.2">
      <c r="A142" s="28">
        <v>108</v>
      </c>
      <c r="B142" s="28" t="s">
        <v>166</v>
      </c>
      <c r="C142" s="17" t="s">
        <v>88</v>
      </c>
      <c r="D142" s="18">
        <f>SUMIFS('2013Figures'!$J:$J,'2013Figures'!$C:$C,$A142,'2013Figures'!$E:$E,$B$1)</f>
        <v>0</v>
      </c>
      <c r="E142" s="18">
        <f>SUMIFS('2013Figures'!$J:$J,'2013Figures'!$C:$C,$A142,'2013Figures'!$B:$B,"BrokerToCy",'2013Figures'!$G:$G,"E1",'2013Figures'!$E:$E,$B$1)</f>
        <v>0</v>
      </c>
      <c r="F142" s="18">
        <f>SUMIFS('2013Figures'!$J:$J,'2013Figures'!$C:$C,$A142,'2013Figures'!$B:$B,"BrokerToCy",'2013Figures'!$G:$G,"P1",'2013Figures'!$E:$E,$B$1)</f>
        <v>0</v>
      </c>
      <c r="G142" s="18">
        <f>SUMIFS('2013Figures'!$J:$J,'2013Figures'!$C:$C,$A142,'2013Figures'!$B:$B,"CyToBroker",'2013Figures'!$G:$G,"E1",'2013Figures'!$E:$E,$B$1)</f>
        <v>0</v>
      </c>
      <c r="H142" s="18">
        <f>SUMIFS('2013Figures'!$J:$J,'2013Figures'!$C:$C,$A142,'2013Figures'!$B:$B,"CyToBroker",'2013Figures'!$G:$G,"P1",'2013Figures'!$E:$E,$B$1)</f>
        <v>0</v>
      </c>
      <c r="I142" s="28"/>
      <c r="J142" s="17"/>
      <c r="K142" s="28"/>
      <c r="L142" s="50">
        <f>SUMIFS('2012Figures'!$J:$J,'2012Figures'!$C:$C,$A142,'2012Figures'!$E:$E,$B$1)</f>
        <v>0</v>
      </c>
      <c r="M142" s="50">
        <f>SUMIFS('2012Figures'!$J:$J,'2012Figures'!$C:$C,$A142,'2012Figures'!$B:$B,"BrokerToCy",'2012Figures'!$G:$G,"E1",'2012Figures'!$E:$E,$B$1)</f>
        <v>0</v>
      </c>
      <c r="N142" s="50">
        <f>SUMIFS('2012Figures'!$J:$J,'2012Figures'!$C:$C,$A142,'2012Figures'!$B:$B,"BrokerToCy",'2012Figures'!$G:$G,"P1",'2012Figures'!$E:$E,$B$1)</f>
        <v>0</v>
      </c>
      <c r="O142" s="50">
        <f>SUMIFS('2012Figures'!$J:$J,'2012Figures'!$C:$C,$A142,'2012Figures'!$B:$B,"CyToBroker",'2012Figures'!$G:$G,"E1",'2012Figures'!$E:$E,$B$1)</f>
        <v>0</v>
      </c>
      <c r="P142" s="50">
        <f>SUMIFS('2012Figures'!$J:$J,'2012Figures'!$C:$C,$A142,'2012Figures'!$B:$B,"CyToBroker",'2012Figures'!$G:$G,"P1",'2012Figures'!$E:$E,$B$1)</f>
        <v>0</v>
      </c>
      <c r="Q142" s="28"/>
      <c r="R142" s="46" t="str">
        <f t="shared" si="18"/>
        <v/>
      </c>
      <c r="S142" s="46" t="str">
        <f t="shared" si="18"/>
        <v/>
      </c>
      <c r="T142" s="46" t="str">
        <f t="shared" si="18"/>
        <v/>
      </c>
      <c r="U142" s="46" t="str">
        <f t="shared" si="18"/>
        <v/>
      </c>
      <c r="V142" s="46" t="str">
        <f t="shared" si="18"/>
        <v/>
      </c>
    </row>
    <row r="143" spans="1:22" x14ac:dyDescent="0.2">
      <c r="A143" s="1">
        <v>108</v>
      </c>
      <c r="B143" s="1" t="s">
        <v>166</v>
      </c>
      <c r="C143" s="8">
        <v>1</v>
      </c>
      <c r="D143" s="29">
        <f>SUMIFS('2013Figures'!$J:$J,'2013Figures'!$C:$C,$A143,'2013Figures'!$H:$H,$B143,'2013Figures'!$I:$I,$C143,'2013Figures'!$E:$E,$B$1)</f>
        <v>0</v>
      </c>
      <c r="E143" s="9">
        <f>SUMIFS('2013Figures'!$J:$J,'2013Figures'!$C:$C,$A143,'2013Figures'!$H:$H,$B143,'2013Figures'!$I:$I,$C143,'2013Figures'!$B:$B,"BrokerToCy",'2013Figures'!$G:$G,"E1",'2013Figures'!$E:$E,$B$1)</f>
        <v>0</v>
      </c>
      <c r="F143" s="9">
        <f>SUMIFS('2013Figures'!$J:$J,'2013Figures'!$C:$C,$A143,'2013Figures'!$H:$H,$B143,'2013Figures'!$I:$I,$C143,'2013Figures'!$B:$B,"BrokerToCy",'2013Figures'!$G:$G,"P1",'2013Figures'!$E:$E,$B$1)</f>
        <v>0</v>
      </c>
      <c r="G143" s="9">
        <f>SUMIFS('2013Figures'!$J:$J,'2013Figures'!$C:$C,$A143,'2013Figures'!$H:$H,$B143,'2013Figures'!$I:$I,$C143,'2013Figures'!$B:$B,"CyToBroker",'2013Figures'!$G:$G,"E1",'2013Figures'!$E:$E,$B$1)</f>
        <v>0</v>
      </c>
      <c r="H143" s="9">
        <f>SUMIFS('2013Figures'!$J:$J,'2013Figures'!$C:$C,$A143,'2013Figures'!$H:$H,$B143,'2013Figures'!$I:$I,$C143,'2013Figures'!$B:$B,"CyToBroker",'2013Figures'!$G:$G,"P1",'2013Figures'!$E:$E,$B$1)</f>
        <v>0</v>
      </c>
      <c r="J143" s="8">
        <v>201501</v>
      </c>
      <c r="L143" s="42">
        <f>SUMIFS('2012Figures'!$J:$J,'2012Figures'!$C:$C,$A143,'2012Figures'!$H:$H,$B143,'2012Figures'!$I:$I,$C143,'2012Figures'!$E:$E,$B$1)</f>
        <v>0</v>
      </c>
      <c r="M143" s="52">
        <f>SUMIFS('2012Figures'!$J:$J,'2012Figures'!$C:$C,$A143,'2012Figures'!$H:$H,$B143,'2012Figures'!$I:$I,$C143,'2012Figures'!$B:$B,"BrokerToCy",'2012Figures'!$G:$G,"E1",'2012Figures'!$E:$E,$B$1)</f>
        <v>0</v>
      </c>
      <c r="N143" s="52">
        <f>SUMIFS('2012Figures'!$J:$J,'2012Figures'!$C:$C,$A143,'2012Figures'!$H:$H,$B143,'2012Figures'!$I:$I,$C143,'2012Figures'!$B:$B,"BrokerToCy",'2012Figures'!$G:$G,"P1",'2012Figures'!$E:$E,$B$1)</f>
        <v>0</v>
      </c>
      <c r="O143" s="52">
        <f>SUMIFS('2012Figures'!$J:$J,'2012Figures'!$C:$C,$A143,'2012Figures'!$H:$H,$B143,'2012Figures'!$I:$I,$C143,'2012Figures'!$B:$B,"CyToBroker",'2012Figures'!$G:$G,"E1",'2012Figures'!$E:$E,$B$1)</f>
        <v>0</v>
      </c>
      <c r="P143" s="52">
        <f>SUMIFS('2012Figures'!$J:$J,'2012Figures'!$C:$C,$A143,'2012Figures'!$H:$H,$B143,'2012Figures'!$I:$I,$C143,'2012Figures'!$B:$B,"CyToBroker",'2012Figures'!$G:$G,"P1",'2012Figures'!$E:$E,$B$1)</f>
        <v>0</v>
      </c>
      <c r="R143" s="46" t="str">
        <f t="shared" si="18"/>
        <v/>
      </c>
      <c r="S143" s="46" t="str">
        <f t="shared" si="18"/>
        <v/>
      </c>
      <c r="T143" s="46" t="str">
        <f t="shared" si="18"/>
        <v/>
      </c>
      <c r="U143" s="46" t="str">
        <f t="shared" si="18"/>
        <v/>
      </c>
      <c r="V143" s="46" t="str">
        <f t="shared" si="18"/>
        <v/>
      </c>
    </row>
    <row r="144" spans="1:22" x14ac:dyDescent="0.2">
      <c r="A144" s="1">
        <v>108</v>
      </c>
      <c r="B144" s="1" t="s">
        <v>166</v>
      </c>
      <c r="D144" s="29">
        <f>SUMIFS('2013Figures'!$J:$J,'2013Figures'!$C:$C,$A144,'2013Figures'!$I:$I,"",'2013Figures'!$E:$E,$B$1)</f>
        <v>0</v>
      </c>
      <c r="E144" s="9">
        <f>SUMIFS('2013Figures'!$J:$J,'2013Figures'!$C:$C,$A144,'2013Figures'!$I:$I,"",'2013Figures'!$B:$B,"BrokerToCy",'2013Figures'!$G:$G,"E1",'2013Figures'!$E:$E,$B$1)</f>
        <v>0</v>
      </c>
      <c r="F144" s="9">
        <f>SUMIFS('2013Figures'!$J:$J,'2013Figures'!$C:$C,$A144,'2013Figures'!$I:$I,"",'2013Figures'!$B:$B,"BrokerToCy",'2013Figures'!$G:$G,"P1",'2013Figures'!$E:$E,$B$1)</f>
        <v>0</v>
      </c>
      <c r="G144" s="9">
        <f>SUMIFS('2013Figures'!$J:$J,'2013Figures'!$C:$C,$A144,'2013Figures'!$I:$I,"",'2013Figures'!$B:$B,"CyToBroker",'2013Figures'!$G:$G,"E1",'2013Figures'!$E:$E,$B$1)</f>
        <v>0</v>
      </c>
      <c r="H144" s="9">
        <f>SUMIFS('2013Figures'!$J:$J,'2013Figures'!$C:$C,$A144,'2013Figures'!$I:$I,"",'2013Figures'!$B:$B,"CyToBroker",'2013Figures'!$G:$G,"P1",'2013Figures'!$E:$E,$B$1)</f>
        <v>0</v>
      </c>
      <c r="J144" s="8" t="s">
        <v>131</v>
      </c>
      <c r="L144" s="42">
        <f>SUMIFS('2012Figures'!$J:$J,'2012Figures'!$C:$C,$A144,'2012Figures'!$I:$I,"",'2012Figures'!$E:$E,$B$1)</f>
        <v>0</v>
      </c>
      <c r="M144" s="52">
        <f>SUMIFS('2012Figures'!$J:$J,'2012Figures'!$C:$C,$A144,'2012Figures'!$I:$I,"",'2012Figures'!$B:$B,"BrokerToCy",'2012Figures'!$G:$G,"E1",'2012Figures'!$E:$E,$B$1)</f>
        <v>0</v>
      </c>
      <c r="N144" s="52">
        <f>SUMIFS('2012Figures'!$J:$J,'2012Figures'!$C:$C,$A144,'2012Figures'!$I:$I,"",'2012Figures'!$B:$B,"BrokerToCy",'2012Figures'!$G:$G,"P1",'2012Figures'!$E:$E,$B$1)</f>
        <v>0</v>
      </c>
      <c r="O144" s="52">
        <f>SUMIFS('2012Figures'!$J:$J,'2012Figures'!$C:$C,$A144,'2012Figures'!$I:$I,"",'2012Figures'!$B:$B,"CyToBroker",'2012Figures'!$G:$G,"E1",'2012Figures'!$E:$E,$B$1)</f>
        <v>0</v>
      </c>
      <c r="P144" s="52">
        <f>SUMIFS('2012Figures'!$J:$J,'2012Figures'!$C:$C,$A144,'2012Figures'!$I:$I,"",'2012Figures'!$B:$B,"CyToBroker",'2012Figures'!$G:$G,"P1",'2012Figures'!$E:$E,$B$1)</f>
        <v>0</v>
      </c>
      <c r="R144" s="46" t="str">
        <f t="shared" si="18"/>
        <v/>
      </c>
      <c r="S144" s="46" t="str">
        <f t="shared" si="18"/>
        <v/>
      </c>
      <c r="T144" s="46" t="str">
        <f t="shared" si="18"/>
        <v/>
      </c>
      <c r="U144" s="46" t="str">
        <f t="shared" si="18"/>
        <v/>
      </c>
      <c r="V144" s="46" t="str">
        <f t="shared" si="18"/>
        <v/>
      </c>
    </row>
    <row r="145" spans="1:22" x14ac:dyDescent="0.2">
      <c r="A145" s="21"/>
      <c r="B145" s="21" t="s">
        <v>92</v>
      </c>
      <c r="C145" s="22"/>
      <c r="D145" s="23">
        <f>SUM(E145:H145)</f>
        <v>0</v>
      </c>
      <c r="E145" s="23">
        <f>SUM(E143:E144)</f>
        <v>0</v>
      </c>
      <c r="F145" s="23">
        <f t="shared" ref="F145:H145" si="21">SUM(F143:F144)</f>
        <v>0</v>
      </c>
      <c r="G145" s="23">
        <f t="shared" si="21"/>
        <v>0</v>
      </c>
      <c r="H145" s="23">
        <f t="shared" si="21"/>
        <v>0</v>
      </c>
      <c r="I145" s="21"/>
      <c r="J145" s="22"/>
      <c r="K145" s="21"/>
      <c r="L145" s="43">
        <f>SUM(M145:P145)</f>
        <v>0</v>
      </c>
      <c r="M145" s="43">
        <f>SUM(M143:M144)</f>
        <v>0</v>
      </c>
      <c r="N145" s="43">
        <f t="shared" ref="N145:P145" si="22">SUM(N143:N144)</f>
        <v>0</v>
      </c>
      <c r="O145" s="43">
        <f t="shared" si="22"/>
        <v>0</v>
      </c>
      <c r="P145" s="43">
        <f t="shared" si="22"/>
        <v>0</v>
      </c>
      <c r="Q145" s="21"/>
      <c r="R145" s="21"/>
      <c r="S145" s="21"/>
      <c r="T145" s="21"/>
      <c r="U145" s="21"/>
      <c r="V145" s="21"/>
    </row>
    <row r="146" spans="1:22" x14ac:dyDescent="0.2">
      <c r="A146" s="28">
        <v>109</v>
      </c>
      <c r="B146" s="28" t="s">
        <v>99</v>
      </c>
      <c r="C146" s="17" t="s">
        <v>88</v>
      </c>
      <c r="D146" s="18">
        <f>SUMIFS('2013Figures'!$J:$J,'2013Figures'!$C:$C,$A146,'2013Figures'!$E:$E,$B$1)</f>
        <v>0</v>
      </c>
      <c r="E146" s="18">
        <f>SUMIFS('2013Figures'!$J:$J,'2013Figures'!$C:$C,$A146,'2013Figures'!$B:$B,"BrokerToCy",'2013Figures'!$G:$G,"E1",'2013Figures'!$E:$E,$B$1)</f>
        <v>0</v>
      </c>
      <c r="F146" s="18">
        <f>SUMIFS('2013Figures'!$J:$J,'2013Figures'!$C:$C,$A146,'2013Figures'!$B:$B,"BrokerToCy",'2013Figures'!$G:$G,"P1",'2013Figures'!$E:$E,$B$1)</f>
        <v>0</v>
      </c>
      <c r="G146" s="18">
        <f>SUMIFS('2013Figures'!$J:$J,'2013Figures'!$C:$C,$A146,'2013Figures'!$B:$B,"CyToBroker",'2013Figures'!$G:$G,"E1",'2013Figures'!$E:$E,$B$1)</f>
        <v>0</v>
      </c>
      <c r="H146" s="18">
        <f>SUMIFS('2013Figures'!$J:$J,'2013Figures'!$C:$C,$A146,'2013Figures'!$B:$B,"CyToBroker",'2013Figures'!$G:$G,"P1",'2013Figures'!$E:$E,$B$1)</f>
        <v>0</v>
      </c>
      <c r="I146" s="28"/>
      <c r="J146" s="17"/>
      <c r="K146" s="28"/>
      <c r="L146" s="50">
        <f>SUMIFS('2012Figures'!$J:$J,'2012Figures'!$C:$C,$A146,'2012Figures'!$E:$E,$B$1)</f>
        <v>0</v>
      </c>
      <c r="M146" s="50">
        <f>SUMIFS('2012Figures'!$J:$J,'2012Figures'!$C:$C,$A146,'2012Figures'!$B:$B,"BrokerToCy",'2012Figures'!$G:$G,"E1",'2012Figures'!$E:$E,$B$1)</f>
        <v>0</v>
      </c>
      <c r="N146" s="50">
        <f>SUMIFS('2012Figures'!$J:$J,'2012Figures'!$C:$C,$A146,'2012Figures'!$B:$B,"BrokerToCy",'2012Figures'!$G:$G,"P1",'2012Figures'!$E:$E,$B$1)</f>
        <v>0</v>
      </c>
      <c r="O146" s="50">
        <f>SUMIFS('2012Figures'!$J:$J,'2012Figures'!$C:$C,$A146,'2012Figures'!$B:$B,"CyToBroker",'2012Figures'!$G:$G,"E1",'2012Figures'!$E:$E,$B$1)</f>
        <v>0</v>
      </c>
      <c r="P146" s="50">
        <f>SUMIFS('2012Figures'!$J:$J,'2012Figures'!$C:$C,$A146,'2012Figures'!$B:$B,"CyToBroker",'2012Figures'!$G:$G,"P1",'2012Figures'!$E:$E,$B$1)</f>
        <v>0</v>
      </c>
      <c r="Q146" s="28"/>
      <c r="R146" s="46" t="str">
        <f t="shared" si="18"/>
        <v/>
      </c>
      <c r="S146" s="46" t="str">
        <f t="shared" si="18"/>
        <v/>
      </c>
      <c r="T146" s="46" t="str">
        <f t="shared" si="18"/>
        <v/>
      </c>
      <c r="U146" s="46" t="str">
        <f t="shared" si="18"/>
        <v/>
      </c>
      <c r="V146" s="46" t="str">
        <f t="shared" si="18"/>
        <v/>
      </c>
    </row>
    <row r="147" spans="1:22" x14ac:dyDescent="0.2">
      <c r="A147" s="1">
        <v>109</v>
      </c>
      <c r="B147" s="1" t="s">
        <v>99</v>
      </c>
      <c r="C147" s="8">
        <v>5</v>
      </c>
      <c r="D147" s="29">
        <f>SUMIFS('2013Figures'!$J:$J,'2013Figures'!$C:$C,$A147,'2013Figures'!$H:$H,$B147,'2013Figures'!$I:$I,$C147,'2013Figures'!$E:$E,$B$1)</f>
        <v>0</v>
      </c>
      <c r="E147" s="9">
        <f>SUMIFS('2013Figures'!$J:$J,'2013Figures'!$C:$C,$A147,'2013Figures'!$H:$H,$B147,'2013Figures'!$I:$I,$C147,'2013Figures'!$B:$B,"BrokerToCy",'2013Figures'!$G:$G,"E1",'2013Figures'!$E:$E,$B$1)</f>
        <v>0</v>
      </c>
      <c r="F147" s="9">
        <f>SUMIFS('2013Figures'!$J:$J,'2013Figures'!$C:$C,$A147,'2013Figures'!$H:$H,$B147,'2013Figures'!$I:$I,$C147,'2013Figures'!$B:$B,"BrokerToCy",'2013Figures'!$G:$G,"P1",'2013Figures'!$E:$E,$B$1)</f>
        <v>0</v>
      </c>
      <c r="G147" s="9">
        <f>SUMIFS('2013Figures'!$J:$J,'2013Figures'!$C:$C,$A147,'2013Figures'!$H:$H,$B147,'2013Figures'!$I:$I,$C147,'2013Figures'!$B:$B,"CyToBroker",'2013Figures'!$G:$G,"E1",'2013Figures'!$E:$E,$B$1)</f>
        <v>0</v>
      </c>
      <c r="H147" s="9">
        <f>SUMIFS('2013Figures'!$J:$J,'2013Figures'!$C:$C,$A147,'2013Figures'!$H:$H,$B147,'2013Figures'!$I:$I,$C147,'2013Figures'!$B:$B,"CyToBroker",'2013Figures'!$G:$G,"P1",'2013Figures'!$E:$E,$B$1)</f>
        <v>0</v>
      </c>
      <c r="L147" s="42">
        <f>SUMIFS('2012Figures'!$J:$J,'2012Figures'!$C:$C,$A147,'2012Figures'!$H:$H,$B147,'2012Figures'!$I:$I,$C147,'2012Figures'!$E:$E,$B$1)</f>
        <v>0</v>
      </c>
      <c r="M147" s="52">
        <f>SUMIFS('2012Figures'!$J:$J,'2012Figures'!$C:$C,$A147,'2012Figures'!$H:$H,$B147,'2012Figures'!$I:$I,$C147,'2012Figures'!$B:$B,"BrokerToCy",'2012Figures'!$G:$G,"E1",'2012Figures'!$E:$E,$B$1)</f>
        <v>0</v>
      </c>
      <c r="N147" s="52">
        <f>SUMIFS('2012Figures'!$J:$J,'2012Figures'!$C:$C,$A147,'2012Figures'!$H:$H,$B147,'2012Figures'!$I:$I,$C147,'2012Figures'!$B:$B,"BrokerToCy",'2012Figures'!$G:$G,"P1",'2012Figures'!$E:$E,$B$1)</f>
        <v>0</v>
      </c>
      <c r="O147" s="52">
        <f>SUMIFS('2012Figures'!$J:$J,'2012Figures'!$C:$C,$A147,'2012Figures'!$H:$H,$B147,'2012Figures'!$I:$I,$C147,'2012Figures'!$B:$B,"CyToBroker",'2012Figures'!$G:$G,"E1",'2012Figures'!$E:$E,$B$1)</f>
        <v>0</v>
      </c>
      <c r="P147" s="52">
        <f>SUMIFS('2012Figures'!$J:$J,'2012Figures'!$C:$C,$A147,'2012Figures'!$H:$H,$B147,'2012Figures'!$I:$I,$C147,'2012Figures'!$B:$B,"CyToBroker",'2012Figures'!$G:$G,"P1",'2012Figures'!$E:$E,$B$1)</f>
        <v>0</v>
      </c>
      <c r="R147" s="46" t="str">
        <f t="shared" si="18"/>
        <v/>
      </c>
      <c r="S147" s="46" t="str">
        <f t="shared" si="18"/>
        <v/>
      </c>
      <c r="T147" s="46" t="str">
        <f t="shared" si="18"/>
        <v/>
      </c>
      <c r="U147" s="46" t="str">
        <f t="shared" si="18"/>
        <v/>
      </c>
      <c r="V147" s="46" t="str">
        <f t="shared" si="18"/>
        <v/>
      </c>
    </row>
    <row r="148" spans="1:22" x14ac:dyDescent="0.2">
      <c r="A148" s="1">
        <v>109</v>
      </c>
      <c r="B148" s="1" t="s">
        <v>99</v>
      </c>
      <c r="C148" s="8">
        <v>4</v>
      </c>
      <c r="D148" s="29">
        <f>SUMIFS('2013Figures'!$J:$J,'2013Figures'!$C:$C,$A148,'2013Figures'!$H:$H,$B148,'2013Figures'!$I:$I,$C148,'2013Figures'!$E:$E,$B$1)</f>
        <v>0</v>
      </c>
      <c r="E148" s="9">
        <f>SUMIFS('2013Figures'!$J:$J,'2013Figures'!$C:$C,$A148,'2013Figures'!$H:$H,$B148,'2013Figures'!$I:$I,$C148,'2013Figures'!$B:$B,"BrokerToCy",'2013Figures'!$G:$G,"E1",'2013Figures'!$E:$E,$B$1)</f>
        <v>0</v>
      </c>
      <c r="F148" s="9">
        <f>SUMIFS('2013Figures'!$J:$J,'2013Figures'!$C:$C,$A148,'2013Figures'!$H:$H,$B148,'2013Figures'!$I:$I,$C148,'2013Figures'!$B:$B,"BrokerToCy",'2013Figures'!$G:$G,"P1",'2013Figures'!$E:$E,$B$1)</f>
        <v>0</v>
      </c>
      <c r="G148" s="9">
        <f>SUMIFS('2013Figures'!$J:$J,'2013Figures'!$C:$C,$A148,'2013Figures'!$H:$H,$B148,'2013Figures'!$I:$I,$C148,'2013Figures'!$B:$B,"CyToBroker",'2013Figures'!$G:$G,"E1",'2013Figures'!$E:$E,$B$1)</f>
        <v>0</v>
      </c>
      <c r="H148" s="9">
        <f>SUMIFS('2013Figures'!$J:$J,'2013Figures'!$C:$C,$A148,'2013Figures'!$H:$H,$B148,'2013Figures'!$I:$I,$C148,'2013Figures'!$B:$B,"CyToBroker",'2013Figures'!$G:$G,"P1",'2013Figures'!$E:$E,$B$1)</f>
        <v>0</v>
      </c>
      <c r="J148" s="8">
        <v>201501</v>
      </c>
      <c r="L148" s="42">
        <f>SUMIFS('2012Figures'!$J:$J,'2012Figures'!$C:$C,$A148,'2012Figures'!$H:$H,$B148,'2012Figures'!$I:$I,$C148,'2012Figures'!$E:$E,$B$1)</f>
        <v>0</v>
      </c>
      <c r="M148" s="52">
        <f>SUMIFS('2012Figures'!$J:$J,'2012Figures'!$C:$C,$A148,'2012Figures'!$H:$H,$B148,'2012Figures'!$I:$I,$C148,'2012Figures'!$B:$B,"BrokerToCy",'2012Figures'!$G:$G,"E1",'2012Figures'!$E:$E,$B$1)</f>
        <v>0</v>
      </c>
      <c r="N148" s="52">
        <f>SUMIFS('2012Figures'!$J:$J,'2012Figures'!$C:$C,$A148,'2012Figures'!$H:$H,$B148,'2012Figures'!$I:$I,$C148,'2012Figures'!$B:$B,"BrokerToCy",'2012Figures'!$G:$G,"P1",'2012Figures'!$E:$E,$B$1)</f>
        <v>0</v>
      </c>
      <c r="O148" s="52">
        <f>SUMIFS('2012Figures'!$J:$J,'2012Figures'!$C:$C,$A148,'2012Figures'!$H:$H,$B148,'2012Figures'!$I:$I,$C148,'2012Figures'!$B:$B,"CyToBroker",'2012Figures'!$G:$G,"E1",'2012Figures'!$E:$E,$B$1)</f>
        <v>0</v>
      </c>
      <c r="P148" s="52">
        <f>SUMIFS('2012Figures'!$J:$J,'2012Figures'!$C:$C,$A148,'2012Figures'!$H:$H,$B148,'2012Figures'!$I:$I,$C148,'2012Figures'!$B:$B,"CyToBroker",'2012Figures'!$G:$G,"P1",'2012Figures'!$E:$E,$B$1)</f>
        <v>0</v>
      </c>
      <c r="R148" s="46" t="str">
        <f t="shared" si="18"/>
        <v/>
      </c>
      <c r="S148" s="46" t="str">
        <f t="shared" si="18"/>
        <v/>
      </c>
      <c r="T148" s="46" t="str">
        <f t="shared" si="18"/>
        <v/>
      </c>
      <c r="U148" s="46" t="str">
        <f t="shared" si="18"/>
        <v/>
      </c>
      <c r="V148" s="46" t="str">
        <f t="shared" si="18"/>
        <v/>
      </c>
    </row>
    <row r="149" spans="1:22" x14ac:dyDescent="0.2">
      <c r="A149" s="1">
        <v>109</v>
      </c>
      <c r="B149" s="1" t="s">
        <v>99</v>
      </c>
      <c r="C149" s="8">
        <v>3</v>
      </c>
      <c r="D149" s="29">
        <f>SUMIFS('2013Figures'!$J:$J,'2013Figures'!$C:$C,$A149,'2013Figures'!$H:$H,$B149,'2013Figures'!$I:$I,$C149,'2013Figures'!$E:$E,$B$1)</f>
        <v>0</v>
      </c>
      <c r="E149" s="9">
        <f>SUMIFS('2013Figures'!$J:$J,'2013Figures'!$C:$C,$A149,'2013Figures'!$H:$H,$B149,'2013Figures'!$I:$I,$C149,'2013Figures'!$B:$B,"BrokerToCy",'2013Figures'!$G:$G,"E1",'2013Figures'!$E:$E,$B$1)</f>
        <v>0</v>
      </c>
      <c r="F149" s="9">
        <f>SUMIFS('2013Figures'!$J:$J,'2013Figures'!$C:$C,$A149,'2013Figures'!$H:$H,$B149,'2013Figures'!$I:$I,$C149,'2013Figures'!$B:$B,"BrokerToCy",'2013Figures'!$G:$G,"P1",'2013Figures'!$E:$E,$B$1)</f>
        <v>0</v>
      </c>
      <c r="G149" s="9">
        <f>SUMIFS('2013Figures'!$J:$J,'2013Figures'!$C:$C,$A149,'2013Figures'!$H:$H,$B149,'2013Figures'!$I:$I,$C149,'2013Figures'!$B:$B,"CyToBroker",'2013Figures'!$G:$G,"E1",'2013Figures'!$E:$E,$B$1)</f>
        <v>0</v>
      </c>
      <c r="H149" s="9">
        <f>SUMIFS('2013Figures'!$J:$J,'2013Figures'!$C:$C,$A149,'2013Figures'!$H:$H,$B149,'2013Figures'!$I:$I,$C149,'2013Figures'!$B:$B,"CyToBroker",'2013Figures'!$G:$G,"P1",'2013Figures'!$E:$E,$B$1)</f>
        <v>0</v>
      </c>
      <c r="J149" s="8">
        <v>201401</v>
      </c>
      <c r="L149" s="42">
        <f>SUMIFS('2012Figures'!$J:$J,'2012Figures'!$C:$C,$A149,'2012Figures'!$H:$H,$B149,'2012Figures'!$I:$I,$C149,'2012Figures'!$E:$E,$B$1)</f>
        <v>0</v>
      </c>
      <c r="M149" s="52">
        <f>SUMIFS('2012Figures'!$J:$J,'2012Figures'!$C:$C,$A149,'2012Figures'!$H:$H,$B149,'2012Figures'!$I:$I,$C149,'2012Figures'!$B:$B,"BrokerToCy",'2012Figures'!$G:$G,"E1",'2012Figures'!$E:$E,$B$1)</f>
        <v>0</v>
      </c>
      <c r="N149" s="52">
        <f>SUMIFS('2012Figures'!$J:$J,'2012Figures'!$C:$C,$A149,'2012Figures'!$H:$H,$B149,'2012Figures'!$I:$I,$C149,'2012Figures'!$B:$B,"BrokerToCy",'2012Figures'!$G:$G,"P1",'2012Figures'!$E:$E,$B$1)</f>
        <v>0</v>
      </c>
      <c r="O149" s="52">
        <f>SUMIFS('2012Figures'!$J:$J,'2012Figures'!$C:$C,$A149,'2012Figures'!$H:$H,$B149,'2012Figures'!$I:$I,$C149,'2012Figures'!$B:$B,"CyToBroker",'2012Figures'!$G:$G,"E1",'2012Figures'!$E:$E,$B$1)</f>
        <v>0</v>
      </c>
      <c r="P149" s="52">
        <f>SUMIFS('2012Figures'!$J:$J,'2012Figures'!$C:$C,$A149,'2012Figures'!$H:$H,$B149,'2012Figures'!$I:$I,$C149,'2012Figures'!$B:$B,"CyToBroker",'2012Figures'!$G:$G,"P1",'2012Figures'!$E:$E,$B$1)</f>
        <v>0</v>
      </c>
      <c r="R149" s="46" t="str">
        <f t="shared" si="18"/>
        <v/>
      </c>
      <c r="S149" s="46" t="str">
        <f t="shared" si="18"/>
        <v/>
      </c>
      <c r="T149" s="46" t="str">
        <f t="shared" si="18"/>
        <v/>
      </c>
      <c r="U149" s="46" t="str">
        <f t="shared" si="18"/>
        <v/>
      </c>
      <c r="V149" s="46" t="str">
        <f t="shared" si="18"/>
        <v/>
      </c>
    </row>
    <row r="150" spans="1:22" x14ac:dyDescent="0.2">
      <c r="A150" s="1">
        <v>109</v>
      </c>
      <c r="B150" s="1" t="s">
        <v>99</v>
      </c>
      <c r="C150" s="8">
        <v>2</v>
      </c>
      <c r="D150" s="29">
        <f>SUMIFS('2013Figures'!$J:$J,'2013Figures'!$C:$C,$A150,'2013Figures'!$H:$H,$B150,'2013Figures'!$I:$I,$C150,'2013Figures'!$E:$E,$B$1)</f>
        <v>0</v>
      </c>
      <c r="E150" s="9">
        <f>SUMIFS('2013Figures'!$J:$J,'2013Figures'!$C:$C,$A150,'2013Figures'!$H:$H,$B150,'2013Figures'!$I:$I,$C150,'2013Figures'!$B:$B,"BrokerToCy",'2013Figures'!$G:$G,"E1",'2013Figures'!$E:$E,$B$1)</f>
        <v>0</v>
      </c>
      <c r="F150" s="9">
        <f>SUMIFS('2013Figures'!$J:$J,'2013Figures'!$C:$C,$A150,'2013Figures'!$H:$H,$B150,'2013Figures'!$I:$I,$C150,'2013Figures'!$B:$B,"BrokerToCy",'2013Figures'!$G:$G,"P1",'2013Figures'!$E:$E,$B$1)</f>
        <v>0</v>
      </c>
      <c r="G150" s="9">
        <f>SUMIFS('2013Figures'!$J:$J,'2013Figures'!$C:$C,$A150,'2013Figures'!$H:$H,$B150,'2013Figures'!$I:$I,$C150,'2013Figures'!$B:$B,"CyToBroker",'2013Figures'!$G:$G,"E1",'2013Figures'!$E:$E,$B$1)</f>
        <v>0</v>
      </c>
      <c r="H150" s="9">
        <f>SUMIFS('2013Figures'!$J:$J,'2013Figures'!$C:$C,$A150,'2013Figures'!$H:$H,$B150,'2013Figures'!$I:$I,$C150,'2013Figures'!$B:$B,"CyToBroker",'2013Figures'!$G:$G,"P1",'2013Figures'!$E:$E,$B$1)</f>
        <v>0</v>
      </c>
      <c r="I150" s="30"/>
      <c r="J150" s="31">
        <v>201301</v>
      </c>
      <c r="K150" s="30"/>
      <c r="L150" s="42">
        <f>SUMIFS('2012Figures'!$J:$J,'2012Figures'!$C:$C,$A150,'2012Figures'!$H:$H,$B150,'2012Figures'!$I:$I,$C150,'2012Figures'!$E:$E,$B$1)</f>
        <v>0</v>
      </c>
      <c r="M150" s="52">
        <f>SUMIFS('2012Figures'!$J:$J,'2012Figures'!$C:$C,$A150,'2012Figures'!$H:$H,$B150,'2012Figures'!$I:$I,$C150,'2012Figures'!$B:$B,"BrokerToCy",'2012Figures'!$G:$G,"E1",'2012Figures'!$E:$E,$B$1)</f>
        <v>0</v>
      </c>
      <c r="N150" s="52">
        <f>SUMIFS('2012Figures'!$J:$J,'2012Figures'!$C:$C,$A150,'2012Figures'!$H:$H,$B150,'2012Figures'!$I:$I,$C150,'2012Figures'!$B:$B,"BrokerToCy",'2012Figures'!$G:$G,"P1",'2012Figures'!$E:$E,$B$1)</f>
        <v>0</v>
      </c>
      <c r="O150" s="52">
        <f>SUMIFS('2012Figures'!$J:$J,'2012Figures'!$C:$C,$A150,'2012Figures'!$H:$H,$B150,'2012Figures'!$I:$I,$C150,'2012Figures'!$B:$B,"CyToBroker",'2012Figures'!$G:$G,"E1",'2012Figures'!$E:$E,$B$1)</f>
        <v>0</v>
      </c>
      <c r="P150" s="52">
        <f>SUMIFS('2012Figures'!$J:$J,'2012Figures'!$C:$C,$A150,'2012Figures'!$H:$H,$B150,'2012Figures'!$I:$I,$C150,'2012Figures'!$B:$B,"CyToBroker",'2012Figures'!$G:$G,"P1",'2012Figures'!$E:$E,$B$1)</f>
        <v>0</v>
      </c>
      <c r="Q150" s="30"/>
      <c r="R150" s="46" t="str">
        <f t="shared" si="18"/>
        <v/>
      </c>
      <c r="S150" s="46" t="str">
        <f t="shared" si="18"/>
        <v/>
      </c>
      <c r="T150" s="46" t="str">
        <f t="shared" si="18"/>
        <v/>
      </c>
      <c r="U150" s="46" t="str">
        <f t="shared" si="18"/>
        <v/>
      </c>
      <c r="V150" s="46" t="str">
        <f t="shared" si="18"/>
        <v/>
      </c>
    </row>
    <row r="151" spans="1:22" x14ac:dyDescent="0.2">
      <c r="A151" s="1">
        <v>109</v>
      </c>
      <c r="B151" s="1" t="s">
        <v>99</v>
      </c>
      <c r="C151" s="8">
        <v>1</v>
      </c>
      <c r="D151" s="29">
        <f>SUMIFS('2013Figures'!$J:$J,'2013Figures'!$C:$C,$A151,'2013Figures'!$H:$H,$B151,'2013Figures'!$I:$I,$C151,'2013Figures'!$E:$E,$B$1)</f>
        <v>0</v>
      </c>
      <c r="E151" s="9">
        <f>SUMIFS('2013Figures'!$J:$J,'2013Figures'!$C:$C,$A151,'2013Figures'!$H:$H,$B151,'2013Figures'!$I:$I,$C151,'2013Figures'!$B:$B,"BrokerToCy",'2013Figures'!$G:$G,"E1",'2013Figures'!$E:$E,$B$1)</f>
        <v>0</v>
      </c>
      <c r="F151" s="9">
        <f>SUMIFS('2013Figures'!$J:$J,'2013Figures'!$C:$C,$A151,'2013Figures'!$H:$H,$B151,'2013Figures'!$I:$I,$C151,'2013Figures'!$B:$B,"BrokerToCy",'2013Figures'!$G:$G,"P1",'2013Figures'!$E:$E,$B$1)</f>
        <v>0</v>
      </c>
      <c r="G151" s="9">
        <f>SUMIFS('2013Figures'!$J:$J,'2013Figures'!$C:$C,$A151,'2013Figures'!$H:$H,$B151,'2013Figures'!$I:$I,$C151,'2013Figures'!$B:$B,"CyToBroker",'2013Figures'!$G:$G,"E1",'2013Figures'!$E:$E,$B$1)</f>
        <v>0</v>
      </c>
      <c r="H151" s="9">
        <f>SUMIFS('2013Figures'!$J:$J,'2013Figures'!$C:$C,$A151,'2013Figures'!$H:$H,$B151,'2013Figures'!$I:$I,$C151,'2013Figures'!$B:$B,"CyToBroker",'2013Figures'!$G:$G,"P1",'2013Figures'!$E:$E,$B$1)</f>
        <v>0</v>
      </c>
      <c r="J151" s="8">
        <v>201201</v>
      </c>
      <c r="L151" s="42">
        <f>SUMIFS('2012Figures'!$J:$J,'2012Figures'!$C:$C,$A151,'2012Figures'!$H:$H,$B151,'2012Figures'!$I:$I,$C151,'2012Figures'!$E:$E,$B$1)</f>
        <v>0</v>
      </c>
      <c r="M151" s="52">
        <f>SUMIFS('2012Figures'!$J:$J,'2012Figures'!$C:$C,$A151,'2012Figures'!$H:$H,$B151,'2012Figures'!$I:$I,$C151,'2012Figures'!$B:$B,"BrokerToCy",'2012Figures'!$G:$G,"E1",'2012Figures'!$E:$E,$B$1)</f>
        <v>0</v>
      </c>
      <c r="N151" s="52">
        <f>SUMIFS('2012Figures'!$J:$J,'2012Figures'!$C:$C,$A151,'2012Figures'!$H:$H,$B151,'2012Figures'!$I:$I,$C151,'2012Figures'!$B:$B,"BrokerToCy",'2012Figures'!$G:$G,"P1",'2012Figures'!$E:$E,$B$1)</f>
        <v>0</v>
      </c>
      <c r="O151" s="52">
        <f>SUMIFS('2012Figures'!$J:$J,'2012Figures'!$C:$C,$A151,'2012Figures'!$H:$H,$B151,'2012Figures'!$I:$I,$C151,'2012Figures'!$B:$B,"CyToBroker",'2012Figures'!$G:$G,"E1",'2012Figures'!$E:$E,$B$1)</f>
        <v>0</v>
      </c>
      <c r="P151" s="52">
        <f>SUMIFS('2012Figures'!$J:$J,'2012Figures'!$C:$C,$A151,'2012Figures'!$H:$H,$B151,'2012Figures'!$I:$I,$C151,'2012Figures'!$B:$B,"CyToBroker",'2012Figures'!$G:$G,"P1",'2012Figures'!$E:$E,$B$1)</f>
        <v>0</v>
      </c>
      <c r="R151" s="46" t="str">
        <f t="shared" ref="R151:V214" si="23">IF(L151=0,"",ROUND(D151/L151-1,2))</f>
        <v/>
      </c>
      <c r="S151" s="46" t="str">
        <f t="shared" si="23"/>
        <v/>
      </c>
      <c r="T151" s="46" t="str">
        <f t="shared" si="23"/>
        <v/>
      </c>
      <c r="U151" s="46" t="str">
        <f t="shared" si="23"/>
        <v/>
      </c>
      <c r="V151" s="46" t="str">
        <f t="shared" si="23"/>
        <v/>
      </c>
    </row>
    <row r="152" spans="1:22" x14ac:dyDescent="0.2">
      <c r="A152" s="1">
        <v>109</v>
      </c>
      <c r="B152" s="1" t="s">
        <v>99</v>
      </c>
      <c r="D152" s="29">
        <f>SUMIFS('2013Figures'!$J:$J,'2013Figures'!$C:$C,$A152,'2013Figures'!$I:$I,"",'2013Figures'!$E:$E,$B$1)</f>
        <v>0</v>
      </c>
      <c r="E152" s="9">
        <f>SUMIFS('2013Figures'!$J:$J,'2013Figures'!$C:$C,$A152,'2013Figures'!$I:$I,"",'2013Figures'!$B:$B,"BrokerToCy",'2013Figures'!$G:$G,"E1",'2013Figures'!$E:$E,$B$1)</f>
        <v>0</v>
      </c>
      <c r="F152" s="9">
        <f>SUMIFS('2013Figures'!$J:$J,'2013Figures'!$C:$C,$A152,'2013Figures'!$I:$I,"",'2013Figures'!$B:$B,"BrokerToCy",'2013Figures'!$G:$G,"P1",'2013Figures'!$E:$E,$B$1)</f>
        <v>0</v>
      </c>
      <c r="G152" s="9">
        <f>SUMIFS('2013Figures'!$J:$J,'2013Figures'!$C:$C,$A152,'2013Figures'!$I:$I,"",'2013Figures'!$B:$B,"CyToBroker",'2013Figures'!$G:$G,"E1",'2013Figures'!$E:$E,$B$1)</f>
        <v>0</v>
      </c>
      <c r="H152" s="9">
        <f>SUMIFS('2013Figures'!$J:$J,'2013Figures'!$C:$C,$A152,'2013Figures'!$I:$I,"",'2013Figures'!$B:$B,"CyToBroker",'2013Figures'!$G:$G,"P1",'2013Figures'!$E:$E,$B$1)</f>
        <v>0</v>
      </c>
      <c r="J152" s="8" t="s">
        <v>131</v>
      </c>
      <c r="L152" s="42">
        <f>SUMIFS('2012Figures'!$J:$J,'2012Figures'!$C:$C,$A152,'2012Figures'!$I:$I,"",'2012Figures'!$E:$E,$B$1)</f>
        <v>0</v>
      </c>
      <c r="M152" s="52">
        <f>SUMIFS('2012Figures'!$J:$J,'2012Figures'!$C:$C,$A152,'2012Figures'!$I:$I,"",'2012Figures'!$B:$B,"BrokerToCy",'2012Figures'!$G:$G,"E1",'2012Figures'!$E:$E,$B$1)</f>
        <v>0</v>
      </c>
      <c r="N152" s="52">
        <f>SUMIFS('2012Figures'!$J:$J,'2012Figures'!$C:$C,$A152,'2012Figures'!$I:$I,"",'2012Figures'!$B:$B,"BrokerToCy",'2012Figures'!$G:$G,"P1",'2012Figures'!$E:$E,$B$1)</f>
        <v>0</v>
      </c>
      <c r="O152" s="52">
        <f>SUMIFS('2012Figures'!$J:$J,'2012Figures'!$C:$C,$A152,'2012Figures'!$I:$I,"",'2012Figures'!$B:$B,"CyToBroker",'2012Figures'!$G:$G,"E1",'2012Figures'!$E:$E,$B$1)</f>
        <v>0</v>
      </c>
      <c r="P152" s="52">
        <f>SUMIFS('2012Figures'!$J:$J,'2012Figures'!$C:$C,$A152,'2012Figures'!$I:$I,"",'2012Figures'!$B:$B,"CyToBroker",'2012Figures'!$G:$G,"P1",'2012Figures'!$E:$E,$B$1)</f>
        <v>0</v>
      </c>
      <c r="R152" s="46" t="str">
        <f t="shared" si="23"/>
        <v/>
      </c>
      <c r="S152" s="46" t="str">
        <f t="shared" si="23"/>
        <v/>
      </c>
      <c r="T152" s="46" t="str">
        <f t="shared" si="23"/>
        <v/>
      </c>
      <c r="U152" s="46" t="str">
        <f t="shared" si="23"/>
        <v/>
      </c>
      <c r="V152" s="46" t="str">
        <f t="shared" si="23"/>
        <v/>
      </c>
    </row>
    <row r="153" spans="1:22" x14ac:dyDescent="0.2">
      <c r="A153" s="21"/>
      <c r="B153" s="21" t="s">
        <v>92</v>
      </c>
      <c r="C153" s="22"/>
      <c r="D153" s="23">
        <f>SUM(E153:H153)</f>
        <v>0</v>
      </c>
      <c r="E153" s="23">
        <f>SUM(E147:E152)</f>
        <v>0</v>
      </c>
      <c r="F153" s="23">
        <f>SUM(F147:F152)</f>
        <v>0</v>
      </c>
      <c r="G153" s="23">
        <f>SUM(G147:G152)</f>
        <v>0</v>
      </c>
      <c r="H153" s="23">
        <f>SUM(H147:H152)</f>
        <v>0</v>
      </c>
      <c r="I153" s="21"/>
      <c r="J153" s="22"/>
      <c r="K153" s="21"/>
      <c r="L153" s="43">
        <f>SUM(M153:P153)</f>
        <v>0</v>
      </c>
      <c r="M153" s="43">
        <f>SUM(M147:M152)</f>
        <v>0</v>
      </c>
      <c r="N153" s="43">
        <f>SUM(N147:N152)</f>
        <v>0</v>
      </c>
      <c r="O153" s="43">
        <f>SUM(O147:O152)</f>
        <v>0</v>
      </c>
      <c r="P153" s="43">
        <f>SUM(P147:P152)</f>
        <v>0</v>
      </c>
      <c r="Q153" s="21"/>
      <c r="R153" s="21"/>
      <c r="S153" s="21"/>
      <c r="T153" s="21"/>
      <c r="U153" s="21"/>
      <c r="V153" s="21"/>
    </row>
    <row r="154" spans="1:22" x14ac:dyDescent="0.2">
      <c r="A154" s="28">
        <v>114</v>
      </c>
      <c r="B154" s="28" t="s">
        <v>62</v>
      </c>
      <c r="C154" s="17" t="s">
        <v>88</v>
      </c>
      <c r="D154" s="18">
        <f>SUMIFS('2013Figures'!$J:$J,'2013Figures'!$C:$C,$A154,'2013Figures'!$E:$E,$B$1)</f>
        <v>22491</v>
      </c>
      <c r="E154" s="18">
        <f>SUMIFS('2013Figures'!$J:$J,'2013Figures'!$C:$C,$A154,'2013Figures'!$B:$B,"BrokerToCy",'2013Figures'!$G:$G,"E1",'2013Figures'!$E:$E,$B$1)</f>
        <v>0</v>
      </c>
      <c r="F154" s="18">
        <f>SUMIFS('2013Figures'!$J:$J,'2013Figures'!$C:$C,$A154,'2013Figures'!$B:$B,"BrokerToCy",'2013Figures'!$G:$G,"P1",'2013Figures'!$E:$E,$B$1)</f>
        <v>0</v>
      </c>
      <c r="G154" s="18">
        <f>SUMIFS('2013Figures'!$J:$J,'2013Figures'!$C:$C,$A154,'2013Figures'!$B:$B,"CyToBroker",'2013Figures'!$G:$G,"E1",'2013Figures'!$E:$E,$B$1)</f>
        <v>22491</v>
      </c>
      <c r="H154" s="18">
        <f>SUMIFS('2013Figures'!$J:$J,'2013Figures'!$C:$C,$A154,'2013Figures'!$B:$B,"CyToBroker",'2013Figures'!$G:$G,"P1",'2013Figures'!$E:$E,$B$1)</f>
        <v>0</v>
      </c>
      <c r="I154" s="28"/>
      <c r="J154" s="17"/>
      <c r="K154" s="28"/>
      <c r="L154" s="50">
        <f>SUMIFS('2012Figures'!$J:$J,'2012Figures'!$C:$C,$A154,'2012Figures'!$E:$E,$B$1)</f>
        <v>21417</v>
      </c>
      <c r="M154" s="50">
        <f>SUMIFS('2012Figures'!$J:$J,'2012Figures'!$C:$C,$A154,'2012Figures'!$B:$B,"BrokerToCy",'2012Figures'!$G:$G,"E1",'2012Figures'!$E:$E,$B$1)</f>
        <v>0</v>
      </c>
      <c r="N154" s="50">
        <f>SUMIFS('2012Figures'!$J:$J,'2012Figures'!$C:$C,$A154,'2012Figures'!$B:$B,"BrokerToCy",'2012Figures'!$G:$G,"P1",'2012Figures'!$E:$E,$B$1)</f>
        <v>0</v>
      </c>
      <c r="O154" s="50">
        <f>SUMIFS('2012Figures'!$J:$J,'2012Figures'!$C:$C,$A154,'2012Figures'!$B:$B,"CyToBroker",'2012Figures'!$G:$G,"E1",'2012Figures'!$E:$E,$B$1)</f>
        <v>21417</v>
      </c>
      <c r="P154" s="50">
        <f>SUMIFS('2012Figures'!$J:$J,'2012Figures'!$C:$C,$A154,'2012Figures'!$B:$B,"CyToBroker",'2012Figures'!$G:$G,"P1",'2012Figures'!$E:$E,$B$1)</f>
        <v>0</v>
      </c>
      <c r="Q154" s="28"/>
      <c r="R154" s="46">
        <f t="shared" si="23"/>
        <v>0.05</v>
      </c>
      <c r="S154" s="46" t="str">
        <f t="shared" si="23"/>
        <v/>
      </c>
      <c r="T154" s="46" t="str">
        <f t="shared" si="23"/>
        <v/>
      </c>
      <c r="U154" s="46">
        <f t="shared" si="23"/>
        <v>0.05</v>
      </c>
      <c r="V154" s="46" t="str">
        <f t="shared" si="23"/>
        <v/>
      </c>
    </row>
    <row r="155" spans="1:22" x14ac:dyDescent="0.2">
      <c r="A155" s="1">
        <v>114</v>
      </c>
      <c r="B155" s="1">
        <v>6</v>
      </c>
      <c r="C155" s="8">
        <v>6</v>
      </c>
      <c r="D155" s="29">
        <f>SUMIFS('2013Figures'!$J:$J,'2013Figures'!$C:$C,$A155,'2013Figures'!$H:$H,$B155,'2013Figures'!$I:$I,$C155,'2013Figures'!$E:$E,$B$1)</f>
        <v>0</v>
      </c>
      <c r="E155" s="9">
        <f>SUMIFS('2013Figures'!$J:$J,'2013Figures'!$C:$C,$A155,'2013Figures'!$H:$H,$B155,'2013Figures'!$I:$I,$C155,'2013Figures'!$B:$B,"BrokerToCy",'2013Figures'!$G:$G,"E1",'2013Figures'!$E:$E,$B$1)</f>
        <v>0</v>
      </c>
      <c r="F155" s="9">
        <f>SUMIFS('2013Figures'!$J:$J,'2013Figures'!$C:$C,$A155,'2013Figures'!$H:$H,$B155,'2013Figures'!$I:$I,$C155,'2013Figures'!$B:$B,"BrokerToCy",'2013Figures'!$G:$G,"P1",'2013Figures'!$E:$E,$B$1)</f>
        <v>0</v>
      </c>
      <c r="G155" s="9">
        <f>SUMIFS('2013Figures'!$J:$J,'2013Figures'!$C:$C,$A155,'2013Figures'!$H:$H,$B155,'2013Figures'!$I:$I,$C155,'2013Figures'!$B:$B,"CyToBroker",'2013Figures'!$G:$G,"E1",'2013Figures'!$E:$E,$B$1)</f>
        <v>0</v>
      </c>
      <c r="H155" s="9">
        <f>SUMIFS('2013Figures'!$J:$J,'2013Figures'!$C:$C,$A155,'2013Figures'!$H:$H,$B155,'2013Figures'!$I:$I,$C155,'2013Figures'!$B:$B,"CyToBroker",'2013Figures'!$G:$G,"P1",'2013Figures'!$E:$E,$B$1)</f>
        <v>0</v>
      </c>
      <c r="J155" s="8" t="s">
        <v>146</v>
      </c>
      <c r="L155" s="42">
        <f>SUMIFS('2012Figures'!$J:$J,'2012Figures'!$C:$C,$A155,'2012Figures'!$H:$H,$B155,'2012Figures'!$I:$I,$C155,'2012Figures'!$E:$E,$B$1)</f>
        <v>0</v>
      </c>
      <c r="M155" s="52">
        <f>SUMIFS('2012Figures'!$J:$J,'2012Figures'!$C:$C,$A155,'2012Figures'!$H:$H,$B155,'2012Figures'!$I:$I,$C155,'2012Figures'!$B:$B,"BrokerToCy",'2012Figures'!$G:$G,"E1",'2012Figures'!$E:$E,$B$1)</f>
        <v>0</v>
      </c>
      <c r="N155" s="52">
        <f>SUMIFS('2012Figures'!$J:$J,'2012Figures'!$C:$C,$A155,'2012Figures'!$H:$H,$B155,'2012Figures'!$I:$I,$C155,'2012Figures'!$B:$B,"BrokerToCy",'2012Figures'!$G:$G,"P1",'2012Figures'!$E:$E,$B$1)</f>
        <v>0</v>
      </c>
      <c r="O155" s="52">
        <f>SUMIFS('2012Figures'!$J:$J,'2012Figures'!$C:$C,$A155,'2012Figures'!$H:$H,$B155,'2012Figures'!$I:$I,$C155,'2012Figures'!$B:$B,"CyToBroker",'2012Figures'!$G:$G,"E1",'2012Figures'!$E:$E,$B$1)</f>
        <v>0</v>
      </c>
      <c r="P155" s="52">
        <f>SUMIFS('2012Figures'!$J:$J,'2012Figures'!$C:$C,$A155,'2012Figures'!$H:$H,$B155,'2012Figures'!$I:$I,$C155,'2012Figures'!$B:$B,"CyToBroker",'2012Figures'!$G:$G,"P1",'2012Figures'!$E:$E,$B$1)</f>
        <v>0</v>
      </c>
      <c r="R155" s="46" t="str">
        <f t="shared" si="23"/>
        <v/>
      </c>
      <c r="S155" s="46" t="str">
        <f t="shared" si="23"/>
        <v/>
      </c>
      <c r="T155" s="46" t="str">
        <f t="shared" si="23"/>
        <v/>
      </c>
      <c r="U155" s="46" t="str">
        <f t="shared" si="23"/>
        <v/>
      </c>
      <c r="V155" s="46" t="str">
        <f t="shared" si="23"/>
        <v/>
      </c>
    </row>
    <row r="156" spans="1:22" x14ac:dyDescent="0.2">
      <c r="A156" s="1">
        <v>114</v>
      </c>
      <c r="B156" s="1" t="s">
        <v>62</v>
      </c>
      <c r="C156" s="8">
        <v>11</v>
      </c>
      <c r="D156" s="29">
        <f>SUMIFS('2013Figures'!$J:$J,'2013Figures'!$C:$C,$A156,'2013Figures'!$H:$H,$B156,'2013Figures'!$I:$I,$C156,'2013Figures'!$E:$E,$B$1)</f>
        <v>0</v>
      </c>
      <c r="E156" s="9">
        <f>SUMIFS('2013Figures'!$J:$J,'2013Figures'!$C:$C,$A156,'2013Figures'!$H:$H,$B156,'2013Figures'!$I:$I,$C156,'2013Figures'!$B:$B,"BrokerToCy",'2013Figures'!$G:$G,"E1",'2013Figures'!$E:$E,$B$1)</f>
        <v>0</v>
      </c>
      <c r="F156" s="9">
        <f>SUMIFS('2013Figures'!$J:$J,'2013Figures'!$C:$C,$A156,'2013Figures'!$H:$H,$B156,'2013Figures'!$I:$I,$C156,'2013Figures'!$B:$B,"BrokerToCy",'2013Figures'!$G:$G,"P1",'2013Figures'!$E:$E,$B$1)</f>
        <v>0</v>
      </c>
      <c r="G156" s="9">
        <f>SUMIFS('2013Figures'!$J:$J,'2013Figures'!$C:$C,$A156,'2013Figures'!$H:$H,$B156,'2013Figures'!$I:$I,$C156,'2013Figures'!$B:$B,"CyToBroker",'2013Figures'!$G:$G,"E1",'2013Figures'!$E:$E,$B$1)</f>
        <v>0</v>
      </c>
      <c r="H156" s="9">
        <f>SUMIFS('2013Figures'!$J:$J,'2013Figures'!$C:$C,$A156,'2013Figures'!$H:$H,$B156,'2013Figures'!$I:$I,$C156,'2013Figures'!$B:$B,"CyToBroker",'2013Figures'!$G:$G,"P1",'2013Figures'!$E:$E,$B$1)</f>
        <v>0</v>
      </c>
      <c r="L156" s="42">
        <f>SUMIFS('2012Figures'!$J:$J,'2012Figures'!$C:$C,$A156,'2012Figures'!$H:$H,$B156,'2012Figures'!$I:$I,$C156,'2012Figures'!$E:$E,$B$1)</f>
        <v>0</v>
      </c>
      <c r="M156" s="52">
        <f>SUMIFS('2012Figures'!$J:$J,'2012Figures'!$C:$C,$A156,'2012Figures'!$H:$H,$B156,'2012Figures'!$I:$I,$C156,'2012Figures'!$B:$B,"BrokerToCy",'2012Figures'!$G:$G,"E1",'2012Figures'!$E:$E,$B$1)</f>
        <v>0</v>
      </c>
      <c r="N156" s="52">
        <f>SUMIFS('2012Figures'!$J:$J,'2012Figures'!$C:$C,$A156,'2012Figures'!$H:$H,$B156,'2012Figures'!$I:$I,$C156,'2012Figures'!$B:$B,"BrokerToCy",'2012Figures'!$G:$G,"P1",'2012Figures'!$E:$E,$B$1)</f>
        <v>0</v>
      </c>
      <c r="O156" s="52">
        <f>SUMIFS('2012Figures'!$J:$J,'2012Figures'!$C:$C,$A156,'2012Figures'!$H:$H,$B156,'2012Figures'!$I:$I,$C156,'2012Figures'!$B:$B,"CyToBroker",'2012Figures'!$G:$G,"E1",'2012Figures'!$E:$E,$B$1)</f>
        <v>0</v>
      </c>
      <c r="P156" s="52">
        <f>SUMIFS('2012Figures'!$J:$J,'2012Figures'!$C:$C,$A156,'2012Figures'!$H:$H,$B156,'2012Figures'!$I:$I,$C156,'2012Figures'!$B:$B,"CyToBroker",'2012Figures'!$G:$G,"P1",'2012Figures'!$E:$E,$B$1)</f>
        <v>0</v>
      </c>
      <c r="R156" s="46" t="str">
        <f t="shared" si="23"/>
        <v/>
      </c>
      <c r="S156" s="46" t="str">
        <f t="shared" si="23"/>
        <v/>
      </c>
      <c r="T156" s="46" t="str">
        <f t="shared" si="23"/>
        <v/>
      </c>
      <c r="U156" s="46" t="str">
        <f t="shared" si="23"/>
        <v/>
      </c>
      <c r="V156" s="46" t="str">
        <f t="shared" si="23"/>
        <v/>
      </c>
    </row>
    <row r="157" spans="1:22" x14ac:dyDescent="0.2">
      <c r="A157" s="1">
        <v>114</v>
      </c>
      <c r="B157" s="1" t="s">
        <v>62</v>
      </c>
      <c r="C157" s="8">
        <v>10</v>
      </c>
      <c r="D157" s="29">
        <f>SUMIFS('2013Figures'!$J:$J,'2013Figures'!$C:$C,$A157,'2013Figures'!$H:$H,$B157,'2013Figures'!$I:$I,$C157,'2013Figures'!$E:$E,$B$1)</f>
        <v>0</v>
      </c>
      <c r="E157" s="9">
        <f>SUMIFS('2013Figures'!$J:$J,'2013Figures'!$C:$C,$A157,'2013Figures'!$H:$H,$B157,'2013Figures'!$I:$I,$C157,'2013Figures'!$B:$B,"BrokerToCy",'2013Figures'!$G:$G,"E1",'2013Figures'!$E:$E,$B$1)</f>
        <v>0</v>
      </c>
      <c r="F157" s="9">
        <f>SUMIFS('2013Figures'!$J:$J,'2013Figures'!$C:$C,$A157,'2013Figures'!$H:$H,$B157,'2013Figures'!$I:$I,$C157,'2013Figures'!$B:$B,"BrokerToCy",'2013Figures'!$G:$G,"P1",'2013Figures'!$E:$E,$B$1)</f>
        <v>0</v>
      </c>
      <c r="G157" s="9">
        <f>SUMIFS('2013Figures'!$J:$J,'2013Figures'!$C:$C,$A157,'2013Figures'!$H:$H,$B157,'2013Figures'!$I:$I,$C157,'2013Figures'!$B:$B,"CyToBroker",'2013Figures'!$G:$G,"E1",'2013Figures'!$E:$E,$B$1)</f>
        <v>0</v>
      </c>
      <c r="H157" s="9">
        <f>SUMIFS('2013Figures'!$J:$J,'2013Figures'!$C:$C,$A157,'2013Figures'!$H:$H,$B157,'2013Figures'!$I:$I,$C157,'2013Figures'!$B:$B,"CyToBroker",'2013Figures'!$G:$G,"P1",'2013Figures'!$E:$E,$B$1)</f>
        <v>0</v>
      </c>
      <c r="J157" s="8">
        <v>201501</v>
      </c>
      <c r="L157" s="42">
        <f>SUMIFS('2012Figures'!$J:$J,'2012Figures'!$C:$C,$A157,'2012Figures'!$H:$H,$B157,'2012Figures'!$I:$I,$C157,'2012Figures'!$E:$E,$B$1)</f>
        <v>0</v>
      </c>
      <c r="M157" s="52">
        <f>SUMIFS('2012Figures'!$J:$J,'2012Figures'!$C:$C,$A157,'2012Figures'!$H:$H,$B157,'2012Figures'!$I:$I,$C157,'2012Figures'!$B:$B,"BrokerToCy",'2012Figures'!$G:$G,"E1",'2012Figures'!$E:$E,$B$1)</f>
        <v>0</v>
      </c>
      <c r="N157" s="52">
        <f>SUMIFS('2012Figures'!$J:$J,'2012Figures'!$C:$C,$A157,'2012Figures'!$H:$H,$B157,'2012Figures'!$I:$I,$C157,'2012Figures'!$B:$B,"BrokerToCy",'2012Figures'!$G:$G,"P1",'2012Figures'!$E:$E,$B$1)</f>
        <v>0</v>
      </c>
      <c r="O157" s="52">
        <f>SUMIFS('2012Figures'!$J:$J,'2012Figures'!$C:$C,$A157,'2012Figures'!$H:$H,$B157,'2012Figures'!$I:$I,$C157,'2012Figures'!$B:$B,"CyToBroker",'2012Figures'!$G:$G,"E1",'2012Figures'!$E:$E,$B$1)</f>
        <v>0</v>
      </c>
      <c r="P157" s="52">
        <f>SUMIFS('2012Figures'!$J:$J,'2012Figures'!$C:$C,$A157,'2012Figures'!$H:$H,$B157,'2012Figures'!$I:$I,$C157,'2012Figures'!$B:$B,"CyToBroker",'2012Figures'!$G:$G,"P1",'2012Figures'!$E:$E,$B$1)</f>
        <v>0</v>
      </c>
      <c r="R157" s="46" t="str">
        <f t="shared" si="23"/>
        <v/>
      </c>
      <c r="S157" s="46" t="str">
        <f t="shared" si="23"/>
        <v/>
      </c>
      <c r="T157" s="46" t="str">
        <f t="shared" si="23"/>
        <v/>
      </c>
      <c r="U157" s="46" t="str">
        <f t="shared" si="23"/>
        <v/>
      </c>
      <c r="V157" s="46" t="str">
        <f t="shared" si="23"/>
        <v/>
      </c>
    </row>
    <row r="158" spans="1:22" x14ac:dyDescent="0.2">
      <c r="A158" s="1">
        <v>114</v>
      </c>
      <c r="B158" s="1" t="s">
        <v>62</v>
      </c>
      <c r="C158" s="8">
        <v>9</v>
      </c>
      <c r="D158" s="29">
        <f>SUMIFS('2013Figures'!$J:$J,'2013Figures'!$C:$C,$A158,'2013Figures'!$H:$H,$B158,'2013Figures'!$I:$I,$C158,'2013Figures'!$E:$E,$B$1)</f>
        <v>0</v>
      </c>
      <c r="E158" s="9">
        <f>SUMIFS('2013Figures'!$J:$J,'2013Figures'!$C:$C,$A158,'2013Figures'!$H:$H,$B158,'2013Figures'!$I:$I,$C158,'2013Figures'!$B:$B,"BrokerToCy",'2013Figures'!$G:$G,"E1",'2013Figures'!$E:$E,$B$1)</f>
        <v>0</v>
      </c>
      <c r="F158" s="9">
        <f>SUMIFS('2013Figures'!$J:$J,'2013Figures'!$C:$C,$A158,'2013Figures'!$H:$H,$B158,'2013Figures'!$I:$I,$C158,'2013Figures'!$B:$B,"BrokerToCy",'2013Figures'!$G:$G,"P1",'2013Figures'!$E:$E,$B$1)</f>
        <v>0</v>
      </c>
      <c r="G158" s="9">
        <f>SUMIFS('2013Figures'!$J:$J,'2013Figures'!$C:$C,$A158,'2013Figures'!$H:$H,$B158,'2013Figures'!$I:$I,$C158,'2013Figures'!$B:$B,"CyToBroker",'2013Figures'!$G:$G,"E1",'2013Figures'!$E:$E,$B$1)</f>
        <v>0</v>
      </c>
      <c r="H158" s="9">
        <f>SUMIFS('2013Figures'!$J:$J,'2013Figures'!$C:$C,$A158,'2013Figures'!$H:$H,$B158,'2013Figures'!$I:$I,$C158,'2013Figures'!$B:$B,"CyToBroker",'2013Figures'!$G:$G,"P1",'2013Figures'!$E:$E,$B$1)</f>
        <v>0</v>
      </c>
      <c r="J158" s="8">
        <v>201401</v>
      </c>
      <c r="L158" s="42">
        <f>SUMIFS('2012Figures'!$J:$J,'2012Figures'!$C:$C,$A158,'2012Figures'!$H:$H,$B158,'2012Figures'!$I:$I,$C158,'2012Figures'!$E:$E,$B$1)</f>
        <v>0</v>
      </c>
      <c r="M158" s="52">
        <f>SUMIFS('2012Figures'!$J:$J,'2012Figures'!$C:$C,$A158,'2012Figures'!$H:$H,$B158,'2012Figures'!$I:$I,$C158,'2012Figures'!$B:$B,"BrokerToCy",'2012Figures'!$G:$G,"E1",'2012Figures'!$E:$E,$B$1)</f>
        <v>0</v>
      </c>
      <c r="N158" s="52">
        <f>SUMIFS('2012Figures'!$J:$J,'2012Figures'!$C:$C,$A158,'2012Figures'!$H:$H,$B158,'2012Figures'!$I:$I,$C158,'2012Figures'!$B:$B,"BrokerToCy",'2012Figures'!$G:$G,"P1",'2012Figures'!$E:$E,$B$1)</f>
        <v>0</v>
      </c>
      <c r="O158" s="52">
        <f>SUMIFS('2012Figures'!$J:$J,'2012Figures'!$C:$C,$A158,'2012Figures'!$H:$H,$B158,'2012Figures'!$I:$I,$C158,'2012Figures'!$B:$B,"CyToBroker",'2012Figures'!$G:$G,"E1",'2012Figures'!$E:$E,$B$1)</f>
        <v>0</v>
      </c>
      <c r="P158" s="52">
        <f>SUMIFS('2012Figures'!$J:$J,'2012Figures'!$C:$C,$A158,'2012Figures'!$H:$H,$B158,'2012Figures'!$I:$I,$C158,'2012Figures'!$B:$B,"CyToBroker",'2012Figures'!$G:$G,"P1",'2012Figures'!$E:$E,$B$1)</f>
        <v>0</v>
      </c>
      <c r="R158" s="46" t="str">
        <f t="shared" si="23"/>
        <v/>
      </c>
      <c r="S158" s="46" t="str">
        <f t="shared" si="23"/>
        <v/>
      </c>
      <c r="T158" s="46" t="str">
        <f t="shared" si="23"/>
        <v/>
      </c>
      <c r="U158" s="46" t="str">
        <f t="shared" si="23"/>
        <v/>
      </c>
      <c r="V158" s="46" t="str">
        <f t="shared" si="23"/>
        <v/>
      </c>
    </row>
    <row r="159" spans="1:22" x14ac:dyDescent="0.2">
      <c r="A159" s="1">
        <v>114</v>
      </c>
      <c r="B159" s="1" t="s">
        <v>62</v>
      </c>
      <c r="C159" s="8">
        <v>8</v>
      </c>
      <c r="D159" s="29">
        <f>SUMIFS('2013Figures'!$J:$J,'2013Figures'!$C:$C,$A159,'2013Figures'!$H:$H,$B159,'2013Figures'!$I:$I,$C159,'2013Figures'!$E:$E,$B$1)</f>
        <v>0</v>
      </c>
      <c r="E159" s="9">
        <f>SUMIFS('2013Figures'!$J:$J,'2013Figures'!$C:$C,$A159,'2013Figures'!$H:$H,$B159,'2013Figures'!$I:$I,$C159,'2013Figures'!$B:$B,"BrokerToCy",'2013Figures'!$G:$G,"E1",'2013Figures'!$E:$E,$B$1)</f>
        <v>0</v>
      </c>
      <c r="F159" s="9">
        <f>SUMIFS('2013Figures'!$J:$J,'2013Figures'!$C:$C,$A159,'2013Figures'!$H:$H,$B159,'2013Figures'!$I:$I,$C159,'2013Figures'!$B:$B,"BrokerToCy",'2013Figures'!$G:$G,"P1",'2013Figures'!$E:$E,$B$1)</f>
        <v>0</v>
      </c>
      <c r="G159" s="9">
        <f>SUMIFS('2013Figures'!$J:$J,'2013Figures'!$C:$C,$A159,'2013Figures'!$H:$H,$B159,'2013Figures'!$I:$I,$C159,'2013Figures'!$B:$B,"CyToBroker",'2013Figures'!$G:$G,"E1",'2013Figures'!$E:$E,$B$1)</f>
        <v>0</v>
      </c>
      <c r="H159" s="9">
        <f>SUMIFS('2013Figures'!$J:$J,'2013Figures'!$C:$C,$A159,'2013Figures'!$H:$H,$B159,'2013Figures'!$I:$I,$C159,'2013Figures'!$B:$B,"CyToBroker",'2013Figures'!$G:$G,"P1",'2013Figures'!$E:$E,$B$1)</f>
        <v>0</v>
      </c>
      <c r="I159" s="30"/>
      <c r="J159" s="31">
        <v>201301</v>
      </c>
      <c r="K159" s="30"/>
      <c r="L159" s="42">
        <f>SUMIFS('2012Figures'!$J:$J,'2012Figures'!$C:$C,$A159,'2012Figures'!$H:$H,$B159,'2012Figures'!$I:$I,$C159,'2012Figures'!$E:$E,$B$1)</f>
        <v>0</v>
      </c>
      <c r="M159" s="52">
        <f>SUMIFS('2012Figures'!$J:$J,'2012Figures'!$C:$C,$A159,'2012Figures'!$H:$H,$B159,'2012Figures'!$I:$I,$C159,'2012Figures'!$B:$B,"BrokerToCy",'2012Figures'!$G:$G,"E1",'2012Figures'!$E:$E,$B$1)</f>
        <v>0</v>
      </c>
      <c r="N159" s="52">
        <f>SUMIFS('2012Figures'!$J:$J,'2012Figures'!$C:$C,$A159,'2012Figures'!$H:$H,$B159,'2012Figures'!$I:$I,$C159,'2012Figures'!$B:$B,"BrokerToCy",'2012Figures'!$G:$G,"P1",'2012Figures'!$E:$E,$B$1)</f>
        <v>0</v>
      </c>
      <c r="O159" s="52">
        <f>SUMIFS('2012Figures'!$J:$J,'2012Figures'!$C:$C,$A159,'2012Figures'!$H:$H,$B159,'2012Figures'!$I:$I,$C159,'2012Figures'!$B:$B,"CyToBroker",'2012Figures'!$G:$G,"E1",'2012Figures'!$E:$E,$B$1)</f>
        <v>0</v>
      </c>
      <c r="P159" s="52">
        <f>SUMIFS('2012Figures'!$J:$J,'2012Figures'!$C:$C,$A159,'2012Figures'!$H:$H,$B159,'2012Figures'!$I:$I,$C159,'2012Figures'!$B:$B,"CyToBroker",'2012Figures'!$G:$G,"P1",'2012Figures'!$E:$E,$B$1)</f>
        <v>0</v>
      </c>
      <c r="Q159" s="30"/>
      <c r="R159" s="46" t="str">
        <f t="shared" si="23"/>
        <v/>
      </c>
      <c r="S159" s="46" t="str">
        <f t="shared" si="23"/>
        <v/>
      </c>
      <c r="T159" s="46" t="str">
        <f t="shared" si="23"/>
        <v/>
      </c>
      <c r="U159" s="46" t="str">
        <f t="shared" si="23"/>
        <v/>
      </c>
      <c r="V159" s="46" t="str">
        <f t="shared" si="23"/>
        <v/>
      </c>
    </row>
    <row r="160" spans="1:22" x14ac:dyDescent="0.2">
      <c r="A160" s="1">
        <v>114</v>
      </c>
      <c r="B160" s="1" t="s">
        <v>62</v>
      </c>
      <c r="C160" s="8">
        <v>7</v>
      </c>
      <c r="D160" s="29">
        <f>SUMIFS('2013Figures'!$J:$J,'2013Figures'!$C:$C,$A160,'2013Figures'!$H:$H,$B160,'2013Figures'!$I:$I,$C160,'2013Figures'!$E:$E,$B$1)</f>
        <v>0</v>
      </c>
      <c r="E160" s="9">
        <f>SUMIFS('2013Figures'!$J:$J,'2013Figures'!$C:$C,$A160,'2013Figures'!$H:$H,$B160,'2013Figures'!$I:$I,$C160,'2013Figures'!$B:$B,"BrokerToCy",'2013Figures'!$G:$G,"E1",'2013Figures'!$E:$E,$B$1)</f>
        <v>0</v>
      </c>
      <c r="F160" s="9">
        <f>SUMIFS('2013Figures'!$J:$J,'2013Figures'!$C:$C,$A160,'2013Figures'!$H:$H,$B160,'2013Figures'!$I:$I,$C160,'2013Figures'!$B:$B,"BrokerToCy",'2013Figures'!$G:$G,"P1",'2013Figures'!$E:$E,$B$1)</f>
        <v>0</v>
      </c>
      <c r="G160" s="9">
        <f>SUMIFS('2013Figures'!$J:$J,'2013Figures'!$C:$C,$A160,'2013Figures'!$H:$H,$B160,'2013Figures'!$I:$I,$C160,'2013Figures'!$B:$B,"CyToBroker",'2013Figures'!$G:$G,"E1",'2013Figures'!$E:$E,$B$1)</f>
        <v>0</v>
      </c>
      <c r="H160" s="9">
        <f>SUMIFS('2013Figures'!$J:$J,'2013Figures'!$C:$C,$A160,'2013Figures'!$H:$H,$B160,'2013Figures'!$I:$I,$C160,'2013Figures'!$B:$B,"CyToBroker",'2013Figures'!$G:$G,"P1",'2013Figures'!$E:$E,$B$1)</f>
        <v>0</v>
      </c>
      <c r="J160" s="8">
        <v>201201</v>
      </c>
      <c r="L160" s="42">
        <f>SUMIFS('2012Figures'!$J:$J,'2012Figures'!$C:$C,$A160,'2012Figures'!$H:$H,$B160,'2012Figures'!$I:$I,$C160,'2012Figures'!$E:$E,$B$1)</f>
        <v>0</v>
      </c>
      <c r="M160" s="52">
        <f>SUMIFS('2012Figures'!$J:$J,'2012Figures'!$C:$C,$A160,'2012Figures'!$H:$H,$B160,'2012Figures'!$I:$I,$C160,'2012Figures'!$B:$B,"BrokerToCy",'2012Figures'!$G:$G,"E1",'2012Figures'!$E:$E,$B$1)</f>
        <v>0</v>
      </c>
      <c r="N160" s="52">
        <f>SUMIFS('2012Figures'!$J:$J,'2012Figures'!$C:$C,$A160,'2012Figures'!$H:$H,$B160,'2012Figures'!$I:$I,$C160,'2012Figures'!$B:$B,"BrokerToCy",'2012Figures'!$G:$G,"P1",'2012Figures'!$E:$E,$B$1)</f>
        <v>0</v>
      </c>
      <c r="O160" s="52">
        <f>SUMIFS('2012Figures'!$J:$J,'2012Figures'!$C:$C,$A160,'2012Figures'!$H:$H,$B160,'2012Figures'!$I:$I,$C160,'2012Figures'!$B:$B,"CyToBroker",'2012Figures'!$G:$G,"E1",'2012Figures'!$E:$E,$B$1)</f>
        <v>0</v>
      </c>
      <c r="P160" s="52">
        <f>SUMIFS('2012Figures'!$J:$J,'2012Figures'!$C:$C,$A160,'2012Figures'!$H:$H,$B160,'2012Figures'!$I:$I,$C160,'2012Figures'!$B:$B,"CyToBroker",'2012Figures'!$G:$G,"P1",'2012Figures'!$E:$E,$B$1)</f>
        <v>0</v>
      </c>
      <c r="R160" s="46" t="str">
        <f t="shared" si="23"/>
        <v/>
      </c>
      <c r="S160" s="46" t="str">
        <f t="shared" si="23"/>
        <v/>
      </c>
      <c r="T160" s="46" t="str">
        <f t="shared" si="23"/>
        <v/>
      </c>
      <c r="U160" s="46" t="str">
        <f t="shared" si="23"/>
        <v/>
      </c>
      <c r="V160" s="46" t="str">
        <f t="shared" si="23"/>
        <v/>
      </c>
    </row>
    <row r="161" spans="1:22" x14ac:dyDescent="0.2">
      <c r="A161" s="1">
        <v>114</v>
      </c>
      <c r="B161" s="1" t="s">
        <v>62</v>
      </c>
      <c r="C161" s="8">
        <v>6</v>
      </c>
      <c r="D161" s="29">
        <f>SUMIFS('2013Figures'!$J:$J,'2013Figures'!$C:$C,$A161,'2013Figures'!$H:$H,$B161,'2013Figures'!$I:$I,$C161,'2013Figures'!$E:$E,$B$1)</f>
        <v>0</v>
      </c>
      <c r="E161" s="9">
        <f>SUMIFS('2013Figures'!$J:$J,'2013Figures'!$C:$C,$A161,'2013Figures'!$H:$H,$B161,'2013Figures'!$I:$I,$C161,'2013Figures'!$B:$B,"BrokerToCy",'2013Figures'!$G:$G,"E1",'2013Figures'!$E:$E,$B$1)</f>
        <v>0</v>
      </c>
      <c r="F161" s="9">
        <f>SUMIFS('2013Figures'!$J:$J,'2013Figures'!$C:$C,$A161,'2013Figures'!$H:$H,$B161,'2013Figures'!$I:$I,$C161,'2013Figures'!$B:$B,"BrokerToCy",'2013Figures'!$G:$G,"P1",'2013Figures'!$E:$E,$B$1)</f>
        <v>0</v>
      </c>
      <c r="G161" s="9">
        <f>SUMIFS('2013Figures'!$J:$J,'2013Figures'!$C:$C,$A161,'2013Figures'!$H:$H,$B161,'2013Figures'!$I:$I,$C161,'2013Figures'!$B:$B,"CyToBroker",'2013Figures'!$G:$G,"E1",'2013Figures'!$E:$E,$B$1)</f>
        <v>0</v>
      </c>
      <c r="H161" s="9">
        <f>SUMIFS('2013Figures'!$J:$J,'2013Figures'!$C:$C,$A161,'2013Figures'!$H:$H,$B161,'2013Figures'!$I:$I,$C161,'2013Figures'!$B:$B,"CyToBroker",'2013Figures'!$G:$G,"P1",'2013Figures'!$E:$E,$B$1)</f>
        <v>0</v>
      </c>
      <c r="J161" s="8">
        <v>201101</v>
      </c>
      <c r="L161" s="42">
        <f>SUMIFS('2012Figures'!$J:$J,'2012Figures'!$C:$C,$A161,'2012Figures'!$H:$H,$B161,'2012Figures'!$I:$I,$C161,'2012Figures'!$E:$E,$B$1)</f>
        <v>0</v>
      </c>
      <c r="M161" s="52">
        <f>SUMIFS('2012Figures'!$J:$J,'2012Figures'!$C:$C,$A161,'2012Figures'!$H:$H,$B161,'2012Figures'!$I:$I,$C161,'2012Figures'!$B:$B,"BrokerToCy",'2012Figures'!$G:$G,"E1",'2012Figures'!$E:$E,$B$1)</f>
        <v>0</v>
      </c>
      <c r="N161" s="52">
        <f>SUMIFS('2012Figures'!$J:$J,'2012Figures'!$C:$C,$A161,'2012Figures'!$H:$H,$B161,'2012Figures'!$I:$I,$C161,'2012Figures'!$B:$B,"BrokerToCy",'2012Figures'!$G:$G,"P1",'2012Figures'!$E:$E,$B$1)</f>
        <v>0</v>
      </c>
      <c r="O161" s="52">
        <f>SUMIFS('2012Figures'!$J:$J,'2012Figures'!$C:$C,$A161,'2012Figures'!$H:$H,$B161,'2012Figures'!$I:$I,$C161,'2012Figures'!$B:$B,"CyToBroker",'2012Figures'!$G:$G,"E1",'2012Figures'!$E:$E,$B$1)</f>
        <v>0</v>
      </c>
      <c r="P161" s="52">
        <f>SUMIFS('2012Figures'!$J:$J,'2012Figures'!$C:$C,$A161,'2012Figures'!$H:$H,$B161,'2012Figures'!$I:$I,$C161,'2012Figures'!$B:$B,"CyToBroker",'2012Figures'!$G:$G,"P1",'2012Figures'!$E:$E,$B$1)</f>
        <v>0</v>
      </c>
      <c r="R161" s="46" t="str">
        <f t="shared" si="23"/>
        <v/>
      </c>
      <c r="S161" s="46" t="str">
        <f t="shared" si="23"/>
        <v/>
      </c>
      <c r="T161" s="46" t="str">
        <f t="shared" si="23"/>
        <v/>
      </c>
      <c r="U161" s="46" t="str">
        <f t="shared" si="23"/>
        <v/>
      </c>
      <c r="V161" s="46" t="str">
        <f t="shared" si="23"/>
        <v/>
      </c>
    </row>
    <row r="162" spans="1:22" x14ac:dyDescent="0.2">
      <c r="A162" s="1">
        <v>114</v>
      </c>
      <c r="B162" s="1" t="s">
        <v>62</v>
      </c>
      <c r="C162" s="8">
        <v>5</v>
      </c>
      <c r="D162" s="29">
        <f>SUMIFS('2013Figures'!$J:$J,'2013Figures'!$C:$C,$A162,'2013Figures'!$H:$H,$B162,'2013Figures'!$I:$I,$C162,'2013Figures'!$E:$E,$B$1)</f>
        <v>0</v>
      </c>
      <c r="E162" s="9">
        <f>SUMIFS('2013Figures'!$J:$J,'2013Figures'!$C:$C,$A162,'2013Figures'!$H:$H,$B162,'2013Figures'!$I:$I,$C162,'2013Figures'!$B:$B,"BrokerToCy",'2013Figures'!$G:$G,"E1",'2013Figures'!$E:$E,$B$1)</f>
        <v>0</v>
      </c>
      <c r="F162" s="9">
        <f>SUMIFS('2013Figures'!$J:$J,'2013Figures'!$C:$C,$A162,'2013Figures'!$H:$H,$B162,'2013Figures'!$I:$I,$C162,'2013Figures'!$B:$B,"BrokerToCy",'2013Figures'!$G:$G,"P1",'2013Figures'!$E:$E,$B$1)</f>
        <v>0</v>
      </c>
      <c r="G162" s="9">
        <f>SUMIFS('2013Figures'!$J:$J,'2013Figures'!$C:$C,$A162,'2013Figures'!$H:$H,$B162,'2013Figures'!$I:$I,$C162,'2013Figures'!$B:$B,"CyToBroker",'2013Figures'!$G:$G,"E1",'2013Figures'!$E:$E,$B$1)</f>
        <v>0</v>
      </c>
      <c r="H162" s="9">
        <f>SUMIFS('2013Figures'!$J:$J,'2013Figures'!$C:$C,$A162,'2013Figures'!$H:$H,$B162,'2013Figures'!$I:$I,$C162,'2013Figures'!$B:$B,"CyToBroker",'2013Figures'!$G:$G,"P1",'2013Figures'!$E:$E,$B$1)</f>
        <v>0</v>
      </c>
      <c r="J162" s="8">
        <v>201001</v>
      </c>
      <c r="L162" s="42">
        <f>SUMIFS('2012Figures'!$J:$J,'2012Figures'!$C:$C,$A162,'2012Figures'!$H:$H,$B162,'2012Figures'!$I:$I,$C162,'2012Figures'!$E:$E,$B$1)</f>
        <v>0</v>
      </c>
      <c r="M162" s="52">
        <f>SUMIFS('2012Figures'!$J:$J,'2012Figures'!$C:$C,$A162,'2012Figures'!$H:$H,$B162,'2012Figures'!$I:$I,$C162,'2012Figures'!$B:$B,"BrokerToCy",'2012Figures'!$G:$G,"E1",'2012Figures'!$E:$E,$B$1)</f>
        <v>0</v>
      </c>
      <c r="N162" s="52">
        <f>SUMIFS('2012Figures'!$J:$J,'2012Figures'!$C:$C,$A162,'2012Figures'!$H:$H,$B162,'2012Figures'!$I:$I,$C162,'2012Figures'!$B:$B,"BrokerToCy",'2012Figures'!$G:$G,"P1",'2012Figures'!$E:$E,$B$1)</f>
        <v>0</v>
      </c>
      <c r="O162" s="52">
        <f>SUMIFS('2012Figures'!$J:$J,'2012Figures'!$C:$C,$A162,'2012Figures'!$H:$H,$B162,'2012Figures'!$I:$I,$C162,'2012Figures'!$B:$B,"CyToBroker",'2012Figures'!$G:$G,"E1",'2012Figures'!$E:$E,$B$1)</f>
        <v>0</v>
      </c>
      <c r="P162" s="52">
        <f>SUMIFS('2012Figures'!$J:$J,'2012Figures'!$C:$C,$A162,'2012Figures'!$H:$H,$B162,'2012Figures'!$I:$I,$C162,'2012Figures'!$B:$B,"CyToBroker",'2012Figures'!$G:$G,"P1",'2012Figures'!$E:$E,$B$1)</f>
        <v>0</v>
      </c>
      <c r="R162" s="46" t="str">
        <f t="shared" si="23"/>
        <v/>
      </c>
      <c r="S162" s="46" t="str">
        <f t="shared" si="23"/>
        <v/>
      </c>
      <c r="T162" s="46" t="str">
        <f t="shared" si="23"/>
        <v/>
      </c>
      <c r="U162" s="46" t="str">
        <f t="shared" si="23"/>
        <v/>
      </c>
      <c r="V162" s="46" t="str">
        <f t="shared" si="23"/>
        <v/>
      </c>
    </row>
    <row r="163" spans="1:22" x14ac:dyDescent="0.2">
      <c r="A163" s="1">
        <v>114</v>
      </c>
      <c r="B163" s="1" t="s">
        <v>62</v>
      </c>
      <c r="C163" s="8">
        <v>4</v>
      </c>
      <c r="D163" s="29">
        <f>SUMIFS('2013Figures'!$J:$J,'2013Figures'!$C:$C,$A163,'2013Figures'!$H:$H,$B163,'2013Figures'!$I:$I,$C163,'2013Figures'!$E:$E,$B$1)</f>
        <v>1578</v>
      </c>
      <c r="E163" s="9">
        <f>SUMIFS('2013Figures'!$J:$J,'2013Figures'!$C:$C,$A163,'2013Figures'!$H:$H,$B163,'2013Figures'!$I:$I,$C163,'2013Figures'!$B:$B,"BrokerToCy",'2013Figures'!$G:$G,"E1",'2013Figures'!$E:$E,$B$1)</f>
        <v>0</v>
      </c>
      <c r="F163" s="9">
        <f>SUMIFS('2013Figures'!$J:$J,'2013Figures'!$C:$C,$A163,'2013Figures'!$H:$H,$B163,'2013Figures'!$I:$I,$C163,'2013Figures'!$B:$B,"BrokerToCy",'2013Figures'!$G:$G,"P1",'2013Figures'!$E:$E,$B$1)</f>
        <v>0</v>
      </c>
      <c r="G163" s="9">
        <f>SUMIFS('2013Figures'!$J:$J,'2013Figures'!$C:$C,$A163,'2013Figures'!$H:$H,$B163,'2013Figures'!$I:$I,$C163,'2013Figures'!$B:$B,"CyToBroker",'2013Figures'!$G:$G,"E1",'2013Figures'!$E:$E,$B$1)</f>
        <v>1578</v>
      </c>
      <c r="H163" s="9">
        <f>SUMIFS('2013Figures'!$J:$J,'2013Figures'!$C:$C,$A163,'2013Figures'!$H:$H,$B163,'2013Figures'!$I:$I,$C163,'2013Figures'!$B:$B,"CyToBroker",'2013Figures'!$G:$G,"P1",'2013Figures'!$E:$E,$B$1)</f>
        <v>0</v>
      </c>
      <c r="J163" s="8">
        <v>200901</v>
      </c>
      <c r="L163" s="42">
        <f>SUMIFS('2012Figures'!$J:$J,'2012Figures'!$C:$C,$A163,'2012Figures'!$H:$H,$B163,'2012Figures'!$I:$I,$C163,'2012Figures'!$E:$E,$B$1)</f>
        <v>1686</v>
      </c>
      <c r="M163" s="52">
        <f>SUMIFS('2012Figures'!$J:$J,'2012Figures'!$C:$C,$A163,'2012Figures'!$H:$H,$B163,'2012Figures'!$I:$I,$C163,'2012Figures'!$B:$B,"BrokerToCy",'2012Figures'!$G:$G,"E1",'2012Figures'!$E:$E,$B$1)</f>
        <v>0</v>
      </c>
      <c r="N163" s="52">
        <f>SUMIFS('2012Figures'!$J:$J,'2012Figures'!$C:$C,$A163,'2012Figures'!$H:$H,$B163,'2012Figures'!$I:$I,$C163,'2012Figures'!$B:$B,"BrokerToCy",'2012Figures'!$G:$G,"P1",'2012Figures'!$E:$E,$B$1)</f>
        <v>0</v>
      </c>
      <c r="O163" s="52">
        <f>SUMIFS('2012Figures'!$J:$J,'2012Figures'!$C:$C,$A163,'2012Figures'!$H:$H,$B163,'2012Figures'!$I:$I,$C163,'2012Figures'!$B:$B,"CyToBroker",'2012Figures'!$G:$G,"E1",'2012Figures'!$E:$E,$B$1)</f>
        <v>1686</v>
      </c>
      <c r="P163" s="52">
        <f>SUMIFS('2012Figures'!$J:$J,'2012Figures'!$C:$C,$A163,'2012Figures'!$H:$H,$B163,'2012Figures'!$I:$I,$C163,'2012Figures'!$B:$B,"CyToBroker",'2012Figures'!$G:$G,"P1",'2012Figures'!$E:$E,$B$1)</f>
        <v>0</v>
      </c>
      <c r="R163" s="46">
        <f t="shared" si="23"/>
        <v>-0.06</v>
      </c>
      <c r="S163" s="46" t="str">
        <f t="shared" si="23"/>
        <v/>
      </c>
      <c r="T163" s="46" t="str">
        <f t="shared" si="23"/>
        <v/>
      </c>
      <c r="U163" s="46">
        <f t="shared" si="23"/>
        <v>-0.06</v>
      </c>
      <c r="V163" s="46" t="str">
        <f t="shared" si="23"/>
        <v/>
      </c>
    </row>
    <row r="164" spans="1:22" x14ac:dyDescent="0.2">
      <c r="A164" s="1">
        <v>114</v>
      </c>
      <c r="B164" s="1" t="s">
        <v>62</v>
      </c>
      <c r="C164" s="8">
        <v>3</v>
      </c>
      <c r="D164" s="29">
        <f>SUMIFS('2013Figures'!$J:$J,'2013Figures'!$C:$C,$A164,'2013Figures'!$H:$H,$B164,'2013Figures'!$I:$I,$C164,'2013Figures'!$E:$E,$B$1)</f>
        <v>0</v>
      </c>
      <c r="E164" s="9">
        <f>SUMIFS('2013Figures'!$J:$J,'2013Figures'!$C:$C,$A164,'2013Figures'!$H:$H,$B164,'2013Figures'!$I:$I,$C164,'2013Figures'!$B:$B,"BrokerToCy",'2013Figures'!$G:$G,"E1",'2013Figures'!$E:$E,$B$1)</f>
        <v>0</v>
      </c>
      <c r="F164" s="9">
        <f>SUMIFS('2013Figures'!$J:$J,'2013Figures'!$C:$C,$A164,'2013Figures'!$H:$H,$B164,'2013Figures'!$I:$I,$C164,'2013Figures'!$B:$B,"BrokerToCy",'2013Figures'!$G:$G,"P1",'2013Figures'!$E:$E,$B$1)</f>
        <v>0</v>
      </c>
      <c r="G164" s="9">
        <f>SUMIFS('2013Figures'!$J:$J,'2013Figures'!$C:$C,$A164,'2013Figures'!$H:$H,$B164,'2013Figures'!$I:$I,$C164,'2013Figures'!$B:$B,"CyToBroker",'2013Figures'!$G:$G,"E1",'2013Figures'!$E:$E,$B$1)</f>
        <v>0</v>
      </c>
      <c r="H164" s="9">
        <f>SUMIFS('2013Figures'!$J:$J,'2013Figures'!$C:$C,$A164,'2013Figures'!$H:$H,$B164,'2013Figures'!$I:$I,$C164,'2013Figures'!$B:$B,"CyToBroker",'2013Figures'!$G:$G,"P1",'2013Figures'!$E:$E,$B$1)</f>
        <v>0</v>
      </c>
      <c r="J164" s="8">
        <v>200801</v>
      </c>
      <c r="L164" s="42">
        <f>SUMIFS('2012Figures'!$J:$J,'2012Figures'!$C:$C,$A164,'2012Figures'!$H:$H,$B164,'2012Figures'!$I:$I,$C164,'2012Figures'!$E:$E,$B$1)</f>
        <v>0</v>
      </c>
      <c r="M164" s="52">
        <f>SUMIFS('2012Figures'!$J:$J,'2012Figures'!$C:$C,$A164,'2012Figures'!$H:$H,$B164,'2012Figures'!$I:$I,$C164,'2012Figures'!$B:$B,"BrokerToCy",'2012Figures'!$G:$G,"E1",'2012Figures'!$E:$E,$B$1)</f>
        <v>0</v>
      </c>
      <c r="N164" s="52">
        <f>SUMIFS('2012Figures'!$J:$J,'2012Figures'!$C:$C,$A164,'2012Figures'!$H:$H,$B164,'2012Figures'!$I:$I,$C164,'2012Figures'!$B:$B,"BrokerToCy",'2012Figures'!$G:$G,"P1",'2012Figures'!$E:$E,$B$1)</f>
        <v>0</v>
      </c>
      <c r="O164" s="52">
        <f>SUMIFS('2012Figures'!$J:$J,'2012Figures'!$C:$C,$A164,'2012Figures'!$H:$H,$B164,'2012Figures'!$I:$I,$C164,'2012Figures'!$B:$B,"CyToBroker",'2012Figures'!$G:$G,"E1",'2012Figures'!$E:$E,$B$1)</f>
        <v>0</v>
      </c>
      <c r="P164" s="52">
        <f>SUMIFS('2012Figures'!$J:$J,'2012Figures'!$C:$C,$A164,'2012Figures'!$H:$H,$B164,'2012Figures'!$I:$I,$C164,'2012Figures'!$B:$B,"CyToBroker",'2012Figures'!$G:$G,"P1",'2012Figures'!$E:$E,$B$1)</f>
        <v>0</v>
      </c>
      <c r="R164" s="46" t="str">
        <f t="shared" si="23"/>
        <v/>
      </c>
      <c r="S164" s="46" t="str">
        <f t="shared" si="23"/>
        <v/>
      </c>
      <c r="T164" s="46" t="str">
        <f t="shared" si="23"/>
        <v/>
      </c>
      <c r="U164" s="46" t="str">
        <f t="shared" si="23"/>
        <v/>
      </c>
      <c r="V164" s="46" t="str">
        <f t="shared" si="23"/>
        <v/>
      </c>
    </row>
    <row r="165" spans="1:22" x14ac:dyDescent="0.2">
      <c r="A165" s="1">
        <v>114</v>
      </c>
      <c r="B165" s="1" t="s">
        <v>62</v>
      </c>
      <c r="C165" s="8">
        <v>2</v>
      </c>
      <c r="D165" s="29">
        <f>SUMIFS('2013Figures'!$J:$J,'2013Figures'!$C:$C,$A165,'2013Figures'!$H:$H,$B165,'2013Figures'!$I:$I,$C165,'2013Figures'!$E:$E,$B$1)</f>
        <v>0</v>
      </c>
      <c r="E165" s="9">
        <f>SUMIFS('2013Figures'!$J:$J,'2013Figures'!$C:$C,$A165,'2013Figures'!$H:$H,$B165,'2013Figures'!$I:$I,$C165,'2013Figures'!$B:$B,"BrokerToCy",'2013Figures'!$G:$G,"E1",'2013Figures'!$E:$E,$B$1)</f>
        <v>0</v>
      </c>
      <c r="F165" s="9">
        <f>SUMIFS('2013Figures'!$J:$J,'2013Figures'!$C:$C,$A165,'2013Figures'!$H:$H,$B165,'2013Figures'!$I:$I,$C165,'2013Figures'!$B:$B,"BrokerToCy",'2013Figures'!$G:$G,"P1",'2013Figures'!$E:$E,$B$1)</f>
        <v>0</v>
      </c>
      <c r="G165" s="9">
        <f>SUMIFS('2013Figures'!$J:$J,'2013Figures'!$C:$C,$A165,'2013Figures'!$H:$H,$B165,'2013Figures'!$I:$I,$C165,'2013Figures'!$B:$B,"CyToBroker",'2013Figures'!$G:$G,"E1",'2013Figures'!$E:$E,$B$1)</f>
        <v>0</v>
      </c>
      <c r="H165" s="9">
        <f>SUMIFS('2013Figures'!$J:$J,'2013Figures'!$C:$C,$A165,'2013Figures'!$H:$H,$B165,'2013Figures'!$I:$I,$C165,'2013Figures'!$B:$B,"CyToBroker",'2013Figures'!$G:$G,"P1",'2013Figures'!$E:$E,$B$1)</f>
        <v>0</v>
      </c>
      <c r="J165" s="8">
        <v>200701</v>
      </c>
      <c r="L165" s="42">
        <f>SUMIFS('2012Figures'!$J:$J,'2012Figures'!$C:$C,$A165,'2012Figures'!$H:$H,$B165,'2012Figures'!$I:$I,$C165,'2012Figures'!$E:$E,$B$1)</f>
        <v>0</v>
      </c>
      <c r="M165" s="52">
        <f>SUMIFS('2012Figures'!$J:$J,'2012Figures'!$C:$C,$A165,'2012Figures'!$H:$H,$B165,'2012Figures'!$I:$I,$C165,'2012Figures'!$B:$B,"BrokerToCy",'2012Figures'!$G:$G,"E1",'2012Figures'!$E:$E,$B$1)</f>
        <v>0</v>
      </c>
      <c r="N165" s="52">
        <f>SUMIFS('2012Figures'!$J:$J,'2012Figures'!$C:$C,$A165,'2012Figures'!$H:$H,$B165,'2012Figures'!$I:$I,$C165,'2012Figures'!$B:$B,"BrokerToCy",'2012Figures'!$G:$G,"P1",'2012Figures'!$E:$E,$B$1)</f>
        <v>0</v>
      </c>
      <c r="O165" s="52">
        <f>SUMIFS('2012Figures'!$J:$J,'2012Figures'!$C:$C,$A165,'2012Figures'!$H:$H,$B165,'2012Figures'!$I:$I,$C165,'2012Figures'!$B:$B,"CyToBroker",'2012Figures'!$G:$G,"E1",'2012Figures'!$E:$E,$B$1)</f>
        <v>0</v>
      </c>
      <c r="P165" s="52">
        <f>SUMIFS('2012Figures'!$J:$J,'2012Figures'!$C:$C,$A165,'2012Figures'!$H:$H,$B165,'2012Figures'!$I:$I,$C165,'2012Figures'!$B:$B,"CyToBroker",'2012Figures'!$G:$G,"P1",'2012Figures'!$E:$E,$B$1)</f>
        <v>0</v>
      </c>
      <c r="R165" s="46" t="str">
        <f t="shared" si="23"/>
        <v/>
      </c>
      <c r="S165" s="46" t="str">
        <f t="shared" si="23"/>
        <v/>
      </c>
      <c r="T165" s="46" t="str">
        <f t="shared" si="23"/>
        <v/>
      </c>
      <c r="U165" s="46" t="str">
        <f t="shared" si="23"/>
        <v/>
      </c>
      <c r="V165" s="46" t="str">
        <f t="shared" si="23"/>
        <v/>
      </c>
    </row>
    <row r="166" spans="1:22" x14ac:dyDescent="0.2">
      <c r="A166" s="1">
        <v>114</v>
      </c>
      <c r="B166" s="1" t="s">
        <v>62</v>
      </c>
      <c r="C166" s="8">
        <v>1</v>
      </c>
      <c r="D166" s="29">
        <f>SUMIFS('2013Figures'!$J:$J,'2013Figures'!$C:$C,$A166,'2013Figures'!$H:$H,$B166,'2013Figures'!$I:$I,$C166,'2013Figures'!$E:$E,$B$1)</f>
        <v>0</v>
      </c>
      <c r="E166" s="9">
        <f>SUMIFS('2013Figures'!$J:$J,'2013Figures'!$C:$C,$A166,'2013Figures'!$H:$H,$B166,'2013Figures'!$I:$I,$C166,'2013Figures'!$B:$B,"BrokerToCy",'2013Figures'!$G:$G,"E1",'2013Figures'!$E:$E,$B$1)</f>
        <v>0</v>
      </c>
      <c r="F166" s="9">
        <f>SUMIFS('2013Figures'!$J:$J,'2013Figures'!$C:$C,$A166,'2013Figures'!$H:$H,$B166,'2013Figures'!$I:$I,$C166,'2013Figures'!$B:$B,"BrokerToCy",'2013Figures'!$G:$G,"P1",'2013Figures'!$E:$E,$B$1)</f>
        <v>0</v>
      </c>
      <c r="G166" s="9">
        <f>SUMIFS('2013Figures'!$J:$J,'2013Figures'!$C:$C,$A166,'2013Figures'!$H:$H,$B166,'2013Figures'!$I:$I,$C166,'2013Figures'!$B:$B,"CyToBroker",'2013Figures'!$G:$G,"E1",'2013Figures'!$E:$E,$B$1)</f>
        <v>0</v>
      </c>
      <c r="H166" s="9">
        <f>SUMIFS('2013Figures'!$J:$J,'2013Figures'!$C:$C,$A166,'2013Figures'!$H:$H,$B166,'2013Figures'!$I:$I,$C166,'2013Figures'!$B:$B,"CyToBroker",'2013Figures'!$G:$G,"P1",'2013Figures'!$E:$E,$B$1)</f>
        <v>0</v>
      </c>
      <c r="J166" s="8">
        <v>200601</v>
      </c>
      <c r="L166" s="42">
        <f>SUMIFS('2012Figures'!$J:$J,'2012Figures'!$C:$C,$A166,'2012Figures'!$H:$H,$B166,'2012Figures'!$I:$I,$C166,'2012Figures'!$E:$E,$B$1)</f>
        <v>0</v>
      </c>
      <c r="M166" s="52">
        <f>SUMIFS('2012Figures'!$J:$J,'2012Figures'!$C:$C,$A166,'2012Figures'!$H:$H,$B166,'2012Figures'!$I:$I,$C166,'2012Figures'!$B:$B,"BrokerToCy",'2012Figures'!$G:$G,"E1",'2012Figures'!$E:$E,$B$1)</f>
        <v>0</v>
      </c>
      <c r="N166" s="52">
        <f>SUMIFS('2012Figures'!$J:$J,'2012Figures'!$C:$C,$A166,'2012Figures'!$H:$H,$B166,'2012Figures'!$I:$I,$C166,'2012Figures'!$B:$B,"BrokerToCy",'2012Figures'!$G:$G,"P1",'2012Figures'!$E:$E,$B$1)</f>
        <v>0</v>
      </c>
      <c r="O166" s="52">
        <f>SUMIFS('2012Figures'!$J:$J,'2012Figures'!$C:$C,$A166,'2012Figures'!$H:$H,$B166,'2012Figures'!$I:$I,$C166,'2012Figures'!$B:$B,"CyToBroker",'2012Figures'!$G:$G,"E1",'2012Figures'!$E:$E,$B$1)</f>
        <v>0</v>
      </c>
      <c r="P166" s="52">
        <f>SUMIFS('2012Figures'!$J:$J,'2012Figures'!$C:$C,$A166,'2012Figures'!$H:$H,$B166,'2012Figures'!$I:$I,$C166,'2012Figures'!$B:$B,"CyToBroker",'2012Figures'!$G:$G,"P1",'2012Figures'!$E:$E,$B$1)</f>
        <v>0</v>
      </c>
      <c r="R166" s="46" t="str">
        <f t="shared" si="23"/>
        <v/>
      </c>
      <c r="S166" s="46" t="str">
        <f t="shared" si="23"/>
        <v/>
      </c>
      <c r="T166" s="46" t="str">
        <f t="shared" si="23"/>
        <v/>
      </c>
      <c r="U166" s="46" t="str">
        <f t="shared" si="23"/>
        <v/>
      </c>
      <c r="V166" s="46" t="str">
        <f t="shared" si="23"/>
        <v/>
      </c>
    </row>
    <row r="167" spans="1:22" x14ac:dyDescent="0.2">
      <c r="A167" s="1">
        <v>114</v>
      </c>
      <c r="B167" s="1" t="s">
        <v>62</v>
      </c>
      <c r="D167" s="29">
        <f>SUMIFS('2013Figures'!$J:$J,'2013Figures'!$C:$C,$A167,'2013Figures'!$I:$I,"",'2013Figures'!$E:$E,$B$1)</f>
        <v>20913</v>
      </c>
      <c r="E167" s="9">
        <f>SUMIFS('2013Figures'!$J:$J,'2013Figures'!$C:$C,$A167,'2013Figures'!$I:$I,"",'2013Figures'!$B:$B,"BrokerToCy",'2013Figures'!$G:$G,"E1",'2013Figures'!$E:$E,$B$1)</f>
        <v>0</v>
      </c>
      <c r="F167" s="9">
        <f>SUMIFS('2013Figures'!$J:$J,'2013Figures'!$C:$C,$A167,'2013Figures'!$I:$I,"",'2013Figures'!$B:$B,"BrokerToCy",'2013Figures'!$G:$G,"P1",'2013Figures'!$E:$E,$B$1)</f>
        <v>0</v>
      </c>
      <c r="G167" s="9">
        <f>SUMIFS('2013Figures'!$J:$J,'2013Figures'!$C:$C,$A167,'2013Figures'!$I:$I,"",'2013Figures'!$B:$B,"CyToBroker",'2013Figures'!$G:$G,"E1",'2013Figures'!$E:$E,$B$1)</f>
        <v>20913</v>
      </c>
      <c r="H167" s="9">
        <f>SUMIFS('2013Figures'!$J:$J,'2013Figures'!$C:$C,$A167,'2013Figures'!$I:$I,"",'2013Figures'!$B:$B,"CyToBroker",'2013Figures'!$G:$G,"P1",'2013Figures'!$E:$E,$B$1)</f>
        <v>0</v>
      </c>
      <c r="J167" s="8" t="s">
        <v>131</v>
      </c>
      <c r="L167" s="42">
        <f>SUMIFS('2012Figures'!$J:$J,'2012Figures'!$C:$C,$A167,'2012Figures'!$I:$I,"",'2012Figures'!$E:$E,$B$1)</f>
        <v>19731</v>
      </c>
      <c r="M167" s="52">
        <f>SUMIFS('2012Figures'!$J:$J,'2012Figures'!$C:$C,$A167,'2012Figures'!$I:$I,"",'2012Figures'!$B:$B,"BrokerToCy",'2012Figures'!$G:$G,"E1",'2012Figures'!$E:$E,$B$1)</f>
        <v>0</v>
      </c>
      <c r="N167" s="52">
        <f>SUMIFS('2012Figures'!$J:$J,'2012Figures'!$C:$C,$A167,'2012Figures'!$I:$I,"",'2012Figures'!$B:$B,"BrokerToCy",'2012Figures'!$G:$G,"P1",'2012Figures'!$E:$E,$B$1)</f>
        <v>0</v>
      </c>
      <c r="O167" s="52">
        <f>SUMIFS('2012Figures'!$J:$J,'2012Figures'!$C:$C,$A167,'2012Figures'!$I:$I,"",'2012Figures'!$B:$B,"CyToBroker",'2012Figures'!$G:$G,"E1",'2012Figures'!$E:$E,$B$1)</f>
        <v>19731</v>
      </c>
      <c r="P167" s="52">
        <f>SUMIFS('2012Figures'!$J:$J,'2012Figures'!$C:$C,$A167,'2012Figures'!$I:$I,"",'2012Figures'!$B:$B,"CyToBroker",'2012Figures'!$G:$G,"P1",'2012Figures'!$E:$E,$B$1)</f>
        <v>0</v>
      </c>
      <c r="R167" s="46">
        <f t="shared" si="23"/>
        <v>0.06</v>
      </c>
      <c r="S167" s="46" t="str">
        <f t="shared" si="23"/>
        <v/>
      </c>
      <c r="T167" s="46" t="str">
        <f t="shared" si="23"/>
        <v/>
      </c>
      <c r="U167" s="46">
        <f t="shared" si="23"/>
        <v>0.06</v>
      </c>
      <c r="V167" s="46" t="str">
        <f t="shared" si="23"/>
        <v/>
      </c>
    </row>
    <row r="168" spans="1:22" x14ac:dyDescent="0.2">
      <c r="A168" s="21"/>
      <c r="B168" s="21" t="s">
        <v>92</v>
      </c>
      <c r="C168" s="22"/>
      <c r="D168" s="23">
        <f>SUM(E168:H168)</f>
        <v>22491</v>
      </c>
      <c r="E168" s="23">
        <f t="shared" ref="E168:H168" si="24">SUM(E155:E167)</f>
        <v>0</v>
      </c>
      <c r="F168" s="23">
        <f t="shared" si="24"/>
        <v>0</v>
      </c>
      <c r="G168" s="23">
        <f t="shared" si="24"/>
        <v>22491</v>
      </c>
      <c r="H168" s="23">
        <f t="shared" si="24"/>
        <v>0</v>
      </c>
      <c r="I168" s="21"/>
      <c r="J168" s="22"/>
      <c r="K168" s="21"/>
      <c r="L168" s="43">
        <f>SUM(M168:P168)</f>
        <v>21417</v>
      </c>
      <c r="M168" s="43">
        <f t="shared" ref="M168:P168" si="25">SUM(M155:M167)</f>
        <v>0</v>
      </c>
      <c r="N168" s="43">
        <f t="shared" si="25"/>
        <v>0</v>
      </c>
      <c r="O168" s="43">
        <f t="shared" si="25"/>
        <v>21417</v>
      </c>
      <c r="P168" s="43">
        <f t="shared" si="25"/>
        <v>0</v>
      </c>
      <c r="Q168" s="21"/>
      <c r="R168" s="21"/>
      <c r="S168" s="21"/>
      <c r="T168" s="21"/>
      <c r="U168" s="21"/>
      <c r="V168" s="21"/>
    </row>
    <row r="169" spans="1:22" x14ac:dyDescent="0.2">
      <c r="A169" s="28">
        <v>115</v>
      </c>
      <c r="B169" s="28" t="s">
        <v>23</v>
      </c>
      <c r="C169" s="17" t="s">
        <v>88</v>
      </c>
      <c r="D169" s="18">
        <f>SUMIFS('2013Figures'!$J:$J,'2013Figures'!$C:$C,$A169,'2013Figures'!$E:$E,$B$1)</f>
        <v>0</v>
      </c>
      <c r="E169" s="18">
        <f>SUMIFS('2013Figures'!$J:$J,'2013Figures'!$C:$C,$A169,'2013Figures'!$B:$B,"BrokerToCy",'2013Figures'!$G:$G,"E1",'2013Figures'!$E:$E,$B$1)</f>
        <v>0</v>
      </c>
      <c r="F169" s="18">
        <f>SUMIFS('2013Figures'!$J:$J,'2013Figures'!$C:$C,$A169,'2013Figures'!$B:$B,"BrokerToCy",'2013Figures'!$G:$G,"P1",'2013Figures'!$E:$E,$B$1)</f>
        <v>0</v>
      </c>
      <c r="G169" s="18">
        <f>SUMIFS('2013Figures'!$J:$J,'2013Figures'!$C:$C,$A169,'2013Figures'!$B:$B,"CyToBroker",'2013Figures'!$G:$G,"E1",'2013Figures'!$E:$E,$B$1)</f>
        <v>0</v>
      </c>
      <c r="H169" s="18">
        <f>SUMIFS('2013Figures'!$J:$J,'2013Figures'!$C:$C,$A169,'2013Figures'!$B:$B,"CyToBroker",'2013Figures'!$G:$G,"P1",'2013Figures'!$E:$E,$B$1)</f>
        <v>0</v>
      </c>
      <c r="I169" s="28"/>
      <c r="J169" s="17"/>
      <c r="K169" s="28"/>
      <c r="L169" s="50">
        <f>SUMIFS('2012Figures'!$J:$J,'2012Figures'!$C:$C,$A169,'2012Figures'!$E:$E,$B$1)</f>
        <v>0</v>
      </c>
      <c r="M169" s="50">
        <f>SUMIFS('2012Figures'!$J:$J,'2012Figures'!$C:$C,$A169,'2012Figures'!$B:$B,"BrokerToCy",'2012Figures'!$G:$G,"E1",'2012Figures'!$E:$E,$B$1)</f>
        <v>0</v>
      </c>
      <c r="N169" s="50">
        <f>SUMIFS('2012Figures'!$J:$J,'2012Figures'!$C:$C,$A169,'2012Figures'!$B:$B,"BrokerToCy",'2012Figures'!$G:$G,"P1",'2012Figures'!$E:$E,$B$1)</f>
        <v>0</v>
      </c>
      <c r="O169" s="50">
        <f>SUMIFS('2012Figures'!$J:$J,'2012Figures'!$C:$C,$A169,'2012Figures'!$B:$B,"CyToBroker",'2012Figures'!$G:$G,"E1",'2012Figures'!$E:$E,$B$1)</f>
        <v>0</v>
      </c>
      <c r="P169" s="50">
        <f>SUMIFS('2012Figures'!$J:$J,'2012Figures'!$C:$C,$A169,'2012Figures'!$B:$B,"CyToBroker",'2012Figures'!$G:$G,"P1",'2012Figures'!$E:$E,$B$1)</f>
        <v>0</v>
      </c>
      <c r="Q169" s="28"/>
      <c r="R169" s="46" t="str">
        <f t="shared" si="23"/>
        <v/>
      </c>
      <c r="S169" s="46" t="str">
        <f t="shared" si="23"/>
        <v/>
      </c>
      <c r="T169" s="46" t="str">
        <f t="shared" si="23"/>
        <v/>
      </c>
      <c r="U169" s="46" t="str">
        <f t="shared" si="23"/>
        <v/>
      </c>
      <c r="V169" s="46" t="str">
        <f t="shared" si="23"/>
        <v/>
      </c>
    </row>
    <row r="170" spans="1:22" x14ac:dyDescent="0.2">
      <c r="A170" s="1">
        <v>115</v>
      </c>
      <c r="B170" s="1" t="s">
        <v>23</v>
      </c>
      <c r="C170" s="8">
        <v>2</v>
      </c>
      <c r="D170" s="29">
        <f>SUMIFS('2013Figures'!$J:$J,'2013Figures'!$C:$C,$A170,'2013Figures'!$H:$H,$B170,'2013Figures'!$I:$I,$C170,'2013Figures'!$E:$E,$B$1)</f>
        <v>0</v>
      </c>
      <c r="E170" s="9">
        <f>SUMIFS('2013Figures'!$J:$J,'2013Figures'!$C:$C,$A170,'2013Figures'!$H:$H,$B170,'2013Figures'!$I:$I,$C170,'2013Figures'!$B:$B,"BrokerToCy",'2013Figures'!$G:$G,"E1",'2013Figures'!$E:$E,$B$1)</f>
        <v>0</v>
      </c>
      <c r="F170" s="9">
        <f>SUMIFS('2013Figures'!$J:$J,'2013Figures'!$C:$C,$A170,'2013Figures'!$H:$H,$B170,'2013Figures'!$I:$I,$C170,'2013Figures'!$B:$B,"BrokerToCy",'2013Figures'!$G:$G,"P1",'2013Figures'!$E:$E,$B$1)</f>
        <v>0</v>
      </c>
      <c r="G170" s="9">
        <f>SUMIFS('2013Figures'!$J:$J,'2013Figures'!$C:$C,$A170,'2013Figures'!$H:$H,$B170,'2013Figures'!$I:$I,$C170,'2013Figures'!$B:$B,"CyToBroker",'2013Figures'!$G:$G,"E1",'2013Figures'!$E:$E,$B$1)</f>
        <v>0</v>
      </c>
      <c r="H170" s="9">
        <f>SUMIFS('2013Figures'!$J:$J,'2013Figures'!$C:$C,$A170,'2013Figures'!$H:$H,$B170,'2013Figures'!$I:$I,$C170,'2013Figures'!$B:$B,"CyToBroker",'2013Figures'!$G:$G,"P1",'2013Figures'!$E:$E,$B$1)</f>
        <v>0</v>
      </c>
      <c r="J170" s="8" t="s">
        <v>146</v>
      </c>
      <c r="L170" s="42">
        <f>SUMIFS('2012Figures'!$J:$J,'2012Figures'!$C:$C,$A170,'2012Figures'!$H:$H,$B170,'2012Figures'!$I:$I,$C170,'2012Figures'!$E:$E,$B$1)</f>
        <v>0</v>
      </c>
      <c r="M170" s="52">
        <f>SUMIFS('2012Figures'!$J:$J,'2012Figures'!$C:$C,$A170,'2012Figures'!$H:$H,$B170,'2012Figures'!$I:$I,$C170,'2012Figures'!$B:$B,"BrokerToCy",'2012Figures'!$G:$G,"E1",'2012Figures'!$E:$E,$B$1)</f>
        <v>0</v>
      </c>
      <c r="N170" s="52">
        <f>SUMIFS('2012Figures'!$J:$J,'2012Figures'!$C:$C,$A170,'2012Figures'!$H:$H,$B170,'2012Figures'!$I:$I,$C170,'2012Figures'!$B:$B,"BrokerToCy",'2012Figures'!$G:$G,"P1",'2012Figures'!$E:$E,$B$1)</f>
        <v>0</v>
      </c>
      <c r="O170" s="52">
        <f>SUMIFS('2012Figures'!$J:$J,'2012Figures'!$C:$C,$A170,'2012Figures'!$H:$H,$B170,'2012Figures'!$I:$I,$C170,'2012Figures'!$B:$B,"CyToBroker",'2012Figures'!$G:$G,"E1",'2012Figures'!$E:$E,$B$1)</f>
        <v>0</v>
      </c>
      <c r="P170" s="52">
        <f>SUMIFS('2012Figures'!$J:$J,'2012Figures'!$C:$C,$A170,'2012Figures'!$H:$H,$B170,'2012Figures'!$I:$I,$C170,'2012Figures'!$B:$B,"CyToBroker",'2012Figures'!$G:$G,"P1",'2012Figures'!$E:$E,$B$1)</f>
        <v>0</v>
      </c>
      <c r="R170" s="46" t="str">
        <f t="shared" si="23"/>
        <v/>
      </c>
      <c r="S170" s="46" t="str">
        <f t="shared" si="23"/>
        <v/>
      </c>
      <c r="T170" s="46" t="str">
        <f t="shared" si="23"/>
        <v/>
      </c>
      <c r="U170" s="46" t="str">
        <f t="shared" si="23"/>
        <v/>
      </c>
      <c r="V170" s="46" t="str">
        <f t="shared" si="23"/>
        <v/>
      </c>
    </row>
    <row r="171" spans="1:22" x14ac:dyDescent="0.2">
      <c r="A171" s="1">
        <v>115</v>
      </c>
      <c r="B171" s="1" t="s">
        <v>23</v>
      </c>
      <c r="C171" s="8">
        <v>1</v>
      </c>
      <c r="D171" s="29">
        <f>SUMIFS('2013Figures'!$J:$J,'2013Figures'!$C:$C,$A171,'2013Figures'!$H:$H,$B171,'2013Figures'!$I:$I,$C171,'2013Figures'!$E:$E,$B$1)</f>
        <v>0</v>
      </c>
      <c r="E171" s="9">
        <f>SUMIFS('2013Figures'!$J:$J,'2013Figures'!$C:$C,$A171,'2013Figures'!$H:$H,$B171,'2013Figures'!$I:$I,$C171,'2013Figures'!$B:$B,"BrokerToCy",'2013Figures'!$G:$G,"E1",'2013Figures'!$E:$E,$B$1)</f>
        <v>0</v>
      </c>
      <c r="F171" s="9">
        <f>SUMIFS('2013Figures'!$J:$J,'2013Figures'!$C:$C,$A171,'2013Figures'!$H:$H,$B171,'2013Figures'!$I:$I,$C171,'2013Figures'!$B:$B,"BrokerToCy",'2013Figures'!$G:$G,"P1",'2013Figures'!$E:$E,$B$1)</f>
        <v>0</v>
      </c>
      <c r="G171" s="9">
        <f>SUMIFS('2013Figures'!$J:$J,'2013Figures'!$C:$C,$A171,'2013Figures'!$H:$H,$B171,'2013Figures'!$I:$I,$C171,'2013Figures'!$B:$B,"CyToBroker",'2013Figures'!$G:$G,"E1",'2013Figures'!$E:$E,$B$1)</f>
        <v>0</v>
      </c>
      <c r="H171" s="9">
        <f>SUMIFS('2013Figures'!$J:$J,'2013Figures'!$C:$C,$A171,'2013Figures'!$H:$H,$B171,'2013Figures'!$I:$I,$C171,'2013Figures'!$B:$B,"CyToBroker",'2013Figures'!$G:$G,"P1",'2013Figures'!$E:$E,$B$1)</f>
        <v>0</v>
      </c>
      <c r="I171" s="30"/>
      <c r="J171" s="31">
        <v>200901</v>
      </c>
      <c r="K171" s="30"/>
      <c r="L171" s="42">
        <f>SUMIFS('2012Figures'!$J:$J,'2012Figures'!$C:$C,$A171,'2012Figures'!$H:$H,$B171,'2012Figures'!$I:$I,$C171,'2012Figures'!$E:$E,$B$1)</f>
        <v>0</v>
      </c>
      <c r="M171" s="52">
        <f>SUMIFS('2012Figures'!$J:$J,'2012Figures'!$C:$C,$A171,'2012Figures'!$H:$H,$B171,'2012Figures'!$I:$I,$C171,'2012Figures'!$B:$B,"BrokerToCy",'2012Figures'!$G:$G,"E1",'2012Figures'!$E:$E,$B$1)</f>
        <v>0</v>
      </c>
      <c r="N171" s="52">
        <f>SUMIFS('2012Figures'!$J:$J,'2012Figures'!$C:$C,$A171,'2012Figures'!$H:$H,$B171,'2012Figures'!$I:$I,$C171,'2012Figures'!$B:$B,"BrokerToCy",'2012Figures'!$G:$G,"P1",'2012Figures'!$E:$E,$B$1)</f>
        <v>0</v>
      </c>
      <c r="O171" s="52">
        <f>SUMIFS('2012Figures'!$J:$J,'2012Figures'!$C:$C,$A171,'2012Figures'!$H:$H,$B171,'2012Figures'!$I:$I,$C171,'2012Figures'!$B:$B,"CyToBroker",'2012Figures'!$G:$G,"E1",'2012Figures'!$E:$E,$B$1)</f>
        <v>0</v>
      </c>
      <c r="P171" s="52">
        <f>SUMIFS('2012Figures'!$J:$J,'2012Figures'!$C:$C,$A171,'2012Figures'!$H:$H,$B171,'2012Figures'!$I:$I,$C171,'2012Figures'!$B:$B,"CyToBroker",'2012Figures'!$G:$G,"P1",'2012Figures'!$E:$E,$B$1)</f>
        <v>0</v>
      </c>
      <c r="Q171" s="30"/>
      <c r="R171" s="46" t="str">
        <f t="shared" si="23"/>
        <v/>
      </c>
      <c r="S171" s="46" t="str">
        <f t="shared" si="23"/>
        <v/>
      </c>
      <c r="T171" s="46" t="str">
        <f t="shared" si="23"/>
        <v/>
      </c>
      <c r="U171" s="46" t="str">
        <f t="shared" si="23"/>
        <v/>
      </c>
      <c r="V171" s="46" t="str">
        <f t="shared" si="23"/>
        <v/>
      </c>
    </row>
    <row r="172" spans="1:22" x14ac:dyDescent="0.2">
      <c r="A172" s="1">
        <v>115</v>
      </c>
      <c r="B172" s="1" t="s">
        <v>23</v>
      </c>
      <c r="D172" s="29">
        <f>SUMIFS('2013Figures'!$J:$J,'2013Figures'!$C:$C,$A172,'2013Figures'!$I:$I,"",'2013Figures'!$E:$E,$B$1)</f>
        <v>0</v>
      </c>
      <c r="E172" s="9">
        <f>SUMIFS('2013Figures'!$J:$J,'2013Figures'!$C:$C,$A172,'2013Figures'!$I:$I,"",'2013Figures'!$B:$B,"BrokerToCy",'2013Figures'!$G:$G,"E1",'2013Figures'!$E:$E,$B$1)</f>
        <v>0</v>
      </c>
      <c r="F172" s="9">
        <f>SUMIFS('2013Figures'!$J:$J,'2013Figures'!$C:$C,$A172,'2013Figures'!$I:$I,"",'2013Figures'!$B:$B,"BrokerToCy",'2013Figures'!$G:$G,"P1",'2013Figures'!$E:$E,$B$1)</f>
        <v>0</v>
      </c>
      <c r="G172" s="9">
        <f>SUMIFS('2013Figures'!$J:$J,'2013Figures'!$C:$C,$A172,'2013Figures'!$I:$I,"",'2013Figures'!$B:$B,"CyToBroker",'2013Figures'!$G:$G,"E1",'2013Figures'!$E:$E,$B$1)</f>
        <v>0</v>
      </c>
      <c r="H172" s="9">
        <f>SUMIFS('2013Figures'!$J:$J,'2013Figures'!$C:$C,$A172,'2013Figures'!$I:$I,"",'2013Figures'!$B:$B,"CyToBroker",'2013Figures'!$G:$G,"P1",'2013Figures'!$E:$E,$B$1)</f>
        <v>0</v>
      </c>
      <c r="J172" s="8" t="s">
        <v>131</v>
      </c>
      <c r="L172" s="42">
        <f>SUMIFS('2012Figures'!$J:$J,'2012Figures'!$C:$C,$A172,'2012Figures'!$I:$I,"",'2012Figures'!$E:$E,$B$1)</f>
        <v>0</v>
      </c>
      <c r="M172" s="52">
        <f>SUMIFS('2012Figures'!$J:$J,'2012Figures'!$C:$C,$A172,'2012Figures'!$I:$I,"",'2012Figures'!$B:$B,"BrokerToCy",'2012Figures'!$G:$G,"E1",'2012Figures'!$E:$E,$B$1)</f>
        <v>0</v>
      </c>
      <c r="N172" s="52">
        <f>SUMIFS('2012Figures'!$J:$J,'2012Figures'!$C:$C,$A172,'2012Figures'!$I:$I,"",'2012Figures'!$B:$B,"BrokerToCy",'2012Figures'!$G:$G,"P1",'2012Figures'!$E:$E,$B$1)</f>
        <v>0</v>
      </c>
      <c r="O172" s="52">
        <f>SUMIFS('2012Figures'!$J:$J,'2012Figures'!$C:$C,$A172,'2012Figures'!$I:$I,"",'2012Figures'!$B:$B,"CyToBroker",'2012Figures'!$G:$G,"E1",'2012Figures'!$E:$E,$B$1)</f>
        <v>0</v>
      </c>
      <c r="P172" s="52">
        <f>SUMIFS('2012Figures'!$J:$J,'2012Figures'!$C:$C,$A172,'2012Figures'!$I:$I,"",'2012Figures'!$B:$B,"CyToBroker",'2012Figures'!$G:$G,"P1",'2012Figures'!$E:$E,$B$1)</f>
        <v>0</v>
      </c>
      <c r="R172" s="46" t="str">
        <f t="shared" si="23"/>
        <v/>
      </c>
      <c r="S172" s="46" t="str">
        <f t="shared" si="23"/>
        <v/>
      </c>
      <c r="T172" s="46" t="str">
        <f t="shared" si="23"/>
        <v/>
      </c>
      <c r="U172" s="46" t="str">
        <f t="shared" si="23"/>
        <v/>
      </c>
      <c r="V172" s="46" t="str">
        <f t="shared" si="23"/>
        <v/>
      </c>
    </row>
    <row r="173" spans="1:22" x14ac:dyDescent="0.2">
      <c r="A173" s="21"/>
      <c r="B173" s="21" t="s">
        <v>92</v>
      </c>
      <c r="C173" s="22"/>
      <c r="D173" s="23">
        <f>SUM(E173:H173)</f>
        <v>0</v>
      </c>
      <c r="E173" s="23">
        <f>SUM(E170:E172)</f>
        <v>0</v>
      </c>
      <c r="F173" s="23">
        <f>SUM(F170:F172)</f>
        <v>0</v>
      </c>
      <c r="G173" s="23">
        <f>SUM(G170:G172)</f>
        <v>0</v>
      </c>
      <c r="H173" s="23">
        <f>SUM(H170:H172)</f>
        <v>0</v>
      </c>
      <c r="I173" s="21"/>
      <c r="J173" s="22"/>
      <c r="K173" s="21"/>
      <c r="L173" s="43">
        <f>SUM(M173:P173)</f>
        <v>0</v>
      </c>
      <c r="M173" s="43">
        <f>SUM(M170:M172)</f>
        <v>0</v>
      </c>
      <c r="N173" s="43">
        <f>SUM(N170:N172)</f>
        <v>0</v>
      </c>
      <c r="O173" s="43">
        <f>SUM(O170:O172)</f>
        <v>0</v>
      </c>
      <c r="P173" s="43">
        <f>SUM(P170:P172)</f>
        <v>0</v>
      </c>
      <c r="Q173" s="21"/>
      <c r="R173" s="21"/>
      <c r="S173" s="21"/>
      <c r="T173" s="21"/>
      <c r="U173" s="21"/>
      <c r="V173" s="21"/>
    </row>
    <row r="174" spans="1:22" x14ac:dyDescent="0.2">
      <c r="A174" s="28">
        <v>116</v>
      </c>
      <c r="B174" s="28" t="s">
        <v>64</v>
      </c>
      <c r="C174" s="17" t="s">
        <v>88</v>
      </c>
      <c r="D174" s="18">
        <f>SUMIFS('2013Figures'!$J:$J,'2013Figures'!$C:$C,$A174,'2013Figures'!$E:$E,$B$1)</f>
        <v>0</v>
      </c>
      <c r="E174" s="18">
        <f>SUMIFS('2013Figures'!$J:$J,'2013Figures'!$C:$C,$A174,'2013Figures'!$B:$B,"BrokerToCy",'2013Figures'!$G:$G,"E1",'2013Figures'!$E:$E,$B$1)</f>
        <v>0</v>
      </c>
      <c r="F174" s="18">
        <f>SUMIFS('2013Figures'!$J:$J,'2013Figures'!$C:$C,$A174,'2013Figures'!$B:$B,"BrokerToCy",'2013Figures'!$G:$G,"P1",'2013Figures'!$E:$E,$B$1)</f>
        <v>0</v>
      </c>
      <c r="G174" s="18">
        <f>SUMIFS('2013Figures'!$J:$J,'2013Figures'!$C:$C,$A174,'2013Figures'!$B:$B,"CyToBroker",'2013Figures'!$G:$G,"E1",'2013Figures'!$E:$E,$B$1)</f>
        <v>0</v>
      </c>
      <c r="H174" s="18">
        <f>SUMIFS('2013Figures'!$J:$J,'2013Figures'!$C:$C,$A174,'2013Figures'!$B:$B,"CyToBroker",'2013Figures'!$G:$G,"P1",'2013Figures'!$E:$E,$B$1)</f>
        <v>0</v>
      </c>
      <c r="I174" s="28"/>
      <c r="J174" s="17"/>
      <c r="K174" s="28"/>
      <c r="L174" s="50">
        <f>SUMIFS('2012Figures'!$J:$J,'2012Figures'!$C:$C,$A174,'2012Figures'!$E:$E,$B$1)</f>
        <v>0</v>
      </c>
      <c r="M174" s="50">
        <f>SUMIFS('2012Figures'!$J:$J,'2012Figures'!$C:$C,$A174,'2012Figures'!$B:$B,"BrokerToCy",'2012Figures'!$G:$G,"E1",'2012Figures'!$E:$E,$B$1)</f>
        <v>0</v>
      </c>
      <c r="N174" s="50">
        <f>SUMIFS('2012Figures'!$J:$J,'2012Figures'!$C:$C,$A174,'2012Figures'!$B:$B,"BrokerToCy",'2012Figures'!$G:$G,"P1",'2012Figures'!$E:$E,$B$1)</f>
        <v>0</v>
      </c>
      <c r="O174" s="50">
        <f>SUMIFS('2012Figures'!$J:$J,'2012Figures'!$C:$C,$A174,'2012Figures'!$B:$B,"CyToBroker",'2012Figures'!$G:$G,"E1",'2012Figures'!$E:$E,$B$1)</f>
        <v>0</v>
      </c>
      <c r="P174" s="50">
        <f>SUMIFS('2012Figures'!$J:$J,'2012Figures'!$C:$C,$A174,'2012Figures'!$B:$B,"CyToBroker",'2012Figures'!$G:$G,"P1",'2012Figures'!$E:$E,$B$1)</f>
        <v>0</v>
      </c>
      <c r="Q174" s="28"/>
      <c r="R174" s="46" t="str">
        <f t="shared" si="23"/>
        <v/>
      </c>
      <c r="S174" s="46" t="str">
        <f t="shared" si="23"/>
        <v/>
      </c>
      <c r="T174" s="46" t="str">
        <f t="shared" si="23"/>
        <v/>
      </c>
      <c r="U174" s="46" t="str">
        <f t="shared" si="23"/>
        <v/>
      </c>
      <c r="V174" s="46" t="str">
        <f t="shared" si="23"/>
        <v/>
      </c>
    </row>
    <row r="175" spans="1:22" x14ac:dyDescent="0.2">
      <c r="A175" s="1">
        <v>116</v>
      </c>
      <c r="B175" s="1" t="s">
        <v>64</v>
      </c>
      <c r="C175" s="8">
        <v>3</v>
      </c>
      <c r="D175" s="29">
        <f>SUMIFS('2013Figures'!$J:$J,'2013Figures'!$C:$C,$A175,'2013Figures'!$H:$H,$B175,'2013Figures'!$I:$I,$C175,'2013Figures'!$E:$E,$B$1)</f>
        <v>0</v>
      </c>
      <c r="E175" s="9">
        <f>SUMIFS('2013Figures'!$J:$J,'2013Figures'!$C:$C,$A175,'2013Figures'!$H:$H,$B175,'2013Figures'!$I:$I,$C175,'2013Figures'!$B:$B,"BrokerToCy",'2013Figures'!$G:$G,"E1",'2013Figures'!$E:$E,$B$1)</f>
        <v>0</v>
      </c>
      <c r="F175" s="9">
        <f>SUMIFS('2013Figures'!$J:$J,'2013Figures'!$C:$C,$A175,'2013Figures'!$H:$H,$B175,'2013Figures'!$I:$I,$C175,'2013Figures'!$B:$B,"BrokerToCy",'2013Figures'!$G:$G,"P1",'2013Figures'!$E:$E,$B$1)</f>
        <v>0</v>
      </c>
      <c r="G175" s="9">
        <f>SUMIFS('2013Figures'!$J:$J,'2013Figures'!$C:$C,$A175,'2013Figures'!$H:$H,$B175,'2013Figures'!$I:$I,$C175,'2013Figures'!$B:$B,"CyToBroker",'2013Figures'!$G:$G,"E1",'2013Figures'!$E:$E,$B$1)</f>
        <v>0</v>
      </c>
      <c r="H175" s="9">
        <f>SUMIFS('2013Figures'!$J:$J,'2013Figures'!$C:$C,$A175,'2013Figures'!$H:$H,$B175,'2013Figures'!$I:$I,$C175,'2013Figures'!$B:$B,"CyToBroker",'2013Figures'!$G:$G,"P1",'2013Figures'!$E:$E,$B$1)</f>
        <v>0</v>
      </c>
      <c r="J175" s="8" t="s">
        <v>146</v>
      </c>
      <c r="L175" s="42">
        <f>SUMIFS('2012Figures'!$J:$J,'2012Figures'!$C:$C,$A175,'2012Figures'!$H:$H,$B175,'2012Figures'!$I:$I,$C175,'2012Figures'!$E:$E,$B$1)</f>
        <v>0</v>
      </c>
      <c r="M175" s="52">
        <f>SUMIFS('2012Figures'!$J:$J,'2012Figures'!$C:$C,$A175,'2012Figures'!$H:$H,$B175,'2012Figures'!$I:$I,$C175,'2012Figures'!$B:$B,"BrokerToCy",'2012Figures'!$G:$G,"E1",'2012Figures'!$E:$E,$B$1)</f>
        <v>0</v>
      </c>
      <c r="N175" s="52">
        <f>SUMIFS('2012Figures'!$J:$J,'2012Figures'!$C:$C,$A175,'2012Figures'!$H:$H,$B175,'2012Figures'!$I:$I,$C175,'2012Figures'!$B:$B,"BrokerToCy",'2012Figures'!$G:$G,"P1",'2012Figures'!$E:$E,$B$1)</f>
        <v>0</v>
      </c>
      <c r="O175" s="52">
        <f>SUMIFS('2012Figures'!$J:$J,'2012Figures'!$C:$C,$A175,'2012Figures'!$H:$H,$B175,'2012Figures'!$I:$I,$C175,'2012Figures'!$B:$B,"CyToBroker",'2012Figures'!$G:$G,"E1",'2012Figures'!$E:$E,$B$1)</f>
        <v>0</v>
      </c>
      <c r="P175" s="52">
        <f>SUMIFS('2012Figures'!$J:$J,'2012Figures'!$C:$C,$A175,'2012Figures'!$H:$H,$B175,'2012Figures'!$I:$I,$C175,'2012Figures'!$B:$B,"CyToBroker",'2012Figures'!$G:$G,"P1",'2012Figures'!$E:$E,$B$1)</f>
        <v>0</v>
      </c>
      <c r="R175" s="46" t="str">
        <f t="shared" si="23"/>
        <v/>
      </c>
      <c r="S175" s="46" t="str">
        <f t="shared" si="23"/>
        <v/>
      </c>
      <c r="T175" s="46" t="str">
        <f t="shared" si="23"/>
        <v/>
      </c>
      <c r="U175" s="46" t="str">
        <f t="shared" si="23"/>
        <v/>
      </c>
      <c r="V175" s="46" t="str">
        <f t="shared" si="23"/>
        <v/>
      </c>
    </row>
    <row r="176" spans="1:22" x14ac:dyDescent="0.2">
      <c r="A176" s="1">
        <v>116</v>
      </c>
      <c r="B176" s="1" t="s">
        <v>64</v>
      </c>
      <c r="C176" s="8">
        <v>2</v>
      </c>
      <c r="D176" s="29">
        <f>SUMIFS('2013Figures'!$J:$J,'2013Figures'!$C:$C,$A176,'2013Figures'!$H:$H,$B176,'2013Figures'!$I:$I,$C176,'2013Figures'!$E:$E,$B$1)</f>
        <v>0</v>
      </c>
      <c r="E176" s="9">
        <f>SUMIFS('2013Figures'!$J:$J,'2013Figures'!$C:$C,$A176,'2013Figures'!$H:$H,$B176,'2013Figures'!$I:$I,$C176,'2013Figures'!$B:$B,"BrokerToCy",'2013Figures'!$G:$G,"E1",'2013Figures'!$E:$E,$B$1)</f>
        <v>0</v>
      </c>
      <c r="F176" s="9">
        <f>SUMIFS('2013Figures'!$J:$J,'2013Figures'!$C:$C,$A176,'2013Figures'!$H:$H,$B176,'2013Figures'!$I:$I,$C176,'2013Figures'!$B:$B,"BrokerToCy",'2013Figures'!$G:$G,"P1",'2013Figures'!$E:$E,$B$1)</f>
        <v>0</v>
      </c>
      <c r="G176" s="9">
        <f>SUMIFS('2013Figures'!$J:$J,'2013Figures'!$C:$C,$A176,'2013Figures'!$H:$H,$B176,'2013Figures'!$I:$I,$C176,'2013Figures'!$B:$B,"CyToBroker",'2013Figures'!$G:$G,"E1",'2013Figures'!$E:$E,$B$1)</f>
        <v>0</v>
      </c>
      <c r="H176" s="9">
        <f>SUMIFS('2013Figures'!$J:$J,'2013Figures'!$C:$C,$A176,'2013Figures'!$H:$H,$B176,'2013Figures'!$I:$I,$C176,'2013Figures'!$B:$B,"CyToBroker",'2013Figures'!$G:$G,"P1",'2013Figures'!$E:$E,$B$1)</f>
        <v>0</v>
      </c>
      <c r="I176" s="30"/>
      <c r="J176" s="31">
        <v>201101</v>
      </c>
      <c r="K176" s="30"/>
      <c r="L176" s="42">
        <f>SUMIFS('2012Figures'!$J:$J,'2012Figures'!$C:$C,$A176,'2012Figures'!$H:$H,$B176,'2012Figures'!$I:$I,$C176,'2012Figures'!$E:$E,$B$1)</f>
        <v>0</v>
      </c>
      <c r="M176" s="52">
        <f>SUMIFS('2012Figures'!$J:$J,'2012Figures'!$C:$C,$A176,'2012Figures'!$H:$H,$B176,'2012Figures'!$I:$I,$C176,'2012Figures'!$B:$B,"BrokerToCy",'2012Figures'!$G:$G,"E1",'2012Figures'!$E:$E,$B$1)</f>
        <v>0</v>
      </c>
      <c r="N176" s="52">
        <f>SUMIFS('2012Figures'!$J:$J,'2012Figures'!$C:$C,$A176,'2012Figures'!$H:$H,$B176,'2012Figures'!$I:$I,$C176,'2012Figures'!$B:$B,"BrokerToCy",'2012Figures'!$G:$G,"P1",'2012Figures'!$E:$E,$B$1)</f>
        <v>0</v>
      </c>
      <c r="O176" s="52">
        <f>SUMIFS('2012Figures'!$J:$J,'2012Figures'!$C:$C,$A176,'2012Figures'!$H:$H,$B176,'2012Figures'!$I:$I,$C176,'2012Figures'!$B:$B,"CyToBroker",'2012Figures'!$G:$G,"E1",'2012Figures'!$E:$E,$B$1)</f>
        <v>0</v>
      </c>
      <c r="P176" s="52">
        <f>SUMIFS('2012Figures'!$J:$J,'2012Figures'!$C:$C,$A176,'2012Figures'!$H:$H,$B176,'2012Figures'!$I:$I,$C176,'2012Figures'!$B:$B,"CyToBroker",'2012Figures'!$G:$G,"P1",'2012Figures'!$E:$E,$B$1)</f>
        <v>0</v>
      </c>
      <c r="Q176" s="30"/>
      <c r="R176" s="46" t="str">
        <f t="shared" si="23"/>
        <v/>
      </c>
      <c r="S176" s="46" t="str">
        <f t="shared" si="23"/>
        <v/>
      </c>
      <c r="T176" s="46" t="str">
        <f t="shared" si="23"/>
        <v/>
      </c>
      <c r="U176" s="46" t="str">
        <f t="shared" si="23"/>
        <v/>
      </c>
      <c r="V176" s="46" t="str">
        <f t="shared" si="23"/>
        <v/>
      </c>
    </row>
    <row r="177" spans="1:22" x14ac:dyDescent="0.2">
      <c r="A177" s="1">
        <v>116</v>
      </c>
      <c r="B177" s="1" t="s">
        <v>64</v>
      </c>
      <c r="C177" s="8">
        <v>1</v>
      </c>
      <c r="D177" s="29">
        <f>SUMIFS('2013Figures'!$J:$J,'2013Figures'!$C:$C,$A177,'2013Figures'!$H:$H,$B177,'2013Figures'!$I:$I,$C177,'2013Figures'!$E:$E,$B$1)</f>
        <v>0</v>
      </c>
      <c r="E177" s="9">
        <f>SUMIFS('2013Figures'!$J:$J,'2013Figures'!$C:$C,$A177,'2013Figures'!$H:$H,$B177,'2013Figures'!$I:$I,$C177,'2013Figures'!$B:$B,"BrokerToCy",'2013Figures'!$G:$G,"E1",'2013Figures'!$E:$E,$B$1)</f>
        <v>0</v>
      </c>
      <c r="F177" s="9">
        <f>SUMIFS('2013Figures'!$J:$J,'2013Figures'!$C:$C,$A177,'2013Figures'!$H:$H,$B177,'2013Figures'!$I:$I,$C177,'2013Figures'!$B:$B,"BrokerToCy",'2013Figures'!$G:$G,"P1",'2013Figures'!$E:$E,$B$1)</f>
        <v>0</v>
      </c>
      <c r="G177" s="9">
        <f>SUMIFS('2013Figures'!$J:$J,'2013Figures'!$C:$C,$A177,'2013Figures'!$H:$H,$B177,'2013Figures'!$I:$I,$C177,'2013Figures'!$B:$B,"CyToBroker",'2013Figures'!$G:$G,"E1",'2013Figures'!$E:$E,$B$1)</f>
        <v>0</v>
      </c>
      <c r="H177" s="9">
        <f>SUMIFS('2013Figures'!$J:$J,'2013Figures'!$C:$C,$A177,'2013Figures'!$H:$H,$B177,'2013Figures'!$I:$I,$C177,'2013Figures'!$B:$B,"CyToBroker",'2013Figures'!$G:$G,"P1",'2013Figures'!$E:$E,$B$1)</f>
        <v>0</v>
      </c>
      <c r="J177" s="8">
        <v>200901</v>
      </c>
      <c r="L177" s="42">
        <f>SUMIFS('2012Figures'!$J:$J,'2012Figures'!$C:$C,$A177,'2012Figures'!$H:$H,$B177,'2012Figures'!$I:$I,$C177,'2012Figures'!$E:$E,$B$1)</f>
        <v>0</v>
      </c>
      <c r="M177" s="52">
        <f>SUMIFS('2012Figures'!$J:$J,'2012Figures'!$C:$C,$A177,'2012Figures'!$H:$H,$B177,'2012Figures'!$I:$I,$C177,'2012Figures'!$B:$B,"BrokerToCy",'2012Figures'!$G:$G,"E1",'2012Figures'!$E:$E,$B$1)</f>
        <v>0</v>
      </c>
      <c r="N177" s="52">
        <f>SUMIFS('2012Figures'!$J:$J,'2012Figures'!$C:$C,$A177,'2012Figures'!$H:$H,$B177,'2012Figures'!$I:$I,$C177,'2012Figures'!$B:$B,"BrokerToCy",'2012Figures'!$G:$G,"P1",'2012Figures'!$E:$E,$B$1)</f>
        <v>0</v>
      </c>
      <c r="O177" s="52">
        <f>SUMIFS('2012Figures'!$J:$J,'2012Figures'!$C:$C,$A177,'2012Figures'!$H:$H,$B177,'2012Figures'!$I:$I,$C177,'2012Figures'!$B:$B,"CyToBroker",'2012Figures'!$G:$G,"E1",'2012Figures'!$E:$E,$B$1)</f>
        <v>0</v>
      </c>
      <c r="P177" s="52">
        <f>SUMIFS('2012Figures'!$J:$J,'2012Figures'!$C:$C,$A177,'2012Figures'!$H:$H,$B177,'2012Figures'!$I:$I,$C177,'2012Figures'!$B:$B,"CyToBroker",'2012Figures'!$G:$G,"P1",'2012Figures'!$E:$E,$B$1)</f>
        <v>0</v>
      </c>
      <c r="R177" s="46" t="str">
        <f t="shared" si="23"/>
        <v/>
      </c>
      <c r="S177" s="46" t="str">
        <f t="shared" si="23"/>
        <v/>
      </c>
      <c r="T177" s="46" t="str">
        <f t="shared" si="23"/>
        <v/>
      </c>
      <c r="U177" s="46" t="str">
        <f t="shared" si="23"/>
        <v/>
      </c>
      <c r="V177" s="46" t="str">
        <f t="shared" si="23"/>
        <v/>
      </c>
    </row>
    <row r="178" spans="1:22" x14ac:dyDescent="0.2">
      <c r="A178" s="1">
        <v>116</v>
      </c>
      <c r="B178" s="1" t="s">
        <v>64</v>
      </c>
      <c r="D178" s="29">
        <f>SUMIFS('2013Figures'!$J:$J,'2013Figures'!$C:$C,$A178,'2013Figures'!$I:$I,"",'2013Figures'!$E:$E,$B$1)</f>
        <v>0</v>
      </c>
      <c r="E178" s="9">
        <f>SUMIFS('2013Figures'!$J:$J,'2013Figures'!$C:$C,$A178,'2013Figures'!$I:$I,"",'2013Figures'!$B:$B,"BrokerToCy",'2013Figures'!$G:$G,"E1",'2013Figures'!$E:$E,$B$1)</f>
        <v>0</v>
      </c>
      <c r="F178" s="9">
        <f>SUMIFS('2013Figures'!$J:$J,'2013Figures'!$C:$C,$A178,'2013Figures'!$I:$I,"",'2013Figures'!$B:$B,"BrokerToCy",'2013Figures'!$G:$G,"P1",'2013Figures'!$E:$E,$B$1)</f>
        <v>0</v>
      </c>
      <c r="G178" s="9">
        <f>SUMIFS('2013Figures'!$J:$J,'2013Figures'!$C:$C,$A178,'2013Figures'!$I:$I,"",'2013Figures'!$B:$B,"CyToBroker",'2013Figures'!$G:$G,"E1",'2013Figures'!$E:$E,$B$1)</f>
        <v>0</v>
      </c>
      <c r="H178" s="9">
        <f>SUMIFS('2013Figures'!$J:$J,'2013Figures'!$C:$C,$A178,'2013Figures'!$I:$I,"",'2013Figures'!$B:$B,"CyToBroker",'2013Figures'!$G:$G,"P1",'2013Figures'!$E:$E,$B$1)</f>
        <v>0</v>
      </c>
      <c r="J178" s="8" t="s">
        <v>131</v>
      </c>
      <c r="L178" s="42">
        <f>SUMIFS('2012Figures'!$J:$J,'2012Figures'!$C:$C,$A178,'2012Figures'!$I:$I,"",'2012Figures'!$E:$E,$B$1)</f>
        <v>0</v>
      </c>
      <c r="M178" s="52">
        <f>SUMIFS('2012Figures'!$J:$J,'2012Figures'!$C:$C,$A178,'2012Figures'!$I:$I,"",'2012Figures'!$B:$B,"BrokerToCy",'2012Figures'!$G:$G,"E1",'2012Figures'!$E:$E,$B$1)</f>
        <v>0</v>
      </c>
      <c r="N178" s="52">
        <f>SUMIFS('2012Figures'!$J:$J,'2012Figures'!$C:$C,$A178,'2012Figures'!$I:$I,"",'2012Figures'!$B:$B,"BrokerToCy",'2012Figures'!$G:$G,"P1",'2012Figures'!$E:$E,$B$1)</f>
        <v>0</v>
      </c>
      <c r="O178" s="52">
        <f>SUMIFS('2012Figures'!$J:$J,'2012Figures'!$C:$C,$A178,'2012Figures'!$I:$I,"",'2012Figures'!$B:$B,"CyToBroker",'2012Figures'!$G:$G,"E1",'2012Figures'!$E:$E,$B$1)</f>
        <v>0</v>
      </c>
      <c r="P178" s="52">
        <f>SUMIFS('2012Figures'!$J:$J,'2012Figures'!$C:$C,$A178,'2012Figures'!$I:$I,"",'2012Figures'!$B:$B,"CyToBroker",'2012Figures'!$G:$G,"P1",'2012Figures'!$E:$E,$B$1)</f>
        <v>0</v>
      </c>
      <c r="R178" s="46" t="str">
        <f t="shared" si="23"/>
        <v/>
      </c>
      <c r="S178" s="46" t="str">
        <f t="shared" si="23"/>
        <v/>
      </c>
      <c r="T178" s="46" t="str">
        <f t="shared" si="23"/>
        <v/>
      </c>
      <c r="U178" s="46" t="str">
        <f t="shared" si="23"/>
        <v/>
      </c>
      <c r="V178" s="46" t="str">
        <f t="shared" si="23"/>
        <v/>
      </c>
    </row>
    <row r="179" spans="1:22" x14ac:dyDescent="0.2">
      <c r="A179" s="21"/>
      <c r="B179" s="21" t="s">
        <v>92</v>
      </c>
      <c r="C179" s="22"/>
      <c r="D179" s="23">
        <f>SUM(E179:H179)</f>
        <v>0</v>
      </c>
      <c r="E179" s="23">
        <f>SUM(E175:E178)</f>
        <v>0</v>
      </c>
      <c r="F179" s="23">
        <f>SUM(F175:F178)</f>
        <v>0</v>
      </c>
      <c r="G179" s="23">
        <f>SUM(G175:G178)</f>
        <v>0</v>
      </c>
      <c r="H179" s="23">
        <f>SUM(H175:H178)</f>
        <v>0</v>
      </c>
      <c r="I179" s="21"/>
      <c r="J179" s="22"/>
      <c r="K179" s="21"/>
      <c r="L179" s="43">
        <f>SUM(M179:P179)</f>
        <v>0</v>
      </c>
      <c r="M179" s="43">
        <f>SUM(M175:M178)</f>
        <v>0</v>
      </c>
      <c r="N179" s="43">
        <f>SUM(N175:N178)</f>
        <v>0</v>
      </c>
      <c r="O179" s="43">
        <f>SUM(O175:O178)</f>
        <v>0</v>
      </c>
      <c r="P179" s="43">
        <f>SUM(P175:P178)</f>
        <v>0</v>
      </c>
      <c r="Q179" s="21"/>
      <c r="R179" s="21"/>
      <c r="S179" s="21"/>
      <c r="T179" s="21"/>
      <c r="U179" s="21"/>
      <c r="V179" s="21"/>
    </row>
    <row r="180" spans="1:22" x14ac:dyDescent="0.2">
      <c r="A180" s="28">
        <v>118</v>
      </c>
      <c r="B180" s="28" t="s">
        <v>109</v>
      </c>
      <c r="C180" s="17" t="s">
        <v>88</v>
      </c>
      <c r="D180" s="18">
        <f>SUMIFS('2013Figures'!$J:$J,'2013Figures'!$C:$C,$A180,'2013Figures'!$E:$E,$B$1)</f>
        <v>0</v>
      </c>
      <c r="E180" s="18">
        <f>SUMIFS('2013Figures'!$J:$J,'2013Figures'!$C:$C,$A180,'2013Figures'!$B:$B,"BrokerToCy",'2013Figures'!$G:$G,"E1",'2013Figures'!$E:$E,$B$1)</f>
        <v>0</v>
      </c>
      <c r="F180" s="18">
        <f>SUMIFS('2013Figures'!$J:$J,'2013Figures'!$C:$C,$A180,'2013Figures'!$B:$B,"BrokerToCy",'2013Figures'!$G:$G,"P1",'2013Figures'!$E:$E,$B$1)</f>
        <v>0</v>
      </c>
      <c r="G180" s="18">
        <f>SUMIFS('2013Figures'!$J:$J,'2013Figures'!$C:$C,$A180,'2013Figures'!$B:$B,"CyToBroker",'2013Figures'!$G:$G,"E1",'2013Figures'!$E:$E,$B$1)</f>
        <v>0</v>
      </c>
      <c r="H180" s="18">
        <f>SUMIFS('2013Figures'!$J:$J,'2013Figures'!$C:$C,$A180,'2013Figures'!$B:$B,"CyToBroker",'2013Figures'!$G:$G,"P1",'2013Figures'!$E:$E,$B$1)</f>
        <v>0</v>
      </c>
      <c r="I180" s="28"/>
      <c r="J180" s="17"/>
      <c r="K180" s="28"/>
      <c r="L180" s="50">
        <f>SUMIFS('2012Figures'!$J:$J,'2012Figures'!$C:$C,$A180,'2012Figures'!$E:$E,$B$1)</f>
        <v>0</v>
      </c>
      <c r="M180" s="50">
        <f>SUMIFS('2012Figures'!$J:$J,'2012Figures'!$C:$C,$A180,'2012Figures'!$B:$B,"BrokerToCy",'2012Figures'!$G:$G,"E1",'2012Figures'!$E:$E,$B$1)</f>
        <v>0</v>
      </c>
      <c r="N180" s="50">
        <f>SUMIFS('2012Figures'!$J:$J,'2012Figures'!$C:$C,$A180,'2012Figures'!$B:$B,"BrokerToCy",'2012Figures'!$G:$G,"P1",'2012Figures'!$E:$E,$B$1)</f>
        <v>0</v>
      </c>
      <c r="O180" s="50">
        <f>SUMIFS('2012Figures'!$J:$J,'2012Figures'!$C:$C,$A180,'2012Figures'!$B:$B,"CyToBroker",'2012Figures'!$G:$G,"E1",'2012Figures'!$E:$E,$B$1)</f>
        <v>0</v>
      </c>
      <c r="P180" s="50">
        <f>SUMIFS('2012Figures'!$J:$J,'2012Figures'!$C:$C,$A180,'2012Figures'!$B:$B,"CyToBroker",'2012Figures'!$G:$G,"P1",'2012Figures'!$E:$E,$B$1)</f>
        <v>0</v>
      </c>
      <c r="Q180" s="28"/>
      <c r="R180" s="46" t="str">
        <f t="shared" si="23"/>
        <v/>
      </c>
      <c r="S180" s="46" t="str">
        <f t="shared" si="23"/>
        <v/>
      </c>
      <c r="T180" s="46" t="str">
        <f t="shared" si="23"/>
        <v/>
      </c>
      <c r="U180" s="46" t="str">
        <f t="shared" si="23"/>
        <v/>
      </c>
      <c r="V180" s="46" t="str">
        <f t="shared" si="23"/>
        <v/>
      </c>
    </row>
    <row r="181" spans="1:22" x14ac:dyDescent="0.2">
      <c r="A181" s="1">
        <v>118</v>
      </c>
      <c r="B181" s="1" t="s">
        <v>109</v>
      </c>
      <c r="C181" s="8">
        <v>11</v>
      </c>
      <c r="D181" s="29">
        <f>SUMIFS('2013Figures'!$J:$J,'2013Figures'!$C:$C,$A181,'2013Figures'!$H:$H,$B181,'2013Figures'!$I:$I,$C181,'2013Figures'!$E:$E,$B$1)</f>
        <v>0</v>
      </c>
      <c r="E181" s="9">
        <f>SUMIFS('2013Figures'!$J:$J,'2013Figures'!$C:$C,$A181,'2013Figures'!$H:$H,$B181,'2013Figures'!$I:$I,$C181,'2013Figures'!$B:$B,"BrokerToCy",'2013Figures'!$G:$G,"E1",'2013Figures'!$E:$E,$B$1)</f>
        <v>0</v>
      </c>
      <c r="F181" s="9">
        <f>SUMIFS('2013Figures'!$J:$J,'2013Figures'!$C:$C,$A181,'2013Figures'!$H:$H,$B181,'2013Figures'!$I:$I,$C181,'2013Figures'!$B:$B,"BrokerToCy",'2013Figures'!$G:$G,"P1",'2013Figures'!$E:$E,$B$1)</f>
        <v>0</v>
      </c>
      <c r="G181" s="9">
        <f>SUMIFS('2013Figures'!$J:$J,'2013Figures'!$C:$C,$A181,'2013Figures'!$H:$H,$B181,'2013Figures'!$I:$I,$C181,'2013Figures'!$B:$B,"CyToBroker",'2013Figures'!$G:$G,"E1",'2013Figures'!$E:$E,$B$1)</f>
        <v>0</v>
      </c>
      <c r="H181" s="9">
        <f>SUMIFS('2013Figures'!$J:$J,'2013Figures'!$C:$C,$A181,'2013Figures'!$H:$H,$B181,'2013Figures'!$I:$I,$C181,'2013Figures'!$B:$B,"CyToBroker",'2013Figures'!$G:$G,"P1",'2013Figures'!$E:$E,$B$1)</f>
        <v>0</v>
      </c>
      <c r="L181" s="42">
        <f>SUMIFS('2012Figures'!$J:$J,'2012Figures'!$C:$C,$A181,'2012Figures'!$H:$H,$B181,'2012Figures'!$I:$I,$C181,'2012Figures'!$E:$E,$B$1)</f>
        <v>0</v>
      </c>
      <c r="M181" s="52">
        <f>SUMIFS('2012Figures'!$J:$J,'2012Figures'!$C:$C,$A181,'2012Figures'!$H:$H,$B181,'2012Figures'!$I:$I,$C181,'2012Figures'!$B:$B,"BrokerToCy",'2012Figures'!$G:$G,"E1",'2012Figures'!$E:$E,$B$1)</f>
        <v>0</v>
      </c>
      <c r="N181" s="52">
        <f>SUMIFS('2012Figures'!$J:$J,'2012Figures'!$C:$C,$A181,'2012Figures'!$H:$H,$B181,'2012Figures'!$I:$I,$C181,'2012Figures'!$B:$B,"BrokerToCy",'2012Figures'!$G:$G,"P1",'2012Figures'!$E:$E,$B$1)</f>
        <v>0</v>
      </c>
      <c r="O181" s="52">
        <f>SUMIFS('2012Figures'!$J:$J,'2012Figures'!$C:$C,$A181,'2012Figures'!$H:$H,$B181,'2012Figures'!$I:$I,$C181,'2012Figures'!$B:$B,"CyToBroker",'2012Figures'!$G:$G,"E1",'2012Figures'!$E:$E,$B$1)</f>
        <v>0</v>
      </c>
      <c r="P181" s="52">
        <f>SUMIFS('2012Figures'!$J:$J,'2012Figures'!$C:$C,$A181,'2012Figures'!$H:$H,$B181,'2012Figures'!$I:$I,$C181,'2012Figures'!$B:$B,"CyToBroker",'2012Figures'!$G:$G,"P1",'2012Figures'!$E:$E,$B$1)</f>
        <v>0</v>
      </c>
      <c r="R181" s="46" t="str">
        <f t="shared" si="23"/>
        <v/>
      </c>
      <c r="S181" s="46" t="str">
        <f t="shared" si="23"/>
        <v/>
      </c>
      <c r="T181" s="46" t="str">
        <f t="shared" si="23"/>
        <v/>
      </c>
      <c r="U181" s="46" t="str">
        <f t="shared" si="23"/>
        <v/>
      </c>
      <c r="V181" s="46" t="str">
        <f t="shared" si="23"/>
        <v/>
      </c>
    </row>
    <row r="182" spans="1:22" x14ac:dyDescent="0.2">
      <c r="A182" s="1">
        <v>118</v>
      </c>
      <c r="B182" s="1" t="s">
        <v>109</v>
      </c>
      <c r="C182" s="8">
        <v>10</v>
      </c>
      <c r="D182" s="29">
        <f>SUMIFS('2013Figures'!$J:$J,'2013Figures'!$C:$C,$A182,'2013Figures'!$H:$H,$B182,'2013Figures'!$I:$I,$C182,'2013Figures'!$E:$E,$B$1)</f>
        <v>0</v>
      </c>
      <c r="E182" s="9">
        <f>SUMIFS('2013Figures'!$J:$J,'2013Figures'!$C:$C,$A182,'2013Figures'!$H:$H,$B182,'2013Figures'!$I:$I,$C182,'2013Figures'!$B:$B,"BrokerToCy",'2013Figures'!$G:$G,"E1",'2013Figures'!$E:$E,$B$1)</f>
        <v>0</v>
      </c>
      <c r="F182" s="9">
        <f>SUMIFS('2013Figures'!$J:$J,'2013Figures'!$C:$C,$A182,'2013Figures'!$H:$H,$B182,'2013Figures'!$I:$I,$C182,'2013Figures'!$B:$B,"BrokerToCy",'2013Figures'!$G:$G,"P1",'2013Figures'!$E:$E,$B$1)</f>
        <v>0</v>
      </c>
      <c r="G182" s="9">
        <f>SUMIFS('2013Figures'!$J:$J,'2013Figures'!$C:$C,$A182,'2013Figures'!$H:$H,$B182,'2013Figures'!$I:$I,$C182,'2013Figures'!$B:$B,"CyToBroker",'2013Figures'!$G:$G,"E1",'2013Figures'!$E:$E,$B$1)</f>
        <v>0</v>
      </c>
      <c r="H182" s="9">
        <f>SUMIFS('2013Figures'!$J:$J,'2013Figures'!$C:$C,$A182,'2013Figures'!$H:$H,$B182,'2013Figures'!$I:$I,$C182,'2013Figures'!$B:$B,"CyToBroker",'2013Figures'!$G:$G,"P1",'2013Figures'!$E:$E,$B$1)</f>
        <v>0</v>
      </c>
      <c r="J182" s="8">
        <v>201501</v>
      </c>
      <c r="L182" s="42">
        <f>SUMIFS('2012Figures'!$J:$J,'2012Figures'!$C:$C,$A182,'2012Figures'!$H:$H,$B182,'2012Figures'!$I:$I,$C182,'2012Figures'!$E:$E,$B$1)</f>
        <v>0</v>
      </c>
      <c r="M182" s="52">
        <f>SUMIFS('2012Figures'!$J:$J,'2012Figures'!$C:$C,$A182,'2012Figures'!$H:$H,$B182,'2012Figures'!$I:$I,$C182,'2012Figures'!$B:$B,"BrokerToCy",'2012Figures'!$G:$G,"E1",'2012Figures'!$E:$E,$B$1)</f>
        <v>0</v>
      </c>
      <c r="N182" s="52">
        <f>SUMIFS('2012Figures'!$J:$J,'2012Figures'!$C:$C,$A182,'2012Figures'!$H:$H,$B182,'2012Figures'!$I:$I,$C182,'2012Figures'!$B:$B,"BrokerToCy",'2012Figures'!$G:$G,"P1",'2012Figures'!$E:$E,$B$1)</f>
        <v>0</v>
      </c>
      <c r="O182" s="52">
        <f>SUMIFS('2012Figures'!$J:$J,'2012Figures'!$C:$C,$A182,'2012Figures'!$H:$H,$B182,'2012Figures'!$I:$I,$C182,'2012Figures'!$B:$B,"CyToBroker",'2012Figures'!$G:$G,"E1",'2012Figures'!$E:$E,$B$1)</f>
        <v>0</v>
      </c>
      <c r="P182" s="52">
        <f>SUMIFS('2012Figures'!$J:$J,'2012Figures'!$C:$C,$A182,'2012Figures'!$H:$H,$B182,'2012Figures'!$I:$I,$C182,'2012Figures'!$B:$B,"CyToBroker",'2012Figures'!$G:$G,"P1",'2012Figures'!$E:$E,$B$1)</f>
        <v>0</v>
      </c>
      <c r="R182" s="46" t="str">
        <f t="shared" si="23"/>
        <v/>
      </c>
      <c r="S182" s="46" t="str">
        <f t="shared" si="23"/>
        <v/>
      </c>
      <c r="T182" s="46" t="str">
        <f t="shared" si="23"/>
        <v/>
      </c>
      <c r="U182" s="46" t="str">
        <f t="shared" si="23"/>
        <v/>
      </c>
      <c r="V182" s="46" t="str">
        <f t="shared" si="23"/>
        <v/>
      </c>
    </row>
    <row r="183" spans="1:22" x14ac:dyDescent="0.2">
      <c r="A183" s="1">
        <v>118</v>
      </c>
      <c r="B183" s="1" t="s">
        <v>109</v>
      </c>
      <c r="C183" s="8">
        <v>9</v>
      </c>
      <c r="D183" s="29">
        <f>SUMIFS('2013Figures'!$J:$J,'2013Figures'!$C:$C,$A183,'2013Figures'!$H:$H,$B183,'2013Figures'!$I:$I,$C183,'2013Figures'!$E:$E,$B$1)</f>
        <v>0</v>
      </c>
      <c r="E183" s="9">
        <f>SUMIFS('2013Figures'!$J:$J,'2013Figures'!$C:$C,$A183,'2013Figures'!$H:$H,$B183,'2013Figures'!$I:$I,$C183,'2013Figures'!$B:$B,"BrokerToCy",'2013Figures'!$G:$G,"E1",'2013Figures'!$E:$E,$B$1)</f>
        <v>0</v>
      </c>
      <c r="F183" s="9">
        <f>SUMIFS('2013Figures'!$J:$J,'2013Figures'!$C:$C,$A183,'2013Figures'!$H:$H,$B183,'2013Figures'!$I:$I,$C183,'2013Figures'!$B:$B,"BrokerToCy",'2013Figures'!$G:$G,"P1",'2013Figures'!$E:$E,$B$1)</f>
        <v>0</v>
      </c>
      <c r="G183" s="9">
        <f>SUMIFS('2013Figures'!$J:$J,'2013Figures'!$C:$C,$A183,'2013Figures'!$H:$H,$B183,'2013Figures'!$I:$I,$C183,'2013Figures'!$B:$B,"CyToBroker",'2013Figures'!$G:$G,"E1",'2013Figures'!$E:$E,$B$1)</f>
        <v>0</v>
      </c>
      <c r="H183" s="9">
        <f>SUMIFS('2013Figures'!$J:$J,'2013Figures'!$C:$C,$A183,'2013Figures'!$H:$H,$B183,'2013Figures'!$I:$I,$C183,'2013Figures'!$B:$B,"CyToBroker",'2013Figures'!$G:$G,"P1",'2013Figures'!$E:$E,$B$1)</f>
        <v>0</v>
      </c>
      <c r="J183" s="8">
        <v>201401</v>
      </c>
      <c r="L183" s="42">
        <f>SUMIFS('2012Figures'!$J:$J,'2012Figures'!$C:$C,$A183,'2012Figures'!$H:$H,$B183,'2012Figures'!$I:$I,$C183,'2012Figures'!$E:$E,$B$1)</f>
        <v>0</v>
      </c>
      <c r="M183" s="52">
        <f>SUMIFS('2012Figures'!$J:$J,'2012Figures'!$C:$C,$A183,'2012Figures'!$H:$H,$B183,'2012Figures'!$I:$I,$C183,'2012Figures'!$B:$B,"BrokerToCy",'2012Figures'!$G:$G,"E1",'2012Figures'!$E:$E,$B$1)</f>
        <v>0</v>
      </c>
      <c r="N183" s="52">
        <f>SUMIFS('2012Figures'!$J:$J,'2012Figures'!$C:$C,$A183,'2012Figures'!$H:$H,$B183,'2012Figures'!$I:$I,$C183,'2012Figures'!$B:$B,"BrokerToCy",'2012Figures'!$G:$G,"P1",'2012Figures'!$E:$E,$B$1)</f>
        <v>0</v>
      </c>
      <c r="O183" s="52">
        <f>SUMIFS('2012Figures'!$J:$J,'2012Figures'!$C:$C,$A183,'2012Figures'!$H:$H,$B183,'2012Figures'!$I:$I,$C183,'2012Figures'!$B:$B,"CyToBroker",'2012Figures'!$G:$G,"E1",'2012Figures'!$E:$E,$B$1)</f>
        <v>0</v>
      </c>
      <c r="P183" s="52">
        <f>SUMIFS('2012Figures'!$J:$J,'2012Figures'!$C:$C,$A183,'2012Figures'!$H:$H,$B183,'2012Figures'!$I:$I,$C183,'2012Figures'!$B:$B,"CyToBroker",'2012Figures'!$G:$G,"P1",'2012Figures'!$E:$E,$B$1)</f>
        <v>0</v>
      </c>
      <c r="R183" s="46" t="str">
        <f t="shared" si="23"/>
        <v/>
      </c>
      <c r="S183" s="46" t="str">
        <f t="shared" si="23"/>
        <v/>
      </c>
      <c r="T183" s="46" t="str">
        <f t="shared" si="23"/>
        <v/>
      </c>
      <c r="U183" s="46" t="str">
        <f t="shared" si="23"/>
        <v/>
      </c>
      <c r="V183" s="46" t="str">
        <f t="shared" si="23"/>
        <v/>
      </c>
    </row>
    <row r="184" spans="1:22" x14ac:dyDescent="0.2">
      <c r="A184" s="1">
        <v>118</v>
      </c>
      <c r="B184" s="1" t="s">
        <v>109</v>
      </c>
      <c r="C184" s="8">
        <v>8</v>
      </c>
      <c r="D184" s="29">
        <f>SUMIFS('2013Figures'!$J:$J,'2013Figures'!$C:$C,$A184,'2013Figures'!$H:$H,$B184,'2013Figures'!$I:$I,$C184,'2013Figures'!$E:$E,$B$1)</f>
        <v>0</v>
      </c>
      <c r="E184" s="9">
        <f>SUMIFS('2013Figures'!$J:$J,'2013Figures'!$C:$C,$A184,'2013Figures'!$H:$H,$B184,'2013Figures'!$I:$I,$C184,'2013Figures'!$B:$B,"BrokerToCy",'2013Figures'!$G:$G,"E1",'2013Figures'!$E:$E,$B$1)</f>
        <v>0</v>
      </c>
      <c r="F184" s="9">
        <f>SUMIFS('2013Figures'!$J:$J,'2013Figures'!$C:$C,$A184,'2013Figures'!$H:$H,$B184,'2013Figures'!$I:$I,$C184,'2013Figures'!$B:$B,"BrokerToCy",'2013Figures'!$G:$G,"P1",'2013Figures'!$E:$E,$B$1)</f>
        <v>0</v>
      </c>
      <c r="G184" s="9">
        <f>SUMIFS('2013Figures'!$J:$J,'2013Figures'!$C:$C,$A184,'2013Figures'!$H:$H,$B184,'2013Figures'!$I:$I,$C184,'2013Figures'!$B:$B,"CyToBroker",'2013Figures'!$G:$G,"E1",'2013Figures'!$E:$E,$B$1)</f>
        <v>0</v>
      </c>
      <c r="H184" s="9">
        <f>SUMIFS('2013Figures'!$J:$J,'2013Figures'!$C:$C,$A184,'2013Figures'!$H:$H,$B184,'2013Figures'!$I:$I,$C184,'2013Figures'!$B:$B,"CyToBroker",'2013Figures'!$G:$G,"P1",'2013Figures'!$E:$E,$B$1)</f>
        <v>0</v>
      </c>
      <c r="I184" s="30"/>
      <c r="J184" s="31">
        <v>201301</v>
      </c>
      <c r="K184" s="30"/>
      <c r="L184" s="42">
        <f>SUMIFS('2012Figures'!$J:$J,'2012Figures'!$C:$C,$A184,'2012Figures'!$H:$H,$B184,'2012Figures'!$I:$I,$C184,'2012Figures'!$E:$E,$B$1)</f>
        <v>0</v>
      </c>
      <c r="M184" s="52">
        <f>SUMIFS('2012Figures'!$J:$J,'2012Figures'!$C:$C,$A184,'2012Figures'!$H:$H,$B184,'2012Figures'!$I:$I,$C184,'2012Figures'!$B:$B,"BrokerToCy",'2012Figures'!$G:$G,"E1",'2012Figures'!$E:$E,$B$1)</f>
        <v>0</v>
      </c>
      <c r="N184" s="52">
        <f>SUMIFS('2012Figures'!$J:$J,'2012Figures'!$C:$C,$A184,'2012Figures'!$H:$H,$B184,'2012Figures'!$I:$I,$C184,'2012Figures'!$B:$B,"BrokerToCy",'2012Figures'!$G:$G,"P1",'2012Figures'!$E:$E,$B$1)</f>
        <v>0</v>
      </c>
      <c r="O184" s="52">
        <f>SUMIFS('2012Figures'!$J:$J,'2012Figures'!$C:$C,$A184,'2012Figures'!$H:$H,$B184,'2012Figures'!$I:$I,$C184,'2012Figures'!$B:$B,"CyToBroker",'2012Figures'!$G:$G,"E1",'2012Figures'!$E:$E,$B$1)</f>
        <v>0</v>
      </c>
      <c r="P184" s="52">
        <f>SUMIFS('2012Figures'!$J:$J,'2012Figures'!$C:$C,$A184,'2012Figures'!$H:$H,$B184,'2012Figures'!$I:$I,$C184,'2012Figures'!$B:$B,"CyToBroker",'2012Figures'!$G:$G,"P1",'2012Figures'!$E:$E,$B$1)</f>
        <v>0</v>
      </c>
      <c r="Q184" s="30"/>
      <c r="R184" s="46" t="str">
        <f t="shared" si="23"/>
        <v/>
      </c>
      <c r="S184" s="46" t="str">
        <f t="shared" si="23"/>
        <v/>
      </c>
      <c r="T184" s="46" t="str">
        <f t="shared" si="23"/>
        <v/>
      </c>
      <c r="U184" s="46" t="str">
        <f t="shared" si="23"/>
        <v/>
      </c>
      <c r="V184" s="46" t="str">
        <f t="shared" si="23"/>
        <v/>
      </c>
    </row>
    <row r="185" spans="1:22" x14ac:dyDescent="0.2">
      <c r="A185" s="1">
        <v>118</v>
      </c>
      <c r="B185" s="1" t="s">
        <v>109</v>
      </c>
      <c r="C185" s="8">
        <v>7</v>
      </c>
      <c r="D185" s="29">
        <f>SUMIFS('2013Figures'!$J:$J,'2013Figures'!$C:$C,$A185,'2013Figures'!$H:$H,$B185,'2013Figures'!$I:$I,$C185,'2013Figures'!$E:$E,$B$1)</f>
        <v>0</v>
      </c>
      <c r="E185" s="9">
        <f>SUMIFS('2013Figures'!$J:$J,'2013Figures'!$C:$C,$A185,'2013Figures'!$H:$H,$B185,'2013Figures'!$I:$I,$C185,'2013Figures'!$B:$B,"BrokerToCy",'2013Figures'!$G:$G,"E1",'2013Figures'!$E:$E,$B$1)</f>
        <v>0</v>
      </c>
      <c r="F185" s="9">
        <f>SUMIFS('2013Figures'!$J:$J,'2013Figures'!$C:$C,$A185,'2013Figures'!$H:$H,$B185,'2013Figures'!$I:$I,$C185,'2013Figures'!$B:$B,"BrokerToCy",'2013Figures'!$G:$G,"P1",'2013Figures'!$E:$E,$B$1)</f>
        <v>0</v>
      </c>
      <c r="G185" s="9">
        <f>SUMIFS('2013Figures'!$J:$J,'2013Figures'!$C:$C,$A185,'2013Figures'!$H:$H,$B185,'2013Figures'!$I:$I,$C185,'2013Figures'!$B:$B,"CyToBroker",'2013Figures'!$G:$G,"E1",'2013Figures'!$E:$E,$B$1)</f>
        <v>0</v>
      </c>
      <c r="H185" s="9">
        <f>SUMIFS('2013Figures'!$J:$J,'2013Figures'!$C:$C,$A185,'2013Figures'!$H:$H,$B185,'2013Figures'!$I:$I,$C185,'2013Figures'!$B:$B,"CyToBroker",'2013Figures'!$G:$G,"P1",'2013Figures'!$E:$E,$B$1)</f>
        <v>0</v>
      </c>
      <c r="J185" s="8">
        <v>201201</v>
      </c>
      <c r="L185" s="42">
        <f>SUMIFS('2012Figures'!$J:$J,'2012Figures'!$C:$C,$A185,'2012Figures'!$H:$H,$B185,'2012Figures'!$I:$I,$C185,'2012Figures'!$E:$E,$B$1)</f>
        <v>0</v>
      </c>
      <c r="M185" s="52">
        <f>SUMIFS('2012Figures'!$J:$J,'2012Figures'!$C:$C,$A185,'2012Figures'!$H:$H,$B185,'2012Figures'!$I:$I,$C185,'2012Figures'!$B:$B,"BrokerToCy",'2012Figures'!$G:$G,"E1",'2012Figures'!$E:$E,$B$1)</f>
        <v>0</v>
      </c>
      <c r="N185" s="52">
        <f>SUMIFS('2012Figures'!$J:$J,'2012Figures'!$C:$C,$A185,'2012Figures'!$H:$H,$B185,'2012Figures'!$I:$I,$C185,'2012Figures'!$B:$B,"BrokerToCy",'2012Figures'!$G:$G,"P1",'2012Figures'!$E:$E,$B$1)</f>
        <v>0</v>
      </c>
      <c r="O185" s="52">
        <f>SUMIFS('2012Figures'!$J:$J,'2012Figures'!$C:$C,$A185,'2012Figures'!$H:$H,$B185,'2012Figures'!$I:$I,$C185,'2012Figures'!$B:$B,"CyToBroker",'2012Figures'!$G:$G,"E1",'2012Figures'!$E:$E,$B$1)</f>
        <v>0</v>
      </c>
      <c r="P185" s="52">
        <f>SUMIFS('2012Figures'!$J:$J,'2012Figures'!$C:$C,$A185,'2012Figures'!$H:$H,$B185,'2012Figures'!$I:$I,$C185,'2012Figures'!$B:$B,"CyToBroker",'2012Figures'!$G:$G,"P1",'2012Figures'!$E:$E,$B$1)</f>
        <v>0</v>
      </c>
      <c r="R185" s="46" t="str">
        <f t="shared" si="23"/>
        <v/>
      </c>
      <c r="S185" s="46" t="str">
        <f t="shared" si="23"/>
        <v/>
      </c>
      <c r="T185" s="46" t="str">
        <f t="shared" si="23"/>
        <v/>
      </c>
      <c r="U185" s="46" t="str">
        <f t="shared" si="23"/>
        <v/>
      </c>
      <c r="V185" s="46" t="str">
        <f t="shared" si="23"/>
        <v/>
      </c>
    </row>
    <row r="186" spans="1:22" x14ac:dyDescent="0.2">
      <c r="A186" s="1">
        <v>118</v>
      </c>
      <c r="B186" s="1" t="s">
        <v>109</v>
      </c>
      <c r="C186" s="8">
        <v>6</v>
      </c>
      <c r="D186" s="29">
        <f>SUMIFS('2013Figures'!$J:$J,'2013Figures'!$C:$C,$A186,'2013Figures'!$H:$H,$B186,'2013Figures'!$I:$I,$C186,'2013Figures'!$E:$E,$B$1)</f>
        <v>0</v>
      </c>
      <c r="E186" s="9">
        <f>SUMIFS('2013Figures'!$J:$J,'2013Figures'!$C:$C,$A186,'2013Figures'!$H:$H,$B186,'2013Figures'!$I:$I,$C186,'2013Figures'!$B:$B,"BrokerToCy",'2013Figures'!$G:$G,"E1",'2013Figures'!$E:$E,$B$1)</f>
        <v>0</v>
      </c>
      <c r="F186" s="9">
        <f>SUMIFS('2013Figures'!$J:$J,'2013Figures'!$C:$C,$A186,'2013Figures'!$H:$H,$B186,'2013Figures'!$I:$I,$C186,'2013Figures'!$B:$B,"BrokerToCy",'2013Figures'!$G:$G,"P1",'2013Figures'!$E:$E,$B$1)</f>
        <v>0</v>
      </c>
      <c r="G186" s="9">
        <f>SUMIFS('2013Figures'!$J:$J,'2013Figures'!$C:$C,$A186,'2013Figures'!$H:$H,$B186,'2013Figures'!$I:$I,$C186,'2013Figures'!$B:$B,"CyToBroker",'2013Figures'!$G:$G,"E1",'2013Figures'!$E:$E,$B$1)</f>
        <v>0</v>
      </c>
      <c r="H186" s="9">
        <f>SUMIFS('2013Figures'!$J:$J,'2013Figures'!$C:$C,$A186,'2013Figures'!$H:$H,$B186,'2013Figures'!$I:$I,$C186,'2013Figures'!$B:$B,"CyToBroker",'2013Figures'!$G:$G,"P1",'2013Figures'!$E:$E,$B$1)</f>
        <v>0</v>
      </c>
      <c r="J186" s="8">
        <v>201101</v>
      </c>
      <c r="L186" s="42">
        <f>SUMIFS('2012Figures'!$J:$J,'2012Figures'!$C:$C,$A186,'2012Figures'!$H:$H,$B186,'2012Figures'!$I:$I,$C186,'2012Figures'!$E:$E,$B$1)</f>
        <v>0</v>
      </c>
      <c r="M186" s="52">
        <f>SUMIFS('2012Figures'!$J:$J,'2012Figures'!$C:$C,$A186,'2012Figures'!$H:$H,$B186,'2012Figures'!$I:$I,$C186,'2012Figures'!$B:$B,"BrokerToCy",'2012Figures'!$G:$G,"E1",'2012Figures'!$E:$E,$B$1)</f>
        <v>0</v>
      </c>
      <c r="N186" s="52">
        <f>SUMIFS('2012Figures'!$J:$J,'2012Figures'!$C:$C,$A186,'2012Figures'!$H:$H,$B186,'2012Figures'!$I:$I,$C186,'2012Figures'!$B:$B,"BrokerToCy",'2012Figures'!$G:$G,"P1",'2012Figures'!$E:$E,$B$1)</f>
        <v>0</v>
      </c>
      <c r="O186" s="52">
        <f>SUMIFS('2012Figures'!$J:$J,'2012Figures'!$C:$C,$A186,'2012Figures'!$H:$H,$B186,'2012Figures'!$I:$I,$C186,'2012Figures'!$B:$B,"CyToBroker",'2012Figures'!$G:$G,"E1",'2012Figures'!$E:$E,$B$1)</f>
        <v>0</v>
      </c>
      <c r="P186" s="52">
        <f>SUMIFS('2012Figures'!$J:$J,'2012Figures'!$C:$C,$A186,'2012Figures'!$H:$H,$B186,'2012Figures'!$I:$I,$C186,'2012Figures'!$B:$B,"CyToBroker",'2012Figures'!$G:$G,"P1",'2012Figures'!$E:$E,$B$1)</f>
        <v>0</v>
      </c>
      <c r="R186" s="46" t="str">
        <f t="shared" si="23"/>
        <v/>
      </c>
      <c r="S186" s="46" t="str">
        <f t="shared" si="23"/>
        <v/>
      </c>
      <c r="T186" s="46" t="str">
        <f t="shared" si="23"/>
        <v/>
      </c>
      <c r="U186" s="46" t="str">
        <f t="shared" si="23"/>
        <v/>
      </c>
      <c r="V186" s="46" t="str">
        <f t="shared" si="23"/>
        <v/>
      </c>
    </row>
    <row r="187" spans="1:22" x14ac:dyDescent="0.2">
      <c r="A187" s="1">
        <v>118</v>
      </c>
      <c r="B187" s="1" t="s">
        <v>109</v>
      </c>
      <c r="C187" s="8">
        <v>5</v>
      </c>
      <c r="D187" s="29">
        <f>SUMIFS('2013Figures'!$J:$J,'2013Figures'!$C:$C,$A187,'2013Figures'!$H:$H,$B187,'2013Figures'!$I:$I,$C187,'2013Figures'!$E:$E,$B$1)</f>
        <v>0</v>
      </c>
      <c r="E187" s="9">
        <f>SUMIFS('2013Figures'!$J:$J,'2013Figures'!$C:$C,$A187,'2013Figures'!$H:$H,$B187,'2013Figures'!$I:$I,$C187,'2013Figures'!$B:$B,"BrokerToCy",'2013Figures'!$G:$G,"E1",'2013Figures'!$E:$E,$B$1)</f>
        <v>0</v>
      </c>
      <c r="F187" s="9">
        <f>SUMIFS('2013Figures'!$J:$J,'2013Figures'!$C:$C,$A187,'2013Figures'!$H:$H,$B187,'2013Figures'!$I:$I,$C187,'2013Figures'!$B:$B,"BrokerToCy",'2013Figures'!$G:$G,"P1",'2013Figures'!$E:$E,$B$1)</f>
        <v>0</v>
      </c>
      <c r="G187" s="9">
        <f>SUMIFS('2013Figures'!$J:$J,'2013Figures'!$C:$C,$A187,'2013Figures'!$H:$H,$B187,'2013Figures'!$I:$I,$C187,'2013Figures'!$B:$B,"CyToBroker",'2013Figures'!$G:$G,"E1",'2013Figures'!$E:$E,$B$1)</f>
        <v>0</v>
      </c>
      <c r="H187" s="9">
        <f>SUMIFS('2013Figures'!$J:$J,'2013Figures'!$C:$C,$A187,'2013Figures'!$H:$H,$B187,'2013Figures'!$I:$I,$C187,'2013Figures'!$B:$B,"CyToBroker",'2013Figures'!$G:$G,"P1",'2013Figures'!$E:$E,$B$1)</f>
        <v>0</v>
      </c>
      <c r="J187" s="8">
        <v>201001</v>
      </c>
      <c r="L187" s="42">
        <f>SUMIFS('2012Figures'!$J:$J,'2012Figures'!$C:$C,$A187,'2012Figures'!$H:$H,$B187,'2012Figures'!$I:$I,$C187,'2012Figures'!$E:$E,$B$1)</f>
        <v>0</v>
      </c>
      <c r="M187" s="52">
        <f>SUMIFS('2012Figures'!$J:$J,'2012Figures'!$C:$C,$A187,'2012Figures'!$H:$H,$B187,'2012Figures'!$I:$I,$C187,'2012Figures'!$B:$B,"BrokerToCy",'2012Figures'!$G:$G,"E1",'2012Figures'!$E:$E,$B$1)</f>
        <v>0</v>
      </c>
      <c r="N187" s="52">
        <f>SUMIFS('2012Figures'!$J:$J,'2012Figures'!$C:$C,$A187,'2012Figures'!$H:$H,$B187,'2012Figures'!$I:$I,$C187,'2012Figures'!$B:$B,"BrokerToCy",'2012Figures'!$G:$G,"P1",'2012Figures'!$E:$E,$B$1)</f>
        <v>0</v>
      </c>
      <c r="O187" s="52">
        <f>SUMIFS('2012Figures'!$J:$J,'2012Figures'!$C:$C,$A187,'2012Figures'!$H:$H,$B187,'2012Figures'!$I:$I,$C187,'2012Figures'!$B:$B,"CyToBroker",'2012Figures'!$G:$G,"E1",'2012Figures'!$E:$E,$B$1)</f>
        <v>0</v>
      </c>
      <c r="P187" s="52">
        <f>SUMIFS('2012Figures'!$J:$J,'2012Figures'!$C:$C,$A187,'2012Figures'!$H:$H,$B187,'2012Figures'!$I:$I,$C187,'2012Figures'!$B:$B,"CyToBroker",'2012Figures'!$G:$G,"P1",'2012Figures'!$E:$E,$B$1)</f>
        <v>0</v>
      </c>
      <c r="R187" s="46" t="str">
        <f t="shared" si="23"/>
        <v/>
      </c>
      <c r="S187" s="46" t="str">
        <f t="shared" si="23"/>
        <v/>
      </c>
      <c r="T187" s="46" t="str">
        <f t="shared" si="23"/>
        <v/>
      </c>
      <c r="U187" s="46" t="str">
        <f t="shared" si="23"/>
        <v/>
      </c>
      <c r="V187" s="46" t="str">
        <f t="shared" si="23"/>
        <v/>
      </c>
    </row>
    <row r="188" spans="1:22" x14ac:dyDescent="0.2">
      <c r="A188" s="1">
        <v>118</v>
      </c>
      <c r="B188" s="1" t="s">
        <v>109</v>
      </c>
      <c r="C188" s="8">
        <v>4</v>
      </c>
      <c r="D188" s="29">
        <f>SUMIFS('2013Figures'!$J:$J,'2013Figures'!$C:$C,$A188,'2013Figures'!$H:$H,$B188,'2013Figures'!$I:$I,$C188,'2013Figures'!$E:$E,$B$1)</f>
        <v>0</v>
      </c>
      <c r="E188" s="9">
        <f>SUMIFS('2013Figures'!$J:$J,'2013Figures'!$C:$C,$A188,'2013Figures'!$H:$H,$B188,'2013Figures'!$I:$I,$C188,'2013Figures'!$B:$B,"BrokerToCy",'2013Figures'!$G:$G,"E1",'2013Figures'!$E:$E,$B$1)</f>
        <v>0</v>
      </c>
      <c r="F188" s="9">
        <f>SUMIFS('2013Figures'!$J:$J,'2013Figures'!$C:$C,$A188,'2013Figures'!$H:$H,$B188,'2013Figures'!$I:$I,$C188,'2013Figures'!$B:$B,"BrokerToCy",'2013Figures'!$G:$G,"P1",'2013Figures'!$E:$E,$B$1)</f>
        <v>0</v>
      </c>
      <c r="G188" s="9">
        <f>SUMIFS('2013Figures'!$J:$J,'2013Figures'!$C:$C,$A188,'2013Figures'!$H:$H,$B188,'2013Figures'!$I:$I,$C188,'2013Figures'!$B:$B,"CyToBroker",'2013Figures'!$G:$G,"E1",'2013Figures'!$E:$E,$B$1)</f>
        <v>0</v>
      </c>
      <c r="H188" s="9">
        <f>SUMIFS('2013Figures'!$J:$J,'2013Figures'!$C:$C,$A188,'2013Figures'!$H:$H,$B188,'2013Figures'!$I:$I,$C188,'2013Figures'!$B:$B,"CyToBroker",'2013Figures'!$G:$G,"P1",'2013Figures'!$E:$E,$B$1)</f>
        <v>0</v>
      </c>
      <c r="J188" s="8">
        <v>200901</v>
      </c>
      <c r="L188" s="42">
        <f>SUMIFS('2012Figures'!$J:$J,'2012Figures'!$C:$C,$A188,'2012Figures'!$H:$H,$B188,'2012Figures'!$I:$I,$C188,'2012Figures'!$E:$E,$B$1)</f>
        <v>0</v>
      </c>
      <c r="M188" s="52">
        <f>SUMIFS('2012Figures'!$J:$J,'2012Figures'!$C:$C,$A188,'2012Figures'!$H:$H,$B188,'2012Figures'!$I:$I,$C188,'2012Figures'!$B:$B,"BrokerToCy",'2012Figures'!$G:$G,"E1",'2012Figures'!$E:$E,$B$1)</f>
        <v>0</v>
      </c>
      <c r="N188" s="52">
        <f>SUMIFS('2012Figures'!$J:$J,'2012Figures'!$C:$C,$A188,'2012Figures'!$H:$H,$B188,'2012Figures'!$I:$I,$C188,'2012Figures'!$B:$B,"BrokerToCy",'2012Figures'!$G:$G,"P1",'2012Figures'!$E:$E,$B$1)</f>
        <v>0</v>
      </c>
      <c r="O188" s="52">
        <f>SUMIFS('2012Figures'!$J:$J,'2012Figures'!$C:$C,$A188,'2012Figures'!$H:$H,$B188,'2012Figures'!$I:$I,$C188,'2012Figures'!$B:$B,"CyToBroker",'2012Figures'!$G:$G,"E1",'2012Figures'!$E:$E,$B$1)</f>
        <v>0</v>
      </c>
      <c r="P188" s="52">
        <f>SUMIFS('2012Figures'!$J:$J,'2012Figures'!$C:$C,$A188,'2012Figures'!$H:$H,$B188,'2012Figures'!$I:$I,$C188,'2012Figures'!$B:$B,"CyToBroker",'2012Figures'!$G:$G,"P1",'2012Figures'!$E:$E,$B$1)</f>
        <v>0</v>
      </c>
      <c r="R188" s="46" t="str">
        <f t="shared" si="23"/>
        <v/>
      </c>
      <c r="S188" s="46" t="str">
        <f t="shared" si="23"/>
        <v/>
      </c>
      <c r="T188" s="46" t="str">
        <f t="shared" si="23"/>
        <v/>
      </c>
      <c r="U188" s="46" t="str">
        <f t="shared" si="23"/>
        <v/>
      </c>
      <c r="V188" s="46" t="str">
        <f t="shared" si="23"/>
        <v/>
      </c>
    </row>
    <row r="189" spans="1:22" x14ac:dyDescent="0.2">
      <c r="A189" s="1">
        <v>118</v>
      </c>
      <c r="B189" s="1" t="s">
        <v>109</v>
      </c>
      <c r="C189" s="8">
        <v>3</v>
      </c>
      <c r="D189" s="29">
        <f>SUMIFS('2013Figures'!$J:$J,'2013Figures'!$C:$C,$A189,'2013Figures'!$H:$H,$B189,'2013Figures'!$I:$I,$C189,'2013Figures'!$E:$E,$B$1)</f>
        <v>0</v>
      </c>
      <c r="E189" s="9">
        <f>SUMIFS('2013Figures'!$J:$J,'2013Figures'!$C:$C,$A189,'2013Figures'!$H:$H,$B189,'2013Figures'!$I:$I,$C189,'2013Figures'!$B:$B,"BrokerToCy",'2013Figures'!$G:$G,"E1",'2013Figures'!$E:$E,$B$1)</f>
        <v>0</v>
      </c>
      <c r="F189" s="9">
        <f>SUMIFS('2013Figures'!$J:$J,'2013Figures'!$C:$C,$A189,'2013Figures'!$H:$H,$B189,'2013Figures'!$I:$I,$C189,'2013Figures'!$B:$B,"BrokerToCy",'2013Figures'!$G:$G,"P1",'2013Figures'!$E:$E,$B$1)</f>
        <v>0</v>
      </c>
      <c r="G189" s="9">
        <f>SUMIFS('2013Figures'!$J:$J,'2013Figures'!$C:$C,$A189,'2013Figures'!$H:$H,$B189,'2013Figures'!$I:$I,$C189,'2013Figures'!$B:$B,"CyToBroker",'2013Figures'!$G:$G,"E1",'2013Figures'!$E:$E,$B$1)</f>
        <v>0</v>
      </c>
      <c r="H189" s="9">
        <f>SUMIFS('2013Figures'!$J:$J,'2013Figures'!$C:$C,$A189,'2013Figures'!$H:$H,$B189,'2013Figures'!$I:$I,$C189,'2013Figures'!$B:$B,"CyToBroker",'2013Figures'!$G:$G,"P1",'2013Figures'!$E:$E,$B$1)</f>
        <v>0</v>
      </c>
      <c r="J189" s="8">
        <v>200801</v>
      </c>
      <c r="L189" s="42">
        <f>SUMIFS('2012Figures'!$J:$J,'2012Figures'!$C:$C,$A189,'2012Figures'!$H:$H,$B189,'2012Figures'!$I:$I,$C189,'2012Figures'!$E:$E,$B$1)</f>
        <v>0</v>
      </c>
      <c r="M189" s="52">
        <f>SUMIFS('2012Figures'!$J:$J,'2012Figures'!$C:$C,$A189,'2012Figures'!$H:$H,$B189,'2012Figures'!$I:$I,$C189,'2012Figures'!$B:$B,"BrokerToCy",'2012Figures'!$G:$G,"E1",'2012Figures'!$E:$E,$B$1)</f>
        <v>0</v>
      </c>
      <c r="N189" s="52">
        <f>SUMIFS('2012Figures'!$J:$J,'2012Figures'!$C:$C,$A189,'2012Figures'!$H:$H,$B189,'2012Figures'!$I:$I,$C189,'2012Figures'!$B:$B,"BrokerToCy",'2012Figures'!$G:$G,"P1",'2012Figures'!$E:$E,$B$1)</f>
        <v>0</v>
      </c>
      <c r="O189" s="52">
        <f>SUMIFS('2012Figures'!$J:$J,'2012Figures'!$C:$C,$A189,'2012Figures'!$H:$H,$B189,'2012Figures'!$I:$I,$C189,'2012Figures'!$B:$B,"CyToBroker",'2012Figures'!$G:$G,"E1",'2012Figures'!$E:$E,$B$1)</f>
        <v>0</v>
      </c>
      <c r="P189" s="52">
        <f>SUMIFS('2012Figures'!$J:$J,'2012Figures'!$C:$C,$A189,'2012Figures'!$H:$H,$B189,'2012Figures'!$I:$I,$C189,'2012Figures'!$B:$B,"CyToBroker",'2012Figures'!$G:$G,"P1",'2012Figures'!$E:$E,$B$1)</f>
        <v>0</v>
      </c>
      <c r="R189" s="46" t="str">
        <f t="shared" si="23"/>
        <v/>
      </c>
      <c r="S189" s="46" t="str">
        <f t="shared" si="23"/>
        <v/>
      </c>
      <c r="T189" s="46" t="str">
        <f t="shared" si="23"/>
        <v/>
      </c>
      <c r="U189" s="46" t="str">
        <f t="shared" si="23"/>
        <v/>
      </c>
      <c r="V189" s="46" t="str">
        <f t="shared" si="23"/>
        <v/>
      </c>
    </row>
    <row r="190" spans="1:22" x14ac:dyDescent="0.2">
      <c r="A190" s="1">
        <v>118</v>
      </c>
      <c r="B190" s="1" t="s">
        <v>109</v>
      </c>
      <c r="C190" s="8">
        <v>2</v>
      </c>
      <c r="D190" s="29">
        <f>SUMIFS('2013Figures'!$J:$J,'2013Figures'!$C:$C,$A190,'2013Figures'!$H:$H,$B190,'2013Figures'!$I:$I,$C190,'2013Figures'!$E:$E,$B$1)</f>
        <v>0</v>
      </c>
      <c r="E190" s="9">
        <f>SUMIFS('2013Figures'!$J:$J,'2013Figures'!$C:$C,$A190,'2013Figures'!$H:$H,$B190,'2013Figures'!$I:$I,$C190,'2013Figures'!$B:$B,"BrokerToCy",'2013Figures'!$G:$G,"E1",'2013Figures'!$E:$E,$B$1)</f>
        <v>0</v>
      </c>
      <c r="F190" s="9">
        <f>SUMIFS('2013Figures'!$J:$J,'2013Figures'!$C:$C,$A190,'2013Figures'!$H:$H,$B190,'2013Figures'!$I:$I,$C190,'2013Figures'!$B:$B,"BrokerToCy",'2013Figures'!$G:$G,"P1",'2013Figures'!$E:$E,$B$1)</f>
        <v>0</v>
      </c>
      <c r="G190" s="9">
        <f>SUMIFS('2013Figures'!$J:$J,'2013Figures'!$C:$C,$A190,'2013Figures'!$H:$H,$B190,'2013Figures'!$I:$I,$C190,'2013Figures'!$B:$B,"CyToBroker",'2013Figures'!$G:$G,"E1",'2013Figures'!$E:$E,$B$1)</f>
        <v>0</v>
      </c>
      <c r="H190" s="9">
        <f>SUMIFS('2013Figures'!$J:$J,'2013Figures'!$C:$C,$A190,'2013Figures'!$H:$H,$B190,'2013Figures'!$I:$I,$C190,'2013Figures'!$B:$B,"CyToBroker",'2013Figures'!$G:$G,"P1",'2013Figures'!$E:$E,$B$1)</f>
        <v>0</v>
      </c>
      <c r="J190" s="8">
        <v>200701</v>
      </c>
      <c r="L190" s="42">
        <f>SUMIFS('2012Figures'!$J:$J,'2012Figures'!$C:$C,$A190,'2012Figures'!$H:$H,$B190,'2012Figures'!$I:$I,$C190,'2012Figures'!$E:$E,$B$1)</f>
        <v>0</v>
      </c>
      <c r="M190" s="52">
        <f>SUMIFS('2012Figures'!$J:$J,'2012Figures'!$C:$C,$A190,'2012Figures'!$H:$H,$B190,'2012Figures'!$I:$I,$C190,'2012Figures'!$B:$B,"BrokerToCy",'2012Figures'!$G:$G,"E1",'2012Figures'!$E:$E,$B$1)</f>
        <v>0</v>
      </c>
      <c r="N190" s="52">
        <f>SUMIFS('2012Figures'!$J:$J,'2012Figures'!$C:$C,$A190,'2012Figures'!$H:$H,$B190,'2012Figures'!$I:$I,$C190,'2012Figures'!$B:$B,"BrokerToCy",'2012Figures'!$G:$G,"P1",'2012Figures'!$E:$E,$B$1)</f>
        <v>0</v>
      </c>
      <c r="O190" s="52">
        <f>SUMIFS('2012Figures'!$J:$J,'2012Figures'!$C:$C,$A190,'2012Figures'!$H:$H,$B190,'2012Figures'!$I:$I,$C190,'2012Figures'!$B:$B,"CyToBroker",'2012Figures'!$G:$G,"E1",'2012Figures'!$E:$E,$B$1)</f>
        <v>0</v>
      </c>
      <c r="P190" s="52">
        <f>SUMIFS('2012Figures'!$J:$J,'2012Figures'!$C:$C,$A190,'2012Figures'!$H:$H,$B190,'2012Figures'!$I:$I,$C190,'2012Figures'!$B:$B,"CyToBroker",'2012Figures'!$G:$G,"P1",'2012Figures'!$E:$E,$B$1)</f>
        <v>0</v>
      </c>
      <c r="R190" s="46" t="str">
        <f t="shared" si="23"/>
        <v/>
      </c>
      <c r="S190" s="46" t="str">
        <f t="shared" si="23"/>
        <v/>
      </c>
      <c r="T190" s="46" t="str">
        <f t="shared" si="23"/>
        <v/>
      </c>
      <c r="U190" s="46" t="str">
        <f t="shared" si="23"/>
        <v/>
      </c>
      <c r="V190" s="46" t="str">
        <f t="shared" si="23"/>
        <v/>
      </c>
    </row>
    <row r="191" spans="1:22" x14ac:dyDescent="0.2">
      <c r="A191" s="1">
        <v>118</v>
      </c>
      <c r="B191" s="1" t="s">
        <v>109</v>
      </c>
      <c r="C191" s="8">
        <v>1</v>
      </c>
      <c r="D191" s="29">
        <f>SUMIFS('2013Figures'!$J:$J,'2013Figures'!$C:$C,$A191,'2013Figures'!$H:$H,$B191,'2013Figures'!$I:$I,$C191,'2013Figures'!$E:$E,$B$1)</f>
        <v>0</v>
      </c>
      <c r="E191" s="9">
        <f>SUMIFS('2013Figures'!$J:$J,'2013Figures'!$C:$C,$A191,'2013Figures'!$H:$H,$B191,'2013Figures'!$I:$I,$C191,'2013Figures'!$B:$B,"BrokerToCy",'2013Figures'!$G:$G,"E1",'2013Figures'!$E:$E,$B$1)</f>
        <v>0</v>
      </c>
      <c r="F191" s="9">
        <f>SUMIFS('2013Figures'!$J:$J,'2013Figures'!$C:$C,$A191,'2013Figures'!$H:$H,$B191,'2013Figures'!$I:$I,$C191,'2013Figures'!$B:$B,"BrokerToCy",'2013Figures'!$G:$G,"P1",'2013Figures'!$E:$E,$B$1)</f>
        <v>0</v>
      </c>
      <c r="G191" s="9">
        <f>SUMIFS('2013Figures'!$J:$J,'2013Figures'!$C:$C,$A191,'2013Figures'!$H:$H,$B191,'2013Figures'!$I:$I,$C191,'2013Figures'!$B:$B,"CyToBroker",'2013Figures'!$G:$G,"E1",'2013Figures'!$E:$E,$B$1)</f>
        <v>0</v>
      </c>
      <c r="H191" s="9">
        <f>SUMIFS('2013Figures'!$J:$J,'2013Figures'!$C:$C,$A191,'2013Figures'!$H:$H,$B191,'2013Figures'!$I:$I,$C191,'2013Figures'!$B:$B,"CyToBroker",'2013Figures'!$G:$G,"P1",'2013Figures'!$E:$E,$B$1)</f>
        <v>0</v>
      </c>
      <c r="J191" s="8">
        <v>200601</v>
      </c>
      <c r="L191" s="42">
        <f>SUMIFS('2012Figures'!$J:$J,'2012Figures'!$C:$C,$A191,'2012Figures'!$H:$H,$B191,'2012Figures'!$I:$I,$C191,'2012Figures'!$E:$E,$B$1)</f>
        <v>0</v>
      </c>
      <c r="M191" s="52">
        <f>SUMIFS('2012Figures'!$J:$J,'2012Figures'!$C:$C,$A191,'2012Figures'!$H:$H,$B191,'2012Figures'!$I:$I,$C191,'2012Figures'!$B:$B,"BrokerToCy",'2012Figures'!$G:$G,"E1",'2012Figures'!$E:$E,$B$1)</f>
        <v>0</v>
      </c>
      <c r="N191" s="52">
        <f>SUMIFS('2012Figures'!$J:$J,'2012Figures'!$C:$C,$A191,'2012Figures'!$H:$H,$B191,'2012Figures'!$I:$I,$C191,'2012Figures'!$B:$B,"BrokerToCy",'2012Figures'!$G:$G,"P1",'2012Figures'!$E:$E,$B$1)</f>
        <v>0</v>
      </c>
      <c r="O191" s="52">
        <f>SUMIFS('2012Figures'!$J:$J,'2012Figures'!$C:$C,$A191,'2012Figures'!$H:$H,$B191,'2012Figures'!$I:$I,$C191,'2012Figures'!$B:$B,"CyToBroker",'2012Figures'!$G:$G,"E1",'2012Figures'!$E:$E,$B$1)</f>
        <v>0</v>
      </c>
      <c r="P191" s="52">
        <f>SUMIFS('2012Figures'!$J:$J,'2012Figures'!$C:$C,$A191,'2012Figures'!$H:$H,$B191,'2012Figures'!$I:$I,$C191,'2012Figures'!$B:$B,"CyToBroker",'2012Figures'!$G:$G,"P1",'2012Figures'!$E:$E,$B$1)</f>
        <v>0</v>
      </c>
      <c r="R191" s="46" t="str">
        <f t="shared" si="23"/>
        <v/>
      </c>
      <c r="S191" s="46" t="str">
        <f t="shared" si="23"/>
        <v/>
      </c>
      <c r="T191" s="46" t="str">
        <f t="shared" si="23"/>
        <v/>
      </c>
      <c r="U191" s="46" t="str">
        <f t="shared" si="23"/>
        <v/>
      </c>
      <c r="V191" s="46" t="str">
        <f t="shared" si="23"/>
        <v/>
      </c>
    </row>
    <row r="192" spans="1:22" x14ac:dyDescent="0.2">
      <c r="A192" s="1">
        <v>118</v>
      </c>
      <c r="B192" s="1" t="s">
        <v>109</v>
      </c>
      <c r="D192" s="29">
        <f>SUMIFS('2013Figures'!$J:$J,'2013Figures'!$C:$C,$A192,'2013Figures'!$I:$I,"",'2013Figures'!$E:$E,$B$1)</f>
        <v>0</v>
      </c>
      <c r="E192" s="9">
        <f>SUMIFS('2013Figures'!$J:$J,'2013Figures'!$C:$C,$A192,'2013Figures'!$I:$I,"",'2013Figures'!$B:$B,"BrokerToCy",'2013Figures'!$G:$G,"E1",'2013Figures'!$E:$E,$B$1)</f>
        <v>0</v>
      </c>
      <c r="F192" s="9">
        <f>SUMIFS('2013Figures'!$J:$J,'2013Figures'!$C:$C,$A192,'2013Figures'!$I:$I,"",'2013Figures'!$B:$B,"BrokerToCy",'2013Figures'!$G:$G,"P1",'2013Figures'!$E:$E,$B$1)</f>
        <v>0</v>
      </c>
      <c r="G192" s="9">
        <f>SUMIFS('2013Figures'!$J:$J,'2013Figures'!$C:$C,$A192,'2013Figures'!$I:$I,"",'2013Figures'!$B:$B,"CyToBroker",'2013Figures'!$G:$G,"E1",'2013Figures'!$E:$E,$B$1)</f>
        <v>0</v>
      </c>
      <c r="H192" s="9">
        <f>SUMIFS('2013Figures'!$J:$J,'2013Figures'!$C:$C,$A192,'2013Figures'!$I:$I,"",'2013Figures'!$B:$B,"CyToBroker",'2013Figures'!$G:$G,"P1",'2013Figures'!$E:$E,$B$1)</f>
        <v>0</v>
      </c>
      <c r="J192" s="8" t="s">
        <v>131</v>
      </c>
      <c r="L192" s="42">
        <f>SUMIFS('2012Figures'!$J:$J,'2012Figures'!$C:$C,$A192,'2012Figures'!$I:$I,"",'2012Figures'!$E:$E,$B$1)</f>
        <v>0</v>
      </c>
      <c r="M192" s="52">
        <f>SUMIFS('2012Figures'!$J:$J,'2012Figures'!$C:$C,$A192,'2012Figures'!$I:$I,"",'2012Figures'!$B:$B,"BrokerToCy",'2012Figures'!$G:$G,"E1",'2012Figures'!$E:$E,$B$1)</f>
        <v>0</v>
      </c>
      <c r="N192" s="52">
        <f>SUMIFS('2012Figures'!$J:$J,'2012Figures'!$C:$C,$A192,'2012Figures'!$I:$I,"",'2012Figures'!$B:$B,"BrokerToCy",'2012Figures'!$G:$G,"P1",'2012Figures'!$E:$E,$B$1)</f>
        <v>0</v>
      </c>
      <c r="O192" s="52">
        <f>SUMIFS('2012Figures'!$J:$J,'2012Figures'!$C:$C,$A192,'2012Figures'!$I:$I,"",'2012Figures'!$B:$B,"CyToBroker",'2012Figures'!$G:$G,"E1",'2012Figures'!$E:$E,$B$1)</f>
        <v>0</v>
      </c>
      <c r="P192" s="52">
        <f>SUMIFS('2012Figures'!$J:$J,'2012Figures'!$C:$C,$A192,'2012Figures'!$I:$I,"",'2012Figures'!$B:$B,"CyToBroker",'2012Figures'!$G:$G,"P1",'2012Figures'!$E:$E,$B$1)</f>
        <v>0</v>
      </c>
      <c r="R192" s="46" t="str">
        <f t="shared" si="23"/>
        <v/>
      </c>
      <c r="S192" s="46" t="str">
        <f t="shared" si="23"/>
        <v/>
      </c>
      <c r="T192" s="46" t="str">
        <f t="shared" si="23"/>
        <v/>
      </c>
      <c r="U192" s="46" t="str">
        <f t="shared" si="23"/>
        <v/>
      </c>
      <c r="V192" s="46" t="str">
        <f t="shared" si="23"/>
        <v/>
      </c>
    </row>
    <row r="193" spans="1:22" x14ac:dyDescent="0.2">
      <c r="A193" s="21"/>
      <c r="B193" s="21" t="s">
        <v>92</v>
      </c>
      <c r="C193" s="22"/>
      <c r="D193" s="23">
        <f>SUM(E193:H193)</f>
        <v>0</v>
      </c>
      <c r="E193" s="23">
        <f t="shared" ref="E193:H193" si="26">SUM(E181:E192)</f>
        <v>0</v>
      </c>
      <c r="F193" s="23">
        <f t="shared" si="26"/>
        <v>0</v>
      </c>
      <c r="G193" s="23">
        <f t="shared" si="26"/>
        <v>0</v>
      </c>
      <c r="H193" s="23">
        <f t="shared" si="26"/>
        <v>0</v>
      </c>
      <c r="I193" s="21"/>
      <c r="J193" s="22"/>
      <c r="K193" s="21"/>
      <c r="L193" s="43">
        <f>SUM(M193:P193)</f>
        <v>0</v>
      </c>
      <c r="M193" s="43">
        <f t="shared" ref="M193:P193" si="27">SUM(M181:M192)</f>
        <v>0</v>
      </c>
      <c r="N193" s="43">
        <f t="shared" si="27"/>
        <v>0</v>
      </c>
      <c r="O193" s="43">
        <f t="shared" si="27"/>
        <v>0</v>
      </c>
      <c r="P193" s="43">
        <f t="shared" si="27"/>
        <v>0</v>
      </c>
      <c r="Q193" s="21"/>
      <c r="R193" s="21"/>
      <c r="S193" s="21"/>
      <c r="T193" s="21"/>
      <c r="U193" s="21"/>
      <c r="V193" s="21"/>
    </row>
    <row r="194" spans="1:22" x14ac:dyDescent="0.2">
      <c r="A194" s="28">
        <v>119</v>
      </c>
      <c r="B194" s="28" t="s">
        <v>110</v>
      </c>
      <c r="C194" s="17" t="s">
        <v>88</v>
      </c>
      <c r="D194" s="18">
        <f>SUMIFS('2013Figures'!$J:$J,'2013Figures'!$C:$C,$A194,'2013Figures'!$E:$E,$B$1)</f>
        <v>0</v>
      </c>
      <c r="E194" s="18">
        <f>SUMIFS('2013Figures'!$J:$J,'2013Figures'!$C:$C,$A194,'2013Figures'!$B:$B,"BrokerToCy",'2013Figures'!$G:$G,"E1",'2013Figures'!$E:$E,$B$1)</f>
        <v>0</v>
      </c>
      <c r="F194" s="18">
        <f>SUMIFS('2013Figures'!$J:$J,'2013Figures'!$C:$C,$A194,'2013Figures'!$B:$B,"BrokerToCy",'2013Figures'!$G:$G,"P1",'2013Figures'!$E:$E,$B$1)</f>
        <v>0</v>
      </c>
      <c r="G194" s="18">
        <f>SUMIFS('2013Figures'!$J:$J,'2013Figures'!$C:$C,$A194,'2013Figures'!$B:$B,"CyToBroker",'2013Figures'!$G:$G,"E1",'2013Figures'!$E:$E,$B$1)</f>
        <v>0</v>
      </c>
      <c r="H194" s="18">
        <f>SUMIFS('2013Figures'!$J:$J,'2013Figures'!$C:$C,$A194,'2013Figures'!$B:$B,"CyToBroker",'2013Figures'!$G:$G,"P1",'2013Figures'!$E:$E,$B$1)</f>
        <v>0</v>
      </c>
      <c r="I194" s="28"/>
      <c r="J194" s="17"/>
      <c r="K194" s="28"/>
      <c r="L194" s="50">
        <f>SUMIFS('2012Figures'!$J:$J,'2012Figures'!$C:$C,$A194,'2012Figures'!$E:$E,$B$1)</f>
        <v>0</v>
      </c>
      <c r="M194" s="50">
        <f>SUMIFS('2012Figures'!$J:$J,'2012Figures'!$C:$C,$A194,'2012Figures'!$B:$B,"BrokerToCy",'2012Figures'!$G:$G,"E1",'2012Figures'!$E:$E,$B$1)</f>
        <v>0</v>
      </c>
      <c r="N194" s="50">
        <f>SUMIFS('2012Figures'!$J:$J,'2012Figures'!$C:$C,$A194,'2012Figures'!$B:$B,"BrokerToCy",'2012Figures'!$G:$G,"P1",'2012Figures'!$E:$E,$B$1)</f>
        <v>0</v>
      </c>
      <c r="O194" s="50">
        <f>SUMIFS('2012Figures'!$J:$J,'2012Figures'!$C:$C,$A194,'2012Figures'!$B:$B,"CyToBroker",'2012Figures'!$G:$G,"E1",'2012Figures'!$E:$E,$B$1)</f>
        <v>0</v>
      </c>
      <c r="P194" s="50">
        <f>SUMIFS('2012Figures'!$J:$J,'2012Figures'!$C:$C,$A194,'2012Figures'!$B:$B,"CyToBroker",'2012Figures'!$G:$G,"P1",'2012Figures'!$E:$E,$B$1)</f>
        <v>0</v>
      </c>
      <c r="Q194" s="28"/>
      <c r="R194" s="46" t="str">
        <f t="shared" si="23"/>
        <v/>
      </c>
      <c r="S194" s="46" t="str">
        <f t="shared" si="23"/>
        <v/>
      </c>
      <c r="T194" s="46" t="str">
        <f t="shared" si="23"/>
        <v/>
      </c>
      <c r="U194" s="46" t="str">
        <f t="shared" si="23"/>
        <v/>
      </c>
      <c r="V194" s="46" t="str">
        <f t="shared" si="23"/>
        <v/>
      </c>
    </row>
    <row r="195" spans="1:22" x14ac:dyDescent="0.2">
      <c r="A195" s="1">
        <v>119</v>
      </c>
      <c r="B195" s="1" t="s">
        <v>110</v>
      </c>
      <c r="C195" s="8">
        <v>9</v>
      </c>
      <c r="D195" s="29">
        <f>SUMIFS('2013Figures'!$J:$J,'2013Figures'!$C:$C,$A195,'2013Figures'!$H:$H,$B195,'2013Figures'!$I:$I,$C195,'2013Figures'!$E:$E,$B$1)</f>
        <v>0</v>
      </c>
      <c r="E195" s="9">
        <f>SUMIFS('2013Figures'!$J:$J,'2013Figures'!$C:$C,$A195,'2013Figures'!$H:$H,$B195,'2013Figures'!$I:$I,$C195,'2013Figures'!$B:$B,"BrokerToCy",'2013Figures'!$G:$G,"E1",'2013Figures'!$E:$E,$B$1)</f>
        <v>0</v>
      </c>
      <c r="F195" s="9">
        <f>SUMIFS('2013Figures'!$J:$J,'2013Figures'!$C:$C,$A195,'2013Figures'!$H:$H,$B195,'2013Figures'!$I:$I,$C195,'2013Figures'!$B:$B,"BrokerToCy",'2013Figures'!$G:$G,"P1",'2013Figures'!$E:$E,$B$1)</f>
        <v>0</v>
      </c>
      <c r="G195" s="9">
        <f>SUMIFS('2013Figures'!$J:$J,'2013Figures'!$C:$C,$A195,'2013Figures'!$H:$H,$B195,'2013Figures'!$I:$I,$C195,'2013Figures'!$B:$B,"CyToBroker",'2013Figures'!$G:$G,"E1",'2013Figures'!$E:$E,$B$1)</f>
        <v>0</v>
      </c>
      <c r="H195" s="9">
        <f>SUMIFS('2013Figures'!$J:$J,'2013Figures'!$C:$C,$A195,'2013Figures'!$H:$H,$B195,'2013Figures'!$I:$I,$C195,'2013Figures'!$B:$B,"CyToBroker",'2013Figures'!$G:$G,"P1",'2013Figures'!$E:$E,$B$1)</f>
        <v>0</v>
      </c>
      <c r="I195" s="33"/>
      <c r="J195" s="34"/>
      <c r="K195" s="33"/>
      <c r="L195" s="42">
        <f>SUMIFS('2012Figures'!$J:$J,'2012Figures'!$C:$C,$A195,'2012Figures'!$H:$H,$B195,'2012Figures'!$I:$I,$C195,'2012Figures'!$E:$E,$B$1)</f>
        <v>0</v>
      </c>
      <c r="M195" s="52">
        <f>SUMIFS('2012Figures'!$J:$J,'2012Figures'!$C:$C,$A195,'2012Figures'!$H:$H,$B195,'2012Figures'!$I:$I,$C195,'2012Figures'!$B:$B,"BrokerToCy",'2012Figures'!$G:$G,"E1",'2012Figures'!$E:$E,$B$1)</f>
        <v>0</v>
      </c>
      <c r="N195" s="52">
        <f>SUMIFS('2012Figures'!$J:$J,'2012Figures'!$C:$C,$A195,'2012Figures'!$H:$H,$B195,'2012Figures'!$I:$I,$C195,'2012Figures'!$B:$B,"BrokerToCy",'2012Figures'!$G:$G,"P1",'2012Figures'!$E:$E,$B$1)</f>
        <v>0</v>
      </c>
      <c r="O195" s="52">
        <f>SUMIFS('2012Figures'!$J:$J,'2012Figures'!$C:$C,$A195,'2012Figures'!$H:$H,$B195,'2012Figures'!$I:$I,$C195,'2012Figures'!$B:$B,"CyToBroker",'2012Figures'!$G:$G,"E1",'2012Figures'!$E:$E,$B$1)</f>
        <v>0</v>
      </c>
      <c r="P195" s="52">
        <f>SUMIFS('2012Figures'!$J:$J,'2012Figures'!$C:$C,$A195,'2012Figures'!$H:$H,$B195,'2012Figures'!$I:$I,$C195,'2012Figures'!$B:$B,"CyToBroker",'2012Figures'!$G:$G,"P1",'2012Figures'!$E:$E,$B$1)</f>
        <v>0</v>
      </c>
      <c r="Q195" s="33"/>
      <c r="R195" s="46" t="str">
        <f t="shared" si="23"/>
        <v/>
      </c>
      <c r="S195" s="46" t="str">
        <f t="shared" si="23"/>
        <v/>
      </c>
      <c r="T195" s="46" t="str">
        <f t="shared" si="23"/>
        <v/>
      </c>
      <c r="U195" s="46" t="str">
        <f t="shared" si="23"/>
        <v/>
      </c>
      <c r="V195" s="46" t="str">
        <f t="shared" si="23"/>
        <v/>
      </c>
    </row>
    <row r="196" spans="1:22" x14ac:dyDescent="0.2">
      <c r="A196" s="1">
        <v>119</v>
      </c>
      <c r="B196" s="1" t="s">
        <v>110</v>
      </c>
      <c r="C196" s="8">
        <v>8</v>
      </c>
      <c r="D196" s="29">
        <f>SUMIFS('2013Figures'!$J:$J,'2013Figures'!$C:$C,$A196,'2013Figures'!$H:$H,$B196,'2013Figures'!$I:$I,$C196,'2013Figures'!$E:$E,$B$1)</f>
        <v>0</v>
      </c>
      <c r="E196" s="9">
        <f>SUMIFS('2013Figures'!$J:$J,'2013Figures'!$C:$C,$A196,'2013Figures'!$H:$H,$B196,'2013Figures'!$I:$I,$C196,'2013Figures'!$B:$B,"BrokerToCy",'2013Figures'!$G:$G,"E1",'2013Figures'!$E:$E,$B$1)</f>
        <v>0</v>
      </c>
      <c r="F196" s="9">
        <f>SUMIFS('2013Figures'!$J:$J,'2013Figures'!$C:$C,$A196,'2013Figures'!$H:$H,$B196,'2013Figures'!$I:$I,$C196,'2013Figures'!$B:$B,"BrokerToCy",'2013Figures'!$G:$G,"P1",'2013Figures'!$E:$E,$B$1)</f>
        <v>0</v>
      </c>
      <c r="G196" s="9">
        <f>SUMIFS('2013Figures'!$J:$J,'2013Figures'!$C:$C,$A196,'2013Figures'!$H:$H,$B196,'2013Figures'!$I:$I,$C196,'2013Figures'!$B:$B,"CyToBroker",'2013Figures'!$G:$G,"E1",'2013Figures'!$E:$E,$B$1)</f>
        <v>0</v>
      </c>
      <c r="H196" s="9">
        <f>SUMIFS('2013Figures'!$J:$J,'2013Figures'!$C:$C,$A196,'2013Figures'!$H:$H,$B196,'2013Figures'!$I:$I,$C196,'2013Figures'!$B:$B,"CyToBroker",'2013Figures'!$G:$G,"P1",'2013Figures'!$E:$E,$B$1)</f>
        <v>0</v>
      </c>
      <c r="I196" s="33"/>
      <c r="J196" s="34">
        <v>201501</v>
      </c>
      <c r="K196" s="33"/>
      <c r="L196" s="42">
        <f>SUMIFS('2012Figures'!$J:$J,'2012Figures'!$C:$C,$A196,'2012Figures'!$H:$H,$B196,'2012Figures'!$I:$I,$C196,'2012Figures'!$E:$E,$B$1)</f>
        <v>0</v>
      </c>
      <c r="M196" s="52">
        <f>SUMIFS('2012Figures'!$J:$J,'2012Figures'!$C:$C,$A196,'2012Figures'!$H:$H,$B196,'2012Figures'!$I:$I,$C196,'2012Figures'!$B:$B,"BrokerToCy",'2012Figures'!$G:$G,"E1",'2012Figures'!$E:$E,$B$1)</f>
        <v>0</v>
      </c>
      <c r="N196" s="52">
        <f>SUMIFS('2012Figures'!$J:$J,'2012Figures'!$C:$C,$A196,'2012Figures'!$H:$H,$B196,'2012Figures'!$I:$I,$C196,'2012Figures'!$B:$B,"BrokerToCy",'2012Figures'!$G:$G,"P1",'2012Figures'!$E:$E,$B$1)</f>
        <v>0</v>
      </c>
      <c r="O196" s="52">
        <f>SUMIFS('2012Figures'!$J:$J,'2012Figures'!$C:$C,$A196,'2012Figures'!$H:$H,$B196,'2012Figures'!$I:$I,$C196,'2012Figures'!$B:$B,"CyToBroker",'2012Figures'!$G:$G,"E1",'2012Figures'!$E:$E,$B$1)</f>
        <v>0</v>
      </c>
      <c r="P196" s="52">
        <f>SUMIFS('2012Figures'!$J:$J,'2012Figures'!$C:$C,$A196,'2012Figures'!$H:$H,$B196,'2012Figures'!$I:$I,$C196,'2012Figures'!$B:$B,"CyToBroker",'2012Figures'!$G:$G,"P1",'2012Figures'!$E:$E,$B$1)</f>
        <v>0</v>
      </c>
      <c r="Q196" s="33"/>
      <c r="R196" s="46" t="str">
        <f t="shared" si="23"/>
        <v/>
      </c>
      <c r="S196" s="46" t="str">
        <f t="shared" si="23"/>
        <v/>
      </c>
      <c r="T196" s="46" t="str">
        <f t="shared" si="23"/>
        <v/>
      </c>
      <c r="U196" s="46" t="str">
        <f t="shared" si="23"/>
        <v/>
      </c>
      <c r="V196" s="46" t="str">
        <f t="shared" si="23"/>
        <v/>
      </c>
    </row>
    <row r="197" spans="1:22" x14ac:dyDescent="0.2">
      <c r="A197" s="1">
        <v>119</v>
      </c>
      <c r="B197" s="1" t="s">
        <v>110</v>
      </c>
      <c r="C197" s="8">
        <v>7</v>
      </c>
      <c r="D197" s="29">
        <f>SUMIFS('2013Figures'!$J:$J,'2013Figures'!$C:$C,$A197,'2013Figures'!$H:$H,$B197,'2013Figures'!$I:$I,$C197,'2013Figures'!$E:$E,$B$1)</f>
        <v>0</v>
      </c>
      <c r="E197" s="9">
        <f>SUMIFS('2013Figures'!$J:$J,'2013Figures'!$C:$C,$A197,'2013Figures'!$H:$H,$B197,'2013Figures'!$I:$I,$C197,'2013Figures'!$B:$B,"BrokerToCy",'2013Figures'!$G:$G,"E1",'2013Figures'!$E:$E,$B$1)</f>
        <v>0</v>
      </c>
      <c r="F197" s="9">
        <f>SUMIFS('2013Figures'!$J:$J,'2013Figures'!$C:$C,$A197,'2013Figures'!$H:$H,$B197,'2013Figures'!$I:$I,$C197,'2013Figures'!$B:$B,"BrokerToCy",'2013Figures'!$G:$G,"P1",'2013Figures'!$E:$E,$B$1)</f>
        <v>0</v>
      </c>
      <c r="G197" s="9">
        <f>SUMIFS('2013Figures'!$J:$J,'2013Figures'!$C:$C,$A197,'2013Figures'!$H:$H,$B197,'2013Figures'!$I:$I,$C197,'2013Figures'!$B:$B,"CyToBroker",'2013Figures'!$G:$G,"E1",'2013Figures'!$E:$E,$B$1)</f>
        <v>0</v>
      </c>
      <c r="H197" s="9">
        <f>SUMIFS('2013Figures'!$J:$J,'2013Figures'!$C:$C,$A197,'2013Figures'!$H:$H,$B197,'2013Figures'!$I:$I,$C197,'2013Figures'!$B:$B,"CyToBroker",'2013Figures'!$G:$G,"P1",'2013Figures'!$E:$E,$B$1)</f>
        <v>0</v>
      </c>
      <c r="J197" s="8">
        <v>201401</v>
      </c>
      <c r="L197" s="42">
        <f>SUMIFS('2012Figures'!$J:$J,'2012Figures'!$C:$C,$A197,'2012Figures'!$H:$H,$B197,'2012Figures'!$I:$I,$C197,'2012Figures'!$E:$E,$B$1)</f>
        <v>0</v>
      </c>
      <c r="M197" s="52">
        <f>SUMIFS('2012Figures'!$J:$J,'2012Figures'!$C:$C,$A197,'2012Figures'!$H:$H,$B197,'2012Figures'!$I:$I,$C197,'2012Figures'!$B:$B,"BrokerToCy",'2012Figures'!$G:$G,"E1",'2012Figures'!$E:$E,$B$1)</f>
        <v>0</v>
      </c>
      <c r="N197" s="52">
        <f>SUMIFS('2012Figures'!$J:$J,'2012Figures'!$C:$C,$A197,'2012Figures'!$H:$H,$B197,'2012Figures'!$I:$I,$C197,'2012Figures'!$B:$B,"BrokerToCy",'2012Figures'!$G:$G,"P1",'2012Figures'!$E:$E,$B$1)</f>
        <v>0</v>
      </c>
      <c r="O197" s="52">
        <f>SUMIFS('2012Figures'!$J:$J,'2012Figures'!$C:$C,$A197,'2012Figures'!$H:$H,$B197,'2012Figures'!$I:$I,$C197,'2012Figures'!$B:$B,"CyToBroker",'2012Figures'!$G:$G,"E1",'2012Figures'!$E:$E,$B$1)</f>
        <v>0</v>
      </c>
      <c r="P197" s="52">
        <f>SUMIFS('2012Figures'!$J:$J,'2012Figures'!$C:$C,$A197,'2012Figures'!$H:$H,$B197,'2012Figures'!$I:$I,$C197,'2012Figures'!$B:$B,"CyToBroker",'2012Figures'!$G:$G,"P1",'2012Figures'!$E:$E,$B$1)</f>
        <v>0</v>
      </c>
      <c r="R197" s="46" t="str">
        <f t="shared" si="23"/>
        <v/>
      </c>
      <c r="S197" s="46" t="str">
        <f t="shared" si="23"/>
        <v/>
      </c>
      <c r="T197" s="46" t="str">
        <f t="shared" si="23"/>
        <v/>
      </c>
      <c r="U197" s="46" t="str">
        <f t="shared" si="23"/>
        <v/>
      </c>
      <c r="V197" s="46" t="str">
        <f t="shared" si="23"/>
        <v/>
      </c>
    </row>
    <row r="198" spans="1:22" x14ac:dyDescent="0.2">
      <c r="A198" s="1">
        <v>119</v>
      </c>
      <c r="B198" s="1" t="s">
        <v>110</v>
      </c>
      <c r="C198" s="8">
        <v>6</v>
      </c>
      <c r="D198" s="29">
        <f>SUMIFS('2013Figures'!$J:$J,'2013Figures'!$C:$C,$A198,'2013Figures'!$H:$H,$B198,'2013Figures'!$I:$I,$C198,'2013Figures'!$E:$E,$B$1)</f>
        <v>0</v>
      </c>
      <c r="E198" s="9">
        <f>SUMIFS('2013Figures'!$J:$J,'2013Figures'!$C:$C,$A198,'2013Figures'!$H:$H,$B198,'2013Figures'!$I:$I,$C198,'2013Figures'!$B:$B,"BrokerToCy",'2013Figures'!$G:$G,"E1",'2013Figures'!$E:$E,$B$1)</f>
        <v>0</v>
      </c>
      <c r="F198" s="9">
        <f>SUMIFS('2013Figures'!$J:$J,'2013Figures'!$C:$C,$A198,'2013Figures'!$H:$H,$B198,'2013Figures'!$I:$I,$C198,'2013Figures'!$B:$B,"BrokerToCy",'2013Figures'!$G:$G,"P1",'2013Figures'!$E:$E,$B$1)</f>
        <v>0</v>
      </c>
      <c r="G198" s="9">
        <f>SUMIFS('2013Figures'!$J:$J,'2013Figures'!$C:$C,$A198,'2013Figures'!$H:$H,$B198,'2013Figures'!$I:$I,$C198,'2013Figures'!$B:$B,"CyToBroker",'2013Figures'!$G:$G,"E1",'2013Figures'!$E:$E,$B$1)</f>
        <v>0</v>
      </c>
      <c r="H198" s="9">
        <f>SUMIFS('2013Figures'!$J:$J,'2013Figures'!$C:$C,$A198,'2013Figures'!$H:$H,$B198,'2013Figures'!$I:$I,$C198,'2013Figures'!$B:$B,"CyToBroker",'2013Figures'!$G:$G,"P1",'2013Figures'!$E:$E,$B$1)</f>
        <v>0</v>
      </c>
      <c r="I198" s="30"/>
      <c r="J198" s="31">
        <v>201301</v>
      </c>
      <c r="K198" s="30"/>
      <c r="L198" s="42">
        <f>SUMIFS('2012Figures'!$J:$J,'2012Figures'!$C:$C,$A198,'2012Figures'!$H:$H,$B198,'2012Figures'!$I:$I,$C198,'2012Figures'!$E:$E,$B$1)</f>
        <v>0</v>
      </c>
      <c r="M198" s="52">
        <f>SUMIFS('2012Figures'!$J:$J,'2012Figures'!$C:$C,$A198,'2012Figures'!$H:$H,$B198,'2012Figures'!$I:$I,$C198,'2012Figures'!$B:$B,"BrokerToCy",'2012Figures'!$G:$G,"E1",'2012Figures'!$E:$E,$B$1)</f>
        <v>0</v>
      </c>
      <c r="N198" s="52">
        <f>SUMIFS('2012Figures'!$J:$J,'2012Figures'!$C:$C,$A198,'2012Figures'!$H:$H,$B198,'2012Figures'!$I:$I,$C198,'2012Figures'!$B:$B,"BrokerToCy",'2012Figures'!$G:$G,"P1",'2012Figures'!$E:$E,$B$1)</f>
        <v>0</v>
      </c>
      <c r="O198" s="52">
        <f>SUMIFS('2012Figures'!$J:$J,'2012Figures'!$C:$C,$A198,'2012Figures'!$H:$H,$B198,'2012Figures'!$I:$I,$C198,'2012Figures'!$B:$B,"CyToBroker",'2012Figures'!$G:$G,"E1",'2012Figures'!$E:$E,$B$1)</f>
        <v>0</v>
      </c>
      <c r="P198" s="52">
        <f>SUMIFS('2012Figures'!$J:$J,'2012Figures'!$C:$C,$A198,'2012Figures'!$H:$H,$B198,'2012Figures'!$I:$I,$C198,'2012Figures'!$B:$B,"CyToBroker",'2012Figures'!$G:$G,"P1",'2012Figures'!$E:$E,$B$1)</f>
        <v>0</v>
      </c>
      <c r="Q198" s="30"/>
      <c r="R198" s="46" t="str">
        <f t="shared" si="23"/>
        <v/>
      </c>
      <c r="S198" s="46" t="str">
        <f t="shared" si="23"/>
        <v/>
      </c>
      <c r="T198" s="46" t="str">
        <f t="shared" si="23"/>
        <v/>
      </c>
      <c r="U198" s="46" t="str">
        <f t="shared" si="23"/>
        <v/>
      </c>
      <c r="V198" s="46" t="str">
        <f t="shared" si="23"/>
        <v/>
      </c>
    </row>
    <row r="199" spans="1:22" x14ac:dyDescent="0.2">
      <c r="A199" s="1">
        <v>119</v>
      </c>
      <c r="B199" s="1" t="s">
        <v>110</v>
      </c>
      <c r="C199" s="8">
        <v>5</v>
      </c>
      <c r="D199" s="29">
        <f>SUMIFS('2013Figures'!$J:$J,'2013Figures'!$C:$C,$A199,'2013Figures'!$H:$H,$B199,'2013Figures'!$I:$I,$C199,'2013Figures'!$E:$E,$B$1)</f>
        <v>0</v>
      </c>
      <c r="E199" s="9">
        <f>SUMIFS('2013Figures'!$J:$J,'2013Figures'!$C:$C,$A199,'2013Figures'!$H:$H,$B199,'2013Figures'!$I:$I,$C199,'2013Figures'!$B:$B,"BrokerToCy",'2013Figures'!$G:$G,"E1",'2013Figures'!$E:$E,$B$1)</f>
        <v>0</v>
      </c>
      <c r="F199" s="9">
        <f>SUMIFS('2013Figures'!$J:$J,'2013Figures'!$C:$C,$A199,'2013Figures'!$H:$H,$B199,'2013Figures'!$I:$I,$C199,'2013Figures'!$B:$B,"BrokerToCy",'2013Figures'!$G:$G,"P1",'2013Figures'!$E:$E,$B$1)</f>
        <v>0</v>
      </c>
      <c r="G199" s="9">
        <f>SUMIFS('2013Figures'!$J:$J,'2013Figures'!$C:$C,$A199,'2013Figures'!$H:$H,$B199,'2013Figures'!$I:$I,$C199,'2013Figures'!$B:$B,"CyToBroker",'2013Figures'!$G:$G,"E1",'2013Figures'!$E:$E,$B$1)</f>
        <v>0</v>
      </c>
      <c r="H199" s="9">
        <f>SUMIFS('2013Figures'!$J:$J,'2013Figures'!$C:$C,$A199,'2013Figures'!$H:$H,$B199,'2013Figures'!$I:$I,$C199,'2013Figures'!$B:$B,"CyToBroker",'2013Figures'!$G:$G,"P1",'2013Figures'!$E:$E,$B$1)</f>
        <v>0</v>
      </c>
      <c r="J199" s="8">
        <v>201201</v>
      </c>
      <c r="L199" s="42">
        <f>SUMIFS('2012Figures'!$J:$J,'2012Figures'!$C:$C,$A199,'2012Figures'!$H:$H,$B199,'2012Figures'!$I:$I,$C199,'2012Figures'!$E:$E,$B$1)</f>
        <v>0</v>
      </c>
      <c r="M199" s="52">
        <f>SUMIFS('2012Figures'!$J:$J,'2012Figures'!$C:$C,$A199,'2012Figures'!$H:$H,$B199,'2012Figures'!$I:$I,$C199,'2012Figures'!$B:$B,"BrokerToCy",'2012Figures'!$G:$G,"E1",'2012Figures'!$E:$E,$B$1)</f>
        <v>0</v>
      </c>
      <c r="N199" s="52">
        <f>SUMIFS('2012Figures'!$J:$J,'2012Figures'!$C:$C,$A199,'2012Figures'!$H:$H,$B199,'2012Figures'!$I:$I,$C199,'2012Figures'!$B:$B,"BrokerToCy",'2012Figures'!$G:$G,"P1",'2012Figures'!$E:$E,$B$1)</f>
        <v>0</v>
      </c>
      <c r="O199" s="52">
        <f>SUMIFS('2012Figures'!$J:$J,'2012Figures'!$C:$C,$A199,'2012Figures'!$H:$H,$B199,'2012Figures'!$I:$I,$C199,'2012Figures'!$B:$B,"CyToBroker",'2012Figures'!$G:$G,"E1",'2012Figures'!$E:$E,$B$1)</f>
        <v>0</v>
      </c>
      <c r="P199" s="52">
        <f>SUMIFS('2012Figures'!$J:$J,'2012Figures'!$C:$C,$A199,'2012Figures'!$H:$H,$B199,'2012Figures'!$I:$I,$C199,'2012Figures'!$B:$B,"CyToBroker",'2012Figures'!$G:$G,"P1",'2012Figures'!$E:$E,$B$1)</f>
        <v>0</v>
      </c>
      <c r="R199" s="46" t="str">
        <f t="shared" si="23"/>
        <v/>
      </c>
      <c r="S199" s="46" t="str">
        <f t="shared" si="23"/>
        <v/>
      </c>
      <c r="T199" s="46" t="str">
        <f t="shared" si="23"/>
        <v/>
      </c>
      <c r="U199" s="46" t="str">
        <f t="shared" si="23"/>
        <v/>
      </c>
      <c r="V199" s="46" t="str">
        <f t="shared" si="23"/>
        <v/>
      </c>
    </row>
    <row r="200" spans="1:22" x14ac:dyDescent="0.2">
      <c r="A200" s="1">
        <v>119</v>
      </c>
      <c r="B200" s="1" t="s">
        <v>110</v>
      </c>
      <c r="C200" s="8">
        <v>4</v>
      </c>
      <c r="D200" s="29">
        <f>SUMIFS('2013Figures'!$J:$J,'2013Figures'!$C:$C,$A200,'2013Figures'!$H:$H,$B200,'2013Figures'!$I:$I,$C200,'2013Figures'!$E:$E,$B$1)</f>
        <v>0</v>
      </c>
      <c r="E200" s="9">
        <f>SUMIFS('2013Figures'!$J:$J,'2013Figures'!$C:$C,$A200,'2013Figures'!$H:$H,$B200,'2013Figures'!$I:$I,$C200,'2013Figures'!$B:$B,"BrokerToCy",'2013Figures'!$G:$G,"E1",'2013Figures'!$E:$E,$B$1)</f>
        <v>0</v>
      </c>
      <c r="F200" s="9">
        <f>SUMIFS('2013Figures'!$J:$J,'2013Figures'!$C:$C,$A200,'2013Figures'!$H:$H,$B200,'2013Figures'!$I:$I,$C200,'2013Figures'!$B:$B,"BrokerToCy",'2013Figures'!$G:$G,"P1",'2013Figures'!$E:$E,$B$1)</f>
        <v>0</v>
      </c>
      <c r="G200" s="9">
        <f>SUMIFS('2013Figures'!$J:$J,'2013Figures'!$C:$C,$A200,'2013Figures'!$H:$H,$B200,'2013Figures'!$I:$I,$C200,'2013Figures'!$B:$B,"CyToBroker",'2013Figures'!$G:$G,"E1",'2013Figures'!$E:$E,$B$1)</f>
        <v>0</v>
      </c>
      <c r="H200" s="9">
        <f>SUMIFS('2013Figures'!$J:$J,'2013Figures'!$C:$C,$A200,'2013Figures'!$H:$H,$B200,'2013Figures'!$I:$I,$C200,'2013Figures'!$B:$B,"CyToBroker",'2013Figures'!$G:$G,"P1",'2013Figures'!$E:$E,$B$1)</f>
        <v>0</v>
      </c>
      <c r="J200" s="8">
        <v>201101</v>
      </c>
      <c r="L200" s="42">
        <f>SUMIFS('2012Figures'!$J:$J,'2012Figures'!$C:$C,$A200,'2012Figures'!$H:$H,$B200,'2012Figures'!$I:$I,$C200,'2012Figures'!$E:$E,$B$1)</f>
        <v>0</v>
      </c>
      <c r="M200" s="52">
        <f>SUMIFS('2012Figures'!$J:$J,'2012Figures'!$C:$C,$A200,'2012Figures'!$H:$H,$B200,'2012Figures'!$I:$I,$C200,'2012Figures'!$B:$B,"BrokerToCy",'2012Figures'!$G:$G,"E1",'2012Figures'!$E:$E,$B$1)</f>
        <v>0</v>
      </c>
      <c r="N200" s="52">
        <f>SUMIFS('2012Figures'!$J:$J,'2012Figures'!$C:$C,$A200,'2012Figures'!$H:$H,$B200,'2012Figures'!$I:$I,$C200,'2012Figures'!$B:$B,"BrokerToCy",'2012Figures'!$G:$G,"P1",'2012Figures'!$E:$E,$B$1)</f>
        <v>0</v>
      </c>
      <c r="O200" s="52">
        <f>SUMIFS('2012Figures'!$J:$J,'2012Figures'!$C:$C,$A200,'2012Figures'!$H:$H,$B200,'2012Figures'!$I:$I,$C200,'2012Figures'!$B:$B,"CyToBroker",'2012Figures'!$G:$G,"E1",'2012Figures'!$E:$E,$B$1)</f>
        <v>0</v>
      </c>
      <c r="P200" s="52">
        <f>SUMIFS('2012Figures'!$J:$J,'2012Figures'!$C:$C,$A200,'2012Figures'!$H:$H,$B200,'2012Figures'!$I:$I,$C200,'2012Figures'!$B:$B,"CyToBroker",'2012Figures'!$G:$G,"P1",'2012Figures'!$E:$E,$B$1)</f>
        <v>0</v>
      </c>
      <c r="R200" s="46" t="str">
        <f t="shared" si="23"/>
        <v/>
      </c>
      <c r="S200" s="46" t="str">
        <f t="shared" si="23"/>
        <v/>
      </c>
      <c r="T200" s="46" t="str">
        <f t="shared" si="23"/>
        <v/>
      </c>
      <c r="U200" s="46" t="str">
        <f t="shared" si="23"/>
        <v/>
      </c>
      <c r="V200" s="46" t="str">
        <f t="shared" si="23"/>
        <v/>
      </c>
    </row>
    <row r="201" spans="1:22" x14ac:dyDescent="0.2">
      <c r="A201" s="1">
        <v>119</v>
      </c>
      <c r="B201" s="1" t="s">
        <v>110</v>
      </c>
      <c r="C201" s="8">
        <v>3</v>
      </c>
      <c r="D201" s="29">
        <f>SUMIFS('2013Figures'!$J:$J,'2013Figures'!$C:$C,$A201,'2013Figures'!$H:$H,$B201,'2013Figures'!$I:$I,$C201,'2013Figures'!$E:$E,$B$1)</f>
        <v>0</v>
      </c>
      <c r="E201" s="9">
        <f>SUMIFS('2013Figures'!$J:$J,'2013Figures'!$C:$C,$A201,'2013Figures'!$H:$H,$B201,'2013Figures'!$I:$I,$C201,'2013Figures'!$B:$B,"BrokerToCy",'2013Figures'!$G:$G,"E1",'2013Figures'!$E:$E,$B$1)</f>
        <v>0</v>
      </c>
      <c r="F201" s="9">
        <f>SUMIFS('2013Figures'!$J:$J,'2013Figures'!$C:$C,$A201,'2013Figures'!$H:$H,$B201,'2013Figures'!$I:$I,$C201,'2013Figures'!$B:$B,"BrokerToCy",'2013Figures'!$G:$G,"P1",'2013Figures'!$E:$E,$B$1)</f>
        <v>0</v>
      </c>
      <c r="G201" s="9">
        <f>SUMIFS('2013Figures'!$J:$J,'2013Figures'!$C:$C,$A201,'2013Figures'!$H:$H,$B201,'2013Figures'!$I:$I,$C201,'2013Figures'!$B:$B,"CyToBroker",'2013Figures'!$G:$G,"E1",'2013Figures'!$E:$E,$B$1)</f>
        <v>0</v>
      </c>
      <c r="H201" s="9">
        <f>SUMIFS('2013Figures'!$J:$J,'2013Figures'!$C:$C,$A201,'2013Figures'!$H:$H,$B201,'2013Figures'!$I:$I,$C201,'2013Figures'!$B:$B,"CyToBroker",'2013Figures'!$G:$G,"P1",'2013Figures'!$E:$E,$B$1)</f>
        <v>0</v>
      </c>
      <c r="J201" s="8">
        <v>201001</v>
      </c>
      <c r="L201" s="42">
        <f>SUMIFS('2012Figures'!$J:$J,'2012Figures'!$C:$C,$A201,'2012Figures'!$H:$H,$B201,'2012Figures'!$I:$I,$C201,'2012Figures'!$E:$E,$B$1)</f>
        <v>0</v>
      </c>
      <c r="M201" s="52">
        <f>SUMIFS('2012Figures'!$J:$J,'2012Figures'!$C:$C,$A201,'2012Figures'!$H:$H,$B201,'2012Figures'!$I:$I,$C201,'2012Figures'!$B:$B,"BrokerToCy",'2012Figures'!$G:$G,"E1",'2012Figures'!$E:$E,$B$1)</f>
        <v>0</v>
      </c>
      <c r="N201" s="52">
        <f>SUMIFS('2012Figures'!$J:$J,'2012Figures'!$C:$C,$A201,'2012Figures'!$H:$H,$B201,'2012Figures'!$I:$I,$C201,'2012Figures'!$B:$B,"BrokerToCy",'2012Figures'!$G:$G,"P1",'2012Figures'!$E:$E,$B$1)</f>
        <v>0</v>
      </c>
      <c r="O201" s="52">
        <f>SUMIFS('2012Figures'!$J:$J,'2012Figures'!$C:$C,$A201,'2012Figures'!$H:$H,$B201,'2012Figures'!$I:$I,$C201,'2012Figures'!$B:$B,"CyToBroker",'2012Figures'!$G:$G,"E1",'2012Figures'!$E:$E,$B$1)</f>
        <v>0</v>
      </c>
      <c r="P201" s="52">
        <f>SUMIFS('2012Figures'!$J:$J,'2012Figures'!$C:$C,$A201,'2012Figures'!$H:$H,$B201,'2012Figures'!$I:$I,$C201,'2012Figures'!$B:$B,"CyToBroker",'2012Figures'!$G:$G,"P1",'2012Figures'!$E:$E,$B$1)</f>
        <v>0</v>
      </c>
      <c r="R201" s="46" t="str">
        <f t="shared" si="23"/>
        <v/>
      </c>
      <c r="S201" s="46" t="str">
        <f t="shared" si="23"/>
        <v/>
      </c>
      <c r="T201" s="46" t="str">
        <f t="shared" si="23"/>
        <v/>
      </c>
      <c r="U201" s="46" t="str">
        <f t="shared" si="23"/>
        <v/>
      </c>
      <c r="V201" s="46" t="str">
        <f t="shared" si="23"/>
        <v/>
      </c>
    </row>
    <row r="202" spans="1:22" x14ac:dyDescent="0.2">
      <c r="A202" s="1">
        <v>119</v>
      </c>
      <c r="B202" s="1" t="s">
        <v>110</v>
      </c>
      <c r="C202" s="8">
        <v>2</v>
      </c>
      <c r="D202" s="29">
        <f>SUMIFS('2013Figures'!$J:$J,'2013Figures'!$C:$C,$A202,'2013Figures'!$H:$H,$B202,'2013Figures'!$I:$I,$C202,'2013Figures'!$E:$E,$B$1)</f>
        <v>0</v>
      </c>
      <c r="E202" s="9">
        <f>SUMIFS('2013Figures'!$J:$J,'2013Figures'!$C:$C,$A202,'2013Figures'!$H:$H,$B202,'2013Figures'!$I:$I,$C202,'2013Figures'!$B:$B,"BrokerToCy",'2013Figures'!$G:$G,"E1",'2013Figures'!$E:$E,$B$1)</f>
        <v>0</v>
      </c>
      <c r="F202" s="9">
        <f>SUMIFS('2013Figures'!$J:$J,'2013Figures'!$C:$C,$A202,'2013Figures'!$H:$H,$B202,'2013Figures'!$I:$I,$C202,'2013Figures'!$B:$B,"BrokerToCy",'2013Figures'!$G:$G,"P1",'2013Figures'!$E:$E,$B$1)</f>
        <v>0</v>
      </c>
      <c r="G202" s="9">
        <f>SUMIFS('2013Figures'!$J:$J,'2013Figures'!$C:$C,$A202,'2013Figures'!$H:$H,$B202,'2013Figures'!$I:$I,$C202,'2013Figures'!$B:$B,"CyToBroker",'2013Figures'!$G:$G,"E1",'2013Figures'!$E:$E,$B$1)</f>
        <v>0</v>
      </c>
      <c r="H202" s="9">
        <f>SUMIFS('2013Figures'!$J:$J,'2013Figures'!$C:$C,$A202,'2013Figures'!$H:$H,$B202,'2013Figures'!$I:$I,$C202,'2013Figures'!$B:$B,"CyToBroker",'2013Figures'!$G:$G,"P1",'2013Figures'!$E:$E,$B$1)</f>
        <v>0</v>
      </c>
      <c r="J202" s="8">
        <v>200901</v>
      </c>
      <c r="L202" s="42">
        <f>SUMIFS('2012Figures'!$J:$J,'2012Figures'!$C:$C,$A202,'2012Figures'!$H:$H,$B202,'2012Figures'!$I:$I,$C202,'2012Figures'!$E:$E,$B$1)</f>
        <v>0</v>
      </c>
      <c r="M202" s="52">
        <f>SUMIFS('2012Figures'!$J:$J,'2012Figures'!$C:$C,$A202,'2012Figures'!$H:$H,$B202,'2012Figures'!$I:$I,$C202,'2012Figures'!$B:$B,"BrokerToCy",'2012Figures'!$G:$G,"E1",'2012Figures'!$E:$E,$B$1)</f>
        <v>0</v>
      </c>
      <c r="N202" s="52">
        <f>SUMIFS('2012Figures'!$J:$J,'2012Figures'!$C:$C,$A202,'2012Figures'!$H:$H,$B202,'2012Figures'!$I:$I,$C202,'2012Figures'!$B:$B,"BrokerToCy",'2012Figures'!$G:$G,"P1",'2012Figures'!$E:$E,$B$1)</f>
        <v>0</v>
      </c>
      <c r="O202" s="52">
        <f>SUMIFS('2012Figures'!$J:$J,'2012Figures'!$C:$C,$A202,'2012Figures'!$H:$H,$B202,'2012Figures'!$I:$I,$C202,'2012Figures'!$B:$B,"CyToBroker",'2012Figures'!$G:$G,"E1",'2012Figures'!$E:$E,$B$1)</f>
        <v>0</v>
      </c>
      <c r="P202" s="52">
        <f>SUMIFS('2012Figures'!$J:$J,'2012Figures'!$C:$C,$A202,'2012Figures'!$H:$H,$B202,'2012Figures'!$I:$I,$C202,'2012Figures'!$B:$B,"CyToBroker",'2012Figures'!$G:$G,"P1",'2012Figures'!$E:$E,$B$1)</f>
        <v>0</v>
      </c>
      <c r="R202" s="46" t="str">
        <f t="shared" si="23"/>
        <v/>
      </c>
      <c r="S202" s="46" t="str">
        <f t="shared" si="23"/>
        <v/>
      </c>
      <c r="T202" s="46" t="str">
        <f t="shared" si="23"/>
        <v/>
      </c>
      <c r="U202" s="46" t="str">
        <f t="shared" si="23"/>
        <v/>
      </c>
      <c r="V202" s="46" t="str">
        <f t="shared" si="23"/>
        <v/>
      </c>
    </row>
    <row r="203" spans="1:22" x14ac:dyDescent="0.2">
      <c r="A203" s="1">
        <v>119</v>
      </c>
      <c r="B203" s="1" t="s">
        <v>110</v>
      </c>
      <c r="C203" s="8">
        <v>1</v>
      </c>
      <c r="D203" s="29">
        <f>SUMIFS('2013Figures'!$J:$J,'2013Figures'!$C:$C,$A203,'2013Figures'!$H:$H,$B203,'2013Figures'!$I:$I,$C203,'2013Figures'!$E:$E,$B$1)</f>
        <v>0</v>
      </c>
      <c r="E203" s="9">
        <f>SUMIFS('2013Figures'!$J:$J,'2013Figures'!$C:$C,$A203,'2013Figures'!$H:$H,$B203,'2013Figures'!$I:$I,$C203,'2013Figures'!$B:$B,"BrokerToCy",'2013Figures'!$G:$G,"E1",'2013Figures'!$E:$E,$B$1)</f>
        <v>0</v>
      </c>
      <c r="F203" s="9">
        <f>SUMIFS('2013Figures'!$J:$J,'2013Figures'!$C:$C,$A203,'2013Figures'!$H:$H,$B203,'2013Figures'!$I:$I,$C203,'2013Figures'!$B:$B,"BrokerToCy",'2013Figures'!$G:$G,"P1",'2013Figures'!$E:$E,$B$1)</f>
        <v>0</v>
      </c>
      <c r="G203" s="9">
        <f>SUMIFS('2013Figures'!$J:$J,'2013Figures'!$C:$C,$A203,'2013Figures'!$H:$H,$B203,'2013Figures'!$I:$I,$C203,'2013Figures'!$B:$B,"CyToBroker",'2013Figures'!$G:$G,"E1",'2013Figures'!$E:$E,$B$1)</f>
        <v>0</v>
      </c>
      <c r="H203" s="9">
        <f>SUMIFS('2013Figures'!$J:$J,'2013Figures'!$C:$C,$A203,'2013Figures'!$H:$H,$B203,'2013Figures'!$I:$I,$C203,'2013Figures'!$B:$B,"CyToBroker",'2013Figures'!$G:$G,"P1",'2013Figures'!$E:$E,$B$1)</f>
        <v>0</v>
      </c>
      <c r="J203" s="8">
        <v>200801</v>
      </c>
      <c r="L203" s="42">
        <f>SUMIFS('2012Figures'!$J:$J,'2012Figures'!$C:$C,$A203,'2012Figures'!$H:$H,$B203,'2012Figures'!$I:$I,$C203,'2012Figures'!$E:$E,$B$1)</f>
        <v>0</v>
      </c>
      <c r="M203" s="52">
        <f>SUMIFS('2012Figures'!$J:$J,'2012Figures'!$C:$C,$A203,'2012Figures'!$H:$H,$B203,'2012Figures'!$I:$I,$C203,'2012Figures'!$B:$B,"BrokerToCy",'2012Figures'!$G:$G,"E1",'2012Figures'!$E:$E,$B$1)</f>
        <v>0</v>
      </c>
      <c r="N203" s="52">
        <f>SUMIFS('2012Figures'!$J:$J,'2012Figures'!$C:$C,$A203,'2012Figures'!$H:$H,$B203,'2012Figures'!$I:$I,$C203,'2012Figures'!$B:$B,"BrokerToCy",'2012Figures'!$G:$G,"P1",'2012Figures'!$E:$E,$B$1)</f>
        <v>0</v>
      </c>
      <c r="O203" s="52">
        <f>SUMIFS('2012Figures'!$J:$J,'2012Figures'!$C:$C,$A203,'2012Figures'!$H:$H,$B203,'2012Figures'!$I:$I,$C203,'2012Figures'!$B:$B,"CyToBroker",'2012Figures'!$G:$G,"E1",'2012Figures'!$E:$E,$B$1)</f>
        <v>0</v>
      </c>
      <c r="P203" s="52">
        <f>SUMIFS('2012Figures'!$J:$J,'2012Figures'!$C:$C,$A203,'2012Figures'!$H:$H,$B203,'2012Figures'!$I:$I,$C203,'2012Figures'!$B:$B,"CyToBroker",'2012Figures'!$G:$G,"P1",'2012Figures'!$E:$E,$B$1)</f>
        <v>0</v>
      </c>
      <c r="R203" s="46" t="str">
        <f t="shared" si="23"/>
        <v/>
      </c>
      <c r="S203" s="46" t="str">
        <f t="shared" si="23"/>
        <v/>
      </c>
      <c r="T203" s="46" t="str">
        <f t="shared" si="23"/>
        <v/>
      </c>
      <c r="U203" s="46" t="str">
        <f t="shared" si="23"/>
        <v/>
      </c>
      <c r="V203" s="46" t="str">
        <f t="shared" si="23"/>
        <v/>
      </c>
    </row>
    <row r="204" spans="1:22" x14ac:dyDescent="0.2">
      <c r="A204" s="1">
        <v>119</v>
      </c>
      <c r="B204" s="1" t="s">
        <v>110</v>
      </c>
      <c r="D204" s="29">
        <f>SUMIFS('2013Figures'!$J:$J,'2013Figures'!$C:$C,$A204,'2013Figures'!$I:$I,"",'2013Figures'!$E:$E,$B$1)</f>
        <v>0</v>
      </c>
      <c r="E204" s="9">
        <f>SUMIFS('2013Figures'!$J:$J,'2013Figures'!$C:$C,$A204,'2013Figures'!$I:$I,"",'2013Figures'!$B:$B,"BrokerToCy",'2013Figures'!$G:$G,"E1",'2013Figures'!$E:$E,$B$1)</f>
        <v>0</v>
      </c>
      <c r="F204" s="9">
        <f>SUMIFS('2013Figures'!$J:$J,'2013Figures'!$C:$C,$A204,'2013Figures'!$I:$I,"",'2013Figures'!$B:$B,"BrokerToCy",'2013Figures'!$G:$G,"P1",'2013Figures'!$E:$E,$B$1)</f>
        <v>0</v>
      </c>
      <c r="G204" s="9">
        <f>SUMIFS('2013Figures'!$J:$J,'2013Figures'!$C:$C,$A204,'2013Figures'!$I:$I,"",'2013Figures'!$B:$B,"CyToBroker",'2013Figures'!$G:$G,"E1",'2013Figures'!$E:$E,$B$1)</f>
        <v>0</v>
      </c>
      <c r="H204" s="9">
        <f>SUMIFS('2013Figures'!$J:$J,'2013Figures'!$C:$C,$A204,'2013Figures'!$I:$I,"",'2013Figures'!$B:$B,"CyToBroker",'2013Figures'!$G:$G,"P1",'2013Figures'!$E:$E,$B$1)</f>
        <v>0</v>
      </c>
      <c r="J204" s="8" t="s">
        <v>131</v>
      </c>
      <c r="L204" s="42">
        <f>SUMIFS('2012Figures'!$J:$J,'2012Figures'!$C:$C,$A204,'2012Figures'!$I:$I,"",'2012Figures'!$E:$E,$B$1)</f>
        <v>0</v>
      </c>
      <c r="M204" s="52">
        <f>SUMIFS('2012Figures'!$J:$J,'2012Figures'!$C:$C,$A204,'2012Figures'!$I:$I,"",'2012Figures'!$B:$B,"BrokerToCy",'2012Figures'!$G:$G,"E1",'2012Figures'!$E:$E,$B$1)</f>
        <v>0</v>
      </c>
      <c r="N204" s="52">
        <f>SUMIFS('2012Figures'!$J:$J,'2012Figures'!$C:$C,$A204,'2012Figures'!$I:$I,"",'2012Figures'!$B:$B,"BrokerToCy",'2012Figures'!$G:$G,"P1",'2012Figures'!$E:$E,$B$1)</f>
        <v>0</v>
      </c>
      <c r="O204" s="52">
        <f>SUMIFS('2012Figures'!$J:$J,'2012Figures'!$C:$C,$A204,'2012Figures'!$I:$I,"",'2012Figures'!$B:$B,"CyToBroker",'2012Figures'!$G:$G,"E1",'2012Figures'!$E:$E,$B$1)</f>
        <v>0</v>
      </c>
      <c r="P204" s="52">
        <f>SUMIFS('2012Figures'!$J:$J,'2012Figures'!$C:$C,$A204,'2012Figures'!$I:$I,"",'2012Figures'!$B:$B,"CyToBroker",'2012Figures'!$G:$G,"P1",'2012Figures'!$E:$E,$B$1)</f>
        <v>0</v>
      </c>
      <c r="R204" s="46" t="str">
        <f t="shared" si="23"/>
        <v/>
      </c>
      <c r="S204" s="46" t="str">
        <f t="shared" si="23"/>
        <v/>
      </c>
      <c r="T204" s="46" t="str">
        <f t="shared" si="23"/>
        <v/>
      </c>
      <c r="U204" s="46" t="str">
        <f t="shared" si="23"/>
        <v/>
      </c>
      <c r="V204" s="46" t="str">
        <f t="shared" si="23"/>
        <v/>
      </c>
    </row>
    <row r="205" spans="1:22" x14ac:dyDescent="0.2">
      <c r="A205" s="21"/>
      <c r="B205" s="21" t="s">
        <v>92</v>
      </c>
      <c r="C205" s="22"/>
      <c r="D205" s="23">
        <f>SUM(E205:H205)</f>
        <v>0</v>
      </c>
      <c r="E205" s="23">
        <f>SUM(E195:E204)</f>
        <v>0</v>
      </c>
      <c r="F205" s="23">
        <f>SUM(F195:F204)</f>
        <v>0</v>
      </c>
      <c r="G205" s="23">
        <f>SUM(G195:G204)</f>
        <v>0</v>
      </c>
      <c r="H205" s="23">
        <f>SUM(H195:H204)</f>
        <v>0</v>
      </c>
      <c r="I205" s="21"/>
      <c r="J205" s="22"/>
      <c r="K205" s="21"/>
      <c r="L205" s="43">
        <f>SUM(M205:P205)</f>
        <v>0</v>
      </c>
      <c r="M205" s="43">
        <f>SUM(M195:M204)</f>
        <v>0</v>
      </c>
      <c r="N205" s="43">
        <f>SUM(N195:N204)</f>
        <v>0</v>
      </c>
      <c r="O205" s="43">
        <f>SUM(O195:O204)</f>
        <v>0</v>
      </c>
      <c r="P205" s="43">
        <f>SUM(P195:P204)</f>
        <v>0</v>
      </c>
      <c r="Q205" s="21"/>
      <c r="R205" s="21"/>
      <c r="S205" s="21"/>
      <c r="T205" s="21"/>
      <c r="U205" s="21"/>
      <c r="V205" s="21"/>
    </row>
    <row r="206" spans="1:22" x14ac:dyDescent="0.2">
      <c r="A206" s="28">
        <v>121</v>
      </c>
      <c r="B206" s="28" t="s">
        <v>111</v>
      </c>
      <c r="C206" s="17" t="s">
        <v>88</v>
      </c>
      <c r="D206" s="18">
        <f>SUMIFS('2013Figures'!$J:$J,'2013Figures'!$C:$C,$A206,'2013Figures'!$E:$E,$B$1)</f>
        <v>0</v>
      </c>
      <c r="E206" s="18">
        <f>SUMIFS('2013Figures'!$J:$J,'2013Figures'!$C:$C,$A206,'2013Figures'!$B:$B,"BrokerToCy",'2013Figures'!$G:$G,"E1",'2013Figures'!$E:$E,$B$1)</f>
        <v>0</v>
      </c>
      <c r="F206" s="18">
        <f>SUMIFS('2013Figures'!$J:$J,'2013Figures'!$C:$C,$A206,'2013Figures'!$B:$B,"BrokerToCy",'2013Figures'!$G:$G,"P1",'2013Figures'!$E:$E,$B$1)</f>
        <v>0</v>
      </c>
      <c r="G206" s="18">
        <f>SUMIFS('2013Figures'!$J:$J,'2013Figures'!$C:$C,$A206,'2013Figures'!$B:$B,"CyToBroker",'2013Figures'!$G:$G,"E1",'2013Figures'!$E:$E,$B$1)</f>
        <v>0</v>
      </c>
      <c r="H206" s="18">
        <f>SUMIFS('2013Figures'!$J:$J,'2013Figures'!$C:$C,$A206,'2013Figures'!$B:$B,"CyToBroker",'2013Figures'!$G:$G,"P1",'2013Figures'!$E:$E,$B$1)</f>
        <v>0</v>
      </c>
      <c r="I206" s="28"/>
      <c r="J206" s="17"/>
      <c r="K206" s="28"/>
      <c r="L206" s="50">
        <f>SUMIFS('2012Figures'!$J:$J,'2012Figures'!$C:$C,$A206,'2012Figures'!$E:$E,$B$1)</f>
        <v>0</v>
      </c>
      <c r="M206" s="50">
        <f>SUMIFS('2012Figures'!$J:$J,'2012Figures'!$C:$C,$A206,'2012Figures'!$B:$B,"BrokerToCy",'2012Figures'!$G:$G,"E1",'2012Figures'!$E:$E,$B$1)</f>
        <v>0</v>
      </c>
      <c r="N206" s="50">
        <f>SUMIFS('2012Figures'!$J:$J,'2012Figures'!$C:$C,$A206,'2012Figures'!$B:$B,"BrokerToCy",'2012Figures'!$G:$G,"P1",'2012Figures'!$E:$E,$B$1)</f>
        <v>0</v>
      </c>
      <c r="O206" s="50">
        <f>SUMIFS('2012Figures'!$J:$J,'2012Figures'!$C:$C,$A206,'2012Figures'!$B:$B,"CyToBroker",'2012Figures'!$G:$G,"E1",'2012Figures'!$E:$E,$B$1)</f>
        <v>0</v>
      </c>
      <c r="P206" s="50">
        <f>SUMIFS('2012Figures'!$J:$J,'2012Figures'!$C:$C,$A206,'2012Figures'!$B:$B,"CyToBroker",'2012Figures'!$G:$G,"P1",'2012Figures'!$E:$E,$B$1)</f>
        <v>0</v>
      </c>
      <c r="Q206" s="28"/>
      <c r="R206" s="46" t="str">
        <f t="shared" si="23"/>
        <v/>
      </c>
      <c r="S206" s="46" t="str">
        <f t="shared" si="23"/>
        <v/>
      </c>
      <c r="T206" s="46" t="str">
        <f t="shared" si="23"/>
        <v/>
      </c>
      <c r="U206" s="46" t="str">
        <f t="shared" si="23"/>
        <v/>
      </c>
      <c r="V206" s="46" t="str">
        <f t="shared" si="23"/>
        <v/>
      </c>
    </row>
    <row r="207" spans="1:22" x14ac:dyDescent="0.2">
      <c r="A207" s="1">
        <v>121</v>
      </c>
      <c r="B207" s="1" t="s">
        <v>111</v>
      </c>
      <c r="C207" s="8">
        <v>7</v>
      </c>
      <c r="D207" s="29">
        <f>SUMIFS('2013Figures'!$J:$J,'2013Figures'!$C:$C,$A207,'2013Figures'!$H:$H,$B207,'2013Figures'!$I:$I,$C207,'2013Figures'!$E:$E,$B$1)</f>
        <v>0</v>
      </c>
      <c r="E207" s="9">
        <f>SUMIFS('2013Figures'!$J:$J,'2013Figures'!$C:$C,$A207,'2013Figures'!$H:$H,$B207,'2013Figures'!$I:$I,$C207,'2013Figures'!$B:$B,"BrokerToCy",'2013Figures'!$G:$G,"E1",'2013Figures'!$E:$E,$B$1)</f>
        <v>0</v>
      </c>
      <c r="F207" s="9">
        <f>SUMIFS('2013Figures'!$J:$J,'2013Figures'!$C:$C,$A207,'2013Figures'!$H:$H,$B207,'2013Figures'!$I:$I,$C207,'2013Figures'!$B:$B,"BrokerToCy",'2013Figures'!$G:$G,"P1",'2013Figures'!$E:$E,$B$1)</f>
        <v>0</v>
      </c>
      <c r="G207" s="9">
        <f>SUMIFS('2013Figures'!$J:$J,'2013Figures'!$C:$C,$A207,'2013Figures'!$H:$H,$B207,'2013Figures'!$I:$I,$C207,'2013Figures'!$B:$B,"CyToBroker",'2013Figures'!$G:$G,"E1",'2013Figures'!$E:$E,$B$1)</f>
        <v>0</v>
      </c>
      <c r="H207" s="9">
        <f>SUMIFS('2013Figures'!$J:$J,'2013Figures'!$C:$C,$A207,'2013Figures'!$H:$H,$B207,'2013Figures'!$I:$I,$C207,'2013Figures'!$B:$B,"CyToBroker",'2013Figures'!$G:$G,"P1",'2013Figures'!$E:$E,$B$1)</f>
        <v>0</v>
      </c>
      <c r="I207" s="33"/>
      <c r="J207" s="34"/>
      <c r="K207" s="33"/>
      <c r="L207" s="42">
        <f>SUMIFS('2012Figures'!$J:$J,'2012Figures'!$C:$C,$A207,'2012Figures'!$H:$H,$B207,'2012Figures'!$I:$I,$C207,'2012Figures'!$E:$E,$B$1)</f>
        <v>0</v>
      </c>
      <c r="M207" s="52">
        <f>SUMIFS('2012Figures'!$J:$J,'2012Figures'!$C:$C,$A207,'2012Figures'!$H:$H,$B207,'2012Figures'!$I:$I,$C207,'2012Figures'!$B:$B,"BrokerToCy",'2012Figures'!$G:$G,"E1",'2012Figures'!$E:$E,$B$1)</f>
        <v>0</v>
      </c>
      <c r="N207" s="52">
        <f>SUMIFS('2012Figures'!$J:$J,'2012Figures'!$C:$C,$A207,'2012Figures'!$H:$H,$B207,'2012Figures'!$I:$I,$C207,'2012Figures'!$B:$B,"BrokerToCy",'2012Figures'!$G:$G,"P1",'2012Figures'!$E:$E,$B$1)</f>
        <v>0</v>
      </c>
      <c r="O207" s="52">
        <f>SUMIFS('2012Figures'!$J:$J,'2012Figures'!$C:$C,$A207,'2012Figures'!$H:$H,$B207,'2012Figures'!$I:$I,$C207,'2012Figures'!$B:$B,"CyToBroker",'2012Figures'!$G:$G,"E1",'2012Figures'!$E:$E,$B$1)</f>
        <v>0</v>
      </c>
      <c r="P207" s="52">
        <f>SUMIFS('2012Figures'!$J:$J,'2012Figures'!$C:$C,$A207,'2012Figures'!$H:$H,$B207,'2012Figures'!$I:$I,$C207,'2012Figures'!$B:$B,"CyToBroker",'2012Figures'!$G:$G,"P1",'2012Figures'!$E:$E,$B$1)</f>
        <v>0</v>
      </c>
      <c r="Q207" s="33"/>
      <c r="R207" s="46" t="str">
        <f t="shared" si="23"/>
        <v/>
      </c>
      <c r="S207" s="46" t="str">
        <f t="shared" si="23"/>
        <v/>
      </c>
      <c r="T207" s="46" t="str">
        <f t="shared" si="23"/>
        <v/>
      </c>
      <c r="U207" s="46" t="str">
        <f t="shared" si="23"/>
        <v/>
      </c>
      <c r="V207" s="46" t="str">
        <f t="shared" si="23"/>
        <v/>
      </c>
    </row>
    <row r="208" spans="1:22" x14ac:dyDescent="0.2">
      <c r="A208" s="1">
        <v>121</v>
      </c>
      <c r="B208" s="1" t="s">
        <v>111</v>
      </c>
      <c r="C208" s="8">
        <v>6</v>
      </c>
      <c r="D208" s="29">
        <f>SUMIFS('2013Figures'!$J:$J,'2013Figures'!$C:$C,$A208,'2013Figures'!$H:$H,$B208,'2013Figures'!$I:$I,$C208,'2013Figures'!$E:$E,$B$1)</f>
        <v>0</v>
      </c>
      <c r="E208" s="9">
        <f>SUMIFS('2013Figures'!$J:$J,'2013Figures'!$C:$C,$A208,'2013Figures'!$H:$H,$B208,'2013Figures'!$I:$I,$C208,'2013Figures'!$B:$B,"BrokerToCy",'2013Figures'!$G:$G,"E1",'2013Figures'!$E:$E,$B$1)</f>
        <v>0</v>
      </c>
      <c r="F208" s="9">
        <f>SUMIFS('2013Figures'!$J:$J,'2013Figures'!$C:$C,$A208,'2013Figures'!$H:$H,$B208,'2013Figures'!$I:$I,$C208,'2013Figures'!$B:$B,"BrokerToCy",'2013Figures'!$G:$G,"P1",'2013Figures'!$E:$E,$B$1)</f>
        <v>0</v>
      </c>
      <c r="G208" s="9">
        <f>SUMIFS('2013Figures'!$J:$J,'2013Figures'!$C:$C,$A208,'2013Figures'!$H:$H,$B208,'2013Figures'!$I:$I,$C208,'2013Figures'!$B:$B,"CyToBroker",'2013Figures'!$G:$G,"E1",'2013Figures'!$E:$E,$B$1)</f>
        <v>0</v>
      </c>
      <c r="H208" s="9">
        <f>SUMIFS('2013Figures'!$J:$J,'2013Figures'!$C:$C,$A208,'2013Figures'!$H:$H,$B208,'2013Figures'!$I:$I,$C208,'2013Figures'!$B:$B,"CyToBroker",'2013Figures'!$G:$G,"P1",'2013Figures'!$E:$E,$B$1)</f>
        <v>0</v>
      </c>
      <c r="I208" s="33"/>
      <c r="J208" s="34">
        <v>201501</v>
      </c>
      <c r="K208" s="33"/>
      <c r="L208" s="42">
        <f>SUMIFS('2012Figures'!$J:$J,'2012Figures'!$C:$C,$A208,'2012Figures'!$H:$H,$B208,'2012Figures'!$I:$I,$C208,'2012Figures'!$E:$E,$B$1)</f>
        <v>0</v>
      </c>
      <c r="M208" s="52">
        <f>SUMIFS('2012Figures'!$J:$J,'2012Figures'!$C:$C,$A208,'2012Figures'!$H:$H,$B208,'2012Figures'!$I:$I,$C208,'2012Figures'!$B:$B,"BrokerToCy",'2012Figures'!$G:$G,"E1",'2012Figures'!$E:$E,$B$1)</f>
        <v>0</v>
      </c>
      <c r="N208" s="52">
        <f>SUMIFS('2012Figures'!$J:$J,'2012Figures'!$C:$C,$A208,'2012Figures'!$H:$H,$B208,'2012Figures'!$I:$I,$C208,'2012Figures'!$B:$B,"BrokerToCy",'2012Figures'!$G:$G,"P1",'2012Figures'!$E:$E,$B$1)</f>
        <v>0</v>
      </c>
      <c r="O208" s="52">
        <f>SUMIFS('2012Figures'!$J:$J,'2012Figures'!$C:$C,$A208,'2012Figures'!$H:$H,$B208,'2012Figures'!$I:$I,$C208,'2012Figures'!$B:$B,"CyToBroker",'2012Figures'!$G:$G,"E1",'2012Figures'!$E:$E,$B$1)</f>
        <v>0</v>
      </c>
      <c r="P208" s="52">
        <f>SUMIFS('2012Figures'!$J:$J,'2012Figures'!$C:$C,$A208,'2012Figures'!$H:$H,$B208,'2012Figures'!$I:$I,$C208,'2012Figures'!$B:$B,"CyToBroker",'2012Figures'!$G:$G,"P1",'2012Figures'!$E:$E,$B$1)</f>
        <v>0</v>
      </c>
      <c r="Q208" s="33"/>
      <c r="R208" s="46" t="str">
        <f t="shared" ref="R208:V271" si="28">IF(L208=0,"",ROUND(D208/L208-1,2))</f>
        <v/>
      </c>
      <c r="S208" s="46" t="str">
        <f t="shared" si="28"/>
        <v/>
      </c>
      <c r="T208" s="46" t="str">
        <f t="shared" si="28"/>
        <v/>
      </c>
      <c r="U208" s="46" t="str">
        <f t="shared" si="28"/>
        <v/>
      </c>
      <c r="V208" s="46" t="str">
        <f t="shared" si="28"/>
        <v/>
      </c>
    </row>
    <row r="209" spans="1:22" x14ac:dyDescent="0.2">
      <c r="A209" s="1">
        <v>121</v>
      </c>
      <c r="B209" s="1" t="s">
        <v>111</v>
      </c>
      <c r="C209" s="8">
        <v>5</v>
      </c>
      <c r="D209" s="29">
        <f>SUMIFS('2013Figures'!$J:$J,'2013Figures'!$C:$C,$A209,'2013Figures'!$H:$H,$B209,'2013Figures'!$I:$I,$C209,'2013Figures'!$E:$E,$B$1)</f>
        <v>0</v>
      </c>
      <c r="E209" s="9">
        <f>SUMIFS('2013Figures'!$J:$J,'2013Figures'!$C:$C,$A209,'2013Figures'!$H:$H,$B209,'2013Figures'!$I:$I,$C209,'2013Figures'!$B:$B,"BrokerToCy",'2013Figures'!$G:$G,"E1",'2013Figures'!$E:$E,$B$1)</f>
        <v>0</v>
      </c>
      <c r="F209" s="9">
        <f>SUMIFS('2013Figures'!$J:$J,'2013Figures'!$C:$C,$A209,'2013Figures'!$H:$H,$B209,'2013Figures'!$I:$I,$C209,'2013Figures'!$B:$B,"BrokerToCy",'2013Figures'!$G:$G,"P1",'2013Figures'!$E:$E,$B$1)</f>
        <v>0</v>
      </c>
      <c r="G209" s="9">
        <f>SUMIFS('2013Figures'!$J:$J,'2013Figures'!$C:$C,$A209,'2013Figures'!$H:$H,$B209,'2013Figures'!$I:$I,$C209,'2013Figures'!$B:$B,"CyToBroker",'2013Figures'!$G:$G,"E1",'2013Figures'!$E:$E,$B$1)</f>
        <v>0</v>
      </c>
      <c r="H209" s="9">
        <f>SUMIFS('2013Figures'!$J:$J,'2013Figures'!$C:$C,$A209,'2013Figures'!$H:$H,$B209,'2013Figures'!$I:$I,$C209,'2013Figures'!$B:$B,"CyToBroker",'2013Figures'!$G:$G,"P1",'2013Figures'!$E:$E,$B$1)</f>
        <v>0</v>
      </c>
      <c r="J209" s="8">
        <v>201401</v>
      </c>
      <c r="L209" s="42">
        <f>SUMIFS('2012Figures'!$J:$J,'2012Figures'!$C:$C,$A209,'2012Figures'!$H:$H,$B209,'2012Figures'!$I:$I,$C209,'2012Figures'!$E:$E,$B$1)</f>
        <v>0</v>
      </c>
      <c r="M209" s="52">
        <f>SUMIFS('2012Figures'!$J:$J,'2012Figures'!$C:$C,$A209,'2012Figures'!$H:$H,$B209,'2012Figures'!$I:$I,$C209,'2012Figures'!$B:$B,"BrokerToCy",'2012Figures'!$G:$G,"E1",'2012Figures'!$E:$E,$B$1)</f>
        <v>0</v>
      </c>
      <c r="N209" s="52">
        <f>SUMIFS('2012Figures'!$J:$J,'2012Figures'!$C:$C,$A209,'2012Figures'!$H:$H,$B209,'2012Figures'!$I:$I,$C209,'2012Figures'!$B:$B,"BrokerToCy",'2012Figures'!$G:$G,"P1",'2012Figures'!$E:$E,$B$1)</f>
        <v>0</v>
      </c>
      <c r="O209" s="52">
        <f>SUMIFS('2012Figures'!$J:$J,'2012Figures'!$C:$C,$A209,'2012Figures'!$H:$H,$B209,'2012Figures'!$I:$I,$C209,'2012Figures'!$B:$B,"CyToBroker",'2012Figures'!$G:$G,"E1",'2012Figures'!$E:$E,$B$1)</f>
        <v>0</v>
      </c>
      <c r="P209" s="52">
        <f>SUMIFS('2012Figures'!$J:$J,'2012Figures'!$C:$C,$A209,'2012Figures'!$H:$H,$B209,'2012Figures'!$I:$I,$C209,'2012Figures'!$B:$B,"CyToBroker",'2012Figures'!$G:$G,"P1",'2012Figures'!$E:$E,$B$1)</f>
        <v>0</v>
      </c>
      <c r="R209" s="46" t="str">
        <f t="shared" si="28"/>
        <v/>
      </c>
      <c r="S209" s="46" t="str">
        <f t="shared" si="28"/>
        <v/>
      </c>
      <c r="T209" s="46" t="str">
        <f t="shared" si="28"/>
        <v/>
      </c>
      <c r="U209" s="46" t="str">
        <f t="shared" si="28"/>
        <v/>
      </c>
      <c r="V209" s="46" t="str">
        <f t="shared" si="28"/>
        <v/>
      </c>
    </row>
    <row r="210" spans="1:22" x14ac:dyDescent="0.2">
      <c r="A210" s="1">
        <v>121</v>
      </c>
      <c r="B210" s="1" t="s">
        <v>111</v>
      </c>
      <c r="C210" s="8">
        <v>4</v>
      </c>
      <c r="D210" s="29">
        <f>SUMIFS('2013Figures'!$J:$J,'2013Figures'!$C:$C,$A210,'2013Figures'!$H:$H,$B210,'2013Figures'!$I:$I,$C210,'2013Figures'!$E:$E,$B$1)</f>
        <v>0</v>
      </c>
      <c r="E210" s="9">
        <f>SUMIFS('2013Figures'!$J:$J,'2013Figures'!$C:$C,$A210,'2013Figures'!$H:$H,$B210,'2013Figures'!$I:$I,$C210,'2013Figures'!$B:$B,"BrokerToCy",'2013Figures'!$G:$G,"E1",'2013Figures'!$E:$E,$B$1)</f>
        <v>0</v>
      </c>
      <c r="F210" s="9">
        <f>SUMIFS('2013Figures'!$J:$J,'2013Figures'!$C:$C,$A210,'2013Figures'!$H:$H,$B210,'2013Figures'!$I:$I,$C210,'2013Figures'!$B:$B,"BrokerToCy",'2013Figures'!$G:$G,"P1",'2013Figures'!$E:$E,$B$1)</f>
        <v>0</v>
      </c>
      <c r="G210" s="9">
        <f>SUMIFS('2013Figures'!$J:$J,'2013Figures'!$C:$C,$A210,'2013Figures'!$H:$H,$B210,'2013Figures'!$I:$I,$C210,'2013Figures'!$B:$B,"CyToBroker",'2013Figures'!$G:$G,"E1",'2013Figures'!$E:$E,$B$1)</f>
        <v>0</v>
      </c>
      <c r="H210" s="9">
        <f>SUMIFS('2013Figures'!$J:$J,'2013Figures'!$C:$C,$A210,'2013Figures'!$H:$H,$B210,'2013Figures'!$I:$I,$C210,'2013Figures'!$B:$B,"CyToBroker",'2013Figures'!$G:$G,"P1",'2013Figures'!$E:$E,$B$1)</f>
        <v>0</v>
      </c>
      <c r="I210" s="30"/>
      <c r="J210" s="31">
        <v>201301</v>
      </c>
      <c r="K210" s="30"/>
      <c r="L210" s="42">
        <f>SUMIFS('2012Figures'!$J:$J,'2012Figures'!$C:$C,$A210,'2012Figures'!$H:$H,$B210,'2012Figures'!$I:$I,$C210,'2012Figures'!$E:$E,$B$1)</f>
        <v>0</v>
      </c>
      <c r="M210" s="52">
        <f>SUMIFS('2012Figures'!$J:$J,'2012Figures'!$C:$C,$A210,'2012Figures'!$H:$H,$B210,'2012Figures'!$I:$I,$C210,'2012Figures'!$B:$B,"BrokerToCy",'2012Figures'!$G:$G,"E1",'2012Figures'!$E:$E,$B$1)</f>
        <v>0</v>
      </c>
      <c r="N210" s="52">
        <f>SUMIFS('2012Figures'!$J:$J,'2012Figures'!$C:$C,$A210,'2012Figures'!$H:$H,$B210,'2012Figures'!$I:$I,$C210,'2012Figures'!$B:$B,"BrokerToCy",'2012Figures'!$G:$G,"P1",'2012Figures'!$E:$E,$B$1)</f>
        <v>0</v>
      </c>
      <c r="O210" s="52">
        <f>SUMIFS('2012Figures'!$J:$J,'2012Figures'!$C:$C,$A210,'2012Figures'!$H:$H,$B210,'2012Figures'!$I:$I,$C210,'2012Figures'!$B:$B,"CyToBroker",'2012Figures'!$G:$G,"E1",'2012Figures'!$E:$E,$B$1)</f>
        <v>0</v>
      </c>
      <c r="P210" s="52">
        <f>SUMIFS('2012Figures'!$J:$J,'2012Figures'!$C:$C,$A210,'2012Figures'!$H:$H,$B210,'2012Figures'!$I:$I,$C210,'2012Figures'!$B:$B,"CyToBroker",'2012Figures'!$G:$G,"P1",'2012Figures'!$E:$E,$B$1)</f>
        <v>0</v>
      </c>
      <c r="Q210" s="30"/>
      <c r="R210" s="46" t="str">
        <f t="shared" si="28"/>
        <v/>
      </c>
      <c r="S210" s="46" t="str">
        <f t="shared" si="28"/>
        <v/>
      </c>
      <c r="T210" s="46" t="str">
        <f t="shared" si="28"/>
        <v/>
      </c>
      <c r="U210" s="46" t="str">
        <f t="shared" si="28"/>
        <v/>
      </c>
      <c r="V210" s="46" t="str">
        <f t="shared" si="28"/>
        <v/>
      </c>
    </row>
    <row r="211" spans="1:22" x14ac:dyDescent="0.2">
      <c r="A211" s="1">
        <v>121</v>
      </c>
      <c r="B211" s="1" t="s">
        <v>111</v>
      </c>
      <c r="C211" s="8">
        <v>3</v>
      </c>
      <c r="D211" s="29">
        <f>SUMIFS('2013Figures'!$J:$J,'2013Figures'!$C:$C,$A211,'2013Figures'!$H:$H,$B211,'2013Figures'!$I:$I,$C211,'2013Figures'!$E:$E,$B$1)</f>
        <v>0</v>
      </c>
      <c r="E211" s="9">
        <f>SUMIFS('2013Figures'!$J:$J,'2013Figures'!$C:$C,$A211,'2013Figures'!$H:$H,$B211,'2013Figures'!$I:$I,$C211,'2013Figures'!$B:$B,"BrokerToCy",'2013Figures'!$G:$G,"E1",'2013Figures'!$E:$E,$B$1)</f>
        <v>0</v>
      </c>
      <c r="F211" s="9">
        <f>SUMIFS('2013Figures'!$J:$J,'2013Figures'!$C:$C,$A211,'2013Figures'!$H:$H,$B211,'2013Figures'!$I:$I,$C211,'2013Figures'!$B:$B,"BrokerToCy",'2013Figures'!$G:$G,"P1",'2013Figures'!$E:$E,$B$1)</f>
        <v>0</v>
      </c>
      <c r="G211" s="9">
        <f>SUMIFS('2013Figures'!$J:$J,'2013Figures'!$C:$C,$A211,'2013Figures'!$H:$H,$B211,'2013Figures'!$I:$I,$C211,'2013Figures'!$B:$B,"CyToBroker",'2013Figures'!$G:$G,"E1",'2013Figures'!$E:$E,$B$1)</f>
        <v>0</v>
      </c>
      <c r="H211" s="9">
        <f>SUMIFS('2013Figures'!$J:$J,'2013Figures'!$C:$C,$A211,'2013Figures'!$H:$H,$B211,'2013Figures'!$I:$I,$C211,'2013Figures'!$B:$B,"CyToBroker",'2013Figures'!$G:$G,"P1",'2013Figures'!$E:$E,$B$1)</f>
        <v>0</v>
      </c>
      <c r="J211" s="8">
        <v>201201</v>
      </c>
      <c r="L211" s="42">
        <f>SUMIFS('2012Figures'!$J:$J,'2012Figures'!$C:$C,$A211,'2012Figures'!$H:$H,$B211,'2012Figures'!$I:$I,$C211,'2012Figures'!$E:$E,$B$1)</f>
        <v>0</v>
      </c>
      <c r="M211" s="52">
        <f>SUMIFS('2012Figures'!$J:$J,'2012Figures'!$C:$C,$A211,'2012Figures'!$H:$H,$B211,'2012Figures'!$I:$I,$C211,'2012Figures'!$B:$B,"BrokerToCy",'2012Figures'!$G:$G,"E1",'2012Figures'!$E:$E,$B$1)</f>
        <v>0</v>
      </c>
      <c r="N211" s="52">
        <f>SUMIFS('2012Figures'!$J:$J,'2012Figures'!$C:$C,$A211,'2012Figures'!$H:$H,$B211,'2012Figures'!$I:$I,$C211,'2012Figures'!$B:$B,"BrokerToCy",'2012Figures'!$G:$G,"P1",'2012Figures'!$E:$E,$B$1)</f>
        <v>0</v>
      </c>
      <c r="O211" s="52">
        <f>SUMIFS('2012Figures'!$J:$J,'2012Figures'!$C:$C,$A211,'2012Figures'!$H:$H,$B211,'2012Figures'!$I:$I,$C211,'2012Figures'!$B:$B,"CyToBroker",'2012Figures'!$G:$G,"E1",'2012Figures'!$E:$E,$B$1)</f>
        <v>0</v>
      </c>
      <c r="P211" s="52">
        <f>SUMIFS('2012Figures'!$J:$J,'2012Figures'!$C:$C,$A211,'2012Figures'!$H:$H,$B211,'2012Figures'!$I:$I,$C211,'2012Figures'!$B:$B,"CyToBroker",'2012Figures'!$G:$G,"P1",'2012Figures'!$E:$E,$B$1)</f>
        <v>0</v>
      </c>
      <c r="R211" s="46" t="str">
        <f t="shared" si="28"/>
        <v/>
      </c>
      <c r="S211" s="46" t="str">
        <f t="shared" si="28"/>
        <v/>
      </c>
      <c r="T211" s="46" t="str">
        <f t="shared" si="28"/>
        <v/>
      </c>
      <c r="U211" s="46" t="str">
        <f t="shared" si="28"/>
        <v/>
      </c>
      <c r="V211" s="46" t="str">
        <f t="shared" si="28"/>
        <v/>
      </c>
    </row>
    <row r="212" spans="1:22" x14ac:dyDescent="0.2">
      <c r="A212" s="1">
        <v>121</v>
      </c>
      <c r="B212" s="1" t="s">
        <v>111</v>
      </c>
      <c r="C212" s="8">
        <v>2</v>
      </c>
      <c r="D212" s="29">
        <f>SUMIFS('2013Figures'!$J:$J,'2013Figures'!$C:$C,$A212,'2013Figures'!$H:$H,$B212,'2013Figures'!$I:$I,$C212,'2013Figures'!$E:$E,$B$1)</f>
        <v>0</v>
      </c>
      <c r="E212" s="9">
        <f>SUMIFS('2013Figures'!$J:$J,'2013Figures'!$C:$C,$A212,'2013Figures'!$H:$H,$B212,'2013Figures'!$I:$I,$C212,'2013Figures'!$B:$B,"BrokerToCy",'2013Figures'!$G:$G,"E1",'2013Figures'!$E:$E,$B$1)</f>
        <v>0</v>
      </c>
      <c r="F212" s="9">
        <f>SUMIFS('2013Figures'!$J:$J,'2013Figures'!$C:$C,$A212,'2013Figures'!$H:$H,$B212,'2013Figures'!$I:$I,$C212,'2013Figures'!$B:$B,"BrokerToCy",'2013Figures'!$G:$G,"P1",'2013Figures'!$E:$E,$B$1)</f>
        <v>0</v>
      </c>
      <c r="G212" s="9">
        <f>SUMIFS('2013Figures'!$J:$J,'2013Figures'!$C:$C,$A212,'2013Figures'!$H:$H,$B212,'2013Figures'!$I:$I,$C212,'2013Figures'!$B:$B,"CyToBroker",'2013Figures'!$G:$G,"E1",'2013Figures'!$E:$E,$B$1)</f>
        <v>0</v>
      </c>
      <c r="H212" s="9">
        <f>SUMIFS('2013Figures'!$J:$J,'2013Figures'!$C:$C,$A212,'2013Figures'!$H:$H,$B212,'2013Figures'!$I:$I,$C212,'2013Figures'!$B:$B,"CyToBroker",'2013Figures'!$G:$G,"P1",'2013Figures'!$E:$E,$B$1)</f>
        <v>0</v>
      </c>
      <c r="J212" s="8">
        <v>201101</v>
      </c>
      <c r="L212" s="42">
        <f>SUMIFS('2012Figures'!$J:$J,'2012Figures'!$C:$C,$A212,'2012Figures'!$H:$H,$B212,'2012Figures'!$I:$I,$C212,'2012Figures'!$E:$E,$B$1)</f>
        <v>0</v>
      </c>
      <c r="M212" s="52">
        <f>SUMIFS('2012Figures'!$J:$J,'2012Figures'!$C:$C,$A212,'2012Figures'!$H:$H,$B212,'2012Figures'!$I:$I,$C212,'2012Figures'!$B:$B,"BrokerToCy",'2012Figures'!$G:$G,"E1",'2012Figures'!$E:$E,$B$1)</f>
        <v>0</v>
      </c>
      <c r="N212" s="52">
        <f>SUMIFS('2012Figures'!$J:$J,'2012Figures'!$C:$C,$A212,'2012Figures'!$H:$H,$B212,'2012Figures'!$I:$I,$C212,'2012Figures'!$B:$B,"BrokerToCy",'2012Figures'!$G:$G,"P1",'2012Figures'!$E:$E,$B$1)</f>
        <v>0</v>
      </c>
      <c r="O212" s="52">
        <f>SUMIFS('2012Figures'!$J:$J,'2012Figures'!$C:$C,$A212,'2012Figures'!$H:$H,$B212,'2012Figures'!$I:$I,$C212,'2012Figures'!$B:$B,"CyToBroker",'2012Figures'!$G:$G,"E1",'2012Figures'!$E:$E,$B$1)</f>
        <v>0</v>
      </c>
      <c r="P212" s="52">
        <f>SUMIFS('2012Figures'!$J:$J,'2012Figures'!$C:$C,$A212,'2012Figures'!$H:$H,$B212,'2012Figures'!$I:$I,$C212,'2012Figures'!$B:$B,"CyToBroker",'2012Figures'!$G:$G,"P1",'2012Figures'!$E:$E,$B$1)</f>
        <v>0</v>
      </c>
      <c r="R212" s="46" t="str">
        <f t="shared" si="28"/>
        <v/>
      </c>
      <c r="S212" s="46" t="str">
        <f t="shared" si="28"/>
        <v/>
      </c>
      <c r="T212" s="46" t="str">
        <f t="shared" si="28"/>
        <v/>
      </c>
      <c r="U212" s="46" t="str">
        <f t="shared" si="28"/>
        <v/>
      </c>
      <c r="V212" s="46" t="str">
        <f t="shared" si="28"/>
        <v/>
      </c>
    </row>
    <row r="213" spans="1:22" x14ac:dyDescent="0.2">
      <c r="A213" s="1">
        <v>121</v>
      </c>
      <c r="B213" s="1" t="s">
        <v>111</v>
      </c>
      <c r="C213" s="8">
        <v>1</v>
      </c>
      <c r="D213" s="29">
        <f>SUMIFS('2013Figures'!$J:$J,'2013Figures'!$C:$C,$A213,'2013Figures'!$H:$H,$B213,'2013Figures'!$I:$I,$C213,'2013Figures'!$E:$E,$B$1)</f>
        <v>0</v>
      </c>
      <c r="E213" s="9">
        <f>SUMIFS('2013Figures'!$J:$J,'2013Figures'!$C:$C,$A213,'2013Figures'!$H:$H,$B213,'2013Figures'!$I:$I,$C213,'2013Figures'!$B:$B,"BrokerToCy",'2013Figures'!$G:$G,"E1",'2013Figures'!$E:$E,$B$1)</f>
        <v>0</v>
      </c>
      <c r="F213" s="9">
        <f>SUMIFS('2013Figures'!$J:$J,'2013Figures'!$C:$C,$A213,'2013Figures'!$H:$H,$B213,'2013Figures'!$I:$I,$C213,'2013Figures'!$B:$B,"BrokerToCy",'2013Figures'!$G:$G,"P1",'2013Figures'!$E:$E,$B$1)</f>
        <v>0</v>
      </c>
      <c r="G213" s="9">
        <f>SUMIFS('2013Figures'!$J:$J,'2013Figures'!$C:$C,$A213,'2013Figures'!$H:$H,$B213,'2013Figures'!$I:$I,$C213,'2013Figures'!$B:$B,"CyToBroker",'2013Figures'!$G:$G,"E1",'2013Figures'!$E:$E,$B$1)</f>
        <v>0</v>
      </c>
      <c r="H213" s="9">
        <f>SUMIFS('2013Figures'!$J:$J,'2013Figures'!$C:$C,$A213,'2013Figures'!$H:$H,$B213,'2013Figures'!$I:$I,$C213,'2013Figures'!$B:$B,"CyToBroker",'2013Figures'!$G:$G,"P1",'2013Figures'!$E:$E,$B$1)</f>
        <v>0</v>
      </c>
      <c r="J213" s="8">
        <v>201001</v>
      </c>
      <c r="L213" s="42">
        <f>SUMIFS('2012Figures'!$J:$J,'2012Figures'!$C:$C,$A213,'2012Figures'!$H:$H,$B213,'2012Figures'!$I:$I,$C213,'2012Figures'!$E:$E,$B$1)</f>
        <v>0</v>
      </c>
      <c r="M213" s="52">
        <f>SUMIFS('2012Figures'!$J:$J,'2012Figures'!$C:$C,$A213,'2012Figures'!$H:$H,$B213,'2012Figures'!$I:$I,$C213,'2012Figures'!$B:$B,"BrokerToCy",'2012Figures'!$G:$G,"E1",'2012Figures'!$E:$E,$B$1)</f>
        <v>0</v>
      </c>
      <c r="N213" s="52">
        <f>SUMIFS('2012Figures'!$J:$J,'2012Figures'!$C:$C,$A213,'2012Figures'!$H:$H,$B213,'2012Figures'!$I:$I,$C213,'2012Figures'!$B:$B,"BrokerToCy",'2012Figures'!$G:$G,"P1",'2012Figures'!$E:$E,$B$1)</f>
        <v>0</v>
      </c>
      <c r="O213" s="52">
        <f>SUMIFS('2012Figures'!$J:$J,'2012Figures'!$C:$C,$A213,'2012Figures'!$H:$H,$B213,'2012Figures'!$I:$I,$C213,'2012Figures'!$B:$B,"CyToBroker",'2012Figures'!$G:$G,"E1",'2012Figures'!$E:$E,$B$1)</f>
        <v>0</v>
      </c>
      <c r="P213" s="52">
        <f>SUMIFS('2012Figures'!$J:$J,'2012Figures'!$C:$C,$A213,'2012Figures'!$H:$H,$B213,'2012Figures'!$I:$I,$C213,'2012Figures'!$B:$B,"CyToBroker",'2012Figures'!$G:$G,"P1",'2012Figures'!$E:$E,$B$1)</f>
        <v>0</v>
      </c>
      <c r="R213" s="46" t="str">
        <f t="shared" si="28"/>
        <v/>
      </c>
      <c r="S213" s="46" t="str">
        <f t="shared" si="28"/>
        <v/>
      </c>
      <c r="T213" s="46" t="str">
        <f t="shared" si="28"/>
        <v/>
      </c>
      <c r="U213" s="46" t="str">
        <f t="shared" si="28"/>
        <v/>
      </c>
      <c r="V213" s="46" t="str">
        <f t="shared" si="28"/>
        <v/>
      </c>
    </row>
    <row r="214" spans="1:22" x14ac:dyDescent="0.2">
      <c r="A214" s="1">
        <v>121</v>
      </c>
      <c r="B214" s="1" t="s">
        <v>111</v>
      </c>
      <c r="D214" s="29">
        <f>SUMIFS('2013Figures'!$J:$J,'2013Figures'!$C:$C,$A214,'2013Figures'!$I:$I,"",'2013Figures'!$E:$E,$B$1)</f>
        <v>0</v>
      </c>
      <c r="E214" s="9">
        <f>SUMIFS('2013Figures'!$J:$J,'2013Figures'!$C:$C,$A214,'2013Figures'!$I:$I,"",'2013Figures'!$B:$B,"BrokerToCy",'2013Figures'!$G:$G,"E1",'2013Figures'!$E:$E,$B$1)</f>
        <v>0</v>
      </c>
      <c r="F214" s="9">
        <f>SUMIFS('2013Figures'!$J:$J,'2013Figures'!$C:$C,$A214,'2013Figures'!$I:$I,"",'2013Figures'!$B:$B,"BrokerToCy",'2013Figures'!$G:$G,"P1",'2013Figures'!$E:$E,$B$1)</f>
        <v>0</v>
      </c>
      <c r="G214" s="9">
        <f>SUMIFS('2013Figures'!$J:$J,'2013Figures'!$C:$C,$A214,'2013Figures'!$I:$I,"",'2013Figures'!$B:$B,"CyToBroker",'2013Figures'!$G:$G,"E1",'2013Figures'!$E:$E,$B$1)</f>
        <v>0</v>
      </c>
      <c r="H214" s="9">
        <f>SUMIFS('2013Figures'!$J:$J,'2013Figures'!$C:$C,$A214,'2013Figures'!$I:$I,"",'2013Figures'!$B:$B,"CyToBroker",'2013Figures'!$G:$G,"P1",'2013Figures'!$E:$E,$B$1)</f>
        <v>0</v>
      </c>
      <c r="J214" s="8" t="s">
        <v>131</v>
      </c>
      <c r="L214" s="42">
        <f>SUMIFS('2012Figures'!$J:$J,'2012Figures'!$C:$C,$A214,'2012Figures'!$I:$I,"",'2012Figures'!$E:$E,$B$1)</f>
        <v>0</v>
      </c>
      <c r="M214" s="52">
        <f>SUMIFS('2012Figures'!$J:$J,'2012Figures'!$C:$C,$A214,'2012Figures'!$I:$I,"",'2012Figures'!$B:$B,"BrokerToCy",'2012Figures'!$G:$G,"E1",'2012Figures'!$E:$E,$B$1)</f>
        <v>0</v>
      </c>
      <c r="N214" s="52">
        <f>SUMIFS('2012Figures'!$J:$J,'2012Figures'!$C:$C,$A214,'2012Figures'!$I:$I,"",'2012Figures'!$B:$B,"BrokerToCy",'2012Figures'!$G:$G,"P1",'2012Figures'!$E:$E,$B$1)</f>
        <v>0</v>
      </c>
      <c r="O214" s="52">
        <f>SUMIFS('2012Figures'!$J:$J,'2012Figures'!$C:$C,$A214,'2012Figures'!$I:$I,"",'2012Figures'!$B:$B,"CyToBroker",'2012Figures'!$G:$G,"E1",'2012Figures'!$E:$E,$B$1)</f>
        <v>0</v>
      </c>
      <c r="P214" s="52">
        <f>SUMIFS('2012Figures'!$J:$J,'2012Figures'!$C:$C,$A214,'2012Figures'!$I:$I,"",'2012Figures'!$B:$B,"CyToBroker",'2012Figures'!$G:$G,"P1",'2012Figures'!$E:$E,$B$1)</f>
        <v>0</v>
      </c>
      <c r="R214" s="46" t="str">
        <f t="shared" si="28"/>
        <v/>
      </c>
      <c r="S214" s="46" t="str">
        <f t="shared" si="28"/>
        <v/>
      </c>
      <c r="T214" s="46" t="str">
        <f t="shared" si="28"/>
        <v/>
      </c>
      <c r="U214" s="46" t="str">
        <f t="shared" si="28"/>
        <v/>
      </c>
      <c r="V214" s="46" t="str">
        <f t="shared" si="28"/>
        <v/>
      </c>
    </row>
    <row r="215" spans="1:22" x14ac:dyDescent="0.2">
      <c r="A215" s="21"/>
      <c r="B215" s="21" t="s">
        <v>92</v>
      </c>
      <c r="C215" s="22"/>
      <c r="D215" s="23">
        <f>SUM(E215:H215)</f>
        <v>0</v>
      </c>
      <c r="E215" s="23">
        <f>SUM(E207:E214)</f>
        <v>0</v>
      </c>
      <c r="F215" s="23">
        <f>SUM(F207:F214)</f>
        <v>0</v>
      </c>
      <c r="G215" s="23">
        <f>SUM(G207:G214)</f>
        <v>0</v>
      </c>
      <c r="H215" s="23">
        <f>SUM(H207:H214)</f>
        <v>0</v>
      </c>
      <c r="I215" s="21"/>
      <c r="J215" s="22"/>
      <c r="K215" s="21"/>
      <c r="L215" s="43">
        <f>SUM(M215:P215)</f>
        <v>0</v>
      </c>
      <c r="M215" s="43">
        <f>SUM(M207:M214)</f>
        <v>0</v>
      </c>
      <c r="N215" s="43">
        <f>SUM(N207:N214)</f>
        <v>0</v>
      </c>
      <c r="O215" s="43">
        <f>SUM(O207:O214)</f>
        <v>0</v>
      </c>
      <c r="P215" s="43">
        <f>SUM(P207:P214)</f>
        <v>0</v>
      </c>
      <c r="Q215" s="21"/>
      <c r="R215" s="21"/>
      <c r="S215" s="21"/>
      <c r="T215" s="21"/>
      <c r="U215" s="21"/>
      <c r="V215" s="21"/>
    </row>
    <row r="216" spans="1:22" x14ac:dyDescent="0.2">
      <c r="A216" s="28">
        <v>122</v>
      </c>
      <c r="B216" s="28" t="s">
        <v>67</v>
      </c>
      <c r="C216" s="17" t="s">
        <v>88</v>
      </c>
      <c r="D216" s="18">
        <f>SUMIFS('2013Figures'!$J:$J,'2013Figures'!$C:$C,$A216,'2013Figures'!$E:$E,$B$1)</f>
        <v>0</v>
      </c>
      <c r="E216" s="18">
        <f>SUMIFS('2013Figures'!$J:$J,'2013Figures'!$C:$C,$A216,'2013Figures'!$B:$B,"BrokerToCy",'2013Figures'!$G:$G,"E1",'2013Figures'!$E:$E,$B$1)</f>
        <v>0</v>
      </c>
      <c r="F216" s="18">
        <f>SUMIFS('2013Figures'!$J:$J,'2013Figures'!$C:$C,$A216,'2013Figures'!$B:$B,"BrokerToCy",'2013Figures'!$G:$G,"P1",'2013Figures'!$E:$E,$B$1)</f>
        <v>0</v>
      </c>
      <c r="G216" s="18">
        <f>SUMIFS('2013Figures'!$J:$J,'2013Figures'!$C:$C,$A216,'2013Figures'!$B:$B,"CyToBroker",'2013Figures'!$G:$G,"E1",'2013Figures'!$E:$E,$B$1)</f>
        <v>0</v>
      </c>
      <c r="H216" s="18">
        <f>SUMIFS('2013Figures'!$J:$J,'2013Figures'!$C:$C,$A216,'2013Figures'!$B:$B,"CyToBroker",'2013Figures'!$G:$G,"P1",'2013Figures'!$E:$E,$B$1)</f>
        <v>0</v>
      </c>
      <c r="I216" s="28"/>
      <c r="J216" s="17"/>
      <c r="K216" s="28"/>
      <c r="L216" s="50">
        <f>SUMIFS('2012Figures'!$J:$J,'2012Figures'!$C:$C,$A216,'2012Figures'!$E:$E,$B$1)</f>
        <v>0</v>
      </c>
      <c r="M216" s="50">
        <f>SUMIFS('2012Figures'!$J:$J,'2012Figures'!$C:$C,$A216,'2012Figures'!$B:$B,"BrokerToCy",'2012Figures'!$G:$G,"E1",'2012Figures'!$E:$E,$B$1)</f>
        <v>0</v>
      </c>
      <c r="N216" s="50">
        <f>SUMIFS('2012Figures'!$J:$J,'2012Figures'!$C:$C,$A216,'2012Figures'!$B:$B,"BrokerToCy",'2012Figures'!$G:$G,"P1",'2012Figures'!$E:$E,$B$1)</f>
        <v>0</v>
      </c>
      <c r="O216" s="50">
        <f>SUMIFS('2012Figures'!$J:$J,'2012Figures'!$C:$C,$A216,'2012Figures'!$B:$B,"CyToBroker",'2012Figures'!$G:$G,"E1",'2012Figures'!$E:$E,$B$1)</f>
        <v>0</v>
      </c>
      <c r="P216" s="50">
        <f>SUMIFS('2012Figures'!$J:$J,'2012Figures'!$C:$C,$A216,'2012Figures'!$B:$B,"CyToBroker",'2012Figures'!$G:$G,"P1",'2012Figures'!$E:$E,$B$1)</f>
        <v>0</v>
      </c>
      <c r="Q216" s="28"/>
      <c r="R216" s="46" t="str">
        <f t="shared" si="28"/>
        <v/>
      </c>
      <c r="S216" s="46" t="str">
        <f t="shared" si="28"/>
        <v/>
      </c>
      <c r="T216" s="46" t="str">
        <f t="shared" si="28"/>
        <v/>
      </c>
      <c r="U216" s="46" t="str">
        <f t="shared" si="28"/>
        <v/>
      </c>
      <c r="V216" s="46" t="str">
        <f t="shared" si="28"/>
        <v/>
      </c>
    </row>
    <row r="217" spans="1:22" x14ac:dyDescent="0.2">
      <c r="A217" s="1">
        <v>122</v>
      </c>
      <c r="B217" s="1" t="s">
        <v>67</v>
      </c>
      <c r="C217" s="8">
        <v>7</v>
      </c>
      <c r="D217" s="29">
        <f>SUMIFS('2013Figures'!$J:$J,'2013Figures'!$C:$C,$A217,'2013Figures'!$H:$H,$B217,'2013Figures'!$I:$I,$C217,'2013Figures'!$E:$E,$B$1)</f>
        <v>0</v>
      </c>
      <c r="E217" s="9">
        <f>SUMIFS('2013Figures'!$J:$J,'2013Figures'!$C:$C,$A217,'2013Figures'!$H:$H,$B217,'2013Figures'!$I:$I,$C217,'2013Figures'!$B:$B,"BrokerToCy",'2013Figures'!$G:$G,"E1",'2013Figures'!$E:$E,$B$1)</f>
        <v>0</v>
      </c>
      <c r="F217" s="9">
        <f>SUMIFS('2013Figures'!$J:$J,'2013Figures'!$C:$C,$A217,'2013Figures'!$H:$H,$B217,'2013Figures'!$I:$I,$C217,'2013Figures'!$B:$B,"BrokerToCy",'2013Figures'!$G:$G,"P1",'2013Figures'!$E:$E,$B$1)</f>
        <v>0</v>
      </c>
      <c r="G217" s="9">
        <f>SUMIFS('2013Figures'!$J:$J,'2013Figures'!$C:$C,$A217,'2013Figures'!$H:$H,$B217,'2013Figures'!$I:$I,$C217,'2013Figures'!$B:$B,"CyToBroker",'2013Figures'!$G:$G,"E1",'2013Figures'!$E:$E,$B$1)</f>
        <v>0</v>
      </c>
      <c r="H217" s="9">
        <f>SUMIFS('2013Figures'!$J:$J,'2013Figures'!$C:$C,$A217,'2013Figures'!$H:$H,$B217,'2013Figures'!$I:$I,$C217,'2013Figures'!$B:$B,"CyToBroker",'2013Figures'!$G:$G,"P1",'2013Figures'!$E:$E,$B$1)</f>
        <v>0</v>
      </c>
      <c r="I217" s="33"/>
      <c r="J217" s="34"/>
      <c r="K217" s="33"/>
      <c r="L217" s="42">
        <f>SUMIFS('2012Figures'!$J:$J,'2012Figures'!$C:$C,$A217,'2012Figures'!$H:$H,$B217,'2012Figures'!$I:$I,$C217,'2012Figures'!$E:$E,$B$1)</f>
        <v>0</v>
      </c>
      <c r="M217" s="52">
        <f>SUMIFS('2012Figures'!$J:$J,'2012Figures'!$C:$C,$A217,'2012Figures'!$H:$H,$B217,'2012Figures'!$I:$I,$C217,'2012Figures'!$B:$B,"BrokerToCy",'2012Figures'!$G:$G,"E1",'2012Figures'!$E:$E,$B$1)</f>
        <v>0</v>
      </c>
      <c r="N217" s="52">
        <f>SUMIFS('2012Figures'!$J:$J,'2012Figures'!$C:$C,$A217,'2012Figures'!$H:$H,$B217,'2012Figures'!$I:$I,$C217,'2012Figures'!$B:$B,"BrokerToCy",'2012Figures'!$G:$G,"P1",'2012Figures'!$E:$E,$B$1)</f>
        <v>0</v>
      </c>
      <c r="O217" s="52">
        <f>SUMIFS('2012Figures'!$J:$J,'2012Figures'!$C:$C,$A217,'2012Figures'!$H:$H,$B217,'2012Figures'!$I:$I,$C217,'2012Figures'!$B:$B,"CyToBroker",'2012Figures'!$G:$G,"E1",'2012Figures'!$E:$E,$B$1)</f>
        <v>0</v>
      </c>
      <c r="P217" s="52">
        <f>SUMIFS('2012Figures'!$J:$J,'2012Figures'!$C:$C,$A217,'2012Figures'!$H:$H,$B217,'2012Figures'!$I:$I,$C217,'2012Figures'!$B:$B,"CyToBroker",'2012Figures'!$G:$G,"P1",'2012Figures'!$E:$E,$B$1)</f>
        <v>0</v>
      </c>
      <c r="Q217" s="33"/>
      <c r="R217" s="46" t="str">
        <f t="shared" si="28"/>
        <v/>
      </c>
      <c r="S217" s="46" t="str">
        <f t="shared" si="28"/>
        <v/>
      </c>
      <c r="T217" s="46" t="str">
        <f t="shared" si="28"/>
        <v/>
      </c>
      <c r="U217" s="46" t="str">
        <f t="shared" si="28"/>
        <v/>
      </c>
      <c r="V217" s="46" t="str">
        <f t="shared" si="28"/>
        <v/>
      </c>
    </row>
    <row r="218" spans="1:22" x14ac:dyDescent="0.2">
      <c r="A218" s="1">
        <v>122</v>
      </c>
      <c r="B218" s="1" t="s">
        <v>67</v>
      </c>
      <c r="C218" s="8">
        <v>6</v>
      </c>
      <c r="D218" s="29">
        <f>SUMIFS('2013Figures'!$J:$J,'2013Figures'!$C:$C,$A218,'2013Figures'!$H:$H,$B218,'2013Figures'!$I:$I,$C218,'2013Figures'!$E:$E,$B$1)</f>
        <v>0</v>
      </c>
      <c r="E218" s="9">
        <f>SUMIFS('2013Figures'!$J:$J,'2013Figures'!$C:$C,$A218,'2013Figures'!$H:$H,$B218,'2013Figures'!$I:$I,$C218,'2013Figures'!$B:$B,"BrokerToCy",'2013Figures'!$G:$G,"E1",'2013Figures'!$E:$E,$B$1)</f>
        <v>0</v>
      </c>
      <c r="F218" s="9">
        <f>SUMIFS('2013Figures'!$J:$J,'2013Figures'!$C:$C,$A218,'2013Figures'!$H:$H,$B218,'2013Figures'!$I:$I,$C218,'2013Figures'!$B:$B,"BrokerToCy",'2013Figures'!$G:$G,"P1",'2013Figures'!$E:$E,$B$1)</f>
        <v>0</v>
      </c>
      <c r="G218" s="9">
        <f>SUMIFS('2013Figures'!$J:$J,'2013Figures'!$C:$C,$A218,'2013Figures'!$H:$H,$B218,'2013Figures'!$I:$I,$C218,'2013Figures'!$B:$B,"CyToBroker",'2013Figures'!$G:$G,"E1",'2013Figures'!$E:$E,$B$1)</f>
        <v>0</v>
      </c>
      <c r="H218" s="9">
        <f>SUMIFS('2013Figures'!$J:$J,'2013Figures'!$C:$C,$A218,'2013Figures'!$H:$H,$B218,'2013Figures'!$I:$I,$C218,'2013Figures'!$B:$B,"CyToBroker",'2013Figures'!$G:$G,"P1",'2013Figures'!$E:$E,$B$1)</f>
        <v>0</v>
      </c>
      <c r="I218" s="33"/>
      <c r="J218" s="34">
        <v>201501</v>
      </c>
      <c r="K218" s="33"/>
      <c r="L218" s="42">
        <f>SUMIFS('2012Figures'!$J:$J,'2012Figures'!$C:$C,$A218,'2012Figures'!$H:$H,$B218,'2012Figures'!$I:$I,$C218,'2012Figures'!$E:$E,$B$1)</f>
        <v>0</v>
      </c>
      <c r="M218" s="52">
        <f>SUMIFS('2012Figures'!$J:$J,'2012Figures'!$C:$C,$A218,'2012Figures'!$H:$H,$B218,'2012Figures'!$I:$I,$C218,'2012Figures'!$B:$B,"BrokerToCy",'2012Figures'!$G:$G,"E1",'2012Figures'!$E:$E,$B$1)</f>
        <v>0</v>
      </c>
      <c r="N218" s="52">
        <f>SUMIFS('2012Figures'!$J:$J,'2012Figures'!$C:$C,$A218,'2012Figures'!$H:$H,$B218,'2012Figures'!$I:$I,$C218,'2012Figures'!$B:$B,"BrokerToCy",'2012Figures'!$G:$G,"P1",'2012Figures'!$E:$E,$B$1)</f>
        <v>0</v>
      </c>
      <c r="O218" s="52">
        <f>SUMIFS('2012Figures'!$J:$J,'2012Figures'!$C:$C,$A218,'2012Figures'!$H:$H,$B218,'2012Figures'!$I:$I,$C218,'2012Figures'!$B:$B,"CyToBroker",'2012Figures'!$G:$G,"E1",'2012Figures'!$E:$E,$B$1)</f>
        <v>0</v>
      </c>
      <c r="P218" s="52">
        <f>SUMIFS('2012Figures'!$J:$J,'2012Figures'!$C:$C,$A218,'2012Figures'!$H:$H,$B218,'2012Figures'!$I:$I,$C218,'2012Figures'!$B:$B,"CyToBroker",'2012Figures'!$G:$G,"P1",'2012Figures'!$E:$E,$B$1)</f>
        <v>0</v>
      </c>
      <c r="Q218" s="33"/>
      <c r="R218" s="46" t="str">
        <f t="shared" si="28"/>
        <v/>
      </c>
      <c r="S218" s="46" t="str">
        <f t="shared" si="28"/>
        <v/>
      </c>
      <c r="T218" s="46" t="str">
        <f t="shared" si="28"/>
        <v/>
      </c>
      <c r="U218" s="46" t="str">
        <f t="shared" si="28"/>
        <v/>
      </c>
      <c r="V218" s="46" t="str">
        <f t="shared" si="28"/>
        <v/>
      </c>
    </row>
    <row r="219" spans="1:22" x14ac:dyDescent="0.2">
      <c r="A219" s="1">
        <v>122</v>
      </c>
      <c r="B219" s="1" t="s">
        <v>67</v>
      </c>
      <c r="C219" s="8">
        <v>5</v>
      </c>
      <c r="D219" s="29">
        <f>SUMIFS('2013Figures'!$J:$J,'2013Figures'!$C:$C,$A219,'2013Figures'!$H:$H,$B219,'2013Figures'!$I:$I,$C219,'2013Figures'!$E:$E,$B$1)</f>
        <v>0</v>
      </c>
      <c r="E219" s="9">
        <f>SUMIFS('2013Figures'!$J:$J,'2013Figures'!$C:$C,$A219,'2013Figures'!$H:$H,$B219,'2013Figures'!$I:$I,$C219,'2013Figures'!$B:$B,"BrokerToCy",'2013Figures'!$G:$G,"E1",'2013Figures'!$E:$E,$B$1)</f>
        <v>0</v>
      </c>
      <c r="F219" s="9">
        <f>SUMIFS('2013Figures'!$J:$J,'2013Figures'!$C:$C,$A219,'2013Figures'!$H:$H,$B219,'2013Figures'!$I:$I,$C219,'2013Figures'!$B:$B,"BrokerToCy",'2013Figures'!$G:$G,"P1",'2013Figures'!$E:$E,$B$1)</f>
        <v>0</v>
      </c>
      <c r="G219" s="9">
        <f>SUMIFS('2013Figures'!$J:$J,'2013Figures'!$C:$C,$A219,'2013Figures'!$H:$H,$B219,'2013Figures'!$I:$I,$C219,'2013Figures'!$B:$B,"CyToBroker",'2013Figures'!$G:$G,"E1",'2013Figures'!$E:$E,$B$1)</f>
        <v>0</v>
      </c>
      <c r="H219" s="9">
        <f>SUMIFS('2013Figures'!$J:$J,'2013Figures'!$C:$C,$A219,'2013Figures'!$H:$H,$B219,'2013Figures'!$I:$I,$C219,'2013Figures'!$B:$B,"CyToBroker",'2013Figures'!$G:$G,"P1",'2013Figures'!$E:$E,$B$1)</f>
        <v>0</v>
      </c>
      <c r="J219" s="8">
        <v>201401</v>
      </c>
      <c r="L219" s="42">
        <f>SUMIFS('2012Figures'!$J:$J,'2012Figures'!$C:$C,$A219,'2012Figures'!$H:$H,$B219,'2012Figures'!$I:$I,$C219,'2012Figures'!$E:$E,$B$1)</f>
        <v>0</v>
      </c>
      <c r="M219" s="52">
        <f>SUMIFS('2012Figures'!$J:$J,'2012Figures'!$C:$C,$A219,'2012Figures'!$H:$H,$B219,'2012Figures'!$I:$I,$C219,'2012Figures'!$B:$B,"BrokerToCy",'2012Figures'!$G:$G,"E1",'2012Figures'!$E:$E,$B$1)</f>
        <v>0</v>
      </c>
      <c r="N219" s="52">
        <f>SUMIFS('2012Figures'!$J:$J,'2012Figures'!$C:$C,$A219,'2012Figures'!$H:$H,$B219,'2012Figures'!$I:$I,$C219,'2012Figures'!$B:$B,"BrokerToCy",'2012Figures'!$G:$G,"P1",'2012Figures'!$E:$E,$B$1)</f>
        <v>0</v>
      </c>
      <c r="O219" s="52">
        <f>SUMIFS('2012Figures'!$J:$J,'2012Figures'!$C:$C,$A219,'2012Figures'!$H:$H,$B219,'2012Figures'!$I:$I,$C219,'2012Figures'!$B:$B,"CyToBroker",'2012Figures'!$G:$G,"E1",'2012Figures'!$E:$E,$B$1)</f>
        <v>0</v>
      </c>
      <c r="P219" s="52">
        <f>SUMIFS('2012Figures'!$J:$J,'2012Figures'!$C:$C,$A219,'2012Figures'!$H:$H,$B219,'2012Figures'!$I:$I,$C219,'2012Figures'!$B:$B,"CyToBroker",'2012Figures'!$G:$G,"P1",'2012Figures'!$E:$E,$B$1)</f>
        <v>0</v>
      </c>
      <c r="R219" s="46" t="str">
        <f t="shared" si="28"/>
        <v/>
      </c>
      <c r="S219" s="46" t="str">
        <f t="shared" si="28"/>
        <v/>
      </c>
      <c r="T219" s="46" t="str">
        <f t="shared" si="28"/>
        <v/>
      </c>
      <c r="U219" s="46" t="str">
        <f t="shared" si="28"/>
        <v/>
      </c>
      <c r="V219" s="46" t="str">
        <f t="shared" si="28"/>
        <v/>
      </c>
    </row>
    <row r="220" spans="1:22" x14ac:dyDescent="0.2">
      <c r="A220" s="1">
        <v>122</v>
      </c>
      <c r="B220" s="1" t="s">
        <v>67</v>
      </c>
      <c r="C220" s="8">
        <v>4</v>
      </c>
      <c r="D220" s="29">
        <f>SUMIFS('2013Figures'!$J:$J,'2013Figures'!$C:$C,$A220,'2013Figures'!$H:$H,$B220,'2013Figures'!$I:$I,$C220,'2013Figures'!$E:$E,$B$1)</f>
        <v>0</v>
      </c>
      <c r="E220" s="9">
        <f>SUMIFS('2013Figures'!$J:$J,'2013Figures'!$C:$C,$A220,'2013Figures'!$H:$H,$B220,'2013Figures'!$I:$I,$C220,'2013Figures'!$B:$B,"BrokerToCy",'2013Figures'!$G:$G,"E1",'2013Figures'!$E:$E,$B$1)</f>
        <v>0</v>
      </c>
      <c r="F220" s="9">
        <f>SUMIFS('2013Figures'!$J:$J,'2013Figures'!$C:$C,$A220,'2013Figures'!$H:$H,$B220,'2013Figures'!$I:$I,$C220,'2013Figures'!$B:$B,"BrokerToCy",'2013Figures'!$G:$G,"P1",'2013Figures'!$E:$E,$B$1)</f>
        <v>0</v>
      </c>
      <c r="G220" s="9">
        <f>SUMIFS('2013Figures'!$J:$J,'2013Figures'!$C:$C,$A220,'2013Figures'!$H:$H,$B220,'2013Figures'!$I:$I,$C220,'2013Figures'!$B:$B,"CyToBroker",'2013Figures'!$G:$G,"E1",'2013Figures'!$E:$E,$B$1)</f>
        <v>0</v>
      </c>
      <c r="H220" s="9">
        <f>SUMIFS('2013Figures'!$J:$J,'2013Figures'!$C:$C,$A220,'2013Figures'!$H:$H,$B220,'2013Figures'!$I:$I,$C220,'2013Figures'!$B:$B,"CyToBroker",'2013Figures'!$G:$G,"P1",'2013Figures'!$E:$E,$B$1)</f>
        <v>0</v>
      </c>
      <c r="I220" s="30"/>
      <c r="J220" s="31">
        <v>201301</v>
      </c>
      <c r="K220" s="30"/>
      <c r="L220" s="42">
        <f>SUMIFS('2012Figures'!$J:$J,'2012Figures'!$C:$C,$A220,'2012Figures'!$H:$H,$B220,'2012Figures'!$I:$I,$C220,'2012Figures'!$E:$E,$B$1)</f>
        <v>0</v>
      </c>
      <c r="M220" s="52">
        <f>SUMIFS('2012Figures'!$J:$J,'2012Figures'!$C:$C,$A220,'2012Figures'!$H:$H,$B220,'2012Figures'!$I:$I,$C220,'2012Figures'!$B:$B,"BrokerToCy",'2012Figures'!$G:$G,"E1",'2012Figures'!$E:$E,$B$1)</f>
        <v>0</v>
      </c>
      <c r="N220" s="52">
        <f>SUMIFS('2012Figures'!$J:$J,'2012Figures'!$C:$C,$A220,'2012Figures'!$H:$H,$B220,'2012Figures'!$I:$I,$C220,'2012Figures'!$B:$B,"BrokerToCy",'2012Figures'!$G:$G,"P1",'2012Figures'!$E:$E,$B$1)</f>
        <v>0</v>
      </c>
      <c r="O220" s="52">
        <f>SUMIFS('2012Figures'!$J:$J,'2012Figures'!$C:$C,$A220,'2012Figures'!$H:$H,$B220,'2012Figures'!$I:$I,$C220,'2012Figures'!$B:$B,"CyToBroker",'2012Figures'!$G:$G,"E1",'2012Figures'!$E:$E,$B$1)</f>
        <v>0</v>
      </c>
      <c r="P220" s="52">
        <f>SUMIFS('2012Figures'!$J:$J,'2012Figures'!$C:$C,$A220,'2012Figures'!$H:$H,$B220,'2012Figures'!$I:$I,$C220,'2012Figures'!$B:$B,"CyToBroker",'2012Figures'!$G:$G,"P1",'2012Figures'!$E:$E,$B$1)</f>
        <v>0</v>
      </c>
      <c r="Q220" s="30"/>
      <c r="R220" s="46" t="str">
        <f t="shared" si="28"/>
        <v/>
      </c>
      <c r="S220" s="46" t="str">
        <f t="shared" si="28"/>
        <v/>
      </c>
      <c r="T220" s="46" t="str">
        <f t="shared" si="28"/>
        <v/>
      </c>
      <c r="U220" s="46" t="str">
        <f t="shared" si="28"/>
        <v/>
      </c>
      <c r="V220" s="46" t="str">
        <f t="shared" si="28"/>
        <v/>
      </c>
    </row>
    <row r="221" spans="1:22" x14ac:dyDescent="0.2">
      <c r="A221" s="1">
        <v>122</v>
      </c>
      <c r="B221" s="1" t="s">
        <v>67</v>
      </c>
      <c r="C221" s="8">
        <v>3</v>
      </c>
      <c r="D221" s="29">
        <f>SUMIFS('2013Figures'!$J:$J,'2013Figures'!$C:$C,$A221,'2013Figures'!$H:$H,$B221,'2013Figures'!$I:$I,$C221,'2013Figures'!$E:$E,$B$1)</f>
        <v>0</v>
      </c>
      <c r="E221" s="9">
        <f>SUMIFS('2013Figures'!$J:$J,'2013Figures'!$C:$C,$A221,'2013Figures'!$H:$H,$B221,'2013Figures'!$I:$I,$C221,'2013Figures'!$B:$B,"BrokerToCy",'2013Figures'!$G:$G,"E1",'2013Figures'!$E:$E,$B$1)</f>
        <v>0</v>
      </c>
      <c r="F221" s="9">
        <f>SUMIFS('2013Figures'!$J:$J,'2013Figures'!$C:$C,$A221,'2013Figures'!$H:$H,$B221,'2013Figures'!$I:$I,$C221,'2013Figures'!$B:$B,"BrokerToCy",'2013Figures'!$G:$G,"P1",'2013Figures'!$E:$E,$B$1)</f>
        <v>0</v>
      </c>
      <c r="G221" s="9">
        <f>SUMIFS('2013Figures'!$J:$J,'2013Figures'!$C:$C,$A221,'2013Figures'!$H:$H,$B221,'2013Figures'!$I:$I,$C221,'2013Figures'!$B:$B,"CyToBroker",'2013Figures'!$G:$G,"E1",'2013Figures'!$E:$E,$B$1)</f>
        <v>0</v>
      </c>
      <c r="H221" s="9">
        <f>SUMIFS('2013Figures'!$J:$J,'2013Figures'!$C:$C,$A221,'2013Figures'!$H:$H,$B221,'2013Figures'!$I:$I,$C221,'2013Figures'!$B:$B,"CyToBroker",'2013Figures'!$G:$G,"P1",'2013Figures'!$E:$E,$B$1)</f>
        <v>0</v>
      </c>
      <c r="J221" s="8">
        <v>201201</v>
      </c>
      <c r="L221" s="42">
        <f>SUMIFS('2012Figures'!$J:$J,'2012Figures'!$C:$C,$A221,'2012Figures'!$H:$H,$B221,'2012Figures'!$I:$I,$C221,'2012Figures'!$E:$E,$B$1)</f>
        <v>0</v>
      </c>
      <c r="M221" s="52">
        <f>SUMIFS('2012Figures'!$J:$J,'2012Figures'!$C:$C,$A221,'2012Figures'!$H:$H,$B221,'2012Figures'!$I:$I,$C221,'2012Figures'!$B:$B,"BrokerToCy",'2012Figures'!$G:$G,"E1",'2012Figures'!$E:$E,$B$1)</f>
        <v>0</v>
      </c>
      <c r="N221" s="52">
        <f>SUMIFS('2012Figures'!$J:$J,'2012Figures'!$C:$C,$A221,'2012Figures'!$H:$H,$B221,'2012Figures'!$I:$I,$C221,'2012Figures'!$B:$B,"BrokerToCy",'2012Figures'!$G:$G,"P1",'2012Figures'!$E:$E,$B$1)</f>
        <v>0</v>
      </c>
      <c r="O221" s="52">
        <f>SUMIFS('2012Figures'!$J:$J,'2012Figures'!$C:$C,$A221,'2012Figures'!$H:$H,$B221,'2012Figures'!$I:$I,$C221,'2012Figures'!$B:$B,"CyToBroker",'2012Figures'!$G:$G,"E1",'2012Figures'!$E:$E,$B$1)</f>
        <v>0</v>
      </c>
      <c r="P221" s="52">
        <f>SUMIFS('2012Figures'!$J:$J,'2012Figures'!$C:$C,$A221,'2012Figures'!$H:$H,$B221,'2012Figures'!$I:$I,$C221,'2012Figures'!$B:$B,"CyToBroker",'2012Figures'!$G:$G,"P1",'2012Figures'!$E:$E,$B$1)</f>
        <v>0</v>
      </c>
      <c r="R221" s="46" t="str">
        <f t="shared" si="28"/>
        <v/>
      </c>
      <c r="S221" s="46" t="str">
        <f t="shared" si="28"/>
        <v/>
      </c>
      <c r="T221" s="46" t="str">
        <f t="shared" si="28"/>
        <v/>
      </c>
      <c r="U221" s="46" t="str">
        <f t="shared" si="28"/>
        <v/>
      </c>
      <c r="V221" s="46" t="str">
        <f t="shared" si="28"/>
        <v/>
      </c>
    </row>
    <row r="222" spans="1:22" x14ac:dyDescent="0.2">
      <c r="A222" s="1">
        <v>122</v>
      </c>
      <c r="B222" s="1" t="s">
        <v>67</v>
      </c>
      <c r="C222" s="8">
        <v>2</v>
      </c>
      <c r="D222" s="29">
        <f>SUMIFS('2013Figures'!$J:$J,'2013Figures'!$C:$C,$A222,'2013Figures'!$H:$H,$B222,'2013Figures'!$I:$I,$C222,'2013Figures'!$E:$E,$B$1)</f>
        <v>0</v>
      </c>
      <c r="E222" s="9">
        <f>SUMIFS('2013Figures'!$J:$J,'2013Figures'!$C:$C,$A222,'2013Figures'!$H:$H,$B222,'2013Figures'!$I:$I,$C222,'2013Figures'!$B:$B,"BrokerToCy",'2013Figures'!$G:$G,"E1",'2013Figures'!$E:$E,$B$1)</f>
        <v>0</v>
      </c>
      <c r="F222" s="9">
        <f>SUMIFS('2013Figures'!$J:$J,'2013Figures'!$C:$C,$A222,'2013Figures'!$H:$H,$B222,'2013Figures'!$I:$I,$C222,'2013Figures'!$B:$B,"BrokerToCy",'2013Figures'!$G:$G,"P1",'2013Figures'!$E:$E,$B$1)</f>
        <v>0</v>
      </c>
      <c r="G222" s="9">
        <f>SUMIFS('2013Figures'!$J:$J,'2013Figures'!$C:$C,$A222,'2013Figures'!$H:$H,$B222,'2013Figures'!$I:$I,$C222,'2013Figures'!$B:$B,"CyToBroker",'2013Figures'!$G:$G,"E1",'2013Figures'!$E:$E,$B$1)</f>
        <v>0</v>
      </c>
      <c r="H222" s="9">
        <f>SUMIFS('2013Figures'!$J:$J,'2013Figures'!$C:$C,$A222,'2013Figures'!$H:$H,$B222,'2013Figures'!$I:$I,$C222,'2013Figures'!$B:$B,"CyToBroker",'2013Figures'!$G:$G,"P1",'2013Figures'!$E:$E,$B$1)</f>
        <v>0</v>
      </c>
      <c r="J222" s="8">
        <v>201101</v>
      </c>
      <c r="L222" s="42">
        <f>SUMIFS('2012Figures'!$J:$J,'2012Figures'!$C:$C,$A222,'2012Figures'!$H:$H,$B222,'2012Figures'!$I:$I,$C222,'2012Figures'!$E:$E,$B$1)</f>
        <v>0</v>
      </c>
      <c r="M222" s="52">
        <f>SUMIFS('2012Figures'!$J:$J,'2012Figures'!$C:$C,$A222,'2012Figures'!$H:$H,$B222,'2012Figures'!$I:$I,$C222,'2012Figures'!$B:$B,"BrokerToCy",'2012Figures'!$G:$G,"E1",'2012Figures'!$E:$E,$B$1)</f>
        <v>0</v>
      </c>
      <c r="N222" s="52">
        <f>SUMIFS('2012Figures'!$J:$J,'2012Figures'!$C:$C,$A222,'2012Figures'!$H:$H,$B222,'2012Figures'!$I:$I,$C222,'2012Figures'!$B:$B,"BrokerToCy",'2012Figures'!$G:$G,"P1",'2012Figures'!$E:$E,$B$1)</f>
        <v>0</v>
      </c>
      <c r="O222" s="52">
        <f>SUMIFS('2012Figures'!$J:$J,'2012Figures'!$C:$C,$A222,'2012Figures'!$H:$H,$B222,'2012Figures'!$I:$I,$C222,'2012Figures'!$B:$B,"CyToBroker",'2012Figures'!$G:$G,"E1",'2012Figures'!$E:$E,$B$1)</f>
        <v>0</v>
      </c>
      <c r="P222" s="52">
        <f>SUMIFS('2012Figures'!$J:$J,'2012Figures'!$C:$C,$A222,'2012Figures'!$H:$H,$B222,'2012Figures'!$I:$I,$C222,'2012Figures'!$B:$B,"CyToBroker",'2012Figures'!$G:$G,"P1",'2012Figures'!$E:$E,$B$1)</f>
        <v>0</v>
      </c>
      <c r="R222" s="46" t="str">
        <f t="shared" si="28"/>
        <v/>
      </c>
      <c r="S222" s="46" t="str">
        <f t="shared" si="28"/>
        <v/>
      </c>
      <c r="T222" s="46" t="str">
        <f t="shared" si="28"/>
        <v/>
      </c>
      <c r="U222" s="46" t="str">
        <f t="shared" si="28"/>
        <v/>
      </c>
      <c r="V222" s="46" t="str">
        <f t="shared" si="28"/>
        <v/>
      </c>
    </row>
    <row r="223" spans="1:22" x14ac:dyDescent="0.2">
      <c r="A223" s="1">
        <v>122</v>
      </c>
      <c r="B223" s="1" t="s">
        <v>67</v>
      </c>
      <c r="C223" s="8">
        <v>1</v>
      </c>
      <c r="D223" s="29">
        <f>SUMIFS('2013Figures'!$J:$J,'2013Figures'!$C:$C,$A223,'2013Figures'!$H:$H,$B223,'2013Figures'!$I:$I,$C223,'2013Figures'!$E:$E,$B$1)</f>
        <v>0</v>
      </c>
      <c r="E223" s="9">
        <f>SUMIFS('2013Figures'!$J:$J,'2013Figures'!$C:$C,$A223,'2013Figures'!$H:$H,$B223,'2013Figures'!$I:$I,$C223,'2013Figures'!$B:$B,"BrokerToCy",'2013Figures'!$G:$G,"E1",'2013Figures'!$E:$E,$B$1)</f>
        <v>0</v>
      </c>
      <c r="F223" s="9">
        <f>SUMIFS('2013Figures'!$J:$J,'2013Figures'!$C:$C,$A223,'2013Figures'!$H:$H,$B223,'2013Figures'!$I:$I,$C223,'2013Figures'!$B:$B,"BrokerToCy",'2013Figures'!$G:$G,"P1",'2013Figures'!$E:$E,$B$1)</f>
        <v>0</v>
      </c>
      <c r="G223" s="9">
        <f>SUMIFS('2013Figures'!$J:$J,'2013Figures'!$C:$C,$A223,'2013Figures'!$H:$H,$B223,'2013Figures'!$I:$I,$C223,'2013Figures'!$B:$B,"CyToBroker",'2013Figures'!$G:$G,"E1",'2013Figures'!$E:$E,$B$1)</f>
        <v>0</v>
      </c>
      <c r="H223" s="9">
        <f>SUMIFS('2013Figures'!$J:$J,'2013Figures'!$C:$C,$A223,'2013Figures'!$H:$H,$B223,'2013Figures'!$I:$I,$C223,'2013Figures'!$B:$B,"CyToBroker",'2013Figures'!$G:$G,"P1",'2013Figures'!$E:$E,$B$1)</f>
        <v>0</v>
      </c>
      <c r="J223" s="8">
        <v>201001</v>
      </c>
      <c r="L223" s="42">
        <f>SUMIFS('2012Figures'!$J:$J,'2012Figures'!$C:$C,$A223,'2012Figures'!$H:$H,$B223,'2012Figures'!$I:$I,$C223,'2012Figures'!$E:$E,$B$1)</f>
        <v>0</v>
      </c>
      <c r="M223" s="52">
        <f>SUMIFS('2012Figures'!$J:$J,'2012Figures'!$C:$C,$A223,'2012Figures'!$H:$H,$B223,'2012Figures'!$I:$I,$C223,'2012Figures'!$B:$B,"BrokerToCy",'2012Figures'!$G:$G,"E1",'2012Figures'!$E:$E,$B$1)</f>
        <v>0</v>
      </c>
      <c r="N223" s="52">
        <f>SUMIFS('2012Figures'!$J:$J,'2012Figures'!$C:$C,$A223,'2012Figures'!$H:$H,$B223,'2012Figures'!$I:$I,$C223,'2012Figures'!$B:$B,"BrokerToCy",'2012Figures'!$G:$G,"P1",'2012Figures'!$E:$E,$B$1)</f>
        <v>0</v>
      </c>
      <c r="O223" s="52">
        <f>SUMIFS('2012Figures'!$J:$J,'2012Figures'!$C:$C,$A223,'2012Figures'!$H:$H,$B223,'2012Figures'!$I:$I,$C223,'2012Figures'!$B:$B,"CyToBroker",'2012Figures'!$G:$G,"E1",'2012Figures'!$E:$E,$B$1)</f>
        <v>0</v>
      </c>
      <c r="P223" s="52">
        <f>SUMIFS('2012Figures'!$J:$J,'2012Figures'!$C:$C,$A223,'2012Figures'!$H:$H,$B223,'2012Figures'!$I:$I,$C223,'2012Figures'!$B:$B,"CyToBroker",'2012Figures'!$G:$G,"P1",'2012Figures'!$E:$E,$B$1)</f>
        <v>0</v>
      </c>
      <c r="R223" s="46" t="str">
        <f t="shared" si="28"/>
        <v/>
      </c>
      <c r="S223" s="46" t="str">
        <f t="shared" si="28"/>
        <v/>
      </c>
      <c r="T223" s="46" t="str">
        <f t="shared" si="28"/>
        <v/>
      </c>
      <c r="U223" s="46" t="str">
        <f t="shared" si="28"/>
        <v/>
      </c>
      <c r="V223" s="46" t="str">
        <f t="shared" si="28"/>
        <v/>
      </c>
    </row>
    <row r="224" spans="1:22" x14ac:dyDescent="0.2">
      <c r="A224" s="1">
        <v>122</v>
      </c>
      <c r="B224" s="1" t="s">
        <v>67</v>
      </c>
      <c r="D224" s="29">
        <f>SUMIFS('2013Figures'!$J:$J,'2013Figures'!$C:$C,$A224,'2013Figures'!$I:$I,"",'2013Figures'!$E:$E,$B$1)</f>
        <v>0</v>
      </c>
      <c r="E224" s="9">
        <f>SUMIFS('2013Figures'!$J:$J,'2013Figures'!$C:$C,$A224,'2013Figures'!$I:$I,"",'2013Figures'!$B:$B,"BrokerToCy",'2013Figures'!$G:$G,"E1",'2013Figures'!$E:$E,$B$1)</f>
        <v>0</v>
      </c>
      <c r="F224" s="9">
        <f>SUMIFS('2013Figures'!$J:$J,'2013Figures'!$C:$C,$A224,'2013Figures'!$I:$I,"",'2013Figures'!$B:$B,"BrokerToCy",'2013Figures'!$G:$G,"P1",'2013Figures'!$E:$E,$B$1)</f>
        <v>0</v>
      </c>
      <c r="G224" s="9">
        <f>SUMIFS('2013Figures'!$J:$J,'2013Figures'!$C:$C,$A224,'2013Figures'!$I:$I,"",'2013Figures'!$B:$B,"CyToBroker",'2013Figures'!$G:$G,"E1",'2013Figures'!$E:$E,$B$1)</f>
        <v>0</v>
      </c>
      <c r="H224" s="9">
        <f>SUMIFS('2013Figures'!$J:$J,'2013Figures'!$C:$C,$A224,'2013Figures'!$I:$I,"",'2013Figures'!$B:$B,"CyToBroker",'2013Figures'!$G:$G,"P1",'2013Figures'!$E:$E,$B$1)</f>
        <v>0</v>
      </c>
      <c r="J224" s="8" t="s">
        <v>131</v>
      </c>
      <c r="L224" s="42">
        <f>SUMIFS('2012Figures'!$J:$J,'2012Figures'!$C:$C,$A224,'2012Figures'!$I:$I,"",'2012Figures'!$E:$E,$B$1)</f>
        <v>0</v>
      </c>
      <c r="M224" s="52">
        <f>SUMIFS('2012Figures'!$J:$J,'2012Figures'!$C:$C,$A224,'2012Figures'!$I:$I,"",'2012Figures'!$B:$B,"BrokerToCy",'2012Figures'!$G:$G,"E1",'2012Figures'!$E:$E,$B$1)</f>
        <v>0</v>
      </c>
      <c r="N224" s="52">
        <f>SUMIFS('2012Figures'!$J:$J,'2012Figures'!$C:$C,$A224,'2012Figures'!$I:$I,"",'2012Figures'!$B:$B,"BrokerToCy",'2012Figures'!$G:$G,"P1",'2012Figures'!$E:$E,$B$1)</f>
        <v>0</v>
      </c>
      <c r="O224" s="52">
        <f>SUMIFS('2012Figures'!$J:$J,'2012Figures'!$C:$C,$A224,'2012Figures'!$I:$I,"",'2012Figures'!$B:$B,"CyToBroker",'2012Figures'!$G:$G,"E1",'2012Figures'!$E:$E,$B$1)</f>
        <v>0</v>
      </c>
      <c r="P224" s="52">
        <f>SUMIFS('2012Figures'!$J:$J,'2012Figures'!$C:$C,$A224,'2012Figures'!$I:$I,"",'2012Figures'!$B:$B,"CyToBroker",'2012Figures'!$G:$G,"P1",'2012Figures'!$E:$E,$B$1)</f>
        <v>0</v>
      </c>
      <c r="R224" s="46" t="str">
        <f t="shared" si="28"/>
        <v/>
      </c>
      <c r="S224" s="46" t="str">
        <f t="shared" si="28"/>
        <v/>
      </c>
      <c r="T224" s="46" t="str">
        <f t="shared" si="28"/>
        <v/>
      </c>
      <c r="U224" s="46" t="str">
        <f t="shared" si="28"/>
        <v/>
      </c>
      <c r="V224" s="46" t="str">
        <f t="shared" si="28"/>
        <v/>
      </c>
    </row>
    <row r="225" spans="1:22" x14ac:dyDescent="0.2">
      <c r="A225" s="21"/>
      <c r="B225" s="21" t="s">
        <v>92</v>
      </c>
      <c r="C225" s="22"/>
      <c r="D225" s="23">
        <f>SUM(E225:H225)</f>
        <v>0</v>
      </c>
      <c r="E225" s="23">
        <f>SUM(E217:E224)</f>
        <v>0</v>
      </c>
      <c r="F225" s="23">
        <f>SUM(F217:F224)</f>
        <v>0</v>
      </c>
      <c r="G225" s="23">
        <f>SUM(G217:G224)</f>
        <v>0</v>
      </c>
      <c r="H225" s="23">
        <f>SUM(H217:H224)</f>
        <v>0</v>
      </c>
      <c r="I225" s="21"/>
      <c r="J225" s="22"/>
      <c r="K225" s="21"/>
      <c r="L225" s="43">
        <f>SUM(M225:P225)</f>
        <v>0</v>
      </c>
      <c r="M225" s="43">
        <f>SUM(M217:M224)</f>
        <v>0</v>
      </c>
      <c r="N225" s="43">
        <f>SUM(N217:N224)</f>
        <v>0</v>
      </c>
      <c r="O225" s="43">
        <f>SUM(O217:O224)</f>
        <v>0</v>
      </c>
      <c r="P225" s="43">
        <f>SUM(P217:P224)</f>
        <v>0</v>
      </c>
      <c r="Q225" s="21"/>
      <c r="R225" s="21"/>
      <c r="S225" s="21"/>
      <c r="T225" s="21"/>
      <c r="U225" s="21"/>
      <c r="V225" s="21"/>
    </row>
    <row r="226" spans="1:22" x14ac:dyDescent="0.2">
      <c r="A226" s="28">
        <v>123</v>
      </c>
      <c r="B226" s="28" t="s">
        <v>39</v>
      </c>
      <c r="C226" s="17" t="s">
        <v>88</v>
      </c>
      <c r="D226" s="18">
        <f>SUMIFS('2013Figures'!$J:$J,'2013Figures'!$C:$C,$A226,'2013Figures'!$E:$E,$B$1)</f>
        <v>0</v>
      </c>
      <c r="E226" s="18">
        <f>SUMIFS('2013Figures'!$J:$J,'2013Figures'!$C:$C,$A226,'2013Figures'!$B:$B,"BrokerToCy",'2013Figures'!$G:$G,"E1",'2013Figures'!$E:$E,$B$1)</f>
        <v>0</v>
      </c>
      <c r="F226" s="18">
        <f>SUMIFS('2013Figures'!$J:$J,'2013Figures'!$C:$C,$A226,'2013Figures'!$B:$B,"BrokerToCy",'2013Figures'!$G:$G,"P1",'2013Figures'!$E:$E,$B$1)</f>
        <v>0</v>
      </c>
      <c r="G226" s="18">
        <f>SUMIFS('2013Figures'!$J:$J,'2013Figures'!$C:$C,$A226,'2013Figures'!$B:$B,"CyToBroker",'2013Figures'!$G:$G,"E1",'2013Figures'!$E:$E,$B$1)</f>
        <v>0</v>
      </c>
      <c r="H226" s="18">
        <f>SUMIFS('2013Figures'!$J:$J,'2013Figures'!$C:$C,$A226,'2013Figures'!$B:$B,"CyToBroker",'2013Figures'!$G:$G,"P1",'2013Figures'!$E:$E,$B$1)</f>
        <v>0</v>
      </c>
      <c r="I226" s="28"/>
      <c r="J226" s="17"/>
      <c r="K226" s="28"/>
      <c r="L226" s="50">
        <f>SUMIFS('2012Figures'!$J:$J,'2012Figures'!$C:$C,$A226,'2012Figures'!$E:$E,$B$1)</f>
        <v>0</v>
      </c>
      <c r="M226" s="50">
        <f>SUMIFS('2012Figures'!$J:$J,'2012Figures'!$C:$C,$A226,'2012Figures'!$B:$B,"BrokerToCy",'2012Figures'!$G:$G,"E1",'2012Figures'!$E:$E,$B$1)</f>
        <v>0</v>
      </c>
      <c r="N226" s="50">
        <f>SUMIFS('2012Figures'!$J:$J,'2012Figures'!$C:$C,$A226,'2012Figures'!$B:$B,"BrokerToCy",'2012Figures'!$G:$G,"P1",'2012Figures'!$E:$E,$B$1)</f>
        <v>0</v>
      </c>
      <c r="O226" s="50">
        <f>SUMIFS('2012Figures'!$J:$J,'2012Figures'!$C:$C,$A226,'2012Figures'!$B:$B,"CyToBroker",'2012Figures'!$G:$G,"E1",'2012Figures'!$E:$E,$B$1)</f>
        <v>0</v>
      </c>
      <c r="P226" s="50">
        <f>SUMIFS('2012Figures'!$J:$J,'2012Figures'!$C:$C,$A226,'2012Figures'!$B:$B,"CyToBroker",'2012Figures'!$G:$G,"P1",'2012Figures'!$E:$E,$B$1)</f>
        <v>0</v>
      </c>
      <c r="Q226" s="28"/>
      <c r="R226" s="46" t="str">
        <f t="shared" si="28"/>
        <v/>
      </c>
      <c r="S226" s="46" t="str">
        <f t="shared" si="28"/>
        <v/>
      </c>
      <c r="T226" s="46" t="str">
        <f t="shared" si="28"/>
        <v/>
      </c>
      <c r="U226" s="46" t="str">
        <f t="shared" si="28"/>
        <v/>
      </c>
      <c r="V226" s="46" t="str">
        <f t="shared" si="28"/>
        <v/>
      </c>
    </row>
    <row r="227" spans="1:22" x14ac:dyDescent="0.2">
      <c r="A227" s="1">
        <v>123</v>
      </c>
      <c r="B227" s="1" t="s">
        <v>39</v>
      </c>
      <c r="C227" s="8">
        <v>6</v>
      </c>
      <c r="D227" s="29">
        <f>SUMIFS('2013Figures'!$J:$J,'2013Figures'!$C:$C,$A227,'2013Figures'!$H:$H,$B227,'2013Figures'!$I:$I,$C227,'2013Figures'!$E:$E,$B$1)</f>
        <v>0</v>
      </c>
      <c r="E227" s="9">
        <f>SUMIFS('2013Figures'!$J:$J,'2013Figures'!$C:$C,$A227,'2013Figures'!$H:$H,$B227,'2013Figures'!$I:$I,$C227,'2013Figures'!$B:$B,"BrokerToCy",'2013Figures'!$G:$G,"E1",'2013Figures'!$E:$E,$B$1)</f>
        <v>0</v>
      </c>
      <c r="F227" s="9">
        <f>SUMIFS('2013Figures'!$J:$J,'2013Figures'!$C:$C,$A227,'2013Figures'!$H:$H,$B227,'2013Figures'!$I:$I,$C227,'2013Figures'!$B:$B,"BrokerToCy",'2013Figures'!$G:$G,"P1",'2013Figures'!$E:$E,$B$1)</f>
        <v>0</v>
      </c>
      <c r="G227" s="9">
        <f>SUMIFS('2013Figures'!$J:$J,'2013Figures'!$C:$C,$A227,'2013Figures'!$H:$H,$B227,'2013Figures'!$I:$I,$C227,'2013Figures'!$B:$B,"CyToBroker",'2013Figures'!$G:$G,"E1",'2013Figures'!$E:$E,$B$1)</f>
        <v>0</v>
      </c>
      <c r="H227" s="9">
        <f>SUMIFS('2013Figures'!$J:$J,'2013Figures'!$C:$C,$A227,'2013Figures'!$H:$H,$B227,'2013Figures'!$I:$I,$C227,'2013Figures'!$B:$B,"CyToBroker",'2013Figures'!$G:$G,"P1",'2013Figures'!$E:$E,$B$1)</f>
        <v>0</v>
      </c>
      <c r="J227" s="8">
        <v>201501</v>
      </c>
      <c r="L227" s="42">
        <f>SUMIFS('2012Figures'!$J:$J,'2012Figures'!$C:$C,$A227,'2012Figures'!$H:$H,$B227,'2012Figures'!$I:$I,$C227,'2012Figures'!$E:$E,$B$1)</f>
        <v>0</v>
      </c>
      <c r="M227" s="52">
        <f>SUMIFS('2012Figures'!$J:$J,'2012Figures'!$C:$C,$A227,'2012Figures'!$H:$H,$B227,'2012Figures'!$I:$I,$C227,'2012Figures'!$B:$B,"BrokerToCy",'2012Figures'!$G:$G,"E1",'2012Figures'!$E:$E,$B$1)</f>
        <v>0</v>
      </c>
      <c r="N227" s="52">
        <f>SUMIFS('2012Figures'!$J:$J,'2012Figures'!$C:$C,$A227,'2012Figures'!$H:$H,$B227,'2012Figures'!$I:$I,$C227,'2012Figures'!$B:$B,"BrokerToCy",'2012Figures'!$G:$G,"P1",'2012Figures'!$E:$E,$B$1)</f>
        <v>0</v>
      </c>
      <c r="O227" s="52">
        <f>SUMIFS('2012Figures'!$J:$J,'2012Figures'!$C:$C,$A227,'2012Figures'!$H:$H,$B227,'2012Figures'!$I:$I,$C227,'2012Figures'!$B:$B,"CyToBroker",'2012Figures'!$G:$G,"E1",'2012Figures'!$E:$E,$B$1)</f>
        <v>0</v>
      </c>
      <c r="P227" s="52">
        <f>SUMIFS('2012Figures'!$J:$J,'2012Figures'!$C:$C,$A227,'2012Figures'!$H:$H,$B227,'2012Figures'!$I:$I,$C227,'2012Figures'!$B:$B,"CyToBroker",'2012Figures'!$G:$G,"P1",'2012Figures'!$E:$E,$B$1)</f>
        <v>0</v>
      </c>
      <c r="R227" s="46" t="str">
        <f t="shared" si="28"/>
        <v/>
      </c>
      <c r="S227" s="46" t="str">
        <f t="shared" si="28"/>
        <v/>
      </c>
      <c r="T227" s="46" t="str">
        <f t="shared" si="28"/>
        <v/>
      </c>
      <c r="U227" s="46" t="str">
        <f t="shared" si="28"/>
        <v/>
      </c>
      <c r="V227" s="46" t="str">
        <f t="shared" si="28"/>
        <v/>
      </c>
    </row>
    <row r="228" spans="1:22" x14ac:dyDescent="0.2">
      <c r="A228" s="1">
        <v>123</v>
      </c>
      <c r="B228" s="1" t="s">
        <v>39</v>
      </c>
      <c r="C228" s="8">
        <v>5</v>
      </c>
      <c r="D228" s="29">
        <f>SUMIFS('2013Figures'!$J:$J,'2013Figures'!$C:$C,$A228,'2013Figures'!$H:$H,$B228,'2013Figures'!$I:$I,$C228,'2013Figures'!$E:$E,$B$1)</f>
        <v>0</v>
      </c>
      <c r="E228" s="9">
        <f>SUMIFS('2013Figures'!$J:$J,'2013Figures'!$C:$C,$A228,'2013Figures'!$H:$H,$B228,'2013Figures'!$I:$I,$C228,'2013Figures'!$B:$B,"BrokerToCy",'2013Figures'!$G:$G,"E1",'2013Figures'!$E:$E,$B$1)</f>
        <v>0</v>
      </c>
      <c r="F228" s="9">
        <f>SUMIFS('2013Figures'!$J:$J,'2013Figures'!$C:$C,$A228,'2013Figures'!$H:$H,$B228,'2013Figures'!$I:$I,$C228,'2013Figures'!$B:$B,"BrokerToCy",'2013Figures'!$G:$G,"P1",'2013Figures'!$E:$E,$B$1)</f>
        <v>0</v>
      </c>
      <c r="G228" s="9">
        <f>SUMIFS('2013Figures'!$J:$J,'2013Figures'!$C:$C,$A228,'2013Figures'!$H:$H,$B228,'2013Figures'!$I:$I,$C228,'2013Figures'!$B:$B,"CyToBroker",'2013Figures'!$G:$G,"E1",'2013Figures'!$E:$E,$B$1)</f>
        <v>0</v>
      </c>
      <c r="H228" s="9">
        <f>SUMIFS('2013Figures'!$J:$J,'2013Figures'!$C:$C,$A228,'2013Figures'!$H:$H,$B228,'2013Figures'!$I:$I,$C228,'2013Figures'!$B:$B,"CyToBroker",'2013Figures'!$G:$G,"P1",'2013Figures'!$E:$E,$B$1)</f>
        <v>0</v>
      </c>
      <c r="J228" s="8">
        <v>201401</v>
      </c>
      <c r="L228" s="42">
        <f>SUMIFS('2012Figures'!$J:$J,'2012Figures'!$C:$C,$A228,'2012Figures'!$H:$H,$B228,'2012Figures'!$I:$I,$C228,'2012Figures'!$E:$E,$B$1)</f>
        <v>0</v>
      </c>
      <c r="M228" s="52">
        <f>SUMIFS('2012Figures'!$J:$J,'2012Figures'!$C:$C,$A228,'2012Figures'!$H:$H,$B228,'2012Figures'!$I:$I,$C228,'2012Figures'!$B:$B,"BrokerToCy",'2012Figures'!$G:$G,"E1",'2012Figures'!$E:$E,$B$1)</f>
        <v>0</v>
      </c>
      <c r="N228" s="52">
        <f>SUMIFS('2012Figures'!$J:$J,'2012Figures'!$C:$C,$A228,'2012Figures'!$H:$H,$B228,'2012Figures'!$I:$I,$C228,'2012Figures'!$B:$B,"BrokerToCy",'2012Figures'!$G:$G,"P1",'2012Figures'!$E:$E,$B$1)</f>
        <v>0</v>
      </c>
      <c r="O228" s="52">
        <f>SUMIFS('2012Figures'!$J:$J,'2012Figures'!$C:$C,$A228,'2012Figures'!$H:$H,$B228,'2012Figures'!$I:$I,$C228,'2012Figures'!$B:$B,"CyToBroker",'2012Figures'!$G:$G,"E1",'2012Figures'!$E:$E,$B$1)</f>
        <v>0</v>
      </c>
      <c r="P228" s="52">
        <f>SUMIFS('2012Figures'!$J:$J,'2012Figures'!$C:$C,$A228,'2012Figures'!$H:$H,$B228,'2012Figures'!$I:$I,$C228,'2012Figures'!$B:$B,"CyToBroker",'2012Figures'!$G:$G,"P1",'2012Figures'!$E:$E,$B$1)</f>
        <v>0</v>
      </c>
      <c r="R228" s="46" t="str">
        <f t="shared" si="28"/>
        <v/>
      </c>
      <c r="S228" s="46" t="str">
        <f t="shared" si="28"/>
        <v/>
      </c>
      <c r="T228" s="46" t="str">
        <f t="shared" si="28"/>
        <v/>
      </c>
      <c r="U228" s="46" t="str">
        <f t="shared" si="28"/>
        <v/>
      </c>
      <c r="V228" s="46" t="str">
        <f t="shared" si="28"/>
        <v/>
      </c>
    </row>
    <row r="229" spans="1:22" x14ac:dyDescent="0.2">
      <c r="A229" s="1">
        <v>123</v>
      </c>
      <c r="B229" s="1" t="s">
        <v>39</v>
      </c>
      <c r="C229" s="8">
        <v>4</v>
      </c>
      <c r="D229" s="29">
        <f>SUMIFS('2013Figures'!$J:$J,'2013Figures'!$C:$C,$A229,'2013Figures'!$H:$H,$B229,'2013Figures'!$I:$I,$C229,'2013Figures'!$E:$E,$B$1)</f>
        <v>0</v>
      </c>
      <c r="E229" s="9">
        <f>SUMIFS('2013Figures'!$J:$J,'2013Figures'!$C:$C,$A229,'2013Figures'!$H:$H,$B229,'2013Figures'!$I:$I,$C229,'2013Figures'!$B:$B,"BrokerToCy",'2013Figures'!$G:$G,"E1",'2013Figures'!$E:$E,$B$1)</f>
        <v>0</v>
      </c>
      <c r="F229" s="9">
        <f>SUMIFS('2013Figures'!$J:$J,'2013Figures'!$C:$C,$A229,'2013Figures'!$H:$H,$B229,'2013Figures'!$I:$I,$C229,'2013Figures'!$B:$B,"BrokerToCy",'2013Figures'!$G:$G,"P1",'2013Figures'!$E:$E,$B$1)</f>
        <v>0</v>
      </c>
      <c r="G229" s="9">
        <f>SUMIFS('2013Figures'!$J:$J,'2013Figures'!$C:$C,$A229,'2013Figures'!$H:$H,$B229,'2013Figures'!$I:$I,$C229,'2013Figures'!$B:$B,"CyToBroker",'2013Figures'!$G:$G,"E1",'2013Figures'!$E:$E,$B$1)</f>
        <v>0</v>
      </c>
      <c r="H229" s="9">
        <f>SUMIFS('2013Figures'!$J:$J,'2013Figures'!$C:$C,$A229,'2013Figures'!$H:$H,$B229,'2013Figures'!$I:$I,$C229,'2013Figures'!$B:$B,"CyToBroker",'2013Figures'!$G:$G,"P1",'2013Figures'!$E:$E,$B$1)</f>
        <v>0</v>
      </c>
      <c r="I229" s="30"/>
      <c r="J229" s="31">
        <v>201301</v>
      </c>
      <c r="K229" s="30"/>
      <c r="L229" s="42">
        <f>SUMIFS('2012Figures'!$J:$J,'2012Figures'!$C:$C,$A229,'2012Figures'!$H:$H,$B229,'2012Figures'!$I:$I,$C229,'2012Figures'!$E:$E,$B$1)</f>
        <v>0</v>
      </c>
      <c r="M229" s="52">
        <f>SUMIFS('2012Figures'!$J:$J,'2012Figures'!$C:$C,$A229,'2012Figures'!$H:$H,$B229,'2012Figures'!$I:$I,$C229,'2012Figures'!$B:$B,"BrokerToCy",'2012Figures'!$G:$G,"E1",'2012Figures'!$E:$E,$B$1)</f>
        <v>0</v>
      </c>
      <c r="N229" s="52">
        <f>SUMIFS('2012Figures'!$J:$J,'2012Figures'!$C:$C,$A229,'2012Figures'!$H:$H,$B229,'2012Figures'!$I:$I,$C229,'2012Figures'!$B:$B,"BrokerToCy",'2012Figures'!$G:$G,"P1",'2012Figures'!$E:$E,$B$1)</f>
        <v>0</v>
      </c>
      <c r="O229" s="52">
        <f>SUMIFS('2012Figures'!$J:$J,'2012Figures'!$C:$C,$A229,'2012Figures'!$H:$H,$B229,'2012Figures'!$I:$I,$C229,'2012Figures'!$B:$B,"CyToBroker",'2012Figures'!$G:$G,"E1",'2012Figures'!$E:$E,$B$1)</f>
        <v>0</v>
      </c>
      <c r="P229" s="52">
        <f>SUMIFS('2012Figures'!$J:$J,'2012Figures'!$C:$C,$A229,'2012Figures'!$H:$H,$B229,'2012Figures'!$I:$I,$C229,'2012Figures'!$B:$B,"CyToBroker",'2012Figures'!$G:$G,"P1",'2012Figures'!$E:$E,$B$1)</f>
        <v>0</v>
      </c>
      <c r="Q229" s="30"/>
      <c r="R229" s="46" t="str">
        <f t="shared" si="28"/>
        <v/>
      </c>
      <c r="S229" s="46" t="str">
        <f t="shared" si="28"/>
        <v/>
      </c>
      <c r="T229" s="46" t="str">
        <f t="shared" si="28"/>
        <v/>
      </c>
      <c r="U229" s="46" t="str">
        <f t="shared" si="28"/>
        <v/>
      </c>
      <c r="V229" s="46" t="str">
        <f t="shared" si="28"/>
        <v/>
      </c>
    </row>
    <row r="230" spans="1:22" x14ac:dyDescent="0.2">
      <c r="A230" s="1">
        <v>123</v>
      </c>
      <c r="B230" s="1" t="s">
        <v>39</v>
      </c>
      <c r="C230" s="8">
        <v>3</v>
      </c>
      <c r="D230" s="29">
        <f>SUMIFS('2013Figures'!$J:$J,'2013Figures'!$C:$C,$A230,'2013Figures'!$H:$H,$B230,'2013Figures'!$I:$I,$C230,'2013Figures'!$E:$E,$B$1)</f>
        <v>0</v>
      </c>
      <c r="E230" s="9">
        <f>SUMIFS('2013Figures'!$J:$J,'2013Figures'!$C:$C,$A230,'2013Figures'!$H:$H,$B230,'2013Figures'!$I:$I,$C230,'2013Figures'!$B:$B,"BrokerToCy",'2013Figures'!$G:$G,"E1",'2013Figures'!$E:$E,$B$1)</f>
        <v>0</v>
      </c>
      <c r="F230" s="9">
        <f>SUMIFS('2013Figures'!$J:$J,'2013Figures'!$C:$C,$A230,'2013Figures'!$H:$H,$B230,'2013Figures'!$I:$I,$C230,'2013Figures'!$B:$B,"BrokerToCy",'2013Figures'!$G:$G,"P1",'2013Figures'!$E:$E,$B$1)</f>
        <v>0</v>
      </c>
      <c r="G230" s="9">
        <f>SUMIFS('2013Figures'!$J:$J,'2013Figures'!$C:$C,$A230,'2013Figures'!$H:$H,$B230,'2013Figures'!$I:$I,$C230,'2013Figures'!$B:$B,"CyToBroker",'2013Figures'!$G:$G,"E1",'2013Figures'!$E:$E,$B$1)</f>
        <v>0</v>
      </c>
      <c r="H230" s="9">
        <f>SUMIFS('2013Figures'!$J:$J,'2013Figures'!$C:$C,$A230,'2013Figures'!$H:$H,$B230,'2013Figures'!$I:$I,$C230,'2013Figures'!$B:$B,"CyToBroker",'2013Figures'!$G:$G,"P1",'2013Figures'!$E:$E,$B$1)</f>
        <v>0</v>
      </c>
      <c r="J230" s="8">
        <v>201201</v>
      </c>
      <c r="L230" s="42">
        <f>SUMIFS('2012Figures'!$J:$J,'2012Figures'!$C:$C,$A230,'2012Figures'!$H:$H,$B230,'2012Figures'!$I:$I,$C230,'2012Figures'!$E:$E,$B$1)</f>
        <v>0</v>
      </c>
      <c r="M230" s="52">
        <f>SUMIFS('2012Figures'!$J:$J,'2012Figures'!$C:$C,$A230,'2012Figures'!$H:$H,$B230,'2012Figures'!$I:$I,$C230,'2012Figures'!$B:$B,"BrokerToCy",'2012Figures'!$G:$G,"E1",'2012Figures'!$E:$E,$B$1)</f>
        <v>0</v>
      </c>
      <c r="N230" s="52">
        <f>SUMIFS('2012Figures'!$J:$J,'2012Figures'!$C:$C,$A230,'2012Figures'!$H:$H,$B230,'2012Figures'!$I:$I,$C230,'2012Figures'!$B:$B,"BrokerToCy",'2012Figures'!$G:$G,"P1",'2012Figures'!$E:$E,$B$1)</f>
        <v>0</v>
      </c>
      <c r="O230" s="52">
        <f>SUMIFS('2012Figures'!$J:$J,'2012Figures'!$C:$C,$A230,'2012Figures'!$H:$H,$B230,'2012Figures'!$I:$I,$C230,'2012Figures'!$B:$B,"CyToBroker",'2012Figures'!$G:$G,"E1",'2012Figures'!$E:$E,$B$1)</f>
        <v>0</v>
      </c>
      <c r="P230" s="52">
        <f>SUMIFS('2012Figures'!$J:$J,'2012Figures'!$C:$C,$A230,'2012Figures'!$H:$H,$B230,'2012Figures'!$I:$I,$C230,'2012Figures'!$B:$B,"CyToBroker",'2012Figures'!$G:$G,"P1",'2012Figures'!$E:$E,$B$1)</f>
        <v>0</v>
      </c>
      <c r="R230" s="46" t="str">
        <f t="shared" si="28"/>
        <v/>
      </c>
      <c r="S230" s="46" t="str">
        <f t="shared" si="28"/>
        <v/>
      </c>
      <c r="T230" s="46" t="str">
        <f t="shared" si="28"/>
        <v/>
      </c>
      <c r="U230" s="46" t="str">
        <f t="shared" si="28"/>
        <v/>
      </c>
      <c r="V230" s="46" t="str">
        <f t="shared" si="28"/>
        <v/>
      </c>
    </row>
    <row r="231" spans="1:22" x14ac:dyDescent="0.2">
      <c r="A231" s="1">
        <v>123</v>
      </c>
      <c r="B231" s="1" t="s">
        <v>39</v>
      </c>
      <c r="C231" s="8">
        <v>2</v>
      </c>
      <c r="D231" s="29">
        <f>SUMIFS('2013Figures'!$J:$J,'2013Figures'!$C:$C,$A231,'2013Figures'!$H:$H,$B231,'2013Figures'!$I:$I,$C231,'2013Figures'!$E:$E,$B$1)</f>
        <v>0</v>
      </c>
      <c r="E231" s="9">
        <f>SUMIFS('2013Figures'!$J:$J,'2013Figures'!$C:$C,$A231,'2013Figures'!$H:$H,$B231,'2013Figures'!$I:$I,$C231,'2013Figures'!$B:$B,"BrokerToCy",'2013Figures'!$G:$G,"E1",'2013Figures'!$E:$E,$B$1)</f>
        <v>0</v>
      </c>
      <c r="F231" s="9">
        <f>SUMIFS('2013Figures'!$J:$J,'2013Figures'!$C:$C,$A231,'2013Figures'!$H:$H,$B231,'2013Figures'!$I:$I,$C231,'2013Figures'!$B:$B,"BrokerToCy",'2013Figures'!$G:$G,"P1",'2013Figures'!$E:$E,$B$1)</f>
        <v>0</v>
      </c>
      <c r="G231" s="9">
        <f>SUMIFS('2013Figures'!$J:$J,'2013Figures'!$C:$C,$A231,'2013Figures'!$H:$H,$B231,'2013Figures'!$I:$I,$C231,'2013Figures'!$B:$B,"CyToBroker",'2013Figures'!$G:$G,"E1",'2013Figures'!$E:$E,$B$1)</f>
        <v>0</v>
      </c>
      <c r="H231" s="9">
        <f>SUMIFS('2013Figures'!$J:$J,'2013Figures'!$C:$C,$A231,'2013Figures'!$H:$H,$B231,'2013Figures'!$I:$I,$C231,'2013Figures'!$B:$B,"CyToBroker",'2013Figures'!$G:$G,"P1",'2013Figures'!$E:$E,$B$1)</f>
        <v>0</v>
      </c>
      <c r="J231" s="8">
        <v>201101</v>
      </c>
      <c r="L231" s="42">
        <f>SUMIFS('2012Figures'!$J:$J,'2012Figures'!$C:$C,$A231,'2012Figures'!$H:$H,$B231,'2012Figures'!$I:$I,$C231,'2012Figures'!$E:$E,$B$1)</f>
        <v>0</v>
      </c>
      <c r="M231" s="52">
        <f>SUMIFS('2012Figures'!$J:$J,'2012Figures'!$C:$C,$A231,'2012Figures'!$H:$H,$B231,'2012Figures'!$I:$I,$C231,'2012Figures'!$B:$B,"BrokerToCy",'2012Figures'!$G:$G,"E1",'2012Figures'!$E:$E,$B$1)</f>
        <v>0</v>
      </c>
      <c r="N231" s="52">
        <f>SUMIFS('2012Figures'!$J:$J,'2012Figures'!$C:$C,$A231,'2012Figures'!$H:$H,$B231,'2012Figures'!$I:$I,$C231,'2012Figures'!$B:$B,"BrokerToCy",'2012Figures'!$G:$G,"P1",'2012Figures'!$E:$E,$B$1)</f>
        <v>0</v>
      </c>
      <c r="O231" s="52">
        <f>SUMIFS('2012Figures'!$J:$J,'2012Figures'!$C:$C,$A231,'2012Figures'!$H:$H,$B231,'2012Figures'!$I:$I,$C231,'2012Figures'!$B:$B,"CyToBroker",'2012Figures'!$G:$G,"E1",'2012Figures'!$E:$E,$B$1)</f>
        <v>0</v>
      </c>
      <c r="P231" s="52">
        <f>SUMIFS('2012Figures'!$J:$J,'2012Figures'!$C:$C,$A231,'2012Figures'!$H:$H,$B231,'2012Figures'!$I:$I,$C231,'2012Figures'!$B:$B,"CyToBroker",'2012Figures'!$G:$G,"P1",'2012Figures'!$E:$E,$B$1)</f>
        <v>0</v>
      </c>
      <c r="R231" s="46" t="str">
        <f t="shared" si="28"/>
        <v/>
      </c>
      <c r="S231" s="46" t="str">
        <f t="shared" si="28"/>
        <v/>
      </c>
      <c r="T231" s="46" t="str">
        <f t="shared" si="28"/>
        <v/>
      </c>
      <c r="U231" s="46" t="str">
        <f t="shared" si="28"/>
        <v/>
      </c>
      <c r="V231" s="46" t="str">
        <f t="shared" si="28"/>
        <v/>
      </c>
    </row>
    <row r="232" spans="1:22" x14ac:dyDescent="0.2">
      <c r="A232" s="1">
        <v>123</v>
      </c>
      <c r="B232" s="1" t="s">
        <v>39</v>
      </c>
      <c r="C232" s="8">
        <v>1</v>
      </c>
      <c r="D232" s="29">
        <f>SUMIFS('2013Figures'!$J:$J,'2013Figures'!$C:$C,$A232,'2013Figures'!$H:$H,$B232,'2013Figures'!$I:$I,$C232,'2013Figures'!$E:$E,$B$1)</f>
        <v>0</v>
      </c>
      <c r="E232" s="9">
        <f>SUMIFS('2013Figures'!$J:$J,'2013Figures'!$C:$C,$A232,'2013Figures'!$H:$H,$B232,'2013Figures'!$I:$I,$C232,'2013Figures'!$B:$B,"BrokerToCy",'2013Figures'!$G:$G,"E1",'2013Figures'!$E:$E,$B$1)</f>
        <v>0</v>
      </c>
      <c r="F232" s="9">
        <f>SUMIFS('2013Figures'!$J:$J,'2013Figures'!$C:$C,$A232,'2013Figures'!$H:$H,$B232,'2013Figures'!$I:$I,$C232,'2013Figures'!$B:$B,"BrokerToCy",'2013Figures'!$G:$G,"P1",'2013Figures'!$E:$E,$B$1)</f>
        <v>0</v>
      </c>
      <c r="G232" s="9">
        <f>SUMIFS('2013Figures'!$J:$J,'2013Figures'!$C:$C,$A232,'2013Figures'!$H:$H,$B232,'2013Figures'!$I:$I,$C232,'2013Figures'!$B:$B,"CyToBroker",'2013Figures'!$G:$G,"E1",'2013Figures'!$E:$E,$B$1)</f>
        <v>0</v>
      </c>
      <c r="H232" s="9">
        <f>SUMIFS('2013Figures'!$J:$J,'2013Figures'!$C:$C,$A232,'2013Figures'!$H:$H,$B232,'2013Figures'!$I:$I,$C232,'2013Figures'!$B:$B,"CyToBroker",'2013Figures'!$G:$G,"P1",'2013Figures'!$E:$E,$B$1)</f>
        <v>0</v>
      </c>
      <c r="J232" s="8">
        <v>201001</v>
      </c>
      <c r="L232" s="42">
        <f>SUMIFS('2012Figures'!$J:$J,'2012Figures'!$C:$C,$A232,'2012Figures'!$H:$H,$B232,'2012Figures'!$I:$I,$C232,'2012Figures'!$E:$E,$B$1)</f>
        <v>0</v>
      </c>
      <c r="M232" s="52">
        <f>SUMIFS('2012Figures'!$J:$J,'2012Figures'!$C:$C,$A232,'2012Figures'!$H:$H,$B232,'2012Figures'!$I:$I,$C232,'2012Figures'!$B:$B,"BrokerToCy",'2012Figures'!$G:$G,"E1",'2012Figures'!$E:$E,$B$1)</f>
        <v>0</v>
      </c>
      <c r="N232" s="52">
        <f>SUMIFS('2012Figures'!$J:$J,'2012Figures'!$C:$C,$A232,'2012Figures'!$H:$H,$B232,'2012Figures'!$I:$I,$C232,'2012Figures'!$B:$B,"BrokerToCy",'2012Figures'!$G:$G,"P1",'2012Figures'!$E:$E,$B$1)</f>
        <v>0</v>
      </c>
      <c r="O232" s="52">
        <f>SUMIFS('2012Figures'!$J:$J,'2012Figures'!$C:$C,$A232,'2012Figures'!$H:$H,$B232,'2012Figures'!$I:$I,$C232,'2012Figures'!$B:$B,"CyToBroker",'2012Figures'!$G:$G,"E1",'2012Figures'!$E:$E,$B$1)</f>
        <v>0</v>
      </c>
      <c r="P232" s="52">
        <f>SUMIFS('2012Figures'!$J:$J,'2012Figures'!$C:$C,$A232,'2012Figures'!$H:$H,$B232,'2012Figures'!$I:$I,$C232,'2012Figures'!$B:$B,"CyToBroker",'2012Figures'!$G:$G,"P1",'2012Figures'!$E:$E,$B$1)</f>
        <v>0</v>
      </c>
      <c r="R232" s="46" t="str">
        <f t="shared" si="28"/>
        <v/>
      </c>
      <c r="S232" s="46" t="str">
        <f t="shared" si="28"/>
        <v/>
      </c>
      <c r="T232" s="46" t="str">
        <f t="shared" si="28"/>
        <v/>
      </c>
      <c r="U232" s="46" t="str">
        <f t="shared" si="28"/>
        <v/>
      </c>
      <c r="V232" s="46" t="str">
        <f t="shared" si="28"/>
        <v/>
      </c>
    </row>
    <row r="233" spans="1:22" x14ac:dyDescent="0.2">
      <c r="A233" s="1">
        <v>123</v>
      </c>
      <c r="B233" s="1" t="s">
        <v>39</v>
      </c>
      <c r="D233" s="29">
        <f>SUMIFS('2013Figures'!$J:$J,'2013Figures'!$C:$C,$A233,'2013Figures'!$I:$I,"",'2013Figures'!$E:$E,$B$1)</f>
        <v>0</v>
      </c>
      <c r="E233" s="9">
        <f>SUMIFS('2013Figures'!$J:$J,'2013Figures'!$C:$C,$A233,'2013Figures'!$I:$I,"",'2013Figures'!$B:$B,"BrokerToCy",'2013Figures'!$G:$G,"E1",'2013Figures'!$E:$E,$B$1)</f>
        <v>0</v>
      </c>
      <c r="F233" s="9">
        <f>SUMIFS('2013Figures'!$J:$J,'2013Figures'!$C:$C,$A233,'2013Figures'!$I:$I,"",'2013Figures'!$B:$B,"BrokerToCy",'2013Figures'!$G:$G,"P1",'2013Figures'!$E:$E,$B$1)</f>
        <v>0</v>
      </c>
      <c r="G233" s="9">
        <f>SUMIFS('2013Figures'!$J:$J,'2013Figures'!$C:$C,$A233,'2013Figures'!$I:$I,"",'2013Figures'!$B:$B,"CyToBroker",'2013Figures'!$G:$G,"E1",'2013Figures'!$E:$E,$B$1)</f>
        <v>0</v>
      </c>
      <c r="H233" s="9">
        <f>SUMIFS('2013Figures'!$J:$J,'2013Figures'!$C:$C,$A233,'2013Figures'!$I:$I,"",'2013Figures'!$B:$B,"CyToBroker",'2013Figures'!$G:$G,"P1",'2013Figures'!$E:$E,$B$1)</f>
        <v>0</v>
      </c>
      <c r="J233" s="8" t="s">
        <v>131</v>
      </c>
      <c r="L233" s="42">
        <f>SUMIFS('2012Figures'!$J:$J,'2012Figures'!$C:$C,$A233,'2012Figures'!$I:$I,"",'2012Figures'!$E:$E,$B$1)</f>
        <v>0</v>
      </c>
      <c r="M233" s="52">
        <f>SUMIFS('2012Figures'!$J:$J,'2012Figures'!$C:$C,$A233,'2012Figures'!$I:$I,"",'2012Figures'!$B:$B,"BrokerToCy",'2012Figures'!$G:$G,"E1",'2012Figures'!$E:$E,$B$1)</f>
        <v>0</v>
      </c>
      <c r="N233" s="52">
        <f>SUMIFS('2012Figures'!$J:$J,'2012Figures'!$C:$C,$A233,'2012Figures'!$I:$I,"",'2012Figures'!$B:$B,"BrokerToCy",'2012Figures'!$G:$G,"P1",'2012Figures'!$E:$E,$B$1)</f>
        <v>0</v>
      </c>
      <c r="O233" s="52">
        <f>SUMIFS('2012Figures'!$J:$J,'2012Figures'!$C:$C,$A233,'2012Figures'!$I:$I,"",'2012Figures'!$B:$B,"CyToBroker",'2012Figures'!$G:$G,"E1",'2012Figures'!$E:$E,$B$1)</f>
        <v>0</v>
      </c>
      <c r="P233" s="52">
        <f>SUMIFS('2012Figures'!$J:$J,'2012Figures'!$C:$C,$A233,'2012Figures'!$I:$I,"",'2012Figures'!$B:$B,"CyToBroker",'2012Figures'!$G:$G,"P1",'2012Figures'!$E:$E,$B$1)</f>
        <v>0</v>
      </c>
      <c r="R233" s="46" t="str">
        <f t="shared" si="28"/>
        <v/>
      </c>
      <c r="S233" s="46" t="str">
        <f t="shared" si="28"/>
        <v/>
      </c>
      <c r="T233" s="46" t="str">
        <f t="shared" si="28"/>
        <v/>
      </c>
      <c r="U233" s="46" t="str">
        <f t="shared" si="28"/>
        <v/>
      </c>
      <c r="V233" s="46" t="str">
        <f t="shared" si="28"/>
        <v/>
      </c>
    </row>
    <row r="234" spans="1:22" x14ac:dyDescent="0.2">
      <c r="A234" s="21"/>
      <c r="B234" s="21" t="s">
        <v>92</v>
      </c>
      <c r="C234" s="22"/>
      <c r="D234" s="23">
        <f>SUM(E234:H234)</f>
        <v>0</v>
      </c>
      <c r="E234" s="23">
        <f>SUM(E227:E233)</f>
        <v>0</v>
      </c>
      <c r="F234" s="23">
        <f>SUM(F227:F233)</f>
        <v>0</v>
      </c>
      <c r="G234" s="23">
        <f>SUM(G227:G233)</f>
        <v>0</v>
      </c>
      <c r="H234" s="23">
        <f>SUM(H227:H233)</f>
        <v>0</v>
      </c>
      <c r="I234" s="21"/>
      <c r="J234" s="22"/>
      <c r="K234" s="21"/>
      <c r="L234" s="43">
        <f>SUM(M234:P234)</f>
        <v>0</v>
      </c>
      <c r="M234" s="43">
        <f>SUM(M227:M233)</f>
        <v>0</v>
      </c>
      <c r="N234" s="43">
        <f>SUM(N227:N233)</f>
        <v>0</v>
      </c>
      <c r="O234" s="43">
        <f>SUM(O227:O233)</f>
        <v>0</v>
      </c>
      <c r="P234" s="43">
        <f>SUM(P227:P233)</f>
        <v>0</v>
      </c>
      <c r="Q234" s="21"/>
      <c r="R234" s="21"/>
      <c r="S234" s="21"/>
      <c r="T234" s="21"/>
      <c r="U234" s="21"/>
      <c r="V234" s="21"/>
    </row>
    <row r="235" spans="1:22" x14ac:dyDescent="0.2">
      <c r="A235" s="28">
        <v>124</v>
      </c>
      <c r="B235" s="28" t="s">
        <v>112</v>
      </c>
      <c r="C235" s="17" t="s">
        <v>88</v>
      </c>
      <c r="D235" s="18">
        <f>SUMIFS('2013Figures'!$J:$J,'2013Figures'!$C:$C,$A235,'2013Figures'!$E:$E,$B$1)</f>
        <v>0</v>
      </c>
      <c r="E235" s="18">
        <f>SUMIFS('2013Figures'!$J:$J,'2013Figures'!$C:$C,$A235,'2013Figures'!$B:$B,"BrokerToCy",'2013Figures'!$G:$G,"E1",'2013Figures'!$E:$E,$B$1)</f>
        <v>0</v>
      </c>
      <c r="F235" s="18">
        <f>SUMIFS('2013Figures'!$J:$J,'2013Figures'!$C:$C,$A235,'2013Figures'!$B:$B,"BrokerToCy",'2013Figures'!$G:$G,"P1",'2013Figures'!$E:$E,$B$1)</f>
        <v>0</v>
      </c>
      <c r="G235" s="18">
        <f>SUMIFS('2013Figures'!$J:$J,'2013Figures'!$C:$C,$A235,'2013Figures'!$B:$B,"CyToBroker",'2013Figures'!$G:$G,"E1",'2013Figures'!$E:$E,$B$1)</f>
        <v>0</v>
      </c>
      <c r="H235" s="18">
        <f>SUMIFS('2013Figures'!$J:$J,'2013Figures'!$C:$C,$A235,'2013Figures'!$B:$B,"CyToBroker",'2013Figures'!$G:$G,"P1",'2013Figures'!$E:$E,$B$1)</f>
        <v>0</v>
      </c>
      <c r="I235" s="28"/>
      <c r="J235" s="17"/>
      <c r="K235" s="28"/>
      <c r="L235" s="50">
        <f>SUMIFS('2012Figures'!$J:$J,'2012Figures'!$C:$C,$A235,'2012Figures'!$E:$E,$B$1)</f>
        <v>0</v>
      </c>
      <c r="M235" s="50">
        <f>SUMIFS('2012Figures'!$J:$J,'2012Figures'!$C:$C,$A235,'2012Figures'!$B:$B,"BrokerToCy",'2012Figures'!$G:$G,"E1",'2012Figures'!$E:$E,$B$1)</f>
        <v>0</v>
      </c>
      <c r="N235" s="50">
        <f>SUMIFS('2012Figures'!$J:$J,'2012Figures'!$C:$C,$A235,'2012Figures'!$B:$B,"BrokerToCy",'2012Figures'!$G:$G,"P1",'2012Figures'!$E:$E,$B$1)</f>
        <v>0</v>
      </c>
      <c r="O235" s="50">
        <f>SUMIFS('2012Figures'!$J:$J,'2012Figures'!$C:$C,$A235,'2012Figures'!$B:$B,"CyToBroker",'2012Figures'!$G:$G,"E1",'2012Figures'!$E:$E,$B$1)</f>
        <v>0</v>
      </c>
      <c r="P235" s="50">
        <f>SUMIFS('2012Figures'!$J:$J,'2012Figures'!$C:$C,$A235,'2012Figures'!$B:$B,"CyToBroker",'2012Figures'!$G:$G,"P1",'2012Figures'!$E:$E,$B$1)</f>
        <v>0</v>
      </c>
      <c r="Q235" s="28"/>
      <c r="R235" s="46" t="str">
        <f t="shared" si="28"/>
        <v/>
      </c>
      <c r="S235" s="46" t="str">
        <f t="shared" si="28"/>
        <v/>
      </c>
      <c r="T235" s="46" t="str">
        <f t="shared" si="28"/>
        <v/>
      </c>
      <c r="U235" s="46" t="str">
        <f t="shared" si="28"/>
        <v/>
      </c>
      <c r="V235" s="46" t="str">
        <f t="shared" si="28"/>
        <v/>
      </c>
    </row>
    <row r="236" spans="1:22" x14ac:dyDescent="0.2">
      <c r="A236" s="1">
        <v>124</v>
      </c>
      <c r="B236" s="1" t="s">
        <v>112</v>
      </c>
      <c r="C236" s="8">
        <v>5</v>
      </c>
      <c r="D236" s="29">
        <f>SUMIFS('2013Figures'!$J:$J,'2013Figures'!$C:$C,$A236,'2013Figures'!$H:$H,$B236,'2013Figures'!$I:$I,$C236,'2013Figures'!$E:$E,$B$1)</f>
        <v>0</v>
      </c>
      <c r="E236" s="9">
        <f>SUMIFS('2013Figures'!$J:$J,'2013Figures'!$C:$C,$A236,'2013Figures'!$H:$H,$B236,'2013Figures'!$I:$I,$C236,'2013Figures'!$B:$B,"BrokerToCy",'2013Figures'!$G:$G,"E1",'2013Figures'!$E:$E,$B$1)</f>
        <v>0</v>
      </c>
      <c r="F236" s="9">
        <f>SUMIFS('2013Figures'!$J:$J,'2013Figures'!$C:$C,$A236,'2013Figures'!$H:$H,$B236,'2013Figures'!$I:$I,$C236,'2013Figures'!$B:$B,"BrokerToCy",'2013Figures'!$G:$G,"P1",'2013Figures'!$E:$E,$B$1)</f>
        <v>0</v>
      </c>
      <c r="G236" s="9">
        <f>SUMIFS('2013Figures'!$J:$J,'2013Figures'!$C:$C,$A236,'2013Figures'!$H:$H,$B236,'2013Figures'!$I:$I,$C236,'2013Figures'!$B:$B,"CyToBroker",'2013Figures'!$G:$G,"E1",'2013Figures'!$E:$E,$B$1)</f>
        <v>0</v>
      </c>
      <c r="H236" s="9">
        <f>SUMIFS('2013Figures'!$J:$J,'2013Figures'!$C:$C,$A236,'2013Figures'!$H:$H,$B236,'2013Figures'!$I:$I,$C236,'2013Figures'!$B:$B,"CyToBroker",'2013Figures'!$G:$G,"P1",'2013Figures'!$E:$E,$B$1)</f>
        <v>0</v>
      </c>
      <c r="J236" s="8">
        <v>201401</v>
      </c>
      <c r="L236" s="42">
        <f>SUMIFS('2012Figures'!$J:$J,'2012Figures'!$C:$C,$A236,'2012Figures'!$H:$H,$B236,'2012Figures'!$I:$I,$C236,'2012Figures'!$E:$E,$B$1)</f>
        <v>0</v>
      </c>
      <c r="M236" s="52">
        <f>SUMIFS('2012Figures'!$J:$J,'2012Figures'!$C:$C,$A236,'2012Figures'!$H:$H,$B236,'2012Figures'!$I:$I,$C236,'2012Figures'!$B:$B,"BrokerToCy",'2012Figures'!$G:$G,"E1",'2012Figures'!$E:$E,$B$1)</f>
        <v>0</v>
      </c>
      <c r="N236" s="52">
        <f>SUMIFS('2012Figures'!$J:$J,'2012Figures'!$C:$C,$A236,'2012Figures'!$H:$H,$B236,'2012Figures'!$I:$I,$C236,'2012Figures'!$B:$B,"BrokerToCy",'2012Figures'!$G:$G,"P1",'2012Figures'!$E:$E,$B$1)</f>
        <v>0</v>
      </c>
      <c r="O236" s="52">
        <f>SUMIFS('2012Figures'!$J:$J,'2012Figures'!$C:$C,$A236,'2012Figures'!$H:$H,$B236,'2012Figures'!$I:$I,$C236,'2012Figures'!$B:$B,"CyToBroker",'2012Figures'!$G:$G,"E1",'2012Figures'!$E:$E,$B$1)</f>
        <v>0</v>
      </c>
      <c r="P236" s="52">
        <f>SUMIFS('2012Figures'!$J:$J,'2012Figures'!$C:$C,$A236,'2012Figures'!$H:$H,$B236,'2012Figures'!$I:$I,$C236,'2012Figures'!$B:$B,"CyToBroker",'2012Figures'!$G:$G,"P1",'2012Figures'!$E:$E,$B$1)</f>
        <v>0</v>
      </c>
      <c r="R236" s="46" t="str">
        <f t="shared" si="28"/>
        <v/>
      </c>
      <c r="S236" s="46" t="str">
        <f t="shared" si="28"/>
        <v/>
      </c>
      <c r="T236" s="46" t="str">
        <f t="shared" si="28"/>
        <v/>
      </c>
      <c r="U236" s="46" t="str">
        <f t="shared" si="28"/>
        <v/>
      </c>
      <c r="V236" s="46" t="str">
        <f t="shared" si="28"/>
        <v/>
      </c>
    </row>
    <row r="237" spans="1:22" x14ac:dyDescent="0.2">
      <c r="A237" s="1">
        <v>124</v>
      </c>
      <c r="B237" s="1" t="s">
        <v>112</v>
      </c>
      <c r="C237" s="8">
        <v>4</v>
      </c>
      <c r="D237" s="29">
        <f>SUMIFS('2013Figures'!$J:$J,'2013Figures'!$C:$C,$A237,'2013Figures'!$H:$H,$B237,'2013Figures'!$I:$I,$C237,'2013Figures'!$E:$E,$B$1)</f>
        <v>0</v>
      </c>
      <c r="E237" s="9">
        <f>SUMIFS('2013Figures'!$J:$J,'2013Figures'!$C:$C,$A237,'2013Figures'!$H:$H,$B237,'2013Figures'!$I:$I,$C237,'2013Figures'!$B:$B,"BrokerToCy",'2013Figures'!$G:$G,"E1",'2013Figures'!$E:$E,$B$1)</f>
        <v>0</v>
      </c>
      <c r="F237" s="9">
        <f>SUMIFS('2013Figures'!$J:$J,'2013Figures'!$C:$C,$A237,'2013Figures'!$H:$H,$B237,'2013Figures'!$I:$I,$C237,'2013Figures'!$B:$B,"BrokerToCy",'2013Figures'!$G:$G,"P1",'2013Figures'!$E:$E,$B$1)</f>
        <v>0</v>
      </c>
      <c r="G237" s="9">
        <f>SUMIFS('2013Figures'!$J:$J,'2013Figures'!$C:$C,$A237,'2013Figures'!$H:$H,$B237,'2013Figures'!$I:$I,$C237,'2013Figures'!$B:$B,"CyToBroker",'2013Figures'!$G:$G,"E1",'2013Figures'!$E:$E,$B$1)</f>
        <v>0</v>
      </c>
      <c r="H237" s="9">
        <f>SUMIFS('2013Figures'!$J:$J,'2013Figures'!$C:$C,$A237,'2013Figures'!$H:$H,$B237,'2013Figures'!$I:$I,$C237,'2013Figures'!$B:$B,"CyToBroker",'2013Figures'!$G:$G,"P1",'2013Figures'!$E:$E,$B$1)</f>
        <v>0</v>
      </c>
      <c r="I237" s="30"/>
      <c r="J237" s="31">
        <v>201301</v>
      </c>
      <c r="K237" s="30"/>
      <c r="L237" s="42">
        <f>SUMIFS('2012Figures'!$J:$J,'2012Figures'!$C:$C,$A237,'2012Figures'!$H:$H,$B237,'2012Figures'!$I:$I,$C237,'2012Figures'!$E:$E,$B$1)</f>
        <v>0</v>
      </c>
      <c r="M237" s="52">
        <f>SUMIFS('2012Figures'!$J:$J,'2012Figures'!$C:$C,$A237,'2012Figures'!$H:$H,$B237,'2012Figures'!$I:$I,$C237,'2012Figures'!$B:$B,"BrokerToCy",'2012Figures'!$G:$G,"E1",'2012Figures'!$E:$E,$B$1)</f>
        <v>0</v>
      </c>
      <c r="N237" s="52">
        <f>SUMIFS('2012Figures'!$J:$J,'2012Figures'!$C:$C,$A237,'2012Figures'!$H:$H,$B237,'2012Figures'!$I:$I,$C237,'2012Figures'!$B:$B,"BrokerToCy",'2012Figures'!$G:$G,"P1",'2012Figures'!$E:$E,$B$1)</f>
        <v>0</v>
      </c>
      <c r="O237" s="52">
        <f>SUMIFS('2012Figures'!$J:$J,'2012Figures'!$C:$C,$A237,'2012Figures'!$H:$H,$B237,'2012Figures'!$I:$I,$C237,'2012Figures'!$B:$B,"CyToBroker",'2012Figures'!$G:$G,"E1",'2012Figures'!$E:$E,$B$1)</f>
        <v>0</v>
      </c>
      <c r="P237" s="52">
        <f>SUMIFS('2012Figures'!$J:$J,'2012Figures'!$C:$C,$A237,'2012Figures'!$H:$H,$B237,'2012Figures'!$I:$I,$C237,'2012Figures'!$B:$B,"CyToBroker",'2012Figures'!$G:$G,"P1",'2012Figures'!$E:$E,$B$1)</f>
        <v>0</v>
      </c>
      <c r="Q237" s="30"/>
      <c r="R237" s="46" t="str">
        <f t="shared" si="28"/>
        <v/>
      </c>
      <c r="S237" s="46" t="str">
        <f t="shared" si="28"/>
        <v/>
      </c>
      <c r="T237" s="46" t="str">
        <f t="shared" si="28"/>
        <v/>
      </c>
      <c r="U237" s="46" t="str">
        <f t="shared" si="28"/>
        <v/>
      </c>
      <c r="V237" s="46" t="str">
        <f t="shared" si="28"/>
        <v/>
      </c>
    </row>
    <row r="238" spans="1:22" x14ac:dyDescent="0.2">
      <c r="A238" s="1">
        <v>124</v>
      </c>
      <c r="B238" s="1" t="s">
        <v>112</v>
      </c>
      <c r="C238" s="8">
        <v>3</v>
      </c>
      <c r="D238" s="29">
        <f>SUMIFS('2013Figures'!$J:$J,'2013Figures'!$C:$C,$A238,'2013Figures'!$H:$H,$B238,'2013Figures'!$I:$I,$C238,'2013Figures'!$E:$E,$B$1)</f>
        <v>0</v>
      </c>
      <c r="E238" s="9">
        <f>SUMIFS('2013Figures'!$J:$J,'2013Figures'!$C:$C,$A238,'2013Figures'!$H:$H,$B238,'2013Figures'!$I:$I,$C238,'2013Figures'!$B:$B,"BrokerToCy",'2013Figures'!$G:$G,"E1",'2013Figures'!$E:$E,$B$1)</f>
        <v>0</v>
      </c>
      <c r="F238" s="9">
        <f>SUMIFS('2013Figures'!$J:$J,'2013Figures'!$C:$C,$A238,'2013Figures'!$H:$H,$B238,'2013Figures'!$I:$I,$C238,'2013Figures'!$B:$B,"BrokerToCy",'2013Figures'!$G:$G,"P1",'2013Figures'!$E:$E,$B$1)</f>
        <v>0</v>
      </c>
      <c r="G238" s="9">
        <f>SUMIFS('2013Figures'!$J:$J,'2013Figures'!$C:$C,$A238,'2013Figures'!$H:$H,$B238,'2013Figures'!$I:$I,$C238,'2013Figures'!$B:$B,"CyToBroker",'2013Figures'!$G:$G,"E1",'2013Figures'!$E:$E,$B$1)</f>
        <v>0</v>
      </c>
      <c r="H238" s="9">
        <f>SUMIFS('2013Figures'!$J:$J,'2013Figures'!$C:$C,$A238,'2013Figures'!$H:$H,$B238,'2013Figures'!$I:$I,$C238,'2013Figures'!$B:$B,"CyToBroker",'2013Figures'!$G:$G,"P1",'2013Figures'!$E:$E,$B$1)</f>
        <v>0</v>
      </c>
      <c r="J238" s="8">
        <v>201201</v>
      </c>
      <c r="L238" s="42">
        <f>SUMIFS('2012Figures'!$J:$J,'2012Figures'!$C:$C,$A238,'2012Figures'!$H:$H,$B238,'2012Figures'!$I:$I,$C238,'2012Figures'!$E:$E,$B$1)</f>
        <v>0</v>
      </c>
      <c r="M238" s="52">
        <f>SUMIFS('2012Figures'!$J:$J,'2012Figures'!$C:$C,$A238,'2012Figures'!$H:$H,$B238,'2012Figures'!$I:$I,$C238,'2012Figures'!$B:$B,"BrokerToCy",'2012Figures'!$G:$G,"E1",'2012Figures'!$E:$E,$B$1)</f>
        <v>0</v>
      </c>
      <c r="N238" s="52">
        <f>SUMIFS('2012Figures'!$J:$J,'2012Figures'!$C:$C,$A238,'2012Figures'!$H:$H,$B238,'2012Figures'!$I:$I,$C238,'2012Figures'!$B:$B,"BrokerToCy",'2012Figures'!$G:$G,"P1",'2012Figures'!$E:$E,$B$1)</f>
        <v>0</v>
      </c>
      <c r="O238" s="52">
        <f>SUMIFS('2012Figures'!$J:$J,'2012Figures'!$C:$C,$A238,'2012Figures'!$H:$H,$B238,'2012Figures'!$I:$I,$C238,'2012Figures'!$B:$B,"CyToBroker",'2012Figures'!$G:$G,"E1",'2012Figures'!$E:$E,$B$1)</f>
        <v>0</v>
      </c>
      <c r="P238" s="52">
        <f>SUMIFS('2012Figures'!$J:$J,'2012Figures'!$C:$C,$A238,'2012Figures'!$H:$H,$B238,'2012Figures'!$I:$I,$C238,'2012Figures'!$B:$B,"CyToBroker",'2012Figures'!$G:$G,"P1",'2012Figures'!$E:$E,$B$1)</f>
        <v>0</v>
      </c>
      <c r="R238" s="46" t="str">
        <f t="shared" si="28"/>
        <v/>
      </c>
      <c r="S238" s="46" t="str">
        <f t="shared" si="28"/>
        <v/>
      </c>
      <c r="T238" s="46" t="str">
        <f t="shared" si="28"/>
        <v/>
      </c>
      <c r="U238" s="46" t="str">
        <f t="shared" si="28"/>
        <v/>
      </c>
      <c r="V238" s="46" t="str">
        <f t="shared" si="28"/>
        <v/>
      </c>
    </row>
    <row r="239" spans="1:22" x14ac:dyDescent="0.2">
      <c r="A239" s="1">
        <v>124</v>
      </c>
      <c r="B239" s="1" t="s">
        <v>112</v>
      </c>
      <c r="C239" s="8">
        <v>2</v>
      </c>
      <c r="D239" s="29">
        <f>SUMIFS('2013Figures'!$J:$J,'2013Figures'!$C:$C,$A239,'2013Figures'!$H:$H,$B239,'2013Figures'!$I:$I,$C239,'2013Figures'!$E:$E,$B$1)</f>
        <v>0</v>
      </c>
      <c r="E239" s="9">
        <f>SUMIFS('2013Figures'!$J:$J,'2013Figures'!$C:$C,$A239,'2013Figures'!$H:$H,$B239,'2013Figures'!$I:$I,$C239,'2013Figures'!$B:$B,"BrokerToCy",'2013Figures'!$G:$G,"E1",'2013Figures'!$E:$E,$B$1)</f>
        <v>0</v>
      </c>
      <c r="F239" s="9">
        <f>SUMIFS('2013Figures'!$J:$J,'2013Figures'!$C:$C,$A239,'2013Figures'!$H:$H,$B239,'2013Figures'!$I:$I,$C239,'2013Figures'!$B:$B,"BrokerToCy",'2013Figures'!$G:$G,"P1",'2013Figures'!$E:$E,$B$1)</f>
        <v>0</v>
      </c>
      <c r="G239" s="9">
        <f>SUMIFS('2013Figures'!$J:$J,'2013Figures'!$C:$C,$A239,'2013Figures'!$H:$H,$B239,'2013Figures'!$I:$I,$C239,'2013Figures'!$B:$B,"CyToBroker",'2013Figures'!$G:$G,"E1",'2013Figures'!$E:$E,$B$1)</f>
        <v>0</v>
      </c>
      <c r="H239" s="9">
        <f>SUMIFS('2013Figures'!$J:$J,'2013Figures'!$C:$C,$A239,'2013Figures'!$H:$H,$B239,'2013Figures'!$I:$I,$C239,'2013Figures'!$B:$B,"CyToBroker",'2013Figures'!$G:$G,"P1",'2013Figures'!$E:$E,$B$1)</f>
        <v>0</v>
      </c>
      <c r="J239" s="8">
        <v>201101</v>
      </c>
      <c r="L239" s="42">
        <f>SUMIFS('2012Figures'!$J:$J,'2012Figures'!$C:$C,$A239,'2012Figures'!$H:$H,$B239,'2012Figures'!$I:$I,$C239,'2012Figures'!$E:$E,$B$1)</f>
        <v>0</v>
      </c>
      <c r="M239" s="52">
        <f>SUMIFS('2012Figures'!$J:$J,'2012Figures'!$C:$C,$A239,'2012Figures'!$H:$H,$B239,'2012Figures'!$I:$I,$C239,'2012Figures'!$B:$B,"BrokerToCy",'2012Figures'!$G:$G,"E1",'2012Figures'!$E:$E,$B$1)</f>
        <v>0</v>
      </c>
      <c r="N239" s="52">
        <f>SUMIFS('2012Figures'!$J:$J,'2012Figures'!$C:$C,$A239,'2012Figures'!$H:$H,$B239,'2012Figures'!$I:$I,$C239,'2012Figures'!$B:$B,"BrokerToCy",'2012Figures'!$G:$G,"P1",'2012Figures'!$E:$E,$B$1)</f>
        <v>0</v>
      </c>
      <c r="O239" s="52">
        <f>SUMIFS('2012Figures'!$J:$J,'2012Figures'!$C:$C,$A239,'2012Figures'!$H:$H,$B239,'2012Figures'!$I:$I,$C239,'2012Figures'!$B:$B,"CyToBroker",'2012Figures'!$G:$G,"E1",'2012Figures'!$E:$E,$B$1)</f>
        <v>0</v>
      </c>
      <c r="P239" s="52">
        <f>SUMIFS('2012Figures'!$J:$J,'2012Figures'!$C:$C,$A239,'2012Figures'!$H:$H,$B239,'2012Figures'!$I:$I,$C239,'2012Figures'!$B:$B,"CyToBroker",'2012Figures'!$G:$G,"P1",'2012Figures'!$E:$E,$B$1)</f>
        <v>0</v>
      </c>
      <c r="R239" s="46" t="str">
        <f t="shared" si="28"/>
        <v/>
      </c>
      <c r="S239" s="46" t="str">
        <f t="shared" si="28"/>
        <v/>
      </c>
      <c r="T239" s="46" t="str">
        <f t="shared" si="28"/>
        <v/>
      </c>
      <c r="U239" s="46" t="str">
        <f t="shared" si="28"/>
        <v/>
      </c>
      <c r="V239" s="46" t="str">
        <f t="shared" si="28"/>
        <v/>
      </c>
    </row>
    <row r="240" spans="1:22" x14ac:dyDescent="0.2">
      <c r="A240" s="1">
        <v>124</v>
      </c>
      <c r="B240" s="1" t="s">
        <v>112</v>
      </c>
      <c r="C240" s="8">
        <v>1</v>
      </c>
      <c r="D240" s="29">
        <f>SUMIFS('2013Figures'!$J:$J,'2013Figures'!$C:$C,$A240,'2013Figures'!$H:$H,$B240,'2013Figures'!$I:$I,$C240,'2013Figures'!$E:$E,$B$1)</f>
        <v>0</v>
      </c>
      <c r="E240" s="9">
        <f>SUMIFS('2013Figures'!$J:$J,'2013Figures'!$C:$C,$A240,'2013Figures'!$H:$H,$B240,'2013Figures'!$I:$I,$C240,'2013Figures'!$B:$B,"BrokerToCy",'2013Figures'!$G:$G,"E1",'2013Figures'!$E:$E,$B$1)</f>
        <v>0</v>
      </c>
      <c r="F240" s="9">
        <f>SUMIFS('2013Figures'!$J:$J,'2013Figures'!$C:$C,$A240,'2013Figures'!$H:$H,$B240,'2013Figures'!$I:$I,$C240,'2013Figures'!$B:$B,"BrokerToCy",'2013Figures'!$G:$G,"P1",'2013Figures'!$E:$E,$B$1)</f>
        <v>0</v>
      </c>
      <c r="G240" s="9">
        <f>SUMIFS('2013Figures'!$J:$J,'2013Figures'!$C:$C,$A240,'2013Figures'!$H:$H,$B240,'2013Figures'!$I:$I,$C240,'2013Figures'!$B:$B,"CyToBroker",'2013Figures'!$G:$G,"E1",'2013Figures'!$E:$E,$B$1)</f>
        <v>0</v>
      </c>
      <c r="H240" s="9">
        <f>SUMIFS('2013Figures'!$J:$J,'2013Figures'!$C:$C,$A240,'2013Figures'!$H:$H,$B240,'2013Figures'!$I:$I,$C240,'2013Figures'!$B:$B,"CyToBroker",'2013Figures'!$G:$G,"P1",'2013Figures'!$E:$E,$B$1)</f>
        <v>0</v>
      </c>
      <c r="J240" s="8">
        <v>201001</v>
      </c>
      <c r="L240" s="42">
        <f>SUMIFS('2012Figures'!$J:$J,'2012Figures'!$C:$C,$A240,'2012Figures'!$H:$H,$B240,'2012Figures'!$I:$I,$C240,'2012Figures'!$E:$E,$B$1)</f>
        <v>0</v>
      </c>
      <c r="M240" s="52">
        <f>SUMIFS('2012Figures'!$J:$J,'2012Figures'!$C:$C,$A240,'2012Figures'!$H:$H,$B240,'2012Figures'!$I:$I,$C240,'2012Figures'!$B:$B,"BrokerToCy",'2012Figures'!$G:$G,"E1",'2012Figures'!$E:$E,$B$1)</f>
        <v>0</v>
      </c>
      <c r="N240" s="52">
        <f>SUMIFS('2012Figures'!$J:$J,'2012Figures'!$C:$C,$A240,'2012Figures'!$H:$H,$B240,'2012Figures'!$I:$I,$C240,'2012Figures'!$B:$B,"BrokerToCy",'2012Figures'!$G:$G,"P1",'2012Figures'!$E:$E,$B$1)</f>
        <v>0</v>
      </c>
      <c r="O240" s="52">
        <f>SUMIFS('2012Figures'!$J:$J,'2012Figures'!$C:$C,$A240,'2012Figures'!$H:$H,$B240,'2012Figures'!$I:$I,$C240,'2012Figures'!$B:$B,"CyToBroker",'2012Figures'!$G:$G,"E1",'2012Figures'!$E:$E,$B$1)</f>
        <v>0</v>
      </c>
      <c r="P240" s="52">
        <f>SUMIFS('2012Figures'!$J:$J,'2012Figures'!$C:$C,$A240,'2012Figures'!$H:$H,$B240,'2012Figures'!$I:$I,$C240,'2012Figures'!$B:$B,"CyToBroker",'2012Figures'!$G:$G,"P1",'2012Figures'!$E:$E,$B$1)</f>
        <v>0</v>
      </c>
      <c r="R240" s="46" t="str">
        <f t="shared" si="28"/>
        <v/>
      </c>
      <c r="S240" s="46" t="str">
        <f t="shared" si="28"/>
        <v/>
      </c>
      <c r="T240" s="46" t="str">
        <f t="shared" si="28"/>
        <v/>
      </c>
      <c r="U240" s="46" t="str">
        <f t="shared" si="28"/>
        <v/>
      </c>
      <c r="V240" s="46" t="str">
        <f t="shared" si="28"/>
        <v/>
      </c>
    </row>
    <row r="241" spans="1:22" x14ac:dyDescent="0.2">
      <c r="A241" s="1">
        <v>124</v>
      </c>
      <c r="B241" s="1" t="s">
        <v>112</v>
      </c>
      <c r="D241" s="29">
        <f>SUMIFS('2013Figures'!$J:$J,'2013Figures'!$C:$C,$A241,'2013Figures'!$I:$I,"",'2013Figures'!$E:$E,$B$1)</f>
        <v>0</v>
      </c>
      <c r="E241" s="9">
        <f>SUMIFS('2013Figures'!$J:$J,'2013Figures'!$C:$C,$A241,'2013Figures'!$I:$I,"",'2013Figures'!$B:$B,"BrokerToCy",'2013Figures'!$G:$G,"E1",'2013Figures'!$E:$E,$B$1)</f>
        <v>0</v>
      </c>
      <c r="F241" s="9">
        <f>SUMIFS('2013Figures'!$J:$J,'2013Figures'!$C:$C,$A241,'2013Figures'!$I:$I,"",'2013Figures'!$B:$B,"BrokerToCy",'2013Figures'!$G:$G,"P1",'2013Figures'!$E:$E,$B$1)</f>
        <v>0</v>
      </c>
      <c r="G241" s="9">
        <f>SUMIFS('2013Figures'!$J:$J,'2013Figures'!$C:$C,$A241,'2013Figures'!$I:$I,"",'2013Figures'!$B:$B,"CyToBroker",'2013Figures'!$G:$G,"E1",'2013Figures'!$E:$E,$B$1)</f>
        <v>0</v>
      </c>
      <c r="H241" s="9">
        <f>SUMIFS('2013Figures'!$J:$J,'2013Figures'!$C:$C,$A241,'2013Figures'!$I:$I,"",'2013Figures'!$B:$B,"CyToBroker",'2013Figures'!$G:$G,"P1",'2013Figures'!$E:$E,$B$1)</f>
        <v>0</v>
      </c>
      <c r="J241" s="8" t="s">
        <v>131</v>
      </c>
      <c r="L241" s="42">
        <f>SUMIFS('2012Figures'!$J:$J,'2012Figures'!$C:$C,$A241,'2012Figures'!$I:$I,"",'2012Figures'!$E:$E,$B$1)</f>
        <v>0</v>
      </c>
      <c r="M241" s="52">
        <f>SUMIFS('2012Figures'!$J:$J,'2012Figures'!$C:$C,$A241,'2012Figures'!$I:$I,"",'2012Figures'!$B:$B,"BrokerToCy",'2012Figures'!$G:$G,"E1",'2012Figures'!$E:$E,$B$1)</f>
        <v>0</v>
      </c>
      <c r="N241" s="52">
        <f>SUMIFS('2012Figures'!$J:$J,'2012Figures'!$C:$C,$A241,'2012Figures'!$I:$I,"",'2012Figures'!$B:$B,"BrokerToCy",'2012Figures'!$G:$G,"P1",'2012Figures'!$E:$E,$B$1)</f>
        <v>0</v>
      </c>
      <c r="O241" s="52">
        <f>SUMIFS('2012Figures'!$J:$J,'2012Figures'!$C:$C,$A241,'2012Figures'!$I:$I,"",'2012Figures'!$B:$B,"CyToBroker",'2012Figures'!$G:$G,"E1",'2012Figures'!$E:$E,$B$1)</f>
        <v>0</v>
      </c>
      <c r="P241" s="52">
        <f>SUMIFS('2012Figures'!$J:$J,'2012Figures'!$C:$C,$A241,'2012Figures'!$I:$I,"",'2012Figures'!$B:$B,"CyToBroker",'2012Figures'!$G:$G,"P1",'2012Figures'!$E:$E,$B$1)</f>
        <v>0</v>
      </c>
      <c r="R241" s="46" t="str">
        <f t="shared" si="28"/>
        <v/>
      </c>
      <c r="S241" s="46" t="str">
        <f t="shared" si="28"/>
        <v/>
      </c>
      <c r="T241" s="46" t="str">
        <f t="shared" si="28"/>
        <v/>
      </c>
      <c r="U241" s="46" t="str">
        <f t="shared" si="28"/>
        <v/>
      </c>
      <c r="V241" s="46" t="str">
        <f t="shared" si="28"/>
        <v/>
      </c>
    </row>
    <row r="242" spans="1:22" x14ac:dyDescent="0.2">
      <c r="A242" s="21"/>
      <c r="B242" s="21" t="s">
        <v>92</v>
      </c>
      <c r="C242" s="22"/>
      <c r="D242" s="23">
        <f>SUM(E242:H242)</f>
        <v>0</v>
      </c>
      <c r="E242" s="23">
        <f>SUM(E236:E241)</f>
        <v>0</v>
      </c>
      <c r="F242" s="23">
        <f>SUM(F236:F241)</f>
        <v>0</v>
      </c>
      <c r="G242" s="23">
        <f>SUM(G236:G241)</f>
        <v>0</v>
      </c>
      <c r="H242" s="23">
        <f>SUM(H236:H241)</f>
        <v>0</v>
      </c>
      <c r="I242" s="21"/>
      <c r="J242" s="22"/>
      <c r="K242" s="21"/>
      <c r="L242" s="43">
        <f>SUM(M242:P242)</f>
        <v>0</v>
      </c>
      <c r="M242" s="43">
        <f>SUM(M236:M241)</f>
        <v>0</v>
      </c>
      <c r="N242" s="43">
        <f>SUM(N236:N241)</f>
        <v>0</v>
      </c>
      <c r="O242" s="43">
        <f>SUM(O236:O241)</f>
        <v>0</v>
      </c>
      <c r="P242" s="43">
        <f>SUM(P236:P241)</f>
        <v>0</v>
      </c>
      <c r="Q242" s="21"/>
      <c r="R242" s="21"/>
      <c r="S242" s="21"/>
      <c r="T242" s="21"/>
      <c r="U242" s="21"/>
      <c r="V242" s="21"/>
    </row>
    <row r="243" spans="1:22" x14ac:dyDescent="0.2">
      <c r="A243" s="28">
        <v>126</v>
      </c>
      <c r="B243" s="28" t="s">
        <v>113</v>
      </c>
      <c r="C243" s="17" t="s">
        <v>88</v>
      </c>
      <c r="D243" s="18">
        <f>SUMIFS('2013Figures'!$J:$J,'2013Figures'!$C:$C,$A243,'2013Figures'!$E:$E,$B$1)</f>
        <v>0</v>
      </c>
      <c r="E243" s="18">
        <f>SUMIFS('2013Figures'!$J:$J,'2013Figures'!$C:$C,$A243,'2013Figures'!$B:$B,"BrokerToCy",'2013Figures'!$G:$G,"E1",'2013Figures'!$E:$E,$B$1)</f>
        <v>0</v>
      </c>
      <c r="F243" s="18">
        <f>SUMIFS('2013Figures'!$J:$J,'2013Figures'!$C:$C,$A243,'2013Figures'!$B:$B,"BrokerToCy",'2013Figures'!$G:$G,"P1",'2013Figures'!$E:$E,$B$1)</f>
        <v>0</v>
      </c>
      <c r="G243" s="18">
        <f>SUMIFS('2013Figures'!$J:$J,'2013Figures'!$C:$C,$A243,'2013Figures'!$B:$B,"CyToBroker",'2013Figures'!$G:$G,"E1",'2013Figures'!$E:$E,$B$1)</f>
        <v>0</v>
      </c>
      <c r="H243" s="18">
        <f>SUMIFS('2013Figures'!$J:$J,'2013Figures'!$C:$C,$A243,'2013Figures'!$B:$B,"CyToBroker",'2013Figures'!$G:$G,"P1",'2013Figures'!$E:$E,$B$1)</f>
        <v>0</v>
      </c>
      <c r="I243" s="28"/>
      <c r="J243" s="17"/>
      <c r="K243" s="28"/>
      <c r="L243" s="50">
        <f>SUMIFS('2012Figures'!$J:$J,'2012Figures'!$C:$C,$A243,'2012Figures'!$E:$E,$B$1)</f>
        <v>0</v>
      </c>
      <c r="M243" s="50">
        <f>SUMIFS('2012Figures'!$J:$J,'2012Figures'!$C:$C,$A243,'2012Figures'!$B:$B,"BrokerToCy",'2012Figures'!$G:$G,"E1",'2012Figures'!$E:$E,$B$1)</f>
        <v>0</v>
      </c>
      <c r="N243" s="50">
        <f>SUMIFS('2012Figures'!$J:$J,'2012Figures'!$C:$C,$A243,'2012Figures'!$B:$B,"BrokerToCy",'2012Figures'!$G:$G,"P1",'2012Figures'!$E:$E,$B$1)</f>
        <v>0</v>
      </c>
      <c r="O243" s="50">
        <f>SUMIFS('2012Figures'!$J:$J,'2012Figures'!$C:$C,$A243,'2012Figures'!$B:$B,"CyToBroker",'2012Figures'!$G:$G,"E1",'2012Figures'!$E:$E,$B$1)</f>
        <v>0</v>
      </c>
      <c r="P243" s="50">
        <f>SUMIFS('2012Figures'!$J:$J,'2012Figures'!$C:$C,$A243,'2012Figures'!$B:$B,"CyToBroker",'2012Figures'!$G:$G,"P1",'2012Figures'!$E:$E,$B$1)</f>
        <v>0</v>
      </c>
      <c r="Q243" s="28"/>
      <c r="R243" s="46" t="str">
        <f t="shared" si="28"/>
        <v/>
      </c>
      <c r="S243" s="46" t="str">
        <f t="shared" si="28"/>
        <v/>
      </c>
      <c r="T243" s="46" t="str">
        <f t="shared" si="28"/>
        <v/>
      </c>
      <c r="U243" s="46" t="str">
        <f t="shared" si="28"/>
        <v/>
      </c>
      <c r="V243" s="46" t="str">
        <f t="shared" si="28"/>
        <v/>
      </c>
    </row>
    <row r="244" spans="1:22" x14ac:dyDescent="0.2">
      <c r="A244" s="1">
        <v>126</v>
      </c>
      <c r="B244" s="1" t="s">
        <v>113</v>
      </c>
      <c r="C244" s="8">
        <v>3</v>
      </c>
      <c r="D244" s="29">
        <f>SUMIFS('2013Figures'!$J:$J,'2013Figures'!$C:$C,$A244,'2013Figures'!$H:$H,$B244,'2013Figures'!$I:$I,$C244,'2013Figures'!$E:$E,$B$1)</f>
        <v>0</v>
      </c>
      <c r="E244" s="9">
        <f>SUMIFS('2013Figures'!$J:$J,'2013Figures'!$C:$C,$A244,'2013Figures'!$H:$H,$B244,'2013Figures'!$I:$I,$C244,'2013Figures'!$B:$B,"BrokerToCy",'2013Figures'!$G:$G,"E1",'2013Figures'!$E:$E,$B$1)</f>
        <v>0</v>
      </c>
      <c r="F244" s="9">
        <f>SUMIFS('2013Figures'!$J:$J,'2013Figures'!$C:$C,$A244,'2013Figures'!$H:$H,$B244,'2013Figures'!$I:$I,$C244,'2013Figures'!$B:$B,"BrokerToCy",'2013Figures'!$G:$G,"P1",'2013Figures'!$E:$E,$B$1)</f>
        <v>0</v>
      </c>
      <c r="G244" s="9">
        <f>SUMIFS('2013Figures'!$J:$J,'2013Figures'!$C:$C,$A244,'2013Figures'!$H:$H,$B244,'2013Figures'!$I:$I,$C244,'2013Figures'!$B:$B,"CyToBroker",'2013Figures'!$G:$G,"E1",'2013Figures'!$E:$E,$B$1)</f>
        <v>0</v>
      </c>
      <c r="H244" s="9">
        <f>SUMIFS('2013Figures'!$J:$J,'2013Figures'!$C:$C,$A244,'2013Figures'!$H:$H,$B244,'2013Figures'!$I:$I,$C244,'2013Figures'!$B:$B,"CyToBroker",'2013Figures'!$G:$G,"P1",'2013Figures'!$E:$E,$B$1)</f>
        <v>0</v>
      </c>
      <c r="J244" s="8">
        <v>201401</v>
      </c>
      <c r="L244" s="42">
        <f>SUMIFS('2012Figures'!$J:$J,'2012Figures'!$C:$C,$A244,'2012Figures'!$H:$H,$B244,'2012Figures'!$I:$I,$C244,'2012Figures'!$E:$E,$B$1)</f>
        <v>0</v>
      </c>
      <c r="M244" s="52">
        <f>SUMIFS('2012Figures'!$J:$J,'2012Figures'!$C:$C,$A244,'2012Figures'!$H:$H,$B244,'2012Figures'!$I:$I,$C244,'2012Figures'!$B:$B,"BrokerToCy",'2012Figures'!$G:$G,"E1",'2012Figures'!$E:$E,$B$1)</f>
        <v>0</v>
      </c>
      <c r="N244" s="52">
        <f>SUMIFS('2012Figures'!$J:$J,'2012Figures'!$C:$C,$A244,'2012Figures'!$H:$H,$B244,'2012Figures'!$I:$I,$C244,'2012Figures'!$B:$B,"BrokerToCy",'2012Figures'!$G:$G,"P1",'2012Figures'!$E:$E,$B$1)</f>
        <v>0</v>
      </c>
      <c r="O244" s="52">
        <f>SUMIFS('2012Figures'!$J:$J,'2012Figures'!$C:$C,$A244,'2012Figures'!$H:$H,$B244,'2012Figures'!$I:$I,$C244,'2012Figures'!$B:$B,"CyToBroker",'2012Figures'!$G:$G,"E1",'2012Figures'!$E:$E,$B$1)</f>
        <v>0</v>
      </c>
      <c r="P244" s="52">
        <f>SUMIFS('2012Figures'!$J:$J,'2012Figures'!$C:$C,$A244,'2012Figures'!$H:$H,$B244,'2012Figures'!$I:$I,$C244,'2012Figures'!$B:$B,"CyToBroker",'2012Figures'!$G:$G,"P1",'2012Figures'!$E:$E,$B$1)</f>
        <v>0</v>
      </c>
      <c r="R244" s="46" t="str">
        <f t="shared" si="28"/>
        <v/>
      </c>
      <c r="S244" s="46" t="str">
        <f t="shared" si="28"/>
        <v/>
      </c>
      <c r="T244" s="46" t="str">
        <f t="shared" si="28"/>
        <v/>
      </c>
      <c r="U244" s="46" t="str">
        <f t="shared" si="28"/>
        <v/>
      </c>
      <c r="V244" s="46" t="str">
        <f t="shared" si="28"/>
        <v/>
      </c>
    </row>
    <row r="245" spans="1:22" x14ac:dyDescent="0.2">
      <c r="A245" s="1">
        <v>126</v>
      </c>
      <c r="B245" s="1" t="s">
        <v>113</v>
      </c>
      <c r="C245" s="8">
        <v>2</v>
      </c>
      <c r="D245" s="29">
        <f>SUMIFS('2013Figures'!$J:$J,'2013Figures'!$C:$C,$A245,'2013Figures'!$H:$H,$B245,'2013Figures'!$I:$I,$C245,'2013Figures'!$E:$E,$B$1)</f>
        <v>0</v>
      </c>
      <c r="E245" s="9">
        <f>SUMIFS('2013Figures'!$J:$J,'2013Figures'!$C:$C,$A245,'2013Figures'!$H:$H,$B245,'2013Figures'!$I:$I,$C245,'2013Figures'!$B:$B,"BrokerToCy",'2013Figures'!$G:$G,"E1",'2013Figures'!$E:$E,$B$1)</f>
        <v>0</v>
      </c>
      <c r="F245" s="9">
        <f>SUMIFS('2013Figures'!$J:$J,'2013Figures'!$C:$C,$A245,'2013Figures'!$H:$H,$B245,'2013Figures'!$I:$I,$C245,'2013Figures'!$B:$B,"BrokerToCy",'2013Figures'!$G:$G,"P1",'2013Figures'!$E:$E,$B$1)</f>
        <v>0</v>
      </c>
      <c r="G245" s="9">
        <f>SUMIFS('2013Figures'!$J:$J,'2013Figures'!$C:$C,$A245,'2013Figures'!$H:$H,$B245,'2013Figures'!$I:$I,$C245,'2013Figures'!$B:$B,"CyToBroker",'2013Figures'!$G:$G,"E1",'2013Figures'!$E:$E,$B$1)</f>
        <v>0</v>
      </c>
      <c r="H245" s="9">
        <f>SUMIFS('2013Figures'!$J:$J,'2013Figures'!$C:$C,$A245,'2013Figures'!$H:$H,$B245,'2013Figures'!$I:$I,$C245,'2013Figures'!$B:$B,"CyToBroker",'2013Figures'!$G:$G,"P1",'2013Figures'!$E:$E,$B$1)</f>
        <v>0</v>
      </c>
      <c r="I245" s="30"/>
      <c r="J245" s="31">
        <v>201301</v>
      </c>
      <c r="K245" s="30"/>
      <c r="L245" s="42">
        <f>SUMIFS('2012Figures'!$J:$J,'2012Figures'!$C:$C,$A245,'2012Figures'!$H:$H,$B245,'2012Figures'!$I:$I,$C245,'2012Figures'!$E:$E,$B$1)</f>
        <v>0</v>
      </c>
      <c r="M245" s="52">
        <f>SUMIFS('2012Figures'!$J:$J,'2012Figures'!$C:$C,$A245,'2012Figures'!$H:$H,$B245,'2012Figures'!$I:$I,$C245,'2012Figures'!$B:$B,"BrokerToCy",'2012Figures'!$G:$G,"E1",'2012Figures'!$E:$E,$B$1)</f>
        <v>0</v>
      </c>
      <c r="N245" s="52">
        <f>SUMIFS('2012Figures'!$J:$J,'2012Figures'!$C:$C,$A245,'2012Figures'!$H:$H,$B245,'2012Figures'!$I:$I,$C245,'2012Figures'!$B:$B,"BrokerToCy",'2012Figures'!$G:$G,"P1",'2012Figures'!$E:$E,$B$1)</f>
        <v>0</v>
      </c>
      <c r="O245" s="52">
        <f>SUMIFS('2012Figures'!$J:$J,'2012Figures'!$C:$C,$A245,'2012Figures'!$H:$H,$B245,'2012Figures'!$I:$I,$C245,'2012Figures'!$B:$B,"CyToBroker",'2012Figures'!$G:$G,"E1",'2012Figures'!$E:$E,$B$1)</f>
        <v>0</v>
      </c>
      <c r="P245" s="52">
        <f>SUMIFS('2012Figures'!$J:$J,'2012Figures'!$C:$C,$A245,'2012Figures'!$H:$H,$B245,'2012Figures'!$I:$I,$C245,'2012Figures'!$B:$B,"CyToBroker",'2012Figures'!$G:$G,"P1",'2012Figures'!$E:$E,$B$1)</f>
        <v>0</v>
      </c>
      <c r="Q245" s="30"/>
      <c r="R245" s="46" t="str">
        <f t="shared" si="28"/>
        <v/>
      </c>
      <c r="S245" s="46" t="str">
        <f t="shared" si="28"/>
        <v/>
      </c>
      <c r="T245" s="46" t="str">
        <f t="shared" si="28"/>
        <v/>
      </c>
      <c r="U245" s="46" t="str">
        <f t="shared" si="28"/>
        <v/>
      </c>
      <c r="V245" s="46" t="str">
        <f t="shared" si="28"/>
        <v/>
      </c>
    </row>
    <row r="246" spans="1:22" x14ac:dyDescent="0.2">
      <c r="A246" s="1">
        <v>126</v>
      </c>
      <c r="B246" s="1" t="s">
        <v>113</v>
      </c>
      <c r="C246" s="8">
        <v>1</v>
      </c>
      <c r="D246" s="29">
        <f>SUMIFS('2013Figures'!$J:$J,'2013Figures'!$C:$C,$A246,'2013Figures'!$H:$H,$B246,'2013Figures'!$I:$I,$C246,'2013Figures'!$E:$E,$B$1)</f>
        <v>0</v>
      </c>
      <c r="E246" s="9">
        <f>SUMIFS('2013Figures'!$J:$J,'2013Figures'!$C:$C,$A246,'2013Figures'!$H:$H,$B246,'2013Figures'!$I:$I,$C246,'2013Figures'!$B:$B,"BrokerToCy",'2013Figures'!$G:$G,"E1",'2013Figures'!$E:$E,$B$1)</f>
        <v>0</v>
      </c>
      <c r="F246" s="9">
        <f>SUMIFS('2013Figures'!$J:$J,'2013Figures'!$C:$C,$A246,'2013Figures'!$H:$H,$B246,'2013Figures'!$I:$I,$C246,'2013Figures'!$B:$B,"BrokerToCy",'2013Figures'!$G:$G,"P1",'2013Figures'!$E:$E,$B$1)</f>
        <v>0</v>
      </c>
      <c r="G246" s="9">
        <f>SUMIFS('2013Figures'!$J:$J,'2013Figures'!$C:$C,$A246,'2013Figures'!$H:$H,$B246,'2013Figures'!$I:$I,$C246,'2013Figures'!$B:$B,"CyToBroker",'2013Figures'!$G:$G,"E1",'2013Figures'!$E:$E,$B$1)</f>
        <v>0</v>
      </c>
      <c r="H246" s="9">
        <f>SUMIFS('2013Figures'!$J:$J,'2013Figures'!$C:$C,$A246,'2013Figures'!$H:$H,$B246,'2013Figures'!$I:$I,$C246,'2013Figures'!$B:$B,"CyToBroker",'2013Figures'!$G:$G,"P1",'2013Figures'!$E:$E,$B$1)</f>
        <v>0</v>
      </c>
      <c r="J246" s="8">
        <v>201201</v>
      </c>
      <c r="L246" s="42">
        <f>SUMIFS('2012Figures'!$J:$J,'2012Figures'!$C:$C,$A246,'2012Figures'!$H:$H,$B246,'2012Figures'!$I:$I,$C246,'2012Figures'!$E:$E,$B$1)</f>
        <v>0</v>
      </c>
      <c r="M246" s="52">
        <f>SUMIFS('2012Figures'!$J:$J,'2012Figures'!$C:$C,$A246,'2012Figures'!$H:$H,$B246,'2012Figures'!$I:$I,$C246,'2012Figures'!$B:$B,"BrokerToCy",'2012Figures'!$G:$G,"E1",'2012Figures'!$E:$E,$B$1)</f>
        <v>0</v>
      </c>
      <c r="N246" s="52">
        <f>SUMIFS('2012Figures'!$J:$J,'2012Figures'!$C:$C,$A246,'2012Figures'!$H:$H,$B246,'2012Figures'!$I:$I,$C246,'2012Figures'!$B:$B,"BrokerToCy",'2012Figures'!$G:$G,"P1",'2012Figures'!$E:$E,$B$1)</f>
        <v>0</v>
      </c>
      <c r="O246" s="52">
        <f>SUMIFS('2012Figures'!$J:$J,'2012Figures'!$C:$C,$A246,'2012Figures'!$H:$H,$B246,'2012Figures'!$I:$I,$C246,'2012Figures'!$B:$B,"CyToBroker",'2012Figures'!$G:$G,"E1",'2012Figures'!$E:$E,$B$1)</f>
        <v>0</v>
      </c>
      <c r="P246" s="52">
        <f>SUMIFS('2012Figures'!$J:$J,'2012Figures'!$C:$C,$A246,'2012Figures'!$H:$H,$B246,'2012Figures'!$I:$I,$C246,'2012Figures'!$B:$B,"CyToBroker",'2012Figures'!$G:$G,"P1",'2012Figures'!$E:$E,$B$1)</f>
        <v>0</v>
      </c>
      <c r="R246" s="46" t="str">
        <f t="shared" si="28"/>
        <v/>
      </c>
      <c r="S246" s="46" t="str">
        <f t="shared" si="28"/>
        <v/>
      </c>
      <c r="T246" s="46" t="str">
        <f t="shared" si="28"/>
        <v/>
      </c>
      <c r="U246" s="46" t="str">
        <f t="shared" si="28"/>
        <v/>
      </c>
      <c r="V246" s="46" t="str">
        <f t="shared" si="28"/>
        <v/>
      </c>
    </row>
    <row r="247" spans="1:22" x14ac:dyDescent="0.2">
      <c r="A247" s="1">
        <v>126</v>
      </c>
      <c r="B247" s="1" t="s">
        <v>113</v>
      </c>
      <c r="D247" s="29">
        <f>SUMIFS('2013Figures'!$J:$J,'2013Figures'!$C:$C,$A247,'2013Figures'!$I:$I,"",'2013Figures'!$E:$E,$B$1)</f>
        <v>0</v>
      </c>
      <c r="E247" s="9">
        <f>SUMIFS('2013Figures'!$J:$J,'2013Figures'!$C:$C,$A247,'2013Figures'!$I:$I,"",'2013Figures'!$B:$B,"BrokerToCy",'2013Figures'!$G:$G,"E1",'2013Figures'!$E:$E,$B$1)</f>
        <v>0</v>
      </c>
      <c r="F247" s="9">
        <f>SUMIFS('2013Figures'!$J:$J,'2013Figures'!$C:$C,$A247,'2013Figures'!$I:$I,"",'2013Figures'!$B:$B,"BrokerToCy",'2013Figures'!$G:$G,"P1",'2013Figures'!$E:$E,$B$1)</f>
        <v>0</v>
      </c>
      <c r="G247" s="9">
        <f>SUMIFS('2013Figures'!$J:$J,'2013Figures'!$C:$C,$A247,'2013Figures'!$I:$I,"",'2013Figures'!$B:$B,"CyToBroker",'2013Figures'!$G:$G,"E1",'2013Figures'!$E:$E,$B$1)</f>
        <v>0</v>
      </c>
      <c r="H247" s="9">
        <f>SUMIFS('2013Figures'!$J:$J,'2013Figures'!$C:$C,$A247,'2013Figures'!$I:$I,"",'2013Figures'!$B:$B,"CyToBroker",'2013Figures'!$G:$G,"P1",'2013Figures'!$E:$E,$B$1)</f>
        <v>0</v>
      </c>
      <c r="J247" s="8" t="s">
        <v>131</v>
      </c>
      <c r="L247" s="42">
        <f>SUMIFS('2012Figures'!$J:$J,'2012Figures'!$C:$C,$A247,'2012Figures'!$I:$I,"",'2012Figures'!$E:$E,$B$1)</f>
        <v>0</v>
      </c>
      <c r="M247" s="52">
        <f>SUMIFS('2012Figures'!$J:$J,'2012Figures'!$C:$C,$A247,'2012Figures'!$I:$I,"",'2012Figures'!$B:$B,"BrokerToCy",'2012Figures'!$G:$G,"E1",'2012Figures'!$E:$E,$B$1)</f>
        <v>0</v>
      </c>
      <c r="N247" s="52">
        <f>SUMIFS('2012Figures'!$J:$J,'2012Figures'!$C:$C,$A247,'2012Figures'!$I:$I,"",'2012Figures'!$B:$B,"BrokerToCy",'2012Figures'!$G:$G,"P1",'2012Figures'!$E:$E,$B$1)</f>
        <v>0</v>
      </c>
      <c r="O247" s="52">
        <f>SUMIFS('2012Figures'!$J:$J,'2012Figures'!$C:$C,$A247,'2012Figures'!$I:$I,"",'2012Figures'!$B:$B,"CyToBroker",'2012Figures'!$G:$G,"E1",'2012Figures'!$E:$E,$B$1)</f>
        <v>0</v>
      </c>
      <c r="P247" s="52">
        <f>SUMIFS('2012Figures'!$J:$J,'2012Figures'!$C:$C,$A247,'2012Figures'!$I:$I,"",'2012Figures'!$B:$B,"CyToBroker",'2012Figures'!$G:$G,"P1",'2012Figures'!$E:$E,$B$1)</f>
        <v>0</v>
      </c>
      <c r="R247" s="46" t="str">
        <f t="shared" si="28"/>
        <v/>
      </c>
      <c r="S247" s="46" t="str">
        <f t="shared" si="28"/>
        <v/>
      </c>
      <c r="T247" s="46" t="str">
        <f t="shared" si="28"/>
        <v/>
      </c>
      <c r="U247" s="46" t="str">
        <f t="shared" si="28"/>
        <v/>
      </c>
      <c r="V247" s="46" t="str">
        <f t="shared" si="28"/>
        <v/>
      </c>
    </row>
    <row r="248" spans="1:22" x14ac:dyDescent="0.2">
      <c r="A248" s="21"/>
      <c r="B248" s="21" t="s">
        <v>92</v>
      </c>
      <c r="C248" s="22"/>
      <c r="D248" s="23">
        <f>SUM(E248:H248)</f>
        <v>0</v>
      </c>
      <c r="E248" s="23">
        <f>SUM(E244:E247)</f>
        <v>0</v>
      </c>
      <c r="F248" s="23">
        <f>SUM(F244:F247)</f>
        <v>0</v>
      </c>
      <c r="G248" s="23">
        <f>SUM(G244:G247)</f>
        <v>0</v>
      </c>
      <c r="H248" s="23">
        <f>SUM(H244:H247)</f>
        <v>0</v>
      </c>
      <c r="I248" s="21"/>
      <c r="J248" s="22"/>
      <c r="K248" s="21"/>
      <c r="L248" s="43">
        <f>SUM(M248:P248)</f>
        <v>0</v>
      </c>
      <c r="M248" s="43">
        <f>SUM(M244:M247)</f>
        <v>0</v>
      </c>
      <c r="N248" s="43">
        <f>SUM(N244:N247)</f>
        <v>0</v>
      </c>
      <c r="O248" s="43">
        <f>SUM(O244:O247)</f>
        <v>0</v>
      </c>
      <c r="P248" s="43">
        <f>SUM(P244:P247)</f>
        <v>0</v>
      </c>
      <c r="Q248" s="21"/>
      <c r="R248" s="21"/>
      <c r="S248" s="21"/>
      <c r="T248" s="21"/>
      <c r="U248" s="21"/>
      <c r="V248" s="21"/>
    </row>
    <row r="249" spans="1:22" x14ac:dyDescent="0.2">
      <c r="A249" s="28">
        <v>139</v>
      </c>
      <c r="B249" s="28" t="s">
        <v>167</v>
      </c>
      <c r="C249" s="17" t="s">
        <v>88</v>
      </c>
      <c r="D249" s="18">
        <f>SUMIFS('2013Figures'!$J:$J,'2013Figures'!$C:$C,$A249,'2013Figures'!$E:$E,$B$1)</f>
        <v>0</v>
      </c>
      <c r="E249" s="18">
        <f>SUMIFS('2013Figures'!$J:$J,'2013Figures'!$C:$C,$A249,'2013Figures'!$B:$B,"BrokerToCy",'2013Figures'!$G:$G,"E1",'2013Figures'!$E:$E,$B$1)</f>
        <v>0</v>
      </c>
      <c r="F249" s="18">
        <f>SUMIFS('2013Figures'!$J:$J,'2013Figures'!$C:$C,$A249,'2013Figures'!$B:$B,"BrokerToCy",'2013Figures'!$G:$G,"P1",'2013Figures'!$E:$E,$B$1)</f>
        <v>0</v>
      </c>
      <c r="G249" s="18">
        <f>SUMIFS('2013Figures'!$J:$J,'2013Figures'!$C:$C,$A249,'2013Figures'!$B:$B,"CyToBroker",'2013Figures'!$G:$G,"E1",'2013Figures'!$E:$E,$B$1)</f>
        <v>0</v>
      </c>
      <c r="H249" s="18">
        <f>SUMIFS('2013Figures'!$J:$J,'2013Figures'!$C:$C,$A249,'2013Figures'!$B:$B,"CyToBroker",'2013Figures'!$G:$G,"P1",'2013Figures'!$E:$E,$B$1)</f>
        <v>0</v>
      </c>
      <c r="I249" s="28"/>
      <c r="J249" s="17"/>
      <c r="K249" s="28"/>
      <c r="L249" s="50">
        <f>SUMIFS('2012Figures'!$J:$J,'2012Figures'!$C:$C,$A249,'2012Figures'!$E:$E,$B$1)</f>
        <v>0</v>
      </c>
      <c r="M249" s="50">
        <f>SUMIFS('2012Figures'!$J:$J,'2012Figures'!$C:$C,$A249,'2012Figures'!$B:$B,"BrokerToCy",'2012Figures'!$G:$G,"E1",'2012Figures'!$E:$E,$B$1)</f>
        <v>0</v>
      </c>
      <c r="N249" s="50">
        <f>SUMIFS('2012Figures'!$J:$J,'2012Figures'!$C:$C,$A249,'2012Figures'!$B:$B,"BrokerToCy",'2012Figures'!$G:$G,"P1",'2012Figures'!$E:$E,$B$1)</f>
        <v>0</v>
      </c>
      <c r="O249" s="50">
        <f>SUMIFS('2012Figures'!$J:$J,'2012Figures'!$C:$C,$A249,'2012Figures'!$B:$B,"CyToBroker",'2012Figures'!$G:$G,"E1",'2012Figures'!$E:$E,$B$1)</f>
        <v>0</v>
      </c>
      <c r="P249" s="50">
        <f>SUMIFS('2012Figures'!$J:$J,'2012Figures'!$C:$C,$A249,'2012Figures'!$B:$B,"CyToBroker",'2012Figures'!$G:$G,"P1",'2012Figures'!$E:$E,$B$1)</f>
        <v>0</v>
      </c>
      <c r="Q249" s="28"/>
      <c r="R249" s="46" t="str">
        <f t="shared" si="28"/>
        <v/>
      </c>
      <c r="S249" s="46" t="str">
        <f t="shared" si="28"/>
        <v/>
      </c>
      <c r="T249" s="46" t="str">
        <f t="shared" si="28"/>
        <v/>
      </c>
      <c r="U249" s="46" t="str">
        <f t="shared" si="28"/>
        <v/>
      </c>
      <c r="V249" s="46" t="str">
        <f t="shared" si="28"/>
        <v/>
      </c>
    </row>
    <row r="250" spans="1:22" x14ac:dyDescent="0.2">
      <c r="A250" s="1">
        <v>139</v>
      </c>
      <c r="B250" s="1" t="s">
        <v>167</v>
      </c>
      <c r="C250" s="8">
        <v>2</v>
      </c>
      <c r="D250" s="29">
        <f>SUMIFS('2013Figures'!$J:$J,'2013Figures'!$C:$C,$A250,'2013Figures'!$H:$H,$B250,'2013Figures'!$I:$I,$C250,'2013Figures'!$E:$E,$B$1)</f>
        <v>0</v>
      </c>
      <c r="E250" s="9">
        <f>SUMIFS('2013Figures'!$J:$J,'2013Figures'!$C:$C,$A250,'2013Figures'!$H:$H,$B250,'2013Figures'!$I:$I,$C250,'2013Figures'!$B:$B,"BrokerToCy",'2013Figures'!$G:$G,"E1",'2013Figures'!$E:$E,$B$1)</f>
        <v>0</v>
      </c>
      <c r="F250" s="9">
        <f>SUMIFS('2013Figures'!$J:$J,'2013Figures'!$C:$C,$A250,'2013Figures'!$H:$H,$B250,'2013Figures'!$I:$I,$C250,'2013Figures'!$B:$B,"BrokerToCy",'2013Figures'!$G:$G,"P1",'2013Figures'!$E:$E,$B$1)</f>
        <v>0</v>
      </c>
      <c r="G250" s="9">
        <f>SUMIFS('2013Figures'!$J:$J,'2013Figures'!$C:$C,$A250,'2013Figures'!$H:$H,$B250,'2013Figures'!$I:$I,$C250,'2013Figures'!$B:$B,"CyToBroker",'2013Figures'!$G:$G,"E1",'2013Figures'!$E:$E,$B$1)</f>
        <v>0</v>
      </c>
      <c r="H250" s="9">
        <f>SUMIFS('2013Figures'!$J:$J,'2013Figures'!$C:$C,$A250,'2013Figures'!$H:$H,$B250,'2013Figures'!$I:$I,$C250,'2013Figures'!$B:$B,"CyToBroker",'2013Figures'!$G:$G,"P1",'2013Figures'!$E:$E,$B$1)</f>
        <v>0</v>
      </c>
      <c r="I250" s="30"/>
      <c r="J250" s="31">
        <v>201502</v>
      </c>
      <c r="K250" s="30"/>
      <c r="L250" s="42">
        <f>SUMIFS('2012Figures'!$J:$J,'2012Figures'!$C:$C,$A250,'2012Figures'!$H:$H,$B250,'2012Figures'!$I:$I,$C250,'2012Figures'!$E:$E,$B$1)</f>
        <v>0</v>
      </c>
      <c r="M250" s="52">
        <f>SUMIFS('2012Figures'!$J:$J,'2012Figures'!$C:$C,$A250,'2012Figures'!$H:$H,$B250,'2012Figures'!$I:$I,$C250,'2012Figures'!$B:$B,"BrokerToCy",'2012Figures'!$G:$G,"E1",'2012Figures'!$E:$E,$B$1)</f>
        <v>0</v>
      </c>
      <c r="N250" s="52">
        <f>SUMIFS('2012Figures'!$J:$J,'2012Figures'!$C:$C,$A250,'2012Figures'!$H:$H,$B250,'2012Figures'!$I:$I,$C250,'2012Figures'!$B:$B,"BrokerToCy",'2012Figures'!$G:$G,"P1",'2012Figures'!$E:$E,$B$1)</f>
        <v>0</v>
      </c>
      <c r="O250" s="52">
        <f>SUMIFS('2012Figures'!$J:$J,'2012Figures'!$C:$C,$A250,'2012Figures'!$H:$H,$B250,'2012Figures'!$I:$I,$C250,'2012Figures'!$B:$B,"CyToBroker",'2012Figures'!$G:$G,"E1",'2012Figures'!$E:$E,$B$1)</f>
        <v>0</v>
      </c>
      <c r="P250" s="52">
        <f>SUMIFS('2012Figures'!$J:$J,'2012Figures'!$C:$C,$A250,'2012Figures'!$H:$H,$B250,'2012Figures'!$I:$I,$C250,'2012Figures'!$B:$B,"CyToBroker",'2012Figures'!$G:$G,"P1",'2012Figures'!$E:$E,$B$1)</f>
        <v>0</v>
      </c>
      <c r="Q250" s="30"/>
      <c r="R250" s="46" t="str">
        <f t="shared" si="28"/>
        <v/>
      </c>
      <c r="S250" s="46" t="str">
        <f t="shared" si="28"/>
        <v/>
      </c>
      <c r="T250" s="46" t="str">
        <f t="shared" si="28"/>
        <v/>
      </c>
      <c r="U250" s="46" t="str">
        <f t="shared" si="28"/>
        <v/>
      </c>
      <c r="V250" s="46" t="str">
        <f t="shared" si="28"/>
        <v/>
      </c>
    </row>
    <row r="251" spans="1:22" x14ac:dyDescent="0.2">
      <c r="A251" s="1">
        <v>139</v>
      </c>
      <c r="B251" s="1" t="s">
        <v>167</v>
      </c>
      <c r="C251" s="8">
        <v>1</v>
      </c>
      <c r="D251" s="29">
        <f>SUMIFS('2013Figures'!$J:$J,'2013Figures'!$C:$C,$A251,'2013Figures'!$H:$H,$B251,'2013Figures'!$I:$I,$C251,'2013Figures'!$E:$E,$B$1)</f>
        <v>0</v>
      </c>
      <c r="E251" s="9">
        <f>SUMIFS('2013Figures'!$J:$J,'2013Figures'!$C:$C,$A251,'2013Figures'!$H:$H,$B251,'2013Figures'!$I:$I,$C251,'2013Figures'!$B:$B,"BrokerToCy",'2013Figures'!$G:$G,"E1",'2013Figures'!$E:$E,$B$1)</f>
        <v>0</v>
      </c>
      <c r="F251" s="9">
        <f>SUMIFS('2013Figures'!$J:$J,'2013Figures'!$C:$C,$A251,'2013Figures'!$H:$H,$B251,'2013Figures'!$I:$I,$C251,'2013Figures'!$B:$B,"BrokerToCy",'2013Figures'!$G:$G,"P1",'2013Figures'!$E:$E,$B$1)</f>
        <v>0</v>
      </c>
      <c r="G251" s="9">
        <f>SUMIFS('2013Figures'!$J:$J,'2013Figures'!$C:$C,$A251,'2013Figures'!$H:$H,$B251,'2013Figures'!$I:$I,$C251,'2013Figures'!$B:$B,"CyToBroker",'2013Figures'!$G:$G,"E1",'2013Figures'!$E:$E,$B$1)</f>
        <v>0</v>
      </c>
      <c r="H251" s="9">
        <f>SUMIFS('2013Figures'!$J:$J,'2013Figures'!$C:$C,$A251,'2013Figures'!$H:$H,$B251,'2013Figures'!$I:$I,$C251,'2013Figures'!$B:$B,"CyToBroker",'2013Figures'!$G:$G,"P1",'2013Figures'!$E:$E,$B$1)</f>
        <v>0</v>
      </c>
      <c r="J251" s="31">
        <v>201501</v>
      </c>
      <c r="L251" s="42">
        <f>SUMIFS('2012Figures'!$J:$J,'2012Figures'!$C:$C,$A251,'2012Figures'!$H:$H,$B251,'2012Figures'!$I:$I,$C251,'2012Figures'!$E:$E,$B$1)</f>
        <v>0</v>
      </c>
      <c r="M251" s="52">
        <f>SUMIFS('2012Figures'!$J:$J,'2012Figures'!$C:$C,$A251,'2012Figures'!$H:$H,$B251,'2012Figures'!$I:$I,$C251,'2012Figures'!$B:$B,"BrokerToCy",'2012Figures'!$G:$G,"E1",'2012Figures'!$E:$E,$B$1)</f>
        <v>0</v>
      </c>
      <c r="N251" s="52">
        <f>SUMIFS('2012Figures'!$J:$J,'2012Figures'!$C:$C,$A251,'2012Figures'!$H:$H,$B251,'2012Figures'!$I:$I,$C251,'2012Figures'!$B:$B,"BrokerToCy",'2012Figures'!$G:$G,"P1",'2012Figures'!$E:$E,$B$1)</f>
        <v>0</v>
      </c>
      <c r="O251" s="52">
        <f>SUMIFS('2012Figures'!$J:$J,'2012Figures'!$C:$C,$A251,'2012Figures'!$H:$H,$B251,'2012Figures'!$I:$I,$C251,'2012Figures'!$B:$B,"CyToBroker",'2012Figures'!$G:$G,"E1",'2012Figures'!$E:$E,$B$1)</f>
        <v>0</v>
      </c>
      <c r="P251" s="52">
        <f>SUMIFS('2012Figures'!$J:$J,'2012Figures'!$C:$C,$A251,'2012Figures'!$H:$H,$B251,'2012Figures'!$I:$I,$C251,'2012Figures'!$B:$B,"CyToBroker",'2012Figures'!$G:$G,"P1",'2012Figures'!$E:$E,$B$1)</f>
        <v>0</v>
      </c>
      <c r="R251" s="46" t="str">
        <f t="shared" si="28"/>
        <v/>
      </c>
      <c r="S251" s="46" t="str">
        <f t="shared" si="28"/>
        <v/>
      </c>
      <c r="T251" s="46" t="str">
        <f t="shared" si="28"/>
        <v/>
      </c>
      <c r="U251" s="46" t="str">
        <f t="shared" si="28"/>
        <v/>
      </c>
      <c r="V251" s="46" t="str">
        <f t="shared" si="28"/>
        <v/>
      </c>
    </row>
    <row r="252" spans="1:22" x14ac:dyDescent="0.2">
      <c r="A252" s="1">
        <v>139</v>
      </c>
      <c r="B252" s="1" t="s">
        <v>167</v>
      </c>
      <c r="D252" s="29">
        <f>SUMIFS('2013Figures'!$J:$J,'2013Figures'!$C:$C,$A252,'2013Figures'!$I:$I,"",'2013Figures'!$E:$E,$B$1)</f>
        <v>0</v>
      </c>
      <c r="E252" s="9">
        <f>SUMIFS('2013Figures'!$J:$J,'2013Figures'!$C:$C,$A252,'2013Figures'!$I:$I,"",'2013Figures'!$B:$B,"BrokerToCy",'2013Figures'!$G:$G,"E1",'2013Figures'!$E:$E,$B$1)</f>
        <v>0</v>
      </c>
      <c r="F252" s="9">
        <f>SUMIFS('2013Figures'!$J:$J,'2013Figures'!$C:$C,$A252,'2013Figures'!$I:$I,"",'2013Figures'!$B:$B,"BrokerToCy",'2013Figures'!$G:$G,"P1",'2013Figures'!$E:$E,$B$1)</f>
        <v>0</v>
      </c>
      <c r="G252" s="9">
        <f>SUMIFS('2013Figures'!$J:$J,'2013Figures'!$C:$C,$A252,'2013Figures'!$I:$I,"",'2013Figures'!$B:$B,"CyToBroker",'2013Figures'!$G:$G,"E1",'2013Figures'!$E:$E,$B$1)</f>
        <v>0</v>
      </c>
      <c r="H252" s="9">
        <f>SUMIFS('2013Figures'!$J:$J,'2013Figures'!$C:$C,$A252,'2013Figures'!$I:$I,"",'2013Figures'!$B:$B,"CyToBroker",'2013Figures'!$G:$G,"P1",'2013Figures'!$E:$E,$B$1)</f>
        <v>0</v>
      </c>
      <c r="J252" s="8" t="s">
        <v>131</v>
      </c>
      <c r="L252" s="42">
        <f>SUMIFS('2012Figures'!$J:$J,'2012Figures'!$C:$C,$A252,'2012Figures'!$I:$I,"",'2012Figures'!$E:$E,$B$1)</f>
        <v>0</v>
      </c>
      <c r="M252" s="52">
        <f>SUMIFS('2012Figures'!$J:$J,'2012Figures'!$C:$C,$A252,'2012Figures'!$I:$I,"",'2012Figures'!$B:$B,"BrokerToCy",'2012Figures'!$G:$G,"E1",'2012Figures'!$E:$E,$B$1)</f>
        <v>0</v>
      </c>
      <c r="N252" s="52">
        <f>SUMIFS('2012Figures'!$J:$J,'2012Figures'!$C:$C,$A252,'2012Figures'!$I:$I,"",'2012Figures'!$B:$B,"BrokerToCy",'2012Figures'!$G:$G,"P1",'2012Figures'!$E:$E,$B$1)</f>
        <v>0</v>
      </c>
      <c r="O252" s="52">
        <f>SUMIFS('2012Figures'!$J:$J,'2012Figures'!$C:$C,$A252,'2012Figures'!$I:$I,"",'2012Figures'!$B:$B,"CyToBroker",'2012Figures'!$G:$G,"E1",'2012Figures'!$E:$E,$B$1)</f>
        <v>0</v>
      </c>
      <c r="P252" s="52">
        <f>SUMIFS('2012Figures'!$J:$J,'2012Figures'!$C:$C,$A252,'2012Figures'!$I:$I,"",'2012Figures'!$B:$B,"CyToBroker",'2012Figures'!$G:$G,"P1",'2012Figures'!$E:$E,$B$1)</f>
        <v>0</v>
      </c>
      <c r="R252" s="46" t="str">
        <f t="shared" si="28"/>
        <v/>
      </c>
      <c r="S252" s="46" t="str">
        <f t="shared" si="28"/>
        <v/>
      </c>
      <c r="T252" s="46" t="str">
        <f t="shared" si="28"/>
        <v/>
      </c>
      <c r="U252" s="46" t="str">
        <f t="shared" si="28"/>
        <v/>
      </c>
      <c r="V252" s="46" t="str">
        <f t="shared" si="28"/>
        <v/>
      </c>
    </row>
    <row r="253" spans="1:22" x14ac:dyDescent="0.2">
      <c r="A253" s="21"/>
      <c r="B253" s="21" t="s">
        <v>92</v>
      </c>
      <c r="C253" s="22"/>
      <c r="D253" s="23">
        <f>SUM(E253:H253)</f>
        <v>0</v>
      </c>
      <c r="E253" s="23">
        <f>SUM(E250:E252)</f>
        <v>0</v>
      </c>
      <c r="F253" s="23">
        <f>SUM(F250:F252)</f>
        <v>0</v>
      </c>
      <c r="G253" s="23">
        <f>SUM(G250:G252)</f>
        <v>0</v>
      </c>
      <c r="H253" s="23">
        <f>SUM(H250:H252)</f>
        <v>0</v>
      </c>
      <c r="I253" s="21"/>
      <c r="J253" s="22"/>
      <c r="K253" s="21"/>
      <c r="L253" s="43">
        <f>SUM(M253:P253)</f>
        <v>0</v>
      </c>
      <c r="M253" s="43">
        <f>SUM(M250:M252)</f>
        <v>0</v>
      </c>
      <c r="N253" s="43">
        <f>SUM(N250:N252)</f>
        <v>0</v>
      </c>
      <c r="O253" s="43">
        <f>SUM(O250:O252)</f>
        <v>0</v>
      </c>
      <c r="P253" s="43">
        <f>SUM(P250:P252)</f>
        <v>0</v>
      </c>
      <c r="Q253" s="21"/>
      <c r="R253" s="21"/>
      <c r="S253" s="21"/>
      <c r="T253" s="21"/>
      <c r="U253" s="21"/>
      <c r="V253" s="21"/>
    </row>
    <row r="254" spans="1:22" x14ac:dyDescent="0.2">
      <c r="A254" s="28">
        <v>140</v>
      </c>
      <c r="B254" s="28" t="s">
        <v>114</v>
      </c>
      <c r="C254" s="17" t="s">
        <v>88</v>
      </c>
      <c r="D254" s="18">
        <f>SUMIFS('2013Figures'!$J:$J,'2013Figures'!$C:$C,$A254,'2013Figures'!$E:$E,$B$1)</f>
        <v>0</v>
      </c>
      <c r="E254" s="18">
        <f>SUMIFS('2013Figures'!$J:$J,'2013Figures'!$C:$C,$A254,'2013Figures'!$B:$B,"BrokerToCy",'2013Figures'!$G:$G,"E1",'2013Figures'!$E:$E,$B$1)</f>
        <v>0</v>
      </c>
      <c r="F254" s="18">
        <f>SUMIFS('2013Figures'!$J:$J,'2013Figures'!$C:$C,$A254,'2013Figures'!$B:$B,"BrokerToCy",'2013Figures'!$G:$G,"P1",'2013Figures'!$E:$E,$B$1)</f>
        <v>0</v>
      </c>
      <c r="G254" s="18">
        <f>SUMIFS('2013Figures'!$J:$J,'2013Figures'!$C:$C,$A254,'2013Figures'!$B:$B,"CyToBroker",'2013Figures'!$G:$G,"E1",'2013Figures'!$E:$E,$B$1)</f>
        <v>0</v>
      </c>
      <c r="H254" s="18">
        <f>SUMIFS('2013Figures'!$J:$J,'2013Figures'!$C:$C,$A254,'2013Figures'!$B:$B,"CyToBroker",'2013Figures'!$G:$G,"P1",'2013Figures'!$E:$E,$B$1)</f>
        <v>0</v>
      </c>
      <c r="I254" s="28"/>
      <c r="J254" s="17"/>
      <c r="K254" s="28"/>
      <c r="L254" s="50">
        <f>SUMIFS('2012Figures'!$J:$J,'2012Figures'!$C:$C,$A254,'2012Figures'!$E:$E,$B$1)</f>
        <v>0</v>
      </c>
      <c r="M254" s="50">
        <f>SUMIFS('2012Figures'!$J:$J,'2012Figures'!$C:$C,$A254,'2012Figures'!$B:$B,"BrokerToCy",'2012Figures'!$G:$G,"E1",'2012Figures'!$E:$E,$B$1)</f>
        <v>0</v>
      </c>
      <c r="N254" s="50">
        <f>SUMIFS('2012Figures'!$J:$J,'2012Figures'!$C:$C,$A254,'2012Figures'!$B:$B,"BrokerToCy",'2012Figures'!$G:$G,"P1",'2012Figures'!$E:$E,$B$1)</f>
        <v>0</v>
      </c>
      <c r="O254" s="50">
        <f>SUMIFS('2012Figures'!$J:$J,'2012Figures'!$C:$C,$A254,'2012Figures'!$B:$B,"CyToBroker",'2012Figures'!$G:$G,"E1",'2012Figures'!$E:$E,$B$1)</f>
        <v>0</v>
      </c>
      <c r="P254" s="50">
        <f>SUMIFS('2012Figures'!$J:$J,'2012Figures'!$C:$C,$A254,'2012Figures'!$B:$B,"CyToBroker",'2012Figures'!$G:$G,"P1",'2012Figures'!$E:$E,$B$1)</f>
        <v>0</v>
      </c>
      <c r="Q254" s="28"/>
      <c r="R254" s="46" t="str">
        <f t="shared" si="28"/>
        <v/>
      </c>
      <c r="S254" s="46" t="str">
        <f t="shared" si="28"/>
        <v/>
      </c>
      <c r="T254" s="46" t="str">
        <f t="shared" si="28"/>
        <v/>
      </c>
      <c r="U254" s="46" t="str">
        <f t="shared" si="28"/>
        <v/>
      </c>
      <c r="V254" s="46" t="str">
        <f t="shared" si="28"/>
        <v/>
      </c>
    </row>
    <row r="255" spans="1:22" x14ac:dyDescent="0.2">
      <c r="A255" s="1">
        <v>140</v>
      </c>
      <c r="B255" s="1" t="s">
        <v>114</v>
      </c>
      <c r="C255" s="8">
        <v>2</v>
      </c>
      <c r="D255" s="29">
        <f>SUMIFS('2013Figures'!$J:$J,'2013Figures'!$C:$C,$A255,'2013Figures'!$H:$H,$B255,'2013Figures'!$I:$I,$C255,'2013Figures'!$E:$E,$B$1)</f>
        <v>0</v>
      </c>
      <c r="E255" s="9">
        <f>SUMIFS('2013Figures'!$J:$J,'2013Figures'!$C:$C,$A255,'2013Figures'!$H:$H,$B255,'2013Figures'!$I:$I,$C255,'2013Figures'!$B:$B,"BrokerToCy",'2013Figures'!$G:$G,"E1",'2013Figures'!$E:$E,$B$1)</f>
        <v>0</v>
      </c>
      <c r="F255" s="9">
        <f>SUMIFS('2013Figures'!$J:$J,'2013Figures'!$C:$C,$A255,'2013Figures'!$H:$H,$B255,'2013Figures'!$I:$I,$C255,'2013Figures'!$B:$B,"BrokerToCy",'2013Figures'!$G:$G,"P1",'2013Figures'!$E:$E,$B$1)</f>
        <v>0</v>
      </c>
      <c r="G255" s="9">
        <f>SUMIFS('2013Figures'!$J:$J,'2013Figures'!$C:$C,$A255,'2013Figures'!$H:$H,$B255,'2013Figures'!$I:$I,$C255,'2013Figures'!$B:$B,"CyToBroker",'2013Figures'!$G:$G,"E1",'2013Figures'!$E:$E,$B$1)</f>
        <v>0</v>
      </c>
      <c r="H255" s="9">
        <f>SUMIFS('2013Figures'!$J:$J,'2013Figures'!$C:$C,$A255,'2013Figures'!$H:$H,$B255,'2013Figures'!$I:$I,$C255,'2013Figures'!$B:$B,"CyToBroker",'2013Figures'!$G:$G,"P1",'2013Figures'!$E:$E,$B$1)</f>
        <v>0</v>
      </c>
      <c r="I255" s="30"/>
      <c r="J255" s="31">
        <v>201010</v>
      </c>
      <c r="K255" s="30"/>
      <c r="L255" s="42">
        <f>SUMIFS('2012Figures'!$J:$J,'2012Figures'!$C:$C,$A255,'2012Figures'!$H:$H,$B255,'2012Figures'!$I:$I,$C255,'2012Figures'!$E:$E,$B$1)</f>
        <v>0</v>
      </c>
      <c r="M255" s="52">
        <f>SUMIFS('2012Figures'!$J:$J,'2012Figures'!$C:$C,$A255,'2012Figures'!$H:$H,$B255,'2012Figures'!$I:$I,$C255,'2012Figures'!$B:$B,"BrokerToCy",'2012Figures'!$G:$G,"E1",'2012Figures'!$E:$E,$B$1)</f>
        <v>0</v>
      </c>
      <c r="N255" s="52">
        <f>SUMIFS('2012Figures'!$J:$J,'2012Figures'!$C:$C,$A255,'2012Figures'!$H:$H,$B255,'2012Figures'!$I:$I,$C255,'2012Figures'!$B:$B,"BrokerToCy",'2012Figures'!$G:$G,"P1",'2012Figures'!$E:$E,$B$1)</f>
        <v>0</v>
      </c>
      <c r="O255" s="52">
        <f>SUMIFS('2012Figures'!$J:$J,'2012Figures'!$C:$C,$A255,'2012Figures'!$H:$H,$B255,'2012Figures'!$I:$I,$C255,'2012Figures'!$B:$B,"CyToBroker",'2012Figures'!$G:$G,"E1",'2012Figures'!$E:$E,$B$1)</f>
        <v>0</v>
      </c>
      <c r="P255" s="52">
        <f>SUMIFS('2012Figures'!$J:$J,'2012Figures'!$C:$C,$A255,'2012Figures'!$H:$H,$B255,'2012Figures'!$I:$I,$C255,'2012Figures'!$B:$B,"CyToBroker",'2012Figures'!$G:$G,"P1",'2012Figures'!$E:$E,$B$1)</f>
        <v>0</v>
      </c>
      <c r="Q255" s="30"/>
      <c r="R255" s="46" t="str">
        <f t="shared" si="28"/>
        <v/>
      </c>
      <c r="S255" s="46" t="str">
        <f t="shared" si="28"/>
        <v/>
      </c>
      <c r="T255" s="46" t="str">
        <f t="shared" si="28"/>
        <v/>
      </c>
      <c r="U255" s="46" t="str">
        <f t="shared" si="28"/>
        <v/>
      </c>
      <c r="V255" s="46" t="str">
        <f t="shared" si="28"/>
        <v/>
      </c>
    </row>
    <row r="256" spans="1:22" x14ac:dyDescent="0.2">
      <c r="A256" s="1">
        <v>140</v>
      </c>
      <c r="B256" s="1" t="s">
        <v>114</v>
      </c>
      <c r="C256" s="8">
        <v>1</v>
      </c>
      <c r="D256" s="29">
        <f>SUMIFS('2013Figures'!$J:$J,'2013Figures'!$C:$C,$A256,'2013Figures'!$H:$H,$B256,'2013Figures'!$I:$I,$C256,'2013Figures'!$E:$E,$B$1)</f>
        <v>0</v>
      </c>
      <c r="E256" s="9">
        <f>SUMIFS('2013Figures'!$J:$J,'2013Figures'!$C:$C,$A256,'2013Figures'!$H:$H,$B256,'2013Figures'!$I:$I,$C256,'2013Figures'!$B:$B,"BrokerToCy",'2013Figures'!$G:$G,"E1",'2013Figures'!$E:$E,$B$1)</f>
        <v>0</v>
      </c>
      <c r="F256" s="9">
        <f>SUMIFS('2013Figures'!$J:$J,'2013Figures'!$C:$C,$A256,'2013Figures'!$H:$H,$B256,'2013Figures'!$I:$I,$C256,'2013Figures'!$B:$B,"BrokerToCy",'2013Figures'!$G:$G,"P1",'2013Figures'!$E:$E,$B$1)</f>
        <v>0</v>
      </c>
      <c r="G256" s="9">
        <f>SUMIFS('2013Figures'!$J:$J,'2013Figures'!$C:$C,$A256,'2013Figures'!$H:$H,$B256,'2013Figures'!$I:$I,$C256,'2013Figures'!$B:$B,"CyToBroker",'2013Figures'!$G:$G,"E1",'2013Figures'!$E:$E,$B$1)</f>
        <v>0</v>
      </c>
      <c r="H256" s="9">
        <f>SUMIFS('2013Figures'!$J:$J,'2013Figures'!$C:$C,$A256,'2013Figures'!$H:$H,$B256,'2013Figures'!$I:$I,$C256,'2013Figures'!$B:$B,"CyToBroker",'2013Figures'!$G:$G,"P1",'2013Figures'!$E:$E,$B$1)</f>
        <v>0</v>
      </c>
      <c r="J256" s="8" t="s">
        <v>131</v>
      </c>
      <c r="L256" s="42">
        <f>SUMIFS('2012Figures'!$J:$J,'2012Figures'!$C:$C,$A256,'2012Figures'!$H:$H,$B256,'2012Figures'!$I:$I,$C256,'2012Figures'!$E:$E,$B$1)</f>
        <v>0</v>
      </c>
      <c r="M256" s="52">
        <f>SUMIFS('2012Figures'!$J:$J,'2012Figures'!$C:$C,$A256,'2012Figures'!$H:$H,$B256,'2012Figures'!$I:$I,$C256,'2012Figures'!$B:$B,"BrokerToCy",'2012Figures'!$G:$G,"E1",'2012Figures'!$E:$E,$B$1)</f>
        <v>0</v>
      </c>
      <c r="N256" s="52">
        <f>SUMIFS('2012Figures'!$J:$J,'2012Figures'!$C:$C,$A256,'2012Figures'!$H:$H,$B256,'2012Figures'!$I:$I,$C256,'2012Figures'!$B:$B,"BrokerToCy",'2012Figures'!$G:$G,"P1",'2012Figures'!$E:$E,$B$1)</f>
        <v>0</v>
      </c>
      <c r="O256" s="52">
        <f>SUMIFS('2012Figures'!$J:$J,'2012Figures'!$C:$C,$A256,'2012Figures'!$H:$H,$B256,'2012Figures'!$I:$I,$C256,'2012Figures'!$B:$B,"CyToBroker",'2012Figures'!$G:$G,"E1",'2012Figures'!$E:$E,$B$1)</f>
        <v>0</v>
      </c>
      <c r="P256" s="52">
        <f>SUMIFS('2012Figures'!$J:$J,'2012Figures'!$C:$C,$A256,'2012Figures'!$H:$H,$B256,'2012Figures'!$I:$I,$C256,'2012Figures'!$B:$B,"CyToBroker",'2012Figures'!$G:$G,"P1",'2012Figures'!$E:$E,$B$1)</f>
        <v>0</v>
      </c>
      <c r="R256" s="46" t="str">
        <f t="shared" si="28"/>
        <v/>
      </c>
      <c r="S256" s="46" t="str">
        <f t="shared" si="28"/>
        <v/>
      </c>
      <c r="T256" s="46" t="str">
        <f t="shared" si="28"/>
        <v/>
      </c>
      <c r="U256" s="46" t="str">
        <f t="shared" si="28"/>
        <v/>
      </c>
      <c r="V256" s="46" t="str">
        <f t="shared" si="28"/>
        <v/>
      </c>
    </row>
    <row r="257" spans="1:22" x14ac:dyDescent="0.2">
      <c r="A257" s="1">
        <v>140</v>
      </c>
      <c r="B257" s="1" t="s">
        <v>114</v>
      </c>
      <c r="D257" s="29">
        <f>SUMIFS('2013Figures'!$J:$J,'2013Figures'!$C:$C,$A257,'2013Figures'!$I:$I,"",'2013Figures'!$E:$E,$B$1)</f>
        <v>0</v>
      </c>
      <c r="E257" s="9">
        <f>SUMIFS('2013Figures'!$J:$J,'2013Figures'!$C:$C,$A257,'2013Figures'!$I:$I,"",'2013Figures'!$B:$B,"BrokerToCy",'2013Figures'!$G:$G,"E1",'2013Figures'!$E:$E,$B$1)</f>
        <v>0</v>
      </c>
      <c r="F257" s="9">
        <f>SUMIFS('2013Figures'!$J:$J,'2013Figures'!$C:$C,$A257,'2013Figures'!$I:$I,"",'2013Figures'!$B:$B,"BrokerToCy",'2013Figures'!$G:$G,"P1",'2013Figures'!$E:$E,$B$1)</f>
        <v>0</v>
      </c>
      <c r="G257" s="9">
        <f>SUMIFS('2013Figures'!$J:$J,'2013Figures'!$C:$C,$A257,'2013Figures'!$I:$I,"",'2013Figures'!$B:$B,"CyToBroker",'2013Figures'!$G:$G,"E1",'2013Figures'!$E:$E,$B$1)</f>
        <v>0</v>
      </c>
      <c r="H257" s="9">
        <f>SUMIFS('2013Figures'!$J:$J,'2013Figures'!$C:$C,$A257,'2013Figures'!$I:$I,"",'2013Figures'!$B:$B,"CyToBroker",'2013Figures'!$G:$G,"P1",'2013Figures'!$E:$E,$B$1)</f>
        <v>0</v>
      </c>
      <c r="J257" s="8" t="s">
        <v>131</v>
      </c>
      <c r="L257" s="42">
        <f>SUMIFS('2012Figures'!$J:$J,'2012Figures'!$C:$C,$A257,'2012Figures'!$I:$I,"",'2012Figures'!$E:$E,$B$1)</f>
        <v>0</v>
      </c>
      <c r="M257" s="52">
        <f>SUMIFS('2012Figures'!$J:$J,'2012Figures'!$C:$C,$A257,'2012Figures'!$I:$I,"",'2012Figures'!$B:$B,"BrokerToCy",'2012Figures'!$G:$G,"E1",'2012Figures'!$E:$E,$B$1)</f>
        <v>0</v>
      </c>
      <c r="N257" s="52">
        <f>SUMIFS('2012Figures'!$J:$J,'2012Figures'!$C:$C,$A257,'2012Figures'!$I:$I,"",'2012Figures'!$B:$B,"BrokerToCy",'2012Figures'!$G:$G,"P1",'2012Figures'!$E:$E,$B$1)</f>
        <v>0</v>
      </c>
      <c r="O257" s="52">
        <f>SUMIFS('2012Figures'!$J:$J,'2012Figures'!$C:$C,$A257,'2012Figures'!$I:$I,"",'2012Figures'!$B:$B,"CyToBroker",'2012Figures'!$G:$G,"E1",'2012Figures'!$E:$E,$B$1)</f>
        <v>0</v>
      </c>
      <c r="P257" s="52">
        <f>SUMIFS('2012Figures'!$J:$J,'2012Figures'!$C:$C,$A257,'2012Figures'!$I:$I,"",'2012Figures'!$B:$B,"CyToBroker",'2012Figures'!$G:$G,"P1",'2012Figures'!$E:$E,$B$1)</f>
        <v>0</v>
      </c>
      <c r="R257" s="46" t="str">
        <f t="shared" si="28"/>
        <v/>
      </c>
      <c r="S257" s="46" t="str">
        <f t="shared" si="28"/>
        <v/>
      </c>
      <c r="T257" s="46" t="str">
        <f t="shared" si="28"/>
        <v/>
      </c>
      <c r="U257" s="46" t="str">
        <f t="shared" si="28"/>
        <v/>
      </c>
      <c r="V257" s="46" t="str">
        <f t="shared" si="28"/>
        <v/>
      </c>
    </row>
    <row r="258" spans="1:22" x14ac:dyDescent="0.2">
      <c r="A258" s="21"/>
      <c r="B258" s="21" t="s">
        <v>92</v>
      </c>
      <c r="C258" s="22"/>
      <c r="D258" s="23">
        <f>SUM(E258:H258)</f>
        <v>0</v>
      </c>
      <c r="E258" s="23">
        <f>SUM(E255:E257)</f>
        <v>0</v>
      </c>
      <c r="F258" s="23">
        <f>SUM(F255:F257)</f>
        <v>0</v>
      </c>
      <c r="G258" s="23">
        <f>SUM(G255:G257)</f>
        <v>0</v>
      </c>
      <c r="H258" s="23">
        <f>SUM(H255:H257)</f>
        <v>0</v>
      </c>
      <c r="I258" s="21"/>
      <c r="J258" s="22"/>
      <c r="K258" s="21"/>
      <c r="L258" s="43">
        <f>SUM(M258:P258)</f>
        <v>0</v>
      </c>
      <c r="M258" s="43">
        <f>SUM(M255:M257)</f>
        <v>0</v>
      </c>
      <c r="N258" s="43">
        <f>SUM(N255:N257)</f>
        <v>0</v>
      </c>
      <c r="O258" s="43">
        <f>SUM(O255:O257)</f>
        <v>0</v>
      </c>
      <c r="P258" s="43">
        <f>SUM(P255:P257)</f>
        <v>0</v>
      </c>
      <c r="Q258" s="21"/>
      <c r="R258" s="21"/>
      <c r="S258" s="21"/>
      <c r="T258" s="21"/>
      <c r="U258" s="21"/>
      <c r="V258" s="21"/>
    </row>
    <row r="259" spans="1:22" x14ac:dyDescent="0.2">
      <c r="A259" s="28">
        <v>202</v>
      </c>
      <c r="B259" s="28" t="s">
        <v>40</v>
      </c>
      <c r="C259" s="17" t="s">
        <v>88</v>
      </c>
      <c r="D259" s="18">
        <f>SUMIFS('2013Figures'!$J:$J,'2013Figures'!$C:$C,$A259,'2013Figures'!$E:$E,$B$1)</f>
        <v>28</v>
      </c>
      <c r="E259" s="18">
        <f>SUMIFS('2013Figures'!$J:$J,'2013Figures'!$C:$C,$A259,'2013Figures'!$B:$B,"BrokerToCy",'2013Figures'!$G:$G,"E1",'2013Figures'!$E:$E,$B$1)</f>
        <v>28</v>
      </c>
      <c r="F259" s="18">
        <f>SUMIFS('2013Figures'!$J:$J,'2013Figures'!$C:$C,$A259,'2013Figures'!$B:$B,"BrokerToCy",'2013Figures'!$G:$G,"P1",'2013Figures'!$E:$E,$B$1)</f>
        <v>0</v>
      </c>
      <c r="G259" s="18">
        <f>SUMIFS('2013Figures'!$J:$J,'2013Figures'!$C:$C,$A259,'2013Figures'!$B:$B,"CyToBroker",'2013Figures'!$G:$G,"E1",'2013Figures'!$E:$E,$B$1)</f>
        <v>0</v>
      </c>
      <c r="H259" s="18">
        <f>SUMIFS('2013Figures'!$J:$J,'2013Figures'!$C:$C,$A259,'2013Figures'!$B:$B,"CyToBroker",'2013Figures'!$G:$G,"P1",'2013Figures'!$E:$E,$B$1)</f>
        <v>0</v>
      </c>
      <c r="I259" s="28"/>
      <c r="J259" s="17"/>
      <c r="K259" s="28"/>
      <c r="L259" s="50">
        <f>SUMIFS('2012Figures'!$J:$J,'2012Figures'!$C:$C,$A259,'2012Figures'!$E:$E,$B$1)</f>
        <v>44</v>
      </c>
      <c r="M259" s="50">
        <f>SUMIFS('2012Figures'!$J:$J,'2012Figures'!$C:$C,$A259,'2012Figures'!$B:$B,"BrokerToCy",'2012Figures'!$G:$G,"E1",'2012Figures'!$E:$E,$B$1)</f>
        <v>44</v>
      </c>
      <c r="N259" s="50">
        <f>SUMIFS('2012Figures'!$J:$J,'2012Figures'!$C:$C,$A259,'2012Figures'!$B:$B,"BrokerToCy",'2012Figures'!$G:$G,"P1",'2012Figures'!$E:$E,$B$1)</f>
        <v>0</v>
      </c>
      <c r="O259" s="50">
        <f>SUMIFS('2012Figures'!$J:$J,'2012Figures'!$C:$C,$A259,'2012Figures'!$B:$B,"CyToBroker",'2012Figures'!$G:$G,"E1",'2012Figures'!$E:$E,$B$1)</f>
        <v>0</v>
      </c>
      <c r="P259" s="50">
        <f>SUMIFS('2012Figures'!$J:$J,'2012Figures'!$C:$C,$A259,'2012Figures'!$B:$B,"CyToBroker",'2012Figures'!$G:$G,"P1",'2012Figures'!$E:$E,$B$1)</f>
        <v>0</v>
      </c>
      <c r="Q259" s="28"/>
      <c r="R259" s="46">
        <f t="shared" si="28"/>
        <v>-0.36</v>
      </c>
      <c r="S259" s="46">
        <f t="shared" si="28"/>
        <v>-0.36</v>
      </c>
      <c r="T259" s="46" t="str">
        <f t="shared" si="28"/>
        <v/>
      </c>
      <c r="U259" s="46" t="str">
        <f t="shared" si="28"/>
        <v/>
      </c>
      <c r="V259" s="46" t="str">
        <f t="shared" si="28"/>
        <v/>
      </c>
    </row>
    <row r="260" spans="1:22" x14ac:dyDescent="0.2">
      <c r="A260" s="1">
        <v>202</v>
      </c>
      <c r="B260" s="1" t="s">
        <v>40</v>
      </c>
      <c r="C260" s="8">
        <v>5</v>
      </c>
      <c r="D260" s="29">
        <f>SUMIFS('2013Figures'!$J:$J,'2013Figures'!$C:$C,$A260,'2013Figures'!$H:$H,$B260,'2013Figures'!$I:$I,$C260,'2013Figures'!$E:$E,$B$1)</f>
        <v>0</v>
      </c>
      <c r="E260" s="9">
        <f>SUMIFS('2013Figures'!$J:$J,'2013Figures'!$C:$C,$A260,'2013Figures'!$H:$H,$B260,'2013Figures'!$I:$I,$C260,'2013Figures'!$B:$B,"BrokerToCy",'2013Figures'!$G:$G,"E1",'2013Figures'!$E:$E,$B$1)</f>
        <v>0</v>
      </c>
      <c r="F260" s="9">
        <f>SUMIFS('2013Figures'!$J:$J,'2013Figures'!$C:$C,$A260,'2013Figures'!$H:$H,$B260,'2013Figures'!$I:$I,$C260,'2013Figures'!$B:$B,"BrokerToCy",'2013Figures'!$G:$G,"P1",'2013Figures'!$E:$E,$B$1)</f>
        <v>0</v>
      </c>
      <c r="G260" s="9">
        <f>SUMIFS('2013Figures'!$J:$J,'2013Figures'!$C:$C,$A260,'2013Figures'!$H:$H,$B260,'2013Figures'!$I:$I,$C260,'2013Figures'!$B:$B,"CyToBroker",'2013Figures'!$G:$G,"E1",'2013Figures'!$E:$E,$B$1)</f>
        <v>0</v>
      </c>
      <c r="H260" s="9">
        <f>SUMIFS('2013Figures'!$J:$J,'2013Figures'!$C:$C,$A260,'2013Figures'!$H:$H,$B260,'2013Figures'!$I:$I,$C260,'2013Figures'!$B:$B,"CyToBroker",'2013Figures'!$G:$G,"P1",'2013Figures'!$E:$E,$B$1)</f>
        <v>0</v>
      </c>
      <c r="J260" s="8">
        <v>201501</v>
      </c>
      <c r="L260" s="42">
        <f>SUMIFS('2012Figures'!$J:$J,'2012Figures'!$C:$C,$A260,'2012Figures'!$H:$H,$B260,'2012Figures'!$I:$I,$C260,'2012Figures'!$E:$E,$B$1)</f>
        <v>0</v>
      </c>
      <c r="M260" s="52">
        <f>SUMIFS('2012Figures'!$J:$J,'2012Figures'!$C:$C,$A260,'2012Figures'!$H:$H,$B260,'2012Figures'!$I:$I,$C260,'2012Figures'!$B:$B,"BrokerToCy",'2012Figures'!$G:$G,"E1",'2012Figures'!$E:$E,$B$1)</f>
        <v>0</v>
      </c>
      <c r="N260" s="52">
        <f>SUMIFS('2012Figures'!$J:$J,'2012Figures'!$C:$C,$A260,'2012Figures'!$H:$H,$B260,'2012Figures'!$I:$I,$C260,'2012Figures'!$B:$B,"BrokerToCy",'2012Figures'!$G:$G,"P1",'2012Figures'!$E:$E,$B$1)</f>
        <v>0</v>
      </c>
      <c r="O260" s="52">
        <f>SUMIFS('2012Figures'!$J:$J,'2012Figures'!$C:$C,$A260,'2012Figures'!$H:$H,$B260,'2012Figures'!$I:$I,$C260,'2012Figures'!$B:$B,"CyToBroker",'2012Figures'!$G:$G,"E1",'2012Figures'!$E:$E,$B$1)</f>
        <v>0</v>
      </c>
      <c r="P260" s="52">
        <f>SUMIFS('2012Figures'!$J:$J,'2012Figures'!$C:$C,$A260,'2012Figures'!$H:$H,$B260,'2012Figures'!$I:$I,$C260,'2012Figures'!$B:$B,"CyToBroker",'2012Figures'!$G:$G,"P1",'2012Figures'!$E:$E,$B$1)</f>
        <v>0</v>
      </c>
      <c r="R260" s="46" t="str">
        <f t="shared" si="28"/>
        <v/>
      </c>
      <c r="S260" s="46" t="str">
        <f t="shared" si="28"/>
        <v/>
      </c>
      <c r="T260" s="46" t="str">
        <f t="shared" si="28"/>
        <v/>
      </c>
      <c r="U260" s="46" t="str">
        <f t="shared" si="28"/>
        <v/>
      </c>
      <c r="V260" s="46" t="str">
        <f t="shared" si="28"/>
        <v/>
      </c>
    </row>
    <row r="261" spans="1:22" x14ac:dyDescent="0.2">
      <c r="A261" s="1">
        <v>202</v>
      </c>
      <c r="B261" s="1" t="s">
        <v>40</v>
      </c>
      <c r="C261" s="8">
        <v>4</v>
      </c>
      <c r="D261" s="29">
        <f>SUMIFS('2013Figures'!$J:$J,'2013Figures'!$C:$C,$A261,'2013Figures'!$H:$H,$B261,'2013Figures'!$I:$I,$C261,'2013Figures'!$E:$E,$B$1)</f>
        <v>1</v>
      </c>
      <c r="E261" s="9">
        <f>SUMIFS('2013Figures'!$J:$J,'2013Figures'!$C:$C,$A261,'2013Figures'!$H:$H,$B261,'2013Figures'!$I:$I,$C261,'2013Figures'!$B:$B,"BrokerToCy",'2013Figures'!$G:$G,"E1",'2013Figures'!$E:$E,$B$1)</f>
        <v>1</v>
      </c>
      <c r="F261" s="9">
        <f>SUMIFS('2013Figures'!$J:$J,'2013Figures'!$C:$C,$A261,'2013Figures'!$H:$H,$B261,'2013Figures'!$I:$I,$C261,'2013Figures'!$B:$B,"BrokerToCy",'2013Figures'!$G:$G,"P1",'2013Figures'!$E:$E,$B$1)</f>
        <v>0</v>
      </c>
      <c r="G261" s="9">
        <f>SUMIFS('2013Figures'!$J:$J,'2013Figures'!$C:$C,$A261,'2013Figures'!$H:$H,$B261,'2013Figures'!$I:$I,$C261,'2013Figures'!$B:$B,"CyToBroker",'2013Figures'!$G:$G,"E1",'2013Figures'!$E:$E,$B$1)</f>
        <v>0</v>
      </c>
      <c r="H261" s="9">
        <f>SUMIFS('2013Figures'!$J:$J,'2013Figures'!$C:$C,$A261,'2013Figures'!$H:$H,$B261,'2013Figures'!$I:$I,$C261,'2013Figures'!$B:$B,"CyToBroker",'2013Figures'!$G:$G,"P1",'2013Figures'!$E:$E,$B$1)</f>
        <v>0</v>
      </c>
      <c r="I261" s="30"/>
      <c r="J261" s="31">
        <v>201301</v>
      </c>
      <c r="K261" s="30"/>
      <c r="L261" s="42">
        <f>SUMIFS('2012Figures'!$J:$J,'2012Figures'!$C:$C,$A261,'2012Figures'!$H:$H,$B261,'2012Figures'!$I:$I,$C261,'2012Figures'!$E:$E,$B$1)</f>
        <v>0</v>
      </c>
      <c r="M261" s="52">
        <f>SUMIFS('2012Figures'!$J:$J,'2012Figures'!$C:$C,$A261,'2012Figures'!$H:$H,$B261,'2012Figures'!$I:$I,$C261,'2012Figures'!$B:$B,"BrokerToCy",'2012Figures'!$G:$G,"E1",'2012Figures'!$E:$E,$B$1)</f>
        <v>0</v>
      </c>
      <c r="N261" s="52">
        <f>SUMIFS('2012Figures'!$J:$J,'2012Figures'!$C:$C,$A261,'2012Figures'!$H:$H,$B261,'2012Figures'!$I:$I,$C261,'2012Figures'!$B:$B,"BrokerToCy",'2012Figures'!$G:$G,"P1",'2012Figures'!$E:$E,$B$1)</f>
        <v>0</v>
      </c>
      <c r="O261" s="52">
        <f>SUMIFS('2012Figures'!$J:$J,'2012Figures'!$C:$C,$A261,'2012Figures'!$H:$H,$B261,'2012Figures'!$I:$I,$C261,'2012Figures'!$B:$B,"CyToBroker",'2012Figures'!$G:$G,"E1",'2012Figures'!$E:$E,$B$1)</f>
        <v>0</v>
      </c>
      <c r="P261" s="52">
        <f>SUMIFS('2012Figures'!$J:$J,'2012Figures'!$C:$C,$A261,'2012Figures'!$H:$H,$B261,'2012Figures'!$I:$I,$C261,'2012Figures'!$B:$B,"CyToBroker",'2012Figures'!$G:$G,"P1",'2012Figures'!$E:$E,$B$1)</f>
        <v>0</v>
      </c>
      <c r="Q261" s="30"/>
      <c r="R261" s="46" t="str">
        <f t="shared" si="28"/>
        <v/>
      </c>
      <c r="S261" s="46" t="str">
        <f t="shared" si="28"/>
        <v/>
      </c>
      <c r="T261" s="46" t="str">
        <f t="shared" si="28"/>
        <v/>
      </c>
      <c r="U261" s="46" t="str">
        <f t="shared" si="28"/>
        <v/>
      </c>
      <c r="V261" s="46" t="str">
        <f t="shared" si="28"/>
        <v/>
      </c>
    </row>
    <row r="262" spans="1:22" x14ac:dyDescent="0.2">
      <c r="A262" s="1">
        <v>202</v>
      </c>
      <c r="B262" s="1" t="s">
        <v>40</v>
      </c>
      <c r="C262" s="8">
        <v>3</v>
      </c>
      <c r="D262" s="29">
        <f>SUMIFS('2013Figures'!$J:$J,'2013Figures'!$C:$C,$A262,'2013Figures'!$H:$H,$B262,'2013Figures'!$I:$I,$C262,'2013Figures'!$E:$E,$B$1)</f>
        <v>0</v>
      </c>
      <c r="E262" s="9">
        <f>SUMIFS('2013Figures'!$J:$J,'2013Figures'!$C:$C,$A262,'2013Figures'!$H:$H,$B262,'2013Figures'!$I:$I,$C262,'2013Figures'!$B:$B,"BrokerToCy",'2013Figures'!$G:$G,"E1",'2013Figures'!$E:$E,$B$1)</f>
        <v>0</v>
      </c>
      <c r="F262" s="9">
        <f>SUMIFS('2013Figures'!$J:$J,'2013Figures'!$C:$C,$A262,'2013Figures'!$H:$H,$B262,'2013Figures'!$I:$I,$C262,'2013Figures'!$B:$B,"BrokerToCy",'2013Figures'!$G:$G,"P1",'2013Figures'!$E:$E,$B$1)</f>
        <v>0</v>
      </c>
      <c r="G262" s="9">
        <f>SUMIFS('2013Figures'!$J:$J,'2013Figures'!$C:$C,$A262,'2013Figures'!$H:$H,$B262,'2013Figures'!$I:$I,$C262,'2013Figures'!$B:$B,"CyToBroker",'2013Figures'!$G:$G,"E1",'2013Figures'!$E:$E,$B$1)</f>
        <v>0</v>
      </c>
      <c r="H262" s="9">
        <f>SUMIFS('2013Figures'!$J:$J,'2013Figures'!$C:$C,$A262,'2013Figures'!$H:$H,$B262,'2013Figures'!$I:$I,$C262,'2013Figures'!$B:$B,"CyToBroker",'2013Figures'!$G:$G,"P1",'2013Figures'!$E:$E,$B$1)</f>
        <v>0</v>
      </c>
      <c r="J262" s="8">
        <v>201201</v>
      </c>
      <c r="L262" s="42">
        <f>SUMIFS('2012Figures'!$J:$J,'2012Figures'!$C:$C,$A262,'2012Figures'!$H:$H,$B262,'2012Figures'!$I:$I,$C262,'2012Figures'!$E:$E,$B$1)</f>
        <v>0</v>
      </c>
      <c r="M262" s="52">
        <f>SUMIFS('2012Figures'!$J:$J,'2012Figures'!$C:$C,$A262,'2012Figures'!$H:$H,$B262,'2012Figures'!$I:$I,$C262,'2012Figures'!$B:$B,"BrokerToCy",'2012Figures'!$G:$G,"E1",'2012Figures'!$E:$E,$B$1)</f>
        <v>0</v>
      </c>
      <c r="N262" s="52">
        <f>SUMIFS('2012Figures'!$J:$J,'2012Figures'!$C:$C,$A262,'2012Figures'!$H:$H,$B262,'2012Figures'!$I:$I,$C262,'2012Figures'!$B:$B,"BrokerToCy",'2012Figures'!$G:$G,"P1",'2012Figures'!$E:$E,$B$1)</f>
        <v>0</v>
      </c>
      <c r="O262" s="52">
        <f>SUMIFS('2012Figures'!$J:$J,'2012Figures'!$C:$C,$A262,'2012Figures'!$H:$H,$B262,'2012Figures'!$I:$I,$C262,'2012Figures'!$B:$B,"CyToBroker",'2012Figures'!$G:$G,"E1",'2012Figures'!$E:$E,$B$1)</f>
        <v>0</v>
      </c>
      <c r="P262" s="52">
        <f>SUMIFS('2012Figures'!$J:$J,'2012Figures'!$C:$C,$A262,'2012Figures'!$H:$H,$B262,'2012Figures'!$I:$I,$C262,'2012Figures'!$B:$B,"CyToBroker",'2012Figures'!$G:$G,"P1",'2012Figures'!$E:$E,$B$1)</f>
        <v>0</v>
      </c>
      <c r="R262" s="46" t="str">
        <f t="shared" si="28"/>
        <v/>
      </c>
      <c r="S262" s="46" t="str">
        <f t="shared" si="28"/>
        <v/>
      </c>
      <c r="T262" s="46" t="str">
        <f t="shared" si="28"/>
        <v/>
      </c>
      <c r="U262" s="46" t="str">
        <f t="shared" si="28"/>
        <v/>
      </c>
      <c r="V262" s="46" t="str">
        <f t="shared" si="28"/>
        <v/>
      </c>
    </row>
    <row r="263" spans="1:22" x14ac:dyDescent="0.2">
      <c r="A263" s="1">
        <v>202</v>
      </c>
      <c r="B263" s="1" t="s">
        <v>40</v>
      </c>
      <c r="C263" s="8">
        <v>2</v>
      </c>
      <c r="D263" s="29">
        <f>SUMIFS('2013Figures'!$J:$J,'2013Figures'!$C:$C,$A263,'2013Figures'!$H:$H,$B263,'2013Figures'!$I:$I,$C263,'2013Figures'!$E:$E,$B$1)</f>
        <v>0</v>
      </c>
      <c r="E263" s="9">
        <f>SUMIFS('2013Figures'!$J:$J,'2013Figures'!$C:$C,$A263,'2013Figures'!$H:$H,$B263,'2013Figures'!$I:$I,$C263,'2013Figures'!$B:$B,"BrokerToCy",'2013Figures'!$G:$G,"E1",'2013Figures'!$E:$E,$B$1)</f>
        <v>0</v>
      </c>
      <c r="F263" s="9">
        <f>SUMIFS('2013Figures'!$J:$J,'2013Figures'!$C:$C,$A263,'2013Figures'!$H:$H,$B263,'2013Figures'!$I:$I,$C263,'2013Figures'!$B:$B,"BrokerToCy",'2013Figures'!$G:$G,"P1",'2013Figures'!$E:$E,$B$1)</f>
        <v>0</v>
      </c>
      <c r="G263" s="9">
        <f>SUMIFS('2013Figures'!$J:$J,'2013Figures'!$C:$C,$A263,'2013Figures'!$H:$H,$B263,'2013Figures'!$I:$I,$C263,'2013Figures'!$B:$B,"CyToBroker",'2013Figures'!$G:$G,"E1",'2013Figures'!$E:$E,$B$1)</f>
        <v>0</v>
      </c>
      <c r="H263" s="9">
        <f>SUMIFS('2013Figures'!$J:$J,'2013Figures'!$C:$C,$A263,'2013Figures'!$H:$H,$B263,'2013Figures'!$I:$I,$C263,'2013Figures'!$B:$B,"CyToBroker",'2013Figures'!$G:$G,"P1",'2013Figures'!$E:$E,$B$1)</f>
        <v>0</v>
      </c>
      <c r="J263" s="8">
        <v>201101</v>
      </c>
      <c r="L263" s="42">
        <f>SUMIFS('2012Figures'!$J:$J,'2012Figures'!$C:$C,$A263,'2012Figures'!$H:$H,$B263,'2012Figures'!$I:$I,$C263,'2012Figures'!$E:$E,$B$1)</f>
        <v>0</v>
      </c>
      <c r="M263" s="52">
        <f>SUMIFS('2012Figures'!$J:$J,'2012Figures'!$C:$C,$A263,'2012Figures'!$H:$H,$B263,'2012Figures'!$I:$I,$C263,'2012Figures'!$B:$B,"BrokerToCy",'2012Figures'!$G:$G,"E1",'2012Figures'!$E:$E,$B$1)</f>
        <v>0</v>
      </c>
      <c r="N263" s="52">
        <f>SUMIFS('2012Figures'!$J:$J,'2012Figures'!$C:$C,$A263,'2012Figures'!$H:$H,$B263,'2012Figures'!$I:$I,$C263,'2012Figures'!$B:$B,"BrokerToCy",'2012Figures'!$G:$G,"P1",'2012Figures'!$E:$E,$B$1)</f>
        <v>0</v>
      </c>
      <c r="O263" s="52">
        <f>SUMIFS('2012Figures'!$J:$J,'2012Figures'!$C:$C,$A263,'2012Figures'!$H:$H,$B263,'2012Figures'!$I:$I,$C263,'2012Figures'!$B:$B,"CyToBroker",'2012Figures'!$G:$G,"E1",'2012Figures'!$E:$E,$B$1)</f>
        <v>0</v>
      </c>
      <c r="P263" s="52">
        <f>SUMIFS('2012Figures'!$J:$J,'2012Figures'!$C:$C,$A263,'2012Figures'!$H:$H,$B263,'2012Figures'!$I:$I,$C263,'2012Figures'!$B:$B,"CyToBroker",'2012Figures'!$G:$G,"P1",'2012Figures'!$E:$E,$B$1)</f>
        <v>0</v>
      </c>
      <c r="R263" s="46" t="str">
        <f t="shared" si="28"/>
        <v/>
      </c>
      <c r="S263" s="46" t="str">
        <f t="shared" si="28"/>
        <v/>
      </c>
      <c r="T263" s="46" t="str">
        <f t="shared" si="28"/>
        <v/>
      </c>
      <c r="U263" s="46" t="str">
        <f t="shared" si="28"/>
        <v/>
      </c>
      <c r="V263" s="46" t="str">
        <f t="shared" si="28"/>
        <v/>
      </c>
    </row>
    <row r="264" spans="1:22" x14ac:dyDescent="0.2">
      <c r="A264" s="1">
        <v>202</v>
      </c>
      <c r="B264" s="1" t="s">
        <v>40</v>
      </c>
      <c r="C264" s="8">
        <v>1</v>
      </c>
      <c r="D264" s="29">
        <f>SUMIFS('2013Figures'!$J:$J,'2013Figures'!$C:$C,$A264,'2013Figures'!$H:$H,$B264,'2013Figures'!$I:$I,$C264,'2013Figures'!$E:$E,$B$1)</f>
        <v>27</v>
      </c>
      <c r="E264" s="9">
        <f>SUMIFS('2013Figures'!$J:$J,'2013Figures'!$C:$C,$A264,'2013Figures'!$H:$H,$B264,'2013Figures'!$I:$I,$C264,'2013Figures'!$B:$B,"BrokerToCy",'2013Figures'!$G:$G,"E1",'2013Figures'!$E:$E,$B$1)</f>
        <v>27</v>
      </c>
      <c r="F264" s="9">
        <f>SUMIFS('2013Figures'!$J:$J,'2013Figures'!$C:$C,$A264,'2013Figures'!$H:$H,$B264,'2013Figures'!$I:$I,$C264,'2013Figures'!$B:$B,"BrokerToCy",'2013Figures'!$G:$G,"P1",'2013Figures'!$E:$E,$B$1)</f>
        <v>0</v>
      </c>
      <c r="G264" s="9">
        <f>SUMIFS('2013Figures'!$J:$J,'2013Figures'!$C:$C,$A264,'2013Figures'!$H:$H,$B264,'2013Figures'!$I:$I,$C264,'2013Figures'!$B:$B,"CyToBroker",'2013Figures'!$G:$G,"E1",'2013Figures'!$E:$E,$B$1)</f>
        <v>0</v>
      </c>
      <c r="H264" s="9">
        <f>SUMIFS('2013Figures'!$J:$J,'2013Figures'!$C:$C,$A264,'2013Figures'!$H:$H,$B264,'2013Figures'!$I:$I,$C264,'2013Figures'!$B:$B,"CyToBroker",'2013Figures'!$G:$G,"P1",'2013Figures'!$E:$E,$B$1)</f>
        <v>0</v>
      </c>
      <c r="J264" s="8">
        <v>200901</v>
      </c>
      <c r="L264" s="42">
        <f>SUMIFS('2012Figures'!$J:$J,'2012Figures'!$C:$C,$A264,'2012Figures'!$H:$H,$B264,'2012Figures'!$I:$I,$C264,'2012Figures'!$E:$E,$B$1)</f>
        <v>44</v>
      </c>
      <c r="M264" s="52">
        <f>SUMIFS('2012Figures'!$J:$J,'2012Figures'!$C:$C,$A264,'2012Figures'!$H:$H,$B264,'2012Figures'!$I:$I,$C264,'2012Figures'!$B:$B,"BrokerToCy",'2012Figures'!$G:$G,"E1",'2012Figures'!$E:$E,$B$1)</f>
        <v>44</v>
      </c>
      <c r="N264" s="52">
        <f>SUMIFS('2012Figures'!$J:$J,'2012Figures'!$C:$C,$A264,'2012Figures'!$H:$H,$B264,'2012Figures'!$I:$I,$C264,'2012Figures'!$B:$B,"BrokerToCy",'2012Figures'!$G:$G,"P1",'2012Figures'!$E:$E,$B$1)</f>
        <v>0</v>
      </c>
      <c r="O264" s="52">
        <f>SUMIFS('2012Figures'!$J:$J,'2012Figures'!$C:$C,$A264,'2012Figures'!$H:$H,$B264,'2012Figures'!$I:$I,$C264,'2012Figures'!$B:$B,"CyToBroker",'2012Figures'!$G:$G,"E1",'2012Figures'!$E:$E,$B$1)</f>
        <v>0</v>
      </c>
      <c r="P264" s="52">
        <f>SUMIFS('2012Figures'!$J:$J,'2012Figures'!$C:$C,$A264,'2012Figures'!$H:$H,$B264,'2012Figures'!$I:$I,$C264,'2012Figures'!$B:$B,"CyToBroker",'2012Figures'!$G:$G,"P1",'2012Figures'!$E:$E,$B$1)</f>
        <v>0</v>
      </c>
      <c r="R264" s="46">
        <f t="shared" si="28"/>
        <v>-0.39</v>
      </c>
      <c r="S264" s="46">
        <f t="shared" si="28"/>
        <v>-0.39</v>
      </c>
      <c r="T264" s="46" t="str">
        <f t="shared" si="28"/>
        <v/>
      </c>
      <c r="U264" s="46" t="str">
        <f t="shared" si="28"/>
        <v/>
      </c>
      <c r="V264" s="46" t="str">
        <f t="shared" si="28"/>
        <v/>
      </c>
    </row>
    <row r="265" spans="1:22" x14ac:dyDescent="0.2">
      <c r="A265" s="1">
        <v>202</v>
      </c>
      <c r="B265" s="1" t="s">
        <v>40</v>
      </c>
      <c r="D265" s="29">
        <f>SUMIFS('2013Figures'!$J:$J,'2013Figures'!$C:$C,$A265,'2013Figures'!$I:$I,"",'2013Figures'!$E:$E,$B$1)</f>
        <v>0</v>
      </c>
      <c r="E265" s="9">
        <f>SUMIFS('2013Figures'!$J:$J,'2013Figures'!$C:$C,$A265,'2013Figures'!$I:$I,"",'2013Figures'!$B:$B,"BrokerToCy",'2013Figures'!$G:$G,"E1",'2013Figures'!$E:$E,$B$1)</f>
        <v>0</v>
      </c>
      <c r="F265" s="9">
        <f>SUMIFS('2013Figures'!$J:$J,'2013Figures'!$C:$C,$A265,'2013Figures'!$I:$I,"",'2013Figures'!$B:$B,"BrokerToCy",'2013Figures'!$G:$G,"P1",'2013Figures'!$E:$E,$B$1)</f>
        <v>0</v>
      </c>
      <c r="G265" s="9">
        <f>SUMIFS('2013Figures'!$J:$J,'2013Figures'!$C:$C,$A265,'2013Figures'!$I:$I,"",'2013Figures'!$B:$B,"CyToBroker",'2013Figures'!$G:$G,"E1",'2013Figures'!$E:$E,$B$1)</f>
        <v>0</v>
      </c>
      <c r="H265" s="9">
        <f>SUMIFS('2013Figures'!$J:$J,'2013Figures'!$C:$C,$A265,'2013Figures'!$I:$I,"",'2013Figures'!$B:$B,"CyToBroker",'2013Figures'!$G:$G,"P1",'2013Figures'!$E:$E,$B$1)</f>
        <v>0</v>
      </c>
      <c r="J265" s="8" t="s">
        <v>131</v>
      </c>
      <c r="L265" s="42">
        <f>SUMIFS('2012Figures'!$J:$J,'2012Figures'!$C:$C,$A265,'2012Figures'!$I:$I,"",'2012Figures'!$E:$E,$B$1)</f>
        <v>0</v>
      </c>
      <c r="M265" s="52">
        <f>SUMIFS('2012Figures'!$J:$J,'2012Figures'!$C:$C,$A265,'2012Figures'!$I:$I,"",'2012Figures'!$B:$B,"BrokerToCy",'2012Figures'!$G:$G,"E1",'2012Figures'!$E:$E,$B$1)</f>
        <v>0</v>
      </c>
      <c r="N265" s="52">
        <f>SUMIFS('2012Figures'!$J:$J,'2012Figures'!$C:$C,$A265,'2012Figures'!$I:$I,"",'2012Figures'!$B:$B,"BrokerToCy",'2012Figures'!$G:$G,"P1",'2012Figures'!$E:$E,$B$1)</f>
        <v>0</v>
      </c>
      <c r="O265" s="52">
        <f>SUMIFS('2012Figures'!$J:$J,'2012Figures'!$C:$C,$A265,'2012Figures'!$I:$I,"",'2012Figures'!$B:$B,"CyToBroker",'2012Figures'!$G:$G,"E1",'2012Figures'!$E:$E,$B$1)</f>
        <v>0</v>
      </c>
      <c r="P265" s="52">
        <f>SUMIFS('2012Figures'!$J:$J,'2012Figures'!$C:$C,$A265,'2012Figures'!$I:$I,"",'2012Figures'!$B:$B,"CyToBroker",'2012Figures'!$G:$G,"P1",'2012Figures'!$E:$E,$B$1)</f>
        <v>0</v>
      </c>
      <c r="R265" s="46" t="str">
        <f t="shared" si="28"/>
        <v/>
      </c>
      <c r="S265" s="46" t="str">
        <f t="shared" si="28"/>
        <v/>
      </c>
      <c r="T265" s="46" t="str">
        <f t="shared" si="28"/>
        <v/>
      </c>
      <c r="U265" s="46" t="str">
        <f t="shared" si="28"/>
        <v/>
      </c>
      <c r="V265" s="46" t="str">
        <f t="shared" si="28"/>
        <v/>
      </c>
    </row>
    <row r="266" spans="1:22" x14ac:dyDescent="0.2">
      <c r="A266" s="21"/>
      <c r="B266" s="21" t="s">
        <v>92</v>
      </c>
      <c r="C266" s="22"/>
      <c r="D266" s="23">
        <f>SUM(E266:H266)</f>
        <v>28</v>
      </c>
      <c r="E266" s="23">
        <f>SUM(E260:E265)</f>
        <v>28</v>
      </c>
      <c r="F266" s="23">
        <f>SUM(F260:F265)</f>
        <v>0</v>
      </c>
      <c r="G266" s="23">
        <f>SUM(G260:G265)</f>
        <v>0</v>
      </c>
      <c r="H266" s="23">
        <f>SUM(H260:H265)</f>
        <v>0</v>
      </c>
      <c r="I266" s="21"/>
      <c r="J266" s="22"/>
      <c r="K266" s="21"/>
      <c r="L266" s="43">
        <f>SUM(M266:P266)</f>
        <v>44</v>
      </c>
      <c r="M266" s="43">
        <f>SUM(M260:M265)</f>
        <v>44</v>
      </c>
      <c r="N266" s="43">
        <f>SUM(N260:N265)</f>
        <v>0</v>
      </c>
      <c r="O266" s="43">
        <f>SUM(O260:O265)</f>
        <v>0</v>
      </c>
      <c r="P266" s="43">
        <f>SUM(P260:P265)</f>
        <v>0</v>
      </c>
      <c r="Q266" s="21"/>
      <c r="R266" s="21"/>
      <c r="S266" s="21"/>
      <c r="T266" s="21"/>
      <c r="U266" s="21"/>
      <c r="V266" s="21"/>
    </row>
    <row r="267" spans="1:22" x14ac:dyDescent="0.2">
      <c r="A267" s="28">
        <v>203</v>
      </c>
      <c r="B267" s="28" t="s">
        <v>45</v>
      </c>
      <c r="C267" s="17" t="s">
        <v>88</v>
      </c>
      <c r="D267" s="18">
        <f>SUMIFS('2013Figures'!$J:$J,'2013Figures'!$C:$C,$A267,'2013Figures'!$E:$E,$B$1)</f>
        <v>37</v>
      </c>
      <c r="E267" s="18">
        <f>SUMIFS('2013Figures'!$J:$J,'2013Figures'!$C:$C,$A267,'2013Figures'!$B:$B,"BrokerToCy",'2013Figures'!$G:$G,"E1",'2013Figures'!$E:$E,$B$1)</f>
        <v>37</v>
      </c>
      <c r="F267" s="18">
        <f>SUMIFS('2013Figures'!$J:$J,'2013Figures'!$C:$C,$A267,'2013Figures'!$B:$B,"BrokerToCy",'2013Figures'!$G:$G,"P1",'2013Figures'!$E:$E,$B$1)</f>
        <v>0</v>
      </c>
      <c r="G267" s="18">
        <f>SUMIFS('2013Figures'!$J:$J,'2013Figures'!$C:$C,$A267,'2013Figures'!$B:$B,"CyToBroker",'2013Figures'!$G:$G,"E1",'2013Figures'!$E:$E,$B$1)</f>
        <v>0</v>
      </c>
      <c r="H267" s="18">
        <f>SUMIFS('2013Figures'!$J:$J,'2013Figures'!$C:$C,$A267,'2013Figures'!$B:$B,"CyToBroker",'2013Figures'!$G:$G,"P1",'2013Figures'!$E:$E,$B$1)</f>
        <v>0</v>
      </c>
      <c r="I267" s="28"/>
      <c r="J267" s="17"/>
      <c r="K267" s="28"/>
      <c r="L267" s="50">
        <f>SUMIFS('2012Figures'!$J:$J,'2012Figures'!$C:$C,$A267,'2012Figures'!$E:$E,$B$1)</f>
        <v>55</v>
      </c>
      <c r="M267" s="50">
        <f>SUMIFS('2012Figures'!$J:$J,'2012Figures'!$C:$C,$A267,'2012Figures'!$B:$B,"BrokerToCy",'2012Figures'!$G:$G,"E1",'2012Figures'!$E:$E,$B$1)</f>
        <v>55</v>
      </c>
      <c r="N267" s="50">
        <f>SUMIFS('2012Figures'!$J:$J,'2012Figures'!$C:$C,$A267,'2012Figures'!$B:$B,"BrokerToCy",'2012Figures'!$G:$G,"P1",'2012Figures'!$E:$E,$B$1)</f>
        <v>0</v>
      </c>
      <c r="O267" s="50">
        <f>SUMIFS('2012Figures'!$J:$J,'2012Figures'!$C:$C,$A267,'2012Figures'!$B:$B,"CyToBroker",'2012Figures'!$G:$G,"E1",'2012Figures'!$E:$E,$B$1)</f>
        <v>0</v>
      </c>
      <c r="P267" s="50">
        <f>SUMIFS('2012Figures'!$J:$J,'2012Figures'!$C:$C,$A267,'2012Figures'!$B:$B,"CyToBroker",'2012Figures'!$G:$G,"P1",'2012Figures'!$E:$E,$B$1)</f>
        <v>0</v>
      </c>
      <c r="Q267" s="28"/>
      <c r="R267" s="46">
        <f t="shared" ref="R267:V330" si="29">IF(L267=0,"",ROUND(D267/L267-1,2))</f>
        <v>-0.33</v>
      </c>
      <c r="S267" s="46">
        <f t="shared" si="29"/>
        <v>-0.33</v>
      </c>
      <c r="T267" s="46" t="str">
        <f t="shared" si="29"/>
        <v/>
      </c>
      <c r="U267" s="46" t="str">
        <f t="shared" si="29"/>
        <v/>
      </c>
      <c r="V267" s="46" t="str">
        <f t="shared" si="29"/>
        <v/>
      </c>
    </row>
    <row r="268" spans="1:22" x14ac:dyDescent="0.2">
      <c r="A268" s="1">
        <v>203</v>
      </c>
      <c r="B268" s="1" t="s">
        <v>45</v>
      </c>
      <c r="C268" s="8">
        <v>4</v>
      </c>
      <c r="D268" s="29">
        <f>SUMIFS('2013Figures'!$J:$J,'2013Figures'!$C:$C,$A268,'2013Figures'!$H:$H,$B268,'2013Figures'!$I:$I,$C268,'2013Figures'!$E:$E,$B$1)</f>
        <v>0</v>
      </c>
      <c r="E268" s="9">
        <f>SUMIFS('2013Figures'!$J:$J,'2013Figures'!$C:$C,$A268,'2013Figures'!$H:$H,$B268,'2013Figures'!$I:$I,$C268,'2013Figures'!$B:$B,"BrokerToCy",'2013Figures'!$G:$G,"E1",'2013Figures'!$E:$E,$B$1)</f>
        <v>0</v>
      </c>
      <c r="F268" s="9">
        <f>SUMIFS('2013Figures'!$J:$J,'2013Figures'!$C:$C,$A268,'2013Figures'!$H:$H,$B268,'2013Figures'!$I:$I,$C268,'2013Figures'!$B:$B,"BrokerToCy",'2013Figures'!$G:$G,"P1",'2013Figures'!$E:$E,$B$1)</f>
        <v>0</v>
      </c>
      <c r="G268" s="9">
        <f>SUMIFS('2013Figures'!$J:$J,'2013Figures'!$C:$C,$A268,'2013Figures'!$H:$H,$B268,'2013Figures'!$I:$I,$C268,'2013Figures'!$B:$B,"CyToBroker",'2013Figures'!$G:$G,"E1",'2013Figures'!$E:$E,$B$1)</f>
        <v>0</v>
      </c>
      <c r="H268" s="9">
        <f>SUMIFS('2013Figures'!$J:$J,'2013Figures'!$C:$C,$A268,'2013Figures'!$H:$H,$B268,'2013Figures'!$I:$I,$C268,'2013Figures'!$B:$B,"CyToBroker",'2013Figures'!$G:$G,"P1",'2013Figures'!$E:$E,$B$1)</f>
        <v>0</v>
      </c>
      <c r="J268" s="8" t="s">
        <v>146</v>
      </c>
      <c r="L268" s="42">
        <f>SUMIFS('2012Figures'!$J:$J,'2012Figures'!$C:$C,$A268,'2012Figures'!$H:$H,$B268,'2012Figures'!$I:$I,$C268,'2012Figures'!$E:$E,$B$1)</f>
        <v>0</v>
      </c>
      <c r="M268" s="52">
        <f>SUMIFS('2012Figures'!$J:$J,'2012Figures'!$C:$C,$A268,'2012Figures'!$H:$H,$B268,'2012Figures'!$I:$I,$C268,'2012Figures'!$B:$B,"BrokerToCy",'2012Figures'!$G:$G,"E1",'2012Figures'!$E:$E,$B$1)</f>
        <v>0</v>
      </c>
      <c r="N268" s="52">
        <f>SUMIFS('2012Figures'!$J:$J,'2012Figures'!$C:$C,$A268,'2012Figures'!$H:$H,$B268,'2012Figures'!$I:$I,$C268,'2012Figures'!$B:$B,"BrokerToCy",'2012Figures'!$G:$G,"P1",'2012Figures'!$E:$E,$B$1)</f>
        <v>0</v>
      </c>
      <c r="O268" s="52">
        <f>SUMIFS('2012Figures'!$J:$J,'2012Figures'!$C:$C,$A268,'2012Figures'!$H:$H,$B268,'2012Figures'!$I:$I,$C268,'2012Figures'!$B:$B,"CyToBroker",'2012Figures'!$G:$G,"E1",'2012Figures'!$E:$E,$B$1)</f>
        <v>0</v>
      </c>
      <c r="P268" s="52">
        <f>SUMIFS('2012Figures'!$J:$J,'2012Figures'!$C:$C,$A268,'2012Figures'!$H:$H,$B268,'2012Figures'!$I:$I,$C268,'2012Figures'!$B:$B,"CyToBroker",'2012Figures'!$G:$G,"P1",'2012Figures'!$E:$E,$B$1)</f>
        <v>0</v>
      </c>
      <c r="R268" s="46" t="str">
        <f t="shared" si="29"/>
        <v/>
      </c>
      <c r="S268" s="46" t="str">
        <f t="shared" si="29"/>
        <v/>
      </c>
      <c r="T268" s="46" t="str">
        <f t="shared" si="29"/>
        <v/>
      </c>
      <c r="U268" s="46" t="str">
        <f t="shared" si="29"/>
        <v/>
      </c>
      <c r="V268" s="46" t="str">
        <f t="shared" si="29"/>
        <v/>
      </c>
    </row>
    <row r="269" spans="1:22" x14ac:dyDescent="0.2">
      <c r="A269" s="1">
        <v>203</v>
      </c>
      <c r="B269" s="1" t="s">
        <v>45</v>
      </c>
      <c r="C269" s="8">
        <v>3</v>
      </c>
      <c r="D269" s="29">
        <f>SUMIFS('2013Figures'!$J:$J,'2013Figures'!$C:$C,$A269,'2013Figures'!$H:$H,$B269,'2013Figures'!$I:$I,$C269,'2013Figures'!$E:$E,$B$1)</f>
        <v>0</v>
      </c>
      <c r="E269" s="9">
        <f>SUMIFS('2013Figures'!$J:$J,'2013Figures'!$C:$C,$A269,'2013Figures'!$H:$H,$B269,'2013Figures'!$I:$I,$C269,'2013Figures'!$B:$B,"BrokerToCy",'2013Figures'!$G:$G,"E1",'2013Figures'!$E:$E,$B$1)</f>
        <v>0</v>
      </c>
      <c r="F269" s="9">
        <f>SUMIFS('2013Figures'!$J:$J,'2013Figures'!$C:$C,$A269,'2013Figures'!$H:$H,$B269,'2013Figures'!$I:$I,$C269,'2013Figures'!$B:$B,"BrokerToCy",'2013Figures'!$G:$G,"P1",'2013Figures'!$E:$E,$B$1)</f>
        <v>0</v>
      </c>
      <c r="G269" s="9">
        <f>SUMIFS('2013Figures'!$J:$J,'2013Figures'!$C:$C,$A269,'2013Figures'!$H:$H,$B269,'2013Figures'!$I:$I,$C269,'2013Figures'!$B:$B,"CyToBroker",'2013Figures'!$G:$G,"E1",'2013Figures'!$E:$E,$B$1)</f>
        <v>0</v>
      </c>
      <c r="H269" s="9">
        <f>SUMIFS('2013Figures'!$J:$J,'2013Figures'!$C:$C,$A269,'2013Figures'!$H:$H,$B269,'2013Figures'!$I:$I,$C269,'2013Figures'!$B:$B,"CyToBroker",'2013Figures'!$G:$G,"P1",'2013Figures'!$E:$E,$B$1)</f>
        <v>0</v>
      </c>
      <c r="J269" s="8">
        <v>201501</v>
      </c>
      <c r="L269" s="42">
        <f>SUMIFS('2012Figures'!$J:$J,'2012Figures'!$C:$C,$A269,'2012Figures'!$H:$H,$B269,'2012Figures'!$I:$I,$C269,'2012Figures'!$E:$E,$B$1)</f>
        <v>0</v>
      </c>
      <c r="M269" s="52">
        <f>SUMIFS('2012Figures'!$J:$J,'2012Figures'!$C:$C,$A269,'2012Figures'!$H:$H,$B269,'2012Figures'!$I:$I,$C269,'2012Figures'!$B:$B,"BrokerToCy",'2012Figures'!$G:$G,"E1",'2012Figures'!$E:$E,$B$1)</f>
        <v>0</v>
      </c>
      <c r="N269" s="52">
        <f>SUMIFS('2012Figures'!$J:$J,'2012Figures'!$C:$C,$A269,'2012Figures'!$H:$H,$B269,'2012Figures'!$I:$I,$C269,'2012Figures'!$B:$B,"BrokerToCy",'2012Figures'!$G:$G,"P1",'2012Figures'!$E:$E,$B$1)</f>
        <v>0</v>
      </c>
      <c r="O269" s="52">
        <f>SUMIFS('2012Figures'!$J:$J,'2012Figures'!$C:$C,$A269,'2012Figures'!$H:$H,$B269,'2012Figures'!$I:$I,$C269,'2012Figures'!$B:$B,"CyToBroker",'2012Figures'!$G:$G,"E1",'2012Figures'!$E:$E,$B$1)</f>
        <v>0</v>
      </c>
      <c r="P269" s="52">
        <f>SUMIFS('2012Figures'!$J:$J,'2012Figures'!$C:$C,$A269,'2012Figures'!$H:$H,$B269,'2012Figures'!$I:$I,$C269,'2012Figures'!$B:$B,"CyToBroker",'2012Figures'!$G:$G,"P1",'2012Figures'!$E:$E,$B$1)</f>
        <v>0</v>
      </c>
      <c r="R269" s="46" t="str">
        <f t="shared" si="29"/>
        <v/>
      </c>
      <c r="S269" s="46" t="str">
        <f t="shared" si="29"/>
        <v/>
      </c>
      <c r="T269" s="46" t="str">
        <f t="shared" si="29"/>
        <v/>
      </c>
      <c r="U269" s="46" t="str">
        <f t="shared" si="29"/>
        <v/>
      </c>
      <c r="V269" s="46" t="str">
        <f t="shared" si="29"/>
        <v/>
      </c>
    </row>
    <row r="270" spans="1:22" x14ac:dyDescent="0.2">
      <c r="A270" s="1">
        <v>203</v>
      </c>
      <c r="B270" s="1" t="s">
        <v>45</v>
      </c>
      <c r="C270" s="8">
        <v>2</v>
      </c>
      <c r="D270" s="29">
        <f>SUMIFS('2013Figures'!$J:$J,'2013Figures'!$C:$C,$A270,'2013Figures'!$H:$H,$B270,'2013Figures'!$I:$I,$C270,'2013Figures'!$E:$E,$B$1)</f>
        <v>0</v>
      </c>
      <c r="E270" s="9">
        <f>SUMIFS('2013Figures'!$J:$J,'2013Figures'!$C:$C,$A270,'2013Figures'!$H:$H,$B270,'2013Figures'!$I:$I,$C270,'2013Figures'!$B:$B,"BrokerToCy",'2013Figures'!$G:$G,"E1",'2013Figures'!$E:$E,$B$1)</f>
        <v>0</v>
      </c>
      <c r="F270" s="9">
        <f>SUMIFS('2013Figures'!$J:$J,'2013Figures'!$C:$C,$A270,'2013Figures'!$H:$H,$B270,'2013Figures'!$I:$I,$C270,'2013Figures'!$B:$B,"BrokerToCy",'2013Figures'!$G:$G,"P1",'2013Figures'!$E:$E,$B$1)</f>
        <v>0</v>
      </c>
      <c r="G270" s="9">
        <f>SUMIFS('2013Figures'!$J:$J,'2013Figures'!$C:$C,$A270,'2013Figures'!$H:$H,$B270,'2013Figures'!$I:$I,$C270,'2013Figures'!$B:$B,"CyToBroker",'2013Figures'!$G:$G,"E1",'2013Figures'!$E:$E,$B$1)</f>
        <v>0</v>
      </c>
      <c r="H270" s="9">
        <f>SUMIFS('2013Figures'!$J:$J,'2013Figures'!$C:$C,$A270,'2013Figures'!$H:$H,$B270,'2013Figures'!$I:$I,$C270,'2013Figures'!$B:$B,"CyToBroker",'2013Figures'!$G:$G,"P1",'2013Figures'!$E:$E,$B$1)</f>
        <v>0</v>
      </c>
      <c r="J270" s="8">
        <v>201401</v>
      </c>
      <c r="L270" s="42">
        <f>SUMIFS('2012Figures'!$J:$J,'2012Figures'!$C:$C,$A270,'2012Figures'!$H:$H,$B270,'2012Figures'!$I:$I,$C270,'2012Figures'!$E:$E,$B$1)</f>
        <v>0</v>
      </c>
      <c r="M270" s="52">
        <f>SUMIFS('2012Figures'!$J:$J,'2012Figures'!$C:$C,$A270,'2012Figures'!$H:$H,$B270,'2012Figures'!$I:$I,$C270,'2012Figures'!$B:$B,"BrokerToCy",'2012Figures'!$G:$G,"E1",'2012Figures'!$E:$E,$B$1)</f>
        <v>0</v>
      </c>
      <c r="N270" s="52">
        <f>SUMIFS('2012Figures'!$J:$J,'2012Figures'!$C:$C,$A270,'2012Figures'!$H:$H,$B270,'2012Figures'!$I:$I,$C270,'2012Figures'!$B:$B,"BrokerToCy",'2012Figures'!$G:$G,"P1",'2012Figures'!$E:$E,$B$1)</f>
        <v>0</v>
      </c>
      <c r="O270" s="52">
        <f>SUMIFS('2012Figures'!$J:$J,'2012Figures'!$C:$C,$A270,'2012Figures'!$H:$H,$B270,'2012Figures'!$I:$I,$C270,'2012Figures'!$B:$B,"CyToBroker",'2012Figures'!$G:$G,"E1",'2012Figures'!$E:$E,$B$1)</f>
        <v>0</v>
      </c>
      <c r="P270" s="52">
        <f>SUMIFS('2012Figures'!$J:$J,'2012Figures'!$C:$C,$A270,'2012Figures'!$H:$H,$B270,'2012Figures'!$I:$I,$C270,'2012Figures'!$B:$B,"CyToBroker",'2012Figures'!$G:$G,"P1",'2012Figures'!$E:$E,$B$1)</f>
        <v>0</v>
      </c>
      <c r="R270" s="46" t="str">
        <f t="shared" si="29"/>
        <v/>
      </c>
      <c r="S270" s="46" t="str">
        <f t="shared" si="29"/>
        <v/>
      </c>
      <c r="T270" s="46" t="str">
        <f t="shared" si="29"/>
        <v/>
      </c>
      <c r="U270" s="46" t="str">
        <f t="shared" si="29"/>
        <v/>
      </c>
      <c r="V270" s="46" t="str">
        <f t="shared" si="29"/>
        <v/>
      </c>
    </row>
    <row r="271" spans="1:22" x14ac:dyDescent="0.2">
      <c r="A271" s="1">
        <v>203</v>
      </c>
      <c r="B271" s="1" t="s">
        <v>45</v>
      </c>
      <c r="C271" s="8">
        <v>1</v>
      </c>
      <c r="D271" s="29">
        <f>SUMIFS('2013Figures'!$J:$J,'2013Figures'!$C:$C,$A271,'2013Figures'!$H:$H,$B271,'2013Figures'!$I:$I,$C271,'2013Figures'!$E:$E,$B$1)</f>
        <v>37</v>
      </c>
      <c r="E271" s="9">
        <f>SUMIFS('2013Figures'!$J:$J,'2013Figures'!$C:$C,$A271,'2013Figures'!$H:$H,$B271,'2013Figures'!$I:$I,$C271,'2013Figures'!$B:$B,"BrokerToCy",'2013Figures'!$G:$G,"E1",'2013Figures'!$E:$E,$B$1)</f>
        <v>37</v>
      </c>
      <c r="F271" s="9">
        <f>SUMIFS('2013Figures'!$J:$J,'2013Figures'!$C:$C,$A271,'2013Figures'!$H:$H,$B271,'2013Figures'!$I:$I,$C271,'2013Figures'!$B:$B,"BrokerToCy",'2013Figures'!$G:$G,"P1",'2013Figures'!$E:$E,$B$1)</f>
        <v>0</v>
      </c>
      <c r="G271" s="9">
        <f>SUMIFS('2013Figures'!$J:$J,'2013Figures'!$C:$C,$A271,'2013Figures'!$H:$H,$B271,'2013Figures'!$I:$I,$C271,'2013Figures'!$B:$B,"CyToBroker",'2013Figures'!$G:$G,"E1",'2013Figures'!$E:$E,$B$1)</f>
        <v>0</v>
      </c>
      <c r="H271" s="9">
        <f>SUMIFS('2013Figures'!$J:$J,'2013Figures'!$C:$C,$A271,'2013Figures'!$H:$H,$B271,'2013Figures'!$I:$I,$C271,'2013Figures'!$B:$B,"CyToBroker",'2013Figures'!$G:$G,"P1",'2013Figures'!$E:$E,$B$1)</f>
        <v>0</v>
      </c>
      <c r="I271" s="30"/>
      <c r="J271" s="31">
        <v>200901</v>
      </c>
      <c r="K271" s="30"/>
      <c r="L271" s="42">
        <f>SUMIFS('2012Figures'!$J:$J,'2012Figures'!$C:$C,$A271,'2012Figures'!$H:$H,$B271,'2012Figures'!$I:$I,$C271,'2012Figures'!$E:$E,$B$1)</f>
        <v>55</v>
      </c>
      <c r="M271" s="52">
        <f>SUMIFS('2012Figures'!$J:$J,'2012Figures'!$C:$C,$A271,'2012Figures'!$H:$H,$B271,'2012Figures'!$I:$I,$C271,'2012Figures'!$B:$B,"BrokerToCy",'2012Figures'!$G:$G,"E1",'2012Figures'!$E:$E,$B$1)</f>
        <v>55</v>
      </c>
      <c r="N271" s="52">
        <f>SUMIFS('2012Figures'!$J:$J,'2012Figures'!$C:$C,$A271,'2012Figures'!$H:$H,$B271,'2012Figures'!$I:$I,$C271,'2012Figures'!$B:$B,"BrokerToCy",'2012Figures'!$G:$G,"P1",'2012Figures'!$E:$E,$B$1)</f>
        <v>0</v>
      </c>
      <c r="O271" s="52">
        <f>SUMIFS('2012Figures'!$J:$J,'2012Figures'!$C:$C,$A271,'2012Figures'!$H:$H,$B271,'2012Figures'!$I:$I,$C271,'2012Figures'!$B:$B,"CyToBroker",'2012Figures'!$G:$G,"E1",'2012Figures'!$E:$E,$B$1)</f>
        <v>0</v>
      </c>
      <c r="P271" s="52">
        <f>SUMIFS('2012Figures'!$J:$J,'2012Figures'!$C:$C,$A271,'2012Figures'!$H:$H,$B271,'2012Figures'!$I:$I,$C271,'2012Figures'!$B:$B,"CyToBroker",'2012Figures'!$G:$G,"P1",'2012Figures'!$E:$E,$B$1)</f>
        <v>0</v>
      </c>
      <c r="Q271" s="30"/>
      <c r="R271" s="46">
        <f t="shared" si="29"/>
        <v>-0.33</v>
      </c>
      <c r="S271" s="46">
        <f t="shared" si="29"/>
        <v>-0.33</v>
      </c>
      <c r="T271" s="46" t="str">
        <f t="shared" si="29"/>
        <v/>
      </c>
      <c r="U271" s="46" t="str">
        <f t="shared" si="29"/>
        <v/>
      </c>
      <c r="V271" s="46" t="str">
        <f t="shared" si="29"/>
        <v/>
      </c>
    </row>
    <row r="272" spans="1:22" x14ac:dyDescent="0.2">
      <c r="A272" s="1">
        <v>203</v>
      </c>
      <c r="B272" s="1" t="s">
        <v>45</v>
      </c>
      <c r="D272" s="29">
        <f>SUMIFS('2013Figures'!$J:$J,'2013Figures'!$C:$C,$A272,'2013Figures'!$I:$I,"",'2013Figures'!$E:$E,$B$1)</f>
        <v>0</v>
      </c>
      <c r="E272" s="9">
        <f>SUMIFS('2013Figures'!$J:$J,'2013Figures'!$C:$C,$A272,'2013Figures'!$I:$I,"",'2013Figures'!$B:$B,"BrokerToCy",'2013Figures'!$G:$G,"E1",'2013Figures'!$E:$E,$B$1)</f>
        <v>0</v>
      </c>
      <c r="F272" s="9">
        <f>SUMIFS('2013Figures'!$J:$J,'2013Figures'!$C:$C,$A272,'2013Figures'!$I:$I,"",'2013Figures'!$B:$B,"BrokerToCy",'2013Figures'!$G:$G,"P1",'2013Figures'!$E:$E,$B$1)</f>
        <v>0</v>
      </c>
      <c r="G272" s="9">
        <f>SUMIFS('2013Figures'!$J:$J,'2013Figures'!$C:$C,$A272,'2013Figures'!$I:$I,"",'2013Figures'!$B:$B,"CyToBroker",'2013Figures'!$G:$G,"E1",'2013Figures'!$E:$E,$B$1)</f>
        <v>0</v>
      </c>
      <c r="H272" s="9">
        <f>SUMIFS('2013Figures'!$J:$J,'2013Figures'!$C:$C,$A272,'2013Figures'!$I:$I,"",'2013Figures'!$B:$B,"CyToBroker",'2013Figures'!$G:$G,"P1",'2013Figures'!$E:$E,$B$1)</f>
        <v>0</v>
      </c>
      <c r="J272" s="8" t="s">
        <v>131</v>
      </c>
      <c r="L272" s="42">
        <f>SUMIFS('2012Figures'!$J:$J,'2012Figures'!$C:$C,$A272,'2012Figures'!$I:$I,"",'2012Figures'!$E:$E,$B$1)</f>
        <v>0</v>
      </c>
      <c r="M272" s="52">
        <f>SUMIFS('2012Figures'!$J:$J,'2012Figures'!$C:$C,$A272,'2012Figures'!$I:$I,"",'2012Figures'!$B:$B,"BrokerToCy",'2012Figures'!$G:$G,"E1",'2012Figures'!$E:$E,$B$1)</f>
        <v>0</v>
      </c>
      <c r="N272" s="52">
        <f>SUMIFS('2012Figures'!$J:$J,'2012Figures'!$C:$C,$A272,'2012Figures'!$I:$I,"",'2012Figures'!$B:$B,"BrokerToCy",'2012Figures'!$G:$G,"P1",'2012Figures'!$E:$E,$B$1)</f>
        <v>0</v>
      </c>
      <c r="O272" s="52">
        <f>SUMIFS('2012Figures'!$J:$J,'2012Figures'!$C:$C,$A272,'2012Figures'!$I:$I,"",'2012Figures'!$B:$B,"CyToBroker",'2012Figures'!$G:$G,"E1",'2012Figures'!$E:$E,$B$1)</f>
        <v>0</v>
      </c>
      <c r="P272" s="52">
        <f>SUMIFS('2012Figures'!$J:$J,'2012Figures'!$C:$C,$A272,'2012Figures'!$I:$I,"",'2012Figures'!$B:$B,"CyToBroker",'2012Figures'!$G:$G,"P1",'2012Figures'!$E:$E,$B$1)</f>
        <v>0</v>
      </c>
      <c r="R272" s="46" t="str">
        <f t="shared" si="29"/>
        <v/>
      </c>
      <c r="S272" s="46" t="str">
        <f t="shared" si="29"/>
        <v/>
      </c>
      <c r="T272" s="46" t="str">
        <f t="shared" si="29"/>
        <v/>
      </c>
      <c r="U272" s="46" t="str">
        <f t="shared" si="29"/>
        <v/>
      </c>
      <c r="V272" s="46" t="str">
        <f t="shared" si="29"/>
        <v/>
      </c>
    </row>
    <row r="273" spans="1:22" x14ac:dyDescent="0.2">
      <c r="A273" s="21"/>
      <c r="B273" s="21" t="s">
        <v>92</v>
      </c>
      <c r="C273" s="22"/>
      <c r="D273" s="23">
        <f>SUM(E273:H273)</f>
        <v>37</v>
      </c>
      <c r="E273" s="23">
        <f>SUM(E268:E272)</f>
        <v>37</v>
      </c>
      <c r="F273" s="23">
        <f>SUM(F268:F272)</f>
        <v>0</v>
      </c>
      <c r="G273" s="23">
        <f>SUM(G268:G272)</f>
        <v>0</v>
      </c>
      <c r="H273" s="23">
        <f>SUM(H268:H272)</f>
        <v>0</v>
      </c>
      <c r="I273" s="21"/>
      <c r="J273" s="22"/>
      <c r="K273" s="21"/>
      <c r="L273" s="43">
        <f>SUM(M273:P273)</f>
        <v>55</v>
      </c>
      <c r="M273" s="43">
        <f>SUM(M268:M272)</f>
        <v>55</v>
      </c>
      <c r="N273" s="43">
        <f>SUM(N268:N272)</f>
        <v>0</v>
      </c>
      <c r="O273" s="43">
        <f>SUM(O268:O272)</f>
        <v>0</v>
      </c>
      <c r="P273" s="43">
        <f>SUM(P268:P272)</f>
        <v>0</v>
      </c>
      <c r="Q273" s="21"/>
      <c r="R273" s="21"/>
      <c r="S273" s="21"/>
      <c r="T273" s="21"/>
      <c r="U273" s="21"/>
      <c r="V273" s="21"/>
    </row>
    <row r="274" spans="1:22" x14ac:dyDescent="0.2">
      <c r="A274" s="28">
        <v>204</v>
      </c>
      <c r="B274" s="28" t="s">
        <v>69</v>
      </c>
      <c r="C274" s="17" t="s">
        <v>88</v>
      </c>
      <c r="D274" s="18">
        <f>SUMIFS('2013Figures'!$J:$J,'2013Figures'!$C:$C,$A274,'2013Figures'!$E:$E,$B$1)</f>
        <v>1230</v>
      </c>
      <c r="E274" s="18">
        <f>SUMIFS('2013Figures'!$J:$J,'2013Figures'!$C:$C,$A274,'2013Figures'!$B:$B,"BrokerToCy",'2013Figures'!$G:$G,"E1",'2013Figures'!$E:$E,$B$1)</f>
        <v>0</v>
      </c>
      <c r="F274" s="18">
        <f>SUMIFS('2013Figures'!$J:$J,'2013Figures'!$C:$C,$A274,'2013Figures'!$B:$B,"BrokerToCy",'2013Figures'!$G:$G,"P1",'2013Figures'!$E:$E,$B$1)</f>
        <v>0</v>
      </c>
      <c r="G274" s="18">
        <f>SUMIFS('2013Figures'!$J:$J,'2013Figures'!$C:$C,$A274,'2013Figures'!$B:$B,"CyToBroker",'2013Figures'!$G:$G,"E1",'2013Figures'!$E:$E,$B$1)</f>
        <v>1230</v>
      </c>
      <c r="H274" s="18">
        <f>SUMIFS('2013Figures'!$J:$J,'2013Figures'!$C:$C,$A274,'2013Figures'!$B:$B,"CyToBroker",'2013Figures'!$G:$G,"P1",'2013Figures'!$E:$E,$B$1)</f>
        <v>0</v>
      </c>
      <c r="I274" s="28"/>
      <c r="J274" s="17"/>
      <c r="K274" s="28"/>
      <c r="L274" s="50">
        <f>SUMIFS('2012Figures'!$J:$J,'2012Figures'!$C:$C,$A274,'2012Figures'!$E:$E,$B$1)</f>
        <v>1839</v>
      </c>
      <c r="M274" s="50">
        <f>SUMIFS('2012Figures'!$J:$J,'2012Figures'!$C:$C,$A274,'2012Figures'!$B:$B,"BrokerToCy",'2012Figures'!$G:$G,"E1",'2012Figures'!$E:$E,$B$1)</f>
        <v>0</v>
      </c>
      <c r="N274" s="50">
        <f>SUMIFS('2012Figures'!$J:$J,'2012Figures'!$C:$C,$A274,'2012Figures'!$B:$B,"BrokerToCy",'2012Figures'!$G:$G,"P1",'2012Figures'!$E:$E,$B$1)</f>
        <v>0</v>
      </c>
      <c r="O274" s="50">
        <f>SUMIFS('2012Figures'!$J:$J,'2012Figures'!$C:$C,$A274,'2012Figures'!$B:$B,"CyToBroker",'2012Figures'!$G:$G,"E1",'2012Figures'!$E:$E,$B$1)</f>
        <v>1839</v>
      </c>
      <c r="P274" s="50">
        <f>SUMIFS('2012Figures'!$J:$J,'2012Figures'!$C:$C,$A274,'2012Figures'!$B:$B,"CyToBroker",'2012Figures'!$G:$G,"P1",'2012Figures'!$E:$E,$B$1)</f>
        <v>0</v>
      </c>
      <c r="Q274" s="28"/>
      <c r="R274" s="46">
        <f t="shared" si="29"/>
        <v>-0.33</v>
      </c>
      <c r="S274" s="46" t="str">
        <f t="shared" si="29"/>
        <v/>
      </c>
      <c r="T274" s="46" t="str">
        <f t="shared" si="29"/>
        <v/>
      </c>
      <c r="U274" s="46">
        <f t="shared" si="29"/>
        <v>-0.33</v>
      </c>
      <c r="V274" s="46" t="str">
        <f t="shared" si="29"/>
        <v/>
      </c>
    </row>
    <row r="275" spans="1:22" x14ac:dyDescent="0.2">
      <c r="A275" s="1">
        <v>204</v>
      </c>
      <c r="B275" s="1" t="s">
        <v>69</v>
      </c>
      <c r="C275" s="8">
        <v>5</v>
      </c>
      <c r="D275" s="29">
        <f>SUMIFS('2013Figures'!$J:$J,'2013Figures'!$C:$C,$A275,'2013Figures'!$H:$H,$B275,'2013Figures'!$I:$I,$C275,'2013Figures'!$E:$E,$B$1)</f>
        <v>0</v>
      </c>
      <c r="E275" s="9">
        <f>SUMIFS('2013Figures'!$J:$J,'2013Figures'!$C:$C,$A275,'2013Figures'!$H:$H,$B275,'2013Figures'!$I:$I,$C275,'2013Figures'!$B:$B,"BrokerToCy",'2013Figures'!$G:$G,"E1",'2013Figures'!$E:$E,$B$1)</f>
        <v>0</v>
      </c>
      <c r="F275" s="9">
        <f>SUMIFS('2013Figures'!$J:$J,'2013Figures'!$C:$C,$A275,'2013Figures'!$H:$H,$B275,'2013Figures'!$I:$I,$C275,'2013Figures'!$B:$B,"BrokerToCy",'2013Figures'!$G:$G,"P1",'2013Figures'!$E:$E,$B$1)</f>
        <v>0</v>
      </c>
      <c r="G275" s="9">
        <f>SUMIFS('2013Figures'!$J:$J,'2013Figures'!$C:$C,$A275,'2013Figures'!$H:$H,$B275,'2013Figures'!$I:$I,$C275,'2013Figures'!$B:$B,"CyToBroker",'2013Figures'!$G:$G,"E1",'2013Figures'!$E:$E,$B$1)</f>
        <v>0</v>
      </c>
      <c r="H275" s="9">
        <f>SUMIFS('2013Figures'!$J:$J,'2013Figures'!$C:$C,$A275,'2013Figures'!$H:$H,$B275,'2013Figures'!$I:$I,$C275,'2013Figures'!$B:$B,"CyToBroker",'2013Figures'!$G:$G,"P1",'2013Figures'!$E:$E,$B$1)</f>
        <v>0</v>
      </c>
      <c r="J275" s="8">
        <v>201501</v>
      </c>
      <c r="L275" s="42">
        <f>SUMIFS('2012Figures'!$J:$J,'2012Figures'!$C:$C,$A275,'2012Figures'!$H:$H,$B275,'2012Figures'!$I:$I,$C275,'2012Figures'!$E:$E,$B$1)</f>
        <v>0</v>
      </c>
      <c r="M275" s="52">
        <f>SUMIFS('2012Figures'!$J:$J,'2012Figures'!$C:$C,$A275,'2012Figures'!$H:$H,$B275,'2012Figures'!$I:$I,$C275,'2012Figures'!$B:$B,"BrokerToCy",'2012Figures'!$G:$G,"E1",'2012Figures'!$E:$E,$B$1)</f>
        <v>0</v>
      </c>
      <c r="N275" s="52">
        <f>SUMIFS('2012Figures'!$J:$J,'2012Figures'!$C:$C,$A275,'2012Figures'!$H:$H,$B275,'2012Figures'!$I:$I,$C275,'2012Figures'!$B:$B,"BrokerToCy",'2012Figures'!$G:$G,"P1",'2012Figures'!$E:$E,$B$1)</f>
        <v>0</v>
      </c>
      <c r="O275" s="52">
        <f>SUMIFS('2012Figures'!$J:$J,'2012Figures'!$C:$C,$A275,'2012Figures'!$H:$H,$B275,'2012Figures'!$I:$I,$C275,'2012Figures'!$B:$B,"CyToBroker",'2012Figures'!$G:$G,"E1",'2012Figures'!$E:$E,$B$1)</f>
        <v>0</v>
      </c>
      <c r="P275" s="52">
        <f>SUMIFS('2012Figures'!$J:$J,'2012Figures'!$C:$C,$A275,'2012Figures'!$H:$H,$B275,'2012Figures'!$I:$I,$C275,'2012Figures'!$B:$B,"CyToBroker",'2012Figures'!$G:$G,"P1",'2012Figures'!$E:$E,$B$1)</f>
        <v>0</v>
      </c>
      <c r="R275" s="46" t="str">
        <f t="shared" si="29"/>
        <v/>
      </c>
      <c r="S275" s="46" t="str">
        <f t="shared" si="29"/>
        <v/>
      </c>
      <c r="T275" s="46" t="str">
        <f t="shared" si="29"/>
        <v/>
      </c>
      <c r="U275" s="46" t="str">
        <f t="shared" si="29"/>
        <v/>
      </c>
      <c r="V275" s="46" t="str">
        <f t="shared" si="29"/>
        <v/>
      </c>
    </row>
    <row r="276" spans="1:22" x14ac:dyDescent="0.2">
      <c r="A276" s="1">
        <v>204</v>
      </c>
      <c r="B276" s="1" t="s">
        <v>69</v>
      </c>
      <c r="C276" s="8">
        <v>4</v>
      </c>
      <c r="D276" s="29">
        <f>SUMIFS('2013Figures'!$J:$J,'2013Figures'!$C:$C,$A276,'2013Figures'!$H:$H,$B276,'2013Figures'!$I:$I,$C276,'2013Figures'!$E:$E,$B$1)</f>
        <v>1056</v>
      </c>
      <c r="E276" s="9">
        <f>SUMIFS('2013Figures'!$J:$J,'2013Figures'!$C:$C,$A276,'2013Figures'!$H:$H,$B276,'2013Figures'!$I:$I,$C276,'2013Figures'!$B:$B,"BrokerToCy",'2013Figures'!$G:$G,"E1",'2013Figures'!$E:$E,$B$1)</f>
        <v>0</v>
      </c>
      <c r="F276" s="9">
        <f>SUMIFS('2013Figures'!$J:$J,'2013Figures'!$C:$C,$A276,'2013Figures'!$H:$H,$B276,'2013Figures'!$I:$I,$C276,'2013Figures'!$B:$B,"BrokerToCy",'2013Figures'!$G:$G,"P1",'2013Figures'!$E:$E,$B$1)</f>
        <v>0</v>
      </c>
      <c r="G276" s="9">
        <f>SUMIFS('2013Figures'!$J:$J,'2013Figures'!$C:$C,$A276,'2013Figures'!$H:$H,$B276,'2013Figures'!$I:$I,$C276,'2013Figures'!$B:$B,"CyToBroker",'2013Figures'!$G:$G,"E1",'2013Figures'!$E:$E,$B$1)</f>
        <v>1056</v>
      </c>
      <c r="H276" s="9">
        <f>SUMIFS('2013Figures'!$J:$J,'2013Figures'!$C:$C,$A276,'2013Figures'!$H:$H,$B276,'2013Figures'!$I:$I,$C276,'2013Figures'!$B:$B,"CyToBroker",'2013Figures'!$G:$G,"P1",'2013Figures'!$E:$E,$B$1)</f>
        <v>0</v>
      </c>
      <c r="I276" s="30"/>
      <c r="J276" s="31">
        <v>201301</v>
      </c>
      <c r="K276" s="30"/>
      <c r="L276" s="42">
        <f>SUMIFS('2012Figures'!$J:$J,'2012Figures'!$C:$C,$A276,'2012Figures'!$H:$H,$B276,'2012Figures'!$I:$I,$C276,'2012Figures'!$E:$E,$B$1)</f>
        <v>28</v>
      </c>
      <c r="M276" s="52">
        <f>SUMIFS('2012Figures'!$J:$J,'2012Figures'!$C:$C,$A276,'2012Figures'!$H:$H,$B276,'2012Figures'!$I:$I,$C276,'2012Figures'!$B:$B,"BrokerToCy",'2012Figures'!$G:$G,"E1",'2012Figures'!$E:$E,$B$1)</f>
        <v>0</v>
      </c>
      <c r="N276" s="52">
        <f>SUMIFS('2012Figures'!$J:$J,'2012Figures'!$C:$C,$A276,'2012Figures'!$H:$H,$B276,'2012Figures'!$I:$I,$C276,'2012Figures'!$B:$B,"BrokerToCy",'2012Figures'!$G:$G,"P1",'2012Figures'!$E:$E,$B$1)</f>
        <v>0</v>
      </c>
      <c r="O276" s="52">
        <f>SUMIFS('2012Figures'!$J:$J,'2012Figures'!$C:$C,$A276,'2012Figures'!$H:$H,$B276,'2012Figures'!$I:$I,$C276,'2012Figures'!$B:$B,"CyToBroker",'2012Figures'!$G:$G,"E1",'2012Figures'!$E:$E,$B$1)</f>
        <v>28</v>
      </c>
      <c r="P276" s="52">
        <f>SUMIFS('2012Figures'!$J:$J,'2012Figures'!$C:$C,$A276,'2012Figures'!$H:$H,$B276,'2012Figures'!$I:$I,$C276,'2012Figures'!$B:$B,"CyToBroker",'2012Figures'!$G:$G,"P1",'2012Figures'!$E:$E,$B$1)</f>
        <v>0</v>
      </c>
      <c r="Q276" s="30"/>
      <c r="R276" s="46">
        <f t="shared" si="29"/>
        <v>36.71</v>
      </c>
      <c r="S276" s="46" t="str">
        <f t="shared" si="29"/>
        <v/>
      </c>
      <c r="T276" s="46" t="str">
        <f t="shared" si="29"/>
        <v/>
      </c>
      <c r="U276" s="46">
        <f t="shared" si="29"/>
        <v>36.71</v>
      </c>
      <c r="V276" s="46" t="str">
        <f t="shared" si="29"/>
        <v/>
      </c>
    </row>
    <row r="277" spans="1:22" x14ac:dyDescent="0.2">
      <c r="A277" s="1">
        <v>204</v>
      </c>
      <c r="B277" s="1" t="s">
        <v>69</v>
      </c>
      <c r="C277" s="8">
        <v>3</v>
      </c>
      <c r="D277" s="29">
        <f>SUMIFS('2013Figures'!$J:$J,'2013Figures'!$C:$C,$A277,'2013Figures'!$H:$H,$B277,'2013Figures'!$I:$I,$C277,'2013Figures'!$E:$E,$B$1)</f>
        <v>0</v>
      </c>
      <c r="E277" s="9">
        <f>SUMIFS('2013Figures'!$J:$J,'2013Figures'!$C:$C,$A277,'2013Figures'!$H:$H,$B277,'2013Figures'!$I:$I,$C277,'2013Figures'!$B:$B,"BrokerToCy",'2013Figures'!$G:$G,"E1",'2013Figures'!$E:$E,$B$1)</f>
        <v>0</v>
      </c>
      <c r="F277" s="9">
        <f>SUMIFS('2013Figures'!$J:$J,'2013Figures'!$C:$C,$A277,'2013Figures'!$H:$H,$B277,'2013Figures'!$I:$I,$C277,'2013Figures'!$B:$B,"BrokerToCy",'2013Figures'!$G:$G,"P1",'2013Figures'!$E:$E,$B$1)</f>
        <v>0</v>
      </c>
      <c r="G277" s="9">
        <f>SUMIFS('2013Figures'!$J:$J,'2013Figures'!$C:$C,$A277,'2013Figures'!$H:$H,$B277,'2013Figures'!$I:$I,$C277,'2013Figures'!$B:$B,"CyToBroker",'2013Figures'!$G:$G,"E1",'2013Figures'!$E:$E,$B$1)</f>
        <v>0</v>
      </c>
      <c r="H277" s="9">
        <f>SUMIFS('2013Figures'!$J:$J,'2013Figures'!$C:$C,$A277,'2013Figures'!$H:$H,$B277,'2013Figures'!$I:$I,$C277,'2013Figures'!$B:$B,"CyToBroker",'2013Figures'!$G:$G,"P1",'2013Figures'!$E:$E,$B$1)</f>
        <v>0</v>
      </c>
      <c r="J277" s="8">
        <v>201201</v>
      </c>
      <c r="L277" s="42">
        <f>SUMIFS('2012Figures'!$J:$J,'2012Figures'!$C:$C,$A277,'2012Figures'!$H:$H,$B277,'2012Figures'!$I:$I,$C277,'2012Figures'!$E:$E,$B$1)</f>
        <v>0</v>
      </c>
      <c r="M277" s="52">
        <f>SUMIFS('2012Figures'!$J:$J,'2012Figures'!$C:$C,$A277,'2012Figures'!$H:$H,$B277,'2012Figures'!$I:$I,$C277,'2012Figures'!$B:$B,"BrokerToCy",'2012Figures'!$G:$G,"E1",'2012Figures'!$E:$E,$B$1)</f>
        <v>0</v>
      </c>
      <c r="N277" s="52">
        <f>SUMIFS('2012Figures'!$J:$J,'2012Figures'!$C:$C,$A277,'2012Figures'!$H:$H,$B277,'2012Figures'!$I:$I,$C277,'2012Figures'!$B:$B,"BrokerToCy",'2012Figures'!$G:$G,"P1",'2012Figures'!$E:$E,$B$1)</f>
        <v>0</v>
      </c>
      <c r="O277" s="52">
        <f>SUMIFS('2012Figures'!$J:$J,'2012Figures'!$C:$C,$A277,'2012Figures'!$H:$H,$B277,'2012Figures'!$I:$I,$C277,'2012Figures'!$B:$B,"CyToBroker",'2012Figures'!$G:$G,"E1",'2012Figures'!$E:$E,$B$1)</f>
        <v>0</v>
      </c>
      <c r="P277" s="52">
        <f>SUMIFS('2012Figures'!$J:$J,'2012Figures'!$C:$C,$A277,'2012Figures'!$H:$H,$B277,'2012Figures'!$I:$I,$C277,'2012Figures'!$B:$B,"CyToBroker",'2012Figures'!$G:$G,"P1",'2012Figures'!$E:$E,$B$1)</f>
        <v>0</v>
      </c>
      <c r="R277" s="46" t="str">
        <f t="shared" si="29"/>
        <v/>
      </c>
      <c r="S277" s="46" t="str">
        <f t="shared" si="29"/>
        <v/>
      </c>
      <c r="T277" s="46" t="str">
        <f t="shared" si="29"/>
        <v/>
      </c>
      <c r="U277" s="46" t="str">
        <f t="shared" si="29"/>
        <v/>
      </c>
      <c r="V277" s="46" t="str">
        <f t="shared" si="29"/>
        <v/>
      </c>
    </row>
    <row r="278" spans="1:22" x14ac:dyDescent="0.2">
      <c r="A278" s="1">
        <v>204</v>
      </c>
      <c r="B278" s="1" t="s">
        <v>69</v>
      </c>
      <c r="C278" s="8">
        <v>2</v>
      </c>
      <c r="D278" s="29">
        <f>SUMIFS('2013Figures'!$J:$J,'2013Figures'!$C:$C,$A278,'2013Figures'!$H:$H,$B278,'2013Figures'!$I:$I,$C278,'2013Figures'!$E:$E,$B$1)</f>
        <v>0</v>
      </c>
      <c r="E278" s="9">
        <f>SUMIFS('2013Figures'!$J:$J,'2013Figures'!$C:$C,$A278,'2013Figures'!$H:$H,$B278,'2013Figures'!$I:$I,$C278,'2013Figures'!$B:$B,"BrokerToCy",'2013Figures'!$G:$G,"E1",'2013Figures'!$E:$E,$B$1)</f>
        <v>0</v>
      </c>
      <c r="F278" s="9">
        <f>SUMIFS('2013Figures'!$J:$J,'2013Figures'!$C:$C,$A278,'2013Figures'!$H:$H,$B278,'2013Figures'!$I:$I,$C278,'2013Figures'!$B:$B,"BrokerToCy",'2013Figures'!$G:$G,"P1",'2013Figures'!$E:$E,$B$1)</f>
        <v>0</v>
      </c>
      <c r="G278" s="9">
        <f>SUMIFS('2013Figures'!$J:$J,'2013Figures'!$C:$C,$A278,'2013Figures'!$H:$H,$B278,'2013Figures'!$I:$I,$C278,'2013Figures'!$B:$B,"CyToBroker",'2013Figures'!$G:$G,"E1",'2013Figures'!$E:$E,$B$1)</f>
        <v>0</v>
      </c>
      <c r="H278" s="9">
        <f>SUMIFS('2013Figures'!$J:$J,'2013Figures'!$C:$C,$A278,'2013Figures'!$H:$H,$B278,'2013Figures'!$I:$I,$C278,'2013Figures'!$B:$B,"CyToBroker",'2013Figures'!$G:$G,"P1",'2013Figures'!$E:$E,$B$1)</f>
        <v>0</v>
      </c>
      <c r="J278" s="8">
        <v>201101</v>
      </c>
      <c r="L278" s="42">
        <f>SUMIFS('2012Figures'!$J:$J,'2012Figures'!$C:$C,$A278,'2012Figures'!$H:$H,$B278,'2012Figures'!$I:$I,$C278,'2012Figures'!$E:$E,$B$1)</f>
        <v>0</v>
      </c>
      <c r="M278" s="52">
        <f>SUMIFS('2012Figures'!$J:$J,'2012Figures'!$C:$C,$A278,'2012Figures'!$H:$H,$B278,'2012Figures'!$I:$I,$C278,'2012Figures'!$B:$B,"BrokerToCy",'2012Figures'!$G:$G,"E1",'2012Figures'!$E:$E,$B$1)</f>
        <v>0</v>
      </c>
      <c r="N278" s="52">
        <f>SUMIFS('2012Figures'!$J:$J,'2012Figures'!$C:$C,$A278,'2012Figures'!$H:$H,$B278,'2012Figures'!$I:$I,$C278,'2012Figures'!$B:$B,"BrokerToCy",'2012Figures'!$G:$G,"P1",'2012Figures'!$E:$E,$B$1)</f>
        <v>0</v>
      </c>
      <c r="O278" s="52">
        <f>SUMIFS('2012Figures'!$J:$J,'2012Figures'!$C:$C,$A278,'2012Figures'!$H:$H,$B278,'2012Figures'!$I:$I,$C278,'2012Figures'!$B:$B,"CyToBroker",'2012Figures'!$G:$G,"E1",'2012Figures'!$E:$E,$B$1)</f>
        <v>0</v>
      </c>
      <c r="P278" s="52">
        <f>SUMIFS('2012Figures'!$J:$J,'2012Figures'!$C:$C,$A278,'2012Figures'!$H:$H,$B278,'2012Figures'!$I:$I,$C278,'2012Figures'!$B:$B,"CyToBroker",'2012Figures'!$G:$G,"P1",'2012Figures'!$E:$E,$B$1)</f>
        <v>0</v>
      </c>
      <c r="R278" s="46" t="str">
        <f t="shared" si="29"/>
        <v/>
      </c>
      <c r="S278" s="46" t="str">
        <f t="shared" si="29"/>
        <v/>
      </c>
      <c r="T278" s="46" t="str">
        <f t="shared" si="29"/>
        <v/>
      </c>
      <c r="U278" s="46" t="str">
        <f t="shared" si="29"/>
        <v/>
      </c>
      <c r="V278" s="46" t="str">
        <f t="shared" si="29"/>
        <v/>
      </c>
    </row>
    <row r="279" spans="1:22" x14ac:dyDescent="0.2">
      <c r="A279" s="1">
        <v>204</v>
      </c>
      <c r="B279" s="1" t="s">
        <v>69</v>
      </c>
      <c r="C279" s="8">
        <v>1</v>
      </c>
      <c r="D279" s="29">
        <f>SUMIFS('2013Figures'!$J:$J,'2013Figures'!$C:$C,$A279,'2013Figures'!$H:$H,$B279,'2013Figures'!$I:$I,$C279,'2013Figures'!$E:$E,$B$1)</f>
        <v>174</v>
      </c>
      <c r="E279" s="9">
        <f>SUMIFS('2013Figures'!$J:$J,'2013Figures'!$C:$C,$A279,'2013Figures'!$H:$H,$B279,'2013Figures'!$I:$I,$C279,'2013Figures'!$B:$B,"BrokerToCy",'2013Figures'!$G:$G,"E1",'2013Figures'!$E:$E,$B$1)</f>
        <v>0</v>
      </c>
      <c r="F279" s="9">
        <f>SUMIFS('2013Figures'!$J:$J,'2013Figures'!$C:$C,$A279,'2013Figures'!$H:$H,$B279,'2013Figures'!$I:$I,$C279,'2013Figures'!$B:$B,"BrokerToCy",'2013Figures'!$G:$G,"P1",'2013Figures'!$E:$E,$B$1)</f>
        <v>0</v>
      </c>
      <c r="G279" s="9">
        <f>SUMIFS('2013Figures'!$J:$J,'2013Figures'!$C:$C,$A279,'2013Figures'!$H:$H,$B279,'2013Figures'!$I:$I,$C279,'2013Figures'!$B:$B,"CyToBroker",'2013Figures'!$G:$G,"E1",'2013Figures'!$E:$E,$B$1)</f>
        <v>174</v>
      </c>
      <c r="H279" s="9">
        <f>SUMIFS('2013Figures'!$J:$J,'2013Figures'!$C:$C,$A279,'2013Figures'!$H:$H,$B279,'2013Figures'!$I:$I,$C279,'2013Figures'!$B:$B,"CyToBroker",'2013Figures'!$G:$G,"P1",'2013Figures'!$E:$E,$B$1)</f>
        <v>0</v>
      </c>
      <c r="J279" s="8">
        <v>200901</v>
      </c>
      <c r="L279" s="42">
        <f>SUMIFS('2012Figures'!$J:$J,'2012Figures'!$C:$C,$A279,'2012Figures'!$H:$H,$B279,'2012Figures'!$I:$I,$C279,'2012Figures'!$E:$E,$B$1)</f>
        <v>1811</v>
      </c>
      <c r="M279" s="52">
        <f>SUMIFS('2012Figures'!$J:$J,'2012Figures'!$C:$C,$A279,'2012Figures'!$H:$H,$B279,'2012Figures'!$I:$I,$C279,'2012Figures'!$B:$B,"BrokerToCy",'2012Figures'!$G:$G,"E1",'2012Figures'!$E:$E,$B$1)</f>
        <v>0</v>
      </c>
      <c r="N279" s="52">
        <f>SUMIFS('2012Figures'!$J:$J,'2012Figures'!$C:$C,$A279,'2012Figures'!$H:$H,$B279,'2012Figures'!$I:$I,$C279,'2012Figures'!$B:$B,"BrokerToCy",'2012Figures'!$G:$G,"P1",'2012Figures'!$E:$E,$B$1)</f>
        <v>0</v>
      </c>
      <c r="O279" s="52">
        <f>SUMIFS('2012Figures'!$J:$J,'2012Figures'!$C:$C,$A279,'2012Figures'!$H:$H,$B279,'2012Figures'!$I:$I,$C279,'2012Figures'!$B:$B,"CyToBroker",'2012Figures'!$G:$G,"E1",'2012Figures'!$E:$E,$B$1)</f>
        <v>1811</v>
      </c>
      <c r="P279" s="52">
        <f>SUMIFS('2012Figures'!$J:$J,'2012Figures'!$C:$C,$A279,'2012Figures'!$H:$H,$B279,'2012Figures'!$I:$I,$C279,'2012Figures'!$B:$B,"CyToBroker",'2012Figures'!$G:$G,"P1",'2012Figures'!$E:$E,$B$1)</f>
        <v>0</v>
      </c>
      <c r="R279" s="46">
        <f t="shared" si="29"/>
        <v>-0.9</v>
      </c>
      <c r="S279" s="46" t="str">
        <f t="shared" si="29"/>
        <v/>
      </c>
      <c r="T279" s="46" t="str">
        <f t="shared" si="29"/>
        <v/>
      </c>
      <c r="U279" s="46">
        <f t="shared" si="29"/>
        <v>-0.9</v>
      </c>
      <c r="V279" s="46" t="str">
        <f t="shared" si="29"/>
        <v/>
      </c>
    </row>
    <row r="280" spans="1:22" x14ac:dyDescent="0.2">
      <c r="A280" s="1">
        <v>204</v>
      </c>
      <c r="B280" s="1" t="s">
        <v>69</v>
      </c>
      <c r="D280" s="29">
        <f>SUMIFS('2013Figures'!$J:$J,'2013Figures'!$C:$C,$A280,'2013Figures'!$I:$I,"",'2013Figures'!$E:$E,$B$1)</f>
        <v>0</v>
      </c>
      <c r="E280" s="9">
        <f>SUMIFS('2013Figures'!$J:$J,'2013Figures'!$C:$C,$A280,'2013Figures'!$I:$I,"",'2013Figures'!$B:$B,"BrokerToCy",'2013Figures'!$G:$G,"E1",'2013Figures'!$E:$E,$B$1)</f>
        <v>0</v>
      </c>
      <c r="F280" s="9">
        <f>SUMIFS('2013Figures'!$J:$J,'2013Figures'!$C:$C,$A280,'2013Figures'!$I:$I,"",'2013Figures'!$B:$B,"BrokerToCy",'2013Figures'!$G:$G,"P1",'2013Figures'!$E:$E,$B$1)</f>
        <v>0</v>
      </c>
      <c r="G280" s="9">
        <f>SUMIFS('2013Figures'!$J:$J,'2013Figures'!$C:$C,$A280,'2013Figures'!$I:$I,"",'2013Figures'!$B:$B,"CyToBroker",'2013Figures'!$G:$G,"E1",'2013Figures'!$E:$E,$B$1)</f>
        <v>0</v>
      </c>
      <c r="H280" s="9">
        <f>SUMIFS('2013Figures'!$J:$J,'2013Figures'!$C:$C,$A280,'2013Figures'!$I:$I,"",'2013Figures'!$B:$B,"CyToBroker",'2013Figures'!$G:$G,"P1",'2013Figures'!$E:$E,$B$1)</f>
        <v>0</v>
      </c>
      <c r="J280" s="8" t="s">
        <v>131</v>
      </c>
      <c r="L280" s="42">
        <f>SUMIFS('2012Figures'!$J:$J,'2012Figures'!$C:$C,$A280,'2012Figures'!$I:$I,"",'2012Figures'!$E:$E,$B$1)</f>
        <v>0</v>
      </c>
      <c r="M280" s="52">
        <f>SUMIFS('2012Figures'!$J:$J,'2012Figures'!$C:$C,$A280,'2012Figures'!$I:$I,"",'2012Figures'!$B:$B,"BrokerToCy",'2012Figures'!$G:$G,"E1",'2012Figures'!$E:$E,$B$1)</f>
        <v>0</v>
      </c>
      <c r="N280" s="52">
        <f>SUMIFS('2012Figures'!$J:$J,'2012Figures'!$C:$C,$A280,'2012Figures'!$I:$I,"",'2012Figures'!$B:$B,"BrokerToCy",'2012Figures'!$G:$G,"P1",'2012Figures'!$E:$E,$B$1)</f>
        <v>0</v>
      </c>
      <c r="O280" s="52">
        <f>SUMIFS('2012Figures'!$J:$J,'2012Figures'!$C:$C,$A280,'2012Figures'!$I:$I,"",'2012Figures'!$B:$B,"CyToBroker",'2012Figures'!$G:$G,"E1",'2012Figures'!$E:$E,$B$1)</f>
        <v>0</v>
      </c>
      <c r="P280" s="52">
        <f>SUMIFS('2012Figures'!$J:$J,'2012Figures'!$C:$C,$A280,'2012Figures'!$I:$I,"",'2012Figures'!$B:$B,"CyToBroker",'2012Figures'!$G:$G,"P1",'2012Figures'!$E:$E,$B$1)</f>
        <v>0</v>
      </c>
      <c r="R280" s="46" t="str">
        <f t="shared" si="29"/>
        <v/>
      </c>
      <c r="S280" s="46" t="str">
        <f t="shared" si="29"/>
        <v/>
      </c>
      <c r="T280" s="46" t="str">
        <f t="shared" si="29"/>
        <v/>
      </c>
      <c r="U280" s="46" t="str">
        <f t="shared" si="29"/>
        <v/>
      </c>
      <c r="V280" s="46" t="str">
        <f t="shared" si="29"/>
        <v/>
      </c>
    </row>
    <row r="281" spans="1:22" x14ac:dyDescent="0.2">
      <c r="A281" s="21"/>
      <c r="B281" s="21" t="s">
        <v>92</v>
      </c>
      <c r="C281" s="22"/>
      <c r="D281" s="23">
        <f>SUM(E281:H281)</f>
        <v>1230</v>
      </c>
      <c r="E281" s="23">
        <f>SUM(E275:E280)</f>
        <v>0</v>
      </c>
      <c r="F281" s="23">
        <f>SUM(F275:F280)</f>
        <v>0</v>
      </c>
      <c r="G281" s="23">
        <f>SUM(G275:G280)</f>
        <v>1230</v>
      </c>
      <c r="H281" s="23">
        <f>SUM(H275:H280)</f>
        <v>0</v>
      </c>
      <c r="I281" s="21"/>
      <c r="J281" s="22"/>
      <c r="K281" s="21"/>
      <c r="L281" s="43">
        <f>SUM(M281:P281)</f>
        <v>1839</v>
      </c>
      <c r="M281" s="43">
        <f>SUM(M275:M280)</f>
        <v>0</v>
      </c>
      <c r="N281" s="43">
        <f>SUM(N275:N280)</f>
        <v>0</v>
      </c>
      <c r="O281" s="43">
        <f>SUM(O275:O280)</f>
        <v>1839</v>
      </c>
      <c r="P281" s="43">
        <f>SUM(P275:P280)</f>
        <v>0</v>
      </c>
      <c r="Q281" s="21"/>
      <c r="R281" s="21"/>
      <c r="S281" s="21"/>
      <c r="T281" s="21"/>
      <c r="U281" s="21"/>
      <c r="V281" s="21"/>
    </row>
    <row r="282" spans="1:22" x14ac:dyDescent="0.2">
      <c r="A282" s="28">
        <v>205</v>
      </c>
      <c r="B282" s="28" t="s">
        <v>27</v>
      </c>
      <c r="C282" s="17" t="s">
        <v>88</v>
      </c>
      <c r="D282" s="18">
        <f>SUMIFS('2013Figures'!$J:$J,'2013Figures'!$C:$C,$A282,'2013Figures'!$E:$E,$B$1)</f>
        <v>1918</v>
      </c>
      <c r="E282" s="18">
        <f>SUMIFS('2013Figures'!$J:$J,'2013Figures'!$C:$C,$A282,'2013Figures'!$B:$B,"BrokerToCy",'2013Figures'!$G:$G,"E1",'2013Figures'!$E:$E,$B$1)</f>
        <v>0</v>
      </c>
      <c r="F282" s="18">
        <f>SUMIFS('2013Figures'!$J:$J,'2013Figures'!$C:$C,$A282,'2013Figures'!$B:$B,"BrokerToCy",'2013Figures'!$G:$G,"P1",'2013Figures'!$E:$E,$B$1)</f>
        <v>0</v>
      </c>
      <c r="G282" s="18">
        <f>SUMIFS('2013Figures'!$J:$J,'2013Figures'!$C:$C,$A282,'2013Figures'!$B:$B,"CyToBroker",'2013Figures'!$G:$G,"E1",'2013Figures'!$E:$E,$B$1)</f>
        <v>1918</v>
      </c>
      <c r="H282" s="18">
        <f>SUMIFS('2013Figures'!$J:$J,'2013Figures'!$C:$C,$A282,'2013Figures'!$B:$B,"CyToBroker",'2013Figures'!$G:$G,"P1",'2013Figures'!$E:$E,$B$1)</f>
        <v>0</v>
      </c>
      <c r="I282" s="28"/>
      <c r="J282" s="17"/>
      <c r="K282" s="28"/>
      <c r="L282" s="50">
        <f>SUMIFS('2012Figures'!$J:$J,'2012Figures'!$C:$C,$A282,'2012Figures'!$E:$E,$B$1)</f>
        <v>2769</v>
      </c>
      <c r="M282" s="50">
        <f>SUMIFS('2012Figures'!$J:$J,'2012Figures'!$C:$C,$A282,'2012Figures'!$B:$B,"BrokerToCy",'2012Figures'!$G:$G,"E1",'2012Figures'!$E:$E,$B$1)</f>
        <v>0</v>
      </c>
      <c r="N282" s="50">
        <f>SUMIFS('2012Figures'!$J:$J,'2012Figures'!$C:$C,$A282,'2012Figures'!$B:$B,"BrokerToCy",'2012Figures'!$G:$G,"P1",'2012Figures'!$E:$E,$B$1)</f>
        <v>0</v>
      </c>
      <c r="O282" s="50">
        <f>SUMIFS('2012Figures'!$J:$J,'2012Figures'!$C:$C,$A282,'2012Figures'!$B:$B,"CyToBroker",'2012Figures'!$G:$G,"E1",'2012Figures'!$E:$E,$B$1)</f>
        <v>2769</v>
      </c>
      <c r="P282" s="50">
        <f>SUMIFS('2012Figures'!$J:$J,'2012Figures'!$C:$C,$A282,'2012Figures'!$B:$B,"CyToBroker",'2012Figures'!$G:$G,"P1",'2012Figures'!$E:$E,$B$1)</f>
        <v>0</v>
      </c>
      <c r="Q282" s="28"/>
      <c r="R282" s="46">
        <f t="shared" si="29"/>
        <v>-0.31</v>
      </c>
      <c r="S282" s="46" t="str">
        <f t="shared" si="29"/>
        <v/>
      </c>
      <c r="T282" s="46" t="str">
        <f t="shared" si="29"/>
        <v/>
      </c>
      <c r="U282" s="46">
        <f t="shared" si="29"/>
        <v>-0.31</v>
      </c>
      <c r="V282" s="46" t="str">
        <f t="shared" si="29"/>
        <v/>
      </c>
    </row>
    <row r="283" spans="1:22" x14ac:dyDescent="0.2">
      <c r="A283" s="1">
        <v>205</v>
      </c>
      <c r="B283" s="1" t="s">
        <v>27</v>
      </c>
      <c r="C283" s="8">
        <v>5</v>
      </c>
      <c r="D283" s="29">
        <f>SUMIFS('2013Figures'!$J:$J,'2013Figures'!$C:$C,$A283,'2013Figures'!$H:$H,$B283,'2013Figures'!$I:$I,$C283,'2013Figures'!$E:$E,$B$1)</f>
        <v>0</v>
      </c>
      <c r="E283" s="9">
        <f>SUMIFS('2013Figures'!$J:$J,'2013Figures'!$C:$C,$A283,'2013Figures'!$H:$H,$B283,'2013Figures'!$I:$I,$C283,'2013Figures'!$B:$B,"BrokerToCy",'2013Figures'!$G:$G,"E1",'2013Figures'!$E:$E,$B$1)</f>
        <v>0</v>
      </c>
      <c r="F283" s="9">
        <f>SUMIFS('2013Figures'!$J:$J,'2013Figures'!$C:$C,$A283,'2013Figures'!$H:$H,$B283,'2013Figures'!$I:$I,$C283,'2013Figures'!$B:$B,"BrokerToCy",'2013Figures'!$G:$G,"P1",'2013Figures'!$E:$E,$B$1)</f>
        <v>0</v>
      </c>
      <c r="G283" s="9">
        <f>SUMIFS('2013Figures'!$J:$J,'2013Figures'!$C:$C,$A283,'2013Figures'!$H:$H,$B283,'2013Figures'!$I:$I,$C283,'2013Figures'!$B:$B,"CyToBroker",'2013Figures'!$G:$G,"E1",'2013Figures'!$E:$E,$B$1)</f>
        <v>0</v>
      </c>
      <c r="H283" s="9">
        <f>SUMIFS('2013Figures'!$J:$J,'2013Figures'!$C:$C,$A283,'2013Figures'!$H:$H,$B283,'2013Figures'!$I:$I,$C283,'2013Figures'!$B:$B,"CyToBroker",'2013Figures'!$G:$G,"P1",'2013Figures'!$E:$E,$B$1)</f>
        <v>0</v>
      </c>
      <c r="J283" s="8">
        <v>201501</v>
      </c>
      <c r="L283" s="42">
        <f>SUMIFS('2012Figures'!$J:$J,'2012Figures'!$C:$C,$A283,'2012Figures'!$H:$H,$B283,'2012Figures'!$I:$I,$C283,'2012Figures'!$E:$E,$B$1)</f>
        <v>0</v>
      </c>
      <c r="M283" s="52">
        <f>SUMIFS('2012Figures'!$J:$J,'2012Figures'!$C:$C,$A283,'2012Figures'!$H:$H,$B283,'2012Figures'!$I:$I,$C283,'2012Figures'!$B:$B,"BrokerToCy",'2012Figures'!$G:$G,"E1",'2012Figures'!$E:$E,$B$1)</f>
        <v>0</v>
      </c>
      <c r="N283" s="52">
        <f>SUMIFS('2012Figures'!$J:$J,'2012Figures'!$C:$C,$A283,'2012Figures'!$H:$H,$B283,'2012Figures'!$I:$I,$C283,'2012Figures'!$B:$B,"BrokerToCy",'2012Figures'!$G:$G,"P1",'2012Figures'!$E:$E,$B$1)</f>
        <v>0</v>
      </c>
      <c r="O283" s="52">
        <f>SUMIFS('2012Figures'!$J:$J,'2012Figures'!$C:$C,$A283,'2012Figures'!$H:$H,$B283,'2012Figures'!$I:$I,$C283,'2012Figures'!$B:$B,"CyToBroker",'2012Figures'!$G:$G,"E1",'2012Figures'!$E:$E,$B$1)</f>
        <v>0</v>
      </c>
      <c r="P283" s="52">
        <f>SUMIFS('2012Figures'!$J:$J,'2012Figures'!$C:$C,$A283,'2012Figures'!$H:$H,$B283,'2012Figures'!$I:$I,$C283,'2012Figures'!$B:$B,"CyToBroker",'2012Figures'!$G:$G,"P1",'2012Figures'!$E:$E,$B$1)</f>
        <v>0</v>
      </c>
      <c r="R283" s="46" t="str">
        <f t="shared" si="29"/>
        <v/>
      </c>
      <c r="S283" s="46" t="str">
        <f t="shared" si="29"/>
        <v/>
      </c>
      <c r="T283" s="46" t="str">
        <f t="shared" si="29"/>
        <v/>
      </c>
      <c r="U283" s="46" t="str">
        <f t="shared" si="29"/>
        <v/>
      </c>
      <c r="V283" s="46" t="str">
        <f t="shared" si="29"/>
        <v/>
      </c>
    </row>
    <row r="284" spans="1:22" x14ac:dyDescent="0.2">
      <c r="A284" s="1">
        <v>205</v>
      </c>
      <c r="B284" s="1" t="s">
        <v>27</v>
      </c>
      <c r="C284" s="8">
        <v>4</v>
      </c>
      <c r="D284" s="29">
        <f>SUMIFS('2013Figures'!$J:$J,'2013Figures'!$C:$C,$A284,'2013Figures'!$H:$H,$B284,'2013Figures'!$I:$I,$C284,'2013Figures'!$E:$E,$B$1)</f>
        <v>696</v>
      </c>
      <c r="E284" s="9">
        <f>SUMIFS('2013Figures'!$J:$J,'2013Figures'!$C:$C,$A284,'2013Figures'!$H:$H,$B284,'2013Figures'!$I:$I,$C284,'2013Figures'!$B:$B,"BrokerToCy",'2013Figures'!$G:$G,"E1",'2013Figures'!$E:$E,$B$1)</f>
        <v>0</v>
      </c>
      <c r="F284" s="9">
        <f>SUMIFS('2013Figures'!$J:$J,'2013Figures'!$C:$C,$A284,'2013Figures'!$H:$H,$B284,'2013Figures'!$I:$I,$C284,'2013Figures'!$B:$B,"BrokerToCy",'2013Figures'!$G:$G,"P1",'2013Figures'!$E:$E,$B$1)</f>
        <v>0</v>
      </c>
      <c r="G284" s="9">
        <f>SUMIFS('2013Figures'!$J:$J,'2013Figures'!$C:$C,$A284,'2013Figures'!$H:$H,$B284,'2013Figures'!$I:$I,$C284,'2013Figures'!$B:$B,"CyToBroker",'2013Figures'!$G:$G,"E1",'2013Figures'!$E:$E,$B$1)</f>
        <v>696</v>
      </c>
      <c r="H284" s="9">
        <f>SUMIFS('2013Figures'!$J:$J,'2013Figures'!$C:$C,$A284,'2013Figures'!$H:$H,$B284,'2013Figures'!$I:$I,$C284,'2013Figures'!$B:$B,"CyToBroker",'2013Figures'!$G:$G,"P1",'2013Figures'!$E:$E,$B$1)</f>
        <v>0</v>
      </c>
      <c r="I284" s="30"/>
      <c r="J284" s="31">
        <v>201301</v>
      </c>
      <c r="K284" s="30"/>
      <c r="L284" s="42">
        <f>SUMIFS('2012Figures'!$J:$J,'2012Figures'!$C:$C,$A284,'2012Figures'!$H:$H,$B284,'2012Figures'!$I:$I,$C284,'2012Figures'!$E:$E,$B$1)</f>
        <v>24</v>
      </c>
      <c r="M284" s="52">
        <f>SUMIFS('2012Figures'!$J:$J,'2012Figures'!$C:$C,$A284,'2012Figures'!$H:$H,$B284,'2012Figures'!$I:$I,$C284,'2012Figures'!$B:$B,"BrokerToCy",'2012Figures'!$G:$G,"E1",'2012Figures'!$E:$E,$B$1)</f>
        <v>0</v>
      </c>
      <c r="N284" s="52">
        <f>SUMIFS('2012Figures'!$J:$J,'2012Figures'!$C:$C,$A284,'2012Figures'!$H:$H,$B284,'2012Figures'!$I:$I,$C284,'2012Figures'!$B:$B,"BrokerToCy",'2012Figures'!$G:$G,"P1",'2012Figures'!$E:$E,$B$1)</f>
        <v>0</v>
      </c>
      <c r="O284" s="52">
        <f>SUMIFS('2012Figures'!$J:$J,'2012Figures'!$C:$C,$A284,'2012Figures'!$H:$H,$B284,'2012Figures'!$I:$I,$C284,'2012Figures'!$B:$B,"CyToBroker",'2012Figures'!$G:$G,"E1",'2012Figures'!$E:$E,$B$1)</f>
        <v>24</v>
      </c>
      <c r="P284" s="52">
        <f>SUMIFS('2012Figures'!$J:$J,'2012Figures'!$C:$C,$A284,'2012Figures'!$H:$H,$B284,'2012Figures'!$I:$I,$C284,'2012Figures'!$B:$B,"CyToBroker",'2012Figures'!$G:$G,"P1",'2012Figures'!$E:$E,$B$1)</f>
        <v>0</v>
      </c>
      <c r="Q284" s="30"/>
      <c r="R284" s="46">
        <f t="shared" si="29"/>
        <v>28</v>
      </c>
      <c r="S284" s="46" t="str">
        <f t="shared" si="29"/>
        <v/>
      </c>
      <c r="T284" s="46" t="str">
        <f t="shared" si="29"/>
        <v/>
      </c>
      <c r="U284" s="46">
        <f t="shared" si="29"/>
        <v>28</v>
      </c>
      <c r="V284" s="46" t="str">
        <f t="shared" si="29"/>
        <v/>
      </c>
    </row>
    <row r="285" spans="1:22" x14ac:dyDescent="0.2">
      <c r="A285" s="1">
        <v>205</v>
      </c>
      <c r="B285" s="1" t="s">
        <v>27</v>
      </c>
      <c r="C285" s="8">
        <v>3</v>
      </c>
      <c r="D285" s="29">
        <f>SUMIFS('2013Figures'!$J:$J,'2013Figures'!$C:$C,$A285,'2013Figures'!$H:$H,$B285,'2013Figures'!$I:$I,$C285,'2013Figures'!$E:$E,$B$1)</f>
        <v>0</v>
      </c>
      <c r="E285" s="9">
        <f>SUMIFS('2013Figures'!$J:$J,'2013Figures'!$C:$C,$A285,'2013Figures'!$H:$H,$B285,'2013Figures'!$I:$I,$C285,'2013Figures'!$B:$B,"BrokerToCy",'2013Figures'!$G:$G,"E1",'2013Figures'!$E:$E,$B$1)</f>
        <v>0</v>
      </c>
      <c r="F285" s="9">
        <f>SUMIFS('2013Figures'!$J:$J,'2013Figures'!$C:$C,$A285,'2013Figures'!$H:$H,$B285,'2013Figures'!$I:$I,$C285,'2013Figures'!$B:$B,"BrokerToCy",'2013Figures'!$G:$G,"P1",'2013Figures'!$E:$E,$B$1)</f>
        <v>0</v>
      </c>
      <c r="G285" s="9">
        <f>SUMIFS('2013Figures'!$J:$J,'2013Figures'!$C:$C,$A285,'2013Figures'!$H:$H,$B285,'2013Figures'!$I:$I,$C285,'2013Figures'!$B:$B,"CyToBroker",'2013Figures'!$G:$G,"E1",'2013Figures'!$E:$E,$B$1)</f>
        <v>0</v>
      </c>
      <c r="H285" s="9">
        <f>SUMIFS('2013Figures'!$J:$J,'2013Figures'!$C:$C,$A285,'2013Figures'!$H:$H,$B285,'2013Figures'!$I:$I,$C285,'2013Figures'!$B:$B,"CyToBroker",'2013Figures'!$G:$G,"P1",'2013Figures'!$E:$E,$B$1)</f>
        <v>0</v>
      </c>
      <c r="J285" s="8">
        <v>201201</v>
      </c>
      <c r="L285" s="42">
        <f>SUMIFS('2012Figures'!$J:$J,'2012Figures'!$C:$C,$A285,'2012Figures'!$H:$H,$B285,'2012Figures'!$I:$I,$C285,'2012Figures'!$E:$E,$B$1)</f>
        <v>0</v>
      </c>
      <c r="M285" s="52">
        <f>SUMIFS('2012Figures'!$J:$J,'2012Figures'!$C:$C,$A285,'2012Figures'!$H:$H,$B285,'2012Figures'!$I:$I,$C285,'2012Figures'!$B:$B,"BrokerToCy",'2012Figures'!$G:$G,"E1",'2012Figures'!$E:$E,$B$1)</f>
        <v>0</v>
      </c>
      <c r="N285" s="52">
        <f>SUMIFS('2012Figures'!$J:$J,'2012Figures'!$C:$C,$A285,'2012Figures'!$H:$H,$B285,'2012Figures'!$I:$I,$C285,'2012Figures'!$B:$B,"BrokerToCy",'2012Figures'!$G:$G,"P1",'2012Figures'!$E:$E,$B$1)</f>
        <v>0</v>
      </c>
      <c r="O285" s="52">
        <f>SUMIFS('2012Figures'!$J:$J,'2012Figures'!$C:$C,$A285,'2012Figures'!$H:$H,$B285,'2012Figures'!$I:$I,$C285,'2012Figures'!$B:$B,"CyToBroker",'2012Figures'!$G:$G,"E1",'2012Figures'!$E:$E,$B$1)</f>
        <v>0</v>
      </c>
      <c r="P285" s="52">
        <f>SUMIFS('2012Figures'!$J:$J,'2012Figures'!$C:$C,$A285,'2012Figures'!$H:$H,$B285,'2012Figures'!$I:$I,$C285,'2012Figures'!$B:$B,"CyToBroker",'2012Figures'!$G:$G,"P1",'2012Figures'!$E:$E,$B$1)</f>
        <v>0</v>
      </c>
      <c r="R285" s="46" t="str">
        <f t="shared" si="29"/>
        <v/>
      </c>
      <c r="S285" s="46" t="str">
        <f t="shared" si="29"/>
        <v/>
      </c>
      <c r="T285" s="46" t="str">
        <f t="shared" si="29"/>
        <v/>
      </c>
      <c r="U285" s="46" t="str">
        <f t="shared" si="29"/>
        <v/>
      </c>
      <c r="V285" s="46" t="str">
        <f t="shared" si="29"/>
        <v/>
      </c>
    </row>
    <row r="286" spans="1:22" x14ac:dyDescent="0.2">
      <c r="A286" s="1">
        <v>205</v>
      </c>
      <c r="B286" s="1" t="s">
        <v>27</v>
      </c>
      <c r="C286" s="8">
        <v>2</v>
      </c>
      <c r="D286" s="29">
        <f>SUMIFS('2013Figures'!$J:$J,'2013Figures'!$C:$C,$A286,'2013Figures'!$H:$H,$B286,'2013Figures'!$I:$I,$C286,'2013Figures'!$E:$E,$B$1)</f>
        <v>0</v>
      </c>
      <c r="E286" s="9">
        <f>SUMIFS('2013Figures'!$J:$J,'2013Figures'!$C:$C,$A286,'2013Figures'!$H:$H,$B286,'2013Figures'!$I:$I,$C286,'2013Figures'!$B:$B,"BrokerToCy",'2013Figures'!$G:$G,"E1",'2013Figures'!$E:$E,$B$1)</f>
        <v>0</v>
      </c>
      <c r="F286" s="9">
        <f>SUMIFS('2013Figures'!$J:$J,'2013Figures'!$C:$C,$A286,'2013Figures'!$H:$H,$B286,'2013Figures'!$I:$I,$C286,'2013Figures'!$B:$B,"BrokerToCy",'2013Figures'!$G:$G,"P1",'2013Figures'!$E:$E,$B$1)</f>
        <v>0</v>
      </c>
      <c r="G286" s="9">
        <f>SUMIFS('2013Figures'!$J:$J,'2013Figures'!$C:$C,$A286,'2013Figures'!$H:$H,$B286,'2013Figures'!$I:$I,$C286,'2013Figures'!$B:$B,"CyToBroker",'2013Figures'!$G:$G,"E1",'2013Figures'!$E:$E,$B$1)</f>
        <v>0</v>
      </c>
      <c r="H286" s="9">
        <f>SUMIFS('2013Figures'!$J:$J,'2013Figures'!$C:$C,$A286,'2013Figures'!$H:$H,$B286,'2013Figures'!$I:$I,$C286,'2013Figures'!$B:$B,"CyToBroker",'2013Figures'!$G:$G,"P1",'2013Figures'!$E:$E,$B$1)</f>
        <v>0</v>
      </c>
      <c r="J286" s="8">
        <v>201101</v>
      </c>
      <c r="L286" s="42">
        <f>SUMIFS('2012Figures'!$J:$J,'2012Figures'!$C:$C,$A286,'2012Figures'!$H:$H,$B286,'2012Figures'!$I:$I,$C286,'2012Figures'!$E:$E,$B$1)</f>
        <v>0</v>
      </c>
      <c r="M286" s="52">
        <f>SUMIFS('2012Figures'!$J:$J,'2012Figures'!$C:$C,$A286,'2012Figures'!$H:$H,$B286,'2012Figures'!$I:$I,$C286,'2012Figures'!$B:$B,"BrokerToCy",'2012Figures'!$G:$G,"E1",'2012Figures'!$E:$E,$B$1)</f>
        <v>0</v>
      </c>
      <c r="N286" s="52">
        <f>SUMIFS('2012Figures'!$J:$J,'2012Figures'!$C:$C,$A286,'2012Figures'!$H:$H,$B286,'2012Figures'!$I:$I,$C286,'2012Figures'!$B:$B,"BrokerToCy",'2012Figures'!$G:$G,"P1",'2012Figures'!$E:$E,$B$1)</f>
        <v>0</v>
      </c>
      <c r="O286" s="52">
        <f>SUMIFS('2012Figures'!$J:$J,'2012Figures'!$C:$C,$A286,'2012Figures'!$H:$H,$B286,'2012Figures'!$I:$I,$C286,'2012Figures'!$B:$B,"CyToBroker",'2012Figures'!$G:$G,"E1",'2012Figures'!$E:$E,$B$1)</f>
        <v>0</v>
      </c>
      <c r="P286" s="52">
        <f>SUMIFS('2012Figures'!$J:$J,'2012Figures'!$C:$C,$A286,'2012Figures'!$H:$H,$B286,'2012Figures'!$I:$I,$C286,'2012Figures'!$B:$B,"CyToBroker",'2012Figures'!$G:$G,"P1",'2012Figures'!$E:$E,$B$1)</f>
        <v>0</v>
      </c>
      <c r="R286" s="46" t="str">
        <f t="shared" si="29"/>
        <v/>
      </c>
      <c r="S286" s="46" t="str">
        <f t="shared" si="29"/>
        <v/>
      </c>
      <c r="T286" s="46" t="str">
        <f t="shared" si="29"/>
        <v/>
      </c>
      <c r="U286" s="46" t="str">
        <f t="shared" si="29"/>
        <v/>
      </c>
      <c r="V286" s="46" t="str">
        <f t="shared" si="29"/>
        <v/>
      </c>
    </row>
    <row r="287" spans="1:22" x14ac:dyDescent="0.2">
      <c r="A287" s="1">
        <v>205</v>
      </c>
      <c r="B287" s="1" t="s">
        <v>27</v>
      </c>
      <c r="C287" s="8">
        <v>1</v>
      </c>
      <c r="D287" s="29">
        <f>SUMIFS('2013Figures'!$J:$J,'2013Figures'!$C:$C,$A287,'2013Figures'!$H:$H,$B287,'2013Figures'!$I:$I,$C287,'2013Figures'!$E:$E,$B$1)</f>
        <v>1222</v>
      </c>
      <c r="E287" s="9">
        <f>SUMIFS('2013Figures'!$J:$J,'2013Figures'!$C:$C,$A287,'2013Figures'!$H:$H,$B287,'2013Figures'!$I:$I,$C287,'2013Figures'!$B:$B,"BrokerToCy",'2013Figures'!$G:$G,"E1",'2013Figures'!$E:$E,$B$1)</f>
        <v>0</v>
      </c>
      <c r="F287" s="9">
        <f>SUMIFS('2013Figures'!$J:$J,'2013Figures'!$C:$C,$A287,'2013Figures'!$H:$H,$B287,'2013Figures'!$I:$I,$C287,'2013Figures'!$B:$B,"BrokerToCy",'2013Figures'!$G:$G,"P1",'2013Figures'!$E:$E,$B$1)</f>
        <v>0</v>
      </c>
      <c r="G287" s="9">
        <f>SUMIFS('2013Figures'!$J:$J,'2013Figures'!$C:$C,$A287,'2013Figures'!$H:$H,$B287,'2013Figures'!$I:$I,$C287,'2013Figures'!$B:$B,"CyToBroker",'2013Figures'!$G:$G,"E1",'2013Figures'!$E:$E,$B$1)</f>
        <v>1222</v>
      </c>
      <c r="H287" s="9">
        <f>SUMIFS('2013Figures'!$J:$J,'2013Figures'!$C:$C,$A287,'2013Figures'!$H:$H,$B287,'2013Figures'!$I:$I,$C287,'2013Figures'!$B:$B,"CyToBroker",'2013Figures'!$G:$G,"P1",'2013Figures'!$E:$E,$B$1)</f>
        <v>0</v>
      </c>
      <c r="J287" s="8">
        <v>200901</v>
      </c>
      <c r="L287" s="42">
        <f>SUMIFS('2012Figures'!$J:$J,'2012Figures'!$C:$C,$A287,'2012Figures'!$H:$H,$B287,'2012Figures'!$I:$I,$C287,'2012Figures'!$E:$E,$B$1)</f>
        <v>2740</v>
      </c>
      <c r="M287" s="52">
        <f>SUMIFS('2012Figures'!$J:$J,'2012Figures'!$C:$C,$A287,'2012Figures'!$H:$H,$B287,'2012Figures'!$I:$I,$C287,'2012Figures'!$B:$B,"BrokerToCy",'2012Figures'!$G:$G,"E1",'2012Figures'!$E:$E,$B$1)</f>
        <v>0</v>
      </c>
      <c r="N287" s="52">
        <f>SUMIFS('2012Figures'!$J:$J,'2012Figures'!$C:$C,$A287,'2012Figures'!$H:$H,$B287,'2012Figures'!$I:$I,$C287,'2012Figures'!$B:$B,"BrokerToCy",'2012Figures'!$G:$G,"P1",'2012Figures'!$E:$E,$B$1)</f>
        <v>0</v>
      </c>
      <c r="O287" s="52">
        <f>SUMIFS('2012Figures'!$J:$J,'2012Figures'!$C:$C,$A287,'2012Figures'!$H:$H,$B287,'2012Figures'!$I:$I,$C287,'2012Figures'!$B:$B,"CyToBroker",'2012Figures'!$G:$G,"E1",'2012Figures'!$E:$E,$B$1)</f>
        <v>2740</v>
      </c>
      <c r="P287" s="52">
        <f>SUMIFS('2012Figures'!$J:$J,'2012Figures'!$C:$C,$A287,'2012Figures'!$H:$H,$B287,'2012Figures'!$I:$I,$C287,'2012Figures'!$B:$B,"CyToBroker",'2012Figures'!$G:$G,"P1",'2012Figures'!$E:$E,$B$1)</f>
        <v>0</v>
      </c>
      <c r="R287" s="46">
        <f t="shared" si="29"/>
        <v>-0.55000000000000004</v>
      </c>
      <c r="S287" s="46" t="str">
        <f t="shared" si="29"/>
        <v/>
      </c>
      <c r="T287" s="46" t="str">
        <f t="shared" si="29"/>
        <v/>
      </c>
      <c r="U287" s="46">
        <f t="shared" si="29"/>
        <v>-0.55000000000000004</v>
      </c>
      <c r="V287" s="46" t="str">
        <f t="shared" si="29"/>
        <v/>
      </c>
    </row>
    <row r="288" spans="1:22" x14ac:dyDescent="0.2">
      <c r="A288" s="1">
        <v>205</v>
      </c>
      <c r="B288" s="1" t="s">
        <v>27</v>
      </c>
      <c r="D288" s="29">
        <f>SUMIFS('2013Figures'!$J:$J,'2013Figures'!$C:$C,$A288,'2013Figures'!$I:$I,"",'2013Figures'!$E:$E,$B$1)</f>
        <v>0</v>
      </c>
      <c r="E288" s="9">
        <f>SUMIFS('2013Figures'!$J:$J,'2013Figures'!$C:$C,$A288,'2013Figures'!$I:$I,"",'2013Figures'!$B:$B,"BrokerToCy",'2013Figures'!$G:$G,"E1",'2013Figures'!$E:$E,$B$1)</f>
        <v>0</v>
      </c>
      <c r="F288" s="9">
        <f>SUMIFS('2013Figures'!$J:$J,'2013Figures'!$C:$C,$A288,'2013Figures'!$I:$I,"",'2013Figures'!$B:$B,"BrokerToCy",'2013Figures'!$G:$G,"P1",'2013Figures'!$E:$E,$B$1)</f>
        <v>0</v>
      </c>
      <c r="G288" s="9">
        <f>SUMIFS('2013Figures'!$J:$J,'2013Figures'!$C:$C,$A288,'2013Figures'!$I:$I,"",'2013Figures'!$B:$B,"CyToBroker",'2013Figures'!$G:$G,"E1",'2013Figures'!$E:$E,$B$1)</f>
        <v>0</v>
      </c>
      <c r="H288" s="9">
        <f>SUMIFS('2013Figures'!$J:$J,'2013Figures'!$C:$C,$A288,'2013Figures'!$I:$I,"",'2013Figures'!$B:$B,"CyToBroker",'2013Figures'!$G:$G,"P1",'2013Figures'!$E:$E,$B$1)</f>
        <v>0</v>
      </c>
      <c r="J288" s="8" t="s">
        <v>131</v>
      </c>
      <c r="L288" s="42">
        <f>SUMIFS('2012Figures'!$J:$J,'2012Figures'!$C:$C,$A288,'2012Figures'!$I:$I,"",'2012Figures'!$E:$E,$B$1)</f>
        <v>5</v>
      </c>
      <c r="M288" s="52">
        <f>SUMIFS('2012Figures'!$J:$J,'2012Figures'!$C:$C,$A288,'2012Figures'!$I:$I,"",'2012Figures'!$B:$B,"BrokerToCy",'2012Figures'!$G:$G,"E1",'2012Figures'!$E:$E,$B$1)</f>
        <v>0</v>
      </c>
      <c r="N288" s="52">
        <f>SUMIFS('2012Figures'!$J:$J,'2012Figures'!$C:$C,$A288,'2012Figures'!$I:$I,"",'2012Figures'!$B:$B,"BrokerToCy",'2012Figures'!$G:$G,"P1",'2012Figures'!$E:$E,$B$1)</f>
        <v>0</v>
      </c>
      <c r="O288" s="52">
        <f>SUMIFS('2012Figures'!$J:$J,'2012Figures'!$C:$C,$A288,'2012Figures'!$I:$I,"",'2012Figures'!$B:$B,"CyToBroker",'2012Figures'!$G:$G,"E1",'2012Figures'!$E:$E,$B$1)</f>
        <v>5</v>
      </c>
      <c r="P288" s="52">
        <f>SUMIFS('2012Figures'!$J:$J,'2012Figures'!$C:$C,$A288,'2012Figures'!$I:$I,"",'2012Figures'!$B:$B,"CyToBroker",'2012Figures'!$G:$G,"P1",'2012Figures'!$E:$E,$B$1)</f>
        <v>0</v>
      </c>
      <c r="R288" s="46">
        <f t="shared" si="29"/>
        <v>-1</v>
      </c>
      <c r="S288" s="46" t="str">
        <f t="shared" si="29"/>
        <v/>
      </c>
      <c r="T288" s="46" t="str">
        <f t="shared" si="29"/>
        <v/>
      </c>
      <c r="U288" s="46">
        <f t="shared" si="29"/>
        <v>-1</v>
      </c>
      <c r="V288" s="46" t="str">
        <f t="shared" si="29"/>
        <v/>
      </c>
    </row>
    <row r="289" spans="1:22" x14ac:dyDescent="0.2">
      <c r="A289" s="21"/>
      <c r="B289" s="21" t="s">
        <v>92</v>
      </c>
      <c r="C289" s="22"/>
      <c r="D289" s="23">
        <f>SUM(E289:H289)</f>
        <v>1918</v>
      </c>
      <c r="E289" s="23">
        <f>SUM(E283:E288)</f>
        <v>0</v>
      </c>
      <c r="F289" s="23">
        <f>SUM(F283:F288)</f>
        <v>0</v>
      </c>
      <c r="G289" s="23">
        <f>SUM(G283:G288)</f>
        <v>1918</v>
      </c>
      <c r="H289" s="23">
        <f>SUM(H283:H288)</f>
        <v>0</v>
      </c>
      <c r="I289" s="21"/>
      <c r="J289" s="22"/>
      <c r="K289" s="21"/>
      <c r="L289" s="43">
        <f>SUM(M289:P289)</f>
        <v>2769</v>
      </c>
      <c r="M289" s="43">
        <f>SUM(M283:M288)</f>
        <v>0</v>
      </c>
      <c r="N289" s="43">
        <f>SUM(N283:N288)</f>
        <v>0</v>
      </c>
      <c r="O289" s="43">
        <f>SUM(O283:O288)</f>
        <v>2769</v>
      </c>
      <c r="P289" s="43">
        <f>SUM(P283:P288)</f>
        <v>0</v>
      </c>
      <c r="Q289" s="21"/>
      <c r="R289" s="21"/>
      <c r="S289" s="21"/>
      <c r="T289" s="21"/>
      <c r="U289" s="21"/>
      <c r="V289" s="21"/>
    </row>
    <row r="290" spans="1:22" x14ac:dyDescent="0.2">
      <c r="A290" s="28">
        <v>206</v>
      </c>
      <c r="B290" s="28" t="s">
        <v>29</v>
      </c>
      <c r="C290" s="17" t="s">
        <v>88</v>
      </c>
      <c r="D290" s="18">
        <f>SUMIFS('2013Figures'!$J:$J,'2013Figures'!$C:$C,$A290,'2013Figures'!$E:$E,$B$1)</f>
        <v>574</v>
      </c>
      <c r="E290" s="18">
        <f>SUMIFS('2013Figures'!$J:$J,'2013Figures'!$C:$C,$A290,'2013Figures'!$B:$B,"BrokerToCy",'2013Figures'!$G:$G,"E1",'2013Figures'!$E:$E,$B$1)</f>
        <v>0</v>
      </c>
      <c r="F290" s="18">
        <f>SUMIFS('2013Figures'!$J:$J,'2013Figures'!$C:$C,$A290,'2013Figures'!$B:$B,"BrokerToCy",'2013Figures'!$G:$G,"P1",'2013Figures'!$E:$E,$B$1)</f>
        <v>0</v>
      </c>
      <c r="G290" s="18">
        <f>SUMIFS('2013Figures'!$J:$J,'2013Figures'!$C:$C,$A290,'2013Figures'!$B:$B,"CyToBroker",'2013Figures'!$G:$G,"E1",'2013Figures'!$E:$E,$B$1)</f>
        <v>574</v>
      </c>
      <c r="H290" s="18">
        <f>SUMIFS('2013Figures'!$J:$J,'2013Figures'!$C:$C,$A290,'2013Figures'!$B:$B,"CyToBroker",'2013Figures'!$G:$G,"P1",'2013Figures'!$E:$E,$B$1)</f>
        <v>0</v>
      </c>
      <c r="I290" s="28"/>
      <c r="J290" s="17"/>
      <c r="K290" s="28"/>
      <c r="L290" s="50">
        <f>SUMIFS('2012Figures'!$J:$J,'2012Figures'!$C:$C,$A290,'2012Figures'!$E:$E,$B$1)</f>
        <v>573</v>
      </c>
      <c r="M290" s="50">
        <f>SUMIFS('2012Figures'!$J:$J,'2012Figures'!$C:$C,$A290,'2012Figures'!$B:$B,"BrokerToCy",'2012Figures'!$G:$G,"E1",'2012Figures'!$E:$E,$B$1)</f>
        <v>0</v>
      </c>
      <c r="N290" s="50">
        <f>SUMIFS('2012Figures'!$J:$J,'2012Figures'!$C:$C,$A290,'2012Figures'!$B:$B,"BrokerToCy",'2012Figures'!$G:$G,"P1",'2012Figures'!$E:$E,$B$1)</f>
        <v>0</v>
      </c>
      <c r="O290" s="50">
        <f>SUMIFS('2012Figures'!$J:$J,'2012Figures'!$C:$C,$A290,'2012Figures'!$B:$B,"CyToBroker",'2012Figures'!$G:$G,"E1",'2012Figures'!$E:$E,$B$1)</f>
        <v>573</v>
      </c>
      <c r="P290" s="50">
        <f>SUMIFS('2012Figures'!$J:$J,'2012Figures'!$C:$C,$A290,'2012Figures'!$B:$B,"CyToBroker",'2012Figures'!$G:$G,"P1",'2012Figures'!$E:$E,$B$1)</f>
        <v>0</v>
      </c>
      <c r="Q290" s="28"/>
      <c r="R290" s="46">
        <f t="shared" si="29"/>
        <v>0</v>
      </c>
      <c r="S290" s="46" t="str">
        <f t="shared" si="29"/>
        <v/>
      </c>
      <c r="T290" s="46" t="str">
        <f t="shared" si="29"/>
        <v/>
      </c>
      <c r="U290" s="46">
        <f t="shared" si="29"/>
        <v>0</v>
      </c>
      <c r="V290" s="46" t="str">
        <f t="shared" si="29"/>
        <v/>
      </c>
    </row>
    <row r="291" spans="1:22" x14ac:dyDescent="0.2">
      <c r="A291" s="1">
        <v>206</v>
      </c>
      <c r="B291" s="1" t="s">
        <v>29</v>
      </c>
      <c r="C291" s="8">
        <v>5</v>
      </c>
      <c r="D291" s="29">
        <f>SUMIFS('2013Figures'!$J:$J,'2013Figures'!$C:$C,$A291,'2013Figures'!$H:$H,$B291,'2013Figures'!$I:$I,$C291,'2013Figures'!$E:$E,$B$1)</f>
        <v>0</v>
      </c>
      <c r="E291" s="9">
        <f>SUMIFS('2013Figures'!$J:$J,'2013Figures'!$C:$C,$A291,'2013Figures'!$H:$H,$B291,'2013Figures'!$I:$I,$C291,'2013Figures'!$B:$B,"BrokerToCy",'2013Figures'!$G:$G,"E1",'2013Figures'!$E:$E,$B$1)</f>
        <v>0</v>
      </c>
      <c r="F291" s="9">
        <f>SUMIFS('2013Figures'!$J:$J,'2013Figures'!$C:$C,$A291,'2013Figures'!$H:$H,$B291,'2013Figures'!$I:$I,$C291,'2013Figures'!$B:$B,"BrokerToCy",'2013Figures'!$G:$G,"P1",'2013Figures'!$E:$E,$B$1)</f>
        <v>0</v>
      </c>
      <c r="G291" s="9">
        <f>SUMIFS('2013Figures'!$J:$J,'2013Figures'!$C:$C,$A291,'2013Figures'!$H:$H,$B291,'2013Figures'!$I:$I,$C291,'2013Figures'!$B:$B,"CyToBroker",'2013Figures'!$G:$G,"E1",'2013Figures'!$E:$E,$B$1)</f>
        <v>0</v>
      </c>
      <c r="H291" s="9">
        <f>SUMIFS('2013Figures'!$J:$J,'2013Figures'!$C:$C,$A291,'2013Figures'!$H:$H,$B291,'2013Figures'!$I:$I,$C291,'2013Figures'!$B:$B,"CyToBroker",'2013Figures'!$G:$G,"P1",'2013Figures'!$E:$E,$B$1)</f>
        <v>0</v>
      </c>
      <c r="J291" s="8">
        <v>201501</v>
      </c>
      <c r="L291" s="42">
        <f>SUMIFS('2012Figures'!$J:$J,'2012Figures'!$C:$C,$A291,'2012Figures'!$H:$H,$B291,'2012Figures'!$I:$I,$C291,'2012Figures'!$E:$E,$B$1)</f>
        <v>0</v>
      </c>
      <c r="M291" s="52">
        <f>SUMIFS('2012Figures'!$J:$J,'2012Figures'!$C:$C,$A291,'2012Figures'!$H:$H,$B291,'2012Figures'!$I:$I,$C291,'2012Figures'!$B:$B,"BrokerToCy",'2012Figures'!$G:$G,"E1",'2012Figures'!$E:$E,$B$1)</f>
        <v>0</v>
      </c>
      <c r="N291" s="52">
        <f>SUMIFS('2012Figures'!$J:$J,'2012Figures'!$C:$C,$A291,'2012Figures'!$H:$H,$B291,'2012Figures'!$I:$I,$C291,'2012Figures'!$B:$B,"BrokerToCy",'2012Figures'!$G:$G,"P1",'2012Figures'!$E:$E,$B$1)</f>
        <v>0</v>
      </c>
      <c r="O291" s="52">
        <f>SUMIFS('2012Figures'!$J:$J,'2012Figures'!$C:$C,$A291,'2012Figures'!$H:$H,$B291,'2012Figures'!$I:$I,$C291,'2012Figures'!$B:$B,"CyToBroker",'2012Figures'!$G:$G,"E1",'2012Figures'!$E:$E,$B$1)</f>
        <v>0</v>
      </c>
      <c r="P291" s="52">
        <f>SUMIFS('2012Figures'!$J:$J,'2012Figures'!$C:$C,$A291,'2012Figures'!$H:$H,$B291,'2012Figures'!$I:$I,$C291,'2012Figures'!$B:$B,"CyToBroker",'2012Figures'!$G:$G,"P1",'2012Figures'!$E:$E,$B$1)</f>
        <v>0</v>
      </c>
      <c r="R291" s="46" t="str">
        <f t="shared" si="29"/>
        <v/>
      </c>
      <c r="S291" s="46" t="str">
        <f t="shared" si="29"/>
        <v/>
      </c>
      <c r="T291" s="46" t="str">
        <f t="shared" si="29"/>
        <v/>
      </c>
      <c r="U291" s="46" t="str">
        <f t="shared" si="29"/>
        <v/>
      </c>
      <c r="V291" s="46" t="str">
        <f t="shared" si="29"/>
        <v/>
      </c>
    </row>
    <row r="292" spans="1:22" x14ac:dyDescent="0.2">
      <c r="A292" s="1">
        <v>206</v>
      </c>
      <c r="B292" s="1" t="s">
        <v>29</v>
      </c>
      <c r="C292" s="8">
        <v>4</v>
      </c>
      <c r="D292" s="29">
        <f>SUMIFS('2013Figures'!$J:$J,'2013Figures'!$C:$C,$A292,'2013Figures'!$H:$H,$B292,'2013Figures'!$I:$I,$C292,'2013Figures'!$E:$E,$B$1)</f>
        <v>24</v>
      </c>
      <c r="E292" s="9">
        <f>SUMIFS('2013Figures'!$J:$J,'2013Figures'!$C:$C,$A292,'2013Figures'!$H:$H,$B292,'2013Figures'!$I:$I,$C292,'2013Figures'!$B:$B,"BrokerToCy",'2013Figures'!$G:$G,"E1",'2013Figures'!$E:$E,$B$1)</f>
        <v>0</v>
      </c>
      <c r="F292" s="9">
        <f>SUMIFS('2013Figures'!$J:$J,'2013Figures'!$C:$C,$A292,'2013Figures'!$H:$H,$B292,'2013Figures'!$I:$I,$C292,'2013Figures'!$B:$B,"BrokerToCy",'2013Figures'!$G:$G,"P1",'2013Figures'!$E:$E,$B$1)</f>
        <v>0</v>
      </c>
      <c r="G292" s="9">
        <f>SUMIFS('2013Figures'!$J:$J,'2013Figures'!$C:$C,$A292,'2013Figures'!$H:$H,$B292,'2013Figures'!$I:$I,$C292,'2013Figures'!$B:$B,"CyToBroker",'2013Figures'!$G:$G,"E1",'2013Figures'!$E:$E,$B$1)</f>
        <v>24</v>
      </c>
      <c r="H292" s="9">
        <f>SUMIFS('2013Figures'!$J:$J,'2013Figures'!$C:$C,$A292,'2013Figures'!$H:$H,$B292,'2013Figures'!$I:$I,$C292,'2013Figures'!$B:$B,"CyToBroker",'2013Figures'!$G:$G,"P1",'2013Figures'!$E:$E,$B$1)</f>
        <v>0</v>
      </c>
      <c r="I292" s="30"/>
      <c r="J292" s="31">
        <v>201301</v>
      </c>
      <c r="K292" s="30"/>
      <c r="L292" s="42">
        <f>SUMIFS('2012Figures'!$J:$J,'2012Figures'!$C:$C,$A292,'2012Figures'!$H:$H,$B292,'2012Figures'!$I:$I,$C292,'2012Figures'!$E:$E,$B$1)</f>
        <v>2</v>
      </c>
      <c r="M292" s="52">
        <f>SUMIFS('2012Figures'!$J:$J,'2012Figures'!$C:$C,$A292,'2012Figures'!$H:$H,$B292,'2012Figures'!$I:$I,$C292,'2012Figures'!$B:$B,"BrokerToCy",'2012Figures'!$G:$G,"E1",'2012Figures'!$E:$E,$B$1)</f>
        <v>0</v>
      </c>
      <c r="N292" s="52">
        <f>SUMIFS('2012Figures'!$J:$J,'2012Figures'!$C:$C,$A292,'2012Figures'!$H:$H,$B292,'2012Figures'!$I:$I,$C292,'2012Figures'!$B:$B,"BrokerToCy",'2012Figures'!$G:$G,"P1",'2012Figures'!$E:$E,$B$1)</f>
        <v>0</v>
      </c>
      <c r="O292" s="52">
        <f>SUMIFS('2012Figures'!$J:$J,'2012Figures'!$C:$C,$A292,'2012Figures'!$H:$H,$B292,'2012Figures'!$I:$I,$C292,'2012Figures'!$B:$B,"CyToBroker",'2012Figures'!$G:$G,"E1",'2012Figures'!$E:$E,$B$1)</f>
        <v>2</v>
      </c>
      <c r="P292" s="52">
        <f>SUMIFS('2012Figures'!$J:$J,'2012Figures'!$C:$C,$A292,'2012Figures'!$H:$H,$B292,'2012Figures'!$I:$I,$C292,'2012Figures'!$B:$B,"CyToBroker",'2012Figures'!$G:$G,"P1",'2012Figures'!$E:$E,$B$1)</f>
        <v>0</v>
      </c>
      <c r="Q292" s="30"/>
      <c r="R292" s="46">
        <f t="shared" si="29"/>
        <v>11</v>
      </c>
      <c r="S292" s="46" t="str">
        <f t="shared" si="29"/>
        <v/>
      </c>
      <c r="T292" s="46" t="str">
        <f t="shared" si="29"/>
        <v/>
      </c>
      <c r="U292" s="46">
        <f t="shared" si="29"/>
        <v>11</v>
      </c>
      <c r="V292" s="46" t="str">
        <f t="shared" si="29"/>
        <v/>
      </c>
    </row>
    <row r="293" spans="1:22" x14ac:dyDescent="0.2">
      <c r="A293" s="1">
        <v>206</v>
      </c>
      <c r="B293" s="1" t="s">
        <v>29</v>
      </c>
      <c r="C293" s="8">
        <v>3</v>
      </c>
      <c r="D293" s="29">
        <f>SUMIFS('2013Figures'!$J:$J,'2013Figures'!$C:$C,$A293,'2013Figures'!$H:$H,$B293,'2013Figures'!$I:$I,$C293,'2013Figures'!$E:$E,$B$1)</f>
        <v>0</v>
      </c>
      <c r="E293" s="9">
        <f>SUMIFS('2013Figures'!$J:$J,'2013Figures'!$C:$C,$A293,'2013Figures'!$H:$H,$B293,'2013Figures'!$I:$I,$C293,'2013Figures'!$B:$B,"BrokerToCy",'2013Figures'!$G:$G,"E1",'2013Figures'!$E:$E,$B$1)</f>
        <v>0</v>
      </c>
      <c r="F293" s="9">
        <f>SUMIFS('2013Figures'!$J:$J,'2013Figures'!$C:$C,$A293,'2013Figures'!$H:$H,$B293,'2013Figures'!$I:$I,$C293,'2013Figures'!$B:$B,"BrokerToCy",'2013Figures'!$G:$G,"P1",'2013Figures'!$E:$E,$B$1)</f>
        <v>0</v>
      </c>
      <c r="G293" s="9">
        <f>SUMIFS('2013Figures'!$J:$J,'2013Figures'!$C:$C,$A293,'2013Figures'!$H:$H,$B293,'2013Figures'!$I:$I,$C293,'2013Figures'!$B:$B,"CyToBroker",'2013Figures'!$G:$G,"E1",'2013Figures'!$E:$E,$B$1)</f>
        <v>0</v>
      </c>
      <c r="H293" s="9">
        <f>SUMIFS('2013Figures'!$J:$J,'2013Figures'!$C:$C,$A293,'2013Figures'!$H:$H,$B293,'2013Figures'!$I:$I,$C293,'2013Figures'!$B:$B,"CyToBroker",'2013Figures'!$G:$G,"P1",'2013Figures'!$E:$E,$B$1)</f>
        <v>0</v>
      </c>
      <c r="J293" s="8">
        <v>201201</v>
      </c>
      <c r="L293" s="42">
        <f>SUMIFS('2012Figures'!$J:$J,'2012Figures'!$C:$C,$A293,'2012Figures'!$H:$H,$B293,'2012Figures'!$I:$I,$C293,'2012Figures'!$E:$E,$B$1)</f>
        <v>0</v>
      </c>
      <c r="M293" s="52">
        <f>SUMIFS('2012Figures'!$J:$J,'2012Figures'!$C:$C,$A293,'2012Figures'!$H:$H,$B293,'2012Figures'!$I:$I,$C293,'2012Figures'!$B:$B,"BrokerToCy",'2012Figures'!$G:$G,"E1",'2012Figures'!$E:$E,$B$1)</f>
        <v>0</v>
      </c>
      <c r="N293" s="52">
        <f>SUMIFS('2012Figures'!$J:$J,'2012Figures'!$C:$C,$A293,'2012Figures'!$H:$H,$B293,'2012Figures'!$I:$I,$C293,'2012Figures'!$B:$B,"BrokerToCy",'2012Figures'!$G:$G,"P1",'2012Figures'!$E:$E,$B$1)</f>
        <v>0</v>
      </c>
      <c r="O293" s="52">
        <f>SUMIFS('2012Figures'!$J:$J,'2012Figures'!$C:$C,$A293,'2012Figures'!$H:$H,$B293,'2012Figures'!$I:$I,$C293,'2012Figures'!$B:$B,"CyToBroker",'2012Figures'!$G:$G,"E1",'2012Figures'!$E:$E,$B$1)</f>
        <v>0</v>
      </c>
      <c r="P293" s="52">
        <f>SUMIFS('2012Figures'!$J:$J,'2012Figures'!$C:$C,$A293,'2012Figures'!$H:$H,$B293,'2012Figures'!$I:$I,$C293,'2012Figures'!$B:$B,"CyToBroker",'2012Figures'!$G:$G,"P1",'2012Figures'!$E:$E,$B$1)</f>
        <v>0</v>
      </c>
      <c r="R293" s="46" t="str">
        <f t="shared" si="29"/>
        <v/>
      </c>
      <c r="S293" s="46" t="str">
        <f t="shared" si="29"/>
        <v/>
      </c>
      <c r="T293" s="46" t="str">
        <f t="shared" si="29"/>
        <v/>
      </c>
      <c r="U293" s="46" t="str">
        <f t="shared" si="29"/>
        <v/>
      </c>
      <c r="V293" s="46" t="str">
        <f t="shared" si="29"/>
        <v/>
      </c>
    </row>
    <row r="294" spans="1:22" x14ac:dyDescent="0.2">
      <c r="A294" s="1">
        <v>206</v>
      </c>
      <c r="B294" s="1" t="s">
        <v>29</v>
      </c>
      <c r="C294" s="8">
        <v>2</v>
      </c>
      <c r="D294" s="29">
        <f>SUMIFS('2013Figures'!$J:$J,'2013Figures'!$C:$C,$A294,'2013Figures'!$H:$H,$B294,'2013Figures'!$I:$I,$C294,'2013Figures'!$E:$E,$B$1)</f>
        <v>0</v>
      </c>
      <c r="E294" s="9">
        <f>SUMIFS('2013Figures'!$J:$J,'2013Figures'!$C:$C,$A294,'2013Figures'!$H:$H,$B294,'2013Figures'!$I:$I,$C294,'2013Figures'!$B:$B,"BrokerToCy",'2013Figures'!$G:$G,"E1",'2013Figures'!$E:$E,$B$1)</f>
        <v>0</v>
      </c>
      <c r="F294" s="9">
        <f>SUMIFS('2013Figures'!$J:$J,'2013Figures'!$C:$C,$A294,'2013Figures'!$H:$H,$B294,'2013Figures'!$I:$I,$C294,'2013Figures'!$B:$B,"BrokerToCy",'2013Figures'!$G:$G,"P1",'2013Figures'!$E:$E,$B$1)</f>
        <v>0</v>
      </c>
      <c r="G294" s="9">
        <f>SUMIFS('2013Figures'!$J:$J,'2013Figures'!$C:$C,$A294,'2013Figures'!$H:$H,$B294,'2013Figures'!$I:$I,$C294,'2013Figures'!$B:$B,"CyToBroker",'2013Figures'!$G:$G,"E1",'2013Figures'!$E:$E,$B$1)</f>
        <v>0</v>
      </c>
      <c r="H294" s="9">
        <f>SUMIFS('2013Figures'!$J:$J,'2013Figures'!$C:$C,$A294,'2013Figures'!$H:$H,$B294,'2013Figures'!$I:$I,$C294,'2013Figures'!$B:$B,"CyToBroker",'2013Figures'!$G:$G,"P1",'2013Figures'!$E:$E,$B$1)</f>
        <v>0</v>
      </c>
      <c r="J294" s="8">
        <v>201101</v>
      </c>
      <c r="L294" s="42">
        <f>SUMIFS('2012Figures'!$J:$J,'2012Figures'!$C:$C,$A294,'2012Figures'!$H:$H,$B294,'2012Figures'!$I:$I,$C294,'2012Figures'!$E:$E,$B$1)</f>
        <v>0</v>
      </c>
      <c r="M294" s="52">
        <f>SUMIFS('2012Figures'!$J:$J,'2012Figures'!$C:$C,$A294,'2012Figures'!$H:$H,$B294,'2012Figures'!$I:$I,$C294,'2012Figures'!$B:$B,"BrokerToCy",'2012Figures'!$G:$G,"E1",'2012Figures'!$E:$E,$B$1)</f>
        <v>0</v>
      </c>
      <c r="N294" s="52">
        <f>SUMIFS('2012Figures'!$J:$J,'2012Figures'!$C:$C,$A294,'2012Figures'!$H:$H,$B294,'2012Figures'!$I:$I,$C294,'2012Figures'!$B:$B,"BrokerToCy",'2012Figures'!$G:$G,"P1",'2012Figures'!$E:$E,$B$1)</f>
        <v>0</v>
      </c>
      <c r="O294" s="52">
        <f>SUMIFS('2012Figures'!$J:$J,'2012Figures'!$C:$C,$A294,'2012Figures'!$H:$H,$B294,'2012Figures'!$I:$I,$C294,'2012Figures'!$B:$B,"CyToBroker",'2012Figures'!$G:$G,"E1",'2012Figures'!$E:$E,$B$1)</f>
        <v>0</v>
      </c>
      <c r="P294" s="52">
        <f>SUMIFS('2012Figures'!$J:$J,'2012Figures'!$C:$C,$A294,'2012Figures'!$H:$H,$B294,'2012Figures'!$I:$I,$C294,'2012Figures'!$B:$B,"CyToBroker",'2012Figures'!$G:$G,"P1",'2012Figures'!$E:$E,$B$1)</f>
        <v>0</v>
      </c>
      <c r="R294" s="46" t="str">
        <f t="shared" si="29"/>
        <v/>
      </c>
      <c r="S294" s="46" t="str">
        <f t="shared" si="29"/>
        <v/>
      </c>
      <c r="T294" s="46" t="str">
        <f t="shared" si="29"/>
        <v/>
      </c>
      <c r="U294" s="46" t="str">
        <f t="shared" si="29"/>
        <v/>
      </c>
      <c r="V294" s="46" t="str">
        <f t="shared" si="29"/>
        <v/>
      </c>
    </row>
    <row r="295" spans="1:22" x14ac:dyDescent="0.2">
      <c r="A295" s="1">
        <v>206</v>
      </c>
      <c r="B295" s="1" t="s">
        <v>29</v>
      </c>
      <c r="C295" s="8">
        <v>1</v>
      </c>
      <c r="D295" s="29">
        <f>SUMIFS('2013Figures'!$J:$J,'2013Figures'!$C:$C,$A295,'2013Figures'!$H:$H,$B295,'2013Figures'!$I:$I,$C295,'2013Figures'!$E:$E,$B$1)</f>
        <v>550</v>
      </c>
      <c r="E295" s="9">
        <f>SUMIFS('2013Figures'!$J:$J,'2013Figures'!$C:$C,$A295,'2013Figures'!$H:$H,$B295,'2013Figures'!$I:$I,$C295,'2013Figures'!$B:$B,"BrokerToCy",'2013Figures'!$G:$G,"E1",'2013Figures'!$E:$E,$B$1)</f>
        <v>0</v>
      </c>
      <c r="F295" s="9">
        <f>SUMIFS('2013Figures'!$J:$J,'2013Figures'!$C:$C,$A295,'2013Figures'!$H:$H,$B295,'2013Figures'!$I:$I,$C295,'2013Figures'!$B:$B,"BrokerToCy",'2013Figures'!$G:$G,"P1",'2013Figures'!$E:$E,$B$1)</f>
        <v>0</v>
      </c>
      <c r="G295" s="9">
        <f>SUMIFS('2013Figures'!$J:$J,'2013Figures'!$C:$C,$A295,'2013Figures'!$H:$H,$B295,'2013Figures'!$I:$I,$C295,'2013Figures'!$B:$B,"CyToBroker",'2013Figures'!$G:$G,"E1",'2013Figures'!$E:$E,$B$1)</f>
        <v>550</v>
      </c>
      <c r="H295" s="9">
        <f>SUMIFS('2013Figures'!$J:$J,'2013Figures'!$C:$C,$A295,'2013Figures'!$H:$H,$B295,'2013Figures'!$I:$I,$C295,'2013Figures'!$B:$B,"CyToBroker",'2013Figures'!$G:$G,"P1",'2013Figures'!$E:$E,$B$1)</f>
        <v>0</v>
      </c>
      <c r="J295" s="8">
        <v>200901</v>
      </c>
      <c r="L295" s="42">
        <f>SUMIFS('2012Figures'!$J:$J,'2012Figures'!$C:$C,$A295,'2012Figures'!$H:$H,$B295,'2012Figures'!$I:$I,$C295,'2012Figures'!$E:$E,$B$1)</f>
        <v>571</v>
      </c>
      <c r="M295" s="52">
        <f>SUMIFS('2012Figures'!$J:$J,'2012Figures'!$C:$C,$A295,'2012Figures'!$H:$H,$B295,'2012Figures'!$I:$I,$C295,'2012Figures'!$B:$B,"BrokerToCy",'2012Figures'!$G:$G,"E1",'2012Figures'!$E:$E,$B$1)</f>
        <v>0</v>
      </c>
      <c r="N295" s="52">
        <f>SUMIFS('2012Figures'!$J:$J,'2012Figures'!$C:$C,$A295,'2012Figures'!$H:$H,$B295,'2012Figures'!$I:$I,$C295,'2012Figures'!$B:$B,"BrokerToCy",'2012Figures'!$G:$G,"P1",'2012Figures'!$E:$E,$B$1)</f>
        <v>0</v>
      </c>
      <c r="O295" s="52">
        <f>SUMIFS('2012Figures'!$J:$J,'2012Figures'!$C:$C,$A295,'2012Figures'!$H:$H,$B295,'2012Figures'!$I:$I,$C295,'2012Figures'!$B:$B,"CyToBroker",'2012Figures'!$G:$G,"E1",'2012Figures'!$E:$E,$B$1)</f>
        <v>571</v>
      </c>
      <c r="P295" s="52">
        <f>SUMIFS('2012Figures'!$J:$J,'2012Figures'!$C:$C,$A295,'2012Figures'!$H:$H,$B295,'2012Figures'!$I:$I,$C295,'2012Figures'!$B:$B,"CyToBroker",'2012Figures'!$G:$G,"P1",'2012Figures'!$E:$E,$B$1)</f>
        <v>0</v>
      </c>
      <c r="R295" s="46">
        <f t="shared" si="29"/>
        <v>-0.04</v>
      </c>
      <c r="S295" s="46" t="str">
        <f t="shared" si="29"/>
        <v/>
      </c>
      <c r="T295" s="46" t="str">
        <f t="shared" si="29"/>
        <v/>
      </c>
      <c r="U295" s="46">
        <f t="shared" si="29"/>
        <v>-0.04</v>
      </c>
      <c r="V295" s="46" t="str">
        <f t="shared" si="29"/>
        <v/>
      </c>
    </row>
    <row r="296" spans="1:22" x14ac:dyDescent="0.2">
      <c r="A296" s="1">
        <v>206</v>
      </c>
      <c r="B296" s="1" t="s">
        <v>29</v>
      </c>
      <c r="D296" s="29">
        <f>SUMIFS('2013Figures'!$J:$J,'2013Figures'!$C:$C,$A296,'2013Figures'!$I:$I,"",'2013Figures'!$E:$E,$B$1)</f>
        <v>0</v>
      </c>
      <c r="E296" s="9">
        <f>SUMIFS('2013Figures'!$J:$J,'2013Figures'!$C:$C,$A296,'2013Figures'!$I:$I,"",'2013Figures'!$B:$B,"BrokerToCy",'2013Figures'!$G:$G,"E1",'2013Figures'!$E:$E,$B$1)</f>
        <v>0</v>
      </c>
      <c r="F296" s="9">
        <f>SUMIFS('2013Figures'!$J:$J,'2013Figures'!$C:$C,$A296,'2013Figures'!$I:$I,"",'2013Figures'!$B:$B,"BrokerToCy",'2013Figures'!$G:$G,"P1",'2013Figures'!$E:$E,$B$1)</f>
        <v>0</v>
      </c>
      <c r="G296" s="9">
        <f>SUMIFS('2013Figures'!$J:$J,'2013Figures'!$C:$C,$A296,'2013Figures'!$I:$I,"",'2013Figures'!$B:$B,"CyToBroker",'2013Figures'!$G:$G,"E1",'2013Figures'!$E:$E,$B$1)</f>
        <v>0</v>
      </c>
      <c r="H296" s="9">
        <f>SUMIFS('2013Figures'!$J:$J,'2013Figures'!$C:$C,$A296,'2013Figures'!$I:$I,"",'2013Figures'!$B:$B,"CyToBroker",'2013Figures'!$G:$G,"P1",'2013Figures'!$E:$E,$B$1)</f>
        <v>0</v>
      </c>
      <c r="J296" s="8" t="s">
        <v>131</v>
      </c>
      <c r="L296" s="42">
        <f>SUMIFS('2012Figures'!$J:$J,'2012Figures'!$C:$C,$A296,'2012Figures'!$I:$I,"",'2012Figures'!$E:$E,$B$1)</f>
        <v>0</v>
      </c>
      <c r="M296" s="52">
        <f>SUMIFS('2012Figures'!$J:$J,'2012Figures'!$C:$C,$A296,'2012Figures'!$I:$I,"",'2012Figures'!$B:$B,"BrokerToCy",'2012Figures'!$G:$G,"E1",'2012Figures'!$E:$E,$B$1)</f>
        <v>0</v>
      </c>
      <c r="N296" s="52">
        <f>SUMIFS('2012Figures'!$J:$J,'2012Figures'!$C:$C,$A296,'2012Figures'!$I:$I,"",'2012Figures'!$B:$B,"BrokerToCy",'2012Figures'!$G:$G,"P1",'2012Figures'!$E:$E,$B$1)</f>
        <v>0</v>
      </c>
      <c r="O296" s="52">
        <f>SUMIFS('2012Figures'!$J:$J,'2012Figures'!$C:$C,$A296,'2012Figures'!$I:$I,"",'2012Figures'!$B:$B,"CyToBroker",'2012Figures'!$G:$G,"E1",'2012Figures'!$E:$E,$B$1)</f>
        <v>0</v>
      </c>
      <c r="P296" s="52">
        <f>SUMIFS('2012Figures'!$J:$J,'2012Figures'!$C:$C,$A296,'2012Figures'!$I:$I,"",'2012Figures'!$B:$B,"CyToBroker",'2012Figures'!$G:$G,"P1",'2012Figures'!$E:$E,$B$1)</f>
        <v>0</v>
      </c>
      <c r="R296" s="46" t="str">
        <f t="shared" si="29"/>
        <v/>
      </c>
      <c r="S296" s="46" t="str">
        <f t="shared" si="29"/>
        <v/>
      </c>
      <c r="T296" s="46" t="str">
        <f t="shared" si="29"/>
        <v/>
      </c>
      <c r="U296" s="46" t="str">
        <f t="shared" si="29"/>
        <v/>
      </c>
      <c r="V296" s="46" t="str">
        <f t="shared" si="29"/>
        <v/>
      </c>
    </row>
    <row r="297" spans="1:22" x14ac:dyDescent="0.2">
      <c r="A297" s="21"/>
      <c r="B297" s="21" t="s">
        <v>92</v>
      </c>
      <c r="C297" s="22"/>
      <c r="D297" s="23">
        <f>SUM(E297:H297)</f>
        <v>574</v>
      </c>
      <c r="E297" s="23">
        <f>SUM(E291:E296)</f>
        <v>0</v>
      </c>
      <c r="F297" s="23">
        <f>SUM(F291:F296)</f>
        <v>0</v>
      </c>
      <c r="G297" s="23">
        <f>SUM(G291:G296)</f>
        <v>574</v>
      </c>
      <c r="H297" s="23">
        <f>SUM(H291:H296)</f>
        <v>0</v>
      </c>
      <c r="I297" s="21"/>
      <c r="J297" s="22"/>
      <c r="K297" s="21"/>
      <c r="L297" s="43">
        <f>SUM(M297:P297)</f>
        <v>573</v>
      </c>
      <c r="M297" s="43">
        <f>SUM(M291:M296)</f>
        <v>0</v>
      </c>
      <c r="N297" s="43">
        <f>SUM(N291:N296)</f>
        <v>0</v>
      </c>
      <c r="O297" s="43">
        <f>SUM(O291:O296)</f>
        <v>573</v>
      </c>
      <c r="P297" s="43">
        <f>SUM(P291:P296)</f>
        <v>0</v>
      </c>
      <c r="Q297" s="21"/>
      <c r="R297" s="21"/>
      <c r="S297" s="21"/>
      <c r="T297" s="21"/>
      <c r="U297" s="21"/>
      <c r="V297" s="21"/>
    </row>
    <row r="298" spans="1:22" x14ac:dyDescent="0.2">
      <c r="A298" s="28">
        <v>207</v>
      </c>
      <c r="B298" s="28" t="s">
        <v>31</v>
      </c>
      <c r="C298" s="17" t="s">
        <v>88</v>
      </c>
      <c r="D298" s="18">
        <f>SUMIFS('2013Figures'!$J:$J,'2013Figures'!$C:$C,$A298,'2013Figures'!$E:$E,$B$1)</f>
        <v>2146</v>
      </c>
      <c r="E298" s="18">
        <f>SUMIFS('2013Figures'!$J:$J,'2013Figures'!$C:$C,$A298,'2013Figures'!$B:$B,"BrokerToCy",'2013Figures'!$G:$G,"E1",'2013Figures'!$E:$E,$B$1)</f>
        <v>0</v>
      </c>
      <c r="F298" s="18">
        <f>SUMIFS('2013Figures'!$J:$J,'2013Figures'!$C:$C,$A298,'2013Figures'!$B:$B,"BrokerToCy",'2013Figures'!$G:$G,"P1",'2013Figures'!$E:$E,$B$1)</f>
        <v>0</v>
      </c>
      <c r="G298" s="18">
        <f>SUMIFS('2013Figures'!$J:$J,'2013Figures'!$C:$C,$A298,'2013Figures'!$B:$B,"CyToBroker",'2013Figures'!$G:$G,"E1",'2013Figures'!$E:$E,$B$1)</f>
        <v>2146</v>
      </c>
      <c r="H298" s="18">
        <f>SUMIFS('2013Figures'!$J:$J,'2013Figures'!$C:$C,$A298,'2013Figures'!$B:$B,"CyToBroker",'2013Figures'!$G:$G,"P1",'2013Figures'!$E:$E,$B$1)</f>
        <v>0</v>
      </c>
      <c r="I298" s="28"/>
      <c r="J298" s="17"/>
      <c r="K298" s="28"/>
      <c r="L298" s="50">
        <f>SUMIFS('2012Figures'!$J:$J,'2012Figures'!$C:$C,$A298,'2012Figures'!$E:$E,$B$1)</f>
        <v>190</v>
      </c>
      <c r="M298" s="50">
        <f>SUMIFS('2012Figures'!$J:$J,'2012Figures'!$C:$C,$A298,'2012Figures'!$B:$B,"BrokerToCy",'2012Figures'!$G:$G,"E1",'2012Figures'!$E:$E,$B$1)</f>
        <v>0</v>
      </c>
      <c r="N298" s="50">
        <f>SUMIFS('2012Figures'!$J:$J,'2012Figures'!$C:$C,$A298,'2012Figures'!$B:$B,"BrokerToCy",'2012Figures'!$G:$G,"P1",'2012Figures'!$E:$E,$B$1)</f>
        <v>0</v>
      </c>
      <c r="O298" s="50">
        <f>SUMIFS('2012Figures'!$J:$J,'2012Figures'!$C:$C,$A298,'2012Figures'!$B:$B,"CyToBroker",'2012Figures'!$G:$G,"E1",'2012Figures'!$E:$E,$B$1)</f>
        <v>190</v>
      </c>
      <c r="P298" s="50">
        <f>SUMIFS('2012Figures'!$J:$J,'2012Figures'!$C:$C,$A298,'2012Figures'!$B:$B,"CyToBroker",'2012Figures'!$G:$G,"P1",'2012Figures'!$E:$E,$B$1)</f>
        <v>0</v>
      </c>
      <c r="Q298" s="28"/>
      <c r="R298" s="46">
        <f t="shared" si="29"/>
        <v>10.29</v>
      </c>
      <c r="S298" s="46" t="str">
        <f t="shared" si="29"/>
        <v/>
      </c>
      <c r="T298" s="46" t="str">
        <f t="shared" si="29"/>
        <v/>
      </c>
      <c r="U298" s="46">
        <f t="shared" si="29"/>
        <v>10.29</v>
      </c>
      <c r="V298" s="46" t="str">
        <f t="shared" si="29"/>
        <v/>
      </c>
    </row>
    <row r="299" spans="1:22" x14ac:dyDescent="0.2">
      <c r="A299" s="1">
        <v>207</v>
      </c>
      <c r="B299" s="1" t="s">
        <v>31</v>
      </c>
      <c r="C299" s="8">
        <v>4</v>
      </c>
      <c r="D299" s="29">
        <f>SUMIFS('2013Figures'!$J:$J,'2013Figures'!$C:$C,$A299,'2013Figures'!$H:$H,$B299,'2013Figures'!$I:$I,$C299,'2013Figures'!$E:$E,$B$1)</f>
        <v>3</v>
      </c>
      <c r="E299" s="9">
        <f>SUMIFS('2013Figures'!$J:$J,'2013Figures'!$C:$C,$A299,'2013Figures'!$H:$H,$B299,'2013Figures'!$I:$I,$C299,'2013Figures'!$B:$B,"BrokerToCy",'2013Figures'!$G:$G,"E1",'2013Figures'!$E:$E,$B$1)</f>
        <v>0</v>
      </c>
      <c r="F299" s="9">
        <f>SUMIFS('2013Figures'!$J:$J,'2013Figures'!$C:$C,$A299,'2013Figures'!$H:$H,$B299,'2013Figures'!$I:$I,$C299,'2013Figures'!$B:$B,"BrokerToCy",'2013Figures'!$G:$G,"P1",'2013Figures'!$E:$E,$B$1)</f>
        <v>0</v>
      </c>
      <c r="G299" s="9">
        <f>SUMIFS('2013Figures'!$J:$J,'2013Figures'!$C:$C,$A299,'2013Figures'!$H:$H,$B299,'2013Figures'!$I:$I,$C299,'2013Figures'!$B:$B,"CyToBroker",'2013Figures'!$G:$G,"E1",'2013Figures'!$E:$E,$B$1)</f>
        <v>3</v>
      </c>
      <c r="H299" s="9">
        <f>SUMIFS('2013Figures'!$J:$J,'2013Figures'!$C:$C,$A299,'2013Figures'!$H:$H,$B299,'2013Figures'!$I:$I,$C299,'2013Figures'!$B:$B,"CyToBroker",'2013Figures'!$G:$G,"P1",'2013Figures'!$E:$E,$B$1)</f>
        <v>0</v>
      </c>
      <c r="J299" s="8" t="s">
        <v>146</v>
      </c>
      <c r="L299" s="42">
        <f>SUMIFS('2012Figures'!$J:$J,'2012Figures'!$C:$C,$A299,'2012Figures'!$H:$H,$B299,'2012Figures'!$I:$I,$C299,'2012Figures'!$E:$E,$B$1)</f>
        <v>1</v>
      </c>
      <c r="M299" s="52">
        <f>SUMIFS('2012Figures'!$J:$J,'2012Figures'!$C:$C,$A299,'2012Figures'!$H:$H,$B299,'2012Figures'!$I:$I,$C299,'2012Figures'!$B:$B,"BrokerToCy",'2012Figures'!$G:$G,"E1",'2012Figures'!$E:$E,$B$1)</f>
        <v>0</v>
      </c>
      <c r="N299" s="52">
        <f>SUMIFS('2012Figures'!$J:$J,'2012Figures'!$C:$C,$A299,'2012Figures'!$H:$H,$B299,'2012Figures'!$I:$I,$C299,'2012Figures'!$B:$B,"BrokerToCy",'2012Figures'!$G:$G,"P1",'2012Figures'!$E:$E,$B$1)</f>
        <v>0</v>
      </c>
      <c r="O299" s="52">
        <f>SUMIFS('2012Figures'!$J:$J,'2012Figures'!$C:$C,$A299,'2012Figures'!$H:$H,$B299,'2012Figures'!$I:$I,$C299,'2012Figures'!$B:$B,"CyToBroker",'2012Figures'!$G:$G,"E1",'2012Figures'!$E:$E,$B$1)</f>
        <v>1</v>
      </c>
      <c r="P299" s="52">
        <f>SUMIFS('2012Figures'!$J:$J,'2012Figures'!$C:$C,$A299,'2012Figures'!$H:$H,$B299,'2012Figures'!$I:$I,$C299,'2012Figures'!$B:$B,"CyToBroker",'2012Figures'!$G:$G,"P1",'2012Figures'!$E:$E,$B$1)</f>
        <v>0</v>
      </c>
      <c r="R299" s="46">
        <f t="shared" si="29"/>
        <v>2</v>
      </c>
      <c r="S299" s="46" t="str">
        <f t="shared" si="29"/>
        <v/>
      </c>
      <c r="T299" s="46" t="str">
        <f t="shared" si="29"/>
        <v/>
      </c>
      <c r="U299" s="46">
        <f t="shared" si="29"/>
        <v>2</v>
      </c>
      <c r="V299" s="46" t="str">
        <f t="shared" si="29"/>
        <v/>
      </c>
    </row>
    <row r="300" spans="1:22" x14ac:dyDescent="0.2">
      <c r="A300" s="1">
        <v>207</v>
      </c>
      <c r="B300" s="1" t="s">
        <v>31</v>
      </c>
      <c r="C300" s="8">
        <v>2</v>
      </c>
      <c r="D300" s="29">
        <f>SUMIFS('2013Figures'!$J:$J,'2013Figures'!$C:$C,$A300,'2013Figures'!$H:$H,$B300,'2013Figures'!$I:$I,$C300,'2013Figures'!$E:$E,$B$1)</f>
        <v>0</v>
      </c>
      <c r="E300" s="9">
        <f>SUMIFS('2013Figures'!$J:$J,'2013Figures'!$C:$C,$A300,'2013Figures'!$H:$H,$B300,'2013Figures'!$I:$I,$C300,'2013Figures'!$B:$B,"BrokerToCy",'2013Figures'!$G:$G,"E1",'2013Figures'!$E:$E,$B$1)</f>
        <v>0</v>
      </c>
      <c r="F300" s="9">
        <f>SUMIFS('2013Figures'!$J:$J,'2013Figures'!$C:$C,$A300,'2013Figures'!$H:$H,$B300,'2013Figures'!$I:$I,$C300,'2013Figures'!$B:$B,"BrokerToCy",'2013Figures'!$G:$G,"P1",'2013Figures'!$E:$E,$B$1)</f>
        <v>0</v>
      </c>
      <c r="G300" s="9">
        <f>SUMIFS('2013Figures'!$J:$J,'2013Figures'!$C:$C,$A300,'2013Figures'!$H:$H,$B300,'2013Figures'!$I:$I,$C300,'2013Figures'!$B:$B,"CyToBroker",'2013Figures'!$G:$G,"E1",'2013Figures'!$E:$E,$B$1)</f>
        <v>0</v>
      </c>
      <c r="H300" s="9">
        <f>SUMIFS('2013Figures'!$J:$J,'2013Figures'!$C:$C,$A300,'2013Figures'!$H:$H,$B300,'2013Figures'!$I:$I,$C300,'2013Figures'!$B:$B,"CyToBroker",'2013Figures'!$G:$G,"P1",'2013Figures'!$E:$E,$B$1)</f>
        <v>0</v>
      </c>
      <c r="J300" s="8">
        <v>201401</v>
      </c>
      <c r="L300" s="42">
        <f>SUMIFS('2012Figures'!$J:$J,'2012Figures'!$C:$C,$A300,'2012Figures'!$H:$H,$B300,'2012Figures'!$I:$I,$C300,'2012Figures'!$E:$E,$B$1)</f>
        <v>0</v>
      </c>
      <c r="M300" s="52">
        <f>SUMIFS('2012Figures'!$J:$J,'2012Figures'!$C:$C,$A300,'2012Figures'!$H:$H,$B300,'2012Figures'!$I:$I,$C300,'2012Figures'!$B:$B,"BrokerToCy",'2012Figures'!$G:$G,"E1",'2012Figures'!$E:$E,$B$1)</f>
        <v>0</v>
      </c>
      <c r="N300" s="52">
        <f>SUMIFS('2012Figures'!$J:$J,'2012Figures'!$C:$C,$A300,'2012Figures'!$H:$H,$B300,'2012Figures'!$I:$I,$C300,'2012Figures'!$B:$B,"BrokerToCy",'2012Figures'!$G:$G,"P1",'2012Figures'!$E:$E,$B$1)</f>
        <v>0</v>
      </c>
      <c r="O300" s="52">
        <f>SUMIFS('2012Figures'!$J:$J,'2012Figures'!$C:$C,$A300,'2012Figures'!$H:$H,$B300,'2012Figures'!$I:$I,$C300,'2012Figures'!$B:$B,"CyToBroker",'2012Figures'!$G:$G,"E1",'2012Figures'!$E:$E,$B$1)</f>
        <v>0</v>
      </c>
      <c r="P300" s="52">
        <f>SUMIFS('2012Figures'!$J:$J,'2012Figures'!$C:$C,$A300,'2012Figures'!$H:$H,$B300,'2012Figures'!$I:$I,$C300,'2012Figures'!$B:$B,"CyToBroker",'2012Figures'!$G:$G,"P1",'2012Figures'!$E:$E,$B$1)</f>
        <v>0</v>
      </c>
      <c r="R300" s="46" t="str">
        <f t="shared" si="29"/>
        <v/>
      </c>
      <c r="S300" s="46" t="str">
        <f t="shared" si="29"/>
        <v/>
      </c>
      <c r="T300" s="46" t="str">
        <f t="shared" si="29"/>
        <v/>
      </c>
      <c r="U300" s="46" t="str">
        <f t="shared" si="29"/>
        <v/>
      </c>
      <c r="V300" s="46" t="str">
        <f t="shared" si="29"/>
        <v/>
      </c>
    </row>
    <row r="301" spans="1:22" x14ac:dyDescent="0.2">
      <c r="A301" s="1">
        <v>207</v>
      </c>
      <c r="B301" s="1" t="s">
        <v>31</v>
      </c>
      <c r="C301" s="8">
        <v>1</v>
      </c>
      <c r="D301" s="29">
        <f>SUMIFS('2013Figures'!$J:$J,'2013Figures'!$C:$C,$A301,'2013Figures'!$H:$H,$B301,'2013Figures'!$I:$I,$C301,'2013Figures'!$E:$E,$B$1)</f>
        <v>2143</v>
      </c>
      <c r="E301" s="9">
        <f>SUMIFS('2013Figures'!$J:$J,'2013Figures'!$C:$C,$A301,'2013Figures'!$H:$H,$B301,'2013Figures'!$I:$I,$C301,'2013Figures'!$B:$B,"BrokerToCy",'2013Figures'!$G:$G,"E1",'2013Figures'!$E:$E,$B$1)</f>
        <v>0</v>
      </c>
      <c r="F301" s="9">
        <f>SUMIFS('2013Figures'!$J:$J,'2013Figures'!$C:$C,$A301,'2013Figures'!$H:$H,$B301,'2013Figures'!$I:$I,$C301,'2013Figures'!$B:$B,"BrokerToCy",'2013Figures'!$G:$G,"P1",'2013Figures'!$E:$E,$B$1)</f>
        <v>0</v>
      </c>
      <c r="G301" s="9">
        <f>SUMIFS('2013Figures'!$J:$J,'2013Figures'!$C:$C,$A301,'2013Figures'!$H:$H,$B301,'2013Figures'!$I:$I,$C301,'2013Figures'!$B:$B,"CyToBroker",'2013Figures'!$G:$G,"E1",'2013Figures'!$E:$E,$B$1)</f>
        <v>2143</v>
      </c>
      <c r="H301" s="9">
        <f>SUMIFS('2013Figures'!$J:$J,'2013Figures'!$C:$C,$A301,'2013Figures'!$H:$H,$B301,'2013Figures'!$I:$I,$C301,'2013Figures'!$B:$B,"CyToBroker",'2013Figures'!$G:$G,"P1",'2013Figures'!$E:$E,$B$1)</f>
        <v>0</v>
      </c>
      <c r="I301" s="30"/>
      <c r="J301" s="31">
        <v>200901</v>
      </c>
      <c r="K301" s="30"/>
      <c r="L301" s="42">
        <f>SUMIFS('2012Figures'!$J:$J,'2012Figures'!$C:$C,$A301,'2012Figures'!$H:$H,$B301,'2012Figures'!$I:$I,$C301,'2012Figures'!$E:$E,$B$1)</f>
        <v>189</v>
      </c>
      <c r="M301" s="52">
        <f>SUMIFS('2012Figures'!$J:$J,'2012Figures'!$C:$C,$A301,'2012Figures'!$H:$H,$B301,'2012Figures'!$I:$I,$C301,'2012Figures'!$B:$B,"BrokerToCy",'2012Figures'!$G:$G,"E1",'2012Figures'!$E:$E,$B$1)</f>
        <v>0</v>
      </c>
      <c r="N301" s="52">
        <f>SUMIFS('2012Figures'!$J:$J,'2012Figures'!$C:$C,$A301,'2012Figures'!$H:$H,$B301,'2012Figures'!$I:$I,$C301,'2012Figures'!$B:$B,"BrokerToCy",'2012Figures'!$G:$G,"P1",'2012Figures'!$E:$E,$B$1)</f>
        <v>0</v>
      </c>
      <c r="O301" s="52">
        <f>SUMIFS('2012Figures'!$J:$J,'2012Figures'!$C:$C,$A301,'2012Figures'!$H:$H,$B301,'2012Figures'!$I:$I,$C301,'2012Figures'!$B:$B,"CyToBroker",'2012Figures'!$G:$G,"E1",'2012Figures'!$E:$E,$B$1)</f>
        <v>189</v>
      </c>
      <c r="P301" s="52">
        <f>SUMIFS('2012Figures'!$J:$J,'2012Figures'!$C:$C,$A301,'2012Figures'!$H:$H,$B301,'2012Figures'!$I:$I,$C301,'2012Figures'!$B:$B,"CyToBroker",'2012Figures'!$G:$G,"P1",'2012Figures'!$E:$E,$B$1)</f>
        <v>0</v>
      </c>
      <c r="Q301" s="30"/>
      <c r="R301" s="46">
        <f t="shared" si="29"/>
        <v>10.34</v>
      </c>
      <c r="S301" s="46" t="str">
        <f t="shared" si="29"/>
        <v/>
      </c>
      <c r="T301" s="46" t="str">
        <f t="shared" si="29"/>
        <v/>
      </c>
      <c r="U301" s="46">
        <f t="shared" si="29"/>
        <v>10.34</v>
      </c>
      <c r="V301" s="46" t="str">
        <f t="shared" si="29"/>
        <v/>
      </c>
    </row>
    <row r="302" spans="1:22" x14ac:dyDescent="0.2">
      <c r="A302" s="1">
        <v>207</v>
      </c>
      <c r="B302" s="1" t="s">
        <v>31</v>
      </c>
      <c r="D302" s="29">
        <f>SUMIFS('2013Figures'!$J:$J,'2013Figures'!$C:$C,$A302,'2013Figures'!$I:$I,"",'2013Figures'!$E:$E,$B$1)</f>
        <v>0</v>
      </c>
      <c r="E302" s="9">
        <f>SUMIFS('2013Figures'!$J:$J,'2013Figures'!$C:$C,$A302,'2013Figures'!$I:$I,"",'2013Figures'!$B:$B,"BrokerToCy",'2013Figures'!$G:$G,"E1",'2013Figures'!$E:$E,$B$1)</f>
        <v>0</v>
      </c>
      <c r="F302" s="9">
        <f>SUMIFS('2013Figures'!$J:$J,'2013Figures'!$C:$C,$A302,'2013Figures'!$I:$I,"",'2013Figures'!$B:$B,"BrokerToCy",'2013Figures'!$G:$G,"P1",'2013Figures'!$E:$E,$B$1)</f>
        <v>0</v>
      </c>
      <c r="G302" s="9">
        <f>SUMIFS('2013Figures'!$J:$J,'2013Figures'!$C:$C,$A302,'2013Figures'!$I:$I,"",'2013Figures'!$B:$B,"CyToBroker",'2013Figures'!$G:$G,"E1",'2013Figures'!$E:$E,$B$1)</f>
        <v>0</v>
      </c>
      <c r="H302" s="9">
        <f>SUMIFS('2013Figures'!$J:$J,'2013Figures'!$C:$C,$A302,'2013Figures'!$I:$I,"",'2013Figures'!$B:$B,"CyToBroker",'2013Figures'!$G:$G,"P1",'2013Figures'!$E:$E,$B$1)</f>
        <v>0</v>
      </c>
      <c r="J302" s="8" t="s">
        <v>131</v>
      </c>
      <c r="L302" s="42">
        <f>SUMIFS('2012Figures'!$J:$J,'2012Figures'!$C:$C,$A302,'2012Figures'!$I:$I,"",'2012Figures'!$E:$E,$B$1)</f>
        <v>0</v>
      </c>
      <c r="M302" s="52">
        <f>SUMIFS('2012Figures'!$J:$J,'2012Figures'!$C:$C,$A302,'2012Figures'!$I:$I,"",'2012Figures'!$B:$B,"BrokerToCy",'2012Figures'!$G:$G,"E1",'2012Figures'!$E:$E,$B$1)</f>
        <v>0</v>
      </c>
      <c r="N302" s="52">
        <f>SUMIFS('2012Figures'!$J:$J,'2012Figures'!$C:$C,$A302,'2012Figures'!$I:$I,"",'2012Figures'!$B:$B,"BrokerToCy",'2012Figures'!$G:$G,"P1",'2012Figures'!$E:$E,$B$1)</f>
        <v>0</v>
      </c>
      <c r="O302" s="52">
        <f>SUMIFS('2012Figures'!$J:$J,'2012Figures'!$C:$C,$A302,'2012Figures'!$I:$I,"",'2012Figures'!$B:$B,"CyToBroker",'2012Figures'!$G:$G,"E1",'2012Figures'!$E:$E,$B$1)</f>
        <v>0</v>
      </c>
      <c r="P302" s="52">
        <f>SUMIFS('2012Figures'!$J:$J,'2012Figures'!$C:$C,$A302,'2012Figures'!$I:$I,"",'2012Figures'!$B:$B,"CyToBroker",'2012Figures'!$G:$G,"P1",'2012Figures'!$E:$E,$B$1)</f>
        <v>0</v>
      </c>
      <c r="R302" s="46" t="str">
        <f t="shared" si="29"/>
        <v/>
      </c>
      <c r="S302" s="46" t="str">
        <f t="shared" si="29"/>
        <v/>
      </c>
      <c r="T302" s="46" t="str">
        <f t="shared" si="29"/>
        <v/>
      </c>
      <c r="U302" s="46" t="str">
        <f t="shared" si="29"/>
        <v/>
      </c>
      <c r="V302" s="46" t="str">
        <f t="shared" si="29"/>
        <v/>
      </c>
    </row>
    <row r="303" spans="1:22" x14ac:dyDescent="0.2">
      <c r="A303" s="21"/>
      <c r="B303" s="21" t="s">
        <v>92</v>
      </c>
      <c r="C303" s="22"/>
      <c r="D303" s="23">
        <f>SUM(E303:H303)</f>
        <v>2146</v>
      </c>
      <c r="E303" s="23">
        <f>SUM(E299:E302)</f>
        <v>0</v>
      </c>
      <c r="F303" s="23">
        <f>SUM(F299:F302)</f>
        <v>0</v>
      </c>
      <c r="G303" s="23">
        <f>SUM(G299:G302)</f>
        <v>2146</v>
      </c>
      <c r="H303" s="23">
        <f>SUM(H299:H302)</f>
        <v>0</v>
      </c>
      <c r="I303" s="21"/>
      <c r="J303" s="22"/>
      <c r="K303" s="21"/>
      <c r="L303" s="43">
        <f>SUM(M303:P303)</f>
        <v>190</v>
      </c>
      <c r="M303" s="43">
        <f>SUM(M299:M302)</f>
        <v>0</v>
      </c>
      <c r="N303" s="43">
        <f>SUM(N299:N302)</f>
        <v>0</v>
      </c>
      <c r="O303" s="43">
        <f>SUM(O299:O302)</f>
        <v>190</v>
      </c>
      <c r="P303" s="43">
        <f>SUM(P299:P302)</f>
        <v>0</v>
      </c>
      <c r="Q303" s="21"/>
      <c r="R303" s="21"/>
      <c r="S303" s="21"/>
      <c r="T303" s="21"/>
      <c r="U303" s="21"/>
      <c r="V303" s="21"/>
    </row>
    <row r="304" spans="1:22" x14ac:dyDescent="0.2">
      <c r="A304" s="28">
        <v>210</v>
      </c>
      <c r="B304" s="28" t="s">
        <v>71</v>
      </c>
      <c r="C304" s="17" t="s">
        <v>88</v>
      </c>
      <c r="D304" s="18">
        <f>SUMIFS('2013Figures'!$J:$J,'2013Figures'!$C:$C,$A304,'2013Figures'!$E:$E,$B$1)</f>
        <v>0</v>
      </c>
      <c r="E304" s="18">
        <f>SUMIFS('2013Figures'!$J:$J,'2013Figures'!$C:$C,$A304,'2013Figures'!$B:$B,"BrokerToCy",'2013Figures'!$G:$G,"E1",'2013Figures'!$E:$E,$B$1)</f>
        <v>0</v>
      </c>
      <c r="F304" s="18">
        <f>SUMIFS('2013Figures'!$J:$J,'2013Figures'!$C:$C,$A304,'2013Figures'!$B:$B,"BrokerToCy",'2013Figures'!$G:$G,"P1",'2013Figures'!$E:$E,$B$1)</f>
        <v>0</v>
      </c>
      <c r="G304" s="18">
        <f>SUMIFS('2013Figures'!$J:$J,'2013Figures'!$C:$C,$A304,'2013Figures'!$B:$B,"CyToBroker",'2013Figures'!$G:$G,"E1",'2013Figures'!$E:$E,$B$1)</f>
        <v>0</v>
      </c>
      <c r="H304" s="18">
        <f>SUMIFS('2013Figures'!$J:$J,'2013Figures'!$C:$C,$A304,'2013Figures'!$B:$B,"CyToBroker",'2013Figures'!$G:$G,"P1",'2013Figures'!$E:$E,$B$1)</f>
        <v>0</v>
      </c>
      <c r="I304" s="28"/>
      <c r="J304" s="17"/>
      <c r="K304" s="28"/>
      <c r="L304" s="50">
        <f>SUMIFS('2012Figures'!$J:$J,'2012Figures'!$C:$C,$A304,'2012Figures'!$E:$E,$B$1)</f>
        <v>0</v>
      </c>
      <c r="M304" s="50">
        <f>SUMIFS('2012Figures'!$J:$J,'2012Figures'!$C:$C,$A304,'2012Figures'!$B:$B,"BrokerToCy",'2012Figures'!$G:$G,"E1",'2012Figures'!$E:$E,$B$1)</f>
        <v>0</v>
      </c>
      <c r="N304" s="50">
        <f>SUMIFS('2012Figures'!$J:$J,'2012Figures'!$C:$C,$A304,'2012Figures'!$B:$B,"BrokerToCy",'2012Figures'!$G:$G,"P1",'2012Figures'!$E:$E,$B$1)</f>
        <v>0</v>
      </c>
      <c r="O304" s="50">
        <f>SUMIFS('2012Figures'!$J:$J,'2012Figures'!$C:$C,$A304,'2012Figures'!$B:$B,"CyToBroker",'2012Figures'!$G:$G,"E1",'2012Figures'!$E:$E,$B$1)</f>
        <v>0</v>
      </c>
      <c r="P304" s="50">
        <f>SUMIFS('2012Figures'!$J:$J,'2012Figures'!$C:$C,$A304,'2012Figures'!$B:$B,"CyToBroker",'2012Figures'!$G:$G,"P1",'2012Figures'!$E:$E,$B$1)</f>
        <v>0</v>
      </c>
      <c r="Q304" s="28"/>
      <c r="R304" s="46" t="str">
        <f t="shared" si="29"/>
        <v/>
      </c>
      <c r="S304" s="46" t="str">
        <f t="shared" si="29"/>
        <v/>
      </c>
      <c r="T304" s="46" t="str">
        <f t="shared" si="29"/>
        <v/>
      </c>
      <c r="U304" s="46" t="str">
        <f t="shared" si="29"/>
        <v/>
      </c>
      <c r="V304" s="46" t="str">
        <f t="shared" si="29"/>
        <v/>
      </c>
    </row>
    <row r="305" spans="1:22" x14ac:dyDescent="0.2">
      <c r="A305" s="1">
        <v>210</v>
      </c>
      <c r="B305" s="1" t="s">
        <v>71</v>
      </c>
      <c r="C305" s="8">
        <v>5</v>
      </c>
      <c r="D305" s="29">
        <f>SUMIFS('2013Figures'!$J:$J,'2013Figures'!$C:$C,$A305,'2013Figures'!$H:$H,$B305,'2013Figures'!$I:$I,$C305,'2013Figures'!$E:$E,$B$1)</f>
        <v>0</v>
      </c>
      <c r="E305" s="9">
        <f>SUMIFS('2013Figures'!$J:$J,'2013Figures'!$C:$C,$A305,'2013Figures'!$H:$H,$B305,'2013Figures'!$I:$I,$C305,'2013Figures'!$B:$B,"BrokerToCy",'2013Figures'!$G:$G,"E1",'2013Figures'!$E:$E,$B$1)</f>
        <v>0</v>
      </c>
      <c r="F305" s="9">
        <f>SUMIFS('2013Figures'!$J:$J,'2013Figures'!$C:$C,$A305,'2013Figures'!$H:$H,$B305,'2013Figures'!$I:$I,$C305,'2013Figures'!$B:$B,"BrokerToCy",'2013Figures'!$G:$G,"P1",'2013Figures'!$E:$E,$B$1)</f>
        <v>0</v>
      </c>
      <c r="G305" s="9">
        <f>SUMIFS('2013Figures'!$J:$J,'2013Figures'!$C:$C,$A305,'2013Figures'!$H:$H,$B305,'2013Figures'!$I:$I,$C305,'2013Figures'!$B:$B,"CyToBroker",'2013Figures'!$G:$G,"E1",'2013Figures'!$E:$E,$B$1)</f>
        <v>0</v>
      </c>
      <c r="H305" s="9">
        <f>SUMIFS('2013Figures'!$J:$J,'2013Figures'!$C:$C,$A305,'2013Figures'!$H:$H,$B305,'2013Figures'!$I:$I,$C305,'2013Figures'!$B:$B,"CyToBroker",'2013Figures'!$G:$G,"P1",'2013Figures'!$E:$E,$B$1)</f>
        <v>0</v>
      </c>
      <c r="J305" s="8">
        <v>201501</v>
      </c>
      <c r="L305" s="42">
        <f>SUMIFS('2012Figures'!$J:$J,'2012Figures'!$C:$C,$A305,'2012Figures'!$H:$H,$B305,'2012Figures'!$I:$I,$C305,'2012Figures'!$E:$E,$B$1)</f>
        <v>0</v>
      </c>
      <c r="M305" s="52">
        <f>SUMIFS('2012Figures'!$J:$J,'2012Figures'!$C:$C,$A305,'2012Figures'!$H:$H,$B305,'2012Figures'!$I:$I,$C305,'2012Figures'!$B:$B,"BrokerToCy",'2012Figures'!$G:$G,"E1",'2012Figures'!$E:$E,$B$1)</f>
        <v>0</v>
      </c>
      <c r="N305" s="52">
        <f>SUMIFS('2012Figures'!$J:$J,'2012Figures'!$C:$C,$A305,'2012Figures'!$H:$H,$B305,'2012Figures'!$I:$I,$C305,'2012Figures'!$B:$B,"BrokerToCy",'2012Figures'!$G:$G,"P1",'2012Figures'!$E:$E,$B$1)</f>
        <v>0</v>
      </c>
      <c r="O305" s="52">
        <f>SUMIFS('2012Figures'!$J:$J,'2012Figures'!$C:$C,$A305,'2012Figures'!$H:$H,$B305,'2012Figures'!$I:$I,$C305,'2012Figures'!$B:$B,"CyToBroker",'2012Figures'!$G:$G,"E1",'2012Figures'!$E:$E,$B$1)</f>
        <v>0</v>
      </c>
      <c r="P305" s="52">
        <f>SUMIFS('2012Figures'!$J:$J,'2012Figures'!$C:$C,$A305,'2012Figures'!$H:$H,$B305,'2012Figures'!$I:$I,$C305,'2012Figures'!$B:$B,"CyToBroker",'2012Figures'!$G:$G,"P1",'2012Figures'!$E:$E,$B$1)</f>
        <v>0</v>
      </c>
      <c r="R305" s="46" t="str">
        <f t="shared" si="29"/>
        <v/>
      </c>
      <c r="S305" s="46" t="str">
        <f t="shared" si="29"/>
        <v/>
      </c>
      <c r="T305" s="46" t="str">
        <f t="shared" si="29"/>
        <v/>
      </c>
      <c r="U305" s="46" t="str">
        <f t="shared" si="29"/>
        <v/>
      </c>
      <c r="V305" s="46" t="str">
        <f t="shared" si="29"/>
        <v/>
      </c>
    </row>
    <row r="306" spans="1:22" x14ac:dyDescent="0.2">
      <c r="A306" s="1">
        <v>210</v>
      </c>
      <c r="B306" s="1" t="s">
        <v>71</v>
      </c>
      <c r="C306" s="8">
        <v>4</v>
      </c>
      <c r="D306" s="29">
        <f>SUMIFS('2013Figures'!$J:$J,'2013Figures'!$C:$C,$A306,'2013Figures'!$H:$H,$B306,'2013Figures'!$I:$I,$C306,'2013Figures'!$E:$E,$B$1)</f>
        <v>0</v>
      </c>
      <c r="E306" s="9">
        <f>SUMIFS('2013Figures'!$J:$J,'2013Figures'!$C:$C,$A306,'2013Figures'!$H:$H,$B306,'2013Figures'!$I:$I,$C306,'2013Figures'!$B:$B,"BrokerToCy",'2013Figures'!$G:$G,"E1",'2013Figures'!$E:$E,$B$1)</f>
        <v>0</v>
      </c>
      <c r="F306" s="9">
        <f>SUMIFS('2013Figures'!$J:$J,'2013Figures'!$C:$C,$A306,'2013Figures'!$H:$H,$B306,'2013Figures'!$I:$I,$C306,'2013Figures'!$B:$B,"BrokerToCy",'2013Figures'!$G:$G,"P1",'2013Figures'!$E:$E,$B$1)</f>
        <v>0</v>
      </c>
      <c r="G306" s="9">
        <f>SUMIFS('2013Figures'!$J:$J,'2013Figures'!$C:$C,$A306,'2013Figures'!$H:$H,$B306,'2013Figures'!$I:$I,$C306,'2013Figures'!$B:$B,"CyToBroker",'2013Figures'!$G:$G,"E1",'2013Figures'!$E:$E,$B$1)</f>
        <v>0</v>
      </c>
      <c r="H306" s="9">
        <f>SUMIFS('2013Figures'!$J:$J,'2013Figures'!$C:$C,$A306,'2013Figures'!$H:$H,$B306,'2013Figures'!$I:$I,$C306,'2013Figures'!$B:$B,"CyToBroker",'2013Figures'!$G:$G,"P1",'2013Figures'!$E:$E,$B$1)</f>
        <v>0</v>
      </c>
      <c r="I306" s="30"/>
      <c r="J306" s="31">
        <v>201301</v>
      </c>
      <c r="K306" s="30"/>
      <c r="L306" s="42">
        <f>SUMIFS('2012Figures'!$J:$J,'2012Figures'!$C:$C,$A306,'2012Figures'!$H:$H,$B306,'2012Figures'!$I:$I,$C306,'2012Figures'!$E:$E,$B$1)</f>
        <v>0</v>
      </c>
      <c r="M306" s="52">
        <f>SUMIFS('2012Figures'!$J:$J,'2012Figures'!$C:$C,$A306,'2012Figures'!$H:$H,$B306,'2012Figures'!$I:$I,$C306,'2012Figures'!$B:$B,"BrokerToCy",'2012Figures'!$G:$G,"E1",'2012Figures'!$E:$E,$B$1)</f>
        <v>0</v>
      </c>
      <c r="N306" s="52">
        <f>SUMIFS('2012Figures'!$J:$J,'2012Figures'!$C:$C,$A306,'2012Figures'!$H:$H,$B306,'2012Figures'!$I:$I,$C306,'2012Figures'!$B:$B,"BrokerToCy",'2012Figures'!$G:$G,"P1",'2012Figures'!$E:$E,$B$1)</f>
        <v>0</v>
      </c>
      <c r="O306" s="52">
        <f>SUMIFS('2012Figures'!$J:$J,'2012Figures'!$C:$C,$A306,'2012Figures'!$H:$H,$B306,'2012Figures'!$I:$I,$C306,'2012Figures'!$B:$B,"CyToBroker",'2012Figures'!$G:$G,"E1",'2012Figures'!$E:$E,$B$1)</f>
        <v>0</v>
      </c>
      <c r="P306" s="52">
        <f>SUMIFS('2012Figures'!$J:$J,'2012Figures'!$C:$C,$A306,'2012Figures'!$H:$H,$B306,'2012Figures'!$I:$I,$C306,'2012Figures'!$B:$B,"CyToBroker",'2012Figures'!$G:$G,"P1",'2012Figures'!$E:$E,$B$1)</f>
        <v>0</v>
      </c>
      <c r="Q306" s="30"/>
      <c r="R306" s="46" t="str">
        <f t="shared" si="29"/>
        <v/>
      </c>
      <c r="S306" s="46" t="str">
        <f t="shared" si="29"/>
        <v/>
      </c>
      <c r="T306" s="46" t="str">
        <f t="shared" si="29"/>
        <v/>
      </c>
      <c r="U306" s="46" t="str">
        <f t="shared" si="29"/>
        <v/>
      </c>
      <c r="V306" s="46" t="str">
        <f t="shared" si="29"/>
        <v/>
      </c>
    </row>
    <row r="307" spans="1:22" x14ac:dyDescent="0.2">
      <c r="A307" s="1">
        <v>210</v>
      </c>
      <c r="B307" s="1" t="s">
        <v>71</v>
      </c>
      <c r="C307" s="8">
        <v>3</v>
      </c>
      <c r="D307" s="29">
        <f>SUMIFS('2013Figures'!$J:$J,'2013Figures'!$C:$C,$A307,'2013Figures'!$H:$H,$B307,'2013Figures'!$I:$I,$C307,'2013Figures'!$E:$E,$B$1)</f>
        <v>0</v>
      </c>
      <c r="E307" s="9">
        <f>SUMIFS('2013Figures'!$J:$J,'2013Figures'!$C:$C,$A307,'2013Figures'!$H:$H,$B307,'2013Figures'!$I:$I,$C307,'2013Figures'!$B:$B,"BrokerToCy",'2013Figures'!$G:$G,"E1",'2013Figures'!$E:$E,$B$1)</f>
        <v>0</v>
      </c>
      <c r="F307" s="9">
        <f>SUMIFS('2013Figures'!$J:$J,'2013Figures'!$C:$C,$A307,'2013Figures'!$H:$H,$B307,'2013Figures'!$I:$I,$C307,'2013Figures'!$B:$B,"BrokerToCy",'2013Figures'!$G:$G,"P1",'2013Figures'!$E:$E,$B$1)</f>
        <v>0</v>
      </c>
      <c r="G307" s="9">
        <f>SUMIFS('2013Figures'!$J:$J,'2013Figures'!$C:$C,$A307,'2013Figures'!$H:$H,$B307,'2013Figures'!$I:$I,$C307,'2013Figures'!$B:$B,"CyToBroker",'2013Figures'!$G:$G,"E1",'2013Figures'!$E:$E,$B$1)</f>
        <v>0</v>
      </c>
      <c r="H307" s="9">
        <f>SUMIFS('2013Figures'!$J:$J,'2013Figures'!$C:$C,$A307,'2013Figures'!$H:$H,$B307,'2013Figures'!$I:$I,$C307,'2013Figures'!$B:$B,"CyToBroker",'2013Figures'!$G:$G,"P1",'2013Figures'!$E:$E,$B$1)</f>
        <v>0</v>
      </c>
      <c r="J307" s="8">
        <v>201201</v>
      </c>
      <c r="L307" s="42">
        <f>SUMIFS('2012Figures'!$J:$J,'2012Figures'!$C:$C,$A307,'2012Figures'!$H:$H,$B307,'2012Figures'!$I:$I,$C307,'2012Figures'!$E:$E,$B$1)</f>
        <v>0</v>
      </c>
      <c r="M307" s="52">
        <f>SUMIFS('2012Figures'!$J:$J,'2012Figures'!$C:$C,$A307,'2012Figures'!$H:$H,$B307,'2012Figures'!$I:$I,$C307,'2012Figures'!$B:$B,"BrokerToCy",'2012Figures'!$G:$G,"E1",'2012Figures'!$E:$E,$B$1)</f>
        <v>0</v>
      </c>
      <c r="N307" s="52">
        <f>SUMIFS('2012Figures'!$J:$J,'2012Figures'!$C:$C,$A307,'2012Figures'!$H:$H,$B307,'2012Figures'!$I:$I,$C307,'2012Figures'!$B:$B,"BrokerToCy",'2012Figures'!$G:$G,"P1",'2012Figures'!$E:$E,$B$1)</f>
        <v>0</v>
      </c>
      <c r="O307" s="52">
        <f>SUMIFS('2012Figures'!$J:$J,'2012Figures'!$C:$C,$A307,'2012Figures'!$H:$H,$B307,'2012Figures'!$I:$I,$C307,'2012Figures'!$B:$B,"CyToBroker",'2012Figures'!$G:$G,"E1",'2012Figures'!$E:$E,$B$1)</f>
        <v>0</v>
      </c>
      <c r="P307" s="52">
        <f>SUMIFS('2012Figures'!$J:$J,'2012Figures'!$C:$C,$A307,'2012Figures'!$H:$H,$B307,'2012Figures'!$I:$I,$C307,'2012Figures'!$B:$B,"CyToBroker",'2012Figures'!$G:$G,"P1",'2012Figures'!$E:$E,$B$1)</f>
        <v>0</v>
      </c>
      <c r="R307" s="46" t="str">
        <f t="shared" si="29"/>
        <v/>
      </c>
      <c r="S307" s="46" t="str">
        <f t="shared" si="29"/>
        <v/>
      </c>
      <c r="T307" s="46" t="str">
        <f t="shared" si="29"/>
        <v/>
      </c>
      <c r="U307" s="46" t="str">
        <f t="shared" si="29"/>
        <v/>
      </c>
      <c r="V307" s="46" t="str">
        <f t="shared" si="29"/>
        <v/>
      </c>
    </row>
    <row r="308" spans="1:22" x14ac:dyDescent="0.2">
      <c r="A308" s="1">
        <v>210</v>
      </c>
      <c r="B308" s="1" t="s">
        <v>71</v>
      </c>
      <c r="C308" s="8">
        <v>2</v>
      </c>
      <c r="D308" s="29">
        <f>SUMIFS('2013Figures'!$J:$J,'2013Figures'!$C:$C,$A308,'2013Figures'!$H:$H,$B308,'2013Figures'!$I:$I,$C308,'2013Figures'!$E:$E,$B$1)</f>
        <v>0</v>
      </c>
      <c r="E308" s="9">
        <f>SUMIFS('2013Figures'!$J:$J,'2013Figures'!$C:$C,$A308,'2013Figures'!$H:$H,$B308,'2013Figures'!$I:$I,$C308,'2013Figures'!$B:$B,"BrokerToCy",'2013Figures'!$G:$G,"E1",'2013Figures'!$E:$E,$B$1)</f>
        <v>0</v>
      </c>
      <c r="F308" s="9">
        <f>SUMIFS('2013Figures'!$J:$J,'2013Figures'!$C:$C,$A308,'2013Figures'!$H:$H,$B308,'2013Figures'!$I:$I,$C308,'2013Figures'!$B:$B,"BrokerToCy",'2013Figures'!$G:$G,"P1",'2013Figures'!$E:$E,$B$1)</f>
        <v>0</v>
      </c>
      <c r="G308" s="9">
        <f>SUMIFS('2013Figures'!$J:$J,'2013Figures'!$C:$C,$A308,'2013Figures'!$H:$H,$B308,'2013Figures'!$I:$I,$C308,'2013Figures'!$B:$B,"CyToBroker",'2013Figures'!$G:$G,"E1",'2013Figures'!$E:$E,$B$1)</f>
        <v>0</v>
      </c>
      <c r="H308" s="9">
        <f>SUMIFS('2013Figures'!$J:$J,'2013Figures'!$C:$C,$A308,'2013Figures'!$H:$H,$B308,'2013Figures'!$I:$I,$C308,'2013Figures'!$B:$B,"CyToBroker",'2013Figures'!$G:$G,"P1",'2013Figures'!$E:$E,$B$1)</f>
        <v>0</v>
      </c>
      <c r="J308" s="8">
        <v>201101</v>
      </c>
      <c r="L308" s="42">
        <f>SUMIFS('2012Figures'!$J:$J,'2012Figures'!$C:$C,$A308,'2012Figures'!$H:$H,$B308,'2012Figures'!$I:$I,$C308,'2012Figures'!$E:$E,$B$1)</f>
        <v>0</v>
      </c>
      <c r="M308" s="52">
        <f>SUMIFS('2012Figures'!$J:$J,'2012Figures'!$C:$C,$A308,'2012Figures'!$H:$H,$B308,'2012Figures'!$I:$I,$C308,'2012Figures'!$B:$B,"BrokerToCy",'2012Figures'!$G:$G,"E1",'2012Figures'!$E:$E,$B$1)</f>
        <v>0</v>
      </c>
      <c r="N308" s="52">
        <f>SUMIFS('2012Figures'!$J:$J,'2012Figures'!$C:$C,$A308,'2012Figures'!$H:$H,$B308,'2012Figures'!$I:$I,$C308,'2012Figures'!$B:$B,"BrokerToCy",'2012Figures'!$G:$G,"P1",'2012Figures'!$E:$E,$B$1)</f>
        <v>0</v>
      </c>
      <c r="O308" s="52">
        <f>SUMIFS('2012Figures'!$J:$J,'2012Figures'!$C:$C,$A308,'2012Figures'!$H:$H,$B308,'2012Figures'!$I:$I,$C308,'2012Figures'!$B:$B,"CyToBroker",'2012Figures'!$G:$G,"E1",'2012Figures'!$E:$E,$B$1)</f>
        <v>0</v>
      </c>
      <c r="P308" s="52">
        <f>SUMIFS('2012Figures'!$J:$J,'2012Figures'!$C:$C,$A308,'2012Figures'!$H:$H,$B308,'2012Figures'!$I:$I,$C308,'2012Figures'!$B:$B,"CyToBroker",'2012Figures'!$G:$G,"P1",'2012Figures'!$E:$E,$B$1)</f>
        <v>0</v>
      </c>
      <c r="R308" s="46" t="str">
        <f t="shared" si="29"/>
        <v/>
      </c>
      <c r="S308" s="46" t="str">
        <f t="shared" si="29"/>
        <v/>
      </c>
      <c r="T308" s="46" t="str">
        <f t="shared" si="29"/>
        <v/>
      </c>
      <c r="U308" s="46" t="str">
        <f t="shared" si="29"/>
        <v/>
      </c>
      <c r="V308" s="46" t="str">
        <f t="shared" si="29"/>
        <v/>
      </c>
    </row>
    <row r="309" spans="1:22" x14ac:dyDescent="0.2">
      <c r="A309" s="1">
        <v>210</v>
      </c>
      <c r="B309" s="1" t="s">
        <v>71</v>
      </c>
      <c r="C309" s="8">
        <v>1</v>
      </c>
      <c r="D309" s="29">
        <f>SUMIFS('2013Figures'!$J:$J,'2013Figures'!$C:$C,$A309,'2013Figures'!$H:$H,$B309,'2013Figures'!$I:$I,$C309,'2013Figures'!$E:$E,$B$1)</f>
        <v>0</v>
      </c>
      <c r="E309" s="9">
        <f>SUMIFS('2013Figures'!$J:$J,'2013Figures'!$C:$C,$A309,'2013Figures'!$H:$H,$B309,'2013Figures'!$I:$I,$C309,'2013Figures'!$B:$B,"BrokerToCy",'2013Figures'!$G:$G,"E1",'2013Figures'!$E:$E,$B$1)</f>
        <v>0</v>
      </c>
      <c r="F309" s="9">
        <f>SUMIFS('2013Figures'!$J:$J,'2013Figures'!$C:$C,$A309,'2013Figures'!$H:$H,$B309,'2013Figures'!$I:$I,$C309,'2013Figures'!$B:$B,"BrokerToCy",'2013Figures'!$G:$G,"P1",'2013Figures'!$E:$E,$B$1)</f>
        <v>0</v>
      </c>
      <c r="G309" s="9">
        <f>SUMIFS('2013Figures'!$J:$J,'2013Figures'!$C:$C,$A309,'2013Figures'!$H:$H,$B309,'2013Figures'!$I:$I,$C309,'2013Figures'!$B:$B,"CyToBroker",'2013Figures'!$G:$G,"E1",'2013Figures'!$E:$E,$B$1)</f>
        <v>0</v>
      </c>
      <c r="H309" s="9">
        <f>SUMIFS('2013Figures'!$J:$J,'2013Figures'!$C:$C,$A309,'2013Figures'!$H:$H,$B309,'2013Figures'!$I:$I,$C309,'2013Figures'!$B:$B,"CyToBroker",'2013Figures'!$G:$G,"P1",'2013Figures'!$E:$E,$B$1)</f>
        <v>0</v>
      </c>
      <c r="J309" s="8">
        <v>200901</v>
      </c>
      <c r="L309" s="42">
        <f>SUMIFS('2012Figures'!$J:$J,'2012Figures'!$C:$C,$A309,'2012Figures'!$H:$H,$B309,'2012Figures'!$I:$I,$C309,'2012Figures'!$E:$E,$B$1)</f>
        <v>0</v>
      </c>
      <c r="M309" s="52">
        <f>SUMIFS('2012Figures'!$J:$J,'2012Figures'!$C:$C,$A309,'2012Figures'!$H:$H,$B309,'2012Figures'!$I:$I,$C309,'2012Figures'!$B:$B,"BrokerToCy",'2012Figures'!$G:$G,"E1",'2012Figures'!$E:$E,$B$1)</f>
        <v>0</v>
      </c>
      <c r="N309" s="52">
        <f>SUMIFS('2012Figures'!$J:$J,'2012Figures'!$C:$C,$A309,'2012Figures'!$H:$H,$B309,'2012Figures'!$I:$I,$C309,'2012Figures'!$B:$B,"BrokerToCy",'2012Figures'!$G:$G,"P1",'2012Figures'!$E:$E,$B$1)</f>
        <v>0</v>
      </c>
      <c r="O309" s="52">
        <f>SUMIFS('2012Figures'!$J:$J,'2012Figures'!$C:$C,$A309,'2012Figures'!$H:$H,$B309,'2012Figures'!$I:$I,$C309,'2012Figures'!$B:$B,"CyToBroker",'2012Figures'!$G:$G,"E1",'2012Figures'!$E:$E,$B$1)</f>
        <v>0</v>
      </c>
      <c r="P309" s="52">
        <f>SUMIFS('2012Figures'!$J:$J,'2012Figures'!$C:$C,$A309,'2012Figures'!$H:$H,$B309,'2012Figures'!$I:$I,$C309,'2012Figures'!$B:$B,"CyToBroker",'2012Figures'!$G:$G,"P1",'2012Figures'!$E:$E,$B$1)</f>
        <v>0</v>
      </c>
      <c r="R309" s="46" t="str">
        <f t="shared" si="29"/>
        <v/>
      </c>
      <c r="S309" s="46" t="str">
        <f t="shared" si="29"/>
        <v/>
      </c>
      <c r="T309" s="46" t="str">
        <f t="shared" si="29"/>
        <v/>
      </c>
      <c r="U309" s="46" t="str">
        <f t="shared" si="29"/>
        <v/>
      </c>
      <c r="V309" s="46" t="str">
        <f t="shared" si="29"/>
        <v/>
      </c>
    </row>
    <row r="310" spans="1:22" x14ac:dyDescent="0.2">
      <c r="A310" s="1">
        <v>210</v>
      </c>
      <c r="B310" s="1" t="s">
        <v>71</v>
      </c>
      <c r="D310" s="29">
        <f>SUMIFS('2013Figures'!$J:$J,'2013Figures'!$C:$C,$A310,'2013Figures'!$I:$I,"",'2013Figures'!$E:$E,$B$1)</f>
        <v>0</v>
      </c>
      <c r="E310" s="9">
        <f>SUMIFS('2013Figures'!$J:$J,'2013Figures'!$C:$C,$A310,'2013Figures'!$I:$I,"",'2013Figures'!$B:$B,"BrokerToCy",'2013Figures'!$G:$G,"E1",'2013Figures'!$E:$E,$B$1)</f>
        <v>0</v>
      </c>
      <c r="F310" s="9">
        <f>SUMIFS('2013Figures'!$J:$J,'2013Figures'!$C:$C,$A310,'2013Figures'!$I:$I,"",'2013Figures'!$B:$B,"BrokerToCy",'2013Figures'!$G:$G,"P1",'2013Figures'!$E:$E,$B$1)</f>
        <v>0</v>
      </c>
      <c r="G310" s="9">
        <f>SUMIFS('2013Figures'!$J:$J,'2013Figures'!$C:$C,$A310,'2013Figures'!$I:$I,"",'2013Figures'!$B:$B,"CyToBroker",'2013Figures'!$G:$G,"E1",'2013Figures'!$E:$E,$B$1)</f>
        <v>0</v>
      </c>
      <c r="H310" s="9">
        <f>SUMIFS('2013Figures'!$J:$J,'2013Figures'!$C:$C,$A310,'2013Figures'!$I:$I,"",'2013Figures'!$B:$B,"CyToBroker",'2013Figures'!$G:$G,"P1",'2013Figures'!$E:$E,$B$1)</f>
        <v>0</v>
      </c>
      <c r="J310" s="8" t="s">
        <v>131</v>
      </c>
      <c r="L310" s="42">
        <f>SUMIFS('2012Figures'!$J:$J,'2012Figures'!$C:$C,$A310,'2012Figures'!$I:$I,"",'2012Figures'!$E:$E,$B$1)</f>
        <v>0</v>
      </c>
      <c r="M310" s="52">
        <f>SUMIFS('2012Figures'!$J:$J,'2012Figures'!$C:$C,$A310,'2012Figures'!$I:$I,"",'2012Figures'!$B:$B,"BrokerToCy",'2012Figures'!$G:$G,"E1",'2012Figures'!$E:$E,$B$1)</f>
        <v>0</v>
      </c>
      <c r="N310" s="52">
        <f>SUMIFS('2012Figures'!$J:$J,'2012Figures'!$C:$C,$A310,'2012Figures'!$I:$I,"",'2012Figures'!$B:$B,"BrokerToCy",'2012Figures'!$G:$G,"P1",'2012Figures'!$E:$E,$B$1)</f>
        <v>0</v>
      </c>
      <c r="O310" s="52">
        <f>SUMIFS('2012Figures'!$J:$J,'2012Figures'!$C:$C,$A310,'2012Figures'!$I:$I,"",'2012Figures'!$B:$B,"CyToBroker",'2012Figures'!$G:$G,"E1",'2012Figures'!$E:$E,$B$1)</f>
        <v>0</v>
      </c>
      <c r="P310" s="52">
        <f>SUMIFS('2012Figures'!$J:$J,'2012Figures'!$C:$C,$A310,'2012Figures'!$I:$I,"",'2012Figures'!$B:$B,"CyToBroker",'2012Figures'!$G:$G,"P1",'2012Figures'!$E:$E,$B$1)</f>
        <v>0</v>
      </c>
      <c r="R310" s="46" t="str">
        <f t="shared" si="29"/>
        <v/>
      </c>
      <c r="S310" s="46" t="str">
        <f t="shared" si="29"/>
        <v/>
      </c>
      <c r="T310" s="46" t="str">
        <f t="shared" si="29"/>
        <v/>
      </c>
      <c r="U310" s="46" t="str">
        <f t="shared" si="29"/>
        <v/>
      </c>
      <c r="V310" s="46" t="str">
        <f t="shared" si="29"/>
        <v/>
      </c>
    </row>
    <row r="311" spans="1:22" x14ac:dyDescent="0.2">
      <c r="A311" s="21"/>
      <c r="B311" s="21" t="s">
        <v>92</v>
      </c>
      <c r="C311" s="22"/>
      <c r="D311" s="23">
        <f>SUM(E311:H311)</f>
        <v>0</v>
      </c>
      <c r="E311" s="23">
        <f>SUM(E305:E310)</f>
        <v>0</v>
      </c>
      <c r="F311" s="23">
        <f>SUM(F305:F310)</f>
        <v>0</v>
      </c>
      <c r="G311" s="23">
        <f>SUM(G305:G310)</f>
        <v>0</v>
      </c>
      <c r="H311" s="23">
        <f>SUM(H305:H310)</f>
        <v>0</v>
      </c>
      <c r="I311" s="21"/>
      <c r="J311" s="22"/>
      <c r="K311" s="21"/>
      <c r="L311" s="43">
        <f>SUM(M311:P311)</f>
        <v>0</v>
      </c>
      <c r="M311" s="43">
        <f>SUM(M305:M310)</f>
        <v>0</v>
      </c>
      <c r="N311" s="43">
        <f>SUM(N305:N310)</f>
        <v>0</v>
      </c>
      <c r="O311" s="43">
        <f>SUM(O305:O310)</f>
        <v>0</v>
      </c>
      <c r="P311" s="43">
        <f>SUM(P305:P310)</f>
        <v>0</v>
      </c>
      <c r="Q311" s="21"/>
      <c r="R311" s="21"/>
      <c r="S311" s="21"/>
      <c r="T311" s="21"/>
      <c r="U311" s="21"/>
      <c r="V311" s="21"/>
    </row>
    <row r="312" spans="1:22" x14ac:dyDescent="0.2">
      <c r="A312" s="28">
        <v>211</v>
      </c>
      <c r="B312" s="28" t="s">
        <v>73</v>
      </c>
      <c r="C312" s="17" t="s">
        <v>88</v>
      </c>
      <c r="D312" s="18">
        <f>SUMIFS('2013Figures'!$J:$J,'2013Figures'!$C:$C,$A312,'2013Figures'!$E:$E,$B$1)</f>
        <v>0</v>
      </c>
      <c r="E312" s="18">
        <f>SUMIFS('2013Figures'!$J:$J,'2013Figures'!$C:$C,$A312,'2013Figures'!$B:$B,"BrokerToCy",'2013Figures'!$G:$G,"E1",'2013Figures'!$E:$E,$B$1)</f>
        <v>0</v>
      </c>
      <c r="F312" s="18">
        <f>SUMIFS('2013Figures'!$J:$J,'2013Figures'!$C:$C,$A312,'2013Figures'!$B:$B,"BrokerToCy",'2013Figures'!$G:$G,"P1",'2013Figures'!$E:$E,$B$1)</f>
        <v>0</v>
      </c>
      <c r="G312" s="18">
        <f>SUMIFS('2013Figures'!$J:$J,'2013Figures'!$C:$C,$A312,'2013Figures'!$B:$B,"CyToBroker",'2013Figures'!$G:$G,"E1",'2013Figures'!$E:$E,$B$1)</f>
        <v>0</v>
      </c>
      <c r="H312" s="18">
        <f>SUMIFS('2013Figures'!$J:$J,'2013Figures'!$C:$C,$A312,'2013Figures'!$B:$B,"CyToBroker",'2013Figures'!$G:$G,"P1",'2013Figures'!$E:$E,$B$1)</f>
        <v>0</v>
      </c>
      <c r="I312" s="28"/>
      <c r="J312" s="17"/>
      <c r="K312" s="28"/>
      <c r="L312" s="50">
        <f>SUMIFS('2012Figures'!$J:$J,'2012Figures'!$C:$C,$A312,'2012Figures'!$E:$E,$B$1)</f>
        <v>0</v>
      </c>
      <c r="M312" s="50">
        <f>SUMIFS('2012Figures'!$J:$J,'2012Figures'!$C:$C,$A312,'2012Figures'!$B:$B,"BrokerToCy",'2012Figures'!$G:$G,"E1",'2012Figures'!$E:$E,$B$1)</f>
        <v>0</v>
      </c>
      <c r="N312" s="50">
        <f>SUMIFS('2012Figures'!$J:$J,'2012Figures'!$C:$C,$A312,'2012Figures'!$B:$B,"BrokerToCy",'2012Figures'!$G:$G,"P1",'2012Figures'!$E:$E,$B$1)</f>
        <v>0</v>
      </c>
      <c r="O312" s="50">
        <f>SUMIFS('2012Figures'!$J:$J,'2012Figures'!$C:$C,$A312,'2012Figures'!$B:$B,"CyToBroker",'2012Figures'!$G:$G,"E1",'2012Figures'!$E:$E,$B$1)</f>
        <v>0</v>
      </c>
      <c r="P312" s="50">
        <f>SUMIFS('2012Figures'!$J:$J,'2012Figures'!$C:$C,$A312,'2012Figures'!$B:$B,"CyToBroker",'2012Figures'!$G:$G,"P1",'2012Figures'!$E:$E,$B$1)</f>
        <v>0</v>
      </c>
      <c r="Q312" s="28"/>
      <c r="R312" s="46" t="str">
        <f t="shared" si="29"/>
        <v/>
      </c>
      <c r="S312" s="46" t="str">
        <f t="shared" si="29"/>
        <v/>
      </c>
      <c r="T312" s="46" t="str">
        <f t="shared" si="29"/>
        <v/>
      </c>
      <c r="U312" s="46" t="str">
        <f t="shared" si="29"/>
        <v/>
      </c>
      <c r="V312" s="46" t="str">
        <f t="shared" si="29"/>
        <v/>
      </c>
    </row>
    <row r="313" spans="1:22" x14ac:dyDescent="0.2">
      <c r="A313" s="1">
        <v>211</v>
      </c>
      <c r="B313" s="1" t="s">
        <v>73</v>
      </c>
      <c r="C313" s="8">
        <v>5</v>
      </c>
      <c r="D313" s="29">
        <f>SUMIFS('2013Figures'!$J:$J,'2013Figures'!$C:$C,$A313,'2013Figures'!$H:$H,$B313,'2013Figures'!$I:$I,$C313,'2013Figures'!$E:$E,$B$1)</f>
        <v>0</v>
      </c>
      <c r="E313" s="9">
        <f>SUMIFS('2013Figures'!$J:$J,'2013Figures'!$C:$C,$A313,'2013Figures'!$H:$H,$B313,'2013Figures'!$I:$I,$C313,'2013Figures'!$B:$B,"BrokerToCy",'2013Figures'!$G:$G,"E1",'2013Figures'!$E:$E,$B$1)</f>
        <v>0</v>
      </c>
      <c r="F313" s="9">
        <f>SUMIFS('2013Figures'!$J:$J,'2013Figures'!$C:$C,$A313,'2013Figures'!$H:$H,$B313,'2013Figures'!$I:$I,$C313,'2013Figures'!$B:$B,"BrokerToCy",'2013Figures'!$G:$G,"P1",'2013Figures'!$E:$E,$B$1)</f>
        <v>0</v>
      </c>
      <c r="G313" s="9">
        <f>SUMIFS('2013Figures'!$J:$J,'2013Figures'!$C:$C,$A313,'2013Figures'!$H:$H,$B313,'2013Figures'!$I:$I,$C313,'2013Figures'!$B:$B,"CyToBroker",'2013Figures'!$G:$G,"E1",'2013Figures'!$E:$E,$B$1)</f>
        <v>0</v>
      </c>
      <c r="H313" s="9">
        <f>SUMIFS('2013Figures'!$J:$J,'2013Figures'!$C:$C,$A313,'2013Figures'!$H:$H,$B313,'2013Figures'!$I:$I,$C313,'2013Figures'!$B:$B,"CyToBroker",'2013Figures'!$G:$G,"P1",'2013Figures'!$E:$E,$B$1)</f>
        <v>0</v>
      </c>
      <c r="J313" s="8">
        <v>201501</v>
      </c>
      <c r="L313" s="42">
        <f>SUMIFS('2012Figures'!$J:$J,'2012Figures'!$C:$C,$A313,'2012Figures'!$H:$H,$B313,'2012Figures'!$I:$I,$C313,'2012Figures'!$E:$E,$B$1)</f>
        <v>0</v>
      </c>
      <c r="M313" s="52">
        <f>SUMIFS('2012Figures'!$J:$J,'2012Figures'!$C:$C,$A313,'2012Figures'!$H:$H,$B313,'2012Figures'!$I:$I,$C313,'2012Figures'!$B:$B,"BrokerToCy",'2012Figures'!$G:$G,"E1",'2012Figures'!$E:$E,$B$1)</f>
        <v>0</v>
      </c>
      <c r="N313" s="52">
        <f>SUMIFS('2012Figures'!$J:$J,'2012Figures'!$C:$C,$A313,'2012Figures'!$H:$H,$B313,'2012Figures'!$I:$I,$C313,'2012Figures'!$B:$B,"BrokerToCy",'2012Figures'!$G:$G,"P1",'2012Figures'!$E:$E,$B$1)</f>
        <v>0</v>
      </c>
      <c r="O313" s="52">
        <f>SUMIFS('2012Figures'!$J:$J,'2012Figures'!$C:$C,$A313,'2012Figures'!$H:$H,$B313,'2012Figures'!$I:$I,$C313,'2012Figures'!$B:$B,"CyToBroker",'2012Figures'!$G:$G,"E1",'2012Figures'!$E:$E,$B$1)</f>
        <v>0</v>
      </c>
      <c r="P313" s="52">
        <f>SUMIFS('2012Figures'!$J:$J,'2012Figures'!$C:$C,$A313,'2012Figures'!$H:$H,$B313,'2012Figures'!$I:$I,$C313,'2012Figures'!$B:$B,"CyToBroker",'2012Figures'!$G:$G,"P1",'2012Figures'!$E:$E,$B$1)</f>
        <v>0</v>
      </c>
      <c r="R313" s="46" t="str">
        <f t="shared" si="29"/>
        <v/>
      </c>
      <c r="S313" s="46" t="str">
        <f t="shared" si="29"/>
        <v/>
      </c>
      <c r="T313" s="46" t="str">
        <f t="shared" si="29"/>
        <v/>
      </c>
      <c r="U313" s="46" t="str">
        <f t="shared" si="29"/>
        <v/>
      </c>
      <c r="V313" s="46" t="str">
        <f t="shared" si="29"/>
        <v/>
      </c>
    </row>
    <row r="314" spans="1:22" x14ac:dyDescent="0.2">
      <c r="A314" s="1">
        <v>211</v>
      </c>
      <c r="B314" s="1" t="s">
        <v>73</v>
      </c>
      <c r="C314" s="8">
        <v>4</v>
      </c>
      <c r="D314" s="29">
        <f>SUMIFS('2013Figures'!$J:$J,'2013Figures'!$C:$C,$A314,'2013Figures'!$H:$H,$B314,'2013Figures'!$I:$I,$C314,'2013Figures'!$E:$E,$B$1)</f>
        <v>0</v>
      </c>
      <c r="E314" s="9">
        <f>SUMIFS('2013Figures'!$J:$J,'2013Figures'!$C:$C,$A314,'2013Figures'!$H:$H,$B314,'2013Figures'!$I:$I,$C314,'2013Figures'!$B:$B,"BrokerToCy",'2013Figures'!$G:$G,"E1",'2013Figures'!$E:$E,$B$1)</f>
        <v>0</v>
      </c>
      <c r="F314" s="9">
        <f>SUMIFS('2013Figures'!$J:$J,'2013Figures'!$C:$C,$A314,'2013Figures'!$H:$H,$B314,'2013Figures'!$I:$I,$C314,'2013Figures'!$B:$B,"BrokerToCy",'2013Figures'!$G:$G,"P1",'2013Figures'!$E:$E,$B$1)</f>
        <v>0</v>
      </c>
      <c r="G314" s="9">
        <f>SUMIFS('2013Figures'!$J:$J,'2013Figures'!$C:$C,$A314,'2013Figures'!$H:$H,$B314,'2013Figures'!$I:$I,$C314,'2013Figures'!$B:$B,"CyToBroker",'2013Figures'!$G:$G,"E1",'2013Figures'!$E:$E,$B$1)</f>
        <v>0</v>
      </c>
      <c r="H314" s="9">
        <f>SUMIFS('2013Figures'!$J:$J,'2013Figures'!$C:$C,$A314,'2013Figures'!$H:$H,$B314,'2013Figures'!$I:$I,$C314,'2013Figures'!$B:$B,"CyToBroker",'2013Figures'!$G:$G,"P1",'2013Figures'!$E:$E,$B$1)</f>
        <v>0</v>
      </c>
      <c r="I314" s="30"/>
      <c r="J314" s="31">
        <v>201301</v>
      </c>
      <c r="K314" s="30"/>
      <c r="L314" s="42">
        <f>SUMIFS('2012Figures'!$J:$J,'2012Figures'!$C:$C,$A314,'2012Figures'!$H:$H,$B314,'2012Figures'!$I:$I,$C314,'2012Figures'!$E:$E,$B$1)</f>
        <v>0</v>
      </c>
      <c r="M314" s="52">
        <f>SUMIFS('2012Figures'!$J:$J,'2012Figures'!$C:$C,$A314,'2012Figures'!$H:$H,$B314,'2012Figures'!$I:$I,$C314,'2012Figures'!$B:$B,"BrokerToCy",'2012Figures'!$G:$G,"E1",'2012Figures'!$E:$E,$B$1)</f>
        <v>0</v>
      </c>
      <c r="N314" s="52">
        <f>SUMIFS('2012Figures'!$J:$J,'2012Figures'!$C:$C,$A314,'2012Figures'!$H:$H,$B314,'2012Figures'!$I:$I,$C314,'2012Figures'!$B:$B,"BrokerToCy",'2012Figures'!$G:$G,"P1",'2012Figures'!$E:$E,$B$1)</f>
        <v>0</v>
      </c>
      <c r="O314" s="52">
        <f>SUMIFS('2012Figures'!$J:$J,'2012Figures'!$C:$C,$A314,'2012Figures'!$H:$H,$B314,'2012Figures'!$I:$I,$C314,'2012Figures'!$B:$B,"CyToBroker",'2012Figures'!$G:$G,"E1",'2012Figures'!$E:$E,$B$1)</f>
        <v>0</v>
      </c>
      <c r="P314" s="52">
        <f>SUMIFS('2012Figures'!$J:$J,'2012Figures'!$C:$C,$A314,'2012Figures'!$H:$H,$B314,'2012Figures'!$I:$I,$C314,'2012Figures'!$B:$B,"CyToBroker",'2012Figures'!$G:$G,"P1",'2012Figures'!$E:$E,$B$1)</f>
        <v>0</v>
      </c>
      <c r="Q314" s="30"/>
      <c r="R314" s="46" t="str">
        <f t="shared" si="29"/>
        <v/>
      </c>
      <c r="S314" s="46" t="str">
        <f t="shared" si="29"/>
        <v/>
      </c>
      <c r="T314" s="46" t="str">
        <f t="shared" si="29"/>
        <v/>
      </c>
      <c r="U314" s="46" t="str">
        <f t="shared" si="29"/>
        <v/>
      </c>
      <c r="V314" s="46" t="str">
        <f t="shared" si="29"/>
        <v/>
      </c>
    </row>
    <row r="315" spans="1:22" x14ac:dyDescent="0.2">
      <c r="A315" s="1">
        <v>211</v>
      </c>
      <c r="B315" s="1" t="s">
        <v>73</v>
      </c>
      <c r="C315" s="8">
        <v>3</v>
      </c>
      <c r="D315" s="29">
        <f>SUMIFS('2013Figures'!$J:$J,'2013Figures'!$C:$C,$A315,'2013Figures'!$H:$H,$B315,'2013Figures'!$I:$I,$C315,'2013Figures'!$E:$E,$B$1)</f>
        <v>0</v>
      </c>
      <c r="E315" s="9">
        <f>SUMIFS('2013Figures'!$J:$J,'2013Figures'!$C:$C,$A315,'2013Figures'!$H:$H,$B315,'2013Figures'!$I:$I,$C315,'2013Figures'!$B:$B,"BrokerToCy",'2013Figures'!$G:$G,"E1",'2013Figures'!$E:$E,$B$1)</f>
        <v>0</v>
      </c>
      <c r="F315" s="9">
        <f>SUMIFS('2013Figures'!$J:$J,'2013Figures'!$C:$C,$A315,'2013Figures'!$H:$H,$B315,'2013Figures'!$I:$I,$C315,'2013Figures'!$B:$B,"BrokerToCy",'2013Figures'!$G:$G,"P1",'2013Figures'!$E:$E,$B$1)</f>
        <v>0</v>
      </c>
      <c r="G315" s="9">
        <f>SUMIFS('2013Figures'!$J:$J,'2013Figures'!$C:$C,$A315,'2013Figures'!$H:$H,$B315,'2013Figures'!$I:$I,$C315,'2013Figures'!$B:$B,"CyToBroker",'2013Figures'!$G:$G,"E1",'2013Figures'!$E:$E,$B$1)</f>
        <v>0</v>
      </c>
      <c r="H315" s="9">
        <f>SUMIFS('2013Figures'!$J:$J,'2013Figures'!$C:$C,$A315,'2013Figures'!$H:$H,$B315,'2013Figures'!$I:$I,$C315,'2013Figures'!$B:$B,"CyToBroker",'2013Figures'!$G:$G,"P1",'2013Figures'!$E:$E,$B$1)</f>
        <v>0</v>
      </c>
      <c r="J315" s="8">
        <v>201201</v>
      </c>
      <c r="L315" s="42">
        <f>SUMIFS('2012Figures'!$J:$J,'2012Figures'!$C:$C,$A315,'2012Figures'!$H:$H,$B315,'2012Figures'!$I:$I,$C315,'2012Figures'!$E:$E,$B$1)</f>
        <v>0</v>
      </c>
      <c r="M315" s="52">
        <f>SUMIFS('2012Figures'!$J:$J,'2012Figures'!$C:$C,$A315,'2012Figures'!$H:$H,$B315,'2012Figures'!$I:$I,$C315,'2012Figures'!$B:$B,"BrokerToCy",'2012Figures'!$G:$G,"E1",'2012Figures'!$E:$E,$B$1)</f>
        <v>0</v>
      </c>
      <c r="N315" s="52">
        <f>SUMIFS('2012Figures'!$J:$J,'2012Figures'!$C:$C,$A315,'2012Figures'!$H:$H,$B315,'2012Figures'!$I:$I,$C315,'2012Figures'!$B:$B,"BrokerToCy",'2012Figures'!$G:$G,"P1",'2012Figures'!$E:$E,$B$1)</f>
        <v>0</v>
      </c>
      <c r="O315" s="52">
        <f>SUMIFS('2012Figures'!$J:$J,'2012Figures'!$C:$C,$A315,'2012Figures'!$H:$H,$B315,'2012Figures'!$I:$I,$C315,'2012Figures'!$B:$B,"CyToBroker",'2012Figures'!$G:$G,"E1",'2012Figures'!$E:$E,$B$1)</f>
        <v>0</v>
      </c>
      <c r="P315" s="52">
        <f>SUMIFS('2012Figures'!$J:$J,'2012Figures'!$C:$C,$A315,'2012Figures'!$H:$H,$B315,'2012Figures'!$I:$I,$C315,'2012Figures'!$B:$B,"CyToBroker",'2012Figures'!$G:$G,"P1",'2012Figures'!$E:$E,$B$1)</f>
        <v>0</v>
      </c>
      <c r="R315" s="46" t="str">
        <f t="shared" si="29"/>
        <v/>
      </c>
      <c r="S315" s="46" t="str">
        <f t="shared" si="29"/>
        <v/>
      </c>
      <c r="T315" s="46" t="str">
        <f t="shared" si="29"/>
        <v/>
      </c>
      <c r="U315" s="46" t="str">
        <f t="shared" si="29"/>
        <v/>
      </c>
      <c r="V315" s="46" t="str">
        <f t="shared" si="29"/>
        <v/>
      </c>
    </row>
    <row r="316" spans="1:22" x14ac:dyDescent="0.2">
      <c r="A316" s="1">
        <v>211</v>
      </c>
      <c r="B316" s="1" t="s">
        <v>73</v>
      </c>
      <c r="C316" s="8">
        <v>2</v>
      </c>
      <c r="D316" s="29">
        <f>SUMIFS('2013Figures'!$J:$J,'2013Figures'!$C:$C,$A316,'2013Figures'!$H:$H,$B316,'2013Figures'!$I:$I,$C316,'2013Figures'!$E:$E,$B$1)</f>
        <v>0</v>
      </c>
      <c r="E316" s="9">
        <f>SUMIFS('2013Figures'!$J:$J,'2013Figures'!$C:$C,$A316,'2013Figures'!$H:$H,$B316,'2013Figures'!$I:$I,$C316,'2013Figures'!$B:$B,"BrokerToCy",'2013Figures'!$G:$G,"E1",'2013Figures'!$E:$E,$B$1)</f>
        <v>0</v>
      </c>
      <c r="F316" s="9">
        <f>SUMIFS('2013Figures'!$J:$J,'2013Figures'!$C:$C,$A316,'2013Figures'!$H:$H,$B316,'2013Figures'!$I:$I,$C316,'2013Figures'!$B:$B,"BrokerToCy",'2013Figures'!$G:$G,"P1",'2013Figures'!$E:$E,$B$1)</f>
        <v>0</v>
      </c>
      <c r="G316" s="9">
        <f>SUMIFS('2013Figures'!$J:$J,'2013Figures'!$C:$C,$A316,'2013Figures'!$H:$H,$B316,'2013Figures'!$I:$I,$C316,'2013Figures'!$B:$B,"CyToBroker",'2013Figures'!$G:$G,"E1",'2013Figures'!$E:$E,$B$1)</f>
        <v>0</v>
      </c>
      <c r="H316" s="9">
        <f>SUMIFS('2013Figures'!$J:$J,'2013Figures'!$C:$C,$A316,'2013Figures'!$H:$H,$B316,'2013Figures'!$I:$I,$C316,'2013Figures'!$B:$B,"CyToBroker",'2013Figures'!$G:$G,"P1",'2013Figures'!$E:$E,$B$1)</f>
        <v>0</v>
      </c>
      <c r="J316" s="8">
        <v>201101</v>
      </c>
      <c r="L316" s="42">
        <f>SUMIFS('2012Figures'!$J:$J,'2012Figures'!$C:$C,$A316,'2012Figures'!$H:$H,$B316,'2012Figures'!$I:$I,$C316,'2012Figures'!$E:$E,$B$1)</f>
        <v>0</v>
      </c>
      <c r="M316" s="52">
        <f>SUMIFS('2012Figures'!$J:$J,'2012Figures'!$C:$C,$A316,'2012Figures'!$H:$H,$B316,'2012Figures'!$I:$I,$C316,'2012Figures'!$B:$B,"BrokerToCy",'2012Figures'!$G:$G,"E1",'2012Figures'!$E:$E,$B$1)</f>
        <v>0</v>
      </c>
      <c r="N316" s="52">
        <f>SUMIFS('2012Figures'!$J:$J,'2012Figures'!$C:$C,$A316,'2012Figures'!$H:$H,$B316,'2012Figures'!$I:$I,$C316,'2012Figures'!$B:$B,"BrokerToCy",'2012Figures'!$G:$G,"P1",'2012Figures'!$E:$E,$B$1)</f>
        <v>0</v>
      </c>
      <c r="O316" s="52">
        <f>SUMIFS('2012Figures'!$J:$J,'2012Figures'!$C:$C,$A316,'2012Figures'!$H:$H,$B316,'2012Figures'!$I:$I,$C316,'2012Figures'!$B:$B,"CyToBroker",'2012Figures'!$G:$G,"E1",'2012Figures'!$E:$E,$B$1)</f>
        <v>0</v>
      </c>
      <c r="P316" s="52">
        <f>SUMIFS('2012Figures'!$J:$J,'2012Figures'!$C:$C,$A316,'2012Figures'!$H:$H,$B316,'2012Figures'!$I:$I,$C316,'2012Figures'!$B:$B,"CyToBroker",'2012Figures'!$G:$G,"P1",'2012Figures'!$E:$E,$B$1)</f>
        <v>0</v>
      </c>
      <c r="R316" s="46" t="str">
        <f t="shared" si="29"/>
        <v/>
      </c>
      <c r="S316" s="46" t="str">
        <f t="shared" si="29"/>
        <v/>
      </c>
      <c r="T316" s="46" t="str">
        <f t="shared" si="29"/>
        <v/>
      </c>
      <c r="U316" s="46" t="str">
        <f t="shared" si="29"/>
        <v/>
      </c>
      <c r="V316" s="46" t="str">
        <f t="shared" si="29"/>
        <v/>
      </c>
    </row>
    <row r="317" spans="1:22" x14ac:dyDescent="0.2">
      <c r="A317" s="1">
        <v>211</v>
      </c>
      <c r="B317" s="1" t="s">
        <v>73</v>
      </c>
      <c r="C317" s="8">
        <v>1</v>
      </c>
      <c r="D317" s="29">
        <f>SUMIFS('2013Figures'!$J:$J,'2013Figures'!$C:$C,$A317,'2013Figures'!$H:$H,$B317,'2013Figures'!$I:$I,$C317,'2013Figures'!$E:$E,$B$1)</f>
        <v>0</v>
      </c>
      <c r="E317" s="9">
        <f>SUMIFS('2013Figures'!$J:$J,'2013Figures'!$C:$C,$A317,'2013Figures'!$H:$H,$B317,'2013Figures'!$I:$I,$C317,'2013Figures'!$B:$B,"BrokerToCy",'2013Figures'!$G:$G,"E1",'2013Figures'!$E:$E,$B$1)</f>
        <v>0</v>
      </c>
      <c r="F317" s="9">
        <f>SUMIFS('2013Figures'!$J:$J,'2013Figures'!$C:$C,$A317,'2013Figures'!$H:$H,$B317,'2013Figures'!$I:$I,$C317,'2013Figures'!$B:$B,"BrokerToCy",'2013Figures'!$G:$G,"P1",'2013Figures'!$E:$E,$B$1)</f>
        <v>0</v>
      </c>
      <c r="G317" s="9">
        <f>SUMIFS('2013Figures'!$J:$J,'2013Figures'!$C:$C,$A317,'2013Figures'!$H:$H,$B317,'2013Figures'!$I:$I,$C317,'2013Figures'!$B:$B,"CyToBroker",'2013Figures'!$G:$G,"E1",'2013Figures'!$E:$E,$B$1)</f>
        <v>0</v>
      </c>
      <c r="H317" s="9">
        <f>SUMIFS('2013Figures'!$J:$J,'2013Figures'!$C:$C,$A317,'2013Figures'!$H:$H,$B317,'2013Figures'!$I:$I,$C317,'2013Figures'!$B:$B,"CyToBroker",'2013Figures'!$G:$G,"P1",'2013Figures'!$E:$E,$B$1)</f>
        <v>0</v>
      </c>
      <c r="J317" s="8">
        <v>200901</v>
      </c>
      <c r="L317" s="42">
        <f>SUMIFS('2012Figures'!$J:$J,'2012Figures'!$C:$C,$A317,'2012Figures'!$H:$H,$B317,'2012Figures'!$I:$I,$C317,'2012Figures'!$E:$E,$B$1)</f>
        <v>0</v>
      </c>
      <c r="M317" s="52">
        <f>SUMIFS('2012Figures'!$J:$J,'2012Figures'!$C:$C,$A317,'2012Figures'!$H:$H,$B317,'2012Figures'!$I:$I,$C317,'2012Figures'!$B:$B,"BrokerToCy",'2012Figures'!$G:$G,"E1",'2012Figures'!$E:$E,$B$1)</f>
        <v>0</v>
      </c>
      <c r="N317" s="52">
        <f>SUMIFS('2012Figures'!$J:$J,'2012Figures'!$C:$C,$A317,'2012Figures'!$H:$H,$B317,'2012Figures'!$I:$I,$C317,'2012Figures'!$B:$B,"BrokerToCy",'2012Figures'!$G:$G,"P1",'2012Figures'!$E:$E,$B$1)</f>
        <v>0</v>
      </c>
      <c r="O317" s="52">
        <f>SUMIFS('2012Figures'!$J:$J,'2012Figures'!$C:$C,$A317,'2012Figures'!$H:$H,$B317,'2012Figures'!$I:$I,$C317,'2012Figures'!$B:$B,"CyToBroker",'2012Figures'!$G:$G,"E1",'2012Figures'!$E:$E,$B$1)</f>
        <v>0</v>
      </c>
      <c r="P317" s="52">
        <f>SUMIFS('2012Figures'!$J:$J,'2012Figures'!$C:$C,$A317,'2012Figures'!$H:$H,$B317,'2012Figures'!$I:$I,$C317,'2012Figures'!$B:$B,"CyToBroker",'2012Figures'!$G:$G,"P1",'2012Figures'!$E:$E,$B$1)</f>
        <v>0</v>
      </c>
      <c r="R317" s="46" t="str">
        <f t="shared" si="29"/>
        <v/>
      </c>
      <c r="S317" s="46" t="str">
        <f t="shared" si="29"/>
        <v/>
      </c>
      <c r="T317" s="46" t="str">
        <f t="shared" si="29"/>
        <v/>
      </c>
      <c r="U317" s="46" t="str">
        <f t="shared" si="29"/>
        <v/>
      </c>
      <c r="V317" s="46" t="str">
        <f t="shared" si="29"/>
        <v/>
      </c>
    </row>
    <row r="318" spans="1:22" x14ac:dyDescent="0.2">
      <c r="A318" s="1">
        <v>211</v>
      </c>
      <c r="B318" s="1" t="s">
        <v>73</v>
      </c>
      <c r="D318" s="29">
        <f>SUMIFS('2013Figures'!$J:$J,'2013Figures'!$C:$C,$A318,'2013Figures'!$I:$I,"",'2013Figures'!$E:$E,$B$1)</f>
        <v>0</v>
      </c>
      <c r="E318" s="9">
        <f>SUMIFS('2013Figures'!$J:$J,'2013Figures'!$C:$C,$A318,'2013Figures'!$I:$I,"",'2013Figures'!$B:$B,"BrokerToCy",'2013Figures'!$G:$G,"E1",'2013Figures'!$E:$E,$B$1)</f>
        <v>0</v>
      </c>
      <c r="F318" s="9">
        <f>SUMIFS('2013Figures'!$J:$J,'2013Figures'!$C:$C,$A318,'2013Figures'!$I:$I,"",'2013Figures'!$B:$B,"BrokerToCy",'2013Figures'!$G:$G,"P1",'2013Figures'!$E:$E,$B$1)</f>
        <v>0</v>
      </c>
      <c r="G318" s="9">
        <f>SUMIFS('2013Figures'!$J:$J,'2013Figures'!$C:$C,$A318,'2013Figures'!$I:$I,"",'2013Figures'!$B:$B,"CyToBroker",'2013Figures'!$G:$G,"E1",'2013Figures'!$E:$E,$B$1)</f>
        <v>0</v>
      </c>
      <c r="H318" s="9">
        <f>SUMIFS('2013Figures'!$J:$J,'2013Figures'!$C:$C,$A318,'2013Figures'!$I:$I,"",'2013Figures'!$B:$B,"CyToBroker",'2013Figures'!$G:$G,"P1",'2013Figures'!$E:$E,$B$1)</f>
        <v>0</v>
      </c>
      <c r="J318" s="8" t="s">
        <v>131</v>
      </c>
      <c r="L318" s="42">
        <f>SUMIFS('2012Figures'!$J:$J,'2012Figures'!$C:$C,$A318,'2012Figures'!$I:$I,"",'2012Figures'!$E:$E,$B$1)</f>
        <v>0</v>
      </c>
      <c r="M318" s="52">
        <f>SUMIFS('2012Figures'!$J:$J,'2012Figures'!$C:$C,$A318,'2012Figures'!$I:$I,"",'2012Figures'!$B:$B,"BrokerToCy",'2012Figures'!$G:$G,"E1",'2012Figures'!$E:$E,$B$1)</f>
        <v>0</v>
      </c>
      <c r="N318" s="52">
        <f>SUMIFS('2012Figures'!$J:$J,'2012Figures'!$C:$C,$A318,'2012Figures'!$I:$I,"",'2012Figures'!$B:$B,"BrokerToCy",'2012Figures'!$G:$G,"P1",'2012Figures'!$E:$E,$B$1)</f>
        <v>0</v>
      </c>
      <c r="O318" s="52">
        <f>SUMIFS('2012Figures'!$J:$J,'2012Figures'!$C:$C,$A318,'2012Figures'!$I:$I,"",'2012Figures'!$B:$B,"CyToBroker",'2012Figures'!$G:$G,"E1",'2012Figures'!$E:$E,$B$1)</f>
        <v>0</v>
      </c>
      <c r="P318" s="52">
        <f>SUMIFS('2012Figures'!$J:$J,'2012Figures'!$C:$C,$A318,'2012Figures'!$I:$I,"",'2012Figures'!$B:$B,"CyToBroker",'2012Figures'!$G:$G,"P1",'2012Figures'!$E:$E,$B$1)</f>
        <v>0</v>
      </c>
      <c r="R318" s="46" t="str">
        <f t="shared" si="29"/>
        <v/>
      </c>
      <c r="S318" s="46" t="str">
        <f t="shared" si="29"/>
        <v/>
      </c>
      <c r="T318" s="46" t="str">
        <f t="shared" si="29"/>
        <v/>
      </c>
      <c r="U318" s="46" t="str">
        <f t="shared" si="29"/>
        <v/>
      </c>
      <c r="V318" s="46" t="str">
        <f t="shared" si="29"/>
        <v/>
      </c>
    </row>
    <row r="319" spans="1:22" x14ac:dyDescent="0.2">
      <c r="A319" s="21"/>
      <c r="B319" s="21" t="s">
        <v>92</v>
      </c>
      <c r="C319" s="22"/>
      <c r="D319" s="23">
        <f>SUM(E319:H319)</f>
        <v>0</v>
      </c>
      <c r="E319" s="23">
        <f>SUM(E313:E318)</f>
        <v>0</v>
      </c>
      <c r="F319" s="23">
        <f>SUM(F313:F318)</f>
        <v>0</v>
      </c>
      <c r="G319" s="23">
        <f>SUM(G313:G318)</f>
        <v>0</v>
      </c>
      <c r="H319" s="23">
        <f>SUM(H313:H318)</f>
        <v>0</v>
      </c>
      <c r="I319" s="21"/>
      <c r="J319" s="22"/>
      <c r="K319" s="21"/>
      <c r="L319" s="43">
        <f>SUM(M319:P319)</f>
        <v>0</v>
      </c>
      <c r="M319" s="43">
        <f>SUM(M313:M318)</f>
        <v>0</v>
      </c>
      <c r="N319" s="43">
        <f>SUM(N313:N318)</f>
        <v>0</v>
      </c>
      <c r="O319" s="43">
        <f>SUM(O313:O318)</f>
        <v>0</v>
      </c>
      <c r="P319" s="43">
        <f>SUM(P313:P318)</f>
        <v>0</v>
      </c>
      <c r="Q319" s="21"/>
      <c r="R319" s="21"/>
      <c r="S319" s="21"/>
      <c r="T319" s="21"/>
      <c r="U319" s="21"/>
      <c r="V319" s="21"/>
    </row>
    <row r="320" spans="1:22" x14ac:dyDescent="0.2">
      <c r="A320" s="28">
        <v>214</v>
      </c>
      <c r="B320" s="28" t="s">
        <v>115</v>
      </c>
      <c r="C320" s="17" t="s">
        <v>88</v>
      </c>
      <c r="D320" s="18">
        <f>SUMIFS('2013Figures'!$J:$J,'2013Figures'!$C:$C,$A320,'2013Figures'!$E:$E,$B$1)</f>
        <v>0</v>
      </c>
      <c r="E320" s="18">
        <f>SUMIFS('2013Figures'!$J:$J,'2013Figures'!$C:$C,$A320,'2013Figures'!$B:$B,"BrokerToCy",'2013Figures'!$G:$G,"E1",'2013Figures'!$E:$E,$B$1)</f>
        <v>0</v>
      </c>
      <c r="F320" s="18">
        <f>SUMIFS('2013Figures'!$J:$J,'2013Figures'!$C:$C,$A320,'2013Figures'!$B:$B,"BrokerToCy",'2013Figures'!$G:$G,"P1",'2013Figures'!$E:$E,$B$1)</f>
        <v>0</v>
      </c>
      <c r="G320" s="18">
        <f>SUMIFS('2013Figures'!$J:$J,'2013Figures'!$C:$C,$A320,'2013Figures'!$B:$B,"CyToBroker",'2013Figures'!$G:$G,"E1",'2013Figures'!$E:$E,$B$1)</f>
        <v>0</v>
      </c>
      <c r="H320" s="18">
        <f>SUMIFS('2013Figures'!$J:$J,'2013Figures'!$C:$C,$A320,'2013Figures'!$B:$B,"CyToBroker",'2013Figures'!$G:$G,"P1",'2013Figures'!$E:$E,$B$1)</f>
        <v>0</v>
      </c>
      <c r="I320" s="28"/>
      <c r="J320" s="17"/>
      <c r="K320" s="28"/>
      <c r="L320" s="50">
        <f>SUMIFS('2012Figures'!$J:$J,'2012Figures'!$C:$C,$A320,'2012Figures'!$E:$E,$B$1)</f>
        <v>0</v>
      </c>
      <c r="M320" s="50">
        <f>SUMIFS('2012Figures'!$J:$J,'2012Figures'!$C:$C,$A320,'2012Figures'!$B:$B,"BrokerToCy",'2012Figures'!$G:$G,"E1",'2012Figures'!$E:$E,$B$1)</f>
        <v>0</v>
      </c>
      <c r="N320" s="50">
        <f>SUMIFS('2012Figures'!$J:$J,'2012Figures'!$C:$C,$A320,'2012Figures'!$B:$B,"BrokerToCy",'2012Figures'!$G:$G,"P1",'2012Figures'!$E:$E,$B$1)</f>
        <v>0</v>
      </c>
      <c r="O320" s="50">
        <f>SUMIFS('2012Figures'!$J:$J,'2012Figures'!$C:$C,$A320,'2012Figures'!$B:$B,"CyToBroker",'2012Figures'!$G:$G,"E1",'2012Figures'!$E:$E,$B$1)</f>
        <v>0</v>
      </c>
      <c r="P320" s="50">
        <f>SUMIFS('2012Figures'!$J:$J,'2012Figures'!$C:$C,$A320,'2012Figures'!$B:$B,"CyToBroker",'2012Figures'!$G:$G,"P1",'2012Figures'!$E:$E,$B$1)</f>
        <v>0</v>
      </c>
      <c r="Q320" s="28"/>
      <c r="R320" s="46" t="str">
        <f t="shared" si="29"/>
        <v/>
      </c>
      <c r="S320" s="46" t="str">
        <f t="shared" si="29"/>
        <v/>
      </c>
      <c r="T320" s="46" t="str">
        <f t="shared" si="29"/>
        <v/>
      </c>
      <c r="U320" s="46" t="str">
        <f t="shared" si="29"/>
        <v/>
      </c>
      <c r="V320" s="46" t="str">
        <f t="shared" si="29"/>
        <v/>
      </c>
    </row>
    <row r="321" spans="1:22" x14ac:dyDescent="0.2">
      <c r="A321" s="1">
        <v>214</v>
      </c>
      <c r="B321" s="1" t="s">
        <v>115</v>
      </c>
      <c r="C321" s="8">
        <v>1</v>
      </c>
      <c r="D321" s="29">
        <f>SUMIFS('2013Figures'!$J:$J,'2013Figures'!$C:$C,$A321,'2013Figures'!$H:$H,$B321,'2013Figures'!$I:$I,$C321,'2013Figures'!$E:$E,$B$1)</f>
        <v>0</v>
      </c>
      <c r="E321" s="9">
        <f>SUMIFS('2013Figures'!$J:$J,'2013Figures'!$C:$C,$A321,'2013Figures'!$H:$H,$B321,'2013Figures'!$I:$I,$C321,'2013Figures'!$B:$B,"BrokerToCy",'2013Figures'!$G:$G,"E1",'2013Figures'!$E:$E,$B$1)</f>
        <v>0</v>
      </c>
      <c r="F321" s="9">
        <f>SUMIFS('2013Figures'!$J:$J,'2013Figures'!$C:$C,$A321,'2013Figures'!$H:$H,$B321,'2013Figures'!$I:$I,$C321,'2013Figures'!$B:$B,"BrokerToCy",'2013Figures'!$G:$G,"P1",'2013Figures'!$E:$E,$B$1)</f>
        <v>0</v>
      </c>
      <c r="G321" s="9">
        <f>SUMIFS('2013Figures'!$J:$J,'2013Figures'!$C:$C,$A321,'2013Figures'!$H:$H,$B321,'2013Figures'!$I:$I,$C321,'2013Figures'!$B:$B,"CyToBroker",'2013Figures'!$G:$G,"E1",'2013Figures'!$E:$E,$B$1)</f>
        <v>0</v>
      </c>
      <c r="H321" s="9">
        <f>SUMIFS('2013Figures'!$J:$J,'2013Figures'!$C:$C,$A321,'2013Figures'!$H:$H,$B321,'2013Figures'!$I:$I,$C321,'2013Figures'!$B:$B,"CyToBroker",'2013Figures'!$G:$G,"P1",'2013Figures'!$E:$E,$B$1)</f>
        <v>0</v>
      </c>
      <c r="I321" s="30"/>
      <c r="J321" s="31">
        <v>200901</v>
      </c>
      <c r="K321" s="30"/>
      <c r="L321" s="42">
        <f>SUMIFS('2012Figures'!$J:$J,'2012Figures'!$C:$C,$A321,'2012Figures'!$H:$H,$B321,'2012Figures'!$I:$I,$C321,'2012Figures'!$E:$E,$B$1)</f>
        <v>0</v>
      </c>
      <c r="M321" s="52">
        <f>SUMIFS('2012Figures'!$J:$J,'2012Figures'!$C:$C,$A321,'2012Figures'!$H:$H,$B321,'2012Figures'!$I:$I,$C321,'2012Figures'!$B:$B,"BrokerToCy",'2012Figures'!$G:$G,"E1",'2012Figures'!$E:$E,$B$1)</f>
        <v>0</v>
      </c>
      <c r="N321" s="52">
        <f>SUMIFS('2012Figures'!$J:$J,'2012Figures'!$C:$C,$A321,'2012Figures'!$H:$H,$B321,'2012Figures'!$I:$I,$C321,'2012Figures'!$B:$B,"BrokerToCy",'2012Figures'!$G:$G,"P1",'2012Figures'!$E:$E,$B$1)</f>
        <v>0</v>
      </c>
      <c r="O321" s="52">
        <f>SUMIFS('2012Figures'!$J:$J,'2012Figures'!$C:$C,$A321,'2012Figures'!$H:$H,$B321,'2012Figures'!$I:$I,$C321,'2012Figures'!$B:$B,"CyToBroker",'2012Figures'!$G:$G,"E1",'2012Figures'!$E:$E,$B$1)</f>
        <v>0</v>
      </c>
      <c r="P321" s="52">
        <f>SUMIFS('2012Figures'!$J:$J,'2012Figures'!$C:$C,$A321,'2012Figures'!$H:$H,$B321,'2012Figures'!$I:$I,$C321,'2012Figures'!$B:$B,"CyToBroker",'2012Figures'!$G:$G,"P1",'2012Figures'!$E:$E,$B$1)</f>
        <v>0</v>
      </c>
      <c r="Q321" s="30"/>
      <c r="R321" s="46" t="str">
        <f t="shared" si="29"/>
        <v/>
      </c>
      <c r="S321" s="46" t="str">
        <f t="shared" si="29"/>
        <v/>
      </c>
      <c r="T321" s="46" t="str">
        <f t="shared" si="29"/>
        <v/>
      </c>
      <c r="U321" s="46" t="str">
        <f t="shared" si="29"/>
        <v/>
      </c>
      <c r="V321" s="46" t="str">
        <f t="shared" si="29"/>
        <v/>
      </c>
    </row>
    <row r="322" spans="1:22" x14ac:dyDescent="0.2">
      <c r="A322" s="1">
        <v>214</v>
      </c>
      <c r="B322" s="1" t="s">
        <v>115</v>
      </c>
      <c r="D322" s="29">
        <f>SUMIFS('2013Figures'!$J:$J,'2013Figures'!$C:$C,$A322,'2013Figures'!$I:$I,"",'2013Figures'!$E:$E,$B$1)</f>
        <v>0</v>
      </c>
      <c r="E322" s="9">
        <f>SUMIFS('2013Figures'!$J:$J,'2013Figures'!$C:$C,$A322,'2013Figures'!$I:$I,"",'2013Figures'!$B:$B,"BrokerToCy",'2013Figures'!$G:$G,"E1",'2013Figures'!$E:$E,$B$1)</f>
        <v>0</v>
      </c>
      <c r="F322" s="9">
        <f>SUMIFS('2013Figures'!$J:$J,'2013Figures'!$C:$C,$A322,'2013Figures'!$I:$I,"",'2013Figures'!$B:$B,"BrokerToCy",'2013Figures'!$G:$G,"P1",'2013Figures'!$E:$E,$B$1)</f>
        <v>0</v>
      </c>
      <c r="G322" s="9">
        <f>SUMIFS('2013Figures'!$J:$J,'2013Figures'!$C:$C,$A322,'2013Figures'!$I:$I,"",'2013Figures'!$B:$B,"CyToBroker",'2013Figures'!$G:$G,"E1",'2013Figures'!$E:$E,$B$1)</f>
        <v>0</v>
      </c>
      <c r="H322" s="9">
        <f>SUMIFS('2013Figures'!$J:$J,'2013Figures'!$C:$C,$A322,'2013Figures'!$I:$I,"",'2013Figures'!$B:$B,"CyToBroker",'2013Figures'!$G:$G,"P1",'2013Figures'!$E:$E,$B$1)</f>
        <v>0</v>
      </c>
      <c r="J322" s="8" t="s">
        <v>131</v>
      </c>
      <c r="L322" s="42">
        <f>SUMIFS('2012Figures'!$J:$J,'2012Figures'!$C:$C,$A322,'2012Figures'!$I:$I,"",'2012Figures'!$E:$E,$B$1)</f>
        <v>0</v>
      </c>
      <c r="M322" s="52">
        <f>SUMIFS('2012Figures'!$J:$J,'2012Figures'!$C:$C,$A322,'2012Figures'!$I:$I,"",'2012Figures'!$B:$B,"BrokerToCy",'2012Figures'!$G:$G,"E1",'2012Figures'!$E:$E,$B$1)</f>
        <v>0</v>
      </c>
      <c r="N322" s="52">
        <f>SUMIFS('2012Figures'!$J:$J,'2012Figures'!$C:$C,$A322,'2012Figures'!$I:$I,"",'2012Figures'!$B:$B,"BrokerToCy",'2012Figures'!$G:$G,"P1",'2012Figures'!$E:$E,$B$1)</f>
        <v>0</v>
      </c>
      <c r="O322" s="52">
        <f>SUMIFS('2012Figures'!$J:$J,'2012Figures'!$C:$C,$A322,'2012Figures'!$I:$I,"",'2012Figures'!$B:$B,"CyToBroker",'2012Figures'!$G:$G,"E1",'2012Figures'!$E:$E,$B$1)</f>
        <v>0</v>
      </c>
      <c r="P322" s="52">
        <f>SUMIFS('2012Figures'!$J:$J,'2012Figures'!$C:$C,$A322,'2012Figures'!$I:$I,"",'2012Figures'!$B:$B,"CyToBroker",'2012Figures'!$G:$G,"P1",'2012Figures'!$E:$E,$B$1)</f>
        <v>0</v>
      </c>
      <c r="R322" s="46" t="str">
        <f t="shared" si="29"/>
        <v/>
      </c>
      <c r="S322" s="46" t="str">
        <f t="shared" si="29"/>
        <v/>
      </c>
      <c r="T322" s="46" t="str">
        <f t="shared" si="29"/>
        <v/>
      </c>
      <c r="U322" s="46" t="str">
        <f t="shared" si="29"/>
        <v/>
      </c>
      <c r="V322" s="46" t="str">
        <f t="shared" si="29"/>
        <v/>
      </c>
    </row>
    <row r="323" spans="1:22" x14ac:dyDescent="0.2">
      <c r="A323" s="21"/>
      <c r="B323" s="21" t="s">
        <v>92</v>
      </c>
      <c r="C323" s="22"/>
      <c r="D323" s="23">
        <f>SUM(E323:H323)</f>
        <v>0</v>
      </c>
      <c r="E323" s="23">
        <f>SUM(E321:E322)</f>
        <v>0</v>
      </c>
      <c r="F323" s="23">
        <f>SUM(F321:F322)</f>
        <v>0</v>
      </c>
      <c r="G323" s="23">
        <f>SUM(G321:G322)</f>
        <v>0</v>
      </c>
      <c r="H323" s="23">
        <f>SUM(H321:H322)</f>
        <v>0</v>
      </c>
      <c r="I323" s="21"/>
      <c r="J323" s="22"/>
      <c r="K323" s="21"/>
      <c r="L323" s="43">
        <f>SUM(M323:P323)</f>
        <v>0</v>
      </c>
      <c r="M323" s="43">
        <f>SUM(M321:M322)</f>
        <v>0</v>
      </c>
      <c r="N323" s="43">
        <f>SUM(N321:N322)</f>
        <v>0</v>
      </c>
      <c r="O323" s="43">
        <f>SUM(O321:O322)</f>
        <v>0</v>
      </c>
      <c r="P323" s="43">
        <f>SUM(P321:P322)</f>
        <v>0</v>
      </c>
      <c r="Q323" s="21"/>
      <c r="R323" s="21"/>
      <c r="S323" s="21"/>
      <c r="T323" s="21"/>
      <c r="U323" s="21"/>
      <c r="V323" s="21"/>
    </row>
    <row r="324" spans="1:22" x14ac:dyDescent="0.2">
      <c r="A324" s="28">
        <v>215</v>
      </c>
      <c r="B324" s="28" t="s">
        <v>168</v>
      </c>
      <c r="C324" s="17" t="s">
        <v>88</v>
      </c>
      <c r="D324" s="18">
        <f>SUMIFS('2013Figures'!$J:$J,'2013Figures'!$C:$C,$A324,'2013Figures'!$E:$E,$B$1)</f>
        <v>0</v>
      </c>
      <c r="E324" s="18">
        <f>SUMIFS('2013Figures'!$J:$J,'2013Figures'!$C:$C,$A324,'2013Figures'!$B:$B,"BrokerToCy",'2013Figures'!$G:$G,"E1",'2013Figures'!$E:$E,$B$1)</f>
        <v>0</v>
      </c>
      <c r="F324" s="18">
        <f>SUMIFS('2013Figures'!$J:$J,'2013Figures'!$C:$C,$A324,'2013Figures'!$B:$B,"BrokerToCy",'2013Figures'!$G:$G,"P1",'2013Figures'!$E:$E,$B$1)</f>
        <v>0</v>
      </c>
      <c r="G324" s="18">
        <f>SUMIFS('2013Figures'!$J:$J,'2013Figures'!$C:$C,$A324,'2013Figures'!$B:$B,"CyToBroker",'2013Figures'!$G:$G,"E1",'2013Figures'!$E:$E,$B$1)</f>
        <v>0</v>
      </c>
      <c r="H324" s="18">
        <f>SUMIFS('2013Figures'!$J:$J,'2013Figures'!$C:$C,$A324,'2013Figures'!$B:$B,"CyToBroker",'2013Figures'!$G:$G,"P1",'2013Figures'!$E:$E,$B$1)</f>
        <v>0</v>
      </c>
      <c r="I324" s="28"/>
      <c r="J324" s="17"/>
      <c r="K324" s="28"/>
      <c r="L324" s="50">
        <f>SUMIFS('2012Figures'!$J:$J,'2012Figures'!$C:$C,$A324,'2012Figures'!$E:$E,$B$1)</f>
        <v>0</v>
      </c>
      <c r="M324" s="50">
        <f>SUMIFS('2012Figures'!$J:$J,'2012Figures'!$C:$C,$A324,'2012Figures'!$B:$B,"BrokerToCy",'2012Figures'!$G:$G,"E1",'2012Figures'!$E:$E,$B$1)</f>
        <v>0</v>
      </c>
      <c r="N324" s="50">
        <f>SUMIFS('2012Figures'!$J:$J,'2012Figures'!$C:$C,$A324,'2012Figures'!$B:$B,"BrokerToCy",'2012Figures'!$G:$G,"P1",'2012Figures'!$E:$E,$B$1)</f>
        <v>0</v>
      </c>
      <c r="O324" s="50">
        <f>SUMIFS('2012Figures'!$J:$J,'2012Figures'!$C:$C,$A324,'2012Figures'!$B:$B,"CyToBroker",'2012Figures'!$G:$G,"E1",'2012Figures'!$E:$E,$B$1)</f>
        <v>0</v>
      </c>
      <c r="P324" s="50">
        <f>SUMIFS('2012Figures'!$J:$J,'2012Figures'!$C:$C,$A324,'2012Figures'!$B:$B,"CyToBroker",'2012Figures'!$G:$G,"P1",'2012Figures'!$E:$E,$B$1)</f>
        <v>0</v>
      </c>
      <c r="Q324" s="28"/>
      <c r="R324" s="46" t="str">
        <f t="shared" si="29"/>
        <v/>
      </c>
      <c r="S324" s="46" t="str">
        <f t="shared" si="29"/>
        <v/>
      </c>
      <c r="T324" s="46" t="str">
        <f t="shared" si="29"/>
        <v/>
      </c>
      <c r="U324" s="46" t="str">
        <f t="shared" si="29"/>
        <v/>
      </c>
      <c r="V324" s="46" t="str">
        <f t="shared" si="29"/>
        <v/>
      </c>
    </row>
    <row r="325" spans="1:22" x14ac:dyDescent="0.2">
      <c r="A325" s="1">
        <v>215</v>
      </c>
      <c r="B325" s="1" t="s">
        <v>168</v>
      </c>
      <c r="C325" s="8">
        <v>1</v>
      </c>
      <c r="D325" s="29">
        <f>SUMIFS('2013Figures'!$J:$J,'2013Figures'!$C:$C,$A325,'2013Figures'!$H:$H,$B325,'2013Figures'!$I:$I,$C325,'2013Figures'!$E:$E,$B$1)</f>
        <v>0</v>
      </c>
      <c r="E325" s="9">
        <f>SUMIFS('2013Figures'!$J:$J,'2013Figures'!$C:$C,$A325,'2013Figures'!$H:$H,$B325,'2013Figures'!$I:$I,$C325,'2013Figures'!$B:$B,"BrokerToCy",'2013Figures'!$G:$G,"E1",'2013Figures'!$E:$E,$B$1)</f>
        <v>0</v>
      </c>
      <c r="F325" s="9">
        <f>SUMIFS('2013Figures'!$J:$J,'2013Figures'!$C:$C,$A325,'2013Figures'!$H:$H,$B325,'2013Figures'!$I:$I,$C325,'2013Figures'!$B:$B,"BrokerToCy",'2013Figures'!$G:$G,"P1",'2013Figures'!$E:$E,$B$1)</f>
        <v>0</v>
      </c>
      <c r="G325" s="9">
        <f>SUMIFS('2013Figures'!$J:$J,'2013Figures'!$C:$C,$A325,'2013Figures'!$H:$H,$B325,'2013Figures'!$I:$I,$C325,'2013Figures'!$B:$B,"CyToBroker",'2013Figures'!$G:$G,"E1",'2013Figures'!$E:$E,$B$1)</f>
        <v>0</v>
      </c>
      <c r="H325" s="9">
        <f>SUMIFS('2013Figures'!$J:$J,'2013Figures'!$C:$C,$A325,'2013Figures'!$H:$H,$B325,'2013Figures'!$I:$I,$C325,'2013Figures'!$B:$B,"CyToBroker",'2013Figures'!$G:$G,"P1",'2013Figures'!$E:$E,$B$1)</f>
        <v>0</v>
      </c>
      <c r="I325" s="30"/>
      <c r="J325" s="31">
        <v>201501</v>
      </c>
      <c r="K325" s="30"/>
      <c r="L325" s="42">
        <f>SUMIFS('2012Figures'!$J:$J,'2012Figures'!$C:$C,$A325,'2012Figures'!$H:$H,$B325,'2012Figures'!$I:$I,$C325,'2012Figures'!$E:$E,$B$1)</f>
        <v>0</v>
      </c>
      <c r="M325" s="52">
        <f>SUMIFS('2012Figures'!$J:$J,'2012Figures'!$C:$C,$A325,'2012Figures'!$H:$H,$B325,'2012Figures'!$I:$I,$C325,'2012Figures'!$B:$B,"BrokerToCy",'2012Figures'!$G:$G,"E1",'2012Figures'!$E:$E,$B$1)</f>
        <v>0</v>
      </c>
      <c r="N325" s="52">
        <f>SUMIFS('2012Figures'!$J:$J,'2012Figures'!$C:$C,$A325,'2012Figures'!$H:$H,$B325,'2012Figures'!$I:$I,$C325,'2012Figures'!$B:$B,"BrokerToCy",'2012Figures'!$G:$G,"P1",'2012Figures'!$E:$E,$B$1)</f>
        <v>0</v>
      </c>
      <c r="O325" s="52">
        <f>SUMIFS('2012Figures'!$J:$J,'2012Figures'!$C:$C,$A325,'2012Figures'!$H:$H,$B325,'2012Figures'!$I:$I,$C325,'2012Figures'!$B:$B,"CyToBroker",'2012Figures'!$G:$G,"E1",'2012Figures'!$E:$E,$B$1)</f>
        <v>0</v>
      </c>
      <c r="P325" s="52">
        <f>SUMIFS('2012Figures'!$J:$J,'2012Figures'!$C:$C,$A325,'2012Figures'!$H:$H,$B325,'2012Figures'!$I:$I,$C325,'2012Figures'!$B:$B,"CyToBroker",'2012Figures'!$G:$G,"P1",'2012Figures'!$E:$E,$B$1)</f>
        <v>0</v>
      </c>
      <c r="Q325" s="30"/>
      <c r="R325" s="46" t="str">
        <f t="shared" si="29"/>
        <v/>
      </c>
      <c r="S325" s="46" t="str">
        <f t="shared" si="29"/>
        <v/>
      </c>
      <c r="T325" s="46" t="str">
        <f t="shared" si="29"/>
        <v/>
      </c>
      <c r="U325" s="46" t="str">
        <f t="shared" si="29"/>
        <v/>
      </c>
      <c r="V325" s="46" t="str">
        <f t="shared" si="29"/>
        <v/>
      </c>
    </row>
    <row r="326" spans="1:22" x14ac:dyDescent="0.2">
      <c r="A326" s="1">
        <v>215</v>
      </c>
      <c r="B326" s="1" t="s">
        <v>168</v>
      </c>
      <c r="D326" s="29">
        <f>SUMIFS('2013Figures'!$J:$J,'2013Figures'!$C:$C,$A326,'2013Figures'!$I:$I,"",'2013Figures'!$E:$E,$B$1)</f>
        <v>0</v>
      </c>
      <c r="E326" s="9">
        <f>SUMIFS('2013Figures'!$J:$J,'2013Figures'!$C:$C,$A326,'2013Figures'!$I:$I,"",'2013Figures'!$B:$B,"BrokerToCy",'2013Figures'!$G:$G,"E1",'2013Figures'!$E:$E,$B$1)</f>
        <v>0</v>
      </c>
      <c r="F326" s="9">
        <f>SUMIFS('2013Figures'!$J:$J,'2013Figures'!$C:$C,$A326,'2013Figures'!$I:$I,"",'2013Figures'!$B:$B,"BrokerToCy",'2013Figures'!$G:$G,"P1",'2013Figures'!$E:$E,$B$1)</f>
        <v>0</v>
      </c>
      <c r="G326" s="9">
        <f>SUMIFS('2013Figures'!$J:$J,'2013Figures'!$C:$C,$A326,'2013Figures'!$I:$I,"",'2013Figures'!$B:$B,"CyToBroker",'2013Figures'!$G:$G,"E1",'2013Figures'!$E:$E,$B$1)</f>
        <v>0</v>
      </c>
      <c r="H326" s="9">
        <f>SUMIFS('2013Figures'!$J:$J,'2013Figures'!$C:$C,$A326,'2013Figures'!$I:$I,"",'2013Figures'!$B:$B,"CyToBroker",'2013Figures'!$G:$G,"P1",'2013Figures'!$E:$E,$B$1)</f>
        <v>0</v>
      </c>
      <c r="J326" s="8" t="s">
        <v>131</v>
      </c>
      <c r="L326" s="42">
        <f>SUMIFS('2012Figures'!$J:$J,'2012Figures'!$C:$C,$A326,'2012Figures'!$I:$I,"",'2012Figures'!$E:$E,$B$1)</f>
        <v>0</v>
      </c>
      <c r="M326" s="52">
        <f>SUMIFS('2012Figures'!$J:$J,'2012Figures'!$C:$C,$A326,'2012Figures'!$I:$I,"",'2012Figures'!$B:$B,"BrokerToCy",'2012Figures'!$G:$G,"E1",'2012Figures'!$E:$E,$B$1)</f>
        <v>0</v>
      </c>
      <c r="N326" s="52">
        <f>SUMIFS('2012Figures'!$J:$J,'2012Figures'!$C:$C,$A326,'2012Figures'!$I:$I,"",'2012Figures'!$B:$B,"BrokerToCy",'2012Figures'!$G:$G,"P1",'2012Figures'!$E:$E,$B$1)</f>
        <v>0</v>
      </c>
      <c r="O326" s="52">
        <f>SUMIFS('2012Figures'!$J:$J,'2012Figures'!$C:$C,$A326,'2012Figures'!$I:$I,"",'2012Figures'!$B:$B,"CyToBroker",'2012Figures'!$G:$G,"E1",'2012Figures'!$E:$E,$B$1)</f>
        <v>0</v>
      </c>
      <c r="P326" s="52">
        <f>SUMIFS('2012Figures'!$J:$J,'2012Figures'!$C:$C,$A326,'2012Figures'!$I:$I,"",'2012Figures'!$B:$B,"CyToBroker",'2012Figures'!$G:$G,"P1",'2012Figures'!$E:$E,$B$1)</f>
        <v>0</v>
      </c>
      <c r="R326" s="46" t="str">
        <f t="shared" ref="R326:V389" si="30">IF(L326=0,"",ROUND(D326/L326-1,2))</f>
        <v/>
      </c>
      <c r="S326" s="46" t="str">
        <f t="shared" si="30"/>
        <v/>
      </c>
      <c r="T326" s="46" t="str">
        <f t="shared" si="30"/>
        <v/>
      </c>
      <c r="U326" s="46" t="str">
        <f t="shared" si="30"/>
        <v/>
      </c>
      <c r="V326" s="46" t="str">
        <f t="shared" si="30"/>
        <v/>
      </c>
    </row>
    <row r="327" spans="1:22" x14ac:dyDescent="0.2">
      <c r="A327" s="21"/>
      <c r="B327" s="21" t="s">
        <v>92</v>
      </c>
      <c r="C327" s="22"/>
      <c r="D327" s="23">
        <f>SUM(E327:H327)</f>
        <v>0</v>
      </c>
      <c r="E327" s="23">
        <f>SUM(E325:E326)</f>
        <v>0</v>
      </c>
      <c r="F327" s="23">
        <f>SUM(F325:F326)</f>
        <v>0</v>
      </c>
      <c r="G327" s="23">
        <f>SUM(G325:G326)</f>
        <v>0</v>
      </c>
      <c r="H327" s="23">
        <f>SUM(H325:H326)</f>
        <v>0</v>
      </c>
      <c r="I327" s="21"/>
      <c r="J327" s="22"/>
      <c r="K327" s="21"/>
      <c r="L327" s="43">
        <f>SUM(M327:P327)</f>
        <v>0</v>
      </c>
      <c r="M327" s="43">
        <f>SUM(M325:M326)</f>
        <v>0</v>
      </c>
      <c r="N327" s="43">
        <f>SUM(N325:N326)</f>
        <v>0</v>
      </c>
      <c r="O327" s="43">
        <f>SUM(O325:O326)</f>
        <v>0</v>
      </c>
      <c r="P327" s="43">
        <f>SUM(P325:P326)</f>
        <v>0</v>
      </c>
      <c r="Q327" s="21"/>
      <c r="R327" s="21"/>
      <c r="S327" s="21"/>
      <c r="T327" s="21"/>
      <c r="U327" s="21"/>
      <c r="V327" s="21"/>
    </row>
    <row r="328" spans="1:22" x14ac:dyDescent="0.2">
      <c r="A328" s="28">
        <v>302</v>
      </c>
      <c r="B328" s="28" t="s">
        <v>116</v>
      </c>
      <c r="C328" s="17" t="s">
        <v>88</v>
      </c>
      <c r="D328" s="18">
        <f>SUMIFS('2013Figures'!$J:$J,'2013Figures'!$C:$C,$A328,'2013Figures'!$E:$E,$B$1)</f>
        <v>3</v>
      </c>
      <c r="E328" s="18">
        <f>SUMIFS('2013Figures'!$J:$J,'2013Figures'!$C:$C,$A328,'2013Figures'!$B:$B,"BrokerToCy",'2013Figures'!$G:$G,"E1",'2013Figures'!$E:$E,$B$1)</f>
        <v>3</v>
      </c>
      <c r="F328" s="18">
        <f>SUMIFS('2013Figures'!$J:$J,'2013Figures'!$C:$C,$A328,'2013Figures'!$B:$B,"BrokerToCy",'2013Figures'!$G:$G,"P1",'2013Figures'!$E:$E,$B$1)</f>
        <v>0</v>
      </c>
      <c r="G328" s="18">
        <f>SUMIFS('2013Figures'!$J:$J,'2013Figures'!$C:$C,$A328,'2013Figures'!$B:$B,"CyToBroker",'2013Figures'!$G:$G,"E1",'2013Figures'!$E:$E,$B$1)</f>
        <v>0</v>
      </c>
      <c r="H328" s="18">
        <f>SUMIFS('2013Figures'!$J:$J,'2013Figures'!$C:$C,$A328,'2013Figures'!$B:$B,"CyToBroker",'2013Figures'!$G:$G,"P1",'2013Figures'!$E:$E,$B$1)</f>
        <v>0</v>
      </c>
      <c r="I328" s="28"/>
      <c r="J328" s="17"/>
      <c r="K328" s="28"/>
      <c r="L328" s="50">
        <f>SUMIFS('2012Figures'!$J:$J,'2012Figures'!$C:$C,$A328,'2012Figures'!$E:$E,$B$1)</f>
        <v>0</v>
      </c>
      <c r="M328" s="50">
        <f>SUMIFS('2012Figures'!$J:$J,'2012Figures'!$C:$C,$A328,'2012Figures'!$B:$B,"BrokerToCy",'2012Figures'!$G:$G,"E1",'2012Figures'!$E:$E,$B$1)</f>
        <v>0</v>
      </c>
      <c r="N328" s="50">
        <f>SUMIFS('2012Figures'!$J:$J,'2012Figures'!$C:$C,$A328,'2012Figures'!$B:$B,"BrokerToCy",'2012Figures'!$G:$G,"P1",'2012Figures'!$E:$E,$B$1)</f>
        <v>0</v>
      </c>
      <c r="O328" s="50">
        <f>SUMIFS('2012Figures'!$J:$J,'2012Figures'!$C:$C,$A328,'2012Figures'!$B:$B,"CyToBroker",'2012Figures'!$G:$G,"E1",'2012Figures'!$E:$E,$B$1)</f>
        <v>0</v>
      </c>
      <c r="P328" s="50">
        <f>SUMIFS('2012Figures'!$J:$J,'2012Figures'!$C:$C,$A328,'2012Figures'!$B:$B,"CyToBroker",'2012Figures'!$G:$G,"P1",'2012Figures'!$E:$E,$B$1)</f>
        <v>0</v>
      </c>
      <c r="Q328" s="28"/>
      <c r="R328" s="46" t="str">
        <f t="shared" si="30"/>
        <v/>
      </c>
      <c r="S328" s="46" t="str">
        <f t="shared" si="30"/>
        <v/>
      </c>
      <c r="T328" s="46" t="str">
        <f t="shared" si="30"/>
        <v/>
      </c>
      <c r="U328" s="46" t="str">
        <f t="shared" si="30"/>
        <v/>
      </c>
      <c r="V328" s="46" t="str">
        <f t="shared" si="30"/>
        <v/>
      </c>
    </row>
    <row r="329" spans="1:22" x14ac:dyDescent="0.2">
      <c r="A329" s="1">
        <v>302</v>
      </c>
      <c r="B329" s="1" t="s">
        <v>116</v>
      </c>
      <c r="C329" s="8">
        <v>2</v>
      </c>
      <c r="D329" s="29">
        <f>SUMIFS('2013Figures'!$J:$J,'2013Figures'!$C:$C,$A329,'2013Figures'!$H:$H,$B329,'2013Figures'!$I:$I,$C329,'2013Figures'!$E:$E,$B$1)</f>
        <v>0</v>
      </c>
      <c r="E329" s="9">
        <f>SUMIFS('2013Figures'!$J:$J,'2013Figures'!$C:$C,$A329,'2013Figures'!$H:$H,$B329,'2013Figures'!$I:$I,$C329,'2013Figures'!$B:$B,"BrokerToCy",'2013Figures'!$G:$G,"E1",'2013Figures'!$E:$E,$B$1)</f>
        <v>0</v>
      </c>
      <c r="F329" s="9">
        <f>SUMIFS('2013Figures'!$J:$J,'2013Figures'!$C:$C,$A329,'2013Figures'!$H:$H,$B329,'2013Figures'!$I:$I,$C329,'2013Figures'!$B:$B,"BrokerToCy",'2013Figures'!$G:$G,"P1",'2013Figures'!$E:$E,$B$1)</f>
        <v>0</v>
      </c>
      <c r="G329" s="9">
        <f>SUMIFS('2013Figures'!$J:$J,'2013Figures'!$C:$C,$A329,'2013Figures'!$H:$H,$B329,'2013Figures'!$I:$I,$C329,'2013Figures'!$B:$B,"CyToBroker",'2013Figures'!$G:$G,"E1",'2013Figures'!$E:$E,$B$1)</f>
        <v>0</v>
      </c>
      <c r="H329" s="9">
        <f>SUMIFS('2013Figures'!$J:$J,'2013Figures'!$C:$C,$A329,'2013Figures'!$H:$H,$B329,'2013Figures'!$I:$I,$C329,'2013Figures'!$B:$B,"CyToBroker",'2013Figures'!$G:$G,"P1",'2013Figures'!$E:$E,$B$1)</f>
        <v>0</v>
      </c>
      <c r="I329" s="30"/>
      <c r="J329" s="31">
        <v>201005</v>
      </c>
      <c r="K329" s="30"/>
      <c r="L329" s="42">
        <f>SUMIFS('2012Figures'!$J:$J,'2012Figures'!$C:$C,$A329,'2012Figures'!$H:$H,$B329,'2012Figures'!$I:$I,$C329,'2012Figures'!$E:$E,$B$1)</f>
        <v>0</v>
      </c>
      <c r="M329" s="52">
        <f>SUMIFS('2012Figures'!$J:$J,'2012Figures'!$C:$C,$A329,'2012Figures'!$H:$H,$B329,'2012Figures'!$I:$I,$C329,'2012Figures'!$B:$B,"BrokerToCy",'2012Figures'!$G:$G,"E1",'2012Figures'!$E:$E,$B$1)</f>
        <v>0</v>
      </c>
      <c r="N329" s="52">
        <f>SUMIFS('2012Figures'!$J:$J,'2012Figures'!$C:$C,$A329,'2012Figures'!$H:$H,$B329,'2012Figures'!$I:$I,$C329,'2012Figures'!$B:$B,"BrokerToCy",'2012Figures'!$G:$G,"P1",'2012Figures'!$E:$E,$B$1)</f>
        <v>0</v>
      </c>
      <c r="O329" s="52">
        <f>SUMIFS('2012Figures'!$J:$J,'2012Figures'!$C:$C,$A329,'2012Figures'!$H:$H,$B329,'2012Figures'!$I:$I,$C329,'2012Figures'!$B:$B,"CyToBroker",'2012Figures'!$G:$G,"E1",'2012Figures'!$E:$E,$B$1)</f>
        <v>0</v>
      </c>
      <c r="P329" s="52">
        <f>SUMIFS('2012Figures'!$J:$J,'2012Figures'!$C:$C,$A329,'2012Figures'!$H:$H,$B329,'2012Figures'!$I:$I,$C329,'2012Figures'!$B:$B,"CyToBroker",'2012Figures'!$G:$G,"P1",'2012Figures'!$E:$E,$B$1)</f>
        <v>0</v>
      </c>
      <c r="Q329" s="30"/>
      <c r="R329" s="46" t="str">
        <f t="shared" si="30"/>
        <v/>
      </c>
      <c r="S329" s="46" t="str">
        <f t="shared" si="30"/>
        <v/>
      </c>
      <c r="T329" s="46" t="str">
        <f t="shared" si="30"/>
        <v/>
      </c>
      <c r="U329" s="46" t="str">
        <f t="shared" si="30"/>
        <v/>
      </c>
      <c r="V329" s="46" t="str">
        <f t="shared" si="30"/>
        <v/>
      </c>
    </row>
    <row r="330" spans="1:22" x14ac:dyDescent="0.2">
      <c r="A330" s="1">
        <v>302</v>
      </c>
      <c r="B330" s="1" t="s">
        <v>116</v>
      </c>
      <c r="C330" s="8">
        <v>1</v>
      </c>
      <c r="D330" s="29">
        <f>SUMIFS('2013Figures'!$J:$J,'2013Figures'!$C:$C,$A330,'2013Figures'!$H:$H,$B330,'2013Figures'!$I:$I,$C330,'2013Figures'!$E:$E,$B$1)</f>
        <v>0</v>
      </c>
      <c r="E330" s="9">
        <f>SUMIFS('2013Figures'!$J:$J,'2013Figures'!$C:$C,$A330,'2013Figures'!$H:$H,$B330,'2013Figures'!$I:$I,$C330,'2013Figures'!$B:$B,"BrokerToCy",'2013Figures'!$G:$G,"E1",'2013Figures'!$E:$E,$B$1)</f>
        <v>0</v>
      </c>
      <c r="F330" s="9">
        <f>SUMIFS('2013Figures'!$J:$J,'2013Figures'!$C:$C,$A330,'2013Figures'!$H:$H,$B330,'2013Figures'!$I:$I,$C330,'2013Figures'!$B:$B,"BrokerToCy",'2013Figures'!$G:$G,"P1",'2013Figures'!$E:$E,$B$1)</f>
        <v>0</v>
      </c>
      <c r="G330" s="9">
        <f>SUMIFS('2013Figures'!$J:$J,'2013Figures'!$C:$C,$A330,'2013Figures'!$H:$H,$B330,'2013Figures'!$I:$I,$C330,'2013Figures'!$B:$B,"CyToBroker",'2013Figures'!$G:$G,"E1",'2013Figures'!$E:$E,$B$1)</f>
        <v>0</v>
      </c>
      <c r="H330" s="9">
        <f>SUMIFS('2013Figures'!$J:$J,'2013Figures'!$C:$C,$A330,'2013Figures'!$H:$H,$B330,'2013Figures'!$I:$I,$C330,'2013Figures'!$B:$B,"CyToBroker",'2013Figures'!$G:$G,"P1",'2013Figures'!$E:$E,$B$1)</f>
        <v>0</v>
      </c>
      <c r="J330" s="8">
        <v>200801</v>
      </c>
      <c r="L330" s="42">
        <f>SUMIFS('2012Figures'!$J:$J,'2012Figures'!$C:$C,$A330,'2012Figures'!$H:$H,$B330,'2012Figures'!$I:$I,$C330,'2012Figures'!$E:$E,$B$1)</f>
        <v>0</v>
      </c>
      <c r="M330" s="52">
        <f>SUMIFS('2012Figures'!$J:$J,'2012Figures'!$C:$C,$A330,'2012Figures'!$H:$H,$B330,'2012Figures'!$I:$I,$C330,'2012Figures'!$B:$B,"BrokerToCy",'2012Figures'!$G:$G,"E1",'2012Figures'!$E:$E,$B$1)</f>
        <v>0</v>
      </c>
      <c r="N330" s="52">
        <f>SUMIFS('2012Figures'!$J:$J,'2012Figures'!$C:$C,$A330,'2012Figures'!$H:$H,$B330,'2012Figures'!$I:$I,$C330,'2012Figures'!$B:$B,"BrokerToCy",'2012Figures'!$G:$G,"P1",'2012Figures'!$E:$E,$B$1)</f>
        <v>0</v>
      </c>
      <c r="O330" s="52">
        <f>SUMIFS('2012Figures'!$J:$J,'2012Figures'!$C:$C,$A330,'2012Figures'!$H:$H,$B330,'2012Figures'!$I:$I,$C330,'2012Figures'!$B:$B,"CyToBroker",'2012Figures'!$G:$G,"E1",'2012Figures'!$E:$E,$B$1)</f>
        <v>0</v>
      </c>
      <c r="P330" s="52">
        <f>SUMIFS('2012Figures'!$J:$J,'2012Figures'!$C:$C,$A330,'2012Figures'!$H:$H,$B330,'2012Figures'!$I:$I,$C330,'2012Figures'!$B:$B,"CyToBroker",'2012Figures'!$G:$G,"P1",'2012Figures'!$E:$E,$B$1)</f>
        <v>0</v>
      </c>
      <c r="R330" s="46" t="str">
        <f t="shared" si="30"/>
        <v/>
      </c>
      <c r="S330" s="46" t="str">
        <f t="shared" si="30"/>
        <v/>
      </c>
      <c r="T330" s="46" t="str">
        <f t="shared" si="30"/>
        <v/>
      </c>
      <c r="U330" s="46" t="str">
        <f t="shared" si="30"/>
        <v/>
      </c>
      <c r="V330" s="46" t="str">
        <f t="shared" si="30"/>
        <v/>
      </c>
    </row>
    <row r="331" spans="1:22" x14ac:dyDescent="0.2">
      <c r="A331" s="1">
        <v>302</v>
      </c>
      <c r="B331" s="1" t="s">
        <v>116</v>
      </c>
      <c r="D331" s="29">
        <f>SUMIFS('2013Figures'!$J:$J,'2013Figures'!$C:$C,$A331,'2013Figures'!$I:$I,"",'2013Figures'!$E:$E,$B$1)</f>
        <v>3</v>
      </c>
      <c r="E331" s="9">
        <f>SUMIFS('2013Figures'!$J:$J,'2013Figures'!$C:$C,$A331,'2013Figures'!$I:$I,"",'2013Figures'!$B:$B,"BrokerToCy",'2013Figures'!$G:$G,"E1",'2013Figures'!$E:$E,$B$1)</f>
        <v>3</v>
      </c>
      <c r="F331" s="9">
        <f>SUMIFS('2013Figures'!$J:$J,'2013Figures'!$C:$C,$A331,'2013Figures'!$I:$I,"",'2013Figures'!$B:$B,"BrokerToCy",'2013Figures'!$G:$G,"P1",'2013Figures'!$E:$E,$B$1)</f>
        <v>0</v>
      </c>
      <c r="G331" s="9">
        <f>SUMIFS('2013Figures'!$J:$J,'2013Figures'!$C:$C,$A331,'2013Figures'!$I:$I,"",'2013Figures'!$B:$B,"CyToBroker",'2013Figures'!$G:$G,"E1",'2013Figures'!$E:$E,$B$1)</f>
        <v>0</v>
      </c>
      <c r="H331" s="9">
        <f>SUMIFS('2013Figures'!$J:$J,'2013Figures'!$C:$C,$A331,'2013Figures'!$I:$I,"",'2013Figures'!$B:$B,"CyToBroker",'2013Figures'!$G:$G,"P1",'2013Figures'!$E:$E,$B$1)</f>
        <v>0</v>
      </c>
      <c r="J331" s="8" t="s">
        <v>131</v>
      </c>
      <c r="L331" s="42">
        <f>SUMIFS('2012Figures'!$J:$J,'2012Figures'!$C:$C,$A331,'2012Figures'!$I:$I,"",'2012Figures'!$E:$E,$B$1)</f>
        <v>0</v>
      </c>
      <c r="M331" s="52">
        <f>SUMIFS('2012Figures'!$J:$J,'2012Figures'!$C:$C,$A331,'2012Figures'!$I:$I,"",'2012Figures'!$B:$B,"BrokerToCy",'2012Figures'!$G:$G,"E1",'2012Figures'!$E:$E,$B$1)</f>
        <v>0</v>
      </c>
      <c r="N331" s="52">
        <f>SUMIFS('2012Figures'!$J:$J,'2012Figures'!$C:$C,$A331,'2012Figures'!$I:$I,"",'2012Figures'!$B:$B,"BrokerToCy",'2012Figures'!$G:$G,"P1",'2012Figures'!$E:$E,$B$1)</f>
        <v>0</v>
      </c>
      <c r="O331" s="52">
        <f>SUMIFS('2012Figures'!$J:$J,'2012Figures'!$C:$C,$A331,'2012Figures'!$I:$I,"",'2012Figures'!$B:$B,"CyToBroker",'2012Figures'!$G:$G,"E1",'2012Figures'!$E:$E,$B$1)</f>
        <v>0</v>
      </c>
      <c r="P331" s="52">
        <f>SUMIFS('2012Figures'!$J:$J,'2012Figures'!$C:$C,$A331,'2012Figures'!$I:$I,"",'2012Figures'!$B:$B,"CyToBroker",'2012Figures'!$G:$G,"P1",'2012Figures'!$E:$E,$B$1)</f>
        <v>0</v>
      </c>
      <c r="R331" s="46" t="str">
        <f t="shared" si="30"/>
        <v/>
      </c>
      <c r="S331" s="46" t="str">
        <f t="shared" si="30"/>
        <v/>
      </c>
      <c r="T331" s="46" t="str">
        <f t="shared" si="30"/>
        <v/>
      </c>
      <c r="U331" s="46" t="str">
        <f t="shared" si="30"/>
        <v/>
      </c>
      <c r="V331" s="46" t="str">
        <f t="shared" si="30"/>
        <v/>
      </c>
    </row>
    <row r="332" spans="1:22" x14ac:dyDescent="0.2">
      <c r="A332" s="21"/>
      <c r="B332" s="21" t="s">
        <v>92</v>
      </c>
      <c r="C332" s="22"/>
      <c r="D332" s="23">
        <f>SUM(E332:H332)</f>
        <v>3</v>
      </c>
      <c r="E332" s="23">
        <f>SUM(E329:E331)</f>
        <v>3</v>
      </c>
      <c r="F332" s="23">
        <f>SUM(F329:F331)</f>
        <v>0</v>
      </c>
      <c r="G332" s="23">
        <f>SUM(G329:G331)</f>
        <v>0</v>
      </c>
      <c r="H332" s="23">
        <f>SUM(H329:H331)</f>
        <v>0</v>
      </c>
      <c r="I332" s="21"/>
      <c r="J332" s="22"/>
      <c r="K332" s="21"/>
      <c r="L332" s="43">
        <f>SUM(M332:P332)</f>
        <v>0</v>
      </c>
      <c r="M332" s="43">
        <f>SUM(M329:M331)</f>
        <v>0</v>
      </c>
      <c r="N332" s="43">
        <f>SUM(N329:N331)</f>
        <v>0</v>
      </c>
      <c r="O332" s="43">
        <f>SUM(O329:O331)</f>
        <v>0</v>
      </c>
      <c r="P332" s="43">
        <f>SUM(P329:P331)</f>
        <v>0</v>
      </c>
      <c r="Q332" s="21"/>
      <c r="R332" s="21"/>
      <c r="S332" s="21"/>
      <c r="T332" s="21"/>
      <c r="U332" s="21"/>
      <c r="V332" s="21"/>
    </row>
    <row r="333" spans="1:22" x14ac:dyDescent="0.2">
      <c r="A333" s="28">
        <v>303</v>
      </c>
      <c r="B333" s="28" t="s">
        <v>117</v>
      </c>
      <c r="C333" s="17" t="s">
        <v>88</v>
      </c>
      <c r="D333" s="18">
        <f>SUMIFS('2013Figures'!$J:$J,'2013Figures'!$C:$C,$A333,'2013Figures'!$E:$E,$B$1)</f>
        <v>0</v>
      </c>
      <c r="E333" s="18">
        <f>SUMIFS('2013Figures'!$J:$J,'2013Figures'!$C:$C,$A333,'2013Figures'!$B:$B,"BrokerToCy",'2013Figures'!$G:$G,"E1",'2013Figures'!$E:$E,$B$1)</f>
        <v>0</v>
      </c>
      <c r="F333" s="18">
        <f>SUMIFS('2013Figures'!$J:$J,'2013Figures'!$C:$C,$A333,'2013Figures'!$B:$B,"BrokerToCy",'2013Figures'!$G:$G,"P1",'2013Figures'!$E:$E,$B$1)</f>
        <v>0</v>
      </c>
      <c r="G333" s="18">
        <f>SUMIFS('2013Figures'!$J:$J,'2013Figures'!$C:$C,$A333,'2013Figures'!$B:$B,"CyToBroker",'2013Figures'!$G:$G,"E1",'2013Figures'!$E:$E,$B$1)</f>
        <v>0</v>
      </c>
      <c r="H333" s="18">
        <f>SUMIFS('2013Figures'!$J:$J,'2013Figures'!$C:$C,$A333,'2013Figures'!$B:$B,"CyToBroker",'2013Figures'!$G:$G,"P1",'2013Figures'!$E:$E,$B$1)</f>
        <v>0</v>
      </c>
      <c r="I333" s="28"/>
      <c r="J333" s="17"/>
      <c r="K333" s="28"/>
      <c r="L333" s="50">
        <f>SUMIFS('2012Figures'!$J:$J,'2012Figures'!$C:$C,$A333,'2012Figures'!$E:$E,$B$1)</f>
        <v>0</v>
      </c>
      <c r="M333" s="50">
        <f>SUMIFS('2012Figures'!$J:$J,'2012Figures'!$C:$C,$A333,'2012Figures'!$B:$B,"BrokerToCy",'2012Figures'!$G:$G,"E1",'2012Figures'!$E:$E,$B$1)</f>
        <v>0</v>
      </c>
      <c r="N333" s="50">
        <f>SUMIFS('2012Figures'!$J:$J,'2012Figures'!$C:$C,$A333,'2012Figures'!$B:$B,"BrokerToCy",'2012Figures'!$G:$G,"P1",'2012Figures'!$E:$E,$B$1)</f>
        <v>0</v>
      </c>
      <c r="O333" s="50">
        <f>SUMIFS('2012Figures'!$J:$J,'2012Figures'!$C:$C,$A333,'2012Figures'!$B:$B,"CyToBroker",'2012Figures'!$G:$G,"E1",'2012Figures'!$E:$E,$B$1)</f>
        <v>0</v>
      </c>
      <c r="P333" s="50">
        <f>SUMIFS('2012Figures'!$J:$J,'2012Figures'!$C:$C,$A333,'2012Figures'!$B:$B,"CyToBroker",'2012Figures'!$G:$G,"P1",'2012Figures'!$E:$E,$B$1)</f>
        <v>0</v>
      </c>
      <c r="Q333" s="28"/>
      <c r="R333" s="46" t="str">
        <f t="shared" ref="R333:V396" si="31">IF(L333=0,"",ROUND(D333/L333-1,2))</f>
        <v/>
      </c>
      <c r="S333" s="46" t="str">
        <f t="shared" si="31"/>
        <v/>
      </c>
      <c r="T333" s="46" t="str">
        <f t="shared" si="31"/>
        <v/>
      </c>
      <c r="U333" s="46" t="str">
        <f t="shared" si="31"/>
        <v/>
      </c>
      <c r="V333" s="46" t="str">
        <f t="shared" si="31"/>
        <v/>
      </c>
    </row>
    <row r="334" spans="1:22" x14ac:dyDescent="0.2">
      <c r="A334" s="1">
        <v>303</v>
      </c>
      <c r="B334" s="1" t="s">
        <v>117</v>
      </c>
      <c r="C334" s="8">
        <v>1</v>
      </c>
      <c r="D334" s="29">
        <f>SUMIFS('2013Figures'!$J:$J,'2013Figures'!$C:$C,$A334,'2013Figures'!$H:$H,$B334,'2013Figures'!$I:$I,$C334,'2013Figures'!$E:$E,$B$1)</f>
        <v>0</v>
      </c>
      <c r="E334" s="9">
        <f>SUMIFS('2013Figures'!$J:$J,'2013Figures'!$C:$C,$A334,'2013Figures'!$H:$H,$B334,'2013Figures'!$I:$I,$C334,'2013Figures'!$B:$B,"BrokerToCy",'2013Figures'!$G:$G,"E1",'2013Figures'!$E:$E,$B$1)</f>
        <v>0</v>
      </c>
      <c r="F334" s="9">
        <f>SUMIFS('2013Figures'!$J:$J,'2013Figures'!$C:$C,$A334,'2013Figures'!$H:$H,$B334,'2013Figures'!$I:$I,$C334,'2013Figures'!$B:$B,"BrokerToCy",'2013Figures'!$G:$G,"P1",'2013Figures'!$E:$E,$B$1)</f>
        <v>0</v>
      </c>
      <c r="G334" s="9">
        <f>SUMIFS('2013Figures'!$J:$J,'2013Figures'!$C:$C,$A334,'2013Figures'!$H:$H,$B334,'2013Figures'!$I:$I,$C334,'2013Figures'!$B:$B,"CyToBroker",'2013Figures'!$G:$G,"E1",'2013Figures'!$E:$E,$B$1)</f>
        <v>0</v>
      </c>
      <c r="H334" s="9">
        <f>SUMIFS('2013Figures'!$J:$J,'2013Figures'!$C:$C,$A334,'2013Figures'!$H:$H,$B334,'2013Figures'!$I:$I,$C334,'2013Figures'!$B:$B,"CyToBroker",'2013Figures'!$G:$G,"P1",'2013Figures'!$E:$E,$B$1)</f>
        <v>0</v>
      </c>
      <c r="I334" s="30"/>
      <c r="J334" s="31">
        <v>200801</v>
      </c>
      <c r="K334" s="30"/>
      <c r="L334" s="42">
        <f>SUMIFS('2012Figures'!$J:$J,'2012Figures'!$C:$C,$A334,'2012Figures'!$H:$H,$B334,'2012Figures'!$I:$I,$C334,'2012Figures'!$E:$E,$B$1)</f>
        <v>0</v>
      </c>
      <c r="M334" s="52">
        <f>SUMIFS('2012Figures'!$J:$J,'2012Figures'!$C:$C,$A334,'2012Figures'!$H:$H,$B334,'2012Figures'!$I:$I,$C334,'2012Figures'!$B:$B,"BrokerToCy",'2012Figures'!$G:$G,"E1",'2012Figures'!$E:$E,$B$1)</f>
        <v>0</v>
      </c>
      <c r="N334" s="52">
        <f>SUMIFS('2012Figures'!$J:$J,'2012Figures'!$C:$C,$A334,'2012Figures'!$H:$H,$B334,'2012Figures'!$I:$I,$C334,'2012Figures'!$B:$B,"BrokerToCy",'2012Figures'!$G:$G,"P1",'2012Figures'!$E:$E,$B$1)</f>
        <v>0</v>
      </c>
      <c r="O334" s="52">
        <f>SUMIFS('2012Figures'!$J:$J,'2012Figures'!$C:$C,$A334,'2012Figures'!$H:$H,$B334,'2012Figures'!$I:$I,$C334,'2012Figures'!$B:$B,"CyToBroker",'2012Figures'!$G:$G,"E1",'2012Figures'!$E:$E,$B$1)</f>
        <v>0</v>
      </c>
      <c r="P334" s="52">
        <f>SUMIFS('2012Figures'!$J:$J,'2012Figures'!$C:$C,$A334,'2012Figures'!$H:$H,$B334,'2012Figures'!$I:$I,$C334,'2012Figures'!$B:$B,"CyToBroker",'2012Figures'!$G:$G,"P1",'2012Figures'!$E:$E,$B$1)</f>
        <v>0</v>
      </c>
      <c r="Q334" s="30"/>
      <c r="R334" s="46" t="str">
        <f t="shared" si="31"/>
        <v/>
      </c>
      <c r="S334" s="46" t="str">
        <f t="shared" si="31"/>
        <v/>
      </c>
      <c r="T334" s="46" t="str">
        <f t="shared" si="31"/>
        <v/>
      </c>
      <c r="U334" s="46" t="str">
        <f t="shared" si="31"/>
        <v/>
      </c>
      <c r="V334" s="46" t="str">
        <f t="shared" si="31"/>
        <v/>
      </c>
    </row>
    <row r="335" spans="1:22" x14ac:dyDescent="0.2">
      <c r="A335" s="1">
        <v>303</v>
      </c>
      <c r="B335" s="1" t="s">
        <v>117</v>
      </c>
      <c r="D335" s="29">
        <f>SUMIFS('2013Figures'!$J:$J,'2013Figures'!$C:$C,$A335,'2013Figures'!$I:$I,"",'2013Figures'!$E:$E,$B$1)</f>
        <v>0</v>
      </c>
      <c r="E335" s="9">
        <f>SUMIFS('2013Figures'!$J:$J,'2013Figures'!$C:$C,$A335,'2013Figures'!$I:$I,"",'2013Figures'!$B:$B,"BrokerToCy",'2013Figures'!$G:$G,"E1",'2013Figures'!$E:$E,$B$1)</f>
        <v>0</v>
      </c>
      <c r="F335" s="9">
        <f>SUMIFS('2013Figures'!$J:$J,'2013Figures'!$C:$C,$A335,'2013Figures'!$I:$I,"",'2013Figures'!$B:$B,"BrokerToCy",'2013Figures'!$G:$G,"P1",'2013Figures'!$E:$E,$B$1)</f>
        <v>0</v>
      </c>
      <c r="G335" s="9">
        <f>SUMIFS('2013Figures'!$J:$J,'2013Figures'!$C:$C,$A335,'2013Figures'!$I:$I,"",'2013Figures'!$B:$B,"CyToBroker",'2013Figures'!$G:$G,"E1",'2013Figures'!$E:$E,$B$1)</f>
        <v>0</v>
      </c>
      <c r="H335" s="9">
        <f>SUMIFS('2013Figures'!$J:$J,'2013Figures'!$C:$C,$A335,'2013Figures'!$I:$I,"",'2013Figures'!$B:$B,"CyToBroker",'2013Figures'!$G:$G,"P1",'2013Figures'!$E:$E,$B$1)</f>
        <v>0</v>
      </c>
      <c r="J335" s="8" t="s">
        <v>131</v>
      </c>
      <c r="L335" s="42">
        <f>SUMIFS('2012Figures'!$J:$J,'2012Figures'!$C:$C,$A335,'2012Figures'!$I:$I,"",'2012Figures'!$E:$E,$B$1)</f>
        <v>0</v>
      </c>
      <c r="M335" s="52">
        <f>SUMIFS('2012Figures'!$J:$J,'2012Figures'!$C:$C,$A335,'2012Figures'!$I:$I,"",'2012Figures'!$B:$B,"BrokerToCy",'2012Figures'!$G:$G,"E1",'2012Figures'!$E:$E,$B$1)</f>
        <v>0</v>
      </c>
      <c r="N335" s="52">
        <f>SUMIFS('2012Figures'!$J:$J,'2012Figures'!$C:$C,$A335,'2012Figures'!$I:$I,"",'2012Figures'!$B:$B,"BrokerToCy",'2012Figures'!$G:$G,"P1",'2012Figures'!$E:$E,$B$1)</f>
        <v>0</v>
      </c>
      <c r="O335" s="52">
        <f>SUMIFS('2012Figures'!$J:$J,'2012Figures'!$C:$C,$A335,'2012Figures'!$I:$I,"",'2012Figures'!$B:$B,"CyToBroker",'2012Figures'!$G:$G,"E1",'2012Figures'!$E:$E,$B$1)</f>
        <v>0</v>
      </c>
      <c r="P335" s="52">
        <f>SUMIFS('2012Figures'!$J:$J,'2012Figures'!$C:$C,$A335,'2012Figures'!$I:$I,"",'2012Figures'!$B:$B,"CyToBroker",'2012Figures'!$G:$G,"P1",'2012Figures'!$E:$E,$B$1)</f>
        <v>0</v>
      </c>
      <c r="R335" s="46" t="str">
        <f t="shared" si="31"/>
        <v/>
      </c>
      <c r="S335" s="46" t="str">
        <f t="shared" si="31"/>
        <v/>
      </c>
      <c r="T335" s="46" t="str">
        <f t="shared" si="31"/>
        <v/>
      </c>
      <c r="U335" s="46" t="str">
        <f t="shared" si="31"/>
        <v/>
      </c>
      <c r="V335" s="46" t="str">
        <f t="shared" si="31"/>
        <v/>
      </c>
    </row>
    <row r="336" spans="1:22" x14ac:dyDescent="0.2">
      <c r="A336" s="21"/>
      <c r="B336" s="21" t="s">
        <v>92</v>
      </c>
      <c r="C336" s="22"/>
      <c r="D336" s="23">
        <f>SUM(E336:H336)</f>
        <v>0</v>
      </c>
      <c r="E336" s="23">
        <f>SUM(E334:E335)</f>
        <v>0</v>
      </c>
      <c r="F336" s="23">
        <f>SUM(F334:F335)</f>
        <v>0</v>
      </c>
      <c r="G336" s="23">
        <f>SUM(G334:G335)</f>
        <v>0</v>
      </c>
      <c r="H336" s="23">
        <f>SUM(H334:H335)</f>
        <v>0</v>
      </c>
      <c r="I336" s="21"/>
      <c r="J336" s="22"/>
      <c r="K336" s="21"/>
      <c r="L336" s="43">
        <f>SUM(M336:P336)</f>
        <v>0</v>
      </c>
      <c r="M336" s="43">
        <f>SUM(M334:M335)</f>
        <v>0</v>
      </c>
      <c r="N336" s="43">
        <f>SUM(N334:N335)</f>
        <v>0</v>
      </c>
      <c r="O336" s="43">
        <f>SUM(O334:O335)</f>
        <v>0</v>
      </c>
      <c r="P336" s="43">
        <f>SUM(P334:P335)</f>
        <v>0</v>
      </c>
      <c r="Q336" s="21"/>
      <c r="R336" s="21"/>
      <c r="S336" s="21"/>
      <c r="T336" s="21"/>
      <c r="U336" s="21"/>
      <c r="V336" s="21"/>
    </row>
    <row r="337" spans="1:22" x14ac:dyDescent="0.2">
      <c r="A337" s="28">
        <v>304</v>
      </c>
      <c r="B337" s="28" t="s">
        <v>118</v>
      </c>
      <c r="C337" s="17" t="s">
        <v>88</v>
      </c>
      <c r="D337" s="18">
        <f>SUMIFS('2013Figures'!$J:$J,'2013Figures'!$C:$C,$A337,'2013Figures'!$E:$E,$B$1)</f>
        <v>227</v>
      </c>
      <c r="E337" s="18">
        <f>SUMIFS('2013Figures'!$J:$J,'2013Figures'!$C:$C,$A337,'2013Figures'!$B:$B,"BrokerToCy",'2013Figures'!$G:$G,"E1",'2013Figures'!$E:$E,$B$1)</f>
        <v>0</v>
      </c>
      <c r="F337" s="18">
        <f>SUMIFS('2013Figures'!$J:$J,'2013Figures'!$C:$C,$A337,'2013Figures'!$B:$B,"BrokerToCy",'2013Figures'!$G:$G,"P1",'2013Figures'!$E:$E,$B$1)</f>
        <v>0</v>
      </c>
      <c r="G337" s="18">
        <f>SUMIFS('2013Figures'!$J:$J,'2013Figures'!$C:$C,$A337,'2013Figures'!$B:$B,"CyToBroker",'2013Figures'!$G:$G,"E1",'2013Figures'!$E:$E,$B$1)</f>
        <v>227</v>
      </c>
      <c r="H337" s="18">
        <f>SUMIFS('2013Figures'!$J:$J,'2013Figures'!$C:$C,$A337,'2013Figures'!$B:$B,"CyToBroker",'2013Figures'!$G:$G,"P1",'2013Figures'!$E:$E,$B$1)</f>
        <v>0</v>
      </c>
      <c r="I337" s="28"/>
      <c r="J337" s="17"/>
      <c r="K337" s="28"/>
      <c r="L337" s="50">
        <f>SUMIFS('2012Figures'!$J:$J,'2012Figures'!$C:$C,$A337,'2012Figures'!$E:$E,$B$1)</f>
        <v>273</v>
      </c>
      <c r="M337" s="50">
        <f>SUMIFS('2012Figures'!$J:$J,'2012Figures'!$C:$C,$A337,'2012Figures'!$B:$B,"BrokerToCy",'2012Figures'!$G:$G,"E1",'2012Figures'!$E:$E,$B$1)</f>
        <v>0</v>
      </c>
      <c r="N337" s="50">
        <f>SUMIFS('2012Figures'!$J:$J,'2012Figures'!$C:$C,$A337,'2012Figures'!$B:$B,"BrokerToCy",'2012Figures'!$G:$G,"P1",'2012Figures'!$E:$E,$B$1)</f>
        <v>0</v>
      </c>
      <c r="O337" s="50">
        <f>SUMIFS('2012Figures'!$J:$J,'2012Figures'!$C:$C,$A337,'2012Figures'!$B:$B,"CyToBroker",'2012Figures'!$G:$G,"E1",'2012Figures'!$E:$E,$B$1)</f>
        <v>273</v>
      </c>
      <c r="P337" s="50">
        <f>SUMIFS('2012Figures'!$J:$J,'2012Figures'!$C:$C,$A337,'2012Figures'!$B:$B,"CyToBroker",'2012Figures'!$G:$G,"P1",'2012Figures'!$E:$E,$B$1)</f>
        <v>0</v>
      </c>
      <c r="Q337" s="28"/>
      <c r="R337" s="46">
        <f t="shared" ref="R337:V400" si="32">IF(L337=0,"",ROUND(D337/L337-1,2))</f>
        <v>-0.17</v>
      </c>
      <c r="S337" s="46" t="str">
        <f t="shared" si="32"/>
        <v/>
      </c>
      <c r="T337" s="46" t="str">
        <f t="shared" si="32"/>
        <v/>
      </c>
      <c r="U337" s="46">
        <f t="shared" si="32"/>
        <v>-0.17</v>
      </c>
      <c r="V337" s="46" t="str">
        <f t="shared" si="32"/>
        <v/>
      </c>
    </row>
    <row r="338" spans="1:22" x14ac:dyDescent="0.2">
      <c r="A338" s="1">
        <v>304</v>
      </c>
      <c r="B338" s="1" t="s">
        <v>118</v>
      </c>
      <c r="C338" s="8">
        <v>4</v>
      </c>
      <c r="D338" s="29">
        <f>SUMIFS('2013Figures'!$J:$J,'2013Figures'!$C:$C,$A338,'2013Figures'!$H:$H,$B338,'2013Figures'!$I:$I,$C338,'2013Figures'!$E:$E,$B$1)</f>
        <v>0</v>
      </c>
      <c r="E338" s="9">
        <f>SUMIFS('2013Figures'!$J:$J,'2013Figures'!$C:$C,$A338,'2013Figures'!$H:$H,$B338,'2013Figures'!$I:$I,$C338,'2013Figures'!$B:$B,"BrokerToCy",'2013Figures'!$G:$G,"E1",'2013Figures'!$E:$E,$B$1)</f>
        <v>0</v>
      </c>
      <c r="F338" s="9">
        <f>SUMIFS('2013Figures'!$J:$J,'2013Figures'!$C:$C,$A338,'2013Figures'!$H:$H,$B338,'2013Figures'!$I:$I,$C338,'2013Figures'!$B:$B,"BrokerToCy",'2013Figures'!$G:$G,"P1",'2013Figures'!$E:$E,$B$1)</f>
        <v>0</v>
      </c>
      <c r="G338" s="9">
        <f>SUMIFS('2013Figures'!$J:$J,'2013Figures'!$C:$C,$A338,'2013Figures'!$H:$H,$B338,'2013Figures'!$I:$I,$C338,'2013Figures'!$B:$B,"CyToBroker",'2013Figures'!$G:$G,"E1",'2013Figures'!$E:$E,$B$1)</f>
        <v>0</v>
      </c>
      <c r="H338" s="9">
        <f>SUMIFS('2013Figures'!$J:$J,'2013Figures'!$C:$C,$A338,'2013Figures'!$H:$H,$B338,'2013Figures'!$I:$I,$C338,'2013Figures'!$B:$B,"CyToBroker",'2013Figures'!$G:$G,"P1",'2013Figures'!$E:$E,$B$1)</f>
        <v>0</v>
      </c>
      <c r="I338" s="30"/>
      <c r="J338" s="31">
        <v>201501</v>
      </c>
      <c r="K338" s="30"/>
      <c r="L338" s="42">
        <f>SUMIFS('2012Figures'!$J:$J,'2012Figures'!$C:$C,$A338,'2012Figures'!$H:$H,$B338,'2012Figures'!$I:$I,$C338,'2012Figures'!$E:$E,$B$1)</f>
        <v>0</v>
      </c>
      <c r="M338" s="52">
        <f>SUMIFS('2012Figures'!$J:$J,'2012Figures'!$C:$C,$A338,'2012Figures'!$H:$H,$B338,'2012Figures'!$I:$I,$C338,'2012Figures'!$B:$B,"BrokerToCy",'2012Figures'!$G:$G,"E1",'2012Figures'!$E:$E,$B$1)</f>
        <v>0</v>
      </c>
      <c r="N338" s="52">
        <f>SUMIFS('2012Figures'!$J:$J,'2012Figures'!$C:$C,$A338,'2012Figures'!$H:$H,$B338,'2012Figures'!$I:$I,$C338,'2012Figures'!$B:$B,"BrokerToCy",'2012Figures'!$G:$G,"P1",'2012Figures'!$E:$E,$B$1)</f>
        <v>0</v>
      </c>
      <c r="O338" s="52">
        <f>SUMIFS('2012Figures'!$J:$J,'2012Figures'!$C:$C,$A338,'2012Figures'!$H:$H,$B338,'2012Figures'!$I:$I,$C338,'2012Figures'!$B:$B,"CyToBroker",'2012Figures'!$G:$G,"E1",'2012Figures'!$E:$E,$B$1)</f>
        <v>0</v>
      </c>
      <c r="P338" s="52">
        <f>SUMIFS('2012Figures'!$J:$J,'2012Figures'!$C:$C,$A338,'2012Figures'!$H:$H,$B338,'2012Figures'!$I:$I,$C338,'2012Figures'!$B:$B,"CyToBroker",'2012Figures'!$G:$G,"P1",'2012Figures'!$E:$E,$B$1)</f>
        <v>0</v>
      </c>
      <c r="Q338" s="30"/>
      <c r="R338" s="46" t="str">
        <f t="shared" si="32"/>
        <v/>
      </c>
      <c r="S338" s="46" t="str">
        <f t="shared" si="32"/>
        <v/>
      </c>
      <c r="T338" s="46" t="str">
        <f t="shared" si="32"/>
        <v/>
      </c>
      <c r="U338" s="46" t="str">
        <f t="shared" si="32"/>
        <v/>
      </c>
      <c r="V338" s="46" t="str">
        <f t="shared" si="32"/>
        <v/>
      </c>
    </row>
    <row r="339" spans="1:22" x14ac:dyDescent="0.2">
      <c r="A339" s="1">
        <v>304</v>
      </c>
      <c r="B339" s="1" t="s">
        <v>118</v>
      </c>
      <c r="C339" s="8">
        <v>3</v>
      </c>
      <c r="D339" s="29">
        <f>SUMIFS('2013Figures'!$J:$J,'2013Figures'!$C:$C,$A339,'2013Figures'!$H:$H,$B339,'2013Figures'!$I:$I,$C339,'2013Figures'!$E:$E,$B$1)</f>
        <v>0</v>
      </c>
      <c r="E339" s="9">
        <f>SUMIFS('2013Figures'!$J:$J,'2013Figures'!$C:$C,$A339,'2013Figures'!$H:$H,$B339,'2013Figures'!$I:$I,$C339,'2013Figures'!$B:$B,"BrokerToCy",'2013Figures'!$G:$G,"E1",'2013Figures'!$E:$E,$B$1)</f>
        <v>0</v>
      </c>
      <c r="F339" s="9">
        <f>SUMIFS('2013Figures'!$J:$J,'2013Figures'!$C:$C,$A339,'2013Figures'!$H:$H,$B339,'2013Figures'!$I:$I,$C339,'2013Figures'!$B:$B,"BrokerToCy",'2013Figures'!$G:$G,"P1",'2013Figures'!$E:$E,$B$1)</f>
        <v>0</v>
      </c>
      <c r="G339" s="9">
        <f>SUMIFS('2013Figures'!$J:$J,'2013Figures'!$C:$C,$A339,'2013Figures'!$H:$H,$B339,'2013Figures'!$I:$I,$C339,'2013Figures'!$B:$B,"CyToBroker",'2013Figures'!$G:$G,"E1",'2013Figures'!$E:$E,$B$1)</f>
        <v>0</v>
      </c>
      <c r="H339" s="9">
        <f>SUMIFS('2013Figures'!$J:$J,'2013Figures'!$C:$C,$A339,'2013Figures'!$H:$H,$B339,'2013Figures'!$I:$I,$C339,'2013Figures'!$B:$B,"CyToBroker",'2013Figures'!$G:$G,"P1",'2013Figures'!$E:$E,$B$1)</f>
        <v>0</v>
      </c>
      <c r="I339" s="30"/>
      <c r="J339" s="31">
        <v>201301</v>
      </c>
      <c r="K339" s="30"/>
      <c r="L339" s="42">
        <f>SUMIFS('2012Figures'!$J:$J,'2012Figures'!$C:$C,$A339,'2012Figures'!$H:$H,$B339,'2012Figures'!$I:$I,$C339,'2012Figures'!$E:$E,$B$1)</f>
        <v>0</v>
      </c>
      <c r="M339" s="52">
        <f>SUMIFS('2012Figures'!$J:$J,'2012Figures'!$C:$C,$A339,'2012Figures'!$H:$H,$B339,'2012Figures'!$I:$I,$C339,'2012Figures'!$B:$B,"BrokerToCy",'2012Figures'!$G:$G,"E1",'2012Figures'!$E:$E,$B$1)</f>
        <v>0</v>
      </c>
      <c r="N339" s="52">
        <f>SUMIFS('2012Figures'!$J:$J,'2012Figures'!$C:$C,$A339,'2012Figures'!$H:$H,$B339,'2012Figures'!$I:$I,$C339,'2012Figures'!$B:$B,"BrokerToCy",'2012Figures'!$G:$G,"P1",'2012Figures'!$E:$E,$B$1)</f>
        <v>0</v>
      </c>
      <c r="O339" s="52">
        <f>SUMIFS('2012Figures'!$J:$J,'2012Figures'!$C:$C,$A339,'2012Figures'!$H:$H,$B339,'2012Figures'!$I:$I,$C339,'2012Figures'!$B:$B,"CyToBroker",'2012Figures'!$G:$G,"E1",'2012Figures'!$E:$E,$B$1)</f>
        <v>0</v>
      </c>
      <c r="P339" s="52">
        <f>SUMIFS('2012Figures'!$J:$J,'2012Figures'!$C:$C,$A339,'2012Figures'!$H:$H,$B339,'2012Figures'!$I:$I,$C339,'2012Figures'!$B:$B,"CyToBroker",'2012Figures'!$G:$G,"P1",'2012Figures'!$E:$E,$B$1)</f>
        <v>0</v>
      </c>
      <c r="Q339" s="30"/>
      <c r="R339" s="46" t="str">
        <f t="shared" si="32"/>
        <v/>
      </c>
      <c r="S339" s="46" t="str">
        <f t="shared" si="32"/>
        <v/>
      </c>
      <c r="T339" s="46" t="str">
        <f t="shared" si="32"/>
        <v/>
      </c>
      <c r="U339" s="46" t="str">
        <f t="shared" si="32"/>
        <v/>
      </c>
      <c r="V339" s="46" t="str">
        <f t="shared" si="32"/>
        <v/>
      </c>
    </row>
    <row r="340" spans="1:22" x14ac:dyDescent="0.2">
      <c r="A340" s="1">
        <v>304</v>
      </c>
      <c r="B340" s="1" t="s">
        <v>118</v>
      </c>
      <c r="C340" s="8">
        <v>2</v>
      </c>
      <c r="D340" s="29">
        <f>SUMIFS('2013Figures'!$J:$J,'2013Figures'!$C:$C,$A340,'2013Figures'!$H:$H,$B340,'2013Figures'!$I:$I,$C340,'2013Figures'!$E:$E,$B$1)</f>
        <v>0</v>
      </c>
      <c r="E340" s="9">
        <f>SUMIFS('2013Figures'!$J:$J,'2013Figures'!$C:$C,$A340,'2013Figures'!$H:$H,$B340,'2013Figures'!$I:$I,$C340,'2013Figures'!$B:$B,"BrokerToCy",'2013Figures'!$G:$G,"E1",'2013Figures'!$E:$E,$B$1)</f>
        <v>0</v>
      </c>
      <c r="F340" s="9">
        <f>SUMIFS('2013Figures'!$J:$J,'2013Figures'!$C:$C,$A340,'2013Figures'!$H:$H,$B340,'2013Figures'!$I:$I,$C340,'2013Figures'!$B:$B,"BrokerToCy",'2013Figures'!$G:$G,"P1",'2013Figures'!$E:$E,$B$1)</f>
        <v>0</v>
      </c>
      <c r="G340" s="9">
        <f>SUMIFS('2013Figures'!$J:$J,'2013Figures'!$C:$C,$A340,'2013Figures'!$H:$H,$B340,'2013Figures'!$I:$I,$C340,'2013Figures'!$B:$B,"CyToBroker",'2013Figures'!$G:$G,"E1",'2013Figures'!$E:$E,$B$1)</f>
        <v>0</v>
      </c>
      <c r="H340" s="9">
        <f>SUMIFS('2013Figures'!$J:$J,'2013Figures'!$C:$C,$A340,'2013Figures'!$H:$H,$B340,'2013Figures'!$I:$I,$C340,'2013Figures'!$B:$B,"CyToBroker",'2013Figures'!$G:$G,"P1",'2013Figures'!$E:$E,$B$1)</f>
        <v>0</v>
      </c>
      <c r="J340" s="8">
        <v>200801</v>
      </c>
      <c r="L340" s="42">
        <f>SUMIFS('2012Figures'!$J:$J,'2012Figures'!$C:$C,$A340,'2012Figures'!$H:$H,$B340,'2012Figures'!$I:$I,$C340,'2012Figures'!$E:$E,$B$1)</f>
        <v>0</v>
      </c>
      <c r="M340" s="52">
        <f>SUMIFS('2012Figures'!$J:$J,'2012Figures'!$C:$C,$A340,'2012Figures'!$H:$H,$B340,'2012Figures'!$I:$I,$C340,'2012Figures'!$B:$B,"BrokerToCy",'2012Figures'!$G:$G,"E1",'2012Figures'!$E:$E,$B$1)</f>
        <v>0</v>
      </c>
      <c r="N340" s="52">
        <f>SUMIFS('2012Figures'!$J:$J,'2012Figures'!$C:$C,$A340,'2012Figures'!$H:$H,$B340,'2012Figures'!$I:$I,$C340,'2012Figures'!$B:$B,"BrokerToCy",'2012Figures'!$G:$G,"P1",'2012Figures'!$E:$E,$B$1)</f>
        <v>0</v>
      </c>
      <c r="O340" s="52">
        <f>SUMIFS('2012Figures'!$J:$J,'2012Figures'!$C:$C,$A340,'2012Figures'!$H:$H,$B340,'2012Figures'!$I:$I,$C340,'2012Figures'!$B:$B,"CyToBroker",'2012Figures'!$G:$G,"E1",'2012Figures'!$E:$E,$B$1)</f>
        <v>0</v>
      </c>
      <c r="P340" s="52">
        <f>SUMIFS('2012Figures'!$J:$J,'2012Figures'!$C:$C,$A340,'2012Figures'!$H:$H,$B340,'2012Figures'!$I:$I,$C340,'2012Figures'!$B:$B,"CyToBroker",'2012Figures'!$G:$G,"P1",'2012Figures'!$E:$E,$B$1)</f>
        <v>0</v>
      </c>
      <c r="R340" s="46" t="str">
        <f t="shared" si="32"/>
        <v/>
      </c>
      <c r="S340" s="46" t="str">
        <f t="shared" si="32"/>
        <v/>
      </c>
      <c r="T340" s="46" t="str">
        <f t="shared" si="32"/>
        <v/>
      </c>
      <c r="U340" s="46" t="str">
        <f t="shared" si="32"/>
        <v/>
      </c>
      <c r="V340" s="46" t="str">
        <f t="shared" si="32"/>
        <v/>
      </c>
    </row>
    <row r="341" spans="1:22" x14ac:dyDescent="0.2">
      <c r="A341" s="1">
        <v>304</v>
      </c>
      <c r="B341" s="1" t="s">
        <v>118</v>
      </c>
      <c r="C341" s="8">
        <v>1</v>
      </c>
      <c r="D341" s="29">
        <f>SUMIFS('2013Figures'!$J:$J,'2013Figures'!$C:$C,$A341,'2013Figures'!$H:$H,$B341,'2013Figures'!$I:$I,$C341,'2013Figures'!$E:$E,$B$1)</f>
        <v>0</v>
      </c>
      <c r="E341" s="9">
        <f>SUMIFS('2013Figures'!$J:$J,'2013Figures'!$C:$C,$A341,'2013Figures'!$H:$H,$B341,'2013Figures'!$I:$I,$C341,'2013Figures'!$B:$B,"BrokerToCy",'2013Figures'!$G:$G,"E1",'2013Figures'!$E:$E,$B$1)</f>
        <v>0</v>
      </c>
      <c r="F341" s="9">
        <f>SUMIFS('2013Figures'!$J:$J,'2013Figures'!$C:$C,$A341,'2013Figures'!$H:$H,$B341,'2013Figures'!$I:$I,$C341,'2013Figures'!$B:$B,"BrokerToCy",'2013Figures'!$G:$G,"P1",'2013Figures'!$E:$E,$B$1)</f>
        <v>0</v>
      </c>
      <c r="G341" s="9">
        <f>SUMIFS('2013Figures'!$J:$J,'2013Figures'!$C:$C,$A341,'2013Figures'!$H:$H,$B341,'2013Figures'!$I:$I,$C341,'2013Figures'!$B:$B,"CyToBroker",'2013Figures'!$G:$G,"E1",'2013Figures'!$E:$E,$B$1)</f>
        <v>0</v>
      </c>
      <c r="H341" s="9">
        <f>SUMIFS('2013Figures'!$J:$J,'2013Figures'!$C:$C,$A341,'2013Figures'!$H:$H,$B341,'2013Figures'!$I:$I,$C341,'2013Figures'!$B:$B,"CyToBroker",'2013Figures'!$G:$G,"P1",'2013Figures'!$E:$E,$B$1)</f>
        <v>0</v>
      </c>
      <c r="J341" s="8" t="s">
        <v>131</v>
      </c>
      <c r="L341" s="42">
        <f>SUMIFS('2012Figures'!$J:$J,'2012Figures'!$C:$C,$A341,'2012Figures'!$H:$H,$B341,'2012Figures'!$I:$I,$C341,'2012Figures'!$E:$E,$B$1)</f>
        <v>0</v>
      </c>
      <c r="M341" s="52">
        <f>SUMIFS('2012Figures'!$J:$J,'2012Figures'!$C:$C,$A341,'2012Figures'!$H:$H,$B341,'2012Figures'!$I:$I,$C341,'2012Figures'!$B:$B,"BrokerToCy",'2012Figures'!$G:$G,"E1",'2012Figures'!$E:$E,$B$1)</f>
        <v>0</v>
      </c>
      <c r="N341" s="52">
        <f>SUMIFS('2012Figures'!$J:$J,'2012Figures'!$C:$C,$A341,'2012Figures'!$H:$H,$B341,'2012Figures'!$I:$I,$C341,'2012Figures'!$B:$B,"BrokerToCy",'2012Figures'!$G:$G,"P1",'2012Figures'!$E:$E,$B$1)</f>
        <v>0</v>
      </c>
      <c r="O341" s="52">
        <f>SUMIFS('2012Figures'!$J:$J,'2012Figures'!$C:$C,$A341,'2012Figures'!$H:$H,$B341,'2012Figures'!$I:$I,$C341,'2012Figures'!$B:$B,"CyToBroker",'2012Figures'!$G:$G,"E1",'2012Figures'!$E:$E,$B$1)</f>
        <v>0</v>
      </c>
      <c r="P341" s="52">
        <f>SUMIFS('2012Figures'!$J:$J,'2012Figures'!$C:$C,$A341,'2012Figures'!$H:$H,$B341,'2012Figures'!$I:$I,$C341,'2012Figures'!$B:$B,"CyToBroker",'2012Figures'!$G:$G,"P1",'2012Figures'!$E:$E,$B$1)</f>
        <v>0</v>
      </c>
      <c r="R341" s="46" t="str">
        <f t="shared" si="32"/>
        <v/>
      </c>
      <c r="S341" s="46" t="str">
        <f t="shared" si="32"/>
        <v/>
      </c>
      <c r="T341" s="46" t="str">
        <f t="shared" si="32"/>
        <v/>
      </c>
      <c r="U341" s="46" t="str">
        <f t="shared" si="32"/>
        <v/>
      </c>
      <c r="V341" s="46" t="str">
        <f t="shared" si="32"/>
        <v/>
      </c>
    </row>
    <row r="342" spans="1:22" x14ac:dyDescent="0.2">
      <c r="A342" s="1">
        <v>304</v>
      </c>
      <c r="B342" s="1" t="s">
        <v>118</v>
      </c>
      <c r="D342" s="29">
        <f>SUMIFS('2013Figures'!$J:$J,'2013Figures'!$C:$C,$A342,'2013Figures'!$I:$I,"",'2013Figures'!$E:$E,$B$1)</f>
        <v>227</v>
      </c>
      <c r="E342" s="9">
        <f>SUMIFS('2013Figures'!$J:$J,'2013Figures'!$C:$C,$A342,'2013Figures'!$I:$I,"",'2013Figures'!$B:$B,"BrokerToCy",'2013Figures'!$G:$G,"E1",'2013Figures'!$E:$E,$B$1)</f>
        <v>0</v>
      </c>
      <c r="F342" s="9">
        <f>SUMIFS('2013Figures'!$J:$J,'2013Figures'!$C:$C,$A342,'2013Figures'!$I:$I,"",'2013Figures'!$B:$B,"BrokerToCy",'2013Figures'!$G:$G,"P1",'2013Figures'!$E:$E,$B$1)</f>
        <v>0</v>
      </c>
      <c r="G342" s="9">
        <f>SUMIFS('2013Figures'!$J:$J,'2013Figures'!$C:$C,$A342,'2013Figures'!$I:$I,"",'2013Figures'!$B:$B,"CyToBroker",'2013Figures'!$G:$G,"E1",'2013Figures'!$E:$E,$B$1)</f>
        <v>227</v>
      </c>
      <c r="H342" s="9">
        <f>SUMIFS('2013Figures'!$J:$J,'2013Figures'!$C:$C,$A342,'2013Figures'!$I:$I,"",'2013Figures'!$B:$B,"CyToBroker",'2013Figures'!$G:$G,"P1",'2013Figures'!$E:$E,$B$1)</f>
        <v>0</v>
      </c>
      <c r="J342" s="8" t="s">
        <v>131</v>
      </c>
      <c r="L342" s="42">
        <f>SUMIFS('2012Figures'!$J:$J,'2012Figures'!$C:$C,$A342,'2012Figures'!$I:$I,"",'2012Figures'!$E:$E,$B$1)</f>
        <v>273</v>
      </c>
      <c r="M342" s="52">
        <f>SUMIFS('2012Figures'!$J:$J,'2012Figures'!$C:$C,$A342,'2012Figures'!$I:$I,"",'2012Figures'!$B:$B,"BrokerToCy",'2012Figures'!$G:$G,"E1",'2012Figures'!$E:$E,$B$1)</f>
        <v>0</v>
      </c>
      <c r="N342" s="52">
        <f>SUMIFS('2012Figures'!$J:$J,'2012Figures'!$C:$C,$A342,'2012Figures'!$I:$I,"",'2012Figures'!$B:$B,"BrokerToCy",'2012Figures'!$G:$G,"P1",'2012Figures'!$E:$E,$B$1)</f>
        <v>0</v>
      </c>
      <c r="O342" s="52">
        <f>SUMIFS('2012Figures'!$J:$J,'2012Figures'!$C:$C,$A342,'2012Figures'!$I:$I,"",'2012Figures'!$B:$B,"CyToBroker",'2012Figures'!$G:$G,"E1",'2012Figures'!$E:$E,$B$1)</f>
        <v>273</v>
      </c>
      <c r="P342" s="52">
        <f>SUMIFS('2012Figures'!$J:$J,'2012Figures'!$C:$C,$A342,'2012Figures'!$I:$I,"",'2012Figures'!$B:$B,"CyToBroker",'2012Figures'!$G:$G,"P1",'2012Figures'!$E:$E,$B$1)</f>
        <v>0</v>
      </c>
      <c r="R342" s="46">
        <f t="shared" si="32"/>
        <v>-0.17</v>
      </c>
      <c r="S342" s="46" t="str">
        <f t="shared" si="32"/>
        <v/>
      </c>
      <c r="T342" s="46" t="str">
        <f t="shared" si="32"/>
        <v/>
      </c>
      <c r="U342" s="46">
        <f t="shared" si="32"/>
        <v>-0.17</v>
      </c>
      <c r="V342" s="46" t="str">
        <f t="shared" si="32"/>
        <v/>
      </c>
    </row>
    <row r="343" spans="1:22" x14ac:dyDescent="0.2">
      <c r="A343" s="21"/>
      <c r="B343" s="21" t="s">
        <v>92</v>
      </c>
      <c r="C343" s="22"/>
      <c r="D343" s="23">
        <f>SUM(E343:H343)</f>
        <v>227</v>
      </c>
      <c r="E343" s="23">
        <f>SUM(E338:E342)</f>
        <v>0</v>
      </c>
      <c r="F343" s="23">
        <f>SUM(F338:F342)</f>
        <v>0</v>
      </c>
      <c r="G343" s="23">
        <f>SUM(G338:G342)</f>
        <v>227</v>
      </c>
      <c r="H343" s="23">
        <f>SUM(H338:H342)</f>
        <v>0</v>
      </c>
      <c r="I343" s="21"/>
      <c r="J343" s="22"/>
      <c r="K343" s="21"/>
      <c r="L343" s="43">
        <f>SUM(M343:P343)</f>
        <v>273</v>
      </c>
      <c r="M343" s="43">
        <f>SUM(M338:M342)</f>
        <v>0</v>
      </c>
      <c r="N343" s="43">
        <f>SUM(N338:N342)</f>
        <v>0</v>
      </c>
      <c r="O343" s="43">
        <f>SUM(O338:O342)</f>
        <v>273</v>
      </c>
      <c r="P343" s="43">
        <f>SUM(P338:P342)</f>
        <v>0</v>
      </c>
      <c r="Q343" s="21"/>
      <c r="R343" s="21"/>
      <c r="S343" s="21"/>
      <c r="T343" s="21"/>
      <c r="U343" s="21"/>
      <c r="V343" s="21"/>
    </row>
    <row r="344" spans="1:22" x14ac:dyDescent="0.2">
      <c r="A344" s="28">
        <v>305</v>
      </c>
      <c r="B344" s="28" t="s">
        <v>119</v>
      </c>
      <c r="C344" s="17" t="s">
        <v>88</v>
      </c>
      <c r="D344" s="18">
        <f>SUMIFS('2013Figures'!$J:$J,'2013Figures'!$C:$C,$A344,'2013Figures'!$E:$E,$B$1)</f>
        <v>0</v>
      </c>
      <c r="E344" s="18">
        <f>SUMIFS('2013Figures'!$J:$J,'2013Figures'!$C:$C,$A344,'2013Figures'!$B:$B,"BrokerToCy",'2013Figures'!$G:$G,"E1",'2013Figures'!$E:$E,$B$1)</f>
        <v>0</v>
      </c>
      <c r="F344" s="18">
        <f>SUMIFS('2013Figures'!$J:$J,'2013Figures'!$C:$C,$A344,'2013Figures'!$B:$B,"BrokerToCy",'2013Figures'!$G:$G,"P1",'2013Figures'!$E:$E,$B$1)</f>
        <v>0</v>
      </c>
      <c r="G344" s="18">
        <f>SUMIFS('2013Figures'!$J:$J,'2013Figures'!$C:$C,$A344,'2013Figures'!$B:$B,"CyToBroker",'2013Figures'!$G:$G,"E1",'2013Figures'!$E:$E,$B$1)</f>
        <v>0</v>
      </c>
      <c r="H344" s="18">
        <f>SUMIFS('2013Figures'!$J:$J,'2013Figures'!$C:$C,$A344,'2013Figures'!$B:$B,"CyToBroker",'2013Figures'!$G:$G,"P1",'2013Figures'!$E:$E,$B$1)</f>
        <v>0</v>
      </c>
      <c r="I344" s="28"/>
      <c r="J344" s="17"/>
      <c r="K344" s="28"/>
      <c r="L344" s="50">
        <f>SUMIFS('2012Figures'!$J:$J,'2012Figures'!$C:$C,$A344,'2012Figures'!$E:$E,$B$1)</f>
        <v>0</v>
      </c>
      <c r="M344" s="50">
        <f>SUMIFS('2012Figures'!$J:$J,'2012Figures'!$C:$C,$A344,'2012Figures'!$B:$B,"BrokerToCy",'2012Figures'!$G:$G,"E1",'2012Figures'!$E:$E,$B$1)</f>
        <v>0</v>
      </c>
      <c r="N344" s="50">
        <f>SUMIFS('2012Figures'!$J:$J,'2012Figures'!$C:$C,$A344,'2012Figures'!$B:$B,"BrokerToCy",'2012Figures'!$G:$G,"P1",'2012Figures'!$E:$E,$B$1)</f>
        <v>0</v>
      </c>
      <c r="O344" s="50">
        <f>SUMIFS('2012Figures'!$J:$J,'2012Figures'!$C:$C,$A344,'2012Figures'!$B:$B,"CyToBroker",'2012Figures'!$G:$G,"E1",'2012Figures'!$E:$E,$B$1)</f>
        <v>0</v>
      </c>
      <c r="P344" s="50">
        <f>SUMIFS('2012Figures'!$J:$J,'2012Figures'!$C:$C,$A344,'2012Figures'!$B:$B,"CyToBroker",'2012Figures'!$G:$G,"P1",'2012Figures'!$E:$E,$B$1)</f>
        <v>0</v>
      </c>
      <c r="Q344" s="28"/>
      <c r="R344" s="46" t="str">
        <f t="shared" ref="R344:V408" si="33">IF(L344=0,"",ROUND(D344/L344-1,2))</f>
        <v/>
      </c>
      <c r="S344" s="46" t="str">
        <f t="shared" si="33"/>
        <v/>
      </c>
      <c r="T344" s="46" t="str">
        <f t="shared" si="33"/>
        <v/>
      </c>
      <c r="U344" s="46" t="str">
        <f t="shared" si="33"/>
        <v/>
      </c>
      <c r="V344" s="46" t="str">
        <f t="shared" si="33"/>
        <v/>
      </c>
    </row>
    <row r="345" spans="1:22" x14ac:dyDescent="0.2">
      <c r="A345" s="1">
        <v>305</v>
      </c>
      <c r="B345" s="1" t="s">
        <v>119</v>
      </c>
      <c r="C345" s="8">
        <v>1</v>
      </c>
      <c r="D345" s="29">
        <f>SUMIFS('2013Figures'!$J:$J,'2013Figures'!$C:$C,$A345,'2013Figures'!$H:$H,$B345,'2013Figures'!$I:$I,$C345,'2013Figures'!$E:$E,$B$1)</f>
        <v>0</v>
      </c>
      <c r="E345" s="9">
        <f>SUMIFS('2013Figures'!$J:$J,'2013Figures'!$C:$C,$A345,'2013Figures'!$H:$H,$B345,'2013Figures'!$I:$I,$C345,'2013Figures'!$B:$B,"BrokerToCy",'2013Figures'!$G:$G,"E1",'2013Figures'!$E:$E,$B$1)</f>
        <v>0</v>
      </c>
      <c r="F345" s="9">
        <f>SUMIFS('2013Figures'!$J:$J,'2013Figures'!$C:$C,$A345,'2013Figures'!$H:$H,$B345,'2013Figures'!$I:$I,$C345,'2013Figures'!$B:$B,"BrokerToCy",'2013Figures'!$G:$G,"P1",'2013Figures'!$E:$E,$B$1)</f>
        <v>0</v>
      </c>
      <c r="G345" s="9">
        <f>SUMIFS('2013Figures'!$J:$J,'2013Figures'!$C:$C,$A345,'2013Figures'!$H:$H,$B345,'2013Figures'!$I:$I,$C345,'2013Figures'!$B:$B,"CyToBroker",'2013Figures'!$G:$G,"E1",'2013Figures'!$E:$E,$B$1)</f>
        <v>0</v>
      </c>
      <c r="H345" s="9">
        <f>SUMIFS('2013Figures'!$J:$J,'2013Figures'!$C:$C,$A345,'2013Figures'!$H:$H,$B345,'2013Figures'!$I:$I,$C345,'2013Figures'!$B:$B,"CyToBroker",'2013Figures'!$G:$G,"P1",'2013Figures'!$E:$E,$B$1)</f>
        <v>0</v>
      </c>
      <c r="J345" s="8" t="s">
        <v>131</v>
      </c>
      <c r="L345" s="42">
        <f>SUMIFS('2012Figures'!$J:$J,'2012Figures'!$C:$C,$A345,'2012Figures'!$H:$H,$B345,'2012Figures'!$I:$I,$C345,'2012Figures'!$E:$E,$B$1)</f>
        <v>0</v>
      </c>
      <c r="M345" s="52">
        <f>SUMIFS('2012Figures'!$J:$J,'2012Figures'!$C:$C,$A345,'2012Figures'!$H:$H,$B345,'2012Figures'!$I:$I,$C345,'2012Figures'!$B:$B,"BrokerToCy",'2012Figures'!$G:$G,"E1",'2012Figures'!$E:$E,$B$1)</f>
        <v>0</v>
      </c>
      <c r="N345" s="52">
        <f>SUMIFS('2012Figures'!$J:$J,'2012Figures'!$C:$C,$A345,'2012Figures'!$H:$H,$B345,'2012Figures'!$I:$I,$C345,'2012Figures'!$B:$B,"BrokerToCy",'2012Figures'!$G:$G,"P1",'2012Figures'!$E:$E,$B$1)</f>
        <v>0</v>
      </c>
      <c r="O345" s="52">
        <f>SUMIFS('2012Figures'!$J:$J,'2012Figures'!$C:$C,$A345,'2012Figures'!$H:$H,$B345,'2012Figures'!$I:$I,$C345,'2012Figures'!$B:$B,"CyToBroker",'2012Figures'!$G:$G,"E1",'2012Figures'!$E:$E,$B$1)</f>
        <v>0</v>
      </c>
      <c r="P345" s="52">
        <f>SUMIFS('2012Figures'!$J:$J,'2012Figures'!$C:$C,$A345,'2012Figures'!$H:$H,$B345,'2012Figures'!$I:$I,$C345,'2012Figures'!$B:$B,"CyToBroker",'2012Figures'!$G:$G,"P1",'2012Figures'!$E:$E,$B$1)</f>
        <v>0</v>
      </c>
      <c r="R345" s="46" t="str">
        <f t="shared" si="33"/>
        <v/>
      </c>
      <c r="S345" s="46" t="str">
        <f t="shared" si="33"/>
        <v/>
      </c>
      <c r="T345" s="46" t="str">
        <f t="shared" si="33"/>
        <v/>
      </c>
      <c r="U345" s="46" t="str">
        <f t="shared" si="33"/>
        <v/>
      </c>
      <c r="V345" s="46" t="str">
        <f t="shared" si="33"/>
        <v/>
      </c>
    </row>
    <row r="346" spans="1:22" x14ac:dyDescent="0.2">
      <c r="A346" s="1">
        <v>305</v>
      </c>
      <c r="B346" s="1" t="s">
        <v>119</v>
      </c>
      <c r="D346" s="29">
        <f>SUMIFS('2013Figures'!$J:$J,'2013Figures'!$C:$C,$A346,'2013Figures'!$I:$I,"",'2013Figures'!$E:$E,$B$1)</f>
        <v>0</v>
      </c>
      <c r="E346" s="9">
        <f>SUMIFS('2013Figures'!$J:$J,'2013Figures'!$C:$C,$A346,'2013Figures'!$I:$I,"",'2013Figures'!$B:$B,"BrokerToCy",'2013Figures'!$G:$G,"E1",'2013Figures'!$E:$E,$B$1)</f>
        <v>0</v>
      </c>
      <c r="F346" s="9">
        <f>SUMIFS('2013Figures'!$J:$J,'2013Figures'!$C:$C,$A346,'2013Figures'!$I:$I,"",'2013Figures'!$B:$B,"BrokerToCy",'2013Figures'!$G:$G,"P1",'2013Figures'!$E:$E,$B$1)</f>
        <v>0</v>
      </c>
      <c r="G346" s="9">
        <f>SUMIFS('2013Figures'!$J:$J,'2013Figures'!$C:$C,$A346,'2013Figures'!$I:$I,"",'2013Figures'!$B:$B,"CyToBroker",'2013Figures'!$G:$G,"E1",'2013Figures'!$E:$E,$B$1)</f>
        <v>0</v>
      </c>
      <c r="H346" s="9">
        <f>SUMIFS('2013Figures'!$J:$J,'2013Figures'!$C:$C,$A346,'2013Figures'!$I:$I,"",'2013Figures'!$B:$B,"CyToBroker",'2013Figures'!$G:$G,"P1",'2013Figures'!$E:$E,$B$1)</f>
        <v>0</v>
      </c>
      <c r="J346" s="8" t="s">
        <v>131</v>
      </c>
      <c r="L346" s="42">
        <f>SUMIFS('2012Figures'!$J:$J,'2012Figures'!$C:$C,$A346,'2012Figures'!$I:$I,"",'2012Figures'!$E:$E,$B$1)</f>
        <v>0</v>
      </c>
      <c r="M346" s="52">
        <f>SUMIFS('2012Figures'!$J:$J,'2012Figures'!$C:$C,$A346,'2012Figures'!$I:$I,"",'2012Figures'!$B:$B,"BrokerToCy",'2012Figures'!$G:$G,"E1",'2012Figures'!$E:$E,$B$1)</f>
        <v>0</v>
      </c>
      <c r="N346" s="52">
        <f>SUMIFS('2012Figures'!$J:$J,'2012Figures'!$C:$C,$A346,'2012Figures'!$I:$I,"",'2012Figures'!$B:$B,"BrokerToCy",'2012Figures'!$G:$G,"P1",'2012Figures'!$E:$E,$B$1)</f>
        <v>0</v>
      </c>
      <c r="O346" s="52">
        <f>SUMIFS('2012Figures'!$J:$J,'2012Figures'!$C:$C,$A346,'2012Figures'!$I:$I,"",'2012Figures'!$B:$B,"CyToBroker",'2012Figures'!$G:$G,"E1",'2012Figures'!$E:$E,$B$1)</f>
        <v>0</v>
      </c>
      <c r="P346" s="52">
        <f>SUMIFS('2012Figures'!$J:$J,'2012Figures'!$C:$C,$A346,'2012Figures'!$I:$I,"",'2012Figures'!$B:$B,"CyToBroker",'2012Figures'!$G:$G,"P1",'2012Figures'!$E:$E,$B$1)</f>
        <v>0</v>
      </c>
      <c r="R346" s="46" t="str">
        <f t="shared" si="33"/>
        <v/>
      </c>
      <c r="S346" s="46" t="str">
        <f t="shared" si="33"/>
        <v/>
      </c>
      <c r="T346" s="46" t="str">
        <f t="shared" si="33"/>
        <v/>
      </c>
      <c r="U346" s="46" t="str">
        <f t="shared" si="33"/>
        <v/>
      </c>
      <c r="V346" s="46" t="str">
        <f t="shared" si="33"/>
        <v/>
      </c>
    </row>
    <row r="347" spans="1:22" x14ac:dyDescent="0.2">
      <c r="A347" s="21"/>
      <c r="B347" s="21" t="s">
        <v>92</v>
      </c>
      <c r="C347" s="22"/>
      <c r="D347" s="23">
        <f>SUM(E347:H347)</f>
        <v>0</v>
      </c>
      <c r="E347" s="23">
        <f>SUM(E345:E346)</f>
        <v>0</v>
      </c>
      <c r="F347" s="23">
        <f>SUM(F345:F346)</f>
        <v>0</v>
      </c>
      <c r="G347" s="23">
        <f>SUM(G345:G346)</f>
        <v>0</v>
      </c>
      <c r="H347" s="23">
        <f>SUM(H345:H346)</f>
        <v>0</v>
      </c>
      <c r="I347" s="21"/>
      <c r="J347" s="22"/>
      <c r="K347" s="21"/>
      <c r="L347" s="43">
        <f>SUM(M347:P347)</f>
        <v>0</v>
      </c>
      <c r="M347" s="43">
        <f>SUM(M345:M346)</f>
        <v>0</v>
      </c>
      <c r="N347" s="43">
        <f>SUM(N345:N346)</f>
        <v>0</v>
      </c>
      <c r="O347" s="43">
        <f>SUM(O345:O346)</f>
        <v>0</v>
      </c>
      <c r="P347" s="43">
        <f>SUM(P345:P346)</f>
        <v>0</v>
      </c>
      <c r="Q347" s="21"/>
      <c r="R347" s="21"/>
      <c r="S347" s="21"/>
      <c r="T347" s="21"/>
      <c r="U347" s="21"/>
      <c r="V347" s="21"/>
    </row>
    <row r="348" spans="1:22" x14ac:dyDescent="0.2">
      <c r="A348" s="28">
        <v>306</v>
      </c>
      <c r="B348" s="28" t="s">
        <v>120</v>
      </c>
      <c r="C348" s="17" t="s">
        <v>88</v>
      </c>
      <c r="D348" s="18">
        <f>SUMIFS('2013Figures'!$J:$J,'2013Figures'!$C:$C,$A348,'2013Figures'!$E:$E,$B$1)</f>
        <v>0</v>
      </c>
      <c r="E348" s="18">
        <f>SUMIFS('2013Figures'!$J:$J,'2013Figures'!$C:$C,$A348,'2013Figures'!$B:$B,"BrokerToCy",'2013Figures'!$G:$G,"E1",'2013Figures'!$E:$E,$B$1)</f>
        <v>0</v>
      </c>
      <c r="F348" s="18">
        <f>SUMIFS('2013Figures'!$J:$J,'2013Figures'!$C:$C,$A348,'2013Figures'!$B:$B,"BrokerToCy",'2013Figures'!$G:$G,"P1",'2013Figures'!$E:$E,$B$1)</f>
        <v>0</v>
      </c>
      <c r="G348" s="18">
        <f>SUMIFS('2013Figures'!$J:$J,'2013Figures'!$C:$C,$A348,'2013Figures'!$B:$B,"CyToBroker",'2013Figures'!$G:$G,"E1",'2013Figures'!$E:$E,$B$1)</f>
        <v>0</v>
      </c>
      <c r="H348" s="18">
        <f>SUMIFS('2013Figures'!$J:$J,'2013Figures'!$C:$C,$A348,'2013Figures'!$B:$B,"CyToBroker",'2013Figures'!$G:$G,"P1",'2013Figures'!$E:$E,$B$1)</f>
        <v>0</v>
      </c>
      <c r="I348" s="28"/>
      <c r="J348" s="17"/>
      <c r="K348" s="28"/>
      <c r="L348" s="50">
        <f>SUMIFS('2012Figures'!$J:$J,'2012Figures'!$C:$C,$A348,'2012Figures'!$E:$E,$B$1)</f>
        <v>0</v>
      </c>
      <c r="M348" s="50">
        <f>SUMIFS('2012Figures'!$J:$J,'2012Figures'!$C:$C,$A348,'2012Figures'!$B:$B,"BrokerToCy",'2012Figures'!$G:$G,"E1",'2012Figures'!$E:$E,$B$1)</f>
        <v>0</v>
      </c>
      <c r="N348" s="50">
        <f>SUMIFS('2012Figures'!$J:$J,'2012Figures'!$C:$C,$A348,'2012Figures'!$B:$B,"BrokerToCy",'2012Figures'!$G:$G,"P1",'2012Figures'!$E:$E,$B$1)</f>
        <v>0</v>
      </c>
      <c r="O348" s="50">
        <f>SUMIFS('2012Figures'!$J:$J,'2012Figures'!$C:$C,$A348,'2012Figures'!$B:$B,"CyToBroker",'2012Figures'!$G:$G,"E1",'2012Figures'!$E:$E,$B$1)</f>
        <v>0</v>
      </c>
      <c r="P348" s="50">
        <f>SUMIFS('2012Figures'!$J:$J,'2012Figures'!$C:$C,$A348,'2012Figures'!$B:$B,"CyToBroker",'2012Figures'!$G:$G,"P1",'2012Figures'!$E:$E,$B$1)</f>
        <v>0</v>
      </c>
      <c r="Q348" s="28"/>
      <c r="R348" s="46" t="str">
        <f t="shared" ref="R348:V412" si="34">IF(L348=0,"",ROUND(D348/L348-1,2))</f>
        <v/>
      </c>
      <c r="S348" s="46" t="str">
        <f t="shared" si="34"/>
        <v/>
      </c>
      <c r="T348" s="46" t="str">
        <f t="shared" si="34"/>
        <v/>
      </c>
      <c r="U348" s="46" t="str">
        <f t="shared" si="34"/>
        <v/>
      </c>
      <c r="V348" s="46" t="str">
        <f t="shared" si="34"/>
        <v/>
      </c>
    </row>
    <row r="349" spans="1:22" x14ac:dyDescent="0.2">
      <c r="A349" s="1">
        <v>306</v>
      </c>
      <c r="B349" s="1" t="s">
        <v>120</v>
      </c>
      <c r="C349" s="8">
        <v>3</v>
      </c>
      <c r="D349" s="29">
        <f>SUMIFS('2013Figures'!$J:$J,'2013Figures'!$C:$C,$A349,'2013Figures'!$H:$H,$B349,'2013Figures'!$I:$I,$C349,'2013Figures'!$E:$E,$B$1)</f>
        <v>0</v>
      </c>
      <c r="E349" s="9">
        <f>SUMIFS('2013Figures'!$J:$J,'2013Figures'!$C:$C,$A349,'2013Figures'!$H:$H,$B349,'2013Figures'!$I:$I,$C349,'2013Figures'!$B:$B,"BrokerToCy",'2013Figures'!$G:$G,"E1",'2013Figures'!$E:$E,$B$1)</f>
        <v>0</v>
      </c>
      <c r="F349" s="9">
        <f>SUMIFS('2013Figures'!$J:$J,'2013Figures'!$C:$C,$A349,'2013Figures'!$H:$H,$B349,'2013Figures'!$I:$I,$C349,'2013Figures'!$B:$B,"BrokerToCy",'2013Figures'!$G:$G,"P1",'2013Figures'!$E:$E,$B$1)</f>
        <v>0</v>
      </c>
      <c r="G349" s="9">
        <f>SUMIFS('2013Figures'!$J:$J,'2013Figures'!$C:$C,$A349,'2013Figures'!$H:$H,$B349,'2013Figures'!$I:$I,$C349,'2013Figures'!$B:$B,"CyToBroker",'2013Figures'!$G:$G,"E1",'2013Figures'!$E:$E,$B$1)</f>
        <v>0</v>
      </c>
      <c r="H349" s="9">
        <f>SUMIFS('2013Figures'!$J:$J,'2013Figures'!$C:$C,$A349,'2013Figures'!$H:$H,$B349,'2013Figures'!$I:$I,$C349,'2013Figures'!$B:$B,"CyToBroker",'2013Figures'!$G:$G,"P1",'2013Figures'!$E:$E,$B$1)</f>
        <v>0</v>
      </c>
      <c r="I349" s="33"/>
      <c r="J349" s="34">
        <v>201401</v>
      </c>
      <c r="K349" s="33"/>
      <c r="L349" s="42">
        <f>SUMIFS('2012Figures'!$J:$J,'2012Figures'!$C:$C,$A349,'2012Figures'!$H:$H,$B349,'2012Figures'!$I:$I,$C349,'2012Figures'!$E:$E,$B$1)</f>
        <v>0</v>
      </c>
      <c r="M349" s="52">
        <f>SUMIFS('2012Figures'!$J:$J,'2012Figures'!$C:$C,$A349,'2012Figures'!$H:$H,$B349,'2012Figures'!$I:$I,$C349,'2012Figures'!$B:$B,"BrokerToCy",'2012Figures'!$G:$G,"E1",'2012Figures'!$E:$E,$B$1)</f>
        <v>0</v>
      </c>
      <c r="N349" s="52">
        <f>SUMIFS('2012Figures'!$J:$J,'2012Figures'!$C:$C,$A349,'2012Figures'!$H:$H,$B349,'2012Figures'!$I:$I,$C349,'2012Figures'!$B:$B,"BrokerToCy",'2012Figures'!$G:$G,"P1",'2012Figures'!$E:$E,$B$1)</f>
        <v>0</v>
      </c>
      <c r="O349" s="52">
        <f>SUMIFS('2012Figures'!$J:$J,'2012Figures'!$C:$C,$A349,'2012Figures'!$H:$H,$B349,'2012Figures'!$I:$I,$C349,'2012Figures'!$B:$B,"CyToBroker",'2012Figures'!$G:$G,"E1",'2012Figures'!$E:$E,$B$1)</f>
        <v>0</v>
      </c>
      <c r="P349" s="52">
        <f>SUMIFS('2012Figures'!$J:$J,'2012Figures'!$C:$C,$A349,'2012Figures'!$H:$H,$B349,'2012Figures'!$I:$I,$C349,'2012Figures'!$B:$B,"CyToBroker",'2012Figures'!$G:$G,"P1",'2012Figures'!$E:$E,$B$1)</f>
        <v>0</v>
      </c>
      <c r="Q349" s="33"/>
      <c r="R349" s="46" t="str">
        <f t="shared" si="34"/>
        <v/>
      </c>
      <c r="S349" s="46" t="str">
        <f t="shared" si="34"/>
        <v/>
      </c>
      <c r="T349" s="46" t="str">
        <f t="shared" si="34"/>
        <v/>
      </c>
      <c r="U349" s="46" t="str">
        <f t="shared" si="34"/>
        <v/>
      </c>
      <c r="V349" s="46" t="str">
        <f t="shared" si="34"/>
        <v/>
      </c>
    </row>
    <row r="350" spans="1:22" x14ac:dyDescent="0.2">
      <c r="A350" s="1">
        <v>306</v>
      </c>
      <c r="B350" s="1" t="s">
        <v>120</v>
      </c>
      <c r="C350" s="8">
        <v>2</v>
      </c>
      <c r="D350" s="29">
        <f>SUMIFS('2013Figures'!$J:$J,'2013Figures'!$C:$C,$A350,'2013Figures'!$H:$H,$B350,'2013Figures'!$I:$I,$C350,'2013Figures'!$E:$E,$B$1)</f>
        <v>0</v>
      </c>
      <c r="E350" s="9">
        <f>SUMIFS('2013Figures'!$J:$J,'2013Figures'!$C:$C,$A350,'2013Figures'!$H:$H,$B350,'2013Figures'!$I:$I,$C350,'2013Figures'!$B:$B,"BrokerToCy",'2013Figures'!$G:$G,"E1",'2013Figures'!$E:$E,$B$1)</f>
        <v>0</v>
      </c>
      <c r="F350" s="9">
        <f>SUMIFS('2013Figures'!$J:$J,'2013Figures'!$C:$C,$A350,'2013Figures'!$H:$H,$B350,'2013Figures'!$I:$I,$C350,'2013Figures'!$B:$B,"BrokerToCy",'2013Figures'!$G:$G,"P1",'2013Figures'!$E:$E,$B$1)</f>
        <v>0</v>
      </c>
      <c r="G350" s="9">
        <f>SUMIFS('2013Figures'!$J:$J,'2013Figures'!$C:$C,$A350,'2013Figures'!$H:$H,$B350,'2013Figures'!$I:$I,$C350,'2013Figures'!$B:$B,"CyToBroker",'2013Figures'!$G:$G,"E1",'2013Figures'!$E:$E,$B$1)</f>
        <v>0</v>
      </c>
      <c r="H350" s="9">
        <f>SUMIFS('2013Figures'!$J:$J,'2013Figures'!$C:$C,$A350,'2013Figures'!$H:$H,$B350,'2013Figures'!$I:$I,$C350,'2013Figures'!$B:$B,"CyToBroker",'2013Figures'!$G:$G,"P1",'2013Figures'!$E:$E,$B$1)</f>
        <v>0</v>
      </c>
      <c r="I350" s="30"/>
      <c r="J350" s="31">
        <v>201301</v>
      </c>
      <c r="K350" s="30"/>
      <c r="L350" s="42">
        <f>SUMIFS('2012Figures'!$J:$J,'2012Figures'!$C:$C,$A350,'2012Figures'!$H:$H,$B350,'2012Figures'!$I:$I,$C350,'2012Figures'!$E:$E,$B$1)</f>
        <v>0</v>
      </c>
      <c r="M350" s="52">
        <f>SUMIFS('2012Figures'!$J:$J,'2012Figures'!$C:$C,$A350,'2012Figures'!$H:$H,$B350,'2012Figures'!$I:$I,$C350,'2012Figures'!$B:$B,"BrokerToCy",'2012Figures'!$G:$G,"E1",'2012Figures'!$E:$E,$B$1)</f>
        <v>0</v>
      </c>
      <c r="N350" s="52">
        <f>SUMIFS('2012Figures'!$J:$J,'2012Figures'!$C:$C,$A350,'2012Figures'!$H:$H,$B350,'2012Figures'!$I:$I,$C350,'2012Figures'!$B:$B,"BrokerToCy",'2012Figures'!$G:$G,"P1",'2012Figures'!$E:$E,$B$1)</f>
        <v>0</v>
      </c>
      <c r="O350" s="52">
        <f>SUMIFS('2012Figures'!$J:$J,'2012Figures'!$C:$C,$A350,'2012Figures'!$H:$H,$B350,'2012Figures'!$I:$I,$C350,'2012Figures'!$B:$B,"CyToBroker",'2012Figures'!$G:$G,"E1",'2012Figures'!$E:$E,$B$1)</f>
        <v>0</v>
      </c>
      <c r="P350" s="52">
        <f>SUMIFS('2012Figures'!$J:$J,'2012Figures'!$C:$C,$A350,'2012Figures'!$H:$H,$B350,'2012Figures'!$I:$I,$C350,'2012Figures'!$B:$B,"CyToBroker",'2012Figures'!$G:$G,"P1",'2012Figures'!$E:$E,$B$1)</f>
        <v>0</v>
      </c>
      <c r="Q350" s="30"/>
      <c r="R350" s="46" t="str">
        <f t="shared" si="34"/>
        <v/>
      </c>
      <c r="S350" s="46" t="str">
        <f t="shared" si="34"/>
        <v/>
      </c>
      <c r="T350" s="46" t="str">
        <f t="shared" si="34"/>
        <v/>
      </c>
      <c r="U350" s="46" t="str">
        <f t="shared" si="34"/>
        <v/>
      </c>
      <c r="V350" s="46" t="str">
        <f t="shared" si="34"/>
        <v/>
      </c>
    </row>
    <row r="351" spans="1:22" x14ac:dyDescent="0.2">
      <c r="A351" s="1">
        <v>306</v>
      </c>
      <c r="B351" s="1" t="s">
        <v>120</v>
      </c>
      <c r="C351" s="8">
        <v>1</v>
      </c>
      <c r="D351" s="29">
        <f>SUMIFS('2013Figures'!$J:$J,'2013Figures'!$C:$C,$A351,'2013Figures'!$H:$H,$B351,'2013Figures'!$I:$I,$C351,'2013Figures'!$E:$E,$B$1)</f>
        <v>0</v>
      </c>
      <c r="E351" s="9">
        <f>SUMIFS('2013Figures'!$J:$J,'2013Figures'!$C:$C,$A351,'2013Figures'!$H:$H,$B351,'2013Figures'!$I:$I,$C351,'2013Figures'!$B:$B,"BrokerToCy",'2013Figures'!$G:$G,"E1",'2013Figures'!$E:$E,$B$1)</f>
        <v>0</v>
      </c>
      <c r="F351" s="9">
        <f>SUMIFS('2013Figures'!$J:$J,'2013Figures'!$C:$C,$A351,'2013Figures'!$H:$H,$B351,'2013Figures'!$I:$I,$C351,'2013Figures'!$B:$B,"BrokerToCy",'2013Figures'!$G:$G,"P1",'2013Figures'!$E:$E,$B$1)</f>
        <v>0</v>
      </c>
      <c r="G351" s="9">
        <f>SUMIFS('2013Figures'!$J:$J,'2013Figures'!$C:$C,$A351,'2013Figures'!$H:$H,$B351,'2013Figures'!$I:$I,$C351,'2013Figures'!$B:$B,"CyToBroker",'2013Figures'!$G:$G,"E1",'2013Figures'!$E:$E,$B$1)</f>
        <v>0</v>
      </c>
      <c r="H351" s="9">
        <f>SUMIFS('2013Figures'!$J:$J,'2013Figures'!$C:$C,$A351,'2013Figures'!$H:$H,$B351,'2013Figures'!$I:$I,$C351,'2013Figures'!$B:$B,"CyToBroker",'2013Figures'!$G:$G,"P1",'2013Figures'!$E:$E,$B$1)</f>
        <v>0</v>
      </c>
      <c r="J351" s="8">
        <v>200801</v>
      </c>
      <c r="L351" s="42">
        <f>SUMIFS('2012Figures'!$J:$J,'2012Figures'!$C:$C,$A351,'2012Figures'!$H:$H,$B351,'2012Figures'!$I:$I,$C351,'2012Figures'!$E:$E,$B$1)</f>
        <v>0</v>
      </c>
      <c r="M351" s="52">
        <f>SUMIFS('2012Figures'!$J:$J,'2012Figures'!$C:$C,$A351,'2012Figures'!$H:$H,$B351,'2012Figures'!$I:$I,$C351,'2012Figures'!$B:$B,"BrokerToCy",'2012Figures'!$G:$G,"E1",'2012Figures'!$E:$E,$B$1)</f>
        <v>0</v>
      </c>
      <c r="N351" s="52">
        <f>SUMIFS('2012Figures'!$J:$J,'2012Figures'!$C:$C,$A351,'2012Figures'!$H:$H,$B351,'2012Figures'!$I:$I,$C351,'2012Figures'!$B:$B,"BrokerToCy",'2012Figures'!$G:$G,"P1",'2012Figures'!$E:$E,$B$1)</f>
        <v>0</v>
      </c>
      <c r="O351" s="52">
        <f>SUMIFS('2012Figures'!$J:$J,'2012Figures'!$C:$C,$A351,'2012Figures'!$H:$H,$B351,'2012Figures'!$I:$I,$C351,'2012Figures'!$B:$B,"CyToBroker",'2012Figures'!$G:$G,"E1",'2012Figures'!$E:$E,$B$1)</f>
        <v>0</v>
      </c>
      <c r="P351" s="52">
        <f>SUMIFS('2012Figures'!$J:$J,'2012Figures'!$C:$C,$A351,'2012Figures'!$H:$H,$B351,'2012Figures'!$I:$I,$C351,'2012Figures'!$B:$B,"CyToBroker",'2012Figures'!$G:$G,"P1",'2012Figures'!$E:$E,$B$1)</f>
        <v>0</v>
      </c>
      <c r="R351" s="46" t="str">
        <f t="shared" si="34"/>
        <v/>
      </c>
      <c r="S351" s="46" t="str">
        <f t="shared" si="34"/>
        <v/>
      </c>
      <c r="T351" s="46" t="str">
        <f t="shared" si="34"/>
        <v/>
      </c>
      <c r="U351" s="46" t="str">
        <f t="shared" si="34"/>
        <v/>
      </c>
      <c r="V351" s="46" t="str">
        <f t="shared" si="34"/>
        <v/>
      </c>
    </row>
    <row r="352" spans="1:22" x14ac:dyDescent="0.2">
      <c r="A352" s="1">
        <v>306</v>
      </c>
      <c r="B352" s="1" t="s">
        <v>120</v>
      </c>
      <c r="D352" s="29">
        <f>SUMIFS('2013Figures'!$J:$J,'2013Figures'!$C:$C,$A352,'2013Figures'!$I:$I,"",'2013Figures'!$E:$E,$B$1)</f>
        <v>0</v>
      </c>
      <c r="E352" s="9">
        <f>SUMIFS('2013Figures'!$J:$J,'2013Figures'!$C:$C,$A352,'2013Figures'!$I:$I,"",'2013Figures'!$B:$B,"BrokerToCy",'2013Figures'!$G:$G,"E1",'2013Figures'!$E:$E,$B$1)</f>
        <v>0</v>
      </c>
      <c r="F352" s="9">
        <f>SUMIFS('2013Figures'!$J:$J,'2013Figures'!$C:$C,$A352,'2013Figures'!$I:$I,"",'2013Figures'!$B:$B,"BrokerToCy",'2013Figures'!$G:$G,"P1",'2013Figures'!$E:$E,$B$1)</f>
        <v>0</v>
      </c>
      <c r="G352" s="9">
        <f>SUMIFS('2013Figures'!$J:$J,'2013Figures'!$C:$C,$A352,'2013Figures'!$I:$I,"",'2013Figures'!$B:$B,"CyToBroker",'2013Figures'!$G:$G,"E1",'2013Figures'!$E:$E,$B$1)</f>
        <v>0</v>
      </c>
      <c r="H352" s="9">
        <f>SUMIFS('2013Figures'!$J:$J,'2013Figures'!$C:$C,$A352,'2013Figures'!$I:$I,"",'2013Figures'!$B:$B,"CyToBroker",'2013Figures'!$G:$G,"P1",'2013Figures'!$E:$E,$B$1)</f>
        <v>0</v>
      </c>
      <c r="J352" s="8" t="s">
        <v>131</v>
      </c>
      <c r="L352" s="42">
        <f>SUMIFS('2012Figures'!$J:$J,'2012Figures'!$C:$C,$A352,'2012Figures'!$I:$I,"",'2012Figures'!$E:$E,$B$1)</f>
        <v>0</v>
      </c>
      <c r="M352" s="52">
        <f>SUMIFS('2012Figures'!$J:$J,'2012Figures'!$C:$C,$A352,'2012Figures'!$I:$I,"",'2012Figures'!$B:$B,"BrokerToCy",'2012Figures'!$G:$G,"E1",'2012Figures'!$E:$E,$B$1)</f>
        <v>0</v>
      </c>
      <c r="N352" s="52">
        <f>SUMIFS('2012Figures'!$J:$J,'2012Figures'!$C:$C,$A352,'2012Figures'!$I:$I,"",'2012Figures'!$B:$B,"BrokerToCy",'2012Figures'!$G:$G,"P1",'2012Figures'!$E:$E,$B$1)</f>
        <v>0</v>
      </c>
      <c r="O352" s="52">
        <f>SUMIFS('2012Figures'!$J:$J,'2012Figures'!$C:$C,$A352,'2012Figures'!$I:$I,"",'2012Figures'!$B:$B,"CyToBroker",'2012Figures'!$G:$G,"E1",'2012Figures'!$E:$E,$B$1)</f>
        <v>0</v>
      </c>
      <c r="P352" s="52">
        <f>SUMIFS('2012Figures'!$J:$J,'2012Figures'!$C:$C,$A352,'2012Figures'!$I:$I,"",'2012Figures'!$B:$B,"CyToBroker",'2012Figures'!$G:$G,"P1",'2012Figures'!$E:$E,$B$1)</f>
        <v>0</v>
      </c>
      <c r="R352" s="46" t="str">
        <f t="shared" si="34"/>
        <v/>
      </c>
      <c r="S352" s="46" t="str">
        <f t="shared" si="34"/>
        <v/>
      </c>
      <c r="T352" s="46" t="str">
        <f t="shared" si="34"/>
        <v/>
      </c>
      <c r="U352" s="46" t="str">
        <f t="shared" si="34"/>
        <v/>
      </c>
      <c r="V352" s="46" t="str">
        <f t="shared" si="34"/>
        <v/>
      </c>
    </row>
    <row r="353" spans="1:22" x14ac:dyDescent="0.2">
      <c r="A353" s="21"/>
      <c r="B353" s="21" t="s">
        <v>92</v>
      </c>
      <c r="C353" s="22"/>
      <c r="D353" s="23">
        <f>SUM(E353:H353)</f>
        <v>0</v>
      </c>
      <c r="E353" s="23">
        <f>SUM(E349:E352)</f>
        <v>0</v>
      </c>
      <c r="F353" s="23">
        <f>SUM(F349:F352)</f>
        <v>0</v>
      </c>
      <c r="G353" s="23">
        <f>SUM(G349:G352)</f>
        <v>0</v>
      </c>
      <c r="H353" s="23">
        <f>SUM(H349:H352)</f>
        <v>0</v>
      </c>
      <c r="I353" s="21"/>
      <c r="J353" s="22"/>
      <c r="K353" s="21"/>
      <c r="L353" s="43">
        <f>SUM(M353:P353)</f>
        <v>0</v>
      </c>
      <c r="M353" s="43">
        <f>SUM(M349:M352)</f>
        <v>0</v>
      </c>
      <c r="N353" s="43">
        <f>SUM(N349:N352)</f>
        <v>0</v>
      </c>
      <c r="O353" s="43">
        <f>SUM(O349:O352)</f>
        <v>0</v>
      </c>
      <c r="P353" s="43">
        <f>SUM(P349:P352)</f>
        <v>0</v>
      </c>
      <c r="Q353" s="21"/>
      <c r="R353" s="21"/>
      <c r="S353" s="21"/>
      <c r="T353" s="21"/>
      <c r="U353" s="21"/>
      <c r="V353" s="21"/>
    </row>
    <row r="354" spans="1:22" x14ac:dyDescent="0.2">
      <c r="A354" s="28">
        <v>307</v>
      </c>
      <c r="B354" s="28" t="s">
        <v>121</v>
      </c>
      <c r="C354" s="17" t="s">
        <v>88</v>
      </c>
      <c r="D354" s="18">
        <f>SUMIFS('2013Figures'!$J:$J,'2013Figures'!$C:$C,$A354,'2013Figures'!$E:$E,$B$1)</f>
        <v>0</v>
      </c>
      <c r="E354" s="18">
        <f>SUMIFS('2013Figures'!$J:$J,'2013Figures'!$C:$C,$A354,'2013Figures'!$B:$B,"BrokerToCy",'2013Figures'!$G:$G,"E1",'2013Figures'!$E:$E,$B$1)</f>
        <v>0</v>
      </c>
      <c r="F354" s="18">
        <f>SUMIFS('2013Figures'!$J:$J,'2013Figures'!$C:$C,$A354,'2013Figures'!$B:$B,"BrokerToCy",'2013Figures'!$G:$G,"P1",'2013Figures'!$E:$E,$B$1)</f>
        <v>0</v>
      </c>
      <c r="G354" s="18">
        <f>SUMIFS('2013Figures'!$J:$J,'2013Figures'!$C:$C,$A354,'2013Figures'!$B:$B,"CyToBroker",'2013Figures'!$G:$G,"E1",'2013Figures'!$E:$E,$B$1)</f>
        <v>0</v>
      </c>
      <c r="H354" s="18">
        <f>SUMIFS('2013Figures'!$J:$J,'2013Figures'!$C:$C,$A354,'2013Figures'!$B:$B,"CyToBroker",'2013Figures'!$G:$G,"P1",'2013Figures'!$E:$E,$B$1)</f>
        <v>0</v>
      </c>
      <c r="I354" s="28"/>
      <c r="J354" s="17"/>
      <c r="K354" s="28"/>
      <c r="L354" s="50">
        <f>SUMIFS('2012Figures'!$J:$J,'2012Figures'!$C:$C,$A354,'2012Figures'!$E:$E,$B$1)</f>
        <v>0</v>
      </c>
      <c r="M354" s="50">
        <f>SUMIFS('2012Figures'!$J:$J,'2012Figures'!$C:$C,$A354,'2012Figures'!$B:$B,"BrokerToCy",'2012Figures'!$G:$G,"E1",'2012Figures'!$E:$E,$B$1)</f>
        <v>0</v>
      </c>
      <c r="N354" s="50">
        <f>SUMIFS('2012Figures'!$J:$J,'2012Figures'!$C:$C,$A354,'2012Figures'!$B:$B,"BrokerToCy",'2012Figures'!$G:$G,"P1",'2012Figures'!$E:$E,$B$1)</f>
        <v>0</v>
      </c>
      <c r="O354" s="50">
        <f>SUMIFS('2012Figures'!$J:$J,'2012Figures'!$C:$C,$A354,'2012Figures'!$B:$B,"CyToBroker",'2012Figures'!$G:$G,"E1",'2012Figures'!$E:$E,$B$1)</f>
        <v>0</v>
      </c>
      <c r="P354" s="50">
        <f>SUMIFS('2012Figures'!$J:$J,'2012Figures'!$C:$C,$A354,'2012Figures'!$B:$B,"CyToBroker",'2012Figures'!$G:$G,"P1",'2012Figures'!$E:$E,$B$1)</f>
        <v>0</v>
      </c>
      <c r="Q354" s="28"/>
      <c r="R354" s="46" t="str">
        <f t="shared" ref="R354:V418" si="35">IF(L354=0,"",ROUND(D354/L354-1,2))</f>
        <v/>
      </c>
      <c r="S354" s="46" t="str">
        <f t="shared" si="35"/>
        <v/>
      </c>
      <c r="T354" s="46" t="str">
        <f t="shared" si="35"/>
        <v/>
      </c>
      <c r="U354" s="46" t="str">
        <f t="shared" si="35"/>
        <v/>
      </c>
      <c r="V354" s="46" t="str">
        <f t="shared" si="35"/>
        <v/>
      </c>
    </row>
    <row r="355" spans="1:22" x14ac:dyDescent="0.2">
      <c r="A355" s="1">
        <v>307</v>
      </c>
      <c r="B355" s="1" t="s">
        <v>121</v>
      </c>
      <c r="C355" s="8">
        <v>1</v>
      </c>
      <c r="D355" s="29">
        <f>SUMIFS('2013Figures'!$J:$J,'2013Figures'!$C:$C,$A355,'2013Figures'!$H:$H,$B355,'2013Figures'!$I:$I,$C355,'2013Figures'!$E:$E,$B$1)</f>
        <v>0</v>
      </c>
      <c r="E355" s="9">
        <f>SUMIFS('2013Figures'!$J:$J,'2013Figures'!$C:$C,$A355,'2013Figures'!$H:$H,$B355,'2013Figures'!$I:$I,$C355,'2013Figures'!$B:$B,"BrokerToCy",'2013Figures'!$G:$G,"E1",'2013Figures'!$E:$E,$B$1)</f>
        <v>0</v>
      </c>
      <c r="F355" s="9">
        <f>SUMIFS('2013Figures'!$J:$J,'2013Figures'!$C:$C,$A355,'2013Figures'!$H:$H,$B355,'2013Figures'!$I:$I,$C355,'2013Figures'!$B:$B,"BrokerToCy",'2013Figures'!$G:$G,"P1",'2013Figures'!$E:$E,$B$1)</f>
        <v>0</v>
      </c>
      <c r="G355" s="9">
        <f>SUMIFS('2013Figures'!$J:$J,'2013Figures'!$C:$C,$A355,'2013Figures'!$H:$H,$B355,'2013Figures'!$I:$I,$C355,'2013Figures'!$B:$B,"CyToBroker",'2013Figures'!$G:$G,"E1",'2013Figures'!$E:$E,$B$1)</f>
        <v>0</v>
      </c>
      <c r="H355" s="9">
        <f>SUMIFS('2013Figures'!$J:$J,'2013Figures'!$C:$C,$A355,'2013Figures'!$H:$H,$B355,'2013Figures'!$I:$I,$C355,'2013Figures'!$B:$B,"CyToBroker",'2013Figures'!$G:$G,"P1",'2013Figures'!$E:$E,$B$1)</f>
        <v>0</v>
      </c>
      <c r="I355" s="30"/>
      <c r="J355" s="31">
        <v>200801</v>
      </c>
      <c r="K355" s="30"/>
      <c r="L355" s="42">
        <f>SUMIFS('2012Figures'!$J:$J,'2012Figures'!$C:$C,$A355,'2012Figures'!$H:$H,$B355,'2012Figures'!$I:$I,$C355,'2012Figures'!$E:$E,$B$1)</f>
        <v>0</v>
      </c>
      <c r="M355" s="52">
        <f>SUMIFS('2012Figures'!$J:$J,'2012Figures'!$C:$C,$A355,'2012Figures'!$H:$H,$B355,'2012Figures'!$I:$I,$C355,'2012Figures'!$B:$B,"BrokerToCy",'2012Figures'!$G:$G,"E1",'2012Figures'!$E:$E,$B$1)</f>
        <v>0</v>
      </c>
      <c r="N355" s="52">
        <f>SUMIFS('2012Figures'!$J:$J,'2012Figures'!$C:$C,$A355,'2012Figures'!$H:$H,$B355,'2012Figures'!$I:$I,$C355,'2012Figures'!$B:$B,"BrokerToCy",'2012Figures'!$G:$G,"P1",'2012Figures'!$E:$E,$B$1)</f>
        <v>0</v>
      </c>
      <c r="O355" s="52">
        <f>SUMIFS('2012Figures'!$J:$J,'2012Figures'!$C:$C,$A355,'2012Figures'!$H:$H,$B355,'2012Figures'!$I:$I,$C355,'2012Figures'!$B:$B,"CyToBroker",'2012Figures'!$G:$G,"E1",'2012Figures'!$E:$E,$B$1)</f>
        <v>0</v>
      </c>
      <c r="P355" s="52">
        <f>SUMIFS('2012Figures'!$J:$J,'2012Figures'!$C:$C,$A355,'2012Figures'!$H:$H,$B355,'2012Figures'!$I:$I,$C355,'2012Figures'!$B:$B,"CyToBroker",'2012Figures'!$G:$G,"P1",'2012Figures'!$E:$E,$B$1)</f>
        <v>0</v>
      </c>
      <c r="Q355" s="30"/>
      <c r="R355" s="46" t="str">
        <f t="shared" si="35"/>
        <v/>
      </c>
      <c r="S355" s="46" t="str">
        <f t="shared" si="35"/>
        <v/>
      </c>
      <c r="T355" s="46" t="str">
        <f t="shared" si="35"/>
        <v/>
      </c>
      <c r="U355" s="46" t="str">
        <f t="shared" si="35"/>
        <v/>
      </c>
      <c r="V355" s="46" t="str">
        <f t="shared" si="35"/>
        <v/>
      </c>
    </row>
    <row r="356" spans="1:22" x14ac:dyDescent="0.2">
      <c r="A356" s="1">
        <v>307</v>
      </c>
      <c r="B356" s="1" t="s">
        <v>121</v>
      </c>
      <c r="D356" s="29">
        <f>SUMIFS('2013Figures'!$J:$J,'2013Figures'!$C:$C,$A356,'2013Figures'!$I:$I,"",'2013Figures'!$E:$E,$B$1)</f>
        <v>0</v>
      </c>
      <c r="E356" s="9">
        <f>SUMIFS('2013Figures'!$J:$J,'2013Figures'!$C:$C,$A356,'2013Figures'!$I:$I,"",'2013Figures'!$B:$B,"BrokerToCy",'2013Figures'!$G:$G,"E1",'2013Figures'!$E:$E,$B$1)</f>
        <v>0</v>
      </c>
      <c r="F356" s="9">
        <f>SUMIFS('2013Figures'!$J:$J,'2013Figures'!$C:$C,$A356,'2013Figures'!$I:$I,"",'2013Figures'!$B:$B,"BrokerToCy",'2013Figures'!$G:$G,"P1",'2013Figures'!$E:$E,$B$1)</f>
        <v>0</v>
      </c>
      <c r="G356" s="9">
        <f>SUMIFS('2013Figures'!$J:$J,'2013Figures'!$C:$C,$A356,'2013Figures'!$I:$I,"",'2013Figures'!$B:$B,"CyToBroker",'2013Figures'!$G:$G,"E1",'2013Figures'!$E:$E,$B$1)</f>
        <v>0</v>
      </c>
      <c r="H356" s="9">
        <f>SUMIFS('2013Figures'!$J:$J,'2013Figures'!$C:$C,$A356,'2013Figures'!$I:$I,"",'2013Figures'!$B:$B,"CyToBroker",'2013Figures'!$G:$G,"P1",'2013Figures'!$E:$E,$B$1)</f>
        <v>0</v>
      </c>
      <c r="J356" s="8" t="s">
        <v>131</v>
      </c>
      <c r="L356" s="42">
        <f>SUMIFS('2012Figures'!$J:$J,'2012Figures'!$C:$C,$A356,'2012Figures'!$I:$I,"",'2012Figures'!$E:$E,$B$1)</f>
        <v>0</v>
      </c>
      <c r="M356" s="52">
        <f>SUMIFS('2012Figures'!$J:$J,'2012Figures'!$C:$C,$A356,'2012Figures'!$I:$I,"",'2012Figures'!$B:$B,"BrokerToCy",'2012Figures'!$G:$G,"E1",'2012Figures'!$E:$E,$B$1)</f>
        <v>0</v>
      </c>
      <c r="N356" s="52">
        <f>SUMIFS('2012Figures'!$J:$J,'2012Figures'!$C:$C,$A356,'2012Figures'!$I:$I,"",'2012Figures'!$B:$B,"BrokerToCy",'2012Figures'!$G:$G,"P1",'2012Figures'!$E:$E,$B$1)</f>
        <v>0</v>
      </c>
      <c r="O356" s="52">
        <f>SUMIFS('2012Figures'!$J:$J,'2012Figures'!$C:$C,$A356,'2012Figures'!$I:$I,"",'2012Figures'!$B:$B,"CyToBroker",'2012Figures'!$G:$G,"E1",'2012Figures'!$E:$E,$B$1)</f>
        <v>0</v>
      </c>
      <c r="P356" s="52">
        <f>SUMIFS('2012Figures'!$J:$J,'2012Figures'!$C:$C,$A356,'2012Figures'!$I:$I,"",'2012Figures'!$B:$B,"CyToBroker",'2012Figures'!$G:$G,"P1",'2012Figures'!$E:$E,$B$1)</f>
        <v>0</v>
      </c>
      <c r="R356" s="46" t="str">
        <f t="shared" si="35"/>
        <v/>
      </c>
      <c r="S356" s="46" t="str">
        <f t="shared" si="35"/>
        <v/>
      </c>
      <c r="T356" s="46" t="str">
        <f t="shared" si="35"/>
        <v/>
      </c>
      <c r="U356" s="46" t="str">
        <f t="shared" si="35"/>
        <v/>
      </c>
      <c r="V356" s="46" t="str">
        <f t="shared" si="35"/>
        <v/>
      </c>
    </row>
    <row r="357" spans="1:22" x14ac:dyDescent="0.2">
      <c r="A357" s="21"/>
      <c r="B357" s="21" t="s">
        <v>92</v>
      </c>
      <c r="C357" s="22"/>
      <c r="D357" s="23">
        <f>SUM(E357:H357)</f>
        <v>0</v>
      </c>
      <c r="E357" s="23">
        <f>SUM(E355:E356)</f>
        <v>0</v>
      </c>
      <c r="F357" s="23">
        <f>SUM(F355:F356)</f>
        <v>0</v>
      </c>
      <c r="G357" s="23">
        <f>SUM(G355:G356)</f>
        <v>0</v>
      </c>
      <c r="H357" s="23">
        <f>SUM(H355:H356)</f>
        <v>0</v>
      </c>
      <c r="I357" s="21"/>
      <c r="J357" s="22"/>
      <c r="K357" s="21"/>
      <c r="L357" s="43">
        <f>SUM(M357:P357)</f>
        <v>0</v>
      </c>
      <c r="M357" s="43">
        <f>SUM(M355:M356)</f>
        <v>0</v>
      </c>
      <c r="N357" s="43">
        <f>SUM(N355:N356)</f>
        <v>0</v>
      </c>
      <c r="O357" s="43">
        <f>SUM(O355:O356)</f>
        <v>0</v>
      </c>
      <c r="P357" s="43">
        <f>SUM(P355:P356)</f>
        <v>0</v>
      </c>
      <c r="Q357" s="21"/>
      <c r="R357" s="21"/>
      <c r="S357" s="21"/>
      <c r="T357" s="21"/>
      <c r="U357" s="21"/>
      <c r="V357" s="21"/>
    </row>
    <row r="358" spans="1:22" x14ac:dyDescent="0.2">
      <c r="A358" s="28">
        <v>401</v>
      </c>
      <c r="B358" s="28" t="s">
        <v>122</v>
      </c>
      <c r="C358" s="17" t="s">
        <v>88</v>
      </c>
      <c r="D358" s="18">
        <f>SUMIFS('2013Figures'!$J:$J,'2013Figures'!$C:$C,$A358,'2013Figures'!$E:$E,$B$1)</f>
        <v>0</v>
      </c>
      <c r="E358" s="18">
        <f>SUMIFS('2013Figures'!$J:$J,'2013Figures'!$C:$C,$A358,'2013Figures'!$B:$B,"BrokerToCy",'2013Figures'!$G:$G,"E1",'2013Figures'!$E:$E,$B$1)</f>
        <v>0</v>
      </c>
      <c r="F358" s="18">
        <f>SUMIFS('2013Figures'!$J:$J,'2013Figures'!$C:$C,$A358,'2013Figures'!$B:$B,"BrokerToCy",'2013Figures'!$G:$G,"P1",'2013Figures'!$E:$E,$B$1)</f>
        <v>0</v>
      </c>
      <c r="G358" s="18">
        <f>SUMIFS('2013Figures'!$J:$J,'2013Figures'!$C:$C,$A358,'2013Figures'!$B:$B,"CyToBroker",'2013Figures'!$G:$G,"E1",'2013Figures'!$E:$E,$B$1)</f>
        <v>0</v>
      </c>
      <c r="H358" s="18">
        <f>SUMIFS('2013Figures'!$J:$J,'2013Figures'!$C:$C,$A358,'2013Figures'!$B:$B,"CyToBroker",'2013Figures'!$G:$G,"P1",'2013Figures'!$E:$E,$B$1)</f>
        <v>0</v>
      </c>
      <c r="I358" s="28"/>
      <c r="J358" s="17"/>
      <c r="K358" s="28"/>
      <c r="L358" s="50">
        <f>SUMIFS('2012Figures'!$J:$J,'2012Figures'!$C:$C,$A358,'2012Figures'!$E:$E,$B$1)</f>
        <v>0</v>
      </c>
      <c r="M358" s="50">
        <f>SUMIFS('2012Figures'!$J:$J,'2012Figures'!$C:$C,$A358,'2012Figures'!$B:$B,"BrokerToCy",'2012Figures'!$G:$G,"E1",'2012Figures'!$E:$E,$B$1)</f>
        <v>0</v>
      </c>
      <c r="N358" s="50">
        <f>SUMIFS('2012Figures'!$J:$J,'2012Figures'!$C:$C,$A358,'2012Figures'!$B:$B,"BrokerToCy",'2012Figures'!$G:$G,"P1",'2012Figures'!$E:$E,$B$1)</f>
        <v>0</v>
      </c>
      <c r="O358" s="50">
        <f>SUMIFS('2012Figures'!$J:$J,'2012Figures'!$C:$C,$A358,'2012Figures'!$B:$B,"CyToBroker",'2012Figures'!$G:$G,"E1",'2012Figures'!$E:$E,$B$1)</f>
        <v>0</v>
      </c>
      <c r="P358" s="50">
        <f>SUMIFS('2012Figures'!$J:$J,'2012Figures'!$C:$C,$A358,'2012Figures'!$B:$B,"CyToBroker",'2012Figures'!$G:$G,"P1",'2012Figures'!$E:$E,$B$1)</f>
        <v>0</v>
      </c>
      <c r="Q358" s="28"/>
      <c r="R358" s="46" t="str">
        <f t="shared" ref="R358:V422" si="36">IF(L358=0,"",ROUND(D358/L358-1,2))</f>
        <v/>
      </c>
      <c r="S358" s="46" t="str">
        <f t="shared" si="36"/>
        <v/>
      </c>
      <c r="T358" s="46" t="str">
        <f t="shared" si="36"/>
        <v/>
      </c>
      <c r="U358" s="46" t="str">
        <f t="shared" si="36"/>
        <v/>
      </c>
      <c r="V358" s="46" t="str">
        <f t="shared" si="36"/>
        <v/>
      </c>
    </row>
    <row r="359" spans="1:22" x14ac:dyDescent="0.2">
      <c r="A359" s="1">
        <v>401</v>
      </c>
      <c r="B359" s="1" t="s">
        <v>122</v>
      </c>
      <c r="C359" s="8">
        <v>1</v>
      </c>
      <c r="D359" s="29">
        <f>SUMIFS('2013Figures'!$J:$J,'2013Figures'!$C:$C,$A359,'2013Figures'!$H:$H,$B359,'2013Figures'!$I:$I,$C359,'2013Figures'!$E:$E,$B$1)</f>
        <v>0</v>
      </c>
      <c r="E359" s="9">
        <f>SUMIFS('2013Figures'!$J:$J,'2013Figures'!$C:$C,$A359,'2013Figures'!$H:$H,$B359,'2013Figures'!$I:$I,$C359,'2013Figures'!$B:$B,"BrokerToCy",'2013Figures'!$G:$G,"E1",'2013Figures'!$E:$E,$B$1)</f>
        <v>0</v>
      </c>
      <c r="F359" s="9">
        <f>SUMIFS('2013Figures'!$J:$J,'2013Figures'!$C:$C,$A359,'2013Figures'!$H:$H,$B359,'2013Figures'!$I:$I,$C359,'2013Figures'!$B:$B,"BrokerToCy",'2013Figures'!$G:$G,"P1",'2013Figures'!$E:$E,$B$1)</f>
        <v>0</v>
      </c>
      <c r="G359" s="9">
        <f>SUMIFS('2013Figures'!$J:$J,'2013Figures'!$C:$C,$A359,'2013Figures'!$H:$H,$B359,'2013Figures'!$I:$I,$C359,'2013Figures'!$B:$B,"CyToBroker",'2013Figures'!$G:$G,"E1",'2013Figures'!$E:$E,$B$1)</f>
        <v>0</v>
      </c>
      <c r="H359" s="9">
        <f>SUMIFS('2013Figures'!$J:$J,'2013Figures'!$C:$C,$A359,'2013Figures'!$H:$H,$B359,'2013Figures'!$I:$I,$C359,'2013Figures'!$B:$B,"CyToBroker",'2013Figures'!$G:$G,"P1",'2013Figures'!$E:$E,$B$1)</f>
        <v>0</v>
      </c>
      <c r="I359" s="30"/>
      <c r="J359" s="31">
        <v>200601</v>
      </c>
      <c r="K359" s="30"/>
      <c r="L359" s="42">
        <f>SUMIFS('2012Figures'!$J:$J,'2012Figures'!$C:$C,$A359,'2012Figures'!$H:$H,$B359,'2012Figures'!$I:$I,$C359,'2012Figures'!$E:$E,$B$1)</f>
        <v>0</v>
      </c>
      <c r="M359" s="52">
        <f>SUMIFS('2012Figures'!$J:$J,'2012Figures'!$C:$C,$A359,'2012Figures'!$H:$H,$B359,'2012Figures'!$I:$I,$C359,'2012Figures'!$B:$B,"BrokerToCy",'2012Figures'!$G:$G,"E1",'2012Figures'!$E:$E,$B$1)</f>
        <v>0</v>
      </c>
      <c r="N359" s="52">
        <f>SUMIFS('2012Figures'!$J:$J,'2012Figures'!$C:$C,$A359,'2012Figures'!$H:$H,$B359,'2012Figures'!$I:$I,$C359,'2012Figures'!$B:$B,"BrokerToCy",'2012Figures'!$G:$G,"P1",'2012Figures'!$E:$E,$B$1)</f>
        <v>0</v>
      </c>
      <c r="O359" s="52">
        <f>SUMIFS('2012Figures'!$J:$J,'2012Figures'!$C:$C,$A359,'2012Figures'!$H:$H,$B359,'2012Figures'!$I:$I,$C359,'2012Figures'!$B:$B,"CyToBroker",'2012Figures'!$G:$G,"E1",'2012Figures'!$E:$E,$B$1)</f>
        <v>0</v>
      </c>
      <c r="P359" s="52">
        <f>SUMIFS('2012Figures'!$J:$J,'2012Figures'!$C:$C,$A359,'2012Figures'!$H:$H,$B359,'2012Figures'!$I:$I,$C359,'2012Figures'!$B:$B,"CyToBroker",'2012Figures'!$G:$G,"P1",'2012Figures'!$E:$E,$B$1)</f>
        <v>0</v>
      </c>
      <c r="Q359" s="30"/>
      <c r="R359" s="46" t="str">
        <f t="shared" si="36"/>
        <v/>
      </c>
      <c r="S359" s="46" t="str">
        <f t="shared" si="36"/>
        <v/>
      </c>
      <c r="T359" s="46" t="str">
        <f t="shared" si="36"/>
        <v/>
      </c>
      <c r="U359" s="46" t="str">
        <f t="shared" si="36"/>
        <v/>
      </c>
      <c r="V359" s="46" t="str">
        <f t="shared" si="36"/>
        <v/>
      </c>
    </row>
    <row r="360" spans="1:22" x14ac:dyDescent="0.2">
      <c r="A360" s="1">
        <v>401</v>
      </c>
      <c r="B360" s="1" t="s">
        <v>122</v>
      </c>
      <c r="D360" s="29">
        <f>SUMIFS('2013Figures'!$J:$J,'2013Figures'!$C:$C,$A360,'2013Figures'!$I:$I,"",'2013Figures'!$E:$E,$B$1)</f>
        <v>0</v>
      </c>
      <c r="E360" s="9">
        <f>SUMIFS('2013Figures'!$J:$J,'2013Figures'!$C:$C,$A360,'2013Figures'!$I:$I,"",'2013Figures'!$B:$B,"BrokerToCy",'2013Figures'!$G:$G,"E1",'2013Figures'!$E:$E,$B$1)</f>
        <v>0</v>
      </c>
      <c r="F360" s="9">
        <f>SUMIFS('2013Figures'!$J:$J,'2013Figures'!$C:$C,$A360,'2013Figures'!$I:$I,"",'2013Figures'!$B:$B,"BrokerToCy",'2013Figures'!$G:$G,"P1",'2013Figures'!$E:$E,$B$1)</f>
        <v>0</v>
      </c>
      <c r="G360" s="9">
        <f>SUMIFS('2013Figures'!$J:$J,'2013Figures'!$C:$C,$A360,'2013Figures'!$I:$I,"",'2013Figures'!$B:$B,"CyToBroker",'2013Figures'!$G:$G,"E1",'2013Figures'!$E:$E,$B$1)</f>
        <v>0</v>
      </c>
      <c r="H360" s="9">
        <f>SUMIFS('2013Figures'!$J:$J,'2013Figures'!$C:$C,$A360,'2013Figures'!$I:$I,"",'2013Figures'!$B:$B,"CyToBroker",'2013Figures'!$G:$G,"P1",'2013Figures'!$E:$E,$B$1)</f>
        <v>0</v>
      </c>
      <c r="J360" s="8" t="s">
        <v>131</v>
      </c>
      <c r="L360" s="42">
        <f>SUMIFS('2012Figures'!$J:$J,'2012Figures'!$C:$C,$A360,'2012Figures'!$I:$I,"",'2012Figures'!$E:$E,$B$1)</f>
        <v>0</v>
      </c>
      <c r="M360" s="52">
        <f>SUMIFS('2012Figures'!$J:$J,'2012Figures'!$C:$C,$A360,'2012Figures'!$I:$I,"",'2012Figures'!$B:$B,"BrokerToCy",'2012Figures'!$G:$G,"E1",'2012Figures'!$E:$E,$B$1)</f>
        <v>0</v>
      </c>
      <c r="N360" s="52">
        <f>SUMIFS('2012Figures'!$J:$J,'2012Figures'!$C:$C,$A360,'2012Figures'!$I:$I,"",'2012Figures'!$B:$B,"BrokerToCy",'2012Figures'!$G:$G,"P1",'2012Figures'!$E:$E,$B$1)</f>
        <v>0</v>
      </c>
      <c r="O360" s="52">
        <f>SUMIFS('2012Figures'!$J:$J,'2012Figures'!$C:$C,$A360,'2012Figures'!$I:$I,"",'2012Figures'!$B:$B,"CyToBroker",'2012Figures'!$G:$G,"E1",'2012Figures'!$E:$E,$B$1)</f>
        <v>0</v>
      </c>
      <c r="P360" s="52">
        <f>SUMIFS('2012Figures'!$J:$J,'2012Figures'!$C:$C,$A360,'2012Figures'!$I:$I,"",'2012Figures'!$B:$B,"CyToBroker",'2012Figures'!$G:$G,"P1",'2012Figures'!$E:$E,$B$1)</f>
        <v>0</v>
      </c>
      <c r="R360" s="46" t="str">
        <f t="shared" si="36"/>
        <v/>
      </c>
      <c r="S360" s="46" t="str">
        <f t="shared" si="36"/>
        <v/>
      </c>
      <c r="T360" s="46" t="str">
        <f t="shared" si="36"/>
        <v/>
      </c>
      <c r="U360" s="46" t="str">
        <f t="shared" si="36"/>
        <v/>
      </c>
      <c r="V360" s="46" t="str">
        <f t="shared" si="36"/>
        <v/>
      </c>
    </row>
    <row r="361" spans="1:22" x14ac:dyDescent="0.2">
      <c r="A361" s="21"/>
      <c r="B361" s="21" t="s">
        <v>92</v>
      </c>
      <c r="C361" s="22"/>
      <c r="D361" s="23">
        <f>SUM(E361:H361)</f>
        <v>0</v>
      </c>
      <c r="E361" s="23">
        <f>SUM(E359:E360)</f>
        <v>0</v>
      </c>
      <c r="F361" s="23">
        <f>SUM(F359:F360)</f>
        <v>0</v>
      </c>
      <c r="G361" s="23">
        <f>SUM(G359:G360)</f>
        <v>0</v>
      </c>
      <c r="H361" s="23">
        <f>SUM(H359:H360)</f>
        <v>0</v>
      </c>
      <c r="I361" s="21"/>
      <c r="J361" s="22"/>
      <c r="K361" s="21"/>
      <c r="L361" s="43">
        <f>SUM(M361:P361)</f>
        <v>0</v>
      </c>
      <c r="M361" s="43">
        <f>SUM(M359:M360)</f>
        <v>0</v>
      </c>
      <c r="N361" s="43">
        <f>SUM(N359:N360)</f>
        <v>0</v>
      </c>
      <c r="O361" s="43">
        <f>SUM(O359:O360)</f>
        <v>0</v>
      </c>
      <c r="P361" s="43">
        <f>SUM(P359:P360)</f>
        <v>0</v>
      </c>
      <c r="Q361" s="21"/>
      <c r="R361" s="21"/>
      <c r="S361" s="21"/>
      <c r="T361" s="21"/>
      <c r="U361" s="21"/>
      <c r="V361" s="21"/>
    </row>
    <row r="362" spans="1:22" x14ac:dyDescent="0.2">
      <c r="A362" s="28">
        <v>403</v>
      </c>
      <c r="B362" s="28" t="s">
        <v>169</v>
      </c>
      <c r="C362" s="17" t="s">
        <v>88</v>
      </c>
      <c r="D362" s="18">
        <f>SUMIFS('2013Figures'!$J:$J,'2013Figures'!$C:$C,$A362,'2013Figures'!$E:$E,$B$1)</f>
        <v>0</v>
      </c>
      <c r="E362" s="18">
        <f>SUMIFS('2013Figures'!$J:$J,'2013Figures'!$C:$C,$A362,'2013Figures'!$B:$B,"BrokerToCy",'2013Figures'!$G:$G,"E1",'2013Figures'!$E:$E,$B$1)</f>
        <v>0</v>
      </c>
      <c r="F362" s="18">
        <f>SUMIFS('2013Figures'!$J:$J,'2013Figures'!$C:$C,$A362,'2013Figures'!$B:$B,"BrokerToCy",'2013Figures'!$G:$G,"P1",'2013Figures'!$E:$E,$B$1)</f>
        <v>0</v>
      </c>
      <c r="G362" s="18">
        <f>SUMIFS('2013Figures'!$J:$J,'2013Figures'!$C:$C,$A362,'2013Figures'!$B:$B,"CyToBroker",'2013Figures'!$G:$G,"E1",'2013Figures'!$E:$E,$B$1)</f>
        <v>0</v>
      </c>
      <c r="H362" s="18">
        <f>SUMIFS('2013Figures'!$J:$J,'2013Figures'!$C:$C,$A362,'2013Figures'!$B:$B,"CyToBroker",'2013Figures'!$G:$G,"P1",'2013Figures'!$E:$E,$B$1)</f>
        <v>0</v>
      </c>
      <c r="I362" s="28"/>
      <c r="J362" s="17"/>
      <c r="K362" s="28"/>
      <c r="L362" s="50">
        <f>SUMIFS('2012Figures'!$J:$J,'2012Figures'!$C:$C,$A362,'2012Figures'!$E:$E,$B$1)</f>
        <v>0</v>
      </c>
      <c r="M362" s="50">
        <f>SUMIFS('2012Figures'!$J:$J,'2012Figures'!$C:$C,$A362,'2012Figures'!$B:$B,"BrokerToCy",'2012Figures'!$G:$G,"E1",'2012Figures'!$E:$E,$B$1)</f>
        <v>0</v>
      </c>
      <c r="N362" s="50">
        <f>SUMIFS('2012Figures'!$J:$J,'2012Figures'!$C:$C,$A362,'2012Figures'!$B:$B,"BrokerToCy",'2012Figures'!$G:$G,"P1",'2012Figures'!$E:$E,$B$1)</f>
        <v>0</v>
      </c>
      <c r="O362" s="50">
        <f>SUMIFS('2012Figures'!$J:$J,'2012Figures'!$C:$C,$A362,'2012Figures'!$B:$B,"CyToBroker",'2012Figures'!$G:$G,"E1",'2012Figures'!$E:$E,$B$1)</f>
        <v>0</v>
      </c>
      <c r="P362" s="50">
        <f>SUMIFS('2012Figures'!$J:$J,'2012Figures'!$C:$C,$A362,'2012Figures'!$B:$B,"CyToBroker",'2012Figures'!$G:$G,"P1",'2012Figures'!$E:$E,$B$1)</f>
        <v>0</v>
      </c>
      <c r="Q362" s="28"/>
      <c r="R362" s="46" t="str">
        <f t="shared" ref="R362:V426" si="37">IF(L362=0,"",ROUND(D362/L362-1,2))</f>
        <v/>
      </c>
      <c r="S362" s="46" t="str">
        <f t="shared" si="37"/>
        <v/>
      </c>
      <c r="T362" s="46" t="str">
        <f t="shared" si="37"/>
        <v/>
      </c>
      <c r="U362" s="46" t="str">
        <f t="shared" si="37"/>
        <v/>
      </c>
      <c r="V362" s="46" t="str">
        <f t="shared" si="37"/>
        <v/>
      </c>
    </row>
    <row r="363" spans="1:22" x14ac:dyDescent="0.2">
      <c r="A363" s="1">
        <v>403</v>
      </c>
      <c r="B363" s="1" t="s">
        <v>169</v>
      </c>
      <c r="C363" s="8">
        <v>1</v>
      </c>
      <c r="D363" s="29">
        <f>SUMIFS('2013Figures'!$J:$J,'2013Figures'!$C:$C,$A363,'2013Figures'!$H:$H,$B363,'2013Figures'!$I:$I,$C363,'2013Figures'!$E:$E,$B$1)</f>
        <v>0</v>
      </c>
      <c r="E363" s="9">
        <f>SUMIFS('2013Figures'!$J:$J,'2013Figures'!$C:$C,$A363,'2013Figures'!$H:$H,$B363,'2013Figures'!$I:$I,$C363,'2013Figures'!$B:$B,"BrokerToCy",'2013Figures'!$G:$G,"E1",'2013Figures'!$E:$E,$B$1)</f>
        <v>0</v>
      </c>
      <c r="F363" s="9">
        <f>SUMIFS('2013Figures'!$J:$J,'2013Figures'!$C:$C,$A363,'2013Figures'!$H:$H,$B363,'2013Figures'!$I:$I,$C363,'2013Figures'!$B:$B,"BrokerToCy",'2013Figures'!$G:$G,"P1",'2013Figures'!$E:$E,$B$1)</f>
        <v>0</v>
      </c>
      <c r="G363" s="9">
        <f>SUMIFS('2013Figures'!$J:$J,'2013Figures'!$C:$C,$A363,'2013Figures'!$H:$H,$B363,'2013Figures'!$I:$I,$C363,'2013Figures'!$B:$B,"CyToBroker",'2013Figures'!$G:$G,"E1",'2013Figures'!$E:$E,$B$1)</f>
        <v>0</v>
      </c>
      <c r="H363" s="9">
        <f>SUMIFS('2013Figures'!$J:$J,'2013Figures'!$C:$C,$A363,'2013Figures'!$H:$H,$B363,'2013Figures'!$I:$I,$C363,'2013Figures'!$B:$B,"CyToBroker",'2013Figures'!$G:$G,"P1",'2013Figures'!$E:$E,$B$1)</f>
        <v>0</v>
      </c>
      <c r="I363" s="30"/>
      <c r="J363" s="31">
        <v>200801</v>
      </c>
      <c r="K363" s="30"/>
      <c r="L363" s="42">
        <f>SUMIFS('2012Figures'!$J:$J,'2012Figures'!$C:$C,$A363,'2012Figures'!$H:$H,$B363,'2012Figures'!$I:$I,$C363,'2012Figures'!$E:$E,$B$1)</f>
        <v>0</v>
      </c>
      <c r="M363" s="52">
        <f>SUMIFS('2012Figures'!$J:$J,'2012Figures'!$C:$C,$A363,'2012Figures'!$H:$H,$B363,'2012Figures'!$I:$I,$C363,'2012Figures'!$B:$B,"BrokerToCy",'2012Figures'!$G:$G,"E1",'2012Figures'!$E:$E,$B$1)</f>
        <v>0</v>
      </c>
      <c r="N363" s="52">
        <f>SUMIFS('2012Figures'!$J:$J,'2012Figures'!$C:$C,$A363,'2012Figures'!$H:$H,$B363,'2012Figures'!$I:$I,$C363,'2012Figures'!$B:$B,"BrokerToCy",'2012Figures'!$G:$G,"P1",'2012Figures'!$E:$E,$B$1)</f>
        <v>0</v>
      </c>
      <c r="O363" s="52">
        <f>SUMIFS('2012Figures'!$J:$J,'2012Figures'!$C:$C,$A363,'2012Figures'!$H:$H,$B363,'2012Figures'!$I:$I,$C363,'2012Figures'!$B:$B,"CyToBroker",'2012Figures'!$G:$G,"E1",'2012Figures'!$E:$E,$B$1)</f>
        <v>0</v>
      </c>
      <c r="P363" s="52">
        <f>SUMIFS('2012Figures'!$J:$J,'2012Figures'!$C:$C,$A363,'2012Figures'!$H:$H,$B363,'2012Figures'!$I:$I,$C363,'2012Figures'!$B:$B,"CyToBroker",'2012Figures'!$G:$G,"P1",'2012Figures'!$E:$E,$B$1)</f>
        <v>0</v>
      </c>
      <c r="Q363" s="30"/>
      <c r="R363" s="46" t="str">
        <f t="shared" si="37"/>
        <v/>
      </c>
      <c r="S363" s="46" t="str">
        <f t="shared" si="37"/>
        <v/>
      </c>
      <c r="T363" s="46" t="str">
        <f t="shared" si="37"/>
        <v/>
      </c>
      <c r="U363" s="46" t="str">
        <f t="shared" si="37"/>
        <v/>
      </c>
      <c r="V363" s="46" t="str">
        <f t="shared" si="37"/>
        <v/>
      </c>
    </row>
    <row r="364" spans="1:22" x14ac:dyDescent="0.2">
      <c r="A364" s="1">
        <v>403</v>
      </c>
      <c r="B364" s="1" t="s">
        <v>169</v>
      </c>
      <c r="D364" s="29">
        <f>SUMIFS('2013Figures'!$J:$J,'2013Figures'!$C:$C,$A364,'2013Figures'!$I:$I,"",'2013Figures'!$E:$E,$B$1)</f>
        <v>0</v>
      </c>
      <c r="E364" s="9">
        <f>SUMIFS('2013Figures'!$J:$J,'2013Figures'!$C:$C,$A364,'2013Figures'!$I:$I,"",'2013Figures'!$B:$B,"BrokerToCy",'2013Figures'!$G:$G,"E1",'2013Figures'!$E:$E,$B$1)</f>
        <v>0</v>
      </c>
      <c r="F364" s="9">
        <f>SUMIFS('2013Figures'!$J:$J,'2013Figures'!$C:$C,$A364,'2013Figures'!$I:$I,"",'2013Figures'!$B:$B,"BrokerToCy",'2013Figures'!$G:$G,"P1",'2013Figures'!$E:$E,$B$1)</f>
        <v>0</v>
      </c>
      <c r="G364" s="9">
        <f>SUMIFS('2013Figures'!$J:$J,'2013Figures'!$C:$C,$A364,'2013Figures'!$I:$I,"",'2013Figures'!$B:$B,"CyToBroker",'2013Figures'!$G:$G,"E1",'2013Figures'!$E:$E,$B$1)</f>
        <v>0</v>
      </c>
      <c r="H364" s="9">
        <f>SUMIFS('2013Figures'!$J:$J,'2013Figures'!$C:$C,$A364,'2013Figures'!$I:$I,"",'2013Figures'!$B:$B,"CyToBroker",'2013Figures'!$G:$G,"P1",'2013Figures'!$E:$E,$B$1)</f>
        <v>0</v>
      </c>
      <c r="J364" s="8" t="s">
        <v>131</v>
      </c>
      <c r="L364" s="42">
        <f>SUMIFS('2012Figures'!$J:$J,'2012Figures'!$C:$C,$A364,'2012Figures'!$I:$I,"",'2012Figures'!$E:$E,$B$1)</f>
        <v>0</v>
      </c>
      <c r="M364" s="52">
        <f>SUMIFS('2012Figures'!$J:$J,'2012Figures'!$C:$C,$A364,'2012Figures'!$I:$I,"",'2012Figures'!$B:$B,"BrokerToCy",'2012Figures'!$G:$G,"E1",'2012Figures'!$E:$E,$B$1)</f>
        <v>0</v>
      </c>
      <c r="N364" s="52">
        <f>SUMIFS('2012Figures'!$J:$J,'2012Figures'!$C:$C,$A364,'2012Figures'!$I:$I,"",'2012Figures'!$B:$B,"BrokerToCy",'2012Figures'!$G:$G,"P1",'2012Figures'!$E:$E,$B$1)</f>
        <v>0</v>
      </c>
      <c r="O364" s="52">
        <f>SUMIFS('2012Figures'!$J:$J,'2012Figures'!$C:$C,$A364,'2012Figures'!$I:$I,"",'2012Figures'!$B:$B,"CyToBroker",'2012Figures'!$G:$G,"E1",'2012Figures'!$E:$E,$B$1)</f>
        <v>0</v>
      </c>
      <c r="P364" s="52">
        <f>SUMIFS('2012Figures'!$J:$J,'2012Figures'!$C:$C,$A364,'2012Figures'!$I:$I,"",'2012Figures'!$B:$B,"CyToBroker",'2012Figures'!$G:$G,"P1",'2012Figures'!$E:$E,$B$1)</f>
        <v>0</v>
      </c>
      <c r="R364" s="46" t="str">
        <f t="shared" si="37"/>
        <v/>
      </c>
      <c r="S364" s="46" t="str">
        <f t="shared" si="37"/>
        <v/>
      </c>
      <c r="T364" s="46" t="str">
        <f t="shared" si="37"/>
        <v/>
      </c>
      <c r="U364" s="46" t="str">
        <f t="shared" si="37"/>
        <v/>
      </c>
      <c r="V364" s="46" t="str">
        <f t="shared" si="37"/>
        <v/>
      </c>
    </row>
    <row r="365" spans="1:22" x14ac:dyDescent="0.2">
      <c r="A365" s="21"/>
      <c r="B365" s="21" t="s">
        <v>92</v>
      </c>
      <c r="C365" s="22"/>
      <c r="D365" s="23">
        <f>SUM(E365:H365)</f>
        <v>0</v>
      </c>
      <c r="E365" s="23">
        <f>SUM(E363:E364)</f>
        <v>0</v>
      </c>
      <c r="F365" s="23">
        <f>SUM(F363:F364)</f>
        <v>0</v>
      </c>
      <c r="G365" s="23">
        <f>SUM(G363:G364)</f>
        <v>0</v>
      </c>
      <c r="H365" s="23">
        <f>SUM(H363:H364)</f>
        <v>0</v>
      </c>
      <c r="I365" s="21"/>
      <c r="J365" s="22"/>
      <c r="K365" s="21"/>
      <c r="L365" s="43">
        <f>SUM(M365:P365)</f>
        <v>0</v>
      </c>
      <c r="M365" s="43">
        <f>SUM(M363:M364)</f>
        <v>0</v>
      </c>
      <c r="N365" s="43">
        <f>SUM(N363:N364)</f>
        <v>0</v>
      </c>
      <c r="O365" s="43">
        <f>SUM(O363:O364)</f>
        <v>0</v>
      </c>
      <c r="P365" s="43">
        <f>SUM(P363:P364)</f>
        <v>0</v>
      </c>
      <c r="Q365" s="21"/>
      <c r="R365" s="21"/>
      <c r="S365" s="21"/>
      <c r="T365" s="21"/>
      <c r="U365" s="21"/>
      <c r="V365" s="21"/>
    </row>
    <row r="366" spans="1:22" x14ac:dyDescent="0.2">
      <c r="A366" s="28">
        <v>405</v>
      </c>
      <c r="B366" s="28" t="s">
        <v>170</v>
      </c>
      <c r="C366" s="17" t="s">
        <v>88</v>
      </c>
      <c r="D366" s="18">
        <f>SUMIFS('2013Figures'!$J:$J,'2013Figures'!$C:$C,$A366,'2013Figures'!$E:$E,$B$1)</f>
        <v>0</v>
      </c>
      <c r="E366" s="18">
        <f>SUMIFS('2013Figures'!$J:$J,'2013Figures'!$C:$C,$A366,'2013Figures'!$B:$B,"BrokerToCy",'2013Figures'!$G:$G,"E1",'2013Figures'!$E:$E,$B$1)</f>
        <v>0</v>
      </c>
      <c r="F366" s="18">
        <f>SUMIFS('2013Figures'!$J:$J,'2013Figures'!$C:$C,$A366,'2013Figures'!$B:$B,"BrokerToCy",'2013Figures'!$G:$G,"P1",'2013Figures'!$E:$E,$B$1)</f>
        <v>0</v>
      </c>
      <c r="G366" s="18">
        <f>SUMIFS('2013Figures'!$J:$J,'2013Figures'!$C:$C,$A366,'2013Figures'!$B:$B,"CyToBroker",'2013Figures'!$G:$G,"E1",'2013Figures'!$E:$E,$B$1)</f>
        <v>0</v>
      </c>
      <c r="H366" s="18">
        <f>SUMIFS('2013Figures'!$J:$J,'2013Figures'!$C:$C,$A366,'2013Figures'!$B:$B,"CyToBroker",'2013Figures'!$G:$G,"P1",'2013Figures'!$E:$E,$B$1)</f>
        <v>0</v>
      </c>
      <c r="I366" s="28"/>
      <c r="J366" s="17"/>
      <c r="K366" s="28"/>
      <c r="L366" s="50">
        <f>SUMIFS('2012Figures'!$J:$J,'2012Figures'!$C:$C,$A366,'2012Figures'!$E:$E,$B$1)</f>
        <v>0</v>
      </c>
      <c r="M366" s="50">
        <f>SUMIFS('2012Figures'!$J:$J,'2012Figures'!$C:$C,$A366,'2012Figures'!$B:$B,"BrokerToCy",'2012Figures'!$G:$G,"E1",'2012Figures'!$E:$E,$B$1)</f>
        <v>0</v>
      </c>
      <c r="N366" s="50">
        <f>SUMIFS('2012Figures'!$J:$J,'2012Figures'!$C:$C,$A366,'2012Figures'!$B:$B,"BrokerToCy",'2012Figures'!$G:$G,"P1",'2012Figures'!$E:$E,$B$1)</f>
        <v>0</v>
      </c>
      <c r="O366" s="50">
        <f>SUMIFS('2012Figures'!$J:$J,'2012Figures'!$C:$C,$A366,'2012Figures'!$B:$B,"CyToBroker",'2012Figures'!$G:$G,"E1",'2012Figures'!$E:$E,$B$1)</f>
        <v>0</v>
      </c>
      <c r="P366" s="50">
        <f>SUMIFS('2012Figures'!$J:$J,'2012Figures'!$C:$C,$A366,'2012Figures'!$B:$B,"CyToBroker",'2012Figures'!$G:$G,"P1",'2012Figures'!$E:$E,$B$1)</f>
        <v>0</v>
      </c>
      <c r="Q366" s="28"/>
      <c r="R366" s="46" t="str">
        <f t="shared" ref="R366:V430" si="38">IF(L366=0,"",ROUND(D366/L366-1,2))</f>
        <v/>
      </c>
      <c r="S366" s="46" t="str">
        <f t="shared" si="38"/>
        <v/>
      </c>
      <c r="T366" s="46" t="str">
        <f t="shared" si="38"/>
        <v/>
      </c>
      <c r="U366" s="46" t="str">
        <f t="shared" si="38"/>
        <v/>
      </c>
      <c r="V366" s="46" t="str">
        <f t="shared" si="38"/>
        <v/>
      </c>
    </row>
    <row r="367" spans="1:22" x14ac:dyDescent="0.2">
      <c r="A367" s="1">
        <v>405</v>
      </c>
      <c r="B367" s="1" t="s">
        <v>170</v>
      </c>
      <c r="C367" s="8">
        <v>1</v>
      </c>
      <c r="D367" s="29">
        <f>SUMIFS('2013Figures'!$J:$J,'2013Figures'!$C:$C,$A367,'2013Figures'!$H:$H,$B367,'2013Figures'!$I:$I,$C367,'2013Figures'!$E:$E,$B$1)</f>
        <v>0</v>
      </c>
      <c r="E367" s="9">
        <f>SUMIFS('2013Figures'!$J:$J,'2013Figures'!$C:$C,$A367,'2013Figures'!$H:$H,$B367,'2013Figures'!$I:$I,$C367,'2013Figures'!$B:$B,"BrokerToCy",'2013Figures'!$G:$G,"E1",'2013Figures'!$E:$E,$B$1)</f>
        <v>0</v>
      </c>
      <c r="F367" s="9">
        <f>SUMIFS('2013Figures'!$J:$J,'2013Figures'!$C:$C,$A367,'2013Figures'!$H:$H,$B367,'2013Figures'!$I:$I,$C367,'2013Figures'!$B:$B,"BrokerToCy",'2013Figures'!$G:$G,"P1",'2013Figures'!$E:$E,$B$1)</f>
        <v>0</v>
      </c>
      <c r="G367" s="9">
        <f>SUMIFS('2013Figures'!$J:$J,'2013Figures'!$C:$C,$A367,'2013Figures'!$H:$H,$B367,'2013Figures'!$I:$I,$C367,'2013Figures'!$B:$B,"CyToBroker",'2013Figures'!$G:$G,"E1",'2013Figures'!$E:$E,$B$1)</f>
        <v>0</v>
      </c>
      <c r="H367" s="9">
        <f>SUMIFS('2013Figures'!$J:$J,'2013Figures'!$C:$C,$A367,'2013Figures'!$H:$H,$B367,'2013Figures'!$I:$I,$C367,'2013Figures'!$B:$B,"CyToBroker",'2013Figures'!$G:$G,"P1",'2013Figures'!$E:$E,$B$1)</f>
        <v>0</v>
      </c>
      <c r="I367" s="30"/>
      <c r="J367" s="31">
        <v>200601</v>
      </c>
      <c r="K367" s="30"/>
      <c r="L367" s="42">
        <f>SUMIFS('2012Figures'!$J:$J,'2012Figures'!$C:$C,$A367,'2012Figures'!$H:$H,$B367,'2012Figures'!$I:$I,$C367,'2012Figures'!$E:$E,$B$1)</f>
        <v>0</v>
      </c>
      <c r="M367" s="52">
        <f>SUMIFS('2012Figures'!$J:$J,'2012Figures'!$C:$C,$A367,'2012Figures'!$H:$H,$B367,'2012Figures'!$I:$I,$C367,'2012Figures'!$B:$B,"BrokerToCy",'2012Figures'!$G:$G,"E1",'2012Figures'!$E:$E,$B$1)</f>
        <v>0</v>
      </c>
      <c r="N367" s="52">
        <f>SUMIFS('2012Figures'!$J:$J,'2012Figures'!$C:$C,$A367,'2012Figures'!$H:$H,$B367,'2012Figures'!$I:$I,$C367,'2012Figures'!$B:$B,"BrokerToCy",'2012Figures'!$G:$G,"P1",'2012Figures'!$E:$E,$B$1)</f>
        <v>0</v>
      </c>
      <c r="O367" s="52">
        <f>SUMIFS('2012Figures'!$J:$J,'2012Figures'!$C:$C,$A367,'2012Figures'!$H:$H,$B367,'2012Figures'!$I:$I,$C367,'2012Figures'!$B:$B,"CyToBroker",'2012Figures'!$G:$G,"E1",'2012Figures'!$E:$E,$B$1)</f>
        <v>0</v>
      </c>
      <c r="P367" s="52">
        <f>SUMIFS('2012Figures'!$J:$J,'2012Figures'!$C:$C,$A367,'2012Figures'!$H:$H,$B367,'2012Figures'!$I:$I,$C367,'2012Figures'!$B:$B,"CyToBroker",'2012Figures'!$G:$G,"P1",'2012Figures'!$E:$E,$B$1)</f>
        <v>0</v>
      </c>
      <c r="Q367" s="30"/>
      <c r="R367" s="46" t="str">
        <f t="shared" si="38"/>
        <v/>
      </c>
      <c r="S367" s="46" t="str">
        <f t="shared" si="38"/>
        <v/>
      </c>
      <c r="T367" s="46" t="str">
        <f t="shared" si="38"/>
        <v/>
      </c>
      <c r="U367" s="46" t="str">
        <f t="shared" si="38"/>
        <v/>
      </c>
      <c r="V367" s="46" t="str">
        <f t="shared" si="38"/>
        <v/>
      </c>
    </row>
    <row r="368" spans="1:22" x14ac:dyDescent="0.2">
      <c r="A368" s="1">
        <v>405</v>
      </c>
      <c r="B368" s="1" t="s">
        <v>170</v>
      </c>
      <c r="D368" s="29">
        <f>SUMIFS('2013Figures'!$J:$J,'2013Figures'!$C:$C,$A368,'2013Figures'!$I:$I,"",'2013Figures'!$E:$E,$B$1)</f>
        <v>0</v>
      </c>
      <c r="E368" s="9">
        <f>SUMIFS('2013Figures'!$J:$J,'2013Figures'!$C:$C,$A368,'2013Figures'!$I:$I,"",'2013Figures'!$B:$B,"BrokerToCy",'2013Figures'!$G:$G,"E1",'2013Figures'!$E:$E,$B$1)</f>
        <v>0</v>
      </c>
      <c r="F368" s="9">
        <f>SUMIFS('2013Figures'!$J:$J,'2013Figures'!$C:$C,$A368,'2013Figures'!$I:$I,"",'2013Figures'!$B:$B,"BrokerToCy",'2013Figures'!$G:$G,"P1",'2013Figures'!$E:$E,$B$1)</f>
        <v>0</v>
      </c>
      <c r="G368" s="9">
        <f>SUMIFS('2013Figures'!$J:$J,'2013Figures'!$C:$C,$A368,'2013Figures'!$I:$I,"",'2013Figures'!$B:$B,"CyToBroker",'2013Figures'!$G:$G,"E1",'2013Figures'!$E:$E,$B$1)</f>
        <v>0</v>
      </c>
      <c r="H368" s="9">
        <f>SUMIFS('2013Figures'!$J:$J,'2013Figures'!$C:$C,$A368,'2013Figures'!$I:$I,"",'2013Figures'!$B:$B,"CyToBroker",'2013Figures'!$G:$G,"P1",'2013Figures'!$E:$E,$B$1)</f>
        <v>0</v>
      </c>
      <c r="J368" s="8" t="s">
        <v>131</v>
      </c>
      <c r="L368" s="42">
        <f>SUMIFS('2012Figures'!$J:$J,'2012Figures'!$C:$C,$A368,'2012Figures'!$I:$I,"",'2012Figures'!$E:$E,$B$1)</f>
        <v>0</v>
      </c>
      <c r="M368" s="52">
        <f>SUMIFS('2012Figures'!$J:$J,'2012Figures'!$C:$C,$A368,'2012Figures'!$I:$I,"",'2012Figures'!$B:$B,"BrokerToCy",'2012Figures'!$G:$G,"E1",'2012Figures'!$E:$E,$B$1)</f>
        <v>0</v>
      </c>
      <c r="N368" s="52">
        <f>SUMIFS('2012Figures'!$J:$J,'2012Figures'!$C:$C,$A368,'2012Figures'!$I:$I,"",'2012Figures'!$B:$B,"BrokerToCy",'2012Figures'!$G:$G,"P1",'2012Figures'!$E:$E,$B$1)</f>
        <v>0</v>
      </c>
      <c r="O368" s="52">
        <f>SUMIFS('2012Figures'!$J:$J,'2012Figures'!$C:$C,$A368,'2012Figures'!$I:$I,"",'2012Figures'!$B:$B,"CyToBroker",'2012Figures'!$G:$G,"E1",'2012Figures'!$E:$E,$B$1)</f>
        <v>0</v>
      </c>
      <c r="P368" s="52">
        <f>SUMIFS('2012Figures'!$J:$J,'2012Figures'!$C:$C,$A368,'2012Figures'!$I:$I,"",'2012Figures'!$B:$B,"CyToBroker",'2012Figures'!$G:$G,"P1",'2012Figures'!$E:$E,$B$1)</f>
        <v>0</v>
      </c>
      <c r="R368" s="46" t="str">
        <f t="shared" si="38"/>
        <v/>
      </c>
      <c r="S368" s="46" t="str">
        <f t="shared" si="38"/>
        <v/>
      </c>
      <c r="T368" s="46" t="str">
        <f t="shared" si="38"/>
        <v/>
      </c>
      <c r="U368" s="46" t="str">
        <f t="shared" si="38"/>
        <v/>
      </c>
      <c r="V368" s="46" t="str">
        <f t="shared" si="38"/>
        <v/>
      </c>
    </row>
    <row r="369" spans="1:22" x14ac:dyDescent="0.2">
      <c r="A369" s="21"/>
      <c r="B369" s="21" t="s">
        <v>92</v>
      </c>
      <c r="C369" s="22"/>
      <c r="D369" s="23">
        <f>SUM(E369:H369)</f>
        <v>0</v>
      </c>
      <c r="E369" s="23">
        <f>SUM(E367:E368)</f>
        <v>0</v>
      </c>
      <c r="F369" s="23">
        <f>SUM(F367:F368)</f>
        <v>0</v>
      </c>
      <c r="G369" s="23">
        <f>SUM(G367:G368)</f>
        <v>0</v>
      </c>
      <c r="H369" s="23">
        <f>SUM(H367:H368)</f>
        <v>0</v>
      </c>
      <c r="I369" s="21"/>
      <c r="J369" s="22"/>
      <c r="K369" s="21"/>
      <c r="L369" s="43">
        <f>SUM(M369:P369)</f>
        <v>0</v>
      </c>
      <c r="M369" s="43">
        <f>SUM(M367:M368)</f>
        <v>0</v>
      </c>
      <c r="N369" s="43">
        <f>SUM(N367:N368)</f>
        <v>0</v>
      </c>
      <c r="O369" s="43">
        <f>SUM(O367:O368)</f>
        <v>0</v>
      </c>
      <c r="P369" s="43">
        <f>SUM(P367:P368)</f>
        <v>0</v>
      </c>
      <c r="Q369" s="21"/>
      <c r="R369" s="21"/>
      <c r="S369" s="21"/>
      <c r="T369" s="21"/>
      <c r="U369" s="21"/>
      <c r="V369" s="21"/>
    </row>
    <row r="370" spans="1:22" x14ac:dyDescent="0.2">
      <c r="A370" s="28">
        <v>410</v>
      </c>
      <c r="B370" s="28" t="s">
        <v>123</v>
      </c>
      <c r="C370" s="17" t="s">
        <v>88</v>
      </c>
      <c r="D370" s="18">
        <f>SUMIFS('2013Figures'!$J:$J,'2013Figures'!$C:$C,$A370,'2013Figures'!$E:$E,$B$1)</f>
        <v>0</v>
      </c>
      <c r="E370" s="18">
        <f>SUMIFS('2013Figures'!$J:$J,'2013Figures'!$C:$C,$A370,'2013Figures'!$B:$B,"BrokerToCy",'2013Figures'!$G:$G,"E1",'2013Figures'!$E:$E,$B$1)</f>
        <v>0</v>
      </c>
      <c r="F370" s="18">
        <f>SUMIFS('2013Figures'!$J:$J,'2013Figures'!$C:$C,$A370,'2013Figures'!$B:$B,"BrokerToCy",'2013Figures'!$G:$G,"P1",'2013Figures'!$E:$E,$B$1)</f>
        <v>0</v>
      </c>
      <c r="G370" s="18">
        <f>SUMIFS('2013Figures'!$J:$J,'2013Figures'!$C:$C,$A370,'2013Figures'!$B:$B,"CyToBroker",'2013Figures'!$G:$G,"E1",'2013Figures'!$E:$E,$B$1)</f>
        <v>0</v>
      </c>
      <c r="H370" s="18">
        <f>SUMIFS('2013Figures'!$J:$J,'2013Figures'!$C:$C,$A370,'2013Figures'!$B:$B,"CyToBroker",'2013Figures'!$G:$G,"P1",'2013Figures'!$E:$E,$B$1)</f>
        <v>0</v>
      </c>
      <c r="I370" s="28"/>
      <c r="J370" s="17"/>
      <c r="K370" s="28"/>
      <c r="L370" s="50">
        <f>SUMIFS('2012Figures'!$J:$J,'2012Figures'!$C:$C,$A370,'2012Figures'!$E:$E,$B$1)</f>
        <v>0</v>
      </c>
      <c r="M370" s="50">
        <f>SUMIFS('2012Figures'!$J:$J,'2012Figures'!$C:$C,$A370,'2012Figures'!$B:$B,"BrokerToCy",'2012Figures'!$G:$G,"E1",'2012Figures'!$E:$E,$B$1)</f>
        <v>0</v>
      </c>
      <c r="N370" s="50">
        <f>SUMIFS('2012Figures'!$J:$J,'2012Figures'!$C:$C,$A370,'2012Figures'!$B:$B,"BrokerToCy",'2012Figures'!$G:$G,"P1",'2012Figures'!$E:$E,$B$1)</f>
        <v>0</v>
      </c>
      <c r="O370" s="50">
        <f>SUMIFS('2012Figures'!$J:$J,'2012Figures'!$C:$C,$A370,'2012Figures'!$B:$B,"CyToBroker",'2012Figures'!$G:$G,"E1",'2012Figures'!$E:$E,$B$1)</f>
        <v>0</v>
      </c>
      <c r="P370" s="50">
        <f>SUMIFS('2012Figures'!$J:$J,'2012Figures'!$C:$C,$A370,'2012Figures'!$B:$B,"CyToBroker",'2012Figures'!$G:$G,"P1",'2012Figures'!$E:$E,$B$1)</f>
        <v>0</v>
      </c>
      <c r="Q370" s="28"/>
      <c r="R370" s="46" t="str">
        <f t="shared" ref="R370:V413" si="39">IF(L370=0,"",ROUND(D370/L370-1,2))</f>
        <v/>
      </c>
      <c r="S370" s="46" t="str">
        <f t="shared" si="39"/>
        <v/>
      </c>
      <c r="T370" s="46" t="str">
        <f t="shared" si="39"/>
        <v/>
      </c>
      <c r="U370" s="46" t="str">
        <f t="shared" si="39"/>
        <v/>
      </c>
      <c r="V370" s="46" t="str">
        <f t="shared" si="39"/>
        <v/>
      </c>
    </row>
    <row r="371" spans="1:22" x14ac:dyDescent="0.2">
      <c r="A371" s="1">
        <v>410</v>
      </c>
      <c r="B371" s="1" t="s">
        <v>123</v>
      </c>
      <c r="C371" s="8">
        <v>5</v>
      </c>
      <c r="D371" s="29">
        <f>SUMIFS('2013Figures'!$J:$J,'2013Figures'!$C:$C,$A371,'2013Figures'!$H:$H,$B371,'2013Figures'!$I:$I,$C371,'2013Figures'!$E:$E,$B$1)</f>
        <v>0</v>
      </c>
      <c r="E371" s="9">
        <f>SUMIFS('2013Figures'!$J:$J,'2013Figures'!$C:$C,$A371,'2013Figures'!$H:$H,$B371,'2013Figures'!$I:$I,$C371,'2013Figures'!$B:$B,"BrokerToCy",'2013Figures'!$G:$G,"E1",'2013Figures'!$E:$E,$B$1)</f>
        <v>0</v>
      </c>
      <c r="F371" s="9">
        <f>SUMIFS('2013Figures'!$J:$J,'2013Figures'!$C:$C,$A371,'2013Figures'!$H:$H,$B371,'2013Figures'!$I:$I,$C371,'2013Figures'!$B:$B,"BrokerToCy",'2013Figures'!$G:$G,"P1",'2013Figures'!$E:$E,$B$1)</f>
        <v>0</v>
      </c>
      <c r="G371" s="9">
        <f>SUMIFS('2013Figures'!$J:$J,'2013Figures'!$C:$C,$A371,'2013Figures'!$H:$H,$B371,'2013Figures'!$I:$I,$C371,'2013Figures'!$B:$B,"CyToBroker",'2013Figures'!$G:$G,"E1",'2013Figures'!$E:$E,$B$1)</f>
        <v>0</v>
      </c>
      <c r="H371" s="9">
        <f>SUMIFS('2013Figures'!$J:$J,'2013Figures'!$C:$C,$A371,'2013Figures'!$H:$H,$B371,'2013Figures'!$I:$I,$C371,'2013Figures'!$B:$B,"CyToBroker",'2013Figures'!$G:$G,"P1",'2013Figures'!$E:$E,$B$1)</f>
        <v>0</v>
      </c>
      <c r="I371" s="30"/>
      <c r="J371" s="31">
        <v>201501</v>
      </c>
      <c r="K371" s="30"/>
      <c r="L371" s="42">
        <f>SUMIFS('2012Figures'!$J:$J,'2012Figures'!$C:$C,$A371,'2012Figures'!$H:$H,$B371,'2012Figures'!$I:$I,$C371,'2012Figures'!$E:$E,$B$1)</f>
        <v>0</v>
      </c>
      <c r="M371" s="52">
        <f>SUMIFS('2012Figures'!$J:$J,'2012Figures'!$C:$C,$A371,'2012Figures'!$H:$H,$B371,'2012Figures'!$I:$I,$C371,'2012Figures'!$B:$B,"BrokerToCy",'2012Figures'!$G:$G,"E1",'2012Figures'!$E:$E,$B$1)</f>
        <v>0</v>
      </c>
      <c r="N371" s="52">
        <f>SUMIFS('2012Figures'!$J:$J,'2012Figures'!$C:$C,$A371,'2012Figures'!$H:$H,$B371,'2012Figures'!$I:$I,$C371,'2012Figures'!$B:$B,"BrokerToCy",'2012Figures'!$G:$G,"P1",'2012Figures'!$E:$E,$B$1)</f>
        <v>0</v>
      </c>
      <c r="O371" s="52">
        <f>SUMIFS('2012Figures'!$J:$J,'2012Figures'!$C:$C,$A371,'2012Figures'!$H:$H,$B371,'2012Figures'!$I:$I,$C371,'2012Figures'!$B:$B,"CyToBroker",'2012Figures'!$G:$G,"E1",'2012Figures'!$E:$E,$B$1)</f>
        <v>0</v>
      </c>
      <c r="P371" s="52">
        <f>SUMIFS('2012Figures'!$J:$J,'2012Figures'!$C:$C,$A371,'2012Figures'!$H:$H,$B371,'2012Figures'!$I:$I,$C371,'2012Figures'!$B:$B,"CyToBroker",'2012Figures'!$G:$G,"P1",'2012Figures'!$E:$E,$B$1)</f>
        <v>0</v>
      </c>
      <c r="Q371" s="30"/>
      <c r="R371" s="46" t="str">
        <f t="shared" si="39"/>
        <v/>
      </c>
      <c r="S371" s="46" t="str">
        <f t="shared" si="39"/>
        <v/>
      </c>
      <c r="T371" s="46" t="str">
        <f t="shared" si="39"/>
        <v/>
      </c>
      <c r="U371" s="46" t="str">
        <f t="shared" si="39"/>
        <v/>
      </c>
      <c r="V371" s="46" t="str">
        <f t="shared" si="39"/>
        <v/>
      </c>
    </row>
    <row r="372" spans="1:22" x14ac:dyDescent="0.2">
      <c r="A372" s="1">
        <v>410</v>
      </c>
      <c r="B372" s="1" t="s">
        <v>123</v>
      </c>
      <c r="C372" s="8">
        <v>4</v>
      </c>
      <c r="D372" s="29">
        <f>SUMIFS('2013Figures'!$J:$J,'2013Figures'!$C:$C,$A372,'2013Figures'!$H:$H,$B372,'2013Figures'!$I:$I,$C372,'2013Figures'!$E:$E,$B$1)</f>
        <v>0</v>
      </c>
      <c r="E372" s="9">
        <f>SUMIFS('2013Figures'!$J:$J,'2013Figures'!$C:$C,$A372,'2013Figures'!$H:$H,$B372,'2013Figures'!$I:$I,$C372,'2013Figures'!$B:$B,"BrokerToCy",'2013Figures'!$G:$G,"E1",'2013Figures'!$E:$E,$B$1)</f>
        <v>0</v>
      </c>
      <c r="F372" s="9">
        <f>SUMIFS('2013Figures'!$J:$J,'2013Figures'!$C:$C,$A372,'2013Figures'!$H:$H,$B372,'2013Figures'!$I:$I,$C372,'2013Figures'!$B:$B,"BrokerToCy",'2013Figures'!$G:$G,"P1",'2013Figures'!$E:$E,$B$1)</f>
        <v>0</v>
      </c>
      <c r="G372" s="9">
        <f>SUMIFS('2013Figures'!$J:$J,'2013Figures'!$C:$C,$A372,'2013Figures'!$H:$H,$B372,'2013Figures'!$I:$I,$C372,'2013Figures'!$B:$B,"CyToBroker",'2013Figures'!$G:$G,"E1",'2013Figures'!$E:$E,$B$1)</f>
        <v>0</v>
      </c>
      <c r="H372" s="9">
        <f>SUMIFS('2013Figures'!$J:$J,'2013Figures'!$C:$C,$A372,'2013Figures'!$H:$H,$B372,'2013Figures'!$I:$I,$C372,'2013Figures'!$B:$B,"CyToBroker",'2013Figures'!$G:$G,"P1",'2013Figures'!$E:$E,$B$1)</f>
        <v>0</v>
      </c>
      <c r="I372" s="30"/>
      <c r="J372" s="31">
        <v>201301</v>
      </c>
      <c r="K372" s="30"/>
      <c r="L372" s="42">
        <f>SUMIFS('2012Figures'!$J:$J,'2012Figures'!$C:$C,$A372,'2012Figures'!$H:$H,$B372,'2012Figures'!$I:$I,$C372,'2012Figures'!$E:$E,$B$1)</f>
        <v>0</v>
      </c>
      <c r="M372" s="52">
        <f>SUMIFS('2012Figures'!$J:$J,'2012Figures'!$C:$C,$A372,'2012Figures'!$H:$H,$B372,'2012Figures'!$I:$I,$C372,'2012Figures'!$B:$B,"BrokerToCy",'2012Figures'!$G:$G,"E1",'2012Figures'!$E:$E,$B$1)</f>
        <v>0</v>
      </c>
      <c r="N372" s="52">
        <f>SUMIFS('2012Figures'!$J:$J,'2012Figures'!$C:$C,$A372,'2012Figures'!$H:$H,$B372,'2012Figures'!$I:$I,$C372,'2012Figures'!$B:$B,"BrokerToCy",'2012Figures'!$G:$G,"P1",'2012Figures'!$E:$E,$B$1)</f>
        <v>0</v>
      </c>
      <c r="O372" s="52">
        <f>SUMIFS('2012Figures'!$J:$J,'2012Figures'!$C:$C,$A372,'2012Figures'!$H:$H,$B372,'2012Figures'!$I:$I,$C372,'2012Figures'!$B:$B,"CyToBroker",'2012Figures'!$G:$G,"E1",'2012Figures'!$E:$E,$B$1)</f>
        <v>0</v>
      </c>
      <c r="P372" s="52">
        <f>SUMIFS('2012Figures'!$J:$J,'2012Figures'!$C:$C,$A372,'2012Figures'!$H:$H,$B372,'2012Figures'!$I:$I,$C372,'2012Figures'!$B:$B,"CyToBroker",'2012Figures'!$G:$G,"P1",'2012Figures'!$E:$E,$B$1)</f>
        <v>0</v>
      </c>
      <c r="Q372" s="30"/>
      <c r="R372" s="46" t="str">
        <f t="shared" si="39"/>
        <v/>
      </c>
      <c r="S372" s="46" t="str">
        <f t="shared" si="39"/>
        <v/>
      </c>
      <c r="T372" s="46" t="str">
        <f t="shared" si="39"/>
        <v/>
      </c>
      <c r="U372" s="46" t="str">
        <f t="shared" si="39"/>
        <v/>
      </c>
      <c r="V372" s="46" t="str">
        <f t="shared" si="39"/>
        <v/>
      </c>
    </row>
    <row r="373" spans="1:22" x14ac:dyDescent="0.2">
      <c r="A373" s="1">
        <v>410</v>
      </c>
      <c r="B373" s="1" t="s">
        <v>123</v>
      </c>
      <c r="C373" s="8">
        <v>3</v>
      </c>
      <c r="D373" s="29">
        <f>SUMIFS('2013Figures'!$J:$J,'2013Figures'!$C:$C,$A373,'2013Figures'!$H:$H,$B373,'2013Figures'!$I:$I,$C373,'2013Figures'!$E:$E,$B$1)</f>
        <v>0</v>
      </c>
      <c r="E373" s="9">
        <f>SUMIFS('2013Figures'!$J:$J,'2013Figures'!$C:$C,$A373,'2013Figures'!$H:$H,$B373,'2013Figures'!$I:$I,$C373,'2013Figures'!$B:$B,"BrokerToCy",'2013Figures'!$G:$G,"E1",'2013Figures'!$E:$E,$B$1)</f>
        <v>0</v>
      </c>
      <c r="F373" s="9">
        <f>SUMIFS('2013Figures'!$J:$J,'2013Figures'!$C:$C,$A373,'2013Figures'!$H:$H,$B373,'2013Figures'!$I:$I,$C373,'2013Figures'!$B:$B,"BrokerToCy",'2013Figures'!$G:$G,"P1",'2013Figures'!$E:$E,$B$1)</f>
        <v>0</v>
      </c>
      <c r="G373" s="9">
        <f>SUMIFS('2013Figures'!$J:$J,'2013Figures'!$C:$C,$A373,'2013Figures'!$H:$H,$B373,'2013Figures'!$I:$I,$C373,'2013Figures'!$B:$B,"CyToBroker",'2013Figures'!$G:$G,"E1",'2013Figures'!$E:$E,$B$1)</f>
        <v>0</v>
      </c>
      <c r="H373" s="9">
        <f>SUMIFS('2013Figures'!$J:$J,'2013Figures'!$C:$C,$A373,'2013Figures'!$H:$H,$B373,'2013Figures'!$I:$I,$C373,'2013Figures'!$B:$B,"CyToBroker",'2013Figures'!$G:$G,"P1",'2013Figures'!$E:$E,$B$1)</f>
        <v>0</v>
      </c>
      <c r="J373" s="8">
        <v>201201</v>
      </c>
      <c r="L373" s="42">
        <f>SUMIFS('2012Figures'!$J:$J,'2012Figures'!$C:$C,$A373,'2012Figures'!$H:$H,$B373,'2012Figures'!$I:$I,$C373,'2012Figures'!$E:$E,$B$1)</f>
        <v>0</v>
      </c>
      <c r="M373" s="52">
        <f>SUMIFS('2012Figures'!$J:$J,'2012Figures'!$C:$C,$A373,'2012Figures'!$H:$H,$B373,'2012Figures'!$I:$I,$C373,'2012Figures'!$B:$B,"BrokerToCy",'2012Figures'!$G:$G,"E1",'2012Figures'!$E:$E,$B$1)</f>
        <v>0</v>
      </c>
      <c r="N373" s="52">
        <f>SUMIFS('2012Figures'!$J:$J,'2012Figures'!$C:$C,$A373,'2012Figures'!$H:$H,$B373,'2012Figures'!$I:$I,$C373,'2012Figures'!$B:$B,"BrokerToCy",'2012Figures'!$G:$G,"P1",'2012Figures'!$E:$E,$B$1)</f>
        <v>0</v>
      </c>
      <c r="O373" s="52">
        <f>SUMIFS('2012Figures'!$J:$J,'2012Figures'!$C:$C,$A373,'2012Figures'!$H:$H,$B373,'2012Figures'!$I:$I,$C373,'2012Figures'!$B:$B,"CyToBroker",'2012Figures'!$G:$G,"E1",'2012Figures'!$E:$E,$B$1)</f>
        <v>0</v>
      </c>
      <c r="P373" s="52">
        <f>SUMIFS('2012Figures'!$J:$J,'2012Figures'!$C:$C,$A373,'2012Figures'!$H:$H,$B373,'2012Figures'!$I:$I,$C373,'2012Figures'!$B:$B,"CyToBroker",'2012Figures'!$G:$G,"P1",'2012Figures'!$E:$E,$B$1)</f>
        <v>0</v>
      </c>
      <c r="R373" s="46" t="str">
        <f t="shared" si="39"/>
        <v/>
      </c>
      <c r="S373" s="46" t="str">
        <f t="shared" si="39"/>
        <v/>
      </c>
      <c r="T373" s="46" t="str">
        <f t="shared" si="39"/>
        <v/>
      </c>
      <c r="U373" s="46" t="str">
        <f t="shared" si="39"/>
        <v/>
      </c>
      <c r="V373" s="46" t="str">
        <f t="shared" si="39"/>
        <v/>
      </c>
    </row>
    <row r="374" spans="1:22" x14ac:dyDescent="0.2">
      <c r="A374" s="1">
        <v>410</v>
      </c>
      <c r="B374" s="1" t="s">
        <v>123</v>
      </c>
      <c r="C374" s="8">
        <v>2</v>
      </c>
      <c r="D374" s="29">
        <f>SUMIFS('2013Figures'!$J:$J,'2013Figures'!$C:$C,$A374,'2013Figures'!$H:$H,$B374,'2013Figures'!$I:$I,$C374,'2013Figures'!$E:$E,$B$1)</f>
        <v>0</v>
      </c>
      <c r="E374" s="9">
        <f>SUMIFS('2013Figures'!$J:$J,'2013Figures'!$C:$C,$A374,'2013Figures'!$H:$H,$B374,'2013Figures'!$I:$I,$C374,'2013Figures'!$B:$B,"BrokerToCy",'2013Figures'!$G:$G,"E1",'2013Figures'!$E:$E,$B$1)</f>
        <v>0</v>
      </c>
      <c r="F374" s="9">
        <f>SUMIFS('2013Figures'!$J:$J,'2013Figures'!$C:$C,$A374,'2013Figures'!$H:$H,$B374,'2013Figures'!$I:$I,$C374,'2013Figures'!$B:$B,"BrokerToCy",'2013Figures'!$G:$G,"P1",'2013Figures'!$E:$E,$B$1)</f>
        <v>0</v>
      </c>
      <c r="G374" s="9">
        <f>SUMIFS('2013Figures'!$J:$J,'2013Figures'!$C:$C,$A374,'2013Figures'!$H:$H,$B374,'2013Figures'!$I:$I,$C374,'2013Figures'!$B:$B,"CyToBroker",'2013Figures'!$G:$G,"E1",'2013Figures'!$E:$E,$B$1)</f>
        <v>0</v>
      </c>
      <c r="H374" s="9">
        <f>SUMIFS('2013Figures'!$J:$J,'2013Figures'!$C:$C,$A374,'2013Figures'!$H:$H,$B374,'2013Figures'!$I:$I,$C374,'2013Figures'!$B:$B,"CyToBroker",'2013Figures'!$G:$G,"P1",'2013Figures'!$E:$E,$B$1)</f>
        <v>0</v>
      </c>
      <c r="J374" s="8">
        <v>201101</v>
      </c>
      <c r="L374" s="42">
        <f>SUMIFS('2012Figures'!$J:$J,'2012Figures'!$C:$C,$A374,'2012Figures'!$H:$H,$B374,'2012Figures'!$I:$I,$C374,'2012Figures'!$E:$E,$B$1)</f>
        <v>0</v>
      </c>
      <c r="M374" s="52">
        <f>SUMIFS('2012Figures'!$J:$J,'2012Figures'!$C:$C,$A374,'2012Figures'!$H:$H,$B374,'2012Figures'!$I:$I,$C374,'2012Figures'!$B:$B,"BrokerToCy",'2012Figures'!$G:$G,"E1",'2012Figures'!$E:$E,$B$1)</f>
        <v>0</v>
      </c>
      <c r="N374" s="52">
        <f>SUMIFS('2012Figures'!$J:$J,'2012Figures'!$C:$C,$A374,'2012Figures'!$H:$H,$B374,'2012Figures'!$I:$I,$C374,'2012Figures'!$B:$B,"BrokerToCy",'2012Figures'!$G:$G,"P1",'2012Figures'!$E:$E,$B$1)</f>
        <v>0</v>
      </c>
      <c r="O374" s="52">
        <f>SUMIFS('2012Figures'!$J:$J,'2012Figures'!$C:$C,$A374,'2012Figures'!$H:$H,$B374,'2012Figures'!$I:$I,$C374,'2012Figures'!$B:$B,"CyToBroker",'2012Figures'!$G:$G,"E1",'2012Figures'!$E:$E,$B$1)</f>
        <v>0</v>
      </c>
      <c r="P374" s="52">
        <f>SUMIFS('2012Figures'!$J:$J,'2012Figures'!$C:$C,$A374,'2012Figures'!$H:$H,$B374,'2012Figures'!$I:$I,$C374,'2012Figures'!$B:$B,"CyToBroker",'2012Figures'!$G:$G,"P1",'2012Figures'!$E:$E,$B$1)</f>
        <v>0</v>
      </c>
      <c r="R374" s="46" t="str">
        <f t="shared" si="39"/>
        <v/>
      </c>
      <c r="S374" s="46" t="str">
        <f t="shared" si="39"/>
        <v/>
      </c>
      <c r="T374" s="46" t="str">
        <f t="shared" si="39"/>
        <v/>
      </c>
      <c r="U374" s="46" t="str">
        <f t="shared" si="39"/>
        <v/>
      </c>
      <c r="V374" s="46" t="str">
        <f t="shared" si="39"/>
        <v/>
      </c>
    </row>
    <row r="375" spans="1:22" x14ac:dyDescent="0.2">
      <c r="A375" s="1">
        <v>410</v>
      </c>
      <c r="B375" s="1" t="s">
        <v>123</v>
      </c>
      <c r="C375" s="8">
        <v>1</v>
      </c>
      <c r="D375" s="29">
        <f>SUMIFS('2013Figures'!$J:$J,'2013Figures'!$C:$C,$A375,'2013Figures'!$H:$H,$B375,'2013Figures'!$I:$I,$C375,'2013Figures'!$E:$E,$B$1)</f>
        <v>0</v>
      </c>
      <c r="E375" s="9">
        <f>SUMIFS('2013Figures'!$J:$J,'2013Figures'!$C:$C,$A375,'2013Figures'!$H:$H,$B375,'2013Figures'!$I:$I,$C375,'2013Figures'!$B:$B,"BrokerToCy",'2013Figures'!$G:$G,"E1",'2013Figures'!$E:$E,$B$1)</f>
        <v>0</v>
      </c>
      <c r="F375" s="9">
        <f>SUMIFS('2013Figures'!$J:$J,'2013Figures'!$C:$C,$A375,'2013Figures'!$H:$H,$B375,'2013Figures'!$I:$I,$C375,'2013Figures'!$B:$B,"BrokerToCy",'2013Figures'!$G:$G,"P1",'2013Figures'!$E:$E,$B$1)</f>
        <v>0</v>
      </c>
      <c r="G375" s="9">
        <f>SUMIFS('2013Figures'!$J:$J,'2013Figures'!$C:$C,$A375,'2013Figures'!$H:$H,$B375,'2013Figures'!$I:$I,$C375,'2013Figures'!$B:$B,"CyToBroker",'2013Figures'!$G:$G,"E1",'2013Figures'!$E:$E,$B$1)</f>
        <v>0</v>
      </c>
      <c r="H375" s="9">
        <f>SUMIFS('2013Figures'!$J:$J,'2013Figures'!$C:$C,$A375,'2013Figures'!$H:$H,$B375,'2013Figures'!$I:$I,$C375,'2013Figures'!$B:$B,"CyToBroker",'2013Figures'!$G:$G,"P1",'2013Figures'!$E:$E,$B$1)</f>
        <v>0</v>
      </c>
      <c r="J375" s="8">
        <v>200901</v>
      </c>
      <c r="L375" s="42">
        <f>SUMIFS('2012Figures'!$J:$J,'2012Figures'!$C:$C,$A375,'2012Figures'!$H:$H,$B375,'2012Figures'!$I:$I,$C375,'2012Figures'!$E:$E,$B$1)</f>
        <v>0</v>
      </c>
      <c r="M375" s="52">
        <f>SUMIFS('2012Figures'!$J:$J,'2012Figures'!$C:$C,$A375,'2012Figures'!$H:$H,$B375,'2012Figures'!$I:$I,$C375,'2012Figures'!$B:$B,"BrokerToCy",'2012Figures'!$G:$G,"E1",'2012Figures'!$E:$E,$B$1)</f>
        <v>0</v>
      </c>
      <c r="N375" s="52">
        <f>SUMIFS('2012Figures'!$J:$J,'2012Figures'!$C:$C,$A375,'2012Figures'!$H:$H,$B375,'2012Figures'!$I:$I,$C375,'2012Figures'!$B:$B,"BrokerToCy",'2012Figures'!$G:$G,"P1",'2012Figures'!$E:$E,$B$1)</f>
        <v>0</v>
      </c>
      <c r="O375" s="52">
        <f>SUMIFS('2012Figures'!$J:$J,'2012Figures'!$C:$C,$A375,'2012Figures'!$H:$H,$B375,'2012Figures'!$I:$I,$C375,'2012Figures'!$B:$B,"CyToBroker",'2012Figures'!$G:$G,"E1",'2012Figures'!$E:$E,$B$1)</f>
        <v>0</v>
      </c>
      <c r="P375" s="52">
        <f>SUMIFS('2012Figures'!$J:$J,'2012Figures'!$C:$C,$A375,'2012Figures'!$H:$H,$B375,'2012Figures'!$I:$I,$C375,'2012Figures'!$B:$B,"CyToBroker",'2012Figures'!$G:$G,"P1",'2012Figures'!$E:$E,$B$1)</f>
        <v>0</v>
      </c>
      <c r="R375" s="46" t="str">
        <f t="shared" si="39"/>
        <v/>
      </c>
      <c r="S375" s="46" t="str">
        <f t="shared" si="39"/>
        <v/>
      </c>
      <c r="T375" s="46" t="str">
        <f t="shared" si="39"/>
        <v/>
      </c>
      <c r="U375" s="46" t="str">
        <f t="shared" si="39"/>
        <v/>
      </c>
      <c r="V375" s="46" t="str">
        <f t="shared" si="39"/>
        <v/>
      </c>
    </row>
    <row r="376" spans="1:22" x14ac:dyDescent="0.2">
      <c r="A376" s="1">
        <v>410</v>
      </c>
      <c r="B376" s="1" t="s">
        <v>123</v>
      </c>
      <c r="D376" s="29">
        <f>SUMIFS('2013Figures'!$J:$J,'2013Figures'!$C:$C,$A376,'2013Figures'!$I:$I,"",'2013Figures'!$E:$E,$B$1)</f>
        <v>0</v>
      </c>
      <c r="E376" s="9">
        <f>SUMIFS('2013Figures'!$J:$J,'2013Figures'!$C:$C,$A376,'2013Figures'!$I:$I,"",'2013Figures'!$B:$B,"BrokerToCy",'2013Figures'!$G:$G,"E1",'2013Figures'!$E:$E,$B$1)</f>
        <v>0</v>
      </c>
      <c r="F376" s="9">
        <f>SUMIFS('2013Figures'!$J:$J,'2013Figures'!$C:$C,$A376,'2013Figures'!$I:$I,"",'2013Figures'!$B:$B,"BrokerToCy",'2013Figures'!$G:$G,"P1",'2013Figures'!$E:$E,$B$1)</f>
        <v>0</v>
      </c>
      <c r="G376" s="9">
        <f>SUMIFS('2013Figures'!$J:$J,'2013Figures'!$C:$C,$A376,'2013Figures'!$I:$I,"",'2013Figures'!$B:$B,"CyToBroker",'2013Figures'!$G:$G,"E1",'2013Figures'!$E:$E,$B$1)</f>
        <v>0</v>
      </c>
      <c r="H376" s="9">
        <f>SUMIFS('2013Figures'!$J:$J,'2013Figures'!$C:$C,$A376,'2013Figures'!$I:$I,"",'2013Figures'!$B:$B,"CyToBroker",'2013Figures'!$G:$G,"P1",'2013Figures'!$E:$E,$B$1)</f>
        <v>0</v>
      </c>
      <c r="J376" s="8" t="s">
        <v>131</v>
      </c>
      <c r="L376" s="42">
        <f>SUMIFS('2012Figures'!$J:$J,'2012Figures'!$C:$C,$A376,'2012Figures'!$I:$I,"",'2012Figures'!$E:$E,$B$1)</f>
        <v>0</v>
      </c>
      <c r="M376" s="52">
        <f>SUMIFS('2012Figures'!$J:$J,'2012Figures'!$C:$C,$A376,'2012Figures'!$I:$I,"",'2012Figures'!$B:$B,"BrokerToCy",'2012Figures'!$G:$G,"E1",'2012Figures'!$E:$E,$B$1)</f>
        <v>0</v>
      </c>
      <c r="N376" s="52">
        <f>SUMIFS('2012Figures'!$J:$J,'2012Figures'!$C:$C,$A376,'2012Figures'!$I:$I,"",'2012Figures'!$B:$B,"BrokerToCy",'2012Figures'!$G:$G,"P1",'2012Figures'!$E:$E,$B$1)</f>
        <v>0</v>
      </c>
      <c r="O376" s="52">
        <f>SUMIFS('2012Figures'!$J:$J,'2012Figures'!$C:$C,$A376,'2012Figures'!$I:$I,"",'2012Figures'!$B:$B,"CyToBroker",'2012Figures'!$G:$G,"E1",'2012Figures'!$E:$E,$B$1)</f>
        <v>0</v>
      </c>
      <c r="P376" s="52">
        <f>SUMIFS('2012Figures'!$J:$J,'2012Figures'!$C:$C,$A376,'2012Figures'!$I:$I,"",'2012Figures'!$B:$B,"CyToBroker",'2012Figures'!$G:$G,"P1",'2012Figures'!$E:$E,$B$1)</f>
        <v>0</v>
      </c>
      <c r="R376" s="46" t="str">
        <f t="shared" si="39"/>
        <v/>
      </c>
      <c r="S376" s="46" t="str">
        <f t="shared" si="39"/>
        <v/>
      </c>
      <c r="T376" s="46" t="str">
        <f t="shared" si="39"/>
        <v/>
      </c>
      <c r="U376" s="46" t="str">
        <f t="shared" si="39"/>
        <v/>
      </c>
      <c r="V376" s="46" t="str">
        <f t="shared" si="39"/>
        <v/>
      </c>
    </row>
    <row r="377" spans="1:22" x14ac:dyDescent="0.2">
      <c r="A377" s="21"/>
      <c r="B377" s="21" t="s">
        <v>92</v>
      </c>
      <c r="C377" s="22"/>
      <c r="D377" s="23">
        <f>SUM(E377:H377)</f>
        <v>0</v>
      </c>
      <c r="E377" s="23">
        <f>SUM(E371:E376)</f>
        <v>0</v>
      </c>
      <c r="F377" s="23">
        <f>SUM(F371:F376)</f>
        <v>0</v>
      </c>
      <c r="G377" s="23">
        <f>SUM(G371:G376)</f>
        <v>0</v>
      </c>
      <c r="H377" s="23">
        <f>SUM(H371:H376)</f>
        <v>0</v>
      </c>
      <c r="I377" s="21"/>
      <c r="J377" s="22"/>
      <c r="K377" s="21"/>
      <c r="L377" s="43">
        <f>SUM(M377:P377)</f>
        <v>0</v>
      </c>
      <c r="M377" s="43">
        <f>SUM(M371:M376)</f>
        <v>0</v>
      </c>
      <c r="N377" s="43">
        <f>SUM(N371:N376)</f>
        <v>0</v>
      </c>
      <c r="O377" s="43">
        <f>SUM(O371:O376)</f>
        <v>0</v>
      </c>
      <c r="P377" s="43">
        <f>SUM(P371:P376)</f>
        <v>0</v>
      </c>
      <c r="Q377" s="21"/>
      <c r="R377" s="21"/>
      <c r="S377" s="21"/>
      <c r="T377" s="21"/>
      <c r="U377" s="21"/>
      <c r="V377" s="21"/>
    </row>
    <row r="378" spans="1:22" x14ac:dyDescent="0.2">
      <c r="A378" s="28">
        <v>601</v>
      </c>
      <c r="B378" s="28" t="s">
        <v>124</v>
      </c>
      <c r="C378" s="17" t="s">
        <v>88</v>
      </c>
      <c r="D378" s="18">
        <f>SUMIFS('2013Figures'!$J:$J,'2013Figures'!$C:$C,$A378,'2013Figures'!$E:$E,$B$1)</f>
        <v>0</v>
      </c>
      <c r="E378" s="18">
        <f>SUMIFS('2013Figures'!$J:$J,'2013Figures'!$C:$C,$A378,'2013Figures'!$B:$B,"BrokerToCy",'2013Figures'!$G:$G,"E1",'2013Figures'!$E:$E,$B$1)</f>
        <v>0</v>
      </c>
      <c r="F378" s="18">
        <f>SUMIFS('2013Figures'!$J:$J,'2013Figures'!$C:$C,$A378,'2013Figures'!$B:$B,"BrokerToCy",'2013Figures'!$G:$G,"P1",'2013Figures'!$E:$E,$B$1)</f>
        <v>0</v>
      </c>
      <c r="G378" s="18">
        <f>SUMIFS('2013Figures'!$J:$J,'2013Figures'!$C:$C,$A378,'2013Figures'!$B:$B,"CyToBroker",'2013Figures'!$G:$G,"E1",'2013Figures'!$E:$E,$B$1)</f>
        <v>0</v>
      </c>
      <c r="H378" s="18">
        <f>SUMIFS('2013Figures'!$J:$J,'2013Figures'!$C:$C,$A378,'2013Figures'!$B:$B,"CyToBroker",'2013Figures'!$G:$G,"P1",'2013Figures'!$E:$E,$B$1)</f>
        <v>0</v>
      </c>
      <c r="I378" s="28"/>
      <c r="J378" s="17"/>
      <c r="K378" s="28"/>
      <c r="L378" s="50">
        <f>SUMIFS('2012Figures'!$J:$J,'2012Figures'!$C:$C,$A378,'2012Figures'!$E:$E,$B$1)</f>
        <v>0</v>
      </c>
      <c r="M378" s="50">
        <f>SUMIFS('2012Figures'!$J:$J,'2012Figures'!$C:$C,$A378,'2012Figures'!$B:$B,"BrokerToCy",'2012Figures'!$G:$G,"E1",'2012Figures'!$E:$E,$B$1)</f>
        <v>0</v>
      </c>
      <c r="N378" s="50">
        <f>SUMIFS('2012Figures'!$J:$J,'2012Figures'!$C:$C,$A378,'2012Figures'!$B:$B,"BrokerToCy",'2012Figures'!$G:$G,"P1",'2012Figures'!$E:$E,$B$1)</f>
        <v>0</v>
      </c>
      <c r="O378" s="50">
        <f>SUMIFS('2012Figures'!$J:$J,'2012Figures'!$C:$C,$A378,'2012Figures'!$B:$B,"CyToBroker",'2012Figures'!$G:$G,"E1",'2012Figures'!$E:$E,$B$1)</f>
        <v>0</v>
      </c>
      <c r="P378" s="50">
        <f>SUMIFS('2012Figures'!$J:$J,'2012Figures'!$C:$C,$A378,'2012Figures'!$B:$B,"CyToBroker",'2012Figures'!$G:$G,"P1",'2012Figures'!$E:$E,$B$1)</f>
        <v>0</v>
      </c>
      <c r="Q378" s="28"/>
      <c r="R378" s="46" t="str">
        <f t="shared" ref="R378:V421" si="40">IF(L378=0,"",ROUND(D378/L378-1,2))</f>
        <v/>
      </c>
      <c r="S378" s="46" t="str">
        <f t="shared" si="40"/>
        <v/>
      </c>
      <c r="T378" s="46" t="str">
        <f t="shared" si="40"/>
        <v/>
      </c>
      <c r="U378" s="46" t="str">
        <f t="shared" si="40"/>
        <v/>
      </c>
      <c r="V378" s="46" t="str">
        <f t="shared" si="40"/>
        <v/>
      </c>
    </row>
    <row r="379" spans="1:22" x14ac:dyDescent="0.2">
      <c r="A379" s="1">
        <v>601</v>
      </c>
      <c r="B379" s="1" t="s">
        <v>124</v>
      </c>
      <c r="C379" s="8">
        <v>1</v>
      </c>
      <c r="D379" s="29">
        <f>SUMIFS('2013Figures'!$J:$J,'2013Figures'!$C:$C,$A379,'2013Figures'!$H:$H,$B379,'2013Figures'!$I:$I,$C379,'2013Figures'!$E:$E,$B$1)</f>
        <v>0</v>
      </c>
      <c r="E379" s="9">
        <f>SUMIFS('2013Figures'!$J:$J,'2013Figures'!$C:$C,$A379,'2013Figures'!$H:$H,$B379,'2013Figures'!$I:$I,$C379,'2013Figures'!$B:$B,"BrokerToCy",'2013Figures'!$G:$G,"E1",'2013Figures'!$E:$E,$B$1)</f>
        <v>0</v>
      </c>
      <c r="F379" s="9">
        <f>SUMIFS('2013Figures'!$J:$J,'2013Figures'!$C:$C,$A379,'2013Figures'!$H:$H,$B379,'2013Figures'!$I:$I,$C379,'2013Figures'!$B:$B,"BrokerToCy",'2013Figures'!$G:$G,"P1",'2013Figures'!$E:$E,$B$1)</f>
        <v>0</v>
      </c>
      <c r="G379" s="9">
        <f>SUMIFS('2013Figures'!$J:$J,'2013Figures'!$C:$C,$A379,'2013Figures'!$H:$H,$B379,'2013Figures'!$I:$I,$C379,'2013Figures'!$B:$B,"CyToBroker",'2013Figures'!$G:$G,"E1",'2013Figures'!$E:$E,$B$1)</f>
        <v>0</v>
      </c>
      <c r="H379" s="9">
        <f>SUMIFS('2013Figures'!$J:$J,'2013Figures'!$C:$C,$A379,'2013Figures'!$H:$H,$B379,'2013Figures'!$I:$I,$C379,'2013Figures'!$B:$B,"CyToBroker",'2013Figures'!$G:$G,"P1",'2013Figures'!$E:$E,$B$1)</f>
        <v>0</v>
      </c>
      <c r="I379" s="30"/>
      <c r="J379" s="8" t="s">
        <v>131</v>
      </c>
      <c r="K379" s="30"/>
      <c r="L379" s="42">
        <f>SUMIFS('2012Figures'!$J:$J,'2012Figures'!$C:$C,$A379,'2012Figures'!$H:$H,$B379,'2012Figures'!$I:$I,$C379,'2012Figures'!$E:$E,$B$1)</f>
        <v>0</v>
      </c>
      <c r="M379" s="52">
        <f>SUMIFS('2012Figures'!$J:$J,'2012Figures'!$C:$C,$A379,'2012Figures'!$H:$H,$B379,'2012Figures'!$I:$I,$C379,'2012Figures'!$B:$B,"BrokerToCy",'2012Figures'!$G:$G,"E1",'2012Figures'!$E:$E,$B$1)</f>
        <v>0</v>
      </c>
      <c r="N379" s="52">
        <f>SUMIFS('2012Figures'!$J:$J,'2012Figures'!$C:$C,$A379,'2012Figures'!$H:$H,$B379,'2012Figures'!$I:$I,$C379,'2012Figures'!$B:$B,"BrokerToCy",'2012Figures'!$G:$G,"P1",'2012Figures'!$E:$E,$B$1)</f>
        <v>0</v>
      </c>
      <c r="O379" s="52">
        <f>SUMIFS('2012Figures'!$J:$J,'2012Figures'!$C:$C,$A379,'2012Figures'!$H:$H,$B379,'2012Figures'!$I:$I,$C379,'2012Figures'!$B:$B,"CyToBroker",'2012Figures'!$G:$G,"E1",'2012Figures'!$E:$E,$B$1)</f>
        <v>0</v>
      </c>
      <c r="P379" s="52">
        <f>SUMIFS('2012Figures'!$J:$J,'2012Figures'!$C:$C,$A379,'2012Figures'!$H:$H,$B379,'2012Figures'!$I:$I,$C379,'2012Figures'!$B:$B,"CyToBroker",'2012Figures'!$G:$G,"P1",'2012Figures'!$E:$E,$B$1)</f>
        <v>0</v>
      </c>
      <c r="Q379" s="30"/>
      <c r="R379" s="46" t="str">
        <f t="shared" si="40"/>
        <v/>
      </c>
      <c r="S379" s="46" t="str">
        <f t="shared" si="40"/>
        <v/>
      </c>
      <c r="T379" s="46" t="str">
        <f t="shared" si="40"/>
        <v/>
      </c>
      <c r="U379" s="46" t="str">
        <f t="shared" si="40"/>
        <v/>
      </c>
      <c r="V379" s="46" t="str">
        <f t="shared" si="40"/>
        <v/>
      </c>
    </row>
    <row r="380" spans="1:22" x14ac:dyDescent="0.2">
      <c r="A380" s="1">
        <v>601</v>
      </c>
      <c r="B380" s="1" t="s">
        <v>124</v>
      </c>
      <c r="D380" s="29">
        <f>SUMIFS('2013Figures'!$J:$J,'2013Figures'!$C:$C,$A380,'2013Figures'!$I:$I,"",'2013Figures'!$E:$E,$B$1)</f>
        <v>0</v>
      </c>
      <c r="E380" s="9">
        <f>SUMIFS('2013Figures'!$J:$J,'2013Figures'!$C:$C,$A380,'2013Figures'!$I:$I,"",'2013Figures'!$B:$B,"BrokerToCy",'2013Figures'!$G:$G,"E1",'2013Figures'!$E:$E,$B$1)</f>
        <v>0</v>
      </c>
      <c r="F380" s="9">
        <f>SUMIFS('2013Figures'!$J:$J,'2013Figures'!$C:$C,$A380,'2013Figures'!$I:$I,"",'2013Figures'!$B:$B,"BrokerToCy",'2013Figures'!$G:$G,"P1",'2013Figures'!$E:$E,$B$1)</f>
        <v>0</v>
      </c>
      <c r="G380" s="9">
        <f>SUMIFS('2013Figures'!$J:$J,'2013Figures'!$C:$C,$A380,'2013Figures'!$I:$I,"",'2013Figures'!$B:$B,"CyToBroker",'2013Figures'!$G:$G,"E1",'2013Figures'!$E:$E,$B$1)</f>
        <v>0</v>
      </c>
      <c r="H380" s="9">
        <f>SUMIFS('2013Figures'!$J:$J,'2013Figures'!$C:$C,$A380,'2013Figures'!$I:$I,"",'2013Figures'!$B:$B,"CyToBroker",'2013Figures'!$G:$G,"P1",'2013Figures'!$E:$E,$B$1)</f>
        <v>0</v>
      </c>
      <c r="J380" s="8" t="s">
        <v>131</v>
      </c>
      <c r="L380" s="42">
        <f>SUMIFS('2012Figures'!$J:$J,'2012Figures'!$C:$C,$A380,'2012Figures'!$I:$I,"",'2012Figures'!$E:$E,$B$1)</f>
        <v>0</v>
      </c>
      <c r="M380" s="52">
        <f>SUMIFS('2012Figures'!$J:$J,'2012Figures'!$C:$C,$A380,'2012Figures'!$I:$I,"",'2012Figures'!$B:$B,"BrokerToCy",'2012Figures'!$G:$G,"E1",'2012Figures'!$E:$E,$B$1)</f>
        <v>0</v>
      </c>
      <c r="N380" s="52">
        <f>SUMIFS('2012Figures'!$J:$J,'2012Figures'!$C:$C,$A380,'2012Figures'!$I:$I,"",'2012Figures'!$B:$B,"BrokerToCy",'2012Figures'!$G:$G,"P1",'2012Figures'!$E:$E,$B$1)</f>
        <v>0</v>
      </c>
      <c r="O380" s="52">
        <f>SUMIFS('2012Figures'!$J:$J,'2012Figures'!$C:$C,$A380,'2012Figures'!$I:$I,"",'2012Figures'!$B:$B,"CyToBroker",'2012Figures'!$G:$G,"E1",'2012Figures'!$E:$E,$B$1)</f>
        <v>0</v>
      </c>
      <c r="P380" s="52">
        <f>SUMIFS('2012Figures'!$J:$J,'2012Figures'!$C:$C,$A380,'2012Figures'!$I:$I,"",'2012Figures'!$B:$B,"CyToBroker",'2012Figures'!$G:$G,"P1",'2012Figures'!$E:$E,$B$1)</f>
        <v>0</v>
      </c>
      <c r="R380" s="46" t="str">
        <f t="shared" si="40"/>
        <v/>
      </c>
      <c r="S380" s="46" t="str">
        <f t="shared" si="40"/>
        <v/>
      </c>
      <c r="T380" s="46" t="str">
        <f t="shared" si="40"/>
        <v/>
      </c>
      <c r="U380" s="46" t="str">
        <f t="shared" si="40"/>
        <v/>
      </c>
      <c r="V380" s="46" t="str">
        <f t="shared" si="40"/>
        <v/>
      </c>
    </row>
    <row r="381" spans="1:22" x14ac:dyDescent="0.2">
      <c r="A381" s="21"/>
      <c r="B381" s="21" t="s">
        <v>92</v>
      </c>
      <c r="C381" s="22"/>
      <c r="D381" s="23">
        <f>SUM(E381:H381)</f>
        <v>0</v>
      </c>
      <c r="E381" s="23">
        <f>SUM(E379:E380)</f>
        <v>0</v>
      </c>
      <c r="F381" s="23">
        <f>SUM(F379:F380)</f>
        <v>0</v>
      </c>
      <c r="G381" s="23">
        <f>SUM(G379:G380)</f>
        <v>0</v>
      </c>
      <c r="H381" s="23">
        <f>SUM(H379:H380)</f>
        <v>0</v>
      </c>
      <c r="I381" s="21"/>
      <c r="J381" s="22"/>
      <c r="K381" s="21"/>
      <c r="L381" s="43">
        <f>SUM(M381:P381)</f>
        <v>0</v>
      </c>
      <c r="M381" s="43">
        <f>SUM(M379:M380)</f>
        <v>0</v>
      </c>
      <c r="N381" s="43">
        <f>SUM(N379:N380)</f>
        <v>0</v>
      </c>
      <c r="O381" s="43">
        <f>SUM(O379:O380)</f>
        <v>0</v>
      </c>
      <c r="P381" s="43">
        <f>SUM(P379:P380)</f>
        <v>0</v>
      </c>
      <c r="Q381" s="21"/>
      <c r="R381" s="21"/>
      <c r="S381" s="21"/>
      <c r="T381" s="21"/>
      <c r="U381" s="21"/>
      <c r="V381" s="21"/>
    </row>
    <row r="382" spans="1:22" x14ac:dyDescent="0.2">
      <c r="A382" s="28">
        <v>602</v>
      </c>
      <c r="B382" s="28" t="s">
        <v>125</v>
      </c>
      <c r="C382" s="17" t="s">
        <v>88</v>
      </c>
      <c r="D382" s="18">
        <f>SUMIFS('2013Figures'!$J:$J,'2013Figures'!$C:$C,$A382,'2013Figures'!$E:$E,$B$1)</f>
        <v>0</v>
      </c>
      <c r="E382" s="18">
        <f>SUMIFS('2013Figures'!$J:$J,'2013Figures'!$C:$C,$A382,'2013Figures'!$B:$B,"BrokerToCy",'2013Figures'!$G:$G,"E1",'2013Figures'!$E:$E,$B$1)</f>
        <v>0</v>
      </c>
      <c r="F382" s="18">
        <f>SUMIFS('2013Figures'!$J:$J,'2013Figures'!$C:$C,$A382,'2013Figures'!$B:$B,"BrokerToCy",'2013Figures'!$G:$G,"P1",'2013Figures'!$E:$E,$B$1)</f>
        <v>0</v>
      </c>
      <c r="G382" s="18">
        <f>SUMIFS('2013Figures'!$J:$J,'2013Figures'!$C:$C,$A382,'2013Figures'!$B:$B,"CyToBroker",'2013Figures'!$G:$G,"E1",'2013Figures'!$E:$E,$B$1)</f>
        <v>0</v>
      </c>
      <c r="H382" s="18">
        <f>SUMIFS('2013Figures'!$J:$J,'2013Figures'!$C:$C,$A382,'2013Figures'!$B:$B,"CyToBroker",'2013Figures'!$G:$G,"P1",'2013Figures'!$E:$E,$B$1)</f>
        <v>0</v>
      </c>
      <c r="I382" s="28"/>
      <c r="J382" s="17"/>
      <c r="K382" s="28"/>
      <c r="L382" s="50">
        <f>SUMIFS('2012Figures'!$J:$J,'2012Figures'!$C:$C,$A382,'2012Figures'!$E:$E,$B$1)</f>
        <v>0</v>
      </c>
      <c r="M382" s="50">
        <f>SUMIFS('2012Figures'!$J:$J,'2012Figures'!$C:$C,$A382,'2012Figures'!$B:$B,"BrokerToCy",'2012Figures'!$G:$G,"E1",'2012Figures'!$E:$E,$B$1)</f>
        <v>0</v>
      </c>
      <c r="N382" s="50">
        <f>SUMIFS('2012Figures'!$J:$J,'2012Figures'!$C:$C,$A382,'2012Figures'!$B:$B,"BrokerToCy",'2012Figures'!$G:$G,"P1",'2012Figures'!$E:$E,$B$1)</f>
        <v>0</v>
      </c>
      <c r="O382" s="50">
        <f>SUMIFS('2012Figures'!$J:$J,'2012Figures'!$C:$C,$A382,'2012Figures'!$B:$B,"CyToBroker",'2012Figures'!$G:$G,"E1",'2012Figures'!$E:$E,$B$1)</f>
        <v>0</v>
      </c>
      <c r="P382" s="50">
        <f>SUMIFS('2012Figures'!$J:$J,'2012Figures'!$C:$C,$A382,'2012Figures'!$B:$B,"CyToBroker",'2012Figures'!$G:$G,"P1",'2012Figures'!$E:$E,$B$1)</f>
        <v>0</v>
      </c>
      <c r="Q382" s="28"/>
      <c r="R382" s="46" t="str">
        <f t="shared" ref="R382:V425" si="41">IF(L382=0,"",ROUND(D382/L382-1,2))</f>
        <v/>
      </c>
      <c r="S382" s="46" t="str">
        <f t="shared" si="41"/>
        <v/>
      </c>
      <c r="T382" s="46" t="str">
        <f t="shared" si="41"/>
        <v/>
      </c>
      <c r="U382" s="46" t="str">
        <f t="shared" si="41"/>
        <v/>
      </c>
      <c r="V382" s="46" t="str">
        <f t="shared" si="41"/>
        <v/>
      </c>
    </row>
    <row r="383" spans="1:22" x14ac:dyDescent="0.2">
      <c r="A383" s="1">
        <v>602</v>
      </c>
      <c r="B383" s="1" t="s">
        <v>125</v>
      </c>
      <c r="C383" s="8">
        <v>1</v>
      </c>
      <c r="D383" s="29">
        <f>SUMIFS('2013Figures'!$J:$J,'2013Figures'!$C:$C,$A383,'2013Figures'!$H:$H,$B383,'2013Figures'!$I:$I,$C383,'2013Figures'!$E:$E,$B$1)</f>
        <v>0</v>
      </c>
      <c r="E383" s="9">
        <f>SUMIFS('2013Figures'!$J:$J,'2013Figures'!$C:$C,$A383,'2013Figures'!$H:$H,$B383,'2013Figures'!$I:$I,$C383,'2013Figures'!$B:$B,"BrokerToCy",'2013Figures'!$G:$G,"E1",'2013Figures'!$E:$E,$B$1)</f>
        <v>0</v>
      </c>
      <c r="F383" s="9">
        <f>SUMIFS('2013Figures'!$J:$J,'2013Figures'!$C:$C,$A383,'2013Figures'!$H:$H,$B383,'2013Figures'!$I:$I,$C383,'2013Figures'!$B:$B,"BrokerToCy",'2013Figures'!$G:$G,"P1",'2013Figures'!$E:$E,$B$1)</f>
        <v>0</v>
      </c>
      <c r="G383" s="9">
        <f>SUMIFS('2013Figures'!$J:$J,'2013Figures'!$C:$C,$A383,'2013Figures'!$H:$H,$B383,'2013Figures'!$I:$I,$C383,'2013Figures'!$B:$B,"CyToBroker",'2013Figures'!$G:$G,"E1",'2013Figures'!$E:$E,$B$1)</f>
        <v>0</v>
      </c>
      <c r="H383" s="9">
        <f>SUMIFS('2013Figures'!$J:$J,'2013Figures'!$C:$C,$A383,'2013Figures'!$H:$H,$B383,'2013Figures'!$I:$I,$C383,'2013Figures'!$B:$B,"CyToBroker",'2013Figures'!$G:$G,"P1",'2013Figures'!$E:$E,$B$1)</f>
        <v>0</v>
      </c>
      <c r="I383" s="30"/>
      <c r="J383" s="8" t="s">
        <v>131</v>
      </c>
      <c r="K383" s="30"/>
      <c r="L383" s="42">
        <f>SUMIFS('2012Figures'!$J:$J,'2012Figures'!$C:$C,$A383,'2012Figures'!$H:$H,$B383,'2012Figures'!$I:$I,$C383,'2012Figures'!$E:$E,$B$1)</f>
        <v>0</v>
      </c>
      <c r="M383" s="52">
        <f>SUMIFS('2012Figures'!$J:$J,'2012Figures'!$C:$C,$A383,'2012Figures'!$H:$H,$B383,'2012Figures'!$I:$I,$C383,'2012Figures'!$B:$B,"BrokerToCy",'2012Figures'!$G:$G,"E1",'2012Figures'!$E:$E,$B$1)</f>
        <v>0</v>
      </c>
      <c r="N383" s="52">
        <f>SUMIFS('2012Figures'!$J:$J,'2012Figures'!$C:$C,$A383,'2012Figures'!$H:$H,$B383,'2012Figures'!$I:$I,$C383,'2012Figures'!$B:$B,"BrokerToCy",'2012Figures'!$G:$G,"P1",'2012Figures'!$E:$E,$B$1)</f>
        <v>0</v>
      </c>
      <c r="O383" s="52">
        <f>SUMIFS('2012Figures'!$J:$J,'2012Figures'!$C:$C,$A383,'2012Figures'!$H:$H,$B383,'2012Figures'!$I:$I,$C383,'2012Figures'!$B:$B,"CyToBroker",'2012Figures'!$G:$G,"E1",'2012Figures'!$E:$E,$B$1)</f>
        <v>0</v>
      </c>
      <c r="P383" s="52">
        <f>SUMIFS('2012Figures'!$J:$J,'2012Figures'!$C:$C,$A383,'2012Figures'!$H:$H,$B383,'2012Figures'!$I:$I,$C383,'2012Figures'!$B:$B,"CyToBroker",'2012Figures'!$G:$G,"P1",'2012Figures'!$E:$E,$B$1)</f>
        <v>0</v>
      </c>
      <c r="Q383" s="30"/>
      <c r="R383" s="46" t="str">
        <f t="shared" si="41"/>
        <v/>
      </c>
      <c r="S383" s="46" t="str">
        <f t="shared" si="41"/>
        <v/>
      </c>
      <c r="T383" s="46" t="str">
        <f t="shared" si="41"/>
        <v/>
      </c>
      <c r="U383" s="46" t="str">
        <f t="shared" si="41"/>
        <v/>
      </c>
      <c r="V383" s="46" t="str">
        <f t="shared" si="41"/>
        <v/>
      </c>
    </row>
    <row r="384" spans="1:22" x14ac:dyDescent="0.2">
      <c r="A384" s="1">
        <v>602</v>
      </c>
      <c r="B384" s="1" t="s">
        <v>125</v>
      </c>
      <c r="D384" s="29">
        <f>SUMIFS('2013Figures'!$J:$J,'2013Figures'!$C:$C,$A384,'2013Figures'!$I:$I,"",'2013Figures'!$E:$E,$B$1)</f>
        <v>0</v>
      </c>
      <c r="E384" s="9">
        <f>SUMIFS('2013Figures'!$J:$J,'2013Figures'!$C:$C,$A384,'2013Figures'!$I:$I,"",'2013Figures'!$B:$B,"BrokerToCy",'2013Figures'!$G:$G,"E1",'2013Figures'!$E:$E,$B$1)</f>
        <v>0</v>
      </c>
      <c r="F384" s="9">
        <f>SUMIFS('2013Figures'!$J:$J,'2013Figures'!$C:$C,$A384,'2013Figures'!$I:$I,"",'2013Figures'!$B:$B,"BrokerToCy",'2013Figures'!$G:$G,"P1",'2013Figures'!$E:$E,$B$1)</f>
        <v>0</v>
      </c>
      <c r="G384" s="9">
        <f>SUMIFS('2013Figures'!$J:$J,'2013Figures'!$C:$C,$A384,'2013Figures'!$I:$I,"",'2013Figures'!$B:$B,"CyToBroker",'2013Figures'!$G:$G,"E1",'2013Figures'!$E:$E,$B$1)</f>
        <v>0</v>
      </c>
      <c r="H384" s="9">
        <f>SUMIFS('2013Figures'!$J:$J,'2013Figures'!$C:$C,$A384,'2013Figures'!$I:$I,"",'2013Figures'!$B:$B,"CyToBroker",'2013Figures'!$G:$G,"P1",'2013Figures'!$E:$E,$B$1)</f>
        <v>0</v>
      </c>
      <c r="J384" s="8" t="s">
        <v>131</v>
      </c>
      <c r="L384" s="42">
        <f>SUMIFS('2012Figures'!$J:$J,'2012Figures'!$C:$C,$A384,'2012Figures'!$I:$I,"",'2012Figures'!$E:$E,$B$1)</f>
        <v>0</v>
      </c>
      <c r="M384" s="52">
        <f>SUMIFS('2012Figures'!$J:$J,'2012Figures'!$C:$C,$A384,'2012Figures'!$I:$I,"",'2012Figures'!$B:$B,"BrokerToCy",'2012Figures'!$G:$G,"E1",'2012Figures'!$E:$E,$B$1)</f>
        <v>0</v>
      </c>
      <c r="N384" s="52">
        <f>SUMIFS('2012Figures'!$J:$J,'2012Figures'!$C:$C,$A384,'2012Figures'!$I:$I,"",'2012Figures'!$B:$B,"BrokerToCy",'2012Figures'!$G:$G,"P1",'2012Figures'!$E:$E,$B$1)</f>
        <v>0</v>
      </c>
      <c r="O384" s="52">
        <f>SUMIFS('2012Figures'!$J:$J,'2012Figures'!$C:$C,$A384,'2012Figures'!$I:$I,"",'2012Figures'!$B:$B,"CyToBroker",'2012Figures'!$G:$G,"E1",'2012Figures'!$E:$E,$B$1)</f>
        <v>0</v>
      </c>
      <c r="P384" s="52">
        <f>SUMIFS('2012Figures'!$J:$J,'2012Figures'!$C:$C,$A384,'2012Figures'!$I:$I,"",'2012Figures'!$B:$B,"CyToBroker",'2012Figures'!$G:$G,"P1",'2012Figures'!$E:$E,$B$1)</f>
        <v>0</v>
      </c>
      <c r="R384" s="46" t="str">
        <f t="shared" si="41"/>
        <v/>
      </c>
      <c r="S384" s="46" t="str">
        <f t="shared" si="41"/>
        <v/>
      </c>
      <c r="T384" s="46" t="str">
        <f t="shared" si="41"/>
        <v/>
      </c>
      <c r="U384" s="46" t="str">
        <f t="shared" si="41"/>
        <v/>
      </c>
      <c r="V384" s="46" t="str">
        <f t="shared" si="41"/>
        <v/>
      </c>
    </row>
    <row r="385" spans="1:22" x14ac:dyDescent="0.2">
      <c r="A385" s="21"/>
      <c r="B385" s="21" t="s">
        <v>92</v>
      </c>
      <c r="C385" s="22"/>
      <c r="D385" s="23">
        <f>SUM(E385:H385)</f>
        <v>0</v>
      </c>
      <c r="E385" s="23">
        <f>SUM(E383:E384)</f>
        <v>0</v>
      </c>
      <c r="F385" s="23">
        <f>SUM(F383:F384)</f>
        <v>0</v>
      </c>
      <c r="G385" s="23">
        <f>SUM(G383:G384)</f>
        <v>0</v>
      </c>
      <c r="H385" s="23">
        <f>SUM(H383:H384)</f>
        <v>0</v>
      </c>
      <c r="I385" s="21"/>
      <c r="J385" s="22"/>
      <c r="K385" s="21"/>
      <c r="L385" s="43">
        <f>SUM(M385:P385)</f>
        <v>0</v>
      </c>
      <c r="M385" s="43">
        <f>SUM(M383:M384)</f>
        <v>0</v>
      </c>
      <c r="N385" s="43">
        <f>SUM(N383:N384)</f>
        <v>0</v>
      </c>
      <c r="O385" s="43">
        <f>SUM(O383:O384)</f>
        <v>0</v>
      </c>
      <c r="P385" s="43">
        <f>SUM(P383:P384)</f>
        <v>0</v>
      </c>
      <c r="Q385" s="21"/>
      <c r="R385" s="21"/>
      <c r="S385" s="21"/>
      <c r="T385" s="21"/>
      <c r="U385" s="21"/>
      <c r="V385" s="21"/>
    </row>
    <row r="386" spans="1:22" x14ac:dyDescent="0.2">
      <c r="A386" s="28">
        <v>603</v>
      </c>
      <c r="B386" s="28" t="s">
        <v>126</v>
      </c>
      <c r="C386" s="17" t="s">
        <v>88</v>
      </c>
      <c r="D386" s="18">
        <f>SUMIFS('2013Figures'!$J:$J,'2013Figures'!$C:$C,$A386,'2013Figures'!$E:$E,$B$1)</f>
        <v>0</v>
      </c>
      <c r="E386" s="18">
        <f>SUMIFS('2013Figures'!$J:$J,'2013Figures'!$C:$C,$A386,'2013Figures'!$B:$B,"BrokerToCy",'2013Figures'!$G:$G,"E1",'2013Figures'!$E:$E,$B$1)</f>
        <v>0</v>
      </c>
      <c r="F386" s="18">
        <f>SUMIFS('2013Figures'!$J:$J,'2013Figures'!$C:$C,$A386,'2013Figures'!$B:$B,"BrokerToCy",'2013Figures'!$G:$G,"P1",'2013Figures'!$E:$E,$B$1)</f>
        <v>0</v>
      </c>
      <c r="G386" s="18">
        <f>SUMIFS('2013Figures'!$J:$J,'2013Figures'!$C:$C,$A386,'2013Figures'!$B:$B,"CyToBroker",'2013Figures'!$G:$G,"E1",'2013Figures'!$E:$E,$B$1)</f>
        <v>0</v>
      </c>
      <c r="H386" s="18">
        <f>SUMIFS('2013Figures'!$J:$J,'2013Figures'!$C:$C,$A386,'2013Figures'!$B:$B,"CyToBroker",'2013Figures'!$G:$G,"P1",'2013Figures'!$E:$E,$B$1)</f>
        <v>0</v>
      </c>
      <c r="I386" s="28"/>
      <c r="J386" s="17"/>
      <c r="K386" s="28"/>
      <c r="L386" s="50">
        <f>SUMIFS('2012Figures'!$J:$J,'2012Figures'!$C:$C,$A386,'2012Figures'!$E:$E,$B$1)</f>
        <v>0</v>
      </c>
      <c r="M386" s="50">
        <f>SUMIFS('2012Figures'!$J:$J,'2012Figures'!$C:$C,$A386,'2012Figures'!$B:$B,"BrokerToCy",'2012Figures'!$G:$G,"E1",'2012Figures'!$E:$E,$B$1)</f>
        <v>0</v>
      </c>
      <c r="N386" s="50">
        <f>SUMIFS('2012Figures'!$J:$J,'2012Figures'!$C:$C,$A386,'2012Figures'!$B:$B,"BrokerToCy",'2012Figures'!$G:$G,"P1",'2012Figures'!$E:$E,$B$1)</f>
        <v>0</v>
      </c>
      <c r="O386" s="50">
        <f>SUMIFS('2012Figures'!$J:$J,'2012Figures'!$C:$C,$A386,'2012Figures'!$B:$B,"CyToBroker",'2012Figures'!$G:$G,"E1",'2012Figures'!$E:$E,$B$1)</f>
        <v>0</v>
      </c>
      <c r="P386" s="50">
        <f>SUMIFS('2012Figures'!$J:$J,'2012Figures'!$C:$C,$A386,'2012Figures'!$B:$B,"CyToBroker",'2012Figures'!$G:$G,"P1",'2012Figures'!$E:$E,$B$1)</f>
        <v>0</v>
      </c>
      <c r="Q386" s="28"/>
      <c r="R386" s="46" t="str">
        <f t="shared" ref="R386:V429" si="42">IF(L386=0,"",ROUND(D386/L386-1,2))</f>
        <v/>
      </c>
      <c r="S386" s="46" t="str">
        <f t="shared" si="42"/>
        <v/>
      </c>
      <c r="T386" s="46" t="str">
        <f t="shared" si="42"/>
        <v/>
      </c>
      <c r="U386" s="46" t="str">
        <f t="shared" si="42"/>
        <v/>
      </c>
      <c r="V386" s="46" t="str">
        <f t="shared" si="42"/>
        <v/>
      </c>
    </row>
    <row r="387" spans="1:22" x14ac:dyDescent="0.2">
      <c r="A387" s="1">
        <v>603</v>
      </c>
      <c r="B387" s="1" t="s">
        <v>126</v>
      </c>
      <c r="C387" s="8">
        <v>2</v>
      </c>
      <c r="D387" s="29">
        <f>SUMIFS('2013Figures'!$J:$J,'2013Figures'!$C:$C,$A387,'2013Figures'!$H:$H,$B387,'2013Figures'!$I:$I,$C387,'2013Figures'!$E:$E,$B$1)</f>
        <v>0</v>
      </c>
      <c r="E387" s="9">
        <f>SUMIFS('2013Figures'!$J:$J,'2013Figures'!$C:$C,$A387,'2013Figures'!$H:$H,$B387,'2013Figures'!$I:$I,$C387,'2013Figures'!$B:$B,"BrokerToCy",'2013Figures'!$G:$G,"E1",'2013Figures'!$E:$E,$B$1)</f>
        <v>0</v>
      </c>
      <c r="F387" s="9">
        <f>SUMIFS('2013Figures'!$J:$J,'2013Figures'!$C:$C,$A387,'2013Figures'!$H:$H,$B387,'2013Figures'!$I:$I,$C387,'2013Figures'!$B:$B,"BrokerToCy",'2013Figures'!$G:$G,"P1",'2013Figures'!$E:$E,$B$1)</f>
        <v>0</v>
      </c>
      <c r="G387" s="9">
        <f>SUMIFS('2013Figures'!$J:$J,'2013Figures'!$C:$C,$A387,'2013Figures'!$H:$H,$B387,'2013Figures'!$I:$I,$C387,'2013Figures'!$B:$B,"CyToBroker",'2013Figures'!$G:$G,"E1",'2013Figures'!$E:$E,$B$1)</f>
        <v>0</v>
      </c>
      <c r="H387" s="9">
        <f>SUMIFS('2013Figures'!$J:$J,'2013Figures'!$C:$C,$A387,'2013Figures'!$H:$H,$B387,'2013Figures'!$I:$I,$C387,'2013Figures'!$B:$B,"CyToBroker",'2013Figures'!$G:$G,"P1",'2013Figures'!$E:$E,$B$1)</f>
        <v>0</v>
      </c>
      <c r="I387" s="30"/>
      <c r="J387" s="31">
        <v>201501</v>
      </c>
      <c r="K387" s="30"/>
      <c r="L387" s="42">
        <f>SUMIFS('2012Figures'!$J:$J,'2012Figures'!$C:$C,$A387,'2012Figures'!$H:$H,$B387,'2012Figures'!$I:$I,$C387,'2012Figures'!$E:$E,$B$1)</f>
        <v>0</v>
      </c>
      <c r="M387" s="52">
        <f>SUMIFS('2012Figures'!$J:$J,'2012Figures'!$C:$C,$A387,'2012Figures'!$H:$H,$B387,'2012Figures'!$I:$I,$C387,'2012Figures'!$B:$B,"BrokerToCy",'2012Figures'!$G:$G,"E1",'2012Figures'!$E:$E,$B$1)</f>
        <v>0</v>
      </c>
      <c r="N387" s="52">
        <f>SUMIFS('2012Figures'!$J:$J,'2012Figures'!$C:$C,$A387,'2012Figures'!$H:$H,$B387,'2012Figures'!$I:$I,$C387,'2012Figures'!$B:$B,"BrokerToCy",'2012Figures'!$G:$G,"P1",'2012Figures'!$E:$E,$B$1)</f>
        <v>0</v>
      </c>
      <c r="O387" s="52">
        <f>SUMIFS('2012Figures'!$J:$J,'2012Figures'!$C:$C,$A387,'2012Figures'!$H:$H,$B387,'2012Figures'!$I:$I,$C387,'2012Figures'!$B:$B,"CyToBroker",'2012Figures'!$G:$G,"E1",'2012Figures'!$E:$E,$B$1)</f>
        <v>0</v>
      </c>
      <c r="P387" s="52">
        <f>SUMIFS('2012Figures'!$J:$J,'2012Figures'!$C:$C,$A387,'2012Figures'!$H:$H,$B387,'2012Figures'!$I:$I,$C387,'2012Figures'!$B:$B,"CyToBroker",'2012Figures'!$G:$G,"P1",'2012Figures'!$E:$E,$B$1)</f>
        <v>0</v>
      </c>
      <c r="Q387" s="30"/>
      <c r="R387" s="46" t="str">
        <f t="shared" si="42"/>
        <v/>
      </c>
      <c r="S387" s="46" t="str">
        <f t="shared" si="42"/>
        <v/>
      </c>
      <c r="T387" s="46" t="str">
        <f t="shared" si="42"/>
        <v/>
      </c>
      <c r="U387" s="46" t="str">
        <f t="shared" si="42"/>
        <v/>
      </c>
      <c r="V387" s="46" t="str">
        <f t="shared" si="42"/>
        <v/>
      </c>
    </row>
    <row r="388" spans="1:22" x14ac:dyDescent="0.2">
      <c r="A388" s="1">
        <v>603</v>
      </c>
      <c r="B388" s="1" t="s">
        <v>126</v>
      </c>
      <c r="C388" s="8">
        <v>1</v>
      </c>
      <c r="D388" s="29">
        <f>SUMIFS('2013Figures'!$J:$J,'2013Figures'!$C:$C,$A388,'2013Figures'!$H:$H,$B388,'2013Figures'!$I:$I,$C388,'2013Figures'!$E:$E,$B$1)</f>
        <v>0</v>
      </c>
      <c r="E388" s="9">
        <f>SUMIFS('2013Figures'!$J:$J,'2013Figures'!$C:$C,$A388,'2013Figures'!$H:$H,$B388,'2013Figures'!$I:$I,$C388,'2013Figures'!$B:$B,"BrokerToCy",'2013Figures'!$G:$G,"E1",'2013Figures'!$E:$E,$B$1)</f>
        <v>0</v>
      </c>
      <c r="F388" s="9">
        <f>SUMIFS('2013Figures'!$J:$J,'2013Figures'!$C:$C,$A388,'2013Figures'!$H:$H,$B388,'2013Figures'!$I:$I,$C388,'2013Figures'!$B:$B,"BrokerToCy",'2013Figures'!$G:$G,"P1",'2013Figures'!$E:$E,$B$1)</f>
        <v>0</v>
      </c>
      <c r="G388" s="9">
        <f>SUMIFS('2013Figures'!$J:$J,'2013Figures'!$C:$C,$A388,'2013Figures'!$H:$H,$B388,'2013Figures'!$I:$I,$C388,'2013Figures'!$B:$B,"CyToBroker",'2013Figures'!$G:$G,"E1",'2013Figures'!$E:$E,$B$1)</f>
        <v>0</v>
      </c>
      <c r="H388" s="9">
        <f>SUMIFS('2013Figures'!$J:$J,'2013Figures'!$C:$C,$A388,'2013Figures'!$H:$H,$B388,'2013Figures'!$I:$I,$C388,'2013Figures'!$B:$B,"CyToBroker",'2013Figures'!$G:$G,"P1",'2013Figures'!$E:$E,$B$1)</f>
        <v>0</v>
      </c>
      <c r="I388" s="30"/>
      <c r="J388" s="31">
        <v>200801</v>
      </c>
      <c r="K388" s="30"/>
      <c r="L388" s="42">
        <f>SUMIFS('2012Figures'!$J:$J,'2012Figures'!$C:$C,$A388,'2012Figures'!$H:$H,$B388,'2012Figures'!$I:$I,$C388,'2012Figures'!$E:$E,$B$1)</f>
        <v>0</v>
      </c>
      <c r="M388" s="52">
        <f>SUMIFS('2012Figures'!$J:$J,'2012Figures'!$C:$C,$A388,'2012Figures'!$H:$H,$B388,'2012Figures'!$I:$I,$C388,'2012Figures'!$B:$B,"BrokerToCy",'2012Figures'!$G:$G,"E1",'2012Figures'!$E:$E,$B$1)</f>
        <v>0</v>
      </c>
      <c r="N388" s="52">
        <f>SUMIFS('2012Figures'!$J:$J,'2012Figures'!$C:$C,$A388,'2012Figures'!$H:$H,$B388,'2012Figures'!$I:$I,$C388,'2012Figures'!$B:$B,"BrokerToCy",'2012Figures'!$G:$G,"P1",'2012Figures'!$E:$E,$B$1)</f>
        <v>0</v>
      </c>
      <c r="O388" s="52">
        <f>SUMIFS('2012Figures'!$J:$J,'2012Figures'!$C:$C,$A388,'2012Figures'!$H:$H,$B388,'2012Figures'!$I:$I,$C388,'2012Figures'!$B:$B,"CyToBroker",'2012Figures'!$G:$G,"E1",'2012Figures'!$E:$E,$B$1)</f>
        <v>0</v>
      </c>
      <c r="P388" s="52">
        <f>SUMIFS('2012Figures'!$J:$J,'2012Figures'!$C:$C,$A388,'2012Figures'!$H:$H,$B388,'2012Figures'!$I:$I,$C388,'2012Figures'!$B:$B,"CyToBroker",'2012Figures'!$G:$G,"P1",'2012Figures'!$E:$E,$B$1)</f>
        <v>0</v>
      </c>
      <c r="Q388" s="30"/>
      <c r="R388" s="46" t="str">
        <f t="shared" si="42"/>
        <v/>
      </c>
      <c r="S388" s="46" t="str">
        <f t="shared" si="42"/>
        <v/>
      </c>
      <c r="T388" s="46" t="str">
        <f t="shared" si="42"/>
        <v/>
      </c>
      <c r="U388" s="46" t="str">
        <f t="shared" si="42"/>
        <v/>
      </c>
      <c r="V388" s="46" t="str">
        <f t="shared" si="42"/>
        <v/>
      </c>
    </row>
    <row r="389" spans="1:22" x14ac:dyDescent="0.2">
      <c r="A389" s="1">
        <v>603</v>
      </c>
      <c r="B389" s="1" t="s">
        <v>126</v>
      </c>
      <c r="D389" s="29">
        <f>SUMIFS('2013Figures'!$J:$J,'2013Figures'!$C:$C,$A389,'2013Figures'!$I:$I,"",'2013Figures'!$E:$E,$B$1)</f>
        <v>0</v>
      </c>
      <c r="E389" s="9">
        <f>SUMIFS('2013Figures'!$J:$J,'2013Figures'!$C:$C,$A389,'2013Figures'!$I:$I,"",'2013Figures'!$B:$B,"BrokerToCy",'2013Figures'!$G:$G,"E1",'2013Figures'!$E:$E,$B$1)</f>
        <v>0</v>
      </c>
      <c r="F389" s="9">
        <f>SUMIFS('2013Figures'!$J:$J,'2013Figures'!$C:$C,$A389,'2013Figures'!$I:$I,"",'2013Figures'!$B:$B,"BrokerToCy",'2013Figures'!$G:$G,"P1",'2013Figures'!$E:$E,$B$1)</f>
        <v>0</v>
      </c>
      <c r="G389" s="9">
        <f>SUMIFS('2013Figures'!$J:$J,'2013Figures'!$C:$C,$A389,'2013Figures'!$I:$I,"",'2013Figures'!$B:$B,"CyToBroker",'2013Figures'!$G:$G,"E1",'2013Figures'!$E:$E,$B$1)</f>
        <v>0</v>
      </c>
      <c r="H389" s="9">
        <f>SUMIFS('2013Figures'!$J:$J,'2013Figures'!$C:$C,$A389,'2013Figures'!$I:$I,"",'2013Figures'!$B:$B,"CyToBroker",'2013Figures'!$G:$G,"P1",'2013Figures'!$E:$E,$B$1)</f>
        <v>0</v>
      </c>
      <c r="J389" s="8" t="s">
        <v>131</v>
      </c>
      <c r="L389" s="42">
        <f>SUMIFS('2012Figures'!$J:$J,'2012Figures'!$C:$C,$A389,'2012Figures'!$I:$I,"",'2012Figures'!$E:$E,$B$1)</f>
        <v>0</v>
      </c>
      <c r="M389" s="52">
        <f>SUMIFS('2012Figures'!$J:$J,'2012Figures'!$C:$C,$A389,'2012Figures'!$I:$I,"",'2012Figures'!$B:$B,"BrokerToCy",'2012Figures'!$G:$G,"E1",'2012Figures'!$E:$E,$B$1)</f>
        <v>0</v>
      </c>
      <c r="N389" s="52">
        <f>SUMIFS('2012Figures'!$J:$J,'2012Figures'!$C:$C,$A389,'2012Figures'!$I:$I,"",'2012Figures'!$B:$B,"BrokerToCy",'2012Figures'!$G:$G,"P1",'2012Figures'!$E:$E,$B$1)</f>
        <v>0</v>
      </c>
      <c r="O389" s="52">
        <f>SUMIFS('2012Figures'!$J:$J,'2012Figures'!$C:$C,$A389,'2012Figures'!$I:$I,"",'2012Figures'!$B:$B,"CyToBroker",'2012Figures'!$G:$G,"E1",'2012Figures'!$E:$E,$B$1)</f>
        <v>0</v>
      </c>
      <c r="P389" s="52">
        <f>SUMIFS('2012Figures'!$J:$J,'2012Figures'!$C:$C,$A389,'2012Figures'!$I:$I,"",'2012Figures'!$B:$B,"CyToBroker",'2012Figures'!$G:$G,"P1",'2012Figures'!$E:$E,$B$1)</f>
        <v>0</v>
      </c>
      <c r="R389" s="46" t="str">
        <f t="shared" si="42"/>
        <v/>
      </c>
      <c r="S389" s="46" t="str">
        <f t="shared" si="42"/>
        <v/>
      </c>
      <c r="T389" s="46" t="str">
        <f t="shared" si="42"/>
        <v/>
      </c>
      <c r="U389" s="46" t="str">
        <f t="shared" si="42"/>
        <v/>
      </c>
      <c r="V389" s="46" t="str">
        <f t="shared" si="42"/>
        <v/>
      </c>
    </row>
    <row r="390" spans="1:22" x14ac:dyDescent="0.2">
      <c r="A390" s="21"/>
      <c r="B390" s="21" t="s">
        <v>92</v>
      </c>
      <c r="C390" s="22"/>
      <c r="D390" s="23">
        <f>SUM(E390:H390)</f>
        <v>0</v>
      </c>
      <c r="E390" s="23">
        <f>SUM(E387:E389)</f>
        <v>0</v>
      </c>
      <c r="F390" s="23">
        <f>SUM(F387:F389)</f>
        <v>0</v>
      </c>
      <c r="G390" s="23">
        <f>SUM(G387:G389)</f>
        <v>0</v>
      </c>
      <c r="H390" s="23">
        <f>SUM(H387:H389)</f>
        <v>0</v>
      </c>
      <c r="I390" s="21"/>
      <c r="J390" s="22"/>
      <c r="K390" s="21"/>
      <c r="L390" s="43">
        <f>SUM(M390:P390)</f>
        <v>0</v>
      </c>
      <c r="M390" s="43">
        <f>SUM(M387:M389)</f>
        <v>0</v>
      </c>
      <c r="N390" s="43">
        <f>SUM(N387:N389)</f>
        <v>0</v>
      </c>
      <c r="O390" s="43">
        <f>SUM(O387:O389)</f>
        <v>0</v>
      </c>
      <c r="P390" s="43">
        <f>SUM(P387:P389)</f>
        <v>0</v>
      </c>
      <c r="Q390" s="21"/>
      <c r="R390" s="21"/>
      <c r="S390" s="21"/>
      <c r="T390" s="21"/>
      <c r="U390" s="21"/>
      <c r="V390" s="21"/>
    </row>
    <row r="391" spans="1:22" x14ac:dyDescent="0.2">
      <c r="A391" s="28">
        <v>604</v>
      </c>
      <c r="B391" s="28" t="s">
        <v>127</v>
      </c>
      <c r="C391" s="17" t="s">
        <v>88</v>
      </c>
      <c r="D391" s="18">
        <f>SUMIFS('2013Figures'!$J:$J,'2013Figures'!$C:$C,$A391,'2013Figures'!$E:$E,$B$1)</f>
        <v>0</v>
      </c>
      <c r="E391" s="18">
        <f>SUMIFS('2013Figures'!$J:$J,'2013Figures'!$C:$C,$A391,'2013Figures'!$B:$B,"BrokerToCy",'2013Figures'!$G:$G,"E1",'2013Figures'!$E:$E,$B$1)</f>
        <v>0</v>
      </c>
      <c r="F391" s="18">
        <f>SUMIFS('2013Figures'!$J:$J,'2013Figures'!$C:$C,$A391,'2013Figures'!$B:$B,"BrokerToCy",'2013Figures'!$G:$G,"P1",'2013Figures'!$E:$E,$B$1)</f>
        <v>0</v>
      </c>
      <c r="G391" s="18">
        <f>SUMIFS('2013Figures'!$J:$J,'2013Figures'!$C:$C,$A391,'2013Figures'!$B:$B,"CyToBroker",'2013Figures'!$G:$G,"E1",'2013Figures'!$E:$E,$B$1)</f>
        <v>0</v>
      </c>
      <c r="H391" s="18">
        <f>SUMIFS('2013Figures'!$J:$J,'2013Figures'!$C:$C,$A391,'2013Figures'!$B:$B,"CyToBroker",'2013Figures'!$G:$G,"P1",'2013Figures'!$E:$E,$B$1)</f>
        <v>0</v>
      </c>
      <c r="I391" s="28"/>
      <c r="J391" s="17"/>
      <c r="K391" s="28"/>
      <c r="L391" s="50">
        <f>SUMIFS('2012Figures'!$J:$J,'2012Figures'!$C:$C,$A391,'2012Figures'!$E:$E,$B$1)</f>
        <v>0</v>
      </c>
      <c r="M391" s="50">
        <f>SUMIFS('2012Figures'!$J:$J,'2012Figures'!$C:$C,$A391,'2012Figures'!$B:$B,"BrokerToCy",'2012Figures'!$G:$G,"E1",'2012Figures'!$E:$E,$B$1)</f>
        <v>0</v>
      </c>
      <c r="N391" s="50">
        <f>SUMIFS('2012Figures'!$J:$J,'2012Figures'!$C:$C,$A391,'2012Figures'!$B:$B,"BrokerToCy",'2012Figures'!$G:$G,"P1",'2012Figures'!$E:$E,$B$1)</f>
        <v>0</v>
      </c>
      <c r="O391" s="50">
        <f>SUMIFS('2012Figures'!$J:$J,'2012Figures'!$C:$C,$A391,'2012Figures'!$B:$B,"CyToBroker",'2012Figures'!$G:$G,"E1",'2012Figures'!$E:$E,$B$1)</f>
        <v>0</v>
      </c>
      <c r="P391" s="50">
        <f>SUMIFS('2012Figures'!$J:$J,'2012Figures'!$C:$C,$A391,'2012Figures'!$B:$B,"CyToBroker",'2012Figures'!$G:$G,"P1",'2012Figures'!$E:$E,$B$1)</f>
        <v>0</v>
      </c>
      <c r="Q391" s="28"/>
      <c r="R391" s="46" t="str">
        <f t="shared" ref="R391:V434" si="43">IF(L391=0,"",ROUND(D391/L391-1,2))</f>
        <v/>
      </c>
      <c r="S391" s="46" t="str">
        <f t="shared" si="43"/>
        <v/>
      </c>
      <c r="T391" s="46" t="str">
        <f t="shared" si="43"/>
        <v/>
      </c>
      <c r="U391" s="46" t="str">
        <f t="shared" si="43"/>
        <v/>
      </c>
      <c r="V391" s="46" t="str">
        <f t="shared" si="43"/>
        <v/>
      </c>
    </row>
    <row r="392" spans="1:22" x14ac:dyDescent="0.2">
      <c r="A392" s="1">
        <v>604</v>
      </c>
      <c r="B392" s="1" t="s">
        <v>127</v>
      </c>
      <c r="D392" s="29">
        <f>SUMIFS('2013Figures'!$J:$J,'2013Figures'!$C:$C,$A392,'2013Figures'!$I:$I,"",'2013Figures'!$E:$E,$B$1)</f>
        <v>0</v>
      </c>
      <c r="E392" s="9">
        <f>SUMIFS('2013Figures'!$J:$J,'2013Figures'!$C:$C,$A392,'2013Figures'!$I:$I,"",'2013Figures'!$B:$B,"BrokerToCy",'2013Figures'!$G:$G,"E1",'2013Figures'!$E:$E,$B$1)</f>
        <v>0</v>
      </c>
      <c r="F392" s="9">
        <f>SUMIFS('2013Figures'!$J:$J,'2013Figures'!$C:$C,$A392,'2013Figures'!$I:$I,"",'2013Figures'!$B:$B,"BrokerToCy",'2013Figures'!$G:$G,"P1",'2013Figures'!$E:$E,$B$1)</f>
        <v>0</v>
      </c>
      <c r="G392" s="9">
        <f>SUMIFS('2013Figures'!$J:$J,'2013Figures'!$C:$C,$A392,'2013Figures'!$I:$I,"",'2013Figures'!$B:$B,"CyToBroker",'2013Figures'!$G:$G,"E1",'2013Figures'!$E:$E,$B$1)</f>
        <v>0</v>
      </c>
      <c r="H392" s="9">
        <f>SUMIFS('2013Figures'!$J:$J,'2013Figures'!$C:$C,$A392,'2013Figures'!$I:$I,"",'2013Figures'!$B:$B,"CyToBroker",'2013Figures'!$G:$G,"P1",'2013Figures'!$E:$E,$B$1)</f>
        <v>0</v>
      </c>
      <c r="J392" s="8" t="s">
        <v>131</v>
      </c>
      <c r="L392" s="42">
        <f>SUMIFS('2012Figures'!$J:$J,'2012Figures'!$C:$C,$A392,'2012Figures'!$I:$I,"",'2012Figures'!$E:$E,$B$1)</f>
        <v>0</v>
      </c>
      <c r="M392" s="52">
        <f>SUMIFS('2012Figures'!$J:$J,'2012Figures'!$C:$C,$A392,'2012Figures'!$I:$I,"",'2012Figures'!$B:$B,"BrokerToCy",'2012Figures'!$G:$G,"E1",'2012Figures'!$E:$E,$B$1)</f>
        <v>0</v>
      </c>
      <c r="N392" s="52">
        <f>SUMIFS('2012Figures'!$J:$J,'2012Figures'!$C:$C,$A392,'2012Figures'!$I:$I,"",'2012Figures'!$B:$B,"BrokerToCy",'2012Figures'!$G:$G,"P1",'2012Figures'!$E:$E,$B$1)</f>
        <v>0</v>
      </c>
      <c r="O392" s="52">
        <f>SUMIFS('2012Figures'!$J:$J,'2012Figures'!$C:$C,$A392,'2012Figures'!$I:$I,"",'2012Figures'!$B:$B,"CyToBroker",'2012Figures'!$G:$G,"E1",'2012Figures'!$E:$E,$B$1)</f>
        <v>0</v>
      </c>
      <c r="P392" s="52">
        <f>SUMIFS('2012Figures'!$J:$J,'2012Figures'!$C:$C,$A392,'2012Figures'!$I:$I,"",'2012Figures'!$B:$B,"CyToBroker",'2012Figures'!$G:$G,"P1",'2012Figures'!$E:$E,$B$1)</f>
        <v>0</v>
      </c>
      <c r="R392" s="46" t="str">
        <f t="shared" si="43"/>
        <v/>
      </c>
      <c r="S392" s="46" t="str">
        <f t="shared" si="43"/>
        <v/>
      </c>
      <c r="T392" s="46" t="str">
        <f t="shared" si="43"/>
        <v/>
      </c>
      <c r="U392" s="46" t="str">
        <f t="shared" si="43"/>
        <v/>
      </c>
      <c r="V392" s="46" t="str">
        <f t="shared" si="43"/>
        <v/>
      </c>
    </row>
    <row r="393" spans="1:22" x14ac:dyDescent="0.2">
      <c r="A393" s="21"/>
      <c r="B393" s="21" t="s">
        <v>92</v>
      </c>
      <c r="C393" s="22"/>
      <c r="D393" s="23">
        <f>SUM(E393:H393)</f>
        <v>0</v>
      </c>
      <c r="E393" s="23">
        <f>SUM(E392:E392)</f>
        <v>0</v>
      </c>
      <c r="F393" s="23">
        <f>SUM(F392:F392)</f>
        <v>0</v>
      </c>
      <c r="G393" s="23">
        <f>SUM(G392:G392)</f>
        <v>0</v>
      </c>
      <c r="H393" s="23">
        <f>SUM(H392:H392)</f>
        <v>0</v>
      </c>
      <c r="I393" s="21"/>
      <c r="J393" s="22"/>
      <c r="K393" s="21"/>
      <c r="L393" s="43">
        <f>SUM(M393:P393)</f>
        <v>0</v>
      </c>
      <c r="M393" s="43">
        <f>SUM(M392:M392)</f>
        <v>0</v>
      </c>
      <c r="N393" s="43">
        <f>SUM(N392:N392)</f>
        <v>0</v>
      </c>
      <c r="O393" s="43">
        <f>SUM(O392:O392)</f>
        <v>0</v>
      </c>
      <c r="P393" s="43">
        <f>SUM(P392:P392)</f>
        <v>0</v>
      </c>
      <c r="Q393" s="21"/>
      <c r="R393" s="21"/>
      <c r="S393" s="21"/>
      <c r="T393" s="21"/>
      <c r="U393" s="21"/>
      <c r="V393" s="21"/>
    </row>
    <row r="394" spans="1:22" x14ac:dyDescent="0.2">
      <c r="A394" s="28">
        <v>701</v>
      </c>
      <c r="B394" s="28" t="s">
        <v>128</v>
      </c>
      <c r="C394" s="17" t="s">
        <v>88</v>
      </c>
      <c r="D394" s="18">
        <f>SUMIFS('2013Figures'!$J:$J,'2013Figures'!$C:$C,$A394,'2013Figures'!$E:$E,$B$1)</f>
        <v>0</v>
      </c>
      <c r="E394" s="18">
        <f>SUMIFS('2013Figures'!$J:$J,'2013Figures'!$C:$C,$A394,'2013Figures'!$B:$B,"BrokerToCy",'2013Figures'!$G:$G,"E1",'2013Figures'!$E:$E,$B$1)</f>
        <v>0</v>
      </c>
      <c r="F394" s="18">
        <f>SUMIFS('2013Figures'!$J:$J,'2013Figures'!$C:$C,$A394,'2013Figures'!$B:$B,"BrokerToCy",'2013Figures'!$G:$G,"P1",'2013Figures'!$E:$E,$B$1)</f>
        <v>0</v>
      </c>
      <c r="G394" s="18">
        <f>SUMIFS('2013Figures'!$J:$J,'2013Figures'!$C:$C,$A394,'2013Figures'!$B:$B,"CyToBroker",'2013Figures'!$G:$G,"E1",'2013Figures'!$E:$E,$B$1)</f>
        <v>0</v>
      </c>
      <c r="H394" s="18">
        <f>SUMIFS('2013Figures'!$J:$J,'2013Figures'!$C:$C,$A394,'2013Figures'!$B:$B,"CyToBroker",'2013Figures'!$G:$G,"P1",'2013Figures'!$E:$E,$B$1)</f>
        <v>0</v>
      </c>
      <c r="I394" s="28"/>
      <c r="J394" s="17"/>
      <c r="K394" s="28"/>
      <c r="L394" s="50">
        <f>SUMIFS('2012Figures'!$J:$J,'2012Figures'!$C:$C,$A394,'2012Figures'!$E:$E,$B$1)</f>
        <v>0</v>
      </c>
      <c r="M394" s="50">
        <f>SUMIFS('2012Figures'!$J:$J,'2012Figures'!$C:$C,$A394,'2012Figures'!$B:$B,"BrokerToCy",'2012Figures'!$G:$G,"E1",'2012Figures'!$E:$E,$B$1)</f>
        <v>0</v>
      </c>
      <c r="N394" s="50">
        <f>SUMIFS('2012Figures'!$J:$J,'2012Figures'!$C:$C,$A394,'2012Figures'!$B:$B,"BrokerToCy",'2012Figures'!$G:$G,"P1",'2012Figures'!$E:$E,$B$1)</f>
        <v>0</v>
      </c>
      <c r="O394" s="50">
        <f>SUMIFS('2012Figures'!$J:$J,'2012Figures'!$C:$C,$A394,'2012Figures'!$B:$B,"CyToBroker",'2012Figures'!$G:$G,"E1",'2012Figures'!$E:$E,$B$1)</f>
        <v>0</v>
      </c>
      <c r="P394" s="50">
        <f>SUMIFS('2012Figures'!$J:$J,'2012Figures'!$C:$C,$A394,'2012Figures'!$B:$B,"CyToBroker",'2012Figures'!$G:$G,"P1",'2012Figures'!$E:$E,$B$1)</f>
        <v>0</v>
      </c>
      <c r="Q394" s="28"/>
      <c r="R394" s="46" t="str">
        <f t="shared" ref="R394:V437" si="44">IF(L394=0,"",ROUND(D394/L394-1,2))</f>
        <v/>
      </c>
      <c r="S394" s="46" t="str">
        <f t="shared" si="44"/>
        <v/>
      </c>
      <c r="T394" s="46" t="str">
        <f t="shared" si="44"/>
        <v/>
      </c>
      <c r="U394" s="46" t="str">
        <f t="shared" si="44"/>
        <v/>
      </c>
      <c r="V394" s="46" t="str">
        <f t="shared" si="44"/>
        <v/>
      </c>
    </row>
    <row r="395" spans="1:22" x14ac:dyDescent="0.2">
      <c r="A395" s="1">
        <v>701</v>
      </c>
      <c r="B395" s="1" t="s">
        <v>128</v>
      </c>
      <c r="C395" s="8">
        <v>2</v>
      </c>
      <c r="D395" s="29">
        <f>SUMIFS('2013Figures'!$J:$J,'2013Figures'!$C:$C,$A395,'2013Figures'!$H:$H,$B395,'2013Figures'!$I:$I,$C395,'2013Figures'!$E:$E,$B$1)</f>
        <v>0</v>
      </c>
      <c r="E395" s="9">
        <f>SUMIFS('2013Figures'!$J:$J,'2013Figures'!$C:$C,$A395,'2013Figures'!$H:$H,$B395,'2013Figures'!$I:$I,$C395,'2013Figures'!$B:$B,"BrokerToCy",'2013Figures'!$G:$G,"E1",'2013Figures'!$E:$E,$B$1)</f>
        <v>0</v>
      </c>
      <c r="F395" s="9">
        <f>SUMIFS('2013Figures'!$J:$J,'2013Figures'!$C:$C,$A395,'2013Figures'!$H:$H,$B395,'2013Figures'!$I:$I,$C395,'2013Figures'!$B:$B,"BrokerToCy",'2013Figures'!$G:$G,"P1",'2013Figures'!$E:$E,$B$1)</f>
        <v>0</v>
      </c>
      <c r="G395" s="9">
        <f>SUMIFS('2013Figures'!$J:$J,'2013Figures'!$C:$C,$A395,'2013Figures'!$H:$H,$B395,'2013Figures'!$I:$I,$C395,'2013Figures'!$B:$B,"CyToBroker",'2013Figures'!$G:$G,"E1",'2013Figures'!$E:$E,$B$1)</f>
        <v>0</v>
      </c>
      <c r="H395" s="9">
        <f>SUMIFS('2013Figures'!$J:$J,'2013Figures'!$C:$C,$A395,'2013Figures'!$H:$H,$B395,'2013Figures'!$I:$I,$C395,'2013Figures'!$B:$B,"CyToBroker",'2013Figures'!$G:$G,"P1",'2013Figures'!$E:$E,$B$1)</f>
        <v>0</v>
      </c>
      <c r="I395" s="30"/>
      <c r="J395" s="31">
        <v>201501</v>
      </c>
      <c r="K395" s="30"/>
      <c r="L395" s="42">
        <f>SUMIFS('2012Figures'!$J:$J,'2012Figures'!$C:$C,$A395,'2012Figures'!$H:$H,$B395,'2012Figures'!$I:$I,$C395,'2012Figures'!$E:$E,$B$1)</f>
        <v>0</v>
      </c>
      <c r="M395" s="52">
        <f>SUMIFS('2012Figures'!$J:$J,'2012Figures'!$C:$C,$A395,'2012Figures'!$H:$H,$B395,'2012Figures'!$I:$I,$C395,'2012Figures'!$B:$B,"BrokerToCy",'2012Figures'!$G:$G,"E1",'2012Figures'!$E:$E,$B$1)</f>
        <v>0</v>
      </c>
      <c r="N395" s="52">
        <f>SUMIFS('2012Figures'!$J:$J,'2012Figures'!$C:$C,$A395,'2012Figures'!$H:$H,$B395,'2012Figures'!$I:$I,$C395,'2012Figures'!$B:$B,"BrokerToCy",'2012Figures'!$G:$G,"P1",'2012Figures'!$E:$E,$B$1)</f>
        <v>0</v>
      </c>
      <c r="O395" s="52">
        <f>SUMIFS('2012Figures'!$J:$J,'2012Figures'!$C:$C,$A395,'2012Figures'!$H:$H,$B395,'2012Figures'!$I:$I,$C395,'2012Figures'!$B:$B,"CyToBroker",'2012Figures'!$G:$G,"E1",'2012Figures'!$E:$E,$B$1)</f>
        <v>0</v>
      </c>
      <c r="P395" s="52">
        <f>SUMIFS('2012Figures'!$J:$J,'2012Figures'!$C:$C,$A395,'2012Figures'!$H:$H,$B395,'2012Figures'!$I:$I,$C395,'2012Figures'!$B:$B,"CyToBroker",'2012Figures'!$G:$G,"P1",'2012Figures'!$E:$E,$B$1)</f>
        <v>0</v>
      </c>
      <c r="Q395" s="30"/>
      <c r="R395" s="46" t="str">
        <f t="shared" si="44"/>
        <v/>
      </c>
      <c r="S395" s="46" t="str">
        <f t="shared" si="44"/>
        <v/>
      </c>
      <c r="T395" s="46" t="str">
        <f t="shared" si="44"/>
        <v/>
      </c>
      <c r="U395" s="46" t="str">
        <f t="shared" si="44"/>
        <v/>
      </c>
      <c r="V395" s="46" t="str">
        <f t="shared" si="44"/>
        <v/>
      </c>
    </row>
    <row r="396" spans="1:22" x14ac:dyDescent="0.2">
      <c r="A396" s="1">
        <v>701</v>
      </c>
      <c r="B396" s="1" t="s">
        <v>128</v>
      </c>
      <c r="C396" s="8">
        <v>1</v>
      </c>
      <c r="D396" s="29">
        <f>SUMIFS('2013Figures'!$J:$J,'2013Figures'!$C:$C,$A396,'2013Figures'!$H:$H,$B396,'2013Figures'!$I:$I,$C396,'2013Figures'!$E:$E,$B$1)</f>
        <v>0</v>
      </c>
      <c r="E396" s="9">
        <f>SUMIFS('2013Figures'!$J:$J,'2013Figures'!$C:$C,$A396,'2013Figures'!$H:$H,$B396,'2013Figures'!$I:$I,$C396,'2013Figures'!$B:$B,"BrokerToCy",'2013Figures'!$G:$G,"E1",'2013Figures'!$E:$E,$B$1)</f>
        <v>0</v>
      </c>
      <c r="F396" s="9">
        <f>SUMIFS('2013Figures'!$J:$J,'2013Figures'!$C:$C,$A396,'2013Figures'!$H:$H,$B396,'2013Figures'!$I:$I,$C396,'2013Figures'!$B:$B,"BrokerToCy",'2013Figures'!$G:$G,"P1",'2013Figures'!$E:$E,$B$1)</f>
        <v>0</v>
      </c>
      <c r="G396" s="9">
        <f>SUMIFS('2013Figures'!$J:$J,'2013Figures'!$C:$C,$A396,'2013Figures'!$H:$H,$B396,'2013Figures'!$I:$I,$C396,'2013Figures'!$B:$B,"CyToBroker",'2013Figures'!$G:$G,"E1",'2013Figures'!$E:$E,$B$1)</f>
        <v>0</v>
      </c>
      <c r="H396" s="9">
        <f>SUMIFS('2013Figures'!$J:$J,'2013Figures'!$C:$C,$A396,'2013Figures'!$H:$H,$B396,'2013Figures'!$I:$I,$C396,'2013Figures'!$B:$B,"CyToBroker",'2013Figures'!$G:$G,"P1",'2013Figures'!$E:$E,$B$1)</f>
        <v>0</v>
      </c>
      <c r="I396" s="30"/>
      <c r="J396" s="31">
        <v>200801</v>
      </c>
      <c r="K396" s="30"/>
      <c r="L396" s="42">
        <f>SUMIFS('2012Figures'!$J:$J,'2012Figures'!$C:$C,$A396,'2012Figures'!$H:$H,$B396,'2012Figures'!$I:$I,$C396,'2012Figures'!$E:$E,$B$1)</f>
        <v>0</v>
      </c>
      <c r="M396" s="52">
        <f>SUMIFS('2012Figures'!$J:$J,'2012Figures'!$C:$C,$A396,'2012Figures'!$H:$H,$B396,'2012Figures'!$I:$I,$C396,'2012Figures'!$B:$B,"BrokerToCy",'2012Figures'!$G:$G,"E1",'2012Figures'!$E:$E,$B$1)</f>
        <v>0</v>
      </c>
      <c r="N396" s="52">
        <f>SUMIFS('2012Figures'!$J:$J,'2012Figures'!$C:$C,$A396,'2012Figures'!$H:$H,$B396,'2012Figures'!$I:$I,$C396,'2012Figures'!$B:$B,"BrokerToCy",'2012Figures'!$G:$G,"P1",'2012Figures'!$E:$E,$B$1)</f>
        <v>0</v>
      </c>
      <c r="O396" s="52">
        <f>SUMIFS('2012Figures'!$J:$J,'2012Figures'!$C:$C,$A396,'2012Figures'!$H:$H,$B396,'2012Figures'!$I:$I,$C396,'2012Figures'!$B:$B,"CyToBroker",'2012Figures'!$G:$G,"E1",'2012Figures'!$E:$E,$B$1)</f>
        <v>0</v>
      </c>
      <c r="P396" s="52">
        <f>SUMIFS('2012Figures'!$J:$J,'2012Figures'!$C:$C,$A396,'2012Figures'!$H:$H,$B396,'2012Figures'!$I:$I,$C396,'2012Figures'!$B:$B,"CyToBroker",'2012Figures'!$G:$G,"P1",'2012Figures'!$E:$E,$B$1)</f>
        <v>0</v>
      </c>
      <c r="Q396" s="30"/>
      <c r="R396" s="46" t="str">
        <f t="shared" si="44"/>
        <v/>
      </c>
      <c r="S396" s="46" t="str">
        <f t="shared" si="44"/>
        <v/>
      </c>
      <c r="T396" s="46" t="str">
        <f t="shared" si="44"/>
        <v/>
      </c>
      <c r="U396" s="46" t="str">
        <f t="shared" si="44"/>
        <v/>
      </c>
      <c r="V396" s="46" t="str">
        <f t="shared" si="44"/>
        <v/>
      </c>
    </row>
    <row r="397" spans="1:22" x14ac:dyDescent="0.2">
      <c r="A397" s="1">
        <v>701</v>
      </c>
      <c r="B397" s="1" t="s">
        <v>128</v>
      </c>
      <c r="D397" s="29">
        <f>SUMIFS('2013Figures'!$J:$J,'2013Figures'!$C:$C,$A397,'2013Figures'!$I:$I,"",'2013Figures'!$E:$E,$B$1)</f>
        <v>0</v>
      </c>
      <c r="E397" s="9">
        <f>SUMIFS('2013Figures'!$J:$J,'2013Figures'!$C:$C,$A397,'2013Figures'!$I:$I,"",'2013Figures'!$B:$B,"BrokerToCy",'2013Figures'!$G:$G,"E1",'2013Figures'!$E:$E,$B$1)</f>
        <v>0</v>
      </c>
      <c r="F397" s="9">
        <f>SUMIFS('2013Figures'!$J:$J,'2013Figures'!$C:$C,$A397,'2013Figures'!$I:$I,"",'2013Figures'!$B:$B,"BrokerToCy",'2013Figures'!$G:$G,"P1",'2013Figures'!$E:$E,$B$1)</f>
        <v>0</v>
      </c>
      <c r="G397" s="9">
        <f>SUMIFS('2013Figures'!$J:$J,'2013Figures'!$C:$C,$A397,'2013Figures'!$I:$I,"",'2013Figures'!$B:$B,"CyToBroker",'2013Figures'!$G:$G,"E1",'2013Figures'!$E:$E,$B$1)</f>
        <v>0</v>
      </c>
      <c r="H397" s="9">
        <f>SUMIFS('2013Figures'!$J:$J,'2013Figures'!$C:$C,$A397,'2013Figures'!$I:$I,"",'2013Figures'!$B:$B,"CyToBroker",'2013Figures'!$G:$G,"P1",'2013Figures'!$E:$E,$B$1)</f>
        <v>0</v>
      </c>
      <c r="J397" s="8" t="s">
        <v>131</v>
      </c>
      <c r="L397" s="42">
        <f>SUMIFS('2012Figures'!$J:$J,'2012Figures'!$C:$C,$A397,'2012Figures'!$I:$I,"",'2012Figures'!$E:$E,$B$1)</f>
        <v>0</v>
      </c>
      <c r="M397" s="52">
        <f>SUMIFS('2012Figures'!$J:$J,'2012Figures'!$C:$C,$A397,'2012Figures'!$I:$I,"",'2012Figures'!$B:$B,"BrokerToCy",'2012Figures'!$G:$G,"E1",'2012Figures'!$E:$E,$B$1)</f>
        <v>0</v>
      </c>
      <c r="N397" s="52">
        <f>SUMIFS('2012Figures'!$J:$J,'2012Figures'!$C:$C,$A397,'2012Figures'!$I:$I,"",'2012Figures'!$B:$B,"BrokerToCy",'2012Figures'!$G:$G,"P1",'2012Figures'!$E:$E,$B$1)</f>
        <v>0</v>
      </c>
      <c r="O397" s="52">
        <f>SUMIFS('2012Figures'!$J:$J,'2012Figures'!$C:$C,$A397,'2012Figures'!$I:$I,"",'2012Figures'!$B:$B,"CyToBroker",'2012Figures'!$G:$G,"E1",'2012Figures'!$E:$E,$B$1)</f>
        <v>0</v>
      </c>
      <c r="P397" s="52">
        <f>SUMIFS('2012Figures'!$J:$J,'2012Figures'!$C:$C,$A397,'2012Figures'!$I:$I,"",'2012Figures'!$B:$B,"CyToBroker",'2012Figures'!$G:$G,"P1",'2012Figures'!$E:$E,$B$1)</f>
        <v>0</v>
      </c>
      <c r="R397" s="46" t="str">
        <f t="shared" si="44"/>
        <v/>
      </c>
      <c r="S397" s="46" t="str">
        <f t="shared" si="44"/>
        <v/>
      </c>
      <c r="T397" s="46" t="str">
        <f t="shared" si="44"/>
        <v/>
      </c>
      <c r="U397" s="46" t="str">
        <f t="shared" si="44"/>
        <v/>
      </c>
      <c r="V397" s="46" t="str">
        <f t="shared" si="44"/>
        <v/>
      </c>
    </row>
    <row r="398" spans="1:22" x14ac:dyDescent="0.2">
      <c r="A398" s="21"/>
      <c r="B398" s="21" t="s">
        <v>92</v>
      </c>
      <c r="C398" s="22"/>
      <c r="D398" s="23">
        <f>SUM(E398:H398)</f>
        <v>0</v>
      </c>
      <c r="E398" s="23">
        <f>SUM(E395:E397)</f>
        <v>0</v>
      </c>
      <c r="F398" s="23">
        <f>SUM(F395:F397)</f>
        <v>0</v>
      </c>
      <c r="G398" s="23">
        <f>SUM(G395:G397)</f>
        <v>0</v>
      </c>
      <c r="H398" s="23">
        <f>SUM(H395:H397)</f>
        <v>0</v>
      </c>
      <c r="I398" s="21"/>
      <c r="J398" s="22"/>
      <c r="K398" s="21"/>
      <c r="L398" s="43">
        <f>SUM(M398:P398)</f>
        <v>0</v>
      </c>
      <c r="M398" s="43">
        <f>SUM(M395:M397)</f>
        <v>0</v>
      </c>
      <c r="N398" s="43">
        <f>SUM(N395:N397)</f>
        <v>0</v>
      </c>
      <c r="O398" s="43">
        <f>SUM(O395:O397)</f>
        <v>0</v>
      </c>
      <c r="P398" s="43">
        <f>SUM(P395:P397)</f>
        <v>0</v>
      </c>
      <c r="Q398" s="21"/>
      <c r="R398" s="21"/>
      <c r="S398" s="21"/>
      <c r="T398" s="21"/>
      <c r="U398" s="21"/>
      <c r="V398" s="21"/>
    </row>
    <row r="399" spans="1:22" x14ac:dyDescent="0.2">
      <c r="A399" s="28">
        <v>9103</v>
      </c>
      <c r="B399" s="28" t="s">
        <v>129</v>
      </c>
      <c r="C399" s="17" t="s">
        <v>88</v>
      </c>
      <c r="D399" s="18">
        <f>SUMIFS('2013Figures'!$J:$J,'2013Figures'!$C:$C,$A399,'2013Figures'!$E:$E,$B$1)</f>
        <v>0</v>
      </c>
      <c r="E399" s="18">
        <f>SUMIFS('2013Figures'!$J:$J,'2013Figures'!$C:$C,$A399,'2013Figures'!$B:$B,"BrokerToCy",'2013Figures'!$G:$G,"E1",'2013Figures'!$E:$E,$B$1)</f>
        <v>0</v>
      </c>
      <c r="F399" s="18">
        <f>SUMIFS('2013Figures'!$J:$J,'2013Figures'!$C:$C,$A399,'2013Figures'!$B:$B,"BrokerToCy",'2013Figures'!$G:$G,"P1",'2013Figures'!$E:$E,$B$1)</f>
        <v>0</v>
      </c>
      <c r="G399" s="18">
        <f>SUMIFS('2013Figures'!$J:$J,'2013Figures'!$C:$C,$A399,'2013Figures'!$B:$B,"CyToBroker",'2013Figures'!$G:$G,"E1",'2013Figures'!$E:$E,$B$1)</f>
        <v>0</v>
      </c>
      <c r="H399" s="18">
        <f>SUMIFS('2013Figures'!$J:$J,'2013Figures'!$C:$C,$A399,'2013Figures'!$B:$B,"CyToBroker",'2013Figures'!$G:$G,"P1",'2013Figures'!$E:$E,$B$1)</f>
        <v>0</v>
      </c>
      <c r="I399" s="28"/>
      <c r="J399" s="17"/>
      <c r="K399" s="28"/>
      <c r="L399" s="50">
        <f>SUMIFS('2012Figures'!$J:$J,'2012Figures'!$C:$C,$A399,'2012Figures'!$E:$E,$B$1)</f>
        <v>0</v>
      </c>
      <c r="M399" s="50">
        <f>SUMIFS('2012Figures'!$J:$J,'2012Figures'!$C:$C,$A399,'2012Figures'!$B:$B,"BrokerToCy",'2012Figures'!$G:$G,"E1",'2012Figures'!$E:$E,$B$1)</f>
        <v>0</v>
      </c>
      <c r="N399" s="50">
        <f>SUMIFS('2012Figures'!$J:$J,'2012Figures'!$C:$C,$A399,'2012Figures'!$B:$B,"BrokerToCy",'2012Figures'!$G:$G,"P1",'2012Figures'!$E:$E,$B$1)</f>
        <v>0</v>
      </c>
      <c r="O399" s="50">
        <f>SUMIFS('2012Figures'!$J:$J,'2012Figures'!$C:$C,$A399,'2012Figures'!$B:$B,"CyToBroker",'2012Figures'!$G:$G,"E1",'2012Figures'!$E:$E,$B$1)</f>
        <v>0</v>
      </c>
      <c r="P399" s="50">
        <f>SUMIFS('2012Figures'!$J:$J,'2012Figures'!$C:$C,$A399,'2012Figures'!$B:$B,"CyToBroker",'2012Figures'!$G:$G,"P1",'2012Figures'!$E:$E,$B$1)</f>
        <v>0</v>
      </c>
      <c r="Q399" s="28"/>
      <c r="R399" s="46" t="str">
        <f t="shared" ref="R399:V405" si="45">IF(L399=0,"",ROUND(D399/L399-1,2))</f>
        <v/>
      </c>
      <c r="S399" s="46" t="str">
        <f t="shared" si="45"/>
        <v/>
      </c>
      <c r="T399" s="46" t="str">
        <f t="shared" si="45"/>
        <v/>
      </c>
      <c r="U399" s="46" t="str">
        <f t="shared" si="45"/>
        <v/>
      </c>
      <c r="V399" s="46" t="str">
        <f t="shared" si="45"/>
        <v/>
      </c>
    </row>
    <row r="400" spans="1:22" x14ac:dyDescent="0.2">
      <c r="A400" s="1">
        <v>9103</v>
      </c>
      <c r="B400" s="1" t="s">
        <v>129</v>
      </c>
      <c r="C400" s="8">
        <v>1</v>
      </c>
      <c r="D400" s="29">
        <f>SUMIFS('2013Figures'!$J:$J,'2013Figures'!$C:$C,$A400,'2013Figures'!$H:$H,$B400,'2013Figures'!$I:$I,$C400,'2013Figures'!$E:$E,$B$1)</f>
        <v>0</v>
      </c>
      <c r="E400" s="9">
        <f>SUMIFS('2013Figures'!$J:$J,'2013Figures'!$C:$C,$A400,'2013Figures'!$H:$H,$B400,'2013Figures'!$I:$I,$C400,'2013Figures'!$B:$B,"BrokerToCy",'2013Figures'!$G:$G,"E1",'2013Figures'!$E:$E,$B$1)</f>
        <v>0</v>
      </c>
      <c r="F400" s="9">
        <f>SUMIFS('2013Figures'!$J:$J,'2013Figures'!$C:$C,$A400,'2013Figures'!$H:$H,$B400,'2013Figures'!$I:$I,$C400,'2013Figures'!$B:$B,"BrokerToCy",'2013Figures'!$G:$G,"P1",'2013Figures'!$E:$E,$B$1)</f>
        <v>0</v>
      </c>
      <c r="G400" s="9">
        <f>SUMIFS('2013Figures'!$J:$J,'2013Figures'!$C:$C,$A400,'2013Figures'!$H:$H,$B400,'2013Figures'!$I:$I,$C400,'2013Figures'!$B:$B,"CyToBroker",'2013Figures'!$G:$G,"E1",'2013Figures'!$E:$E,$B$1)</f>
        <v>0</v>
      </c>
      <c r="H400" s="9">
        <f>SUMIFS('2013Figures'!$J:$J,'2013Figures'!$C:$C,$A400,'2013Figures'!$H:$H,$B400,'2013Figures'!$I:$I,$C400,'2013Figures'!$B:$B,"CyToBroker",'2013Figures'!$G:$G,"P1",'2013Figures'!$E:$E,$B$1)</f>
        <v>0</v>
      </c>
      <c r="I400" s="30"/>
      <c r="J400" s="31"/>
      <c r="K400" s="30"/>
      <c r="L400" s="42">
        <f>SUMIFS('2012Figures'!$J:$J,'2012Figures'!$C:$C,$A400,'2012Figures'!$H:$H,$B400,'2012Figures'!$I:$I,$C400,'2012Figures'!$E:$E,$B$1)</f>
        <v>0</v>
      </c>
      <c r="M400" s="52">
        <f>SUMIFS('2012Figures'!$J:$J,'2012Figures'!$C:$C,$A400,'2012Figures'!$H:$H,$B400,'2012Figures'!$I:$I,$C400,'2012Figures'!$B:$B,"BrokerToCy",'2012Figures'!$G:$G,"E1",'2012Figures'!$E:$E,$B$1)</f>
        <v>0</v>
      </c>
      <c r="N400" s="52">
        <f>SUMIFS('2012Figures'!$J:$J,'2012Figures'!$C:$C,$A400,'2012Figures'!$H:$H,$B400,'2012Figures'!$I:$I,$C400,'2012Figures'!$B:$B,"BrokerToCy",'2012Figures'!$G:$G,"P1",'2012Figures'!$E:$E,$B$1)</f>
        <v>0</v>
      </c>
      <c r="O400" s="52">
        <f>SUMIFS('2012Figures'!$J:$J,'2012Figures'!$C:$C,$A400,'2012Figures'!$H:$H,$B400,'2012Figures'!$I:$I,$C400,'2012Figures'!$B:$B,"CyToBroker",'2012Figures'!$G:$G,"E1",'2012Figures'!$E:$E,$B$1)</f>
        <v>0</v>
      </c>
      <c r="P400" s="52">
        <f>SUMIFS('2012Figures'!$J:$J,'2012Figures'!$C:$C,$A400,'2012Figures'!$H:$H,$B400,'2012Figures'!$I:$I,$C400,'2012Figures'!$B:$B,"CyToBroker",'2012Figures'!$G:$G,"P1",'2012Figures'!$E:$E,$B$1)</f>
        <v>0</v>
      </c>
      <c r="Q400" s="30"/>
      <c r="R400" s="46" t="str">
        <f t="shared" si="45"/>
        <v/>
      </c>
      <c r="S400" s="46" t="str">
        <f t="shared" si="45"/>
        <v/>
      </c>
      <c r="T400" s="46" t="str">
        <f t="shared" si="45"/>
        <v/>
      </c>
      <c r="U400" s="46" t="str">
        <f t="shared" si="45"/>
        <v/>
      </c>
      <c r="V400" s="46" t="str">
        <f t="shared" si="45"/>
        <v/>
      </c>
    </row>
    <row r="401" spans="1:22" x14ac:dyDescent="0.2">
      <c r="A401" s="1">
        <v>9103</v>
      </c>
      <c r="B401" s="1" t="s">
        <v>129</v>
      </c>
      <c r="D401" s="29">
        <f>SUMIFS('2013Figures'!$J:$J,'2013Figures'!$C:$C,$A401,'2013Figures'!$I:$I,"",'2013Figures'!$E:$E,$B$1)</f>
        <v>0</v>
      </c>
      <c r="E401" s="9">
        <f>SUMIFS('2013Figures'!$J:$J,'2013Figures'!$C:$C,$A401,'2013Figures'!$I:$I,"",'2013Figures'!$B:$B,"BrokerToCy",'2013Figures'!$G:$G,"E1",'2013Figures'!$E:$E,$B$1)</f>
        <v>0</v>
      </c>
      <c r="F401" s="9">
        <f>SUMIFS('2013Figures'!$J:$J,'2013Figures'!$C:$C,$A401,'2013Figures'!$I:$I,"",'2013Figures'!$B:$B,"BrokerToCy",'2013Figures'!$G:$G,"P1",'2013Figures'!$E:$E,$B$1)</f>
        <v>0</v>
      </c>
      <c r="G401" s="9">
        <f>SUMIFS('2013Figures'!$J:$J,'2013Figures'!$C:$C,$A401,'2013Figures'!$I:$I,"",'2013Figures'!$B:$B,"CyToBroker",'2013Figures'!$G:$G,"E1",'2013Figures'!$E:$E,$B$1)</f>
        <v>0</v>
      </c>
      <c r="H401" s="9">
        <f>SUMIFS('2013Figures'!$J:$J,'2013Figures'!$C:$C,$A401,'2013Figures'!$I:$I,"",'2013Figures'!$B:$B,"CyToBroker",'2013Figures'!$G:$G,"P1",'2013Figures'!$E:$E,$B$1)</f>
        <v>0</v>
      </c>
      <c r="J401" s="8" t="s">
        <v>131</v>
      </c>
      <c r="L401" s="42">
        <f>SUMIFS('2012Figures'!$J:$J,'2012Figures'!$C:$C,$A401,'2012Figures'!$I:$I,"",'2012Figures'!$E:$E,$B$1)</f>
        <v>0</v>
      </c>
      <c r="M401" s="52">
        <f>SUMIFS('2012Figures'!$J:$J,'2012Figures'!$C:$C,$A401,'2012Figures'!$I:$I,"",'2012Figures'!$B:$B,"BrokerToCy",'2012Figures'!$G:$G,"E1",'2012Figures'!$E:$E,$B$1)</f>
        <v>0</v>
      </c>
      <c r="N401" s="52">
        <f>SUMIFS('2012Figures'!$J:$J,'2012Figures'!$C:$C,$A401,'2012Figures'!$I:$I,"",'2012Figures'!$B:$B,"BrokerToCy",'2012Figures'!$G:$G,"P1",'2012Figures'!$E:$E,$B$1)</f>
        <v>0</v>
      </c>
      <c r="O401" s="52">
        <f>SUMIFS('2012Figures'!$J:$J,'2012Figures'!$C:$C,$A401,'2012Figures'!$I:$I,"",'2012Figures'!$B:$B,"CyToBroker",'2012Figures'!$G:$G,"E1",'2012Figures'!$E:$E,$B$1)</f>
        <v>0</v>
      </c>
      <c r="P401" s="52">
        <f>SUMIFS('2012Figures'!$J:$J,'2012Figures'!$C:$C,$A401,'2012Figures'!$I:$I,"",'2012Figures'!$B:$B,"CyToBroker",'2012Figures'!$G:$G,"P1",'2012Figures'!$E:$E,$B$1)</f>
        <v>0</v>
      </c>
      <c r="R401" s="46" t="str">
        <f t="shared" si="45"/>
        <v/>
      </c>
      <c r="S401" s="46" t="str">
        <f t="shared" si="45"/>
        <v/>
      </c>
      <c r="T401" s="46" t="str">
        <f t="shared" si="45"/>
        <v/>
      </c>
      <c r="U401" s="46" t="str">
        <f t="shared" si="45"/>
        <v/>
      </c>
      <c r="V401" s="46" t="str">
        <f t="shared" si="45"/>
        <v/>
      </c>
    </row>
    <row r="402" spans="1:22" x14ac:dyDescent="0.2">
      <c r="A402" s="21"/>
      <c r="B402" s="21" t="s">
        <v>92</v>
      </c>
      <c r="C402" s="22"/>
      <c r="D402" s="23">
        <f>SUM(E402:H402)</f>
        <v>0</v>
      </c>
      <c r="E402" s="23">
        <f>SUM(E400:E401)</f>
        <v>0</v>
      </c>
      <c r="F402" s="23">
        <f t="shared" ref="F402:H402" si="46">SUM(F400:F401)</f>
        <v>0</v>
      </c>
      <c r="G402" s="23">
        <f t="shared" si="46"/>
        <v>0</v>
      </c>
      <c r="H402" s="23">
        <f t="shared" si="46"/>
        <v>0</v>
      </c>
      <c r="I402" s="21"/>
      <c r="J402" s="22"/>
      <c r="K402" s="21"/>
      <c r="L402" s="43">
        <f>SUM(M402:P402)</f>
        <v>0</v>
      </c>
      <c r="M402" s="43">
        <f>SUM(M400:M401)</f>
        <v>0</v>
      </c>
      <c r="N402" s="43">
        <f t="shared" ref="N402:P402" si="47">SUM(N400:N401)</f>
        <v>0</v>
      </c>
      <c r="O402" s="43">
        <f t="shared" si="47"/>
        <v>0</v>
      </c>
      <c r="P402" s="43">
        <f t="shared" si="47"/>
        <v>0</v>
      </c>
      <c r="Q402" s="21"/>
      <c r="R402" s="21"/>
      <c r="S402" s="21"/>
      <c r="T402" s="21"/>
      <c r="U402" s="21"/>
      <c r="V402" s="21"/>
    </row>
    <row r="403" spans="1:22" x14ac:dyDescent="0.2">
      <c r="A403" s="28">
        <v>9120</v>
      </c>
      <c r="B403" s="28" t="s">
        <v>130</v>
      </c>
      <c r="C403" s="17" t="s">
        <v>88</v>
      </c>
      <c r="D403" s="18">
        <f>SUMIFS('2013Figures'!$J:$J,'2013Figures'!$C:$C,$A403,'2013Figures'!$E:$E,$B$1)</f>
        <v>0</v>
      </c>
      <c r="E403" s="18">
        <f>SUMIFS('2013Figures'!$J:$J,'2013Figures'!$C:$C,$A403,'2013Figures'!$B:$B,"BrokerToCy",'2013Figures'!$G:$G,"E1",'2013Figures'!$E:$E,$B$1)</f>
        <v>0</v>
      </c>
      <c r="F403" s="18">
        <f>SUMIFS('2013Figures'!$J:$J,'2013Figures'!$C:$C,$A403,'2013Figures'!$B:$B,"BrokerToCy",'2013Figures'!$G:$G,"P1",'2013Figures'!$E:$E,$B$1)</f>
        <v>0</v>
      </c>
      <c r="G403" s="18">
        <f>SUMIFS('2013Figures'!$J:$J,'2013Figures'!$C:$C,$A403,'2013Figures'!$B:$B,"CyToBroker",'2013Figures'!$G:$G,"E1",'2013Figures'!$E:$E,$B$1)</f>
        <v>0</v>
      </c>
      <c r="H403" s="18">
        <f>SUMIFS('2013Figures'!$J:$J,'2013Figures'!$C:$C,$A403,'2013Figures'!$B:$B,"CyToBroker",'2013Figures'!$G:$G,"P1",'2013Figures'!$E:$E,$B$1)</f>
        <v>0</v>
      </c>
      <c r="I403" s="28"/>
      <c r="J403" s="17"/>
      <c r="K403" s="28"/>
      <c r="L403" s="50">
        <f>SUMIFS('2012Figures'!$J:$J,'2012Figures'!$C:$C,$A403,'2012Figures'!$E:$E,$B$1)</f>
        <v>0</v>
      </c>
      <c r="M403" s="50">
        <f>SUMIFS('2012Figures'!$J:$J,'2012Figures'!$C:$C,$A403,'2012Figures'!$B:$B,"BrokerToCy",'2012Figures'!$G:$G,"E1",'2012Figures'!$E:$E,$B$1)</f>
        <v>0</v>
      </c>
      <c r="N403" s="50">
        <f>SUMIFS('2012Figures'!$J:$J,'2012Figures'!$C:$C,$A403,'2012Figures'!$B:$B,"BrokerToCy",'2012Figures'!$G:$G,"P1",'2012Figures'!$E:$E,$B$1)</f>
        <v>0</v>
      </c>
      <c r="O403" s="50">
        <f>SUMIFS('2012Figures'!$J:$J,'2012Figures'!$C:$C,$A403,'2012Figures'!$B:$B,"CyToBroker",'2012Figures'!$G:$G,"E1",'2012Figures'!$E:$E,$B$1)</f>
        <v>0</v>
      </c>
      <c r="P403" s="50">
        <f>SUMIFS('2012Figures'!$J:$J,'2012Figures'!$C:$C,$A403,'2012Figures'!$B:$B,"CyToBroker",'2012Figures'!$G:$G,"P1",'2012Figures'!$E:$E,$B$1)</f>
        <v>0</v>
      </c>
      <c r="Q403" s="28"/>
      <c r="R403" s="46" t="str">
        <f t="shared" ref="R403:V409" si="48">IF(L403=0,"",ROUND(D403/L403-1,2))</f>
        <v/>
      </c>
      <c r="S403" s="46" t="str">
        <f t="shared" si="48"/>
        <v/>
      </c>
      <c r="T403" s="46" t="str">
        <f t="shared" si="48"/>
        <v/>
      </c>
      <c r="U403" s="46" t="str">
        <f t="shared" si="48"/>
        <v/>
      </c>
      <c r="V403" s="46" t="str">
        <f t="shared" si="48"/>
        <v/>
      </c>
    </row>
    <row r="404" spans="1:22" x14ac:dyDescent="0.2">
      <c r="A404" s="1">
        <v>9120</v>
      </c>
      <c r="B404" s="1" t="s">
        <v>130</v>
      </c>
      <c r="C404" s="8">
        <v>1</v>
      </c>
      <c r="D404" s="29">
        <f>SUMIFS('2013Figures'!$J:$J,'2013Figures'!$C:$C,$A404,'2013Figures'!$H:$H,$B404,'2013Figures'!$I:$I,$C404,'2013Figures'!$E:$E,$B$1)</f>
        <v>0</v>
      </c>
      <c r="E404" s="9">
        <f>SUMIFS('2013Figures'!$J:$J,'2013Figures'!$C:$C,$A404,'2013Figures'!$H:$H,$B404,'2013Figures'!$I:$I,$C404,'2013Figures'!$B:$B,"BrokerToCy",'2013Figures'!$G:$G,"E1",'2013Figures'!$E:$E,$B$1)</f>
        <v>0</v>
      </c>
      <c r="F404" s="9">
        <f>SUMIFS('2013Figures'!$J:$J,'2013Figures'!$C:$C,$A404,'2013Figures'!$H:$H,$B404,'2013Figures'!$I:$I,$C404,'2013Figures'!$B:$B,"BrokerToCy",'2013Figures'!$G:$G,"P1",'2013Figures'!$E:$E,$B$1)</f>
        <v>0</v>
      </c>
      <c r="G404" s="9">
        <f>SUMIFS('2013Figures'!$J:$J,'2013Figures'!$C:$C,$A404,'2013Figures'!$H:$H,$B404,'2013Figures'!$I:$I,$C404,'2013Figures'!$B:$B,"CyToBroker",'2013Figures'!$G:$G,"E1",'2013Figures'!$E:$E,$B$1)</f>
        <v>0</v>
      </c>
      <c r="H404" s="9">
        <f>SUMIFS('2013Figures'!$J:$J,'2013Figures'!$C:$C,$A404,'2013Figures'!$H:$H,$B404,'2013Figures'!$I:$I,$C404,'2013Figures'!$B:$B,"CyToBroker",'2013Figures'!$G:$G,"P1",'2013Figures'!$E:$E,$B$1)</f>
        <v>0</v>
      </c>
      <c r="I404" s="30"/>
      <c r="J404" s="31">
        <v>201401</v>
      </c>
      <c r="K404" s="30"/>
      <c r="L404" s="42">
        <f>SUMIFS('2012Figures'!$J:$J,'2012Figures'!$C:$C,$A404,'2012Figures'!$H:$H,$B404,'2012Figures'!$I:$I,$C404,'2012Figures'!$E:$E,$B$1)</f>
        <v>0</v>
      </c>
      <c r="M404" s="52">
        <f>SUMIFS('2012Figures'!$J:$J,'2012Figures'!$C:$C,$A404,'2012Figures'!$H:$H,$B404,'2012Figures'!$I:$I,$C404,'2012Figures'!$B:$B,"BrokerToCy",'2012Figures'!$G:$G,"E1",'2012Figures'!$E:$E,$B$1)</f>
        <v>0</v>
      </c>
      <c r="N404" s="52">
        <f>SUMIFS('2012Figures'!$J:$J,'2012Figures'!$C:$C,$A404,'2012Figures'!$H:$H,$B404,'2012Figures'!$I:$I,$C404,'2012Figures'!$B:$B,"BrokerToCy",'2012Figures'!$G:$G,"P1",'2012Figures'!$E:$E,$B$1)</f>
        <v>0</v>
      </c>
      <c r="O404" s="52">
        <f>SUMIFS('2012Figures'!$J:$J,'2012Figures'!$C:$C,$A404,'2012Figures'!$H:$H,$B404,'2012Figures'!$I:$I,$C404,'2012Figures'!$B:$B,"CyToBroker",'2012Figures'!$G:$G,"E1",'2012Figures'!$E:$E,$B$1)</f>
        <v>0</v>
      </c>
      <c r="P404" s="52">
        <f>SUMIFS('2012Figures'!$J:$J,'2012Figures'!$C:$C,$A404,'2012Figures'!$H:$H,$B404,'2012Figures'!$I:$I,$C404,'2012Figures'!$B:$B,"CyToBroker",'2012Figures'!$G:$G,"P1",'2012Figures'!$E:$E,$B$1)</f>
        <v>0</v>
      </c>
      <c r="Q404" s="30"/>
      <c r="R404" s="46" t="str">
        <f t="shared" si="48"/>
        <v/>
      </c>
      <c r="S404" s="46" t="str">
        <f t="shared" si="48"/>
        <v/>
      </c>
      <c r="T404" s="46" t="str">
        <f t="shared" si="48"/>
        <v/>
      </c>
      <c r="U404" s="46" t="str">
        <f t="shared" si="48"/>
        <v/>
      </c>
      <c r="V404" s="46" t="str">
        <f t="shared" si="48"/>
        <v/>
      </c>
    </row>
    <row r="405" spans="1:22" x14ac:dyDescent="0.2">
      <c r="A405" s="1">
        <v>9120</v>
      </c>
      <c r="B405" s="1" t="s">
        <v>130</v>
      </c>
      <c r="D405" s="29">
        <f>SUMIFS('2013Figures'!$J:$J,'2013Figures'!$C:$C,$A405,'2013Figures'!$I:$I,"",'2013Figures'!$E:$E,$B$1)</f>
        <v>0</v>
      </c>
      <c r="E405" s="9">
        <f>SUMIFS('2013Figures'!$J:$J,'2013Figures'!$C:$C,$A405,'2013Figures'!$I:$I,"",'2013Figures'!$B:$B,"BrokerToCy",'2013Figures'!$G:$G,"E1",'2013Figures'!$E:$E,$B$1)</f>
        <v>0</v>
      </c>
      <c r="F405" s="9">
        <f>SUMIFS('2013Figures'!$J:$J,'2013Figures'!$C:$C,$A405,'2013Figures'!$I:$I,"",'2013Figures'!$B:$B,"BrokerToCy",'2013Figures'!$G:$G,"P1",'2013Figures'!$E:$E,$B$1)</f>
        <v>0</v>
      </c>
      <c r="G405" s="9">
        <f>SUMIFS('2013Figures'!$J:$J,'2013Figures'!$C:$C,$A405,'2013Figures'!$I:$I,"",'2013Figures'!$B:$B,"CyToBroker",'2013Figures'!$G:$G,"E1",'2013Figures'!$E:$E,$B$1)</f>
        <v>0</v>
      </c>
      <c r="H405" s="9">
        <f>SUMIFS('2013Figures'!$J:$J,'2013Figures'!$C:$C,$A405,'2013Figures'!$I:$I,"",'2013Figures'!$B:$B,"CyToBroker",'2013Figures'!$G:$G,"P1",'2013Figures'!$E:$E,$B$1)</f>
        <v>0</v>
      </c>
      <c r="J405" s="8" t="s">
        <v>131</v>
      </c>
      <c r="L405" s="42">
        <f>SUMIFS('2012Figures'!$J:$J,'2012Figures'!$C:$C,$A405,'2012Figures'!$I:$I,"",'2012Figures'!$E:$E,$B$1)</f>
        <v>0</v>
      </c>
      <c r="M405" s="52">
        <f>SUMIFS('2012Figures'!$J:$J,'2012Figures'!$C:$C,$A405,'2012Figures'!$I:$I,"",'2012Figures'!$B:$B,"BrokerToCy",'2012Figures'!$G:$G,"E1",'2012Figures'!$E:$E,$B$1)</f>
        <v>0</v>
      </c>
      <c r="N405" s="52">
        <f>SUMIFS('2012Figures'!$J:$J,'2012Figures'!$C:$C,$A405,'2012Figures'!$I:$I,"",'2012Figures'!$B:$B,"BrokerToCy",'2012Figures'!$G:$G,"P1",'2012Figures'!$E:$E,$B$1)</f>
        <v>0</v>
      </c>
      <c r="O405" s="52">
        <f>SUMIFS('2012Figures'!$J:$J,'2012Figures'!$C:$C,$A405,'2012Figures'!$I:$I,"",'2012Figures'!$B:$B,"CyToBroker",'2012Figures'!$G:$G,"E1",'2012Figures'!$E:$E,$B$1)</f>
        <v>0</v>
      </c>
      <c r="P405" s="52">
        <f>SUMIFS('2012Figures'!$J:$J,'2012Figures'!$C:$C,$A405,'2012Figures'!$I:$I,"",'2012Figures'!$B:$B,"CyToBroker",'2012Figures'!$G:$G,"P1",'2012Figures'!$E:$E,$B$1)</f>
        <v>0</v>
      </c>
      <c r="R405" s="46" t="str">
        <f t="shared" si="48"/>
        <v/>
      </c>
      <c r="S405" s="46" t="str">
        <f t="shared" si="48"/>
        <v/>
      </c>
      <c r="T405" s="46" t="str">
        <f t="shared" si="48"/>
        <v/>
      </c>
      <c r="U405" s="46" t="str">
        <f t="shared" si="48"/>
        <v/>
      </c>
      <c r="V405" s="46" t="str">
        <f t="shared" si="48"/>
        <v/>
      </c>
    </row>
    <row r="406" spans="1:22" x14ac:dyDescent="0.2">
      <c r="A406" s="21"/>
      <c r="B406" s="21" t="s">
        <v>92</v>
      </c>
      <c r="C406" s="22"/>
      <c r="D406" s="23">
        <f>SUM(E406:H406)</f>
        <v>0</v>
      </c>
      <c r="E406" s="23">
        <f>SUM(E404:E405)</f>
        <v>0</v>
      </c>
      <c r="F406" s="23">
        <f>SUM(F404:F405)</f>
        <v>0</v>
      </c>
      <c r="G406" s="23">
        <f>SUM(G404:G405)</f>
        <v>0</v>
      </c>
      <c r="H406" s="23">
        <f>SUM(H404:H405)</f>
        <v>0</v>
      </c>
      <c r="I406" s="21"/>
      <c r="J406" s="22"/>
      <c r="K406" s="21"/>
      <c r="L406" s="43">
        <f>SUM(M406:P406)</f>
        <v>0</v>
      </c>
      <c r="M406" s="43">
        <f>SUM(M404:M405)</f>
        <v>0</v>
      </c>
      <c r="N406" s="43">
        <f>SUM(N404:N405)</f>
        <v>0</v>
      </c>
      <c r="O406" s="43">
        <f>SUM(O404:O405)</f>
        <v>0</v>
      </c>
      <c r="P406" s="43">
        <f>SUM(P404:P405)</f>
        <v>0</v>
      </c>
      <c r="Q406" s="21"/>
      <c r="R406" s="21"/>
      <c r="S406" s="21"/>
      <c r="T406" s="21"/>
      <c r="U406" s="21"/>
      <c r="V406" s="21"/>
    </row>
    <row r="407" spans="1:22" x14ac:dyDescent="0.2">
      <c r="A407" s="28">
        <v>9730</v>
      </c>
      <c r="B407" s="28" t="s">
        <v>50</v>
      </c>
      <c r="C407" s="17" t="s">
        <v>88</v>
      </c>
      <c r="D407" s="18">
        <f>SUMIFS('2013Figures'!$J:$J,'2013Figures'!$C:$C,$A407,'2013Figures'!$E:$E,$B$1)</f>
        <v>0</v>
      </c>
      <c r="E407" s="18">
        <f>SUMIFS('2013Figures'!$J:$J,'2013Figures'!$C:$C,$A407,'2013Figures'!$B:$B,"BrokerToCy",'2013Figures'!$G:$G,"E1",'2013Figures'!$E:$E,$B$1)</f>
        <v>0</v>
      </c>
      <c r="F407" s="18">
        <f>SUMIFS('2013Figures'!$J:$J,'2013Figures'!$C:$C,$A407,'2013Figures'!$B:$B,"BrokerToCy",'2013Figures'!$G:$G,"P1",'2013Figures'!$E:$E,$B$1)</f>
        <v>0</v>
      </c>
      <c r="G407" s="18">
        <f>SUMIFS('2013Figures'!$J:$J,'2013Figures'!$C:$C,$A407,'2013Figures'!$B:$B,"CyToBroker",'2013Figures'!$G:$G,"E1",'2013Figures'!$E:$E,$B$1)</f>
        <v>0</v>
      </c>
      <c r="H407" s="18">
        <f>SUMIFS('2013Figures'!$J:$J,'2013Figures'!$C:$C,$A407,'2013Figures'!$B:$B,"CyToBroker",'2013Figures'!$G:$G,"P1",'2013Figures'!$E:$E,$B$1)</f>
        <v>0</v>
      </c>
      <c r="I407" s="28"/>
      <c r="J407" s="17"/>
      <c r="K407" s="28"/>
      <c r="L407" s="50">
        <f>SUMIFS('2012Figures'!$J:$J,'2012Figures'!$C:$C,$A407,'2012Figures'!$E:$E,$B$1)</f>
        <v>0</v>
      </c>
      <c r="M407" s="50">
        <f>SUMIFS('2012Figures'!$J:$J,'2012Figures'!$C:$C,$A407,'2012Figures'!$B:$B,"BrokerToCy",'2012Figures'!$G:$G,"E1",'2012Figures'!$E:$E,$B$1)</f>
        <v>0</v>
      </c>
      <c r="N407" s="50">
        <f>SUMIFS('2012Figures'!$J:$J,'2012Figures'!$C:$C,$A407,'2012Figures'!$B:$B,"BrokerToCy",'2012Figures'!$G:$G,"P1",'2012Figures'!$E:$E,$B$1)</f>
        <v>0</v>
      </c>
      <c r="O407" s="50">
        <f>SUMIFS('2012Figures'!$J:$J,'2012Figures'!$C:$C,$A407,'2012Figures'!$B:$B,"CyToBroker",'2012Figures'!$G:$G,"E1",'2012Figures'!$E:$E,$B$1)</f>
        <v>0</v>
      </c>
      <c r="P407" s="50">
        <f>SUMIFS('2012Figures'!$J:$J,'2012Figures'!$C:$C,$A407,'2012Figures'!$B:$B,"CyToBroker",'2012Figures'!$G:$G,"P1",'2012Figures'!$E:$E,$B$1)</f>
        <v>0</v>
      </c>
      <c r="Q407" s="28"/>
      <c r="R407" s="46" t="str">
        <f t="shared" ref="R407:V414" si="49">IF(L407=0,"",ROUND(D407/L407-1,2))</f>
        <v/>
      </c>
      <c r="S407" s="46" t="str">
        <f t="shared" si="49"/>
        <v/>
      </c>
      <c r="T407" s="46" t="str">
        <f t="shared" si="49"/>
        <v/>
      </c>
      <c r="U407" s="46" t="str">
        <f t="shared" si="49"/>
        <v/>
      </c>
      <c r="V407" s="46" t="str">
        <f t="shared" si="49"/>
        <v/>
      </c>
    </row>
    <row r="408" spans="1:22" x14ac:dyDescent="0.2">
      <c r="A408" s="1">
        <v>9730</v>
      </c>
      <c r="B408" s="1" t="s">
        <v>50</v>
      </c>
      <c r="C408" s="8">
        <v>3</v>
      </c>
      <c r="D408" s="29">
        <f>SUMIFS('2013Figures'!$J:$J,'2013Figures'!$C:$C,$A408,'2013Figures'!$H:$H,$B408,'2013Figures'!$I:$I,$C408,'2013Figures'!$E:$E,$B$1)</f>
        <v>0</v>
      </c>
      <c r="E408" s="9">
        <f>SUMIFS('2013Figures'!$J:$J,'2013Figures'!$C:$C,$A408,'2013Figures'!$H:$H,$B408,'2013Figures'!$I:$I,$C408,'2013Figures'!$B:$B,"BrokerToCy",'2013Figures'!$G:$G,"E1",'2013Figures'!$E:$E,$B$1)</f>
        <v>0</v>
      </c>
      <c r="F408" s="9">
        <f>SUMIFS('2013Figures'!$J:$J,'2013Figures'!$C:$C,$A408,'2013Figures'!$H:$H,$B408,'2013Figures'!$I:$I,$C408,'2013Figures'!$B:$B,"BrokerToCy",'2013Figures'!$G:$G,"P1",'2013Figures'!$E:$E,$B$1)</f>
        <v>0</v>
      </c>
      <c r="G408" s="9">
        <f>SUMIFS('2013Figures'!$J:$J,'2013Figures'!$C:$C,$A408,'2013Figures'!$H:$H,$B408,'2013Figures'!$I:$I,$C408,'2013Figures'!$B:$B,"CyToBroker",'2013Figures'!$G:$G,"E1",'2013Figures'!$E:$E,$B$1)</f>
        <v>0</v>
      </c>
      <c r="H408" s="9">
        <f>SUMIFS('2013Figures'!$J:$J,'2013Figures'!$C:$C,$A408,'2013Figures'!$H:$H,$B408,'2013Figures'!$I:$I,$C408,'2013Figures'!$B:$B,"CyToBroker",'2013Figures'!$G:$G,"P1",'2013Figures'!$E:$E,$B$1)</f>
        <v>0</v>
      </c>
      <c r="J408" s="8">
        <v>201501</v>
      </c>
      <c r="L408" s="42">
        <f>SUMIFS('2012Figures'!$J:$J,'2012Figures'!$C:$C,$A408,'2012Figures'!$H:$H,$B408,'2012Figures'!$I:$I,$C408,'2012Figures'!$E:$E,$B$1)</f>
        <v>0</v>
      </c>
      <c r="M408" s="52">
        <f>SUMIFS('2012Figures'!$J:$J,'2012Figures'!$C:$C,$A408,'2012Figures'!$H:$H,$B408,'2012Figures'!$I:$I,$C408,'2012Figures'!$B:$B,"BrokerToCy",'2012Figures'!$G:$G,"E1",'2012Figures'!$E:$E,$B$1)</f>
        <v>0</v>
      </c>
      <c r="N408" s="52">
        <f>SUMIFS('2012Figures'!$J:$J,'2012Figures'!$C:$C,$A408,'2012Figures'!$H:$H,$B408,'2012Figures'!$I:$I,$C408,'2012Figures'!$B:$B,"BrokerToCy",'2012Figures'!$G:$G,"P1",'2012Figures'!$E:$E,$B$1)</f>
        <v>0</v>
      </c>
      <c r="O408" s="52">
        <f>SUMIFS('2012Figures'!$J:$J,'2012Figures'!$C:$C,$A408,'2012Figures'!$H:$H,$B408,'2012Figures'!$I:$I,$C408,'2012Figures'!$B:$B,"CyToBroker",'2012Figures'!$G:$G,"E1",'2012Figures'!$E:$E,$B$1)</f>
        <v>0</v>
      </c>
      <c r="P408" s="52">
        <f>SUMIFS('2012Figures'!$J:$J,'2012Figures'!$C:$C,$A408,'2012Figures'!$H:$H,$B408,'2012Figures'!$I:$I,$C408,'2012Figures'!$B:$B,"CyToBroker",'2012Figures'!$G:$G,"P1",'2012Figures'!$E:$E,$B$1)</f>
        <v>0</v>
      </c>
      <c r="R408" s="46" t="str">
        <f t="shared" si="49"/>
        <v/>
      </c>
      <c r="S408" s="46" t="str">
        <f t="shared" si="49"/>
        <v/>
      </c>
      <c r="T408" s="46" t="str">
        <f t="shared" si="49"/>
        <v/>
      </c>
      <c r="U408" s="46" t="str">
        <f t="shared" si="49"/>
        <v/>
      </c>
      <c r="V408" s="46" t="str">
        <f t="shared" si="49"/>
        <v/>
      </c>
    </row>
    <row r="409" spans="1:22" x14ac:dyDescent="0.2">
      <c r="A409" s="1">
        <v>9730</v>
      </c>
      <c r="B409" s="1" t="s">
        <v>50</v>
      </c>
      <c r="C409" s="8">
        <v>2</v>
      </c>
      <c r="D409" s="29">
        <f>SUMIFS('2013Figures'!$J:$J,'2013Figures'!$C:$C,$A409,'2013Figures'!$H:$H,$B409,'2013Figures'!$I:$I,$C409,'2013Figures'!$E:$E,$B$1)</f>
        <v>0</v>
      </c>
      <c r="E409" s="9">
        <f>SUMIFS('2013Figures'!$J:$J,'2013Figures'!$C:$C,$A409,'2013Figures'!$H:$H,$B409,'2013Figures'!$I:$I,$C409,'2013Figures'!$B:$B,"BrokerToCy",'2013Figures'!$G:$G,"E1",'2013Figures'!$E:$E,$B$1)</f>
        <v>0</v>
      </c>
      <c r="F409" s="9">
        <f>SUMIFS('2013Figures'!$J:$J,'2013Figures'!$C:$C,$A409,'2013Figures'!$H:$H,$B409,'2013Figures'!$I:$I,$C409,'2013Figures'!$B:$B,"BrokerToCy",'2013Figures'!$G:$G,"P1",'2013Figures'!$E:$E,$B$1)</f>
        <v>0</v>
      </c>
      <c r="G409" s="9">
        <f>SUMIFS('2013Figures'!$J:$J,'2013Figures'!$C:$C,$A409,'2013Figures'!$H:$H,$B409,'2013Figures'!$I:$I,$C409,'2013Figures'!$B:$B,"CyToBroker",'2013Figures'!$G:$G,"E1",'2013Figures'!$E:$E,$B$1)</f>
        <v>0</v>
      </c>
      <c r="H409" s="9">
        <f>SUMIFS('2013Figures'!$J:$J,'2013Figures'!$C:$C,$A409,'2013Figures'!$H:$H,$B409,'2013Figures'!$I:$I,$C409,'2013Figures'!$B:$B,"CyToBroker",'2013Figures'!$G:$G,"P1",'2013Figures'!$E:$E,$B$1)</f>
        <v>0</v>
      </c>
      <c r="J409" s="8">
        <v>201401</v>
      </c>
      <c r="L409" s="42">
        <f>SUMIFS('2012Figures'!$J:$J,'2012Figures'!$C:$C,$A409,'2012Figures'!$H:$H,$B409,'2012Figures'!$I:$I,$C409,'2012Figures'!$E:$E,$B$1)</f>
        <v>0</v>
      </c>
      <c r="M409" s="52">
        <f>SUMIFS('2012Figures'!$J:$J,'2012Figures'!$C:$C,$A409,'2012Figures'!$H:$H,$B409,'2012Figures'!$I:$I,$C409,'2012Figures'!$B:$B,"BrokerToCy",'2012Figures'!$G:$G,"E1",'2012Figures'!$E:$E,$B$1)</f>
        <v>0</v>
      </c>
      <c r="N409" s="52">
        <f>SUMIFS('2012Figures'!$J:$J,'2012Figures'!$C:$C,$A409,'2012Figures'!$H:$H,$B409,'2012Figures'!$I:$I,$C409,'2012Figures'!$B:$B,"BrokerToCy",'2012Figures'!$G:$G,"P1",'2012Figures'!$E:$E,$B$1)</f>
        <v>0</v>
      </c>
      <c r="O409" s="52">
        <f>SUMIFS('2012Figures'!$J:$J,'2012Figures'!$C:$C,$A409,'2012Figures'!$H:$H,$B409,'2012Figures'!$I:$I,$C409,'2012Figures'!$B:$B,"CyToBroker",'2012Figures'!$G:$G,"E1",'2012Figures'!$E:$E,$B$1)</f>
        <v>0</v>
      </c>
      <c r="P409" s="52">
        <f>SUMIFS('2012Figures'!$J:$J,'2012Figures'!$C:$C,$A409,'2012Figures'!$H:$H,$B409,'2012Figures'!$I:$I,$C409,'2012Figures'!$B:$B,"CyToBroker",'2012Figures'!$G:$G,"P1",'2012Figures'!$E:$E,$B$1)</f>
        <v>0</v>
      </c>
      <c r="R409" s="46" t="str">
        <f t="shared" si="49"/>
        <v/>
      </c>
      <c r="S409" s="46" t="str">
        <f t="shared" si="49"/>
        <v/>
      </c>
      <c r="T409" s="46" t="str">
        <f t="shared" si="49"/>
        <v/>
      </c>
      <c r="U409" s="46" t="str">
        <f t="shared" si="49"/>
        <v/>
      </c>
      <c r="V409" s="46" t="str">
        <f t="shared" si="49"/>
        <v/>
      </c>
    </row>
    <row r="410" spans="1:22" x14ac:dyDescent="0.2">
      <c r="A410" s="1">
        <v>9730</v>
      </c>
      <c r="B410" s="1" t="s">
        <v>50</v>
      </c>
      <c r="C410" s="8">
        <v>1</v>
      </c>
      <c r="D410" s="29">
        <f>SUMIFS('2013Figures'!$J:$J,'2013Figures'!$C:$C,$A410,'2013Figures'!$H:$H,$B410,'2013Figures'!$I:$I,$C410,'2013Figures'!$E:$E,$B$1)</f>
        <v>0</v>
      </c>
      <c r="E410" s="9">
        <f>SUMIFS('2013Figures'!$J:$J,'2013Figures'!$C:$C,$A410,'2013Figures'!$H:$H,$B410,'2013Figures'!$I:$I,$C410,'2013Figures'!$B:$B,"BrokerToCy",'2013Figures'!$G:$G,"E1",'2013Figures'!$E:$E,$B$1)</f>
        <v>0</v>
      </c>
      <c r="F410" s="9">
        <f>SUMIFS('2013Figures'!$J:$J,'2013Figures'!$C:$C,$A410,'2013Figures'!$H:$H,$B410,'2013Figures'!$I:$I,$C410,'2013Figures'!$B:$B,"BrokerToCy",'2013Figures'!$G:$G,"P1",'2013Figures'!$E:$E,$B$1)</f>
        <v>0</v>
      </c>
      <c r="G410" s="9">
        <f>SUMIFS('2013Figures'!$J:$J,'2013Figures'!$C:$C,$A410,'2013Figures'!$H:$H,$B410,'2013Figures'!$I:$I,$C410,'2013Figures'!$B:$B,"CyToBroker",'2013Figures'!$G:$G,"E1",'2013Figures'!$E:$E,$B$1)</f>
        <v>0</v>
      </c>
      <c r="H410" s="9">
        <f>SUMIFS('2013Figures'!$J:$J,'2013Figures'!$C:$C,$A410,'2013Figures'!$H:$H,$B410,'2013Figures'!$I:$I,$C410,'2013Figures'!$B:$B,"CyToBroker",'2013Figures'!$G:$G,"P1",'2013Figures'!$E:$E,$B$1)</f>
        <v>0</v>
      </c>
      <c r="I410" s="30"/>
      <c r="J410" s="31">
        <v>200901</v>
      </c>
      <c r="K410" s="30"/>
      <c r="L410" s="42">
        <f>SUMIFS('2012Figures'!$J:$J,'2012Figures'!$C:$C,$A410,'2012Figures'!$H:$H,$B410,'2012Figures'!$I:$I,$C410,'2012Figures'!$E:$E,$B$1)</f>
        <v>0</v>
      </c>
      <c r="M410" s="52">
        <f>SUMIFS('2012Figures'!$J:$J,'2012Figures'!$C:$C,$A410,'2012Figures'!$H:$H,$B410,'2012Figures'!$I:$I,$C410,'2012Figures'!$B:$B,"BrokerToCy",'2012Figures'!$G:$G,"E1",'2012Figures'!$E:$E,$B$1)</f>
        <v>0</v>
      </c>
      <c r="N410" s="52">
        <f>SUMIFS('2012Figures'!$J:$J,'2012Figures'!$C:$C,$A410,'2012Figures'!$H:$H,$B410,'2012Figures'!$I:$I,$C410,'2012Figures'!$B:$B,"BrokerToCy",'2012Figures'!$G:$G,"P1",'2012Figures'!$E:$E,$B$1)</f>
        <v>0</v>
      </c>
      <c r="O410" s="52">
        <f>SUMIFS('2012Figures'!$J:$J,'2012Figures'!$C:$C,$A410,'2012Figures'!$H:$H,$B410,'2012Figures'!$I:$I,$C410,'2012Figures'!$B:$B,"CyToBroker",'2012Figures'!$G:$G,"E1",'2012Figures'!$E:$E,$B$1)</f>
        <v>0</v>
      </c>
      <c r="P410" s="52">
        <f>SUMIFS('2012Figures'!$J:$J,'2012Figures'!$C:$C,$A410,'2012Figures'!$H:$H,$B410,'2012Figures'!$I:$I,$C410,'2012Figures'!$B:$B,"CyToBroker",'2012Figures'!$G:$G,"P1",'2012Figures'!$E:$E,$B$1)</f>
        <v>0</v>
      </c>
      <c r="Q410" s="30"/>
      <c r="R410" s="46" t="str">
        <f>IF(L410=0,"",ROUND(D410/L410-1,2))</f>
        <v/>
      </c>
      <c r="S410" s="46" t="str">
        <f t="shared" si="49"/>
        <v/>
      </c>
      <c r="T410" s="46" t="str">
        <f t="shared" si="49"/>
        <v/>
      </c>
      <c r="U410" s="46" t="str">
        <f t="shared" si="49"/>
        <v/>
      </c>
      <c r="V410" s="46" t="str">
        <f t="shared" si="49"/>
        <v/>
      </c>
    </row>
    <row r="411" spans="1:22" x14ac:dyDescent="0.2">
      <c r="A411" s="1">
        <v>9730</v>
      </c>
      <c r="B411" s="1" t="s">
        <v>50</v>
      </c>
      <c r="D411" s="29">
        <f>SUMIFS('2013Figures'!$J:$J,'2013Figures'!$C:$C,$A411,'2013Figures'!$I:$I,"",'2013Figures'!$E:$E,$B$1)</f>
        <v>0</v>
      </c>
      <c r="E411" s="9">
        <f>SUMIFS('2013Figures'!$J:$J,'2013Figures'!$C:$C,$A411,'2013Figures'!$I:$I,"",'2013Figures'!$B:$B,"BrokerToCy",'2013Figures'!$G:$G,"E1",'2013Figures'!$E:$E,$B$1)</f>
        <v>0</v>
      </c>
      <c r="F411" s="9">
        <f>SUMIFS('2013Figures'!$J:$J,'2013Figures'!$C:$C,$A411,'2013Figures'!$I:$I,"",'2013Figures'!$B:$B,"BrokerToCy",'2013Figures'!$G:$G,"P1",'2013Figures'!$E:$E,$B$1)</f>
        <v>0</v>
      </c>
      <c r="G411" s="9">
        <f>SUMIFS('2013Figures'!$J:$J,'2013Figures'!$C:$C,$A411,'2013Figures'!$I:$I,"",'2013Figures'!$B:$B,"CyToBroker",'2013Figures'!$G:$G,"E1",'2013Figures'!$E:$E,$B$1)</f>
        <v>0</v>
      </c>
      <c r="H411" s="9">
        <f>SUMIFS('2013Figures'!$J:$J,'2013Figures'!$C:$C,$A411,'2013Figures'!$I:$I,"",'2013Figures'!$B:$B,"CyToBroker",'2013Figures'!$G:$G,"P1",'2013Figures'!$E:$E,$B$1)</f>
        <v>0</v>
      </c>
      <c r="J411" s="8" t="s">
        <v>131</v>
      </c>
      <c r="L411" s="42">
        <f>SUMIFS('2012Figures'!$J:$J,'2012Figures'!$C:$C,$A411,'2012Figures'!$I:$I,"",'2012Figures'!$E:$E,$B$1)</f>
        <v>0</v>
      </c>
      <c r="M411" s="52">
        <f>SUMIFS('2012Figures'!$J:$J,'2012Figures'!$C:$C,$A411,'2012Figures'!$I:$I,"",'2012Figures'!$B:$B,"BrokerToCy",'2012Figures'!$G:$G,"E1",'2012Figures'!$E:$E,$B$1)</f>
        <v>0</v>
      </c>
      <c r="N411" s="52">
        <f>SUMIFS('2012Figures'!$J:$J,'2012Figures'!$C:$C,$A411,'2012Figures'!$I:$I,"",'2012Figures'!$B:$B,"BrokerToCy",'2012Figures'!$G:$G,"P1",'2012Figures'!$E:$E,$B$1)</f>
        <v>0</v>
      </c>
      <c r="O411" s="52">
        <f>SUMIFS('2012Figures'!$J:$J,'2012Figures'!$C:$C,$A411,'2012Figures'!$I:$I,"",'2012Figures'!$B:$B,"CyToBroker",'2012Figures'!$G:$G,"E1",'2012Figures'!$E:$E,$B$1)</f>
        <v>0</v>
      </c>
      <c r="P411" s="52">
        <f>SUMIFS('2012Figures'!$J:$J,'2012Figures'!$C:$C,$A411,'2012Figures'!$I:$I,"",'2012Figures'!$B:$B,"CyToBroker",'2012Figures'!$G:$G,"P1",'2012Figures'!$E:$E,$B$1)</f>
        <v>0</v>
      </c>
      <c r="R411" s="46" t="str">
        <f t="shared" ref="R411:R418" si="50">IF(L411=0,"",ROUND(D411/L411-1,2))</f>
        <v/>
      </c>
      <c r="S411" s="46" t="str">
        <f t="shared" si="49"/>
        <v/>
      </c>
      <c r="T411" s="46" t="str">
        <f t="shared" si="49"/>
        <v/>
      </c>
      <c r="U411" s="46" t="str">
        <f t="shared" si="49"/>
        <v/>
      </c>
      <c r="V411" s="46" t="str">
        <f t="shared" si="49"/>
        <v/>
      </c>
    </row>
    <row r="412" spans="1:22" x14ac:dyDescent="0.2">
      <c r="A412" s="21"/>
      <c r="B412" s="21" t="s">
        <v>92</v>
      </c>
      <c r="C412" s="22"/>
      <c r="D412" s="23">
        <f>SUM(E412:H412)</f>
        <v>0</v>
      </c>
      <c r="E412" s="23">
        <f>SUM(E408:E411)</f>
        <v>0</v>
      </c>
      <c r="F412" s="23">
        <f>SUM(F408:F411)</f>
        <v>0</v>
      </c>
      <c r="G412" s="23">
        <f>SUM(G408:G411)</f>
        <v>0</v>
      </c>
      <c r="H412" s="23">
        <f>SUM(H408:H411)</f>
        <v>0</v>
      </c>
      <c r="I412" s="21"/>
      <c r="J412" s="22"/>
      <c r="K412" s="21"/>
      <c r="L412" s="43">
        <f>SUM(M412:P412)</f>
        <v>0</v>
      </c>
      <c r="M412" s="43">
        <f>SUM(M408:M411)</f>
        <v>0</v>
      </c>
      <c r="N412" s="43">
        <f>SUM(N408:N411)</f>
        <v>0</v>
      </c>
      <c r="O412" s="43">
        <f>SUM(O408:O411)</f>
        <v>0</v>
      </c>
      <c r="P412" s="43">
        <f>SUM(P408:P411)</f>
        <v>0</v>
      </c>
      <c r="Q412" s="21"/>
      <c r="R412" s="21"/>
      <c r="S412" s="21"/>
      <c r="T412" s="21"/>
      <c r="U412" s="21"/>
      <c r="V412" s="21"/>
    </row>
    <row r="413" spans="1:22" x14ac:dyDescent="0.2">
      <c r="L413" s="53"/>
      <c r="M413" s="53"/>
      <c r="N413" s="53"/>
      <c r="O413" s="53"/>
      <c r="P413" s="53"/>
    </row>
    <row r="414" spans="1:22" x14ac:dyDescent="0.2">
      <c r="L414" s="53"/>
      <c r="M414" s="53"/>
      <c r="N414" s="53"/>
      <c r="O414" s="53"/>
      <c r="P414" s="53"/>
    </row>
    <row r="415" spans="1:22" x14ac:dyDescent="0.2">
      <c r="L415" s="53"/>
      <c r="M415" s="53"/>
      <c r="N415" s="53"/>
      <c r="O415" s="53"/>
      <c r="P415" s="53"/>
    </row>
    <row r="416" spans="1:22" x14ac:dyDescent="0.2">
      <c r="L416" s="53"/>
      <c r="M416" s="53"/>
      <c r="N416" s="53"/>
      <c r="O416" s="53"/>
      <c r="P416" s="53"/>
    </row>
    <row r="417" spans="12:16" x14ac:dyDescent="0.2">
      <c r="L417" s="53"/>
      <c r="M417" s="53"/>
      <c r="N417" s="53"/>
      <c r="O417" s="53"/>
      <c r="P417" s="53"/>
    </row>
    <row r="418" spans="12:16" x14ac:dyDescent="0.2">
      <c r="L418" s="53"/>
      <c r="M418" s="53"/>
      <c r="N418" s="53"/>
      <c r="O418" s="53"/>
      <c r="P418" s="53"/>
    </row>
    <row r="419" spans="12:16" x14ac:dyDescent="0.2">
      <c r="L419" s="53"/>
      <c r="M419" s="53"/>
      <c r="N419" s="53"/>
      <c r="O419" s="53"/>
      <c r="P419" s="53"/>
    </row>
    <row r="420" spans="12:16" x14ac:dyDescent="0.2">
      <c r="L420" s="53"/>
      <c r="M420" s="53"/>
      <c r="N420" s="53"/>
      <c r="O420" s="53"/>
      <c r="P420" s="53"/>
    </row>
    <row r="421" spans="12:16" x14ac:dyDescent="0.2">
      <c r="L421" s="53"/>
      <c r="M421" s="53"/>
      <c r="N421" s="53"/>
      <c r="O421" s="53"/>
      <c r="P421" s="53"/>
    </row>
    <row r="422" spans="12:16" x14ac:dyDescent="0.2">
      <c r="L422" s="53"/>
      <c r="M422" s="53"/>
      <c r="N422" s="53"/>
      <c r="O422" s="53"/>
      <c r="P422" s="53"/>
    </row>
    <row r="423" spans="12:16" x14ac:dyDescent="0.2">
      <c r="L423" s="53"/>
      <c r="M423" s="53"/>
      <c r="N423" s="53"/>
      <c r="O423" s="53"/>
      <c r="P423" s="53"/>
    </row>
    <row r="424" spans="12:16" x14ac:dyDescent="0.2">
      <c r="L424" s="53"/>
      <c r="M424" s="53"/>
      <c r="N424" s="53"/>
      <c r="O424" s="53"/>
      <c r="P424" s="53"/>
    </row>
    <row r="425" spans="12:16" x14ac:dyDescent="0.2">
      <c r="L425" s="53"/>
      <c r="M425" s="53"/>
      <c r="N425" s="53"/>
      <c r="O425" s="53"/>
      <c r="P425" s="53"/>
    </row>
    <row r="426" spans="12:16" x14ac:dyDescent="0.2">
      <c r="L426" s="53"/>
      <c r="M426" s="53"/>
      <c r="N426" s="53"/>
      <c r="O426" s="53"/>
      <c r="P426" s="53"/>
    </row>
    <row r="427" spans="12:16" x14ac:dyDescent="0.2">
      <c r="L427" s="53"/>
      <c r="M427" s="53"/>
      <c r="N427" s="53"/>
      <c r="O427" s="53"/>
      <c r="P427" s="53"/>
    </row>
    <row r="428" spans="12:16" x14ac:dyDescent="0.2">
      <c r="L428" s="53"/>
      <c r="M428" s="53"/>
      <c r="N428" s="53"/>
      <c r="O428" s="53"/>
      <c r="P428" s="53"/>
    </row>
    <row r="429" spans="12:16" x14ac:dyDescent="0.2">
      <c r="L429" s="53"/>
      <c r="M429" s="53"/>
      <c r="N429" s="53"/>
      <c r="O429" s="53"/>
      <c r="P429" s="53"/>
    </row>
    <row r="430" spans="12:16" x14ac:dyDescent="0.2">
      <c r="L430" s="53"/>
      <c r="M430" s="53"/>
      <c r="N430" s="53"/>
      <c r="O430" s="53"/>
      <c r="P430" s="53"/>
    </row>
    <row r="431" spans="12:16" x14ac:dyDescent="0.2">
      <c r="L431" s="53"/>
      <c r="M431" s="53"/>
      <c r="N431" s="53"/>
      <c r="O431" s="53"/>
      <c r="P431" s="53"/>
    </row>
    <row r="432" spans="12:16" x14ac:dyDescent="0.2">
      <c r="L432" s="53"/>
      <c r="M432" s="53"/>
      <c r="N432" s="53"/>
      <c r="O432" s="53"/>
      <c r="P432" s="53"/>
    </row>
    <row r="433" spans="12:16" x14ac:dyDescent="0.2">
      <c r="L433" s="53"/>
      <c r="M433" s="53"/>
      <c r="N433" s="53"/>
      <c r="O433" s="53"/>
      <c r="P433" s="53"/>
    </row>
    <row r="434" spans="12:16" x14ac:dyDescent="0.2">
      <c r="L434" s="53"/>
      <c r="M434" s="53"/>
      <c r="N434" s="53"/>
      <c r="O434" s="53"/>
      <c r="P434" s="53"/>
    </row>
    <row r="435" spans="12:16" x14ac:dyDescent="0.2">
      <c r="L435" s="53"/>
      <c r="M435" s="53"/>
      <c r="N435" s="53"/>
      <c r="O435" s="53"/>
      <c r="P435" s="53"/>
    </row>
    <row r="436" spans="12:16" x14ac:dyDescent="0.2">
      <c r="L436" s="53"/>
      <c r="M436" s="53"/>
      <c r="N436" s="53"/>
      <c r="O436" s="53"/>
      <c r="P436" s="53"/>
    </row>
    <row r="437" spans="12:16" x14ac:dyDescent="0.2">
      <c r="L437" s="53"/>
      <c r="M437" s="53"/>
      <c r="N437" s="53"/>
      <c r="O437" s="53"/>
      <c r="P437" s="53"/>
    </row>
    <row r="438" spans="12:16" x14ac:dyDescent="0.2">
      <c r="L438" s="53"/>
      <c r="M438" s="53"/>
      <c r="N438" s="53"/>
      <c r="O438" s="53"/>
      <c r="P438" s="53"/>
    </row>
    <row r="439" spans="12:16" x14ac:dyDescent="0.2">
      <c r="L439" s="53"/>
      <c r="M439" s="53"/>
      <c r="N439" s="53"/>
      <c r="O439" s="53"/>
      <c r="P439" s="53"/>
    </row>
    <row r="440" spans="12:16" x14ac:dyDescent="0.2">
      <c r="L440" s="53"/>
      <c r="M440" s="53"/>
      <c r="N440" s="53"/>
      <c r="O440" s="53"/>
      <c r="P440" s="5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0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9.140625" style="1"/>
    <col min="2" max="2" width="12.42578125" style="1" customWidth="1"/>
    <col min="3" max="3" width="9.140625" style="8"/>
    <col min="4" max="8" width="12.140625" style="1" customWidth="1"/>
    <col min="9" max="9" width="9.140625" style="1"/>
    <col min="10" max="10" width="9.140625" style="8"/>
    <col min="11" max="16384" width="9.140625" style="1"/>
  </cols>
  <sheetData>
    <row r="1" spans="1:22" x14ac:dyDescent="0.2">
      <c r="A1" s="28" t="s">
        <v>144</v>
      </c>
      <c r="B1" s="28">
        <v>3</v>
      </c>
      <c r="C1" s="16" t="s">
        <v>148</v>
      </c>
      <c r="D1" s="10"/>
      <c r="E1" s="10"/>
      <c r="F1" s="10"/>
      <c r="G1" s="10"/>
      <c r="H1" s="10"/>
      <c r="I1" s="10"/>
      <c r="J1" s="12"/>
    </row>
    <row r="2" spans="1:22" x14ac:dyDescent="0.2">
      <c r="A2" s="28" t="s">
        <v>89</v>
      </c>
      <c r="D2" s="38">
        <v>2013</v>
      </c>
      <c r="E2" s="11" t="s">
        <v>86</v>
      </c>
      <c r="F2" s="11" t="s">
        <v>86</v>
      </c>
      <c r="G2" s="11" t="s">
        <v>87</v>
      </c>
      <c r="H2" s="11" t="s">
        <v>87</v>
      </c>
      <c r="J2" s="17" t="s">
        <v>91</v>
      </c>
      <c r="L2" s="48">
        <v>2012</v>
      </c>
      <c r="M2" s="49" t="s">
        <v>86</v>
      </c>
      <c r="N2" s="49" t="s">
        <v>86</v>
      </c>
      <c r="O2" s="49" t="s">
        <v>87</v>
      </c>
      <c r="P2" s="49" t="s">
        <v>87</v>
      </c>
      <c r="R2" s="38" t="str">
        <f>"Delta % "&amp;D2&amp;"/"&amp;L2</f>
        <v>Delta % 2013/2012</v>
      </c>
    </row>
    <row r="3" spans="1:22" x14ac:dyDescent="0.2">
      <c r="A3" s="13" t="s">
        <v>90</v>
      </c>
      <c r="B3" s="14" t="s">
        <v>83</v>
      </c>
      <c r="C3" s="8" t="s">
        <v>84</v>
      </c>
      <c r="D3" s="11" t="s">
        <v>85</v>
      </c>
      <c r="E3" s="11" t="s">
        <v>9</v>
      </c>
      <c r="F3" s="11" t="s">
        <v>6</v>
      </c>
      <c r="G3" s="11" t="s">
        <v>9</v>
      </c>
      <c r="H3" s="11" t="s">
        <v>6</v>
      </c>
      <c r="I3" s="11"/>
      <c r="J3" s="12"/>
      <c r="K3" s="11"/>
      <c r="L3" s="49" t="s">
        <v>85</v>
      </c>
      <c r="M3" s="49" t="s">
        <v>9</v>
      </c>
      <c r="N3" s="49" t="s">
        <v>6</v>
      </c>
      <c r="O3" s="49" t="s">
        <v>9</v>
      </c>
      <c r="P3" s="49" t="s">
        <v>6</v>
      </c>
      <c r="Q3" s="11"/>
      <c r="R3" s="11" t="s">
        <v>85</v>
      </c>
      <c r="S3" s="11" t="s">
        <v>171</v>
      </c>
      <c r="T3" s="11" t="s">
        <v>172</v>
      </c>
      <c r="U3" s="11" t="s">
        <v>173</v>
      </c>
      <c r="V3" s="11" t="s">
        <v>174</v>
      </c>
    </row>
    <row r="4" spans="1:22" x14ac:dyDescent="0.2">
      <c r="A4" s="15" t="s">
        <v>88</v>
      </c>
      <c r="B4" s="16" t="s">
        <v>88</v>
      </c>
      <c r="C4" s="17" t="s">
        <v>88</v>
      </c>
      <c r="D4" s="18">
        <f t="shared" ref="D4:D30" si="0">SUM(E4:H4)</f>
        <v>980267</v>
      </c>
      <c r="E4" s="18">
        <f>SUMIFS('2013Figures'!$J:$J,'2013Figures'!$B:$B,"BrokerToCy",'2013Figures'!$G:$G,"E1",'2013Figures'!$E:$E,$B$1)</f>
        <v>3945</v>
      </c>
      <c r="F4" s="18">
        <f>SUMIFS('2013Figures'!$J:$J,'2013Figures'!$B:$B,"BrokerToCy",'2013Figures'!$G:$G,"P1",'2013Figures'!$E:$E,$B$1)</f>
        <v>0</v>
      </c>
      <c r="G4" s="18">
        <f>SUMIFS('2013Figures'!$J:$J,'2013Figures'!$B:$B,"CyToBroker",'2013Figures'!$G:$G,"E1",'2013Figures'!$E:$E,$B$1)</f>
        <v>976322</v>
      </c>
      <c r="H4" s="18">
        <f>SUMIFS('2013Figures'!$J:$J,'2013Figures'!$B:$B,"CyToBroker",'2013Figures'!$G:$G,"P1",'2013Figures'!$E:$E,$B$1)</f>
        <v>0</v>
      </c>
      <c r="I4" s="15"/>
      <c r="J4" s="17" t="s">
        <v>88</v>
      </c>
      <c r="K4" s="15"/>
      <c r="L4" s="50">
        <f t="shared" ref="L4" si="1">SUM(M4:P4)</f>
        <v>1193648</v>
      </c>
      <c r="M4" s="50">
        <f>SUMIFS('2012Figures'!$J:$J,'2012Figures'!$B:$B,"BrokerToCy",'2012Figures'!$G:$G,"E1",'2012Figures'!$E:$E,$B$1)</f>
        <v>5331</v>
      </c>
      <c r="N4" s="50">
        <f>SUMIFS('2012Figures'!$J:$J,'2012Figures'!$B:$B,"BrokerToCy",'2012Figures'!$G:$G,"P1",'2012Figures'!$E:$E,$B$1)</f>
        <v>0</v>
      </c>
      <c r="O4" s="50">
        <f>SUMIFS('2012Figures'!$J:$J,'2012Figures'!$B:$B,"CyToBroker",'2012Figures'!$G:$G,"E1",'2012Figures'!$E:$E,$B$1)</f>
        <v>1188317</v>
      </c>
      <c r="P4" s="50">
        <f>SUMIFS('2012Figures'!$J:$J,'2012Figures'!$B:$B,"CyToBroker",'2012Figures'!$G:$G,"P1",'2012Figures'!$E:$E,$B$1)</f>
        <v>0</v>
      </c>
      <c r="Q4" s="15"/>
      <c r="R4" s="46">
        <f>IF(L4=0,"",ROUND(D4/L4-1,2))</f>
        <v>-0.18</v>
      </c>
      <c r="S4" s="46">
        <f t="shared" ref="S4:V29" si="2">IF(M4=0,"",ROUND(E4/M4-1,2))</f>
        <v>-0.26</v>
      </c>
      <c r="T4" s="46" t="str">
        <f t="shared" si="2"/>
        <v/>
      </c>
      <c r="U4" s="46">
        <f t="shared" si="2"/>
        <v>-0.18</v>
      </c>
      <c r="V4" s="46" t="str">
        <f t="shared" si="2"/>
        <v/>
      </c>
    </row>
    <row r="5" spans="1:22" x14ac:dyDescent="0.2">
      <c r="A5" s="13" t="s">
        <v>88</v>
      </c>
      <c r="B5" s="19" t="s">
        <v>88</v>
      </c>
      <c r="C5" s="12" t="s">
        <v>88</v>
      </c>
      <c r="D5" s="18">
        <f>SUM(E5:H5)</f>
        <v>146997</v>
      </c>
      <c r="E5" s="20">
        <f>SUMIFS(E$32:E$412,$J$32:$J$412,$J5)</f>
        <v>7</v>
      </c>
      <c r="F5" s="20">
        <f>SUMIFS(F$32:F$412,$J$32:$J$412,$J5)</f>
        <v>0</v>
      </c>
      <c r="G5" s="20">
        <f>SUMIFS(G$32:G$412,$J$32:$J$412,$J5)</f>
        <v>146990</v>
      </c>
      <c r="H5" s="20">
        <f>SUMIFS(H$32:H$412,$J$32:$J$412,$J5)</f>
        <v>0</v>
      </c>
      <c r="I5" s="13"/>
      <c r="J5" s="17" t="s">
        <v>146</v>
      </c>
      <c r="K5" s="13"/>
      <c r="L5" s="50">
        <f>SUM(M5:P5)</f>
        <v>184219</v>
      </c>
      <c r="M5" s="51">
        <f>SUMIFS(M$32:M$412,$J$32:$J$412,$J5)</f>
        <v>10</v>
      </c>
      <c r="N5" s="51">
        <f>SUMIFS(N$32:N$412,$J$32:$J$412,$J5)</f>
        <v>0</v>
      </c>
      <c r="O5" s="51">
        <f>SUMIFS(O$32:O$412,$J$32:$J$412,$J5)</f>
        <v>184209</v>
      </c>
      <c r="P5" s="51">
        <f>SUMIFS(P$32:P$412,$J$32:$J$412,$J5)</f>
        <v>0</v>
      </c>
      <c r="Q5" s="13"/>
      <c r="R5" s="46">
        <f t="shared" ref="R5:R29" si="3">IF(L5=0,"",ROUND(D5/L5-1,2))</f>
        <v>-0.2</v>
      </c>
      <c r="S5" s="46">
        <f t="shared" si="2"/>
        <v>-0.3</v>
      </c>
      <c r="T5" s="46" t="str">
        <f t="shared" si="2"/>
        <v/>
      </c>
      <c r="U5" s="46">
        <f t="shared" si="2"/>
        <v>-0.2</v>
      </c>
      <c r="V5" s="46" t="str">
        <f t="shared" si="2"/>
        <v/>
      </c>
    </row>
    <row r="6" spans="1:22" x14ac:dyDescent="0.2">
      <c r="A6" s="13" t="s">
        <v>88</v>
      </c>
      <c r="B6" s="19" t="s">
        <v>88</v>
      </c>
      <c r="C6" s="12" t="s">
        <v>88</v>
      </c>
      <c r="D6" s="18">
        <f>SUM(E6:H6)</f>
        <v>0</v>
      </c>
      <c r="E6" s="20">
        <f>SUMIFS(E$32:E$412,$J$32:$J$412,$J6)</f>
        <v>0</v>
      </c>
      <c r="F6" s="20">
        <f>SUMIFS(F$32:F$412,$J$32:$J$412,$J6)</f>
        <v>0</v>
      </c>
      <c r="G6" s="20">
        <f>SUMIFS(G$32:G$412,$J$32:$J$412,$J6)</f>
        <v>0</v>
      </c>
      <c r="H6" s="20">
        <f>SUMIFS(H$32:H$412,$J$32:$J$412,$J6)</f>
        <v>0</v>
      </c>
      <c r="I6" s="13"/>
      <c r="J6" s="17">
        <v>201502</v>
      </c>
      <c r="K6" s="13"/>
      <c r="L6" s="50">
        <f>SUM(M6:P6)</f>
        <v>0</v>
      </c>
      <c r="M6" s="51">
        <f>SUMIFS(M$32:M$412,$J$32:$J$412,$J6)</f>
        <v>0</v>
      </c>
      <c r="N6" s="51">
        <f>SUMIFS(N$32:N$412,$J$32:$J$412,$J6)</f>
        <v>0</v>
      </c>
      <c r="O6" s="51">
        <f>SUMIFS(O$32:O$412,$J$32:$J$412,$J6)</f>
        <v>0</v>
      </c>
      <c r="P6" s="51">
        <f>SUMIFS(P$32:P$412,$J$32:$J$412,$J6)</f>
        <v>0</v>
      </c>
      <c r="Q6" s="13"/>
      <c r="R6" s="46" t="str">
        <f t="shared" si="3"/>
        <v/>
      </c>
      <c r="S6" s="46" t="str">
        <f t="shared" si="2"/>
        <v/>
      </c>
      <c r="T6" s="46" t="str">
        <f t="shared" si="2"/>
        <v/>
      </c>
      <c r="U6" s="46" t="str">
        <f t="shared" si="2"/>
        <v/>
      </c>
      <c r="V6" s="46" t="str">
        <f t="shared" si="2"/>
        <v/>
      </c>
    </row>
    <row r="7" spans="1:22" x14ac:dyDescent="0.2">
      <c r="A7" s="13" t="s">
        <v>88</v>
      </c>
      <c r="B7" s="19" t="s">
        <v>88</v>
      </c>
      <c r="C7" s="12" t="s">
        <v>88</v>
      </c>
      <c r="D7" s="18">
        <f>SUM(E7:H7)</f>
        <v>0</v>
      </c>
      <c r="E7" s="20">
        <f>SUMIFS(E$32:E$412,$J$32:$J$412,$J7)</f>
        <v>0</v>
      </c>
      <c r="F7" s="20">
        <f>SUMIFS(F$32:F$412,$J$32:$J$412,$J7)</f>
        <v>0</v>
      </c>
      <c r="G7" s="20">
        <f>SUMIFS(G$32:G$412,$J$32:$J$412,$J7)</f>
        <v>0</v>
      </c>
      <c r="H7" s="20">
        <f>SUMIFS(H$32:H$412,$J$32:$J$412,$J7)</f>
        <v>0</v>
      </c>
      <c r="I7" s="13"/>
      <c r="J7" s="17">
        <v>201501</v>
      </c>
      <c r="K7" s="13"/>
      <c r="L7" s="50">
        <f>SUM(M7:P7)</f>
        <v>0</v>
      </c>
      <c r="M7" s="51">
        <f>SUMIFS(M$32:M$412,$J$32:$J$412,$J7)</f>
        <v>0</v>
      </c>
      <c r="N7" s="51">
        <f>SUMIFS(N$32:N$412,$J$32:$J$412,$J7)</f>
        <v>0</v>
      </c>
      <c r="O7" s="51">
        <f>SUMIFS(O$32:O$412,$J$32:$J$412,$J7)</f>
        <v>0</v>
      </c>
      <c r="P7" s="51">
        <f>SUMIFS(P$32:P$412,$J$32:$J$412,$J7)</f>
        <v>0</v>
      </c>
      <c r="Q7" s="13"/>
      <c r="R7" s="46" t="str">
        <f t="shared" si="3"/>
        <v/>
      </c>
      <c r="S7" s="46" t="str">
        <f t="shared" si="2"/>
        <v/>
      </c>
      <c r="T7" s="46" t="str">
        <f t="shared" si="2"/>
        <v/>
      </c>
      <c r="U7" s="46" t="str">
        <f t="shared" si="2"/>
        <v/>
      </c>
      <c r="V7" s="46" t="str">
        <f t="shared" si="2"/>
        <v/>
      </c>
    </row>
    <row r="8" spans="1:22" x14ac:dyDescent="0.2">
      <c r="A8" s="13" t="s">
        <v>88</v>
      </c>
      <c r="B8" s="19" t="s">
        <v>88</v>
      </c>
      <c r="C8" s="12" t="s">
        <v>88</v>
      </c>
      <c r="D8" s="18">
        <f>SUM(E8:H8)</f>
        <v>6</v>
      </c>
      <c r="E8" s="20">
        <f>SUMIFS(E$32:E$412,$J$32:$J$412,$J8)</f>
        <v>6</v>
      </c>
      <c r="F8" s="20">
        <f>SUMIFS(F$32:F$412,$J$32:$J$412,$J8)</f>
        <v>0</v>
      </c>
      <c r="G8" s="20">
        <f>SUMIFS(G$32:G$412,$J$32:$J$412,$J8)</f>
        <v>0</v>
      </c>
      <c r="H8" s="20">
        <f>SUMIFS(H$32:H$412,$J$32:$J$412,$J8)</f>
        <v>0</v>
      </c>
      <c r="I8" s="13"/>
      <c r="J8" s="17">
        <v>201401</v>
      </c>
      <c r="K8" s="13"/>
      <c r="L8" s="50">
        <f>SUM(M8:P8)</f>
        <v>0</v>
      </c>
      <c r="M8" s="51">
        <f>SUMIFS(M$32:M$412,$J$32:$J$412,$J8)</f>
        <v>0</v>
      </c>
      <c r="N8" s="51">
        <f>SUMIFS(N$32:N$412,$J$32:$J$412,$J8)</f>
        <v>0</v>
      </c>
      <c r="O8" s="51">
        <f>SUMIFS(O$32:O$412,$J$32:$J$412,$J8)</f>
        <v>0</v>
      </c>
      <c r="P8" s="51">
        <f>SUMIFS(P$32:P$412,$J$32:$J$412,$J8)</f>
        <v>0</v>
      </c>
      <c r="Q8" s="13"/>
      <c r="R8" s="46" t="str">
        <f t="shared" si="3"/>
        <v/>
      </c>
      <c r="S8" s="46" t="str">
        <f t="shared" si="2"/>
        <v/>
      </c>
      <c r="T8" s="46" t="str">
        <f t="shared" si="2"/>
        <v/>
      </c>
      <c r="U8" s="46" t="str">
        <f t="shared" si="2"/>
        <v/>
      </c>
      <c r="V8" s="46" t="str">
        <f t="shared" si="2"/>
        <v/>
      </c>
    </row>
    <row r="9" spans="1:22" x14ac:dyDescent="0.2">
      <c r="A9" s="13" t="s">
        <v>88</v>
      </c>
      <c r="B9" s="19" t="s">
        <v>88</v>
      </c>
      <c r="C9" s="12" t="s">
        <v>88</v>
      </c>
      <c r="D9" s="18">
        <f t="shared" ref="D9:D19" si="4">SUM(E9:H9)</f>
        <v>9527</v>
      </c>
      <c r="E9" s="20">
        <f>SUMIFS(E$32:E$412,$J$32:$J$412,$J9)</f>
        <v>48</v>
      </c>
      <c r="F9" s="20">
        <f>SUMIFS(F$32:F$412,$J$32:$J$412,$J9)</f>
        <v>0</v>
      </c>
      <c r="G9" s="20">
        <f>SUMIFS(G$32:G$412,$J$32:$J$412,$J9)</f>
        <v>9479</v>
      </c>
      <c r="H9" s="20">
        <f>SUMIFS(H$32:H$412,$J$32:$J$412,$J9)</f>
        <v>0</v>
      </c>
      <c r="I9" s="13"/>
      <c r="J9" s="17">
        <v>201301</v>
      </c>
      <c r="K9" s="13"/>
      <c r="L9" s="50">
        <f t="shared" ref="L9:L19" si="5">SUM(M9:P9)</f>
        <v>264</v>
      </c>
      <c r="M9" s="51">
        <f>SUMIFS(M$32:M$412,$J$32:$J$412,$J9)</f>
        <v>24</v>
      </c>
      <c r="N9" s="51">
        <f>SUMIFS(N$32:N$412,$J$32:$J$412,$J9)</f>
        <v>0</v>
      </c>
      <c r="O9" s="51">
        <f>SUMIFS(O$32:O$412,$J$32:$J$412,$J9)</f>
        <v>240</v>
      </c>
      <c r="P9" s="51">
        <f>SUMIFS(P$32:P$412,$J$32:$J$412,$J9)</f>
        <v>0</v>
      </c>
      <c r="Q9" s="13"/>
      <c r="R9" s="46">
        <f t="shared" si="3"/>
        <v>35.090000000000003</v>
      </c>
      <c r="S9" s="46">
        <f t="shared" si="2"/>
        <v>1</v>
      </c>
      <c r="T9" s="46" t="str">
        <f t="shared" si="2"/>
        <v/>
      </c>
      <c r="U9" s="46">
        <f t="shared" si="2"/>
        <v>38.5</v>
      </c>
      <c r="V9" s="46" t="str">
        <f t="shared" si="2"/>
        <v/>
      </c>
    </row>
    <row r="10" spans="1:22" x14ac:dyDescent="0.2">
      <c r="A10" s="13" t="s">
        <v>88</v>
      </c>
      <c r="B10" s="19" t="s">
        <v>88</v>
      </c>
      <c r="C10" s="12" t="s">
        <v>88</v>
      </c>
      <c r="D10" s="18">
        <f t="shared" si="4"/>
        <v>1</v>
      </c>
      <c r="E10" s="20">
        <f>SUMIFS(E$32:E$412,$J$32:$J$412,$J10)</f>
        <v>1</v>
      </c>
      <c r="F10" s="20">
        <f>SUMIFS(F$32:F$412,$J$32:$J$412,$J10)</f>
        <v>0</v>
      </c>
      <c r="G10" s="20">
        <f>SUMIFS(G$32:G$412,$J$32:$J$412,$J10)</f>
        <v>0</v>
      </c>
      <c r="H10" s="20">
        <f>SUMIFS(H$32:H$412,$J$32:$J$412,$J10)</f>
        <v>0</v>
      </c>
      <c r="I10" s="13"/>
      <c r="J10" s="17">
        <v>201201</v>
      </c>
      <c r="K10" s="13"/>
      <c r="L10" s="50">
        <f t="shared" si="5"/>
        <v>0</v>
      </c>
      <c r="M10" s="51">
        <f>SUMIFS(M$32:M$412,$J$32:$J$412,$J10)</f>
        <v>0</v>
      </c>
      <c r="N10" s="51">
        <f>SUMIFS(N$32:N$412,$J$32:$J$412,$J10)</f>
        <v>0</v>
      </c>
      <c r="O10" s="51">
        <f>SUMIFS(O$32:O$412,$J$32:$J$412,$J10)</f>
        <v>0</v>
      </c>
      <c r="P10" s="51">
        <f>SUMIFS(P$32:P$412,$J$32:$J$412,$J10)</f>
        <v>0</v>
      </c>
      <c r="Q10" s="13"/>
      <c r="R10" s="46" t="str">
        <f t="shared" si="3"/>
        <v/>
      </c>
      <c r="S10" s="46" t="str">
        <f t="shared" si="2"/>
        <v/>
      </c>
      <c r="T10" s="46" t="str">
        <f t="shared" si="2"/>
        <v/>
      </c>
      <c r="U10" s="46" t="str">
        <f t="shared" si="2"/>
        <v/>
      </c>
      <c r="V10" s="46" t="str">
        <f t="shared" si="2"/>
        <v/>
      </c>
    </row>
    <row r="11" spans="1:22" x14ac:dyDescent="0.2">
      <c r="A11" s="13" t="s">
        <v>88</v>
      </c>
      <c r="B11" s="19" t="s">
        <v>88</v>
      </c>
      <c r="C11" s="12" t="s">
        <v>88</v>
      </c>
      <c r="D11" s="18">
        <f t="shared" si="4"/>
        <v>13130</v>
      </c>
      <c r="E11" s="20">
        <f>SUMIFS(E$32:E$412,$J$32:$J$412,$J11)</f>
        <v>0</v>
      </c>
      <c r="F11" s="20">
        <f>SUMIFS(F$32:F$412,$J$32:$J$412,$J11)</f>
        <v>0</v>
      </c>
      <c r="G11" s="20">
        <f>SUMIFS(G$32:G$412,$J$32:$J$412,$J11)</f>
        <v>13130</v>
      </c>
      <c r="H11" s="20">
        <f>SUMIFS(H$32:H$412,$J$32:$J$412,$J11)</f>
        <v>0</v>
      </c>
      <c r="I11" s="13"/>
      <c r="J11" s="17">
        <v>201101</v>
      </c>
      <c r="K11" s="13"/>
      <c r="L11" s="50">
        <f t="shared" si="5"/>
        <v>2845</v>
      </c>
      <c r="M11" s="51">
        <f>SUMIFS(M$32:M$412,$J$32:$J$412,$J11)</f>
        <v>0</v>
      </c>
      <c r="N11" s="51">
        <f>SUMIFS(N$32:N$412,$J$32:$J$412,$J11)</f>
        <v>0</v>
      </c>
      <c r="O11" s="51">
        <f>SUMIFS(O$32:O$412,$J$32:$J$412,$J11)</f>
        <v>2845</v>
      </c>
      <c r="P11" s="51">
        <f>SUMIFS(P$32:P$412,$J$32:$J$412,$J11)</f>
        <v>0</v>
      </c>
      <c r="Q11" s="13"/>
      <c r="R11" s="46">
        <f t="shared" si="3"/>
        <v>3.62</v>
      </c>
      <c r="S11" s="46" t="str">
        <f t="shared" si="2"/>
        <v/>
      </c>
      <c r="T11" s="46" t="str">
        <f t="shared" si="2"/>
        <v/>
      </c>
      <c r="U11" s="46">
        <f t="shared" si="2"/>
        <v>3.62</v>
      </c>
      <c r="V11" s="46" t="str">
        <f t="shared" si="2"/>
        <v/>
      </c>
    </row>
    <row r="12" spans="1:22" x14ac:dyDescent="0.2">
      <c r="A12" s="13" t="s">
        <v>88</v>
      </c>
      <c r="B12" s="19" t="s">
        <v>88</v>
      </c>
      <c r="C12" s="12" t="s">
        <v>88</v>
      </c>
      <c r="D12" s="18">
        <f t="shared" si="4"/>
        <v>0</v>
      </c>
      <c r="E12" s="20">
        <f>SUMIFS(E$32:E$412,$J$32:$J$412,$J12)</f>
        <v>0</v>
      </c>
      <c r="F12" s="20">
        <f>SUMIFS(F$32:F$412,$J$32:$J$412,$J12)</f>
        <v>0</v>
      </c>
      <c r="G12" s="20">
        <f>SUMIFS(G$32:G$412,$J$32:$J$412,$J12)</f>
        <v>0</v>
      </c>
      <c r="H12" s="20">
        <f>SUMIFS(H$32:H$412,$J$32:$J$412,$J12)</f>
        <v>0</v>
      </c>
      <c r="I12" s="13"/>
      <c r="J12" s="17">
        <v>201010</v>
      </c>
      <c r="K12" s="13"/>
      <c r="L12" s="50">
        <f t="shared" si="5"/>
        <v>0</v>
      </c>
      <c r="M12" s="51">
        <f>SUMIFS(M$32:M$412,$J$32:$J$412,$J12)</f>
        <v>0</v>
      </c>
      <c r="N12" s="51">
        <f>SUMIFS(N$32:N$412,$J$32:$J$412,$J12)</f>
        <v>0</v>
      </c>
      <c r="O12" s="51">
        <f>SUMIFS(O$32:O$412,$J$32:$J$412,$J12)</f>
        <v>0</v>
      </c>
      <c r="P12" s="51">
        <f>SUMIFS(P$32:P$412,$J$32:$J$412,$J12)</f>
        <v>0</v>
      </c>
      <c r="Q12" s="13"/>
      <c r="R12" s="46" t="str">
        <f t="shared" si="3"/>
        <v/>
      </c>
      <c r="S12" s="46" t="str">
        <f t="shared" si="2"/>
        <v/>
      </c>
      <c r="T12" s="46" t="str">
        <f t="shared" si="2"/>
        <v/>
      </c>
      <c r="U12" s="46" t="str">
        <f t="shared" si="2"/>
        <v/>
      </c>
      <c r="V12" s="46" t="str">
        <f t="shared" si="2"/>
        <v/>
      </c>
    </row>
    <row r="13" spans="1:22" x14ac:dyDescent="0.2">
      <c r="A13" s="13" t="s">
        <v>88</v>
      </c>
      <c r="B13" s="19" t="s">
        <v>88</v>
      </c>
      <c r="C13" s="12" t="s">
        <v>88</v>
      </c>
      <c r="D13" s="18">
        <f t="shared" si="4"/>
        <v>0</v>
      </c>
      <c r="E13" s="20">
        <f>SUMIFS(E$32:E$412,$J$32:$J$412,$J13)</f>
        <v>0</v>
      </c>
      <c r="F13" s="20">
        <f>SUMIFS(F$32:F$412,$J$32:$J$412,$J13)</f>
        <v>0</v>
      </c>
      <c r="G13" s="20">
        <f>SUMIFS(G$32:G$412,$J$32:$J$412,$J13)</f>
        <v>0</v>
      </c>
      <c r="H13" s="20">
        <f>SUMIFS(H$32:H$412,$J$32:$J$412,$J13)</f>
        <v>0</v>
      </c>
      <c r="I13" s="13"/>
      <c r="J13" s="17">
        <v>201005</v>
      </c>
      <c r="K13" s="13"/>
      <c r="L13" s="50">
        <f t="shared" si="5"/>
        <v>0</v>
      </c>
      <c r="M13" s="51">
        <f>SUMIFS(M$32:M$412,$J$32:$J$412,$J13)</f>
        <v>0</v>
      </c>
      <c r="N13" s="51">
        <f>SUMIFS(N$32:N$412,$J$32:$J$412,$J13)</f>
        <v>0</v>
      </c>
      <c r="O13" s="51">
        <f>SUMIFS(O$32:O$412,$J$32:$J$412,$J13)</f>
        <v>0</v>
      </c>
      <c r="P13" s="51">
        <f>SUMIFS(P$32:P$412,$J$32:$J$412,$J13)</f>
        <v>0</v>
      </c>
      <c r="Q13" s="13"/>
      <c r="R13" s="46" t="str">
        <f t="shared" si="3"/>
        <v/>
      </c>
      <c r="S13" s="46" t="str">
        <f t="shared" si="2"/>
        <v/>
      </c>
      <c r="T13" s="46" t="str">
        <f t="shared" si="2"/>
        <v/>
      </c>
      <c r="U13" s="46" t="str">
        <f t="shared" si="2"/>
        <v/>
      </c>
      <c r="V13" s="46" t="str">
        <f t="shared" si="2"/>
        <v/>
      </c>
    </row>
    <row r="14" spans="1:22" x14ac:dyDescent="0.2">
      <c r="A14" s="13" t="s">
        <v>88</v>
      </c>
      <c r="B14" s="19" t="s">
        <v>88</v>
      </c>
      <c r="C14" s="12" t="s">
        <v>88</v>
      </c>
      <c r="D14" s="18">
        <f t="shared" si="4"/>
        <v>4</v>
      </c>
      <c r="E14" s="20">
        <f>SUMIFS(E$32:E$412,$J$32:$J$412,$J14)</f>
        <v>4</v>
      </c>
      <c r="F14" s="20">
        <f>SUMIFS(F$32:F$412,$J$32:$J$412,$J14)</f>
        <v>0</v>
      </c>
      <c r="G14" s="20">
        <f>SUMIFS(G$32:G$412,$J$32:$J$412,$J14)</f>
        <v>0</v>
      </c>
      <c r="H14" s="20">
        <f>SUMIFS(H$32:H$412,$J$32:$J$412,$J14)</f>
        <v>0</v>
      </c>
      <c r="I14" s="13"/>
      <c r="J14" s="17">
        <v>201001</v>
      </c>
      <c r="K14" s="13"/>
      <c r="L14" s="50">
        <f t="shared" si="5"/>
        <v>0</v>
      </c>
      <c r="M14" s="51">
        <f>SUMIFS(M$32:M$412,$J$32:$J$412,$J14)</f>
        <v>0</v>
      </c>
      <c r="N14" s="51">
        <f>SUMIFS(N$32:N$412,$J$32:$J$412,$J14)</f>
        <v>0</v>
      </c>
      <c r="O14" s="51">
        <f>SUMIFS(O$32:O$412,$J$32:$J$412,$J14)</f>
        <v>0</v>
      </c>
      <c r="P14" s="51">
        <f>SUMIFS(P$32:P$412,$J$32:$J$412,$J14)</f>
        <v>0</v>
      </c>
      <c r="Q14" s="13"/>
      <c r="R14" s="46" t="str">
        <f t="shared" si="3"/>
        <v/>
      </c>
      <c r="S14" s="46" t="str">
        <f t="shared" si="2"/>
        <v/>
      </c>
      <c r="T14" s="46" t="str">
        <f t="shared" si="2"/>
        <v/>
      </c>
      <c r="U14" s="46" t="str">
        <f t="shared" si="2"/>
        <v/>
      </c>
      <c r="V14" s="46" t="str">
        <f t="shared" si="2"/>
        <v/>
      </c>
    </row>
    <row r="15" spans="1:22" x14ac:dyDescent="0.2">
      <c r="A15" s="13" t="s">
        <v>88</v>
      </c>
      <c r="B15" s="19" t="s">
        <v>88</v>
      </c>
      <c r="C15" s="12" t="s">
        <v>88</v>
      </c>
      <c r="D15" s="18">
        <f t="shared" si="4"/>
        <v>153397</v>
      </c>
      <c r="E15" s="20">
        <f>SUMIFS(E$32:E$412,$J$32:$J$412,$J15)</f>
        <v>3799</v>
      </c>
      <c r="F15" s="20">
        <f>SUMIFS(F$32:F$412,$J$32:$J$412,$J15)</f>
        <v>0</v>
      </c>
      <c r="G15" s="20">
        <f>SUMIFS(G$32:G$412,$J$32:$J$412,$J15)</f>
        <v>149598</v>
      </c>
      <c r="H15" s="20">
        <f>SUMIFS(H$32:H$412,$J$32:$J$412,$J15)</f>
        <v>0</v>
      </c>
      <c r="I15" s="13"/>
      <c r="J15" s="17">
        <v>200901</v>
      </c>
      <c r="K15" s="13"/>
      <c r="L15" s="50">
        <f t="shared" si="5"/>
        <v>201455</v>
      </c>
      <c r="M15" s="51">
        <f>SUMIFS(M$32:M$412,$J$32:$J$412,$J15)</f>
        <v>5286</v>
      </c>
      <c r="N15" s="51">
        <f>SUMIFS(N$32:N$412,$J$32:$J$412,$J15)</f>
        <v>0</v>
      </c>
      <c r="O15" s="51">
        <f>SUMIFS(O$32:O$412,$J$32:$J$412,$J15)</f>
        <v>196169</v>
      </c>
      <c r="P15" s="51">
        <f>SUMIFS(P$32:P$412,$J$32:$J$412,$J15)</f>
        <v>0</v>
      </c>
      <c r="Q15" s="13"/>
      <c r="R15" s="46">
        <f t="shared" si="3"/>
        <v>-0.24</v>
      </c>
      <c r="S15" s="46">
        <f t="shared" si="2"/>
        <v>-0.28000000000000003</v>
      </c>
      <c r="T15" s="46" t="str">
        <f t="shared" si="2"/>
        <v/>
      </c>
      <c r="U15" s="46">
        <f t="shared" si="2"/>
        <v>-0.24</v>
      </c>
      <c r="V15" s="46" t="str">
        <f t="shared" si="2"/>
        <v/>
      </c>
    </row>
    <row r="16" spans="1:22" x14ac:dyDescent="0.2">
      <c r="A16" s="13" t="s">
        <v>88</v>
      </c>
      <c r="B16" s="19" t="s">
        <v>88</v>
      </c>
      <c r="C16" s="12" t="s">
        <v>88</v>
      </c>
      <c r="D16" s="18">
        <f t="shared" si="4"/>
        <v>0</v>
      </c>
      <c r="E16" s="20">
        <f>SUMIFS(E$32:E$412,$J$32:$J$412,$J16)</f>
        <v>0</v>
      </c>
      <c r="F16" s="20">
        <f>SUMIFS(F$32:F$412,$J$32:$J$412,$J16)</f>
        <v>0</v>
      </c>
      <c r="G16" s="20">
        <f>SUMIFS(G$32:G$412,$J$32:$J$412,$J16)</f>
        <v>0</v>
      </c>
      <c r="H16" s="20">
        <f>SUMIFS(H$32:H$412,$J$32:$J$412,$J16)</f>
        <v>0</v>
      </c>
      <c r="I16" s="13"/>
      <c r="J16" s="17">
        <v>200801</v>
      </c>
      <c r="K16" s="13"/>
      <c r="L16" s="50">
        <f t="shared" si="5"/>
        <v>0</v>
      </c>
      <c r="M16" s="51">
        <f>SUMIFS(M$32:M$412,$J$32:$J$412,$J16)</f>
        <v>0</v>
      </c>
      <c r="N16" s="51">
        <f>SUMIFS(N$32:N$412,$J$32:$J$412,$J16)</f>
        <v>0</v>
      </c>
      <c r="O16" s="51">
        <f>SUMIFS(O$32:O$412,$J$32:$J$412,$J16)</f>
        <v>0</v>
      </c>
      <c r="P16" s="51">
        <f>SUMIFS(P$32:P$412,$J$32:$J$412,$J16)</f>
        <v>0</v>
      </c>
      <c r="Q16" s="13"/>
      <c r="R16" s="46" t="str">
        <f t="shared" si="3"/>
        <v/>
      </c>
      <c r="S16" s="46" t="str">
        <f t="shared" si="2"/>
        <v/>
      </c>
      <c r="T16" s="46" t="str">
        <f t="shared" si="2"/>
        <v/>
      </c>
      <c r="U16" s="46" t="str">
        <f t="shared" si="2"/>
        <v/>
      </c>
      <c r="V16" s="46" t="str">
        <f t="shared" si="2"/>
        <v/>
      </c>
    </row>
    <row r="17" spans="1:22" x14ac:dyDescent="0.2">
      <c r="A17" s="13" t="s">
        <v>88</v>
      </c>
      <c r="B17" s="19" t="s">
        <v>88</v>
      </c>
      <c r="C17" s="12" t="s">
        <v>88</v>
      </c>
      <c r="D17" s="18">
        <f t="shared" si="4"/>
        <v>0</v>
      </c>
      <c r="E17" s="20">
        <f>SUMIFS(E$32:E$412,$J$32:$J$412,$J17)</f>
        <v>0</v>
      </c>
      <c r="F17" s="20">
        <f>SUMIFS(F$32:F$412,$J$32:$J$412,$J17)</f>
        <v>0</v>
      </c>
      <c r="G17" s="20">
        <f>SUMIFS(G$32:G$412,$J$32:$J$412,$J17)</f>
        <v>0</v>
      </c>
      <c r="H17" s="20">
        <f>SUMIFS(H$32:H$412,$J$32:$J$412,$J17)</f>
        <v>0</v>
      </c>
      <c r="I17" s="13"/>
      <c r="J17" s="17">
        <v>200701</v>
      </c>
      <c r="K17" s="13"/>
      <c r="L17" s="50">
        <f t="shared" si="5"/>
        <v>0</v>
      </c>
      <c r="M17" s="51">
        <f>SUMIFS(M$32:M$412,$J$32:$J$412,$J17)</f>
        <v>0</v>
      </c>
      <c r="N17" s="51">
        <f>SUMIFS(N$32:N$412,$J$32:$J$412,$J17)</f>
        <v>0</v>
      </c>
      <c r="O17" s="51">
        <f>SUMIFS(O$32:O$412,$J$32:$J$412,$J17)</f>
        <v>0</v>
      </c>
      <c r="P17" s="51">
        <f>SUMIFS(P$32:P$412,$J$32:$J$412,$J17)</f>
        <v>0</v>
      </c>
      <c r="Q17" s="13"/>
      <c r="R17" s="46" t="str">
        <f t="shared" si="3"/>
        <v/>
      </c>
      <c r="S17" s="46" t="str">
        <f t="shared" si="2"/>
        <v/>
      </c>
      <c r="T17" s="46" t="str">
        <f t="shared" si="2"/>
        <v/>
      </c>
      <c r="U17" s="46" t="str">
        <f t="shared" si="2"/>
        <v/>
      </c>
      <c r="V17" s="46" t="str">
        <f t="shared" si="2"/>
        <v/>
      </c>
    </row>
    <row r="18" spans="1:22" x14ac:dyDescent="0.2">
      <c r="A18" s="13" t="s">
        <v>88</v>
      </c>
      <c r="B18" s="19" t="s">
        <v>88</v>
      </c>
      <c r="C18" s="12" t="s">
        <v>88</v>
      </c>
      <c r="D18" s="18">
        <f t="shared" si="4"/>
        <v>0</v>
      </c>
      <c r="E18" s="20">
        <f>SUMIFS(E$32:E$412,$J$32:$J$412,$J18)</f>
        <v>0</v>
      </c>
      <c r="F18" s="20">
        <f>SUMIFS(F$32:F$412,$J$32:$J$412,$J18)</f>
        <v>0</v>
      </c>
      <c r="G18" s="20">
        <f>SUMIFS(G$32:G$412,$J$32:$J$412,$J18)</f>
        <v>0</v>
      </c>
      <c r="H18" s="20">
        <f>SUMIFS(H$32:H$412,$J$32:$J$412,$J18)</f>
        <v>0</v>
      </c>
      <c r="I18" s="13"/>
      <c r="J18" s="17">
        <v>200601</v>
      </c>
      <c r="K18" s="13"/>
      <c r="L18" s="50">
        <f t="shared" si="5"/>
        <v>0</v>
      </c>
      <c r="M18" s="51">
        <f>SUMIFS(M$32:M$412,$J$32:$J$412,$J18)</f>
        <v>0</v>
      </c>
      <c r="N18" s="51">
        <f>SUMIFS(N$32:N$412,$J$32:$J$412,$J18)</f>
        <v>0</v>
      </c>
      <c r="O18" s="51">
        <f>SUMIFS(O$32:O$412,$J$32:$J$412,$J18)</f>
        <v>0</v>
      </c>
      <c r="P18" s="51">
        <f>SUMIFS(P$32:P$412,$J$32:$J$412,$J18)</f>
        <v>0</v>
      </c>
      <c r="Q18" s="13"/>
      <c r="R18" s="46" t="str">
        <f t="shared" si="3"/>
        <v/>
      </c>
      <c r="S18" s="46" t="str">
        <f t="shared" si="2"/>
        <v/>
      </c>
      <c r="T18" s="46" t="str">
        <f t="shared" si="2"/>
        <v/>
      </c>
      <c r="U18" s="46" t="str">
        <f t="shared" si="2"/>
        <v/>
      </c>
      <c r="V18" s="46" t="str">
        <f t="shared" si="2"/>
        <v/>
      </c>
    </row>
    <row r="19" spans="1:22" x14ac:dyDescent="0.2">
      <c r="A19" s="13" t="s">
        <v>88</v>
      </c>
      <c r="B19" s="19" t="s">
        <v>88</v>
      </c>
      <c r="C19" s="12" t="s">
        <v>88</v>
      </c>
      <c r="D19" s="18">
        <f t="shared" si="4"/>
        <v>657205</v>
      </c>
      <c r="E19" s="20">
        <f>SUMIFS(E$32:E$412,$J$32:$J$412,$J19)</f>
        <v>80</v>
      </c>
      <c r="F19" s="20">
        <f>SUMIFS(F$32:F$412,$J$32:$J$412,$J19)</f>
        <v>0</v>
      </c>
      <c r="G19" s="20">
        <f>SUMIFS(G$32:G$412,$J$32:$J$412,$J19)</f>
        <v>657125</v>
      </c>
      <c r="H19" s="20">
        <f>SUMIFS(H$32:H$412,$J$32:$J$412,$J19)</f>
        <v>0</v>
      </c>
      <c r="I19" s="13"/>
      <c r="J19" s="17" t="s">
        <v>131</v>
      </c>
      <c r="K19" s="13"/>
      <c r="L19" s="50">
        <f t="shared" si="5"/>
        <v>804865</v>
      </c>
      <c r="M19" s="51">
        <f>SUMIFS(M$32:M$412,$J$32:$J$412,$J19)</f>
        <v>11</v>
      </c>
      <c r="N19" s="51">
        <f>SUMIFS(N$32:N$412,$J$32:$J$412,$J19)</f>
        <v>0</v>
      </c>
      <c r="O19" s="51">
        <f>SUMIFS(O$32:O$412,$J$32:$J$412,$J19)</f>
        <v>804854</v>
      </c>
      <c r="P19" s="51">
        <f>SUMIFS(P$32:P$412,$J$32:$J$412,$J19)</f>
        <v>0</v>
      </c>
      <c r="Q19" s="13"/>
      <c r="R19" s="46">
        <f t="shared" si="3"/>
        <v>-0.18</v>
      </c>
      <c r="S19" s="46">
        <f t="shared" si="2"/>
        <v>6.27</v>
      </c>
      <c r="T19" s="46" t="str">
        <f t="shared" si="2"/>
        <v/>
      </c>
      <c r="U19" s="46">
        <f t="shared" si="2"/>
        <v>-0.18</v>
      </c>
      <c r="V19" s="46" t="str">
        <f t="shared" si="2"/>
        <v/>
      </c>
    </row>
    <row r="20" spans="1:22" x14ac:dyDescent="0.2">
      <c r="A20" s="21"/>
      <c r="B20" s="21" t="s">
        <v>92</v>
      </c>
      <c r="C20" s="22"/>
      <c r="D20" s="23">
        <f>SUM(E20:H20)</f>
        <v>980267</v>
      </c>
      <c r="E20" s="23">
        <f>SUM(E5:E19)</f>
        <v>3945</v>
      </c>
      <c r="F20" s="23">
        <f t="shared" ref="F20:H20" si="6">SUM(F5:F19)</f>
        <v>0</v>
      </c>
      <c r="G20" s="23">
        <f t="shared" si="6"/>
        <v>976322</v>
      </c>
      <c r="H20" s="23">
        <f t="shared" si="6"/>
        <v>0</v>
      </c>
      <c r="I20" s="21"/>
      <c r="J20" s="22"/>
      <c r="K20" s="21"/>
      <c r="L20" s="43">
        <f>SUM(M20:P20)</f>
        <v>1193648</v>
      </c>
      <c r="M20" s="43">
        <f>SUM(M5:M19)</f>
        <v>5331</v>
      </c>
      <c r="N20" s="43">
        <f t="shared" ref="N20:P20" si="7">SUM(N5:N19)</f>
        <v>0</v>
      </c>
      <c r="O20" s="43">
        <f t="shared" si="7"/>
        <v>1188317</v>
      </c>
      <c r="P20" s="43">
        <f t="shared" si="7"/>
        <v>0</v>
      </c>
      <c r="Q20" s="21"/>
      <c r="R20" s="21"/>
      <c r="S20" s="21"/>
      <c r="T20" s="21"/>
      <c r="U20" s="21"/>
      <c r="V20" s="21"/>
    </row>
    <row r="21" spans="1:22" x14ac:dyDescent="0.2">
      <c r="A21" s="35" t="s">
        <v>100</v>
      </c>
      <c r="B21" s="14" t="s">
        <v>88</v>
      </c>
      <c r="C21" s="8" t="s">
        <v>88</v>
      </c>
      <c r="D21" s="36">
        <f t="shared" si="0"/>
        <v>879892</v>
      </c>
      <c r="E21" s="9">
        <f>SUMIFS('2013Figures'!$J:$J,'2013Figures'!$B:$B,"BrokerToCy",'2013Figures'!$G:$G,"E1",'2013Figures'!$K:$K,1,'2013Figures'!$E:$E,$B$1)</f>
        <v>21</v>
      </c>
      <c r="F21" s="9">
        <f>SUMIFS('2013Figures'!$J:$J,'2013Figures'!$B:$B,"BrokerToCy",'2013Figures'!$G:$G,"P1",'2013Figures'!$K:$K,1,'2013Figures'!$E:$E,$B$1)</f>
        <v>0</v>
      </c>
      <c r="G21" s="9">
        <f>SUMIFS('2013Figures'!$J:$J,'2013Figures'!$B:$B,"CyToBroker",'2013Figures'!$G:$G,"E1",'2013Figures'!$K:$K,1,'2013Figures'!$E:$E,$B$1)</f>
        <v>879871</v>
      </c>
      <c r="H21" s="9">
        <f>SUMIFS('2013Figures'!$J:$J,'2013Figures'!$B:$B,"CyToBroker",'2013Figures'!$G:$G,"P1",'2013Figures'!$K:$K,1,'2013Figures'!$E:$E,$B$1)</f>
        <v>0</v>
      </c>
      <c r="I21" s="11"/>
      <c r="K21" s="11"/>
      <c r="L21" s="41">
        <f t="shared" ref="L21:L30" si="8">SUM(M21:P21)</f>
        <v>1105490</v>
      </c>
      <c r="M21" s="52">
        <f>SUMIFS('2012Figures'!$J:$J,'2012Figures'!$B:$B,"BrokerToCy",'2012Figures'!$G:$G,"E1",'2012Figures'!$K:$K,1,'2012Figures'!$E:$E,$B$1)</f>
        <v>11</v>
      </c>
      <c r="N21" s="52">
        <f>SUMIFS('2012Figures'!$J:$J,'2012Figures'!$B:$B,"BrokerToCy",'2012Figures'!$G:$G,"P1",'2012Figures'!$K:$K,1,'2012Figures'!$E:$E,$B$1)</f>
        <v>0</v>
      </c>
      <c r="O21" s="52">
        <f>SUMIFS('2012Figures'!$J:$J,'2012Figures'!$B:$B,"CyToBroker",'2012Figures'!$G:$G,"E1",'2012Figures'!$K:$K,1,'2012Figures'!$E:$E,$B$1)</f>
        <v>1105479</v>
      </c>
      <c r="P21" s="52">
        <f>SUMIFS('2012Figures'!$J:$J,'2012Figures'!$B:$B,"CyToBroker",'2012Figures'!$G:$G,"P1",'2012Figures'!$K:$K,1,'2012Figures'!$E:$E,$B$1)</f>
        <v>0</v>
      </c>
      <c r="Q21" s="11"/>
      <c r="R21" s="46">
        <f t="shared" ref="R21:V45" si="9">IF(L21=0,"",ROUND(D21/L21-1,2))</f>
        <v>-0.2</v>
      </c>
      <c r="S21" s="46">
        <f t="shared" si="9"/>
        <v>0.91</v>
      </c>
      <c r="T21" s="46" t="str">
        <f t="shared" si="9"/>
        <v/>
      </c>
      <c r="U21" s="46">
        <f t="shared" si="9"/>
        <v>-0.2</v>
      </c>
      <c r="V21" s="46" t="str">
        <f t="shared" si="9"/>
        <v/>
      </c>
    </row>
    <row r="22" spans="1:22" x14ac:dyDescent="0.2">
      <c r="A22" s="35" t="s">
        <v>101</v>
      </c>
      <c r="B22" s="14" t="s">
        <v>88</v>
      </c>
      <c r="C22" s="8" t="s">
        <v>88</v>
      </c>
      <c r="D22" s="36">
        <f t="shared" si="0"/>
        <v>99569</v>
      </c>
      <c r="E22" s="9">
        <f>SUMIFS('2013Figures'!$J:$J,'2013Figures'!$B:$B,"BrokerToCy",'2013Figures'!$G:$G,"E1",'2013Figures'!$K:$K,2,'2013Figures'!$E:$E,$B$1)</f>
        <v>3855</v>
      </c>
      <c r="F22" s="9">
        <f>SUMIFS('2013Figures'!$J:$J,'2013Figures'!$B:$B,"BrokerToCy",'2013Figures'!$G:$G,"P1",'2013Figures'!$K:$K,2,'2013Figures'!$E:$E,$B$1)</f>
        <v>0</v>
      </c>
      <c r="G22" s="9">
        <f>SUMIFS('2013Figures'!$J:$J,'2013Figures'!$B:$B,"CyToBroker",'2013Figures'!$G:$G,"E1",'2013Figures'!$K:$K,2,'2013Figures'!$E:$E,$B$1)</f>
        <v>95714</v>
      </c>
      <c r="H22" s="9">
        <f>SUMIFS('2013Figures'!$J:$J,'2013Figures'!$B:$B,"CyToBroker",'2013Figures'!$G:$G,"P1",'2013Figures'!$K:$K,2,'2013Figures'!$E:$E,$B$1)</f>
        <v>0</v>
      </c>
      <c r="I22" s="11"/>
      <c r="K22" s="11"/>
      <c r="L22" s="41">
        <f t="shared" si="8"/>
        <v>87269</v>
      </c>
      <c r="M22" s="52">
        <f>SUMIFS('2012Figures'!$J:$J,'2012Figures'!$B:$B,"BrokerToCy",'2012Figures'!$G:$G,"E1",'2012Figures'!$K:$K,2,'2012Figures'!$E:$E,$B$1)</f>
        <v>5320</v>
      </c>
      <c r="N22" s="52">
        <f>SUMIFS('2012Figures'!$J:$J,'2012Figures'!$B:$B,"BrokerToCy",'2012Figures'!$G:$G,"P1",'2012Figures'!$K:$K,2,'2012Figures'!$E:$E,$B$1)</f>
        <v>0</v>
      </c>
      <c r="O22" s="52">
        <f>SUMIFS('2012Figures'!$J:$J,'2012Figures'!$B:$B,"CyToBroker",'2012Figures'!$G:$G,"E1",'2012Figures'!$K:$K,2,'2012Figures'!$E:$E,$B$1)</f>
        <v>81949</v>
      </c>
      <c r="P22" s="52">
        <f>SUMIFS('2012Figures'!$J:$J,'2012Figures'!$B:$B,"CyToBroker",'2012Figures'!$G:$G,"P1",'2012Figures'!$K:$K,2,'2012Figures'!$E:$E,$B$1)</f>
        <v>0</v>
      </c>
      <c r="Q22" s="11"/>
      <c r="R22" s="46">
        <f t="shared" si="9"/>
        <v>0.14000000000000001</v>
      </c>
      <c r="S22" s="46">
        <f t="shared" si="9"/>
        <v>-0.28000000000000003</v>
      </c>
      <c r="T22" s="46" t="str">
        <f t="shared" si="9"/>
        <v/>
      </c>
      <c r="U22" s="46">
        <f t="shared" si="9"/>
        <v>0.17</v>
      </c>
      <c r="V22" s="46" t="str">
        <f t="shared" si="9"/>
        <v/>
      </c>
    </row>
    <row r="23" spans="1:22" x14ac:dyDescent="0.2">
      <c r="A23" s="35" t="s">
        <v>102</v>
      </c>
      <c r="B23" s="14" t="s">
        <v>88</v>
      </c>
      <c r="C23" s="8" t="s">
        <v>88</v>
      </c>
      <c r="D23" s="36">
        <f t="shared" si="0"/>
        <v>806</v>
      </c>
      <c r="E23" s="9">
        <f>SUMIFS('2013Figures'!$J:$J,'2013Figures'!$B:$B,"BrokerToCy",'2013Figures'!$G:$G,"E1",'2013Figures'!$K:$K,3,'2013Figures'!$E:$E,$B$1)</f>
        <v>69</v>
      </c>
      <c r="F23" s="9">
        <f>SUMIFS('2013Figures'!$J:$J,'2013Figures'!$B:$B,"BrokerToCy",'2013Figures'!$G:$G,"P1",'2013Figures'!$K:$K,3,'2013Figures'!$E:$E,$B$1)</f>
        <v>0</v>
      </c>
      <c r="G23" s="9">
        <f>SUMIFS('2013Figures'!$J:$J,'2013Figures'!$B:$B,"CyToBroker",'2013Figures'!$G:$G,"E1",'2013Figures'!$K:$K,3,'2013Figures'!$E:$E,$B$1)</f>
        <v>737</v>
      </c>
      <c r="H23" s="9">
        <f>SUMIFS('2013Figures'!$J:$J,'2013Figures'!$B:$B,"CyToBroker",'2013Figures'!$G:$G,"P1",'2013Figures'!$K:$K,3,'2013Figures'!$E:$E,$B$1)</f>
        <v>0</v>
      </c>
      <c r="I23" s="11"/>
      <c r="K23" s="11"/>
      <c r="L23" s="41">
        <f t="shared" si="8"/>
        <v>889</v>
      </c>
      <c r="M23" s="52">
        <f>SUMIFS('2012Figures'!$J:$J,'2012Figures'!$B:$B,"BrokerToCy",'2012Figures'!$G:$G,"E1",'2012Figures'!$K:$K,3,'2012Figures'!$E:$E,$B$1)</f>
        <v>0</v>
      </c>
      <c r="N23" s="52">
        <f>SUMIFS('2012Figures'!$J:$J,'2012Figures'!$B:$B,"BrokerToCy",'2012Figures'!$G:$G,"P1",'2012Figures'!$K:$K,3,'2012Figures'!$E:$E,$B$1)</f>
        <v>0</v>
      </c>
      <c r="O23" s="52">
        <f>SUMIFS('2012Figures'!$J:$J,'2012Figures'!$B:$B,"CyToBroker",'2012Figures'!$G:$G,"E1",'2012Figures'!$K:$K,3,'2012Figures'!$E:$E,$B$1)</f>
        <v>889</v>
      </c>
      <c r="P23" s="52">
        <f>SUMIFS('2012Figures'!$J:$J,'2012Figures'!$B:$B,"CyToBroker",'2012Figures'!$G:$G,"P1",'2012Figures'!$K:$K,3,'2012Figures'!$E:$E,$B$1)</f>
        <v>0</v>
      </c>
      <c r="Q23" s="11"/>
      <c r="R23" s="46">
        <f t="shared" si="9"/>
        <v>-0.09</v>
      </c>
      <c r="S23" s="46" t="str">
        <f t="shared" si="9"/>
        <v/>
      </c>
      <c r="T23" s="46" t="str">
        <f t="shared" si="9"/>
        <v/>
      </c>
      <c r="U23" s="46">
        <f t="shared" si="9"/>
        <v>-0.17</v>
      </c>
      <c r="V23" s="46" t="str">
        <f t="shared" si="9"/>
        <v/>
      </c>
    </row>
    <row r="24" spans="1:22" x14ac:dyDescent="0.2">
      <c r="A24" s="35" t="s">
        <v>103</v>
      </c>
      <c r="B24" s="14" t="s">
        <v>88</v>
      </c>
      <c r="C24" s="8" t="s">
        <v>88</v>
      </c>
      <c r="D24" s="36">
        <f t="shared" si="0"/>
        <v>0</v>
      </c>
      <c r="E24" s="9">
        <f>SUMIFS('2013Figures'!$J:$J,'2013Figures'!$B:$B,"BrokerToCy",'2013Figures'!$G:$G,"E1",'2013Figures'!$K:$K,4,'2013Figures'!$E:$E,$B$1)</f>
        <v>0</v>
      </c>
      <c r="F24" s="9">
        <f>SUMIFS('2013Figures'!$J:$J,'2013Figures'!$B:$B,"BrokerToCy",'2013Figures'!$G:$G,"P1",'2013Figures'!$K:$K,4,'2013Figures'!$E:$E,$B$1)</f>
        <v>0</v>
      </c>
      <c r="G24" s="9">
        <f>SUMIFS('2013Figures'!$J:$J,'2013Figures'!$B:$B,"CyToBroker",'2013Figures'!$G:$G,"E1",'2013Figures'!$K:$K,4,'2013Figures'!$E:$E,$B$1)</f>
        <v>0</v>
      </c>
      <c r="H24" s="9">
        <f>SUMIFS('2013Figures'!$J:$J,'2013Figures'!$B:$B,"CyToBroker",'2013Figures'!$G:$G,"P1",'2013Figures'!$K:$K,4,'2013Figures'!$E:$E,$B$1)</f>
        <v>0</v>
      </c>
      <c r="I24" s="11"/>
      <c r="K24" s="11"/>
      <c r="L24" s="41">
        <f t="shared" si="8"/>
        <v>0</v>
      </c>
      <c r="M24" s="52">
        <f>SUMIFS('2012Figures'!$J:$J,'2012Figures'!$B:$B,"BrokerToCy",'2012Figures'!$G:$G,"E1",'2012Figures'!$K:$K,4,'2012Figures'!$E:$E,$B$1)</f>
        <v>0</v>
      </c>
      <c r="N24" s="52">
        <f>SUMIFS('2012Figures'!$J:$J,'2012Figures'!$B:$B,"BrokerToCy",'2012Figures'!$G:$G,"P1",'2012Figures'!$K:$K,4,'2012Figures'!$E:$E,$B$1)</f>
        <v>0</v>
      </c>
      <c r="O24" s="52">
        <f>SUMIFS('2012Figures'!$J:$J,'2012Figures'!$B:$B,"CyToBroker",'2012Figures'!$G:$G,"E1",'2012Figures'!$K:$K,4,'2012Figures'!$E:$E,$B$1)</f>
        <v>0</v>
      </c>
      <c r="P24" s="52">
        <f>SUMIFS('2012Figures'!$J:$J,'2012Figures'!$B:$B,"CyToBroker",'2012Figures'!$G:$G,"P1",'2012Figures'!$K:$K,4,'2012Figures'!$E:$E,$B$1)</f>
        <v>0</v>
      </c>
      <c r="Q24" s="11"/>
      <c r="R24" s="46" t="str">
        <f t="shared" si="9"/>
        <v/>
      </c>
      <c r="S24" s="46" t="str">
        <f t="shared" si="9"/>
        <v/>
      </c>
      <c r="T24" s="46" t="str">
        <f t="shared" si="9"/>
        <v/>
      </c>
      <c r="U24" s="46" t="str">
        <f t="shared" si="9"/>
        <v/>
      </c>
      <c r="V24" s="46" t="str">
        <f t="shared" si="9"/>
        <v/>
      </c>
    </row>
    <row r="25" spans="1:22" x14ac:dyDescent="0.2">
      <c r="A25" s="35" t="s">
        <v>104</v>
      </c>
      <c r="B25" s="14" t="s">
        <v>88</v>
      </c>
      <c r="C25" s="8" t="s">
        <v>88</v>
      </c>
      <c r="D25" s="36">
        <f t="shared" si="0"/>
        <v>0</v>
      </c>
      <c r="E25" s="9">
        <f>SUMIFS('2013Figures'!$J:$J,'2013Figures'!$B:$B,"BrokerToCy",'2013Figures'!$G:$G,"E1",'2013Figures'!$K:$K,5,'2013Figures'!$E:$E,$B$1)</f>
        <v>0</v>
      </c>
      <c r="F25" s="9">
        <f>SUMIFS('2013Figures'!$J:$J,'2013Figures'!$B:$B,"BrokerToCy",'2013Figures'!$G:$G,"P1",'2013Figures'!$K:$K,5,'2013Figures'!$E:$E,$B$1)</f>
        <v>0</v>
      </c>
      <c r="G25" s="9">
        <f>SUMIFS('2013Figures'!$J:$J,'2013Figures'!$B:$B,"CyToBroker",'2013Figures'!$G:$G,"E1",'2013Figures'!$K:$K,5,'2013Figures'!$E:$E,$B$1)</f>
        <v>0</v>
      </c>
      <c r="H25" s="9">
        <f>SUMIFS('2013Figures'!$J:$J,'2013Figures'!$B:$B,"CyToBroker",'2013Figures'!$G:$G,"P1",'2013Figures'!$K:$K,5,'2013Figures'!$E:$E,$B$1)</f>
        <v>0</v>
      </c>
      <c r="I25" s="11"/>
      <c r="K25" s="11"/>
      <c r="L25" s="41">
        <f t="shared" si="8"/>
        <v>0</v>
      </c>
      <c r="M25" s="52">
        <f>SUMIFS('2012Figures'!$J:$J,'2012Figures'!$B:$B,"BrokerToCy",'2012Figures'!$G:$G,"E1",'2012Figures'!$K:$K,5,'2012Figures'!$E:$E,$B$1)</f>
        <v>0</v>
      </c>
      <c r="N25" s="52">
        <f>SUMIFS('2012Figures'!$J:$J,'2012Figures'!$B:$B,"BrokerToCy",'2012Figures'!$G:$G,"P1",'2012Figures'!$K:$K,5,'2012Figures'!$E:$E,$B$1)</f>
        <v>0</v>
      </c>
      <c r="O25" s="52">
        <f>SUMIFS('2012Figures'!$J:$J,'2012Figures'!$B:$B,"CyToBroker",'2012Figures'!$G:$G,"E1",'2012Figures'!$K:$K,5,'2012Figures'!$E:$E,$B$1)</f>
        <v>0</v>
      </c>
      <c r="P25" s="52">
        <f>SUMIFS('2012Figures'!$J:$J,'2012Figures'!$B:$B,"CyToBroker",'2012Figures'!$G:$G,"P1",'2012Figures'!$K:$K,5,'2012Figures'!$E:$E,$B$1)</f>
        <v>0</v>
      </c>
      <c r="Q25" s="11"/>
      <c r="R25" s="46" t="str">
        <f t="shared" si="9"/>
        <v/>
      </c>
      <c r="S25" s="46" t="str">
        <f t="shared" si="9"/>
        <v/>
      </c>
      <c r="T25" s="46" t="str">
        <f t="shared" si="9"/>
        <v/>
      </c>
      <c r="U25" s="46" t="str">
        <f t="shared" si="9"/>
        <v/>
      </c>
      <c r="V25" s="46" t="str">
        <f t="shared" si="9"/>
        <v/>
      </c>
    </row>
    <row r="26" spans="1:22" x14ac:dyDescent="0.2">
      <c r="A26" s="35" t="s">
        <v>105</v>
      </c>
      <c r="B26" s="14" t="s">
        <v>88</v>
      </c>
      <c r="C26" s="8" t="s">
        <v>88</v>
      </c>
      <c r="D26" s="36">
        <f t="shared" si="0"/>
        <v>0</v>
      </c>
      <c r="E26" s="9">
        <f>SUMIFS('2013Figures'!$J:$J,'2013Figures'!$B:$B,"BrokerToCy",'2013Figures'!$G:$G,"E1",'2013Figures'!$K:$K,6,'2013Figures'!$E:$E,$B$1)</f>
        <v>0</v>
      </c>
      <c r="F26" s="9">
        <f>SUMIFS('2013Figures'!$J:$J,'2013Figures'!$B:$B,"BrokerToCy",'2013Figures'!$G:$G,"P1",'2013Figures'!$K:$K,6,'2013Figures'!$E:$E,$B$1)</f>
        <v>0</v>
      </c>
      <c r="G26" s="9">
        <f>SUMIFS('2013Figures'!$J:$J,'2013Figures'!$B:$B,"CyToBroker",'2013Figures'!$G:$G,"E1",'2013Figures'!$K:$K,6,'2013Figures'!$E:$E,$B$1)</f>
        <v>0</v>
      </c>
      <c r="H26" s="9">
        <f>SUMIFS('2013Figures'!$J:$J,'2013Figures'!$B:$B,"CyToBroker",'2013Figures'!$G:$G,"P1",'2013Figures'!$K:$K,6,'2013Figures'!$E:$E,$B$1)</f>
        <v>0</v>
      </c>
      <c r="I26" s="11"/>
      <c r="K26" s="11"/>
      <c r="L26" s="41">
        <f t="shared" si="8"/>
        <v>0</v>
      </c>
      <c r="M26" s="52">
        <f>SUMIFS('2012Figures'!$J:$J,'2012Figures'!$B:$B,"BrokerToCy",'2012Figures'!$G:$G,"E1",'2012Figures'!$K:$K,6,'2012Figures'!$E:$E,$B$1)</f>
        <v>0</v>
      </c>
      <c r="N26" s="52">
        <f>SUMIFS('2012Figures'!$J:$J,'2012Figures'!$B:$B,"BrokerToCy",'2012Figures'!$G:$G,"P1",'2012Figures'!$K:$K,6,'2012Figures'!$E:$E,$B$1)</f>
        <v>0</v>
      </c>
      <c r="O26" s="52">
        <f>SUMIFS('2012Figures'!$J:$J,'2012Figures'!$B:$B,"CyToBroker",'2012Figures'!$G:$G,"E1",'2012Figures'!$K:$K,6,'2012Figures'!$E:$E,$B$1)</f>
        <v>0</v>
      </c>
      <c r="P26" s="52">
        <f>SUMIFS('2012Figures'!$J:$J,'2012Figures'!$B:$B,"CyToBroker",'2012Figures'!$G:$G,"P1",'2012Figures'!$K:$K,6,'2012Figures'!$E:$E,$B$1)</f>
        <v>0</v>
      </c>
      <c r="Q26" s="11"/>
      <c r="R26" s="46" t="str">
        <f t="shared" si="9"/>
        <v/>
      </c>
      <c r="S26" s="46" t="str">
        <f t="shared" si="9"/>
        <v/>
      </c>
      <c r="T26" s="46" t="str">
        <f t="shared" si="9"/>
        <v/>
      </c>
      <c r="U26" s="46" t="str">
        <f t="shared" si="9"/>
        <v/>
      </c>
      <c r="V26" s="46" t="str">
        <f t="shared" si="9"/>
        <v/>
      </c>
    </row>
    <row r="27" spans="1:22" x14ac:dyDescent="0.2">
      <c r="A27" s="35" t="s">
        <v>106</v>
      </c>
      <c r="B27" s="14" t="s">
        <v>88</v>
      </c>
      <c r="C27" s="8" t="s">
        <v>88</v>
      </c>
      <c r="D27" s="36">
        <f t="shared" si="0"/>
        <v>0</v>
      </c>
      <c r="E27" s="9">
        <f>SUMIFS('2013Figures'!$J:$J,'2013Figures'!$B:$B,"BrokerToCy",'2013Figures'!$G:$G,"E1",'2013Figures'!$K:$K,7,'2013Figures'!$E:$E,$B$1)</f>
        <v>0</v>
      </c>
      <c r="F27" s="9">
        <f>SUMIFS('2013Figures'!$J:$J,'2013Figures'!$B:$B,"BrokerToCy",'2013Figures'!$G:$G,"P1",'2013Figures'!$K:$K,7,'2013Figures'!$E:$E,$B$1)</f>
        <v>0</v>
      </c>
      <c r="G27" s="9">
        <f>SUMIFS('2013Figures'!$J:$J,'2013Figures'!$B:$B,"CyToBroker",'2013Figures'!$G:$G,"E1",'2013Figures'!$K:$K,7,'2013Figures'!$E:$E,$B$1)</f>
        <v>0</v>
      </c>
      <c r="H27" s="9">
        <f>SUMIFS('2013Figures'!$J:$J,'2013Figures'!$B:$B,"CyToBroker",'2013Figures'!$G:$G,"P1",'2013Figures'!$K:$K,7,'2013Figures'!$E:$E,$B$1)</f>
        <v>0</v>
      </c>
      <c r="I27" s="11"/>
      <c r="K27" s="11"/>
      <c r="L27" s="41">
        <f t="shared" si="8"/>
        <v>0</v>
      </c>
      <c r="M27" s="52">
        <f>SUMIFS('2012Figures'!$J:$J,'2012Figures'!$B:$B,"BrokerToCy",'2012Figures'!$G:$G,"E1",'2012Figures'!$K:$K,7,'2012Figures'!$E:$E,$B$1)</f>
        <v>0</v>
      </c>
      <c r="N27" s="52">
        <f>SUMIFS('2012Figures'!$J:$J,'2012Figures'!$B:$B,"BrokerToCy",'2012Figures'!$G:$G,"P1",'2012Figures'!$K:$K,7,'2012Figures'!$E:$E,$B$1)</f>
        <v>0</v>
      </c>
      <c r="O27" s="52">
        <f>SUMIFS('2012Figures'!$J:$J,'2012Figures'!$B:$B,"CyToBroker",'2012Figures'!$G:$G,"E1",'2012Figures'!$K:$K,7,'2012Figures'!$E:$E,$B$1)</f>
        <v>0</v>
      </c>
      <c r="P27" s="52">
        <f>SUMIFS('2012Figures'!$J:$J,'2012Figures'!$B:$B,"CyToBroker",'2012Figures'!$G:$G,"P1",'2012Figures'!$K:$K,7,'2012Figures'!$E:$E,$B$1)</f>
        <v>0</v>
      </c>
      <c r="Q27" s="11"/>
      <c r="R27" s="46" t="str">
        <f t="shared" si="9"/>
        <v/>
      </c>
      <c r="S27" s="46" t="str">
        <f t="shared" si="9"/>
        <v/>
      </c>
      <c r="T27" s="46" t="str">
        <f t="shared" si="9"/>
        <v/>
      </c>
      <c r="U27" s="46" t="str">
        <f t="shared" si="9"/>
        <v/>
      </c>
      <c r="V27" s="46" t="str">
        <f t="shared" si="9"/>
        <v/>
      </c>
    </row>
    <row r="28" spans="1:22" x14ac:dyDescent="0.2">
      <c r="A28" s="35" t="s">
        <v>107</v>
      </c>
      <c r="B28" s="14" t="s">
        <v>88</v>
      </c>
      <c r="C28" s="8" t="s">
        <v>88</v>
      </c>
      <c r="D28" s="36">
        <f t="shared" si="0"/>
        <v>0</v>
      </c>
      <c r="E28" s="9">
        <f>SUMIFS('2013Figures'!$J:$J,'2013Figures'!$B:$B,"BrokerToCy",'2013Figures'!$G:$G,"E1",'2013Figures'!$K:$K,91,'2013Figures'!$E:$E,$B$1)</f>
        <v>0</v>
      </c>
      <c r="F28" s="9">
        <f>SUMIFS('2013Figures'!$J:$J,'2013Figures'!$B:$B,"BrokerToCy",'2013Figures'!$G:$G,"P1",'2013Figures'!$K:$K,91,'2013Figures'!$E:$E,$B$1)</f>
        <v>0</v>
      </c>
      <c r="G28" s="9">
        <f>SUMIFS('2013Figures'!$J:$J,'2013Figures'!$B:$B,"CyToBroker",'2013Figures'!$G:$G,"E1",'2013Figures'!$K:$K,91,'2013Figures'!$E:$E,$B$1)</f>
        <v>0</v>
      </c>
      <c r="H28" s="9">
        <f>SUMIFS('2013Figures'!$J:$J,'2013Figures'!$B:$B,"CyToBroker",'2013Figures'!$G:$G,"P1",'2013Figures'!$K:$K,91,'2013Figures'!$E:$E,$B$1)</f>
        <v>0</v>
      </c>
      <c r="I28" s="11"/>
      <c r="K28" s="11"/>
      <c r="L28" s="41">
        <f t="shared" si="8"/>
        <v>0</v>
      </c>
      <c r="M28" s="52">
        <f>SUMIFS('2012Figures'!$J:$J,'2012Figures'!$B:$B,"BrokerToCy",'2012Figures'!$G:$G,"E1",'2012Figures'!$K:$K,91,'2012Figures'!$E:$E,$B$1)</f>
        <v>0</v>
      </c>
      <c r="N28" s="52">
        <f>SUMIFS('2012Figures'!$J:$J,'2012Figures'!$B:$B,"BrokerToCy",'2012Figures'!$G:$G,"P1",'2012Figures'!$K:$K,91,'2012Figures'!$E:$E,$B$1)</f>
        <v>0</v>
      </c>
      <c r="O28" s="52">
        <f>SUMIFS('2012Figures'!$J:$J,'2012Figures'!$B:$B,"CyToBroker",'2012Figures'!$G:$G,"E1",'2012Figures'!$K:$K,91,'2012Figures'!$E:$E,$B$1)</f>
        <v>0</v>
      </c>
      <c r="P28" s="52">
        <f>SUMIFS('2012Figures'!$J:$J,'2012Figures'!$B:$B,"CyToBroker",'2012Figures'!$G:$G,"P1",'2012Figures'!$K:$K,91,'2012Figures'!$E:$E,$B$1)</f>
        <v>0</v>
      </c>
      <c r="Q28" s="11"/>
      <c r="R28" s="46" t="str">
        <f t="shared" si="9"/>
        <v/>
      </c>
      <c r="S28" s="46" t="str">
        <f t="shared" si="9"/>
        <v/>
      </c>
      <c r="T28" s="46" t="str">
        <f t="shared" si="9"/>
        <v/>
      </c>
      <c r="U28" s="46" t="str">
        <f t="shared" si="9"/>
        <v/>
      </c>
      <c r="V28" s="46" t="str">
        <f t="shared" si="9"/>
        <v/>
      </c>
    </row>
    <row r="29" spans="1:22" x14ac:dyDescent="0.2">
      <c r="A29" s="35" t="s">
        <v>108</v>
      </c>
      <c r="B29" s="14" t="s">
        <v>88</v>
      </c>
      <c r="C29" s="8" t="s">
        <v>88</v>
      </c>
      <c r="D29" s="36">
        <f t="shared" si="0"/>
        <v>0</v>
      </c>
      <c r="E29" s="9">
        <f>SUMIFS('2013Figures'!$J:$J,'2013Figures'!$B:$B,"BrokerToCy",'2013Figures'!$G:$G,"E1",'2013Figures'!$K:$K,97,'2013Figures'!$E:$E,$B$1)</f>
        <v>0</v>
      </c>
      <c r="F29" s="9">
        <f>SUMIFS('2013Figures'!$J:$J,'2013Figures'!$B:$B,"BrokerToCy",'2013Figures'!$G:$G,"P1",'2013Figures'!$K:$K,97,'2013Figures'!$E:$E,$B$1)</f>
        <v>0</v>
      </c>
      <c r="G29" s="9">
        <f>SUMIFS('2013Figures'!$J:$J,'2013Figures'!$B:$B,"CyToBroker",'2013Figures'!$G:$G,"E1",'2013Figures'!$K:$K,97,'2013Figures'!$E:$E,$B$1)</f>
        <v>0</v>
      </c>
      <c r="H29" s="9">
        <f>SUMIFS('2013Figures'!$J:$J,'2013Figures'!$B:$B,"CyToBroker",'2013Figures'!$G:$G,"P1",'2013Figures'!$K:$K,97,'2013Figures'!$E:$E,$B$1)</f>
        <v>0</v>
      </c>
      <c r="I29" s="11"/>
      <c r="K29" s="11"/>
      <c r="L29" s="41">
        <f t="shared" si="8"/>
        <v>0</v>
      </c>
      <c r="M29" s="52">
        <f>SUMIFS('2012Figures'!$J:$J,'2012Figures'!$B:$B,"BrokerToCy",'2012Figures'!$G:$G,"E1",'2012Figures'!$K:$K,97,'2012Figures'!$E:$E,$B$1)</f>
        <v>0</v>
      </c>
      <c r="N29" s="52">
        <f>SUMIFS('2012Figures'!$J:$J,'2012Figures'!$B:$B,"BrokerToCy",'2012Figures'!$G:$G,"P1",'2012Figures'!$K:$K,97,'2012Figures'!$E:$E,$B$1)</f>
        <v>0</v>
      </c>
      <c r="O29" s="52">
        <f>SUMIFS('2012Figures'!$J:$J,'2012Figures'!$B:$B,"CyToBroker",'2012Figures'!$G:$G,"E1",'2012Figures'!$K:$K,97,'2012Figures'!$E:$E,$B$1)</f>
        <v>0</v>
      </c>
      <c r="P29" s="52">
        <f>SUMIFS('2012Figures'!$J:$J,'2012Figures'!$B:$B,"CyToBroker",'2012Figures'!$G:$G,"P1",'2012Figures'!$K:$K,97,'2012Figures'!$E:$E,$B$1)</f>
        <v>0</v>
      </c>
      <c r="Q29" s="11"/>
      <c r="R29" s="46" t="str">
        <f t="shared" si="9"/>
        <v/>
      </c>
      <c r="S29" s="46" t="str">
        <f t="shared" si="9"/>
        <v/>
      </c>
      <c r="T29" s="46" t="str">
        <f t="shared" si="9"/>
        <v/>
      </c>
      <c r="U29" s="46" t="str">
        <f t="shared" si="9"/>
        <v/>
      </c>
      <c r="V29" s="46" t="str">
        <f t="shared" si="9"/>
        <v/>
      </c>
    </row>
    <row r="30" spans="1:22" x14ac:dyDescent="0.2">
      <c r="A30" s="21"/>
      <c r="B30" s="21" t="s">
        <v>92</v>
      </c>
      <c r="C30" s="22"/>
      <c r="D30" s="23">
        <f t="shared" si="0"/>
        <v>980267</v>
      </c>
      <c r="E30" s="23">
        <f>SUM(E21:E29)</f>
        <v>3945</v>
      </c>
      <c r="F30" s="23">
        <f t="shared" ref="F30:H30" si="10">SUM(F21:F29)</f>
        <v>0</v>
      </c>
      <c r="G30" s="23">
        <f t="shared" si="10"/>
        <v>976322</v>
      </c>
      <c r="H30" s="23">
        <f t="shared" si="10"/>
        <v>0</v>
      </c>
      <c r="I30" s="21"/>
      <c r="J30" s="22"/>
      <c r="K30" s="21"/>
      <c r="L30" s="43">
        <f t="shared" si="8"/>
        <v>1193648</v>
      </c>
      <c r="M30" s="43">
        <f>SUM(M21:M29)</f>
        <v>5331</v>
      </c>
      <c r="N30" s="43">
        <f t="shared" ref="N30:P30" si="11">SUM(N21:N29)</f>
        <v>0</v>
      </c>
      <c r="O30" s="43">
        <f t="shared" si="11"/>
        <v>1188317</v>
      </c>
      <c r="P30" s="43">
        <f t="shared" si="11"/>
        <v>0</v>
      </c>
      <c r="Q30" s="21"/>
      <c r="R30" s="21"/>
      <c r="S30" s="21"/>
      <c r="T30" s="21"/>
      <c r="U30" s="21"/>
      <c r="V30" s="21"/>
    </row>
    <row r="31" spans="1:22" x14ac:dyDescent="0.2">
      <c r="A31" s="28">
        <v>101</v>
      </c>
      <c r="B31" s="28" t="s">
        <v>52</v>
      </c>
      <c r="C31" s="17" t="s">
        <v>88</v>
      </c>
      <c r="D31" s="18">
        <f>SUMIFS('2013Figures'!$J:$J,'2013Figures'!$C:$C,$A31,'2013Figures'!$E:$E,$B$1)</f>
        <v>87329</v>
      </c>
      <c r="E31" s="18">
        <f>SUMIFS('2013Figures'!$J:$J,'2013Figures'!$C:$C,$A31,'2013Figures'!$B:$B,"BrokerToCy",'2013Figures'!$G:$G,"E1",'2013Figures'!$E:$E,$B$1)</f>
        <v>0</v>
      </c>
      <c r="F31" s="18">
        <f>SUMIFS('2013Figures'!$J:$J,'2013Figures'!$C:$C,$A31,'2013Figures'!$B:$B,"BrokerToCy",'2013Figures'!$G:$G,"P1",'2013Figures'!$E:$E,$B$1)</f>
        <v>0</v>
      </c>
      <c r="G31" s="18">
        <f>SUMIFS('2013Figures'!$J:$J,'2013Figures'!$C:$C,$A31,'2013Figures'!$B:$B,"CyToBroker",'2013Figures'!$G:$G,"E1",'2013Figures'!$E:$E,$B$1)</f>
        <v>87329</v>
      </c>
      <c r="H31" s="18">
        <f>SUMIFS('2013Figures'!$J:$J,'2013Figures'!$C:$C,$A31,'2013Figures'!$B:$B,"CyToBroker",'2013Figures'!$G:$G,"P1",'2013Figures'!$E:$E,$B$1)</f>
        <v>0</v>
      </c>
      <c r="I31" s="28"/>
      <c r="J31" s="17"/>
      <c r="K31" s="28"/>
      <c r="L31" s="50">
        <f>SUMIFS('2012Figures'!$J:$J,'2012Figures'!$C:$C,$A31,'2012Figures'!$E:$E,$B$1)</f>
        <v>109164</v>
      </c>
      <c r="M31" s="50">
        <f>SUMIFS('2012Figures'!$J:$J,'2012Figures'!$C:$C,$A31,'2012Figures'!$B:$B,"BrokerToCy",'2012Figures'!$G:$G,"E1",'2012Figures'!$E:$E,$B$1)</f>
        <v>0</v>
      </c>
      <c r="N31" s="50">
        <f>SUMIFS('2012Figures'!$J:$J,'2012Figures'!$C:$C,$A31,'2012Figures'!$B:$B,"BrokerToCy",'2012Figures'!$G:$G,"P1",'2012Figures'!$E:$E,$B$1)</f>
        <v>0</v>
      </c>
      <c r="O31" s="50">
        <f>SUMIFS('2012Figures'!$J:$J,'2012Figures'!$C:$C,$A31,'2012Figures'!$B:$B,"CyToBroker",'2012Figures'!$G:$G,"E1",'2012Figures'!$E:$E,$B$1)</f>
        <v>109164</v>
      </c>
      <c r="P31" s="50">
        <f>SUMIFS('2012Figures'!$J:$J,'2012Figures'!$C:$C,$A31,'2012Figures'!$B:$B,"CyToBroker",'2012Figures'!$G:$G,"P1",'2012Figures'!$E:$E,$B$1)</f>
        <v>0</v>
      </c>
      <c r="Q31" s="28"/>
      <c r="R31" s="46">
        <f t="shared" ref="R31:V94" si="12">IF(L31=0,"",ROUND(D31/L31-1,2))</f>
        <v>-0.2</v>
      </c>
      <c r="S31" s="46" t="str">
        <f t="shared" si="12"/>
        <v/>
      </c>
      <c r="T31" s="46" t="str">
        <f t="shared" si="12"/>
        <v/>
      </c>
      <c r="U31" s="46">
        <f t="shared" si="12"/>
        <v>-0.2</v>
      </c>
      <c r="V31" s="46" t="str">
        <f t="shared" si="12"/>
        <v/>
      </c>
    </row>
    <row r="32" spans="1:22" x14ac:dyDescent="0.2">
      <c r="A32" s="1">
        <v>101</v>
      </c>
      <c r="B32" s="1" t="s">
        <v>52</v>
      </c>
      <c r="C32" s="8">
        <v>11</v>
      </c>
      <c r="D32" s="29">
        <f>SUMIFS('2013Figures'!$J:$J,'2013Figures'!$C:$C,$A32,'2013Figures'!$H:$H,$B32,'2013Figures'!$I:$I,$C32,'2013Figures'!$E:$E,$B$1)</f>
        <v>0</v>
      </c>
      <c r="E32" s="9">
        <f>SUMIFS('2013Figures'!$J:$J,'2013Figures'!$C:$C,$A32,'2013Figures'!$H:$H,$B32,'2013Figures'!$I:$I,$C32,'2013Figures'!$B:$B,"BrokerToCy",'2013Figures'!$G:$G,"E1",'2013Figures'!$E:$E,$B$1)</f>
        <v>0</v>
      </c>
      <c r="F32" s="9">
        <f>SUMIFS('2013Figures'!$J:$J,'2013Figures'!$C:$C,$A32,'2013Figures'!$H:$H,$B32,'2013Figures'!$I:$I,$C32,'2013Figures'!$B:$B,"BrokerToCy",'2013Figures'!$G:$G,"P1",'2013Figures'!$E:$E,$B$1)</f>
        <v>0</v>
      </c>
      <c r="G32" s="9">
        <f>SUMIFS('2013Figures'!$J:$J,'2013Figures'!$C:$C,$A32,'2013Figures'!$H:$H,$B32,'2013Figures'!$I:$I,$C32,'2013Figures'!$B:$B,"CyToBroker",'2013Figures'!$G:$G,"E1",'2013Figures'!$E:$E,$B$1)</f>
        <v>0</v>
      </c>
      <c r="H32" s="9">
        <f>SUMIFS('2013Figures'!$J:$J,'2013Figures'!$C:$C,$A32,'2013Figures'!$H:$H,$B32,'2013Figures'!$I:$I,$C32,'2013Figures'!$B:$B,"CyToBroker",'2013Figures'!$G:$G,"P1",'2013Figures'!$E:$E,$B$1)</f>
        <v>0</v>
      </c>
      <c r="L32" s="42">
        <f>SUMIFS('2012Figures'!$J:$J,'2012Figures'!$C:$C,$A32,'2012Figures'!$H:$H,$B32,'2012Figures'!$I:$I,$C32,'2012Figures'!$E:$E,$B$1)</f>
        <v>0</v>
      </c>
      <c r="M32" s="52">
        <f>SUMIFS('2012Figures'!$J:$J,'2012Figures'!$C:$C,$A32,'2012Figures'!$H:$H,$B32,'2012Figures'!$I:$I,$C32,'2012Figures'!$B:$B,"BrokerToCy",'2012Figures'!$G:$G,"E1",'2012Figures'!$E:$E,$B$1)</f>
        <v>0</v>
      </c>
      <c r="N32" s="52">
        <f>SUMIFS('2012Figures'!$J:$J,'2012Figures'!$C:$C,$A32,'2012Figures'!$H:$H,$B32,'2012Figures'!$I:$I,$C32,'2012Figures'!$B:$B,"BrokerToCy",'2012Figures'!$G:$G,"P1",'2012Figures'!$E:$E,$B$1)</f>
        <v>0</v>
      </c>
      <c r="O32" s="52">
        <f>SUMIFS('2012Figures'!$J:$J,'2012Figures'!$C:$C,$A32,'2012Figures'!$H:$H,$B32,'2012Figures'!$I:$I,$C32,'2012Figures'!$B:$B,"CyToBroker",'2012Figures'!$G:$G,"E1",'2012Figures'!$E:$E,$B$1)</f>
        <v>0</v>
      </c>
      <c r="P32" s="52">
        <f>SUMIFS('2012Figures'!$J:$J,'2012Figures'!$C:$C,$A32,'2012Figures'!$H:$H,$B32,'2012Figures'!$I:$I,$C32,'2012Figures'!$B:$B,"CyToBroker",'2012Figures'!$G:$G,"P1",'2012Figures'!$E:$E,$B$1)</f>
        <v>0</v>
      </c>
      <c r="R32" s="46" t="str">
        <f t="shared" si="12"/>
        <v/>
      </c>
      <c r="S32" s="46" t="str">
        <f t="shared" si="12"/>
        <v/>
      </c>
      <c r="T32" s="46" t="str">
        <f t="shared" si="12"/>
        <v/>
      </c>
      <c r="U32" s="46" t="str">
        <f t="shared" si="12"/>
        <v/>
      </c>
      <c r="V32" s="46" t="str">
        <f t="shared" si="12"/>
        <v/>
      </c>
    </row>
    <row r="33" spans="1:22" x14ac:dyDescent="0.2">
      <c r="A33" s="1">
        <v>101</v>
      </c>
      <c r="B33" s="1" t="s">
        <v>52</v>
      </c>
      <c r="C33" s="8">
        <v>10</v>
      </c>
      <c r="D33" s="29">
        <f>SUMIFS('2013Figures'!$J:$J,'2013Figures'!$C:$C,$A33,'2013Figures'!$H:$H,$B33,'2013Figures'!$I:$I,$C33,'2013Figures'!$E:$E,$B$1)</f>
        <v>0</v>
      </c>
      <c r="E33" s="9">
        <f>SUMIFS('2013Figures'!$J:$J,'2013Figures'!$C:$C,$A33,'2013Figures'!$H:$H,$B33,'2013Figures'!$I:$I,$C33,'2013Figures'!$B:$B,"BrokerToCy",'2013Figures'!$G:$G,"E1",'2013Figures'!$E:$E,$B$1)</f>
        <v>0</v>
      </c>
      <c r="F33" s="9">
        <f>SUMIFS('2013Figures'!$J:$J,'2013Figures'!$C:$C,$A33,'2013Figures'!$H:$H,$B33,'2013Figures'!$I:$I,$C33,'2013Figures'!$B:$B,"BrokerToCy",'2013Figures'!$G:$G,"P1",'2013Figures'!$E:$E,$B$1)</f>
        <v>0</v>
      </c>
      <c r="G33" s="9">
        <f>SUMIFS('2013Figures'!$J:$J,'2013Figures'!$C:$C,$A33,'2013Figures'!$H:$H,$B33,'2013Figures'!$I:$I,$C33,'2013Figures'!$B:$B,"CyToBroker",'2013Figures'!$G:$G,"E1",'2013Figures'!$E:$E,$B$1)</f>
        <v>0</v>
      </c>
      <c r="H33" s="9">
        <f>SUMIFS('2013Figures'!$J:$J,'2013Figures'!$C:$C,$A33,'2013Figures'!$H:$H,$B33,'2013Figures'!$I:$I,$C33,'2013Figures'!$B:$B,"CyToBroker",'2013Figures'!$G:$G,"P1",'2013Figures'!$E:$E,$B$1)</f>
        <v>0</v>
      </c>
      <c r="J33" s="8">
        <v>201501</v>
      </c>
      <c r="L33" s="42">
        <f>SUMIFS('2012Figures'!$J:$J,'2012Figures'!$C:$C,$A33,'2012Figures'!$H:$H,$B33,'2012Figures'!$I:$I,$C33,'2012Figures'!$E:$E,$B$1)</f>
        <v>0</v>
      </c>
      <c r="M33" s="52">
        <f>SUMIFS('2012Figures'!$J:$J,'2012Figures'!$C:$C,$A33,'2012Figures'!$H:$H,$B33,'2012Figures'!$I:$I,$C33,'2012Figures'!$B:$B,"BrokerToCy",'2012Figures'!$G:$G,"E1",'2012Figures'!$E:$E,$B$1)</f>
        <v>0</v>
      </c>
      <c r="N33" s="52">
        <f>SUMIFS('2012Figures'!$J:$J,'2012Figures'!$C:$C,$A33,'2012Figures'!$H:$H,$B33,'2012Figures'!$I:$I,$C33,'2012Figures'!$B:$B,"BrokerToCy",'2012Figures'!$G:$G,"P1",'2012Figures'!$E:$E,$B$1)</f>
        <v>0</v>
      </c>
      <c r="O33" s="52">
        <f>SUMIFS('2012Figures'!$J:$J,'2012Figures'!$C:$C,$A33,'2012Figures'!$H:$H,$B33,'2012Figures'!$I:$I,$C33,'2012Figures'!$B:$B,"CyToBroker",'2012Figures'!$G:$G,"E1",'2012Figures'!$E:$E,$B$1)</f>
        <v>0</v>
      </c>
      <c r="P33" s="52">
        <f>SUMIFS('2012Figures'!$J:$J,'2012Figures'!$C:$C,$A33,'2012Figures'!$H:$H,$B33,'2012Figures'!$I:$I,$C33,'2012Figures'!$B:$B,"CyToBroker",'2012Figures'!$G:$G,"P1",'2012Figures'!$E:$E,$B$1)</f>
        <v>0</v>
      </c>
      <c r="R33" s="46" t="str">
        <f t="shared" si="12"/>
        <v/>
      </c>
      <c r="S33" s="46" t="str">
        <f t="shared" si="12"/>
        <v/>
      </c>
      <c r="T33" s="46" t="str">
        <f t="shared" si="12"/>
        <v/>
      </c>
      <c r="U33" s="46" t="str">
        <f t="shared" si="12"/>
        <v/>
      </c>
      <c r="V33" s="46" t="str">
        <f t="shared" si="12"/>
        <v/>
      </c>
    </row>
    <row r="34" spans="1:22" x14ac:dyDescent="0.2">
      <c r="A34" s="1">
        <v>101</v>
      </c>
      <c r="B34" s="1" t="s">
        <v>52</v>
      </c>
      <c r="C34" s="8">
        <v>9</v>
      </c>
      <c r="D34" s="29">
        <f>SUMIFS('2013Figures'!$J:$J,'2013Figures'!$C:$C,$A34,'2013Figures'!$H:$H,$B34,'2013Figures'!$I:$I,$C34,'2013Figures'!$E:$E,$B$1)</f>
        <v>0</v>
      </c>
      <c r="E34" s="9">
        <f>SUMIFS('2013Figures'!$J:$J,'2013Figures'!$C:$C,$A34,'2013Figures'!$H:$H,$B34,'2013Figures'!$I:$I,$C34,'2013Figures'!$B:$B,"BrokerToCy",'2013Figures'!$G:$G,"E1",'2013Figures'!$E:$E,$B$1)</f>
        <v>0</v>
      </c>
      <c r="F34" s="9">
        <f>SUMIFS('2013Figures'!$J:$J,'2013Figures'!$C:$C,$A34,'2013Figures'!$H:$H,$B34,'2013Figures'!$I:$I,$C34,'2013Figures'!$B:$B,"BrokerToCy",'2013Figures'!$G:$G,"P1",'2013Figures'!$E:$E,$B$1)</f>
        <v>0</v>
      </c>
      <c r="G34" s="9">
        <f>SUMIFS('2013Figures'!$J:$J,'2013Figures'!$C:$C,$A34,'2013Figures'!$H:$H,$B34,'2013Figures'!$I:$I,$C34,'2013Figures'!$B:$B,"CyToBroker",'2013Figures'!$G:$G,"E1",'2013Figures'!$E:$E,$B$1)</f>
        <v>0</v>
      </c>
      <c r="H34" s="9">
        <f>SUMIFS('2013Figures'!$J:$J,'2013Figures'!$C:$C,$A34,'2013Figures'!$H:$H,$B34,'2013Figures'!$I:$I,$C34,'2013Figures'!$B:$B,"CyToBroker",'2013Figures'!$G:$G,"P1",'2013Figures'!$E:$E,$B$1)</f>
        <v>0</v>
      </c>
      <c r="J34" s="8">
        <v>201401</v>
      </c>
      <c r="L34" s="42">
        <f>SUMIFS('2012Figures'!$J:$J,'2012Figures'!$C:$C,$A34,'2012Figures'!$H:$H,$B34,'2012Figures'!$I:$I,$C34,'2012Figures'!$E:$E,$B$1)</f>
        <v>0</v>
      </c>
      <c r="M34" s="52">
        <f>SUMIFS('2012Figures'!$J:$J,'2012Figures'!$C:$C,$A34,'2012Figures'!$H:$H,$B34,'2012Figures'!$I:$I,$C34,'2012Figures'!$B:$B,"BrokerToCy",'2012Figures'!$G:$G,"E1",'2012Figures'!$E:$E,$B$1)</f>
        <v>0</v>
      </c>
      <c r="N34" s="52">
        <f>SUMIFS('2012Figures'!$J:$J,'2012Figures'!$C:$C,$A34,'2012Figures'!$H:$H,$B34,'2012Figures'!$I:$I,$C34,'2012Figures'!$B:$B,"BrokerToCy",'2012Figures'!$G:$G,"P1",'2012Figures'!$E:$E,$B$1)</f>
        <v>0</v>
      </c>
      <c r="O34" s="52">
        <f>SUMIFS('2012Figures'!$J:$J,'2012Figures'!$C:$C,$A34,'2012Figures'!$H:$H,$B34,'2012Figures'!$I:$I,$C34,'2012Figures'!$B:$B,"CyToBroker",'2012Figures'!$G:$G,"E1",'2012Figures'!$E:$E,$B$1)</f>
        <v>0</v>
      </c>
      <c r="P34" s="52">
        <f>SUMIFS('2012Figures'!$J:$J,'2012Figures'!$C:$C,$A34,'2012Figures'!$H:$H,$B34,'2012Figures'!$I:$I,$C34,'2012Figures'!$B:$B,"CyToBroker",'2012Figures'!$G:$G,"P1",'2012Figures'!$E:$E,$B$1)</f>
        <v>0</v>
      </c>
      <c r="R34" s="46" t="str">
        <f t="shared" si="12"/>
        <v/>
      </c>
      <c r="S34" s="46" t="str">
        <f t="shared" si="12"/>
        <v/>
      </c>
      <c r="T34" s="46" t="str">
        <f t="shared" si="12"/>
        <v/>
      </c>
      <c r="U34" s="46" t="str">
        <f t="shared" si="12"/>
        <v/>
      </c>
      <c r="V34" s="46" t="str">
        <f t="shared" si="12"/>
        <v/>
      </c>
    </row>
    <row r="35" spans="1:22" x14ac:dyDescent="0.2">
      <c r="A35" s="1">
        <v>101</v>
      </c>
      <c r="B35" s="1" t="s">
        <v>52</v>
      </c>
      <c r="C35" s="8">
        <v>8</v>
      </c>
      <c r="D35" s="29">
        <f>SUMIFS('2013Figures'!$J:$J,'2013Figures'!$C:$C,$A35,'2013Figures'!$H:$H,$B35,'2013Figures'!$I:$I,$C35,'2013Figures'!$E:$E,$B$1)</f>
        <v>21</v>
      </c>
      <c r="E35" s="9">
        <f>SUMIFS('2013Figures'!$J:$J,'2013Figures'!$C:$C,$A35,'2013Figures'!$H:$H,$B35,'2013Figures'!$I:$I,$C35,'2013Figures'!$B:$B,"BrokerToCy",'2013Figures'!$G:$G,"E1",'2013Figures'!$E:$E,$B$1)</f>
        <v>0</v>
      </c>
      <c r="F35" s="9">
        <f>SUMIFS('2013Figures'!$J:$J,'2013Figures'!$C:$C,$A35,'2013Figures'!$H:$H,$B35,'2013Figures'!$I:$I,$C35,'2013Figures'!$B:$B,"BrokerToCy",'2013Figures'!$G:$G,"P1",'2013Figures'!$E:$E,$B$1)</f>
        <v>0</v>
      </c>
      <c r="G35" s="9">
        <f>SUMIFS('2013Figures'!$J:$J,'2013Figures'!$C:$C,$A35,'2013Figures'!$H:$H,$B35,'2013Figures'!$I:$I,$C35,'2013Figures'!$B:$B,"CyToBroker",'2013Figures'!$G:$G,"E1",'2013Figures'!$E:$E,$B$1)</f>
        <v>21</v>
      </c>
      <c r="H35" s="9">
        <f>SUMIFS('2013Figures'!$J:$J,'2013Figures'!$C:$C,$A35,'2013Figures'!$H:$H,$B35,'2013Figures'!$I:$I,$C35,'2013Figures'!$B:$B,"CyToBroker",'2013Figures'!$G:$G,"P1",'2013Figures'!$E:$E,$B$1)</f>
        <v>0</v>
      </c>
      <c r="I35" s="30"/>
      <c r="J35" s="31">
        <v>201301</v>
      </c>
      <c r="K35" s="30"/>
      <c r="L35" s="42">
        <f>SUMIFS('2012Figures'!$J:$J,'2012Figures'!$C:$C,$A35,'2012Figures'!$H:$H,$B35,'2012Figures'!$I:$I,$C35,'2012Figures'!$E:$E,$B$1)</f>
        <v>0</v>
      </c>
      <c r="M35" s="52">
        <f>SUMIFS('2012Figures'!$J:$J,'2012Figures'!$C:$C,$A35,'2012Figures'!$H:$H,$B35,'2012Figures'!$I:$I,$C35,'2012Figures'!$B:$B,"BrokerToCy",'2012Figures'!$G:$G,"E1",'2012Figures'!$E:$E,$B$1)</f>
        <v>0</v>
      </c>
      <c r="N35" s="52">
        <f>SUMIFS('2012Figures'!$J:$J,'2012Figures'!$C:$C,$A35,'2012Figures'!$H:$H,$B35,'2012Figures'!$I:$I,$C35,'2012Figures'!$B:$B,"BrokerToCy",'2012Figures'!$G:$G,"P1",'2012Figures'!$E:$E,$B$1)</f>
        <v>0</v>
      </c>
      <c r="O35" s="52">
        <f>SUMIFS('2012Figures'!$J:$J,'2012Figures'!$C:$C,$A35,'2012Figures'!$H:$H,$B35,'2012Figures'!$I:$I,$C35,'2012Figures'!$B:$B,"CyToBroker",'2012Figures'!$G:$G,"E1",'2012Figures'!$E:$E,$B$1)</f>
        <v>0</v>
      </c>
      <c r="P35" s="52">
        <f>SUMIFS('2012Figures'!$J:$J,'2012Figures'!$C:$C,$A35,'2012Figures'!$H:$H,$B35,'2012Figures'!$I:$I,$C35,'2012Figures'!$B:$B,"CyToBroker",'2012Figures'!$G:$G,"P1",'2012Figures'!$E:$E,$B$1)</f>
        <v>0</v>
      </c>
      <c r="Q35" s="30"/>
      <c r="R35" s="46" t="str">
        <f t="shared" si="12"/>
        <v/>
      </c>
      <c r="S35" s="46" t="str">
        <f t="shared" si="12"/>
        <v/>
      </c>
      <c r="T35" s="46" t="str">
        <f t="shared" si="12"/>
        <v/>
      </c>
      <c r="U35" s="46" t="str">
        <f t="shared" si="12"/>
        <v/>
      </c>
      <c r="V35" s="46" t="str">
        <f t="shared" si="12"/>
        <v/>
      </c>
    </row>
    <row r="36" spans="1:22" x14ac:dyDescent="0.2">
      <c r="A36" s="1">
        <v>101</v>
      </c>
      <c r="B36" s="1" t="s">
        <v>52</v>
      </c>
      <c r="C36" s="8">
        <v>7</v>
      </c>
      <c r="D36" s="29">
        <f>SUMIFS('2013Figures'!$J:$J,'2013Figures'!$C:$C,$A36,'2013Figures'!$H:$H,$B36,'2013Figures'!$I:$I,$C36,'2013Figures'!$E:$E,$B$1)</f>
        <v>0</v>
      </c>
      <c r="E36" s="9">
        <f>SUMIFS('2013Figures'!$J:$J,'2013Figures'!$C:$C,$A36,'2013Figures'!$H:$H,$B36,'2013Figures'!$I:$I,$C36,'2013Figures'!$B:$B,"BrokerToCy",'2013Figures'!$G:$G,"E1",'2013Figures'!$E:$E,$B$1)</f>
        <v>0</v>
      </c>
      <c r="F36" s="9">
        <f>SUMIFS('2013Figures'!$J:$J,'2013Figures'!$C:$C,$A36,'2013Figures'!$H:$H,$B36,'2013Figures'!$I:$I,$C36,'2013Figures'!$B:$B,"BrokerToCy",'2013Figures'!$G:$G,"P1",'2013Figures'!$E:$E,$B$1)</f>
        <v>0</v>
      </c>
      <c r="G36" s="9">
        <f>SUMIFS('2013Figures'!$J:$J,'2013Figures'!$C:$C,$A36,'2013Figures'!$H:$H,$B36,'2013Figures'!$I:$I,$C36,'2013Figures'!$B:$B,"CyToBroker",'2013Figures'!$G:$G,"E1",'2013Figures'!$E:$E,$B$1)</f>
        <v>0</v>
      </c>
      <c r="H36" s="9">
        <f>SUMIFS('2013Figures'!$J:$J,'2013Figures'!$C:$C,$A36,'2013Figures'!$H:$H,$B36,'2013Figures'!$I:$I,$C36,'2013Figures'!$B:$B,"CyToBroker",'2013Figures'!$G:$G,"P1",'2013Figures'!$E:$E,$B$1)</f>
        <v>0</v>
      </c>
      <c r="J36" s="8">
        <v>201201</v>
      </c>
      <c r="L36" s="42">
        <f>SUMIFS('2012Figures'!$J:$J,'2012Figures'!$C:$C,$A36,'2012Figures'!$H:$H,$B36,'2012Figures'!$I:$I,$C36,'2012Figures'!$E:$E,$B$1)</f>
        <v>0</v>
      </c>
      <c r="M36" s="52">
        <f>SUMIFS('2012Figures'!$J:$J,'2012Figures'!$C:$C,$A36,'2012Figures'!$H:$H,$B36,'2012Figures'!$I:$I,$C36,'2012Figures'!$B:$B,"BrokerToCy",'2012Figures'!$G:$G,"E1",'2012Figures'!$E:$E,$B$1)</f>
        <v>0</v>
      </c>
      <c r="N36" s="52">
        <f>SUMIFS('2012Figures'!$J:$J,'2012Figures'!$C:$C,$A36,'2012Figures'!$H:$H,$B36,'2012Figures'!$I:$I,$C36,'2012Figures'!$B:$B,"BrokerToCy",'2012Figures'!$G:$G,"P1",'2012Figures'!$E:$E,$B$1)</f>
        <v>0</v>
      </c>
      <c r="O36" s="52">
        <f>SUMIFS('2012Figures'!$J:$J,'2012Figures'!$C:$C,$A36,'2012Figures'!$H:$H,$B36,'2012Figures'!$I:$I,$C36,'2012Figures'!$B:$B,"CyToBroker",'2012Figures'!$G:$G,"E1",'2012Figures'!$E:$E,$B$1)</f>
        <v>0</v>
      </c>
      <c r="P36" s="52">
        <f>SUMIFS('2012Figures'!$J:$J,'2012Figures'!$C:$C,$A36,'2012Figures'!$H:$H,$B36,'2012Figures'!$I:$I,$C36,'2012Figures'!$B:$B,"CyToBroker",'2012Figures'!$G:$G,"P1",'2012Figures'!$E:$E,$B$1)</f>
        <v>0</v>
      </c>
      <c r="R36" s="46" t="str">
        <f t="shared" si="12"/>
        <v/>
      </c>
      <c r="S36" s="46" t="str">
        <f t="shared" si="12"/>
        <v/>
      </c>
      <c r="T36" s="46" t="str">
        <f t="shared" si="12"/>
        <v/>
      </c>
      <c r="U36" s="46" t="str">
        <f t="shared" si="12"/>
        <v/>
      </c>
      <c r="V36" s="46" t="str">
        <f t="shared" si="12"/>
        <v/>
      </c>
    </row>
    <row r="37" spans="1:22" x14ac:dyDescent="0.2">
      <c r="A37" s="1">
        <v>101</v>
      </c>
      <c r="B37" s="1" t="s">
        <v>52</v>
      </c>
      <c r="C37" s="8">
        <v>6</v>
      </c>
      <c r="D37" s="29">
        <f>SUMIFS('2013Figures'!$J:$J,'2013Figures'!$C:$C,$A37,'2013Figures'!$H:$H,$B37,'2013Figures'!$I:$I,$C37,'2013Figures'!$E:$E,$B$1)</f>
        <v>3925</v>
      </c>
      <c r="E37" s="9">
        <f>SUMIFS('2013Figures'!$J:$J,'2013Figures'!$C:$C,$A37,'2013Figures'!$H:$H,$B37,'2013Figures'!$I:$I,$C37,'2013Figures'!$B:$B,"BrokerToCy",'2013Figures'!$G:$G,"E1",'2013Figures'!$E:$E,$B$1)</f>
        <v>0</v>
      </c>
      <c r="F37" s="9">
        <f>SUMIFS('2013Figures'!$J:$J,'2013Figures'!$C:$C,$A37,'2013Figures'!$H:$H,$B37,'2013Figures'!$I:$I,$C37,'2013Figures'!$B:$B,"BrokerToCy",'2013Figures'!$G:$G,"P1",'2013Figures'!$E:$E,$B$1)</f>
        <v>0</v>
      </c>
      <c r="G37" s="9">
        <f>SUMIFS('2013Figures'!$J:$J,'2013Figures'!$C:$C,$A37,'2013Figures'!$H:$H,$B37,'2013Figures'!$I:$I,$C37,'2013Figures'!$B:$B,"CyToBroker",'2013Figures'!$G:$G,"E1",'2013Figures'!$E:$E,$B$1)</f>
        <v>3925</v>
      </c>
      <c r="H37" s="9">
        <f>SUMIFS('2013Figures'!$J:$J,'2013Figures'!$C:$C,$A37,'2013Figures'!$H:$H,$B37,'2013Figures'!$I:$I,$C37,'2013Figures'!$B:$B,"CyToBroker",'2013Figures'!$G:$G,"P1",'2013Figures'!$E:$E,$B$1)</f>
        <v>0</v>
      </c>
      <c r="J37" s="8">
        <v>201101</v>
      </c>
      <c r="L37" s="42">
        <f>SUMIFS('2012Figures'!$J:$J,'2012Figures'!$C:$C,$A37,'2012Figures'!$H:$H,$B37,'2012Figures'!$I:$I,$C37,'2012Figures'!$E:$E,$B$1)</f>
        <v>676</v>
      </c>
      <c r="M37" s="52">
        <f>SUMIFS('2012Figures'!$J:$J,'2012Figures'!$C:$C,$A37,'2012Figures'!$H:$H,$B37,'2012Figures'!$I:$I,$C37,'2012Figures'!$B:$B,"BrokerToCy",'2012Figures'!$G:$G,"E1",'2012Figures'!$E:$E,$B$1)</f>
        <v>0</v>
      </c>
      <c r="N37" s="52">
        <f>SUMIFS('2012Figures'!$J:$J,'2012Figures'!$C:$C,$A37,'2012Figures'!$H:$H,$B37,'2012Figures'!$I:$I,$C37,'2012Figures'!$B:$B,"BrokerToCy",'2012Figures'!$G:$G,"P1",'2012Figures'!$E:$E,$B$1)</f>
        <v>0</v>
      </c>
      <c r="O37" s="52">
        <f>SUMIFS('2012Figures'!$J:$J,'2012Figures'!$C:$C,$A37,'2012Figures'!$H:$H,$B37,'2012Figures'!$I:$I,$C37,'2012Figures'!$B:$B,"CyToBroker",'2012Figures'!$G:$G,"E1",'2012Figures'!$E:$E,$B$1)</f>
        <v>676</v>
      </c>
      <c r="P37" s="52">
        <f>SUMIFS('2012Figures'!$J:$J,'2012Figures'!$C:$C,$A37,'2012Figures'!$H:$H,$B37,'2012Figures'!$I:$I,$C37,'2012Figures'!$B:$B,"CyToBroker",'2012Figures'!$G:$G,"P1",'2012Figures'!$E:$E,$B$1)</f>
        <v>0</v>
      </c>
      <c r="R37" s="46">
        <f t="shared" si="12"/>
        <v>4.8099999999999996</v>
      </c>
      <c r="S37" s="46" t="str">
        <f t="shared" si="12"/>
        <v/>
      </c>
      <c r="T37" s="46" t="str">
        <f t="shared" si="12"/>
        <v/>
      </c>
      <c r="U37" s="46">
        <f t="shared" si="12"/>
        <v>4.8099999999999996</v>
      </c>
      <c r="V37" s="46" t="str">
        <f t="shared" si="12"/>
        <v/>
      </c>
    </row>
    <row r="38" spans="1:22" x14ac:dyDescent="0.2">
      <c r="A38" s="1">
        <v>101</v>
      </c>
      <c r="B38" s="1" t="s">
        <v>52</v>
      </c>
      <c r="C38" s="8">
        <v>5</v>
      </c>
      <c r="D38" s="29">
        <f>SUMIFS('2013Figures'!$J:$J,'2013Figures'!$C:$C,$A38,'2013Figures'!$H:$H,$B38,'2013Figures'!$I:$I,$C38,'2013Figures'!$E:$E,$B$1)</f>
        <v>0</v>
      </c>
      <c r="E38" s="9">
        <f>SUMIFS('2013Figures'!$J:$J,'2013Figures'!$C:$C,$A38,'2013Figures'!$H:$H,$B38,'2013Figures'!$I:$I,$C38,'2013Figures'!$B:$B,"BrokerToCy",'2013Figures'!$G:$G,"E1",'2013Figures'!$E:$E,$B$1)</f>
        <v>0</v>
      </c>
      <c r="F38" s="9">
        <f>SUMIFS('2013Figures'!$J:$J,'2013Figures'!$C:$C,$A38,'2013Figures'!$H:$H,$B38,'2013Figures'!$I:$I,$C38,'2013Figures'!$B:$B,"BrokerToCy",'2013Figures'!$G:$G,"P1",'2013Figures'!$E:$E,$B$1)</f>
        <v>0</v>
      </c>
      <c r="G38" s="9">
        <f>SUMIFS('2013Figures'!$J:$J,'2013Figures'!$C:$C,$A38,'2013Figures'!$H:$H,$B38,'2013Figures'!$I:$I,$C38,'2013Figures'!$B:$B,"CyToBroker",'2013Figures'!$G:$G,"E1",'2013Figures'!$E:$E,$B$1)</f>
        <v>0</v>
      </c>
      <c r="H38" s="9">
        <f>SUMIFS('2013Figures'!$J:$J,'2013Figures'!$C:$C,$A38,'2013Figures'!$H:$H,$B38,'2013Figures'!$I:$I,$C38,'2013Figures'!$B:$B,"CyToBroker",'2013Figures'!$G:$G,"P1",'2013Figures'!$E:$E,$B$1)</f>
        <v>0</v>
      </c>
      <c r="J38" s="8">
        <v>201001</v>
      </c>
      <c r="L38" s="42">
        <f>SUMIFS('2012Figures'!$J:$J,'2012Figures'!$C:$C,$A38,'2012Figures'!$H:$H,$B38,'2012Figures'!$I:$I,$C38,'2012Figures'!$E:$E,$B$1)</f>
        <v>0</v>
      </c>
      <c r="M38" s="52">
        <f>SUMIFS('2012Figures'!$J:$J,'2012Figures'!$C:$C,$A38,'2012Figures'!$H:$H,$B38,'2012Figures'!$I:$I,$C38,'2012Figures'!$B:$B,"BrokerToCy",'2012Figures'!$G:$G,"E1",'2012Figures'!$E:$E,$B$1)</f>
        <v>0</v>
      </c>
      <c r="N38" s="52">
        <f>SUMIFS('2012Figures'!$J:$J,'2012Figures'!$C:$C,$A38,'2012Figures'!$H:$H,$B38,'2012Figures'!$I:$I,$C38,'2012Figures'!$B:$B,"BrokerToCy",'2012Figures'!$G:$G,"P1",'2012Figures'!$E:$E,$B$1)</f>
        <v>0</v>
      </c>
      <c r="O38" s="52">
        <f>SUMIFS('2012Figures'!$J:$J,'2012Figures'!$C:$C,$A38,'2012Figures'!$H:$H,$B38,'2012Figures'!$I:$I,$C38,'2012Figures'!$B:$B,"CyToBroker",'2012Figures'!$G:$G,"E1",'2012Figures'!$E:$E,$B$1)</f>
        <v>0</v>
      </c>
      <c r="P38" s="52">
        <f>SUMIFS('2012Figures'!$J:$J,'2012Figures'!$C:$C,$A38,'2012Figures'!$H:$H,$B38,'2012Figures'!$I:$I,$C38,'2012Figures'!$B:$B,"CyToBroker",'2012Figures'!$G:$G,"P1",'2012Figures'!$E:$E,$B$1)</f>
        <v>0</v>
      </c>
      <c r="R38" s="46" t="str">
        <f t="shared" si="12"/>
        <v/>
      </c>
      <c r="S38" s="46" t="str">
        <f t="shared" si="12"/>
        <v/>
      </c>
      <c r="T38" s="46" t="str">
        <f t="shared" si="12"/>
        <v/>
      </c>
      <c r="U38" s="46" t="str">
        <f t="shared" si="12"/>
        <v/>
      </c>
      <c r="V38" s="46" t="str">
        <f t="shared" si="12"/>
        <v/>
      </c>
    </row>
    <row r="39" spans="1:22" x14ac:dyDescent="0.2">
      <c r="A39" s="1">
        <v>101</v>
      </c>
      <c r="B39" s="1" t="s">
        <v>52</v>
      </c>
      <c r="C39" s="8">
        <v>4</v>
      </c>
      <c r="D39" s="29">
        <f>SUMIFS('2013Figures'!$J:$J,'2013Figures'!$C:$C,$A39,'2013Figures'!$H:$H,$B39,'2013Figures'!$I:$I,$C39,'2013Figures'!$E:$E,$B$1)</f>
        <v>9091</v>
      </c>
      <c r="E39" s="9">
        <f>SUMIFS('2013Figures'!$J:$J,'2013Figures'!$C:$C,$A39,'2013Figures'!$H:$H,$B39,'2013Figures'!$I:$I,$C39,'2013Figures'!$B:$B,"BrokerToCy",'2013Figures'!$G:$G,"E1",'2013Figures'!$E:$E,$B$1)</f>
        <v>0</v>
      </c>
      <c r="F39" s="9">
        <f>SUMIFS('2013Figures'!$J:$J,'2013Figures'!$C:$C,$A39,'2013Figures'!$H:$H,$B39,'2013Figures'!$I:$I,$C39,'2013Figures'!$B:$B,"BrokerToCy",'2013Figures'!$G:$G,"P1",'2013Figures'!$E:$E,$B$1)</f>
        <v>0</v>
      </c>
      <c r="G39" s="9">
        <f>SUMIFS('2013Figures'!$J:$J,'2013Figures'!$C:$C,$A39,'2013Figures'!$H:$H,$B39,'2013Figures'!$I:$I,$C39,'2013Figures'!$B:$B,"CyToBroker",'2013Figures'!$G:$G,"E1",'2013Figures'!$E:$E,$B$1)</f>
        <v>9091</v>
      </c>
      <c r="H39" s="9">
        <f>SUMIFS('2013Figures'!$J:$J,'2013Figures'!$C:$C,$A39,'2013Figures'!$H:$H,$B39,'2013Figures'!$I:$I,$C39,'2013Figures'!$B:$B,"CyToBroker",'2013Figures'!$G:$G,"P1",'2013Figures'!$E:$E,$B$1)</f>
        <v>0</v>
      </c>
      <c r="J39" s="8">
        <v>200901</v>
      </c>
      <c r="L39" s="42">
        <f>SUMIFS('2012Figures'!$J:$J,'2012Figures'!$C:$C,$A39,'2012Figures'!$H:$H,$B39,'2012Figures'!$I:$I,$C39,'2012Figures'!$E:$E,$B$1)</f>
        <v>18406</v>
      </c>
      <c r="M39" s="52">
        <f>SUMIFS('2012Figures'!$J:$J,'2012Figures'!$C:$C,$A39,'2012Figures'!$H:$H,$B39,'2012Figures'!$I:$I,$C39,'2012Figures'!$B:$B,"BrokerToCy",'2012Figures'!$G:$G,"E1",'2012Figures'!$E:$E,$B$1)</f>
        <v>0</v>
      </c>
      <c r="N39" s="52">
        <f>SUMIFS('2012Figures'!$J:$J,'2012Figures'!$C:$C,$A39,'2012Figures'!$H:$H,$B39,'2012Figures'!$I:$I,$C39,'2012Figures'!$B:$B,"BrokerToCy",'2012Figures'!$G:$G,"P1",'2012Figures'!$E:$E,$B$1)</f>
        <v>0</v>
      </c>
      <c r="O39" s="52">
        <f>SUMIFS('2012Figures'!$J:$J,'2012Figures'!$C:$C,$A39,'2012Figures'!$H:$H,$B39,'2012Figures'!$I:$I,$C39,'2012Figures'!$B:$B,"CyToBroker",'2012Figures'!$G:$G,"E1",'2012Figures'!$E:$E,$B$1)</f>
        <v>18406</v>
      </c>
      <c r="P39" s="52">
        <f>SUMIFS('2012Figures'!$J:$J,'2012Figures'!$C:$C,$A39,'2012Figures'!$H:$H,$B39,'2012Figures'!$I:$I,$C39,'2012Figures'!$B:$B,"CyToBroker",'2012Figures'!$G:$G,"P1",'2012Figures'!$E:$E,$B$1)</f>
        <v>0</v>
      </c>
      <c r="R39" s="46">
        <f t="shared" si="12"/>
        <v>-0.51</v>
      </c>
      <c r="S39" s="46" t="str">
        <f t="shared" si="12"/>
        <v/>
      </c>
      <c r="T39" s="46" t="str">
        <f t="shared" si="12"/>
        <v/>
      </c>
      <c r="U39" s="46">
        <f t="shared" si="12"/>
        <v>-0.51</v>
      </c>
      <c r="V39" s="46" t="str">
        <f t="shared" si="12"/>
        <v/>
      </c>
    </row>
    <row r="40" spans="1:22" x14ac:dyDescent="0.2">
      <c r="A40" s="1">
        <v>101</v>
      </c>
      <c r="B40" s="1" t="s">
        <v>52</v>
      </c>
      <c r="C40" s="8">
        <v>3</v>
      </c>
      <c r="D40" s="29">
        <f>SUMIFS('2013Figures'!$J:$J,'2013Figures'!$C:$C,$A40,'2013Figures'!$H:$H,$B40,'2013Figures'!$I:$I,$C40,'2013Figures'!$E:$E,$B$1)</f>
        <v>0</v>
      </c>
      <c r="E40" s="9">
        <f>SUMIFS('2013Figures'!$J:$J,'2013Figures'!$C:$C,$A40,'2013Figures'!$H:$H,$B40,'2013Figures'!$I:$I,$C40,'2013Figures'!$B:$B,"BrokerToCy",'2013Figures'!$G:$G,"E1",'2013Figures'!$E:$E,$B$1)</f>
        <v>0</v>
      </c>
      <c r="F40" s="9">
        <f>SUMIFS('2013Figures'!$J:$J,'2013Figures'!$C:$C,$A40,'2013Figures'!$H:$H,$B40,'2013Figures'!$I:$I,$C40,'2013Figures'!$B:$B,"BrokerToCy",'2013Figures'!$G:$G,"P1",'2013Figures'!$E:$E,$B$1)</f>
        <v>0</v>
      </c>
      <c r="G40" s="9">
        <f>SUMIFS('2013Figures'!$J:$J,'2013Figures'!$C:$C,$A40,'2013Figures'!$H:$H,$B40,'2013Figures'!$I:$I,$C40,'2013Figures'!$B:$B,"CyToBroker",'2013Figures'!$G:$G,"E1",'2013Figures'!$E:$E,$B$1)</f>
        <v>0</v>
      </c>
      <c r="H40" s="9">
        <f>SUMIFS('2013Figures'!$J:$J,'2013Figures'!$C:$C,$A40,'2013Figures'!$H:$H,$B40,'2013Figures'!$I:$I,$C40,'2013Figures'!$B:$B,"CyToBroker",'2013Figures'!$G:$G,"P1",'2013Figures'!$E:$E,$B$1)</f>
        <v>0</v>
      </c>
      <c r="J40" s="8">
        <v>200801</v>
      </c>
      <c r="L40" s="42">
        <f>SUMIFS('2012Figures'!$J:$J,'2012Figures'!$C:$C,$A40,'2012Figures'!$H:$H,$B40,'2012Figures'!$I:$I,$C40,'2012Figures'!$E:$E,$B$1)</f>
        <v>0</v>
      </c>
      <c r="M40" s="52">
        <f>SUMIFS('2012Figures'!$J:$J,'2012Figures'!$C:$C,$A40,'2012Figures'!$H:$H,$B40,'2012Figures'!$I:$I,$C40,'2012Figures'!$B:$B,"BrokerToCy",'2012Figures'!$G:$G,"E1",'2012Figures'!$E:$E,$B$1)</f>
        <v>0</v>
      </c>
      <c r="N40" s="52">
        <f>SUMIFS('2012Figures'!$J:$J,'2012Figures'!$C:$C,$A40,'2012Figures'!$H:$H,$B40,'2012Figures'!$I:$I,$C40,'2012Figures'!$B:$B,"BrokerToCy",'2012Figures'!$G:$G,"P1",'2012Figures'!$E:$E,$B$1)</f>
        <v>0</v>
      </c>
      <c r="O40" s="52">
        <f>SUMIFS('2012Figures'!$J:$J,'2012Figures'!$C:$C,$A40,'2012Figures'!$H:$H,$B40,'2012Figures'!$I:$I,$C40,'2012Figures'!$B:$B,"CyToBroker",'2012Figures'!$G:$G,"E1",'2012Figures'!$E:$E,$B$1)</f>
        <v>0</v>
      </c>
      <c r="P40" s="52">
        <f>SUMIFS('2012Figures'!$J:$J,'2012Figures'!$C:$C,$A40,'2012Figures'!$H:$H,$B40,'2012Figures'!$I:$I,$C40,'2012Figures'!$B:$B,"CyToBroker",'2012Figures'!$G:$G,"P1",'2012Figures'!$E:$E,$B$1)</f>
        <v>0</v>
      </c>
      <c r="R40" s="46" t="str">
        <f t="shared" si="12"/>
        <v/>
      </c>
      <c r="S40" s="46" t="str">
        <f t="shared" si="12"/>
        <v/>
      </c>
      <c r="T40" s="46" t="str">
        <f t="shared" si="12"/>
        <v/>
      </c>
      <c r="U40" s="46" t="str">
        <f t="shared" si="12"/>
        <v/>
      </c>
      <c r="V40" s="46" t="str">
        <f t="shared" si="12"/>
        <v/>
      </c>
    </row>
    <row r="41" spans="1:22" x14ac:dyDescent="0.2">
      <c r="A41" s="1">
        <v>101</v>
      </c>
      <c r="B41" s="1" t="s">
        <v>52</v>
      </c>
      <c r="C41" s="8">
        <v>2</v>
      </c>
      <c r="D41" s="29">
        <f>SUMIFS('2013Figures'!$J:$J,'2013Figures'!$C:$C,$A41,'2013Figures'!$H:$H,$B41,'2013Figures'!$I:$I,$C41,'2013Figures'!$E:$E,$B$1)</f>
        <v>0</v>
      </c>
      <c r="E41" s="9">
        <f>SUMIFS('2013Figures'!$J:$J,'2013Figures'!$C:$C,$A41,'2013Figures'!$H:$H,$B41,'2013Figures'!$I:$I,$C41,'2013Figures'!$B:$B,"BrokerToCy",'2013Figures'!$G:$G,"E1",'2013Figures'!$E:$E,$B$1)</f>
        <v>0</v>
      </c>
      <c r="F41" s="9">
        <f>SUMIFS('2013Figures'!$J:$J,'2013Figures'!$C:$C,$A41,'2013Figures'!$H:$H,$B41,'2013Figures'!$I:$I,$C41,'2013Figures'!$B:$B,"BrokerToCy",'2013Figures'!$G:$G,"P1",'2013Figures'!$E:$E,$B$1)</f>
        <v>0</v>
      </c>
      <c r="G41" s="9">
        <f>SUMIFS('2013Figures'!$J:$J,'2013Figures'!$C:$C,$A41,'2013Figures'!$H:$H,$B41,'2013Figures'!$I:$I,$C41,'2013Figures'!$B:$B,"CyToBroker",'2013Figures'!$G:$G,"E1",'2013Figures'!$E:$E,$B$1)</f>
        <v>0</v>
      </c>
      <c r="H41" s="9">
        <f>SUMIFS('2013Figures'!$J:$J,'2013Figures'!$C:$C,$A41,'2013Figures'!$H:$H,$B41,'2013Figures'!$I:$I,$C41,'2013Figures'!$B:$B,"CyToBroker",'2013Figures'!$G:$G,"P1",'2013Figures'!$E:$E,$B$1)</f>
        <v>0</v>
      </c>
      <c r="J41" s="8">
        <v>200701</v>
      </c>
      <c r="L41" s="42">
        <f>SUMIFS('2012Figures'!$J:$J,'2012Figures'!$C:$C,$A41,'2012Figures'!$H:$H,$B41,'2012Figures'!$I:$I,$C41,'2012Figures'!$E:$E,$B$1)</f>
        <v>0</v>
      </c>
      <c r="M41" s="52">
        <f>SUMIFS('2012Figures'!$J:$J,'2012Figures'!$C:$C,$A41,'2012Figures'!$H:$H,$B41,'2012Figures'!$I:$I,$C41,'2012Figures'!$B:$B,"BrokerToCy",'2012Figures'!$G:$G,"E1",'2012Figures'!$E:$E,$B$1)</f>
        <v>0</v>
      </c>
      <c r="N41" s="52">
        <f>SUMIFS('2012Figures'!$J:$J,'2012Figures'!$C:$C,$A41,'2012Figures'!$H:$H,$B41,'2012Figures'!$I:$I,$C41,'2012Figures'!$B:$B,"BrokerToCy",'2012Figures'!$G:$G,"P1",'2012Figures'!$E:$E,$B$1)</f>
        <v>0</v>
      </c>
      <c r="O41" s="52">
        <f>SUMIFS('2012Figures'!$J:$J,'2012Figures'!$C:$C,$A41,'2012Figures'!$H:$H,$B41,'2012Figures'!$I:$I,$C41,'2012Figures'!$B:$B,"CyToBroker",'2012Figures'!$G:$G,"E1",'2012Figures'!$E:$E,$B$1)</f>
        <v>0</v>
      </c>
      <c r="P41" s="52">
        <f>SUMIFS('2012Figures'!$J:$J,'2012Figures'!$C:$C,$A41,'2012Figures'!$H:$H,$B41,'2012Figures'!$I:$I,$C41,'2012Figures'!$B:$B,"CyToBroker",'2012Figures'!$G:$G,"P1",'2012Figures'!$E:$E,$B$1)</f>
        <v>0</v>
      </c>
      <c r="R41" s="46" t="str">
        <f t="shared" si="12"/>
        <v/>
      </c>
      <c r="S41" s="46" t="str">
        <f t="shared" si="12"/>
        <v/>
      </c>
      <c r="T41" s="46" t="str">
        <f t="shared" si="12"/>
        <v/>
      </c>
      <c r="U41" s="46" t="str">
        <f t="shared" si="12"/>
        <v/>
      </c>
      <c r="V41" s="46" t="str">
        <f t="shared" si="12"/>
        <v/>
      </c>
    </row>
    <row r="42" spans="1:22" x14ac:dyDescent="0.2">
      <c r="A42" s="1">
        <v>101</v>
      </c>
      <c r="B42" s="1" t="s">
        <v>52</v>
      </c>
      <c r="C42" s="8">
        <v>1</v>
      </c>
      <c r="D42" s="29">
        <f>SUMIFS('2013Figures'!$J:$J,'2013Figures'!$C:$C,$A42,'2013Figures'!$H:$H,$B42,'2013Figures'!$I:$I,$C42,'2013Figures'!$E:$E,$B$1)</f>
        <v>0</v>
      </c>
      <c r="E42" s="9">
        <f>SUMIFS('2013Figures'!$J:$J,'2013Figures'!$C:$C,$A42,'2013Figures'!$H:$H,$B42,'2013Figures'!$I:$I,$C42,'2013Figures'!$B:$B,"BrokerToCy",'2013Figures'!$G:$G,"E1",'2013Figures'!$E:$E,$B$1)</f>
        <v>0</v>
      </c>
      <c r="F42" s="9">
        <f>SUMIFS('2013Figures'!$J:$J,'2013Figures'!$C:$C,$A42,'2013Figures'!$H:$H,$B42,'2013Figures'!$I:$I,$C42,'2013Figures'!$B:$B,"BrokerToCy",'2013Figures'!$G:$G,"P1",'2013Figures'!$E:$E,$B$1)</f>
        <v>0</v>
      </c>
      <c r="G42" s="9">
        <f>SUMIFS('2013Figures'!$J:$J,'2013Figures'!$C:$C,$A42,'2013Figures'!$H:$H,$B42,'2013Figures'!$I:$I,$C42,'2013Figures'!$B:$B,"CyToBroker",'2013Figures'!$G:$G,"E1",'2013Figures'!$E:$E,$B$1)</f>
        <v>0</v>
      </c>
      <c r="H42" s="9">
        <f>SUMIFS('2013Figures'!$J:$J,'2013Figures'!$C:$C,$A42,'2013Figures'!$H:$H,$B42,'2013Figures'!$I:$I,$C42,'2013Figures'!$B:$B,"CyToBroker",'2013Figures'!$G:$G,"P1",'2013Figures'!$E:$E,$B$1)</f>
        <v>0</v>
      </c>
      <c r="J42" s="8">
        <v>200601</v>
      </c>
      <c r="L42" s="42">
        <f>SUMIFS('2012Figures'!$J:$J,'2012Figures'!$C:$C,$A42,'2012Figures'!$H:$H,$B42,'2012Figures'!$I:$I,$C42,'2012Figures'!$E:$E,$B$1)</f>
        <v>0</v>
      </c>
      <c r="M42" s="52">
        <f>SUMIFS('2012Figures'!$J:$J,'2012Figures'!$C:$C,$A42,'2012Figures'!$H:$H,$B42,'2012Figures'!$I:$I,$C42,'2012Figures'!$B:$B,"BrokerToCy",'2012Figures'!$G:$G,"E1",'2012Figures'!$E:$E,$B$1)</f>
        <v>0</v>
      </c>
      <c r="N42" s="52">
        <f>SUMIFS('2012Figures'!$J:$J,'2012Figures'!$C:$C,$A42,'2012Figures'!$H:$H,$B42,'2012Figures'!$I:$I,$C42,'2012Figures'!$B:$B,"BrokerToCy",'2012Figures'!$G:$G,"P1",'2012Figures'!$E:$E,$B$1)</f>
        <v>0</v>
      </c>
      <c r="O42" s="52">
        <f>SUMIFS('2012Figures'!$J:$J,'2012Figures'!$C:$C,$A42,'2012Figures'!$H:$H,$B42,'2012Figures'!$I:$I,$C42,'2012Figures'!$B:$B,"CyToBroker",'2012Figures'!$G:$G,"E1",'2012Figures'!$E:$E,$B$1)</f>
        <v>0</v>
      </c>
      <c r="P42" s="52">
        <f>SUMIFS('2012Figures'!$J:$J,'2012Figures'!$C:$C,$A42,'2012Figures'!$H:$H,$B42,'2012Figures'!$I:$I,$C42,'2012Figures'!$B:$B,"CyToBroker",'2012Figures'!$G:$G,"P1",'2012Figures'!$E:$E,$B$1)</f>
        <v>0</v>
      </c>
      <c r="R42" s="46" t="str">
        <f t="shared" si="12"/>
        <v/>
      </c>
      <c r="S42" s="46" t="str">
        <f t="shared" si="12"/>
        <v/>
      </c>
      <c r="T42" s="46" t="str">
        <f t="shared" si="12"/>
        <v/>
      </c>
      <c r="U42" s="46" t="str">
        <f t="shared" si="12"/>
        <v/>
      </c>
      <c r="V42" s="46" t="str">
        <f t="shared" si="12"/>
        <v/>
      </c>
    </row>
    <row r="43" spans="1:22" x14ac:dyDescent="0.2">
      <c r="A43" s="1">
        <v>101</v>
      </c>
      <c r="B43" s="1" t="s">
        <v>52</v>
      </c>
      <c r="D43" s="29">
        <f>SUMIFS('2013Figures'!$J:$J,'2013Figures'!$C:$C,$A43,'2013Figures'!$I:$I,"",'2013Figures'!$E:$E,$B$1)</f>
        <v>74292</v>
      </c>
      <c r="E43" s="9">
        <f>SUMIFS('2013Figures'!$J:$J,'2013Figures'!$C:$C,$A43,'2013Figures'!$I:$I,"",'2013Figures'!$B:$B,"BrokerToCy",'2013Figures'!$G:$G,"E1",'2013Figures'!$E:$E,$B$1)</f>
        <v>0</v>
      </c>
      <c r="F43" s="9">
        <f>SUMIFS('2013Figures'!$J:$J,'2013Figures'!$C:$C,$A43,'2013Figures'!$I:$I,"",'2013Figures'!$B:$B,"BrokerToCy",'2013Figures'!$G:$G,"P1",'2013Figures'!$E:$E,$B$1)</f>
        <v>0</v>
      </c>
      <c r="G43" s="9">
        <f>SUMIFS('2013Figures'!$J:$J,'2013Figures'!$C:$C,$A43,'2013Figures'!$I:$I,"",'2013Figures'!$B:$B,"CyToBroker",'2013Figures'!$G:$G,"E1",'2013Figures'!$E:$E,$B$1)</f>
        <v>74292</v>
      </c>
      <c r="H43" s="9">
        <f>SUMIFS('2013Figures'!$J:$J,'2013Figures'!$C:$C,$A43,'2013Figures'!$I:$I,"",'2013Figures'!$B:$B,"CyToBroker",'2013Figures'!$G:$G,"P1",'2013Figures'!$E:$E,$B$1)</f>
        <v>0</v>
      </c>
      <c r="J43" s="8" t="s">
        <v>131</v>
      </c>
      <c r="L43" s="42">
        <f>SUMIFS('2012Figures'!$J:$J,'2012Figures'!$C:$C,$A43,'2012Figures'!$I:$I,"",'2012Figures'!$E:$E,$B$1)</f>
        <v>90082</v>
      </c>
      <c r="M43" s="52">
        <f>SUMIFS('2012Figures'!$J:$J,'2012Figures'!$C:$C,$A43,'2012Figures'!$I:$I,"",'2012Figures'!$B:$B,"BrokerToCy",'2012Figures'!$G:$G,"E1",'2012Figures'!$E:$E,$B$1)</f>
        <v>0</v>
      </c>
      <c r="N43" s="52">
        <f>SUMIFS('2012Figures'!$J:$J,'2012Figures'!$C:$C,$A43,'2012Figures'!$I:$I,"",'2012Figures'!$B:$B,"BrokerToCy",'2012Figures'!$G:$G,"P1",'2012Figures'!$E:$E,$B$1)</f>
        <v>0</v>
      </c>
      <c r="O43" s="52">
        <f>SUMIFS('2012Figures'!$J:$J,'2012Figures'!$C:$C,$A43,'2012Figures'!$I:$I,"",'2012Figures'!$B:$B,"CyToBroker",'2012Figures'!$G:$G,"E1",'2012Figures'!$E:$E,$B$1)</f>
        <v>90082</v>
      </c>
      <c r="P43" s="52">
        <f>SUMIFS('2012Figures'!$J:$J,'2012Figures'!$C:$C,$A43,'2012Figures'!$I:$I,"",'2012Figures'!$B:$B,"CyToBroker",'2012Figures'!$G:$G,"P1",'2012Figures'!$E:$E,$B$1)</f>
        <v>0</v>
      </c>
      <c r="R43" s="46">
        <f t="shared" si="12"/>
        <v>-0.18</v>
      </c>
      <c r="S43" s="46" t="str">
        <f t="shared" si="12"/>
        <v/>
      </c>
      <c r="T43" s="46" t="str">
        <f t="shared" si="12"/>
        <v/>
      </c>
      <c r="U43" s="46">
        <f t="shared" si="12"/>
        <v>-0.18</v>
      </c>
      <c r="V43" s="46" t="str">
        <f t="shared" si="12"/>
        <v/>
      </c>
    </row>
    <row r="44" spans="1:22" x14ac:dyDescent="0.2">
      <c r="A44" s="21"/>
      <c r="B44" s="21" t="s">
        <v>92</v>
      </c>
      <c r="C44" s="22"/>
      <c r="D44" s="23">
        <f>SUM(E44:H44)</f>
        <v>87329</v>
      </c>
      <c r="E44" s="23">
        <f t="shared" ref="E44:H44" si="13">SUM(E32:E43)</f>
        <v>0</v>
      </c>
      <c r="F44" s="23">
        <f t="shared" si="13"/>
        <v>0</v>
      </c>
      <c r="G44" s="23">
        <f t="shared" si="13"/>
        <v>87329</v>
      </c>
      <c r="H44" s="23">
        <f t="shared" si="13"/>
        <v>0</v>
      </c>
      <c r="I44" s="21"/>
      <c r="J44" s="22"/>
      <c r="K44" s="21"/>
      <c r="L44" s="43">
        <f>SUM(M44:P44)</f>
        <v>109164</v>
      </c>
      <c r="M44" s="43">
        <f t="shared" ref="M44:P44" si="14">SUM(M32:M43)</f>
        <v>0</v>
      </c>
      <c r="N44" s="43">
        <f t="shared" si="14"/>
        <v>0</v>
      </c>
      <c r="O44" s="43">
        <f t="shared" si="14"/>
        <v>109164</v>
      </c>
      <c r="P44" s="43">
        <f t="shared" si="14"/>
        <v>0</v>
      </c>
      <c r="Q44" s="21"/>
      <c r="R44" s="21"/>
      <c r="S44" s="21"/>
      <c r="T44" s="21"/>
      <c r="U44" s="21"/>
      <c r="V44" s="21"/>
    </row>
    <row r="45" spans="1:22" x14ac:dyDescent="0.2">
      <c r="A45" s="28">
        <v>103</v>
      </c>
      <c r="B45" s="28" t="s">
        <v>55</v>
      </c>
      <c r="C45" s="17" t="s">
        <v>88</v>
      </c>
      <c r="D45" s="18">
        <f>SUMIFS('2013Figures'!$J:$J,'2013Figures'!$C:$C,$A45,'2013Figures'!$E:$E,$B$1)</f>
        <v>246252</v>
      </c>
      <c r="E45" s="18">
        <f>SUMIFS('2013Figures'!$J:$J,'2013Figures'!$C:$C,$A45,'2013Figures'!$B:$B,"BrokerToCy",'2013Figures'!$G:$G,"E1",'2013Figures'!$E:$E,$B$1)</f>
        <v>1</v>
      </c>
      <c r="F45" s="18">
        <f>SUMIFS('2013Figures'!$J:$J,'2013Figures'!$C:$C,$A45,'2013Figures'!$B:$B,"BrokerToCy",'2013Figures'!$G:$G,"P1",'2013Figures'!$E:$E,$B$1)</f>
        <v>0</v>
      </c>
      <c r="G45" s="18">
        <f>SUMIFS('2013Figures'!$J:$J,'2013Figures'!$C:$C,$A45,'2013Figures'!$B:$B,"CyToBroker",'2013Figures'!$G:$G,"E1",'2013Figures'!$E:$E,$B$1)</f>
        <v>246251</v>
      </c>
      <c r="H45" s="18">
        <f>SUMIFS('2013Figures'!$J:$J,'2013Figures'!$C:$C,$A45,'2013Figures'!$B:$B,"CyToBroker",'2013Figures'!$G:$G,"P1",'2013Figures'!$E:$E,$B$1)</f>
        <v>0</v>
      </c>
      <c r="I45" s="28"/>
      <c r="J45" s="17"/>
      <c r="K45" s="28"/>
      <c r="L45" s="50">
        <f>SUMIFS('2012Figures'!$J:$J,'2012Figures'!$C:$C,$A45,'2012Figures'!$E:$E,$B$1)</f>
        <v>286226</v>
      </c>
      <c r="M45" s="50">
        <f>SUMIFS('2012Figures'!$J:$J,'2012Figures'!$C:$C,$A45,'2012Figures'!$B:$B,"BrokerToCy",'2012Figures'!$G:$G,"E1",'2012Figures'!$E:$E,$B$1)</f>
        <v>8</v>
      </c>
      <c r="N45" s="50">
        <f>SUMIFS('2012Figures'!$J:$J,'2012Figures'!$C:$C,$A45,'2012Figures'!$B:$B,"BrokerToCy",'2012Figures'!$G:$G,"P1",'2012Figures'!$E:$E,$B$1)</f>
        <v>0</v>
      </c>
      <c r="O45" s="50">
        <f>SUMIFS('2012Figures'!$J:$J,'2012Figures'!$C:$C,$A45,'2012Figures'!$B:$B,"CyToBroker",'2012Figures'!$G:$G,"E1",'2012Figures'!$E:$E,$B$1)</f>
        <v>286218</v>
      </c>
      <c r="P45" s="50">
        <f>SUMIFS('2012Figures'!$J:$J,'2012Figures'!$C:$C,$A45,'2012Figures'!$B:$B,"CyToBroker",'2012Figures'!$G:$G,"P1",'2012Figures'!$E:$E,$B$1)</f>
        <v>0</v>
      </c>
      <c r="Q45" s="28"/>
      <c r="R45" s="46">
        <f t="shared" ref="R45:V108" si="15">IF(L45=0,"",ROUND(D45/L45-1,2))</f>
        <v>-0.14000000000000001</v>
      </c>
      <c r="S45" s="46">
        <f t="shared" si="15"/>
        <v>-0.88</v>
      </c>
      <c r="T45" s="46" t="str">
        <f t="shared" si="15"/>
        <v/>
      </c>
      <c r="U45" s="46">
        <f t="shared" si="15"/>
        <v>-0.14000000000000001</v>
      </c>
      <c r="V45" s="46" t="str">
        <f t="shared" si="15"/>
        <v/>
      </c>
    </row>
    <row r="46" spans="1:22" x14ac:dyDescent="0.2">
      <c r="A46" s="1">
        <v>103</v>
      </c>
      <c r="B46" s="1">
        <v>1</v>
      </c>
      <c r="C46" s="8">
        <v>6</v>
      </c>
      <c r="D46" s="29">
        <f>SUMIFS('2013Figures'!$J:$J,'2013Figures'!$C:$C,$A46,'2013Figures'!$H:$H,$B46,'2013Figures'!$I:$I,$C46,'2013Figures'!$E:$E,$B$1)</f>
        <v>0</v>
      </c>
      <c r="E46" s="9">
        <f>SUMIFS('2013Figures'!$J:$J,'2013Figures'!$C:$C,$A46,'2013Figures'!$H:$H,$B46,'2013Figures'!$I:$I,$C46,'2013Figures'!$B:$B,"BrokerToCy",'2013Figures'!$G:$G,"E1",'2013Figures'!$E:$E,$B$1)</f>
        <v>0</v>
      </c>
      <c r="F46" s="9">
        <f>SUMIFS('2013Figures'!$J:$J,'2013Figures'!$C:$C,$A46,'2013Figures'!$H:$H,$B46,'2013Figures'!$I:$I,$C46,'2013Figures'!$B:$B,"BrokerToCy",'2013Figures'!$G:$G,"P1",'2013Figures'!$E:$E,$B$1)</f>
        <v>0</v>
      </c>
      <c r="G46" s="9">
        <f>SUMIFS('2013Figures'!$J:$J,'2013Figures'!$C:$C,$A46,'2013Figures'!$H:$H,$B46,'2013Figures'!$I:$I,$C46,'2013Figures'!$B:$B,"CyToBroker",'2013Figures'!$G:$G,"E1",'2013Figures'!$E:$E,$B$1)</f>
        <v>0</v>
      </c>
      <c r="H46" s="9">
        <f>SUMIFS('2013Figures'!$J:$J,'2013Figures'!$C:$C,$A46,'2013Figures'!$H:$H,$B46,'2013Figures'!$I:$I,$C46,'2013Figures'!$B:$B,"CyToBroker",'2013Figures'!$G:$G,"P1",'2013Figures'!$E:$E,$B$1)</f>
        <v>0</v>
      </c>
      <c r="J46" s="8" t="s">
        <v>146</v>
      </c>
      <c r="L46" s="42">
        <f>SUMIFS('2012Figures'!$J:$J,'2012Figures'!$C:$C,$A46,'2012Figures'!$H:$H,$B46,'2012Figures'!$I:$I,$C46,'2012Figures'!$E:$E,$B$1)</f>
        <v>0</v>
      </c>
      <c r="M46" s="52">
        <f>SUMIFS('2012Figures'!$J:$J,'2012Figures'!$C:$C,$A46,'2012Figures'!$H:$H,$B46,'2012Figures'!$I:$I,$C46,'2012Figures'!$B:$B,"BrokerToCy",'2012Figures'!$G:$G,"E1",'2012Figures'!$E:$E,$B$1)</f>
        <v>0</v>
      </c>
      <c r="N46" s="52">
        <f>SUMIFS('2012Figures'!$J:$J,'2012Figures'!$C:$C,$A46,'2012Figures'!$H:$H,$B46,'2012Figures'!$I:$I,$C46,'2012Figures'!$B:$B,"BrokerToCy",'2012Figures'!$G:$G,"P1",'2012Figures'!$E:$E,$B$1)</f>
        <v>0</v>
      </c>
      <c r="O46" s="52">
        <f>SUMIFS('2012Figures'!$J:$J,'2012Figures'!$C:$C,$A46,'2012Figures'!$H:$H,$B46,'2012Figures'!$I:$I,$C46,'2012Figures'!$B:$B,"CyToBroker",'2012Figures'!$G:$G,"E1",'2012Figures'!$E:$E,$B$1)</f>
        <v>0</v>
      </c>
      <c r="P46" s="52">
        <f>SUMIFS('2012Figures'!$J:$J,'2012Figures'!$C:$C,$A46,'2012Figures'!$H:$H,$B46,'2012Figures'!$I:$I,$C46,'2012Figures'!$B:$B,"CyToBroker",'2012Figures'!$G:$G,"P1",'2012Figures'!$E:$E,$B$1)</f>
        <v>0</v>
      </c>
      <c r="R46" s="46" t="str">
        <f t="shared" si="15"/>
        <v/>
      </c>
      <c r="S46" s="46" t="str">
        <f t="shared" si="15"/>
        <v/>
      </c>
      <c r="T46" s="46" t="str">
        <f t="shared" si="15"/>
        <v/>
      </c>
      <c r="U46" s="46" t="str">
        <f t="shared" si="15"/>
        <v/>
      </c>
      <c r="V46" s="46" t="str">
        <f t="shared" si="15"/>
        <v/>
      </c>
    </row>
    <row r="47" spans="1:22" x14ac:dyDescent="0.2">
      <c r="A47" s="1">
        <v>103</v>
      </c>
      <c r="B47" s="1" t="s">
        <v>55</v>
      </c>
      <c r="C47" s="8">
        <v>11</v>
      </c>
      <c r="D47" s="29">
        <f>SUMIFS('2013Figures'!$J:$J,'2013Figures'!$C:$C,$A47,'2013Figures'!$H:$H,$B47,'2013Figures'!$I:$I,$C47,'2013Figures'!$E:$E,$B$1)</f>
        <v>0</v>
      </c>
      <c r="E47" s="9">
        <f>SUMIFS('2013Figures'!$J:$J,'2013Figures'!$C:$C,$A47,'2013Figures'!$H:$H,$B47,'2013Figures'!$I:$I,$C47,'2013Figures'!$B:$B,"BrokerToCy",'2013Figures'!$G:$G,"E1",'2013Figures'!$E:$E,$B$1)</f>
        <v>0</v>
      </c>
      <c r="F47" s="9">
        <f>SUMIFS('2013Figures'!$J:$J,'2013Figures'!$C:$C,$A47,'2013Figures'!$H:$H,$B47,'2013Figures'!$I:$I,$C47,'2013Figures'!$B:$B,"BrokerToCy",'2013Figures'!$G:$G,"P1",'2013Figures'!$E:$E,$B$1)</f>
        <v>0</v>
      </c>
      <c r="G47" s="9">
        <f>SUMIFS('2013Figures'!$J:$J,'2013Figures'!$C:$C,$A47,'2013Figures'!$H:$H,$B47,'2013Figures'!$I:$I,$C47,'2013Figures'!$B:$B,"CyToBroker",'2013Figures'!$G:$G,"E1",'2013Figures'!$E:$E,$B$1)</f>
        <v>0</v>
      </c>
      <c r="H47" s="9">
        <f>SUMIFS('2013Figures'!$J:$J,'2013Figures'!$C:$C,$A47,'2013Figures'!$H:$H,$B47,'2013Figures'!$I:$I,$C47,'2013Figures'!$B:$B,"CyToBroker",'2013Figures'!$G:$G,"P1",'2013Figures'!$E:$E,$B$1)</f>
        <v>0</v>
      </c>
      <c r="L47" s="42">
        <f>SUMIFS('2012Figures'!$J:$J,'2012Figures'!$C:$C,$A47,'2012Figures'!$H:$H,$B47,'2012Figures'!$I:$I,$C47,'2012Figures'!$E:$E,$B$1)</f>
        <v>0</v>
      </c>
      <c r="M47" s="52">
        <f>SUMIFS('2012Figures'!$J:$J,'2012Figures'!$C:$C,$A47,'2012Figures'!$H:$H,$B47,'2012Figures'!$I:$I,$C47,'2012Figures'!$B:$B,"BrokerToCy",'2012Figures'!$G:$G,"E1",'2012Figures'!$E:$E,$B$1)</f>
        <v>0</v>
      </c>
      <c r="N47" s="52">
        <f>SUMIFS('2012Figures'!$J:$J,'2012Figures'!$C:$C,$A47,'2012Figures'!$H:$H,$B47,'2012Figures'!$I:$I,$C47,'2012Figures'!$B:$B,"BrokerToCy",'2012Figures'!$G:$G,"P1",'2012Figures'!$E:$E,$B$1)</f>
        <v>0</v>
      </c>
      <c r="O47" s="52">
        <f>SUMIFS('2012Figures'!$J:$J,'2012Figures'!$C:$C,$A47,'2012Figures'!$H:$H,$B47,'2012Figures'!$I:$I,$C47,'2012Figures'!$B:$B,"CyToBroker",'2012Figures'!$G:$G,"E1",'2012Figures'!$E:$E,$B$1)</f>
        <v>0</v>
      </c>
      <c r="P47" s="52">
        <f>SUMIFS('2012Figures'!$J:$J,'2012Figures'!$C:$C,$A47,'2012Figures'!$H:$H,$B47,'2012Figures'!$I:$I,$C47,'2012Figures'!$B:$B,"CyToBroker",'2012Figures'!$G:$G,"P1",'2012Figures'!$E:$E,$B$1)</f>
        <v>0</v>
      </c>
      <c r="R47" s="46" t="str">
        <f t="shared" si="15"/>
        <v/>
      </c>
      <c r="S47" s="46" t="str">
        <f t="shared" si="15"/>
        <v/>
      </c>
      <c r="T47" s="46" t="str">
        <f t="shared" si="15"/>
        <v/>
      </c>
      <c r="U47" s="46" t="str">
        <f t="shared" si="15"/>
        <v/>
      </c>
      <c r="V47" s="46" t="str">
        <f t="shared" si="15"/>
        <v/>
      </c>
    </row>
    <row r="48" spans="1:22" x14ac:dyDescent="0.2">
      <c r="A48" s="1">
        <v>103</v>
      </c>
      <c r="B48" s="1" t="s">
        <v>55</v>
      </c>
      <c r="C48" s="8">
        <v>10</v>
      </c>
      <c r="D48" s="29">
        <f>SUMIFS('2013Figures'!$J:$J,'2013Figures'!$C:$C,$A48,'2013Figures'!$H:$H,$B48,'2013Figures'!$I:$I,$C48,'2013Figures'!$E:$E,$B$1)</f>
        <v>0</v>
      </c>
      <c r="E48" s="9">
        <f>SUMIFS('2013Figures'!$J:$J,'2013Figures'!$C:$C,$A48,'2013Figures'!$H:$H,$B48,'2013Figures'!$I:$I,$C48,'2013Figures'!$B:$B,"BrokerToCy",'2013Figures'!$G:$G,"E1",'2013Figures'!$E:$E,$B$1)</f>
        <v>0</v>
      </c>
      <c r="F48" s="9">
        <f>SUMIFS('2013Figures'!$J:$J,'2013Figures'!$C:$C,$A48,'2013Figures'!$H:$H,$B48,'2013Figures'!$I:$I,$C48,'2013Figures'!$B:$B,"BrokerToCy",'2013Figures'!$G:$G,"P1",'2013Figures'!$E:$E,$B$1)</f>
        <v>0</v>
      </c>
      <c r="G48" s="9">
        <f>SUMIFS('2013Figures'!$J:$J,'2013Figures'!$C:$C,$A48,'2013Figures'!$H:$H,$B48,'2013Figures'!$I:$I,$C48,'2013Figures'!$B:$B,"CyToBroker",'2013Figures'!$G:$G,"E1",'2013Figures'!$E:$E,$B$1)</f>
        <v>0</v>
      </c>
      <c r="H48" s="9">
        <f>SUMIFS('2013Figures'!$J:$J,'2013Figures'!$C:$C,$A48,'2013Figures'!$H:$H,$B48,'2013Figures'!$I:$I,$C48,'2013Figures'!$B:$B,"CyToBroker",'2013Figures'!$G:$G,"P1",'2013Figures'!$E:$E,$B$1)</f>
        <v>0</v>
      </c>
      <c r="J48" s="8">
        <v>201501</v>
      </c>
      <c r="L48" s="42">
        <f>SUMIFS('2012Figures'!$J:$J,'2012Figures'!$C:$C,$A48,'2012Figures'!$H:$H,$B48,'2012Figures'!$I:$I,$C48,'2012Figures'!$E:$E,$B$1)</f>
        <v>0</v>
      </c>
      <c r="M48" s="52">
        <f>SUMIFS('2012Figures'!$J:$J,'2012Figures'!$C:$C,$A48,'2012Figures'!$H:$H,$B48,'2012Figures'!$I:$I,$C48,'2012Figures'!$B:$B,"BrokerToCy",'2012Figures'!$G:$G,"E1",'2012Figures'!$E:$E,$B$1)</f>
        <v>0</v>
      </c>
      <c r="N48" s="52">
        <f>SUMIFS('2012Figures'!$J:$J,'2012Figures'!$C:$C,$A48,'2012Figures'!$H:$H,$B48,'2012Figures'!$I:$I,$C48,'2012Figures'!$B:$B,"BrokerToCy",'2012Figures'!$G:$G,"P1",'2012Figures'!$E:$E,$B$1)</f>
        <v>0</v>
      </c>
      <c r="O48" s="52">
        <f>SUMIFS('2012Figures'!$J:$J,'2012Figures'!$C:$C,$A48,'2012Figures'!$H:$H,$B48,'2012Figures'!$I:$I,$C48,'2012Figures'!$B:$B,"CyToBroker",'2012Figures'!$G:$G,"E1",'2012Figures'!$E:$E,$B$1)</f>
        <v>0</v>
      </c>
      <c r="P48" s="52">
        <f>SUMIFS('2012Figures'!$J:$J,'2012Figures'!$C:$C,$A48,'2012Figures'!$H:$H,$B48,'2012Figures'!$I:$I,$C48,'2012Figures'!$B:$B,"CyToBroker",'2012Figures'!$G:$G,"P1",'2012Figures'!$E:$E,$B$1)</f>
        <v>0</v>
      </c>
      <c r="R48" s="46" t="str">
        <f t="shared" si="15"/>
        <v/>
      </c>
      <c r="S48" s="46" t="str">
        <f t="shared" si="15"/>
        <v/>
      </c>
      <c r="T48" s="46" t="str">
        <f t="shared" si="15"/>
        <v/>
      </c>
      <c r="U48" s="46" t="str">
        <f t="shared" si="15"/>
        <v/>
      </c>
      <c r="V48" s="46" t="str">
        <f t="shared" si="15"/>
        <v/>
      </c>
    </row>
    <row r="49" spans="1:22" x14ac:dyDescent="0.2">
      <c r="A49" s="1">
        <v>103</v>
      </c>
      <c r="B49" s="1" t="s">
        <v>55</v>
      </c>
      <c r="C49" s="8">
        <v>9</v>
      </c>
      <c r="D49" s="29">
        <f>SUMIFS('2013Figures'!$J:$J,'2013Figures'!$C:$C,$A49,'2013Figures'!$H:$H,$B49,'2013Figures'!$I:$I,$C49,'2013Figures'!$E:$E,$B$1)</f>
        <v>0</v>
      </c>
      <c r="E49" s="9">
        <f>SUMIFS('2013Figures'!$J:$J,'2013Figures'!$C:$C,$A49,'2013Figures'!$H:$H,$B49,'2013Figures'!$I:$I,$C49,'2013Figures'!$B:$B,"BrokerToCy",'2013Figures'!$G:$G,"E1",'2013Figures'!$E:$E,$B$1)</f>
        <v>0</v>
      </c>
      <c r="F49" s="9">
        <f>SUMIFS('2013Figures'!$J:$J,'2013Figures'!$C:$C,$A49,'2013Figures'!$H:$H,$B49,'2013Figures'!$I:$I,$C49,'2013Figures'!$B:$B,"BrokerToCy",'2013Figures'!$G:$G,"P1",'2013Figures'!$E:$E,$B$1)</f>
        <v>0</v>
      </c>
      <c r="G49" s="9">
        <f>SUMIFS('2013Figures'!$J:$J,'2013Figures'!$C:$C,$A49,'2013Figures'!$H:$H,$B49,'2013Figures'!$I:$I,$C49,'2013Figures'!$B:$B,"CyToBroker",'2013Figures'!$G:$G,"E1",'2013Figures'!$E:$E,$B$1)</f>
        <v>0</v>
      </c>
      <c r="H49" s="9">
        <f>SUMIFS('2013Figures'!$J:$J,'2013Figures'!$C:$C,$A49,'2013Figures'!$H:$H,$B49,'2013Figures'!$I:$I,$C49,'2013Figures'!$B:$B,"CyToBroker",'2013Figures'!$G:$G,"P1",'2013Figures'!$E:$E,$B$1)</f>
        <v>0</v>
      </c>
      <c r="J49" s="8">
        <v>201401</v>
      </c>
      <c r="L49" s="42">
        <f>SUMIFS('2012Figures'!$J:$J,'2012Figures'!$C:$C,$A49,'2012Figures'!$H:$H,$B49,'2012Figures'!$I:$I,$C49,'2012Figures'!$E:$E,$B$1)</f>
        <v>0</v>
      </c>
      <c r="M49" s="52">
        <f>SUMIFS('2012Figures'!$J:$J,'2012Figures'!$C:$C,$A49,'2012Figures'!$H:$H,$B49,'2012Figures'!$I:$I,$C49,'2012Figures'!$B:$B,"BrokerToCy",'2012Figures'!$G:$G,"E1",'2012Figures'!$E:$E,$B$1)</f>
        <v>0</v>
      </c>
      <c r="N49" s="52">
        <f>SUMIFS('2012Figures'!$J:$J,'2012Figures'!$C:$C,$A49,'2012Figures'!$H:$H,$B49,'2012Figures'!$I:$I,$C49,'2012Figures'!$B:$B,"BrokerToCy",'2012Figures'!$G:$G,"P1",'2012Figures'!$E:$E,$B$1)</f>
        <v>0</v>
      </c>
      <c r="O49" s="52">
        <f>SUMIFS('2012Figures'!$J:$J,'2012Figures'!$C:$C,$A49,'2012Figures'!$H:$H,$B49,'2012Figures'!$I:$I,$C49,'2012Figures'!$B:$B,"CyToBroker",'2012Figures'!$G:$G,"E1",'2012Figures'!$E:$E,$B$1)</f>
        <v>0</v>
      </c>
      <c r="P49" s="52">
        <f>SUMIFS('2012Figures'!$J:$J,'2012Figures'!$C:$C,$A49,'2012Figures'!$H:$H,$B49,'2012Figures'!$I:$I,$C49,'2012Figures'!$B:$B,"CyToBroker",'2012Figures'!$G:$G,"P1",'2012Figures'!$E:$E,$B$1)</f>
        <v>0</v>
      </c>
      <c r="R49" s="46" t="str">
        <f t="shared" si="15"/>
        <v/>
      </c>
      <c r="S49" s="46" t="str">
        <f t="shared" si="15"/>
        <v/>
      </c>
      <c r="T49" s="46" t="str">
        <f t="shared" si="15"/>
        <v/>
      </c>
      <c r="U49" s="46" t="str">
        <f t="shared" si="15"/>
        <v/>
      </c>
      <c r="V49" s="46" t="str">
        <f t="shared" si="15"/>
        <v/>
      </c>
    </row>
    <row r="50" spans="1:22" x14ac:dyDescent="0.2">
      <c r="A50" s="1">
        <v>103</v>
      </c>
      <c r="B50" s="1" t="s">
        <v>55</v>
      </c>
      <c r="C50" s="8">
        <v>8</v>
      </c>
      <c r="D50" s="29">
        <f>SUMIFS('2013Figures'!$J:$J,'2013Figures'!$C:$C,$A50,'2013Figures'!$H:$H,$B50,'2013Figures'!$I:$I,$C50,'2013Figures'!$E:$E,$B$1)</f>
        <v>2160</v>
      </c>
      <c r="E50" s="9">
        <f>SUMIFS('2013Figures'!$J:$J,'2013Figures'!$C:$C,$A50,'2013Figures'!$H:$H,$B50,'2013Figures'!$I:$I,$C50,'2013Figures'!$B:$B,"BrokerToCy",'2013Figures'!$G:$G,"E1",'2013Figures'!$E:$E,$B$1)</f>
        <v>0</v>
      </c>
      <c r="F50" s="9">
        <f>SUMIFS('2013Figures'!$J:$J,'2013Figures'!$C:$C,$A50,'2013Figures'!$H:$H,$B50,'2013Figures'!$I:$I,$C50,'2013Figures'!$B:$B,"BrokerToCy",'2013Figures'!$G:$G,"P1",'2013Figures'!$E:$E,$B$1)</f>
        <v>0</v>
      </c>
      <c r="G50" s="9">
        <f>SUMIFS('2013Figures'!$J:$J,'2013Figures'!$C:$C,$A50,'2013Figures'!$H:$H,$B50,'2013Figures'!$I:$I,$C50,'2013Figures'!$B:$B,"CyToBroker",'2013Figures'!$G:$G,"E1",'2013Figures'!$E:$E,$B$1)</f>
        <v>2160</v>
      </c>
      <c r="H50" s="9">
        <f>SUMIFS('2013Figures'!$J:$J,'2013Figures'!$C:$C,$A50,'2013Figures'!$H:$H,$B50,'2013Figures'!$I:$I,$C50,'2013Figures'!$B:$B,"CyToBroker",'2013Figures'!$G:$G,"P1",'2013Figures'!$E:$E,$B$1)</f>
        <v>0</v>
      </c>
      <c r="I50" s="30"/>
      <c r="J50" s="31">
        <v>201301</v>
      </c>
      <c r="K50" s="30"/>
      <c r="L50" s="42">
        <f>SUMIFS('2012Figures'!$J:$J,'2012Figures'!$C:$C,$A50,'2012Figures'!$H:$H,$B50,'2012Figures'!$I:$I,$C50,'2012Figures'!$E:$E,$B$1)</f>
        <v>0</v>
      </c>
      <c r="M50" s="52">
        <f>SUMIFS('2012Figures'!$J:$J,'2012Figures'!$C:$C,$A50,'2012Figures'!$H:$H,$B50,'2012Figures'!$I:$I,$C50,'2012Figures'!$B:$B,"BrokerToCy",'2012Figures'!$G:$G,"E1",'2012Figures'!$E:$E,$B$1)</f>
        <v>0</v>
      </c>
      <c r="N50" s="52">
        <f>SUMIFS('2012Figures'!$J:$J,'2012Figures'!$C:$C,$A50,'2012Figures'!$H:$H,$B50,'2012Figures'!$I:$I,$C50,'2012Figures'!$B:$B,"BrokerToCy",'2012Figures'!$G:$G,"P1",'2012Figures'!$E:$E,$B$1)</f>
        <v>0</v>
      </c>
      <c r="O50" s="52">
        <f>SUMIFS('2012Figures'!$J:$J,'2012Figures'!$C:$C,$A50,'2012Figures'!$H:$H,$B50,'2012Figures'!$I:$I,$C50,'2012Figures'!$B:$B,"CyToBroker",'2012Figures'!$G:$G,"E1",'2012Figures'!$E:$E,$B$1)</f>
        <v>0</v>
      </c>
      <c r="P50" s="52">
        <f>SUMIFS('2012Figures'!$J:$J,'2012Figures'!$C:$C,$A50,'2012Figures'!$H:$H,$B50,'2012Figures'!$I:$I,$C50,'2012Figures'!$B:$B,"CyToBroker",'2012Figures'!$G:$G,"P1",'2012Figures'!$E:$E,$B$1)</f>
        <v>0</v>
      </c>
      <c r="Q50" s="30"/>
      <c r="R50" s="46" t="str">
        <f t="shared" si="15"/>
        <v/>
      </c>
      <c r="S50" s="46" t="str">
        <f t="shared" si="15"/>
        <v/>
      </c>
      <c r="T50" s="46" t="str">
        <f t="shared" si="15"/>
        <v/>
      </c>
      <c r="U50" s="46" t="str">
        <f t="shared" si="15"/>
        <v/>
      </c>
      <c r="V50" s="46" t="str">
        <f t="shared" si="15"/>
        <v/>
      </c>
    </row>
    <row r="51" spans="1:22" x14ac:dyDescent="0.2">
      <c r="A51" s="1">
        <v>103</v>
      </c>
      <c r="B51" s="1" t="s">
        <v>55</v>
      </c>
      <c r="C51" s="8">
        <v>7</v>
      </c>
      <c r="D51" s="29">
        <f>SUMIFS('2013Figures'!$J:$J,'2013Figures'!$C:$C,$A51,'2013Figures'!$H:$H,$B51,'2013Figures'!$I:$I,$C51,'2013Figures'!$E:$E,$B$1)</f>
        <v>0</v>
      </c>
      <c r="E51" s="9">
        <f>SUMIFS('2013Figures'!$J:$J,'2013Figures'!$C:$C,$A51,'2013Figures'!$H:$H,$B51,'2013Figures'!$I:$I,$C51,'2013Figures'!$B:$B,"BrokerToCy",'2013Figures'!$G:$G,"E1",'2013Figures'!$E:$E,$B$1)</f>
        <v>0</v>
      </c>
      <c r="F51" s="9">
        <f>SUMIFS('2013Figures'!$J:$J,'2013Figures'!$C:$C,$A51,'2013Figures'!$H:$H,$B51,'2013Figures'!$I:$I,$C51,'2013Figures'!$B:$B,"BrokerToCy",'2013Figures'!$G:$G,"P1",'2013Figures'!$E:$E,$B$1)</f>
        <v>0</v>
      </c>
      <c r="G51" s="9">
        <f>SUMIFS('2013Figures'!$J:$J,'2013Figures'!$C:$C,$A51,'2013Figures'!$H:$H,$B51,'2013Figures'!$I:$I,$C51,'2013Figures'!$B:$B,"CyToBroker",'2013Figures'!$G:$G,"E1",'2013Figures'!$E:$E,$B$1)</f>
        <v>0</v>
      </c>
      <c r="H51" s="9">
        <f>SUMIFS('2013Figures'!$J:$J,'2013Figures'!$C:$C,$A51,'2013Figures'!$H:$H,$B51,'2013Figures'!$I:$I,$C51,'2013Figures'!$B:$B,"CyToBroker",'2013Figures'!$G:$G,"P1",'2013Figures'!$E:$E,$B$1)</f>
        <v>0</v>
      </c>
      <c r="J51" s="8">
        <v>201201</v>
      </c>
      <c r="L51" s="42">
        <f>SUMIFS('2012Figures'!$J:$J,'2012Figures'!$C:$C,$A51,'2012Figures'!$H:$H,$B51,'2012Figures'!$I:$I,$C51,'2012Figures'!$E:$E,$B$1)</f>
        <v>0</v>
      </c>
      <c r="M51" s="52">
        <f>SUMIFS('2012Figures'!$J:$J,'2012Figures'!$C:$C,$A51,'2012Figures'!$H:$H,$B51,'2012Figures'!$I:$I,$C51,'2012Figures'!$B:$B,"BrokerToCy",'2012Figures'!$G:$G,"E1",'2012Figures'!$E:$E,$B$1)</f>
        <v>0</v>
      </c>
      <c r="N51" s="52">
        <f>SUMIFS('2012Figures'!$J:$J,'2012Figures'!$C:$C,$A51,'2012Figures'!$H:$H,$B51,'2012Figures'!$I:$I,$C51,'2012Figures'!$B:$B,"BrokerToCy",'2012Figures'!$G:$G,"P1",'2012Figures'!$E:$E,$B$1)</f>
        <v>0</v>
      </c>
      <c r="O51" s="52">
        <f>SUMIFS('2012Figures'!$J:$J,'2012Figures'!$C:$C,$A51,'2012Figures'!$H:$H,$B51,'2012Figures'!$I:$I,$C51,'2012Figures'!$B:$B,"CyToBroker",'2012Figures'!$G:$G,"E1",'2012Figures'!$E:$E,$B$1)</f>
        <v>0</v>
      </c>
      <c r="P51" s="52">
        <f>SUMIFS('2012Figures'!$J:$J,'2012Figures'!$C:$C,$A51,'2012Figures'!$H:$H,$B51,'2012Figures'!$I:$I,$C51,'2012Figures'!$B:$B,"CyToBroker",'2012Figures'!$G:$G,"P1",'2012Figures'!$E:$E,$B$1)</f>
        <v>0</v>
      </c>
      <c r="R51" s="46" t="str">
        <f t="shared" si="15"/>
        <v/>
      </c>
      <c r="S51" s="46" t="str">
        <f t="shared" si="15"/>
        <v/>
      </c>
      <c r="T51" s="46" t="str">
        <f t="shared" si="15"/>
        <v/>
      </c>
      <c r="U51" s="46" t="str">
        <f t="shared" si="15"/>
        <v/>
      </c>
      <c r="V51" s="46" t="str">
        <f t="shared" si="15"/>
        <v/>
      </c>
    </row>
    <row r="52" spans="1:22" x14ac:dyDescent="0.2">
      <c r="A52" s="1">
        <v>103</v>
      </c>
      <c r="B52" s="1" t="s">
        <v>55</v>
      </c>
      <c r="C52" s="8">
        <v>6</v>
      </c>
      <c r="D52" s="29">
        <f>SUMIFS('2013Figures'!$J:$J,'2013Figures'!$C:$C,$A52,'2013Figures'!$H:$H,$B52,'2013Figures'!$I:$I,$C52,'2013Figures'!$E:$E,$B$1)</f>
        <v>0</v>
      </c>
      <c r="E52" s="9">
        <f>SUMIFS('2013Figures'!$J:$J,'2013Figures'!$C:$C,$A52,'2013Figures'!$H:$H,$B52,'2013Figures'!$I:$I,$C52,'2013Figures'!$B:$B,"BrokerToCy",'2013Figures'!$G:$G,"E1",'2013Figures'!$E:$E,$B$1)</f>
        <v>0</v>
      </c>
      <c r="F52" s="9">
        <f>SUMIFS('2013Figures'!$J:$J,'2013Figures'!$C:$C,$A52,'2013Figures'!$H:$H,$B52,'2013Figures'!$I:$I,$C52,'2013Figures'!$B:$B,"BrokerToCy",'2013Figures'!$G:$G,"P1",'2013Figures'!$E:$E,$B$1)</f>
        <v>0</v>
      </c>
      <c r="G52" s="9">
        <f>SUMIFS('2013Figures'!$J:$J,'2013Figures'!$C:$C,$A52,'2013Figures'!$H:$H,$B52,'2013Figures'!$I:$I,$C52,'2013Figures'!$B:$B,"CyToBroker",'2013Figures'!$G:$G,"E1",'2013Figures'!$E:$E,$B$1)</f>
        <v>0</v>
      </c>
      <c r="H52" s="9">
        <f>SUMIFS('2013Figures'!$J:$J,'2013Figures'!$C:$C,$A52,'2013Figures'!$H:$H,$B52,'2013Figures'!$I:$I,$C52,'2013Figures'!$B:$B,"CyToBroker",'2013Figures'!$G:$G,"P1",'2013Figures'!$E:$E,$B$1)</f>
        <v>0</v>
      </c>
      <c r="J52" s="8">
        <v>201101</v>
      </c>
      <c r="L52" s="42">
        <f>SUMIFS('2012Figures'!$J:$J,'2012Figures'!$C:$C,$A52,'2012Figures'!$H:$H,$B52,'2012Figures'!$I:$I,$C52,'2012Figures'!$E:$E,$B$1)</f>
        <v>0</v>
      </c>
      <c r="M52" s="52">
        <f>SUMIFS('2012Figures'!$J:$J,'2012Figures'!$C:$C,$A52,'2012Figures'!$H:$H,$B52,'2012Figures'!$I:$I,$C52,'2012Figures'!$B:$B,"BrokerToCy",'2012Figures'!$G:$G,"E1",'2012Figures'!$E:$E,$B$1)</f>
        <v>0</v>
      </c>
      <c r="N52" s="52">
        <f>SUMIFS('2012Figures'!$J:$J,'2012Figures'!$C:$C,$A52,'2012Figures'!$H:$H,$B52,'2012Figures'!$I:$I,$C52,'2012Figures'!$B:$B,"BrokerToCy",'2012Figures'!$G:$G,"P1",'2012Figures'!$E:$E,$B$1)</f>
        <v>0</v>
      </c>
      <c r="O52" s="52">
        <f>SUMIFS('2012Figures'!$J:$J,'2012Figures'!$C:$C,$A52,'2012Figures'!$H:$H,$B52,'2012Figures'!$I:$I,$C52,'2012Figures'!$B:$B,"CyToBroker",'2012Figures'!$G:$G,"E1",'2012Figures'!$E:$E,$B$1)</f>
        <v>0</v>
      </c>
      <c r="P52" s="52">
        <f>SUMIFS('2012Figures'!$J:$J,'2012Figures'!$C:$C,$A52,'2012Figures'!$H:$H,$B52,'2012Figures'!$I:$I,$C52,'2012Figures'!$B:$B,"CyToBroker",'2012Figures'!$G:$G,"P1",'2012Figures'!$E:$E,$B$1)</f>
        <v>0</v>
      </c>
      <c r="R52" s="46" t="str">
        <f t="shared" si="15"/>
        <v/>
      </c>
      <c r="S52" s="46" t="str">
        <f t="shared" si="15"/>
        <v/>
      </c>
      <c r="T52" s="46" t="str">
        <f t="shared" si="15"/>
        <v/>
      </c>
      <c r="U52" s="46" t="str">
        <f t="shared" si="15"/>
        <v/>
      </c>
      <c r="V52" s="46" t="str">
        <f t="shared" si="15"/>
        <v/>
      </c>
    </row>
    <row r="53" spans="1:22" x14ac:dyDescent="0.2">
      <c r="A53" s="1">
        <v>103</v>
      </c>
      <c r="B53" s="1" t="s">
        <v>55</v>
      </c>
      <c r="C53" s="8">
        <v>5</v>
      </c>
      <c r="D53" s="29">
        <f>SUMIFS('2013Figures'!$J:$J,'2013Figures'!$C:$C,$A53,'2013Figures'!$H:$H,$B53,'2013Figures'!$I:$I,$C53,'2013Figures'!$E:$E,$B$1)</f>
        <v>0</v>
      </c>
      <c r="E53" s="9">
        <f>SUMIFS('2013Figures'!$J:$J,'2013Figures'!$C:$C,$A53,'2013Figures'!$H:$H,$B53,'2013Figures'!$I:$I,$C53,'2013Figures'!$B:$B,"BrokerToCy",'2013Figures'!$G:$G,"E1",'2013Figures'!$E:$E,$B$1)</f>
        <v>0</v>
      </c>
      <c r="F53" s="9">
        <f>SUMIFS('2013Figures'!$J:$J,'2013Figures'!$C:$C,$A53,'2013Figures'!$H:$H,$B53,'2013Figures'!$I:$I,$C53,'2013Figures'!$B:$B,"BrokerToCy",'2013Figures'!$G:$G,"P1",'2013Figures'!$E:$E,$B$1)</f>
        <v>0</v>
      </c>
      <c r="G53" s="9">
        <f>SUMIFS('2013Figures'!$J:$J,'2013Figures'!$C:$C,$A53,'2013Figures'!$H:$H,$B53,'2013Figures'!$I:$I,$C53,'2013Figures'!$B:$B,"CyToBroker",'2013Figures'!$G:$G,"E1",'2013Figures'!$E:$E,$B$1)</f>
        <v>0</v>
      </c>
      <c r="H53" s="9">
        <f>SUMIFS('2013Figures'!$J:$J,'2013Figures'!$C:$C,$A53,'2013Figures'!$H:$H,$B53,'2013Figures'!$I:$I,$C53,'2013Figures'!$B:$B,"CyToBroker",'2013Figures'!$G:$G,"P1",'2013Figures'!$E:$E,$B$1)</f>
        <v>0</v>
      </c>
      <c r="J53" s="8">
        <v>201001</v>
      </c>
      <c r="L53" s="42">
        <f>SUMIFS('2012Figures'!$J:$J,'2012Figures'!$C:$C,$A53,'2012Figures'!$H:$H,$B53,'2012Figures'!$I:$I,$C53,'2012Figures'!$E:$E,$B$1)</f>
        <v>0</v>
      </c>
      <c r="M53" s="52">
        <f>SUMIFS('2012Figures'!$J:$J,'2012Figures'!$C:$C,$A53,'2012Figures'!$H:$H,$B53,'2012Figures'!$I:$I,$C53,'2012Figures'!$B:$B,"BrokerToCy",'2012Figures'!$G:$G,"E1",'2012Figures'!$E:$E,$B$1)</f>
        <v>0</v>
      </c>
      <c r="N53" s="52">
        <f>SUMIFS('2012Figures'!$J:$J,'2012Figures'!$C:$C,$A53,'2012Figures'!$H:$H,$B53,'2012Figures'!$I:$I,$C53,'2012Figures'!$B:$B,"BrokerToCy",'2012Figures'!$G:$G,"P1",'2012Figures'!$E:$E,$B$1)</f>
        <v>0</v>
      </c>
      <c r="O53" s="52">
        <f>SUMIFS('2012Figures'!$J:$J,'2012Figures'!$C:$C,$A53,'2012Figures'!$H:$H,$B53,'2012Figures'!$I:$I,$C53,'2012Figures'!$B:$B,"CyToBroker",'2012Figures'!$G:$G,"E1",'2012Figures'!$E:$E,$B$1)</f>
        <v>0</v>
      </c>
      <c r="P53" s="52">
        <f>SUMIFS('2012Figures'!$J:$J,'2012Figures'!$C:$C,$A53,'2012Figures'!$H:$H,$B53,'2012Figures'!$I:$I,$C53,'2012Figures'!$B:$B,"CyToBroker",'2012Figures'!$G:$G,"P1",'2012Figures'!$E:$E,$B$1)</f>
        <v>0</v>
      </c>
      <c r="R53" s="46" t="str">
        <f t="shared" si="15"/>
        <v/>
      </c>
      <c r="S53" s="46" t="str">
        <f t="shared" si="15"/>
        <v/>
      </c>
      <c r="T53" s="46" t="str">
        <f t="shared" si="15"/>
        <v/>
      </c>
      <c r="U53" s="46" t="str">
        <f t="shared" si="15"/>
        <v/>
      </c>
      <c r="V53" s="46" t="str">
        <f t="shared" si="15"/>
        <v/>
      </c>
    </row>
    <row r="54" spans="1:22" x14ac:dyDescent="0.2">
      <c r="A54" s="1">
        <v>103</v>
      </c>
      <c r="B54" s="1" t="s">
        <v>55</v>
      </c>
      <c r="C54" s="8">
        <v>4</v>
      </c>
      <c r="D54" s="29">
        <f>SUMIFS('2013Figures'!$J:$J,'2013Figures'!$C:$C,$A54,'2013Figures'!$H:$H,$B54,'2013Figures'!$I:$I,$C54,'2013Figures'!$E:$E,$B$1)</f>
        <v>30287</v>
      </c>
      <c r="E54" s="9">
        <f>SUMIFS('2013Figures'!$J:$J,'2013Figures'!$C:$C,$A54,'2013Figures'!$H:$H,$B54,'2013Figures'!$I:$I,$C54,'2013Figures'!$B:$B,"BrokerToCy",'2013Figures'!$G:$G,"E1",'2013Figures'!$E:$E,$B$1)</f>
        <v>0</v>
      </c>
      <c r="F54" s="9">
        <f>SUMIFS('2013Figures'!$J:$J,'2013Figures'!$C:$C,$A54,'2013Figures'!$H:$H,$B54,'2013Figures'!$I:$I,$C54,'2013Figures'!$B:$B,"BrokerToCy",'2013Figures'!$G:$G,"P1",'2013Figures'!$E:$E,$B$1)</f>
        <v>0</v>
      </c>
      <c r="G54" s="9">
        <f>SUMIFS('2013Figures'!$J:$J,'2013Figures'!$C:$C,$A54,'2013Figures'!$H:$H,$B54,'2013Figures'!$I:$I,$C54,'2013Figures'!$B:$B,"CyToBroker",'2013Figures'!$G:$G,"E1",'2013Figures'!$E:$E,$B$1)</f>
        <v>30287</v>
      </c>
      <c r="H54" s="9">
        <f>SUMIFS('2013Figures'!$J:$J,'2013Figures'!$C:$C,$A54,'2013Figures'!$H:$H,$B54,'2013Figures'!$I:$I,$C54,'2013Figures'!$B:$B,"CyToBroker",'2013Figures'!$G:$G,"P1",'2013Figures'!$E:$E,$B$1)</f>
        <v>0</v>
      </c>
      <c r="J54" s="8">
        <v>200901</v>
      </c>
      <c r="L54" s="42">
        <f>SUMIFS('2012Figures'!$J:$J,'2012Figures'!$C:$C,$A54,'2012Figures'!$H:$H,$B54,'2012Figures'!$I:$I,$C54,'2012Figures'!$E:$E,$B$1)</f>
        <v>49770</v>
      </c>
      <c r="M54" s="52">
        <f>SUMIFS('2012Figures'!$J:$J,'2012Figures'!$C:$C,$A54,'2012Figures'!$H:$H,$B54,'2012Figures'!$I:$I,$C54,'2012Figures'!$B:$B,"BrokerToCy",'2012Figures'!$G:$G,"E1",'2012Figures'!$E:$E,$B$1)</f>
        <v>0</v>
      </c>
      <c r="N54" s="52">
        <f>SUMIFS('2012Figures'!$J:$J,'2012Figures'!$C:$C,$A54,'2012Figures'!$H:$H,$B54,'2012Figures'!$I:$I,$C54,'2012Figures'!$B:$B,"BrokerToCy",'2012Figures'!$G:$G,"P1",'2012Figures'!$E:$E,$B$1)</f>
        <v>0</v>
      </c>
      <c r="O54" s="52">
        <f>SUMIFS('2012Figures'!$J:$J,'2012Figures'!$C:$C,$A54,'2012Figures'!$H:$H,$B54,'2012Figures'!$I:$I,$C54,'2012Figures'!$B:$B,"CyToBroker",'2012Figures'!$G:$G,"E1",'2012Figures'!$E:$E,$B$1)</f>
        <v>49770</v>
      </c>
      <c r="P54" s="52">
        <f>SUMIFS('2012Figures'!$J:$J,'2012Figures'!$C:$C,$A54,'2012Figures'!$H:$H,$B54,'2012Figures'!$I:$I,$C54,'2012Figures'!$B:$B,"CyToBroker",'2012Figures'!$G:$G,"P1",'2012Figures'!$E:$E,$B$1)</f>
        <v>0</v>
      </c>
      <c r="R54" s="46">
        <f t="shared" si="15"/>
        <v>-0.39</v>
      </c>
      <c r="S54" s="46" t="str">
        <f t="shared" si="15"/>
        <v/>
      </c>
      <c r="T54" s="46" t="str">
        <f t="shared" si="15"/>
        <v/>
      </c>
      <c r="U54" s="46">
        <f t="shared" si="15"/>
        <v>-0.39</v>
      </c>
      <c r="V54" s="46" t="str">
        <f t="shared" si="15"/>
        <v/>
      </c>
    </row>
    <row r="55" spans="1:22" x14ac:dyDescent="0.2">
      <c r="A55" s="1">
        <v>103</v>
      </c>
      <c r="B55" s="1" t="s">
        <v>55</v>
      </c>
      <c r="C55" s="8">
        <v>3</v>
      </c>
      <c r="D55" s="29">
        <f>SUMIFS('2013Figures'!$J:$J,'2013Figures'!$C:$C,$A55,'2013Figures'!$H:$H,$B55,'2013Figures'!$I:$I,$C55,'2013Figures'!$E:$E,$B$1)</f>
        <v>0</v>
      </c>
      <c r="E55" s="9">
        <f>SUMIFS('2013Figures'!$J:$J,'2013Figures'!$C:$C,$A55,'2013Figures'!$H:$H,$B55,'2013Figures'!$I:$I,$C55,'2013Figures'!$B:$B,"BrokerToCy",'2013Figures'!$G:$G,"E1",'2013Figures'!$E:$E,$B$1)</f>
        <v>0</v>
      </c>
      <c r="F55" s="9">
        <f>SUMIFS('2013Figures'!$J:$J,'2013Figures'!$C:$C,$A55,'2013Figures'!$H:$H,$B55,'2013Figures'!$I:$I,$C55,'2013Figures'!$B:$B,"BrokerToCy",'2013Figures'!$G:$G,"P1",'2013Figures'!$E:$E,$B$1)</f>
        <v>0</v>
      </c>
      <c r="G55" s="9">
        <f>SUMIFS('2013Figures'!$J:$J,'2013Figures'!$C:$C,$A55,'2013Figures'!$H:$H,$B55,'2013Figures'!$I:$I,$C55,'2013Figures'!$B:$B,"CyToBroker",'2013Figures'!$G:$G,"E1",'2013Figures'!$E:$E,$B$1)</f>
        <v>0</v>
      </c>
      <c r="H55" s="9">
        <f>SUMIFS('2013Figures'!$J:$J,'2013Figures'!$C:$C,$A55,'2013Figures'!$H:$H,$B55,'2013Figures'!$I:$I,$C55,'2013Figures'!$B:$B,"CyToBroker",'2013Figures'!$G:$G,"P1",'2013Figures'!$E:$E,$B$1)</f>
        <v>0</v>
      </c>
      <c r="J55" s="8">
        <v>200801</v>
      </c>
      <c r="L55" s="42">
        <f>SUMIFS('2012Figures'!$J:$J,'2012Figures'!$C:$C,$A55,'2012Figures'!$H:$H,$B55,'2012Figures'!$I:$I,$C55,'2012Figures'!$E:$E,$B$1)</f>
        <v>0</v>
      </c>
      <c r="M55" s="52">
        <f>SUMIFS('2012Figures'!$J:$J,'2012Figures'!$C:$C,$A55,'2012Figures'!$H:$H,$B55,'2012Figures'!$I:$I,$C55,'2012Figures'!$B:$B,"BrokerToCy",'2012Figures'!$G:$G,"E1",'2012Figures'!$E:$E,$B$1)</f>
        <v>0</v>
      </c>
      <c r="N55" s="52">
        <f>SUMIFS('2012Figures'!$J:$J,'2012Figures'!$C:$C,$A55,'2012Figures'!$H:$H,$B55,'2012Figures'!$I:$I,$C55,'2012Figures'!$B:$B,"BrokerToCy",'2012Figures'!$G:$G,"P1",'2012Figures'!$E:$E,$B$1)</f>
        <v>0</v>
      </c>
      <c r="O55" s="52">
        <f>SUMIFS('2012Figures'!$J:$J,'2012Figures'!$C:$C,$A55,'2012Figures'!$H:$H,$B55,'2012Figures'!$I:$I,$C55,'2012Figures'!$B:$B,"CyToBroker",'2012Figures'!$G:$G,"E1",'2012Figures'!$E:$E,$B$1)</f>
        <v>0</v>
      </c>
      <c r="P55" s="52">
        <f>SUMIFS('2012Figures'!$J:$J,'2012Figures'!$C:$C,$A55,'2012Figures'!$H:$H,$B55,'2012Figures'!$I:$I,$C55,'2012Figures'!$B:$B,"CyToBroker",'2012Figures'!$G:$G,"P1",'2012Figures'!$E:$E,$B$1)</f>
        <v>0</v>
      </c>
      <c r="R55" s="46" t="str">
        <f t="shared" si="15"/>
        <v/>
      </c>
      <c r="S55" s="46" t="str">
        <f t="shared" si="15"/>
        <v/>
      </c>
      <c r="T55" s="46" t="str">
        <f t="shared" si="15"/>
        <v/>
      </c>
      <c r="U55" s="46" t="str">
        <f t="shared" si="15"/>
        <v/>
      </c>
      <c r="V55" s="46" t="str">
        <f t="shared" si="15"/>
        <v/>
      </c>
    </row>
    <row r="56" spans="1:22" x14ac:dyDescent="0.2">
      <c r="A56" s="1">
        <v>103</v>
      </c>
      <c r="B56" s="1" t="s">
        <v>55</v>
      </c>
      <c r="C56" s="8">
        <v>2</v>
      </c>
      <c r="D56" s="29">
        <f>SUMIFS('2013Figures'!$J:$J,'2013Figures'!$C:$C,$A56,'2013Figures'!$H:$H,$B56,'2013Figures'!$I:$I,$C56,'2013Figures'!$E:$E,$B$1)</f>
        <v>0</v>
      </c>
      <c r="E56" s="9">
        <f>SUMIFS('2013Figures'!$J:$J,'2013Figures'!$C:$C,$A56,'2013Figures'!$H:$H,$B56,'2013Figures'!$I:$I,$C56,'2013Figures'!$B:$B,"BrokerToCy",'2013Figures'!$G:$G,"E1",'2013Figures'!$E:$E,$B$1)</f>
        <v>0</v>
      </c>
      <c r="F56" s="9">
        <f>SUMIFS('2013Figures'!$J:$J,'2013Figures'!$C:$C,$A56,'2013Figures'!$H:$H,$B56,'2013Figures'!$I:$I,$C56,'2013Figures'!$B:$B,"BrokerToCy",'2013Figures'!$G:$G,"P1",'2013Figures'!$E:$E,$B$1)</f>
        <v>0</v>
      </c>
      <c r="G56" s="9">
        <f>SUMIFS('2013Figures'!$J:$J,'2013Figures'!$C:$C,$A56,'2013Figures'!$H:$H,$B56,'2013Figures'!$I:$I,$C56,'2013Figures'!$B:$B,"CyToBroker",'2013Figures'!$G:$G,"E1",'2013Figures'!$E:$E,$B$1)</f>
        <v>0</v>
      </c>
      <c r="H56" s="9">
        <f>SUMIFS('2013Figures'!$J:$J,'2013Figures'!$C:$C,$A56,'2013Figures'!$H:$H,$B56,'2013Figures'!$I:$I,$C56,'2013Figures'!$B:$B,"CyToBroker",'2013Figures'!$G:$G,"P1",'2013Figures'!$E:$E,$B$1)</f>
        <v>0</v>
      </c>
      <c r="J56" s="8">
        <v>200701</v>
      </c>
      <c r="L56" s="42">
        <f>SUMIFS('2012Figures'!$J:$J,'2012Figures'!$C:$C,$A56,'2012Figures'!$H:$H,$B56,'2012Figures'!$I:$I,$C56,'2012Figures'!$E:$E,$B$1)</f>
        <v>0</v>
      </c>
      <c r="M56" s="52">
        <f>SUMIFS('2012Figures'!$J:$J,'2012Figures'!$C:$C,$A56,'2012Figures'!$H:$H,$B56,'2012Figures'!$I:$I,$C56,'2012Figures'!$B:$B,"BrokerToCy",'2012Figures'!$G:$G,"E1",'2012Figures'!$E:$E,$B$1)</f>
        <v>0</v>
      </c>
      <c r="N56" s="52">
        <f>SUMIFS('2012Figures'!$J:$J,'2012Figures'!$C:$C,$A56,'2012Figures'!$H:$H,$B56,'2012Figures'!$I:$I,$C56,'2012Figures'!$B:$B,"BrokerToCy",'2012Figures'!$G:$G,"P1",'2012Figures'!$E:$E,$B$1)</f>
        <v>0</v>
      </c>
      <c r="O56" s="52">
        <f>SUMIFS('2012Figures'!$J:$J,'2012Figures'!$C:$C,$A56,'2012Figures'!$H:$H,$B56,'2012Figures'!$I:$I,$C56,'2012Figures'!$B:$B,"CyToBroker",'2012Figures'!$G:$G,"E1",'2012Figures'!$E:$E,$B$1)</f>
        <v>0</v>
      </c>
      <c r="P56" s="52">
        <f>SUMIFS('2012Figures'!$J:$J,'2012Figures'!$C:$C,$A56,'2012Figures'!$H:$H,$B56,'2012Figures'!$I:$I,$C56,'2012Figures'!$B:$B,"CyToBroker",'2012Figures'!$G:$G,"P1",'2012Figures'!$E:$E,$B$1)</f>
        <v>0</v>
      </c>
      <c r="R56" s="46" t="str">
        <f t="shared" si="15"/>
        <v/>
      </c>
      <c r="S56" s="46" t="str">
        <f t="shared" si="15"/>
        <v/>
      </c>
      <c r="T56" s="46" t="str">
        <f t="shared" si="15"/>
        <v/>
      </c>
      <c r="U56" s="46" t="str">
        <f t="shared" si="15"/>
        <v/>
      </c>
      <c r="V56" s="46" t="str">
        <f t="shared" si="15"/>
        <v/>
      </c>
    </row>
    <row r="57" spans="1:22" x14ac:dyDescent="0.2">
      <c r="A57" s="1">
        <v>103</v>
      </c>
      <c r="B57" s="1" t="s">
        <v>55</v>
      </c>
      <c r="C57" s="8">
        <v>1</v>
      </c>
      <c r="D57" s="29">
        <f>SUMIFS('2013Figures'!$J:$J,'2013Figures'!$C:$C,$A57,'2013Figures'!$H:$H,$B57,'2013Figures'!$I:$I,$C57,'2013Figures'!$E:$E,$B$1)</f>
        <v>0</v>
      </c>
      <c r="E57" s="9">
        <f>SUMIFS('2013Figures'!$J:$J,'2013Figures'!$C:$C,$A57,'2013Figures'!$H:$H,$B57,'2013Figures'!$I:$I,$C57,'2013Figures'!$B:$B,"BrokerToCy",'2013Figures'!$G:$G,"E1",'2013Figures'!$E:$E,$B$1)</f>
        <v>0</v>
      </c>
      <c r="F57" s="9">
        <f>SUMIFS('2013Figures'!$J:$J,'2013Figures'!$C:$C,$A57,'2013Figures'!$H:$H,$B57,'2013Figures'!$I:$I,$C57,'2013Figures'!$B:$B,"BrokerToCy",'2013Figures'!$G:$G,"P1",'2013Figures'!$E:$E,$B$1)</f>
        <v>0</v>
      </c>
      <c r="G57" s="9">
        <f>SUMIFS('2013Figures'!$J:$J,'2013Figures'!$C:$C,$A57,'2013Figures'!$H:$H,$B57,'2013Figures'!$I:$I,$C57,'2013Figures'!$B:$B,"CyToBroker",'2013Figures'!$G:$G,"E1",'2013Figures'!$E:$E,$B$1)</f>
        <v>0</v>
      </c>
      <c r="H57" s="9">
        <f>SUMIFS('2013Figures'!$J:$J,'2013Figures'!$C:$C,$A57,'2013Figures'!$H:$H,$B57,'2013Figures'!$I:$I,$C57,'2013Figures'!$B:$B,"CyToBroker",'2013Figures'!$G:$G,"P1",'2013Figures'!$E:$E,$B$1)</f>
        <v>0</v>
      </c>
      <c r="J57" s="8">
        <v>200601</v>
      </c>
      <c r="L57" s="42">
        <f>SUMIFS('2012Figures'!$J:$J,'2012Figures'!$C:$C,$A57,'2012Figures'!$H:$H,$B57,'2012Figures'!$I:$I,$C57,'2012Figures'!$E:$E,$B$1)</f>
        <v>0</v>
      </c>
      <c r="M57" s="52">
        <f>SUMIFS('2012Figures'!$J:$J,'2012Figures'!$C:$C,$A57,'2012Figures'!$H:$H,$B57,'2012Figures'!$I:$I,$C57,'2012Figures'!$B:$B,"BrokerToCy",'2012Figures'!$G:$G,"E1",'2012Figures'!$E:$E,$B$1)</f>
        <v>0</v>
      </c>
      <c r="N57" s="52">
        <f>SUMIFS('2012Figures'!$J:$J,'2012Figures'!$C:$C,$A57,'2012Figures'!$H:$H,$B57,'2012Figures'!$I:$I,$C57,'2012Figures'!$B:$B,"BrokerToCy",'2012Figures'!$G:$G,"P1",'2012Figures'!$E:$E,$B$1)</f>
        <v>0</v>
      </c>
      <c r="O57" s="52">
        <f>SUMIFS('2012Figures'!$J:$J,'2012Figures'!$C:$C,$A57,'2012Figures'!$H:$H,$B57,'2012Figures'!$I:$I,$C57,'2012Figures'!$B:$B,"CyToBroker",'2012Figures'!$G:$G,"E1",'2012Figures'!$E:$E,$B$1)</f>
        <v>0</v>
      </c>
      <c r="P57" s="52">
        <f>SUMIFS('2012Figures'!$J:$J,'2012Figures'!$C:$C,$A57,'2012Figures'!$H:$H,$B57,'2012Figures'!$I:$I,$C57,'2012Figures'!$B:$B,"CyToBroker",'2012Figures'!$G:$G,"P1",'2012Figures'!$E:$E,$B$1)</f>
        <v>0</v>
      </c>
      <c r="R57" s="46" t="str">
        <f t="shared" si="15"/>
        <v/>
      </c>
      <c r="S57" s="46" t="str">
        <f t="shared" si="15"/>
        <v/>
      </c>
      <c r="T57" s="46" t="str">
        <f t="shared" si="15"/>
        <v/>
      </c>
      <c r="U57" s="46" t="str">
        <f t="shared" si="15"/>
        <v/>
      </c>
      <c r="V57" s="46" t="str">
        <f t="shared" si="15"/>
        <v/>
      </c>
    </row>
    <row r="58" spans="1:22" x14ac:dyDescent="0.2">
      <c r="A58" s="1">
        <v>103</v>
      </c>
      <c r="B58" s="1" t="s">
        <v>55</v>
      </c>
      <c r="D58" s="29">
        <f>SUMIFS('2013Figures'!$J:$J,'2013Figures'!$C:$C,$A58,'2013Figures'!$I:$I,"",'2013Figures'!$E:$E,$B$1)</f>
        <v>213805</v>
      </c>
      <c r="E58" s="9">
        <f>SUMIFS('2013Figures'!$J:$J,'2013Figures'!$C:$C,$A58,'2013Figures'!$I:$I,"",'2013Figures'!$B:$B,"BrokerToCy",'2013Figures'!$G:$G,"E1",'2013Figures'!$E:$E,$B$1)</f>
        <v>1</v>
      </c>
      <c r="F58" s="9">
        <f>SUMIFS('2013Figures'!$J:$J,'2013Figures'!$C:$C,$A58,'2013Figures'!$I:$I,"",'2013Figures'!$B:$B,"BrokerToCy",'2013Figures'!$G:$G,"P1",'2013Figures'!$E:$E,$B$1)</f>
        <v>0</v>
      </c>
      <c r="G58" s="9">
        <f>SUMIFS('2013Figures'!$J:$J,'2013Figures'!$C:$C,$A58,'2013Figures'!$I:$I,"",'2013Figures'!$B:$B,"CyToBroker",'2013Figures'!$G:$G,"E1",'2013Figures'!$E:$E,$B$1)</f>
        <v>213804</v>
      </c>
      <c r="H58" s="9">
        <f>SUMIFS('2013Figures'!$J:$J,'2013Figures'!$C:$C,$A58,'2013Figures'!$I:$I,"",'2013Figures'!$B:$B,"CyToBroker",'2013Figures'!$G:$G,"P1",'2013Figures'!$E:$E,$B$1)</f>
        <v>0</v>
      </c>
      <c r="J58" s="8" t="s">
        <v>131</v>
      </c>
      <c r="L58" s="42">
        <f>SUMIFS('2012Figures'!$J:$J,'2012Figures'!$C:$C,$A58,'2012Figures'!$I:$I,"",'2012Figures'!$E:$E,$B$1)</f>
        <v>236456</v>
      </c>
      <c r="M58" s="52">
        <f>SUMIFS('2012Figures'!$J:$J,'2012Figures'!$C:$C,$A58,'2012Figures'!$I:$I,"",'2012Figures'!$B:$B,"BrokerToCy",'2012Figures'!$G:$G,"E1",'2012Figures'!$E:$E,$B$1)</f>
        <v>8</v>
      </c>
      <c r="N58" s="52">
        <f>SUMIFS('2012Figures'!$J:$J,'2012Figures'!$C:$C,$A58,'2012Figures'!$I:$I,"",'2012Figures'!$B:$B,"BrokerToCy",'2012Figures'!$G:$G,"P1",'2012Figures'!$E:$E,$B$1)</f>
        <v>0</v>
      </c>
      <c r="O58" s="52">
        <f>SUMIFS('2012Figures'!$J:$J,'2012Figures'!$C:$C,$A58,'2012Figures'!$I:$I,"",'2012Figures'!$B:$B,"CyToBroker",'2012Figures'!$G:$G,"E1",'2012Figures'!$E:$E,$B$1)</f>
        <v>236448</v>
      </c>
      <c r="P58" s="52">
        <f>SUMIFS('2012Figures'!$J:$J,'2012Figures'!$C:$C,$A58,'2012Figures'!$I:$I,"",'2012Figures'!$B:$B,"CyToBroker",'2012Figures'!$G:$G,"P1",'2012Figures'!$E:$E,$B$1)</f>
        <v>0</v>
      </c>
      <c r="R58" s="46">
        <f t="shared" si="15"/>
        <v>-0.1</v>
      </c>
      <c r="S58" s="46">
        <f t="shared" si="15"/>
        <v>-0.88</v>
      </c>
      <c r="T58" s="46" t="str">
        <f t="shared" si="15"/>
        <v/>
      </c>
      <c r="U58" s="46">
        <f t="shared" si="15"/>
        <v>-0.1</v>
      </c>
      <c r="V58" s="46" t="str">
        <f t="shared" si="15"/>
        <v/>
      </c>
    </row>
    <row r="59" spans="1:22" x14ac:dyDescent="0.2">
      <c r="A59" s="21"/>
      <c r="B59" s="21" t="s">
        <v>92</v>
      </c>
      <c r="C59" s="22"/>
      <c r="D59" s="23">
        <f>SUM(E59:H59)</f>
        <v>246252</v>
      </c>
      <c r="E59" s="23">
        <f t="shared" ref="E59:H59" si="16">SUM(E46:E58)</f>
        <v>1</v>
      </c>
      <c r="F59" s="23">
        <f t="shared" si="16"/>
        <v>0</v>
      </c>
      <c r="G59" s="23">
        <f t="shared" si="16"/>
        <v>246251</v>
      </c>
      <c r="H59" s="23">
        <f t="shared" si="16"/>
        <v>0</v>
      </c>
      <c r="I59" s="21"/>
      <c r="J59" s="22"/>
      <c r="K59" s="21"/>
      <c r="L59" s="43">
        <f>SUM(M59:P59)</f>
        <v>286226</v>
      </c>
      <c r="M59" s="43">
        <f t="shared" ref="M59:P59" si="17">SUM(M46:M58)</f>
        <v>8</v>
      </c>
      <c r="N59" s="43">
        <f t="shared" si="17"/>
        <v>0</v>
      </c>
      <c r="O59" s="43">
        <f t="shared" si="17"/>
        <v>286218</v>
      </c>
      <c r="P59" s="43">
        <f t="shared" si="17"/>
        <v>0</v>
      </c>
      <c r="Q59" s="21"/>
      <c r="R59" s="21"/>
      <c r="S59" s="21"/>
      <c r="T59" s="21"/>
      <c r="U59" s="21"/>
      <c r="V59" s="21"/>
    </row>
    <row r="60" spans="1:22" x14ac:dyDescent="0.2">
      <c r="A60" s="28">
        <v>104</v>
      </c>
      <c r="B60" s="28" t="s">
        <v>93</v>
      </c>
      <c r="C60" s="17" t="s">
        <v>88</v>
      </c>
      <c r="D60" s="18">
        <f>SUMIFS('2013Figures'!$J:$J,'2013Figures'!$C:$C,$A60,'2013Figures'!$E:$E,$B$1)</f>
        <v>386495</v>
      </c>
      <c r="E60" s="18">
        <f>SUMIFS('2013Figures'!$J:$J,'2013Figures'!$C:$C,$A60,'2013Figures'!$B:$B,"BrokerToCy",'2013Figures'!$G:$G,"E1",'2013Figures'!$E:$E,$B$1)</f>
        <v>0</v>
      </c>
      <c r="F60" s="18">
        <f>SUMIFS('2013Figures'!$J:$J,'2013Figures'!$C:$C,$A60,'2013Figures'!$B:$B,"BrokerToCy",'2013Figures'!$G:$G,"P1",'2013Figures'!$E:$E,$B$1)</f>
        <v>0</v>
      </c>
      <c r="G60" s="18">
        <f>SUMIFS('2013Figures'!$J:$J,'2013Figures'!$C:$C,$A60,'2013Figures'!$B:$B,"CyToBroker",'2013Figures'!$G:$G,"E1",'2013Figures'!$E:$E,$B$1)</f>
        <v>386495</v>
      </c>
      <c r="H60" s="18">
        <f>SUMIFS('2013Figures'!$J:$J,'2013Figures'!$C:$C,$A60,'2013Figures'!$B:$B,"CyToBroker",'2013Figures'!$G:$G,"P1",'2013Figures'!$E:$E,$B$1)</f>
        <v>0</v>
      </c>
      <c r="I60" s="28"/>
      <c r="J60" s="17"/>
      <c r="K60" s="28"/>
      <c r="L60" s="50">
        <f>SUMIFS('2012Figures'!$J:$J,'2012Figures'!$C:$C,$A60,'2012Figures'!$E:$E,$B$1)</f>
        <v>450059</v>
      </c>
      <c r="M60" s="50">
        <f>SUMIFS('2012Figures'!$J:$J,'2012Figures'!$C:$C,$A60,'2012Figures'!$B:$B,"BrokerToCy",'2012Figures'!$G:$G,"E1",'2012Figures'!$E:$E,$B$1)</f>
        <v>3</v>
      </c>
      <c r="N60" s="50">
        <f>SUMIFS('2012Figures'!$J:$J,'2012Figures'!$C:$C,$A60,'2012Figures'!$B:$B,"BrokerToCy",'2012Figures'!$G:$G,"P1",'2012Figures'!$E:$E,$B$1)</f>
        <v>0</v>
      </c>
      <c r="O60" s="50">
        <f>SUMIFS('2012Figures'!$J:$J,'2012Figures'!$C:$C,$A60,'2012Figures'!$B:$B,"CyToBroker",'2012Figures'!$G:$G,"E1",'2012Figures'!$E:$E,$B$1)</f>
        <v>450056</v>
      </c>
      <c r="P60" s="50">
        <f>SUMIFS('2012Figures'!$J:$J,'2012Figures'!$C:$C,$A60,'2012Figures'!$B:$B,"CyToBroker",'2012Figures'!$G:$G,"P1",'2012Figures'!$E:$E,$B$1)</f>
        <v>0</v>
      </c>
      <c r="Q60" s="28"/>
      <c r="R60" s="46">
        <f t="shared" si="15"/>
        <v>-0.14000000000000001</v>
      </c>
      <c r="S60" s="46">
        <f t="shared" si="15"/>
        <v>-1</v>
      </c>
      <c r="T60" s="46" t="str">
        <f t="shared" si="15"/>
        <v/>
      </c>
      <c r="U60" s="46">
        <f t="shared" si="15"/>
        <v>-0.14000000000000001</v>
      </c>
      <c r="V60" s="46" t="str">
        <f t="shared" si="15"/>
        <v/>
      </c>
    </row>
    <row r="61" spans="1:22" x14ac:dyDescent="0.2">
      <c r="A61" s="1">
        <v>104</v>
      </c>
      <c r="D61" s="29">
        <f>SUMIFS('2013Figures'!$J:$J,'2013Figures'!$C:$C,$A61,'2013Figures'!$H:$H,"",'2013Figures'!$I:$I,"",'2013Figures'!$E:$E,$B$1)</f>
        <v>256244</v>
      </c>
      <c r="E61" s="9">
        <f>SUMIFS('2013Figures'!$J:$J,'2013Figures'!$C:$C,$A61,'2013Figures'!$H:$H,"",'2013Figures'!$I:$I,"",'2013Figures'!$B:$B,"BrokerToCy",'2013Figures'!$G:$G,"E1",'2013Figures'!$E:$E,$B$1)</f>
        <v>0</v>
      </c>
      <c r="F61" s="9">
        <f>SUMIFS('2013Figures'!$J:$J,'2013Figures'!$C:$C,$A61,'2013Figures'!$H:$H,"",'2013Figures'!$I:$I,"",'2013Figures'!$B:$B,"BrokerToCy",'2013Figures'!$G:$G,"P1",'2013Figures'!$E:$E,$B$1)</f>
        <v>0</v>
      </c>
      <c r="G61" s="9">
        <f>SUMIFS('2013Figures'!$J:$J,'2013Figures'!$C:$C,$A61,'2013Figures'!$H:$H,"",'2013Figures'!$I:$I,"",'2013Figures'!$B:$B,"CyToBroker",'2013Figures'!$G:$G,"E1",'2013Figures'!$E:$E,$B$1)</f>
        <v>256244</v>
      </c>
      <c r="H61" s="9">
        <f>SUMIFS('2013Figures'!$J:$J,'2013Figures'!$C:$C,$A61,'2013Figures'!$H:$H,"",'2013Figures'!$I:$I,"",'2013Figures'!$B:$B,"CyToBroker",'2013Figures'!$G:$G,"P1",'2013Figures'!$E:$E,$B$1)</f>
        <v>0</v>
      </c>
      <c r="J61" s="8" t="s">
        <v>131</v>
      </c>
      <c r="L61" s="42">
        <f>SUMIFS('2012Figures'!$J:$J,'2012Figures'!$C:$C,$A61,'2012Figures'!$H:$H,"",'2012Figures'!$I:$I,"",'2012Figures'!$E:$E,$B$1)</f>
        <v>291164</v>
      </c>
      <c r="M61" s="52">
        <f>SUMIFS('2012Figures'!$J:$J,'2012Figures'!$C:$C,$A61,'2012Figures'!$H:$H,"",'2012Figures'!$I:$I,"",'2012Figures'!$B:$B,"BrokerToCy",'2012Figures'!$G:$G,"E1",'2012Figures'!$E:$E,$B$1)</f>
        <v>3</v>
      </c>
      <c r="N61" s="52">
        <f>SUMIFS('2012Figures'!$J:$J,'2012Figures'!$C:$C,$A61,'2012Figures'!$H:$H,"",'2012Figures'!$I:$I,"",'2012Figures'!$B:$B,"BrokerToCy",'2012Figures'!$G:$G,"P1",'2012Figures'!$E:$E,$B$1)</f>
        <v>0</v>
      </c>
      <c r="O61" s="52">
        <f>SUMIFS('2012Figures'!$J:$J,'2012Figures'!$C:$C,$A61,'2012Figures'!$H:$H,"",'2012Figures'!$I:$I,"",'2012Figures'!$B:$B,"CyToBroker",'2012Figures'!$G:$G,"E1",'2012Figures'!$E:$E,$B$1)</f>
        <v>291161</v>
      </c>
      <c r="P61" s="52">
        <f>SUMIFS('2012Figures'!$J:$J,'2012Figures'!$C:$C,$A61,'2012Figures'!$H:$H,"",'2012Figures'!$I:$I,"",'2012Figures'!$B:$B,"CyToBroker",'2012Figures'!$G:$G,"P1",'2012Figures'!$E:$E,$B$1)</f>
        <v>0</v>
      </c>
      <c r="R61" s="46">
        <f t="shared" si="15"/>
        <v>-0.12</v>
      </c>
      <c r="S61" s="46">
        <f t="shared" si="15"/>
        <v>-1</v>
      </c>
      <c r="T61" s="46" t="str">
        <f t="shared" si="15"/>
        <v/>
      </c>
      <c r="U61" s="46">
        <f t="shared" si="15"/>
        <v>-0.12</v>
      </c>
      <c r="V61" s="46" t="str">
        <f t="shared" si="15"/>
        <v/>
      </c>
    </row>
    <row r="62" spans="1:22" x14ac:dyDescent="0.2">
      <c r="A62" s="1">
        <v>104</v>
      </c>
      <c r="B62" s="1" t="s">
        <v>55</v>
      </c>
      <c r="D62" s="29">
        <f>SUMIFS('2013Figures'!$J:$J,'2013Figures'!$C:$C,$A62,'2013Figures'!$H:$H,$B62,'2013Figures'!$E:$E,$B$1)</f>
        <v>12</v>
      </c>
      <c r="E62" s="9">
        <f>SUMIFS('2013Figures'!$J:$J,'2013Figures'!$C:$C,$A62,'2013Figures'!$H:$H,$B62,'2013Figures'!$B:$B,"BrokerToCy",'2013Figures'!$G:$G,"E1",'2013Figures'!$E:$E,$B$1)</f>
        <v>0</v>
      </c>
      <c r="F62" s="9">
        <f>SUMIFS('2013Figures'!$J:$J,'2013Figures'!$C:$C,$A62,'2013Figures'!$H:$H,$B62,'2013Figures'!$B:$B,"BrokerToCy",'2013Figures'!$G:$G,"P1",'2013Figures'!$E:$E,$B$1)</f>
        <v>0</v>
      </c>
      <c r="G62" s="9">
        <f>SUMIFS('2013Figures'!$J:$J,'2013Figures'!$C:$C,$A62,'2013Figures'!$H:$H,$B62,'2013Figures'!$B:$B,"CyToBroker",'2013Figures'!$G:$G,"E1",'2013Figures'!$E:$E,$B$1)</f>
        <v>12</v>
      </c>
      <c r="H62" s="9">
        <f>SUMIFS('2013Figures'!$J:$J,'2013Figures'!$C:$C,$A62,'2013Figures'!$H:$H,$B62,'2013Figures'!$B:$B,"CyToBroker",'2013Figures'!$G:$G,"P1",'2013Figures'!$E:$E,$B$1)</f>
        <v>0</v>
      </c>
      <c r="J62" s="8" t="s">
        <v>146</v>
      </c>
      <c r="L62" s="42">
        <f>SUMIFS('2012Figures'!$J:$J,'2012Figures'!$C:$C,$A62,'2012Figures'!$H:$H,$B62,'2012Figures'!$E:$E,$B$1)</f>
        <v>0</v>
      </c>
      <c r="M62" s="52">
        <f>SUMIFS('2012Figures'!$J:$J,'2012Figures'!$C:$C,$A62,'2012Figures'!$H:$H,$B62,'2012Figures'!$B:$B,"BrokerToCy",'2012Figures'!$G:$G,"E1",'2012Figures'!$E:$E,$B$1)</f>
        <v>0</v>
      </c>
      <c r="N62" s="52">
        <f>SUMIFS('2012Figures'!$J:$J,'2012Figures'!$C:$C,$A62,'2012Figures'!$H:$H,$B62,'2012Figures'!$B:$B,"BrokerToCy",'2012Figures'!$G:$G,"P1",'2012Figures'!$E:$E,$B$1)</f>
        <v>0</v>
      </c>
      <c r="O62" s="52">
        <f>SUMIFS('2012Figures'!$J:$J,'2012Figures'!$C:$C,$A62,'2012Figures'!$H:$H,$B62,'2012Figures'!$B:$B,"CyToBroker",'2012Figures'!$G:$G,"E1",'2012Figures'!$E:$E,$B$1)</f>
        <v>0</v>
      </c>
      <c r="P62" s="52">
        <f>SUMIFS('2012Figures'!$J:$J,'2012Figures'!$C:$C,$A62,'2012Figures'!$H:$H,$B62,'2012Figures'!$B:$B,"CyToBroker",'2012Figures'!$G:$G,"P1",'2012Figures'!$E:$E,$B$1)</f>
        <v>0</v>
      </c>
      <c r="R62" s="46" t="str">
        <f t="shared" si="15"/>
        <v/>
      </c>
      <c r="S62" s="46" t="str">
        <f t="shared" si="15"/>
        <v/>
      </c>
      <c r="T62" s="46" t="str">
        <f t="shared" si="15"/>
        <v/>
      </c>
      <c r="U62" s="46" t="str">
        <f t="shared" si="15"/>
        <v/>
      </c>
      <c r="V62" s="46" t="str">
        <f t="shared" si="15"/>
        <v/>
      </c>
    </row>
    <row r="63" spans="1:22" x14ac:dyDescent="0.2">
      <c r="A63" s="1">
        <v>104</v>
      </c>
      <c r="B63" s="1" t="s">
        <v>56</v>
      </c>
      <c r="D63" s="29">
        <f>SUMIFS('2013Figures'!$J:$J,'2013Figures'!$C:$C,$A63,'2013Figures'!$H:$H,$B63,'2013Figures'!$E:$E,$B$1)</f>
        <v>130125</v>
      </c>
      <c r="E63" s="9">
        <f>SUMIFS('2013Figures'!$J:$J,'2013Figures'!$C:$C,$A63,'2013Figures'!$H:$H,$B63,'2013Figures'!$B:$B,"BrokerToCy",'2013Figures'!$G:$G,"E1",'2013Figures'!$E:$E,$B$1)</f>
        <v>0</v>
      </c>
      <c r="F63" s="9">
        <f>SUMIFS('2013Figures'!$J:$J,'2013Figures'!$C:$C,$A63,'2013Figures'!$H:$H,$B63,'2013Figures'!$B:$B,"BrokerToCy",'2013Figures'!$G:$G,"P1",'2013Figures'!$E:$E,$B$1)</f>
        <v>0</v>
      </c>
      <c r="G63" s="9">
        <f>SUMIFS('2013Figures'!$J:$J,'2013Figures'!$C:$C,$A63,'2013Figures'!$H:$H,$B63,'2013Figures'!$B:$B,"CyToBroker",'2013Figures'!$G:$G,"E1",'2013Figures'!$E:$E,$B$1)</f>
        <v>130125</v>
      </c>
      <c r="H63" s="9">
        <f>SUMIFS('2013Figures'!$J:$J,'2013Figures'!$C:$C,$A63,'2013Figures'!$H:$H,$B63,'2013Figures'!$B:$B,"CyToBroker",'2013Figures'!$G:$G,"P1",'2013Figures'!$E:$E,$B$1)</f>
        <v>0</v>
      </c>
      <c r="J63" s="8" t="s">
        <v>146</v>
      </c>
      <c r="L63" s="42">
        <f>SUMIFS('2012Figures'!$J:$J,'2012Figures'!$C:$C,$A63,'2012Figures'!$H:$H,$B63,'2012Figures'!$E:$E,$B$1)</f>
        <v>158895</v>
      </c>
      <c r="M63" s="52">
        <f>SUMIFS('2012Figures'!$J:$J,'2012Figures'!$C:$C,$A63,'2012Figures'!$H:$H,$B63,'2012Figures'!$B:$B,"BrokerToCy",'2012Figures'!$G:$G,"E1",'2012Figures'!$E:$E,$B$1)</f>
        <v>0</v>
      </c>
      <c r="N63" s="52">
        <f>SUMIFS('2012Figures'!$J:$J,'2012Figures'!$C:$C,$A63,'2012Figures'!$H:$H,$B63,'2012Figures'!$B:$B,"BrokerToCy",'2012Figures'!$G:$G,"P1",'2012Figures'!$E:$E,$B$1)</f>
        <v>0</v>
      </c>
      <c r="O63" s="52">
        <f>SUMIFS('2012Figures'!$J:$J,'2012Figures'!$C:$C,$A63,'2012Figures'!$H:$H,$B63,'2012Figures'!$B:$B,"CyToBroker",'2012Figures'!$G:$G,"E1",'2012Figures'!$E:$E,$B$1)</f>
        <v>158895</v>
      </c>
      <c r="P63" s="52">
        <f>SUMIFS('2012Figures'!$J:$J,'2012Figures'!$C:$C,$A63,'2012Figures'!$H:$H,$B63,'2012Figures'!$B:$B,"CyToBroker",'2012Figures'!$G:$G,"P1",'2012Figures'!$E:$E,$B$1)</f>
        <v>0</v>
      </c>
      <c r="R63" s="46">
        <f t="shared" si="15"/>
        <v>-0.18</v>
      </c>
      <c r="S63" s="46" t="str">
        <f t="shared" si="15"/>
        <v/>
      </c>
      <c r="T63" s="46" t="str">
        <f t="shared" si="15"/>
        <v/>
      </c>
      <c r="U63" s="46">
        <f t="shared" si="15"/>
        <v>-0.18</v>
      </c>
      <c r="V63" s="46" t="str">
        <f t="shared" si="15"/>
        <v/>
      </c>
    </row>
    <row r="64" spans="1:22" x14ac:dyDescent="0.2">
      <c r="A64" s="1">
        <v>104</v>
      </c>
      <c r="B64" s="1">
        <v>2</v>
      </c>
      <c r="D64" s="29">
        <f>SUMIFS('2013Figures'!$J:$J,'2013Figures'!$C:$C,$A64,'2013Figures'!$H:$H,$B64,'2013Figures'!$E:$E,$B$1)</f>
        <v>0</v>
      </c>
      <c r="E64" s="9">
        <f>SUMIFS('2013Figures'!$J:$J,'2013Figures'!$C:$C,$A64,'2013Figures'!$H:$H,$B64,'2013Figures'!$B:$B,"BrokerToCy",'2013Figures'!$G:$G,"E1",'2013Figures'!$E:$E,$B$1)</f>
        <v>0</v>
      </c>
      <c r="F64" s="9">
        <f>SUMIFS('2013Figures'!$J:$J,'2013Figures'!$C:$C,$A64,'2013Figures'!$H:$H,$B64,'2013Figures'!$B:$B,"BrokerToCy",'2013Figures'!$G:$G,"P1",'2013Figures'!$E:$E,$B$1)</f>
        <v>0</v>
      </c>
      <c r="G64" s="9">
        <f>SUMIFS('2013Figures'!$J:$J,'2013Figures'!$C:$C,$A64,'2013Figures'!$H:$H,$B64,'2013Figures'!$B:$B,"CyToBroker",'2013Figures'!$G:$G,"E1",'2013Figures'!$E:$E,$B$1)</f>
        <v>0</v>
      </c>
      <c r="H64" s="9">
        <f>SUMIFS('2013Figures'!$J:$J,'2013Figures'!$C:$C,$A64,'2013Figures'!$H:$H,$B64,'2013Figures'!$B:$B,"CyToBroker",'2013Figures'!$G:$G,"P1",'2013Figures'!$E:$E,$B$1)</f>
        <v>0</v>
      </c>
      <c r="J64" s="8" t="s">
        <v>146</v>
      </c>
      <c r="L64" s="42">
        <f>SUMIFS('2012Figures'!$J:$J,'2012Figures'!$C:$C,$A64,'2012Figures'!$H:$H,$B64,'2012Figures'!$E:$E,$B$1)</f>
        <v>0</v>
      </c>
      <c r="M64" s="52">
        <f>SUMIFS('2012Figures'!$J:$J,'2012Figures'!$C:$C,$A64,'2012Figures'!$H:$H,$B64,'2012Figures'!$B:$B,"BrokerToCy",'2012Figures'!$G:$G,"E1",'2012Figures'!$E:$E,$B$1)</f>
        <v>0</v>
      </c>
      <c r="N64" s="52">
        <f>SUMIFS('2012Figures'!$J:$J,'2012Figures'!$C:$C,$A64,'2012Figures'!$H:$H,$B64,'2012Figures'!$B:$B,"BrokerToCy",'2012Figures'!$G:$G,"P1",'2012Figures'!$E:$E,$B$1)</f>
        <v>0</v>
      </c>
      <c r="O64" s="52">
        <f>SUMIFS('2012Figures'!$J:$J,'2012Figures'!$C:$C,$A64,'2012Figures'!$H:$H,$B64,'2012Figures'!$B:$B,"CyToBroker",'2012Figures'!$G:$G,"E1",'2012Figures'!$E:$E,$B$1)</f>
        <v>0</v>
      </c>
      <c r="P64" s="52">
        <f>SUMIFS('2012Figures'!$J:$J,'2012Figures'!$C:$C,$A64,'2012Figures'!$H:$H,$B64,'2012Figures'!$B:$B,"CyToBroker",'2012Figures'!$G:$G,"P1",'2012Figures'!$E:$E,$B$1)</f>
        <v>0</v>
      </c>
      <c r="R64" s="46" t="str">
        <f t="shared" si="15"/>
        <v/>
      </c>
      <c r="S64" s="46" t="str">
        <f t="shared" si="15"/>
        <v/>
      </c>
      <c r="T64" s="46" t="str">
        <f t="shared" si="15"/>
        <v/>
      </c>
      <c r="U64" s="46" t="str">
        <f t="shared" si="15"/>
        <v/>
      </c>
      <c r="V64" s="46" t="str">
        <f t="shared" si="15"/>
        <v/>
      </c>
    </row>
    <row r="65" spans="1:22" x14ac:dyDescent="0.2">
      <c r="A65" s="1">
        <v>104</v>
      </c>
      <c r="B65" s="1">
        <v>3</v>
      </c>
      <c r="D65" s="29">
        <f>SUMIFS('2013Figures'!$J:$J,'2013Figures'!$C:$C,$A65,'2013Figures'!$H:$H,$B65,'2013Figures'!$E:$E,$B$1)</f>
        <v>0</v>
      </c>
      <c r="E65" s="9">
        <f>SUMIFS('2013Figures'!$J:$J,'2013Figures'!$C:$C,$A65,'2013Figures'!$H:$H,$B65,'2013Figures'!$B:$B,"BrokerToCy",'2013Figures'!$G:$G,"E1",'2013Figures'!$E:$E,$B$1)</f>
        <v>0</v>
      </c>
      <c r="F65" s="9">
        <f>SUMIFS('2013Figures'!$J:$J,'2013Figures'!$C:$C,$A65,'2013Figures'!$H:$H,$B65,'2013Figures'!$B:$B,"BrokerToCy",'2013Figures'!$G:$G,"P1",'2013Figures'!$E:$E,$B$1)</f>
        <v>0</v>
      </c>
      <c r="G65" s="9">
        <f>SUMIFS('2013Figures'!$J:$J,'2013Figures'!$C:$C,$A65,'2013Figures'!$H:$H,$B65,'2013Figures'!$B:$B,"CyToBroker",'2013Figures'!$G:$G,"E1",'2013Figures'!$E:$E,$B$1)</f>
        <v>0</v>
      </c>
      <c r="H65" s="9">
        <f>SUMIFS('2013Figures'!$J:$J,'2013Figures'!$C:$C,$A65,'2013Figures'!$H:$H,$B65,'2013Figures'!$B:$B,"CyToBroker",'2013Figures'!$G:$G,"P1",'2013Figures'!$E:$E,$B$1)</f>
        <v>0</v>
      </c>
      <c r="J65" s="8" t="s">
        <v>146</v>
      </c>
      <c r="L65" s="42">
        <f>SUMIFS('2012Figures'!$J:$J,'2012Figures'!$C:$C,$A65,'2012Figures'!$H:$H,$B65,'2012Figures'!$E:$E,$B$1)</f>
        <v>0</v>
      </c>
      <c r="M65" s="52">
        <f>SUMIFS('2012Figures'!$J:$J,'2012Figures'!$C:$C,$A65,'2012Figures'!$H:$H,$B65,'2012Figures'!$B:$B,"BrokerToCy",'2012Figures'!$G:$G,"E1",'2012Figures'!$E:$E,$B$1)</f>
        <v>0</v>
      </c>
      <c r="N65" s="52">
        <f>SUMIFS('2012Figures'!$J:$J,'2012Figures'!$C:$C,$A65,'2012Figures'!$H:$H,$B65,'2012Figures'!$B:$B,"BrokerToCy",'2012Figures'!$G:$G,"P1",'2012Figures'!$E:$E,$B$1)</f>
        <v>0</v>
      </c>
      <c r="O65" s="52">
        <f>SUMIFS('2012Figures'!$J:$J,'2012Figures'!$C:$C,$A65,'2012Figures'!$H:$H,$B65,'2012Figures'!$B:$B,"CyToBroker",'2012Figures'!$G:$G,"E1",'2012Figures'!$E:$E,$B$1)</f>
        <v>0</v>
      </c>
      <c r="P65" s="52">
        <f>SUMIFS('2012Figures'!$J:$J,'2012Figures'!$C:$C,$A65,'2012Figures'!$H:$H,$B65,'2012Figures'!$B:$B,"CyToBroker",'2012Figures'!$G:$G,"P1",'2012Figures'!$E:$E,$B$1)</f>
        <v>0</v>
      </c>
      <c r="R65" s="46" t="str">
        <f t="shared" si="15"/>
        <v/>
      </c>
      <c r="S65" s="46" t="str">
        <f t="shared" si="15"/>
        <v/>
      </c>
      <c r="T65" s="46" t="str">
        <f t="shared" si="15"/>
        <v/>
      </c>
      <c r="U65" s="46" t="str">
        <f t="shared" si="15"/>
        <v/>
      </c>
      <c r="V65" s="46" t="str">
        <f t="shared" si="15"/>
        <v/>
      </c>
    </row>
    <row r="66" spans="1:22" x14ac:dyDescent="0.2">
      <c r="A66" s="1">
        <v>104</v>
      </c>
      <c r="B66" s="1">
        <v>4</v>
      </c>
      <c r="D66" s="29">
        <f>SUMIFS('2013Figures'!$J:$J,'2013Figures'!$C:$C,$A66,'2013Figures'!$H:$H,$B66,'2013Figures'!$E:$E,$B$1)</f>
        <v>0</v>
      </c>
      <c r="E66" s="9">
        <f>SUMIFS('2013Figures'!$J:$J,'2013Figures'!$C:$C,$A66,'2013Figures'!$H:$H,$B66,'2013Figures'!$B:$B,"BrokerToCy",'2013Figures'!$G:$G,"E1",'2013Figures'!$E:$E,$B$1)</f>
        <v>0</v>
      </c>
      <c r="F66" s="9">
        <f>SUMIFS('2013Figures'!$J:$J,'2013Figures'!$C:$C,$A66,'2013Figures'!$H:$H,$B66,'2013Figures'!$B:$B,"BrokerToCy",'2013Figures'!$G:$G,"P1",'2013Figures'!$E:$E,$B$1)</f>
        <v>0</v>
      </c>
      <c r="G66" s="9">
        <f>SUMIFS('2013Figures'!$J:$J,'2013Figures'!$C:$C,$A66,'2013Figures'!$H:$H,$B66,'2013Figures'!$B:$B,"CyToBroker",'2013Figures'!$G:$G,"E1",'2013Figures'!$E:$E,$B$1)</f>
        <v>0</v>
      </c>
      <c r="H66" s="9">
        <f>SUMIFS('2013Figures'!$J:$J,'2013Figures'!$C:$C,$A66,'2013Figures'!$H:$H,$B66,'2013Figures'!$B:$B,"CyToBroker",'2013Figures'!$G:$G,"P1",'2013Figures'!$E:$E,$B$1)</f>
        <v>0</v>
      </c>
      <c r="J66" s="8" t="s">
        <v>146</v>
      </c>
      <c r="L66" s="42">
        <f>SUMIFS('2012Figures'!$J:$J,'2012Figures'!$C:$C,$A66,'2012Figures'!$H:$H,$B66,'2012Figures'!$E:$E,$B$1)</f>
        <v>0</v>
      </c>
      <c r="M66" s="52">
        <f>SUMIFS('2012Figures'!$J:$J,'2012Figures'!$C:$C,$A66,'2012Figures'!$H:$H,$B66,'2012Figures'!$B:$B,"BrokerToCy",'2012Figures'!$G:$G,"E1",'2012Figures'!$E:$E,$B$1)</f>
        <v>0</v>
      </c>
      <c r="N66" s="52">
        <f>SUMIFS('2012Figures'!$J:$J,'2012Figures'!$C:$C,$A66,'2012Figures'!$H:$H,$B66,'2012Figures'!$B:$B,"BrokerToCy",'2012Figures'!$G:$G,"P1",'2012Figures'!$E:$E,$B$1)</f>
        <v>0</v>
      </c>
      <c r="O66" s="52">
        <f>SUMIFS('2012Figures'!$J:$J,'2012Figures'!$C:$C,$A66,'2012Figures'!$H:$H,$B66,'2012Figures'!$B:$B,"CyToBroker",'2012Figures'!$G:$G,"E1",'2012Figures'!$E:$E,$B$1)</f>
        <v>0</v>
      </c>
      <c r="P66" s="52">
        <f>SUMIFS('2012Figures'!$J:$J,'2012Figures'!$C:$C,$A66,'2012Figures'!$H:$H,$B66,'2012Figures'!$B:$B,"CyToBroker",'2012Figures'!$G:$G,"P1",'2012Figures'!$E:$E,$B$1)</f>
        <v>0</v>
      </c>
      <c r="R66" s="46" t="str">
        <f t="shared" si="15"/>
        <v/>
      </c>
      <c r="S66" s="46" t="str">
        <f t="shared" si="15"/>
        <v/>
      </c>
      <c r="T66" s="46" t="str">
        <f t="shared" si="15"/>
        <v/>
      </c>
      <c r="U66" s="46" t="str">
        <f t="shared" si="15"/>
        <v/>
      </c>
      <c r="V66" s="46" t="str">
        <f t="shared" si="15"/>
        <v/>
      </c>
    </row>
    <row r="67" spans="1:22" x14ac:dyDescent="0.2">
      <c r="A67" s="1">
        <v>104</v>
      </c>
      <c r="B67" s="1">
        <v>5</v>
      </c>
      <c r="D67" s="29">
        <f>SUMIFS('2013Figures'!$J:$J,'2013Figures'!$C:$C,$A67,'2013Figures'!$H:$H,$B67,'2013Figures'!$E:$E,$B$1)</f>
        <v>0</v>
      </c>
      <c r="E67" s="9">
        <f>SUMIFS('2013Figures'!$J:$J,'2013Figures'!$C:$C,$A67,'2013Figures'!$H:$H,$B67,'2013Figures'!$B:$B,"BrokerToCy",'2013Figures'!$G:$G,"E1",'2013Figures'!$E:$E,$B$1)</f>
        <v>0</v>
      </c>
      <c r="F67" s="9">
        <f>SUMIFS('2013Figures'!$J:$J,'2013Figures'!$C:$C,$A67,'2013Figures'!$H:$H,$B67,'2013Figures'!$B:$B,"BrokerToCy",'2013Figures'!$G:$G,"P1",'2013Figures'!$E:$E,$B$1)</f>
        <v>0</v>
      </c>
      <c r="G67" s="9">
        <f>SUMIFS('2013Figures'!$J:$J,'2013Figures'!$C:$C,$A67,'2013Figures'!$H:$H,$B67,'2013Figures'!$B:$B,"CyToBroker",'2013Figures'!$G:$G,"E1",'2013Figures'!$E:$E,$B$1)</f>
        <v>0</v>
      </c>
      <c r="H67" s="9">
        <f>SUMIFS('2013Figures'!$J:$J,'2013Figures'!$C:$C,$A67,'2013Figures'!$H:$H,$B67,'2013Figures'!$B:$B,"CyToBroker",'2013Figures'!$G:$G,"P1",'2013Figures'!$E:$E,$B$1)</f>
        <v>0</v>
      </c>
      <c r="J67" s="8" t="s">
        <v>146</v>
      </c>
      <c r="L67" s="42">
        <f>SUMIFS('2012Figures'!$J:$J,'2012Figures'!$C:$C,$A67,'2012Figures'!$H:$H,$B67,'2012Figures'!$E:$E,$B$1)</f>
        <v>0</v>
      </c>
      <c r="M67" s="52">
        <f>SUMIFS('2012Figures'!$J:$J,'2012Figures'!$C:$C,$A67,'2012Figures'!$H:$H,$B67,'2012Figures'!$B:$B,"BrokerToCy",'2012Figures'!$G:$G,"E1",'2012Figures'!$E:$E,$B$1)</f>
        <v>0</v>
      </c>
      <c r="N67" s="52">
        <f>SUMIFS('2012Figures'!$J:$J,'2012Figures'!$C:$C,$A67,'2012Figures'!$H:$H,$B67,'2012Figures'!$B:$B,"BrokerToCy",'2012Figures'!$G:$G,"P1",'2012Figures'!$E:$E,$B$1)</f>
        <v>0</v>
      </c>
      <c r="O67" s="52">
        <f>SUMIFS('2012Figures'!$J:$J,'2012Figures'!$C:$C,$A67,'2012Figures'!$H:$H,$B67,'2012Figures'!$B:$B,"CyToBroker",'2012Figures'!$G:$G,"E1",'2012Figures'!$E:$E,$B$1)</f>
        <v>0</v>
      </c>
      <c r="P67" s="52">
        <f>SUMIFS('2012Figures'!$J:$J,'2012Figures'!$C:$C,$A67,'2012Figures'!$H:$H,$B67,'2012Figures'!$B:$B,"CyToBroker",'2012Figures'!$G:$G,"P1",'2012Figures'!$E:$E,$B$1)</f>
        <v>0</v>
      </c>
      <c r="R67" s="46" t="str">
        <f t="shared" si="15"/>
        <v/>
      </c>
      <c r="S67" s="46" t="str">
        <f t="shared" si="15"/>
        <v/>
      </c>
      <c r="T67" s="46" t="str">
        <f t="shared" si="15"/>
        <v/>
      </c>
      <c r="U67" s="46" t="str">
        <f t="shared" si="15"/>
        <v/>
      </c>
      <c r="V67" s="46" t="str">
        <f t="shared" si="15"/>
        <v/>
      </c>
    </row>
    <row r="68" spans="1:22" x14ac:dyDescent="0.2">
      <c r="A68" s="1">
        <v>104</v>
      </c>
      <c r="B68" s="1" t="s">
        <v>57</v>
      </c>
      <c r="C68" s="8">
        <v>4</v>
      </c>
      <c r="D68" s="29">
        <f>SUMIFS('2013Figures'!$J:$J,'2013Figures'!$C:$C,$A68,'2013Figures'!$H:$H,$B68,'2013Figures'!$I:$I,$C68,'2013Figures'!$E:$E,$B$1)</f>
        <v>49</v>
      </c>
      <c r="E68" s="9">
        <f>SUMIFS('2013Figures'!$J:$J,'2013Figures'!$C:$C,$A68,'2013Figures'!$H:$H,$B68,'2013Figures'!$I:$I,$C68,'2013Figures'!$B:$B,"BrokerToCy",'2013Figures'!$G:$G,"E1",'2013Figures'!$E:$E,$B$1)</f>
        <v>0</v>
      </c>
      <c r="F68" s="9">
        <f>SUMIFS('2013Figures'!$J:$J,'2013Figures'!$C:$C,$A68,'2013Figures'!$H:$H,$B68,'2013Figures'!$I:$I,$C68,'2013Figures'!$B:$B,"BrokerToCy",'2013Figures'!$G:$G,"P1",'2013Figures'!$E:$E,$B$1)</f>
        <v>0</v>
      </c>
      <c r="G68" s="9">
        <f>SUMIFS('2013Figures'!$J:$J,'2013Figures'!$C:$C,$A68,'2013Figures'!$H:$H,$B68,'2013Figures'!$I:$I,$C68,'2013Figures'!$B:$B,"CyToBroker",'2013Figures'!$G:$G,"E1",'2013Figures'!$E:$E,$B$1)</f>
        <v>49</v>
      </c>
      <c r="H68" s="9">
        <f>SUMIFS('2013Figures'!$J:$J,'2013Figures'!$C:$C,$A68,'2013Figures'!$H:$H,$B68,'2013Figures'!$I:$I,$C68,'2013Figures'!$B:$B,"CyToBroker",'2013Figures'!$G:$G,"P1",'2013Figures'!$E:$E,$B$1)</f>
        <v>0</v>
      </c>
      <c r="I68" s="30"/>
      <c r="J68" s="8" t="s">
        <v>146</v>
      </c>
      <c r="K68" s="30"/>
      <c r="L68" s="42">
        <f>SUMIFS('2012Figures'!$J:$J,'2012Figures'!$C:$C,$A68,'2012Figures'!$H:$H,$B68,'2012Figures'!$I:$I,$C68,'2012Figures'!$E:$E,$B$1)</f>
        <v>0</v>
      </c>
      <c r="M68" s="52">
        <f>SUMIFS('2012Figures'!$J:$J,'2012Figures'!$C:$C,$A68,'2012Figures'!$H:$H,$B68,'2012Figures'!$I:$I,$C68,'2012Figures'!$B:$B,"BrokerToCy",'2012Figures'!$G:$G,"E1",'2012Figures'!$E:$E,$B$1)</f>
        <v>0</v>
      </c>
      <c r="N68" s="52">
        <f>SUMIFS('2012Figures'!$J:$J,'2012Figures'!$C:$C,$A68,'2012Figures'!$H:$H,$B68,'2012Figures'!$I:$I,$C68,'2012Figures'!$B:$B,"BrokerToCy",'2012Figures'!$G:$G,"P1",'2012Figures'!$E:$E,$B$1)</f>
        <v>0</v>
      </c>
      <c r="O68" s="52">
        <f>SUMIFS('2012Figures'!$J:$J,'2012Figures'!$C:$C,$A68,'2012Figures'!$H:$H,$B68,'2012Figures'!$I:$I,$C68,'2012Figures'!$B:$B,"CyToBroker",'2012Figures'!$G:$G,"E1",'2012Figures'!$E:$E,$B$1)</f>
        <v>0</v>
      </c>
      <c r="P68" s="52">
        <f>SUMIFS('2012Figures'!$J:$J,'2012Figures'!$C:$C,$A68,'2012Figures'!$H:$H,$B68,'2012Figures'!$I:$I,$C68,'2012Figures'!$B:$B,"CyToBroker",'2012Figures'!$G:$G,"P1",'2012Figures'!$E:$E,$B$1)</f>
        <v>0</v>
      </c>
      <c r="Q68" s="30"/>
      <c r="R68" s="46" t="str">
        <f t="shared" si="15"/>
        <v/>
      </c>
      <c r="S68" s="46" t="str">
        <f t="shared" si="15"/>
        <v/>
      </c>
      <c r="T68" s="46" t="str">
        <f t="shared" si="15"/>
        <v/>
      </c>
      <c r="U68" s="46" t="str">
        <f t="shared" si="15"/>
        <v/>
      </c>
      <c r="V68" s="46" t="str">
        <f t="shared" si="15"/>
        <v/>
      </c>
    </row>
    <row r="69" spans="1:22" x14ac:dyDescent="0.2">
      <c r="A69" s="1">
        <v>104</v>
      </c>
      <c r="B69" s="1" t="s">
        <v>57</v>
      </c>
      <c r="C69" s="8">
        <v>2</v>
      </c>
      <c r="D69" s="29">
        <f>SUMIFS('2013Figures'!$J:$J,'2013Figures'!$C:$C,$A69,'2013Figures'!$H:$H,$B69,'2013Figures'!$I:$I,$C69,'2013Figures'!$E:$E,$B$1)</f>
        <v>0</v>
      </c>
      <c r="E69" s="9">
        <f>SUMIFS('2013Figures'!$J:$J,'2013Figures'!$C:$C,$A69,'2013Figures'!$H:$H,$B69,'2013Figures'!$I:$I,$C69,'2013Figures'!$B:$B,"BrokerToCy",'2013Figures'!$G:$G,"E1",'2013Figures'!$E:$E,$B$1)</f>
        <v>0</v>
      </c>
      <c r="F69" s="9">
        <f>SUMIFS('2013Figures'!$J:$J,'2013Figures'!$C:$C,$A69,'2013Figures'!$H:$H,$B69,'2013Figures'!$I:$I,$C69,'2013Figures'!$B:$B,"BrokerToCy",'2013Figures'!$G:$G,"P1",'2013Figures'!$E:$E,$B$1)</f>
        <v>0</v>
      </c>
      <c r="G69" s="9">
        <f>SUMIFS('2013Figures'!$J:$J,'2013Figures'!$C:$C,$A69,'2013Figures'!$H:$H,$B69,'2013Figures'!$I:$I,$C69,'2013Figures'!$B:$B,"CyToBroker",'2013Figures'!$G:$G,"E1",'2013Figures'!$E:$E,$B$1)</f>
        <v>0</v>
      </c>
      <c r="H69" s="9">
        <f>SUMIFS('2013Figures'!$J:$J,'2013Figures'!$C:$C,$A69,'2013Figures'!$H:$H,$B69,'2013Figures'!$I:$I,$C69,'2013Figures'!$B:$B,"CyToBroker",'2013Figures'!$G:$G,"P1",'2013Figures'!$E:$E,$B$1)</f>
        <v>0</v>
      </c>
      <c r="I69" s="30"/>
      <c r="J69" s="31">
        <v>201001</v>
      </c>
      <c r="K69" s="30"/>
      <c r="L69" s="42">
        <f>SUMIFS('2012Figures'!$J:$J,'2012Figures'!$C:$C,$A69,'2012Figures'!$H:$H,$B69,'2012Figures'!$I:$I,$C69,'2012Figures'!$E:$E,$B$1)</f>
        <v>0</v>
      </c>
      <c r="M69" s="52">
        <f>SUMIFS('2012Figures'!$J:$J,'2012Figures'!$C:$C,$A69,'2012Figures'!$H:$H,$B69,'2012Figures'!$I:$I,$C69,'2012Figures'!$B:$B,"BrokerToCy",'2012Figures'!$G:$G,"E1",'2012Figures'!$E:$E,$B$1)</f>
        <v>0</v>
      </c>
      <c r="N69" s="52">
        <f>SUMIFS('2012Figures'!$J:$J,'2012Figures'!$C:$C,$A69,'2012Figures'!$H:$H,$B69,'2012Figures'!$I:$I,$C69,'2012Figures'!$B:$B,"BrokerToCy",'2012Figures'!$G:$G,"P1",'2012Figures'!$E:$E,$B$1)</f>
        <v>0</v>
      </c>
      <c r="O69" s="52">
        <f>SUMIFS('2012Figures'!$J:$J,'2012Figures'!$C:$C,$A69,'2012Figures'!$H:$H,$B69,'2012Figures'!$I:$I,$C69,'2012Figures'!$B:$B,"CyToBroker",'2012Figures'!$G:$G,"E1",'2012Figures'!$E:$E,$B$1)</f>
        <v>0</v>
      </c>
      <c r="P69" s="52">
        <f>SUMIFS('2012Figures'!$J:$J,'2012Figures'!$C:$C,$A69,'2012Figures'!$H:$H,$B69,'2012Figures'!$I:$I,$C69,'2012Figures'!$B:$B,"CyToBroker",'2012Figures'!$G:$G,"P1",'2012Figures'!$E:$E,$B$1)</f>
        <v>0</v>
      </c>
      <c r="Q69" s="30"/>
      <c r="R69" s="46" t="str">
        <f t="shared" si="15"/>
        <v/>
      </c>
      <c r="S69" s="46" t="str">
        <f t="shared" si="15"/>
        <v/>
      </c>
      <c r="T69" s="46" t="str">
        <f t="shared" si="15"/>
        <v/>
      </c>
      <c r="U69" s="46" t="str">
        <f t="shared" si="15"/>
        <v/>
      </c>
      <c r="V69" s="46" t="str">
        <f t="shared" si="15"/>
        <v/>
      </c>
    </row>
    <row r="70" spans="1:22" x14ac:dyDescent="0.2">
      <c r="A70" s="1">
        <v>104</v>
      </c>
      <c r="B70" s="1" t="s">
        <v>57</v>
      </c>
      <c r="C70" s="8">
        <v>1</v>
      </c>
      <c r="D70" s="29">
        <f>SUMIFS('2013Figures'!$J:$J,'2013Figures'!$C:$C,$A70,'2013Figures'!$H:$H,$B70,'2013Figures'!$I:$I,$C70,'2013Figures'!$E:$E,$B$1)</f>
        <v>0</v>
      </c>
      <c r="E70" s="9">
        <f>SUMIFS('2013Figures'!$J:$J,'2013Figures'!$C:$C,$A70,'2013Figures'!$H:$H,$B70,'2013Figures'!$I:$I,$C70,'2013Figures'!$B:$B,"BrokerToCy",'2013Figures'!$G:$G,"E1",'2013Figures'!$E:$E,$B$1)</f>
        <v>0</v>
      </c>
      <c r="F70" s="9">
        <f>SUMIFS('2013Figures'!$J:$J,'2013Figures'!$C:$C,$A70,'2013Figures'!$H:$H,$B70,'2013Figures'!$I:$I,$C70,'2013Figures'!$B:$B,"BrokerToCy",'2013Figures'!$G:$G,"P1",'2013Figures'!$E:$E,$B$1)</f>
        <v>0</v>
      </c>
      <c r="G70" s="9">
        <f>SUMIFS('2013Figures'!$J:$J,'2013Figures'!$C:$C,$A70,'2013Figures'!$H:$H,$B70,'2013Figures'!$I:$I,$C70,'2013Figures'!$B:$B,"CyToBroker",'2013Figures'!$G:$G,"E1",'2013Figures'!$E:$E,$B$1)</f>
        <v>0</v>
      </c>
      <c r="H70" s="9">
        <f>SUMIFS('2013Figures'!$J:$J,'2013Figures'!$C:$C,$A70,'2013Figures'!$H:$H,$B70,'2013Figures'!$I:$I,$C70,'2013Figures'!$B:$B,"CyToBroker",'2013Figures'!$G:$G,"P1",'2013Figures'!$E:$E,$B$1)</f>
        <v>0</v>
      </c>
      <c r="J70" s="8">
        <v>200601</v>
      </c>
      <c r="L70" s="42">
        <f>SUMIFS('2012Figures'!$J:$J,'2012Figures'!$C:$C,$A70,'2012Figures'!$H:$H,$B70,'2012Figures'!$I:$I,$C70,'2012Figures'!$E:$E,$B$1)</f>
        <v>0</v>
      </c>
      <c r="M70" s="52">
        <f>SUMIFS('2012Figures'!$J:$J,'2012Figures'!$C:$C,$A70,'2012Figures'!$H:$H,$B70,'2012Figures'!$I:$I,$C70,'2012Figures'!$B:$B,"BrokerToCy",'2012Figures'!$G:$G,"E1",'2012Figures'!$E:$E,$B$1)</f>
        <v>0</v>
      </c>
      <c r="N70" s="52">
        <f>SUMIFS('2012Figures'!$J:$J,'2012Figures'!$C:$C,$A70,'2012Figures'!$H:$H,$B70,'2012Figures'!$I:$I,$C70,'2012Figures'!$B:$B,"BrokerToCy",'2012Figures'!$G:$G,"P1",'2012Figures'!$E:$E,$B$1)</f>
        <v>0</v>
      </c>
      <c r="O70" s="52">
        <f>SUMIFS('2012Figures'!$J:$J,'2012Figures'!$C:$C,$A70,'2012Figures'!$H:$H,$B70,'2012Figures'!$I:$I,$C70,'2012Figures'!$B:$B,"CyToBroker",'2012Figures'!$G:$G,"E1",'2012Figures'!$E:$E,$B$1)</f>
        <v>0</v>
      </c>
      <c r="P70" s="52">
        <f>SUMIFS('2012Figures'!$J:$J,'2012Figures'!$C:$C,$A70,'2012Figures'!$H:$H,$B70,'2012Figures'!$I:$I,$C70,'2012Figures'!$B:$B,"CyToBroker",'2012Figures'!$G:$G,"P1",'2012Figures'!$E:$E,$B$1)</f>
        <v>0</v>
      </c>
      <c r="R70" s="46" t="str">
        <f t="shared" si="15"/>
        <v/>
      </c>
      <c r="S70" s="46" t="str">
        <f t="shared" si="15"/>
        <v/>
      </c>
      <c r="T70" s="46" t="str">
        <f t="shared" si="15"/>
        <v/>
      </c>
      <c r="U70" s="46" t="str">
        <f t="shared" si="15"/>
        <v/>
      </c>
      <c r="V70" s="46" t="str">
        <f t="shared" si="15"/>
        <v/>
      </c>
    </row>
    <row r="71" spans="1:22" x14ac:dyDescent="0.2">
      <c r="A71" s="1">
        <v>104</v>
      </c>
      <c r="B71" s="1" t="s">
        <v>57</v>
      </c>
      <c r="D71" s="29">
        <f>SUMIFS('2013Figures'!$J:$J,'2013Figures'!$C:$C,$A71,'2013Figures'!$H:$H,$B71,'2013Figures'!$I:$I,"",'2013Figures'!$E:$E,$B$1)</f>
        <v>0</v>
      </c>
      <c r="E71" s="9">
        <f>SUMIFS('2013Figures'!$J:$J,'2013Figures'!$C:$C,$A71,'2013Figures'!$H:$H,$B71,'2013Figures'!$I:$I,"",'2013Figures'!$B:$B,"BrokerToCy",'2013Figures'!$G:$G,"E1",'2013Figures'!$E:$E,$B$1)</f>
        <v>0</v>
      </c>
      <c r="F71" s="9">
        <f>SUMIFS('2013Figures'!$J:$J,'2013Figures'!$C:$C,$A71,'2013Figures'!$H:$H,$B71,'2013Figures'!$I:$I,"",'2013Figures'!$B:$B,"BrokerToCy",'2013Figures'!$G:$G,"P1",'2013Figures'!$E:$E,$B$1)</f>
        <v>0</v>
      </c>
      <c r="G71" s="9">
        <f>SUMIFS('2013Figures'!$J:$J,'2013Figures'!$C:$C,$A71,'2013Figures'!$H:$H,$B71,'2013Figures'!$I:$I,"",'2013Figures'!$B:$B,"CyToBroker",'2013Figures'!$G:$G,"E1",'2013Figures'!$E:$E,$B$1)</f>
        <v>0</v>
      </c>
      <c r="H71" s="9">
        <f>SUMIFS('2013Figures'!$J:$J,'2013Figures'!$C:$C,$A71,'2013Figures'!$H:$H,$B71,'2013Figures'!$I:$I,"",'2013Figures'!$B:$B,"CyToBroker",'2013Figures'!$G:$G,"P1",'2013Figures'!$E:$E,$B$1)</f>
        <v>0</v>
      </c>
      <c r="J71" s="8" t="s">
        <v>131</v>
      </c>
      <c r="L71" s="42">
        <f>SUMIFS('2012Figures'!$J:$J,'2012Figures'!$C:$C,$A71,'2012Figures'!$H:$H,$B71,'2012Figures'!$I:$I,"",'2012Figures'!$E:$E,$B$1)</f>
        <v>0</v>
      </c>
      <c r="M71" s="52">
        <f>SUMIFS('2012Figures'!$J:$J,'2012Figures'!$C:$C,$A71,'2012Figures'!$H:$H,$B71,'2012Figures'!$I:$I,"",'2012Figures'!$B:$B,"BrokerToCy",'2012Figures'!$G:$G,"E1",'2012Figures'!$E:$E,$B$1)</f>
        <v>0</v>
      </c>
      <c r="N71" s="52">
        <f>SUMIFS('2012Figures'!$J:$J,'2012Figures'!$C:$C,$A71,'2012Figures'!$H:$H,$B71,'2012Figures'!$I:$I,"",'2012Figures'!$B:$B,"BrokerToCy",'2012Figures'!$G:$G,"P1",'2012Figures'!$E:$E,$B$1)</f>
        <v>0</v>
      </c>
      <c r="O71" s="52">
        <f>SUMIFS('2012Figures'!$J:$J,'2012Figures'!$C:$C,$A71,'2012Figures'!$H:$H,$B71,'2012Figures'!$I:$I,"",'2012Figures'!$B:$B,"CyToBroker",'2012Figures'!$G:$G,"E1",'2012Figures'!$E:$E,$B$1)</f>
        <v>0</v>
      </c>
      <c r="P71" s="52">
        <f>SUMIFS('2012Figures'!$J:$J,'2012Figures'!$C:$C,$A71,'2012Figures'!$H:$H,$B71,'2012Figures'!$I:$I,"",'2012Figures'!$B:$B,"CyToBroker",'2012Figures'!$G:$G,"P1",'2012Figures'!$E:$E,$B$1)</f>
        <v>0</v>
      </c>
      <c r="R71" s="46" t="str">
        <f t="shared" si="15"/>
        <v/>
      </c>
      <c r="S71" s="46" t="str">
        <f t="shared" si="15"/>
        <v/>
      </c>
      <c r="T71" s="46" t="str">
        <f t="shared" si="15"/>
        <v/>
      </c>
      <c r="U71" s="46" t="str">
        <f t="shared" si="15"/>
        <v/>
      </c>
      <c r="V71" s="46" t="str">
        <f t="shared" si="15"/>
        <v/>
      </c>
    </row>
    <row r="72" spans="1:22" x14ac:dyDescent="0.2">
      <c r="A72" s="1">
        <v>104</v>
      </c>
      <c r="B72" s="1" t="s">
        <v>21</v>
      </c>
      <c r="C72" s="8">
        <v>11</v>
      </c>
      <c r="D72" s="29">
        <f>SUMIFS('2013Figures'!$J:$J,'2013Figures'!$C:$C,$A72,'2013Figures'!$H:$H,$B72,'2013Figures'!$I:$I,$C72,'2013Figures'!$E:$E,$B$1)</f>
        <v>0</v>
      </c>
      <c r="E72" s="9">
        <f>SUMIFS('2013Figures'!$J:$J,'2013Figures'!$C:$C,$A72,'2013Figures'!$H:$H,$B72,'2013Figures'!$I:$I,$C72,'2013Figures'!$B:$B,"BrokerToCy",'2013Figures'!$G:$G,"E1",'2013Figures'!$E:$E,$B$1)</f>
        <v>0</v>
      </c>
      <c r="F72" s="9">
        <f>SUMIFS('2013Figures'!$J:$J,'2013Figures'!$C:$C,$A72,'2013Figures'!$H:$H,$B72,'2013Figures'!$I:$I,$C72,'2013Figures'!$B:$B,"BrokerToCy",'2013Figures'!$G:$G,"P1",'2013Figures'!$E:$E,$B$1)</f>
        <v>0</v>
      </c>
      <c r="G72" s="9">
        <f>SUMIFS('2013Figures'!$J:$J,'2013Figures'!$C:$C,$A72,'2013Figures'!$H:$H,$B72,'2013Figures'!$I:$I,$C72,'2013Figures'!$B:$B,"CyToBroker",'2013Figures'!$G:$G,"E1",'2013Figures'!$E:$E,$B$1)</f>
        <v>0</v>
      </c>
      <c r="H72" s="9">
        <f>SUMIFS('2013Figures'!$J:$J,'2013Figures'!$C:$C,$A72,'2013Figures'!$H:$H,$B72,'2013Figures'!$I:$I,$C72,'2013Figures'!$B:$B,"CyToBroker",'2013Figures'!$G:$G,"P1",'2013Figures'!$E:$E,$B$1)</f>
        <v>0</v>
      </c>
      <c r="L72" s="42">
        <f>SUMIFS('2012Figures'!$J:$J,'2012Figures'!$C:$C,$A72,'2012Figures'!$H:$H,$B72,'2012Figures'!$I:$I,$C72,'2012Figures'!$E:$E,$B$1)</f>
        <v>0</v>
      </c>
      <c r="M72" s="52">
        <f>SUMIFS('2012Figures'!$J:$J,'2012Figures'!$C:$C,$A72,'2012Figures'!$H:$H,$B72,'2012Figures'!$I:$I,$C72,'2012Figures'!$B:$B,"BrokerToCy",'2012Figures'!$G:$G,"E1",'2012Figures'!$E:$E,$B$1)</f>
        <v>0</v>
      </c>
      <c r="N72" s="52">
        <f>SUMIFS('2012Figures'!$J:$J,'2012Figures'!$C:$C,$A72,'2012Figures'!$H:$H,$B72,'2012Figures'!$I:$I,$C72,'2012Figures'!$B:$B,"BrokerToCy",'2012Figures'!$G:$G,"P1",'2012Figures'!$E:$E,$B$1)</f>
        <v>0</v>
      </c>
      <c r="O72" s="52">
        <f>SUMIFS('2012Figures'!$J:$J,'2012Figures'!$C:$C,$A72,'2012Figures'!$H:$H,$B72,'2012Figures'!$I:$I,$C72,'2012Figures'!$B:$B,"CyToBroker",'2012Figures'!$G:$G,"E1",'2012Figures'!$E:$E,$B$1)</f>
        <v>0</v>
      </c>
      <c r="P72" s="52">
        <f>SUMIFS('2012Figures'!$J:$J,'2012Figures'!$C:$C,$A72,'2012Figures'!$H:$H,$B72,'2012Figures'!$I:$I,$C72,'2012Figures'!$B:$B,"CyToBroker",'2012Figures'!$G:$G,"P1",'2012Figures'!$E:$E,$B$1)</f>
        <v>0</v>
      </c>
      <c r="R72" s="46" t="str">
        <f t="shared" si="15"/>
        <v/>
      </c>
      <c r="S72" s="46" t="str">
        <f t="shared" si="15"/>
        <v/>
      </c>
      <c r="T72" s="46" t="str">
        <f t="shared" si="15"/>
        <v/>
      </c>
      <c r="U72" s="46" t="str">
        <f t="shared" si="15"/>
        <v/>
      </c>
      <c r="V72" s="46" t="str">
        <f t="shared" si="15"/>
        <v/>
      </c>
    </row>
    <row r="73" spans="1:22" x14ac:dyDescent="0.2">
      <c r="A73" s="1">
        <v>104</v>
      </c>
      <c r="B73" s="1" t="s">
        <v>21</v>
      </c>
      <c r="C73" s="8">
        <v>10</v>
      </c>
      <c r="D73" s="29">
        <f>SUMIFS('2013Figures'!$J:$J,'2013Figures'!$C:$C,$A73,'2013Figures'!$H:$H,$B73,'2013Figures'!$I:$I,$C73,'2013Figures'!$E:$E,$B$1)</f>
        <v>0</v>
      </c>
      <c r="E73" s="9">
        <f>SUMIFS('2013Figures'!$J:$J,'2013Figures'!$C:$C,$A73,'2013Figures'!$H:$H,$B73,'2013Figures'!$I:$I,$C73,'2013Figures'!$B:$B,"BrokerToCy",'2013Figures'!$G:$G,"E1",'2013Figures'!$E:$E,$B$1)</f>
        <v>0</v>
      </c>
      <c r="F73" s="9">
        <f>SUMIFS('2013Figures'!$J:$J,'2013Figures'!$C:$C,$A73,'2013Figures'!$H:$H,$B73,'2013Figures'!$I:$I,$C73,'2013Figures'!$B:$B,"BrokerToCy",'2013Figures'!$G:$G,"P1",'2013Figures'!$E:$E,$B$1)</f>
        <v>0</v>
      </c>
      <c r="G73" s="9">
        <f>SUMIFS('2013Figures'!$J:$J,'2013Figures'!$C:$C,$A73,'2013Figures'!$H:$H,$B73,'2013Figures'!$I:$I,$C73,'2013Figures'!$B:$B,"CyToBroker",'2013Figures'!$G:$G,"E1",'2013Figures'!$E:$E,$B$1)</f>
        <v>0</v>
      </c>
      <c r="H73" s="9">
        <f>SUMIFS('2013Figures'!$J:$J,'2013Figures'!$C:$C,$A73,'2013Figures'!$H:$H,$B73,'2013Figures'!$I:$I,$C73,'2013Figures'!$B:$B,"CyToBroker",'2013Figures'!$G:$G,"P1",'2013Figures'!$E:$E,$B$1)</f>
        <v>0</v>
      </c>
      <c r="J73" s="8">
        <v>201501</v>
      </c>
      <c r="L73" s="42">
        <f>SUMIFS('2012Figures'!$J:$J,'2012Figures'!$C:$C,$A73,'2012Figures'!$H:$H,$B73,'2012Figures'!$I:$I,$C73,'2012Figures'!$E:$E,$B$1)</f>
        <v>0</v>
      </c>
      <c r="M73" s="52">
        <f>SUMIFS('2012Figures'!$J:$J,'2012Figures'!$C:$C,$A73,'2012Figures'!$H:$H,$B73,'2012Figures'!$I:$I,$C73,'2012Figures'!$B:$B,"BrokerToCy",'2012Figures'!$G:$G,"E1",'2012Figures'!$E:$E,$B$1)</f>
        <v>0</v>
      </c>
      <c r="N73" s="52">
        <f>SUMIFS('2012Figures'!$J:$J,'2012Figures'!$C:$C,$A73,'2012Figures'!$H:$H,$B73,'2012Figures'!$I:$I,$C73,'2012Figures'!$B:$B,"BrokerToCy",'2012Figures'!$G:$G,"P1",'2012Figures'!$E:$E,$B$1)</f>
        <v>0</v>
      </c>
      <c r="O73" s="52">
        <f>SUMIFS('2012Figures'!$J:$J,'2012Figures'!$C:$C,$A73,'2012Figures'!$H:$H,$B73,'2012Figures'!$I:$I,$C73,'2012Figures'!$B:$B,"CyToBroker",'2012Figures'!$G:$G,"E1",'2012Figures'!$E:$E,$B$1)</f>
        <v>0</v>
      </c>
      <c r="P73" s="52">
        <f>SUMIFS('2012Figures'!$J:$J,'2012Figures'!$C:$C,$A73,'2012Figures'!$H:$H,$B73,'2012Figures'!$I:$I,$C73,'2012Figures'!$B:$B,"CyToBroker",'2012Figures'!$G:$G,"P1",'2012Figures'!$E:$E,$B$1)</f>
        <v>0</v>
      </c>
      <c r="R73" s="46" t="str">
        <f t="shared" si="15"/>
        <v/>
      </c>
      <c r="S73" s="46" t="str">
        <f t="shared" si="15"/>
        <v/>
      </c>
      <c r="T73" s="46" t="str">
        <f t="shared" si="15"/>
        <v/>
      </c>
      <c r="U73" s="46" t="str">
        <f t="shared" si="15"/>
        <v/>
      </c>
      <c r="V73" s="46" t="str">
        <f t="shared" si="15"/>
        <v/>
      </c>
    </row>
    <row r="74" spans="1:22" x14ac:dyDescent="0.2">
      <c r="A74" s="1">
        <v>104</v>
      </c>
      <c r="B74" s="1" t="s">
        <v>21</v>
      </c>
      <c r="C74" s="8">
        <v>9</v>
      </c>
      <c r="D74" s="29">
        <f>SUMIFS('2013Figures'!$J:$J,'2013Figures'!$C:$C,$A74,'2013Figures'!$H:$H,$B74,'2013Figures'!$I:$I,$C74,'2013Figures'!$E:$E,$B$1)</f>
        <v>0</v>
      </c>
      <c r="E74" s="9">
        <f>SUMIFS('2013Figures'!$J:$J,'2013Figures'!$C:$C,$A74,'2013Figures'!$H:$H,$B74,'2013Figures'!$I:$I,$C74,'2013Figures'!$B:$B,"BrokerToCy",'2013Figures'!$G:$G,"E1",'2013Figures'!$E:$E,$B$1)</f>
        <v>0</v>
      </c>
      <c r="F74" s="9">
        <f>SUMIFS('2013Figures'!$J:$J,'2013Figures'!$C:$C,$A74,'2013Figures'!$H:$H,$B74,'2013Figures'!$I:$I,$C74,'2013Figures'!$B:$B,"BrokerToCy",'2013Figures'!$G:$G,"P1",'2013Figures'!$E:$E,$B$1)</f>
        <v>0</v>
      </c>
      <c r="G74" s="9">
        <f>SUMIFS('2013Figures'!$J:$J,'2013Figures'!$C:$C,$A74,'2013Figures'!$H:$H,$B74,'2013Figures'!$I:$I,$C74,'2013Figures'!$B:$B,"CyToBroker",'2013Figures'!$G:$G,"E1",'2013Figures'!$E:$E,$B$1)</f>
        <v>0</v>
      </c>
      <c r="H74" s="9">
        <f>SUMIFS('2013Figures'!$J:$J,'2013Figures'!$C:$C,$A74,'2013Figures'!$H:$H,$B74,'2013Figures'!$I:$I,$C74,'2013Figures'!$B:$B,"CyToBroker",'2013Figures'!$G:$G,"P1",'2013Figures'!$E:$E,$B$1)</f>
        <v>0</v>
      </c>
      <c r="J74" s="8">
        <v>201401</v>
      </c>
      <c r="L74" s="42">
        <f>SUMIFS('2012Figures'!$J:$J,'2012Figures'!$C:$C,$A74,'2012Figures'!$H:$H,$B74,'2012Figures'!$I:$I,$C74,'2012Figures'!$E:$E,$B$1)</f>
        <v>0</v>
      </c>
      <c r="M74" s="52">
        <f>SUMIFS('2012Figures'!$J:$J,'2012Figures'!$C:$C,$A74,'2012Figures'!$H:$H,$B74,'2012Figures'!$I:$I,$C74,'2012Figures'!$B:$B,"BrokerToCy",'2012Figures'!$G:$G,"E1",'2012Figures'!$E:$E,$B$1)</f>
        <v>0</v>
      </c>
      <c r="N74" s="52">
        <f>SUMIFS('2012Figures'!$J:$J,'2012Figures'!$C:$C,$A74,'2012Figures'!$H:$H,$B74,'2012Figures'!$I:$I,$C74,'2012Figures'!$B:$B,"BrokerToCy",'2012Figures'!$G:$G,"P1",'2012Figures'!$E:$E,$B$1)</f>
        <v>0</v>
      </c>
      <c r="O74" s="52">
        <f>SUMIFS('2012Figures'!$J:$J,'2012Figures'!$C:$C,$A74,'2012Figures'!$H:$H,$B74,'2012Figures'!$I:$I,$C74,'2012Figures'!$B:$B,"CyToBroker",'2012Figures'!$G:$G,"E1",'2012Figures'!$E:$E,$B$1)</f>
        <v>0</v>
      </c>
      <c r="P74" s="52">
        <f>SUMIFS('2012Figures'!$J:$J,'2012Figures'!$C:$C,$A74,'2012Figures'!$H:$H,$B74,'2012Figures'!$I:$I,$C74,'2012Figures'!$B:$B,"CyToBroker",'2012Figures'!$G:$G,"P1",'2012Figures'!$E:$E,$B$1)</f>
        <v>0</v>
      </c>
      <c r="R74" s="46" t="str">
        <f t="shared" si="15"/>
        <v/>
      </c>
      <c r="S74" s="46" t="str">
        <f t="shared" si="15"/>
        <v/>
      </c>
      <c r="T74" s="46" t="str">
        <f t="shared" si="15"/>
        <v/>
      </c>
      <c r="U74" s="46" t="str">
        <f t="shared" si="15"/>
        <v/>
      </c>
      <c r="V74" s="46" t="str">
        <f t="shared" si="15"/>
        <v/>
      </c>
    </row>
    <row r="75" spans="1:22" x14ac:dyDescent="0.2">
      <c r="A75" s="1">
        <v>104</v>
      </c>
      <c r="B75" s="1" t="s">
        <v>21</v>
      </c>
      <c r="C75" s="8">
        <v>8</v>
      </c>
      <c r="D75" s="29">
        <f>SUMIFS('2013Figures'!$J:$J,'2013Figures'!$C:$C,$A75,'2013Figures'!$H:$H,$B75,'2013Figures'!$I:$I,$C75,'2013Figures'!$E:$E,$B$1)</f>
        <v>65</v>
      </c>
      <c r="E75" s="9">
        <f>SUMIFS('2013Figures'!$J:$J,'2013Figures'!$C:$C,$A75,'2013Figures'!$H:$H,$B75,'2013Figures'!$I:$I,$C75,'2013Figures'!$B:$B,"BrokerToCy",'2013Figures'!$G:$G,"E1",'2013Figures'!$E:$E,$B$1)</f>
        <v>0</v>
      </c>
      <c r="F75" s="9">
        <f>SUMIFS('2013Figures'!$J:$J,'2013Figures'!$C:$C,$A75,'2013Figures'!$H:$H,$B75,'2013Figures'!$I:$I,$C75,'2013Figures'!$B:$B,"BrokerToCy",'2013Figures'!$G:$G,"P1",'2013Figures'!$E:$E,$B$1)</f>
        <v>0</v>
      </c>
      <c r="G75" s="9">
        <f>SUMIFS('2013Figures'!$J:$J,'2013Figures'!$C:$C,$A75,'2013Figures'!$H:$H,$B75,'2013Figures'!$I:$I,$C75,'2013Figures'!$B:$B,"CyToBroker",'2013Figures'!$G:$G,"E1",'2013Figures'!$E:$E,$B$1)</f>
        <v>65</v>
      </c>
      <c r="H75" s="9">
        <f>SUMIFS('2013Figures'!$J:$J,'2013Figures'!$C:$C,$A75,'2013Figures'!$H:$H,$B75,'2013Figures'!$I:$I,$C75,'2013Figures'!$B:$B,"CyToBroker",'2013Figures'!$G:$G,"P1",'2013Figures'!$E:$E,$B$1)</f>
        <v>0</v>
      </c>
      <c r="I75" s="30"/>
      <c r="J75" s="31">
        <v>201301</v>
      </c>
      <c r="K75" s="30"/>
      <c r="L75" s="42">
        <f>SUMIFS('2012Figures'!$J:$J,'2012Figures'!$C:$C,$A75,'2012Figures'!$H:$H,$B75,'2012Figures'!$I:$I,$C75,'2012Figures'!$E:$E,$B$1)</f>
        <v>0</v>
      </c>
      <c r="M75" s="52">
        <f>SUMIFS('2012Figures'!$J:$J,'2012Figures'!$C:$C,$A75,'2012Figures'!$H:$H,$B75,'2012Figures'!$I:$I,$C75,'2012Figures'!$B:$B,"BrokerToCy",'2012Figures'!$G:$G,"E1",'2012Figures'!$E:$E,$B$1)</f>
        <v>0</v>
      </c>
      <c r="N75" s="52">
        <f>SUMIFS('2012Figures'!$J:$J,'2012Figures'!$C:$C,$A75,'2012Figures'!$H:$H,$B75,'2012Figures'!$I:$I,$C75,'2012Figures'!$B:$B,"BrokerToCy",'2012Figures'!$G:$G,"P1",'2012Figures'!$E:$E,$B$1)</f>
        <v>0</v>
      </c>
      <c r="O75" s="52">
        <f>SUMIFS('2012Figures'!$J:$J,'2012Figures'!$C:$C,$A75,'2012Figures'!$H:$H,$B75,'2012Figures'!$I:$I,$C75,'2012Figures'!$B:$B,"CyToBroker",'2012Figures'!$G:$G,"E1",'2012Figures'!$E:$E,$B$1)</f>
        <v>0</v>
      </c>
      <c r="P75" s="52">
        <f>SUMIFS('2012Figures'!$J:$J,'2012Figures'!$C:$C,$A75,'2012Figures'!$H:$H,$B75,'2012Figures'!$I:$I,$C75,'2012Figures'!$B:$B,"CyToBroker",'2012Figures'!$G:$G,"P1",'2012Figures'!$E:$E,$B$1)</f>
        <v>0</v>
      </c>
      <c r="Q75" s="30"/>
      <c r="R75" s="46" t="str">
        <f t="shared" si="15"/>
        <v/>
      </c>
      <c r="S75" s="46" t="str">
        <f t="shared" si="15"/>
        <v/>
      </c>
      <c r="T75" s="46" t="str">
        <f t="shared" si="15"/>
        <v/>
      </c>
      <c r="U75" s="46" t="str">
        <f t="shared" si="15"/>
        <v/>
      </c>
      <c r="V75" s="46" t="str">
        <f t="shared" si="15"/>
        <v/>
      </c>
    </row>
    <row r="76" spans="1:22" x14ac:dyDescent="0.2">
      <c r="A76" s="1">
        <v>104</v>
      </c>
      <c r="B76" s="1" t="s">
        <v>21</v>
      </c>
      <c r="C76" s="8">
        <v>7</v>
      </c>
      <c r="D76" s="29">
        <f>SUMIFS('2013Figures'!$J:$J,'2013Figures'!$C:$C,$A76,'2013Figures'!$H:$H,$B76,'2013Figures'!$I:$I,$C76,'2013Figures'!$E:$E,$B$1)</f>
        <v>0</v>
      </c>
      <c r="E76" s="9">
        <f>SUMIFS('2013Figures'!$J:$J,'2013Figures'!$C:$C,$A76,'2013Figures'!$H:$H,$B76,'2013Figures'!$I:$I,$C76,'2013Figures'!$B:$B,"BrokerToCy",'2013Figures'!$G:$G,"E1",'2013Figures'!$E:$E,$B$1)</f>
        <v>0</v>
      </c>
      <c r="F76" s="9">
        <f>SUMIFS('2013Figures'!$J:$J,'2013Figures'!$C:$C,$A76,'2013Figures'!$H:$H,$B76,'2013Figures'!$I:$I,$C76,'2013Figures'!$B:$B,"BrokerToCy",'2013Figures'!$G:$G,"P1",'2013Figures'!$E:$E,$B$1)</f>
        <v>0</v>
      </c>
      <c r="G76" s="9">
        <f>SUMIFS('2013Figures'!$J:$J,'2013Figures'!$C:$C,$A76,'2013Figures'!$H:$H,$B76,'2013Figures'!$I:$I,$C76,'2013Figures'!$B:$B,"CyToBroker",'2013Figures'!$G:$G,"E1",'2013Figures'!$E:$E,$B$1)</f>
        <v>0</v>
      </c>
      <c r="H76" s="9">
        <f>SUMIFS('2013Figures'!$J:$J,'2013Figures'!$C:$C,$A76,'2013Figures'!$H:$H,$B76,'2013Figures'!$I:$I,$C76,'2013Figures'!$B:$B,"CyToBroker",'2013Figures'!$G:$G,"P1",'2013Figures'!$E:$E,$B$1)</f>
        <v>0</v>
      </c>
      <c r="J76" s="8">
        <v>201201</v>
      </c>
      <c r="L76" s="42">
        <f>SUMIFS('2012Figures'!$J:$J,'2012Figures'!$C:$C,$A76,'2012Figures'!$H:$H,$B76,'2012Figures'!$I:$I,$C76,'2012Figures'!$E:$E,$B$1)</f>
        <v>0</v>
      </c>
      <c r="M76" s="52">
        <f>SUMIFS('2012Figures'!$J:$J,'2012Figures'!$C:$C,$A76,'2012Figures'!$H:$H,$B76,'2012Figures'!$I:$I,$C76,'2012Figures'!$B:$B,"BrokerToCy",'2012Figures'!$G:$G,"E1",'2012Figures'!$E:$E,$B$1)</f>
        <v>0</v>
      </c>
      <c r="N76" s="52">
        <f>SUMIFS('2012Figures'!$J:$J,'2012Figures'!$C:$C,$A76,'2012Figures'!$H:$H,$B76,'2012Figures'!$I:$I,$C76,'2012Figures'!$B:$B,"BrokerToCy",'2012Figures'!$G:$G,"P1",'2012Figures'!$E:$E,$B$1)</f>
        <v>0</v>
      </c>
      <c r="O76" s="52">
        <f>SUMIFS('2012Figures'!$J:$J,'2012Figures'!$C:$C,$A76,'2012Figures'!$H:$H,$B76,'2012Figures'!$I:$I,$C76,'2012Figures'!$B:$B,"CyToBroker",'2012Figures'!$G:$G,"E1",'2012Figures'!$E:$E,$B$1)</f>
        <v>0</v>
      </c>
      <c r="P76" s="52">
        <f>SUMIFS('2012Figures'!$J:$J,'2012Figures'!$C:$C,$A76,'2012Figures'!$H:$H,$B76,'2012Figures'!$I:$I,$C76,'2012Figures'!$B:$B,"CyToBroker",'2012Figures'!$G:$G,"P1",'2012Figures'!$E:$E,$B$1)</f>
        <v>0</v>
      </c>
      <c r="R76" s="46" t="str">
        <f t="shared" si="15"/>
        <v/>
      </c>
      <c r="S76" s="46" t="str">
        <f t="shared" si="15"/>
        <v/>
      </c>
      <c r="T76" s="46" t="str">
        <f t="shared" si="15"/>
        <v/>
      </c>
      <c r="U76" s="46" t="str">
        <f t="shared" si="15"/>
        <v/>
      </c>
      <c r="V76" s="46" t="str">
        <f t="shared" si="15"/>
        <v/>
      </c>
    </row>
    <row r="77" spans="1:22" x14ac:dyDescent="0.2">
      <c r="A77" s="1">
        <v>104</v>
      </c>
      <c r="B77" s="1" t="s">
        <v>21</v>
      </c>
      <c r="C77" s="8">
        <v>6</v>
      </c>
      <c r="D77" s="29">
        <f>SUMIFS('2013Figures'!$J:$J,'2013Figures'!$C:$C,$A77,'2013Figures'!$H:$H,$B77,'2013Figures'!$I:$I,$C77,'2013Figures'!$E:$E,$B$1)</f>
        <v>0</v>
      </c>
      <c r="E77" s="9">
        <f>SUMIFS('2013Figures'!$J:$J,'2013Figures'!$C:$C,$A77,'2013Figures'!$H:$H,$B77,'2013Figures'!$I:$I,$C77,'2013Figures'!$B:$B,"BrokerToCy",'2013Figures'!$G:$G,"E1",'2013Figures'!$E:$E,$B$1)</f>
        <v>0</v>
      </c>
      <c r="F77" s="9">
        <f>SUMIFS('2013Figures'!$J:$J,'2013Figures'!$C:$C,$A77,'2013Figures'!$H:$H,$B77,'2013Figures'!$I:$I,$C77,'2013Figures'!$B:$B,"BrokerToCy",'2013Figures'!$G:$G,"P1",'2013Figures'!$E:$E,$B$1)</f>
        <v>0</v>
      </c>
      <c r="G77" s="9">
        <f>SUMIFS('2013Figures'!$J:$J,'2013Figures'!$C:$C,$A77,'2013Figures'!$H:$H,$B77,'2013Figures'!$I:$I,$C77,'2013Figures'!$B:$B,"CyToBroker",'2013Figures'!$G:$G,"E1",'2013Figures'!$E:$E,$B$1)</f>
        <v>0</v>
      </c>
      <c r="H77" s="9">
        <f>SUMIFS('2013Figures'!$J:$J,'2013Figures'!$C:$C,$A77,'2013Figures'!$H:$H,$B77,'2013Figures'!$I:$I,$C77,'2013Figures'!$B:$B,"CyToBroker",'2013Figures'!$G:$G,"P1",'2013Figures'!$E:$E,$B$1)</f>
        <v>0</v>
      </c>
      <c r="J77" s="8">
        <v>201101</v>
      </c>
      <c r="L77" s="42">
        <f>SUMIFS('2012Figures'!$J:$J,'2012Figures'!$C:$C,$A77,'2012Figures'!$H:$H,$B77,'2012Figures'!$I:$I,$C77,'2012Figures'!$E:$E,$B$1)</f>
        <v>0</v>
      </c>
      <c r="M77" s="52">
        <f>SUMIFS('2012Figures'!$J:$J,'2012Figures'!$C:$C,$A77,'2012Figures'!$H:$H,$B77,'2012Figures'!$I:$I,$C77,'2012Figures'!$B:$B,"BrokerToCy",'2012Figures'!$G:$G,"E1",'2012Figures'!$E:$E,$B$1)</f>
        <v>0</v>
      </c>
      <c r="N77" s="52">
        <f>SUMIFS('2012Figures'!$J:$J,'2012Figures'!$C:$C,$A77,'2012Figures'!$H:$H,$B77,'2012Figures'!$I:$I,$C77,'2012Figures'!$B:$B,"BrokerToCy",'2012Figures'!$G:$G,"P1",'2012Figures'!$E:$E,$B$1)</f>
        <v>0</v>
      </c>
      <c r="O77" s="52">
        <f>SUMIFS('2012Figures'!$J:$J,'2012Figures'!$C:$C,$A77,'2012Figures'!$H:$H,$B77,'2012Figures'!$I:$I,$C77,'2012Figures'!$B:$B,"CyToBroker",'2012Figures'!$G:$G,"E1",'2012Figures'!$E:$E,$B$1)</f>
        <v>0</v>
      </c>
      <c r="P77" s="52">
        <f>SUMIFS('2012Figures'!$J:$J,'2012Figures'!$C:$C,$A77,'2012Figures'!$H:$H,$B77,'2012Figures'!$I:$I,$C77,'2012Figures'!$B:$B,"CyToBroker",'2012Figures'!$G:$G,"P1",'2012Figures'!$E:$E,$B$1)</f>
        <v>0</v>
      </c>
      <c r="R77" s="46" t="str">
        <f t="shared" si="15"/>
        <v/>
      </c>
      <c r="S77" s="46" t="str">
        <f t="shared" si="15"/>
        <v/>
      </c>
      <c r="T77" s="46" t="str">
        <f t="shared" si="15"/>
        <v/>
      </c>
      <c r="U77" s="46" t="str">
        <f t="shared" si="15"/>
        <v/>
      </c>
      <c r="V77" s="46" t="str">
        <f t="shared" si="15"/>
        <v/>
      </c>
    </row>
    <row r="78" spans="1:22" x14ac:dyDescent="0.2">
      <c r="A78" s="1">
        <v>104</v>
      </c>
      <c r="B78" s="1" t="s">
        <v>21</v>
      </c>
      <c r="C78" s="8">
        <v>5</v>
      </c>
      <c r="D78" s="29">
        <f>SUMIFS('2013Figures'!$J:$J,'2013Figures'!$C:$C,$A78,'2013Figures'!$H:$H,$B78,'2013Figures'!$I:$I,$C78,'2013Figures'!$E:$E,$B$1)</f>
        <v>0</v>
      </c>
      <c r="E78" s="9">
        <f>SUMIFS('2013Figures'!$J:$J,'2013Figures'!$C:$C,$A78,'2013Figures'!$H:$H,$B78,'2013Figures'!$I:$I,$C78,'2013Figures'!$B:$B,"BrokerToCy",'2013Figures'!$G:$G,"E1",'2013Figures'!$E:$E,$B$1)</f>
        <v>0</v>
      </c>
      <c r="F78" s="9">
        <f>SUMIFS('2013Figures'!$J:$J,'2013Figures'!$C:$C,$A78,'2013Figures'!$H:$H,$B78,'2013Figures'!$I:$I,$C78,'2013Figures'!$B:$B,"BrokerToCy",'2013Figures'!$G:$G,"P1",'2013Figures'!$E:$E,$B$1)</f>
        <v>0</v>
      </c>
      <c r="G78" s="9">
        <f>SUMIFS('2013Figures'!$J:$J,'2013Figures'!$C:$C,$A78,'2013Figures'!$H:$H,$B78,'2013Figures'!$I:$I,$C78,'2013Figures'!$B:$B,"CyToBroker",'2013Figures'!$G:$G,"E1",'2013Figures'!$E:$E,$B$1)</f>
        <v>0</v>
      </c>
      <c r="H78" s="9">
        <f>SUMIFS('2013Figures'!$J:$J,'2013Figures'!$C:$C,$A78,'2013Figures'!$H:$H,$B78,'2013Figures'!$I:$I,$C78,'2013Figures'!$B:$B,"CyToBroker",'2013Figures'!$G:$G,"P1",'2013Figures'!$E:$E,$B$1)</f>
        <v>0</v>
      </c>
      <c r="J78" s="8">
        <v>201001</v>
      </c>
      <c r="L78" s="42">
        <f>SUMIFS('2012Figures'!$J:$J,'2012Figures'!$C:$C,$A78,'2012Figures'!$H:$H,$B78,'2012Figures'!$I:$I,$C78,'2012Figures'!$E:$E,$B$1)</f>
        <v>0</v>
      </c>
      <c r="M78" s="52">
        <f>SUMIFS('2012Figures'!$J:$J,'2012Figures'!$C:$C,$A78,'2012Figures'!$H:$H,$B78,'2012Figures'!$I:$I,$C78,'2012Figures'!$B:$B,"BrokerToCy",'2012Figures'!$G:$G,"E1",'2012Figures'!$E:$E,$B$1)</f>
        <v>0</v>
      </c>
      <c r="N78" s="52">
        <f>SUMIFS('2012Figures'!$J:$J,'2012Figures'!$C:$C,$A78,'2012Figures'!$H:$H,$B78,'2012Figures'!$I:$I,$C78,'2012Figures'!$B:$B,"BrokerToCy",'2012Figures'!$G:$G,"P1",'2012Figures'!$E:$E,$B$1)</f>
        <v>0</v>
      </c>
      <c r="O78" s="52">
        <f>SUMIFS('2012Figures'!$J:$J,'2012Figures'!$C:$C,$A78,'2012Figures'!$H:$H,$B78,'2012Figures'!$I:$I,$C78,'2012Figures'!$B:$B,"CyToBroker",'2012Figures'!$G:$G,"E1",'2012Figures'!$E:$E,$B$1)</f>
        <v>0</v>
      </c>
      <c r="P78" s="52">
        <f>SUMIFS('2012Figures'!$J:$J,'2012Figures'!$C:$C,$A78,'2012Figures'!$H:$H,$B78,'2012Figures'!$I:$I,$C78,'2012Figures'!$B:$B,"CyToBroker",'2012Figures'!$G:$G,"P1",'2012Figures'!$E:$E,$B$1)</f>
        <v>0</v>
      </c>
      <c r="R78" s="46" t="str">
        <f t="shared" si="15"/>
        <v/>
      </c>
      <c r="S78" s="46" t="str">
        <f t="shared" si="15"/>
        <v/>
      </c>
      <c r="T78" s="46" t="str">
        <f t="shared" si="15"/>
        <v/>
      </c>
      <c r="U78" s="46" t="str">
        <f t="shared" si="15"/>
        <v/>
      </c>
      <c r="V78" s="46" t="str">
        <f t="shared" si="15"/>
        <v/>
      </c>
    </row>
    <row r="79" spans="1:22" x14ac:dyDescent="0.2">
      <c r="A79" s="1">
        <v>104</v>
      </c>
      <c r="B79" s="1" t="s">
        <v>21</v>
      </c>
      <c r="C79" s="8">
        <v>4</v>
      </c>
      <c r="D79" s="29">
        <f>SUMIFS('2013Figures'!$J:$J,'2013Figures'!$C:$C,$A79,'2013Figures'!$H:$H,$B79,'2013Figures'!$I:$I,$C79,'2013Figures'!$E:$E,$B$1)</f>
        <v>0</v>
      </c>
      <c r="E79" s="9">
        <f>SUMIFS('2013Figures'!$J:$J,'2013Figures'!$C:$C,$A79,'2013Figures'!$H:$H,$B79,'2013Figures'!$I:$I,$C79,'2013Figures'!$B:$B,"BrokerToCy",'2013Figures'!$G:$G,"E1",'2013Figures'!$E:$E,$B$1)</f>
        <v>0</v>
      </c>
      <c r="F79" s="9">
        <f>SUMIFS('2013Figures'!$J:$J,'2013Figures'!$C:$C,$A79,'2013Figures'!$H:$H,$B79,'2013Figures'!$I:$I,$C79,'2013Figures'!$B:$B,"BrokerToCy",'2013Figures'!$G:$G,"P1",'2013Figures'!$E:$E,$B$1)</f>
        <v>0</v>
      </c>
      <c r="G79" s="9">
        <f>SUMIFS('2013Figures'!$J:$J,'2013Figures'!$C:$C,$A79,'2013Figures'!$H:$H,$B79,'2013Figures'!$I:$I,$C79,'2013Figures'!$B:$B,"CyToBroker",'2013Figures'!$G:$G,"E1",'2013Figures'!$E:$E,$B$1)</f>
        <v>0</v>
      </c>
      <c r="H79" s="9">
        <f>SUMIFS('2013Figures'!$J:$J,'2013Figures'!$C:$C,$A79,'2013Figures'!$H:$H,$B79,'2013Figures'!$I:$I,$C79,'2013Figures'!$B:$B,"CyToBroker",'2013Figures'!$G:$G,"P1",'2013Figures'!$E:$E,$B$1)</f>
        <v>0</v>
      </c>
      <c r="J79" s="8">
        <v>200901</v>
      </c>
      <c r="L79" s="42">
        <f>SUMIFS('2012Figures'!$J:$J,'2012Figures'!$C:$C,$A79,'2012Figures'!$H:$H,$B79,'2012Figures'!$I:$I,$C79,'2012Figures'!$E:$E,$B$1)</f>
        <v>0</v>
      </c>
      <c r="M79" s="52">
        <f>SUMIFS('2012Figures'!$J:$J,'2012Figures'!$C:$C,$A79,'2012Figures'!$H:$H,$B79,'2012Figures'!$I:$I,$C79,'2012Figures'!$B:$B,"BrokerToCy",'2012Figures'!$G:$G,"E1",'2012Figures'!$E:$E,$B$1)</f>
        <v>0</v>
      </c>
      <c r="N79" s="52">
        <f>SUMIFS('2012Figures'!$J:$J,'2012Figures'!$C:$C,$A79,'2012Figures'!$H:$H,$B79,'2012Figures'!$I:$I,$C79,'2012Figures'!$B:$B,"BrokerToCy",'2012Figures'!$G:$G,"P1",'2012Figures'!$E:$E,$B$1)</f>
        <v>0</v>
      </c>
      <c r="O79" s="52">
        <f>SUMIFS('2012Figures'!$J:$J,'2012Figures'!$C:$C,$A79,'2012Figures'!$H:$H,$B79,'2012Figures'!$I:$I,$C79,'2012Figures'!$B:$B,"CyToBroker",'2012Figures'!$G:$G,"E1",'2012Figures'!$E:$E,$B$1)</f>
        <v>0</v>
      </c>
      <c r="P79" s="52">
        <f>SUMIFS('2012Figures'!$J:$J,'2012Figures'!$C:$C,$A79,'2012Figures'!$H:$H,$B79,'2012Figures'!$I:$I,$C79,'2012Figures'!$B:$B,"CyToBroker",'2012Figures'!$G:$G,"P1",'2012Figures'!$E:$E,$B$1)</f>
        <v>0</v>
      </c>
      <c r="R79" s="46" t="str">
        <f t="shared" si="15"/>
        <v/>
      </c>
      <c r="S79" s="46" t="str">
        <f t="shared" si="15"/>
        <v/>
      </c>
      <c r="T79" s="46" t="str">
        <f t="shared" si="15"/>
        <v/>
      </c>
      <c r="U79" s="46" t="str">
        <f t="shared" si="15"/>
        <v/>
      </c>
      <c r="V79" s="46" t="str">
        <f t="shared" si="15"/>
        <v/>
      </c>
    </row>
    <row r="80" spans="1:22" x14ac:dyDescent="0.2">
      <c r="A80" s="1">
        <v>104</v>
      </c>
      <c r="B80" s="1" t="s">
        <v>21</v>
      </c>
      <c r="C80" s="8">
        <v>3</v>
      </c>
      <c r="D80" s="29">
        <f>SUMIFS('2013Figures'!$J:$J,'2013Figures'!$C:$C,$A80,'2013Figures'!$H:$H,$B80,'2013Figures'!$I:$I,$C80,'2013Figures'!$E:$E,$B$1)</f>
        <v>0</v>
      </c>
      <c r="E80" s="9">
        <f>SUMIFS('2013Figures'!$J:$J,'2013Figures'!$C:$C,$A80,'2013Figures'!$H:$H,$B80,'2013Figures'!$I:$I,$C80,'2013Figures'!$B:$B,"BrokerToCy",'2013Figures'!$G:$G,"E1",'2013Figures'!$E:$E,$B$1)</f>
        <v>0</v>
      </c>
      <c r="F80" s="9">
        <f>SUMIFS('2013Figures'!$J:$J,'2013Figures'!$C:$C,$A80,'2013Figures'!$H:$H,$B80,'2013Figures'!$I:$I,$C80,'2013Figures'!$B:$B,"BrokerToCy",'2013Figures'!$G:$G,"P1",'2013Figures'!$E:$E,$B$1)</f>
        <v>0</v>
      </c>
      <c r="G80" s="9">
        <f>SUMIFS('2013Figures'!$J:$J,'2013Figures'!$C:$C,$A80,'2013Figures'!$H:$H,$B80,'2013Figures'!$I:$I,$C80,'2013Figures'!$B:$B,"CyToBroker",'2013Figures'!$G:$G,"E1",'2013Figures'!$E:$E,$B$1)</f>
        <v>0</v>
      </c>
      <c r="H80" s="9">
        <f>SUMIFS('2013Figures'!$J:$J,'2013Figures'!$C:$C,$A80,'2013Figures'!$H:$H,$B80,'2013Figures'!$I:$I,$C80,'2013Figures'!$B:$B,"CyToBroker",'2013Figures'!$G:$G,"P1",'2013Figures'!$E:$E,$B$1)</f>
        <v>0</v>
      </c>
      <c r="J80" s="8">
        <v>200801</v>
      </c>
      <c r="L80" s="42">
        <f>SUMIFS('2012Figures'!$J:$J,'2012Figures'!$C:$C,$A80,'2012Figures'!$H:$H,$B80,'2012Figures'!$I:$I,$C80,'2012Figures'!$E:$E,$B$1)</f>
        <v>0</v>
      </c>
      <c r="M80" s="52">
        <f>SUMIFS('2012Figures'!$J:$J,'2012Figures'!$C:$C,$A80,'2012Figures'!$H:$H,$B80,'2012Figures'!$I:$I,$C80,'2012Figures'!$B:$B,"BrokerToCy",'2012Figures'!$G:$G,"E1",'2012Figures'!$E:$E,$B$1)</f>
        <v>0</v>
      </c>
      <c r="N80" s="52">
        <f>SUMIFS('2012Figures'!$J:$J,'2012Figures'!$C:$C,$A80,'2012Figures'!$H:$H,$B80,'2012Figures'!$I:$I,$C80,'2012Figures'!$B:$B,"BrokerToCy",'2012Figures'!$G:$G,"P1",'2012Figures'!$E:$E,$B$1)</f>
        <v>0</v>
      </c>
      <c r="O80" s="52">
        <f>SUMIFS('2012Figures'!$J:$J,'2012Figures'!$C:$C,$A80,'2012Figures'!$H:$H,$B80,'2012Figures'!$I:$I,$C80,'2012Figures'!$B:$B,"CyToBroker",'2012Figures'!$G:$G,"E1",'2012Figures'!$E:$E,$B$1)</f>
        <v>0</v>
      </c>
      <c r="P80" s="52">
        <f>SUMIFS('2012Figures'!$J:$J,'2012Figures'!$C:$C,$A80,'2012Figures'!$H:$H,$B80,'2012Figures'!$I:$I,$C80,'2012Figures'!$B:$B,"CyToBroker",'2012Figures'!$G:$G,"P1",'2012Figures'!$E:$E,$B$1)</f>
        <v>0</v>
      </c>
      <c r="R80" s="46" t="str">
        <f t="shared" si="15"/>
        <v/>
      </c>
      <c r="S80" s="46" t="str">
        <f t="shared" si="15"/>
        <v/>
      </c>
      <c r="T80" s="46" t="str">
        <f t="shared" si="15"/>
        <v/>
      </c>
      <c r="U80" s="46" t="str">
        <f t="shared" si="15"/>
        <v/>
      </c>
      <c r="V80" s="46" t="str">
        <f t="shared" si="15"/>
        <v/>
      </c>
    </row>
    <row r="81" spans="1:22" x14ac:dyDescent="0.2">
      <c r="A81" s="1">
        <v>104</v>
      </c>
      <c r="B81" s="1" t="s">
        <v>21</v>
      </c>
      <c r="C81" s="8">
        <v>2</v>
      </c>
      <c r="D81" s="29">
        <f>SUMIFS('2013Figures'!$J:$J,'2013Figures'!$C:$C,$A81,'2013Figures'!$H:$H,$B81,'2013Figures'!$I:$I,$C81,'2013Figures'!$E:$E,$B$1)</f>
        <v>0</v>
      </c>
      <c r="E81" s="9">
        <f>SUMIFS('2013Figures'!$J:$J,'2013Figures'!$C:$C,$A81,'2013Figures'!$H:$H,$B81,'2013Figures'!$I:$I,$C81,'2013Figures'!$B:$B,"BrokerToCy",'2013Figures'!$G:$G,"E1",'2013Figures'!$E:$E,$B$1)</f>
        <v>0</v>
      </c>
      <c r="F81" s="9">
        <f>SUMIFS('2013Figures'!$J:$J,'2013Figures'!$C:$C,$A81,'2013Figures'!$H:$H,$B81,'2013Figures'!$I:$I,$C81,'2013Figures'!$B:$B,"BrokerToCy",'2013Figures'!$G:$G,"P1",'2013Figures'!$E:$E,$B$1)</f>
        <v>0</v>
      </c>
      <c r="G81" s="9">
        <f>SUMIFS('2013Figures'!$J:$J,'2013Figures'!$C:$C,$A81,'2013Figures'!$H:$H,$B81,'2013Figures'!$I:$I,$C81,'2013Figures'!$B:$B,"CyToBroker",'2013Figures'!$G:$G,"E1",'2013Figures'!$E:$E,$B$1)</f>
        <v>0</v>
      </c>
      <c r="H81" s="9">
        <f>SUMIFS('2013Figures'!$J:$J,'2013Figures'!$C:$C,$A81,'2013Figures'!$H:$H,$B81,'2013Figures'!$I:$I,$C81,'2013Figures'!$B:$B,"CyToBroker",'2013Figures'!$G:$G,"P1",'2013Figures'!$E:$E,$B$1)</f>
        <v>0</v>
      </c>
      <c r="J81" s="8">
        <v>200701</v>
      </c>
      <c r="L81" s="42">
        <f>SUMIFS('2012Figures'!$J:$J,'2012Figures'!$C:$C,$A81,'2012Figures'!$H:$H,$B81,'2012Figures'!$I:$I,$C81,'2012Figures'!$E:$E,$B$1)</f>
        <v>0</v>
      </c>
      <c r="M81" s="52">
        <f>SUMIFS('2012Figures'!$J:$J,'2012Figures'!$C:$C,$A81,'2012Figures'!$H:$H,$B81,'2012Figures'!$I:$I,$C81,'2012Figures'!$B:$B,"BrokerToCy",'2012Figures'!$G:$G,"E1",'2012Figures'!$E:$E,$B$1)</f>
        <v>0</v>
      </c>
      <c r="N81" s="52">
        <f>SUMIFS('2012Figures'!$J:$J,'2012Figures'!$C:$C,$A81,'2012Figures'!$H:$H,$B81,'2012Figures'!$I:$I,$C81,'2012Figures'!$B:$B,"BrokerToCy",'2012Figures'!$G:$G,"P1",'2012Figures'!$E:$E,$B$1)</f>
        <v>0</v>
      </c>
      <c r="O81" s="52">
        <f>SUMIFS('2012Figures'!$J:$J,'2012Figures'!$C:$C,$A81,'2012Figures'!$H:$H,$B81,'2012Figures'!$I:$I,$C81,'2012Figures'!$B:$B,"CyToBroker",'2012Figures'!$G:$G,"E1",'2012Figures'!$E:$E,$B$1)</f>
        <v>0</v>
      </c>
      <c r="P81" s="52">
        <f>SUMIFS('2012Figures'!$J:$J,'2012Figures'!$C:$C,$A81,'2012Figures'!$H:$H,$B81,'2012Figures'!$I:$I,$C81,'2012Figures'!$B:$B,"CyToBroker",'2012Figures'!$G:$G,"P1",'2012Figures'!$E:$E,$B$1)</f>
        <v>0</v>
      </c>
      <c r="R81" s="46" t="str">
        <f t="shared" si="15"/>
        <v/>
      </c>
      <c r="S81" s="46" t="str">
        <f t="shared" si="15"/>
        <v/>
      </c>
      <c r="T81" s="46" t="str">
        <f t="shared" si="15"/>
        <v/>
      </c>
      <c r="U81" s="46" t="str">
        <f t="shared" si="15"/>
        <v/>
      </c>
      <c r="V81" s="46" t="str">
        <f t="shared" si="15"/>
        <v/>
      </c>
    </row>
    <row r="82" spans="1:22" x14ac:dyDescent="0.2">
      <c r="A82" s="1">
        <v>104</v>
      </c>
      <c r="B82" s="1" t="s">
        <v>21</v>
      </c>
      <c r="C82" s="8">
        <v>1</v>
      </c>
      <c r="D82" s="29">
        <f>SUMIFS('2013Figures'!$J:$J,'2013Figures'!$C:$C,$A82,'2013Figures'!$H:$H,$B82,'2013Figures'!$I:$I,$C82,'2013Figures'!$E:$E,$B$1)</f>
        <v>0</v>
      </c>
      <c r="E82" s="9">
        <f>SUMIFS('2013Figures'!$J:$J,'2013Figures'!$C:$C,$A82,'2013Figures'!$H:$H,$B82,'2013Figures'!$I:$I,$C82,'2013Figures'!$B:$B,"BrokerToCy",'2013Figures'!$G:$G,"E1",'2013Figures'!$E:$E,$B$1)</f>
        <v>0</v>
      </c>
      <c r="F82" s="9">
        <f>SUMIFS('2013Figures'!$J:$J,'2013Figures'!$C:$C,$A82,'2013Figures'!$H:$H,$B82,'2013Figures'!$I:$I,$C82,'2013Figures'!$B:$B,"BrokerToCy",'2013Figures'!$G:$G,"P1",'2013Figures'!$E:$E,$B$1)</f>
        <v>0</v>
      </c>
      <c r="G82" s="9">
        <f>SUMIFS('2013Figures'!$J:$J,'2013Figures'!$C:$C,$A82,'2013Figures'!$H:$H,$B82,'2013Figures'!$I:$I,$C82,'2013Figures'!$B:$B,"CyToBroker",'2013Figures'!$G:$G,"E1",'2013Figures'!$E:$E,$B$1)</f>
        <v>0</v>
      </c>
      <c r="H82" s="9">
        <f>SUMIFS('2013Figures'!$J:$J,'2013Figures'!$C:$C,$A82,'2013Figures'!$H:$H,$B82,'2013Figures'!$I:$I,$C82,'2013Figures'!$B:$B,"CyToBroker",'2013Figures'!$G:$G,"P1",'2013Figures'!$E:$E,$B$1)</f>
        <v>0</v>
      </c>
      <c r="J82" s="8">
        <v>200601</v>
      </c>
      <c r="L82" s="42">
        <f>SUMIFS('2012Figures'!$J:$J,'2012Figures'!$C:$C,$A82,'2012Figures'!$H:$H,$B82,'2012Figures'!$I:$I,$C82,'2012Figures'!$E:$E,$B$1)</f>
        <v>0</v>
      </c>
      <c r="M82" s="52">
        <f>SUMIFS('2012Figures'!$J:$J,'2012Figures'!$C:$C,$A82,'2012Figures'!$H:$H,$B82,'2012Figures'!$I:$I,$C82,'2012Figures'!$B:$B,"BrokerToCy",'2012Figures'!$G:$G,"E1",'2012Figures'!$E:$E,$B$1)</f>
        <v>0</v>
      </c>
      <c r="N82" s="52">
        <f>SUMIFS('2012Figures'!$J:$J,'2012Figures'!$C:$C,$A82,'2012Figures'!$H:$H,$B82,'2012Figures'!$I:$I,$C82,'2012Figures'!$B:$B,"BrokerToCy",'2012Figures'!$G:$G,"P1",'2012Figures'!$E:$E,$B$1)</f>
        <v>0</v>
      </c>
      <c r="O82" s="52">
        <f>SUMIFS('2012Figures'!$J:$J,'2012Figures'!$C:$C,$A82,'2012Figures'!$H:$H,$B82,'2012Figures'!$I:$I,$C82,'2012Figures'!$B:$B,"CyToBroker",'2012Figures'!$G:$G,"E1",'2012Figures'!$E:$E,$B$1)</f>
        <v>0</v>
      </c>
      <c r="P82" s="52">
        <f>SUMIFS('2012Figures'!$J:$J,'2012Figures'!$C:$C,$A82,'2012Figures'!$H:$H,$B82,'2012Figures'!$I:$I,$C82,'2012Figures'!$B:$B,"CyToBroker",'2012Figures'!$G:$G,"P1",'2012Figures'!$E:$E,$B$1)</f>
        <v>0</v>
      </c>
      <c r="R82" s="46" t="str">
        <f t="shared" si="15"/>
        <v/>
      </c>
      <c r="S82" s="46" t="str">
        <f t="shared" si="15"/>
        <v/>
      </c>
      <c r="T82" s="46" t="str">
        <f t="shared" si="15"/>
        <v/>
      </c>
      <c r="U82" s="46" t="str">
        <f t="shared" si="15"/>
        <v/>
      </c>
      <c r="V82" s="46" t="str">
        <f t="shared" si="15"/>
        <v/>
      </c>
    </row>
    <row r="83" spans="1:22" x14ac:dyDescent="0.2">
      <c r="A83" s="1">
        <v>104</v>
      </c>
      <c r="B83" s="1" t="s">
        <v>21</v>
      </c>
      <c r="D83" s="29">
        <f>SUMIFS('2013Figures'!$J:$J,'2013Figures'!$C:$C,$A83,'2013Figures'!$H:$H,$B83,'2013Figures'!$I:$I,"",'2013Figures'!$E:$E,$B$1)</f>
        <v>0</v>
      </c>
      <c r="E83" s="9">
        <f>SUMIFS('2013Figures'!$J:$J,'2013Figures'!$C:$C,$A83,'2013Figures'!$H:$H,$B83,'2013Figures'!$I:$I,"",'2013Figures'!$B:$B,"BrokerToCy",'2013Figures'!$G:$G,"E1",'2013Figures'!$E:$E,$B$1)</f>
        <v>0</v>
      </c>
      <c r="F83" s="9">
        <f>SUMIFS('2013Figures'!$J:$J,'2013Figures'!$C:$C,$A83,'2013Figures'!$H:$H,$B83,'2013Figures'!$I:$I,"",'2013Figures'!$B:$B,"BrokerToCy",'2013Figures'!$G:$G,"P1",'2013Figures'!$E:$E,$B$1)</f>
        <v>0</v>
      </c>
      <c r="G83" s="9">
        <f>SUMIFS('2013Figures'!$J:$J,'2013Figures'!$C:$C,$A83,'2013Figures'!$H:$H,$B83,'2013Figures'!$I:$I,"",'2013Figures'!$B:$B,"CyToBroker",'2013Figures'!$G:$G,"E1",'2013Figures'!$E:$E,$B$1)</f>
        <v>0</v>
      </c>
      <c r="H83" s="9">
        <f>SUMIFS('2013Figures'!$J:$J,'2013Figures'!$C:$C,$A83,'2013Figures'!$H:$H,$B83,'2013Figures'!$I:$I,"",'2013Figures'!$B:$B,"CyToBroker",'2013Figures'!$G:$G,"P1",'2013Figures'!$E:$E,$B$1)</f>
        <v>0</v>
      </c>
      <c r="J83" s="8" t="s">
        <v>131</v>
      </c>
      <c r="L83" s="42">
        <f>SUMIFS('2012Figures'!$J:$J,'2012Figures'!$C:$C,$A83,'2012Figures'!$H:$H,$B83,'2012Figures'!$I:$I,"",'2012Figures'!$E:$E,$B$1)</f>
        <v>0</v>
      </c>
      <c r="M83" s="52">
        <f>SUMIFS('2012Figures'!$J:$J,'2012Figures'!$C:$C,$A83,'2012Figures'!$H:$H,$B83,'2012Figures'!$I:$I,"",'2012Figures'!$B:$B,"BrokerToCy",'2012Figures'!$G:$G,"E1",'2012Figures'!$E:$E,$B$1)</f>
        <v>0</v>
      </c>
      <c r="N83" s="52">
        <f>SUMIFS('2012Figures'!$J:$J,'2012Figures'!$C:$C,$A83,'2012Figures'!$H:$H,$B83,'2012Figures'!$I:$I,"",'2012Figures'!$B:$B,"BrokerToCy",'2012Figures'!$G:$G,"P1",'2012Figures'!$E:$E,$B$1)</f>
        <v>0</v>
      </c>
      <c r="O83" s="52">
        <f>SUMIFS('2012Figures'!$J:$J,'2012Figures'!$C:$C,$A83,'2012Figures'!$H:$H,$B83,'2012Figures'!$I:$I,"",'2012Figures'!$B:$B,"CyToBroker",'2012Figures'!$G:$G,"E1",'2012Figures'!$E:$E,$B$1)</f>
        <v>0</v>
      </c>
      <c r="P83" s="52">
        <f>SUMIFS('2012Figures'!$J:$J,'2012Figures'!$C:$C,$A83,'2012Figures'!$H:$H,$B83,'2012Figures'!$I:$I,"",'2012Figures'!$B:$B,"CyToBroker",'2012Figures'!$G:$G,"P1",'2012Figures'!$E:$E,$B$1)</f>
        <v>0</v>
      </c>
      <c r="R83" s="46" t="str">
        <f t="shared" si="15"/>
        <v/>
      </c>
      <c r="S83" s="46" t="str">
        <f t="shared" si="15"/>
        <v/>
      </c>
      <c r="T83" s="46" t="str">
        <f t="shared" si="15"/>
        <v/>
      </c>
      <c r="U83" s="46" t="str">
        <f t="shared" si="15"/>
        <v/>
      </c>
      <c r="V83" s="46" t="str">
        <f t="shared" si="15"/>
        <v/>
      </c>
    </row>
    <row r="84" spans="1:22" x14ac:dyDescent="0.2">
      <c r="A84" s="1">
        <v>104</v>
      </c>
      <c r="B84" s="1" t="s">
        <v>94</v>
      </c>
      <c r="C84" s="8">
        <v>11</v>
      </c>
      <c r="D84" s="29">
        <f>SUMIFS('2013Figures'!$J:$J,'2013Figures'!$C:$C,$A84,'2013Figures'!$H:$H,$B84,'2013Figures'!$I:$I,$C84,'2013Figures'!$E:$E,$B$1)</f>
        <v>0</v>
      </c>
      <c r="E84" s="9">
        <f>SUMIFS('2013Figures'!$J:$J,'2013Figures'!$C:$C,$A84,'2013Figures'!$H:$H,$B84,'2013Figures'!$I:$I,$C84,'2013Figures'!$B:$B,"BrokerToCy",'2013Figures'!$G:$G,"E1",'2013Figures'!$E:$E,$B$1)</f>
        <v>0</v>
      </c>
      <c r="F84" s="9">
        <f>SUMIFS('2013Figures'!$J:$J,'2013Figures'!$C:$C,$A84,'2013Figures'!$H:$H,$B84,'2013Figures'!$I:$I,$C84,'2013Figures'!$B:$B,"BrokerToCy",'2013Figures'!$G:$G,"P1",'2013Figures'!$E:$E,$B$1)</f>
        <v>0</v>
      </c>
      <c r="G84" s="9">
        <f>SUMIFS('2013Figures'!$J:$J,'2013Figures'!$C:$C,$A84,'2013Figures'!$H:$H,$B84,'2013Figures'!$I:$I,$C84,'2013Figures'!$B:$B,"CyToBroker",'2013Figures'!$G:$G,"E1",'2013Figures'!$E:$E,$B$1)</f>
        <v>0</v>
      </c>
      <c r="H84" s="9">
        <f>SUMIFS('2013Figures'!$J:$J,'2013Figures'!$C:$C,$A84,'2013Figures'!$H:$H,$B84,'2013Figures'!$I:$I,$C84,'2013Figures'!$B:$B,"CyToBroker",'2013Figures'!$G:$G,"P1",'2013Figures'!$E:$E,$B$1)</f>
        <v>0</v>
      </c>
      <c r="L84" s="42">
        <f>SUMIFS('2012Figures'!$J:$J,'2012Figures'!$C:$C,$A84,'2012Figures'!$H:$H,$B84,'2012Figures'!$I:$I,$C84,'2012Figures'!$E:$E,$B$1)</f>
        <v>0</v>
      </c>
      <c r="M84" s="52">
        <f>SUMIFS('2012Figures'!$J:$J,'2012Figures'!$C:$C,$A84,'2012Figures'!$H:$H,$B84,'2012Figures'!$I:$I,$C84,'2012Figures'!$B:$B,"BrokerToCy",'2012Figures'!$G:$G,"E1",'2012Figures'!$E:$E,$B$1)</f>
        <v>0</v>
      </c>
      <c r="N84" s="52">
        <f>SUMIFS('2012Figures'!$J:$J,'2012Figures'!$C:$C,$A84,'2012Figures'!$H:$H,$B84,'2012Figures'!$I:$I,$C84,'2012Figures'!$B:$B,"BrokerToCy",'2012Figures'!$G:$G,"P1",'2012Figures'!$E:$E,$B$1)</f>
        <v>0</v>
      </c>
      <c r="O84" s="52">
        <f>SUMIFS('2012Figures'!$J:$J,'2012Figures'!$C:$C,$A84,'2012Figures'!$H:$H,$B84,'2012Figures'!$I:$I,$C84,'2012Figures'!$B:$B,"CyToBroker",'2012Figures'!$G:$G,"E1",'2012Figures'!$E:$E,$B$1)</f>
        <v>0</v>
      </c>
      <c r="P84" s="52">
        <f>SUMIFS('2012Figures'!$J:$J,'2012Figures'!$C:$C,$A84,'2012Figures'!$H:$H,$B84,'2012Figures'!$I:$I,$C84,'2012Figures'!$B:$B,"CyToBroker",'2012Figures'!$G:$G,"P1",'2012Figures'!$E:$E,$B$1)</f>
        <v>0</v>
      </c>
      <c r="R84" s="46" t="str">
        <f t="shared" si="15"/>
        <v/>
      </c>
      <c r="S84" s="46" t="str">
        <f t="shared" si="15"/>
        <v/>
      </c>
      <c r="T84" s="46" t="str">
        <f t="shared" si="15"/>
        <v/>
      </c>
      <c r="U84" s="46" t="str">
        <f t="shared" si="15"/>
        <v/>
      </c>
      <c r="V84" s="46" t="str">
        <f t="shared" si="15"/>
        <v/>
      </c>
    </row>
    <row r="85" spans="1:22" x14ac:dyDescent="0.2">
      <c r="A85" s="1">
        <v>104</v>
      </c>
      <c r="B85" s="1" t="s">
        <v>94</v>
      </c>
      <c r="C85" s="8">
        <v>10</v>
      </c>
      <c r="D85" s="29">
        <f>SUMIFS('2013Figures'!$J:$J,'2013Figures'!$C:$C,$A85,'2013Figures'!$H:$H,$B85,'2013Figures'!$I:$I,$C85,'2013Figures'!$E:$E,$B$1)</f>
        <v>0</v>
      </c>
      <c r="E85" s="9">
        <f>SUMIFS('2013Figures'!$J:$J,'2013Figures'!$C:$C,$A85,'2013Figures'!$H:$H,$B85,'2013Figures'!$I:$I,$C85,'2013Figures'!$B:$B,"BrokerToCy",'2013Figures'!$G:$G,"E1",'2013Figures'!$E:$E,$B$1)</f>
        <v>0</v>
      </c>
      <c r="F85" s="9">
        <f>SUMIFS('2013Figures'!$J:$J,'2013Figures'!$C:$C,$A85,'2013Figures'!$H:$H,$B85,'2013Figures'!$I:$I,$C85,'2013Figures'!$B:$B,"BrokerToCy",'2013Figures'!$G:$G,"P1",'2013Figures'!$E:$E,$B$1)</f>
        <v>0</v>
      </c>
      <c r="G85" s="9">
        <f>SUMIFS('2013Figures'!$J:$J,'2013Figures'!$C:$C,$A85,'2013Figures'!$H:$H,$B85,'2013Figures'!$I:$I,$C85,'2013Figures'!$B:$B,"CyToBroker",'2013Figures'!$G:$G,"E1",'2013Figures'!$E:$E,$B$1)</f>
        <v>0</v>
      </c>
      <c r="H85" s="9">
        <f>SUMIFS('2013Figures'!$J:$J,'2013Figures'!$C:$C,$A85,'2013Figures'!$H:$H,$B85,'2013Figures'!$I:$I,$C85,'2013Figures'!$B:$B,"CyToBroker",'2013Figures'!$G:$G,"P1",'2013Figures'!$E:$E,$B$1)</f>
        <v>0</v>
      </c>
      <c r="J85" s="8">
        <v>201501</v>
      </c>
      <c r="L85" s="42">
        <f>SUMIFS('2012Figures'!$J:$J,'2012Figures'!$C:$C,$A85,'2012Figures'!$H:$H,$B85,'2012Figures'!$I:$I,$C85,'2012Figures'!$E:$E,$B$1)</f>
        <v>0</v>
      </c>
      <c r="M85" s="52">
        <f>SUMIFS('2012Figures'!$J:$J,'2012Figures'!$C:$C,$A85,'2012Figures'!$H:$H,$B85,'2012Figures'!$I:$I,$C85,'2012Figures'!$B:$B,"BrokerToCy",'2012Figures'!$G:$G,"E1",'2012Figures'!$E:$E,$B$1)</f>
        <v>0</v>
      </c>
      <c r="N85" s="52">
        <f>SUMIFS('2012Figures'!$J:$J,'2012Figures'!$C:$C,$A85,'2012Figures'!$H:$H,$B85,'2012Figures'!$I:$I,$C85,'2012Figures'!$B:$B,"BrokerToCy",'2012Figures'!$G:$G,"P1",'2012Figures'!$E:$E,$B$1)</f>
        <v>0</v>
      </c>
      <c r="O85" s="52">
        <f>SUMIFS('2012Figures'!$J:$J,'2012Figures'!$C:$C,$A85,'2012Figures'!$H:$H,$B85,'2012Figures'!$I:$I,$C85,'2012Figures'!$B:$B,"CyToBroker",'2012Figures'!$G:$G,"E1",'2012Figures'!$E:$E,$B$1)</f>
        <v>0</v>
      </c>
      <c r="P85" s="52">
        <f>SUMIFS('2012Figures'!$J:$J,'2012Figures'!$C:$C,$A85,'2012Figures'!$H:$H,$B85,'2012Figures'!$I:$I,$C85,'2012Figures'!$B:$B,"CyToBroker",'2012Figures'!$G:$G,"P1",'2012Figures'!$E:$E,$B$1)</f>
        <v>0</v>
      </c>
      <c r="R85" s="46" t="str">
        <f t="shared" si="15"/>
        <v/>
      </c>
      <c r="S85" s="46" t="str">
        <f t="shared" si="15"/>
        <v/>
      </c>
      <c r="T85" s="46" t="str">
        <f t="shared" si="15"/>
        <v/>
      </c>
      <c r="U85" s="46" t="str">
        <f t="shared" si="15"/>
        <v/>
      </c>
      <c r="V85" s="46" t="str">
        <f t="shared" si="15"/>
        <v/>
      </c>
    </row>
    <row r="86" spans="1:22" x14ac:dyDescent="0.2">
      <c r="A86" s="1">
        <v>104</v>
      </c>
      <c r="B86" s="1" t="s">
        <v>94</v>
      </c>
      <c r="C86" s="8">
        <v>9</v>
      </c>
      <c r="D86" s="29">
        <f>SUMIFS('2013Figures'!$J:$J,'2013Figures'!$C:$C,$A86,'2013Figures'!$H:$H,$B86,'2013Figures'!$I:$I,$C86,'2013Figures'!$E:$E,$B$1)</f>
        <v>0</v>
      </c>
      <c r="E86" s="9">
        <f>SUMIFS('2013Figures'!$J:$J,'2013Figures'!$C:$C,$A86,'2013Figures'!$H:$H,$B86,'2013Figures'!$I:$I,$C86,'2013Figures'!$B:$B,"BrokerToCy",'2013Figures'!$G:$G,"E1",'2013Figures'!$E:$E,$B$1)</f>
        <v>0</v>
      </c>
      <c r="F86" s="9">
        <f>SUMIFS('2013Figures'!$J:$J,'2013Figures'!$C:$C,$A86,'2013Figures'!$H:$H,$B86,'2013Figures'!$I:$I,$C86,'2013Figures'!$B:$B,"BrokerToCy",'2013Figures'!$G:$G,"P1",'2013Figures'!$E:$E,$B$1)</f>
        <v>0</v>
      </c>
      <c r="G86" s="9">
        <f>SUMIFS('2013Figures'!$J:$J,'2013Figures'!$C:$C,$A86,'2013Figures'!$H:$H,$B86,'2013Figures'!$I:$I,$C86,'2013Figures'!$B:$B,"CyToBroker",'2013Figures'!$G:$G,"E1",'2013Figures'!$E:$E,$B$1)</f>
        <v>0</v>
      </c>
      <c r="H86" s="9">
        <f>SUMIFS('2013Figures'!$J:$J,'2013Figures'!$C:$C,$A86,'2013Figures'!$H:$H,$B86,'2013Figures'!$I:$I,$C86,'2013Figures'!$B:$B,"CyToBroker",'2013Figures'!$G:$G,"P1",'2013Figures'!$E:$E,$B$1)</f>
        <v>0</v>
      </c>
      <c r="J86" s="8">
        <v>201401</v>
      </c>
      <c r="L86" s="42">
        <f>SUMIFS('2012Figures'!$J:$J,'2012Figures'!$C:$C,$A86,'2012Figures'!$H:$H,$B86,'2012Figures'!$I:$I,$C86,'2012Figures'!$E:$E,$B$1)</f>
        <v>0</v>
      </c>
      <c r="M86" s="52">
        <f>SUMIFS('2012Figures'!$J:$J,'2012Figures'!$C:$C,$A86,'2012Figures'!$H:$H,$B86,'2012Figures'!$I:$I,$C86,'2012Figures'!$B:$B,"BrokerToCy",'2012Figures'!$G:$G,"E1",'2012Figures'!$E:$E,$B$1)</f>
        <v>0</v>
      </c>
      <c r="N86" s="52">
        <f>SUMIFS('2012Figures'!$J:$J,'2012Figures'!$C:$C,$A86,'2012Figures'!$H:$H,$B86,'2012Figures'!$I:$I,$C86,'2012Figures'!$B:$B,"BrokerToCy",'2012Figures'!$G:$G,"P1",'2012Figures'!$E:$E,$B$1)</f>
        <v>0</v>
      </c>
      <c r="O86" s="52">
        <f>SUMIFS('2012Figures'!$J:$J,'2012Figures'!$C:$C,$A86,'2012Figures'!$H:$H,$B86,'2012Figures'!$I:$I,$C86,'2012Figures'!$B:$B,"CyToBroker",'2012Figures'!$G:$G,"E1",'2012Figures'!$E:$E,$B$1)</f>
        <v>0</v>
      </c>
      <c r="P86" s="52">
        <f>SUMIFS('2012Figures'!$J:$J,'2012Figures'!$C:$C,$A86,'2012Figures'!$H:$H,$B86,'2012Figures'!$I:$I,$C86,'2012Figures'!$B:$B,"CyToBroker",'2012Figures'!$G:$G,"P1",'2012Figures'!$E:$E,$B$1)</f>
        <v>0</v>
      </c>
      <c r="R86" s="46" t="str">
        <f t="shared" si="15"/>
        <v/>
      </c>
      <c r="S86" s="46" t="str">
        <f t="shared" si="15"/>
        <v/>
      </c>
      <c r="T86" s="46" t="str">
        <f t="shared" si="15"/>
        <v/>
      </c>
      <c r="U86" s="46" t="str">
        <f t="shared" si="15"/>
        <v/>
      </c>
      <c r="V86" s="46" t="str">
        <f t="shared" si="15"/>
        <v/>
      </c>
    </row>
    <row r="87" spans="1:22" x14ac:dyDescent="0.2">
      <c r="A87" s="1">
        <v>104</v>
      </c>
      <c r="B87" s="1" t="s">
        <v>94</v>
      </c>
      <c r="C87" s="8">
        <v>8</v>
      </c>
      <c r="D87" s="29">
        <f>SUMIFS('2013Figures'!$J:$J,'2013Figures'!$C:$C,$A87,'2013Figures'!$H:$H,$B87,'2013Figures'!$I:$I,$C87,'2013Figures'!$E:$E,$B$1)</f>
        <v>0</v>
      </c>
      <c r="E87" s="9">
        <f>SUMIFS('2013Figures'!$J:$J,'2013Figures'!$C:$C,$A87,'2013Figures'!$H:$H,$B87,'2013Figures'!$I:$I,$C87,'2013Figures'!$B:$B,"BrokerToCy",'2013Figures'!$G:$G,"E1",'2013Figures'!$E:$E,$B$1)</f>
        <v>0</v>
      </c>
      <c r="F87" s="9">
        <f>SUMIFS('2013Figures'!$J:$J,'2013Figures'!$C:$C,$A87,'2013Figures'!$H:$H,$B87,'2013Figures'!$I:$I,$C87,'2013Figures'!$B:$B,"BrokerToCy",'2013Figures'!$G:$G,"P1",'2013Figures'!$E:$E,$B$1)</f>
        <v>0</v>
      </c>
      <c r="G87" s="9">
        <f>SUMIFS('2013Figures'!$J:$J,'2013Figures'!$C:$C,$A87,'2013Figures'!$H:$H,$B87,'2013Figures'!$I:$I,$C87,'2013Figures'!$B:$B,"CyToBroker",'2013Figures'!$G:$G,"E1",'2013Figures'!$E:$E,$B$1)</f>
        <v>0</v>
      </c>
      <c r="H87" s="9">
        <f>SUMIFS('2013Figures'!$J:$J,'2013Figures'!$C:$C,$A87,'2013Figures'!$H:$H,$B87,'2013Figures'!$I:$I,$C87,'2013Figures'!$B:$B,"CyToBroker",'2013Figures'!$G:$G,"P1",'2013Figures'!$E:$E,$B$1)</f>
        <v>0</v>
      </c>
      <c r="I87" s="30"/>
      <c r="J87" s="31">
        <v>201301</v>
      </c>
      <c r="K87" s="30"/>
      <c r="L87" s="42">
        <f>SUMIFS('2012Figures'!$J:$J,'2012Figures'!$C:$C,$A87,'2012Figures'!$H:$H,$B87,'2012Figures'!$I:$I,$C87,'2012Figures'!$E:$E,$B$1)</f>
        <v>0</v>
      </c>
      <c r="M87" s="52">
        <f>SUMIFS('2012Figures'!$J:$J,'2012Figures'!$C:$C,$A87,'2012Figures'!$H:$H,$B87,'2012Figures'!$I:$I,$C87,'2012Figures'!$B:$B,"BrokerToCy",'2012Figures'!$G:$G,"E1",'2012Figures'!$E:$E,$B$1)</f>
        <v>0</v>
      </c>
      <c r="N87" s="52">
        <f>SUMIFS('2012Figures'!$J:$J,'2012Figures'!$C:$C,$A87,'2012Figures'!$H:$H,$B87,'2012Figures'!$I:$I,$C87,'2012Figures'!$B:$B,"BrokerToCy",'2012Figures'!$G:$G,"P1",'2012Figures'!$E:$E,$B$1)</f>
        <v>0</v>
      </c>
      <c r="O87" s="52">
        <f>SUMIFS('2012Figures'!$J:$J,'2012Figures'!$C:$C,$A87,'2012Figures'!$H:$H,$B87,'2012Figures'!$I:$I,$C87,'2012Figures'!$B:$B,"CyToBroker",'2012Figures'!$G:$G,"E1",'2012Figures'!$E:$E,$B$1)</f>
        <v>0</v>
      </c>
      <c r="P87" s="52">
        <f>SUMIFS('2012Figures'!$J:$J,'2012Figures'!$C:$C,$A87,'2012Figures'!$H:$H,$B87,'2012Figures'!$I:$I,$C87,'2012Figures'!$B:$B,"CyToBroker",'2012Figures'!$G:$G,"P1",'2012Figures'!$E:$E,$B$1)</f>
        <v>0</v>
      </c>
      <c r="Q87" s="30"/>
      <c r="R87" s="46" t="str">
        <f t="shared" si="15"/>
        <v/>
      </c>
      <c r="S87" s="46" t="str">
        <f t="shared" si="15"/>
        <v/>
      </c>
      <c r="T87" s="46" t="str">
        <f t="shared" si="15"/>
        <v/>
      </c>
      <c r="U87" s="46" t="str">
        <f t="shared" si="15"/>
        <v/>
      </c>
      <c r="V87" s="46" t="str">
        <f t="shared" si="15"/>
        <v/>
      </c>
    </row>
    <row r="88" spans="1:22" x14ac:dyDescent="0.2">
      <c r="A88" s="1">
        <v>104</v>
      </c>
      <c r="B88" s="1" t="s">
        <v>94</v>
      </c>
      <c r="C88" s="8">
        <v>7</v>
      </c>
      <c r="D88" s="29">
        <f>SUMIFS('2013Figures'!$J:$J,'2013Figures'!$C:$C,$A88,'2013Figures'!$H:$H,$B88,'2013Figures'!$I:$I,$C88,'2013Figures'!$E:$E,$B$1)</f>
        <v>0</v>
      </c>
      <c r="E88" s="9">
        <f>SUMIFS('2013Figures'!$J:$J,'2013Figures'!$C:$C,$A88,'2013Figures'!$H:$H,$B88,'2013Figures'!$I:$I,$C88,'2013Figures'!$B:$B,"BrokerToCy",'2013Figures'!$G:$G,"E1",'2013Figures'!$E:$E,$B$1)</f>
        <v>0</v>
      </c>
      <c r="F88" s="9">
        <f>SUMIFS('2013Figures'!$J:$J,'2013Figures'!$C:$C,$A88,'2013Figures'!$H:$H,$B88,'2013Figures'!$I:$I,$C88,'2013Figures'!$B:$B,"BrokerToCy",'2013Figures'!$G:$G,"P1",'2013Figures'!$E:$E,$B$1)</f>
        <v>0</v>
      </c>
      <c r="G88" s="9">
        <f>SUMIFS('2013Figures'!$J:$J,'2013Figures'!$C:$C,$A88,'2013Figures'!$H:$H,$B88,'2013Figures'!$I:$I,$C88,'2013Figures'!$B:$B,"CyToBroker",'2013Figures'!$G:$G,"E1",'2013Figures'!$E:$E,$B$1)</f>
        <v>0</v>
      </c>
      <c r="H88" s="9">
        <f>SUMIFS('2013Figures'!$J:$J,'2013Figures'!$C:$C,$A88,'2013Figures'!$H:$H,$B88,'2013Figures'!$I:$I,$C88,'2013Figures'!$B:$B,"CyToBroker",'2013Figures'!$G:$G,"P1",'2013Figures'!$E:$E,$B$1)</f>
        <v>0</v>
      </c>
      <c r="J88" s="8">
        <v>201201</v>
      </c>
      <c r="L88" s="42">
        <f>SUMIFS('2012Figures'!$J:$J,'2012Figures'!$C:$C,$A88,'2012Figures'!$H:$H,$B88,'2012Figures'!$I:$I,$C88,'2012Figures'!$E:$E,$B$1)</f>
        <v>0</v>
      </c>
      <c r="M88" s="52">
        <f>SUMIFS('2012Figures'!$J:$J,'2012Figures'!$C:$C,$A88,'2012Figures'!$H:$H,$B88,'2012Figures'!$I:$I,$C88,'2012Figures'!$B:$B,"BrokerToCy",'2012Figures'!$G:$G,"E1",'2012Figures'!$E:$E,$B$1)</f>
        <v>0</v>
      </c>
      <c r="N88" s="52">
        <f>SUMIFS('2012Figures'!$J:$J,'2012Figures'!$C:$C,$A88,'2012Figures'!$H:$H,$B88,'2012Figures'!$I:$I,$C88,'2012Figures'!$B:$B,"BrokerToCy",'2012Figures'!$G:$G,"P1",'2012Figures'!$E:$E,$B$1)</f>
        <v>0</v>
      </c>
      <c r="O88" s="52">
        <f>SUMIFS('2012Figures'!$J:$J,'2012Figures'!$C:$C,$A88,'2012Figures'!$H:$H,$B88,'2012Figures'!$I:$I,$C88,'2012Figures'!$B:$B,"CyToBroker",'2012Figures'!$G:$G,"E1",'2012Figures'!$E:$E,$B$1)</f>
        <v>0</v>
      </c>
      <c r="P88" s="52">
        <f>SUMIFS('2012Figures'!$J:$J,'2012Figures'!$C:$C,$A88,'2012Figures'!$H:$H,$B88,'2012Figures'!$I:$I,$C88,'2012Figures'!$B:$B,"CyToBroker",'2012Figures'!$G:$G,"P1",'2012Figures'!$E:$E,$B$1)</f>
        <v>0</v>
      </c>
      <c r="R88" s="46" t="str">
        <f t="shared" si="15"/>
        <v/>
      </c>
      <c r="S88" s="46" t="str">
        <f t="shared" si="15"/>
        <v/>
      </c>
      <c r="T88" s="46" t="str">
        <f t="shared" si="15"/>
        <v/>
      </c>
      <c r="U88" s="46" t="str">
        <f t="shared" si="15"/>
        <v/>
      </c>
      <c r="V88" s="46" t="str">
        <f t="shared" si="15"/>
        <v/>
      </c>
    </row>
    <row r="89" spans="1:22" x14ac:dyDescent="0.2">
      <c r="A89" s="1">
        <v>104</v>
      </c>
      <c r="B89" s="1" t="s">
        <v>94</v>
      </c>
      <c r="C89" s="8">
        <v>6</v>
      </c>
      <c r="D89" s="29">
        <f>SUMIFS('2013Figures'!$J:$J,'2013Figures'!$C:$C,$A89,'2013Figures'!$H:$H,$B89,'2013Figures'!$I:$I,$C89,'2013Figures'!$E:$E,$B$1)</f>
        <v>0</v>
      </c>
      <c r="E89" s="9">
        <f>SUMIFS('2013Figures'!$J:$J,'2013Figures'!$C:$C,$A89,'2013Figures'!$H:$H,$B89,'2013Figures'!$I:$I,$C89,'2013Figures'!$B:$B,"BrokerToCy",'2013Figures'!$G:$G,"E1",'2013Figures'!$E:$E,$B$1)</f>
        <v>0</v>
      </c>
      <c r="F89" s="9">
        <f>SUMIFS('2013Figures'!$J:$J,'2013Figures'!$C:$C,$A89,'2013Figures'!$H:$H,$B89,'2013Figures'!$I:$I,$C89,'2013Figures'!$B:$B,"BrokerToCy",'2013Figures'!$G:$G,"P1",'2013Figures'!$E:$E,$B$1)</f>
        <v>0</v>
      </c>
      <c r="G89" s="9">
        <f>SUMIFS('2013Figures'!$J:$J,'2013Figures'!$C:$C,$A89,'2013Figures'!$H:$H,$B89,'2013Figures'!$I:$I,$C89,'2013Figures'!$B:$B,"CyToBroker",'2013Figures'!$G:$G,"E1",'2013Figures'!$E:$E,$B$1)</f>
        <v>0</v>
      </c>
      <c r="H89" s="9">
        <f>SUMIFS('2013Figures'!$J:$J,'2013Figures'!$C:$C,$A89,'2013Figures'!$H:$H,$B89,'2013Figures'!$I:$I,$C89,'2013Figures'!$B:$B,"CyToBroker",'2013Figures'!$G:$G,"P1",'2013Figures'!$E:$E,$B$1)</f>
        <v>0</v>
      </c>
      <c r="J89" s="8">
        <v>201101</v>
      </c>
      <c r="L89" s="42">
        <f>SUMIFS('2012Figures'!$J:$J,'2012Figures'!$C:$C,$A89,'2012Figures'!$H:$H,$B89,'2012Figures'!$I:$I,$C89,'2012Figures'!$E:$E,$B$1)</f>
        <v>0</v>
      </c>
      <c r="M89" s="52">
        <f>SUMIFS('2012Figures'!$J:$J,'2012Figures'!$C:$C,$A89,'2012Figures'!$H:$H,$B89,'2012Figures'!$I:$I,$C89,'2012Figures'!$B:$B,"BrokerToCy",'2012Figures'!$G:$G,"E1",'2012Figures'!$E:$E,$B$1)</f>
        <v>0</v>
      </c>
      <c r="N89" s="52">
        <f>SUMIFS('2012Figures'!$J:$J,'2012Figures'!$C:$C,$A89,'2012Figures'!$H:$H,$B89,'2012Figures'!$I:$I,$C89,'2012Figures'!$B:$B,"BrokerToCy",'2012Figures'!$G:$G,"P1",'2012Figures'!$E:$E,$B$1)</f>
        <v>0</v>
      </c>
      <c r="O89" s="52">
        <f>SUMIFS('2012Figures'!$J:$J,'2012Figures'!$C:$C,$A89,'2012Figures'!$H:$H,$B89,'2012Figures'!$I:$I,$C89,'2012Figures'!$B:$B,"CyToBroker",'2012Figures'!$G:$G,"E1",'2012Figures'!$E:$E,$B$1)</f>
        <v>0</v>
      </c>
      <c r="P89" s="52">
        <f>SUMIFS('2012Figures'!$J:$J,'2012Figures'!$C:$C,$A89,'2012Figures'!$H:$H,$B89,'2012Figures'!$I:$I,$C89,'2012Figures'!$B:$B,"CyToBroker",'2012Figures'!$G:$G,"P1",'2012Figures'!$E:$E,$B$1)</f>
        <v>0</v>
      </c>
      <c r="R89" s="46" t="str">
        <f t="shared" si="15"/>
        <v/>
      </c>
      <c r="S89" s="46" t="str">
        <f t="shared" si="15"/>
        <v/>
      </c>
      <c r="T89" s="46" t="str">
        <f t="shared" si="15"/>
        <v/>
      </c>
      <c r="U89" s="46" t="str">
        <f t="shared" si="15"/>
        <v/>
      </c>
      <c r="V89" s="46" t="str">
        <f t="shared" si="15"/>
        <v/>
      </c>
    </row>
    <row r="90" spans="1:22" x14ac:dyDescent="0.2">
      <c r="A90" s="1">
        <v>104</v>
      </c>
      <c r="B90" s="1" t="s">
        <v>94</v>
      </c>
      <c r="C90" s="8">
        <v>5</v>
      </c>
      <c r="D90" s="29">
        <f>SUMIFS('2013Figures'!$J:$J,'2013Figures'!$C:$C,$A90,'2013Figures'!$H:$H,$B90,'2013Figures'!$I:$I,$C90,'2013Figures'!$E:$E,$B$1)</f>
        <v>0</v>
      </c>
      <c r="E90" s="9">
        <f>SUMIFS('2013Figures'!$J:$J,'2013Figures'!$C:$C,$A90,'2013Figures'!$H:$H,$B90,'2013Figures'!$I:$I,$C90,'2013Figures'!$B:$B,"BrokerToCy",'2013Figures'!$G:$G,"E1",'2013Figures'!$E:$E,$B$1)</f>
        <v>0</v>
      </c>
      <c r="F90" s="9">
        <f>SUMIFS('2013Figures'!$J:$J,'2013Figures'!$C:$C,$A90,'2013Figures'!$H:$H,$B90,'2013Figures'!$I:$I,$C90,'2013Figures'!$B:$B,"BrokerToCy",'2013Figures'!$G:$G,"P1",'2013Figures'!$E:$E,$B$1)</f>
        <v>0</v>
      </c>
      <c r="G90" s="9">
        <f>SUMIFS('2013Figures'!$J:$J,'2013Figures'!$C:$C,$A90,'2013Figures'!$H:$H,$B90,'2013Figures'!$I:$I,$C90,'2013Figures'!$B:$B,"CyToBroker",'2013Figures'!$G:$G,"E1",'2013Figures'!$E:$E,$B$1)</f>
        <v>0</v>
      </c>
      <c r="H90" s="9">
        <f>SUMIFS('2013Figures'!$J:$J,'2013Figures'!$C:$C,$A90,'2013Figures'!$H:$H,$B90,'2013Figures'!$I:$I,$C90,'2013Figures'!$B:$B,"CyToBroker",'2013Figures'!$G:$G,"P1",'2013Figures'!$E:$E,$B$1)</f>
        <v>0</v>
      </c>
      <c r="J90" s="8">
        <v>201001</v>
      </c>
      <c r="L90" s="42">
        <f>SUMIFS('2012Figures'!$J:$J,'2012Figures'!$C:$C,$A90,'2012Figures'!$H:$H,$B90,'2012Figures'!$I:$I,$C90,'2012Figures'!$E:$E,$B$1)</f>
        <v>0</v>
      </c>
      <c r="M90" s="52">
        <f>SUMIFS('2012Figures'!$J:$J,'2012Figures'!$C:$C,$A90,'2012Figures'!$H:$H,$B90,'2012Figures'!$I:$I,$C90,'2012Figures'!$B:$B,"BrokerToCy",'2012Figures'!$G:$G,"E1",'2012Figures'!$E:$E,$B$1)</f>
        <v>0</v>
      </c>
      <c r="N90" s="52">
        <f>SUMIFS('2012Figures'!$J:$J,'2012Figures'!$C:$C,$A90,'2012Figures'!$H:$H,$B90,'2012Figures'!$I:$I,$C90,'2012Figures'!$B:$B,"BrokerToCy",'2012Figures'!$G:$G,"P1",'2012Figures'!$E:$E,$B$1)</f>
        <v>0</v>
      </c>
      <c r="O90" s="52">
        <f>SUMIFS('2012Figures'!$J:$J,'2012Figures'!$C:$C,$A90,'2012Figures'!$H:$H,$B90,'2012Figures'!$I:$I,$C90,'2012Figures'!$B:$B,"CyToBroker",'2012Figures'!$G:$G,"E1",'2012Figures'!$E:$E,$B$1)</f>
        <v>0</v>
      </c>
      <c r="P90" s="52">
        <f>SUMIFS('2012Figures'!$J:$J,'2012Figures'!$C:$C,$A90,'2012Figures'!$H:$H,$B90,'2012Figures'!$I:$I,$C90,'2012Figures'!$B:$B,"CyToBroker",'2012Figures'!$G:$G,"P1",'2012Figures'!$E:$E,$B$1)</f>
        <v>0</v>
      </c>
      <c r="R90" s="46" t="str">
        <f t="shared" si="15"/>
        <v/>
      </c>
      <c r="S90" s="46" t="str">
        <f t="shared" si="15"/>
        <v/>
      </c>
      <c r="T90" s="46" t="str">
        <f t="shared" si="15"/>
        <v/>
      </c>
      <c r="U90" s="46" t="str">
        <f t="shared" si="15"/>
        <v/>
      </c>
      <c r="V90" s="46" t="str">
        <f t="shared" si="15"/>
        <v/>
      </c>
    </row>
    <row r="91" spans="1:22" x14ac:dyDescent="0.2">
      <c r="A91" s="1">
        <v>104</v>
      </c>
      <c r="B91" s="1" t="s">
        <v>94</v>
      </c>
      <c r="C91" s="8">
        <v>4</v>
      </c>
      <c r="D91" s="29">
        <f>SUMIFS('2013Figures'!$J:$J,'2013Figures'!$C:$C,$A91,'2013Figures'!$H:$H,$B91,'2013Figures'!$I:$I,$C91,'2013Figures'!$E:$E,$B$1)</f>
        <v>0</v>
      </c>
      <c r="E91" s="9">
        <f>SUMIFS('2013Figures'!$J:$J,'2013Figures'!$C:$C,$A91,'2013Figures'!$H:$H,$B91,'2013Figures'!$I:$I,$C91,'2013Figures'!$B:$B,"BrokerToCy",'2013Figures'!$G:$G,"E1",'2013Figures'!$E:$E,$B$1)</f>
        <v>0</v>
      </c>
      <c r="F91" s="9">
        <f>SUMIFS('2013Figures'!$J:$J,'2013Figures'!$C:$C,$A91,'2013Figures'!$H:$H,$B91,'2013Figures'!$I:$I,$C91,'2013Figures'!$B:$B,"BrokerToCy",'2013Figures'!$G:$G,"P1",'2013Figures'!$E:$E,$B$1)</f>
        <v>0</v>
      </c>
      <c r="G91" s="9">
        <f>SUMIFS('2013Figures'!$J:$J,'2013Figures'!$C:$C,$A91,'2013Figures'!$H:$H,$B91,'2013Figures'!$I:$I,$C91,'2013Figures'!$B:$B,"CyToBroker",'2013Figures'!$G:$G,"E1",'2013Figures'!$E:$E,$B$1)</f>
        <v>0</v>
      </c>
      <c r="H91" s="9">
        <f>SUMIFS('2013Figures'!$J:$J,'2013Figures'!$C:$C,$A91,'2013Figures'!$H:$H,$B91,'2013Figures'!$I:$I,$C91,'2013Figures'!$B:$B,"CyToBroker",'2013Figures'!$G:$G,"P1",'2013Figures'!$E:$E,$B$1)</f>
        <v>0</v>
      </c>
      <c r="J91" s="8">
        <v>200901</v>
      </c>
      <c r="L91" s="42">
        <f>SUMIFS('2012Figures'!$J:$J,'2012Figures'!$C:$C,$A91,'2012Figures'!$H:$H,$B91,'2012Figures'!$I:$I,$C91,'2012Figures'!$E:$E,$B$1)</f>
        <v>0</v>
      </c>
      <c r="M91" s="52">
        <f>SUMIFS('2012Figures'!$J:$J,'2012Figures'!$C:$C,$A91,'2012Figures'!$H:$H,$B91,'2012Figures'!$I:$I,$C91,'2012Figures'!$B:$B,"BrokerToCy",'2012Figures'!$G:$G,"E1",'2012Figures'!$E:$E,$B$1)</f>
        <v>0</v>
      </c>
      <c r="N91" s="52">
        <f>SUMIFS('2012Figures'!$J:$J,'2012Figures'!$C:$C,$A91,'2012Figures'!$H:$H,$B91,'2012Figures'!$I:$I,$C91,'2012Figures'!$B:$B,"BrokerToCy",'2012Figures'!$G:$G,"P1",'2012Figures'!$E:$E,$B$1)</f>
        <v>0</v>
      </c>
      <c r="O91" s="52">
        <f>SUMIFS('2012Figures'!$J:$J,'2012Figures'!$C:$C,$A91,'2012Figures'!$H:$H,$B91,'2012Figures'!$I:$I,$C91,'2012Figures'!$B:$B,"CyToBroker",'2012Figures'!$G:$G,"E1",'2012Figures'!$E:$E,$B$1)</f>
        <v>0</v>
      </c>
      <c r="P91" s="52">
        <f>SUMIFS('2012Figures'!$J:$J,'2012Figures'!$C:$C,$A91,'2012Figures'!$H:$H,$B91,'2012Figures'!$I:$I,$C91,'2012Figures'!$B:$B,"CyToBroker",'2012Figures'!$G:$G,"P1",'2012Figures'!$E:$E,$B$1)</f>
        <v>0</v>
      </c>
      <c r="R91" s="46" t="str">
        <f t="shared" si="15"/>
        <v/>
      </c>
      <c r="S91" s="46" t="str">
        <f t="shared" si="15"/>
        <v/>
      </c>
      <c r="T91" s="46" t="str">
        <f t="shared" si="15"/>
        <v/>
      </c>
      <c r="U91" s="46" t="str">
        <f t="shared" si="15"/>
        <v/>
      </c>
      <c r="V91" s="46" t="str">
        <f t="shared" si="15"/>
        <v/>
      </c>
    </row>
    <row r="92" spans="1:22" x14ac:dyDescent="0.2">
      <c r="A92" s="1">
        <v>104</v>
      </c>
      <c r="B92" s="1" t="s">
        <v>94</v>
      </c>
      <c r="C92" s="8">
        <v>3</v>
      </c>
      <c r="D92" s="29">
        <f>SUMIFS('2013Figures'!$J:$J,'2013Figures'!$C:$C,$A92,'2013Figures'!$H:$H,$B92,'2013Figures'!$I:$I,$C92,'2013Figures'!$E:$E,$B$1)</f>
        <v>0</v>
      </c>
      <c r="E92" s="9">
        <f>SUMIFS('2013Figures'!$J:$J,'2013Figures'!$C:$C,$A92,'2013Figures'!$H:$H,$B92,'2013Figures'!$I:$I,$C92,'2013Figures'!$B:$B,"BrokerToCy",'2013Figures'!$G:$G,"E1",'2013Figures'!$E:$E,$B$1)</f>
        <v>0</v>
      </c>
      <c r="F92" s="9">
        <f>SUMIFS('2013Figures'!$J:$J,'2013Figures'!$C:$C,$A92,'2013Figures'!$H:$H,$B92,'2013Figures'!$I:$I,$C92,'2013Figures'!$B:$B,"BrokerToCy",'2013Figures'!$G:$G,"P1",'2013Figures'!$E:$E,$B$1)</f>
        <v>0</v>
      </c>
      <c r="G92" s="9">
        <f>SUMIFS('2013Figures'!$J:$J,'2013Figures'!$C:$C,$A92,'2013Figures'!$H:$H,$B92,'2013Figures'!$I:$I,$C92,'2013Figures'!$B:$B,"CyToBroker",'2013Figures'!$G:$G,"E1",'2013Figures'!$E:$E,$B$1)</f>
        <v>0</v>
      </c>
      <c r="H92" s="9">
        <f>SUMIFS('2013Figures'!$J:$J,'2013Figures'!$C:$C,$A92,'2013Figures'!$H:$H,$B92,'2013Figures'!$I:$I,$C92,'2013Figures'!$B:$B,"CyToBroker",'2013Figures'!$G:$G,"P1",'2013Figures'!$E:$E,$B$1)</f>
        <v>0</v>
      </c>
      <c r="J92" s="8">
        <v>200801</v>
      </c>
      <c r="L92" s="42">
        <f>SUMIFS('2012Figures'!$J:$J,'2012Figures'!$C:$C,$A92,'2012Figures'!$H:$H,$B92,'2012Figures'!$I:$I,$C92,'2012Figures'!$E:$E,$B$1)</f>
        <v>0</v>
      </c>
      <c r="M92" s="52">
        <f>SUMIFS('2012Figures'!$J:$J,'2012Figures'!$C:$C,$A92,'2012Figures'!$H:$H,$B92,'2012Figures'!$I:$I,$C92,'2012Figures'!$B:$B,"BrokerToCy",'2012Figures'!$G:$G,"E1",'2012Figures'!$E:$E,$B$1)</f>
        <v>0</v>
      </c>
      <c r="N92" s="52">
        <f>SUMIFS('2012Figures'!$J:$J,'2012Figures'!$C:$C,$A92,'2012Figures'!$H:$H,$B92,'2012Figures'!$I:$I,$C92,'2012Figures'!$B:$B,"BrokerToCy",'2012Figures'!$G:$G,"P1",'2012Figures'!$E:$E,$B$1)</f>
        <v>0</v>
      </c>
      <c r="O92" s="52">
        <f>SUMIFS('2012Figures'!$J:$J,'2012Figures'!$C:$C,$A92,'2012Figures'!$H:$H,$B92,'2012Figures'!$I:$I,$C92,'2012Figures'!$B:$B,"CyToBroker",'2012Figures'!$G:$G,"E1",'2012Figures'!$E:$E,$B$1)</f>
        <v>0</v>
      </c>
      <c r="P92" s="52">
        <f>SUMIFS('2012Figures'!$J:$J,'2012Figures'!$C:$C,$A92,'2012Figures'!$H:$H,$B92,'2012Figures'!$I:$I,$C92,'2012Figures'!$B:$B,"CyToBroker",'2012Figures'!$G:$G,"P1",'2012Figures'!$E:$E,$B$1)</f>
        <v>0</v>
      </c>
      <c r="R92" s="46" t="str">
        <f t="shared" si="15"/>
        <v/>
      </c>
      <c r="S92" s="46" t="str">
        <f t="shared" si="15"/>
        <v/>
      </c>
      <c r="T92" s="46" t="str">
        <f t="shared" si="15"/>
        <v/>
      </c>
      <c r="U92" s="46" t="str">
        <f t="shared" si="15"/>
        <v/>
      </c>
      <c r="V92" s="46" t="str">
        <f t="shared" si="15"/>
        <v/>
      </c>
    </row>
    <row r="93" spans="1:22" x14ac:dyDescent="0.2">
      <c r="A93" s="1">
        <v>104</v>
      </c>
      <c r="B93" s="1" t="s">
        <v>94</v>
      </c>
      <c r="C93" s="8">
        <v>2</v>
      </c>
      <c r="D93" s="29">
        <f>SUMIFS('2013Figures'!$J:$J,'2013Figures'!$C:$C,$A93,'2013Figures'!$H:$H,$B93,'2013Figures'!$I:$I,$C93,'2013Figures'!$E:$E,$B$1)</f>
        <v>0</v>
      </c>
      <c r="E93" s="9">
        <f>SUMIFS('2013Figures'!$J:$J,'2013Figures'!$C:$C,$A93,'2013Figures'!$H:$H,$B93,'2013Figures'!$I:$I,$C93,'2013Figures'!$B:$B,"BrokerToCy",'2013Figures'!$G:$G,"E1",'2013Figures'!$E:$E,$B$1)</f>
        <v>0</v>
      </c>
      <c r="F93" s="9">
        <f>SUMIFS('2013Figures'!$J:$J,'2013Figures'!$C:$C,$A93,'2013Figures'!$H:$H,$B93,'2013Figures'!$I:$I,$C93,'2013Figures'!$B:$B,"BrokerToCy",'2013Figures'!$G:$G,"P1",'2013Figures'!$E:$E,$B$1)</f>
        <v>0</v>
      </c>
      <c r="G93" s="9">
        <f>SUMIFS('2013Figures'!$J:$J,'2013Figures'!$C:$C,$A93,'2013Figures'!$H:$H,$B93,'2013Figures'!$I:$I,$C93,'2013Figures'!$B:$B,"CyToBroker",'2013Figures'!$G:$G,"E1",'2013Figures'!$E:$E,$B$1)</f>
        <v>0</v>
      </c>
      <c r="H93" s="9">
        <f>SUMIFS('2013Figures'!$J:$J,'2013Figures'!$C:$C,$A93,'2013Figures'!$H:$H,$B93,'2013Figures'!$I:$I,$C93,'2013Figures'!$B:$B,"CyToBroker",'2013Figures'!$G:$G,"P1",'2013Figures'!$E:$E,$B$1)</f>
        <v>0</v>
      </c>
      <c r="J93" s="8">
        <v>200701</v>
      </c>
      <c r="L93" s="42">
        <f>SUMIFS('2012Figures'!$J:$J,'2012Figures'!$C:$C,$A93,'2012Figures'!$H:$H,$B93,'2012Figures'!$I:$I,$C93,'2012Figures'!$E:$E,$B$1)</f>
        <v>0</v>
      </c>
      <c r="M93" s="52">
        <f>SUMIFS('2012Figures'!$J:$J,'2012Figures'!$C:$C,$A93,'2012Figures'!$H:$H,$B93,'2012Figures'!$I:$I,$C93,'2012Figures'!$B:$B,"BrokerToCy",'2012Figures'!$G:$G,"E1",'2012Figures'!$E:$E,$B$1)</f>
        <v>0</v>
      </c>
      <c r="N93" s="52">
        <f>SUMIFS('2012Figures'!$J:$J,'2012Figures'!$C:$C,$A93,'2012Figures'!$H:$H,$B93,'2012Figures'!$I:$I,$C93,'2012Figures'!$B:$B,"BrokerToCy",'2012Figures'!$G:$G,"P1",'2012Figures'!$E:$E,$B$1)</f>
        <v>0</v>
      </c>
      <c r="O93" s="52">
        <f>SUMIFS('2012Figures'!$J:$J,'2012Figures'!$C:$C,$A93,'2012Figures'!$H:$H,$B93,'2012Figures'!$I:$I,$C93,'2012Figures'!$B:$B,"CyToBroker",'2012Figures'!$G:$G,"E1",'2012Figures'!$E:$E,$B$1)</f>
        <v>0</v>
      </c>
      <c r="P93" s="52">
        <f>SUMIFS('2012Figures'!$J:$J,'2012Figures'!$C:$C,$A93,'2012Figures'!$H:$H,$B93,'2012Figures'!$I:$I,$C93,'2012Figures'!$B:$B,"CyToBroker",'2012Figures'!$G:$G,"P1",'2012Figures'!$E:$E,$B$1)</f>
        <v>0</v>
      </c>
      <c r="R93" s="46" t="str">
        <f t="shared" si="15"/>
        <v/>
      </c>
      <c r="S93" s="46" t="str">
        <f t="shared" si="15"/>
        <v/>
      </c>
      <c r="T93" s="46" t="str">
        <f t="shared" si="15"/>
        <v/>
      </c>
      <c r="U93" s="46" t="str">
        <f t="shared" si="15"/>
        <v/>
      </c>
      <c r="V93" s="46" t="str">
        <f t="shared" si="15"/>
        <v/>
      </c>
    </row>
    <row r="94" spans="1:22" x14ac:dyDescent="0.2">
      <c r="A94" s="1">
        <v>104</v>
      </c>
      <c r="B94" s="1" t="s">
        <v>94</v>
      </c>
      <c r="C94" s="8">
        <v>1</v>
      </c>
      <c r="D94" s="29">
        <f>SUMIFS('2013Figures'!$J:$J,'2013Figures'!$C:$C,$A94,'2013Figures'!$H:$H,$B94,'2013Figures'!$I:$I,$C94,'2013Figures'!$E:$E,$B$1)</f>
        <v>0</v>
      </c>
      <c r="E94" s="9">
        <f>SUMIFS('2013Figures'!$J:$J,'2013Figures'!$C:$C,$A94,'2013Figures'!$H:$H,$B94,'2013Figures'!$I:$I,$C94,'2013Figures'!$B:$B,"BrokerToCy",'2013Figures'!$G:$G,"E1",'2013Figures'!$E:$E,$B$1)</f>
        <v>0</v>
      </c>
      <c r="F94" s="9">
        <f>SUMIFS('2013Figures'!$J:$J,'2013Figures'!$C:$C,$A94,'2013Figures'!$H:$H,$B94,'2013Figures'!$I:$I,$C94,'2013Figures'!$B:$B,"BrokerToCy",'2013Figures'!$G:$G,"P1",'2013Figures'!$E:$E,$B$1)</f>
        <v>0</v>
      </c>
      <c r="G94" s="9">
        <f>SUMIFS('2013Figures'!$J:$J,'2013Figures'!$C:$C,$A94,'2013Figures'!$H:$H,$B94,'2013Figures'!$I:$I,$C94,'2013Figures'!$B:$B,"CyToBroker",'2013Figures'!$G:$G,"E1",'2013Figures'!$E:$E,$B$1)</f>
        <v>0</v>
      </c>
      <c r="H94" s="9">
        <f>SUMIFS('2013Figures'!$J:$J,'2013Figures'!$C:$C,$A94,'2013Figures'!$H:$H,$B94,'2013Figures'!$I:$I,$C94,'2013Figures'!$B:$B,"CyToBroker",'2013Figures'!$G:$G,"P1",'2013Figures'!$E:$E,$B$1)</f>
        <v>0</v>
      </c>
      <c r="J94" s="8">
        <v>200601</v>
      </c>
      <c r="L94" s="42">
        <f>SUMIFS('2012Figures'!$J:$J,'2012Figures'!$C:$C,$A94,'2012Figures'!$H:$H,$B94,'2012Figures'!$I:$I,$C94,'2012Figures'!$E:$E,$B$1)</f>
        <v>0</v>
      </c>
      <c r="M94" s="52">
        <f>SUMIFS('2012Figures'!$J:$J,'2012Figures'!$C:$C,$A94,'2012Figures'!$H:$H,$B94,'2012Figures'!$I:$I,$C94,'2012Figures'!$B:$B,"BrokerToCy",'2012Figures'!$G:$G,"E1",'2012Figures'!$E:$E,$B$1)</f>
        <v>0</v>
      </c>
      <c r="N94" s="52">
        <f>SUMIFS('2012Figures'!$J:$J,'2012Figures'!$C:$C,$A94,'2012Figures'!$H:$H,$B94,'2012Figures'!$I:$I,$C94,'2012Figures'!$B:$B,"BrokerToCy",'2012Figures'!$G:$G,"P1",'2012Figures'!$E:$E,$B$1)</f>
        <v>0</v>
      </c>
      <c r="O94" s="52">
        <f>SUMIFS('2012Figures'!$J:$J,'2012Figures'!$C:$C,$A94,'2012Figures'!$H:$H,$B94,'2012Figures'!$I:$I,$C94,'2012Figures'!$B:$B,"CyToBroker",'2012Figures'!$G:$G,"E1",'2012Figures'!$E:$E,$B$1)</f>
        <v>0</v>
      </c>
      <c r="P94" s="52">
        <f>SUMIFS('2012Figures'!$J:$J,'2012Figures'!$C:$C,$A94,'2012Figures'!$H:$H,$B94,'2012Figures'!$I:$I,$C94,'2012Figures'!$B:$B,"CyToBroker",'2012Figures'!$G:$G,"P1",'2012Figures'!$E:$E,$B$1)</f>
        <v>0</v>
      </c>
      <c r="R94" s="46" t="str">
        <f t="shared" si="15"/>
        <v/>
      </c>
      <c r="S94" s="46" t="str">
        <f t="shared" si="15"/>
        <v/>
      </c>
      <c r="T94" s="46" t="str">
        <f t="shared" si="15"/>
        <v/>
      </c>
      <c r="U94" s="46" t="str">
        <f t="shared" si="15"/>
        <v/>
      </c>
      <c r="V94" s="46" t="str">
        <f t="shared" si="15"/>
        <v/>
      </c>
    </row>
    <row r="95" spans="1:22" x14ac:dyDescent="0.2">
      <c r="A95" s="1">
        <v>104</v>
      </c>
      <c r="B95" s="1" t="s">
        <v>94</v>
      </c>
      <c r="D95" s="29">
        <f>SUMIFS('2013Figures'!$J:$J,'2013Figures'!$C:$C,$A95,'2013Figures'!$H:$H,$B95,'2013Figures'!$I:$I,"",'2013Figures'!$E:$E,$B$1)</f>
        <v>0</v>
      </c>
      <c r="E95" s="9">
        <f>SUMIFS('2013Figures'!$J:$J,'2013Figures'!$C:$C,$A95,'2013Figures'!$H:$H,$B95,'2013Figures'!$I:$I,"",'2013Figures'!$B:$B,"BrokerToCy",'2013Figures'!$G:$G,"E1",'2013Figures'!$E:$E,$B$1)</f>
        <v>0</v>
      </c>
      <c r="F95" s="9">
        <f>SUMIFS('2013Figures'!$J:$J,'2013Figures'!$C:$C,$A95,'2013Figures'!$H:$H,$B95,'2013Figures'!$I:$I,"",'2013Figures'!$B:$B,"BrokerToCy",'2013Figures'!$G:$G,"P1",'2013Figures'!$E:$E,$B$1)</f>
        <v>0</v>
      </c>
      <c r="G95" s="9">
        <f>SUMIFS('2013Figures'!$J:$J,'2013Figures'!$C:$C,$A95,'2013Figures'!$H:$H,$B95,'2013Figures'!$I:$I,"",'2013Figures'!$B:$B,"CyToBroker",'2013Figures'!$G:$G,"E1",'2013Figures'!$E:$E,$B$1)</f>
        <v>0</v>
      </c>
      <c r="H95" s="9">
        <f>SUMIFS('2013Figures'!$J:$J,'2013Figures'!$C:$C,$A95,'2013Figures'!$H:$H,$B95,'2013Figures'!$I:$I,"",'2013Figures'!$B:$B,"CyToBroker",'2013Figures'!$G:$G,"P1",'2013Figures'!$E:$E,$B$1)</f>
        <v>0</v>
      </c>
      <c r="J95" s="8" t="s">
        <v>131</v>
      </c>
      <c r="L95" s="42">
        <f>SUMIFS('2012Figures'!$J:$J,'2012Figures'!$C:$C,$A95,'2012Figures'!$H:$H,$B95,'2012Figures'!$I:$I,"",'2012Figures'!$E:$E,$B$1)</f>
        <v>0</v>
      </c>
      <c r="M95" s="52">
        <f>SUMIFS('2012Figures'!$J:$J,'2012Figures'!$C:$C,$A95,'2012Figures'!$H:$H,$B95,'2012Figures'!$I:$I,"",'2012Figures'!$B:$B,"BrokerToCy",'2012Figures'!$G:$G,"E1",'2012Figures'!$E:$E,$B$1)</f>
        <v>0</v>
      </c>
      <c r="N95" s="52">
        <f>SUMIFS('2012Figures'!$J:$J,'2012Figures'!$C:$C,$A95,'2012Figures'!$H:$H,$B95,'2012Figures'!$I:$I,"",'2012Figures'!$B:$B,"BrokerToCy",'2012Figures'!$G:$G,"P1",'2012Figures'!$E:$E,$B$1)</f>
        <v>0</v>
      </c>
      <c r="O95" s="52">
        <f>SUMIFS('2012Figures'!$J:$J,'2012Figures'!$C:$C,$A95,'2012Figures'!$H:$H,$B95,'2012Figures'!$I:$I,"",'2012Figures'!$B:$B,"CyToBroker",'2012Figures'!$G:$G,"E1",'2012Figures'!$E:$E,$B$1)</f>
        <v>0</v>
      </c>
      <c r="P95" s="52">
        <f>SUMIFS('2012Figures'!$J:$J,'2012Figures'!$C:$C,$A95,'2012Figures'!$H:$H,$B95,'2012Figures'!$I:$I,"",'2012Figures'!$B:$B,"CyToBroker",'2012Figures'!$G:$G,"P1",'2012Figures'!$E:$E,$B$1)</f>
        <v>0</v>
      </c>
      <c r="R95" s="46" t="str">
        <f t="shared" si="15"/>
        <v/>
      </c>
      <c r="S95" s="46" t="str">
        <f t="shared" si="15"/>
        <v/>
      </c>
      <c r="T95" s="46" t="str">
        <f t="shared" si="15"/>
        <v/>
      </c>
      <c r="U95" s="46" t="str">
        <f t="shared" si="15"/>
        <v/>
      </c>
      <c r="V95" s="46" t="str">
        <f t="shared" si="15"/>
        <v/>
      </c>
    </row>
    <row r="96" spans="1:22" x14ac:dyDescent="0.2">
      <c r="A96" s="1">
        <v>104</v>
      </c>
      <c r="B96" s="1" t="s">
        <v>58</v>
      </c>
      <c r="C96" s="8">
        <v>3</v>
      </c>
      <c r="D96" s="29">
        <f>SUMIFS('2013Figures'!$J:$J,'2013Figures'!$C:$C,$A96,'2013Figures'!$H:$H,$B96,'2013Figures'!$I:$I,$C96,'2013Figures'!$E:$E,$B$1)</f>
        <v>0</v>
      </c>
      <c r="E96" s="9">
        <f>SUMIFS('2013Figures'!$J:$J,'2013Figures'!$C:$C,$A96,'2013Figures'!$H:$H,$B96,'2013Figures'!$I:$I,$C96,'2013Figures'!$B:$B,"BrokerToCy",'2013Figures'!$G:$G,"E1",'2013Figures'!$E:$E,$B$1)</f>
        <v>0</v>
      </c>
      <c r="F96" s="9">
        <f>SUMIFS('2013Figures'!$J:$J,'2013Figures'!$C:$C,$A96,'2013Figures'!$H:$H,$B96,'2013Figures'!$I:$I,$C96,'2013Figures'!$B:$B,"BrokerToCy",'2013Figures'!$G:$G,"P1",'2013Figures'!$E:$E,$B$1)</f>
        <v>0</v>
      </c>
      <c r="G96" s="9">
        <f>SUMIFS('2013Figures'!$J:$J,'2013Figures'!$C:$C,$A96,'2013Figures'!$H:$H,$B96,'2013Figures'!$I:$I,$C96,'2013Figures'!$B:$B,"CyToBroker",'2013Figures'!$G:$G,"E1",'2013Figures'!$E:$E,$B$1)</f>
        <v>0</v>
      </c>
      <c r="H96" s="9">
        <f>SUMIFS('2013Figures'!$J:$J,'2013Figures'!$C:$C,$A96,'2013Figures'!$H:$H,$B96,'2013Figures'!$I:$I,$C96,'2013Figures'!$B:$B,"CyToBroker",'2013Figures'!$G:$G,"P1",'2013Figures'!$E:$E,$B$1)</f>
        <v>0</v>
      </c>
      <c r="I96" s="30"/>
      <c r="J96" s="31">
        <v>201001</v>
      </c>
      <c r="K96" s="30"/>
      <c r="L96" s="42">
        <f>SUMIFS('2012Figures'!$J:$J,'2012Figures'!$C:$C,$A96,'2012Figures'!$H:$H,$B96,'2012Figures'!$I:$I,$C96,'2012Figures'!$E:$E,$B$1)</f>
        <v>0</v>
      </c>
      <c r="M96" s="52">
        <f>SUMIFS('2012Figures'!$J:$J,'2012Figures'!$C:$C,$A96,'2012Figures'!$H:$H,$B96,'2012Figures'!$I:$I,$C96,'2012Figures'!$B:$B,"BrokerToCy",'2012Figures'!$G:$G,"E1",'2012Figures'!$E:$E,$B$1)</f>
        <v>0</v>
      </c>
      <c r="N96" s="52">
        <f>SUMIFS('2012Figures'!$J:$J,'2012Figures'!$C:$C,$A96,'2012Figures'!$H:$H,$B96,'2012Figures'!$I:$I,$C96,'2012Figures'!$B:$B,"BrokerToCy",'2012Figures'!$G:$G,"P1",'2012Figures'!$E:$E,$B$1)</f>
        <v>0</v>
      </c>
      <c r="O96" s="52">
        <f>SUMIFS('2012Figures'!$J:$J,'2012Figures'!$C:$C,$A96,'2012Figures'!$H:$H,$B96,'2012Figures'!$I:$I,$C96,'2012Figures'!$B:$B,"CyToBroker",'2012Figures'!$G:$G,"E1",'2012Figures'!$E:$E,$B$1)</f>
        <v>0</v>
      </c>
      <c r="P96" s="52">
        <f>SUMIFS('2012Figures'!$J:$J,'2012Figures'!$C:$C,$A96,'2012Figures'!$H:$H,$B96,'2012Figures'!$I:$I,$C96,'2012Figures'!$B:$B,"CyToBroker",'2012Figures'!$G:$G,"P1",'2012Figures'!$E:$E,$B$1)</f>
        <v>0</v>
      </c>
      <c r="Q96" s="30"/>
      <c r="R96" s="46" t="str">
        <f t="shared" si="15"/>
        <v/>
      </c>
      <c r="S96" s="46" t="str">
        <f t="shared" si="15"/>
        <v/>
      </c>
      <c r="T96" s="46" t="str">
        <f t="shared" si="15"/>
        <v/>
      </c>
      <c r="U96" s="46" t="str">
        <f t="shared" si="15"/>
        <v/>
      </c>
      <c r="V96" s="46" t="str">
        <f t="shared" si="15"/>
        <v/>
      </c>
    </row>
    <row r="97" spans="1:22" x14ac:dyDescent="0.2">
      <c r="A97" s="1">
        <v>104</v>
      </c>
      <c r="B97" s="1" t="s">
        <v>58</v>
      </c>
      <c r="C97" s="8">
        <v>2</v>
      </c>
      <c r="D97" s="29">
        <f>SUMIFS('2013Figures'!$J:$J,'2013Figures'!$C:$C,$A97,'2013Figures'!$H:$H,$B97,'2013Figures'!$I:$I,$C97,'2013Figures'!$E:$E,$B$1)</f>
        <v>0</v>
      </c>
      <c r="E97" s="9">
        <f>SUMIFS('2013Figures'!$J:$J,'2013Figures'!$C:$C,$A97,'2013Figures'!$H:$H,$B97,'2013Figures'!$I:$I,$C97,'2013Figures'!$B:$B,"BrokerToCy",'2013Figures'!$G:$G,"E1",'2013Figures'!$E:$E,$B$1)</f>
        <v>0</v>
      </c>
      <c r="F97" s="9">
        <f>SUMIFS('2013Figures'!$J:$J,'2013Figures'!$C:$C,$A97,'2013Figures'!$H:$H,$B97,'2013Figures'!$I:$I,$C97,'2013Figures'!$B:$B,"BrokerToCy",'2013Figures'!$G:$G,"P1",'2013Figures'!$E:$E,$B$1)</f>
        <v>0</v>
      </c>
      <c r="G97" s="9">
        <f>SUMIFS('2013Figures'!$J:$J,'2013Figures'!$C:$C,$A97,'2013Figures'!$H:$H,$B97,'2013Figures'!$I:$I,$C97,'2013Figures'!$B:$B,"CyToBroker",'2013Figures'!$G:$G,"E1",'2013Figures'!$E:$E,$B$1)</f>
        <v>0</v>
      </c>
      <c r="H97" s="9">
        <f>SUMIFS('2013Figures'!$J:$J,'2013Figures'!$C:$C,$A97,'2013Figures'!$H:$H,$B97,'2013Figures'!$I:$I,$C97,'2013Figures'!$B:$B,"CyToBroker",'2013Figures'!$G:$G,"P1",'2013Figures'!$E:$E,$B$1)</f>
        <v>0</v>
      </c>
      <c r="J97" s="8">
        <v>200701</v>
      </c>
      <c r="L97" s="42">
        <f>SUMIFS('2012Figures'!$J:$J,'2012Figures'!$C:$C,$A97,'2012Figures'!$H:$H,$B97,'2012Figures'!$I:$I,$C97,'2012Figures'!$E:$E,$B$1)</f>
        <v>0</v>
      </c>
      <c r="M97" s="52">
        <f>SUMIFS('2012Figures'!$J:$J,'2012Figures'!$C:$C,$A97,'2012Figures'!$H:$H,$B97,'2012Figures'!$I:$I,$C97,'2012Figures'!$B:$B,"BrokerToCy",'2012Figures'!$G:$G,"E1",'2012Figures'!$E:$E,$B$1)</f>
        <v>0</v>
      </c>
      <c r="N97" s="52">
        <f>SUMIFS('2012Figures'!$J:$J,'2012Figures'!$C:$C,$A97,'2012Figures'!$H:$H,$B97,'2012Figures'!$I:$I,$C97,'2012Figures'!$B:$B,"BrokerToCy",'2012Figures'!$G:$G,"P1",'2012Figures'!$E:$E,$B$1)</f>
        <v>0</v>
      </c>
      <c r="O97" s="52">
        <f>SUMIFS('2012Figures'!$J:$J,'2012Figures'!$C:$C,$A97,'2012Figures'!$H:$H,$B97,'2012Figures'!$I:$I,$C97,'2012Figures'!$B:$B,"CyToBroker",'2012Figures'!$G:$G,"E1",'2012Figures'!$E:$E,$B$1)</f>
        <v>0</v>
      </c>
      <c r="P97" s="52">
        <f>SUMIFS('2012Figures'!$J:$J,'2012Figures'!$C:$C,$A97,'2012Figures'!$H:$H,$B97,'2012Figures'!$I:$I,$C97,'2012Figures'!$B:$B,"CyToBroker",'2012Figures'!$G:$G,"P1",'2012Figures'!$E:$E,$B$1)</f>
        <v>0</v>
      </c>
      <c r="R97" s="46" t="str">
        <f t="shared" ref="R97:V160" si="18">IF(L97=0,"",ROUND(D97/L97-1,2))</f>
        <v/>
      </c>
      <c r="S97" s="46" t="str">
        <f t="shared" si="18"/>
        <v/>
      </c>
      <c r="T97" s="46" t="str">
        <f t="shared" si="18"/>
        <v/>
      </c>
      <c r="U97" s="46" t="str">
        <f t="shared" si="18"/>
        <v/>
      </c>
      <c r="V97" s="46" t="str">
        <f t="shared" si="18"/>
        <v/>
      </c>
    </row>
    <row r="98" spans="1:22" x14ac:dyDescent="0.2">
      <c r="A98" s="1">
        <v>104</v>
      </c>
      <c r="B98" s="1" t="s">
        <v>58</v>
      </c>
      <c r="C98" s="8">
        <v>1</v>
      </c>
      <c r="D98" s="29">
        <f>SUMIFS('2013Figures'!$J:$J,'2013Figures'!$C:$C,$A98,'2013Figures'!$H:$H,$B98,'2013Figures'!$I:$I,$C98,'2013Figures'!$E:$E,$B$1)</f>
        <v>0</v>
      </c>
      <c r="E98" s="9">
        <f>SUMIFS('2013Figures'!$J:$J,'2013Figures'!$C:$C,$A98,'2013Figures'!$H:$H,$B98,'2013Figures'!$I:$I,$C98,'2013Figures'!$B:$B,"BrokerToCy",'2013Figures'!$G:$G,"E1",'2013Figures'!$E:$E,$B$1)</f>
        <v>0</v>
      </c>
      <c r="F98" s="9">
        <f>SUMIFS('2013Figures'!$J:$J,'2013Figures'!$C:$C,$A98,'2013Figures'!$H:$H,$B98,'2013Figures'!$I:$I,$C98,'2013Figures'!$B:$B,"BrokerToCy",'2013Figures'!$G:$G,"P1",'2013Figures'!$E:$E,$B$1)</f>
        <v>0</v>
      </c>
      <c r="G98" s="9">
        <f>SUMIFS('2013Figures'!$J:$J,'2013Figures'!$C:$C,$A98,'2013Figures'!$H:$H,$B98,'2013Figures'!$I:$I,$C98,'2013Figures'!$B:$B,"CyToBroker",'2013Figures'!$G:$G,"E1",'2013Figures'!$E:$E,$B$1)</f>
        <v>0</v>
      </c>
      <c r="H98" s="9">
        <f>SUMIFS('2013Figures'!$J:$J,'2013Figures'!$C:$C,$A98,'2013Figures'!$H:$H,$B98,'2013Figures'!$I:$I,$C98,'2013Figures'!$B:$B,"CyToBroker",'2013Figures'!$G:$G,"P1",'2013Figures'!$E:$E,$B$1)</f>
        <v>0</v>
      </c>
      <c r="J98" s="8">
        <v>200601</v>
      </c>
      <c r="L98" s="42">
        <f>SUMIFS('2012Figures'!$J:$J,'2012Figures'!$C:$C,$A98,'2012Figures'!$H:$H,$B98,'2012Figures'!$I:$I,$C98,'2012Figures'!$E:$E,$B$1)</f>
        <v>0</v>
      </c>
      <c r="M98" s="52">
        <f>SUMIFS('2012Figures'!$J:$J,'2012Figures'!$C:$C,$A98,'2012Figures'!$H:$H,$B98,'2012Figures'!$I:$I,$C98,'2012Figures'!$B:$B,"BrokerToCy",'2012Figures'!$G:$G,"E1",'2012Figures'!$E:$E,$B$1)</f>
        <v>0</v>
      </c>
      <c r="N98" s="52">
        <f>SUMIFS('2012Figures'!$J:$J,'2012Figures'!$C:$C,$A98,'2012Figures'!$H:$H,$B98,'2012Figures'!$I:$I,$C98,'2012Figures'!$B:$B,"BrokerToCy",'2012Figures'!$G:$G,"P1",'2012Figures'!$E:$E,$B$1)</f>
        <v>0</v>
      </c>
      <c r="O98" s="52">
        <f>SUMIFS('2012Figures'!$J:$J,'2012Figures'!$C:$C,$A98,'2012Figures'!$H:$H,$B98,'2012Figures'!$I:$I,$C98,'2012Figures'!$B:$B,"CyToBroker",'2012Figures'!$G:$G,"E1",'2012Figures'!$E:$E,$B$1)</f>
        <v>0</v>
      </c>
      <c r="P98" s="52">
        <f>SUMIFS('2012Figures'!$J:$J,'2012Figures'!$C:$C,$A98,'2012Figures'!$H:$H,$B98,'2012Figures'!$I:$I,$C98,'2012Figures'!$B:$B,"CyToBroker",'2012Figures'!$G:$G,"P1",'2012Figures'!$E:$E,$B$1)</f>
        <v>0</v>
      </c>
      <c r="R98" s="46" t="str">
        <f t="shared" si="18"/>
        <v/>
      </c>
      <c r="S98" s="46" t="str">
        <f t="shared" si="18"/>
        <v/>
      </c>
      <c r="T98" s="46" t="str">
        <f t="shared" si="18"/>
        <v/>
      </c>
      <c r="U98" s="46" t="str">
        <f t="shared" si="18"/>
        <v/>
      </c>
      <c r="V98" s="46" t="str">
        <f t="shared" si="18"/>
        <v/>
      </c>
    </row>
    <row r="99" spans="1:22" x14ac:dyDescent="0.2">
      <c r="A99" s="1">
        <v>104</v>
      </c>
      <c r="B99" s="1" t="s">
        <v>58</v>
      </c>
      <c r="D99" s="29">
        <f>SUMIFS('2013Figures'!$J:$J,'2013Figures'!$C:$C,$A99,'2013Figures'!$H:$H,$B99,'2013Figures'!$I:$I,"",'2013Figures'!$E:$E,$B$1)</f>
        <v>0</v>
      </c>
      <c r="E99" s="9">
        <f>SUMIFS('2013Figures'!$J:$J,'2013Figures'!$C:$C,$A99,'2013Figures'!$H:$H,$B99,'2013Figures'!$I:$I,"",'2013Figures'!$B:$B,"BrokerToCy",'2013Figures'!$G:$G,"E1",'2013Figures'!$E:$E,$B$1)</f>
        <v>0</v>
      </c>
      <c r="F99" s="9">
        <f>SUMIFS('2013Figures'!$J:$J,'2013Figures'!$C:$C,$A99,'2013Figures'!$H:$H,$B99,'2013Figures'!$I:$I,"",'2013Figures'!$B:$B,"BrokerToCy",'2013Figures'!$G:$G,"P1",'2013Figures'!$E:$E,$B$1)</f>
        <v>0</v>
      </c>
      <c r="G99" s="9">
        <f>SUMIFS('2013Figures'!$J:$J,'2013Figures'!$C:$C,$A99,'2013Figures'!$H:$H,$B99,'2013Figures'!$I:$I,"",'2013Figures'!$B:$B,"CyToBroker",'2013Figures'!$G:$G,"E1",'2013Figures'!$E:$E,$B$1)</f>
        <v>0</v>
      </c>
      <c r="H99" s="9">
        <f>SUMIFS('2013Figures'!$J:$J,'2013Figures'!$C:$C,$A99,'2013Figures'!$H:$H,$B99,'2013Figures'!$I:$I,"",'2013Figures'!$B:$B,"CyToBroker",'2013Figures'!$G:$G,"P1",'2013Figures'!$E:$E,$B$1)</f>
        <v>0</v>
      </c>
      <c r="J99" s="8" t="s">
        <v>131</v>
      </c>
      <c r="L99" s="42">
        <f>SUMIFS('2012Figures'!$J:$J,'2012Figures'!$C:$C,$A99,'2012Figures'!$H:$H,$B99,'2012Figures'!$I:$I,"",'2012Figures'!$E:$E,$B$1)</f>
        <v>0</v>
      </c>
      <c r="M99" s="52">
        <f>SUMIFS('2012Figures'!$J:$J,'2012Figures'!$C:$C,$A99,'2012Figures'!$H:$H,$B99,'2012Figures'!$I:$I,"",'2012Figures'!$B:$B,"BrokerToCy",'2012Figures'!$G:$G,"E1",'2012Figures'!$E:$E,$B$1)</f>
        <v>0</v>
      </c>
      <c r="N99" s="52">
        <f>SUMIFS('2012Figures'!$J:$J,'2012Figures'!$C:$C,$A99,'2012Figures'!$H:$H,$B99,'2012Figures'!$I:$I,"",'2012Figures'!$B:$B,"BrokerToCy",'2012Figures'!$G:$G,"P1",'2012Figures'!$E:$E,$B$1)</f>
        <v>0</v>
      </c>
      <c r="O99" s="52">
        <f>SUMIFS('2012Figures'!$J:$J,'2012Figures'!$C:$C,$A99,'2012Figures'!$H:$H,$B99,'2012Figures'!$I:$I,"",'2012Figures'!$B:$B,"CyToBroker",'2012Figures'!$G:$G,"E1",'2012Figures'!$E:$E,$B$1)</f>
        <v>0</v>
      </c>
      <c r="P99" s="52">
        <f>SUMIFS('2012Figures'!$J:$J,'2012Figures'!$C:$C,$A99,'2012Figures'!$H:$H,$B99,'2012Figures'!$I:$I,"",'2012Figures'!$B:$B,"CyToBroker",'2012Figures'!$G:$G,"P1",'2012Figures'!$E:$E,$B$1)</f>
        <v>0</v>
      </c>
      <c r="R99" s="46" t="str">
        <f t="shared" si="18"/>
        <v/>
      </c>
      <c r="S99" s="46" t="str">
        <f t="shared" si="18"/>
        <v/>
      </c>
      <c r="T99" s="46" t="str">
        <f t="shared" si="18"/>
        <v/>
      </c>
      <c r="U99" s="46" t="str">
        <f t="shared" si="18"/>
        <v/>
      </c>
      <c r="V99" s="46" t="str">
        <f t="shared" si="18"/>
        <v/>
      </c>
    </row>
    <row r="100" spans="1:22" x14ac:dyDescent="0.2">
      <c r="A100" s="1">
        <v>104</v>
      </c>
      <c r="B100" s="1" t="s">
        <v>95</v>
      </c>
      <c r="C100" s="8">
        <v>11</v>
      </c>
      <c r="D100" s="29">
        <f>SUMIFS('2013Figures'!$J:$J,'2013Figures'!$C:$C,$A100,'2013Figures'!$H:$H,$B100,'2013Figures'!$I:$I,$C100,'2013Figures'!$E:$E,$B$1)</f>
        <v>0</v>
      </c>
      <c r="E100" s="9">
        <f>SUMIFS('2013Figures'!$J:$J,'2013Figures'!$C:$C,$A100,'2013Figures'!$H:$H,$B100,'2013Figures'!$I:$I,$C100,'2013Figures'!$B:$B,"BrokerToCy",'2013Figures'!$G:$G,"E1",'2013Figures'!$E:$E,$B$1)</f>
        <v>0</v>
      </c>
      <c r="F100" s="9">
        <f>SUMIFS('2013Figures'!$J:$J,'2013Figures'!$C:$C,$A100,'2013Figures'!$H:$H,$B100,'2013Figures'!$I:$I,$C100,'2013Figures'!$B:$B,"BrokerToCy",'2013Figures'!$G:$G,"P1",'2013Figures'!$E:$E,$B$1)</f>
        <v>0</v>
      </c>
      <c r="G100" s="9">
        <f>SUMIFS('2013Figures'!$J:$J,'2013Figures'!$C:$C,$A100,'2013Figures'!$H:$H,$B100,'2013Figures'!$I:$I,$C100,'2013Figures'!$B:$B,"CyToBroker",'2013Figures'!$G:$G,"E1",'2013Figures'!$E:$E,$B$1)</f>
        <v>0</v>
      </c>
      <c r="H100" s="9">
        <f>SUMIFS('2013Figures'!$J:$J,'2013Figures'!$C:$C,$A100,'2013Figures'!$H:$H,$B100,'2013Figures'!$I:$I,$C100,'2013Figures'!$B:$B,"CyToBroker",'2013Figures'!$G:$G,"P1",'2013Figures'!$E:$E,$B$1)</f>
        <v>0</v>
      </c>
      <c r="L100" s="42">
        <f>SUMIFS('2012Figures'!$J:$J,'2012Figures'!$C:$C,$A100,'2012Figures'!$H:$H,$B100,'2012Figures'!$I:$I,$C100,'2012Figures'!$E:$E,$B$1)</f>
        <v>0</v>
      </c>
      <c r="M100" s="52">
        <f>SUMIFS('2012Figures'!$J:$J,'2012Figures'!$C:$C,$A100,'2012Figures'!$H:$H,$B100,'2012Figures'!$I:$I,$C100,'2012Figures'!$B:$B,"BrokerToCy",'2012Figures'!$G:$G,"E1",'2012Figures'!$E:$E,$B$1)</f>
        <v>0</v>
      </c>
      <c r="N100" s="52">
        <f>SUMIFS('2012Figures'!$J:$J,'2012Figures'!$C:$C,$A100,'2012Figures'!$H:$H,$B100,'2012Figures'!$I:$I,$C100,'2012Figures'!$B:$B,"BrokerToCy",'2012Figures'!$G:$G,"P1",'2012Figures'!$E:$E,$B$1)</f>
        <v>0</v>
      </c>
      <c r="O100" s="52">
        <f>SUMIFS('2012Figures'!$J:$J,'2012Figures'!$C:$C,$A100,'2012Figures'!$H:$H,$B100,'2012Figures'!$I:$I,$C100,'2012Figures'!$B:$B,"CyToBroker",'2012Figures'!$G:$G,"E1",'2012Figures'!$E:$E,$B$1)</f>
        <v>0</v>
      </c>
      <c r="P100" s="52">
        <f>SUMIFS('2012Figures'!$J:$J,'2012Figures'!$C:$C,$A100,'2012Figures'!$H:$H,$B100,'2012Figures'!$I:$I,$C100,'2012Figures'!$B:$B,"CyToBroker",'2012Figures'!$G:$G,"P1",'2012Figures'!$E:$E,$B$1)</f>
        <v>0</v>
      </c>
      <c r="R100" s="46" t="str">
        <f t="shared" si="18"/>
        <v/>
      </c>
      <c r="S100" s="46" t="str">
        <f t="shared" si="18"/>
        <v/>
      </c>
      <c r="T100" s="46" t="str">
        <f t="shared" si="18"/>
        <v/>
      </c>
      <c r="U100" s="46" t="str">
        <f t="shared" si="18"/>
        <v/>
      </c>
      <c r="V100" s="46" t="str">
        <f t="shared" si="18"/>
        <v/>
      </c>
    </row>
    <row r="101" spans="1:22" x14ac:dyDescent="0.2">
      <c r="A101" s="1">
        <v>104</v>
      </c>
      <c r="B101" s="1" t="s">
        <v>95</v>
      </c>
      <c r="C101" s="8">
        <v>10</v>
      </c>
      <c r="D101" s="29">
        <f>SUMIFS('2013Figures'!$J:$J,'2013Figures'!$C:$C,$A101,'2013Figures'!$H:$H,$B101,'2013Figures'!$I:$I,$C101,'2013Figures'!$E:$E,$B$1)</f>
        <v>0</v>
      </c>
      <c r="E101" s="9">
        <f>SUMIFS('2013Figures'!$J:$J,'2013Figures'!$C:$C,$A101,'2013Figures'!$H:$H,$B101,'2013Figures'!$I:$I,$C101,'2013Figures'!$B:$B,"BrokerToCy",'2013Figures'!$G:$G,"E1",'2013Figures'!$E:$E,$B$1)</f>
        <v>0</v>
      </c>
      <c r="F101" s="9">
        <f>SUMIFS('2013Figures'!$J:$J,'2013Figures'!$C:$C,$A101,'2013Figures'!$H:$H,$B101,'2013Figures'!$I:$I,$C101,'2013Figures'!$B:$B,"BrokerToCy",'2013Figures'!$G:$G,"P1",'2013Figures'!$E:$E,$B$1)</f>
        <v>0</v>
      </c>
      <c r="G101" s="9">
        <f>SUMIFS('2013Figures'!$J:$J,'2013Figures'!$C:$C,$A101,'2013Figures'!$H:$H,$B101,'2013Figures'!$I:$I,$C101,'2013Figures'!$B:$B,"CyToBroker",'2013Figures'!$G:$G,"E1",'2013Figures'!$E:$E,$B$1)</f>
        <v>0</v>
      </c>
      <c r="H101" s="9">
        <f>SUMIFS('2013Figures'!$J:$J,'2013Figures'!$C:$C,$A101,'2013Figures'!$H:$H,$B101,'2013Figures'!$I:$I,$C101,'2013Figures'!$B:$B,"CyToBroker",'2013Figures'!$G:$G,"P1",'2013Figures'!$E:$E,$B$1)</f>
        <v>0</v>
      </c>
      <c r="J101" s="8">
        <v>201501</v>
      </c>
      <c r="L101" s="42">
        <f>SUMIFS('2012Figures'!$J:$J,'2012Figures'!$C:$C,$A101,'2012Figures'!$H:$H,$B101,'2012Figures'!$I:$I,$C101,'2012Figures'!$E:$E,$B$1)</f>
        <v>0</v>
      </c>
      <c r="M101" s="52">
        <f>SUMIFS('2012Figures'!$J:$J,'2012Figures'!$C:$C,$A101,'2012Figures'!$H:$H,$B101,'2012Figures'!$I:$I,$C101,'2012Figures'!$B:$B,"BrokerToCy",'2012Figures'!$G:$G,"E1",'2012Figures'!$E:$E,$B$1)</f>
        <v>0</v>
      </c>
      <c r="N101" s="52">
        <f>SUMIFS('2012Figures'!$J:$J,'2012Figures'!$C:$C,$A101,'2012Figures'!$H:$H,$B101,'2012Figures'!$I:$I,$C101,'2012Figures'!$B:$B,"BrokerToCy",'2012Figures'!$G:$G,"P1",'2012Figures'!$E:$E,$B$1)</f>
        <v>0</v>
      </c>
      <c r="O101" s="52">
        <f>SUMIFS('2012Figures'!$J:$J,'2012Figures'!$C:$C,$A101,'2012Figures'!$H:$H,$B101,'2012Figures'!$I:$I,$C101,'2012Figures'!$B:$B,"CyToBroker",'2012Figures'!$G:$G,"E1",'2012Figures'!$E:$E,$B$1)</f>
        <v>0</v>
      </c>
      <c r="P101" s="52">
        <f>SUMIFS('2012Figures'!$J:$J,'2012Figures'!$C:$C,$A101,'2012Figures'!$H:$H,$B101,'2012Figures'!$I:$I,$C101,'2012Figures'!$B:$B,"CyToBroker",'2012Figures'!$G:$G,"P1",'2012Figures'!$E:$E,$B$1)</f>
        <v>0</v>
      </c>
      <c r="R101" s="46" t="str">
        <f t="shared" si="18"/>
        <v/>
      </c>
      <c r="S101" s="46" t="str">
        <f t="shared" si="18"/>
        <v/>
      </c>
      <c r="T101" s="46" t="str">
        <f t="shared" si="18"/>
        <v/>
      </c>
      <c r="U101" s="46" t="str">
        <f t="shared" si="18"/>
        <v/>
      </c>
      <c r="V101" s="46" t="str">
        <f t="shared" si="18"/>
        <v/>
      </c>
    </row>
    <row r="102" spans="1:22" x14ac:dyDescent="0.2">
      <c r="A102" s="1">
        <v>104</v>
      </c>
      <c r="B102" s="1" t="s">
        <v>95</v>
      </c>
      <c r="C102" s="8">
        <v>9</v>
      </c>
      <c r="D102" s="29">
        <f>SUMIFS('2013Figures'!$J:$J,'2013Figures'!$C:$C,$A102,'2013Figures'!$H:$H,$B102,'2013Figures'!$I:$I,$C102,'2013Figures'!$E:$E,$B$1)</f>
        <v>0</v>
      </c>
      <c r="E102" s="9">
        <f>SUMIFS('2013Figures'!$J:$J,'2013Figures'!$C:$C,$A102,'2013Figures'!$H:$H,$B102,'2013Figures'!$I:$I,$C102,'2013Figures'!$B:$B,"BrokerToCy",'2013Figures'!$G:$G,"E1",'2013Figures'!$E:$E,$B$1)</f>
        <v>0</v>
      </c>
      <c r="F102" s="9">
        <f>SUMIFS('2013Figures'!$J:$J,'2013Figures'!$C:$C,$A102,'2013Figures'!$H:$H,$B102,'2013Figures'!$I:$I,$C102,'2013Figures'!$B:$B,"BrokerToCy",'2013Figures'!$G:$G,"P1",'2013Figures'!$E:$E,$B$1)</f>
        <v>0</v>
      </c>
      <c r="G102" s="9">
        <f>SUMIFS('2013Figures'!$J:$J,'2013Figures'!$C:$C,$A102,'2013Figures'!$H:$H,$B102,'2013Figures'!$I:$I,$C102,'2013Figures'!$B:$B,"CyToBroker",'2013Figures'!$G:$G,"E1",'2013Figures'!$E:$E,$B$1)</f>
        <v>0</v>
      </c>
      <c r="H102" s="9">
        <f>SUMIFS('2013Figures'!$J:$J,'2013Figures'!$C:$C,$A102,'2013Figures'!$H:$H,$B102,'2013Figures'!$I:$I,$C102,'2013Figures'!$B:$B,"CyToBroker",'2013Figures'!$G:$G,"P1",'2013Figures'!$E:$E,$B$1)</f>
        <v>0</v>
      </c>
      <c r="J102" s="8">
        <v>201401</v>
      </c>
      <c r="L102" s="42">
        <f>SUMIFS('2012Figures'!$J:$J,'2012Figures'!$C:$C,$A102,'2012Figures'!$H:$H,$B102,'2012Figures'!$I:$I,$C102,'2012Figures'!$E:$E,$B$1)</f>
        <v>0</v>
      </c>
      <c r="M102" s="52">
        <f>SUMIFS('2012Figures'!$J:$J,'2012Figures'!$C:$C,$A102,'2012Figures'!$H:$H,$B102,'2012Figures'!$I:$I,$C102,'2012Figures'!$B:$B,"BrokerToCy",'2012Figures'!$G:$G,"E1",'2012Figures'!$E:$E,$B$1)</f>
        <v>0</v>
      </c>
      <c r="N102" s="52">
        <f>SUMIFS('2012Figures'!$J:$J,'2012Figures'!$C:$C,$A102,'2012Figures'!$H:$H,$B102,'2012Figures'!$I:$I,$C102,'2012Figures'!$B:$B,"BrokerToCy",'2012Figures'!$G:$G,"P1",'2012Figures'!$E:$E,$B$1)</f>
        <v>0</v>
      </c>
      <c r="O102" s="52">
        <f>SUMIFS('2012Figures'!$J:$J,'2012Figures'!$C:$C,$A102,'2012Figures'!$H:$H,$B102,'2012Figures'!$I:$I,$C102,'2012Figures'!$B:$B,"CyToBroker",'2012Figures'!$G:$G,"E1",'2012Figures'!$E:$E,$B$1)</f>
        <v>0</v>
      </c>
      <c r="P102" s="52">
        <f>SUMIFS('2012Figures'!$J:$J,'2012Figures'!$C:$C,$A102,'2012Figures'!$H:$H,$B102,'2012Figures'!$I:$I,$C102,'2012Figures'!$B:$B,"CyToBroker",'2012Figures'!$G:$G,"P1",'2012Figures'!$E:$E,$B$1)</f>
        <v>0</v>
      </c>
      <c r="R102" s="46" t="str">
        <f t="shared" si="18"/>
        <v/>
      </c>
      <c r="S102" s="46" t="str">
        <f t="shared" si="18"/>
        <v/>
      </c>
      <c r="T102" s="46" t="str">
        <f t="shared" si="18"/>
        <v/>
      </c>
      <c r="U102" s="46" t="str">
        <f t="shared" si="18"/>
        <v/>
      </c>
      <c r="V102" s="46" t="str">
        <f t="shared" si="18"/>
        <v/>
      </c>
    </row>
    <row r="103" spans="1:22" x14ac:dyDescent="0.2">
      <c r="A103" s="1">
        <v>104</v>
      </c>
      <c r="B103" s="1" t="s">
        <v>95</v>
      </c>
      <c r="C103" s="8">
        <v>8</v>
      </c>
      <c r="D103" s="29">
        <f>SUMIFS('2013Figures'!$J:$J,'2013Figures'!$C:$C,$A103,'2013Figures'!$H:$H,$B103,'2013Figures'!$I:$I,$C103,'2013Figures'!$E:$E,$B$1)</f>
        <v>0</v>
      </c>
      <c r="E103" s="9">
        <f>SUMIFS('2013Figures'!$J:$J,'2013Figures'!$C:$C,$A103,'2013Figures'!$H:$H,$B103,'2013Figures'!$I:$I,$C103,'2013Figures'!$B:$B,"BrokerToCy",'2013Figures'!$G:$G,"E1",'2013Figures'!$E:$E,$B$1)</f>
        <v>0</v>
      </c>
      <c r="F103" s="9">
        <f>SUMIFS('2013Figures'!$J:$J,'2013Figures'!$C:$C,$A103,'2013Figures'!$H:$H,$B103,'2013Figures'!$I:$I,$C103,'2013Figures'!$B:$B,"BrokerToCy",'2013Figures'!$G:$G,"P1",'2013Figures'!$E:$E,$B$1)</f>
        <v>0</v>
      </c>
      <c r="G103" s="9">
        <f>SUMIFS('2013Figures'!$J:$J,'2013Figures'!$C:$C,$A103,'2013Figures'!$H:$H,$B103,'2013Figures'!$I:$I,$C103,'2013Figures'!$B:$B,"CyToBroker",'2013Figures'!$G:$G,"E1",'2013Figures'!$E:$E,$B$1)</f>
        <v>0</v>
      </c>
      <c r="H103" s="9">
        <f>SUMIFS('2013Figures'!$J:$J,'2013Figures'!$C:$C,$A103,'2013Figures'!$H:$H,$B103,'2013Figures'!$I:$I,$C103,'2013Figures'!$B:$B,"CyToBroker",'2013Figures'!$G:$G,"P1",'2013Figures'!$E:$E,$B$1)</f>
        <v>0</v>
      </c>
      <c r="I103" s="30"/>
      <c r="J103" s="31">
        <v>201301</v>
      </c>
      <c r="K103" s="30"/>
      <c r="L103" s="42">
        <f>SUMIFS('2012Figures'!$J:$J,'2012Figures'!$C:$C,$A103,'2012Figures'!$H:$H,$B103,'2012Figures'!$I:$I,$C103,'2012Figures'!$E:$E,$B$1)</f>
        <v>0</v>
      </c>
      <c r="M103" s="52">
        <f>SUMIFS('2012Figures'!$J:$J,'2012Figures'!$C:$C,$A103,'2012Figures'!$H:$H,$B103,'2012Figures'!$I:$I,$C103,'2012Figures'!$B:$B,"BrokerToCy",'2012Figures'!$G:$G,"E1",'2012Figures'!$E:$E,$B$1)</f>
        <v>0</v>
      </c>
      <c r="N103" s="52">
        <f>SUMIFS('2012Figures'!$J:$J,'2012Figures'!$C:$C,$A103,'2012Figures'!$H:$H,$B103,'2012Figures'!$I:$I,$C103,'2012Figures'!$B:$B,"BrokerToCy",'2012Figures'!$G:$G,"P1",'2012Figures'!$E:$E,$B$1)</f>
        <v>0</v>
      </c>
      <c r="O103" s="52">
        <f>SUMIFS('2012Figures'!$J:$J,'2012Figures'!$C:$C,$A103,'2012Figures'!$H:$H,$B103,'2012Figures'!$I:$I,$C103,'2012Figures'!$B:$B,"CyToBroker",'2012Figures'!$G:$G,"E1",'2012Figures'!$E:$E,$B$1)</f>
        <v>0</v>
      </c>
      <c r="P103" s="52">
        <f>SUMIFS('2012Figures'!$J:$J,'2012Figures'!$C:$C,$A103,'2012Figures'!$H:$H,$B103,'2012Figures'!$I:$I,$C103,'2012Figures'!$B:$B,"CyToBroker",'2012Figures'!$G:$G,"P1",'2012Figures'!$E:$E,$B$1)</f>
        <v>0</v>
      </c>
      <c r="Q103" s="30"/>
      <c r="R103" s="46" t="str">
        <f t="shared" si="18"/>
        <v/>
      </c>
      <c r="S103" s="46" t="str">
        <f t="shared" si="18"/>
        <v/>
      </c>
      <c r="T103" s="46" t="str">
        <f t="shared" si="18"/>
        <v/>
      </c>
      <c r="U103" s="46" t="str">
        <f t="shared" si="18"/>
        <v/>
      </c>
      <c r="V103" s="46" t="str">
        <f t="shared" si="18"/>
        <v/>
      </c>
    </row>
    <row r="104" spans="1:22" x14ac:dyDescent="0.2">
      <c r="A104" s="1">
        <v>104</v>
      </c>
      <c r="B104" s="1" t="s">
        <v>95</v>
      </c>
      <c r="C104" s="8">
        <v>7</v>
      </c>
      <c r="D104" s="29">
        <f>SUMIFS('2013Figures'!$J:$J,'2013Figures'!$C:$C,$A104,'2013Figures'!$H:$H,$B104,'2013Figures'!$I:$I,$C104,'2013Figures'!$E:$E,$B$1)</f>
        <v>0</v>
      </c>
      <c r="E104" s="9">
        <f>SUMIFS('2013Figures'!$J:$J,'2013Figures'!$C:$C,$A104,'2013Figures'!$H:$H,$B104,'2013Figures'!$I:$I,$C104,'2013Figures'!$B:$B,"BrokerToCy",'2013Figures'!$G:$G,"E1",'2013Figures'!$E:$E,$B$1)</f>
        <v>0</v>
      </c>
      <c r="F104" s="9">
        <f>SUMIFS('2013Figures'!$J:$J,'2013Figures'!$C:$C,$A104,'2013Figures'!$H:$H,$B104,'2013Figures'!$I:$I,$C104,'2013Figures'!$B:$B,"BrokerToCy",'2013Figures'!$G:$G,"P1",'2013Figures'!$E:$E,$B$1)</f>
        <v>0</v>
      </c>
      <c r="G104" s="9">
        <f>SUMIFS('2013Figures'!$J:$J,'2013Figures'!$C:$C,$A104,'2013Figures'!$H:$H,$B104,'2013Figures'!$I:$I,$C104,'2013Figures'!$B:$B,"CyToBroker",'2013Figures'!$G:$G,"E1",'2013Figures'!$E:$E,$B$1)</f>
        <v>0</v>
      </c>
      <c r="H104" s="9">
        <f>SUMIFS('2013Figures'!$J:$J,'2013Figures'!$C:$C,$A104,'2013Figures'!$H:$H,$B104,'2013Figures'!$I:$I,$C104,'2013Figures'!$B:$B,"CyToBroker",'2013Figures'!$G:$G,"P1",'2013Figures'!$E:$E,$B$1)</f>
        <v>0</v>
      </c>
      <c r="J104" s="8">
        <v>201201</v>
      </c>
      <c r="L104" s="42">
        <f>SUMIFS('2012Figures'!$J:$J,'2012Figures'!$C:$C,$A104,'2012Figures'!$H:$H,$B104,'2012Figures'!$I:$I,$C104,'2012Figures'!$E:$E,$B$1)</f>
        <v>0</v>
      </c>
      <c r="M104" s="52">
        <f>SUMIFS('2012Figures'!$J:$J,'2012Figures'!$C:$C,$A104,'2012Figures'!$H:$H,$B104,'2012Figures'!$I:$I,$C104,'2012Figures'!$B:$B,"BrokerToCy",'2012Figures'!$G:$G,"E1",'2012Figures'!$E:$E,$B$1)</f>
        <v>0</v>
      </c>
      <c r="N104" s="52">
        <f>SUMIFS('2012Figures'!$J:$J,'2012Figures'!$C:$C,$A104,'2012Figures'!$H:$H,$B104,'2012Figures'!$I:$I,$C104,'2012Figures'!$B:$B,"BrokerToCy",'2012Figures'!$G:$G,"P1",'2012Figures'!$E:$E,$B$1)</f>
        <v>0</v>
      </c>
      <c r="O104" s="52">
        <f>SUMIFS('2012Figures'!$J:$J,'2012Figures'!$C:$C,$A104,'2012Figures'!$H:$H,$B104,'2012Figures'!$I:$I,$C104,'2012Figures'!$B:$B,"CyToBroker",'2012Figures'!$G:$G,"E1",'2012Figures'!$E:$E,$B$1)</f>
        <v>0</v>
      </c>
      <c r="P104" s="52">
        <f>SUMIFS('2012Figures'!$J:$J,'2012Figures'!$C:$C,$A104,'2012Figures'!$H:$H,$B104,'2012Figures'!$I:$I,$C104,'2012Figures'!$B:$B,"CyToBroker",'2012Figures'!$G:$G,"P1",'2012Figures'!$E:$E,$B$1)</f>
        <v>0</v>
      </c>
      <c r="R104" s="46" t="str">
        <f t="shared" si="18"/>
        <v/>
      </c>
      <c r="S104" s="46" t="str">
        <f t="shared" si="18"/>
        <v/>
      </c>
      <c r="T104" s="46" t="str">
        <f t="shared" si="18"/>
        <v/>
      </c>
      <c r="U104" s="46" t="str">
        <f t="shared" si="18"/>
        <v/>
      </c>
      <c r="V104" s="46" t="str">
        <f t="shared" si="18"/>
        <v/>
      </c>
    </row>
    <row r="105" spans="1:22" x14ac:dyDescent="0.2">
      <c r="A105" s="1">
        <v>104</v>
      </c>
      <c r="B105" s="1" t="s">
        <v>95</v>
      </c>
      <c r="C105" s="8">
        <v>6</v>
      </c>
      <c r="D105" s="29">
        <f>SUMIFS('2013Figures'!$J:$J,'2013Figures'!$C:$C,$A105,'2013Figures'!$H:$H,$B105,'2013Figures'!$I:$I,$C105,'2013Figures'!$E:$E,$B$1)</f>
        <v>0</v>
      </c>
      <c r="E105" s="9">
        <f>SUMIFS('2013Figures'!$J:$J,'2013Figures'!$C:$C,$A105,'2013Figures'!$H:$H,$B105,'2013Figures'!$I:$I,$C105,'2013Figures'!$B:$B,"BrokerToCy",'2013Figures'!$G:$G,"E1",'2013Figures'!$E:$E,$B$1)</f>
        <v>0</v>
      </c>
      <c r="F105" s="9">
        <f>SUMIFS('2013Figures'!$J:$J,'2013Figures'!$C:$C,$A105,'2013Figures'!$H:$H,$B105,'2013Figures'!$I:$I,$C105,'2013Figures'!$B:$B,"BrokerToCy",'2013Figures'!$G:$G,"P1",'2013Figures'!$E:$E,$B$1)</f>
        <v>0</v>
      </c>
      <c r="G105" s="9">
        <f>SUMIFS('2013Figures'!$J:$J,'2013Figures'!$C:$C,$A105,'2013Figures'!$H:$H,$B105,'2013Figures'!$I:$I,$C105,'2013Figures'!$B:$B,"CyToBroker",'2013Figures'!$G:$G,"E1",'2013Figures'!$E:$E,$B$1)</f>
        <v>0</v>
      </c>
      <c r="H105" s="9">
        <f>SUMIFS('2013Figures'!$J:$J,'2013Figures'!$C:$C,$A105,'2013Figures'!$H:$H,$B105,'2013Figures'!$I:$I,$C105,'2013Figures'!$B:$B,"CyToBroker",'2013Figures'!$G:$G,"P1",'2013Figures'!$E:$E,$B$1)</f>
        <v>0</v>
      </c>
      <c r="J105" s="8">
        <v>201101</v>
      </c>
      <c r="L105" s="42">
        <f>SUMIFS('2012Figures'!$J:$J,'2012Figures'!$C:$C,$A105,'2012Figures'!$H:$H,$B105,'2012Figures'!$I:$I,$C105,'2012Figures'!$E:$E,$B$1)</f>
        <v>0</v>
      </c>
      <c r="M105" s="52">
        <f>SUMIFS('2012Figures'!$J:$J,'2012Figures'!$C:$C,$A105,'2012Figures'!$H:$H,$B105,'2012Figures'!$I:$I,$C105,'2012Figures'!$B:$B,"BrokerToCy",'2012Figures'!$G:$G,"E1",'2012Figures'!$E:$E,$B$1)</f>
        <v>0</v>
      </c>
      <c r="N105" s="52">
        <f>SUMIFS('2012Figures'!$J:$J,'2012Figures'!$C:$C,$A105,'2012Figures'!$H:$H,$B105,'2012Figures'!$I:$I,$C105,'2012Figures'!$B:$B,"BrokerToCy",'2012Figures'!$G:$G,"P1",'2012Figures'!$E:$E,$B$1)</f>
        <v>0</v>
      </c>
      <c r="O105" s="52">
        <f>SUMIFS('2012Figures'!$J:$J,'2012Figures'!$C:$C,$A105,'2012Figures'!$H:$H,$B105,'2012Figures'!$I:$I,$C105,'2012Figures'!$B:$B,"CyToBroker",'2012Figures'!$G:$G,"E1",'2012Figures'!$E:$E,$B$1)</f>
        <v>0</v>
      </c>
      <c r="P105" s="52">
        <f>SUMIFS('2012Figures'!$J:$J,'2012Figures'!$C:$C,$A105,'2012Figures'!$H:$H,$B105,'2012Figures'!$I:$I,$C105,'2012Figures'!$B:$B,"CyToBroker",'2012Figures'!$G:$G,"P1",'2012Figures'!$E:$E,$B$1)</f>
        <v>0</v>
      </c>
      <c r="R105" s="46" t="str">
        <f t="shared" si="18"/>
        <v/>
      </c>
      <c r="S105" s="46" t="str">
        <f t="shared" si="18"/>
        <v/>
      </c>
      <c r="T105" s="46" t="str">
        <f t="shared" si="18"/>
        <v/>
      </c>
      <c r="U105" s="46" t="str">
        <f t="shared" si="18"/>
        <v/>
      </c>
      <c r="V105" s="46" t="str">
        <f t="shared" si="18"/>
        <v/>
      </c>
    </row>
    <row r="106" spans="1:22" x14ac:dyDescent="0.2">
      <c r="A106" s="1">
        <v>104</v>
      </c>
      <c r="B106" s="1" t="s">
        <v>95</v>
      </c>
      <c r="C106" s="8">
        <v>5</v>
      </c>
      <c r="D106" s="29">
        <f>SUMIFS('2013Figures'!$J:$J,'2013Figures'!$C:$C,$A106,'2013Figures'!$H:$H,$B106,'2013Figures'!$I:$I,$C106,'2013Figures'!$E:$E,$B$1)</f>
        <v>0</v>
      </c>
      <c r="E106" s="9">
        <f>SUMIFS('2013Figures'!$J:$J,'2013Figures'!$C:$C,$A106,'2013Figures'!$H:$H,$B106,'2013Figures'!$I:$I,$C106,'2013Figures'!$B:$B,"BrokerToCy",'2013Figures'!$G:$G,"E1",'2013Figures'!$E:$E,$B$1)</f>
        <v>0</v>
      </c>
      <c r="F106" s="9">
        <f>SUMIFS('2013Figures'!$J:$J,'2013Figures'!$C:$C,$A106,'2013Figures'!$H:$H,$B106,'2013Figures'!$I:$I,$C106,'2013Figures'!$B:$B,"BrokerToCy",'2013Figures'!$G:$G,"P1",'2013Figures'!$E:$E,$B$1)</f>
        <v>0</v>
      </c>
      <c r="G106" s="9">
        <f>SUMIFS('2013Figures'!$J:$J,'2013Figures'!$C:$C,$A106,'2013Figures'!$H:$H,$B106,'2013Figures'!$I:$I,$C106,'2013Figures'!$B:$B,"CyToBroker",'2013Figures'!$G:$G,"E1",'2013Figures'!$E:$E,$B$1)</f>
        <v>0</v>
      </c>
      <c r="H106" s="9">
        <f>SUMIFS('2013Figures'!$J:$J,'2013Figures'!$C:$C,$A106,'2013Figures'!$H:$H,$B106,'2013Figures'!$I:$I,$C106,'2013Figures'!$B:$B,"CyToBroker",'2013Figures'!$G:$G,"P1",'2013Figures'!$E:$E,$B$1)</f>
        <v>0</v>
      </c>
      <c r="J106" s="8">
        <v>201001</v>
      </c>
      <c r="L106" s="42">
        <f>SUMIFS('2012Figures'!$J:$J,'2012Figures'!$C:$C,$A106,'2012Figures'!$H:$H,$B106,'2012Figures'!$I:$I,$C106,'2012Figures'!$E:$E,$B$1)</f>
        <v>0</v>
      </c>
      <c r="M106" s="52">
        <f>SUMIFS('2012Figures'!$J:$J,'2012Figures'!$C:$C,$A106,'2012Figures'!$H:$H,$B106,'2012Figures'!$I:$I,$C106,'2012Figures'!$B:$B,"BrokerToCy",'2012Figures'!$G:$G,"E1",'2012Figures'!$E:$E,$B$1)</f>
        <v>0</v>
      </c>
      <c r="N106" s="52">
        <f>SUMIFS('2012Figures'!$J:$J,'2012Figures'!$C:$C,$A106,'2012Figures'!$H:$H,$B106,'2012Figures'!$I:$I,$C106,'2012Figures'!$B:$B,"BrokerToCy",'2012Figures'!$G:$G,"P1",'2012Figures'!$E:$E,$B$1)</f>
        <v>0</v>
      </c>
      <c r="O106" s="52">
        <f>SUMIFS('2012Figures'!$J:$J,'2012Figures'!$C:$C,$A106,'2012Figures'!$H:$H,$B106,'2012Figures'!$I:$I,$C106,'2012Figures'!$B:$B,"CyToBroker",'2012Figures'!$G:$G,"E1",'2012Figures'!$E:$E,$B$1)</f>
        <v>0</v>
      </c>
      <c r="P106" s="52">
        <f>SUMIFS('2012Figures'!$J:$J,'2012Figures'!$C:$C,$A106,'2012Figures'!$H:$H,$B106,'2012Figures'!$I:$I,$C106,'2012Figures'!$B:$B,"CyToBroker",'2012Figures'!$G:$G,"P1",'2012Figures'!$E:$E,$B$1)</f>
        <v>0</v>
      </c>
      <c r="R106" s="46" t="str">
        <f t="shared" si="18"/>
        <v/>
      </c>
      <c r="S106" s="46" t="str">
        <f t="shared" si="18"/>
        <v/>
      </c>
      <c r="T106" s="46" t="str">
        <f t="shared" si="18"/>
        <v/>
      </c>
      <c r="U106" s="46" t="str">
        <f t="shared" si="18"/>
        <v/>
      </c>
      <c r="V106" s="46" t="str">
        <f t="shared" si="18"/>
        <v/>
      </c>
    </row>
    <row r="107" spans="1:22" x14ac:dyDescent="0.2">
      <c r="A107" s="1">
        <v>104</v>
      </c>
      <c r="B107" s="1" t="s">
        <v>95</v>
      </c>
      <c r="C107" s="8">
        <v>4</v>
      </c>
      <c r="D107" s="29">
        <f>SUMIFS('2013Figures'!$J:$J,'2013Figures'!$C:$C,$A107,'2013Figures'!$H:$H,$B107,'2013Figures'!$I:$I,$C107,'2013Figures'!$E:$E,$B$1)</f>
        <v>0</v>
      </c>
      <c r="E107" s="9">
        <f>SUMIFS('2013Figures'!$J:$J,'2013Figures'!$C:$C,$A107,'2013Figures'!$H:$H,$B107,'2013Figures'!$I:$I,$C107,'2013Figures'!$B:$B,"BrokerToCy",'2013Figures'!$G:$G,"E1",'2013Figures'!$E:$E,$B$1)</f>
        <v>0</v>
      </c>
      <c r="F107" s="9">
        <f>SUMIFS('2013Figures'!$J:$J,'2013Figures'!$C:$C,$A107,'2013Figures'!$H:$H,$B107,'2013Figures'!$I:$I,$C107,'2013Figures'!$B:$B,"BrokerToCy",'2013Figures'!$G:$G,"P1",'2013Figures'!$E:$E,$B$1)</f>
        <v>0</v>
      </c>
      <c r="G107" s="9">
        <f>SUMIFS('2013Figures'!$J:$J,'2013Figures'!$C:$C,$A107,'2013Figures'!$H:$H,$B107,'2013Figures'!$I:$I,$C107,'2013Figures'!$B:$B,"CyToBroker",'2013Figures'!$G:$G,"E1",'2013Figures'!$E:$E,$B$1)</f>
        <v>0</v>
      </c>
      <c r="H107" s="9">
        <f>SUMIFS('2013Figures'!$J:$J,'2013Figures'!$C:$C,$A107,'2013Figures'!$H:$H,$B107,'2013Figures'!$I:$I,$C107,'2013Figures'!$B:$B,"CyToBroker",'2013Figures'!$G:$G,"P1",'2013Figures'!$E:$E,$B$1)</f>
        <v>0</v>
      </c>
      <c r="J107" s="8">
        <v>200901</v>
      </c>
      <c r="L107" s="42">
        <f>SUMIFS('2012Figures'!$J:$J,'2012Figures'!$C:$C,$A107,'2012Figures'!$H:$H,$B107,'2012Figures'!$I:$I,$C107,'2012Figures'!$E:$E,$B$1)</f>
        <v>0</v>
      </c>
      <c r="M107" s="52">
        <f>SUMIFS('2012Figures'!$J:$J,'2012Figures'!$C:$C,$A107,'2012Figures'!$H:$H,$B107,'2012Figures'!$I:$I,$C107,'2012Figures'!$B:$B,"BrokerToCy",'2012Figures'!$G:$G,"E1",'2012Figures'!$E:$E,$B$1)</f>
        <v>0</v>
      </c>
      <c r="N107" s="52">
        <f>SUMIFS('2012Figures'!$J:$J,'2012Figures'!$C:$C,$A107,'2012Figures'!$H:$H,$B107,'2012Figures'!$I:$I,$C107,'2012Figures'!$B:$B,"BrokerToCy",'2012Figures'!$G:$G,"P1",'2012Figures'!$E:$E,$B$1)</f>
        <v>0</v>
      </c>
      <c r="O107" s="52">
        <f>SUMIFS('2012Figures'!$J:$J,'2012Figures'!$C:$C,$A107,'2012Figures'!$H:$H,$B107,'2012Figures'!$I:$I,$C107,'2012Figures'!$B:$B,"CyToBroker",'2012Figures'!$G:$G,"E1",'2012Figures'!$E:$E,$B$1)</f>
        <v>0</v>
      </c>
      <c r="P107" s="52">
        <f>SUMIFS('2012Figures'!$J:$J,'2012Figures'!$C:$C,$A107,'2012Figures'!$H:$H,$B107,'2012Figures'!$I:$I,$C107,'2012Figures'!$B:$B,"CyToBroker",'2012Figures'!$G:$G,"P1",'2012Figures'!$E:$E,$B$1)</f>
        <v>0</v>
      </c>
      <c r="R107" s="46" t="str">
        <f t="shared" si="18"/>
        <v/>
      </c>
      <c r="S107" s="46" t="str">
        <f t="shared" si="18"/>
        <v/>
      </c>
      <c r="T107" s="46" t="str">
        <f t="shared" si="18"/>
        <v/>
      </c>
      <c r="U107" s="46" t="str">
        <f t="shared" si="18"/>
        <v/>
      </c>
      <c r="V107" s="46" t="str">
        <f t="shared" si="18"/>
        <v/>
      </c>
    </row>
    <row r="108" spans="1:22" x14ac:dyDescent="0.2">
      <c r="A108" s="1">
        <v>104</v>
      </c>
      <c r="B108" s="1" t="s">
        <v>95</v>
      </c>
      <c r="C108" s="8">
        <v>3</v>
      </c>
      <c r="D108" s="29">
        <f>SUMIFS('2013Figures'!$J:$J,'2013Figures'!$C:$C,$A108,'2013Figures'!$H:$H,$B108,'2013Figures'!$I:$I,$C108,'2013Figures'!$E:$E,$B$1)</f>
        <v>0</v>
      </c>
      <c r="E108" s="9">
        <f>SUMIFS('2013Figures'!$J:$J,'2013Figures'!$C:$C,$A108,'2013Figures'!$H:$H,$B108,'2013Figures'!$I:$I,$C108,'2013Figures'!$B:$B,"BrokerToCy",'2013Figures'!$G:$G,"E1",'2013Figures'!$E:$E,$B$1)</f>
        <v>0</v>
      </c>
      <c r="F108" s="9">
        <f>SUMIFS('2013Figures'!$J:$J,'2013Figures'!$C:$C,$A108,'2013Figures'!$H:$H,$B108,'2013Figures'!$I:$I,$C108,'2013Figures'!$B:$B,"BrokerToCy",'2013Figures'!$G:$G,"P1",'2013Figures'!$E:$E,$B$1)</f>
        <v>0</v>
      </c>
      <c r="G108" s="9">
        <f>SUMIFS('2013Figures'!$J:$J,'2013Figures'!$C:$C,$A108,'2013Figures'!$H:$H,$B108,'2013Figures'!$I:$I,$C108,'2013Figures'!$B:$B,"CyToBroker",'2013Figures'!$G:$G,"E1",'2013Figures'!$E:$E,$B$1)</f>
        <v>0</v>
      </c>
      <c r="H108" s="9">
        <f>SUMIFS('2013Figures'!$J:$J,'2013Figures'!$C:$C,$A108,'2013Figures'!$H:$H,$B108,'2013Figures'!$I:$I,$C108,'2013Figures'!$B:$B,"CyToBroker",'2013Figures'!$G:$G,"P1",'2013Figures'!$E:$E,$B$1)</f>
        <v>0</v>
      </c>
      <c r="J108" s="8">
        <v>200801</v>
      </c>
      <c r="L108" s="42">
        <f>SUMIFS('2012Figures'!$J:$J,'2012Figures'!$C:$C,$A108,'2012Figures'!$H:$H,$B108,'2012Figures'!$I:$I,$C108,'2012Figures'!$E:$E,$B$1)</f>
        <v>0</v>
      </c>
      <c r="M108" s="52">
        <f>SUMIFS('2012Figures'!$J:$J,'2012Figures'!$C:$C,$A108,'2012Figures'!$H:$H,$B108,'2012Figures'!$I:$I,$C108,'2012Figures'!$B:$B,"BrokerToCy",'2012Figures'!$G:$G,"E1",'2012Figures'!$E:$E,$B$1)</f>
        <v>0</v>
      </c>
      <c r="N108" s="52">
        <f>SUMIFS('2012Figures'!$J:$J,'2012Figures'!$C:$C,$A108,'2012Figures'!$H:$H,$B108,'2012Figures'!$I:$I,$C108,'2012Figures'!$B:$B,"BrokerToCy",'2012Figures'!$G:$G,"P1",'2012Figures'!$E:$E,$B$1)</f>
        <v>0</v>
      </c>
      <c r="O108" s="52">
        <f>SUMIFS('2012Figures'!$J:$J,'2012Figures'!$C:$C,$A108,'2012Figures'!$H:$H,$B108,'2012Figures'!$I:$I,$C108,'2012Figures'!$B:$B,"CyToBroker",'2012Figures'!$G:$G,"E1",'2012Figures'!$E:$E,$B$1)</f>
        <v>0</v>
      </c>
      <c r="P108" s="52">
        <f>SUMIFS('2012Figures'!$J:$J,'2012Figures'!$C:$C,$A108,'2012Figures'!$H:$H,$B108,'2012Figures'!$I:$I,$C108,'2012Figures'!$B:$B,"CyToBroker",'2012Figures'!$G:$G,"P1",'2012Figures'!$E:$E,$B$1)</f>
        <v>0</v>
      </c>
      <c r="R108" s="46" t="str">
        <f t="shared" si="18"/>
        <v/>
      </c>
      <c r="S108" s="46" t="str">
        <f t="shared" si="18"/>
        <v/>
      </c>
      <c r="T108" s="46" t="str">
        <f t="shared" si="18"/>
        <v/>
      </c>
      <c r="U108" s="46" t="str">
        <f t="shared" si="18"/>
        <v/>
      </c>
      <c r="V108" s="46" t="str">
        <f t="shared" si="18"/>
        <v/>
      </c>
    </row>
    <row r="109" spans="1:22" x14ac:dyDescent="0.2">
      <c r="A109" s="1">
        <v>104</v>
      </c>
      <c r="B109" s="1" t="s">
        <v>95</v>
      </c>
      <c r="C109" s="8">
        <v>2</v>
      </c>
      <c r="D109" s="29">
        <f>SUMIFS('2013Figures'!$J:$J,'2013Figures'!$C:$C,$A109,'2013Figures'!$H:$H,$B109,'2013Figures'!$I:$I,$C109,'2013Figures'!$E:$E,$B$1)</f>
        <v>0</v>
      </c>
      <c r="E109" s="9">
        <f>SUMIFS('2013Figures'!$J:$J,'2013Figures'!$C:$C,$A109,'2013Figures'!$H:$H,$B109,'2013Figures'!$I:$I,$C109,'2013Figures'!$B:$B,"BrokerToCy",'2013Figures'!$G:$G,"E1",'2013Figures'!$E:$E,$B$1)</f>
        <v>0</v>
      </c>
      <c r="F109" s="9">
        <f>SUMIFS('2013Figures'!$J:$J,'2013Figures'!$C:$C,$A109,'2013Figures'!$H:$H,$B109,'2013Figures'!$I:$I,$C109,'2013Figures'!$B:$B,"BrokerToCy",'2013Figures'!$G:$G,"P1",'2013Figures'!$E:$E,$B$1)</f>
        <v>0</v>
      </c>
      <c r="G109" s="9">
        <f>SUMIFS('2013Figures'!$J:$J,'2013Figures'!$C:$C,$A109,'2013Figures'!$H:$H,$B109,'2013Figures'!$I:$I,$C109,'2013Figures'!$B:$B,"CyToBroker",'2013Figures'!$G:$G,"E1",'2013Figures'!$E:$E,$B$1)</f>
        <v>0</v>
      </c>
      <c r="H109" s="9">
        <f>SUMIFS('2013Figures'!$J:$J,'2013Figures'!$C:$C,$A109,'2013Figures'!$H:$H,$B109,'2013Figures'!$I:$I,$C109,'2013Figures'!$B:$B,"CyToBroker",'2013Figures'!$G:$G,"P1",'2013Figures'!$E:$E,$B$1)</f>
        <v>0</v>
      </c>
      <c r="J109" s="8">
        <v>200701</v>
      </c>
      <c r="L109" s="42">
        <f>SUMIFS('2012Figures'!$J:$J,'2012Figures'!$C:$C,$A109,'2012Figures'!$H:$H,$B109,'2012Figures'!$I:$I,$C109,'2012Figures'!$E:$E,$B$1)</f>
        <v>0</v>
      </c>
      <c r="M109" s="52">
        <f>SUMIFS('2012Figures'!$J:$J,'2012Figures'!$C:$C,$A109,'2012Figures'!$H:$H,$B109,'2012Figures'!$I:$I,$C109,'2012Figures'!$B:$B,"BrokerToCy",'2012Figures'!$G:$G,"E1",'2012Figures'!$E:$E,$B$1)</f>
        <v>0</v>
      </c>
      <c r="N109" s="52">
        <f>SUMIFS('2012Figures'!$J:$J,'2012Figures'!$C:$C,$A109,'2012Figures'!$H:$H,$B109,'2012Figures'!$I:$I,$C109,'2012Figures'!$B:$B,"BrokerToCy",'2012Figures'!$G:$G,"P1",'2012Figures'!$E:$E,$B$1)</f>
        <v>0</v>
      </c>
      <c r="O109" s="52">
        <f>SUMIFS('2012Figures'!$J:$J,'2012Figures'!$C:$C,$A109,'2012Figures'!$H:$H,$B109,'2012Figures'!$I:$I,$C109,'2012Figures'!$B:$B,"CyToBroker",'2012Figures'!$G:$G,"E1",'2012Figures'!$E:$E,$B$1)</f>
        <v>0</v>
      </c>
      <c r="P109" s="52">
        <f>SUMIFS('2012Figures'!$J:$J,'2012Figures'!$C:$C,$A109,'2012Figures'!$H:$H,$B109,'2012Figures'!$I:$I,$C109,'2012Figures'!$B:$B,"CyToBroker",'2012Figures'!$G:$G,"P1",'2012Figures'!$E:$E,$B$1)</f>
        <v>0</v>
      </c>
      <c r="R109" s="46" t="str">
        <f t="shared" si="18"/>
        <v/>
      </c>
      <c r="S109" s="46" t="str">
        <f t="shared" si="18"/>
        <v/>
      </c>
      <c r="T109" s="46" t="str">
        <f t="shared" si="18"/>
        <v/>
      </c>
      <c r="U109" s="46" t="str">
        <f t="shared" si="18"/>
        <v/>
      </c>
      <c r="V109" s="46" t="str">
        <f t="shared" si="18"/>
        <v/>
      </c>
    </row>
    <row r="110" spans="1:22" x14ac:dyDescent="0.2">
      <c r="A110" s="1">
        <v>104</v>
      </c>
      <c r="B110" s="1" t="s">
        <v>95</v>
      </c>
      <c r="C110" s="8">
        <v>1</v>
      </c>
      <c r="D110" s="29">
        <f>SUMIFS('2013Figures'!$J:$J,'2013Figures'!$C:$C,$A110,'2013Figures'!$H:$H,$B110,'2013Figures'!$I:$I,$C110,'2013Figures'!$E:$E,$B$1)</f>
        <v>0</v>
      </c>
      <c r="E110" s="9">
        <f>SUMIFS('2013Figures'!$J:$J,'2013Figures'!$C:$C,$A110,'2013Figures'!$H:$H,$B110,'2013Figures'!$I:$I,$C110,'2013Figures'!$B:$B,"BrokerToCy",'2013Figures'!$G:$G,"E1",'2013Figures'!$E:$E,$B$1)</f>
        <v>0</v>
      </c>
      <c r="F110" s="9">
        <f>SUMIFS('2013Figures'!$J:$J,'2013Figures'!$C:$C,$A110,'2013Figures'!$H:$H,$B110,'2013Figures'!$I:$I,$C110,'2013Figures'!$B:$B,"BrokerToCy",'2013Figures'!$G:$G,"P1",'2013Figures'!$E:$E,$B$1)</f>
        <v>0</v>
      </c>
      <c r="G110" s="9">
        <f>SUMIFS('2013Figures'!$J:$J,'2013Figures'!$C:$C,$A110,'2013Figures'!$H:$H,$B110,'2013Figures'!$I:$I,$C110,'2013Figures'!$B:$B,"CyToBroker",'2013Figures'!$G:$G,"E1",'2013Figures'!$E:$E,$B$1)</f>
        <v>0</v>
      </c>
      <c r="H110" s="9">
        <f>SUMIFS('2013Figures'!$J:$J,'2013Figures'!$C:$C,$A110,'2013Figures'!$H:$H,$B110,'2013Figures'!$I:$I,$C110,'2013Figures'!$B:$B,"CyToBroker",'2013Figures'!$G:$G,"P1",'2013Figures'!$E:$E,$B$1)</f>
        <v>0</v>
      </c>
      <c r="J110" s="8">
        <v>200601</v>
      </c>
      <c r="L110" s="42">
        <f>SUMIFS('2012Figures'!$J:$J,'2012Figures'!$C:$C,$A110,'2012Figures'!$H:$H,$B110,'2012Figures'!$I:$I,$C110,'2012Figures'!$E:$E,$B$1)</f>
        <v>0</v>
      </c>
      <c r="M110" s="52">
        <f>SUMIFS('2012Figures'!$J:$J,'2012Figures'!$C:$C,$A110,'2012Figures'!$H:$H,$B110,'2012Figures'!$I:$I,$C110,'2012Figures'!$B:$B,"BrokerToCy",'2012Figures'!$G:$G,"E1",'2012Figures'!$E:$E,$B$1)</f>
        <v>0</v>
      </c>
      <c r="N110" s="52">
        <f>SUMIFS('2012Figures'!$J:$J,'2012Figures'!$C:$C,$A110,'2012Figures'!$H:$H,$B110,'2012Figures'!$I:$I,$C110,'2012Figures'!$B:$B,"BrokerToCy",'2012Figures'!$G:$G,"P1",'2012Figures'!$E:$E,$B$1)</f>
        <v>0</v>
      </c>
      <c r="O110" s="52">
        <f>SUMIFS('2012Figures'!$J:$J,'2012Figures'!$C:$C,$A110,'2012Figures'!$H:$H,$B110,'2012Figures'!$I:$I,$C110,'2012Figures'!$B:$B,"CyToBroker",'2012Figures'!$G:$G,"E1",'2012Figures'!$E:$E,$B$1)</f>
        <v>0</v>
      </c>
      <c r="P110" s="52">
        <f>SUMIFS('2012Figures'!$J:$J,'2012Figures'!$C:$C,$A110,'2012Figures'!$H:$H,$B110,'2012Figures'!$I:$I,$C110,'2012Figures'!$B:$B,"CyToBroker",'2012Figures'!$G:$G,"P1",'2012Figures'!$E:$E,$B$1)</f>
        <v>0</v>
      </c>
      <c r="R110" s="46" t="str">
        <f t="shared" si="18"/>
        <v/>
      </c>
      <c r="S110" s="46" t="str">
        <f t="shared" si="18"/>
        <v/>
      </c>
      <c r="T110" s="46" t="str">
        <f t="shared" si="18"/>
        <v/>
      </c>
      <c r="U110" s="46" t="str">
        <f t="shared" si="18"/>
        <v/>
      </c>
      <c r="V110" s="46" t="str">
        <f t="shared" si="18"/>
        <v/>
      </c>
    </row>
    <row r="111" spans="1:22" x14ac:dyDescent="0.2">
      <c r="A111" s="1">
        <v>104</v>
      </c>
      <c r="B111" s="1" t="s">
        <v>95</v>
      </c>
      <c r="D111" s="29">
        <f>SUMIFS('2013Figures'!$J:$J,'2013Figures'!$C:$C,$A111,'2013Figures'!$H:$H,$B111,'2013Figures'!$I:$I,"",'2013Figures'!$E:$E,$B$1)</f>
        <v>0</v>
      </c>
      <c r="E111" s="9">
        <f>SUMIFS('2013Figures'!$J:$J,'2013Figures'!$C:$C,$A111,'2013Figures'!$H:$H,$B111,'2013Figures'!$I:$I,"",'2013Figures'!$B:$B,"BrokerToCy",'2013Figures'!$G:$G,"E1",'2013Figures'!$E:$E,$B$1)</f>
        <v>0</v>
      </c>
      <c r="F111" s="9">
        <f>SUMIFS('2013Figures'!$J:$J,'2013Figures'!$C:$C,$A111,'2013Figures'!$H:$H,$B111,'2013Figures'!$I:$I,"",'2013Figures'!$B:$B,"BrokerToCy",'2013Figures'!$G:$G,"P1",'2013Figures'!$E:$E,$B$1)</f>
        <v>0</v>
      </c>
      <c r="G111" s="9">
        <f>SUMIFS('2013Figures'!$J:$J,'2013Figures'!$C:$C,$A111,'2013Figures'!$H:$H,$B111,'2013Figures'!$I:$I,"",'2013Figures'!$B:$B,"CyToBroker",'2013Figures'!$G:$G,"E1",'2013Figures'!$E:$E,$B$1)</f>
        <v>0</v>
      </c>
      <c r="H111" s="9">
        <f>SUMIFS('2013Figures'!$J:$J,'2013Figures'!$C:$C,$A111,'2013Figures'!$H:$H,$B111,'2013Figures'!$I:$I,"",'2013Figures'!$B:$B,"CyToBroker",'2013Figures'!$G:$G,"P1",'2013Figures'!$E:$E,$B$1)</f>
        <v>0</v>
      </c>
      <c r="J111" s="8" t="s">
        <v>131</v>
      </c>
      <c r="L111" s="42">
        <f>SUMIFS('2012Figures'!$J:$J,'2012Figures'!$C:$C,$A111,'2012Figures'!$H:$H,$B111,'2012Figures'!$I:$I,"",'2012Figures'!$E:$E,$B$1)</f>
        <v>0</v>
      </c>
      <c r="M111" s="52">
        <f>SUMIFS('2012Figures'!$J:$J,'2012Figures'!$C:$C,$A111,'2012Figures'!$H:$H,$B111,'2012Figures'!$I:$I,"",'2012Figures'!$B:$B,"BrokerToCy",'2012Figures'!$G:$G,"E1",'2012Figures'!$E:$E,$B$1)</f>
        <v>0</v>
      </c>
      <c r="N111" s="52">
        <f>SUMIFS('2012Figures'!$J:$J,'2012Figures'!$C:$C,$A111,'2012Figures'!$H:$H,$B111,'2012Figures'!$I:$I,"",'2012Figures'!$B:$B,"BrokerToCy",'2012Figures'!$G:$G,"P1",'2012Figures'!$E:$E,$B$1)</f>
        <v>0</v>
      </c>
      <c r="O111" s="52">
        <f>SUMIFS('2012Figures'!$J:$J,'2012Figures'!$C:$C,$A111,'2012Figures'!$H:$H,$B111,'2012Figures'!$I:$I,"",'2012Figures'!$B:$B,"CyToBroker",'2012Figures'!$G:$G,"E1",'2012Figures'!$E:$E,$B$1)</f>
        <v>0</v>
      </c>
      <c r="P111" s="52">
        <f>SUMIFS('2012Figures'!$J:$J,'2012Figures'!$C:$C,$A111,'2012Figures'!$H:$H,$B111,'2012Figures'!$I:$I,"",'2012Figures'!$B:$B,"CyToBroker",'2012Figures'!$G:$G,"P1",'2012Figures'!$E:$E,$B$1)</f>
        <v>0</v>
      </c>
      <c r="R111" s="46" t="str">
        <f t="shared" si="18"/>
        <v/>
      </c>
      <c r="S111" s="46" t="str">
        <f t="shared" si="18"/>
        <v/>
      </c>
      <c r="T111" s="46" t="str">
        <f t="shared" si="18"/>
        <v/>
      </c>
      <c r="U111" s="46" t="str">
        <f t="shared" si="18"/>
        <v/>
      </c>
      <c r="V111" s="46" t="str">
        <f t="shared" si="18"/>
        <v/>
      </c>
    </row>
    <row r="112" spans="1:22" x14ac:dyDescent="0.2">
      <c r="A112" s="1">
        <v>104</v>
      </c>
      <c r="B112" s="1" t="s">
        <v>96</v>
      </c>
      <c r="C112" s="8">
        <v>2</v>
      </c>
      <c r="D112" s="29">
        <f>SUMIFS('2013Figures'!$J:$J,'2013Figures'!$C:$C,$A112,'2013Figures'!$H:$H,$B112,'2013Figures'!$I:$I,$C112,'2013Figures'!$E:$E,$B$1)</f>
        <v>0</v>
      </c>
      <c r="E112" s="9">
        <f>SUMIFS('2013Figures'!$J:$J,'2013Figures'!$C:$C,$A112,'2013Figures'!$H:$H,$B112,'2013Figures'!$I:$I,$C112,'2013Figures'!$B:$B,"BrokerToCy",'2013Figures'!$G:$G,"E1",'2013Figures'!$E:$E,$B$1)</f>
        <v>0</v>
      </c>
      <c r="F112" s="9">
        <f>SUMIFS('2013Figures'!$J:$J,'2013Figures'!$C:$C,$A112,'2013Figures'!$H:$H,$B112,'2013Figures'!$I:$I,$C112,'2013Figures'!$B:$B,"BrokerToCy",'2013Figures'!$G:$G,"P1",'2013Figures'!$E:$E,$B$1)</f>
        <v>0</v>
      </c>
      <c r="G112" s="9">
        <f>SUMIFS('2013Figures'!$J:$J,'2013Figures'!$C:$C,$A112,'2013Figures'!$H:$H,$B112,'2013Figures'!$I:$I,$C112,'2013Figures'!$B:$B,"CyToBroker",'2013Figures'!$G:$G,"E1",'2013Figures'!$E:$E,$B$1)</f>
        <v>0</v>
      </c>
      <c r="H112" s="9">
        <f>SUMIFS('2013Figures'!$J:$J,'2013Figures'!$C:$C,$A112,'2013Figures'!$H:$H,$B112,'2013Figures'!$I:$I,$C112,'2013Figures'!$B:$B,"CyToBroker",'2013Figures'!$G:$G,"P1",'2013Figures'!$E:$E,$B$1)</f>
        <v>0</v>
      </c>
      <c r="I112" s="30"/>
      <c r="J112" s="31">
        <v>201001</v>
      </c>
      <c r="K112" s="30"/>
      <c r="L112" s="42">
        <f>SUMIFS('2012Figures'!$J:$J,'2012Figures'!$C:$C,$A112,'2012Figures'!$H:$H,$B112,'2012Figures'!$I:$I,$C112,'2012Figures'!$E:$E,$B$1)</f>
        <v>0</v>
      </c>
      <c r="M112" s="52">
        <f>SUMIFS('2012Figures'!$J:$J,'2012Figures'!$C:$C,$A112,'2012Figures'!$H:$H,$B112,'2012Figures'!$I:$I,$C112,'2012Figures'!$B:$B,"BrokerToCy",'2012Figures'!$G:$G,"E1",'2012Figures'!$E:$E,$B$1)</f>
        <v>0</v>
      </c>
      <c r="N112" s="52">
        <f>SUMIFS('2012Figures'!$J:$J,'2012Figures'!$C:$C,$A112,'2012Figures'!$H:$H,$B112,'2012Figures'!$I:$I,$C112,'2012Figures'!$B:$B,"BrokerToCy",'2012Figures'!$G:$G,"P1",'2012Figures'!$E:$E,$B$1)</f>
        <v>0</v>
      </c>
      <c r="O112" s="52">
        <f>SUMIFS('2012Figures'!$J:$J,'2012Figures'!$C:$C,$A112,'2012Figures'!$H:$H,$B112,'2012Figures'!$I:$I,$C112,'2012Figures'!$B:$B,"CyToBroker",'2012Figures'!$G:$G,"E1",'2012Figures'!$E:$E,$B$1)</f>
        <v>0</v>
      </c>
      <c r="P112" s="52">
        <f>SUMIFS('2012Figures'!$J:$J,'2012Figures'!$C:$C,$A112,'2012Figures'!$H:$H,$B112,'2012Figures'!$I:$I,$C112,'2012Figures'!$B:$B,"CyToBroker",'2012Figures'!$G:$G,"P1",'2012Figures'!$E:$E,$B$1)</f>
        <v>0</v>
      </c>
      <c r="Q112" s="30"/>
      <c r="R112" s="46" t="str">
        <f t="shared" si="18"/>
        <v/>
      </c>
      <c r="S112" s="46" t="str">
        <f t="shared" si="18"/>
        <v/>
      </c>
      <c r="T112" s="46" t="str">
        <f t="shared" si="18"/>
        <v/>
      </c>
      <c r="U112" s="46" t="str">
        <f t="shared" si="18"/>
        <v/>
      </c>
      <c r="V112" s="46" t="str">
        <f t="shared" si="18"/>
        <v/>
      </c>
    </row>
    <row r="113" spans="1:22" x14ac:dyDescent="0.2">
      <c r="A113" s="1">
        <v>104</v>
      </c>
      <c r="B113" s="1" t="s">
        <v>96</v>
      </c>
      <c r="C113" s="8">
        <v>1</v>
      </c>
      <c r="D113" s="29">
        <f>SUMIFS('2013Figures'!$J:$J,'2013Figures'!$C:$C,$A113,'2013Figures'!$H:$H,$B113,'2013Figures'!$I:$I,$C113,'2013Figures'!$E:$E,$B$1)</f>
        <v>0</v>
      </c>
      <c r="E113" s="9">
        <f>SUMIFS('2013Figures'!$J:$J,'2013Figures'!$C:$C,$A113,'2013Figures'!$H:$H,$B113,'2013Figures'!$I:$I,$C113,'2013Figures'!$B:$B,"BrokerToCy",'2013Figures'!$G:$G,"E1",'2013Figures'!$E:$E,$B$1)</f>
        <v>0</v>
      </c>
      <c r="F113" s="9">
        <f>SUMIFS('2013Figures'!$J:$J,'2013Figures'!$C:$C,$A113,'2013Figures'!$H:$H,$B113,'2013Figures'!$I:$I,$C113,'2013Figures'!$B:$B,"BrokerToCy",'2013Figures'!$G:$G,"P1",'2013Figures'!$E:$E,$B$1)</f>
        <v>0</v>
      </c>
      <c r="G113" s="9">
        <f>SUMIFS('2013Figures'!$J:$J,'2013Figures'!$C:$C,$A113,'2013Figures'!$H:$H,$B113,'2013Figures'!$I:$I,$C113,'2013Figures'!$B:$B,"CyToBroker",'2013Figures'!$G:$G,"E1",'2013Figures'!$E:$E,$B$1)</f>
        <v>0</v>
      </c>
      <c r="H113" s="9">
        <f>SUMIFS('2013Figures'!$J:$J,'2013Figures'!$C:$C,$A113,'2013Figures'!$H:$H,$B113,'2013Figures'!$I:$I,$C113,'2013Figures'!$B:$B,"CyToBroker",'2013Figures'!$G:$G,"P1",'2013Figures'!$E:$E,$B$1)</f>
        <v>0</v>
      </c>
      <c r="J113" s="8">
        <v>200601</v>
      </c>
      <c r="L113" s="42">
        <f>SUMIFS('2012Figures'!$J:$J,'2012Figures'!$C:$C,$A113,'2012Figures'!$H:$H,$B113,'2012Figures'!$I:$I,$C113,'2012Figures'!$E:$E,$B$1)</f>
        <v>0</v>
      </c>
      <c r="M113" s="52">
        <f>SUMIFS('2012Figures'!$J:$J,'2012Figures'!$C:$C,$A113,'2012Figures'!$H:$H,$B113,'2012Figures'!$I:$I,$C113,'2012Figures'!$B:$B,"BrokerToCy",'2012Figures'!$G:$G,"E1",'2012Figures'!$E:$E,$B$1)</f>
        <v>0</v>
      </c>
      <c r="N113" s="52">
        <f>SUMIFS('2012Figures'!$J:$J,'2012Figures'!$C:$C,$A113,'2012Figures'!$H:$H,$B113,'2012Figures'!$I:$I,$C113,'2012Figures'!$B:$B,"BrokerToCy",'2012Figures'!$G:$G,"P1",'2012Figures'!$E:$E,$B$1)</f>
        <v>0</v>
      </c>
      <c r="O113" s="52">
        <f>SUMIFS('2012Figures'!$J:$J,'2012Figures'!$C:$C,$A113,'2012Figures'!$H:$H,$B113,'2012Figures'!$I:$I,$C113,'2012Figures'!$B:$B,"CyToBroker",'2012Figures'!$G:$G,"E1",'2012Figures'!$E:$E,$B$1)</f>
        <v>0</v>
      </c>
      <c r="P113" s="52">
        <f>SUMIFS('2012Figures'!$J:$J,'2012Figures'!$C:$C,$A113,'2012Figures'!$H:$H,$B113,'2012Figures'!$I:$I,$C113,'2012Figures'!$B:$B,"CyToBroker",'2012Figures'!$G:$G,"P1",'2012Figures'!$E:$E,$B$1)</f>
        <v>0</v>
      </c>
      <c r="R113" s="46" t="str">
        <f t="shared" si="18"/>
        <v/>
      </c>
      <c r="S113" s="46" t="str">
        <f t="shared" si="18"/>
        <v/>
      </c>
      <c r="T113" s="46" t="str">
        <f t="shared" si="18"/>
        <v/>
      </c>
      <c r="U113" s="46" t="str">
        <f t="shared" si="18"/>
        <v/>
      </c>
      <c r="V113" s="46" t="str">
        <f t="shared" si="18"/>
        <v/>
      </c>
    </row>
    <row r="114" spans="1:22" x14ac:dyDescent="0.2">
      <c r="A114" s="1">
        <v>104</v>
      </c>
      <c r="B114" s="1" t="s">
        <v>96</v>
      </c>
      <c r="D114" s="29">
        <f>SUMIFS('2013Figures'!$J:$J,'2013Figures'!$C:$C,$A114,'2013Figures'!$H:$H,$B114,'2013Figures'!$I:$I,"",'2013Figures'!$E:$E,$B$1)</f>
        <v>0</v>
      </c>
      <c r="E114" s="9">
        <f>SUMIFS('2013Figures'!$J:$J,'2013Figures'!$C:$C,$A114,'2013Figures'!$H:$H,$B114,'2013Figures'!$I:$I,"",'2013Figures'!$B:$B,"BrokerToCy",'2013Figures'!$G:$G,"E1",'2013Figures'!$E:$E,$B$1)</f>
        <v>0</v>
      </c>
      <c r="F114" s="9">
        <f>SUMIFS('2013Figures'!$J:$J,'2013Figures'!$C:$C,$A114,'2013Figures'!$H:$H,$B114,'2013Figures'!$I:$I,"",'2013Figures'!$B:$B,"BrokerToCy",'2013Figures'!$G:$G,"P1",'2013Figures'!$E:$E,$B$1)</f>
        <v>0</v>
      </c>
      <c r="G114" s="9">
        <f>SUMIFS('2013Figures'!$J:$J,'2013Figures'!$C:$C,$A114,'2013Figures'!$H:$H,$B114,'2013Figures'!$I:$I,"",'2013Figures'!$B:$B,"CyToBroker",'2013Figures'!$G:$G,"E1",'2013Figures'!$E:$E,$B$1)</f>
        <v>0</v>
      </c>
      <c r="H114" s="9">
        <f>SUMIFS('2013Figures'!$J:$J,'2013Figures'!$C:$C,$A114,'2013Figures'!$H:$H,$B114,'2013Figures'!$I:$I,"",'2013Figures'!$B:$B,"CyToBroker",'2013Figures'!$G:$G,"P1",'2013Figures'!$E:$E,$B$1)</f>
        <v>0</v>
      </c>
      <c r="J114" s="8" t="s">
        <v>131</v>
      </c>
      <c r="L114" s="42">
        <f>SUMIFS('2012Figures'!$J:$J,'2012Figures'!$C:$C,$A114,'2012Figures'!$H:$H,$B114,'2012Figures'!$I:$I,"",'2012Figures'!$E:$E,$B$1)</f>
        <v>0</v>
      </c>
      <c r="M114" s="52">
        <f>SUMIFS('2012Figures'!$J:$J,'2012Figures'!$C:$C,$A114,'2012Figures'!$H:$H,$B114,'2012Figures'!$I:$I,"",'2012Figures'!$B:$B,"BrokerToCy",'2012Figures'!$G:$G,"E1",'2012Figures'!$E:$E,$B$1)</f>
        <v>0</v>
      </c>
      <c r="N114" s="52">
        <f>SUMIFS('2012Figures'!$J:$J,'2012Figures'!$C:$C,$A114,'2012Figures'!$H:$H,$B114,'2012Figures'!$I:$I,"",'2012Figures'!$B:$B,"BrokerToCy",'2012Figures'!$G:$G,"P1",'2012Figures'!$E:$E,$B$1)</f>
        <v>0</v>
      </c>
      <c r="O114" s="52">
        <f>SUMIFS('2012Figures'!$J:$J,'2012Figures'!$C:$C,$A114,'2012Figures'!$H:$H,$B114,'2012Figures'!$I:$I,"",'2012Figures'!$B:$B,"CyToBroker",'2012Figures'!$G:$G,"E1",'2012Figures'!$E:$E,$B$1)</f>
        <v>0</v>
      </c>
      <c r="P114" s="52">
        <f>SUMIFS('2012Figures'!$J:$J,'2012Figures'!$C:$C,$A114,'2012Figures'!$H:$H,$B114,'2012Figures'!$I:$I,"",'2012Figures'!$B:$B,"CyToBroker",'2012Figures'!$G:$G,"P1",'2012Figures'!$E:$E,$B$1)</f>
        <v>0</v>
      </c>
      <c r="R114" s="46" t="str">
        <f t="shared" si="18"/>
        <v/>
      </c>
      <c r="S114" s="46" t="str">
        <f t="shared" si="18"/>
        <v/>
      </c>
      <c r="T114" s="46" t="str">
        <f t="shared" si="18"/>
        <v/>
      </c>
      <c r="U114" s="46" t="str">
        <f t="shared" si="18"/>
        <v/>
      </c>
      <c r="V114" s="46" t="str">
        <f t="shared" si="18"/>
        <v/>
      </c>
    </row>
    <row r="115" spans="1:22" x14ac:dyDescent="0.2">
      <c r="A115" s="1">
        <v>104</v>
      </c>
      <c r="B115" s="1" t="s">
        <v>97</v>
      </c>
      <c r="C115" s="8">
        <v>11</v>
      </c>
      <c r="D115" s="29">
        <f>SUMIFS('2013Figures'!$J:$J,'2013Figures'!$C:$C,$A115,'2013Figures'!$H:$H,$B115,'2013Figures'!$I:$I,$C115,'2013Figures'!$E:$E,$B$1)</f>
        <v>0</v>
      </c>
      <c r="E115" s="9">
        <f>SUMIFS('2013Figures'!$J:$J,'2013Figures'!$C:$C,$A115,'2013Figures'!$H:$H,$B115,'2013Figures'!$I:$I,$C115,'2013Figures'!$B:$B,"BrokerToCy",'2013Figures'!$G:$G,"E1",'2013Figures'!$E:$E,$B$1)</f>
        <v>0</v>
      </c>
      <c r="F115" s="9">
        <f>SUMIFS('2013Figures'!$J:$J,'2013Figures'!$C:$C,$A115,'2013Figures'!$H:$H,$B115,'2013Figures'!$I:$I,$C115,'2013Figures'!$B:$B,"BrokerToCy",'2013Figures'!$G:$G,"P1",'2013Figures'!$E:$E,$B$1)</f>
        <v>0</v>
      </c>
      <c r="G115" s="9">
        <f>SUMIFS('2013Figures'!$J:$J,'2013Figures'!$C:$C,$A115,'2013Figures'!$H:$H,$B115,'2013Figures'!$I:$I,$C115,'2013Figures'!$B:$B,"CyToBroker",'2013Figures'!$G:$G,"E1",'2013Figures'!$E:$E,$B$1)</f>
        <v>0</v>
      </c>
      <c r="H115" s="9">
        <f>SUMIFS('2013Figures'!$J:$J,'2013Figures'!$C:$C,$A115,'2013Figures'!$H:$H,$B115,'2013Figures'!$I:$I,$C115,'2013Figures'!$B:$B,"CyToBroker",'2013Figures'!$G:$G,"P1",'2013Figures'!$E:$E,$B$1)</f>
        <v>0</v>
      </c>
      <c r="L115" s="42">
        <f>SUMIFS('2012Figures'!$J:$J,'2012Figures'!$C:$C,$A115,'2012Figures'!$H:$H,$B115,'2012Figures'!$I:$I,$C115,'2012Figures'!$E:$E,$B$1)</f>
        <v>0</v>
      </c>
      <c r="M115" s="52">
        <f>SUMIFS('2012Figures'!$J:$J,'2012Figures'!$C:$C,$A115,'2012Figures'!$H:$H,$B115,'2012Figures'!$I:$I,$C115,'2012Figures'!$B:$B,"BrokerToCy",'2012Figures'!$G:$G,"E1",'2012Figures'!$E:$E,$B$1)</f>
        <v>0</v>
      </c>
      <c r="N115" s="52">
        <f>SUMIFS('2012Figures'!$J:$J,'2012Figures'!$C:$C,$A115,'2012Figures'!$H:$H,$B115,'2012Figures'!$I:$I,$C115,'2012Figures'!$B:$B,"BrokerToCy",'2012Figures'!$G:$G,"P1",'2012Figures'!$E:$E,$B$1)</f>
        <v>0</v>
      </c>
      <c r="O115" s="52">
        <f>SUMIFS('2012Figures'!$J:$J,'2012Figures'!$C:$C,$A115,'2012Figures'!$H:$H,$B115,'2012Figures'!$I:$I,$C115,'2012Figures'!$B:$B,"CyToBroker",'2012Figures'!$G:$G,"E1",'2012Figures'!$E:$E,$B$1)</f>
        <v>0</v>
      </c>
      <c r="P115" s="52">
        <f>SUMIFS('2012Figures'!$J:$J,'2012Figures'!$C:$C,$A115,'2012Figures'!$H:$H,$B115,'2012Figures'!$I:$I,$C115,'2012Figures'!$B:$B,"CyToBroker",'2012Figures'!$G:$G,"P1",'2012Figures'!$E:$E,$B$1)</f>
        <v>0</v>
      </c>
      <c r="R115" s="46" t="str">
        <f t="shared" si="18"/>
        <v/>
      </c>
      <c r="S115" s="46" t="str">
        <f t="shared" si="18"/>
        <v/>
      </c>
      <c r="T115" s="46" t="str">
        <f t="shared" si="18"/>
        <v/>
      </c>
      <c r="U115" s="46" t="str">
        <f t="shared" si="18"/>
        <v/>
      </c>
      <c r="V115" s="46" t="str">
        <f t="shared" si="18"/>
        <v/>
      </c>
    </row>
    <row r="116" spans="1:22" x14ac:dyDescent="0.2">
      <c r="A116" s="1">
        <v>104</v>
      </c>
      <c r="B116" s="1" t="s">
        <v>97</v>
      </c>
      <c r="C116" s="8">
        <v>10</v>
      </c>
      <c r="D116" s="29">
        <f>SUMIFS('2013Figures'!$J:$J,'2013Figures'!$C:$C,$A116,'2013Figures'!$H:$H,$B116,'2013Figures'!$I:$I,$C116,'2013Figures'!$E:$E,$B$1)</f>
        <v>0</v>
      </c>
      <c r="E116" s="9">
        <f>SUMIFS('2013Figures'!$J:$J,'2013Figures'!$C:$C,$A116,'2013Figures'!$H:$H,$B116,'2013Figures'!$I:$I,$C116,'2013Figures'!$B:$B,"BrokerToCy",'2013Figures'!$G:$G,"E1",'2013Figures'!$E:$E,$B$1)</f>
        <v>0</v>
      </c>
      <c r="F116" s="9">
        <f>SUMIFS('2013Figures'!$J:$J,'2013Figures'!$C:$C,$A116,'2013Figures'!$H:$H,$B116,'2013Figures'!$I:$I,$C116,'2013Figures'!$B:$B,"BrokerToCy",'2013Figures'!$G:$G,"P1",'2013Figures'!$E:$E,$B$1)</f>
        <v>0</v>
      </c>
      <c r="G116" s="9">
        <f>SUMIFS('2013Figures'!$J:$J,'2013Figures'!$C:$C,$A116,'2013Figures'!$H:$H,$B116,'2013Figures'!$I:$I,$C116,'2013Figures'!$B:$B,"CyToBroker",'2013Figures'!$G:$G,"E1",'2013Figures'!$E:$E,$B$1)</f>
        <v>0</v>
      </c>
      <c r="H116" s="9">
        <f>SUMIFS('2013Figures'!$J:$J,'2013Figures'!$C:$C,$A116,'2013Figures'!$H:$H,$B116,'2013Figures'!$I:$I,$C116,'2013Figures'!$B:$B,"CyToBroker",'2013Figures'!$G:$G,"P1",'2013Figures'!$E:$E,$B$1)</f>
        <v>0</v>
      </c>
      <c r="J116" s="8">
        <v>201501</v>
      </c>
      <c r="L116" s="42">
        <f>SUMIFS('2012Figures'!$J:$J,'2012Figures'!$C:$C,$A116,'2012Figures'!$H:$H,$B116,'2012Figures'!$I:$I,$C116,'2012Figures'!$E:$E,$B$1)</f>
        <v>0</v>
      </c>
      <c r="M116" s="52">
        <f>SUMIFS('2012Figures'!$J:$J,'2012Figures'!$C:$C,$A116,'2012Figures'!$H:$H,$B116,'2012Figures'!$I:$I,$C116,'2012Figures'!$B:$B,"BrokerToCy",'2012Figures'!$G:$G,"E1",'2012Figures'!$E:$E,$B$1)</f>
        <v>0</v>
      </c>
      <c r="N116" s="52">
        <f>SUMIFS('2012Figures'!$J:$J,'2012Figures'!$C:$C,$A116,'2012Figures'!$H:$H,$B116,'2012Figures'!$I:$I,$C116,'2012Figures'!$B:$B,"BrokerToCy",'2012Figures'!$G:$G,"P1",'2012Figures'!$E:$E,$B$1)</f>
        <v>0</v>
      </c>
      <c r="O116" s="52">
        <f>SUMIFS('2012Figures'!$J:$J,'2012Figures'!$C:$C,$A116,'2012Figures'!$H:$H,$B116,'2012Figures'!$I:$I,$C116,'2012Figures'!$B:$B,"CyToBroker",'2012Figures'!$G:$G,"E1",'2012Figures'!$E:$E,$B$1)</f>
        <v>0</v>
      </c>
      <c r="P116" s="52">
        <f>SUMIFS('2012Figures'!$J:$J,'2012Figures'!$C:$C,$A116,'2012Figures'!$H:$H,$B116,'2012Figures'!$I:$I,$C116,'2012Figures'!$B:$B,"CyToBroker",'2012Figures'!$G:$G,"P1",'2012Figures'!$E:$E,$B$1)</f>
        <v>0</v>
      </c>
      <c r="R116" s="46" t="str">
        <f t="shared" si="18"/>
        <v/>
      </c>
      <c r="S116" s="46" t="str">
        <f t="shared" si="18"/>
        <v/>
      </c>
      <c r="T116" s="46" t="str">
        <f t="shared" si="18"/>
        <v/>
      </c>
      <c r="U116" s="46" t="str">
        <f t="shared" si="18"/>
        <v/>
      </c>
      <c r="V116" s="46" t="str">
        <f t="shared" si="18"/>
        <v/>
      </c>
    </row>
    <row r="117" spans="1:22" x14ac:dyDescent="0.2">
      <c r="A117" s="1">
        <v>104</v>
      </c>
      <c r="B117" s="1" t="s">
        <v>97</v>
      </c>
      <c r="C117" s="8">
        <v>9</v>
      </c>
      <c r="D117" s="29">
        <f>SUMIFS('2013Figures'!$J:$J,'2013Figures'!$C:$C,$A117,'2013Figures'!$H:$H,$B117,'2013Figures'!$I:$I,$C117,'2013Figures'!$E:$E,$B$1)</f>
        <v>0</v>
      </c>
      <c r="E117" s="9">
        <f>SUMIFS('2013Figures'!$J:$J,'2013Figures'!$C:$C,$A117,'2013Figures'!$H:$H,$B117,'2013Figures'!$I:$I,$C117,'2013Figures'!$B:$B,"BrokerToCy",'2013Figures'!$G:$G,"E1",'2013Figures'!$E:$E,$B$1)</f>
        <v>0</v>
      </c>
      <c r="F117" s="9">
        <f>SUMIFS('2013Figures'!$J:$J,'2013Figures'!$C:$C,$A117,'2013Figures'!$H:$H,$B117,'2013Figures'!$I:$I,$C117,'2013Figures'!$B:$B,"BrokerToCy",'2013Figures'!$G:$G,"P1",'2013Figures'!$E:$E,$B$1)</f>
        <v>0</v>
      </c>
      <c r="G117" s="9">
        <f>SUMIFS('2013Figures'!$J:$J,'2013Figures'!$C:$C,$A117,'2013Figures'!$H:$H,$B117,'2013Figures'!$I:$I,$C117,'2013Figures'!$B:$B,"CyToBroker",'2013Figures'!$G:$G,"E1",'2013Figures'!$E:$E,$B$1)</f>
        <v>0</v>
      </c>
      <c r="H117" s="9">
        <f>SUMIFS('2013Figures'!$J:$J,'2013Figures'!$C:$C,$A117,'2013Figures'!$H:$H,$B117,'2013Figures'!$I:$I,$C117,'2013Figures'!$B:$B,"CyToBroker",'2013Figures'!$G:$G,"P1",'2013Figures'!$E:$E,$B$1)</f>
        <v>0</v>
      </c>
      <c r="J117" s="8">
        <v>201401</v>
      </c>
      <c r="L117" s="42">
        <f>SUMIFS('2012Figures'!$J:$J,'2012Figures'!$C:$C,$A117,'2012Figures'!$H:$H,$B117,'2012Figures'!$I:$I,$C117,'2012Figures'!$E:$E,$B$1)</f>
        <v>0</v>
      </c>
      <c r="M117" s="52">
        <f>SUMIFS('2012Figures'!$J:$J,'2012Figures'!$C:$C,$A117,'2012Figures'!$H:$H,$B117,'2012Figures'!$I:$I,$C117,'2012Figures'!$B:$B,"BrokerToCy",'2012Figures'!$G:$G,"E1",'2012Figures'!$E:$E,$B$1)</f>
        <v>0</v>
      </c>
      <c r="N117" s="52">
        <f>SUMIFS('2012Figures'!$J:$J,'2012Figures'!$C:$C,$A117,'2012Figures'!$H:$H,$B117,'2012Figures'!$I:$I,$C117,'2012Figures'!$B:$B,"BrokerToCy",'2012Figures'!$G:$G,"P1",'2012Figures'!$E:$E,$B$1)</f>
        <v>0</v>
      </c>
      <c r="O117" s="52">
        <f>SUMIFS('2012Figures'!$J:$J,'2012Figures'!$C:$C,$A117,'2012Figures'!$H:$H,$B117,'2012Figures'!$I:$I,$C117,'2012Figures'!$B:$B,"CyToBroker",'2012Figures'!$G:$G,"E1",'2012Figures'!$E:$E,$B$1)</f>
        <v>0</v>
      </c>
      <c r="P117" s="52">
        <f>SUMIFS('2012Figures'!$J:$J,'2012Figures'!$C:$C,$A117,'2012Figures'!$H:$H,$B117,'2012Figures'!$I:$I,$C117,'2012Figures'!$B:$B,"CyToBroker",'2012Figures'!$G:$G,"P1",'2012Figures'!$E:$E,$B$1)</f>
        <v>0</v>
      </c>
      <c r="R117" s="46" t="str">
        <f t="shared" si="18"/>
        <v/>
      </c>
      <c r="S117" s="46" t="str">
        <f t="shared" si="18"/>
        <v/>
      </c>
      <c r="T117" s="46" t="str">
        <f t="shared" si="18"/>
        <v/>
      </c>
      <c r="U117" s="46" t="str">
        <f t="shared" si="18"/>
        <v/>
      </c>
      <c r="V117" s="46" t="str">
        <f t="shared" si="18"/>
        <v/>
      </c>
    </row>
    <row r="118" spans="1:22" x14ac:dyDescent="0.2">
      <c r="A118" s="1">
        <v>104</v>
      </c>
      <c r="B118" s="1" t="s">
        <v>97</v>
      </c>
      <c r="C118" s="8">
        <v>8</v>
      </c>
      <c r="D118" s="29">
        <f>SUMIFS('2013Figures'!$J:$J,'2013Figures'!$C:$C,$A118,'2013Figures'!$H:$H,$B118,'2013Figures'!$I:$I,$C118,'2013Figures'!$E:$E,$B$1)</f>
        <v>0</v>
      </c>
      <c r="E118" s="9">
        <f>SUMIFS('2013Figures'!$J:$J,'2013Figures'!$C:$C,$A118,'2013Figures'!$H:$H,$B118,'2013Figures'!$I:$I,$C118,'2013Figures'!$B:$B,"BrokerToCy",'2013Figures'!$G:$G,"E1",'2013Figures'!$E:$E,$B$1)</f>
        <v>0</v>
      </c>
      <c r="F118" s="9">
        <f>SUMIFS('2013Figures'!$J:$J,'2013Figures'!$C:$C,$A118,'2013Figures'!$H:$H,$B118,'2013Figures'!$I:$I,$C118,'2013Figures'!$B:$B,"BrokerToCy",'2013Figures'!$G:$G,"P1",'2013Figures'!$E:$E,$B$1)</f>
        <v>0</v>
      </c>
      <c r="G118" s="9">
        <f>SUMIFS('2013Figures'!$J:$J,'2013Figures'!$C:$C,$A118,'2013Figures'!$H:$H,$B118,'2013Figures'!$I:$I,$C118,'2013Figures'!$B:$B,"CyToBroker",'2013Figures'!$G:$G,"E1",'2013Figures'!$E:$E,$B$1)</f>
        <v>0</v>
      </c>
      <c r="H118" s="9">
        <f>SUMIFS('2013Figures'!$J:$J,'2013Figures'!$C:$C,$A118,'2013Figures'!$H:$H,$B118,'2013Figures'!$I:$I,$C118,'2013Figures'!$B:$B,"CyToBroker",'2013Figures'!$G:$G,"P1",'2013Figures'!$E:$E,$B$1)</f>
        <v>0</v>
      </c>
      <c r="I118" s="30"/>
      <c r="J118" s="31">
        <v>201301</v>
      </c>
      <c r="K118" s="30"/>
      <c r="L118" s="42">
        <f>SUMIFS('2012Figures'!$J:$J,'2012Figures'!$C:$C,$A118,'2012Figures'!$H:$H,$B118,'2012Figures'!$I:$I,$C118,'2012Figures'!$E:$E,$B$1)</f>
        <v>0</v>
      </c>
      <c r="M118" s="52">
        <f>SUMIFS('2012Figures'!$J:$J,'2012Figures'!$C:$C,$A118,'2012Figures'!$H:$H,$B118,'2012Figures'!$I:$I,$C118,'2012Figures'!$B:$B,"BrokerToCy",'2012Figures'!$G:$G,"E1",'2012Figures'!$E:$E,$B$1)</f>
        <v>0</v>
      </c>
      <c r="N118" s="52">
        <f>SUMIFS('2012Figures'!$J:$J,'2012Figures'!$C:$C,$A118,'2012Figures'!$H:$H,$B118,'2012Figures'!$I:$I,$C118,'2012Figures'!$B:$B,"BrokerToCy",'2012Figures'!$G:$G,"P1",'2012Figures'!$E:$E,$B$1)</f>
        <v>0</v>
      </c>
      <c r="O118" s="52">
        <f>SUMIFS('2012Figures'!$J:$J,'2012Figures'!$C:$C,$A118,'2012Figures'!$H:$H,$B118,'2012Figures'!$I:$I,$C118,'2012Figures'!$B:$B,"CyToBroker",'2012Figures'!$G:$G,"E1",'2012Figures'!$E:$E,$B$1)</f>
        <v>0</v>
      </c>
      <c r="P118" s="52">
        <f>SUMIFS('2012Figures'!$J:$J,'2012Figures'!$C:$C,$A118,'2012Figures'!$H:$H,$B118,'2012Figures'!$I:$I,$C118,'2012Figures'!$B:$B,"CyToBroker",'2012Figures'!$G:$G,"P1",'2012Figures'!$E:$E,$B$1)</f>
        <v>0</v>
      </c>
      <c r="Q118" s="30"/>
      <c r="R118" s="46" t="str">
        <f t="shared" si="18"/>
        <v/>
      </c>
      <c r="S118" s="46" t="str">
        <f t="shared" si="18"/>
        <v/>
      </c>
      <c r="T118" s="46" t="str">
        <f t="shared" si="18"/>
        <v/>
      </c>
      <c r="U118" s="46" t="str">
        <f t="shared" si="18"/>
        <v/>
      </c>
      <c r="V118" s="46" t="str">
        <f t="shared" si="18"/>
        <v/>
      </c>
    </row>
    <row r="119" spans="1:22" x14ac:dyDescent="0.2">
      <c r="A119" s="1">
        <v>104</v>
      </c>
      <c r="B119" s="1" t="s">
        <v>97</v>
      </c>
      <c r="C119" s="8">
        <v>7</v>
      </c>
      <c r="D119" s="29">
        <f>SUMIFS('2013Figures'!$J:$J,'2013Figures'!$C:$C,$A119,'2013Figures'!$H:$H,$B119,'2013Figures'!$I:$I,$C119,'2013Figures'!$E:$E,$B$1)</f>
        <v>0</v>
      </c>
      <c r="E119" s="9">
        <f>SUMIFS('2013Figures'!$J:$J,'2013Figures'!$C:$C,$A119,'2013Figures'!$H:$H,$B119,'2013Figures'!$I:$I,$C119,'2013Figures'!$B:$B,"BrokerToCy",'2013Figures'!$G:$G,"E1",'2013Figures'!$E:$E,$B$1)</f>
        <v>0</v>
      </c>
      <c r="F119" s="9">
        <f>SUMIFS('2013Figures'!$J:$J,'2013Figures'!$C:$C,$A119,'2013Figures'!$H:$H,$B119,'2013Figures'!$I:$I,$C119,'2013Figures'!$B:$B,"BrokerToCy",'2013Figures'!$G:$G,"P1",'2013Figures'!$E:$E,$B$1)</f>
        <v>0</v>
      </c>
      <c r="G119" s="9">
        <f>SUMIFS('2013Figures'!$J:$J,'2013Figures'!$C:$C,$A119,'2013Figures'!$H:$H,$B119,'2013Figures'!$I:$I,$C119,'2013Figures'!$B:$B,"CyToBroker",'2013Figures'!$G:$G,"E1",'2013Figures'!$E:$E,$B$1)</f>
        <v>0</v>
      </c>
      <c r="H119" s="9">
        <f>SUMIFS('2013Figures'!$J:$J,'2013Figures'!$C:$C,$A119,'2013Figures'!$H:$H,$B119,'2013Figures'!$I:$I,$C119,'2013Figures'!$B:$B,"CyToBroker",'2013Figures'!$G:$G,"P1",'2013Figures'!$E:$E,$B$1)</f>
        <v>0</v>
      </c>
      <c r="J119" s="8">
        <v>201201</v>
      </c>
      <c r="L119" s="42">
        <f>SUMIFS('2012Figures'!$J:$J,'2012Figures'!$C:$C,$A119,'2012Figures'!$H:$H,$B119,'2012Figures'!$I:$I,$C119,'2012Figures'!$E:$E,$B$1)</f>
        <v>0</v>
      </c>
      <c r="M119" s="52">
        <f>SUMIFS('2012Figures'!$J:$J,'2012Figures'!$C:$C,$A119,'2012Figures'!$H:$H,$B119,'2012Figures'!$I:$I,$C119,'2012Figures'!$B:$B,"BrokerToCy",'2012Figures'!$G:$G,"E1",'2012Figures'!$E:$E,$B$1)</f>
        <v>0</v>
      </c>
      <c r="N119" s="52">
        <f>SUMIFS('2012Figures'!$J:$J,'2012Figures'!$C:$C,$A119,'2012Figures'!$H:$H,$B119,'2012Figures'!$I:$I,$C119,'2012Figures'!$B:$B,"BrokerToCy",'2012Figures'!$G:$G,"P1",'2012Figures'!$E:$E,$B$1)</f>
        <v>0</v>
      </c>
      <c r="O119" s="52">
        <f>SUMIFS('2012Figures'!$J:$J,'2012Figures'!$C:$C,$A119,'2012Figures'!$H:$H,$B119,'2012Figures'!$I:$I,$C119,'2012Figures'!$B:$B,"CyToBroker",'2012Figures'!$G:$G,"E1",'2012Figures'!$E:$E,$B$1)</f>
        <v>0</v>
      </c>
      <c r="P119" s="52">
        <f>SUMIFS('2012Figures'!$J:$J,'2012Figures'!$C:$C,$A119,'2012Figures'!$H:$H,$B119,'2012Figures'!$I:$I,$C119,'2012Figures'!$B:$B,"CyToBroker",'2012Figures'!$G:$G,"P1",'2012Figures'!$E:$E,$B$1)</f>
        <v>0</v>
      </c>
      <c r="R119" s="46" t="str">
        <f t="shared" si="18"/>
        <v/>
      </c>
      <c r="S119" s="46" t="str">
        <f t="shared" si="18"/>
        <v/>
      </c>
      <c r="T119" s="46" t="str">
        <f t="shared" si="18"/>
        <v/>
      </c>
      <c r="U119" s="46" t="str">
        <f t="shared" si="18"/>
        <v/>
      </c>
      <c r="V119" s="46" t="str">
        <f t="shared" si="18"/>
        <v/>
      </c>
    </row>
    <row r="120" spans="1:22" x14ac:dyDescent="0.2">
      <c r="A120" s="1">
        <v>104</v>
      </c>
      <c r="B120" s="1" t="s">
        <v>97</v>
      </c>
      <c r="C120" s="8">
        <v>6</v>
      </c>
      <c r="D120" s="29">
        <f>SUMIFS('2013Figures'!$J:$J,'2013Figures'!$C:$C,$A120,'2013Figures'!$H:$H,$B120,'2013Figures'!$I:$I,$C120,'2013Figures'!$E:$E,$B$1)</f>
        <v>0</v>
      </c>
      <c r="E120" s="9">
        <f>SUMIFS('2013Figures'!$J:$J,'2013Figures'!$C:$C,$A120,'2013Figures'!$H:$H,$B120,'2013Figures'!$I:$I,$C120,'2013Figures'!$B:$B,"BrokerToCy",'2013Figures'!$G:$G,"E1",'2013Figures'!$E:$E,$B$1)</f>
        <v>0</v>
      </c>
      <c r="F120" s="9">
        <f>SUMIFS('2013Figures'!$J:$J,'2013Figures'!$C:$C,$A120,'2013Figures'!$H:$H,$B120,'2013Figures'!$I:$I,$C120,'2013Figures'!$B:$B,"BrokerToCy",'2013Figures'!$G:$G,"P1",'2013Figures'!$E:$E,$B$1)</f>
        <v>0</v>
      </c>
      <c r="G120" s="9">
        <f>SUMIFS('2013Figures'!$J:$J,'2013Figures'!$C:$C,$A120,'2013Figures'!$H:$H,$B120,'2013Figures'!$I:$I,$C120,'2013Figures'!$B:$B,"CyToBroker",'2013Figures'!$G:$G,"E1",'2013Figures'!$E:$E,$B$1)</f>
        <v>0</v>
      </c>
      <c r="H120" s="9">
        <f>SUMIFS('2013Figures'!$J:$J,'2013Figures'!$C:$C,$A120,'2013Figures'!$H:$H,$B120,'2013Figures'!$I:$I,$C120,'2013Figures'!$B:$B,"CyToBroker",'2013Figures'!$G:$G,"P1",'2013Figures'!$E:$E,$B$1)</f>
        <v>0</v>
      </c>
      <c r="J120" s="8">
        <v>201101</v>
      </c>
      <c r="L120" s="42">
        <f>SUMIFS('2012Figures'!$J:$J,'2012Figures'!$C:$C,$A120,'2012Figures'!$H:$H,$B120,'2012Figures'!$I:$I,$C120,'2012Figures'!$E:$E,$B$1)</f>
        <v>0</v>
      </c>
      <c r="M120" s="52">
        <f>SUMIFS('2012Figures'!$J:$J,'2012Figures'!$C:$C,$A120,'2012Figures'!$H:$H,$B120,'2012Figures'!$I:$I,$C120,'2012Figures'!$B:$B,"BrokerToCy",'2012Figures'!$G:$G,"E1",'2012Figures'!$E:$E,$B$1)</f>
        <v>0</v>
      </c>
      <c r="N120" s="52">
        <f>SUMIFS('2012Figures'!$J:$J,'2012Figures'!$C:$C,$A120,'2012Figures'!$H:$H,$B120,'2012Figures'!$I:$I,$C120,'2012Figures'!$B:$B,"BrokerToCy",'2012Figures'!$G:$G,"P1",'2012Figures'!$E:$E,$B$1)</f>
        <v>0</v>
      </c>
      <c r="O120" s="52">
        <f>SUMIFS('2012Figures'!$J:$J,'2012Figures'!$C:$C,$A120,'2012Figures'!$H:$H,$B120,'2012Figures'!$I:$I,$C120,'2012Figures'!$B:$B,"CyToBroker",'2012Figures'!$G:$G,"E1",'2012Figures'!$E:$E,$B$1)</f>
        <v>0</v>
      </c>
      <c r="P120" s="52">
        <f>SUMIFS('2012Figures'!$J:$J,'2012Figures'!$C:$C,$A120,'2012Figures'!$H:$H,$B120,'2012Figures'!$I:$I,$C120,'2012Figures'!$B:$B,"CyToBroker",'2012Figures'!$G:$G,"P1",'2012Figures'!$E:$E,$B$1)</f>
        <v>0</v>
      </c>
      <c r="R120" s="46" t="str">
        <f t="shared" si="18"/>
        <v/>
      </c>
      <c r="S120" s="46" t="str">
        <f t="shared" si="18"/>
        <v/>
      </c>
      <c r="T120" s="46" t="str">
        <f t="shared" si="18"/>
        <v/>
      </c>
      <c r="U120" s="46" t="str">
        <f t="shared" si="18"/>
        <v/>
      </c>
      <c r="V120" s="46" t="str">
        <f t="shared" si="18"/>
        <v/>
      </c>
    </row>
    <row r="121" spans="1:22" x14ac:dyDescent="0.2">
      <c r="A121" s="1">
        <v>104</v>
      </c>
      <c r="B121" s="1" t="s">
        <v>97</v>
      </c>
      <c r="C121" s="8">
        <v>5</v>
      </c>
      <c r="D121" s="29">
        <f>SUMIFS('2013Figures'!$J:$J,'2013Figures'!$C:$C,$A121,'2013Figures'!$H:$H,$B121,'2013Figures'!$I:$I,$C121,'2013Figures'!$E:$E,$B$1)</f>
        <v>0</v>
      </c>
      <c r="E121" s="9">
        <f>SUMIFS('2013Figures'!$J:$J,'2013Figures'!$C:$C,$A121,'2013Figures'!$H:$H,$B121,'2013Figures'!$I:$I,$C121,'2013Figures'!$B:$B,"BrokerToCy",'2013Figures'!$G:$G,"E1",'2013Figures'!$E:$E,$B$1)</f>
        <v>0</v>
      </c>
      <c r="F121" s="9">
        <f>SUMIFS('2013Figures'!$J:$J,'2013Figures'!$C:$C,$A121,'2013Figures'!$H:$H,$B121,'2013Figures'!$I:$I,$C121,'2013Figures'!$B:$B,"BrokerToCy",'2013Figures'!$G:$G,"P1",'2013Figures'!$E:$E,$B$1)</f>
        <v>0</v>
      </c>
      <c r="G121" s="9">
        <f>SUMIFS('2013Figures'!$J:$J,'2013Figures'!$C:$C,$A121,'2013Figures'!$H:$H,$B121,'2013Figures'!$I:$I,$C121,'2013Figures'!$B:$B,"CyToBroker",'2013Figures'!$G:$G,"E1",'2013Figures'!$E:$E,$B$1)</f>
        <v>0</v>
      </c>
      <c r="H121" s="9">
        <f>SUMIFS('2013Figures'!$J:$J,'2013Figures'!$C:$C,$A121,'2013Figures'!$H:$H,$B121,'2013Figures'!$I:$I,$C121,'2013Figures'!$B:$B,"CyToBroker",'2013Figures'!$G:$G,"P1",'2013Figures'!$E:$E,$B$1)</f>
        <v>0</v>
      </c>
      <c r="J121" s="8">
        <v>201001</v>
      </c>
      <c r="L121" s="42">
        <f>SUMIFS('2012Figures'!$J:$J,'2012Figures'!$C:$C,$A121,'2012Figures'!$H:$H,$B121,'2012Figures'!$I:$I,$C121,'2012Figures'!$E:$E,$B$1)</f>
        <v>0</v>
      </c>
      <c r="M121" s="52">
        <f>SUMIFS('2012Figures'!$J:$J,'2012Figures'!$C:$C,$A121,'2012Figures'!$H:$H,$B121,'2012Figures'!$I:$I,$C121,'2012Figures'!$B:$B,"BrokerToCy",'2012Figures'!$G:$G,"E1",'2012Figures'!$E:$E,$B$1)</f>
        <v>0</v>
      </c>
      <c r="N121" s="52">
        <f>SUMIFS('2012Figures'!$J:$J,'2012Figures'!$C:$C,$A121,'2012Figures'!$H:$H,$B121,'2012Figures'!$I:$I,$C121,'2012Figures'!$B:$B,"BrokerToCy",'2012Figures'!$G:$G,"P1",'2012Figures'!$E:$E,$B$1)</f>
        <v>0</v>
      </c>
      <c r="O121" s="52">
        <f>SUMIFS('2012Figures'!$J:$J,'2012Figures'!$C:$C,$A121,'2012Figures'!$H:$H,$B121,'2012Figures'!$I:$I,$C121,'2012Figures'!$B:$B,"CyToBroker",'2012Figures'!$G:$G,"E1",'2012Figures'!$E:$E,$B$1)</f>
        <v>0</v>
      </c>
      <c r="P121" s="52">
        <f>SUMIFS('2012Figures'!$J:$J,'2012Figures'!$C:$C,$A121,'2012Figures'!$H:$H,$B121,'2012Figures'!$I:$I,$C121,'2012Figures'!$B:$B,"CyToBroker",'2012Figures'!$G:$G,"P1",'2012Figures'!$E:$E,$B$1)</f>
        <v>0</v>
      </c>
      <c r="R121" s="46" t="str">
        <f t="shared" si="18"/>
        <v/>
      </c>
      <c r="S121" s="46" t="str">
        <f t="shared" si="18"/>
        <v/>
      </c>
      <c r="T121" s="46" t="str">
        <f t="shared" si="18"/>
        <v/>
      </c>
      <c r="U121" s="46" t="str">
        <f t="shared" si="18"/>
        <v/>
      </c>
      <c r="V121" s="46" t="str">
        <f t="shared" si="18"/>
        <v/>
      </c>
    </row>
    <row r="122" spans="1:22" x14ac:dyDescent="0.2">
      <c r="A122" s="1">
        <v>104</v>
      </c>
      <c r="B122" s="1" t="s">
        <v>97</v>
      </c>
      <c r="C122" s="8">
        <v>4</v>
      </c>
      <c r="D122" s="29">
        <f>SUMIFS('2013Figures'!$J:$J,'2013Figures'!$C:$C,$A122,'2013Figures'!$H:$H,$B122,'2013Figures'!$I:$I,$C122,'2013Figures'!$E:$E,$B$1)</f>
        <v>0</v>
      </c>
      <c r="E122" s="9">
        <f>SUMIFS('2013Figures'!$J:$J,'2013Figures'!$C:$C,$A122,'2013Figures'!$H:$H,$B122,'2013Figures'!$I:$I,$C122,'2013Figures'!$B:$B,"BrokerToCy",'2013Figures'!$G:$G,"E1",'2013Figures'!$E:$E,$B$1)</f>
        <v>0</v>
      </c>
      <c r="F122" s="9">
        <f>SUMIFS('2013Figures'!$J:$J,'2013Figures'!$C:$C,$A122,'2013Figures'!$H:$H,$B122,'2013Figures'!$I:$I,$C122,'2013Figures'!$B:$B,"BrokerToCy",'2013Figures'!$G:$G,"P1",'2013Figures'!$E:$E,$B$1)</f>
        <v>0</v>
      </c>
      <c r="G122" s="9">
        <f>SUMIFS('2013Figures'!$J:$J,'2013Figures'!$C:$C,$A122,'2013Figures'!$H:$H,$B122,'2013Figures'!$I:$I,$C122,'2013Figures'!$B:$B,"CyToBroker",'2013Figures'!$G:$G,"E1",'2013Figures'!$E:$E,$B$1)</f>
        <v>0</v>
      </c>
      <c r="H122" s="9">
        <f>SUMIFS('2013Figures'!$J:$J,'2013Figures'!$C:$C,$A122,'2013Figures'!$H:$H,$B122,'2013Figures'!$I:$I,$C122,'2013Figures'!$B:$B,"CyToBroker",'2013Figures'!$G:$G,"P1",'2013Figures'!$E:$E,$B$1)</f>
        <v>0</v>
      </c>
      <c r="J122" s="8">
        <v>200901</v>
      </c>
      <c r="L122" s="42">
        <f>SUMIFS('2012Figures'!$J:$J,'2012Figures'!$C:$C,$A122,'2012Figures'!$H:$H,$B122,'2012Figures'!$I:$I,$C122,'2012Figures'!$E:$E,$B$1)</f>
        <v>0</v>
      </c>
      <c r="M122" s="52">
        <f>SUMIFS('2012Figures'!$J:$J,'2012Figures'!$C:$C,$A122,'2012Figures'!$H:$H,$B122,'2012Figures'!$I:$I,$C122,'2012Figures'!$B:$B,"BrokerToCy",'2012Figures'!$G:$G,"E1",'2012Figures'!$E:$E,$B$1)</f>
        <v>0</v>
      </c>
      <c r="N122" s="52">
        <f>SUMIFS('2012Figures'!$J:$J,'2012Figures'!$C:$C,$A122,'2012Figures'!$H:$H,$B122,'2012Figures'!$I:$I,$C122,'2012Figures'!$B:$B,"BrokerToCy",'2012Figures'!$G:$G,"P1",'2012Figures'!$E:$E,$B$1)</f>
        <v>0</v>
      </c>
      <c r="O122" s="52">
        <f>SUMIFS('2012Figures'!$J:$J,'2012Figures'!$C:$C,$A122,'2012Figures'!$H:$H,$B122,'2012Figures'!$I:$I,$C122,'2012Figures'!$B:$B,"CyToBroker",'2012Figures'!$G:$G,"E1",'2012Figures'!$E:$E,$B$1)</f>
        <v>0</v>
      </c>
      <c r="P122" s="52">
        <f>SUMIFS('2012Figures'!$J:$J,'2012Figures'!$C:$C,$A122,'2012Figures'!$H:$H,$B122,'2012Figures'!$I:$I,$C122,'2012Figures'!$B:$B,"CyToBroker",'2012Figures'!$G:$G,"P1",'2012Figures'!$E:$E,$B$1)</f>
        <v>0</v>
      </c>
      <c r="R122" s="46" t="str">
        <f t="shared" si="18"/>
        <v/>
      </c>
      <c r="S122" s="46" t="str">
        <f t="shared" si="18"/>
        <v/>
      </c>
      <c r="T122" s="46" t="str">
        <f t="shared" si="18"/>
        <v/>
      </c>
      <c r="U122" s="46" t="str">
        <f t="shared" si="18"/>
        <v/>
      </c>
      <c r="V122" s="46" t="str">
        <f t="shared" si="18"/>
        <v/>
      </c>
    </row>
    <row r="123" spans="1:22" x14ac:dyDescent="0.2">
      <c r="A123" s="1">
        <v>104</v>
      </c>
      <c r="B123" s="1" t="s">
        <v>97</v>
      </c>
      <c r="C123" s="8">
        <v>3</v>
      </c>
      <c r="D123" s="29">
        <f>SUMIFS('2013Figures'!$J:$J,'2013Figures'!$C:$C,$A123,'2013Figures'!$H:$H,$B123,'2013Figures'!$I:$I,$C123,'2013Figures'!$E:$E,$B$1)</f>
        <v>0</v>
      </c>
      <c r="E123" s="9">
        <f>SUMIFS('2013Figures'!$J:$J,'2013Figures'!$C:$C,$A123,'2013Figures'!$H:$H,$B123,'2013Figures'!$I:$I,$C123,'2013Figures'!$B:$B,"BrokerToCy",'2013Figures'!$G:$G,"E1",'2013Figures'!$E:$E,$B$1)</f>
        <v>0</v>
      </c>
      <c r="F123" s="9">
        <f>SUMIFS('2013Figures'!$J:$J,'2013Figures'!$C:$C,$A123,'2013Figures'!$H:$H,$B123,'2013Figures'!$I:$I,$C123,'2013Figures'!$B:$B,"BrokerToCy",'2013Figures'!$G:$G,"P1",'2013Figures'!$E:$E,$B$1)</f>
        <v>0</v>
      </c>
      <c r="G123" s="9">
        <f>SUMIFS('2013Figures'!$J:$J,'2013Figures'!$C:$C,$A123,'2013Figures'!$H:$H,$B123,'2013Figures'!$I:$I,$C123,'2013Figures'!$B:$B,"CyToBroker",'2013Figures'!$G:$G,"E1",'2013Figures'!$E:$E,$B$1)</f>
        <v>0</v>
      </c>
      <c r="H123" s="9">
        <f>SUMIFS('2013Figures'!$J:$J,'2013Figures'!$C:$C,$A123,'2013Figures'!$H:$H,$B123,'2013Figures'!$I:$I,$C123,'2013Figures'!$B:$B,"CyToBroker",'2013Figures'!$G:$G,"P1",'2013Figures'!$E:$E,$B$1)</f>
        <v>0</v>
      </c>
      <c r="J123" s="8">
        <v>200801</v>
      </c>
      <c r="L123" s="42">
        <f>SUMIFS('2012Figures'!$J:$J,'2012Figures'!$C:$C,$A123,'2012Figures'!$H:$H,$B123,'2012Figures'!$I:$I,$C123,'2012Figures'!$E:$E,$B$1)</f>
        <v>0</v>
      </c>
      <c r="M123" s="52">
        <f>SUMIFS('2012Figures'!$J:$J,'2012Figures'!$C:$C,$A123,'2012Figures'!$H:$H,$B123,'2012Figures'!$I:$I,$C123,'2012Figures'!$B:$B,"BrokerToCy",'2012Figures'!$G:$G,"E1",'2012Figures'!$E:$E,$B$1)</f>
        <v>0</v>
      </c>
      <c r="N123" s="52">
        <f>SUMIFS('2012Figures'!$J:$J,'2012Figures'!$C:$C,$A123,'2012Figures'!$H:$H,$B123,'2012Figures'!$I:$I,$C123,'2012Figures'!$B:$B,"BrokerToCy",'2012Figures'!$G:$G,"P1",'2012Figures'!$E:$E,$B$1)</f>
        <v>0</v>
      </c>
      <c r="O123" s="52">
        <f>SUMIFS('2012Figures'!$J:$J,'2012Figures'!$C:$C,$A123,'2012Figures'!$H:$H,$B123,'2012Figures'!$I:$I,$C123,'2012Figures'!$B:$B,"CyToBroker",'2012Figures'!$G:$G,"E1",'2012Figures'!$E:$E,$B$1)</f>
        <v>0</v>
      </c>
      <c r="P123" s="52">
        <f>SUMIFS('2012Figures'!$J:$J,'2012Figures'!$C:$C,$A123,'2012Figures'!$H:$H,$B123,'2012Figures'!$I:$I,$C123,'2012Figures'!$B:$B,"CyToBroker",'2012Figures'!$G:$G,"P1",'2012Figures'!$E:$E,$B$1)</f>
        <v>0</v>
      </c>
      <c r="R123" s="46" t="str">
        <f t="shared" si="18"/>
        <v/>
      </c>
      <c r="S123" s="46" t="str">
        <f t="shared" si="18"/>
        <v/>
      </c>
      <c r="T123" s="46" t="str">
        <f t="shared" si="18"/>
        <v/>
      </c>
      <c r="U123" s="46" t="str">
        <f t="shared" si="18"/>
        <v/>
      </c>
      <c r="V123" s="46" t="str">
        <f t="shared" si="18"/>
        <v/>
      </c>
    </row>
    <row r="124" spans="1:22" x14ac:dyDescent="0.2">
      <c r="A124" s="1">
        <v>104</v>
      </c>
      <c r="B124" s="1" t="s">
        <v>97</v>
      </c>
      <c r="C124" s="8">
        <v>2</v>
      </c>
      <c r="D124" s="29">
        <f>SUMIFS('2013Figures'!$J:$J,'2013Figures'!$C:$C,$A124,'2013Figures'!$H:$H,$B124,'2013Figures'!$I:$I,$C124,'2013Figures'!$E:$E,$B$1)</f>
        <v>0</v>
      </c>
      <c r="E124" s="9">
        <f>SUMIFS('2013Figures'!$J:$J,'2013Figures'!$C:$C,$A124,'2013Figures'!$H:$H,$B124,'2013Figures'!$I:$I,$C124,'2013Figures'!$B:$B,"BrokerToCy",'2013Figures'!$G:$G,"E1",'2013Figures'!$E:$E,$B$1)</f>
        <v>0</v>
      </c>
      <c r="F124" s="9">
        <f>SUMIFS('2013Figures'!$J:$J,'2013Figures'!$C:$C,$A124,'2013Figures'!$H:$H,$B124,'2013Figures'!$I:$I,$C124,'2013Figures'!$B:$B,"BrokerToCy",'2013Figures'!$G:$G,"P1",'2013Figures'!$E:$E,$B$1)</f>
        <v>0</v>
      </c>
      <c r="G124" s="9">
        <f>SUMIFS('2013Figures'!$J:$J,'2013Figures'!$C:$C,$A124,'2013Figures'!$H:$H,$B124,'2013Figures'!$I:$I,$C124,'2013Figures'!$B:$B,"CyToBroker",'2013Figures'!$G:$G,"E1",'2013Figures'!$E:$E,$B$1)</f>
        <v>0</v>
      </c>
      <c r="H124" s="9">
        <f>SUMIFS('2013Figures'!$J:$J,'2013Figures'!$C:$C,$A124,'2013Figures'!$H:$H,$B124,'2013Figures'!$I:$I,$C124,'2013Figures'!$B:$B,"CyToBroker",'2013Figures'!$G:$G,"P1",'2013Figures'!$E:$E,$B$1)</f>
        <v>0</v>
      </c>
      <c r="J124" s="8">
        <v>200701</v>
      </c>
      <c r="L124" s="42">
        <f>SUMIFS('2012Figures'!$J:$J,'2012Figures'!$C:$C,$A124,'2012Figures'!$H:$H,$B124,'2012Figures'!$I:$I,$C124,'2012Figures'!$E:$E,$B$1)</f>
        <v>0</v>
      </c>
      <c r="M124" s="52">
        <f>SUMIFS('2012Figures'!$J:$J,'2012Figures'!$C:$C,$A124,'2012Figures'!$H:$H,$B124,'2012Figures'!$I:$I,$C124,'2012Figures'!$B:$B,"BrokerToCy",'2012Figures'!$G:$G,"E1",'2012Figures'!$E:$E,$B$1)</f>
        <v>0</v>
      </c>
      <c r="N124" s="52">
        <f>SUMIFS('2012Figures'!$J:$J,'2012Figures'!$C:$C,$A124,'2012Figures'!$H:$H,$B124,'2012Figures'!$I:$I,$C124,'2012Figures'!$B:$B,"BrokerToCy",'2012Figures'!$G:$G,"P1",'2012Figures'!$E:$E,$B$1)</f>
        <v>0</v>
      </c>
      <c r="O124" s="52">
        <f>SUMIFS('2012Figures'!$J:$J,'2012Figures'!$C:$C,$A124,'2012Figures'!$H:$H,$B124,'2012Figures'!$I:$I,$C124,'2012Figures'!$B:$B,"CyToBroker",'2012Figures'!$G:$G,"E1",'2012Figures'!$E:$E,$B$1)</f>
        <v>0</v>
      </c>
      <c r="P124" s="52">
        <f>SUMIFS('2012Figures'!$J:$J,'2012Figures'!$C:$C,$A124,'2012Figures'!$H:$H,$B124,'2012Figures'!$I:$I,$C124,'2012Figures'!$B:$B,"CyToBroker",'2012Figures'!$G:$G,"P1",'2012Figures'!$E:$E,$B$1)</f>
        <v>0</v>
      </c>
      <c r="R124" s="46" t="str">
        <f t="shared" si="18"/>
        <v/>
      </c>
      <c r="S124" s="46" t="str">
        <f t="shared" si="18"/>
        <v/>
      </c>
      <c r="T124" s="46" t="str">
        <f t="shared" si="18"/>
        <v/>
      </c>
      <c r="U124" s="46" t="str">
        <f t="shared" si="18"/>
        <v/>
      </c>
      <c r="V124" s="46" t="str">
        <f t="shared" si="18"/>
        <v/>
      </c>
    </row>
    <row r="125" spans="1:22" x14ac:dyDescent="0.2">
      <c r="A125" s="1">
        <v>104</v>
      </c>
      <c r="B125" s="1" t="s">
        <v>97</v>
      </c>
      <c r="C125" s="8">
        <v>1</v>
      </c>
      <c r="D125" s="29">
        <f>SUMIFS('2013Figures'!$J:$J,'2013Figures'!$C:$C,$A125,'2013Figures'!$H:$H,$B125,'2013Figures'!$I:$I,$C125,'2013Figures'!$E:$E,$B$1)</f>
        <v>0</v>
      </c>
      <c r="E125" s="9">
        <f>SUMIFS('2013Figures'!$J:$J,'2013Figures'!$C:$C,$A125,'2013Figures'!$H:$H,$B125,'2013Figures'!$I:$I,$C125,'2013Figures'!$B:$B,"BrokerToCy",'2013Figures'!$G:$G,"E1",'2013Figures'!$E:$E,$B$1)</f>
        <v>0</v>
      </c>
      <c r="F125" s="9">
        <f>SUMIFS('2013Figures'!$J:$J,'2013Figures'!$C:$C,$A125,'2013Figures'!$H:$H,$B125,'2013Figures'!$I:$I,$C125,'2013Figures'!$B:$B,"BrokerToCy",'2013Figures'!$G:$G,"P1",'2013Figures'!$E:$E,$B$1)</f>
        <v>0</v>
      </c>
      <c r="G125" s="9">
        <f>SUMIFS('2013Figures'!$J:$J,'2013Figures'!$C:$C,$A125,'2013Figures'!$H:$H,$B125,'2013Figures'!$I:$I,$C125,'2013Figures'!$B:$B,"CyToBroker",'2013Figures'!$G:$G,"E1",'2013Figures'!$E:$E,$B$1)</f>
        <v>0</v>
      </c>
      <c r="H125" s="9">
        <f>SUMIFS('2013Figures'!$J:$J,'2013Figures'!$C:$C,$A125,'2013Figures'!$H:$H,$B125,'2013Figures'!$I:$I,$C125,'2013Figures'!$B:$B,"CyToBroker",'2013Figures'!$G:$G,"P1",'2013Figures'!$E:$E,$B$1)</f>
        <v>0</v>
      </c>
      <c r="J125" s="8">
        <v>200601</v>
      </c>
      <c r="L125" s="42">
        <f>SUMIFS('2012Figures'!$J:$J,'2012Figures'!$C:$C,$A125,'2012Figures'!$H:$H,$B125,'2012Figures'!$I:$I,$C125,'2012Figures'!$E:$E,$B$1)</f>
        <v>0</v>
      </c>
      <c r="M125" s="52">
        <f>SUMIFS('2012Figures'!$J:$J,'2012Figures'!$C:$C,$A125,'2012Figures'!$H:$H,$B125,'2012Figures'!$I:$I,$C125,'2012Figures'!$B:$B,"BrokerToCy",'2012Figures'!$G:$G,"E1",'2012Figures'!$E:$E,$B$1)</f>
        <v>0</v>
      </c>
      <c r="N125" s="52">
        <f>SUMIFS('2012Figures'!$J:$J,'2012Figures'!$C:$C,$A125,'2012Figures'!$H:$H,$B125,'2012Figures'!$I:$I,$C125,'2012Figures'!$B:$B,"BrokerToCy",'2012Figures'!$G:$G,"P1",'2012Figures'!$E:$E,$B$1)</f>
        <v>0</v>
      </c>
      <c r="O125" s="52">
        <f>SUMIFS('2012Figures'!$J:$J,'2012Figures'!$C:$C,$A125,'2012Figures'!$H:$H,$B125,'2012Figures'!$I:$I,$C125,'2012Figures'!$B:$B,"CyToBroker",'2012Figures'!$G:$G,"E1",'2012Figures'!$E:$E,$B$1)</f>
        <v>0</v>
      </c>
      <c r="P125" s="52">
        <f>SUMIFS('2012Figures'!$J:$J,'2012Figures'!$C:$C,$A125,'2012Figures'!$H:$H,$B125,'2012Figures'!$I:$I,$C125,'2012Figures'!$B:$B,"CyToBroker",'2012Figures'!$G:$G,"P1",'2012Figures'!$E:$E,$B$1)</f>
        <v>0</v>
      </c>
      <c r="R125" s="46" t="str">
        <f t="shared" si="18"/>
        <v/>
      </c>
      <c r="S125" s="46" t="str">
        <f t="shared" si="18"/>
        <v/>
      </c>
      <c r="T125" s="46" t="str">
        <f t="shared" si="18"/>
        <v/>
      </c>
      <c r="U125" s="46" t="str">
        <f t="shared" si="18"/>
        <v/>
      </c>
      <c r="V125" s="46" t="str">
        <f t="shared" si="18"/>
        <v/>
      </c>
    </row>
    <row r="126" spans="1:22" x14ac:dyDescent="0.2">
      <c r="A126" s="1">
        <v>104</v>
      </c>
      <c r="B126" s="1" t="s">
        <v>97</v>
      </c>
      <c r="D126" s="29">
        <f>SUMIFS('2013Figures'!$J:$J,'2013Figures'!$C:$C,$A126,'2013Figures'!$H:$H,$B126,'2013Figures'!$I:$I,"",'2013Figures'!$E:$E,$B$1)</f>
        <v>0</v>
      </c>
      <c r="E126" s="9">
        <f>SUMIFS('2013Figures'!$J:$J,'2013Figures'!$C:$C,$A126,'2013Figures'!$H:$H,$B126,'2013Figures'!$I:$I,"",'2013Figures'!$B:$B,"BrokerToCy",'2013Figures'!$G:$G,"E1",'2013Figures'!$E:$E,$B$1)</f>
        <v>0</v>
      </c>
      <c r="F126" s="9">
        <f>SUMIFS('2013Figures'!$J:$J,'2013Figures'!$C:$C,$A126,'2013Figures'!$H:$H,$B126,'2013Figures'!$I:$I,"",'2013Figures'!$B:$B,"BrokerToCy",'2013Figures'!$G:$G,"P1",'2013Figures'!$E:$E,$B$1)</f>
        <v>0</v>
      </c>
      <c r="G126" s="9">
        <f>SUMIFS('2013Figures'!$J:$J,'2013Figures'!$C:$C,$A126,'2013Figures'!$H:$H,$B126,'2013Figures'!$I:$I,"",'2013Figures'!$B:$B,"CyToBroker",'2013Figures'!$G:$G,"E1",'2013Figures'!$E:$E,$B$1)</f>
        <v>0</v>
      </c>
      <c r="H126" s="9">
        <f>SUMIFS('2013Figures'!$J:$J,'2013Figures'!$C:$C,$A126,'2013Figures'!$H:$H,$B126,'2013Figures'!$I:$I,"",'2013Figures'!$B:$B,"CyToBroker",'2013Figures'!$G:$G,"P1",'2013Figures'!$E:$E,$B$1)</f>
        <v>0</v>
      </c>
      <c r="J126" s="8" t="s">
        <v>131</v>
      </c>
      <c r="L126" s="42">
        <f>SUMIFS('2012Figures'!$J:$J,'2012Figures'!$C:$C,$A126,'2012Figures'!$H:$H,$B126,'2012Figures'!$I:$I,"",'2012Figures'!$E:$E,$B$1)</f>
        <v>0</v>
      </c>
      <c r="M126" s="52">
        <f>SUMIFS('2012Figures'!$J:$J,'2012Figures'!$C:$C,$A126,'2012Figures'!$H:$H,$B126,'2012Figures'!$I:$I,"",'2012Figures'!$B:$B,"BrokerToCy",'2012Figures'!$G:$G,"E1",'2012Figures'!$E:$E,$B$1)</f>
        <v>0</v>
      </c>
      <c r="N126" s="52">
        <f>SUMIFS('2012Figures'!$J:$J,'2012Figures'!$C:$C,$A126,'2012Figures'!$H:$H,$B126,'2012Figures'!$I:$I,"",'2012Figures'!$B:$B,"BrokerToCy",'2012Figures'!$G:$G,"P1",'2012Figures'!$E:$E,$B$1)</f>
        <v>0</v>
      </c>
      <c r="O126" s="52">
        <f>SUMIFS('2012Figures'!$J:$J,'2012Figures'!$C:$C,$A126,'2012Figures'!$H:$H,$B126,'2012Figures'!$I:$I,"",'2012Figures'!$B:$B,"CyToBroker",'2012Figures'!$G:$G,"E1",'2012Figures'!$E:$E,$B$1)</f>
        <v>0</v>
      </c>
      <c r="P126" s="52">
        <f>SUMIFS('2012Figures'!$J:$J,'2012Figures'!$C:$C,$A126,'2012Figures'!$H:$H,$B126,'2012Figures'!$I:$I,"",'2012Figures'!$B:$B,"CyToBroker",'2012Figures'!$G:$G,"P1",'2012Figures'!$E:$E,$B$1)</f>
        <v>0</v>
      </c>
      <c r="R126" s="46" t="str">
        <f t="shared" si="18"/>
        <v/>
      </c>
      <c r="S126" s="46" t="str">
        <f t="shared" si="18"/>
        <v/>
      </c>
      <c r="T126" s="46" t="str">
        <f t="shared" si="18"/>
        <v/>
      </c>
      <c r="U126" s="46" t="str">
        <f t="shared" si="18"/>
        <v/>
      </c>
      <c r="V126" s="46" t="str">
        <f t="shared" si="18"/>
        <v/>
      </c>
    </row>
    <row r="127" spans="1:22" x14ac:dyDescent="0.2">
      <c r="A127" s="1">
        <v>104</v>
      </c>
      <c r="B127" s="1" t="s">
        <v>98</v>
      </c>
      <c r="C127" s="8">
        <v>7</v>
      </c>
      <c r="D127" s="29">
        <f>SUMIFS('2013Figures'!$J:$J,'2013Figures'!$C:$C,$A127,'2013Figures'!$H:$H,$B127,'2013Figures'!$I:$I,$C127,'2013Figures'!$E:$E,$B$1)</f>
        <v>0</v>
      </c>
      <c r="E127" s="9">
        <f>SUMIFS('2013Figures'!$J:$J,'2013Figures'!$C:$C,$A127,'2013Figures'!$H:$H,$B127,'2013Figures'!$I:$I,$C127,'2013Figures'!$B:$B,"BrokerToCy",'2013Figures'!$G:$G,"E1",'2013Figures'!$E:$E,$B$1)</f>
        <v>0</v>
      </c>
      <c r="F127" s="9">
        <f>SUMIFS('2013Figures'!$J:$J,'2013Figures'!$C:$C,$A127,'2013Figures'!$H:$H,$B127,'2013Figures'!$I:$I,$C127,'2013Figures'!$B:$B,"BrokerToCy",'2013Figures'!$G:$G,"P1",'2013Figures'!$E:$E,$B$1)</f>
        <v>0</v>
      </c>
      <c r="G127" s="9">
        <f>SUMIFS('2013Figures'!$J:$J,'2013Figures'!$C:$C,$A127,'2013Figures'!$H:$H,$B127,'2013Figures'!$I:$I,$C127,'2013Figures'!$B:$B,"CyToBroker",'2013Figures'!$G:$G,"E1",'2013Figures'!$E:$E,$B$1)</f>
        <v>0</v>
      </c>
      <c r="H127" s="9">
        <f>SUMIFS('2013Figures'!$J:$J,'2013Figures'!$C:$C,$A127,'2013Figures'!$H:$H,$B127,'2013Figures'!$I:$I,$C127,'2013Figures'!$B:$B,"CyToBroker",'2013Figures'!$G:$G,"P1",'2013Figures'!$E:$E,$B$1)</f>
        <v>0</v>
      </c>
      <c r="L127" s="42">
        <f>SUMIFS('2012Figures'!$J:$J,'2012Figures'!$C:$C,$A127,'2012Figures'!$H:$H,$B127,'2012Figures'!$I:$I,$C127,'2012Figures'!$E:$E,$B$1)</f>
        <v>0</v>
      </c>
      <c r="M127" s="52">
        <f>SUMIFS('2012Figures'!$J:$J,'2012Figures'!$C:$C,$A127,'2012Figures'!$H:$H,$B127,'2012Figures'!$I:$I,$C127,'2012Figures'!$B:$B,"BrokerToCy",'2012Figures'!$G:$G,"E1",'2012Figures'!$E:$E,$B$1)</f>
        <v>0</v>
      </c>
      <c r="N127" s="52">
        <f>SUMIFS('2012Figures'!$J:$J,'2012Figures'!$C:$C,$A127,'2012Figures'!$H:$H,$B127,'2012Figures'!$I:$I,$C127,'2012Figures'!$B:$B,"BrokerToCy",'2012Figures'!$G:$G,"P1",'2012Figures'!$E:$E,$B$1)</f>
        <v>0</v>
      </c>
      <c r="O127" s="52">
        <f>SUMIFS('2012Figures'!$J:$J,'2012Figures'!$C:$C,$A127,'2012Figures'!$H:$H,$B127,'2012Figures'!$I:$I,$C127,'2012Figures'!$B:$B,"CyToBroker",'2012Figures'!$G:$G,"E1",'2012Figures'!$E:$E,$B$1)</f>
        <v>0</v>
      </c>
      <c r="P127" s="52">
        <f>SUMIFS('2012Figures'!$J:$J,'2012Figures'!$C:$C,$A127,'2012Figures'!$H:$H,$B127,'2012Figures'!$I:$I,$C127,'2012Figures'!$B:$B,"CyToBroker",'2012Figures'!$G:$G,"P1",'2012Figures'!$E:$E,$B$1)</f>
        <v>0</v>
      </c>
      <c r="R127" s="46" t="str">
        <f t="shared" si="18"/>
        <v/>
      </c>
      <c r="S127" s="46" t="str">
        <f t="shared" si="18"/>
        <v/>
      </c>
      <c r="T127" s="46" t="str">
        <f t="shared" si="18"/>
        <v/>
      </c>
      <c r="U127" s="46" t="str">
        <f t="shared" si="18"/>
        <v/>
      </c>
      <c r="V127" s="46" t="str">
        <f t="shared" si="18"/>
        <v/>
      </c>
    </row>
    <row r="128" spans="1:22" x14ac:dyDescent="0.2">
      <c r="A128" s="1">
        <v>104</v>
      </c>
      <c r="B128" s="1" t="s">
        <v>98</v>
      </c>
      <c r="C128" s="8">
        <v>6</v>
      </c>
      <c r="D128" s="29">
        <f>SUMIFS('2013Figures'!$J:$J,'2013Figures'!$C:$C,$A128,'2013Figures'!$H:$H,$B128,'2013Figures'!$I:$I,$C128,'2013Figures'!$E:$E,$B$1)</f>
        <v>0</v>
      </c>
      <c r="E128" s="9">
        <f>SUMIFS('2013Figures'!$J:$J,'2013Figures'!$C:$C,$A128,'2013Figures'!$H:$H,$B128,'2013Figures'!$I:$I,$C128,'2013Figures'!$B:$B,"BrokerToCy",'2013Figures'!$G:$G,"E1",'2013Figures'!$E:$E,$B$1)</f>
        <v>0</v>
      </c>
      <c r="F128" s="9">
        <f>SUMIFS('2013Figures'!$J:$J,'2013Figures'!$C:$C,$A128,'2013Figures'!$H:$H,$B128,'2013Figures'!$I:$I,$C128,'2013Figures'!$B:$B,"BrokerToCy",'2013Figures'!$G:$G,"P1",'2013Figures'!$E:$E,$B$1)</f>
        <v>0</v>
      </c>
      <c r="G128" s="9">
        <f>SUMIFS('2013Figures'!$J:$J,'2013Figures'!$C:$C,$A128,'2013Figures'!$H:$H,$B128,'2013Figures'!$I:$I,$C128,'2013Figures'!$B:$B,"CyToBroker",'2013Figures'!$G:$G,"E1",'2013Figures'!$E:$E,$B$1)</f>
        <v>0</v>
      </c>
      <c r="H128" s="9">
        <f>SUMIFS('2013Figures'!$J:$J,'2013Figures'!$C:$C,$A128,'2013Figures'!$H:$H,$B128,'2013Figures'!$I:$I,$C128,'2013Figures'!$B:$B,"CyToBroker",'2013Figures'!$G:$G,"P1",'2013Figures'!$E:$E,$B$1)</f>
        <v>0</v>
      </c>
      <c r="J128" s="8">
        <v>201501</v>
      </c>
      <c r="L128" s="42">
        <f>SUMIFS('2012Figures'!$J:$J,'2012Figures'!$C:$C,$A128,'2012Figures'!$H:$H,$B128,'2012Figures'!$I:$I,$C128,'2012Figures'!$E:$E,$B$1)</f>
        <v>0</v>
      </c>
      <c r="M128" s="52">
        <f>SUMIFS('2012Figures'!$J:$J,'2012Figures'!$C:$C,$A128,'2012Figures'!$H:$H,$B128,'2012Figures'!$I:$I,$C128,'2012Figures'!$B:$B,"BrokerToCy",'2012Figures'!$G:$G,"E1",'2012Figures'!$E:$E,$B$1)</f>
        <v>0</v>
      </c>
      <c r="N128" s="52">
        <f>SUMIFS('2012Figures'!$J:$J,'2012Figures'!$C:$C,$A128,'2012Figures'!$H:$H,$B128,'2012Figures'!$I:$I,$C128,'2012Figures'!$B:$B,"BrokerToCy",'2012Figures'!$G:$G,"P1",'2012Figures'!$E:$E,$B$1)</f>
        <v>0</v>
      </c>
      <c r="O128" s="52">
        <f>SUMIFS('2012Figures'!$J:$J,'2012Figures'!$C:$C,$A128,'2012Figures'!$H:$H,$B128,'2012Figures'!$I:$I,$C128,'2012Figures'!$B:$B,"CyToBroker",'2012Figures'!$G:$G,"E1",'2012Figures'!$E:$E,$B$1)</f>
        <v>0</v>
      </c>
      <c r="P128" s="52">
        <f>SUMIFS('2012Figures'!$J:$J,'2012Figures'!$C:$C,$A128,'2012Figures'!$H:$H,$B128,'2012Figures'!$I:$I,$C128,'2012Figures'!$B:$B,"CyToBroker",'2012Figures'!$G:$G,"P1",'2012Figures'!$E:$E,$B$1)</f>
        <v>0</v>
      </c>
      <c r="R128" s="46" t="str">
        <f t="shared" si="18"/>
        <v/>
      </c>
      <c r="S128" s="46" t="str">
        <f t="shared" si="18"/>
        <v/>
      </c>
      <c r="T128" s="46" t="str">
        <f t="shared" si="18"/>
        <v/>
      </c>
      <c r="U128" s="46" t="str">
        <f t="shared" si="18"/>
        <v/>
      </c>
      <c r="V128" s="46" t="str">
        <f t="shared" si="18"/>
        <v/>
      </c>
    </row>
    <row r="129" spans="1:22" x14ac:dyDescent="0.2">
      <c r="A129" s="1">
        <v>104</v>
      </c>
      <c r="B129" s="1" t="s">
        <v>98</v>
      </c>
      <c r="C129" s="8">
        <v>5</v>
      </c>
      <c r="D129" s="29">
        <f>SUMIFS('2013Figures'!$J:$J,'2013Figures'!$C:$C,$A129,'2013Figures'!$H:$H,$B129,'2013Figures'!$I:$I,$C129,'2013Figures'!$E:$E,$B$1)</f>
        <v>0</v>
      </c>
      <c r="E129" s="9">
        <f>SUMIFS('2013Figures'!$J:$J,'2013Figures'!$C:$C,$A129,'2013Figures'!$H:$H,$B129,'2013Figures'!$I:$I,$C129,'2013Figures'!$B:$B,"BrokerToCy",'2013Figures'!$G:$G,"E1",'2013Figures'!$E:$E,$B$1)</f>
        <v>0</v>
      </c>
      <c r="F129" s="9">
        <f>SUMIFS('2013Figures'!$J:$J,'2013Figures'!$C:$C,$A129,'2013Figures'!$H:$H,$B129,'2013Figures'!$I:$I,$C129,'2013Figures'!$B:$B,"BrokerToCy",'2013Figures'!$G:$G,"P1",'2013Figures'!$E:$E,$B$1)</f>
        <v>0</v>
      </c>
      <c r="G129" s="9">
        <f>SUMIFS('2013Figures'!$J:$J,'2013Figures'!$C:$C,$A129,'2013Figures'!$H:$H,$B129,'2013Figures'!$I:$I,$C129,'2013Figures'!$B:$B,"CyToBroker",'2013Figures'!$G:$G,"E1",'2013Figures'!$E:$E,$B$1)</f>
        <v>0</v>
      </c>
      <c r="H129" s="9">
        <f>SUMIFS('2013Figures'!$J:$J,'2013Figures'!$C:$C,$A129,'2013Figures'!$H:$H,$B129,'2013Figures'!$I:$I,$C129,'2013Figures'!$B:$B,"CyToBroker",'2013Figures'!$G:$G,"P1",'2013Figures'!$E:$E,$B$1)</f>
        <v>0</v>
      </c>
      <c r="J129" s="8">
        <v>201401</v>
      </c>
      <c r="L129" s="42">
        <f>SUMIFS('2012Figures'!$J:$J,'2012Figures'!$C:$C,$A129,'2012Figures'!$H:$H,$B129,'2012Figures'!$I:$I,$C129,'2012Figures'!$E:$E,$B$1)</f>
        <v>0</v>
      </c>
      <c r="M129" s="52">
        <f>SUMIFS('2012Figures'!$J:$J,'2012Figures'!$C:$C,$A129,'2012Figures'!$H:$H,$B129,'2012Figures'!$I:$I,$C129,'2012Figures'!$B:$B,"BrokerToCy",'2012Figures'!$G:$G,"E1",'2012Figures'!$E:$E,$B$1)</f>
        <v>0</v>
      </c>
      <c r="N129" s="52">
        <f>SUMIFS('2012Figures'!$J:$J,'2012Figures'!$C:$C,$A129,'2012Figures'!$H:$H,$B129,'2012Figures'!$I:$I,$C129,'2012Figures'!$B:$B,"BrokerToCy",'2012Figures'!$G:$G,"P1",'2012Figures'!$E:$E,$B$1)</f>
        <v>0</v>
      </c>
      <c r="O129" s="52">
        <f>SUMIFS('2012Figures'!$J:$J,'2012Figures'!$C:$C,$A129,'2012Figures'!$H:$H,$B129,'2012Figures'!$I:$I,$C129,'2012Figures'!$B:$B,"CyToBroker",'2012Figures'!$G:$G,"E1",'2012Figures'!$E:$E,$B$1)</f>
        <v>0</v>
      </c>
      <c r="P129" s="52">
        <f>SUMIFS('2012Figures'!$J:$J,'2012Figures'!$C:$C,$A129,'2012Figures'!$H:$H,$B129,'2012Figures'!$I:$I,$C129,'2012Figures'!$B:$B,"CyToBroker",'2012Figures'!$G:$G,"P1",'2012Figures'!$E:$E,$B$1)</f>
        <v>0</v>
      </c>
      <c r="R129" s="46" t="str">
        <f t="shared" si="18"/>
        <v/>
      </c>
      <c r="S129" s="46" t="str">
        <f t="shared" si="18"/>
        <v/>
      </c>
      <c r="T129" s="46" t="str">
        <f t="shared" si="18"/>
        <v/>
      </c>
      <c r="U129" s="46" t="str">
        <f t="shared" si="18"/>
        <v/>
      </c>
      <c r="V129" s="46" t="str">
        <f t="shared" si="18"/>
        <v/>
      </c>
    </row>
    <row r="130" spans="1:22" x14ac:dyDescent="0.2">
      <c r="A130" s="1">
        <v>104</v>
      </c>
      <c r="B130" s="1" t="s">
        <v>98</v>
      </c>
      <c r="C130" s="8">
        <v>4</v>
      </c>
      <c r="D130" s="29">
        <f>SUMIFS('2013Figures'!$J:$J,'2013Figures'!$C:$C,$A130,'2013Figures'!$H:$H,$B130,'2013Figures'!$I:$I,$C130,'2013Figures'!$E:$E,$B$1)</f>
        <v>0</v>
      </c>
      <c r="E130" s="9">
        <f>SUMIFS('2013Figures'!$J:$J,'2013Figures'!$C:$C,$A130,'2013Figures'!$H:$H,$B130,'2013Figures'!$I:$I,$C130,'2013Figures'!$B:$B,"BrokerToCy",'2013Figures'!$G:$G,"E1",'2013Figures'!$E:$E,$B$1)</f>
        <v>0</v>
      </c>
      <c r="F130" s="9">
        <f>SUMIFS('2013Figures'!$J:$J,'2013Figures'!$C:$C,$A130,'2013Figures'!$H:$H,$B130,'2013Figures'!$I:$I,$C130,'2013Figures'!$B:$B,"BrokerToCy",'2013Figures'!$G:$G,"P1",'2013Figures'!$E:$E,$B$1)</f>
        <v>0</v>
      </c>
      <c r="G130" s="9">
        <f>SUMIFS('2013Figures'!$J:$J,'2013Figures'!$C:$C,$A130,'2013Figures'!$H:$H,$B130,'2013Figures'!$I:$I,$C130,'2013Figures'!$B:$B,"CyToBroker",'2013Figures'!$G:$G,"E1",'2013Figures'!$E:$E,$B$1)</f>
        <v>0</v>
      </c>
      <c r="H130" s="9">
        <f>SUMIFS('2013Figures'!$J:$J,'2013Figures'!$C:$C,$A130,'2013Figures'!$H:$H,$B130,'2013Figures'!$I:$I,$C130,'2013Figures'!$B:$B,"CyToBroker",'2013Figures'!$G:$G,"P1",'2013Figures'!$E:$E,$B$1)</f>
        <v>0</v>
      </c>
      <c r="I130" s="30"/>
      <c r="J130" s="31">
        <v>201301</v>
      </c>
      <c r="K130" s="30"/>
      <c r="L130" s="42">
        <f>SUMIFS('2012Figures'!$J:$J,'2012Figures'!$C:$C,$A130,'2012Figures'!$H:$H,$B130,'2012Figures'!$I:$I,$C130,'2012Figures'!$E:$E,$B$1)</f>
        <v>0</v>
      </c>
      <c r="M130" s="52">
        <f>SUMIFS('2012Figures'!$J:$J,'2012Figures'!$C:$C,$A130,'2012Figures'!$H:$H,$B130,'2012Figures'!$I:$I,$C130,'2012Figures'!$B:$B,"BrokerToCy",'2012Figures'!$G:$G,"E1",'2012Figures'!$E:$E,$B$1)</f>
        <v>0</v>
      </c>
      <c r="N130" s="52">
        <f>SUMIFS('2012Figures'!$J:$J,'2012Figures'!$C:$C,$A130,'2012Figures'!$H:$H,$B130,'2012Figures'!$I:$I,$C130,'2012Figures'!$B:$B,"BrokerToCy",'2012Figures'!$G:$G,"P1",'2012Figures'!$E:$E,$B$1)</f>
        <v>0</v>
      </c>
      <c r="O130" s="52">
        <f>SUMIFS('2012Figures'!$J:$J,'2012Figures'!$C:$C,$A130,'2012Figures'!$H:$H,$B130,'2012Figures'!$I:$I,$C130,'2012Figures'!$B:$B,"CyToBroker",'2012Figures'!$G:$G,"E1",'2012Figures'!$E:$E,$B$1)</f>
        <v>0</v>
      </c>
      <c r="P130" s="52">
        <f>SUMIFS('2012Figures'!$J:$J,'2012Figures'!$C:$C,$A130,'2012Figures'!$H:$H,$B130,'2012Figures'!$I:$I,$C130,'2012Figures'!$B:$B,"CyToBroker",'2012Figures'!$G:$G,"P1",'2012Figures'!$E:$E,$B$1)</f>
        <v>0</v>
      </c>
      <c r="Q130" s="30"/>
      <c r="R130" s="46" t="str">
        <f t="shared" si="18"/>
        <v/>
      </c>
      <c r="S130" s="46" t="str">
        <f t="shared" si="18"/>
        <v/>
      </c>
      <c r="T130" s="46" t="str">
        <f t="shared" si="18"/>
        <v/>
      </c>
      <c r="U130" s="46" t="str">
        <f t="shared" si="18"/>
        <v/>
      </c>
      <c r="V130" s="46" t="str">
        <f t="shared" si="18"/>
        <v/>
      </c>
    </row>
    <row r="131" spans="1:22" x14ac:dyDescent="0.2">
      <c r="A131" s="1">
        <v>104</v>
      </c>
      <c r="B131" s="1" t="s">
        <v>98</v>
      </c>
      <c r="C131" s="8">
        <v>3</v>
      </c>
      <c r="D131" s="29">
        <f>SUMIFS('2013Figures'!$J:$J,'2013Figures'!$C:$C,$A131,'2013Figures'!$H:$H,$B131,'2013Figures'!$I:$I,$C131,'2013Figures'!$E:$E,$B$1)</f>
        <v>0</v>
      </c>
      <c r="E131" s="9">
        <f>SUMIFS('2013Figures'!$J:$J,'2013Figures'!$C:$C,$A131,'2013Figures'!$H:$H,$B131,'2013Figures'!$I:$I,$C131,'2013Figures'!$B:$B,"BrokerToCy",'2013Figures'!$G:$G,"E1",'2013Figures'!$E:$E,$B$1)</f>
        <v>0</v>
      </c>
      <c r="F131" s="9">
        <f>SUMIFS('2013Figures'!$J:$J,'2013Figures'!$C:$C,$A131,'2013Figures'!$H:$H,$B131,'2013Figures'!$I:$I,$C131,'2013Figures'!$B:$B,"BrokerToCy",'2013Figures'!$G:$G,"P1",'2013Figures'!$E:$E,$B$1)</f>
        <v>0</v>
      </c>
      <c r="G131" s="9">
        <f>SUMIFS('2013Figures'!$J:$J,'2013Figures'!$C:$C,$A131,'2013Figures'!$H:$H,$B131,'2013Figures'!$I:$I,$C131,'2013Figures'!$B:$B,"CyToBroker",'2013Figures'!$G:$G,"E1",'2013Figures'!$E:$E,$B$1)</f>
        <v>0</v>
      </c>
      <c r="H131" s="9">
        <f>SUMIFS('2013Figures'!$J:$J,'2013Figures'!$C:$C,$A131,'2013Figures'!$H:$H,$B131,'2013Figures'!$I:$I,$C131,'2013Figures'!$B:$B,"CyToBroker",'2013Figures'!$G:$G,"P1",'2013Figures'!$E:$E,$B$1)</f>
        <v>0</v>
      </c>
      <c r="J131" s="8">
        <v>201201</v>
      </c>
      <c r="L131" s="42">
        <f>SUMIFS('2012Figures'!$J:$J,'2012Figures'!$C:$C,$A131,'2012Figures'!$H:$H,$B131,'2012Figures'!$I:$I,$C131,'2012Figures'!$E:$E,$B$1)</f>
        <v>0</v>
      </c>
      <c r="M131" s="52">
        <f>SUMIFS('2012Figures'!$J:$J,'2012Figures'!$C:$C,$A131,'2012Figures'!$H:$H,$B131,'2012Figures'!$I:$I,$C131,'2012Figures'!$B:$B,"BrokerToCy",'2012Figures'!$G:$G,"E1",'2012Figures'!$E:$E,$B$1)</f>
        <v>0</v>
      </c>
      <c r="N131" s="52">
        <f>SUMIFS('2012Figures'!$J:$J,'2012Figures'!$C:$C,$A131,'2012Figures'!$H:$H,$B131,'2012Figures'!$I:$I,$C131,'2012Figures'!$B:$B,"BrokerToCy",'2012Figures'!$G:$G,"P1",'2012Figures'!$E:$E,$B$1)</f>
        <v>0</v>
      </c>
      <c r="O131" s="52">
        <f>SUMIFS('2012Figures'!$J:$J,'2012Figures'!$C:$C,$A131,'2012Figures'!$H:$H,$B131,'2012Figures'!$I:$I,$C131,'2012Figures'!$B:$B,"CyToBroker",'2012Figures'!$G:$G,"E1",'2012Figures'!$E:$E,$B$1)</f>
        <v>0</v>
      </c>
      <c r="P131" s="52">
        <f>SUMIFS('2012Figures'!$J:$J,'2012Figures'!$C:$C,$A131,'2012Figures'!$H:$H,$B131,'2012Figures'!$I:$I,$C131,'2012Figures'!$B:$B,"CyToBroker",'2012Figures'!$G:$G,"P1",'2012Figures'!$E:$E,$B$1)</f>
        <v>0</v>
      </c>
      <c r="R131" s="46" t="str">
        <f t="shared" si="18"/>
        <v/>
      </c>
      <c r="S131" s="46" t="str">
        <f t="shared" si="18"/>
        <v/>
      </c>
      <c r="T131" s="46" t="str">
        <f t="shared" si="18"/>
        <v/>
      </c>
      <c r="U131" s="46" t="str">
        <f t="shared" si="18"/>
        <v/>
      </c>
      <c r="V131" s="46" t="str">
        <f t="shared" si="18"/>
        <v/>
      </c>
    </row>
    <row r="132" spans="1:22" x14ac:dyDescent="0.2">
      <c r="A132" s="1">
        <v>104</v>
      </c>
      <c r="B132" s="1" t="s">
        <v>98</v>
      </c>
      <c r="C132" s="8">
        <v>2</v>
      </c>
      <c r="D132" s="29">
        <f>SUMIFS('2013Figures'!$J:$J,'2013Figures'!$C:$C,$A132,'2013Figures'!$H:$H,$B132,'2013Figures'!$I:$I,$C132,'2013Figures'!$E:$E,$B$1)</f>
        <v>0</v>
      </c>
      <c r="E132" s="9">
        <f>SUMIFS('2013Figures'!$J:$J,'2013Figures'!$C:$C,$A132,'2013Figures'!$H:$H,$B132,'2013Figures'!$I:$I,$C132,'2013Figures'!$B:$B,"BrokerToCy",'2013Figures'!$G:$G,"E1",'2013Figures'!$E:$E,$B$1)</f>
        <v>0</v>
      </c>
      <c r="F132" s="9">
        <f>SUMIFS('2013Figures'!$J:$J,'2013Figures'!$C:$C,$A132,'2013Figures'!$H:$H,$B132,'2013Figures'!$I:$I,$C132,'2013Figures'!$B:$B,"BrokerToCy",'2013Figures'!$G:$G,"P1",'2013Figures'!$E:$E,$B$1)</f>
        <v>0</v>
      </c>
      <c r="G132" s="9">
        <f>SUMIFS('2013Figures'!$J:$J,'2013Figures'!$C:$C,$A132,'2013Figures'!$H:$H,$B132,'2013Figures'!$I:$I,$C132,'2013Figures'!$B:$B,"CyToBroker",'2013Figures'!$G:$G,"E1",'2013Figures'!$E:$E,$B$1)</f>
        <v>0</v>
      </c>
      <c r="H132" s="9">
        <f>SUMIFS('2013Figures'!$J:$J,'2013Figures'!$C:$C,$A132,'2013Figures'!$H:$H,$B132,'2013Figures'!$I:$I,$C132,'2013Figures'!$B:$B,"CyToBroker",'2013Figures'!$G:$G,"P1",'2013Figures'!$E:$E,$B$1)</f>
        <v>0</v>
      </c>
      <c r="J132" s="8">
        <v>201101</v>
      </c>
      <c r="L132" s="42">
        <f>SUMIFS('2012Figures'!$J:$J,'2012Figures'!$C:$C,$A132,'2012Figures'!$H:$H,$B132,'2012Figures'!$I:$I,$C132,'2012Figures'!$E:$E,$B$1)</f>
        <v>0</v>
      </c>
      <c r="M132" s="52">
        <f>SUMIFS('2012Figures'!$J:$J,'2012Figures'!$C:$C,$A132,'2012Figures'!$H:$H,$B132,'2012Figures'!$I:$I,$C132,'2012Figures'!$B:$B,"BrokerToCy",'2012Figures'!$G:$G,"E1",'2012Figures'!$E:$E,$B$1)</f>
        <v>0</v>
      </c>
      <c r="N132" s="52">
        <f>SUMIFS('2012Figures'!$J:$J,'2012Figures'!$C:$C,$A132,'2012Figures'!$H:$H,$B132,'2012Figures'!$I:$I,$C132,'2012Figures'!$B:$B,"BrokerToCy",'2012Figures'!$G:$G,"P1",'2012Figures'!$E:$E,$B$1)</f>
        <v>0</v>
      </c>
      <c r="O132" s="52">
        <f>SUMIFS('2012Figures'!$J:$J,'2012Figures'!$C:$C,$A132,'2012Figures'!$H:$H,$B132,'2012Figures'!$I:$I,$C132,'2012Figures'!$B:$B,"CyToBroker",'2012Figures'!$G:$G,"E1",'2012Figures'!$E:$E,$B$1)</f>
        <v>0</v>
      </c>
      <c r="P132" s="52">
        <f>SUMIFS('2012Figures'!$J:$J,'2012Figures'!$C:$C,$A132,'2012Figures'!$H:$H,$B132,'2012Figures'!$I:$I,$C132,'2012Figures'!$B:$B,"CyToBroker",'2012Figures'!$G:$G,"P1",'2012Figures'!$E:$E,$B$1)</f>
        <v>0</v>
      </c>
      <c r="R132" s="46" t="str">
        <f t="shared" si="18"/>
        <v/>
      </c>
      <c r="S132" s="46" t="str">
        <f t="shared" si="18"/>
        <v/>
      </c>
      <c r="T132" s="46" t="str">
        <f t="shared" si="18"/>
        <v/>
      </c>
      <c r="U132" s="46" t="str">
        <f t="shared" si="18"/>
        <v/>
      </c>
      <c r="V132" s="46" t="str">
        <f t="shared" si="18"/>
        <v/>
      </c>
    </row>
    <row r="133" spans="1:22" x14ac:dyDescent="0.2">
      <c r="A133" s="1">
        <v>104</v>
      </c>
      <c r="B133" s="1" t="s">
        <v>98</v>
      </c>
      <c r="C133" s="8">
        <v>1</v>
      </c>
      <c r="D133" s="29">
        <f>SUMIFS('2013Figures'!$J:$J,'2013Figures'!$C:$C,$A133,'2013Figures'!$H:$H,$B133,'2013Figures'!$I:$I,$C133,'2013Figures'!$E:$E,$B$1)</f>
        <v>0</v>
      </c>
      <c r="E133" s="9">
        <f>SUMIFS('2013Figures'!$J:$J,'2013Figures'!$C:$C,$A133,'2013Figures'!$H:$H,$B133,'2013Figures'!$I:$I,$C133,'2013Figures'!$B:$B,"BrokerToCy",'2013Figures'!$G:$G,"E1",'2013Figures'!$E:$E,$B$1)</f>
        <v>0</v>
      </c>
      <c r="F133" s="9">
        <f>SUMIFS('2013Figures'!$J:$J,'2013Figures'!$C:$C,$A133,'2013Figures'!$H:$H,$B133,'2013Figures'!$I:$I,$C133,'2013Figures'!$B:$B,"BrokerToCy",'2013Figures'!$G:$G,"P1",'2013Figures'!$E:$E,$B$1)</f>
        <v>0</v>
      </c>
      <c r="G133" s="9">
        <f>SUMIFS('2013Figures'!$J:$J,'2013Figures'!$C:$C,$A133,'2013Figures'!$H:$H,$B133,'2013Figures'!$I:$I,$C133,'2013Figures'!$B:$B,"CyToBroker",'2013Figures'!$G:$G,"E1",'2013Figures'!$E:$E,$B$1)</f>
        <v>0</v>
      </c>
      <c r="H133" s="9">
        <f>SUMIFS('2013Figures'!$J:$J,'2013Figures'!$C:$C,$A133,'2013Figures'!$H:$H,$B133,'2013Figures'!$I:$I,$C133,'2013Figures'!$B:$B,"CyToBroker",'2013Figures'!$G:$G,"P1",'2013Figures'!$E:$E,$B$1)</f>
        <v>0</v>
      </c>
      <c r="J133" s="8">
        <v>201001</v>
      </c>
      <c r="L133" s="42">
        <f>SUMIFS('2012Figures'!$J:$J,'2012Figures'!$C:$C,$A133,'2012Figures'!$H:$H,$B133,'2012Figures'!$I:$I,$C133,'2012Figures'!$E:$E,$B$1)</f>
        <v>0</v>
      </c>
      <c r="M133" s="52">
        <f>SUMIFS('2012Figures'!$J:$J,'2012Figures'!$C:$C,$A133,'2012Figures'!$H:$H,$B133,'2012Figures'!$I:$I,$C133,'2012Figures'!$B:$B,"BrokerToCy",'2012Figures'!$G:$G,"E1",'2012Figures'!$E:$E,$B$1)</f>
        <v>0</v>
      </c>
      <c r="N133" s="52">
        <f>SUMIFS('2012Figures'!$J:$J,'2012Figures'!$C:$C,$A133,'2012Figures'!$H:$H,$B133,'2012Figures'!$I:$I,$C133,'2012Figures'!$B:$B,"BrokerToCy",'2012Figures'!$G:$G,"P1",'2012Figures'!$E:$E,$B$1)</f>
        <v>0</v>
      </c>
      <c r="O133" s="52">
        <f>SUMIFS('2012Figures'!$J:$J,'2012Figures'!$C:$C,$A133,'2012Figures'!$H:$H,$B133,'2012Figures'!$I:$I,$C133,'2012Figures'!$B:$B,"CyToBroker",'2012Figures'!$G:$G,"E1",'2012Figures'!$E:$E,$B$1)</f>
        <v>0</v>
      </c>
      <c r="P133" s="52">
        <f>SUMIFS('2012Figures'!$J:$J,'2012Figures'!$C:$C,$A133,'2012Figures'!$H:$H,$B133,'2012Figures'!$I:$I,$C133,'2012Figures'!$B:$B,"CyToBroker",'2012Figures'!$G:$G,"P1",'2012Figures'!$E:$E,$B$1)</f>
        <v>0</v>
      </c>
      <c r="R133" s="46" t="str">
        <f t="shared" si="18"/>
        <v/>
      </c>
      <c r="S133" s="46" t="str">
        <f t="shared" si="18"/>
        <v/>
      </c>
      <c r="T133" s="46" t="str">
        <f t="shared" si="18"/>
        <v/>
      </c>
      <c r="U133" s="46" t="str">
        <f t="shared" si="18"/>
        <v/>
      </c>
      <c r="V133" s="46" t="str">
        <f t="shared" si="18"/>
        <v/>
      </c>
    </row>
    <row r="134" spans="1:22" x14ac:dyDescent="0.2">
      <c r="A134" s="1">
        <v>104</v>
      </c>
      <c r="B134" s="1" t="s">
        <v>98</v>
      </c>
      <c r="D134" s="29">
        <f>SUMIFS('2013Figures'!$J:$J,'2013Figures'!$C:$C,$A134,'2013Figures'!$H:$H,$B134,'2013Figures'!$I:$I,"",'2013Figures'!$E:$E,$B$1)</f>
        <v>0</v>
      </c>
      <c r="E134" s="9">
        <f>SUMIFS('2013Figures'!$J:$J,'2013Figures'!$C:$C,$A134,'2013Figures'!$H:$H,$B134,'2013Figures'!$I:$I,"",'2013Figures'!$B:$B,"BrokerToCy",'2013Figures'!$G:$G,"E1",'2013Figures'!$E:$E,$B$1)</f>
        <v>0</v>
      </c>
      <c r="F134" s="9">
        <f>SUMIFS('2013Figures'!$J:$J,'2013Figures'!$C:$C,$A134,'2013Figures'!$H:$H,$B134,'2013Figures'!$I:$I,"",'2013Figures'!$B:$B,"BrokerToCy",'2013Figures'!$G:$G,"P1",'2013Figures'!$E:$E,$B$1)</f>
        <v>0</v>
      </c>
      <c r="G134" s="9">
        <f>SUMIFS('2013Figures'!$J:$J,'2013Figures'!$C:$C,$A134,'2013Figures'!$H:$H,$B134,'2013Figures'!$I:$I,"",'2013Figures'!$B:$B,"CyToBroker",'2013Figures'!$G:$G,"E1",'2013Figures'!$E:$E,$B$1)</f>
        <v>0</v>
      </c>
      <c r="H134" s="9">
        <f>SUMIFS('2013Figures'!$J:$J,'2013Figures'!$C:$C,$A134,'2013Figures'!$H:$H,$B134,'2013Figures'!$I:$I,"",'2013Figures'!$B:$B,"CyToBroker",'2013Figures'!$G:$G,"P1",'2013Figures'!$E:$E,$B$1)</f>
        <v>0</v>
      </c>
      <c r="J134" s="8" t="s">
        <v>131</v>
      </c>
      <c r="L134" s="42">
        <f>SUMIFS('2012Figures'!$J:$J,'2012Figures'!$C:$C,$A134,'2012Figures'!$H:$H,$B134,'2012Figures'!$I:$I,"",'2012Figures'!$E:$E,$B$1)</f>
        <v>0</v>
      </c>
      <c r="M134" s="52">
        <f>SUMIFS('2012Figures'!$J:$J,'2012Figures'!$C:$C,$A134,'2012Figures'!$H:$H,$B134,'2012Figures'!$I:$I,"",'2012Figures'!$B:$B,"BrokerToCy",'2012Figures'!$G:$G,"E1",'2012Figures'!$E:$E,$B$1)</f>
        <v>0</v>
      </c>
      <c r="N134" s="52">
        <f>SUMIFS('2012Figures'!$J:$J,'2012Figures'!$C:$C,$A134,'2012Figures'!$H:$H,$B134,'2012Figures'!$I:$I,"",'2012Figures'!$B:$B,"BrokerToCy",'2012Figures'!$G:$G,"P1",'2012Figures'!$E:$E,$B$1)</f>
        <v>0</v>
      </c>
      <c r="O134" s="52">
        <f>SUMIFS('2012Figures'!$J:$J,'2012Figures'!$C:$C,$A134,'2012Figures'!$H:$H,$B134,'2012Figures'!$I:$I,"",'2012Figures'!$B:$B,"CyToBroker",'2012Figures'!$G:$G,"E1",'2012Figures'!$E:$E,$B$1)</f>
        <v>0</v>
      </c>
      <c r="P134" s="52">
        <f>SUMIFS('2012Figures'!$J:$J,'2012Figures'!$C:$C,$A134,'2012Figures'!$H:$H,$B134,'2012Figures'!$I:$I,"",'2012Figures'!$B:$B,"CyToBroker",'2012Figures'!$G:$G,"P1",'2012Figures'!$E:$E,$B$1)</f>
        <v>0</v>
      </c>
      <c r="R134" s="46" t="str">
        <f t="shared" si="18"/>
        <v/>
      </c>
      <c r="S134" s="46" t="str">
        <f t="shared" si="18"/>
        <v/>
      </c>
      <c r="T134" s="46" t="str">
        <f t="shared" si="18"/>
        <v/>
      </c>
      <c r="U134" s="46" t="str">
        <f t="shared" si="18"/>
        <v/>
      </c>
      <c r="V134" s="46" t="str">
        <f t="shared" si="18"/>
        <v/>
      </c>
    </row>
    <row r="135" spans="1:22" x14ac:dyDescent="0.2">
      <c r="A135" s="21"/>
      <c r="B135" s="21" t="s">
        <v>92</v>
      </c>
      <c r="C135" s="22"/>
      <c r="D135" s="23">
        <f>SUM(E135:H135)</f>
        <v>386495</v>
      </c>
      <c r="E135" s="23">
        <f>SUM(E61:E134)</f>
        <v>0</v>
      </c>
      <c r="F135" s="23">
        <f t="shared" ref="F135:H135" si="19">SUM(F61:F134)</f>
        <v>0</v>
      </c>
      <c r="G135" s="23">
        <f t="shared" si="19"/>
        <v>386495</v>
      </c>
      <c r="H135" s="23">
        <f t="shared" si="19"/>
        <v>0</v>
      </c>
      <c r="I135" s="21"/>
      <c r="J135" s="22"/>
      <c r="K135" s="21"/>
      <c r="L135" s="43">
        <f>SUM(M135:P135)</f>
        <v>450059</v>
      </c>
      <c r="M135" s="43">
        <f>SUM(M61:M134)</f>
        <v>3</v>
      </c>
      <c r="N135" s="43">
        <f t="shared" ref="N135:P135" si="20">SUM(N61:N134)</f>
        <v>0</v>
      </c>
      <c r="O135" s="43">
        <f t="shared" si="20"/>
        <v>450056</v>
      </c>
      <c r="P135" s="43">
        <f t="shared" si="20"/>
        <v>0</v>
      </c>
      <c r="Q135" s="21"/>
      <c r="R135" s="21"/>
      <c r="S135" s="21"/>
      <c r="T135" s="21"/>
      <c r="U135" s="21"/>
      <c r="V135" s="21"/>
    </row>
    <row r="136" spans="1:22" x14ac:dyDescent="0.2">
      <c r="A136" s="28">
        <v>105</v>
      </c>
      <c r="B136" s="28" t="s">
        <v>60</v>
      </c>
      <c r="C136" s="17" t="s">
        <v>88</v>
      </c>
      <c r="D136" s="18">
        <f>SUMIFS('2013Figures'!$J:$J,'2013Figures'!$C:$C,$A136,'2013Figures'!$E:$E,$B$1)</f>
        <v>29657</v>
      </c>
      <c r="E136" s="18">
        <f>SUMIFS('2013Figures'!$J:$J,'2013Figures'!$C:$C,$A136,'2013Figures'!$B:$B,"BrokerToCy",'2013Figures'!$G:$G,"E1",'2013Figures'!$E:$E,$B$1)</f>
        <v>0</v>
      </c>
      <c r="F136" s="18">
        <f>SUMIFS('2013Figures'!$J:$J,'2013Figures'!$C:$C,$A136,'2013Figures'!$B:$B,"BrokerToCy",'2013Figures'!$G:$G,"P1",'2013Figures'!$E:$E,$B$1)</f>
        <v>0</v>
      </c>
      <c r="G136" s="18">
        <f>SUMIFS('2013Figures'!$J:$J,'2013Figures'!$C:$C,$A136,'2013Figures'!$B:$B,"CyToBroker",'2013Figures'!$G:$G,"E1",'2013Figures'!$E:$E,$B$1)</f>
        <v>29657</v>
      </c>
      <c r="H136" s="18">
        <f>SUMIFS('2013Figures'!$J:$J,'2013Figures'!$C:$C,$A136,'2013Figures'!$B:$B,"CyToBroker",'2013Figures'!$G:$G,"P1",'2013Figures'!$E:$E,$B$1)</f>
        <v>0</v>
      </c>
      <c r="I136" s="28"/>
      <c r="J136" s="17"/>
      <c r="K136" s="28"/>
      <c r="L136" s="50">
        <f>SUMIFS('2012Figures'!$J:$J,'2012Figures'!$C:$C,$A136,'2012Figures'!$E:$E,$B$1)</f>
        <v>35437</v>
      </c>
      <c r="M136" s="50">
        <f>SUMIFS('2012Figures'!$J:$J,'2012Figures'!$C:$C,$A136,'2012Figures'!$B:$B,"BrokerToCy",'2012Figures'!$G:$G,"E1",'2012Figures'!$E:$E,$B$1)</f>
        <v>0</v>
      </c>
      <c r="N136" s="50">
        <f>SUMIFS('2012Figures'!$J:$J,'2012Figures'!$C:$C,$A136,'2012Figures'!$B:$B,"BrokerToCy",'2012Figures'!$G:$G,"P1",'2012Figures'!$E:$E,$B$1)</f>
        <v>0</v>
      </c>
      <c r="O136" s="50">
        <f>SUMIFS('2012Figures'!$J:$J,'2012Figures'!$C:$C,$A136,'2012Figures'!$B:$B,"CyToBroker",'2012Figures'!$G:$G,"E1",'2012Figures'!$E:$E,$B$1)</f>
        <v>35437</v>
      </c>
      <c r="P136" s="50">
        <f>SUMIFS('2012Figures'!$J:$J,'2012Figures'!$C:$C,$A136,'2012Figures'!$B:$B,"CyToBroker",'2012Figures'!$G:$G,"P1",'2012Figures'!$E:$E,$B$1)</f>
        <v>0</v>
      </c>
      <c r="Q136" s="28"/>
      <c r="R136" s="46">
        <f t="shared" si="18"/>
        <v>-0.16</v>
      </c>
      <c r="S136" s="46" t="str">
        <f t="shared" si="18"/>
        <v/>
      </c>
      <c r="T136" s="46" t="str">
        <f t="shared" si="18"/>
        <v/>
      </c>
      <c r="U136" s="46">
        <f t="shared" si="18"/>
        <v>-0.16</v>
      </c>
      <c r="V136" s="46" t="str">
        <f t="shared" si="18"/>
        <v/>
      </c>
    </row>
    <row r="137" spans="1:22" x14ac:dyDescent="0.2">
      <c r="A137" s="1">
        <v>105</v>
      </c>
      <c r="B137" s="1" t="s">
        <v>60</v>
      </c>
      <c r="C137" s="8">
        <v>4</v>
      </c>
      <c r="D137" s="29">
        <f>SUMIFS('2013Figures'!$J:$J,'2013Figures'!$C:$C,$A137,'2013Figures'!$H:$H,$B137,'2013Figures'!$I:$I,$C137,'2013Figures'!$E:$E,$B$1)</f>
        <v>16803</v>
      </c>
      <c r="E137" s="9">
        <f>SUMIFS('2013Figures'!$J:$J,'2013Figures'!$C:$C,$A137,'2013Figures'!$H:$H,$B137,'2013Figures'!$I:$I,$C137,'2013Figures'!$B:$B,"BrokerToCy",'2013Figures'!$G:$G,"E1",'2013Figures'!$E:$E,$B$1)</f>
        <v>0</v>
      </c>
      <c r="F137" s="9">
        <f>SUMIFS('2013Figures'!$J:$J,'2013Figures'!$C:$C,$A137,'2013Figures'!$H:$H,$B137,'2013Figures'!$I:$I,$C137,'2013Figures'!$B:$B,"BrokerToCy",'2013Figures'!$G:$G,"P1",'2013Figures'!$E:$E,$B$1)</f>
        <v>0</v>
      </c>
      <c r="G137" s="9">
        <f>SUMIFS('2013Figures'!$J:$J,'2013Figures'!$C:$C,$A137,'2013Figures'!$H:$H,$B137,'2013Figures'!$I:$I,$C137,'2013Figures'!$B:$B,"CyToBroker",'2013Figures'!$G:$G,"E1",'2013Figures'!$E:$E,$B$1)</f>
        <v>16803</v>
      </c>
      <c r="H137" s="9">
        <f>SUMIFS('2013Figures'!$J:$J,'2013Figures'!$C:$C,$A137,'2013Figures'!$H:$H,$B137,'2013Figures'!$I:$I,$C137,'2013Figures'!$B:$B,"CyToBroker",'2013Figures'!$G:$G,"P1",'2013Figures'!$E:$E,$B$1)</f>
        <v>0</v>
      </c>
      <c r="J137" s="8" t="s">
        <v>146</v>
      </c>
      <c r="L137" s="42">
        <f>SUMIFS('2012Figures'!$J:$J,'2012Figures'!$C:$C,$A137,'2012Figures'!$H:$H,$B137,'2012Figures'!$I:$I,$C137,'2012Figures'!$E:$E,$B$1)</f>
        <v>25313</v>
      </c>
      <c r="M137" s="52">
        <f>SUMIFS('2012Figures'!$J:$J,'2012Figures'!$C:$C,$A137,'2012Figures'!$H:$H,$B137,'2012Figures'!$I:$I,$C137,'2012Figures'!$B:$B,"BrokerToCy",'2012Figures'!$G:$G,"E1",'2012Figures'!$E:$E,$B$1)</f>
        <v>0</v>
      </c>
      <c r="N137" s="52">
        <f>SUMIFS('2012Figures'!$J:$J,'2012Figures'!$C:$C,$A137,'2012Figures'!$H:$H,$B137,'2012Figures'!$I:$I,$C137,'2012Figures'!$B:$B,"BrokerToCy",'2012Figures'!$G:$G,"P1",'2012Figures'!$E:$E,$B$1)</f>
        <v>0</v>
      </c>
      <c r="O137" s="52">
        <f>SUMIFS('2012Figures'!$J:$J,'2012Figures'!$C:$C,$A137,'2012Figures'!$H:$H,$B137,'2012Figures'!$I:$I,$C137,'2012Figures'!$B:$B,"CyToBroker",'2012Figures'!$G:$G,"E1",'2012Figures'!$E:$E,$B$1)</f>
        <v>25313</v>
      </c>
      <c r="P137" s="52">
        <f>SUMIFS('2012Figures'!$J:$J,'2012Figures'!$C:$C,$A137,'2012Figures'!$H:$H,$B137,'2012Figures'!$I:$I,$C137,'2012Figures'!$B:$B,"CyToBroker",'2012Figures'!$G:$G,"P1",'2012Figures'!$E:$E,$B$1)</f>
        <v>0</v>
      </c>
      <c r="R137" s="46">
        <f t="shared" si="18"/>
        <v>-0.34</v>
      </c>
      <c r="S137" s="46" t="str">
        <f t="shared" si="18"/>
        <v/>
      </c>
      <c r="T137" s="46" t="str">
        <f t="shared" si="18"/>
        <v/>
      </c>
      <c r="U137" s="46">
        <f t="shared" si="18"/>
        <v>-0.34</v>
      </c>
      <c r="V137" s="46" t="str">
        <f t="shared" si="18"/>
        <v/>
      </c>
    </row>
    <row r="138" spans="1:22" x14ac:dyDescent="0.2">
      <c r="A138" s="1">
        <v>105</v>
      </c>
      <c r="B138" s="1" t="s">
        <v>60</v>
      </c>
      <c r="C138" s="8">
        <v>2</v>
      </c>
      <c r="D138" s="29">
        <f>SUMIFS('2013Figures'!$J:$J,'2013Figures'!$C:$C,$A138,'2013Figures'!$H:$H,$B138,'2013Figures'!$I:$I,$C138,'2013Figures'!$E:$E,$B$1)</f>
        <v>0</v>
      </c>
      <c r="E138" s="9">
        <f>SUMIFS('2013Figures'!$J:$J,'2013Figures'!$C:$C,$A138,'2013Figures'!$H:$H,$B138,'2013Figures'!$I:$I,$C138,'2013Figures'!$B:$B,"BrokerToCy",'2013Figures'!$G:$G,"E1",'2013Figures'!$E:$E,$B$1)</f>
        <v>0</v>
      </c>
      <c r="F138" s="9">
        <f>SUMIFS('2013Figures'!$J:$J,'2013Figures'!$C:$C,$A138,'2013Figures'!$H:$H,$B138,'2013Figures'!$I:$I,$C138,'2013Figures'!$B:$B,"BrokerToCy",'2013Figures'!$G:$G,"P1",'2013Figures'!$E:$E,$B$1)</f>
        <v>0</v>
      </c>
      <c r="G138" s="9">
        <f>SUMIFS('2013Figures'!$J:$J,'2013Figures'!$C:$C,$A138,'2013Figures'!$H:$H,$B138,'2013Figures'!$I:$I,$C138,'2013Figures'!$B:$B,"CyToBroker",'2013Figures'!$G:$G,"E1",'2013Figures'!$E:$E,$B$1)</f>
        <v>0</v>
      </c>
      <c r="H138" s="9">
        <f>SUMIFS('2013Figures'!$J:$J,'2013Figures'!$C:$C,$A138,'2013Figures'!$H:$H,$B138,'2013Figures'!$I:$I,$C138,'2013Figures'!$B:$B,"CyToBroker",'2013Figures'!$G:$G,"P1",'2013Figures'!$E:$E,$B$1)</f>
        <v>0</v>
      </c>
      <c r="J138" s="8">
        <v>201001</v>
      </c>
      <c r="L138" s="42">
        <f>SUMIFS('2012Figures'!$J:$J,'2012Figures'!$C:$C,$A138,'2012Figures'!$H:$H,$B138,'2012Figures'!$I:$I,$C138,'2012Figures'!$E:$E,$B$1)</f>
        <v>0</v>
      </c>
      <c r="M138" s="52">
        <f>SUMIFS('2012Figures'!$J:$J,'2012Figures'!$C:$C,$A138,'2012Figures'!$H:$H,$B138,'2012Figures'!$I:$I,$C138,'2012Figures'!$B:$B,"BrokerToCy",'2012Figures'!$G:$G,"E1",'2012Figures'!$E:$E,$B$1)</f>
        <v>0</v>
      </c>
      <c r="N138" s="52">
        <f>SUMIFS('2012Figures'!$J:$J,'2012Figures'!$C:$C,$A138,'2012Figures'!$H:$H,$B138,'2012Figures'!$I:$I,$C138,'2012Figures'!$B:$B,"BrokerToCy",'2012Figures'!$G:$G,"P1",'2012Figures'!$E:$E,$B$1)</f>
        <v>0</v>
      </c>
      <c r="O138" s="52">
        <f>SUMIFS('2012Figures'!$J:$J,'2012Figures'!$C:$C,$A138,'2012Figures'!$H:$H,$B138,'2012Figures'!$I:$I,$C138,'2012Figures'!$B:$B,"CyToBroker",'2012Figures'!$G:$G,"E1",'2012Figures'!$E:$E,$B$1)</f>
        <v>0</v>
      </c>
      <c r="P138" s="52">
        <f>SUMIFS('2012Figures'!$J:$J,'2012Figures'!$C:$C,$A138,'2012Figures'!$H:$H,$B138,'2012Figures'!$I:$I,$C138,'2012Figures'!$B:$B,"CyToBroker",'2012Figures'!$G:$G,"P1",'2012Figures'!$E:$E,$B$1)</f>
        <v>0</v>
      </c>
      <c r="R138" s="46" t="str">
        <f t="shared" si="18"/>
        <v/>
      </c>
      <c r="S138" s="46" t="str">
        <f t="shared" si="18"/>
        <v/>
      </c>
      <c r="T138" s="46" t="str">
        <f t="shared" si="18"/>
        <v/>
      </c>
      <c r="U138" s="46" t="str">
        <f t="shared" si="18"/>
        <v/>
      </c>
      <c r="V138" s="46" t="str">
        <f t="shared" si="18"/>
        <v/>
      </c>
    </row>
    <row r="139" spans="1:22" x14ac:dyDescent="0.2">
      <c r="A139" s="1">
        <v>105</v>
      </c>
      <c r="B139" s="1" t="s">
        <v>60</v>
      </c>
      <c r="C139" s="8">
        <v>1</v>
      </c>
      <c r="D139" s="29">
        <f>SUMIFS('2013Figures'!$J:$J,'2013Figures'!$C:$C,$A139,'2013Figures'!$H:$H,$B139,'2013Figures'!$I:$I,$C139,'2013Figures'!$E:$E,$B$1)</f>
        <v>0</v>
      </c>
      <c r="E139" s="9">
        <f>SUMIFS('2013Figures'!$J:$J,'2013Figures'!$C:$C,$A139,'2013Figures'!$H:$H,$B139,'2013Figures'!$I:$I,$C139,'2013Figures'!$B:$B,"BrokerToCy",'2013Figures'!$G:$G,"E1",'2013Figures'!$E:$E,$B$1)</f>
        <v>0</v>
      </c>
      <c r="F139" s="9">
        <f>SUMIFS('2013Figures'!$J:$J,'2013Figures'!$C:$C,$A139,'2013Figures'!$H:$H,$B139,'2013Figures'!$I:$I,$C139,'2013Figures'!$B:$B,"BrokerToCy",'2013Figures'!$G:$G,"P1",'2013Figures'!$E:$E,$B$1)</f>
        <v>0</v>
      </c>
      <c r="G139" s="9">
        <f>SUMIFS('2013Figures'!$J:$J,'2013Figures'!$C:$C,$A139,'2013Figures'!$H:$H,$B139,'2013Figures'!$I:$I,$C139,'2013Figures'!$B:$B,"CyToBroker",'2013Figures'!$G:$G,"E1",'2013Figures'!$E:$E,$B$1)</f>
        <v>0</v>
      </c>
      <c r="H139" s="9">
        <f>SUMIFS('2013Figures'!$J:$J,'2013Figures'!$C:$C,$A139,'2013Figures'!$H:$H,$B139,'2013Figures'!$I:$I,$C139,'2013Figures'!$B:$B,"CyToBroker",'2013Figures'!$G:$G,"P1",'2013Figures'!$E:$E,$B$1)</f>
        <v>0</v>
      </c>
      <c r="J139" s="8">
        <v>200901</v>
      </c>
      <c r="L139" s="42">
        <f>SUMIFS('2012Figures'!$J:$J,'2012Figures'!$C:$C,$A139,'2012Figures'!$H:$H,$B139,'2012Figures'!$I:$I,$C139,'2012Figures'!$E:$E,$B$1)</f>
        <v>0</v>
      </c>
      <c r="M139" s="52">
        <f>SUMIFS('2012Figures'!$J:$J,'2012Figures'!$C:$C,$A139,'2012Figures'!$H:$H,$B139,'2012Figures'!$I:$I,$C139,'2012Figures'!$B:$B,"BrokerToCy",'2012Figures'!$G:$G,"E1",'2012Figures'!$E:$E,$B$1)</f>
        <v>0</v>
      </c>
      <c r="N139" s="52">
        <f>SUMIFS('2012Figures'!$J:$J,'2012Figures'!$C:$C,$A139,'2012Figures'!$H:$H,$B139,'2012Figures'!$I:$I,$C139,'2012Figures'!$B:$B,"BrokerToCy",'2012Figures'!$G:$G,"P1",'2012Figures'!$E:$E,$B$1)</f>
        <v>0</v>
      </c>
      <c r="O139" s="52">
        <f>SUMIFS('2012Figures'!$J:$J,'2012Figures'!$C:$C,$A139,'2012Figures'!$H:$H,$B139,'2012Figures'!$I:$I,$C139,'2012Figures'!$B:$B,"CyToBroker",'2012Figures'!$G:$G,"E1",'2012Figures'!$E:$E,$B$1)</f>
        <v>0</v>
      </c>
      <c r="P139" s="52">
        <f>SUMIFS('2012Figures'!$J:$J,'2012Figures'!$C:$C,$A139,'2012Figures'!$H:$H,$B139,'2012Figures'!$I:$I,$C139,'2012Figures'!$B:$B,"CyToBroker",'2012Figures'!$G:$G,"P1",'2012Figures'!$E:$E,$B$1)</f>
        <v>0</v>
      </c>
      <c r="R139" s="46" t="str">
        <f t="shared" si="18"/>
        <v/>
      </c>
      <c r="S139" s="46" t="str">
        <f t="shared" si="18"/>
        <v/>
      </c>
      <c r="T139" s="46" t="str">
        <f t="shared" si="18"/>
        <v/>
      </c>
      <c r="U139" s="46" t="str">
        <f t="shared" si="18"/>
        <v/>
      </c>
      <c r="V139" s="46" t="str">
        <f t="shared" si="18"/>
        <v/>
      </c>
    </row>
    <row r="140" spans="1:22" x14ac:dyDescent="0.2">
      <c r="A140" s="1">
        <v>105</v>
      </c>
      <c r="B140" s="1" t="s">
        <v>60</v>
      </c>
      <c r="D140" s="29">
        <f>SUMIFS('2013Figures'!$J:$J,'2013Figures'!$C:$C,$A140,'2013Figures'!$I:$I,"",'2013Figures'!$E:$E,$B$1)</f>
        <v>12854</v>
      </c>
      <c r="E140" s="9">
        <f>SUMIFS('2013Figures'!$J:$J,'2013Figures'!$C:$C,$A140,'2013Figures'!$I:$I,"",'2013Figures'!$B:$B,"BrokerToCy",'2013Figures'!$G:$G,"E1",'2013Figures'!$E:$E,$B$1)</f>
        <v>0</v>
      </c>
      <c r="F140" s="9">
        <f>SUMIFS('2013Figures'!$J:$J,'2013Figures'!$C:$C,$A140,'2013Figures'!$I:$I,"",'2013Figures'!$B:$B,"BrokerToCy",'2013Figures'!$G:$G,"P1",'2013Figures'!$E:$E,$B$1)</f>
        <v>0</v>
      </c>
      <c r="G140" s="9">
        <f>SUMIFS('2013Figures'!$J:$J,'2013Figures'!$C:$C,$A140,'2013Figures'!$I:$I,"",'2013Figures'!$B:$B,"CyToBroker",'2013Figures'!$G:$G,"E1",'2013Figures'!$E:$E,$B$1)</f>
        <v>12854</v>
      </c>
      <c r="H140" s="9">
        <f>SUMIFS('2013Figures'!$J:$J,'2013Figures'!$C:$C,$A140,'2013Figures'!$I:$I,"",'2013Figures'!$B:$B,"CyToBroker",'2013Figures'!$G:$G,"P1",'2013Figures'!$E:$E,$B$1)</f>
        <v>0</v>
      </c>
      <c r="J140" s="8" t="s">
        <v>131</v>
      </c>
      <c r="L140" s="42">
        <f>SUMIFS('2012Figures'!$J:$J,'2012Figures'!$C:$C,$A140,'2012Figures'!$I:$I,"",'2012Figures'!$E:$E,$B$1)</f>
        <v>10124</v>
      </c>
      <c r="M140" s="52">
        <f>SUMIFS('2012Figures'!$J:$J,'2012Figures'!$C:$C,$A140,'2012Figures'!$I:$I,"",'2012Figures'!$B:$B,"BrokerToCy",'2012Figures'!$G:$G,"E1",'2012Figures'!$E:$E,$B$1)</f>
        <v>0</v>
      </c>
      <c r="N140" s="52">
        <f>SUMIFS('2012Figures'!$J:$J,'2012Figures'!$C:$C,$A140,'2012Figures'!$I:$I,"",'2012Figures'!$B:$B,"BrokerToCy",'2012Figures'!$G:$G,"P1",'2012Figures'!$E:$E,$B$1)</f>
        <v>0</v>
      </c>
      <c r="O140" s="52">
        <f>SUMIFS('2012Figures'!$J:$J,'2012Figures'!$C:$C,$A140,'2012Figures'!$I:$I,"",'2012Figures'!$B:$B,"CyToBroker",'2012Figures'!$G:$G,"E1",'2012Figures'!$E:$E,$B$1)</f>
        <v>10124</v>
      </c>
      <c r="P140" s="52">
        <f>SUMIFS('2012Figures'!$J:$J,'2012Figures'!$C:$C,$A140,'2012Figures'!$I:$I,"",'2012Figures'!$B:$B,"CyToBroker",'2012Figures'!$G:$G,"P1",'2012Figures'!$E:$E,$B$1)</f>
        <v>0</v>
      </c>
      <c r="R140" s="46">
        <f t="shared" si="18"/>
        <v>0.27</v>
      </c>
      <c r="S140" s="46" t="str">
        <f t="shared" si="18"/>
        <v/>
      </c>
      <c r="T140" s="46" t="str">
        <f t="shared" si="18"/>
        <v/>
      </c>
      <c r="U140" s="46">
        <f t="shared" si="18"/>
        <v>0.27</v>
      </c>
      <c r="V140" s="46" t="str">
        <f t="shared" si="18"/>
        <v/>
      </c>
    </row>
    <row r="141" spans="1:22" x14ac:dyDescent="0.2">
      <c r="A141" s="21"/>
      <c r="B141" s="21" t="s">
        <v>92</v>
      </c>
      <c r="C141" s="22"/>
      <c r="D141" s="23">
        <f>SUM(E141:H141)</f>
        <v>29657</v>
      </c>
      <c r="E141" s="23">
        <f>SUM(E137:E140)</f>
        <v>0</v>
      </c>
      <c r="F141" s="23">
        <f>SUM(F137:F140)</f>
        <v>0</v>
      </c>
      <c r="G141" s="23">
        <f>SUM(G137:G140)</f>
        <v>29657</v>
      </c>
      <c r="H141" s="23">
        <f>SUM(H137:H140)</f>
        <v>0</v>
      </c>
      <c r="I141" s="21"/>
      <c r="J141" s="22"/>
      <c r="K141" s="21"/>
      <c r="L141" s="43">
        <f>SUM(M141:P141)</f>
        <v>35437</v>
      </c>
      <c r="M141" s="43">
        <f>SUM(M137:M140)</f>
        <v>0</v>
      </c>
      <c r="N141" s="43">
        <f>SUM(N137:N140)</f>
        <v>0</v>
      </c>
      <c r="O141" s="43">
        <f>SUM(O137:O140)</f>
        <v>35437</v>
      </c>
      <c r="P141" s="43">
        <f>SUM(P137:P140)</f>
        <v>0</v>
      </c>
      <c r="Q141" s="21"/>
      <c r="R141" s="21"/>
      <c r="S141" s="21"/>
      <c r="T141" s="21"/>
      <c r="U141" s="21"/>
      <c r="V141" s="21"/>
    </row>
    <row r="142" spans="1:22" x14ac:dyDescent="0.2">
      <c r="A142" s="28">
        <v>108</v>
      </c>
      <c r="B142" s="28" t="s">
        <v>166</v>
      </c>
      <c r="C142" s="17" t="s">
        <v>88</v>
      </c>
      <c r="D142" s="18">
        <f>SUMIFS('2013Figures'!$J:$J,'2013Figures'!$C:$C,$A142,'2013Figures'!$E:$E,$B$1)</f>
        <v>0</v>
      </c>
      <c r="E142" s="18">
        <f>SUMIFS('2013Figures'!$J:$J,'2013Figures'!$C:$C,$A142,'2013Figures'!$B:$B,"BrokerToCy",'2013Figures'!$G:$G,"E1",'2013Figures'!$E:$E,$B$1)</f>
        <v>0</v>
      </c>
      <c r="F142" s="18">
        <f>SUMIFS('2013Figures'!$J:$J,'2013Figures'!$C:$C,$A142,'2013Figures'!$B:$B,"BrokerToCy",'2013Figures'!$G:$G,"P1",'2013Figures'!$E:$E,$B$1)</f>
        <v>0</v>
      </c>
      <c r="G142" s="18">
        <f>SUMIFS('2013Figures'!$J:$J,'2013Figures'!$C:$C,$A142,'2013Figures'!$B:$B,"CyToBroker",'2013Figures'!$G:$G,"E1",'2013Figures'!$E:$E,$B$1)</f>
        <v>0</v>
      </c>
      <c r="H142" s="18">
        <f>SUMIFS('2013Figures'!$J:$J,'2013Figures'!$C:$C,$A142,'2013Figures'!$B:$B,"CyToBroker",'2013Figures'!$G:$G,"P1",'2013Figures'!$E:$E,$B$1)</f>
        <v>0</v>
      </c>
      <c r="I142" s="28"/>
      <c r="J142" s="17"/>
      <c r="K142" s="28"/>
      <c r="L142" s="50">
        <f>SUMIFS('2012Figures'!$J:$J,'2012Figures'!$C:$C,$A142,'2012Figures'!$E:$E,$B$1)</f>
        <v>0</v>
      </c>
      <c r="M142" s="50">
        <f>SUMIFS('2012Figures'!$J:$J,'2012Figures'!$C:$C,$A142,'2012Figures'!$B:$B,"BrokerToCy",'2012Figures'!$G:$G,"E1",'2012Figures'!$E:$E,$B$1)</f>
        <v>0</v>
      </c>
      <c r="N142" s="50">
        <f>SUMIFS('2012Figures'!$J:$J,'2012Figures'!$C:$C,$A142,'2012Figures'!$B:$B,"BrokerToCy",'2012Figures'!$G:$G,"P1",'2012Figures'!$E:$E,$B$1)</f>
        <v>0</v>
      </c>
      <c r="O142" s="50">
        <f>SUMIFS('2012Figures'!$J:$J,'2012Figures'!$C:$C,$A142,'2012Figures'!$B:$B,"CyToBroker",'2012Figures'!$G:$G,"E1",'2012Figures'!$E:$E,$B$1)</f>
        <v>0</v>
      </c>
      <c r="P142" s="50">
        <f>SUMIFS('2012Figures'!$J:$J,'2012Figures'!$C:$C,$A142,'2012Figures'!$B:$B,"CyToBroker",'2012Figures'!$G:$G,"P1",'2012Figures'!$E:$E,$B$1)</f>
        <v>0</v>
      </c>
      <c r="Q142" s="28"/>
      <c r="R142" s="46" t="str">
        <f t="shared" si="18"/>
        <v/>
      </c>
      <c r="S142" s="46" t="str">
        <f t="shared" si="18"/>
        <v/>
      </c>
      <c r="T142" s="46" t="str">
        <f t="shared" si="18"/>
        <v/>
      </c>
      <c r="U142" s="46" t="str">
        <f t="shared" si="18"/>
        <v/>
      </c>
      <c r="V142" s="46" t="str">
        <f t="shared" si="18"/>
        <v/>
      </c>
    </row>
    <row r="143" spans="1:22" x14ac:dyDescent="0.2">
      <c r="A143" s="1">
        <v>108</v>
      </c>
      <c r="B143" s="1" t="s">
        <v>166</v>
      </c>
      <c r="C143" s="8">
        <v>1</v>
      </c>
      <c r="D143" s="29">
        <f>SUMIFS('2013Figures'!$J:$J,'2013Figures'!$C:$C,$A143,'2013Figures'!$H:$H,$B143,'2013Figures'!$I:$I,$C143,'2013Figures'!$E:$E,$B$1)</f>
        <v>0</v>
      </c>
      <c r="E143" s="9">
        <f>SUMIFS('2013Figures'!$J:$J,'2013Figures'!$C:$C,$A143,'2013Figures'!$H:$H,$B143,'2013Figures'!$I:$I,$C143,'2013Figures'!$B:$B,"BrokerToCy",'2013Figures'!$G:$G,"E1",'2013Figures'!$E:$E,$B$1)</f>
        <v>0</v>
      </c>
      <c r="F143" s="9">
        <f>SUMIFS('2013Figures'!$J:$J,'2013Figures'!$C:$C,$A143,'2013Figures'!$H:$H,$B143,'2013Figures'!$I:$I,$C143,'2013Figures'!$B:$B,"BrokerToCy",'2013Figures'!$G:$G,"P1",'2013Figures'!$E:$E,$B$1)</f>
        <v>0</v>
      </c>
      <c r="G143" s="9">
        <f>SUMIFS('2013Figures'!$J:$J,'2013Figures'!$C:$C,$A143,'2013Figures'!$H:$H,$B143,'2013Figures'!$I:$I,$C143,'2013Figures'!$B:$B,"CyToBroker",'2013Figures'!$G:$G,"E1",'2013Figures'!$E:$E,$B$1)</f>
        <v>0</v>
      </c>
      <c r="H143" s="9">
        <f>SUMIFS('2013Figures'!$J:$J,'2013Figures'!$C:$C,$A143,'2013Figures'!$H:$H,$B143,'2013Figures'!$I:$I,$C143,'2013Figures'!$B:$B,"CyToBroker",'2013Figures'!$G:$G,"P1",'2013Figures'!$E:$E,$B$1)</f>
        <v>0</v>
      </c>
      <c r="J143" s="8">
        <v>201501</v>
      </c>
      <c r="L143" s="42">
        <f>SUMIFS('2012Figures'!$J:$J,'2012Figures'!$C:$C,$A143,'2012Figures'!$H:$H,$B143,'2012Figures'!$I:$I,$C143,'2012Figures'!$E:$E,$B$1)</f>
        <v>0</v>
      </c>
      <c r="M143" s="52">
        <f>SUMIFS('2012Figures'!$J:$J,'2012Figures'!$C:$C,$A143,'2012Figures'!$H:$H,$B143,'2012Figures'!$I:$I,$C143,'2012Figures'!$B:$B,"BrokerToCy",'2012Figures'!$G:$G,"E1",'2012Figures'!$E:$E,$B$1)</f>
        <v>0</v>
      </c>
      <c r="N143" s="52">
        <f>SUMIFS('2012Figures'!$J:$J,'2012Figures'!$C:$C,$A143,'2012Figures'!$H:$H,$B143,'2012Figures'!$I:$I,$C143,'2012Figures'!$B:$B,"BrokerToCy",'2012Figures'!$G:$G,"P1",'2012Figures'!$E:$E,$B$1)</f>
        <v>0</v>
      </c>
      <c r="O143" s="52">
        <f>SUMIFS('2012Figures'!$J:$J,'2012Figures'!$C:$C,$A143,'2012Figures'!$H:$H,$B143,'2012Figures'!$I:$I,$C143,'2012Figures'!$B:$B,"CyToBroker",'2012Figures'!$G:$G,"E1",'2012Figures'!$E:$E,$B$1)</f>
        <v>0</v>
      </c>
      <c r="P143" s="52">
        <f>SUMIFS('2012Figures'!$J:$J,'2012Figures'!$C:$C,$A143,'2012Figures'!$H:$H,$B143,'2012Figures'!$I:$I,$C143,'2012Figures'!$B:$B,"CyToBroker",'2012Figures'!$G:$G,"P1",'2012Figures'!$E:$E,$B$1)</f>
        <v>0</v>
      </c>
      <c r="R143" s="46" t="str">
        <f t="shared" si="18"/>
        <v/>
      </c>
      <c r="S143" s="46" t="str">
        <f t="shared" si="18"/>
        <v/>
      </c>
      <c r="T143" s="46" t="str">
        <f t="shared" si="18"/>
        <v/>
      </c>
      <c r="U143" s="46" t="str">
        <f t="shared" si="18"/>
        <v/>
      </c>
      <c r="V143" s="46" t="str">
        <f t="shared" si="18"/>
        <v/>
      </c>
    </row>
    <row r="144" spans="1:22" x14ac:dyDescent="0.2">
      <c r="A144" s="1">
        <v>108</v>
      </c>
      <c r="B144" s="1" t="s">
        <v>166</v>
      </c>
      <c r="D144" s="29">
        <f>SUMIFS('2013Figures'!$J:$J,'2013Figures'!$C:$C,$A144,'2013Figures'!$I:$I,"",'2013Figures'!$E:$E,$B$1)</f>
        <v>0</v>
      </c>
      <c r="E144" s="9">
        <f>SUMIFS('2013Figures'!$J:$J,'2013Figures'!$C:$C,$A144,'2013Figures'!$I:$I,"",'2013Figures'!$B:$B,"BrokerToCy",'2013Figures'!$G:$G,"E1",'2013Figures'!$E:$E,$B$1)</f>
        <v>0</v>
      </c>
      <c r="F144" s="9">
        <f>SUMIFS('2013Figures'!$J:$J,'2013Figures'!$C:$C,$A144,'2013Figures'!$I:$I,"",'2013Figures'!$B:$B,"BrokerToCy",'2013Figures'!$G:$G,"P1",'2013Figures'!$E:$E,$B$1)</f>
        <v>0</v>
      </c>
      <c r="G144" s="9">
        <f>SUMIFS('2013Figures'!$J:$J,'2013Figures'!$C:$C,$A144,'2013Figures'!$I:$I,"",'2013Figures'!$B:$B,"CyToBroker",'2013Figures'!$G:$G,"E1",'2013Figures'!$E:$E,$B$1)</f>
        <v>0</v>
      </c>
      <c r="H144" s="9">
        <f>SUMIFS('2013Figures'!$J:$J,'2013Figures'!$C:$C,$A144,'2013Figures'!$I:$I,"",'2013Figures'!$B:$B,"CyToBroker",'2013Figures'!$G:$G,"P1",'2013Figures'!$E:$E,$B$1)</f>
        <v>0</v>
      </c>
      <c r="J144" s="8" t="s">
        <v>131</v>
      </c>
      <c r="L144" s="42">
        <f>SUMIFS('2012Figures'!$J:$J,'2012Figures'!$C:$C,$A144,'2012Figures'!$I:$I,"",'2012Figures'!$E:$E,$B$1)</f>
        <v>0</v>
      </c>
      <c r="M144" s="52">
        <f>SUMIFS('2012Figures'!$J:$J,'2012Figures'!$C:$C,$A144,'2012Figures'!$I:$I,"",'2012Figures'!$B:$B,"BrokerToCy",'2012Figures'!$G:$G,"E1",'2012Figures'!$E:$E,$B$1)</f>
        <v>0</v>
      </c>
      <c r="N144" s="52">
        <f>SUMIFS('2012Figures'!$J:$J,'2012Figures'!$C:$C,$A144,'2012Figures'!$I:$I,"",'2012Figures'!$B:$B,"BrokerToCy",'2012Figures'!$G:$G,"P1",'2012Figures'!$E:$E,$B$1)</f>
        <v>0</v>
      </c>
      <c r="O144" s="52">
        <f>SUMIFS('2012Figures'!$J:$J,'2012Figures'!$C:$C,$A144,'2012Figures'!$I:$I,"",'2012Figures'!$B:$B,"CyToBroker",'2012Figures'!$G:$G,"E1",'2012Figures'!$E:$E,$B$1)</f>
        <v>0</v>
      </c>
      <c r="P144" s="52">
        <f>SUMIFS('2012Figures'!$J:$J,'2012Figures'!$C:$C,$A144,'2012Figures'!$I:$I,"",'2012Figures'!$B:$B,"CyToBroker",'2012Figures'!$G:$G,"P1",'2012Figures'!$E:$E,$B$1)</f>
        <v>0</v>
      </c>
      <c r="R144" s="46" t="str">
        <f t="shared" si="18"/>
        <v/>
      </c>
      <c r="S144" s="46" t="str">
        <f t="shared" si="18"/>
        <v/>
      </c>
      <c r="T144" s="46" t="str">
        <f t="shared" si="18"/>
        <v/>
      </c>
      <c r="U144" s="46" t="str">
        <f t="shared" si="18"/>
        <v/>
      </c>
      <c r="V144" s="46" t="str">
        <f t="shared" si="18"/>
        <v/>
      </c>
    </row>
    <row r="145" spans="1:22" x14ac:dyDescent="0.2">
      <c r="A145" s="21"/>
      <c r="B145" s="21" t="s">
        <v>92</v>
      </c>
      <c r="C145" s="22"/>
      <c r="D145" s="23">
        <f>SUM(E145:H145)</f>
        <v>0</v>
      </c>
      <c r="E145" s="23">
        <f>SUM(E143:E144)</f>
        <v>0</v>
      </c>
      <c r="F145" s="23">
        <f t="shared" ref="F145:H145" si="21">SUM(F143:F144)</f>
        <v>0</v>
      </c>
      <c r="G145" s="23">
        <f t="shared" si="21"/>
        <v>0</v>
      </c>
      <c r="H145" s="23">
        <f t="shared" si="21"/>
        <v>0</v>
      </c>
      <c r="I145" s="21"/>
      <c r="J145" s="22"/>
      <c r="K145" s="21"/>
      <c r="L145" s="43">
        <f>SUM(M145:P145)</f>
        <v>0</v>
      </c>
      <c r="M145" s="43">
        <f>SUM(M143:M144)</f>
        <v>0</v>
      </c>
      <c r="N145" s="43">
        <f t="shared" ref="N145:P145" si="22">SUM(N143:N144)</f>
        <v>0</v>
      </c>
      <c r="O145" s="43">
        <f t="shared" si="22"/>
        <v>0</v>
      </c>
      <c r="P145" s="43">
        <f t="shared" si="22"/>
        <v>0</v>
      </c>
      <c r="Q145" s="21"/>
      <c r="R145" s="21"/>
      <c r="S145" s="21"/>
      <c r="T145" s="21"/>
      <c r="U145" s="21"/>
      <c r="V145" s="21"/>
    </row>
    <row r="146" spans="1:22" x14ac:dyDescent="0.2">
      <c r="A146" s="28">
        <v>109</v>
      </c>
      <c r="B146" s="28" t="s">
        <v>99</v>
      </c>
      <c r="C146" s="17" t="s">
        <v>88</v>
      </c>
      <c r="D146" s="18">
        <f>SUMIFS('2013Figures'!$J:$J,'2013Figures'!$C:$C,$A146,'2013Figures'!$E:$E,$B$1)</f>
        <v>0</v>
      </c>
      <c r="E146" s="18">
        <f>SUMIFS('2013Figures'!$J:$J,'2013Figures'!$C:$C,$A146,'2013Figures'!$B:$B,"BrokerToCy",'2013Figures'!$G:$G,"E1",'2013Figures'!$E:$E,$B$1)</f>
        <v>0</v>
      </c>
      <c r="F146" s="18">
        <f>SUMIFS('2013Figures'!$J:$J,'2013Figures'!$C:$C,$A146,'2013Figures'!$B:$B,"BrokerToCy",'2013Figures'!$G:$G,"P1",'2013Figures'!$E:$E,$B$1)</f>
        <v>0</v>
      </c>
      <c r="G146" s="18">
        <f>SUMIFS('2013Figures'!$J:$J,'2013Figures'!$C:$C,$A146,'2013Figures'!$B:$B,"CyToBroker",'2013Figures'!$G:$G,"E1",'2013Figures'!$E:$E,$B$1)</f>
        <v>0</v>
      </c>
      <c r="H146" s="18">
        <f>SUMIFS('2013Figures'!$J:$J,'2013Figures'!$C:$C,$A146,'2013Figures'!$B:$B,"CyToBroker",'2013Figures'!$G:$G,"P1",'2013Figures'!$E:$E,$B$1)</f>
        <v>0</v>
      </c>
      <c r="I146" s="28"/>
      <c r="J146" s="17"/>
      <c r="K146" s="28"/>
      <c r="L146" s="50">
        <f>SUMIFS('2012Figures'!$J:$J,'2012Figures'!$C:$C,$A146,'2012Figures'!$E:$E,$B$1)</f>
        <v>0</v>
      </c>
      <c r="M146" s="50">
        <f>SUMIFS('2012Figures'!$J:$J,'2012Figures'!$C:$C,$A146,'2012Figures'!$B:$B,"BrokerToCy",'2012Figures'!$G:$G,"E1",'2012Figures'!$E:$E,$B$1)</f>
        <v>0</v>
      </c>
      <c r="N146" s="50">
        <f>SUMIFS('2012Figures'!$J:$J,'2012Figures'!$C:$C,$A146,'2012Figures'!$B:$B,"BrokerToCy",'2012Figures'!$G:$G,"P1",'2012Figures'!$E:$E,$B$1)</f>
        <v>0</v>
      </c>
      <c r="O146" s="50">
        <f>SUMIFS('2012Figures'!$J:$J,'2012Figures'!$C:$C,$A146,'2012Figures'!$B:$B,"CyToBroker",'2012Figures'!$G:$G,"E1",'2012Figures'!$E:$E,$B$1)</f>
        <v>0</v>
      </c>
      <c r="P146" s="50">
        <f>SUMIFS('2012Figures'!$J:$J,'2012Figures'!$C:$C,$A146,'2012Figures'!$B:$B,"CyToBroker",'2012Figures'!$G:$G,"P1",'2012Figures'!$E:$E,$B$1)</f>
        <v>0</v>
      </c>
      <c r="Q146" s="28"/>
      <c r="R146" s="46" t="str">
        <f t="shared" si="18"/>
        <v/>
      </c>
      <c r="S146" s="46" t="str">
        <f t="shared" si="18"/>
        <v/>
      </c>
      <c r="T146" s="46" t="str">
        <f t="shared" si="18"/>
        <v/>
      </c>
      <c r="U146" s="46" t="str">
        <f t="shared" si="18"/>
        <v/>
      </c>
      <c r="V146" s="46" t="str">
        <f t="shared" si="18"/>
        <v/>
      </c>
    </row>
    <row r="147" spans="1:22" x14ac:dyDescent="0.2">
      <c r="A147" s="1">
        <v>109</v>
      </c>
      <c r="B147" s="1" t="s">
        <v>99</v>
      </c>
      <c r="C147" s="8">
        <v>5</v>
      </c>
      <c r="D147" s="29">
        <f>SUMIFS('2013Figures'!$J:$J,'2013Figures'!$C:$C,$A147,'2013Figures'!$H:$H,$B147,'2013Figures'!$I:$I,$C147,'2013Figures'!$E:$E,$B$1)</f>
        <v>0</v>
      </c>
      <c r="E147" s="9">
        <f>SUMIFS('2013Figures'!$J:$J,'2013Figures'!$C:$C,$A147,'2013Figures'!$H:$H,$B147,'2013Figures'!$I:$I,$C147,'2013Figures'!$B:$B,"BrokerToCy",'2013Figures'!$G:$G,"E1",'2013Figures'!$E:$E,$B$1)</f>
        <v>0</v>
      </c>
      <c r="F147" s="9">
        <f>SUMIFS('2013Figures'!$J:$J,'2013Figures'!$C:$C,$A147,'2013Figures'!$H:$H,$B147,'2013Figures'!$I:$I,$C147,'2013Figures'!$B:$B,"BrokerToCy",'2013Figures'!$G:$G,"P1",'2013Figures'!$E:$E,$B$1)</f>
        <v>0</v>
      </c>
      <c r="G147" s="9">
        <f>SUMIFS('2013Figures'!$J:$J,'2013Figures'!$C:$C,$A147,'2013Figures'!$H:$H,$B147,'2013Figures'!$I:$I,$C147,'2013Figures'!$B:$B,"CyToBroker",'2013Figures'!$G:$G,"E1",'2013Figures'!$E:$E,$B$1)</f>
        <v>0</v>
      </c>
      <c r="H147" s="9">
        <f>SUMIFS('2013Figures'!$J:$J,'2013Figures'!$C:$C,$A147,'2013Figures'!$H:$H,$B147,'2013Figures'!$I:$I,$C147,'2013Figures'!$B:$B,"CyToBroker",'2013Figures'!$G:$G,"P1",'2013Figures'!$E:$E,$B$1)</f>
        <v>0</v>
      </c>
      <c r="L147" s="42">
        <f>SUMIFS('2012Figures'!$J:$J,'2012Figures'!$C:$C,$A147,'2012Figures'!$H:$H,$B147,'2012Figures'!$I:$I,$C147,'2012Figures'!$E:$E,$B$1)</f>
        <v>0</v>
      </c>
      <c r="M147" s="52">
        <f>SUMIFS('2012Figures'!$J:$J,'2012Figures'!$C:$C,$A147,'2012Figures'!$H:$H,$B147,'2012Figures'!$I:$I,$C147,'2012Figures'!$B:$B,"BrokerToCy",'2012Figures'!$G:$G,"E1",'2012Figures'!$E:$E,$B$1)</f>
        <v>0</v>
      </c>
      <c r="N147" s="52">
        <f>SUMIFS('2012Figures'!$J:$J,'2012Figures'!$C:$C,$A147,'2012Figures'!$H:$H,$B147,'2012Figures'!$I:$I,$C147,'2012Figures'!$B:$B,"BrokerToCy",'2012Figures'!$G:$G,"P1",'2012Figures'!$E:$E,$B$1)</f>
        <v>0</v>
      </c>
      <c r="O147" s="52">
        <f>SUMIFS('2012Figures'!$J:$J,'2012Figures'!$C:$C,$A147,'2012Figures'!$H:$H,$B147,'2012Figures'!$I:$I,$C147,'2012Figures'!$B:$B,"CyToBroker",'2012Figures'!$G:$G,"E1",'2012Figures'!$E:$E,$B$1)</f>
        <v>0</v>
      </c>
      <c r="P147" s="52">
        <f>SUMIFS('2012Figures'!$J:$J,'2012Figures'!$C:$C,$A147,'2012Figures'!$H:$H,$B147,'2012Figures'!$I:$I,$C147,'2012Figures'!$B:$B,"CyToBroker",'2012Figures'!$G:$G,"P1",'2012Figures'!$E:$E,$B$1)</f>
        <v>0</v>
      </c>
      <c r="R147" s="46" t="str">
        <f t="shared" si="18"/>
        <v/>
      </c>
      <c r="S147" s="46" t="str">
        <f t="shared" si="18"/>
        <v/>
      </c>
      <c r="T147" s="46" t="str">
        <f t="shared" si="18"/>
        <v/>
      </c>
      <c r="U147" s="46" t="str">
        <f t="shared" si="18"/>
        <v/>
      </c>
      <c r="V147" s="46" t="str">
        <f t="shared" si="18"/>
        <v/>
      </c>
    </row>
    <row r="148" spans="1:22" x14ac:dyDescent="0.2">
      <c r="A148" s="1">
        <v>109</v>
      </c>
      <c r="B148" s="1" t="s">
        <v>99</v>
      </c>
      <c r="C148" s="8">
        <v>4</v>
      </c>
      <c r="D148" s="29">
        <f>SUMIFS('2013Figures'!$J:$J,'2013Figures'!$C:$C,$A148,'2013Figures'!$H:$H,$B148,'2013Figures'!$I:$I,$C148,'2013Figures'!$E:$E,$B$1)</f>
        <v>0</v>
      </c>
      <c r="E148" s="9">
        <f>SUMIFS('2013Figures'!$J:$J,'2013Figures'!$C:$C,$A148,'2013Figures'!$H:$H,$B148,'2013Figures'!$I:$I,$C148,'2013Figures'!$B:$B,"BrokerToCy",'2013Figures'!$G:$G,"E1",'2013Figures'!$E:$E,$B$1)</f>
        <v>0</v>
      </c>
      <c r="F148" s="9">
        <f>SUMIFS('2013Figures'!$J:$J,'2013Figures'!$C:$C,$A148,'2013Figures'!$H:$H,$B148,'2013Figures'!$I:$I,$C148,'2013Figures'!$B:$B,"BrokerToCy",'2013Figures'!$G:$G,"P1",'2013Figures'!$E:$E,$B$1)</f>
        <v>0</v>
      </c>
      <c r="G148" s="9">
        <f>SUMIFS('2013Figures'!$J:$J,'2013Figures'!$C:$C,$A148,'2013Figures'!$H:$H,$B148,'2013Figures'!$I:$I,$C148,'2013Figures'!$B:$B,"CyToBroker",'2013Figures'!$G:$G,"E1",'2013Figures'!$E:$E,$B$1)</f>
        <v>0</v>
      </c>
      <c r="H148" s="9">
        <f>SUMIFS('2013Figures'!$J:$J,'2013Figures'!$C:$C,$A148,'2013Figures'!$H:$H,$B148,'2013Figures'!$I:$I,$C148,'2013Figures'!$B:$B,"CyToBroker",'2013Figures'!$G:$G,"P1",'2013Figures'!$E:$E,$B$1)</f>
        <v>0</v>
      </c>
      <c r="J148" s="8">
        <v>201501</v>
      </c>
      <c r="L148" s="42">
        <f>SUMIFS('2012Figures'!$J:$J,'2012Figures'!$C:$C,$A148,'2012Figures'!$H:$H,$B148,'2012Figures'!$I:$I,$C148,'2012Figures'!$E:$E,$B$1)</f>
        <v>0</v>
      </c>
      <c r="M148" s="52">
        <f>SUMIFS('2012Figures'!$J:$J,'2012Figures'!$C:$C,$A148,'2012Figures'!$H:$H,$B148,'2012Figures'!$I:$I,$C148,'2012Figures'!$B:$B,"BrokerToCy",'2012Figures'!$G:$G,"E1",'2012Figures'!$E:$E,$B$1)</f>
        <v>0</v>
      </c>
      <c r="N148" s="52">
        <f>SUMIFS('2012Figures'!$J:$J,'2012Figures'!$C:$C,$A148,'2012Figures'!$H:$H,$B148,'2012Figures'!$I:$I,$C148,'2012Figures'!$B:$B,"BrokerToCy",'2012Figures'!$G:$G,"P1",'2012Figures'!$E:$E,$B$1)</f>
        <v>0</v>
      </c>
      <c r="O148" s="52">
        <f>SUMIFS('2012Figures'!$J:$J,'2012Figures'!$C:$C,$A148,'2012Figures'!$H:$H,$B148,'2012Figures'!$I:$I,$C148,'2012Figures'!$B:$B,"CyToBroker",'2012Figures'!$G:$G,"E1",'2012Figures'!$E:$E,$B$1)</f>
        <v>0</v>
      </c>
      <c r="P148" s="52">
        <f>SUMIFS('2012Figures'!$J:$J,'2012Figures'!$C:$C,$A148,'2012Figures'!$H:$H,$B148,'2012Figures'!$I:$I,$C148,'2012Figures'!$B:$B,"CyToBroker",'2012Figures'!$G:$G,"P1",'2012Figures'!$E:$E,$B$1)</f>
        <v>0</v>
      </c>
      <c r="R148" s="46" t="str">
        <f t="shared" si="18"/>
        <v/>
      </c>
      <c r="S148" s="46" t="str">
        <f t="shared" si="18"/>
        <v/>
      </c>
      <c r="T148" s="46" t="str">
        <f t="shared" si="18"/>
        <v/>
      </c>
      <c r="U148" s="46" t="str">
        <f t="shared" si="18"/>
        <v/>
      </c>
      <c r="V148" s="46" t="str">
        <f t="shared" si="18"/>
        <v/>
      </c>
    </row>
    <row r="149" spans="1:22" x14ac:dyDescent="0.2">
      <c r="A149" s="1">
        <v>109</v>
      </c>
      <c r="B149" s="1" t="s">
        <v>99</v>
      </c>
      <c r="C149" s="8">
        <v>3</v>
      </c>
      <c r="D149" s="29">
        <f>SUMIFS('2013Figures'!$J:$J,'2013Figures'!$C:$C,$A149,'2013Figures'!$H:$H,$B149,'2013Figures'!$I:$I,$C149,'2013Figures'!$E:$E,$B$1)</f>
        <v>0</v>
      </c>
      <c r="E149" s="9">
        <f>SUMIFS('2013Figures'!$J:$J,'2013Figures'!$C:$C,$A149,'2013Figures'!$H:$H,$B149,'2013Figures'!$I:$I,$C149,'2013Figures'!$B:$B,"BrokerToCy",'2013Figures'!$G:$G,"E1",'2013Figures'!$E:$E,$B$1)</f>
        <v>0</v>
      </c>
      <c r="F149" s="9">
        <f>SUMIFS('2013Figures'!$J:$J,'2013Figures'!$C:$C,$A149,'2013Figures'!$H:$H,$B149,'2013Figures'!$I:$I,$C149,'2013Figures'!$B:$B,"BrokerToCy",'2013Figures'!$G:$G,"P1",'2013Figures'!$E:$E,$B$1)</f>
        <v>0</v>
      </c>
      <c r="G149" s="9">
        <f>SUMIFS('2013Figures'!$J:$J,'2013Figures'!$C:$C,$A149,'2013Figures'!$H:$H,$B149,'2013Figures'!$I:$I,$C149,'2013Figures'!$B:$B,"CyToBroker",'2013Figures'!$G:$G,"E1",'2013Figures'!$E:$E,$B$1)</f>
        <v>0</v>
      </c>
      <c r="H149" s="9">
        <f>SUMIFS('2013Figures'!$J:$J,'2013Figures'!$C:$C,$A149,'2013Figures'!$H:$H,$B149,'2013Figures'!$I:$I,$C149,'2013Figures'!$B:$B,"CyToBroker",'2013Figures'!$G:$G,"P1",'2013Figures'!$E:$E,$B$1)</f>
        <v>0</v>
      </c>
      <c r="J149" s="8">
        <v>201401</v>
      </c>
      <c r="L149" s="42">
        <f>SUMIFS('2012Figures'!$J:$J,'2012Figures'!$C:$C,$A149,'2012Figures'!$H:$H,$B149,'2012Figures'!$I:$I,$C149,'2012Figures'!$E:$E,$B$1)</f>
        <v>0</v>
      </c>
      <c r="M149" s="52">
        <f>SUMIFS('2012Figures'!$J:$J,'2012Figures'!$C:$C,$A149,'2012Figures'!$H:$H,$B149,'2012Figures'!$I:$I,$C149,'2012Figures'!$B:$B,"BrokerToCy",'2012Figures'!$G:$G,"E1",'2012Figures'!$E:$E,$B$1)</f>
        <v>0</v>
      </c>
      <c r="N149" s="52">
        <f>SUMIFS('2012Figures'!$J:$J,'2012Figures'!$C:$C,$A149,'2012Figures'!$H:$H,$B149,'2012Figures'!$I:$I,$C149,'2012Figures'!$B:$B,"BrokerToCy",'2012Figures'!$G:$G,"P1",'2012Figures'!$E:$E,$B$1)</f>
        <v>0</v>
      </c>
      <c r="O149" s="52">
        <f>SUMIFS('2012Figures'!$J:$J,'2012Figures'!$C:$C,$A149,'2012Figures'!$H:$H,$B149,'2012Figures'!$I:$I,$C149,'2012Figures'!$B:$B,"CyToBroker",'2012Figures'!$G:$G,"E1",'2012Figures'!$E:$E,$B$1)</f>
        <v>0</v>
      </c>
      <c r="P149" s="52">
        <f>SUMIFS('2012Figures'!$J:$J,'2012Figures'!$C:$C,$A149,'2012Figures'!$H:$H,$B149,'2012Figures'!$I:$I,$C149,'2012Figures'!$B:$B,"CyToBroker",'2012Figures'!$G:$G,"P1",'2012Figures'!$E:$E,$B$1)</f>
        <v>0</v>
      </c>
      <c r="R149" s="46" t="str">
        <f t="shared" si="18"/>
        <v/>
      </c>
      <c r="S149" s="46" t="str">
        <f t="shared" si="18"/>
        <v/>
      </c>
      <c r="T149" s="46" t="str">
        <f t="shared" si="18"/>
        <v/>
      </c>
      <c r="U149" s="46" t="str">
        <f t="shared" si="18"/>
        <v/>
      </c>
      <c r="V149" s="46" t="str">
        <f t="shared" si="18"/>
        <v/>
      </c>
    </row>
    <row r="150" spans="1:22" x14ac:dyDescent="0.2">
      <c r="A150" s="1">
        <v>109</v>
      </c>
      <c r="B150" s="1" t="s">
        <v>99</v>
      </c>
      <c r="C150" s="8">
        <v>2</v>
      </c>
      <c r="D150" s="29">
        <f>SUMIFS('2013Figures'!$J:$J,'2013Figures'!$C:$C,$A150,'2013Figures'!$H:$H,$B150,'2013Figures'!$I:$I,$C150,'2013Figures'!$E:$E,$B$1)</f>
        <v>0</v>
      </c>
      <c r="E150" s="9">
        <f>SUMIFS('2013Figures'!$J:$J,'2013Figures'!$C:$C,$A150,'2013Figures'!$H:$H,$B150,'2013Figures'!$I:$I,$C150,'2013Figures'!$B:$B,"BrokerToCy",'2013Figures'!$G:$G,"E1",'2013Figures'!$E:$E,$B$1)</f>
        <v>0</v>
      </c>
      <c r="F150" s="9">
        <f>SUMIFS('2013Figures'!$J:$J,'2013Figures'!$C:$C,$A150,'2013Figures'!$H:$H,$B150,'2013Figures'!$I:$I,$C150,'2013Figures'!$B:$B,"BrokerToCy",'2013Figures'!$G:$G,"P1",'2013Figures'!$E:$E,$B$1)</f>
        <v>0</v>
      </c>
      <c r="G150" s="9">
        <f>SUMIFS('2013Figures'!$J:$J,'2013Figures'!$C:$C,$A150,'2013Figures'!$H:$H,$B150,'2013Figures'!$I:$I,$C150,'2013Figures'!$B:$B,"CyToBroker",'2013Figures'!$G:$G,"E1",'2013Figures'!$E:$E,$B$1)</f>
        <v>0</v>
      </c>
      <c r="H150" s="9">
        <f>SUMIFS('2013Figures'!$J:$J,'2013Figures'!$C:$C,$A150,'2013Figures'!$H:$H,$B150,'2013Figures'!$I:$I,$C150,'2013Figures'!$B:$B,"CyToBroker",'2013Figures'!$G:$G,"P1",'2013Figures'!$E:$E,$B$1)</f>
        <v>0</v>
      </c>
      <c r="I150" s="30"/>
      <c r="J150" s="31">
        <v>201301</v>
      </c>
      <c r="K150" s="30"/>
      <c r="L150" s="42">
        <f>SUMIFS('2012Figures'!$J:$J,'2012Figures'!$C:$C,$A150,'2012Figures'!$H:$H,$B150,'2012Figures'!$I:$I,$C150,'2012Figures'!$E:$E,$B$1)</f>
        <v>0</v>
      </c>
      <c r="M150" s="52">
        <f>SUMIFS('2012Figures'!$J:$J,'2012Figures'!$C:$C,$A150,'2012Figures'!$H:$H,$B150,'2012Figures'!$I:$I,$C150,'2012Figures'!$B:$B,"BrokerToCy",'2012Figures'!$G:$G,"E1",'2012Figures'!$E:$E,$B$1)</f>
        <v>0</v>
      </c>
      <c r="N150" s="52">
        <f>SUMIFS('2012Figures'!$J:$J,'2012Figures'!$C:$C,$A150,'2012Figures'!$H:$H,$B150,'2012Figures'!$I:$I,$C150,'2012Figures'!$B:$B,"BrokerToCy",'2012Figures'!$G:$G,"P1",'2012Figures'!$E:$E,$B$1)</f>
        <v>0</v>
      </c>
      <c r="O150" s="52">
        <f>SUMIFS('2012Figures'!$J:$J,'2012Figures'!$C:$C,$A150,'2012Figures'!$H:$H,$B150,'2012Figures'!$I:$I,$C150,'2012Figures'!$B:$B,"CyToBroker",'2012Figures'!$G:$G,"E1",'2012Figures'!$E:$E,$B$1)</f>
        <v>0</v>
      </c>
      <c r="P150" s="52">
        <f>SUMIFS('2012Figures'!$J:$J,'2012Figures'!$C:$C,$A150,'2012Figures'!$H:$H,$B150,'2012Figures'!$I:$I,$C150,'2012Figures'!$B:$B,"CyToBroker",'2012Figures'!$G:$G,"P1",'2012Figures'!$E:$E,$B$1)</f>
        <v>0</v>
      </c>
      <c r="Q150" s="30"/>
      <c r="R150" s="46" t="str">
        <f t="shared" si="18"/>
        <v/>
      </c>
      <c r="S150" s="46" t="str">
        <f t="shared" si="18"/>
        <v/>
      </c>
      <c r="T150" s="46" t="str">
        <f t="shared" si="18"/>
        <v/>
      </c>
      <c r="U150" s="46" t="str">
        <f t="shared" si="18"/>
        <v/>
      </c>
      <c r="V150" s="46" t="str">
        <f t="shared" si="18"/>
        <v/>
      </c>
    </row>
    <row r="151" spans="1:22" x14ac:dyDescent="0.2">
      <c r="A151" s="1">
        <v>109</v>
      </c>
      <c r="B151" s="1" t="s">
        <v>99</v>
      </c>
      <c r="C151" s="8">
        <v>1</v>
      </c>
      <c r="D151" s="29">
        <f>SUMIFS('2013Figures'!$J:$J,'2013Figures'!$C:$C,$A151,'2013Figures'!$H:$H,$B151,'2013Figures'!$I:$I,$C151,'2013Figures'!$E:$E,$B$1)</f>
        <v>0</v>
      </c>
      <c r="E151" s="9">
        <f>SUMIFS('2013Figures'!$J:$J,'2013Figures'!$C:$C,$A151,'2013Figures'!$H:$H,$B151,'2013Figures'!$I:$I,$C151,'2013Figures'!$B:$B,"BrokerToCy",'2013Figures'!$G:$G,"E1",'2013Figures'!$E:$E,$B$1)</f>
        <v>0</v>
      </c>
      <c r="F151" s="9">
        <f>SUMIFS('2013Figures'!$J:$J,'2013Figures'!$C:$C,$A151,'2013Figures'!$H:$H,$B151,'2013Figures'!$I:$I,$C151,'2013Figures'!$B:$B,"BrokerToCy",'2013Figures'!$G:$G,"P1",'2013Figures'!$E:$E,$B$1)</f>
        <v>0</v>
      </c>
      <c r="G151" s="9">
        <f>SUMIFS('2013Figures'!$J:$J,'2013Figures'!$C:$C,$A151,'2013Figures'!$H:$H,$B151,'2013Figures'!$I:$I,$C151,'2013Figures'!$B:$B,"CyToBroker",'2013Figures'!$G:$G,"E1",'2013Figures'!$E:$E,$B$1)</f>
        <v>0</v>
      </c>
      <c r="H151" s="9">
        <f>SUMIFS('2013Figures'!$J:$J,'2013Figures'!$C:$C,$A151,'2013Figures'!$H:$H,$B151,'2013Figures'!$I:$I,$C151,'2013Figures'!$B:$B,"CyToBroker",'2013Figures'!$G:$G,"P1",'2013Figures'!$E:$E,$B$1)</f>
        <v>0</v>
      </c>
      <c r="J151" s="8">
        <v>201201</v>
      </c>
      <c r="L151" s="42">
        <f>SUMIFS('2012Figures'!$J:$J,'2012Figures'!$C:$C,$A151,'2012Figures'!$H:$H,$B151,'2012Figures'!$I:$I,$C151,'2012Figures'!$E:$E,$B$1)</f>
        <v>0</v>
      </c>
      <c r="M151" s="52">
        <f>SUMIFS('2012Figures'!$J:$J,'2012Figures'!$C:$C,$A151,'2012Figures'!$H:$H,$B151,'2012Figures'!$I:$I,$C151,'2012Figures'!$B:$B,"BrokerToCy",'2012Figures'!$G:$G,"E1",'2012Figures'!$E:$E,$B$1)</f>
        <v>0</v>
      </c>
      <c r="N151" s="52">
        <f>SUMIFS('2012Figures'!$J:$J,'2012Figures'!$C:$C,$A151,'2012Figures'!$H:$H,$B151,'2012Figures'!$I:$I,$C151,'2012Figures'!$B:$B,"BrokerToCy",'2012Figures'!$G:$G,"P1",'2012Figures'!$E:$E,$B$1)</f>
        <v>0</v>
      </c>
      <c r="O151" s="52">
        <f>SUMIFS('2012Figures'!$J:$J,'2012Figures'!$C:$C,$A151,'2012Figures'!$H:$H,$B151,'2012Figures'!$I:$I,$C151,'2012Figures'!$B:$B,"CyToBroker",'2012Figures'!$G:$G,"E1",'2012Figures'!$E:$E,$B$1)</f>
        <v>0</v>
      </c>
      <c r="P151" s="52">
        <f>SUMIFS('2012Figures'!$J:$J,'2012Figures'!$C:$C,$A151,'2012Figures'!$H:$H,$B151,'2012Figures'!$I:$I,$C151,'2012Figures'!$B:$B,"CyToBroker",'2012Figures'!$G:$G,"P1",'2012Figures'!$E:$E,$B$1)</f>
        <v>0</v>
      </c>
      <c r="R151" s="46" t="str">
        <f t="shared" ref="R151:V214" si="23">IF(L151=0,"",ROUND(D151/L151-1,2))</f>
        <v/>
      </c>
      <c r="S151" s="46" t="str">
        <f t="shared" si="23"/>
        <v/>
      </c>
      <c r="T151" s="46" t="str">
        <f t="shared" si="23"/>
        <v/>
      </c>
      <c r="U151" s="46" t="str">
        <f t="shared" si="23"/>
        <v/>
      </c>
      <c r="V151" s="46" t="str">
        <f t="shared" si="23"/>
        <v/>
      </c>
    </row>
    <row r="152" spans="1:22" x14ac:dyDescent="0.2">
      <c r="A152" s="1">
        <v>109</v>
      </c>
      <c r="B152" s="1" t="s">
        <v>99</v>
      </c>
      <c r="D152" s="29">
        <f>SUMIFS('2013Figures'!$J:$J,'2013Figures'!$C:$C,$A152,'2013Figures'!$I:$I,"",'2013Figures'!$E:$E,$B$1)</f>
        <v>0</v>
      </c>
      <c r="E152" s="9">
        <f>SUMIFS('2013Figures'!$J:$J,'2013Figures'!$C:$C,$A152,'2013Figures'!$I:$I,"",'2013Figures'!$B:$B,"BrokerToCy",'2013Figures'!$G:$G,"E1",'2013Figures'!$E:$E,$B$1)</f>
        <v>0</v>
      </c>
      <c r="F152" s="9">
        <f>SUMIFS('2013Figures'!$J:$J,'2013Figures'!$C:$C,$A152,'2013Figures'!$I:$I,"",'2013Figures'!$B:$B,"BrokerToCy",'2013Figures'!$G:$G,"P1",'2013Figures'!$E:$E,$B$1)</f>
        <v>0</v>
      </c>
      <c r="G152" s="9">
        <f>SUMIFS('2013Figures'!$J:$J,'2013Figures'!$C:$C,$A152,'2013Figures'!$I:$I,"",'2013Figures'!$B:$B,"CyToBroker",'2013Figures'!$G:$G,"E1",'2013Figures'!$E:$E,$B$1)</f>
        <v>0</v>
      </c>
      <c r="H152" s="9">
        <f>SUMIFS('2013Figures'!$J:$J,'2013Figures'!$C:$C,$A152,'2013Figures'!$I:$I,"",'2013Figures'!$B:$B,"CyToBroker",'2013Figures'!$G:$G,"P1",'2013Figures'!$E:$E,$B$1)</f>
        <v>0</v>
      </c>
      <c r="J152" s="8" t="s">
        <v>131</v>
      </c>
      <c r="L152" s="42">
        <f>SUMIFS('2012Figures'!$J:$J,'2012Figures'!$C:$C,$A152,'2012Figures'!$I:$I,"",'2012Figures'!$E:$E,$B$1)</f>
        <v>0</v>
      </c>
      <c r="M152" s="52">
        <f>SUMIFS('2012Figures'!$J:$J,'2012Figures'!$C:$C,$A152,'2012Figures'!$I:$I,"",'2012Figures'!$B:$B,"BrokerToCy",'2012Figures'!$G:$G,"E1",'2012Figures'!$E:$E,$B$1)</f>
        <v>0</v>
      </c>
      <c r="N152" s="52">
        <f>SUMIFS('2012Figures'!$J:$J,'2012Figures'!$C:$C,$A152,'2012Figures'!$I:$I,"",'2012Figures'!$B:$B,"BrokerToCy",'2012Figures'!$G:$G,"P1",'2012Figures'!$E:$E,$B$1)</f>
        <v>0</v>
      </c>
      <c r="O152" s="52">
        <f>SUMIFS('2012Figures'!$J:$J,'2012Figures'!$C:$C,$A152,'2012Figures'!$I:$I,"",'2012Figures'!$B:$B,"CyToBroker",'2012Figures'!$G:$G,"E1",'2012Figures'!$E:$E,$B$1)</f>
        <v>0</v>
      </c>
      <c r="P152" s="52">
        <f>SUMIFS('2012Figures'!$J:$J,'2012Figures'!$C:$C,$A152,'2012Figures'!$I:$I,"",'2012Figures'!$B:$B,"CyToBroker",'2012Figures'!$G:$G,"P1",'2012Figures'!$E:$E,$B$1)</f>
        <v>0</v>
      </c>
      <c r="R152" s="46" t="str">
        <f t="shared" si="23"/>
        <v/>
      </c>
      <c r="S152" s="46" t="str">
        <f t="shared" si="23"/>
        <v/>
      </c>
      <c r="T152" s="46" t="str">
        <f t="shared" si="23"/>
        <v/>
      </c>
      <c r="U152" s="46" t="str">
        <f t="shared" si="23"/>
        <v/>
      </c>
      <c r="V152" s="46" t="str">
        <f t="shared" si="23"/>
        <v/>
      </c>
    </row>
    <row r="153" spans="1:22" x14ac:dyDescent="0.2">
      <c r="A153" s="21"/>
      <c r="B153" s="21" t="s">
        <v>92</v>
      </c>
      <c r="C153" s="22"/>
      <c r="D153" s="23">
        <f>SUM(E153:H153)</f>
        <v>0</v>
      </c>
      <c r="E153" s="23">
        <f>SUM(E147:E152)</f>
        <v>0</v>
      </c>
      <c r="F153" s="23">
        <f>SUM(F147:F152)</f>
        <v>0</v>
      </c>
      <c r="G153" s="23">
        <f>SUM(G147:G152)</f>
        <v>0</v>
      </c>
      <c r="H153" s="23">
        <f>SUM(H147:H152)</f>
        <v>0</v>
      </c>
      <c r="I153" s="21"/>
      <c r="J153" s="22"/>
      <c r="K153" s="21"/>
      <c r="L153" s="43">
        <f>SUM(M153:P153)</f>
        <v>0</v>
      </c>
      <c r="M153" s="43">
        <f>SUM(M147:M152)</f>
        <v>0</v>
      </c>
      <c r="N153" s="43">
        <f>SUM(N147:N152)</f>
        <v>0</v>
      </c>
      <c r="O153" s="43">
        <f>SUM(O147:O152)</f>
        <v>0</v>
      </c>
      <c r="P153" s="43">
        <f>SUM(P147:P152)</f>
        <v>0</v>
      </c>
      <c r="Q153" s="21"/>
      <c r="R153" s="21"/>
      <c r="S153" s="21"/>
      <c r="T153" s="21"/>
      <c r="U153" s="21"/>
      <c r="V153" s="21"/>
    </row>
    <row r="154" spans="1:22" x14ac:dyDescent="0.2">
      <c r="A154" s="28">
        <v>114</v>
      </c>
      <c r="B154" s="28" t="s">
        <v>62</v>
      </c>
      <c r="C154" s="17" t="s">
        <v>88</v>
      </c>
      <c r="D154" s="18">
        <f>SUMIFS('2013Figures'!$J:$J,'2013Figures'!$C:$C,$A154,'2013Figures'!$E:$E,$B$1)</f>
        <v>107112</v>
      </c>
      <c r="E154" s="18">
        <f>SUMIFS('2013Figures'!$J:$J,'2013Figures'!$C:$C,$A154,'2013Figures'!$B:$B,"BrokerToCy",'2013Figures'!$G:$G,"E1",'2013Figures'!$E:$E,$B$1)</f>
        <v>10</v>
      </c>
      <c r="F154" s="18">
        <f>SUMIFS('2013Figures'!$J:$J,'2013Figures'!$C:$C,$A154,'2013Figures'!$B:$B,"BrokerToCy",'2013Figures'!$G:$G,"P1",'2013Figures'!$E:$E,$B$1)</f>
        <v>0</v>
      </c>
      <c r="G154" s="18">
        <f>SUMIFS('2013Figures'!$J:$J,'2013Figures'!$C:$C,$A154,'2013Figures'!$B:$B,"CyToBroker",'2013Figures'!$G:$G,"E1",'2013Figures'!$E:$E,$B$1)</f>
        <v>107102</v>
      </c>
      <c r="H154" s="18">
        <f>SUMIFS('2013Figures'!$J:$J,'2013Figures'!$C:$C,$A154,'2013Figures'!$B:$B,"CyToBroker",'2013Figures'!$G:$G,"P1",'2013Figures'!$E:$E,$B$1)</f>
        <v>0</v>
      </c>
      <c r="I154" s="28"/>
      <c r="J154" s="17"/>
      <c r="K154" s="28"/>
      <c r="L154" s="50">
        <f>SUMIFS('2012Figures'!$J:$J,'2012Figures'!$C:$C,$A154,'2012Figures'!$E:$E,$B$1)</f>
        <v>193145</v>
      </c>
      <c r="M154" s="50">
        <f>SUMIFS('2012Figures'!$J:$J,'2012Figures'!$C:$C,$A154,'2012Figures'!$B:$B,"BrokerToCy",'2012Figures'!$G:$G,"E1",'2012Figures'!$E:$E,$B$1)</f>
        <v>0</v>
      </c>
      <c r="N154" s="50">
        <f>SUMIFS('2012Figures'!$J:$J,'2012Figures'!$C:$C,$A154,'2012Figures'!$B:$B,"BrokerToCy",'2012Figures'!$G:$G,"P1",'2012Figures'!$E:$E,$B$1)</f>
        <v>0</v>
      </c>
      <c r="O154" s="50">
        <f>SUMIFS('2012Figures'!$J:$J,'2012Figures'!$C:$C,$A154,'2012Figures'!$B:$B,"CyToBroker",'2012Figures'!$G:$G,"E1",'2012Figures'!$E:$E,$B$1)</f>
        <v>193145</v>
      </c>
      <c r="P154" s="50">
        <f>SUMIFS('2012Figures'!$J:$J,'2012Figures'!$C:$C,$A154,'2012Figures'!$B:$B,"CyToBroker",'2012Figures'!$G:$G,"P1",'2012Figures'!$E:$E,$B$1)</f>
        <v>0</v>
      </c>
      <c r="Q154" s="28"/>
      <c r="R154" s="46">
        <f t="shared" si="23"/>
        <v>-0.45</v>
      </c>
      <c r="S154" s="46" t="str">
        <f t="shared" si="23"/>
        <v/>
      </c>
      <c r="T154" s="46" t="str">
        <f t="shared" si="23"/>
        <v/>
      </c>
      <c r="U154" s="46">
        <f t="shared" si="23"/>
        <v>-0.45</v>
      </c>
      <c r="V154" s="46" t="str">
        <f t="shared" si="23"/>
        <v/>
      </c>
    </row>
    <row r="155" spans="1:22" x14ac:dyDescent="0.2">
      <c r="A155" s="1">
        <v>114</v>
      </c>
      <c r="B155" s="1">
        <v>6</v>
      </c>
      <c r="C155" s="8">
        <v>6</v>
      </c>
      <c r="D155" s="29">
        <f>SUMIFS('2013Figures'!$J:$J,'2013Figures'!$C:$C,$A155,'2013Figures'!$H:$H,$B155,'2013Figures'!$I:$I,$C155,'2013Figures'!$E:$E,$B$1)</f>
        <v>0</v>
      </c>
      <c r="E155" s="9">
        <f>SUMIFS('2013Figures'!$J:$J,'2013Figures'!$C:$C,$A155,'2013Figures'!$H:$H,$B155,'2013Figures'!$I:$I,$C155,'2013Figures'!$B:$B,"BrokerToCy",'2013Figures'!$G:$G,"E1",'2013Figures'!$E:$E,$B$1)</f>
        <v>0</v>
      </c>
      <c r="F155" s="9">
        <f>SUMIFS('2013Figures'!$J:$J,'2013Figures'!$C:$C,$A155,'2013Figures'!$H:$H,$B155,'2013Figures'!$I:$I,$C155,'2013Figures'!$B:$B,"BrokerToCy",'2013Figures'!$G:$G,"P1",'2013Figures'!$E:$E,$B$1)</f>
        <v>0</v>
      </c>
      <c r="G155" s="9">
        <f>SUMIFS('2013Figures'!$J:$J,'2013Figures'!$C:$C,$A155,'2013Figures'!$H:$H,$B155,'2013Figures'!$I:$I,$C155,'2013Figures'!$B:$B,"CyToBroker",'2013Figures'!$G:$G,"E1",'2013Figures'!$E:$E,$B$1)</f>
        <v>0</v>
      </c>
      <c r="H155" s="9">
        <f>SUMIFS('2013Figures'!$J:$J,'2013Figures'!$C:$C,$A155,'2013Figures'!$H:$H,$B155,'2013Figures'!$I:$I,$C155,'2013Figures'!$B:$B,"CyToBroker",'2013Figures'!$G:$G,"P1",'2013Figures'!$E:$E,$B$1)</f>
        <v>0</v>
      </c>
      <c r="J155" s="8" t="s">
        <v>146</v>
      </c>
      <c r="L155" s="42">
        <f>SUMIFS('2012Figures'!$J:$J,'2012Figures'!$C:$C,$A155,'2012Figures'!$H:$H,$B155,'2012Figures'!$I:$I,$C155,'2012Figures'!$E:$E,$B$1)</f>
        <v>0</v>
      </c>
      <c r="M155" s="52">
        <f>SUMIFS('2012Figures'!$J:$J,'2012Figures'!$C:$C,$A155,'2012Figures'!$H:$H,$B155,'2012Figures'!$I:$I,$C155,'2012Figures'!$B:$B,"BrokerToCy",'2012Figures'!$G:$G,"E1",'2012Figures'!$E:$E,$B$1)</f>
        <v>0</v>
      </c>
      <c r="N155" s="52">
        <f>SUMIFS('2012Figures'!$J:$J,'2012Figures'!$C:$C,$A155,'2012Figures'!$H:$H,$B155,'2012Figures'!$I:$I,$C155,'2012Figures'!$B:$B,"BrokerToCy",'2012Figures'!$G:$G,"P1",'2012Figures'!$E:$E,$B$1)</f>
        <v>0</v>
      </c>
      <c r="O155" s="52">
        <f>SUMIFS('2012Figures'!$J:$J,'2012Figures'!$C:$C,$A155,'2012Figures'!$H:$H,$B155,'2012Figures'!$I:$I,$C155,'2012Figures'!$B:$B,"CyToBroker",'2012Figures'!$G:$G,"E1",'2012Figures'!$E:$E,$B$1)</f>
        <v>0</v>
      </c>
      <c r="P155" s="52">
        <f>SUMIFS('2012Figures'!$J:$J,'2012Figures'!$C:$C,$A155,'2012Figures'!$H:$H,$B155,'2012Figures'!$I:$I,$C155,'2012Figures'!$B:$B,"CyToBroker",'2012Figures'!$G:$G,"P1",'2012Figures'!$E:$E,$B$1)</f>
        <v>0</v>
      </c>
      <c r="R155" s="46" t="str">
        <f t="shared" si="23"/>
        <v/>
      </c>
      <c r="S155" s="46" t="str">
        <f t="shared" si="23"/>
        <v/>
      </c>
      <c r="T155" s="46" t="str">
        <f t="shared" si="23"/>
        <v/>
      </c>
      <c r="U155" s="46" t="str">
        <f t="shared" si="23"/>
        <v/>
      </c>
      <c r="V155" s="46" t="str">
        <f t="shared" si="23"/>
        <v/>
      </c>
    </row>
    <row r="156" spans="1:22" x14ac:dyDescent="0.2">
      <c r="A156" s="1">
        <v>114</v>
      </c>
      <c r="B156" s="1" t="s">
        <v>62</v>
      </c>
      <c r="C156" s="8">
        <v>11</v>
      </c>
      <c r="D156" s="29">
        <f>SUMIFS('2013Figures'!$J:$J,'2013Figures'!$C:$C,$A156,'2013Figures'!$H:$H,$B156,'2013Figures'!$I:$I,$C156,'2013Figures'!$E:$E,$B$1)</f>
        <v>0</v>
      </c>
      <c r="E156" s="9">
        <f>SUMIFS('2013Figures'!$J:$J,'2013Figures'!$C:$C,$A156,'2013Figures'!$H:$H,$B156,'2013Figures'!$I:$I,$C156,'2013Figures'!$B:$B,"BrokerToCy",'2013Figures'!$G:$G,"E1",'2013Figures'!$E:$E,$B$1)</f>
        <v>0</v>
      </c>
      <c r="F156" s="9">
        <f>SUMIFS('2013Figures'!$J:$J,'2013Figures'!$C:$C,$A156,'2013Figures'!$H:$H,$B156,'2013Figures'!$I:$I,$C156,'2013Figures'!$B:$B,"BrokerToCy",'2013Figures'!$G:$G,"P1",'2013Figures'!$E:$E,$B$1)</f>
        <v>0</v>
      </c>
      <c r="G156" s="9">
        <f>SUMIFS('2013Figures'!$J:$J,'2013Figures'!$C:$C,$A156,'2013Figures'!$H:$H,$B156,'2013Figures'!$I:$I,$C156,'2013Figures'!$B:$B,"CyToBroker",'2013Figures'!$G:$G,"E1",'2013Figures'!$E:$E,$B$1)</f>
        <v>0</v>
      </c>
      <c r="H156" s="9">
        <f>SUMIFS('2013Figures'!$J:$J,'2013Figures'!$C:$C,$A156,'2013Figures'!$H:$H,$B156,'2013Figures'!$I:$I,$C156,'2013Figures'!$B:$B,"CyToBroker",'2013Figures'!$G:$G,"P1",'2013Figures'!$E:$E,$B$1)</f>
        <v>0</v>
      </c>
      <c r="L156" s="42">
        <f>SUMIFS('2012Figures'!$J:$J,'2012Figures'!$C:$C,$A156,'2012Figures'!$H:$H,$B156,'2012Figures'!$I:$I,$C156,'2012Figures'!$E:$E,$B$1)</f>
        <v>0</v>
      </c>
      <c r="M156" s="52">
        <f>SUMIFS('2012Figures'!$J:$J,'2012Figures'!$C:$C,$A156,'2012Figures'!$H:$H,$B156,'2012Figures'!$I:$I,$C156,'2012Figures'!$B:$B,"BrokerToCy",'2012Figures'!$G:$G,"E1",'2012Figures'!$E:$E,$B$1)</f>
        <v>0</v>
      </c>
      <c r="N156" s="52">
        <f>SUMIFS('2012Figures'!$J:$J,'2012Figures'!$C:$C,$A156,'2012Figures'!$H:$H,$B156,'2012Figures'!$I:$I,$C156,'2012Figures'!$B:$B,"BrokerToCy",'2012Figures'!$G:$G,"P1",'2012Figures'!$E:$E,$B$1)</f>
        <v>0</v>
      </c>
      <c r="O156" s="52">
        <f>SUMIFS('2012Figures'!$J:$J,'2012Figures'!$C:$C,$A156,'2012Figures'!$H:$H,$B156,'2012Figures'!$I:$I,$C156,'2012Figures'!$B:$B,"CyToBroker",'2012Figures'!$G:$G,"E1",'2012Figures'!$E:$E,$B$1)</f>
        <v>0</v>
      </c>
      <c r="P156" s="52">
        <f>SUMIFS('2012Figures'!$J:$J,'2012Figures'!$C:$C,$A156,'2012Figures'!$H:$H,$B156,'2012Figures'!$I:$I,$C156,'2012Figures'!$B:$B,"CyToBroker",'2012Figures'!$G:$G,"P1",'2012Figures'!$E:$E,$B$1)</f>
        <v>0</v>
      </c>
      <c r="R156" s="46" t="str">
        <f t="shared" si="23"/>
        <v/>
      </c>
      <c r="S156" s="46" t="str">
        <f t="shared" si="23"/>
        <v/>
      </c>
      <c r="T156" s="46" t="str">
        <f t="shared" si="23"/>
        <v/>
      </c>
      <c r="U156" s="46" t="str">
        <f t="shared" si="23"/>
        <v/>
      </c>
      <c r="V156" s="46" t="str">
        <f t="shared" si="23"/>
        <v/>
      </c>
    </row>
    <row r="157" spans="1:22" x14ac:dyDescent="0.2">
      <c r="A157" s="1">
        <v>114</v>
      </c>
      <c r="B157" s="1" t="s">
        <v>62</v>
      </c>
      <c r="C157" s="8">
        <v>10</v>
      </c>
      <c r="D157" s="29">
        <f>SUMIFS('2013Figures'!$J:$J,'2013Figures'!$C:$C,$A157,'2013Figures'!$H:$H,$B157,'2013Figures'!$I:$I,$C157,'2013Figures'!$E:$E,$B$1)</f>
        <v>0</v>
      </c>
      <c r="E157" s="9">
        <f>SUMIFS('2013Figures'!$J:$J,'2013Figures'!$C:$C,$A157,'2013Figures'!$H:$H,$B157,'2013Figures'!$I:$I,$C157,'2013Figures'!$B:$B,"BrokerToCy",'2013Figures'!$G:$G,"E1",'2013Figures'!$E:$E,$B$1)</f>
        <v>0</v>
      </c>
      <c r="F157" s="9">
        <f>SUMIFS('2013Figures'!$J:$J,'2013Figures'!$C:$C,$A157,'2013Figures'!$H:$H,$B157,'2013Figures'!$I:$I,$C157,'2013Figures'!$B:$B,"BrokerToCy",'2013Figures'!$G:$G,"P1",'2013Figures'!$E:$E,$B$1)</f>
        <v>0</v>
      </c>
      <c r="G157" s="9">
        <f>SUMIFS('2013Figures'!$J:$J,'2013Figures'!$C:$C,$A157,'2013Figures'!$H:$H,$B157,'2013Figures'!$I:$I,$C157,'2013Figures'!$B:$B,"CyToBroker",'2013Figures'!$G:$G,"E1",'2013Figures'!$E:$E,$B$1)</f>
        <v>0</v>
      </c>
      <c r="H157" s="9">
        <f>SUMIFS('2013Figures'!$J:$J,'2013Figures'!$C:$C,$A157,'2013Figures'!$H:$H,$B157,'2013Figures'!$I:$I,$C157,'2013Figures'!$B:$B,"CyToBroker",'2013Figures'!$G:$G,"P1",'2013Figures'!$E:$E,$B$1)</f>
        <v>0</v>
      </c>
      <c r="J157" s="8">
        <v>201501</v>
      </c>
      <c r="L157" s="42">
        <f>SUMIFS('2012Figures'!$J:$J,'2012Figures'!$C:$C,$A157,'2012Figures'!$H:$H,$B157,'2012Figures'!$I:$I,$C157,'2012Figures'!$E:$E,$B$1)</f>
        <v>0</v>
      </c>
      <c r="M157" s="52">
        <f>SUMIFS('2012Figures'!$J:$J,'2012Figures'!$C:$C,$A157,'2012Figures'!$H:$H,$B157,'2012Figures'!$I:$I,$C157,'2012Figures'!$B:$B,"BrokerToCy",'2012Figures'!$G:$G,"E1",'2012Figures'!$E:$E,$B$1)</f>
        <v>0</v>
      </c>
      <c r="N157" s="52">
        <f>SUMIFS('2012Figures'!$J:$J,'2012Figures'!$C:$C,$A157,'2012Figures'!$H:$H,$B157,'2012Figures'!$I:$I,$C157,'2012Figures'!$B:$B,"BrokerToCy",'2012Figures'!$G:$G,"P1",'2012Figures'!$E:$E,$B$1)</f>
        <v>0</v>
      </c>
      <c r="O157" s="52">
        <f>SUMIFS('2012Figures'!$J:$J,'2012Figures'!$C:$C,$A157,'2012Figures'!$H:$H,$B157,'2012Figures'!$I:$I,$C157,'2012Figures'!$B:$B,"CyToBroker",'2012Figures'!$G:$G,"E1",'2012Figures'!$E:$E,$B$1)</f>
        <v>0</v>
      </c>
      <c r="P157" s="52">
        <f>SUMIFS('2012Figures'!$J:$J,'2012Figures'!$C:$C,$A157,'2012Figures'!$H:$H,$B157,'2012Figures'!$I:$I,$C157,'2012Figures'!$B:$B,"CyToBroker",'2012Figures'!$G:$G,"P1",'2012Figures'!$E:$E,$B$1)</f>
        <v>0</v>
      </c>
      <c r="R157" s="46" t="str">
        <f t="shared" si="23"/>
        <v/>
      </c>
      <c r="S157" s="46" t="str">
        <f t="shared" si="23"/>
        <v/>
      </c>
      <c r="T157" s="46" t="str">
        <f t="shared" si="23"/>
        <v/>
      </c>
      <c r="U157" s="46" t="str">
        <f t="shared" si="23"/>
        <v/>
      </c>
      <c r="V157" s="46" t="str">
        <f t="shared" si="23"/>
        <v/>
      </c>
    </row>
    <row r="158" spans="1:22" x14ac:dyDescent="0.2">
      <c r="A158" s="1">
        <v>114</v>
      </c>
      <c r="B158" s="1" t="s">
        <v>62</v>
      </c>
      <c r="C158" s="8">
        <v>9</v>
      </c>
      <c r="D158" s="29">
        <f>SUMIFS('2013Figures'!$J:$J,'2013Figures'!$C:$C,$A158,'2013Figures'!$H:$H,$B158,'2013Figures'!$I:$I,$C158,'2013Figures'!$E:$E,$B$1)</f>
        <v>0</v>
      </c>
      <c r="E158" s="9">
        <f>SUMIFS('2013Figures'!$J:$J,'2013Figures'!$C:$C,$A158,'2013Figures'!$H:$H,$B158,'2013Figures'!$I:$I,$C158,'2013Figures'!$B:$B,"BrokerToCy",'2013Figures'!$G:$G,"E1",'2013Figures'!$E:$E,$B$1)</f>
        <v>0</v>
      </c>
      <c r="F158" s="9">
        <f>SUMIFS('2013Figures'!$J:$J,'2013Figures'!$C:$C,$A158,'2013Figures'!$H:$H,$B158,'2013Figures'!$I:$I,$C158,'2013Figures'!$B:$B,"BrokerToCy",'2013Figures'!$G:$G,"P1",'2013Figures'!$E:$E,$B$1)</f>
        <v>0</v>
      </c>
      <c r="G158" s="9">
        <f>SUMIFS('2013Figures'!$J:$J,'2013Figures'!$C:$C,$A158,'2013Figures'!$H:$H,$B158,'2013Figures'!$I:$I,$C158,'2013Figures'!$B:$B,"CyToBroker",'2013Figures'!$G:$G,"E1",'2013Figures'!$E:$E,$B$1)</f>
        <v>0</v>
      </c>
      <c r="H158" s="9">
        <f>SUMIFS('2013Figures'!$J:$J,'2013Figures'!$C:$C,$A158,'2013Figures'!$H:$H,$B158,'2013Figures'!$I:$I,$C158,'2013Figures'!$B:$B,"CyToBroker",'2013Figures'!$G:$G,"P1",'2013Figures'!$E:$E,$B$1)</f>
        <v>0</v>
      </c>
      <c r="J158" s="8">
        <v>201401</v>
      </c>
      <c r="L158" s="42">
        <f>SUMIFS('2012Figures'!$J:$J,'2012Figures'!$C:$C,$A158,'2012Figures'!$H:$H,$B158,'2012Figures'!$I:$I,$C158,'2012Figures'!$E:$E,$B$1)</f>
        <v>0</v>
      </c>
      <c r="M158" s="52">
        <f>SUMIFS('2012Figures'!$J:$J,'2012Figures'!$C:$C,$A158,'2012Figures'!$H:$H,$B158,'2012Figures'!$I:$I,$C158,'2012Figures'!$B:$B,"BrokerToCy",'2012Figures'!$G:$G,"E1",'2012Figures'!$E:$E,$B$1)</f>
        <v>0</v>
      </c>
      <c r="N158" s="52">
        <f>SUMIFS('2012Figures'!$J:$J,'2012Figures'!$C:$C,$A158,'2012Figures'!$H:$H,$B158,'2012Figures'!$I:$I,$C158,'2012Figures'!$B:$B,"BrokerToCy",'2012Figures'!$G:$G,"P1",'2012Figures'!$E:$E,$B$1)</f>
        <v>0</v>
      </c>
      <c r="O158" s="52">
        <f>SUMIFS('2012Figures'!$J:$J,'2012Figures'!$C:$C,$A158,'2012Figures'!$H:$H,$B158,'2012Figures'!$I:$I,$C158,'2012Figures'!$B:$B,"CyToBroker",'2012Figures'!$G:$G,"E1",'2012Figures'!$E:$E,$B$1)</f>
        <v>0</v>
      </c>
      <c r="P158" s="52">
        <f>SUMIFS('2012Figures'!$J:$J,'2012Figures'!$C:$C,$A158,'2012Figures'!$H:$H,$B158,'2012Figures'!$I:$I,$C158,'2012Figures'!$B:$B,"CyToBroker",'2012Figures'!$G:$G,"P1",'2012Figures'!$E:$E,$B$1)</f>
        <v>0</v>
      </c>
      <c r="R158" s="46" t="str">
        <f t="shared" si="23"/>
        <v/>
      </c>
      <c r="S158" s="46" t="str">
        <f t="shared" si="23"/>
        <v/>
      </c>
      <c r="T158" s="46" t="str">
        <f t="shared" si="23"/>
        <v/>
      </c>
      <c r="U158" s="46" t="str">
        <f t="shared" si="23"/>
        <v/>
      </c>
      <c r="V158" s="46" t="str">
        <f t="shared" si="23"/>
        <v/>
      </c>
    </row>
    <row r="159" spans="1:22" x14ac:dyDescent="0.2">
      <c r="A159" s="1">
        <v>114</v>
      </c>
      <c r="B159" s="1" t="s">
        <v>62</v>
      </c>
      <c r="C159" s="8">
        <v>8</v>
      </c>
      <c r="D159" s="29">
        <f>SUMIFS('2013Figures'!$J:$J,'2013Figures'!$C:$C,$A159,'2013Figures'!$H:$H,$B159,'2013Figures'!$I:$I,$C159,'2013Figures'!$E:$E,$B$1)</f>
        <v>12</v>
      </c>
      <c r="E159" s="9">
        <f>SUMIFS('2013Figures'!$J:$J,'2013Figures'!$C:$C,$A159,'2013Figures'!$H:$H,$B159,'2013Figures'!$I:$I,$C159,'2013Figures'!$B:$B,"BrokerToCy",'2013Figures'!$G:$G,"E1",'2013Figures'!$E:$E,$B$1)</f>
        <v>0</v>
      </c>
      <c r="F159" s="9">
        <f>SUMIFS('2013Figures'!$J:$J,'2013Figures'!$C:$C,$A159,'2013Figures'!$H:$H,$B159,'2013Figures'!$I:$I,$C159,'2013Figures'!$B:$B,"BrokerToCy",'2013Figures'!$G:$G,"P1",'2013Figures'!$E:$E,$B$1)</f>
        <v>0</v>
      </c>
      <c r="G159" s="9">
        <f>SUMIFS('2013Figures'!$J:$J,'2013Figures'!$C:$C,$A159,'2013Figures'!$H:$H,$B159,'2013Figures'!$I:$I,$C159,'2013Figures'!$B:$B,"CyToBroker",'2013Figures'!$G:$G,"E1",'2013Figures'!$E:$E,$B$1)</f>
        <v>12</v>
      </c>
      <c r="H159" s="9">
        <f>SUMIFS('2013Figures'!$J:$J,'2013Figures'!$C:$C,$A159,'2013Figures'!$H:$H,$B159,'2013Figures'!$I:$I,$C159,'2013Figures'!$B:$B,"CyToBroker",'2013Figures'!$G:$G,"P1",'2013Figures'!$E:$E,$B$1)</f>
        <v>0</v>
      </c>
      <c r="I159" s="30"/>
      <c r="J159" s="31">
        <v>201301</v>
      </c>
      <c r="K159" s="30"/>
      <c r="L159" s="42">
        <f>SUMIFS('2012Figures'!$J:$J,'2012Figures'!$C:$C,$A159,'2012Figures'!$H:$H,$B159,'2012Figures'!$I:$I,$C159,'2012Figures'!$E:$E,$B$1)</f>
        <v>0</v>
      </c>
      <c r="M159" s="52">
        <f>SUMIFS('2012Figures'!$J:$J,'2012Figures'!$C:$C,$A159,'2012Figures'!$H:$H,$B159,'2012Figures'!$I:$I,$C159,'2012Figures'!$B:$B,"BrokerToCy",'2012Figures'!$G:$G,"E1",'2012Figures'!$E:$E,$B$1)</f>
        <v>0</v>
      </c>
      <c r="N159" s="52">
        <f>SUMIFS('2012Figures'!$J:$J,'2012Figures'!$C:$C,$A159,'2012Figures'!$H:$H,$B159,'2012Figures'!$I:$I,$C159,'2012Figures'!$B:$B,"BrokerToCy",'2012Figures'!$G:$G,"P1",'2012Figures'!$E:$E,$B$1)</f>
        <v>0</v>
      </c>
      <c r="O159" s="52">
        <f>SUMIFS('2012Figures'!$J:$J,'2012Figures'!$C:$C,$A159,'2012Figures'!$H:$H,$B159,'2012Figures'!$I:$I,$C159,'2012Figures'!$B:$B,"CyToBroker",'2012Figures'!$G:$G,"E1",'2012Figures'!$E:$E,$B$1)</f>
        <v>0</v>
      </c>
      <c r="P159" s="52">
        <f>SUMIFS('2012Figures'!$J:$J,'2012Figures'!$C:$C,$A159,'2012Figures'!$H:$H,$B159,'2012Figures'!$I:$I,$C159,'2012Figures'!$B:$B,"CyToBroker",'2012Figures'!$G:$G,"P1",'2012Figures'!$E:$E,$B$1)</f>
        <v>0</v>
      </c>
      <c r="Q159" s="30"/>
      <c r="R159" s="46" t="str">
        <f t="shared" si="23"/>
        <v/>
      </c>
      <c r="S159" s="46" t="str">
        <f t="shared" si="23"/>
        <v/>
      </c>
      <c r="T159" s="46" t="str">
        <f t="shared" si="23"/>
        <v/>
      </c>
      <c r="U159" s="46" t="str">
        <f t="shared" si="23"/>
        <v/>
      </c>
      <c r="V159" s="46" t="str">
        <f t="shared" si="23"/>
        <v/>
      </c>
    </row>
    <row r="160" spans="1:22" x14ac:dyDescent="0.2">
      <c r="A160" s="1">
        <v>114</v>
      </c>
      <c r="B160" s="1" t="s">
        <v>62</v>
      </c>
      <c r="C160" s="8">
        <v>7</v>
      </c>
      <c r="D160" s="29">
        <f>SUMIFS('2013Figures'!$J:$J,'2013Figures'!$C:$C,$A160,'2013Figures'!$H:$H,$B160,'2013Figures'!$I:$I,$C160,'2013Figures'!$E:$E,$B$1)</f>
        <v>0</v>
      </c>
      <c r="E160" s="9">
        <f>SUMIFS('2013Figures'!$J:$J,'2013Figures'!$C:$C,$A160,'2013Figures'!$H:$H,$B160,'2013Figures'!$I:$I,$C160,'2013Figures'!$B:$B,"BrokerToCy",'2013Figures'!$G:$G,"E1",'2013Figures'!$E:$E,$B$1)</f>
        <v>0</v>
      </c>
      <c r="F160" s="9">
        <f>SUMIFS('2013Figures'!$J:$J,'2013Figures'!$C:$C,$A160,'2013Figures'!$H:$H,$B160,'2013Figures'!$I:$I,$C160,'2013Figures'!$B:$B,"BrokerToCy",'2013Figures'!$G:$G,"P1",'2013Figures'!$E:$E,$B$1)</f>
        <v>0</v>
      </c>
      <c r="G160" s="9">
        <f>SUMIFS('2013Figures'!$J:$J,'2013Figures'!$C:$C,$A160,'2013Figures'!$H:$H,$B160,'2013Figures'!$I:$I,$C160,'2013Figures'!$B:$B,"CyToBroker",'2013Figures'!$G:$G,"E1",'2013Figures'!$E:$E,$B$1)</f>
        <v>0</v>
      </c>
      <c r="H160" s="9">
        <f>SUMIFS('2013Figures'!$J:$J,'2013Figures'!$C:$C,$A160,'2013Figures'!$H:$H,$B160,'2013Figures'!$I:$I,$C160,'2013Figures'!$B:$B,"CyToBroker",'2013Figures'!$G:$G,"P1",'2013Figures'!$E:$E,$B$1)</f>
        <v>0</v>
      </c>
      <c r="J160" s="8">
        <v>201201</v>
      </c>
      <c r="L160" s="42">
        <f>SUMIFS('2012Figures'!$J:$J,'2012Figures'!$C:$C,$A160,'2012Figures'!$H:$H,$B160,'2012Figures'!$I:$I,$C160,'2012Figures'!$E:$E,$B$1)</f>
        <v>0</v>
      </c>
      <c r="M160" s="52">
        <f>SUMIFS('2012Figures'!$J:$J,'2012Figures'!$C:$C,$A160,'2012Figures'!$H:$H,$B160,'2012Figures'!$I:$I,$C160,'2012Figures'!$B:$B,"BrokerToCy",'2012Figures'!$G:$G,"E1",'2012Figures'!$E:$E,$B$1)</f>
        <v>0</v>
      </c>
      <c r="N160" s="52">
        <f>SUMIFS('2012Figures'!$J:$J,'2012Figures'!$C:$C,$A160,'2012Figures'!$H:$H,$B160,'2012Figures'!$I:$I,$C160,'2012Figures'!$B:$B,"BrokerToCy",'2012Figures'!$G:$G,"P1",'2012Figures'!$E:$E,$B$1)</f>
        <v>0</v>
      </c>
      <c r="O160" s="52">
        <f>SUMIFS('2012Figures'!$J:$J,'2012Figures'!$C:$C,$A160,'2012Figures'!$H:$H,$B160,'2012Figures'!$I:$I,$C160,'2012Figures'!$B:$B,"CyToBroker",'2012Figures'!$G:$G,"E1",'2012Figures'!$E:$E,$B$1)</f>
        <v>0</v>
      </c>
      <c r="P160" s="52">
        <f>SUMIFS('2012Figures'!$J:$J,'2012Figures'!$C:$C,$A160,'2012Figures'!$H:$H,$B160,'2012Figures'!$I:$I,$C160,'2012Figures'!$B:$B,"CyToBroker",'2012Figures'!$G:$G,"P1",'2012Figures'!$E:$E,$B$1)</f>
        <v>0</v>
      </c>
      <c r="R160" s="46" t="str">
        <f t="shared" si="23"/>
        <v/>
      </c>
      <c r="S160" s="46" t="str">
        <f t="shared" si="23"/>
        <v/>
      </c>
      <c r="T160" s="46" t="str">
        <f t="shared" si="23"/>
        <v/>
      </c>
      <c r="U160" s="46" t="str">
        <f t="shared" si="23"/>
        <v/>
      </c>
      <c r="V160" s="46" t="str">
        <f t="shared" si="23"/>
        <v/>
      </c>
    </row>
    <row r="161" spans="1:22" x14ac:dyDescent="0.2">
      <c r="A161" s="1">
        <v>114</v>
      </c>
      <c r="B161" s="1" t="s">
        <v>62</v>
      </c>
      <c r="C161" s="8">
        <v>6</v>
      </c>
      <c r="D161" s="29">
        <f>SUMIFS('2013Figures'!$J:$J,'2013Figures'!$C:$C,$A161,'2013Figures'!$H:$H,$B161,'2013Figures'!$I:$I,$C161,'2013Figures'!$E:$E,$B$1)</f>
        <v>9205</v>
      </c>
      <c r="E161" s="9">
        <f>SUMIFS('2013Figures'!$J:$J,'2013Figures'!$C:$C,$A161,'2013Figures'!$H:$H,$B161,'2013Figures'!$I:$I,$C161,'2013Figures'!$B:$B,"BrokerToCy",'2013Figures'!$G:$G,"E1",'2013Figures'!$E:$E,$B$1)</f>
        <v>0</v>
      </c>
      <c r="F161" s="9">
        <f>SUMIFS('2013Figures'!$J:$J,'2013Figures'!$C:$C,$A161,'2013Figures'!$H:$H,$B161,'2013Figures'!$I:$I,$C161,'2013Figures'!$B:$B,"BrokerToCy",'2013Figures'!$G:$G,"P1",'2013Figures'!$E:$E,$B$1)</f>
        <v>0</v>
      </c>
      <c r="G161" s="9">
        <f>SUMIFS('2013Figures'!$J:$J,'2013Figures'!$C:$C,$A161,'2013Figures'!$H:$H,$B161,'2013Figures'!$I:$I,$C161,'2013Figures'!$B:$B,"CyToBroker",'2013Figures'!$G:$G,"E1",'2013Figures'!$E:$E,$B$1)</f>
        <v>9205</v>
      </c>
      <c r="H161" s="9">
        <f>SUMIFS('2013Figures'!$J:$J,'2013Figures'!$C:$C,$A161,'2013Figures'!$H:$H,$B161,'2013Figures'!$I:$I,$C161,'2013Figures'!$B:$B,"CyToBroker",'2013Figures'!$G:$G,"P1",'2013Figures'!$E:$E,$B$1)</f>
        <v>0</v>
      </c>
      <c r="J161" s="8">
        <v>201101</v>
      </c>
      <c r="L161" s="42">
        <f>SUMIFS('2012Figures'!$J:$J,'2012Figures'!$C:$C,$A161,'2012Figures'!$H:$H,$B161,'2012Figures'!$I:$I,$C161,'2012Figures'!$E:$E,$B$1)</f>
        <v>2169</v>
      </c>
      <c r="M161" s="52">
        <f>SUMIFS('2012Figures'!$J:$J,'2012Figures'!$C:$C,$A161,'2012Figures'!$H:$H,$B161,'2012Figures'!$I:$I,$C161,'2012Figures'!$B:$B,"BrokerToCy",'2012Figures'!$G:$G,"E1",'2012Figures'!$E:$E,$B$1)</f>
        <v>0</v>
      </c>
      <c r="N161" s="52">
        <f>SUMIFS('2012Figures'!$J:$J,'2012Figures'!$C:$C,$A161,'2012Figures'!$H:$H,$B161,'2012Figures'!$I:$I,$C161,'2012Figures'!$B:$B,"BrokerToCy",'2012Figures'!$G:$G,"P1",'2012Figures'!$E:$E,$B$1)</f>
        <v>0</v>
      </c>
      <c r="O161" s="52">
        <f>SUMIFS('2012Figures'!$J:$J,'2012Figures'!$C:$C,$A161,'2012Figures'!$H:$H,$B161,'2012Figures'!$I:$I,$C161,'2012Figures'!$B:$B,"CyToBroker",'2012Figures'!$G:$G,"E1",'2012Figures'!$E:$E,$B$1)</f>
        <v>2169</v>
      </c>
      <c r="P161" s="52">
        <f>SUMIFS('2012Figures'!$J:$J,'2012Figures'!$C:$C,$A161,'2012Figures'!$H:$H,$B161,'2012Figures'!$I:$I,$C161,'2012Figures'!$B:$B,"CyToBroker",'2012Figures'!$G:$G,"P1",'2012Figures'!$E:$E,$B$1)</f>
        <v>0</v>
      </c>
      <c r="R161" s="46">
        <f t="shared" si="23"/>
        <v>3.24</v>
      </c>
      <c r="S161" s="46" t="str">
        <f t="shared" si="23"/>
        <v/>
      </c>
      <c r="T161" s="46" t="str">
        <f t="shared" si="23"/>
        <v/>
      </c>
      <c r="U161" s="46">
        <f t="shared" si="23"/>
        <v>3.24</v>
      </c>
      <c r="V161" s="46" t="str">
        <f t="shared" si="23"/>
        <v/>
      </c>
    </row>
    <row r="162" spans="1:22" x14ac:dyDescent="0.2">
      <c r="A162" s="1">
        <v>114</v>
      </c>
      <c r="B162" s="1" t="s">
        <v>62</v>
      </c>
      <c r="C162" s="8">
        <v>5</v>
      </c>
      <c r="D162" s="29">
        <f>SUMIFS('2013Figures'!$J:$J,'2013Figures'!$C:$C,$A162,'2013Figures'!$H:$H,$B162,'2013Figures'!$I:$I,$C162,'2013Figures'!$E:$E,$B$1)</f>
        <v>0</v>
      </c>
      <c r="E162" s="9">
        <f>SUMIFS('2013Figures'!$J:$J,'2013Figures'!$C:$C,$A162,'2013Figures'!$H:$H,$B162,'2013Figures'!$I:$I,$C162,'2013Figures'!$B:$B,"BrokerToCy",'2013Figures'!$G:$G,"E1",'2013Figures'!$E:$E,$B$1)</f>
        <v>0</v>
      </c>
      <c r="F162" s="9">
        <f>SUMIFS('2013Figures'!$J:$J,'2013Figures'!$C:$C,$A162,'2013Figures'!$H:$H,$B162,'2013Figures'!$I:$I,$C162,'2013Figures'!$B:$B,"BrokerToCy",'2013Figures'!$G:$G,"P1",'2013Figures'!$E:$E,$B$1)</f>
        <v>0</v>
      </c>
      <c r="G162" s="9">
        <f>SUMIFS('2013Figures'!$J:$J,'2013Figures'!$C:$C,$A162,'2013Figures'!$H:$H,$B162,'2013Figures'!$I:$I,$C162,'2013Figures'!$B:$B,"CyToBroker",'2013Figures'!$G:$G,"E1",'2013Figures'!$E:$E,$B$1)</f>
        <v>0</v>
      </c>
      <c r="H162" s="9">
        <f>SUMIFS('2013Figures'!$J:$J,'2013Figures'!$C:$C,$A162,'2013Figures'!$H:$H,$B162,'2013Figures'!$I:$I,$C162,'2013Figures'!$B:$B,"CyToBroker",'2013Figures'!$G:$G,"P1",'2013Figures'!$E:$E,$B$1)</f>
        <v>0</v>
      </c>
      <c r="J162" s="8">
        <v>201001</v>
      </c>
      <c r="L162" s="42">
        <f>SUMIFS('2012Figures'!$J:$J,'2012Figures'!$C:$C,$A162,'2012Figures'!$H:$H,$B162,'2012Figures'!$I:$I,$C162,'2012Figures'!$E:$E,$B$1)</f>
        <v>0</v>
      </c>
      <c r="M162" s="52">
        <f>SUMIFS('2012Figures'!$J:$J,'2012Figures'!$C:$C,$A162,'2012Figures'!$H:$H,$B162,'2012Figures'!$I:$I,$C162,'2012Figures'!$B:$B,"BrokerToCy",'2012Figures'!$G:$G,"E1",'2012Figures'!$E:$E,$B$1)</f>
        <v>0</v>
      </c>
      <c r="N162" s="52">
        <f>SUMIFS('2012Figures'!$J:$J,'2012Figures'!$C:$C,$A162,'2012Figures'!$H:$H,$B162,'2012Figures'!$I:$I,$C162,'2012Figures'!$B:$B,"BrokerToCy",'2012Figures'!$G:$G,"P1",'2012Figures'!$E:$E,$B$1)</f>
        <v>0</v>
      </c>
      <c r="O162" s="52">
        <f>SUMIFS('2012Figures'!$J:$J,'2012Figures'!$C:$C,$A162,'2012Figures'!$H:$H,$B162,'2012Figures'!$I:$I,$C162,'2012Figures'!$B:$B,"CyToBroker",'2012Figures'!$G:$G,"E1",'2012Figures'!$E:$E,$B$1)</f>
        <v>0</v>
      </c>
      <c r="P162" s="52">
        <f>SUMIFS('2012Figures'!$J:$J,'2012Figures'!$C:$C,$A162,'2012Figures'!$H:$H,$B162,'2012Figures'!$I:$I,$C162,'2012Figures'!$B:$B,"CyToBroker",'2012Figures'!$G:$G,"P1",'2012Figures'!$E:$E,$B$1)</f>
        <v>0</v>
      </c>
      <c r="R162" s="46" t="str">
        <f t="shared" si="23"/>
        <v/>
      </c>
      <c r="S162" s="46" t="str">
        <f t="shared" si="23"/>
        <v/>
      </c>
      <c r="T162" s="46" t="str">
        <f t="shared" si="23"/>
        <v/>
      </c>
      <c r="U162" s="46" t="str">
        <f t="shared" si="23"/>
        <v/>
      </c>
      <c r="V162" s="46" t="str">
        <f t="shared" si="23"/>
        <v/>
      </c>
    </row>
    <row r="163" spans="1:22" x14ac:dyDescent="0.2">
      <c r="A163" s="1">
        <v>114</v>
      </c>
      <c r="B163" s="1" t="s">
        <v>62</v>
      </c>
      <c r="C163" s="8">
        <v>4</v>
      </c>
      <c r="D163" s="29">
        <f>SUMIFS('2013Figures'!$J:$J,'2013Figures'!$C:$C,$A163,'2013Figures'!$H:$H,$B163,'2013Figures'!$I:$I,$C163,'2013Figures'!$E:$E,$B$1)</f>
        <v>21748</v>
      </c>
      <c r="E163" s="9">
        <f>SUMIFS('2013Figures'!$J:$J,'2013Figures'!$C:$C,$A163,'2013Figures'!$H:$H,$B163,'2013Figures'!$I:$I,$C163,'2013Figures'!$B:$B,"BrokerToCy",'2013Figures'!$G:$G,"E1",'2013Figures'!$E:$E,$B$1)</f>
        <v>0</v>
      </c>
      <c r="F163" s="9">
        <f>SUMIFS('2013Figures'!$J:$J,'2013Figures'!$C:$C,$A163,'2013Figures'!$H:$H,$B163,'2013Figures'!$I:$I,$C163,'2013Figures'!$B:$B,"BrokerToCy",'2013Figures'!$G:$G,"P1",'2013Figures'!$E:$E,$B$1)</f>
        <v>0</v>
      </c>
      <c r="G163" s="9">
        <f>SUMIFS('2013Figures'!$J:$J,'2013Figures'!$C:$C,$A163,'2013Figures'!$H:$H,$B163,'2013Figures'!$I:$I,$C163,'2013Figures'!$B:$B,"CyToBroker",'2013Figures'!$G:$G,"E1",'2013Figures'!$E:$E,$B$1)</f>
        <v>21748</v>
      </c>
      <c r="H163" s="9">
        <f>SUMIFS('2013Figures'!$J:$J,'2013Figures'!$C:$C,$A163,'2013Figures'!$H:$H,$B163,'2013Figures'!$I:$I,$C163,'2013Figures'!$B:$B,"CyToBroker",'2013Figures'!$G:$G,"P1",'2013Figures'!$E:$E,$B$1)</f>
        <v>0</v>
      </c>
      <c r="J163" s="8">
        <v>200901</v>
      </c>
      <c r="L163" s="42">
        <f>SUMIFS('2012Figures'!$J:$J,'2012Figures'!$C:$C,$A163,'2012Figures'!$H:$H,$B163,'2012Figures'!$I:$I,$C163,'2012Figures'!$E:$E,$B$1)</f>
        <v>46480</v>
      </c>
      <c r="M163" s="52">
        <f>SUMIFS('2012Figures'!$J:$J,'2012Figures'!$C:$C,$A163,'2012Figures'!$H:$H,$B163,'2012Figures'!$I:$I,$C163,'2012Figures'!$B:$B,"BrokerToCy",'2012Figures'!$G:$G,"E1",'2012Figures'!$E:$E,$B$1)</f>
        <v>0</v>
      </c>
      <c r="N163" s="52">
        <f>SUMIFS('2012Figures'!$J:$J,'2012Figures'!$C:$C,$A163,'2012Figures'!$H:$H,$B163,'2012Figures'!$I:$I,$C163,'2012Figures'!$B:$B,"BrokerToCy",'2012Figures'!$G:$G,"P1",'2012Figures'!$E:$E,$B$1)</f>
        <v>0</v>
      </c>
      <c r="O163" s="52">
        <f>SUMIFS('2012Figures'!$J:$J,'2012Figures'!$C:$C,$A163,'2012Figures'!$H:$H,$B163,'2012Figures'!$I:$I,$C163,'2012Figures'!$B:$B,"CyToBroker",'2012Figures'!$G:$G,"E1",'2012Figures'!$E:$E,$B$1)</f>
        <v>46480</v>
      </c>
      <c r="P163" s="52">
        <f>SUMIFS('2012Figures'!$J:$J,'2012Figures'!$C:$C,$A163,'2012Figures'!$H:$H,$B163,'2012Figures'!$I:$I,$C163,'2012Figures'!$B:$B,"CyToBroker",'2012Figures'!$G:$G,"P1",'2012Figures'!$E:$E,$B$1)</f>
        <v>0</v>
      </c>
      <c r="R163" s="46">
        <f t="shared" si="23"/>
        <v>-0.53</v>
      </c>
      <c r="S163" s="46" t="str">
        <f t="shared" si="23"/>
        <v/>
      </c>
      <c r="T163" s="46" t="str">
        <f t="shared" si="23"/>
        <v/>
      </c>
      <c r="U163" s="46">
        <f t="shared" si="23"/>
        <v>-0.53</v>
      </c>
      <c r="V163" s="46" t="str">
        <f t="shared" si="23"/>
        <v/>
      </c>
    </row>
    <row r="164" spans="1:22" x14ac:dyDescent="0.2">
      <c r="A164" s="1">
        <v>114</v>
      </c>
      <c r="B164" s="1" t="s">
        <v>62</v>
      </c>
      <c r="C164" s="8">
        <v>3</v>
      </c>
      <c r="D164" s="29">
        <f>SUMIFS('2013Figures'!$J:$J,'2013Figures'!$C:$C,$A164,'2013Figures'!$H:$H,$B164,'2013Figures'!$I:$I,$C164,'2013Figures'!$E:$E,$B$1)</f>
        <v>0</v>
      </c>
      <c r="E164" s="9">
        <f>SUMIFS('2013Figures'!$J:$J,'2013Figures'!$C:$C,$A164,'2013Figures'!$H:$H,$B164,'2013Figures'!$I:$I,$C164,'2013Figures'!$B:$B,"BrokerToCy",'2013Figures'!$G:$G,"E1",'2013Figures'!$E:$E,$B$1)</f>
        <v>0</v>
      </c>
      <c r="F164" s="9">
        <f>SUMIFS('2013Figures'!$J:$J,'2013Figures'!$C:$C,$A164,'2013Figures'!$H:$H,$B164,'2013Figures'!$I:$I,$C164,'2013Figures'!$B:$B,"BrokerToCy",'2013Figures'!$G:$G,"P1",'2013Figures'!$E:$E,$B$1)</f>
        <v>0</v>
      </c>
      <c r="G164" s="9">
        <f>SUMIFS('2013Figures'!$J:$J,'2013Figures'!$C:$C,$A164,'2013Figures'!$H:$H,$B164,'2013Figures'!$I:$I,$C164,'2013Figures'!$B:$B,"CyToBroker",'2013Figures'!$G:$G,"E1",'2013Figures'!$E:$E,$B$1)</f>
        <v>0</v>
      </c>
      <c r="H164" s="9">
        <f>SUMIFS('2013Figures'!$J:$J,'2013Figures'!$C:$C,$A164,'2013Figures'!$H:$H,$B164,'2013Figures'!$I:$I,$C164,'2013Figures'!$B:$B,"CyToBroker",'2013Figures'!$G:$G,"P1",'2013Figures'!$E:$E,$B$1)</f>
        <v>0</v>
      </c>
      <c r="J164" s="8">
        <v>200801</v>
      </c>
      <c r="L164" s="42">
        <f>SUMIFS('2012Figures'!$J:$J,'2012Figures'!$C:$C,$A164,'2012Figures'!$H:$H,$B164,'2012Figures'!$I:$I,$C164,'2012Figures'!$E:$E,$B$1)</f>
        <v>0</v>
      </c>
      <c r="M164" s="52">
        <f>SUMIFS('2012Figures'!$J:$J,'2012Figures'!$C:$C,$A164,'2012Figures'!$H:$H,$B164,'2012Figures'!$I:$I,$C164,'2012Figures'!$B:$B,"BrokerToCy",'2012Figures'!$G:$G,"E1",'2012Figures'!$E:$E,$B$1)</f>
        <v>0</v>
      </c>
      <c r="N164" s="52">
        <f>SUMIFS('2012Figures'!$J:$J,'2012Figures'!$C:$C,$A164,'2012Figures'!$H:$H,$B164,'2012Figures'!$I:$I,$C164,'2012Figures'!$B:$B,"BrokerToCy",'2012Figures'!$G:$G,"P1",'2012Figures'!$E:$E,$B$1)</f>
        <v>0</v>
      </c>
      <c r="O164" s="52">
        <f>SUMIFS('2012Figures'!$J:$J,'2012Figures'!$C:$C,$A164,'2012Figures'!$H:$H,$B164,'2012Figures'!$I:$I,$C164,'2012Figures'!$B:$B,"CyToBroker",'2012Figures'!$G:$G,"E1",'2012Figures'!$E:$E,$B$1)</f>
        <v>0</v>
      </c>
      <c r="P164" s="52">
        <f>SUMIFS('2012Figures'!$J:$J,'2012Figures'!$C:$C,$A164,'2012Figures'!$H:$H,$B164,'2012Figures'!$I:$I,$C164,'2012Figures'!$B:$B,"CyToBroker",'2012Figures'!$G:$G,"P1",'2012Figures'!$E:$E,$B$1)</f>
        <v>0</v>
      </c>
      <c r="R164" s="46" t="str">
        <f t="shared" si="23"/>
        <v/>
      </c>
      <c r="S164" s="46" t="str">
        <f t="shared" si="23"/>
        <v/>
      </c>
      <c r="T164" s="46" t="str">
        <f t="shared" si="23"/>
        <v/>
      </c>
      <c r="U164" s="46" t="str">
        <f t="shared" si="23"/>
        <v/>
      </c>
      <c r="V164" s="46" t="str">
        <f t="shared" si="23"/>
        <v/>
      </c>
    </row>
    <row r="165" spans="1:22" x14ac:dyDescent="0.2">
      <c r="A165" s="1">
        <v>114</v>
      </c>
      <c r="B165" s="1" t="s">
        <v>62</v>
      </c>
      <c r="C165" s="8">
        <v>2</v>
      </c>
      <c r="D165" s="29">
        <f>SUMIFS('2013Figures'!$J:$J,'2013Figures'!$C:$C,$A165,'2013Figures'!$H:$H,$B165,'2013Figures'!$I:$I,$C165,'2013Figures'!$E:$E,$B$1)</f>
        <v>0</v>
      </c>
      <c r="E165" s="9">
        <f>SUMIFS('2013Figures'!$J:$J,'2013Figures'!$C:$C,$A165,'2013Figures'!$H:$H,$B165,'2013Figures'!$I:$I,$C165,'2013Figures'!$B:$B,"BrokerToCy",'2013Figures'!$G:$G,"E1",'2013Figures'!$E:$E,$B$1)</f>
        <v>0</v>
      </c>
      <c r="F165" s="9">
        <f>SUMIFS('2013Figures'!$J:$J,'2013Figures'!$C:$C,$A165,'2013Figures'!$H:$H,$B165,'2013Figures'!$I:$I,$C165,'2013Figures'!$B:$B,"BrokerToCy",'2013Figures'!$G:$G,"P1",'2013Figures'!$E:$E,$B$1)</f>
        <v>0</v>
      </c>
      <c r="G165" s="9">
        <f>SUMIFS('2013Figures'!$J:$J,'2013Figures'!$C:$C,$A165,'2013Figures'!$H:$H,$B165,'2013Figures'!$I:$I,$C165,'2013Figures'!$B:$B,"CyToBroker",'2013Figures'!$G:$G,"E1",'2013Figures'!$E:$E,$B$1)</f>
        <v>0</v>
      </c>
      <c r="H165" s="9">
        <f>SUMIFS('2013Figures'!$J:$J,'2013Figures'!$C:$C,$A165,'2013Figures'!$H:$H,$B165,'2013Figures'!$I:$I,$C165,'2013Figures'!$B:$B,"CyToBroker",'2013Figures'!$G:$G,"P1",'2013Figures'!$E:$E,$B$1)</f>
        <v>0</v>
      </c>
      <c r="J165" s="8">
        <v>200701</v>
      </c>
      <c r="L165" s="42">
        <f>SUMIFS('2012Figures'!$J:$J,'2012Figures'!$C:$C,$A165,'2012Figures'!$H:$H,$B165,'2012Figures'!$I:$I,$C165,'2012Figures'!$E:$E,$B$1)</f>
        <v>0</v>
      </c>
      <c r="M165" s="52">
        <f>SUMIFS('2012Figures'!$J:$J,'2012Figures'!$C:$C,$A165,'2012Figures'!$H:$H,$B165,'2012Figures'!$I:$I,$C165,'2012Figures'!$B:$B,"BrokerToCy",'2012Figures'!$G:$G,"E1",'2012Figures'!$E:$E,$B$1)</f>
        <v>0</v>
      </c>
      <c r="N165" s="52">
        <f>SUMIFS('2012Figures'!$J:$J,'2012Figures'!$C:$C,$A165,'2012Figures'!$H:$H,$B165,'2012Figures'!$I:$I,$C165,'2012Figures'!$B:$B,"BrokerToCy",'2012Figures'!$G:$G,"P1",'2012Figures'!$E:$E,$B$1)</f>
        <v>0</v>
      </c>
      <c r="O165" s="52">
        <f>SUMIFS('2012Figures'!$J:$J,'2012Figures'!$C:$C,$A165,'2012Figures'!$H:$H,$B165,'2012Figures'!$I:$I,$C165,'2012Figures'!$B:$B,"CyToBroker",'2012Figures'!$G:$G,"E1",'2012Figures'!$E:$E,$B$1)</f>
        <v>0</v>
      </c>
      <c r="P165" s="52">
        <f>SUMIFS('2012Figures'!$J:$J,'2012Figures'!$C:$C,$A165,'2012Figures'!$H:$H,$B165,'2012Figures'!$I:$I,$C165,'2012Figures'!$B:$B,"CyToBroker",'2012Figures'!$G:$G,"P1",'2012Figures'!$E:$E,$B$1)</f>
        <v>0</v>
      </c>
      <c r="R165" s="46" t="str">
        <f t="shared" si="23"/>
        <v/>
      </c>
      <c r="S165" s="46" t="str">
        <f t="shared" si="23"/>
        <v/>
      </c>
      <c r="T165" s="46" t="str">
        <f t="shared" si="23"/>
        <v/>
      </c>
      <c r="U165" s="46" t="str">
        <f t="shared" si="23"/>
        <v/>
      </c>
      <c r="V165" s="46" t="str">
        <f t="shared" si="23"/>
        <v/>
      </c>
    </row>
    <row r="166" spans="1:22" x14ac:dyDescent="0.2">
      <c r="A166" s="1">
        <v>114</v>
      </c>
      <c r="B166" s="1" t="s">
        <v>62</v>
      </c>
      <c r="C166" s="8">
        <v>1</v>
      </c>
      <c r="D166" s="29">
        <f>SUMIFS('2013Figures'!$J:$J,'2013Figures'!$C:$C,$A166,'2013Figures'!$H:$H,$B166,'2013Figures'!$I:$I,$C166,'2013Figures'!$E:$E,$B$1)</f>
        <v>0</v>
      </c>
      <c r="E166" s="9">
        <f>SUMIFS('2013Figures'!$J:$J,'2013Figures'!$C:$C,$A166,'2013Figures'!$H:$H,$B166,'2013Figures'!$I:$I,$C166,'2013Figures'!$B:$B,"BrokerToCy",'2013Figures'!$G:$G,"E1",'2013Figures'!$E:$E,$B$1)</f>
        <v>0</v>
      </c>
      <c r="F166" s="9">
        <f>SUMIFS('2013Figures'!$J:$J,'2013Figures'!$C:$C,$A166,'2013Figures'!$H:$H,$B166,'2013Figures'!$I:$I,$C166,'2013Figures'!$B:$B,"BrokerToCy",'2013Figures'!$G:$G,"P1",'2013Figures'!$E:$E,$B$1)</f>
        <v>0</v>
      </c>
      <c r="G166" s="9">
        <f>SUMIFS('2013Figures'!$J:$J,'2013Figures'!$C:$C,$A166,'2013Figures'!$H:$H,$B166,'2013Figures'!$I:$I,$C166,'2013Figures'!$B:$B,"CyToBroker",'2013Figures'!$G:$G,"E1",'2013Figures'!$E:$E,$B$1)</f>
        <v>0</v>
      </c>
      <c r="H166" s="9">
        <f>SUMIFS('2013Figures'!$J:$J,'2013Figures'!$C:$C,$A166,'2013Figures'!$H:$H,$B166,'2013Figures'!$I:$I,$C166,'2013Figures'!$B:$B,"CyToBroker",'2013Figures'!$G:$G,"P1",'2013Figures'!$E:$E,$B$1)</f>
        <v>0</v>
      </c>
      <c r="J166" s="8">
        <v>200601</v>
      </c>
      <c r="L166" s="42">
        <f>SUMIFS('2012Figures'!$J:$J,'2012Figures'!$C:$C,$A166,'2012Figures'!$H:$H,$B166,'2012Figures'!$I:$I,$C166,'2012Figures'!$E:$E,$B$1)</f>
        <v>0</v>
      </c>
      <c r="M166" s="52">
        <f>SUMIFS('2012Figures'!$J:$J,'2012Figures'!$C:$C,$A166,'2012Figures'!$H:$H,$B166,'2012Figures'!$I:$I,$C166,'2012Figures'!$B:$B,"BrokerToCy",'2012Figures'!$G:$G,"E1",'2012Figures'!$E:$E,$B$1)</f>
        <v>0</v>
      </c>
      <c r="N166" s="52">
        <f>SUMIFS('2012Figures'!$J:$J,'2012Figures'!$C:$C,$A166,'2012Figures'!$H:$H,$B166,'2012Figures'!$I:$I,$C166,'2012Figures'!$B:$B,"BrokerToCy",'2012Figures'!$G:$G,"P1",'2012Figures'!$E:$E,$B$1)</f>
        <v>0</v>
      </c>
      <c r="O166" s="52">
        <f>SUMIFS('2012Figures'!$J:$J,'2012Figures'!$C:$C,$A166,'2012Figures'!$H:$H,$B166,'2012Figures'!$I:$I,$C166,'2012Figures'!$B:$B,"CyToBroker",'2012Figures'!$G:$G,"E1",'2012Figures'!$E:$E,$B$1)</f>
        <v>0</v>
      </c>
      <c r="P166" s="52">
        <f>SUMIFS('2012Figures'!$J:$J,'2012Figures'!$C:$C,$A166,'2012Figures'!$H:$H,$B166,'2012Figures'!$I:$I,$C166,'2012Figures'!$B:$B,"CyToBroker",'2012Figures'!$G:$G,"P1",'2012Figures'!$E:$E,$B$1)</f>
        <v>0</v>
      </c>
      <c r="R166" s="46" t="str">
        <f t="shared" si="23"/>
        <v/>
      </c>
      <c r="S166" s="46" t="str">
        <f t="shared" si="23"/>
        <v/>
      </c>
      <c r="T166" s="46" t="str">
        <f t="shared" si="23"/>
        <v/>
      </c>
      <c r="U166" s="46" t="str">
        <f t="shared" si="23"/>
        <v/>
      </c>
      <c r="V166" s="46" t="str">
        <f t="shared" si="23"/>
        <v/>
      </c>
    </row>
    <row r="167" spans="1:22" x14ac:dyDescent="0.2">
      <c r="A167" s="1">
        <v>114</v>
      </c>
      <c r="B167" s="1" t="s">
        <v>62</v>
      </c>
      <c r="D167" s="29">
        <f>SUMIFS('2013Figures'!$J:$J,'2013Figures'!$C:$C,$A167,'2013Figures'!$I:$I,"",'2013Figures'!$E:$E,$B$1)</f>
        <v>76147</v>
      </c>
      <c r="E167" s="9">
        <f>SUMIFS('2013Figures'!$J:$J,'2013Figures'!$C:$C,$A167,'2013Figures'!$I:$I,"",'2013Figures'!$B:$B,"BrokerToCy",'2013Figures'!$G:$G,"E1",'2013Figures'!$E:$E,$B$1)</f>
        <v>10</v>
      </c>
      <c r="F167" s="9">
        <f>SUMIFS('2013Figures'!$J:$J,'2013Figures'!$C:$C,$A167,'2013Figures'!$I:$I,"",'2013Figures'!$B:$B,"BrokerToCy",'2013Figures'!$G:$G,"P1",'2013Figures'!$E:$E,$B$1)</f>
        <v>0</v>
      </c>
      <c r="G167" s="9">
        <f>SUMIFS('2013Figures'!$J:$J,'2013Figures'!$C:$C,$A167,'2013Figures'!$I:$I,"",'2013Figures'!$B:$B,"CyToBroker",'2013Figures'!$G:$G,"E1",'2013Figures'!$E:$E,$B$1)</f>
        <v>76137</v>
      </c>
      <c r="H167" s="9">
        <f>SUMIFS('2013Figures'!$J:$J,'2013Figures'!$C:$C,$A167,'2013Figures'!$I:$I,"",'2013Figures'!$B:$B,"CyToBroker",'2013Figures'!$G:$G,"P1",'2013Figures'!$E:$E,$B$1)</f>
        <v>0</v>
      </c>
      <c r="J167" s="8" t="s">
        <v>131</v>
      </c>
      <c r="L167" s="42">
        <f>SUMIFS('2012Figures'!$J:$J,'2012Figures'!$C:$C,$A167,'2012Figures'!$I:$I,"",'2012Figures'!$E:$E,$B$1)</f>
        <v>144496</v>
      </c>
      <c r="M167" s="52">
        <f>SUMIFS('2012Figures'!$J:$J,'2012Figures'!$C:$C,$A167,'2012Figures'!$I:$I,"",'2012Figures'!$B:$B,"BrokerToCy",'2012Figures'!$G:$G,"E1",'2012Figures'!$E:$E,$B$1)</f>
        <v>0</v>
      </c>
      <c r="N167" s="52">
        <f>SUMIFS('2012Figures'!$J:$J,'2012Figures'!$C:$C,$A167,'2012Figures'!$I:$I,"",'2012Figures'!$B:$B,"BrokerToCy",'2012Figures'!$G:$G,"P1",'2012Figures'!$E:$E,$B$1)</f>
        <v>0</v>
      </c>
      <c r="O167" s="52">
        <f>SUMIFS('2012Figures'!$J:$J,'2012Figures'!$C:$C,$A167,'2012Figures'!$I:$I,"",'2012Figures'!$B:$B,"CyToBroker",'2012Figures'!$G:$G,"E1",'2012Figures'!$E:$E,$B$1)</f>
        <v>144496</v>
      </c>
      <c r="P167" s="52">
        <f>SUMIFS('2012Figures'!$J:$J,'2012Figures'!$C:$C,$A167,'2012Figures'!$I:$I,"",'2012Figures'!$B:$B,"CyToBroker",'2012Figures'!$G:$G,"P1",'2012Figures'!$E:$E,$B$1)</f>
        <v>0</v>
      </c>
      <c r="R167" s="46">
        <f t="shared" si="23"/>
        <v>-0.47</v>
      </c>
      <c r="S167" s="46" t="str">
        <f t="shared" si="23"/>
        <v/>
      </c>
      <c r="T167" s="46" t="str">
        <f t="shared" si="23"/>
        <v/>
      </c>
      <c r="U167" s="46">
        <f t="shared" si="23"/>
        <v>-0.47</v>
      </c>
      <c r="V167" s="46" t="str">
        <f t="shared" si="23"/>
        <v/>
      </c>
    </row>
    <row r="168" spans="1:22" x14ac:dyDescent="0.2">
      <c r="A168" s="21"/>
      <c r="B168" s="21" t="s">
        <v>92</v>
      </c>
      <c r="C168" s="22"/>
      <c r="D168" s="23">
        <f>SUM(E168:H168)</f>
        <v>107112</v>
      </c>
      <c r="E168" s="23">
        <f t="shared" ref="E168:H168" si="24">SUM(E155:E167)</f>
        <v>10</v>
      </c>
      <c r="F168" s="23">
        <f t="shared" si="24"/>
        <v>0</v>
      </c>
      <c r="G168" s="23">
        <f t="shared" si="24"/>
        <v>107102</v>
      </c>
      <c r="H168" s="23">
        <f t="shared" si="24"/>
        <v>0</v>
      </c>
      <c r="I168" s="21"/>
      <c r="J168" s="22"/>
      <c r="K168" s="21"/>
      <c r="L168" s="43">
        <f>SUM(M168:P168)</f>
        <v>193145</v>
      </c>
      <c r="M168" s="43">
        <f t="shared" ref="M168:P168" si="25">SUM(M155:M167)</f>
        <v>0</v>
      </c>
      <c r="N168" s="43">
        <f t="shared" si="25"/>
        <v>0</v>
      </c>
      <c r="O168" s="43">
        <f t="shared" si="25"/>
        <v>193145</v>
      </c>
      <c r="P168" s="43">
        <f t="shared" si="25"/>
        <v>0</v>
      </c>
      <c r="Q168" s="21"/>
      <c r="R168" s="21"/>
      <c r="S168" s="21"/>
      <c r="T168" s="21"/>
      <c r="U168" s="21"/>
      <c r="V168" s="21"/>
    </row>
    <row r="169" spans="1:22" x14ac:dyDescent="0.2">
      <c r="A169" s="28">
        <v>115</v>
      </c>
      <c r="B169" s="28" t="s">
        <v>23</v>
      </c>
      <c r="C169" s="17" t="s">
        <v>88</v>
      </c>
      <c r="D169" s="18">
        <f>SUMIFS('2013Figures'!$J:$J,'2013Figures'!$C:$C,$A169,'2013Figures'!$E:$E,$B$1)</f>
        <v>0</v>
      </c>
      <c r="E169" s="18">
        <f>SUMIFS('2013Figures'!$J:$J,'2013Figures'!$C:$C,$A169,'2013Figures'!$B:$B,"BrokerToCy",'2013Figures'!$G:$G,"E1",'2013Figures'!$E:$E,$B$1)</f>
        <v>0</v>
      </c>
      <c r="F169" s="18">
        <f>SUMIFS('2013Figures'!$J:$J,'2013Figures'!$C:$C,$A169,'2013Figures'!$B:$B,"BrokerToCy",'2013Figures'!$G:$G,"P1",'2013Figures'!$E:$E,$B$1)</f>
        <v>0</v>
      </c>
      <c r="G169" s="18">
        <f>SUMIFS('2013Figures'!$J:$J,'2013Figures'!$C:$C,$A169,'2013Figures'!$B:$B,"CyToBroker",'2013Figures'!$G:$G,"E1",'2013Figures'!$E:$E,$B$1)</f>
        <v>0</v>
      </c>
      <c r="H169" s="18">
        <f>SUMIFS('2013Figures'!$J:$J,'2013Figures'!$C:$C,$A169,'2013Figures'!$B:$B,"CyToBroker",'2013Figures'!$G:$G,"P1",'2013Figures'!$E:$E,$B$1)</f>
        <v>0</v>
      </c>
      <c r="I169" s="28"/>
      <c r="J169" s="17"/>
      <c r="K169" s="28"/>
      <c r="L169" s="50">
        <f>SUMIFS('2012Figures'!$J:$J,'2012Figures'!$C:$C,$A169,'2012Figures'!$E:$E,$B$1)</f>
        <v>0</v>
      </c>
      <c r="M169" s="50">
        <f>SUMIFS('2012Figures'!$J:$J,'2012Figures'!$C:$C,$A169,'2012Figures'!$B:$B,"BrokerToCy",'2012Figures'!$G:$G,"E1",'2012Figures'!$E:$E,$B$1)</f>
        <v>0</v>
      </c>
      <c r="N169" s="50">
        <f>SUMIFS('2012Figures'!$J:$J,'2012Figures'!$C:$C,$A169,'2012Figures'!$B:$B,"BrokerToCy",'2012Figures'!$G:$G,"P1",'2012Figures'!$E:$E,$B$1)</f>
        <v>0</v>
      </c>
      <c r="O169" s="50">
        <f>SUMIFS('2012Figures'!$J:$J,'2012Figures'!$C:$C,$A169,'2012Figures'!$B:$B,"CyToBroker",'2012Figures'!$G:$G,"E1",'2012Figures'!$E:$E,$B$1)</f>
        <v>0</v>
      </c>
      <c r="P169" s="50">
        <f>SUMIFS('2012Figures'!$J:$J,'2012Figures'!$C:$C,$A169,'2012Figures'!$B:$B,"CyToBroker",'2012Figures'!$G:$G,"P1",'2012Figures'!$E:$E,$B$1)</f>
        <v>0</v>
      </c>
      <c r="Q169" s="28"/>
      <c r="R169" s="46" t="str">
        <f t="shared" si="23"/>
        <v/>
      </c>
      <c r="S169" s="46" t="str">
        <f t="shared" si="23"/>
        <v/>
      </c>
      <c r="T169" s="46" t="str">
        <f t="shared" si="23"/>
        <v/>
      </c>
      <c r="U169" s="46" t="str">
        <f t="shared" si="23"/>
        <v/>
      </c>
      <c r="V169" s="46" t="str">
        <f t="shared" si="23"/>
        <v/>
      </c>
    </row>
    <row r="170" spans="1:22" x14ac:dyDescent="0.2">
      <c r="A170" s="1">
        <v>115</v>
      </c>
      <c r="B170" s="1" t="s">
        <v>23</v>
      </c>
      <c r="C170" s="8">
        <v>2</v>
      </c>
      <c r="D170" s="29">
        <f>SUMIFS('2013Figures'!$J:$J,'2013Figures'!$C:$C,$A170,'2013Figures'!$H:$H,$B170,'2013Figures'!$I:$I,$C170,'2013Figures'!$E:$E,$B$1)</f>
        <v>0</v>
      </c>
      <c r="E170" s="9">
        <f>SUMIFS('2013Figures'!$J:$J,'2013Figures'!$C:$C,$A170,'2013Figures'!$H:$H,$B170,'2013Figures'!$I:$I,$C170,'2013Figures'!$B:$B,"BrokerToCy",'2013Figures'!$G:$G,"E1",'2013Figures'!$E:$E,$B$1)</f>
        <v>0</v>
      </c>
      <c r="F170" s="9">
        <f>SUMIFS('2013Figures'!$J:$J,'2013Figures'!$C:$C,$A170,'2013Figures'!$H:$H,$B170,'2013Figures'!$I:$I,$C170,'2013Figures'!$B:$B,"BrokerToCy",'2013Figures'!$G:$G,"P1",'2013Figures'!$E:$E,$B$1)</f>
        <v>0</v>
      </c>
      <c r="G170" s="9">
        <f>SUMIFS('2013Figures'!$J:$J,'2013Figures'!$C:$C,$A170,'2013Figures'!$H:$H,$B170,'2013Figures'!$I:$I,$C170,'2013Figures'!$B:$B,"CyToBroker",'2013Figures'!$G:$G,"E1",'2013Figures'!$E:$E,$B$1)</f>
        <v>0</v>
      </c>
      <c r="H170" s="9">
        <f>SUMIFS('2013Figures'!$J:$J,'2013Figures'!$C:$C,$A170,'2013Figures'!$H:$H,$B170,'2013Figures'!$I:$I,$C170,'2013Figures'!$B:$B,"CyToBroker",'2013Figures'!$G:$G,"P1",'2013Figures'!$E:$E,$B$1)</f>
        <v>0</v>
      </c>
      <c r="J170" s="8" t="s">
        <v>146</v>
      </c>
      <c r="L170" s="42">
        <f>SUMIFS('2012Figures'!$J:$J,'2012Figures'!$C:$C,$A170,'2012Figures'!$H:$H,$B170,'2012Figures'!$I:$I,$C170,'2012Figures'!$E:$E,$B$1)</f>
        <v>0</v>
      </c>
      <c r="M170" s="52">
        <f>SUMIFS('2012Figures'!$J:$J,'2012Figures'!$C:$C,$A170,'2012Figures'!$H:$H,$B170,'2012Figures'!$I:$I,$C170,'2012Figures'!$B:$B,"BrokerToCy",'2012Figures'!$G:$G,"E1",'2012Figures'!$E:$E,$B$1)</f>
        <v>0</v>
      </c>
      <c r="N170" s="52">
        <f>SUMIFS('2012Figures'!$J:$J,'2012Figures'!$C:$C,$A170,'2012Figures'!$H:$H,$B170,'2012Figures'!$I:$I,$C170,'2012Figures'!$B:$B,"BrokerToCy",'2012Figures'!$G:$G,"P1",'2012Figures'!$E:$E,$B$1)</f>
        <v>0</v>
      </c>
      <c r="O170" s="52">
        <f>SUMIFS('2012Figures'!$J:$J,'2012Figures'!$C:$C,$A170,'2012Figures'!$H:$H,$B170,'2012Figures'!$I:$I,$C170,'2012Figures'!$B:$B,"CyToBroker",'2012Figures'!$G:$G,"E1",'2012Figures'!$E:$E,$B$1)</f>
        <v>0</v>
      </c>
      <c r="P170" s="52">
        <f>SUMIFS('2012Figures'!$J:$J,'2012Figures'!$C:$C,$A170,'2012Figures'!$H:$H,$B170,'2012Figures'!$I:$I,$C170,'2012Figures'!$B:$B,"CyToBroker",'2012Figures'!$G:$G,"P1",'2012Figures'!$E:$E,$B$1)</f>
        <v>0</v>
      </c>
      <c r="R170" s="46" t="str">
        <f t="shared" si="23"/>
        <v/>
      </c>
      <c r="S170" s="46" t="str">
        <f t="shared" si="23"/>
        <v/>
      </c>
      <c r="T170" s="46" t="str">
        <f t="shared" si="23"/>
        <v/>
      </c>
      <c r="U170" s="46" t="str">
        <f t="shared" si="23"/>
        <v/>
      </c>
      <c r="V170" s="46" t="str">
        <f t="shared" si="23"/>
        <v/>
      </c>
    </row>
    <row r="171" spans="1:22" x14ac:dyDescent="0.2">
      <c r="A171" s="1">
        <v>115</v>
      </c>
      <c r="B171" s="1" t="s">
        <v>23</v>
      </c>
      <c r="C171" s="8">
        <v>1</v>
      </c>
      <c r="D171" s="29">
        <f>SUMIFS('2013Figures'!$J:$J,'2013Figures'!$C:$C,$A171,'2013Figures'!$H:$H,$B171,'2013Figures'!$I:$I,$C171,'2013Figures'!$E:$E,$B$1)</f>
        <v>0</v>
      </c>
      <c r="E171" s="9">
        <f>SUMIFS('2013Figures'!$J:$J,'2013Figures'!$C:$C,$A171,'2013Figures'!$H:$H,$B171,'2013Figures'!$I:$I,$C171,'2013Figures'!$B:$B,"BrokerToCy",'2013Figures'!$G:$G,"E1",'2013Figures'!$E:$E,$B$1)</f>
        <v>0</v>
      </c>
      <c r="F171" s="9">
        <f>SUMIFS('2013Figures'!$J:$J,'2013Figures'!$C:$C,$A171,'2013Figures'!$H:$H,$B171,'2013Figures'!$I:$I,$C171,'2013Figures'!$B:$B,"BrokerToCy",'2013Figures'!$G:$G,"P1",'2013Figures'!$E:$E,$B$1)</f>
        <v>0</v>
      </c>
      <c r="G171" s="9">
        <f>SUMIFS('2013Figures'!$J:$J,'2013Figures'!$C:$C,$A171,'2013Figures'!$H:$H,$B171,'2013Figures'!$I:$I,$C171,'2013Figures'!$B:$B,"CyToBroker",'2013Figures'!$G:$G,"E1",'2013Figures'!$E:$E,$B$1)</f>
        <v>0</v>
      </c>
      <c r="H171" s="9">
        <f>SUMIFS('2013Figures'!$J:$J,'2013Figures'!$C:$C,$A171,'2013Figures'!$H:$H,$B171,'2013Figures'!$I:$I,$C171,'2013Figures'!$B:$B,"CyToBroker",'2013Figures'!$G:$G,"P1",'2013Figures'!$E:$E,$B$1)</f>
        <v>0</v>
      </c>
      <c r="I171" s="30"/>
      <c r="J171" s="31">
        <v>200901</v>
      </c>
      <c r="K171" s="30"/>
      <c r="L171" s="42">
        <f>SUMIFS('2012Figures'!$J:$J,'2012Figures'!$C:$C,$A171,'2012Figures'!$H:$H,$B171,'2012Figures'!$I:$I,$C171,'2012Figures'!$E:$E,$B$1)</f>
        <v>0</v>
      </c>
      <c r="M171" s="52">
        <f>SUMIFS('2012Figures'!$J:$J,'2012Figures'!$C:$C,$A171,'2012Figures'!$H:$H,$B171,'2012Figures'!$I:$I,$C171,'2012Figures'!$B:$B,"BrokerToCy",'2012Figures'!$G:$G,"E1",'2012Figures'!$E:$E,$B$1)</f>
        <v>0</v>
      </c>
      <c r="N171" s="52">
        <f>SUMIFS('2012Figures'!$J:$J,'2012Figures'!$C:$C,$A171,'2012Figures'!$H:$H,$B171,'2012Figures'!$I:$I,$C171,'2012Figures'!$B:$B,"BrokerToCy",'2012Figures'!$G:$G,"P1",'2012Figures'!$E:$E,$B$1)</f>
        <v>0</v>
      </c>
      <c r="O171" s="52">
        <f>SUMIFS('2012Figures'!$J:$J,'2012Figures'!$C:$C,$A171,'2012Figures'!$H:$H,$B171,'2012Figures'!$I:$I,$C171,'2012Figures'!$B:$B,"CyToBroker",'2012Figures'!$G:$G,"E1",'2012Figures'!$E:$E,$B$1)</f>
        <v>0</v>
      </c>
      <c r="P171" s="52">
        <f>SUMIFS('2012Figures'!$J:$J,'2012Figures'!$C:$C,$A171,'2012Figures'!$H:$H,$B171,'2012Figures'!$I:$I,$C171,'2012Figures'!$B:$B,"CyToBroker",'2012Figures'!$G:$G,"P1",'2012Figures'!$E:$E,$B$1)</f>
        <v>0</v>
      </c>
      <c r="Q171" s="30"/>
      <c r="R171" s="46" t="str">
        <f t="shared" si="23"/>
        <v/>
      </c>
      <c r="S171" s="46" t="str">
        <f t="shared" si="23"/>
        <v/>
      </c>
      <c r="T171" s="46" t="str">
        <f t="shared" si="23"/>
        <v/>
      </c>
      <c r="U171" s="46" t="str">
        <f t="shared" si="23"/>
        <v/>
      </c>
      <c r="V171" s="46" t="str">
        <f t="shared" si="23"/>
        <v/>
      </c>
    </row>
    <row r="172" spans="1:22" x14ac:dyDescent="0.2">
      <c r="A172" s="1">
        <v>115</v>
      </c>
      <c r="B172" s="1" t="s">
        <v>23</v>
      </c>
      <c r="D172" s="29">
        <f>SUMIFS('2013Figures'!$J:$J,'2013Figures'!$C:$C,$A172,'2013Figures'!$I:$I,"",'2013Figures'!$E:$E,$B$1)</f>
        <v>0</v>
      </c>
      <c r="E172" s="9">
        <f>SUMIFS('2013Figures'!$J:$J,'2013Figures'!$C:$C,$A172,'2013Figures'!$I:$I,"",'2013Figures'!$B:$B,"BrokerToCy",'2013Figures'!$G:$G,"E1",'2013Figures'!$E:$E,$B$1)</f>
        <v>0</v>
      </c>
      <c r="F172" s="9">
        <f>SUMIFS('2013Figures'!$J:$J,'2013Figures'!$C:$C,$A172,'2013Figures'!$I:$I,"",'2013Figures'!$B:$B,"BrokerToCy",'2013Figures'!$G:$G,"P1",'2013Figures'!$E:$E,$B$1)</f>
        <v>0</v>
      </c>
      <c r="G172" s="9">
        <f>SUMIFS('2013Figures'!$J:$J,'2013Figures'!$C:$C,$A172,'2013Figures'!$I:$I,"",'2013Figures'!$B:$B,"CyToBroker",'2013Figures'!$G:$G,"E1",'2013Figures'!$E:$E,$B$1)</f>
        <v>0</v>
      </c>
      <c r="H172" s="9">
        <f>SUMIFS('2013Figures'!$J:$J,'2013Figures'!$C:$C,$A172,'2013Figures'!$I:$I,"",'2013Figures'!$B:$B,"CyToBroker",'2013Figures'!$G:$G,"P1",'2013Figures'!$E:$E,$B$1)</f>
        <v>0</v>
      </c>
      <c r="J172" s="8" t="s">
        <v>131</v>
      </c>
      <c r="L172" s="42">
        <f>SUMIFS('2012Figures'!$J:$J,'2012Figures'!$C:$C,$A172,'2012Figures'!$I:$I,"",'2012Figures'!$E:$E,$B$1)</f>
        <v>0</v>
      </c>
      <c r="M172" s="52">
        <f>SUMIFS('2012Figures'!$J:$J,'2012Figures'!$C:$C,$A172,'2012Figures'!$I:$I,"",'2012Figures'!$B:$B,"BrokerToCy",'2012Figures'!$G:$G,"E1",'2012Figures'!$E:$E,$B$1)</f>
        <v>0</v>
      </c>
      <c r="N172" s="52">
        <f>SUMIFS('2012Figures'!$J:$J,'2012Figures'!$C:$C,$A172,'2012Figures'!$I:$I,"",'2012Figures'!$B:$B,"BrokerToCy",'2012Figures'!$G:$G,"P1",'2012Figures'!$E:$E,$B$1)</f>
        <v>0</v>
      </c>
      <c r="O172" s="52">
        <f>SUMIFS('2012Figures'!$J:$J,'2012Figures'!$C:$C,$A172,'2012Figures'!$I:$I,"",'2012Figures'!$B:$B,"CyToBroker",'2012Figures'!$G:$G,"E1",'2012Figures'!$E:$E,$B$1)</f>
        <v>0</v>
      </c>
      <c r="P172" s="52">
        <f>SUMIFS('2012Figures'!$J:$J,'2012Figures'!$C:$C,$A172,'2012Figures'!$I:$I,"",'2012Figures'!$B:$B,"CyToBroker",'2012Figures'!$G:$G,"P1",'2012Figures'!$E:$E,$B$1)</f>
        <v>0</v>
      </c>
      <c r="R172" s="46" t="str">
        <f t="shared" si="23"/>
        <v/>
      </c>
      <c r="S172" s="46" t="str">
        <f t="shared" si="23"/>
        <v/>
      </c>
      <c r="T172" s="46" t="str">
        <f t="shared" si="23"/>
        <v/>
      </c>
      <c r="U172" s="46" t="str">
        <f t="shared" si="23"/>
        <v/>
      </c>
      <c r="V172" s="46" t="str">
        <f t="shared" si="23"/>
        <v/>
      </c>
    </row>
    <row r="173" spans="1:22" x14ac:dyDescent="0.2">
      <c r="A173" s="21"/>
      <c r="B173" s="21" t="s">
        <v>92</v>
      </c>
      <c r="C173" s="22"/>
      <c r="D173" s="23">
        <f>SUM(E173:H173)</f>
        <v>0</v>
      </c>
      <c r="E173" s="23">
        <f>SUM(E170:E172)</f>
        <v>0</v>
      </c>
      <c r="F173" s="23">
        <f>SUM(F170:F172)</f>
        <v>0</v>
      </c>
      <c r="G173" s="23">
        <f>SUM(G170:G172)</f>
        <v>0</v>
      </c>
      <c r="H173" s="23">
        <f>SUM(H170:H172)</f>
        <v>0</v>
      </c>
      <c r="I173" s="21"/>
      <c r="J173" s="22"/>
      <c r="K173" s="21"/>
      <c r="L173" s="43">
        <f>SUM(M173:P173)</f>
        <v>0</v>
      </c>
      <c r="M173" s="43">
        <f>SUM(M170:M172)</f>
        <v>0</v>
      </c>
      <c r="N173" s="43">
        <f>SUM(N170:N172)</f>
        <v>0</v>
      </c>
      <c r="O173" s="43">
        <f>SUM(O170:O172)</f>
        <v>0</v>
      </c>
      <c r="P173" s="43">
        <f>SUM(P170:P172)</f>
        <v>0</v>
      </c>
      <c r="Q173" s="21"/>
      <c r="R173" s="21"/>
      <c r="S173" s="21"/>
      <c r="T173" s="21"/>
      <c r="U173" s="21"/>
      <c r="V173" s="21"/>
    </row>
    <row r="174" spans="1:22" x14ac:dyDescent="0.2">
      <c r="A174" s="28">
        <v>116</v>
      </c>
      <c r="B174" s="28" t="s">
        <v>64</v>
      </c>
      <c r="C174" s="17" t="s">
        <v>88</v>
      </c>
      <c r="D174" s="18">
        <f>SUMIFS('2013Figures'!$J:$J,'2013Figures'!$C:$C,$A174,'2013Figures'!$E:$E,$B$1)</f>
        <v>0</v>
      </c>
      <c r="E174" s="18">
        <f>SUMIFS('2013Figures'!$J:$J,'2013Figures'!$C:$C,$A174,'2013Figures'!$B:$B,"BrokerToCy",'2013Figures'!$G:$G,"E1",'2013Figures'!$E:$E,$B$1)</f>
        <v>0</v>
      </c>
      <c r="F174" s="18">
        <f>SUMIFS('2013Figures'!$J:$J,'2013Figures'!$C:$C,$A174,'2013Figures'!$B:$B,"BrokerToCy",'2013Figures'!$G:$G,"P1",'2013Figures'!$E:$E,$B$1)</f>
        <v>0</v>
      </c>
      <c r="G174" s="18">
        <f>SUMIFS('2013Figures'!$J:$J,'2013Figures'!$C:$C,$A174,'2013Figures'!$B:$B,"CyToBroker",'2013Figures'!$G:$G,"E1",'2013Figures'!$E:$E,$B$1)</f>
        <v>0</v>
      </c>
      <c r="H174" s="18">
        <f>SUMIFS('2013Figures'!$J:$J,'2013Figures'!$C:$C,$A174,'2013Figures'!$B:$B,"CyToBroker",'2013Figures'!$G:$G,"P1",'2013Figures'!$E:$E,$B$1)</f>
        <v>0</v>
      </c>
      <c r="I174" s="28"/>
      <c r="J174" s="17"/>
      <c r="K174" s="28"/>
      <c r="L174" s="50">
        <f>SUMIFS('2012Figures'!$J:$J,'2012Figures'!$C:$C,$A174,'2012Figures'!$E:$E,$B$1)</f>
        <v>0</v>
      </c>
      <c r="M174" s="50">
        <f>SUMIFS('2012Figures'!$J:$J,'2012Figures'!$C:$C,$A174,'2012Figures'!$B:$B,"BrokerToCy",'2012Figures'!$G:$G,"E1",'2012Figures'!$E:$E,$B$1)</f>
        <v>0</v>
      </c>
      <c r="N174" s="50">
        <f>SUMIFS('2012Figures'!$J:$J,'2012Figures'!$C:$C,$A174,'2012Figures'!$B:$B,"BrokerToCy",'2012Figures'!$G:$G,"P1",'2012Figures'!$E:$E,$B$1)</f>
        <v>0</v>
      </c>
      <c r="O174" s="50">
        <f>SUMIFS('2012Figures'!$J:$J,'2012Figures'!$C:$C,$A174,'2012Figures'!$B:$B,"CyToBroker",'2012Figures'!$G:$G,"E1",'2012Figures'!$E:$E,$B$1)</f>
        <v>0</v>
      </c>
      <c r="P174" s="50">
        <f>SUMIFS('2012Figures'!$J:$J,'2012Figures'!$C:$C,$A174,'2012Figures'!$B:$B,"CyToBroker",'2012Figures'!$G:$G,"P1",'2012Figures'!$E:$E,$B$1)</f>
        <v>0</v>
      </c>
      <c r="Q174" s="28"/>
      <c r="R174" s="46" t="str">
        <f t="shared" si="23"/>
        <v/>
      </c>
      <c r="S174" s="46" t="str">
        <f t="shared" si="23"/>
        <v/>
      </c>
      <c r="T174" s="46" t="str">
        <f t="shared" si="23"/>
        <v/>
      </c>
      <c r="U174" s="46" t="str">
        <f t="shared" si="23"/>
        <v/>
      </c>
      <c r="V174" s="46" t="str">
        <f t="shared" si="23"/>
        <v/>
      </c>
    </row>
    <row r="175" spans="1:22" x14ac:dyDescent="0.2">
      <c r="A175" s="1">
        <v>116</v>
      </c>
      <c r="B175" s="1" t="s">
        <v>64</v>
      </c>
      <c r="C175" s="8">
        <v>3</v>
      </c>
      <c r="D175" s="29">
        <f>SUMIFS('2013Figures'!$J:$J,'2013Figures'!$C:$C,$A175,'2013Figures'!$H:$H,$B175,'2013Figures'!$I:$I,$C175,'2013Figures'!$E:$E,$B$1)</f>
        <v>0</v>
      </c>
      <c r="E175" s="9">
        <f>SUMIFS('2013Figures'!$J:$J,'2013Figures'!$C:$C,$A175,'2013Figures'!$H:$H,$B175,'2013Figures'!$I:$I,$C175,'2013Figures'!$B:$B,"BrokerToCy",'2013Figures'!$G:$G,"E1",'2013Figures'!$E:$E,$B$1)</f>
        <v>0</v>
      </c>
      <c r="F175" s="9">
        <f>SUMIFS('2013Figures'!$J:$J,'2013Figures'!$C:$C,$A175,'2013Figures'!$H:$H,$B175,'2013Figures'!$I:$I,$C175,'2013Figures'!$B:$B,"BrokerToCy",'2013Figures'!$G:$G,"P1",'2013Figures'!$E:$E,$B$1)</f>
        <v>0</v>
      </c>
      <c r="G175" s="9">
        <f>SUMIFS('2013Figures'!$J:$J,'2013Figures'!$C:$C,$A175,'2013Figures'!$H:$H,$B175,'2013Figures'!$I:$I,$C175,'2013Figures'!$B:$B,"CyToBroker",'2013Figures'!$G:$G,"E1",'2013Figures'!$E:$E,$B$1)</f>
        <v>0</v>
      </c>
      <c r="H175" s="9">
        <f>SUMIFS('2013Figures'!$J:$J,'2013Figures'!$C:$C,$A175,'2013Figures'!$H:$H,$B175,'2013Figures'!$I:$I,$C175,'2013Figures'!$B:$B,"CyToBroker",'2013Figures'!$G:$G,"P1",'2013Figures'!$E:$E,$B$1)</f>
        <v>0</v>
      </c>
      <c r="J175" s="8" t="s">
        <v>146</v>
      </c>
      <c r="L175" s="42">
        <f>SUMIFS('2012Figures'!$J:$J,'2012Figures'!$C:$C,$A175,'2012Figures'!$H:$H,$B175,'2012Figures'!$I:$I,$C175,'2012Figures'!$E:$E,$B$1)</f>
        <v>0</v>
      </c>
      <c r="M175" s="52">
        <f>SUMIFS('2012Figures'!$J:$J,'2012Figures'!$C:$C,$A175,'2012Figures'!$H:$H,$B175,'2012Figures'!$I:$I,$C175,'2012Figures'!$B:$B,"BrokerToCy",'2012Figures'!$G:$G,"E1",'2012Figures'!$E:$E,$B$1)</f>
        <v>0</v>
      </c>
      <c r="N175" s="52">
        <f>SUMIFS('2012Figures'!$J:$J,'2012Figures'!$C:$C,$A175,'2012Figures'!$H:$H,$B175,'2012Figures'!$I:$I,$C175,'2012Figures'!$B:$B,"BrokerToCy",'2012Figures'!$G:$G,"P1",'2012Figures'!$E:$E,$B$1)</f>
        <v>0</v>
      </c>
      <c r="O175" s="52">
        <f>SUMIFS('2012Figures'!$J:$J,'2012Figures'!$C:$C,$A175,'2012Figures'!$H:$H,$B175,'2012Figures'!$I:$I,$C175,'2012Figures'!$B:$B,"CyToBroker",'2012Figures'!$G:$G,"E1",'2012Figures'!$E:$E,$B$1)</f>
        <v>0</v>
      </c>
      <c r="P175" s="52">
        <f>SUMIFS('2012Figures'!$J:$J,'2012Figures'!$C:$C,$A175,'2012Figures'!$H:$H,$B175,'2012Figures'!$I:$I,$C175,'2012Figures'!$B:$B,"CyToBroker",'2012Figures'!$G:$G,"P1",'2012Figures'!$E:$E,$B$1)</f>
        <v>0</v>
      </c>
      <c r="R175" s="46" t="str">
        <f t="shared" si="23"/>
        <v/>
      </c>
      <c r="S175" s="46" t="str">
        <f t="shared" si="23"/>
        <v/>
      </c>
      <c r="T175" s="46" t="str">
        <f t="shared" si="23"/>
        <v/>
      </c>
      <c r="U175" s="46" t="str">
        <f t="shared" si="23"/>
        <v/>
      </c>
      <c r="V175" s="46" t="str">
        <f t="shared" si="23"/>
        <v/>
      </c>
    </row>
    <row r="176" spans="1:22" x14ac:dyDescent="0.2">
      <c r="A176" s="1">
        <v>116</v>
      </c>
      <c r="B176" s="1" t="s">
        <v>64</v>
      </c>
      <c r="C176" s="8">
        <v>2</v>
      </c>
      <c r="D176" s="29">
        <f>SUMIFS('2013Figures'!$J:$J,'2013Figures'!$C:$C,$A176,'2013Figures'!$H:$H,$B176,'2013Figures'!$I:$I,$C176,'2013Figures'!$E:$E,$B$1)</f>
        <v>0</v>
      </c>
      <c r="E176" s="9">
        <f>SUMIFS('2013Figures'!$J:$J,'2013Figures'!$C:$C,$A176,'2013Figures'!$H:$H,$B176,'2013Figures'!$I:$I,$C176,'2013Figures'!$B:$B,"BrokerToCy",'2013Figures'!$G:$G,"E1",'2013Figures'!$E:$E,$B$1)</f>
        <v>0</v>
      </c>
      <c r="F176" s="9">
        <f>SUMIFS('2013Figures'!$J:$J,'2013Figures'!$C:$C,$A176,'2013Figures'!$H:$H,$B176,'2013Figures'!$I:$I,$C176,'2013Figures'!$B:$B,"BrokerToCy",'2013Figures'!$G:$G,"P1",'2013Figures'!$E:$E,$B$1)</f>
        <v>0</v>
      </c>
      <c r="G176" s="9">
        <f>SUMIFS('2013Figures'!$J:$J,'2013Figures'!$C:$C,$A176,'2013Figures'!$H:$H,$B176,'2013Figures'!$I:$I,$C176,'2013Figures'!$B:$B,"CyToBroker",'2013Figures'!$G:$G,"E1",'2013Figures'!$E:$E,$B$1)</f>
        <v>0</v>
      </c>
      <c r="H176" s="9">
        <f>SUMIFS('2013Figures'!$J:$J,'2013Figures'!$C:$C,$A176,'2013Figures'!$H:$H,$B176,'2013Figures'!$I:$I,$C176,'2013Figures'!$B:$B,"CyToBroker",'2013Figures'!$G:$G,"P1",'2013Figures'!$E:$E,$B$1)</f>
        <v>0</v>
      </c>
      <c r="I176" s="30"/>
      <c r="J176" s="31">
        <v>201101</v>
      </c>
      <c r="K176" s="30"/>
      <c r="L176" s="42">
        <f>SUMIFS('2012Figures'!$J:$J,'2012Figures'!$C:$C,$A176,'2012Figures'!$H:$H,$B176,'2012Figures'!$I:$I,$C176,'2012Figures'!$E:$E,$B$1)</f>
        <v>0</v>
      </c>
      <c r="M176" s="52">
        <f>SUMIFS('2012Figures'!$J:$J,'2012Figures'!$C:$C,$A176,'2012Figures'!$H:$H,$B176,'2012Figures'!$I:$I,$C176,'2012Figures'!$B:$B,"BrokerToCy",'2012Figures'!$G:$G,"E1",'2012Figures'!$E:$E,$B$1)</f>
        <v>0</v>
      </c>
      <c r="N176" s="52">
        <f>SUMIFS('2012Figures'!$J:$J,'2012Figures'!$C:$C,$A176,'2012Figures'!$H:$H,$B176,'2012Figures'!$I:$I,$C176,'2012Figures'!$B:$B,"BrokerToCy",'2012Figures'!$G:$G,"P1",'2012Figures'!$E:$E,$B$1)</f>
        <v>0</v>
      </c>
      <c r="O176" s="52">
        <f>SUMIFS('2012Figures'!$J:$J,'2012Figures'!$C:$C,$A176,'2012Figures'!$H:$H,$B176,'2012Figures'!$I:$I,$C176,'2012Figures'!$B:$B,"CyToBroker",'2012Figures'!$G:$G,"E1",'2012Figures'!$E:$E,$B$1)</f>
        <v>0</v>
      </c>
      <c r="P176" s="52">
        <f>SUMIFS('2012Figures'!$J:$J,'2012Figures'!$C:$C,$A176,'2012Figures'!$H:$H,$B176,'2012Figures'!$I:$I,$C176,'2012Figures'!$B:$B,"CyToBroker",'2012Figures'!$G:$G,"P1",'2012Figures'!$E:$E,$B$1)</f>
        <v>0</v>
      </c>
      <c r="Q176" s="30"/>
      <c r="R176" s="46" t="str">
        <f t="shared" si="23"/>
        <v/>
      </c>
      <c r="S176" s="46" t="str">
        <f t="shared" si="23"/>
        <v/>
      </c>
      <c r="T176" s="46" t="str">
        <f t="shared" si="23"/>
        <v/>
      </c>
      <c r="U176" s="46" t="str">
        <f t="shared" si="23"/>
        <v/>
      </c>
      <c r="V176" s="46" t="str">
        <f t="shared" si="23"/>
        <v/>
      </c>
    </row>
    <row r="177" spans="1:22" x14ac:dyDescent="0.2">
      <c r="A177" s="1">
        <v>116</v>
      </c>
      <c r="B177" s="1" t="s">
        <v>64</v>
      </c>
      <c r="C177" s="8">
        <v>1</v>
      </c>
      <c r="D177" s="29">
        <f>SUMIFS('2013Figures'!$J:$J,'2013Figures'!$C:$C,$A177,'2013Figures'!$H:$H,$B177,'2013Figures'!$I:$I,$C177,'2013Figures'!$E:$E,$B$1)</f>
        <v>0</v>
      </c>
      <c r="E177" s="9">
        <f>SUMIFS('2013Figures'!$J:$J,'2013Figures'!$C:$C,$A177,'2013Figures'!$H:$H,$B177,'2013Figures'!$I:$I,$C177,'2013Figures'!$B:$B,"BrokerToCy",'2013Figures'!$G:$G,"E1",'2013Figures'!$E:$E,$B$1)</f>
        <v>0</v>
      </c>
      <c r="F177" s="9">
        <f>SUMIFS('2013Figures'!$J:$J,'2013Figures'!$C:$C,$A177,'2013Figures'!$H:$H,$B177,'2013Figures'!$I:$I,$C177,'2013Figures'!$B:$B,"BrokerToCy",'2013Figures'!$G:$G,"P1",'2013Figures'!$E:$E,$B$1)</f>
        <v>0</v>
      </c>
      <c r="G177" s="9">
        <f>SUMIFS('2013Figures'!$J:$J,'2013Figures'!$C:$C,$A177,'2013Figures'!$H:$H,$B177,'2013Figures'!$I:$I,$C177,'2013Figures'!$B:$B,"CyToBroker",'2013Figures'!$G:$G,"E1",'2013Figures'!$E:$E,$B$1)</f>
        <v>0</v>
      </c>
      <c r="H177" s="9">
        <f>SUMIFS('2013Figures'!$J:$J,'2013Figures'!$C:$C,$A177,'2013Figures'!$H:$H,$B177,'2013Figures'!$I:$I,$C177,'2013Figures'!$B:$B,"CyToBroker",'2013Figures'!$G:$G,"P1",'2013Figures'!$E:$E,$B$1)</f>
        <v>0</v>
      </c>
      <c r="J177" s="8">
        <v>200901</v>
      </c>
      <c r="L177" s="42">
        <f>SUMIFS('2012Figures'!$J:$J,'2012Figures'!$C:$C,$A177,'2012Figures'!$H:$H,$B177,'2012Figures'!$I:$I,$C177,'2012Figures'!$E:$E,$B$1)</f>
        <v>0</v>
      </c>
      <c r="M177" s="52">
        <f>SUMIFS('2012Figures'!$J:$J,'2012Figures'!$C:$C,$A177,'2012Figures'!$H:$H,$B177,'2012Figures'!$I:$I,$C177,'2012Figures'!$B:$B,"BrokerToCy",'2012Figures'!$G:$G,"E1",'2012Figures'!$E:$E,$B$1)</f>
        <v>0</v>
      </c>
      <c r="N177" s="52">
        <f>SUMIFS('2012Figures'!$J:$J,'2012Figures'!$C:$C,$A177,'2012Figures'!$H:$H,$B177,'2012Figures'!$I:$I,$C177,'2012Figures'!$B:$B,"BrokerToCy",'2012Figures'!$G:$G,"P1",'2012Figures'!$E:$E,$B$1)</f>
        <v>0</v>
      </c>
      <c r="O177" s="52">
        <f>SUMIFS('2012Figures'!$J:$J,'2012Figures'!$C:$C,$A177,'2012Figures'!$H:$H,$B177,'2012Figures'!$I:$I,$C177,'2012Figures'!$B:$B,"CyToBroker",'2012Figures'!$G:$G,"E1",'2012Figures'!$E:$E,$B$1)</f>
        <v>0</v>
      </c>
      <c r="P177" s="52">
        <f>SUMIFS('2012Figures'!$J:$J,'2012Figures'!$C:$C,$A177,'2012Figures'!$H:$H,$B177,'2012Figures'!$I:$I,$C177,'2012Figures'!$B:$B,"CyToBroker",'2012Figures'!$G:$G,"P1",'2012Figures'!$E:$E,$B$1)</f>
        <v>0</v>
      </c>
      <c r="R177" s="46" t="str">
        <f t="shared" si="23"/>
        <v/>
      </c>
      <c r="S177" s="46" t="str">
        <f t="shared" si="23"/>
        <v/>
      </c>
      <c r="T177" s="46" t="str">
        <f t="shared" si="23"/>
        <v/>
      </c>
      <c r="U177" s="46" t="str">
        <f t="shared" si="23"/>
        <v/>
      </c>
      <c r="V177" s="46" t="str">
        <f t="shared" si="23"/>
        <v/>
      </c>
    </row>
    <row r="178" spans="1:22" x14ac:dyDescent="0.2">
      <c r="A178" s="1">
        <v>116</v>
      </c>
      <c r="B178" s="1" t="s">
        <v>64</v>
      </c>
      <c r="D178" s="29">
        <f>SUMIFS('2013Figures'!$J:$J,'2013Figures'!$C:$C,$A178,'2013Figures'!$I:$I,"",'2013Figures'!$E:$E,$B$1)</f>
        <v>0</v>
      </c>
      <c r="E178" s="9">
        <f>SUMIFS('2013Figures'!$J:$J,'2013Figures'!$C:$C,$A178,'2013Figures'!$I:$I,"",'2013Figures'!$B:$B,"BrokerToCy",'2013Figures'!$G:$G,"E1",'2013Figures'!$E:$E,$B$1)</f>
        <v>0</v>
      </c>
      <c r="F178" s="9">
        <f>SUMIFS('2013Figures'!$J:$J,'2013Figures'!$C:$C,$A178,'2013Figures'!$I:$I,"",'2013Figures'!$B:$B,"BrokerToCy",'2013Figures'!$G:$G,"P1",'2013Figures'!$E:$E,$B$1)</f>
        <v>0</v>
      </c>
      <c r="G178" s="9">
        <f>SUMIFS('2013Figures'!$J:$J,'2013Figures'!$C:$C,$A178,'2013Figures'!$I:$I,"",'2013Figures'!$B:$B,"CyToBroker",'2013Figures'!$G:$G,"E1",'2013Figures'!$E:$E,$B$1)</f>
        <v>0</v>
      </c>
      <c r="H178" s="9">
        <f>SUMIFS('2013Figures'!$J:$J,'2013Figures'!$C:$C,$A178,'2013Figures'!$I:$I,"",'2013Figures'!$B:$B,"CyToBroker",'2013Figures'!$G:$G,"P1",'2013Figures'!$E:$E,$B$1)</f>
        <v>0</v>
      </c>
      <c r="J178" s="8" t="s">
        <v>131</v>
      </c>
      <c r="L178" s="42">
        <f>SUMIFS('2012Figures'!$J:$J,'2012Figures'!$C:$C,$A178,'2012Figures'!$I:$I,"",'2012Figures'!$E:$E,$B$1)</f>
        <v>0</v>
      </c>
      <c r="M178" s="52">
        <f>SUMIFS('2012Figures'!$J:$J,'2012Figures'!$C:$C,$A178,'2012Figures'!$I:$I,"",'2012Figures'!$B:$B,"BrokerToCy",'2012Figures'!$G:$G,"E1",'2012Figures'!$E:$E,$B$1)</f>
        <v>0</v>
      </c>
      <c r="N178" s="52">
        <f>SUMIFS('2012Figures'!$J:$J,'2012Figures'!$C:$C,$A178,'2012Figures'!$I:$I,"",'2012Figures'!$B:$B,"BrokerToCy",'2012Figures'!$G:$G,"P1",'2012Figures'!$E:$E,$B$1)</f>
        <v>0</v>
      </c>
      <c r="O178" s="52">
        <f>SUMIFS('2012Figures'!$J:$J,'2012Figures'!$C:$C,$A178,'2012Figures'!$I:$I,"",'2012Figures'!$B:$B,"CyToBroker",'2012Figures'!$G:$G,"E1",'2012Figures'!$E:$E,$B$1)</f>
        <v>0</v>
      </c>
      <c r="P178" s="52">
        <f>SUMIFS('2012Figures'!$J:$J,'2012Figures'!$C:$C,$A178,'2012Figures'!$I:$I,"",'2012Figures'!$B:$B,"CyToBroker",'2012Figures'!$G:$G,"P1",'2012Figures'!$E:$E,$B$1)</f>
        <v>0</v>
      </c>
      <c r="R178" s="46" t="str">
        <f t="shared" si="23"/>
        <v/>
      </c>
      <c r="S178" s="46" t="str">
        <f t="shared" si="23"/>
        <v/>
      </c>
      <c r="T178" s="46" t="str">
        <f t="shared" si="23"/>
        <v/>
      </c>
      <c r="U178" s="46" t="str">
        <f t="shared" si="23"/>
        <v/>
      </c>
      <c r="V178" s="46" t="str">
        <f t="shared" si="23"/>
        <v/>
      </c>
    </row>
    <row r="179" spans="1:22" x14ac:dyDescent="0.2">
      <c r="A179" s="21"/>
      <c r="B179" s="21" t="s">
        <v>92</v>
      </c>
      <c r="C179" s="22"/>
      <c r="D179" s="23">
        <f>SUM(E179:H179)</f>
        <v>0</v>
      </c>
      <c r="E179" s="23">
        <f>SUM(E175:E178)</f>
        <v>0</v>
      </c>
      <c r="F179" s="23">
        <f>SUM(F175:F178)</f>
        <v>0</v>
      </c>
      <c r="G179" s="23">
        <f>SUM(G175:G178)</f>
        <v>0</v>
      </c>
      <c r="H179" s="23">
        <f>SUM(H175:H178)</f>
        <v>0</v>
      </c>
      <c r="I179" s="21"/>
      <c r="J179" s="22"/>
      <c r="K179" s="21"/>
      <c r="L179" s="43">
        <f>SUM(M179:P179)</f>
        <v>0</v>
      </c>
      <c r="M179" s="43">
        <f>SUM(M175:M178)</f>
        <v>0</v>
      </c>
      <c r="N179" s="43">
        <f>SUM(N175:N178)</f>
        <v>0</v>
      </c>
      <c r="O179" s="43">
        <f>SUM(O175:O178)</f>
        <v>0</v>
      </c>
      <c r="P179" s="43">
        <f>SUM(P175:P178)</f>
        <v>0</v>
      </c>
      <c r="Q179" s="21"/>
      <c r="R179" s="21"/>
      <c r="S179" s="21"/>
      <c r="T179" s="21"/>
      <c r="U179" s="21"/>
      <c r="V179" s="21"/>
    </row>
    <row r="180" spans="1:22" x14ac:dyDescent="0.2">
      <c r="A180" s="28">
        <v>118</v>
      </c>
      <c r="B180" s="28" t="s">
        <v>109</v>
      </c>
      <c r="C180" s="17" t="s">
        <v>88</v>
      </c>
      <c r="D180" s="18">
        <f>SUMIFS('2013Figures'!$J:$J,'2013Figures'!$C:$C,$A180,'2013Figures'!$E:$E,$B$1)</f>
        <v>99</v>
      </c>
      <c r="E180" s="18">
        <f>SUMIFS('2013Figures'!$J:$J,'2013Figures'!$C:$C,$A180,'2013Figures'!$B:$B,"BrokerToCy",'2013Figures'!$G:$G,"E1",'2013Figures'!$E:$E,$B$1)</f>
        <v>0</v>
      </c>
      <c r="F180" s="18">
        <f>SUMIFS('2013Figures'!$J:$J,'2013Figures'!$C:$C,$A180,'2013Figures'!$B:$B,"BrokerToCy",'2013Figures'!$G:$G,"P1",'2013Figures'!$E:$E,$B$1)</f>
        <v>0</v>
      </c>
      <c r="G180" s="18">
        <f>SUMIFS('2013Figures'!$J:$J,'2013Figures'!$C:$C,$A180,'2013Figures'!$B:$B,"CyToBroker",'2013Figures'!$G:$G,"E1",'2013Figures'!$E:$E,$B$1)</f>
        <v>99</v>
      </c>
      <c r="H180" s="18">
        <f>SUMIFS('2013Figures'!$J:$J,'2013Figures'!$C:$C,$A180,'2013Figures'!$B:$B,"CyToBroker",'2013Figures'!$G:$G,"P1",'2013Figures'!$E:$E,$B$1)</f>
        <v>0</v>
      </c>
      <c r="I180" s="28"/>
      <c r="J180" s="17"/>
      <c r="K180" s="28"/>
      <c r="L180" s="50">
        <f>SUMIFS('2012Figures'!$J:$J,'2012Figures'!$C:$C,$A180,'2012Figures'!$E:$E,$B$1)</f>
        <v>97</v>
      </c>
      <c r="M180" s="50">
        <f>SUMIFS('2012Figures'!$J:$J,'2012Figures'!$C:$C,$A180,'2012Figures'!$B:$B,"BrokerToCy",'2012Figures'!$G:$G,"E1",'2012Figures'!$E:$E,$B$1)</f>
        <v>0</v>
      </c>
      <c r="N180" s="50">
        <f>SUMIFS('2012Figures'!$J:$J,'2012Figures'!$C:$C,$A180,'2012Figures'!$B:$B,"BrokerToCy",'2012Figures'!$G:$G,"P1",'2012Figures'!$E:$E,$B$1)</f>
        <v>0</v>
      </c>
      <c r="O180" s="50">
        <f>SUMIFS('2012Figures'!$J:$J,'2012Figures'!$C:$C,$A180,'2012Figures'!$B:$B,"CyToBroker",'2012Figures'!$G:$G,"E1",'2012Figures'!$E:$E,$B$1)</f>
        <v>97</v>
      </c>
      <c r="P180" s="50">
        <f>SUMIFS('2012Figures'!$J:$J,'2012Figures'!$C:$C,$A180,'2012Figures'!$B:$B,"CyToBroker",'2012Figures'!$G:$G,"P1",'2012Figures'!$E:$E,$B$1)</f>
        <v>0</v>
      </c>
      <c r="Q180" s="28"/>
      <c r="R180" s="46">
        <f t="shared" si="23"/>
        <v>0.02</v>
      </c>
      <c r="S180" s="46" t="str">
        <f t="shared" si="23"/>
        <v/>
      </c>
      <c r="T180" s="46" t="str">
        <f t="shared" si="23"/>
        <v/>
      </c>
      <c r="U180" s="46">
        <f t="shared" si="23"/>
        <v>0.02</v>
      </c>
      <c r="V180" s="46" t="str">
        <f t="shared" si="23"/>
        <v/>
      </c>
    </row>
    <row r="181" spans="1:22" x14ac:dyDescent="0.2">
      <c r="A181" s="1">
        <v>118</v>
      </c>
      <c r="B181" s="1" t="s">
        <v>109</v>
      </c>
      <c r="C181" s="8">
        <v>11</v>
      </c>
      <c r="D181" s="29">
        <f>SUMIFS('2013Figures'!$J:$J,'2013Figures'!$C:$C,$A181,'2013Figures'!$H:$H,$B181,'2013Figures'!$I:$I,$C181,'2013Figures'!$E:$E,$B$1)</f>
        <v>0</v>
      </c>
      <c r="E181" s="9">
        <f>SUMIFS('2013Figures'!$J:$J,'2013Figures'!$C:$C,$A181,'2013Figures'!$H:$H,$B181,'2013Figures'!$I:$I,$C181,'2013Figures'!$B:$B,"BrokerToCy",'2013Figures'!$G:$G,"E1",'2013Figures'!$E:$E,$B$1)</f>
        <v>0</v>
      </c>
      <c r="F181" s="9">
        <f>SUMIFS('2013Figures'!$J:$J,'2013Figures'!$C:$C,$A181,'2013Figures'!$H:$H,$B181,'2013Figures'!$I:$I,$C181,'2013Figures'!$B:$B,"BrokerToCy",'2013Figures'!$G:$G,"P1",'2013Figures'!$E:$E,$B$1)</f>
        <v>0</v>
      </c>
      <c r="G181" s="9">
        <f>SUMIFS('2013Figures'!$J:$J,'2013Figures'!$C:$C,$A181,'2013Figures'!$H:$H,$B181,'2013Figures'!$I:$I,$C181,'2013Figures'!$B:$B,"CyToBroker",'2013Figures'!$G:$G,"E1",'2013Figures'!$E:$E,$B$1)</f>
        <v>0</v>
      </c>
      <c r="H181" s="9">
        <f>SUMIFS('2013Figures'!$J:$J,'2013Figures'!$C:$C,$A181,'2013Figures'!$H:$H,$B181,'2013Figures'!$I:$I,$C181,'2013Figures'!$B:$B,"CyToBroker",'2013Figures'!$G:$G,"P1",'2013Figures'!$E:$E,$B$1)</f>
        <v>0</v>
      </c>
      <c r="L181" s="42">
        <f>SUMIFS('2012Figures'!$J:$J,'2012Figures'!$C:$C,$A181,'2012Figures'!$H:$H,$B181,'2012Figures'!$I:$I,$C181,'2012Figures'!$E:$E,$B$1)</f>
        <v>0</v>
      </c>
      <c r="M181" s="52">
        <f>SUMIFS('2012Figures'!$J:$J,'2012Figures'!$C:$C,$A181,'2012Figures'!$H:$H,$B181,'2012Figures'!$I:$I,$C181,'2012Figures'!$B:$B,"BrokerToCy",'2012Figures'!$G:$G,"E1",'2012Figures'!$E:$E,$B$1)</f>
        <v>0</v>
      </c>
      <c r="N181" s="52">
        <f>SUMIFS('2012Figures'!$J:$J,'2012Figures'!$C:$C,$A181,'2012Figures'!$H:$H,$B181,'2012Figures'!$I:$I,$C181,'2012Figures'!$B:$B,"BrokerToCy",'2012Figures'!$G:$G,"P1",'2012Figures'!$E:$E,$B$1)</f>
        <v>0</v>
      </c>
      <c r="O181" s="52">
        <f>SUMIFS('2012Figures'!$J:$J,'2012Figures'!$C:$C,$A181,'2012Figures'!$H:$H,$B181,'2012Figures'!$I:$I,$C181,'2012Figures'!$B:$B,"CyToBroker",'2012Figures'!$G:$G,"E1",'2012Figures'!$E:$E,$B$1)</f>
        <v>0</v>
      </c>
      <c r="P181" s="52">
        <f>SUMIFS('2012Figures'!$J:$J,'2012Figures'!$C:$C,$A181,'2012Figures'!$H:$H,$B181,'2012Figures'!$I:$I,$C181,'2012Figures'!$B:$B,"CyToBroker",'2012Figures'!$G:$G,"P1",'2012Figures'!$E:$E,$B$1)</f>
        <v>0</v>
      </c>
      <c r="R181" s="46" t="str">
        <f t="shared" si="23"/>
        <v/>
      </c>
      <c r="S181" s="46" t="str">
        <f t="shared" si="23"/>
        <v/>
      </c>
      <c r="T181" s="46" t="str">
        <f t="shared" si="23"/>
        <v/>
      </c>
      <c r="U181" s="46" t="str">
        <f t="shared" si="23"/>
        <v/>
      </c>
      <c r="V181" s="46" t="str">
        <f t="shared" si="23"/>
        <v/>
      </c>
    </row>
    <row r="182" spans="1:22" x14ac:dyDescent="0.2">
      <c r="A182" s="1">
        <v>118</v>
      </c>
      <c r="B182" s="1" t="s">
        <v>109</v>
      </c>
      <c r="C182" s="8">
        <v>10</v>
      </c>
      <c r="D182" s="29">
        <f>SUMIFS('2013Figures'!$J:$J,'2013Figures'!$C:$C,$A182,'2013Figures'!$H:$H,$B182,'2013Figures'!$I:$I,$C182,'2013Figures'!$E:$E,$B$1)</f>
        <v>0</v>
      </c>
      <c r="E182" s="9">
        <f>SUMIFS('2013Figures'!$J:$J,'2013Figures'!$C:$C,$A182,'2013Figures'!$H:$H,$B182,'2013Figures'!$I:$I,$C182,'2013Figures'!$B:$B,"BrokerToCy",'2013Figures'!$G:$G,"E1",'2013Figures'!$E:$E,$B$1)</f>
        <v>0</v>
      </c>
      <c r="F182" s="9">
        <f>SUMIFS('2013Figures'!$J:$J,'2013Figures'!$C:$C,$A182,'2013Figures'!$H:$H,$B182,'2013Figures'!$I:$I,$C182,'2013Figures'!$B:$B,"BrokerToCy",'2013Figures'!$G:$G,"P1",'2013Figures'!$E:$E,$B$1)</f>
        <v>0</v>
      </c>
      <c r="G182" s="9">
        <f>SUMIFS('2013Figures'!$J:$J,'2013Figures'!$C:$C,$A182,'2013Figures'!$H:$H,$B182,'2013Figures'!$I:$I,$C182,'2013Figures'!$B:$B,"CyToBroker",'2013Figures'!$G:$G,"E1",'2013Figures'!$E:$E,$B$1)</f>
        <v>0</v>
      </c>
      <c r="H182" s="9">
        <f>SUMIFS('2013Figures'!$J:$J,'2013Figures'!$C:$C,$A182,'2013Figures'!$H:$H,$B182,'2013Figures'!$I:$I,$C182,'2013Figures'!$B:$B,"CyToBroker",'2013Figures'!$G:$G,"P1",'2013Figures'!$E:$E,$B$1)</f>
        <v>0</v>
      </c>
      <c r="J182" s="8">
        <v>201501</v>
      </c>
      <c r="L182" s="42">
        <f>SUMIFS('2012Figures'!$J:$J,'2012Figures'!$C:$C,$A182,'2012Figures'!$H:$H,$B182,'2012Figures'!$I:$I,$C182,'2012Figures'!$E:$E,$B$1)</f>
        <v>0</v>
      </c>
      <c r="M182" s="52">
        <f>SUMIFS('2012Figures'!$J:$J,'2012Figures'!$C:$C,$A182,'2012Figures'!$H:$H,$B182,'2012Figures'!$I:$I,$C182,'2012Figures'!$B:$B,"BrokerToCy",'2012Figures'!$G:$G,"E1",'2012Figures'!$E:$E,$B$1)</f>
        <v>0</v>
      </c>
      <c r="N182" s="52">
        <f>SUMIFS('2012Figures'!$J:$J,'2012Figures'!$C:$C,$A182,'2012Figures'!$H:$H,$B182,'2012Figures'!$I:$I,$C182,'2012Figures'!$B:$B,"BrokerToCy",'2012Figures'!$G:$G,"P1",'2012Figures'!$E:$E,$B$1)</f>
        <v>0</v>
      </c>
      <c r="O182" s="52">
        <f>SUMIFS('2012Figures'!$J:$J,'2012Figures'!$C:$C,$A182,'2012Figures'!$H:$H,$B182,'2012Figures'!$I:$I,$C182,'2012Figures'!$B:$B,"CyToBroker",'2012Figures'!$G:$G,"E1",'2012Figures'!$E:$E,$B$1)</f>
        <v>0</v>
      </c>
      <c r="P182" s="52">
        <f>SUMIFS('2012Figures'!$J:$J,'2012Figures'!$C:$C,$A182,'2012Figures'!$H:$H,$B182,'2012Figures'!$I:$I,$C182,'2012Figures'!$B:$B,"CyToBroker",'2012Figures'!$G:$G,"P1",'2012Figures'!$E:$E,$B$1)</f>
        <v>0</v>
      </c>
      <c r="R182" s="46" t="str">
        <f t="shared" si="23"/>
        <v/>
      </c>
      <c r="S182" s="46" t="str">
        <f t="shared" si="23"/>
        <v/>
      </c>
      <c r="T182" s="46" t="str">
        <f t="shared" si="23"/>
        <v/>
      </c>
      <c r="U182" s="46" t="str">
        <f t="shared" si="23"/>
        <v/>
      </c>
      <c r="V182" s="46" t="str">
        <f t="shared" si="23"/>
        <v/>
      </c>
    </row>
    <row r="183" spans="1:22" x14ac:dyDescent="0.2">
      <c r="A183" s="1">
        <v>118</v>
      </c>
      <c r="B183" s="1" t="s">
        <v>109</v>
      </c>
      <c r="C183" s="8">
        <v>9</v>
      </c>
      <c r="D183" s="29">
        <f>SUMIFS('2013Figures'!$J:$J,'2013Figures'!$C:$C,$A183,'2013Figures'!$H:$H,$B183,'2013Figures'!$I:$I,$C183,'2013Figures'!$E:$E,$B$1)</f>
        <v>0</v>
      </c>
      <c r="E183" s="9">
        <f>SUMIFS('2013Figures'!$J:$J,'2013Figures'!$C:$C,$A183,'2013Figures'!$H:$H,$B183,'2013Figures'!$I:$I,$C183,'2013Figures'!$B:$B,"BrokerToCy",'2013Figures'!$G:$G,"E1",'2013Figures'!$E:$E,$B$1)</f>
        <v>0</v>
      </c>
      <c r="F183" s="9">
        <f>SUMIFS('2013Figures'!$J:$J,'2013Figures'!$C:$C,$A183,'2013Figures'!$H:$H,$B183,'2013Figures'!$I:$I,$C183,'2013Figures'!$B:$B,"BrokerToCy",'2013Figures'!$G:$G,"P1",'2013Figures'!$E:$E,$B$1)</f>
        <v>0</v>
      </c>
      <c r="G183" s="9">
        <f>SUMIFS('2013Figures'!$J:$J,'2013Figures'!$C:$C,$A183,'2013Figures'!$H:$H,$B183,'2013Figures'!$I:$I,$C183,'2013Figures'!$B:$B,"CyToBroker",'2013Figures'!$G:$G,"E1",'2013Figures'!$E:$E,$B$1)</f>
        <v>0</v>
      </c>
      <c r="H183" s="9">
        <f>SUMIFS('2013Figures'!$J:$J,'2013Figures'!$C:$C,$A183,'2013Figures'!$H:$H,$B183,'2013Figures'!$I:$I,$C183,'2013Figures'!$B:$B,"CyToBroker",'2013Figures'!$G:$G,"P1",'2013Figures'!$E:$E,$B$1)</f>
        <v>0</v>
      </c>
      <c r="J183" s="8">
        <v>201401</v>
      </c>
      <c r="L183" s="42">
        <f>SUMIFS('2012Figures'!$J:$J,'2012Figures'!$C:$C,$A183,'2012Figures'!$H:$H,$B183,'2012Figures'!$I:$I,$C183,'2012Figures'!$E:$E,$B$1)</f>
        <v>0</v>
      </c>
      <c r="M183" s="52">
        <f>SUMIFS('2012Figures'!$J:$J,'2012Figures'!$C:$C,$A183,'2012Figures'!$H:$H,$B183,'2012Figures'!$I:$I,$C183,'2012Figures'!$B:$B,"BrokerToCy",'2012Figures'!$G:$G,"E1",'2012Figures'!$E:$E,$B$1)</f>
        <v>0</v>
      </c>
      <c r="N183" s="52">
        <f>SUMIFS('2012Figures'!$J:$J,'2012Figures'!$C:$C,$A183,'2012Figures'!$H:$H,$B183,'2012Figures'!$I:$I,$C183,'2012Figures'!$B:$B,"BrokerToCy",'2012Figures'!$G:$G,"P1",'2012Figures'!$E:$E,$B$1)</f>
        <v>0</v>
      </c>
      <c r="O183" s="52">
        <f>SUMIFS('2012Figures'!$J:$J,'2012Figures'!$C:$C,$A183,'2012Figures'!$H:$H,$B183,'2012Figures'!$I:$I,$C183,'2012Figures'!$B:$B,"CyToBroker",'2012Figures'!$G:$G,"E1",'2012Figures'!$E:$E,$B$1)</f>
        <v>0</v>
      </c>
      <c r="P183" s="52">
        <f>SUMIFS('2012Figures'!$J:$J,'2012Figures'!$C:$C,$A183,'2012Figures'!$H:$H,$B183,'2012Figures'!$I:$I,$C183,'2012Figures'!$B:$B,"CyToBroker",'2012Figures'!$G:$G,"P1",'2012Figures'!$E:$E,$B$1)</f>
        <v>0</v>
      </c>
      <c r="R183" s="46" t="str">
        <f t="shared" si="23"/>
        <v/>
      </c>
      <c r="S183" s="46" t="str">
        <f t="shared" si="23"/>
        <v/>
      </c>
      <c r="T183" s="46" t="str">
        <f t="shared" si="23"/>
        <v/>
      </c>
      <c r="U183" s="46" t="str">
        <f t="shared" si="23"/>
        <v/>
      </c>
      <c r="V183" s="46" t="str">
        <f t="shared" si="23"/>
        <v/>
      </c>
    </row>
    <row r="184" spans="1:22" x14ac:dyDescent="0.2">
      <c r="A184" s="1">
        <v>118</v>
      </c>
      <c r="B184" s="1" t="s">
        <v>109</v>
      </c>
      <c r="C184" s="8">
        <v>8</v>
      </c>
      <c r="D184" s="29">
        <f>SUMIFS('2013Figures'!$J:$J,'2013Figures'!$C:$C,$A184,'2013Figures'!$H:$H,$B184,'2013Figures'!$I:$I,$C184,'2013Figures'!$E:$E,$B$1)</f>
        <v>0</v>
      </c>
      <c r="E184" s="9">
        <f>SUMIFS('2013Figures'!$J:$J,'2013Figures'!$C:$C,$A184,'2013Figures'!$H:$H,$B184,'2013Figures'!$I:$I,$C184,'2013Figures'!$B:$B,"BrokerToCy",'2013Figures'!$G:$G,"E1",'2013Figures'!$E:$E,$B$1)</f>
        <v>0</v>
      </c>
      <c r="F184" s="9">
        <f>SUMIFS('2013Figures'!$J:$J,'2013Figures'!$C:$C,$A184,'2013Figures'!$H:$H,$B184,'2013Figures'!$I:$I,$C184,'2013Figures'!$B:$B,"BrokerToCy",'2013Figures'!$G:$G,"P1",'2013Figures'!$E:$E,$B$1)</f>
        <v>0</v>
      </c>
      <c r="G184" s="9">
        <f>SUMIFS('2013Figures'!$J:$J,'2013Figures'!$C:$C,$A184,'2013Figures'!$H:$H,$B184,'2013Figures'!$I:$I,$C184,'2013Figures'!$B:$B,"CyToBroker",'2013Figures'!$G:$G,"E1",'2013Figures'!$E:$E,$B$1)</f>
        <v>0</v>
      </c>
      <c r="H184" s="9">
        <f>SUMIFS('2013Figures'!$J:$J,'2013Figures'!$C:$C,$A184,'2013Figures'!$H:$H,$B184,'2013Figures'!$I:$I,$C184,'2013Figures'!$B:$B,"CyToBroker",'2013Figures'!$G:$G,"P1",'2013Figures'!$E:$E,$B$1)</f>
        <v>0</v>
      </c>
      <c r="I184" s="30"/>
      <c r="J184" s="31">
        <v>201301</v>
      </c>
      <c r="K184" s="30"/>
      <c r="L184" s="42">
        <f>SUMIFS('2012Figures'!$J:$J,'2012Figures'!$C:$C,$A184,'2012Figures'!$H:$H,$B184,'2012Figures'!$I:$I,$C184,'2012Figures'!$E:$E,$B$1)</f>
        <v>0</v>
      </c>
      <c r="M184" s="52">
        <f>SUMIFS('2012Figures'!$J:$J,'2012Figures'!$C:$C,$A184,'2012Figures'!$H:$H,$B184,'2012Figures'!$I:$I,$C184,'2012Figures'!$B:$B,"BrokerToCy",'2012Figures'!$G:$G,"E1",'2012Figures'!$E:$E,$B$1)</f>
        <v>0</v>
      </c>
      <c r="N184" s="52">
        <f>SUMIFS('2012Figures'!$J:$J,'2012Figures'!$C:$C,$A184,'2012Figures'!$H:$H,$B184,'2012Figures'!$I:$I,$C184,'2012Figures'!$B:$B,"BrokerToCy",'2012Figures'!$G:$G,"P1",'2012Figures'!$E:$E,$B$1)</f>
        <v>0</v>
      </c>
      <c r="O184" s="52">
        <f>SUMIFS('2012Figures'!$J:$J,'2012Figures'!$C:$C,$A184,'2012Figures'!$H:$H,$B184,'2012Figures'!$I:$I,$C184,'2012Figures'!$B:$B,"CyToBroker",'2012Figures'!$G:$G,"E1",'2012Figures'!$E:$E,$B$1)</f>
        <v>0</v>
      </c>
      <c r="P184" s="52">
        <f>SUMIFS('2012Figures'!$J:$J,'2012Figures'!$C:$C,$A184,'2012Figures'!$H:$H,$B184,'2012Figures'!$I:$I,$C184,'2012Figures'!$B:$B,"CyToBroker",'2012Figures'!$G:$G,"P1",'2012Figures'!$E:$E,$B$1)</f>
        <v>0</v>
      </c>
      <c r="Q184" s="30"/>
      <c r="R184" s="46" t="str">
        <f t="shared" si="23"/>
        <v/>
      </c>
      <c r="S184" s="46" t="str">
        <f t="shared" si="23"/>
        <v/>
      </c>
      <c r="T184" s="46" t="str">
        <f t="shared" si="23"/>
        <v/>
      </c>
      <c r="U184" s="46" t="str">
        <f t="shared" si="23"/>
        <v/>
      </c>
      <c r="V184" s="46" t="str">
        <f t="shared" si="23"/>
        <v/>
      </c>
    </row>
    <row r="185" spans="1:22" x14ac:dyDescent="0.2">
      <c r="A185" s="1">
        <v>118</v>
      </c>
      <c r="B185" s="1" t="s">
        <v>109</v>
      </c>
      <c r="C185" s="8">
        <v>7</v>
      </c>
      <c r="D185" s="29">
        <f>SUMIFS('2013Figures'!$J:$J,'2013Figures'!$C:$C,$A185,'2013Figures'!$H:$H,$B185,'2013Figures'!$I:$I,$C185,'2013Figures'!$E:$E,$B$1)</f>
        <v>0</v>
      </c>
      <c r="E185" s="9">
        <f>SUMIFS('2013Figures'!$J:$J,'2013Figures'!$C:$C,$A185,'2013Figures'!$H:$H,$B185,'2013Figures'!$I:$I,$C185,'2013Figures'!$B:$B,"BrokerToCy",'2013Figures'!$G:$G,"E1",'2013Figures'!$E:$E,$B$1)</f>
        <v>0</v>
      </c>
      <c r="F185" s="9">
        <f>SUMIFS('2013Figures'!$J:$J,'2013Figures'!$C:$C,$A185,'2013Figures'!$H:$H,$B185,'2013Figures'!$I:$I,$C185,'2013Figures'!$B:$B,"BrokerToCy",'2013Figures'!$G:$G,"P1",'2013Figures'!$E:$E,$B$1)</f>
        <v>0</v>
      </c>
      <c r="G185" s="9">
        <f>SUMIFS('2013Figures'!$J:$J,'2013Figures'!$C:$C,$A185,'2013Figures'!$H:$H,$B185,'2013Figures'!$I:$I,$C185,'2013Figures'!$B:$B,"CyToBroker",'2013Figures'!$G:$G,"E1",'2013Figures'!$E:$E,$B$1)</f>
        <v>0</v>
      </c>
      <c r="H185" s="9">
        <f>SUMIFS('2013Figures'!$J:$J,'2013Figures'!$C:$C,$A185,'2013Figures'!$H:$H,$B185,'2013Figures'!$I:$I,$C185,'2013Figures'!$B:$B,"CyToBroker",'2013Figures'!$G:$G,"P1",'2013Figures'!$E:$E,$B$1)</f>
        <v>0</v>
      </c>
      <c r="J185" s="8">
        <v>201201</v>
      </c>
      <c r="L185" s="42">
        <f>SUMIFS('2012Figures'!$J:$J,'2012Figures'!$C:$C,$A185,'2012Figures'!$H:$H,$B185,'2012Figures'!$I:$I,$C185,'2012Figures'!$E:$E,$B$1)</f>
        <v>0</v>
      </c>
      <c r="M185" s="52">
        <f>SUMIFS('2012Figures'!$J:$J,'2012Figures'!$C:$C,$A185,'2012Figures'!$H:$H,$B185,'2012Figures'!$I:$I,$C185,'2012Figures'!$B:$B,"BrokerToCy",'2012Figures'!$G:$G,"E1",'2012Figures'!$E:$E,$B$1)</f>
        <v>0</v>
      </c>
      <c r="N185" s="52">
        <f>SUMIFS('2012Figures'!$J:$J,'2012Figures'!$C:$C,$A185,'2012Figures'!$H:$H,$B185,'2012Figures'!$I:$I,$C185,'2012Figures'!$B:$B,"BrokerToCy",'2012Figures'!$G:$G,"P1",'2012Figures'!$E:$E,$B$1)</f>
        <v>0</v>
      </c>
      <c r="O185" s="52">
        <f>SUMIFS('2012Figures'!$J:$J,'2012Figures'!$C:$C,$A185,'2012Figures'!$H:$H,$B185,'2012Figures'!$I:$I,$C185,'2012Figures'!$B:$B,"CyToBroker",'2012Figures'!$G:$G,"E1",'2012Figures'!$E:$E,$B$1)</f>
        <v>0</v>
      </c>
      <c r="P185" s="52">
        <f>SUMIFS('2012Figures'!$J:$J,'2012Figures'!$C:$C,$A185,'2012Figures'!$H:$H,$B185,'2012Figures'!$I:$I,$C185,'2012Figures'!$B:$B,"CyToBroker",'2012Figures'!$G:$G,"P1",'2012Figures'!$E:$E,$B$1)</f>
        <v>0</v>
      </c>
      <c r="R185" s="46" t="str">
        <f t="shared" si="23"/>
        <v/>
      </c>
      <c r="S185" s="46" t="str">
        <f t="shared" si="23"/>
        <v/>
      </c>
      <c r="T185" s="46" t="str">
        <f t="shared" si="23"/>
        <v/>
      </c>
      <c r="U185" s="46" t="str">
        <f t="shared" si="23"/>
        <v/>
      </c>
      <c r="V185" s="46" t="str">
        <f t="shared" si="23"/>
        <v/>
      </c>
    </row>
    <row r="186" spans="1:22" x14ac:dyDescent="0.2">
      <c r="A186" s="1">
        <v>118</v>
      </c>
      <c r="B186" s="1" t="s">
        <v>109</v>
      </c>
      <c r="C186" s="8">
        <v>6</v>
      </c>
      <c r="D186" s="29">
        <f>SUMIFS('2013Figures'!$J:$J,'2013Figures'!$C:$C,$A186,'2013Figures'!$H:$H,$B186,'2013Figures'!$I:$I,$C186,'2013Figures'!$E:$E,$B$1)</f>
        <v>0</v>
      </c>
      <c r="E186" s="9">
        <f>SUMIFS('2013Figures'!$J:$J,'2013Figures'!$C:$C,$A186,'2013Figures'!$H:$H,$B186,'2013Figures'!$I:$I,$C186,'2013Figures'!$B:$B,"BrokerToCy",'2013Figures'!$G:$G,"E1",'2013Figures'!$E:$E,$B$1)</f>
        <v>0</v>
      </c>
      <c r="F186" s="9">
        <f>SUMIFS('2013Figures'!$J:$J,'2013Figures'!$C:$C,$A186,'2013Figures'!$H:$H,$B186,'2013Figures'!$I:$I,$C186,'2013Figures'!$B:$B,"BrokerToCy",'2013Figures'!$G:$G,"P1",'2013Figures'!$E:$E,$B$1)</f>
        <v>0</v>
      </c>
      <c r="G186" s="9">
        <f>SUMIFS('2013Figures'!$J:$J,'2013Figures'!$C:$C,$A186,'2013Figures'!$H:$H,$B186,'2013Figures'!$I:$I,$C186,'2013Figures'!$B:$B,"CyToBroker",'2013Figures'!$G:$G,"E1",'2013Figures'!$E:$E,$B$1)</f>
        <v>0</v>
      </c>
      <c r="H186" s="9">
        <f>SUMIFS('2013Figures'!$J:$J,'2013Figures'!$C:$C,$A186,'2013Figures'!$H:$H,$B186,'2013Figures'!$I:$I,$C186,'2013Figures'!$B:$B,"CyToBroker",'2013Figures'!$G:$G,"P1",'2013Figures'!$E:$E,$B$1)</f>
        <v>0</v>
      </c>
      <c r="J186" s="8">
        <v>201101</v>
      </c>
      <c r="L186" s="42">
        <f>SUMIFS('2012Figures'!$J:$J,'2012Figures'!$C:$C,$A186,'2012Figures'!$H:$H,$B186,'2012Figures'!$I:$I,$C186,'2012Figures'!$E:$E,$B$1)</f>
        <v>0</v>
      </c>
      <c r="M186" s="52">
        <f>SUMIFS('2012Figures'!$J:$J,'2012Figures'!$C:$C,$A186,'2012Figures'!$H:$H,$B186,'2012Figures'!$I:$I,$C186,'2012Figures'!$B:$B,"BrokerToCy",'2012Figures'!$G:$G,"E1",'2012Figures'!$E:$E,$B$1)</f>
        <v>0</v>
      </c>
      <c r="N186" s="52">
        <f>SUMIFS('2012Figures'!$J:$J,'2012Figures'!$C:$C,$A186,'2012Figures'!$H:$H,$B186,'2012Figures'!$I:$I,$C186,'2012Figures'!$B:$B,"BrokerToCy",'2012Figures'!$G:$G,"P1",'2012Figures'!$E:$E,$B$1)</f>
        <v>0</v>
      </c>
      <c r="O186" s="52">
        <f>SUMIFS('2012Figures'!$J:$J,'2012Figures'!$C:$C,$A186,'2012Figures'!$H:$H,$B186,'2012Figures'!$I:$I,$C186,'2012Figures'!$B:$B,"CyToBroker",'2012Figures'!$G:$G,"E1",'2012Figures'!$E:$E,$B$1)</f>
        <v>0</v>
      </c>
      <c r="P186" s="52">
        <f>SUMIFS('2012Figures'!$J:$J,'2012Figures'!$C:$C,$A186,'2012Figures'!$H:$H,$B186,'2012Figures'!$I:$I,$C186,'2012Figures'!$B:$B,"CyToBroker",'2012Figures'!$G:$G,"P1",'2012Figures'!$E:$E,$B$1)</f>
        <v>0</v>
      </c>
      <c r="R186" s="46" t="str">
        <f t="shared" si="23"/>
        <v/>
      </c>
      <c r="S186" s="46" t="str">
        <f t="shared" si="23"/>
        <v/>
      </c>
      <c r="T186" s="46" t="str">
        <f t="shared" si="23"/>
        <v/>
      </c>
      <c r="U186" s="46" t="str">
        <f t="shared" si="23"/>
        <v/>
      </c>
      <c r="V186" s="46" t="str">
        <f t="shared" si="23"/>
        <v/>
      </c>
    </row>
    <row r="187" spans="1:22" x14ac:dyDescent="0.2">
      <c r="A187" s="1">
        <v>118</v>
      </c>
      <c r="B187" s="1" t="s">
        <v>109</v>
      </c>
      <c r="C187" s="8">
        <v>5</v>
      </c>
      <c r="D187" s="29">
        <f>SUMIFS('2013Figures'!$J:$J,'2013Figures'!$C:$C,$A187,'2013Figures'!$H:$H,$B187,'2013Figures'!$I:$I,$C187,'2013Figures'!$E:$E,$B$1)</f>
        <v>0</v>
      </c>
      <c r="E187" s="9">
        <f>SUMIFS('2013Figures'!$J:$J,'2013Figures'!$C:$C,$A187,'2013Figures'!$H:$H,$B187,'2013Figures'!$I:$I,$C187,'2013Figures'!$B:$B,"BrokerToCy",'2013Figures'!$G:$G,"E1",'2013Figures'!$E:$E,$B$1)</f>
        <v>0</v>
      </c>
      <c r="F187" s="9">
        <f>SUMIFS('2013Figures'!$J:$J,'2013Figures'!$C:$C,$A187,'2013Figures'!$H:$H,$B187,'2013Figures'!$I:$I,$C187,'2013Figures'!$B:$B,"BrokerToCy",'2013Figures'!$G:$G,"P1",'2013Figures'!$E:$E,$B$1)</f>
        <v>0</v>
      </c>
      <c r="G187" s="9">
        <f>SUMIFS('2013Figures'!$J:$J,'2013Figures'!$C:$C,$A187,'2013Figures'!$H:$H,$B187,'2013Figures'!$I:$I,$C187,'2013Figures'!$B:$B,"CyToBroker",'2013Figures'!$G:$G,"E1",'2013Figures'!$E:$E,$B$1)</f>
        <v>0</v>
      </c>
      <c r="H187" s="9">
        <f>SUMIFS('2013Figures'!$J:$J,'2013Figures'!$C:$C,$A187,'2013Figures'!$H:$H,$B187,'2013Figures'!$I:$I,$C187,'2013Figures'!$B:$B,"CyToBroker",'2013Figures'!$G:$G,"P1",'2013Figures'!$E:$E,$B$1)</f>
        <v>0</v>
      </c>
      <c r="J187" s="8">
        <v>201001</v>
      </c>
      <c r="L187" s="42">
        <f>SUMIFS('2012Figures'!$J:$J,'2012Figures'!$C:$C,$A187,'2012Figures'!$H:$H,$B187,'2012Figures'!$I:$I,$C187,'2012Figures'!$E:$E,$B$1)</f>
        <v>0</v>
      </c>
      <c r="M187" s="52">
        <f>SUMIFS('2012Figures'!$J:$J,'2012Figures'!$C:$C,$A187,'2012Figures'!$H:$H,$B187,'2012Figures'!$I:$I,$C187,'2012Figures'!$B:$B,"BrokerToCy",'2012Figures'!$G:$G,"E1",'2012Figures'!$E:$E,$B$1)</f>
        <v>0</v>
      </c>
      <c r="N187" s="52">
        <f>SUMIFS('2012Figures'!$J:$J,'2012Figures'!$C:$C,$A187,'2012Figures'!$H:$H,$B187,'2012Figures'!$I:$I,$C187,'2012Figures'!$B:$B,"BrokerToCy",'2012Figures'!$G:$G,"P1",'2012Figures'!$E:$E,$B$1)</f>
        <v>0</v>
      </c>
      <c r="O187" s="52">
        <f>SUMIFS('2012Figures'!$J:$J,'2012Figures'!$C:$C,$A187,'2012Figures'!$H:$H,$B187,'2012Figures'!$I:$I,$C187,'2012Figures'!$B:$B,"CyToBroker",'2012Figures'!$G:$G,"E1",'2012Figures'!$E:$E,$B$1)</f>
        <v>0</v>
      </c>
      <c r="P187" s="52">
        <f>SUMIFS('2012Figures'!$J:$J,'2012Figures'!$C:$C,$A187,'2012Figures'!$H:$H,$B187,'2012Figures'!$I:$I,$C187,'2012Figures'!$B:$B,"CyToBroker",'2012Figures'!$G:$G,"P1",'2012Figures'!$E:$E,$B$1)</f>
        <v>0</v>
      </c>
      <c r="R187" s="46" t="str">
        <f t="shared" si="23"/>
        <v/>
      </c>
      <c r="S187" s="46" t="str">
        <f t="shared" si="23"/>
        <v/>
      </c>
      <c r="T187" s="46" t="str">
        <f t="shared" si="23"/>
        <v/>
      </c>
      <c r="U187" s="46" t="str">
        <f t="shared" si="23"/>
        <v/>
      </c>
      <c r="V187" s="46" t="str">
        <f t="shared" si="23"/>
        <v/>
      </c>
    </row>
    <row r="188" spans="1:22" x14ac:dyDescent="0.2">
      <c r="A188" s="1">
        <v>118</v>
      </c>
      <c r="B188" s="1" t="s">
        <v>109</v>
      </c>
      <c r="C188" s="8">
        <v>4</v>
      </c>
      <c r="D188" s="29">
        <f>SUMIFS('2013Figures'!$J:$J,'2013Figures'!$C:$C,$A188,'2013Figures'!$H:$H,$B188,'2013Figures'!$I:$I,$C188,'2013Figures'!$E:$E,$B$1)</f>
        <v>0</v>
      </c>
      <c r="E188" s="9">
        <f>SUMIFS('2013Figures'!$J:$J,'2013Figures'!$C:$C,$A188,'2013Figures'!$H:$H,$B188,'2013Figures'!$I:$I,$C188,'2013Figures'!$B:$B,"BrokerToCy",'2013Figures'!$G:$G,"E1",'2013Figures'!$E:$E,$B$1)</f>
        <v>0</v>
      </c>
      <c r="F188" s="9">
        <f>SUMIFS('2013Figures'!$J:$J,'2013Figures'!$C:$C,$A188,'2013Figures'!$H:$H,$B188,'2013Figures'!$I:$I,$C188,'2013Figures'!$B:$B,"BrokerToCy",'2013Figures'!$G:$G,"P1",'2013Figures'!$E:$E,$B$1)</f>
        <v>0</v>
      </c>
      <c r="G188" s="9">
        <f>SUMIFS('2013Figures'!$J:$J,'2013Figures'!$C:$C,$A188,'2013Figures'!$H:$H,$B188,'2013Figures'!$I:$I,$C188,'2013Figures'!$B:$B,"CyToBroker",'2013Figures'!$G:$G,"E1",'2013Figures'!$E:$E,$B$1)</f>
        <v>0</v>
      </c>
      <c r="H188" s="9">
        <f>SUMIFS('2013Figures'!$J:$J,'2013Figures'!$C:$C,$A188,'2013Figures'!$H:$H,$B188,'2013Figures'!$I:$I,$C188,'2013Figures'!$B:$B,"CyToBroker",'2013Figures'!$G:$G,"P1",'2013Figures'!$E:$E,$B$1)</f>
        <v>0</v>
      </c>
      <c r="J188" s="8">
        <v>200901</v>
      </c>
      <c r="L188" s="42">
        <f>SUMIFS('2012Figures'!$J:$J,'2012Figures'!$C:$C,$A188,'2012Figures'!$H:$H,$B188,'2012Figures'!$I:$I,$C188,'2012Figures'!$E:$E,$B$1)</f>
        <v>0</v>
      </c>
      <c r="M188" s="52">
        <f>SUMIFS('2012Figures'!$J:$J,'2012Figures'!$C:$C,$A188,'2012Figures'!$H:$H,$B188,'2012Figures'!$I:$I,$C188,'2012Figures'!$B:$B,"BrokerToCy",'2012Figures'!$G:$G,"E1",'2012Figures'!$E:$E,$B$1)</f>
        <v>0</v>
      </c>
      <c r="N188" s="52">
        <f>SUMIFS('2012Figures'!$J:$J,'2012Figures'!$C:$C,$A188,'2012Figures'!$H:$H,$B188,'2012Figures'!$I:$I,$C188,'2012Figures'!$B:$B,"BrokerToCy",'2012Figures'!$G:$G,"P1",'2012Figures'!$E:$E,$B$1)</f>
        <v>0</v>
      </c>
      <c r="O188" s="52">
        <f>SUMIFS('2012Figures'!$J:$J,'2012Figures'!$C:$C,$A188,'2012Figures'!$H:$H,$B188,'2012Figures'!$I:$I,$C188,'2012Figures'!$B:$B,"CyToBroker",'2012Figures'!$G:$G,"E1",'2012Figures'!$E:$E,$B$1)</f>
        <v>0</v>
      </c>
      <c r="P188" s="52">
        <f>SUMIFS('2012Figures'!$J:$J,'2012Figures'!$C:$C,$A188,'2012Figures'!$H:$H,$B188,'2012Figures'!$I:$I,$C188,'2012Figures'!$B:$B,"CyToBroker",'2012Figures'!$G:$G,"P1",'2012Figures'!$E:$E,$B$1)</f>
        <v>0</v>
      </c>
      <c r="R188" s="46" t="str">
        <f t="shared" si="23"/>
        <v/>
      </c>
      <c r="S188" s="46" t="str">
        <f t="shared" si="23"/>
        <v/>
      </c>
      <c r="T188" s="46" t="str">
        <f t="shared" si="23"/>
        <v/>
      </c>
      <c r="U188" s="46" t="str">
        <f t="shared" si="23"/>
        <v/>
      </c>
      <c r="V188" s="46" t="str">
        <f t="shared" si="23"/>
        <v/>
      </c>
    </row>
    <row r="189" spans="1:22" x14ac:dyDescent="0.2">
      <c r="A189" s="1">
        <v>118</v>
      </c>
      <c r="B189" s="1" t="s">
        <v>109</v>
      </c>
      <c r="C189" s="8">
        <v>3</v>
      </c>
      <c r="D189" s="29">
        <f>SUMIFS('2013Figures'!$J:$J,'2013Figures'!$C:$C,$A189,'2013Figures'!$H:$H,$B189,'2013Figures'!$I:$I,$C189,'2013Figures'!$E:$E,$B$1)</f>
        <v>0</v>
      </c>
      <c r="E189" s="9">
        <f>SUMIFS('2013Figures'!$J:$J,'2013Figures'!$C:$C,$A189,'2013Figures'!$H:$H,$B189,'2013Figures'!$I:$I,$C189,'2013Figures'!$B:$B,"BrokerToCy",'2013Figures'!$G:$G,"E1",'2013Figures'!$E:$E,$B$1)</f>
        <v>0</v>
      </c>
      <c r="F189" s="9">
        <f>SUMIFS('2013Figures'!$J:$J,'2013Figures'!$C:$C,$A189,'2013Figures'!$H:$H,$B189,'2013Figures'!$I:$I,$C189,'2013Figures'!$B:$B,"BrokerToCy",'2013Figures'!$G:$G,"P1",'2013Figures'!$E:$E,$B$1)</f>
        <v>0</v>
      </c>
      <c r="G189" s="9">
        <f>SUMIFS('2013Figures'!$J:$J,'2013Figures'!$C:$C,$A189,'2013Figures'!$H:$H,$B189,'2013Figures'!$I:$I,$C189,'2013Figures'!$B:$B,"CyToBroker",'2013Figures'!$G:$G,"E1",'2013Figures'!$E:$E,$B$1)</f>
        <v>0</v>
      </c>
      <c r="H189" s="9">
        <f>SUMIFS('2013Figures'!$J:$J,'2013Figures'!$C:$C,$A189,'2013Figures'!$H:$H,$B189,'2013Figures'!$I:$I,$C189,'2013Figures'!$B:$B,"CyToBroker",'2013Figures'!$G:$G,"P1",'2013Figures'!$E:$E,$B$1)</f>
        <v>0</v>
      </c>
      <c r="J189" s="8">
        <v>200801</v>
      </c>
      <c r="L189" s="42">
        <f>SUMIFS('2012Figures'!$J:$J,'2012Figures'!$C:$C,$A189,'2012Figures'!$H:$H,$B189,'2012Figures'!$I:$I,$C189,'2012Figures'!$E:$E,$B$1)</f>
        <v>0</v>
      </c>
      <c r="M189" s="52">
        <f>SUMIFS('2012Figures'!$J:$J,'2012Figures'!$C:$C,$A189,'2012Figures'!$H:$H,$B189,'2012Figures'!$I:$I,$C189,'2012Figures'!$B:$B,"BrokerToCy",'2012Figures'!$G:$G,"E1",'2012Figures'!$E:$E,$B$1)</f>
        <v>0</v>
      </c>
      <c r="N189" s="52">
        <f>SUMIFS('2012Figures'!$J:$J,'2012Figures'!$C:$C,$A189,'2012Figures'!$H:$H,$B189,'2012Figures'!$I:$I,$C189,'2012Figures'!$B:$B,"BrokerToCy",'2012Figures'!$G:$G,"P1",'2012Figures'!$E:$E,$B$1)</f>
        <v>0</v>
      </c>
      <c r="O189" s="52">
        <f>SUMIFS('2012Figures'!$J:$J,'2012Figures'!$C:$C,$A189,'2012Figures'!$H:$H,$B189,'2012Figures'!$I:$I,$C189,'2012Figures'!$B:$B,"CyToBroker",'2012Figures'!$G:$G,"E1",'2012Figures'!$E:$E,$B$1)</f>
        <v>0</v>
      </c>
      <c r="P189" s="52">
        <f>SUMIFS('2012Figures'!$J:$J,'2012Figures'!$C:$C,$A189,'2012Figures'!$H:$H,$B189,'2012Figures'!$I:$I,$C189,'2012Figures'!$B:$B,"CyToBroker",'2012Figures'!$G:$G,"P1",'2012Figures'!$E:$E,$B$1)</f>
        <v>0</v>
      </c>
      <c r="R189" s="46" t="str">
        <f t="shared" si="23"/>
        <v/>
      </c>
      <c r="S189" s="46" t="str">
        <f t="shared" si="23"/>
        <v/>
      </c>
      <c r="T189" s="46" t="str">
        <f t="shared" si="23"/>
        <v/>
      </c>
      <c r="U189" s="46" t="str">
        <f t="shared" si="23"/>
        <v/>
      </c>
      <c r="V189" s="46" t="str">
        <f t="shared" si="23"/>
        <v/>
      </c>
    </row>
    <row r="190" spans="1:22" x14ac:dyDescent="0.2">
      <c r="A190" s="1">
        <v>118</v>
      </c>
      <c r="B190" s="1" t="s">
        <v>109</v>
      </c>
      <c r="C190" s="8">
        <v>2</v>
      </c>
      <c r="D190" s="29">
        <f>SUMIFS('2013Figures'!$J:$J,'2013Figures'!$C:$C,$A190,'2013Figures'!$H:$H,$B190,'2013Figures'!$I:$I,$C190,'2013Figures'!$E:$E,$B$1)</f>
        <v>0</v>
      </c>
      <c r="E190" s="9">
        <f>SUMIFS('2013Figures'!$J:$J,'2013Figures'!$C:$C,$A190,'2013Figures'!$H:$H,$B190,'2013Figures'!$I:$I,$C190,'2013Figures'!$B:$B,"BrokerToCy",'2013Figures'!$G:$G,"E1",'2013Figures'!$E:$E,$B$1)</f>
        <v>0</v>
      </c>
      <c r="F190" s="9">
        <f>SUMIFS('2013Figures'!$J:$J,'2013Figures'!$C:$C,$A190,'2013Figures'!$H:$H,$B190,'2013Figures'!$I:$I,$C190,'2013Figures'!$B:$B,"BrokerToCy",'2013Figures'!$G:$G,"P1",'2013Figures'!$E:$E,$B$1)</f>
        <v>0</v>
      </c>
      <c r="G190" s="9">
        <f>SUMIFS('2013Figures'!$J:$J,'2013Figures'!$C:$C,$A190,'2013Figures'!$H:$H,$B190,'2013Figures'!$I:$I,$C190,'2013Figures'!$B:$B,"CyToBroker",'2013Figures'!$G:$G,"E1",'2013Figures'!$E:$E,$B$1)</f>
        <v>0</v>
      </c>
      <c r="H190" s="9">
        <f>SUMIFS('2013Figures'!$J:$J,'2013Figures'!$C:$C,$A190,'2013Figures'!$H:$H,$B190,'2013Figures'!$I:$I,$C190,'2013Figures'!$B:$B,"CyToBroker",'2013Figures'!$G:$G,"P1",'2013Figures'!$E:$E,$B$1)</f>
        <v>0</v>
      </c>
      <c r="J190" s="8">
        <v>200701</v>
      </c>
      <c r="L190" s="42">
        <f>SUMIFS('2012Figures'!$J:$J,'2012Figures'!$C:$C,$A190,'2012Figures'!$H:$H,$B190,'2012Figures'!$I:$I,$C190,'2012Figures'!$E:$E,$B$1)</f>
        <v>0</v>
      </c>
      <c r="M190" s="52">
        <f>SUMIFS('2012Figures'!$J:$J,'2012Figures'!$C:$C,$A190,'2012Figures'!$H:$H,$B190,'2012Figures'!$I:$I,$C190,'2012Figures'!$B:$B,"BrokerToCy",'2012Figures'!$G:$G,"E1",'2012Figures'!$E:$E,$B$1)</f>
        <v>0</v>
      </c>
      <c r="N190" s="52">
        <f>SUMIFS('2012Figures'!$J:$J,'2012Figures'!$C:$C,$A190,'2012Figures'!$H:$H,$B190,'2012Figures'!$I:$I,$C190,'2012Figures'!$B:$B,"BrokerToCy",'2012Figures'!$G:$G,"P1",'2012Figures'!$E:$E,$B$1)</f>
        <v>0</v>
      </c>
      <c r="O190" s="52">
        <f>SUMIFS('2012Figures'!$J:$J,'2012Figures'!$C:$C,$A190,'2012Figures'!$H:$H,$B190,'2012Figures'!$I:$I,$C190,'2012Figures'!$B:$B,"CyToBroker",'2012Figures'!$G:$G,"E1",'2012Figures'!$E:$E,$B$1)</f>
        <v>0</v>
      </c>
      <c r="P190" s="52">
        <f>SUMIFS('2012Figures'!$J:$J,'2012Figures'!$C:$C,$A190,'2012Figures'!$H:$H,$B190,'2012Figures'!$I:$I,$C190,'2012Figures'!$B:$B,"CyToBroker",'2012Figures'!$G:$G,"P1",'2012Figures'!$E:$E,$B$1)</f>
        <v>0</v>
      </c>
      <c r="R190" s="46" t="str">
        <f t="shared" si="23"/>
        <v/>
      </c>
      <c r="S190" s="46" t="str">
        <f t="shared" si="23"/>
        <v/>
      </c>
      <c r="T190" s="46" t="str">
        <f t="shared" si="23"/>
        <v/>
      </c>
      <c r="U190" s="46" t="str">
        <f t="shared" si="23"/>
        <v/>
      </c>
      <c r="V190" s="46" t="str">
        <f t="shared" si="23"/>
        <v/>
      </c>
    </row>
    <row r="191" spans="1:22" x14ac:dyDescent="0.2">
      <c r="A191" s="1">
        <v>118</v>
      </c>
      <c r="B191" s="1" t="s">
        <v>109</v>
      </c>
      <c r="C191" s="8">
        <v>1</v>
      </c>
      <c r="D191" s="29">
        <f>SUMIFS('2013Figures'!$J:$J,'2013Figures'!$C:$C,$A191,'2013Figures'!$H:$H,$B191,'2013Figures'!$I:$I,$C191,'2013Figures'!$E:$E,$B$1)</f>
        <v>0</v>
      </c>
      <c r="E191" s="9">
        <f>SUMIFS('2013Figures'!$J:$J,'2013Figures'!$C:$C,$A191,'2013Figures'!$H:$H,$B191,'2013Figures'!$I:$I,$C191,'2013Figures'!$B:$B,"BrokerToCy",'2013Figures'!$G:$G,"E1",'2013Figures'!$E:$E,$B$1)</f>
        <v>0</v>
      </c>
      <c r="F191" s="9">
        <f>SUMIFS('2013Figures'!$J:$J,'2013Figures'!$C:$C,$A191,'2013Figures'!$H:$H,$B191,'2013Figures'!$I:$I,$C191,'2013Figures'!$B:$B,"BrokerToCy",'2013Figures'!$G:$G,"P1",'2013Figures'!$E:$E,$B$1)</f>
        <v>0</v>
      </c>
      <c r="G191" s="9">
        <f>SUMIFS('2013Figures'!$J:$J,'2013Figures'!$C:$C,$A191,'2013Figures'!$H:$H,$B191,'2013Figures'!$I:$I,$C191,'2013Figures'!$B:$B,"CyToBroker",'2013Figures'!$G:$G,"E1",'2013Figures'!$E:$E,$B$1)</f>
        <v>0</v>
      </c>
      <c r="H191" s="9">
        <f>SUMIFS('2013Figures'!$J:$J,'2013Figures'!$C:$C,$A191,'2013Figures'!$H:$H,$B191,'2013Figures'!$I:$I,$C191,'2013Figures'!$B:$B,"CyToBroker",'2013Figures'!$G:$G,"P1",'2013Figures'!$E:$E,$B$1)</f>
        <v>0</v>
      </c>
      <c r="J191" s="8">
        <v>200601</v>
      </c>
      <c r="L191" s="42">
        <f>SUMIFS('2012Figures'!$J:$J,'2012Figures'!$C:$C,$A191,'2012Figures'!$H:$H,$B191,'2012Figures'!$I:$I,$C191,'2012Figures'!$E:$E,$B$1)</f>
        <v>0</v>
      </c>
      <c r="M191" s="52">
        <f>SUMIFS('2012Figures'!$J:$J,'2012Figures'!$C:$C,$A191,'2012Figures'!$H:$H,$B191,'2012Figures'!$I:$I,$C191,'2012Figures'!$B:$B,"BrokerToCy",'2012Figures'!$G:$G,"E1",'2012Figures'!$E:$E,$B$1)</f>
        <v>0</v>
      </c>
      <c r="N191" s="52">
        <f>SUMIFS('2012Figures'!$J:$J,'2012Figures'!$C:$C,$A191,'2012Figures'!$H:$H,$B191,'2012Figures'!$I:$I,$C191,'2012Figures'!$B:$B,"BrokerToCy",'2012Figures'!$G:$G,"P1",'2012Figures'!$E:$E,$B$1)</f>
        <v>0</v>
      </c>
      <c r="O191" s="52">
        <f>SUMIFS('2012Figures'!$J:$J,'2012Figures'!$C:$C,$A191,'2012Figures'!$H:$H,$B191,'2012Figures'!$I:$I,$C191,'2012Figures'!$B:$B,"CyToBroker",'2012Figures'!$G:$G,"E1",'2012Figures'!$E:$E,$B$1)</f>
        <v>0</v>
      </c>
      <c r="P191" s="52">
        <f>SUMIFS('2012Figures'!$J:$J,'2012Figures'!$C:$C,$A191,'2012Figures'!$H:$H,$B191,'2012Figures'!$I:$I,$C191,'2012Figures'!$B:$B,"CyToBroker",'2012Figures'!$G:$G,"P1",'2012Figures'!$E:$E,$B$1)</f>
        <v>0</v>
      </c>
      <c r="R191" s="46" t="str">
        <f t="shared" si="23"/>
        <v/>
      </c>
      <c r="S191" s="46" t="str">
        <f t="shared" si="23"/>
        <v/>
      </c>
      <c r="T191" s="46" t="str">
        <f t="shared" si="23"/>
        <v/>
      </c>
      <c r="U191" s="46" t="str">
        <f t="shared" si="23"/>
        <v/>
      </c>
      <c r="V191" s="46" t="str">
        <f t="shared" si="23"/>
        <v/>
      </c>
    </row>
    <row r="192" spans="1:22" x14ac:dyDescent="0.2">
      <c r="A192" s="1">
        <v>118</v>
      </c>
      <c r="B192" s="1" t="s">
        <v>109</v>
      </c>
      <c r="D192" s="29">
        <f>SUMIFS('2013Figures'!$J:$J,'2013Figures'!$C:$C,$A192,'2013Figures'!$I:$I,"",'2013Figures'!$E:$E,$B$1)</f>
        <v>99</v>
      </c>
      <c r="E192" s="9">
        <f>SUMIFS('2013Figures'!$J:$J,'2013Figures'!$C:$C,$A192,'2013Figures'!$I:$I,"",'2013Figures'!$B:$B,"BrokerToCy",'2013Figures'!$G:$G,"E1",'2013Figures'!$E:$E,$B$1)</f>
        <v>0</v>
      </c>
      <c r="F192" s="9">
        <f>SUMIFS('2013Figures'!$J:$J,'2013Figures'!$C:$C,$A192,'2013Figures'!$I:$I,"",'2013Figures'!$B:$B,"BrokerToCy",'2013Figures'!$G:$G,"P1",'2013Figures'!$E:$E,$B$1)</f>
        <v>0</v>
      </c>
      <c r="G192" s="9">
        <f>SUMIFS('2013Figures'!$J:$J,'2013Figures'!$C:$C,$A192,'2013Figures'!$I:$I,"",'2013Figures'!$B:$B,"CyToBroker",'2013Figures'!$G:$G,"E1",'2013Figures'!$E:$E,$B$1)</f>
        <v>99</v>
      </c>
      <c r="H192" s="9">
        <f>SUMIFS('2013Figures'!$J:$J,'2013Figures'!$C:$C,$A192,'2013Figures'!$I:$I,"",'2013Figures'!$B:$B,"CyToBroker",'2013Figures'!$G:$G,"P1",'2013Figures'!$E:$E,$B$1)</f>
        <v>0</v>
      </c>
      <c r="J192" s="8" t="s">
        <v>131</v>
      </c>
      <c r="L192" s="42">
        <f>SUMIFS('2012Figures'!$J:$J,'2012Figures'!$C:$C,$A192,'2012Figures'!$I:$I,"",'2012Figures'!$E:$E,$B$1)</f>
        <v>97</v>
      </c>
      <c r="M192" s="52">
        <f>SUMIFS('2012Figures'!$J:$J,'2012Figures'!$C:$C,$A192,'2012Figures'!$I:$I,"",'2012Figures'!$B:$B,"BrokerToCy",'2012Figures'!$G:$G,"E1",'2012Figures'!$E:$E,$B$1)</f>
        <v>0</v>
      </c>
      <c r="N192" s="52">
        <f>SUMIFS('2012Figures'!$J:$J,'2012Figures'!$C:$C,$A192,'2012Figures'!$I:$I,"",'2012Figures'!$B:$B,"BrokerToCy",'2012Figures'!$G:$G,"P1",'2012Figures'!$E:$E,$B$1)</f>
        <v>0</v>
      </c>
      <c r="O192" s="52">
        <f>SUMIFS('2012Figures'!$J:$J,'2012Figures'!$C:$C,$A192,'2012Figures'!$I:$I,"",'2012Figures'!$B:$B,"CyToBroker",'2012Figures'!$G:$G,"E1",'2012Figures'!$E:$E,$B$1)</f>
        <v>97</v>
      </c>
      <c r="P192" s="52">
        <f>SUMIFS('2012Figures'!$J:$J,'2012Figures'!$C:$C,$A192,'2012Figures'!$I:$I,"",'2012Figures'!$B:$B,"CyToBroker",'2012Figures'!$G:$G,"P1",'2012Figures'!$E:$E,$B$1)</f>
        <v>0</v>
      </c>
      <c r="R192" s="46">
        <f t="shared" si="23"/>
        <v>0.02</v>
      </c>
      <c r="S192" s="46" t="str">
        <f t="shared" si="23"/>
        <v/>
      </c>
      <c r="T192" s="46" t="str">
        <f t="shared" si="23"/>
        <v/>
      </c>
      <c r="U192" s="46">
        <f t="shared" si="23"/>
        <v>0.02</v>
      </c>
      <c r="V192" s="46" t="str">
        <f t="shared" si="23"/>
        <v/>
      </c>
    </row>
    <row r="193" spans="1:22" x14ac:dyDescent="0.2">
      <c r="A193" s="21"/>
      <c r="B193" s="21" t="s">
        <v>92</v>
      </c>
      <c r="C193" s="22"/>
      <c r="D193" s="23">
        <f>SUM(E193:H193)</f>
        <v>99</v>
      </c>
      <c r="E193" s="23">
        <f t="shared" ref="E193:H193" si="26">SUM(E181:E192)</f>
        <v>0</v>
      </c>
      <c r="F193" s="23">
        <f t="shared" si="26"/>
        <v>0</v>
      </c>
      <c r="G193" s="23">
        <f t="shared" si="26"/>
        <v>99</v>
      </c>
      <c r="H193" s="23">
        <f t="shared" si="26"/>
        <v>0</v>
      </c>
      <c r="I193" s="21"/>
      <c r="J193" s="22"/>
      <c r="K193" s="21"/>
      <c r="L193" s="43">
        <f>SUM(M193:P193)</f>
        <v>97</v>
      </c>
      <c r="M193" s="43">
        <f t="shared" ref="M193:P193" si="27">SUM(M181:M192)</f>
        <v>0</v>
      </c>
      <c r="N193" s="43">
        <f t="shared" si="27"/>
        <v>0</v>
      </c>
      <c r="O193" s="43">
        <f t="shared" si="27"/>
        <v>97</v>
      </c>
      <c r="P193" s="43">
        <f t="shared" si="27"/>
        <v>0</v>
      </c>
      <c r="Q193" s="21"/>
      <c r="R193" s="21"/>
      <c r="S193" s="21"/>
      <c r="T193" s="21"/>
      <c r="U193" s="21"/>
      <c r="V193" s="21"/>
    </row>
    <row r="194" spans="1:22" x14ac:dyDescent="0.2">
      <c r="A194" s="28">
        <v>119</v>
      </c>
      <c r="B194" s="28" t="s">
        <v>110</v>
      </c>
      <c r="C194" s="17" t="s">
        <v>88</v>
      </c>
      <c r="D194" s="18">
        <f>SUMIFS('2013Figures'!$J:$J,'2013Figures'!$C:$C,$A194,'2013Figures'!$E:$E,$B$1)</f>
        <v>22938</v>
      </c>
      <c r="E194" s="18">
        <f>SUMIFS('2013Figures'!$J:$J,'2013Figures'!$C:$C,$A194,'2013Figures'!$B:$B,"BrokerToCy",'2013Figures'!$G:$G,"E1",'2013Figures'!$E:$E,$B$1)</f>
        <v>0</v>
      </c>
      <c r="F194" s="18">
        <f>SUMIFS('2013Figures'!$J:$J,'2013Figures'!$C:$C,$A194,'2013Figures'!$B:$B,"BrokerToCy",'2013Figures'!$G:$G,"P1",'2013Figures'!$E:$E,$B$1)</f>
        <v>0</v>
      </c>
      <c r="G194" s="18">
        <f>SUMIFS('2013Figures'!$J:$J,'2013Figures'!$C:$C,$A194,'2013Figures'!$B:$B,"CyToBroker",'2013Figures'!$G:$G,"E1",'2013Figures'!$E:$E,$B$1)</f>
        <v>22938</v>
      </c>
      <c r="H194" s="18">
        <f>SUMIFS('2013Figures'!$J:$J,'2013Figures'!$C:$C,$A194,'2013Figures'!$B:$B,"CyToBroker",'2013Figures'!$G:$G,"P1",'2013Figures'!$E:$E,$B$1)</f>
        <v>0</v>
      </c>
      <c r="I194" s="28"/>
      <c r="J194" s="17"/>
      <c r="K194" s="28"/>
      <c r="L194" s="50">
        <f>SUMIFS('2012Figures'!$J:$J,'2012Figures'!$C:$C,$A194,'2012Figures'!$E:$E,$B$1)</f>
        <v>31362</v>
      </c>
      <c r="M194" s="50">
        <f>SUMIFS('2012Figures'!$J:$J,'2012Figures'!$C:$C,$A194,'2012Figures'!$B:$B,"BrokerToCy",'2012Figures'!$G:$G,"E1",'2012Figures'!$E:$E,$B$1)</f>
        <v>0</v>
      </c>
      <c r="N194" s="50">
        <f>SUMIFS('2012Figures'!$J:$J,'2012Figures'!$C:$C,$A194,'2012Figures'!$B:$B,"BrokerToCy",'2012Figures'!$G:$G,"P1",'2012Figures'!$E:$E,$B$1)</f>
        <v>0</v>
      </c>
      <c r="O194" s="50">
        <f>SUMIFS('2012Figures'!$J:$J,'2012Figures'!$C:$C,$A194,'2012Figures'!$B:$B,"CyToBroker",'2012Figures'!$G:$G,"E1",'2012Figures'!$E:$E,$B$1)</f>
        <v>31362</v>
      </c>
      <c r="P194" s="50">
        <f>SUMIFS('2012Figures'!$J:$J,'2012Figures'!$C:$C,$A194,'2012Figures'!$B:$B,"CyToBroker",'2012Figures'!$G:$G,"P1",'2012Figures'!$E:$E,$B$1)</f>
        <v>0</v>
      </c>
      <c r="Q194" s="28"/>
      <c r="R194" s="46">
        <f t="shared" si="23"/>
        <v>-0.27</v>
      </c>
      <c r="S194" s="46" t="str">
        <f t="shared" si="23"/>
        <v/>
      </c>
      <c r="T194" s="46" t="str">
        <f t="shared" si="23"/>
        <v/>
      </c>
      <c r="U194" s="46">
        <f t="shared" si="23"/>
        <v>-0.27</v>
      </c>
      <c r="V194" s="46" t="str">
        <f t="shared" si="23"/>
        <v/>
      </c>
    </row>
    <row r="195" spans="1:22" x14ac:dyDescent="0.2">
      <c r="A195" s="1">
        <v>119</v>
      </c>
      <c r="B195" s="1" t="s">
        <v>110</v>
      </c>
      <c r="C195" s="8">
        <v>9</v>
      </c>
      <c r="D195" s="29">
        <f>SUMIFS('2013Figures'!$J:$J,'2013Figures'!$C:$C,$A195,'2013Figures'!$H:$H,$B195,'2013Figures'!$I:$I,$C195,'2013Figures'!$E:$E,$B$1)</f>
        <v>0</v>
      </c>
      <c r="E195" s="9">
        <f>SUMIFS('2013Figures'!$J:$J,'2013Figures'!$C:$C,$A195,'2013Figures'!$H:$H,$B195,'2013Figures'!$I:$I,$C195,'2013Figures'!$B:$B,"BrokerToCy",'2013Figures'!$G:$G,"E1",'2013Figures'!$E:$E,$B$1)</f>
        <v>0</v>
      </c>
      <c r="F195" s="9">
        <f>SUMIFS('2013Figures'!$J:$J,'2013Figures'!$C:$C,$A195,'2013Figures'!$H:$H,$B195,'2013Figures'!$I:$I,$C195,'2013Figures'!$B:$B,"BrokerToCy",'2013Figures'!$G:$G,"P1",'2013Figures'!$E:$E,$B$1)</f>
        <v>0</v>
      </c>
      <c r="G195" s="9">
        <f>SUMIFS('2013Figures'!$J:$J,'2013Figures'!$C:$C,$A195,'2013Figures'!$H:$H,$B195,'2013Figures'!$I:$I,$C195,'2013Figures'!$B:$B,"CyToBroker",'2013Figures'!$G:$G,"E1",'2013Figures'!$E:$E,$B$1)</f>
        <v>0</v>
      </c>
      <c r="H195" s="9">
        <f>SUMIFS('2013Figures'!$J:$J,'2013Figures'!$C:$C,$A195,'2013Figures'!$H:$H,$B195,'2013Figures'!$I:$I,$C195,'2013Figures'!$B:$B,"CyToBroker",'2013Figures'!$G:$G,"P1",'2013Figures'!$E:$E,$B$1)</f>
        <v>0</v>
      </c>
      <c r="I195" s="33"/>
      <c r="J195" s="34"/>
      <c r="K195" s="33"/>
      <c r="L195" s="42">
        <f>SUMIFS('2012Figures'!$J:$J,'2012Figures'!$C:$C,$A195,'2012Figures'!$H:$H,$B195,'2012Figures'!$I:$I,$C195,'2012Figures'!$E:$E,$B$1)</f>
        <v>0</v>
      </c>
      <c r="M195" s="52">
        <f>SUMIFS('2012Figures'!$J:$J,'2012Figures'!$C:$C,$A195,'2012Figures'!$H:$H,$B195,'2012Figures'!$I:$I,$C195,'2012Figures'!$B:$B,"BrokerToCy",'2012Figures'!$G:$G,"E1",'2012Figures'!$E:$E,$B$1)</f>
        <v>0</v>
      </c>
      <c r="N195" s="52">
        <f>SUMIFS('2012Figures'!$J:$J,'2012Figures'!$C:$C,$A195,'2012Figures'!$H:$H,$B195,'2012Figures'!$I:$I,$C195,'2012Figures'!$B:$B,"BrokerToCy",'2012Figures'!$G:$G,"P1",'2012Figures'!$E:$E,$B$1)</f>
        <v>0</v>
      </c>
      <c r="O195" s="52">
        <f>SUMIFS('2012Figures'!$J:$J,'2012Figures'!$C:$C,$A195,'2012Figures'!$H:$H,$B195,'2012Figures'!$I:$I,$C195,'2012Figures'!$B:$B,"CyToBroker",'2012Figures'!$G:$G,"E1",'2012Figures'!$E:$E,$B$1)</f>
        <v>0</v>
      </c>
      <c r="P195" s="52">
        <f>SUMIFS('2012Figures'!$J:$J,'2012Figures'!$C:$C,$A195,'2012Figures'!$H:$H,$B195,'2012Figures'!$I:$I,$C195,'2012Figures'!$B:$B,"CyToBroker",'2012Figures'!$G:$G,"P1",'2012Figures'!$E:$E,$B$1)</f>
        <v>0</v>
      </c>
      <c r="Q195" s="33"/>
      <c r="R195" s="46" t="str">
        <f t="shared" si="23"/>
        <v/>
      </c>
      <c r="S195" s="46" t="str">
        <f t="shared" si="23"/>
        <v/>
      </c>
      <c r="T195" s="46" t="str">
        <f t="shared" si="23"/>
        <v/>
      </c>
      <c r="U195" s="46" t="str">
        <f t="shared" si="23"/>
        <v/>
      </c>
      <c r="V195" s="46" t="str">
        <f t="shared" si="23"/>
        <v/>
      </c>
    </row>
    <row r="196" spans="1:22" x14ac:dyDescent="0.2">
      <c r="A196" s="1">
        <v>119</v>
      </c>
      <c r="B196" s="1" t="s">
        <v>110</v>
      </c>
      <c r="C196" s="8">
        <v>8</v>
      </c>
      <c r="D196" s="29">
        <f>SUMIFS('2013Figures'!$J:$J,'2013Figures'!$C:$C,$A196,'2013Figures'!$H:$H,$B196,'2013Figures'!$I:$I,$C196,'2013Figures'!$E:$E,$B$1)</f>
        <v>0</v>
      </c>
      <c r="E196" s="9">
        <f>SUMIFS('2013Figures'!$J:$J,'2013Figures'!$C:$C,$A196,'2013Figures'!$H:$H,$B196,'2013Figures'!$I:$I,$C196,'2013Figures'!$B:$B,"BrokerToCy",'2013Figures'!$G:$G,"E1",'2013Figures'!$E:$E,$B$1)</f>
        <v>0</v>
      </c>
      <c r="F196" s="9">
        <f>SUMIFS('2013Figures'!$J:$J,'2013Figures'!$C:$C,$A196,'2013Figures'!$H:$H,$B196,'2013Figures'!$I:$I,$C196,'2013Figures'!$B:$B,"BrokerToCy",'2013Figures'!$G:$G,"P1",'2013Figures'!$E:$E,$B$1)</f>
        <v>0</v>
      </c>
      <c r="G196" s="9">
        <f>SUMIFS('2013Figures'!$J:$J,'2013Figures'!$C:$C,$A196,'2013Figures'!$H:$H,$B196,'2013Figures'!$I:$I,$C196,'2013Figures'!$B:$B,"CyToBroker",'2013Figures'!$G:$G,"E1",'2013Figures'!$E:$E,$B$1)</f>
        <v>0</v>
      </c>
      <c r="H196" s="9">
        <f>SUMIFS('2013Figures'!$J:$J,'2013Figures'!$C:$C,$A196,'2013Figures'!$H:$H,$B196,'2013Figures'!$I:$I,$C196,'2013Figures'!$B:$B,"CyToBroker",'2013Figures'!$G:$G,"P1",'2013Figures'!$E:$E,$B$1)</f>
        <v>0</v>
      </c>
      <c r="I196" s="33"/>
      <c r="J196" s="34">
        <v>201501</v>
      </c>
      <c r="K196" s="33"/>
      <c r="L196" s="42">
        <f>SUMIFS('2012Figures'!$J:$J,'2012Figures'!$C:$C,$A196,'2012Figures'!$H:$H,$B196,'2012Figures'!$I:$I,$C196,'2012Figures'!$E:$E,$B$1)</f>
        <v>0</v>
      </c>
      <c r="M196" s="52">
        <f>SUMIFS('2012Figures'!$J:$J,'2012Figures'!$C:$C,$A196,'2012Figures'!$H:$H,$B196,'2012Figures'!$I:$I,$C196,'2012Figures'!$B:$B,"BrokerToCy",'2012Figures'!$G:$G,"E1",'2012Figures'!$E:$E,$B$1)</f>
        <v>0</v>
      </c>
      <c r="N196" s="52">
        <f>SUMIFS('2012Figures'!$J:$J,'2012Figures'!$C:$C,$A196,'2012Figures'!$H:$H,$B196,'2012Figures'!$I:$I,$C196,'2012Figures'!$B:$B,"BrokerToCy",'2012Figures'!$G:$G,"P1",'2012Figures'!$E:$E,$B$1)</f>
        <v>0</v>
      </c>
      <c r="O196" s="52">
        <f>SUMIFS('2012Figures'!$J:$J,'2012Figures'!$C:$C,$A196,'2012Figures'!$H:$H,$B196,'2012Figures'!$I:$I,$C196,'2012Figures'!$B:$B,"CyToBroker",'2012Figures'!$G:$G,"E1",'2012Figures'!$E:$E,$B$1)</f>
        <v>0</v>
      </c>
      <c r="P196" s="52">
        <f>SUMIFS('2012Figures'!$J:$J,'2012Figures'!$C:$C,$A196,'2012Figures'!$H:$H,$B196,'2012Figures'!$I:$I,$C196,'2012Figures'!$B:$B,"CyToBroker",'2012Figures'!$G:$G,"P1",'2012Figures'!$E:$E,$B$1)</f>
        <v>0</v>
      </c>
      <c r="Q196" s="33"/>
      <c r="R196" s="46" t="str">
        <f t="shared" si="23"/>
        <v/>
      </c>
      <c r="S196" s="46" t="str">
        <f t="shared" si="23"/>
        <v/>
      </c>
      <c r="T196" s="46" t="str">
        <f t="shared" si="23"/>
        <v/>
      </c>
      <c r="U196" s="46" t="str">
        <f t="shared" si="23"/>
        <v/>
      </c>
      <c r="V196" s="46" t="str">
        <f t="shared" si="23"/>
        <v/>
      </c>
    </row>
    <row r="197" spans="1:22" x14ac:dyDescent="0.2">
      <c r="A197" s="1">
        <v>119</v>
      </c>
      <c r="B197" s="1" t="s">
        <v>110</v>
      </c>
      <c r="C197" s="8">
        <v>7</v>
      </c>
      <c r="D197" s="29">
        <f>SUMIFS('2013Figures'!$J:$J,'2013Figures'!$C:$C,$A197,'2013Figures'!$H:$H,$B197,'2013Figures'!$I:$I,$C197,'2013Figures'!$E:$E,$B$1)</f>
        <v>0</v>
      </c>
      <c r="E197" s="9">
        <f>SUMIFS('2013Figures'!$J:$J,'2013Figures'!$C:$C,$A197,'2013Figures'!$H:$H,$B197,'2013Figures'!$I:$I,$C197,'2013Figures'!$B:$B,"BrokerToCy",'2013Figures'!$G:$G,"E1",'2013Figures'!$E:$E,$B$1)</f>
        <v>0</v>
      </c>
      <c r="F197" s="9">
        <f>SUMIFS('2013Figures'!$J:$J,'2013Figures'!$C:$C,$A197,'2013Figures'!$H:$H,$B197,'2013Figures'!$I:$I,$C197,'2013Figures'!$B:$B,"BrokerToCy",'2013Figures'!$G:$G,"P1",'2013Figures'!$E:$E,$B$1)</f>
        <v>0</v>
      </c>
      <c r="G197" s="9">
        <f>SUMIFS('2013Figures'!$J:$J,'2013Figures'!$C:$C,$A197,'2013Figures'!$H:$H,$B197,'2013Figures'!$I:$I,$C197,'2013Figures'!$B:$B,"CyToBroker",'2013Figures'!$G:$G,"E1",'2013Figures'!$E:$E,$B$1)</f>
        <v>0</v>
      </c>
      <c r="H197" s="9">
        <f>SUMIFS('2013Figures'!$J:$J,'2013Figures'!$C:$C,$A197,'2013Figures'!$H:$H,$B197,'2013Figures'!$I:$I,$C197,'2013Figures'!$B:$B,"CyToBroker",'2013Figures'!$G:$G,"P1",'2013Figures'!$E:$E,$B$1)</f>
        <v>0</v>
      </c>
      <c r="J197" s="8">
        <v>201401</v>
      </c>
      <c r="L197" s="42">
        <f>SUMIFS('2012Figures'!$J:$J,'2012Figures'!$C:$C,$A197,'2012Figures'!$H:$H,$B197,'2012Figures'!$I:$I,$C197,'2012Figures'!$E:$E,$B$1)</f>
        <v>0</v>
      </c>
      <c r="M197" s="52">
        <f>SUMIFS('2012Figures'!$J:$J,'2012Figures'!$C:$C,$A197,'2012Figures'!$H:$H,$B197,'2012Figures'!$I:$I,$C197,'2012Figures'!$B:$B,"BrokerToCy",'2012Figures'!$G:$G,"E1",'2012Figures'!$E:$E,$B$1)</f>
        <v>0</v>
      </c>
      <c r="N197" s="52">
        <f>SUMIFS('2012Figures'!$J:$J,'2012Figures'!$C:$C,$A197,'2012Figures'!$H:$H,$B197,'2012Figures'!$I:$I,$C197,'2012Figures'!$B:$B,"BrokerToCy",'2012Figures'!$G:$G,"P1",'2012Figures'!$E:$E,$B$1)</f>
        <v>0</v>
      </c>
      <c r="O197" s="52">
        <f>SUMIFS('2012Figures'!$J:$J,'2012Figures'!$C:$C,$A197,'2012Figures'!$H:$H,$B197,'2012Figures'!$I:$I,$C197,'2012Figures'!$B:$B,"CyToBroker",'2012Figures'!$G:$G,"E1",'2012Figures'!$E:$E,$B$1)</f>
        <v>0</v>
      </c>
      <c r="P197" s="52">
        <f>SUMIFS('2012Figures'!$J:$J,'2012Figures'!$C:$C,$A197,'2012Figures'!$H:$H,$B197,'2012Figures'!$I:$I,$C197,'2012Figures'!$B:$B,"CyToBroker",'2012Figures'!$G:$G,"P1",'2012Figures'!$E:$E,$B$1)</f>
        <v>0</v>
      </c>
      <c r="R197" s="46" t="str">
        <f t="shared" si="23"/>
        <v/>
      </c>
      <c r="S197" s="46" t="str">
        <f t="shared" si="23"/>
        <v/>
      </c>
      <c r="T197" s="46" t="str">
        <f t="shared" si="23"/>
        <v/>
      </c>
      <c r="U197" s="46" t="str">
        <f t="shared" si="23"/>
        <v/>
      </c>
      <c r="V197" s="46" t="str">
        <f t="shared" si="23"/>
        <v/>
      </c>
    </row>
    <row r="198" spans="1:22" x14ac:dyDescent="0.2">
      <c r="A198" s="1">
        <v>119</v>
      </c>
      <c r="B198" s="1" t="s">
        <v>110</v>
      </c>
      <c r="C198" s="8">
        <v>6</v>
      </c>
      <c r="D198" s="29">
        <f>SUMIFS('2013Figures'!$J:$J,'2013Figures'!$C:$C,$A198,'2013Figures'!$H:$H,$B198,'2013Figures'!$I:$I,$C198,'2013Figures'!$E:$E,$B$1)</f>
        <v>0</v>
      </c>
      <c r="E198" s="9">
        <f>SUMIFS('2013Figures'!$J:$J,'2013Figures'!$C:$C,$A198,'2013Figures'!$H:$H,$B198,'2013Figures'!$I:$I,$C198,'2013Figures'!$B:$B,"BrokerToCy",'2013Figures'!$G:$G,"E1",'2013Figures'!$E:$E,$B$1)</f>
        <v>0</v>
      </c>
      <c r="F198" s="9">
        <f>SUMIFS('2013Figures'!$J:$J,'2013Figures'!$C:$C,$A198,'2013Figures'!$H:$H,$B198,'2013Figures'!$I:$I,$C198,'2013Figures'!$B:$B,"BrokerToCy",'2013Figures'!$G:$G,"P1",'2013Figures'!$E:$E,$B$1)</f>
        <v>0</v>
      </c>
      <c r="G198" s="9">
        <f>SUMIFS('2013Figures'!$J:$J,'2013Figures'!$C:$C,$A198,'2013Figures'!$H:$H,$B198,'2013Figures'!$I:$I,$C198,'2013Figures'!$B:$B,"CyToBroker",'2013Figures'!$G:$G,"E1",'2013Figures'!$E:$E,$B$1)</f>
        <v>0</v>
      </c>
      <c r="H198" s="9">
        <f>SUMIFS('2013Figures'!$J:$J,'2013Figures'!$C:$C,$A198,'2013Figures'!$H:$H,$B198,'2013Figures'!$I:$I,$C198,'2013Figures'!$B:$B,"CyToBroker",'2013Figures'!$G:$G,"P1",'2013Figures'!$E:$E,$B$1)</f>
        <v>0</v>
      </c>
      <c r="I198" s="30"/>
      <c r="J198" s="31">
        <v>201301</v>
      </c>
      <c r="K198" s="30"/>
      <c r="L198" s="42">
        <f>SUMIFS('2012Figures'!$J:$J,'2012Figures'!$C:$C,$A198,'2012Figures'!$H:$H,$B198,'2012Figures'!$I:$I,$C198,'2012Figures'!$E:$E,$B$1)</f>
        <v>0</v>
      </c>
      <c r="M198" s="52">
        <f>SUMIFS('2012Figures'!$J:$J,'2012Figures'!$C:$C,$A198,'2012Figures'!$H:$H,$B198,'2012Figures'!$I:$I,$C198,'2012Figures'!$B:$B,"BrokerToCy",'2012Figures'!$G:$G,"E1",'2012Figures'!$E:$E,$B$1)</f>
        <v>0</v>
      </c>
      <c r="N198" s="52">
        <f>SUMIFS('2012Figures'!$J:$J,'2012Figures'!$C:$C,$A198,'2012Figures'!$H:$H,$B198,'2012Figures'!$I:$I,$C198,'2012Figures'!$B:$B,"BrokerToCy",'2012Figures'!$G:$G,"P1",'2012Figures'!$E:$E,$B$1)</f>
        <v>0</v>
      </c>
      <c r="O198" s="52">
        <f>SUMIFS('2012Figures'!$J:$J,'2012Figures'!$C:$C,$A198,'2012Figures'!$H:$H,$B198,'2012Figures'!$I:$I,$C198,'2012Figures'!$B:$B,"CyToBroker",'2012Figures'!$G:$G,"E1",'2012Figures'!$E:$E,$B$1)</f>
        <v>0</v>
      </c>
      <c r="P198" s="52">
        <f>SUMIFS('2012Figures'!$J:$J,'2012Figures'!$C:$C,$A198,'2012Figures'!$H:$H,$B198,'2012Figures'!$I:$I,$C198,'2012Figures'!$B:$B,"CyToBroker",'2012Figures'!$G:$G,"P1",'2012Figures'!$E:$E,$B$1)</f>
        <v>0</v>
      </c>
      <c r="Q198" s="30"/>
      <c r="R198" s="46" t="str">
        <f t="shared" si="23"/>
        <v/>
      </c>
      <c r="S198" s="46" t="str">
        <f t="shared" si="23"/>
        <v/>
      </c>
      <c r="T198" s="46" t="str">
        <f t="shared" si="23"/>
        <v/>
      </c>
      <c r="U198" s="46" t="str">
        <f t="shared" si="23"/>
        <v/>
      </c>
      <c r="V198" s="46" t="str">
        <f t="shared" si="23"/>
        <v/>
      </c>
    </row>
    <row r="199" spans="1:22" x14ac:dyDescent="0.2">
      <c r="A199" s="1">
        <v>119</v>
      </c>
      <c r="B199" s="1" t="s">
        <v>110</v>
      </c>
      <c r="C199" s="8">
        <v>5</v>
      </c>
      <c r="D199" s="29">
        <f>SUMIFS('2013Figures'!$J:$J,'2013Figures'!$C:$C,$A199,'2013Figures'!$H:$H,$B199,'2013Figures'!$I:$I,$C199,'2013Figures'!$E:$E,$B$1)</f>
        <v>0</v>
      </c>
      <c r="E199" s="9">
        <f>SUMIFS('2013Figures'!$J:$J,'2013Figures'!$C:$C,$A199,'2013Figures'!$H:$H,$B199,'2013Figures'!$I:$I,$C199,'2013Figures'!$B:$B,"BrokerToCy",'2013Figures'!$G:$G,"E1",'2013Figures'!$E:$E,$B$1)</f>
        <v>0</v>
      </c>
      <c r="F199" s="9">
        <f>SUMIFS('2013Figures'!$J:$J,'2013Figures'!$C:$C,$A199,'2013Figures'!$H:$H,$B199,'2013Figures'!$I:$I,$C199,'2013Figures'!$B:$B,"BrokerToCy",'2013Figures'!$G:$G,"P1",'2013Figures'!$E:$E,$B$1)</f>
        <v>0</v>
      </c>
      <c r="G199" s="9">
        <f>SUMIFS('2013Figures'!$J:$J,'2013Figures'!$C:$C,$A199,'2013Figures'!$H:$H,$B199,'2013Figures'!$I:$I,$C199,'2013Figures'!$B:$B,"CyToBroker",'2013Figures'!$G:$G,"E1",'2013Figures'!$E:$E,$B$1)</f>
        <v>0</v>
      </c>
      <c r="H199" s="9">
        <f>SUMIFS('2013Figures'!$J:$J,'2013Figures'!$C:$C,$A199,'2013Figures'!$H:$H,$B199,'2013Figures'!$I:$I,$C199,'2013Figures'!$B:$B,"CyToBroker",'2013Figures'!$G:$G,"P1",'2013Figures'!$E:$E,$B$1)</f>
        <v>0</v>
      </c>
      <c r="J199" s="8">
        <v>201201</v>
      </c>
      <c r="L199" s="42">
        <f>SUMIFS('2012Figures'!$J:$J,'2012Figures'!$C:$C,$A199,'2012Figures'!$H:$H,$B199,'2012Figures'!$I:$I,$C199,'2012Figures'!$E:$E,$B$1)</f>
        <v>0</v>
      </c>
      <c r="M199" s="52">
        <f>SUMIFS('2012Figures'!$J:$J,'2012Figures'!$C:$C,$A199,'2012Figures'!$H:$H,$B199,'2012Figures'!$I:$I,$C199,'2012Figures'!$B:$B,"BrokerToCy",'2012Figures'!$G:$G,"E1",'2012Figures'!$E:$E,$B$1)</f>
        <v>0</v>
      </c>
      <c r="N199" s="52">
        <f>SUMIFS('2012Figures'!$J:$J,'2012Figures'!$C:$C,$A199,'2012Figures'!$H:$H,$B199,'2012Figures'!$I:$I,$C199,'2012Figures'!$B:$B,"BrokerToCy",'2012Figures'!$G:$G,"P1",'2012Figures'!$E:$E,$B$1)</f>
        <v>0</v>
      </c>
      <c r="O199" s="52">
        <f>SUMIFS('2012Figures'!$J:$J,'2012Figures'!$C:$C,$A199,'2012Figures'!$H:$H,$B199,'2012Figures'!$I:$I,$C199,'2012Figures'!$B:$B,"CyToBroker",'2012Figures'!$G:$G,"E1",'2012Figures'!$E:$E,$B$1)</f>
        <v>0</v>
      </c>
      <c r="P199" s="52">
        <f>SUMIFS('2012Figures'!$J:$J,'2012Figures'!$C:$C,$A199,'2012Figures'!$H:$H,$B199,'2012Figures'!$I:$I,$C199,'2012Figures'!$B:$B,"CyToBroker",'2012Figures'!$G:$G,"P1",'2012Figures'!$E:$E,$B$1)</f>
        <v>0</v>
      </c>
      <c r="R199" s="46" t="str">
        <f t="shared" si="23"/>
        <v/>
      </c>
      <c r="S199" s="46" t="str">
        <f t="shared" si="23"/>
        <v/>
      </c>
      <c r="T199" s="46" t="str">
        <f t="shared" si="23"/>
        <v/>
      </c>
      <c r="U199" s="46" t="str">
        <f t="shared" si="23"/>
        <v/>
      </c>
      <c r="V199" s="46" t="str">
        <f t="shared" si="23"/>
        <v/>
      </c>
    </row>
    <row r="200" spans="1:22" x14ac:dyDescent="0.2">
      <c r="A200" s="1">
        <v>119</v>
      </c>
      <c r="B200" s="1" t="s">
        <v>110</v>
      </c>
      <c r="C200" s="8">
        <v>4</v>
      </c>
      <c r="D200" s="29">
        <f>SUMIFS('2013Figures'!$J:$J,'2013Figures'!$C:$C,$A200,'2013Figures'!$H:$H,$B200,'2013Figures'!$I:$I,$C200,'2013Figures'!$E:$E,$B$1)</f>
        <v>0</v>
      </c>
      <c r="E200" s="9">
        <f>SUMIFS('2013Figures'!$J:$J,'2013Figures'!$C:$C,$A200,'2013Figures'!$H:$H,$B200,'2013Figures'!$I:$I,$C200,'2013Figures'!$B:$B,"BrokerToCy",'2013Figures'!$G:$G,"E1",'2013Figures'!$E:$E,$B$1)</f>
        <v>0</v>
      </c>
      <c r="F200" s="9">
        <f>SUMIFS('2013Figures'!$J:$J,'2013Figures'!$C:$C,$A200,'2013Figures'!$H:$H,$B200,'2013Figures'!$I:$I,$C200,'2013Figures'!$B:$B,"BrokerToCy",'2013Figures'!$G:$G,"P1",'2013Figures'!$E:$E,$B$1)</f>
        <v>0</v>
      </c>
      <c r="G200" s="9">
        <f>SUMIFS('2013Figures'!$J:$J,'2013Figures'!$C:$C,$A200,'2013Figures'!$H:$H,$B200,'2013Figures'!$I:$I,$C200,'2013Figures'!$B:$B,"CyToBroker",'2013Figures'!$G:$G,"E1",'2013Figures'!$E:$E,$B$1)</f>
        <v>0</v>
      </c>
      <c r="H200" s="9">
        <f>SUMIFS('2013Figures'!$J:$J,'2013Figures'!$C:$C,$A200,'2013Figures'!$H:$H,$B200,'2013Figures'!$I:$I,$C200,'2013Figures'!$B:$B,"CyToBroker",'2013Figures'!$G:$G,"P1",'2013Figures'!$E:$E,$B$1)</f>
        <v>0</v>
      </c>
      <c r="J200" s="8">
        <v>201101</v>
      </c>
      <c r="L200" s="42">
        <f>SUMIFS('2012Figures'!$J:$J,'2012Figures'!$C:$C,$A200,'2012Figures'!$H:$H,$B200,'2012Figures'!$I:$I,$C200,'2012Figures'!$E:$E,$B$1)</f>
        <v>0</v>
      </c>
      <c r="M200" s="52">
        <f>SUMIFS('2012Figures'!$J:$J,'2012Figures'!$C:$C,$A200,'2012Figures'!$H:$H,$B200,'2012Figures'!$I:$I,$C200,'2012Figures'!$B:$B,"BrokerToCy",'2012Figures'!$G:$G,"E1",'2012Figures'!$E:$E,$B$1)</f>
        <v>0</v>
      </c>
      <c r="N200" s="52">
        <f>SUMIFS('2012Figures'!$J:$J,'2012Figures'!$C:$C,$A200,'2012Figures'!$H:$H,$B200,'2012Figures'!$I:$I,$C200,'2012Figures'!$B:$B,"BrokerToCy",'2012Figures'!$G:$G,"P1",'2012Figures'!$E:$E,$B$1)</f>
        <v>0</v>
      </c>
      <c r="O200" s="52">
        <f>SUMIFS('2012Figures'!$J:$J,'2012Figures'!$C:$C,$A200,'2012Figures'!$H:$H,$B200,'2012Figures'!$I:$I,$C200,'2012Figures'!$B:$B,"CyToBroker",'2012Figures'!$G:$G,"E1",'2012Figures'!$E:$E,$B$1)</f>
        <v>0</v>
      </c>
      <c r="P200" s="52">
        <f>SUMIFS('2012Figures'!$J:$J,'2012Figures'!$C:$C,$A200,'2012Figures'!$H:$H,$B200,'2012Figures'!$I:$I,$C200,'2012Figures'!$B:$B,"CyToBroker",'2012Figures'!$G:$G,"P1",'2012Figures'!$E:$E,$B$1)</f>
        <v>0</v>
      </c>
      <c r="R200" s="46" t="str">
        <f t="shared" si="23"/>
        <v/>
      </c>
      <c r="S200" s="46" t="str">
        <f t="shared" si="23"/>
        <v/>
      </c>
      <c r="T200" s="46" t="str">
        <f t="shared" si="23"/>
        <v/>
      </c>
      <c r="U200" s="46" t="str">
        <f t="shared" si="23"/>
        <v/>
      </c>
      <c r="V200" s="46" t="str">
        <f t="shared" si="23"/>
        <v/>
      </c>
    </row>
    <row r="201" spans="1:22" x14ac:dyDescent="0.2">
      <c r="A201" s="1">
        <v>119</v>
      </c>
      <c r="B201" s="1" t="s">
        <v>110</v>
      </c>
      <c r="C201" s="8">
        <v>3</v>
      </c>
      <c r="D201" s="29">
        <f>SUMIFS('2013Figures'!$J:$J,'2013Figures'!$C:$C,$A201,'2013Figures'!$H:$H,$B201,'2013Figures'!$I:$I,$C201,'2013Figures'!$E:$E,$B$1)</f>
        <v>0</v>
      </c>
      <c r="E201" s="9">
        <f>SUMIFS('2013Figures'!$J:$J,'2013Figures'!$C:$C,$A201,'2013Figures'!$H:$H,$B201,'2013Figures'!$I:$I,$C201,'2013Figures'!$B:$B,"BrokerToCy",'2013Figures'!$G:$G,"E1",'2013Figures'!$E:$E,$B$1)</f>
        <v>0</v>
      </c>
      <c r="F201" s="9">
        <f>SUMIFS('2013Figures'!$J:$J,'2013Figures'!$C:$C,$A201,'2013Figures'!$H:$H,$B201,'2013Figures'!$I:$I,$C201,'2013Figures'!$B:$B,"BrokerToCy",'2013Figures'!$G:$G,"P1",'2013Figures'!$E:$E,$B$1)</f>
        <v>0</v>
      </c>
      <c r="G201" s="9">
        <f>SUMIFS('2013Figures'!$J:$J,'2013Figures'!$C:$C,$A201,'2013Figures'!$H:$H,$B201,'2013Figures'!$I:$I,$C201,'2013Figures'!$B:$B,"CyToBroker",'2013Figures'!$G:$G,"E1",'2013Figures'!$E:$E,$B$1)</f>
        <v>0</v>
      </c>
      <c r="H201" s="9">
        <f>SUMIFS('2013Figures'!$J:$J,'2013Figures'!$C:$C,$A201,'2013Figures'!$H:$H,$B201,'2013Figures'!$I:$I,$C201,'2013Figures'!$B:$B,"CyToBroker",'2013Figures'!$G:$G,"P1",'2013Figures'!$E:$E,$B$1)</f>
        <v>0</v>
      </c>
      <c r="J201" s="8">
        <v>201001</v>
      </c>
      <c r="L201" s="42">
        <f>SUMIFS('2012Figures'!$J:$J,'2012Figures'!$C:$C,$A201,'2012Figures'!$H:$H,$B201,'2012Figures'!$I:$I,$C201,'2012Figures'!$E:$E,$B$1)</f>
        <v>0</v>
      </c>
      <c r="M201" s="52">
        <f>SUMIFS('2012Figures'!$J:$J,'2012Figures'!$C:$C,$A201,'2012Figures'!$H:$H,$B201,'2012Figures'!$I:$I,$C201,'2012Figures'!$B:$B,"BrokerToCy",'2012Figures'!$G:$G,"E1",'2012Figures'!$E:$E,$B$1)</f>
        <v>0</v>
      </c>
      <c r="N201" s="52">
        <f>SUMIFS('2012Figures'!$J:$J,'2012Figures'!$C:$C,$A201,'2012Figures'!$H:$H,$B201,'2012Figures'!$I:$I,$C201,'2012Figures'!$B:$B,"BrokerToCy",'2012Figures'!$G:$G,"P1",'2012Figures'!$E:$E,$B$1)</f>
        <v>0</v>
      </c>
      <c r="O201" s="52">
        <f>SUMIFS('2012Figures'!$J:$J,'2012Figures'!$C:$C,$A201,'2012Figures'!$H:$H,$B201,'2012Figures'!$I:$I,$C201,'2012Figures'!$B:$B,"CyToBroker",'2012Figures'!$G:$G,"E1",'2012Figures'!$E:$E,$B$1)</f>
        <v>0</v>
      </c>
      <c r="P201" s="52">
        <f>SUMIFS('2012Figures'!$J:$J,'2012Figures'!$C:$C,$A201,'2012Figures'!$H:$H,$B201,'2012Figures'!$I:$I,$C201,'2012Figures'!$B:$B,"CyToBroker",'2012Figures'!$G:$G,"P1",'2012Figures'!$E:$E,$B$1)</f>
        <v>0</v>
      </c>
      <c r="R201" s="46" t="str">
        <f t="shared" si="23"/>
        <v/>
      </c>
      <c r="S201" s="46" t="str">
        <f t="shared" si="23"/>
        <v/>
      </c>
      <c r="T201" s="46" t="str">
        <f t="shared" si="23"/>
        <v/>
      </c>
      <c r="U201" s="46" t="str">
        <f t="shared" si="23"/>
        <v/>
      </c>
      <c r="V201" s="46" t="str">
        <f t="shared" si="23"/>
        <v/>
      </c>
    </row>
    <row r="202" spans="1:22" x14ac:dyDescent="0.2">
      <c r="A202" s="1">
        <v>119</v>
      </c>
      <c r="B202" s="1" t="s">
        <v>110</v>
      </c>
      <c r="C202" s="8">
        <v>2</v>
      </c>
      <c r="D202" s="29">
        <f>SUMIFS('2013Figures'!$J:$J,'2013Figures'!$C:$C,$A202,'2013Figures'!$H:$H,$B202,'2013Figures'!$I:$I,$C202,'2013Figures'!$E:$E,$B$1)</f>
        <v>0</v>
      </c>
      <c r="E202" s="9">
        <f>SUMIFS('2013Figures'!$J:$J,'2013Figures'!$C:$C,$A202,'2013Figures'!$H:$H,$B202,'2013Figures'!$I:$I,$C202,'2013Figures'!$B:$B,"BrokerToCy",'2013Figures'!$G:$G,"E1",'2013Figures'!$E:$E,$B$1)</f>
        <v>0</v>
      </c>
      <c r="F202" s="9">
        <f>SUMIFS('2013Figures'!$J:$J,'2013Figures'!$C:$C,$A202,'2013Figures'!$H:$H,$B202,'2013Figures'!$I:$I,$C202,'2013Figures'!$B:$B,"BrokerToCy",'2013Figures'!$G:$G,"P1",'2013Figures'!$E:$E,$B$1)</f>
        <v>0</v>
      </c>
      <c r="G202" s="9">
        <f>SUMIFS('2013Figures'!$J:$J,'2013Figures'!$C:$C,$A202,'2013Figures'!$H:$H,$B202,'2013Figures'!$I:$I,$C202,'2013Figures'!$B:$B,"CyToBroker",'2013Figures'!$G:$G,"E1",'2013Figures'!$E:$E,$B$1)</f>
        <v>0</v>
      </c>
      <c r="H202" s="9">
        <f>SUMIFS('2013Figures'!$J:$J,'2013Figures'!$C:$C,$A202,'2013Figures'!$H:$H,$B202,'2013Figures'!$I:$I,$C202,'2013Figures'!$B:$B,"CyToBroker",'2013Figures'!$G:$G,"P1",'2013Figures'!$E:$E,$B$1)</f>
        <v>0</v>
      </c>
      <c r="J202" s="8">
        <v>200901</v>
      </c>
      <c r="L202" s="42">
        <f>SUMIFS('2012Figures'!$J:$J,'2012Figures'!$C:$C,$A202,'2012Figures'!$H:$H,$B202,'2012Figures'!$I:$I,$C202,'2012Figures'!$E:$E,$B$1)</f>
        <v>0</v>
      </c>
      <c r="M202" s="52">
        <f>SUMIFS('2012Figures'!$J:$J,'2012Figures'!$C:$C,$A202,'2012Figures'!$H:$H,$B202,'2012Figures'!$I:$I,$C202,'2012Figures'!$B:$B,"BrokerToCy",'2012Figures'!$G:$G,"E1",'2012Figures'!$E:$E,$B$1)</f>
        <v>0</v>
      </c>
      <c r="N202" s="52">
        <f>SUMIFS('2012Figures'!$J:$J,'2012Figures'!$C:$C,$A202,'2012Figures'!$H:$H,$B202,'2012Figures'!$I:$I,$C202,'2012Figures'!$B:$B,"BrokerToCy",'2012Figures'!$G:$G,"P1",'2012Figures'!$E:$E,$B$1)</f>
        <v>0</v>
      </c>
      <c r="O202" s="52">
        <f>SUMIFS('2012Figures'!$J:$J,'2012Figures'!$C:$C,$A202,'2012Figures'!$H:$H,$B202,'2012Figures'!$I:$I,$C202,'2012Figures'!$B:$B,"CyToBroker",'2012Figures'!$G:$G,"E1",'2012Figures'!$E:$E,$B$1)</f>
        <v>0</v>
      </c>
      <c r="P202" s="52">
        <f>SUMIFS('2012Figures'!$J:$J,'2012Figures'!$C:$C,$A202,'2012Figures'!$H:$H,$B202,'2012Figures'!$I:$I,$C202,'2012Figures'!$B:$B,"CyToBroker",'2012Figures'!$G:$G,"P1",'2012Figures'!$E:$E,$B$1)</f>
        <v>0</v>
      </c>
      <c r="R202" s="46" t="str">
        <f t="shared" si="23"/>
        <v/>
      </c>
      <c r="S202" s="46" t="str">
        <f t="shared" si="23"/>
        <v/>
      </c>
      <c r="T202" s="46" t="str">
        <f t="shared" si="23"/>
        <v/>
      </c>
      <c r="U202" s="46" t="str">
        <f t="shared" si="23"/>
        <v/>
      </c>
      <c r="V202" s="46" t="str">
        <f t="shared" si="23"/>
        <v/>
      </c>
    </row>
    <row r="203" spans="1:22" x14ac:dyDescent="0.2">
      <c r="A203" s="1">
        <v>119</v>
      </c>
      <c r="B203" s="1" t="s">
        <v>110</v>
      </c>
      <c r="C203" s="8">
        <v>1</v>
      </c>
      <c r="D203" s="29">
        <f>SUMIFS('2013Figures'!$J:$J,'2013Figures'!$C:$C,$A203,'2013Figures'!$H:$H,$B203,'2013Figures'!$I:$I,$C203,'2013Figures'!$E:$E,$B$1)</f>
        <v>0</v>
      </c>
      <c r="E203" s="9">
        <f>SUMIFS('2013Figures'!$J:$J,'2013Figures'!$C:$C,$A203,'2013Figures'!$H:$H,$B203,'2013Figures'!$I:$I,$C203,'2013Figures'!$B:$B,"BrokerToCy",'2013Figures'!$G:$G,"E1",'2013Figures'!$E:$E,$B$1)</f>
        <v>0</v>
      </c>
      <c r="F203" s="9">
        <f>SUMIFS('2013Figures'!$J:$J,'2013Figures'!$C:$C,$A203,'2013Figures'!$H:$H,$B203,'2013Figures'!$I:$I,$C203,'2013Figures'!$B:$B,"BrokerToCy",'2013Figures'!$G:$G,"P1",'2013Figures'!$E:$E,$B$1)</f>
        <v>0</v>
      </c>
      <c r="G203" s="9">
        <f>SUMIFS('2013Figures'!$J:$J,'2013Figures'!$C:$C,$A203,'2013Figures'!$H:$H,$B203,'2013Figures'!$I:$I,$C203,'2013Figures'!$B:$B,"CyToBroker",'2013Figures'!$G:$G,"E1",'2013Figures'!$E:$E,$B$1)</f>
        <v>0</v>
      </c>
      <c r="H203" s="9">
        <f>SUMIFS('2013Figures'!$J:$J,'2013Figures'!$C:$C,$A203,'2013Figures'!$H:$H,$B203,'2013Figures'!$I:$I,$C203,'2013Figures'!$B:$B,"CyToBroker",'2013Figures'!$G:$G,"P1",'2013Figures'!$E:$E,$B$1)</f>
        <v>0</v>
      </c>
      <c r="J203" s="8">
        <v>200801</v>
      </c>
      <c r="L203" s="42">
        <f>SUMIFS('2012Figures'!$J:$J,'2012Figures'!$C:$C,$A203,'2012Figures'!$H:$H,$B203,'2012Figures'!$I:$I,$C203,'2012Figures'!$E:$E,$B$1)</f>
        <v>0</v>
      </c>
      <c r="M203" s="52">
        <f>SUMIFS('2012Figures'!$J:$J,'2012Figures'!$C:$C,$A203,'2012Figures'!$H:$H,$B203,'2012Figures'!$I:$I,$C203,'2012Figures'!$B:$B,"BrokerToCy",'2012Figures'!$G:$G,"E1",'2012Figures'!$E:$E,$B$1)</f>
        <v>0</v>
      </c>
      <c r="N203" s="52">
        <f>SUMIFS('2012Figures'!$J:$J,'2012Figures'!$C:$C,$A203,'2012Figures'!$H:$H,$B203,'2012Figures'!$I:$I,$C203,'2012Figures'!$B:$B,"BrokerToCy",'2012Figures'!$G:$G,"P1",'2012Figures'!$E:$E,$B$1)</f>
        <v>0</v>
      </c>
      <c r="O203" s="52">
        <f>SUMIFS('2012Figures'!$J:$J,'2012Figures'!$C:$C,$A203,'2012Figures'!$H:$H,$B203,'2012Figures'!$I:$I,$C203,'2012Figures'!$B:$B,"CyToBroker",'2012Figures'!$G:$G,"E1",'2012Figures'!$E:$E,$B$1)</f>
        <v>0</v>
      </c>
      <c r="P203" s="52">
        <f>SUMIFS('2012Figures'!$J:$J,'2012Figures'!$C:$C,$A203,'2012Figures'!$H:$H,$B203,'2012Figures'!$I:$I,$C203,'2012Figures'!$B:$B,"CyToBroker",'2012Figures'!$G:$G,"P1",'2012Figures'!$E:$E,$B$1)</f>
        <v>0</v>
      </c>
      <c r="R203" s="46" t="str">
        <f t="shared" si="23"/>
        <v/>
      </c>
      <c r="S203" s="46" t="str">
        <f t="shared" si="23"/>
        <v/>
      </c>
      <c r="T203" s="46" t="str">
        <f t="shared" si="23"/>
        <v/>
      </c>
      <c r="U203" s="46" t="str">
        <f t="shared" si="23"/>
        <v/>
      </c>
      <c r="V203" s="46" t="str">
        <f t="shared" si="23"/>
        <v/>
      </c>
    </row>
    <row r="204" spans="1:22" x14ac:dyDescent="0.2">
      <c r="A204" s="1">
        <v>119</v>
      </c>
      <c r="B204" s="1" t="s">
        <v>110</v>
      </c>
      <c r="D204" s="29">
        <f>SUMIFS('2013Figures'!$J:$J,'2013Figures'!$C:$C,$A204,'2013Figures'!$I:$I,"",'2013Figures'!$E:$E,$B$1)</f>
        <v>22938</v>
      </c>
      <c r="E204" s="9">
        <f>SUMIFS('2013Figures'!$J:$J,'2013Figures'!$C:$C,$A204,'2013Figures'!$I:$I,"",'2013Figures'!$B:$B,"BrokerToCy",'2013Figures'!$G:$G,"E1",'2013Figures'!$E:$E,$B$1)</f>
        <v>0</v>
      </c>
      <c r="F204" s="9">
        <f>SUMIFS('2013Figures'!$J:$J,'2013Figures'!$C:$C,$A204,'2013Figures'!$I:$I,"",'2013Figures'!$B:$B,"BrokerToCy",'2013Figures'!$G:$G,"P1",'2013Figures'!$E:$E,$B$1)</f>
        <v>0</v>
      </c>
      <c r="G204" s="9">
        <f>SUMIFS('2013Figures'!$J:$J,'2013Figures'!$C:$C,$A204,'2013Figures'!$I:$I,"",'2013Figures'!$B:$B,"CyToBroker",'2013Figures'!$G:$G,"E1",'2013Figures'!$E:$E,$B$1)</f>
        <v>22938</v>
      </c>
      <c r="H204" s="9">
        <f>SUMIFS('2013Figures'!$J:$J,'2013Figures'!$C:$C,$A204,'2013Figures'!$I:$I,"",'2013Figures'!$B:$B,"CyToBroker",'2013Figures'!$G:$G,"P1",'2013Figures'!$E:$E,$B$1)</f>
        <v>0</v>
      </c>
      <c r="J204" s="8" t="s">
        <v>131</v>
      </c>
      <c r="L204" s="42">
        <f>SUMIFS('2012Figures'!$J:$J,'2012Figures'!$C:$C,$A204,'2012Figures'!$I:$I,"",'2012Figures'!$E:$E,$B$1)</f>
        <v>31362</v>
      </c>
      <c r="M204" s="52">
        <f>SUMIFS('2012Figures'!$J:$J,'2012Figures'!$C:$C,$A204,'2012Figures'!$I:$I,"",'2012Figures'!$B:$B,"BrokerToCy",'2012Figures'!$G:$G,"E1",'2012Figures'!$E:$E,$B$1)</f>
        <v>0</v>
      </c>
      <c r="N204" s="52">
        <f>SUMIFS('2012Figures'!$J:$J,'2012Figures'!$C:$C,$A204,'2012Figures'!$I:$I,"",'2012Figures'!$B:$B,"BrokerToCy",'2012Figures'!$G:$G,"P1",'2012Figures'!$E:$E,$B$1)</f>
        <v>0</v>
      </c>
      <c r="O204" s="52">
        <f>SUMIFS('2012Figures'!$J:$J,'2012Figures'!$C:$C,$A204,'2012Figures'!$I:$I,"",'2012Figures'!$B:$B,"CyToBroker",'2012Figures'!$G:$G,"E1",'2012Figures'!$E:$E,$B$1)</f>
        <v>31362</v>
      </c>
      <c r="P204" s="52">
        <f>SUMIFS('2012Figures'!$J:$J,'2012Figures'!$C:$C,$A204,'2012Figures'!$I:$I,"",'2012Figures'!$B:$B,"CyToBroker",'2012Figures'!$G:$G,"P1",'2012Figures'!$E:$E,$B$1)</f>
        <v>0</v>
      </c>
      <c r="R204" s="46">
        <f t="shared" si="23"/>
        <v>-0.27</v>
      </c>
      <c r="S204" s="46" t="str">
        <f t="shared" si="23"/>
        <v/>
      </c>
      <c r="T204" s="46" t="str">
        <f t="shared" si="23"/>
        <v/>
      </c>
      <c r="U204" s="46">
        <f t="shared" si="23"/>
        <v>-0.27</v>
      </c>
      <c r="V204" s="46" t="str">
        <f t="shared" si="23"/>
        <v/>
      </c>
    </row>
    <row r="205" spans="1:22" x14ac:dyDescent="0.2">
      <c r="A205" s="21"/>
      <c r="B205" s="21" t="s">
        <v>92</v>
      </c>
      <c r="C205" s="22"/>
      <c r="D205" s="23">
        <f>SUM(E205:H205)</f>
        <v>22938</v>
      </c>
      <c r="E205" s="23">
        <f>SUM(E195:E204)</f>
        <v>0</v>
      </c>
      <c r="F205" s="23">
        <f>SUM(F195:F204)</f>
        <v>0</v>
      </c>
      <c r="G205" s="23">
        <f>SUM(G195:G204)</f>
        <v>22938</v>
      </c>
      <c r="H205" s="23">
        <f>SUM(H195:H204)</f>
        <v>0</v>
      </c>
      <c r="I205" s="21"/>
      <c r="J205" s="22"/>
      <c r="K205" s="21"/>
      <c r="L205" s="43">
        <f>SUM(M205:P205)</f>
        <v>31362</v>
      </c>
      <c r="M205" s="43">
        <f>SUM(M195:M204)</f>
        <v>0</v>
      </c>
      <c r="N205" s="43">
        <f>SUM(N195:N204)</f>
        <v>0</v>
      </c>
      <c r="O205" s="43">
        <f>SUM(O195:O204)</f>
        <v>31362</v>
      </c>
      <c r="P205" s="43">
        <f>SUM(P195:P204)</f>
        <v>0</v>
      </c>
      <c r="Q205" s="21"/>
      <c r="R205" s="21"/>
      <c r="S205" s="21"/>
      <c r="T205" s="21"/>
      <c r="U205" s="21"/>
      <c r="V205" s="21"/>
    </row>
    <row r="206" spans="1:22" x14ac:dyDescent="0.2">
      <c r="A206" s="28">
        <v>121</v>
      </c>
      <c r="B206" s="28" t="s">
        <v>111</v>
      </c>
      <c r="C206" s="17" t="s">
        <v>88</v>
      </c>
      <c r="D206" s="18">
        <f>SUMIFS('2013Figures'!$J:$J,'2013Figures'!$C:$C,$A206,'2013Figures'!$E:$E,$B$1)</f>
        <v>0</v>
      </c>
      <c r="E206" s="18">
        <f>SUMIFS('2013Figures'!$J:$J,'2013Figures'!$C:$C,$A206,'2013Figures'!$B:$B,"BrokerToCy",'2013Figures'!$G:$G,"E1",'2013Figures'!$E:$E,$B$1)</f>
        <v>0</v>
      </c>
      <c r="F206" s="18">
        <f>SUMIFS('2013Figures'!$J:$J,'2013Figures'!$C:$C,$A206,'2013Figures'!$B:$B,"BrokerToCy",'2013Figures'!$G:$G,"P1",'2013Figures'!$E:$E,$B$1)</f>
        <v>0</v>
      </c>
      <c r="G206" s="18">
        <f>SUMIFS('2013Figures'!$J:$J,'2013Figures'!$C:$C,$A206,'2013Figures'!$B:$B,"CyToBroker",'2013Figures'!$G:$G,"E1",'2013Figures'!$E:$E,$B$1)</f>
        <v>0</v>
      </c>
      <c r="H206" s="18">
        <f>SUMIFS('2013Figures'!$J:$J,'2013Figures'!$C:$C,$A206,'2013Figures'!$B:$B,"CyToBroker",'2013Figures'!$G:$G,"P1",'2013Figures'!$E:$E,$B$1)</f>
        <v>0</v>
      </c>
      <c r="I206" s="28"/>
      <c r="J206" s="17"/>
      <c r="K206" s="28"/>
      <c r="L206" s="50">
        <f>SUMIFS('2012Figures'!$J:$J,'2012Figures'!$C:$C,$A206,'2012Figures'!$E:$E,$B$1)</f>
        <v>0</v>
      </c>
      <c r="M206" s="50">
        <f>SUMIFS('2012Figures'!$J:$J,'2012Figures'!$C:$C,$A206,'2012Figures'!$B:$B,"BrokerToCy",'2012Figures'!$G:$G,"E1",'2012Figures'!$E:$E,$B$1)</f>
        <v>0</v>
      </c>
      <c r="N206" s="50">
        <f>SUMIFS('2012Figures'!$J:$J,'2012Figures'!$C:$C,$A206,'2012Figures'!$B:$B,"BrokerToCy",'2012Figures'!$G:$G,"P1",'2012Figures'!$E:$E,$B$1)</f>
        <v>0</v>
      </c>
      <c r="O206" s="50">
        <f>SUMIFS('2012Figures'!$J:$J,'2012Figures'!$C:$C,$A206,'2012Figures'!$B:$B,"CyToBroker",'2012Figures'!$G:$G,"E1",'2012Figures'!$E:$E,$B$1)</f>
        <v>0</v>
      </c>
      <c r="P206" s="50">
        <f>SUMIFS('2012Figures'!$J:$J,'2012Figures'!$C:$C,$A206,'2012Figures'!$B:$B,"CyToBroker",'2012Figures'!$G:$G,"P1",'2012Figures'!$E:$E,$B$1)</f>
        <v>0</v>
      </c>
      <c r="Q206" s="28"/>
      <c r="R206" s="46" t="str">
        <f t="shared" si="23"/>
        <v/>
      </c>
      <c r="S206" s="46" t="str">
        <f t="shared" si="23"/>
        <v/>
      </c>
      <c r="T206" s="46" t="str">
        <f t="shared" si="23"/>
        <v/>
      </c>
      <c r="U206" s="46" t="str">
        <f t="shared" si="23"/>
        <v/>
      </c>
      <c r="V206" s="46" t="str">
        <f t="shared" si="23"/>
        <v/>
      </c>
    </row>
    <row r="207" spans="1:22" x14ac:dyDescent="0.2">
      <c r="A207" s="1">
        <v>121</v>
      </c>
      <c r="B207" s="1" t="s">
        <v>111</v>
      </c>
      <c r="C207" s="8">
        <v>7</v>
      </c>
      <c r="D207" s="29">
        <f>SUMIFS('2013Figures'!$J:$J,'2013Figures'!$C:$C,$A207,'2013Figures'!$H:$H,$B207,'2013Figures'!$I:$I,$C207,'2013Figures'!$E:$E,$B$1)</f>
        <v>0</v>
      </c>
      <c r="E207" s="9">
        <f>SUMIFS('2013Figures'!$J:$J,'2013Figures'!$C:$C,$A207,'2013Figures'!$H:$H,$B207,'2013Figures'!$I:$I,$C207,'2013Figures'!$B:$B,"BrokerToCy",'2013Figures'!$G:$G,"E1",'2013Figures'!$E:$E,$B$1)</f>
        <v>0</v>
      </c>
      <c r="F207" s="9">
        <f>SUMIFS('2013Figures'!$J:$J,'2013Figures'!$C:$C,$A207,'2013Figures'!$H:$H,$B207,'2013Figures'!$I:$I,$C207,'2013Figures'!$B:$B,"BrokerToCy",'2013Figures'!$G:$G,"P1",'2013Figures'!$E:$E,$B$1)</f>
        <v>0</v>
      </c>
      <c r="G207" s="9">
        <f>SUMIFS('2013Figures'!$J:$J,'2013Figures'!$C:$C,$A207,'2013Figures'!$H:$H,$B207,'2013Figures'!$I:$I,$C207,'2013Figures'!$B:$B,"CyToBroker",'2013Figures'!$G:$G,"E1",'2013Figures'!$E:$E,$B$1)</f>
        <v>0</v>
      </c>
      <c r="H207" s="9">
        <f>SUMIFS('2013Figures'!$J:$J,'2013Figures'!$C:$C,$A207,'2013Figures'!$H:$H,$B207,'2013Figures'!$I:$I,$C207,'2013Figures'!$B:$B,"CyToBroker",'2013Figures'!$G:$G,"P1",'2013Figures'!$E:$E,$B$1)</f>
        <v>0</v>
      </c>
      <c r="I207" s="33"/>
      <c r="J207" s="34"/>
      <c r="K207" s="33"/>
      <c r="L207" s="42">
        <f>SUMIFS('2012Figures'!$J:$J,'2012Figures'!$C:$C,$A207,'2012Figures'!$H:$H,$B207,'2012Figures'!$I:$I,$C207,'2012Figures'!$E:$E,$B$1)</f>
        <v>0</v>
      </c>
      <c r="M207" s="52">
        <f>SUMIFS('2012Figures'!$J:$J,'2012Figures'!$C:$C,$A207,'2012Figures'!$H:$H,$B207,'2012Figures'!$I:$I,$C207,'2012Figures'!$B:$B,"BrokerToCy",'2012Figures'!$G:$G,"E1",'2012Figures'!$E:$E,$B$1)</f>
        <v>0</v>
      </c>
      <c r="N207" s="52">
        <f>SUMIFS('2012Figures'!$J:$J,'2012Figures'!$C:$C,$A207,'2012Figures'!$H:$H,$B207,'2012Figures'!$I:$I,$C207,'2012Figures'!$B:$B,"BrokerToCy",'2012Figures'!$G:$G,"P1",'2012Figures'!$E:$E,$B$1)</f>
        <v>0</v>
      </c>
      <c r="O207" s="52">
        <f>SUMIFS('2012Figures'!$J:$J,'2012Figures'!$C:$C,$A207,'2012Figures'!$H:$H,$B207,'2012Figures'!$I:$I,$C207,'2012Figures'!$B:$B,"CyToBroker",'2012Figures'!$G:$G,"E1",'2012Figures'!$E:$E,$B$1)</f>
        <v>0</v>
      </c>
      <c r="P207" s="52">
        <f>SUMIFS('2012Figures'!$J:$J,'2012Figures'!$C:$C,$A207,'2012Figures'!$H:$H,$B207,'2012Figures'!$I:$I,$C207,'2012Figures'!$B:$B,"CyToBroker",'2012Figures'!$G:$G,"P1",'2012Figures'!$E:$E,$B$1)</f>
        <v>0</v>
      </c>
      <c r="Q207" s="33"/>
      <c r="R207" s="46" t="str">
        <f t="shared" si="23"/>
        <v/>
      </c>
      <c r="S207" s="46" t="str">
        <f t="shared" si="23"/>
        <v/>
      </c>
      <c r="T207" s="46" t="str">
        <f t="shared" si="23"/>
        <v/>
      </c>
      <c r="U207" s="46" t="str">
        <f t="shared" si="23"/>
        <v/>
      </c>
      <c r="V207" s="46" t="str">
        <f t="shared" si="23"/>
        <v/>
      </c>
    </row>
    <row r="208" spans="1:22" x14ac:dyDescent="0.2">
      <c r="A208" s="1">
        <v>121</v>
      </c>
      <c r="B208" s="1" t="s">
        <v>111</v>
      </c>
      <c r="C208" s="8">
        <v>6</v>
      </c>
      <c r="D208" s="29">
        <f>SUMIFS('2013Figures'!$J:$J,'2013Figures'!$C:$C,$A208,'2013Figures'!$H:$H,$B208,'2013Figures'!$I:$I,$C208,'2013Figures'!$E:$E,$B$1)</f>
        <v>0</v>
      </c>
      <c r="E208" s="9">
        <f>SUMIFS('2013Figures'!$J:$J,'2013Figures'!$C:$C,$A208,'2013Figures'!$H:$H,$B208,'2013Figures'!$I:$I,$C208,'2013Figures'!$B:$B,"BrokerToCy",'2013Figures'!$G:$G,"E1",'2013Figures'!$E:$E,$B$1)</f>
        <v>0</v>
      </c>
      <c r="F208" s="9">
        <f>SUMIFS('2013Figures'!$J:$J,'2013Figures'!$C:$C,$A208,'2013Figures'!$H:$H,$B208,'2013Figures'!$I:$I,$C208,'2013Figures'!$B:$B,"BrokerToCy",'2013Figures'!$G:$G,"P1",'2013Figures'!$E:$E,$B$1)</f>
        <v>0</v>
      </c>
      <c r="G208" s="9">
        <f>SUMIFS('2013Figures'!$J:$J,'2013Figures'!$C:$C,$A208,'2013Figures'!$H:$H,$B208,'2013Figures'!$I:$I,$C208,'2013Figures'!$B:$B,"CyToBroker",'2013Figures'!$G:$G,"E1",'2013Figures'!$E:$E,$B$1)</f>
        <v>0</v>
      </c>
      <c r="H208" s="9">
        <f>SUMIFS('2013Figures'!$J:$J,'2013Figures'!$C:$C,$A208,'2013Figures'!$H:$H,$B208,'2013Figures'!$I:$I,$C208,'2013Figures'!$B:$B,"CyToBroker",'2013Figures'!$G:$G,"P1",'2013Figures'!$E:$E,$B$1)</f>
        <v>0</v>
      </c>
      <c r="I208" s="33"/>
      <c r="J208" s="34">
        <v>201501</v>
      </c>
      <c r="K208" s="33"/>
      <c r="L208" s="42">
        <f>SUMIFS('2012Figures'!$J:$J,'2012Figures'!$C:$C,$A208,'2012Figures'!$H:$H,$B208,'2012Figures'!$I:$I,$C208,'2012Figures'!$E:$E,$B$1)</f>
        <v>0</v>
      </c>
      <c r="M208" s="52">
        <f>SUMIFS('2012Figures'!$J:$J,'2012Figures'!$C:$C,$A208,'2012Figures'!$H:$H,$B208,'2012Figures'!$I:$I,$C208,'2012Figures'!$B:$B,"BrokerToCy",'2012Figures'!$G:$G,"E1",'2012Figures'!$E:$E,$B$1)</f>
        <v>0</v>
      </c>
      <c r="N208" s="52">
        <f>SUMIFS('2012Figures'!$J:$J,'2012Figures'!$C:$C,$A208,'2012Figures'!$H:$H,$B208,'2012Figures'!$I:$I,$C208,'2012Figures'!$B:$B,"BrokerToCy",'2012Figures'!$G:$G,"P1",'2012Figures'!$E:$E,$B$1)</f>
        <v>0</v>
      </c>
      <c r="O208" s="52">
        <f>SUMIFS('2012Figures'!$J:$J,'2012Figures'!$C:$C,$A208,'2012Figures'!$H:$H,$B208,'2012Figures'!$I:$I,$C208,'2012Figures'!$B:$B,"CyToBroker",'2012Figures'!$G:$G,"E1",'2012Figures'!$E:$E,$B$1)</f>
        <v>0</v>
      </c>
      <c r="P208" s="52">
        <f>SUMIFS('2012Figures'!$J:$J,'2012Figures'!$C:$C,$A208,'2012Figures'!$H:$H,$B208,'2012Figures'!$I:$I,$C208,'2012Figures'!$B:$B,"CyToBroker",'2012Figures'!$G:$G,"P1",'2012Figures'!$E:$E,$B$1)</f>
        <v>0</v>
      </c>
      <c r="Q208" s="33"/>
      <c r="R208" s="46" t="str">
        <f t="shared" ref="R208:V271" si="28">IF(L208=0,"",ROUND(D208/L208-1,2))</f>
        <v/>
      </c>
      <c r="S208" s="46" t="str">
        <f t="shared" si="28"/>
        <v/>
      </c>
      <c r="T208" s="46" t="str">
        <f t="shared" si="28"/>
        <v/>
      </c>
      <c r="U208" s="46" t="str">
        <f t="shared" si="28"/>
        <v/>
      </c>
      <c r="V208" s="46" t="str">
        <f t="shared" si="28"/>
        <v/>
      </c>
    </row>
    <row r="209" spans="1:22" x14ac:dyDescent="0.2">
      <c r="A209" s="1">
        <v>121</v>
      </c>
      <c r="B209" s="1" t="s">
        <v>111</v>
      </c>
      <c r="C209" s="8">
        <v>5</v>
      </c>
      <c r="D209" s="29">
        <f>SUMIFS('2013Figures'!$J:$J,'2013Figures'!$C:$C,$A209,'2013Figures'!$H:$H,$B209,'2013Figures'!$I:$I,$C209,'2013Figures'!$E:$E,$B$1)</f>
        <v>0</v>
      </c>
      <c r="E209" s="9">
        <f>SUMIFS('2013Figures'!$J:$J,'2013Figures'!$C:$C,$A209,'2013Figures'!$H:$H,$B209,'2013Figures'!$I:$I,$C209,'2013Figures'!$B:$B,"BrokerToCy",'2013Figures'!$G:$G,"E1",'2013Figures'!$E:$E,$B$1)</f>
        <v>0</v>
      </c>
      <c r="F209" s="9">
        <f>SUMIFS('2013Figures'!$J:$J,'2013Figures'!$C:$C,$A209,'2013Figures'!$H:$H,$B209,'2013Figures'!$I:$I,$C209,'2013Figures'!$B:$B,"BrokerToCy",'2013Figures'!$G:$G,"P1",'2013Figures'!$E:$E,$B$1)</f>
        <v>0</v>
      </c>
      <c r="G209" s="9">
        <f>SUMIFS('2013Figures'!$J:$J,'2013Figures'!$C:$C,$A209,'2013Figures'!$H:$H,$B209,'2013Figures'!$I:$I,$C209,'2013Figures'!$B:$B,"CyToBroker",'2013Figures'!$G:$G,"E1",'2013Figures'!$E:$E,$B$1)</f>
        <v>0</v>
      </c>
      <c r="H209" s="9">
        <f>SUMIFS('2013Figures'!$J:$J,'2013Figures'!$C:$C,$A209,'2013Figures'!$H:$H,$B209,'2013Figures'!$I:$I,$C209,'2013Figures'!$B:$B,"CyToBroker",'2013Figures'!$G:$G,"P1",'2013Figures'!$E:$E,$B$1)</f>
        <v>0</v>
      </c>
      <c r="J209" s="8">
        <v>201401</v>
      </c>
      <c r="L209" s="42">
        <f>SUMIFS('2012Figures'!$J:$J,'2012Figures'!$C:$C,$A209,'2012Figures'!$H:$H,$B209,'2012Figures'!$I:$I,$C209,'2012Figures'!$E:$E,$B$1)</f>
        <v>0</v>
      </c>
      <c r="M209" s="52">
        <f>SUMIFS('2012Figures'!$J:$J,'2012Figures'!$C:$C,$A209,'2012Figures'!$H:$H,$B209,'2012Figures'!$I:$I,$C209,'2012Figures'!$B:$B,"BrokerToCy",'2012Figures'!$G:$G,"E1",'2012Figures'!$E:$E,$B$1)</f>
        <v>0</v>
      </c>
      <c r="N209" s="52">
        <f>SUMIFS('2012Figures'!$J:$J,'2012Figures'!$C:$C,$A209,'2012Figures'!$H:$H,$B209,'2012Figures'!$I:$I,$C209,'2012Figures'!$B:$B,"BrokerToCy",'2012Figures'!$G:$G,"P1",'2012Figures'!$E:$E,$B$1)</f>
        <v>0</v>
      </c>
      <c r="O209" s="52">
        <f>SUMIFS('2012Figures'!$J:$J,'2012Figures'!$C:$C,$A209,'2012Figures'!$H:$H,$B209,'2012Figures'!$I:$I,$C209,'2012Figures'!$B:$B,"CyToBroker",'2012Figures'!$G:$G,"E1",'2012Figures'!$E:$E,$B$1)</f>
        <v>0</v>
      </c>
      <c r="P209" s="52">
        <f>SUMIFS('2012Figures'!$J:$J,'2012Figures'!$C:$C,$A209,'2012Figures'!$H:$H,$B209,'2012Figures'!$I:$I,$C209,'2012Figures'!$B:$B,"CyToBroker",'2012Figures'!$G:$G,"P1",'2012Figures'!$E:$E,$B$1)</f>
        <v>0</v>
      </c>
      <c r="R209" s="46" t="str">
        <f t="shared" si="28"/>
        <v/>
      </c>
      <c r="S209" s="46" t="str">
        <f t="shared" si="28"/>
        <v/>
      </c>
      <c r="T209" s="46" t="str">
        <f t="shared" si="28"/>
        <v/>
      </c>
      <c r="U209" s="46" t="str">
        <f t="shared" si="28"/>
        <v/>
      </c>
      <c r="V209" s="46" t="str">
        <f t="shared" si="28"/>
        <v/>
      </c>
    </row>
    <row r="210" spans="1:22" x14ac:dyDescent="0.2">
      <c r="A210" s="1">
        <v>121</v>
      </c>
      <c r="B210" s="1" t="s">
        <v>111</v>
      </c>
      <c r="C210" s="8">
        <v>4</v>
      </c>
      <c r="D210" s="29">
        <f>SUMIFS('2013Figures'!$J:$J,'2013Figures'!$C:$C,$A210,'2013Figures'!$H:$H,$B210,'2013Figures'!$I:$I,$C210,'2013Figures'!$E:$E,$B$1)</f>
        <v>0</v>
      </c>
      <c r="E210" s="9">
        <f>SUMIFS('2013Figures'!$J:$J,'2013Figures'!$C:$C,$A210,'2013Figures'!$H:$H,$B210,'2013Figures'!$I:$I,$C210,'2013Figures'!$B:$B,"BrokerToCy",'2013Figures'!$G:$G,"E1",'2013Figures'!$E:$E,$B$1)</f>
        <v>0</v>
      </c>
      <c r="F210" s="9">
        <f>SUMIFS('2013Figures'!$J:$J,'2013Figures'!$C:$C,$A210,'2013Figures'!$H:$H,$B210,'2013Figures'!$I:$I,$C210,'2013Figures'!$B:$B,"BrokerToCy",'2013Figures'!$G:$G,"P1",'2013Figures'!$E:$E,$B$1)</f>
        <v>0</v>
      </c>
      <c r="G210" s="9">
        <f>SUMIFS('2013Figures'!$J:$J,'2013Figures'!$C:$C,$A210,'2013Figures'!$H:$H,$B210,'2013Figures'!$I:$I,$C210,'2013Figures'!$B:$B,"CyToBroker",'2013Figures'!$G:$G,"E1",'2013Figures'!$E:$E,$B$1)</f>
        <v>0</v>
      </c>
      <c r="H210" s="9">
        <f>SUMIFS('2013Figures'!$J:$J,'2013Figures'!$C:$C,$A210,'2013Figures'!$H:$H,$B210,'2013Figures'!$I:$I,$C210,'2013Figures'!$B:$B,"CyToBroker",'2013Figures'!$G:$G,"P1",'2013Figures'!$E:$E,$B$1)</f>
        <v>0</v>
      </c>
      <c r="I210" s="30"/>
      <c r="J210" s="31">
        <v>201301</v>
      </c>
      <c r="K210" s="30"/>
      <c r="L210" s="42">
        <f>SUMIFS('2012Figures'!$J:$J,'2012Figures'!$C:$C,$A210,'2012Figures'!$H:$H,$B210,'2012Figures'!$I:$I,$C210,'2012Figures'!$E:$E,$B$1)</f>
        <v>0</v>
      </c>
      <c r="M210" s="52">
        <f>SUMIFS('2012Figures'!$J:$J,'2012Figures'!$C:$C,$A210,'2012Figures'!$H:$H,$B210,'2012Figures'!$I:$I,$C210,'2012Figures'!$B:$B,"BrokerToCy",'2012Figures'!$G:$G,"E1",'2012Figures'!$E:$E,$B$1)</f>
        <v>0</v>
      </c>
      <c r="N210" s="52">
        <f>SUMIFS('2012Figures'!$J:$J,'2012Figures'!$C:$C,$A210,'2012Figures'!$H:$H,$B210,'2012Figures'!$I:$I,$C210,'2012Figures'!$B:$B,"BrokerToCy",'2012Figures'!$G:$G,"P1",'2012Figures'!$E:$E,$B$1)</f>
        <v>0</v>
      </c>
      <c r="O210" s="52">
        <f>SUMIFS('2012Figures'!$J:$J,'2012Figures'!$C:$C,$A210,'2012Figures'!$H:$H,$B210,'2012Figures'!$I:$I,$C210,'2012Figures'!$B:$B,"CyToBroker",'2012Figures'!$G:$G,"E1",'2012Figures'!$E:$E,$B$1)</f>
        <v>0</v>
      </c>
      <c r="P210" s="52">
        <f>SUMIFS('2012Figures'!$J:$J,'2012Figures'!$C:$C,$A210,'2012Figures'!$H:$H,$B210,'2012Figures'!$I:$I,$C210,'2012Figures'!$B:$B,"CyToBroker",'2012Figures'!$G:$G,"P1",'2012Figures'!$E:$E,$B$1)</f>
        <v>0</v>
      </c>
      <c r="Q210" s="30"/>
      <c r="R210" s="46" t="str">
        <f t="shared" si="28"/>
        <v/>
      </c>
      <c r="S210" s="46" t="str">
        <f t="shared" si="28"/>
        <v/>
      </c>
      <c r="T210" s="46" t="str">
        <f t="shared" si="28"/>
        <v/>
      </c>
      <c r="U210" s="46" t="str">
        <f t="shared" si="28"/>
        <v/>
      </c>
      <c r="V210" s="46" t="str">
        <f t="shared" si="28"/>
        <v/>
      </c>
    </row>
    <row r="211" spans="1:22" x14ac:dyDescent="0.2">
      <c r="A211" s="1">
        <v>121</v>
      </c>
      <c r="B211" s="1" t="s">
        <v>111</v>
      </c>
      <c r="C211" s="8">
        <v>3</v>
      </c>
      <c r="D211" s="29">
        <f>SUMIFS('2013Figures'!$J:$J,'2013Figures'!$C:$C,$A211,'2013Figures'!$H:$H,$B211,'2013Figures'!$I:$I,$C211,'2013Figures'!$E:$E,$B$1)</f>
        <v>0</v>
      </c>
      <c r="E211" s="9">
        <f>SUMIFS('2013Figures'!$J:$J,'2013Figures'!$C:$C,$A211,'2013Figures'!$H:$H,$B211,'2013Figures'!$I:$I,$C211,'2013Figures'!$B:$B,"BrokerToCy",'2013Figures'!$G:$G,"E1",'2013Figures'!$E:$E,$B$1)</f>
        <v>0</v>
      </c>
      <c r="F211" s="9">
        <f>SUMIFS('2013Figures'!$J:$J,'2013Figures'!$C:$C,$A211,'2013Figures'!$H:$H,$B211,'2013Figures'!$I:$I,$C211,'2013Figures'!$B:$B,"BrokerToCy",'2013Figures'!$G:$G,"P1",'2013Figures'!$E:$E,$B$1)</f>
        <v>0</v>
      </c>
      <c r="G211" s="9">
        <f>SUMIFS('2013Figures'!$J:$J,'2013Figures'!$C:$C,$A211,'2013Figures'!$H:$H,$B211,'2013Figures'!$I:$I,$C211,'2013Figures'!$B:$B,"CyToBroker",'2013Figures'!$G:$G,"E1",'2013Figures'!$E:$E,$B$1)</f>
        <v>0</v>
      </c>
      <c r="H211" s="9">
        <f>SUMIFS('2013Figures'!$J:$J,'2013Figures'!$C:$C,$A211,'2013Figures'!$H:$H,$B211,'2013Figures'!$I:$I,$C211,'2013Figures'!$B:$B,"CyToBroker",'2013Figures'!$G:$G,"P1",'2013Figures'!$E:$E,$B$1)</f>
        <v>0</v>
      </c>
      <c r="J211" s="8">
        <v>201201</v>
      </c>
      <c r="L211" s="42">
        <f>SUMIFS('2012Figures'!$J:$J,'2012Figures'!$C:$C,$A211,'2012Figures'!$H:$H,$B211,'2012Figures'!$I:$I,$C211,'2012Figures'!$E:$E,$B$1)</f>
        <v>0</v>
      </c>
      <c r="M211" s="52">
        <f>SUMIFS('2012Figures'!$J:$J,'2012Figures'!$C:$C,$A211,'2012Figures'!$H:$H,$B211,'2012Figures'!$I:$I,$C211,'2012Figures'!$B:$B,"BrokerToCy",'2012Figures'!$G:$G,"E1",'2012Figures'!$E:$E,$B$1)</f>
        <v>0</v>
      </c>
      <c r="N211" s="52">
        <f>SUMIFS('2012Figures'!$J:$J,'2012Figures'!$C:$C,$A211,'2012Figures'!$H:$H,$B211,'2012Figures'!$I:$I,$C211,'2012Figures'!$B:$B,"BrokerToCy",'2012Figures'!$G:$G,"P1",'2012Figures'!$E:$E,$B$1)</f>
        <v>0</v>
      </c>
      <c r="O211" s="52">
        <f>SUMIFS('2012Figures'!$J:$J,'2012Figures'!$C:$C,$A211,'2012Figures'!$H:$H,$B211,'2012Figures'!$I:$I,$C211,'2012Figures'!$B:$B,"CyToBroker",'2012Figures'!$G:$G,"E1",'2012Figures'!$E:$E,$B$1)</f>
        <v>0</v>
      </c>
      <c r="P211" s="52">
        <f>SUMIFS('2012Figures'!$J:$J,'2012Figures'!$C:$C,$A211,'2012Figures'!$H:$H,$B211,'2012Figures'!$I:$I,$C211,'2012Figures'!$B:$B,"CyToBroker",'2012Figures'!$G:$G,"P1",'2012Figures'!$E:$E,$B$1)</f>
        <v>0</v>
      </c>
      <c r="R211" s="46" t="str">
        <f t="shared" si="28"/>
        <v/>
      </c>
      <c r="S211" s="46" t="str">
        <f t="shared" si="28"/>
        <v/>
      </c>
      <c r="T211" s="46" t="str">
        <f t="shared" si="28"/>
        <v/>
      </c>
      <c r="U211" s="46" t="str">
        <f t="shared" si="28"/>
        <v/>
      </c>
      <c r="V211" s="46" t="str">
        <f t="shared" si="28"/>
        <v/>
      </c>
    </row>
    <row r="212" spans="1:22" x14ac:dyDescent="0.2">
      <c r="A212" s="1">
        <v>121</v>
      </c>
      <c r="B212" s="1" t="s">
        <v>111</v>
      </c>
      <c r="C212" s="8">
        <v>2</v>
      </c>
      <c r="D212" s="29">
        <f>SUMIFS('2013Figures'!$J:$J,'2013Figures'!$C:$C,$A212,'2013Figures'!$H:$H,$B212,'2013Figures'!$I:$I,$C212,'2013Figures'!$E:$E,$B$1)</f>
        <v>0</v>
      </c>
      <c r="E212" s="9">
        <f>SUMIFS('2013Figures'!$J:$J,'2013Figures'!$C:$C,$A212,'2013Figures'!$H:$H,$B212,'2013Figures'!$I:$I,$C212,'2013Figures'!$B:$B,"BrokerToCy",'2013Figures'!$G:$G,"E1",'2013Figures'!$E:$E,$B$1)</f>
        <v>0</v>
      </c>
      <c r="F212" s="9">
        <f>SUMIFS('2013Figures'!$J:$J,'2013Figures'!$C:$C,$A212,'2013Figures'!$H:$H,$B212,'2013Figures'!$I:$I,$C212,'2013Figures'!$B:$B,"BrokerToCy",'2013Figures'!$G:$G,"P1",'2013Figures'!$E:$E,$B$1)</f>
        <v>0</v>
      </c>
      <c r="G212" s="9">
        <f>SUMIFS('2013Figures'!$J:$J,'2013Figures'!$C:$C,$A212,'2013Figures'!$H:$H,$B212,'2013Figures'!$I:$I,$C212,'2013Figures'!$B:$B,"CyToBroker",'2013Figures'!$G:$G,"E1",'2013Figures'!$E:$E,$B$1)</f>
        <v>0</v>
      </c>
      <c r="H212" s="9">
        <f>SUMIFS('2013Figures'!$J:$J,'2013Figures'!$C:$C,$A212,'2013Figures'!$H:$H,$B212,'2013Figures'!$I:$I,$C212,'2013Figures'!$B:$B,"CyToBroker",'2013Figures'!$G:$G,"P1",'2013Figures'!$E:$E,$B$1)</f>
        <v>0</v>
      </c>
      <c r="J212" s="8">
        <v>201101</v>
      </c>
      <c r="L212" s="42">
        <f>SUMIFS('2012Figures'!$J:$J,'2012Figures'!$C:$C,$A212,'2012Figures'!$H:$H,$B212,'2012Figures'!$I:$I,$C212,'2012Figures'!$E:$E,$B$1)</f>
        <v>0</v>
      </c>
      <c r="M212" s="52">
        <f>SUMIFS('2012Figures'!$J:$J,'2012Figures'!$C:$C,$A212,'2012Figures'!$H:$H,$B212,'2012Figures'!$I:$I,$C212,'2012Figures'!$B:$B,"BrokerToCy",'2012Figures'!$G:$G,"E1",'2012Figures'!$E:$E,$B$1)</f>
        <v>0</v>
      </c>
      <c r="N212" s="52">
        <f>SUMIFS('2012Figures'!$J:$J,'2012Figures'!$C:$C,$A212,'2012Figures'!$H:$H,$B212,'2012Figures'!$I:$I,$C212,'2012Figures'!$B:$B,"BrokerToCy",'2012Figures'!$G:$G,"P1",'2012Figures'!$E:$E,$B$1)</f>
        <v>0</v>
      </c>
      <c r="O212" s="52">
        <f>SUMIFS('2012Figures'!$J:$J,'2012Figures'!$C:$C,$A212,'2012Figures'!$H:$H,$B212,'2012Figures'!$I:$I,$C212,'2012Figures'!$B:$B,"CyToBroker",'2012Figures'!$G:$G,"E1",'2012Figures'!$E:$E,$B$1)</f>
        <v>0</v>
      </c>
      <c r="P212" s="52">
        <f>SUMIFS('2012Figures'!$J:$J,'2012Figures'!$C:$C,$A212,'2012Figures'!$H:$H,$B212,'2012Figures'!$I:$I,$C212,'2012Figures'!$B:$B,"CyToBroker",'2012Figures'!$G:$G,"P1",'2012Figures'!$E:$E,$B$1)</f>
        <v>0</v>
      </c>
      <c r="R212" s="46" t="str">
        <f t="shared" si="28"/>
        <v/>
      </c>
      <c r="S212" s="46" t="str">
        <f t="shared" si="28"/>
        <v/>
      </c>
      <c r="T212" s="46" t="str">
        <f t="shared" si="28"/>
        <v/>
      </c>
      <c r="U212" s="46" t="str">
        <f t="shared" si="28"/>
        <v/>
      </c>
      <c r="V212" s="46" t="str">
        <f t="shared" si="28"/>
        <v/>
      </c>
    </row>
    <row r="213" spans="1:22" x14ac:dyDescent="0.2">
      <c r="A213" s="1">
        <v>121</v>
      </c>
      <c r="B213" s="1" t="s">
        <v>111</v>
      </c>
      <c r="C213" s="8">
        <v>1</v>
      </c>
      <c r="D213" s="29">
        <f>SUMIFS('2013Figures'!$J:$J,'2013Figures'!$C:$C,$A213,'2013Figures'!$H:$H,$B213,'2013Figures'!$I:$I,$C213,'2013Figures'!$E:$E,$B$1)</f>
        <v>0</v>
      </c>
      <c r="E213" s="9">
        <f>SUMIFS('2013Figures'!$J:$J,'2013Figures'!$C:$C,$A213,'2013Figures'!$H:$H,$B213,'2013Figures'!$I:$I,$C213,'2013Figures'!$B:$B,"BrokerToCy",'2013Figures'!$G:$G,"E1",'2013Figures'!$E:$E,$B$1)</f>
        <v>0</v>
      </c>
      <c r="F213" s="9">
        <f>SUMIFS('2013Figures'!$J:$J,'2013Figures'!$C:$C,$A213,'2013Figures'!$H:$H,$B213,'2013Figures'!$I:$I,$C213,'2013Figures'!$B:$B,"BrokerToCy",'2013Figures'!$G:$G,"P1",'2013Figures'!$E:$E,$B$1)</f>
        <v>0</v>
      </c>
      <c r="G213" s="9">
        <f>SUMIFS('2013Figures'!$J:$J,'2013Figures'!$C:$C,$A213,'2013Figures'!$H:$H,$B213,'2013Figures'!$I:$I,$C213,'2013Figures'!$B:$B,"CyToBroker",'2013Figures'!$G:$G,"E1",'2013Figures'!$E:$E,$B$1)</f>
        <v>0</v>
      </c>
      <c r="H213" s="9">
        <f>SUMIFS('2013Figures'!$J:$J,'2013Figures'!$C:$C,$A213,'2013Figures'!$H:$H,$B213,'2013Figures'!$I:$I,$C213,'2013Figures'!$B:$B,"CyToBroker",'2013Figures'!$G:$G,"P1",'2013Figures'!$E:$E,$B$1)</f>
        <v>0</v>
      </c>
      <c r="J213" s="8">
        <v>201001</v>
      </c>
      <c r="L213" s="42">
        <f>SUMIFS('2012Figures'!$J:$J,'2012Figures'!$C:$C,$A213,'2012Figures'!$H:$H,$B213,'2012Figures'!$I:$I,$C213,'2012Figures'!$E:$E,$B$1)</f>
        <v>0</v>
      </c>
      <c r="M213" s="52">
        <f>SUMIFS('2012Figures'!$J:$J,'2012Figures'!$C:$C,$A213,'2012Figures'!$H:$H,$B213,'2012Figures'!$I:$I,$C213,'2012Figures'!$B:$B,"BrokerToCy",'2012Figures'!$G:$G,"E1",'2012Figures'!$E:$E,$B$1)</f>
        <v>0</v>
      </c>
      <c r="N213" s="52">
        <f>SUMIFS('2012Figures'!$J:$J,'2012Figures'!$C:$C,$A213,'2012Figures'!$H:$H,$B213,'2012Figures'!$I:$I,$C213,'2012Figures'!$B:$B,"BrokerToCy",'2012Figures'!$G:$G,"P1",'2012Figures'!$E:$E,$B$1)</f>
        <v>0</v>
      </c>
      <c r="O213" s="52">
        <f>SUMIFS('2012Figures'!$J:$J,'2012Figures'!$C:$C,$A213,'2012Figures'!$H:$H,$B213,'2012Figures'!$I:$I,$C213,'2012Figures'!$B:$B,"CyToBroker",'2012Figures'!$G:$G,"E1",'2012Figures'!$E:$E,$B$1)</f>
        <v>0</v>
      </c>
      <c r="P213" s="52">
        <f>SUMIFS('2012Figures'!$J:$J,'2012Figures'!$C:$C,$A213,'2012Figures'!$H:$H,$B213,'2012Figures'!$I:$I,$C213,'2012Figures'!$B:$B,"CyToBroker",'2012Figures'!$G:$G,"P1",'2012Figures'!$E:$E,$B$1)</f>
        <v>0</v>
      </c>
      <c r="R213" s="46" t="str">
        <f t="shared" si="28"/>
        <v/>
      </c>
      <c r="S213" s="46" t="str">
        <f t="shared" si="28"/>
        <v/>
      </c>
      <c r="T213" s="46" t="str">
        <f t="shared" si="28"/>
        <v/>
      </c>
      <c r="U213" s="46" t="str">
        <f t="shared" si="28"/>
        <v/>
      </c>
      <c r="V213" s="46" t="str">
        <f t="shared" si="28"/>
        <v/>
      </c>
    </row>
    <row r="214" spans="1:22" x14ac:dyDescent="0.2">
      <c r="A214" s="1">
        <v>121</v>
      </c>
      <c r="B214" s="1" t="s">
        <v>111</v>
      </c>
      <c r="D214" s="29">
        <f>SUMIFS('2013Figures'!$J:$J,'2013Figures'!$C:$C,$A214,'2013Figures'!$I:$I,"",'2013Figures'!$E:$E,$B$1)</f>
        <v>0</v>
      </c>
      <c r="E214" s="9">
        <f>SUMIFS('2013Figures'!$J:$J,'2013Figures'!$C:$C,$A214,'2013Figures'!$I:$I,"",'2013Figures'!$B:$B,"BrokerToCy",'2013Figures'!$G:$G,"E1",'2013Figures'!$E:$E,$B$1)</f>
        <v>0</v>
      </c>
      <c r="F214" s="9">
        <f>SUMIFS('2013Figures'!$J:$J,'2013Figures'!$C:$C,$A214,'2013Figures'!$I:$I,"",'2013Figures'!$B:$B,"BrokerToCy",'2013Figures'!$G:$G,"P1",'2013Figures'!$E:$E,$B$1)</f>
        <v>0</v>
      </c>
      <c r="G214" s="9">
        <f>SUMIFS('2013Figures'!$J:$J,'2013Figures'!$C:$C,$A214,'2013Figures'!$I:$I,"",'2013Figures'!$B:$B,"CyToBroker",'2013Figures'!$G:$G,"E1",'2013Figures'!$E:$E,$B$1)</f>
        <v>0</v>
      </c>
      <c r="H214" s="9">
        <f>SUMIFS('2013Figures'!$J:$J,'2013Figures'!$C:$C,$A214,'2013Figures'!$I:$I,"",'2013Figures'!$B:$B,"CyToBroker",'2013Figures'!$G:$G,"P1",'2013Figures'!$E:$E,$B$1)</f>
        <v>0</v>
      </c>
      <c r="J214" s="8" t="s">
        <v>131</v>
      </c>
      <c r="L214" s="42">
        <f>SUMIFS('2012Figures'!$J:$J,'2012Figures'!$C:$C,$A214,'2012Figures'!$I:$I,"",'2012Figures'!$E:$E,$B$1)</f>
        <v>0</v>
      </c>
      <c r="M214" s="52">
        <f>SUMIFS('2012Figures'!$J:$J,'2012Figures'!$C:$C,$A214,'2012Figures'!$I:$I,"",'2012Figures'!$B:$B,"BrokerToCy",'2012Figures'!$G:$G,"E1",'2012Figures'!$E:$E,$B$1)</f>
        <v>0</v>
      </c>
      <c r="N214" s="52">
        <f>SUMIFS('2012Figures'!$J:$J,'2012Figures'!$C:$C,$A214,'2012Figures'!$I:$I,"",'2012Figures'!$B:$B,"BrokerToCy",'2012Figures'!$G:$G,"P1",'2012Figures'!$E:$E,$B$1)</f>
        <v>0</v>
      </c>
      <c r="O214" s="52">
        <f>SUMIFS('2012Figures'!$J:$J,'2012Figures'!$C:$C,$A214,'2012Figures'!$I:$I,"",'2012Figures'!$B:$B,"CyToBroker",'2012Figures'!$G:$G,"E1",'2012Figures'!$E:$E,$B$1)</f>
        <v>0</v>
      </c>
      <c r="P214" s="52">
        <f>SUMIFS('2012Figures'!$J:$J,'2012Figures'!$C:$C,$A214,'2012Figures'!$I:$I,"",'2012Figures'!$B:$B,"CyToBroker",'2012Figures'!$G:$G,"P1",'2012Figures'!$E:$E,$B$1)</f>
        <v>0</v>
      </c>
      <c r="R214" s="46" t="str">
        <f t="shared" si="28"/>
        <v/>
      </c>
      <c r="S214" s="46" t="str">
        <f t="shared" si="28"/>
        <v/>
      </c>
      <c r="T214" s="46" t="str">
        <f t="shared" si="28"/>
        <v/>
      </c>
      <c r="U214" s="46" t="str">
        <f t="shared" si="28"/>
        <v/>
      </c>
      <c r="V214" s="46" t="str">
        <f t="shared" si="28"/>
        <v/>
      </c>
    </row>
    <row r="215" spans="1:22" x14ac:dyDescent="0.2">
      <c r="A215" s="21"/>
      <c r="B215" s="21" t="s">
        <v>92</v>
      </c>
      <c r="C215" s="22"/>
      <c r="D215" s="23">
        <f>SUM(E215:H215)</f>
        <v>0</v>
      </c>
      <c r="E215" s="23">
        <f>SUM(E207:E214)</f>
        <v>0</v>
      </c>
      <c r="F215" s="23">
        <f>SUM(F207:F214)</f>
        <v>0</v>
      </c>
      <c r="G215" s="23">
        <f>SUM(G207:G214)</f>
        <v>0</v>
      </c>
      <c r="H215" s="23">
        <f>SUM(H207:H214)</f>
        <v>0</v>
      </c>
      <c r="I215" s="21"/>
      <c r="J215" s="22"/>
      <c r="K215" s="21"/>
      <c r="L215" s="43">
        <f>SUM(M215:P215)</f>
        <v>0</v>
      </c>
      <c r="M215" s="43">
        <f>SUM(M207:M214)</f>
        <v>0</v>
      </c>
      <c r="N215" s="43">
        <f>SUM(N207:N214)</f>
        <v>0</v>
      </c>
      <c r="O215" s="43">
        <f>SUM(O207:O214)</f>
        <v>0</v>
      </c>
      <c r="P215" s="43">
        <f>SUM(P207:P214)</f>
        <v>0</v>
      </c>
      <c r="Q215" s="21"/>
      <c r="R215" s="21"/>
      <c r="S215" s="21"/>
      <c r="T215" s="21"/>
      <c r="U215" s="21"/>
      <c r="V215" s="21"/>
    </row>
    <row r="216" spans="1:22" x14ac:dyDescent="0.2">
      <c r="A216" s="28">
        <v>122</v>
      </c>
      <c r="B216" s="28" t="s">
        <v>67</v>
      </c>
      <c r="C216" s="17" t="s">
        <v>88</v>
      </c>
      <c r="D216" s="18">
        <f>SUMIFS('2013Figures'!$J:$J,'2013Figures'!$C:$C,$A216,'2013Figures'!$E:$E,$B$1)</f>
        <v>0</v>
      </c>
      <c r="E216" s="18">
        <f>SUMIFS('2013Figures'!$J:$J,'2013Figures'!$C:$C,$A216,'2013Figures'!$B:$B,"BrokerToCy",'2013Figures'!$G:$G,"E1",'2013Figures'!$E:$E,$B$1)</f>
        <v>0</v>
      </c>
      <c r="F216" s="18">
        <f>SUMIFS('2013Figures'!$J:$J,'2013Figures'!$C:$C,$A216,'2013Figures'!$B:$B,"BrokerToCy",'2013Figures'!$G:$G,"P1",'2013Figures'!$E:$E,$B$1)</f>
        <v>0</v>
      </c>
      <c r="G216" s="18">
        <f>SUMIFS('2013Figures'!$J:$J,'2013Figures'!$C:$C,$A216,'2013Figures'!$B:$B,"CyToBroker",'2013Figures'!$G:$G,"E1",'2013Figures'!$E:$E,$B$1)</f>
        <v>0</v>
      </c>
      <c r="H216" s="18">
        <f>SUMIFS('2013Figures'!$J:$J,'2013Figures'!$C:$C,$A216,'2013Figures'!$B:$B,"CyToBroker",'2013Figures'!$G:$G,"P1",'2013Figures'!$E:$E,$B$1)</f>
        <v>0</v>
      </c>
      <c r="I216" s="28"/>
      <c r="J216" s="17"/>
      <c r="K216" s="28"/>
      <c r="L216" s="50">
        <f>SUMIFS('2012Figures'!$J:$J,'2012Figures'!$C:$C,$A216,'2012Figures'!$E:$E,$B$1)</f>
        <v>0</v>
      </c>
      <c r="M216" s="50">
        <f>SUMIFS('2012Figures'!$J:$J,'2012Figures'!$C:$C,$A216,'2012Figures'!$B:$B,"BrokerToCy",'2012Figures'!$G:$G,"E1",'2012Figures'!$E:$E,$B$1)</f>
        <v>0</v>
      </c>
      <c r="N216" s="50">
        <f>SUMIFS('2012Figures'!$J:$J,'2012Figures'!$C:$C,$A216,'2012Figures'!$B:$B,"BrokerToCy",'2012Figures'!$G:$G,"P1",'2012Figures'!$E:$E,$B$1)</f>
        <v>0</v>
      </c>
      <c r="O216" s="50">
        <f>SUMIFS('2012Figures'!$J:$J,'2012Figures'!$C:$C,$A216,'2012Figures'!$B:$B,"CyToBroker",'2012Figures'!$G:$G,"E1",'2012Figures'!$E:$E,$B$1)</f>
        <v>0</v>
      </c>
      <c r="P216" s="50">
        <f>SUMIFS('2012Figures'!$J:$J,'2012Figures'!$C:$C,$A216,'2012Figures'!$B:$B,"CyToBroker",'2012Figures'!$G:$G,"P1",'2012Figures'!$E:$E,$B$1)</f>
        <v>0</v>
      </c>
      <c r="Q216" s="28"/>
      <c r="R216" s="46" t="str">
        <f t="shared" si="28"/>
        <v/>
      </c>
      <c r="S216" s="46" t="str">
        <f t="shared" si="28"/>
        <v/>
      </c>
      <c r="T216" s="46" t="str">
        <f t="shared" si="28"/>
        <v/>
      </c>
      <c r="U216" s="46" t="str">
        <f t="shared" si="28"/>
        <v/>
      </c>
      <c r="V216" s="46" t="str">
        <f t="shared" si="28"/>
        <v/>
      </c>
    </row>
    <row r="217" spans="1:22" x14ac:dyDescent="0.2">
      <c r="A217" s="1">
        <v>122</v>
      </c>
      <c r="B217" s="1" t="s">
        <v>67</v>
      </c>
      <c r="C217" s="8">
        <v>7</v>
      </c>
      <c r="D217" s="29">
        <f>SUMIFS('2013Figures'!$J:$J,'2013Figures'!$C:$C,$A217,'2013Figures'!$H:$H,$B217,'2013Figures'!$I:$I,$C217,'2013Figures'!$E:$E,$B$1)</f>
        <v>0</v>
      </c>
      <c r="E217" s="9">
        <f>SUMIFS('2013Figures'!$J:$J,'2013Figures'!$C:$C,$A217,'2013Figures'!$H:$H,$B217,'2013Figures'!$I:$I,$C217,'2013Figures'!$B:$B,"BrokerToCy",'2013Figures'!$G:$G,"E1",'2013Figures'!$E:$E,$B$1)</f>
        <v>0</v>
      </c>
      <c r="F217" s="9">
        <f>SUMIFS('2013Figures'!$J:$J,'2013Figures'!$C:$C,$A217,'2013Figures'!$H:$H,$B217,'2013Figures'!$I:$I,$C217,'2013Figures'!$B:$B,"BrokerToCy",'2013Figures'!$G:$G,"P1",'2013Figures'!$E:$E,$B$1)</f>
        <v>0</v>
      </c>
      <c r="G217" s="9">
        <f>SUMIFS('2013Figures'!$J:$J,'2013Figures'!$C:$C,$A217,'2013Figures'!$H:$H,$B217,'2013Figures'!$I:$I,$C217,'2013Figures'!$B:$B,"CyToBroker",'2013Figures'!$G:$G,"E1",'2013Figures'!$E:$E,$B$1)</f>
        <v>0</v>
      </c>
      <c r="H217" s="9">
        <f>SUMIFS('2013Figures'!$J:$J,'2013Figures'!$C:$C,$A217,'2013Figures'!$H:$H,$B217,'2013Figures'!$I:$I,$C217,'2013Figures'!$B:$B,"CyToBroker",'2013Figures'!$G:$G,"P1",'2013Figures'!$E:$E,$B$1)</f>
        <v>0</v>
      </c>
      <c r="I217" s="33"/>
      <c r="J217" s="34"/>
      <c r="K217" s="33"/>
      <c r="L217" s="42">
        <f>SUMIFS('2012Figures'!$J:$J,'2012Figures'!$C:$C,$A217,'2012Figures'!$H:$H,$B217,'2012Figures'!$I:$I,$C217,'2012Figures'!$E:$E,$B$1)</f>
        <v>0</v>
      </c>
      <c r="M217" s="52">
        <f>SUMIFS('2012Figures'!$J:$J,'2012Figures'!$C:$C,$A217,'2012Figures'!$H:$H,$B217,'2012Figures'!$I:$I,$C217,'2012Figures'!$B:$B,"BrokerToCy",'2012Figures'!$G:$G,"E1",'2012Figures'!$E:$E,$B$1)</f>
        <v>0</v>
      </c>
      <c r="N217" s="52">
        <f>SUMIFS('2012Figures'!$J:$J,'2012Figures'!$C:$C,$A217,'2012Figures'!$H:$H,$B217,'2012Figures'!$I:$I,$C217,'2012Figures'!$B:$B,"BrokerToCy",'2012Figures'!$G:$G,"P1",'2012Figures'!$E:$E,$B$1)</f>
        <v>0</v>
      </c>
      <c r="O217" s="52">
        <f>SUMIFS('2012Figures'!$J:$J,'2012Figures'!$C:$C,$A217,'2012Figures'!$H:$H,$B217,'2012Figures'!$I:$I,$C217,'2012Figures'!$B:$B,"CyToBroker",'2012Figures'!$G:$G,"E1",'2012Figures'!$E:$E,$B$1)</f>
        <v>0</v>
      </c>
      <c r="P217" s="52">
        <f>SUMIFS('2012Figures'!$J:$J,'2012Figures'!$C:$C,$A217,'2012Figures'!$H:$H,$B217,'2012Figures'!$I:$I,$C217,'2012Figures'!$B:$B,"CyToBroker",'2012Figures'!$G:$G,"P1",'2012Figures'!$E:$E,$B$1)</f>
        <v>0</v>
      </c>
      <c r="Q217" s="33"/>
      <c r="R217" s="46" t="str">
        <f t="shared" si="28"/>
        <v/>
      </c>
      <c r="S217" s="46" t="str">
        <f t="shared" si="28"/>
        <v/>
      </c>
      <c r="T217" s="46" t="str">
        <f t="shared" si="28"/>
        <v/>
      </c>
      <c r="U217" s="46" t="str">
        <f t="shared" si="28"/>
        <v/>
      </c>
      <c r="V217" s="46" t="str">
        <f t="shared" si="28"/>
        <v/>
      </c>
    </row>
    <row r="218" spans="1:22" x14ac:dyDescent="0.2">
      <c r="A218" s="1">
        <v>122</v>
      </c>
      <c r="B218" s="1" t="s">
        <v>67</v>
      </c>
      <c r="C218" s="8">
        <v>6</v>
      </c>
      <c r="D218" s="29">
        <f>SUMIFS('2013Figures'!$J:$J,'2013Figures'!$C:$C,$A218,'2013Figures'!$H:$H,$B218,'2013Figures'!$I:$I,$C218,'2013Figures'!$E:$E,$B$1)</f>
        <v>0</v>
      </c>
      <c r="E218" s="9">
        <f>SUMIFS('2013Figures'!$J:$J,'2013Figures'!$C:$C,$A218,'2013Figures'!$H:$H,$B218,'2013Figures'!$I:$I,$C218,'2013Figures'!$B:$B,"BrokerToCy",'2013Figures'!$G:$G,"E1",'2013Figures'!$E:$E,$B$1)</f>
        <v>0</v>
      </c>
      <c r="F218" s="9">
        <f>SUMIFS('2013Figures'!$J:$J,'2013Figures'!$C:$C,$A218,'2013Figures'!$H:$H,$B218,'2013Figures'!$I:$I,$C218,'2013Figures'!$B:$B,"BrokerToCy",'2013Figures'!$G:$G,"P1",'2013Figures'!$E:$E,$B$1)</f>
        <v>0</v>
      </c>
      <c r="G218" s="9">
        <f>SUMIFS('2013Figures'!$J:$J,'2013Figures'!$C:$C,$A218,'2013Figures'!$H:$H,$B218,'2013Figures'!$I:$I,$C218,'2013Figures'!$B:$B,"CyToBroker",'2013Figures'!$G:$G,"E1",'2013Figures'!$E:$E,$B$1)</f>
        <v>0</v>
      </c>
      <c r="H218" s="9">
        <f>SUMIFS('2013Figures'!$J:$J,'2013Figures'!$C:$C,$A218,'2013Figures'!$H:$H,$B218,'2013Figures'!$I:$I,$C218,'2013Figures'!$B:$B,"CyToBroker",'2013Figures'!$G:$G,"P1",'2013Figures'!$E:$E,$B$1)</f>
        <v>0</v>
      </c>
      <c r="I218" s="33"/>
      <c r="J218" s="34">
        <v>201501</v>
      </c>
      <c r="K218" s="33"/>
      <c r="L218" s="42">
        <f>SUMIFS('2012Figures'!$J:$J,'2012Figures'!$C:$C,$A218,'2012Figures'!$H:$H,$B218,'2012Figures'!$I:$I,$C218,'2012Figures'!$E:$E,$B$1)</f>
        <v>0</v>
      </c>
      <c r="M218" s="52">
        <f>SUMIFS('2012Figures'!$J:$J,'2012Figures'!$C:$C,$A218,'2012Figures'!$H:$H,$B218,'2012Figures'!$I:$I,$C218,'2012Figures'!$B:$B,"BrokerToCy",'2012Figures'!$G:$G,"E1",'2012Figures'!$E:$E,$B$1)</f>
        <v>0</v>
      </c>
      <c r="N218" s="52">
        <f>SUMIFS('2012Figures'!$J:$J,'2012Figures'!$C:$C,$A218,'2012Figures'!$H:$H,$B218,'2012Figures'!$I:$I,$C218,'2012Figures'!$B:$B,"BrokerToCy",'2012Figures'!$G:$G,"P1",'2012Figures'!$E:$E,$B$1)</f>
        <v>0</v>
      </c>
      <c r="O218" s="52">
        <f>SUMIFS('2012Figures'!$J:$J,'2012Figures'!$C:$C,$A218,'2012Figures'!$H:$H,$B218,'2012Figures'!$I:$I,$C218,'2012Figures'!$B:$B,"CyToBroker",'2012Figures'!$G:$G,"E1",'2012Figures'!$E:$E,$B$1)</f>
        <v>0</v>
      </c>
      <c r="P218" s="52">
        <f>SUMIFS('2012Figures'!$J:$J,'2012Figures'!$C:$C,$A218,'2012Figures'!$H:$H,$B218,'2012Figures'!$I:$I,$C218,'2012Figures'!$B:$B,"CyToBroker",'2012Figures'!$G:$G,"P1",'2012Figures'!$E:$E,$B$1)</f>
        <v>0</v>
      </c>
      <c r="Q218" s="33"/>
      <c r="R218" s="46" t="str">
        <f t="shared" si="28"/>
        <v/>
      </c>
      <c r="S218" s="46" t="str">
        <f t="shared" si="28"/>
        <v/>
      </c>
      <c r="T218" s="46" t="str">
        <f t="shared" si="28"/>
        <v/>
      </c>
      <c r="U218" s="46" t="str">
        <f t="shared" si="28"/>
        <v/>
      </c>
      <c r="V218" s="46" t="str">
        <f t="shared" si="28"/>
        <v/>
      </c>
    </row>
    <row r="219" spans="1:22" x14ac:dyDescent="0.2">
      <c r="A219" s="1">
        <v>122</v>
      </c>
      <c r="B219" s="1" t="s">
        <v>67</v>
      </c>
      <c r="C219" s="8">
        <v>5</v>
      </c>
      <c r="D219" s="29">
        <f>SUMIFS('2013Figures'!$J:$J,'2013Figures'!$C:$C,$A219,'2013Figures'!$H:$H,$B219,'2013Figures'!$I:$I,$C219,'2013Figures'!$E:$E,$B$1)</f>
        <v>0</v>
      </c>
      <c r="E219" s="9">
        <f>SUMIFS('2013Figures'!$J:$J,'2013Figures'!$C:$C,$A219,'2013Figures'!$H:$H,$B219,'2013Figures'!$I:$I,$C219,'2013Figures'!$B:$B,"BrokerToCy",'2013Figures'!$G:$G,"E1",'2013Figures'!$E:$E,$B$1)</f>
        <v>0</v>
      </c>
      <c r="F219" s="9">
        <f>SUMIFS('2013Figures'!$J:$J,'2013Figures'!$C:$C,$A219,'2013Figures'!$H:$H,$B219,'2013Figures'!$I:$I,$C219,'2013Figures'!$B:$B,"BrokerToCy",'2013Figures'!$G:$G,"P1",'2013Figures'!$E:$E,$B$1)</f>
        <v>0</v>
      </c>
      <c r="G219" s="9">
        <f>SUMIFS('2013Figures'!$J:$J,'2013Figures'!$C:$C,$A219,'2013Figures'!$H:$H,$B219,'2013Figures'!$I:$I,$C219,'2013Figures'!$B:$B,"CyToBroker",'2013Figures'!$G:$G,"E1",'2013Figures'!$E:$E,$B$1)</f>
        <v>0</v>
      </c>
      <c r="H219" s="9">
        <f>SUMIFS('2013Figures'!$J:$J,'2013Figures'!$C:$C,$A219,'2013Figures'!$H:$H,$B219,'2013Figures'!$I:$I,$C219,'2013Figures'!$B:$B,"CyToBroker",'2013Figures'!$G:$G,"P1",'2013Figures'!$E:$E,$B$1)</f>
        <v>0</v>
      </c>
      <c r="J219" s="8">
        <v>201401</v>
      </c>
      <c r="L219" s="42">
        <f>SUMIFS('2012Figures'!$J:$J,'2012Figures'!$C:$C,$A219,'2012Figures'!$H:$H,$B219,'2012Figures'!$I:$I,$C219,'2012Figures'!$E:$E,$B$1)</f>
        <v>0</v>
      </c>
      <c r="M219" s="52">
        <f>SUMIFS('2012Figures'!$J:$J,'2012Figures'!$C:$C,$A219,'2012Figures'!$H:$H,$B219,'2012Figures'!$I:$I,$C219,'2012Figures'!$B:$B,"BrokerToCy",'2012Figures'!$G:$G,"E1",'2012Figures'!$E:$E,$B$1)</f>
        <v>0</v>
      </c>
      <c r="N219" s="52">
        <f>SUMIFS('2012Figures'!$J:$J,'2012Figures'!$C:$C,$A219,'2012Figures'!$H:$H,$B219,'2012Figures'!$I:$I,$C219,'2012Figures'!$B:$B,"BrokerToCy",'2012Figures'!$G:$G,"P1",'2012Figures'!$E:$E,$B$1)</f>
        <v>0</v>
      </c>
      <c r="O219" s="52">
        <f>SUMIFS('2012Figures'!$J:$J,'2012Figures'!$C:$C,$A219,'2012Figures'!$H:$H,$B219,'2012Figures'!$I:$I,$C219,'2012Figures'!$B:$B,"CyToBroker",'2012Figures'!$G:$G,"E1",'2012Figures'!$E:$E,$B$1)</f>
        <v>0</v>
      </c>
      <c r="P219" s="52">
        <f>SUMIFS('2012Figures'!$J:$J,'2012Figures'!$C:$C,$A219,'2012Figures'!$H:$H,$B219,'2012Figures'!$I:$I,$C219,'2012Figures'!$B:$B,"CyToBroker",'2012Figures'!$G:$G,"P1",'2012Figures'!$E:$E,$B$1)</f>
        <v>0</v>
      </c>
      <c r="R219" s="46" t="str">
        <f t="shared" si="28"/>
        <v/>
      </c>
      <c r="S219" s="46" t="str">
        <f t="shared" si="28"/>
        <v/>
      </c>
      <c r="T219" s="46" t="str">
        <f t="shared" si="28"/>
        <v/>
      </c>
      <c r="U219" s="46" t="str">
        <f t="shared" si="28"/>
        <v/>
      </c>
      <c r="V219" s="46" t="str">
        <f t="shared" si="28"/>
        <v/>
      </c>
    </row>
    <row r="220" spans="1:22" x14ac:dyDescent="0.2">
      <c r="A220" s="1">
        <v>122</v>
      </c>
      <c r="B220" s="1" t="s">
        <v>67</v>
      </c>
      <c r="C220" s="8">
        <v>4</v>
      </c>
      <c r="D220" s="29">
        <f>SUMIFS('2013Figures'!$J:$J,'2013Figures'!$C:$C,$A220,'2013Figures'!$H:$H,$B220,'2013Figures'!$I:$I,$C220,'2013Figures'!$E:$E,$B$1)</f>
        <v>0</v>
      </c>
      <c r="E220" s="9">
        <f>SUMIFS('2013Figures'!$J:$J,'2013Figures'!$C:$C,$A220,'2013Figures'!$H:$H,$B220,'2013Figures'!$I:$I,$C220,'2013Figures'!$B:$B,"BrokerToCy",'2013Figures'!$G:$G,"E1",'2013Figures'!$E:$E,$B$1)</f>
        <v>0</v>
      </c>
      <c r="F220" s="9">
        <f>SUMIFS('2013Figures'!$J:$J,'2013Figures'!$C:$C,$A220,'2013Figures'!$H:$H,$B220,'2013Figures'!$I:$I,$C220,'2013Figures'!$B:$B,"BrokerToCy",'2013Figures'!$G:$G,"P1",'2013Figures'!$E:$E,$B$1)</f>
        <v>0</v>
      </c>
      <c r="G220" s="9">
        <f>SUMIFS('2013Figures'!$J:$J,'2013Figures'!$C:$C,$A220,'2013Figures'!$H:$H,$B220,'2013Figures'!$I:$I,$C220,'2013Figures'!$B:$B,"CyToBroker",'2013Figures'!$G:$G,"E1",'2013Figures'!$E:$E,$B$1)</f>
        <v>0</v>
      </c>
      <c r="H220" s="9">
        <f>SUMIFS('2013Figures'!$J:$J,'2013Figures'!$C:$C,$A220,'2013Figures'!$H:$H,$B220,'2013Figures'!$I:$I,$C220,'2013Figures'!$B:$B,"CyToBroker",'2013Figures'!$G:$G,"P1",'2013Figures'!$E:$E,$B$1)</f>
        <v>0</v>
      </c>
      <c r="I220" s="30"/>
      <c r="J220" s="31">
        <v>201301</v>
      </c>
      <c r="K220" s="30"/>
      <c r="L220" s="42">
        <f>SUMIFS('2012Figures'!$J:$J,'2012Figures'!$C:$C,$A220,'2012Figures'!$H:$H,$B220,'2012Figures'!$I:$I,$C220,'2012Figures'!$E:$E,$B$1)</f>
        <v>0</v>
      </c>
      <c r="M220" s="52">
        <f>SUMIFS('2012Figures'!$J:$J,'2012Figures'!$C:$C,$A220,'2012Figures'!$H:$H,$B220,'2012Figures'!$I:$I,$C220,'2012Figures'!$B:$B,"BrokerToCy",'2012Figures'!$G:$G,"E1",'2012Figures'!$E:$E,$B$1)</f>
        <v>0</v>
      </c>
      <c r="N220" s="52">
        <f>SUMIFS('2012Figures'!$J:$J,'2012Figures'!$C:$C,$A220,'2012Figures'!$H:$H,$B220,'2012Figures'!$I:$I,$C220,'2012Figures'!$B:$B,"BrokerToCy",'2012Figures'!$G:$G,"P1",'2012Figures'!$E:$E,$B$1)</f>
        <v>0</v>
      </c>
      <c r="O220" s="52">
        <f>SUMIFS('2012Figures'!$J:$J,'2012Figures'!$C:$C,$A220,'2012Figures'!$H:$H,$B220,'2012Figures'!$I:$I,$C220,'2012Figures'!$B:$B,"CyToBroker",'2012Figures'!$G:$G,"E1",'2012Figures'!$E:$E,$B$1)</f>
        <v>0</v>
      </c>
      <c r="P220" s="52">
        <f>SUMIFS('2012Figures'!$J:$J,'2012Figures'!$C:$C,$A220,'2012Figures'!$H:$H,$B220,'2012Figures'!$I:$I,$C220,'2012Figures'!$B:$B,"CyToBroker",'2012Figures'!$G:$G,"P1",'2012Figures'!$E:$E,$B$1)</f>
        <v>0</v>
      </c>
      <c r="Q220" s="30"/>
      <c r="R220" s="46" t="str">
        <f t="shared" si="28"/>
        <v/>
      </c>
      <c r="S220" s="46" t="str">
        <f t="shared" si="28"/>
        <v/>
      </c>
      <c r="T220" s="46" t="str">
        <f t="shared" si="28"/>
        <v/>
      </c>
      <c r="U220" s="46" t="str">
        <f t="shared" si="28"/>
        <v/>
      </c>
      <c r="V220" s="46" t="str">
        <f t="shared" si="28"/>
        <v/>
      </c>
    </row>
    <row r="221" spans="1:22" x14ac:dyDescent="0.2">
      <c r="A221" s="1">
        <v>122</v>
      </c>
      <c r="B221" s="1" t="s">
        <v>67</v>
      </c>
      <c r="C221" s="8">
        <v>3</v>
      </c>
      <c r="D221" s="29">
        <f>SUMIFS('2013Figures'!$J:$J,'2013Figures'!$C:$C,$A221,'2013Figures'!$H:$H,$B221,'2013Figures'!$I:$I,$C221,'2013Figures'!$E:$E,$B$1)</f>
        <v>0</v>
      </c>
      <c r="E221" s="9">
        <f>SUMIFS('2013Figures'!$J:$J,'2013Figures'!$C:$C,$A221,'2013Figures'!$H:$H,$B221,'2013Figures'!$I:$I,$C221,'2013Figures'!$B:$B,"BrokerToCy",'2013Figures'!$G:$G,"E1",'2013Figures'!$E:$E,$B$1)</f>
        <v>0</v>
      </c>
      <c r="F221" s="9">
        <f>SUMIFS('2013Figures'!$J:$J,'2013Figures'!$C:$C,$A221,'2013Figures'!$H:$H,$B221,'2013Figures'!$I:$I,$C221,'2013Figures'!$B:$B,"BrokerToCy",'2013Figures'!$G:$G,"P1",'2013Figures'!$E:$E,$B$1)</f>
        <v>0</v>
      </c>
      <c r="G221" s="9">
        <f>SUMIFS('2013Figures'!$J:$J,'2013Figures'!$C:$C,$A221,'2013Figures'!$H:$H,$B221,'2013Figures'!$I:$I,$C221,'2013Figures'!$B:$B,"CyToBroker",'2013Figures'!$G:$G,"E1",'2013Figures'!$E:$E,$B$1)</f>
        <v>0</v>
      </c>
      <c r="H221" s="9">
        <f>SUMIFS('2013Figures'!$J:$J,'2013Figures'!$C:$C,$A221,'2013Figures'!$H:$H,$B221,'2013Figures'!$I:$I,$C221,'2013Figures'!$B:$B,"CyToBroker",'2013Figures'!$G:$G,"P1",'2013Figures'!$E:$E,$B$1)</f>
        <v>0</v>
      </c>
      <c r="J221" s="8">
        <v>201201</v>
      </c>
      <c r="L221" s="42">
        <f>SUMIFS('2012Figures'!$J:$J,'2012Figures'!$C:$C,$A221,'2012Figures'!$H:$H,$B221,'2012Figures'!$I:$I,$C221,'2012Figures'!$E:$E,$B$1)</f>
        <v>0</v>
      </c>
      <c r="M221" s="52">
        <f>SUMIFS('2012Figures'!$J:$J,'2012Figures'!$C:$C,$A221,'2012Figures'!$H:$H,$B221,'2012Figures'!$I:$I,$C221,'2012Figures'!$B:$B,"BrokerToCy",'2012Figures'!$G:$G,"E1",'2012Figures'!$E:$E,$B$1)</f>
        <v>0</v>
      </c>
      <c r="N221" s="52">
        <f>SUMIFS('2012Figures'!$J:$J,'2012Figures'!$C:$C,$A221,'2012Figures'!$H:$H,$B221,'2012Figures'!$I:$I,$C221,'2012Figures'!$B:$B,"BrokerToCy",'2012Figures'!$G:$G,"P1",'2012Figures'!$E:$E,$B$1)</f>
        <v>0</v>
      </c>
      <c r="O221" s="52">
        <f>SUMIFS('2012Figures'!$J:$J,'2012Figures'!$C:$C,$A221,'2012Figures'!$H:$H,$B221,'2012Figures'!$I:$I,$C221,'2012Figures'!$B:$B,"CyToBroker",'2012Figures'!$G:$G,"E1",'2012Figures'!$E:$E,$B$1)</f>
        <v>0</v>
      </c>
      <c r="P221" s="52">
        <f>SUMIFS('2012Figures'!$J:$J,'2012Figures'!$C:$C,$A221,'2012Figures'!$H:$H,$B221,'2012Figures'!$I:$I,$C221,'2012Figures'!$B:$B,"CyToBroker",'2012Figures'!$G:$G,"P1",'2012Figures'!$E:$E,$B$1)</f>
        <v>0</v>
      </c>
      <c r="R221" s="46" t="str">
        <f t="shared" si="28"/>
        <v/>
      </c>
      <c r="S221" s="46" t="str">
        <f t="shared" si="28"/>
        <v/>
      </c>
      <c r="T221" s="46" t="str">
        <f t="shared" si="28"/>
        <v/>
      </c>
      <c r="U221" s="46" t="str">
        <f t="shared" si="28"/>
        <v/>
      </c>
      <c r="V221" s="46" t="str">
        <f t="shared" si="28"/>
        <v/>
      </c>
    </row>
    <row r="222" spans="1:22" x14ac:dyDescent="0.2">
      <c r="A222" s="1">
        <v>122</v>
      </c>
      <c r="B222" s="1" t="s">
        <v>67</v>
      </c>
      <c r="C222" s="8">
        <v>2</v>
      </c>
      <c r="D222" s="29">
        <f>SUMIFS('2013Figures'!$J:$J,'2013Figures'!$C:$C,$A222,'2013Figures'!$H:$H,$B222,'2013Figures'!$I:$I,$C222,'2013Figures'!$E:$E,$B$1)</f>
        <v>0</v>
      </c>
      <c r="E222" s="9">
        <f>SUMIFS('2013Figures'!$J:$J,'2013Figures'!$C:$C,$A222,'2013Figures'!$H:$H,$B222,'2013Figures'!$I:$I,$C222,'2013Figures'!$B:$B,"BrokerToCy",'2013Figures'!$G:$G,"E1",'2013Figures'!$E:$E,$B$1)</f>
        <v>0</v>
      </c>
      <c r="F222" s="9">
        <f>SUMIFS('2013Figures'!$J:$J,'2013Figures'!$C:$C,$A222,'2013Figures'!$H:$H,$B222,'2013Figures'!$I:$I,$C222,'2013Figures'!$B:$B,"BrokerToCy",'2013Figures'!$G:$G,"P1",'2013Figures'!$E:$E,$B$1)</f>
        <v>0</v>
      </c>
      <c r="G222" s="9">
        <f>SUMIFS('2013Figures'!$J:$J,'2013Figures'!$C:$C,$A222,'2013Figures'!$H:$H,$B222,'2013Figures'!$I:$I,$C222,'2013Figures'!$B:$B,"CyToBroker",'2013Figures'!$G:$G,"E1",'2013Figures'!$E:$E,$B$1)</f>
        <v>0</v>
      </c>
      <c r="H222" s="9">
        <f>SUMIFS('2013Figures'!$J:$J,'2013Figures'!$C:$C,$A222,'2013Figures'!$H:$H,$B222,'2013Figures'!$I:$I,$C222,'2013Figures'!$B:$B,"CyToBroker",'2013Figures'!$G:$G,"P1",'2013Figures'!$E:$E,$B$1)</f>
        <v>0</v>
      </c>
      <c r="J222" s="8">
        <v>201101</v>
      </c>
      <c r="L222" s="42">
        <f>SUMIFS('2012Figures'!$J:$J,'2012Figures'!$C:$C,$A222,'2012Figures'!$H:$H,$B222,'2012Figures'!$I:$I,$C222,'2012Figures'!$E:$E,$B$1)</f>
        <v>0</v>
      </c>
      <c r="M222" s="52">
        <f>SUMIFS('2012Figures'!$J:$J,'2012Figures'!$C:$C,$A222,'2012Figures'!$H:$H,$B222,'2012Figures'!$I:$I,$C222,'2012Figures'!$B:$B,"BrokerToCy",'2012Figures'!$G:$G,"E1",'2012Figures'!$E:$E,$B$1)</f>
        <v>0</v>
      </c>
      <c r="N222" s="52">
        <f>SUMIFS('2012Figures'!$J:$J,'2012Figures'!$C:$C,$A222,'2012Figures'!$H:$H,$B222,'2012Figures'!$I:$I,$C222,'2012Figures'!$B:$B,"BrokerToCy",'2012Figures'!$G:$G,"P1",'2012Figures'!$E:$E,$B$1)</f>
        <v>0</v>
      </c>
      <c r="O222" s="52">
        <f>SUMIFS('2012Figures'!$J:$J,'2012Figures'!$C:$C,$A222,'2012Figures'!$H:$H,$B222,'2012Figures'!$I:$I,$C222,'2012Figures'!$B:$B,"CyToBroker",'2012Figures'!$G:$G,"E1",'2012Figures'!$E:$E,$B$1)</f>
        <v>0</v>
      </c>
      <c r="P222" s="52">
        <f>SUMIFS('2012Figures'!$J:$J,'2012Figures'!$C:$C,$A222,'2012Figures'!$H:$H,$B222,'2012Figures'!$I:$I,$C222,'2012Figures'!$B:$B,"CyToBroker",'2012Figures'!$G:$G,"P1",'2012Figures'!$E:$E,$B$1)</f>
        <v>0</v>
      </c>
      <c r="R222" s="46" t="str">
        <f t="shared" si="28"/>
        <v/>
      </c>
      <c r="S222" s="46" t="str">
        <f t="shared" si="28"/>
        <v/>
      </c>
      <c r="T222" s="46" t="str">
        <f t="shared" si="28"/>
        <v/>
      </c>
      <c r="U222" s="46" t="str">
        <f t="shared" si="28"/>
        <v/>
      </c>
      <c r="V222" s="46" t="str">
        <f t="shared" si="28"/>
        <v/>
      </c>
    </row>
    <row r="223" spans="1:22" x14ac:dyDescent="0.2">
      <c r="A223" s="1">
        <v>122</v>
      </c>
      <c r="B223" s="1" t="s">
        <v>67</v>
      </c>
      <c r="C223" s="8">
        <v>1</v>
      </c>
      <c r="D223" s="29">
        <f>SUMIFS('2013Figures'!$J:$J,'2013Figures'!$C:$C,$A223,'2013Figures'!$H:$H,$B223,'2013Figures'!$I:$I,$C223,'2013Figures'!$E:$E,$B$1)</f>
        <v>0</v>
      </c>
      <c r="E223" s="9">
        <f>SUMIFS('2013Figures'!$J:$J,'2013Figures'!$C:$C,$A223,'2013Figures'!$H:$H,$B223,'2013Figures'!$I:$I,$C223,'2013Figures'!$B:$B,"BrokerToCy",'2013Figures'!$G:$G,"E1",'2013Figures'!$E:$E,$B$1)</f>
        <v>0</v>
      </c>
      <c r="F223" s="9">
        <f>SUMIFS('2013Figures'!$J:$J,'2013Figures'!$C:$C,$A223,'2013Figures'!$H:$H,$B223,'2013Figures'!$I:$I,$C223,'2013Figures'!$B:$B,"BrokerToCy",'2013Figures'!$G:$G,"P1",'2013Figures'!$E:$E,$B$1)</f>
        <v>0</v>
      </c>
      <c r="G223" s="9">
        <f>SUMIFS('2013Figures'!$J:$J,'2013Figures'!$C:$C,$A223,'2013Figures'!$H:$H,$B223,'2013Figures'!$I:$I,$C223,'2013Figures'!$B:$B,"CyToBroker",'2013Figures'!$G:$G,"E1",'2013Figures'!$E:$E,$B$1)</f>
        <v>0</v>
      </c>
      <c r="H223" s="9">
        <f>SUMIFS('2013Figures'!$J:$J,'2013Figures'!$C:$C,$A223,'2013Figures'!$H:$H,$B223,'2013Figures'!$I:$I,$C223,'2013Figures'!$B:$B,"CyToBroker",'2013Figures'!$G:$G,"P1",'2013Figures'!$E:$E,$B$1)</f>
        <v>0</v>
      </c>
      <c r="J223" s="8">
        <v>201001</v>
      </c>
      <c r="L223" s="42">
        <f>SUMIFS('2012Figures'!$J:$J,'2012Figures'!$C:$C,$A223,'2012Figures'!$H:$H,$B223,'2012Figures'!$I:$I,$C223,'2012Figures'!$E:$E,$B$1)</f>
        <v>0</v>
      </c>
      <c r="M223" s="52">
        <f>SUMIFS('2012Figures'!$J:$J,'2012Figures'!$C:$C,$A223,'2012Figures'!$H:$H,$B223,'2012Figures'!$I:$I,$C223,'2012Figures'!$B:$B,"BrokerToCy",'2012Figures'!$G:$G,"E1",'2012Figures'!$E:$E,$B$1)</f>
        <v>0</v>
      </c>
      <c r="N223" s="52">
        <f>SUMIFS('2012Figures'!$J:$J,'2012Figures'!$C:$C,$A223,'2012Figures'!$H:$H,$B223,'2012Figures'!$I:$I,$C223,'2012Figures'!$B:$B,"BrokerToCy",'2012Figures'!$G:$G,"P1",'2012Figures'!$E:$E,$B$1)</f>
        <v>0</v>
      </c>
      <c r="O223" s="52">
        <f>SUMIFS('2012Figures'!$J:$J,'2012Figures'!$C:$C,$A223,'2012Figures'!$H:$H,$B223,'2012Figures'!$I:$I,$C223,'2012Figures'!$B:$B,"CyToBroker",'2012Figures'!$G:$G,"E1",'2012Figures'!$E:$E,$B$1)</f>
        <v>0</v>
      </c>
      <c r="P223" s="52">
        <f>SUMIFS('2012Figures'!$J:$J,'2012Figures'!$C:$C,$A223,'2012Figures'!$H:$H,$B223,'2012Figures'!$I:$I,$C223,'2012Figures'!$B:$B,"CyToBroker",'2012Figures'!$G:$G,"P1",'2012Figures'!$E:$E,$B$1)</f>
        <v>0</v>
      </c>
      <c r="R223" s="46" t="str">
        <f t="shared" si="28"/>
        <v/>
      </c>
      <c r="S223" s="46" t="str">
        <f t="shared" si="28"/>
        <v/>
      </c>
      <c r="T223" s="46" t="str">
        <f t="shared" si="28"/>
        <v/>
      </c>
      <c r="U223" s="46" t="str">
        <f t="shared" si="28"/>
        <v/>
      </c>
      <c r="V223" s="46" t="str">
        <f t="shared" si="28"/>
        <v/>
      </c>
    </row>
    <row r="224" spans="1:22" x14ac:dyDescent="0.2">
      <c r="A224" s="1">
        <v>122</v>
      </c>
      <c r="B224" s="1" t="s">
        <v>67</v>
      </c>
      <c r="D224" s="29">
        <f>SUMIFS('2013Figures'!$J:$J,'2013Figures'!$C:$C,$A224,'2013Figures'!$I:$I,"",'2013Figures'!$E:$E,$B$1)</f>
        <v>0</v>
      </c>
      <c r="E224" s="9">
        <f>SUMIFS('2013Figures'!$J:$J,'2013Figures'!$C:$C,$A224,'2013Figures'!$I:$I,"",'2013Figures'!$B:$B,"BrokerToCy",'2013Figures'!$G:$G,"E1",'2013Figures'!$E:$E,$B$1)</f>
        <v>0</v>
      </c>
      <c r="F224" s="9">
        <f>SUMIFS('2013Figures'!$J:$J,'2013Figures'!$C:$C,$A224,'2013Figures'!$I:$I,"",'2013Figures'!$B:$B,"BrokerToCy",'2013Figures'!$G:$G,"P1",'2013Figures'!$E:$E,$B$1)</f>
        <v>0</v>
      </c>
      <c r="G224" s="9">
        <f>SUMIFS('2013Figures'!$J:$J,'2013Figures'!$C:$C,$A224,'2013Figures'!$I:$I,"",'2013Figures'!$B:$B,"CyToBroker",'2013Figures'!$G:$G,"E1",'2013Figures'!$E:$E,$B$1)</f>
        <v>0</v>
      </c>
      <c r="H224" s="9">
        <f>SUMIFS('2013Figures'!$J:$J,'2013Figures'!$C:$C,$A224,'2013Figures'!$I:$I,"",'2013Figures'!$B:$B,"CyToBroker",'2013Figures'!$G:$G,"P1",'2013Figures'!$E:$E,$B$1)</f>
        <v>0</v>
      </c>
      <c r="J224" s="8" t="s">
        <v>131</v>
      </c>
      <c r="L224" s="42">
        <f>SUMIFS('2012Figures'!$J:$J,'2012Figures'!$C:$C,$A224,'2012Figures'!$I:$I,"",'2012Figures'!$E:$E,$B$1)</f>
        <v>0</v>
      </c>
      <c r="M224" s="52">
        <f>SUMIFS('2012Figures'!$J:$J,'2012Figures'!$C:$C,$A224,'2012Figures'!$I:$I,"",'2012Figures'!$B:$B,"BrokerToCy",'2012Figures'!$G:$G,"E1",'2012Figures'!$E:$E,$B$1)</f>
        <v>0</v>
      </c>
      <c r="N224" s="52">
        <f>SUMIFS('2012Figures'!$J:$J,'2012Figures'!$C:$C,$A224,'2012Figures'!$I:$I,"",'2012Figures'!$B:$B,"BrokerToCy",'2012Figures'!$G:$G,"P1",'2012Figures'!$E:$E,$B$1)</f>
        <v>0</v>
      </c>
      <c r="O224" s="52">
        <f>SUMIFS('2012Figures'!$J:$J,'2012Figures'!$C:$C,$A224,'2012Figures'!$I:$I,"",'2012Figures'!$B:$B,"CyToBroker",'2012Figures'!$G:$G,"E1",'2012Figures'!$E:$E,$B$1)</f>
        <v>0</v>
      </c>
      <c r="P224" s="52">
        <f>SUMIFS('2012Figures'!$J:$J,'2012Figures'!$C:$C,$A224,'2012Figures'!$I:$I,"",'2012Figures'!$B:$B,"CyToBroker",'2012Figures'!$G:$G,"P1",'2012Figures'!$E:$E,$B$1)</f>
        <v>0</v>
      </c>
      <c r="R224" s="46" t="str">
        <f t="shared" si="28"/>
        <v/>
      </c>
      <c r="S224" s="46" t="str">
        <f t="shared" si="28"/>
        <v/>
      </c>
      <c r="T224" s="46" t="str">
        <f t="shared" si="28"/>
        <v/>
      </c>
      <c r="U224" s="46" t="str">
        <f t="shared" si="28"/>
        <v/>
      </c>
      <c r="V224" s="46" t="str">
        <f t="shared" si="28"/>
        <v/>
      </c>
    </row>
    <row r="225" spans="1:22" x14ac:dyDescent="0.2">
      <c r="A225" s="21"/>
      <c r="B225" s="21" t="s">
        <v>92</v>
      </c>
      <c r="C225" s="22"/>
      <c r="D225" s="23">
        <f>SUM(E225:H225)</f>
        <v>0</v>
      </c>
      <c r="E225" s="23">
        <f>SUM(E217:E224)</f>
        <v>0</v>
      </c>
      <c r="F225" s="23">
        <f>SUM(F217:F224)</f>
        <v>0</v>
      </c>
      <c r="G225" s="23">
        <f>SUM(G217:G224)</f>
        <v>0</v>
      </c>
      <c r="H225" s="23">
        <f>SUM(H217:H224)</f>
        <v>0</v>
      </c>
      <c r="I225" s="21"/>
      <c r="J225" s="22"/>
      <c r="K225" s="21"/>
      <c r="L225" s="43">
        <f>SUM(M225:P225)</f>
        <v>0</v>
      </c>
      <c r="M225" s="43">
        <f>SUM(M217:M224)</f>
        <v>0</v>
      </c>
      <c r="N225" s="43">
        <f>SUM(N217:N224)</f>
        <v>0</v>
      </c>
      <c r="O225" s="43">
        <f>SUM(O217:O224)</f>
        <v>0</v>
      </c>
      <c r="P225" s="43">
        <f>SUM(P217:P224)</f>
        <v>0</v>
      </c>
      <c r="Q225" s="21"/>
      <c r="R225" s="21"/>
      <c r="S225" s="21"/>
      <c r="T225" s="21"/>
      <c r="U225" s="21"/>
      <c r="V225" s="21"/>
    </row>
    <row r="226" spans="1:22" x14ac:dyDescent="0.2">
      <c r="A226" s="28">
        <v>123</v>
      </c>
      <c r="B226" s="28" t="s">
        <v>39</v>
      </c>
      <c r="C226" s="17" t="s">
        <v>88</v>
      </c>
      <c r="D226" s="18">
        <f>SUMIFS('2013Figures'!$J:$J,'2013Figures'!$C:$C,$A226,'2013Figures'!$E:$E,$B$1)</f>
        <v>10</v>
      </c>
      <c r="E226" s="18">
        <f>SUMIFS('2013Figures'!$J:$J,'2013Figures'!$C:$C,$A226,'2013Figures'!$B:$B,"BrokerToCy",'2013Figures'!$G:$G,"E1",'2013Figures'!$E:$E,$B$1)</f>
        <v>10</v>
      </c>
      <c r="F226" s="18">
        <f>SUMIFS('2013Figures'!$J:$J,'2013Figures'!$C:$C,$A226,'2013Figures'!$B:$B,"BrokerToCy",'2013Figures'!$G:$G,"P1",'2013Figures'!$E:$E,$B$1)</f>
        <v>0</v>
      </c>
      <c r="G226" s="18">
        <f>SUMIFS('2013Figures'!$J:$J,'2013Figures'!$C:$C,$A226,'2013Figures'!$B:$B,"CyToBroker",'2013Figures'!$G:$G,"E1",'2013Figures'!$E:$E,$B$1)</f>
        <v>0</v>
      </c>
      <c r="H226" s="18">
        <f>SUMIFS('2013Figures'!$J:$J,'2013Figures'!$C:$C,$A226,'2013Figures'!$B:$B,"CyToBroker",'2013Figures'!$G:$G,"P1",'2013Figures'!$E:$E,$B$1)</f>
        <v>0</v>
      </c>
      <c r="I226" s="28"/>
      <c r="J226" s="17"/>
      <c r="K226" s="28"/>
      <c r="L226" s="50">
        <f>SUMIFS('2012Figures'!$J:$J,'2012Figures'!$C:$C,$A226,'2012Figures'!$E:$E,$B$1)</f>
        <v>0</v>
      </c>
      <c r="M226" s="50">
        <f>SUMIFS('2012Figures'!$J:$J,'2012Figures'!$C:$C,$A226,'2012Figures'!$B:$B,"BrokerToCy",'2012Figures'!$G:$G,"E1",'2012Figures'!$E:$E,$B$1)</f>
        <v>0</v>
      </c>
      <c r="N226" s="50">
        <f>SUMIFS('2012Figures'!$J:$J,'2012Figures'!$C:$C,$A226,'2012Figures'!$B:$B,"BrokerToCy",'2012Figures'!$G:$G,"P1",'2012Figures'!$E:$E,$B$1)</f>
        <v>0</v>
      </c>
      <c r="O226" s="50">
        <f>SUMIFS('2012Figures'!$J:$J,'2012Figures'!$C:$C,$A226,'2012Figures'!$B:$B,"CyToBroker",'2012Figures'!$G:$G,"E1",'2012Figures'!$E:$E,$B$1)</f>
        <v>0</v>
      </c>
      <c r="P226" s="50">
        <f>SUMIFS('2012Figures'!$J:$J,'2012Figures'!$C:$C,$A226,'2012Figures'!$B:$B,"CyToBroker",'2012Figures'!$G:$G,"P1",'2012Figures'!$E:$E,$B$1)</f>
        <v>0</v>
      </c>
      <c r="Q226" s="28"/>
      <c r="R226" s="46" t="str">
        <f t="shared" si="28"/>
        <v/>
      </c>
      <c r="S226" s="46" t="str">
        <f t="shared" si="28"/>
        <v/>
      </c>
      <c r="T226" s="46" t="str">
        <f t="shared" si="28"/>
        <v/>
      </c>
      <c r="U226" s="46" t="str">
        <f t="shared" si="28"/>
        <v/>
      </c>
      <c r="V226" s="46" t="str">
        <f t="shared" si="28"/>
        <v/>
      </c>
    </row>
    <row r="227" spans="1:22" x14ac:dyDescent="0.2">
      <c r="A227" s="1">
        <v>123</v>
      </c>
      <c r="B227" s="1" t="s">
        <v>39</v>
      </c>
      <c r="C227" s="8">
        <v>6</v>
      </c>
      <c r="D227" s="29">
        <f>SUMIFS('2013Figures'!$J:$J,'2013Figures'!$C:$C,$A227,'2013Figures'!$H:$H,$B227,'2013Figures'!$I:$I,$C227,'2013Figures'!$E:$E,$B$1)</f>
        <v>0</v>
      </c>
      <c r="E227" s="9">
        <f>SUMIFS('2013Figures'!$J:$J,'2013Figures'!$C:$C,$A227,'2013Figures'!$H:$H,$B227,'2013Figures'!$I:$I,$C227,'2013Figures'!$B:$B,"BrokerToCy",'2013Figures'!$G:$G,"E1",'2013Figures'!$E:$E,$B$1)</f>
        <v>0</v>
      </c>
      <c r="F227" s="9">
        <f>SUMIFS('2013Figures'!$J:$J,'2013Figures'!$C:$C,$A227,'2013Figures'!$H:$H,$B227,'2013Figures'!$I:$I,$C227,'2013Figures'!$B:$B,"BrokerToCy",'2013Figures'!$G:$G,"P1",'2013Figures'!$E:$E,$B$1)</f>
        <v>0</v>
      </c>
      <c r="G227" s="9">
        <f>SUMIFS('2013Figures'!$J:$J,'2013Figures'!$C:$C,$A227,'2013Figures'!$H:$H,$B227,'2013Figures'!$I:$I,$C227,'2013Figures'!$B:$B,"CyToBroker",'2013Figures'!$G:$G,"E1",'2013Figures'!$E:$E,$B$1)</f>
        <v>0</v>
      </c>
      <c r="H227" s="9">
        <f>SUMIFS('2013Figures'!$J:$J,'2013Figures'!$C:$C,$A227,'2013Figures'!$H:$H,$B227,'2013Figures'!$I:$I,$C227,'2013Figures'!$B:$B,"CyToBroker",'2013Figures'!$G:$G,"P1",'2013Figures'!$E:$E,$B$1)</f>
        <v>0</v>
      </c>
      <c r="J227" s="8">
        <v>201501</v>
      </c>
      <c r="L227" s="42">
        <f>SUMIFS('2012Figures'!$J:$J,'2012Figures'!$C:$C,$A227,'2012Figures'!$H:$H,$B227,'2012Figures'!$I:$I,$C227,'2012Figures'!$E:$E,$B$1)</f>
        <v>0</v>
      </c>
      <c r="M227" s="52">
        <f>SUMIFS('2012Figures'!$J:$J,'2012Figures'!$C:$C,$A227,'2012Figures'!$H:$H,$B227,'2012Figures'!$I:$I,$C227,'2012Figures'!$B:$B,"BrokerToCy",'2012Figures'!$G:$G,"E1",'2012Figures'!$E:$E,$B$1)</f>
        <v>0</v>
      </c>
      <c r="N227" s="52">
        <f>SUMIFS('2012Figures'!$J:$J,'2012Figures'!$C:$C,$A227,'2012Figures'!$H:$H,$B227,'2012Figures'!$I:$I,$C227,'2012Figures'!$B:$B,"BrokerToCy",'2012Figures'!$G:$G,"P1",'2012Figures'!$E:$E,$B$1)</f>
        <v>0</v>
      </c>
      <c r="O227" s="52">
        <f>SUMIFS('2012Figures'!$J:$J,'2012Figures'!$C:$C,$A227,'2012Figures'!$H:$H,$B227,'2012Figures'!$I:$I,$C227,'2012Figures'!$B:$B,"CyToBroker",'2012Figures'!$G:$G,"E1",'2012Figures'!$E:$E,$B$1)</f>
        <v>0</v>
      </c>
      <c r="P227" s="52">
        <f>SUMIFS('2012Figures'!$J:$J,'2012Figures'!$C:$C,$A227,'2012Figures'!$H:$H,$B227,'2012Figures'!$I:$I,$C227,'2012Figures'!$B:$B,"CyToBroker",'2012Figures'!$G:$G,"P1",'2012Figures'!$E:$E,$B$1)</f>
        <v>0</v>
      </c>
      <c r="R227" s="46" t="str">
        <f t="shared" si="28"/>
        <v/>
      </c>
      <c r="S227" s="46" t="str">
        <f t="shared" si="28"/>
        <v/>
      </c>
      <c r="T227" s="46" t="str">
        <f t="shared" si="28"/>
        <v/>
      </c>
      <c r="U227" s="46" t="str">
        <f t="shared" si="28"/>
        <v/>
      </c>
      <c r="V227" s="46" t="str">
        <f t="shared" si="28"/>
        <v/>
      </c>
    </row>
    <row r="228" spans="1:22" x14ac:dyDescent="0.2">
      <c r="A228" s="1">
        <v>123</v>
      </c>
      <c r="B228" s="1" t="s">
        <v>39</v>
      </c>
      <c r="C228" s="8">
        <v>5</v>
      </c>
      <c r="D228" s="29">
        <f>SUMIFS('2013Figures'!$J:$J,'2013Figures'!$C:$C,$A228,'2013Figures'!$H:$H,$B228,'2013Figures'!$I:$I,$C228,'2013Figures'!$E:$E,$B$1)</f>
        <v>6</v>
      </c>
      <c r="E228" s="9">
        <f>SUMIFS('2013Figures'!$J:$J,'2013Figures'!$C:$C,$A228,'2013Figures'!$H:$H,$B228,'2013Figures'!$I:$I,$C228,'2013Figures'!$B:$B,"BrokerToCy",'2013Figures'!$G:$G,"E1",'2013Figures'!$E:$E,$B$1)</f>
        <v>6</v>
      </c>
      <c r="F228" s="9">
        <f>SUMIFS('2013Figures'!$J:$J,'2013Figures'!$C:$C,$A228,'2013Figures'!$H:$H,$B228,'2013Figures'!$I:$I,$C228,'2013Figures'!$B:$B,"BrokerToCy",'2013Figures'!$G:$G,"P1",'2013Figures'!$E:$E,$B$1)</f>
        <v>0</v>
      </c>
      <c r="G228" s="9">
        <f>SUMIFS('2013Figures'!$J:$J,'2013Figures'!$C:$C,$A228,'2013Figures'!$H:$H,$B228,'2013Figures'!$I:$I,$C228,'2013Figures'!$B:$B,"CyToBroker",'2013Figures'!$G:$G,"E1",'2013Figures'!$E:$E,$B$1)</f>
        <v>0</v>
      </c>
      <c r="H228" s="9">
        <f>SUMIFS('2013Figures'!$J:$J,'2013Figures'!$C:$C,$A228,'2013Figures'!$H:$H,$B228,'2013Figures'!$I:$I,$C228,'2013Figures'!$B:$B,"CyToBroker",'2013Figures'!$G:$G,"P1",'2013Figures'!$E:$E,$B$1)</f>
        <v>0</v>
      </c>
      <c r="J228" s="8">
        <v>201401</v>
      </c>
      <c r="L228" s="42">
        <f>SUMIFS('2012Figures'!$J:$J,'2012Figures'!$C:$C,$A228,'2012Figures'!$H:$H,$B228,'2012Figures'!$I:$I,$C228,'2012Figures'!$E:$E,$B$1)</f>
        <v>0</v>
      </c>
      <c r="M228" s="52">
        <f>SUMIFS('2012Figures'!$J:$J,'2012Figures'!$C:$C,$A228,'2012Figures'!$H:$H,$B228,'2012Figures'!$I:$I,$C228,'2012Figures'!$B:$B,"BrokerToCy",'2012Figures'!$G:$G,"E1",'2012Figures'!$E:$E,$B$1)</f>
        <v>0</v>
      </c>
      <c r="N228" s="52">
        <f>SUMIFS('2012Figures'!$J:$J,'2012Figures'!$C:$C,$A228,'2012Figures'!$H:$H,$B228,'2012Figures'!$I:$I,$C228,'2012Figures'!$B:$B,"BrokerToCy",'2012Figures'!$G:$G,"P1",'2012Figures'!$E:$E,$B$1)</f>
        <v>0</v>
      </c>
      <c r="O228" s="52">
        <f>SUMIFS('2012Figures'!$J:$J,'2012Figures'!$C:$C,$A228,'2012Figures'!$H:$H,$B228,'2012Figures'!$I:$I,$C228,'2012Figures'!$B:$B,"CyToBroker",'2012Figures'!$G:$G,"E1",'2012Figures'!$E:$E,$B$1)</f>
        <v>0</v>
      </c>
      <c r="P228" s="52">
        <f>SUMIFS('2012Figures'!$J:$J,'2012Figures'!$C:$C,$A228,'2012Figures'!$H:$H,$B228,'2012Figures'!$I:$I,$C228,'2012Figures'!$B:$B,"CyToBroker",'2012Figures'!$G:$G,"P1",'2012Figures'!$E:$E,$B$1)</f>
        <v>0</v>
      </c>
      <c r="R228" s="46" t="str">
        <f t="shared" si="28"/>
        <v/>
      </c>
      <c r="S228" s="46" t="str">
        <f t="shared" si="28"/>
        <v/>
      </c>
      <c r="T228" s="46" t="str">
        <f t="shared" si="28"/>
        <v/>
      </c>
      <c r="U228" s="46" t="str">
        <f t="shared" si="28"/>
        <v/>
      </c>
      <c r="V228" s="46" t="str">
        <f t="shared" si="28"/>
        <v/>
      </c>
    </row>
    <row r="229" spans="1:22" x14ac:dyDescent="0.2">
      <c r="A229" s="1">
        <v>123</v>
      </c>
      <c r="B229" s="1" t="s">
        <v>39</v>
      </c>
      <c r="C229" s="8">
        <v>4</v>
      </c>
      <c r="D229" s="29">
        <f>SUMIFS('2013Figures'!$J:$J,'2013Figures'!$C:$C,$A229,'2013Figures'!$H:$H,$B229,'2013Figures'!$I:$I,$C229,'2013Figures'!$E:$E,$B$1)</f>
        <v>0</v>
      </c>
      <c r="E229" s="9">
        <f>SUMIFS('2013Figures'!$J:$J,'2013Figures'!$C:$C,$A229,'2013Figures'!$H:$H,$B229,'2013Figures'!$I:$I,$C229,'2013Figures'!$B:$B,"BrokerToCy",'2013Figures'!$G:$G,"E1",'2013Figures'!$E:$E,$B$1)</f>
        <v>0</v>
      </c>
      <c r="F229" s="9">
        <f>SUMIFS('2013Figures'!$J:$J,'2013Figures'!$C:$C,$A229,'2013Figures'!$H:$H,$B229,'2013Figures'!$I:$I,$C229,'2013Figures'!$B:$B,"BrokerToCy",'2013Figures'!$G:$G,"P1",'2013Figures'!$E:$E,$B$1)</f>
        <v>0</v>
      </c>
      <c r="G229" s="9">
        <f>SUMIFS('2013Figures'!$J:$J,'2013Figures'!$C:$C,$A229,'2013Figures'!$H:$H,$B229,'2013Figures'!$I:$I,$C229,'2013Figures'!$B:$B,"CyToBroker",'2013Figures'!$G:$G,"E1",'2013Figures'!$E:$E,$B$1)</f>
        <v>0</v>
      </c>
      <c r="H229" s="9">
        <f>SUMIFS('2013Figures'!$J:$J,'2013Figures'!$C:$C,$A229,'2013Figures'!$H:$H,$B229,'2013Figures'!$I:$I,$C229,'2013Figures'!$B:$B,"CyToBroker",'2013Figures'!$G:$G,"P1",'2013Figures'!$E:$E,$B$1)</f>
        <v>0</v>
      </c>
      <c r="I229" s="30"/>
      <c r="J229" s="31">
        <v>201301</v>
      </c>
      <c r="K229" s="30"/>
      <c r="L229" s="42">
        <f>SUMIFS('2012Figures'!$J:$J,'2012Figures'!$C:$C,$A229,'2012Figures'!$H:$H,$B229,'2012Figures'!$I:$I,$C229,'2012Figures'!$E:$E,$B$1)</f>
        <v>0</v>
      </c>
      <c r="M229" s="52">
        <f>SUMIFS('2012Figures'!$J:$J,'2012Figures'!$C:$C,$A229,'2012Figures'!$H:$H,$B229,'2012Figures'!$I:$I,$C229,'2012Figures'!$B:$B,"BrokerToCy",'2012Figures'!$G:$G,"E1",'2012Figures'!$E:$E,$B$1)</f>
        <v>0</v>
      </c>
      <c r="N229" s="52">
        <f>SUMIFS('2012Figures'!$J:$J,'2012Figures'!$C:$C,$A229,'2012Figures'!$H:$H,$B229,'2012Figures'!$I:$I,$C229,'2012Figures'!$B:$B,"BrokerToCy",'2012Figures'!$G:$G,"P1",'2012Figures'!$E:$E,$B$1)</f>
        <v>0</v>
      </c>
      <c r="O229" s="52">
        <f>SUMIFS('2012Figures'!$J:$J,'2012Figures'!$C:$C,$A229,'2012Figures'!$H:$H,$B229,'2012Figures'!$I:$I,$C229,'2012Figures'!$B:$B,"CyToBroker",'2012Figures'!$G:$G,"E1",'2012Figures'!$E:$E,$B$1)</f>
        <v>0</v>
      </c>
      <c r="P229" s="52">
        <f>SUMIFS('2012Figures'!$J:$J,'2012Figures'!$C:$C,$A229,'2012Figures'!$H:$H,$B229,'2012Figures'!$I:$I,$C229,'2012Figures'!$B:$B,"CyToBroker",'2012Figures'!$G:$G,"P1",'2012Figures'!$E:$E,$B$1)</f>
        <v>0</v>
      </c>
      <c r="Q229" s="30"/>
      <c r="R229" s="46" t="str">
        <f t="shared" si="28"/>
        <v/>
      </c>
      <c r="S229" s="46" t="str">
        <f t="shared" si="28"/>
        <v/>
      </c>
      <c r="T229" s="46" t="str">
        <f t="shared" si="28"/>
        <v/>
      </c>
      <c r="U229" s="46" t="str">
        <f t="shared" si="28"/>
        <v/>
      </c>
      <c r="V229" s="46" t="str">
        <f t="shared" si="28"/>
        <v/>
      </c>
    </row>
    <row r="230" spans="1:22" x14ac:dyDescent="0.2">
      <c r="A230" s="1">
        <v>123</v>
      </c>
      <c r="B230" s="1" t="s">
        <v>39</v>
      </c>
      <c r="C230" s="8">
        <v>3</v>
      </c>
      <c r="D230" s="29">
        <f>SUMIFS('2013Figures'!$J:$J,'2013Figures'!$C:$C,$A230,'2013Figures'!$H:$H,$B230,'2013Figures'!$I:$I,$C230,'2013Figures'!$E:$E,$B$1)</f>
        <v>0</v>
      </c>
      <c r="E230" s="9">
        <f>SUMIFS('2013Figures'!$J:$J,'2013Figures'!$C:$C,$A230,'2013Figures'!$H:$H,$B230,'2013Figures'!$I:$I,$C230,'2013Figures'!$B:$B,"BrokerToCy",'2013Figures'!$G:$G,"E1",'2013Figures'!$E:$E,$B$1)</f>
        <v>0</v>
      </c>
      <c r="F230" s="9">
        <f>SUMIFS('2013Figures'!$J:$J,'2013Figures'!$C:$C,$A230,'2013Figures'!$H:$H,$B230,'2013Figures'!$I:$I,$C230,'2013Figures'!$B:$B,"BrokerToCy",'2013Figures'!$G:$G,"P1",'2013Figures'!$E:$E,$B$1)</f>
        <v>0</v>
      </c>
      <c r="G230" s="9">
        <f>SUMIFS('2013Figures'!$J:$J,'2013Figures'!$C:$C,$A230,'2013Figures'!$H:$H,$B230,'2013Figures'!$I:$I,$C230,'2013Figures'!$B:$B,"CyToBroker",'2013Figures'!$G:$G,"E1",'2013Figures'!$E:$E,$B$1)</f>
        <v>0</v>
      </c>
      <c r="H230" s="9">
        <f>SUMIFS('2013Figures'!$J:$J,'2013Figures'!$C:$C,$A230,'2013Figures'!$H:$H,$B230,'2013Figures'!$I:$I,$C230,'2013Figures'!$B:$B,"CyToBroker",'2013Figures'!$G:$G,"P1",'2013Figures'!$E:$E,$B$1)</f>
        <v>0</v>
      </c>
      <c r="J230" s="8">
        <v>201201</v>
      </c>
      <c r="L230" s="42">
        <f>SUMIFS('2012Figures'!$J:$J,'2012Figures'!$C:$C,$A230,'2012Figures'!$H:$H,$B230,'2012Figures'!$I:$I,$C230,'2012Figures'!$E:$E,$B$1)</f>
        <v>0</v>
      </c>
      <c r="M230" s="52">
        <f>SUMIFS('2012Figures'!$J:$J,'2012Figures'!$C:$C,$A230,'2012Figures'!$H:$H,$B230,'2012Figures'!$I:$I,$C230,'2012Figures'!$B:$B,"BrokerToCy",'2012Figures'!$G:$G,"E1",'2012Figures'!$E:$E,$B$1)</f>
        <v>0</v>
      </c>
      <c r="N230" s="52">
        <f>SUMIFS('2012Figures'!$J:$J,'2012Figures'!$C:$C,$A230,'2012Figures'!$H:$H,$B230,'2012Figures'!$I:$I,$C230,'2012Figures'!$B:$B,"BrokerToCy",'2012Figures'!$G:$G,"P1",'2012Figures'!$E:$E,$B$1)</f>
        <v>0</v>
      </c>
      <c r="O230" s="52">
        <f>SUMIFS('2012Figures'!$J:$J,'2012Figures'!$C:$C,$A230,'2012Figures'!$H:$H,$B230,'2012Figures'!$I:$I,$C230,'2012Figures'!$B:$B,"CyToBroker",'2012Figures'!$G:$G,"E1",'2012Figures'!$E:$E,$B$1)</f>
        <v>0</v>
      </c>
      <c r="P230" s="52">
        <f>SUMIFS('2012Figures'!$J:$J,'2012Figures'!$C:$C,$A230,'2012Figures'!$H:$H,$B230,'2012Figures'!$I:$I,$C230,'2012Figures'!$B:$B,"CyToBroker",'2012Figures'!$G:$G,"P1",'2012Figures'!$E:$E,$B$1)</f>
        <v>0</v>
      </c>
      <c r="R230" s="46" t="str">
        <f t="shared" si="28"/>
        <v/>
      </c>
      <c r="S230" s="46" t="str">
        <f t="shared" si="28"/>
        <v/>
      </c>
      <c r="T230" s="46" t="str">
        <f t="shared" si="28"/>
        <v/>
      </c>
      <c r="U230" s="46" t="str">
        <f t="shared" si="28"/>
        <v/>
      </c>
      <c r="V230" s="46" t="str">
        <f t="shared" si="28"/>
        <v/>
      </c>
    </row>
    <row r="231" spans="1:22" x14ac:dyDescent="0.2">
      <c r="A231" s="1">
        <v>123</v>
      </c>
      <c r="B231" s="1" t="s">
        <v>39</v>
      </c>
      <c r="C231" s="8">
        <v>2</v>
      </c>
      <c r="D231" s="29">
        <f>SUMIFS('2013Figures'!$J:$J,'2013Figures'!$C:$C,$A231,'2013Figures'!$H:$H,$B231,'2013Figures'!$I:$I,$C231,'2013Figures'!$E:$E,$B$1)</f>
        <v>0</v>
      </c>
      <c r="E231" s="9">
        <f>SUMIFS('2013Figures'!$J:$J,'2013Figures'!$C:$C,$A231,'2013Figures'!$H:$H,$B231,'2013Figures'!$I:$I,$C231,'2013Figures'!$B:$B,"BrokerToCy",'2013Figures'!$G:$G,"E1",'2013Figures'!$E:$E,$B$1)</f>
        <v>0</v>
      </c>
      <c r="F231" s="9">
        <f>SUMIFS('2013Figures'!$J:$J,'2013Figures'!$C:$C,$A231,'2013Figures'!$H:$H,$B231,'2013Figures'!$I:$I,$C231,'2013Figures'!$B:$B,"BrokerToCy",'2013Figures'!$G:$G,"P1",'2013Figures'!$E:$E,$B$1)</f>
        <v>0</v>
      </c>
      <c r="G231" s="9">
        <f>SUMIFS('2013Figures'!$J:$J,'2013Figures'!$C:$C,$A231,'2013Figures'!$H:$H,$B231,'2013Figures'!$I:$I,$C231,'2013Figures'!$B:$B,"CyToBroker",'2013Figures'!$G:$G,"E1",'2013Figures'!$E:$E,$B$1)</f>
        <v>0</v>
      </c>
      <c r="H231" s="9">
        <f>SUMIFS('2013Figures'!$J:$J,'2013Figures'!$C:$C,$A231,'2013Figures'!$H:$H,$B231,'2013Figures'!$I:$I,$C231,'2013Figures'!$B:$B,"CyToBroker",'2013Figures'!$G:$G,"P1",'2013Figures'!$E:$E,$B$1)</f>
        <v>0</v>
      </c>
      <c r="J231" s="8">
        <v>201101</v>
      </c>
      <c r="L231" s="42">
        <f>SUMIFS('2012Figures'!$J:$J,'2012Figures'!$C:$C,$A231,'2012Figures'!$H:$H,$B231,'2012Figures'!$I:$I,$C231,'2012Figures'!$E:$E,$B$1)</f>
        <v>0</v>
      </c>
      <c r="M231" s="52">
        <f>SUMIFS('2012Figures'!$J:$J,'2012Figures'!$C:$C,$A231,'2012Figures'!$H:$H,$B231,'2012Figures'!$I:$I,$C231,'2012Figures'!$B:$B,"BrokerToCy",'2012Figures'!$G:$G,"E1",'2012Figures'!$E:$E,$B$1)</f>
        <v>0</v>
      </c>
      <c r="N231" s="52">
        <f>SUMIFS('2012Figures'!$J:$J,'2012Figures'!$C:$C,$A231,'2012Figures'!$H:$H,$B231,'2012Figures'!$I:$I,$C231,'2012Figures'!$B:$B,"BrokerToCy",'2012Figures'!$G:$G,"P1",'2012Figures'!$E:$E,$B$1)</f>
        <v>0</v>
      </c>
      <c r="O231" s="52">
        <f>SUMIFS('2012Figures'!$J:$J,'2012Figures'!$C:$C,$A231,'2012Figures'!$H:$H,$B231,'2012Figures'!$I:$I,$C231,'2012Figures'!$B:$B,"CyToBroker",'2012Figures'!$G:$G,"E1",'2012Figures'!$E:$E,$B$1)</f>
        <v>0</v>
      </c>
      <c r="P231" s="52">
        <f>SUMIFS('2012Figures'!$J:$J,'2012Figures'!$C:$C,$A231,'2012Figures'!$H:$H,$B231,'2012Figures'!$I:$I,$C231,'2012Figures'!$B:$B,"CyToBroker",'2012Figures'!$G:$G,"P1",'2012Figures'!$E:$E,$B$1)</f>
        <v>0</v>
      </c>
      <c r="R231" s="46" t="str">
        <f t="shared" si="28"/>
        <v/>
      </c>
      <c r="S231" s="46" t="str">
        <f t="shared" si="28"/>
        <v/>
      </c>
      <c r="T231" s="46" t="str">
        <f t="shared" si="28"/>
        <v/>
      </c>
      <c r="U231" s="46" t="str">
        <f t="shared" si="28"/>
        <v/>
      </c>
      <c r="V231" s="46" t="str">
        <f t="shared" si="28"/>
        <v/>
      </c>
    </row>
    <row r="232" spans="1:22" x14ac:dyDescent="0.2">
      <c r="A232" s="1">
        <v>123</v>
      </c>
      <c r="B232" s="1" t="s">
        <v>39</v>
      </c>
      <c r="C232" s="8">
        <v>1</v>
      </c>
      <c r="D232" s="29">
        <f>SUMIFS('2013Figures'!$J:$J,'2013Figures'!$C:$C,$A232,'2013Figures'!$H:$H,$B232,'2013Figures'!$I:$I,$C232,'2013Figures'!$E:$E,$B$1)</f>
        <v>4</v>
      </c>
      <c r="E232" s="9">
        <f>SUMIFS('2013Figures'!$J:$J,'2013Figures'!$C:$C,$A232,'2013Figures'!$H:$H,$B232,'2013Figures'!$I:$I,$C232,'2013Figures'!$B:$B,"BrokerToCy",'2013Figures'!$G:$G,"E1",'2013Figures'!$E:$E,$B$1)</f>
        <v>4</v>
      </c>
      <c r="F232" s="9">
        <f>SUMIFS('2013Figures'!$J:$J,'2013Figures'!$C:$C,$A232,'2013Figures'!$H:$H,$B232,'2013Figures'!$I:$I,$C232,'2013Figures'!$B:$B,"BrokerToCy",'2013Figures'!$G:$G,"P1",'2013Figures'!$E:$E,$B$1)</f>
        <v>0</v>
      </c>
      <c r="G232" s="9">
        <f>SUMIFS('2013Figures'!$J:$J,'2013Figures'!$C:$C,$A232,'2013Figures'!$H:$H,$B232,'2013Figures'!$I:$I,$C232,'2013Figures'!$B:$B,"CyToBroker",'2013Figures'!$G:$G,"E1",'2013Figures'!$E:$E,$B$1)</f>
        <v>0</v>
      </c>
      <c r="H232" s="9">
        <f>SUMIFS('2013Figures'!$J:$J,'2013Figures'!$C:$C,$A232,'2013Figures'!$H:$H,$B232,'2013Figures'!$I:$I,$C232,'2013Figures'!$B:$B,"CyToBroker",'2013Figures'!$G:$G,"P1",'2013Figures'!$E:$E,$B$1)</f>
        <v>0</v>
      </c>
      <c r="J232" s="8">
        <v>201001</v>
      </c>
      <c r="L232" s="42">
        <f>SUMIFS('2012Figures'!$J:$J,'2012Figures'!$C:$C,$A232,'2012Figures'!$H:$H,$B232,'2012Figures'!$I:$I,$C232,'2012Figures'!$E:$E,$B$1)</f>
        <v>0</v>
      </c>
      <c r="M232" s="52">
        <f>SUMIFS('2012Figures'!$J:$J,'2012Figures'!$C:$C,$A232,'2012Figures'!$H:$H,$B232,'2012Figures'!$I:$I,$C232,'2012Figures'!$B:$B,"BrokerToCy",'2012Figures'!$G:$G,"E1",'2012Figures'!$E:$E,$B$1)</f>
        <v>0</v>
      </c>
      <c r="N232" s="52">
        <f>SUMIFS('2012Figures'!$J:$J,'2012Figures'!$C:$C,$A232,'2012Figures'!$H:$H,$B232,'2012Figures'!$I:$I,$C232,'2012Figures'!$B:$B,"BrokerToCy",'2012Figures'!$G:$G,"P1",'2012Figures'!$E:$E,$B$1)</f>
        <v>0</v>
      </c>
      <c r="O232" s="52">
        <f>SUMIFS('2012Figures'!$J:$J,'2012Figures'!$C:$C,$A232,'2012Figures'!$H:$H,$B232,'2012Figures'!$I:$I,$C232,'2012Figures'!$B:$B,"CyToBroker",'2012Figures'!$G:$G,"E1",'2012Figures'!$E:$E,$B$1)</f>
        <v>0</v>
      </c>
      <c r="P232" s="52">
        <f>SUMIFS('2012Figures'!$J:$J,'2012Figures'!$C:$C,$A232,'2012Figures'!$H:$H,$B232,'2012Figures'!$I:$I,$C232,'2012Figures'!$B:$B,"CyToBroker",'2012Figures'!$G:$G,"P1",'2012Figures'!$E:$E,$B$1)</f>
        <v>0</v>
      </c>
      <c r="R232" s="46" t="str">
        <f t="shared" si="28"/>
        <v/>
      </c>
      <c r="S232" s="46" t="str">
        <f t="shared" si="28"/>
        <v/>
      </c>
      <c r="T232" s="46" t="str">
        <f t="shared" si="28"/>
        <v/>
      </c>
      <c r="U232" s="46" t="str">
        <f t="shared" si="28"/>
        <v/>
      </c>
      <c r="V232" s="46" t="str">
        <f t="shared" si="28"/>
        <v/>
      </c>
    </row>
    <row r="233" spans="1:22" x14ac:dyDescent="0.2">
      <c r="A233" s="1">
        <v>123</v>
      </c>
      <c r="B233" s="1" t="s">
        <v>39</v>
      </c>
      <c r="D233" s="29">
        <f>SUMIFS('2013Figures'!$J:$J,'2013Figures'!$C:$C,$A233,'2013Figures'!$I:$I,"",'2013Figures'!$E:$E,$B$1)</f>
        <v>0</v>
      </c>
      <c r="E233" s="9">
        <f>SUMIFS('2013Figures'!$J:$J,'2013Figures'!$C:$C,$A233,'2013Figures'!$I:$I,"",'2013Figures'!$B:$B,"BrokerToCy",'2013Figures'!$G:$G,"E1",'2013Figures'!$E:$E,$B$1)</f>
        <v>0</v>
      </c>
      <c r="F233" s="9">
        <f>SUMIFS('2013Figures'!$J:$J,'2013Figures'!$C:$C,$A233,'2013Figures'!$I:$I,"",'2013Figures'!$B:$B,"BrokerToCy",'2013Figures'!$G:$G,"P1",'2013Figures'!$E:$E,$B$1)</f>
        <v>0</v>
      </c>
      <c r="G233" s="9">
        <f>SUMIFS('2013Figures'!$J:$J,'2013Figures'!$C:$C,$A233,'2013Figures'!$I:$I,"",'2013Figures'!$B:$B,"CyToBroker",'2013Figures'!$G:$G,"E1",'2013Figures'!$E:$E,$B$1)</f>
        <v>0</v>
      </c>
      <c r="H233" s="9">
        <f>SUMIFS('2013Figures'!$J:$J,'2013Figures'!$C:$C,$A233,'2013Figures'!$I:$I,"",'2013Figures'!$B:$B,"CyToBroker",'2013Figures'!$G:$G,"P1",'2013Figures'!$E:$E,$B$1)</f>
        <v>0</v>
      </c>
      <c r="J233" s="8" t="s">
        <v>131</v>
      </c>
      <c r="L233" s="42">
        <f>SUMIFS('2012Figures'!$J:$J,'2012Figures'!$C:$C,$A233,'2012Figures'!$I:$I,"",'2012Figures'!$E:$E,$B$1)</f>
        <v>0</v>
      </c>
      <c r="M233" s="52">
        <f>SUMIFS('2012Figures'!$J:$J,'2012Figures'!$C:$C,$A233,'2012Figures'!$I:$I,"",'2012Figures'!$B:$B,"BrokerToCy",'2012Figures'!$G:$G,"E1",'2012Figures'!$E:$E,$B$1)</f>
        <v>0</v>
      </c>
      <c r="N233" s="52">
        <f>SUMIFS('2012Figures'!$J:$J,'2012Figures'!$C:$C,$A233,'2012Figures'!$I:$I,"",'2012Figures'!$B:$B,"BrokerToCy",'2012Figures'!$G:$G,"P1",'2012Figures'!$E:$E,$B$1)</f>
        <v>0</v>
      </c>
      <c r="O233" s="52">
        <f>SUMIFS('2012Figures'!$J:$J,'2012Figures'!$C:$C,$A233,'2012Figures'!$I:$I,"",'2012Figures'!$B:$B,"CyToBroker",'2012Figures'!$G:$G,"E1",'2012Figures'!$E:$E,$B$1)</f>
        <v>0</v>
      </c>
      <c r="P233" s="52">
        <f>SUMIFS('2012Figures'!$J:$J,'2012Figures'!$C:$C,$A233,'2012Figures'!$I:$I,"",'2012Figures'!$B:$B,"CyToBroker",'2012Figures'!$G:$G,"P1",'2012Figures'!$E:$E,$B$1)</f>
        <v>0</v>
      </c>
      <c r="R233" s="46" t="str">
        <f t="shared" si="28"/>
        <v/>
      </c>
      <c r="S233" s="46" t="str">
        <f t="shared" si="28"/>
        <v/>
      </c>
      <c r="T233" s="46" t="str">
        <f t="shared" si="28"/>
        <v/>
      </c>
      <c r="U233" s="46" t="str">
        <f t="shared" si="28"/>
        <v/>
      </c>
      <c r="V233" s="46" t="str">
        <f t="shared" si="28"/>
        <v/>
      </c>
    </row>
    <row r="234" spans="1:22" x14ac:dyDescent="0.2">
      <c r="A234" s="21"/>
      <c r="B234" s="21" t="s">
        <v>92</v>
      </c>
      <c r="C234" s="22"/>
      <c r="D234" s="23">
        <f>SUM(E234:H234)</f>
        <v>10</v>
      </c>
      <c r="E234" s="23">
        <f>SUM(E227:E233)</f>
        <v>10</v>
      </c>
      <c r="F234" s="23">
        <f>SUM(F227:F233)</f>
        <v>0</v>
      </c>
      <c r="G234" s="23">
        <f>SUM(G227:G233)</f>
        <v>0</v>
      </c>
      <c r="H234" s="23">
        <f>SUM(H227:H233)</f>
        <v>0</v>
      </c>
      <c r="I234" s="21"/>
      <c r="J234" s="22"/>
      <c r="K234" s="21"/>
      <c r="L234" s="43">
        <f>SUM(M234:P234)</f>
        <v>0</v>
      </c>
      <c r="M234" s="43">
        <f>SUM(M227:M233)</f>
        <v>0</v>
      </c>
      <c r="N234" s="43">
        <f>SUM(N227:N233)</f>
        <v>0</v>
      </c>
      <c r="O234" s="43">
        <f>SUM(O227:O233)</f>
        <v>0</v>
      </c>
      <c r="P234" s="43">
        <f>SUM(P227:P233)</f>
        <v>0</v>
      </c>
      <c r="Q234" s="21"/>
      <c r="R234" s="21"/>
      <c r="S234" s="21"/>
      <c r="T234" s="21"/>
      <c r="U234" s="21"/>
      <c r="V234" s="21"/>
    </row>
    <row r="235" spans="1:22" x14ac:dyDescent="0.2">
      <c r="A235" s="28">
        <v>124</v>
      </c>
      <c r="B235" s="28" t="s">
        <v>112</v>
      </c>
      <c r="C235" s="17" t="s">
        <v>88</v>
      </c>
      <c r="D235" s="18">
        <f>SUMIFS('2013Figures'!$J:$J,'2013Figures'!$C:$C,$A235,'2013Figures'!$E:$E,$B$1)</f>
        <v>0</v>
      </c>
      <c r="E235" s="18">
        <f>SUMIFS('2013Figures'!$J:$J,'2013Figures'!$C:$C,$A235,'2013Figures'!$B:$B,"BrokerToCy",'2013Figures'!$G:$G,"E1",'2013Figures'!$E:$E,$B$1)</f>
        <v>0</v>
      </c>
      <c r="F235" s="18">
        <f>SUMIFS('2013Figures'!$J:$J,'2013Figures'!$C:$C,$A235,'2013Figures'!$B:$B,"BrokerToCy",'2013Figures'!$G:$G,"P1",'2013Figures'!$E:$E,$B$1)</f>
        <v>0</v>
      </c>
      <c r="G235" s="18">
        <f>SUMIFS('2013Figures'!$J:$J,'2013Figures'!$C:$C,$A235,'2013Figures'!$B:$B,"CyToBroker",'2013Figures'!$G:$G,"E1",'2013Figures'!$E:$E,$B$1)</f>
        <v>0</v>
      </c>
      <c r="H235" s="18">
        <f>SUMIFS('2013Figures'!$J:$J,'2013Figures'!$C:$C,$A235,'2013Figures'!$B:$B,"CyToBroker",'2013Figures'!$G:$G,"P1",'2013Figures'!$E:$E,$B$1)</f>
        <v>0</v>
      </c>
      <c r="I235" s="28"/>
      <c r="J235" s="17"/>
      <c r="K235" s="28"/>
      <c r="L235" s="50">
        <f>SUMIFS('2012Figures'!$J:$J,'2012Figures'!$C:$C,$A235,'2012Figures'!$E:$E,$B$1)</f>
        <v>0</v>
      </c>
      <c r="M235" s="50">
        <f>SUMIFS('2012Figures'!$J:$J,'2012Figures'!$C:$C,$A235,'2012Figures'!$B:$B,"BrokerToCy",'2012Figures'!$G:$G,"E1",'2012Figures'!$E:$E,$B$1)</f>
        <v>0</v>
      </c>
      <c r="N235" s="50">
        <f>SUMIFS('2012Figures'!$J:$J,'2012Figures'!$C:$C,$A235,'2012Figures'!$B:$B,"BrokerToCy",'2012Figures'!$G:$G,"P1",'2012Figures'!$E:$E,$B$1)</f>
        <v>0</v>
      </c>
      <c r="O235" s="50">
        <f>SUMIFS('2012Figures'!$J:$J,'2012Figures'!$C:$C,$A235,'2012Figures'!$B:$B,"CyToBroker",'2012Figures'!$G:$G,"E1",'2012Figures'!$E:$E,$B$1)</f>
        <v>0</v>
      </c>
      <c r="P235" s="50">
        <f>SUMIFS('2012Figures'!$J:$J,'2012Figures'!$C:$C,$A235,'2012Figures'!$B:$B,"CyToBroker",'2012Figures'!$G:$G,"P1",'2012Figures'!$E:$E,$B$1)</f>
        <v>0</v>
      </c>
      <c r="Q235" s="28"/>
      <c r="R235" s="46" t="str">
        <f t="shared" si="28"/>
        <v/>
      </c>
      <c r="S235" s="46" t="str">
        <f t="shared" si="28"/>
        <v/>
      </c>
      <c r="T235" s="46" t="str">
        <f t="shared" si="28"/>
        <v/>
      </c>
      <c r="U235" s="46" t="str">
        <f t="shared" si="28"/>
        <v/>
      </c>
      <c r="V235" s="46" t="str">
        <f t="shared" si="28"/>
        <v/>
      </c>
    </row>
    <row r="236" spans="1:22" x14ac:dyDescent="0.2">
      <c r="A236" s="1">
        <v>124</v>
      </c>
      <c r="B236" s="1" t="s">
        <v>112</v>
      </c>
      <c r="C236" s="8">
        <v>5</v>
      </c>
      <c r="D236" s="29">
        <f>SUMIFS('2013Figures'!$J:$J,'2013Figures'!$C:$C,$A236,'2013Figures'!$H:$H,$B236,'2013Figures'!$I:$I,$C236,'2013Figures'!$E:$E,$B$1)</f>
        <v>0</v>
      </c>
      <c r="E236" s="9">
        <f>SUMIFS('2013Figures'!$J:$J,'2013Figures'!$C:$C,$A236,'2013Figures'!$H:$H,$B236,'2013Figures'!$I:$I,$C236,'2013Figures'!$B:$B,"BrokerToCy",'2013Figures'!$G:$G,"E1",'2013Figures'!$E:$E,$B$1)</f>
        <v>0</v>
      </c>
      <c r="F236" s="9">
        <f>SUMIFS('2013Figures'!$J:$J,'2013Figures'!$C:$C,$A236,'2013Figures'!$H:$H,$B236,'2013Figures'!$I:$I,$C236,'2013Figures'!$B:$B,"BrokerToCy",'2013Figures'!$G:$G,"P1",'2013Figures'!$E:$E,$B$1)</f>
        <v>0</v>
      </c>
      <c r="G236" s="9">
        <f>SUMIFS('2013Figures'!$J:$J,'2013Figures'!$C:$C,$A236,'2013Figures'!$H:$H,$B236,'2013Figures'!$I:$I,$C236,'2013Figures'!$B:$B,"CyToBroker",'2013Figures'!$G:$G,"E1",'2013Figures'!$E:$E,$B$1)</f>
        <v>0</v>
      </c>
      <c r="H236" s="9">
        <f>SUMIFS('2013Figures'!$J:$J,'2013Figures'!$C:$C,$A236,'2013Figures'!$H:$H,$B236,'2013Figures'!$I:$I,$C236,'2013Figures'!$B:$B,"CyToBroker",'2013Figures'!$G:$G,"P1",'2013Figures'!$E:$E,$B$1)</f>
        <v>0</v>
      </c>
      <c r="J236" s="8">
        <v>201401</v>
      </c>
      <c r="L236" s="42">
        <f>SUMIFS('2012Figures'!$J:$J,'2012Figures'!$C:$C,$A236,'2012Figures'!$H:$H,$B236,'2012Figures'!$I:$I,$C236,'2012Figures'!$E:$E,$B$1)</f>
        <v>0</v>
      </c>
      <c r="M236" s="52">
        <f>SUMIFS('2012Figures'!$J:$J,'2012Figures'!$C:$C,$A236,'2012Figures'!$H:$H,$B236,'2012Figures'!$I:$I,$C236,'2012Figures'!$B:$B,"BrokerToCy",'2012Figures'!$G:$G,"E1",'2012Figures'!$E:$E,$B$1)</f>
        <v>0</v>
      </c>
      <c r="N236" s="52">
        <f>SUMIFS('2012Figures'!$J:$J,'2012Figures'!$C:$C,$A236,'2012Figures'!$H:$H,$B236,'2012Figures'!$I:$I,$C236,'2012Figures'!$B:$B,"BrokerToCy",'2012Figures'!$G:$G,"P1",'2012Figures'!$E:$E,$B$1)</f>
        <v>0</v>
      </c>
      <c r="O236" s="52">
        <f>SUMIFS('2012Figures'!$J:$J,'2012Figures'!$C:$C,$A236,'2012Figures'!$H:$H,$B236,'2012Figures'!$I:$I,$C236,'2012Figures'!$B:$B,"CyToBroker",'2012Figures'!$G:$G,"E1",'2012Figures'!$E:$E,$B$1)</f>
        <v>0</v>
      </c>
      <c r="P236" s="52">
        <f>SUMIFS('2012Figures'!$J:$J,'2012Figures'!$C:$C,$A236,'2012Figures'!$H:$H,$B236,'2012Figures'!$I:$I,$C236,'2012Figures'!$B:$B,"CyToBroker",'2012Figures'!$G:$G,"P1",'2012Figures'!$E:$E,$B$1)</f>
        <v>0</v>
      </c>
      <c r="R236" s="46" t="str">
        <f t="shared" si="28"/>
        <v/>
      </c>
      <c r="S236" s="46" t="str">
        <f t="shared" si="28"/>
        <v/>
      </c>
      <c r="T236" s="46" t="str">
        <f t="shared" si="28"/>
        <v/>
      </c>
      <c r="U236" s="46" t="str">
        <f t="shared" si="28"/>
        <v/>
      </c>
      <c r="V236" s="46" t="str">
        <f t="shared" si="28"/>
        <v/>
      </c>
    </row>
    <row r="237" spans="1:22" x14ac:dyDescent="0.2">
      <c r="A237" s="1">
        <v>124</v>
      </c>
      <c r="B237" s="1" t="s">
        <v>112</v>
      </c>
      <c r="C237" s="8">
        <v>4</v>
      </c>
      <c r="D237" s="29">
        <f>SUMIFS('2013Figures'!$J:$J,'2013Figures'!$C:$C,$A237,'2013Figures'!$H:$H,$B237,'2013Figures'!$I:$I,$C237,'2013Figures'!$E:$E,$B$1)</f>
        <v>0</v>
      </c>
      <c r="E237" s="9">
        <f>SUMIFS('2013Figures'!$J:$J,'2013Figures'!$C:$C,$A237,'2013Figures'!$H:$H,$B237,'2013Figures'!$I:$I,$C237,'2013Figures'!$B:$B,"BrokerToCy",'2013Figures'!$G:$G,"E1",'2013Figures'!$E:$E,$B$1)</f>
        <v>0</v>
      </c>
      <c r="F237" s="9">
        <f>SUMIFS('2013Figures'!$J:$J,'2013Figures'!$C:$C,$A237,'2013Figures'!$H:$H,$B237,'2013Figures'!$I:$I,$C237,'2013Figures'!$B:$B,"BrokerToCy",'2013Figures'!$G:$G,"P1",'2013Figures'!$E:$E,$B$1)</f>
        <v>0</v>
      </c>
      <c r="G237" s="9">
        <f>SUMIFS('2013Figures'!$J:$J,'2013Figures'!$C:$C,$A237,'2013Figures'!$H:$H,$B237,'2013Figures'!$I:$I,$C237,'2013Figures'!$B:$B,"CyToBroker",'2013Figures'!$G:$G,"E1",'2013Figures'!$E:$E,$B$1)</f>
        <v>0</v>
      </c>
      <c r="H237" s="9">
        <f>SUMIFS('2013Figures'!$J:$J,'2013Figures'!$C:$C,$A237,'2013Figures'!$H:$H,$B237,'2013Figures'!$I:$I,$C237,'2013Figures'!$B:$B,"CyToBroker",'2013Figures'!$G:$G,"P1",'2013Figures'!$E:$E,$B$1)</f>
        <v>0</v>
      </c>
      <c r="I237" s="30"/>
      <c r="J237" s="31">
        <v>201301</v>
      </c>
      <c r="K237" s="30"/>
      <c r="L237" s="42">
        <f>SUMIFS('2012Figures'!$J:$J,'2012Figures'!$C:$C,$A237,'2012Figures'!$H:$H,$B237,'2012Figures'!$I:$I,$C237,'2012Figures'!$E:$E,$B$1)</f>
        <v>0</v>
      </c>
      <c r="M237" s="52">
        <f>SUMIFS('2012Figures'!$J:$J,'2012Figures'!$C:$C,$A237,'2012Figures'!$H:$H,$B237,'2012Figures'!$I:$I,$C237,'2012Figures'!$B:$B,"BrokerToCy",'2012Figures'!$G:$G,"E1",'2012Figures'!$E:$E,$B$1)</f>
        <v>0</v>
      </c>
      <c r="N237" s="52">
        <f>SUMIFS('2012Figures'!$J:$J,'2012Figures'!$C:$C,$A237,'2012Figures'!$H:$H,$B237,'2012Figures'!$I:$I,$C237,'2012Figures'!$B:$B,"BrokerToCy",'2012Figures'!$G:$G,"P1",'2012Figures'!$E:$E,$B$1)</f>
        <v>0</v>
      </c>
      <c r="O237" s="52">
        <f>SUMIFS('2012Figures'!$J:$J,'2012Figures'!$C:$C,$A237,'2012Figures'!$H:$H,$B237,'2012Figures'!$I:$I,$C237,'2012Figures'!$B:$B,"CyToBroker",'2012Figures'!$G:$G,"E1",'2012Figures'!$E:$E,$B$1)</f>
        <v>0</v>
      </c>
      <c r="P237" s="52">
        <f>SUMIFS('2012Figures'!$J:$J,'2012Figures'!$C:$C,$A237,'2012Figures'!$H:$H,$B237,'2012Figures'!$I:$I,$C237,'2012Figures'!$B:$B,"CyToBroker",'2012Figures'!$G:$G,"P1",'2012Figures'!$E:$E,$B$1)</f>
        <v>0</v>
      </c>
      <c r="Q237" s="30"/>
      <c r="R237" s="46" t="str">
        <f t="shared" si="28"/>
        <v/>
      </c>
      <c r="S237" s="46" t="str">
        <f t="shared" si="28"/>
        <v/>
      </c>
      <c r="T237" s="46" t="str">
        <f t="shared" si="28"/>
        <v/>
      </c>
      <c r="U237" s="46" t="str">
        <f t="shared" si="28"/>
        <v/>
      </c>
      <c r="V237" s="46" t="str">
        <f t="shared" si="28"/>
        <v/>
      </c>
    </row>
    <row r="238" spans="1:22" x14ac:dyDescent="0.2">
      <c r="A238" s="1">
        <v>124</v>
      </c>
      <c r="B238" s="1" t="s">
        <v>112</v>
      </c>
      <c r="C238" s="8">
        <v>3</v>
      </c>
      <c r="D238" s="29">
        <f>SUMIFS('2013Figures'!$J:$J,'2013Figures'!$C:$C,$A238,'2013Figures'!$H:$H,$B238,'2013Figures'!$I:$I,$C238,'2013Figures'!$E:$E,$B$1)</f>
        <v>0</v>
      </c>
      <c r="E238" s="9">
        <f>SUMIFS('2013Figures'!$J:$J,'2013Figures'!$C:$C,$A238,'2013Figures'!$H:$H,$B238,'2013Figures'!$I:$I,$C238,'2013Figures'!$B:$B,"BrokerToCy",'2013Figures'!$G:$G,"E1",'2013Figures'!$E:$E,$B$1)</f>
        <v>0</v>
      </c>
      <c r="F238" s="9">
        <f>SUMIFS('2013Figures'!$J:$J,'2013Figures'!$C:$C,$A238,'2013Figures'!$H:$H,$B238,'2013Figures'!$I:$I,$C238,'2013Figures'!$B:$B,"BrokerToCy",'2013Figures'!$G:$G,"P1",'2013Figures'!$E:$E,$B$1)</f>
        <v>0</v>
      </c>
      <c r="G238" s="9">
        <f>SUMIFS('2013Figures'!$J:$J,'2013Figures'!$C:$C,$A238,'2013Figures'!$H:$H,$B238,'2013Figures'!$I:$I,$C238,'2013Figures'!$B:$B,"CyToBroker",'2013Figures'!$G:$G,"E1",'2013Figures'!$E:$E,$B$1)</f>
        <v>0</v>
      </c>
      <c r="H238" s="9">
        <f>SUMIFS('2013Figures'!$J:$J,'2013Figures'!$C:$C,$A238,'2013Figures'!$H:$H,$B238,'2013Figures'!$I:$I,$C238,'2013Figures'!$B:$B,"CyToBroker",'2013Figures'!$G:$G,"P1",'2013Figures'!$E:$E,$B$1)</f>
        <v>0</v>
      </c>
      <c r="J238" s="8">
        <v>201201</v>
      </c>
      <c r="L238" s="42">
        <f>SUMIFS('2012Figures'!$J:$J,'2012Figures'!$C:$C,$A238,'2012Figures'!$H:$H,$B238,'2012Figures'!$I:$I,$C238,'2012Figures'!$E:$E,$B$1)</f>
        <v>0</v>
      </c>
      <c r="M238" s="52">
        <f>SUMIFS('2012Figures'!$J:$J,'2012Figures'!$C:$C,$A238,'2012Figures'!$H:$H,$B238,'2012Figures'!$I:$I,$C238,'2012Figures'!$B:$B,"BrokerToCy",'2012Figures'!$G:$G,"E1",'2012Figures'!$E:$E,$B$1)</f>
        <v>0</v>
      </c>
      <c r="N238" s="52">
        <f>SUMIFS('2012Figures'!$J:$J,'2012Figures'!$C:$C,$A238,'2012Figures'!$H:$H,$B238,'2012Figures'!$I:$I,$C238,'2012Figures'!$B:$B,"BrokerToCy",'2012Figures'!$G:$G,"P1",'2012Figures'!$E:$E,$B$1)</f>
        <v>0</v>
      </c>
      <c r="O238" s="52">
        <f>SUMIFS('2012Figures'!$J:$J,'2012Figures'!$C:$C,$A238,'2012Figures'!$H:$H,$B238,'2012Figures'!$I:$I,$C238,'2012Figures'!$B:$B,"CyToBroker",'2012Figures'!$G:$G,"E1",'2012Figures'!$E:$E,$B$1)</f>
        <v>0</v>
      </c>
      <c r="P238" s="52">
        <f>SUMIFS('2012Figures'!$J:$J,'2012Figures'!$C:$C,$A238,'2012Figures'!$H:$H,$B238,'2012Figures'!$I:$I,$C238,'2012Figures'!$B:$B,"CyToBroker",'2012Figures'!$G:$G,"P1",'2012Figures'!$E:$E,$B$1)</f>
        <v>0</v>
      </c>
      <c r="R238" s="46" t="str">
        <f t="shared" si="28"/>
        <v/>
      </c>
      <c r="S238" s="46" t="str">
        <f t="shared" si="28"/>
        <v/>
      </c>
      <c r="T238" s="46" t="str">
        <f t="shared" si="28"/>
        <v/>
      </c>
      <c r="U238" s="46" t="str">
        <f t="shared" si="28"/>
        <v/>
      </c>
      <c r="V238" s="46" t="str">
        <f t="shared" si="28"/>
        <v/>
      </c>
    </row>
    <row r="239" spans="1:22" x14ac:dyDescent="0.2">
      <c r="A239" s="1">
        <v>124</v>
      </c>
      <c r="B239" s="1" t="s">
        <v>112</v>
      </c>
      <c r="C239" s="8">
        <v>2</v>
      </c>
      <c r="D239" s="29">
        <f>SUMIFS('2013Figures'!$J:$J,'2013Figures'!$C:$C,$A239,'2013Figures'!$H:$H,$B239,'2013Figures'!$I:$I,$C239,'2013Figures'!$E:$E,$B$1)</f>
        <v>0</v>
      </c>
      <c r="E239" s="9">
        <f>SUMIFS('2013Figures'!$J:$J,'2013Figures'!$C:$C,$A239,'2013Figures'!$H:$H,$B239,'2013Figures'!$I:$I,$C239,'2013Figures'!$B:$B,"BrokerToCy",'2013Figures'!$G:$G,"E1",'2013Figures'!$E:$E,$B$1)</f>
        <v>0</v>
      </c>
      <c r="F239" s="9">
        <f>SUMIFS('2013Figures'!$J:$J,'2013Figures'!$C:$C,$A239,'2013Figures'!$H:$H,$B239,'2013Figures'!$I:$I,$C239,'2013Figures'!$B:$B,"BrokerToCy",'2013Figures'!$G:$G,"P1",'2013Figures'!$E:$E,$B$1)</f>
        <v>0</v>
      </c>
      <c r="G239" s="9">
        <f>SUMIFS('2013Figures'!$J:$J,'2013Figures'!$C:$C,$A239,'2013Figures'!$H:$H,$B239,'2013Figures'!$I:$I,$C239,'2013Figures'!$B:$B,"CyToBroker",'2013Figures'!$G:$G,"E1",'2013Figures'!$E:$E,$B$1)</f>
        <v>0</v>
      </c>
      <c r="H239" s="9">
        <f>SUMIFS('2013Figures'!$J:$J,'2013Figures'!$C:$C,$A239,'2013Figures'!$H:$H,$B239,'2013Figures'!$I:$I,$C239,'2013Figures'!$B:$B,"CyToBroker",'2013Figures'!$G:$G,"P1",'2013Figures'!$E:$E,$B$1)</f>
        <v>0</v>
      </c>
      <c r="J239" s="8">
        <v>201101</v>
      </c>
      <c r="L239" s="42">
        <f>SUMIFS('2012Figures'!$J:$J,'2012Figures'!$C:$C,$A239,'2012Figures'!$H:$H,$B239,'2012Figures'!$I:$I,$C239,'2012Figures'!$E:$E,$B$1)</f>
        <v>0</v>
      </c>
      <c r="M239" s="52">
        <f>SUMIFS('2012Figures'!$J:$J,'2012Figures'!$C:$C,$A239,'2012Figures'!$H:$H,$B239,'2012Figures'!$I:$I,$C239,'2012Figures'!$B:$B,"BrokerToCy",'2012Figures'!$G:$G,"E1",'2012Figures'!$E:$E,$B$1)</f>
        <v>0</v>
      </c>
      <c r="N239" s="52">
        <f>SUMIFS('2012Figures'!$J:$J,'2012Figures'!$C:$C,$A239,'2012Figures'!$H:$H,$B239,'2012Figures'!$I:$I,$C239,'2012Figures'!$B:$B,"BrokerToCy",'2012Figures'!$G:$G,"P1",'2012Figures'!$E:$E,$B$1)</f>
        <v>0</v>
      </c>
      <c r="O239" s="52">
        <f>SUMIFS('2012Figures'!$J:$J,'2012Figures'!$C:$C,$A239,'2012Figures'!$H:$H,$B239,'2012Figures'!$I:$I,$C239,'2012Figures'!$B:$B,"CyToBroker",'2012Figures'!$G:$G,"E1",'2012Figures'!$E:$E,$B$1)</f>
        <v>0</v>
      </c>
      <c r="P239" s="52">
        <f>SUMIFS('2012Figures'!$J:$J,'2012Figures'!$C:$C,$A239,'2012Figures'!$H:$H,$B239,'2012Figures'!$I:$I,$C239,'2012Figures'!$B:$B,"CyToBroker",'2012Figures'!$G:$G,"P1",'2012Figures'!$E:$E,$B$1)</f>
        <v>0</v>
      </c>
      <c r="R239" s="46" t="str">
        <f t="shared" si="28"/>
        <v/>
      </c>
      <c r="S239" s="46" t="str">
        <f t="shared" si="28"/>
        <v/>
      </c>
      <c r="T239" s="46" t="str">
        <f t="shared" si="28"/>
        <v/>
      </c>
      <c r="U239" s="46" t="str">
        <f t="shared" si="28"/>
        <v/>
      </c>
      <c r="V239" s="46" t="str">
        <f t="shared" si="28"/>
        <v/>
      </c>
    </row>
    <row r="240" spans="1:22" x14ac:dyDescent="0.2">
      <c r="A240" s="1">
        <v>124</v>
      </c>
      <c r="B240" s="1" t="s">
        <v>112</v>
      </c>
      <c r="C240" s="8">
        <v>1</v>
      </c>
      <c r="D240" s="29">
        <f>SUMIFS('2013Figures'!$J:$J,'2013Figures'!$C:$C,$A240,'2013Figures'!$H:$H,$B240,'2013Figures'!$I:$I,$C240,'2013Figures'!$E:$E,$B$1)</f>
        <v>0</v>
      </c>
      <c r="E240" s="9">
        <f>SUMIFS('2013Figures'!$J:$J,'2013Figures'!$C:$C,$A240,'2013Figures'!$H:$H,$B240,'2013Figures'!$I:$I,$C240,'2013Figures'!$B:$B,"BrokerToCy",'2013Figures'!$G:$G,"E1",'2013Figures'!$E:$E,$B$1)</f>
        <v>0</v>
      </c>
      <c r="F240" s="9">
        <f>SUMIFS('2013Figures'!$J:$J,'2013Figures'!$C:$C,$A240,'2013Figures'!$H:$H,$B240,'2013Figures'!$I:$I,$C240,'2013Figures'!$B:$B,"BrokerToCy",'2013Figures'!$G:$G,"P1",'2013Figures'!$E:$E,$B$1)</f>
        <v>0</v>
      </c>
      <c r="G240" s="9">
        <f>SUMIFS('2013Figures'!$J:$J,'2013Figures'!$C:$C,$A240,'2013Figures'!$H:$H,$B240,'2013Figures'!$I:$I,$C240,'2013Figures'!$B:$B,"CyToBroker",'2013Figures'!$G:$G,"E1",'2013Figures'!$E:$E,$B$1)</f>
        <v>0</v>
      </c>
      <c r="H240" s="9">
        <f>SUMIFS('2013Figures'!$J:$J,'2013Figures'!$C:$C,$A240,'2013Figures'!$H:$H,$B240,'2013Figures'!$I:$I,$C240,'2013Figures'!$B:$B,"CyToBroker",'2013Figures'!$G:$G,"P1",'2013Figures'!$E:$E,$B$1)</f>
        <v>0</v>
      </c>
      <c r="J240" s="8">
        <v>201001</v>
      </c>
      <c r="L240" s="42">
        <f>SUMIFS('2012Figures'!$J:$J,'2012Figures'!$C:$C,$A240,'2012Figures'!$H:$H,$B240,'2012Figures'!$I:$I,$C240,'2012Figures'!$E:$E,$B$1)</f>
        <v>0</v>
      </c>
      <c r="M240" s="52">
        <f>SUMIFS('2012Figures'!$J:$J,'2012Figures'!$C:$C,$A240,'2012Figures'!$H:$H,$B240,'2012Figures'!$I:$I,$C240,'2012Figures'!$B:$B,"BrokerToCy",'2012Figures'!$G:$G,"E1",'2012Figures'!$E:$E,$B$1)</f>
        <v>0</v>
      </c>
      <c r="N240" s="52">
        <f>SUMIFS('2012Figures'!$J:$J,'2012Figures'!$C:$C,$A240,'2012Figures'!$H:$H,$B240,'2012Figures'!$I:$I,$C240,'2012Figures'!$B:$B,"BrokerToCy",'2012Figures'!$G:$G,"P1",'2012Figures'!$E:$E,$B$1)</f>
        <v>0</v>
      </c>
      <c r="O240" s="52">
        <f>SUMIFS('2012Figures'!$J:$J,'2012Figures'!$C:$C,$A240,'2012Figures'!$H:$H,$B240,'2012Figures'!$I:$I,$C240,'2012Figures'!$B:$B,"CyToBroker",'2012Figures'!$G:$G,"E1",'2012Figures'!$E:$E,$B$1)</f>
        <v>0</v>
      </c>
      <c r="P240" s="52">
        <f>SUMIFS('2012Figures'!$J:$J,'2012Figures'!$C:$C,$A240,'2012Figures'!$H:$H,$B240,'2012Figures'!$I:$I,$C240,'2012Figures'!$B:$B,"CyToBroker",'2012Figures'!$G:$G,"P1",'2012Figures'!$E:$E,$B$1)</f>
        <v>0</v>
      </c>
      <c r="R240" s="46" t="str">
        <f t="shared" si="28"/>
        <v/>
      </c>
      <c r="S240" s="46" t="str">
        <f t="shared" si="28"/>
        <v/>
      </c>
      <c r="T240" s="46" t="str">
        <f t="shared" si="28"/>
        <v/>
      </c>
      <c r="U240" s="46" t="str">
        <f t="shared" si="28"/>
        <v/>
      </c>
      <c r="V240" s="46" t="str">
        <f t="shared" si="28"/>
        <v/>
      </c>
    </row>
    <row r="241" spans="1:22" x14ac:dyDescent="0.2">
      <c r="A241" s="1">
        <v>124</v>
      </c>
      <c r="B241" s="1" t="s">
        <v>112</v>
      </c>
      <c r="D241" s="29">
        <f>SUMIFS('2013Figures'!$J:$J,'2013Figures'!$C:$C,$A241,'2013Figures'!$I:$I,"",'2013Figures'!$E:$E,$B$1)</f>
        <v>0</v>
      </c>
      <c r="E241" s="9">
        <f>SUMIFS('2013Figures'!$J:$J,'2013Figures'!$C:$C,$A241,'2013Figures'!$I:$I,"",'2013Figures'!$B:$B,"BrokerToCy",'2013Figures'!$G:$G,"E1",'2013Figures'!$E:$E,$B$1)</f>
        <v>0</v>
      </c>
      <c r="F241" s="9">
        <f>SUMIFS('2013Figures'!$J:$J,'2013Figures'!$C:$C,$A241,'2013Figures'!$I:$I,"",'2013Figures'!$B:$B,"BrokerToCy",'2013Figures'!$G:$G,"P1",'2013Figures'!$E:$E,$B$1)</f>
        <v>0</v>
      </c>
      <c r="G241" s="9">
        <f>SUMIFS('2013Figures'!$J:$J,'2013Figures'!$C:$C,$A241,'2013Figures'!$I:$I,"",'2013Figures'!$B:$B,"CyToBroker",'2013Figures'!$G:$G,"E1",'2013Figures'!$E:$E,$B$1)</f>
        <v>0</v>
      </c>
      <c r="H241" s="9">
        <f>SUMIFS('2013Figures'!$J:$J,'2013Figures'!$C:$C,$A241,'2013Figures'!$I:$I,"",'2013Figures'!$B:$B,"CyToBroker",'2013Figures'!$G:$G,"P1",'2013Figures'!$E:$E,$B$1)</f>
        <v>0</v>
      </c>
      <c r="J241" s="8" t="s">
        <v>131</v>
      </c>
      <c r="L241" s="42">
        <f>SUMIFS('2012Figures'!$J:$J,'2012Figures'!$C:$C,$A241,'2012Figures'!$I:$I,"",'2012Figures'!$E:$E,$B$1)</f>
        <v>0</v>
      </c>
      <c r="M241" s="52">
        <f>SUMIFS('2012Figures'!$J:$J,'2012Figures'!$C:$C,$A241,'2012Figures'!$I:$I,"",'2012Figures'!$B:$B,"BrokerToCy",'2012Figures'!$G:$G,"E1",'2012Figures'!$E:$E,$B$1)</f>
        <v>0</v>
      </c>
      <c r="N241" s="52">
        <f>SUMIFS('2012Figures'!$J:$J,'2012Figures'!$C:$C,$A241,'2012Figures'!$I:$I,"",'2012Figures'!$B:$B,"BrokerToCy",'2012Figures'!$G:$G,"P1",'2012Figures'!$E:$E,$B$1)</f>
        <v>0</v>
      </c>
      <c r="O241" s="52">
        <f>SUMIFS('2012Figures'!$J:$J,'2012Figures'!$C:$C,$A241,'2012Figures'!$I:$I,"",'2012Figures'!$B:$B,"CyToBroker",'2012Figures'!$G:$G,"E1",'2012Figures'!$E:$E,$B$1)</f>
        <v>0</v>
      </c>
      <c r="P241" s="52">
        <f>SUMIFS('2012Figures'!$J:$J,'2012Figures'!$C:$C,$A241,'2012Figures'!$I:$I,"",'2012Figures'!$B:$B,"CyToBroker",'2012Figures'!$G:$G,"P1",'2012Figures'!$E:$E,$B$1)</f>
        <v>0</v>
      </c>
      <c r="R241" s="46" t="str">
        <f t="shared" si="28"/>
        <v/>
      </c>
      <c r="S241" s="46" t="str">
        <f t="shared" si="28"/>
        <v/>
      </c>
      <c r="T241" s="46" t="str">
        <f t="shared" si="28"/>
        <v/>
      </c>
      <c r="U241" s="46" t="str">
        <f t="shared" si="28"/>
        <v/>
      </c>
      <c r="V241" s="46" t="str">
        <f t="shared" si="28"/>
        <v/>
      </c>
    </row>
    <row r="242" spans="1:22" x14ac:dyDescent="0.2">
      <c r="A242" s="21"/>
      <c r="B242" s="21" t="s">
        <v>92</v>
      </c>
      <c r="C242" s="22"/>
      <c r="D242" s="23">
        <f>SUM(E242:H242)</f>
        <v>0</v>
      </c>
      <c r="E242" s="23">
        <f>SUM(E236:E241)</f>
        <v>0</v>
      </c>
      <c r="F242" s="23">
        <f>SUM(F236:F241)</f>
        <v>0</v>
      </c>
      <c r="G242" s="23">
        <f>SUM(G236:G241)</f>
        <v>0</v>
      </c>
      <c r="H242" s="23">
        <f>SUM(H236:H241)</f>
        <v>0</v>
      </c>
      <c r="I242" s="21"/>
      <c r="J242" s="22"/>
      <c r="K242" s="21"/>
      <c r="L242" s="43">
        <f>SUM(M242:P242)</f>
        <v>0</v>
      </c>
      <c r="M242" s="43">
        <f>SUM(M236:M241)</f>
        <v>0</v>
      </c>
      <c r="N242" s="43">
        <f>SUM(N236:N241)</f>
        <v>0</v>
      </c>
      <c r="O242" s="43">
        <f>SUM(O236:O241)</f>
        <v>0</v>
      </c>
      <c r="P242" s="43">
        <f>SUM(P236:P241)</f>
        <v>0</v>
      </c>
      <c r="Q242" s="21"/>
      <c r="R242" s="21"/>
      <c r="S242" s="21"/>
      <c r="T242" s="21"/>
      <c r="U242" s="21"/>
      <c r="V242" s="21"/>
    </row>
    <row r="243" spans="1:22" x14ac:dyDescent="0.2">
      <c r="A243" s="28">
        <v>126</v>
      </c>
      <c r="B243" s="28" t="s">
        <v>113</v>
      </c>
      <c r="C243" s="17" t="s">
        <v>88</v>
      </c>
      <c r="D243" s="18">
        <f>SUMIFS('2013Figures'!$J:$J,'2013Figures'!$C:$C,$A243,'2013Figures'!$E:$E,$B$1)</f>
        <v>0</v>
      </c>
      <c r="E243" s="18">
        <f>SUMIFS('2013Figures'!$J:$J,'2013Figures'!$C:$C,$A243,'2013Figures'!$B:$B,"BrokerToCy",'2013Figures'!$G:$G,"E1",'2013Figures'!$E:$E,$B$1)</f>
        <v>0</v>
      </c>
      <c r="F243" s="18">
        <f>SUMIFS('2013Figures'!$J:$J,'2013Figures'!$C:$C,$A243,'2013Figures'!$B:$B,"BrokerToCy",'2013Figures'!$G:$G,"P1",'2013Figures'!$E:$E,$B$1)</f>
        <v>0</v>
      </c>
      <c r="G243" s="18">
        <f>SUMIFS('2013Figures'!$J:$J,'2013Figures'!$C:$C,$A243,'2013Figures'!$B:$B,"CyToBroker",'2013Figures'!$G:$G,"E1",'2013Figures'!$E:$E,$B$1)</f>
        <v>0</v>
      </c>
      <c r="H243" s="18">
        <f>SUMIFS('2013Figures'!$J:$J,'2013Figures'!$C:$C,$A243,'2013Figures'!$B:$B,"CyToBroker",'2013Figures'!$G:$G,"P1",'2013Figures'!$E:$E,$B$1)</f>
        <v>0</v>
      </c>
      <c r="I243" s="28"/>
      <c r="J243" s="17"/>
      <c r="K243" s="28"/>
      <c r="L243" s="50">
        <f>SUMIFS('2012Figures'!$J:$J,'2012Figures'!$C:$C,$A243,'2012Figures'!$E:$E,$B$1)</f>
        <v>0</v>
      </c>
      <c r="M243" s="50">
        <f>SUMIFS('2012Figures'!$J:$J,'2012Figures'!$C:$C,$A243,'2012Figures'!$B:$B,"BrokerToCy",'2012Figures'!$G:$G,"E1",'2012Figures'!$E:$E,$B$1)</f>
        <v>0</v>
      </c>
      <c r="N243" s="50">
        <f>SUMIFS('2012Figures'!$J:$J,'2012Figures'!$C:$C,$A243,'2012Figures'!$B:$B,"BrokerToCy",'2012Figures'!$G:$G,"P1",'2012Figures'!$E:$E,$B$1)</f>
        <v>0</v>
      </c>
      <c r="O243" s="50">
        <f>SUMIFS('2012Figures'!$J:$J,'2012Figures'!$C:$C,$A243,'2012Figures'!$B:$B,"CyToBroker",'2012Figures'!$G:$G,"E1",'2012Figures'!$E:$E,$B$1)</f>
        <v>0</v>
      </c>
      <c r="P243" s="50">
        <f>SUMIFS('2012Figures'!$J:$J,'2012Figures'!$C:$C,$A243,'2012Figures'!$B:$B,"CyToBroker",'2012Figures'!$G:$G,"P1",'2012Figures'!$E:$E,$B$1)</f>
        <v>0</v>
      </c>
      <c r="Q243" s="28"/>
      <c r="R243" s="46" t="str">
        <f t="shared" si="28"/>
        <v/>
      </c>
      <c r="S243" s="46" t="str">
        <f t="shared" si="28"/>
        <v/>
      </c>
      <c r="T243" s="46" t="str">
        <f t="shared" si="28"/>
        <v/>
      </c>
      <c r="U243" s="46" t="str">
        <f t="shared" si="28"/>
        <v/>
      </c>
      <c r="V243" s="46" t="str">
        <f t="shared" si="28"/>
        <v/>
      </c>
    </row>
    <row r="244" spans="1:22" x14ac:dyDescent="0.2">
      <c r="A244" s="1">
        <v>126</v>
      </c>
      <c r="B244" s="1" t="s">
        <v>113</v>
      </c>
      <c r="C244" s="8">
        <v>3</v>
      </c>
      <c r="D244" s="29">
        <f>SUMIFS('2013Figures'!$J:$J,'2013Figures'!$C:$C,$A244,'2013Figures'!$H:$H,$B244,'2013Figures'!$I:$I,$C244,'2013Figures'!$E:$E,$B$1)</f>
        <v>0</v>
      </c>
      <c r="E244" s="9">
        <f>SUMIFS('2013Figures'!$J:$J,'2013Figures'!$C:$C,$A244,'2013Figures'!$H:$H,$B244,'2013Figures'!$I:$I,$C244,'2013Figures'!$B:$B,"BrokerToCy",'2013Figures'!$G:$G,"E1",'2013Figures'!$E:$E,$B$1)</f>
        <v>0</v>
      </c>
      <c r="F244" s="9">
        <f>SUMIFS('2013Figures'!$J:$J,'2013Figures'!$C:$C,$A244,'2013Figures'!$H:$H,$B244,'2013Figures'!$I:$I,$C244,'2013Figures'!$B:$B,"BrokerToCy",'2013Figures'!$G:$G,"P1",'2013Figures'!$E:$E,$B$1)</f>
        <v>0</v>
      </c>
      <c r="G244" s="9">
        <f>SUMIFS('2013Figures'!$J:$J,'2013Figures'!$C:$C,$A244,'2013Figures'!$H:$H,$B244,'2013Figures'!$I:$I,$C244,'2013Figures'!$B:$B,"CyToBroker",'2013Figures'!$G:$G,"E1",'2013Figures'!$E:$E,$B$1)</f>
        <v>0</v>
      </c>
      <c r="H244" s="9">
        <f>SUMIFS('2013Figures'!$J:$J,'2013Figures'!$C:$C,$A244,'2013Figures'!$H:$H,$B244,'2013Figures'!$I:$I,$C244,'2013Figures'!$B:$B,"CyToBroker",'2013Figures'!$G:$G,"P1",'2013Figures'!$E:$E,$B$1)</f>
        <v>0</v>
      </c>
      <c r="J244" s="8">
        <v>201401</v>
      </c>
      <c r="L244" s="42">
        <f>SUMIFS('2012Figures'!$J:$J,'2012Figures'!$C:$C,$A244,'2012Figures'!$H:$H,$B244,'2012Figures'!$I:$I,$C244,'2012Figures'!$E:$E,$B$1)</f>
        <v>0</v>
      </c>
      <c r="M244" s="52">
        <f>SUMIFS('2012Figures'!$J:$J,'2012Figures'!$C:$C,$A244,'2012Figures'!$H:$H,$B244,'2012Figures'!$I:$I,$C244,'2012Figures'!$B:$B,"BrokerToCy",'2012Figures'!$G:$G,"E1",'2012Figures'!$E:$E,$B$1)</f>
        <v>0</v>
      </c>
      <c r="N244" s="52">
        <f>SUMIFS('2012Figures'!$J:$J,'2012Figures'!$C:$C,$A244,'2012Figures'!$H:$H,$B244,'2012Figures'!$I:$I,$C244,'2012Figures'!$B:$B,"BrokerToCy",'2012Figures'!$G:$G,"P1",'2012Figures'!$E:$E,$B$1)</f>
        <v>0</v>
      </c>
      <c r="O244" s="52">
        <f>SUMIFS('2012Figures'!$J:$J,'2012Figures'!$C:$C,$A244,'2012Figures'!$H:$H,$B244,'2012Figures'!$I:$I,$C244,'2012Figures'!$B:$B,"CyToBroker",'2012Figures'!$G:$G,"E1",'2012Figures'!$E:$E,$B$1)</f>
        <v>0</v>
      </c>
      <c r="P244" s="52">
        <f>SUMIFS('2012Figures'!$J:$J,'2012Figures'!$C:$C,$A244,'2012Figures'!$H:$H,$B244,'2012Figures'!$I:$I,$C244,'2012Figures'!$B:$B,"CyToBroker",'2012Figures'!$G:$G,"P1",'2012Figures'!$E:$E,$B$1)</f>
        <v>0</v>
      </c>
      <c r="R244" s="46" t="str">
        <f t="shared" si="28"/>
        <v/>
      </c>
      <c r="S244" s="46" t="str">
        <f t="shared" si="28"/>
        <v/>
      </c>
      <c r="T244" s="46" t="str">
        <f t="shared" si="28"/>
        <v/>
      </c>
      <c r="U244" s="46" t="str">
        <f t="shared" si="28"/>
        <v/>
      </c>
      <c r="V244" s="46" t="str">
        <f t="shared" si="28"/>
        <v/>
      </c>
    </row>
    <row r="245" spans="1:22" x14ac:dyDescent="0.2">
      <c r="A245" s="1">
        <v>126</v>
      </c>
      <c r="B245" s="1" t="s">
        <v>113</v>
      </c>
      <c r="C245" s="8">
        <v>2</v>
      </c>
      <c r="D245" s="29">
        <f>SUMIFS('2013Figures'!$J:$J,'2013Figures'!$C:$C,$A245,'2013Figures'!$H:$H,$B245,'2013Figures'!$I:$I,$C245,'2013Figures'!$E:$E,$B$1)</f>
        <v>0</v>
      </c>
      <c r="E245" s="9">
        <f>SUMIFS('2013Figures'!$J:$J,'2013Figures'!$C:$C,$A245,'2013Figures'!$H:$H,$B245,'2013Figures'!$I:$I,$C245,'2013Figures'!$B:$B,"BrokerToCy",'2013Figures'!$G:$G,"E1",'2013Figures'!$E:$E,$B$1)</f>
        <v>0</v>
      </c>
      <c r="F245" s="9">
        <f>SUMIFS('2013Figures'!$J:$J,'2013Figures'!$C:$C,$A245,'2013Figures'!$H:$H,$B245,'2013Figures'!$I:$I,$C245,'2013Figures'!$B:$B,"BrokerToCy",'2013Figures'!$G:$G,"P1",'2013Figures'!$E:$E,$B$1)</f>
        <v>0</v>
      </c>
      <c r="G245" s="9">
        <f>SUMIFS('2013Figures'!$J:$J,'2013Figures'!$C:$C,$A245,'2013Figures'!$H:$H,$B245,'2013Figures'!$I:$I,$C245,'2013Figures'!$B:$B,"CyToBroker",'2013Figures'!$G:$G,"E1",'2013Figures'!$E:$E,$B$1)</f>
        <v>0</v>
      </c>
      <c r="H245" s="9">
        <f>SUMIFS('2013Figures'!$J:$J,'2013Figures'!$C:$C,$A245,'2013Figures'!$H:$H,$B245,'2013Figures'!$I:$I,$C245,'2013Figures'!$B:$B,"CyToBroker",'2013Figures'!$G:$G,"P1",'2013Figures'!$E:$E,$B$1)</f>
        <v>0</v>
      </c>
      <c r="I245" s="30"/>
      <c r="J245" s="31">
        <v>201301</v>
      </c>
      <c r="K245" s="30"/>
      <c r="L245" s="42">
        <f>SUMIFS('2012Figures'!$J:$J,'2012Figures'!$C:$C,$A245,'2012Figures'!$H:$H,$B245,'2012Figures'!$I:$I,$C245,'2012Figures'!$E:$E,$B$1)</f>
        <v>0</v>
      </c>
      <c r="M245" s="52">
        <f>SUMIFS('2012Figures'!$J:$J,'2012Figures'!$C:$C,$A245,'2012Figures'!$H:$H,$B245,'2012Figures'!$I:$I,$C245,'2012Figures'!$B:$B,"BrokerToCy",'2012Figures'!$G:$G,"E1",'2012Figures'!$E:$E,$B$1)</f>
        <v>0</v>
      </c>
      <c r="N245" s="52">
        <f>SUMIFS('2012Figures'!$J:$J,'2012Figures'!$C:$C,$A245,'2012Figures'!$H:$H,$B245,'2012Figures'!$I:$I,$C245,'2012Figures'!$B:$B,"BrokerToCy",'2012Figures'!$G:$G,"P1",'2012Figures'!$E:$E,$B$1)</f>
        <v>0</v>
      </c>
      <c r="O245" s="52">
        <f>SUMIFS('2012Figures'!$J:$J,'2012Figures'!$C:$C,$A245,'2012Figures'!$H:$H,$B245,'2012Figures'!$I:$I,$C245,'2012Figures'!$B:$B,"CyToBroker",'2012Figures'!$G:$G,"E1",'2012Figures'!$E:$E,$B$1)</f>
        <v>0</v>
      </c>
      <c r="P245" s="52">
        <f>SUMIFS('2012Figures'!$J:$J,'2012Figures'!$C:$C,$A245,'2012Figures'!$H:$H,$B245,'2012Figures'!$I:$I,$C245,'2012Figures'!$B:$B,"CyToBroker",'2012Figures'!$G:$G,"P1",'2012Figures'!$E:$E,$B$1)</f>
        <v>0</v>
      </c>
      <c r="Q245" s="30"/>
      <c r="R245" s="46" t="str">
        <f t="shared" si="28"/>
        <v/>
      </c>
      <c r="S245" s="46" t="str">
        <f t="shared" si="28"/>
        <v/>
      </c>
      <c r="T245" s="46" t="str">
        <f t="shared" si="28"/>
        <v/>
      </c>
      <c r="U245" s="46" t="str">
        <f t="shared" si="28"/>
        <v/>
      </c>
      <c r="V245" s="46" t="str">
        <f t="shared" si="28"/>
        <v/>
      </c>
    </row>
    <row r="246" spans="1:22" x14ac:dyDescent="0.2">
      <c r="A246" s="1">
        <v>126</v>
      </c>
      <c r="B246" s="1" t="s">
        <v>113</v>
      </c>
      <c r="C246" s="8">
        <v>1</v>
      </c>
      <c r="D246" s="29">
        <f>SUMIFS('2013Figures'!$J:$J,'2013Figures'!$C:$C,$A246,'2013Figures'!$H:$H,$B246,'2013Figures'!$I:$I,$C246,'2013Figures'!$E:$E,$B$1)</f>
        <v>0</v>
      </c>
      <c r="E246" s="9">
        <f>SUMIFS('2013Figures'!$J:$J,'2013Figures'!$C:$C,$A246,'2013Figures'!$H:$H,$B246,'2013Figures'!$I:$I,$C246,'2013Figures'!$B:$B,"BrokerToCy",'2013Figures'!$G:$G,"E1",'2013Figures'!$E:$E,$B$1)</f>
        <v>0</v>
      </c>
      <c r="F246" s="9">
        <f>SUMIFS('2013Figures'!$J:$J,'2013Figures'!$C:$C,$A246,'2013Figures'!$H:$H,$B246,'2013Figures'!$I:$I,$C246,'2013Figures'!$B:$B,"BrokerToCy",'2013Figures'!$G:$G,"P1",'2013Figures'!$E:$E,$B$1)</f>
        <v>0</v>
      </c>
      <c r="G246" s="9">
        <f>SUMIFS('2013Figures'!$J:$J,'2013Figures'!$C:$C,$A246,'2013Figures'!$H:$H,$B246,'2013Figures'!$I:$I,$C246,'2013Figures'!$B:$B,"CyToBroker",'2013Figures'!$G:$G,"E1",'2013Figures'!$E:$E,$B$1)</f>
        <v>0</v>
      </c>
      <c r="H246" s="9">
        <f>SUMIFS('2013Figures'!$J:$J,'2013Figures'!$C:$C,$A246,'2013Figures'!$H:$H,$B246,'2013Figures'!$I:$I,$C246,'2013Figures'!$B:$B,"CyToBroker",'2013Figures'!$G:$G,"P1",'2013Figures'!$E:$E,$B$1)</f>
        <v>0</v>
      </c>
      <c r="J246" s="8">
        <v>201201</v>
      </c>
      <c r="L246" s="42">
        <f>SUMIFS('2012Figures'!$J:$J,'2012Figures'!$C:$C,$A246,'2012Figures'!$H:$H,$B246,'2012Figures'!$I:$I,$C246,'2012Figures'!$E:$E,$B$1)</f>
        <v>0</v>
      </c>
      <c r="M246" s="52">
        <f>SUMIFS('2012Figures'!$J:$J,'2012Figures'!$C:$C,$A246,'2012Figures'!$H:$H,$B246,'2012Figures'!$I:$I,$C246,'2012Figures'!$B:$B,"BrokerToCy",'2012Figures'!$G:$G,"E1",'2012Figures'!$E:$E,$B$1)</f>
        <v>0</v>
      </c>
      <c r="N246" s="52">
        <f>SUMIFS('2012Figures'!$J:$J,'2012Figures'!$C:$C,$A246,'2012Figures'!$H:$H,$B246,'2012Figures'!$I:$I,$C246,'2012Figures'!$B:$B,"BrokerToCy",'2012Figures'!$G:$G,"P1",'2012Figures'!$E:$E,$B$1)</f>
        <v>0</v>
      </c>
      <c r="O246" s="52">
        <f>SUMIFS('2012Figures'!$J:$J,'2012Figures'!$C:$C,$A246,'2012Figures'!$H:$H,$B246,'2012Figures'!$I:$I,$C246,'2012Figures'!$B:$B,"CyToBroker",'2012Figures'!$G:$G,"E1",'2012Figures'!$E:$E,$B$1)</f>
        <v>0</v>
      </c>
      <c r="P246" s="52">
        <f>SUMIFS('2012Figures'!$J:$J,'2012Figures'!$C:$C,$A246,'2012Figures'!$H:$H,$B246,'2012Figures'!$I:$I,$C246,'2012Figures'!$B:$B,"CyToBroker",'2012Figures'!$G:$G,"P1",'2012Figures'!$E:$E,$B$1)</f>
        <v>0</v>
      </c>
      <c r="R246" s="46" t="str">
        <f t="shared" si="28"/>
        <v/>
      </c>
      <c r="S246" s="46" t="str">
        <f t="shared" si="28"/>
        <v/>
      </c>
      <c r="T246" s="46" t="str">
        <f t="shared" si="28"/>
        <v/>
      </c>
      <c r="U246" s="46" t="str">
        <f t="shared" si="28"/>
        <v/>
      </c>
      <c r="V246" s="46" t="str">
        <f t="shared" si="28"/>
        <v/>
      </c>
    </row>
    <row r="247" spans="1:22" x14ac:dyDescent="0.2">
      <c r="A247" s="1">
        <v>126</v>
      </c>
      <c r="B247" s="1" t="s">
        <v>113</v>
      </c>
      <c r="D247" s="29">
        <f>SUMIFS('2013Figures'!$J:$J,'2013Figures'!$C:$C,$A247,'2013Figures'!$I:$I,"",'2013Figures'!$E:$E,$B$1)</f>
        <v>0</v>
      </c>
      <c r="E247" s="9">
        <f>SUMIFS('2013Figures'!$J:$J,'2013Figures'!$C:$C,$A247,'2013Figures'!$I:$I,"",'2013Figures'!$B:$B,"BrokerToCy",'2013Figures'!$G:$G,"E1",'2013Figures'!$E:$E,$B$1)</f>
        <v>0</v>
      </c>
      <c r="F247" s="9">
        <f>SUMIFS('2013Figures'!$J:$J,'2013Figures'!$C:$C,$A247,'2013Figures'!$I:$I,"",'2013Figures'!$B:$B,"BrokerToCy",'2013Figures'!$G:$G,"P1",'2013Figures'!$E:$E,$B$1)</f>
        <v>0</v>
      </c>
      <c r="G247" s="9">
        <f>SUMIFS('2013Figures'!$J:$J,'2013Figures'!$C:$C,$A247,'2013Figures'!$I:$I,"",'2013Figures'!$B:$B,"CyToBroker",'2013Figures'!$G:$G,"E1",'2013Figures'!$E:$E,$B$1)</f>
        <v>0</v>
      </c>
      <c r="H247" s="9">
        <f>SUMIFS('2013Figures'!$J:$J,'2013Figures'!$C:$C,$A247,'2013Figures'!$I:$I,"",'2013Figures'!$B:$B,"CyToBroker",'2013Figures'!$G:$G,"P1",'2013Figures'!$E:$E,$B$1)</f>
        <v>0</v>
      </c>
      <c r="J247" s="8" t="s">
        <v>131</v>
      </c>
      <c r="L247" s="42">
        <f>SUMIFS('2012Figures'!$J:$J,'2012Figures'!$C:$C,$A247,'2012Figures'!$I:$I,"",'2012Figures'!$E:$E,$B$1)</f>
        <v>0</v>
      </c>
      <c r="M247" s="52">
        <f>SUMIFS('2012Figures'!$J:$J,'2012Figures'!$C:$C,$A247,'2012Figures'!$I:$I,"",'2012Figures'!$B:$B,"BrokerToCy",'2012Figures'!$G:$G,"E1",'2012Figures'!$E:$E,$B$1)</f>
        <v>0</v>
      </c>
      <c r="N247" s="52">
        <f>SUMIFS('2012Figures'!$J:$J,'2012Figures'!$C:$C,$A247,'2012Figures'!$I:$I,"",'2012Figures'!$B:$B,"BrokerToCy",'2012Figures'!$G:$G,"P1",'2012Figures'!$E:$E,$B$1)</f>
        <v>0</v>
      </c>
      <c r="O247" s="52">
        <f>SUMIFS('2012Figures'!$J:$J,'2012Figures'!$C:$C,$A247,'2012Figures'!$I:$I,"",'2012Figures'!$B:$B,"CyToBroker",'2012Figures'!$G:$G,"E1",'2012Figures'!$E:$E,$B$1)</f>
        <v>0</v>
      </c>
      <c r="P247" s="52">
        <f>SUMIFS('2012Figures'!$J:$J,'2012Figures'!$C:$C,$A247,'2012Figures'!$I:$I,"",'2012Figures'!$B:$B,"CyToBroker",'2012Figures'!$G:$G,"P1",'2012Figures'!$E:$E,$B$1)</f>
        <v>0</v>
      </c>
      <c r="R247" s="46" t="str">
        <f t="shared" si="28"/>
        <v/>
      </c>
      <c r="S247" s="46" t="str">
        <f t="shared" si="28"/>
        <v/>
      </c>
      <c r="T247" s="46" t="str">
        <f t="shared" si="28"/>
        <v/>
      </c>
      <c r="U247" s="46" t="str">
        <f t="shared" si="28"/>
        <v/>
      </c>
      <c r="V247" s="46" t="str">
        <f t="shared" si="28"/>
        <v/>
      </c>
    </row>
    <row r="248" spans="1:22" x14ac:dyDescent="0.2">
      <c r="A248" s="21"/>
      <c r="B248" s="21" t="s">
        <v>92</v>
      </c>
      <c r="C248" s="22"/>
      <c r="D248" s="23">
        <f>SUM(E248:H248)</f>
        <v>0</v>
      </c>
      <c r="E248" s="23">
        <f>SUM(E244:E247)</f>
        <v>0</v>
      </c>
      <c r="F248" s="23">
        <f>SUM(F244:F247)</f>
        <v>0</v>
      </c>
      <c r="G248" s="23">
        <f>SUM(G244:G247)</f>
        <v>0</v>
      </c>
      <c r="H248" s="23">
        <f>SUM(H244:H247)</f>
        <v>0</v>
      </c>
      <c r="I248" s="21"/>
      <c r="J248" s="22"/>
      <c r="K248" s="21"/>
      <c r="L248" s="43">
        <f>SUM(M248:P248)</f>
        <v>0</v>
      </c>
      <c r="M248" s="43">
        <f>SUM(M244:M247)</f>
        <v>0</v>
      </c>
      <c r="N248" s="43">
        <f>SUM(N244:N247)</f>
        <v>0</v>
      </c>
      <c r="O248" s="43">
        <f>SUM(O244:O247)</f>
        <v>0</v>
      </c>
      <c r="P248" s="43">
        <f>SUM(P244:P247)</f>
        <v>0</v>
      </c>
      <c r="Q248" s="21"/>
      <c r="R248" s="21"/>
      <c r="S248" s="21"/>
      <c r="T248" s="21"/>
      <c r="U248" s="21"/>
      <c r="V248" s="21"/>
    </row>
    <row r="249" spans="1:22" x14ac:dyDescent="0.2">
      <c r="A249" s="28">
        <v>139</v>
      </c>
      <c r="B249" s="28" t="s">
        <v>167</v>
      </c>
      <c r="C249" s="17" t="s">
        <v>88</v>
      </c>
      <c r="D249" s="18">
        <f>SUMIFS('2013Figures'!$J:$J,'2013Figures'!$C:$C,$A249,'2013Figures'!$E:$E,$B$1)</f>
        <v>0</v>
      </c>
      <c r="E249" s="18">
        <f>SUMIFS('2013Figures'!$J:$J,'2013Figures'!$C:$C,$A249,'2013Figures'!$B:$B,"BrokerToCy",'2013Figures'!$G:$G,"E1",'2013Figures'!$E:$E,$B$1)</f>
        <v>0</v>
      </c>
      <c r="F249" s="18">
        <f>SUMIFS('2013Figures'!$J:$J,'2013Figures'!$C:$C,$A249,'2013Figures'!$B:$B,"BrokerToCy",'2013Figures'!$G:$G,"P1",'2013Figures'!$E:$E,$B$1)</f>
        <v>0</v>
      </c>
      <c r="G249" s="18">
        <f>SUMIFS('2013Figures'!$J:$J,'2013Figures'!$C:$C,$A249,'2013Figures'!$B:$B,"CyToBroker",'2013Figures'!$G:$G,"E1",'2013Figures'!$E:$E,$B$1)</f>
        <v>0</v>
      </c>
      <c r="H249" s="18">
        <f>SUMIFS('2013Figures'!$J:$J,'2013Figures'!$C:$C,$A249,'2013Figures'!$B:$B,"CyToBroker",'2013Figures'!$G:$G,"P1",'2013Figures'!$E:$E,$B$1)</f>
        <v>0</v>
      </c>
      <c r="I249" s="28"/>
      <c r="J249" s="17"/>
      <c r="K249" s="28"/>
      <c r="L249" s="50">
        <f>SUMIFS('2012Figures'!$J:$J,'2012Figures'!$C:$C,$A249,'2012Figures'!$E:$E,$B$1)</f>
        <v>0</v>
      </c>
      <c r="M249" s="50">
        <f>SUMIFS('2012Figures'!$J:$J,'2012Figures'!$C:$C,$A249,'2012Figures'!$B:$B,"BrokerToCy",'2012Figures'!$G:$G,"E1",'2012Figures'!$E:$E,$B$1)</f>
        <v>0</v>
      </c>
      <c r="N249" s="50">
        <f>SUMIFS('2012Figures'!$J:$J,'2012Figures'!$C:$C,$A249,'2012Figures'!$B:$B,"BrokerToCy",'2012Figures'!$G:$G,"P1",'2012Figures'!$E:$E,$B$1)</f>
        <v>0</v>
      </c>
      <c r="O249" s="50">
        <f>SUMIFS('2012Figures'!$J:$J,'2012Figures'!$C:$C,$A249,'2012Figures'!$B:$B,"CyToBroker",'2012Figures'!$G:$G,"E1",'2012Figures'!$E:$E,$B$1)</f>
        <v>0</v>
      </c>
      <c r="P249" s="50">
        <f>SUMIFS('2012Figures'!$J:$J,'2012Figures'!$C:$C,$A249,'2012Figures'!$B:$B,"CyToBroker",'2012Figures'!$G:$G,"P1",'2012Figures'!$E:$E,$B$1)</f>
        <v>0</v>
      </c>
      <c r="Q249" s="28"/>
      <c r="R249" s="46" t="str">
        <f t="shared" si="28"/>
        <v/>
      </c>
      <c r="S249" s="46" t="str">
        <f t="shared" si="28"/>
        <v/>
      </c>
      <c r="T249" s="46" t="str">
        <f t="shared" si="28"/>
        <v/>
      </c>
      <c r="U249" s="46" t="str">
        <f t="shared" si="28"/>
        <v/>
      </c>
      <c r="V249" s="46" t="str">
        <f t="shared" si="28"/>
        <v/>
      </c>
    </row>
    <row r="250" spans="1:22" x14ac:dyDescent="0.2">
      <c r="A250" s="1">
        <v>139</v>
      </c>
      <c r="B250" s="1" t="s">
        <v>167</v>
      </c>
      <c r="C250" s="8">
        <v>2</v>
      </c>
      <c r="D250" s="29">
        <f>SUMIFS('2013Figures'!$J:$J,'2013Figures'!$C:$C,$A250,'2013Figures'!$H:$H,$B250,'2013Figures'!$I:$I,$C250,'2013Figures'!$E:$E,$B$1)</f>
        <v>0</v>
      </c>
      <c r="E250" s="9">
        <f>SUMIFS('2013Figures'!$J:$J,'2013Figures'!$C:$C,$A250,'2013Figures'!$H:$H,$B250,'2013Figures'!$I:$I,$C250,'2013Figures'!$B:$B,"BrokerToCy",'2013Figures'!$G:$G,"E1",'2013Figures'!$E:$E,$B$1)</f>
        <v>0</v>
      </c>
      <c r="F250" s="9">
        <f>SUMIFS('2013Figures'!$J:$J,'2013Figures'!$C:$C,$A250,'2013Figures'!$H:$H,$B250,'2013Figures'!$I:$I,$C250,'2013Figures'!$B:$B,"BrokerToCy",'2013Figures'!$G:$G,"P1",'2013Figures'!$E:$E,$B$1)</f>
        <v>0</v>
      </c>
      <c r="G250" s="9">
        <f>SUMIFS('2013Figures'!$J:$J,'2013Figures'!$C:$C,$A250,'2013Figures'!$H:$H,$B250,'2013Figures'!$I:$I,$C250,'2013Figures'!$B:$B,"CyToBroker",'2013Figures'!$G:$G,"E1",'2013Figures'!$E:$E,$B$1)</f>
        <v>0</v>
      </c>
      <c r="H250" s="9">
        <f>SUMIFS('2013Figures'!$J:$J,'2013Figures'!$C:$C,$A250,'2013Figures'!$H:$H,$B250,'2013Figures'!$I:$I,$C250,'2013Figures'!$B:$B,"CyToBroker",'2013Figures'!$G:$G,"P1",'2013Figures'!$E:$E,$B$1)</f>
        <v>0</v>
      </c>
      <c r="I250" s="30"/>
      <c r="J250" s="31">
        <v>201502</v>
      </c>
      <c r="K250" s="30"/>
      <c r="L250" s="42">
        <f>SUMIFS('2012Figures'!$J:$J,'2012Figures'!$C:$C,$A250,'2012Figures'!$H:$H,$B250,'2012Figures'!$I:$I,$C250,'2012Figures'!$E:$E,$B$1)</f>
        <v>0</v>
      </c>
      <c r="M250" s="52">
        <f>SUMIFS('2012Figures'!$J:$J,'2012Figures'!$C:$C,$A250,'2012Figures'!$H:$H,$B250,'2012Figures'!$I:$I,$C250,'2012Figures'!$B:$B,"BrokerToCy",'2012Figures'!$G:$G,"E1",'2012Figures'!$E:$E,$B$1)</f>
        <v>0</v>
      </c>
      <c r="N250" s="52">
        <f>SUMIFS('2012Figures'!$J:$J,'2012Figures'!$C:$C,$A250,'2012Figures'!$H:$H,$B250,'2012Figures'!$I:$I,$C250,'2012Figures'!$B:$B,"BrokerToCy",'2012Figures'!$G:$G,"P1",'2012Figures'!$E:$E,$B$1)</f>
        <v>0</v>
      </c>
      <c r="O250" s="52">
        <f>SUMIFS('2012Figures'!$J:$J,'2012Figures'!$C:$C,$A250,'2012Figures'!$H:$H,$B250,'2012Figures'!$I:$I,$C250,'2012Figures'!$B:$B,"CyToBroker",'2012Figures'!$G:$G,"E1",'2012Figures'!$E:$E,$B$1)</f>
        <v>0</v>
      </c>
      <c r="P250" s="52">
        <f>SUMIFS('2012Figures'!$J:$J,'2012Figures'!$C:$C,$A250,'2012Figures'!$H:$H,$B250,'2012Figures'!$I:$I,$C250,'2012Figures'!$B:$B,"CyToBroker",'2012Figures'!$G:$G,"P1",'2012Figures'!$E:$E,$B$1)</f>
        <v>0</v>
      </c>
      <c r="Q250" s="30"/>
      <c r="R250" s="46" t="str">
        <f t="shared" si="28"/>
        <v/>
      </c>
      <c r="S250" s="46" t="str">
        <f t="shared" si="28"/>
        <v/>
      </c>
      <c r="T250" s="46" t="str">
        <f t="shared" si="28"/>
        <v/>
      </c>
      <c r="U250" s="46" t="str">
        <f t="shared" si="28"/>
        <v/>
      </c>
      <c r="V250" s="46" t="str">
        <f t="shared" si="28"/>
        <v/>
      </c>
    </row>
    <row r="251" spans="1:22" x14ac:dyDescent="0.2">
      <c r="A251" s="1">
        <v>139</v>
      </c>
      <c r="B251" s="1" t="s">
        <v>167</v>
      </c>
      <c r="C251" s="8">
        <v>1</v>
      </c>
      <c r="D251" s="29">
        <f>SUMIFS('2013Figures'!$J:$J,'2013Figures'!$C:$C,$A251,'2013Figures'!$H:$H,$B251,'2013Figures'!$I:$I,$C251,'2013Figures'!$E:$E,$B$1)</f>
        <v>0</v>
      </c>
      <c r="E251" s="9">
        <f>SUMIFS('2013Figures'!$J:$J,'2013Figures'!$C:$C,$A251,'2013Figures'!$H:$H,$B251,'2013Figures'!$I:$I,$C251,'2013Figures'!$B:$B,"BrokerToCy",'2013Figures'!$G:$G,"E1",'2013Figures'!$E:$E,$B$1)</f>
        <v>0</v>
      </c>
      <c r="F251" s="9">
        <f>SUMIFS('2013Figures'!$J:$J,'2013Figures'!$C:$C,$A251,'2013Figures'!$H:$H,$B251,'2013Figures'!$I:$I,$C251,'2013Figures'!$B:$B,"BrokerToCy",'2013Figures'!$G:$G,"P1",'2013Figures'!$E:$E,$B$1)</f>
        <v>0</v>
      </c>
      <c r="G251" s="9">
        <f>SUMIFS('2013Figures'!$J:$J,'2013Figures'!$C:$C,$A251,'2013Figures'!$H:$H,$B251,'2013Figures'!$I:$I,$C251,'2013Figures'!$B:$B,"CyToBroker",'2013Figures'!$G:$G,"E1",'2013Figures'!$E:$E,$B$1)</f>
        <v>0</v>
      </c>
      <c r="H251" s="9">
        <f>SUMIFS('2013Figures'!$J:$J,'2013Figures'!$C:$C,$A251,'2013Figures'!$H:$H,$B251,'2013Figures'!$I:$I,$C251,'2013Figures'!$B:$B,"CyToBroker",'2013Figures'!$G:$G,"P1",'2013Figures'!$E:$E,$B$1)</f>
        <v>0</v>
      </c>
      <c r="J251" s="31">
        <v>201501</v>
      </c>
      <c r="L251" s="42">
        <f>SUMIFS('2012Figures'!$J:$J,'2012Figures'!$C:$C,$A251,'2012Figures'!$H:$H,$B251,'2012Figures'!$I:$I,$C251,'2012Figures'!$E:$E,$B$1)</f>
        <v>0</v>
      </c>
      <c r="M251" s="52">
        <f>SUMIFS('2012Figures'!$J:$J,'2012Figures'!$C:$C,$A251,'2012Figures'!$H:$H,$B251,'2012Figures'!$I:$I,$C251,'2012Figures'!$B:$B,"BrokerToCy",'2012Figures'!$G:$G,"E1",'2012Figures'!$E:$E,$B$1)</f>
        <v>0</v>
      </c>
      <c r="N251" s="52">
        <f>SUMIFS('2012Figures'!$J:$J,'2012Figures'!$C:$C,$A251,'2012Figures'!$H:$H,$B251,'2012Figures'!$I:$I,$C251,'2012Figures'!$B:$B,"BrokerToCy",'2012Figures'!$G:$G,"P1",'2012Figures'!$E:$E,$B$1)</f>
        <v>0</v>
      </c>
      <c r="O251" s="52">
        <f>SUMIFS('2012Figures'!$J:$J,'2012Figures'!$C:$C,$A251,'2012Figures'!$H:$H,$B251,'2012Figures'!$I:$I,$C251,'2012Figures'!$B:$B,"CyToBroker",'2012Figures'!$G:$G,"E1",'2012Figures'!$E:$E,$B$1)</f>
        <v>0</v>
      </c>
      <c r="P251" s="52">
        <f>SUMIFS('2012Figures'!$J:$J,'2012Figures'!$C:$C,$A251,'2012Figures'!$H:$H,$B251,'2012Figures'!$I:$I,$C251,'2012Figures'!$B:$B,"CyToBroker",'2012Figures'!$G:$G,"P1",'2012Figures'!$E:$E,$B$1)</f>
        <v>0</v>
      </c>
      <c r="R251" s="46" t="str">
        <f t="shared" si="28"/>
        <v/>
      </c>
      <c r="S251" s="46" t="str">
        <f t="shared" si="28"/>
        <v/>
      </c>
      <c r="T251" s="46" t="str">
        <f t="shared" si="28"/>
        <v/>
      </c>
      <c r="U251" s="46" t="str">
        <f t="shared" si="28"/>
        <v/>
      </c>
      <c r="V251" s="46" t="str">
        <f t="shared" si="28"/>
        <v/>
      </c>
    </row>
    <row r="252" spans="1:22" x14ac:dyDescent="0.2">
      <c r="A252" s="1">
        <v>139</v>
      </c>
      <c r="B252" s="1" t="s">
        <v>167</v>
      </c>
      <c r="D252" s="29">
        <f>SUMIFS('2013Figures'!$J:$J,'2013Figures'!$C:$C,$A252,'2013Figures'!$I:$I,"",'2013Figures'!$E:$E,$B$1)</f>
        <v>0</v>
      </c>
      <c r="E252" s="9">
        <f>SUMIFS('2013Figures'!$J:$J,'2013Figures'!$C:$C,$A252,'2013Figures'!$I:$I,"",'2013Figures'!$B:$B,"BrokerToCy",'2013Figures'!$G:$G,"E1",'2013Figures'!$E:$E,$B$1)</f>
        <v>0</v>
      </c>
      <c r="F252" s="9">
        <f>SUMIFS('2013Figures'!$J:$J,'2013Figures'!$C:$C,$A252,'2013Figures'!$I:$I,"",'2013Figures'!$B:$B,"BrokerToCy",'2013Figures'!$G:$G,"P1",'2013Figures'!$E:$E,$B$1)</f>
        <v>0</v>
      </c>
      <c r="G252" s="9">
        <f>SUMIFS('2013Figures'!$J:$J,'2013Figures'!$C:$C,$A252,'2013Figures'!$I:$I,"",'2013Figures'!$B:$B,"CyToBroker",'2013Figures'!$G:$G,"E1",'2013Figures'!$E:$E,$B$1)</f>
        <v>0</v>
      </c>
      <c r="H252" s="9">
        <f>SUMIFS('2013Figures'!$J:$J,'2013Figures'!$C:$C,$A252,'2013Figures'!$I:$I,"",'2013Figures'!$B:$B,"CyToBroker",'2013Figures'!$G:$G,"P1",'2013Figures'!$E:$E,$B$1)</f>
        <v>0</v>
      </c>
      <c r="J252" s="8" t="s">
        <v>131</v>
      </c>
      <c r="L252" s="42">
        <f>SUMIFS('2012Figures'!$J:$J,'2012Figures'!$C:$C,$A252,'2012Figures'!$I:$I,"",'2012Figures'!$E:$E,$B$1)</f>
        <v>0</v>
      </c>
      <c r="M252" s="52">
        <f>SUMIFS('2012Figures'!$J:$J,'2012Figures'!$C:$C,$A252,'2012Figures'!$I:$I,"",'2012Figures'!$B:$B,"BrokerToCy",'2012Figures'!$G:$G,"E1",'2012Figures'!$E:$E,$B$1)</f>
        <v>0</v>
      </c>
      <c r="N252" s="52">
        <f>SUMIFS('2012Figures'!$J:$J,'2012Figures'!$C:$C,$A252,'2012Figures'!$I:$I,"",'2012Figures'!$B:$B,"BrokerToCy",'2012Figures'!$G:$G,"P1",'2012Figures'!$E:$E,$B$1)</f>
        <v>0</v>
      </c>
      <c r="O252" s="52">
        <f>SUMIFS('2012Figures'!$J:$J,'2012Figures'!$C:$C,$A252,'2012Figures'!$I:$I,"",'2012Figures'!$B:$B,"CyToBroker",'2012Figures'!$G:$G,"E1",'2012Figures'!$E:$E,$B$1)</f>
        <v>0</v>
      </c>
      <c r="P252" s="52">
        <f>SUMIFS('2012Figures'!$J:$J,'2012Figures'!$C:$C,$A252,'2012Figures'!$I:$I,"",'2012Figures'!$B:$B,"CyToBroker",'2012Figures'!$G:$G,"P1",'2012Figures'!$E:$E,$B$1)</f>
        <v>0</v>
      </c>
      <c r="R252" s="46" t="str">
        <f t="shared" si="28"/>
        <v/>
      </c>
      <c r="S252" s="46" t="str">
        <f t="shared" si="28"/>
        <v/>
      </c>
      <c r="T252" s="46" t="str">
        <f t="shared" si="28"/>
        <v/>
      </c>
      <c r="U252" s="46" t="str">
        <f t="shared" si="28"/>
        <v/>
      </c>
      <c r="V252" s="46" t="str">
        <f t="shared" si="28"/>
        <v/>
      </c>
    </row>
    <row r="253" spans="1:22" x14ac:dyDescent="0.2">
      <c r="A253" s="21"/>
      <c r="B253" s="21" t="s">
        <v>92</v>
      </c>
      <c r="C253" s="22"/>
      <c r="D253" s="23">
        <f>SUM(E253:H253)</f>
        <v>0</v>
      </c>
      <c r="E253" s="23">
        <f>SUM(E250:E252)</f>
        <v>0</v>
      </c>
      <c r="F253" s="23">
        <f>SUM(F250:F252)</f>
        <v>0</v>
      </c>
      <c r="G253" s="23">
        <f>SUM(G250:G252)</f>
        <v>0</v>
      </c>
      <c r="H253" s="23">
        <f>SUM(H250:H252)</f>
        <v>0</v>
      </c>
      <c r="I253" s="21"/>
      <c r="J253" s="22"/>
      <c r="K253" s="21"/>
      <c r="L253" s="43">
        <f>SUM(M253:P253)</f>
        <v>0</v>
      </c>
      <c r="M253" s="43">
        <f>SUM(M250:M252)</f>
        <v>0</v>
      </c>
      <c r="N253" s="43">
        <f>SUM(N250:N252)</f>
        <v>0</v>
      </c>
      <c r="O253" s="43">
        <f>SUM(O250:O252)</f>
        <v>0</v>
      </c>
      <c r="P253" s="43">
        <f>SUM(P250:P252)</f>
        <v>0</v>
      </c>
      <c r="Q253" s="21"/>
      <c r="R253" s="21"/>
      <c r="S253" s="21"/>
      <c r="T253" s="21"/>
      <c r="U253" s="21"/>
      <c r="V253" s="21"/>
    </row>
    <row r="254" spans="1:22" x14ac:dyDescent="0.2">
      <c r="A254" s="28">
        <v>140</v>
      </c>
      <c r="B254" s="28" t="s">
        <v>114</v>
      </c>
      <c r="C254" s="17" t="s">
        <v>88</v>
      </c>
      <c r="D254" s="18">
        <f>SUMIFS('2013Figures'!$J:$J,'2013Figures'!$C:$C,$A254,'2013Figures'!$E:$E,$B$1)</f>
        <v>0</v>
      </c>
      <c r="E254" s="18">
        <f>SUMIFS('2013Figures'!$J:$J,'2013Figures'!$C:$C,$A254,'2013Figures'!$B:$B,"BrokerToCy",'2013Figures'!$G:$G,"E1",'2013Figures'!$E:$E,$B$1)</f>
        <v>0</v>
      </c>
      <c r="F254" s="18">
        <f>SUMIFS('2013Figures'!$J:$J,'2013Figures'!$C:$C,$A254,'2013Figures'!$B:$B,"BrokerToCy",'2013Figures'!$G:$G,"P1",'2013Figures'!$E:$E,$B$1)</f>
        <v>0</v>
      </c>
      <c r="G254" s="18">
        <f>SUMIFS('2013Figures'!$J:$J,'2013Figures'!$C:$C,$A254,'2013Figures'!$B:$B,"CyToBroker",'2013Figures'!$G:$G,"E1",'2013Figures'!$E:$E,$B$1)</f>
        <v>0</v>
      </c>
      <c r="H254" s="18">
        <f>SUMIFS('2013Figures'!$J:$J,'2013Figures'!$C:$C,$A254,'2013Figures'!$B:$B,"CyToBroker",'2013Figures'!$G:$G,"P1",'2013Figures'!$E:$E,$B$1)</f>
        <v>0</v>
      </c>
      <c r="I254" s="28"/>
      <c r="J254" s="17"/>
      <c r="K254" s="28"/>
      <c r="L254" s="50">
        <f>SUMIFS('2012Figures'!$J:$J,'2012Figures'!$C:$C,$A254,'2012Figures'!$E:$E,$B$1)</f>
        <v>0</v>
      </c>
      <c r="M254" s="50">
        <f>SUMIFS('2012Figures'!$J:$J,'2012Figures'!$C:$C,$A254,'2012Figures'!$B:$B,"BrokerToCy",'2012Figures'!$G:$G,"E1",'2012Figures'!$E:$E,$B$1)</f>
        <v>0</v>
      </c>
      <c r="N254" s="50">
        <f>SUMIFS('2012Figures'!$J:$J,'2012Figures'!$C:$C,$A254,'2012Figures'!$B:$B,"BrokerToCy",'2012Figures'!$G:$G,"P1",'2012Figures'!$E:$E,$B$1)</f>
        <v>0</v>
      </c>
      <c r="O254" s="50">
        <f>SUMIFS('2012Figures'!$J:$J,'2012Figures'!$C:$C,$A254,'2012Figures'!$B:$B,"CyToBroker",'2012Figures'!$G:$G,"E1",'2012Figures'!$E:$E,$B$1)</f>
        <v>0</v>
      </c>
      <c r="P254" s="50">
        <f>SUMIFS('2012Figures'!$J:$J,'2012Figures'!$C:$C,$A254,'2012Figures'!$B:$B,"CyToBroker",'2012Figures'!$G:$G,"P1",'2012Figures'!$E:$E,$B$1)</f>
        <v>0</v>
      </c>
      <c r="Q254" s="28"/>
      <c r="R254" s="46" t="str">
        <f t="shared" si="28"/>
        <v/>
      </c>
      <c r="S254" s="46" t="str">
        <f t="shared" si="28"/>
        <v/>
      </c>
      <c r="T254" s="46" t="str">
        <f t="shared" si="28"/>
        <v/>
      </c>
      <c r="U254" s="46" t="str">
        <f t="shared" si="28"/>
        <v/>
      </c>
      <c r="V254" s="46" t="str">
        <f t="shared" si="28"/>
        <v/>
      </c>
    </row>
    <row r="255" spans="1:22" x14ac:dyDescent="0.2">
      <c r="A255" s="1">
        <v>140</v>
      </c>
      <c r="B255" s="1" t="s">
        <v>114</v>
      </c>
      <c r="C255" s="8">
        <v>2</v>
      </c>
      <c r="D255" s="29">
        <f>SUMIFS('2013Figures'!$J:$J,'2013Figures'!$C:$C,$A255,'2013Figures'!$H:$H,$B255,'2013Figures'!$I:$I,$C255,'2013Figures'!$E:$E,$B$1)</f>
        <v>0</v>
      </c>
      <c r="E255" s="9">
        <f>SUMIFS('2013Figures'!$J:$J,'2013Figures'!$C:$C,$A255,'2013Figures'!$H:$H,$B255,'2013Figures'!$I:$I,$C255,'2013Figures'!$B:$B,"BrokerToCy",'2013Figures'!$G:$G,"E1",'2013Figures'!$E:$E,$B$1)</f>
        <v>0</v>
      </c>
      <c r="F255" s="9">
        <f>SUMIFS('2013Figures'!$J:$J,'2013Figures'!$C:$C,$A255,'2013Figures'!$H:$H,$B255,'2013Figures'!$I:$I,$C255,'2013Figures'!$B:$B,"BrokerToCy",'2013Figures'!$G:$G,"P1",'2013Figures'!$E:$E,$B$1)</f>
        <v>0</v>
      </c>
      <c r="G255" s="9">
        <f>SUMIFS('2013Figures'!$J:$J,'2013Figures'!$C:$C,$A255,'2013Figures'!$H:$H,$B255,'2013Figures'!$I:$I,$C255,'2013Figures'!$B:$B,"CyToBroker",'2013Figures'!$G:$G,"E1",'2013Figures'!$E:$E,$B$1)</f>
        <v>0</v>
      </c>
      <c r="H255" s="9">
        <f>SUMIFS('2013Figures'!$J:$J,'2013Figures'!$C:$C,$A255,'2013Figures'!$H:$H,$B255,'2013Figures'!$I:$I,$C255,'2013Figures'!$B:$B,"CyToBroker",'2013Figures'!$G:$G,"P1",'2013Figures'!$E:$E,$B$1)</f>
        <v>0</v>
      </c>
      <c r="I255" s="30"/>
      <c r="J255" s="31">
        <v>201010</v>
      </c>
      <c r="K255" s="30"/>
      <c r="L255" s="42">
        <f>SUMIFS('2012Figures'!$J:$J,'2012Figures'!$C:$C,$A255,'2012Figures'!$H:$H,$B255,'2012Figures'!$I:$I,$C255,'2012Figures'!$E:$E,$B$1)</f>
        <v>0</v>
      </c>
      <c r="M255" s="52">
        <f>SUMIFS('2012Figures'!$J:$J,'2012Figures'!$C:$C,$A255,'2012Figures'!$H:$H,$B255,'2012Figures'!$I:$I,$C255,'2012Figures'!$B:$B,"BrokerToCy",'2012Figures'!$G:$G,"E1",'2012Figures'!$E:$E,$B$1)</f>
        <v>0</v>
      </c>
      <c r="N255" s="52">
        <f>SUMIFS('2012Figures'!$J:$J,'2012Figures'!$C:$C,$A255,'2012Figures'!$H:$H,$B255,'2012Figures'!$I:$I,$C255,'2012Figures'!$B:$B,"BrokerToCy",'2012Figures'!$G:$G,"P1",'2012Figures'!$E:$E,$B$1)</f>
        <v>0</v>
      </c>
      <c r="O255" s="52">
        <f>SUMIFS('2012Figures'!$J:$J,'2012Figures'!$C:$C,$A255,'2012Figures'!$H:$H,$B255,'2012Figures'!$I:$I,$C255,'2012Figures'!$B:$B,"CyToBroker",'2012Figures'!$G:$G,"E1",'2012Figures'!$E:$E,$B$1)</f>
        <v>0</v>
      </c>
      <c r="P255" s="52">
        <f>SUMIFS('2012Figures'!$J:$J,'2012Figures'!$C:$C,$A255,'2012Figures'!$H:$H,$B255,'2012Figures'!$I:$I,$C255,'2012Figures'!$B:$B,"CyToBroker",'2012Figures'!$G:$G,"P1",'2012Figures'!$E:$E,$B$1)</f>
        <v>0</v>
      </c>
      <c r="Q255" s="30"/>
      <c r="R255" s="46" t="str">
        <f t="shared" si="28"/>
        <v/>
      </c>
      <c r="S255" s="46" t="str">
        <f t="shared" si="28"/>
        <v/>
      </c>
      <c r="T255" s="46" t="str">
        <f t="shared" si="28"/>
        <v/>
      </c>
      <c r="U255" s="46" t="str">
        <f t="shared" si="28"/>
        <v/>
      </c>
      <c r="V255" s="46" t="str">
        <f t="shared" si="28"/>
        <v/>
      </c>
    </row>
    <row r="256" spans="1:22" x14ac:dyDescent="0.2">
      <c r="A256" s="1">
        <v>140</v>
      </c>
      <c r="B256" s="1" t="s">
        <v>114</v>
      </c>
      <c r="C256" s="8">
        <v>1</v>
      </c>
      <c r="D256" s="29">
        <f>SUMIFS('2013Figures'!$J:$J,'2013Figures'!$C:$C,$A256,'2013Figures'!$H:$H,$B256,'2013Figures'!$I:$I,$C256,'2013Figures'!$E:$E,$B$1)</f>
        <v>0</v>
      </c>
      <c r="E256" s="9">
        <f>SUMIFS('2013Figures'!$J:$J,'2013Figures'!$C:$C,$A256,'2013Figures'!$H:$H,$B256,'2013Figures'!$I:$I,$C256,'2013Figures'!$B:$B,"BrokerToCy",'2013Figures'!$G:$G,"E1",'2013Figures'!$E:$E,$B$1)</f>
        <v>0</v>
      </c>
      <c r="F256" s="9">
        <f>SUMIFS('2013Figures'!$J:$J,'2013Figures'!$C:$C,$A256,'2013Figures'!$H:$H,$B256,'2013Figures'!$I:$I,$C256,'2013Figures'!$B:$B,"BrokerToCy",'2013Figures'!$G:$G,"P1",'2013Figures'!$E:$E,$B$1)</f>
        <v>0</v>
      </c>
      <c r="G256" s="9">
        <f>SUMIFS('2013Figures'!$J:$J,'2013Figures'!$C:$C,$A256,'2013Figures'!$H:$H,$B256,'2013Figures'!$I:$I,$C256,'2013Figures'!$B:$B,"CyToBroker",'2013Figures'!$G:$G,"E1",'2013Figures'!$E:$E,$B$1)</f>
        <v>0</v>
      </c>
      <c r="H256" s="9">
        <f>SUMIFS('2013Figures'!$J:$J,'2013Figures'!$C:$C,$A256,'2013Figures'!$H:$H,$B256,'2013Figures'!$I:$I,$C256,'2013Figures'!$B:$B,"CyToBroker",'2013Figures'!$G:$G,"P1",'2013Figures'!$E:$E,$B$1)</f>
        <v>0</v>
      </c>
      <c r="J256" s="8" t="s">
        <v>131</v>
      </c>
      <c r="L256" s="42">
        <f>SUMIFS('2012Figures'!$J:$J,'2012Figures'!$C:$C,$A256,'2012Figures'!$H:$H,$B256,'2012Figures'!$I:$I,$C256,'2012Figures'!$E:$E,$B$1)</f>
        <v>0</v>
      </c>
      <c r="M256" s="52">
        <f>SUMIFS('2012Figures'!$J:$J,'2012Figures'!$C:$C,$A256,'2012Figures'!$H:$H,$B256,'2012Figures'!$I:$I,$C256,'2012Figures'!$B:$B,"BrokerToCy",'2012Figures'!$G:$G,"E1",'2012Figures'!$E:$E,$B$1)</f>
        <v>0</v>
      </c>
      <c r="N256" s="52">
        <f>SUMIFS('2012Figures'!$J:$J,'2012Figures'!$C:$C,$A256,'2012Figures'!$H:$H,$B256,'2012Figures'!$I:$I,$C256,'2012Figures'!$B:$B,"BrokerToCy",'2012Figures'!$G:$G,"P1",'2012Figures'!$E:$E,$B$1)</f>
        <v>0</v>
      </c>
      <c r="O256" s="52">
        <f>SUMIFS('2012Figures'!$J:$J,'2012Figures'!$C:$C,$A256,'2012Figures'!$H:$H,$B256,'2012Figures'!$I:$I,$C256,'2012Figures'!$B:$B,"CyToBroker",'2012Figures'!$G:$G,"E1",'2012Figures'!$E:$E,$B$1)</f>
        <v>0</v>
      </c>
      <c r="P256" s="52">
        <f>SUMIFS('2012Figures'!$J:$J,'2012Figures'!$C:$C,$A256,'2012Figures'!$H:$H,$B256,'2012Figures'!$I:$I,$C256,'2012Figures'!$B:$B,"CyToBroker",'2012Figures'!$G:$G,"P1",'2012Figures'!$E:$E,$B$1)</f>
        <v>0</v>
      </c>
      <c r="R256" s="46" t="str">
        <f t="shared" si="28"/>
        <v/>
      </c>
      <c r="S256" s="46" t="str">
        <f t="shared" si="28"/>
        <v/>
      </c>
      <c r="T256" s="46" t="str">
        <f t="shared" si="28"/>
        <v/>
      </c>
      <c r="U256" s="46" t="str">
        <f t="shared" si="28"/>
        <v/>
      </c>
      <c r="V256" s="46" t="str">
        <f t="shared" si="28"/>
        <v/>
      </c>
    </row>
    <row r="257" spans="1:22" x14ac:dyDescent="0.2">
      <c r="A257" s="1">
        <v>140</v>
      </c>
      <c r="B257" s="1" t="s">
        <v>114</v>
      </c>
      <c r="D257" s="29">
        <f>SUMIFS('2013Figures'!$J:$J,'2013Figures'!$C:$C,$A257,'2013Figures'!$I:$I,"",'2013Figures'!$E:$E,$B$1)</f>
        <v>0</v>
      </c>
      <c r="E257" s="9">
        <f>SUMIFS('2013Figures'!$J:$J,'2013Figures'!$C:$C,$A257,'2013Figures'!$I:$I,"",'2013Figures'!$B:$B,"BrokerToCy",'2013Figures'!$G:$G,"E1",'2013Figures'!$E:$E,$B$1)</f>
        <v>0</v>
      </c>
      <c r="F257" s="9">
        <f>SUMIFS('2013Figures'!$J:$J,'2013Figures'!$C:$C,$A257,'2013Figures'!$I:$I,"",'2013Figures'!$B:$B,"BrokerToCy",'2013Figures'!$G:$G,"P1",'2013Figures'!$E:$E,$B$1)</f>
        <v>0</v>
      </c>
      <c r="G257" s="9">
        <f>SUMIFS('2013Figures'!$J:$J,'2013Figures'!$C:$C,$A257,'2013Figures'!$I:$I,"",'2013Figures'!$B:$B,"CyToBroker",'2013Figures'!$G:$G,"E1",'2013Figures'!$E:$E,$B$1)</f>
        <v>0</v>
      </c>
      <c r="H257" s="9">
        <f>SUMIFS('2013Figures'!$J:$J,'2013Figures'!$C:$C,$A257,'2013Figures'!$I:$I,"",'2013Figures'!$B:$B,"CyToBroker",'2013Figures'!$G:$G,"P1",'2013Figures'!$E:$E,$B$1)</f>
        <v>0</v>
      </c>
      <c r="J257" s="8" t="s">
        <v>131</v>
      </c>
      <c r="L257" s="42">
        <f>SUMIFS('2012Figures'!$J:$J,'2012Figures'!$C:$C,$A257,'2012Figures'!$I:$I,"",'2012Figures'!$E:$E,$B$1)</f>
        <v>0</v>
      </c>
      <c r="M257" s="52">
        <f>SUMIFS('2012Figures'!$J:$J,'2012Figures'!$C:$C,$A257,'2012Figures'!$I:$I,"",'2012Figures'!$B:$B,"BrokerToCy",'2012Figures'!$G:$G,"E1",'2012Figures'!$E:$E,$B$1)</f>
        <v>0</v>
      </c>
      <c r="N257" s="52">
        <f>SUMIFS('2012Figures'!$J:$J,'2012Figures'!$C:$C,$A257,'2012Figures'!$I:$I,"",'2012Figures'!$B:$B,"BrokerToCy",'2012Figures'!$G:$G,"P1",'2012Figures'!$E:$E,$B$1)</f>
        <v>0</v>
      </c>
      <c r="O257" s="52">
        <f>SUMIFS('2012Figures'!$J:$J,'2012Figures'!$C:$C,$A257,'2012Figures'!$I:$I,"",'2012Figures'!$B:$B,"CyToBroker",'2012Figures'!$G:$G,"E1",'2012Figures'!$E:$E,$B$1)</f>
        <v>0</v>
      </c>
      <c r="P257" s="52">
        <f>SUMIFS('2012Figures'!$J:$J,'2012Figures'!$C:$C,$A257,'2012Figures'!$I:$I,"",'2012Figures'!$B:$B,"CyToBroker",'2012Figures'!$G:$G,"P1",'2012Figures'!$E:$E,$B$1)</f>
        <v>0</v>
      </c>
      <c r="R257" s="46" t="str">
        <f t="shared" si="28"/>
        <v/>
      </c>
      <c r="S257" s="46" t="str">
        <f t="shared" si="28"/>
        <v/>
      </c>
      <c r="T257" s="46" t="str">
        <f t="shared" si="28"/>
        <v/>
      </c>
      <c r="U257" s="46" t="str">
        <f t="shared" si="28"/>
        <v/>
      </c>
      <c r="V257" s="46" t="str">
        <f t="shared" si="28"/>
        <v/>
      </c>
    </row>
    <row r="258" spans="1:22" x14ac:dyDescent="0.2">
      <c r="A258" s="21"/>
      <c r="B258" s="21" t="s">
        <v>92</v>
      </c>
      <c r="C258" s="22"/>
      <c r="D258" s="23">
        <f>SUM(E258:H258)</f>
        <v>0</v>
      </c>
      <c r="E258" s="23">
        <f>SUM(E255:E257)</f>
        <v>0</v>
      </c>
      <c r="F258" s="23">
        <f>SUM(F255:F257)</f>
        <v>0</v>
      </c>
      <c r="G258" s="23">
        <f>SUM(G255:G257)</f>
        <v>0</v>
      </c>
      <c r="H258" s="23">
        <f>SUM(H255:H257)</f>
        <v>0</v>
      </c>
      <c r="I258" s="21"/>
      <c r="J258" s="22"/>
      <c r="K258" s="21"/>
      <c r="L258" s="43">
        <f>SUM(M258:P258)</f>
        <v>0</v>
      </c>
      <c r="M258" s="43">
        <f>SUM(M255:M257)</f>
        <v>0</v>
      </c>
      <c r="N258" s="43">
        <f>SUM(N255:N257)</f>
        <v>0</v>
      </c>
      <c r="O258" s="43">
        <f>SUM(O255:O257)</f>
        <v>0</v>
      </c>
      <c r="P258" s="43">
        <f>SUM(P255:P257)</f>
        <v>0</v>
      </c>
      <c r="Q258" s="21"/>
      <c r="R258" s="21"/>
      <c r="S258" s="21"/>
      <c r="T258" s="21"/>
      <c r="U258" s="21"/>
      <c r="V258" s="21"/>
    </row>
    <row r="259" spans="1:22" x14ac:dyDescent="0.2">
      <c r="A259" s="28">
        <v>202</v>
      </c>
      <c r="B259" s="28" t="s">
        <v>40</v>
      </c>
      <c r="C259" s="17" t="s">
        <v>88</v>
      </c>
      <c r="D259" s="18">
        <f>SUMIFS('2013Figures'!$J:$J,'2013Figures'!$C:$C,$A259,'2013Figures'!$E:$E,$B$1)</f>
        <v>2913</v>
      </c>
      <c r="E259" s="18">
        <f>SUMIFS('2013Figures'!$J:$J,'2013Figures'!$C:$C,$A259,'2013Figures'!$B:$B,"BrokerToCy",'2013Figures'!$G:$G,"E1",'2013Figures'!$E:$E,$B$1)</f>
        <v>2913</v>
      </c>
      <c r="F259" s="18">
        <f>SUMIFS('2013Figures'!$J:$J,'2013Figures'!$C:$C,$A259,'2013Figures'!$B:$B,"BrokerToCy",'2013Figures'!$G:$G,"P1",'2013Figures'!$E:$E,$B$1)</f>
        <v>0</v>
      </c>
      <c r="G259" s="18">
        <f>SUMIFS('2013Figures'!$J:$J,'2013Figures'!$C:$C,$A259,'2013Figures'!$B:$B,"CyToBroker",'2013Figures'!$G:$G,"E1",'2013Figures'!$E:$E,$B$1)</f>
        <v>0</v>
      </c>
      <c r="H259" s="18">
        <f>SUMIFS('2013Figures'!$J:$J,'2013Figures'!$C:$C,$A259,'2013Figures'!$B:$B,"CyToBroker",'2013Figures'!$G:$G,"P1",'2013Figures'!$E:$E,$B$1)</f>
        <v>0</v>
      </c>
      <c r="I259" s="28"/>
      <c r="J259" s="17"/>
      <c r="K259" s="28"/>
      <c r="L259" s="50">
        <f>SUMIFS('2012Figures'!$J:$J,'2012Figures'!$C:$C,$A259,'2012Figures'!$E:$E,$B$1)</f>
        <v>4074</v>
      </c>
      <c r="M259" s="50">
        <f>SUMIFS('2012Figures'!$J:$J,'2012Figures'!$C:$C,$A259,'2012Figures'!$B:$B,"BrokerToCy",'2012Figures'!$G:$G,"E1",'2012Figures'!$E:$E,$B$1)</f>
        <v>4074</v>
      </c>
      <c r="N259" s="50">
        <f>SUMIFS('2012Figures'!$J:$J,'2012Figures'!$C:$C,$A259,'2012Figures'!$B:$B,"BrokerToCy",'2012Figures'!$G:$G,"P1",'2012Figures'!$E:$E,$B$1)</f>
        <v>0</v>
      </c>
      <c r="O259" s="50">
        <f>SUMIFS('2012Figures'!$J:$J,'2012Figures'!$C:$C,$A259,'2012Figures'!$B:$B,"CyToBroker",'2012Figures'!$G:$G,"E1",'2012Figures'!$E:$E,$B$1)</f>
        <v>0</v>
      </c>
      <c r="P259" s="50">
        <f>SUMIFS('2012Figures'!$J:$J,'2012Figures'!$C:$C,$A259,'2012Figures'!$B:$B,"CyToBroker",'2012Figures'!$G:$G,"P1",'2012Figures'!$E:$E,$B$1)</f>
        <v>0</v>
      </c>
      <c r="Q259" s="28"/>
      <c r="R259" s="46">
        <f t="shared" si="28"/>
        <v>-0.28000000000000003</v>
      </c>
      <c r="S259" s="46">
        <f t="shared" si="28"/>
        <v>-0.28000000000000003</v>
      </c>
      <c r="T259" s="46" t="str">
        <f t="shared" si="28"/>
        <v/>
      </c>
      <c r="U259" s="46" t="str">
        <f t="shared" si="28"/>
        <v/>
      </c>
      <c r="V259" s="46" t="str">
        <f t="shared" si="28"/>
        <v/>
      </c>
    </row>
    <row r="260" spans="1:22" x14ac:dyDescent="0.2">
      <c r="A260" s="1">
        <v>202</v>
      </c>
      <c r="B260" s="1" t="s">
        <v>40</v>
      </c>
      <c r="C260" s="8">
        <v>5</v>
      </c>
      <c r="D260" s="29">
        <f>SUMIFS('2013Figures'!$J:$J,'2013Figures'!$C:$C,$A260,'2013Figures'!$H:$H,$B260,'2013Figures'!$I:$I,$C260,'2013Figures'!$E:$E,$B$1)</f>
        <v>0</v>
      </c>
      <c r="E260" s="9">
        <f>SUMIFS('2013Figures'!$J:$J,'2013Figures'!$C:$C,$A260,'2013Figures'!$H:$H,$B260,'2013Figures'!$I:$I,$C260,'2013Figures'!$B:$B,"BrokerToCy",'2013Figures'!$G:$G,"E1",'2013Figures'!$E:$E,$B$1)</f>
        <v>0</v>
      </c>
      <c r="F260" s="9">
        <f>SUMIFS('2013Figures'!$J:$J,'2013Figures'!$C:$C,$A260,'2013Figures'!$H:$H,$B260,'2013Figures'!$I:$I,$C260,'2013Figures'!$B:$B,"BrokerToCy",'2013Figures'!$G:$G,"P1",'2013Figures'!$E:$E,$B$1)</f>
        <v>0</v>
      </c>
      <c r="G260" s="9">
        <f>SUMIFS('2013Figures'!$J:$J,'2013Figures'!$C:$C,$A260,'2013Figures'!$H:$H,$B260,'2013Figures'!$I:$I,$C260,'2013Figures'!$B:$B,"CyToBroker",'2013Figures'!$G:$G,"E1",'2013Figures'!$E:$E,$B$1)</f>
        <v>0</v>
      </c>
      <c r="H260" s="9">
        <f>SUMIFS('2013Figures'!$J:$J,'2013Figures'!$C:$C,$A260,'2013Figures'!$H:$H,$B260,'2013Figures'!$I:$I,$C260,'2013Figures'!$B:$B,"CyToBroker",'2013Figures'!$G:$G,"P1",'2013Figures'!$E:$E,$B$1)</f>
        <v>0</v>
      </c>
      <c r="J260" s="8">
        <v>201501</v>
      </c>
      <c r="L260" s="42">
        <f>SUMIFS('2012Figures'!$J:$J,'2012Figures'!$C:$C,$A260,'2012Figures'!$H:$H,$B260,'2012Figures'!$I:$I,$C260,'2012Figures'!$E:$E,$B$1)</f>
        <v>0</v>
      </c>
      <c r="M260" s="52">
        <f>SUMIFS('2012Figures'!$J:$J,'2012Figures'!$C:$C,$A260,'2012Figures'!$H:$H,$B260,'2012Figures'!$I:$I,$C260,'2012Figures'!$B:$B,"BrokerToCy",'2012Figures'!$G:$G,"E1",'2012Figures'!$E:$E,$B$1)</f>
        <v>0</v>
      </c>
      <c r="N260" s="52">
        <f>SUMIFS('2012Figures'!$J:$J,'2012Figures'!$C:$C,$A260,'2012Figures'!$H:$H,$B260,'2012Figures'!$I:$I,$C260,'2012Figures'!$B:$B,"BrokerToCy",'2012Figures'!$G:$G,"P1",'2012Figures'!$E:$E,$B$1)</f>
        <v>0</v>
      </c>
      <c r="O260" s="52">
        <f>SUMIFS('2012Figures'!$J:$J,'2012Figures'!$C:$C,$A260,'2012Figures'!$H:$H,$B260,'2012Figures'!$I:$I,$C260,'2012Figures'!$B:$B,"CyToBroker",'2012Figures'!$G:$G,"E1",'2012Figures'!$E:$E,$B$1)</f>
        <v>0</v>
      </c>
      <c r="P260" s="52">
        <f>SUMIFS('2012Figures'!$J:$J,'2012Figures'!$C:$C,$A260,'2012Figures'!$H:$H,$B260,'2012Figures'!$I:$I,$C260,'2012Figures'!$B:$B,"CyToBroker",'2012Figures'!$G:$G,"P1",'2012Figures'!$E:$E,$B$1)</f>
        <v>0</v>
      </c>
      <c r="R260" s="46" t="str">
        <f t="shared" si="28"/>
        <v/>
      </c>
      <c r="S260" s="46" t="str">
        <f t="shared" si="28"/>
        <v/>
      </c>
      <c r="T260" s="46" t="str">
        <f t="shared" si="28"/>
        <v/>
      </c>
      <c r="U260" s="46" t="str">
        <f t="shared" si="28"/>
        <v/>
      </c>
      <c r="V260" s="46" t="str">
        <f t="shared" si="28"/>
        <v/>
      </c>
    </row>
    <row r="261" spans="1:22" x14ac:dyDescent="0.2">
      <c r="A261" s="1">
        <v>202</v>
      </c>
      <c r="B261" s="1" t="s">
        <v>40</v>
      </c>
      <c r="C261" s="8">
        <v>4</v>
      </c>
      <c r="D261" s="29">
        <f>SUMIFS('2013Figures'!$J:$J,'2013Figures'!$C:$C,$A261,'2013Figures'!$H:$H,$B261,'2013Figures'!$I:$I,$C261,'2013Figures'!$E:$E,$B$1)</f>
        <v>48</v>
      </c>
      <c r="E261" s="9">
        <f>SUMIFS('2013Figures'!$J:$J,'2013Figures'!$C:$C,$A261,'2013Figures'!$H:$H,$B261,'2013Figures'!$I:$I,$C261,'2013Figures'!$B:$B,"BrokerToCy",'2013Figures'!$G:$G,"E1",'2013Figures'!$E:$E,$B$1)</f>
        <v>48</v>
      </c>
      <c r="F261" s="9">
        <f>SUMIFS('2013Figures'!$J:$J,'2013Figures'!$C:$C,$A261,'2013Figures'!$H:$H,$B261,'2013Figures'!$I:$I,$C261,'2013Figures'!$B:$B,"BrokerToCy",'2013Figures'!$G:$G,"P1",'2013Figures'!$E:$E,$B$1)</f>
        <v>0</v>
      </c>
      <c r="G261" s="9">
        <f>SUMIFS('2013Figures'!$J:$J,'2013Figures'!$C:$C,$A261,'2013Figures'!$H:$H,$B261,'2013Figures'!$I:$I,$C261,'2013Figures'!$B:$B,"CyToBroker",'2013Figures'!$G:$G,"E1",'2013Figures'!$E:$E,$B$1)</f>
        <v>0</v>
      </c>
      <c r="H261" s="9">
        <f>SUMIFS('2013Figures'!$J:$J,'2013Figures'!$C:$C,$A261,'2013Figures'!$H:$H,$B261,'2013Figures'!$I:$I,$C261,'2013Figures'!$B:$B,"CyToBroker",'2013Figures'!$G:$G,"P1",'2013Figures'!$E:$E,$B$1)</f>
        <v>0</v>
      </c>
      <c r="I261" s="30"/>
      <c r="J261" s="31">
        <v>201301</v>
      </c>
      <c r="K261" s="30"/>
      <c r="L261" s="42">
        <f>SUMIFS('2012Figures'!$J:$J,'2012Figures'!$C:$C,$A261,'2012Figures'!$H:$H,$B261,'2012Figures'!$I:$I,$C261,'2012Figures'!$E:$E,$B$1)</f>
        <v>24</v>
      </c>
      <c r="M261" s="52">
        <f>SUMIFS('2012Figures'!$J:$J,'2012Figures'!$C:$C,$A261,'2012Figures'!$H:$H,$B261,'2012Figures'!$I:$I,$C261,'2012Figures'!$B:$B,"BrokerToCy",'2012Figures'!$G:$G,"E1",'2012Figures'!$E:$E,$B$1)</f>
        <v>24</v>
      </c>
      <c r="N261" s="52">
        <f>SUMIFS('2012Figures'!$J:$J,'2012Figures'!$C:$C,$A261,'2012Figures'!$H:$H,$B261,'2012Figures'!$I:$I,$C261,'2012Figures'!$B:$B,"BrokerToCy",'2012Figures'!$G:$G,"P1",'2012Figures'!$E:$E,$B$1)</f>
        <v>0</v>
      </c>
      <c r="O261" s="52">
        <f>SUMIFS('2012Figures'!$J:$J,'2012Figures'!$C:$C,$A261,'2012Figures'!$H:$H,$B261,'2012Figures'!$I:$I,$C261,'2012Figures'!$B:$B,"CyToBroker",'2012Figures'!$G:$G,"E1",'2012Figures'!$E:$E,$B$1)</f>
        <v>0</v>
      </c>
      <c r="P261" s="52">
        <f>SUMIFS('2012Figures'!$J:$J,'2012Figures'!$C:$C,$A261,'2012Figures'!$H:$H,$B261,'2012Figures'!$I:$I,$C261,'2012Figures'!$B:$B,"CyToBroker",'2012Figures'!$G:$G,"P1",'2012Figures'!$E:$E,$B$1)</f>
        <v>0</v>
      </c>
      <c r="Q261" s="30"/>
      <c r="R261" s="46">
        <f t="shared" si="28"/>
        <v>1</v>
      </c>
      <c r="S261" s="46">
        <f t="shared" si="28"/>
        <v>1</v>
      </c>
      <c r="T261" s="46" t="str">
        <f t="shared" si="28"/>
        <v/>
      </c>
      <c r="U261" s="46" t="str">
        <f t="shared" si="28"/>
        <v/>
      </c>
      <c r="V261" s="46" t="str">
        <f t="shared" si="28"/>
        <v/>
      </c>
    </row>
    <row r="262" spans="1:22" x14ac:dyDescent="0.2">
      <c r="A262" s="1">
        <v>202</v>
      </c>
      <c r="B262" s="1" t="s">
        <v>40</v>
      </c>
      <c r="C262" s="8">
        <v>3</v>
      </c>
      <c r="D262" s="29">
        <f>SUMIFS('2013Figures'!$J:$J,'2013Figures'!$C:$C,$A262,'2013Figures'!$H:$H,$B262,'2013Figures'!$I:$I,$C262,'2013Figures'!$E:$E,$B$1)</f>
        <v>1</v>
      </c>
      <c r="E262" s="9">
        <f>SUMIFS('2013Figures'!$J:$J,'2013Figures'!$C:$C,$A262,'2013Figures'!$H:$H,$B262,'2013Figures'!$I:$I,$C262,'2013Figures'!$B:$B,"BrokerToCy",'2013Figures'!$G:$G,"E1",'2013Figures'!$E:$E,$B$1)</f>
        <v>1</v>
      </c>
      <c r="F262" s="9">
        <f>SUMIFS('2013Figures'!$J:$J,'2013Figures'!$C:$C,$A262,'2013Figures'!$H:$H,$B262,'2013Figures'!$I:$I,$C262,'2013Figures'!$B:$B,"BrokerToCy",'2013Figures'!$G:$G,"P1",'2013Figures'!$E:$E,$B$1)</f>
        <v>0</v>
      </c>
      <c r="G262" s="9">
        <f>SUMIFS('2013Figures'!$J:$J,'2013Figures'!$C:$C,$A262,'2013Figures'!$H:$H,$B262,'2013Figures'!$I:$I,$C262,'2013Figures'!$B:$B,"CyToBroker",'2013Figures'!$G:$G,"E1",'2013Figures'!$E:$E,$B$1)</f>
        <v>0</v>
      </c>
      <c r="H262" s="9">
        <f>SUMIFS('2013Figures'!$J:$J,'2013Figures'!$C:$C,$A262,'2013Figures'!$H:$H,$B262,'2013Figures'!$I:$I,$C262,'2013Figures'!$B:$B,"CyToBroker",'2013Figures'!$G:$G,"P1",'2013Figures'!$E:$E,$B$1)</f>
        <v>0</v>
      </c>
      <c r="J262" s="8">
        <v>201201</v>
      </c>
      <c r="L262" s="42">
        <f>SUMIFS('2012Figures'!$J:$J,'2012Figures'!$C:$C,$A262,'2012Figures'!$H:$H,$B262,'2012Figures'!$I:$I,$C262,'2012Figures'!$E:$E,$B$1)</f>
        <v>0</v>
      </c>
      <c r="M262" s="52">
        <f>SUMIFS('2012Figures'!$J:$J,'2012Figures'!$C:$C,$A262,'2012Figures'!$H:$H,$B262,'2012Figures'!$I:$I,$C262,'2012Figures'!$B:$B,"BrokerToCy",'2012Figures'!$G:$G,"E1",'2012Figures'!$E:$E,$B$1)</f>
        <v>0</v>
      </c>
      <c r="N262" s="52">
        <f>SUMIFS('2012Figures'!$J:$J,'2012Figures'!$C:$C,$A262,'2012Figures'!$H:$H,$B262,'2012Figures'!$I:$I,$C262,'2012Figures'!$B:$B,"BrokerToCy",'2012Figures'!$G:$G,"P1",'2012Figures'!$E:$E,$B$1)</f>
        <v>0</v>
      </c>
      <c r="O262" s="52">
        <f>SUMIFS('2012Figures'!$J:$J,'2012Figures'!$C:$C,$A262,'2012Figures'!$H:$H,$B262,'2012Figures'!$I:$I,$C262,'2012Figures'!$B:$B,"CyToBroker",'2012Figures'!$G:$G,"E1",'2012Figures'!$E:$E,$B$1)</f>
        <v>0</v>
      </c>
      <c r="P262" s="52">
        <f>SUMIFS('2012Figures'!$J:$J,'2012Figures'!$C:$C,$A262,'2012Figures'!$H:$H,$B262,'2012Figures'!$I:$I,$C262,'2012Figures'!$B:$B,"CyToBroker",'2012Figures'!$G:$G,"P1",'2012Figures'!$E:$E,$B$1)</f>
        <v>0</v>
      </c>
      <c r="R262" s="46" t="str">
        <f t="shared" si="28"/>
        <v/>
      </c>
      <c r="S262" s="46" t="str">
        <f t="shared" si="28"/>
        <v/>
      </c>
      <c r="T262" s="46" t="str">
        <f t="shared" si="28"/>
        <v/>
      </c>
      <c r="U262" s="46" t="str">
        <f t="shared" si="28"/>
        <v/>
      </c>
      <c r="V262" s="46" t="str">
        <f t="shared" si="28"/>
        <v/>
      </c>
    </row>
    <row r="263" spans="1:22" x14ac:dyDescent="0.2">
      <c r="A263" s="1">
        <v>202</v>
      </c>
      <c r="B263" s="1" t="s">
        <v>40</v>
      </c>
      <c r="C263" s="8">
        <v>2</v>
      </c>
      <c r="D263" s="29">
        <f>SUMIFS('2013Figures'!$J:$J,'2013Figures'!$C:$C,$A263,'2013Figures'!$H:$H,$B263,'2013Figures'!$I:$I,$C263,'2013Figures'!$E:$E,$B$1)</f>
        <v>0</v>
      </c>
      <c r="E263" s="9">
        <f>SUMIFS('2013Figures'!$J:$J,'2013Figures'!$C:$C,$A263,'2013Figures'!$H:$H,$B263,'2013Figures'!$I:$I,$C263,'2013Figures'!$B:$B,"BrokerToCy",'2013Figures'!$G:$G,"E1",'2013Figures'!$E:$E,$B$1)</f>
        <v>0</v>
      </c>
      <c r="F263" s="9">
        <f>SUMIFS('2013Figures'!$J:$J,'2013Figures'!$C:$C,$A263,'2013Figures'!$H:$H,$B263,'2013Figures'!$I:$I,$C263,'2013Figures'!$B:$B,"BrokerToCy",'2013Figures'!$G:$G,"P1",'2013Figures'!$E:$E,$B$1)</f>
        <v>0</v>
      </c>
      <c r="G263" s="9">
        <f>SUMIFS('2013Figures'!$J:$J,'2013Figures'!$C:$C,$A263,'2013Figures'!$H:$H,$B263,'2013Figures'!$I:$I,$C263,'2013Figures'!$B:$B,"CyToBroker",'2013Figures'!$G:$G,"E1",'2013Figures'!$E:$E,$B$1)</f>
        <v>0</v>
      </c>
      <c r="H263" s="9">
        <f>SUMIFS('2013Figures'!$J:$J,'2013Figures'!$C:$C,$A263,'2013Figures'!$H:$H,$B263,'2013Figures'!$I:$I,$C263,'2013Figures'!$B:$B,"CyToBroker",'2013Figures'!$G:$G,"P1",'2013Figures'!$E:$E,$B$1)</f>
        <v>0</v>
      </c>
      <c r="J263" s="8">
        <v>201101</v>
      </c>
      <c r="L263" s="42">
        <f>SUMIFS('2012Figures'!$J:$J,'2012Figures'!$C:$C,$A263,'2012Figures'!$H:$H,$B263,'2012Figures'!$I:$I,$C263,'2012Figures'!$E:$E,$B$1)</f>
        <v>0</v>
      </c>
      <c r="M263" s="52">
        <f>SUMIFS('2012Figures'!$J:$J,'2012Figures'!$C:$C,$A263,'2012Figures'!$H:$H,$B263,'2012Figures'!$I:$I,$C263,'2012Figures'!$B:$B,"BrokerToCy",'2012Figures'!$G:$G,"E1",'2012Figures'!$E:$E,$B$1)</f>
        <v>0</v>
      </c>
      <c r="N263" s="52">
        <f>SUMIFS('2012Figures'!$J:$J,'2012Figures'!$C:$C,$A263,'2012Figures'!$H:$H,$B263,'2012Figures'!$I:$I,$C263,'2012Figures'!$B:$B,"BrokerToCy",'2012Figures'!$G:$G,"P1",'2012Figures'!$E:$E,$B$1)</f>
        <v>0</v>
      </c>
      <c r="O263" s="52">
        <f>SUMIFS('2012Figures'!$J:$J,'2012Figures'!$C:$C,$A263,'2012Figures'!$H:$H,$B263,'2012Figures'!$I:$I,$C263,'2012Figures'!$B:$B,"CyToBroker",'2012Figures'!$G:$G,"E1",'2012Figures'!$E:$E,$B$1)</f>
        <v>0</v>
      </c>
      <c r="P263" s="52">
        <f>SUMIFS('2012Figures'!$J:$J,'2012Figures'!$C:$C,$A263,'2012Figures'!$H:$H,$B263,'2012Figures'!$I:$I,$C263,'2012Figures'!$B:$B,"CyToBroker",'2012Figures'!$G:$G,"P1",'2012Figures'!$E:$E,$B$1)</f>
        <v>0</v>
      </c>
      <c r="R263" s="46" t="str">
        <f t="shared" si="28"/>
        <v/>
      </c>
      <c r="S263" s="46" t="str">
        <f t="shared" si="28"/>
        <v/>
      </c>
      <c r="T263" s="46" t="str">
        <f t="shared" si="28"/>
        <v/>
      </c>
      <c r="U263" s="46" t="str">
        <f t="shared" si="28"/>
        <v/>
      </c>
      <c r="V263" s="46" t="str">
        <f t="shared" si="28"/>
        <v/>
      </c>
    </row>
    <row r="264" spans="1:22" x14ac:dyDescent="0.2">
      <c r="A264" s="1">
        <v>202</v>
      </c>
      <c r="B264" s="1" t="s">
        <v>40</v>
      </c>
      <c r="C264" s="8">
        <v>1</v>
      </c>
      <c r="D264" s="29">
        <f>SUMIFS('2013Figures'!$J:$J,'2013Figures'!$C:$C,$A264,'2013Figures'!$H:$H,$B264,'2013Figures'!$I:$I,$C264,'2013Figures'!$E:$E,$B$1)</f>
        <v>2864</v>
      </c>
      <c r="E264" s="9">
        <f>SUMIFS('2013Figures'!$J:$J,'2013Figures'!$C:$C,$A264,'2013Figures'!$H:$H,$B264,'2013Figures'!$I:$I,$C264,'2013Figures'!$B:$B,"BrokerToCy",'2013Figures'!$G:$G,"E1",'2013Figures'!$E:$E,$B$1)</f>
        <v>2864</v>
      </c>
      <c r="F264" s="9">
        <f>SUMIFS('2013Figures'!$J:$J,'2013Figures'!$C:$C,$A264,'2013Figures'!$H:$H,$B264,'2013Figures'!$I:$I,$C264,'2013Figures'!$B:$B,"BrokerToCy",'2013Figures'!$G:$G,"P1",'2013Figures'!$E:$E,$B$1)</f>
        <v>0</v>
      </c>
      <c r="G264" s="9">
        <f>SUMIFS('2013Figures'!$J:$J,'2013Figures'!$C:$C,$A264,'2013Figures'!$H:$H,$B264,'2013Figures'!$I:$I,$C264,'2013Figures'!$B:$B,"CyToBroker",'2013Figures'!$G:$G,"E1",'2013Figures'!$E:$E,$B$1)</f>
        <v>0</v>
      </c>
      <c r="H264" s="9">
        <f>SUMIFS('2013Figures'!$J:$J,'2013Figures'!$C:$C,$A264,'2013Figures'!$H:$H,$B264,'2013Figures'!$I:$I,$C264,'2013Figures'!$B:$B,"CyToBroker",'2013Figures'!$G:$G,"P1",'2013Figures'!$E:$E,$B$1)</f>
        <v>0</v>
      </c>
      <c r="J264" s="8">
        <v>200901</v>
      </c>
      <c r="L264" s="42">
        <f>SUMIFS('2012Figures'!$J:$J,'2012Figures'!$C:$C,$A264,'2012Figures'!$H:$H,$B264,'2012Figures'!$I:$I,$C264,'2012Figures'!$E:$E,$B$1)</f>
        <v>4050</v>
      </c>
      <c r="M264" s="52">
        <f>SUMIFS('2012Figures'!$J:$J,'2012Figures'!$C:$C,$A264,'2012Figures'!$H:$H,$B264,'2012Figures'!$I:$I,$C264,'2012Figures'!$B:$B,"BrokerToCy",'2012Figures'!$G:$G,"E1",'2012Figures'!$E:$E,$B$1)</f>
        <v>4050</v>
      </c>
      <c r="N264" s="52">
        <f>SUMIFS('2012Figures'!$J:$J,'2012Figures'!$C:$C,$A264,'2012Figures'!$H:$H,$B264,'2012Figures'!$I:$I,$C264,'2012Figures'!$B:$B,"BrokerToCy",'2012Figures'!$G:$G,"P1",'2012Figures'!$E:$E,$B$1)</f>
        <v>0</v>
      </c>
      <c r="O264" s="52">
        <f>SUMIFS('2012Figures'!$J:$J,'2012Figures'!$C:$C,$A264,'2012Figures'!$H:$H,$B264,'2012Figures'!$I:$I,$C264,'2012Figures'!$B:$B,"CyToBroker",'2012Figures'!$G:$G,"E1",'2012Figures'!$E:$E,$B$1)</f>
        <v>0</v>
      </c>
      <c r="P264" s="52">
        <f>SUMIFS('2012Figures'!$J:$J,'2012Figures'!$C:$C,$A264,'2012Figures'!$H:$H,$B264,'2012Figures'!$I:$I,$C264,'2012Figures'!$B:$B,"CyToBroker",'2012Figures'!$G:$G,"P1",'2012Figures'!$E:$E,$B$1)</f>
        <v>0</v>
      </c>
      <c r="R264" s="46">
        <f t="shared" si="28"/>
        <v>-0.28999999999999998</v>
      </c>
      <c r="S264" s="46">
        <f t="shared" si="28"/>
        <v>-0.28999999999999998</v>
      </c>
      <c r="T264" s="46" t="str">
        <f t="shared" si="28"/>
        <v/>
      </c>
      <c r="U264" s="46" t="str">
        <f t="shared" si="28"/>
        <v/>
      </c>
      <c r="V264" s="46" t="str">
        <f t="shared" si="28"/>
        <v/>
      </c>
    </row>
    <row r="265" spans="1:22" x14ac:dyDescent="0.2">
      <c r="A265" s="1">
        <v>202</v>
      </c>
      <c r="B265" s="1" t="s">
        <v>40</v>
      </c>
      <c r="D265" s="29">
        <f>SUMIFS('2013Figures'!$J:$J,'2013Figures'!$C:$C,$A265,'2013Figures'!$I:$I,"",'2013Figures'!$E:$E,$B$1)</f>
        <v>0</v>
      </c>
      <c r="E265" s="9">
        <f>SUMIFS('2013Figures'!$J:$J,'2013Figures'!$C:$C,$A265,'2013Figures'!$I:$I,"",'2013Figures'!$B:$B,"BrokerToCy",'2013Figures'!$G:$G,"E1",'2013Figures'!$E:$E,$B$1)</f>
        <v>0</v>
      </c>
      <c r="F265" s="9">
        <f>SUMIFS('2013Figures'!$J:$J,'2013Figures'!$C:$C,$A265,'2013Figures'!$I:$I,"",'2013Figures'!$B:$B,"BrokerToCy",'2013Figures'!$G:$G,"P1",'2013Figures'!$E:$E,$B$1)</f>
        <v>0</v>
      </c>
      <c r="G265" s="9">
        <f>SUMIFS('2013Figures'!$J:$J,'2013Figures'!$C:$C,$A265,'2013Figures'!$I:$I,"",'2013Figures'!$B:$B,"CyToBroker",'2013Figures'!$G:$G,"E1",'2013Figures'!$E:$E,$B$1)</f>
        <v>0</v>
      </c>
      <c r="H265" s="9">
        <f>SUMIFS('2013Figures'!$J:$J,'2013Figures'!$C:$C,$A265,'2013Figures'!$I:$I,"",'2013Figures'!$B:$B,"CyToBroker",'2013Figures'!$G:$G,"P1",'2013Figures'!$E:$E,$B$1)</f>
        <v>0</v>
      </c>
      <c r="J265" s="8" t="s">
        <v>131</v>
      </c>
      <c r="L265" s="42">
        <f>SUMIFS('2012Figures'!$J:$J,'2012Figures'!$C:$C,$A265,'2012Figures'!$I:$I,"",'2012Figures'!$E:$E,$B$1)</f>
        <v>0</v>
      </c>
      <c r="M265" s="52">
        <f>SUMIFS('2012Figures'!$J:$J,'2012Figures'!$C:$C,$A265,'2012Figures'!$I:$I,"",'2012Figures'!$B:$B,"BrokerToCy",'2012Figures'!$G:$G,"E1",'2012Figures'!$E:$E,$B$1)</f>
        <v>0</v>
      </c>
      <c r="N265" s="52">
        <f>SUMIFS('2012Figures'!$J:$J,'2012Figures'!$C:$C,$A265,'2012Figures'!$I:$I,"",'2012Figures'!$B:$B,"BrokerToCy",'2012Figures'!$G:$G,"P1",'2012Figures'!$E:$E,$B$1)</f>
        <v>0</v>
      </c>
      <c r="O265" s="52">
        <f>SUMIFS('2012Figures'!$J:$J,'2012Figures'!$C:$C,$A265,'2012Figures'!$I:$I,"",'2012Figures'!$B:$B,"CyToBroker",'2012Figures'!$G:$G,"E1",'2012Figures'!$E:$E,$B$1)</f>
        <v>0</v>
      </c>
      <c r="P265" s="52">
        <f>SUMIFS('2012Figures'!$J:$J,'2012Figures'!$C:$C,$A265,'2012Figures'!$I:$I,"",'2012Figures'!$B:$B,"CyToBroker",'2012Figures'!$G:$G,"P1",'2012Figures'!$E:$E,$B$1)</f>
        <v>0</v>
      </c>
      <c r="R265" s="46" t="str">
        <f t="shared" si="28"/>
        <v/>
      </c>
      <c r="S265" s="46" t="str">
        <f t="shared" si="28"/>
        <v/>
      </c>
      <c r="T265" s="46" t="str">
        <f t="shared" si="28"/>
        <v/>
      </c>
      <c r="U265" s="46" t="str">
        <f t="shared" si="28"/>
        <v/>
      </c>
      <c r="V265" s="46" t="str">
        <f t="shared" si="28"/>
        <v/>
      </c>
    </row>
    <row r="266" spans="1:22" x14ac:dyDescent="0.2">
      <c r="A266" s="21"/>
      <c r="B266" s="21" t="s">
        <v>92</v>
      </c>
      <c r="C266" s="22"/>
      <c r="D266" s="23">
        <f>SUM(E266:H266)</f>
        <v>2913</v>
      </c>
      <c r="E266" s="23">
        <f>SUM(E260:E265)</f>
        <v>2913</v>
      </c>
      <c r="F266" s="23">
        <f>SUM(F260:F265)</f>
        <v>0</v>
      </c>
      <c r="G266" s="23">
        <f>SUM(G260:G265)</f>
        <v>0</v>
      </c>
      <c r="H266" s="23">
        <f>SUM(H260:H265)</f>
        <v>0</v>
      </c>
      <c r="I266" s="21"/>
      <c r="J266" s="22"/>
      <c r="K266" s="21"/>
      <c r="L266" s="43">
        <f>SUM(M266:P266)</f>
        <v>4074</v>
      </c>
      <c r="M266" s="43">
        <f>SUM(M260:M265)</f>
        <v>4074</v>
      </c>
      <c r="N266" s="43">
        <f>SUM(N260:N265)</f>
        <v>0</v>
      </c>
      <c r="O266" s="43">
        <f>SUM(O260:O265)</f>
        <v>0</v>
      </c>
      <c r="P266" s="43">
        <f>SUM(P260:P265)</f>
        <v>0</v>
      </c>
      <c r="Q266" s="21"/>
      <c r="R266" s="21"/>
      <c r="S266" s="21"/>
      <c r="T266" s="21"/>
      <c r="U266" s="21"/>
      <c r="V266" s="21"/>
    </row>
    <row r="267" spans="1:22" x14ac:dyDescent="0.2">
      <c r="A267" s="28">
        <v>203</v>
      </c>
      <c r="B267" s="28" t="s">
        <v>45</v>
      </c>
      <c r="C267" s="17" t="s">
        <v>88</v>
      </c>
      <c r="D267" s="18">
        <f>SUMIFS('2013Figures'!$J:$J,'2013Figures'!$C:$C,$A267,'2013Figures'!$E:$E,$B$1)</f>
        <v>942</v>
      </c>
      <c r="E267" s="18">
        <f>SUMIFS('2013Figures'!$J:$J,'2013Figures'!$C:$C,$A267,'2013Figures'!$B:$B,"BrokerToCy",'2013Figures'!$G:$G,"E1",'2013Figures'!$E:$E,$B$1)</f>
        <v>942</v>
      </c>
      <c r="F267" s="18">
        <f>SUMIFS('2013Figures'!$J:$J,'2013Figures'!$C:$C,$A267,'2013Figures'!$B:$B,"BrokerToCy",'2013Figures'!$G:$G,"P1",'2013Figures'!$E:$E,$B$1)</f>
        <v>0</v>
      </c>
      <c r="G267" s="18">
        <f>SUMIFS('2013Figures'!$J:$J,'2013Figures'!$C:$C,$A267,'2013Figures'!$B:$B,"CyToBroker",'2013Figures'!$G:$G,"E1",'2013Figures'!$E:$E,$B$1)</f>
        <v>0</v>
      </c>
      <c r="H267" s="18">
        <f>SUMIFS('2013Figures'!$J:$J,'2013Figures'!$C:$C,$A267,'2013Figures'!$B:$B,"CyToBroker",'2013Figures'!$G:$G,"P1",'2013Figures'!$E:$E,$B$1)</f>
        <v>0</v>
      </c>
      <c r="I267" s="28"/>
      <c r="J267" s="17"/>
      <c r="K267" s="28"/>
      <c r="L267" s="50">
        <f>SUMIFS('2012Figures'!$J:$J,'2012Figures'!$C:$C,$A267,'2012Figures'!$E:$E,$B$1)</f>
        <v>1246</v>
      </c>
      <c r="M267" s="50">
        <f>SUMIFS('2012Figures'!$J:$J,'2012Figures'!$C:$C,$A267,'2012Figures'!$B:$B,"BrokerToCy",'2012Figures'!$G:$G,"E1",'2012Figures'!$E:$E,$B$1)</f>
        <v>1246</v>
      </c>
      <c r="N267" s="50">
        <f>SUMIFS('2012Figures'!$J:$J,'2012Figures'!$C:$C,$A267,'2012Figures'!$B:$B,"BrokerToCy",'2012Figures'!$G:$G,"P1",'2012Figures'!$E:$E,$B$1)</f>
        <v>0</v>
      </c>
      <c r="O267" s="50">
        <f>SUMIFS('2012Figures'!$J:$J,'2012Figures'!$C:$C,$A267,'2012Figures'!$B:$B,"CyToBroker",'2012Figures'!$G:$G,"E1",'2012Figures'!$E:$E,$B$1)</f>
        <v>0</v>
      </c>
      <c r="P267" s="50">
        <f>SUMIFS('2012Figures'!$J:$J,'2012Figures'!$C:$C,$A267,'2012Figures'!$B:$B,"CyToBroker",'2012Figures'!$G:$G,"P1",'2012Figures'!$E:$E,$B$1)</f>
        <v>0</v>
      </c>
      <c r="Q267" s="28"/>
      <c r="R267" s="46">
        <f t="shared" ref="R267:V330" si="29">IF(L267=0,"",ROUND(D267/L267-1,2))</f>
        <v>-0.24</v>
      </c>
      <c r="S267" s="46">
        <f t="shared" si="29"/>
        <v>-0.24</v>
      </c>
      <c r="T267" s="46" t="str">
        <f t="shared" si="29"/>
        <v/>
      </c>
      <c r="U267" s="46" t="str">
        <f t="shared" si="29"/>
        <v/>
      </c>
      <c r="V267" s="46" t="str">
        <f t="shared" si="29"/>
        <v/>
      </c>
    </row>
    <row r="268" spans="1:22" x14ac:dyDescent="0.2">
      <c r="A268" s="1">
        <v>203</v>
      </c>
      <c r="B268" s="1" t="s">
        <v>45</v>
      </c>
      <c r="C268" s="8">
        <v>4</v>
      </c>
      <c r="D268" s="29">
        <f>SUMIFS('2013Figures'!$J:$J,'2013Figures'!$C:$C,$A268,'2013Figures'!$H:$H,$B268,'2013Figures'!$I:$I,$C268,'2013Figures'!$E:$E,$B$1)</f>
        <v>7</v>
      </c>
      <c r="E268" s="9">
        <f>SUMIFS('2013Figures'!$J:$J,'2013Figures'!$C:$C,$A268,'2013Figures'!$H:$H,$B268,'2013Figures'!$I:$I,$C268,'2013Figures'!$B:$B,"BrokerToCy",'2013Figures'!$G:$G,"E1",'2013Figures'!$E:$E,$B$1)</f>
        <v>7</v>
      </c>
      <c r="F268" s="9">
        <f>SUMIFS('2013Figures'!$J:$J,'2013Figures'!$C:$C,$A268,'2013Figures'!$H:$H,$B268,'2013Figures'!$I:$I,$C268,'2013Figures'!$B:$B,"BrokerToCy",'2013Figures'!$G:$G,"P1",'2013Figures'!$E:$E,$B$1)</f>
        <v>0</v>
      </c>
      <c r="G268" s="9">
        <f>SUMIFS('2013Figures'!$J:$J,'2013Figures'!$C:$C,$A268,'2013Figures'!$H:$H,$B268,'2013Figures'!$I:$I,$C268,'2013Figures'!$B:$B,"CyToBroker",'2013Figures'!$G:$G,"E1",'2013Figures'!$E:$E,$B$1)</f>
        <v>0</v>
      </c>
      <c r="H268" s="9">
        <f>SUMIFS('2013Figures'!$J:$J,'2013Figures'!$C:$C,$A268,'2013Figures'!$H:$H,$B268,'2013Figures'!$I:$I,$C268,'2013Figures'!$B:$B,"CyToBroker",'2013Figures'!$G:$G,"P1",'2013Figures'!$E:$E,$B$1)</f>
        <v>0</v>
      </c>
      <c r="J268" s="8" t="s">
        <v>146</v>
      </c>
      <c r="L268" s="42">
        <f>SUMIFS('2012Figures'!$J:$J,'2012Figures'!$C:$C,$A268,'2012Figures'!$H:$H,$B268,'2012Figures'!$I:$I,$C268,'2012Figures'!$E:$E,$B$1)</f>
        <v>10</v>
      </c>
      <c r="M268" s="52">
        <f>SUMIFS('2012Figures'!$J:$J,'2012Figures'!$C:$C,$A268,'2012Figures'!$H:$H,$B268,'2012Figures'!$I:$I,$C268,'2012Figures'!$B:$B,"BrokerToCy",'2012Figures'!$G:$G,"E1",'2012Figures'!$E:$E,$B$1)</f>
        <v>10</v>
      </c>
      <c r="N268" s="52">
        <f>SUMIFS('2012Figures'!$J:$J,'2012Figures'!$C:$C,$A268,'2012Figures'!$H:$H,$B268,'2012Figures'!$I:$I,$C268,'2012Figures'!$B:$B,"BrokerToCy",'2012Figures'!$G:$G,"P1",'2012Figures'!$E:$E,$B$1)</f>
        <v>0</v>
      </c>
      <c r="O268" s="52">
        <f>SUMIFS('2012Figures'!$J:$J,'2012Figures'!$C:$C,$A268,'2012Figures'!$H:$H,$B268,'2012Figures'!$I:$I,$C268,'2012Figures'!$B:$B,"CyToBroker",'2012Figures'!$G:$G,"E1",'2012Figures'!$E:$E,$B$1)</f>
        <v>0</v>
      </c>
      <c r="P268" s="52">
        <f>SUMIFS('2012Figures'!$J:$J,'2012Figures'!$C:$C,$A268,'2012Figures'!$H:$H,$B268,'2012Figures'!$I:$I,$C268,'2012Figures'!$B:$B,"CyToBroker",'2012Figures'!$G:$G,"P1",'2012Figures'!$E:$E,$B$1)</f>
        <v>0</v>
      </c>
      <c r="R268" s="46">
        <f t="shared" si="29"/>
        <v>-0.3</v>
      </c>
      <c r="S268" s="46">
        <f t="shared" si="29"/>
        <v>-0.3</v>
      </c>
      <c r="T268" s="46" t="str">
        <f t="shared" si="29"/>
        <v/>
      </c>
      <c r="U268" s="46" t="str">
        <f t="shared" si="29"/>
        <v/>
      </c>
      <c r="V268" s="46" t="str">
        <f t="shared" si="29"/>
        <v/>
      </c>
    </row>
    <row r="269" spans="1:22" x14ac:dyDescent="0.2">
      <c r="A269" s="1">
        <v>203</v>
      </c>
      <c r="B269" s="1" t="s">
        <v>45</v>
      </c>
      <c r="C269" s="8">
        <v>3</v>
      </c>
      <c r="D269" s="29">
        <f>SUMIFS('2013Figures'!$J:$J,'2013Figures'!$C:$C,$A269,'2013Figures'!$H:$H,$B269,'2013Figures'!$I:$I,$C269,'2013Figures'!$E:$E,$B$1)</f>
        <v>0</v>
      </c>
      <c r="E269" s="9">
        <f>SUMIFS('2013Figures'!$J:$J,'2013Figures'!$C:$C,$A269,'2013Figures'!$H:$H,$B269,'2013Figures'!$I:$I,$C269,'2013Figures'!$B:$B,"BrokerToCy",'2013Figures'!$G:$G,"E1",'2013Figures'!$E:$E,$B$1)</f>
        <v>0</v>
      </c>
      <c r="F269" s="9">
        <f>SUMIFS('2013Figures'!$J:$J,'2013Figures'!$C:$C,$A269,'2013Figures'!$H:$H,$B269,'2013Figures'!$I:$I,$C269,'2013Figures'!$B:$B,"BrokerToCy",'2013Figures'!$G:$G,"P1",'2013Figures'!$E:$E,$B$1)</f>
        <v>0</v>
      </c>
      <c r="G269" s="9">
        <f>SUMIFS('2013Figures'!$J:$J,'2013Figures'!$C:$C,$A269,'2013Figures'!$H:$H,$B269,'2013Figures'!$I:$I,$C269,'2013Figures'!$B:$B,"CyToBroker",'2013Figures'!$G:$G,"E1",'2013Figures'!$E:$E,$B$1)</f>
        <v>0</v>
      </c>
      <c r="H269" s="9">
        <f>SUMIFS('2013Figures'!$J:$J,'2013Figures'!$C:$C,$A269,'2013Figures'!$H:$H,$B269,'2013Figures'!$I:$I,$C269,'2013Figures'!$B:$B,"CyToBroker",'2013Figures'!$G:$G,"P1",'2013Figures'!$E:$E,$B$1)</f>
        <v>0</v>
      </c>
      <c r="J269" s="8">
        <v>201501</v>
      </c>
      <c r="L269" s="42">
        <f>SUMIFS('2012Figures'!$J:$J,'2012Figures'!$C:$C,$A269,'2012Figures'!$H:$H,$B269,'2012Figures'!$I:$I,$C269,'2012Figures'!$E:$E,$B$1)</f>
        <v>0</v>
      </c>
      <c r="M269" s="52">
        <f>SUMIFS('2012Figures'!$J:$J,'2012Figures'!$C:$C,$A269,'2012Figures'!$H:$H,$B269,'2012Figures'!$I:$I,$C269,'2012Figures'!$B:$B,"BrokerToCy",'2012Figures'!$G:$G,"E1",'2012Figures'!$E:$E,$B$1)</f>
        <v>0</v>
      </c>
      <c r="N269" s="52">
        <f>SUMIFS('2012Figures'!$J:$J,'2012Figures'!$C:$C,$A269,'2012Figures'!$H:$H,$B269,'2012Figures'!$I:$I,$C269,'2012Figures'!$B:$B,"BrokerToCy",'2012Figures'!$G:$G,"P1",'2012Figures'!$E:$E,$B$1)</f>
        <v>0</v>
      </c>
      <c r="O269" s="52">
        <f>SUMIFS('2012Figures'!$J:$J,'2012Figures'!$C:$C,$A269,'2012Figures'!$H:$H,$B269,'2012Figures'!$I:$I,$C269,'2012Figures'!$B:$B,"CyToBroker",'2012Figures'!$G:$G,"E1",'2012Figures'!$E:$E,$B$1)</f>
        <v>0</v>
      </c>
      <c r="P269" s="52">
        <f>SUMIFS('2012Figures'!$J:$J,'2012Figures'!$C:$C,$A269,'2012Figures'!$H:$H,$B269,'2012Figures'!$I:$I,$C269,'2012Figures'!$B:$B,"CyToBroker",'2012Figures'!$G:$G,"P1",'2012Figures'!$E:$E,$B$1)</f>
        <v>0</v>
      </c>
      <c r="R269" s="46" t="str">
        <f t="shared" si="29"/>
        <v/>
      </c>
      <c r="S269" s="46" t="str">
        <f t="shared" si="29"/>
        <v/>
      </c>
      <c r="T269" s="46" t="str">
        <f t="shared" si="29"/>
        <v/>
      </c>
      <c r="U269" s="46" t="str">
        <f t="shared" si="29"/>
        <v/>
      </c>
      <c r="V269" s="46" t="str">
        <f t="shared" si="29"/>
        <v/>
      </c>
    </row>
    <row r="270" spans="1:22" x14ac:dyDescent="0.2">
      <c r="A270" s="1">
        <v>203</v>
      </c>
      <c r="B270" s="1" t="s">
        <v>45</v>
      </c>
      <c r="C270" s="8">
        <v>2</v>
      </c>
      <c r="D270" s="29">
        <f>SUMIFS('2013Figures'!$J:$J,'2013Figures'!$C:$C,$A270,'2013Figures'!$H:$H,$B270,'2013Figures'!$I:$I,$C270,'2013Figures'!$E:$E,$B$1)</f>
        <v>0</v>
      </c>
      <c r="E270" s="9">
        <f>SUMIFS('2013Figures'!$J:$J,'2013Figures'!$C:$C,$A270,'2013Figures'!$H:$H,$B270,'2013Figures'!$I:$I,$C270,'2013Figures'!$B:$B,"BrokerToCy",'2013Figures'!$G:$G,"E1",'2013Figures'!$E:$E,$B$1)</f>
        <v>0</v>
      </c>
      <c r="F270" s="9">
        <f>SUMIFS('2013Figures'!$J:$J,'2013Figures'!$C:$C,$A270,'2013Figures'!$H:$H,$B270,'2013Figures'!$I:$I,$C270,'2013Figures'!$B:$B,"BrokerToCy",'2013Figures'!$G:$G,"P1",'2013Figures'!$E:$E,$B$1)</f>
        <v>0</v>
      </c>
      <c r="G270" s="9">
        <f>SUMIFS('2013Figures'!$J:$J,'2013Figures'!$C:$C,$A270,'2013Figures'!$H:$H,$B270,'2013Figures'!$I:$I,$C270,'2013Figures'!$B:$B,"CyToBroker",'2013Figures'!$G:$G,"E1",'2013Figures'!$E:$E,$B$1)</f>
        <v>0</v>
      </c>
      <c r="H270" s="9">
        <f>SUMIFS('2013Figures'!$J:$J,'2013Figures'!$C:$C,$A270,'2013Figures'!$H:$H,$B270,'2013Figures'!$I:$I,$C270,'2013Figures'!$B:$B,"CyToBroker",'2013Figures'!$G:$G,"P1",'2013Figures'!$E:$E,$B$1)</f>
        <v>0</v>
      </c>
      <c r="J270" s="8">
        <v>201401</v>
      </c>
      <c r="L270" s="42">
        <f>SUMIFS('2012Figures'!$J:$J,'2012Figures'!$C:$C,$A270,'2012Figures'!$H:$H,$B270,'2012Figures'!$I:$I,$C270,'2012Figures'!$E:$E,$B$1)</f>
        <v>0</v>
      </c>
      <c r="M270" s="52">
        <f>SUMIFS('2012Figures'!$J:$J,'2012Figures'!$C:$C,$A270,'2012Figures'!$H:$H,$B270,'2012Figures'!$I:$I,$C270,'2012Figures'!$B:$B,"BrokerToCy",'2012Figures'!$G:$G,"E1",'2012Figures'!$E:$E,$B$1)</f>
        <v>0</v>
      </c>
      <c r="N270" s="52">
        <f>SUMIFS('2012Figures'!$J:$J,'2012Figures'!$C:$C,$A270,'2012Figures'!$H:$H,$B270,'2012Figures'!$I:$I,$C270,'2012Figures'!$B:$B,"BrokerToCy",'2012Figures'!$G:$G,"P1",'2012Figures'!$E:$E,$B$1)</f>
        <v>0</v>
      </c>
      <c r="O270" s="52">
        <f>SUMIFS('2012Figures'!$J:$J,'2012Figures'!$C:$C,$A270,'2012Figures'!$H:$H,$B270,'2012Figures'!$I:$I,$C270,'2012Figures'!$B:$B,"CyToBroker",'2012Figures'!$G:$G,"E1",'2012Figures'!$E:$E,$B$1)</f>
        <v>0</v>
      </c>
      <c r="P270" s="52">
        <f>SUMIFS('2012Figures'!$J:$J,'2012Figures'!$C:$C,$A270,'2012Figures'!$H:$H,$B270,'2012Figures'!$I:$I,$C270,'2012Figures'!$B:$B,"CyToBroker",'2012Figures'!$G:$G,"P1",'2012Figures'!$E:$E,$B$1)</f>
        <v>0</v>
      </c>
      <c r="R270" s="46" t="str">
        <f t="shared" si="29"/>
        <v/>
      </c>
      <c r="S270" s="46" t="str">
        <f t="shared" si="29"/>
        <v/>
      </c>
      <c r="T270" s="46" t="str">
        <f t="shared" si="29"/>
        <v/>
      </c>
      <c r="U270" s="46" t="str">
        <f t="shared" si="29"/>
        <v/>
      </c>
      <c r="V270" s="46" t="str">
        <f t="shared" si="29"/>
        <v/>
      </c>
    </row>
    <row r="271" spans="1:22" x14ac:dyDescent="0.2">
      <c r="A271" s="1">
        <v>203</v>
      </c>
      <c r="B271" s="1" t="s">
        <v>45</v>
      </c>
      <c r="C271" s="8">
        <v>1</v>
      </c>
      <c r="D271" s="29">
        <f>SUMIFS('2013Figures'!$J:$J,'2013Figures'!$C:$C,$A271,'2013Figures'!$H:$H,$B271,'2013Figures'!$I:$I,$C271,'2013Figures'!$E:$E,$B$1)</f>
        <v>935</v>
      </c>
      <c r="E271" s="9">
        <f>SUMIFS('2013Figures'!$J:$J,'2013Figures'!$C:$C,$A271,'2013Figures'!$H:$H,$B271,'2013Figures'!$I:$I,$C271,'2013Figures'!$B:$B,"BrokerToCy",'2013Figures'!$G:$G,"E1",'2013Figures'!$E:$E,$B$1)</f>
        <v>935</v>
      </c>
      <c r="F271" s="9">
        <f>SUMIFS('2013Figures'!$J:$J,'2013Figures'!$C:$C,$A271,'2013Figures'!$H:$H,$B271,'2013Figures'!$I:$I,$C271,'2013Figures'!$B:$B,"BrokerToCy",'2013Figures'!$G:$G,"P1",'2013Figures'!$E:$E,$B$1)</f>
        <v>0</v>
      </c>
      <c r="G271" s="9">
        <f>SUMIFS('2013Figures'!$J:$J,'2013Figures'!$C:$C,$A271,'2013Figures'!$H:$H,$B271,'2013Figures'!$I:$I,$C271,'2013Figures'!$B:$B,"CyToBroker",'2013Figures'!$G:$G,"E1",'2013Figures'!$E:$E,$B$1)</f>
        <v>0</v>
      </c>
      <c r="H271" s="9">
        <f>SUMIFS('2013Figures'!$J:$J,'2013Figures'!$C:$C,$A271,'2013Figures'!$H:$H,$B271,'2013Figures'!$I:$I,$C271,'2013Figures'!$B:$B,"CyToBroker",'2013Figures'!$G:$G,"P1",'2013Figures'!$E:$E,$B$1)</f>
        <v>0</v>
      </c>
      <c r="I271" s="30"/>
      <c r="J271" s="31">
        <v>200901</v>
      </c>
      <c r="K271" s="30"/>
      <c r="L271" s="42">
        <f>SUMIFS('2012Figures'!$J:$J,'2012Figures'!$C:$C,$A271,'2012Figures'!$H:$H,$B271,'2012Figures'!$I:$I,$C271,'2012Figures'!$E:$E,$B$1)</f>
        <v>1236</v>
      </c>
      <c r="M271" s="52">
        <f>SUMIFS('2012Figures'!$J:$J,'2012Figures'!$C:$C,$A271,'2012Figures'!$H:$H,$B271,'2012Figures'!$I:$I,$C271,'2012Figures'!$B:$B,"BrokerToCy",'2012Figures'!$G:$G,"E1",'2012Figures'!$E:$E,$B$1)</f>
        <v>1236</v>
      </c>
      <c r="N271" s="52">
        <f>SUMIFS('2012Figures'!$J:$J,'2012Figures'!$C:$C,$A271,'2012Figures'!$H:$H,$B271,'2012Figures'!$I:$I,$C271,'2012Figures'!$B:$B,"BrokerToCy",'2012Figures'!$G:$G,"P1",'2012Figures'!$E:$E,$B$1)</f>
        <v>0</v>
      </c>
      <c r="O271" s="52">
        <f>SUMIFS('2012Figures'!$J:$J,'2012Figures'!$C:$C,$A271,'2012Figures'!$H:$H,$B271,'2012Figures'!$I:$I,$C271,'2012Figures'!$B:$B,"CyToBroker",'2012Figures'!$G:$G,"E1",'2012Figures'!$E:$E,$B$1)</f>
        <v>0</v>
      </c>
      <c r="P271" s="52">
        <f>SUMIFS('2012Figures'!$J:$J,'2012Figures'!$C:$C,$A271,'2012Figures'!$H:$H,$B271,'2012Figures'!$I:$I,$C271,'2012Figures'!$B:$B,"CyToBroker",'2012Figures'!$G:$G,"P1",'2012Figures'!$E:$E,$B$1)</f>
        <v>0</v>
      </c>
      <c r="Q271" s="30"/>
      <c r="R271" s="46">
        <f t="shared" si="29"/>
        <v>-0.24</v>
      </c>
      <c r="S271" s="46">
        <f t="shared" si="29"/>
        <v>-0.24</v>
      </c>
      <c r="T271" s="46" t="str">
        <f t="shared" si="29"/>
        <v/>
      </c>
      <c r="U271" s="46" t="str">
        <f t="shared" si="29"/>
        <v/>
      </c>
      <c r="V271" s="46" t="str">
        <f t="shared" si="29"/>
        <v/>
      </c>
    </row>
    <row r="272" spans="1:22" x14ac:dyDescent="0.2">
      <c r="A272" s="1">
        <v>203</v>
      </c>
      <c r="B272" s="1" t="s">
        <v>45</v>
      </c>
      <c r="D272" s="29">
        <f>SUMIFS('2013Figures'!$J:$J,'2013Figures'!$C:$C,$A272,'2013Figures'!$I:$I,"",'2013Figures'!$E:$E,$B$1)</f>
        <v>0</v>
      </c>
      <c r="E272" s="9">
        <f>SUMIFS('2013Figures'!$J:$J,'2013Figures'!$C:$C,$A272,'2013Figures'!$I:$I,"",'2013Figures'!$B:$B,"BrokerToCy",'2013Figures'!$G:$G,"E1",'2013Figures'!$E:$E,$B$1)</f>
        <v>0</v>
      </c>
      <c r="F272" s="9">
        <f>SUMIFS('2013Figures'!$J:$J,'2013Figures'!$C:$C,$A272,'2013Figures'!$I:$I,"",'2013Figures'!$B:$B,"BrokerToCy",'2013Figures'!$G:$G,"P1",'2013Figures'!$E:$E,$B$1)</f>
        <v>0</v>
      </c>
      <c r="G272" s="9">
        <f>SUMIFS('2013Figures'!$J:$J,'2013Figures'!$C:$C,$A272,'2013Figures'!$I:$I,"",'2013Figures'!$B:$B,"CyToBroker",'2013Figures'!$G:$G,"E1",'2013Figures'!$E:$E,$B$1)</f>
        <v>0</v>
      </c>
      <c r="H272" s="9">
        <f>SUMIFS('2013Figures'!$J:$J,'2013Figures'!$C:$C,$A272,'2013Figures'!$I:$I,"",'2013Figures'!$B:$B,"CyToBroker",'2013Figures'!$G:$G,"P1",'2013Figures'!$E:$E,$B$1)</f>
        <v>0</v>
      </c>
      <c r="J272" s="8" t="s">
        <v>131</v>
      </c>
      <c r="L272" s="42">
        <f>SUMIFS('2012Figures'!$J:$J,'2012Figures'!$C:$C,$A272,'2012Figures'!$I:$I,"",'2012Figures'!$E:$E,$B$1)</f>
        <v>0</v>
      </c>
      <c r="M272" s="52">
        <f>SUMIFS('2012Figures'!$J:$J,'2012Figures'!$C:$C,$A272,'2012Figures'!$I:$I,"",'2012Figures'!$B:$B,"BrokerToCy",'2012Figures'!$G:$G,"E1",'2012Figures'!$E:$E,$B$1)</f>
        <v>0</v>
      </c>
      <c r="N272" s="52">
        <f>SUMIFS('2012Figures'!$J:$J,'2012Figures'!$C:$C,$A272,'2012Figures'!$I:$I,"",'2012Figures'!$B:$B,"BrokerToCy",'2012Figures'!$G:$G,"P1",'2012Figures'!$E:$E,$B$1)</f>
        <v>0</v>
      </c>
      <c r="O272" s="52">
        <f>SUMIFS('2012Figures'!$J:$J,'2012Figures'!$C:$C,$A272,'2012Figures'!$I:$I,"",'2012Figures'!$B:$B,"CyToBroker",'2012Figures'!$G:$G,"E1",'2012Figures'!$E:$E,$B$1)</f>
        <v>0</v>
      </c>
      <c r="P272" s="52">
        <f>SUMIFS('2012Figures'!$J:$J,'2012Figures'!$C:$C,$A272,'2012Figures'!$I:$I,"",'2012Figures'!$B:$B,"CyToBroker",'2012Figures'!$G:$G,"P1",'2012Figures'!$E:$E,$B$1)</f>
        <v>0</v>
      </c>
      <c r="R272" s="46" t="str">
        <f t="shared" si="29"/>
        <v/>
      </c>
      <c r="S272" s="46" t="str">
        <f t="shared" si="29"/>
        <v/>
      </c>
      <c r="T272" s="46" t="str">
        <f t="shared" si="29"/>
        <v/>
      </c>
      <c r="U272" s="46" t="str">
        <f t="shared" si="29"/>
        <v/>
      </c>
      <c r="V272" s="46" t="str">
        <f t="shared" si="29"/>
        <v/>
      </c>
    </row>
    <row r="273" spans="1:22" x14ac:dyDescent="0.2">
      <c r="A273" s="21"/>
      <c r="B273" s="21" t="s">
        <v>92</v>
      </c>
      <c r="C273" s="22"/>
      <c r="D273" s="23">
        <f>SUM(E273:H273)</f>
        <v>942</v>
      </c>
      <c r="E273" s="23">
        <f>SUM(E268:E272)</f>
        <v>942</v>
      </c>
      <c r="F273" s="23">
        <f>SUM(F268:F272)</f>
        <v>0</v>
      </c>
      <c r="G273" s="23">
        <f>SUM(G268:G272)</f>
        <v>0</v>
      </c>
      <c r="H273" s="23">
        <f>SUM(H268:H272)</f>
        <v>0</v>
      </c>
      <c r="I273" s="21"/>
      <c r="J273" s="22"/>
      <c r="K273" s="21"/>
      <c r="L273" s="43">
        <f>SUM(M273:P273)</f>
        <v>1246</v>
      </c>
      <c r="M273" s="43">
        <f>SUM(M268:M272)</f>
        <v>1246</v>
      </c>
      <c r="N273" s="43">
        <f>SUM(N268:N272)</f>
        <v>0</v>
      </c>
      <c r="O273" s="43">
        <f>SUM(O268:O272)</f>
        <v>0</v>
      </c>
      <c r="P273" s="43">
        <f>SUM(P268:P272)</f>
        <v>0</v>
      </c>
      <c r="Q273" s="21"/>
      <c r="R273" s="21"/>
      <c r="S273" s="21"/>
      <c r="T273" s="21"/>
      <c r="U273" s="21"/>
      <c r="V273" s="21"/>
    </row>
    <row r="274" spans="1:22" x14ac:dyDescent="0.2">
      <c r="A274" s="28">
        <v>204</v>
      </c>
      <c r="B274" s="28" t="s">
        <v>69</v>
      </c>
      <c r="C274" s="17" t="s">
        <v>88</v>
      </c>
      <c r="D274" s="18">
        <f>SUMIFS('2013Figures'!$J:$J,'2013Figures'!$C:$C,$A274,'2013Figures'!$E:$E,$B$1)</f>
        <v>9738</v>
      </c>
      <c r="E274" s="18">
        <f>SUMIFS('2013Figures'!$J:$J,'2013Figures'!$C:$C,$A274,'2013Figures'!$B:$B,"BrokerToCy",'2013Figures'!$G:$G,"E1",'2013Figures'!$E:$E,$B$1)</f>
        <v>0</v>
      </c>
      <c r="F274" s="18">
        <f>SUMIFS('2013Figures'!$J:$J,'2013Figures'!$C:$C,$A274,'2013Figures'!$B:$B,"BrokerToCy",'2013Figures'!$G:$G,"P1",'2013Figures'!$E:$E,$B$1)</f>
        <v>0</v>
      </c>
      <c r="G274" s="18">
        <f>SUMIFS('2013Figures'!$J:$J,'2013Figures'!$C:$C,$A274,'2013Figures'!$B:$B,"CyToBroker",'2013Figures'!$G:$G,"E1",'2013Figures'!$E:$E,$B$1)</f>
        <v>9738</v>
      </c>
      <c r="H274" s="18">
        <f>SUMIFS('2013Figures'!$J:$J,'2013Figures'!$C:$C,$A274,'2013Figures'!$B:$B,"CyToBroker",'2013Figures'!$G:$G,"P1",'2013Figures'!$E:$E,$B$1)</f>
        <v>0</v>
      </c>
      <c r="I274" s="28"/>
      <c r="J274" s="17"/>
      <c r="K274" s="28"/>
      <c r="L274" s="50">
        <f>SUMIFS('2012Figures'!$J:$J,'2012Figures'!$C:$C,$A274,'2012Figures'!$E:$E,$B$1)</f>
        <v>15687</v>
      </c>
      <c r="M274" s="50">
        <f>SUMIFS('2012Figures'!$J:$J,'2012Figures'!$C:$C,$A274,'2012Figures'!$B:$B,"BrokerToCy",'2012Figures'!$G:$G,"E1",'2012Figures'!$E:$E,$B$1)</f>
        <v>0</v>
      </c>
      <c r="N274" s="50">
        <f>SUMIFS('2012Figures'!$J:$J,'2012Figures'!$C:$C,$A274,'2012Figures'!$B:$B,"BrokerToCy",'2012Figures'!$G:$G,"P1",'2012Figures'!$E:$E,$B$1)</f>
        <v>0</v>
      </c>
      <c r="O274" s="50">
        <f>SUMIFS('2012Figures'!$J:$J,'2012Figures'!$C:$C,$A274,'2012Figures'!$B:$B,"CyToBroker",'2012Figures'!$G:$G,"E1",'2012Figures'!$E:$E,$B$1)</f>
        <v>15687</v>
      </c>
      <c r="P274" s="50">
        <f>SUMIFS('2012Figures'!$J:$J,'2012Figures'!$C:$C,$A274,'2012Figures'!$B:$B,"CyToBroker",'2012Figures'!$G:$G,"P1",'2012Figures'!$E:$E,$B$1)</f>
        <v>0</v>
      </c>
      <c r="Q274" s="28"/>
      <c r="R274" s="46">
        <f t="shared" si="29"/>
        <v>-0.38</v>
      </c>
      <c r="S274" s="46" t="str">
        <f t="shared" si="29"/>
        <v/>
      </c>
      <c r="T274" s="46" t="str">
        <f t="shared" si="29"/>
        <v/>
      </c>
      <c r="U274" s="46">
        <f t="shared" si="29"/>
        <v>-0.38</v>
      </c>
      <c r="V274" s="46" t="str">
        <f t="shared" si="29"/>
        <v/>
      </c>
    </row>
    <row r="275" spans="1:22" x14ac:dyDescent="0.2">
      <c r="A275" s="1">
        <v>204</v>
      </c>
      <c r="B275" s="1" t="s">
        <v>69</v>
      </c>
      <c r="C275" s="8">
        <v>5</v>
      </c>
      <c r="D275" s="29">
        <f>SUMIFS('2013Figures'!$J:$J,'2013Figures'!$C:$C,$A275,'2013Figures'!$H:$H,$B275,'2013Figures'!$I:$I,$C275,'2013Figures'!$E:$E,$B$1)</f>
        <v>0</v>
      </c>
      <c r="E275" s="9">
        <f>SUMIFS('2013Figures'!$J:$J,'2013Figures'!$C:$C,$A275,'2013Figures'!$H:$H,$B275,'2013Figures'!$I:$I,$C275,'2013Figures'!$B:$B,"BrokerToCy",'2013Figures'!$G:$G,"E1",'2013Figures'!$E:$E,$B$1)</f>
        <v>0</v>
      </c>
      <c r="F275" s="9">
        <f>SUMIFS('2013Figures'!$J:$J,'2013Figures'!$C:$C,$A275,'2013Figures'!$H:$H,$B275,'2013Figures'!$I:$I,$C275,'2013Figures'!$B:$B,"BrokerToCy",'2013Figures'!$G:$G,"P1",'2013Figures'!$E:$E,$B$1)</f>
        <v>0</v>
      </c>
      <c r="G275" s="9">
        <f>SUMIFS('2013Figures'!$J:$J,'2013Figures'!$C:$C,$A275,'2013Figures'!$H:$H,$B275,'2013Figures'!$I:$I,$C275,'2013Figures'!$B:$B,"CyToBroker",'2013Figures'!$G:$G,"E1",'2013Figures'!$E:$E,$B$1)</f>
        <v>0</v>
      </c>
      <c r="H275" s="9">
        <f>SUMIFS('2013Figures'!$J:$J,'2013Figures'!$C:$C,$A275,'2013Figures'!$H:$H,$B275,'2013Figures'!$I:$I,$C275,'2013Figures'!$B:$B,"CyToBroker",'2013Figures'!$G:$G,"P1",'2013Figures'!$E:$E,$B$1)</f>
        <v>0</v>
      </c>
      <c r="J275" s="8">
        <v>201501</v>
      </c>
      <c r="L275" s="42">
        <f>SUMIFS('2012Figures'!$J:$J,'2012Figures'!$C:$C,$A275,'2012Figures'!$H:$H,$B275,'2012Figures'!$I:$I,$C275,'2012Figures'!$E:$E,$B$1)</f>
        <v>0</v>
      </c>
      <c r="M275" s="52">
        <f>SUMIFS('2012Figures'!$J:$J,'2012Figures'!$C:$C,$A275,'2012Figures'!$H:$H,$B275,'2012Figures'!$I:$I,$C275,'2012Figures'!$B:$B,"BrokerToCy",'2012Figures'!$G:$G,"E1",'2012Figures'!$E:$E,$B$1)</f>
        <v>0</v>
      </c>
      <c r="N275" s="52">
        <f>SUMIFS('2012Figures'!$J:$J,'2012Figures'!$C:$C,$A275,'2012Figures'!$H:$H,$B275,'2012Figures'!$I:$I,$C275,'2012Figures'!$B:$B,"BrokerToCy",'2012Figures'!$G:$G,"P1",'2012Figures'!$E:$E,$B$1)</f>
        <v>0</v>
      </c>
      <c r="O275" s="52">
        <f>SUMIFS('2012Figures'!$J:$J,'2012Figures'!$C:$C,$A275,'2012Figures'!$H:$H,$B275,'2012Figures'!$I:$I,$C275,'2012Figures'!$B:$B,"CyToBroker",'2012Figures'!$G:$G,"E1",'2012Figures'!$E:$E,$B$1)</f>
        <v>0</v>
      </c>
      <c r="P275" s="52">
        <f>SUMIFS('2012Figures'!$J:$J,'2012Figures'!$C:$C,$A275,'2012Figures'!$H:$H,$B275,'2012Figures'!$I:$I,$C275,'2012Figures'!$B:$B,"CyToBroker",'2012Figures'!$G:$G,"P1",'2012Figures'!$E:$E,$B$1)</f>
        <v>0</v>
      </c>
      <c r="R275" s="46" t="str">
        <f t="shared" si="29"/>
        <v/>
      </c>
      <c r="S275" s="46" t="str">
        <f t="shared" si="29"/>
        <v/>
      </c>
      <c r="T275" s="46" t="str">
        <f t="shared" si="29"/>
        <v/>
      </c>
      <c r="U275" s="46" t="str">
        <f t="shared" si="29"/>
        <v/>
      </c>
      <c r="V275" s="46" t="str">
        <f t="shared" si="29"/>
        <v/>
      </c>
    </row>
    <row r="276" spans="1:22" x14ac:dyDescent="0.2">
      <c r="A276" s="1">
        <v>204</v>
      </c>
      <c r="B276" s="1" t="s">
        <v>69</v>
      </c>
      <c r="C276" s="8">
        <v>4</v>
      </c>
      <c r="D276" s="29">
        <f>SUMIFS('2013Figures'!$J:$J,'2013Figures'!$C:$C,$A276,'2013Figures'!$H:$H,$B276,'2013Figures'!$I:$I,$C276,'2013Figures'!$E:$E,$B$1)</f>
        <v>3319</v>
      </c>
      <c r="E276" s="9">
        <f>SUMIFS('2013Figures'!$J:$J,'2013Figures'!$C:$C,$A276,'2013Figures'!$H:$H,$B276,'2013Figures'!$I:$I,$C276,'2013Figures'!$B:$B,"BrokerToCy",'2013Figures'!$G:$G,"E1",'2013Figures'!$E:$E,$B$1)</f>
        <v>0</v>
      </c>
      <c r="F276" s="9">
        <f>SUMIFS('2013Figures'!$J:$J,'2013Figures'!$C:$C,$A276,'2013Figures'!$H:$H,$B276,'2013Figures'!$I:$I,$C276,'2013Figures'!$B:$B,"BrokerToCy",'2013Figures'!$G:$G,"P1",'2013Figures'!$E:$E,$B$1)</f>
        <v>0</v>
      </c>
      <c r="G276" s="9">
        <f>SUMIFS('2013Figures'!$J:$J,'2013Figures'!$C:$C,$A276,'2013Figures'!$H:$H,$B276,'2013Figures'!$I:$I,$C276,'2013Figures'!$B:$B,"CyToBroker",'2013Figures'!$G:$G,"E1",'2013Figures'!$E:$E,$B$1)</f>
        <v>3319</v>
      </c>
      <c r="H276" s="9">
        <f>SUMIFS('2013Figures'!$J:$J,'2013Figures'!$C:$C,$A276,'2013Figures'!$H:$H,$B276,'2013Figures'!$I:$I,$C276,'2013Figures'!$B:$B,"CyToBroker",'2013Figures'!$G:$G,"P1",'2013Figures'!$E:$E,$B$1)</f>
        <v>0</v>
      </c>
      <c r="I276" s="30"/>
      <c r="J276" s="31">
        <v>201301</v>
      </c>
      <c r="K276" s="30"/>
      <c r="L276" s="42">
        <f>SUMIFS('2012Figures'!$J:$J,'2012Figures'!$C:$C,$A276,'2012Figures'!$H:$H,$B276,'2012Figures'!$I:$I,$C276,'2012Figures'!$E:$E,$B$1)</f>
        <v>132</v>
      </c>
      <c r="M276" s="52">
        <f>SUMIFS('2012Figures'!$J:$J,'2012Figures'!$C:$C,$A276,'2012Figures'!$H:$H,$B276,'2012Figures'!$I:$I,$C276,'2012Figures'!$B:$B,"BrokerToCy",'2012Figures'!$G:$G,"E1",'2012Figures'!$E:$E,$B$1)</f>
        <v>0</v>
      </c>
      <c r="N276" s="52">
        <f>SUMIFS('2012Figures'!$J:$J,'2012Figures'!$C:$C,$A276,'2012Figures'!$H:$H,$B276,'2012Figures'!$I:$I,$C276,'2012Figures'!$B:$B,"BrokerToCy",'2012Figures'!$G:$G,"P1",'2012Figures'!$E:$E,$B$1)</f>
        <v>0</v>
      </c>
      <c r="O276" s="52">
        <f>SUMIFS('2012Figures'!$J:$J,'2012Figures'!$C:$C,$A276,'2012Figures'!$H:$H,$B276,'2012Figures'!$I:$I,$C276,'2012Figures'!$B:$B,"CyToBroker",'2012Figures'!$G:$G,"E1",'2012Figures'!$E:$E,$B$1)</f>
        <v>132</v>
      </c>
      <c r="P276" s="52">
        <f>SUMIFS('2012Figures'!$J:$J,'2012Figures'!$C:$C,$A276,'2012Figures'!$H:$H,$B276,'2012Figures'!$I:$I,$C276,'2012Figures'!$B:$B,"CyToBroker",'2012Figures'!$G:$G,"P1",'2012Figures'!$E:$E,$B$1)</f>
        <v>0</v>
      </c>
      <c r="Q276" s="30"/>
      <c r="R276" s="46">
        <f t="shared" si="29"/>
        <v>24.14</v>
      </c>
      <c r="S276" s="46" t="str">
        <f t="shared" si="29"/>
        <v/>
      </c>
      <c r="T276" s="46" t="str">
        <f t="shared" si="29"/>
        <v/>
      </c>
      <c r="U276" s="46">
        <f t="shared" si="29"/>
        <v>24.14</v>
      </c>
      <c r="V276" s="46" t="str">
        <f t="shared" si="29"/>
        <v/>
      </c>
    </row>
    <row r="277" spans="1:22" x14ac:dyDescent="0.2">
      <c r="A277" s="1">
        <v>204</v>
      </c>
      <c r="B277" s="1" t="s">
        <v>69</v>
      </c>
      <c r="C277" s="8">
        <v>3</v>
      </c>
      <c r="D277" s="29">
        <f>SUMIFS('2013Figures'!$J:$J,'2013Figures'!$C:$C,$A277,'2013Figures'!$H:$H,$B277,'2013Figures'!$I:$I,$C277,'2013Figures'!$E:$E,$B$1)</f>
        <v>0</v>
      </c>
      <c r="E277" s="9">
        <f>SUMIFS('2013Figures'!$J:$J,'2013Figures'!$C:$C,$A277,'2013Figures'!$H:$H,$B277,'2013Figures'!$I:$I,$C277,'2013Figures'!$B:$B,"BrokerToCy",'2013Figures'!$G:$G,"E1",'2013Figures'!$E:$E,$B$1)</f>
        <v>0</v>
      </c>
      <c r="F277" s="9">
        <f>SUMIFS('2013Figures'!$J:$J,'2013Figures'!$C:$C,$A277,'2013Figures'!$H:$H,$B277,'2013Figures'!$I:$I,$C277,'2013Figures'!$B:$B,"BrokerToCy",'2013Figures'!$G:$G,"P1",'2013Figures'!$E:$E,$B$1)</f>
        <v>0</v>
      </c>
      <c r="G277" s="9">
        <f>SUMIFS('2013Figures'!$J:$J,'2013Figures'!$C:$C,$A277,'2013Figures'!$H:$H,$B277,'2013Figures'!$I:$I,$C277,'2013Figures'!$B:$B,"CyToBroker",'2013Figures'!$G:$G,"E1",'2013Figures'!$E:$E,$B$1)</f>
        <v>0</v>
      </c>
      <c r="H277" s="9">
        <f>SUMIFS('2013Figures'!$J:$J,'2013Figures'!$C:$C,$A277,'2013Figures'!$H:$H,$B277,'2013Figures'!$I:$I,$C277,'2013Figures'!$B:$B,"CyToBroker",'2013Figures'!$G:$G,"P1",'2013Figures'!$E:$E,$B$1)</f>
        <v>0</v>
      </c>
      <c r="J277" s="8">
        <v>201201</v>
      </c>
      <c r="L277" s="42">
        <f>SUMIFS('2012Figures'!$J:$J,'2012Figures'!$C:$C,$A277,'2012Figures'!$H:$H,$B277,'2012Figures'!$I:$I,$C277,'2012Figures'!$E:$E,$B$1)</f>
        <v>0</v>
      </c>
      <c r="M277" s="52">
        <f>SUMIFS('2012Figures'!$J:$J,'2012Figures'!$C:$C,$A277,'2012Figures'!$H:$H,$B277,'2012Figures'!$I:$I,$C277,'2012Figures'!$B:$B,"BrokerToCy",'2012Figures'!$G:$G,"E1",'2012Figures'!$E:$E,$B$1)</f>
        <v>0</v>
      </c>
      <c r="N277" s="52">
        <f>SUMIFS('2012Figures'!$J:$J,'2012Figures'!$C:$C,$A277,'2012Figures'!$H:$H,$B277,'2012Figures'!$I:$I,$C277,'2012Figures'!$B:$B,"BrokerToCy",'2012Figures'!$G:$G,"P1",'2012Figures'!$E:$E,$B$1)</f>
        <v>0</v>
      </c>
      <c r="O277" s="52">
        <f>SUMIFS('2012Figures'!$J:$J,'2012Figures'!$C:$C,$A277,'2012Figures'!$H:$H,$B277,'2012Figures'!$I:$I,$C277,'2012Figures'!$B:$B,"CyToBroker",'2012Figures'!$G:$G,"E1",'2012Figures'!$E:$E,$B$1)</f>
        <v>0</v>
      </c>
      <c r="P277" s="52">
        <f>SUMIFS('2012Figures'!$J:$J,'2012Figures'!$C:$C,$A277,'2012Figures'!$H:$H,$B277,'2012Figures'!$I:$I,$C277,'2012Figures'!$B:$B,"CyToBroker",'2012Figures'!$G:$G,"P1",'2012Figures'!$E:$E,$B$1)</f>
        <v>0</v>
      </c>
      <c r="R277" s="46" t="str">
        <f t="shared" si="29"/>
        <v/>
      </c>
      <c r="S277" s="46" t="str">
        <f t="shared" si="29"/>
        <v/>
      </c>
      <c r="T277" s="46" t="str">
        <f t="shared" si="29"/>
        <v/>
      </c>
      <c r="U277" s="46" t="str">
        <f t="shared" si="29"/>
        <v/>
      </c>
      <c r="V277" s="46" t="str">
        <f t="shared" si="29"/>
        <v/>
      </c>
    </row>
    <row r="278" spans="1:22" x14ac:dyDescent="0.2">
      <c r="A278" s="1">
        <v>204</v>
      </c>
      <c r="B278" s="1" t="s">
        <v>69</v>
      </c>
      <c r="C278" s="8">
        <v>2</v>
      </c>
      <c r="D278" s="29">
        <f>SUMIFS('2013Figures'!$J:$J,'2013Figures'!$C:$C,$A278,'2013Figures'!$H:$H,$B278,'2013Figures'!$I:$I,$C278,'2013Figures'!$E:$E,$B$1)</f>
        <v>0</v>
      </c>
      <c r="E278" s="9">
        <f>SUMIFS('2013Figures'!$J:$J,'2013Figures'!$C:$C,$A278,'2013Figures'!$H:$H,$B278,'2013Figures'!$I:$I,$C278,'2013Figures'!$B:$B,"BrokerToCy",'2013Figures'!$G:$G,"E1",'2013Figures'!$E:$E,$B$1)</f>
        <v>0</v>
      </c>
      <c r="F278" s="9">
        <f>SUMIFS('2013Figures'!$J:$J,'2013Figures'!$C:$C,$A278,'2013Figures'!$H:$H,$B278,'2013Figures'!$I:$I,$C278,'2013Figures'!$B:$B,"BrokerToCy",'2013Figures'!$G:$G,"P1",'2013Figures'!$E:$E,$B$1)</f>
        <v>0</v>
      </c>
      <c r="G278" s="9">
        <f>SUMIFS('2013Figures'!$J:$J,'2013Figures'!$C:$C,$A278,'2013Figures'!$H:$H,$B278,'2013Figures'!$I:$I,$C278,'2013Figures'!$B:$B,"CyToBroker",'2013Figures'!$G:$G,"E1",'2013Figures'!$E:$E,$B$1)</f>
        <v>0</v>
      </c>
      <c r="H278" s="9">
        <f>SUMIFS('2013Figures'!$J:$J,'2013Figures'!$C:$C,$A278,'2013Figures'!$H:$H,$B278,'2013Figures'!$I:$I,$C278,'2013Figures'!$B:$B,"CyToBroker",'2013Figures'!$G:$G,"P1",'2013Figures'!$E:$E,$B$1)</f>
        <v>0</v>
      </c>
      <c r="J278" s="8">
        <v>201101</v>
      </c>
      <c r="L278" s="42">
        <f>SUMIFS('2012Figures'!$J:$J,'2012Figures'!$C:$C,$A278,'2012Figures'!$H:$H,$B278,'2012Figures'!$I:$I,$C278,'2012Figures'!$E:$E,$B$1)</f>
        <v>0</v>
      </c>
      <c r="M278" s="52">
        <f>SUMIFS('2012Figures'!$J:$J,'2012Figures'!$C:$C,$A278,'2012Figures'!$H:$H,$B278,'2012Figures'!$I:$I,$C278,'2012Figures'!$B:$B,"BrokerToCy",'2012Figures'!$G:$G,"E1",'2012Figures'!$E:$E,$B$1)</f>
        <v>0</v>
      </c>
      <c r="N278" s="52">
        <f>SUMIFS('2012Figures'!$J:$J,'2012Figures'!$C:$C,$A278,'2012Figures'!$H:$H,$B278,'2012Figures'!$I:$I,$C278,'2012Figures'!$B:$B,"BrokerToCy",'2012Figures'!$G:$G,"P1",'2012Figures'!$E:$E,$B$1)</f>
        <v>0</v>
      </c>
      <c r="O278" s="52">
        <f>SUMIFS('2012Figures'!$J:$J,'2012Figures'!$C:$C,$A278,'2012Figures'!$H:$H,$B278,'2012Figures'!$I:$I,$C278,'2012Figures'!$B:$B,"CyToBroker",'2012Figures'!$G:$G,"E1",'2012Figures'!$E:$E,$B$1)</f>
        <v>0</v>
      </c>
      <c r="P278" s="52">
        <f>SUMIFS('2012Figures'!$J:$J,'2012Figures'!$C:$C,$A278,'2012Figures'!$H:$H,$B278,'2012Figures'!$I:$I,$C278,'2012Figures'!$B:$B,"CyToBroker",'2012Figures'!$G:$G,"P1",'2012Figures'!$E:$E,$B$1)</f>
        <v>0</v>
      </c>
      <c r="R278" s="46" t="str">
        <f t="shared" si="29"/>
        <v/>
      </c>
      <c r="S278" s="46" t="str">
        <f t="shared" si="29"/>
        <v/>
      </c>
      <c r="T278" s="46" t="str">
        <f t="shared" si="29"/>
        <v/>
      </c>
      <c r="U278" s="46" t="str">
        <f t="shared" si="29"/>
        <v/>
      </c>
      <c r="V278" s="46" t="str">
        <f t="shared" si="29"/>
        <v/>
      </c>
    </row>
    <row r="279" spans="1:22" x14ac:dyDescent="0.2">
      <c r="A279" s="1">
        <v>204</v>
      </c>
      <c r="B279" s="1" t="s">
        <v>69</v>
      </c>
      <c r="C279" s="8">
        <v>1</v>
      </c>
      <c r="D279" s="29">
        <f>SUMIFS('2013Figures'!$J:$J,'2013Figures'!$C:$C,$A279,'2013Figures'!$H:$H,$B279,'2013Figures'!$I:$I,$C279,'2013Figures'!$E:$E,$B$1)</f>
        <v>6417</v>
      </c>
      <c r="E279" s="9">
        <f>SUMIFS('2013Figures'!$J:$J,'2013Figures'!$C:$C,$A279,'2013Figures'!$H:$H,$B279,'2013Figures'!$I:$I,$C279,'2013Figures'!$B:$B,"BrokerToCy",'2013Figures'!$G:$G,"E1",'2013Figures'!$E:$E,$B$1)</f>
        <v>0</v>
      </c>
      <c r="F279" s="9">
        <f>SUMIFS('2013Figures'!$J:$J,'2013Figures'!$C:$C,$A279,'2013Figures'!$H:$H,$B279,'2013Figures'!$I:$I,$C279,'2013Figures'!$B:$B,"BrokerToCy",'2013Figures'!$G:$G,"P1",'2013Figures'!$E:$E,$B$1)</f>
        <v>0</v>
      </c>
      <c r="G279" s="9">
        <f>SUMIFS('2013Figures'!$J:$J,'2013Figures'!$C:$C,$A279,'2013Figures'!$H:$H,$B279,'2013Figures'!$I:$I,$C279,'2013Figures'!$B:$B,"CyToBroker",'2013Figures'!$G:$G,"E1",'2013Figures'!$E:$E,$B$1)</f>
        <v>6417</v>
      </c>
      <c r="H279" s="9">
        <f>SUMIFS('2013Figures'!$J:$J,'2013Figures'!$C:$C,$A279,'2013Figures'!$H:$H,$B279,'2013Figures'!$I:$I,$C279,'2013Figures'!$B:$B,"CyToBroker",'2013Figures'!$G:$G,"P1",'2013Figures'!$E:$E,$B$1)</f>
        <v>0</v>
      </c>
      <c r="J279" s="8">
        <v>200901</v>
      </c>
      <c r="L279" s="42">
        <f>SUMIFS('2012Figures'!$J:$J,'2012Figures'!$C:$C,$A279,'2012Figures'!$H:$H,$B279,'2012Figures'!$I:$I,$C279,'2012Figures'!$E:$E,$B$1)</f>
        <v>15516</v>
      </c>
      <c r="M279" s="52">
        <f>SUMIFS('2012Figures'!$J:$J,'2012Figures'!$C:$C,$A279,'2012Figures'!$H:$H,$B279,'2012Figures'!$I:$I,$C279,'2012Figures'!$B:$B,"BrokerToCy",'2012Figures'!$G:$G,"E1",'2012Figures'!$E:$E,$B$1)</f>
        <v>0</v>
      </c>
      <c r="N279" s="52">
        <f>SUMIFS('2012Figures'!$J:$J,'2012Figures'!$C:$C,$A279,'2012Figures'!$H:$H,$B279,'2012Figures'!$I:$I,$C279,'2012Figures'!$B:$B,"BrokerToCy",'2012Figures'!$G:$G,"P1",'2012Figures'!$E:$E,$B$1)</f>
        <v>0</v>
      </c>
      <c r="O279" s="52">
        <f>SUMIFS('2012Figures'!$J:$J,'2012Figures'!$C:$C,$A279,'2012Figures'!$H:$H,$B279,'2012Figures'!$I:$I,$C279,'2012Figures'!$B:$B,"CyToBroker",'2012Figures'!$G:$G,"E1",'2012Figures'!$E:$E,$B$1)</f>
        <v>15516</v>
      </c>
      <c r="P279" s="52">
        <f>SUMIFS('2012Figures'!$J:$J,'2012Figures'!$C:$C,$A279,'2012Figures'!$H:$H,$B279,'2012Figures'!$I:$I,$C279,'2012Figures'!$B:$B,"CyToBroker",'2012Figures'!$G:$G,"P1",'2012Figures'!$E:$E,$B$1)</f>
        <v>0</v>
      </c>
      <c r="R279" s="46">
        <f t="shared" si="29"/>
        <v>-0.59</v>
      </c>
      <c r="S279" s="46" t="str">
        <f t="shared" si="29"/>
        <v/>
      </c>
      <c r="T279" s="46" t="str">
        <f t="shared" si="29"/>
        <v/>
      </c>
      <c r="U279" s="46">
        <f t="shared" si="29"/>
        <v>-0.59</v>
      </c>
      <c r="V279" s="46" t="str">
        <f t="shared" si="29"/>
        <v/>
      </c>
    </row>
    <row r="280" spans="1:22" x14ac:dyDescent="0.2">
      <c r="A280" s="1">
        <v>204</v>
      </c>
      <c r="B280" s="1" t="s">
        <v>69</v>
      </c>
      <c r="D280" s="29">
        <f>SUMIFS('2013Figures'!$J:$J,'2013Figures'!$C:$C,$A280,'2013Figures'!$I:$I,"",'2013Figures'!$E:$E,$B$1)</f>
        <v>2</v>
      </c>
      <c r="E280" s="9">
        <f>SUMIFS('2013Figures'!$J:$J,'2013Figures'!$C:$C,$A280,'2013Figures'!$I:$I,"",'2013Figures'!$B:$B,"BrokerToCy",'2013Figures'!$G:$G,"E1",'2013Figures'!$E:$E,$B$1)</f>
        <v>0</v>
      </c>
      <c r="F280" s="9">
        <f>SUMIFS('2013Figures'!$J:$J,'2013Figures'!$C:$C,$A280,'2013Figures'!$I:$I,"",'2013Figures'!$B:$B,"BrokerToCy",'2013Figures'!$G:$G,"P1",'2013Figures'!$E:$E,$B$1)</f>
        <v>0</v>
      </c>
      <c r="G280" s="9">
        <f>SUMIFS('2013Figures'!$J:$J,'2013Figures'!$C:$C,$A280,'2013Figures'!$I:$I,"",'2013Figures'!$B:$B,"CyToBroker",'2013Figures'!$G:$G,"E1",'2013Figures'!$E:$E,$B$1)</f>
        <v>2</v>
      </c>
      <c r="H280" s="9">
        <f>SUMIFS('2013Figures'!$J:$J,'2013Figures'!$C:$C,$A280,'2013Figures'!$I:$I,"",'2013Figures'!$B:$B,"CyToBroker",'2013Figures'!$G:$G,"P1",'2013Figures'!$E:$E,$B$1)</f>
        <v>0</v>
      </c>
      <c r="J280" s="8" t="s">
        <v>131</v>
      </c>
      <c r="L280" s="42">
        <f>SUMIFS('2012Figures'!$J:$J,'2012Figures'!$C:$C,$A280,'2012Figures'!$I:$I,"",'2012Figures'!$E:$E,$B$1)</f>
        <v>39</v>
      </c>
      <c r="M280" s="52">
        <f>SUMIFS('2012Figures'!$J:$J,'2012Figures'!$C:$C,$A280,'2012Figures'!$I:$I,"",'2012Figures'!$B:$B,"BrokerToCy",'2012Figures'!$G:$G,"E1",'2012Figures'!$E:$E,$B$1)</f>
        <v>0</v>
      </c>
      <c r="N280" s="52">
        <f>SUMIFS('2012Figures'!$J:$J,'2012Figures'!$C:$C,$A280,'2012Figures'!$I:$I,"",'2012Figures'!$B:$B,"BrokerToCy",'2012Figures'!$G:$G,"P1",'2012Figures'!$E:$E,$B$1)</f>
        <v>0</v>
      </c>
      <c r="O280" s="52">
        <f>SUMIFS('2012Figures'!$J:$J,'2012Figures'!$C:$C,$A280,'2012Figures'!$I:$I,"",'2012Figures'!$B:$B,"CyToBroker",'2012Figures'!$G:$G,"E1",'2012Figures'!$E:$E,$B$1)</f>
        <v>39</v>
      </c>
      <c r="P280" s="52">
        <f>SUMIFS('2012Figures'!$J:$J,'2012Figures'!$C:$C,$A280,'2012Figures'!$I:$I,"",'2012Figures'!$B:$B,"CyToBroker",'2012Figures'!$G:$G,"P1",'2012Figures'!$E:$E,$B$1)</f>
        <v>0</v>
      </c>
      <c r="R280" s="46">
        <f t="shared" si="29"/>
        <v>-0.95</v>
      </c>
      <c r="S280" s="46" t="str">
        <f t="shared" si="29"/>
        <v/>
      </c>
      <c r="T280" s="46" t="str">
        <f t="shared" si="29"/>
        <v/>
      </c>
      <c r="U280" s="46">
        <f t="shared" si="29"/>
        <v>-0.95</v>
      </c>
      <c r="V280" s="46" t="str">
        <f t="shared" si="29"/>
        <v/>
      </c>
    </row>
    <row r="281" spans="1:22" x14ac:dyDescent="0.2">
      <c r="A281" s="21"/>
      <c r="B281" s="21" t="s">
        <v>92</v>
      </c>
      <c r="C281" s="22"/>
      <c r="D281" s="23">
        <f>SUM(E281:H281)</f>
        <v>9738</v>
      </c>
      <c r="E281" s="23">
        <f>SUM(E275:E280)</f>
        <v>0</v>
      </c>
      <c r="F281" s="23">
        <f>SUM(F275:F280)</f>
        <v>0</v>
      </c>
      <c r="G281" s="23">
        <f>SUM(G275:G280)</f>
        <v>9738</v>
      </c>
      <c r="H281" s="23">
        <f>SUM(H275:H280)</f>
        <v>0</v>
      </c>
      <c r="I281" s="21"/>
      <c r="J281" s="22"/>
      <c r="K281" s="21"/>
      <c r="L281" s="43">
        <f>SUM(M281:P281)</f>
        <v>15687</v>
      </c>
      <c r="M281" s="43">
        <f>SUM(M275:M280)</f>
        <v>0</v>
      </c>
      <c r="N281" s="43">
        <f>SUM(N275:N280)</f>
        <v>0</v>
      </c>
      <c r="O281" s="43">
        <f>SUM(O275:O280)</f>
        <v>15687</v>
      </c>
      <c r="P281" s="43">
        <f>SUM(P275:P280)</f>
        <v>0</v>
      </c>
      <c r="Q281" s="21"/>
      <c r="R281" s="21"/>
      <c r="S281" s="21"/>
      <c r="T281" s="21"/>
      <c r="U281" s="21"/>
      <c r="V281" s="21"/>
    </row>
    <row r="282" spans="1:22" x14ac:dyDescent="0.2">
      <c r="A282" s="28">
        <v>205</v>
      </c>
      <c r="B282" s="28" t="s">
        <v>27</v>
      </c>
      <c r="C282" s="17" t="s">
        <v>88</v>
      </c>
      <c r="D282" s="18">
        <f>SUMIFS('2013Figures'!$J:$J,'2013Figures'!$C:$C,$A282,'2013Figures'!$E:$E,$B$1)</f>
        <v>19699</v>
      </c>
      <c r="E282" s="18">
        <f>SUMIFS('2013Figures'!$J:$J,'2013Figures'!$C:$C,$A282,'2013Figures'!$B:$B,"BrokerToCy",'2013Figures'!$G:$G,"E1",'2013Figures'!$E:$E,$B$1)</f>
        <v>0</v>
      </c>
      <c r="F282" s="18">
        <f>SUMIFS('2013Figures'!$J:$J,'2013Figures'!$C:$C,$A282,'2013Figures'!$B:$B,"BrokerToCy",'2013Figures'!$G:$G,"P1",'2013Figures'!$E:$E,$B$1)</f>
        <v>0</v>
      </c>
      <c r="G282" s="18">
        <f>SUMIFS('2013Figures'!$J:$J,'2013Figures'!$C:$C,$A282,'2013Figures'!$B:$B,"CyToBroker",'2013Figures'!$G:$G,"E1",'2013Figures'!$E:$E,$B$1)</f>
        <v>19699</v>
      </c>
      <c r="H282" s="18">
        <f>SUMIFS('2013Figures'!$J:$J,'2013Figures'!$C:$C,$A282,'2013Figures'!$B:$B,"CyToBroker",'2013Figures'!$G:$G,"P1",'2013Figures'!$E:$E,$B$1)</f>
        <v>0</v>
      </c>
      <c r="I282" s="28"/>
      <c r="J282" s="17"/>
      <c r="K282" s="28"/>
      <c r="L282" s="50">
        <f>SUMIFS('2012Figures'!$J:$J,'2012Figures'!$C:$C,$A282,'2012Figures'!$E:$E,$B$1)</f>
        <v>28542</v>
      </c>
      <c r="M282" s="50">
        <f>SUMIFS('2012Figures'!$J:$J,'2012Figures'!$C:$C,$A282,'2012Figures'!$B:$B,"BrokerToCy",'2012Figures'!$G:$G,"E1",'2012Figures'!$E:$E,$B$1)</f>
        <v>0</v>
      </c>
      <c r="N282" s="50">
        <f>SUMIFS('2012Figures'!$J:$J,'2012Figures'!$C:$C,$A282,'2012Figures'!$B:$B,"BrokerToCy",'2012Figures'!$G:$G,"P1",'2012Figures'!$E:$E,$B$1)</f>
        <v>0</v>
      </c>
      <c r="O282" s="50">
        <f>SUMIFS('2012Figures'!$J:$J,'2012Figures'!$C:$C,$A282,'2012Figures'!$B:$B,"CyToBroker",'2012Figures'!$G:$G,"E1",'2012Figures'!$E:$E,$B$1)</f>
        <v>28542</v>
      </c>
      <c r="P282" s="50">
        <f>SUMIFS('2012Figures'!$J:$J,'2012Figures'!$C:$C,$A282,'2012Figures'!$B:$B,"CyToBroker",'2012Figures'!$G:$G,"P1",'2012Figures'!$E:$E,$B$1)</f>
        <v>0</v>
      </c>
      <c r="Q282" s="28"/>
      <c r="R282" s="46">
        <f t="shared" si="29"/>
        <v>-0.31</v>
      </c>
      <c r="S282" s="46" t="str">
        <f t="shared" si="29"/>
        <v/>
      </c>
      <c r="T282" s="46" t="str">
        <f t="shared" si="29"/>
        <v/>
      </c>
      <c r="U282" s="46">
        <f t="shared" si="29"/>
        <v>-0.31</v>
      </c>
      <c r="V282" s="46" t="str">
        <f t="shared" si="29"/>
        <v/>
      </c>
    </row>
    <row r="283" spans="1:22" x14ac:dyDescent="0.2">
      <c r="A283" s="1">
        <v>205</v>
      </c>
      <c r="B283" s="1" t="s">
        <v>27</v>
      </c>
      <c r="C283" s="8">
        <v>5</v>
      </c>
      <c r="D283" s="29">
        <f>SUMIFS('2013Figures'!$J:$J,'2013Figures'!$C:$C,$A283,'2013Figures'!$H:$H,$B283,'2013Figures'!$I:$I,$C283,'2013Figures'!$E:$E,$B$1)</f>
        <v>0</v>
      </c>
      <c r="E283" s="9">
        <f>SUMIFS('2013Figures'!$J:$J,'2013Figures'!$C:$C,$A283,'2013Figures'!$H:$H,$B283,'2013Figures'!$I:$I,$C283,'2013Figures'!$B:$B,"BrokerToCy",'2013Figures'!$G:$G,"E1",'2013Figures'!$E:$E,$B$1)</f>
        <v>0</v>
      </c>
      <c r="F283" s="9">
        <f>SUMIFS('2013Figures'!$J:$J,'2013Figures'!$C:$C,$A283,'2013Figures'!$H:$H,$B283,'2013Figures'!$I:$I,$C283,'2013Figures'!$B:$B,"BrokerToCy",'2013Figures'!$G:$G,"P1",'2013Figures'!$E:$E,$B$1)</f>
        <v>0</v>
      </c>
      <c r="G283" s="9">
        <f>SUMIFS('2013Figures'!$J:$J,'2013Figures'!$C:$C,$A283,'2013Figures'!$H:$H,$B283,'2013Figures'!$I:$I,$C283,'2013Figures'!$B:$B,"CyToBroker",'2013Figures'!$G:$G,"E1",'2013Figures'!$E:$E,$B$1)</f>
        <v>0</v>
      </c>
      <c r="H283" s="9">
        <f>SUMIFS('2013Figures'!$J:$J,'2013Figures'!$C:$C,$A283,'2013Figures'!$H:$H,$B283,'2013Figures'!$I:$I,$C283,'2013Figures'!$B:$B,"CyToBroker",'2013Figures'!$G:$G,"P1",'2013Figures'!$E:$E,$B$1)</f>
        <v>0</v>
      </c>
      <c r="J283" s="8">
        <v>201501</v>
      </c>
      <c r="L283" s="42">
        <f>SUMIFS('2012Figures'!$J:$J,'2012Figures'!$C:$C,$A283,'2012Figures'!$H:$H,$B283,'2012Figures'!$I:$I,$C283,'2012Figures'!$E:$E,$B$1)</f>
        <v>0</v>
      </c>
      <c r="M283" s="52">
        <f>SUMIFS('2012Figures'!$J:$J,'2012Figures'!$C:$C,$A283,'2012Figures'!$H:$H,$B283,'2012Figures'!$I:$I,$C283,'2012Figures'!$B:$B,"BrokerToCy",'2012Figures'!$G:$G,"E1",'2012Figures'!$E:$E,$B$1)</f>
        <v>0</v>
      </c>
      <c r="N283" s="52">
        <f>SUMIFS('2012Figures'!$J:$J,'2012Figures'!$C:$C,$A283,'2012Figures'!$H:$H,$B283,'2012Figures'!$I:$I,$C283,'2012Figures'!$B:$B,"BrokerToCy",'2012Figures'!$G:$G,"P1",'2012Figures'!$E:$E,$B$1)</f>
        <v>0</v>
      </c>
      <c r="O283" s="52">
        <f>SUMIFS('2012Figures'!$J:$J,'2012Figures'!$C:$C,$A283,'2012Figures'!$H:$H,$B283,'2012Figures'!$I:$I,$C283,'2012Figures'!$B:$B,"CyToBroker",'2012Figures'!$G:$G,"E1",'2012Figures'!$E:$E,$B$1)</f>
        <v>0</v>
      </c>
      <c r="P283" s="52">
        <f>SUMIFS('2012Figures'!$J:$J,'2012Figures'!$C:$C,$A283,'2012Figures'!$H:$H,$B283,'2012Figures'!$I:$I,$C283,'2012Figures'!$B:$B,"CyToBroker",'2012Figures'!$G:$G,"P1",'2012Figures'!$E:$E,$B$1)</f>
        <v>0</v>
      </c>
      <c r="R283" s="46" t="str">
        <f t="shared" si="29"/>
        <v/>
      </c>
      <c r="S283" s="46" t="str">
        <f t="shared" si="29"/>
        <v/>
      </c>
      <c r="T283" s="46" t="str">
        <f t="shared" si="29"/>
        <v/>
      </c>
      <c r="U283" s="46" t="str">
        <f t="shared" si="29"/>
        <v/>
      </c>
      <c r="V283" s="46" t="str">
        <f t="shared" si="29"/>
        <v/>
      </c>
    </row>
    <row r="284" spans="1:22" x14ac:dyDescent="0.2">
      <c r="A284" s="1">
        <v>205</v>
      </c>
      <c r="B284" s="1" t="s">
        <v>27</v>
      </c>
      <c r="C284" s="8">
        <v>4</v>
      </c>
      <c r="D284" s="29">
        <f>SUMIFS('2013Figures'!$J:$J,'2013Figures'!$C:$C,$A284,'2013Figures'!$H:$H,$B284,'2013Figures'!$I:$I,$C284,'2013Figures'!$E:$E,$B$1)</f>
        <v>2837</v>
      </c>
      <c r="E284" s="9">
        <f>SUMIFS('2013Figures'!$J:$J,'2013Figures'!$C:$C,$A284,'2013Figures'!$H:$H,$B284,'2013Figures'!$I:$I,$C284,'2013Figures'!$B:$B,"BrokerToCy",'2013Figures'!$G:$G,"E1",'2013Figures'!$E:$E,$B$1)</f>
        <v>0</v>
      </c>
      <c r="F284" s="9">
        <f>SUMIFS('2013Figures'!$J:$J,'2013Figures'!$C:$C,$A284,'2013Figures'!$H:$H,$B284,'2013Figures'!$I:$I,$C284,'2013Figures'!$B:$B,"BrokerToCy",'2013Figures'!$G:$G,"P1",'2013Figures'!$E:$E,$B$1)</f>
        <v>0</v>
      </c>
      <c r="G284" s="9">
        <f>SUMIFS('2013Figures'!$J:$J,'2013Figures'!$C:$C,$A284,'2013Figures'!$H:$H,$B284,'2013Figures'!$I:$I,$C284,'2013Figures'!$B:$B,"CyToBroker",'2013Figures'!$G:$G,"E1",'2013Figures'!$E:$E,$B$1)</f>
        <v>2837</v>
      </c>
      <c r="H284" s="9">
        <f>SUMIFS('2013Figures'!$J:$J,'2013Figures'!$C:$C,$A284,'2013Figures'!$H:$H,$B284,'2013Figures'!$I:$I,$C284,'2013Figures'!$B:$B,"CyToBroker",'2013Figures'!$G:$G,"P1",'2013Figures'!$E:$E,$B$1)</f>
        <v>0</v>
      </c>
      <c r="I284" s="30"/>
      <c r="J284" s="31">
        <v>201301</v>
      </c>
      <c r="K284" s="30"/>
      <c r="L284" s="42">
        <f>SUMIFS('2012Figures'!$J:$J,'2012Figures'!$C:$C,$A284,'2012Figures'!$H:$H,$B284,'2012Figures'!$I:$I,$C284,'2012Figures'!$E:$E,$B$1)</f>
        <v>84</v>
      </c>
      <c r="M284" s="52">
        <f>SUMIFS('2012Figures'!$J:$J,'2012Figures'!$C:$C,$A284,'2012Figures'!$H:$H,$B284,'2012Figures'!$I:$I,$C284,'2012Figures'!$B:$B,"BrokerToCy",'2012Figures'!$G:$G,"E1",'2012Figures'!$E:$E,$B$1)</f>
        <v>0</v>
      </c>
      <c r="N284" s="52">
        <f>SUMIFS('2012Figures'!$J:$J,'2012Figures'!$C:$C,$A284,'2012Figures'!$H:$H,$B284,'2012Figures'!$I:$I,$C284,'2012Figures'!$B:$B,"BrokerToCy",'2012Figures'!$G:$G,"P1",'2012Figures'!$E:$E,$B$1)</f>
        <v>0</v>
      </c>
      <c r="O284" s="52">
        <f>SUMIFS('2012Figures'!$J:$J,'2012Figures'!$C:$C,$A284,'2012Figures'!$H:$H,$B284,'2012Figures'!$I:$I,$C284,'2012Figures'!$B:$B,"CyToBroker",'2012Figures'!$G:$G,"E1",'2012Figures'!$E:$E,$B$1)</f>
        <v>84</v>
      </c>
      <c r="P284" s="52">
        <f>SUMIFS('2012Figures'!$J:$J,'2012Figures'!$C:$C,$A284,'2012Figures'!$H:$H,$B284,'2012Figures'!$I:$I,$C284,'2012Figures'!$B:$B,"CyToBroker",'2012Figures'!$G:$G,"P1",'2012Figures'!$E:$E,$B$1)</f>
        <v>0</v>
      </c>
      <c r="Q284" s="30"/>
      <c r="R284" s="46">
        <f t="shared" si="29"/>
        <v>32.770000000000003</v>
      </c>
      <c r="S284" s="46" t="str">
        <f t="shared" si="29"/>
        <v/>
      </c>
      <c r="T284" s="46" t="str">
        <f t="shared" si="29"/>
        <v/>
      </c>
      <c r="U284" s="46">
        <f t="shared" si="29"/>
        <v>32.770000000000003</v>
      </c>
      <c r="V284" s="46" t="str">
        <f t="shared" si="29"/>
        <v/>
      </c>
    </row>
    <row r="285" spans="1:22" x14ac:dyDescent="0.2">
      <c r="A285" s="1">
        <v>205</v>
      </c>
      <c r="B285" s="1" t="s">
        <v>27</v>
      </c>
      <c r="C285" s="8">
        <v>3</v>
      </c>
      <c r="D285" s="29">
        <f>SUMIFS('2013Figures'!$J:$J,'2013Figures'!$C:$C,$A285,'2013Figures'!$H:$H,$B285,'2013Figures'!$I:$I,$C285,'2013Figures'!$E:$E,$B$1)</f>
        <v>0</v>
      </c>
      <c r="E285" s="9">
        <f>SUMIFS('2013Figures'!$J:$J,'2013Figures'!$C:$C,$A285,'2013Figures'!$H:$H,$B285,'2013Figures'!$I:$I,$C285,'2013Figures'!$B:$B,"BrokerToCy",'2013Figures'!$G:$G,"E1",'2013Figures'!$E:$E,$B$1)</f>
        <v>0</v>
      </c>
      <c r="F285" s="9">
        <f>SUMIFS('2013Figures'!$J:$J,'2013Figures'!$C:$C,$A285,'2013Figures'!$H:$H,$B285,'2013Figures'!$I:$I,$C285,'2013Figures'!$B:$B,"BrokerToCy",'2013Figures'!$G:$G,"P1",'2013Figures'!$E:$E,$B$1)</f>
        <v>0</v>
      </c>
      <c r="G285" s="9">
        <f>SUMIFS('2013Figures'!$J:$J,'2013Figures'!$C:$C,$A285,'2013Figures'!$H:$H,$B285,'2013Figures'!$I:$I,$C285,'2013Figures'!$B:$B,"CyToBroker",'2013Figures'!$G:$G,"E1",'2013Figures'!$E:$E,$B$1)</f>
        <v>0</v>
      </c>
      <c r="H285" s="9">
        <f>SUMIFS('2013Figures'!$J:$J,'2013Figures'!$C:$C,$A285,'2013Figures'!$H:$H,$B285,'2013Figures'!$I:$I,$C285,'2013Figures'!$B:$B,"CyToBroker",'2013Figures'!$G:$G,"P1",'2013Figures'!$E:$E,$B$1)</f>
        <v>0</v>
      </c>
      <c r="J285" s="8">
        <v>201201</v>
      </c>
      <c r="L285" s="42">
        <f>SUMIFS('2012Figures'!$J:$J,'2012Figures'!$C:$C,$A285,'2012Figures'!$H:$H,$B285,'2012Figures'!$I:$I,$C285,'2012Figures'!$E:$E,$B$1)</f>
        <v>0</v>
      </c>
      <c r="M285" s="52">
        <f>SUMIFS('2012Figures'!$J:$J,'2012Figures'!$C:$C,$A285,'2012Figures'!$H:$H,$B285,'2012Figures'!$I:$I,$C285,'2012Figures'!$B:$B,"BrokerToCy",'2012Figures'!$G:$G,"E1",'2012Figures'!$E:$E,$B$1)</f>
        <v>0</v>
      </c>
      <c r="N285" s="52">
        <f>SUMIFS('2012Figures'!$J:$J,'2012Figures'!$C:$C,$A285,'2012Figures'!$H:$H,$B285,'2012Figures'!$I:$I,$C285,'2012Figures'!$B:$B,"BrokerToCy",'2012Figures'!$G:$G,"P1",'2012Figures'!$E:$E,$B$1)</f>
        <v>0</v>
      </c>
      <c r="O285" s="52">
        <f>SUMIFS('2012Figures'!$J:$J,'2012Figures'!$C:$C,$A285,'2012Figures'!$H:$H,$B285,'2012Figures'!$I:$I,$C285,'2012Figures'!$B:$B,"CyToBroker",'2012Figures'!$G:$G,"E1",'2012Figures'!$E:$E,$B$1)</f>
        <v>0</v>
      </c>
      <c r="P285" s="52">
        <f>SUMIFS('2012Figures'!$J:$J,'2012Figures'!$C:$C,$A285,'2012Figures'!$H:$H,$B285,'2012Figures'!$I:$I,$C285,'2012Figures'!$B:$B,"CyToBroker",'2012Figures'!$G:$G,"P1",'2012Figures'!$E:$E,$B$1)</f>
        <v>0</v>
      </c>
      <c r="R285" s="46" t="str">
        <f t="shared" si="29"/>
        <v/>
      </c>
      <c r="S285" s="46" t="str">
        <f t="shared" si="29"/>
        <v/>
      </c>
      <c r="T285" s="46" t="str">
        <f t="shared" si="29"/>
        <v/>
      </c>
      <c r="U285" s="46" t="str">
        <f t="shared" si="29"/>
        <v/>
      </c>
      <c r="V285" s="46" t="str">
        <f t="shared" si="29"/>
        <v/>
      </c>
    </row>
    <row r="286" spans="1:22" x14ac:dyDescent="0.2">
      <c r="A286" s="1">
        <v>205</v>
      </c>
      <c r="B286" s="1" t="s">
        <v>27</v>
      </c>
      <c r="C286" s="8">
        <v>2</v>
      </c>
      <c r="D286" s="29">
        <f>SUMIFS('2013Figures'!$J:$J,'2013Figures'!$C:$C,$A286,'2013Figures'!$H:$H,$B286,'2013Figures'!$I:$I,$C286,'2013Figures'!$E:$E,$B$1)</f>
        <v>0</v>
      </c>
      <c r="E286" s="9">
        <f>SUMIFS('2013Figures'!$J:$J,'2013Figures'!$C:$C,$A286,'2013Figures'!$H:$H,$B286,'2013Figures'!$I:$I,$C286,'2013Figures'!$B:$B,"BrokerToCy",'2013Figures'!$G:$G,"E1",'2013Figures'!$E:$E,$B$1)</f>
        <v>0</v>
      </c>
      <c r="F286" s="9">
        <f>SUMIFS('2013Figures'!$J:$J,'2013Figures'!$C:$C,$A286,'2013Figures'!$H:$H,$B286,'2013Figures'!$I:$I,$C286,'2013Figures'!$B:$B,"BrokerToCy",'2013Figures'!$G:$G,"P1",'2013Figures'!$E:$E,$B$1)</f>
        <v>0</v>
      </c>
      <c r="G286" s="9">
        <f>SUMIFS('2013Figures'!$J:$J,'2013Figures'!$C:$C,$A286,'2013Figures'!$H:$H,$B286,'2013Figures'!$I:$I,$C286,'2013Figures'!$B:$B,"CyToBroker",'2013Figures'!$G:$G,"E1",'2013Figures'!$E:$E,$B$1)</f>
        <v>0</v>
      </c>
      <c r="H286" s="9">
        <f>SUMIFS('2013Figures'!$J:$J,'2013Figures'!$C:$C,$A286,'2013Figures'!$H:$H,$B286,'2013Figures'!$I:$I,$C286,'2013Figures'!$B:$B,"CyToBroker",'2013Figures'!$G:$G,"P1",'2013Figures'!$E:$E,$B$1)</f>
        <v>0</v>
      </c>
      <c r="J286" s="8">
        <v>201101</v>
      </c>
      <c r="L286" s="42">
        <f>SUMIFS('2012Figures'!$J:$J,'2012Figures'!$C:$C,$A286,'2012Figures'!$H:$H,$B286,'2012Figures'!$I:$I,$C286,'2012Figures'!$E:$E,$B$1)</f>
        <v>0</v>
      </c>
      <c r="M286" s="52">
        <f>SUMIFS('2012Figures'!$J:$J,'2012Figures'!$C:$C,$A286,'2012Figures'!$H:$H,$B286,'2012Figures'!$I:$I,$C286,'2012Figures'!$B:$B,"BrokerToCy",'2012Figures'!$G:$G,"E1",'2012Figures'!$E:$E,$B$1)</f>
        <v>0</v>
      </c>
      <c r="N286" s="52">
        <f>SUMIFS('2012Figures'!$J:$J,'2012Figures'!$C:$C,$A286,'2012Figures'!$H:$H,$B286,'2012Figures'!$I:$I,$C286,'2012Figures'!$B:$B,"BrokerToCy",'2012Figures'!$G:$G,"P1",'2012Figures'!$E:$E,$B$1)</f>
        <v>0</v>
      </c>
      <c r="O286" s="52">
        <f>SUMIFS('2012Figures'!$J:$J,'2012Figures'!$C:$C,$A286,'2012Figures'!$H:$H,$B286,'2012Figures'!$I:$I,$C286,'2012Figures'!$B:$B,"CyToBroker",'2012Figures'!$G:$G,"E1",'2012Figures'!$E:$E,$B$1)</f>
        <v>0</v>
      </c>
      <c r="P286" s="52">
        <f>SUMIFS('2012Figures'!$J:$J,'2012Figures'!$C:$C,$A286,'2012Figures'!$H:$H,$B286,'2012Figures'!$I:$I,$C286,'2012Figures'!$B:$B,"CyToBroker",'2012Figures'!$G:$G,"P1",'2012Figures'!$E:$E,$B$1)</f>
        <v>0</v>
      </c>
      <c r="R286" s="46" t="str">
        <f t="shared" si="29"/>
        <v/>
      </c>
      <c r="S286" s="46" t="str">
        <f t="shared" si="29"/>
        <v/>
      </c>
      <c r="T286" s="46" t="str">
        <f t="shared" si="29"/>
        <v/>
      </c>
      <c r="U286" s="46" t="str">
        <f t="shared" si="29"/>
        <v/>
      </c>
      <c r="V286" s="46" t="str">
        <f t="shared" si="29"/>
        <v/>
      </c>
    </row>
    <row r="287" spans="1:22" x14ac:dyDescent="0.2">
      <c r="A287" s="1">
        <v>205</v>
      </c>
      <c r="B287" s="1" t="s">
        <v>27</v>
      </c>
      <c r="C287" s="8">
        <v>1</v>
      </c>
      <c r="D287" s="29">
        <f>SUMIFS('2013Figures'!$J:$J,'2013Figures'!$C:$C,$A287,'2013Figures'!$H:$H,$B287,'2013Figures'!$I:$I,$C287,'2013Figures'!$E:$E,$B$1)</f>
        <v>16846</v>
      </c>
      <c r="E287" s="9">
        <f>SUMIFS('2013Figures'!$J:$J,'2013Figures'!$C:$C,$A287,'2013Figures'!$H:$H,$B287,'2013Figures'!$I:$I,$C287,'2013Figures'!$B:$B,"BrokerToCy",'2013Figures'!$G:$G,"E1",'2013Figures'!$E:$E,$B$1)</f>
        <v>0</v>
      </c>
      <c r="F287" s="9">
        <f>SUMIFS('2013Figures'!$J:$J,'2013Figures'!$C:$C,$A287,'2013Figures'!$H:$H,$B287,'2013Figures'!$I:$I,$C287,'2013Figures'!$B:$B,"BrokerToCy",'2013Figures'!$G:$G,"P1",'2013Figures'!$E:$E,$B$1)</f>
        <v>0</v>
      </c>
      <c r="G287" s="9">
        <f>SUMIFS('2013Figures'!$J:$J,'2013Figures'!$C:$C,$A287,'2013Figures'!$H:$H,$B287,'2013Figures'!$I:$I,$C287,'2013Figures'!$B:$B,"CyToBroker",'2013Figures'!$G:$G,"E1",'2013Figures'!$E:$E,$B$1)</f>
        <v>16846</v>
      </c>
      <c r="H287" s="9">
        <f>SUMIFS('2013Figures'!$J:$J,'2013Figures'!$C:$C,$A287,'2013Figures'!$H:$H,$B287,'2013Figures'!$I:$I,$C287,'2013Figures'!$B:$B,"CyToBroker",'2013Figures'!$G:$G,"P1",'2013Figures'!$E:$E,$B$1)</f>
        <v>0</v>
      </c>
      <c r="J287" s="8">
        <v>200901</v>
      </c>
      <c r="L287" s="42">
        <f>SUMIFS('2012Figures'!$J:$J,'2012Figures'!$C:$C,$A287,'2012Figures'!$H:$H,$B287,'2012Figures'!$I:$I,$C287,'2012Figures'!$E:$E,$B$1)</f>
        <v>28361</v>
      </c>
      <c r="M287" s="52">
        <f>SUMIFS('2012Figures'!$J:$J,'2012Figures'!$C:$C,$A287,'2012Figures'!$H:$H,$B287,'2012Figures'!$I:$I,$C287,'2012Figures'!$B:$B,"BrokerToCy",'2012Figures'!$G:$G,"E1",'2012Figures'!$E:$E,$B$1)</f>
        <v>0</v>
      </c>
      <c r="N287" s="52">
        <f>SUMIFS('2012Figures'!$J:$J,'2012Figures'!$C:$C,$A287,'2012Figures'!$H:$H,$B287,'2012Figures'!$I:$I,$C287,'2012Figures'!$B:$B,"BrokerToCy",'2012Figures'!$G:$G,"P1",'2012Figures'!$E:$E,$B$1)</f>
        <v>0</v>
      </c>
      <c r="O287" s="52">
        <f>SUMIFS('2012Figures'!$J:$J,'2012Figures'!$C:$C,$A287,'2012Figures'!$H:$H,$B287,'2012Figures'!$I:$I,$C287,'2012Figures'!$B:$B,"CyToBroker",'2012Figures'!$G:$G,"E1",'2012Figures'!$E:$E,$B$1)</f>
        <v>28361</v>
      </c>
      <c r="P287" s="52">
        <f>SUMIFS('2012Figures'!$J:$J,'2012Figures'!$C:$C,$A287,'2012Figures'!$H:$H,$B287,'2012Figures'!$I:$I,$C287,'2012Figures'!$B:$B,"CyToBroker",'2012Figures'!$G:$G,"P1",'2012Figures'!$E:$E,$B$1)</f>
        <v>0</v>
      </c>
      <c r="R287" s="46">
        <f t="shared" si="29"/>
        <v>-0.41</v>
      </c>
      <c r="S287" s="46" t="str">
        <f t="shared" si="29"/>
        <v/>
      </c>
      <c r="T287" s="46" t="str">
        <f t="shared" si="29"/>
        <v/>
      </c>
      <c r="U287" s="46">
        <f t="shared" si="29"/>
        <v>-0.41</v>
      </c>
      <c r="V287" s="46" t="str">
        <f t="shared" si="29"/>
        <v/>
      </c>
    </row>
    <row r="288" spans="1:22" x14ac:dyDescent="0.2">
      <c r="A288" s="1">
        <v>205</v>
      </c>
      <c r="B288" s="1" t="s">
        <v>27</v>
      </c>
      <c r="D288" s="29">
        <f>SUMIFS('2013Figures'!$J:$J,'2013Figures'!$C:$C,$A288,'2013Figures'!$I:$I,"",'2013Figures'!$E:$E,$B$1)</f>
        <v>16</v>
      </c>
      <c r="E288" s="9">
        <f>SUMIFS('2013Figures'!$J:$J,'2013Figures'!$C:$C,$A288,'2013Figures'!$I:$I,"",'2013Figures'!$B:$B,"BrokerToCy",'2013Figures'!$G:$G,"E1",'2013Figures'!$E:$E,$B$1)</f>
        <v>0</v>
      </c>
      <c r="F288" s="9">
        <f>SUMIFS('2013Figures'!$J:$J,'2013Figures'!$C:$C,$A288,'2013Figures'!$I:$I,"",'2013Figures'!$B:$B,"BrokerToCy",'2013Figures'!$G:$G,"P1",'2013Figures'!$E:$E,$B$1)</f>
        <v>0</v>
      </c>
      <c r="G288" s="9">
        <f>SUMIFS('2013Figures'!$J:$J,'2013Figures'!$C:$C,$A288,'2013Figures'!$I:$I,"",'2013Figures'!$B:$B,"CyToBroker",'2013Figures'!$G:$G,"E1",'2013Figures'!$E:$E,$B$1)</f>
        <v>16</v>
      </c>
      <c r="H288" s="9">
        <f>SUMIFS('2013Figures'!$J:$J,'2013Figures'!$C:$C,$A288,'2013Figures'!$I:$I,"",'2013Figures'!$B:$B,"CyToBroker",'2013Figures'!$G:$G,"P1",'2013Figures'!$E:$E,$B$1)</f>
        <v>0</v>
      </c>
      <c r="J288" s="8" t="s">
        <v>131</v>
      </c>
      <c r="L288" s="42">
        <f>SUMIFS('2012Figures'!$J:$J,'2012Figures'!$C:$C,$A288,'2012Figures'!$I:$I,"",'2012Figures'!$E:$E,$B$1)</f>
        <v>97</v>
      </c>
      <c r="M288" s="52">
        <f>SUMIFS('2012Figures'!$J:$J,'2012Figures'!$C:$C,$A288,'2012Figures'!$I:$I,"",'2012Figures'!$B:$B,"BrokerToCy",'2012Figures'!$G:$G,"E1",'2012Figures'!$E:$E,$B$1)</f>
        <v>0</v>
      </c>
      <c r="N288" s="52">
        <f>SUMIFS('2012Figures'!$J:$J,'2012Figures'!$C:$C,$A288,'2012Figures'!$I:$I,"",'2012Figures'!$B:$B,"BrokerToCy",'2012Figures'!$G:$G,"P1",'2012Figures'!$E:$E,$B$1)</f>
        <v>0</v>
      </c>
      <c r="O288" s="52">
        <f>SUMIFS('2012Figures'!$J:$J,'2012Figures'!$C:$C,$A288,'2012Figures'!$I:$I,"",'2012Figures'!$B:$B,"CyToBroker",'2012Figures'!$G:$G,"E1",'2012Figures'!$E:$E,$B$1)</f>
        <v>97</v>
      </c>
      <c r="P288" s="52">
        <f>SUMIFS('2012Figures'!$J:$J,'2012Figures'!$C:$C,$A288,'2012Figures'!$I:$I,"",'2012Figures'!$B:$B,"CyToBroker",'2012Figures'!$G:$G,"P1",'2012Figures'!$E:$E,$B$1)</f>
        <v>0</v>
      </c>
      <c r="R288" s="46">
        <f t="shared" si="29"/>
        <v>-0.84</v>
      </c>
      <c r="S288" s="46" t="str">
        <f t="shared" si="29"/>
        <v/>
      </c>
      <c r="T288" s="46" t="str">
        <f t="shared" si="29"/>
        <v/>
      </c>
      <c r="U288" s="46">
        <f t="shared" si="29"/>
        <v>-0.84</v>
      </c>
      <c r="V288" s="46" t="str">
        <f t="shared" si="29"/>
        <v/>
      </c>
    </row>
    <row r="289" spans="1:22" x14ac:dyDescent="0.2">
      <c r="A289" s="21"/>
      <c r="B289" s="21" t="s">
        <v>92</v>
      </c>
      <c r="C289" s="22"/>
      <c r="D289" s="23">
        <f>SUM(E289:H289)</f>
        <v>19699</v>
      </c>
      <c r="E289" s="23">
        <f>SUM(E283:E288)</f>
        <v>0</v>
      </c>
      <c r="F289" s="23">
        <f>SUM(F283:F288)</f>
        <v>0</v>
      </c>
      <c r="G289" s="23">
        <f>SUM(G283:G288)</f>
        <v>19699</v>
      </c>
      <c r="H289" s="23">
        <f>SUM(H283:H288)</f>
        <v>0</v>
      </c>
      <c r="I289" s="21"/>
      <c r="J289" s="22"/>
      <c r="K289" s="21"/>
      <c r="L289" s="43">
        <f>SUM(M289:P289)</f>
        <v>28542</v>
      </c>
      <c r="M289" s="43">
        <f>SUM(M283:M288)</f>
        <v>0</v>
      </c>
      <c r="N289" s="43">
        <f>SUM(N283:N288)</f>
        <v>0</v>
      </c>
      <c r="O289" s="43">
        <f>SUM(O283:O288)</f>
        <v>28542</v>
      </c>
      <c r="P289" s="43">
        <f>SUM(P283:P288)</f>
        <v>0</v>
      </c>
      <c r="Q289" s="21"/>
      <c r="R289" s="21"/>
      <c r="S289" s="21"/>
      <c r="T289" s="21"/>
      <c r="U289" s="21"/>
      <c r="V289" s="21"/>
    </row>
    <row r="290" spans="1:22" x14ac:dyDescent="0.2">
      <c r="A290" s="28">
        <v>206</v>
      </c>
      <c r="B290" s="28" t="s">
        <v>29</v>
      </c>
      <c r="C290" s="17" t="s">
        <v>88</v>
      </c>
      <c r="D290" s="18">
        <f>SUMIFS('2013Figures'!$J:$J,'2013Figures'!$C:$C,$A290,'2013Figures'!$E:$E,$B$1)</f>
        <v>6956</v>
      </c>
      <c r="E290" s="18">
        <f>SUMIFS('2013Figures'!$J:$J,'2013Figures'!$C:$C,$A290,'2013Figures'!$B:$B,"BrokerToCy",'2013Figures'!$G:$G,"E1",'2013Figures'!$E:$E,$B$1)</f>
        <v>0</v>
      </c>
      <c r="F290" s="18">
        <f>SUMIFS('2013Figures'!$J:$J,'2013Figures'!$C:$C,$A290,'2013Figures'!$B:$B,"BrokerToCy",'2013Figures'!$G:$G,"P1",'2013Figures'!$E:$E,$B$1)</f>
        <v>0</v>
      </c>
      <c r="G290" s="18">
        <f>SUMIFS('2013Figures'!$J:$J,'2013Figures'!$C:$C,$A290,'2013Figures'!$B:$B,"CyToBroker",'2013Figures'!$G:$G,"E1",'2013Figures'!$E:$E,$B$1)</f>
        <v>6956</v>
      </c>
      <c r="H290" s="18">
        <f>SUMIFS('2013Figures'!$J:$J,'2013Figures'!$C:$C,$A290,'2013Figures'!$B:$B,"CyToBroker",'2013Figures'!$G:$G,"P1",'2013Figures'!$E:$E,$B$1)</f>
        <v>0</v>
      </c>
      <c r="I290" s="28"/>
      <c r="J290" s="17"/>
      <c r="K290" s="28"/>
      <c r="L290" s="50">
        <f>SUMIFS('2012Figures'!$J:$J,'2012Figures'!$C:$C,$A290,'2012Figures'!$E:$E,$B$1)</f>
        <v>11498</v>
      </c>
      <c r="M290" s="50">
        <f>SUMIFS('2012Figures'!$J:$J,'2012Figures'!$C:$C,$A290,'2012Figures'!$B:$B,"BrokerToCy",'2012Figures'!$G:$G,"E1",'2012Figures'!$E:$E,$B$1)</f>
        <v>0</v>
      </c>
      <c r="N290" s="50">
        <f>SUMIFS('2012Figures'!$J:$J,'2012Figures'!$C:$C,$A290,'2012Figures'!$B:$B,"BrokerToCy",'2012Figures'!$G:$G,"P1",'2012Figures'!$E:$E,$B$1)</f>
        <v>0</v>
      </c>
      <c r="O290" s="50">
        <f>SUMIFS('2012Figures'!$J:$J,'2012Figures'!$C:$C,$A290,'2012Figures'!$B:$B,"CyToBroker",'2012Figures'!$G:$G,"E1",'2012Figures'!$E:$E,$B$1)</f>
        <v>11498</v>
      </c>
      <c r="P290" s="50">
        <f>SUMIFS('2012Figures'!$J:$J,'2012Figures'!$C:$C,$A290,'2012Figures'!$B:$B,"CyToBroker",'2012Figures'!$G:$G,"P1",'2012Figures'!$E:$E,$B$1)</f>
        <v>0</v>
      </c>
      <c r="Q290" s="28"/>
      <c r="R290" s="46">
        <f t="shared" si="29"/>
        <v>-0.4</v>
      </c>
      <c r="S290" s="46" t="str">
        <f t="shared" si="29"/>
        <v/>
      </c>
      <c r="T290" s="46" t="str">
        <f t="shared" si="29"/>
        <v/>
      </c>
      <c r="U290" s="46">
        <f t="shared" si="29"/>
        <v>-0.4</v>
      </c>
      <c r="V290" s="46" t="str">
        <f t="shared" si="29"/>
        <v/>
      </c>
    </row>
    <row r="291" spans="1:22" x14ac:dyDescent="0.2">
      <c r="A291" s="1">
        <v>206</v>
      </c>
      <c r="B291" s="1" t="s">
        <v>29</v>
      </c>
      <c r="C291" s="8">
        <v>5</v>
      </c>
      <c r="D291" s="29">
        <f>SUMIFS('2013Figures'!$J:$J,'2013Figures'!$C:$C,$A291,'2013Figures'!$H:$H,$B291,'2013Figures'!$I:$I,$C291,'2013Figures'!$E:$E,$B$1)</f>
        <v>0</v>
      </c>
      <c r="E291" s="9">
        <f>SUMIFS('2013Figures'!$J:$J,'2013Figures'!$C:$C,$A291,'2013Figures'!$H:$H,$B291,'2013Figures'!$I:$I,$C291,'2013Figures'!$B:$B,"BrokerToCy",'2013Figures'!$G:$G,"E1",'2013Figures'!$E:$E,$B$1)</f>
        <v>0</v>
      </c>
      <c r="F291" s="9">
        <f>SUMIFS('2013Figures'!$J:$J,'2013Figures'!$C:$C,$A291,'2013Figures'!$H:$H,$B291,'2013Figures'!$I:$I,$C291,'2013Figures'!$B:$B,"BrokerToCy",'2013Figures'!$G:$G,"P1",'2013Figures'!$E:$E,$B$1)</f>
        <v>0</v>
      </c>
      <c r="G291" s="9">
        <f>SUMIFS('2013Figures'!$J:$J,'2013Figures'!$C:$C,$A291,'2013Figures'!$H:$H,$B291,'2013Figures'!$I:$I,$C291,'2013Figures'!$B:$B,"CyToBroker",'2013Figures'!$G:$G,"E1",'2013Figures'!$E:$E,$B$1)</f>
        <v>0</v>
      </c>
      <c r="H291" s="9">
        <f>SUMIFS('2013Figures'!$J:$J,'2013Figures'!$C:$C,$A291,'2013Figures'!$H:$H,$B291,'2013Figures'!$I:$I,$C291,'2013Figures'!$B:$B,"CyToBroker",'2013Figures'!$G:$G,"P1",'2013Figures'!$E:$E,$B$1)</f>
        <v>0</v>
      </c>
      <c r="J291" s="8">
        <v>201501</v>
      </c>
      <c r="L291" s="42">
        <f>SUMIFS('2012Figures'!$J:$J,'2012Figures'!$C:$C,$A291,'2012Figures'!$H:$H,$B291,'2012Figures'!$I:$I,$C291,'2012Figures'!$E:$E,$B$1)</f>
        <v>0</v>
      </c>
      <c r="M291" s="52">
        <f>SUMIFS('2012Figures'!$J:$J,'2012Figures'!$C:$C,$A291,'2012Figures'!$H:$H,$B291,'2012Figures'!$I:$I,$C291,'2012Figures'!$B:$B,"BrokerToCy",'2012Figures'!$G:$G,"E1",'2012Figures'!$E:$E,$B$1)</f>
        <v>0</v>
      </c>
      <c r="N291" s="52">
        <f>SUMIFS('2012Figures'!$J:$J,'2012Figures'!$C:$C,$A291,'2012Figures'!$H:$H,$B291,'2012Figures'!$I:$I,$C291,'2012Figures'!$B:$B,"BrokerToCy",'2012Figures'!$G:$G,"P1",'2012Figures'!$E:$E,$B$1)</f>
        <v>0</v>
      </c>
      <c r="O291" s="52">
        <f>SUMIFS('2012Figures'!$J:$J,'2012Figures'!$C:$C,$A291,'2012Figures'!$H:$H,$B291,'2012Figures'!$I:$I,$C291,'2012Figures'!$B:$B,"CyToBroker",'2012Figures'!$G:$G,"E1",'2012Figures'!$E:$E,$B$1)</f>
        <v>0</v>
      </c>
      <c r="P291" s="52">
        <f>SUMIFS('2012Figures'!$J:$J,'2012Figures'!$C:$C,$A291,'2012Figures'!$H:$H,$B291,'2012Figures'!$I:$I,$C291,'2012Figures'!$B:$B,"CyToBroker",'2012Figures'!$G:$G,"P1",'2012Figures'!$E:$E,$B$1)</f>
        <v>0</v>
      </c>
      <c r="R291" s="46" t="str">
        <f t="shared" si="29"/>
        <v/>
      </c>
      <c r="S291" s="46" t="str">
        <f t="shared" si="29"/>
        <v/>
      </c>
      <c r="T291" s="46" t="str">
        <f t="shared" si="29"/>
        <v/>
      </c>
      <c r="U291" s="46" t="str">
        <f t="shared" si="29"/>
        <v/>
      </c>
      <c r="V291" s="46" t="str">
        <f t="shared" si="29"/>
        <v/>
      </c>
    </row>
    <row r="292" spans="1:22" x14ac:dyDescent="0.2">
      <c r="A292" s="1">
        <v>206</v>
      </c>
      <c r="B292" s="1" t="s">
        <v>29</v>
      </c>
      <c r="C292" s="8">
        <v>4</v>
      </c>
      <c r="D292" s="29">
        <f>SUMIFS('2013Figures'!$J:$J,'2013Figures'!$C:$C,$A292,'2013Figures'!$H:$H,$B292,'2013Figures'!$I:$I,$C292,'2013Figures'!$E:$E,$B$1)</f>
        <v>45</v>
      </c>
      <c r="E292" s="9">
        <f>SUMIFS('2013Figures'!$J:$J,'2013Figures'!$C:$C,$A292,'2013Figures'!$H:$H,$B292,'2013Figures'!$I:$I,$C292,'2013Figures'!$B:$B,"BrokerToCy",'2013Figures'!$G:$G,"E1",'2013Figures'!$E:$E,$B$1)</f>
        <v>0</v>
      </c>
      <c r="F292" s="9">
        <f>SUMIFS('2013Figures'!$J:$J,'2013Figures'!$C:$C,$A292,'2013Figures'!$H:$H,$B292,'2013Figures'!$I:$I,$C292,'2013Figures'!$B:$B,"BrokerToCy",'2013Figures'!$G:$G,"P1",'2013Figures'!$E:$E,$B$1)</f>
        <v>0</v>
      </c>
      <c r="G292" s="9">
        <f>SUMIFS('2013Figures'!$J:$J,'2013Figures'!$C:$C,$A292,'2013Figures'!$H:$H,$B292,'2013Figures'!$I:$I,$C292,'2013Figures'!$B:$B,"CyToBroker",'2013Figures'!$G:$G,"E1",'2013Figures'!$E:$E,$B$1)</f>
        <v>45</v>
      </c>
      <c r="H292" s="9">
        <f>SUMIFS('2013Figures'!$J:$J,'2013Figures'!$C:$C,$A292,'2013Figures'!$H:$H,$B292,'2013Figures'!$I:$I,$C292,'2013Figures'!$B:$B,"CyToBroker",'2013Figures'!$G:$G,"P1",'2013Figures'!$E:$E,$B$1)</f>
        <v>0</v>
      </c>
      <c r="I292" s="30"/>
      <c r="J292" s="31">
        <v>201301</v>
      </c>
      <c r="K292" s="30"/>
      <c r="L292" s="42">
        <f>SUMIFS('2012Figures'!$J:$J,'2012Figures'!$C:$C,$A292,'2012Figures'!$H:$H,$B292,'2012Figures'!$I:$I,$C292,'2012Figures'!$E:$E,$B$1)</f>
        <v>3</v>
      </c>
      <c r="M292" s="52">
        <f>SUMIFS('2012Figures'!$J:$J,'2012Figures'!$C:$C,$A292,'2012Figures'!$H:$H,$B292,'2012Figures'!$I:$I,$C292,'2012Figures'!$B:$B,"BrokerToCy",'2012Figures'!$G:$G,"E1",'2012Figures'!$E:$E,$B$1)</f>
        <v>0</v>
      </c>
      <c r="N292" s="52">
        <f>SUMIFS('2012Figures'!$J:$J,'2012Figures'!$C:$C,$A292,'2012Figures'!$H:$H,$B292,'2012Figures'!$I:$I,$C292,'2012Figures'!$B:$B,"BrokerToCy",'2012Figures'!$G:$G,"P1",'2012Figures'!$E:$E,$B$1)</f>
        <v>0</v>
      </c>
      <c r="O292" s="52">
        <f>SUMIFS('2012Figures'!$J:$J,'2012Figures'!$C:$C,$A292,'2012Figures'!$H:$H,$B292,'2012Figures'!$I:$I,$C292,'2012Figures'!$B:$B,"CyToBroker",'2012Figures'!$G:$G,"E1",'2012Figures'!$E:$E,$B$1)</f>
        <v>3</v>
      </c>
      <c r="P292" s="52">
        <f>SUMIFS('2012Figures'!$J:$J,'2012Figures'!$C:$C,$A292,'2012Figures'!$H:$H,$B292,'2012Figures'!$I:$I,$C292,'2012Figures'!$B:$B,"CyToBroker",'2012Figures'!$G:$G,"P1",'2012Figures'!$E:$E,$B$1)</f>
        <v>0</v>
      </c>
      <c r="Q292" s="30"/>
      <c r="R292" s="46">
        <f t="shared" si="29"/>
        <v>14</v>
      </c>
      <c r="S292" s="46" t="str">
        <f t="shared" si="29"/>
        <v/>
      </c>
      <c r="T292" s="46" t="str">
        <f t="shared" si="29"/>
        <v/>
      </c>
      <c r="U292" s="46">
        <f t="shared" si="29"/>
        <v>14</v>
      </c>
      <c r="V292" s="46" t="str">
        <f t="shared" si="29"/>
        <v/>
      </c>
    </row>
    <row r="293" spans="1:22" x14ac:dyDescent="0.2">
      <c r="A293" s="1">
        <v>206</v>
      </c>
      <c r="B293" s="1" t="s">
        <v>29</v>
      </c>
      <c r="C293" s="8">
        <v>3</v>
      </c>
      <c r="D293" s="29">
        <f>SUMIFS('2013Figures'!$J:$J,'2013Figures'!$C:$C,$A293,'2013Figures'!$H:$H,$B293,'2013Figures'!$I:$I,$C293,'2013Figures'!$E:$E,$B$1)</f>
        <v>0</v>
      </c>
      <c r="E293" s="9">
        <f>SUMIFS('2013Figures'!$J:$J,'2013Figures'!$C:$C,$A293,'2013Figures'!$H:$H,$B293,'2013Figures'!$I:$I,$C293,'2013Figures'!$B:$B,"BrokerToCy",'2013Figures'!$G:$G,"E1",'2013Figures'!$E:$E,$B$1)</f>
        <v>0</v>
      </c>
      <c r="F293" s="9">
        <f>SUMIFS('2013Figures'!$J:$J,'2013Figures'!$C:$C,$A293,'2013Figures'!$H:$H,$B293,'2013Figures'!$I:$I,$C293,'2013Figures'!$B:$B,"BrokerToCy",'2013Figures'!$G:$G,"P1",'2013Figures'!$E:$E,$B$1)</f>
        <v>0</v>
      </c>
      <c r="G293" s="9">
        <f>SUMIFS('2013Figures'!$J:$J,'2013Figures'!$C:$C,$A293,'2013Figures'!$H:$H,$B293,'2013Figures'!$I:$I,$C293,'2013Figures'!$B:$B,"CyToBroker",'2013Figures'!$G:$G,"E1",'2013Figures'!$E:$E,$B$1)</f>
        <v>0</v>
      </c>
      <c r="H293" s="9">
        <f>SUMIFS('2013Figures'!$J:$J,'2013Figures'!$C:$C,$A293,'2013Figures'!$H:$H,$B293,'2013Figures'!$I:$I,$C293,'2013Figures'!$B:$B,"CyToBroker",'2013Figures'!$G:$G,"P1",'2013Figures'!$E:$E,$B$1)</f>
        <v>0</v>
      </c>
      <c r="J293" s="8">
        <v>201201</v>
      </c>
      <c r="L293" s="42">
        <f>SUMIFS('2012Figures'!$J:$J,'2012Figures'!$C:$C,$A293,'2012Figures'!$H:$H,$B293,'2012Figures'!$I:$I,$C293,'2012Figures'!$E:$E,$B$1)</f>
        <v>0</v>
      </c>
      <c r="M293" s="52">
        <f>SUMIFS('2012Figures'!$J:$J,'2012Figures'!$C:$C,$A293,'2012Figures'!$H:$H,$B293,'2012Figures'!$I:$I,$C293,'2012Figures'!$B:$B,"BrokerToCy",'2012Figures'!$G:$G,"E1",'2012Figures'!$E:$E,$B$1)</f>
        <v>0</v>
      </c>
      <c r="N293" s="52">
        <f>SUMIFS('2012Figures'!$J:$J,'2012Figures'!$C:$C,$A293,'2012Figures'!$H:$H,$B293,'2012Figures'!$I:$I,$C293,'2012Figures'!$B:$B,"BrokerToCy",'2012Figures'!$G:$G,"P1",'2012Figures'!$E:$E,$B$1)</f>
        <v>0</v>
      </c>
      <c r="O293" s="52">
        <f>SUMIFS('2012Figures'!$J:$J,'2012Figures'!$C:$C,$A293,'2012Figures'!$H:$H,$B293,'2012Figures'!$I:$I,$C293,'2012Figures'!$B:$B,"CyToBroker",'2012Figures'!$G:$G,"E1",'2012Figures'!$E:$E,$B$1)</f>
        <v>0</v>
      </c>
      <c r="P293" s="52">
        <f>SUMIFS('2012Figures'!$J:$J,'2012Figures'!$C:$C,$A293,'2012Figures'!$H:$H,$B293,'2012Figures'!$I:$I,$C293,'2012Figures'!$B:$B,"CyToBroker",'2012Figures'!$G:$G,"P1",'2012Figures'!$E:$E,$B$1)</f>
        <v>0</v>
      </c>
      <c r="R293" s="46" t="str">
        <f t="shared" si="29"/>
        <v/>
      </c>
      <c r="S293" s="46" t="str">
        <f t="shared" si="29"/>
        <v/>
      </c>
      <c r="T293" s="46" t="str">
        <f t="shared" si="29"/>
        <v/>
      </c>
      <c r="U293" s="46" t="str">
        <f t="shared" si="29"/>
        <v/>
      </c>
      <c r="V293" s="46" t="str">
        <f t="shared" si="29"/>
        <v/>
      </c>
    </row>
    <row r="294" spans="1:22" x14ac:dyDescent="0.2">
      <c r="A294" s="1">
        <v>206</v>
      </c>
      <c r="B294" s="1" t="s">
        <v>29</v>
      </c>
      <c r="C294" s="8">
        <v>2</v>
      </c>
      <c r="D294" s="29">
        <f>SUMIFS('2013Figures'!$J:$J,'2013Figures'!$C:$C,$A294,'2013Figures'!$H:$H,$B294,'2013Figures'!$I:$I,$C294,'2013Figures'!$E:$E,$B$1)</f>
        <v>0</v>
      </c>
      <c r="E294" s="9">
        <f>SUMIFS('2013Figures'!$J:$J,'2013Figures'!$C:$C,$A294,'2013Figures'!$H:$H,$B294,'2013Figures'!$I:$I,$C294,'2013Figures'!$B:$B,"BrokerToCy",'2013Figures'!$G:$G,"E1",'2013Figures'!$E:$E,$B$1)</f>
        <v>0</v>
      </c>
      <c r="F294" s="9">
        <f>SUMIFS('2013Figures'!$J:$J,'2013Figures'!$C:$C,$A294,'2013Figures'!$H:$H,$B294,'2013Figures'!$I:$I,$C294,'2013Figures'!$B:$B,"BrokerToCy",'2013Figures'!$G:$G,"P1",'2013Figures'!$E:$E,$B$1)</f>
        <v>0</v>
      </c>
      <c r="G294" s="9">
        <f>SUMIFS('2013Figures'!$J:$J,'2013Figures'!$C:$C,$A294,'2013Figures'!$H:$H,$B294,'2013Figures'!$I:$I,$C294,'2013Figures'!$B:$B,"CyToBroker",'2013Figures'!$G:$G,"E1",'2013Figures'!$E:$E,$B$1)</f>
        <v>0</v>
      </c>
      <c r="H294" s="9">
        <f>SUMIFS('2013Figures'!$J:$J,'2013Figures'!$C:$C,$A294,'2013Figures'!$H:$H,$B294,'2013Figures'!$I:$I,$C294,'2013Figures'!$B:$B,"CyToBroker",'2013Figures'!$G:$G,"P1",'2013Figures'!$E:$E,$B$1)</f>
        <v>0</v>
      </c>
      <c r="J294" s="8">
        <v>201101</v>
      </c>
      <c r="L294" s="42">
        <f>SUMIFS('2012Figures'!$J:$J,'2012Figures'!$C:$C,$A294,'2012Figures'!$H:$H,$B294,'2012Figures'!$I:$I,$C294,'2012Figures'!$E:$E,$B$1)</f>
        <v>0</v>
      </c>
      <c r="M294" s="52">
        <f>SUMIFS('2012Figures'!$J:$J,'2012Figures'!$C:$C,$A294,'2012Figures'!$H:$H,$B294,'2012Figures'!$I:$I,$C294,'2012Figures'!$B:$B,"BrokerToCy",'2012Figures'!$G:$G,"E1",'2012Figures'!$E:$E,$B$1)</f>
        <v>0</v>
      </c>
      <c r="N294" s="52">
        <f>SUMIFS('2012Figures'!$J:$J,'2012Figures'!$C:$C,$A294,'2012Figures'!$H:$H,$B294,'2012Figures'!$I:$I,$C294,'2012Figures'!$B:$B,"BrokerToCy",'2012Figures'!$G:$G,"P1",'2012Figures'!$E:$E,$B$1)</f>
        <v>0</v>
      </c>
      <c r="O294" s="52">
        <f>SUMIFS('2012Figures'!$J:$J,'2012Figures'!$C:$C,$A294,'2012Figures'!$H:$H,$B294,'2012Figures'!$I:$I,$C294,'2012Figures'!$B:$B,"CyToBroker",'2012Figures'!$G:$G,"E1",'2012Figures'!$E:$E,$B$1)</f>
        <v>0</v>
      </c>
      <c r="P294" s="52">
        <f>SUMIFS('2012Figures'!$J:$J,'2012Figures'!$C:$C,$A294,'2012Figures'!$H:$H,$B294,'2012Figures'!$I:$I,$C294,'2012Figures'!$B:$B,"CyToBroker",'2012Figures'!$G:$G,"P1",'2012Figures'!$E:$E,$B$1)</f>
        <v>0</v>
      </c>
      <c r="R294" s="46" t="str">
        <f t="shared" si="29"/>
        <v/>
      </c>
      <c r="S294" s="46" t="str">
        <f t="shared" si="29"/>
        <v/>
      </c>
      <c r="T294" s="46" t="str">
        <f t="shared" si="29"/>
        <v/>
      </c>
      <c r="U294" s="46" t="str">
        <f t="shared" si="29"/>
        <v/>
      </c>
      <c r="V294" s="46" t="str">
        <f t="shared" si="29"/>
        <v/>
      </c>
    </row>
    <row r="295" spans="1:22" x14ac:dyDescent="0.2">
      <c r="A295" s="1">
        <v>206</v>
      </c>
      <c r="B295" s="1" t="s">
        <v>29</v>
      </c>
      <c r="C295" s="8">
        <v>1</v>
      </c>
      <c r="D295" s="29">
        <f>SUMIFS('2013Figures'!$J:$J,'2013Figures'!$C:$C,$A295,'2013Figures'!$H:$H,$B295,'2013Figures'!$I:$I,$C295,'2013Figures'!$E:$E,$B$1)</f>
        <v>6909</v>
      </c>
      <c r="E295" s="9">
        <f>SUMIFS('2013Figures'!$J:$J,'2013Figures'!$C:$C,$A295,'2013Figures'!$H:$H,$B295,'2013Figures'!$I:$I,$C295,'2013Figures'!$B:$B,"BrokerToCy",'2013Figures'!$G:$G,"E1",'2013Figures'!$E:$E,$B$1)</f>
        <v>0</v>
      </c>
      <c r="F295" s="9">
        <f>SUMIFS('2013Figures'!$J:$J,'2013Figures'!$C:$C,$A295,'2013Figures'!$H:$H,$B295,'2013Figures'!$I:$I,$C295,'2013Figures'!$B:$B,"BrokerToCy",'2013Figures'!$G:$G,"P1",'2013Figures'!$E:$E,$B$1)</f>
        <v>0</v>
      </c>
      <c r="G295" s="9">
        <f>SUMIFS('2013Figures'!$J:$J,'2013Figures'!$C:$C,$A295,'2013Figures'!$H:$H,$B295,'2013Figures'!$I:$I,$C295,'2013Figures'!$B:$B,"CyToBroker",'2013Figures'!$G:$G,"E1",'2013Figures'!$E:$E,$B$1)</f>
        <v>6909</v>
      </c>
      <c r="H295" s="9">
        <f>SUMIFS('2013Figures'!$J:$J,'2013Figures'!$C:$C,$A295,'2013Figures'!$H:$H,$B295,'2013Figures'!$I:$I,$C295,'2013Figures'!$B:$B,"CyToBroker",'2013Figures'!$G:$G,"P1",'2013Figures'!$E:$E,$B$1)</f>
        <v>0</v>
      </c>
      <c r="J295" s="8">
        <v>200901</v>
      </c>
      <c r="L295" s="42">
        <f>SUMIFS('2012Figures'!$J:$J,'2012Figures'!$C:$C,$A295,'2012Figures'!$H:$H,$B295,'2012Figures'!$I:$I,$C295,'2012Figures'!$E:$E,$B$1)</f>
        <v>11436</v>
      </c>
      <c r="M295" s="52">
        <f>SUMIFS('2012Figures'!$J:$J,'2012Figures'!$C:$C,$A295,'2012Figures'!$H:$H,$B295,'2012Figures'!$I:$I,$C295,'2012Figures'!$B:$B,"BrokerToCy",'2012Figures'!$G:$G,"E1",'2012Figures'!$E:$E,$B$1)</f>
        <v>0</v>
      </c>
      <c r="N295" s="52">
        <f>SUMIFS('2012Figures'!$J:$J,'2012Figures'!$C:$C,$A295,'2012Figures'!$H:$H,$B295,'2012Figures'!$I:$I,$C295,'2012Figures'!$B:$B,"BrokerToCy",'2012Figures'!$G:$G,"P1",'2012Figures'!$E:$E,$B$1)</f>
        <v>0</v>
      </c>
      <c r="O295" s="52">
        <f>SUMIFS('2012Figures'!$J:$J,'2012Figures'!$C:$C,$A295,'2012Figures'!$H:$H,$B295,'2012Figures'!$I:$I,$C295,'2012Figures'!$B:$B,"CyToBroker",'2012Figures'!$G:$G,"E1",'2012Figures'!$E:$E,$B$1)</f>
        <v>11436</v>
      </c>
      <c r="P295" s="52">
        <f>SUMIFS('2012Figures'!$J:$J,'2012Figures'!$C:$C,$A295,'2012Figures'!$H:$H,$B295,'2012Figures'!$I:$I,$C295,'2012Figures'!$B:$B,"CyToBroker",'2012Figures'!$G:$G,"P1",'2012Figures'!$E:$E,$B$1)</f>
        <v>0</v>
      </c>
      <c r="R295" s="46">
        <f t="shared" si="29"/>
        <v>-0.4</v>
      </c>
      <c r="S295" s="46" t="str">
        <f t="shared" si="29"/>
        <v/>
      </c>
      <c r="T295" s="46" t="str">
        <f t="shared" si="29"/>
        <v/>
      </c>
      <c r="U295" s="46">
        <f t="shared" si="29"/>
        <v>-0.4</v>
      </c>
      <c r="V295" s="46" t="str">
        <f t="shared" si="29"/>
        <v/>
      </c>
    </row>
    <row r="296" spans="1:22" x14ac:dyDescent="0.2">
      <c r="A296" s="1">
        <v>206</v>
      </c>
      <c r="B296" s="1" t="s">
        <v>29</v>
      </c>
      <c r="D296" s="29">
        <f>SUMIFS('2013Figures'!$J:$J,'2013Figures'!$C:$C,$A296,'2013Figures'!$I:$I,"",'2013Figures'!$E:$E,$B$1)</f>
        <v>2</v>
      </c>
      <c r="E296" s="9">
        <f>SUMIFS('2013Figures'!$J:$J,'2013Figures'!$C:$C,$A296,'2013Figures'!$I:$I,"",'2013Figures'!$B:$B,"BrokerToCy",'2013Figures'!$G:$G,"E1",'2013Figures'!$E:$E,$B$1)</f>
        <v>0</v>
      </c>
      <c r="F296" s="9">
        <f>SUMIFS('2013Figures'!$J:$J,'2013Figures'!$C:$C,$A296,'2013Figures'!$I:$I,"",'2013Figures'!$B:$B,"BrokerToCy",'2013Figures'!$G:$G,"P1",'2013Figures'!$E:$E,$B$1)</f>
        <v>0</v>
      </c>
      <c r="G296" s="9">
        <f>SUMIFS('2013Figures'!$J:$J,'2013Figures'!$C:$C,$A296,'2013Figures'!$I:$I,"",'2013Figures'!$B:$B,"CyToBroker",'2013Figures'!$G:$G,"E1",'2013Figures'!$E:$E,$B$1)</f>
        <v>2</v>
      </c>
      <c r="H296" s="9">
        <f>SUMIFS('2013Figures'!$J:$J,'2013Figures'!$C:$C,$A296,'2013Figures'!$I:$I,"",'2013Figures'!$B:$B,"CyToBroker",'2013Figures'!$G:$G,"P1",'2013Figures'!$E:$E,$B$1)</f>
        <v>0</v>
      </c>
      <c r="J296" s="8" t="s">
        <v>131</v>
      </c>
      <c r="L296" s="42">
        <f>SUMIFS('2012Figures'!$J:$J,'2012Figures'!$C:$C,$A296,'2012Figures'!$I:$I,"",'2012Figures'!$E:$E,$B$1)</f>
        <v>59</v>
      </c>
      <c r="M296" s="52">
        <f>SUMIFS('2012Figures'!$J:$J,'2012Figures'!$C:$C,$A296,'2012Figures'!$I:$I,"",'2012Figures'!$B:$B,"BrokerToCy",'2012Figures'!$G:$G,"E1",'2012Figures'!$E:$E,$B$1)</f>
        <v>0</v>
      </c>
      <c r="N296" s="52">
        <f>SUMIFS('2012Figures'!$J:$J,'2012Figures'!$C:$C,$A296,'2012Figures'!$I:$I,"",'2012Figures'!$B:$B,"BrokerToCy",'2012Figures'!$G:$G,"P1",'2012Figures'!$E:$E,$B$1)</f>
        <v>0</v>
      </c>
      <c r="O296" s="52">
        <f>SUMIFS('2012Figures'!$J:$J,'2012Figures'!$C:$C,$A296,'2012Figures'!$I:$I,"",'2012Figures'!$B:$B,"CyToBroker",'2012Figures'!$G:$G,"E1",'2012Figures'!$E:$E,$B$1)</f>
        <v>59</v>
      </c>
      <c r="P296" s="52">
        <f>SUMIFS('2012Figures'!$J:$J,'2012Figures'!$C:$C,$A296,'2012Figures'!$I:$I,"",'2012Figures'!$B:$B,"CyToBroker",'2012Figures'!$G:$G,"P1",'2012Figures'!$E:$E,$B$1)</f>
        <v>0</v>
      </c>
      <c r="R296" s="46">
        <f t="shared" si="29"/>
        <v>-0.97</v>
      </c>
      <c r="S296" s="46" t="str">
        <f t="shared" si="29"/>
        <v/>
      </c>
      <c r="T296" s="46" t="str">
        <f t="shared" si="29"/>
        <v/>
      </c>
      <c r="U296" s="46">
        <f t="shared" si="29"/>
        <v>-0.97</v>
      </c>
      <c r="V296" s="46" t="str">
        <f t="shared" si="29"/>
        <v/>
      </c>
    </row>
    <row r="297" spans="1:22" x14ac:dyDescent="0.2">
      <c r="A297" s="21"/>
      <c r="B297" s="21" t="s">
        <v>92</v>
      </c>
      <c r="C297" s="22"/>
      <c r="D297" s="23">
        <f>SUM(E297:H297)</f>
        <v>6956</v>
      </c>
      <c r="E297" s="23">
        <f>SUM(E291:E296)</f>
        <v>0</v>
      </c>
      <c r="F297" s="23">
        <f>SUM(F291:F296)</f>
        <v>0</v>
      </c>
      <c r="G297" s="23">
        <f>SUM(G291:G296)</f>
        <v>6956</v>
      </c>
      <c r="H297" s="23">
        <f>SUM(H291:H296)</f>
        <v>0</v>
      </c>
      <c r="I297" s="21"/>
      <c r="J297" s="22"/>
      <c r="K297" s="21"/>
      <c r="L297" s="43">
        <f>SUM(M297:P297)</f>
        <v>11498</v>
      </c>
      <c r="M297" s="43">
        <f>SUM(M291:M296)</f>
        <v>0</v>
      </c>
      <c r="N297" s="43">
        <f>SUM(N291:N296)</f>
        <v>0</v>
      </c>
      <c r="O297" s="43">
        <f>SUM(O291:O296)</f>
        <v>11498</v>
      </c>
      <c r="P297" s="43">
        <f>SUM(P291:P296)</f>
        <v>0</v>
      </c>
      <c r="Q297" s="21"/>
      <c r="R297" s="21"/>
      <c r="S297" s="21"/>
      <c r="T297" s="21"/>
      <c r="U297" s="21"/>
      <c r="V297" s="21"/>
    </row>
    <row r="298" spans="1:22" x14ac:dyDescent="0.2">
      <c r="A298" s="28">
        <v>207</v>
      </c>
      <c r="B298" s="28" t="s">
        <v>31</v>
      </c>
      <c r="C298" s="17" t="s">
        <v>88</v>
      </c>
      <c r="D298" s="18">
        <f>SUMIFS('2013Figures'!$J:$J,'2013Figures'!$C:$C,$A298,'2013Figures'!$E:$E,$B$1)</f>
        <v>58301</v>
      </c>
      <c r="E298" s="18">
        <f>SUMIFS('2013Figures'!$J:$J,'2013Figures'!$C:$C,$A298,'2013Figures'!$B:$B,"BrokerToCy",'2013Figures'!$G:$G,"E1",'2013Figures'!$E:$E,$B$1)</f>
        <v>0</v>
      </c>
      <c r="F298" s="18">
        <f>SUMIFS('2013Figures'!$J:$J,'2013Figures'!$C:$C,$A298,'2013Figures'!$B:$B,"BrokerToCy",'2013Figures'!$G:$G,"P1",'2013Figures'!$E:$E,$B$1)</f>
        <v>0</v>
      </c>
      <c r="G298" s="18">
        <f>SUMIFS('2013Figures'!$J:$J,'2013Figures'!$C:$C,$A298,'2013Figures'!$B:$B,"CyToBroker",'2013Figures'!$G:$G,"E1",'2013Figures'!$E:$E,$B$1)</f>
        <v>58301</v>
      </c>
      <c r="H298" s="18">
        <f>SUMIFS('2013Figures'!$J:$J,'2013Figures'!$C:$C,$A298,'2013Figures'!$B:$B,"CyToBroker",'2013Figures'!$G:$G,"P1",'2013Figures'!$E:$E,$B$1)</f>
        <v>0</v>
      </c>
      <c r="I298" s="28"/>
      <c r="J298" s="17"/>
      <c r="K298" s="28"/>
      <c r="L298" s="50">
        <f>SUMIFS('2012Figures'!$J:$J,'2012Figures'!$C:$C,$A298,'2012Figures'!$E:$E,$B$1)</f>
        <v>24621</v>
      </c>
      <c r="M298" s="50">
        <f>SUMIFS('2012Figures'!$J:$J,'2012Figures'!$C:$C,$A298,'2012Figures'!$B:$B,"BrokerToCy",'2012Figures'!$G:$G,"E1",'2012Figures'!$E:$E,$B$1)</f>
        <v>0</v>
      </c>
      <c r="N298" s="50">
        <f>SUMIFS('2012Figures'!$J:$J,'2012Figures'!$C:$C,$A298,'2012Figures'!$B:$B,"BrokerToCy",'2012Figures'!$G:$G,"P1",'2012Figures'!$E:$E,$B$1)</f>
        <v>0</v>
      </c>
      <c r="O298" s="50">
        <f>SUMIFS('2012Figures'!$J:$J,'2012Figures'!$C:$C,$A298,'2012Figures'!$B:$B,"CyToBroker",'2012Figures'!$G:$G,"E1",'2012Figures'!$E:$E,$B$1)</f>
        <v>24621</v>
      </c>
      <c r="P298" s="50">
        <f>SUMIFS('2012Figures'!$J:$J,'2012Figures'!$C:$C,$A298,'2012Figures'!$B:$B,"CyToBroker",'2012Figures'!$G:$G,"P1",'2012Figures'!$E:$E,$B$1)</f>
        <v>0</v>
      </c>
      <c r="Q298" s="28"/>
      <c r="R298" s="46">
        <f t="shared" si="29"/>
        <v>1.37</v>
      </c>
      <c r="S298" s="46" t="str">
        <f t="shared" si="29"/>
        <v/>
      </c>
      <c r="T298" s="46" t="str">
        <f t="shared" si="29"/>
        <v/>
      </c>
      <c r="U298" s="46">
        <f t="shared" si="29"/>
        <v>1.37</v>
      </c>
      <c r="V298" s="46" t="str">
        <f t="shared" si="29"/>
        <v/>
      </c>
    </row>
    <row r="299" spans="1:22" x14ac:dyDescent="0.2">
      <c r="A299" s="1">
        <v>207</v>
      </c>
      <c r="B299" s="1" t="s">
        <v>31</v>
      </c>
      <c r="C299" s="8">
        <v>4</v>
      </c>
      <c r="D299" s="29">
        <f>SUMIFS('2013Figures'!$J:$J,'2013Figures'!$C:$C,$A299,'2013Figures'!$H:$H,$B299,'2013Figures'!$I:$I,$C299,'2013Figures'!$E:$E,$B$1)</f>
        <v>1</v>
      </c>
      <c r="E299" s="9">
        <f>SUMIFS('2013Figures'!$J:$J,'2013Figures'!$C:$C,$A299,'2013Figures'!$H:$H,$B299,'2013Figures'!$I:$I,$C299,'2013Figures'!$B:$B,"BrokerToCy",'2013Figures'!$G:$G,"E1",'2013Figures'!$E:$E,$B$1)</f>
        <v>0</v>
      </c>
      <c r="F299" s="9">
        <f>SUMIFS('2013Figures'!$J:$J,'2013Figures'!$C:$C,$A299,'2013Figures'!$H:$H,$B299,'2013Figures'!$I:$I,$C299,'2013Figures'!$B:$B,"BrokerToCy",'2013Figures'!$G:$G,"P1",'2013Figures'!$E:$E,$B$1)</f>
        <v>0</v>
      </c>
      <c r="G299" s="9">
        <f>SUMIFS('2013Figures'!$J:$J,'2013Figures'!$C:$C,$A299,'2013Figures'!$H:$H,$B299,'2013Figures'!$I:$I,$C299,'2013Figures'!$B:$B,"CyToBroker",'2013Figures'!$G:$G,"E1",'2013Figures'!$E:$E,$B$1)</f>
        <v>1</v>
      </c>
      <c r="H299" s="9">
        <f>SUMIFS('2013Figures'!$J:$J,'2013Figures'!$C:$C,$A299,'2013Figures'!$H:$H,$B299,'2013Figures'!$I:$I,$C299,'2013Figures'!$B:$B,"CyToBroker",'2013Figures'!$G:$G,"P1",'2013Figures'!$E:$E,$B$1)</f>
        <v>0</v>
      </c>
      <c r="J299" s="8" t="s">
        <v>146</v>
      </c>
      <c r="L299" s="42">
        <f>SUMIFS('2012Figures'!$J:$J,'2012Figures'!$C:$C,$A299,'2012Figures'!$H:$H,$B299,'2012Figures'!$I:$I,$C299,'2012Figures'!$E:$E,$B$1)</f>
        <v>1</v>
      </c>
      <c r="M299" s="52">
        <f>SUMIFS('2012Figures'!$J:$J,'2012Figures'!$C:$C,$A299,'2012Figures'!$H:$H,$B299,'2012Figures'!$I:$I,$C299,'2012Figures'!$B:$B,"BrokerToCy",'2012Figures'!$G:$G,"E1",'2012Figures'!$E:$E,$B$1)</f>
        <v>0</v>
      </c>
      <c r="N299" s="52">
        <f>SUMIFS('2012Figures'!$J:$J,'2012Figures'!$C:$C,$A299,'2012Figures'!$H:$H,$B299,'2012Figures'!$I:$I,$C299,'2012Figures'!$B:$B,"BrokerToCy",'2012Figures'!$G:$G,"P1",'2012Figures'!$E:$E,$B$1)</f>
        <v>0</v>
      </c>
      <c r="O299" s="52">
        <f>SUMIFS('2012Figures'!$J:$J,'2012Figures'!$C:$C,$A299,'2012Figures'!$H:$H,$B299,'2012Figures'!$I:$I,$C299,'2012Figures'!$B:$B,"CyToBroker",'2012Figures'!$G:$G,"E1",'2012Figures'!$E:$E,$B$1)</f>
        <v>1</v>
      </c>
      <c r="P299" s="52">
        <f>SUMIFS('2012Figures'!$J:$J,'2012Figures'!$C:$C,$A299,'2012Figures'!$H:$H,$B299,'2012Figures'!$I:$I,$C299,'2012Figures'!$B:$B,"CyToBroker",'2012Figures'!$G:$G,"P1",'2012Figures'!$E:$E,$B$1)</f>
        <v>0</v>
      </c>
      <c r="R299" s="46">
        <f t="shared" si="29"/>
        <v>0</v>
      </c>
      <c r="S299" s="46" t="str">
        <f t="shared" si="29"/>
        <v/>
      </c>
      <c r="T299" s="46" t="str">
        <f t="shared" si="29"/>
        <v/>
      </c>
      <c r="U299" s="46">
        <f t="shared" si="29"/>
        <v>0</v>
      </c>
      <c r="V299" s="46" t="str">
        <f t="shared" si="29"/>
        <v/>
      </c>
    </row>
    <row r="300" spans="1:22" x14ac:dyDescent="0.2">
      <c r="A300" s="1">
        <v>207</v>
      </c>
      <c r="B300" s="1" t="s">
        <v>31</v>
      </c>
      <c r="C300" s="8">
        <v>2</v>
      </c>
      <c r="D300" s="29">
        <f>SUMIFS('2013Figures'!$J:$J,'2013Figures'!$C:$C,$A300,'2013Figures'!$H:$H,$B300,'2013Figures'!$I:$I,$C300,'2013Figures'!$E:$E,$B$1)</f>
        <v>0</v>
      </c>
      <c r="E300" s="9">
        <f>SUMIFS('2013Figures'!$J:$J,'2013Figures'!$C:$C,$A300,'2013Figures'!$H:$H,$B300,'2013Figures'!$I:$I,$C300,'2013Figures'!$B:$B,"BrokerToCy",'2013Figures'!$G:$G,"E1",'2013Figures'!$E:$E,$B$1)</f>
        <v>0</v>
      </c>
      <c r="F300" s="9">
        <f>SUMIFS('2013Figures'!$J:$J,'2013Figures'!$C:$C,$A300,'2013Figures'!$H:$H,$B300,'2013Figures'!$I:$I,$C300,'2013Figures'!$B:$B,"BrokerToCy",'2013Figures'!$G:$G,"P1",'2013Figures'!$E:$E,$B$1)</f>
        <v>0</v>
      </c>
      <c r="G300" s="9">
        <f>SUMIFS('2013Figures'!$J:$J,'2013Figures'!$C:$C,$A300,'2013Figures'!$H:$H,$B300,'2013Figures'!$I:$I,$C300,'2013Figures'!$B:$B,"CyToBroker",'2013Figures'!$G:$G,"E1",'2013Figures'!$E:$E,$B$1)</f>
        <v>0</v>
      </c>
      <c r="H300" s="9">
        <f>SUMIFS('2013Figures'!$J:$J,'2013Figures'!$C:$C,$A300,'2013Figures'!$H:$H,$B300,'2013Figures'!$I:$I,$C300,'2013Figures'!$B:$B,"CyToBroker",'2013Figures'!$G:$G,"P1",'2013Figures'!$E:$E,$B$1)</f>
        <v>0</v>
      </c>
      <c r="J300" s="8">
        <v>201401</v>
      </c>
      <c r="L300" s="42">
        <f>SUMIFS('2012Figures'!$J:$J,'2012Figures'!$C:$C,$A300,'2012Figures'!$H:$H,$B300,'2012Figures'!$I:$I,$C300,'2012Figures'!$E:$E,$B$1)</f>
        <v>0</v>
      </c>
      <c r="M300" s="52">
        <f>SUMIFS('2012Figures'!$J:$J,'2012Figures'!$C:$C,$A300,'2012Figures'!$H:$H,$B300,'2012Figures'!$I:$I,$C300,'2012Figures'!$B:$B,"BrokerToCy",'2012Figures'!$G:$G,"E1",'2012Figures'!$E:$E,$B$1)</f>
        <v>0</v>
      </c>
      <c r="N300" s="52">
        <f>SUMIFS('2012Figures'!$J:$J,'2012Figures'!$C:$C,$A300,'2012Figures'!$H:$H,$B300,'2012Figures'!$I:$I,$C300,'2012Figures'!$B:$B,"BrokerToCy",'2012Figures'!$G:$G,"P1",'2012Figures'!$E:$E,$B$1)</f>
        <v>0</v>
      </c>
      <c r="O300" s="52">
        <f>SUMIFS('2012Figures'!$J:$J,'2012Figures'!$C:$C,$A300,'2012Figures'!$H:$H,$B300,'2012Figures'!$I:$I,$C300,'2012Figures'!$B:$B,"CyToBroker",'2012Figures'!$G:$G,"E1",'2012Figures'!$E:$E,$B$1)</f>
        <v>0</v>
      </c>
      <c r="P300" s="52">
        <f>SUMIFS('2012Figures'!$J:$J,'2012Figures'!$C:$C,$A300,'2012Figures'!$H:$H,$B300,'2012Figures'!$I:$I,$C300,'2012Figures'!$B:$B,"CyToBroker",'2012Figures'!$G:$G,"P1",'2012Figures'!$E:$E,$B$1)</f>
        <v>0</v>
      </c>
      <c r="R300" s="46" t="str">
        <f t="shared" si="29"/>
        <v/>
      </c>
      <c r="S300" s="46" t="str">
        <f t="shared" si="29"/>
        <v/>
      </c>
      <c r="T300" s="46" t="str">
        <f t="shared" si="29"/>
        <v/>
      </c>
      <c r="U300" s="46" t="str">
        <f t="shared" si="29"/>
        <v/>
      </c>
      <c r="V300" s="46" t="str">
        <f t="shared" si="29"/>
        <v/>
      </c>
    </row>
    <row r="301" spans="1:22" x14ac:dyDescent="0.2">
      <c r="A301" s="1">
        <v>207</v>
      </c>
      <c r="B301" s="1" t="s">
        <v>31</v>
      </c>
      <c r="C301" s="8">
        <v>1</v>
      </c>
      <c r="D301" s="29">
        <f>SUMIFS('2013Figures'!$J:$J,'2013Figures'!$C:$C,$A301,'2013Figures'!$H:$H,$B301,'2013Figures'!$I:$I,$C301,'2013Figures'!$E:$E,$B$1)</f>
        <v>58300</v>
      </c>
      <c r="E301" s="9">
        <f>SUMIFS('2013Figures'!$J:$J,'2013Figures'!$C:$C,$A301,'2013Figures'!$H:$H,$B301,'2013Figures'!$I:$I,$C301,'2013Figures'!$B:$B,"BrokerToCy",'2013Figures'!$G:$G,"E1",'2013Figures'!$E:$E,$B$1)</f>
        <v>0</v>
      </c>
      <c r="F301" s="9">
        <f>SUMIFS('2013Figures'!$J:$J,'2013Figures'!$C:$C,$A301,'2013Figures'!$H:$H,$B301,'2013Figures'!$I:$I,$C301,'2013Figures'!$B:$B,"BrokerToCy",'2013Figures'!$G:$G,"P1",'2013Figures'!$E:$E,$B$1)</f>
        <v>0</v>
      </c>
      <c r="G301" s="9">
        <f>SUMIFS('2013Figures'!$J:$J,'2013Figures'!$C:$C,$A301,'2013Figures'!$H:$H,$B301,'2013Figures'!$I:$I,$C301,'2013Figures'!$B:$B,"CyToBroker",'2013Figures'!$G:$G,"E1",'2013Figures'!$E:$E,$B$1)</f>
        <v>58300</v>
      </c>
      <c r="H301" s="9">
        <f>SUMIFS('2013Figures'!$J:$J,'2013Figures'!$C:$C,$A301,'2013Figures'!$H:$H,$B301,'2013Figures'!$I:$I,$C301,'2013Figures'!$B:$B,"CyToBroker",'2013Figures'!$G:$G,"P1",'2013Figures'!$E:$E,$B$1)</f>
        <v>0</v>
      </c>
      <c r="I301" s="30"/>
      <c r="J301" s="31">
        <v>200901</v>
      </c>
      <c r="K301" s="30"/>
      <c r="L301" s="42">
        <f>SUMIFS('2012Figures'!$J:$J,'2012Figures'!$C:$C,$A301,'2012Figures'!$H:$H,$B301,'2012Figures'!$I:$I,$C301,'2012Figures'!$E:$E,$B$1)</f>
        <v>24620</v>
      </c>
      <c r="M301" s="52">
        <f>SUMIFS('2012Figures'!$J:$J,'2012Figures'!$C:$C,$A301,'2012Figures'!$H:$H,$B301,'2012Figures'!$I:$I,$C301,'2012Figures'!$B:$B,"BrokerToCy",'2012Figures'!$G:$G,"E1",'2012Figures'!$E:$E,$B$1)</f>
        <v>0</v>
      </c>
      <c r="N301" s="52">
        <f>SUMIFS('2012Figures'!$J:$J,'2012Figures'!$C:$C,$A301,'2012Figures'!$H:$H,$B301,'2012Figures'!$I:$I,$C301,'2012Figures'!$B:$B,"BrokerToCy",'2012Figures'!$G:$G,"P1",'2012Figures'!$E:$E,$B$1)</f>
        <v>0</v>
      </c>
      <c r="O301" s="52">
        <f>SUMIFS('2012Figures'!$J:$J,'2012Figures'!$C:$C,$A301,'2012Figures'!$H:$H,$B301,'2012Figures'!$I:$I,$C301,'2012Figures'!$B:$B,"CyToBroker",'2012Figures'!$G:$G,"E1",'2012Figures'!$E:$E,$B$1)</f>
        <v>24620</v>
      </c>
      <c r="P301" s="52">
        <f>SUMIFS('2012Figures'!$J:$J,'2012Figures'!$C:$C,$A301,'2012Figures'!$H:$H,$B301,'2012Figures'!$I:$I,$C301,'2012Figures'!$B:$B,"CyToBroker",'2012Figures'!$G:$G,"P1",'2012Figures'!$E:$E,$B$1)</f>
        <v>0</v>
      </c>
      <c r="Q301" s="30"/>
      <c r="R301" s="46">
        <f t="shared" si="29"/>
        <v>1.37</v>
      </c>
      <c r="S301" s="46" t="str">
        <f t="shared" si="29"/>
        <v/>
      </c>
      <c r="T301" s="46" t="str">
        <f t="shared" si="29"/>
        <v/>
      </c>
      <c r="U301" s="46">
        <f t="shared" si="29"/>
        <v>1.37</v>
      </c>
      <c r="V301" s="46" t="str">
        <f t="shared" si="29"/>
        <v/>
      </c>
    </row>
    <row r="302" spans="1:22" x14ac:dyDescent="0.2">
      <c r="A302" s="1">
        <v>207</v>
      </c>
      <c r="B302" s="1" t="s">
        <v>31</v>
      </c>
      <c r="D302" s="29">
        <f>SUMIFS('2013Figures'!$J:$J,'2013Figures'!$C:$C,$A302,'2013Figures'!$I:$I,"",'2013Figures'!$E:$E,$B$1)</f>
        <v>0</v>
      </c>
      <c r="E302" s="9">
        <f>SUMIFS('2013Figures'!$J:$J,'2013Figures'!$C:$C,$A302,'2013Figures'!$I:$I,"",'2013Figures'!$B:$B,"BrokerToCy",'2013Figures'!$G:$G,"E1",'2013Figures'!$E:$E,$B$1)</f>
        <v>0</v>
      </c>
      <c r="F302" s="9">
        <f>SUMIFS('2013Figures'!$J:$J,'2013Figures'!$C:$C,$A302,'2013Figures'!$I:$I,"",'2013Figures'!$B:$B,"BrokerToCy",'2013Figures'!$G:$G,"P1",'2013Figures'!$E:$E,$B$1)</f>
        <v>0</v>
      </c>
      <c r="G302" s="9">
        <f>SUMIFS('2013Figures'!$J:$J,'2013Figures'!$C:$C,$A302,'2013Figures'!$I:$I,"",'2013Figures'!$B:$B,"CyToBroker",'2013Figures'!$G:$G,"E1",'2013Figures'!$E:$E,$B$1)</f>
        <v>0</v>
      </c>
      <c r="H302" s="9">
        <f>SUMIFS('2013Figures'!$J:$J,'2013Figures'!$C:$C,$A302,'2013Figures'!$I:$I,"",'2013Figures'!$B:$B,"CyToBroker",'2013Figures'!$G:$G,"P1",'2013Figures'!$E:$E,$B$1)</f>
        <v>0</v>
      </c>
      <c r="J302" s="8" t="s">
        <v>131</v>
      </c>
      <c r="L302" s="42">
        <f>SUMIFS('2012Figures'!$J:$J,'2012Figures'!$C:$C,$A302,'2012Figures'!$I:$I,"",'2012Figures'!$E:$E,$B$1)</f>
        <v>0</v>
      </c>
      <c r="M302" s="52">
        <f>SUMIFS('2012Figures'!$J:$J,'2012Figures'!$C:$C,$A302,'2012Figures'!$I:$I,"",'2012Figures'!$B:$B,"BrokerToCy",'2012Figures'!$G:$G,"E1",'2012Figures'!$E:$E,$B$1)</f>
        <v>0</v>
      </c>
      <c r="N302" s="52">
        <f>SUMIFS('2012Figures'!$J:$J,'2012Figures'!$C:$C,$A302,'2012Figures'!$I:$I,"",'2012Figures'!$B:$B,"BrokerToCy",'2012Figures'!$G:$G,"P1",'2012Figures'!$E:$E,$B$1)</f>
        <v>0</v>
      </c>
      <c r="O302" s="52">
        <f>SUMIFS('2012Figures'!$J:$J,'2012Figures'!$C:$C,$A302,'2012Figures'!$I:$I,"",'2012Figures'!$B:$B,"CyToBroker",'2012Figures'!$G:$G,"E1",'2012Figures'!$E:$E,$B$1)</f>
        <v>0</v>
      </c>
      <c r="P302" s="52">
        <f>SUMIFS('2012Figures'!$J:$J,'2012Figures'!$C:$C,$A302,'2012Figures'!$I:$I,"",'2012Figures'!$B:$B,"CyToBroker",'2012Figures'!$G:$G,"P1",'2012Figures'!$E:$E,$B$1)</f>
        <v>0</v>
      </c>
      <c r="R302" s="46" t="str">
        <f t="shared" si="29"/>
        <v/>
      </c>
      <c r="S302" s="46" t="str">
        <f t="shared" si="29"/>
        <v/>
      </c>
      <c r="T302" s="46" t="str">
        <f t="shared" si="29"/>
        <v/>
      </c>
      <c r="U302" s="46" t="str">
        <f t="shared" si="29"/>
        <v/>
      </c>
      <c r="V302" s="46" t="str">
        <f t="shared" si="29"/>
        <v/>
      </c>
    </row>
    <row r="303" spans="1:22" x14ac:dyDescent="0.2">
      <c r="A303" s="21"/>
      <c r="B303" s="21" t="s">
        <v>92</v>
      </c>
      <c r="C303" s="22"/>
      <c r="D303" s="23">
        <f>SUM(E303:H303)</f>
        <v>58301</v>
      </c>
      <c r="E303" s="23">
        <f>SUM(E299:E302)</f>
        <v>0</v>
      </c>
      <c r="F303" s="23">
        <f>SUM(F299:F302)</f>
        <v>0</v>
      </c>
      <c r="G303" s="23">
        <f>SUM(G299:G302)</f>
        <v>58301</v>
      </c>
      <c r="H303" s="23">
        <f>SUM(H299:H302)</f>
        <v>0</v>
      </c>
      <c r="I303" s="21"/>
      <c r="J303" s="22"/>
      <c r="K303" s="21"/>
      <c r="L303" s="43">
        <f>SUM(M303:P303)</f>
        <v>24621</v>
      </c>
      <c r="M303" s="43">
        <f>SUM(M299:M302)</f>
        <v>0</v>
      </c>
      <c r="N303" s="43">
        <f>SUM(N299:N302)</f>
        <v>0</v>
      </c>
      <c r="O303" s="43">
        <f>SUM(O299:O302)</f>
        <v>24621</v>
      </c>
      <c r="P303" s="43">
        <f>SUM(P299:P302)</f>
        <v>0</v>
      </c>
      <c r="Q303" s="21"/>
      <c r="R303" s="21"/>
      <c r="S303" s="21"/>
      <c r="T303" s="21"/>
      <c r="U303" s="21"/>
      <c r="V303" s="21"/>
    </row>
    <row r="304" spans="1:22" x14ac:dyDescent="0.2">
      <c r="A304" s="28">
        <v>210</v>
      </c>
      <c r="B304" s="28" t="s">
        <v>71</v>
      </c>
      <c r="C304" s="17" t="s">
        <v>88</v>
      </c>
      <c r="D304" s="18">
        <f>SUMIFS('2013Figures'!$J:$J,'2013Figures'!$C:$C,$A304,'2013Figures'!$E:$E,$B$1)</f>
        <v>1001</v>
      </c>
      <c r="E304" s="18">
        <f>SUMIFS('2013Figures'!$J:$J,'2013Figures'!$C:$C,$A304,'2013Figures'!$B:$B,"BrokerToCy",'2013Figures'!$G:$G,"E1",'2013Figures'!$E:$E,$B$1)</f>
        <v>0</v>
      </c>
      <c r="F304" s="18">
        <f>SUMIFS('2013Figures'!$J:$J,'2013Figures'!$C:$C,$A304,'2013Figures'!$B:$B,"BrokerToCy",'2013Figures'!$G:$G,"P1",'2013Figures'!$E:$E,$B$1)</f>
        <v>0</v>
      </c>
      <c r="G304" s="18">
        <f>SUMIFS('2013Figures'!$J:$J,'2013Figures'!$C:$C,$A304,'2013Figures'!$B:$B,"CyToBroker",'2013Figures'!$G:$G,"E1",'2013Figures'!$E:$E,$B$1)</f>
        <v>1001</v>
      </c>
      <c r="H304" s="18">
        <f>SUMIFS('2013Figures'!$J:$J,'2013Figures'!$C:$C,$A304,'2013Figures'!$B:$B,"CyToBroker",'2013Figures'!$G:$G,"P1",'2013Figures'!$E:$E,$B$1)</f>
        <v>0</v>
      </c>
      <c r="I304" s="28"/>
      <c r="J304" s="17"/>
      <c r="K304" s="28"/>
      <c r="L304" s="50">
        <f>SUMIFS('2012Figures'!$J:$J,'2012Figures'!$C:$C,$A304,'2012Figures'!$E:$E,$B$1)</f>
        <v>1565</v>
      </c>
      <c r="M304" s="50">
        <f>SUMIFS('2012Figures'!$J:$J,'2012Figures'!$C:$C,$A304,'2012Figures'!$B:$B,"BrokerToCy",'2012Figures'!$G:$G,"E1",'2012Figures'!$E:$E,$B$1)</f>
        <v>0</v>
      </c>
      <c r="N304" s="50">
        <f>SUMIFS('2012Figures'!$J:$J,'2012Figures'!$C:$C,$A304,'2012Figures'!$B:$B,"BrokerToCy",'2012Figures'!$G:$G,"P1",'2012Figures'!$E:$E,$B$1)</f>
        <v>0</v>
      </c>
      <c r="O304" s="50">
        <f>SUMIFS('2012Figures'!$J:$J,'2012Figures'!$C:$C,$A304,'2012Figures'!$B:$B,"CyToBroker",'2012Figures'!$G:$G,"E1",'2012Figures'!$E:$E,$B$1)</f>
        <v>1565</v>
      </c>
      <c r="P304" s="50">
        <f>SUMIFS('2012Figures'!$J:$J,'2012Figures'!$C:$C,$A304,'2012Figures'!$B:$B,"CyToBroker",'2012Figures'!$G:$G,"P1",'2012Figures'!$E:$E,$B$1)</f>
        <v>0</v>
      </c>
      <c r="Q304" s="28"/>
      <c r="R304" s="46">
        <f t="shared" si="29"/>
        <v>-0.36</v>
      </c>
      <c r="S304" s="46" t="str">
        <f t="shared" si="29"/>
        <v/>
      </c>
      <c r="T304" s="46" t="str">
        <f t="shared" si="29"/>
        <v/>
      </c>
      <c r="U304" s="46">
        <f t="shared" si="29"/>
        <v>-0.36</v>
      </c>
      <c r="V304" s="46" t="str">
        <f t="shared" si="29"/>
        <v/>
      </c>
    </row>
    <row r="305" spans="1:22" x14ac:dyDescent="0.2">
      <c r="A305" s="1">
        <v>210</v>
      </c>
      <c r="B305" s="1" t="s">
        <v>71</v>
      </c>
      <c r="C305" s="8">
        <v>5</v>
      </c>
      <c r="D305" s="29">
        <f>SUMIFS('2013Figures'!$J:$J,'2013Figures'!$C:$C,$A305,'2013Figures'!$H:$H,$B305,'2013Figures'!$I:$I,$C305,'2013Figures'!$E:$E,$B$1)</f>
        <v>0</v>
      </c>
      <c r="E305" s="9">
        <f>SUMIFS('2013Figures'!$J:$J,'2013Figures'!$C:$C,$A305,'2013Figures'!$H:$H,$B305,'2013Figures'!$I:$I,$C305,'2013Figures'!$B:$B,"BrokerToCy",'2013Figures'!$G:$G,"E1",'2013Figures'!$E:$E,$B$1)</f>
        <v>0</v>
      </c>
      <c r="F305" s="9">
        <f>SUMIFS('2013Figures'!$J:$J,'2013Figures'!$C:$C,$A305,'2013Figures'!$H:$H,$B305,'2013Figures'!$I:$I,$C305,'2013Figures'!$B:$B,"BrokerToCy",'2013Figures'!$G:$G,"P1",'2013Figures'!$E:$E,$B$1)</f>
        <v>0</v>
      </c>
      <c r="G305" s="9">
        <f>SUMIFS('2013Figures'!$J:$J,'2013Figures'!$C:$C,$A305,'2013Figures'!$H:$H,$B305,'2013Figures'!$I:$I,$C305,'2013Figures'!$B:$B,"CyToBroker",'2013Figures'!$G:$G,"E1",'2013Figures'!$E:$E,$B$1)</f>
        <v>0</v>
      </c>
      <c r="H305" s="9">
        <f>SUMIFS('2013Figures'!$J:$J,'2013Figures'!$C:$C,$A305,'2013Figures'!$H:$H,$B305,'2013Figures'!$I:$I,$C305,'2013Figures'!$B:$B,"CyToBroker",'2013Figures'!$G:$G,"P1",'2013Figures'!$E:$E,$B$1)</f>
        <v>0</v>
      </c>
      <c r="J305" s="8">
        <v>201501</v>
      </c>
      <c r="L305" s="42">
        <f>SUMIFS('2012Figures'!$J:$J,'2012Figures'!$C:$C,$A305,'2012Figures'!$H:$H,$B305,'2012Figures'!$I:$I,$C305,'2012Figures'!$E:$E,$B$1)</f>
        <v>0</v>
      </c>
      <c r="M305" s="52">
        <f>SUMIFS('2012Figures'!$J:$J,'2012Figures'!$C:$C,$A305,'2012Figures'!$H:$H,$B305,'2012Figures'!$I:$I,$C305,'2012Figures'!$B:$B,"BrokerToCy",'2012Figures'!$G:$G,"E1",'2012Figures'!$E:$E,$B$1)</f>
        <v>0</v>
      </c>
      <c r="N305" s="52">
        <f>SUMIFS('2012Figures'!$J:$J,'2012Figures'!$C:$C,$A305,'2012Figures'!$H:$H,$B305,'2012Figures'!$I:$I,$C305,'2012Figures'!$B:$B,"BrokerToCy",'2012Figures'!$G:$G,"P1",'2012Figures'!$E:$E,$B$1)</f>
        <v>0</v>
      </c>
      <c r="O305" s="52">
        <f>SUMIFS('2012Figures'!$J:$J,'2012Figures'!$C:$C,$A305,'2012Figures'!$H:$H,$B305,'2012Figures'!$I:$I,$C305,'2012Figures'!$B:$B,"CyToBroker",'2012Figures'!$G:$G,"E1",'2012Figures'!$E:$E,$B$1)</f>
        <v>0</v>
      </c>
      <c r="P305" s="52">
        <f>SUMIFS('2012Figures'!$J:$J,'2012Figures'!$C:$C,$A305,'2012Figures'!$H:$H,$B305,'2012Figures'!$I:$I,$C305,'2012Figures'!$B:$B,"CyToBroker",'2012Figures'!$G:$G,"P1",'2012Figures'!$E:$E,$B$1)</f>
        <v>0</v>
      </c>
      <c r="R305" s="46" t="str">
        <f t="shared" si="29"/>
        <v/>
      </c>
      <c r="S305" s="46" t="str">
        <f t="shared" si="29"/>
        <v/>
      </c>
      <c r="T305" s="46" t="str">
        <f t="shared" si="29"/>
        <v/>
      </c>
      <c r="U305" s="46" t="str">
        <f t="shared" si="29"/>
        <v/>
      </c>
      <c r="V305" s="46" t="str">
        <f t="shared" si="29"/>
        <v/>
      </c>
    </row>
    <row r="306" spans="1:22" x14ac:dyDescent="0.2">
      <c r="A306" s="1">
        <v>210</v>
      </c>
      <c r="B306" s="1" t="s">
        <v>71</v>
      </c>
      <c r="C306" s="8">
        <v>4</v>
      </c>
      <c r="D306" s="29">
        <f>SUMIFS('2013Figures'!$J:$J,'2013Figures'!$C:$C,$A306,'2013Figures'!$H:$H,$B306,'2013Figures'!$I:$I,$C306,'2013Figures'!$E:$E,$B$1)</f>
        <v>1001</v>
      </c>
      <c r="E306" s="9">
        <f>SUMIFS('2013Figures'!$J:$J,'2013Figures'!$C:$C,$A306,'2013Figures'!$H:$H,$B306,'2013Figures'!$I:$I,$C306,'2013Figures'!$B:$B,"BrokerToCy",'2013Figures'!$G:$G,"E1",'2013Figures'!$E:$E,$B$1)</f>
        <v>0</v>
      </c>
      <c r="F306" s="9">
        <f>SUMIFS('2013Figures'!$J:$J,'2013Figures'!$C:$C,$A306,'2013Figures'!$H:$H,$B306,'2013Figures'!$I:$I,$C306,'2013Figures'!$B:$B,"BrokerToCy",'2013Figures'!$G:$G,"P1",'2013Figures'!$E:$E,$B$1)</f>
        <v>0</v>
      </c>
      <c r="G306" s="9">
        <f>SUMIFS('2013Figures'!$J:$J,'2013Figures'!$C:$C,$A306,'2013Figures'!$H:$H,$B306,'2013Figures'!$I:$I,$C306,'2013Figures'!$B:$B,"CyToBroker",'2013Figures'!$G:$G,"E1",'2013Figures'!$E:$E,$B$1)</f>
        <v>1001</v>
      </c>
      <c r="H306" s="9">
        <f>SUMIFS('2013Figures'!$J:$J,'2013Figures'!$C:$C,$A306,'2013Figures'!$H:$H,$B306,'2013Figures'!$I:$I,$C306,'2013Figures'!$B:$B,"CyToBroker",'2013Figures'!$G:$G,"P1",'2013Figures'!$E:$E,$B$1)</f>
        <v>0</v>
      </c>
      <c r="I306" s="30"/>
      <c r="J306" s="31">
        <v>201301</v>
      </c>
      <c r="K306" s="30"/>
      <c r="L306" s="42">
        <f>SUMIFS('2012Figures'!$J:$J,'2012Figures'!$C:$C,$A306,'2012Figures'!$H:$H,$B306,'2012Figures'!$I:$I,$C306,'2012Figures'!$E:$E,$B$1)</f>
        <v>21</v>
      </c>
      <c r="M306" s="52">
        <f>SUMIFS('2012Figures'!$J:$J,'2012Figures'!$C:$C,$A306,'2012Figures'!$H:$H,$B306,'2012Figures'!$I:$I,$C306,'2012Figures'!$B:$B,"BrokerToCy",'2012Figures'!$G:$G,"E1",'2012Figures'!$E:$E,$B$1)</f>
        <v>0</v>
      </c>
      <c r="N306" s="52">
        <f>SUMIFS('2012Figures'!$J:$J,'2012Figures'!$C:$C,$A306,'2012Figures'!$H:$H,$B306,'2012Figures'!$I:$I,$C306,'2012Figures'!$B:$B,"BrokerToCy",'2012Figures'!$G:$G,"P1",'2012Figures'!$E:$E,$B$1)</f>
        <v>0</v>
      </c>
      <c r="O306" s="52">
        <f>SUMIFS('2012Figures'!$J:$J,'2012Figures'!$C:$C,$A306,'2012Figures'!$H:$H,$B306,'2012Figures'!$I:$I,$C306,'2012Figures'!$B:$B,"CyToBroker",'2012Figures'!$G:$G,"E1",'2012Figures'!$E:$E,$B$1)</f>
        <v>21</v>
      </c>
      <c r="P306" s="52">
        <f>SUMIFS('2012Figures'!$J:$J,'2012Figures'!$C:$C,$A306,'2012Figures'!$H:$H,$B306,'2012Figures'!$I:$I,$C306,'2012Figures'!$B:$B,"CyToBroker",'2012Figures'!$G:$G,"P1",'2012Figures'!$E:$E,$B$1)</f>
        <v>0</v>
      </c>
      <c r="Q306" s="30"/>
      <c r="R306" s="46">
        <f t="shared" si="29"/>
        <v>46.67</v>
      </c>
      <c r="S306" s="46" t="str">
        <f t="shared" si="29"/>
        <v/>
      </c>
      <c r="T306" s="46" t="str">
        <f t="shared" si="29"/>
        <v/>
      </c>
      <c r="U306" s="46">
        <f t="shared" si="29"/>
        <v>46.67</v>
      </c>
      <c r="V306" s="46" t="str">
        <f t="shared" si="29"/>
        <v/>
      </c>
    </row>
    <row r="307" spans="1:22" x14ac:dyDescent="0.2">
      <c r="A307" s="1">
        <v>210</v>
      </c>
      <c r="B307" s="1" t="s">
        <v>71</v>
      </c>
      <c r="C307" s="8">
        <v>3</v>
      </c>
      <c r="D307" s="29">
        <f>SUMIFS('2013Figures'!$J:$J,'2013Figures'!$C:$C,$A307,'2013Figures'!$H:$H,$B307,'2013Figures'!$I:$I,$C307,'2013Figures'!$E:$E,$B$1)</f>
        <v>0</v>
      </c>
      <c r="E307" s="9">
        <f>SUMIFS('2013Figures'!$J:$J,'2013Figures'!$C:$C,$A307,'2013Figures'!$H:$H,$B307,'2013Figures'!$I:$I,$C307,'2013Figures'!$B:$B,"BrokerToCy",'2013Figures'!$G:$G,"E1",'2013Figures'!$E:$E,$B$1)</f>
        <v>0</v>
      </c>
      <c r="F307" s="9">
        <f>SUMIFS('2013Figures'!$J:$J,'2013Figures'!$C:$C,$A307,'2013Figures'!$H:$H,$B307,'2013Figures'!$I:$I,$C307,'2013Figures'!$B:$B,"BrokerToCy",'2013Figures'!$G:$G,"P1",'2013Figures'!$E:$E,$B$1)</f>
        <v>0</v>
      </c>
      <c r="G307" s="9">
        <f>SUMIFS('2013Figures'!$J:$J,'2013Figures'!$C:$C,$A307,'2013Figures'!$H:$H,$B307,'2013Figures'!$I:$I,$C307,'2013Figures'!$B:$B,"CyToBroker",'2013Figures'!$G:$G,"E1",'2013Figures'!$E:$E,$B$1)</f>
        <v>0</v>
      </c>
      <c r="H307" s="9">
        <f>SUMIFS('2013Figures'!$J:$J,'2013Figures'!$C:$C,$A307,'2013Figures'!$H:$H,$B307,'2013Figures'!$I:$I,$C307,'2013Figures'!$B:$B,"CyToBroker",'2013Figures'!$G:$G,"P1",'2013Figures'!$E:$E,$B$1)</f>
        <v>0</v>
      </c>
      <c r="J307" s="8">
        <v>201201</v>
      </c>
      <c r="L307" s="42">
        <f>SUMIFS('2012Figures'!$J:$J,'2012Figures'!$C:$C,$A307,'2012Figures'!$H:$H,$B307,'2012Figures'!$I:$I,$C307,'2012Figures'!$E:$E,$B$1)</f>
        <v>0</v>
      </c>
      <c r="M307" s="52">
        <f>SUMIFS('2012Figures'!$J:$J,'2012Figures'!$C:$C,$A307,'2012Figures'!$H:$H,$B307,'2012Figures'!$I:$I,$C307,'2012Figures'!$B:$B,"BrokerToCy",'2012Figures'!$G:$G,"E1",'2012Figures'!$E:$E,$B$1)</f>
        <v>0</v>
      </c>
      <c r="N307" s="52">
        <f>SUMIFS('2012Figures'!$J:$J,'2012Figures'!$C:$C,$A307,'2012Figures'!$H:$H,$B307,'2012Figures'!$I:$I,$C307,'2012Figures'!$B:$B,"BrokerToCy",'2012Figures'!$G:$G,"P1",'2012Figures'!$E:$E,$B$1)</f>
        <v>0</v>
      </c>
      <c r="O307" s="52">
        <f>SUMIFS('2012Figures'!$J:$J,'2012Figures'!$C:$C,$A307,'2012Figures'!$H:$H,$B307,'2012Figures'!$I:$I,$C307,'2012Figures'!$B:$B,"CyToBroker",'2012Figures'!$G:$G,"E1",'2012Figures'!$E:$E,$B$1)</f>
        <v>0</v>
      </c>
      <c r="P307" s="52">
        <f>SUMIFS('2012Figures'!$J:$J,'2012Figures'!$C:$C,$A307,'2012Figures'!$H:$H,$B307,'2012Figures'!$I:$I,$C307,'2012Figures'!$B:$B,"CyToBroker",'2012Figures'!$G:$G,"P1",'2012Figures'!$E:$E,$B$1)</f>
        <v>0</v>
      </c>
      <c r="R307" s="46" t="str">
        <f t="shared" si="29"/>
        <v/>
      </c>
      <c r="S307" s="46" t="str">
        <f t="shared" si="29"/>
        <v/>
      </c>
      <c r="T307" s="46" t="str">
        <f t="shared" si="29"/>
        <v/>
      </c>
      <c r="U307" s="46" t="str">
        <f t="shared" si="29"/>
        <v/>
      </c>
      <c r="V307" s="46" t="str">
        <f t="shared" si="29"/>
        <v/>
      </c>
    </row>
    <row r="308" spans="1:22" x14ac:dyDescent="0.2">
      <c r="A308" s="1">
        <v>210</v>
      </c>
      <c r="B308" s="1" t="s">
        <v>71</v>
      </c>
      <c r="C308" s="8">
        <v>2</v>
      </c>
      <c r="D308" s="29">
        <f>SUMIFS('2013Figures'!$J:$J,'2013Figures'!$C:$C,$A308,'2013Figures'!$H:$H,$B308,'2013Figures'!$I:$I,$C308,'2013Figures'!$E:$E,$B$1)</f>
        <v>0</v>
      </c>
      <c r="E308" s="9">
        <f>SUMIFS('2013Figures'!$J:$J,'2013Figures'!$C:$C,$A308,'2013Figures'!$H:$H,$B308,'2013Figures'!$I:$I,$C308,'2013Figures'!$B:$B,"BrokerToCy",'2013Figures'!$G:$G,"E1",'2013Figures'!$E:$E,$B$1)</f>
        <v>0</v>
      </c>
      <c r="F308" s="9">
        <f>SUMIFS('2013Figures'!$J:$J,'2013Figures'!$C:$C,$A308,'2013Figures'!$H:$H,$B308,'2013Figures'!$I:$I,$C308,'2013Figures'!$B:$B,"BrokerToCy",'2013Figures'!$G:$G,"P1",'2013Figures'!$E:$E,$B$1)</f>
        <v>0</v>
      </c>
      <c r="G308" s="9">
        <f>SUMIFS('2013Figures'!$J:$J,'2013Figures'!$C:$C,$A308,'2013Figures'!$H:$H,$B308,'2013Figures'!$I:$I,$C308,'2013Figures'!$B:$B,"CyToBroker",'2013Figures'!$G:$G,"E1",'2013Figures'!$E:$E,$B$1)</f>
        <v>0</v>
      </c>
      <c r="H308" s="9">
        <f>SUMIFS('2013Figures'!$J:$J,'2013Figures'!$C:$C,$A308,'2013Figures'!$H:$H,$B308,'2013Figures'!$I:$I,$C308,'2013Figures'!$B:$B,"CyToBroker",'2013Figures'!$G:$G,"P1",'2013Figures'!$E:$E,$B$1)</f>
        <v>0</v>
      </c>
      <c r="J308" s="8">
        <v>201101</v>
      </c>
      <c r="L308" s="42">
        <f>SUMIFS('2012Figures'!$J:$J,'2012Figures'!$C:$C,$A308,'2012Figures'!$H:$H,$B308,'2012Figures'!$I:$I,$C308,'2012Figures'!$E:$E,$B$1)</f>
        <v>0</v>
      </c>
      <c r="M308" s="52">
        <f>SUMIFS('2012Figures'!$J:$J,'2012Figures'!$C:$C,$A308,'2012Figures'!$H:$H,$B308,'2012Figures'!$I:$I,$C308,'2012Figures'!$B:$B,"BrokerToCy",'2012Figures'!$G:$G,"E1",'2012Figures'!$E:$E,$B$1)</f>
        <v>0</v>
      </c>
      <c r="N308" s="52">
        <f>SUMIFS('2012Figures'!$J:$J,'2012Figures'!$C:$C,$A308,'2012Figures'!$H:$H,$B308,'2012Figures'!$I:$I,$C308,'2012Figures'!$B:$B,"BrokerToCy",'2012Figures'!$G:$G,"P1",'2012Figures'!$E:$E,$B$1)</f>
        <v>0</v>
      </c>
      <c r="O308" s="52">
        <f>SUMIFS('2012Figures'!$J:$J,'2012Figures'!$C:$C,$A308,'2012Figures'!$H:$H,$B308,'2012Figures'!$I:$I,$C308,'2012Figures'!$B:$B,"CyToBroker",'2012Figures'!$G:$G,"E1",'2012Figures'!$E:$E,$B$1)</f>
        <v>0</v>
      </c>
      <c r="P308" s="52">
        <f>SUMIFS('2012Figures'!$J:$J,'2012Figures'!$C:$C,$A308,'2012Figures'!$H:$H,$B308,'2012Figures'!$I:$I,$C308,'2012Figures'!$B:$B,"CyToBroker",'2012Figures'!$G:$G,"P1",'2012Figures'!$E:$E,$B$1)</f>
        <v>0</v>
      </c>
      <c r="R308" s="46" t="str">
        <f t="shared" si="29"/>
        <v/>
      </c>
      <c r="S308" s="46" t="str">
        <f t="shared" si="29"/>
        <v/>
      </c>
      <c r="T308" s="46" t="str">
        <f t="shared" si="29"/>
        <v/>
      </c>
      <c r="U308" s="46" t="str">
        <f t="shared" si="29"/>
        <v/>
      </c>
      <c r="V308" s="46" t="str">
        <f t="shared" si="29"/>
        <v/>
      </c>
    </row>
    <row r="309" spans="1:22" x14ac:dyDescent="0.2">
      <c r="A309" s="1">
        <v>210</v>
      </c>
      <c r="B309" s="1" t="s">
        <v>71</v>
      </c>
      <c r="C309" s="8">
        <v>1</v>
      </c>
      <c r="D309" s="29">
        <f>SUMIFS('2013Figures'!$J:$J,'2013Figures'!$C:$C,$A309,'2013Figures'!$H:$H,$B309,'2013Figures'!$I:$I,$C309,'2013Figures'!$E:$E,$B$1)</f>
        <v>0</v>
      </c>
      <c r="E309" s="9">
        <f>SUMIFS('2013Figures'!$J:$J,'2013Figures'!$C:$C,$A309,'2013Figures'!$H:$H,$B309,'2013Figures'!$I:$I,$C309,'2013Figures'!$B:$B,"BrokerToCy",'2013Figures'!$G:$G,"E1",'2013Figures'!$E:$E,$B$1)</f>
        <v>0</v>
      </c>
      <c r="F309" s="9">
        <f>SUMIFS('2013Figures'!$J:$J,'2013Figures'!$C:$C,$A309,'2013Figures'!$H:$H,$B309,'2013Figures'!$I:$I,$C309,'2013Figures'!$B:$B,"BrokerToCy",'2013Figures'!$G:$G,"P1",'2013Figures'!$E:$E,$B$1)</f>
        <v>0</v>
      </c>
      <c r="G309" s="9">
        <f>SUMIFS('2013Figures'!$J:$J,'2013Figures'!$C:$C,$A309,'2013Figures'!$H:$H,$B309,'2013Figures'!$I:$I,$C309,'2013Figures'!$B:$B,"CyToBroker",'2013Figures'!$G:$G,"E1",'2013Figures'!$E:$E,$B$1)</f>
        <v>0</v>
      </c>
      <c r="H309" s="9">
        <f>SUMIFS('2013Figures'!$J:$J,'2013Figures'!$C:$C,$A309,'2013Figures'!$H:$H,$B309,'2013Figures'!$I:$I,$C309,'2013Figures'!$B:$B,"CyToBroker",'2013Figures'!$G:$G,"P1",'2013Figures'!$E:$E,$B$1)</f>
        <v>0</v>
      </c>
      <c r="J309" s="8">
        <v>200901</v>
      </c>
      <c r="L309" s="42">
        <f>SUMIFS('2012Figures'!$J:$J,'2012Figures'!$C:$C,$A309,'2012Figures'!$H:$H,$B309,'2012Figures'!$I:$I,$C309,'2012Figures'!$E:$E,$B$1)</f>
        <v>1544</v>
      </c>
      <c r="M309" s="52">
        <f>SUMIFS('2012Figures'!$J:$J,'2012Figures'!$C:$C,$A309,'2012Figures'!$H:$H,$B309,'2012Figures'!$I:$I,$C309,'2012Figures'!$B:$B,"BrokerToCy",'2012Figures'!$G:$G,"E1",'2012Figures'!$E:$E,$B$1)</f>
        <v>0</v>
      </c>
      <c r="N309" s="52">
        <f>SUMIFS('2012Figures'!$J:$J,'2012Figures'!$C:$C,$A309,'2012Figures'!$H:$H,$B309,'2012Figures'!$I:$I,$C309,'2012Figures'!$B:$B,"BrokerToCy",'2012Figures'!$G:$G,"P1",'2012Figures'!$E:$E,$B$1)</f>
        <v>0</v>
      </c>
      <c r="O309" s="52">
        <f>SUMIFS('2012Figures'!$J:$J,'2012Figures'!$C:$C,$A309,'2012Figures'!$H:$H,$B309,'2012Figures'!$I:$I,$C309,'2012Figures'!$B:$B,"CyToBroker",'2012Figures'!$G:$G,"E1",'2012Figures'!$E:$E,$B$1)</f>
        <v>1544</v>
      </c>
      <c r="P309" s="52">
        <f>SUMIFS('2012Figures'!$J:$J,'2012Figures'!$C:$C,$A309,'2012Figures'!$H:$H,$B309,'2012Figures'!$I:$I,$C309,'2012Figures'!$B:$B,"CyToBroker",'2012Figures'!$G:$G,"P1",'2012Figures'!$E:$E,$B$1)</f>
        <v>0</v>
      </c>
      <c r="R309" s="46">
        <f t="shared" si="29"/>
        <v>-1</v>
      </c>
      <c r="S309" s="46" t="str">
        <f t="shared" si="29"/>
        <v/>
      </c>
      <c r="T309" s="46" t="str">
        <f t="shared" si="29"/>
        <v/>
      </c>
      <c r="U309" s="46">
        <f t="shared" si="29"/>
        <v>-1</v>
      </c>
      <c r="V309" s="46" t="str">
        <f t="shared" si="29"/>
        <v/>
      </c>
    </row>
    <row r="310" spans="1:22" x14ac:dyDescent="0.2">
      <c r="A310" s="1">
        <v>210</v>
      </c>
      <c r="B310" s="1" t="s">
        <v>71</v>
      </c>
      <c r="D310" s="29">
        <f>SUMIFS('2013Figures'!$J:$J,'2013Figures'!$C:$C,$A310,'2013Figures'!$I:$I,"",'2013Figures'!$E:$E,$B$1)</f>
        <v>0</v>
      </c>
      <c r="E310" s="9">
        <f>SUMIFS('2013Figures'!$J:$J,'2013Figures'!$C:$C,$A310,'2013Figures'!$I:$I,"",'2013Figures'!$B:$B,"BrokerToCy",'2013Figures'!$G:$G,"E1",'2013Figures'!$E:$E,$B$1)</f>
        <v>0</v>
      </c>
      <c r="F310" s="9">
        <f>SUMIFS('2013Figures'!$J:$J,'2013Figures'!$C:$C,$A310,'2013Figures'!$I:$I,"",'2013Figures'!$B:$B,"BrokerToCy",'2013Figures'!$G:$G,"P1",'2013Figures'!$E:$E,$B$1)</f>
        <v>0</v>
      </c>
      <c r="G310" s="9">
        <f>SUMIFS('2013Figures'!$J:$J,'2013Figures'!$C:$C,$A310,'2013Figures'!$I:$I,"",'2013Figures'!$B:$B,"CyToBroker",'2013Figures'!$G:$G,"E1",'2013Figures'!$E:$E,$B$1)</f>
        <v>0</v>
      </c>
      <c r="H310" s="9">
        <f>SUMIFS('2013Figures'!$J:$J,'2013Figures'!$C:$C,$A310,'2013Figures'!$I:$I,"",'2013Figures'!$B:$B,"CyToBroker",'2013Figures'!$G:$G,"P1",'2013Figures'!$E:$E,$B$1)</f>
        <v>0</v>
      </c>
      <c r="J310" s="8" t="s">
        <v>131</v>
      </c>
      <c r="L310" s="42">
        <f>SUMIFS('2012Figures'!$J:$J,'2012Figures'!$C:$C,$A310,'2012Figures'!$I:$I,"",'2012Figures'!$E:$E,$B$1)</f>
        <v>0</v>
      </c>
      <c r="M310" s="52">
        <f>SUMIFS('2012Figures'!$J:$J,'2012Figures'!$C:$C,$A310,'2012Figures'!$I:$I,"",'2012Figures'!$B:$B,"BrokerToCy",'2012Figures'!$G:$G,"E1",'2012Figures'!$E:$E,$B$1)</f>
        <v>0</v>
      </c>
      <c r="N310" s="52">
        <f>SUMIFS('2012Figures'!$J:$J,'2012Figures'!$C:$C,$A310,'2012Figures'!$I:$I,"",'2012Figures'!$B:$B,"BrokerToCy",'2012Figures'!$G:$G,"P1",'2012Figures'!$E:$E,$B$1)</f>
        <v>0</v>
      </c>
      <c r="O310" s="52">
        <f>SUMIFS('2012Figures'!$J:$J,'2012Figures'!$C:$C,$A310,'2012Figures'!$I:$I,"",'2012Figures'!$B:$B,"CyToBroker",'2012Figures'!$G:$G,"E1",'2012Figures'!$E:$E,$B$1)</f>
        <v>0</v>
      </c>
      <c r="P310" s="52">
        <f>SUMIFS('2012Figures'!$J:$J,'2012Figures'!$C:$C,$A310,'2012Figures'!$I:$I,"",'2012Figures'!$B:$B,"CyToBroker",'2012Figures'!$G:$G,"P1",'2012Figures'!$E:$E,$B$1)</f>
        <v>0</v>
      </c>
      <c r="R310" s="46" t="str">
        <f t="shared" si="29"/>
        <v/>
      </c>
      <c r="S310" s="46" t="str">
        <f t="shared" si="29"/>
        <v/>
      </c>
      <c r="T310" s="46" t="str">
        <f t="shared" si="29"/>
        <v/>
      </c>
      <c r="U310" s="46" t="str">
        <f t="shared" si="29"/>
        <v/>
      </c>
      <c r="V310" s="46" t="str">
        <f t="shared" si="29"/>
        <v/>
      </c>
    </row>
    <row r="311" spans="1:22" x14ac:dyDescent="0.2">
      <c r="A311" s="21"/>
      <c r="B311" s="21" t="s">
        <v>92</v>
      </c>
      <c r="C311" s="22"/>
      <c r="D311" s="23">
        <f>SUM(E311:H311)</f>
        <v>1001</v>
      </c>
      <c r="E311" s="23">
        <f>SUM(E305:E310)</f>
        <v>0</v>
      </c>
      <c r="F311" s="23">
        <f>SUM(F305:F310)</f>
        <v>0</v>
      </c>
      <c r="G311" s="23">
        <f>SUM(G305:G310)</f>
        <v>1001</v>
      </c>
      <c r="H311" s="23">
        <f>SUM(H305:H310)</f>
        <v>0</v>
      </c>
      <c r="I311" s="21"/>
      <c r="J311" s="22"/>
      <c r="K311" s="21"/>
      <c r="L311" s="43">
        <f>SUM(M311:P311)</f>
        <v>1565</v>
      </c>
      <c r="M311" s="43">
        <f>SUM(M305:M310)</f>
        <v>0</v>
      </c>
      <c r="N311" s="43">
        <f>SUM(N305:N310)</f>
        <v>0</v>
      </c>
      <c r="O311" s="43">
        <f>SUM(O305:O310)</f>
        <v>1565</v>
      </c>
      <c r="P311" s="43">
        <f>SUM(P305:P310)</f>
        <v>0</v>
      </c>
      <c r="Q311" s="21"/>
      <c r="R311" s="21"/>
      <c r="S311" s="21"/>
      <c r="T311" s="21"/>
      <c r="U311" s="21"/>
      <c r="V311" s="21"/>
    </row>
    <row r="312" spans="1:22" x14ac:dyDescent="0.2">
      <c r="A312" s="28">
        <v>211</v>
      </c>
      <c r="B312" s="28" t="s">
        <v>73</v>
      </c>
      <c r="C312" s="17" t="s">
        <v>88</v>
      </c>
      <c r="D312" s="18">
        <f>SUMIFS('2013Figures'!$J:$J,'2013Figures'!$C:$C,$A312,'2013Figures'!$E:$E,$B$1)</f>
        <v>19</v>
      </c>
      <c r="E312" s="18">
        <f>SUMIFS('2013Figures'!$J:$J,'2013Figures'!$C:$C,$A312,'2013Figures'!$B:$B,"BrokerToCy",'2013Figures'!$G:$G,"E1",'2013Figures'!$E:$E,$B$1)</f>
        <v>0</v>
      </c>
      <c r="F312" s="18">
        <f>SUMIFS('2013Figures'!$J:$J,'2013Figures'!$C:$C,$A312,'2013Figures'!$B:$B,"BrokerToCy",'2013Figures'!$G:$G,"P1",'2013Figures'!$E:$E,$B$1)</f>
        <v>0</v>
      </c>
      <c r="G312" s="18">
        <f>SUMIFS('2013Figures'!$J:$J,'2013Figures'!$C:$C,$A312,'2013Figures'!$B:$B,"CyToBroker",'2013Figures'!$G:$G,"E1",'2013Figures'!$E:$E,$B$1)</f>
        <v>19</v>
      </c>
      <c r="H312" s="18">
        <f>SUMIFS('2013Figures'!$J:$J,'2013Figures'!$C:$C,$A312,'2013Figures'!$B:$B,"CyToBroker",'2013Figures'!$G:$G,"P1",'2013Figures'!$E:$E,$B$1)</f>
        <v>0</v>
      </c>
      <c r="I312" s="28"/>
      <c r="J312" s="17"/>
      <c r="K312" s="28"/>
      <c r="L312" s="50">
        <f>SUMIFS('2012Figures'!$J:$J,'2012Figures'!$C:$C,$A312,'2012Figures'!$E:$E,$B$1)</f>
        <v>36</v>
      </c>
      <c r="M312" s="50">
        <f>SUMIFS('2012Figures'!$J:$J,'2012Figures'!$C:$C,$A312,'2012Figures'!$B:$B,"BrokerToCy",'2012Figures'!$G:$G,"E1",'2012Figures'!$E:$E,$B$1)</f>
        <v>0</v>
      </c>
      <c r="N312" s="50">
        <f>SUMIFS('2012Figures'!$J:$J,'2012Figures'!$C:$C,$A312,'2012Figures'!$B:$B,"BrokerToCy",'2012Figures'!$G:$G,"P1",'2012Figures'!$E:$E,$B$1)</f>
        <v>0</v>
      </c>
      <c r="O312" s="50">
        <f>SUMIFS('2012Figures'!$J:$J,'2012Figures'!$C:$C,$A312,'2012Figures'!$B:$B,"CyToBroker",'2012Figures'!$G:$G,"E1",'2012Figures'!$E:$E,$B$1)</f>
        <v>36</v>
      </c>
      <c r="P312" s="50">
        <f>SUMIFS('2012Figures'!$J:$J,'2012Figures'!$C:$C,$A312,'2012Figures'!$B:$B,"CyToBroker",'2012Figures'!$G:$G,"P1",'2012Figures'!$E:$E,$B$1)</f>
        <v>0</v>
      </c>
      <c r="Q312" s="28"/>
      <c r="R312" s="46">
        <f t="shared" si="29"/>
        <v>-0.47</v>
      </c>
      <c r="S312" s="46" t="str">
        <f t="shared" si="29"/>
        <v/>
      </c>
      <c r="T312" s="46" t="str">
        <f t="shared" si="29"/>
        <v/>
      </c>
      <c r="U312" s="46">
        <f t="shared" si="29"/>
        <v>-0.47</v>
      </c>
      <c r="V312" s="46" t="str">
        <f t="shared" si="29"/>
        <v/>
      </c>
    </row>
    <row r="313" spans="1:22" x14ac:dyDescent="0.2">
      <c r="A313" s="1">
        <v>211</v>
      </c>
      <c r="B313" s="1" t="s">
        <v>73</v>
      </c>
      <c r="C313" s="8">
        <v>5</v>
      </c>
      <c r="D313" s="29">
        <f>SUMIFS('2013Figures'!$J:$J,'2013Figures'!$C:$C,$A313,'2013Figures'!$H:$H,$B313,'2013Figures'!$I:$I,$C313,'2013Figures'!$E:$E,$B$1)</f>
        <v>0</v>
      </c>
      <c r="E313" s="9">
        <f>SUMIFS('2013Figures'!$J:$J,'2013Figures'!$C:$C,$A313,'2013Figures'!$H:$H,$B313,'2013Figures'!$I:$I,$C313,'2013Figures'!$B:$B,"BrokerToCy",'2013Figures'!$G:$G,"E1",'2013Figures'!$E:$E,$B$1)</f>
        <v>0</v>
      </c>
      <c r="F313" s="9">
        <f>SUMIFS('2013Figures'!$J:$J,'2013Figures'!$C:$C,$A313,'2013Figures'!$H:$H,$B313,'2013Figures'!$I:$I,$C313,'2013Figures'!$B:$B,"BrokerToCy",'2013Figures'!$G:$G,"P1",'2013Figures'!$E:$E,$B$1)</f>
        <v>0</v>
      </c>
      <c r="G313" s="9">
        <f>SUMIFS('2013Figures'!$J:$J,'2013Figures'!$C:$C,$A313,'2013Figures'!$H:$H,$B313,'2013Figures'!$I:$I,$C313,'2013Figures'!$B:$B,"CyToBroker",'2013Figures'!$G:$G,"E1",'2013Figures'!$E:$E,$B$1)</f>
        <v>0</v>
      </c>
      <c r="H313" s="9">
        <f>SUMIFS('2013Figures'!$J:$J,'2013Figures'!$C:$C,$A313,'2013Figures'!$H:$H,$B313,'2013Figures'!$I:$I,$C313,'2013Figures'!$B:$B,"CyToBroker",'2013Figures'!$G:$G,"P1",'2013Figures'!$E:$E,$B$1)</f>
        <v>0</v>
      </c>
      <c r="J313" s="8">
        <v>201501</v>
      </c>
      <c r="L313" s="42">
        <f>SUMIFS('2012Figures'!$J:$J,'2012Figures'!$C:$C,$A313,'2012Figures'!$H:$H,$B313,'2012Figures'!$I:$I,$C313,'2012Figures'!$E:$E,$B$1)</f>
        <v>0</v>
      </c>
      <c r="M313" s="52">
        <f>SUMIFS('2012Figures'!$J:$J,'2012Figures'!$C:$C,$A313,'2012Figures'!$H:$H,$B313,'2012Figures'!$I:$I,$C313,'2012Figures'!$B:$B,"BrokerToCy",'2012Figures'!$G:$G,"E1",'2012Figures'!$E:$E,$B$1)</f>
        <v>0</v>
      </c>
      <c r="N313" s="52">
        <f>SUMIFS('2012Figures'!$J:$J,'2012Figures'!$C:$C,$A313,'2012Figures'!$H:$H,$B313,'2012Figures'!$I:$I,$C313,'2012Figures'!$B:$B,"BrokerToCy",'2012Figures'!$G:$G,"P1",'2012Figures'!$E:$E,$B$1)</f>
        <v>0</v>
      </c>
      <c r="O313" s="52">
        <f>SUMIFS('2012Figures'!$J:$J,'2012Figures'!$C:$C,$A313,'2012Figures'!$H:$H,$B313,'2012Figures'!$I:$I,$C313,'2012Figures'!$B:$B,"CyToBroker",'2012Figures'!$G:$G,"E1",'2012Figures'!$E:$E,$B$1)</f>
        <v>0</v>
      </c>
      <c r="P313" s="52">
        <f>SUMIFS('2012Figures'!$J:$J,'2012Figures'!$C:$C,$A313,'2012Figures'!$H:$H,$B313,'2012Figures'!$I:$I,$C313,'2012Figures'!$B:$B,"CyToBroker",'2012Figures'!$G:$G,"P1",'2012Figures'!$E:$E,$B$1)</f>
        <v>0</v>
      </c>
      <c r="R313" s="46" t="str">
        <f t="shared" si="29"/>
        <v/>
      </c>
      <c r="S313" s="46" t="str">
        <f t="shared" si="29"/>
        <v/>
      </c>
      <c r="T313" s="46" t="str">
        <f t="shared" si="29"/>
        <v/>
      </c>
      <c r="U313" s="46" t="str">
        <f t="shared" si="29"/>
        <v/>
      </c>
      <c r="V313" s="46" t="str">
        <f t="shared" si="29"/>
        <v/>
      </c>
    </row>
    <row r="314" spans="1:22" x14ac:dyDescent="0.2">
      <c r="A314" s="1">
        <v>211</v>
      </c>
      <c r="B314" s="1" t="s">
        <v>73</v>
      </c>
      <c r="C314" s="8">
        <v>4</v>
      </c>
      <c r="D314" s="29">
        <f>SUMIFS('2013Figures'!$J:$J,'2013Figures'!$C:$C,$A314,'2013Figures'!$H:$H,$B314,'2013Figures'!$I:$I,$C314,'2013Figures'!$E:$E,$B$1)</f>
        <v>19</v>
      </c>
      <c r="E314" s="9">
        <f>SUMIFS('2013Figures'!$J:$J,'2013Figures'!$C:$C,$A314,'2013Figures'!$H:$H,$B314,'2013Figures'!$I:$I,$C314,'2013Figures'!$B:$B,"BrokerToCy",'2013Figures'!$G:$G,"E1",'2013Figures'!$E:$E,$B$1)</f>
        <v>0</v>
      </c>
      <c r="F314" s="9">
        <f>SUMIFS('2013Figures'!$J:$J,'2013Figures'!$C:$C,$A314,'2013Figures'!$H:$H,$B314,'2013Figures'!$I:$I,$C314,'2013Figures'!$B:$B,"BrokerToCy",'2013Figures'!$G:$G,"P1",'2013Figures'!$E:$E,$B$1)</f>
        <v>0</v>
      </c>
      <c r="G314" s="9">
        <f>SUMIFS('2013Figures'!$J:$J,'2013Figures'!$C:$C,$A314,'2013Figures'!$H:$H,$B314,'2013Figures'!$I:$I,$C314,'2013Figures'!$B:$B,"CyToBroker",'2013Figures'!$G:$G,"E1",'2013Figures'!$E:$E,$B$1)</f>
        <v>19</v>
      </c>
      <c r="H314" s="9">
        <f>SUMIFS('2013Figures'!$J:$J,'2013Figures'!$C:$C,$A314,'2013Figures'!$H:$H,$B314,'2013Figures'!$I:$I,$C314,'2013Figures'!$B:$B,"CyToBroker",'2013Figures'!$G:$G,"P1",'2013Figures'!$E:$E,$B$1)</f>
        <v>0</v>
      </c>
      <c r="I314" s="30"/>
      <c r="J314" s="31">
        <v>201301</v>
      </c>
      <c r="K314" s="30"/>
      <c r="L314" s="42">
        <f>SUMIFS('2012Figures'!$J:$J,'2012Figures'!$C:$C,$A314,'2012Figures'!$H:$H,$B314,'2012Figures'!$I:$I,$C314,'2012Figures'!$E:$E,$B$1)</f>
        <v>0</v>
      </c>
      <c r="M314" s="52">
        <f>SUMIFS('2012Figures'!$J:$J,'2012Figures'!$C:$C,$A314,'2012Figures'!$H:$H,$B314,'2012Figures'!$I:$I,$C314,'2012Figures'!$B:$B,"BrokerToCy",'2012Figures'!$G:$G,"E1",'2012Figures'!$E:$E,$B$1)</f>
        <v>0</v>
      </c>
      <c r="N314" s="52">
        <f>SUMIFS('2012Figures'!$J:$J,'2012Figures'!$C:$C,$A314,'2012Figures'!$H:$H,$B314,'2012Figures'!$I:$I,$C314,'2012Figures'!$B:$B,"BrokerToCy",'2012Figures'!$G:$G,"P1",'2012Figures'!$E:$E,$B$1)</f>
        <v>0</v>
      </c>
      <c r="O314" s="52">
        <f>SUMIFS('2012Figures'!$J:$J,'2012Figures'!$C:$C,$A314,'2012Figures'!$H:$H,$B314,'2012Figures'!$I:$I,$C314,'2012Figures'!$B:$B,"CyToBroker",'2012Figures'!$G:$G,"E1",'2012Figures'!$E:$E,$B$1)</f>
        <v>0</v>
      </c>
      <c r="P314" s="52">
        <f>SUMIFS('2012Figures'!$J:$J,'2012Figures'!$C:$C,$A314,'2012Figures'!$H:$H,$B314,'2012Figures'!$I:$I,$C314,'2012Figures'!$B:$B,"CyToBroker",'2012Figures'!$G:$G,"P1",'2012Figures'!$E:$E,$B$1)</f>
        <v>0</v>
      </c>
      <c r="Q314" s="30"/>
      <c r="R314" s="46" t="str">
        <f t="shared" si="29"/>
        <v/>
      </c>
      <c r="S314" s="46" t="str">
        <f t="shared" si="29"/>
        <v/>
      </c>
      <c r="T314" s="46" t="str">
        <f t="shared" si="29"/>
        <v/>
      </c>
      <c r="U314" s="46" t="str">
        <f t="shared" si="29"/>
        <v/>
      </c>
      <c r="V314" s="46" t="str">
        <f t="shared" si="29"/>
        <v/>
      </c>
    </row>
    <row r="315" spans="1:22" x14ac:dyDescent="0.2">
      <c r="A315" s="1">
        <v>211</v>
      </c>
      <c r="B315" s="1" t="s">
        <v>73</v>
      </c>
      <c r="C315" s="8">
        <v>3</v>
      </c>
      <c r="D315" s="29">
        <f>SUMIFS('2013Figures'!$J:$J,'2013Figures'!$C:$C,$A315,'2013Figures'!$H:$H,$B315,'2013Figures'!$I:$I,$C315,'2013Figures'!$E:$E,$B$1)</f>
        <v>0</v>
      </c>
      <c r="E315" s="9">
        <f>SUMIFS('2013Figures'!$J:$J,'2013Figures'!$C:$C,$A315,'2013Figures'!$H:$H,$B315,'2013Figures'!$I:$I,$C315,'2013Figures'!$B:$B,"BrokerToCy",'2013Figures'!$G:$G,"E1",'2013Figures'!$E:$E,$B$1)</f>
        <v>0</v>
      </c>
      <c r="F315" s="9">
        <f>SUMIFS('2013Figures'!$J:$J,'2013Figures'!$C:$C,$A315,'2013Figures'!$H:$H,$B315,'2013Figures'!$I:$I,$C315,'2013Figures'!$B:$B,"BrokerToCy",'2013Figures'!$G:$G,"P1",'2013Figures'!$E:$E,$B$1)</f>
        <v>0</v>
      </c>
      <c r="G315" s="9">
        <f>SUMIFS('2013Figures'!$J:$J,'2013Figures'!$C:$C,$A315,'2013Figures'!$H:$H,$B315,'2013Figures'!$I:$I,$C315,'2013Figures'!$B:$B,"CyToBroker",'2013Figures'!$G:$G,"E1",'2013Figures'!$E:$E,$B$1)</f>
        <v>0</v>
      </c>
      <c r="H315" s="9">
        <f>SUMIFS('2013Figures'!$J:$J,'2013Figures'!$C:$C,$A315,'2013Figures'!$H:$H,$B315,'2013Figures'!$I:$I,$C315,'2013Figures'!$B:$B,"CyToBroker",'2013Figures'!$G:$G,"P1",'2013Figures'!$E:$E,$B$1)</f>
        <v>0</v>
      </c>
      <c r="J315" s="8">
        <v>201201</v>
      </c>
      <c r="L315" s="42">
        <f>SUMIFS('2012Figures'!$J:$J,'2012Figures'!$C:$C,$A315,'2012Figures'!$H:$H,$B315,'2012Figures'!$I:$I,$C315,'2012Figures'!$E:$E,$B$1)</f>
        <v>0</v>
      </c>
      <c r="M315" s="52">
        <f>SUMIFS('2012Figures'!$J:$J,'2012Figures'!$C:$C,$A315,'2012Figures'!$H:$H,$B315,'2012Figures'!$I:$I,$C315,'2012Figures'!$B:$B,"BrokerToCy",'2012Figures'!$G:$G,"E1",'2012Figures'!$E:$E,$B$1)</f>
        <v>0</v>
      </c>
      <c r="N315" s="52">
        <f>SUMIFS('2012Figures'!$J:$J,'2012Figures'!$C:$C,$A315,'2012Figures'!$H:$H,$B315,'2012Figures'!$I:$I,$C315,'2012Figures'!$B:$B,"BrokerToCy",'2012Figures'!$G:$G,"P1",'2012Figures'!$E:$E,$B$1)</f>
        <v>0</v>
      </c>
      <c r="O315" s="52">
        <f>SUMIFS('2012Figures'!$J:$J,'2012Figures'!$C:$C,$A315,'2012Figures'!$H:$H,$B315,'2012Figures'!$I:$I,$C315,'2012Figures'!$B:$B,"CyToBroker",'2012Figures'!$G:$G,"E1",'2012Figures'!$E:$E,$B$1)</f>
        <v>0</v>
      </c>
      <c r="P315" s="52">
        <f>SUMIFS('2012Figures'!$J:$J,'2012Figures'!$C:$C,$A315,'2012Figures'!$H:$H,$B315,'2012Figures'!$I:$I,$C315,'2012Figures'!$B:$B,"CyToBroker",'2012Figures'!$G:$G,"P1",'2012Figures'!$E:$E,$B$1)</f>
        <v>0</v>
      </c>
      <c r="R315" s="46" t="str">
        <f t="shared" si="29"/>
        <v/>
      </c>
      <c r="S315" s="46" t="str">
        <f t="shared" si="29"/>
        <v/>
      </c>
      <c r="T315" s="46" t="str">
        <f t="shared" si="29"/>
        <v/>
      </c>
      <c r="U315" s="46" t="str">
        <f t="shared" si="29"/>
        <v/>
      </c>
      <c r="V315" s="46" t="str">
        <f t="shared" si="29"/>
        <v/>
      </c>
    </row>
    <row r="316" spans="1:22" x14ac:dyDescent="0.2">
      <c r="A316" s="1">
        <v>211</v>
      </c>
      <c r="B316" s="1" t="s">
        <v>73</v>
      </c>
      <c r="C316" s="8">
        <v>2</v>
      </c>
      <c r="D316" s="29">
        <f>SUMIFS('2013Figures'!$J:$J,'2013Figures'!$C:$C,$A316,'2013Figures'!$H:$H,$B316,'2013Figures'!$I:$I,$C316,'2013Figures'!$E:$E,$B$1)</f>
        <v>0</v>
      </c>
      <c r="E316" s="9">
        <f>SUMIFS('2013Figures'!$J:$J,'2013Figures'!$C:$C,$A316,'2013Figures'!$H:$H,$B316,'2013Figures'!$I:$I,$C316,'2013Figures'!$B:$B,"BrokerToCy",'2013Figures'!$G:$G,"E1",'2013Figures'!$E:$E,$B$1)</f>
        <v>0</v>
      </c>
      <c r="F316" s="9">
        <f>SUMIFS('2013Figures'!$J:$J,'2013Figures'!$C:$C,$A316,'2013Figures'!$H:$H,$B316,'2013Figures'!$I:$I,$C316,'2013Figures'!$B:$B,"BrokerToCy",'2013Figures'!$G:$G,"P1",'2013Figures'!$E:$E,$B$1)</f>
        <v>0</v>
      </c>
      <c r="G316" s="9">
        <f>SUMIFS('2013Figures'!$J:$J,'2013Figures'!$C:$C,$A316,'2013Figures'!$H:$H,$B316,'2013Figures'!$I:$I,$C316,'2013Figures'!$B:$B,"CyToBroker",'2013Figures'!$G:$G,"E1",'2013Figures'!$E:$E,$B$1)</f>
        <v>0</v>
      </c>
      <c r="H316" s="9">
        <f>SUMIFS('2013Figures'!$J:$J,'2013Figures'!$C:$C,$A316,'2013Figures'!$H:$H,$B316,'2013Figures'!$I:$I,$C316,'2013Figures'!$B:$B,"CyToBroker",'2013Figures'!$G:$G,"P1",'2013Figures'!$E:$E,$B$1)</f>
        <v>0</v>
      </c>
      <c r="J316" s="8">
        <v>201101</v>
      </c>
      <c r="L316" s="42">
        <f>SUMIFS('2012Figures'!$J:$J,'2012Figures'!$C:$C,$A316,'2012Figures'!$H:$H,$B316,'2012Figures'!$I:$I,$C316,'2012Figures'!$E:$E,$B$1)</f>
        <v>0</v>
      </c>
      <c r="M316" s="52">
        <f>SUMIFS('2012Figures'!$J:$J,'2012Figures'!$C:$C,$A316,'2012Figures'!$H:$H,$B316,'2012Figures'!$I:$I,$C316,'2012Figures'!$B:$B,"BrokerToCy",'2012Figures'!$G:$G,"E1",'2012Figures'!$E:$E,$B$1)</f>
        <v>0</v>
      </c>
      <c r="N316" s="52">
        <f>SUMIFS('2012Figures'!$J:$J,'2012Figures'!$C:$C,$A316,'2012Figures'!$H:$H,$B316,'2012Figures'!$I:$I,$C316,'2012Figures'!$B:$B,"BrokerToCy",'2012Figures'!$G:$G,"P1",'2012Figures'!$E:$E,$B$1)</f>
        <v>0</v>
      </c>
      <c r="O316" s="52">
        <f>SUMIFS('2012Figures'!$J:$J,'2012Figures'!$C:$C,$A316,'2012Figures'!$H:$H,$B316,'2012Figures'!$I:$I,$C316,'2012Figures'!$B:$B,"CyToBroker",'2012Figures'!$G:$G,"E1",'2012Figures'!$E:$E,$B$1)</f>
        <v>0</v>
      </c>
      <c r="P316" s="52">
        <f>SUMIFS('2012Figures'!$J:$J,'2012Figures'!$C:$C,$A316,'2012Figures'!$H:$H,$B316,'2012Figures'!$I:$I,$C316,'2012Figures'!$B:$B,"CyToBroker",'2012Figures'!$G:$G,"P1",'2012Figures'!$E:$E,$B$1)</f>
        <v>0</v>
      </c>
      <c r="R316" s="46" t="str">
        <f t="shared" si="29"/>
        <v/>
      </c>
      <c r="S316" s="46" t="str">
        <f t="shared" si="29"/>
        <v/>
      </c>
      <c r="T316" s="46" t="str">
        <f t="shared" si="29"/>
        <v/>
      </c>
      <c r="U316" s="46" t="str">
        <f t="shared" si="29"/>
        <v/>
      </c>
      <c r="V316" s="46" t="str">
        <f t="shared" si="29"/>
        <v/>
      </c>
    </row>
    <row r="317" spans="1:22" x14ac:dyDescent="0.2">
      <c r="A317" s="1">
        <v>211</v>
      </c>
      <c r="B317" s="1" t="s">
        <v>73</v>
      </c>
      <c r="C317" s="8">
        <v>1</v>
      </c>
      <c r="D317" s="29">
        <f>SUMIFS('2013Figures'!$J:$J,'2013Figures'!$C:$C,$A317,'2013Figures'!$H:$H,$B317,'2013Figures'!$I:$I,$C317,'2013Figures'!$E:$E,$B$1)</f>
        <v>0</v>
      </c>
      <c r="E317" s="9">
        <f>SUMIFS('2013Figures'!$J:$J,'2013Figures'!$C:$C,$A317,'2013Figures'!$H:$H,$B317,'2013Figures'!$I:$I,$C317,'2013Figures'!$B:$B,"BrokerToCy",'2013Figures'!$G:$G,"E1",'2013Figures'!$E:$E,$B$1)</f>
        <v>0</v>
      </c>
      <c r="F317" s="9">
        <f>SUMIFS('2013Figures'!$J:$J,'2013Figures'!$C:$C,$A317,'2013Figures'!$H:$H,$B317,'2013Figures'!$I:$I,$C317,'2013Figures'!$B:$B,"BrokerToCy",'2013Figures'!$G:$G,"P1",'2013Figures'!$E:$E,$B$1)</f>
        <v>0</v>
      </c>
      <c r="G317" s="9">
        <f>SUMIFS('2013Figures'!$J:$J,'2013Figures'!$C:$C,$A317,'2013Figures'!$H:$H,$B317,'2013Figures'!$I:$I,$C317,'2013Figures'!$B:$B,"CyToBroker",'2013Figures'!$G:$G,"E1",'2013Figures'!$E:$E,$B$1)</f>
        <v>0</v>
      </c>
      <c r="H317" s="9">
        <f>SUMIFS('2013Figures'!$J:$J,'2013Figures'!$C:$C,$A317,'2013Figures'!$H:$H,$B317,'2013Figures'!$I:$I,$C317,'2013Figures'!$B:$B,"CyToBroker",'2013Figures'!$G:$G,"P1",'2013Figures'!$E:$E,$B$1)</f>
        <v>0</v>
      </c>
      <c r="J317" s="8">
        <v>200901</v>
      </c>
      <c r="L317" s="42">
        <f>SUMIFS('2012Figures'!$J:$J,'2012Figures'!$C:$C,$A317,'2012Figures'!$H:$H,$B317,'2012Figures'!$I:$I,$C317,'2012Figures'!$E:$E,$B$1)</f>
        <v>36</v>
      </c>
      <c r="M317" s="52">
        <f>SUMIFS('2012Figures'!$J:$J,'2012Figures'!$C:$C,$A317,'2012Figures'!$H:$H,$B317,'2012Figures'!$I:$I,$C317,'2012Figures'!$B:$B,"BrokerToCy",'2012Figures'!$G:$G,"E1",'2012Figures'!$E:$E,$B$1)</f>
        <v>0</v>
      </c>
      <c r="N317" s="52">
        <f>SUMIFS('2012Figures'!$J:$J,'2012Figures'!$C:$C,$A317,'2012Figures'!$H:$H,$B317,'2012Figures'!$I:$I,$C317,'2012Figures'!$B:$B,"BrokerToCy",'2012Figures'!$G:$G,"P1",'2012Figures'!$E:$E,$B$1)</f>
        <v>0</v>
      </c>
      <c r="O317" s="52">
        <f>SUMIFS('2012Figures'!$J:$J,'2012Figures'!$C:$C,$A317,'2012Figures'!$H:$H,$B317,'2012Figures'!$I:$I,$C317,'2012Figures'!$B:$B,"CyToBroker",'2012Figures'!$G:$G,"E1",'2012Figures'!$E:$E,$B$1)</f>
        <v>36</v>
      </c>
      <c r="P317" s="52">
        <f>SUMIFS('2012Figures'!$J:$J,'2012Figures'!$C:$C,$A317,'2012Figures'!$H:$H,$B317,'2012Figures'!$I:$I,$C317,'2012Figures'!$B:$B,"CyToBroker",'2012Figures'!$G:$G,"P1",'2012Figures'!$E:$E,$B$1)</f>
        <v>0</v>
      </c>
      <c r="R317" s="46">
        <f t="shared" si="29"/>
        <v>-1</v>
      </c>
      <c r="S317" s="46" t="str">
        <f t="shared" si="29"/>
        <v/>
      </c>
      <c r="T317" s="46" t="str">
        <f t="shared" si="29"/>
        <v/>
      </c>
      <c r="U317" s="46">
        <f t="shared" si="29"/>
        <v>-1</v>
      </c>
      <c r="V317" s="46" t="str">
        <f t="shared" si="29"/>
        <v/>
      </c>
    </row>
    <row r="318" spans="1:22" x14ac:dyDescent="0.2">
      <c r="A318" s="1">
        <v>211</v>
      </c>
      <c r="B318" s="1" t="s">
        <v>73</v>
      </c>
      <c r="D318" s="29">
        <f>SUMIFS('2013Figures'!$J:$J,'2013Figures'!$C:$C,$A318,'2013Figures'!$I:$I,"",'2013Figures'!$E:$E,$B$1)</f>
        <v>0</v>
      </c>
      <c r="E318" s="9">
        <f>SUMIFS('2013Figures'!$J:$J,'2013Figures'!$C:$C,$A318,'2013Figures'!$I:$I,"",'2013Figures'!$B:$B,"BrokerToCy",'2013Figures'!$G:$G,"E1",'2013Figures'!$E:$E,$B$1)</f>
        <v>0</v>
      </c>
      <c r="F318" s="9">
        <f>SUMIFS('2013Figures'!$J:$J,'2013Figures'!$C:$C,$A318,'2013Figures'!$I:$I,"",'2013Figures'!$B:$B,"BrokerToCy",'2013Figures'!$G:$G,"P1",'2013Figures'!$E:$E,$B$1)</f>
        <v>0</v>
      </c>
      <c r="G318" s="9">
        <f>SUMIFS('2013Figures'!$J:$J,'2013Figures'!$C:$C,$A318,'2013Figures'!$I:$I,"",'2013Figures'!$B:$B,"CyToBroker",'2013Figures'!$G:$G,"E1",'2013Figures'!$E:$E,$B$1)</f>
        <v>0</v>
      </c>
      <c r="H318" s="9">
        <f>SUMIFS('2013Figures'!$J:$J,'2013Figures'!$C:$C,$A318,'2013Figures'!$I:$I,"",'2013Figures'!$B:$B,"CyToBroker",'2013Figures'!$G:$G,"P1",'2013Figures'!$E:$E,$B$1)</f>
        <v>0</v>
      </c>
      <c r="J318" s="8" t="s">
        <v>131</v>
      </c>
      <c r="L318" s="42">
        <f>SUMIFS('2012Figures'!$J:$J,'2012Figures'!$C:$C,$A318,'2012Figures'!$I:$I,"",'2012Figures'!$E:$E,$B$1)</f>
        <v>0</v>
      </c>
      <c r="M318" s="52">
        <f>SUMIFS('2012Figures'!$J:$J,'2012Figures'!$C:$C,$A318,'2012Figures'!$I:$I,"",'2012Figures'!$B:$B,"BrokerToCy",'2012Figures'!$G:$G,"E1",'2012Figures'!$E:$E,$B$1)</f>
        <v>0</v>
      </c>
      <c r="N318" s="52">
        <f>SUMIFS('2012Figures'!$J:$J,'2012Figures'!$C:$C,$A318,'2012Figures'!$I:$I,"",'2012Figures'!$B:$B,"BrokerToCy",'2012Figures'!$G:$G,"P1",'2012Figures'!$E:$E,$B$1)</f>
        <v>0</v>
      </c>
      <c r="O318" s="52">
        <f>SUMIFS('2012Figures'!$J:$J,'2012Figures'!$C:$C,$A318,'2012Figures'!$I:$I,"",'2012Figures'!$B:$B,"CyToBroker",'2012Figures'!$G:$G,"E1",'2012Figures'!$E:$E,$B$1)</f>
        <v>0</v>
      </c>
      <c r="P318" s="52">
        <f>SUMIFS('2012Figures'!$J:$J,'2012Figures'!$C:$C,$A318,'2012Figures'!$I:$I,"",'2012Figures'!$B:$B,"CyToBroker",'2012Figures'!$G:$G,"P1",'2012Figures'!$E:$E,$B$1)</f>
        <v>0</v>
      </c>
      <c r="R318" s="46" t="str">
        <f t="shared" si="29"/>
        <v/>
      </c>
      <c r="S318" s="46" t="str">
        <f t="shared" si="29"/>
        <v/>
      </c>
      <c r="T318" s="46" t="str">
        <f t="shared" si="29"/>
        <v/>
      </c>
      <c r="U318" s="46" t="str">
        <f t="shared" si="29"/>
        <v/>
      </c>
      <c r="V318" s="46" t="str">
        <f t="shared" si="29"/>
        <v/>
      </c>
    </row>
    <row r="319" spans="1:22" x14ac:dyDescent="0.2">
      <c r="A319" s="21"/>
      <c r="B319" s="21" t="s">
        <v>92</v>
      </c>
      <c r="C319" s="22"/>
      <c r="D319" s="23">
        <f>SUM(E319:H319)</f>
        <v>19</v>
      </c>
      <c r="E319" s="23">
        <f>SUM(E313:E318)</f>
        <v>0</v>
      </c>
      <c r="F319" s="23">
        <f>SUM(F313:F318)</f>
        <v>0</v>
      </c>
      <c r="G319" s="23">
        <f>SUM(G313:G318)</f>
        <v>19</v>
      </c>
      <c r="H319" s="23">
        <f>SUM(H313:H318)</f>
        <v>0</v>
      </c>
      <c r="I319" s="21"/>
      <c r="J319" s="22"/>
      <c r="K319" s="21"/>
      <c r="L319" s="43">
        <f>SUM(M319:P319)</f>
        <v>36</v>
      </c>
      <c r="M319" s="43">
        <f>SUM(M313:M318)</f>
        <v>0</v>
      </c>
      <c r="N319" s="43">
        <f>SUM(N313:N318)</f>
        <v>0</v>
      </c>
      <c r="O319" s="43">
        <f>SUM(O313:O318)</f>
        <v>36</v>
      </c>
      <c r="P319" s="43">
        <f>SUM(P313:P318)</f>
        <v>0</v>
      </c>
      <c r="Q319" s="21"/>
      <c r="R319" s="21"/>
      <c r="S319" s="21"/>
      <c r="T319" s="21"/>
      <c r="U319" s="21"/>
      <c r="V319" s="21"/>
    </row>
    <row r="320" spans="1:22" x14ac:dyDescent="0.2">
      <c r="A320" s="28">
        <v>214</v>
      </c>
      <c r="B320" s="28" t="s">
        <v>115</v>
      </c>
      <c r="C320" s="17" t="s">
        <v>88</v>
      </c>
      <c r="D320" s="18">
        <f>SUMIFS('2013Figures'!$J:$J,'2013Figures'!$C:$C,$A320,'2013Figures'!$E:$E,$B$1)</f>
        <v>0</v>
      </c>
      <c r="E320" s="18">
        <f>SUMIFS('2013Figures'!$J:$J,'2013Figures'!$C:$C,$A320,'2013Figures'!$B:$B,"BrokerToCy",'2013Figures'!$G:$G,"E1",'2013Figures'!$E:$E,$B$1)</f>
        <v>0</v>
      </c>
      <c r="F320" s="18">
        <f>SUMIFS('2013Figures'!$J:$J,'2013Figures'!$C:$C,$A320,'2013Figures'!$B:$B,"BrokerToCy",'2013Figures'!$G:$G,"P1",'2013Figures'!$E:$E,$B$1)</f>
        <v>0</v>
      </c>
      <c r="G320" s="18">
        <f>SUMIFS('2013Figures'!$J:$J,'2013Figures'!$C:$C,$A320,'2013Figures'!$B:$B,"CyToBroker",'2013Figures'!$G:$G,"E1",'2013Figures'!$E:$E,$B$1)</f>
        <v>0</v>
      </c>
      <c r="H320" s="18">
        <f>SUMIFS('2013Figures'!$J:$J,'2013Figures'!$C:$C,$A320,'2013Figures'!$B:$B,"CyToBroker",'2013Figures'!$G:$G,"P1",'2013Figures'!$E:$E,$B$1)</f>
        <v>0</v>
      </c>
      <c r="I320" s="28"/>
      <c r="J320" s="17"/>
      <c r="K320" s="28"/>
      <c r="L320" s="50">
        <f>SUMIFS('2012Figures'!$J:$J,'2012Figures'!$C:$C,$A320,'2012Figures'!$E:$E,$B$1)</f>
        <v>0</v>
      </c>
      <c r="M320" s="50">
        <f>SUMIFS('2012Figures'!$J:$J,'2012Figures'!$C:$C,$A320,'2012Figures'!$B:$B,"BrokerToCy",'2012Figures'!$G:$G,"E1",'2012Figures'!$E:$E,$B$1)</f>
        <v>0</v>
      </c>
      <c r="N320" s="50">
        <f>SUMIFS('2012Figures'!$J:$J,'2012Figures'!$C:$C,$A320,'2012Figures'!$B:$B,"BrokerToCy",'2012Figures'!$G:$G,"P1",'2012Figures'!$E:$E,$B$1)</f>
        <v>0</v>
      </c>
      <c r="O320" s="50">
        <f>SUMIFS('2012Figures'!$J:$J,'2012Figures'!$C:$C,$A320,'2012Figures'!$B:$B,"CyToBroker",'2012Figures'!$G:$G,"E1",'2012Figures'!$E:$E,$B$1)</f>
        <v>0</v>
      </c>
      <c r="P320" s="50">
        <f>SUMIFS('2012Figures'!$J:$J,'2012Figures'!$C:$C,$A320,'2012Figures'!$B:$B,"CyToBroker",'2012Figures'!$G:$G,"P1",'2012Figures'!$E:$E,$B$1)</f>
        <v>0</v>
      </c>
      <c r="Q320" s="28"/>
      <c r="R320" s="46" t="str">
        <f t="shared" si="29"/>
        <v/>
      </c>
      <c r="S320" s="46" t="str">
        <f t="shared" si="29"/>
        <v/>
      </c>
      <c r="T320" s="46" t="str">
        <f t="shared" si="29"/>
        <v/>
      </c>
      <c r="U320" s="46" t="str">
        <f t="shared" si="29"/>
        <v/>
      </c>
      <c r="V320" s="46" t="str">
        <f t="shared" si="29"/>
        <v/>
      </c>
    </row>
    <row r="321" spans="1:22" x14ac:dyDescent="0.2">
      <c r="A321" s="1">
        <v>214</v>
      </c>
      <c r="B321" s="1" t="s">
        <v>115</v>
      </c>
      <c r="C321" s="8">
        <v>1</v>
      </c>
      <c r="D321" s="29">
        <f>SUMIFS('2013Figures'!$J:$J,'2013Figures'!$C:$C,$A321,'2013Figures'!$H:$H,$B321,'2013Figures'!$I:$I,$C321,'2013Figures'!$E:$E,$B$1)</f>
        <v>0</v>
      </c>
      <c r="E321" s="9">
        <f>SUMIFS('2013Figures'!$J:$J,'2013Figures'!$C:$C,$A321,'2013Figures'!$H:$H,$B321,'2013Figures'!$I:$I,$C321,'2013Figures'!$B:$B,"BrokerToCy",'2013Figures'!$G:$G,"E1",'2013Figures'!$E:$E,$B$1)</f>
        <v>0</v>
      </c>
      <c r="F321" s="9">
        <f>SUMIFS('2013Figures'!$J:$J,'2013Figures'!$C:$C,$A321,'2013Figures'!$H:$H,$B321,'2013Figures'!$I:$I,$C321,'2013Figures'!$B:$B,"BrokerToCy",'2013Figures'!$G:$G,"P1",'2013Figures'!$E:$E,$B$1)</f>
        <v>0</v>
      </c>
      <c r="G321" s="9">
        <f>SUMIFS('2013Figures'!$J:$J,'2013Figures'!$C:$C,$A321,'2013Figures'!$H:$H,$B321,'2013Figures'!$I:$I,$C321,'2013Figures'!$B:$B,"CyToBroker",'2013Figures'!$G:$G,"E1",'2013Figures'!$E:$E,$B$1)</f>
        <v>0</v>
      </c>
      <c r="H321" s="9">
        <f>SUMIFS('2013Figures'!$J:$J,'2013Figures'!$C:$C,$A321,'2013Figures'!$H:$H,$B321,'2013Figures'!$I:$I,$C321,'2013Figures'!$B:$B,"CyToBroker",'2013Figures'!$G:$G,"P1",'2013Figures'!$E:$E,$B$1)</f>
        <v>0</v>
      </c>
      <c r="I321" s="30"/>
      <c r="J321" s="31">
        <v>200901</v>
      </c>
      <c r="K321" s="30"/>
      <c r="L321" s="42">
        <f>SUMIFS('2012Figures'!$J:$J,'2012Figures'!$C:$C,$A321,'2012Figures'!$H:$H,$B321,'2012Figures'!$I:$I,$C321,'2012Figures'!$E:$E,$B$1)</f>
        <v>0</v>
      </c>
      <c r="M321" s="52">
        <f>SUMIFS('2012Figures'!$J:$J,'2012Figures'!$C:$C,$A321,'2012Figures'!$H:$H,$B321,'2012Figures'!$I:$I,$C321,'2012Figures'!$B:$B,"BrokerToCy",'2012Figures'!$G:$G,"E1",'2012Figures'!$E:$E,$B$1)</f>
        <v>0</v>
      </c>
      <c r="N321" s="52">
        <f>SUMIFS('2012Figures'!$J:$J,'2012Figures'!$C:$C,$A321,'2012Figures'!$H:$H,$B321,'2012Figures'!$I:$I,$C321,'2012Figures'!$B:$B,"BrokerToCy",'2012Figures'!$G:$G,"P1",'2012Figures'!$E:$E,$B$1)</f>
        <v>0</v>
      </c>
      <c r="O321" s="52">
        <f>SUMIFS('2012Figures'!$J:$J,'2012Figures'!$C:$C,$A321,'2012Figures'!$H:$H,$B321,'2012Figures'!$I:$I,$C321,'2012Figures'!$B:$B,"CyToBroker",'2012Figures'!$G:$G,"E1",'2012Figures'!$E:$E,$B$1)</f>
        <v>0</v>
      </c>
      <c r="P321" s="52">
        <f>SUMIFS('2012Figures'!$J:$J,'2012Figures'!$C:$C,$A321,'2012Figures'!$H:$H,$B321,'2012Figures'!$I:$I,$C321,'2012Figures'!$B:$B,"CyToBroker",'2012Figures'!$G:$G,"P1",'2012Figures'!$E:$E,$B$1)</f>
        <v>0</v>
      </c>
      <c r="Q321" s="30"/>
      <c r="R321" s="46" t="str">
        <f t="shared" si="29"/>
        <v/>
      </c>
      <c r="S321" s="46" t="str">
        <f t="shared" si="29"/>
        <v/>
      </c>
      <c r="T321" s="46" t="str">
        <f t="shared" si="29"/>
        <v/>
      </c>
      <c r="U321" s="46" t="str">
        <f t="shared" si="29"/>
        <v/>
      </c>
      <c r="V321" s="46" t="str">
        <f t="shared" si="29"/>
        <v/>
      </c>
    </row>
    <row r="322" spans="1:22" x14ac:dyDescent="0.2">
      <c r="A322" s="1">
        <v>214</v>
      </c>
      <c r="B322" s="1" t="s">
        <v>115</v>
      </c>
      <c r="D322" s="29">
        <f>SUMIFS('2013Figures'!$J:$J,'2013Figures'!$C:$C,$A322,'2013Figures'!$I:$I,"",'2013Figures'!$E:$E,$B$1)</f>
        <v>0</v>
      </c>
      <c r="E322" s="9">
        <f>SUMIFS('2013Figures'!$J:$J,'2013Figures'!$C:$C,$A322,'2013Figures'!$I:$I,"",'2013Figures'!$B:$B,"BrokerToCy",'2013Figures'!$G:$G,"E1",'2013Figures'!$E:$E,$B$1)</f>
        <v>0</v>
      </c>
      <c r="F322" s="9">
        <f>SUMIFS('2013Figures'!$J:$J,'2013Figures'!$C:$C,$A322,'2013Figures'!$I:$I,"",'2013Figures'!$B:$B,"BrokerToCy",'2013Figures'!$G:$G,"P1",'2013Figures'!$E:$E,$B$1)</f>
        <v>0</v>
      </c>
      <c r="G322" s="9">
        <f>SUMIFS('2013Figures'!$J:$J,'2013Figures'!$C:$C,$A322,'2013Figures'!$I:$I,"",'2013Figures'!$B:$B,"CyToBroker",'2013Figures'!$G:$G,"E1",'2013Figures'!$E:$E,$B$1)</f>
        <v>0</v>
      </c>
      <c r="H322" s="9">
        <f>SUMIFS('2013Figures'!$J:$J,'2013Figures'!$C:$C,$A322,'2013Figures'!$I:$I,"",'2013Figures'!$B:$B,"CyToBroker",'2013Figures'!$G:$G,"P1",'2013Figures'!$E:$E,$B$1)</f>
        <v>0</v>
      </c>
      <c r="J322" s="8" t="s">
        <v>131</v>
      </c>
      <c r="L322" s="42">
        <f>SUMIFS('2012Figures'!$J:$J,'2012Figures'!$C:$C,$A322,'2012Figures'!$I:$I,"",'2012Figures'!$E:$E,$B$1)</f>
        <v>0</v>
      </c>
      <c r="M322" s="52">
        <f>SUMIFS('2012Figures'!$J:$J,'2012Figures'!$C:$C,$A322,'2012Figures'!$I:$I,"",'2012Figures'!$B:$B,"BrokerToCy",'2012Figures'!$G:$G,"E1",'2012Figures'!$E:$E,$B$1)</f>
        <v>0</v>
      </c>
      <c r="N322" s="52">
        <f>SUMIFS('2012Figures'!$J:$J,'2012Figures'!$C:$C,$A322,'2012Figures'!$I:$I,"",'2012Figures'!$B:$B,"BrokerToCy",'2012Figures'!$G:$G,"P1",'2012Figures'!$E:$E,$B$1)</f>
        <v>0</v>
      </c>
      <c r="O322" s="52">
        <f>SUMIFS('2012Figures'!$J:$J,'2012Figures'!$C:$C,$A322,'2012Figures'!$I:$I,"",'2012Figures'!$B:$B,"CyToBroker",'2012Figures'!$G:$G,"E1",'2012Figures'!$E:$E,$B$1)</f>
        <v>0</v>
      </c>
      <c r="P322" s="52">
        <f>SUMIFS('2012Figures'!$J:$J,'2012Figures'!$C:$C,$A322,'2012Figures'!$I:$I,"",'2012Figures'!$B:$B,"CyToBroker",'2012Figures'!$G:$G,"P1",'2012Figures'!$E:$E,$B$1)</f>
        <v>0</v>
      </c>
      <c r="R322" s="46" t="str">
        <f t="shared" si="29"/>
        <v/>
      </c>
      <c r="S322" s="46" t="str">
        <f t="shared" si="29"/>
        <v/>
      </c>
      <c r="T322" s="46" t="str">
        <f t="shared" si="29"/>
        <v/>
      </c>
      <c r="U322" s="46" t="str">
        <f t="shared" si="29"/>
        <v/>
      </c>
      <c r="V322" s="46" t="str">
        <f t="shared" si="29"/>
        <v/>
      </c>
    </row>
    <row r="323" spans="1:22" x14ac:dyDescent="0.2">
      <c r="A323" s="21"/>
      <c r="B323" s="21" t="s">
        <v>92</v>
      </c>
      <c r="C323" s="22"/>
      <c r="D323" s="23">
        <f>SUM(E323:H323)</f>
        <v>0</v>
      </c>
      <c r="E323" s="23">
        <f>SUM(E321:E322)</f>
        <v>0</v>
      </c>
      <c r="F323" s="23">
        <f>SUM(F321:F322)</f>
        <v>0</v>
      </c>
      <c r="G323" s="23">
        <f>SUM(G321:G322)</f>
        <v>0</v>
      </c>
      <c r="H323" s="23">
        <f>SUM(H321:H322)</f>
        <v>0</v>
      </c>
      <c r="I323" s="21"/>
      <c r="J323" s="22"/>
      <c r="K323" s="21"/>
      <c r="L323" s="43">
        <f>SUM(M323:P323)</f>
        <v>0</v>
      </c>
      <c r="M323" s="43">
        <f>SUM(M321:M322)</f>
        <v>0</v>
      </c>
      <c r="N323" s="43">
        <f>SUM(N321:N322)</f>
        <v>0</v>
      </c>
      <c r="O323" s="43">
        <f>SUM(O321:O322)</f>
        <v>0</v>
      </c>
      <c r="P323" s="43">
        <f>SUM(P321:P322)</f>
        <v>0</v>
      </c>
      <c r="Q323" s="21"/>
      <c r="R323" s="21"/>
      <c r="S323" s="21"/>
      <c r="T323" s="21"/>
      <c r="U323" s="21"/>
      <c r="V323" s="21"/>
    </row>
    <row r="324" spans="1:22" x14ac:dyDescent="0.2">
      <c r="A324" s="28">
        <v>215</v>
      </c>
      <c r="B324" s="28" t="s">
        <v>168</v>
      </c>
      <c r="C324" s="17" t="s">
        <v>88</v>
      </c>
      <c r="D324" s="18">
        <f>SUMIFS('2013Figures'!$J:$J,'2013Figures'!$C:$C,$A324,'2013Figures'!$E:$E,$B$1)</f>
        <v>0</v>
      </c>
      <c r="E324" s="18">
        <f>SUMIFS('2013Figures'!$J:$J,'2013Figures'!$C:$C,$A324,'2013Figures'!$B:$B,"BrokerToCy",'2013Figures'!$G:$G,"E1",'2013Figures'!$E:$E,$B$1)</f>
        <v>0</v>
      </c>
      <c r="F324" s="18">
        <f>SUMIFS('2013Figures'!$J:$J,'2013Figures'!$C:$C,$A324,'2013Figures'!$B:$B,"BrokerToCy",'2013Figures'!$G:$G,"P1",'2013Figures'!$E:$E,$B$1)</f>
        <v>0</v>
      </c>
      <c r="G324" s="18">
        <f>SUMIFS('2013Figures'!$J:$J,'2013Figures'!$C:$C,$A324,'2013Figures'!$B:$B,"CyToBroker",'2013Figures'!$G:$G,"E1",'2013Figures'!$E:$E,$B$1)</f>
        <v>0</v>
      </c>
      <c r="H324" s="18">
        <f>SUMIFS('2013Figures'!$J:$J,'2013Figures'!$C:$C,$A324,'2013Figures'!$B:$B,"CyToBroker",'2013Figures'!$G:$G,"P1",'2013Figures'!$E:$E,$B$1)</f>
        <v>0</v>
      </c>
      <c r="I324" s="28"/>
      <c r="J324" s="17"/>
      <c r="K324" s="28"/>
      <c r="L324" s="50">
        <f>SUMIFS('2012Figures'!$J:$J,'2012Figures'!$C:$C,$A324,'2012Figures'!$E:$E,$B$1)</f>
        <v>0</v>
      </c>
      <c r="M324" s="50">
        <f>SUMIFS('2012Figures'!$J:$J,'2012Figures'!$C:$C,$A324,'2012Figures'!$B:$B,"BrokerToCy",'2012Figures'!$G:$G,"E1",'2012Figures'!$E:$E,$B$1)</f>
        <v>0</v>
      </c>
      <c r="N324" s="50">
        <f>SUMIFS('2012Figures'!$J:$J,'2012Figures'!$C:$C,$A324,'2012Figures'!$B:$B,"BrokerToCy",'2012Figures'!$G:$G,"P1",'2012Figures'!$E:$E,$B$1)</f>
        <v>0</v>
      </c>
      <c r="O324" s="50">
        <f>SUMIFS('2012Figures'!$J:$J,'2012Figures'!$C:$C,$A324,'2012Figures'!$B:$B,"CyToBroker",'2012Figures'!$G:$G,"E1",'2012Figures'!$E:$E,$B$1)</f>
        <v>0</v>
      </c>
      <c r="P324" s="50">
        <f>SUMIFS('2012Figures'!$J:$J,'2012Figures'!$C:$C,$A324,'2012Figures'!$B:$B,"CyToBroker",'2012Figures'!$G:$G,"P1",'2012Figures'!$E:$E,$B$1)</f>
        <v>0</v>
      </c>
      <c r="Q324" s="28"/>
      <c r="R324" s="46" t="str">
        <f t="shared" si="29"/>
        <v/>
      </c>
      <c r="S324" s="46" t="str">
        <f t="shared" si="29"/>
        <v/>
      </c>
      <c r="T324" s="46" t="str">
        <f t="shared" si="29"/>
        <v/>
      </c>
      <c r="U324" s="46" t="str">
        <f t="shared" si="29"/>
        <v/>
      </c>
      <c r="V324" s="46" t="str">
        <f t="shared" si="29"/>
        <v/>
      </c>
    </row>
    <row r="325" spans="1:22" x14ac:dyDescent="0.2">
      <c r="A325" s="1">
        <v>215</v>
      </c>
      <c r="B325" s="1" t="s">
        <v>168</v>
      </c>
      <c r="C325" s="8">
        <v>1</v>
      </c>
      <c r="D325" s="29">
        <f>SUMIFS('2013Figures'!$J:$J,'2013Figures'!$C:$C,$A325,'2013Figures'!$H:$H,$B325,'2013Figures'!$I:$I,$C325,'2013Figures'!$E:$E,$B$1)</f>
        <v>0</v>
      </c>
      <c r="E325" s="9">
        <f>SUMIFS('2013Figures'!$J:$J,'2013Figures'!$C:$C,$A325,'2013Figures'!$H:$H,$B325,'2013Figures'!$I:$I,$C325,'2013Figures'!$B:$B,"BrokerToCy",'2013Figures'!$G:$G,"E1",'2013Figures'!$E:$E,$B$1)</f>
        <v>0</v>
      </c>
      <c r="F325" s="9">
        <f>SUMIFS('2013Figures'!$J:$J,'2013Figures'!$C:$C,$A325,'2013Figures'!$H:$H,$B325,'2013Figures'!$I:$I,$C325,'2013Figures'!$B:$B,"BrokerToCy",'2013Figures'!$G:$G,"P1",'2013Figures'!$E:$E,$B$1)</f>
        <v>0</v>
      </c>
      <c r="G325" s="9">
        <f>SUMIFS('2013Figures'!$J:$J,'2013Figures'!$C:$C,$A325,'2013Figures'!$H:$H,$B325,'2013Figures'!$I:$I,$C325,'2013Figures'!$B:$B,"CyToBroker",'2013Figures'!$G:$G,"E1",'2013Figures'!$E:$E,$B$1)</f>
        <v>0</v>
      </c>
      <c r="H325" s="9">
        <f>SUMIFS('2013Figures'!$J:$J,'2013Figures'!$C:$C,$A325,'2013Figures'!$H:$H,$B325,'2013Figures'!$I:$I,$C325,'2013Figures'!$B:$B,"CyToBroker",'2013Figures'!$G:$G,"P1",'2013Figures'!$E:$E,$B$1)</f>
        <v>0</v>
      </c>
      <c r="I325" s="30"/>
      <c r="J325" s="31">
        <v>201501</v>
      </c>
      <c r="K325" s="30"/>
      <c r="L325" s="42">
        <f>SUMIFS('2012Figures'!$J:$J,'2012Figures'!$C:$C,$A325,'2012Figures'!$H:$H,$B325,'2012Figures'!$I:$I,$C325,'2012Figures'!$E:$E,$B$1)</f>
        <v>0</v>
      </c>
      <c r="M325" s="52">
        <f>SUMIFS('2012Figures'!$J:$J,'2012Figures'!$C:$C,$A325,'2012Figures'!$H:$H,$B325,'2012Figures'!$I:$I,$C325,'2012Figures'!$B:$B,"BrokerToCy",'2012Figures'!$G:$G,"E1",'2012Figures'!$E:$E,$B$1)</f>
        <v>0</v>
      </c>
      <c r="N325" s="52">
        <f>SUMIFS('2012Figures'!$J:$J,'2012Figures'!$C:$C,$A325,'2012Figures'!$H:$H,$B325,'2012Figures'!$I:$I,$C325,'2012Figures'!$B:$B,"BrokerToCy",'2012Figures'!$G:$G,"P1",'2012Figures'!$E:$E,$B$1)</f>
        <v>0</v>
      </c>
      <c r="O325" s="52">
        <f>SUMIFS('2012Figures'!$J:$J,'2012Figures'!$C:$C,$A325,'2012Figures'!$H:$H,$B325,'2012Figures'!$I:$I,$C325,'2012Figures'!$B:$B,"CyToBroker",'2012Figures'!$G:$G,"E1",'2012Figures'!$E:$E,$B$1)</f>
        <v>0</v>
      </c>
      <c r="P325" s="52">
        <f>SUMIFS('2012Figures'!$J:$J,'2012Figures'!$C:$C,$A325,'2012Figures'!$H:$H,$B325,'2012Figures'!$I:$I,$C325,'2012Figures'!$B:$B,"CyToBroker",'2012Figures'!$G:$G,"P1",'2012Figures'!$E:$E,$B$1)</f>
        <v>0</v>
      </c>
      <c r="Q325" s="30"/>
      <c r="R325" s="46" t="str">
        <f t="shared" si="29"/>
        <v/>
      </c>
      <c r="S325" s="46" t="str">
        <f t="shared" si="29"/>
        <v/>
      </c>
      <c r="T325" s="46" t="str">
        <f t="shared" si="29"/>
        <v/>
      </c>
      <c r="U325" s="46" t="str">
        <f t="shared" si="29"/>
        <v/>
      </c>
      <c r="V325" s="46" t="str">
        <f t="shared" si="29"/>
        <v/>
      </c>
    </row>
    <row r="326" spans="1:22" x14ac:dyDescent="0.2">
      <c r="A326" s="1">
        <v>215</v>
      </c>
      <c r="B326" s="1" t="s">
        <v>168</v>
      </c>
      <c r="D326" s="29">
        <f>SUMIFS('2013Figures'!$J:$J,'2013Figures'!$C:$C,$A326,'2013Figures'!$I:$I,"",'2013Figures'!$E:$E,$B$1)</f>
        <v>0</v>
      </c>
      <c r="E326" s="9">
        <f>SUMIFS('2013Figures'!$J:$J,'2013Figures'!$C:$C,$A326,'2013Figures'!$I:$I,"",'2013Figures'!$B:$B,"BrokerToCy",'2013Figures'!$G:$G,"E1",'2013Figures'!$E:$E,$B$1)</f>
        <v>0</v>
      </c>
      <c r="F326" s="9">
        <f>SUMIFS('2013Figures'!$J:$J,'2013Figures'!$C:$C,$A326,'2013Figures'!$I:$I,"",'2013Figures'!$B:$B,"BrokerToCy",'2013Figures'!$G:$G,"P1",'2013Figures'!$E:$E,$B$1)</f>
        <v>0</v>
      </c>
      <c r="G326" s="9">
        <f>SUMIFS('2013Figures'!$J:$J,'2013Figures'!$C:$C,$A326,'2013Figures'!$I:$I,"",'2013Figures'!$B:$B,"CyToBroker",'2013Figures'!$G:$G,"E1",'2013Figures'!$E:$E,$B$1)</f>
        <v>0</v>
      </c>
      <c r="H326" s="9">
        <f>SUMIFS('2013Figures'!$J:$J,'2013Figures'!$C:$C,$A326,'2013Figures'!$I:$I,"",'2013Figures'!$B:$B,"CyToBroker",'2013Figures'!$G:$G,"P1",'2013Figures'!$E:$E,$B$1)</f>
        <v>0</v>
      </c>
      <c r="J326" s="8" t="s">
        <v>131</v>
      </c>
      <c r="L326" s="42">
        <f>SUMIFS('2012Figures'!$J:$J,'2012Figures'!$C:$C,$A326,'2012Figures'!$I:$I,"",'2012Figures'!$E:$E,$B$1)</f>
        <v>0</v>
      </c>
      <c r="M326" s="52">
        <f>SUMIFS('2012Figures'!$J:$J,'2012Figures'!$C:$C,$A326,'2012Figures'!$I:$I,"",'2012Figures'!$B:$B,"BrokerToCy",'2012Figures'!$G:$G,"E1",'2012Figures'!$E:$E,$B$1)</f>
        <v>0</v>
      </c>
      <c r="N326" s="52">
        <f>SUMIFS('2012Figures'!$J:$J,'2012Figures'!$C:$C,$A326,'2012Figures'!$I:$I,"",'2012Figures'!$B:$B,"BrokerToCy",'2012Figures'!$G:$G,"P1",'2012Figures'!$E:$E,$B$1)</f>
        <v>0</v>
      </c>
      <c r="O326" s="52">
        <f>SUMIFS('2012Figures'!$J:$J,'2012Figures'!$C:$C,$A326,'2012Figures'!$I:$I,"",'2012Figures'!$B:$B,"CyToBroker",'2012Figures'!$G:$G,"E1",'2012Figures'!$E:$E,$B$1)</f>
        <v>0</v>
      </c>
      <c r="P326" s="52">
        <f>SUMIFS('2012Figures'!$J:$J,'2012Figures'!$C:$C,$A326,'2012Figures'!$I:$I,"",'2012Figures'!$B:$B,"CyToBroker",'2012Figures'!$G:$G,"P1",'2012Figures'!$E:$E,$B$1)</f>
        <v>0</v>
      </c>
      <c r="R326" s="46" t="str">
        <f t="shared" ref="R326:V389" si="30">IF(L326=0,"",ROUND(D326/L326-1,2))</f>
        <v/>
      </c>
      <c r="S326" s="46" t="str">
        <f t="shared" si="30"/>
        <v/>
      </c>
      <c r="T326" s="46" t="str">
        <f t="shared" si="30"/>
        <v/>
      </c>
      <c r="U326" s="46" t="str">
        <f t="shared" si="30"/>
        <v/>
      </c>
      <c r="V326" s="46" t="str">
        <f t="shared" si="30"/>
        <v/>
      </c>
    </row>
    <row r="327" spans="1:22" x14ac:dyDescent="0.2">
      <c r="A327" s="21"/>
      <c r="B327" s="21" t="s">
        <v>92</v>
      </c>
      <c r="C327" s="22"/>
      <c r="D327" s="23">
        <f>SUM(E327:H327)</f>
        <v>0</v>
      </c>
      <c r="E327" s="23">
        <f>SUM(E325:E326)</f>
        <v>0</v>
      </c>
      <c r="F327" s="23">
        <f>SUM(F325:F326)</f>
        <v>0</v>
      </c>
      <c r="G327" s="23">
        <f>SUM(G325:G326)</f>
        <v>0</v>
      </c>
      <c r="H327" s="23">
        <f>SUM(H325:H326)</f>
        <v>0</v>
      </c>
      <c r="I327" s="21"/>
      <c r="J327" s="22"/>
      <c r="K327" s="21"/>
      <c r="L327" s="43">
        <f>SUM(M327:P327)</f>
        <v>0</v>
      </c>
      <c r="M327" s="43">
        <f>SUM(M325:M326)</f>
        <v>0</v>
      </c>
      <c r="N327" s="43">
        <f>SUM(N325:N326)</f>
        <v>0</v>
      </c>
      <c r="O327" s="43">
        <f>SUM(O325:O326)</f>
        <v>0</v>
      </c>
      <c r="P327" s="43">
        <f>SUM(P325:P326)</f>
        <v>0</v>
      </c>
      <c r="Q327" s="21"/>
      <c r="R327" s="21"/>
      <c r="S327" s="21"/>
      <c r="T327" s="21"/>
      <c r="U327" s="21"/>
      <c r="V327" s="21"/>
    </row>
    <row r="328" spans="1:22" x14ac:dyDescent="0.2">
      <c r="A328" s="28">
        <v>302</v>
      </c>
      <c r="B328" s="28" t="s">
        <v>116</v>
      </c>
      <c r="C328" s="17" t="s">
        <v>88</v>
      </c>
      <c r="D328" s="18">
        <f>SUMIFS('2013Figures'!$J:$J,'2013Figures'!$C:$C,$A328,'2013Figures'!$E:$E,$B$1)</f>
        <v>58</v>
      </c>
      <c r="E328" s="18">
        <f>SUMIFS('2013Figures'!$J:$J,'2013Figures'!$C:$C,$A328,'2013Figures'!$B:$B,"BrokerToCy",'2013Figures'!$G:$G,"E1",'2013Figures'!$E:$E,$B$1)</f>
        <v>58</v>
      </c>
      <c r="F328" s="18">
        <f>SUMIFS('2013Figures'!$J:$J,'2013Figures'!$C:$C,$A328,'2013Figures'!$B:$B,"BrokerToCy",'2013Figures'!$G:$G,"P1",'2013Figures'!$E:$E,$B$1)</f>
        <v>0</v>
      </c>
      <c r="G328" s="18">
        <f>SUMIFS('2013Figures'!$J:$J,'2013Figures'!$C:$C,$A328,'2013Figures'!$B:$B,"CyToBroker",'2013Figures'!$G:$G,"E1",'2013Figures'!$E:$E,$B$1)</f>
        <v>0</v>
      </c>
      <c r="H328" s="18">
        <f>SUMIFS('2013Figures'!$J:$J,'2013Figures'!$C:$C,$A328,'2013Figures'!$B:$B,"CyToBroker",'2013Figures'!$G:$G,"P1",'2013Figures'!$E:$E,$B$1)</f>
        <v>0</v>
      </c>
      <c r="I328" s="28"/>
      <c r="J328" s="17"/>
      <c r="K328" s="28"/>
      <c r="L328" s="50">
        <f>SUMIFS('2012Figures'!$J:$J,'2012Figures'!$C:$C,$A328,'2012Figures'!$E:$E,$B$1)</f>
        <v>0</v>
      </c>
      <c r="M328" s="50">
        <f>SUMIFS('2012Figures'!$J:$J,'2012Figures'!$C:$C,$A328,'2012Figures'!$B:$B,"BrokerToCy",'2012Figures'!$G:$G,"E1",'2012Figures'!$E:$E,$B$1)</f>
        <v>0</v>
      </c>
      <c r="N328" s="50">
        <f>SUMIFS('2012Figures'!$J:$J,'2012Figures'!$C:$C,$A328,'2012Figures'!$B:$B,"BrokerToCy",'2012Figures'!$G:$G,"P1",'2012Figures'!$E:$E,$B$1)</f>
        <v>0</v>
      </c>
      <c r="O328" s="50">
        <f>SUMIFS('2012Figures'!$J:$J,'2012Figures'!$C:$C,$A328,'2012Figures'!$B:$B,"CyToBroker",'2012Figures'!$G:$G,"E1",'2012Figures'!$E:$E,$B$1)</f>
        <v>0</v>
      </c>
      <c r="P328" s="50">
        <f>SUMIFS('2012Figures'!$J:$J,'2012Figures'!$C:$C,$A328,'2012Figures'!$B:$B,"CyToBroker",'2012Figures'!$G:$G,"P1",'2012Figures'!$E:$E,$B$1)</f>
        <v>0</v>
      </c>
      <c r="Q328" s="28"/>
      <c r="R328" s="46" t="str">
        <f t="shared" si="30"/>
        <v/>
      </c>
      <c r="S328" s="46" t="str">
        <f t="shared" si="30"/>
        <v/>
      </c>
      <c r="T328" s="46" t="str">
        <f t="shared" si="30"/>
        <v/>
      </c>
      <c r="U328" s="46" t="str">
        <f t="shared" si="30"/>
        <v/>
      </c>
      <c r="V328" s="46" t="str">
        <f t="shared" si="30"/>
        <v/>
      </c>
    </row>
    <row r="329" spans="1:22" x14ac:dyDescent="0.2">
      <c r="A329" s="1">
        <v>302</v>
      </c>
      <c r="B329" s="1" t="s">
        <v>116</v>
      </c>
      <c r="C329" s="8">
        <v>2</v>
      </c>
      <c r="D329" s="29">
        <f>SUMIFS('2013Figures'!$J:$J,'2013Figures'!$C:$C,$A329,'2013Figures'!$H:$H,$B329,'2013Figures'!$I:$I,$C329,'2013Figures'!$E:$E,$B$1)</f>
        <v>0</v>
      </c>
      <c r="E329" s="9">
        <f>SUMIFS('2013Figures'!$J:$J,'2013Figures'!$C:$C,$A329,'2013Figures'!$H:$H,$B329,'2013Figures'!$I:$I,$C329,'2013Figures'!$B:$B,"BrokerToCy",'2013Figures'!$G:$G,"E1",'2013Figures'!$E:$E,$B$1)</f>
        <v>0</v>
      </c>
      <c r="F329" s="9">
        <f>SUMIFS('2013Figures'!$J:$J,'2013Figures'!$C:$C,$A329,'2013Figures'!$H:$H,$B329,'2013Figures'!$I:$I,$C329,'2013Figures'!$B:$B,"BrokerToCy",'2013Figures'!$G:$G,"P1",'2013Figures'!$E:$E,$B$1)</f>
        <v>0</v>
      </c>
      <c r="G329" s="9">
        <f>SUMIFS('2013Figures'!$J:$J,'2013Figures'!$C:$C,$A329,'2013Figures'!$H:$H,$B329,'2013Figures'!$I:$I,$C329,'2013Figures'!$B:$B,"CyToBroker",'2013Figures'!$G:$G,"E1",'2013Figures'!$E:$E,$B$1)</f>
        <v>0</v>
      </c>
      <c r="H329" s="9">
        <f>SUMIFS('2013Figures'!$J:$J,'2013Figures'!$C:$C,$A329,'2013Figures'!$H:$H,$B329,'2013Figures'!$I:$I,$C329,'2013Figures'!$B:$B,"CyToBroker",'2013Figures'!$G:$G,"P1",'2013Figures'!$E:$E,$B$1)</f>
        <v>0</v>
      </c>
      <c r="I329" s="30"/>
      <c r="J329" s="31">
        <v>201005</v>
      </c>
      <c r="K329" s="30"/>
      <c r="L329" s="42">
        <f>SUMIFS('2012Figures'!$J:$J,'2012Figures'!$C:$C,$A329,'2012Figures'!$H:$H,$B329,'2012Figures'!$I:$I,$C329,'2012Figures'!$E:$E,$B$1)</f>
        <v>0</v>
      </c>
      <c r="M329" s="52">
        <f>SUMIFS('2012Figures'!$J:$J,'2012Figures'!$C:$C,$A329,'2012Figures'!$H:$H,$B329,'2012Figures'!$I:$I,$C329,'2012Figures'!$B:$B,"BrokerToCy",'2012Figures'!$G:$G,"E1",'2012Figures'!$E:$E,$B$1)</f>
        <v>0</v>
      </c>
      <c r="N329" s="52">
        <f>SUMIFS('2012Figures'!$J:$J,'2012Figures'!$C:$C,$A329,'2012Figures'!$H:$H,$B329,'2012Figures'!$I:$I,$C329,'2012Figures'!$B:$B,"BrokerToCy",'2012Figures'!$G:$G,"P1",'2012Figures'!$E:$E,$B$1)</f>
        <v>0</v>
      </c>
      <c r="O329" s="52">
        <f>SUMIFS('2012Figures'!$J:$J,'2012Figures'!$C:$C,$A329,'2012Figures'!$H:$H,$B329,'2012Figures'!$I:$I,$C329,'2012Figures'!$B:$B,"CyToBroker",'2012Figures'!$G:$G,"E1",'2012Figures'!$E:$E,$B$1)</f>
        <v>0</v>
      </c>
      <c r="P329" s="52">
        <f>SUMIFS('2012Figures'!$J:$J,'2012Figures'!$C:$C,$A329,'2012Figures'!$H:$H,$B329,'2012Figures'!$I:$I,$C329,'2012Figures'!$B:$B,"CyToBroker",'2012Figures'!$G:$G,"P1",'2012Figures'!$E:$E,$B$1)</f>
        <v>0</v>
      </c>
      <c r="Q329" s="30"/>
      <c r="R329" s="46" t="str">
        <f t="shared" si="30"/>
        <v/>
      </c>
      <c r="S329" s="46" t="str">
        <f t="shared" si="30"/>
        <v/>
      </c>
      <c r="T329" s="46" t="str">
        <f t="shared" si="30"/>
        <v/>
      </c>
      <c r="U329" s="46" t="str">
        <f t="shared" si="30"/>
        <v/>
      </c>
      <c r="V329" s="46" t="str">
        <f t="shared" si="30"/>
        <v/>
      </c>
    </row>
    <row r="330" spans="1:22" x14ac:dyDescent="0.2">
      <c r="A330" s="1">
        <v>302</v>
      </c>
      <c r="B330" s="1" t="s">
        <v>116</v>
      </c>
      <c r="C330" s="8">
        <v>1</v>
      </c>
      <c r="D330" s="29">
        <f>SUMIFS('2013Figures'!$J:$J,'2013Figures'!$C:$C,$A330,'2013Figures'!$H:$H,$B330,'2013Figures'!$I:$I,$C330,'2013Figures'!$E:$E,$B$1)</f>
        <v>0</v>
      </c>
      <c r="E330" s="9">
        <f>SUMIFS('2013Figures'!$J:$J,'2013Figures'!$C:$C,$A330,'2013Figures'!$H:$H,$B330,'2013Figures'!$I:$I,$C330,'2013Figures'!$B:$B,"BrokerToCy",'2013Figures'!$G:$G,"E1",'2013Figures'!$E:$E,$B$1)</f>
        <v>0</v>
      </c>
      <c r="F330" s="9">
        <f>SUMIFS('2013Figures'!$J:$J,'2013Figures'!$C:$C,$A330,'2013Figures'!$H:$H,$B330,'2013Figures'!$I:$I,$C330,'2013Figures'!$B:$B,"BrokerToCy",'2013Figures'!$G:$G,"P1",'2013Figures'!$E:$E,$B$1)</f>
        <v>0</v>
      </c>
      <c r="G330" s="9">
        <f>SUMIFS('2013Figures'!$J:$J,'2013Figures'!$C:$C,$A330,'2013Figures'!$H:$H,$B330,'2013Figures'!$I:$I,$C330,'2013Figures'!$B:$B,"CyToBroker",'2013Figures'!$G:$G,"E1",'2013Figures'!$E:$E,$B$1)</f>
        <v>0</v>
      </c>
      <c r="H330" s="9">
        <f>SUMIFS('2013Figures'!$J:$J,'2013Figures'!$C:$C,$A330,'2013Figures'!$H:$H,$B330,'2013Figures'!$I:$I,$C330,'2013Figures'!$B:$B,"CyToBroker",'2013Figures'!$G:$G,"P1",'2013Figures'!$E:$E,$B$1)</f>
        <v>0</v>
      </c>
      <c r="J330" s="8">
        <v>200801</v>
      </c>
      <c r="L330" s="42">
        <f>SUMIFS('2012Figures'!$J:$J,'2012Figures'!$C:$C,$A330,'2012Figures'!$H:$H,$B330,'2012Figures'!$I:$I,$C330,'2012Figures'!$E:$E,$B$1)</f>
        <v>0</v>
      </c>
      <c r="M330" s="52">
        <f>SUMIFS('2012Figures'!$J:$J,'2012Figures'!$C:$C,$A330,'2012Figures'!$H:$H,$B330,'2012Figures'!$I:$I,$C330,'2012Figures'!$B:$B,"BrokerToCy",'2012Figures'!$G:$G,"E1",'2012Figures'!$E:$E,$B$1)</f>
        <v>0</v>
      </c>
      <c r="N330" s="52">
        <f>SUMIFS('2012Figures'!$J:$J,'2012Figures'!$C:$C,$A330,'2012Figures'!$H:$H,$B330,'2012Figures'!$I:$I,$C330,'2012Figures'!$B:$B,"BrokerToCy",'2012Figures'!$G:$G,"P1",'2012Figures'!$E:$E,$B$1)</f>
        <v>0</v>
      </c>
      <c r="O330" s="52">
        <f>SUMIFS('2012Figures'!$J:$J,'2012Figures'!$C:$C,$A330,'2012Figures'!$H:$H,$B330,'2012Figures'!$I:$I,$C330,'2012Figures'!$B:$B,"CyToBroker",'2012Figures'!$G:$G,"E1",'2012Figures'!$E:$E,$B$1)</f>
        <v>0</v>
      </c>
      <c r="P330" s="52">
        <f>SUMIFS('2012Figures'!$J:$J,'2012Figures'!$C:$C,$A330,'2012Figures'!$H:$H,$B330,'2012Figures'!$I:$I,$C330,'2012Figures'!$B:$B,"CyToBroker",'2012Figures'!$G:$G,"P1",'2012Figures'!$E:$E,$B$1)</f>
        <v>0</v>
      </c>
      <c r="R330" s="46" t="str">
        <f t="shared" si="30"/>
        <v/>
      </c>
      <c r="S330" s="46" t="str">
        <f t="shared" si="30"/>
        <v/>
      </c>
      <c r="T330" s="46" t="str">
        <f t="shared" si="30"/>
        <v/>
      </c>
      <c r="U330" s="46" t="str">
        <f t="shared" si="30"/>
        <v/>
      </c>
      <c r="V330" s="46" t="str">
        <f t="shared" si="30"/>
        <v/>
      </c>
    </row>
    <row r="331" spans="1:22" x14ac:dyDescent="0.2">
      <c r="A331" s="1">
        <v>302</v>
      </c>
      <c r="B331" s="1" t="s">
        <v>116</v>
      </c>
      <c r="D331" s="29">
        <f>SUMIFS('2013Figures'!$J:$J,'2013Figures'!$C:$C,$A331,'2013Figures'!$I:$I,"",'2013Figures'!$E:$E,$B$1)</f>
        <v>58</v>
      </c>
      <c r="E331" s="9">
        <f>SUMIFS('2013Figures'!$J:$J,'2013Figures'!$C:$C,$A331,'2013Figures'!$I:$I,"",'2013Figures'!$B:$B,"BrokerToCy",'2013Figures'!$G:$G,"E1",'2013Figures'!$E:$E,$B$1)</f>
        <v>58</v>
      </c>
      <c r="F331" s="9">
        <f>SUMIFS('2013Figures'!$J:$J,'2013Figures'!$C:$C,$A331,'2013Figures'!$I:$I,"",'2013Figures'!$B:$B,"BrokerToCy",'2013Figures'!$G:$G,"P1",'2013Figures'!$E:$E,$B$1)</f>
        <v>0</v>
      </c>
      <c r="G331" s="9">
        <f>SUMIFS('2013Figures'!$J:$J,'2013Figures'!$C:$C,$A331,'2013Figures'!$I:$I,"",'2013Figures'!$B:$B,"CyToBroker",'2013Figures'!$G:$G,"E1",'2013Figures'!$E:$E,$B$1)</f>
        <v>0</v>
      </c>
      <c r="H331" s="9">
        <f>SUMIFS('2013Figures'!$J:$J,'2013Figures'!$C:$C,$A331,'2013Figures'!$I:$I,"",'2013Figures'!$B:$B,"CyToBroker",'2013Figures'!$G:$G,"P1",'2013Figures'!$E:$E,$B$1)</f>
        <v>0</v>
      </c>
      <c r="J331" s="8" t="s">
        <v>131</v>
      </c>
      <c r="L331" s="42">
        <f>SUMIFS('2012Figures'!$J:$J,'2012Figures'!$C:$C,$A331,'2012Figures'!$I:$I,"",'2012Figures'!$E:$E,$B$1)</f>
        <v>0</v>
      </c>
      <c r="M331" s="52">
        <f>SUMIFS('2012Figures'!$J:$J,'2012Figures'!$C:$C,$A331,'2012Figures'!$I:$I,"",'2012Figures'!$B:$B,"BrokerToCy",'2012Figures'!$G:$G,"E1",'2012Figures'!$E:$E,$B$1)</f>
        <v>0</v>
      </c>
      <c r="N331" s="52">
        <f>SUMIFS('2012Figures'!$J:$J,'2012Figures'!$C:$C,$A331,'2012Figures'!$I:$I,"",'2012Figures'!$B:$B,"BrokerToCy",'2012Figures'!$G:$G,"P1",'2012Figures'!$E:$E,$B$1)</f>
        <v>0</v>
      </c>
      <c r="O331" s="52">
        <f>SUMIFS('2012Figures'!$J:$J,'2012Figures'!$C:$C,$A331,'2012Figures'!$I:$I,"",'2012Figures'!$B:$B,"CyToBroker",'2012Figures'!$G:$G,"E1",'2012Figures'!$E:$E,$B$1)</f>
        <v>0</v>
      </c>
      <c r="P331" s="52">
        <f>SUMIFS('2012Figures'!$J:$J,'2012Figures'!$C:$C,$A331,'2012Figures'!$I:$I,"",'2012Figures'!$B:$B,"CyToBroker",'2012Figures'!$G:$G,"P1",'2012Figures'!$E:$E,$B$1)</f>
        <v>0</v>
      </c>
      <c r="R331" s="46" t="str">
        <f t="shared" si="30"/>
        <v/>
      </c>
      <c r="S331" s="46" t="str">
        <f t="shared" si="30"/>
        <v/>
      </c>
      <c r="T331" s="46" t="str">
        <f t="shared" si="30"/>
        <v/>
      </c>
      <c r="U331" s="46" t="str">
        <f t="shared" si="30"/>
        <v/>
      </c>
      <c r="V331" s="46" t="str">
        <f t="shared" si="30"/>
        <v/>
      </c>
    </row>
    <row r="332" spans="1:22" x14ac:dyDescent="0.2">
      <c r="A332" s="21"/>
      <c r="B332" s="21" t="s">
        <v>92</v>
      </c>
      <c r="C332" s="22"/>
      <c r="D332" s="23">
        <f>SUM(E332:H332)</f>
        <v>58</v>
      </c>
      <c r="E332" s="23">
        <f>SUM(E329:E331)</f>
        <v>58</v>
      </c>
      <c r="F332" s="23">
        <f>SUM(F329:F331)</f>
        <v>0</v>
      </c>
      <c r="G332" s="23">
        <f>SUM(G329:G331)</f>
        <v>0</v>
      </c>
      <c r="H332" s="23">
        <f>SUM(H329:H331)</f>
        <v>0</v>
      </c>
      <c r="I332" s="21"/>
      <c r="J332" s="22"/>
      <c r="K332" s="21"/>
      <c r="L332" s="43">
        <f>SUM(M332:P332)</f>
        <v>0</v>
      </c>
      <c r="M332" s="43">
        <f>SUM(M329:M331)</f>
        <v>0</v>
      </c>
      <c r="N332" s="43">
        <f>SUM(N329:N331)</f>
        <v>0</v>
      </c>
      <c r="O332" s="43">
        <f>SUM(O329:O331)</f>
        <v>0</v>
      </c>
      <c r="P332" s="43">
        <f>SUM(P329:P331)</f>
        <v>0</v>
      </c>
      <c r="Q332" s="21"/>
      <c r="R332" s="21"/>
      <c r="S332" s="21"/>
      <c r="T332" s="21"/>
      <c r="U332" s="21"/>
      <c r="V332" s="21"/>
    </row>
    <row r="333" spans="1:22" x14ac:dyDescent="0.2">
      <c r="A333" s="28">
        <v>303</v>
      </c>
      <c r="B333" s="28" t="s">
        <v>117</v>
      </c>
      <c r="C333" s="17" t="s">
        <v>88</v>
      </c>
      <c r="D333" s="18">
        <f>SUMIFS('2013Figures'!$J:$J,'2013Figures'!$C:$C,$A333,'2013Figures'!$E:$E,$B$1)</f>
        <v>11</v>
      </c>
      <c r="E333" s="18">
        <f>SUMIFS('2013Figures'!$J:$J,'2013Figures'!$C:$C,$A333,'2013Figures'!$B:$B,"BrokerToCy",'2013Figures'!$G:$G,"E1",'2013Figures'!$E:$E,$B$1)</f>
        <v>11</v>
      </c>
      <c r="F333" s="18">
        <f>SUMIFS('2013Figures'!$J:$J,'2013Figures'!$C:$C,$A333,'2013Figures'!$B:$B,"BrokerToCy",'2013Figures'!$G:$G,"P1",'2013Figures'!$E:$E,$B$1)</f>
        <v>0</v>
      </c>
      <c r="G333" s="18">
        <f>SUMIFS('2013Figures'!$J:$J,'2013Figures'!$C:$C,$A333,'2013Figures'!$B:$B,"CyToBroker",'2013Figures'!$G:$G,"E1",'2013Figures'!$E:$E,$B$1)</f>
        <v>0</v>
      </c>
      <c r="H333" s="18">
        <f>SUMIFS('2013Figures'!$J:$J,'2013Figures'!$C:$C,$A333,'2013Figures'!$B:$B,"CyToBroker",'2013Figures'!$G:$G,"P1",'2013Figures'!$E:$E,$B$1)</f>
        <v>0</v>
      </c>
      <c r="I333" s="28"/>
      <c r="J333" s="17"/>
      <c r="K333" s="28"/>
      <c r="L333" s="50">
        <f>SUMIFS('2012Figures'!$J:$J,'2012Figures'!$C:$C,$A333,'2012Figures'!$E:$E,$B$1)</f>
        <v>0</v>
      </c>
      <c r="M333" s="50">
        <f>SUMIFS('2012Figures'!$J:$J,'2012Figures'!$C:$C,$A333,'2012Figures'!$B:$B,"BrokerToCy",'2012Figures'!$G:$G,"E1",'2012Figures'!$E:$E,$B$1)</f>
        <v>0</v>
      </c>
      <c r="N333" s="50">
        <f>SUMIFS('2012Figures'!$J:$J,'2012Figures'!$C:$C,$A333,'2012Figures'!$B:$B,"BrokerToCy",'2012Figures'!$G:$G,"P1",'2012Figures'!$E:$E,$B$1)</f>
        <v>0</v>
      </c>
      <c r="O333" s="50">
        <f>SUMIFS('2012Figures'!$J:$J,'2012Figures'!$C:$C,$A333,'2012Figures'!$B:$B,"CyToBroker",'2012Figures'!$G:$G,"E1",'2012Figures'!$E:$E,$B$1)</f>
        <v>0</v>
      </c>
      <c r="P333" s="50">
        <f>SUMIFS('2012Figures'!$J:$J,'2012Figures'!$C:$C,$A333,'2012Figures'!$B:$B,"CyToBroker",'2012Figures'!$G:$G,"P1",'2012Figures'!$E:$E,$B$1)</f>
        <v>0</v>
      </c>
      <c r="Q333" s="28"/>
      <c r="R333" s="46" t="str">
        <f t="shared" ref="R333:V396" si="31">IF(L333=0,"",ROUND(D333/L333-1,2))</f>
        <v/>
      </c>
      <c r="S333" s="46" t="str">
        <f t="shared" si="31"/>
        <v/>
      </c>
      <c r="T333" s="46" t="str">
        <f t="shared" si="31"/>
        <v/>
      </c>
      <c r="U333" s="46" t="str">
        <f t="shared" si="31"/>
        <v/>
      </c>
      <c r="V333" s="46" t="str">
        <f t="shared" si="31"/>
        <v/>
      </c>
    </row>
    <row r="334" spans="1:22" x14ac:dyDescent="0.2">
      <c r="A334" s="1">
        <v>303</v>
      </c>
      <c r="B334" s="1" t="s">
        <v>117</v>
      </c>
      <c r="C334" s="8">
        <v>1</v>
      </c>
      <c r="D334" s="29">
        <f>SUMIFS('2013Figures'!$J:$J,'2013Figures'!$C:$C,$A334,'2013Figures'!$H:$H,$B334,'2013Figures'!$I:$I,$C334,'2013Figures'!$E:$E,$B$1)</f>
        <v>0</v>
      </c>
      <c r="E334" s="9">
        <f>SUMIFS('2013Figures'!$J:$J,'2013Figures'!$C:$C,$A334,'2013Figures'!$H:$H,$B334,'2013Figures'!$I:$I,$C334,'2013Figures'!$B:$B,"BrokerToCy",'2013Figures'!$G:$G,"E1",'2013Figures'!$E:$E,$B$1)</f>
        <v>0</v>
      </c>
      <c r="F334" s="9">
        <f>SUMIFS('2013Figures'!$J:$J,'2013Figures'!$C:$C,$A334,'2013Figures'!$H:$H,$B334,'2013Figures'!$I:$I,$C334,'2013Figures'!$B:$B,"BrokerToCy",'2013Figures'!$G:$G,"P1",'2013Figures'!$E:$E,$B$1)</f>
        <v>0</v>
      </c>
      <c r="G334" s="9">
        <f>SUMIFS('2013Figures'!$J:$J,'2013Figures'!$C:$C,$A334,'2013Figures'!$H:$H,$B334,'2013Figures'!$I:$I,$C334,'2013Figures'!$B:$B,"CyToBroker",'2013Figures'!$G:$G,"E1",'2013Figures'!$E:$E,$B$1)</f>
        <v>0</v>
      </c>
      <c r="H334" s="9">
        <f>SUMIFS('2013Figures'!$J:$J,'2013Figures'!$C:$C,$A334,'2013Figures'!$H:$H,$B334,'2013Figures'!$I:$I,$C334,'2013Figures'!$B:$B,"CyToBroker",'2013Figures'!$G:$G,"P1",'2013Figures'!$E:$E,$B$1)</f>
        <v>0</v>
      </c>
      <c r="I334" s="30"/>
      <c r="J334" s="31">
        <v>200801</v>
      </c>
      <c r="K334" s="30"/>
      <c r="L334" s="42">
        <f>SUMIFS('2012Figures'!$J:$J,'2012Figures'!$C:$C,$A334,'2012Figures'!$H:$H,$B334,'2012Figures'!$I:$I,$C334,'2012Figures'!$E:$E,$B$1)</f>
        <v>0</v>
      </c>
      <c r="M334" s="52">
        <f>SUMIFS('2012Figures'!$J:$J,'2012Figures'!$C:$C,$A334,'2012Figures'!$H:$H,$B334,'2012Figures'!$I:$I,$C334,'2012Figures'!$B:$B,"BrokerToCy",'2012Figures'!$G:$G,"E1",'2012Figures'!$E:$E,$B$1)</f>
        <v>0</v>
      </c>
      <c r="N334" s="52">
        <f>SUMIFS('2012Figures'!$J:$J,'2012Figures'!$C:$C,$A334,'2012Figures'!$H:$H,$B334,'2012Figures'!$I:$I,$C334,'2012Figures'!$B:$B,"BrokerToCy",'2012Figures'!$G:$G,"P1",'2012Figures'!$E:$E,$B$1)</f>
        <v>0</v>
      </c>
      <c r="O334" s="52">
        <f>SUMIFS('2012Figures'!$J:$J,'2012Figures'!$C:$C,$A334,'2012Figures'!$H:$H,$B334,'2012Figures'!$I:$I,$C334,'2012Figures'!$B:$B,"CyToBroker",'2012Figures'!$G:$G,"E1",'2012Figures'!$E:$E,$B$1)</f>
        <v>0</v>
      </c>
      <c r="P334" s="52">
        <f>SUMIFS('2012Figures'!$J:$J,'2012Figures'!$C:$C,$A334,'2012Figures'!$H:$H,$B334,'2012Figures'!$I:$I,$C334,'2012Figures'!$B:$B,"CyToBroker",'2012Figures'!$G:$G,"P1",'2012Figures'!$E:$E,$B$1)</f>
        <v>0</v>
      </c>
      <c r="Q334" s="30"/>
      <c r="R334" s="46" t="str">
        <f t="shared" si="31"/>
        <v/>
      </c>
      <c r="S334" s="46" t="str">
        <f t="shared" si="31"/>
        <v/>
      </c>
      <c r="T334" s="46" t="str">
        <f t="shared" si="31"/>
        <v/>
      </c>
      <c r="U334" s="46" t="str">
        <f t="shared" si="31"/>
        <v/>
      </c>
      <c r="V334" s="46" t="str">
        <f t="shared" si="31"/>
        <v/>
      </c>
    </row>
    <row r="335" spans="1:22" x14ac:dyDescent="0.2">
      <c r="A335" s="1">
        <v>303</v>
      </c>
      <c r="B335" s="1" t="s">
        <v>117</v>
      </c>
      <c r="D335" s="29">
        <f>SUMIFS('2013Figures'!$J:$J,'2013Figures'!$C:$C,$A335,'2013Figures'!$I:$I,"",'2013Figures'!$E:$E,$B$1)</f>
        <v>11</v>
      </c>
      <c r="E335" s="9">
        <f>SUMIFS('2013Figures'!$J:$J,'2013Figures'!$C:$C,$A335,'2013Figures'!$I:$I,"",'2013Figures'!$B:$B,"BrokerToCy",'2013Figures'!$G:$G,"E1",'2013Figures'!$E:$E,$B$1)</f>
        <v>11</v>
      </c>
      <c r="F335" s="9">
        <f>SUMIFS('2013Figures'!$J:$J,'2013Figures'!$C:$C,$A335,'2013Figures'!$I:$I,"",'2013Figures'!$B:$B,"BrokerToCy",'2013Figures'!$G:$G,"P1",'2013Figures'!$E:$E,$B$1)</f>
        <v>0</v>
      </c>
      <c r="G335" s="9">
        <f>SUMIFS('2013Figures'!$J:$J,'2013Figures'!$C:$C,$A335,'2013Figures'!$I:$I,"",'2013Figures'!$B:$B,"CyToBroker",'2013Figures'!$G:$G,"E1",'2013Figures'!$E:$E,$B$1)</f>
        <v>0</v>
      </c>
      <c r="H335" s="9">
        <f>SUMIFS('2013Figures'!$J:$J,'2013Figures'!$C:$C,$A335,'2013Figures'!$I:$I,"",'2013Figures'!$B:$B,"CyToBroker",'2013Figures'!$G:$G,"P1",'2013Figures'!$E:$E,$B$1)</f>
        <v>0</v>
      </c>
      <c r="J335" s="8" t="s">
        <v>131</v>
      </c>
      <c r="L335" s="42">
        <f>SUMIFS('2012Figures'!$J:$J,'2012Figures'!$C:$C,$A335,'2012Figures'!$I:$I,"",'2012Figures'!$E:$E,$B$1)</f>
        <v>0</v>
      </c>
      <c r="M335" s="52">
        <f>SUMIFS('2012Figures'!$J:$J,'2012Figures'!$C:$C,$A335,'2012Figures'!$I:$I,"",'2012Figures'!$B:$B,"BrokerToCy",'2012Figures'!$G:$G,"E1",'2012Figures'!$E:$E,$B$1)</f>
        <v>0</v>
      </c>
      <c r="N335" s="52">
        <f>SUMIFS('2012Figures'!$J:$J,'2012Figures'!$C:$C,$A335,'2012Figures'!$I:$I,"",'2012Figures'!$B:$B,"BrokerToCy",'2012Figures'!$G:$G,"P1",'2012Figures'!$E:$E,$B$1)</f>
        <v>0</v>
      </c>
      <c r="O335" s="52">
        <f>SUMIFS('2012Figures'!$J:$J,'2012Figures'!$C:$C,$A335,'2012Figures'!$I:$I,"",'2012Figures'!$B:$B,"CyToBroker",'2012Figures'!$G:$G,"E1",'2012Figures'!$E:$E,$B$1)</f>
        <v>0</v>
      </c>
      <c r="P335" s="52">
        <f>SUMIFS('2012Figures'!$J:$J,'2012Figures'!$C:$C,$A335,'2012Figures'!$I:$I,"",'2012Figures'!$B:$B,"CyToBroker",'2012Figures'!$G:$G,"P1",'2012Figures'!$E:$E,$B$1)</f>
        <v>0</v>
      </c>
      <c r="R335" s="46" t="str">
        <f t="shared" si="31"/>
        <v/>
      </c>
      <c r="S335" s="46" t="str">
        <f t="shared" si="31"/>
        <v/>
      </c>
      <c r="T335" s="46" t="str">
        <f t="shared" si="31"/>
        <v/>
      </c>
      <c r="U335" s="46" t="str">
        <f t="shared" si="31"/>
        <v/>
      </c>
      <c r="V335" s="46" t="str">
        <f t="shared" si="31"/>
        <v/>
      </c>
    </row>
    <row r="336" spans="1:22" x14ac:dyDescent="0.2">
      <c r="A336" s="21"/>
      <c r="B336" s="21" t="s">
        <v>92</v>
      </c>
      <c r="C336" s="22"/>
      <c r="D336" s="23">
        <f>SUM(E336:H336)</f>
        <v>11</v>
      </c>
      <c r="E336" s="23">
        <f>SUM(E334:E335)</f>
        <v>11</v>
      </c>
      <c r="F336" s="23">
        <f>SUM(F334:F335)</f>
        <v>0</v>
      </c>
      <c r="G336" s="23">
        <f>SUM(G334:G335)</f>
        <v>0</v>
      </c>
      <c r="H336" s="23">
        <f>SUM(H334:H335)</f>
        <v>0</v>
      </c>
      <c r="I336" s="21"/>
      <c r="J336" s="22"/>
      <c r="K336" s="21"/>
      <c r="L336" s="43">
        <f>SUM(M336:P336)</f>
        <v>0</v>
      </c>
      <c r="M336" s="43">
        <f>SUM(M334:M335)</f>
        <v>0</v>
      </c>
      <c r="N336" s="43">
        <f>SUM(N334:N335)</f>
        <v>0</v>
      </c>
      <c r="O336" s="43">
        <f>SUM(O334:O335)</f>
        <v>0</v>
      </c>
      <c r="P336" s="43">
        <f>SUM(P334:P335)</f>
        <v>0</v>
      </c>
      <c r="Q336" s="21"/>
      <c r="R336" s="21"/>
      <c r="S336" s="21"/>
      <c r="T336" s="21"/>
      <c r="U336" s="21"/>
      <c r="V336" s="21"/>
    </row>
    <row r="337" spans="1:22" x14ac:dyDescent="0.2">
      <c r="A337" s="28">
        <v>304</v>
      </c>
      <c r="B337" s="28" t="s">
        <v>118</v>
      </c>
      <c r="C337" s="17" t="s">
        <v>88</v>
      </c>
      <c r="D337" s="18">
        <f>SUMIFS('2013Figures'!$J:$J,'2013Figures'!$C:$C,$A337,'2013Figures'!$E:$E,$B$1)</f>
        <v>737</v>
      </c>
      <c r="E337" s="18">
        <f>SUMIFS('2013Figures'!$J:$J,'2013Figures'!$C:$C,$A337,'2013Figures'!$B:$B,"BrokerToCy",'2013Figures'!$G:$G,"E1",'2013Figures'!$E:$E,$B$1)</f>
        <v>0</v>
      </c>
      <c r="F337" s="18">
        <f>SUMIFS('2013Figures'!$J:$J,'2013Figures'!$C:$C,$A337,'2013Figures'!$B:$B,"BrokerToCy",'2013Figures'!$G:$G,"P1",'2013Figures'!$E:$E,$B$1)</f>
        <v>0</v>
      </c>
      <c r="G337" s="18">
        <f>SUMIFS('2013Figures'!$J:$J,'2013Figures'!$C:$C,$A337,'2013Figures'!$B:$B,"CyToBroker",'2013Figures'!$G:$G,"E1",'2013Figures'!$E:$E,$B$1)</f>
        <v>737</v>
      </c>
      <c r="H337" s="18">
        <f>SUMIFS('2013Figures'!$J:$J,'2013Figures'!$C:$C,$A337,'2013Figures'!$B:$B,"CyToBroker",'2013Figures'!$G:$G,"P1",'2013Figures'!$E:$E,$B$1)</f>
        <v>0</v>
      </c>
      <c r="I337" s="28"/>
      <c r="J337" s="17"/>
      <c r="K337" s="28"/>
      <c r="L337" s="50">
        <f>SUMIFS('2012Figures'!$J:$J,'2012Figures'!$C:$C,$A337,'2012Figures'!$E:$E,$B$1)</f>
        <v>889</v>
      </c>
      <c r="M337" s="50">
        <f>SUMIFS('2012Figures'!$J:$J,'2012Figures'!$C:$C,$A337,'2012Figures'!$B:$B,"BrokerToCy",'2012Figures'!$G:$G,"E1",'2012Figures'!$E:$E,$B$1)</f>
        <v>0</v>
      </c>
      <c r="N337" s="50">
        <f>SUMIFS('2012Figures'!$J:$J,'2012Figures'!$C:$C,$A337,'2012Figures'!$B:$B,"BrokerToCy",'2012Figures'!$G:$G,"P1",'2012Figures'!$E:$E,$B$1)</f>
        <v>0</v>
      </c>
      <c r="O337" s="50">
        <f>SUMIFS('2012Figures'!$J:$J,'2012Figures'!$C:$C,$A337,'2012Figures'!$B:$B,"CyToBroker",'2012Figures'!$G:$G,"E1",'2012Figures'!$E:$E,$B$1)</f>
        <v>889</v>
      </c>
      <c r="P337" s="50">
        <f>SUMIFS('2012Figures'!$J:$J,'2012Figures'!$C:$C,$A337,'2012Figures'!$B:$B,"CyToBroker",'2012Figures'!$G:$G,"P1",'2012Figures'!$E:$E,$B$1)</f>
        <v>0</v>
      </c>
      <c r="Q337" s="28"/>
      <c r="R337" s="46">
        <f t="shared" ref="R337:V400" si="32">IF(L337=0,"",ROUND(D337/L337-1,2))</f>
        <v>-0.17</v>
      </c>
      <c r="S337" s="46" t="str">
        <f t="shared" si="32"/>
        <v/>
      </c>
      <c r="T337" s="46" t="str">
        <f t="shared" si="32"/>
        <v/>
      </c>
      <c r="U337" s="46">
        <f t="shared" si="32"/>
        <v>-0.17</v>
      </c>
      <c r="V337" s="46" t="str">
        <f t="shared" si="32"/>
        <v/>
      </c>
    </row>
    <row r="338" spans="1:22" x14ac:dyDescent="0.2">
      <c r="A338" s="1">
        <v>304</v>
      </c>
      <c r="B338" s="1" t="s">
        <v>118</v>
      </c>
      <c r="C338" s="8">
        <v>4</v>
      </c>
      <c r="D338" s="29">
        <f>SUMIFS('2013Figures'!$J:$J,'2013Figures'!$C:$C,$A338,'2013Figures'!$H:$H,$B338,'2013Figures'!$I:$I,$C338,'2013Figures'!$E:$E,$B$1)</f>
        <v>0</v>
      </c>
      <c r="E338" s="9">
        <f>SUMIFS('2013Figures'!$J:$J,'2013Figures'!$C:$C,$A338,'2013Figures'!$H:$H,$B338,'2013Figures'!$I:$I,$C338,'2013Figures'!$B:$B,"BrokerToCy",'2013Figures'!$G:$G,"E1",'2013Figures'!$E:$E,$B$1)</f>
        <v>0</v>
      </c>
      <c r="F338" s="9">
        <f>SUMIFS('2013Figures'!$J:$J,'2013Figures'!$C:$C,$A338,'2013Figures'!$H:$H,$B338,'2013Figures'!$I:$I,$C338,'2013Figures'!$B:$B,"BrokerToCy",'2013Figures'!$G:$G,"P1",'2013Figures'!$E:$E,$B$1)</f>
        <v>0</v>
      </c>
      <c r="G338" s="9">
        <f>SUMIFS('2013Figures'!$J:$J,'2013Figures'!$C:$C,$A338,'2013Figures'!$H:$H,$B338,'2013Figures'!$I:$I,$C338,'2013Figures'!$B:$B,"CyToBroker",'2013Figures'!$G:$G,"E1",'2013Figures'!$E:$E,$B$1)</f>
        <v>0</v>
      </c>
      <c r="H338" s="9">
        <f>SUMIFS('2013Figures'!$J:$J,'2013Figures'!$C:$C,$A338,'2013Figures'!$H:$H,$B338,'2013Figures'!$I:$I,$C338,'2013Figures'!$B:$B,"CyToBroker",'2013Figures'!$G:$G,"P1",'2013Figures'!$E:$E,$B$1)</f>
        <v>0</v>
      </c>
      <c r="I338" s="30"/>
      <c r="J338" s="31">
        <v>201501</v>
      </c>
      <c r="K338" s="30"/>
      <c r="L338" s="42">
        <f>SUMIFS('2012Figures'!$J:$J,'2012Figures'!$C:$C,$A338,'2012Figures'!$H:$H,$B338,'2012Figures'!$I:$I,$C338,'2012Figures'!$E:$E,$B$1)</f>
        <v>0</v>
      </c>
      <c r="M338" s="52">
        <f>SUMIFS('2012Figures'!$J:$J,'2012Figures'!$C:$C,$A338,'2012Figures'!$H:$H,$B338,'2012Figures'!$I:$I,$C338,'2012Figures'!$B:$B,"BrokerToCy",'2012Figures'!$G:$G,"E1",'2012Figures'!$E:$E,$B$1)</f>
        <v>0</v>
      </c>
      <c r="N338" s="52">
        <f>SUMIFS('2012Figures'!$J:$J,'2012Figures'!$C:$C,$A338,'2012Figures'!$H:$H,$B338,'2012Figures'!$I:$I,$C338,'2012Figures'!$B:$B,"BrokerToCy",'2012Figures'!$G:$G,"P1",'2012Figures'!$E:$E,$B$1)</f>
        <v>0</v>
      </c>
      <c r="O338" s="52">
        <f>SUMIFS('2012Figures'!$J:$J,'2012Figures'!$C:$C,$A338,'2012Figures'!$H:$H,$B338,'2012Figures'!$I:$I,$C338,'2012Figures'!$B:$B,"CyToBroker",'2012Figures'!$G:$G,"E1",'2012Figures'!$E:$E,$B$1)</f>
        <v>0</v>
      </c>
      <c r="P338" s="52">
        <f>SUMIFS('2012Figures'!$J:$J,'2012Figures'!$C:$C,$A338,'2012Figures'!$H:$H,$B338,'2012Figures'!$I:$I,$C338,'2012Figures'!$B:$B,"CyToBroker",'2012Figures'!$G:$G,"P1",'2012Figures'!$E:$E,$B$1)</f>
        <v>0</v>
      </c>
      <c r="Q338" s="30"/>
      <c r="R338" s="46" t="str">
        <f t="shared" si="32"/>
        <v/>
      </c>
      <c r="S338" s="46" t="str">
        <f t="shared" si="32"/>
        <v/>
      </c>
      <c r="T338" s="46" t="str">
        <f t="shared" si="32"/>
        <v/>
      </c>
      <c r="U338" s="46" t="str">
        <f t="shared" si="32"/>
        <v/>
      </c>
      <c r="V338" s="46" t="str">
        <f t="shared" si="32"/>
        <v/>
      </c>
    </row>
    <row r="339" spans="1:22" x14ac:dyDescent="0.2">
      <c r="A339" s="1">
        <v>304</v>
      </c>
      <c r="B339" s="1" t="s">
        <v>118</v>
      </c>
      <c r="C339" s="8">
        <v>3</v>
      </c>
      <c r="D339" s="29">
        <f>SUMIFS('2013Figures'!$J:$J,'2013Figures'!$C:$C,$A339,'2013Figures'!$H:$H,$B339,'2013Figures'!$I:$I,$C339,'2013Figures'!$E:$E,$B$1)</f>
        <v>0</v>
      </c>
      <c r="E339" s="9">
        <f>SUMIFS('2013Figures'!$J:$J,'2013Figures'!$C:$C,$A339,'2013Figures'!$H:$H,$B339,'2013Figures'!$I:$I,$C339,'2013Figures'!$B:$B,"BrokerToCy",'2013Figures'!$G:$G,"E1",'2013Figures'!$E:$E,$B$1)</f>
        <v>0</v>
      </c>
      <c r="F339" s="9">
        <f>SUMIFS('2013Figures'!$J:$J,'2013Figures'!$C:$C,$A339,'2013Figures'!$H:$H,$B339,'2013Figures'!$I:$I,$C339,'2013Figures'!$B:$B,"BrokerToCy",'2013Figures'!$G:$G,"P1",'2013Figures'!$E:$E,$B$1)</f>
        <v>0</v>
      </c>
      <c r="G339" s="9">
        <f>SUMIFS('2013Figures'!$J:$J,'2013Figures'!$C:$C,$A339,'2013Figures'!$H:$H,$B339,'2013Figures'!$I:$I,$C339,'2013Figures'!$B:$B,"CyToBroker",'2013Figures'!$G:$G,"E1",'2013Figures'!$E:$E,$B$1)</f>
        <v>0</v>
      </c>
      <c r="H339" s="9">
        <f>SUMIFS('2013Figures'!$J:$J,'2013Figures'!$C:$C,$A339,'2013Figures'!$H:$H,$B339,'2013Figures'!$I:$I,$C339,'2013Figures'!$B:$B,"CyToBroker",'2013Figures'!$G:$G,"P1",'2013Figures'!$E:$E,$B$1)</f>
        <v>0</v>
      </c>
      <c r="I339" s="30"/>
      <c r="J339" s="31">
        <v>201301</v>
      </c>
      <c r="K339" s="30"/>
      <c r="L339" s="42">
        <f>SUMIFS('2012Figures'!$J:$J,'2012Figures'!$C:$C,$A339,'2012Figures'!$H:$H,$B339,'2012Figures'!$I:$I,$C339,'2012Figures'!$E:$E,$B$1)</f>
        <v>0</v>
      </c>
      <c r="M339" s="52">
        <f>SUMIFS('2012Figures'!$J:$J,'2012Figures'!$C:$C,$A339,'2012Figures'!$H:$H,$B339,'2012Figures'!$I:$I,$C339,'2012Figures'!$B:$B,"BrokerToCy",'2012Figures'!$G:$G,"E1",'2012Figures'!$E:$E,$B$1)</f>
        <v>0</v>
      </c>
      <c r="N339" s="52">
        <f>SUMIFS('2012Figures'!$J:$J,'2012Figures'!$C:$C,$A339,'2012Figures'!$H:$H,$B339,'2012Figures'!$I:$I,$C339,'2012Figures'!$B:$B,"BrokerToCy",'2012Figures'!$G:$G,"P1",'2012Figures'!$E:$E,$B$1)</f>
        <v>0</v>
      </c>
      <c r="O339" s="52">
        <f>SUMIFS('2012Figures'!$J:$J,'2012Figures'!$C:$C,$A339,'2012Figures'!$H:$H,$B339,'2012Figures'!$I:$I,$C339,'2012Figures'!$B:$B,"CyToBroker",'2012Figures'!$G:$G,"E1",'2012Figures'!$E:$E,$B$1)</f>
        <v>0</v>
      </c>
      <c r="P339" s="52">
        <f>SUMIFS('2012Figures'!$J:$J,'2012Figures'!$C:$C,$A339,'2012Figures'!$H:$H,$B339,'2012Figures'!$I:$I,$C339,'2012Figures'!$B:$B,"CyToBroker",'2012Figures'!$G:$G,"P1",'2012Figures'!$E:$E,$B$1)</f>
        <v>0</v>
      </c>
      <c r="Q339" s="30"/>
      <c r="R339" s="46" t="str">
        <f t="shared" si="32"/>
        <v/>
      </c>
      <c r="S339" s="46" t="str">
        <f t="shared" si="32"/>
        <v/>
      </c>
      <c r="T339" s="46" t="str">
        <f t="shared" si="32"/>
        <v/>
      </c>
      <c r="U339" s="46" t="str">
        <f t="shared" si="32"/>
        <v/>
      </c>
      <c r="V339" s="46" t="str">
        <f t="shared" si="32"/>
        <v/>
      </c>
    </row>
    <row r="340" spans="1:22" x14ac:dyDescent="0.2">
      <c r="A340" s="1">
        <v>304</v>
      </c>
      <c r="B340" s="1" t="s">
        <v>118</v>
      </c>
      <c r="C340" s="8">
        <v>2</v>
      </c>
      <c r="D340" s="29">
        <f>SUMIFS('2013Figures'!$J:$J,'2013Figures'!$C:$C,$A340,'2013Figures'!$H:$H,$B340,'2013Figures'!$I:$I,$C340,'2013Figures'!$E:$E,$B$1)</f>
        <v>0</v>
      </c>
      <c r="E340" s="9">
        <f>SUMIFS('2013Figures'!$J:$J,'2013Figures'!$C:$C,$A340,'2013Figures'!$H:$H,$B340,'2013Figures'!$I:$I,$C340,'2013Figures'!$B:$B,"BrokerToCy",'2013Figures'!$G:$G,"E1",'2013Figures'!$E:$E,$B$1)</f>
        <v>0</v>
      </c>
      <c r="F340" s="9">
        <f>SUMIFS('2013Figures'!$J:$J,'2013Figures'!$C:$C,$A340,'2013Figures'!$H:$H,$B340,'2013Figures'!$I:$I,$C340,'2013Figures'!$B:$B,"BrokerToCy",'2013Figures'!$G:$G,"P1",'2013Figures'!$E:$E,$B$1)</f>
        <v>0</v>
      </c>
      <c r="G340" s="9">
        <f>SUMIFS('2013Figures'!$J:$J,'2013Figures'!$C:$C,$A340,'2013Figures'!$H:$H,$B340,'2013Figures'!$I:$I,$C340,'2013Figures'!$B:$B,"CyToBroker",'2013Figures'!$G:$G,"E1",'2013Figures'!$E:$E,$B$1)</f>
        <v>0</v>
      </c>
      <c r="H340" s="9">
        <f>SUMIFS('2013Figures'!$J:$J,'2013Figures'!$C:$C,$A340,'2013Figures'!$H:$H,$B340,'2013Figures'!$I:$I,$C340,'2013Figures'!$B:$B,"CyToBroker",'2013Figures'!$G:$G,"P1",'2013Figures'!$E:$E,$B$1)</f>
        <v>0</v>
      </c>
      <c r="J340" s="8">
        <v>200801</v>
      </c>
      <c r="L340" s="42">
        <f>SUMIFS('2012Figures'!$J:$J,'2012Figures'!$C:$C,$A340,'2012Figures'!$H:$H,$B340,'2012Figures'!$I:$I,$C340,'2012Figures'!$E:$E,$B$1)</f>
        <v>0</v>
      </c>
      <c r="M340" s="52">
        <f>SUMIFS('2012Figures'!$J:$J,'2012Figures'!$C:$C,$A340,'2012Figures'!$H:$H,$B340,'2012Figures'!$I:$I,$C340,'2012Figures'!$B:$B,"BrokerToCy",'2012Figures'!$G:$G,"E1",'2012Figures'!$E:$E,$B$1)</f>
        <v>0</v>
      </c>
      <c r="N340" s="52">
        <f>SUMIFS('2012Figures'!$J:$J,'2012Figures'!$C:$C,$A340,'2012Figures'!$H:$H,$B340,'2012Figures'!$I:$I,$C340,'2012Figures'!$B:$B,"BrokerToCy",'2012Figures'!$G:$G,"P1",'2012Figures'!$E:$E,$B$1)</f>
        <v>0</v>
      </c>
      <c r="O340" s="52">
        <f>SUMIFS('2012Figures'!$J:$J,'2012Figures'!$C:$C,$A340,'2012Figures'!$H:$H,$B340,'2012Figures'!$I:$I,$C340,'2012Figures'!$B:$B,"CyToBroker",'2012Figures'!$G:$G,"E1",'2012Figures'!$E:$E,$B$1)</f>
        <v>0</v>
      </c>
      <c r="P340" s="52">
        <f>SUMIFS('2012Figures'!$J:$J,'2012Figures'!$C:$C,$A340,'2012Figures'!$H:$H,$B340,'2012Figures'!$I:$I,$C340,'2012Figures'!$B:$B,"CyToBroker",'2012Figures'!$G:$G,"P1",'2012Figures'!$E:$E,$B$1)</f>
        <v>0</v>
      </c>
      <c r="R340" s="46" t="str">
        <f t="shared" si="32"/>
        <v/>
      </c>
      <c r="S340" s="46" t="str">
        <f t="shared" si="32"/>
        <v/>
      </c>
      <c r="T340" s="46" t="str">
        <f t="shared" si="32"/>
        <v/>
      </c>
      <c r="U340" s="46" t="str">
        <f t="shared" si="32"/>
        <v/>
      </c>
      <c r="V340" s="46" t="str">
        <f t="shared" si="32"/>
        <v/>
      </c>
    </row>
    <row r="341" spans="1:22" x14ac:dyDescent="0.2">
      <c r="A341" s="1">
        <v>304</v>
      </c>
      <c r="B341" s="1" t="s">
        <v>118</v>
      </c>
      <c r="C341" s="8">
        <v>1</v>
      </c>
      <c r="D341" s="29">
        <f>SUMIFS('2013Figures'!$J:$J,'2013Figures'!$C:$C,$A341,'2013Figures'!$H:$H,$B341,'2013Figures'!$I:$I,$C341,'2013Figures'!$E:$E,$B$1)</f>
        <v>0</v>
      </c>
      <c r="E341" s="9">
        <f>SUMIFS('2013Figures'!$J:$J,'2013Figures'!$C:$C,$A341,'2013Figures'!$H:$H,$B341,'2013Figures'!$I:$I,$C341,'2013Figures'!$B:$B,"BrokerToCy",'2013Figures'!$G:$G,"E1",'2013Figures'!$E:$E,$B$1)</f>
        <v>0</v>
      </c>
      <c r="F341" s="9">
        <f>SUMIFS('2013Figures'!$J:$J,'2013Figures'!$C:$C,$A341,'2013Figures'!$H:$H,$B341,'2013Figures'!$I:$I,$C341,'2013Figures'!$B:$B,"BrokerToCy",'2013Figures'!$G:$G,"P1",'2013Figures'!$E:$E,$B$1)</f>
        <v>0</v>
      </c>
      <c r="G341" s="9">
        <f>SUMIFS('2013Figures'!$J:$J,'2013Figures'!$C:$C,$A341,'2013Figures'!$H:$H,$B341,'2013Figures'!$I:$I,$C341,'2013Figures'!$B:$B,"CyToBroker",'2013Figures'!$G:$G,"E1",'2013Figures'!$E:$E,$B$1)</f>
        <v>0</v>
      </c>
      <c r="H341" s="9">
        <f>SUMIFS('2013Figures'!$J:$J,'2013Figures'!$C:$C,$A341,'2013Figures'!$H:$H,$B341,'2013Figures'!$I:$I,$C341,'2013Figures'!$B:$B,"CyToBroker",'2013Figures'!$G:$G,"P1",'2013Figures'!$E:$E,$B$1)</f>
        <v>0</v>
      </c>
      <c r="J341" s="8" t="s">
        <v>131</v>
      </c>
      <c r="L341" s="42">
        <f>SUMIFS('2012Figures'!$J:$J,'2012Figures'!$C:$C,$A341,'2012Figures'!$H:$H,$B341,'2012Figures'!$I:$I,$C341,'2012Figures'!$E:$E,$B$1)</f>
        <v>0</v>
      </c>
      <c r="M341" s="52">
        <f>SUMIFS('2012Figures'!$J:$J,'2012Figures'!$C:$C,$A341,'2012Figures'!$H:$H,$B341,'2012Figures'!$I:$I,$C341,'2012Figures'!$B:$B,"BrokerToCy",'2012Figures'!$G:$G,"E1",'2012Figures'!$E:$E,$B$1)</f>
        <v>0</v>
      </c>
      <c r="N341" s="52">
        <f>SUMIFS('2012Figures'!$J:$J,'2012Figures'!$C:$C,$A341,'2012Figures'!$H:$H,$B341,'2012Figures'!$I:$I,$C341,'2012Figures'!$B:$B,"BrokerToCy",'2012Figures'!$G:$G,"P1",'2012Figures'!$E:$E,$B$1)</f>
        <v>0</v>
      </c>
      <c r="O341" s="52">
        <f>SUMIFS('2012Figures'!$J:$J,'2012Figures'!$C:$C,$A341,'2012Figures'!$H:$H,$B341,'2012Figures'!$I:$I,$C341,'2012Figures'!$B:$B,"CyToBroker",'2012Figures'!$G:$G,"E1",'2012Figures'!$E:$E,$B$1)</f>
        <v>0</v>
      </c>
      <c r="P341" s="52">
        <f>SUMIFS('2012Figures'!$J:$J,'2012Figures'!$C:$C,$A341,'2012Figures'!$H:$H,$B341,'2012Figures'!$I:$I,$C341,'2012Figures'!$B:$B,"CyToBroker",'2012Figures'!$G:$G,"P1",'2012Figures'!$E:$E,$B$1)</f>
        <v>0</v>
      </c>
      <c r="R341" s="46" t="str">
        <f t="shared" si="32"/>
        <v/>
      </c>
      <c r="S341" s="46" t="str">
        <f t="shared" si="32"/>
        <v/>
      </c>
      <c r="T341" s="46" t="str">
        <f t="shared" si="32"/>
        <v/>
      </c>
      <c r="U341" s="46" t="str">
        <f t="shared" si="32"/>
        <v/>
      </c>
      <c r="V341" s="46" t="str">
        <f t="shared" si="32"/>
        <v/>
      </c>
    </row>
    <row r="342" spans="1:22" x14ac:dyDescent="0.2">
      <c r="A342" s="1">
        <v>304</v>
      </c>
      <c r="B342" s="1" t="s">
        <v>118</v>
      </c>
      <c r="D342" s="29">
        <f>SUMIFS('2013Figures'!$J:$J,'2013Figures'!$C:$C,$A342,'2013Figures'!$I:$I,"",'2013Figures'!$E:$E,$B$1)</f>
        <v>737</v>
      </c>
      <c r="E342" s="9">
        <f>SUMIFS('2013Figures'!$J:$J,'2013Figures'!$C:$C,$A342,'2013Figures'!$I:$I,"",'2013Figures'!$B:$B,"BrokerToCy",'2013Figures'!$G:$G,"E1",'2013Figures'!$E:$E,$B$1)</f>
        <v>0</v>
      </c>
      <c r="F342" s="9">
        <f>SUMIFS('2013Figures'!$J:$J,'2013Figures'!$C:$C,$A342,'2013Figures'!$I:$I,"",'2013Figures'!$B:$B,"BrokerToCy",'2013Figures'!$G:$G,"P1",'2013Figures'!$E:$E,$B$1)</f>
        <v>0</v>
      </c>
      <c r="G342" s="9">
        <f>SUMIFS('2013Figures'!$J:$J,'2013Figures'!$C:$C,$A342,'2013Figures'!$I:$I,"",'2013Figures'!$B:$B,"CyToBroker",'2013Figures'!$G:$G,"E1",'2013Figures'!$E:$E,$B$1)</f>
        <v>737</v>
      </c>
      <c r="H342" s="9">
        <f>SUMIFS('2013Figures'!$J:$J,'2013Figures'!$C:$C,$A342,'2013Figures'!$I:$I,"",'2013Figures'!$B:$B,"CyToBroker",'2013Figures'!$G:$G,"P1",'2013Figures'!$E:$E,$B$1)</f>
        <v>0</v>
      </c>
      <c r="J342" s="8" t="s">
        <v>131</v>
      </c>
      <c r="L342" s="42">
        <f>SUMIFS('2012Figures'!$J:$J,'2012Figures'!$C:$C,$A342,'2012Figures'!$I:$I,"",'2012Figures'!$E:$E,$B$1)</f>
        <v>889</v>
      </c>
      <c r="M342" s="52">
        <f>SUMIFS('2012Figures'!$J:$J,'2012Figures'!$C:$C,$A342,'2012Figures'!$I:$I,"",'2012Figures'!$B:$B,"BrokerToCy",'2012Figures'!$G:$G,"E1",'2012Figures'!$E:$E,$B$1)</f>
        <v>0</v>
      </c>
      <c r="N342" s="52">
        <f>SUMIFS('2012Figures'!$J:$J,'2012Figures'!$C:$C,$A342,'2012Figures'!$I:$I,"",'2012Figures'!$B:$B,"BrokerToCy",'2012Figures'!$G:$G,"P1",'2012Figures'!$E:$E,$B$1)</f>
        <v>0</v>
      </c>
      <c r="O342" s="52">
        <f>SUMIFS('2012Figures'!$J:$J,'2012Figures'!$C:$C,$A342,'2012Figures'!$I:$I,"",'2012Figures'!$B:$B,"CyToBroker",'2012Figures'!$G:$G,"E1",'2012Figures'!$E:$E,$B$1)</f>
        <v>889</v>
      </c>
      <c r="P342" s="52">
        <f>SUMIFS('2012Figures'!$J:$J,'2012Figures'!$C:$C,$A342,'2012Figures'!$I:$I,"",'2012Figures'!$B:$B,"CyToBroker",'2012Figures'!$G:$G,"P1",'2012Figures'!$E:$E,$B$1)</f>
        <v>0</v>
      </c>
      <c r="R342" s="46">
        <f t="shared" si="32"/>
        <v>-0.17</v>
      </c>
      <c r="S342" s="46" t="str">
        <f t="shared" si="32"/>
        <v/>
      </c>
      <c r="T342" s="46" t="str">
        <f t="shared" si="32"/>
        <v/>
      </c>
      <c r="U342" s="46">
        <f t="shared" si="32"/>
        <v>-0.17</v>
      </c>
      <c r="V342" s="46" t="str">
        <f t="shared" si="32"/>
        <v/>
      </c>
    </row>
    <row r="343" spans="1:22" x14ac:dyDescent="0.2">
      <c r="A343" s="21"/>
      <c r="B343" s="21" t="s">
        <v>92</v>
      </c>
      <c r="C343" s="22"/>
      <c r="D343" s="23">
        <f>SUM(E343:H343)</f>
        <v>737</v>
      </c>
      <c r="E343" s="23">
        <f>SUM(E338:E342)</f>
        <v>0</v>
      </c>
      <c r="F343" s="23">
        <f>SUM(F338:F342)</f>
        <v>0</v>
      </c>
      <c r="G343" s="23">
        <f>SUM(G338:G342)</f>
        <v>737</v>
      </c>
      <c r="H343" s="23">
        <f>SUM(H338:H342)</f>
        <v>0</v>
      </c>
      <c r="I343" s="21"/>
      <c r="J343" s="22"/>
      <c r="K343" s="21"/>
      <c r="L343" s="43">
        <f>SUM(M343:P343)</f>
        <v>889</v>
      </c>
      <c r="M343" s="43">
        <f>SUM(M338:M342)</f>
        <v>0</v>
      </c>
      <c r="N343" s="43">
        <f>SUM(N338:N342)</f>
        <v>0</v>
      </c>
      <c r="O343" s="43">
        <f>SUM(O338:O342)</f>
        <v>889</v>
      </c>
      <c r="P343" s="43">
        <f>SUM(P338:P342)</f>
        <v>0</v>
      </c>
      <c r="Q343" s="21"/>
      <c r="R343" s="21"/>
      <c r="S343" s="21"/>
      <c r="T343" s="21"/>
      <c r="U343" s="21"/>
      <c r="V343" s="21"/>
    </row>
    <row r="344" spans="1:22" x14ac:dyDescent="0.2">
      <c r="A344" s="28">
        <v>305</v>
      </c>
      <c r="B344" s="28" t="s">
        <v>119</v>
      </c>
      <c r="C344" s="17" t="s">
        <v>88</v>
      </c>
      <c r="D344" s="18">
        <f>SUMIFS('2013Figures'!$J:$J,'2013Figures'!$C:$C,$A344,'2013Figures'!$E:$E,$B$1)</f>
        <v>0</v>
      </c>
      <c r="E344" s="18">
        <f>SUMIFS('2013Figures'!$J:$J,'2013Figures'!$C:$C,$A344,'2013Figures'!$B:$B,"BrokerToCy",'2013Figures'!$G:$G,"E1",'2013Figures'!$E:$E,$B$1)</f>
        <v>0</v>
      </c>
      <c r="F344" s="18">
        <f>SUMIFS('2013Figures'!$J:$J,'2013Figures'!$C:$C,$A344,'2013Figures'!$B:$B,"BrokerToCy",'2013Figures'!$G:$G,"P1",'2013Figures'!$E:$E,$B$1)</f>
        <v>0</v>
      </c>
      <c r="G344" s="18">
        <f>SUMIFS('2013Figures'!$J:$J,'2013Figures'!$C:$C,$A344,'2013Figures'!$B:$B,"CyToBroker",'2013Figures'!$G:$G,"E1",'2013Figures'!$E:$E,$B$1)</f>
        <v>0</v>
      </c>
      <c r="H344" s="18">
        <f>SUMIFS('2013Figures'!$J:$J,'2013Figures'!$C:$C,$A344,'2013Figures'!$B:$B,"CyToBroker",'2013Figures'!$G:$G,"P1",'2013Figures'!$E:$E,$B$1)</f>
        <v>0</v>
      </c>
      <c r="I344" s="28"/>
      <c r="J344" s="17"/>
      <c r="K344" s="28"/>
      <c r="L344" s="50">
        <f>SUMIFS('2012Figures'!$J:$J,'2012Figures'!$C:$C,$A344,'2012Figures'!$E:$E,$B$1)</f>
        <v>0</v>
      </c>
      <c r="M344" s="50">
        <f>SUMIFS('2012Figures'!$J:$J,'2012Figures'!$C:$C,$A344,'2012Figures'!$B:$B,"BrokerToCy",'2012Figures'!$G:$G,"E1",'2012Figures'!$E:$E,$B$1)</f>
        <v>0</v>
      </c>
      <c r="N344" s="50">
        <f>SUMIFS('2012Figures'!$J:$J,'2012Figures'!$C:$C,$A344,'2012Figures'!$B:$B,"BrokerToCy",'2012Figures'!$G:$G,"P1",'2012Figures'!$E:$E,$B$1)</f>
        <v>0</v>
      </c>
      <c r="O344" s="50">
        <f>SUMIFS('2012Figures'!$J:$J,'2012Figures'!$C:$C,$A344,'2012Figures'!$B:$B,"CyToBroker",'2012Figures'!$G:$G,"E1",'2012Figures'!$E:$E,$B$1)</f>
        <v>0</v>
      </c>
      <c r="P344" s="50">
        <f>SUMIFS('2012Figures'!$J:$J,'2012Figures'!$C:$C,$A344,'2012Figures'!$B:$B,"CyToBroker",'2012Figures'!$G:$G,"P1",'2012Figures'!$E:$E,$B$1)</f>
        <v>0</v>
      </c>
      <c r="Q344" s="28"/>
      <c r="R344" s="46" t="str">
        <f t="shared" ref="R344:V408" si="33">IF(L344=0,"",ROUND(D344/L344-1,2))</f>
        <v/>
      </c>
      <c r="S344" s="46" t="str">
        <f t="shared" si="33"/>
        <v/>
      </c>
      <c r="T344" s="46" t="str">
        <f t="shared" si="33"/>
        <v/>
      </c>
      <c r="U344" s="46" t="str">
        <f t="shared" si="33"/>
        <v/>
      </c>
      <c r="V344" s="46" t="str">
        <f t="shared" si="33"/>
        <v/>
      </c>
    </row>
    <row r="345" spans="1:22" x14ac:dyDescent="0.2">
      <c r="A345" s="1">
        <v>305</v>
      </c>
      <c r="B345" s="1" t="s">
        <v>119</v>
      </c>
      <c r="C345" s="8">
        <v>1</v>
      </c>
      <c r="D345" s="29">
        <f>SUMIFS('2013Figures'!$J:$J,'2013Figures'!$C:$C,$A345,'2013Figures'!$H:$H,$B345,'2013Figures'!$I:$I,$C345,'2013Figures'!$E:$E,$B$1)</f>
        <v>0</v>
      </c>
      <c r="E345" s="9">
        <f>SUMIFS('2013Figures'!$J:$J,'2013Figures'!$C:$C,$A345,'2013Figures'!$H:$H,$B345,'2013Figures'!$I:$I,$C345,'2013Figures'!$B:$B,"BrokerToCy",'2013Figures'!$G:$G,"E1",'2013Figures'!$E:$E,$B$1)</f>
        <v>0</v>
      </c>
      <c r="F345" s="9">
        <f>SUMIFS('2013Figures'!$J:$J,'2013Figures'!$C:$C,$A345,'2013Figures'!$H:$H,$B345,'2013Figures'!$I:$I,$C345,'2013Figures'!$B:$B,"BrokerToCy",'2013Figures'!$G:$G,"P1",'2013Figures'!$E:$E,$B$1)</f>
        <v>0</v>
      </c>
      <c r="G345" s="9">
        <f>SUMIFS('2013Figures'!$J:$J,'2013Figures'!$C:$C,$A345,'2013Figures'!$H:$H,$B345,'2013Figures'!$I:$I,$C345,'2013Figures'!$B:$B,"CyToBroker",'2013Figures'!$G:$G,"E1",'2013Figures'!$E:$E,$B$1)</f>
        <v>0</v>
      </c>
      <c r="H345" s="9">
        <f>SUMIFS('2013Figures'!$J:$J,'2013Figures'!$C:$C,$A345,'2013Figures'!$H:$H,$B345,'2013Figures'!$I:$I,$C345,'2013Figures'!$B:$B,"CyToBroker",'2013Figures'!$G:$G,"P1",'2013Figures'!$E:$E,$B$1)</f>
        <v>0</v>
      </c>
      <c r="J345" s="8" t="s">
        <v>131</v>
      </c>
      <c r="L345" s="42">
        <f>SUMIFS('2012Figures'!$J:$J,'2012Figures'!$C:$C,$A345,'2012Figures'!$H:$H,$B345,'2012Figures'!$I:$I,$C345,'2012Figures'!$E:$E,$B$1)</f>
        <v>0</v>
      </c>
      <c r="M345" s="52">
        <f>SUMIFS('2012Figures'!$J:$J,'2012Figures'!$C:$C,$A345,'2012Figures'!$H:$H,$B345,'2012Figures'!$I:$I,$C345,'2012Figures'!$B:$B,"BrokerToCy",'2012Figures'!$G:$G,"E1",'2012Figures'!$E:$E,$B$1)</f>
        <v>0</v>
      </c>
      <c r="N345" s="52">
        <f>SUMIFS('2012Figures'!$J:$J,'2012Figures'!$C:$C,$A345,'2012Figures'!$H:$H,$B345,'2012Figures'!$I:$I,$C345,'2012Figures'!$B:$B,"BrokerToCy",'2012Figures'!$G:$G,"P1",'2012Figures'!$E:$E,$B$1)</f>
        <v>0</v>
      </c>
      <c r="O345" s="52">
        <f>SUMIFS('2012Figures'!$J:$J,'2012Figures'!$C:$C,$A345,'2012Figures'!$H:$H,$B345,'2012Figures'!$I:$I,$C345,'2012Figures'!$B:$B,"CyToBroker",'2012Figures'!$G:$G,"E1",'2012Figures'!$E:$E,$B$1)</f>
        <v>0</v>
      </c>
      <c r="P345" s="52">
        <f>SUMIFS('2012Figures'!$J:$J,'2012Figures'!$C:$C,$A345,'2012Figures'!$H:$H,$B345,'2012Figures'!$I:$I,$C345,'2012Figures'!$B:$B,"CyToBroker",'2012Figures'!$G:$G,"P1",'2012Figures'!$E:$E,$B$1)</f>
        <v>0</v>
      </c>
      <c r="R345" s="46" t="str">
        <f t="shared" si="33"/>
        <v/>
      </c>
      <c r="S345" s="46" t="str">
        <f t="shared" si="33"/>
        <v/>
      </c>
      <c r="T345" s="46" t="str">
        <f t="shared" si="33"/>
        <v/>
      </c>
      <c r="U345" s="46" t="str">
        <f t="shared" si="33"/>
        <v/>
      </c>
      <c r="V345" s="46" t="str">
        <f t="shared" si="33"/>
        <v/>
      </c>
    </row>
    <row r="346" spans="1:22" x14ac:dyDescent="0.2">
      <c r="A346" s="1">
        <v>305</v>
      </c>
      <c r="B346" s="1" t="s">
        <v>119</v>
      </c>
      <c r="D346" s="29">
        <f>SUMIFS('2013Figures'!$J:$J,'2013Figures'!$C:$C,$A346,'2013Figures'!$I:$I,"",'2013Figures'!$E:$E,$B$1)</f>
        <v>0</v>
      </c>
      <c r="E346" s="9">
        <f>SUMIFS('2013Figures'!$J:$J,'2013Figures'!$C:$C,$A346,'2013Figures'!$I:$I,"",'2013Figures'!$B:$B,"BrokerToCy",'2013Figures'!$G:$G,"E1",'2013Figures'!$E:$E,$B$1)</f>
        <v>0</v>
      </c>
      <c r="F346" s="9">
        <f>SUMIFS('2013Figures'!$J:$J,'2013Figures'!$C:$C,$A346,'2013Figures'!$I:$I,"",'2013Figures'!$B:$B,"BrokerToCy",'2013Figures'!$G:$G,"P1",'2013Figures'!$E:$E,$B$1)</f>
        <v>0</v>
      </c>
      <c r="G346" s="9">
        <f>SUMIFS('2013Figures'!$J:$J,'2013Figures'!$C:$C,$A346,'2013Figures'!$I:$I,"",'2013Figures'!$B:$B,"CyToBroker",'2013Figures'!$G:$G,"E1",'2013Figures'!$E:$E,$B$1)</f>
        <v>0</v>
      </c>
      <c r="H346" s="9">
        <f>SUMIFS('2013Figures'!$J:$J,'2013Figures'!$C:$C,$A346,'2013Figures'!$I:$I,"",'2013Figures'!$B:$B,"CyToBroker",'2013Figures'!$G:$G,"P1",'2013Figures'!$E:$E,$B$1)</f>
        <v>0</v>
      </c>
      <c r="J346" s="8" t="s">
        <v>131</v>
      </c>
      <c r="L346" s="42">
        <f>SUMIFS('2012Figures'!$J:$J,'2012Figures'!$C:$C,$A346,'2012Figures'!$I:$I,"",'2012Figures'!$E:$E,$B$1)</f>
        <v>0</v>
      </c>
      <c r="M346" s="52">
        <f>SUMIFS('2012Figures'!$J:$J,'2012Figures'!$C:$C,$A346,'2012Figures'!$I:$I,"",'2012Figures'!$B:$B,"BrokerToCy",'2012Figures'!$G:$G,"E1",'2012Figures'!$E:$E,$B$1)</f>
        <v>0</v>
      </c>
      <c r="N346" s="52">
        <f>SUMIFS('2012Figures'!$J:$J,'2012Figures'!$C:$C,$A346,'2012Figures'!$I:$I,"",'2012Figures'!$B:$B,"BrokerToCy",'2012Figures'!$G:$G,"P1",'2012Figures'!$E:$E,$B$1)</f>
        <v>0</v>
      </c>
      <c r="O346" s="52">
        <f>SUMIFS('2012Figures'!$J:$J,'2012Figures'!$C:$C,$A346,'2012Figures'!$I:$I,"",'2012Figures'!$B:$B,"CyToBroker",'2012Figures'!$G:$G,"E1",'2012Figures'!$E:$E,$B$1)</f>
        <v>0</v>
      </c>
      <c r="P346" s="52">
        <f>SUMIFS('2012Figures'!$J:$J,'2012Figures'!$C:$C,$A346,'2012Figures'!$I:$I,"",'2012Figures'!$B:$B,"CyToBroker",'2012Figures'!$G:$G,"P1",'2012Figures'!$E:$E,$B$1)</f>
        <v>0</v>
      </c>
      <c r="R346" s="46" t="str">
        <f t="shared" si="33"/>
        <v/>
      </c>
      <c r="S346" s="46" t="str">
        <f t="shared" si="33"/>
        <v/>
      </c>
      <c r="T346" s="46" t="str">
        <f t="shared" si="33"/>
        <v/>
      </c>
      <c r="U346" s="46" t="str">
        <f t="shared" si="33"/>
        <v/>
      </c>
      <c r="V346" s="46" t="str">
        <f t="shared" si="33"/>
        <v/>
      </c>
    </row>
    <row r="347" spans="1:22" x14ac:dyDescent="0.2">
      <c r="A347" s="21"/>
      <c r="B347" s="21" t="s">
        <v>92</v>
      </c>
      <c r="C347" s="22"/>
      <c r="D347" s="23">
        <f>SUM(E347:H347)</f>
        <v>0</v>
      </c>
      <c r="E347" s="23">
        <f>SUM(E345:E346)</f>
        <v>0</v>
      </c>
      <c r="F347" s="23">
        <f>SUM(F345:F346)</f>
        <v>0</v>
      </c>
      <c r="G347" s="23">
        <f>SUM(G345:G346)</f>
        <v>0</v>
      </c>
      <c r="H347" s="23">
        <f>SUM(H345:H346)</f>
        <v>0</v>
      </c>
      <c r="I347" s="21"/>
      <c r="J347" s="22"/>
      <c r="K347" s="21"/>
      <c r="L347" s="43">
        <f>SUM(M347:P347)</f>
        <v>0</v>
      </c>
      <c r="M347" s="43">
        <f>SUM(M345:M346)</f>
        <v>0</v>
      </c>
      <c r="N347" s="43">
        <f>SUM(N345:N346)</f>
        <v>0</v>
      </c>
      <c r="O347" s="43">
        <f>SUM(O345:O346)</f>
        <v>0</v>
      </c>
      <c r="P347" s="43">
        <f>SUM(P345:P346)</f>
        <v>0</v>
      </c>
      <c r="Q347" s="21"/>
      <c r="R347" s="21"/>
      <c r="S347" s="21"/>
      <c r="T347" s="21"/>
      <c r="U347" s="21"/>
      <c r="V347" s="21"/>
    </row>
    <row r="348" spans="1:22" x14ac:dyDescent="0.2">
      <c r="A348" s="28">
        <v>306</v>
      </c>
      <c r="B348" s="28" t="s">
        <v>120</v>
      </c>
      <c r="C348" s="17" t="s">
        <v>88</v>
      </c>
      <c r="D348" s="18">
        <f>SUMIFS('2013Figures'!$J:$J,'2013Figures'!$C:$C,$A348,'2013Figures'!$E:$E,$B$1)</f>
        <v>0</v>
      </c>
      <c r="E348" s="18">
        <f>SUMIFS('2013Figures'!$J:$J,'2013Figures'!$C:$C,$A348,'2013Figures'!$B:$B,"BrokerToCy",'2013Figures'!$G:$G,"E1",'2013Figures'!$E:$E,$B$1)</f>
        <v>0</v>
      </c>
      <c r="F348" s="18">
        <f>SUMIFS('2013Figures'!$J:$J,'2013Figures'!$C:$C,$A348,'2013Figures'!$B:$B,"BrokerToCy",'2013Figures'!$G:$G,"P1",'2013Figures'!$E:$E,$B$1)</f>
        <v>0</v>
      </c>
      <c r="G348" s="18">
        <f>SUMIFS('2013Figures'!$J:$J,'2013Figures'!$C:$C,$A348,'2013Figures'!$B:$B,"CyToBroker",'2013Figures'!$G:$G,"E1",'2013Figures'!$E:$E,$B$1)</f>
        <v>0</v>
      </c>
      <c r="H348" s="18">
        <f>SUMIFS('2013Figures'!$J:$J,'2013Figures'!$C:$C,$A348,'2013Figures'!$B:$B,"CyToBroker",'2013Figures'!$G:$G,"P1",'2013Figures'!$E:$E,$B$1)</f>
        <v>0</v>
      </c>
      <c r="I348" s="28"/>
      <c r="J348" s="17"/>
      <c r="K348" s="28"/>
      <c r="L348" s="50">
        <f>SUMIFS('2012Figures'!$J:$J,'2012Figures'!$C:$C,$A348,'2012Figures'!$E:$E,$B$1)</f>
        <v>0</v>
      </c>
      <c r="M348" s="50">
        <f>SUMIFS('2012Figures'!$J:$J,'2012Figures'!$C:$C,$A348,'2012Figures'!$B:$B,"BrokerToCy",'2012Figures'!$G:$G,"E1",'2012Figures'!$E:$E,$B$1)</f>
        <v>0</v>
      </c>
      <c r="N348" s="50">
        <f>SUMIFS('2012Figures'!$J:$J,'2012Figures'!$C:$C,$A348,'2012Figures'!$B:$B,"BrokerToCy",'2012Figures'!$G:$G,"P1",'2012Figures'!$E:$E,$B$1)</f>
        <v>0</v>
      </c>
      <c r="O348" s="50">
        <f>SUMIFS('2012Figures'!$J:$J,'2012Figures'!$C:$C,$A348,'2012Figures'!$B:$B,"CyToBroker",'2012Figures'!$G:$G,"E1",'2012Figures'!$E:$E,$B$1)</f>
        <v>0</v>
      </c>
      <c r="P348" s="50">
        <f>SUMIFS('2012Figures'!$J:$J,'2012Figures'!$C:$C,$A348,'2012Figures'!$B:$B,"CyToBroker",'2012Figures'!$G:$G,"P1",'2012Figures'!$E:$E,$B$1)</f>
        <v>0</v>
      </c>
      <c r="Q348" s="28"/>
      <c r="R348" s="46" t="str">
        <f t="shared" ref="R348:V412" si="34">IF(L348=0,"",ROUND(D348/L348-1,2))</f>
        <v/>
      </c>
      <c r="S348" s="46" t="str">
        <f t="shared" si="34"/>
        <v/>
      </c>
      <c r="T348" s="46" t="str">
        <f t="shared" si="34"/>
        <v/>
      </c>
      <c r="U348" s="46" t="str">
        <f t="shared" si="34"/>
        <v/>
      </c>
      <c r="V348" s="46" t="str">
        <f t="shared" si="34"/>
        <v/>
      </c>
    </row>
    <row r="349" spans="1:22" x14ac:dyDescent="0.2">
      <c r="A349" s="1">
        <v>306</v>
      </c>
      <c r="B349" s="1" t="s">
        <v>120</v>
      </c>
      <c r="C349" s="8">
        <v>3</v>
      </c>
      <c r="D349" s="29">
        <f>SUMIFS('2013Figures'!$J:$J,'2013Figures'!$C:$C,$A349,'2013Figures'!$H:$H,$B349,'2013Figures'!$I:$I,$C349,'2013Figures'!$E:$E,$B$1)</f>
        <v>0</v>
      </c>
      <c r="E349" s="9">
        <f>SUMIFS('2013Figures'!$J:$J,'2013Figures'!$C:$C,$A349,'2013Figures'!$H:$H,$B349,'2013Figures'!$I:$I,$C349,'2013Figures'!$B:$B,"BrokerToCy",'2013Figures'!$G:$G,"E1",'2013Figures'!$E:$E,$B$1)</f>
        <v>0</v>
      </c>
      <c r="F349" s="9">
        <f>SUMIFS('2013Figures'!$J:$J,'2013Figures'!$C:$C,$A349,'2013Figures'!$H:$H,$B349,'2013Figures'!$I:$I,$C349,'2013Figures'!$B:$B,"BrokerToCy",'2013Figures'!$G:$G,"P1",'2013Figures'!$E:$E,$B$1)</f>
        <v>0</v>
      </c>
      <c r="G349" s="9">
        <f>SUMIFS('2013Figures'!$J:$J,'2013Figures'!$C:$C,$A349,'2013Figures'!$H:$H,$B349,'2013Figures'!$I:$I,$C349,'2013Figures'!$B:$B,"CyToBroker",'2013Figures'!$G:$G,"E1",'2013Figures'!$E:$E,$B$1)</f>
        <v>0</v>
      </c>
      <c r="H349" s="9">
        <f>SUMIFS('2013Figures'!$J:$J,'2013Figures'!$C:$C,$A349,'2013Figures'!$H:$H,$B349,'2013Figures'!$I:$I,$C349,'2013Figures'!$B:$B,"CyToBroker",'2013Figures'!$G:$G,"P1",'2013Figures'!$E:$E,$B$1)</f>
        <v>0</v>
      </c>
      <c r="I349" s="33"/>
      <c r="J349" s="34">
        <v>201401</v>
      </c>
      <c r="K349" s="33"/>
      <c r="L349" s="42">
        <f>SUMIFS('2012Figures'!$J:$J,'2012Figures'!$C:$C,$A349,'2012Figures'!$H:$H,$B349,'2012Figures'!$I:$I,$C349,'2012Figures'!$E:$E,$B$1)</f>
        <v>0</v>
      </c>
      <c r="M349" s="52">
        <f>SUMIFS('2012Figures'!$J:$J,'2012Figures'!$C:$C,$A349,'2012Figures'!$H:$H,$B349,'2012Figures'!$I:$I,$C349,'2012Figures'!$B:$B,"BrokerToCy",'2012Figures'!$G:$G,"E1",'2012Figures'!$E:$E,$B$1)</f>
        <v>0</v>
      </c>
      <c r="N349" s="52">
        <f>SUMIFS('2012Figures'!$J:$J,'2012Figures'!$C:$C,$A349,'2012Figures'!$H:$H,$B349,'2012Figures'!$I:$I,$C349,'2012Figures'!$B:$B,"BrokerToCy",'2012Figures'!$G:$G,"P1",'2012Figures'!$E:$E,$B$1)</f>
        <v>0</v>
      </c>
      <c r="O349" s="52">
        <f>SUMIFS('2012Figures'!$J:$J,'2012Figures'!$C:$C,$A349,'2012Figures'!$H:$H,$B349,'2012Figures'!$I:$I,$C349,'2012Figures'!$B:$B,"CyToBroker",'2012Figures'!$G:$G,"E1",'2012Figures'!$E:$E,$B$1)</f>
        <v>0</v>
      </c>
      <c r="P349" s="52">
        <f>SUMIFS('2012Figures'!$J:$J,'2012Figures'!$C:$C,$A349,'2012Figures'!$H:$H,$B349,'2012Figures'!$I:$I,$C349,'2012Figures'!$B:$B,"CyToBroker",'2012Figures'!$G:$G,"P1",'2012Figures'!$E:$E,$B$1)</f>
        <v>0</v>
      </c>
      <c r="Q349" s="33"/>
      <c r="R349" s="46" t="str">
        <f t="shared" si="34"/>
        <v/>
      </c>
      <c r="S349" s="46" t="str">
        <f t="shared" si="34"/>
        <v/>
      </c>
      <c r="T349" s="46" t="str">
        <f t="shared" si="34"/>
        <v/>
      </c>
      <c r="U349" s="46" t="str">
        <f t="shared" si="34"/>
        <v/>
      </c>
      <c r="V349" s="46" t="str">
        <f t="shared" si="34"/>
        <v/>
      </c>
    </row>
    <row r="350" spans="1:22" x14ac:dyDescent="0.2">
      <c r="A350" s="1">
        <v>306</v>
      </c>
      <c r="B350" s="1" t="s">
        <v>120</v>
      </c>
      <c r="C350" s="8">
        <v>2</v>
      </c>
      <c r="D350" s="29">
        <f>SUMIFS('2013Figures'!$J:$J,'2013Figures'!$C:$C,$A350,'2013Figures'!$H:$H,$B350,'2013Figures'!$I:$I,$C350,'2013Figures'!$E:$E,$B$1)</f>
        <v>0</v>
      </c>
      <c r="E350" s="9">
        <f>SUMIFS('2013Figures'!$J:$J,'2013Figures'!$C:$C,$A350,'2013Figures'!$H:$H,$B350,'2013Figures'!$I:$I,$C350,'2013Figures'!$B:$B,"BrokerToCy",'2013Figures'!$G:$G,"E1",'2013Figures'!$E:$E,$B$1)</f>
        <v>0</v>
      </c>
      <c r="F350" s="9">
        <f>SUMIFS('2013Figures'!$J:$J,'2013Figures'!$C:$C,$A350,'2013Figures'!$H:$H,$B350,'2013Figures'!$I:$I,$C350,'2013Figures'!$B:$B,"BrokerToCy",'2013Figures'!$G:$G,"P1",'2013Figures'!$E:$E,$B$1)</f>
        <v>0</v>
      </c>
      <c r="G350" s="9">
        <f>SUMIFS('2013Figures'!$J:$J,'2013Figures'!$C:$C,$A350,'2013Figures'!$H:$H,$B350,'2013Figures'!$I:$I,$C350,'2013Figures'!$B:$B,"CyToBroker",'2013Figures'!$G:$G,"E1",'2013Figures'!$E:$E,$B$1)</f>
        <v>0</v>
      </c>
      <c r="H350" s="9">
        <f>SUMIFS('2013Figures'!$J:$J,'2013Figures'!$C:$C,$A350,'2013Figures'!$H:$H,$B350,'2013Figures'!$I:$I,$C350,'2013Figures'!$B:$B,"CyToBroker",'2013Figures'!$G:$G,"P1",'2013Figures'!$E:$E,$B$1)</f>
        <v>0</v>
      </c>
      <c r="I350" s="30"/>
      <c r="J350" s="31">
        <v>201301</v>
      </c>
      <c r="K350" s="30"/>
      <c r="L350" s="42">
        <f>SUMIFS('2012Figures'!$J:$J,'2012Figures'!$C:$C,$A350,'2012Figures'!$H:$H,$B350,'2012Figures'!$I:$I,$C350,'2012Figures'!$E:$E,$B$1)</f>
        <v>0</v>
      </c>
      <c r="M350" s="52">
        <f>SUMIFS('2012Figures'!$J:$J,'2012Figures'!$C:$C,$A350,'2012Figures'!$H:$H,$B350,'2012Figures'!$I:$I,$C350,'2012Figures'!$B:$B,"BrokerToCy",'2012Figures'!$G:$G,"E1",'2012Figures'!$E:$E,$B$1)</f>
        <v>0</v>
      </c>
      <c r="N350" s="52">
        <f>SUMIFS('2012Figures'!$J:$J,'2012Figures'!$C:$C,$A350,'2012Figures'!$H:$H,$B350,'2012Figures'!$I:$I,$C350,'2012Figures'!$B:$B,"BrokerToCy",'2012Figures'!$G:$G,"P1",'2012Figures'!$E:$E,$B$1)</f>
        <v>0</v>
      </c>
      <c r="O350" s="52">
        <f>SUMIFS('2012Figures'!$J:$J,'2012Figures'!$C:$C,$A350,'2012Figures'!$H:$H,$B350,'2012Figures'!$I:$I,$C350,'2012Figures'!$B:$B,"CyToBroker",'2012Figures'!$G:$G,"E1",'2012Figures'!$E:$E,$B$1)</f>
        <v>0</v>
      </c>
      <c r="P350" s="52">
        <f>SUMIFS('2012Figures'!$J:$J,'2012Figures'!$C:$C,$A350,'2012Figures'!$H:$H,$B350,'2012Figures'!$I:$I,$C350,'2012Figures'!$B:$B,"CyToBroker",'2012Figures'!$G:$G,"P1",'2012Figures'!$E:$E,$B$1)</f>
        <v>0</v>
      </c>
      <c r="Q350" s="30"/>
      <c r="R350" s="46" t="str">
        <f t="shared" si="34"/>
        <v/>
      </c>
      <c r="S350" s="46" t="str">
        <f t="shared" si="34"/>
        <v/>
      </c>
      <c r="T350" s="46" t="str">
        <f t="shared" si="34"/>
        <v/>
      </c>
      <c r="U350" s="46" t="str">
        <f t="shared" si="34"/>
        <v/>
      </c>
      <c r="V350" s="46" t="str">
        <f t="shared" si="34"/>
        <v/>
      </c>
    </row>
    <row r="351" spans="1:22" x14ac:dyDescent="0.2">
      <c r="A351" s="1">
        <v>306</v>
      </c>
      <c r="B351" s="1" t="s">
        <v>120</v>
      </c>
      <c r="C351" s="8">
        <v>1</v>
      </c>
      <c r="D351" s="29">
        <f>SUMIFS('2013Figures'!$J:$J,'2013Figures'!$C:$C,$A351,'2013Figures'!$H:$H,$B351,'2013Figures'!$I:$I,$C351,'2013Figures'!$E:$E,$B$1)</f>
        <v>0</v>
      </c>
      <c r="E351" s="9">
        <f>SUMIFS('2013Figures'!$J:$J,'2013Figures'!$C:$C,$A351,'2013Figures'!$H:$H,$B351,'2013Figures'!$I:$I,$C351,'2013Figures'!$B:$B,"BrokerToCy",'2013Figures'!$G:$G,"E1",'2013Figures'!$E:$E,$B$1)</f>
        <v>0</v>
      </c>
      <c r="F351" s="9">
        <f>SUMIFS('2013Figures'!$J:$J,'2013Figures'!$C:$C,$A351,'2013Figures'!$H:$H,$B351,'2013Figures'!$I:$I,$C351,'2013Figures'!$B:$B,"BrokerToCy",'2013Figures'!$G:$G,"P1",'2013Figures'!$E:$E,$B$1)</f>
        <v>0</v>
      </c>
      <c r="G351" s="9">
        <f>SUMIFS('2013Figures'!$J:$J,'2013Figures'!$C:$C,$A351,'2013Figures'!$H:$H,$B351,'2013Figures'!$I:$I,$C351,'2013Figures'!$B:$B,"CyToBroker",'2013Figures'!$G:$G,"E1",'2013Figures'!$E:$E,$B$1)</f>
        <v>0</v>
      </c>
      <c r="H351" s="9">
        <f>SUMIFS('2013Figures'!$J:$J,'2013Figures'!$C:$C,$A351,'2013Figures'!$H:$H,$B351,'2013Figures'!$I:$I,$C351,'2013Figures'!$B:$B,"CyToBroker",'2013Figures'!$G:$G,"P1",'2013Figures'!$E:$E,$B$1)</f>
        <v>0</v>
      </c>
      <c r="J351" s="8">
        <v>200801</v>
      </c>
      <c r="L351" s="42">
        <f>SUMIFS('2012Figures'!$J:$J,'2012Figures'!$C:$C,$A351,'2012Figures'!$H:$H,$B351,'2012Figures'!$I:$I,$C351,'2012Figures'!$E:$E,$B$1)</f>
        <v>0</v>
      </c>
      <c r="M351" s="52">
        <f>SUMIFS('2012Figures'!$J:$J,'2012Figures'!$C:$C,$A351,'2012Figures'!$H:$H,$B351,'2012Figures'!$I:$I,$C351,'2012Figures'!$B:$B,"BrokerToCy",'2012Figures'!$G:$G,"E1",'2012Figures'!$E:$E,$B$1)</f>
        <v>0</v>
      </c>
      <c r="N351" s="52">
        <f>SUMIFS('2012Figures'!$J:$J,'2012Figures'!$C:$C,$A351,'2012Figures'!$H:$H,$B351,'2012Figures'!$I:$I,$C351,'2012Figures'!$B:$B,"BrokerToCy",'2012Figures'!$G:$G,"P1",'2012Figures'!$E:$E,$B$1)</f>
        <v>0</v>
      </c>
      <c r="O351" s="52">
        <f>SUMIFS('2012Figures'!$J:$J,'2012Figures'!$C:$C,$A351,'2012Figures'!$H:$H,$B351,'2012Figures'!$I:$I,$C351,'2012Figures'!$B:$B,"CyToBroker",'2012Figures'!$G:$G,"E1",'2012Figures'!$E:$E,$B$1)</f>
        <v>0</v>
      </c>
      <c r="P351" s="52">
        <f>SUMIFS('2012Figures'!$J:$J,'2012Figures'!$C:$C,$A351,'2012Figures'!$H:$H,$B351,'2012Figures'!$I:$I,$C351,'2012Figures'!$B:$B,"CyToBroker",'2012Figures'!$G:$G,"P1",'2012Figures'!$E:$E,$B$1)</f>
        <v>0</v>
      </c>
      <c r="R351" s="46" t="str">
        <f t="shared" si="34"/>
        <v/>
      </c>
      <c r="S351" s="46" t="str">
        <f t="shared" si="34"/>
        <v/>
      </c>
      <c r="T351" s="46" t="str">
        <f t="shared" si="34"/>
        <v/>
      </c>
      <c r="U351" s="46" t="str">
        <f t="shared" si="34"/>
        <v/>
      </c>
      <c r="V351" s="46" t="str">
        <f t="shared" si="34"/>
        <v/>
      </c>
    </row>
    <row r="352" spans="1:22" x14ac:dyDescent="0.2">
      <c r="A352" s="1">
        <v>306</v>
      </c>
      <c r="B352" s="1" t="s">
        <v>120</v>
      </c>
      <c r="D352" s="29">
        <f>SUMIFS('2013Figures'!$J:$J,'2013Figures'!$C:$C,$A352,'2013Figures'!$I:$I,"",'2013Figures'!$E:$E,$B$1)</f>
        <v>0</v>
      </c>
      <c r="E352" s="9">
        <f>SUMIFS('2013Figures'!$J:$J,'2013Figures'!$C:$C,$A352,'2013Figures'!$I:$I,"",'2013Figures'!$B:$B,"BrokerToCy",'2013Figures'!$G:$G,"E1",'2013Figures'!$E:$E,$B$1)</f>
        <v>0</v>
      </c>
      <c r="F352" s="9">
        <f>SUMIFS('2013Figures'!$J:$J,'2013Figures'!$C:$C,$A352,'2013Figures'!$I:$I,"",'2013Figures'!$B:$B,"BrokerToCy",'2013Figures'!$G:$G,"P1",'2013Figures'!$E:$E,$B$1)</f>
        <v>0</v>
      </c>
      <c r="G352" s="9">
        <f>SUMIFS('2013Figures'!$J:$J,'2013Figures'!$C:$C,$A352,'2013Figures'!$I:$I,"",'2013Figures'!$B:$B,"CyToBroker",'2013Figures'!$G:$G,"E1",'2013Figures'!$E:$E,$B$1)</f>
        <v>0</v>
      </c>
      <c r="H352" s="9">
        <f>SUMIFS('2013Figures'!$J:$J,'2013Figures'!$C:$C,$A352,'2013Figures'!$I:$I,"",'2013Figures'!$B:$B,"CyToBroker",'2013Figures'!$G:$G,"P1",'2013Figures'!$E:$E,$B$1)</f>
        <v>0</v>
      </c>
      <c r="J352" s="8" t="s">
        <v>131</v>
      </c>
      <c r="L352" s="42">
        <f>SUMIFS('2012Figures'!$J:$J,'2012Figures'!$C:$C,$A352,'2012Figures'!$I:$I,"",'2012Figures'!$E:$E,$B$1)</f>
        <v>0</v>
      </c>
      <c r="M352" s="52">
        <f>SUMIFS('2012Figures'!$J:$J,'2012Figures'!$C:$C,$A352,'2012Figures'!$I:$I,"",'2012Figures'!$B:$B,"BrokerToCy",'2012Figures'!$G:$G,"E1",'2012Figures'!$E:$E,$B$1)</f>
        <v>0</v>
      </c>
      <c r="N352" s="52">
        <f>SUMIFS('2012Figures'!$J:$J,'2012Figures'!$C:$C,$A352,'2012Figures'!$I:$I,"",'2012Figures'!$B:$B,"BrokerToCy",'2012Figures'!$G:$G,"P1",'2012Figures'!$E:$E,$B$1)</f>
        <v>0</v>
      </c>
      <c r="O352" s="52">
        <f>SUMIFS('2012Figures'!$J:$J,'2012Figures'!$C:$C,$A352,'2012Figures'!$I:$I,"",'2012Figures'!$B:$B,"CyToBroker",'2012Figures'!$G:$G,"E1",'2012Figures'!$E:$E,$B$1)</f>
        <v>0</v>
      </c>
      <c r="P352" s="52">
        <f>SUMIFS('2012Figures'!$J:$J,'2012Figures'!$C:$C,$A352,'2012Figures'!$I:$I,"",'2012Figures'!$B:$B,"CyToBroker",'2012Figures'!$G:$G,"P1",'2012Figures'!$E:$E,$B$1)</f>
        <v>0</v>
      </c>
      <c r="R352" s="46" t="str">
        <f t="shared" si="34"/>
        <v/>
      </c>
      <c r="S352" s="46" t="str">
        <f t="shared" si="34"/>
        <v/>
      </c>
      <c r="T352" s="46" t="str">
        <f t="shared" si="34"/>
        <v/>
      </c>
      <c r="U352" s="46" t="str">
        <f t="shared" si="34"/>
        <v/>
      </c>
      <c r="V352" s="46" t="str">
        <f t="shared" si="34"/>
        <v/>
      </c>
    </row>
    <row r="353" spans="1:22" x14ac:dyDescent="0.2">
      <c r="A353" s="21"/>
      <c r="B353" s="21" t="s">
        <v>92</v>
      </c>
      <c r="C353" s="22"/>
      <c r="D353" s="23">
        <f>SUM(E353:H353)</f>
        <v>0</v>
      </c>
      <c r="E353" s="23">
        <f>SUM(E349:E352)</f>
        <v>0</v>
      </c>
      <c r="F353" s="23">
        <f>SUM(F349:F352)</f>
        <v>0</v>
      </c>
      <c r="G353" s="23">
        <f>SUM(G349:G352)</f>
        <v>0</v>
      </c>
      <c r="H353" s="23">
        <f>SUM(H349:H352)</f>
        <v>0</v>
      </c>
      <c r="I353" s="21"/>
      <c r="J353" s="22"/>
      <c r="K353" s="21"/>
      <c r="L353" s="43">
        <f>SUM(M353:P353)</f>
        <v>0</v>
      </c>
      <c r="M353" s="43">
        <f>SUM(M349:M352)</f>
        <v>0</v>
      </c>
      <c r="N353" s="43">
        <f>SUM(N349:N352)</f>
        <v>0</v>
      </c>
      <c r="O353" s="43">
        <f>SUM(O349:O352)</f>
        <v>0</v>
      </c>
      <c r="P353" s="43">
        <f>SUM(P349:P352)</f>
        <v>0</v>
      </c>
      <c r="Q353" s="21"/>
      <c r="R353" s="21"/>
      <c r="S353" s="21"/>
      <c r="T353" s="21"/>
      <c r="U353" s="21"/>
      <c r="V353" s="21"/>
    </row>
    <row r="354" spans="1:22" x14ac:dyDescent="0.2">
      <c r="A354" s="28">
        <v>307</v>
      </c>
      <c r="B354" s="28" t="s">
        <v>121</v>
      </c>
      <c r="C354" s="17" t="s">
        <v>88</v>
      </c>
      <c r="D354" s="18">
        <f>SUMIFS('2013Figures'!$J:$J,'2013Figures'!$C:$C,$A354,'2013Figures'!$E:$E,$B$1)</f>
        <v>0</v>
      </c>
      <c r="E354" s="18">
        <f>SUMIFS('2013Figures'!$J:$J,'2013Figures'!$C:$C,$A354,'2013Figures'!$B:$B,"BrokerToCy",'2013Figures'!$G:$G,"E1",'2013Figures'!$E:$E,$B$1)</f>
        <v>0</v>
      </c>
      <c r="F354" s="18">
        <f>SUMIFS('2013Figures'!$J:$J,'2013Figures'!$C:$C,$A354,'2013Figures'!$B:$B,"BrokerToCy",'2013Figures'!$G:$G,"P1",'2013Figures'!$E:$E,$B$1)</f>
        <v>0</v>
      </c>
      <c r="G354" s="18">
        <f>SUMIFS('2013Figures'!$J:$J,'2013Figures'!$C:$C,$A354,'2013Figures'!$B:$B,"CyToBroker",'2013Figures'!$G:$G,"E1",'2013Figures'!$E:$E,$B$1)</f>
        <v>0</v>
      </c>
      <c r="H354" s="18">
        <f>SUMIFS('2013Figures'!$J:$J,'2013Figures'!$C:$C,$A354,'2013Figures'!$B:$B,"CyToBroker",'2013Figures'!$G:$G,"P1",'2013Figures'!$E:$E,$B$1)</f>
        <v>0</v>
      </c>
      <c r="I354" s="28"/>
      <c r="J354" s="17"/>
      <c r="K354" s="28"/>
      <c r="L354" s="50">
        <f>SUMIFS('2012Figures'!$J:$J,'2012Figures'!$C:$C,$A354,'2012Figures'!$E:$E,$B$1)</f>
        <v>0</v>
      </c>
      <c r="M354" s="50">
        <f>SUMIFS('2012Figures'!$J:$J,'2012Figures'!$C:$C,$A354,'2012Figures'!$B:$B,"BrokerToCy",'2012Figures'!$G:$G,"E1",'2012Figures'!$E:$E,$B$1)</f>
        <v>0</v>
      </c>
      <c r="N354" s="50">
        <f>SUMIFS('2012Figures'!$J:$J,'2012Figures'!$C:$C,$A354,'2012Figures'!$B:$B,"BrokerToCy",'2012Figures'!$G:$G,"P1",'2012Figures'!$E:$E,$B$1)</f>
        <v>0</v>
      </c>
      <c r="O354" s="50">
        <f>SUMIFS('2012Figures'!$J:$J,'2012Figures'!$C:$C,$A354,'2012Figures'!$B:$B,"CyToBroker",'2012Figures'!$G:$G,"E1",'2012Figures'!$E:$E,$B$1)</f>
        <v>0</v>
      </c>
      <c r="P354" s="50">
        <f>SUMIFS('2012Figures'!$J:$J,'2012Figures'!$C:$C,$A354,'2012Figures'!$B:$B,"CyToBroker",'2012Figures'!$G:$G,"P1",'2012Figures'!$E:$E,$B$1)</f>
        <v>0</v>
      </c>
      <c r="Q354" s="28"/>
      <c r="R354" s="46" t="str">
        <f t="shared" ref="R354:V418" si="35">IF(L354=0,"",ROUND(D354/L354-1,2))</f>
        <v/>
      </c>
      <c r="S354" s="46" t="str">
        <f t="shared" si="35"/>
        <v/>
      </c>
      <c r="T354" s="46" t="str">
        <f t="shared" si="35"/>
        <v/>
      </c>
      <c r="U354" s="46" t="str">
        <f t="shared" si="35"/>
        <v/>
      </c>
      <c r="V354" s="46" t="str">
        <f t="shared" si="35"/>
        <v/>
      </c>
    </row>
    <row r="355" spans="1:22" x14ac:dyDescent="0.2">
      <c r="A355" s="1">
        <v>307</v>
      </c>
      <c r="B355" s="1" t="s">
        <v>121</v>
      </c>
      <c r="C355" s="8">
        <v>1</v>
      </c>
      <c r="D355" s="29">
        <f>SUMIFS('2013Figures'!$J:$J,'2013Figures'!$C:$C,$A355,'2013Figures'!$H:$H,$B355,'2013Figures'!$I:$I,$C355,'2013Figures'!$E:$E,$B$1)</f>
        <v>0</v>
      </c>
      <c r="E355" s="9">
        <f>SUMIFS('2013Figures'!$J:$J,'2013Figures'!$C:$C,$A355,'2013Figures'!$H:$H,$B355,'2013Figures'!$I:$I,$C355,'2013Figures'!$B:$B,"BrokerToCy",'2013Figures'!$G:$G,"E1",'2013Figures'!$E:$E,$B$1)</f>
        <v>0</v>
      </c>
      <c r="F355" s="9">
        <f>SUMIFS('2013Figures'!$J:$J,'2013Figures'!$C:$C,$A355,'2013Figures'!$H:$H,$B355,'2013Figures'!$I:$I,$C355,'2013Figures'!$B:$B,"BrokerToCy",'2013Figures'!$G:$G,"P1",'2013Figures'!$E:$E,$B$1)</f>
        <v>0</v>
      </c>
      <c r="G355" s="9">
        <f>SUMIFS('2013Figures'!$J:$J,'2013Figures'!$C:$C,$A355,'2013Figures'!$H:$H,$B355,'2013Figures'!$I:$I,$C355,'2013Figures'!$B:$B,"CyToBroker",'2013Figures'!$G:$G,"E1",'2013Figures'!$E:$E,$B$1)</f>
        <v>0</v>
      </c>
      <c r="H355" s="9">
        <f>SUMIFS('2013Figures'!$J:$J,'2013Figures'!$C:$C,$A355,'2013Figures'!$H:$H,$B355,'2013Figures'!$I:$I,$C355,'2013Figures'!$B:$B,"CyToBroker",'2013Figures'!$G:$G,"P1",'2013Figures'!$E:$E,$B$1)</f>
        <v>0</v>
      </c>
      <c r="I355" s="30"/>
      <c r="J355" s="31">
        <v>200801</v>
      </c>
      <c r="K355" s="30"/>
      <c r="L355" s="42">
        <f>SUMIFS('2012Figures'!$J:$J,'2012Figures'!$C:$C,$A355,'2012Figures'!$H:$H,$B355,'2012Figures'!$I:$I,$C355,'2012Figures'!$E:$E,$B$1)</f>
        <v>0</v>
      </c>
      <c r="M355" s="52">
        <f>SUMIFS('2012Figures'!$J:$J,'2012Figures'!$C:$C,$A355,'2012Figures'!$H:$H,$B355,'2012Figures'!$I:$I,$C355,'2012Figures'!$B:$B,"BrokerToCy",'2012Figures'!$G:$G,"E1",'2012Figures'!$E:$E,$B$1)</f>
        <v>0</v>
      </c>
      <c r="N355" s="52">
        <f>SUMIFS('2012Figures'!$J:$J,'2012Figures'!$C:$C,$A355,'2012Figures'!$H:$H,$B355,'2012Figures'!$I:$I,$C355,'2012Figures'!$B:$B,"BrokerToCy",'2012Figures'!$G:$G,"P1",'2012Figures'!$E:$E,$B$1)</f>
        <v>0</v>
      </c>
      <c r="O355" s="52">
        <f>SUMIFS('2012Figures'!$J:$J,'2012Figures'!$C:$C,$A355,'2012Figures'!$H:$H,$B355,'2012Figures'!$I:$I,$C355,'2012Figures'!$B:$B,"CyToBroker",'2012Figures'!$G:$G,"E1",'2012Figures'!$E:$E,$B$1)</f>
        <v>0</v>
      </c>
      <c r="P355" s="52">
        <f>SUMIFS('2012Figures'!$J:$J,'2012Figures'!$C:$C,$A355,'2012Figures'!$H:$H,$B355,'2012Figures'!$I:$I,$C355,'2012Figures'!$B:$B,"CyToBroker",'2012Figures'!$G:$G,"P1",'2012Figures'!$E:$E,$B$1)</f>
        <v>0</v>
      </c>
      <c r="Q355" s="30"/>
      <c r="R355" s="46" t="str">
        <f t="shared" si="35"/>
        <v/>
      </c>
      <c r="S355" s="46" t="str">
        <f t="shared" si="35"/>
        <v/>
      </c>
      <c r="T355" s="46" t="str">
        <f t="shared" si="35"/>
        <v/>
      </c>
      <c r="U355" s="46" t="str">
        <f t="shared" si="35"/>
        <v/>
      </c>
      <c r="V355" s="46" t="str">
        <f t="shared" si="35"/>
        <v/>
      </c>
    </row>
    <row r="356" spans="1:22" x14ac:dyDescent="0.2">
      <c r="A356" s="1">
        <v>307</v>
      </c>
      <c r="B356" s="1" t="s">
        <v>121</v>
      </c>
      <c r="D356" s="29">
        <f>SUMIFS('2013Figures'!$J:$J,'2013Figures'!$C:$C,$A356,'2013Figures'!$I:$I,"",'2013Figures'!$E:$E,$B$1)</f>
        <v>0</v>
      </c>
      <c r="E356" s="9">
        <f>SUMIFS('2013Figures'!$J:$J,'2013Figures'!$C:$C,$A356,'2013Figures'!$I:$I,"",'2013Figures'!$B:$B,"BrokerToCy",'2013Figures'!$G:$G,"E1",'2013Figures'!$E:$E,$B$1)</f>
        <v>0</v>
      </c>
      <c r="F356" s="9">
        <f>SUMIFS('2013Figures'!$J:$J,'2013Figures'!$C:$C,$A356,'2013Figures'!$I:$I,"",'2013Figures'!$B:$B,"BrokerToCy",'2013Figures'!$G:$G,"P1",'2013Figures'!$E:$E,$B$1)</f>
        <v>0</v>
      </c>
      <c r="G356" s="9">
        <f>SUMIFS('2013Figures'!$J:$J,'2013Figures'!$C:$C,$A356,'2013Figures'!$I:$I,"",'2013Figures'!$B:$B,"CyToBroker",'2013Figures'!$G:$G,"E1",'2013Figures'!$E:$E,$B$1)</f>
        <v>0</v>
      </c>
      <c r="H356" s="9">
        <f>SUMIFS('2013Figures'!$J:$J,'2013Figures'!$C:$C,$A356,'2013Figures'!$I:$I,"",'2013Figures'!$B:$B,"CyToBroker",'2013Figures'!$G:$G,"P1",'2013Figures'!$E:$E,$B$1)</f>
        <v>0</v>
      </c>
      <c r="J356" s="8" t="s">
        <v>131</v>
      </c>
      <c r="L356" s="42">
        <f>SUMIFS('2012Figures'!$J:$J,'2012Figures'!$C:$C,$A356,'2012Figures'!$I:$I,"",'2012Figures'!$E:$E,$B$1)</f>
        <v>0</v>
      </c>
      <c r="M356" s="52">
        <f>SUMIFS('2012Figures'!$J:$J,'2012Figures'!$C:$C,$A356,'2012Figures'!$I:$I,"",'2012Figures'!$B:$B,"BrokerToCy",'2012Figures'!$G:$G,"E1",'2012Figures'!$E:$E,$B$1)</f>
        <v>0</v>
      </c>
      <c r="N356" s="52">
        <f>SUMIFS('2012Figures'!$J:$J,'2012Figures'!$C:$C,$A356,'2012Figures'!$I:$I,"",'2012Figures'!$B:$B,"BrokerToCy",'2012Figures'!$G:$G,"P1",'2012Figures'!$E:$E,$B$1)</f>
        <v>0</v>
      </c>
      <c r="O356" s="52">
        <f>SUMIFS('2012Figures'!$J:$J,'2012Figures'!$C:$C,$A356,'2012Figures'!$I:$I,"",'2012Figures'!$B:$B,"CyToBroker",'2012Figures'!$G:$G,"E1",'2012Figures'!$E:$E,$B$1)</f>
        <v>0</v>
      </c>
      <c r="P356" s="52">
        <f>SUMIFS('2012Figures'!$J:$J,'2012Figures'!$C:$C,$A356,'2012Figures'!$I:$I,"",'2012Figures'!$B:$B,"CyToBroker",'2012Figures'!$G:$G,"P1",'2012Figures'!$E:$E,$B$1)</f>
        <v>0</v>
      </c>
      <c r="R356" s="46" t="str">
        <f t="shared" si="35"/>
        <v/>
      </c>
      <c r="S356" s="46" t="str">
        <f t="shared" si="35"/>
        <v/>
      </c>
      <c r="T356" s="46" t="str">
        <f t="shared" si="35"/>
        <v/>
      </c>
      <c r="U356" s="46" t="str">
        <f t="shared" si="35"/>
        <v/>
      </c>
      <c r="V356" s="46" t="str">
        <f t="shared" si="35"/>
        <v/>
      </c>
    </row>
    <row r="357" spans="1:22" x14ac:dyDescent="0.2">
      <c r="A357" s="21"/>
      <c r="B357" s="21" t="s">
        <v>92</v>
      </c>
      <c r="C357" s="22"/>
      <c r="D357" s="23">
        <f>SUM(E357:H357)</f>
        <v>0</v>
      </c>
      <c r="E357" s="23">
        <f>SUM(E355:E356)</f>
        <v>0</v>
      </c>
      <c r="F357" s="23">
        <f>SUM(F355:F356)</f>
        <v>0</v>
      </c>
      <c r="G357" s="23">
        <f>SUM(G355:G356)</f>
        <v>0</v>
      </c>
      <c r="H357" s="23">
        <f>SUM(H355:H356)</f>
        <v>0</v>
      </c>
      <c r="I357" s="21"/>
      <c r="J357" s="22"/>
      <c r="K357" s="21"/>
      <c r="L357" s="43">
        <f>SUM(M357:P357)</f>
        <v>0</v>
      </c>
      <c r="M357" s="43">
        <f>SUM(M355:M356)</f>
        <v>0</v>
      </c>
      <c r="N357" s="43">
        <f>SUM(N355:N356)</f>
        <v>0</v>
      </c>
      <c r="O357" s="43">
        <f>SUM(O355:O356)</f>
        <v>0</v>
      </c>
      <c r="P357" s="43">
        <f>SUM(P355:P356)</f>
        <v>0</v>
      </c>
      <c r="Q357" s="21"/>
      <c r="R357" s="21"/>
      <c r="S357" s="21"/>
      <c r="T357" s="21"/>
      <c r="U357" s="21"/>
      <c r="V357" s="21"/>
    </row>
    <row r="358" spans="1:22" x14ac:dyDescent="0.2">
      <c r="A358" s="28">
        <v>401</v>
      </c>
      <c r="B358" s="28" t="s">
        <v>122</v>
      </c>
      <c r="C358" s="17" t="s">
        <v>88</v>
      </c>
      <c r="D358" s="18">
        <f>SUMIFS('2013Figures'!$J:$J,'2013Figures'!$C:$C,$A358,'2013Figures'!$E:$E,$B$1)</f>
        <v>0</v>
      </c>
      <c r="E358" s="18">
        <f>SUMIFS('2013Figures'!$J:$J,'2013Figures'!$C:$C,$A358,'2013Figures'!$B:$B,"BrokerToCy",'2013Figures'!$G:$G,"E1",'2013Figures'!$E:$E,$B$1)</f>
        <v>0</v>
      </c>
      <c r="F358" s="18">
        <f>SUMIFS('2013Figures'!$J:$J,'2013Figures'!$C:$C,$A358,'2013Figures'!$B:$B,"BrokerToCy",'2013Figures'!$G:$G,"P1",'2013Figures'!$E:$E,$B$1)</f>
        <v>0</v>
      </c>
      <c r="G358" s="18">
        <f>SUMIFS('2013Figures'!$J:$J,'2013Figures'!$C:$C,$A358,'2013Figures'!$B:$B,"CyToBroker",'2013Figures'!$G:$G,"E1",'2013Figures'!$E:$E,$B$1)</f>
        <v>0</v>
      </c>
      <c r="H358" s="18">
        <f>SUMIFS('2013Figures'!$J:$J,'2013Figures'!$C:$C,$A358,'2013Figures'!$B:$B,"CyToBroker",'2013Figures'!$G:$G,"P1",'2013Figures'!$E:$E,$B$1)</f>
        <v>0</v>
      </c>
      <c r="I358" s="28"/>
      <c r="J358" s="17"/>
      <c r="K358" s="28"/>
      <c r="L358" s="50">
        <f>SUMIFS('2012Figures'!$J:$J,'2012Figures'!$C:$C,$A358,'2012Figures'!$E:$E,$B$1)</f>
        <v>0</v>
      </c>
      <c r="M358" s="50">
        <f>SUMIFS('2012Figures'!$J:$J,'2012Figures'!$C:$C,$A358,'2012Figures'!$B:$B,"BrokerToCy",'2012Figures'!$G:$G,"E1",'2012Figures'!$E:$E,$B$1)</f>
        <v>0</v>
      </c>
      <c r="N358" s="50">
        <f>SUMIFS('2012Figures'!$J:$J,'2012Figures'!$C:$C,$A358,'2012Figures'!$B:$B,"BrokerToCy",'2012Figures'!$G:$G,"P1",'2012Figures'!$E:$E,$B$1)</f>
        <v>0</v>
      </c>
      <c r="O358" s="50">
        <f>SUMIFS('2012Figures'!$J:$J,'2012Figures'!$C:$C,$A358,'2012Figures'!$B:$B,"CyToBroker",'2012Figures'!$G:$G,"E1",'2012Figures'!$E:$E,$B$1)</f>
        <v>0</v>
      </c>
      <c r="P358" s="50">
        <f>SUMIFS('2012Figures'!$J:$J,'2012Figures'!$C:$C,$A358,'2012Figures'!$B:$B,"CyToBroker",'2012Figures'!$G:$G,"P1",'2012Figures'!$E:$E,$B$1)</f>
        <v>0</v>
      </c>
      <c r="Q358" s="28"/>
      <c r="R358" s="46" t="str">
        <f t="shared" ref="R358:V422" si="36">IF(L358=0,"",ROUND(D358/L358-1,2))</f>
        <v/>
      </c>
      <c r="S358" s="46" t="str">
        <f t="shared" si="36"/>
        <v/>
      </c>
      <c r="T358" s="46" t="str">
        <f t="shared" si="36"/>
        <v/>
      </c>
      <c r="U358" s="46" t="str">
        <f t="shared" si="36"/>
        <v/>
      </c>
      <c r="V358" s="46" t="str">
        <f t="shared" si="36"/>
        <v/>
      </c>
    </row>
    <row r="359" spans="1:22" x14ac:dyDescent="0.2">
      <c r="A359" s="1">
        <v>401</v>
      </c>
      <c r="B359" s="1" t="s">
        <v>122</v>
      </c>
      <c r="C359" s="8">
        <v>1</v>
      </c>
      <c r="D359" s="29">
        <f>SUMIFS('2013Figures'!$J:$J,'2013Figures'!$C:$C,$A359,'2013Figures'!$H:$H,$B359,'2013Figures'!$I:$I,$C359,'2013Figures'!$E:$E,$B$1)</f>
        <v>0</v>
      </c>
      <c r="E359" s="9">
        <f>SUMIFS('2013Figures'!$J:$J,'2013Figures'!$C:$C,$A359,'2013Figures'!$H:$H,$B359,'2013Figures'!$I:$I,$C359,'2013Figures'!$B:$B,"BrokerToCy",'2013Figures'!$G:$G,"E1",'2013Figures'!$E:$E,$B$1)</f>
        <v>0</v>
      </c>
      <c r="F359" s="9">
        <f>SUMIFS('2013Figures'!$J:$J,'2013Figures'!$C:$C,$A359,'2013Figures'!$H:$H,$B359,'2013Figures'!$I:$I,$C359,'2013Figures'!$B:$B,"BrokerToCy",'2013Figures'!$G:$G,"P1",'2013Figures'!$E:$E,$B$1)</f>
        <v>0</v>
      </c>
      <c r="G359" s="9">
        <f>SUMIFS('2013Figures'!$J:$J,'2013Figures'!$C:$C,$A359,'2013Figures'!$H:$H,$B359,'2013Figures'!$I:$I,$C359,'2013Figures'!$B:$B,"CyToBroker",'2013Figures'!$G:$G,"E1",'2013Figures'!$E:$E,$B$1)</f>
        <v>0</v>
      </c>
      <c r="H359" s="9">
        <f>SUMIFS('2013Figures'!$J:$J,'2013Figures'!$C:$C,$A359,'2013Figures'!$H:$H,$B359,'2013Figures'!$I:$I,$C359,'2013Figures'!$B:$B,"CyToBroker",'2013Figures'!$G:$G,"P1",'2013Figures'!$E:$E,$B$1)</f>
        <v>0</v>
      </c>
      <c r="I359" s="30"/>
      <c r="J359" s="31">
        <v>200601</v>
      </c>
      <c r="K359" s="30"/>
      <c r="L359" s="42">
        <f>SUMIFS('2012Figures'!$J:$J,'2012Figures'!$C:$C,$A359,'2012Figures'!$H:$H,$B359,'2012Figures'!$I:$I,$C359,'2012Figures'!$E:$E,$B$1)</f>
        <v>0</v>
      </c>
      <c r="M359" s="52">
        <f>SUMIFS('2012Figures'!$J:$J,'2012Figures'!$C:$C,$A359,'2012Figures'!$H:$H,$B359,'2012Figures'!$I:$I,$C359,'2012Figures'!$B:$B,"BrokerToCy",'2012Figures'!$G:$G,"E1",'2012Figures'!$E:$E,$B$1)</f>
        <v>0</v>
      </c>
      <c r="N359" s="52">
        <f>SUMIFS('2012Figures'!$J:$J,'2012Figures'!$C:$C,$A359,'2012Figures'!$H:$H,$B359,'2012Figures'!$I:$I,$C359,'2012Figures'!$B:$B,"BrokerToCy",'2012Figures'!$G:$G,"P1",'2012Figures'!$E:$E,$B$1)</f>
        <v>0</v>
      </c>
      <c r="O359" s="52">
        <f>SUMIFS('2012Figures'!$J:$J,'2012Figures'!$C:$C,$A359,'2012Figures'!$H:$H,$B359,'2012Figures'!$I:$I,$C359,'2012Figures'!$B:$B,"CyToBroker",'2012Figures'!$G:$G,"E1",'2012Figures'!$E:$E,$B$1)</f>
        <v>0</v>
      </c>
      <c r="P359" s="52">
        <f>SUMIFS('2012Figures'!$J:$J,'2012Figures'!$C:$C,$A359,'2012Figures'!$H:$H,$B359,'2012Figures'!$I:$I,$C359,'2012Figures'!$B:$B,"CyToBroker",'2012Figures'!$G:$G,"P1",'2012Figures'!$E:$E,$B$1)</f>
        <v>0</v>
      </c>
      <c r="Q359" s="30"/>
      <c r="R359" s="46" t="str">
        <f t="shared" si="36"/>
        <v/>
      </c>
      <c r="S359" s="46" t="str">
        <f t="shared" si="36"/>
        <v/>
      </c>
      <c r="T359" s="46" t="str">
        <f t="shared" si="36"/>
        <v/>
      </c>
      <c r="U359" s="46" t="str">
        <f t="shared" si="36"/>
        <v/>
      </c>
      <c r="V359" s="46" t="str">
        <f t="shared" si="36"/>
        <v/>
      </c>
    </row>
    <row r="360" spans="1:22" x14ac:dyDescent="0.2">
      <c r="A360" s="1">
        <v>401</v>
      </c>
      <c r="B360" s="1" t="s">
        <v>122</v>
      </c>
      <c r="D360" s="29">
        <f>SUMIFS('2013Figures'!$J:$J,'2013Figures'!$C:$C,$A360,'2013Figures'!$I:$I,"",'2013Figures'!$E:$E,$B$1)</f>
        <v>0</v>
      </c>
      <c r="E360" s="9">
        <f>SUMIFS('2013Figures'!$J:$J,'2013Figures'!$C:$C,$A360,'2013Figures'!$I:$I,"",'2013Figures'!$B:$B,"BrokerToCy",'2013Figures'!$G:$G,"E1",'2013Figures'!$E:$E,$B$1)</f>
        <v>0</v>
      </c>
      <c r="F360" s="9">
        <f>SUMIFS('2013Figures'!$J:$J,'2013Figures'!$C:$C,$A360,'2013Figures'!$I:$I,"",'2013Figures'!$B:$B,"BrokerToCy",'2013Figures'!$G:$G,"P1",'2013Figures'!$E:$E,$B$1)</f>
        <v>0</v>
      </c>
      <c r="G360" s="9">
        <f>SUMIFS('2013Figures'!$J:$J,'2013Figures'!$C:$C,$A360,'2013Figures'!$I:$I,"",'2013Figures'!$B:$B,"CyToBroker",'2013Figures'!$G:$G,"E1",'2013Figures'!$E:$E,$B$1)</f>
        <v>0</v>
      </c>
      <c r="H360" s="9">
        <f>SUMIFS('2013Figures'!$J:$J,'2013Figures'!$C:$C,$A360,'2013Figures'!$I:$I,"",'2013Figures'!$B:$B,"CyToBroker",'2013Figures'!$G:$G,"P1",'2013Figures'!$E:$E,$B$1)</f>
        <v>0</v>
      </c>
      <c r="J360" s="8" t="s">
        <v>131</v>
      </c>
      <c r="L360" s="42">
        <f>SUMIFS('2012Figures'!$J:$J,'2012Figures'!$C:$C,$A360,'2012Figures'!$I:$I,"",'2012Figures'!$E:$E,$B$1)</f>
        <v>0</v>
      </c>
      <c r="M360" s="52">
        <f>SUMIFS('2012Figures'!$J:$J,'2012Figures'!$C:$C,$A360,'2012Figures'!$I:$I,"",'2012Figures'!$B:$B,"BrokerToCy",'2012Figures'!$G:$G,"E1",'2012Figures'!$E:$E,$B$1)</f>
        <v>0</v>
      </c>
      <c r="N360" s="52">
        <f>SUMIFS('2012Figures'!$J:$J,'2012Figures'!$C:$C,$A360,'2012Figures'!$I:$I,"",'2012Figures'!$B:$B,"BrokerToCy",'2012Figures'!$G:$G,"P1",'2012Figures'!$E:$E,$B$1)</f>
        <v>0</v>
      </c>
      <c r="O360" s="52">
        <f>SUMIFS('2012Figures'!$J:$J,'2012Figures'!$C:$C,$A360,'2012Figures'!$I:$I,"",'2012Figures'!$B:$B,"CyToBroker",'2012Figures'!$G:$G,"E1",'2012Figures'!$E:$E,$B$1)</f>
        <v>0</v>
      </c>
      <c r="P360" s="52">
        <f>SUMIFS('2012Figures'!$J:$J,'2012Figures'!$C:$C,$A360,'2012Figures'!$I:$I,"",'2012Figures'!$B:$B,"CyToBroker",'2012Figures'!$G:$G,"P1",'2012Figures'!$E:$E,$B$1)</f>
        <v>0</v>
      </c>
      <c r="R360" s="46" t="str">
        <f t="shared" si="36"/>
        <v/>
      </c>
      <c r="S360" s="46" t="str">
        <f t="shared" si="36"/>
        <v/>
      </c>
      <c r="T360" s="46" t="str">
        <f t="shared" si="36"/>
        <v/>
      </c>
      <c r="U360" s="46" t="str">
        <f t="shared" si="36"/>
        <v/>
      </c>
      <c r="V360" s="46" t="str">
        <f t="shared" si="36"/>
        <v/>
      </c>
    </row>
    <row r="361" spans="1:22" x14ac:dyDescent="0.2">
      <c r="A361" s="21"/>
      <c r="B361" s="21" t="s">
        <v>92</v>
      </c>
      <c r="C361" s="22"/>
      <c r="D361" s="23">
        <f>SUM(E361:H361)</f>
        <v>0</v>
      </c>
      <c r="E361" s="23">
        <f>SUM(E359:E360)</f>
        <v>0</v>
      </c>
      <c r="F361" s="23">
        <f>SUM(F359:F360)</f>
        <v>0</v>
      </c>
      <c r="G361" s="23">
        <f>SUM(G359:G360)</f>
        <v>0</v>
      </c>
      <c r="H361" s="23">
        <f>SUM(H359:H360)</f>
        <v>0</v>
      </c>
      <c r="I361" s="21"/>
      <c r="J361" s="22"/>
      <c r="K361" s="21"/>
      <c r="L361" s="43">
        <f>SUM(M361:P361)</f>
        <v>0</v>
      </c>
      <c r="M361" s="43">
        <f>SUM(M359:M360)</f>
        <v>0</v>
      </c>
      <c r="N361" s="43">
        <f>SUM(N359:N360)</f>
        <v>0</v>
      </c>
      <c r="O361" s="43">
        <f>SUM(O359:O360)</f>
        <v>0</v>
      </c>
      <c r="P361" s="43">
        <f>SUM(P359:P360)</f>
        <v>0</v>
      </c>
      <c r="Q361" s="21"/>
      <c r="R361" s="21"/>
      <c r="S361" s="21"/>
      <c r="T361" s="21"/>
      <c r="U361" s="21"/>
      <c r="V361" s="21"/>
    </row>
    <row r="362" spans="1:22" x14ac:dyDescent="0.2">
      <c r="A362" s="28">
        <v>403</v>
      </c>
      <c r="B362" s="28" t="s">
        <v>169</v>
      </c>
      <c r="C362" s="17" t="s">
        <v>88</v>
      </c>
      <c r="D362" s="18">
        <f>SUMIFS('2013Figures'!$J:$J,'2013Figures'!$C:$C,$A362,'2013Figures'!$E:$E,$B$1)</f>
        <v>0</v>
      </c>
      <c r="E362" s="18">
        <f>SUMIFS('2013Figures'!$J:$J,'2013Figures'!$C:$C,$A362,'2013Figures'!$B:$B,"BrokerToCy",'2013Figures'!$G:$G,"E1",'2013Figures'!$E:$E,$B$1)</f>
        <v>0</v>
      </c>
      <c r="F362" s="18">
        <f>SUMIFS('2013Figures'!$J:$J,'2013Figures'!$C:$C,$A362,'2013Figures'!$B:$B,"BrokerToCy",'2013Figures'!$G:$G,"P1",'2013Figures'!$E:$E,$B$1)</f>
        <v>0</v>
      </c>
      <c r="G362" s="18">
        <f>SUMIFS('2013Figures'!$J:$J,'2013Figures'!$C:$C,$A362,'2013Figures'!$B:$B,"CyToBroker",'2013Figures'!$G:$G,"E1",'2013Figures'!$E:$E,$B$1)</f>
        <v>0</v>
      </c>
      <c r="H362" s="18">
        <f>SUMIFS('2013Figures'!$J:$J,'2013Figures'!$C:$C,$A362,'2013Figures'!$B:$B,"CyToBroker",'2013Figures'!$G:$G,"P1",'2013Figures'!$E:$E,$B$1)</f>
        <v>0</v>
      </c>
      <c r="I362" s="28"/>
      <c r="J362" s="17"/>
      <c r="K362" s="28"/>
      <c r="L362" s="50">
        <f>SUMIFS('2012Figures'!$J:$J,'2012Figures'!$C:$C,$A362,'2012Figures'!$E:$E,$B$1)</f>
        <v>0</v>
      </c>
      <c r="M362" s="50">
        <f>SUMIFS('2012Figures'!$J:$J,'2012Figures'!$C:$C,$A362,'2012Figures'!$B:$B,"BrokerToCy",'2012Figures'!$G:$G,"E1",'2012Figures'!$E:$E,$B$1)</f>
        <v>0</v>
      </c>
      <c r="N362" s="50">
        <f>SUMIFS('2012Figures'!$J:$J,'2012Figures'!$C:$C,$A362,'2012Figures'!$B:$B,"BrokerToCy",'2012Figures'!$G:$G,"P1",'2012Figures'!$E:$E,$B$1)</f>
        <v>0</v>
      </c>
      <c r="O362" s="50">
        <f>SUMIFS('2012Figures'!$J:$J,'2012Figures'!$C:$C,$A362,'2012Figures'!$B:$B,"CyToBroker",'2012Figures'!$G:$G,"E1",'2012Figures'!$E:$E,$B$1)</f>
        <v>0</v>
      </c>
      <c r="P362" s="50">
        <f>SUMIFS('2012Figures'!$J:$J,'2012Figures'!$C:$C,$A362,'2012Figures'!$B:$B,"CyToBroker",'2012Figures'!$G:$G,"P1",'2012Figures'!$E:$E,$B$1)</f>
        <v>0</v>
      </c>
      <c r="Q362" s="28"/>
      <c r="R362" s="46" t="str">
        <f t="shared" ref="R362:V426" si="37">IF(L362=0,"",ROUND(D362/L362-1,2))</f>
        <v/>
      </c>
      <c r="S362" s="46" t="str">
        <f t="shared" si="37"/>
        <v/>
      </c>
      <c r="T362" s="46" t="str">
        <f t="shared" si="37"/>
        <v/>
      </c>
      <c r="U362" s="46" t="str">
        <f t="shared" si="37"/>
        <v/>
      </c>
      <c r="V362" s="46" t="str">
        <f t="shared" si="37"/>
        <v/>
      </c>
    </row>
    <row r="363" spans="1:22" x14ac:dyDescent="0.2">
      <c r="A363" s="1">
        <v>403</v>
      </c>
      <c r="B363" s="1" t="s">
        <v>169</v>
      </c>
      <c r="C363" s="8">
        <v>1</v>
      </c>
      <c r="D363" s="29">
        <f>SUMIFS('2013Figures'!$J:$J,'2013Figures'!$C:$C,$A363,'2013Figures'!$H:$H,$B363,'2013Figures'!$I:$I,$C363,'2013Figures'!$E:$E,$B$1)</f>
        <v>0</v>
      </c>
      <c r="E363" s="9">
        <f>SUMIFS('2013Figures'!$J:$J,'2013Figures'!$C:$C,$A363,'2013Figures'!$H:$H,$B363,'2013Figures'!$I:$I,$C363,'2013Figures'!$B:$B,"BrokerToCy",'2013Figures'!$G:$G,"E1",'2013Figures'!$E:$E,$B$1)</f>
        <v>0</v>
      </c>
      <c r="F363" s="9">
        <f>SUMIFS('2013Figures'!$J:$J,'2013Figures'!$C:$C,$A363,'2013Figures'!$H:$H,$B363,'2013Figures'!$I:$I,$C363,'2013Figures'!$B:$B,"BrokerToCy",'2013Figures'!$G:$G,"P1",'2013Figures'!$E:$E,$B$1)</f>
        <v>0</v>
      </c>
      <c r="G363" s="9">
        <f>SUMIFS('2013Figures'!$J:$J,'2013Figures'!$C:$C,$A363,'2013Figures'!$H:$H,$B363,'2013Figures'!$I:$I,$C363,'2013Figures'!$B:$B,"CyToBroker",'2013Figures'!$G:$G,"E1",'2013Figures'!$E:$E,$B$1)</f>
        <v>0</v>
      </c>
      <c r="H363" s="9">
        <f>SUMIFS('2013Figures'!$J:$J,'2013Figures'!$C:$C,$A363,'2013Figures'!$H:$H,$B363,'2013Figures'!$I:$I,$C363,'2013Figures'!$B:$B,"CyToBroker",'2013Figures'!$G:$G,"P1",'2013Figures'!$E:$E,$B$1)</f>
        <v>0</v>
      </c>
      <c r="I363" s="30"/>
      <c r="J363" s="31">
        <v>200801</v>
      </c>
      <c r="K363" s="30"/>
      <c r="L363" s="42">
        <f>SUMIFS('2012Figures'!$J:$J,'2012Figures'!$C:$C,$A363,'2012Figures'!$H:$H,$B363,'2012Figures'!$I:$I,$C363,'2012Figures'!$E:$E,$B$1)</f>
        <v>0</v>
      </c>
      <c r="M363" s="52">
        <f>SUMIFS('2012Figures'!$J:$J,'2012Figures'!$C:$C,$A363,'2012Figures'!$H:$H,$B363,'2012Figures'!$I:$I,$C363,'2012Figures'!$B:$B,"BrokerToCy",'2012Figures'!$G:$G,"E1",'2012Figures'!$E:$E,$B$1)</f>
        <v>0</v>
      </c>
      <c r="N363" s="52">
        <f>SUMIFS('2012Figures'!$J:$J,'2012Figures'!$C:$C,$A363,'2012Figures'!$H:$H,$B363,'2012Figures'!$I:$I,$C363,'2012Figures'!$B:$B,"BrokerToCy",'2012Figures'!$G:$G,"P1",'2012Figures'!$E:$E,$B$1)</f>
        <v>0</v>
      </c>
      <c r="O363" s="52">
        <f>SUMIFS('2012Figures'!$J:$J,'2012Figures'!$C:$C,$A363,'2012Figures'!$H:$H,$B363,'2012Figures'!$I:$I,$C363,'2012Figures'!$B:$B,"CyToBroker",'2012Figures'!$G:$G,"E1",'2012Figures'!$E:$E,$B$1)</f>
        <v>0</v>
      </c>
      <c r="P363" s="52">
        <f>SUMIFS('2012Figures'!$J:$J,'2012Figures'!$C:$C,$A363,'2012Figures'!$H:$H,$B363,'2012Figures'!$I:$I,$C363,'2012Figures'!$B:$B,"CyToBroker",'2012Figures'!$G:$G,"P1",'2012Figures'!$E:$E,$B$1)</f>
        <v>0</v>
      </c>
      <c r="Q363" s="30"/>
      <c r="R363" s="46" t="str">
        <f t="shared" si="37"/>
        <v/>
      </c>
      <c r="S363" s="46" t="str">
        <f t="shared" si="37"/>
        <v/>
      </c>
      <c r="T363" s="46" t="str">
        <f t="shared" si="37"/>
        <v/>
      </c>
      <c r="U363" s="46" t="str">
        <f t="shared" si="37"/>
        <v/>
      </c>
      <c r="V363" s="46" t="str">
        <f t="shared" si="37"/>
        <v/>
      </c>
    </row>
    <row r="364" spans="1:22" x14ac:dyDescent="0.2">
      <c r="A364" s="1">
        <v>403</v>
      </c>
      <c r="B364" s="1" t="s">
        <v>169</v>
      </c>
      <c r="D364" s="29">
        <f>SUMIFS('2013Figures'!$J:$J,'2013Figures'!$C:$C,$A364,'2013Figures'!$I:$I,"",'2013Figures'!$E:$E,$B$1)</f>
        <v>0</v>
      </c>
      <c r="E364" s="9">
        <f>SUMIFS('2013Figures'!$J:$J,'2013Figures'!$C:$C,$A364,'2013Figures'!$I:$I,"",'2013Figures'!$B:$B,"BrokerToCy",'2013Figures'!$G:$G,"E1",'2013Figures'!$E:$E,$B$1)</f>
        <v>0</v>
      </c>
      <c r="F364" s="9">
        <f>SUMIFS('2013Figures'!$J:$J,'2013Figures'!$C:$C,$A364,'2013Figures'!$I:$I,"",'2013Figures'!$B:$B,"BrokerToCy",'2013Figures'!$G:$G,"P1",'2013Figures'!$E:$E,$B$1)</f>
        <v>0</v>
      </c>
      <c r="G364" s="9">
        <f>SUMIFS('2013Figures'!$J:$J,'2013Figures'!$C:$C,$A364,'2013Figures'!$I:$I,"",'2013Figures'!$B:$B,"CyToBroker",'2013Figures'!$G:$G,"E1",'2013Figures'!$E:$E,$B$1)</f>
        <v>0</v>
      </c>
      <c r="H364" s="9">
        <f>SUMIFS('2013Figures'!$J:$J,'2013Figures'!$C:$C,$A364,'2013Figures'!$I:$I,"",'2013Figures'!$B:$B,"CyToBroker",'2013Figures'!$G:$G,"P1",'2013Figures'!$E:$E,$B$1)</f>
        <v>0</v>
      </c>
      <c r="J364" s="8" t="s">
        <v>131</v>
      </c>
      <c r="L364" s="42">
        <f>SUMIFS('2012Figures'!$J:$J,'2012Figures'!$C:$C,$A364,'2012Figures'!$I:$I,"",'2012Figures'!$E:$E,$B$1)</f>
        <v>0</v>
      </c>
      <c r="M364" s="52">
        <f>SUMIFS('2012Figures'!$J:$J,'2012Figures'!$C:$C,$A364,'2012Figures'!$I:$I,"",'2012Figures'!$B:$B,"BrokerToCy",'2012Figures'!$G:$G,"E1",'2012Figures'!$E:$E,$B$1)</f>
        <v>0</v>
      </c>
      <c r="N364" s="52">
        <f>SUMIFS('2012Figures'!$J:$J,'2012Figures'!$C:$C,$A364,'2012Figures'!$I:$I,"",'2012Figures'!$B:$B,"BrokerToCy",'2012Figures'!$G:$G,"P1",'2012Figures'!$E:$E,$B$1)</f>
        <v>0</v>
      </c>
      <c r="O364" s="52">
        <f>SUMIFS('2012Figures'!$J:$J,'2012Figures'!$C:$C,$A364,'2012Figures'!$I:$I,"",'2012Figures'!$B:$B,"CyToBroker",'2012Figures'!$G:$G,"E1",'2012Figures'!$E:$E,$B$1)</f>
        <v>0</v>
      </c>
      <c r="P364" s="52">
        <f>SUMIFS('2012Figures'!$J:$J,'2012Figures'!$C:$C,$A364,'2012Figures'!$I:$I,"",'2012Figures'!$B:$B,"CyToBroker",'2012Figures'!$G:$G,"P1",'2012Figures'!$E:$E,$B$1)</f>
        <v>0</v>
      </c>
      <c r="R364" s="46" t="str">
        <f t="shared" si="37"/>
        <v/>
      </c>
      <c r="S364" s="46" t="str">
        <f t="shared" si="37"/>
        <v/>
      </c>
      <c r="T364" s="46" t="str">
        <f t="shared" si="37"/>
        <v/>
      </c>
      <c r="U364" s="46" t="str">
        <f t="shared" si="37"/>
        <v/>
      </c>
      <c r="V364" s="46" t="str">
        <f t="shared" si="37"/>
        <v/>
      </c>
    </row>
    <row r="365" spans="1:22" x14ac:dyDescent="0.2">
      <c r="A365" s="21"/>
      <c r="B365" s="21" t="s">
        <v>92</v>
      </c>
      <c r="C365" s="22"/>
      <c r="D365" s="23">
        <f>SUM(E365:H365)</f>
        <v>0</v>
      </c>
      <c r="E365" s="23">
        <f>SUM(E363:E364)</f>
        <v>0</v>
      </c>
      <c r="F365" s="23">
        <f>SUM(F363:F364)</f>
        <v>0</v>
      </c>
      <c r="G365" s="23">
        <f>SUM(G363:G364)</f>
        <v>0</v>
      </c>
      <c r="H365" s="23">
        <f>SUM(H363:H364)</f>
        <v>0</v>
      </c>
      <c r="I365" s="21"/>
      <c r="J365" s="22"/>
      <c r="K365" s="21"/>
      <c r="L365" s="43">
        <f>SUM(M365:P365)</f>
        <v>0</v>
      </c>
      <c r="M365" s="43">
        <f>SUM(M363:M364)</f>
        <v>0</v>
      </c>
      <c r="N365" s="43">
        <f>SUM(N363:N364)</f>
        <v>0</v>
      </c>
      <c r="O365" s="43">
        <f>SUM(O363:O364)</f>
        <v>0</v>
      </c>
      <c r="P365" s="43">
        <f>SUM(P363:P364)</f>
        <v>0</v>
      </c>
      <c r="Q365" s="21"/>
      <c r="R365" s="21"/>
      <c r="S365" s="21"/>
      <c r="T365" s="21"/>
      <c r="U365" s="21"/>
      <c r="V365" s="21"/>
    </row>
    <row r="366" spans="1:22" x14ac:dyDescent="0.2">
      <c r="A366" s="28">
        <v>405</v>
      </c>
      <c r="B366" s="28" t="s">
        <v>170</v>
      </c>
      <c r="C366" s="17" t="s">
        <v>88</v>
      </c>
      <c r="D366" s="18">
        <f>SUMIFS('2013Figures'!$J:$J,'2013Figures'!$C:$C,$A366,'2013Figures'!$E:$E,$B$1)</f>
        <v>0</v>
      </c>
      <c r="E366" s="18">
        <f>SUMIFS('2013Figures'!$J:$J,'2013Figures'!$C:$C,$A366,'2013Figures'!$B:$B,"BrokerToCy",'2013Figures'!$G:$G,"E1",'2013Figures'!$E:$E,$B$1)</f>
        <v>0</v>
      </c>
      <c r="F366" s="18">
        <f>SUMIFS('2013Figures'!$J:$J,'2013Figures'!$C:$C,$A366,'2013Figures'!$B:$B,"BrokerToCy",'2013Figures'!$G:$G,"P1",'2013Figures'!$E:$E,$B$1)</f>
        <v>0</v>
      </c>
      <c r="G366" s="18">
        <f>SUMIFS('2013Figures'!$J:$J,'2013Figures'!$C:$C,$A366,'2013Figures'!$B:$B,"CyToBroker",'2013Figures'!$G:$G,"E1",'2013Figures'!$E:$E,$B$1)</f>
        <v>0</v>
      </c>
      <c r="H366" s="18">
        <f>SUMIFS('2013Figures'!$J:$J,'2013Figures'!$C:$C,$A366,'2013Figures'!$B:$B,"CyToBroker",'2013Figures'!$G:$G,"P1",'2013Figures'!$E:$E,$B$1)</f>
        <v>0</v>
      </c>
      <c r="I366" s="28"/>
      <c r="J366" s="17"/>
      <c r="K366" s="28"/>
      <c r="L366" s="50">
        <f>SUMIFS('2012Figures'!$J:$J,'2012Figures'!$C:$C,$A366,'2012Figures'!$E:$E,$B$1)</f>
        <v>0</v>
      </c>
      <c r="M366" s="50">
        <f>SUMIFS('2012Figures'!$J:$J,'2012Figures'!$C:$C,$A366,'2012Figures'!$B:$B,"BrokerToCy",'2012Figures'!$G:$G,"E1",'2012Figures'!$E:$E,$B$1)</f>
        <v>0</v>
      </c>
      <c r="N366" s="50">
        <f>SUMIFS('2012Figures'!$J:$J,'2012Figures'!$C:$C,$A366,'2012Figures'!$B:$B,"BrokerToCy",'2012Figures'!$G:$G,"P1",'2012Figures'!$E:$E,$B$1)</f>
        <v>0</v>
      </c>
      <c r="O366" s="50">
        <f>SUMIFS('2012Figures'!$J:$J,'2012Figures'!$C:$C,$A366,'2012Figures'!$B:$B,"CyToBroker",'2012Figures'!$G:$G,"E1",'2012Figures'!$E:$E,$B$1)</f>
        <v>0</v>
      </c>
      <c r="P366" s="50">
        <f>SUMIFS('2012Figures'!$J:$J,'2012Figures'!$C:$C,$A366,'2012Figures'!$B:$B,"CyToBroker",'2012Figures'!$G:$G,"P1",'2012Figures'!$E:$E,$B$1)</f>
        <v>0</v>
      </c>
      <c r="Q366" s="28"/>
      <c r="R366" s="46" t="str">
        <f t="shared" ref="R366:V430" si="38">IF(L366=0,"",ROUND(D366/L366-1,2))</f>
        <v/>
      </c>
      <c r="S366" s="46" t="str">
        <f t="shared" si="38"/>
        <v/>
      </c>
      <c r="T366" s="46" t="str">
        <f t="shared" si="38"/>
        <v/>
      </c>
      <c r="U366" s="46" t="str">
        <f t="shared" si="38"/>
        <v/>
      </c>
      <c r="V366" s="46" t="str">
        <f t="shared" si="38"/>
        <v/>
      </c>
    </row>
    <row r="367" spans="1:22" x14ac:dyDescent="0.2">
      <c r="A367" s="1">
        <v>405</v>
      </c>
      <c r="B367" s="1" t="s">
        <v>170</v>
      </c>
      <c r="C367" s="8">
        <v>1</v>
      </c>
      <c r="D367" s="29">
        <f>SUMIFS('2013Figures'!$J:$J,'2013Figures'!$C:$C,$A367,'2013Figures'!$H:$H,$B367,'2013Figures'!$I:$I,$C367,'2013Figures'!$E:$E,$B$1)</f>
        <v>0</v>
      </c>
      <c r="E367" s="9">
        <f>SUMIFS('2013Figures'!$J:$J,'2013Figures'!$C:$C,$A367,'2013Figures'!$H:$H,$B367,'2013Figures'!$I:$I,$C367,'2013Figures'!$B:$B,"BrokerToCy",'2013Figures'!$G:$G,"E1",'2013Figures'!$E:$E,$B$1)</f>
        <v>0</v>
      </c>
      <c r="F367" s="9">
        <f>SUMIFS('2013Figures'!$J:$J,'2013Figures'!$C:$C,$A367,'2013Figures'!$H:$H,$B367,'2013Figures'!$I:$I,$C367,'2013Figures'!$B:$B,"BrokerToCy",'2013Figures'!$G:$G,"P1",'2013Figures'!$E:$E,$B$1)</f>
        <v>0</v>
      </c>
      <c r="G367" s="9">
        <f>SUMIFS('2013Figures'!$J:$J,'2013Figures'!$C:$C,$A367,'2013Figures'!$H:$H,$B367,'2013Figures'!$I:$I,$C367,'2013Figures'!$B:$B,"CyToBroker",'2013Figures'!$G:$G,"E1",'2013Figures'!$E:$E,$B$1)</f>
        <v>0</v>
      </c>
      <c r="H367" s="9">
        <f>SUMIFS('2013Figures'!$J:$J,'2013Figures'!$C:$C,$A367,'2013Figures'!$H:$H,$B367,'2013Figures'!$I:$I,$C367,'2013Figures'!$B:$B,"CyToBroker",'2013Figures'!$G:$G,"P1",'2013Figures'!$E:$E,$B$1)</f>
        <v>0</v>
      </c>
      <c r="I367" s="30"/>
      <c r="J367" s="31">
        <v>200601</v>
      </c>
      <c r="K367" s="30"/>
      <c r="L367" s="42">
        <f>SUMIFS('2012Figures'!$J:$J,'2012Figures'!$C:$C,$A367,'2012Figures'!$H:$H,$B367,'2012Figures'!$I:$I,$C367,'2012Figures'!$E:$E,$B$1)</f>
        <v>0</v>
      </c>
      <c r="M367" s="52">
        <f>SUMIFS('2012Figures'!$J:$J,'2012Figures'!$C:$C,$A367,'2012Figures'!$H:$H,$B367,'2012Figures'!$I:$I,$C367,'2012Figures'!$B:$B,"BrokerToCy",'2012Figures'!$G:$G,"E1",'2012Figures'!$E:$E,$B$1)</f>
        <v>0</v>
      </c>
      <c r="N367" s="52">
        <f>SUMIFS('2012Figures'!$J:$J,'2012Figures'!$C:$C,$A367,'2012Figures'!$H:$H,$B367,'2012Figures'!$I:$I,$C367,'2012Figures'!$B:$B,"BrokerToCy",'2012Figures'!$G:$G,"P1",'2012Figures'!$E:$E,$B$1)</f>
        <v>0</v>
      </c>
      <c r="O367" s="52">
        <f>SUMIFS('2012Figures'!$J:$J,'2012Figures'!$C:$C,$A367,'2012Figures'!$H:$H,$B367,'2012Figures'!$I:$I,$C367,'2012Figures'!$B:$B,"CyToBroker",'2012Figures'!$G:$G,"E1",'2012Figures'!$E:$E,$B$1)</f>
        <v>0</v>
      </c>
      <c r="P367" s="52">
        <f>SUMIFS('2012Figures'!$J:$J,'2012Figures'!$C:$C,$A367,'2012Figures'!$H:$H,$B367,'2012Figures'!$I:$I,$C367,'2012Figures'!$B:$B,"CyToBroker",'2012Figures'!$G:$G,"P1",'2012Figures'!$E:$E,$B$1)</f>
        <v>0</v>
      </c>
      <c r="Q367" s="30"/>
      <c r="R367" s="46" t="str">
        <f t="shared" si="38"/>
        <v/>
      </c>
      <c r="S367" s="46" t="str">
        <f t="shared" si="38"/>
        <v/>
      </c>
      <c r="T367" s="46" t="str">
        <f t="shared" si="38"/>
        <v/>
      </c>
      <c r="U367" s="46" t="str">
        <f t="shared" si="38"/>
        <v/>
      </c>
      <c r="V367" s="46" t="str">
        <f t="shared" si="38"/>
        <v/>
      </c>
    </row>
    <row r="368" spans="1:22" x14ac:dyDescent="0.2">
      <c r="A368" s="1">
        <v>405</v>
      </c>
      <c r="B368" s="1" t="s">
        <v>170</v>
      </c>
      <c r="D368" s="29">
        <f>SUMIFS('2013Figures'!$J:$J,'2013Figures'!$C:$C,$A368,'2013Figures'!$I:$I,"",'2013Figures'!$E:$E,$B$1)</f>
        <v>0</v>
      </c>
      <c r="E368" s="9">
        <f>SUMIFS('2013Figures'!$J:$J,'2013Figures'!$C:$C,$A368,'2013Figures'!$I:$I,"",'2013Figures'!$B:$B,"BrokerToCy",'2013Figures'!$G:$G,"E1",'2013Figures'!$E:$E,$B$1)</f>
        <v>0</v>
      </c>
      <c r="F368" s="9">
        <f>SUMIFS('2013Figures'!$J:$J,'2013Figures'!$C:$C,$A368,'2013Figures'!$I:$I,"",'2013Figures'!$B:$B,"BrokerToCy",'2013Figures'!$G:$G,"P1",'2013Figures'!$E:$E,$B$1)</f>
        <v>0</v>
      </c>
      <c r="G368" s="9">
        <f>SUMIFS('2013Figures'!$J:$J,'2013Figures'!$C:$C,$A368,'2013Figures'!$I:$I,"",'2013Figures'!$B:$B,"CyToBroker",'2013Figures'!$G:$G,"E1",'2013Figures'!$E:$E,$B$1)</f>
        <v>0</v>
      </c>
      <c r="H368" s="9">
        <f>SUMIFS('2013Figures'!$J:$J,'2013Figures'!$C:$C,$A368,'2013Figures'!$I:$I,"",'2013Figures'!$B:$B,"CyToBroker",'2013Figures'!$G:$G,"P1",'2013Figures'!$E:$E,$B$1)</f>
        <v>0</v>
      </c>
      <c r="J368" s="8" t="s">
        <v>131</v>
      </c>
      <c r="L368" s="42">
        <f>SUMIFS('2012Figures'!$J:$J,'2012Figures'!$C:$C,$A368,'2012Figures'!$I:$I,"",'2012Figures'!$E:$E,$B$1)</f>
        <v>0</v>
      </c>
      <c r="M368" s="52">
        <f>SUMIFS('2012Figures'!$J:$J,'2012Figures'!$C:$C,$A368,'2012Figures'!$I:$I,"",'2012Figures'!$B:$B,"BrokerToCy",'2012Figures'!$G:$G,"E1",'2012Figures'!$E:$E,$B$1)</f>
        <v>0</v>
      </c>
      <c r="N368" s="52">
        <f>SUMIFS('2012Figures'!$J:$J,'2012Figures'!$C:$C,$A368,'2012Figures'!$I:$I,"",'2012Figures'!$B:$B,"BrokerToCy",'2012Figures'!$G:$G,"P1",'2012Figures'!$E:$E,$B$1)</f>
        <v>0</v>
      </c>
      <c r="O368" s="52">
        <f>SUMIFS('2012Figures'!$J:$J,'2012Figures'!$C:$C,$A368,'2012Figures'!$I:$I,"",'2012Figures'!$B:$B,"CyToBroker",'2012Figures'!$G:$G,"E1",'2012Figures'!$E:$E,$B$1)</f>
        <v>0</v>
      </c>
      <c r="P368" s="52">
        <f>SUMIFS('2012Figures'!$J:$J,'2012Figures'!$C:$C,$A368,'2012Figures'!$I:$I,"",'2012Figures'!$B:$B,"CyToBroker",'2012Figures'!$G:$G,"P1",'2012Figures'!$E:$E,$B$1)</f>
        <v>0</v>
      </c>
      <c r="R368" s="46" t="str">
        <f t="shared" si="38"/>
        <v/>
      </c>
      <c r="S368" s="46" t="str">
        <f t="shared" si="38"/>
        <v/>
      </c>
      <c r="T368" s="46" t="str">
        <f t="shared" si="38"/>
        <v/>
      </c>
      <c r="U368" s="46" t="str">
        <f t="shared" si="38"/>
        <v/>
      </c>
      <c r="V368" s="46" t="str">
        <f t="shared" si="38"/>
        <v/>
      </c>
    </row>
    <row r="369" spans="1:22" x14ac:dyDescent="0.2">
      <c r="A369" s="21"/>
      <c r="B369" s="21" t="s">
        <v>92</v>
      </c>
      <c r="C369" s="22"/>
      <c r="D369" s="23">
        <f>SUM(E369:H369)</f>
        <v>0</v>
      </c>
      <c r="E369" s="23">
        <f>SUM(E367:E368)</f>
        <v>0</v>
      </c>
      <c r="F369" s="23">
        <f>SUM(F367:F368)</f>
        <v>0</v>
      </c>
      <c r="G369" s="23">
        <f>SUM(G367:G368)</f>
        <v>0</v>
      </c>
      <c r="H369" s="23">
        <f>SUM(H367:H368)</f>
        <v>0</v>
      </c>
      <c r="I369" s="21"/>
      <c r="J369" s="22"/>
      <c r="K369" s="21"/>
      <c r="L369" s="43">
        <f>SUM(M369:P369)</f>
        <v>0</v>
      </c>
      <c r="M369" s="43">
        <f>SUM(M367:M368)</f>
        <v>0</v>
      </c>
      <c r="N369" s="43">
        <f>SUM(N367:N368)</f>
        <v>0</v>
      </c>
      <c r="O369" s="43">
        <f>SUM(O367:O368)</f>
        <v>0</v>
      </c>
      <c r="P369" s="43">
        <f>SUM(P367:P368)</f>
        <v>0</v>
      </c>
      <c r="Q369" s="21"/>
      <c r="R369" s="21"/>
      <c r="S369" s="21"/>
      <c r="T369" s="21"/>
      <c r="U369" s="21"/>
      <c r="V369" s="21"/>
    </row>
    <row r="370" spans="1:22" x14ac:dyDescent="0.2">
      <c r="A370" s="28">
        <v>410</v>
      </c>
      <c r="B370" s="28" t="s">
        <v>123</v>
      </c>
      <c r="C370" s="17" t="s">
        <v>88</v>
      </c>
      <c r="D370" s="18">
        <f>SUMIFS('2013Figures'!$J:$J,'2013Figures'!$C:$C,$A370,'2013Figures'!$E:$E,$B$1)</f>
        <v>0</v>
      </c>
      <c r="E370" s="18">
        <f>SUMIFS('2013Figures'!$J:$J,'2013Figures'!$C:$C,$A370,'2013Figures'!$B:$B,"BrokerToCy",'2013Figures'!$G:$G,"E1",'2013Figures'!$E:$E,$B$1)</f>
        <v>0</v>
      </c>
      <c r="F370" s="18">
        <f>SUMIFS('2013Figures'!$J:$J,'2013Figures'!$C:$C,$A370,'2013Figures'!$B:$B,"BrokerToCy",'2013Figures'!$G:$G,"P1",'2013Figures'!$E:$E,$B$1)</f>
        <v>0</v>
      </c>
      <c r="G370" s="18">
        <f>SUMIFS('2013Figures'!$J:$J,'2013Figures'!$C:$C,$A370,'2013Figures'!$B:$B,"CyToBroker",'2013Figures'!$G:$G,"E1",'2013Figures'!$E:$E,$B$1)</f>
        <v>0</v>
      </c>
      <c r="H370" s="18">
        <f>SUMIFS('2013Figures'!$J:$J,'2013Figures'!$C:$C,$A370,'2013Figures'!$B:$B,"CyToBroker",'2013Figures'!$G:$G,"P1",'2013Figures'!$E:$E,$B$1)</f>
        <v>0</v>
      </c>
      <c r="I370" s="28"/>
      <c r="J370" s="17"/>
      <c r="K370" s="28"/>
      <c r="L370" s="50">
        <f>SUMIFS('2012Figures'!$J:$J,'2012Figures'!$C:$C,$A370,'2012Figures'!$E:$E,$B$1)</f>
        <v>0</v>
      </c>
      <c r="M370" s="50">
        <f>SUMIFS('2012Figures'!$J:$J,'2012Figures'!$C:$C,$A370,'2012Figures'!$B:$B,"BrokerToCy",'2012Figures'!$G:$G,"E1",'2012Figures'!$E:$E,$B$1)</f>
        <v>0</v>
      </c>
      <c r="N370" s="50">
        <f>SUMIFS('2012Figures'!$J:$J,'2012Figures'!$C:$C,$A370,'2012Figures'!$B:$B,"BrokerToCy",'2012Figures'!$G:$G,"P1",'2012Figures'!$E:$E,$B$1)</f>
        <v>0</v>
      </c>
      <c r="O370" s="50">
        <f>SUMIFS('2012Figures'!$J:$J,'2012Figures'!$C:$C,$A370,'2012Figures'!$B:$B,"CyToBroker",'2012Figures'!$G:$G,"E1",'2012Figures'!$E:$E,$B$1)</f>
        <v>0</v>
      </c>
      <c r="P370" s="50">
        <f>SUMIFS('2012Figures'!$J:$J,'2012Figures'!$C:$C,$A370,'2012Figures'!$B:$B,"CyToBroker",'2012Figures'!$G:$G,"P1",'2012Figures'!$E:$E,$B$1)</f>
        <v>0</v>
      </c>
      <c r="Q370" s="28"/>
      <c r="R370" s="46" t="str">
        <f t="shared" ref="R370:V413" si="39">IF(L370=0,"",ROUND(D370/L370-1,2))</f>
        <v/>
      </c>
      <c r="S370" s="46" t="str">
        <f t="shared" si="39"/>
        <v/>
      </c>
      <c r="T370" s="46" t="str">
        <f t="shared" si="39"/>
        <v/>
      </c>
      <c r="U370" s="46" t="str">
        <f t="shared" si="39"/>
        <v/>
      </c>
      <c r="V370" s="46" t="str">
        <f t="shared" si="39"/>
        <v/>
      </c>
    </row>
    <row r="371" spans="1:22" x14ac:dyDescent="0.2">
      <c r="A371" s="1">
        <v>410</v>
      </c>
      <c r="B371" s="1" t="s">
        <v>123</v>
      </c>
      <c r="C371" s="8">
        <v>5</v>
      </c>
      <c r="D371" s="29">
        <f>SUMIFS('2013Figures'!$J:$J,'2013Figures'!$C:$C,$A371,'2013Figures'!$H:$H,$B371,'2013Figures'!$I:$I,$C371,'2013Figures'!$E:$E,$B$1)</f>
        <v>0</v>
      </c>
      <c r="E371" s="9">
        <f>SUMIFS('2013Figures'!$J:$J,'2013Figures'!$C:$C,$A371,'2013Figures'!$H:$H,$B371,'2013Figures'!$I:$I,$C371,'2013Figures'!$B:$B,"BrokerToCy",'2013Figures'!$G:$G,"E1",'2013Figures'!$E:$E,$B$1)</f>
        <v>0</v>
      </c>
      <c r="F371" s="9">
        <f>SUMIFS('2013Figures'!$J:$J,'2013Figures'!$C:$C,$A371,'2013Figures'!$H:$H,$B371,'2013Figures'!$I:$I,$C371,'2013Figures'!$B:$B,"BrokerToCy",'2013Figures'!$G:$G,"P1",'2013Figures'!$E:$E,$B$1)</f>
        <v>0</v>
      </c>
      <c r="G371" s="9">
        <f>SUMIFS('2013Figures'!$J:$J,'2013Figures'!$C:$C,$A371,'2013Figures'!$H:$H,$B371,'2013Figures'!$I:$I,$C371,'2013Figures'!$B:$B,"CyToBroker",'2013Figures'!$G:$G,"E1",'2013Figures'!$E:$E,$B$1)</f>
        <v>0</v>
      </c>
      <c r="H371" s="9">
        <f>SUMIFS('2013Figures'!$J:$J,'2013Figures'!$C:$C,$A371,'2013Figures'!$H:$H,$B371,'2013Figures'!$I:$I,$C371,'2013Figures'!$B:$B,"CyToBroker",'2013Figures'!$G:$G,"P1",'2013Figures'!$E:$E,$B$1)</f>
        <v>0</v>
      </c>
      <c r="I371" s="30"/>
      <c r="J371" s="31">
        <v>201501</v>
      </c>
      <c r="K371" s="30"/>
      <c r="L371" s="42">
        <f>SUMIFS('2012Figures'!$J:$J,'2012Figures'!$C:$C,$A371,'2012Figures'!$H:$H,$B371,'2012Figures'!$I:$I,$C371,'2012Figures'!$E:$E,$B$1)</f>
        <v>0</v>
      </c>
      <c r="M371" s="52">
        <f>SUMIFS('2012Figures'!$J:$J,'2012Figures'!$C:$C,$A371,'2012Figures'!$H:$H,$B371,'2012Figures'!$I:$I,$C371,'2012Figures'!$B:$B,"BrokerToCy",'2012Figures'!$G:$G,"E1",'2012Figures'!$E:$E,$B$1)</f>
        <v>0</v>
      </c>
      <c r="N371" s="52">
        <f>SUMIFS('2012Figures'!$J:$J,'2012Figures'!$C:$C,$A371,'2012Figures'!$H:$H,$B371,'2012Figures'!$I:$I,$C371,'2012Figures'!$B:$B,"BrokerToCy",'2012Figures'!$G:$G,"P1",'2012Figures'!$E:$E,$B$1)</f>
        <v>0</v>
      </c>
      <c r="O371" s="52">
        <f>SUMIFS('2012Figures'!$J:$J,'2012Figures'!$C:$C,$A371,'2012Figures'!$H:$H,$B371,'2012Figures'!$I:$I,$C371,'2012Figures'!$B:$B,"CyToBroker",'2012Figures'!$G:$G,"E1",'2012Figures'!$E:$E,$B$1)</f>
        <v>0</v>
      </c>
      <c r="P371" s="52">
        <f>SUMIFS('2012Figures'!$J:$J,'2012Figures'!$C:$C,$A371,'2012Figures'!$H:$H,$B371,'2012Figures'!$I:$I,$C371,'2012Figures'!$B:$B,"CyToBroker",'2012Figures'!$G:$G,"P1",'2012Figures'!$E:$E,$B$1)</f>
        <v>0</v>
      </c>
      <c r="Q371" s="30"/>
      <c r="R371" s="46" t="str">
        <f t="shared" si="39"/>
        <v/>
      </c>
      <c r="S371" s="46" t="str">
        <f t="shared" si="39"/>
        <v/>
      </c>
      <c r="T371" s="46" t="str">
        <f t="shared" si="39"/>
        <v/>
      </c>
      <c r="U371" s="46" t="str">
        <f t="shared" si="39"/>
        <v/>
      </c>
      <c r="V371" s="46" t="str">
        <f t="shared" si="39"/>
        <v/>
      </c>
    </row>
    <row r="372" spans="1:22" x14ac:dyDescent="0.2">
      <c r="A372" s="1">
        <v>410</v>
      </c>
      <c r="B372" s="1" t="s">
        <v>123</v>
      </c>
      <c r="C372" s="8">
        <v>4</v>
      </c>
      <c r="D372" s="29">
        <f>SUMIFS('2013Figures'!$J:$J,'2013Figures'!$C:$C,$A372,'2013Figures'!$H:$H,$B372,'2013Figures'!$I:$I,$C372,'2013Figures'!$E:$E,$B$1)</f>
        <v>0</v>
      </c>
      <c r="E372" s="9">
        <f>SUMIFS('2013Figures'!$J:$J,'2013Figures'!$C:$C,$A372,'2013Figures'!$H:$H,$B372,'2013Figures'!$I:$I,$C372,'2013Figures'!$B:$B,"BrokerToCy",'2013Figures'!$G:$G,"E1",'2013Figures'!$E:$E,$B$1)</f>
        <v>0</v>
      </c>
      <c r="F372" s="9">
        <f>SUMIFS('2013Figures'!$J:$J,'2013Figures'!$C:$C,$A372,'2013Figures'!$H:$H,$B372,'2013Figures'!$I:$I,$C372,'2013Figures'!$B:$B,"BrokerToCy",'2013Figures'!$G:$G,"P1",'2013Figures'!$E:$E,$B$1)</f>
        <v>0</v>
      </c>
      <c r="G372" s="9">
        <f>SUMIFS('2013Figures'!$J:$J,'2013Figures'!$C:$C,$A372,'2013Figures'!$H:$H,$B372,'2013Figures'!$I:$I,$C372,'2013Figures'!$B:$B,"CyToBroker",'2013Figures'!$G:$G,"E1",'2013Figures'!$E:$E,$B$1)</f>
        <v>0</v>
      </c>
      <c r="H372" s="9">
        <f>SUMIFS('2013Figures'!$J:$J,'2013Figures'!$C:$C,$A372,'2013Figures'!$H:$H,$B372,'2013Figures'!$I:$I,$C372,'2013Figures'!$B:$B,"CyToBroker",'2013Figures'!$G:$G,"P1",'2013Figures'!$E:$E,$B$1)</f>
        <v>0</v>
      </c>
      <c r="I372" s="30"/>
      <c r="J372" s="31">
        <v>201301</v>
      </c>
      <c r="K372" s="30"/>
      <c r="L372" s="42">
        <f>SUMIFS('2012Figures'!$J:$J,'2012Figures'!$C:$C,$A372,'2012Figures'!$H:$H,$B372,'2012Figures'!$I:$I,$C372,'2012Figures'!$E:$E,$B$1)</f>
        <v>0</v>
      </c>
      <c r="M372" s="52">
        <f>SUMIFS('2012Figures'!$J:$J,'2012Figures'!$C:$C,$A372,'2012Figures'!$H:$H,$B372,'2012Figures'!$I:$I,$C372,'2012Figures'!$B:$B,"BrokerToCy",'2012Figures'!$G:$G,"E1",'2012Figures'!$E:$E,$B$1)</f>
        <v>0</v>
      </c>
      <c r="N372" s="52">
        <f>SUMIFS('2012Figures'!$J:$J,'2012Figures'!$C:$C,$A372,'2012Figures'!$H:$H,$B372,'2012Figures'!$I:$I,$C372,'2012Figures'!$B:$B,"BrokerToCy",'2012Figures'!$G:$G,"P1",'2012Figures'!$E:$E,$B$1)</f>
        <v>0</v>
      </c>
      <c r="O372" s="52">
        <f>SUMIFS('2012Figures'!$J:$J,'2012Figures'!$C:$C,$A372,'2012Figures'!$H:$H,$B372,'2012Figures'!$I:$I,$C372,'2012Figures'!$B:$B,"CyToBroker",'2012Figures'!$G:$G,"E1",'2012Figures'!$E:$E,$B$1)</f>
        <v>0</v>
      </c>
      <c r="P372" s="52">
        <f>SUMIFS('2012Figures'!$J:$J,'2012Figures'!$C:$C,$A372,'2012Figures'!$H:$H,$B372,'2012Figures'!$I:$I,$C372,'2012Figures'!$B:$B,"CyToBroker",'2012Figures'!$G:$G,"P1",'2012Figures'!$E:$E,$B$1)</f>
        <v>0</v>
      </c>
      <c r="Q372" s="30"/>
      <c r="R372" s="46" t="str">
        <f t="shared" si="39"/>
        <v/>
      </c>
      <c r="S372" s="46" t="str">
        <f t="shared" si="39"/>
        <v/>
      </c>
      <c r="T372" s="46" t="str">
        <f t="shared" si="39"/>
        <v/>
      </c>
      <c r="U372" s="46" t="str">
        <f t="shared" si="39"/>
        <v/>
      </c>
      <c r="V372" s="46" t="str">
        <f t="shared" si="39"/>
        <v/>
      </c>
    </row>
    <row r="373" spans="1:22" x14ac:dyDescent="0.2">
      <c r="A373" s="1">
        <v>410</v>
      </c>
      <c r="B373" s="1" t="s">
        <v>123</v>
      </c>
      <c r="C373" s="8">
        <v>3</v>
      </c>
      <c r="D373" s="29">
        <f>SUMIFS('2013Figures'!$J:$J,'2013Figures'!$C:$C,$A373,'2013Figures'!$H:$H,$B373,'2013Figures'!$I:$I,$C373,'2013Figures'!$E:$E,$B$1)</f>
        <v>0</v>
      </c>
      <c r="E373" s="9">
        <f>SUMIFS('2013Figures'!$J:$J,'2013Figures'!$C:$C,$A373,'2013Figures'!$H:$H,$B373,'2013Figures'!$I:$I,$C373,'2013Figures'!$B:$B,"BrokerToCy",'2013Figures'!$G:$G,"E1",'2013Figures'!$E:$E,$B$1)</f>
        <v>0</v>
      </c>
      <c r="F373" s="9">
        <f>SUMIFS('2013Figures'!$J:$J,'2013Figures'!$C:$C,$A373,'2013Figures'!$H:$H,$B373,'2013Figures'!$I:$I,$C373,'2013Figures'!$B:$B,"BrokerToCy",'2013Figures'!$G:$G,"P1",'2013Figures'!$E:$E,$B$1)</f>
        <v>0</v>
      </c>
      <c r="G373" s="9">
        <f>SUMIFS('2013Figures'!$J:$J,'2013Figures'!$C:$C,$A373,'2013Figures'!$H:$H,$B373,'2013Figures'!$I:$I,$C373,'2013Figures'!$B:$B,"CyToBroker",'2013Figures'!$G:$G,"E1",'2013Figures'!$E:$E,$B$1)</f>
        <v>0</v>
      </c>
      <c r="H373" s="9">
        <f>SUMIFS('2013Figures'!$J:$J,'2013Figures'!$C:$C,$A373,'2013Figures'!$H:$H,$B373,'2013Figures'!$I:$I,$C373,'2013Figures'!$B:$B,"CyToBroker",'2013Figures'!$G:$G,"P1",'2013Figures'!$E:$E,$B$1)</f>
        <v>0</v>
      </c>
      <c r="J373" s="8">
        <v>201201</v>
      </c>
      <c r="L373" s="42">
        <f>SUMIFS('2012Figures'!$J:$J,'2012Figures'!$C:$C,$A373,'2012Figures'!$H:$H,$B373,'2012Figures'!$I:$I,$C373,'2012Figures'!$E:$E,$B$1)</f>
        <v>0</v>
      </c>
      <c r="M373" s="52">
        <f>SUMIFS('2012Figures'!$J:$J,'2012Figures'!$C:$C,$A373,'2012Figures'!$H:$H,$B373,'2012Figures'!$I:$I,$C373,'2012Figures'!$B:$B,"BrokerToCy",'2012Figures'!$G:$G,"E1",'2012Figures'!$E:$E,$B$1)</f>
        <v>0</v>
      </c>
      <c r="N373" s="52">
        <f>SUMIFS('2012Figures'!$J:$J,'2012Figures'!$C:$C,$A373,'2012Figures'!$H:$H,$B373,'2012Figures'!$I:$I,$C373,'2012Figures'!$B:$B,"BrokerToCy",'2012Figures'!$G:$G,"P1",'2012Figures'!$E:$E,$B$1)</f>
        <v>0</v>
      </c>
      <c r="O373" s="52">
        <f>SUMIFS('2012Figures'!$J:$J,'2012Figures'!$C:$C,$A373,'2012Figures'!$H:$H,$B373,'2012Figures'!$I:$I,$C373,'2012Figures'!$B:$B,"CyToBroker",'2012Figures'!$G:$G,"E1",'2012Figures'!$E:$E,$B$1)</f>
        <v>0</v>
      </c>
      <c r="P373" s="52">
        <f>SUMIFS('2012Figures'!$J:$J,'2012Figures'!$C:$C,$A373,'2012Figures'!$H:$H,$B373,'2012Figures'!$I:$I,$C373,'2012Figures'!$B:$B,"CyToBroker",'2012Figures'!$G:$G,"P1",'2012Figures'!$E:$E,$B$1)</f>
        <v>0</v>
      </c>
      <c r="R373" s="46" t="str">
        <f t="shared" si="39"/>
        <v/>
      </c>
      <c r="S373" s="46" t="str">
        <f t="shared" si="39"/>
        <v/>
      </c>
      <c r="T373" s="46" t="str">
        <f t="shared" si="39"/>
        <v/>
      </c>
      <c r="U373" s="46" t="str">
        <f t="shared" si="39"/>
        <v/>
      </c>
      <c r="V373" s="46" t="str">
        <f t="shared" si="39"/>
        <v/>
      </c>
    </row>
    <row r="374" spans="1:22" x14ac:dyDescent="0.2">
      <c r="A374" s="1">
        <v>410</v>
      </c>
      <c r="B374" s="1" t="s">
        <v>123</v>
      </c>
      <c r="C374" s="8">
        <v>2</v>
      </c>
      <c r="D374" s="29">
        <f>SUMIFS('2013Figures'!$J:$J,'2013Figures'!$C:$C,$A374,'2013Figures'!$H:$H,$B374,'2013Figures'!$I:$I,$C374,'2013Figures'!$E:$E,$B$1)</f>
        <v>0</v>
      </c>
      <c r="E374" s="9">
        <f>SUMIFS('2013Figures'!$J:$J,'2013Figures'!$C:$C,$A374,'2013Figures'!$H:$H,$B374,'2013Figures'!$I:$I,$C374,'2013Figures'!$B:$B,"BrokerToCy",'2013Figures'!$G:$G,"E1",'2013Figures'!$E:$E,$B$1)</f>
        <v>0</v>
      </c>
      <c r="F374" s="9">
        <f>SUMIFS('2013Figures'!$J:$J,'2013Figures'!$C:$C,$A374,'2013Figures'!$H:$H,$B374,'2013Figures'!$I:$I,$C374,'2013Figures'!$B:$B,"BrokerToCy",'2013Figures'!$G:$G,"P1",'2013Figures'!$E:$E,$B$1)</f>
        <v>0</v>
      </c>
      <c r="G374" s="9">
        <f>SUMIFS('2013Figures'!$J:$J,'2013Figures'!$C:$C,$A374,'2013Figures'!$H:$H,$B374,'2013Figures'!$I:$I,$C374,'2013Figures'!$B:$B,"CyToBroker",'2013Figures'!$G:$G,"E1",'2013Figures'!$E:$E,$B$1)</f>
        <v>0</v>
      </c>
      <c r="H374" s="9">
        <f>SUMIFS('2013Figures'!$J:$J,'2013Figures'!$C:$C,$A374,'2013Figures'!$H:$H,$B374,'2013Figures'!$I:$I,$C374,'2013Figures'!$B:$B,"CyToBroker",'2013Figures'!$G:$G,"P1",'2013Figures'!$E:$E,$B$1)</f>
        <v>0</v>
      </c>
      <c r="J374" s="8">
        <v>201101</v>
      </c>
      <c r="L374" s="42">
        <f>SUMIFS('2012Figures'!$J:$J,'2012Figures'!$C:$C,$A374,'2012Figures'!$H:$H,$B374,'2012Figures'!$I:$I,$C374,'2012Figures'!$E:$E,$B$1)</f>
        <v>0</v>
      </c>
      <c r="M374" s="52">
        <f>SUMIFS('2012Figures'!$J:$J,'2012Figures'!$C:$C,$A374,'2012Figures'!$H:$H,$B374,'2012Figures'!$I:$I,$C374,'2012Figures'!$B:$B,"BrokerToCy",'2012Figures'!$G:$G,"E1",'2012Figures'!$E:$E,$B$1)</f>
        <v>0</v>
      </c>
      <c r="N374" s="52">
        <f>SUMIFS('2012Figures'!$J:$J,'2012Figures'!$C:$C,$A374,'2012Figures'!$H:$H,$B374,'2012Figures'!$I:$I,$C374,'2012Figures'!$B:$B,"BrokerToCy",'2012Figures'!$G:$G,"P1",'2012Figures'!$E:$E,$B$1)</f>
        <v>0</v>
      </c>
      <c r="O374" s="52">
        <f>SUMIFS('2012Figures'!$J:$J,'2012Figures'!$C:$C,$A374,'2012Figures'!$H:$H,$B374,'2012Figures'!$I:$I,$C374,'2012Figures'!$B:$B,"CyToBroker",'2012Figures'!$G:$G,"E1",'2012Figures'!$E:$E,$B$1)</f>
        <v>0</v>
      </c>
      <c r="P374" s="52">
        <f>SUMIFS('2012Figures'!$J:$J,'2012Figures'!$C:$C,$A374,'2012Figures'!$H:$H,$B374,'2012Figures'!$I:$I,$C374,'2012Figures'!$B:$B,"CyToBroker",'2012Figures'!$G:$G,"P1",'2012Figures'!$E:$E,$B$1)</f>
        <v>0</v>
      </c>
      <c r="R374" s="46" t="str">
        <f t="shared" si="39"/>
        <v/>
      </c>
      <c r="S374" s="46" t="str">
        <f t="shared" si="39"/>
        <v/>
      </c>
      <c r="T374" s="46" t="str">
        <f t="shared" si="39"/>
        <v/>
      </c>
      <c r="U374" s="46" t="str">
        <f t="shared" si="39"/>
        <v/>
      </c>
      <c r="V374" s="46" t="str">
        <f t="shared" si="39"/>
        <v/>
      </c>
    </row>
    <row r="375" spans="1:22" x14ac:dyDescent="0.2">
      <c r="A375" s="1">
        <v>410</v>
      </c>
      <c r="B375" s="1" t="s">
        <v>123</v>
      </c>
      <c r="C375" s="8">
        <v>1</v>
      </c>
      <c r="D375" s="29">
        <f>SUMIFS('2013Figures'!$J:$J,'2013Figures'!$C:$C,$A375,'2013Figures'!$H:$H,$B375,'2013Figures'!$I:$I,$C375,'2013Figures'!$E:$E,$B$1)</f>
        <v>0</v>
      </c>
      <c r="E375" s="9">
        <f>SUMIFS('2013Figures'!$J:$J,'2013Figures'!$C:$C,$A375,'2013Figures'!$H:$H,$B375,'2013Figures'!$I:$I,$C375,'2013Figures'!$B:$B,"BrokerToCy",'2013Figures'!$G:$G,"E1",'2013Figures'!$E:$E,$B$1)</f>
        <v>0</v>
      </c>
      <c r="F375" s="9">
        <f>SUMIFS('2013Figures'!$J:$J,'2013Figures'!$C:$C,$A375,'2013Figures'!$H:$H,$B375,'2013Figures'!$I:$I,$C375,'2013Figures'!$B:$B,"BrokerToCy",'2013Figures'!$G:$G,"P1",'2013Figures'!$E:$E,$B$1)</f>
        <v>0</v>
      </c>
      <c r="G375" s="9">
        <f>SUMIFS('2013Figures'!$J:$J,'2013Figures'!$C:$C,$A375,'2013Figures'!$H:$H,$B375,'2013Figures'!$I:$I,$C375,'2013Figures'!$B:$B,"CyToBroker",'2013Figures'!$G:$G,"E1",'2013Figures'!$E:$E,$B$1)</f>
        <v>0</v>
      </c>
      <c r="H375" s="9">
        <f>SUMIFS('2013Figures'!$J:$J,'2013Figures'!$C:$C,$A375,'2013Figures'!$H:$H,$B375,'2013Figures'!$I:$I,$C375,'2013Figures'!$B:$B,"CyToBroker",'2013Figures'!$G:$G,"P1",'2013Figures'!$E:$E,$B$1)</f>
        <v>0</v>
      </c>
      <c r="J375" s="8">
        <v>200901</v>
      </c>
      <c r="L375" s="42">
        <f>SUMIFS('2012Figures'!$J:$J,'2012Figures'!$C:$C,$A375,'2012Figures'!$H:$H,$B375,'2012Figures'!$I:$I,$C375,'2012Figures'!$E:$E,$B$1)</f>
        <v>0</v>
      </c>
      <c r="M375" s="52">
        <f>SUMIFS('2012Figures'!$J:$J,'2012Figures'!$C:$C,$A375,'2012Figures'!$H:$H,$B375,'2012Figures'!$I:$I,$C375,'2012Figures'!$B:$B,"BrokerToCy",'2012Figures'!$G:$G,"E1",'2012Figures'!$E:$E,$B$1)</f>
        <v>0</v>
      </c>
      <c r="N375" s="52">
        <f>SUMIFS('2012Figures'!$J:$J,'2012Figures'!$C:$C,$A375,'2012Figures'!$H:$H,$B375,'2012Figures'!$I:$I,$C375,'2012Figures'!$B:$B,"BrokerToCy",'2012Figures'!$G:$G,"P1",'2012Figures'!$E:$E,$B$1)</f>
        <v>0</v>
      </c>
      <c r="O375" s="52">
        <f>SUMIFS('2012Figures'!$J:$J,'2012Figures'!$C:$C,$A375,'2012Figures'!$H:$H,$B375,'2012Figures'!$I:$I,$C375,'2012Figures'!$B:$B,"CyToBroker",'2012Figures'!$G:$G,"E1",'2012Figures'!$E:$E,$B$1)</f>
        <v>0</v>
      </c>
      <c r="P375" s="52">
        <f>SUMIFS('2012Figures'!$J:$J,'2012Figures'!$C:$C,$A375,'2012Figures'!$H:$H,$B375,'2012Figures'!$I:$I,$C375,'2012Figures'!$B:$B,"CyToBroker",'2012Figures'!$G:$G,"P1",'2012Figures'!$E:$E,$B$1)</f>
        <v>0</v>
      </c>
      <c r="R375" s="46" t="str">
        <f t="shared" si="39"/>
        <v/>
      </c>
      <c r="S375" s="46" t="str">
        <f t="shared" si="39"/>
        <v/>
      </c>
      <c r="T375" s="46" t="str">
        <f t="shared" si="39"/>
        <v/>
      </c>
      <c r="U375" s="46" t="str">
        <f t="shared" si="39"/>
        <v/>
      </c>
      <c r="V375" s="46" t="str">
        <f t="shared" si="39"/>
        <v/>
      </c>
    </row>
    <row r="376" spans="1:22" x14ac:dyDescent="0.2">
      <c r="A376" s="1">
        <v>410</v>
      </c>
      <c r="B376" s="1" t="s">
        <v>123</v>
      </c>
      <c r="D376" s="29">
        <f>SUMIFS('2013Figures'!$J:$J,'2013Figures'!$C:$C,$A376,'2013Figures'!$I:$I,"",'2013Figures'!$E:$E,$B$1)</f>
        <v>0</v>
      </c>
      <c r="E376" s="9">
        <f>SUMIFS('2013Figures'!$J:$J,'2013Figures'!$C:$C,$A376,'2013Figures'!$I:$I,"",'2013Figures'!$B:$B,"BrokerToCy",'2013Figures'!$G:$G,"E1",'2013Figures'!$E:$E,$B$1)</f>
        <v>0</v>
      </c>
      <c r="F376" s="9">
        <f>SUMIFS('2013Figures'!$J:$J,'2013Figures'!$C:$C,$A376,'2013Figures'!$I:$I,"",'2013Figures'!$B:$B,"BrokerToCy",'2013Figures'!$G:$G,"P1",'2013Figures'!$E:$E,$B$1)</f>
        <v>0</v>
      </c>
      <c r="G376" s="9">
        <f>SUMIFS('2013Figures'!$J:$J,'2013Figures'!$C:$C,$A376,'2013Figures'!$I:$I,"",'2013Figures'!$B:$B,"CyToBroker",'2013Figures'!$G:$G,"E1",'2013Figures'!$E:$E,$B$1)</f>
        <v>0</v>
      </c>
      <c r="H376" s="9">
        <f>SUMIFS('2013Figures'!$J:$J,'2013Figures'!$C:$C,$A376,'2013Figures'!$I:$I,"",'2013Figures'!$B:$B,"CyToBroker",'2013Figures'!$G:$G,"P1",'2013Figures'!$E:$E,$B$1)</f>
        <v>0</v>
      </c>
      <c r="J376" s="8" t="s">
        <v>131</v>
      </c>
      <c r="L376" s="42">
        <f>SUMIFS('2012Figures'!$J:$J,'2012Figures'!$C:$C,$A376,'2012Figures'!$I:$I,"",'2012Figures'!$E:$E,$B$1)</f>
        <v>0</v>
      </c>
      <c r="M376" s="52">
        <f>SUMIFS('2012Figures'!$J:$J,'2012Figures'!$C:$C,$A376,'2012Figures'!$I:$I,"",'2012Figures'!$B:$B,"BrokerToCy",'2012Figures'!$G:$G,"E1",'2012Figures'!$E:$E,$B$1)</f>
        <v>0</v>
      </c>
      <c r="N376" s="52">
        <f>SUMIFS('2012Figures'!$J:$J,'2012Figures'!$C:$C,$A376,'2012Figures'!$I:$I,"",'2012Figures'!$B:$B,"BrokerToCy",'2012Figures'!$G:$G,"P1",'2012Figures'!$E:$E,$B$1)</f>
        <v>0</v>
      </c>
      <c r="O376" s="52">
        <f>SUMIFS('2012Figures'!$J:$J,'2012Figures'!$C:$C,$A376,'2012Figures'!$I:$I,"",'2012Figures'!$B:$B,"CyToBroker",'2012Figures'!$G:$G,"E1",'2012Figures'!$E:$E,$B$1)</f>
        <v>0</v>
      </c>
      <c r="P376" s="52">
        <f>SUMIFS('2012Figures'!$J:$J,'2012Figures'!$C:$C,$A376,'2012Figures'!$I:$I,"",'2012Figures'!$B:$B,"CyToBroker",'2012Figures'!$G:$G,"P1",'2012Figures'!$E:$E,$B$1)</f>
        <v>0</v>
      </c>
      <c r="R376" s="46" t="str">
        <f t="shared" si="39"/>
        <v/>
      </c>
      <c r="S376" s="46" t="str">
        <f t="shared" si="39"/>
        <v/>
      </c>
      <c r="T376" s="46" t="str">
        <f t="shared" si="39"/>
        <v/>
      </c>
      <c r="U376" s="46" t="str">
        <f t="shared" si="39"/>
        <v/>
      </c>
      <c r="V376" s="46" t="str">
        <f t="shared" si="39"/>
        <v/>
      </c>
    </row>
    <row r="377" spans="1:22" x14ac:dyDescent="0.2">
      <c r="A377" s="21"/>
      <c r="B377" s="21" t="s">
        <v>92</v>
      </c>
      <c r="C377" s="22"/>
      <c r="D377" s="23">
        <f>SUM(E377:H377)</f>
        <v>0</v>
      </c>
      <c r="E377" s="23">
        <f>SUM(E371:E376)</f>
        <v>0</v>
      </c>
      <c r="F377" s="23">
        <f>SUM(F371:F376)</f>
        <v>0</v>
      </c>
      <c r="G377" s="23">
        <f>SUM(G371:G376)</f>
        <v>0</v>
      </c>
      <c r="H377" s="23">
        <f>SUM(H371:H376)</f>
        <v>0</v>
      </c>
      <c r="I377" s="21"/>
      <c r="J377" s="22"/>
      <c r="K377" s="21"/>
      <c r="L377" s="43">
        <f>SUM(M377:P377)</f>
        <v>0</v>
      </c>
      <c r="M377" s="43">
        <f>SUM(M371:M376)</f>
        <v>0</v>
      </c>
      <c r="N377" s="43">
        <f>SUM(N371:N376)</f>
        <v>0</v>
      </c>
      <c r="O377" s="43">
        <f>SUM(O371:O376)</f>
        <v>0</v>
      </c>
      <c r="P377" s="43">
        <f>SUM(P371:P376)</f>
        <v>0</v>
      </c>
      <c r="Q377" s="21"/>
      <c r="R377" s="21"/>
      <c r="S377" s="21"/>
      <c r="T377" s="21"/>
      <c r="U377" s="21"/>
      <c r="V377" s="21"/>
    </row>
    <row r="378" spans="1:22" x14ac:dyDescent="0.2">
      <c r="A378" s="28">
        <v>601</v>
      </c>
      <c r="B378" s="28" t="s">
        <v>124</v>
      </c>
      <c r="C378" s="17" t="s">
        <v>88</v>
      </c>
      <c r="D378" s="18">
        <f>SUMIFS('2013Figures'!$J:$J,'2013Figures'!$C:$C,$A378,'2013Figures'!$E:$E,$B$1)</f>
        <v>0</v>
      </c>
      <c r="E378" s="18">
        <f>SUMIFS('2013Figures'!$J:$J,'2013Figures'!$C:$C,$A378,'2013Figures'!$B:$B,"BrokerToCy",'2013Figures'!$G:$G,"E1",'2013Figures'!$E:$E,$B$1)</f>
        <v>0</v>
      </c>
      <c r="F378" s="18">
        <f>SUMIFS('2013Figures'!$J:$J,'2013Figures'!$C:$C,$A378,'2013Figures'!$B:$B,"BrokerToCy",'2013Figures'!$G:$G,"P1",'2013Figures'!$E:$E,$B$1)</f>
        <v>0</v>
      </c>
      <c r="G378" s="18">
        <f>SUMIFS('2013Figures'!$J:$J,'2013Figures'!$C:$C,$A378,'2013Figures'!$B:$B,"CyToBroker",'2013Figures'!$G:$G,"E1",'2013Figures'!$E:$E,$B$1)</f>
        <v>0</v>
      </c>
      <c r="H378" s="18">
        <f>SUMIFS('2013Figures'!$J:$J,'2013Figures'!$C:$C,$A378,'2013Figures'!$B:$B,"CyToBroker",'2013Figures'!$G:$G,"P1",'2013Figures'!$E:$E,$B$1)</f>
        <v>0</v>
      </c>
      <c r="I378" s="28"/>
      <c r="J378" s="17"/>
      <c r="K378" s="28"/>
      <c r="L378" s="50">
        <f>SUMIFS('2012Figures'!$J:$J,'2012Figures'!$C:$C,$A378,'2012Figures'!$E:$E,$B$1)</f>
        <v>0</v>
      </c>
      <c r="M378" s="50">
        <f>SUMIFS('2012Figures'!$J:$J,'2012Figures'!$C:$C,$A378,'2012Figures'!$B:$B,"BrokerToCy",'2012Figures'!$G:$G,"E1",'2012Figures'!$E:$E,$B$1)</f>
        <v>0</v>
      </c>
      <c r="N378" s="50">
        <f>SUMIFS('2012Figures'!$J:$J,'2012Figures'!$C:$C,$A378,'2012Figures'!$B:$B,"BrokerToCy",'2012Figures'!$G:$G,"P1",'2012Figures'!$E:$E,$B$1)</f>
        <v>0</v>
      </c>
      <c r="O378" s="50">
        <f>SUMIFS('2012Figures'!$J:$J,'2012Figures'!$C:$C,$A378,'2012Figures'!$B:$B,"CyToBroker",'2012Figures'!$G:$G,"E1",'2012Figures'!$E:$E,$B$1)</f>
        <v>0</v>
      </c>
      <c r="P378" s="50">
        <f>SUMIFS('2012Figures'!$J:$J,'2012Figures'!$C:$C,$A378,'2012Figures'!$B:$B,"CyToBroker",'2012Figures'!$G:$G,"P1",'2012Figures'!$E:$E,$B$1)</f>
        <v>0</v>
      </c>
      <c r="Q378" s="28"/>
      <c r="R378" s="46" t="str">
        <f t="shared" ref="R378:V421" si="40">IF(L378=0,"",ROUND(D378/L378-1,2))</f>
        <v/>
      </c>
      <c r="S378" s="46" t="str">
        <f t="shared" si="40"/>
        <v/>
      </c>
      <c r="T378" s="46" t="str">
        <f t="shared" si="40"/>
        <v/>
      </c>
      <c r="U378" s="46" t="str">
        <f t="shared" si="40"/>
        <v/>
      </c>
      <c r="V378" s="46" t="str">
        <f t="shared" si="40"/>
        <v/>
      </c>
    </row>
    <row r="379" spans="1:22" x14ac:dyDescent="0.2">
      <c r="A379" s="1">
        <v>601</v>
      </c>
      <c r="B379" s="1" t="s">
        <v>124</v>
      </c>
      <c r="C379" s="8">
        <v>1</v>
      </c>
      <c r="D379" s="29">
        <f>SUMIFS('2013Figures'!$J:$J,'2013Figures'!$C:$C,$A379,'2013Figures'!$H:$H,$B379,'2013Figures'!$I:$I,$C379,'2013Figures'!$E:$E,$B$1)</f>
        <v>0</v>
      </c>
      <c r="E379" s="9">
        <f>SUMIFS('2013Figures'!$J:$J,'2013Figures'!$C:$C,$A379,'2013Figures'!$H:$H,$B379,'2013Figures'!$I:$I,$C379,'2013Figures'!$B:$B,"BrokerToCy",'2013Figures'!$G:$G,"E1",'2013Figures'!$E:$E,$B$1)</f>
        <v>0</v>
      </c>
      <c r="F379" s="9">
        <f>SUMIFS('2013Figures'!$J:$J,'2013Figures'!$C:$C,$A379,'2013Figures'!$H:$H,$B379,'2013Figures'!$I:$I,$C379,'2013Figures'!$B:$B,"BrokerToCy",'2013Figures'!$G:$G,"P1",'2013Figures'!$E:$E,$B$1)</f>
        <v>0</v>
      </c>
      <c r="G379" s="9">
        <f>SUMIFS('2013Figures'!$J:$J,'2013Figures'!$C:$C,$A379,'2013Figures'!$H:$H,$B379,'2013Figures'!$I:$I,$C379,'2013Figures'!$B:$B,"CyToBroker",'2013Figures'!$G:$G,"E1",'2013Figures'!$E:$E,$B$1)</f>
        <v>0</v>
      </c>
      <c r="H379" s="9">
        <f>SUMIFS('2013Figures'!$J:$J,'2013Figures'!$C:$C,$A379,'2013Figures'!$H:$H,$B379,'2013Figures'!$I:$I,$C379,'2013Figures'!$B:$B,"CyToBroker",'2013Figures'!$G:$G,"P1",'2013Figures'!$E:$E,$B$1)</f>
        <v>0</v>
      </c>
      <c r="I379" s="30"/>
      <c r="J379" s="8" t="s">
        <v>131</v>
      </c>
      <c r="K379" s="30"/>
      <c r="L379" s="42">
        <f>SUMIFS('2012Figures'!$J:$J,'2012Figures'!$C:$C,$A379,'2012Figures'!$H:$H,$B379,'2012Figures'!$I:$I,$C379,'2012Figures'!$E:$E,$B$1)</f>
        <v>0</v>
      </c>
      <c r="M379" s="52">
        <f>SUMIFS('2012Figures'!$J:$J,'2012Figures'!$C:$C,$A379,'2012Figures'!$H:$H,$B379,'2012Figures'!$I:$I,$C379,'2012Figures'!$B:$B,"BrokerToCy",'2012Figures'!$G:$G,"E1",'2012Figures'!$E:$E,$B$1)</f>
        <v>0</v>
      </c>
      <c r="N379" s="52">
        <f>SUMIFS('2012Figures'!$J:$J,'2012Figures'!$C:$C,$A379,'2012Figures'!$H:$H,$B379,'2012Figures'!$I:$I,$C379,'2012Figures'!$B:$B,"BrokerToCy",'2012Figures'!$G:$G,"P1",'2012Figures'!$E:$E,$B$1)</f>
        <v>0</v>
      </c>
      <c r="O379" s="52">
        <f>SUMIFS('2012Figures'!$J:$J,'2012Figures'!$C:$C,$A379,'2012Figures'!$H:$H,$B379,'2012Figures'!$I:$I,$C379,'2012Figures'!$B:$B,"CyToBroker",'2012Figures'!$G:$G,"E1",'2012Figures'!$E:$E,$B$1)</f>
        <v>0</v>
      </c>
      <c r="P379" s="52">
        <f>SUMIFS('2012Figures'!$J:$J,'2012Figures'!$C:$C,$A379,'2012Figures'!$H:$H,$B379,'2012Figures'!$I:$I,$C379,'2012Figures'!$B:$B,"CyToBroker",'2012Figures'!$G:$G,"P1",'2012Figures'!$E:$E,$B$1)</f>
        <v>0</v>
      </c>
      <c r="Q379" s="30"/>
      <c r="R379" s="46" t="str">
        <f t="shared" si="40"/>
        <v/>
      </c>
      <c r="S379" s="46" t="str">
        <f t="shared" si="40"/>
        <v/>
      </c>
      <c r="T379" s="46" t="str">
        <f t="shared" si="40"/>
        <v/>
      </c>
      <c r="U379" s="46" t="str">
        <f t="shared" si="40"/>
        <v/>
      </c>
      <c r="V379" s="46" t="str">
        <f t="shared" si="40"/>
        <v/>
      </c>
    </row>
    <row r="380" spans="1:22" x14ac:dyDescent="0.2">
      <c r="A380" s="1">
        <v>601</v>
      </c>
      <c r="B380" s="1" t="s">
        <v>124</v>
      </c>
      <c r="D380" s="29">
        <f>SUMIFS('2013Figures'!$J:$J,'2013Figures'!$C:$C,$A380,'2013Figures'!$I:$I,"",'2013Figures'!$E:$E,$B$1)</f>
        <v>0</v>
      </c>
      <c r="E380" s="9">
        <f>SUMIFS('2013Figures'!$J:$J,'2013Figures'!$C:$C,$A380,'2013Figures'!$I:$I,"",'2013Figures'!$B:$B,"BrokerToCy",'2013Figures'!$G:$G,"E1",'2013Figures'!$E:$E,$B$1)</f>
        <v>0</v>
      </c>
      <c r="F380" s="9">
        <f>SUMIFS('2013Figures'!$J:$J,'2013Figures'!$C:$C,$A380,'2013Figures'!$I:$I,"",'2013Figures'!$B:$B,"BrokerToCy",'2013Figures'!$G:$G,"P1",'2013Figures'!$E:$E,$B$1)</f>
        <v>0</v>
      </c>
      <c r="G380" s="9">
        <f>SUMIFS('2013Figures'!$J:$J,'2013Figures'!$C:$C,$A380,'2013Figures'!$I:$I,"",'2013Figures'!$B:$B,"CyToBroker",'2013Figures'!$G:$G,"E1",'2013Figures'!$E:$E,$B$1)</f>
        <v>0</v>
      </c>
      <c r="H380" s="9">
        <f>SUMIFS('2013Figures'!$J:$J,'2013Figures'!$C:$C,$A380,'2013Figures'!$I:$I,"",'2013Figures'!$B:$B,"CyToBroker",'2013Figures'!$G:$G,"P1",'2013Figures'!$E:$E,$B$1)</f>
        <v>0</v>
      </c>
      <c r="J380" s="8" t="s">
        <v>131</v>
      </c>
      <c r="L380" s="42">
        <f>SUMIFS('2012Figures'!$J:$J,'2012Figures'!$C:$C,$A380,'2012Figures'!$I:$I,"",'2012Figures'!$E:$E,$B$1)</f>
        <v>0</v>
      </c>
      <c r="M380" s="52">
        <f>SUMIFS('2012Figures'!$J:$J,'2012Figures'!$C:$C,$A380,'2012Figures'!$I:$I,"",'2012Figures'!$B:$B,"BrokerToCy",'2012Figures'!$G:$G,"E1",'2012Figures'!$E:$E,$B$1)</f>
        <v>0</v>
      </c>
      <c r="N380" s="52">
        <f>SUMIFS('2012Figures'!$J:$J,'2012Figures'!$C:$C,$A380,'2012Figures'!$I:$I,"",'2012Figures'!$B:$B,"BrokerToCy",'2012Figures'!$G:$G,"P1",'2012Figures'!$E:$E,$B$1)</f>
        <v>0</v>
      </c>
      <c r="O380" s="52">
        <f>SUMIFS('2012Figures'!$J:$J,'2012Figures'!$C:$C,$A380,'2012Figures'!$I:$I,"",'2012Figures'!$B:$B,"CyToBroker",'2012Figures'!$G:$G,"E1",'2012Figures'!$E:$E,$B$1)</f>
        <v>0</v>
      </c>
      <c r="P380" s="52">
        <f>SUMIFS('2012Figures'!$J:$J,'2012Figures'!$C:$C,$A380,'2012Figures'!$I:$I,"",'2012Figures'!$B:$B,"CyToBroker",'2012Figures'!$G:$G,"P1",'2012Figures'!$E:$E,$B$1)</f>
        <v>0</v>
      </c>
      <c r="R380" s="46" t="str">
        <f t="shared" si="40"/>
        <v/>
      </c>
      <c r="S380" s="46" t="str">
        <f t="shared" si="40"/>
        <v/>
      </c>
      <c r="T380" s="46" t="str">
        <f t="shared" si="40"/>
        <v/>
      </c>
      <c r="U380" s="46" t="str">
        <f t="shared" si="40"/>
        <v/>
      </c>
      <c r="V380" s="46" t="str">
        <f t="shared" si="40"/>
        <v/>
      </c>
    </row>
    <row r="381" spans="1:22" x14ac:dyDescent="0.2">
      <c r="A381" s="21"/>
      <c r="B381" s="21" t="s">
        <v>92</v>
      </c>
      <c r="C381" s="22"/>
      <c r="D381" s="23">
        <f>SUM(E381:H381)</f>
        <v>0</v>
      </c>
      <c r="E381" s="23">
        <f>SUM(E379:E380)</f>
        <v>0</v>
      </c>
      <c r="F381" s="23">
        <f>SUM(F379:F380)</f>
        <v>0</v>
      </c>
      <c r="G381" s="23">
        <f>SUM(G379:G380)</f>
        <v>0</v>
      </c>
      <c r="H381" s="23">
        <f>SUM(H379:H380)</f>
        <v>0</v>
      </c>
      <c r="I381" s="21"/>
      <c r="J381" s="22"/>
      <c r="K381" s="21"/>
      <c r="L381" s="43">
        <f>SUM(M381:P381)</f>
        <v>0</v>
      </c>
      <c r="M381" s="43">
        <f>SUM(M379:M380)</f>
        <v>0</v>
      </c>
      <c r="N381" s="43">
        <f>SUM(N379:N380)</f>
        <v>0</v>
      </c>
      <c r="O381" s="43">
        <f>SUM(O379:O380)</f>
        <v>0</v>
      </c>
      <c r="P381" s="43">
        <f>SUM(P379:P380)</f>
        <v>0</v>
      </c>
      <c r="Q381" s="21"/>
      <c r="R381" s="21"/>
      <c r="S381" s="21"/>
      <c r="T381" s="21"/>
      <c r="U381" s="21"/>
      <c r="V381" s="21"/>
    </row>
    <row r="382" spans="1:22" x14ac:dyDescent="0.2">
      <c r="A382" s="28">
        <v>602</v>
      </c>
      <c r="B382" s="28" t="s">
        <v>125</v>
      </c>
      <c r="C382" s="17" t="s">
        <v>88</v>
      </c>
      <c r="D382" s="18">
        <f>SUMIFS('2013Figures'!$J:$J,'2013Figures'!$C:$C,$A382,'2013Figures'!$E:$E,$B$1)</f>
        <v>0</v>
      </c>
      <c r="E382" s="18">
        <f>SUMIFS('2013Figures'!$J:$J,'2013Figures'!$C:$C,$A382,'2013Figures'!$B:$B,"BrokerToCy",'2013Figures'!$G:$G,"E1",'2013Figures'!$E:$E,$B$1)</f>
        <v>0</v>
      </c>
      <c r="F382" s="18">
        <f>SUMIFS('2013Figures'!$J:$J,'2013Figures'!$C:$C,$A382,'2013Figures'!$B:$B,"BrokerToCy",'2013Figures'!$G:$G,"P1",'2013Figures'!$E:$E,$B$1)</f>
        <v>0</v>
      </c>
      <c r="G382" s="18">
        <f>SUMIFS('2013Figures'!$J:$J,'2013Figures'!$C:$C,$A382,'2013Figures'!$B:$B,"CyToBroker",'2013Figures'!$G:$G,"E1",'2013Figures'!$E:$E,$B$1)</f>
        <v>0</v>
      </c>
      <c r="H382" s="18">
        <f>SUMIFS('2013Figures'!$J:$J,'2013Figures'!$C:$C,$A382,'2013Figures'!$B:$B,"CyToBroker",'2013Figures'!$G:$G,"P1",'2013Figures'!$E:$E,$B$1)</f>
        <v>0</v>
      </c>
      <c r="I382" s="28"/>
      <c r="J382" s="17"/>
      <c r="K382" s="28"/>
      <c r="L382" s="50">
        <f>SUMIFS('2012Figures'!$J:$J,'2012Figures'!$C:$C,$A382,'2012Figures'!$E:$E,$B$1)</f>
        <v>0</v>
      </c>
      <c r="M382" s="50">
        <f>SUMIFS('2012Figures'!$J:$J,'2012Figures'!$C:$C,$A382,'2012Figures'!$B:$B,"BrokerToCy",'2012Figures'!$G:$G,"E1",'2012Figures'!$E:$E,$B$1)</f>
        <v>0</v>
      </c>
      <c r="N382" s="50">
        <f>SUMIFS('2012Figures'!$J:$J,'2012Figures'!$C:$C,$A382,'2012Figures'!$B:$B,"BrokerToCy",'2012Figures'!$G:$G,"P1",'2012Figures'!$E:$E,$B$1)</f>
        <v>0</v>
      </c>
      <c r="O382" s="50">
        <f>SUMIFS('2012Figures'!$J:$J,'2012Figures'!$C:$C,$A382,'2012Figures'!$B:$B,"CyToBroker",'2012Figures'!$G:$G,"E1",'2012Figures'!$E:$E,$B$1)</f>
        <v>0</v>
      </c>
      <c r="P382" s="50">
        <f>SUMIFS('2012Figures'!$J:$J,'2012Figures'!$C:$C,$A382,'2012Figures'!$B:$B,"CyToBroker",'2012Figures'!$G:$G,"P1",'2012Figures'!$E:$E,$B$1)</f>
        <v>0</v>
      </c>
      <c r="Q382" s="28"/>
      <c r="R382" s="46" t="str">
        <f t="shared" ref="R382:V425" si="41">IF(L382=0,"",ROUND(D382/L382-1,2))</f>
        <v/>
      </c>
      <c r="S382" s="46" t="str">
        <f t="shared" si="41"/>
        <v/>
      </c>
      <c r="T382" s="46" t="str">
        <f t="shared" si="41"/>
        <v/>
      </c>
      <c r="U382" s="46" t="str">
        <f t="shared" si="41"/>
        <v/>
      </c>
      <c r="V382" s="46" t="str">
        <f t="shared" si="41"/>
        <v/>
      </c>
    </row>
    <row r="383" spans="1:22" x14ac:dyDescent="0.2">
      <c r="A383" s="1">
        <v>602</v>
      </c>
      <c r="B383" s="1" t="s">
        <v>125</v>
      </c>
      <c r="C383" s="8">
        <v>1</v>
      </c>
      <c r="D383" s="29">
        <f>SUMIFS('2013Figures'!$J:$J,'2013Figures'!$C:$C,$A383,'2013Figures'!$H:$H,$B383,'2013Figures'!$I:$I,$C383,'2013Figures'!$E:$E,$B$1)</f>
        <v>0</v>
      </c>
      <c r="E383" s="9">
        <f>SUMIFS('2013Figures'!$J:$J,'2013Figures'!$C:$C,$A383,'2013Figures'!$H:$H,$B383,'2013Figures'!$I:$I,$C383,'2013Figures'!$B:$B,"BrokerToCy",'2013Figures'!$G:$G,"E1",'2013Figures'!$E:$E,$B$1)</f>
        <v>0</v>
      </c>
      <c r="F383" s="9">
        <f>SUMIFS('2013Figures'!$J:$J,'2013Figures'!$C:$C,$A383,'2013Figures'!$H:$H,$B383,'2013Figures'!$I:$I,$C383,'2013Figures'!$B:$B,"BrokerToCy",'2013Figures'!$G:$G,"P1",'2013Figures'!$E:$E,$B$1)</f>
        <v>0</v>
      </c>
      <c r="G383" s="9">
        <f>SUMIFS('2013Figures'!$J:$J,'2013Figures'!$C:$C,$A383,'2013Figures'!$H:$H,$B383,'2013Figures'!$I:$I,$C383,'2013Figures'!$B:$B,"CyToBroker",'2013Figures'!$G:$G,"E1",'2013Figures'!$E:$E,$B$1)</f>
        <v>0</v>
      </c>
      <c r="H383" s="9">
        <f>SUMIFS('2013Figures'!$J:$J,'2013Figures'!$C:$C,$A383,'2013Figures'!$H:$H,$B383,'2013Figures'!$I:$I,$C383,'2013Figures'!$B:$B,"CyToBroker",'2013Figures'!$G:$G,"P1",'2013Figures'!$E:$E,$B$1)</f>
        <v>0</v>
      </c>
      <c r="I383" s="30"/>
      <c r="J383" s="8" t="s">
        <v>131</v>
      </c>
      <c r="K383" s="30"/>
      <c r="L383" s="42">
        <f>SUMIFS('2012Figures'!$J:$J,'2012Figures'!$C:$C,$A383,'2012Figures'!$H:$H,$B383,'2012Figures'!$I:$I,$C383,'2012Figures'!$E:$E,$B$1)</f>
        <v>0</v>
      </c>
      <c r="M383" s="52">
        <f>SUMIFS('2012Figures'!$J:$J,'2012Figures'!$C:$C,$A383,'2012Figures'!$H:$H,$B383,'2012Figures'!$I:$I,$C383,'2012Figures'!$B:$B,"BrokerToCy",'2012Figures'!$G:$G,"E1",'2012Figures'!$E:$E,$B$1)</f>
        <v>0</v>
      </c>
      <c r="N383" s="52">
        <f>SUMIFS('2012Figures'!$J:$J,'2012Figures'!$C:$C,$A383,'2012Figures'!$H:$H,$B383,'2012Figures'!$I:$I,$C383,'2012Figures'!$B:$B,"BrokerToCy",'2012Figures'!$G:$G,"P1",'2012Figures'!$E:$E,$B$1)</f>
        <v>0</v>
      </c>
      <c r="O383" s="52">
        <f>SUMIFS('2012Figures'!$J:$J,'2012Figures'!$C:$C,$A383,'2012Figures'!$H:$H,$B383,'2012Figures'!$I:$I,$C383,'2012Figures'!$B:$B,"CyToBroker",'2012Figures'!$G:$G,"E1",'2012Figures'!$E:$E,$B$1)</f>
        <v>0</v>
      </c>
      <c r="P383" s="52">
        <f>SUMIFS('2012Figures'!$J:$J,'2012Figures'!$C:$C,$A383,'2012Figures'!$H:$H,$B383,'2012Figures'!$I:$I,$C383,'2012Figures'!$B:$B,"CyToBroker",'2012Figures'!$G:$G,"P1",'2012Figures'!$E:$E,$B$1)</f>
        <v>0</v>
      </c>
      <c r="Q383" s="30"/>
      <c r="R383" s="46" t="str">
        <f t="shared" si="41"/>
        <v/>
      </c>
      <c r="S383" s="46" t="str">
        <f t="shared" si="41"/>
        <v/>
      </c>
      <c r="T383" s="46" t="str">
        <f t="shared" si="41"/>
        <v/>
      </c>
      <c r="U383" s="46" t="str">
        <f t="shared" si="41"/>
        <v/>
      </c>
      <c r="V383" s="46" t="str">
        <f t="shared" si="41"/>
        <v/>
      </c>
    </row>
    <row r="384" spans="1:22" x14ac:dyDescent="0.2">
      <c r="A384" s="1">
        <v>602</v>
      </c>
      <c r="B384" s="1" t="s">
        <v>125</v>
      </c>
      <c r="D384" s="29">
        <f>SUMIFS('2013Figures'!$J:$J,'2013Figures'!$C:$C,$A384,'2013Figures'!$I:$I,"",'2013Figures'!$E:$E,$B$1)</f>
        <v>0</v>
      </c>
      <c r="E384" s="9">
        <f>SUMIFS('2013Figures'!$J:$J,'2013Figures'!$C:$C,$A384,'2013Figures'!$I:$I,"",'2013Figures'!$B:$B,"BrokerToCy",'2013Figures'!$G:$G,"E1",'2013Figures'!$E:$E,$B$1)</f>
        <v>0</v>
      </c>
      <c r="F384" s="9">
        <f>SUMIFS('2013Figures'!$J:$J,'2013Figures'!$C:$C,$A384,'2013Figures'!$I:$I,"",'2013Figures'!$B:$B,"BrokerToCy",'2013Figures'!$G:$G,"P1",'2013Figures'!$E:$E,$B$1)</f>
        <v>0</v>
      </c>
      <c r="G384" s="9">
        <f>SUMIFS('2013Figures'!$J:$J,'2013Figures'!$C:$C,$A384,'2013Figures'!$I:$I,"",'2013Figures'!$B:$B,"CyToBroker",'2013Figures'!$G:$G,"E1",'2013Figures'!$E:$E,$B$1)</f>
        <v>0</v>
      </c>
      <c r="H384" s="9">
        <f>SUMIFS('2013Figures'!$J:$J,'2013Figures'!$C:$C,$A384,'2013Figures'!$I:$I,"",'2013Figures'!$B:$B,"CyToBroker",'2013Figures'!$G:$G,"P1",'2013Figures'!$E:$E,$B$1)</f>
        <v>0</v>
      </c>
      <c r="J384" s="8" t="s">
        <v>131</v>
      </c>
      <c r="L384" s="42">
        <f>SUMIFS('2012Figures'!$J:$J,'2012Figures'!$C:$C,$A384,'2012Figures'!$I:$I,"",'2012Figures'!$E:$E,$B$1)</f>
        <v>0</v>
      </c>
      <c r="M384" s="52">
        <f>SUMIFS('2012Figures'!$J:$J,'2012Figures'!$C:$C,$A384,'2012Figures'!$I:$I,"",'2012Figures'!$B:$B,"BrokerToCy",'2012Figures'!$G:$G,"E1",'2012Figures'!$E:$E,$B$1)</f>
        <v>0</v>
      </c>
      <c r="N384" s="52">
        <f>SUMIFS('2012Figures'!$J:$J,'2012Figures'!$C:$C,$A384,'2012Figures'!$I:$I,"",'2012Figures'!$B:$B,"BrokerToCy",'2012Figures'!$G:$G,"P1",'2012Figures'!$E:$E,$B$1)</f>
        <v>0</v>
      </c>
      <c r="O384" s="52">
        <f>SUMIFS('2012Figures'!$J:$J,'2012Figures'!$C:$C,$A384,'2012Figures'!$I:$I,"",'2012Figures'!$B:$B,"CyToBroker",'2012Figures'!$G:$G,"E1",'2012Figures'!$E:$E,$B$1)</f>
        <v>0</v>
      </c>
      <c r="P384" s="52">
        <f>SUMIFS('2012Figures'!$J:$J,'2012Figures'!$C:$C,$A384,'2012Figures'!$I:$I,"",'2012Figures'!$B:$B,"CyToBroker",'2012Figures'!$G:$G,"P1",'2012Figures'!$E:$E,$B$1)</f>
        <v>0</v>
      </c>
      <c r="R384" s="46" t="str">
        <f t="shared" si="41"/>
        <v/>
      </c>
      <c r="S384" s="46" t="str">
        <f t="shared" si="41"/>
        <v/>
      </c>
      <c r="T384" s="46" t="str">
        <f t="shared" si="41"/>
        <v/>
      </c>
      <c r="U384" s="46" t="str">
        <f t="shared" si="41"/>
        <v/>
      </c>
      <c r="V384" s="46" t="str">
        <f t="shared" si="41"/>
        <v/>
      </c>
    </row>
    <row r="385" spans="1:22" x14ac:dyDescent="0.2">
      <c r="A385" s="21"/>
      <c r="B385" s="21" t="s">
        <v>92</v>
      </c>
      <c r="C385" s="22"/>
      <c r="D385" s="23">
        <f>SUM(E385:H385)</f>
        <v>0</v>
      </c>
      <c r="E385" s="23">
        <f>SUM(E383:E384)</f>
        <v>0</v>
      </c>
      <c r="F385" s="23">
        <f>SUM(F383:F384)</f>
        <v>0</v>
      </c>
      <c r="G385" s="23">
        <f>SUM(G383:G384)</f>
        <v>0</v>
      </c>
      <c r="H385" s="23">
        <f>SUM(H383:H384)</f>
        <v>0</v>
      </c>
      <c r="I385" s="21"/>
      <c r="J385" s="22"/>
      <c r="K385" s="21"/>
      <c r="L385" s="43">
        <f>SUM(M385:P385)</f>
        <v>0</v>
      </c>
      <c r="M385" s="43">
        <f>SUM(M383:M384)</f>
        <v>0</v>
      </c>
      <c r="N385" s="43">
        <f>SUM(N383:N384)</f>
        <v>0</v>
      </c>
      <c r="O385" s="43">
        <f>SUM(O383:O384)</f>
        <v>0</v>
      </c>
      <c r="P385" s="43">
        <f>SUM(P383:P384)</f>
        <v>0</v>
      </c>
      <c r="Q385" s="21"/>
      <c r="R385" s="21"/>
      <c r="S385" s="21"/>
      <c r="T385" s="21"/>
      <c r="U385" s="21"/>
      <c r="V385" s="21"/>
    </row>
    <row r="386" spans="1:22" x14ac:dyDescent="0.2">
      <c r="A386" s="28">
        <v>603</v>
      </c>
      <c r="B386" s="28" t="s">
        <v>126</v>
      </c>
      <c r="C386" s="17" t="s">
        <v>88</v>
      </c>
      <c r="D386" s="18">
        <f>SUMIFS('2013Figures'!$J:$J,'2013Figures'!$C:$C,$A386,'2013Figures'!$E:$E,$B$1)</f>
        <v>0</v>
      </c>
      <c r="E386" s="18">
        <f>SUMIFS('2013Figures'!$J:$J,'2013Figures'!$C:$C,$A386,'2013Figures'!$B:$B,"BrokerToCy",'2013Figures'!$G:$G,"E1",'2013Figures'!$E:$E,$B$1)</f>
        <v>0</v>
      </c>
      <c r="F386" s="18">
        <f>SUMIFS('2013Figures'!$J:$J,'2013Figures'!$C:$C,$A386,'2013Figures'!$B:$B,"BrokerToCy",'2013Figures'!$G:$G,"P1",'2013Figures'!$E:$E,$B$1)</f>
        <v>0</v>
      </c>
      <c r="G386" s="18">
        <f>SUMIFS('2013Figures'!$J:$J,'2013Figures'!$C:$C,$A386,'2013Figures'!$B:$B,"CyToBroker",'2013Figures'!$G:$G,"E1",'2013Figures'!$E:$E,$B$1)</f>
        <v>0</v>
      </c>
      <c r="H386" s="18">
        <f>SUMIFS('2013Figures'!$J:$J,'2013Figures'!$C:$C,$A386,'2013Figures'!$B:$B,"CyToBroker",'2013Figures'!$G:$G,"P1",'2013Figures'!$E:$E,$B$1)</f>
        <v>0</v>
      </c>
      <c r="I386" s="28"/>
      <c r="J386" s="17"/>
      <c r="K386" s="28"/>
      <c r="L386" s="50">
        <f>SUMIFS('2012Figures'!$J:$J,'2012Figures'!$C:$C,$A386,'2012Figures'!$E:$E,$B$1)</f>
        <v>0</v>
      </c>
      <c r="M386" s="50">
        <f>SUMIFS('2012Figures'!$J:$J,'2012Figures'!$C:$C,$A386,'2012Figures'!$B:$B,"BrokerToCy",'2012Figures'!$G:$G,"E1",'2012Figures'!$E:$E,$B$1)</f>
        <v>0</v>
      </c>
      <c r="N386" s="50">
        <f>SUMIFS('2012Figures'!$J:$J,'2012Figures'!$C:$C,$A386,'2012Figures'!$B:$B,"BrokerToCy",'2012Figures'!$G:$G,"P1",'2012Figures'!$E:$E,$B$1)</f>
        <v>0</v>
      </c>
      <c r="O386" s="50">
        <f>SUMIFS('2012Figures'!$J:$J,'2012Figures'!$C:$C,$A386,'2012Figures'!$B:$B,"CyToBroker",'2012Figures'!$G:$G,"E1",'2012Figures'!$E:$E,$B$1)</f>
        <v>0</v>
      </c>
      <c r="P386" s="50">
        <f>SUMIFS('2012Figures'!$J:$J,'2012Figures'!$C:$C,$A386,'2012Figures'!$B:$B,"CyToBroker",'2012Figures'!$G:$G,"P1",'2012Figures'!$E:$E,$B$1)</f>
        <v>0</v>
      </c>
      <c r="Q386" s="28"/>
      <c r="R386" s="46" t="str">
        <f t="shared" ref="R386:V429" si="42">IF(L386=0,"",ROUND(D386/L386-1,2))</f>
        <v/>
      </c>
      <c r="S386" s="46" t="str">
        <f t="shared" si="42"/>
        <v/>
      </c>
      <c r="T386" s="46" t="str">
        <f t="shared" si="42"/>
        <v/>
      </c>
      <c r="U386" s="46" t="str">
        <f t="shared" si="42"/>
        <v/>
      </c>
      <c r="V386" s="46" t="str">
        <f t="shared" si="42"/>
        <v/>
      </c>
    </row>
    <row r="387" spans="1:22" x14ac:dyDescent="0.2">
      <c r="A387" s="1">
        <v>603</v>
      </c>
      <c r="B387" s="1" t="s">
        <v>126</v>
      </c>
      <c r="C387" s="8">
        <v>2</v>
      </c>
      <c r="D387" s="29">
        <f>SUMIFS('2013Figures'!$J:$J,'2013Figures'!$C:$C,$A387,'2013Figures'!$H:$H,$B387,'2013Figures'!$I:$I,$C387,'2013Figures'!$E:$E,$B$1)</f>
        <v>0</v>
      </c>
      <c r="E387" s="9">
        <f>SUMIFS('2013Figures'!$J:$J,'2013Figures'!$C:$C,$A387,'2013Figures'!$H:$H,$B387,'2013Figures'!$I:$I,$C387,'2013Figures'!$B:$B,"BrokerToCy",'2013Figures'!$G:$G,"E1",'2013Figures'!$E:$E,$B$1)</f>
        <v>0</v>
      </c>
      <c r="F387" s="9">
        <f>SUMIFS('2013Figures'!$J:$J,'2013Figures'!$C:$C,$A387,'2013Figures'!$H:$H,$B387,'2013Figures'!$I:$I,$C387,'2013Figures'!$B:$B,"BrokerToCy",'2013Figures'!$G:$G,"P1",'2013Figures'!$E:$E,$B$1)</f>
        <v>0</v>
      </c>
      <c r="G387" s="9">
        <f>SUMIFS('2013Figures'!$J:$J,'2013Figures'!$C:$C,$A387,'2013Figures'!$H:$H,$B387,'2013Figures'!$I:$I,$C387,'2013Figures'!$B:$B,"CyToBroker",'2013Figures'!$G:$G,"E1",'2013Figures'!$E:$E,$B$1)</f>
        <v>0</v>
      </c>
      <c r="H387" s="9">
        <f>SUMIFS('2013Figures'!$J:$J,'2013Figures'!$C:$C,$A387,'2013Figures'!$H:$H,$B387,'2013Figures'!$I:$I,$C387,'2013Figures'!$B:$B,"CyToBroker",'2013Figures'!$G:$G,"P1",'2013Figures'!$E:$E,$B$1)</f>
        <v>0</v>
      </c>
      <c r="I387" s="30"/>
      <c r="J387" s="31">
        <v>201501</v>
      </c>
      <c r="K387" s="30"/>
      <c r="L387" s="42">
        <f>SUMIFS('2012Figures'!$J:$J,'2012Figures'!$C:$C,$A387,'2012Figures'!$H:$H,$B387,'2012Figures'!$I:$I,$C387,'2012Figures'!$E:$E,$B$1)</f>
        <v>0</v>
      </c>
      <c r="M387" s="52">
        <f>SUMIFS('2012Figures'!$J:$J,'2012Figures'!$C:$C,$A387,'2012Figures'!$H:$H,$B387,'2012Figures'!$I:$I,$C387,'2012Figures'!$B:$B,"BrokerToCy",'2012Figures'!$G:$G,"E1",'2012Figures'!$E:$E,$B$1)</f>
        <v>0</v>
      </c>
      <c r="N387" s="52">
        <f>SUMIFS('2012Figures'!$J:$J,'2012Figures'!$C:$C,$A387,'2012Figures'!$H:$H,$B387,'2012Figures'!$I:$I,$C387,'2012Figures'!$B:$B,"BrokerToCy",'2012Figures'!$G:$G,"P1",'2012Figures'!$E:$E,$B$1)</f>
        <v>0</v>
      </c>
      <c r="O387" s="52">
        <f>SUMIFS('2012Figures'!$J:$J,'2012Figures'!$C:$C,$A387,'2012Figures'!$H:$H,$B387,'2012Figures'!$I:$I,$C387,'2012Figures'!$B:$B,"CyToBroker",'2012Figures'!$G:$G,"E1",'2012Figures'!$E:$E,$B$1)</f>
        <v>0</v>
      </c>
      <c r="P387" s="52">
        <f>SUMIFS('2012Figures'!$J:$J,'2012Figures'!$C:$C,$A387,'2012Figures'!$H:$H,$B387,'2012Figures'!$I:$I,$C387,'2012Figures'!$B:$B,"CyToBroker",'2012Figures'!$G:$G,"P1",'2012Figures'!$E:$E,$B$1)</f>
        <v>0</v>
      </c>
      <c r="Q387" s="30"/>
      <c r="R387" s="46" t="str">
        <f t="shared" si="42"/>
        <v/>
      </c>
      <c r="S387" s="46" t="str">
        <f t="shared" si="42"/>
        <v/>
      </c>
      <c r="T387" s="46" t="str">
        <f t="shared" si="42"/>
        <v/>
      </c>
      <c r="U387" s="46" t="str">
        <f t="shared" si="42"/>
        <v/>
      </c>
      <c r="V387" s="46" t="str">
        <f t="shared" si="42"/>
        <v/>
      </c>
    </row>
    <row r="388" spans="1:22" x14ac:dyDescent="0.2">
      <c r="A388" s="1">
        <v>603</v>
      </c>
      <c r="B388" s="1" t="s">
        <v>126</v>
      </c>
      <c r="C388" s="8">
        <v>1</v>
      </c>
      <c r="D388" s="29">
        <f>SUMIFS('2013Figures'!$J:$J,'2013Figures'!$C:$C,$A388,'2013Figures'!$H:$H,$B388,'2013Figures'!$I:$I,$C388,'2013Figures'!$E:$E,$B$1)</f>
        <v>0</v>
      </c>
      <c r="E388" s="9">
        <f>SUMIFS('2013Figures'!$J:$J,'2013Figures'!$C:$C,$A388,'2013Figures'!$H:$H,$B388,'2013Figures'!$I:$I,$C388,'2013Figures'!$B:$B,"BrokerToCy",'2013Figures'!$G:$G,"E1",'2013Figures'!$E:$E,$B$1)</f>
        <v>0</v>
      </c>
      <c r="F388" s="9">
        <f>SUMIFS('2013Figures'!$J:$J,'2013Figures'!$C:$C,$A388,'2013Figures'!$H:$H,$B388,'2013Figures'!$I:$I,$C388,'2013Figures'!$B:$B,"BrokerToCy",'2013Figures'!$G:$G,"P1",'2013Figures'!$E:$E,$B$1)</f>
        <v>0</v>
      </c>
      <c r="G388" s="9">
        <f>SUMIFS('2013Figures'!$J:$J,'2013Figures'!$C:$C,$A388,'2013Figures'!$H:$H,$B388,'2013Figures'!$I:$I,$C388,'2013Figures'!$B:$B,"CyToBroker",'2013Figures'!$G:$G,"E1",'2013Figures'!$E:$E,$B$1)</f>
        <v>0</v>
      </c>
      <c r="H388" s="9">
        <f>SUMIFS('2013Figures'!$J:$J,'2013Figures'!$C:$C,$A388,'2013Figures'!$H:$H,$B388,'2013Figures'!$I:$I,$C388,'2013Figures'!$B:$B,"CyToBroker",'2013Figures'!$G:$G,"P1",'2013Figures'!$E:$E,$B$1)</f>
        <v>0</v>
      </c>
      <c r="I388" s="30"/>
      <c r="J388" s="31">
        <v>200801</v>
      </c>
      <c r="K388" s="30"/>
      <c r="L388" s="42">
        <f>SUMIFS('2012Figures'!$J:$J,'2012Figures'!$C:$C,$A388,'2012Figures'!$H:$H,$B388,'2012Figures'!$I:$I,$C388,'2012Figures'!$E:$E,$B$1)</f>
        <v>0</v>
      </c>
      <c r="M388" s="52">
        <f>SUMIFS('2012Figures'!$J:$J,'2012Figures'!$C:$C,$A388,'2012Figures'!$H:$H,$B388,'2012Figures'!$I:$I,$C388,'2012Figures'!$B:$B,"BrokerToCy",'2012Figures'!$G:$G,"E1",'2012Figures'!$E:$E,$B$1)</f>
        <v>0</v>
      </c>
      <c r="N388" s="52">
        <f>SUMIFS('2012Figures'!$J:$J,'2012Figures'!$C:$C,$A388,'2012Figures'!$H:$H,$B388,'2012Figures'!$I:$I,$C388,'2012Figures'!$B:$B,"BrokerToCy",'2012Figures'!$G:$G,"P1",'2012Figures'!$E:$E,$B$1)</f>
        <v>0</v>
      </c>
      <c r="O388" s="52">
        <f>SUMIFS('2012Figures'!$J:$J,'2012Figures'!$C:$C,$A388,'2012Figures'!$H:$H,$B388,'2012Figures'!$I:$I,$C388,'2012Figures'!$B:$B,"CyToBroker",'2012Figures'!$G:$G,"E1",'2012Figures'!$E:$E,$B$1)</f>
        <v>0</v>
      </c>
      <c r="P388" s="52">
        <f>SUMIFS('2012Figures'!$J:$J,'2012Figures'!$C:$C,$A388,'2012Figures'!$H:$H,$B388,'2012Figures'!$I:$I,$C388,'2012Figures'!$B:$B,"CyToBroker",'2012Figures'!$G:$G,"P1",'2012Figures'!$E:$E,$B$1)</f>
        <v>0</v>
      </c>
      <c r="Q388" s="30"/>
      <c r="R388" s="46" t="str">
        <f t="shared" si="42"/>
        <v/>
      </c>
      <c r="S388" s="46" t="str">
        <f t="shared" si="42"/>
        <v/>
      </c>
      <c r="T388" s="46" t="str">
        <f t="shared" si="42"/>
        <v/>
      </c>
      <c r="U388" s="46" t="str">
        <f t="shared" si="42"/>
        <v/>
      </c>
      <c r="V388" s="46" t="str">
        <f t="shared" si="42"/>
        <v/>
      </c>
    </row>
    <row r="389" spans="1:22" x14ac:dyDescent="0.2">
      <c r="A389" s="1">
        <v>603</v>
      </c>
      <c r="B389" s="1" t="s">
        <v>126</v>
      </c>
      <c r="D389" s="29">
        <f>SUMIFS('2013Figures'!$J:$J,'2013Figures'!$C:$C,$A389,'2013Figures'!$I:$I,"",'2013Figures'!$E:$E,$B$1)</f>
        <v>0</v>
      </c>
      <c r="E389" s="9">
        <f>SUMIFS('2013Figures'!$J:$J,'2013Figures'!$C:$C,$A389,'2013Figures'!$I:$I,"",'2013Figures'!$B:$B,"BrokerToCy",'2013Figures'!$G:$G,"E1",'2013Figures'!$E:$E,$B$1)</f>
        <v>0</v>
      </c>
      <c r="F389" s="9">
        <f>SUMIFS('2013Figures'!$J:$J,'2013Figures'!$C:$C,$A389,'2013Figures'!$I:$I,"",'2013Figures'!$B:$B,"BrokerToCy",'2013Figures'!$G:$G,"P1",'2013Figures'!$E:$E,$B$1)</f>
        <v>0</v>
      </c>
      <c r="G389" s="9">
        <f>SUMIFS('2013Figures'!$J:$J,'2013Figures'!$C:$C,$A389,'2013Figures'!$I:$I,"",'2013Figures'!$B:$B,"CyToBroker",'2013Figures'!$G:$G,"E1",'2013Figures'!$E:$E,$B$1)</f>
        <v>0</v>
      </c>
      <c r="H389" s="9">
        <f>SUMIFS('2013Figures'!$J:$J,'2013Figures'!$C:$C,$A389,'2013Figures'!$I:$I,"",'2013Figures'!$B:$B,"CyToBroker",'2013Figures'!$G:$G,"P1",'2013Figures'!$E:$E,$B$1)</f>
        <v>0</v>
      </c>
      <c r="J389" s="8" t="s">
        <v>131</v>
      </c>
      <c r="L389" s="42">
        <f>SUMIFS('2012Figures'!$J:$J,'2012Figures'!$C:$C,$A389,'2012Figures'!$I:$I,"",'2012Figures'!$E:$E,$B$1)</f>
        <v>0</v>
      </c>
      <c r="M389" s="52">
        <f>SUMIFS('2012Figures'!$J:$J,'2012Figures'!$C:$C,$A389,'2012Figures'!$I:$I,"",'2012Figures'!$B:$B,"BrokerToCy",'2012Figures'!$G:$G,"E1",'2012Figures'!$E:$E,$B$1)</f>
        <v>0</v>
      </c>
      <c r="N389" s="52">
        <f>SUMIFS('2012Figures'!$J:$J,'2012Figures'!$C:$C,$A389,'2012Figures'!$I:$I,"",'2012Figures'!$B:$B,"BrokerToCy",'2012Figures'!$G:$G,"P1",'2012Figures'!$E:$E,$B$1)</f>
        <v>0</v>
      </c>
      <c r="O389" s="52">
        <f>SUMIFS('2012Figures'!$J:$J,'2012Figures'!$C:$C,$A389,'2012Figures'!$I:$I,"",'2012Figures'!$B:$B,"CyToBroker",'2012Figures'!$G:$G,"E1",'2012Figures'!$E:$E,$B$1)</f>
        <v>0</v>
      </c>
      <c r="P389" s="52">
        <f>SUMIFS('2012Figures'!$J:$J,'2012Figures'!$C:$C,$A389,'2012Figures'!$I:$I,"",'2012Figures'!$B:$B,"CyToBroker",'2012Figures'!$G:$G,"P1",'2012Figures'!$E:$E,$B$1)</f>
        <v>0</v>
      </c>
      <c r="R389" s="46" t="str">
        <f t="shared" si="42"/>
        <v/>
      </c>
      <c r="S389" s="46" t="str">
        <f t="shared" si="42"/>
        <v/>
      </c>
      <c r="T389" s="46" t="str">
        <f t="shared" si="42"/>
        <v/>
      </c>
      <c r="U389" s="46" t="str">
        <f t="shared" si="42"/>
        <v/>
      </c>
      <c r="V389" s="46" t="str">
        <f t="shared" si="42"/>
        <v/>
      </c>
    </row>
    <row r="390" spans="1:22" x14ac:dyDescent="0.2">
      <c r="A390" s="21"/>
      <c r="B390" s="21" t="s">
        <v>92</v>
      </c>
      <c r="C390" s="22"/>
      <c r="D390" s="23">
        <f>SUM(E390:H390)</f>
        <v>0</v>
      </c>
      <c r="E390" s="23">
        <f>SUM(E387:E389)</f>
        <v>0</v>
      </c>
      <c r="F390" s="23">
        <f>SUM(F387:F389)</f>
        <v>0</v>
      </c>
      <c r="G390" s="23">
        <f>SUM(G387:G389)</f>
        <v>0</v>
      </c>
      <c r="H390" s="23">
        <f>SUM(H387:H389)</f>
        <v>0</v>
      </c>
      <c r="I390" s="21"/>
      <c r="J390" s="22"/>
      <c r="K390" s="21"/>
      <c r="L390" s="43">
        <f>SUM(M390:P390)</f>
        <v>0</v>
      </c>
      <c r="M390" s="43">
        <f>SUM(M387:M389)</f>
        <v>0</v>
      </c>
      <c r="N390" s="43">
        <f>SUM(N387:N389)</f>
        <v>0</v>
      </c>
      <c r="O390" s="43">
        <f>SUM(O387:O389)</f>
        <v>0</v>
      </c>
      <c r="P390" s="43">
        <f>SUM(P387:P389)</f>
        <v>0</v>
      </c>
      <c r="Q390" s="21"/>
      <c r="R390" s="21"/>
      <c r="S390" s="21"/>
      <c r="T390" s="21"/>
      <c r="U390" s="21"/>
      <c r="V390" s="21"/>
    </row>
    <row r="391" spans="1:22" x14ac:dyDescent="0.2">
      <c r="A391" s="28">
        <v>604</v>
      </c>
      <c r="B391" s="28" t="s">
        <v>127</v>
      </c>
      <c r="C391" s="17" t="s">
        <v>88</v>
      </c>
      <c r="D391" s="18">
        <f>SUMIFS('2013Figures'!$J:$J,'2013Figures'!$C:$C,$A391,'2013Figures'!$E:$E,$B$1)</f>
        <v>0</v>
      </c>
      <c r="E391" s="18">
        <f>SUMIFS('2013Figures'!$J:$J,'2013Figures'!$C:$C,$A391,'2013Figures'!$B:$B,"BrokerToCy",'2013Figures'!$G:$G,"E1",'2013Figures'!$E:$E,$B$1)</f>
        <v>0</v>
      </c>
      <c r="F391" s="18">
        <f>SUMIFS('2013Figures'!$J:$J,'2013Figures'!$C:$C,$A391,'2013Figures'!$B:$B,"BrokerToCy",'2013Figures'!$G:$G,"P1",'2013Figures'!$E:$E,$B$1)</f>
        <v>0</v>
      </c>
      <c r="G391" s="18">
        <f>SUMIFS('2013Figures'!$J:$J,'2013Figures'!$C:$C,$A391,'2013Figures'!$B:$B,"CyToBroker",'2013Figures'!$G:$G,"E1",'2013Figures'!$E:$E,$B$1)</f>
        <v>0</v>
      </c>
      <c r="H391" s="18">
        <f>SUMIFS('2013Figures'!$J:$J,'2013Figures'!$C:$C,$A391,'2013Figures'!$B:$B,"CyToBroker",'2013Figures'!$G:$G,"P1",'2013Figures'!$E:$E,$B$1)</f>
        <v>0</v>
      </c>
      <c r="I391" s="28"/>
      <c r="J391" s="17"/>
      <c r="K391" s="28"/>
      <c r="L391" s="50">
        <f>SUMIFS('2012Figures'!$J:$J,'2012Figures'!$C:$C,$A391,'2012Figures'!$E:$E,$B$1)</f>
        <v>0</v>
      </c>
      <c r="M391" s="50">
        <f>SUMIFS('2012Figures'!$J:$J,'2012Figures'!$C:$C,$A391,'2012Figures'!$B:$B,"BrokerToCy",'2012Figures'!$G:$G,"E1",'2012Figures'!$E:$E,$B$1)</f>
        <v>0</v>
      </c>
      <c r="N391" s="50">
        <f>SUMIFS('2012Figures'!$J:$J,'2012Figures'!$C:$C,$A391,'2012Figures'!$B:$B,"BrokerToCy",'2012Figures'!$G:$G,"P1",'2012Figures'!$E:$E,$B$1)</f>
        <v>0</v>
      </c>
      <c r="O391" s="50">
        <f>SUMIFS('2012Figures'!$J:$J,'2012Figures'!$C:$C,$A391,'2012Figures'!$B:$B,"CyToBroker",'2012Figures'!$G:$G,"E1",'2012Figures'!$E:$E,$B$1)</f>
        <v>0</v>
      </c>
      <c r="P391" s="50">
        <f>SUMIFS('2012Figures'!$J:$J,'2012Figures'!$C:$C,$A391,'2012Figures'!$B:$B,"CyToBroker",'2012Figures'!$G:$G,"P1",'2012Figures'!$E:$E,$B$1)</f>
        <v>0</v>
      </c>
      <c r="Q391" s="28"/>
      <c r="R391" s="46" t="str">
        <f t="shared" ref="R391:V434" si="43">IF(L391=0,"",ROUND(D391/L391-1,2))</f>
        <v/>
      </c>
      <c r="S391" s="46" t="str">
        <f t="shared" si="43"/>
        <v/>
      </c>
      <c r="T391" s="46" t="str">
        <f t="shared" si="43"/>
        <v/>
      </c>
      <c r="U391" s="46" t="str">
        <f t="shared" si="43"/>
        <v/>
      </c>
      <c r="V391" s="46" t="str">
        <f t="shared" si="43"/>
        <v/>
      </c>
    </row>
    <row r="392" spans="1:22" x14ac:dyDescent="0.2">
      <c r="A392" s="1">
        <v>604</v>
      </c>
      <c r="B392" s="1" t="s">
        <v>127</v>
      </c>
      <c r="D392" s="29">
        <f>SUMIFS('2013Figures'!$J:$J,'2013Figures'!$C:$C,$A392,'2013Figures'!$I:$I,"",'2013Figures'!$E:$E,$B$1)</f>
        <v>0</v>
      </c>
      <c r="E392" s="9">
        <f>SUMIFS('2013Figures'!$J:$J,'2013Figures'!$C:$C,$A392,'2013Figures'!$I:$I,"",'2013Figures'!$B:$B,"BrokerToCy",'2013Figures'!$G:$G,"E1",'2013Figures'!$E:$E,$B$1)</f>
        <v>0</v>
      </c>
      <c r="F392" s="9">
        <f>SUMIFS('2013Figures'!$J:$J,'2013Figures'!$C:$C,$A392,'2013Figures'!$I:$I,"",'2013Figures'!$B:$B,"BrokerToCy",'2013Figures'!$G:$G,"P1",'2013Figures'!$E:$E,$B$1)</f>
        <v>0</v>
      </c>
      <c r="G392" s="9">
        <f>SUMIFS('2013Figures'!$J:$J,'2013Figures'!$C:$C,$A392,'2013Figures'!$I:$I,"",'2013Figures'!$B:$B,"CyToBroker",'2013Figures'!$G:$G,"E1",'2013Figures'!$E:$E,$B$1)</f>
        <v>0</v>
      </c>
      <c r="H392" s="9">
        <f>SUMIFS('2013Figures'!$J:$J,'2013Figures'!$C:$C,$A392,'2013Figures'!$I:$I,"",'2013Figures'!$B:$B,"CyToBroker",'2013Figures'!$G:$G,"P1",'2013Figures'!$E:$E,$B$1)</f>
        <v>0</v>
      </c>
      <c r="J392" s="8" t="s">
        <v>131</v>
      </c>
      <c r="L392" s="42">
        <f>SUMIFS('2012Figures'!$J:$J,'2012Figures'!$C:$C,$A392,'2012Figures'!$I:$I,"",'2012Figures'!$E:$E,$B$1)</f>
        <v>0</v>
      </c>
      <c r="M392" s="52">
        <f>SUMIFS('2012Figures'!$J:$J,'2012Figures'!$C:$C,$A392,'2012Figures'!$I:$I,"",'2012Figures'!$B:$B,"BrokerToCy",'2012Figures'!$G:$G,"E1",'2012Figures'!$E:$E,$B$1)</f>
        <v>0</v>
      </c>
      <c r="N392" s="52">
        <f>SUMIFS('2012Figures'!$J:$J,'2012Figures'!$C:$C,$A392,'2012Figures'!$I:$I,"",'2012Figures'!$B:$B,"BrokerToCy",'2012Figures'!$G:$G,"P1",'2012Figures'!$E:$E,$B$1)</f>
        <v>0</v>
      </c>
      <c r="O392" s="52">
        <f>SUMIFS('2012Figures'!$J:$J,'2012Figures'!$C:$C,$A392,'2012Figures'!$I:$I,"",'2012Figures'!$B:$B,"CyToBroker",'2012Figures'!$G:$G,"E1",'2012Figures'!$E:$E,$B$1)</f>
        <v>0</v>
      </c>
      <c r="P392" s="52">
        <f>SUMIFS('2012Figures'!$J:$J,'2012Figures'!$C:$C,$A392,'2012Figures'!$I:$I,"",'2012Figures'!$B:$B,"CyToBroker",'2012Figures'!$G:$G,"P1",'2012Figures'!$E:$E,$B$1)</f>
        <v>0</v>
      </c>
      <c r="R392" s="46" t="str">
        <f t="shared" si="43"/>
        <v/>
      </c>
      <c r="S392" s="46" t="str">
        <f t="shared" si="43"/>
        <v/>
      </c>
      <c r="T392" s="46" t="str">
        <f t="shared" si="43"/>
        <v/>
      </c>
      <c r="U392" s="46" t="str">
        <f t="shared" si="43"/>
        <v/>
      </c>
      <c r="V392" s="46" t="str">
        <f t="shared" si="43"/>
        <v/>
      </c>
    </row>
    <row r="393" spans="1:22" x14ac:dyDescent="0.2">
      <c r="A393" s="21"/>
      <c r="B393" s="21" t="s">
        <v>92</v>
      </c>
      <c r="C393" s="22"/>
      <c r="D393" s="23">
        <f>SUM(E393:H393)</f>
        <v>0</v>
      </c>
      <c r="E393" s="23">
        <f>SUM(E392:E392)</f>
        <v>0</v>
      </c>
      <c r="F393" s="23">
        <f>SUM(F392:F392)</f>
        <v>0</v>
      </c>
      <c r="G393" s="23">
        <f>SUM(G392:G392)</f>
        <v>0</v>
      </c>
      <c r="H393" s="23">
        <f>SUM(H392:H392)</f>
        <v>0</v>
      </c>
      <c r="I393" s="21"/>
      <c r="J393" s="22"/>
      <c r="K393" s="21"/>
      <c r="L393" s="43">
        <f>SUM(M393:P393)</f>
        <v>0</v>
      </c>
      <c r="M393" s="43">
        <f>SUM(M392:M392)</f>
        <v>0</v>
      </c>
      <c r="N393" s="43">
        <f>SUM(N392:N392)</f>
        <v>0</v>
      </c>
      <c r="O393" s="43">
        <f>SUM(O392:O392)</f>
        <v>0</v>
      </c>
      <c r="P393" s="43">
        <f>SUM(P392:P392)</f>
        <v>0</v>
      </c>
      <c r="Q393" s="21"/>
      <c r="R393" s="21"/>
      <c r="S393" s="21"/>
      <c r="T393" s="21"/>
      <c r="U393" s="21"/>
      <c r="V393" s="21"/>
    </row>
    <row r="394" spans="1:22" x14ac:dyDescent="0.2">
      <c r="A394" s="28">
        <v>701</v>
      </c>
      <c r="B394" s="28" t="s">
        <v>128</v>
      </c>
      <c r="C394" s="17" t="s">
        <v>88</v>
      </c>
      <c r="D394" s="18">
        <f>SUMIFS('2013Figures'!$J:$J,'2013Figures'!$C:$C,$A394,'2013Figures'!$E:$E,$B$1)</f>
        <v>0</v>
      </c>
      <c r="E394" s="18">
        <f>SUMIFS('2013Figures'!$J:$J,'2013Figures'!$C:$C,$A394,'2013Figures'!$B:$B,"BrokerToCy",'2013Figures'!$G:$G,"E1",'2013Figures'!$E:$E,$B$1)</f>
        <v>0</v>
      </c>
      <c r="F394" s="18">
        <f>SUMIFS('2013Figures'!$J:$J,'2013Figures'!$C:$C,$A394,'2013Figures'!$B:$B,"BrokerToCy",'2013Figures'!$G:$G,"P1",'2013Figures'!$E:$E,$B$1)</f>
        <v>0</v>
      </c>
      <c r="G394" s="18">
        <f>SUMIFS('2013Figures'!$J:$J,'2013Figures'!$C:$C,$A394,'2013Figures'!$B:$B,"CyToBroker",'2013Figures'!$G:$G,"E1",'2013Figures'!$E:$E,$B$1)</f>
        <v>0</v>
      </c>
      <c r="H394" s="18">
        <f>SUMIFS('2013Figures'!$J:$J,'2013Figures'!$C:$C,$A394,'2013Figures'!$B:$B,"CyToBroker",'2013Figures'!$G:$G,"P1",'2013Figures'!$E:$E,$B$1)</f>
        <v>0</v>
      </c>
      <c r="I394" s="28"/>
      <c r="J394" s="17"/>
      <c r="K394" s="28"/>
      <c r="L394" s="50">
        <f>SUMIFS('2012Figures'!$J:$J,'2012Figures'!$C:$C,$A394,'2012Figures'!$E:$E,$B$1)</f>
        <v>0</v>
      </c>
      <c r="M394" s="50">
        <f>SUMIFS('2012Figures'!$J:$J,'2012Figures'!$C:$C,$A394,'2012Figures'!$B:$B,"BrokerToCy",'2012Figures'!$G:$G,"E1",'2012Figures'!$E:$E,$B$1)</f>
        <v>0</v>
      </c>
      <c r="N394" s="50">
        <f>SUMIFS('2012Figures'!$J:$J,'2012Figures'!$C:$C,$A394,'2012Figures'!$B:$B,"BrokerToCy",'2012Figures'!$G:$G,"P1",'2012Figures'!$E:$E,$B$1)</f>
        <v>0</v>
      </c>
      <c r="O394" s="50">
        <f>SUMIFS('2012Figures'!$J:$J,'2012Figures'!$C:$C,$A394,'2012Figures'!$B:$B,"CyToBroker",'2012Figures'!$G:$G,"E1",'2012Figures'!$E:$E,$B$1)</f>
        <v>0</v>
      </c>
      <c r="P394" s="50">
        <f>SUMIFS('2012Figures'!$J:$J,'2012Figures'!$C:$C,$A394,'2012Figures'!$B:$B,"CyToBroker",'2012Figures'!$G:$G,"P1",'2012Figures'!$E:$E,$B$1)</f>
        <v>0</v>
      </c>
      <c r="Q394" s="28"/>
      <c r="R394" s="46" t="str">
        <f t="shared" ref="R394:V437" si="44">IF(L394=0,"",ROUND(D394/L394-1,2))</f>
        <v/>
      </c>
      <c r="S394" s="46" t="str">
        <f t="shared" si="44"/>
        <v/>
      </c>
      <c r="T394" s="46" t="str">
        <f t="shared" si="44"/>
        <v/>
      </c>
      <c r="U394" s="46" t="str">
        <f t="shared" si="44"/>
        <v/>
      </c>
      <c r="V394" s="46" t="str">
        <f t="shared" si="44"/>
        <v/>
      </c>
    </row>
    <row r="395" spans="1:22" x14ac:dyDescent="0.2">
      <c r="A395" s="1">
        <v>701</v>
      </c>
      <c r="B395" s="1" t="s">
        <v>128</v>
      </c>
      <c r="C395" s="8">
        <v>2</v>
      </c>
      <c r="D395" s="29">
        <f>SUMIFS('2013Figures'!$J:$J,'2013Figures'!$C:$C,$A395,'2013Figures'!$H:$H,$B395,'2013Figures'!$I:$I,$C395,'2013Figures'!$E:$E,$B$1)</f>
        <v>0</v>
      </c>
      <c r="E395" s="9">
        <f>SUMIFS('2013Figures'!$J:$J,'2013Figures'!$C:$C,$A395,'2013Figures'!$H:$H,$B395,'2013Figures'!$I:$I,$C395,'2013Figures'!$B:$B,"BrokerToCy",'2013Figures'!$G:$G,"E1",'2013Figures'!$E:$E,$B$1)</f>
        <v>0</v>
      </c>
      <c r="F395" s="9">
        <f>SUMIFS('2013Figures'!$J:$J,'2013Figures'!$C:$C,$A395,'2013Figures'!$H:$H,$B395,'2013Figures'!$I:$I,$C395,'2013Figures'!$B:$B,"BrokerToCy",'2013Figures'!$G:$G,"P1",'2013Figures'!$E:$E,$B$1)</f>
        <v>0</v>
      </c>
      <c r="G395" s="9">
        <f>SUMIFS('2013Figures'!$J:$J,'2013Figures'!$C:$C,$A395,'2013Figures'!$H:$H,$B395,'2013Figures'!$I:$I,$C395,'2013Figures'!$B:$B,"CyToBroker",'2013Figures'!$G:$G,"E1",'2013Figures'!$E:$E,$B$1)</f>
        <v>0</v>
      </c>
      <c r="H395" s="9">
        <f>SUMIFS('2013Figures'!$J:$J,'2013Figures'!$C:$C,$A395,'2013Figures'!$H:$H,$B395,'2013Figures'!$I:$I,$C395,'2013Figures'!$B:$B,"CyToBroker",'2013Figures'!$G:$G,"P1",'2013Figures'!$E:$E,$B$1)</f>
        <v>0</v>
      </c>
      <c r="I395" s="30"/>
      <c r="J395" s="31">
        <v>201501</v>
      </c>
      <c r="K395" s="30"/>
      <c r="L395" s="42">
        <f>SUMIFS('2012Figures'!$J:$J,'2012Figures'!$C:$C,$A395,'2012Figures'!$H:$H,$B395,'2012Figures'!$I:$I,$C395,'2012Figures'!$E:$E,$B$1)</f>
        <v>0</v>
      </c>
      <c r="M395" s="52">
        <f>SUMIFS('2012Figures'!$J:$J,'2012Figures'!$C:$C,$A395,'2012Figures'!$H:$H,$B395,'2012Figures'!$I:$I,$C395,'2012Figures'!$B:$B,"BrokerToCy",'2012Figures'!$G:$G,"E1",'2012Figures'!$E:$E,$B$1)</f>
        <v>0</v>
      </c>
      <c r="N395" s="52">
        <f>SUMIFS('2012Figures'!$J:$J,'2012Figures'!$C:$C,$A395,'2012Figures'!$H:$H,$B395,'2012Figures'!$I:$I,$C395,'2012Figures'!$B:$B,"BrokerToCy",'2012Figures'!$G:$G,"P1",'2012Figures'!$E:$E,$B$1)</f>
        <v>0</v>
      </c>
      <c r="O395" s="52">
        <f>SUMIFS('2012Figures'!$J:$J,'2012Figures'!$C:$C,$A395,'2012Figures'!$H:$H,$B395,'2012Figures'!$I:$I,$C395,'2012Figures'!$B:$B,"CyToBroker",'2012Figures'!$G:$G,"E1",'2012Figures'!$E:$E,$B$1)</f>
        <v>0</v>
      </c>
      <c r="P395" s="52">
        <f>SUMIFS('2012Figures'!$J:$J,'2012Figures'!$C:$C,$A395,'2012Figures'!$H:$H,$B395,'2012Figures'!$I:$I,$C395,'2012Figures'!$B:$B,"CyToBroker",'2012Figures'!$G:$G,"P1",'2012Figures'!$E:$E,$B$1)</f>
        <v>0</v>
      </c>
      <c r="Q395" s="30"/>
      <c r="R395" s="46" t="str">
        <f t="shared" si="44"/>
        <v/>
      </c>
      <c r="S395" s="46" t="str">
        <f t="shared" si="44"/>
        <v/>
      </c>
      <c r="T395" s="46" t="str">
        <f t="shared" si="44"/>
        <v/>
      </c>
      <c r="U395" s="46" t="str">
        <f t="shared" si="44"/>
        <v/>
      </c>
      <c r="V395" s="46" t="str">
        <f t="shared" si="44"/>
        <v/>
      </c>
    </row>
    <row r="396" spans="1:22" x14ac:dyDescent="0.2">
      <c r="A396" s="1">
        <v>701</v>
      </c>
      <c r="B396" s="1" t="s">
        <v>128</v>
      </c>
      <c r="C396" s="8">
        <v>1</v>
      </c>
      <c r="D396" s="29">
        <f>SUMIFS('2013Figures'!$J:$J,'2013Figures'!$C:$C,$A396,'2013Figures'!$H:$H,$B396,'2013Figures'!$I:$I,$C396,'2013Figures'!$E:$E,$B$1)</f>
        <v>0</v>
      </c>
      <c r="E396" s="9">
        <f>SUMIFS('2013Figures'!$J:$J,'2013Figures'!$C:$C,$A396,'2013Figures'!$H:$H,$B396,'2013Figures'!$I:$I,$C396,'2013Figures'!$B:$B,"BrokerToCy",'2013Figures'!$G:$G,"E1",'2013Figures'!$E:$E,$B$1)</f>
        <v>0</v>
      </c>
      <c r="F396" s="9">
        <f>SUMIFS('2013Figures'!$J:$J,'2013Figures'!$C:$C,$A396,'2013Figures'!$H:$H,$B396,'2013Figures'!$I:$I,$C396,'2013Figures'!$B:$B,"BrokerToCy",'2013Figures'!$G:$G,"P1",'2013Figures'!$E:$E,$B$1)</f>
        <v>0</v>
      </c>
      <c r="G396" s="9">
        <f>SUMIFS('2013Figures'!$J:$J,'2013Figures'!$C:$C,$A396,'2013Figures'!$H:$H,$B396,'2013Figures'!$I:$I,$C396,'2013Figures'!$B:$B,"CyToBroker",'2013Figures'!$G:$G,"E1",'2013Figures'!$E:$E,$B$1)</f>
        <v>0</v>
      </c>
      <c r="H396" s="9">
        <f>SUMIFS('2013Figures'!$J:$J,'2013Figures'!$C:$C,$A396,'2013Figures'!$H:$H,$B396,'2013Figures'!$I:$I,$C396,'2013Figures'!$B:$B,"CyToBroker",'2013Figures'!$G:$G,"P1",'2013Figures'!$E:$E,$B$1)</f>
        <v>0</v>
      </c>
      <c r="I396" s="30"/>
      <c r="J396" s="31">
        <v>200801</v>
      </c>
      <c r="K396" s="30"/>
      <c r="L396" s="42">
        <f>SUMIFS('2012Figures'!$J:$J,'2012Figures'!$C:$C,$A396,'2012Figures'!$H:$H,$B396,'2012Figures'!$I:$I,$C396,'2012Figures'!$E:$E,$B$1)</f>
        <v>0</v>
      </c>
      <c r="M396" s="52">
        <f>SUMIFS('2012Figures'!$J:$J,'2012Figures'!$C:$C,$A396,'2012Figures'!$H:$H,$B396,'2012Figures'!$I:$I,$C396,'2012Figures'!$B:$B,"BrokerToCy",'2012Figures'!$G:$G,"E1",'2012Figures'!$E:$E,$B$1)</f>
        <v>0</v>
      </c>
      <c r="N396" s="52">
        <f>SUMIFS('2012Figures'!$J:$J,'2012Figures'!$C:$C,$A396,'2012Figures'!$H:$H,$B396,'2012Figures'!$I:$I,$C396,'2012Figures'!$B:$B,"BrokerToCy",'2012Figures'!$G:$G,"P1",'2012Figures'!$E:$E,$B$1)</f>
        <v>0</v>
      </c>
      <c r="O396" s="52">
        <f>SUMIFS('2012Figures'!$J:$J,'2012Figures'!$C:$C,$A396,'2012Figures'!$H:$H,$B396,'2012Figures'!$I:$I,$C396,'2012Figures'!$B:$B,"CyToBroker",'2012Figures'!$G:$G,"E1",'2012Figures'!$E:$E,$B$1)</f>
        <v>0</v>
      </c>
      <c r="P396" s="52">
        <f>SUMIFS('2012Figures'!$J:$J,'2012Figures'!$C:$C,$A396,'2012Figures'!$H:$H,$B396,'2012Figures'!$I:$I,$C396,'2012Figures'!$B:$B,"CyToBroker",'2012Figures'!$G:$G,"P1",'2012Figures'!$E:$E,$B$1)</f>
        <v>0</v>
      </c>
      <c r="Q396" s="30"/>
      <c r="R396" s="46" t="str">
        <f t="shared" si="44"/>
        <v/>
      </c>
      <c r="S396" s="46" t="str">
        <f t="shared" si="44"/>
        <v/>
      </c>
      <c r="T396" s="46" t="str">
        <f t="shared" si="44"/>
        <v/>
      </c>
      <c r="U396" s="46" t="str">
        <f t="shared" si="44"/>
        <v/>
      </c>
      <c r="V396" s="46" t="str">
        <f t="shared" si="44"/>
        <v/>
      </c>
    </row>
    <row r="397" spans="1:22" x14ac:dyDescent="0.2">
      <c r="A397" s="1">
        <v>701</v>
      </c>
      <c r="B397" s="1" t="s">
        <v>128</v>
      </c>
      <c r="D397" s="29">
        <f>SUMIFS('2013Figures'!$J:$J,'2013Figures'!$C:$C,$A397,'2013Figures'!$I:$I,"",'2013Figures'!$E:$E,$B$1)</f>
        <v>0</v>
      </c>
      <c r="E397" s="9">
        <f>SUMIFS('2013Figures'!$J:$J,'2013Figures'!$C:$C,$A397,'2013Figures'!$I:$I,"",'2013Figures'!$B:$B,"BrokerToCy",'2013Figures'!$G:$G,"E1",'2013Figures'!$E:$E,$B$1)</f>
        <v>0</v>
      </c>
      <c r="F397" s="9">
        <f>SUMIFS('2013Figures'!$J:$J,'2013Figures'!$C:$C,$A397,'2013Figures'!$I:$I,"",'2013Figures'!$B:$B,"BrokerToCy",'2013Figures'!$G:$G,"P1",'2013Figures'!$E:$E,$B$1)</f>
        <v>0</v>
      </c>
      <c r="G397" s="9">
        <f>SUMIFS('2013Figures'!$J:$J,'2013Figures'!$C:$C,$A397,'2013Figures'!$I:$I,"",'2013Figures'!$B:$B,"CyToBroker",'2013Figures'!$G:$G,"E1",'2013Figures'!$E:$E,$B$1)</f>
        <v>0</v>
      </c>
      <c r="H397" s="9">
        <f>SUMIFS('2013Figures'!$J:$J,'2013Figures'!$C:$C,$A397,'2013Figures'!$I:$I,"",'2013Figures'!$B:$B,"CyToBroker",'2013Figures'!$G:$G,"P1",'2013Figures'!$E:$E,$B$1)</f>
        <v>0</v>
      </c>
      <c r="J397" s="8" t="s">
        <v>131</v>
      </c>
      <c r="L397" s="42">
        <f>SUMIFS('2012Figures'!$J:$J,'2012Figures'!$C:$C,$A397,'2012Figures'!$I:$I,"",'2012Figures'!$E:$E,$B$1)</f>
        <v>0</v>
      </c>
      <c r="M397" s="52">
        <f>SUMIFS('2012Figures'!$J:$J,'2012Figures'!$C:$C,$A397,'2012Figures'!$I:$I,"",'2012Figures'!$B:$B,"BrokerToCy",'2012Figures'!$G:$G,"E1",'2012Figures'!$E:$E,$B$1)</f>
        <v>0</v>
      </c>
      <c r="N397" s="52">
        <f>SUMIFS('2012Figures'!$J:$J,'2012Figures'!$C:$C,$A397,'2012Figures'!$I:$I,"",'2012Figures'!$B:$B,"BrokerToCy",'2012Figures'!$G:$G,"P1",'2012Figures'!$E:$E,$B$1)</f>
        <v>0</v>
      </c>
      <c r="O397" s="52">
        <f>SUMIFS('2012Figures'!$J:$J,'2012Figures'!$C:$C,$A397,'2012Figures'!$I:$I,"",'2012Figures'!$B:$B,"CyToBroker",'2012Figures'!$G:$G,"E1",'2012Figures'!$E:$E,$B$1)</f>
        <v>0</v>
      </c>
      <c r="P397" s="52">
        <f>SUMIFS('2012Figures'!$J:$J,'2012Figures'!$C:$C,$A397,'2012Figures'!$I:$I,"",'2012Figures'!$B:$B,"CyToBroker",'2012Figures'!$G:$G,"P1",'2012Figures'!$E:$E,$B$1)</f>
        <v>0</v>
      </c>
      <c r="R397" s="46" t="str">
        <f t="shared" si="44"/>
        <v/>
      </c>
      <c r="S397" s="46" t="str">
        <f t="shared" si="44"/>
        <v/>
      </c>
      <c r="T397" s="46" t="str">
        <f t="shared" si="44"/>
        <v/>
      </c>
      <c r="U397" s="46" t="str">
        <f t="shared" si="44"/>
        <v/>
      </c>
      <c r="V397" s="46" t="str">
        <f t="shared" si="44"/>
        <v/>
      </c>
    </row>
    <row r="398" spans="1:22" x14ac:dyDescent="0.2">
      <c r="A398" s="21"/>
      <c r="B398" s="21" t="s">
        <v>92</v>
      </c>
      <c r="C398" s="22"/>
      <c r="D398" s="23">
        <f>SUM(E398:H398)</f>
        <v>0</v>
      </c>
      <c r="E398" s="23">
        <f>SUM(E395:E397)</f>
        <v>0</v>
      </c>
      <c r="F398" s="23">
        <f>SUM(F395:F397)</f>
        <v>0</v>
      </c>
      <c r="G398" s="23">
        <f>SUM(G395:G397)</f>
        <v>0</v>
      </c>
      <c r="H398" s="23">
        <f>SUM(H395:H397)</f>
        <v>0</v>
      </c>
      <c r="I398" s="21"/>
      <c r="J398" s="22"/>
      <c r="K398" s="21"/>
      <c r="L398" s="43">
        <f>SUM(M398:P398)</f>
        <v>0</v>
      </c>
      <c r="M398" s="43">
        <f>SUM(M395:M397)</f>
        <v>0</v>
      </c>
      <c r="N398" s="43">
        <f>SUM(N395:N397)</f>
        <v>0</v>
      </c>
      <c r="O398" s="43">
        <f>SUM(O395:O397)</f>
        <v>0</v>
      </c>
      <c r="P398" s="43">
        <f>SUM(P395:P397)</f>
        <v>0</v>
      </c>
      <c r="Q398" s="21"/>
      <c r="R398" s="21"/>
      <c r="S398" s="21"/>
      <c r="T398" s="21"/>
      <c r="U398" s="21"/>
      <c r="V398" s="21"/>
    </row>
    <row r="399" spans="1:22" x14ac:dyDescent="0.2">
      <c r="A399" s="28">
        <v>9103</v>
      </c>
      <c r="B399" s="28" t="s">
        <v>129</v>
      </c>
      <c r="C399" s="17" t="s">
        <v>88</v>
      </c>
      <c r="D399" s="18">
        <f>SUMIFS('2013Figures'!$J:$J,'2013Figures'!$C:$C,$A399,'2013Figures'!$E:$E,$B$1)</f>
        <v>0</v>
      </c>
      <c r="E399" s="18">
        <f>SUMIFS('2013Figures'!$J:$J,'2013Figures'!$C:$C,$A399,'2013Figures'!$B:$B,"BrokerToCy",'2013Figures'!$G:$G,"E1",'2013Figures'!$E:$E,$B$1)</f>
        <v>0</v>
      </c>
      <c r="F399" s="18">
        <f>SUMIFS('2013Figures'!$J:$J,'2013Figures'!$C:$C,$A399,'2013Figures'!$B:$B,"BrokerToCy",'2013Figures'!$G:$G,"P1",'2013Figures'!$E:$E,$B$1)</f>
        <v>0</v>
      </c>
      <c r="G399" s="18">
        <f>SUMIFS('2013Figures'!$J:$J,'2013Figures'!$C:$C,$A399,'2013Figures'!$B:$B,"CyToBroker",'2013Figures'!$G:$G,"E1",'2013Figures'!$E:$E,$B$1)</f>
        <v>0</v>
      </c>
      <c r="H399" s="18">
        <f>SUMIFS('2013Figures'!$J:$J,'2013Figures'!$C:$C,$A399,'2013Figures'!$B:$B,"CyToBroker",'2013Figures'!$G:$G,"P1",'2013Figures'!$E:$E,$B$1)</f>
        <v>0</v>
      </c>
      <c r="I399" s="28"/>
      <c r="J399" s="17"/>
      <c r="K399" s="28"/>
      <c r="L399" s="50">
        <f>SUMIFS('2012Figures'!$J:$J,'2012Figures'!$C:$C,$A399,'2012Figures'!$E:$E,$B$1)</f>
        <v>0</v>
      </c>
      <c r="M399" s="50">
        <f>SUMIFS('2012Figures'!$J:$J,'2012Figures'!$C:$C,$A399,'2012Figures'!$B:$B,"BrokerToCy",'2012Figures'!$G:$G,"E1",'2012Figures'!$E:$E,$B$1)</f>
        <v>0</v>
      </c>
      <c r="N399" s="50">
        <f>SUMIFS('2012Figures'!$J:$J,'2012Figures'!$C:$C,$A399,'2012Figures'!$B:$B,"BrokerToCy",'2012Figures'!$G:$G,"P1",'2012Figures'!$E:$E,$B$1)</f>
        <v>0</v>
      </c>
      <c r="O399" s="50">
        <f>SUMIFS('2012Figures'!$J:$J,'2012Figures'!$C:$C,$A399,'2012Figures'!$B:$B,"CyToBroker",'2012Figures'!$G:$G,"E1",'2012Figures'!$E:$E,$B$1)</f>
        <v>0</v>
      </c>
      <c r="P399" s="50">
        <f>SUMIFS('2012Figures'!$J:$J,'2012Figures'!$C:$C,$A399,'2012Figures'!$B:$B,"CyToBroker",'2012Figures'!$G:$G,"P1",'2012Figures'!$E:$E,$B$1)</f>
        <v>0</v>
      </c>
      <c r="Q399" s="28"/>
      <c r="R399" s="46" t="str">
        <f t="shared" ref="R399:V405" si="45">IF(L399=0,"",ROUND(D399/L399-1,2))</f>
        <v/>
      </c>
      <c r="S399" s="46" t="str">
        <f t="shared" si="45"/>
        <v/>
      </c>
      <c r="T399" s="46" t="str">
        <f t="shared" si="45"/>
        <v/>
      </c>
      <c r="U399" s="46" t="str">
        <f t="shared" si="45"/>
        <v/>
      </c>
      <c r="V399" s="46" t="str">
        <f t="shared" si="45"/>
        <v/>
      </c>
    </row>
    <row r="400" spans="1:22" x14ac:dyDescent="0.2">
      <c r="A400" s="1">
        <v>9103</v>
      </c>
      <c r="B400" s="1" t="s">
        <v>129</v>
      </c>
      <c r="C400" s="8">
        <v>1</v>
      </c>
      <c r="D400" s="29">
        <f>SUMIFS('2013Figures'!$J:$J,'2013Figures'!$C:$C,$A400,'2013Figures'!$H:$H,$B400,'2013Figures'!$I:$I,$C400,'2013Figures'!$E:$E,$B$1)</f>
        <v>0</v>
      </c>
      <c r="E400" s="9">
        <f>SUMIFS('2013Figures'!$J:$J,'2013Figures'!$C:$C,$A400,'2013Figures'!$H:$H,$B400,'2013Figures'!$I:$I,$C400,'2013Figures'!$B:$B,"BrokerToCy",'2013Figures'!$G:$G,"E1",'2013Figures'!$E:$E,$B$1)</f>
        <v>0</v>
      </c>
      <c r="F400" s="9">
        <f>SUMIFS('2013Figures'!$J:$J,'2013Figures'!$C:$C,$A400,'2013Figures'!$H:$H,$B400,'2013Figures'!$I:$I,$C400,'2013Figures'!$B:$B,"BrokerToCy",'2013Figures'!$G:$G,"P1",'2013Figures'!$E:$E,$B$1)</f>
        <v>0</v>
      </c>
      <c r="G400" s="9">
        <f>SUMIFS('2013Figures'!$J:$J,'2013Figures'!$C:$C,$A400,'2013Figures'!$H:$H,$B400,'2013Figures'!$I:$I,$C400,'2013Figures'!$B:$B,"CyToBroker",'2013Figures'!$G:$G,"E1",'2013Figures'!$E:$E,$B$1)</f>
        <v>0</v>
      </c>
      <c r="H400" s="9">
        <f>SUMIFS('2013Figures'!$J:$J,'2013Figures'!$C:$C,$A400,'2013Figures'!$H:$H,$B400,'2013Figures'!$I:$I,$C400,'2013Figures'!$B:$B,"CyToBroker",'2013Figures'!$G:$G,"P1",'2013Figures'!$E:$E,$B$1)</f>
        <v>0</v>
      </c>
      <c r="I400" s="30"/>
      <c r="J400" s="31"/>
      <c r="K400" s="30"/>
      <c r="L400" s="42">
        <f>SUMIFS('2012Figures'!$J:$J,'2012Figures'!$C:$C,$A400,'2012Figures'!$H:$H,$B400,'2012Figures'!$I:$I,$C400,'2012Figures'!$E:$E,$B$1)</f>
        <v>0</v>
      </c>
      <c r="M400" s="52">
        <f>SUMIFS('2012Figures'!$J:$J,'2012Figures'!$C:$C,$A400,'2012Figures'!$H:$H,$B400,'2012Figures'!$I:$I,$C400,'2012Figures'!$B:$B,"BrokerToCy",'2012Figures'!$G:$G,"E1",'2012Figures'!$E:$E,$B$1)</f>
        <v>0</v>
      </c>
      <c r="N400" s="52">
        <f>SUMIFS('2012Figures'!$J:$J,'2012Figures'!$C:$C,$A400,'2012Figures'!$H:$H,$B400,'2012Figures'!$I:$I,$C400,'2012Figures'!$B:$B,"BrokerToCy",'2012Figures'!$G:$G,"P1",'2012Figures'!$E:$E,$B$1)</f>
        <v>0</v>
      </c>
      <c r="O400" s="52">
        <f>SUMIFS('2012Figures'!$J:$J,'2012Figures'!$C:$C,$A400,'2012Figures'!$H:$H,$B400,'2012Figures'!$I:$I,$C400,'2012Figures'!$B:$B,"CyToBroker",'2012Figures'!$G:$G,"E1",'2012Figures'!$E:$E,$B$1)</f>
        <v>0</v>
      </c>
      <c r="P400" s="52">
        <f>SUMIFS('2012Figures'!$J:$J,'2012Figures'!$C:$C,$A400,'2012Figures'!$H:$H,$B400,'2012Figures'!$I:$I,$C400,'2012Figures'!$B:$B,"CyToBroker",'2012Figures'!$G:$G,"P1",'2012Figures'!$E:$E,$B$1)</f>
        <v>0</v>
      </c>
      <c r="Q400" s="30"/>
      <c r="R400" s="46" t="str">
        <f t="shared" si="45"/>
        <v/>
      </c>
      <c r="S400" s="46" t="str">
        <f t="shared" si="45"/>
        <v/>
      </c>
      <c r="T400" s="46" t="str">
        <f t="shared" si="45"/>
        <v/>
      </c>
      <c r="U400" s="46" t="str">
        <f t="shared" si="45"/>
        <v/>
      </c>
      <c r="V400" s="46" t="str">
        <f t="shared" si="45"/>
        <v/>
      </c>
    </row>
    <row r="401" spans="1:22" x14ac:dyDescent="0.2">
      <c r="A401" s="1">
        <v>9103</v>
      </c>
      <c r="B401" s="1" t="s">
        <v>129</v>
      </c>
      <c r="D401" s="29">
        <f>SUMIFS('2013Figures'!$J:$J,'2013Figures'!$C:$C,$A401,'2013Figures'!$I:$I,"",'2013Figures'!$E:$E,$B$1)</f>
        <v>0</v>
      </c>
      <c r="E401" s="9">
        <f>SUMIFS('2013Figures'!$J:$J,'2013Figures'!$C:$C,$A401,'2013Figures'!$I:$I,"",'2013Figures'!$B:$B,"BrokerToCy",'2013Figures'!$G:$G,"E1",'2013Figures'!$E:$E,$B$1)</f>
        <v>0</v>
      </c>
      <c r="F401" s="9">
        <f>SUMIFS('2013Figures'!$J:$J,'2013Figures'!$C:$C,$A401,'2013Figures'!$I:$I,"",'2013Figures'!$B:$B,"BrokerToCy",'2013Figures'!$G:$G,"P1",'2013Figures'!$E:$E,$B$1)</f>
        <v>0</v>
      </c>
      <c r="G401" s="9">
        <f>SUMIFS('2013Figures'!$J:$J,'2013Figures'!$C:$C,$A401,'2013Figures'!$I:$I,"",'2013Figures'!$B:$B,"CyToBroker",'2013Figures'!$G:$G,"E1",'2013Figures'!$E:$E,$B$1)</f>
        <v>0</v>
      </c>
      <c r="H401" s="9">
        <f>SUMIFS('2013Figures'!$J:$J,'2013Figures'!$C:$C,$A401,'2013Figures'!$I:$I,"",'2013Figures'!$B:$B,"CyToBroker",'2013Figures'!$G:$G,"P1",'2013Figures'!$E:$E,$B$1)</f>
        <v>0</v>
      </c>
      <c r="J401" s="8" t="s">
        <v>131</v>
      </c>
      <c r="L401" s="42">
        <f>SUMIFS('2012Figures'!$J:$J,'2012Figures'!$C:$C,$A401,'2012Figures'!$I:$I,"",'2012Figures'!$E:$E,$B$1)</f>
        <v>0</v>
      </c>
      <c r="M401" s="52">
        <f>SUMIFS('2012Figures'!$J:$J,'2012Figures'!$C:$C,$A401,'2012Figures'!$I:$I,"",'2012Figures'!$B:$B,"BrokerToCy",'2012Figures'!$G:$G,"E1",'2012Figures'!$E:$E,$B$1)</f>
        <v>0</v>
      </c>
      <c r="N401" s="52">
        <f>SUMIFS('2012Figures'!$J:$J,'2012Figures'!$C:$C,$A401,'2012Figures'!$I:$I,"",'2012Figures'!$B:$B,"BrokerToCy",'2012Figures'!$G:$G,"P1",'2012Figures'!$E:$E,$B$1)</f>
        <v>0</v>
      </c>
      <c r="O401" s="52">
        <f>SUMIFS('2012Figures'!$J:$J,'2012Figures'!$C:$C,$A401,'2012Figures'!$I:$I,"",'2012Figures'!$B:$B,"CyToBroker",'2012Figures'!$G:$G,"E1",'2012Figures'!$E:$E,$B$1)</f>
        <v>0</v>
      </c>
      <c r="P401" s="52">
        <f>SUMIFS('2012Figures'!$J:$J,'2012Figures'!$C:$C,$A401,'2012Figures'!$I:$I,"",'2012Figures'!$B:$B,"CyToBroker",'2012Figures'!$G:$G,"P1",'2012Figures'!$E:$E,$B$1)</f>
        <v>0</v>
      </c>
      <c r="R401" s="46" t="str">
        <f t="shared" si="45"/>
        <v/>
      </c>
      <c r="S401" s="46" t="str">
        <f t="shared" si="45"/>
        <v/>
      </c>
      <c r="T401" s="46" t="str">
        <f t="shared" si="45"/>
        <v/>
      </c>
      <c r="U401" s="46" t="str">
        <f t="shared" si="45"/>
        <v/>
      </c>
      <c r="V401" s="46" t="str">
        <f t="shared" si="45"/>
        <v/>
      </c>
    </row>
    <row r="402" spans="1:22" x14ac:dyDescent="0.2">
      <c r="A402" s="21"/>
      <c r="B402" s="21" t="s">
        <v>92</v>
      </c>
      <c r="C402" s="22"/>
      <c r="D402" s="23">
        <f>SUM(E402:H402)</f>
        <v>0</v>
      </c>
      <c r="E402" s="23">
        <f>SUM(E400:E401)</f>
        <v>0</v>
      </c>
      <c r="F402" s="23">
        <f t="shared" ref="F402:H402" si="46">SUM(F400:F401)</f>
        <v>0</v>
      </c>
      <c r="G402" s="23">
        <f t="shared" si="46"/>
        <v>0</v>
      </c>
      <c r="H402" s="23">
        <f t="shared" si="46"/>
        <v>0</v>
      </c>
      <c r="I402" s="21"/>
      <c r="J402" s="22"/>
      <c r="K402" s="21"/>
      <c r="L402" s="43">
        <f>SUM(M402:P402)</f>
        <v>0</v>
      </c>
      <c r="M402" s="43">
        <f>SUM(M400:M401)</f>
        <v>0</v>
      </c>
      <c r="N402" s="43">
        <f t="shared" ref="N402:P402" si="47">SUM(N400:N401)</f>
        <v>0</v>
      </c>
      <c r="O402" s="43">
        <f t="shared" si="47"/>
        <v>0</v>
      </c>
      <c r="P402" s="43">
        <f t="shared" si="47"/>
        <v>0</v>
      </c>
      <c r="Q402" s="21"/>
      <c r="R402" s="21"/>
      <c r="S402" s="21"/>
      <c r="T402" s="21"/>
      <c r="U402" s="21"/>
      <c r="V402" s="21"/>
    </row>
    <row r="403" spans="1:22" x14ac:dyDescent="0.2">
      <c r="A403" s="28">
        <v>9120</v>
      </c>
      <c r="B403" s="28" t="s">
        <v>130</v>
      </c>
      <c r="C403" s="17" t="s">
        <v>88</v>
      </c>
      <c r="D403" s="18">
        <f>SUMIFS('2013Figures'!$J:$J,'2013Figures'!$C:$C,$A403,'2013Figures'!$E:$E,$B$1)</f>
        <v>0</v>
      </c>
      <c r="E403" s="18">
        <f>SUMIFS('2013Figures'!$J:$J,'2013Figures'!$C:$C,$A403,'2013Figures'!$B:$B,"BrokerToCy",'2013Figures'!$G:$G,"E1",'2013Figures'!$E:$E,$B$1)</f>
        <v>0</v>
      </c>
      <c r="F403" s="18">
        <f>SUMIFS('2013Figures'!$J:$J,'2013Figures'!$C:$C,$A403,'2013Figures'!$B:$B,"BrokerToCy",'2013Figures'!$G:$G,"P1",'2013Figures'!$E:$E,$B$1)</f>
        <v>0</v>
      </c>
      <c r="G403" s="18">
        <f>SUMIFS('2013Figures'!$J:$J,'2013Figures'!$C:$C,$A403,'2013Figures'!$B:$B,"CyToBroker",'2013Figures'!$G:$G,"E1",'2013Figures'!$E:$E,$B$1)</f>
        <v>0</v>
      </c>
      <c r="H403" s="18">
        <f>SUMIFS('2013Figures'!$J:$J,'2013Figures'!$C:$C,$A403,'2013Figures'!$B:$B,"CyToBroker",'2013Figures'!$G:$G,"P1",'2013Figures'!$E:$E,$B$1)</f>
        <v>0</v>
      </c>
      <c r="I403" s="28"/>
      <c r="J403" s="17"/>
      <c r="K403" s="28"/>
      <c r="L403" s="50">
        <f>SUMIFS('2012Figures'!$J:$J,'2012Figures'!$C:$C,$A403,'2012Figures'!$E:$E,$B$1)</f>
        <v>0</v>
      </c>
      <c r="M403" s="50">
        <f>SUMIFS('2012Figures'!$J:$J,'2012Figures'!$C:$C,$A403,'2012Figures'!$B:$B,"BrokerToCy",'2012Figures'!$G:$G,"E1",'2012Figures'!$E:$E,$B$1)</f>
        <v>0</v>
      </c>
      <c r="N403" s="50">
        <f>SUMIFS('2012Figures'!$J:$J,'2012Figures'!$C:$C,$A403,'2012Figures'!$B:$B,"BrokerToCy",'2012Figures'!$G:$G,"P1",'2012Figures'!$E:$E,$B$1)</f>
        <v>0</v>
      </c>
      <c r="O403" s="50">
        <f>SUMIFS('2012Figures'!$J:$J,'2012Figures'!$C:$C,$A403,'2012Figures'!$B:$B,"CyToBroker",'2012Figures'!$G:$G,"E1",'2012Figures'!$E:$E,$B$1)</f>
        <v>0</v>
      </c>
      <c r="P403" s="50">
        <f>SUMIFS('2012Figures'!$J:$J,'2012Figures'!$C:$C,$A403,'2012Figures'!$B:$B,"CyToBroker",'2012Figures'!$G:$G,"P1",'2012Figures'!$E:$E,$B$1)</f>
        <v>0</v>
      </c>
      <c r="Q403" s="28"/>
      <c r="R403" s="46" t="str">
        <f t="shared" ref="R403:V409" si="48">IF(L403=0,"",ROUND(D403/L403-1,2))</f>
        <v/>
      </c>
      <c r="S403" s="46" t="str">
        <f t="shared" si="48"/>
        <v/>
      </c>
      <c r="T403" s="46" t="str">
        <f t="shared" si="48"/>
        <v/>
      </c>
      <c r="U403" s="46" t="str">
        <f t="shared" si="48"/>
        <v/>
      </c>
      <c r="V403" s="46" t="str">
        <f t="shared" si="48"/>
        <v/>
      </c>
    </row>
    <row r="404" spans="1:22" x14ac:dyDescent="0.2">
      <c r="A404" s="1">
        <v>9120</v>
      </c>
      <c r="B404" s="1" t="s">
        <v>130</v>
      </c>
      <c r="C404" s="8">
        <v>1</v>
      </c>
      <c r="D404" s="29">
        <f>SUMIFS('2013Figures'!$J:$J,'2013Figures'!$C:$C,$A404,'2013Figures'!$H:$H,$B404,'2013Figures'!$I:$I,$C404,'2013Figures'!$E:$E,$B$1)</f>
        <v>0</v>
      </c>
      <c r="E404" s="9">
        <f>SUMIFS('2013Figures'!$J:$J,'2013Figures'!$C:$C,$A404,'2013Figures'!$H:$H,$B404,'2013Figures'!$I:$I,$C404,'2013Figures'!$B:$B,"BrokerToCy",'2013Figures'!$G:$G,"E1",'2013Figures'!$E:$E,$B$1)</f>
        <v>0</v>
      </c>
      <c r="F404" s="9">
        <f>SUMIFS('2013Figures'!$J:$J,'2013Figures'!$C:$C,$A404,'2013Figures'!$H:$H,$B404,'2013Figures'!$I:$I,$C404,'2013Figures'!$B:$B,"BrokerToCy",'2013Figures'!$G:$G,"P1",'2013Figures'!$E:$E,$B$1)</f>
        <v>0</v>
      </c>
      <c r="G404" s="9">
        <f>SUMIFS('2013Figures'!$J:$J,'2013Figures'!$C:$C,$A404,'2013Figures'!$H:$H,$B404,'2013Figures'!$I:$I,$C404,'2013Figures'!$B:$B,"CyToBroker",'2013Figures'!$G:$G,"E1",'2013Figures'!$E:$E,$B$1)</f>
        <v>0</v>
      </c>
      <c r="H404" s="9">
        <f>SUMIFS('2013Figures'!$J:$J,'2013Figures'!$C:$C,$A404,'2013Figures'!$H:$H,$B404,'2013Figures'!$I:$I,$C404,'2013Figures'!$B:$B,"CyToBroker",'2013Figures'!$G:$G,"P1",'2013Figures'!$E:$E,$B$1)</f>
        <v>0</v>
      </c>
      <c r="I404" s="30"/>
      <c r="J404" s="31">
        <v>201401</v>
      </c>
      <c r="K404" s="30"/>
      <c r="L404" s="42">
        <f>SUMIFS('2012Figures'!$J:$J,'2012Figures'!$C:$C,$A404,'2012Figures'!$H:$H,$B404,'2012Figures'!$I:$I,$C404,'2012Figures'!$E:$E,$B$1)</f>
        <v>0</v>
      </c>
      <c r="M404" s="52">
        <f>SUMIFS('2012Figures'!$J:$J,'2012Figures'!$C:$C,$A404,'2012Figures'!$H:$H,$B404,'2012Figures'!$I:$I,$C404,'2012Figures'!$B:$B,"BrokerToCy",'2012Figures'!$G:$G,"E1",'2012Figures'!$E:$E,$B$1)</f>
        <v>0</v>
      </c>
      <c r="N404" s="52">
        <f>SUMIFS('2012Figures'!$J:$J,'2012Figures'!$C:$C,$A404,'2012Figures'!$H:$H,$B404,'2012Figures'!$I:$I,$C404,'2012Figures'!$B:$B,"BrokerToCy",'2012Figures'!$G:$G,"P1",'2012Figures'!$E:$E,$B$1)</f>
        <v>0</v>
      </c>
      <c r="O404" s="52">
        <f>SUMIFS('2012Figures'!$J:$J,'2012Figures'!$C:$C,$A404,'2012Figures'!$H:$H,$B404,'2012Figures'!$I:$I,$C404,'2012Figures'!$B:$B,"CyToBroker",'2012Figures'!$G:$G,"E1",'2012Figures'!$E:$E,$B$1)</f>
        <v>0</v>
      </c>
      <c r="P404" s="52">
        <f>SUMIFS('2012Figures'!$J:$J,'2012Figures'!$C:$C,$A404,'2012Figures'!$H:$H,$B404,'2012Figures'!$I:$I,$C404,'2012Figures'!$B:$B,"CyToBroker",'2012Figures'!$G:$G,"P1",'2012Figures'!$E:$E,$B$1)</f>
        <v>0</v>
      </c>
      <c r="Q404" s="30"/>
      <c r="R404" s="46" t="str">
        <f t="shared" si="48"/>
        <v/>
      </c>
      <c r="S404" s="46" t="str">
        <f t="shared" si="48"/>
        <v/>
      </c>
      <c r="T404" s="46" t="str">
        <f t="shared" si="48"/>
        <v/>
      </c>
      <c r="U404" s="46" t="str">
        <f t="shared" si="48"/>
        <v/>
      </c>
      <c r="V404" s="46" t="str">
        <f t="shared" si="48"/>
        <v/>
      </c>
    </row>
    <row r="405" spans="1:22" x14ac:dyDescent="0.2">
      <c r="A405" s="1">
        <v>9120</v>
      </c>
      <c r="B405" s="1" t="s">
        <v>130</v>
      </c>
      <c r="D405" s="29">
        <f>SUMIFS('2013Figures'!$J:$J,'2013Figures'!$C:$C,$A405,'2013Figures'!$I:$I,"",'2013Figures'!$E:$E,$B$1)</f>
        <v>0</v>
      </c>
      <c r="E405" s="9">
        <f>SUMIFS('2013Figures'!$J:$J,'2013Figures'!$C:$C,$A405,'2013Figures'!$I:$I,"",'2013Figures'!$B:$B,"BrokerToCy",'2013Figures'!$G:$G,"E1",'2013Figures'!$E:$E,$B$1)</f>
        <v>0</v>
      </c>
      <c r="F405" s="9">
        <f>SUMIFS('2013Figures'!$J:$J,'2013Figures'!$C:$C,$A405,'2013Figures'!$I:$I,"",'2013Figures'!$B:$B,"BrokerToCy",'2013Figures'!$G:$G,"P1",'2013Figures'!$E:$E,$B$1)</f>
        <v>0</v>
      </c>
      <c r="G405" s="9">
        <f>SUMIFS('2013Figures'!$J:$J,'2013Figures'!$C:$C,$A405,'2013Figures'!$I:$I,"",'2013Figures'!$B:$B,"CyToBroker",'2013Figures'!$G:$G,"E1",'2013Figures'!$E:$E,$B$1)</f>
        <v>0</v>
      </c>
      <c r="H405" s="9">
        <f>SUMIFS('2013Figures'!$J:$J,'2013Figures'!$C:$C,$A405,'2013Figures'!$I:$I,"",'2013Figures'!$B:$B,"CyToBroker",'2013Figures'!$G:$G,"P1",'2013Figures'!$E:$E,$B$1)</f>
        <v>0</v>
      </c>
      <c r="J405" s="8" t="s">
        <v>131</v>
      </c>
      <c r="L405" s="42">
        <f>SUMIFS('2012Figures'!$J:$J,'2012Figures'!$C:$C,$A405,'2012Figures'!$I:$I,"",'2012Figures'!$E:$E,$B$1)</f>
        <v>0</v>
      </c>
      <c r="M405" s="52">
        <f>SUMIFS('2012Figures'!$J:$J,'2012Figures'!$C:$C,$A405,'2012Figures'!$I:$I,"",'2012Figures'!$B:$B,"BrokerToCy",'2012Figures'!$G:$G,"E1",'2012Figures'!$E:$E,$B$1)</f>
        <v>0</v>
      </c>
      <c r="N405" s="52">
        <f>SUMIFS('2012Figures'!$J:$J,'2012Figures'!$C:$C,$A405,'2012Figures'!$I:$I,"",'2012Figures'!$B:$B,"BrokerToCy",'2012Figures'!$G:$G,"P1",'2012Figures'!$E:$E,$B$1)</f>
        <v>0</v>
      </c>
      <c r="O405" s="52">
        <f>SUMIFS('2012Figures'!$J:$J,'2012Figures'!$C:$C,$A405,'2012Figures'!$I:$I,"",'2012Figures'!$B:$B,"CyToBroker",'2012Figures'!$G:$G,"E1",'2012Figures'!$E:$E,$B$1)</f>
        <v>0</v>
      </c>
      <c r="P405" s="52">
        <f>SUMIFS('2012Figures'!$J:$J,'2012Figures'!$C:$C,$A405,'2012Figures'!$I:$I,"",'2012Figures'!$B:$B,"CyToBroker",'2012Figures'!$G:$G,"P1",'2012Figures'!$E:$E,$B$1)</f>
        <v>0</v>
      </c>
      <c r="R405" s="46" t="str">
        <f t="shared" si="48"/>
        <v/>
      </c>
      <c r="S405" s="46" t="str">
        <f t="shared" si="48"/>
        <v/>
      </c>
      <c r="T405" s="46" t="str">
        <f t="shared" si="48"/>
        <v/>
      </c>
      <c r="U405" s="46" t="str">
        <f t="shared" si="48"/>
        <v/>
      </c>
      <c r="V405" s="46" t="str">
        <f t="shared" si="48"/>
        <v/>
      </c>
    </row>
    <row r="406" spans="1:22" x14ac:dyDescent="0.2">
      <c r="A406" s="21"/>
      <c r="B406" s="21" t="s">
        <v>92</v>
      </c>
      <c r="C406" s="22"/>
      <c r="D406" s="23">
        <f>SUM(E406:H406)</f>
        <v>0</v>
      </c>
      <c r="E406" s="23">
        <f>SUM(E404:E405)</f>
        <v>0</v>
      </c>
      <c r="F406" s="23">
        <f>SUM(F404:F405)</f>
        <v>0</v>
      </c>
      <c r="G406" s="23">
        <f>SUM(G404:G405)</f>
        <v>0</v>
      </c>
      <c r="H406" s="23">
        <f>SUM(H404:H405)</f>
        <v>0</v>
      </c>
      <c r="I406" s="21"/>
      <c r="J406" s="22"/>
      <c r="K406" s="21"/>
      <c r="L406" s="43">
        <f>SUM(M406:P406)</f>
        <v>0</v>
      </c>
      <c r="M406" s="43">
        <f>SUM(M404:M405)</f>
        <v>0</v>
      </c>
      <c r="N406" s="43">
        <f>SUM(N404:N405)</f>
        <v>0</v>
      </c>
      <c r="O406" s="43">
        <f>SUM(O404:O405)</f>
        <v>0</v>
      </c>
      <c r="P406" s="43">
        <f>SUM(P404:P405)</f>
        <v>0</v>
      </c>
      <c r="Q406" s="21"/>
      <c r="R406" s="21"/>
      <c r="S406" s="21"/>
      <c r="T406" s="21"/>
      <c r="U406" s="21"/>
      <c r="V406" s="21"/>
    </row>
    <row r="407" spans="1:22" x14ac:dyDescent="0.2">
      <c r="A407" s="28">
        <v>9730</v>
      </c>
      <c r="B407" s="28" t="s">
        <v>50</v>
      </c>
      <c r="C407" s="17" t="s">
        <v>88</v>
      </c>
      <c r="D407" s="18">
        <f>SUMIFS('2013Figures'!$J:$J,'2013Figures'!$C:$C,$A407,'2013Figures'!$E:$E,$B$1)</f>
        <v>0</v>
      </c>
      <c r="E407" s="18">
        <f>SUMIFS('2013Figures'!$J:$J,'2013Figures'!$C:$C,$A407,'2013Figures'!$B:$B,"BrokerToCy",'2013Figures'!$G:$G,"E1",'2013Figures'!$E:$E,$B$1)</f>
        <v>0</v>
      </c>
      <c r="F407" s="18">
        <f>SUMIFS('2013Figures'!$J:$J,'2013Figures'!$C:$C,$A407,'2013Figures'!$B:$B,"BrokerToCy",'2013Figures'!$G:$G,"P1",'2013Figures'!$E:$E,$B$1)</f>
        <v>0</v>
      </c>
      <c r="G407" s="18">
        <f>SUMIFS('2013Figures'!$J:$J,'2013Figures'!$C:$C,$A407,'2013Figures'!$B:$B,"CyToBroker",'2013Figures'!$G:$G,"E1",'2013Figures'!$E:$E,$B$1)</f>
        <v>0</v>
      </c>
      <c r="H407" s="18">
        <f>SUMIFS('2013Figures'!$J:$J,'2013Figures'!$C:$C,$A407,'2013Figures'!$B:$B,"CyToBroker",'2013Figures'!$G:$G,"P1",'2013Figures'!$E:$E,$B$1)</f>
        <v>0</v>
      </c>
      <c r="I407" s="28"/>
      <c r="J407" s="17"/>
      <c r="K407" s="28"/>
      <c r="L407" s="50">
        <f>SUMIFS('2012Figures'!$J:$J,'2012Figures'!$C:$C,$A407,'2012Figures'!$E:$E,$B$1)</f>
        <v>0</v>
      </c>
      <c r="M407" s="50">
        <f>SUMIFS('2012Figures'!$J:$J,'2012Figures'!$C:$C,$A407,'2012Figures'!$B:$B,"BrokerToCy",'2012Figures'!$G:$G,"E1",'2012Figures'!$E:$E,$B$1)</f>
        <v>0</v>
      </c>
      <c r="N407" s="50">
        <f>SUMIFS('2012Figures'!$J:$J,'2012Figures'!$C:$C,$A407,'2012Figures'!$B:$B,"BrokerToCy",'2012Figures'!$G:$G,"P1",'2012Figures'!$E:$E,$B$1)</f>
        <v>0</v>
      </c>
      <c r="O407" s="50">
        <f>SUMIFS('2012Figures'!$J:$J,'2012Figures'!$C:$C,$A407,'2012Figures'!$B:$B,"CyToBroker",'2012Figures'!$G:$G,"E1",'2012Figures'!$E:$E,$B$1)</f>
        <v>0</v>
      </c>
      <c r="P407" s="50">
        <f>SUMIFS('2012Figures'!$J:$J,'2012Figures'!$C:$C,$A407,'2012Figures'!$B:$B,"CyToBroker",'2012Figures'!$G:$G,"P1",'2012Figures'!$E:$E,$B$1)</f>
        <v>0</v>
      </c>
      <c r="Q407" s="28"/>
      <c r="R407" s="46" t="str">
        <f t="shared" ref="R407:V414" si="49">IF(L407=0,"",ROUND(D407/L407-1,2))</f>
        <v/>
      </c>
      <c r="S407" s="46" t="str">
        <f t="shared" si="49"/>
        <v/>
      </c>
      <c r="T407" s="46" t="str">
        <f t="shared" si="49"/>
        <v/>
      </c>
      <c r="U407" s="46" t="str">
        <f t="shared" si="49"/>
        <v/>
      </c>
      <c r="V407" s="46" t="str">
        <f t="shared" si="49"/>
        <v/>
      </c>
    </row>
    <row r="408" spans="1:22" x14ac:dyDescent="0.2">
      <c r="A408" s="1">
        <v>9730</v>
      </c>
      <c r="B408" s="1" t="s">
        <v>50</v>
      </c>
      <c r="C408" s="8">
        <v>3</v>
      </c>
      <c r="D408" s="29">
        <f>SUMIFS('2013Figures'!$J:$J,'2013Figures'!$C:$C,$A408,'2013Figures'!$H:$H,$B408,'2013Figures'!$I:$I,$C408,'2013Figures'!$E:$E,$B$1)</f>
        <v>0</v>
      </c>
      <c r="E408" s="9">
        <f>SUMIFS('2013Figures'!$J:$J,'2013Figures'!$C:$C,$A408,'2013Figures'!$H:$H,$B408,'2013Figures'!$I:$I,$C408,'2013Figures'!$B:$B,"BrokerToCy",'2013Figures'!$G:$G,"E1",'2013Figures'!$E:$E,$B$1)</f>
        <v>0</v>
      </c>
      <c r="F408" s="9">
        <f>SUMIFS('2013Figures'!$J:$J,'2013Figures'!$C:$C,$A408,'2013Figures'!$H:$H,$B408,'2013Figures'!$I:$I,$C408,'2013Figures'!$B:$B,"BrokerToCy",'2013Figures'!$G:$G,"P1",'2013Figures'!$E:$E,$B$1)</f>
        <v>0</v>
      </c>
      <c r="G408" s="9">
        <f>SUMIFS('2013Figures'!$J:$J,'2013Figures'!$C:$C,$A408,'2013Figures'!$H:$H,$B408,'2013Figures'!$I:$I,$C408,'2013Figures'!$B:$B,"CyToBroker",'2013Figures'!$G:$G,"E1",'2013Figures'!$E:$E,$B$1)</f>
        <v>0</v>
      </c>
      <c r="H408" s="9">
        <f>SUMIFS('2013Figures'!$J:$J,'2013Figures'!$C:$C,$A408,'2013Figures'!$H:$H,$B408,'2013Figures'!$I:$I,$C408,'2013Figures'!$B:$B,"CyToBroker",'2013Figures'!$G:$G,"P1",'2013Figures'!$E:$E,$B$1)</f>
        <v>0</v>
      </c>
      <c r="J408" s="8">
        <v>201501</v>
      </c>
      <c r="L408" s="42">
        <f>SUMIFS('2012Figures'!$J:$J,'2012Figures'!$C:$C,$A408,'2012Figures'!$H:$H,$B408,'2012Figures'!$I:$I,$C408,'2012Figures'!$E:$E,$B$1)</f>
        <v>0</v>
      </c>
      <c r="M408" s="52">
        <f>SUMIFS('2012Figures'!$J:$J,'2012Figures'!$C:$C,$A408,'2012Figures'!$H:$H,$B408,'2012Figures'!$I:$I,$C408,'2012Figures'!$B:$B,"BrokerToCy",'2012Figures'!$G:$G,"E1",'2012Figures'!$E:$E,$B$1)</f>
        <v>0</v>
      </c>
      <c r="N408" s="52">
        <f>SUMIFS('2012Figures'!$J:$J,'2012Figures'!$C:$C,$A408,'2012Figures'!$H:$H,$B408,'2012Figures'!$I:$I,$C408,'2012Figures'!$B:$B,"BrokerToCy",'2012Figures'!$G:$G,"P1",'2012Figures'!$E:$E,$B$1)</f>
        <v>0</v>
      </c>
      <c r="O408" s="52">
        <f>SUMIFS('2012Figures'!$J:$J,'2012Figures'!$C:$C,$A408,'2012Figures'!$H:$H,$B408,'2012Figures'!$I:$I,$C408,'2012Figures'!$B:$B,"CyToBroker",'2012Figures'!$G:$G,"E1",'2012Figures'!$E:$E,$B$1)</f>
        <v>0</v>
      </c>
      <c r="P408" s="52">
        <f>SUMIFS('2012Figures'!$J:$J,'2012Figures'!$C:$C,$A408,'2012Figures'!$H:$H,$B408,'2012Figures'!$I:$I,$C408,'2012Figures'!$B:$B,"CyToBroker",'2012Figures'!$G:$G,"P1",'2012Figures'!$E:$E,$B$1)</f>
        <v>0</v>
      </c>
      <c r="R408" s="46" t="str">
        <f t="shared" si="49"/>
        <v/>
      </c>
      <c r="S408" s="46" t="str">
        <f t="shared" si="49"/>
        <v/>
      </c>
      <c r="T408" s="46" t="str">
        <f t="shared" si="49"/>
        <v/>
      </c>
      <c r="U408" s="46" t="str">
        <f t="shared" si="49"/>
        <v/>
      </c>
      <c r="V408" s="46" t="str">
        <f t="shared" si="49"/>
        <v/>
      </c>
    </row>
    <row r="409" spans="1:22" x14ac:dyDescent="0.2">
      <c r="A409" s="1">
        <v>9730</v>
      </c>
      <c r="B409" s="1" t="s">
        <v>50</v>
      </c>
      <c r="C409" s="8">
        <v>2</v>
      </c>
      <c r="D409" s="29">
        <f>SUMIFS('2013Figures'!$J:$J,'2013Figures'!$C:$C,$A409,'2013Figures'!$H:$H,$B409,'2013Figures'!$I:$I,$C409,'2013Figures'!$E:$E,$B$1)</f>
        <v>0</v>
      </c>
      <c r="E409" s="9">
        <f>SUMIFS('2013Figures'!$J:$J,'2013Figures'!$C:$C,$A409,'2013Figures'!$H:$H,$B409,'2013Figures'!$I:$I,$C409,'2013Figures'!$B:$B,"BrokerToCy",'2013Figures'!$G:$G,"E1",'2013Figures'!$E:$E,$B$1)</f>
        <v>0</v>
      </c>
      <c r="F409" s="9">
        <f>SUMIFS('2013Figures'!$J:$J,'2013Figures'!$C:$C,$A409,'2013Figures'!$H:$H,$B409,'2013Figures'!$I:$I,$C409,'2013Figures'!$B:$B,"BrokerToCy",'2013Figures'!$G:$G,"P1",'2013Figures'!$E:$E,$B$1)</f>
        <v>0</v>
      </c>
      <c r="G409" s="9">
        <f>SUMIFS('2013Figures'!$J:$J,'2013Figures'!$C:$C,$A409,'2013Figures'!$H:$H,$B409,'2013Figures'!$I:$I,$C409,'2013Figures'!$B:$B,"CyToBroker",'2013Figures'!$G:$G,"E1",'2013Figures'!$E:$E,$B$1)</f>
        <v>0</v>
      </c>
      <c r="H409" s="9">
        <f>SUMIFS('2013Figures'!$J:$J,'2013Figures'!$C:$C,$A409,'2013Figures'!$H:$H,$B409,'2013Figures'!$I:$I,$C409,'2013Figures'!$B:$B,"CyToBroker",'2013Figures'!$G:$G,"P1",'2013Figures'!$E:$E,$B$1)</f>
        <v>0</v>
      </c>
      <c r="J409" s="8">
        <v>201401</v>
      </c>
      <c r="L409" s="42">
        <f>SUMIFS('2012Figures'!$J:$J,'2012Figures'!$C:$C,$A409,'2012Figures'!$H:$H,$B409,'2012Figures'!$I:$I,$C409,'2012Figures'!$E:$E,$B$1)</f>
        <v>0</v>
      </c>
      <c r="M409" s="52">
        <f>SUMIFS('2012Figures'!$J:$J,'2012Figures'!$C:$C,$A409,'2012Figures'!$H:$H,$B409,'2012Figures'!$I:$I,$C409,'2012Figures'!$B:$B,"BrokerToCy",'2012Figures'!$G:$G,"E1",'2012Figures'!$E:$E,$B$1)</f>
        <v>0</v>
      </c>
      <c r="N409" s="52">
        <f>SUMIFS('2012Figures'!$J:$J,'2012Figures'!$C:$C,$A409,'2012Figures'!$H:$H,$B409,'2012Figures'!$I:$I,$C409,'2012Figures'!$B:$B,"BrokerToCy",'2012Figures'!$G:$G,"P1",'2012Figures'!$E:$E,$B$1)</f>
        <v>0</v>
      </c>
      <c r="O409" s="52">
        <f>SUMIFS('2012Figures'!$J:$J,'2012Figures'!$C:$C,$A409,'2012Figures'!$H:$H,$B409,'2012Figures'!$I:$I,$C409,'2012Figures'!$B:$B,"CyToBroker",'2012Figures'!$G:$G,"E1",'2012Figures'!$E:$E,$B$1)</f>
        <v>0</v>
      </c>
      <c r="P409" s="52">
        <f>SUMIFS('2012Figures'!$J:$J,'2012Figures'!$C:$C,$A409,'2012Figures'!$H:$H,$B409,'2012Figures'!$I:$I,$C409,'2012Figures'!$B:$B,"CyToBroker",'2012Figures'!$G:$G,"P1",'2012Figures'!$E:$E,$B$1)</f>
        <v>0</v>
      </c>
      <c r="R409" s="46" t="str">
        <f t="shared" si="49"/>
        <v/>
      </c>
      <c r="S409" s="46" t="str">
        <f t="shared" si="49"/>
        <v/>
      </c>
      <c r="T409" s="46" t="str">
        <f t="shared" si="49"/>
        <v/>
      </c>
      <c r="U409" s="46" t="str">
        <f t="shared" si="49"/>
        <v/>
      </c>
      <c r="V409" s="46" t="str">
        <f t="shared" si="49"/>
        <v/>
      </c>
    </row>
    <row r="410" spans="1:22" x14ac:dyDescent="0.2">
      <c r="A410" s="1">
        <v>9730</v>
      </c>
      <c r="B410" s="1" t="s">
        <v>50</v>
      </c>
      <c r="C410" s="8">
        <v>1</v>
      </c>
      <c r="D410" s="29">
        <f>SUMIFS('2013Figures'!$J:$J,'2013Figures'!$C:$C,$A410,'2013Figures'!$H:$H,$B410,'2013Figures'!$I:$I,$C410,'2013Figures'!$E:$E,$B$1)</f>
        <v>0</v>
      </c>
      <c r="E410" s="9">
        <f>SUMIFS('2013Figures'!$J:$J,'2013Figures'!$C:$C,$A410,'2013Figures'!$H:$H,$B410,'2013Figures'!$I:$I,$C410,'2013Figures'!$B:$B,"BrokerToCy",'2013Figures'!$G:$G,"E1",'2013Figures'!$E:$E,$B$1)</f>
        <v>0</v>
      </c>
      <c r="F410" s="9">
        <f>SUMIFS('2013Figures'!$J:$J,'2013Figures'!$C:$C,$A410,'2013Figures'!$H:$H,$B410,'2013Figures'!$I:$I,$C410,'2013Figures'!$B:$B,"BrokerToCy",'2013Figures'!$G:$G,"P1",'2013Figures'!$E:$E,$B$1)</f>
        <v>0</v>
      </c>
      <c r="G410" s="9">
        <f>SUMIFS('2013Figures'!$J:$J,'2013Figures'!$C:$C,$A410,'2013Figures'!$H:$H,$B410,'2013Figures'!$I:$I,$C410,'2013Figures'!$B:$B,"CyToBroker",'2013Figures'!$G:$G,"E1",'2013Figures'!$E:$E,$B$1)</f>
        <v>0</v>
      </c>
      <c r="H410" s="9">
        <f>SUMIFS('2013Figures'!$J:$J,'2013Figures'!$C:$C,$A410,'2013Figures'!$H:$H,$B410,'2013Figures'!$I:$I,$C410,'2013Figures'!$B:$B,"CyToBroker",'2013Figures'!$G:$G,"P1",'2013Figures'!$E:$E,$B$1)</f>
        <v>0</v>
      </c>
      <c r="I410" s="30"/>
      <c r="J410" s="31">
        <v>200901</v>
      </c>
      <c r="K410" s="30"/>
      <c r="L410" s="42">
        <f>SUMIFS('2012Figures'!$J:$J,'2012Figures'!$C:$C,$A410,'2012Figures'!$H:$H,$B410,'2012Figures'!$I:$I,$C410,'2012Figures'!$E:$E,$B$1)</f>
        <v>0</v>
      </c>
      <c r="M410" s="52">
        <f>SUMIFS('2012Figures'!$J:$J,'2012Figures'!$C:$C,$A410,'2012Figures'!$H:$H,$B410,'2012Figures'!$I:$I,$C410,'2012Figures'!$B:$B,"BrokerToCy",'2012Figures'!$G:$G,"E1",'2012Figures'!$E:$E,$B$1)</f>
        <v>0</v>
      </c>
      <c r="N410" s="52">
        <f>SUMIFS('2012Figures'!$J:$J,'2012Figures'!$C:$C,$A410,'2012Figures'!$H:$H,$B410,'2012Figures'!$I:$I,$C410,'2012Figures'!$B:$B,"BrokerToCy",'2012Figures'!$G:$G,"P1",'2012Figures'!$E:$E,$B$1)</f>
        <v>0</v>
      </c>
      <c r="O410" s="52">
        <f>SUMIFS('2012Figures'!$J:$J,'2012Figures'!$C:$C,$A410,'2012Figures'!$H:$H,$B410,'2012Figures'!$I:$I,$C410,'2012Figures'!$B:$B,"CyToBroker",'2012Figures'!$G:$G,"E1",'2012Figures'!$E:$E,$B$1)</f>
        <v>0</v>
      </c>
      <c r="P410" s="52">
        <f>SUMIFS('2012Figures'!$J:$J,'2012Figures'!$C:$C,$A410,'2012Figures'!$H:$H,$B410,'2012Figures'!$I:$I,$C410,'2012Figures'!$B:$B,"CyToBroker",'2012Figures'!$G:$G,"P1",'2012Figures'!$E:$E,$B$1)</f>
        <v>0</v>
      </c>
      <c r="Q410" s="30"/>
      <c r="R410" s="46" t="str">
        <f>IF(L410=0,"",ROUND(D410/L410-1,2))</f>
        <v/>
      </c>
      <c r="S410" s="46" t="str">
        <f t="shared" si="49"/>
        <v/>
      </c>
      <c r="T410" s="46" t="str">
        <f t="shared" si="49"/>
        <v/>
      </c>
      <c r="U410" s="46" t="str">
        <f t="shared" si="49"/>
        <v/>
      </c>
      <c r="V410" s="46" t="str">
        <f t="shared" si="49"/>
        <v/>
      </c>
    </row>
    <row r="411" spans="1:22" x14ac:dyDescent="0.2">
      <c r="A411" s="1">
        <v>9730</v>
      </c>
      <c r="B411" s="1" t="s">
        <v>50</v>
      </c>
      <c r="D411" s="29">
        <f>SUMIFS('2013Figures'!$J:$J,'2013Figures'!$C:$C,$A411,'2013Figures'!$I:$I,"",'2013Figures'!$E:$E,$B$1)</f>
        <v>0</v>
      </c>
      <c r="E411" s="9">
        <f>SUMIFS('2013Figures'!$J:$J,'2013Figures'!$C:$C,$A411,'2013Figures'!$I:$I,"",'2013Figures'!$B:$B,"BrokerToCy",'2013Figures'!$G:$G,"E1",'2013Figures'!$E:$E,$B$1)</f>
        <v>0</v>
      </c>
      <c r="F411" s="9">
        <f>SUMIFS('2013Figures'!$J:$J,'2013Figures'!$C:$C,$A411,'2013Figures'!$I:$I,"",'2013Figures'!$B:$B,"BrokerToCy",'2013Figures'!$G:$G,"P1",'2013Figures'!$E:$E,$B$1)</f>
        <v>0</v>
      </c>
      <c r="G411" s="9">
        <f>SUMIFS('2013Figures'!$J:$J,'2013Figures'!$C:$C,$A411,'2013Figures'!$I:$I,"",'2013Figures'!$B:$B,"CyToBroker",'2013Figures'!$G:$G,"E1",'2013Figures'!$E:$E,$B$1)</f>
        <v>0</v>
      </c>
      <c r="H411" s="9">
        <f>SUMIFS('2013Figures'!$J:$J,'2013Figures'!$C:$C,$A411,'2013Figures'!$I:$I,"",'2013Figures'!$B:$B,"CyToBroker",'2013Figures'!$G:$G,"P1",'2013Figures'!$E:$E,$B$1)</f>
        <v>0</v>
      </c>
      <c r="J411" s="8" t="s">
        <v>131</v>
      </c>
      <c r="L411" s="42">
        <f>SUMIFS('2012Figures'!$J:$J,'2012Figures'!$C:$C,$A411,'2012Figures'!$I:$I,"",'2012Figures'!$E:$E,$B$1)</f>
        <v>0</v>
      </c>
      <c r="M411" s="52">
        <f>SUMIFS('2012Figures'!$J:$J,'2012Figures'!$C:$C,$A411,'2012Figures'!$I:$I,"",'2012Figures'!$B:$B,"BrokerToCy",'2012Figures'!$G:$G,"E1",'2012Figures'!$E:$E,$B$1)</f>
        <v>0</v>
      </c>
      <c r="N411" s="52">
        <f>SUMIFS('2012Figures'!$J:$J,'2012Figures'!$C:$C,$A411,'2012Figures'!$I:$I,"",'2012Figures'!$B:$B,"BrokerToCy",'2012Figures'!$G:$G,"P1",'2012Figures'!$E:$E,$B$1)</f>
        <v>0</v>
      </c>
      <c r="O411" s="52">
        <f>SUMIFS('2012Figures'!$J:$J,'2012Figures'!$C:$C,$A411,'2012Figures'!$I:$I,"",'2012Figures'!$B:$B,"CyToBroker",'2012Figures'!$G:$G,"E1",'2012Figures'!$E:$E,$B$1)</f>
        <v>0</v>
      </c>
      <c r="P411" s="52">
        <f>SUMIFS('2012Figures'!$J:$J,'2012Figures'!$C:$C,$A411,'2012Figures'!$I:$I,"",'2012Figures'!$B:$B,"CyToBroker",'2012Figures'!$G:$G,"P1",'2012Figures'!$E:$E,$B$1)</f>
        <v>0</v>
      </c>
      <c r="R411" s="46" t="str">
        <f t="shared" ref="R411:R418" si="50">IF(L411=0,"",ROUND(D411/L411-1,2))</f>
        <v/>
      </c>
      <c r="S411" s="46" t="str">
        <f t="shared" si="49"/>
        <v/>
      </c>
      <c r="T411" s="46" t="str">
        <f t="shared" si="49"/>
        <v/>
      </c>
      <c r="U411" s="46" t="str">
        <f t="shared" si="49"/>
        <v/>
      </c>
      <c r="V411" s="46" t="str">
        <f t="shared" si="49"/>
        <v/>
      </c>
    </row>
    <row r="412" spans="1:22" x14ac:dyDescent="0.2">
      <c r="A412" s="21"/>
      <c r="B412" s="21" t="s">
        <v>92</v>
      </c>
      <c r="C412" s="22"/>
      <c r="D412" s="23">
        <f>SUM(E412:H412)</f>
        <v>0</v>
      </c>
      <c r="E412" s="23">
        <f>SUM(E408:E411)</f>
        <v>0</v>
      </c>
      <c r="F412" s="23">
        <f>SUM(F408:F411)</f>
        <v>0</v>
      </c>
      <c r="G412" s="23">
        <f>SUM(G408:G411)</f>
        <v>0</v>
      </c>
      <c r="H412" s="23">
        <f>SUM(H408:H411)</f>
        <v>0</v>
      </c>
      <c r="I412" s="21"/>
      <c r="J412" s="22"/>
      <c r="K412" s="21"/>
      <c r="L412" s="43">
        <f>SUM(M412:P412)</f>
        <v>0</v>
      </c>
      <c r="M412" s="43">
        <f>SUM(M408:M411)</f>
        <v>0</v>
      </c>
      <c r="N412" s="43">
        <f>SUM(N408:N411)</f>
        <v>0</v>
      </c>
      <c r="O412" s="43">
        <f>SUM(O408:O411)</f>
        <v>0</v>
      </c>
      <c r="P412" s="43">
        <f>SUM(P408:P411)</f>
        <v>0</v>
      </c>
      <c r="Q412" s="21"/>
      <c r="R412" s="21"/>
      <c r="S412" s="21"/>
      <c r="T412" s="21"/>
      <c r="U412" s="21"/>
      <c r="V412" s="21"/>
    </row>
    <row r="413" spans="1:22" x14ac:dyDescent="0.2">
      <c r="L413" s="53"/>
      <c r="M413" s="53"/>
      <c r="N413" s="53"/>
      <c r="O413" s="53"/>
      <c r="P413" s="53"/>
    </row>
    <row r="414" spans="1:22" x14ac:dyDescent="0.2">
      <c r="L414" s="53"/>
      <c r="M414" s="53"/>
      <c r="N414" s="53"/>
      <c r="O414" s="53"/>
      <c r="P414" s="53"/>
    </row>
    <row r="415" spans="1:22" x14ac:dyDescent="0.2">
      <c r="L415" s="53"/>
      <c r="M415" s="53"/>
      <c r="N415" s="53"/>
      <c r="O415" s="53"/>
      <c r="P415" s="53"/>
    </row>
    <row r="416" spans="1:22" x14ac:dyDescent="0.2">
      <c r="L416" s="53"/>
      <c r="M416" s="53"/>
      <c r="N416" s="53"/>
      <c r="O416" s="53"/>
      <c r="P416" s="53"/>
    </row>
    <row r="417" spans="12:16" x14ac:dyDescent="0.2">
      <c r="L417" s="53"/>
      <c r="M417" s="53"/>
      <c r="N417" s="53"/>
      <c r="O417" s="53"/>
      <c r="P417" s="53"/>
    </row>
    <row r="418" spans="12:16" x14ac:dyDescent="0.2">
      <c r="L418" s="53"/>
      <c r="M418" s="53"/>
      <c r="N418" s="53"/>
      <c r="O418" s="53"/>
      <c r="P418" s="53"/>
    </row>
    <row r="419" spans="12:16" x14ac:dyDescent="0.2">
      <c r="L419" s="53"/>
      <c r="M419" s="53"/>
      <c r="N419" s="53"/>
      <c r="O419" s="53"/>
      <c r="P419" s="53"/>
    </row>
    <row r="420" spans="12:16" x14ac:dyDescent="0.2">
      <c r="L420" s="53"/>
      <c r="M420" s="53"/>
      <c r="N420" s="53"/>
      <c r="O420" s="53"/>
      <c r="P420" s="53"/>
    </row>
    <row r="421" spans="12:16" x14ac:dyDescent="0.2">
      <c r="L421" s="53"/>
      <c r="M421" s="53"/>
      <c r="N421" s="53"/>
      <c r="O421" s="53"/>
      <c r="P421" s="53"/>
    </row>
    <row r="422" spans="12:16" x14ac:dyDescent="0.2">
      <c r="L422" s="53"/>
      <c r="M422" s="53"/>
      <c r="N422" s="53"/>
      <c r="O422" s="53"/>
      <c r="P422" s="53"/>
    </row>
    <row r="423" spans="12:16" x14ac:dyDescent="0.2">
      <c r="L423" s="53"/>
      <c r="M423" s="53"/>
      <c r="N423" s="53"/>
      <c r="O423" s="53"/>
      <c r="P423" s="53"/>
    </row>
    <row r="424" spans="12:16" x14ac:dyDescent="0.2">
      <c r="L424" s="53"/>
      <c r="M424" s="53"/>
      <c r="N424" s="53"/>
      <c r="O424" s="53"/>
      <c r="P424" s="53"/>
    </row>
    <row r="425" spans="12:16" x14ac:dyDescent="0.2">
      <c r="L425" s="53"/>
      <c r="M425" s="53"/>
      <c r="N425" s="53"/>
      <c r="O425" s="53"/>
      <c r="P425" s="53"/>
    </row>
    <row r="426" spans="12:16" x14ac:dyDescent="0.2">
      <c r="L426" s="53"/>
      <c r="M426" s="53"/>
      <c r="N426" s="53"/>
      <c r="O426" s="53"/>
      <c r="P426" s="53"/>
    </row>
    <row r="427" spans="12:16" x14ac:dyDescent="0.2">
      <c r="L427" s="53"/>
      <c r="M427" s="53"/>
      <c r="N427" s="53"/>
      <c r="O427" s="53"/>
      <c r="P427" s="53"/>
    </row>
    <row r="428" spans="12:16" x14ac:dyDescent="0.2">
      <c r="L428" s="53"/>
      <c r="M428" s="53"/>
      <c r="N428" s="53"/>
      <c r="O428" s="53"/>
      <c r="P428" s="53"/>
    </row>
    <row r="429" spans="12:16" x14ac:dyDescent="0.2">
      <c r="L429" s="53"/>
      <c r="M429" s="53"/>
      <c r="N429" s="53"/>
      <c r="O429" s="53"/>
      <c r="P429" s="53"/>
    </row>
    <row r="430" spans="12:16" x14ac:dyDescent="0.2">
      <c r="L430" s="53"/>
      <c r="M430" s="53"/>
      <c r="N430" s="53"/>
      <c r="O430" s="53"/>
      <c r="P430" s="53"/>
    </row>
    <row r="431" spans="12:16" x14ac:dyDescent="0.2">
      <c r="L431" s="53"/>
      <c r="M431" s="53"/>
      <c r="N431" s="53"/>
      <c r="O431" s="53"/>
      <c r="P431" s="53"/>
    </row>
    <row r="432" spans="12:16" x14ac:dyDescent="0.2">
      <c r="L432" s="53"/>
      <c r="M432" s="53"/>
      <c r="N432" s="53"/>
      <c r="O432" s="53"/>
      <c r="P432" s="53"/>
    </row>
    <row r="433" spans="12:16" x14ac:dyDescent="0.2">
      <c r="L433" s="53"/>
      <c r="M433" s="53"/>
      <c r="N433" s="53"/>
      <c r="O433" s="53"/>
      <c r="P433" s="53"/>
    </row>
    <row r="434" spans="12:16" x14ac:dyDescent="0.2">
      <c r="L434" s="53"/>
      <c r="M434" s="53"/>
      <c r="N434" s="53"/>
      <c r="O434" s="53"/>
      <c r="P434" s="53"/>
    </row>
    <row r="435" spans="12:16" x14ac:dyDescent="0.2">
      <c r="L435" s="53"/>
      <c r="M435" s="53"/>
      <c r="N435" s="53"/>
      <c r="O435" s="53"/>
      <c r="P435" s="53"/>
    </row>
    <row r="436" spans="12:16" x14ac:dyDescent="0.2">
      <c r="L436" s="53"/>
      <c r="M436" s="53"/>
      <c r="N436" s="53"/>
      <c r="O436" s="53"/>
      <c r="P436" s="53"/>
    </row>
    <row r="437" spans="12:16" x14ac:dyDescent="0.2">
      <c r="L437" s="53"/>
      <c r="M437" s="53"/>
      <c r="N437" s="53"/>
      <c r="O437" s="53"/>
      <c r="P437" s="53"/>
    </row>
    <row r="438" spans="12:16" x14ac:dyDescent="0.2">
      <c r="L438" s="53"/>
      <c r="M438" s="53"/>
      <c r="N438" s="53"/>
      <c r="O438" s="53"/>
      <c r="P438" s="53"/>
    </row>
    <row r="439" spans="12:16" x14ac:dyDescent="0.2">
      <c r="L439" s="53"/>
      <c r="M439" s="53"/>
      <c r="N439" s="53"/>
      <c r="O439" s="53"/>
      <c r="P439" s="53"/>
    </row>
    <row r="440" spans="12:16" x14ac:dyDescent="0.2">
      <c r="L440" s="53"/>
      <c r="M440" s="53"/>
      <c r="N440" s="53"/>
      <c r="O440" s="53"/>
      <c r="P440" s="5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0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9.140625" style="1"/>
    <col min="2" max="2" width="12.42578125" style="1" customWidth="1"/>
    <col min="3" max="3" width="9.140625" style="8"/>
    <col min="4" max="8" width="12.140625" style="1" customWidth="1"/>
    <col min="9" max="9" width="9.140625" style="1"/>
    <col min="10" max="10" width="9.140625" style="8"/>
    <col min="11" max="16384" width="9.140625" style="1"/>
  </cols>
  <sheetData>
    <row r="1" spans="1:22" x14ac:dyDescent="0.2">
      <c r="A1" s="28" t="s">
        <v>144</v>
      </c>
      <c r="B1" s="28">
        <v>4</v>
      </c>
      <c r="C1" s="16" t="s">
        <v>149</v>
      </c>
      <c r="D1" s="10"/>
      <c r="E1" s="10"/>
      <c r="F1" s="10"/>
      <c r="G1" s="10"/>
      <c r="H1" s="10"/>
      <c r="I1" s="10"/>
      <c r="J1" s="12"/>
    </row>
    <row r="2" spans="1:22" x14ac:dyDescent="0.2">
      <c r="A2" s="28" t="s">
        <v>89</v>
      </c>
      <c r="D2" s="38">
        <v>2013</v>
      </c>
      <c r="E2" s="11" t="s">
        <v>86</v>
      </c>
      <c r="F2" s="11" t="s">
        <v>86</v>
      </c>
      <c r="G2" s="11" t="s">
        <v>87</v>
      </c>
      <c r="H2" s="11" t="s">
        <v>87</v>
      </c>
      <c r="J2" s="17" t="s">
        <v>91</v>
      </c>
      <c r="L2" s="48">
        <v>2012</v>
      </c>
      <c r="M2" s="49" t="s">
        <v>86</v>
      </c>
      <c r="N2" s="49" t="s">
        <v>86</v>
      </c>
      <c r="O2" s="49" t="s">
        <v>87</v>
      </c>
      <c r="P2" s="49" t="s">
        <v>87</v>
      </c>
      <c r="R2" s="38" t="str">
        <f>"Delta % "&amp;D2&amp;"/"&amp;L2</f>
        <v>Delta % 2013/2012</v>
      </c>
    </row>
    <row r="3" spans="1:22" x14ac:dyDescent="0.2">
      <c r="A3" s="13" t="s">
        <v>90</v>
      </c>
      <c r="B3" s="14" t="s">
        <v>83</v>
      </c>
      <c r="C3" s="8" t="s">
        <v>84</v>
      </c>
      <c r="D3" s="11" t="s">
        <v>85</v>
      </c>
      <c r="E3" s="11" t="s">
        <v>9</v>
      </c>
      <c r="F3" s="11" t="s">
        <v>6</v>
      </c>
      <c r="G3" s="11" t="s">
        <v>9</v>
      </c>
      <c r="H3" s="11" t="s">
        <v>6</v>
      </c>
      <c r="I3" s="11"/>
      <c r="J3" s="12"/>
      <c r="K3" s="11"/>
      <c r="L3" s="49" t="s">
        <v>85</v>
      </c>
      <c r="M3" s="49" t="s">
        <v>9</v>
      </c>
      <c r="N3" s="49" t="s">
        <v>6</v>
      </c>
      <c r="O3" s="49" t="s">
        <v>9</v>
      </c>
      <c r="P3" s="49" t="s">
        <v>6</v>
      </c>
      <c r="Q3" s="11"/>
      <c r="R3" s="11" t="s">
        <v>85</v>
      </c>
      <c r="S3" s="11" t="s">
        <v>171</v>
      </c>
      <c r="T3" s="11" t="s">
        <v>172</v>
      </c>
      <c r="U3" s="11" t="s">
        <v>173</v>
      </c>
      <c r="V3" s="11" t="s">
        <v>174</v>
      </c>
    </row>
    <row r="4" spans="1:22" x14ac:dyDescent="0.2">
      <c r="A4" s="15" t="s">
        <v>88</v>
      </c>
      <c r="B4" s="16" t="s">
        <v>88</v>
      </c>
      <c r="C4" s="17" t="s">
        <v>88</v>
      </c>
      <c r="D4" s="18">
        <f t="shared" ref="D4:D30" si="0">SUM(E4:H4)</f>
        <v>413505</v>
      </c>
      <c r="E4" s="18">
        <f>SUMIFS('2013Figures'!$J:$J,'2013Figures'!$B:$B,"BrokerToCy",'2013Figures'!$G:$G,"E1",'2013Figures'!$E:$E,$B$1)</f>
        <v>431</v>
      </c>
      <c r="F4" s="18">
        <f>SUMIFS('2013Figures'!$J:$J,'2013Figures'!$B:$B,"BrokerToCy",'2013Figures'!$G:$G,"P1",'2013Figures'!$E:$E,$B$1)</f>
        <v>0</v>
      </c>
      <c r="G4" s="18">
        <f>SUMIFS('2013Figures'!$J:$J,'2013Figures'!$B:$B,"CyToBroker",'2013Figures'!$G:$G,"E1",'2013Figures'!$E:$E,$B$1)</f>
        <v>413074</v>
      </c>
      <c r="H4" s="18">
        <f>SUMIFS('2013Figures'!$J:$J,'2013Figures'!$B:$B,"CyToBroker",'2013Figures'!$G:$G,"P1",'2013Figures'!$E:$E,$B$1)</f>
        <v>0</v>
      </c>
      <c r="I4" s="15"/>
      <c r="J4" s="17" t="s">
        <v>88</v>
      </c>
      <c r="K4" s="15"/>
      <c r="L4" s="50">
        <f t="shared" ref="L4" si="1">SUM(M4:P4)</f>
        <v>487346</v>
      </c>
      <c r="M4" s="50">
        <f>SUMIFS('2012Figures'!$J:$J,'2012Figures'!$B:$B,"BrokerToCy",'2012Figures'!$G:$G,"E1",'2012Figures'!$E:$E,$B$1)</f>
        <v>563</v>
      </c>
      <c r="N4" s="50">
        <f>SUMIFS('2012Figures'!$J:$J,'2012Figures'!$B:$B,"BrokerToCy",'2012Figures'!$G:$G,"P1",'2012Figures'!$E:$E,$B$1)</f>
        <v>0</v>
      </c>
      <c r="O4" s="50">
        <f>SUMIFS('2012Figures'!$J:$J,'2012Figures'!$B:$B,"CyToBroker",'2012Figures'!$G:$G,"E1",'2012Figures'!$E:$E,$B$1)</f>
        <v>486783</v>
      </c>
      <c r="P4" s="50">
        <f>SUMIFS('2012Figures'!$J:$J,'2012Figures'!$B:$B,"CyToBroker",'2012Figures'!$G:$G,"P1",'2012Figures'!$E:$E,$B$1)</f>
        <v>0</v>
      </c>
      <c r="Q4" s="15"/>
      <c r="R4" s="46">
        <f>IF(L4=0,"",ROUND(D4/L4-1,2))</f>
        <v>-0.15</v>
      </c>
      <c r="S4" s="46">
        <f t="shared" ref="S4:V29" si="2">IF(M4=0,"",ROUND(E4/M4-1,2))</f>
        <v>-0.23</v>
      </c>
      <c r="T4" s="46" t="str">
        <f t="shared" si="2"/>
        <v/>
      </c>
      <c r="U4" s="46">
        <f t="shared" si="2"/>
        <v>-0.15</v>
      </c>
      <c r="V4" s="46" t="str">
        <f t="shared" si="2"/>
        <v/>
      </c>
    </row>
    <row r="5" spans="1:22" x14ac:dyDescent="0.2">
      <c r="A5" s="13" t="s">
        <v>88</v>
      </c>
      <c r="B5" s="19" t="s">
        <v>88</v>
      </c>
      <c r="C5" s="12" t="s">
        <v>88</v>
      </c>
      <c r="D5" s="18">
        <f>SUM(E5:H5)</f>
        <v>44156</v>
      </c>
      <c r="E5" s="20">
        <f>SUMIFS(E$32:E$412,$J$32:$J$412,$J5)</f>
        <v>1</v>
      </c>
      <c r="F5" s="20">
        <f>SUMIFS(F$32:F$412,$J$32:$J$412,$J5)</f>
        <v>0</v>
      </c>
      <c r="G5" s="20">
        <f>SUMIFS(G$32:G$412,$J$32:$J$412,$J5)</f>
        <v>44155</v>
      </c>
      <c r="H5" s="20">
        <f>SUMIFS(H$32:H$412,$J$32:$J$412,$J5)</f>
        <v>0</v>
      </c>
      <c r="I5" s="13"/>
      <c r="J5" s="17" t="s">
        <v>146</v>
      </c>
      <c r="K5" s="13"/>
      <c r="L5" s="50">
        <f>SUM(M5:P5)</f>
        <v>49333</v>
      </c>
      <c r="M5" s="51">
        <f>SUMIFS(M$32:M$412,$J$32:$J$412,$J5)</f>
        <v>0</v>
      </c>
      <c r="N5" s="51">
        <f>SUMIFS(N$32:N$412,$J$32:$J$412,$J5)</f>
        <v>0</v>
      </c>
      <c r="O5" s="51">
        <f>SUMIFS(O$32:O$412,$J$32:$J$412,$J5)</f>
        <v>49333</v>
      </c>
      <c r="P5" s="51">
        <f>SUMIFS(P$32:P$412,$J$32:$J$412,$J5)</f>
        <v>0</v>
      </c>
      <c r="Q5" s="13"/>
      <c r="R5" s="46">
        <f t="shared" ref="R5:R29" si="3">IF(L5=0,"",ROUND(D5/L5-1,2))</f>
        <v>-0.1</v>
      </c>
      <c r="S5" s="46" t="str">
        <f t="shared" si="2"/>
        <v/>
      </c>
      <c r="T5" s="46" t="str">
        <f t="shared" si="2"/>
        <v/>
      </c>
      <c r="U5" s="46">
        <f t="shared" si="2"/>
        <v>-0.1</v>
      </c>
      <c r="V5" s="46" t="str">
        <f t="shared" si="2"/>
        <v/>
      </c>
    </row>
    <row r="6" spans="1:22" x14ac:dyDescent="0.2">
      <c r="A6" s="13" t="s">
        <v>88</v>
      </c>
      <c r="B6" s="19" t="s">
        <v>88</v>
      </c>
      <c r="C6" s="12" t="s">
        <v>88</v>
      </c>
      <c r="D6" s="18">
        <f>SUM(E6:H6)</f>
        <v>0</v>
      </c>
      <c r="E6" s="20">
        <f>SUMIFS(E$32:E$412,$J$32:$J$412,$J6)</f>
        <v>0</v>
      </c>
      <c r="F6" s="20">
        <f>SUMIFS(F$32:F$412,$J$32:$J$412,$J6)</f>
        <v>0</v>
      </c>
      <c r="G6" s="20">
        <f>SUMIFS(G$32:G$412,$J$32:$J$412,$J6)</f>
        <v>0</v>
      </c>
      <c r="H6" s="20">
        <f>SUMIFS(H$32:H$412,$J$32:$J$412,$J6)</f>
        <v>0</v>
      </c>
      <c r="I6" s="13"/>
      <c r="J6" s="17">
        <v>201502</v>
      </c>
      <c r="K6" s="13"/>
      <c r="L6" s="50">
        <f>SUM(M6:P6)</f>
        <v>0</v>
      </c>
      <c r="M6" s="51">
        <f>SUMIFS(M$32:M$412,$J$32:$J$412,$J6)</f>
        <v>0</v>
      </c>
      <c r="N6" s="51">
        <f>SUMIFS(N$32:N$412,$J$32:$J$412,$J6)</f>
        <v>0</v>
      </c>
      <c r="O6" s="51">
        <f>SUMIFS(O$32:O$412,$J$32:$J$412,$J6)</f>
        <v>0</v>
      </c>
      <c r="P6" s="51">
        <f>SUMIFS(P$32:P$412,$J$32:$J$412,$J6)</f>
        <v>0</v>
      </c>
      <c r="Q6" s="13"/>
      <c r="R6" s="46" t="str">
        <f t="shared" si="3"/>
        <v/>
      </c>
      <c r="S6" s="46" t="str">
        <f t="shared" si="2"/>
        <v/>
      </c>
      <c r="T6" s="46" t="str">
        <f t="shared" si="2"/>
        <v/>
      </c>
      <c r="U6" s="46" t="str">
        <f t="shared" si="2"/>
        <v/>
      </c>
      <c r="V6" s="46" t="str">
        <f t="shared" si="2"/>
        <v/>
      </c>
    </row>
    <row r="7" spans="1:22" x14ac:dyDescent="0.2">
      <c r="A7" s="13" t="s">
        <v>88</v>
      </c>
      <c r="B7" s="19" t="s">
        <v>88</v>
      </c>
      <c r="C7" s="12" t="s">
        <v>88</v>
      </c>
      <c r="D7" s="18">
        <f>SUM(E7:H7)</f>
        <v>0</v>
      </c>
      <c r="E7" s="20">
        <f>SUMIFS(E$32:E$412,$J$32:$J$412,$J7)</f>
        <v>0</v>
      </c>
      <c r="F7" s="20">
        <f>SUMIFS(F$32:F$412,$J$32:$J$412,$J7)</f>
        <v>0</v>
      </c>
      <c r="G7" s="20">
        <f>SUMIFS(G$32:G$412,$J$32:$J$412,$J7)</f>
        <v>0</v>
      </c>
      <c r="H7" s="20">
        <f>SUMIFS(H$32:H$412,$J$32:$J$412,$J7)</f>
        <v>0</v>
      </c>
      <c r="I7" s="13"/>
      <c r="J7" s="17">
        <v>201501</v>
      </c>
      <c r="K7" s="13"/>
      <c r="L7" s="50">
        <f>SUM(M7:P7)</f>
        <v>0</v>
      </c>
      <c r="M7" s="51">
        <f>SUMIFS(M$32:M$412,$J$32:$J$412,$J7)</f>
        <v>0</v>
      </c>
      <c r="N7" s="51">
        <f>SUMIFS(N$32:N$412,$J$32:$J$412,$J7)</f>
        <v>0</v>
      </c>
      <c r="O7" s="51">
        <f>SUMIFS(O$32:O$412,$J$32:$J$412,$J7)</f>
        <v>0</v>
      </c>
      <c r="P7" s="51">
        <f>SUMIFS(P$32:P$412,$J$32:$J$412,$J7)</f>
        <v>0</v>
      </c>
      <c r="Q7" s="13"/>
      <c r="R7" s="46" t="str">
        <f t="shared" si="3"/>
        <v/>
      </c>
      <c r="S7" s="46" t="str">
        <f t="shared" si="2"/>
        <v/>
      </c>
      <c r="T7" s="46" t="str">
        <f t="shared" si="2"/>
        <v/>
      </c>
      <c r="U7" s="46" t="str">
        <f t="shared" si="2"/>
        <v/>
      </c>
      <c r="V7" s="46" t="str">
        <f t="shared" si="2"/>
        <v/>
      </c>
    </row>
    <row r="8" spans="1:22" x14ac:dyDescent="0.2">
      <c r="A8" s="13" t="s">
        <v>88</v>
      </c>
      <c r="B8" s="19" t="s">
        <v>88</v>
      </c>
      <c r="C8" s="12" t="s">
        <v>88</v>
      </c>
      <c r="D8" s="18">
        <f>SUM(E8:H8)</f>
        <v>0</v>
      </c>
      <c r="E8" s="20">
        <f>SUMIFS(E$32:E$412,$J$32:$J$412,$J8)</f>
        <v>0</v>
      </c>
      <c r="F8" s="20">
        <f>SUMIFS(F$32:F$412,$J$32:$J$412,$J8)</f>
        <v>0</v>
      </c>
      <c r="G8" s="20">
        <f>SUMIFS(G$32:G$412,$J$32:$J$412,$J8)</f>
        <v>0</v>
      </c>
      <c r="H8" s="20">
        <f>SUMIFS(H$32:H$412,$J$32:$J$412,$J8)</f>
        <v>0</v>
      </c>
      <c r="I8" s="13"/>
      <c r="J8" s="17">
        <v>201401</v>
      </c>
      <c r="K8" s="13"/>
      <c r="L8" s="50">
        <f>SUM(M8:P8)</f>
        <v>0</v>
      </c>
      <c r="M8" s="51">
        <f>SUMIFS(M$32:M$412,$J$32:$J$412,$J8)</f>
        <v>0</v>
      </c>
      <c r="N8" s="51">
        <f>SUMIFS(N$32:N$412,$J$32:$J$412,$J8)</f>
        <v>0</v>
      </c>
      <c r="O8" s="51">
        <f>SUMIFS(O$32:O$412,$J$32:$J$412,$J8)</f>
        <v>0</v>
      </c>
      <c r="P8" s="51">
        <f>SUMIFS(P$32:P$412,$J$32:$J$412,$J8)</f>
        <v>0</v>
      </c>
      <c r="Q8" s="13"/>
      <c r="R8" s="46" t="str">
        <f t="shared" si="3"/>
        <v/>
      </c>
      <c r="S8" s="46" t="str">
        <f t="shared" si="2"/>
        <v/>
      </c>
      <c r="T8" s="46" t="str">
        <f t="shared" si="2"/>
        <v/>
      </c>
      <c r="U8" s="46" t="str">
        <f t="shared" si="2"/>
        <v/>
      </c>
      <c r="V8" s="46" t="str">
        <f t="shared" si="2"/>
        <v/>
      </c>
    </row>
    <row r="9" spans="1:22" x14ac:dyDescent="0.2">
      <c r="A9" s="13" t="s">
        <v>88</v>
      </c>
      <c r="B9" s="19" t="s">
        <v>88</v>
      </c>
      <c r="C9" s="12" t="s">
        <v>88</v>
      </c>
      <c r="D9" s="18">
        <f t="shared" ref="D9:D19" si="4">SUM(E9:H9)</f>
        <v>54484</v>
      </c>
      <c r="E9" s="20">
        <f>SUMIFS(E$32:E$412,$J$32:$J$412,$J9)</f>
        <v>4</v>
      </c>
      <c r="F9" s="20">
        <f>SUMIFS(F$32:F$412,$J$32:$J$412,$J9)</f>
        <v>0</v>
      </c>
      <c r="G9" s="20">
        <f>SUMIFS(G$32:G$412,$J$32:$J$412,$J9)</f>
        <v>54480</v>
      </c>
      <c r="H9" s="20">
        <f>SUMIFS(H$32:H$412,$J$32:$J$412,$J9)</f>
        <v>0</v>
      </c>
      <c r="I9" s="13"/>
      <c r="J9" s="17">
        <v>201301</v>
      </c>
      <c r="K9" s="13"/>
      <c r="L9" s="50">
        <f t="shared" ref="L9:L19" si="5">SUM(M9:P9)</f>
        <v>5544</v>
      </c>
      <c r="M9" s="51">
        <f>SUMIFS(M$32:M$412,$J$32:$J$412,$J9)</f>
        <v>2</v>
      </c>
      <c r="N9" s="51">
        <f>SUMIFS(N$32:N$412,$J$32:$J$412,$J9)</f>
        <v>0</v>
      </c>
      <c r="O9" s="51">
        <f>SUMIFS(O$32:O$412,$J$32:$J$412,$J9)</f>
        <v>5542</v>
      </c>
      <c r="P9" s="51">
        <f>SUMIFS(P$32:P$412,$J$32:$J$412,$J9)</f>
        <v>0</v>
      </c>
      <c r="Q9" s="13"/>
      <c r="R9" s="46">
        <f t="shared" si="3"/>
        <v>8.83</v>
      </c>
      <c r="S9" s="46">
        <f t="shared" si="2"/>
        <v>1</v>
      </c>
      <c r="T9" s="46" t="str">
        <f t="shared" si="2"/>
        <v/>
      </c>
      <c r="U9" s="46">
        <f t="shared" si="2"/>
        <v>8.83</v>
      </c>
      <c r="V9" s="46" t="str">
        <f t="shared" si="2"/>
        <v/>
      </c>
    </row>
    <row r="10" spans="1:22" x14ac:dyDescent="0.2">
      <c r="A10" s="13" t="s">
        <v>88</v>
      </c>
      <c r="B10" s="19" t="s">
        <v>88</v>
      </c>
      <c r="C10" s="12" t="s">
        <v>88</v>
      </c>
      <c r="D10" s="18">
        <f t="shared" si="4"/>
        <v>0</v>
      </c>
      <c r="E10" s="20">
        <f>SUMIFS(E$32:E$412,$J$32:$J$412,$J10)</f>
        <v>0</v>
      </c>
      <c r="F10" s="20">
        <f>SUMIFS(F$32:F$412,$J$32:$J$412,$J10)</f>
        <v>0</v>
      </c>
      <c r="G10" s="20">
        <f>SUMIFS(G$32:G$412,$J$32:$J$412,$J10)</f>
        <v>0</v>
      </c>
      <c r="H10" s="20">
        <f>SUMIFS(H$32:H$412,$J$32:$J$412,$J10)</f>
        <v>0</v>
      </c>
      <c r="I10" s="13"/>
      <c r="J10" s="17">
        <v>201201</v>
      </c>
      <c r="K10" s="13"/>
      <c r="L10" s="50">
        <f t="shared" si="5"/>
        <v>0</v>
      </c>
      <c r="M10" s="51">
        <f>SUMIFS(M$32:M$412,$J$32:$J$412,$J10)</f>
        <v>0</v>
      </c>
      <c r="N10" s="51">
        <f>SUMIFS(N$32:N$412,$J$32:$J$412,$J10)</f>
        <v>0</v>
      </c>
      <c r="O10" s="51">
        <f>SUMIFS(O$32:O$412,$J$32:$J$412,$J10)</f>
        <v>0</v>
      </c>
      <c r="P10" s="51">
        <f>SUMIFS(P$32:P$412,$J$32:$J$412,$J10)</f>
        <v>0</v>
      </c>
      <c r="Q10" s="13"/>
      <c r="R10" s="46" t="str">
        <f t="shared" si="3"/>
        <v/>
      </c>
      <c r="S10" s="46" t="str">
        <f t="shared" si="2"/>
        <v/>
      </c>
      <c r="T10" s="46" t="str">
        <f t="shared" si="2"/>
        <v/>
      </c>
      <c r="U10" s="46" t="str">
        <f t="shared" si="2"/>
        <v/>
      </c>
      <c r="V10" s="46" t="str">
        <f t="shared" si="2"/>
        <v/>
      </c>
    </row>
    <row r="11" spans="1:22" x14ac:dyDescent="0.2">
      <c r="A11" s="13" t="s">
        <v>88</v>
      </c>
      <c r="B11" s="19" t="s">
        <v>88</v>
      </c>
      <c r="C11" s="12" t="s">
        <v>88</v>
      </c>
      <c r="D11" s="18">
        <f t="shared" si="4"/>
        <v>6045</v>
      </c>
      <c r="E11" s="20">
        <f>SUMIFS(E$32:E$412,$J$32:$J$412,$J11)</f>
        <v>0</v>
      </c>
      <c r="F11" s="20">
        <f>SUMIFS(F$32:F$412,$J$32:$J$412,$J11)</f>
        <v>0</v>
      </c>
      <c r="G11" s="20">
        <f>SUMIFS(G$32:G$412,$J$32:$J$412,$J11)</f>
        <v>6045</v>
      </c>
      <c r="H11" s="20">
        <f>SUMIFS(H$32:H$412,$J$32:$J$412,$J11)</f>
        <v>0</v>
      </c>
      <c r="I11" s="13"/>
      <c r="J11" s="17">
        <v>201101</v>
      </c>
      <c r="K11" s="13"/>
      <c r="L11" s="50">
        <f t="shared" si="5"/>
        <v>1676</v>
      </c>
      <c r="M11" s="51">
        <f>SUMIFS(M$32:M$412,$J$32:$J$412,$J11)</f>
        <v>0</v>
      </c>
      <c r="N11" s="51">
        <f>SUMIFS(N$32:N$412,$J$32:$J$412,$J11)</f>
        <v>0</v>
      </c>
      <c r="O11" s="51">
        <f>SUMIFS(O$32:O$412,$J$32:$J$412,$J11)</f>
        <v>1676</v>
      </c>
      <c r="P11" s="51">
        <f>SUMIFS(P$32:P$412,$J$32:$J$412,$J11)</f>
        <v>0</v>
      </c>
      <c r="Q11" s="13"/>
      <c r="R11" s="46">
        <f t="shared" si="3"/>
        <v>2.61</v>
      </c>
      <c r="S11" s="46" t="str">
        <f t="shared" si="2"/>
        <v/>
      </c>
      <c r="T11" s="46" t="str">
        <f t="shared" si="2"/>
        <v/>
      </c>
      <c r="U11" s="46">
        <f t="shared" si="2"/>
        <v>2.61</v>
      </c>
      <c r="V11" s="46" t="str">
        <f t="shared" si="2"/>
        <v/>
      </c>
    </row>
    <row r="12" spans="1:22" x14ac:dyDescent="0.2">
      <c r="A12" s="13" t="s">
        <v>88</v>
      </c>
      <c r="B12" s="19" t="s">
        <v>88</v>
      </c>
      <c r="C12" s="12" t="s">
        <v>88</v>
      </c>
      <c r="D12" s="18">
        <f t="shared" si="4"/>
        <v>0</v>
      </c>
      <c r="E12" s="20">
        <f>SUMIFS(E$32:E$412,$J$32:$J$412,$J12)</f>
        <v>0</v>
      </c>
      <c r="F12" s="20">
        <f>SUMIFS(F$32:F$412,$J$32:$J$412,$J12)</f>
        <v>0</v>
      </c>
      <c r="G12" s="20">
        <f>SUMIFS(G$32:G$412,$J$32:$J$412,$J12)</f>
        <v>0</v>
      </c>
      <c r="H12" s="20">
        <f>SUMIFS(H$32:H$412,$J$32:$J$412,$J12)</f>
        <v>0</v>
      </c>
      <c r="I12" s="13"/>
      <c r="J12" s="17">
        <v>201010</v>
      </c>
      <c r="K12" s="13"/>
      <c r="L12" s="50">
        <f t="shared" si="5"/>
        <v>0</v>
      </c>
      <c r="M12" s="51">
        <f>SUMIFS(M$32:M$412,$J$32:$J$412,$J12)</f>
        <v>0</v>
      </c>
      <c r="N12" s="51">
        <f>SUMIFS(N$32:N$412,$J$32:$J$412,$J12)</f>
        <v>0</v>
      </c>
      <c r="O12" s="51">
        <f>SUMIFS(O$32:O$412,$J$32:$J$412,$J12)</f>
        <v>0</v>
      </c>
      <c r="P12" s="51">
        <f>SUMIFS(P$32:P$412,$J$32:$J$412,$J12)</f>
        <v>0</v>
      </c>
      <c r="Q12" s="13"/>
      <c r="R12" s="46" t="str">
        <f t="shared" si="3"/>
        <v/>
      </c>
      <c r="S12" s="46" t="str">
        <f t="shared" si="2"/>
        <v/>
      </c>
      <c r="T12" s="46" t="str">
        <f t="shared" si="2"/>
        <v/>
      </c>
      <c r="U12" s="46" t="str">
        <f t="shared" si="2"/>
        <v/>
      </c>
      <c r="V12" s="46" t="str">
        <f t="shared" si="2"/>
        <v/>
      </c>
    </row>
    <row r="13" spans="1:22" x14ac:dyDescent="0.2">
      <c r="A13" s="13" t="s">
        <v>88</v>
      </c>
      <c r="B13" s="19" t="s">
        <v>88</v>
      </c>
      <c r="C13" s="12" t="s">
        <v>88</v>
      </c>
      <c r="D13" s="18">
        <f t="shared" si="4"/>
        <v>0</v>
      </c>
      <c r="E13" s="20">
        <f>SUMIFS(E$32:E$412,$J$32:$J$412,$J13)</f>
        <v>0</v>
      </c>
      <c r="F13" s="20">
        <f>SUMIFS(F$32:F$412,$J$32:$J$412,$J13)</f>
        <v>0</v>
      </c>
      <c r="G13" s="20">
        <f>SUMIFS(G$32:G$412,$J$32:$J$412,$J13)</f>
        <v>0</v>
      </c>
      <c r="H13" s="20">
        <f>SUMIFS(H$32:H$412,$J$32:$J$412,$J13)</f>
        <v>0</v>
      </c>
      <c r="I13" s="13"/>
      <c r="J13" s="17">
        <v>201005</v>
      </c>
      <c r="K13" s="13"/>
      <c r="L13" s="50">
        <f t="shared" si="5"/>
        <v>0</v>
      </c>
      <c r="M13" s="51">
        <f>SUMIFS(M$32:M$412,$J$32:$J$412,$J13)</f>
        <v>0</v>
      </c>
      <c r="N13" s="51">
        <f>SUMIFS(N$32:N$412,$J$32:$J$412,$J13)</f>
        <v>0</v>
      </c>
      <c r="O13" s="51">
        <f>SUMIFS(O$32:O$412,$J$32:$J$412,$J13)</f>
        <v>0</v>
      </c>
      <c r="P13" s="51">
        <f>SUMIFS(P$32:P$412,$J$32:$J$412,$J13)</f>
        <v>0</v>
      </c>
      <c r="Q13" s="13"/>
      <c r="R13" s="46" t="str">
        <f t="shared" si="3"/>
        <v/>
      </c>
      <c r="S13" s="46" t="str">
        <f t="shared" si="2"/>
        <v/>
      </c>
      <c r="T13" s="46" t="str">
        <f t="shared" si="2"/>
        <v/>
      </c>
      <c r="U13" s="46" t="str">
        <f t="shared" si="2"/>
        <v/>
      </c>
      <c r="V13" s="46" t="str">
        <f t="shared" si="2"/>
        <v/>
      </c>
    </row>
    <row r="14" spans="1:22" x14ac:dyDescent="0.2">
      <c r="A14" s="13" t="s">
        <v>88</v>
      </c>
      <c r="B14" s="19" t="s">
        <v>88</v>
      </c>
      <c r="C14" s="12" t="s">
        <v>88</v>
      </c>
      <c r="D14" s="18">
        <f t="shared" si="4"/>
        <v>1</v>
      </c>
      <c r="E14" s="20">
        <f>SUMIFS(E$32:E$412,$J$32:$J$412,$J14)</f>
        <v>1</v>
      </c>
      <c r="F14" s="20">
        <f>SUMIFS(F$32:F$412,$J$32:$J$412,$J14)</f>
        <v>0</v>
      </c>
      <c r="G14" s="20">
        <f>SUMIFS(G$32:G$412,$J$32:$J$412,$J14)</f>
        <v>0</v>
      </c>
      <c r="H14" s="20">
        <f>SUMIFS(H$32:H$412,$J$32:$J$412,$J14)</f>
        <v>0</v>
      </c>
      <c r="I14" s="13"/>
      <c r="J14" s="17">
        <v>201001</v>
      </c>
      <c r="K14" s="13"/>
      <c r="L14" s="50">
        <f t="shared" si="5"/>
        <v>0</v>
      </c>
      <c r="M14" s="51">
        <f>SUMIFS(M$32:M$412,$J$32:$J$412,$J14)</f>
        <v>0</v>
      </c>
      <c r="N14" s="51">
        <f>SUMIFS(N$32:N$412,$J$32:$J$412,$J14)</f>
        <v>0</v>
      </c>
      <c r="O14" s="51">
        <f>SUMIFS(O$32:O$412,$J$32:$J$412,$J14)</f>
        <v>0</v>
      </c>
      <c r="P14" s="51">
        <f>SUMIFS(P$32:P$412,$J$32:$J$412,$J14)</f>
        <v>0</v>
      </c>
      <c r="Q14" s="13"/>
      <c r="R14" s="46" t="str">
        <f t="shared" si="3"/>
        <v/>
      </c>
      <c r="S14" s="46" t="str">
        <f t="shared" si="2"/>
        <v/>
      </c>
      <c r="T14" s="46" t="str">
        <f t="shared" si="2"/>
        <v/>
      </c>
      <c r="U14" s="46" t="str">
        <f t="shared" si="2"/>
        <v/>
      </c>
      <c r="V14" s="46" t="str">
        <f t="shared" si="2"/>
        <v/>
      </c>
    </row>
    <row r="15" spans="1:22" x14ac:dyDescent="0.2">
      <c r="A15" s="13" t="s">
        <v>88</v>
      </c>
      <c r="B15" s="19" t="s">
        <v>88</v>
      </c>
      <c r="C15" s="12" t="s">
        <v>88</v>
      </c>
      <c r="D15" s="18">
        <f t="shared" si="4"/>
        <v>30292</v>
      </c>
      <c r="E15" s="20">
        <f>SUMIFS(E$32:E$412,$J$32:$J$412,$J15)</f>
        <v>403</v>
      </c>
      <c r="F15" s="20">
        <f>SUMIFS(F$32:F$412,$J$32:$J$412,$J15)</f>
        <v>0</v>
      </c>
      <c r="G15" s="20">
        <f>SUMIFS(G$32:G$412,$J$32:$J$412,$J15)</f>
        <v>29889</v>
      </c>
      <c r="H15" s="20">
        <f>SUMIFS(H$32:H$412,$J$32:$J$412,$J15)</f>
        <v>0</v>
      </c>
      <c r="I15" s="13"/>
      <c r="J15" s="17">
        <v>200901</v>
      </c>
      <c r="K15" s="13"/>
      <c r="L15" s="50">
        <f t="shared" si="5"/>
        <v>106822</v>
      </c>
      <c r="M15" s="51">
        <f>SUMIFS(M$32:M$412,$J$32:$J$412,$J15)</f>
        <v>557</v>
      </c>
      <c r="N15" s="51">
        <f>SUMIFS(N$32:N$412,$J$32:$J$412,$J15)</f>
        <v>0</v>
      </c>
      <c r="O15" s="51">
        <f>SUMIFS(O$32:O$412,$J$32:$J$412,$J15)</f>
        <v>106265</v>
      </c>
      <c r="P15" s="51">
        <f>SUMIFS(P$32:P$412,$J$32:$J$412,$J15)</f>
        <v>0</v>
      </c>
      <c r="Q15" s="13"/>
      <c r="R15" s="46">
        <f t="shared" si="3"/>
        <v>-0.72</v>
      </c>
      <c r="S15" s="46">
        <f t="shared" si="2"/>
        <v>-0.28000000000000003</v>
      </c>
      <c r="T15" s="46" t="str">
        <f t="shared" si="2"/>
        <v/>
      </c>
      <c r="U15" s="46">
        <f t="shared" si="2"/>
        <v>-0.72</v>
      </c>
      <c r="V15" s="46" t="str">
        <f t="shared" si="2"/>
        <v/>
      </c>
    </row>
    <row r="16" spans="1:22" x14ac:dyDescent="0.2">
      <c r="A16" s="13" t="s">
        <v>88</v>
      </c>
      <c r="B16" s="19" t="s">
        <v>88</v>
      </c>
      <c r="C16" s="12" t="s">
        <v>88</v>
      </c>
      <c r="D16" s="18">
        <f t="shared" si="4"/>
        <v>0</v>
      </c>
      <c r="E16" s="20">
        <f>SUMIFS(E$32:E$412,$J$32:$J$412,$J16)</f>
        <v>0</v>
      </c>
      <c r="F16" s="20">
        <f>SUMIFS(F$32:F$412,$J$32:$J$412,$J16)</f>
        <v>0</v>
      </c>
      <c r="G16" s="20">
        <f>SUMIFS(G$32:G$412,$J$32:$J$412,$J16)</f>
        <v>0</v>
      </c>
      <c r="H16" s="20">
        <f>SUMIFS(H$32:H$412,$J$32:$J$412,$J16)</f>
        <v>0</v>
      </c>
      <c r="I16" s="13"/>
      <c r="J16" s="17">
        <v>200801</v>
      </c>
      <c r="K16" s="13"/>
      <c r="L16" s="50">
        <f t="shared" si="5"/>
        <v>0</v>
      </c>
      <c r="M16" s="51">
        <f>SUMIFS(M$32:M$412,$J$32:$J$412,$J16)</f>
        <v>0</v>
      </c>
      <c r="N16" s="51">
        <f>SUMIFS(N$32:N$412,$J$32:$J$412,$J16)</f>
        <v>0</v>
      </c>
      <c r="O16" s="51">
        <f>SUMIFS(O$32:O$412,$J$32:$J$412,$J16)</f>
        <v>0</v>
      </c>
      <c r="P16" s="51">
        <f>SUMIFS(P$32:P$412,$J$32:$J$412,$J16)</f>
        <v>0</v>
      </c>
      <c r="Q16" s="13"/>
      <c r="R16" s="46" t="str">
        <f t="shared" si="3"/>
        <v/>
      </c>
      <c r="S16" s="46" t="str">
        <f t="shared" si="2"/>
        <v/>
      </c>
      <c r="T16" s="46" t="str">
        <f t="shared" si="2"/>
        <v/>
      </c>
      <c r="U16" s="46" t="str">
        <f t="shared" si="2"/>
        <v/>
      </c>
      <c r="V16" s="46" t="str">
        <f t="shared" si="2"/>
        <v/>
      </c>
    </row>
    <row r="17" spans="1:22" x14ac:dyDescent="0.2">
      <c r="A17" s="13" t="s">
        <v>88</v>
      </c>
      <c r="B17" s="19" t="s">
        <v>88</v>
      </c>
      <c r="C17" s="12" t="s">
        <v>88</v>
      </c>
      <c r="D17" s="18">
        <f t="shared" si="4"/>
        <v>0</v>
      </c>
      <c r="E17" s="20">
        <f>SUMIFS(E$32:E$412,$J$32:$J$412,$J17)</f>
        <v>0</v>
      </c>
      <c r="F17" s="20">
        <f>SUMIFS(F$32:F$412,$J$32:$J$412,$J17)</f>
        <v>0</v>
      </c>
      <c r="G17" s="20">
        <f>SUMIFS(G$32:G$412,$J$32:$J$412,$J17)</f>
        <v>0</v>
      </c>
      <c r="H17" s="20">
        <f>SUMIFS(H$32:H$412,$J$32:$J$412,$J17)</f>
        <v>0</v>
      </c>
      <c r="I17" s="13"/>
      <c r="J17" s="17">
        <v>200701</v>
      </c>
      <c r="K17" s="13"/>
      <c r="L17" s="50">
        <f t="shared" si="5"/>
        <v>0</v>
      </c>
      <c r="M17" s="51">
        <f>SUMIFS(M$32:M$412,$J$32:$J$412,$J17)</f>
        <v>0</v>
      </c>
      <c r="N17" s="51">
        <f>SUMIFS(N$32:N$412,$J$32:$J$412,$J17)</f>
        <v>0</v>
      </c>
      <c r="O17" s="51">
        <f>SUMIFS(O$32:O$412,$J$32:$J$412,$J17)</f>
        <v>0</v>
      </c>
      <c r="P17" s="51">
        <f>SUMIFS(P$32:P$412,$J$32:$J$412,$J17)</f>
        <v>0</v>
      </c>
      <c r="Q17" s="13"/>
      <c r="R17" s="46" t="str">
        <f t="shared" si="3"/>
        <v/>
      </c>
      <c r="S17" s="46" t="str">
        <f t="shared" si="2"/>
        <v/>
      </c>
      <c r="T17" s="46" t="str">
        <f t="shared" si="2"/>
        <v/>
      </c>
      <c r="U17" s="46" t="str">
        <f t="shared" si="2"/>
        <v/>
      </c>
      <c r="V17" s="46" t="str">
        <f t="shared" si="2"/>
        <v/>
      </c>
    </row>
    <row r="18" spans="1:22" x14ac:dyDescent="0.2">
      <c r="A18" s="13" t="s">
        <v>88</v>
      </c>
      <c r="B18" s="19" t="s">
        <v>88</v>
      </c>
      <c r="C18" s="12" t="s">
        <v>88</v>
      </c>
      <c r="D18" s="18">
        <f t="shared" si="4"/>
        <v>0</v>
      </c>
      <c r="E18" s="20">
        <f>SUMIFS(E$32:E$412,$J$32:$J$412,$J18)</f>
        <v>0</v>
      </c>
      <c r="F18" s="20">
        <f>SUMIFS(F$32:F$412,$J$32:$J$412,$J18)</f>
        <v>0</v>
      </c>
      <c r="G18" s="20">
        <f>SUMIFS(G$32:G$412,$J$32:$J$412,$J18)</f>
        <v>0</v>
      </c>
      <c r="H18" s="20">
        <f>SUMIFS(H$32:H$412,$J$32:$J$412,$J18)</f>
        <v>0</v>
      </c>
      <c r="I18" s="13"/>
      <c r="J18" s="17">
        <v>200601</v>
      </c>
      <c r="K18" s="13"/>
      <c r="L18" s="50">
        <f t="shared" si="5"/>
        <v>0</v>
      </c>
      <c r="M18" s="51">
        <f>SUMIFS(M$32:M$412,$J$32:$J$412,$J18)</f>
        <v>0</v>
      </c>
      <c r="N18" s="51">
        <f>SUMIFS(N$32:N$412,$J$32:$J$412,$J18)</f>
        <v>0</v>
      </c>
      <c r="O18" s="51">
        <f>SUMIFS(O$32:O$412,$J$32:$J$412,$J18)</f>
        <v>0</v>
      </c>
      <c r="P18" s="51">
        <f>SUMIFS(P$32:P$412,$J$32:$J$412,$J18)</f>
        <v>0</v>
      </c>
      <c r="Q18" s="13"/>
      <c r="R18" s="46" t="str">
        <f t="shared" si="3"/>
        <v/>
      </c>
      <c r="S18" s="46" t="str">
        <f t="shared" si="2"/>
        <v/>
      </c>
      <c r="T18" s="46" t="str">
        <f t="shared" si="2"/>
        <v/>
      </c>
      <c r="U18" s="46" t="str">
        <f t="shared" si="2"/>
        <v/>
      </c>
      <c r="V18" s="46" t="str">
        <f t="shared" si="2"/>
        <v/>
      </c>
    </row>
    <row r="19" spans="1:22" x14ac:dyDescent="0.2">
      <c r="A19" s="13" t="s">
        <v>88</v>
      </c>
      <c r="B19" s="19" t="s">
        <v>88</v>
      </c>
      <c r="C19" s="12" t="s">
        <v>88</v>
      </c>
      <c r="D19" s="18">
        <f t="shared" si="4"/>
        <v>278527</v>
      </c>
      <c r="E19" s="20">
        <f>SUMIFS(E$32:E$412,$J$32:$J$412,$J19)</f>
        <v>22</v>
      </c>
      <c r="F19" s="20">
        <f>SUMIFS(F$32:F$412,$J$32:$J$412,$J19)</f>
        <v>0</v>
      </c>
      <c r="G19" s="20">
        <f>SUMIFS(G$32:G$412,$J$32:$J$412,$J19)</f>
        <v>278505</v>
      </c>
      <c r="H19" s="20">
        <f>SUMIFS(H$32:H$412,$J$32:$J$412,$J19)</f>
        <v>0</v>
      </c>
      <c r="I19" s="13"/>
      <c r="J19" s="17" t="s">
        <v>131</v>
      </c>
      <c r="K19" s="13"/>
      <c r="L19" s="50">
        <f t="shared" si="5"/>
        <v>323971</v>
      </c>
      <c r="M19" s="51">
        <f>SUMIFS(M$32:M$412,$J$32:$J$412,$J19)</f>
        <v>4</v>
      </c>
      <c r="N19" s="51">
        <f>SUMIFS(N$32:N$412,$J$32:$J$412,$J19)</f>
        <v>0</v>
      </c>
      <c r="O19" s="51">
        <f>SUMIFS(O$32:O$412,$J$32:$J$412,$J19)</f>
        <v>323967</v>
      </c>
      <c r="P19" s="51">
        <f>SUMIFS(P$32:P$412,$J$32:$J$412,$J19)</f>
        <v>0</v>
      </c>
      <c r="Q19" s="13"/>
      <c r="R19" s="46">
        <f t="shared" si="3"/>
        <v>-0.14000000000000001</v>
      </c>
      <c r="S19" s="46">
        <f t="shared" si="2"/>
        <v>4.5</v>
      </c>
      <c r="T19" s="46" t="str">
        <f t="shared" si="2"/>
        <v/>
      </c>
      <c r="U19" s="46">
        <f t="shared" si="2"/>
        <v>-0.14000000000000001</v>
      </c>
      <c r="V19" s="46" t="str">
        <f t="shared" si="2"/>
        <v/>
      </c>
    </row>
    <row r="20" spans="1:22" x14ac:dyDescent="0.2">
      <c r="A20" s="21"/>
      <c r="B20" s="21" t="s">
        <v>92</v>
      </c>
      <c r="C20" s="22"/>
      <c r="D20" s="23">
        <f>SUM(E20:H20)</f>
        <v>413505</v>
      </c>
      <c r="E20" s="23">
        <f>SUM(E5:E19)</f>
        <v>431</v>
      </c>
      <c r="F20" s="23">
        <f t="shared" ref="F20:H20" si="6">SUM(F5:F19)</f>
        <v>0</v>
      </c>
      <c r="G20" s="23">
        <f t="shared" si="6"/>
        <v>413074</v>
      </c>
      <c r="H20" s="23">
        <f t="shared" si="6"/>
        <v>0</v>
      </c>
      <c r="I20" s="21"/>
      <c r="J20" s="22"/>
      <c r="K20" s="21"/>
      <c r="L20" s="43">
        <f>SUM(M20:P20)</f>
        <v>487346</v>
      </c>
      <c r="M20" s="43">
        <f>SUM(M5:M19)</f>
        <v>563</v>
      </c>
      <c r="N20" s="43">
        <f t="shared" ref="N20:P20" si="7">SUM(N5:N19)</f>
        <v>0</v>
      </c>
      <c r="O20" s="43">
        <f t="shared" si="7"/>
        <v>486783</v>
      </c>
      <c r="P20" s="43">
        <f t="shared" si="7"/>
        <v>0</v>
      </c>
      <c r="Q20" s="21"/>
      <c r="R20" s="21"/>
      <c r="S20" s="21"/>
      <c r="T20" s="21"/>
      <c r="U20" s="21"/>
      <c r="V20" s="21"/>
    </row>
    <row r="21" spans="1:22" x14ac:dyDescent="0.2">
      <c r="A21" s="35" t="s">
        <v>100</v>
      </c>
      <c r="B21" s="14" t="s">
        <v>88</v>
      </c>
      <c r="C21" s="8" t="s">
        <v>88</v>
      </c>
      <c r="D21" s="36">
        <f t="shared" si="0"/>
        <v>394281</v>
      </c>
      <c r="E21" s="9">
        <f>SUMIFS('2013Figures'!$J:$J,'2013Figures'!$B:$B,"BrokerToCy",'2013Figures'!$G:$G,"E1",'2013Figures'!$K:$K,1,'2013Figures'!$E:$E,$B$1)</f>
        <v>1</v>
      </c>
      <c r="F21" s="9">
        <f>SUMIFS('2013Figures'!$J:$J,'2013Figures'!$B:$B,"BrokerToCy",'2013Figures'!$G:$G,"P1",'2013Figures'!$K:$K,1,'2013Figures'!$E:$E,$B$1)</f>
        <v>0</v>
      </c>
      <c r="G21" s="9">
        <f>SUMIFS('2013Figures'!$J:$J,'2013Figures'!$B:$B,"CyToBroker",'2013Figures'!$G:$G,"E1",'2013Figures'!$K:$K,1,'2013Figures'!$E:$E,$B$1)</f>
        <v>394280</v>
      </c>
      <c r="H21" s="9">
        <f>SUMIFS('2013Figures'!$J:$J,'2013Figures'!$B:$B,"CyToBroker",'2013Figures'!$G:$G,"P1",'2013Figures'!$K:$K,1,'2013Figures'!$E:$E,$B$1)</f>
        <v>0</v>
      </c>
      <c r="I21" s="11"/>
      <c r="K21" s="11"/>
      <c r="L21" s="41">
        <f t="shared" ref="L21:L30" si="8">SUM(M21:P21)</f>
        <v>467772</v>
      </c>
      <c r="M21" s="52">
        <f>SUMIFS('2012Figures'!$J:$J,'2012Figures'!$B:$B,"BrokerToCy",'2012Figures'!$G:$G,"E1",'2012Figures'!$K:$K,1,'2012Figures'!$E:$E,$B$1)</f>
        <v>4</v>
      </c>
      <c r="N21" s="52">
        <f>SUMIFS('2012Figures'!$J:$J,'2012Figures'!$B:$B,"BrokerToCy",'2012Figures'!$G:$G,"P1",'2012Figures'!$K:$K,1,'2012Figures'!$E:$E,$B$1)</f>
        <v>0</v>
      </c>
      <c r="O21" s="52">
        <f>SUMIFS('2012Figures'!$J:$J,'2012Figures'!$B:$B,"CyToBroker",'2012Figures'!$G:$G,"E1",'2012Figures'!$K:$K,1,'2012Figures'!$E:$E,$B$1)</f>
        <v>467768</v>
      </c>
      <c r="P21" s="52">
        <f>SUMIFS('2012Figures'!$J:$J,'2012Figures'!$B:$B,"CyToBroker",'2012Figures'!$G:$G,"P1",'2012Figures'!$K:$K,1,'2012Figures'!$E:$E,$B$1)</f>
        <v>0</v>
      </c>
      <c r="Q21" s="11"/>
      <c r="R21" s="46">
        <f t="shared" ref="R21:V45" si="9">IF(L21=0,"",ROUND(D21/L21-1,2))</f>
        <v>-0.16</v>
      </c>
      <c r="S21" s="46">
        <f t="shared" si="9"/>
        <v>-0.75</v>
      </c>
      <c r="T21" s="46" t="str">
        <f t="shared" si="9"/>
        <v/>
      </c>
      <c r="U21" s="46">
        <f t="shared" si="9"/>
        <v>-0.16</v>
      </c>
      <c r="V21" s="46" t="str">
        <f t="shared" si="9"/>
        <v/>
      </c>
    </row>
    <row r="22" spans="1:22" x14ac:dyDescent="0.2">
      <c r="A22" s="35" t="s">
        <v>101</v>
      </c>
      <c r="B22" s="14" t="s">
        <v>88</v>
      </c>
      <c r="C22" s="8" t="s">
        <v>88</v>
      </c>
      <c r="D22" s="36">
        <f t="shared" si="0"/>
        <v>18649</v>
      </c>
      <c r="E22" s="9">
        <f>SUMIFS('2013Figures'!$J:$J,'2013Figures'!$B:$B,"BrokerToCy",'2013Figures'!$G:$G,"E1",'2013Figures'!$K:$K,2,'2013Figures'!$E:$E,$B$1)</f>
        <v>408</v>
      </c>
      <c r="F22" s="9">
        <f>SUMIFS('2013Figures'!$J:$J,'2013Figures'!$B:$B,"BrokerToCy",'2013Figures'!$G:$G,"P1",'2013Figures'!$K:$K,2,'2013Figures'!$E:$E,$B$1)</f>
        <v>0</v>
      </c>
      <c r="G22" s="9">
        <f>SUMIFS('2013Figures'!$J:$J,'2013Figures'!$B:$B,"CyToBroker",'2013Figures'!$G:$G,"E1",'2013Figures'!$K:$K,2,'2013Figures'!$E:$E,$B$1)</f>
        <v>18241</v>
      </c>
      <c r="H22" s="9">
        <f>SUMIFS('2013Figures'!$J:$J,'2013Figures'!$B:$B,"CyToBroker",'2013Figures'!$G:$G,"P1",'2013Figures'!$K:$K,2,'2013Figures'!$E:$E,$B$1)</f>
        <v>0</v>
      </c>
      <c r="I22" s="11"/>
      <c r="K22" s="11"/>
      <c r="L22" s="41">
        <f t="shared" si="8"/>
        <v>18864</v>
      </c>
      <c r="M22" s="52">
        <f>SUMIFS('2012Figures'!$J:$J,'2012Figures'!$B:$B,"BrokerToCy",'2012Figures'!$G:$G,"E1",'2012Figures'!$K:$K,2,'2012Figures'!$E:$E,$B$1)</f>
        <v>559</v>
      </c>
      <c r="N22" s="52">
        <f>SUMIFS('2012Figures'!$J:$J,'2012Figures'!$B:$B,"BrokerToCy",'2012Figures'!$G:$G,"P1",'2012Figures'!$K:$K,2,'2012Figures'!$E:$E,$B$1)</f>
        <v>0</v>
      </c>
      <c r="O22" s="52">
        <f>SUMIFS('2012Figures'!$J:$J,'2012Figures'!$B:$B,"CyToBroker",'2012Figures'!$G:$G,"E1",'2012Figures'!$K:$K,2,'2012Figures'!$E:$E,$B$1)</f>
        <v>18305</v>
      </c>
      <c r="P22" s="52">
        <f>SUMIFS('2012Figures'!$J:$J,'2012Figures'!$B:$B,"CyToBroker",'2012Figures'!$G:$G,"P1",'2012Figures'!$K:$K,2,'2012Figures'!$E:$E,$B$1)</f>
        <v>0</v>
      </c>
      <c r="Q22" s="11"/>
      <c r="R22" s="46">
        <f t="shared" si="9"/>
        <v>-0.01</v>
      </c>
      <c r="S22" s="46">
        <f t="shared" si="9"/>
        <v>-0.27</v>
      </c>
      <c r="T22" s="46" t="str">
        <f t="shared" si="9"/>
        <v/>
      </c>
      <c r="U22" s="46">
        <f t="shared" si="9"/>
        <v>0</v>
      </c>
      <c r="V22" s="46" t="str">
        <f t="shared" si="9"/>
        <v/>
      </c>
    </row>
    <row r="23" spans="1:22" x14ac:dyDescent="0.2">
      <c r="A23" s="35" t="s">
        <v>102</v>
      </c>
      <c r="B23" s="14" t="s">
        <v>88</v>
      </c>
      <c r="C23" s="8" t="s">
        <v>88</v>
      </c>
      <c r="D23" s="36">
        <f t="shared" si="0"/>
        <v>575</v>
      </c>
      <c r="E23" s="9">
        <f>SUMIFS('2013Figures'!$J:$J,'2013Figures'!$B:$B,"BrokerToCy",'2013Figures'!$G:$G,"E1",'2013Figures'!$K:$K,3,'2013Figures'!$E:$E,$B$1)</f>
        <v>22</v>
      </c>
      <c r="F23" s="9">
        <f>SUMIFS('2013Figures'!$J:$J,'2013Figures'!$B:$B,"BrokerToCy",'2013Figures'!$G:$G,"P1",'2013Figures'!$K:$K,3,'2013Figures'!$E:$E,$B$1)</f>
        <v>0</v>
      </c>
      <c r="G23" s="9">
        <f>SUMIFS('2013Figures'!$J:$J,'2013Figures'!$B:$B,"CyToBroker",'2013Figures'!$G:$G,"E1",'2013Figures'!$K:$K,3,'2013Figures'!$E:$E,$B$1)</f>
        <v>553</v>
      </c>
      <c r="H23" s="9">
        <f>SUMIFS('2013Figures'!$J:$J,'2013Figures'!$B:$B,"CyToBroker",'2013Figures'!$G:$G,"P1",'2013Figures'!$K:$K,3,'2013Figures'!$E:$E,$B$1)</f>
        <v>0</v>
      </c>
      <c r="I23" s="11"/>
      <c r="K23" s="11"/>
      <c r="L23" s="41">
        <f t="shared" si="8"/>
        <v>710</v>
      </c>
      <c r="M23" s="52">
        <f>SUMIFS('2012Figures'!$J:$J,'2012Figures'!$B:$B,"BrokerToCy",'2012Figures'!$G:$G,"E1",'2012Figures'!$K:$K,3,'2012Figures'!$E:$E,$B$1)</f>
        <v>0</v>
      </c>
      <c r="N23" s="52">
        <f>SUMIFS('2012Figures'!$J:$J,'2012Figures'!$B:$B,"BrokerToCy",'2012Figures'!$G:$G,"P1",'2012Figures'!$K:$K,3,'2012Figures'!$E:$E,$B$1)</f>
        <v>0</v>
      </c>
      <c r="O23" s="52">
        <f>SUMIFS('2012Figures'!$J:$J,'2012Figures'!$B:$B,"CyToBroker",'2012Figures'!$G:$G,"E1",'2012Figures'!$K:$K,3,'2012Figures'!$E:$E,$B$1)</f>
        <v>710</v>
      </c>
      <c r="P23" s="52">
        <f>SUMIFS('2012Figures'!$J:$J,'2012Figures'!$B:$B,"CyToBroker",'2012Figures'!$G:$G,"P1",'2012Figures'!$K:$K,3,'2012Figures'!$E:$E,$B$1)</f>
        <v>0</v>
      </c>
      <c r="Q23" s="11"/>
      <c r="R23" s="46">
        <f t="shared" si="9"/>
        <v>-0.19</v>
      </c>
      <c r="S23" s="46" t="str">
        <f t="shared" si="9"/>
        <v/>
      </c>
      <c r="T23" s="46" t="str">
        <f t="shared" si="9"/>
        <v/>
      </c>
      <c r="U23" s="46">
        <f t="shared" si="9"/>
        <v>-0.22</v>
      </c>
      <c r="V23" s="46" t="str">
        <f t="shared" si="9"/>
        <v/>
      </c>
    </row>
    <row r="24" spans="1:22" x14ac:dyDescent="0.2">
      <c r="A24" s="35" t="s">
        <v>103</v>
      </c>
      <c r="B24" s="14" t="s">
        <v>88</v>
      </c>
      <c r="C24" s="8" t="s">
        <v>88</v>
      </c>
      <c r="D24" s="36">
        <f t="shared" si="0"/>
        <v>0</v>
      </c>
      <c r="E24" s="9">
        <f>SUMIFS('2013Figures'!$J:$J,'2013Figures'!$B:$B,"BrokerToCy",'2013Figures'!$G:$G,"E1",'2013Figures'!$K:$K,4,'2013Figures'!$E:$E,$B$1)</f>
        <v>0</v>
      </c>
      <c r="F24" s="9">
        <f>SUMIFS('2013Figures'!$J:$J,'2013Figures'!$B:$B,"BrokerToCy",'2013Figures'!$G:$G,"P1",'2013Figures'!$K:$K,4,'2013Figures'!$E:$E,$B$1)</f>
        <v>0</v>
      </c>
      <c r="G24" s="9">
        <f>SUMIFS('2013Figures'!$J:$J,'2013Figures'!$B:$B,"CyToBroker",'2013Figures'!$G:$G,"E1",'2013Figures'!$K:$K,4,'2013Figures'!$E:$E,$B$1)</f>
        <v>0</v>
      </c>
      <c r="H24" s="9">
        <f>SUMIFS('2013Figures'!$J:$J,'2013Figures'!$B:$B,"CyToBroker",'2013Figures'!$G:$G,"P1",'2013Figures'!$K:$K,4,'2013Figures'!$E:$E,$B$1)</f>
        <v>0</v>
      </c>
      <c r="I24" s="11"/>
      <c r="K24" s="11"/>
      <c r="L24" s="41">
        <f t="shared" si="8"/>
        <v>0</v>
      </c>
      <c r="M24" s="52">
        <f>SUMIFS('2012Figures'!$J:$J,'2012Figures'!$B:$B,"BrokerToCy",'2012Figures'!$G:$G,"E1",'2012Figures'!$K:$K,4,'2012Figures'!$E:$E,$B$1)</f>
        <v>0</v>
      </c>
      <c r="N24" s="52">
        <f>SUMIFS('2012Figures'!$J:$J,'2012Figures'!$B:$B,"BrokerToCy",'2012Figures'!$G:$G,"P1",'2012Figures'!$K:$K,4,'2012Figures'!$E:$E,$B$1)</f>
        <v>0</v>
      </c>
      <c r="O24" s="52">
        <f>SUMIFS('2012Figures'!$J:$J,'2012Figures'!$B:$B,"CyToBroker",'2012Figures'!$G:$G,"E1",'2012Figures'!$K:$K,4,'2012Figures'!$E:$E,$B$1)</f>
        <v>0</v>
      </c>
      <c r="P24" s="52">
        <f>SUMIFS('2012Figures'!$J:$J,'2012Figures'!$B:$B,"CyToBroker",'2012Figures'!$G:$G,"P1",'2012Figures'!$K:$K,4,'2012Figures'!$E:$E,$B$1)</f>
        <v>0</v>
      </c>
      <c r="Q24" s="11"/>
      <c r="R24" s="46" t="str">
        <f t="shared" si="9"/>
        <v/>
      </c>
      <c r="S24" s="46" t="str">
        <f t="shared" si="9"/>
        <v/>
      </c>
      <c r="T24" s="46" t="str">
        <f t="shared" si="9"/>
        <v/>
      </c>
      <c r="U24" s="46" t="str">
        <f t="shared" si="9"/>
        <v/>
      </c>
      <c r="V24" s="46" t="str">
        <f t="shared" si="9"/>
        <v/>
      </c>
    </row>
    <row r="25" spans="1:22" x14ac:dyDescent="0.2">
      <c r="A25" s="35" t="s">
        <v>104</v>
      </c>
      <c r="B25" s="14" t="s">
        <v>88</v>
      </c>
      <c r="C25" s="8" t="s">
        <v>88</v>
      </c>
      <c r="D25" s="36">
        <f t="shared" si="0"/>
        <v>0</v>
      </c>
      <c r="E25" s="9">
        <f>SUMIFS('2013Figures'!$J:$J,'2013Figures'!$B:$B,"BrokerToCy",'2013Figures'!$G:$G,"E1",'2013Figures'!$K:$K,5,'2013Figures'!$E:$E,$B$1)</f>
        <v>0</v>
      </c>
      <c r="F25" s="9">
        <f>SUMIFS('2013Figures'!$J:$J,'2013Figures'!$B:$B,"BrokerToCy",'2013Figures'!$G:$G,"P1",'2013Figures'!$K:$K,5,'2013Figures'!$E:$E,$B$1)</f>
        <v>0</v>
      </c>
      <c r="G25" s="9">
        <f>SUMIFS('2013Figures'!$J:$J,'2013Figures'!$B:$B,"CyToBroker",'2013Figures'!$G:$G,"E1",'2013Figures'!$K:$K,5,'2013Figures'!$E:$E,$B$1)</f>
        <v>0</v>
      </c>
      <c r="H25" s="9">
        <f>SUMIFS('2013Figures'!$J:$J,'2013Figures'!$B:$B,"CyToBroker",'2013Figures'!$G:$G,"P1",'2013Figures'!$K:$K,5,'2013Figures'!$E:$E,$B$1)</f>
        <v>0</v>
      </c>
      <c r="I25" s="11"/>
      <c r="K25" s="11"/>
      <c r="L25" s="41">
        <f t="shared" si="8"/>
        <v>0</v>
      </c>
      <c r="M25" s="52">
        <f>SUMIFS('2012Figures'!$J:$J,'2012Figures'!$B:$B,"BrokerToCy",'2012Figures'!$G:$G,"E1",'2012Figures'!$K:$K,5,'2012Figures'!$E:$E,$B$1)</f>
        <v>0</v>
      </c>
      <c r="N25" s="52">
        <f>SUMIFS('2012Figures'!$J:$J,'2012Figures'!$B:$B,"BrokerToCy",'2012Figures'!$G:$G,"P1",'2012Figures'!$K:$K,5,'2012Figures'!$E:$E,$B$1)</f>
        <v>0</v>
      </c>
      <c r="O25" s="52">
        <f>SUMIFS('2012Figures'!$J:$J,'2012Figures'!$B:$B,"CyToBroker",'2012Figures'!$G:$G,"E1",'2012Figures'!$K:$K,5,'2012Figures'!$E:$E,$B$1)</f>
        <v>0</v>
      </c>
      <c r="P25" s="52">
        <f>SUMIFS('2012Figures'!$J:$J,'2012Figures'!$B:$B,"CyToBroker",'2012Figures'!$G:$G,"P1",'2012Figures'!$K:$K,5,'2012Figures'!$E:$E,$B$1)</f>
        <v>0</v>
      </c>
      <c r="Q25" s="11"/>
      <c r="R25" s="46" t="str">
        <f t="shared" si="9"/>
        <v/>
      </c>
      <c r="S25" s="46" t="str">
        <f t="shared" si="9"/>
        <v/>
      </c>
      <c r="T25" s="46" t="str">
        <f t="shared" si="9"/>
        <v/>
      </c>
      <c r="U25" s="46" t="str">
        <f t="shared" si="9"/>
        <v/>
      </c>
      <c r="V25" s="46" t="str">
        <f t="shared" si="9"/>
        <v/>
      </c>
    </row>
    <row r="26" spans="1:22" x14ac:dyDescent="0.2">
      <c r="A26" s="35" t="s">
        <v>105</v>
      </c>
      <c r="B26" s="14" t="s">
        <v>88</v>
      </c>
      <c r="C26" s="8" t="s">
        <v>88</v>
      </c>
      <c r="D26" s="36">
        <f t="shared" si="0"/>
        <v>0</v>
      </c>
      <c r="E26" s="9">
        <f>SUMIFS('2013Figures'!$J:$J,'2013Figures'!$B:$B,"BrokerToCy",'2013Figures'!$G:$G,"E1",'2013Figures'!$K:$K,6,'2013Figures'!$E:$E,$B$1)</f>
        <v>0</v>
      </c>
      <c r="F26" s="9">
        <f>SUMIFS('2013Figures'!$J:$J,'2013Figures'!$B:$B,"BrokerToCy",'2013Figures'!$G:$G,"P1",'2013Figures'!$K:$K,6,'2013Figures'!$E:$E,$B$1)</f>
        <v>0</v>
      </c>
      <c r="G26" s="9">
        <f>SUMIFS('2013Figures'!$J:$J,'2013Figures'!$B:$B,"CyToBroker",'2013Figures'!$G:$G,"E1",'2013Figures'!$K:$K,6,'2013Figures'!$E:$E,$B$1)</f>
        <v>0</v>
      </c>
      <c r="H26" s="9">
        <f>SUMIFS('2013Figures'!$J:$J,'2013Figures'!$B:$B,"CyToBroker",'2013Figures'!$G:$G,"P1",'2013Figures'!$K:$K,6,'2013Figures'!$E:$E,$B$1)</f>
        <v>0</v>
      </c>
      <c r="I26" s="11"/>
      <c r="K26" s="11"/>
      <c r="L26" s="41">
        <f t="shared" si="8"/>
        <v>0</v>
      </c>
      <c r="M26" s="52">
        <f>SUMIFS('2012Figures'!$J:$J,'2012Figures'!$B:$B,"BrokerToCy",'2012Figures'!$G:$G,"E1",'2012Figures'!$K:$K,6,'2012Figures'!$E:$E,$B$1)</f>
        <v>0</v>
      </c>
      <c r="N26" s="52">
        <f>SUMIFS('2012Figures'!$J:$J,'2012Figures'!$B:$B,"BrokerToCy",'2012Figures'!$G:$G,"P1",'2012Figures'!$K:$K,6,'2012Figures'!$E:$E,$B$1)</f>
        <v>0</v>
      </c>
      <c r="O26" s="52">
        <f>SUMIFS('2012Figures'!$J:$J,'2012Figures'!$B:$B,"CyToBroker",'2012Figures'!$G:$G,"E1",'2012Figures'!$K:$K,6,'2012Figures'!$E:$E,$B$1)</f>
        <v>0</v>
      </c>
      <c r="P26" s="52">
        <f>SUMIFS('2012Figures'!$J:$J,'2012Figures'!$B:$B,"CyToBroker",'2012Figures'!$G:$G,"P1",'2012Figures'!$K:$K,6,'2012Figures'!$E:$E,$B$1)</f>
        <v>0</v>
      </c>
      <c r="Q26" s="11"/>
      <c r="R26" s="46" t="str">
        <f t="shared" si="9"/>
        <v/>
      </c>
      <c r="S26" s="46" t="str">
        <f t="shared" si="9"/>
        <v/>
      </c>
      <c r="T26" s="46" t="str">
        <f t="shared" si="9"/>
        <v/>
      </c>
      <c r="U26" s="46" t="str">
        <f t="shared" si="9"/>
        <v/>
      </c>
      <c r="V26" s="46" t="str">
        <f t="shared" si="9"/>
        <v/>
      </c>
    </row>
    <row r="27" spans="1:22" x14ac:dyDescent="0.2">
      <c r="A27" s="35" t="s">
        <v>106</v>
      </c>
      <c r="B27" s="14" t="s">
        <v>88</v>
      </c>
      <c r="C27" s="8" t="s">
        <v>88</v>
      </c>
      <c r="D27" s="36">
        <f t="shared" si="0"/>
        <v>0</v>
      </c>
      <c r="E27" s="9">
        <f>SUMIFS('2013Figures'!$J:$J,'2013Figures'!$B:$B,"BrokerToCy",'2013Figures'!$G:$G,"E1",'2013Figures'!$K:$K,7,'2013Figures'!$E:$E,$B$1)</f>
        <v>0</v>
      </c>
      <c r="F27" s="9">
        <f>SUMIFS('2013Figures'!$J:$J,'2013Figures'!$B:$B,"BrokerToCy",'2013Figures'!$G:$G,"P1",'2013Figures'!$K:$K,7,'2013Figures'!$E:$E,$B$1)</f>
        <v>0</v>
      </c>
      <c r="G27" s="9">
        <f>SUMIFS('2013Figures'!$J:$J,'2013Figures'!$B:$B,"CyToBroker",'2013Figures'!$G:$G,"E1",'2013Figures'!$K:$K,7,'2013Figures'!$E:$E,$B$1)</f>
        <v>0</v>
      </c>
      <c r="H27" s="9">
        <f>SUMIFS('2013Figures'!$J:$J,'2013Figures'!$B:$B,"CyToBroker",'2013Figures'!$G:$G,"P1",'2013Figures'!$K:$K,7,'2013Figures'!$E:$E,$B$1)</f>
        <v>0</v>
      </c>
      <c r="I27" s="11"/>
      <c r="K27" s="11"/>
      <c r="L27" s="41">
        <f t="shared" si="8"/>
        <v>0</v>
      </c>
      <c r="M27" s="52">
        <f>SUMIFS('2012Figures'!$J:$J,'2012Figures'!$B:$B,"BrokerToCy",'2012Figures'!$G:$G,"E1",'2012Figures'!$K:$K,7,'2012Figures'!$E:$E,$B$1)</f>
        <v>0</v>
      </c>
      <c r="N27" s="52">
        <f>SUMIFS('2012Figures'!$J:$J,'2012Figures'!$B:$B,"BrokerToCy",'2012Figures'!$G:$G,"P1",'2012Figures'!$K:$K,7,'2012Figures'!$E:$E,$B$1)</f>
        <v>0</v>
      </c>
      <c r="O27" s="52">
        <f>SUMIFS('2012Figures'!$J:$J,'2012Figures'!$B:$B,"CyToBroker",'2012Figures'!$G:$G,"E1",'2012Figures'!$K:$K,7,'2012Figures'!$E:$E,$B$1)</f>
        <v>0</v>
      </c>
      <c r="P27" s="52">
        <f>SUMIFS('2012Figures'!$J:$J,'2012Figures'!$B:$B,"CyToBroker",'2012Figures'!$G:$G,"P1",'2012Figures'!$K:$K,7,'2012Figures'!$E:$E,$B$1)</f>
        <v>0</v>
      </c>
      <c r="Q27" s="11"/>
      <c r="R27" s="46" t="str">
        <f t="shared" si="9"/>
        <v/>
      </c>
      <c r="S27" s="46" t="str">
        <f t="shared" si="9"/>
        <v/>
      </c>
      <c r="T27" s="46" t="str">
        <f t="shared" si="9"/>
        <v/>
      </c>
      <c r="U27" s="46" t="str">
        <f t="shared" si="9"/>
        <v/>
      </c>
      <c r="V27" s="46" t="str">
        <f t="shared" si="9"/>
        <v/>
      </c>
    </row>
    <row r="28" spans="1:22" x14ac:dyDescent="0.2">
      <c r="A28" s="35" t="s">
        <v>107</v>
      </c>
      <c r="B28" s="14" t="s">
        <v>88</v>
      </c>
      <c r="C28" s="8" t="s">
        <v>88</v>
      </c>
      <c r="D28" s="36">
        <f t="shared" si="0"/>
        <v>0</v>
      </c>
      <c r="E28" s="9">
        <f>SUMIFS('2013Figures'!$J:$J,'2013Figures'!$B:$B,"BrokerToCy",'2013Figures'!$G:$G,"E1",'2013Figures'!$K:$K,91,'2013Figures'!$E:$E,$B$1)</f>
        <v>0</v>
      </c>
      <c r="F28" s="9">
        <f>SUMIFS('2013Figures'!$J:$J,'2013Figures'!$B:$B,"BrokerToCy",'2013Figures'!$G:$G,"P1",'2013Figures'!$K:$K,91,'2013Figures'!$E:$E,$B$1)</f>
        <v>0</v>
      </c>
      <c r="G28" s="9">
        <f>SUMIFS('2013Figures'!$J:$J,'2013Figures'!$B:$B,"CyToBroker",'2013Figures'!$G:$G,"E1",'2013Figures'!$K:$K,91,'2013Figures'!$E:$E,$B$1)</f>
        <v>0</v>
      </c>
      <c r="H28" s="9">
        <f>SUMIFS('2013Figures'!$J:$J,'2013Figures'!$B:$B,"CyToBroker",'2013Figures'!$G:$G,"P1",'2013Figures'!$K:$K,91,'2013Figures'!$E:$E,$B$1)</f>
        <v>0</v>
      </c>
      <c r="I28" s="11"/>
      <c r="K28" s="11"/>
      <c r="L28" s="41">
        <f t="shared" si="8"/>
        <v>0</v>
      </c>
      <c r="M28" s="52">
        <f>SUMIFS('2012Figures'!$J:$J,'2012Figures'!$B:$B,"BrokerToCy",'2012Figures'!$G:$G,"E1",'2012Figures'!$K:$K,91,'2012Figures'!$E:$E,$B$1)</f>
        <v>0</v>
      </c>
      <c r="N28" s="52">
        <f>SUMIFS('2012Figures'!$J:$J,'2012Figures'!$B:$B,"BrokerToCy",'2012Figures'!$G:$G,"P1",'2012Figures'!$K:$K,91,'2012Figures'!$E:$E,$B$1)</f>
        <v>0</v>
      </c>
      <c r="O28" s="52">
        <f>SUMIFS('2012Figures'!$J:$J,'2012Figures'!$B:$B,"CyToBroker",'2012Figures'!$G:$G,"E1",'2012Figures'!$K:$K,91,'2012Figures'!$E:$E,$B$1)</f>
        <v>0</v>
      </c>
      <c r="P28" s="52">
        <f>SUMIFS('2012Figures'!$J:$J,'2012Figures'!$B:$B,"CyToBroker",'2012Figures'!$G:$G,"P1",'2012Figures'!$K:$K,91,'2012Figures'!$E:$E,$B$1)</f>
        <v>0</v>
      </c>
      <c r="Q28" s="11"/>
      <c r="R28" s="46" t="str">
        <f t="shared" si="9"/>
        <v/>
      </c>
      <c r="S28" s="46" t="str">
        <f t="shared" si="9"/>
        <v/>
      </c>
      <c r="T28" s="46" t="str">
        <f t="shared" si="9"/>
        <v/>
      </c>
      <c r="U28" s="46" t="str">
        <f t="shared" si="9"/>
        <v/>
      </c>
      <c r="V28" s="46" t="str">
        <f t="shared" si="9"/>
        <v/>
      </c>
    </row>
    <row r="29" spans="1:22" x14ac:dyDescent="0.2">
      <c r="A29" s="35" t="s">
        <v>108</v>
      </c>
      <c r="B29" s="14" t="s">
        <v>88</v>
      </c>
      <c r="C29" s="8" t="s">
        <v>88</v>
      </c>
      <c r="D29" s="36">
        <f t="shared" si="0"/>
        <v>0</v>
      </c>
      <c r="E29" s="9">
        <f>SUMIFS('2013Figures'!$J:$J,'2013Figures'!$B:$B,"BrokerToCy",'2013Figures'!$G:$G,"E1",'2013Figures'!$K:$K,97,'2013Figures'!$E:$E,$B$1)</f>
        <v>0</v>
      </c>
      <c r="F29" s="9">
        <f>SUMIFS('2013Figures'!$J:$J,'2013Figures'!$B:$B,"BrokerToCy",'2013Figures'!$G:$G,"P1",'2013Figures'!$K:$K,97,'2013Figures'!$E:$E,$B$1)</f>
        <v>0</v>
      </c>
      <c r="G29" s="9">
        <f>SUMIFS('2013Figures'!$J:$J,'2013Figures'!$B:$B,"CyToBroker",'2013Figures'!$G:$G,"E1",'2013Figures'!$K:$K,97,'2013Figures'!$E:$E,$B$1)</f>
        <v>0</v>
      </c>
      <c r="H29" s="9">
        <f>SUMIFS('2013Figures'!$J:$J,'2013Figures'!$B:$B,"CyToBroker",'2013Figures'!$G:$G,"P1",'2013Figures'!$K:$K,97,'2013Figures'!$E:$E,$B$1)</f>
        <v>0</v>
      </c>
      <c r="I29" s="11"/>
      <c r="K29" s="11"/>
      <c r="L29" s="41">
        <f t="shared" si="8"/>
        <v>0</v>
      </c>
      <c r="M29" s="52">
        <f>SUMIFS('2012Figures'!$J:$J,'2012Figures'!$B:$B,"BrokerToCy",'2012Figures'!$G:$G,"E1",'2012Figures'!$K:$K,97,'2012Figures'!$E:$E,$B$1)</f>
        <v>0</v>
      </c>
      <c r="N29" s="52">
        <f>SUMIFS('2012Figures'!$J:$J,'2012Figures'!$B:$B,"BrokerToCy",'2012Figures'!$G:$G,"P1",'2012Figures'!$K:$K,97,'2012Figures'!$E:$E,$B$1)</f>
        <v>0</v>
      </c>
      <c r="O29" s="52">
        <f>SUMIFS('2012Figures'!$J:$J,'2012Figures'!$B:$B,"CyToBroker",'2012Figures'!$G:$G,"E1",'2012Figures'!$K:$K,97,'2012Figures'!$E:$E,$B$1)</f>
        <v>0</v>
      </c>
      <c r="P29" s="52">
        <f>SUMIFS('2012Figures'!$J:$J,'2012Figures'!$B:$B,"CyToBroker",'2012Figures'!$G:$G,"P1",'2012Figures'!$K:$K,97,'2012Figures'!$E:$E,$B$1)</f>
        <v>0</v>
      </c>
      <c r="Q29" s="11"/>
      <c r="R29" s="46" t="str">
        <f t="shared" si="9"/>
        <v/>
      </c>
      <c r="S29" s="46" t="str">
        <f t="shared" si="9"/>
        <v/>
      </c>
      <c r="T29" s="46" t="str">
        <f t="shared" si="9"/>
        <v/>
      </c>
      <c r="U29" s="46" t="str">
        <f t="shared" si="9"/>
        <v/>
      </c>
      <c r="V29" s="46" t="str">
        <f t="shared" si="9"/>
        <v/>
      </c>
    </row>
    <row r="30" spans="1:22" x14ac:dyDescent="0.2">
      <c r="A30" s="21"/>
      <c r="B30" s="21" t="s">
        <v>92</v>
      </c>
      <c r="C30" s="22"/>
      <c r="D30" s="23">
        <f t="shared" si="0"/>
        <v>413505</v>
      </c>
      <c r="E30" s="23">
        <f>SUM(E21:E29)</f>
        <v>431</v>
      </c>
      <c r="F30" s="23">
        <f t="shared" ref="F30:H30" si="10">SUM(F21:F29)</f>
        <v>0</v>
      </c>
      <c r="G30" s="23">
        <f t="shared" si="10"/>
        <v>413074</v>
      </c>
      <c r="H30" s="23">
        <f t="shared" si="10"/>
        <v>0</v>
      </c>
      <c r="I30" s="21"/>
      <c r="J30" s="22"/>
      <c r="K30" s="21"/>
      <c r="L30" s="43">
        <f t="shared" si="8"/>
        <v>487346</v>
      </c>
      <c r="M30" s="43">
        <f>SUM(M21:M29)</f>
        <v>563</v>
      </c>
      <c r="N30" s="43">
        <f t="shared" ref="N30:P30" si="11">SUM(N21:N29)</f>
        <v>0</v>
      </c>
      <c r="O30" s="43">
        <f t="shared" si="11"/>
        <v>486783</v>
      </c>
      <c r="P30" s="43">
        <f t="shared" si="11"/>
        <v>0</v>
      </c>
      <c r="Q30" s="21"/>
      <c r="R30" s="21"/>
      <c r="S30" s="21"/>
      <c r="T30" s="21"/>
      <c r="U30" s="21"/>
      <c r="V30" s="21"/>
    </row>
    <row r="31" spans="1:22" x14ac:dyDescent="0.2">
      <c r="A31" s="28">
        <v>101</v>
      </c>
      <c r="B31" s="28" t="s">
        <v>52</v>
      </c>
      <c r="C31" s="17" t="s">
        <v>88</v>
      </c>
      <c r="D31" s="18">
        <f>SUMIFS('2013Figures'!$J:$J,'2013Figures'!$C:$C,$A31,'2013Figures'!$E:$E,$B$1)</f>
        <v>38247</v>
      </c>
      <c r="E31" s="18">
        <f>SUMIFS('2013Figures'!$J:$J,'2013Figures'!$C:$C,$A31,'2013Figures'!$B:$B,"BrokerToCy",'2013Figures'!$G:$G,"E1",'2013Figures'!$E:$E,$B$1)</f>
        <v>0</v>
      </c>
      <c r="F31" s="18">
        <f>SUMIFS('2013Figures'!$J:$J,'2013Figures'!$C:$C,$A31,'2013Figures'!$B:$B,"BrokerToCy",'2013Figures'!$G:$G,"P1",'2013Figures'!$E:$E,$B$1)</f>
        <v>0</v>
      </c>
      <c r="G31" s="18">
        <f>SUMIFS('2013Figures'!$J:$J,'2013Figures'!$C:$C,$A31,'2013Figures'!$B:$B,"CyToBroker",'2013Figures'!$G:$G,"E1",'2013Figures'!$E:$E,$B$1)</f>
        <v>38247</v>
      </c>
      <c r="H31" s="18">
        <f>SUMIFS('2013Figures'!$J:$J,'2013Figures'!$C:$C,$A31,'2013Figures'!$B:$B,"CyToBroker",'2013Figures'!$G:$G,"P1",'2013Figures'!$E:$E,$B$1)</f>
        <v>0</v>
      </c>
      <c r="I31" s="28"/>
      <c r="J31" s="17"/>
      <c r="K31" s="28"/>
      <c r="L31" s="50">
        <f>SUMIFS('2012Figures'!$J:$J,'2012Figures'!$C:$C,$A31,'2012Figures'!$E:$E,$B$1)</f>
        <v>46019</v>
      </c>
      <c r="M31" s="50">
        <f>SUMIFS('2012Figures'!$J:$J,'2012Figures'!$C:$C,$A31,'2012Figures'!$B:$B,"BrokerToCy",'2012Figures'!$G:$G,"E1",'2012Figures'!$E:$E,$B$1)</f>
        <v>0</v>
      </c>
      <c r="N31" s="50">
        <f>SUMIFS('2012Figures'!$J:$J,'2012Figures'!$C:$C,$A31,'2012Figures'!$B:$B,"BrokerToCy",'2012Figures'!$G:$G,"P1",'2012Figures'!$E:$E,$B$1)</f>
        <v>0</v>
      </c>
      <c r="O31" s="50">
        <f>SUMIFS('2012Figures'!$J:$J,'2012Figures'!$C:$C,$A31,'2012Figures'!$B:$B,"CyToBroker",'2012Figures'!$G:$G,"E1",'2012Figures'!$E:$E,$B$1)</f>
        <v>46019</v>
      </c>
      <c r="P31" s="50">
        <f>SUMIFS('2012Figures'!$J:$J,'2012Figures'!$C:$C,$A31,'2012Figures'!$B:$B,"CyToBroker",'2012Figures'!$G:$G,"P1",'2012Figures'!$E:$E,$B$1)</f>
        <v>0</v>
      </c>
      <c r="Q31" s="28"/>
      <c r="R31" s="46">
        <f t="shared" ref="R31:V94" si="12">IF(L31=0,"",ROUND(D31/L31-1,2))</f>
        <v>-0.17</v>
      </c>
      <c r="S31" s="46" t="str">
        <f t="shared" si="12"/>
        <v/>
      </c>
      <c r="T31" s="46" t="str">
        <f t="shared" si="12"/>
        <v/>
      </c>
      <c r="U31" s="46">
        <f t="shared" si="12"/>
        <v>-0.17</v>
      </c>
      <c r="V31" s="46" t="str">
        <f t="shared" si="12"/>
        <v/>
      </c>
    </row>
    <row r="32" spans="1:22" x14ac:dyDescent="0.2">
      <c r="A32" s="1">
        <v>101</v>
      </c>
      <c r="B32" s="1" t="s">
        <v>52</v>
      </c>
      <c r="C32" s="8">
        <v>11</v>
      </c>
      <c r="D32" s="29">
        <f>SUMIFS('2013Figures'!$J:$J,'2013Figures'!$C:$C,$A32,'2013Figures'!$H:$H,$B32,'2013Figures'!$I:$I,$C32,'2013Figures'!$E:$E,$B$1)</f>
        <v>0</v>
      </c>
      <c r="E32" s="9">
        <f>SUMIFS('2013Figures'!$J:$J,'2013Figures'!$C:$C,$A32,'2013Figures'!$H:$H,$B32,'2013Figures'!$I:$I,$C32,'2013Figures'!$B:$B,"BrokerToCy",'2013Figures'!$G:$G,"E1",'2013Figures'!$E:$E,$B$1)</f>
        <v>0</v>
      </c>
      <c r="F32" s="9">
        <f>SUMIFS('2013Figures'!$J:$J,'2013Figures'!$C:$C,$A32,'2013Figures'!$H:$H,$B32,'2013Figures'!$I:$I,$C32,'2013Figures'!$B:$B,"BrokerToCy",'2013Figures'!$G:$G,"P1",'2013Figures'!$E:$E,$B$1)</f>
        <v>0</v>
      </c>
      <c r="G32" s="9">
        <f>SUMIFS('2013Figures'!$J:$J,'2013Figures'!$C:$C,$A32,'2013Figures'!$H:$H,$B32,'2013Figures'!$I:$I,$C32,'2013Figures'!$B:$B,"CyToBroker",'2013Figures'!$G:$G,"E1",'2013Figures'!$E:$E,$B$1)</f>
        <v>0</v>
      </c>
      <c r="H32" s="9">
        <f>SUMIFS('2013Figures'!$J:$J,'2013Figures'!$C:$C,$A32,'2013Figures'!$H:$H,$B32,'2013Figures'!$I:$I,$C32,'2013Figures'!$B:$B,"CyToBroker",'2013Figures'!$G:$G,"P1",'2013Figures'!$E:$E,$B$1)</f>
        <v>0</v>
      </c>
      <c r="L32" s="42">
        <f>SUMIFS('2012Figures'!$J:$J,'2012Figures'!$C:$C,$A32,'2012Figures'!$H:$H,$B32,'2012Figures'!$I:$I,$C32,'2012Figures'!$E:$E,$B$1)</f>
        <v>0</v>
      </c>
      <c r="M32" s="52">
        <f>SUMIFS('2012Figures'!$J:$J,'2012Figures'!$C:$C,$A32,'2012Figures'!$H:$H,$B32,'2012Figures'!$I:$I,$C32,'2012Figures'!$B:$B,"BrokerToCy",'2012Figures'!$G:$G,"E1",'2012Figures'!$E:$E,$B$1)</f>
        <v>0</v>
      </c>
      <c r="N32" s="52">
        <f>SUMIFS('2012Figures'!$J:$J,'2012Figures'!$C:$C,$A32,'2012Figures'!$H:$H,$B32,'2012Figures'!$I:$I,$C32,'2012Figures'!$B:$B,"BrokerToCy",'2012Figures'!$G:$G,"P1",'2012Figures'!$E:$E,$B$1)</f>
        <v>0</v>
      </c>
      <c r="O32" s="52">
        <f>SUMIFS('2012Figures'!$J:$J,'2012Figures'!$C:$C,$A32,'2012Figures'!$H:$H,$B32,'2012Figures'!$I:$I,$C32,'2012Figures'!$B:$B,"CyToBroker",'2012Figures'!$G:$G,"E1",'2012Figures'!$E:$E,$B$1)</f>
        <v>0</v>
      </c>
      <c r="P32" s="52">
        <f>SUMIFS('2012Figures'!$J:$J,'2012Figures'!$C:$C,$A32,'2012Figures'!$H:$H,$B32,'2012Figures'!$I:$I,$C32,'2012Figures'!$B:$B,"CyToBroker",'2012Figures'!$G:$G,"P1",'2012Figures'!$E:$E,$B$1)</f>
        <v>0</v>
      </c>
      <c r="R32" s="46" t="str">
        <f t="shared" si="12"/>
        <v/>
      </c>
      <c r="S32" s="46" t="str">
        <f t="shared" si="12"/>
        <v/>
      </c>
      <c r="T32" s="46" t="str">
        <f t="shared" si="12"/>
        <v/>
      </c>
      <c r="U32" s="46" t="str">
        <f t="shared" si="12"/>
        <v/>
      </c>
      <c r="V32" s="46" t="str">
        <f t="shared" si="12"/>
        <v/>
      </c>
    </row>
    <row r="33" spans="1:22" x14ac:dyDescent="0.2">
      <c r="A33" s="1">
        <v>101</v>
      </c>
      <c r="B33" s="1" t="s">
        <v>52</v>
      </c>
      <c r="C33" s="8">
        <v>10</v>
      </c>
      <c r="D33" s="29">
        <f>SUMIFS('2013Figures'!$J:$J,'2013Figures'!$C:$C,$A33,'2013Figures'!$H:$H,$B33,'2013Figures'!$I:$I,$C33,'2013Figures'!$E:$E,$B$1)</f>
        <v>0</v>
      </c>
      <c r="E33" s="9">
        <f>SUMIFS('2013Figures'!$J:$J,'2013Figures'!$C:$C,$A33,'2013Figures'!$H:$H,$B33,'2013Figures'!$I:$I,$C33,'2013Figures'!$B:$B,"BrokerToCy",'2013Figures'!$G:$G,"E1",'2013Figures'!$E:$E,$B$1)</f>
        <v>0</v>
      </c>
      <c r="F33" s="9">
        <f>SUMIFS('2013Figures'!$J:$J,'2013Figures'!$C:$C,$A33,'2013Figures'!$H:$H,$B33,'2013Figures'!$I:$I,$C33,'2013Figures'!$B:$B,"BrokerToCy",'2013Figures'!$G:$G,"P1",'2013Figures'!$E:$E,$B$1)</f>
        <v>0</v>
      </c>
      <c r="G33" s="9">
        <f>SUMIFS('2013Figures'!$J:$J,'2013Figures'!$C:$C,$A33,'2013Figures'!$H:$H,$B33,'2013Figures'!$I:$I,$C33,'2013Figures'!$B:$B,"CyToBroker",'2013Figures'!$G:$G,"E1",'2013Figures'!$E:$E,$B$1)</f>
        <v>0</v>
      </c>
      <c r="H33" s="9">
        <f>SUMIFS('2013Figures'!$J:$J,'2013Figures'!$C:$C,$A33,'2013Figures'!$H:$H,$B33,'2013Figures'!$I:$I,$C33,'2013Figures'!$B:$B,"CyToBroker",'2013Figures'!$G:$G,"P1",'2013Figures'!$E:$E,$B$1)</f>
        <v>0</v>
      </c>
      <c r="J33" s="8">
        <v>201501</v>
      </c>
      <c r="L33" s="42">
        <f>SUMIFS('2012Figures'!$J:$J,'2012Figures'!$C:$C,$A33,'2012Figures'!$H:$H,$B33,'2012Figures'!$I:$I,$C33,'2012Figures'!$E:$E,$B$1)</f>
        <v>0</v>
      </c>
      <c r="M33" s="52">
        <f>SUMIFS('2012Figures'!$J:$J,'2012Figures'!$C:$C,$A33,'2012Figures'!$H:$H,$B33,'2012Figures'!$I:$I,$C33,'2012Figures'!$B:$B,"BrokerToCy",'2012Figures'!$G:$G,"E1",'2012Figures'!$E:$E,$B$1)</f>
        <v>0</v>
      </c>
      <c r="N33" s="52">
        <f>SUMIFS('2012Figures'!$J:$J,'2012Figures'!$C:$C,$A33,'2012Figures'!$H:$H,$B33,'2012Figures'!$I:$I,$C33,'2012Figures'!$B:$B,"BrokerToCy",'2012Figures'!$G:$G,"P1",'2012Figures'!$E:$E,$B$1)</f>
        <v>0</v>
      </c>
      <c r="O33" s="52">
        <f>SUMIFS('2012Figures'!$J:$J,'2012Figures'!$C:$C,$A33,'2012Figures'!$H:$H,$B33,'2012Figures'!$I:$I,$C33,'2012Figures'!$B:$B,"CyToBroker",'2012Figures'!$G:$G,"E1",'2012Figures'!$E:$E,$B$1)</f>
        <v>0</v>
      </c>
      <c r="P33" s="52">
        <f>SUMIFS('2012Figures'!$J:$J,'2012Figures'!$C:$C,$A33,'2012Figures'!$H:$H,$B33,'2012Figures'!$I:$I,$C33,'2012Figures'!$B:$B,"CyToBroker",'2012Figures'!$G:$G,"P1",'2012Figures'!$E:$E,$B$1)</f>
        <v>0</v>
      </c>
      <c r="R33" s="46" t="str">
        <f t="shared" si="12"/>
        <v/>
      </c>
      <c r="S33" s="46" t="str">
        <f t="shared" si="12"/>
        <v/>
      </c>
      <c r="T33" s="46" t="str">
        <f t="shared" si="12"/>
        <v/>
      </c>
      <c r="U33" s="46" t="str">
        <f t="shared" si="12"/>
        <v/>
      </c>
      <c r="V33" s="46" t="str">
        <f t="shared" si="12"/>
        <v/>
      </c>
    </row>
    <row r="34" spans="1:22" x14ac:dyDescent="0.2">
      <c r="A34" s="1">
        <v>101</v>
      </c>
      <c r="B34" s="1" t="s">
        <v>52</v>
      </c>
      <c r="C34" s="8">
        <v>9</v>
      </c>
      <c r="D34" s="29">
        <f>SUMIFS('2013Figures'!$J:$J,'2013Figures'!$C:$C,$A34,'2013Figures'!$H:$H,$B34,'2013Figures'!$I:$I,$C34,'2013Figures'!$E:$E,$B$1)</f>
        <v>0</v>
      </c>
      <c r="E34" s="9">
        <f>SUMIFS('2013Figures'!$J:$J,'2013Figures'!$C:$C,$A34,'2013Figures'!$H:$H,$B34,'2013Figures'!$I:$I,$C34,'2013Figures'!$B:$B,"BrokerToCy",'2013Figures'!$G:$G,"E1",'2013Figures'!$E:$E,$B$1)</f>
        <v>0</v>
      </c>
      <c r="F34" s="9">
        <f>SUMIFS('2013Figures'!$J:$J,'2013Figures'!$C:$C,$A34,'2013Figures'!$H:$H,$B34,'2013Figures'!$I:$I,$C34,'2013Figures'!$B:$B,"BrokerToCy",'2013Figures'!$G:$G,"P1",'2013Figures'!$E:$E,$B$1)</f>
        <v>0</v>
      </c>
      <c r="G34" s="9">
        <f>SUMIFS('2013Figures'!$J:$J,'2013Figures'!$C:$C,$A34,'2013Figures'!$H:$H,$B34,'2013Figures'!$I:$I,$C34,'2013Figures'!$B:$B,"CyToBroker",'2013Figures'!$G:$G,"E1",'2013Figures'!$E:$E,$B$1)</f>
        <v>0</v>
      </c>
      <c r="H34" s="9">
        <f>SUMIFS('2013Figures'!$J:$J,'2013Figures'!$C:$C,$A34,'2013Figures'!$H:$H,$B34,'2013Figures'!$I:$I,$C34,'2013Figures'!$B:$B,"CyToBroker",'2013Figures'!$G:$G,"P1",'2013Figures'!$E:$E,$B$1)</f>
        <v>0</v>
      </c>
      <c r="J34" s="8">
        <v>201401</v>
      </c>
      <c r="L34" s="42">
        <f>SUMIFS('2012Figures'!$J:$J,'2012Figures'!$C:$C,$A34,'2012Figures'!$H:$H,$B34,'2012Figures'!$I:$I,$C34,'2012Figures'!$E:$E,$B$1)</f>
        <v>0</v>
      </c>
      <c r="M34" s="52">
        <f>SUMIFS('2012Figures'!$J:$J,'2012Figures'!$C:$C,$A34,'2012Figures'!$H:$H,$B34,'2012Figures'!$I:$I,$C34,'2012Figures'!$B:$B,"BrokerToCy",'2012Figures'!$G:$G,"E1",'2012Figures'!$E:$E,$B$1)</f>
        <v>0</v>
      </c>
      <c r="N34" s="52">
        <f>SUMIFS('2012Figures'!$J:$J,'2012Figures'!$C:$C,$A34,'2012Figures'!$H:$H,$B34,'2012Figures'!$I:$I,$C34,'2012Figures'!$B:$B,"BrokerToCy",'2012Figures'!$G:$G,"P1",'2012Figures'!$E:$E,$B$1)</f>
        <v>0</v>
      </c>
      <c r="O34" s="52">
        <f>SUMIFS('2012Figures'!$J:$J,'2012Figures'!$C:$C,$A34,'2012Figures'!$H:$H,$B34,'2012Figures'!$I:$I,$C34,'2012Figures'!$B:$B,"CyToBroker",'2012Figures'!$G:$G,"E1",'2012Figures'!$E:$E,$B$1)</f>
        <v>0</v>
      </c>
      <c r="P34" s="52">
        <f>SUMIFS('2012Figures'!$J:$J,'2012Figures'!$C:$C,$A34,'2012Figures'!$H:$H,$B34,'2012Figures'!$I:$I,$C34,'2012Figures'!$B:$B,"CyToBroker",'2012Figures'!$G:$G,"P1",'2012Figures'!$E:$E,$B$1)</f>
        <v>0</v>
      </c>
      <c r="R34" s="46" t="str">
        <f t="shared" si="12"/>
        <v/>
      </c>
      <c r="S34" s="46" t="str">
        <f t="shared" si="12"/>
        <v/>
      </c>
      <c r="T34" s="46" t="str">
        <f t="shared" si="12"/>
        <v/>
      </c>
      <c r="U34" s="46" t="str">
        <f t="shared" si="12"/>
        <v/>
      </c>
      <c r="V34" s="46" t="str">
        <f t="shared" si="12"/>
        <v/>
      </c>
    </row>
    <row r="35" spans="1:22" x14ac:dyDescent="0.2">
      <c r="A35" s="1">
        <v>101</v>
      </c>
      <c r="B35" s="1" t="s">
        <v>52</v>
      </c>
      <c r="C35" s="8">
        <v>8</v>
      </c>
      <c r="D35" s="29">
        <f>SUMIFS('2013Figures'!$J:$J,'2013Figures'!$C:$C,$A35,'2013Figures'!$H:$H,$B35,'2013Figures'!$I:$I,$C35,'2013Figures'!$E:$E,$B$1)</f>
        <v>2385</v>
      </c>
      <c r="E35" s="9">
        <f>SUMIFS('2013Figures'!$J:$J,'2013Figures'!$C:$C,$A35,'2013Figures'!$H:$H,$B35,'2013Figures'!$I:$I,$C35,'2013Figures'!$B:$B,"BrokerToCy",'2013Figures'!$G:$G,"E1",'2013Figures'!$E:$E,$B$1)</f>
        <v>0</v>
      </c>
      <c r="F35" s="9">
        <f>SUMIFS('2013Figures'!$J:$J,'2013Figures'!$C:$C,$A35,'2013Figures'!$H:$H,$B35,'2013Figures'!$I:$I,$C35,'2013Figures'!$B:$B,"BrokerToCy",'2013Figures'!$G:$G,"P1",'2013Figures'!$E:$E,$B$1)</f>
        <v>0</v>
      </c>
      <c r="G35" s="9">
        <f>SUMIFS('2013Figures'!$J:$J,'2013Figures'!$C:$C,$A35,'2013Figures'!$H:$H,$B35,'2013Figures'!$I:$I,$C35,'2013Figures'!$B:$B,"CyToBroker",'2013Figures'!$G:$G,"E1",'2013Figures'!$E:$E,$B$1)</f>
        <v>2385</v>
      </c>
      <c r="H35" s="9">
        <f>SUMIFS('2013Figures'!$J:$J,'2013Figures'!$C:$C,$A35,'2013Figures'!$H:$H,$B35,'2013Figures'!$I:$I,$C35,'2013Figures'!$B:$B,"CyToBroker",'2013Figures'!$G:$G,"P1",'2013Figures'!$E:$E,$B$1)</f>
        <v>0</v>
      </c>
      <c r="I35" s="30"/>
      <c r="J35" s="31">
        <v>201301</v>
      </c>
      <c r="K35" s="30"/>
      <c r="L35" s="42">
        <f>SUMIFS('2012Figures'!$J:$J,'2012Figures'!$C:$C,$A35,'2012Figures'!$H:$H,$B35,'2012Figures'!$I:$I,$C35,'2012Figures'!$E:$E,$B$1)</f>
        <v>419</v>
      </c>
      <c r="M35" s="52">
        <f>SUMIFS('2012Figures'!$J:$J,'2012Figures'!$C:$C,$A35,'2012Figures'!$H:$H,$B35,'2012Figures'!$I:$I,$C35,'2012Figures'!$B:$B,"BrokerToCy",'2012Figures'!$G:$G,"E1",'2012Figures'!$E:$E,$B$1)</f>
        <v>0</v>
      </c>
      <c r="N35" s="52">
        <f>SUMIFS('2012Figures'!$J:$J,'2012Figures'!$C:$C,$A35,'2012Figures'!$H:$H,$B35,'2012Figures'!$I:$I,$C35,'2012Figures'!$B:$B,"BrokerToCy",'2012Figures'!$G:$G,"P1",'2012Figures'!$E:$E,$B$1)</f>
        <v>0</v>
      </c>
      <c r="O35" s="52">
        <f>SUMIFS('2012Figures'!$J:$J,'2012Figures'!$C:$C,$A35,'2012Figures'!$H:$H,$B35,'2012Figures'!$I:$I,$C35,'2012Figures'!$B:$B,"CyToBroker",'2012Figures'!$G:$G,"E1",'2012Figures'!$E:$E,$B$1)</f>
        <v>419</v>
      </c>
      <c r="P35" s="52">
        <f>SUMIFS('2012Figures'!$J:$J,'2012Figures'!$C:$C,$A35,'2012Figures'!$H:$H,$B35,'2012Figures'!$I:$I,$C35,'2012Figures'!$B:$B,"CyToBroker",'2012Figures'!$G:$G,"P1",'2012Figures'!$E:$E,$B$1)</f>
        <v>0</v>
      </c>
      <c r="Q35" s="30"/>
      <c r="R35" s="46">
        <f t="shared" si="12"/>
        <v>4.6900000000000004</v>
      </c>
      <c r="S35" s="46" t="str">
        <f t="shared" si="12"/>
        <v/>
      </c>
      <c r="T35" s="46" t="str">
        <f t="shared" si="12"/>
        <v/>
      </c>
      <c r="U35" s="46">
        <f t="shared" si="12"/>
        <v>4.6900000000000004</v>
      </c>
      <c r="V35" s="46" t="str">
        <f t="shared" si="12"/>
        <v/>
      </c>
    </row>
    <row r="36" spans="1:22" x14ac:dyDescent="0.2">
      <c r="A36" s="1">
        <v>101</v>
      </c>
      <c r="B36" s="1" t="s">
        <v>52</v>
      </c>
      <c r="C36" s="8">
        <v>7</v>
      </c>
      <c r="D36" s="29">
        <f>SUMIFS('2013Figures'!$J:$J,'2013Figures'!$C:$C,$A36,'2013Figures'!$H:$H,$B36,'2013Figures'!$I:$I,$C36,'2013Figures'!$E:$E,$B$1)</f>
        <v>0</v>
      </c>
      <c r="E36" s="9">
        <f>SUMIFS('2013Figures'!$J:$J,'2013Figures'!$C:$C,$A36,'2013Figures'!$H:$H,$B36,'2013Figures'!$I:$I,$C36,'2013Figures'!$B:$B,"BrokerToCy",'2013Figures'!$G:$G,"E1",'2013Figures'!$E:$E,$B$1)</f>
        <v>0</v>
      </c>
      <c r="F36" s="9">
        <f>SUMIFS('2013Figures'!$J:$J,'2013Figures'!$C:$C,$A36,'2013Figures'!$H:$H,$B36,'2013Figures'!$I:$I,$C36,'2013Figures'!$B:$B,"BrokerToCy",'2013Figures'!$G:$G,"P1",'2013Figures'!$E:$E,$B$1)</f>
        <v>0</v>
      </c>
      <c r="G36" s="9">
        <f>SUMIFS('2013Figures'!$J:$J,'2013Figures'!$C:$C,$A36,'2013Figures'!$H:$H,$B36,'2013Figures'!$I:$I,$C36,'2013Figures'!$B:$B,"CyToBroker",'2013Figures'!$G:$G,"E1",'2013Figures'!$E:$E,$B$1)</f>
        <v>0</v>
      </c>
      <c r="H36" s="9">
        <f>SUMIFS('2013Figures'!$J:$J,'2013Figures'!$C:$C,$A36,'2013Figures'!$H:$H,$B36,'2013Figures'!$I:$I,$C36,'2013Figures'!$B:$B,"CyToBroker",'2013Figures'!$G:$G,"P1",'2013Figures'!$E:$E,$B$1)</f>
        <v>0</v>
      </c>
      <c r="J36" s="8">
        <v>201201</v>
      </c>
      <c r="L36" s="42">
        <f>SUMIFS('2012Figures'!$J:$J,'2012Figures'!$C:$C,$A36,'2012Figures'!$H:$H,$B36,'2012Figures'!$I:$I,$C36,'2012Figures'!$E:$E,$B$1)</f>
        <v>0</v>
      </c>
      <c r="M36" s="52">
        <f>SUMIFS('2012Figures'!$J:$J,'2012Figures'!$C:$C,$A36,'2012Figures'!$H:$H,$B36,'2012Figures'!$I:$I,$C36,'2012Figures'!$B:$B,"BrokerToCy",'2012Figures'!$G:$G,"E1",'2012Figures'!$E:$E,$B$1)</f>
        <v>0</v>
      </c>
      <c r="N36" s="52">
        <f>SUMIFS('2012Figures'!$J:$J,'2012Figures'!$C:$C,$A36,'2012Figures'!$H:$H,$B36,'2012Figures'!$I:$I,$C36,'2012Figures'!$B:$B,"BrokerToCy",'2012Figures'!$G:$G,"P1",'2012Figures'!$E:$E,$B$1)</f>
        <v>0</v>
      </c>
      <c r="O36" s="52">
        <f>SUMIFS('2012Figures'!$J:$J,'2012Figures'!$C:$C,$A36,'2012Figures'!$H:$H,$B36,'2012Figures'!$I:$I,$C36,'2012Figures'!$B:$B,"CyToBroker",'2012Figures'!$G:$G,"E1",'2012Figures'!$E:$E,$B$1)</f>
        <v>0</v>
      </c>
      <c r="P36" s="52">
        <f>SUMIFS('2012Figures'!$J:$J,'2012Figures'!$C:$C,$A36,'2012Figures'!$H:$H,$B36,'2012Figures'!$I:$I,$C36,'2012Figures'!$B:$B,"CyToBroker",'2012Figures'!$G:$G,"P1",'2012Figures'!$E:$E,$B$1)</f>
        <v>0</v>
      </c>
      <c r="R36" s="46" t="str">
        <f t="shared" si="12"/>
        <v/>
      </c>
      <c r="S36" s="46" t="str">
        <f t="shared" si="12"/>
        <v/>
      </c>
      <c r="T36" s="46" t="str">
        <f t="shared" si="12"/>
        <v/>
      </c>
      <c r="U36" s="46" t="str">
        <f t="shared" si="12"/>
        <v/>
      </c>
      <c r="V36" s="46" t="str">
        <f t="shared" si="12"/>
        <v/>
      </c>
    </row>
    <row r="37" spans="1:22" x14ac:dyDescent="0.2">
      <c r="A37" s="1">
        <v>101</v>
      </c>
      <c r="B37" s="1" t="s">
        <v>52</v>
      </c>
      <c r="C37" s="8">
        <v>6</v>
      </c>
      <c r="D37" s="29">
        <f>SUMIFS('2013Figures'!$J:$J,'2013Figures'!$C:$C,$A37,'2013Figures'!$H:$H,$B37,'2013Figures'!$I:$I,$C37,'2013Figures'!$E:$E,$B$1)</f>
        <v>896</v>
      </c>
      <c r="E37" s="9">
        <f>SUMIFS('2013Figures'!$J:$J,'2013Figures'!$C:$C,$A37,'2013Figures'!$H:$H,$B37,'2013Figures'!$I:$I,$C37,'2013Figures'!$B:$B,"BrokerToCy",'2013Figures'!$G:$G,"E1",'2013Figures'!$E:$E,$B$1)</f>
        <v>0</v>
      </c>
      <c r="F37" s="9">
        <f>SUMIFS('2013Figures'!$J:$J,'2013Figures'!$C:$C,$A37,'2013Figures'!$H:$H,$B37,'2013Figures'!$I:$I,$C37,'2013Figures'!$B:$B,"BrokerToCy",'2013Figures'!$G:$G,"P1",'2013Figures'!$E:$E,$B$1)</f>
        <v>0</v>
      </c>
      <c r="G37" s="9">
        <f>SUMIFS('2013Figures'!$J:$J,'2013Figures'!$C:$C,$A37,'2013Figures'!$H:$H,$B37,'2013Figures'!$I:$I,$C37,'2013Figures'!$B:$B,"CyToBroker",'2013Figures'!$G:$G,"E1",'2013Figures'!$E:$E,$B$1)</f>
        <v>896</v>
      </c>
      <c r="H37" s="9">
        <f>SUMIFS('2013Figures'!$J:$J,'2013Figures'!$C:$C,$A37,'2013Figures'!$H:$H,$B37,'2013Figures'!$I:$I,$C37,'2013Figures'!$B:$B,"CyToBroker",'2013Figures'!$G:$G,"P1",'2013Figures'!$E:$E,$B$1)</f>
        <v>0</v>
      </c>
      <c r="J37" s="8">
        <v>201101</v>
      </c>
      <c r="L37" s="42">
        <f>SUMIFS('2012Figures'!$J:$J,'2012Figures'!$C:$C,$A37,'2012Figures'!$H:$H,$B37,'2012Figures'!$I:$I,$C37,'2012Figures'!$E:$E,$B$1)</f>
        <v>141</v>
      </c>
      <c r="M37" s="52">
        <f>SUMIFS('2012Figures'!$J:$J,'2012Figures'!$C:$C,$A37,'2012Figures'!$H:$H,$B37,'2012Figures'!$I:$I,$C37,'2012Figures'!$B:$B,"BrokerToCy",'2012Figures'!$G:$G,"E1",'2012Figures'!$E:$E,$B$1)</f>
        <v>0</v>
      </c>
      <c r="N37" s="52">
        <f>SUMIFS('2012Figures'!$J:$J,'2012Figures'!$C:$C,$A37,'2012Figures'!$H:$H,$B37,'2012Figures'!$I:$I,$C37,'2012Figures'!$B:$B,"BrokerToCy",'2012Figures'!$G:$G,"P1",'2012Figures'!$E:$E,$B$1)</f>
        <v>0</v>
      </c>
      <c r="O37" s="52">
        <f>SUMIFS('2012Figures'!$J:$J,'2012Figures'!$C:$C,$A37,'2012Figures'!$H:$H,$B37,'2012Figures'!$I:$I,$C37,'2012Figures'!$B:$B,"CyToBroker",'2012Figures'!$G:$G,"E1",'2012Figures'!$E:$E,$B$1)</f>
        <v>141</v>
      </c>
      <c r="P37" s="52">
        <f>SUMIFS('2012Figures'!$J:$J,'2012Figures'!$C:$C,$A37,'2012Figures'!$H:$H,$B37,'2012Figures'!$I:$I,$C37,'2012Figures'!$B:$B,"CyToBroker",'2012Figures'!$G:$G,"P1",'2012Figures'!$E:$E,$B$1)</f>
        <v>0</v>
      </c>
      <c r="R37" s="46">
        <f t="shared" si="12"/>
        <v>5.35</v>
      </c>
      <c r="S37" s="46" t="str">
        <f t="shared" si="12"/>
        <v/>
      </c>
      <c r="T37" s="46" t="str">
        <f t="shared" si="12"/>
        <v/>
      </c>
      <c r="U37" s="46">
        <f t="shared" si="12"/>
        <v>5.35</v>
      </c>
      <c r="V37" s="46" t="str">
        <f t="shared" si="12"/>
        <v/>
      </c>
    </row>
    <row r="38" spans="1:22" x14ac:dyDescent="0.2">
      <c r="A38" s="1">
        <v>101</v>
      </c>
      <c r="B38" s="1" t="s">
        <v>52</v>
      </c>
      <c r="C38" s="8">
        <v>5</v>
      </c>
      <c r="D38" s="29">
        <f>SUMIFS('2013Figures'!$J:$J,'2013Figures'!$C:$C,$A38,'2013Figures'!$H:$H,$B38,'2013Figures'!$I:$I,$C38,'2013Figures'!$E:$E,$B$1)</f>
        <v>0</v>
      </c>
      <c r="E38" s="9">
        <f>SUMIFS('2013Figures'!$J:$J,'2013Figures'!$C:$C,$A38,'2013Figures'!$H:$H,$B38,'2013Figures'!$I:$I,$C38,'2013Figures'!$B:$B,"BrokerToCy",'2013Figures'!$G:$G,"E1",'2013Figures'!$E:$E,$B$1)</f>
        <v>0</v>
      </c>
      <c r="F38" s="9">
        <f>SUMIFS('2013Figures'!$J:$J,'2013Figures'!$C:$C,$A38,'2013Figures'!$H:$H,$B38,'2013Figures'!$I:$I,$C38,'2013Figures'!$B:$B,"BrokerToCy",'2013Figures'!$G:$G,"P1",'2013Figures'!$E:$E,$B$1)</f>
        <v>0</v>
      </c>
      <c r="G38" s="9">
        <f>SUMIFS('2013Figures'!$J:$J,'2013Figures'!$C:$C,$A38,'2013Figures'!$H:$H,$B38,'2013Figures'!$I:$I,$C38,'2013Figures'!$B:$B,"CyToBroker",'2013Figures'!$G:$G,"E1",'2013Figures'!$E:$E,$B$1)</f>
        <v>0</v>
      </c>
      <c r="H38" s="9">
        <f>SUMIFS('2013Figures'!$J:$J,'2013Figures'!$C:$C,$A38,'2013Figures'!$H:$H,$B38,'2013Figures'!$I:$I,$C38,'2013Figures'!$B:$B,"CyToBroker",'2013Figures'!$G:$G,"P1",'2013Figures'!$E:$E,$B$1)</f>
        <v>0</v>
      </c>
      <c r="J38" s="8">
        <v>201001</v>
      </c>
      <c r="L38" s="42">
        <f>SUMIFS('2012Figures'!$J:$J,'2012Figures'!$C:$C,$A38,'2012Figures'!$H:$H,$B38,'2012Figures'!$I:$I,$C38,'2012Figures'!$E:$E,$B$1)</f>
        <v>0</v>
      </c>
      <c r="M38" s="52">
        <f>SUMIFS('2012Figures'!$J:$J,'2012Figures'!$C:$C,$A38,'2012Figures'!$H:$H,$B38,'2012Figures'!$I:$I,$C38,'2012Figures'!$B:$B,"BrokerToCy",'2012Figures'!$G:$G,"E1",'2012Figures'!$E:$E,$B$1)</f>
        <v>0</v>
      </c>
      <c r="N38" s="52">
        <f>SUMIFS('2012Figures'!$J:$J,'2012Figures'!$C:$C,$A38,'2012Figures'!$H:$H,$B38,'2012Figures'!$I:$I,$C38,'2012Figures'!$B:$B,"BrokerToCy",'2012Figures'!$G:$G,"P1",'2012Figures'!$E:$E,$B$1)</f>
        <v>0</v>
      </c>
      <c r="O38" s="52">
        <f>SUMIFS('2012Figures'!$J:$J,'2012Figures'!$C:$C,$A38,'2012Figures'!$H:$H,$B38,'2012Figures'!$I:$I,$C38,'2012Figures'!$B:$B,"CyToBroker",'2012Figures'!$G:$G,"E1",'2012Figures'!$E:$E,$B$1)</f>
        <v>0</v>
      </c>
      <c r="P38" s="52">
        <f>SUMIFS('2012Figures'!$J:$J,'2012Figures'!$C:$C,$A38,'2012Figures'!$H:$H,$B38,'2012Figures'!$I:$I,$C38,'2012Figures'!$B:$B,"CyToBroker",'2012Figures'!$G:$G,"P1",'2012Figures'!$E:$E,$B$1)</f>
        <v>0</v>
      </c>
      <c r="R38" s="46" t="str">
        <f t="shared" si="12"/>
        <v/>
      </c>
      <c r="S38" s="46" t="str">
        <f t="shared" si="12"/>
        <v/>
      </c>
      <c r="T38" s="46" t="str">
        <f t="shared" si="12"/>
        <v/>
      </c>
      <c r="U38" s="46" t="str">
        <f t="shared" si="12"/>
        <v/>
      </c>
      <c r="V38" s="46" t="str">
        <f t="shared" si="12"/>
        <v/>
      </c>
    </row>
    <row r="39" spans="1:22" x14ac:dyDescent="0.2">
      <c r="A39" s="1">
        <v>101</v>
      </c>
      <c r="B39" s="1" t="s">
        <v>52</v>
      </c>
      <c r="C39" s="8">
        <v>4</v>
      </c>
      <c r="D39" s="29">
        <f>SUMIFS('2013Figures'!$J:$J,'2013Figures'!$C:$C,$A39,'2013Figures'!$H:$H,$B39,'2013Figures'!$I:$I,$C39,'2013Figures'!$E:$E,$B$1)</f>
        <v>3142</v>
      </c>
      <c r="E39" s="9">
        <f>SUMIFS('2013Figures'!$J:$J,'2013Figures'!$C:$C,$A39,'2013Figures'!$H:$H,$B39,'2013Figures'!$I:$I,$C39,'2013Figures'!$B:$B,"BrokerToCy",'2013Figures'!$G:$G,"E1",'2013Figures'!$E:$E,$B$1)</f>
        <v>0</v>
      </c>
      <c r="F39" s="9">
        <f>SUMIFS('2013Figures'!$J:$J,'2013Figures'!$C:$C,$A39,'2013Figures'!$H:$H,$B39,'2013Figures'!$I:$I,$C39,'2013Figures'!$B:$B,"BrokerToCy",'2013Figures'!$G:$G,"P1",'2013Figures'!$E:$E,$B$1)</f>
        <v>0</v>
      </c>
      <c r="G39" s="9">
        <f>SUMIFS('2013Figures'!$J:$J,'2013Figures'!$C:$C,$A39,'2013Figures'!$H:$H,$B39,'2013Figures'!$I:$I,$C39,'2013Figures'!$B:$B,"CyToBroker",'2013Figures'!$G:$G,"E1",'2013Figures'!$E:$E,$B$1)</f>
        <v>3142</v>
      </c>
      <c r="H39" s="9">
        <f>SUMIFS('2013Figures'!$J:$J,'2013Figures'!$C:$C,$A39,'2013Figures'!$H:$H,$B39,'2013Figures'!$I:$I,$C39,'2013Figures'!$B:$B,"CyToBroker",'2013Figures'!$G:$G,"P1",'2013Figures'!$E:$E,$B$1)</f>
        <v>0</v>
      </c>
      <c r="J39" s="8">
        <v>200901</v>
      </c>
      <c r="L39" s="42">
        <f>SUMIFS('2012Figures'!$J:$J,'2012Figures'!$C:$C,$A39,'2012Figures'!$H:$H,$B39,'2012Figures'!$I:$I,$C39,'2012Figures'!$E:$E,$B$1)</f>
        <v>7494</v>
      </c>
      <c r="M39" s="52">
        <f>SUMIFS('2012Figures'!$J:$J,'2012Figures'!$C:$C,$A39,'2012Figures'!$H:$H,$B39,'2012Figures'!$I:$I,$C39,'2012Figures'!$B:$B,"BrokerToCy",'2012Figures'!$G:$G,"E1",'2012Figures'!$E:$E,$B$1)</f>
        <v>0</v>
      </c>
      <c r="N39" s="52">
        <f>SUMIFS('2012Figures'!$J:$J,'2012Figures'!$C:$C,$A39,'2012Figures'!$H:$H,$B39,'2012Figures'!$I:$I,$C39,'2012Figures'!$B:$B,"BrokerToCy",'2012Figures'!$G:$G,"P1",'2012Figures'!$E:$E,$B$1)</f>
        <v>0</v>
      </c>
      <c r="O39" s="52">
        <f>SUMIFS('2012Figures'!$J:$J,'2012Figures'!$C:$C,$A39,'2012Figures'!$H:$H,$B39,'2012Figures'!$I:$I,$C39,'2012Figures'!$B:$B,"CyToBroker",'2012Figures'!$G:$G,"E1",'2012Figures'!$E:$E,$B$1)</f>
        <v>7494</v>
      </c>
      <c r="P39" s="52">
        <f>SUMIFS('2012Figures'!$J:$J,'2012Figures'!$C:$C,$A39,'2012Figures'!$H:$H,$B39,'2012Figures'!$I:$I,$C39,'2012Figures'!$B:$B,"CyToBroker",'2012Figures'!$G:$G,"P1",'2012Figures'!$E:$E,$B$1)</f>
        <v>0</v>
      </c>
      <c r="R39" s="46">
        <f t="shared" si="12"/>
        <v>-0.57999999999999996</v>
      </c>
      <c r="S39" s="46" t="str">
        <f t="shared" si="12"/>
        <v/>
      </c>
      <c r="T39" s="46" t="str">
        <f t="shared" si="12"/>
        <v/>
      </c>
      <c r="U39" s="46">
        <f t="shared" si="12"/>
        <v>-0.57999999999999996</v>
      </c>
      <c r="V39" s="46" t="str">
        <f t="shared" si="12"/>
        <v/>
      </c>
    </row>
    <row r="40" spans="1:22" x14ac:dyDescent="0.2">
      <c r="A40" s="1">
        <v>101</v>
      </c>
      <c r="B40" s="1" t="s">
        <v>52</v>
      </c>
      <c r="C40" s="8">
        <v>3</v>
      </c>
      <c r="D40" s="29">
        <f>SUMIFS('2013Figures'!$J:$J,'2013Figures'!$C:$C,$A40,'2013Figures'!$H:$H,$B40,'2013Figures'!$I:$I,$C40,'2013Figures'!$E:$E,$B$1)</f>
        <v>0</v>
      </c>
      <c r="E40" s="9">
        <f>SUMIFS('2013Figures'!$J:$J,'2013Figures'!$C:$C,$A40,'2013Figures'!$H:$H,$B40,'2013Figures'!$I:$I,$C40,'2013Figures'!$B:$B,"BrokerToCy",'2013Figures'!$G:$G,"E1",'2013Figures'!$E:$E,$B$1)</f>
        <v>0</v>
      </c>
      <c r="F40" s="9">
        <f>SUMIFS('2013Figures'!$J:$J,'2013Figures'!$C:$C,$A40,'2013Figures'!$H:$H,$B40,'2013Figures'!$I:$I,$C40,'2013Figures'!$B:$B,"BrokerToCy",'2013Figures'!$G:$G,"P1",'2013Figures'!$E:$E,$B$1)</f>
        <v>0</v>
      </c>
      <c r="G40" s="9">
        <f>SUMIFS('2013Figures'!$J:$J,'2013Figures'!$C:$C,$A40,'2013Figures'!$H:$H,$B40,'2013Figures'!$I:$I,$C40,'2013Figures'!$B:$B,"CyToBroker",'2013Figures'!$G:$G,"E1",'2013Figures'!$E:$E,$B$1)</f>
        <v>0</v>
      </c>
      <c r="H40" s="9">
        <f>SUMIFS('2013Figures'!$J:$J,'2013Figures'!$C:$C,$A40,'2013Figures'!$H:$H,$B40,'2013Figures'!$I:$I,$C40,'2013Figures'!$B:$B,"CyToBroker",'2013Figures'!$G:$G,"P1",'2013Figures'!$E:$E,$B$1)</f>
        <v>0</v>
      </c>
      <c r="J40" s="8">
        <v>200801</v>
      </c>
      <c r="L40" s="42">
        <f>SUMIFS('2012Figures'!$J:$J,'2012Figures'!$C:$C,$A40,'2012Figures'!$H:$H,$B40,'2012Figures'!$I:$I,$C40,'2012Figures'!$E:$E,$B$1)</f>
        <v>0</v>
      </c>
      <c r="M40" s="52">
        <f>SUMIFS('2012Figures'!$J:$J,'2012Figures'!$C:$C,$A40,'2012Figures'!$H:$H,$B40,'2012Figures'!$I:$I,$C40,'2012Figures'!$B:$B,"BrokerToCy",'2012Figures'!$G:$G,"E1",'2012Figures'!$E:$E,$B$1)</f>
        <v>0</v>
      </c>
      <c r="N40" s="52">
        <f>SUMIFS('2012Figures'!$J:$J,'2012Figures'!$C:$C,$A40,'2012Figures'!$H:$H,$B40,'2012Figures'!$I:$I,$C40,'2012Figures'!$B:$B,"BrokerToCy",'2012Figures'!$G:$G,"P1",'2012Figures'!$E:$E,$B$1)</f>
        <v>0</v>
      </c>
      <c r="O40" s="52">
        <f>SUMIFS('2012Figures'!$J:$J,'2012Figures'!$C:$C,$A40,'2012Figures'!$H:$H,$B40,'2012Figures'!$I:$I,$C40,'2012Figures'!$B:$B,"CyToBroker",'2012Figures'!$G:$G,"E1",'2012Figures'!$E:$E,$B$1)</f>
        <v>0</v>
      </c>
      <c r="P40" s="52">
        <f>SUMIFS('2012Figures'!$J:$J,'2012Figures'!$C:$C,$A40,'2012Figures'!$H:$H,$B40,'2012Figures'!$I:$I,$C40,'2012Figures'!$B:$B,"CyToBroker",'2012Figures'!$G:$G,"P1",'2012Figures'!$E:$E,$B$1)</f>
        <v>0</v>
      </c>
      <c r="R40" s="46" t="str">
        <f t="shared" si="12"/>
        <v/>
      </c>
      <c r="S40" s="46" t="str">
        <f t="shared" si="12"/>
        <v/>
      </c>
      <c r="T40" s="46" t="str">
        <f t="shared" si="12"/>
        <v/>
      </c>
      <c r="U40" s="46" t="str">
        <f t="shared" si="12"/>
        <v/>
      </c>
      <c r="V40" s="46" t="str">
        <f t="shared" si="12"/>
        <v/>
      </c>
    </row>
    <row r="41" spans="1:22" x14ac:dyDescent="0.2">
      <c r="A41" s="1">
        <v>101</v>
      </c>
      <c r="B41" s="1" t="s">
        <v>52</v>
      </c>
      <c r="C41" s="8">
        <v>2</v>
      </c>
      <c r="D41" s="29">
        <f>SUMIFS('2013Figures'!$J:$J,'2013Figures'!$C:$C,$A41,'2013Figures'!$H:$H,$B41,'2013Figures'!$I:$I,$C41,'2013Figures'!$E:$E,$B$1)</f>
        <v>0</v>
      </c>
      <c r="E41" s="9">
        <f>SUMIFS('2013Figures'!$J:$J,'2013Figures'!$C:$C,$A41,'2013Figures'!$H:$H,$B41,'2013Figures'!$I:$I,$C41,'2013Figures'!$B:$B,"BrokerToCy",'2013Figures'!$G:$G,"E1",'2013Figures'!$E:$E,$B$1)</f>
        <v>0</v>
      </c>
      <c r="F41" s="9">
        <f>SUMIFS('2013Figures'!$J:$J,'2013Figures'!$C:$C,$A41,'2013Figures'!$H:$H,$B41,'2013Figures'!$I:$I,$C41,'2013Figures'!$B:$B,"BrokerToCy",'2013Figures'!$G:$G,"P1",'2013Figures'!$E:$E,$B$1)</f>
        <v>0</v>
      </c>
      <c r="G41" s="9">
        <f>SUMIFS('2013Figures'!$J:$J,'2013Figures'!$C:$C,$A41,'2013Figures'!$H:$H,$B41,'2013Figures'!$I:$I,$C41,'2013Figures'!$B:$B,"CyToBroker",'2013Figures'!$G:$G,"E1",'2013Figures'!$E:$E,$B$1)</f>
        <v>0</v>
      </c>
      <c r="H41" s="9">
        <f>SUMIFS('2013Figures'!$J:$J,'2013Figures'!$C:$C,$A41,'2013Figures'!$H:$H,$B41,'2013Figures'!$I:$I,$C41,'2013Figures'!$B:$B,"CyToBroker",'2013Figures'!$G:$G,"P1",'2013Figures'!$E:$E,$B$1)</f>
        <v>0</v>
      </c>
      <c r="J41" s="8">
        <v>200701</v>
      </c>
      <c r="L41" s="42">
        <f>SUMIFS('2012Figures'!$J:$J,'2012Figures'!$C:$C,$A41,'2012Figures'!$H:$H,$B41,'2012Figures'!$I:$I,$C41,'2012Figures'!$E:$E,$B$1)</f>
        <v>0</v>
      </c>
      <c r="M41" s="52">
        <f>SUMIFS('2012Figures'!$J:$J,'2012Figures'!$C:$C,$A41,'2012Figures'!$H:$H,$B41,'2012Figures'!$I:$I,$C41,'2012Figures'!$B:$B,"BrokerToCy",'2012Figures'!$G:$G,"E1",'2012Figures'!$E:$E,$B$1)</f>
        <v>0</v>
      </c>
      <c r="N41" s="52">
        <f>SUMIFS('2012Figures'!$J:$J,'2012Figures'!$C:$C,$A41,'2012Figures'!$H:$H,$B41,'2012Figures'!$I:$I,$C41,'2012Figures'!$B:$B,"BrokerToCy",'2012Figures'!$G:$G,"P1",'2012Figures'!$E:$E,$B$1)</f>
        <v>0</v>
      </c>
      <c r="O41" s="52">
        <f>SUMIFS('2012Figures'!$J:$J,'2012Figures'!$C:$C,$A41,'2012Figures'!$H:$H,$B41,'2012Figures'!$I:$I,$C41,'2012Figures'!$B:$B,"CyToBroker",'2012Figures'!$G:$G,"E1",'2012Figures'!$E:$E,$B$1)</f>
        <v>0</v>
      </c>
      <c r="P41" s="52">
        <f>SUMIFS('2012Figures'!$J:$J,'2012Figures'!$C:$C,$A41,'2012Figures'!$H:$H,$B41,'2012Figures'!$I:$I,$C41,'2012Figures'!$B:$B,"CyToBroker",'2012Figures'!$G:$G,"P1",'2012Figures'!$E:$E,$B$1)</f>
        <v>0</v>
      </c>
      <c r="R41" s="46" t="str">
        <f t="shared" si="12"/>
        <v/>
      </c>
      <c r="S41" s="46" t="str">
        <f t="shared" si="12"/>
        <v/>
      </c>
      <c r="T41" s="46" t="str">
        <f t="shared" si="12"/>
        <v/>
      </c>
      <c r="U41" s="46" t="str">
        <f t="shared" si="12"/>
        <v/>
      </c>
      <c r="V41" s="46" t="str">
        <f t="shared" si="12"/>
        <v/>
      </c>
    </row>
    <row r="42" spans="1:22" x14ac:dyDescent="0.2">
      <c r="A42" s="1">
        <v>101</v>
      </c>
      <c r="B42" s="1" t="s">
        <v>52</v>
      </c>
      <c r="C42" s="8">
        <v>1</v>
      </c>
      <c r="D42" s="29">
        <f>SUMIFS('2013Figures'!$J:$J,'2013Figures'!$C:$C,$A42,'2013Figures'!$H:$H,$B42,'2013Figures'!$I:$I,$C42,'2013Figures'!$E:$E,$B$1)</f>
        <v>0</v>
      </c>
      <c r="E42" s="9">
        <f>SUMIFS('2013Figures'!$J:$J,'2013Figures'!$C:$C,$A42,'2013Figures'!$H:$H,$B42,'2013Figures'!$I:$I,$C42,'2013Figures'!$B:$B,"BrokerToCy",'2013Figures'!$G:$G,"E1",'2013Figures'!$E:$E,$B$1)</f>
        <v>0</v>
      </c>
      <c r="F42" s="9">
        <f>SUMIFS('2013Figures'!$J:$J,'2013Figures'!$C:$C,$A42,'2013Figures'!$H:$H,$B42,'2013Figures'!$I:$I,$C42,'2013Figures'!$B:$B,"BrokerToCy",'2013Figures'!$G:$G,"P1",'2013Figures'!$E:$E,$B$1)</f>
        <v>0</v>
      </c>
      <c r="G42" s="9">
        <f>SUMIFS('2013Figures'!$J:$J,'2013Figures'!$C:$C,$A42,'2013Figures'!$H:$H,$B42,'2013Figures'!$I:$I,$C42,'2013Figures'!$B:$B,"CyToBroker",'2013Figures'!$G:$G,"E1",'2013Figures'!$E:$E,$B$1)</f>
        <v>0</v>
      </c>
      <c r="H42" s="9">
        <f>SUMIFS('2013Figures'!$J:$J,'2013Figures'!$C:$C,$A42,'2013Figures'!$H:$H,$B42,'2013Figures'!$I:$I,$C42,'2013Figures'!$B:$B,"CyToBroker",'2013Figures'!$G:$G,"P1",'2013Figures'!$E:$E,$B$1)</f>
        <v>0</v>
      </c>
      <c r="J42" s="8">
        <v>200601</v>
      </c>
      <c r="L42" s="42">
        <f>SUMIFS('2012Figures'!$J:$J,'2012Figures'!$C:$C,$A42,'2012Figures'!$H:$H,$B42,'2012Figures'!$I:$I,$C42,'2012Figures'!$E:$E,$B$1)</f>
        <v>0</v>
      </c>
      <c r="M42" s="52">
        <f>SUMIFS('2012Figures'!$J:$J,'2012Figures'!$C:$C,$A42,'2012Figures'!$H:$H,$B42,'2012Figures'!$I:$I,$C42,'2012Figures'!$B:$B,"BrokerToCy",'2012Figures'!$G:$G,"E1",'2012Figures'!$E:$E,$B$1)</f>
        <v>0</v>
      </c>
      <c r="N42" s="52">
        <f>SUMIFS('2012Figures'!$J:$J,'2012Figures'!$C:$C,$A42,'2012Figures'!$H:$H,$B42,'2012Figures'!$I:$I,$C42,'2012Figures'!$B:$B,"BrokerToCy",'2012Figures'!$G:$G,"P1",'2012Figures'!$E:$E,$B$1)</f>
        <v>0</v>
      </c>
      <c r="O42" s="52">
        <f>SUMIFS('2012Figures'!$J:$J,'2012Figures'!$C:$C,$A42,'2012Figures'!$H:$H,$B42,'2012Figures'!$I:$I,$C42,'2012Figures'!$B:$B,"CyToBroker",'2012Figures'!$G:$G,"E1",'2012Figures'!$E:$E,$B$1)</f>
        <v>0</v>
      </c>
      <c r="P42" s="52">
        <f>SUMIFS('2012Figures'!$J:$J,'2012Figures'!$C:$C,$A42,'2012Figures'!$H:$H,$B42,'2012Figures'!$I:$I,$C42,'2012Figures'!$B:$B,"CyToBroker",'2012Figures'!$G:$G,"P1",'2012Figures'!$E:$E,$B$1)</f>
        <v>0</v>
      </c>
      <c r="R42" s="46" t="str">
        <f t="shared" si="12"/>
        <v/>
      </c>
      <c r="S42" s="46" t="str">
        <f t="shared" si="12"/>
        <v/>
      </c>
      <c r="T42" s="46" t="str">
        <f t="shared" si="12"/>
        <v/>
      </c>
      <c r="U42" s="46" t="str">
        <f t="shared" si="12"/>
        <v/>
      </c>
      <c r="V42" s="46" t="str">
        <f t="shared" si="12"/>
        <v/>
      </c>
    </row>
    <row r="43" spans="1:22" x14ac:dyDescent="0.2">
      <c r="A43" s="1">
        <v>101</v>
      </c>
      <c r="B43" s="1" t="s">
        <v>52</v>
      </c>
      <c r="D43" s="29">
        <f>SUMIFS('2013Figures'!$J:$J,'2013Figures'!$C:$C,$A43,'2013Figures'!$I:$I,"",'2013Figures'!$E:$E,$B$1)</f>
        <v>31824</v>
      </c>
      <c r="E43" s="9">
        <f>SUMIFS('2013Figures'!$J:$J,'2013Figures'!$C:$C,$A43,'2013Figures'!$I:$I,"",'2013Figures'!$B:$B,"BrokerToCy",'2013Figures'!$G:$G,"E1",'2013Figures'!$E:$E,$B$1)</f>
        <v>0</v>
      </c>
      <c r="F43" s="9">
        <f>SUMIFS('2013Figures'!$J:$J,'2013Figures'!$C:$C,$A43,'2013Figures'!$I:$I,"",'2013Figures'!$B:$B,"BrokerToCy",'2013Figures'!$G:$G,"P1",'2013Figures'!$E:$E,$B$1)</f>
        <v>0</v>
      </c>
      <c r="G43" s="9">
        <f>SUMIFS('2013Figures'!$J:$J,'2013Figures'!$C:$C,$A43,'2013Figures'!$I:$I,"",'2013Figures'!$B:$B,"CyToBroker",'2013Figures'!$G:$G,"E1",'2013Figures'!$E:$E,$B$1)</f>
        <v>31824</v>
      </c>
      <c r="H43" s="9">
        <f>SUMIFS('2013Figures'!$J:$J,'2013Figures'!$C:$C,$A43,'2013Figures'!$I:$I,"",'2013Figures'!$B:$B,"CyToBroker",'2013Figures'!$G:$G,"P1",'2013Figures'!$E:$E,$B$1)</f>
        <v>0</v>
      </c>
      <c r="J43" s="8" t="s">
        <v>131</v>
      </c>
      <c r="L43" s="42">
        <f>SUMIFS('2012Figures'!$J:$J,'2012Figures'!$C:$C,$A43,'2012Figures'!$I:$I,"",'2012Figures'!$E:$E,$B$1)</f>
        <v>37965</v>
      </c>
      <c r="M43" s="52">
        <f>SUMIFS('2012Figures'!$J:$J,'2012Figures'!$C:$C,$A43,'2012Figures'!$I:$I,"",'2012Figures'!$B:$B,"BrokerToCy",'2012Figures'!$G:$G,"E1",'2012Figures'!$E:$E,$B$1)</f>
        <v>0</v>
      </c>
      <c r="N43" s="52">
        <f>SUMIFS('2012Figures'!$J:$J,'2012Figures'!$C:$C,$A43,'2012Figures'!$I:$I,"",'2012Figures'!$B:$B,"BrokerToCy",'2012Figures'!$G:$G,"P1",'2012Figures'!$E:$E,$B$1)</f>
        <v>0</v>
      </c>
      <c r="O43" s="52">
        <f>SUMIFS('2012Figures'!$J:$J,'2012Figures'!$C:$C,$A43,'2012Figures'!$I:$I,"",'2012Figures'!$B:$B,"CyToBroker",'2012Figures'!$G:$G,"E1",'2012Figures'!$E:$E,$B$1)</f>
        <v>37965</v>
      </c>
      <c r="P43" s="52">
        <f>SUMIFS('2012Figures'!$J:$J,'2012Figures'!$C:$C,$A43,'2012Figures'!$I:$I,"",'2012Figures'!$B:$B,"CyToBroker",'2012Figures'!$G:$G,"P1",'2012Figures'!$E:$E,$B$1)</f>
        <v>0</v>
      </c>
      <c r="R43" s="46">
        <f t="shared" si="12"/>
        <v>-0.16</v>
      </c>
      <c r="S43" s="46" t="str">
        <f t="shared" si="12"/>
        <v/>
      </c>
      <c r="T43" s="46" t="str">
        <f t="shared" si="12"/>
        <v/>
      </c>
      <c r="U43" s="46">
        <f t="shared" si="12"/>
        <v>-0.16</v>
      </c>
      <c r="V43" s="46" t="str">
        <f t="shared" si="12"/>
        <v/>
      </c>
    </row>
    <row r="44" spans="1:22" x14ac:dyDescent="0.2">
      <c r="A44" s="21"/>
      <c r="B44" s="21" t="s">
        <v>92</v>
      </c>
      <c r="C44" s="22"/>
      <c r="D44" s="23">
        <f>SUM(E44:H44)</f>
        <v>38247</v>
      </c>
      <c r="E44" s="23">
        <f t="shared" ref="E44:H44" si="13">SUM(E32:E43)</f>
        <v>0</v>
      </c>
      <c r="F44" s="23">
        <f t="shared" si="13"/>
        <v>0</v>
      </c>
      <c r="G44" s="23">
        <f t="shared" si="13"/>
        <v>38247</v>
      </c>
      <c r="H44" s="23">
        <f t="shared" si="13"/>
        <v>0</v>
      </c>
      <c r="I44" s="21"/>
      <c r="J44" s="22"/>
      <c r="K44" s="21"/>
      <c r="L44" s="43">
        <f>SUM(M44:P44)</f>
        <v>46019</v>
      </c>
      <c r="M44" s="43">
        <f t="shared" ref="M44:P44" si="14">SUM(M32:M43)</f>
        <v>0</v>
      </c>
      <c r="N44" s="43">
        <f t="shared" si="14"/>
        <v>0</v>
      </c>
      <c r="O44" s="43">
        <f t="shared" si="14"/>
        <v>46019</v>
      </c>
      <c r="P44" s="43">
        <f t="shared" si="14"/>
        <v>0</v>
      </c>
      <c r="Q44" s="21"/>
      <c r="R44" s="21"/>
      <c r="S44" s="21"/>
      <c r="T44" s="21"/>
      <c r="U44" s="21"/>
      <c r="V44" s="21"/>
    </row>
    <row r="45" spans="1:22" x14ac:dyDescent="0.2">
      <c r="A45" s="28">
        <v>103</v>
      </c>
      <c r="B45" s="28" t="s">
        <v>55</v>
      </c>
      <c r="C45" s="17" t="s">
        <v>88</v>
      </c>
      <c r="D45" s="18">
        <f>SUMIFS('2013Figures'!$J:$J,'2013Figures'!$C:$C,$A45,'2013Figures'!$E:$E,$B$1)</f>
        <v>123114</v>
      </c>
      <c r="E45" s="18">
        <f>SUMIFS('2013Figures'!$J:$J,'2013Figures'!$C:$C,$A45,'2013Figures'!$B:$B,"BrokerToCy",'2013Figures'!$G:$G,"E1",'2013Figures'!$E:$E,$B$1)</f>
        <v>0</v>
      </c>
      <c r="F45" s="18">
        <f>SUMIFS('2013Figures'!$J:$J,'2013Figures'!$C:$C,$A45,'2013Figures'!$B:$B,"BrokerToCy",'2013Figures'!$G:$G,"P1",'2013Figures'!$E:$E,$B$1)</f>
        <v>0</v>
      </c>
      <c r="G45" s="18">
        <f>SUMIFS('2013Figures'!$J:$J,'2013Figures'!$C:$C,$A45,'2013Figures'!$B:$B,"CyToBroker",'2013Figures'!$G:$G,"E1",'2013Figures'!$E:$E,$B$1)</f>
        <v>123114</v>
      </c>
      <c r="H45" s="18">
        <f>SUMIFS('2013Figures'!$J:$J,'2013Figures'!$C:$C,$A45,'2013Figures'!$B:$B,"CyToBroker",'2013Figures'!$G:$G,"P1",'2013Figures'!$E:$E,$B$1)</f>
        <v>0</v>
      </c>
      <c r="I45" s="28"/>
      <c r="J45" s="17"/>
      <c r="K45" s="28"/>
      <c r="L45" s="50">
        <f>SUMIFS('2012Figures'!$J:$J,'2012Figures'!$C:$C,$A45,'2012Figures'!$E:$E,$B$1)</f>
        <v>142679</v>
      </c>
      <c r="M45" s="50">
        <f>SUMIFS('2012Figures'!$J:$J,'2012Figures'!$C:$C,$A45,'2012Figures'!$B:$B,"BrokerToCy",'2012Figures'!$G:$G,"E1",'2012Figures'!$E:$E,$B$1)</f>
        <v>3</v>
      </c>
      <c r="N45" s="50">
        <f>SUMIFS('2012Figures'!$J:$J,'2012Figures'!$C:$C,$A45,'2012Figures'!$B:$B,"BrokerToCy",'2012Figures'!$G:$G,"P1",'2012Figures'!$E:$E,$B$1)</f>
        <v>0</v>
      </c>
      <c r="O45" s="50">
        <f>SUMIFS('2012Figures'!$J:$J,'2012Figures'!$C:$C,$A45,'2012Figures'!$B:$B,"CyToBroker",'2012Figures'!$G:$G,"E1",'2012Figures'!$E:$E,$B$1)</f>
        <v>142676</v>
      </c>
      <c r="P45" s="50">
        <f>SUMIFS('2012Figures'!$J:$J,'2012Figures'!$C:$C,$A45,'2012Figures'!$B:$B,"CyToBroker",'2012Figures'!$G:$G,"P1",'2012Figures'!$E:$E,$B$1)</f>
        <v>0</v>
      </c>
      <c r="Q45" s="28"/>
      <c r="R45" s="46">
        <f t="shared" ref="R45:V108" si="15">IF(L45=0,"",ROUND(D45/L45-1,2))</f>
        <v>-0.14000000000000001</v>
      </c>
      <c r="S45" s="46">
        <f t="shared" si="15"/>
        <v>-1</v>
      </c>
      <c r="T45" s="46" t="str">
        <f t="shared" si="15"/>
        <v/>
      </c>
      <c r="U45" s="46">
        <f t="shared" si="15"/>
        <v>-0.14000000000000001</v>
      </c>
      <c r="V45" s="46" t="str">
        <f t="shared" si="15"/>
        <v/>
      </c>
    </row>
    <row r="46" spans="1:22" x14ac:dyDescent="0.2">
      <c r="A46" s="1">
        <v>103</v>
      </c>
      <c r="B46" s="1">
        <v>1</v>
      </c>
      <c r="C46" s="8">
        <v>6</v>
      </c>
      <c r="D46" s="29">
        <f>SUMIFS('2013Figures'!$J:$J,'2013Figures'!$C:$C,$A46,'2013Figures'!$H:$H,$B46,'2013Figures'!$I:$I,$C46,'2013Figures'!$E:$E,$B$1)</f>
        <v>0</v>
      </c>
      <c r="E46" s="9">
        <f>SUMIFS('2013Figures'!$J:$J,'2013Figures'!$C:$C,$A46,'2013Figures'!$H:$H,$B46,'2013Figures'!$I:$I,$C46,'2013Figures'!$B:$B,"BrokerToCy",'2013Figures'!$G:$G,"E1",'2013Figures'!$E:$E,$B$1)</f>
        <v>0</v>
      </c>
      <c r="F46" s="9">
        <f>SUMIFS('2013Figures'!$J:$J,'2013Figures'!$C:$C,$A46,'2013Figures'!$H:$H,$B46,'2013Figures'!$I:$I,$C46,'2013Figures'!$B:$B,"BrokerToCy",'2013Figures'!$G:$G,"P1",'2013Figures'!$E:$E,$B$1)</f>
        <v>0</v>
      </c>
      <c r="G46" s="9">
        <f>SUMIFS('2013Figures'!$J:$J,'2013Figures'!$C:$C,$A46,'2013Figures'!$H:$H,$B46,'2013Figures'!$I:$I,$C46,'2013Figures'!$B:$B,"CyToBroker",'2013Figures'!$G:$G,"E1",'2013Figures'!$E:$E,$B$1)</f>
        <v>0</v>
      </c>
      <c r="H46" s="9">
        <f>SUMIFS('2013Figures'!$J:$J,'2013Figures'!$C:$C,$A46,'2013Figures'!$H:$H,$B46,'2013Figures'!$I:$I,$C46,'2013Figures'!$B:$B,"CyToBroker",'2013Figures'!$G:$G,"P1",'2013Figures'!$E:$E,$B$1)</f>
        <v>0</v>
      </c>
      <c r="J46" s="8" t="s">
        <v>146</v>
      </c>
      <c r="L46" s="42">
        <f>SUMIFS('2012Figures'!$J:$J,'2012Figures'!$C:$C,$A46,'2012Figures'!$H:$H,$B46,'2012Figures'!$I:$I,$C46,'2012Figures'!$E:$E,$B$1)</f>
        <v>0</v>
      </c>
      <c r="M46" s="52">
        <f>SUMIFS('2012Figures'!$J:$J,'2012Figures'!$C:$C,$A46,'2012Figures'!$H:$H,$B46,'2012Figures'!$I:$I,$C46,'2012Figures'!$B:$B,"BrokerToCy",'2012Figures'!$G:$G,"E1",'2012Figures'!$E:$E,$B$1)</f>
        <v>0</v>
      </c>
      <c r="N46" s="52">
        <f>SUMIFS('2012Figures'!$J:$J,'2012Figures'!$C:$C,$A46,'2012Figures'!$H:$H,$B46,'2012Figures'!$I:$I,$C46,'2012Figures'!$B:$B,"BrokerToCy",'2012Figures'!$G:$G,"P1",'2012Figures'!$E:$E,$B$1)</f>
        <v>0</v>
      </c>
      <c r="O46" s="52">
        <f>SUMIFS('2012Figures'!$J:$J,'2012Figures'!$C:$C,$A46,'2012Figures'!$H:$H,$B46,'2012Figures'!$I:$I,$C46,'2012Figures'!$B:$B,"CyToBroker",'2012Figures'!$G:$G,"E1",'2012Figures'!$E:$E,$B$1)</f>
        <v>0</v>
      </c>
      <c r="P46" s="52">
        <f>SUMIFS('2012Figures'!$J:$J,'2012Figures'!$C:$C,$A46,'2012Figures'!$H:$H,$B46,'2012Figures'!$I:$I,$C46,'2012Figures'!$B:$B,"CyToBroker",'2012Figures'!$G:$G,"P1",'2012Figures'!$E:$E,$B$1)</f>
        <v>0</v>
      </c>
      <c r="R46" s="46" t="str">
        <f t="shared" si="15"/>
        <v/>
      </c>
      <c r="S46" s="46" t="str">
        <f t="shared" si="15"/>
        <v/>
      </c>
      <c r="T46" s="46" t="str">
        <f t="shared" si="15"/>
        <v/>
      </c>
      <c r="U46" s="46" t="str">
        <f t="shared" si="15"/>
        <v/>
      </c>
      <c r="V46" s="46" t="str">
        <f t="shared" si="15"/>
        <v/>
      </c>
    </row>
    <row r="47" spans="1:22" x14ac:dyDescent="0.2">
      <c r="A47" s="1">
        <v>103</v>
      </c>
      <c r="B47" s="1" t="s">
        <v>55</v>
      </c>
      <c r="C47" s="8">
        <v>11</v>
      </c>
      <c r="D47" s="29">
        <f>SUMIFS('2013Figures'!$J:$J,'2013Figures'!$C:$C,$A47,'2013Figures'!$H:$H,$B47,'2013Figures'!$I:$I,$C47,'2013Figures'!$E:$E,$B$1)</f>
        <v>0</v>
      </c>
      <c r="E47" s="9">
        <f>SUMIFS('2013Figures'!$J:$J,'2013Figures'!$C:$C,$A47,'2013Figures'!$H:$H,$B47,'2013Figures'!$I:$I,$C47,'2013Figures'!$B:$B,"BrokerToCy",'2013Figures'!$G:$G,"E1",'2013Figures'!$E:$E,$B$1)</f>
        <v>0</v>
      </c>
      <c r="F47" s="9">
        <f>SUMIFS('2013Figures'!$J:$J,'2013Figures'!$C:$C,$A47,'2013Figures'!$H:$H,$B47,'2013Figures'!$I:$I,$C47,'2013Figures'!$B:$B,"BrokerToCy",'2013Figures'!$G:$G,"P1",'2013Figures'!$E:$E,$B$1)</f>
        <v>0</v>
      </c>
      <c r="G47" s="9">
        <f>SUMIFS('2013Figures'!$J:$J,'2013Figures'!$C:$C,$A47,'2013Figures'!$H:$H,$B47,'2013Figures'!$I:$I,$C47,'2013Figures'!$B:$B,"CyToBroker",'2013Figures'!$G:$G,"E1",'2013Figures'!$E:$E,$B$1)</f>
        <v>0</v>
      </c>
      <c r="H47" s="9">
        <f>SUMIFS('2013Figures'!$J:$J,'2013Figures'!$C:$C,$A47,'2013Figures'!$H:$H,$B47,'2013Figures'!$I:$I,$C47,'2013Figures'!$B:$B,"CyToBroker",'2013Figures'!$G:$G,"P1",'2013Figures'!$E:$E,$B$1)</f>
        <v>0</v>
      </c>
      <c r="L47" s="42">
        <f>SUMIFS('2012Figures'!$J:$J,'2012Figures'!$C:$C,$A47,'2012Figures'!$H:$H,$B47,'2012Figures'!$I:$I,$C47,'2012Figures'!$E:$E,$B$1)</f>
        <v>0</v>
      </c>
      <c r="M47" s="52">
        <f>SUMIFS('2012Figures'!$J:$J,'2012Figures'!$C:$C,$A47,'2012Figures'!$H:$H,$B47,'2012Figures'!$I:$I,$C47,'2012Figures'!$B:$B,"BrokerToCy",'2012Figures'!$G:$G,"E1",'2012Figures'!$E:$E,$B$1)</f>
        <v>0</v>
      </c>
      <c r="N47" s="52">
        <f>SUMIFS('2012Figures'!$J:$J,'2012Figures'!$C:$C,$A47,'2012Figures'!$H:$H,$B47,'2012Figures'!$I:$I,$C47,'2012Figures'!$B:$B,"BrokerToCy",'2012Figures'!$G:$G,"P1",'2012Figures'!$E:$E,$B$1)</f>
        <v>0</v>
      </c>
      <c r="O47" s="52">
        <f>SUMIFS('2012Figures'!$J:$J,'2012Figures'!$C:$C,$A47,'2012Figures'!$H:$H,$B47,'2012Figures'!$I:$I,$C47,'2012Figures'!$B:$B,"CyToBroker",'2012Figures'!$G:$G,"E1",'2012Figures'!$E:$E,$B$1)</f>
        <v>0</v>
      </c>
      <c r="P47" s="52">
        <f>SUMIFS('2012Figures'!$J:$J,'2012Figures'!$C:$C,$A47,'2012Figures'!$H:$H,$B47,'2012Figures'!$I:$I,$C47,'2012Figures'!$B:$B,"CyToBroker",'2012Figures'!$G:$G,"P1",'2012Figures'!$E:$E,$B$1)</f>
        <v>0</v>
      </c>
      <c r="R47" s="46" t="str">
        <f t="shared" si="15"/>
        <v/>
      </c>
      <c r="S47" s="46" t="str">
        <f t="shared" si="15"/>
        <v/>
      </c>
      <c r="T47" s="46" t="str">
        <f t="shared" si="15"/>
        <v/>
      </c>
      <c r="U47" s="46" t="str">
        <f t="shared" si="15"/>
        <v/>
      </c>
      <c r="V47" s="46" t="str">
        <f t="shared" si="15"/>
        <v/>
      </c>
    </row>
    <row r="48" spans="1:22" x14ac:dyDescent="0.2">
      <c r="A48" s="1">
        <v>103</v>
      </c>
      <c r="B48" s="1" t="s">
        <v>55</v>
      </c>
      <c r="C48" s="8">
        <v>10</v>
      </c>
      <c r="D48" s="29">
        <f>SUMIFS('2013Figures'!$J:$J,'2013Figures'!$C:$C,$A48,'2013Figures'!$H:$H,$B48,'2013Figures'!$I:$I,$C48,'2013Figures'!$E:$E,$B$1)</f>
        <v>0</v>
      </c>
      <c r="E48" s="9">
        <f>SUMIFS('2013Figures'!$J:$J,'2013Figures'!$C:$C,$A48,'2013Figures'!$H:$H,$B48,'2013Figures'!$I:$I,$C48,'2013Figures'!$B:$B,"BrokerToCy",'2013Figures'!$G:$G,"E1",'2013Figures'!$E:$E,$B$1)</f>
        <v>0</v>
      </c>
      <c r="F48" s="9">
        <f>SUMIFS('2013Figures'!$J:$J,'2013Figures'!$C:$C,$A48,'2013Figures'!$H:$H,$B48,'2013Figures'!$I:$I,$C48,'2013Figures'!$B:$B,"BrokerToCy",'2013Figures'!$G:$G,"P1",'2013Figures'!$E:$E,$B$1)</f>
        <v>0</v>
      </c>
      <c r="G48" s="9">
        <f>SUMIFS('2013Figures'!$J:$J,'2013Figures'!$C:$C,$A48,'2013Figures'!$H:$H,$B48,'2013Figures'!$I:$I,$C48,'2013Figures'!$B:$B,"CyToBroker",'2013Figures'!$G:$G,"E1",'2013Figures'!$E:$E,$B$1)</f>
        <v>0</v>
      </c>
      <c r="H48" s="9">
        <f>SUMIFS('2013Figures'!$J:$J,'2013Figures'!$C:$C,$A48,'2013Figures'!$H:$H,$B48,'2013Figures'!$I:$I,$C48,'2013Figures'!$B:$B,"CyToBroker",'2013Figures'!$G:$G,"P1",'2013Figures'!$E:$E,$B$1)</f>
        <v>0</v>
      </c>
      <c r="J48" s="8">
        <v>201501</v>
      </c>
      <c r="L48" s="42">
        <f>SUMIFS('2012Figures'!$J:$J,'2012Figures'!$C:$C,$A48,'2012Figures'!$H:$H,$B48,'2012Figures'!$I:$I,$C48,'2012Figures'!$E:$E,$B$1)</f>
        <v>0</v>
      </c>
      <c r="M48" s="52">
        <f>SUMIFS('2012Figures'!$J:$J,'2012Figures'!$C:$C,$A48,'2012Figures'!$H:$H,$B48,'2012Figures'!$I:$I,$C48,'2012Figures'!$B:$B,"BrokerToCy",'2012Figures'!$G:$G,"E1",'2012Figures'!$E:$E,$B$1)</f>
        <v>0</v>
      </c>
      <c r="N48" s="52">
        <f>SUMIFS('2012Figures'!$J:$J,'2012Figures'!$C:$C,$A48,'2012Figures'!$H:$H,$B48,'2012Figures'!$I:$I,$C48,'2012Figures'!$B:$B,"BrokerToCy",'2012Figures'!$G:$G,"P1",'2012Figures'!$E:$E,$B$1)</f>
        <v>0</v>
      </c>
      <c r="O48" s="52">
        <f>SUMIFS('2012Figures'!$J:$J,'2012Figures'!$C:$C,$A48,'2012Figures'!$H:$H,$B48,'2012Figures'!$I:$I,$C48,'2012Figures'!$B:$B,"CyToBroker",'2012Figures'!$G:$G,"E1",'2012Figures'!$E:$E,$B$1)</f>
        <v>0</v>
      </c>
      <c r="P48" s="52">
        <f>SUMIFS('2012Figures'!$J:$J,'2012Figures'!$C:$C,$A48,'2012Figures'!$H:$H,$B48,'2012Figures'!$I:$I,$C48,'2012Figures'!$B:$B,"CyToBroker",'2012Figures'!$G:$G,"P1",'2012Figures'!$E:$E,$B$1)</f>
        <v>0</v>
      </c>
      <c r="R48" s="46" t="str">
        <f t="shared" si="15"/>
        <v/>
      </c>
      <c r="S48" s="46" t="str">
        <f t="shared" si="15"/>
        <v/>
      </c>
      <c r="T48" s="46" t="str">
        <f t="shared" si="15"/>
        <v/>
      </c>
      <c r="U48" s="46" t="str">
        <f t="shared" si="15"/>
        <v/>
      </c>
      <c r="V48" s="46" t="str">
        <f t="shared" si="15"/>
        <v/>
      </c>
    </row>
    <row r="49" spans="1:22" x14ac:dyDescent="0.2">
      <c r="A49" s="1">
        <v>103</v>
      </c>
      <c r="B49" s="1" t="s">
        <v>55</v>
      </c>
      <c r="C49" s="8">
        <v>9</v>
      </c>
      <c r="D49" s="29">
        <f>SUMIFS('2013Figures'!$J:$J,'2013Figures'!$C:$C,$A49,'2013Figures'!$H:$H,$B49,'2013Figures'!$I:$I,$C49,'2013Figures'!$E:$E,$B$1)</f>
        <v>0</v>
      </c>
      <c r="E49" s="9">
        <f>SUMIFS('2013Figures'!$J:$J,'2013Figures'!$C:$C,$A49,'2013Figures'!$H:$H,$B49,'2013Figures'!$I:$I,$C49,'2013Figures'!$B:$B,"BrokerToCy",'2013Figures'!$G:$G,"E1",'2013Figures'!$E:$E,$B$1)</f>
        <v>0</v>
      </c>
      <c r="F49" s="9">
        <f>SUMIFS('2013Figures'!$J:$J,'2013Figures'!$C:$C,$A49,'2013Figures'!$H:$H,$B49,'2013Figures'!$I:$I,$C49,'2013Figures'!$B:$B,"BrokerToCy",'2013Figures'!$G:$G,"P1",'2013Figures'!$E:$E,$B$1)</f>
        <v>0</v>
      </c>
      <c r="G49" s="9">
        <f>SUMIFS('2013Figures'!$J:$J,'2013Figures'!$C:$C,$A49,'2013Figures'!$H:$H,$B49,'2013Figures'!$I:$I,$C49,'2013Figures'!$B:$B,"CyToBroker",'2013Figures'!$G:$G,"E1",'2013Figures'!$E:$E,$B$1)</f>
        <v>0</v>
      </c>
      <c r="H49" s="9">
        <f>SUMIFS('2013Figures'!$J:$J,'2013Figures'!$C:$C,$A49,'2013Figures'!$H:$H,$B49,'2013Figures'!$I:$I,$C49,'2013Figures'!$B:$B,"CyToBroker",'2013Figures'!$G:$G,"P1",'2013Figures'!$E:$E,$B$1)</f>
        <v>0</v>
      </c>
      <c r="J49" s="8">
        <v>201401</v>
      </c>
      <c r="L49" s="42">
        <f>SUMIFS('2012Figures'!$J:$J,'2012Figures'!$C:$C,$A49,'2012Figures'!$H:$H,$B49,'2012Figures'!$I:$I,$C49,'2012Figures'!$E:$E,$B$1)</f>
        <v>0</v>
      </c>
      <c r="M49" s="52">
        <f>SUMIFS('2012Figures'!$J:$J,'2012Figures'!$C:$C,$A49,'2012Figures'!$H:$H,$B49,'2012Figures'!$I:$I,$C49,'2012Figures'!$B:$B,"BrokerToCy",'2012Figures'!$G:$G,"E1",'2012Figures'!$E:$E,$B$1)</f>
        <v>0</v>
      </c>
      <c r="N49" s="52">
        <f>SUMIFS('2012Figures'!$J:$J,'2012Figures'!$C:$C,$A49,'2012Figures'!$H:$H,$B49,'2012Figures'!$I:$I,$C49,'2012Figures'!$B:$B,"BrokerToCy",'2012Figures'!$G:$G,"P1",'2012Figures'!$E:$E,$B$1)</f>
        <v>0</v>
      </c>
      <c r="O49" s="52">
        <f>SUMIFS('2012Figures'!$J:$J,'2012Figures'!$C:$C,$A49,'2012Figures'!$H:$H,$B49,'2012Figures'!$I:$I,$C49,'2012Figures'!$B:$B,"CyToBroker",'2012Figures'!$G:$G,"E1",'2012Figures'!$E:$E,$B$1)</f>
        <v>0</v>
      </c>
      <c r="P49" s="52">
        <f>SUMIFS('2012Figures'!$J:$J,'2012Figures'!$C:$C,$A49,'2012Figures'!$H:$H,$B49,'2012Figures'!$I:$I,$C49,'2012Figures'!$B:$B,"CyToBroker",'2012Figures'!$G:$G,"P1",'2012Figures'!$E:$E,$B$1)</f>
        <v>0</v>
      </c>
      <c r="R49" s="46" t="str">
        <f t="shared" si="15"/>
        <v/>
      </c>
      <c r="S49" s="46" t="str">
        <f t="shared" si="15"/>
        <v/>
      </c>
      <c r="T49" s="46" t="str">
        <f t="shared" si="15"/>
        <v/>
      </c>
      <c r="U49" s="46" t="str">
        <f t="shared" si="15"/>
        <v/>
      </c>
      <c r="V49" s="46" t="str">
        <f t="shared" si="15"/>
        <v/>
      </c>
    </row>
    <row r="50" spans="1:22" x14ac:dyDescent="0.2">
      <c r="A50" s="1">
        <v>103</v>
      </c>
      <c r="B50" s="1" t="s">
        <v>55</v>
      </c>
      <c r="C50" s="8">
        <v>8</v>
      </c>
      <c r="D50" s="29">
        <f>SUMIFS('2013Figures'!$J:$J,'2013Figures'!$C:$C,$A50,'2013Figures'!$H:$H,$B50,'2013Figures'!$I:$I,$C50,'2013Figures'!$E:$E,$B$1)</f>
        <v>18118</v>
      </c>
      <c r="E50" s="9">
        <f>SUMIFS('2013Figures'!$J:$J,'2013Figures'!$C:$C,$A50,'2013Figures'!$H:$H,$B50,'2013Figures'!$I:$I,$C50,'2013Figures'!$B:$B,"BrokerToCy",'2013Figures'!$G:$G,"E1",'2013Figures'!$E:$E,$B$1)</f>
        <v>0</v>
      </c>
      <c r="F50" s="9">
        <f>SUMIFS('2013Figures'!$J:$J,'2013Figures'!$C:$C,$A50,'2013Figures'!$H:$H,$B50,'2013Figures'!$I:$I,$C50,'2013Figures'!$B:$B,"BrokerToCy",'2013Figures'!$G:$G,"P1",'2013Figures'!$E:$E,$B$1)</f>
        <v>0</v>
      </c>
      <c r="G50" s="9">
        <f>SUMIFS('2013Figures'!$J:$J,'2013Figures'!$C:$C,$A50,'2013Figures'!$H:$H,$B50,'2013Figures'!$I:$I,$C50,'2013Figures'!$B:$B,"CyToBroker",'2013Figures'!$G:$G,"E1",'2013Figures'!$E:$E,$B$1)</f>
        <v>18118</v>
      </c>
      <c r="H50" s="9">
        <f>SUMIFS('2013Figures'!$J:$J,'2013Figures'!$C:$C,$A50,'2013Figures'!$H:$H,$B50,'2013Figures'!$I:$I,$C50,'2013Figures'!$B:$B,"CyToBroker",'2013Figures'!$G:$G,"P1",'2013Figures'!$E:$E,$B$1)</f>
        <v>0</v>
      </c>
      <c r="I50" s="30"/>
      <c r="J50" s="31">
        <v>201301</v>
      </c>
      <c r="K50" s="30"/>
      <c r="L50" s="42">
        <f>SUMIFS('2012Figures'!$J:$J,'2012Figures'!$C:$C,$A50,'2012Figures'!$H:$H,$B50,'2012Figures'!$I:$I,$C50,'2012Figures'!$E:$E,$B$1)</f>
        <v>2443</v>
      </c>
      <c r="M50" s="52">
        <f>SUMIFS('2012Figures'!$J:$J,'2012Figures'!$C:$C,$A50,'2012Figures'!$H:$H,$B50,'2012Figures'!$I:$I,$C50,'2012Figures'!$B:$B,"BrokerToCy",'2012Figures'!$G:$G,"E1",'2012Figures'!$E:$E,$B$1)</f>
        <v>0</v>
      </c>
      <c r="N50" s="52">
        <f>SUMIFS('2012Figures'!$J:$J,'2012Figures'!$C:$C,$A50,'2012Figures'!$H:$H,$B50,'2012Figures'!$I:$I,$C50,'2012Figures'!$B:$B,"BrokerToCy",'2012Figures'!$G:$G,"P1",'2012Figures'!$E:$E,$B$1)</f>
        <v>0</v>
      </c>
      <c r="O50" s="52">
        <f>SUMIFS('2012Figures'!$J:$J,'2012Figures'!$C:$C,$A50,'2012Figures'!$H:$H,$B50,'2012Figures'!$I:$I,$C50,'2012Figures'!$B:$B,"CyToBroker",'2012Figures'!$G:$G,"E1",'2012Figures'!$E:$E,$B$1)</f>
        <v>2443</v>
      </c>
      <c r="P50" s="52">
        <f>SUMIFS('2012Figures'!$J:$J,'2012Figures'!$C:$C,$A50,'2012Figures'!$H:$H,$B50,'2012Figures'!$I:$I,$C50,'2012Figures'!$B:$B,"CyToBroker",'2012Figures'!$G:$G,"P1",'2012Figures'!$E:$E,$B$1)</f>
        <v>0</v>
      </c>
      <c r="Q50" s="30"/>
      <c r="R50" s="46">
        <f t="shared" si="15"/>
        <v>6.42</v>
      </c>
      <c r="S50" s="46" t="str">
        <f t="shared" si="15"/>
        <v/>
      </c>
      <c r="T50" s="46" t="str">
        <f t="shared" si="15"/>
        <v/>
      </c>
      <c r="U50" s="46">
        <f t="shared" si="15"/>
        <v>6.42</v>
      </c>
      <c r="V50" s="46" t="str">
        <f t="shared" si="15"/>
        <v/>
      </c>
    </row>
    <row r="51" spans="1:22" x14ac:dyDescent="0.2">
      <c r="A51" s="1">
        <v>103</v>
      </c>
      <c r="B51" s="1" t="s">
        <v>55</v>
      </c>
      <c r="C51" s="8">
        <v>7</v>
      </c>
      <c r="D51" s="29">
        <f>SUMIFS('2013Figures'!$J:$J,'2013Figures'!$C:$C,$A51,'2013Figures'!$H:$H,$B51,'2013Figures'!$I:$I,$C51,'2013Figures'!$E:$E,$B$1)</f>
        <v>0</v>
      </c>
      <c r="E51" s="9">
        <f>SUMIFS('2013Figures'!$J:$J,'2013Figures'!$C:$C,$A51,'2013Figures'!$H:$H,$B51,'2013Figures'!$I:$I,$C51,'2013Figures'!$B:$B,"BrokerToCy",'2013Figures'!$G:$G,"E1",'2013Figures'!$E:$E,$B$1)</f>
        <v>0</v>
      </c>
      <c r="F51" s="9">
        <f>SUMIFS('2013Figures'!$J:$J,'2013Figures'!$C:$C,$A51,'2013Figures'!$H:$H,$B51,'2013Figures'!$I:$I,$C51,'2013Figures'!$B:$B,"BrokerToCy",'2013Figures'!$G:$G,"P1",'2013Figures'!$E:$E,$B$1)</f>
        <v>0</v>
      </c>
      <c r="G51" s="9">
        <f>SUMIFS('2013Figures'!$J:$J,'2013Figures'!$C:$C,$A51,'2013Figures'!$H:$H,$B51,'2013Figures'!$I:$I,$C51,'2013Figures'!$B:$B,"CyToBroker",'2013Figures'!$G:$G,"E1",'2013Figures'!$E:$E,$B$1)</f>
        <v>0</v>
      </c>
      <c r="H51" s="9">
        <f>SUMIFS('2013Figures'!$J:$J,'2013Figures'!$C:$C,$A51,'2013Figures'!$H:$H,$B51,'2013Figures'!$I:$I,$C51,'2013Figures'!$B:$B,"CyToBroker",'2013Figures'!$G:$G,"P1",'2013Figures'!$E:$E,$B$1)</f>
        <v>0</v>
      </c>
      <c r="J51" s="8">
        <v>201201</v>
      </c>
      <c r="L51" s="42">
        <f>SUMIFS('2012Figures'!$J:$J,'2012Figures'!$C:$C,$A51,'2012Figures'!$H:$H,$B51,'2012Figures'!$I:$I,$C51,'2012Figures'!$E:$E,$B$1)</f>
        <v>0</v>
      </c>
      <c r="M51" s="52">
        <f>SUMIFS('2012Figures'!$J:$J,'2012Figures'!$C:$C,$A51,'2012Figures'!$H:$H,$B51,'2012Figures'!$I:$I,$C51,'2012Figures'!$B:$B,"BrokerToCy",'2012Figures'!$G:$G,"E1",'2012Figures'!$E:$E,$B$1)</f>
        <v>0</v>
      </c>
      <c r="N51" s="52">
        <f>SUMIFS('2012Figures'!$J:$J,'2012Figures'!$C:$C,$A51,'2012Figures'!$H:$H,$B51,'2012Figures'!$I:$I,$C51,'2012Figures'!$B:$B,"BrokerToCy",'2012Figures'!$G:$G,"P1",'2012Figures'!$E:$E,$B$1)</f>
        <v>0</v>
      </c>
      <c r="O51" s="52">
        <f>SUMIFS('2012Figures'!$J:$J,'2012Figures'!$C:$C,$A51,'2012Figures'!$H:$H,$B51,'2012Figures'!$I:$I,$C51,'2012Figures'!$B:$B,"CyToBroker",'2012Figures'!$G:$G,"E1",'2012Figures'!$E:$E,$B$1)</f>
        <v>0</v>
      </c>
      <c r="P51" s="52">
        <f>SUMIFS('2012Figures'!$J:$J,'2012Figures'!$C:$C,$A51,'2012Figures'!$H:$H,$B51,'2012Figures'!$I:$I,$C51,'2012Figures'!$B:$B,"CyToBroker",'2012Figures'!$G:$G,"P1",'2012Figures'!$E:$E,$B$1)</f>
        <v>0</v>
      </c>
      <c r="R51" s="46" t="str">
        <f t="shared" si="15"/>
        <v/>
      </c>
      <c r="S51" s="46" t="str">
        <f t="shared" si="15"/>
        <v/>
      </c>
      <c r="T51" s="46" t="str">
        <f t="shared" si="15"/>
        <v/>
      </c>
      <c r="U51" s="46" t="str">
        <f t="shared" si="15"/>
        <v/>
      </c>
      <c r="V51" s="46" t="str">
        <f t="shared" si="15"/>
        <v/>
      </c>
    </row>
    <row r="52" spans="1:22" x14ac:dyDescent="0.2">
      <c r="A52" s="1">
        <v>103</v>
      </c>
      <c r="B52" s="1" t="s">
        <v>55</v>
      </c>
      <c r="C52" s="8">
        <v>6</v>
      </c>
      <c r="D52" s="29">
        <f>SUMIFS('2013Figures'!$J:$J,'2013Figures'!$C:$C,$A52,'2013Figures'!$H:$H,$B52,'2013Figures'!$I:$I,$C52,'2013Figures'!$E:$E,$B$1)</f>
        <v>0</v>
      </c>
      <c r="E52" s="9">
        <f>SUMIFS('2013Figures'!$J:$J,'2013Figures'!$C:$C,$A52,'2013Figures'!$H:$H,$B52,'2013Figures'!$I:$I,$C52,'2013Figures'!$B:$B,"BrokerToCy",'2013Figures'!$G:$G,"E1",'2013Figures'!$E:$E,$B$1)</f>
        <v>0</v>
      </c>
      <c r="F52" s="9">
        <f>SUMIFS('2013Figures'!$J:$J,'2013Figures'!$C:$C,$A52,'2013Figures'!$H:$H,$B52,'2013Figures'!$I:$I,$C52,'2013Figures'!$B:$B,"BrokerToCy",'2013Figures'!$G:$G,"P1",'2013Figures'!$E:$E,$B$1)</f>
        <v>0</v>
      </c>
      <c r="G52" s="9">
        <f>SUMIFS('2013Figures'!$J:$J,'2013Figures'!$C:$C,$A52,'2013Figures'!$H:$H,$B52,'2013Figures'!$I:$I,$C52,'2013Figures'!$B:$B,"CyToBroker",'2013Figures'!$G:$G,"E1",'2013Figures'!$E:$E,$B$1)</f>
        <v>0</v>
      </c>
      <c r="H52" s="9">
        <f>SUMIFS('2013Figures'!$J:$J,'2013Figures'!$C:$C,$A52,'2013Figures'!$H:$H,$B52,'2013Figures'!$I:$I,$C52,'2013Figures'!$B:$B,"CyToBroker",'2013Figures'!$G:$G,"P1",'2013Figures'!$E:$E,$B$1)</f>
        <v>0</v>
      </c>
      <c r="J52" s="8">
        <v>201101</v>
      </c>
      <c r="L52" s="42">
        <f>SUMIFS('2012Figures'!$J:$J,'2012Figures'!$C:$C,$A52,'2012Figures'!$H:$H,$B52,'2012Figures'!$I:$I,$C52,'2012Figures'!$E:$E,$B$1)</f>
        <v>0</v>
      </c>
      <c r="M52" s="52">
        <f>SUMIFS('2012Figures'!$J:$J,'2012Figures'!$C:$C,$A52,'2012Figures'!$H:$H,$B52,'2012Figures'!$I:$I,$C52,'2012Figures'!$B:$B,"BrokerToCy",'2012Figures'!$G:$G,"E1",'2012Figures'!$E:$E,$B$1)</f>
        <v>0</v>
      </c>
      <c r="N52" s="52">
        <f>SUMIFS('2012Figures'!$J:$J,'2012Figures'!$C:$C,$A52,'2012Figures'!$H:$H,$B52,'2012Figures'!$I:$I,$C52,'2012Figures'!$B:$B,"BrokerToCy",'2012Figures'!$G:$G,"P1",'2012Figures'!$E:$E,$B$1)</f>
        <v>0</v>
      </c>
      <c r="O52" s="52">
        <f>SUMIFS('2012Figures'!$J:$J,'2012Figures'!$C:$C,$A52,'2012Figures'!$H:$H,$B52,'2012Figures'!$I:$I,$C52,'2012Figures'!$B:$B,"CyToBroker",'2012Figures'!$G:$G,"E1",'2012Figures'!$E:$E,$B$1)</f>
        <v>0</v>
      </c>
      <c r="P52" s="52">
        <f>SUMIFS('2012Figures'!$J:$J,'2012Figures'!$C:$C,$A52,'2012Figures'!$H:$H,$B52,'2012Figures'!$I:$I,$C52,'2012Figures'!$B:$B,"CyToBroker",'2012Figures'!$G:$G,"P1",'2012Figures'!$E:$E,$B$1)</f>
        <v>0</v>
      </c>
      <c r="R52" s="46" t="str">
        <f t="shared" si="15"/>
        <v/>
      </c>
      <c r="S52" s="46" t="str">
        <f t="shared" si="15"/>
        <v/>
      </c>
      <c r="T52" s="46" t="str">
        <f t="shared" si="15"/>
        <v/>
      </c>
      <c r="U52" s="46" t="str">
        <f t="shared" si="15"/>
        <v/>
      </c>
      <c r="V52" s="46" t="str">
        <f t="shared" si="15"/>
        <v/>
      </c>
    </row>
    <row r="53" spans="1:22" x14ac:dyDescent="0.2">
      <c r="A53" s="1">
        <v>103</v>
      </c>
      <c r="B53" s="1" t="s">
        <v>55</v>
      </c>
      <c r="C53" s="8">
        <v>5</v>
      </c>
      <c r="D53" s="29">
        <f>SUMIFS('2013Figures'!$J:$J,'2013Figures'!$C:$C,$A53,'2013Figures'!$H:$H,$B53,'2013Figures'!$I:$I,$C53,'2013Figures'!$E:$E,$B$1)</f>
        <v>0</v>
      </c>
      <c r="E53" s="9">
        <f>SUMIFS('2013Figures'!$J:$J,'2013Figures'!$C:$C,$A53,'2013Figures'!$H:$H,$B53,'2013Figures'!$I:$I,$C53,'2013Figures'!$B:$B,"BrokerToCy",'2013Figures'!$G:$G,"E1",'2013Figures'!$E:$E,$B$1)</f>
        <v>0</v>
      </c>
      <c r="F53" s="9">
        <f>SUMIFS('2013Figures'!$J:$J,'2013Figures'!$C:$C,$A53,'2013Figures'!$H:$H,$B53,'2013Figures'!$I:$I,$C53,'2013Figures'!$B:$B,"BrokerToCy",'2013Figures'!$G:$G,"P1",'2013Figures'!$E:$E,$B$1)</f>
        <v>0</v>
      </c>
      <c r="G53" s="9">
        <f>SUMIFS('2013Figures'!$J:$J,'2013Figures'!$C:$C,$A53,'2013Figures'!$H:$H,$B53,'2013Figures'!$I:$I,$C53,'2013Figures'!$B:$B,"CyToBroker",'2013Figures'!$G:$G,"E1",'2013Figures'!$E:$E,$B$1)</f>
        <v>0</v>
      </c>
      <c r="H53" s="9">
        <f>SUMIFS('2013Figures'!$J:$J,'2013Figures'!$C:$C,$A53,'2013Figures'!$H:$H,$B53,'2013Figures'!$I:$I,$C53,'2013Figures'!$B:$B,"CyToBroker",'2013Figures'!$G:$G,"P1",'2013Figures'!$E:$E,$B$1)</f>
        <v>0</v>
      </c>
      <c r="J53" s="8">
        <v>201001</v>
      </c>
      <c r="L53" s="42">
        <f>SUMIFS('2012Figures'!$J:$J,'2012Figures'!$C:$C,$A53,'2012Figures'!$H:$H,$B53,'2012Figures'!$I:$I,$C53,'2012Figures'!$E:$E,$B$1)</f>
        <v>0</v>
      </c>
      <c r="M53" s="52">
        <f>SUMIFS('2012Figures'!$J:$J,'2012Figures'!$C:$C,$A53,'2012Figures'!$H:$H,$B53,'2012Figures'!$I:$I,$C53,'2012Figures'!$B:$B,"BrokerToCy",'2012Figures'!$G:$G,"E1",'2012Figures'!$E:$E,$B$1)</f>
        <v>0</v>
      </c>
      <c r="N53" s="52">
        <f>SUMIFS('2012Figures'!$J:$J,'2012Figures'!$C:$C,$A53,'2012Figures'!$H:$H,$B53,'2012Figures'!$I:$I,$C53,'2012Figures'!$B:$B,"BrokerToCy",'2012Figures'!$G:$G,"P1",'2012Figures'!$E:$E,$B$1)</f>
        <v>0</v>
      </c>
      <c r="O53" s="52">
        <f>SUMIFS('2012Figures'!$J:$J,'2012Figures'!$C:$C,$A53,'2012Figures'!$H:$H,$B53,'2012Figures'!$I:$I,$C53,'2012Figures'!$B:$B,"CyToBroker",'2012Figures'!$G:$G,"E1",'2012Figures'!$E:$E,$B$1)</f>
        <v>0</v>
      </c>
      <c r="P53" s="52">
        <f>SUMIFS('2012Figures'!$J:$J,'2012Figures'!$C:$C,$A53,'2012Figures'!$H:$H,$B53,'2012Figures'!$I:$I,$C53,'2012Figures'!$B:$B,"CyToBroker",'2012Figures'!$G:$G,"P1",'2012Figures'!$E:$E,$B$1)</f>
        <v>0</v>
      </c>
      <c r="R53" s="46" t="str">
        <f t="shared" si="15"/>
        <v/>
      </c>
      <c r="S53" s="46" t="str">
        <f t="shared" si="15"/>
        <v/>
      </c>
      <c r="T53" s="46" t="str">
        <f t="shared" si="15"/>
        <v/>
      </c>
      <c r="U53" s="46" t="str">
        <f t="shared" si="15"/>
        <v/>
      </c>
      <c r="V53" s="46" t="str">
        <f t="shared" si="15"/>
        <v/>
      </c>
    </row>
    <row r="54" spans="1:22" x14ac:dyDescent="0.2">
      <c r="A54" s="1">
        <v>103</v>
      </c>
      <c r="B54" s="1" t="s">
        <v>55</v>
      </c>
      <c r="C54" s="8">
        <v>4</v>
      </c>
      <c r="D54" s="29">
        <f>SUMIFS('2013Figures'!$J:$J,'2013Figures'!$C:$C,$A54,'2013Figures'!$H:$H,$B54,'2013Figures'!$I:$I,$C54,'2013Figures'!$E:$E,$B$1)</f>
        <v>7210</v>
      </c>
      <c r="E54" s="9">
        <f>SUMIFS('2013Figures'!$J:$J,'2013Figures'!$C:$C,$A54,'2013Figures'!$H:$H,$B54,'2013Figures'!$I:$I,$C54,'2013Figures'!$B:$B,"BrokerToCy",'2013Figures'!$G:$G,"E1",'2013Figures'!$E:$E,$B$1)</f>
        <v>0</v>
      </c>
      <c r="F54" s="9">
        <f>SUMIFS('2013Figures'!$J:$J,'2013Figures'!$C:$C,$A54,'2013Figures'!$H:$H,$B54,'2013Figures'!$I:$I,$C54,'2013Figures'!$B:$B,"BrokerToCy",'2013Figures'!$G:$G,"P1",'2013Figures'!$E:$E,$B$1)</f>
        <v>0</v>
      </c>
      <c r="G54" s="9">
        <f>SUMIFS('2013Figures'!$J:$J,'2013Figures'!$C:$C,$A54,'2013Figures'!$H:$H,$B54,'2013Figures'!$I:$I,$C54,'2013Figures'!$B:$B,"CyToBroker",'2013Figures'!$G:$G,"E1",'2013Figures'!$E:$E,$B$1)</f>
        <v>7210</v>
      </c>
      <c r="H54" s="9">
        <f>SUMIFS('2013Figures'!$J:$J,'2013Figures'!$C:$C,$A54,'2013Figures'!$H:$H,$B54,'2013Figures'!$I:$I,$C54,'2013Figures'!$B:$B,"CyToBroker",'2013Figures'!$G:$G,"P1",'2013Figures'!$E:$E,$B$1)</f>
        <v>0</v>
      </c>
      <c r="J54" s="8">
        <v>200901</v>
      </c>
      <c r="L54" s="42">
        <f>SUMIFS('2012Figures'!$J:$J,'2012Figures'!$C:$C,$A54,'2012Figures'!$H:$H,$B54,'2012Figures'!$I:$I,$C54,'2012Figures'!$E:$E,$B$1)</f>
        <v>16358</v>
      </c>
      <c r="M54" s="52">
        <f>SUMIFS('2012Figures'!$J:$J,'2012Figures'!$C:$C,$A54,'2012Figures'!$H:$H,$B54,'2012Figures'!$I:$I,$C54,'2012Figures'!$B:$B,"BrokerToCy",'2012Figures'!$G:$G,"E1",'2012Figures'!$E:$E,$B$1)</f>
        <v>0</v>
      </c>
      <c r="N54" s="52">
        <f>SUMIFS('2012Figures'!$J:$J,'2012Figures'!$C:$C,$A54,'2012Figures'!$H:$H,$B54,'2012Figures'!$I:$I,$C54,'2012Figures'!$B:$B,"BrokerToCy",'2012Figures'!$G:$G,"P1",'2012Figures'!$E:$E,$B$1)</f>
        <v>0</v>
      </c>
      <c r="O54" s="52">
        <f>SUMIFS('2012Figures'!$J:$J,'2012Figures'!$C:$C,$A54,'2012Figures'!$H:$H,$B54,'2012Figures'!$I:$I,$C54,'2012Figures'!$B:$B,"CyToBroker",'2012Figures'!$G:$G,"E1",'2012Figures'!$E:$E,$B$1)</f>
        <v>16358</v>
      </c>
      <c r="P54" s="52">
        <f>SUMIFS('2012Figures'!$J:$J,'2012Figures'!$C:$C,$A54,'2012Figures'!$H:$H,$B54,'2012Figures'!$I:$I,$C54,'2012Figures'!$B:$B,"CyToBroker",'2012Figures'!$G:$G,"P1",'2012Figures'!$E:$E,$B$1)</f>
        <v>0</v>
      </c>
      <c r="R54" s="46">
        <f t="shared" si="15"/>
        <v>-0.56000000000000005</v>
      </c>
      <c r="S54" s="46" t="str">
        <f t="shared" si="15"/>
        <v/>
      </c>
      <c r="T54" s="46" t="str">
        <f t="shared" si="15"/>
        <v/>
      </c>
      <c r="U54" s="46">
        <f t="shared" si="15"/>
        <v>-0.56000000000000005</v>
      </c>
      <c r="V54" s="46" t="str">
        <f t="shared" si="15"/>
        <v/>
      </c>
    </row>
    <row r="55" spans="1:22" x14ac:dyDescent="0.2">
      <c r="A55" s="1">
        <v>103</v>
      </c>
      <c r="B55" s="1" t="s">
        <v>55</v>
      </c>
      <c r="C55" s="8">
        <v>3</v>
      </c>
      <c r="D55" s="29">
        <f>SUMIFS('2013Figures'!$J:$J,'2013Figures'!$C:$C,$A55,'2013Figures'!$H:$H,$B55,'2013Figures'!$I:$I,$C55,'2013Figures'!$E:$E,$B$1)</f>
        <v>0</v>
      </c>
      <c r="E55" s="9">
        <f>SUMIFS('2013Figures'!$J:$J,'2013Figures'!$C:$C,$A55,'2013Figures'!$H:$H,$B55,'2013Figures'!$I:$I,$C55,'2013Figures'!$B:$B,"BrokerToCy",'2013Figures'!$G:$G,"E1",'2013Figures'!$E:$E,$B$1)</f>
        <v>0</v>
      </c>
      <c r="F55" s="9">
        <f>SUMIFS('2013Figures'!$J:$J,'2013Figures'!$C:$C,$A55,'2013Figures'!$H:$H,$B55,'2013Figures'!$I:$I,$C55,'2013Figures'!$B:$B,"BrokerToCy",'2013Figures'!$G:$G,"P1",'2013Figures'!$E:$E,$B$1)</f>
        <v>0</v>
      </c>
      <c r="G55" s="9">
        <f>SUMIFS('2013Figures'!$J:$J,'2013Figures'!$C:$C,$A55,'2013Figures'!$H:$H,$B55,'2013Figures'!$I:$I,$C55,'2013Figures'!$B:$B,"CyToBroker",'2013Figures'!$G:$G,"E1",'2013Figures'!$E:$E,$B$1)</f>
        <v>0</v>
      </c>
      <c r="H55" s="9">
        <f>SUMIFS('2013Figures'!$J:$J,'2013Figures'!$C:$C,$A55,'2013Figures'!$H:$H,$B55,'2013Figures'!$I:$I,$C55,'2013Figures'!$B:$B,"CyToBroker",'2013Figures'!$G:$G,"P1",'2013Figures'!$E:$E,$B$1)</f>
        <v>0</v>
      </c>
      <c r="J55" s="8">
        <v>200801</v>
      </c>
      <c r="L55" s="42">
        <f>SUMIFS('2012Figures'!$J:$J,'2012Figures'!$C:$C,$A55,'2012Figures'!$H:$H,$B55,'2012Figures'!$I:$I,$C55,'2012Figures'!$E:$E,$B$1)</f>
        <v>0</v>
      </c>
      <c r="M55" s="52">
        <f>SUMIFS('2012Figures'!$J:$J,'2012Figures'!$C:$C,$A55,'2012Figures'!$H:$H,$B55,'2012Figures'!$I:$I,$C55,'2012Figures'!$B:$B,"BrokerToCy",'2012Figures'!$G:$G,"E1",'2012Figures'!$E:$E,$B$1)</f>
        <v>0</v>
      </c>
      <c r="N55" s="52">
        <f>SUMIFS('2012Figures'!$J:$J,'2012Figures'!$C:$C,$A55,'2012Figures'!$H:$H,$B55,'2012Figures'!$I:$I,$C55,'2012Figures'!$B:$B,"BrokerToCy",'2012Figures'!$G:$G,"P1",'2012Figures'!$E:$E,$B$1)</f>
        <v>0</v>
      </c>
      <c r="O55" s="52">
        <f>SUMIFS('2012Figures'!$J:$J,'2012Figures'!$C:$C,$A55,'2012Figures'!$H:$H,$B55,'2012Figures'!$I:$I,$C55,'2012Figures'!$B:$B,"CyToBroker",'2012Figures'!$G:$G,"E1",'2012Figures'!$E:$E,$B$1)</f>
        <v>0</v>
      </c>
      <c r="P55" s="52">
        <f>SUMIFS('2012Figures'!$J:$J,'2012Figures'!$C:$C,$A55,'2012Figures'!$H:$H,$B55,'2012Figures'!$I:$I,$C55,'2012Figures'!$B:$B,"CyToBroker",'2012Figures'!$G:$G,"P1",'2012Figures'!$E:$E,$B$1)</f>
        <v>0</v>
      </c>
      <c r="R55" s="46" t="str">
        <f t="shared" si="15"/>
        <v/>
      </c>
      <c r="S55" s="46" t="str">
        <f t="shared" si="15"/>
        <v/>
      </c>
      <c r="T55" s="46" t="str">
        <f t="shared" si="15"/>
        <v/>
      </c>
      <c r="U55" s="46" t="str">
        <f t="shared" si="15"/>
        <v/>
      </c>
      <c r="V55" s="46" t="str">
        <f t="shared" si="15"/>
        <v/>
      </c>
    </row>
    <row r="56" spans="1:22" x14ac:dyDescent="0.2">
      <c r="A56" s="1">
        <v>103</v>
      </c>
      <c r="B56" s="1" t="s">
        <v>55</v>
      </c>
      <c r="C56" s="8">
        <v>2</v>
      </c>
      <c r="D56" s="29">
        <f>SUMIFS('2013Figures'!$J:$J,'2013Figures'!$C:$C,$A56,'2013Figures'!$H:$H,$B56,'2013Figures'!$I:$I,$C56,'2013Figures'!$E:$E,$B$1)</f>
        <v>0</v>
      </c>
      <c r="E56" s="9">
        <f>SUMIFS('2013Figures'!$J:$J,'2013Figures'!$C:$C,$A56,'2013Figures'!$H:$H,$B56,'2013Figures'!$I:$I,$C56,'2013Figures'!$B:$B,"BrokerToCy",'2013Figures'!$G:$G,"E1",'2013Figures'!$E:$E,$B$1)</f>
        <v>0</v>
      </c>
      <c r="F56" s="9">
        <f>SUMIFS('2013Figures'!$J:$J,'2013Figures'!$C:$C,$A56,'2013Figures'!$H:$H,$B56,'2013Figures'!$I:$I,$C56,'2013Figures'!$B:$B,"BrokerToCy",'2013Figures'!$G:$G,"P1",'2013Figures'!$E:$E,$B$1)</f>
        <v>0</v>
      </c>
      <c r="G56" s="9">
        <f>SUMIFS('2013Figures'!$J:$J,'2013Figures'!$C:$C,$A56,'2013Figures'!$H:$H,$B56,'2013Figures'!$I:$I,$C56,'2013Figures'!$B:$B,"CyToBroker",'2013Figures'!$G:$G,"E1",'2013Figures'!$E:$E,$B$1)</f>
        <v>0</v>
      </c>
      <c r="H56" s="9">
        <f>SUMIFS('2013Figures'!$J:$J,'2013Figures'!$C:$C,$A56,'2013Figures'!$H:$H,$B56,'2013Figures'!$I:$I,$C56,'2013Figures'!$B:$B,"CyToBroker",'2013Figures'!$G:$G,"P1",'2013Figures'!$E:$E,$B$1)</f>
        <v>0</v>
      </c>
      <c r="J56" s="8">
        <v>200701</v>
      </c>
      <c r="L56" s="42">
        <f>SUMIFS('2012Figures'!$J:$J,'2012Figures'!$C:$C,$A56,'2012Figures'!$H:$H,$B56,'2012Figures'!$I:$I,$C56,'2012Figures'!$E:$E,$B$1)</f>
        <v>0</v>
      </c>
      <c r="M56" s="52">
        <f>SUMIFS('2012Figures'!$J:$J,'2012Figures'!$C:$C,$A56,'2012Figures'!$H:$H,$B56,'2012Figures'!$I:$I,$C56,'2012Figures'!$B:$B,"BrokerToCy",'2012Figures'!$G:$G,"E1",'2012Figures'!$E:$E,$B$1)</f>
        <v>0</v>
      </c>
      <c r="N56" s="52">
        <f>SUMIFS('2012Figures'!$J:$J,'2012Figures'!$C:$C,$A56,'2012Figures'!$H:$H,$B56,'2012Figures'!$I:$I,$C56,'2012Figures'!$B:$B,"BrokerToCy",'2012Figures'!$G:$G,"P1",'2012Figures'!$E:$E,$B$1)</f>
        <v>0</v>
      </c>
      <c r="O56" s="52">
        <f>SUMIFS('2012Figures'!$J:$J,'2012Figures'!$C:$C,$A56,'2012Figures'!$H:$H,$B56,'2012Figures'!$I:$I,$C56,'2012Figures'!$B:$B,"CyToBroker",'2012Figures'!$G:$G,"E1",'2012Figures'!$E:$E,$B$1)</f>
        <v>0</v>
      </c>
      <c r="P56" s="52">
        <f>SUMIFS('2012Figures'!$J:$J,'2012Figures'!$C:$C,$A56,'2012Figures'!$H:$H,$B56,'2012Figures'!$I:$I,$C56,'2012Figures'!$B:$B,"CyToBroker",'2012Figures'!$G:$G,"P1",'2012Figures'!$E:$E,$B$1)</f>
        <v>0</v>
      </c>
      <c r="R56" s="46" t="str">
        <f t="shared" si="15"/>
        <v/>
      </c>
      <c r="S56" s="46" t="str">
        <f t="shared" si="15"/>
        <v/>
      </c>
      <c r="T56" s="46" t="str">
        <f t="shared" si="15"/>
        <v/>
      </c>
      <c r="U56" s="46" t="str">
        <f t="shared" si="15"/>
        <v/>
      </c>
      <c r="V56" s="46" t="str">
        <f t="shared" si="15"/>
        <v/>
      </c>
    </row>
    <row r="57" spans="1:22" x14ac:dyDescent="0.2">
      <c r="A57" s="1">
        <v>103</v>
      </c>
      <c r="B57" s="1" t="s">
        <v>55</v>
      </c>
      <c r="C57" s="8">
        <v>1</v>
      </c>
      <c r="D57" s="29">
        <f>SUMIFS('2013Figures'!$J:$J,'2013Figures'!$C:$C,$A57,'2013Figures'!$H:$H,$B57,'2013Figures'!$I:$I,$C57,'2013Figures'!$E:$E,$B$1)</f>
        <v>0</v>
      </c>
      <c r="E57" s="9">
        <f>SUMIFS('2013Figures'!$J:$J,'2013Figures'!$C:$C,$A57,'2013Figures'!$H:$H,$B57,'2013Figures'!$I:$I,$C57,'2013Figures'!$B:$B,"BrokerToCy",'2013Figures'!$G:$G,"E1",'2013Figures'!$E:$E,$B$1)</f>
        <v>0</v>
      </c>
      <c r="F57" s="9">
        <f>SUMIFS('2013Figures'!$J:$J,'2013Figures'!$C:$C,$A57,'2013Figures'!$H:$H,$B57,'2013Figures'!$I:$I,$C57,'2013Figures'!$B:$B,"BrokerToCy",'2013Figures'!$G:$G,"P1",'2013Figures'!$E:$E,$B$1)</f>
        <v>0</v>
      </c>
      <c r="G57" s="9">
        <f>SUMIFS('2013Figures'!$J:$J,'2013Figures'!$C:$C,$A57,'2013Figures'!$H:$H,$B57,'2013Figures'!$I:$I,$C57,'2013Figures'!$B:$B,"CyToBroker",'2013Figures'!$G:$G,"E1",'2013Figures'!$E:$E,$B$1)</f>
        <v>0</v>
      </c>
      <c r="H57" s="9">
        <f>SUMIFS('2013Figures'!$J:$J,'2013Figures'!$C:$C,$A57,'2013Figures'!$H:$H,$B57,'2013Figures'!$I:$I,$C57,'2013Figures'!$B:$B,"CyToBroker",'2013Figures'!$G:$G,"P1",'2013Figures'!$E:$E,$B$1)</f>
        <v>0</v>
      </c>
      <c r="J57" s="8">
        <v>200601</v>
      </c>
      <c r="L57" s="42">
        <f>SUMIFS('2012Figures'!$J:$J,'2012Figures'!$C:$C,$A57,'2012Figures'!$H:$H,$B57,'2012Figures'!$I:$I,$C57,'2012Figures'!$E:$E,$B$1)</f>
        <v>0</v>
      </c>
      <c r="M57" s="52">
        <f>SUMIFS('2012Figures'!$J:$J,'2012Figures'!$C:$C,$A57,'2012Figures'!$H:$H,$B57,'2012Figures'!$I:$I,$C57,'2012Figures'!$B:$B,"BrokerToCy",'2012Figures'!$G:$G,"E1",'2012Figures'!$E:$E,$B$1)</f>
        <v>0</v>
      </c>
      <c r="N57" s="52">
        <f>SUMIFS('2012Figures'!$J:$J,'2012Figures'!$C:$C,$A57,'2012Figures'!$H:$H,$B57,'2012Figures'!$I:$I,$C57,'2012Figures'!$B:$B,"BrokerToCy",'2012Figures'!$G:$G,"P1",'2012Figures'!$E:$E,$B$1)</f>
        <v>0</v>
      </c>
      <c r="O57" s="52">
        <f>SUMIFS('2012Figures'!$J:$J,'2012Figures'!$C:$C,$A57,'2012Figures'!$H:$H,$B57,'2012Figures'!$I:$I,$C57,'2012Figures'!$B:$B,"CyToBroker",'2012Figures'!$G:$G,"E1",'2012Figures'!$E:$E,$B$1)</f>
        <v>0</v>
      </c>
      <c r="P57" s="52">
        <f>SUMIFS('2012Figures'!$J:$J,'2012Figures'!$C:$C,$A57,'2012Figures'!$H:$H,$B57,'2012Figures'!$I:$I,$C57,'2012Figures'!$B:$B,"CyToBroker",'2012Figures'!$G:$G,"P1",'2012Figures'!$E:$E,$B$1)</f>
        <v>0</v>
      </c>
      <c r="R57" s="46" t="str">
        <f t="shared" si="15"/>
        <v/>
      </c>
      <c r="S57" s="46" t="str">
        <f t="shared" si="15"/>
        <v/>
      </c>
      <c r="T57" s="46" t="str">
        <f t="shared" si="15"/>
        <v/>
      </c>
      <c r="U57" s="46" t="str">
        <f t="shared" si="15"/>
        <v/>
      </c>
      <c r="V57" s="46" t="str">
        <f t="shared" si="15"/>
        <v/>
      </c>
    </row>
    <row r="58" spans="1:22" x14ac:dyDescent="0.2">
      <c r="A58" s="1">
        <v>103</v>
      </c>
      <c r="B58" s="1" t="s">
        <v>55</v>
      </c>
      <c r="D58" s="29">
        <f>SUMIFS('2013Figures'!$J:$J,'2013Figures'!$C:$C,$A58,'2013Figures'!$I:$I,"",'2013Figures'!$E:$E,$B$1)</f>
        <v>97786</v>
      </c>
      <c r="E58" s="9">
        <f>SUMIFS('2013Figures'!$J:$J,'2013Figures'!$C:$C,$A58,'2013Figures'!$I:$I,"",'2013Figures'!$B:$B,"BrokerToCy",'2013Figures'!$G:$G,"E1",'2013Figures'!$E:$E,$B$1)</f>
        <v>0</v>
      </c>
      <c r="F58" s="9">
        <f>SUMIFS('2013Figures'!$J:$J,'2013Figures'!$C:$C,$A58,'2013Figures'!$I:$I,"",'2013Figures'!$B:$B,"BrokerToCy",'2013Figures'!$G:$G,"P1",'2013Figures'!$E:$E,$B$1)</f>
        <v>0</v>
      </c>
      <c r="G58" s="9">
        <f>SUMIFS('2013Figures'!$J:$J,'2013Figures'!$C:$C,$A58,'2013Figures'!$I:$I,"",'2013Figures'!$B:$B,"CyToBroker",'2013Figures'!$G:$G,"E1",'2013Figures'!$E:$E,$B$1)</f>
        <v>97786</v>
      </c>
      <c r="H58" s="9">
        <f>SUMIFS('2013Figures'!$J:$J,'2013Figures'!$C:$C,$A58,'2013Figures'!$I:$I,"",'2013Figures'!$B:$B,"CyToBroker",'2013Figures'!$G:$G,"P1",'2013Figures'!$E:$E,$B$1)</f>
        <v>0</v>
      </c>
      <c r="J58" s="8" t="s">
        <v>131</v>
      </c>
      <c r="L58" s="42">
        <f>SUMIFS('2012Figures'!$J:$J,'2012Figures'!$C:$C,$A58,'2012Figures'!$I:$I,"",'2012Figures'!$E:$E,$B$1)</f>
        <v>123878</v>
      </c>
      <c r="M58" s="52">
        <f>SUMIFS('2012Figures'!$J:$J,'2012Figures'!$C:$C,$A58,'2012Figures'!$I:$I,"",'2012Figures'!$B:$B,"BrokerToCy",'2012Figures'!$G:$G,"E1",'2012Figures'!$E:$E,$B$1)</f>
        <v>3</v>
      </c>
      <c r="N58" s="52">
        <f>SUMIFS('2012Figures'!$J:$J,'2012Figures'!$C:$C,$A58,'2012Figures'!$I:$I,"",'2012Figures'!$B:$B,"BrokerToCy",'2012Figures'!$G:$G,"P1",'2012Figures'!$E:$E,$B$1)</f>
        <v>0</v>
      </c>
      <c r="O58" s="52">
        <f>SUMIFS('2012Figures'!$J:$J,'2012Figures'!$C:$C,$A58,'2012Figures'!$I:$I,"",'2012Figures'!$B:$B,"CyToBroker",'2012Figures'!$G:$G,"E1",'2012Figures'!$E:$E,$B$1)</f>
        <v>123875</v>
      </c>
      <c r="P58" s="52">
        <f>SUMIFS('2012Figures'!$J:$J,'2012Figures'!$C:$C,$A58,'2012Figures'!$I:$I,"",'2012Figures'!$B:$B,"CyToBroker",'2012Figures'!$G:$G,"P1",'2012Figures'!$E:$E,$B$1)</f>
        <v>0</v>
      </c>
      <c r="R58" s="46">
        <f t="shared" si="15"/>
        <v>-0.21</v>
      </c>
      <c r="S58" s="46">
        <f t="shared" si="15"/>
        <v>-1</v>
      </c>
      <c r="T58" s="46" t="str">
        <f t="shared" si="15"/>
        <v/>
      </c>
      <c r="U58" s="46">
        <f t="shared" si="15"/>
        <v>-0.21</v>
      </c>
      <c r="V58" s="46" t="str">
        <f t="shared" si="15"/>
        <v/>
      </c>
    </row>
    <row r="59" spans="1:22" x14ac:dyDescent="0.2">
      <c r="A59" s="21"/>
      <c r="B59" s="21" t="s">
        <v>92</v>
      </c>
      <c r="C59" s="22"/>
      <c r="D59" s="23">
        <f>SUM(E59:H59)</f>
        <v>123114</v>
      </c>
      <c r="E59" s="23">
        <f t="shared" ref="E59:H59" si="16">SUM(E46:E58)</f>
        <v>0</v>
      </c>
      <c r="F59" s="23">
        <f t="shared" si="16"/>
        <v>0</v>
      </c>
      <c r="G59" s="23">
        <f t="shared" si="16"/>
        <v>123114</v>
      </c>
      <c r="H59" s="23">
        <f t="shared" si="16"/>
        <v>0</v>
      </c>
      <c r="I59" s="21"/>
      <c r="J59" s="22"/>
      <c r="K59" s="21"/>
      <c r="L59" s="43">
        <f>SUM(M59:P59)</f>
        <v>142679</v>
      </c>
      <c r="M59" s="43">
        <f t="shared" ref="M59:P59" si="17">SUM(M46:M58)</f>
        <v>3</v>
      </c>
      <c r="N59" s="43">
        <f t="shared" si="17"/>
        <v>0</v>
      </c>
      <c r="O59" s="43">
        <f t="shared" si="17"/>
        <v>142676</v>
      </c>
      <c r="P59" s="43">
        <f t="shared" si="17"/>
        <v>0</v>
      </c>
      <c r="Q59" s="21"/>
      <c r="R59" s="21"/>
      <c r="S59" s="21"/>
      <c r="T59" s="21"/>
      <c r="U59" s="21"/>
      <c r="V59" s="21"/>
    </row>
    <row r="60" spans="1:22" x14ac:dyDescent="0.2">
      <c r="A60" s="28">
        <v>104</v>
      </c>
      <c r="B60" s="28" t="s">
        <v>93</v>
      </c>
      <c r="C60" s="17" t="s">
        <v>88</v>
      </c>
      <c r="D60" s="18">
        <f>SUMIFS('2013Figures'!$J:$J,'2013Figures'!$C:$C,$A60,'2013Figures'!$E:$E,$B$1)</f>
        <v>128061</v>
      </c>
      <c r="E60" s="18">
        <f>SUMIFS('2013Figures'!$J:$J,'2013Figures'!$C:$C,$A60,'2013Figures'!$B:$B,"BrokerToCy",'2013Figures'!$G:$G,"E1",'2013Figures'!$E:$E,$B$1)</f>
        <v>0</v>
      </c>
      <c r="F60" s="18">
        <f>SUMIFS('2013Figures'!$J:$J,'2013Figures'!$C:$C,$A60,'2013Figures'!$B:$B,"BrokerToCy",'2013Figures'!$G:$G,"P1",'2013Figures'!$E:$E,$B$1)</f>
        <v>0</v>
      </c>
      <c r="G60" s="18">
        <f>SUMIFS('2013Figures'!$J:$J,'2013Figures'!$C:$C,$A60,'2013Figures'!$B:$B,"CyToBroker",'2013Figures'!$G:$G,"E1",'2013Figures'!$E:$E,$B$1)</f>
        <v>128061</v>
      </c>
      <c r="H60" s="18">
        <f>SUMIFS('2013Figures'!$J:$J,'2013Figures'!$C:$C,$A60,'2013Figures'!$B:$B,"CyToBroker",'2013Figures'!$G:$G,"P1",'2013Figures'!$E:$E,$B$1)</f>
        <v>0</v>
      </c>
      <c r="I60" s="28"/>
      <c r="J60" s="17"/>
      <c r="K60" s="28"/>
      <c r="L60" s="50">
        <f>SUMIFS('2012Figures'!$J:$J,'2012Figures'!$C:$C,$A60,'2012Figures'!$E:$E,$B$1)</f>
        <v>140147</v>
      </c>
      <c r="M60" s="50">
        <f>SUMIFS('2012Figures'!$J:$J,'2012Figures'!$C:$C,$A60,'2012Figures'!$B:$B,"BrokerToCy",'2012Figures'!$G:$G,"E1",'2012Figures'!$E:$E,$B$1)</f>
        <v>1</v>
      </c>
      <c r="N60" s="50">
        <f>SUMIFS('2012Figures'!$J:$J,'2012Figures'!$C:$C,$A60,'2012Figures'!$B:$B,"BrokerToCy",'2012Figures'!$G:$G,"P1",'2012Figures'!$E:$E,$B$1)</f>
        <v>0</v>
      </c>
      <c r="O60" s="50">
        <f>SUMIFS('2012Figures'!$J:$J,'2012Figures'!$C:$C,$A60,'2012Figures'!$B:$B,"CyToBroker",'2012Figures'!$G:$G,"E1",'2012Figures'!$E:$E,$B$1)</f>
        <v>140146</v>
      </c>
      <c r="P60" s="50">
        <f>SUMIFS('2012Figures'!$J:$J,'2012Figures'!$C:$C,$A60,'2012Figures'!$B:$B,"CyToBroker",'2012Figures'!$G:$G,"P1",'2012Figures'!$E:$E,$B$1)</f>
        <v>0</v>
      </c>
      <c r="Q60" s="28"/>
      <c r="R60" s="46">
        <f t="shared" si="15"/>
        <v>-0.09</v>
      </c>
      <c r="S60" s="46">
        <f t="shared" si="15"/>
        <v>-1</v>
      </c>
      <c r="T60" s="46" t="str">
        <f t="shared" si="15"/>
        <v/>
      </c>
      <c r="U60" s="46">
        <f t="shared" si="15"/>
        <v>-0.09</v>
      </c>
      <c r="V60" s="46" t="str">
        <f t="shared" si="15"/>
        <v/>
      </c>
    </row>
    <row r="61" spans="1:22" x14ac:dyDescent="0.2">
      <c r="A61" s="1">
        <v>104</v>
      </c>
      <c r="D61" s="29">
        <f>SUMIFS('2013Figures'!$J:$J,'2013Figures'!$C:$C,$A61,'2013Figures'!$H:$H,"",'2013Figures'!$I:$I,"",'2013Figures'!$E:$E,$B$1)</f>
        <v>87086</v>
      </c>
      <c r="E61" s="9">
        <f>SUMIFS('2013Figures'!$J:$J,'2013Figures'!$C:$C,$A61,'2013Figures'!$H:$H,"",'2013Figures'!$I:$I,"",'2013Figures'!$B:$B,"BrokerToCy",'2013Figures'!$G:$G,"E1",'2013Figures'!$E:$E,$B$1)</f>
        <v>0</v>
      </c>
      <c r="F61" s="9">
        <f>SUMIFS('2013Figures'!$J:$J,'2013Figures'!$C:$C,$A61,'2013Figures'!$H:$H,"",'2013Figures'!$I:$I,"",'2013Figures'!$B:$B,"BrokerToCy",'2013Figures'!$G:$G,"P1",'2013Figures'!$E:$E,$B$1)</f>
        <v>0</v>
      </c>
      <c r="G61" s="9">
        <f>SUMIFS('2013Figures'!$J:$J,'2013Figures'!$C:$C,$A61,'2013Figures'!$H:$H,"",'2013Figures'!$I:$I,"",'2013Figures'!$B:$B,"CyToBroker",'2013Figures'!$G:$G,"E1",'2013Figures'!$E:$E,$B$1)</f>
        <v>87086</v>
      </c>
      <c r="H61" s="9">
        <f>SUMIFS('2013Figures'!$J:$J,'2013Figures'!$C:$C,$A61,'2013Figures'!$H:$H,"",'2013Figures'!$I:$I,"",'2013Figures'!$B:$B,"CyToBroker",'2013Figures'!$G:$G,"P1",'2013Figures'!$E:$E,$B$1)</f>
        <v>0</v>
      </c>
      <c r="J61" s="8" t="s">
        <v>131</v>
      </c>
      <c r="L61" s="42">
        <f>SUMIFS('2012Figures'!$J:$J,'2012Figures'!$C:$C,$A61,'2012Figures'!$H:$H,"",'2012Figures'!$I:$I,"",'2012Figures'!$E:$E,$B$1)</f>
        <v>95339</v>
      </c>
      <c r="M61" s="52">
        <f>SUMIFS('2012Figures'!$J:$J,'2012Figures'!$C:$C,$A61,'2012Figures'!$H:$H,"",'2012Figures'!$I:$I,"",'2012Figures'!$B:$B,"BrokerToCy",'2012Figures'!$G:$G,"E1",'2012Figures'!$E:$E,$B$1)</f>
        <v>1</v>
      </c>
      <c r="N61" s="52">
        <f>SUMIFS('2012Figures'!$J:$J,'2012Figures'!$C:$C,$A61,'2012Figures'!$H:$H,"",'2012Figures'!$I:$I,"",'2012Figures'!$B:$B,"BrokerToCy",'2012Figures'!$G:$G,"P1",'2012Figures'!$E:$E,$B$1)</f>
        <v>0</v>
      </c>
      <c r="O61" s="52">
        <f>SUMIFS('2012Figures'!$J:$J,'2012Figures'!$C:$C,$A61,'2012Figures'!$H:$H,"",'2012Figures'!$I:$I,"",'2012Figures'!$B:$B,"CyToBroker",'2012Figures'!$G:$G,"E1",'2012Figures'!$E:$E,$B$1)</f>
        <v>95338</v>
      </c>
      <c r="P61" s="52">
        <f>SUMIFS('2012Figures'!$J:$J,'2012Figures'!$C:$C,$A61,'2012Figures'!$H:$H,"",'2012Figures'!$I:$I,"",'2012Figures'!$B:$B,"CyToBroker",'2012Figures'!$G:$G,"P1",'2012Figures'!$E:$E,$B$1)</f>
        <v>0</v>
      </c>
      <c r="R61" s="46">
        <f t="shared" si="15"/>
        <v>-0.09</v>
      </c>
      <c r="S61" s="46">
        <f t="shared" si="15"/>
        <v>-1</v>
      </c>
      <c r="T61" s="46" t="str">
        <f t="shared" si="15"/>
        <v/>
      </c>
      <c r="U61" s="46">
        <f t="shared" si="15"/>
        <v>-0.09</v>
      </c>
      <c r="V61" s="46" t="str">
        <f t="shared" si="15"/>
        <v/>
      </c>
    </row>
    <row r="62" spans="1:22" x14ac:dyDescent="0.2">
      <c r="A62" s="1">
        <v>104</v>
      </c>
      <c r="B62" s="1" t="s">
        <v>55</v>
      </c>
      <c r="D62" s="29">
        <f>SUMIFS('2013Figures'!$J:$J,'2013Figures'!$C:$C,$A62,'2013Figures'!$H:$H,$B62,'2013Figures'!$E:$E,$B$1)</f>
        <v>0</v>
      </c>
      <c r="E62" s="9">
        <f>SUMIFS('2013Figures'!$J:$J,'2013Figures'!$C:$C,$A62,'2013Figures'!$H:$H,$B62,'2013Figures'!$B:$B,"BrokerToCy",'2013Figures'!$G:$G,"E1",'2013Figures'!$E:$E,$B$1)</f>
        <v>0</v>
      </c>
      <c r="F62" s="9">
        <f>SUMIFS('2013Figures'!$J:$J,'2013Figures'!$C:$C,$A62,'2013Figures'!$H:$H,$B62,'2013Figures'!$B:$B,"BrokerToCy",'2013Figures'!$G:$G,"P1",'2013Figures'!$E:$E,$B$1)</f>
        <v>0</v>
      </c>
      <c r="G62" s="9">
        <f>SUMIFS('2013Figures'!$J:$J,'2013Figures'!$C:$C,$A62,'2013Figures'!$H:$H,$B62,'2013Figures'!$B:$B,"CyToBroker",'2013Figures'!$G:$G,"E1",'2013Figures'!$E:$E,$B$1)</f>
        <v>0</v>
      </c>
      <c r="H62" s="9">
        <f>SUMIFS('2013Figures'!$J:$J,'2013Figures'!$C:$C,$A62,'2013Figures'!$H:$H,$B62,'2013Figures'!$B:$B,"CyToBroker",'2013Figures'!$G:$G,"P1",'2013Figures'!$E:$E,$B$1)</f>
        <v>0</v>
      </c>
      <c r="J62" s="8" t="s">
        <v>146</v>
      </c>
      <c r="L62" s="42">
        <f>SUMIFS('2012Figures'!$J:$J,'2012Figures'!$C:$C,$A62,'2012Figures'!$H:$H,$B62,'2012Figures'!$E:$E,$B$1)</f>
        <v>0</v>
      </c>
      <c r="M62" s="52">
        <f>SUMIFS('2012Figures'!$J:$J,'2012Figures'!$C:$C,$A62,'2012Figures'!$H:$H,$B62,'2012Figures'!$B:$B,"BrokerToCy",'2012Figures'!$G:$G,"E1",'2012Figures'!$E:$E,$B$1)</f>
        <v>0</v>
      </c>
      <c r="N62" s="52">
        <f>SUMIFS('2012Figures'!$J:$J,'2012Figures'!$C:$C,$A62,'2012Figures'!$H:$H,$B62,'2012Figures'!$B:$B,"BrokerToCy",'2012Figures'!$G:$G,"P1",'2012Figures'!$E:$E,$B$1)</f>
        <v>0</v>
      </c>
      <c r="O62" s="52">
        <f>SUMIFS('2012Figures'!$J:$J,'2012Figures'!$C:$C,$A62,'2012Figures'!$H:$H,$B62,'2012Figures'!$B:$B,"CyToBroker",'2012Figures'!$G:$G,"E1",'2012Figures'!$E:$E,$B$1)</f>
        <v>0</v>
      </c>
      <c r="P62" s="52">
        <f>SUMIFS('2012Figures'!$J:$J,'2012Figures'!$C:$C,$A62,'2012Figures'!$H:$H,$B62,'2012Figures'!$B:$B,"CyToBroker",'2012Figures'!$G:$G,"P1",'2012Figures'!$E:$E,$B$1)</f>
        <v>0</v>
      </c>
      <c r="R62" s="46" t="str">
        <f t="shared" si="15"/>
        <v/>
      </c>
      <c r="S62" s="46" t="str">
        <f t="shared" si="15"/>
        <v/>
      </c>
      <c r="T62" s="46" t="str">
        <f t="shared" si="15"/>
        <v/>
      </c>
      <c r="U62" s="46" t="str">
        <f t="shared" si="15"/>
        <v/>
      </c>
      <c r="V62" s="46" t="str">
        <f t="shared" si="15"/>
        <v/>
      </c>
    </row>
    <row r="63" spans="1:22" x14ac:dyDescent="0.2">
      <c r="A63" s="1">
        <v>104</v>
      </c>
      <c r="B63" s="1" t="s">
        <v>56</v>
      </c>
      <c r="D63" s="29">
        <f>SUMIFS('2013Figures'!$J:$J,'2013Figures'!$C:$C,$A63,'2013Figures'!$H:$H,$B63,'2013Figures'!$E:$E,$B$1)</f>
        <v>39016</v>
      </c>
      <c r="E63" s="9">
        <f>SUMIFS('2013Figures'!$J:$J,'2013Figures'!$C:$C,$A63,'2013Figures'!$H:$H,$B63,'2013Figures'!$B:$B,"BrokerToCy",'2013Figures'!$G:$G,"E1",'2013Figures'!$E:$E,$B$1)</f>
        <v>0</v>
      </c>
      <c r="F63" s="9">
        <f>SUMIFS('2013Figures'!$J:$J,'2013Figures'!$C:$C,$A63,'2013Figures'!$H:$H,$B63,'2013Figures'!$B:$B,"BrokerToCy",'2013Figures'!$G:$G,"P1",'2013Figures'!$E:$E,$B$1)</f>
        <v>0</v>
      </c>
      <c r="G63" s="9">
        <f>SUMIFS('2013Figures'!$J:$J,'2013Figures'!$C:$C,$A63,'2013Figures'!$H:$H,$B63,'2013Figures'!$B:$B,"CyToBroker",'2013Figures'!$G:$G,"E1",'2013Figures'!$E:$E,$B$1)</f>
        <v>39016</v>
      </c>
      <c r="H63" s="9">
        <f>SUMIFS('2013Figures'!$J:$J,'2013Figures'!$C:$C,$A63,'2013Figures'!$H:$H,$B63,'2013Figures'!$B:$B,"CyToBroker",'2013Figures'!$G:$G,"P1",'2013Figures'!$E:$E,$B$1)</f>
        <v>0</v>
      </c>
      <c r="J63" s="8" t="s">
        <v>146</v>
      </c>
      <c r="L63" s="42">
        <f>SUMIFS('2012Figures'!$J:$J,'2012Figures'!$C:$C,$A63,'2012Figures'!$H:$H,$B63,'2012Figures'!$E:$E,$B$1)</f>
        <v>43382</v>
      </c>
      <c r="M63" s="52">
        <f>SUMIFS('2012Figures'!$J:$J,'2012Figures'!$C:$C,$A63,'2012Figures'!$H:$H,$B63,'2012Figures'!$B:$B,"BrokerToCy",'2012Figures'!$G:$G,"E1",'2012Figures'!$E:$E,$B$1)</f>
        <v>0</v>
      </c>
      <c r="N63" s="52">
        <f>SUMIFS('2012Figures'!$J:$J,'2012Figures'!$C:$C,$A63,'2012Figures'!$H:$H,$B63,'2012Figures'!$B:$B,"BrokerToCy",'2012Figures'!$G:$G,"P1",'2012Figures'!$E:$E,$B$1)</f>
        <v>0</v>
      </c>
      <c r="O63" s="52">
        <f>SUMIFS('2012Figures'!$J:$J,'2012Figures'!$C:$C,$A63,'2012Figures'!$H:$H,$B63,'2012Figures'!$B:$B,"CyToBroker",'2012Figures'!$G:$G,"E1",'2012Figures'!$E:$E,$B$1)</f>
        <v>43382</v>
      </c>
      <c r="P63" s="52">
        <f>SUMIFS('2012Figures'!$J:$J,'2012Figures'!$C:$C,$A63,'2012Figures'!$H:$H,$B63,'2012Figures'!$B:$B,"CyToBroker",'2012Figures'!$G:$G,"P1",'2012Figures'!$E:$E,$B$1)</f>
        <v>0</v>
      </c>
      <c r="R63" s="46">
        <f t="shared" si="15"/>
        <v>-0.1</v>
      </c>
      <c r="S63" s="46" t="str">
        <f t="shared" si="15"/>
        <v/>
      </c>
      <c r="T63" s="46" t="str">
        <f t="shared" si="15"/>
        <v/>
      </c>
      <c r="U63" s="46">
        <f t="shared" si="15"/>
        <v>-0.1</v>
      </c>
      <c r="V63" s="46" t="str">
        <f t="shared" si="15"/>
        <v/>
      </c>
    </row>
    <row r="64" spans="1:22" x14ac:dyDescent="0.2">
      <c r="A64" s="1">
        <v>104</v>
      </c>
      <c r="B64" s="1">
        <v>2</v>
      </c>
      <c r="D64" s="29">
        <f>SUMIFS('2013Figures'!$J:$J,'2013Figures'!$C:$C,$A64,'2013Figures'!$H:$H,$B64,'2013Figures'!$E:$E,$B$1)</f>
        <v>0</v>
      </c>
      <c r="E64" s="9">
        <f>SUMIFS('2013Figures'!$J:$J,'2013Figures'!$C:$C,$A64,'2013Figures'!$H:$H,$B64,'2013Figures'!$B:$B,"BrokerToCy",'2013Figures'!$G:$G,"E1",'2013Figures'!$E:$E,$B$1)</f>
        <v>0</v>
      </c>
      <c r="F64" s="9">
        <f>SUMIFS('2013Figures'!$J:$J,'2013Figures'!$C:$C,$A64,'2013Figures'!$H:$H,$B64,'2013Figures'!$B:$B,"BrokerToCy",'2013Figures'!$G:$G,"P1",'2013Figures'!$E:$E,$B$1)</f>
        <v>0</v>
      </c>
      <c r="G64" s="9">
        <f>SUMIFS('2013Figures'!$J:$J,'2013Figures'!$C:$C,$A64,'2013Figures'!$H:$H,$B64,'2013Figures'!$B:$B,"CyToBroker",'2013Figures'!$G:$G,"E1",'2013Figures'!$E:$E,$B$1)</f>
        <v>0</v>
      </c>
      <c r="H64" s="9">
        <f>SUMIFS('2013Figures'!$J:$J,'2013Figures'!$C:$C,$A64,'2013Figures'!$H:$H,$B64,'2013Figures'!$B:$B,"CyToBroker",'2013Figures'!$G:$G,"P1",'2013Figures'!$E:$E,$B$1)</f>
        <v>0</v>
      </c>
      <c r="J64" s="8" t="s">
        <v>146</v>
      </c>
      <c r="L64" s="42">
        <f>SUMIFS('2012Figures'!$J:$J,'2012Figures'!$C:$C,$A64,'2012Figures'!$H:$H,$B64,'2012Figures'!$E:$E,$B$1)</f>
        <v>0</v>
      </c>
      <c r="M64" s="52">
        <f>SUMIFS('2012Figures'!$J:$J,'2012Figures'!$C:$C,$A64,'2012Figures'!$H:$H,$B64,'2012Figures'!$B:$B,"BrokerToCy",'2012Figures'!$G:$G,"E1",'2012Figures'!$E:$E,$B$1)</f>
        <v>0</v>
      </c>
      <c r="N64" s="52">
        <f>SUMIFS('2012Figures'!$J:$J,'2012Figures'!$C:$C,$A64,'2012Figures'!$H:$H,$B64,'2012Figures'!$B:$B,"BrokerToCy",'2012Figures'!$G:$G,"P1",'2012Figures'!$E:$E,$B$1)</f>
        <v>0</v>
      </c>
      <c r="O64" s="52">
        <f>SUMIFS('2012Figures'!$J:$J,'2012Figures'!$C:$C,$A64,'2012Figures'!$H:$H,$B64,'2012Figures'!$B:$B,"CyToBroker",'2012Figures'!$G:$G,"E1",'2012Figures'!$E:$E,$B$1)</f>
        <v>0</v>
      </c>
      <c r="P64" s="52">
        <f>SUMIFS('2012Figures'!$J:$J,'2012Figures'!$C:$C,$A64,'2012Figures'!$H:$H,$B64,'2012Figures'!$B:$B,"CyToBroker",'2012Figures'!$G:$G,"P1",'2012Figures'!$E:$E,$B$1)</f>
        <v>0</v>
      </c>
      <c r="R64" s="46" t="str">
        <f t="shared" si="15"/>
        <v/>
      </c>
      <c r="S64" s="46" t="str">
        <f t="shared" si="15"/>
        <v/>
      </c>
      <c r="T64" s="46" t="str">
        <f t="shared" si="15"/>
        <v/>
      </c>
      <c r="U64" s="46" t="str">
        <f t="shared" si="15"/>
        <v/>
      </c>
      <c r="V64" s="46" t="str">
        <f t="shared" si="15"/>
        <v/>
      </c>
    </row>
    <row r="65" spans="1:22" x14ac:dyDescent="0.2">
      <c r="A65" s="1">
        <v>104</v>
      </c>
      <c r="B65" s="1">
        <v>3</v>
      </c>
      <c r="D65" s="29">
        <f>SUMIFS('2013Figures'!$J:$J,'2013Figures'!$C:$C,$A65,'2013Figures'!$H:$H,$B65,'2013Figures'!$E:$E,$B$1)</f>
        <v>0</v>
      </c>
      <c r="E65" s="9">
        <f>SUMIFS('2013Figures'!$J:$J,'2013Figures'!$C:$C,$A65,'2013Figures'!$H:$H,$B65,'2013Figures'!$B:$B,"BrokerToCy",'2013Figures'!$G:$G,"E1",'2013Figures'!$E:$E,$B$1)</f>
        <v>0</v>
      </c>
      <c r="F65" s="9">
        <f>SUMIFS('2013Figures'!$J:$J,'2013Figures'!$C:$C,$A65,'2013Figures'!$H:$H,$B65,'2013Figures'!$B:$B,"BrokerToCy",'2013Figures'!$G:$G,"P1",'2013Figures'!$E:$E,$B$1)</f>
        <v>0</v>
      </c>
      <c r="G65" s="9">
        <f>SUMIFS('2013Figures'!$J:$J,'2013Figures'!$C:$C,$A65,'2013Figures'!$H:$H,$B65,'2013Figures'!$B:$B,"CyToBroker",'2013Figures'!$G:$G,"E1",'2013Figures'!$E:$E,$B$1)</f>
        <v>0</v>
      </c>
      <c r="H65" s="9">
        <f>SUMIFS('2013Figures'!$J:$J,'2013Figures'!$C:$C,$A65,'2013Figures'!$H:$H,$B65,'2013Figures'!$B:$B,"CyToBroker",'2013Figures'!$G:$G,"P1",'2013Figures'!$E:$E,$B$1)</f>
        <v>0</v>
      </c>
      <c r="J65" s="8" t="s">
        <v>146</v>
      </c>
      <c r="L65" s="42">
        <f>SUMIFS('2012Figures'!$J:$J,'2012Figures'!$C:$C,$A65,'2012Figures'!$H:$H,$B65,'2012Figures'!$E:$E,$B$1)</f>
        <v>0</v>
      </c>
      <c r="M65" s="52">
        <f>SUMIFS('2012Figures'!$J:$J,'2012Figures'!$C:$C,$A65,'2012Figures'!$H:$H,$B65,'2012Figures'!$B:$B,"BrokerToCy",'2012Figures'!$G:$G,"E1",'2012Figures'!$E:$E,$B$1)</f>
        <v>0</v>
      </c>
      <c r="N65" s="52">
        <f>SUMIFS('2012Figures'!$J:$J,'2012Figures'!$C:$C,$A65,'2012Figures'!$H:$H,$B65,'2012Figures'!$B:$B,"BrokerToCy",'2012Figures'!$G:$G,"P1",'2012Figures'!$E:$E,$B$1)</f>
        <v>0</v>
      </c>
      <c r="O65" s="52">
        <f>SUMIFS('2012Figures'!$J:$J,'2012Figures'!$C:$C,$A65,'2012Figures'!$H:$H,$B65,'2012Figures'!$B:$B,"CyToBroker",'2012Figures'!$G:$G,"E1",'2012Figures'!$E:$E,$B$1)</f>
        <v>0</v>
      </c>
      <c r="P65" s="52">
        <f>SUMIFS('2012Figures'!$J:$J,'2012Figures'!$C:$C,$A65,'2012Figures'!$H:$H,$B65,'2012Figures'!$B:$B,"CyToBroker",'2012Figures'!$G:$G,"P1",'2012Figures'!$E:$E,$B$1)</f>
        <v>0</v>
      </c>
      <c r="R65" s="46" t="str">
        <f t="shared" si="15"/>
        <v/>
      </c>
      <c r="S65" s="46" t="str">
        <f t="shared" si="15"/>
        <v/>
      </c>
      <c r="T65" s="46" t="str">
        <f t="shared" si="15"/>
        <v/>
      </c>
      <c r="U65" s="46" t="str">
        <f t="shared" si="15"/>
        <v/>
      </c>
      <c r="V65" s="46" t="str">
        <f t="shared" si="15"/>
        <v/>
      </c>
    </row>
    <row r="66" spans="1:22" x14ac:dyDescent="0.2">
      <c r="A66" s="1">
        <v>104</v>
      </c>
      <c r="B66" s="1">
        <v>4</v>
      </c>
      <c r="D66" s="29">
        <f>SUMIFS('2013Figures'!$J:$J,'2013Figures'!$C:$C,$A66,'2013Figures'!$H:$H,$B66,'2013Figures'!$E:$E,$B$1)</f>
        <v>0</v>
      </c>
      <c r="E66" s="9">
        <f>SUMIFS('2013Figures'!$J:$J,'2013Figures'!$C:$C,$A66,'2013Figures'!$H:$H,$B66,'2013Figures'!$B:$B,"BrokerToCy",'2013Figures'!$G:$G,"E1",'2013Figures'!$E:$E,$B$1)</f>
        <v>0</v>
      </c>
      <c r="F66" s="9">
        <f>SUMIFS('2013Figures'!$J:$J,'2013Figures'!$C:$C,$A66,'2013Figures'!$H:$H,$B66,'2013Figures'!$B:$B,"BrokerToCy",'2013Figures'!$G:$G,"P1",'2013Figures'!$E:$E,$B$1)</f>
        <v>0</v>
      </c>
      <c r="G66" s="9">
        <f>SUMIFS('2013Figures'!$J:$J,'2013Figures'!$C:$C,$A66,'2013Figures'!$H:$H,$B66,'2013Figures'!$B:$B,"CyToBroker",'2013Figures'!$G:$G,"E1",'2013Figures'!$E:$E,$B$1)</f>
        <v>0</v>
      </c>
      <c r="H66" s="9">
        <f>SUMIFS('2013Figures'!$J:$J,'2013Figures'!$C:$C,$A66,'2013Figures'!$H:$H,$B66,'2013Figures'!$B:$B,"CyToBroker",'2013Figures'!$G:$G,"P1",'2013Figures'!$E:$E,$B$1)</f>
        <v>0</v>
      </c>
      <c r="J66" s="8" t="s">
        <v>146</v>
      </c>
      <c r="L66" s="42">
        <f>SUMIFS('2012Figures'!$J:$J,'2012Figures'!$C:$C,$A66,'2012Figures'!$H:$H,$B66,'2012Figures'!$E:$E,$B$1)</f>
        <v>0</v>
      </c>
      <c r="M66" s="52">
        <f>SUMIFS('2012Figures'!$J:$J,'2012Figures'!$C:$C,$A66,'2012Figures'!$H:$H,$B66,'2012Figures'!$B:$B,"BrokerToCy",'2012Figures'!$G:$G,"E1",'2012Figures'!$E:$E,$B$1)</f>
        <v>0</v>
      </c>
      <c r="N66" s="52">
        <f>SUMIFS('2012Figures'!$J:$J,'2012Figures'!$C:$C,$A66,'2012Figures'!$H:$H,$B66,'2012Figures'!$B:$B,"BrokerToCy",'2012Figures'!$G:$G,"P1",'2012Figures'!$E:$E,$B$1)</f>
        <v>0</v>
      </c>
      <c r="O66" s="52">
        <f>SUMIFS('2012Figures'!$J:$J,'2012Figures'!$C:$C,$A66,'2012Figures'!$H:$H,$B66,'2012Figures'!$B:$B,"CyToBroker",'2012Figures'!$G:$G,"E1",'2012Figures'!$E:$E,$B$1)</f>
        <v>0</v>
      </c>
      <c r="P66" s="52">
        <f>SUMIFS('2012Figures'!$J:$J,'2012Figures'!$C:$C,$A66,'2012Figures'!$H:$H,$B66,'2012Figures'!$B:$B,"CyToBroker",'2012Figures'!$G:$G,"P1",'2012Figures'!$E:$E,$B$1)</f>
        <v>0</v>
      </c>
      <c r="R66" s="46" t="str">
        <f t="shared" si="15"/>
        <v/>
      </c>
      <c r="S66" s="46" t="str">
        <f t="shared" si="15"/>
        <v/>
      </c>
      <c r="T66" s="46" t="str">
        <f t="shared" si="15"/>
        <v/>
      </c>
      <c r="U66" s="46" t="str">
        <f t="shared" si="15"/>
        <v/>
      </c>
      <c r="V66" s="46" t="str">
        <f t="shared" si="15"/>
        <v/>
      </c>
    </row>
    <row r="67" spans="1:22" x14ac:dyDescent="0.2">
      <c r="A67" s="1">
        <v>104</v>
      </c>
      <c r="B67" s="1">
        <v>5</v>
      </c>
      <c r="D67" s="29">
        <f>SUMIFS('2013Figures'!$J:$J,'2013Figures'!$C:$C,$A67,'2013Figures'!$H:$H,$B67,'2013Figures'!$E:$E,$B$1)</f>
        <v>0</v>
      </c>
      <c r="E67" s="9">
        <f>SUMIFS('2013Figures'!$J:$J,'2013Figures'!$C:$C,$A67,'2013Figures'!$H:$H,$B67,'2013Figures'!$B:$B,"BrokerToCy",'2013Figures'!$G:$G,"E1",'2013Figures'!$E:$E,$B$1)</f>
        <v>0</v>
      </c>
      <c r="F67" s="9">
        <f>SUMIFS('2013Figures'!$J:$J,'2013Figures'!$C:$C,$A67,'2013Figures'!$H:$H,$B67,'2013Figures'!$B:$B,"BrokerToCy",'2013Figures'!$G:$G,"P1",'2013Figures'!$E:$E,$B$1)</f>
        <v>0</v>
      </c>
      <c r="G67" s="9">
        <f>SUMIFS('2013Figures'!$J:$J,'2013Figures'!$C:$C,$A67,'2013Figures'!$H:$H,$B67,'2013Figures'!$B:$B,"CyToBroker",'2013Figures'!$G:$G,"E1",'2013Figures'!$E:$E,$B$1)</f>
        <v>0</v>
      </c>
      <c r="H67" s="9">
        <f>SUMIFS('2013Figures'!$J:$J,'2013Figures'!$C:$C,$A67,'2013Figures'!$H:$H,$B67,'2013Figures'!$B:$B,"CyToBroker",'2013Figures'!$G:$G,"P1",'2013Figures'!$E:$E,$B$1)</f>
        <v>0</v>
      </c>
      <c r="J67" s="8" t="s">
        <v>146</v>
      </c>
      <c r="L67" s="42">
        <f>SUMIFS('2012Figures'!$J:$J,'2012Figures'!$C:$C,$A67,'2012Figures'!$H:$H,$B67,'2012Figures'!$E:$E,$B$1)</f>
        <v>0</v>
      </c>
      <c r="M67" s="52">
        <f>SUMIFS('2012Figures'!$J:$J,'2012Figures'!$C:$C,$A67,'2012Figures'!$H:$H,$B67,'2012Figures'!$B:$B,"BrokerToCy",'2012Figures'!$G:$G,"E1",'2012Figures'!$E:$E,$B$1)</f>
        <v>0</v>
      </c>
      <c r="N67" s="52">
        <f>SUMIFS('2012Figures'!$J:$J,'2012Figures'!$C:$C,$A67,'2012Figures'!$H:$H,$B67,'2012Figures'!$B:$B,"BrokerToCy",'2012Figures'!$G:$G,"P1",'2012Figures'!$E:$E,$B$1)</f>
        <v>0</v>
      </c>
      <c r="O67" s="52">
        <f>SUMIFS('2012Figures'!$J:$J,'2012Figures'!$C:$C,$A67,'2012Figures'!$H:$H,$B67,'2012Figures'!$B:$B,"CyToBroker",'2012Figures'!$G:$G,"E1",'2012Figures'!$E:$E,$B$1)</f>
        <v>0</v>
      </c>
      <c r="P67" s="52">
        <f>SUMIFS('2012Figures'!$J:$J,'2012Figures'!$C:$C,$A67,'2012Figures'!$H:$H,$B67,'2012Figures'!$B:$B,"CyToBroker",'2012Figures'!$G:$G,"P1",'2012Figures'!$E:$E,$B$1)</f>
        <v>0</v>
      </c>
      <c r="R67" s="46" t="str">
        <f t="shared" si="15"/>
        <v/>
      </c>
      <c r="S67" s="46" t="str">
        <f t="shared" si="15"/>
        <v/>
      </c>
      <c r="T67" s="46" t="str">
        <f t="shared" si="15"/>
        <v/>
      </c>
      <c r="U67" s="46" t="str">
        <f t="shared" si="15"/>
        <v/>
      </c>
      <c r="V67" s="46" t="str">
        <f t="shared" si="15"/>
        <v/>
      </c>
    </row>
    <row r="68" spans="1:22" x14ac:dyDescent="0.2">
      <c r="A68" s="1">
        <v>104</v>
      </c>
      <c r="B68" s="1" t="s">
        <v>57</v>
      </c>
      <c r="C68" s="8">
        <v>4</v>
      </c>
      <c r="D68" s="29">
        <f>SUMIFS('2013Figures'!$J:$J,'2013Figures'!$C:$C,$A68,'2013Figures'!$H:$H,$B68,'2013Figures'!$I:$I,$C68,'2013Figures'!$E:$E,$B$1)</f>
        <v>399</v>
      </c>
      <c r="E68" s="9">
        <f>SUMIFS('2013Figures'!$J:$J,'2013Figures'!$C:$C,$A68,'2013Figures'!$H:$H,$B68,'2013Figures'!$I:$I,$C68,'2013Figures'!$B:$B,"BrokerToCy",'2013Figures'!$G:$G,"E1",'2013Figures'!$E:$E,$B$1)</f>
        <v>0</v>
      </c>
      <c r="F68" s="9">
        <f>SUMIFS('2013Figures'!$J:$J,'2013Figures'!$C:$C,$A68,'2013Figures'!$H:$H,$B68,'2013Figures'!$I:$I,$C68,'2013Figures'!$B:$B,"BrokerToCy",'2013Figures'!$G:$G,"P1",'2013Figures'!$E:$E,$B$1)</f>
        <v>0</v>
      </c>
      <c r="G68" s="9">
        <f>SUMIFS('2013Figures'!$J:$J,'2013Figures'!$C:$C,$A68,'2013Figures'!$H:$H,$B68,'2013Figures'!$I:$I,$C68,'2013Figures'!$B:$B,"CyToBroker",'2013Figures'!$G:$G,"E1",'2013Figures'!$E:$E,$B$1)</f>
        <v>399</v>
      </c>
      <c r="H68" s="9">
        <f>SUMIFS('2013Figures'!$J:$J,'2013Figures'!$C:$C,$A68,'2013Figures'!$H:$H,$B68,'2013Figures'!$I:$I,$C68,'2013Figures'!$B:$B,"CyToBroker",'2013Figures'!$G:$G,"P1",'2013Figures'!$E:$E,$B$1)</f>
        <v>0</v>
      </c>
      <c r="I68" s="30"/>
      <c r="J68" s="8" t="s">
        <v>146</v>
      </c>
      <c r="K68" s="30"/>
      <c r="L68" s="42">
        <f>SUMIFS('2012Figures'!$J:$J,'2012Figures'!$C:$C,$A68,'2012Figures'!$H:$H,$B68,'2012Figures'!$I:$I,$C68,'2012Figures'!$E:$E,$B$1)</f>
        <v>189</v>
      </c>
      <c r="M68" s="52">
        <f>SUMIFS('2012Figures'!$J:$J,'2012Figures'!$C:$C,$A68,'2012Figures'!$H:$H,$B68,'2012Figures'!$I:$I,$C68,'2012Figures'!$B:$B,"BrokerToCy",'2012Figures'!$G:$G,"E1",'2012Figures'!$E:$E,$B$1)</f>
        <v>0</v>
      </c>
      <c r="N68" s="52">
        <f>SUMIFS('2012Figures'!$J:$J,'2012Figures'!$C:$C,$A68,'2012Figures'!$H:$H,$B68,'2012Figures'!$I:$I,$C68,'2012Figures'!$B:$B,"BrokerToCy",'2012Figures'!$G:$G,"P1",'2012Figures'!$E:$E,$B$1)</f>
        <v>0</v>
      </c>
      <c r="O68" s="52">
        <f>SUMIFS('2012Figures'!$J:$J,'2012Figures'!$C:$C,$A68,'2012Figures'!$H:$H,$B68,'2012Figures'!$I:$I,$C68,'2012Figures'!$B:$B,"CyToBroker",'2012Figures'!$G:$G,"E1",'2012Figures'!$E:$E,$B$1)</f>
        <v>189</v>
      </c>
      <c r="P68" s="52">
        <f>SUMIFS('2012Figures'!$J:$J,'2012Figures'!$C:$C,$A68,'2012Figures'!$H:$H,$B68,'2012Figures'!$I:$I,$C68,'2012Figures'!$B:$B,"CyToBroker",'2012Figures'!$G:$G,"P1",'2012Figures'!$E:$E,$B$1)</f>
        <v>0</v>
      </c>
      <c r="Q68" s="30"/>
      <c r="R68" s="46">
        <f t="shared" si="15"/>
        <v>1.1100000000000001</v>
      </c>
      <c r="S68" s="46" t="str">
        <f t="shared" si="15"/>
        <v/>
      </c>
      <c r="T68" s="46" t="str">
        <f t="shared" si="15"/>
        <v/>
      </c>
      <c r="U68" s="46">
        <f t="shared" si="15"/>
        <v>1.1100000000000001</v>
      </c>
      <c r="V68" s="46" t="str">
        <f t="shared" si="15"/>
        <v/>
      </c>
    </row>
    <row r="69" spans="1:22" x14ac:dyDescent="0.2">
      <c r="A69" s="1">
        <v>104</v>
      </c>
      <c r="B69" s="1" t="s">
        <v>57</v>
      </c>
      <c r="C69" s="8">
        <v>2</v>
      </c>
      <c r="D69" s="29">
        <f>SUMIFS('2013Figures'!$J:$J,'2013Figures'!$C:$C,$A69,'2013Figures'!$H:$H,$B69,'2013Figures'!$I:$I,$C69,'2013Figures'!$E:$E,$B$1)</f>
        <v>0</v>
      </c>
      <c r="E69" s="9">
        <f>SUMIFS('2013Figures'!$J:$J,'2013Figures'!$C:$C,$A69,'2013Figures'!$H:$H,$B69,'2013Figures'!$I:$I,$C69,'2013Figures'!$B:$B,"BrokerToCy",'2013Figures'!$G:$G,"E1",'2013Figures'!$E:$E,$B$1)</f>
        <v>0</v>
      </c>
      <c r="F69" s="9">
        <f>SUMIFS('2013Figures'!$J:$J,'2013Figures'!$C:$C,$A69,'2013Figures'!$H:$H,$B69,'2013Figures'!$I:$I,$C69,'2013Figures'!$B:$B,"BrokerToCy",'2013Figures'!$G:$G,"P1",'2013Figures'!$E:$E,$B$1)</f>
        <v>0</v>
      </c>
      <c r="G69" s="9">
        <f>SUMIFS('2013Figures'!$J:$J,'2013Figures'!$C:$C,$A69,'2013Figures'!$H:$H,$B69,'2013Figures'!$I:$I,$C69,'2013Figures'!$B:$B,"CyToBroker",'2013Figures'!$G:$G,"E1",'2013Figures'!$E:$E,$B$1)</f>
        <v>0</v>
      </c>
      <c r="H69" s="9">
        <f>SUMIFS('2013Figures'!$J:$J,'2013Figures'!$C:$C,$A69,'2013Figures'!$H:$H,$B69,'2013Figures'!$I:$I,$C69,'2013Figures'!$B:$B,"CyToBroker",'2013Figures'!$G:$G,"P1",'2013Figures'!$E:$E,$B$1)</f>
        <v>0</v>
      </c>
      <c r="I69" s="30"/>
      <c r="J69" s="31">
        <v>201001</v>
      </c>
      <c r="K69" s="30"/>
      <c r="L69" s="42">
        <f>SUMIFS('2012Figures'!$J:$J,'2012Figures'!$C:$C,$A69,'2012Figures'!$H:$H,$B69,'2012Figures'!$I:$I,$C69,'2012Figures'!$E:$E,$B$1)</f>
        <v>0</v>
      </c>
      <c r="M69" s="52">
        <f>SUMIFS('2012Figures'!$J:$J,'2012Figures'!$C:$C,$A69,'2012Figures'!$H:$H,$B69,'2012Figures'!$I:$I,$C69,'2012Figures'!$B:$B,"BrokerToCy",'2012Figures'!$G:$G,"E1",'2012Figures'!$E:$E,$B$1)</f>
        <v>0</v>
      </c>
      <c r="N69" s="52">
        <f>SUMIFS('2012Figures'!$J:$J,'2012Figures'!$C:$C,$A69,'2012Figures'!$H:$H,$B69,'2012Figures'!$I:$I,$C69,'2012Figures'!$B:$B,"BrokerToCy",'2012Figures'!$G:$G,"P1",'2012Figures'!$E:$E,$B$1)</f>
        <v>0</v>
      </c>
      <c r="O69" s="52">
        <f>SUMIFS('2012Figures'!$J:$J,'2012Figures'!$C:$C,$A69,'2012Figures'!$H:$H,$B69,'2012Figures'!$I:$I,$C69,'2012Figures'!$B:$B,"CyToBroker",'2012Figures'!$G:$G,"E1",'2012Figures'!$E:$E,$B$1)</f>
        <v>0</v>
      </c>
      <c r="P69" s="52">
        <f>SUMIFS('2012Figures'!$J:$J,'2012Figures'!$C:$C,$A69,'2012Figures'!$H:$H,$B69,'2012Figures'!$I:$I,$C69,'2012Figures'!$B:$B,"CyToBroker",'2012Figures'!$G:$G,"P1",'2012Figures'!$E:$E,$B$1)</f>
        <v>0</v>
      </c>
      <c r="Q69" s="30"/>
      <c r="R69" s="46" t="str">
        <f t="shared" si="15"/>
        <v/>
      </c>
      <c r="S69" s="46" t="str">
        <f t="shared" si="15"/>
        <v/>
      </c>
      <c r="T69" s="46" t="str">
        <f t="shared" si="15"/>
        <v/>
      </c>
      <c r="U69" s="46" t="str">
        <f t="shared" si="15"/>
        <v/>
      </c>
      <c r="V69" s="46" t="str">
        <f t="shared" si="15"/>
        <v/>
      </c>
    </row>
    <row r="70" spans="1:22" x14ac:dyDescent="0.2">
      <c r="A70" s="1">
        <v>104</v>
      </c>
      <c r="B70" s="1" t="s">
        <v>57</v>
      </c>
      <c r="C70" s="8">
        <v>1</v>
      </c>
      <c r="D70" s="29">
        <f>SUMIFS('2013Figures'!$J:$J,'2013Figures'!$C:$C,$A70,'2013Figures'!$H:$H,$B70,'2013Figures'!$I:$I,$C70,'2013Figures'!$E:$E,$B$1)</f>
        <v>0</v>
      </c>
      <c r="E70" s="9">
        <f>SUMIFS('2013Figures'!$J:$J,'2013Figures'!$C:$C,$A70,'2013Figures'!$H:$H,$B70,'2013Figures'!$I:$I,$C70,'2013Figures'!$B:$B,"BrokerToCy",'2013Figures'!$G:$G,"E1",'2013Figures'!$E:$E,$B$1)</f>
        <v>0</v>
      </c>
      <c r="F70" s="9">
        <f>SUMIFS('2013Figures'!$J:$J,'2013Figures'!$C:$C,$A70,'2013Figures'!$H:$H,$B70,'2013Figures'!$I:$I,$C70,'2013Figures'!$B:$B,"BrokerToCy",'2013Figures'!$G:$G,"P1",'2013Figures'!$E:$E,$B$1)</f>
        <v>0</v>
      </c>
      <c r="G70" s="9">
        <f>SUMIFS('2013Figures'!$J:$J,'2013Figures'!$C:$C,$A70,'2013Figures'!$H:$H,$B70,'2013Figures'!$I:$I,$C70,'2013Figures'!$B:$B,"CyToBroker",'2013Figures'!$G:$G,"E1",'2013Figures'!$E:$E,$B$1)</f>
        <v>0</v>
      </c>
      <c r="H70" s="9">
        <f>SUMIFS('2013Figures'!$J:$J,'2013Figures'!$C:$C,$A70,'2013Figures'!$H:$H,$B70,'2013Figures'!$I:$I,$C70,'2013Figures'!$B:$B,"CyToBroker",'2013Figures'!$G:$G,"P1",'2013Figures'!$E:$E,$B$1)</f>
        <v>0</v>
      </c>
      <c r="J70" s="8">
        <v>200601</v>
      </c>
      <c r="L70" s="42">
        <f>SUMIFS('2012Figures'!$J:$J,'2012Figures'!$C:$C,$A70,'2012Figures'!$H:$H,$B70,'2012Figures'!$I:$I,$C70,'2012Figures'!$E:$E,$B$1)</f>
        <v>0</v>
      </c>
      <c r="M70" s="52">
        <f>SUMIFS('2012Figures'!$J:$J,'2012Figures'!$C:$C,$A70,'2012Figures'!$H:$H,$B70,'2012Figures'!$I:$I,$C70,'2012Figures'!$B:$B,"BrokerToCy",'2012Figures'!$G:$G,"E1",'2012Figures'!$E:$E,$B$1)</f>
        <v>0</v>
      </c>
      <c r="N70" s="52">
        <f>SUMIFS('2012Figures'!$J:$J,'2012Figures'!$C:$C,$A70,'2012Figures'!$H:$H,$B70,'2012Figures'!$I:$I,$C70,'2012Figures'!$B:$B,"BrokerToCy",'2012Figures'!$G:$G,"P1",'2012Figures'!$E:$E,$B$1)</f>
        <v>0</v>
      </c>
      <c r="O70" s="52">
        <f>SUMIFS('2012Figures'!$J:$J,'2012Figures'!$C:$C,$A70,'2012Figures'!$H:$H,$B70,'2012Figures'!$I:$I,$C70,'2012Figures'!$B:$B,"CyToBroker",'2012Figures'!$G:$G,"E1",'2012Figures'!$E:$E,$B$1)</f>
        <v>0</v>
      </c>
      <c r="P70" s="52">
        <f>SUMIFS('2012Figures'!$J:$J,'2012Figures'!$C:$C,$A70,'2012Figures'!$H:$H,$B70,'2012Figures'!$I:$I,$C70,'2012Figures'!$B:$B,"CyToBroker",'2012Figures'!$G:$G,"P1",'2012Figures'!$E:$E,$B$1)</f>
        <v>0</v>
      </c>
      <c r="R70" s="46" t="str">
        <f t="shared" si="15"/>
        <v/>
      </c>
      <c r="S70" s="46" t="str">
        <f t="shared" si="15"/>
        <v/>
      </c>
      <c r="T70" s="46" t="str">
        <f t="shared" si="15"/>
        <v/>
      </c>
      <c r="U70" s="46" t="str">
        <f t="shared" si="15"/>
        <v/>
      </c>
      <c r="V70" s="46" t="str">
        <f t="shared" si="15"/>
        <v/>
      </c>
    </row>
    <row r="71" spans="1:22" x14ac:dyDescent="0.2">
      <c r="A71" s="1">
        <v>104</v>
      </c>
      <c r="B71" s="1" t="s">
        <v>57</v>
      </c>
      <c r="D71" s="29">
        <f>SUMIFS('2013Figures'!$J:$J,'2013Figures'!$C:$C,$A71,'2013Figures'!$H:$H,$B71,'2013Figures'!$I:$I,"",'2013Figures'!$E:$E,$B$1)</f>
        <v>0</v>
      </c>
      <c r="E71" s="9">
        <f>SUMIFS('2013Figures'!$J:$J,'2013Figures'!$C:$C,$A71,'2013Figures'!$H:$H,$B71,'2013Figures'!$I:$I,"",'2013Figures'!$B:$B,"BrokerToCy",'2013Figures'!$G:$G,"E1",'2013Figures'!$E:$E,$B$1)</f>
        <v>0</v>
      </c>
      <c r="F71" s="9">
        <f>SUMIFS('2013Figures'!$J:$J,'2013Figures'!$C:$C,$A71,'2013Figures'!$H:$H,$B71,'2013Figures'!$I:$I,"",'2013Figures'!$B:$B,"BrokerToCy",'2013Figures'!$G:$G,"P1",'2013Figures'!$E:$E,$B$1)</f>
        <v>0</v>
      </c>
      <c r="G71" s="9">
        <f>SUMIFS('2013Figures'!$J:$J,'2013Figures'!$C:$C,$A71,'2013Figures'!$H:$H,$B71,'2013Figures'!$I:$I,"",'2013Figures'!$B:$B,"CyToBroker",'2013Figures'!$G:$G,"E1",'2013Figures'!$E:$E,$B$1)</f>
        <v>0</v>
      </c>
      <c r="H71" s="9">
        <f>SUMIFS('2013Figures'!$J:$J,'2013Figures'!$C:$C,$A71,'2013Figures'!$H:$H,$B71,'2013Figures'!$I:$I,"",'2013Figures'!$B:$B,"CyToBroker",'2013Figures'!$G:$G,"P1",'2013Figures'!$E:$E,$B$1)</f>
        <v>0</v>
      </c>
      <c r="J71" s="8" t="s">
        <v>131</v>
      </c>
      <c r="L71" s="42">
        <f>SUMIFS('2012Figures'!$J:$J,'2012Figures'!$C:$C,$A71,'2012Figures'!$H:$H,$B71,'2012Figures'!$I:$I,"",'2012Figures'!$E:$E,$B$1)</f>
        <v>0</v>
      </c>
      <c r="M71" s="52">
        <f>SUMIFS('2012Figures'!$J:$J,'2012Figures'!$C:$C,$A71,'2012Figures'!$H:$H,$B71,'2012Figures'!$I:$I,"",'2012Figures'!$B:$B,"BrokerToCy",'2012Figures'!$G:$G,"E1",'2012Figures'!$E:$E,$B$1)</f>
        <v>0</v>
      </c>
      <c r="N71" s="52">
        <f>SUMIFS('2012Figures'!$J:$J,'2012Figures'!$C:$C,$A71,'2012Figures'!$H:$H,$B71,'2012Figures'!$I:$I,"",'2012Figures'!$B:$B,"BrokerToCy",'2012Figures'!$G:$G,"P1",'2012Figures'!$E:$E,$B$1)</f>
        <v>0</v>
      </c>
      <c r="O71" s="52">
        <f>SUMIFS('2012Figures'!$J:$J,'2012Figures'!$C:$C,$A71,'2012Figures'!$H:$H,$B71,'2012Figures'!$I:$I,"",'2012Figures'!$B:$B,"CyToBroker",'2012Figures'!$G:$G,"E1",'2012Figures'!$E:$E,$B$1)</f>
        <v>0</v>
      </c>
      <c r="P71" s="52">
        <f>SUMIFS('2012Figures'!$J:$J,'2012Figures'!$C:$C,$A71,'2012Figures'!$H:$H,$B71,'2012Figures'!$I:$I,"",'2012Figures'!$B:$B,"CyToBroker",'2012Figures'!$G:$G,"P1",'2012Figures'!$E:$E,$B$1)</f>
        <v>0</v>
      </c>
      <c r="R71" s="46" t="str">
        <f t="shared" si="15"/>
        <v/>
      </c>
      <c r="S71" s="46" t="str">
        <f t="shared" si="15"/>
        <v/>
      </c>
      <c r="T71" s="46" t="str">
        <f t="shared" si="15"/>
        <v/>
      </c>
      <c r="U71" s="46" t="str">
        <f t="shared" si="15"/>
        <v/>
      </c>
      <c r="V71" s="46" t="str">
        <f t="shared" si="15"/>
        <v/>
      </c>
    </row>
    <row r="72" spans="1:22" x14ac:dyDescent="0.2">
      <c r="A72" s="1">
        <v>104</v>
      </c>
      <c r="B72" s="1" t="s">
        <v>21</v>
      </c>
      <c r="C72" s="8">
        <v>11</v>
      </c>
      <c r="D72" s="29">
        <f>SUMIFS('2013Figures'!$J:$J,'2013Figures'!$C:$C,$A72,'2013Figures'!$H:$H,$B72,'2013Figures'!$I:$I,$C72,'2013Figures'!$E:$E,$B$1)</f>
        <v>0</v>
      </c>
      <c r="E72" s="9">
        <f>SUMIFS('2013Figures'!$J:$J,'2013Figures'!$C:$C,$A72,'2013Figures'!$H:$H,$B72,'2013Figures'!$I:$I,$C72,'2013Figures'!$B:$B,"BrokerToCy",'2013Figures'!$G:$G,"E1",'2013Figures'!$E:$E,$B$1)</f>
        <v>0</v>
      </c>
      <c r="F72" s="9">
        <f>SUMIFS('2013Figures'!$J:$J,'2013Figures'!$C:$C,$A72,'2013Figures'!$H:$H,$B72,'2013Figures'!$I:$I,$C72,'2013Figures'!$B:$B,"BrokerToCy",'2013Figures'!$G:$G,"P1",'2013Figures'!$E:$E,$B$1)</f>
        <v>0</v>
      </c>
      <c r="G72" s="9">
        <f>SUMIFS('2013Figures'!$J:$J,'2013Figures'!$C:$C,$A72,'2013Figures'!$H:$H,$B72,'2013Figures'!$I:$I,$C72,'2013Figures'!$B:$B,"CyToBroker",'2013Figures'!$G:$G,"E1",'2013Figures'!$E:$E,$B$1)</f>
        <v>0</v>
      </c>
      <c r="H72" s="9">
        <f>SUMIFS('2013Figures'!$J:$J,'2013Figures'!$C:$C,$A72,'2013Figures'!$H:$H,$B72,'2013Figures'!$I:$I,$C72,'2013Figures'!$B:$B,"CyToBroker",'2013Figures'!$G:$G,"P1",'2013Figures'!$E:$E,$B$1)</f>
        <v>0</v>
      </c>
      <c r="L72" s="42">
        <f>SUMIFS('2012Figures'!$J:$J,'2012Figures'!$C:$C,$A72,'2012Figures'!$H:$H,$B72,'2012Figures'!$I:$I,$C72,'2012Figures'!$E:$E,$B$1)</f>
        <v>0</v>
      </c>
      <c r="M72" s="52">
        <f>SUMIFS('2012Figures'!$J:$J,'2012Figures'!$C:$C,$A72,'2012Figures'!$H:$H,$B72,'2012Figures'!$I:$I,$C72,'2012Figures'!$B:$B,"BrokerToCy",'2012Figures'!$G:$G,"E1",'2012Figures'!$E:$E,$B$1)</f>
        <v>0</v>
      </c>
      <c r="N72" s="52">
        <f>SUMIFS('2012Figures'!$J:$J,'2012Figures'!$C:$C,$A72,'2012Figures'!$H:$H,$B72,'2012Figures'!$I:$I,$C72,'2012Figures'!$B:$B,"BrokerToCy",'2012Figures'!$G:$G,"P1",'2012Figures'!$E:$E,$B$1)</f>
        <v>0</v>
      </c>
      <c r="O72" s="52">
        <f>SUMIFS('2012Figures'!$J:$J,'2012Figures'!$C:$C,$A72,'2012Figures'!$H:$H,$B72,'2012Figures'!$I:$I,$C72,'2012Figures'!$B:$B,"CyToBroker",'2012Figures'!$G:$G,"E1",'2012Figures'!$E:$E,$B$1)</f>
        <v>0</v>
      </c>
      <c r="P72" s="52">
        <f>SUMIFS('2012Figures'!$J:$J,'2012Figures'!$C:$C,$A72,'2012Figures'!$H:$H,$B72,'2012Figures'!$I:$I,$C72,'2012Figures'!$B:$B,"CyToBroker",'2012Figures'!$G:$G,"P1",'2012Figures'!$E:$E,$B$1)</f>
        <v>0</v>
      </c>
      <c r="R72" s="46" t="str">
        <f t="shared" si="15"/>
        <v/>
      </c>
      <c r="S72" s="46" t="str">
        <f t="shared" si="15"/>
        <v/>
      </c>
      <c r="T72" s="46" t="str">
        <f t="shared" si="15"/>
        <v/>
      </c>
      <c r="U72" s="46" t="str">
        <f t="shared" si="15"/>
        <v/>
      </c>
      <c r="V72" s="46" t="str">
        <f t="shared" si="15"/>
        <v/>
      </c>
    </row>
    <row r="73" spans="1:22" x14ac:dyDescent="0.2">
      <c r="A73" s="1">
        <v>104</v>
      </c>
      <c r="B73" s="1" t="s">
        <v>21</v>
      </c>
      <c r="C73" s="8">
        <v>10</v>
      </c>
      <c r="D73" s="29">
        <f>SUMIFS('2013Figures'!$J:$J,'2013Figures'!$C:$C,$A73,'2013Figures'!$H:$H,$B73,'2013Figures'!$I:$I,$C73,'2013Figures'!$E:$E,$B$1)</f>
        <v>0</v>
      </c>
      <c r="E73" s="9">
        <f>SUMIFS('2013Figures'!$J:$J,'2013Figures'!$C:$C,$A73,'2013Figures'!$H:$H,$B73,'2013Figures'!$I:$I,$C73,'2013Figures'!$B:$B,"BrokerToCy",'2013Figures'!$G:$G,"E1",'2013Figures'!$E:$E,$B$1)</f>
        <v>0</v>
      </c>
      <c r="F73" s="9">
        <f>SUMIFS('2013Figures'!$J:$J,'2013Figures'!$C:$C,$A73,'2013Figures'!$H:$H,$B73,'2013Figures'!$I:$I,$C73,'2013Figures'!$B:$B,"BrokerToCy",'2013Figures'!$G:$G,"P1",'2013Figures'!$E:$E,$B$1)</f>
        <v>0</v>
      </c>
      <c r="G73" s="9">
        <f>SUMIFS('2013Figures'!$J:$J,'2013Figures'!$C:$C,$A73,'2013Figures'!$H:$H,$B73,'2013Figures'!$I:$I,$C73,'2013Figures'!$B:$B,"CyToBroker",'2013Figures'!$G:$G,"E1",'2013Figures'!$E:$E,$B$1)</f>
        <v>0</v>
      </c>
      <c r="H73" s="9">
        <f>SUMIFS('2013Figures'!$J:$J,'2013Figures'!$C:$C,$A73,'2013Figures'!$H:$H,$B73,'2013Figures'!$I:$I,$C73,'2013Figures'!$B:$B,"CyToBroker",'2013Figures'!$G:$G,"P1",'2013Figures'!$E:$E,$B$1)</f>
        <v>0</v>
      </c>
      <c r="J73" s="8">
        <v>201501</v>
      </c>
      <c r="L73" s="42">
        <f>SUMIFS('2012Figures'!$J:$J,'2012Figures'!$C:$C,$A73,'2012Figures'!$H:$H,$B73,'2012Figures'!$I:$I,$C73,'2012Figures'!$E:$E,$B$1)</f>
        <v>0</v>
      </c>
      <c r="M73" s="52">
        <f>SUMIFS('2012Figures'!$J:$J,'2012Figures'!$C:$C,$A73,'2012Figures'!$H:$H,$B73,'2012Figures'!$I:$I,$C73,'2012Figures'!$B:$B,"BrokerToCy",'2012Figures'!$G:$G,"E1",'2012Figures'!$E:$E,$B$1)</f>
        <v>0</v>
      </c>
      <c r="N73" s="52">
        <f>SUMIFS('2012Figures'!$J:$J,'2012Figures'!$C:$C,$A73,'2012Figures'!$H:$H,$B73,'2012Figures'!$I:$I,$C73,'2012Figures'!$B:$B,"BrokerToCy",'2012Figures'!$G:$G,"P1",'2012Figures'!$E:$E,$B$1)</f>
        <v>0</v>
      </c>
      <c r="O73" s="52">
        <f>SUMIFS('2012Figures'!$J:$J,'2012Figures'!$C:$C,$A73,'2012Figures'!$H:$H,$B73,'2012Figures'!$I:$I,$C73,'2012Figures'!$B:$B,"CyToBroker",'2012Figures'!$G:$G,"E1",'2012Figures'!$E:$E,$B$1)</f>
        <v>0</v>
      </c>
      <c r="P73" s="52">
        <f>SUMIFS('2012Figures'!$J:$J,'2012Figures'!$C:$C,$A73,'2012Figures'!$H:$H,$B73,'2012Figures'!$I:$I,$C73,'2012Figures'!$B:$B,"CyToBroker",'2012Figures'!$G:$G,"P1",'2012Figures'!$E:$E,$B$1)</f>
        <v>0</v>
      </c>
      <c r="R73" s="46" t="str">
        <f t="shared" si="15"/>
        <v/>
      </c>
      <c r="S73" s="46" t="str">
        <f t="shared" si="15"/>
        <v/>
      </c>
      <c r="T73" s="46" t="str">
        <f t="shared" si="15"/>
        <v/>
      </c>
      <c r="U73" s="46" t="str">
        <f t="shared" si="15"/>
        <v/>
      </c>
      <c r="V73" s="46" t="str">
        <f t="shared" si="15"/>
        <v/>
      </c>
    </row>
    <row r="74" spans="1:22" x14ac:dyDescent="0.2">
      <c r="A74" s="1">
        <v>104</v>
      </c>
      <c r="B74" s="1" t="s">
        <v>21</v>
      </c>
      <c r="C74" s="8">
        <v>9</v>
      </c>
      <c r="D74" s="29">
        <f>SUMIFS('2013Figures'!$J:$J,'2013Figures'!$C:$C,$A74,'2013Figures'!$H:$H,$B74,'2013Figures'!$I:$I,$C74,'2013Figures'!$E:$E,$B$1)</f>
        <v>0</v>
      </c>
      <c r="E74" s="9">
        <f>SUMIFS('2013Figures'!$J:$J,'2013Figures'!$C:$C,$A74,'2013Figures'!$H:$H,$B74,'2013Figures'!$I:$I,$C74,'2013Figures'!$B:$B,"BrokerToCy",'2013Figures'!$G:$G,"E1",'2013Figures'!$E:$E,$B$1)</f>
        <v>0</v>
      </c>
      <c r="F74" s="9">
        <f>SUMIFS('2013Figures'!$J:$J,'2013Figures'!$C:$C,$A74,'2013Figures'!$H:$H,$B74,'2013Figures'!$I:$I,$C74,'2013Figures'!$B:$B,"BrokerToCy",'2013Figures'!$G:$G,"P1",'2013Figures'!$E:$E,$B$1)</f>
        <v>0</v>
      </c>
      <c r="G74" s="9">
        <f>SUMIFS('2013Figures'!$J:$J,'2013Figures'!$C:$C,$A74,'2013Figures'!$H:$H,$B74,'2013Figures'!$I:$I,$C74,'2013Figures'!$B:$B,"CyToBroker",'2013Figures'!$G:$G,"E1",'2013Figures'!$E:$E,$B$1)</f>
        <v>0</v>
      </c>
      <c r="H74" s="9">
        <f>SUMIFS('2013Figures'!$J:$J,'2013Figures'!$C:$C,$A74,'2013Figures'!$H:$H,$B74,'2013Figures'!$I:$I,$C74,'2013Figures'!$B:$B,"CyToBroker",'2013Figures'!$G:$G,"P1",'2013Figures'!$E:$E,$B$1)</f>
        <v>0</v>
      </c>
      <c r="J74" s="8">
        <v>201401</v>
      </c>
      <c r="L74" s="42">
        <f>SUMIFS('2012Figures'!$J:$J,'2012Figures'!$C:$C,$A74,'2012Figures'!$H:$H,$B74,'2012Figures'!$I:$I,$C74,'2012Figures'!$E:$E,$B$1)</f>
        <v>0</v>
      </c>
      <c r="M74" s="52">
        <f>SUMIFS('2012Figures'!$J:$J,'2012Figures'!$C:$C,$A74,'2012Figures'!$H:$H,$B74,'2012Figures'!$I:$I,$C74,'2012Figures'!$B:$B,"BrokerToCy",'2012Figures'!$G:$G,"E1",'2012Figures'!$E:$E,$B$1)</f>
        <v>0</v>
      </c>
      <c r="N74" s="52">
        <f>SUMIFS('2012Figures'!$J:$J,'2012Figures'!$C:$C,$A74,'2012Figures'!$H:$H,$B74,'2012Figures'!$I:$I,$C74,'2012Figures'!$B:$B,"BrokerToCy",'2012Figures'!$G:$G,"P1",'2012Figures'!$E:$E,$B$1)</f>
        <v>0</v>
      </c>
      <c r="O74" s="52">
        <f>SUMIFS('2012Figures'!$J:$J,'2012Figures'!$C:$C,$A74,'2012Figures'!$H:$H,$B74,'2012Figures'!$I:$I,$C74,'2012Figures'!$B:$B,"CyToBroker",'2012Figures'!$G:$G,"E1",'2012Figures'!$E:$E,$B$1)</f>
        <v>0</v>
      </c>
      <c r="P74" s="52">
        <f>SUMIFS('2012Figures'!$J:$J,'2012Figures'!$C:$C,$A74,'2012Figures'!$H:$H,$B74,'2012Figures'!$I:$I,$C74,'2012Figures'!$B:$B,"CyToBroker",'2012Figures'!$G:$G,"P1",'2012Figures'!$E:$E,$B$1)</f>
        <v>0</v>
      </c>
      <c r="R74" s="46" t="str">
        <f t="shared" si="15"/>
        <v/>
      </c>
      <c r="S74" s="46" t="str">
        <f t="shared" si="15"/>
        <v/>
      </c>
      <c r="T74" s="46" t="str">
        <f t="shared" si="15"/>
        <v/>
      </c>
      <c r="U74" s="46" t="str">
        <f t="shared" si="15"/>
        <v/>
      </c>
      <c r="V74" s="46" t="str">
        <f t="shared" si="15"/>
        <v/>
      </c>
    </row>
    <row r="75" spans="1:22" x14ac:dyDescent="0.2">
      <c r="A75" s="1">
        <v>104</v>
      </c>
      <c r="B75" s="1" t="s">
        <v>21</v>
      </c>
      <c r="C75" s="8">
        <v>8</v>
      </c>
      <c r="D75" s="29">
        <f>SUMIFS('2013Figures'!$J:$J,'2013Figures'!$C:$C,$A75,'2013Figures'!$H:$H,$B75,'2013Figures'!$I:$I,$C75,'2013Figures'!$E:$E,$B$1)</f>
        <v>1560</v>
      </c>
      <c r="E75" s="9">
        <f>SUMIFS('2013Figures'!$J:$J,'2013Figures'!$C:$C,$A75,'2013Figures'!$H:$H,$B75,'2013Figures'!$I:$I,$C75,'2013Figures'!$B:$B,"BrokerToCy",'2013Figures'!$G:$G,"E1",'2013Figures'!$E:$E,$B$1)</f>
        <v>0</v>
      </c>
      <c r="F75" s="9">
        <f>SUMIFS('2013Figures'!$J:$J,'2013Figures'!$C:$C,$A75,'2013Figures'!$H:$H,$B75,'2013Figures'!$I:$I,$C75,'2013Figures'!$B:$B,"BrokerToCy",'2013Figures'!$G:$G,"P1",'2013Figures'!$E:$E,$B$1)</f>
        <v>0</v>
      </c>
      <c r="G75" s="9">
        <f>SUMIFS('2013Figures'!$J:$J,'2013Figures'!$C:$C,$A75,'2013Figures'!$H:$H,$B75,'2013Figures'!$I:$I,$C75,'2013Figures'!$B:$B,"CyToBroker",'2013Figures'!$G:$G,"E1",'2013Figures'!$E:$E,$B$1)</f>
        <v>1560</v>
      </c>
      <c r="H75" s="9">
        <f>SUMIFS('2013Figures'!$J:$J,'2013Figures'!$C:$C,$A75,'2013Figures'!$H:$H,$B75,'2013Figures'!$I:$I,$C75,'2013Figures'!$B:$B,"CyToBroker",'2013Figures'!$G:$G,"P1",'2013Figures'!$E:$E,$B$1)</f>
        <v>0</v>
      </c>
      <c r="I75" s="30"/>
      <c r="J75" s="31">
        <v>201301</v>
      </c>
      <c r="K75" s="30"/>
      <c r="L75" s="42">
        <f>SUMIFS('2012Figures'!$J:$J,'2012Figures'!$C:$C,$A75,'2012Figures'!$H:$H,$B75,'2012Figures'!$I:$I,$C75,'2012Figures'!$E:$E,$B$1)</f>
        <v>140</v>
      </c>
      <c r="M75" s="52">
        <f>SUMIFS('2012Figures'!$J:$J,'2012Figures'!$C:$C,$A75,'2012Figures'!$H:$H,$B75,'2012Figures'!$I:$I,$C75,'2012Figures'!$B:$B,"BrokerToCy",'2012Figures'!$G:$G,"E1",'2012Figures'!$E:$E,$B$1)</f>
        <v>0</v>
      </c>
      <c r="N75" s="52">
        <f>SUMIFS('2012Figures'!$J:$J,'2012Figures'!$C:$C,$A75,'2012Figures'!$H:$H,$B75,'2012Figures'!$I:$I,$C75,'2012Figures'!$B:$B,"BrokerToCy",'2012Figures'!$G:$G,"P1",'2012Figures'!$E:$E,$B$1)</f>
        <v>0</v>
      </c>
      <c r="O75" s="52">
        <f>SUMIFS('2012Figures'!$J:$J,'2012Figures'!$C:$C,$A75,'2012Figures'!$H:$H,$B75,'2012Figures'!$I:$I,$C75,'2012Figures'!$B:$B,"CyToBroker",'2012Figures'!$G:$G,"E1",'2012Figures'!$E:$E,$B$1)</f>
        <v>140</v>
      </c>
      <c r="P75" s="52">
        <f>SUMIFS('2012Figures'!$J:$J,'2012Figures'!$C:$C,$A75,'2012Figures'!$H:$H,$B75,'2012Figures'!$I:$I,$C75,'2012Figures'!$B:$B,"CyToBroker",'2012Figures'!$G:$G,"P1",'2012Figures'!$E:$E,$B$1)</f>
        <v>0</v>
      </c>
      <c r="Q75" s="30"/>
      <c r="R75" s="46">
        <f t="shared" si="15"/>
        <v>10.14</v>
      </c>
      <c r="S75" s="46" t="str">
        <f t="shared" si="15"/>
        <v/>
      </c>
      <c r="T75" s="46" t="str">
        <f t="shared" si="15"/>
        <v/>
      </c>
      <c r="U75" s="46">
        <f t="shared" si="15"/>
        <v>10.14</v>
      </c>
      <c r="V75" s="46" t="str">
        <f t="shared" si="15"/>
        <v/>
      </c>
    </row>
    <row r="76" spans="1:22" x14ac:dyDescent="0.2">
      <c r="A76" s="1">
        <v>104</v>
      </c>
      <c r="B76" s="1" t="s">
        <v>21</v>
      </c>
      <c r="C76" s="8">
        <v>7</v>
      </c>
      <c r="D76" s="29">
        <f>SUMIFS('2013Figures'!$J:$J,'2013Figures'!$C:$C,$A76,'2013Figures'!$H:$H,$B76,'2013Figures'!$I:$I,$C76,'2013Figures'!$E:$E,$B$1)</f>
        <v>0</v>
      </c>
      <c r="E76" s="9">
        <f>SUMIFS('2013Figures'!$J:$J,'2013Figures'!$C:$C,$A76,'2013Figures'!$H:$H,$B76,'2013Figures'!$I:$I,$C76,'2013Figures'!$B:$B,"BrokerToCy",'2013Figures'!$G:$G,"E1",'2013Figures'!$E:$E,$B$1)</f>
        <v>0</v>
      </c>
      <c r="F76" s="9">
        <f>SUMIFS('2013Figures'!$J:$J,'2013Figures'!$C:$C,$A76,'2013Figures'!$H:$H,$B76,'2013Figures'!$I:$I,$C76,'2013Figures'!$B:$B,"BrokerToCy",'2013Figures'!$G:$G,"P1",'2013Figures'!$E:$E,$B$1)</f>
        <v>0</v>
      </c>
      <c r="G76" s="9">
        <f>SUMIFS('2013Figures'!$J:$J,'2013Figures'!$C:$C,$A76,'2013Figures'!$H:$H,$B76,'2013Figures'!$I:$I,$C76,'2013Figures'!$B:$B,"CyToBroker",'2013Figures'!$G:$G,"E1",'2013Figures'!$E:$E,$B$1)</f>
        <v>0</v>
      </c>
      <c r="H76" s="9">
        <f>SUMIFS('2013Figures'!$J:$J,'2013Figures'!$C:$C,$A76,'2013Figures'!$H:$H,$B76,'2013Figures'!$I:$I,$C76,'2013Figures'!$B:$B,"CyToBroker",'2013Figures'!$G:$G,"P1",'2013Figures'!$E:$E,$B$1)</f>
        <v>0</v>
      </c>
      <c r="J76" s="8">
        <v>201201</v>
      </c>
      <c r="L76" s="42">
        <f>SUMIFS('2012Figures'!$J:$J,'2012Figures'!$C:$C,$A76,'2012Figures'!$H:$H,$B76,'2012Figures'!$I:$I,$C76,'2012Figures'!$E:$E,$B$1)</f>
        <v>0</v>
      </c>
      <c r="M76" s="52">
        <f>SUMIFS('2012Figures'!$J:$J,'2012Figures'!$C:$C,$A76,'2012Figures'!$H:$H,$B76,'2012Figures'!$I:$I,$C76,'2012Figures'!$B:$B,"BrokerToCy",'2012Figures'!$G:$G,"E1",'2012Figures'!$E:$E,$B$1)</f>
        <v>0</v>
      </c>
      <c r="N76" s="52">
        <f>SUMIFS('2012Figures'!$J:$J,'2012Figures'!$C:$C,$A76,'2012Figures'!$H:$H,$B76,'2012Figures'!$I:$I,$C76,'2012Figures'!$B:$B,"BrokerToCy",'2012Figures'!$G:$G,"P1",'2012Figures'!$E:$E,$B$1)</f>
        <v>0</v>
      </c>
      <c r="O76" s="52">
        <f>SUMIFS('2012Figures'!$J:$J,'2012Figures'!$C:$C,$A76,'2012Figures'!$H:$H,$B76,'2012Figures'!$I:$I,$C76,'2012Figures'!$B:$B,"CyToBroker",'2012Figures'!$G:$G,"E1",'2012Figures'!$E:$E,$B$1)</f>
        <v>0</v>
      </c>
      <c r="P76" s="52">
        <f>SUMIFS('2012Figures'!$J:$J,'2012Figures'!$C:$C,$A76,'2012Figures'!$H:$H,$B76,'2012Figures'!$I:$I,$C76,'2012Figures'!$B:$B,"CyToBroker",'2012Figures'!$G:$G,"P1",'2012Figures'!$E:$E,$B$1)</f>
        <v>0</v>
      </c>
      <c r="R76" s="46" t="str">
        <f t="shared" si="15"/>
        <v/>
      </c>
      <c r="S76" s="46" t="str">
        <f t="shared" si="15"/>
        <v/>
      </c>
      <c r="T76" s="46" t="str">
        <f t="shared" si="15"/>
        <v/>
      </c>
      <c r="U76" s="46" t="str">
        <f t="shared" si="15"/>
        <v/>
      </c>
      <c r="V76" s="46" t="str">
        <f t="shared" si="15"/>
        <v/>
      </c>
    </row>
    <row r="77" spans="1:22" x14ac:dyDescent="0.2">
      <c r="A77" s="1">
        <v>104</v>
      </c>
      <c r="B77" s="1" t="s">
        <v>21</v>
      </c>
      <c r="C77" s="8">
        <v>6</v>
      </c>
      <c r="D77" s="29">
        <f>SUMIFS('2013Figures'!$J:$J,'2013Figures'!$C:$C,$A77,'2013Figures'!$H:$H,$B77,'2013Figures'!$I:$I,$C77,'2013Figures'!$E:$E,$B$1)</f>
        <v>0</v>
      </c>
      <c r="E77" s="9">
        <f>SUMIFS('2013Figures'!$J:$J,'2013Figures'!$C:$C,$A77,'2013Figures'!$H:$H,$B77,'2013Figures'!$I:$I,$C77,'2013Figures'!$B:$B,"BrokerToCy",'2013Figures'!$G:$G,"E1",'2013Figures'!$E:$E,$B$1)</f>
        <v>0</v>
      </c>
      <c r="F77" s="9">
        <f>SUMIFS('2013Figures'!$J:$J,'2013Figures'!$C:$C,$A77,'2013Figures'!$H:$H,$B77,'2013Figures'!$I:$I,$C77,'2013Figures'!$B:$B,"BrokerToCy",'2013Figures'!$G:$G,"P1",'2013Figures'!$E:$E,$B$1)</f>
        <v>0</v>
      </c>
      <c r="G77" s="9">
        <f>SUMIFS('2013Figures'!$J:$J,'2013Figures'!$C:$C,$A77,'2013Figures'!$H:$H,$B77,'2013Figures'!$I:$I,$C77,'2013Figures'!$B:$B,"CyToBroker",'2013Figures'!$G:$G,"E1",'2013Figures'!$E:$E,$B$1)</f>
        <v>0</v>
      </c>
      <c r="H77" s="9">
        <f>SUMIFS('2013Figures'!$J:$J,'2013Figures'!$C:$C,$A77,'2013Figures'!$H:$H,$B77,'2013Figures'!$I:$I,$C77,'2013Figures'!$B:$B,"CyToBroker",'2013Figures'!$G:$G,"P1",'2013Figures'!$E:$E,$B$1)</f>
        <v>0</v>
      </c>
      <c r="J77" s="8">
        <v>201101</v>
      </c>
      <c r="L77" s="42">
        <f>SUMIFS('2012Figures'!$J:$J,'2012Figures'!$C:$C,$A77,'2012Figures'!$H:$H,$B77,'2012Figures'!$I:$I,$C77,'2012Figures'!$E:$E,$B$1)</f>
        <v>0</v>
      </c>
      <c r="M77" s="52">
        <f>SUMIFS('2012Figures'!$J:$J,'2012Figures'!$C:$C,$A77,'2012Figures'!$H:$H,$B77,'2012Figures'!$I:$I,$C77,'2012Figures'!$B:$B,"BrokerToCy",'2012Figures'!$G:$G,"E1",'2012Figures'!$E:$E,$B$1)</f>
        <v>0</v>
      </c>
      <c r="N77" s="52">
        <f>SUMIFS('2012Figures'!$J:$J,'2012Figures'!$C:$C,$A77,'2012Figures'!$H:$H,$B77,'2012Figures'!$I:$I,$C77,'2012Figures'!$B:$B,"BrokerToCy",'2012Figures'!$G:$G,"P1",'2012Figures'!$E:$E,$B$1)</f>
        <v>0</v>
      </c>
      <c r="O77" s="52">
        <f>SUMIFS('2012Figures'!$J:$J,'2012Figures'!$C:$C,$A77,'2012Figures'!$H:$H,$B77,'2012Figures'!$I:$I,$C77,'2012Figures'!$B:$B,"CyToBroker",'2012Figures'!$G:$G,"E1",'2012Figures'!$E:$E,$B$1)</f>
        <v>0</v>
      </c>
      <c r="P77" s="52">
        <f>SUMIFS('2012Figures'!$J:$J,'2012Figures'!$C:$C,$A77,'2012Figures'!$H:$H,$B77,'2012Figures'!$I:$I,$C77,'2012Figures'!$B:$B,"CyToBroker",'2012Figures'!$G:$G,"P1",'2012Figures'!$E:$E,$B$1)</f>
        <v>0</v>
      </c>
      <c r="R77" s="46" t="str">
        <f t="shared" si="15"/>
        <v/>
      </c>
      <c r="S77" s="46" t="str">
        <f t="shared" si="15"/>
        <v/>
      </c>
      <c r="T77" s="46" t="str">
        <f t="shared" si="15"/>
        <v/>
      </c>
      <c r="U77" s="46" t="str">
        <f t="shared" si="15"/>
        <v/>
      </c>
      <c r="V77" s="46" t="str">
        <f t="shared" si="15"/>
        <v/>
      </c>
    </row>
    <row r="78" spans="1:22" x14ac:dyDescent="0.2">
      <c r="A78" s="1">
        <v>104</v>
      </c>
      <c r="B78" s="1" t="s">
        <v>21</v>
      </c>
      <c r="C78" s="8">
        <v>5</v>
      </c>
      <c r="D78" s="29">
        <f>SUMIFS('2013Figures'!$J:$J,'2013Figures'!$C:$C,$A78,'2013Figures'!$H:$H,$B78,'2013Figures'!$I:$I,$C78,'2013Figures'!$E:$E,$B$1)</f>
        <v>0</v>
      </c>
      <c r="E78" s="9">
        <f>SUMIFS('2013Figures'!$J:$J,'2013Figures'!$C:$C,$A78,'2013Figures'!$H:$H,$B78,'2013Figures'!$I:$I,$C78,'2013Figures'!$B:$B,"BrokerToCy",'2013Figures'!$G:$G,"E1",'2013Figures'!$E:$E,$B$1)</f>
        <v>0</v>
      </c>
      <c r="F78" s="9">
        <f>SUMIFS('2013Figures'!$J:$J,'2013Figures'!$C:$C,$A78,'2013Figures'!$H:$H,$B78,'2013Figures'!$I:$I,$C78,'2013Figures'!$B:$B,"BrokerToCy",'2013Figures'!$G:$G,"P1",'2013Figures'!$E:$E,$B$1)</f>
        <v>0</v>
      </c>
      <c r="G78" s="9">
        <f>SUMIFS('2013Figures'!$J:$J,'2013Figures'!$C:$C,$A78,'2013Figures'!$H:$H,$B78,'2013Figures'!$I:$I,$C78,'2013Figures'!$B:$B,"CyToBroker",'2013Figures'!$G:$G,"E1",'2013Figures'!$E:$E,$B$1)</f>
        <v>0</v>
      </c>
      <c r="H78" s="9">
        <f>SUMIFS('2013Figures'!$J:$J,'2013Figures'!$C:$C,$A78,'2013Figures'!$H:$H,$B78,'2013Figures'!$I:$I,$C78,'2013Figures'!$B:$B,"CyToBroker",'2013Figures'!$G:$G,"P1",'2013Figures'!$E:$E,$B$1)</f>
        <v>0</v>
      </c>
      <c r="J78" s="8">
        <v>201001</v>
      </c>
      <c r="L78" s="42">
        <f>SUMIFS('2012Figures'!$J:$J,'2012Figures'!$C:$C,$A78,'2012Figures'!$H:$H,$B78,'2012Figures'!$I:$I,$C78,'2012Figures'!$E:$E,$B$1)</f>
        <v>0</v>
      </c>
      <c r="M78" s="52">
        <f>SUMIFS('2012Figures'!$J:$J,'2012Figures'!$C:$C,$A78,'2012Figures'!$H:$H,$B78,'2012Figures'!$I:$I,$C78,'2012Figures'!$B:$B,"BrokerToCy",'2012Figures'!$G:$G,"E1",'2012Figures'!$E:$E,$B$1)</f>
        <v>0</v>
      </c>
      <c r="N78" s="52">
        <f>SUMIFS('2012Figures'!$J:$J,'2012Figures'!$C:$C,$A78,'2012Figures'!$H:$H,$B78,'2012Figures'!$I:$I,$C78,'2012Figures'!$B:$B,"BrokerToCy",'2012Figures'!$G:$G,"P1",'2012Figures'!$E:$E,$B$1)</f>
        <v>0</v>
      </c>
      <c r="O78" s="52">
        <f>SUMIFS('2012Figures'!$J:$J,'2012Figures'!$C:$C,$A78,'2012Figures'!$H:$H,$B78,'2012Figures'!$I:$I,$C78,'2012Figures'!$B:$B,"CyToBroker",'2012Figures'!$G:$G,"E1",'2012Figures'!$E:$E,$B$1)</f>
        <v>0</v>
      </c>
      <c r="P78" s="52">
        <f>SUMIFS('2012Figures'!$J:$J,'2012Figures'!$C:$C,$A78,'2012Figures'!$H:$H,$B78,'2012Figures'!$I:$I,$C78,'2012Figures'!$B:$B,"CyToBroker",'2012Figures'!$G:$G,"P1",'2012Figures'!$E:$E,$B$1)</f>
        <v>0</v>
      </c>
      <c r="R78" s="46" t="str">
        <f t="shared" si="15"/>
        <v/>
      </c>
      <c r="S78" s="46" t="str">
        <f t="shared" si="15"/>
        <v/>
      </c>
      <c r="T78" s="46" t="str">
        <f t="shared" si="15"/>
        <v/>
      </c>
      <c r="U78" s="46" t="str">
        <f t="shared" si="15"/>
        <v/>
      </c>
      <c r="V78" s="46" t="str">
        <f t="shared" si="15"/>
        <v/>
      </c>
    </row>
    <row r="79" spans="1:22" x14ac:dyDescent="0.2">
      <c r="A79" s="1">
        <v>104</v>
      </c>
      <c r="B79" s="1" t="s">
        <v>21</v>
      </c>
      <c r="C79" s="8">
        <v>4</v>
      </c>
      <c r="D79" s="29">
        <f>SUMIFS('2013Figures'!$J:$J,'2013Figures'!$C:$C,$A79,'2013Figures'!$H:$H,$B79,'2013Figures'!$I:$I,$C79,'2013Figures'!$E:$E,$B$1)</f>
        <v>0</v>
      </c>
      <c r="E79" s="9">
        <f>SUMIFS('2013Figures'!$J:$J,'2013Figures'!$C:$C,$A79,'2013Figures'!$H:$H,$B79,'2013Figures'!$I:$I,$C79,'2013Figures'!$B:$B,"BrokerToCy",'2013Figures'!$G:$G,"E1",'2013Figures'!$E:$E,$B$1)</f>
        <v>0</v>
      </c>
      <c r="F79" s="9">
        <f>SUMIFS('2013Figures'!$J:$J,'2013Figures'!$C:$C,$A79,'2013Figures'!$H:$H,$B79,'2013Figures'!$I:$I,$C79,'2013Figures'!$B:$B,"BrokerToCy",'2013Figures'!$G:$G,"P1",'2013Figures'!$E:$E,$B$1)</f>
        <v>0</v>
      </c>
      <c r="G79" s="9">
        <f>SUMIFS('2013Figures'!$J:$J,'2013Figures'!$C:$C,$A79,'2013Figures'!$H:$H,$B79,'2013Figures'!$I:$I,$C79,'2013Figures'!$B:$B,"CyToBroker",'2013Figures'!$G:$G,"E1",'2013Figures'!$E:$E,$B$1)</f>
        <v>0</v>
      </c>
      <c r="H79" s="9">
        <f>SUMIFS('2013Figures'!$J:$J,'2013Figures'!$C:$C,$A79,'2013Figures'!$H:$H,$B79,'2013Figures'!$I:$I,$C79,'2013Figures'!$B:$B,"CyToBroker",'2013Figures'!$G:$G,"P1",'2013Figures'!$E:$E,$B$1)</f>
        <v>0</v>
      </c>
      <c r="J79" s="8">
        <v>200901</v>
      </c>
      <c r="L79" s="42">
        <f>SUMIFS('2012Figures'!$J:$J,'2012Figures'!$C:$C,$A79,'2012Figures'!$H:$H,$B79,'2012Figures'!$I:$I,$C79,'2012Figures'!$E:$E,$B$1)</f>
        <v>1097</v>
      </c>
      <c r="M79" s="52">
        <f>SUMIFS('2012Figures'!$J:$J,'2012Figures'!$C:$C,$A79,'2012Figures'!$H:$H,$B79,'2012Figures'!$I:$I,$C79,'2012Figures'!$B:$B,"BrokerToCy",'2012Figures'!$G:$G,"E1",'2012Figures'!$E:$E,$B$1)</f>
        <v>0</v>
      </c>
      <c r="N79" s="52">
        <f>SUMIFS('2012Figures'!$J:$J,'2012Figures'!$C:$C,$A79,'2012Figures'!$H:$H,$B79,'2012Figures'!$I:$I,$C79,'2012Figures'!$B:$B,"BrokerToCy",'2012Figures'!$G:$G,"P1",'2012Figures'!$E:$E,$B$1)</f>
        <v>0</v>
      </c>
      <c r="O79" s="52">
        <f>SUMIFS('2012Figures'!$J:$J,'2012Figures'!$C:$C,$A79,'2012Figures'!$H:$H,$B79,'2012Figures'!$I:$I,$C79,'2012Figures'!$B:$B,"CyToBroker",'2012Figures'!$G:$G,"E1",'2012Figures'!$E:$E,$B$1)</f>
        <v>1097</v>
      </c>
      <c r="P79" s="52">
        <f>SUMIFS('2012Figures'!$J:$J,'2012Figures'!$C:$C,$A79,'2012Figures'!$H:$H,$B79,'2012Figures'!$I:$I,$C79,'2012Figures'!$B:$B,"CyToBroker",'2012Figures'!$G:$G,"P1",'2012Figures'!$E:$E,$B$1)</f>
        <v>0</v>
      </c>
      <c r="R79" s="46">
        <f t="shared" si="15"/>
        <v>-1</v>
      </c>
      <c r="S79" s="46" t="str">
        <f t="shared" si="15"/>
        <v/>
      </c>
      <c r="T79" s="46" t="str">
        <f t="shared" si="15"/>
        <v/>
      </c>
      <c r="U79" s="46">
        <f t="shared" si="15"/>
        <v>-1</v>
      </c>
      <c r="V79" s="46" t="str">
        <f t="shared" si="15"/>
        <v/>
      </c>
    </row>
    <row r="80" spans="1:22" x14ac:dyDescent="0.2">
      <c r="A80" s="1">
        <v>104</v>
      </c>
      <c r="B80" s="1" t="s">
        <v>21</v>
      </c>
      <c r="C80" s="8">
        <v>3</v>
      </c>
      <c r="D80" s="29">
        <f>SUMIFS('2013Figures'!$J:$J,'2013Figures'!$C:$C,$A80,'2013Figures'!$H:$H,$B80,'2013Figures'!$I:$I,$C80,'2013Figures'!$E:$E,$B$1)</f>
        <v>0</v>
      </c>
      <c r="E80" s="9">
        <f>SUMIFS('2013Figures'!$J:$J,'2013Figures'!$C:$C,$A80,'2013Figures'!$H:$H,$B80,'2013Figures'!$I:$I,$C80,'2013Figures'!$B:$B,"BrokerToCy",'2013Figures'!$G:$G,"E1",'2013Figures'!$E:$E,$B$1)</f>
        <v>0</v>
      </c>
      <c r="F80" s="9">
        <f>SUMIFS('2013Figures'!$J:$J,'2013Figures'!$C:$C,$A80,'2013Figures'!$H:$H,$B80,'2013Figures'!$I:$I,$C80,'2013Figures'!$B:$B,"BrokerToCy",'2013Figures'!$G:$G,"P1",'2013Figures'!$E:$E,$B$1)</f>
        <v>0</v>
      </c>
      <c r="G80" s="9">
        <f>SUMIFS('2013Figures'!$J:$J,'2013Figures'!$C:$C,$A80,'2013Figures'!$H:$H,$B80,'2013Figures'!$I:$I,$C80,'2013Figures'!$B:$B,"CyToBroker",'2013Figures'!$G:$G,"E1",'2013Figures'!$E:$E,$B$1)</f>
        <v>0</v>
      </c>
      <c r="H80" s="9">
        <f>SUMIFS('2013Figures'!$J:$J,'2013Figures'!$C:$C,$A80,'2013Figures'!$H:$H,$B80,'2013Figures'!$I:$I,$C80,'2013Figures'!$B:$B,"CyToBroker",'2013Figures'!$G:$G,"P1",'2013Figures'!$E:$E,$B$1)</f>
        <v>0</v>
      </c>
      <c r="J80" s="8">
        <v>200801</v>
      </c>
      <c r="L80" s="42">
        <f>SUMIFS('2012Figures'!$J:$J,'2012Figures'!$C:$C,$A80,'2012Figures'!$H:$H,$B80,'2012Figures'!$I:$I,$C80,'2012Figures'!$E:$E,$B$1)</f>
        <v>0</v>
      </c>
      <c r="M80" s="52">
        <f>SUMIFS('2012Figures'!$J:$J,'2012Figures'!$C:$C,$A80,'2012Figures'!$H:$H,$B80,'2012Figures'!$I:$I,$C80,'2012Figures'!$B:$B,"BrokerToCy",'2012Figures'!$G:$G,"E1",'2012Figures'!$E:$E,$B$1)</f>
        <v>0</v>
      </c>
      <c r="N80" s="52">
        <f>SUMIFS('2012Figures'!$J:$J,'2012Figures'!$C:$C,$A80,'2012Figures'!$H:$H,$B80,'2012Figures'!$I:$I,$C80,'2012Figures'!$B:$B,"BrokerToCy",'2012Figures'!$G:$G,"P1",'2012Figures'!$E:$E,$B$1)</f>
        <v>0</v>
      </c>
      <c r="O80" s="52">
        <f>SUMIFS('2012Figures'!$J:$J,'2012Figures'!$C:$C,$A80,'2012Figures'!$H:$H,$B80,'2012Figures'!$I:$I,$C80,'2012Figures'!$B:$B,"CyToBroker",'2012Figures'!$G:$G,"E1",'2012Figures'!$E:$E,$B$1)</f>
        <v>0</v>
      </c>
      <c r="P80" s="52">
        <f>SUMIFS('2012Figures'!$J:$J,'2012Figures'!$C:$C,$A80,'2012Figures'!$H:$H,$B80,'2012Figures'!$I:$I,$C80,'2012Figures'!$B:$B,"CyToBroker",'2012Figures'!$G:$G,"P1",'2012Figures'!$E:$E,$B$1)</f>
        <v>0</v>
      </c>
      <c r="R80" s="46" t="str">
        <f t="shared" si="15"/>
        <v/>
      </c>
      <c r="S80" s="46" t="str">
        <f t="shared" si="15"/>
        <v/>
      </c>
      <c r="T80" s="46" t="str">
        <f t="shared" si="15"/>
        <v/>
      </c>
      <c r="U80" s="46" t="str">
        <f t="shared" si="15"/>
        <v/>
      </c>
      <c r="V80" s="46" t="str">
        <f t="shared" si="15"/>
        <v/>
      </c>
    </row>
    <row r="81" spans="1:22" x14ac:dyDescent="0.2">
      <c r="A81" s="1">
        <v>104</v>
      </c>
      <c r="B81" s="1" t="s">
        <v>21</v>
      </c>
      <c r="C81" s="8">
        <v>2</v>
      </c>
      <c r="D81" s="29">
        <f>SUMIFS('2013Figures'!$J:$J,'2013Figures'!$C:$C,$A81,'2013Figures'!$H:$H,$B81,'2013Figures'!$I:$I,$C81,'2013Figures'!$E:$E,$B$1)</f>
        <v>0</v>
      </c>
      <c r="E81" s="9">
        <f>SUMIFS('2013Figures'!$J:$J,'2013Figures'!$C:$C,$A81,'2013Figures'!$H:$H,$B81,'2013Figures'!$I:$I,$C81,'2013Figures'!$B:$B,"BrokerToCy",'2013Figures'!$G:$G,"E1",'2013Figures'!$E:$E,$B$1)</f>
        <v>0</v>
      </c>
      <c r="F81" s="9">
        <f>SUMIFS('2013Figures'!$J:$J,'2013Figures'!$C:$C,$A81,'2013Figures'!$H:$H,$B81,'2013Figures'!$I:$I,$C81,'2013Figures'!$B:$B,"BrokerToCy",'2013Figures'!$G:$G,"P1",'2013Figures'!$E:$E,$B$1)</f>
        <v>0</v>
      </c>
      <c r="G81" s="9">
        <f>SUMIFS('2013Figures'!$J:$J,'2013Figures'!$C:$C,$A81,'2013Figures'!$H:$H,$B81,'2013Figures'!$I:$I,$C81,'2013Figures'!$B:$B,"CyToBroker",'2013Figures'!$G:$G,"E1",'2013Figures'!$E:$E,$B$1)</f>
        <v>0</v>
      </c>
      <c r="H81" s="9">
        <f>SUMIFS('2013Figures'!$J:$J,'2013Figures'!$C:$C,$A81,'2013Figures'!$H:$H,$B81,'2013Figures'!$I:$I,$C81,'2013Figures'!$B:$B,"CyToBroker",'2013Figures'!$G:$G,"P1",'2013Figures'!$E:$E,$B$1)</f>
        <v>0</v>
      </c>
      <c r="J81" s="8">
        <v>200701</v>
      </c>
      <c r="L81" s="42">
        <f>SUMIFS('2012Figures'!$J:$J,'2012Figures'!$C:$C,$A81,'2012Figures'!$H:$H,$B81,'2012Figures'!$I:$I,$C81,'2012Figures'!$E:$E,$B$1)</f>
        <v>0</v>
      </c>
      <c r="M81" s="52">
        <f>SUMIFS('2012Figures'!$J:$J,'2012Figures'!$C:$C,$A81,'2012Figures'!$H:$H,$B81,'2012Figures'!$I:$I,$C81,'2012Figures'!$B:$B,"BrokerToCy",'2012Figures'!$G:$G,"E1",'2012Figures'!$E:$E,$B$1)</f>
        <v>0</v>
      </c>
      <c r="N81" s="52">
        <f>SUMIFS('2012Figures'!$J:$J,'2012Figures'!$C:$C,$A81,'2012Figures'!$H:$H,$B81,'2012Figures'!$I:$I,$C81,'2012Figures'!$B:$B,"BrokerToCy",'2012Figures'!$G:$G,"P1",'2012Figures'!$E:$E,$B$1)</f>
        <v>0</v>
      </c>
      <c r="O81" s="52">
        <f>SUMIFS('2012Figures'!$J:$J,'2012Figures'!$C:$C,$A81,'2012Figures'!$H:$H,$B81,'2012Figures'!$I:$I,$C81,'2012Figures'!$B:$B,"CyToBroker",'2012Figures'!$G:$G,"E1",'2012Figures'!$E:$E,$B$1)</f>
        <v>0</v>
      </c>
      <c r="P81" s="52">
        <f>SUMIFS('2012Figures'!$J:$J,'2012Figures'!$C:$C,$A81,'2012Figures'!$H:$H,$B81,'2012Figures'!$I:$I,$C81,'2012Figures'!$B:$B,"CyToBroker",'2012Figures'!$G:$G,"P1",'2012Figures'!$E:$E,$B$1)</f>
        <v>0</v>
      </c>
      <c r="R81" s="46" t="str">
        <f t="shared" si="15"/>
        <v/>
      </c>
      <c r="S81" s="46" t="str">
        <f t="shared" si="15"/>
        <v/>
      </c>
      <c r="T81" s="46" t="str">
        <f t="shared" si="15"/>
        <v/>
      </c>
      <c r="U81" s="46" t="str">
        <f t="shared" si="15"/>
        <v/>
      </c>
      <c r="V81" s="46" t="str">
        <f t="shared" si="15"/>
        <v/>
      </c>
    </row>
    <row r="82" spans="1:22" x14ac:dyDescent="0.2">
      <c r="A82" s="1">
        <v>104</v>
      </c>
      <c r="B82" s="1" t="s">
        <v>21</v>
      </c>
      <c r="C82" s="8">
        <v>1</v>
      </c>
      <c r="D82" s="29">
        <f>SUMIFS('2013Figures'!$J:$J,'2013Figures'!$C:$C,$A82,'2013Figures'!$H:$H,$B82,'2013Figures'!$I:$I,$C82,'2013Figures'!$E:$E,$B$1)</f>
        <v>0</v>
      </c>
      <c r="E82" s="9">
        <f>SUMIFS('2013Figures'!$J:$J,'2013Figures'!$C:$C,$A82,'2013Figures'!$H:$H,$B82,'2013Figures'!$I:$I,$C82,'2013Figures'!$B:$B,"BrokerToCy",'2013Figures'!$G:$G,"E1",'2013Figures'!$E:$E,$B$1)</f>
        <v>0</v>
      </c>
      <c r="F82" s="9">
        <f>SUMIFS('2013Figures'!$J:$J,'2013Figures'!$C:$C,$A82,'2013Figures'!$H:$H,$B82,'2013Figures'!$I:$I,$C82,'2013Figures'!$B:$B,"BrokerToCy",'2013Figures'!$G:$G,"P1",'2013Figures'!$E:$E,$B$1)</f>
        <v>0</v>
      </c>
      <c r="G82" s="9">
        <f>SUMIFS('2013Figures'!$J:$J,'2013Figures'!$C:$C,$A82,'2013Figures'!$H:$H,$B82,'2013Figures'!$I:$I,$C82,'2013Figures'!$B:$B,"CyToBroker",'2013Figures'!$G:$G,"E1",'2013Figures'!$E:$E,$B$1)</f>
        <v>0</v>
      </c>
      <c r="H82" s="9">
        <f>SUMIFS('2013Figures'!$J:$J,'2013Figures'!$C:$C,$A82,'2013Figures'!$H:$H,$B82,'2013Figures'!$I:$I,$C82,'2013Figures'!$B:$B,"CyToBroker",'2013Figures'!$G:$G,"P1",'2013Figures'!$E:$E,$B$1)</f>
        <v>0</v>
      </c>
      <c r="J82" s="8">
        <v>200601</v>
      </c>
      <c r="L82" s="42">
        <f>SUMIFS('2012Figures'!$J:$J,'2012Figures'!$C:$C,$A82,'2012Figures'!$H:$H,$B82,'2012Figures'!$I:$I,$C82,'2012Figures'!$E:$E,$B$1)</f>
        <v>0</v>
      </c>
      <c r="M82" s="52">
        <f>SUMIFS('2012Figures'!$J:$J,'2012Figures'!$C:$C,$A82,'2012Figures'!$H:$H,$B82,'2012Figures'!$I:$I,$C82,'2012Figures'!$B:$B,"BrokerToCy",'2012Figures'!$G:$G,"E1",'2012Figures'!$E:$E,$B$1)</f>
        <v>0</v>
      </c>
      <c r="N82" s="52">
        <f>SUMIFS('2012Figures'!$J:$J,'2012Figures'!$C:$C,$A82,'2012Figures'!$H:$H,$B82,'2012Figures'!$I:$I,$C82,'2012Figures'!$B:$B,"BrokerToCy",'2012Figures'!$G:$G,"P1",'2012Figures'!$E:$E,$B$1)</f>
        <v>0</v>
      </c>
      <c r="O82" s="52">
        <f>SUMIFS('2012Figures'!$J:$J,'2012Figures'!$C:$C,$A82,'2012Figures'!$H:$H,$B82,'2012Figures'!$I:$I,$C82,'2012Figures'!$B:$B,"CyToBroker",'2012Figures'!$G:$G,"E1",'2012Figures'!$E:$E,$B$1)</f>
        <v>0</v>
      </c>
      <c r="P82" s="52">
        <f>SUMIFS('2012Figures'!$J:$J,'2012Figures'!$C:$C,$A82,'2012Figures'!$H:$H,$B82,'2012Figures'!$I:$I,$C82,'2012Figures'!$B:$B,"CyToBroker",'2012Figures'!$G:$G,"P1",'2012Figures'!$E:$E,$B$1)</f>
        <v>0</v>
      </c>
      <c r="R82" s="46" t="str">
        <f t="shared" si="15"/>
        <v/>
      </c>
      <c r="S82" s="46" t="str">
        <f t="shared" si="15"/>
        <v/>
      </c>
      <c r="T82" s="46" t="str">
        <f t="shared" si="15"/>
        <v/>
      </c>
      <c r="U82" s="46" t="str">
        <f t="shared" si="15"/>
        <v/>
      </c>
      <c r="V82" s="46" t="str">
        <f t="shared" si="15"/>
        <v/>
      </c>
    </row>
    <row r="83" spans="1:22" x14ac:dyDescent="0.2">
      <c r="A83" s="1">
        <v>104</v>
      </c>
      <c r="B83" s="1" t="s">
        <v>21</v>
      </c>
      <c r="D83" s="29">
        <f>SUMIFS('2013Figures'!$J:$J,'2013Figures'!$C:$C,$A83,'2013Figures'!$H:$H,$B83,'2013Figures'!$I:$I,"",'2013Figures'!$E:$E,$B$1)</f>
        <v>0</v>
      </c>
      <c r="E83" s="9">
        <f>SUMIFS('2013Figures'!$J:$J,'2013Figures'!$C:$C,$A83,'2013Figures'!$H:$H,$B83,'2013Figures'!$I:$I,"",'2013Figures'!$B:$B,"BrokerToCy",'2013Figures'!$G:$G,"E1",'2013Figures'!$E:$E,$B$1)</f>
        <v>0</v>
      </c>
      <c r="F83" s="9">
        <f>SUMIFS('2013Figures'!$J:$J,'2013Figures'!$C:$C,$A83,'2013Figures'!$H:$H,$B83,'2013Figures'!$I:$I,"",'2013Figures'!$B:$B,"BrokerToCy",'2013Figures'!$G:$G,"P1",'2013Figures'!$E:$E,$B$1)</f>
        <v>0</v>
      </c>
      <c r="G83" s="9">
        <f>SUMIFS('2013Figures'!$J:$J,'2013Figures'!$C:$C,$A83,'2013Figures'!$H:$H,$B83,'2013Figures'!$I:$I,"",'2013Figures'!$B:$B,"CyToBroker",'2013Figures'!$G:$G,"E1",'2013Figures'!$E:$E,$B$1)</f>
        <v>0</v>
      </c>
      <c r="H83" s="9">
        <f>SUMIFS('2013Figures'!$J:$J,'2013Figures'!$C:$C,$A83,'2013Figures'!$H:$H,$B83,'2013Figures'!$I:$I,"",'2013Figures'!$B:$B,"CyToBroker",'2013Figures'!$G:$G,"P1",'2013Figures'!$E:$E,$B$1)</f>
        <v>0</v>
      </c>
      <c r="J83" s="8" t="s">
        <v>131</v>
      </c>
      <c r="L83" s="42">
        <f>SUMIFS('2012Figures'!$J:$J,'2012Figures'!$C:$C,$A83,'2012Figures'!$H:$H,$B83,'2012Figures'!$I:$I,"",'2012Figures'!$E:$E,$B$1)</f>
        <v>0</v>
      </c>
      <c r="M83" s="52">
        <f>SUMIFS('2012Figures'!$J:$J,'2012Figures'!$C:$C,$A83,'2012Figures'!$H:$H,$B83,'2012Figures'!$I:$I,"",'2012Figures'!$B:$B,"BrokerToCy",'2012Figures'!$G:$G,"E1",'2012Figures'!$E:$E,$B$1)</f>
        <v>0</v>
      </c>
      <c r="N83" s="52">
        <f>SUMIFS('2012Figures'!$J:$J,'2012Figures'!$C:$C,$A83,'2012Figures'!$H:$H,$B83,'2012Figures'!$I:$I,"",'2012Figures'!$B:$B,"BrokerToCy",'2012Figures'!$G:$G,"P1",'2012Figures'!$E:$E,$B$1)</f>
        <v>0</v>
      </c>
      <c r="O83" s="52">
        <f>SUMIFS('2012Figures'!$J:$J,'2012Figures'!$C:$C,$A83,'2012Figures'!$H:$H,$B83,'2012Figures'!$I:$I,"",'2012Figures'!$B:$B,"CyToBroker",'2012Figures'!$G:$G,"E1",'2012Figures'!$E:$E,$B$1)</f>
        <v>0</v>
      </c>
      <c r="P83" s="52">
        <f>SUMIFS('2012Figures'!$J:$J,'2012Figures'!$C:$C,$A83,'2012Figures'!$H:$H,$B83,'2012Figures'!$I:$I,"",'2012Figures'!$B:$B,"CyToBroker",'2012Figures'!$G:$G,"P1",'2012Figures'!$E:$E,$B$1)</f>
        <v>0</v>
      </c>
      <c r="R83" s="46" t="str">
        <f t="shared" si="15"/>
        <v/>
      </c>
      <c r="S83" s="46" t="str">
        <f t="shared" si="15"/>
        <v/>
      </c>
      <c r="T83" s="46" t="str">
        <f t="shared" si="15"/>
        <v/>
      </c>
      <c r="U83" s="46" t="str">
        <f t="shared" si="15"/>
        <v/>
      </c>
      <c r="V83" s="46" t="str">
        <f t="shared" si="15"/>
        <v/>
      </c>
    </row>
    <row r="84" spans="1:22" x14ac:dyDescent="0.2">
      <c r="A84" s="1">
        <v>104</v>
      </c>
      <c r="B84" s="1" t="s">
        <v>94</v>
      </c>
      <c r="C84" s="8">
        <v>11</v>
      </c>
      <c r="D84" s="29">
        <f>SUMIFS('2013Figures'!$J:$J,'2013Figures'!$C:$C,$A84,'2013Figures'!$H:$H,$B84,'2013Figures'!$I:$I,$C84,'2013Figures'!$E:$E,$B$1)</f>
        <v>0</v>
      </c>
      <c r="E84" s="9">
        <f>SUMIFS('2013Figures'!$J:$J,'2013Figures'!$C:$C,$A84,'2013Figures'!$H:$H,$B84,'2013Figures'!$I:$I,$C84,'2013Figures'!$B:$B,"BrokerToCy",'2013Figures'!$G:$G,"E1",'2013Figures'!$E:$E,$B$1)</f>
        <v>0</v>
      </c>
      <c r="F84" s="9">
        <f>SUMIFS('2013Figures'!$J:$J,'2013Figures'!$C:$C,$A84,'2013Figures'!$H:$H,$B84,'2013Figures'!$I:$I,$C84,'2013Figures'!$B:$B,"BrokerToCy",'2013Figures'!$G:$G,"P1",'2013Figures'!$E:$E,$B$1)</f>
        <v>0</v>
      </c>
      <c r="G84" s="9">
        <f>SUMIFS('2013Figures'!$J:$J,'2013Figures'!$C:$C,$A84,'2013Figures'!$H:$H,$B84,'2013Figures'!$I:$I,$C84,'2013Figures'!$B:$B,"CyToBroker",'2013Figures'!$G:$G,"E1",'2013Figures'!$E:$E,$B$1)</f>
        <v>0</v>
      </c>
      <c r="H84" s="9">
        <f>SUMIFS('2013Figures'!$J:$J,'2013Figures'!$C:$C,$A84,'2013Figures'!$H:$H,$B84,'2013Figures'!$I:$I,$C84,'2013Figures'!$B:$B,"CyToBroker",'2013Figures'!$G:$G,"P1",'2013Figures'!$E:$E,$B$1)</f>
        <v>0</v>
      </c>
      <c r="L84" s="42">
        <f>SUMIFS('2012Figures'!$J:$J,'2012Figures'!$C:$C,$A84,'2012Figures'!$H:$H,$B84,'2012Figures'!$I:$I,$C84,'2012Figures'!$E:$E,$B$1)</f>
        <v>0</v>
      </c>
      <c r="M84" s="52">
        <f>SUMIFS('2012Figures'!$J:$J,'2012Figures'!$C:$C,$A84,'2012Figures'!$H:$H,$B84,'2012Figures'!$I:$I,$C84,'2012Figures'!$B:$B,"BrokerToCy",'2012Figures'!$G:$G,"E1",'2012Figures'!$E:$E,$B$1)</f>
        <v>0</v>
      </c>
      <c r="N84" s="52">
        <f>SUMIFS('2012Figures'!$J:$J,'2012Figures'!$C:$C,$A84,'2012Figures'!$H:$H,$B84,'2012Figures'!$I:$I,$C84,'2012Figures'!$B:$B,"BrokerToCy",'2012Figures'!$G:$G,"P1",'2012Figures'!$E:$E,$B$1)</f>
        <v>0</v>
      </c>
      <c r="O84" s="52">
        <f>SUMIFS('2012Figures'!$J:$J,'2012Figures'!$C:$C,$A84,'2012Figures'!$H:$H,$B84,'2012Figures'!$I:$I,$C84,'2012Figures'!$B:$B,"CyToBroker",'2012Figures'!$G:$G,"E1",'2012Figures'!$E:$E,$B$1)</f>
        <v>0</v>
      </c>
      <c r="P84" s="52">
        <f>SUMIFS('2012Figures'!$J:$J,'2012Figures'!$C:$C,$A84,'2012Figures'!$H:$H,$B84,'2012Figures'!$I:$I,$C84,'2012Figures'!$B:$B,"CyToBroker",'2012Figures'!$G:$G,"P1",'2012Figures'!$E:$E,$B$1)</f>
        <v>0</v>
      </c>
      <c r="R84" s="46" t="str">
        <f t="shared" si="15"/>
        <v/>
      </c>
      <c r="S84" s="46" t="str">
        <f t="shared" si="15"/>
        <v/>
      </c>
      <c r="T84" s="46" t="str">
        <f t="shared" si="15"/>
        <v/>
      </c>
      <c r="U84" s="46" t="str">
        <f t="shared" si="15"/>
        <v/>
      </c>
      <c r="V84" s="46" t="str">
        <f t="shared" si="15"/>
        <v/>
      </c>
    </row>
    <row r="85" spans="1:22" x14ac:dyDescent="0.2">
      <c r="A85" s="1">
        <v>104</v>
      </c>
      <c r="B85" s="1" t="s">
        <v>94</v>
      </c>
      <c r="C85" s="8">
        <v>10</v>
      </c>
      <c r="D85" s="29">
        <f>SUMIFS('2013Figures'!$J:$J,'2013Figures'!$C:$C,$A85,'2013Figures'!$H:$H,$B85,'2013Figures'!$I:$I,$C85,'2013Figures'!$E:$E,$B$1)</f>
        <v>0</v>
      </c>
      <c r="E85" s="9">
        <f>SUMIFS('2013Figures'!$J:$J,'2013Figures'!$C:$C,$A85,'2013Figures'!$H:$H,$B85,'2013Figures'!$I:$I,$C85,'2013Figures'!$B:$B,"BrokerToCy",'2013Figures'!$G:$G,"E1",'2013Figures'!$E:$E,$B$1)</f>
        <v>0</v>
      </c>
      <c r="F85" s="9">
        <f>SUMIFS('2013Figures'!$J:$J,'2013Figures'!$C:$C,$A85,'2013Figures'!$H:$H,$B85,'2013Figures'!$I:$I,$C85,'2013Figures'!$B:$B,"BrokerToCy",'2013Figures'!$G:$G,"P1",'2013Figures'!$E:$E,$B$1)</f>
        <v>0</v>
      </c>
      <c r="G85" s="9">
        <f>SUMIFS('2013Figures'!$J:$J,'2013Figures'!$C:$C,$A85,'2013Figures'!$H:$H,$B85,'2013Figures'!$I:$I,$C85,'2013Figures'!$B:$B,"CyToBroker",'2013Figures'!$G:$G,"E1",'2013Figures'!$E:$E,$B$1)</f>
        <v>0</v>
      </c>
      <c r="H85" s="9">
        <f>SUMIFS('2013Figures'!$J:$J,'2013Figures'!$C:$C,$A85,'2013Figures'!$H:$H,$B85,'2013Figures'!$I:$I,$C85,'2013Figures'!$B:$B,"CyToBroker",'2013Figures'!$G:$G,"P1",'2013Figures'!$E:$E,$B$1)</f>
        <v>0</v>
      </c>
      <c r="J85" s="8">
        <v>201501</v>
      </c>
      <c r="L85" s="42">
        <f>SUMIFS('2012Figures'!$J:$J,'2012Figures'!$C:$C,$A85,'2012Figures'!$H:$H,$B85,'2012Figures'!$I:$I,$C85,'2012Figures'!$E:$E,$B$1)</f>
        <v>0</v>
      </c>
      <c r="M85" s="52">
        <f>SUMIFS('2012Figures'!$J:$J,'2012Figures'!$C:$C,$A85,'2012Figures'!$H:$H,$B85,'2012Figures'!$I:$I,$C85,'2012Figures'!$B:$B,"BrokerToCy",'2012Figures'!$G:$G,"E1",'2012Figures'!$E:$E,$B$1)</f>
        <v>0</v>
      </c>
      <c r="N85" s="52">
        <f>SUMIFS('2012Figures'!$J:$J,'2012Figures'!$C:$C,$A85,'2012Figures'!$H:$H,$B85,'2012Figures'!$I:$I,$C85,'2012Figures'!$B:$B,"BrokerToCy",'2012Figures'!$G:$G,"P1",'2012Figures'!$E:$E,$B$1)</f>
        <v>0</v>
      </c>
      <c r="O85" s="52">
        <f>SUMIFS('2012Figures'!$J:$J,'2012Figures'!$C:$C,$A85,'2012Figures'!$H:$H,$B85,'2012Figures'!$I:$I,$C85,'2012Figures'!$B:$B,"CyToBroker",'2012Figures'!$G:$G,"E1",'2012Figures'!$E:$E,$B$1)</f>
        <v>0</v>
      </c>
      <c r="P85" s="52">
        <f>SUMIFS('2012Figures'!$J:$J,'2012Figures'!$C:$C,$A85,'2012Figures'!$H:$H,$B85,'2012Figures'!$I:$I,$C85,'2012Figures'!$B:$B,"CyToBroker",'2012Figures'!$G:$G,"P1",'2012Figures'!$E:$E,$B$1)</f>
        <v>0</v>
      </c>
      <c r="R85" s="46" t="str">
        <f t="shared" si="15"/>
        <v/>
      </c>
      <c r="S85" s="46" t="str">
        <f t="shared" si="15"/>
        <v/>
      </c>
      <c r="T85" s="46" t="str">
        <f t="shared" si="15"/>
        <v/>
      </c>
      <c r="U85" s="46" t="str">
        <f t="shared" si="15"/>
        <v/>
      </c>
      <c r="V85" s="46" t="str">
        <f t="shared" si="15"/>
        <v/>
      </c>
    </row>
    <row r="86" spans="1:22" x14ac:dyDescent="0.2">
      <c r="A86" s="1">
        <v>104</v>
      </c>
      <c r="B86" s="1" t="s">
        <v>94</v>
      </c>
      <c r="C86" s="8">
        <v>9</v>
      </c>
      <c r="D86" s="29">
        <f>SUMIFS('2013Figures'!$J:$J,'2013Figures'!$C:$C,$A86,'2013Figures'!$H:$H,$B86,'2013Figures'!$I:$I,$C86,'2013Figures'!$E:$E,$B$1)</f>
        <v>0</v>
      </c>
      <c r="E86" s="9">
        <f>SUMIFS('2013Figures'!$J:$J,'2013Figures'!$C:$C,$A86,'2013Figures'!$H:$H,$B86,'2013Figures'!$I:$I,$C86,'2013Figures'!$B:$B,"BrokerToCy",'2013Figures'!$G:$G,"E1",'2013Figures'!$E:$E,$B$1)</f>
        <v>0</v>
      </c>
      <c r="F86" s="9">
        <f>SUMIFS('2013Figures'!$J:$J,'2013Figures'!$C:$C,$A86,'2013Figures'!$H:$H,$B86,'2013Figures'!$I:$I,$C86,'2013Figures'!$B:$B,"BrokerToCy",'2013Figures'!$G:$G,"P1",'2013Figures'!$E:$E,$B$1)</f>
        <v>0</v>
      </c>
      <c r="G86" s="9">
        <f>SUMIFS('2013Figures'!$J:$J,'2013Figures'!$C:$C,$A86,'2013Figures'!$H:$H,$B86,'2013Figures'!$I:$I,$C86,'2013Figures'!$B:$B,"CyToBroker",'2013Figures'!$G:$G,"E1",'2013Figures'!$E:$E,$B$1)</f>
        <v>0</v>
      </c>
      <c r="H86" s="9">
        <f>SUMIFS('2013Figures'!$J:$J,'2013Figures'!$C:$C,$A86,'2013Figures'!$H:$H,$B86,'2013Figures'!$I:$I,$C86,'2013Figures'!$B:$B,"CyToBroker",'2013Figures'!$G:$G,"P1",'2013Figures'!$E:$E,$B$1)</f>
        <v>0</v>
      </c>
      <c r="J86" s="8">
        <v>201401</v>
      </c>
      <c r="L86" s="42">
        <f>SUMIFS('2012Figures'!$J:$J,'2012Figures'!$C:$C,$A86,'2012Figures'!$H:$H,$B86,'2012Figures'!$I:$I,$C86,'2012Figures'!$E:$E,$B$1)</f>
        <v>0</v>
      </c>
      <c r="M86" s="52">
        <f>SUMIFS('2012Figures'!$J:$J,'2012Figures'!$C:$C,$A86,'2012Figures'!$H:$H,$B86,'2012Figures'!$I:$I,$C86,'2012Figures'!$B:$B,"BrokerToCy",'2012Figures'!$G:$G,"E1",'2012Figures'!$E:$E,$B$1)</f>
        <v>0</v>
      </c>
      <c r="N86" s="52">
        <f>SUMIFS('2012Figures'!$J:$J,'2012Figures'!$C:$C,$A86,'2012Figures'!$H:$H,$B86,'2012Figures'!$I:$I,$C86,'2012Figures'!$B:$B,"BrokerToCy",'2012Figures'!$G:$G,"P1",'2012Figures'!$E:$E,$B$1)</f>
        <v>0</v>
      </c>
      <c r="O86" s="52">
        <f>SUMIFS('2012Figures'!$J:$J,'2012Figures'!$C:$C,$A86,'2012Figures'!$H:$H,$B86,'2012Figures'!$I:$I,$C86,'2012Figures'!$B:$B,"CyToBroker",'2012Figures'!$G:$G,"E1",'2012Figures'!$E:$E,$B$1)</f>
        <v>0</v>
      </c>
      <c r="P86" s="52">
        <f>SUMIFS('2012Figures'!$J:$J,'2012Figures'!$C:$C,$A86,'2012Figures'!$H:$H,$B86,'2012Figures'!$I:$I,$C86,'2012Figures'!$B:$B,"CyToBroker",'2012Figures'!$G:$G,"P1",'2012Figures'!$E:$E,$B$1)</f>
        <v>0</v>
      </c>
      <c r="R86" s="46" t="str">
        <f t="shared" si="15"/>
        <v/>
      </c>
      <c r="S86" s="46" t="str">
        <f t="shared" si="15"/>
        <v/>
      </c>
      <c r="T86" s="46" t="str">
        <f t="shared" si="15"/>
        <v/>
      </c>
      <c r="U86" s="46" t="str">
        <f t="shared" si="15"/>
        <v/>
      </c>
      <c r="V86" s="46" t="str">
        <f t="shared" si="15"/>
        <v/>
      </c>
    </row>
    <row r="87" spans="1:22" x14ac:dyDescent="0.2">
      <c r="A87" s="1">
        <v>104</v>
      </c>
      <c r="B87" s="1" t="s">
        <v>94</v>
      </c>
      <c r="C87" s="8">
        <v>8</v>
      </c>
      <c r="D87" s="29">
        <f>SUMIFS('2013Figures'!$J:$J,'2013Figures'!$C:$C,$A87,'2013Figures'!$H:$H,$B87,'2013Figures'!$I:$I,$C87,'2013Figures'!$E:$E,$B$1)</f>
        <v>0</v>
      </c>
      <c r="E87" s="9">
        <f>SUMIFS('2013Figures'!$J:$J,'2013Figures'!$C:$C,$A87,'2013Figures'!$H:$H,$B87,'2013Figures'!$I:$I,$C87,'2013Figures'!$B:$B,"BrokerToCy",'2013Figures'!$G:$G,"E1",'2013Figures'!$E:$E,$B$1)</f>
        <v>0</v>
      </c>
      <c r="F87" s="9">
        <f>SUMIFS('2013Figures'!$J:$J,'2013Figures'!$C:$C,$A87,'2013Figures'!$H:$H,$B87,'2013Figures'!$I:$I,$C87,'2013Figures'!$B:$B,"BrokerToCy",'2013Figures'!$G:$G,"P1",'2013Figures'!$E:$E,$B$1)</f>
        <v>0</v>
      </c>
      <c r="G87" s="9">
        <f>SUMIFS('2013Figures'!$J:$J,'2013Figures'!$C:$C,$A87,'2013Figures'!$H:$H,$B87,'2013Figures'!$I:$I,$C87,'2013Figures'!$B:$B,"CyToBroker",'2013Figures'!$G:$G,"E1",'2013Figures'!$E:$E,$B$1)</f>
        <v>0</v>
      </c>
      <c r="H87" s="9">
        <f>SUMIFS('2013Figures'!$J:$J,'2013Figures'!$C:$C,$A87,'2013Figures'!$H:$H,$B87,'2013Figures'!$I:$I,$C87,'2013Figures'!$B:$B,"CyToBroker",'2013Figures'!$G:$G,"P1",'2013Figures'!$E:$E,$B$1)</f>
        <v>0</v>
      </c>
      <c r="I87" s="30"/>
      <c r="J87" s="31">
        <v>201301</v>
      </c>
      <c r="K87" s="30"/>
      <c r="L87" s="42">
        <f>SUMIFS('2012Figures'!$J:$J,'2012Figures'!$C:$C,$A87,'2012Figures'!$H:$H,$B87,'2012Figures'!$I:$I,$C87,'2012Figures'!$E:$E,$B$1)</f>
        <v>0</v>
      </c>
      <c r="M87" s="52">
        <f>SUMIFS('2012Figures'!$J:$J,'2012Figures'!$C:$C,$A87,'2012Figures'!$H:$H,$B87,'2012Figures'!$I:$I,$C87,'2012Figures'!$B:$B,"BrokerToCy",'2012Figures'!$G:$G,"E1",'2012Figures'!$E:$E,$B$1)</f>
        <v>0</v>
      </c>
      <c r="N87" s="52">
        <f>SUMIFS('2012Figures'!$J:$J,'2012Figures'!$C:$C,$A87,'2012Figures'!$H:$H,$B87,'2012Figures'!$I:$I,$C87,'2012Figures'!$B:$B,"BrokerToCy",'2012Figures'!$G:$G,"P1",'2012Figures'!$E:$E,$B$1)</f>
        <v>0</v>
      </c>
      <c r="O87" s="52">
        <f>SUMIFS('2012Figures'!$J:$J,'2012Figures'!$C:$C,$A87,'2012Figures'!$H:$H,$B87,'2012Figures'!$I:$I,$C87,'2012Figures'!$B:$B,"CyToBroker",'2012Figures'!$G:$G,"E1",'2012Figures'!$E:$E,$B$1)</f>
        <v>0</v>
      </c>
      <c r="P87" s="52">
        <f>SUMIFS('2012Figures'!$J:$J,'2012Figures'!$C:$C,$A87,'2012Figures'!$H:$H,$B87,'2012Figures'!$I:$I,$C87,'2012Figures'!$B:$B,"CyToBroker",'2012Figures'!$G:$G,"P1",'2012Figures'!$E:$E,$B$1)</f>
        <v>0</v>
      </c>
      <c r="Q87" s="30"/>
      <c r="R87" s="46" t="str">
        <f t="shared" si="15"/>
        <v/>
      </c>
      <c r="S87" s="46" t="str">
        <f t="shared" si="15"/>
        <v/>
      </c>
      <c r="T87" s="46" t="str">
        <f t="shared" si="15"/>
        <v/>
      </c>
      <c r="U87" s="46" t="str">
        <f t="shared" si="15"/>
        <v/>
      </c>
      <c r="V87" s="46" t="str">
        <f t="shared" si="15"/>
        <v/>
      </c>
    </row>
    <row r="88" spans="1:22" x14ac:dyDescent="0.2">
      <c r="A88" s="1">
        <v>104</v>
      </c>
      <c r="B88" s="1" t="s">
        <v>94</v>
      </c>
      <c r="C88" s="8">
        <v>7</v>
      </c>
      <c r="D88" s="29">
        <f>SUMIFS('2013Figures'!$J:$J,'2013Figures'!$C:$C,$A88,'2013Figures'!$H:$H,$B88,'2013Figures'!$I:$I,$C88,'2013Figures'!$E:$E,$B$1)</f>
        <v>0</v>
      </c>
      <c r="E88" s="9">
        <f>SUMIFS('2013Figures'!$J:$J,'2013Figures'!$C:$C,$A88,'2013Figures'!$H:$H,$B88,'2013Figures'!$I:$I,$C88,'2013Figures'!$B:$B,"BrokerToCy",'2013Figures'!$G:$G,"E1",'2013Figures'!$E:$E,$B$1)</f>
        <v>0</v>
      </c>
      <c r="F88" s="9">
        <f>SUMIFS('2013Figures'!$J:$J,'2013Figures'!$C:$C,$A88,'2013Figures'!$H:$H,$B88,'2013Figures'!$I:$I,$C88,'2013Figures'!$B:$B,"BrokerToCy",'2013Figures'!$G:$G,"P1",'2013Figures'!$E:$E,$B$1)</f>
        <v>0</v>
      </c>
      <c r="G88" s="9">
        <f>SUMIFS('2013Figures'!$J:$J,'2013Figures'!$C:$C,$A88,'2013Figures'!$H:$H,$B88,'2013Figures'!$I:$I,$C88,'2013Figures'!$B:$B,"CyToBroker",'2013Figures'!$G:$G,"E1",'2013Figures'!$E:$E,$B$1)</f>
        <v>0</v>
      </c>
      <c r="H88" s="9">
        <f>SUMIFS('2013Figures'!$J:$J,'2013Figures'!$C:$C,$A88,'2013Figures'!$H:$H,$B88,'2013Figures'!$I:$I,$C88,'2013Figures'!$B:$B,"CyToBroker",'2013Figures'!$G:$G,"P1",'2013Figures'!$E:$E,$B$1)</f>
        <v>0</v>
      </c>
      <c r="J88" s="8">
        <v>201201</v>
      </c>
      <c r="L88" s="42">
        <f>SUMIFS('2012Figures'!$J:$J,'2012Figures'!$C:$C,$A88,'2012Figures'!$H:$H,$B88,'2012Figures'!$I:$I,$C88,'2012Figures'!$E:$E,$B$1)</f>
        <v>0</v>
      </c>
      <c r="M88" s="52">
        <f>SUMIFS('2012Figures'!$J:$J,'2012Figures'!$C:$C,$A88,'2012Figures'!$H:$H,$B88,'2012Figures'!$I:$I,$C88,'2012Figures'!$B:$B,"BrokerToCy",'2012Figures'!$G:$G,"E1",'2012Figures'!$E:$E,$B$1)</f>
        <v>0</v>
      </c>
      <c r="N88" s="52">
        <f>SUMIFS('2012Figures'!$J:$J,'2012Figures'!$C:$C,$A88,'2012Figures'!$H:$H,$B88,'2012Figures'!$I:$I,$C88,'2012Figures'!$B:$B,"BrokerToCy",'2012Figures'!$G:$G,"P1",'2012Figures'!$E:$E,$B$1)</f>
        <v>0</v>
      </c>
      <c r="O88" s="52">
        <f>SUMIFS('2012Figures'!$J:$J,'2012Figures'!$C:$C,$A88,'2012Figures'!$H:$H,$B88,'2012Figures'!$I:$I,$C88,'2012Figures'!$B:$B,"CyToBroker",'2012Figures'!$G:$G,"E1",'2012Figures'!$E:$E,$B$1)</f>
        <v>0</v>
      </c>
      <c r="P88" s="52">
        <f>SUMIFS('2012Figures'!$J:$J,'2012Figures'!$C:$C,$A88,'2012Figures'!$H:$H,$B88,'2012Figures'!$I:$I,$C88,'2012Figures'!$B:$B,"CyToBroker",'2012Figures'!$G:$G,"P1",'2012Figures'!$E:$E,$B$1)</f>
        <v>0</v>
      </c>
      <c r="R88" s="46" t="str">
        <f t="shared" si="15"/>
        <v/>
      </c>
      <c r="S88" s="46" t="str">
        <f t="shared" si="15"/>
        <v/>
      </c>
      <c r="T88" s="46" t="str">
        <f t="shared" si="15"/>
        <v/>
      </c>
      <c r="U88" s="46" t="str">
        <f t="shared" si="15"/>
        <v/>
      </c>
      <c r="V88" s="46" t="str">
        <f t="shared" si="15"/>
        <v/>
      </c>
    </row>
    <row r="89" spans="1:22" x14ac:dyDescent="0.2">
      <c r="A89" s="1">
        <v>104</v>
      </c>
      <c r="B89" s="1" t="s">
        <v>94</v>
      </c>
      <c r="C89" s="8">
        <v>6</v>
      </c>
      <c r="D89" s="29">
        <f>SUMIFS('2013Figures'!$J:$J,'2013Figures'!$C:$C,$A89,'2013Figures'!$H:$H,$B89,'2013Figures'!$I:$I,$C89,'2013Figures'!$E:$E,$B$1)</f>
        <v>0</v>
      </c>
      <c r="E89" s="9">
        <f>SUMIFS('2013Figures'!$J:$J,'2013Figures'!$C:$C,$A89,'2013Figures'!$H:$H,$B89,'2013Figures'!$I:$I,$C89,'2013Figures'!$B:$B,"BrokerToCy",'2013Figures'!$G:$G,"E1",'2013Figures'!$E:$E,$B$1)</f>
        <v>0</v>
      </c>
      <c r="F89" s="9">
        <f>SUMIFS('2013Figures'!$J:$J,'2013Figures'!$C:$C,$A89,'2013Figures'!$H:$H,$B89,'2013Figures'!$I:$I,$C89,'2013Figures'!$B:$B,"BrokerToCy",'2013Figures'!$G:$G,"P1",'2013Figures'!$E:$E,$B$1)</f>
        <v>0</v>
      </c>
      <c r="G89" s="9">
        <f>SUMIFS('2013Figures'!$J:$J,'2013Figures'!$C:$C,$A89,'2013Figures'!$H:$H,$B89,'2013Figures'!$I:$I,$C89,'2013Figures'!$B:$B,"CyToBroker",'2013Figures'!$G:$G,"E1",'2013Figures'!$E:$E,$B$1)</f>
        <v>0</v>
      </c>
      <c r="H89" s="9">
        <f>SUMIFS('2013Figures'!$J:$J,'2013Figures'!$C:$C,$A89,'2013Figures'!$H:$H,$B89,'2013Figures'!$I:$I,$C89,'2013Figures'!$B:$B,"CyToBroker",'2013Figures'!$G:$G,"P1",'2013Figures'!$E:$E,$B$1)</f>
        <v>0</v>
      </c>
      <c r="J89" s="8">
        <v>201101</v>
      </c>
      <c r="L89" s="42">
        <f>SUMIFS('2012Figures'!$J:$J,'2012Figures'!$C:$C,$A89,'2012Figures'!$H:$H,$B89,'2012Figures'!$I:$I,$C89,'2012Figures'!$E:$E,$B$1)</f>
        <v>0</v>
      </c>
      <c r="M89" s="52">
        <f>SUMIFS('2012Figures'!$J:$J,'2012Figures'!$C:$C,$A89,'2012Figures'!$H:$H,$B89,'2012Figures'!$I:$I,$C89,'2012Figures'!$B:$B,"BrokerToCy",'2012Figures'!$G:$G,"E1",'2012Figures'!$E:$E,$B$1)</f>
        <v>0</v>
      </c>
      <c r="N89" s="52">
        <f>SUMIFS('2012Figures'!$J:$J,'2012Figures'!$C:$C,$A89,'2012Figures'!$H:$H,$B89,'2012Figures'!$I:$I,$C89,'2012Figures'!$B:$B,"BrokerToCy",'2012Figures'!$G:$G,"P1",'2012Figures'!$E:$E,$B$1)</f>
        <v>0</v>
      </c>
      <c r="O89" s="52">
        <f>SUMIFS('2012Figures'!$J:$J,'2012Figures'!$C:$C,$A89,'2012Figures'!$H:$H,$B89,'2012Figures'!$I:$I,$C89,'2012Figures'!$B:$B,"CyToBroker",'2012Figures'!$G:$G,"E1",'2012Figures'!$E:$E,$B$1)</f>
        <v>0</v>
      </c>
      <c r="P89" s="52">
        <f>SUMIFS('2012Figures'!$J:$J,'2012Figures'!$C:$C,$A89,'2012Figures'!$H:$H,$B89,'2012Figures'!$I:$I,$C89,'2012Figures'!$B:$B,"CyToBroker",'2012Figures'!$G:$G,"P1",'2012Figures'!$E:$E,$B$1)</f>
        <v>0</v>
      </c>
      <c r="R89" s="46" t="str">
        <f t="shared" si="15"/>
        <v/>
      </c>
      <c r="S89" s="46" t="str">
        <f t="shared" si="15"/>
        <v/>
      </c>
      <c r="T89" s="46" t="str">
        <f t="shared" si="15"/>
        <v/>
      </c>
      <c r="U89" s="46" t="str">
        <f t="shared" si="15"/>
        <v/>
      </c>
      <c r="V89" s="46" t="str">
        <f t="shared" si="15"/>
        <v/>
      </c>
    </row>
    <row r="90" spans="1:22" x14ac:dyDescent="0.2">
      <c r="A90" s="1">
        <v>104</v>
      </c>
      <c r="B90" s="1" t="s">
        <v>94</v>
      </c>
      <c r="C90" s="8">
        <v>5</v>
      </c>
      <c r="D90" s="29">
        <f>SUMIFS('2013Figures'!$J:$J,'2013Figures'!$C:$C,$A90,'2013Figures'!$H:$H,$B90,'2013Figures'!$I:$I,$C90,'2013Figures'!$E:$E,$B$1)</f>
        <v>0</v>
      </c>
      <c r="E90" s="9">
        <f>SUMIFS('2013Figures'!$J:$J,'2013Figures'!$C:$C,$A90,'2013Figures'!$H:$H,$B90,'2013Figures'!$I:$I,$C90,'2013Figures'!$B:$B,"BrokerToCy",'2013Figures'!$G:$G,"E1",'2013Figures'!$E:$E,$B$1)</f>
        <v>0</v>
      </c>
      <c r="F90" s="9">
        <f>SUMIFS('2013Figures'!$J:$J,'2013Figures'!$C:$C,$A90,'2013Figures'!$H:$H,$B90,'2013Figures'!$I:$I,$C90,'2013Figures'!$B:$B,"BrokerToCy",'2013Figures'!$G:$G,"P1",'2013Figures'!$E:$E,$B$1)</f>
        <v>0</v>
      </c>
      <c r="G90" s="9">
        <f>SUMIFS('2013Figures'!$J:$J,'2013Figures'!$C:$C,$A90,'2013Figures'!$H:$H,$B90,'2013Figures'!$I:$I,$C90,'2013Figures'!$B:$B,"CyToBroker",'2013Figures'!$G:$G,"E1",'2013Figures'!$E:$E,$B$1)</f>
        <v>0</v>
      </c>
      <c r="H90" s="9">
        <f>SUMIFS('2013Figures'!$J:$J,'2013Figures'!$C:$C,$A90,'2013Figures'!$H:$H,$B90,'2013Figures'!$I:$I,$C90,'2013Figures'!$B:$B,"CyToBroker",'2013Figures'!$G:$G,"P1",'2013Figures'!$E:$E,$B$1)</f>
        <v>0</v>
      </c>
      <c r="J90" s="8">
        <v>201001</v>
      </c>
      <c r="L90" s="42">
        <f>SUMIFS('2012Figures'!$J:$J,'2012Figures'!$C:$C,$A90,'2012Figures'!$H:$H,$B90,'2012Figures'!$I:$I,$C90,'2012Figures'!$E:$E,$B$1)</f>
        <v>0</v>
      </c>
      <c r="M90" s="52">
        <f>SUMIFS('2012Figures'!$J:$J,'2012Figures'!$C:$C,$A90,'2012Figures'!$H:$H,$B90,'2012Figures'!$I:$I,$C90,'2012Figures'!$B:$B,"BrokerToCy",'2012Figures'!$G:$G,"E1",'2012Figures'!$E:$E,$B$1)</f>
        <v>0</v>
      </c>
      <c r="N90" s="52">
        <f>SUMIFS('2012Figures'!$J:$J,'2012Figures'!$C:$C,$A90,'2012Figures'!$H:$H,$B90,'2012Figures'!$I:$I,$C90,'2012Figures'!$B:$B,"BrokerToCy",'2012Figures'!$G:$G,"P1",'2012Figures'!$E:$E,$B$1)</f>
        <v>0</v>
      </c>
      <c r="O90" s="52">
        <f>SUMIFS('2012Figures'!$J:$J,'2012Figures'!$C:$C,$A90,'2012Figures'!$H:$H,$B90,'2012Figures'!$I:$I,$C90,'2012Figures'!$B:$B,"CyToBroker",'2012Figures'!$G:$G,"E1",'2012Figures'!$E:$E,$B$1)</f>
        <v>0</v>
      </c>
      <c r="P90" s="52">
        <f>SUMIFS('2012Figures'!$J:$J,'2012Figures'!$C:$C,$A90,'2012Figures'!$H:$H,$B90,'2012Figures'!$I:$I,$C90,'2012Figures'!$B:$B,"CyToBroker",'2012Figures'!$G:$G,"P1",'2012Figures'!$E:$E,$B$1)</f>
        <v>0</v>
      </c>
      <c r="R90" s="46" t="str">
        <f t="shared" si="15"/>
        <v/>
      </c>
      <c r="S90" s="46" t="str">
        <f t="shared" si="15"/>
        <v/>
      </c>
      <c r="T90" s="46" t="str">
        <f t="shared" si="15"/>
        <v/>
      </c>
      <c r="U90" s="46" t="str">
        <f t="shared" si="15"/>
        <v/>
      </c>
      <c r="V90" s="46" t="str">
        <f t="shared" si="15"/>
        <v/>
      </c>
    </row>
    <row r="91" spans="1:22" x14ac:dyDescent="0.2">
      <c r="A91" s="1">
        <v>104</v>
      </c>
      <c r="B91" s="1" t="s">
        <v>94</v>
      </c>
      <c r="C91" s="8">
        <v>4</v>
      </c>
      <c r="D91" s="29">
        <f>SUMIFS('2013Figures'!$J:$J,'2013Figures'!$C:$C,$A91,'2013Figures'!$H:$H,$B91,'2013Figures'!$I:$I,$C91,'2013Figures'!$E:$E,$B$1)</f>
        <v>0</v>
      </c>
      <c r="E91" s="9">
        <f>SUMIFS('2013Figures'!$J:$J,'2013Figures'!$C:$C,$A91,'2013Figures'!$H:$H,$B91,'2013Figures'!$I:$I,$C91,'2013Figures'!$B:$B,"BrokerToCy",'2013Figures'!$G:$G,"E1",'2013Figures'!$E:$E,$B$1)</f>
        <v>0</v>
      </c>
      <c r="F91" s="9">
        <f>SUMIFS('2013Figures'!$J:$J,'2013Figures'!$C:$C,$A91,'2013Figures'!$H:$H,$B91,'2013Figures'!$I:$I,$C91,'2013Figures'!$B:$B,"BrokerToCy",'2013Figures'!$G:$G,"P1",'2013Figures'!$E:$E,$B$1)</f>
        <v>0</v>
      </c>
      <c r="G91" s="9">
        <f>SUMIFS('2013Figures'!$J:$J,'2013Figures'!$C:$C,$A91,'2013Figures'!$H:$H,$B91,'2013Figures'!$I:$I,$C91,'2013Figures'!$B:$B,"CyToBroker",'2013Figures'!$G:$G,"E1",'2013Figures'!$E:$E,$B$1)</f>
        <v>0</v>
      </c>
      <c r="H91" s="9">
        <f>SUMIFS('2013Figures'!$J:$J,'2013Figures'!$C:$C,$A91,'2013Figures'!$H:$H,$B91,'2013Figures'!$I:$I,$C91,'2013Figures'!$B:$B,"CyToBroker",'2013Figures'!$G:$G,"P1",'2013Figures'!$E:$E,$B$1)</f>
        <v>0</v>
      </c>
      <c r="J91" s="8">
        <v>200901</v>
      </c>
      <c r="L91" s="42">
        <f>SUMIFS('2012Figures'!$J:$J,'2012Figures'!$C:$C,$A91,'2012Figures'!$H:$H,$B91,'2012Figures'!$I:$I,$C91,'2012Figures'!$E:$E,$B$1)</f>
        <v>0</v>
      </c>
      <c r="M91" s="52">
        <f>SUMIFS('2012Figures'!$J:$J,'2012Figures'!$C:$C,$A91,'2012Figures'!$H:$H,$B91,'2012Figures'!$I:$I,$C91,'2012Figures'!$B:$B,"BrokerToCy",'2012Figures'!$G:$G,"E1",'2012Figures'!$E:$E,$B$1)</f>
        <v>0</v>
      </c>
      <c r="N91" s="52">
        <f>SUMIFS('2012Figures'!$J:$J,'2012Figures'!$C:$C,$A91,'2012Figures'!$H:$H,$B91,'2012Figures'!$I:$I,$C91,'2012Figures'!$B:$B,"BrokerToCy",'2012Figures'!$G:$G,"P1",'2012Figures'!$E:$E,$B$1)</f>
        <v>0</v>
      </c>
      <c r="O91" s="52">
        <f>SUMIFS('2012Figures'!$J:$J,'2012Figures'!$C:$C,$A91,'2012Figures'!$H:$H,$B91,'2012Figures'!$I:$I,$C91,'2012Figures'!$B:$B,"CyToBroker",'2012Figures'!$G:$G,"E1",'2012Figures'!$E:$E,$B$1)</f>
        <v>0</v>
      </c>
      <c r="P91" s="52">
        <f>SUMIFS('2012Figures'!$J:$J,'2012Figures'!$C:$C,$A91,'2012Figures'!$H:$H,$B91,'2012Figures'!$I:$I,$C91,'2012Figures'!$B:$B,"CyToBroker",'2012Figures'!$G:$G,"P1",'2012Figures'!$E:$E,$B$1)</f>
        <v>0</v>
      </c>
      <c r="R91" s="46" t="str">
        <f t="shared" si="15"/>
        <v/>
      </c>
      <c r="S91" s="46" t="str">
        <f t="shared" si="15"/>
        <v/>
      </c>
      <c r="T91" s="46" t="str">
        <f t="shared" si="15"/>
        <v/>
      </c>
      <c r="U91" s="46" t="str">
        <f t="shared" si="15"/>
        <v/>
      </c>
      <c r="V91" s="46" t="str">
        <f t="shared" si="15"/>
        <v/>
      </c>
    </row>
    <row r="92" spans="1:22" x14ac:dyDescent="0.2">
      <c r="A92" s="1">
        <v>104</v>
      </c>
      <c r="B92" s="1" t="s">
        <v>94</v>
      </c>
      <c r="C92" s="8">
        <v>3</v>
      </c>
      <c r="D92" s="29">
        <f>SUMIFS('2013Figures'!$J:$J,'2013Figures'!$C:$C,$A92,'2013Figures'!$H:$H,$B92,'2013Figures'!$I:$I,$C92,'2013Figures'!$E:$E,$B$1)</f>
        <v>0</v>
      </c>
      <c r="E92" s="9">
        <f>SUMIFS('2013Figures'!$J:$J,'2013Figures'!$C:$C,$A92,'2013Figures'!$H:$H,$B92,'2013Figures'!$I:$I,$C92,'2013Figures'!$B:$B,"BrokerToCy",'2013Figures'!$G:$G,"E1",'2013Figures'!$E:$E,$B$1)</f>
        <v>0</v>
      </c>
      <c r="F92" s="9">
        <f>SUMIFS('2013Figures'!$J:$J,'2013Figures'!$C:$C,$A92,'2013Figures'!$H:$H,$B92,'2013Figures'!$I:$I,$C92,'2013Figures'!$B:$B,"BrokerToCy",'2013Figures'!$G:$G,"P1",'2013Figures'!$E:$E,$B$1)</f>
        <v>0</v>
      </c>
      <c r="G92" s="9">
        <f>SUMIFS('2013Figures'!$J:$J,'2013Figures'!$C:$C,$A92,'2013Figures'!$H:$H,$B92,'2013Figures'!$I:$I,$C92,'2013Figures'!$B:$B,"CyToBroker",'2013Figures'!$G:$G,"E1",'2013Figures'!$E:$E,$B$1)</f>
        <v>0</v>
      </c>
      <c r="H92" s="9">
        <f>SUMIFS('2013Figures'!$J:$J,'2013Figures'!$C:$C,$A92,'2013Figures'!$H:$H,$B92,'2013Figures'!$I:$I,$C92,'2013Figures'!$B:$B,"CyToBroker",'2013Figures'!$G:$G,"P1",'2013Figures'!$E:$E,$B$1)</f>
        <v>0</v>
      </c>
      <c r="J92" s="8">
        <v>200801</v>
      </c>
      <c r="L92" s="42">
        <f>SUMIFS('2012Figures'!$J:$J,'2012Figures'!$C:$C,$A92,'2012Figures'!$H:$H,$B92,'2012Figures'!$I:$I,$C92,'2012Figures'!$E:$E,$B$1)</f>
        <v>0</v>
      </c>
      <c r="M92" s="52">
        <f>SUMIFS('2012Figures'!$J:$J,'2012Figures'!$C:$C,$A92,'2012Figures'!$H:$H,$B92,'2012Figures'!$I:$I,$C92,'2012Figures'!$B:$B,"BrokerToCy",'2012Figures'!$G:$G,"E1",'2012Figures'!$E:$E,$B$1)</f>
        <v>0</v>
      </c>
      <c r="N92" s="52">
        <f>SUMIFS('2012Figures'!$J:$J,'2012Figures'!$C:$C,$A92,'2012Figures'!$H:$H,$B92,'2012Figures'!$I:$I,$C92,'2012Figures'!$B:$B,"BrokerToCy",'2012Figures'!$G:$G,"P1",'2012Figures'!$E:$E,$B$1)</f>
        <v>0</v>
      </c>
      <c r="O92" s="52">
        <f>SUMIFS('2012Figures'!$J:$J,'2012Figures'!$C:$C,$A92,'2012Figures'!$H:$H,$B92,'2012Figures'!$I:$I,$C92,'2012Figures'!$B:$B,"CyToBroker",'2012Figures'!$G:$G,"E1",'2012Figures'!$E:$E,$B$1)</f>
        <v>0</v>
      </c>
      <c r="P92" s="52">
        <f>SUMIFS('2012Figures'!$J:$J,'2012Figures'!$C:$C,$A92,'2012Figures'!$H:$H,$B92,'2012Figures'!$I:$I,$C92,'2012Figures'!$B:$B,"CyToBroker",'2012Figures'!$G:$G,"P1",'2012Figures'!$E:$E,$B$1)</f>
        <v>0</v>
      </c>
      <c r="R92" s="46" t="str">
        <f t="shared" si="15"/>
        <v/>
      </c>
      <c r="S92" s="46" t="str">
        <f t="shared" si="15"/>
        <v/>
      </c>
      <c r="T92" s="46" t="str">
        <f t="shared" si="15"/>
        <v/>
      </c>
      <c r="U92" s="46" t="str">
        <f t="shared" si="15"/>
        <v/>
      </c>
      <c r="V92" s="46" t="str">
        <f t="shared" si="15"/>
        <v/>
      </c>
    </row>
    <row r="93" spans="1:22" x14ac:dyDescent="0.2">
      <c r="A93" s="1">
        <v>104</v>
      </c>
      <c r="B93" s="1" t="s">
        <v>94</v>
      </c>
      <c r="C93" s="8">
        <v>2</v>
      </c>
      <c r="D93" s="29">
        <f>SUMIFS('2013Figures'!$J:$J,'2013Figures'!$C:$C,$A93,'2013Figures'!$H:$H,$B93,'2013Figures'!$I:$I,$C93,'2013Figures'!$E:$E,$B$1)</f>
        <v>0</v>
      </c>
      <c r="E93" s="9">
        <f>SUMIFS('2013Figures'!$J:$J,'2013Figures'!$C:$C,$A93,'2013Figures'!$H:$H,$B93,'2013Figures'!$I:$I,$C93,'2013Figures'!$B:$B,"BrokerToCy",'2013Figures'!$G:$G,"E1",'2013Figures'!$E:$E,$B$1)</f>
        <v>0</v>
      </c>
      <c r="F93" s="9">
        <f>SUMIFS('2013Figures'!$J:$J,'2013Figures'!$C:$C,$A93,'2013Figures'!$H:$H,$B93,'2013Figures'!$I:$I,$C93,'2013Figures'!$B:$B,"BrokerToCy",'2013Figures'!$G:$G,"P1",'2013Figures'!$E:$E,$B$1)</f>
        <v>0</v>
      </c>
      <c r="G93" s="9">
        <f>SUMIFS('2013Figures'!$J:$J,'2013Figures'!$C:$C,$A93,'2013Figures'!$H:$H,$B93,'2013Figures'!$I:$I,$C93,'2013Figures'!$B:$B,"CyToBroker",'2013Figures'!$G:$G,"E1",'2013Figures'!$E:$E,$B$1)</f>
        <v>0</v>
      </c>
      <c r="H93" s="9">
        <f>SUMIFS('2013Figures'!$J:$J,'2013Figures'!$C:$C,$A93,'2013Figures'!$H:$H,$B93,'2013Figures'!$I:$I,$C93,'2013Figures'!$B:$B,"CyToBroker",'2013Figures'!$G:$G,"P1",'2013Figures'!$E:$E,$B$1)</f>
        <v>0</v>
      </c>
      <c r="J93" s="8">
        <v>200701</v>
      </c>
      <c r="L93" s="42">
        <f>SUMIFS('2012Figures'!$J:$J,'2012Figures'!$C:$C,$A93,'2012Figures'!$H:$H,$B93,'2012Figures'!$I:$I,$C93,'2012Figures'!$E:$E,$B$1)</f>
        <v>0</v>
      </c>
      <c r="M93" s="52">
        <f>SUMIFS('2012Figures'!$J:$J,'2012Figures'!$C:$C,$A93,'2012Figures'!$H:$H,$B93,'2012Figures'!$I:$I,$C93,'2012Figures'!$B:$B,"BrokerToCy",'2012Figures'!$G:$G,"E1",'2012Figures'!$E:$E,$B$1)</f>
        <v>0</v>
      </c>
      <c r="N93" s="52">
        <f>SUMIFS('2012Figures'!$J:$J,'2012Figures'!$C:$C,$A93,'2012Figures'!$H:$H,$B93,'2012Figures'!$I:$I,$C93,'2012Figures'!$B:$B,"BrokerToCy",'2012Figures'!$G:$G,"P1",'2012Figures'!$E:$E,$B$1)</f>
        <v>0</v>
      </c>
      <c r="O93" s="52">
        <f>SUMIFS('2012Figures'!$J:$J,'2012Figures'!$C:$C,$A93,'2012Figures'!$H:$H,$B93,'2012Figures'!$I:$I,$C93,'2012Figures'!$B:$B,"CyToBroker",'2012Figures'!$G:$G,"E1",'2012Figures'!$E:$E,$B$1)</f>
        <v>0</v>
      </c>
      <c r="P93" s="52">
        <f>SUMIFS('2012Figures'!$J:$J,'2012Figures'!$C:$C,$A93,'2012Figures'!$H:$H,$B93,'2012Figures'!$I:$I,$C93,'2012Figures'!$B:$B,"CyToBroker",'2012Figures'!$G:$G,"P1",'2012Figures'!$E:$E,$B$1)</f>
        <v>0</v>
      </c>
      <c r="R93" s="46" t="str">
        <f t="shared" si="15"/>
        <v/>
      </c>
      <c r="S93" s="46" t="str">
        <f t="shared" si="15"/>
        <v/>
      </c>
      <c r="T93" s="46" t="str">
        <f t="shared" si="15"/>
        <v/>
      </c>
      <c r="U93" s="46" t="str">
        <f t="shared" si="15"/>
        <v/>
      </c>
      <c r="V93" s="46" t="str">
        <f t="shared" si="15"/>
        <v/>
      </c>
    </row>
    <row r="94" spans="1:22" x14ac:dyDescent="0.2">
      <c r="A94" s="1">
        <v>104</v>
      </c>
      <c r="B94" s="1" t="s">
        <v>94</v>
      </c>
      <c r="C94" s="8">
        <v>1</v>
      </c>
      <c r="D94" s="29">
        <f>SUMIFS('2013Figures'!$J:$J,'2013Figures'!$C:$C,$A94,'2013Figures'!$H:$H,$B94,'2013Figures'!$I:$I,$C94,'2013Figures'!$E:$E,$B$1)</f>
        <v>0</v>
      </c>
      <c r="E94" s="9">
        <f>SUMIFS('2013Figures'!$J:$J,'2013Figures'!$C:$C,$A94,'2013Figures'!$H:$H,$B94,'2013Figures'!$I:$I,$C94,'2013Figures'!$B:$B,"BrokerToCy",'2013Figures'!$G:$G,"E1",'2013Figures'!$E:$E,$B$1)</f>
        <v>0</v>
      </c>
      <c r="F94" s="9">
        <f>SUMIFS('2013Figures'!$J:$J,'2013Figures'!$C:$C,$A94,'2013Figures'!$H:$H,$B94,'2013Figures'!$I:$I,$C94,'2013Figures'!$B:$B,"BrokerToCy",'2013Figures'!$G:$G,"P1",'2013Figures'!$E:$E,$B$1)</f>
        <v>0</v>
      </c>
      <c r="G94" s="9">
        <f>SUMIFS('2013Figures'!$J:$J,'2013Figures'!$C:$C,$A94,'2013Figures'!$H:$H,$B94,'2013Figures'!$I:$I,$C94,'2013Figures'!$B:$B,"CyToBroker",'2013Figures'!$G:$G,"E1",'2013Figures'!$E:$E,$B$1)</f>
        <v>0</v>
      </c>
      <c r="H94" s="9">
        <f>SUMIFS('2013Figures'!$J:$J,'2013Figures'!$C:$C,$A94,'2013Figures'!$H:$H,$B94,'2013Figures'!$I:$I,$C94,'2013Figures'!$B:$B,"CyToBroker",'2013Figures'!$G:$G,"P1",'2013Figures'!$E:$E,$B$1)</f>
        <v>0</v>
      </c>
      <c r="J94" s="8">
        <v>200601</v>
      </c>
      <c r="L94" s="42">
        <f>SUMIFS('2012Figures'!$J:$J,'2012Figures'!$C:$C,$A94,'2012Figures'!$H:$H,$B94,'2012Figures'!$I:$I,$C94,'2012Figures'!$E:$E,$B$1)</f>
        <v>0</v>
      </c>
      <c r="M94" s="52">
        <f>SUMIFS('2012Figures'!$J:$J,'2012Figures'!$C:$C,$A94,'2012Figures'!$H:$H,$B94,'2012Figures'!$I:$I,$C94,'2012Figures'!$B:$B,"BrokerToCy",'2012Figures'!$G:$G,"E1",'2012Figures'!$E:$E,$B$1)</f>
        <v>0</v>
      </c>
      <c r="N94" s="52">
        <f>SUMIFS('2012Figures'!$J:$J,'2012Figures'!$C:$C,$A94,'2012Figures'!$H:$H,$B94,'2012Figures'!$I:$I,$C94,'2012Figures'!$B:$B,"BrokerToCy",'2012Figures'!$G:$G,"P1",'2012Figures'!$E:$E,$B$1)</f>
        <v>0</v>
      </c>
      <c r="O94" s="52">
        <f>SUMIFS('2012Figures'!$J:$J,'2012Figures'!$C:$C,$A94,'2012Figures'!$H:$H,$B94,'2012Figures'!$I:$I,$C94,'2012Figures'!$B:$B,"CyToBroker",'2012Figures'!$G:$G,"E1",'2012Figures'!$E:$E,$B$1)</f>
        <v>0</v>
      </c>
      <c r="P94" s="52">
        <f>SUMIFS('2012Figures'!$J:$J,'2012Figures'!$C:$C,$A94,'2012Figures'!$H:$H,$B94,'2012Figures'!$I:$I,$C94,'2012Figures'!$B:$B,"CyToBroker",'2012Figures'!$G:$G,"P1",'2012Figures'!$E:$E,$B$1)</f>
        <v>0</v>
      </c>
      <c r="R94" s="46" t="str">
        <f t="shared" si="15"/>
        <v/>
      </c>
      <c r="S94" s="46" t="str">
        <f t="shared" si="15"/>
        <v/>
      </c>
      <c r="T94" s="46" t="str">
        <f t="shared" si="15"/>
        <v/>
      </c>
      <c r="U94" s="46" t="str">
        <f t="shared" si="15"/>
        <v/>
      </c>
      <c r="V94" s="46" t="str">
        <f t="shared" si="15"/>
        <v/>
      </c>
    </row>
    <row r="95" spans="1:22" x14ac:dyDescent="0.2">
      <c r="A95" s="1">
        <v>104</v>
      </c>
      <c r="B95" s="1" t="s">
        <v>94</v>
      </c>
      <c r="D95" s="29">
        <f>SUMIFS('2013Figures'!$J:$J,'2013Figures'!$C:$C,$A95,'2013Figures'!$H:$H,$B95,'2013Figures'!$I:$I,"",'2013Figures'!$E:$E,$B$1)</f>
        <v>0</v>
      </c>
      <c r="E95" s="9">
        <f>SUMIFS('2013Figures'!$J:$J,'2013Figures'!$C:$C,$A95,'2013Figures'!$H:$H,$B95,'2013Figures'!$I:$I,"",'2013Figures'!$B:$B,"BrokerToCy",'2013Figures'!$G:$G,"E1",'2013Figures'!$E:$E,$B$1)</f>
        <v>0</v>
      </c>
      <c r="F95" s="9">
        <f>SUMIFS('2013Figures'!$J:$J,'2013Figures'!$C:$C,$A95,'2013Figures'!$H:$H,$B95,'2013Figures'!$I:$I,"",'2013Figures'!$B:$B,"BrokerToCy",'2013Figures'!$G:$G,"P1",'2013Figures'!$E:$E,$B$1)</f>
        <v>0</v>
      </c>
      <c r="G95" s="9">
        <f>SUMIFS('2013Figures'!$J:$J,'2013Figures'!$C:$C,$A95,'2013Figures'!$H:$H,$B95,'2013Figures'!$I:$I,"",'2013Figures'!$B:$B,"CyToBroker",'2013Figures'!$G:$G,"E1",'2013Figures'!$E:$E,$B$1)</f>
        <v>0</v>
      </c>
      <c r="H95" s="9">
        <f>SUMIFS('2013Figures'!$J:$J,'2013Figures'!$C:$C,$A95,'2013Figures'!$H:$H,$B95,'2013Figures'!$I:$I,"",'2013Figures'!$B:$B,"CyToBroker",'2013Figures'!$G:$G,"P1",'2013Figures'!$E:$E,$B$1)</f>
        <v>0</v>
      </c>
      <c r="J95" s="8" t="s">
        <v>131</v>
      </c>
      <c r="L95" s="42">
        <f>SUMIFS('2012Figures'!$J:$J,'2012Figures'!$C:$C,$A95,'2012Figures'!$H:$H,$B95,'2012Figures'!$I:$I,"",'2012Figures'!$E:$E,$B$1)</f>
        <v>0</v>
      </c>
      <c r="M95" s="52">
        <f>SUMIFS('2012Figures'!$J:$J,'2012Figures'!$C:$C,$A95,'2012Figures'!$H:$H,$B95,'2012Figures'!$I:$I,"",'2012Figures'!$B:$B,"BrokerToCy",'2012Figures'!$G:$G,"E1",'2012Figures'!$E:$E,$B$1)</f>
        <v>0</v>
      </c>
      <c r="N95" s="52">
        <f>SUMIFS('2012Figures'!$J:$J,'2012Figures'!$C:$C,$A95,'2012Figures'!$H:$H,$B95,'2012Figures'!$I:$I,"",'2012Figures'!$B:$B,"BrokerToCy",'2012Figures'!$G:$G,"P1",'2012Figures'!$E:$E,$B$1)</f>
        <v>0</v>
      </c>
      <c r="O95" s="52">
        <f>SUMIFS('2012Figures'!$J:$J,'2012Figures'!$C:$C,$A95,'2012Figures'!$H:$H,$B95,'2012Figures'!$I:$I,"",'2012Figures'!$B:$B,"CyToBroker",'2012Figures'!$G:$G,"E1",'2012Figures'!$E:$E,$B$1)</f>
        <v>0</v>
      </c>
      <c r="P95" s="52">
        <f>SUMIFS('2012Figures'!$J:$J,'2012Figures'!$C:$C,$A95,'2012Figures'!$H:$H,$B95,'2012Figures'!$I:$I,"",'2012Figures'!$B:$B,"CyToBroker",'2012Figures'!$G:$G,"P1",'2012Figures'!$E:$E,$B$1)</f>
        <v>0</v>
      </c>
      <c r="R95" s="46" t="str">
        <f t="shared" si="15"/>
        <v/>
      </c>
      <c r="S95" s="46" t="str">
        <f t="shared" si="15"/>
        <v/>
      </c>
      <c r="T95" s="46" t="str">
        <f t="shared" si="15"/>
        <v/>
      </c>
      <c r="U95" s="46" t="str">
        <f t="shared" si="15"/>
        <v/>
      </c>
      <c r="V95" s="46" t="str">
        <f t="shared" si="15"/>
        <v/>
      </c>
    </row>
    <row r="96" spans="1:22" x14ac:dyDescent="0.2">
      <c r="A96" s="1">
        <v>104</v>
      </c>
      <c r="B96" s="1" t="s">
        <v>58</v>
      </c>
      <c r="C96" s="8">
        <v>3</v>
      </c>
      <c r="D96" s="29">
        <f>SUMIFS('2013Figures'!$J:$J,'2013Figures'!$C:$C,$A96,'2013Figures'!$H:$H,$B96,'2013Figures'!$I:$I,$C96,'2013Figures'!$E:$E,$B$1)</f>
        <v>0</v>
      </c>
      <c r="E96" s="9">
        <f>SUMIFS('2013Figures'!$J:$J,'2013Figures'!$C:$C,$A96,'2013Figures'!$H:$H,$B96,'2013Figures'!$I:$I,$C96,'2013Figures'!$B:$B,"BrokerToCy",'2013Figures'!$G:$G,"E1",'2013Figures'!$E:$E,$B$1)</f>
        <v>0</v>
      </c>
      <c r="F96" s="9">
        <f>SUMIFS('2013Figures'!$J:$J,'2013Figures'!$C:$C,$A96,'2013Figures'!$H:$H,$B96,'2013Figures'!$I:$I,$C96,'2013Figures'!$B:$B,"BrokerToCy",'2013Figures'!$G:$G,"P1",'2013Figures'!$E:$E,$B$1)</f>
        <v>0</v>
      </c>
      <c r="G96" s="9">
        <f>SUMIFS('2013Figures'!$J:$J,'2013Figures'!$C:$C,$A96,'2013Figures'!$H:$H,$B96,'2013Figures'!$I:$I,$C96,'2013Figures'!$B:$B,"CyToBroker",'2013Figures'!$G:$G,"E1",'2013Figures'!$E:$E,$B$1)</f>
        <v>0</v>
      </c>
      <c r="H96" s="9">
        <f>SUMIFS('2013Figures'!$J:$J,'2013Figures'!$C:$C,$A96,'2013Figures'!$H:$H,$B96,'2013Figures'!$I:$I,$C96,'2013Figures'!$B:$B,"CyToBroker",'2013Figures'!$G:$G,"P1",'2013Figures'!$E:$E,$B$1)</f>
        <v>0</v>
      </c>
      <c r="I96" s="30"/>
      <c r="J96" s="31">
        <v>201001</v>
      </c>
      <c r="K96" s="30"/>
      <c r="L96" s="42">
        <f>SUMIFS('2012Figures'!$J:$J,'2012Figures'!$C:$C,$A96,'2012Figures'!$H:$H,$B96,'2012Figures'!$I:$I,$C96,'2012Figures'!$E:$E,$B$1)</f>
        <v>0</v>
      </c>
      <c r="M96" s="52">
        <f>SUMIFS('2012Figures'!$J:$J,'2012Figures'!$C:$C,$A96,'2012Figures'!$H:$H,$B96,'2012Figures'!$I:$I,$C96,'2012Figures'!$B:$B,"BrokerToCy",'2012Figures'!$G:$G,"E1",'2012Figures'!$E:$E,$B$1)</f>
        <v>0</v>
      </c>
      <c r="N96" s="52">
        <f>SUMIFS('2012Figures'!$J:$J,'2012Figures'!$C:$C,$A96,'2012Figures'!$H:$H,$B96,'2012Figures'!$I:$I,$C96,'2012Figures'!$B:$B,"BrokerToCy",'2012Figures'!$G:$G,"P1",'2012Figures'!$E:$E,$B$1)</f>
        <v>0</v>
      </c>
      <c r="O96" s="52">
        <f>SUMIFS('2012Figures'!$J:$J,'2012Figures'!$C:$C,$A96,'2012Figures'!$H:$H,$B96,'2012Figures'!$I:$I,$C96,'2012Figures'!$B:$B,"CyToBroker",'2012Figures'!$G:$G,"E1",'2012Figures'!$E:$E,$B$1)</f>
        <v>0</v>
      </c>
      <c r="P96" s="52">
        <f>SUMIFS('2012Figures'!$J:$J,'2012Figures'!$C:$C,$A96,'2012Figures'!$H:$H,$B96,'2012Figures'!$I:$I,$C96,'2012Figures'!$B:$B,"CyToBroker",'2012Figures'!$G:$G,"P1",'2012Figures'!$E:$E,$B$1)</f>
        <v>0</v>
      </c>
      <c r="Q96" s="30"/>
      <c r="R96" s="46" t="str">
        <f t="shared" si="15"/>
        <v/>
      </c>
      <c r="S96" s="46" t="str">
        <f t="shared" si="15"/>
        <v/>
      </c>
      <c r="T96" s="46" t="str">
        <f t="shared" si="15"/>
        <v/>
      </c>
      <c r="U96" s="46" t="str">
        <f t="shared" si="15"/>
        <v/>
      </c>
      <c r="V96" s="46" t="str">
        <f t="shared" si="15"/>
        <v/>
      </c>
    </row>
    <row r="97" spans="1:22" x14ac:dyDescent="0.2">
      <c r="A97" s="1">
        <v>104</v>
      </c>
      <c r="B97" s="1" t="s">
        <v>58</v>
      </c>
      <c r="C97" s="8">
        <v>2</v>
      </c>
      <c r="D97" s="29">
        <f>SUMIFS('2013Figures'!$J:$J,'2013Figures'!$C:$C,$A97,'2013Figures'!$H:$H,$B97,'2013Figures'!$I:$I,$C97,'2013Figures'!$E:$E,$B$1)</f>
        <v>0</v>
      </c>
      <c r="E97" s="9">
        <f>SUMIFS('2013Figures'!$J:$J,'2013Figures'!$C:$C,$A97,'2013Figures'!$H:$H,$B97,'2013Figures'!$I:$I,$C97,'2013Figures'!$B:$B,"BrokerToCy",'2013Figures'!$G:$G,"E1",'2013Figures'!$E:$E,$B$1)</f>
        <v>0</v>
      </c>
      <c r="F97" s="9">
        <f>SUMIFS('2013Figures'!$J:$J,'2013Figures'!$C:$C,$A97,'2013Figures'!$H:$H,$B97,'2013Figures'!$I:$I,$C97,'2013Figures'!$B:$B,"BrokerToCy",'2013Figures'!$G:$G,"P1",'2013Figures'!$E:$E,$B$1)</f>
        <v>0</v>
      </c>
      <c r="G97" s="9">
        <f>SUMIFS('2013Figures'!$J:$J,'2013Figures'!$C:$C,$A97,'2013Figures'!$H:$H,$B97,'2013Figures'!$I:$I,$C97,'2013Figures'!$B:$B,"CyToBroker",'2013Figures'!$G:$G,"E1",'2013Figures'!$E:$E,$B$1)</f>
        <v>0</v>
      </c>
      <c r="H97" s="9">
        <f>SUMIFS('2013Figures'!$J:$J,'2013Figures'!$C:$C,$A97,'2013Figures'!$H:$H,$B97,'2013Figures'!$I:$I,$C97,'2013Figures'!$B:$B,"CyToBroker",'2013Figures'!$G:$G,"P1",'2013Figures'!$E:$E,$B$1)</f>
        <v>0</v>
      </c>
      <c r="J97" s="8">
        <v>200701</v>
      </c>
      <c r="L97" s="42">
        <f>SUMIFS('2012Figures'!$J:$J,'2012Figures'!$C:$C,$A97,'2012Figures'!$H:$H,$B97,'2012Figures'!$I:$I,$C97,'2012Figures'!$E:$E,$B$1)</f>
        <v>0</v>
      </c>
      <c r="M97" s="52">
        <f>SUMIFS('2012Figures'!$J:$J,'2012Figures'!$C:$C,$A97,'2012Figures'!$H:$H,$B97,'2012Figures'!$I:$I,$C97,'2012Figures'!$B:$B,"BrokerToCy",'2012Figures'!$G:$G,"E1",'2012Figures'!$E:$E,$B$1)</f>
        <v>0</v>
      </c>
      <c r="N97" s="52">
        <f>SUMIFS('2012Figures'!$J:$J,'2012Figures'!$C:$C,$A97,'2012Figures'!$H:$H,$B97,'2012Figures'!$I:$I,$C97,'2012Figures'!$B:$B,"BrokerToCy",'2012Figures'!$G:$G,"P1",'2012Figures'!$E:$E,$B$1)</f>
        <v>0</v>
      </c>
      <c r="O97" s="52">
        <f>SUMIFS('2012Figures'!$J:$J,'2012Figures'!$C:$C,$A97,'2012Figures'!$H:$H,$B97,'2012Figures'!$I:$I,$C97,'2012Figures'!$B:$B,"CyToBroker",'2012Figures'!$G:$G,"E1",'2012Figures'!$E:$E,$B$1)</f>
        <v>0</v>
      </c>
      <c r="P97" s="52">
        <f>SUMIFS('2012Figures'!$J:$J,'2012Figures'!$C:$C,$A97,'2012Figures'!$H:$H,$B97,'2012Figures'!$I:$I,$C97,'2012Figures'!$B:$B,"CyToBroker",'2012Figures'!$G:$G,"P1",'2012Figures'!$E:$E,$B$1)</f>
        <v>0</v>
      </c>
      <c r="R97" s="46" t="str">
        <f t="shared" ref="R97:V160" si="18">IF(L97=0,"",ROUND(D97/L97-1,2))</f>
        <v/>
      </c>
      <c r="S97" s="46" t="str">
        <f t="shared" si="18"/>
        <v/>
      </c>
      <c r="T97" s="46" t="str">
        <f t="shared" si="18"/>
        <v/>
      </c>
      <c r="U97" s="46" t="str">
        <f t="shared" si="18"/>
        <v/>
      </c>
      <c r="V97" s="46" t="str">
        <f t="shared" si="18"/>
        <v/>
      </c>
    </row>
    <row r="98" spans="1:22" x14ac:dyDescent="0.2">
      <c r="A98" s="1">
        <v>104</v>
      </c>
      <c r="B98" s="1" t="s">
        <v>58</v>
      </c>
      <c r="C98" s="8">
        <v>1</v>
      </c>
      <c r="D98" s="29">
        <f>SUMIFS('2013Figures'!$J:$J,'2013Figures'!$C:$C,$A98,'2013Figures'!$H:$H,$B98,'2013Figures'!$I:$I,$C98,'2013Figures'!$E:$E,$B$1)</f>
        <v>0</v>
      </c>
      <c r="E98" s="9">
        <f>SUMIFS('2013Figures'!$J:$J,'2013Figures'!$C:$C,$A98,'2013Figures'!$H:$H,$B98,'2013Figures'!$I:$I,$C98,'2013Figures'!$B:$B,"BrokerToCy",'2013Figures'!$G:$G,"E1",'2013Figures'!$E:$E,$B$1)</f>
        <v>0</v>
      </c>
      <c r="F98" s="9">
        <f>SUMIFS('2013Figures'!$J:$J,'2013Figures'!$C:$C,$A98,'2013Figures'!$H:$H,$B98,'2013Figures'!$I:$I,$C98,'2013Figures'!$B:$B,"BrokerToCy",'2013Figures'!$G:$G,"P1",'2013Figures'!$E:$E,$B$1)</f>
        <v>0</v>
      </c>
      <c r="G98" s="9">
        <f>SUMIFS('2013Figures'!$J:$J,'2013Figures'!$C:$C,$A98,'2013Figures'!$H:$H,$B98,'2013Figures'!$I:$I,$C98,'2013Figures'!$B:$B,"CyToBroker",'2013Figures'!$G:$G,"E1",'2013Figures'!$E:$E,$B$1)</f>
        <v>0</v>
      </c>
      <c r="H98" s="9">
        <f>SUMIFS('2013Figures'!$J:$J,'2013Figures'!$C:$C,$A98,'2013Figures'!$H:$H,$B98,'2013Figures'!$I:$I,$C98,'2013Figures'!$B:$B,"CyToBroker",'2013Figures'!$G:$G,"P1",'2013Figures'!$E:$E,$B$1)</f>
        <v>0</v>
      </c>
      <c r="J98" s="8">
        <v>200601</v>
      </c>
      <c r="L98" s="42">
        <f>SUMIFS('2012Figures'!$J:$J,'2012Figures'!$C:$C,$A98,'2012Figures'!$H:$H,$B98,'2012Figures'!$I:$I,$C98,'2012Figures'!$E:$E,$B$1)</f>
        <v>0</v>
      </c>
      <c r="M98" s="52">
        <f>SUMIFS('2012Figures'!$J:$J,'2012Figures'!$C:$C,$A98,'2012Figures'!$H:$H,$B98,'2012Figures'!$I:$I,$C98,'2012Figures'!$B:$B,"BrokerToCy",'2012Figures'!$G:$G,"E1",'2012Figures'!$E:$E,$B$1)</f>
        <v>0</v>
      </c>
      <c r="N98" s="52">
        <f>SUMIFS('2012Figures'!$J:$J,'2012Figures'!$C:$C,$A98,'2012Figures'!$H:$H,$B98,'2012Figures'!$I:$I,$C98,'2012Figures'!$B:$B,"BrokerToCy",'2012Figures'!$G:$G,"P1",'2012Figures'!$E:$E,$B$1)</f>
        <v>0</v>
      </c>
      <c r="O98" s="52">
        <f>SUMIFS('2012Figures'!$J:$J,'2012Figures'!$C:$C,$A98,'2012Figures'!$H:$H,$B98,'2012Figures'!$I:$I,$C98,'2012Figures'!$B:$B,"CyToBroker",'2012Figures'!$G:$G,"E1",'2012Figures'!$E:$E,$B$1)</f>
        <v>0</v>
      </c>
      <c r="P98" s="52">
        <f>SUMIFS('2012Figures'!$J:$J,'2012Figures'!$C:$C,$A98,'2012Figures'!$H:$H,$B98,'2012Figures'!$I:$I,$C98,'2012Figures'!$B:$B,"CyToBroker",'2012Figures'!$G:$G,"P1",'2012Figures'!$E:$E,$B$1)</f>
        <v>0</v>
      </c>
      <c r="R98" s="46" t="str">
        <f t="shared" si="18"/>
        <v/>
      </c>
      <c r="S98" s="46" t="str">
        <f t="shared" si="18"/>
        <v/>
      </c>
      <c r="T98" s="46" t="str">
        <f t="shared" si="18"/>
        <v/>
      </c>
      <c r="U98" s="46" t="str">
        <f t="shared" si="18"/>
        <v/>
      </c>
      <c r="V98" s="46" t="str">
        <f t="shared" si="18"/>
        <v/>
      </c>
    </row>
    <row r="99" spans="1:22" x14ac:dyDescent="0.2">
      <c r="A99" s="1">
        <v>104</v>
      </c>
      <c r="B99" s="1" t="s">
        <v>58</v>
      </c>
      <c r="D99" s="29">
        <f>SUMIFS('2013Figures'!$J:$J,'2013Figures'!$C:$C,$A99,'2013Figures'!$H:$H,$B99,'2013Figures'!$I:$I,"",'2013Figures'!$E:$E,$B$1)</f>
        <v>0</v>
      </c>
      <c r="E99" s="9">
        <f>SUMIFS('2013Figures'!$J:$J,'2013Figures'!$C:$C,$A99,'2013Figures'!$H:$H,$B99,'2013Figures'!$I:$I,"",'2013Figures'!$B:$B,"BrokerToCy",'2013Figures'!$G:$G,"E1",'2013Figures'!$E:$E,$B$1)</f>
        <v>0</v>
      </c>
      <c r="F99" s="9">
        <f>SUMIFS('2013Figures'!$J:$J,'2013Figures'!$C:$C,$A99,'2013Figures'!$H:$H,$B99,'2013Figures'!$I:$I,"",'2013Figures'!$B:$B,"BrokerToCy",'2013Figures'!$G:$G,"P1",'2013Figures'!$E:$E,$B$1)</f>
        <v>0</v>
      </c>
      <c r="G99" s="9">
        <f>SUMIFS('2013Figures'!$J:$J,'2013Figures'!$C:$C,$A99,'2013Figures'!$H:$H,$B99,'2013Figures'!$I:$I,"",'2013Figures'!$B:$B,"CyToBroker",'2013Figures'!$G:$G,"E1",'2013Figures'!$E:$E,$B$1)</f>
        <v>0</v>
      </c>
      <c r="H99" s="9">
        <f>SUMIFS('2013Figures'!$J:$J,'2013Figures'!$C:$C,$A99,'2013Figures'!$H:$H,$B99,'2013Figures'!$I:$I,"",'2013Figures'!$B:$B,"CyToBroker",'2013Figures'!$G:$G,"P1",'2013Figures'!$E:$E,$B$1)</f>
        <v>0</v>
      </c>
      <c r="J99" s="8" t="s">
        <v>131</v>
      </c>
      <c r="L99" s="42">
        <f>SUMIFS('2012Figures'!$J:$J,'2012Figures'!$C:$C,$A99,'2012Figures'!$H:$H,$B99,'2012Figures'!$I:$I,"",'2012Figures'!$E:$E,$B$1)</f>
        <v>0</v>
      </c>
      <c r="M99" s="52">
        <f>SUMIFS('2012Figures'!$J:$J,'2012Figures'!$C:$C,$A99,'2012Figures'!$H:$H,$B99,'2012Figures'!$I:$I,"",'2012Figures'!$B:$B,"BrokerToCy",'2012Figures'!$G:$G,"E1",'2012Figures'!$E:$E,$B$1)</f>
        <v>0</v>
      </c>
      <c r="N99" s="52">
        <f>SUMIFS('2012Figures'!$J:$J,'2012Figures'!$C:$C,$A99,'2012Figures'!$H:$H,$B99,'2012Figures'!$I:$I,"",'2012Figures'!$B:$B,"BrokerToCy",'2012Figures'!$G:$G,"P1",'2012Figures'!$E:$E,$B$1)</f>
        <v>0</v>
      </c>
      <c r="O99" s="52">
        <f>SUMIFS('2012Figures'!$J:$J,'2012Figures'!$C:$C,$A99,'2012Figures'!$H:$H,$B99,'2012Figures'!$I:$I,"",'2012Figures'!$B:$B,"CyToBroker",'2012Figures'!$G:$G,"E1",'2012Figures'!$E:$E,$B$1)</f>
        <v>0</v>
      </c>
      <c r="P99" s="52">
        <f>SUMIFS('2012Figures'!$J:$J,'2012Figures'!$C:$C,$A99,'2012Figures'!$H:$H,$B99,'2012Figures'!$I:$I,"",'2012Figures'!$B:$B,"CyToBroker",'2012Figures'!$G:$G,"P1",'2012Figures'!$E:$E,$B$1)</f>
        <v>0</v>
      </c>
      <c r="R99" s="46" t="str">
        <f t="shared" si="18"/>
        <v/>
      </c>
      <c r="S99" s="46" t="str">
        <f t="shared" si="18"/>
        <v/>
      </c>
      <c r="T99" s="46" t="str">
        <f t="shared" si="18"/>
        <v/>
      </c>
      <c r="U99" s="46" t="str">
        <f t="shared" si="18"/>
        <v/>
      </c>
      <c r="V99" s="46" t="str">
        <f t="shared" si="18"/>
        <v/>
      </c>
    </row>
    <row r="100" spans="1:22" x14ac:dyDescent="0.2">
      <c r="A100" s="1">
        <v>104</v>
      </c>
      <c r="B100" s="1" t="s">
        <v>95</v>
      </c>
      <c r="C100" s="8">
        <v>11</v>
      </c>
      <c r="D100" s="29">
        <f>SUMIFS('2013Figures'!$J:$J,'2013Figures'!$C:$C,$A100,'2013Figures'!$H:$H,$B100,'2013Figures'!$I:$I,$C100,'2013Figures'!$E:$E,$B$1)</f>
        <v>0</v>
      </c>
      <c r="E100" s="9">
        <f>SUMIFS('2013Figures'!$J:$J,'2013Figures'!$C:$C,$A100,'2013Figures'!$H:$H,$B100,'2013Figures'!$I:$I,$C100,'2013Figures'!$B:$B,"BrokerToCy",'2013Figures'!$G:$G,"E1",'2013Figures'!$E:$E,$B$1)</f>
        <v>0</v>
      </c>
      <c r="F100" s="9">
        <f>SUMIFS('2013Figures'!$J:$J,'2013Figures'!$C:$C,$A100,'2013Figures'!$H:$H,$B100,'2013Figures'!$I:$I,$C100,'2013Figures'!$B:$B,"BrokerToCy",'2013Figures'!$G:$G,"P1",'2013Figures'!$E:$E,$B$1)</f>
        <v>0</v>
      </c>
      <c r="G100" s="9">
        <f>SUMIFS('2013Figures'!$J:$J,'2013Figures'!$C:$C,$A100,'2013Figures'!$H:$H,$B100,'2013Figures'!$I:$I,$C100,'2013Figures'!$B:$B,"CyToBroker",'2013Figures'!$G:$G,"E1",'2013Figures'!$E:$E,$B$1)</f>
        <v>0</v>
      </c>
      <c r="H100" s="9">
        <f>SUMIFS('2013Figures'!$J:$J,'2013Figures'!$C:$C,$A100,'2013Figures'!$H:$H,$B100,'2013Figures'!$I:$I,$C100,'2013Figures'!$B:$B,"CyToBroker",'2013Figures'!$G:$G,"P1",'2013Figures'!$E:$E,$B$1)</f>
        <v>0</v>
      </c>
      <c r="L100" s="42">
        <f>SUMIFS('2012Figures'!$J:$J,'2012Figures'!$C:$C,$A100,'2012Figures'!$H:$H,$B100,'2012Figures'!$I:$I,$C100,'2012Figures'!$E:$E,$B$1)</f>
        <v>0</v>
      </c>
      <c r="M100" s="52">
        <f>SUMIFS('2012Figures'!$J:$J,'2012Figures'!$C:$C,$A100,'2012Figures'!$H:$H,$B100,'2012Figures'!$I:$I,$C100,'2012Figures'!$B:$B,"BrokerToCy",'2012Figures'!$G:$G,"E1",'2012Figures'!$E:$E,$B$1)</f>
        <v>0</v>
      </c>
      <c r="N100" s="52">
        <f>SUMIFS('2012Figures'!$J:$J,'2012Figures'!$C:$C,$A100,'2012Figures'!$H:$H,$B100,'2012Figures'!$I:$I,$C100,'2012Figures'!$B:$B,"BrokerToCy",'2012Figures'!$G:$G,"P1",'2012Figures'!$E:$E,$B$1)</f>
        <v>0</v>
      </c>
      <c r="O100" s="52">
        <f>SUMIFS('2012Figures'!$J:$J,'2012Figures'!$C:$C,$A100,'2012Figures'!$H:$H,$B100,'2012Figures'!$I:$I,$C100,'2012Figures'!$B:$B,"CyToBroker",'2012Figures'!$G:$G,"E1",'2012Figures'!$E:$E,$B$1)</f>
        <v>0</v>
      </c>
      <c r="P100" s="52">
        <f>SUMIFS('2012Figures'!$J:$J,'2012Figures'!$C:$C,$A100,'2012Figures'!$H:$H,$B100,'2012Figures'!$I:$I,$C100,'2012Figures'!$B:$B,"CyToBroker",'2012Figures'!$G:$G,"P1",'2012Figures'!$E:$E,$B$1)</f>
        <v>0</v>
      </c>
      <c r="R100" s="46" t="str">
        <f t="shared" si="18"/>
        <v/>
      </c>
      <c r="S100" s="46" t="str">
        <f t="shared" si="18"/>
        <v/>
      </c>
      <c r="T100" s="46" t="str">
        <f t="shared" si="18"/>
        <v/>
      </c>
      <c r="U100" s="46" t="str">
        <f t="shared" si="18"/>
        <v/>
      </c>
      <c r="V100" s="46" t="str">
        <f t="shared" si="18"/>
        <v/>
      </c>
    </row>
    <row r="101" spans="1:22" x14ac:dyDescent="0.2">
      <c r="A101" s="1">
        <v>104</v>
      </c>
      <c r="B101" s="1" t="s">
        <v>95</v>
      </c>
      <c r="C101" s="8">
        <v>10</v>
      </c>
      <c r="D101" s="29">
        <f>SUMIFS('2013Figures'!$J:$J,'2013Figures'!$C:$C,$A101,'2013Figures'!$H:$H,$B101,'2013Figures'!$I:$I,$C101,'2013Figures'!$E:$E,$B$1)</f>
        <v>0</v>
      </c>
      <c r="E101" s="9">
        <f>SUMIFS('2013Figures'!$J:$J,'2013Figures'!$C:$C,$A101,'2013Figures'!$H:$H,$B101,'2013Figures'!$I:$I,$C101,'2013Figures'!$B:$B,"BrokerToCy",'2013Figures'!$G:$G,"E1",'2013Figures'!$E:$E,$B$1)</f>
        <v>0</v>
      </c>
      <c r="F101" s="9">
        <f>SUMIFS('2013Figures'!$J:$J,'2013Figures'!$C:$C,$A101,'2013Figures'!$H:$H,$B101,'2013Figures'!$I:$I,$C101,'2013Figures'!$B:$B,"BrokerToCy",'2013Figures'!$G:$G,"P1",'2013Figures'!$E:$E,$B$1)</f>
        <v>0</v>
      </c>
      <c r="G101" s="9">
        <f>SUMIFS('2013Figures'!$J:$J,'2013Figures'!$C:$C,$A101,'2013Figures'!$H:$H,$B101,'2013Figures'!$I:$I,$C101,'2013Figures'!$B:$B,"CyToBroker",'2013Figures'!$G:$G,"E1",'2013Figures'!$E:$E,$B$1)</f>
        <v>0</v>
      </c>
      <c r="H101" s="9">
        <f>SUMIFS('2013Figures'!$J:$J,'2013Figures'!$C:$C,$A101,'2013Figures'!$H:$H,$B101,'2013Figures'!$I:$I,$C101,'2013Figures'!$B:$B,"CyToBroker",'2013Figures'!$G:$G,"P1",'2013Figures'!$E:$E,$B$1)</f>
        <v>0</v>
      </c>
      <c r="J101" s="8">
        <v>201501</v>
      </c>
      <c r="L101" s="42">
        <f>SUMIFS('2012Figures'!$J:$J,'2012Figures'!$C:$C,$A101,'2012Figures'!$H:$H,$B101,'2012Figures'!$I:$I,$C101,'2012Figures'!$E:$E,$B$1)</f>
        <v>0</v>
      </c>
      <c r="M101" s="52">
        <f>SUMIFS('2012Figures'!$J:$J,'2012Figures'!$C:$C,$A101,'2012Figures'!$H:$H,$B101,'2012Figures'!$I:$I,$C101,'2012Figures'!$B:$B,"BrokerToCy",'2012Figures'!$G:$G,"E1",'2012Figures'!$E:$E,$B$1)</f>
        <v>0</v>
      </c>
      <c r="N101" s="52">
        <f>SUMIFS('2012Figures'!$J:$J,'2012Figures'!$C:$C,$A101,'2012Figures'!$H:$H,$B101,'2012Figures'!$I:$I,$C101,'2012Figures'!$B:$B,"BrokerToCy",'2012Figures'!$G:$G,"P1",'2012Figures'!$E:$E,$B$1)</f>
        <v>0</v>
      </c>
      <c r="O101" s="52">
        <f>SUMIFS('2012Figures'!$J:$J,'2012Figures'!$C:$C,$A101,'2012Figures'!$H:$H,$B101,'2012Figures'!$I:$I,$C101,'2012Figures'!$B:$B,"CyToBroker",'2012Figures'!$G:$G,"E1",'2012Figures'!$E:$E,$B$1)</f>
        <v>0</v>
      </c>
      <c r="P101" s="52">
        <f>SUMIFS('2012Figures'!$J:$J,'2012Figures'!$C:$C,$A101,'2012Figures'!$H:$H,$B101,'2012Figures'!$I:$I,$C101,'2012Figures'!$B:$B,"CyToBroker",'2012Figures'!$G:$G,"P1",'2012Figures'!$E:$E,$B$1)</f>
        <v>0</v>
      </c>
      <c r="R101" s="46" t="str">
        <f t="shared" si="18"/>
        <v/>
      </c>
      <c r="S101" s="46" t="str">
        <f t="shared" si="18"/>
        <v/>
      </c>
      <c r="T101" s="46" t="str">
        <f t="shared" si="18"/>
        <v/>
      </c>
      <c r="U101" s="46" t="str">
        <f t="shared" si="18"/>
        <v/>
      </c>
      <c r="V101" s="46" t="str">
        <f t="shared" si="18"/>
        <v/>
      </c>
    </row>
    <row r="102" spans="1:22" x14ac:dyDescent="0.2">
      <c r="A102" s="1">
        <v>104</v>
      </c>
      <c r="B102" s="1" t="s">
        <v>95</v>
      </c>
      <c r="C102" s="8">
        <v>9</v>
      </c>
      <c r="D102" s="29">
        <f>SUMIFS('2013Figures'!$J:$J,'2013Figures'!$C:$C,$A102,'2013Figures'!$H:$H,$B102,'2013Figures'!$I:$I,$C102,'2013Figures'!$E:$E,$B$1)</f>
        <v>0</v>
      </c>
      <c r="E102" s="9">
        <f>SUMIFS('2013Figures'!$J:$J,'2013Figures'!$C:$C,$A102,'2013Figures'!$H:$H,$B102,'2013Figures'!$I:$I,$C102,'2013Figures'!$B:$B,"BrokerToCy",'2013Figures'!$G:$G,"E1",'2013Figures'!$E:$E,$B$1)</f>
        <v>0</v>
      </c>
      <c r="F102" s="9">
        <f>SUMIFS('2013Figures'!$J:$J,'2013Figures'!$C:$C,$A102,'2013Figures'!$H:$H,$B102,'2013Figures'!$I:$I,$C102,'2013Figures'!$B:$B,"BrokerToCy",'2013Figures'!$G:$G,"P1",'2013Figures'!$E:$E,$B$1)</f>
        <v>0</v>
      </c>
      <c r="G102" s="9">
        <f>SUMIFS('2013Figures'!$J:$J,'2013Figures'!$C:$C,$A102,'2013Figures'!$H:$H,$B102,'2013Figures'!$I:$I,$C102,'2013Figures'!$B:$B,"CyToBroker",'2013Figures'!$G:$G,"E1",'2013Figures'!$E:$E,$B$1)</f>
        <v>0</v>
      </c>
      <c r="H102" s="9">
        <f>SUMIFS('2013Figures'!$J:$J,'2013Figures'!$C:$C,$A102,'2013Figures'!$H:$H,$B102,'2013Figures'!$I:$I,$C102,'2013Figures'!$B:$B,"CyToBroker",'2013Figures'!$G:$G,"P1",'2013Figures'!$E:$E,$B$1)</f>
        <v>0</v>
      </c>
      <c r="J102" s="8">
        <v>201401</v>
      </c>
      <c r="L102" s="42">
        <f>SUMIFS('2012Figures'!$J:$J,'2012Figures'!$C:$C,$A102,'2012Figures'!$H:$H,$B102,'2012Figures'!$I:$I,$C102,'2012Figures'!$E:$E,$B$1)</f>
        <v>0</v>
      </c>
      <c r="M102" s="52">
        <f>SUMIFS('2012Figures'!$J:$J,'2012Figures'!$C:$C,$A102,'2012Figures'!$H:$H,$B102,'2012Figures'!$I:$I,$C102,'2012Figures'!$B:$B,"BrokerToCy",'2012Figures'!$G:$G,"E1",'2012Figures'!$E:$E,$B$1)</f>
        <v>0</v>
      </c>
      <c r="N102" s="52">
        <f>SUMIFS('2012Figures'!$J:$J,'2012Figures'!$C:$C,$A102,'2012Figures'!$H:$H,$B102,'2012Figures'!$I:$I,$C102,'2012Figures'!$B:$B,"BrokerToCy",'2012Figures'!$G:$G,"P1",'2012Figures'!$E:$E,$B$1)</f>
        <v>0</v>
      </c>
      <c r="O102" s="52">
        <f>SUMIFS('2012Figures'!$J:$J,'2012Figures'!$C:$C,$A102,'2012Figures'!$H:$H,$B102,'2012Figures'!$I:$I,$C102,'2012Figures'!$B:$B,"CyToBroker",'2012Figures'!$G:$G,"E1",'2012Figures'!$E:$E,$B$1)</f>
        <v>0</v>
      </c>
      <c r="P102" s="52">
        <f>SUMIFS('2012Figures'!$J:$J,'2012Figures'!$C:$C,$A102,'2012Figures'!$H:$H,$B102,'2012Figures'!$I:$I,$C102,'2012Figures'!$B:$B,"CyToBroker",'2012Figures'!$G:$G,"P1",'2012Figures'!$E:$E,$B$1)</f>
        <v>0</v>
      </c>
      <c r="R102" s="46" t="str">
        <f t="shared" si="18"/>
        <v/>
      </c>
      <c r="S102" s="46" t="str">
        <f t="shared" si="18"/>
        <v/>
      </c>
      <c r="T102" s="46" t="str">
        <f t="shared" si="18"/>
        <v/>
      </c>
      <c r="U102" s="46" t="str">
        <f t="shared" si="18"/>
        <v/>
      </c>
      <c r="V102" s="46" t="str">
        <f t="shared" si="18"/>
        <v/>
      </c>
    </row>
    <row r="103" spans="1:22" x14ac:dyDescent="0.2">
      <c r="A103" s="1">
        <v>104</v>
      </c>
      <c r="B103" s="1" t="s">
        <v>95</v>
      </c>
      <c r="C103" s="8">
        <v>8</v>
      </c>
      <c r="D103" s="29">
        <f>SUMIFS('2013Figures'!$J:$J,'2013Figures'!$C:$C,$A103,'2013Figures'!$H:$H,$B103,'2013Figures'!$I:$I,$C103,'2013Figures'!$E:$E,$B$1)</f>
        <v>0</v>
      </c>
      <c r="E103" s="9">
        <f>SUMIFS('2013Figures'!$J:$J,'2013Figures'!$C:$C,$A103,'2013Figures'!$H:$H,$B103,'2013Figures'!$I:$I,$C103,'2013Figures'!$B:$B,"BrokerToCy",'2013Figures'!$G:$G,"E1",'2013Figures'!$E:$E,$B$1)</f>
        <v>0</v>
      </c>
      <c r="F103" s="9">
        <f>SUMIFS('2013Figures'!$J:$J,'2013Figures'!$C:$C,$A103,'2013Figures'!$H:$H,$B103,'2013Figures'!$I:$I,$C103,'2013Figures'!$B:$B,"BrokerToCy",'2013Figures'!$G:$G,"P1",'2013Figures'!$E:$E,$B$1)</f>
        <v>0</v>
      </c>
      <c r="G103" s="9">
        <f>SUMIFS('2013Figures'!$J:$J,'2013Figures'!$C:$C,$A103,'2013Figures'!$H:$H,$B103,'2013Figures'!$I:$I,$C103,'2013Figures'!$B:$B,"CyToBroker",'2013Figures'!$G:$G,"E1",'2013Figures'!$E:$E,$B$1)</f>
        <v>0</v>
      </c>
      <c r="H103" s="9">
        <f>SUMIFS('2013Figures'!$J:$J,'2013Figures'!$C:$C,$A103,'2013Figures'!$H:$H,$B103,'2013Figures'!$I:$I,$C103,'2013Figures'!$B:$B,"CyToBroker",'2013Figures'!$G:$G,"P1",'2013Figures'!$E:$E,$B$1)</f>
        <v>0</v>
      </c>
      <c r="I103" s="30"/>
      <c r="J103" s="31">
        <v>201301</v>
      </c>
      <c r="K103" s="30"/>
      <c r="L103" s="42">
        <f>SUMIFS('2012Figures'!$J:$J,'2012Figures'!$C:$C,$A103,'2012Figures'!$H:$H,$B103,'2012Figures'!$I:$I,$C103,'2012Figures'!$E:$E,$B$1)</f>
        <v>0</v>
      </c>
      <c r="M103" s="52">
        <f>SUMIFS('2012Figures'!$J:$J,'2012Figures'!$C:$C,$A103,'2012Figures'!$H:$H,$B103,'2012Figures'!$I:$I,$C103,'2012Figures'!$B:$B,"BrokerToCy",'2012Figures'!$G:$G,"E1",'2012Figures'!$E:$E,$B$1)</f>
        <v>0</v>
      </c>
      <c r="N103" s="52">
        <f>SUMIFS('2012Figures'!$J:$J,'2012Figures'!$C:$C,$A103,'2012Figures'!$H:$H,$B103,'2012Figures'!$I:$I,$C103,'2012Figures'!$B:$B,"BrokerToCy",'2012Figures'!$G:$G,"P1",'2012Figures'!$E:$E,$B$1)</f>
        <v>0</v>
      </c>
      <c r="O103" s="52">
        <f>SUMIFS('2012Figures'!$J:$J,'2012Figures'!$C:$C,$A103,'2012Figures'!$H:$H,$B103,'2012Figures'!$I:$I,$C103,'2012Figures'!$B:$B,"CyToBroker",'2012Figures'!$G:$G,"E1",'2012Figures'!$E:$E,$B$1)</f>
        <v>0</v>
      </c>
      <c r="P103" s="52">
        <f>SUMIFS('2012Figures'!$J:$J,'2012Figures'!$C:$C,$A103,'2012Figures'!$H:$H,$B103,'2012Figures'!$I:$I,$C103,'2012Figures'!$B:$B,"CyToBroker",'2012Figures'!$G:$G,"P1",'2012Figures'!$E:$E,$B$1)</f>
        <v>0</v>
      </c>
      <c r="Q103" s="30"/>
      <c r="R103" s="46" t="str">
        <f t="shared" si="18"/>
        <v/>
      </c>
      <c r="S103" s="46" t="str">
        <f t="shared" si="18"/>
        <v/>
      </c>
      <c r="T103" s="46" t="str">
        <f t="shared" si="18"/>
        <v/>
      </c>
      <c r="U103" s="46" t="str">
        <f t="shared" si="18"/>
        <v/>
      </c>
      <c r="V103" s="46" t="str">
        <f t="shared" si="18"/>
        <v/>
      </c>
    </row>
    <row r="104" spans="1:22" x14ac:dyDescent="0.2">
      <c r="A104" s="1">
        <v>104</v>
      </c>
      <c r="B104" s="1" t="s">
        <v>95</v>
      </c>
      <c r="C104" s="8">
        <v>7</v>
      </c>
      <c r="D104" s="29">
        <f>SUMIFS('2013Figures'!$J:$J,'2013Figures'!$C:$C,$A104,'2013Figures'!$H:$H,$B104,'2013Figures'!$I:$I,$C104,'2013Figures'!$E:$E,$B$1)</f>
        <v>0</v>
      </c>
      <c r="E104" s="9">
        <f>SUMIFS('2013Figures'!$J:$J,'2013Figures'!$C:$C,$A104,'2013Figures'!$H:$H,$B104,'2013Figures'!$I:$I,$C104,'2013Figures'!$B:$B,"BrokerToCy",'2013Figures'!$G:$G,"E1",'2013Figures'!$E:$E,$B$1)</f>
        <v>0</v>
      </c>
      <c r="F104" s="9">
        <f>SUMIFS('2013Figures'!$J:$J,'2013Figures'!$C:$C,$A104,'2013Figures'!$H:$H,$B104,'2013Figures'!$I:$I,$C104,'2013Figures'!$B:$B,"BrokerToCy",'2013Figures'!$G:$G,"P1",'2013Figures'!$E:$E,$B$1)</f>
        <v>0</v>
      </c>
      <c r="G104" s="9">
        <f>SUMIFS('2013Figures'!$J:$J,'2013Figures'!$C:$C,$A104,'2013Figures'!$H:$H,$B104,'2013Figures'!$I:$I,$C104,'2013Figures'!$B:$B,"CyToBroker",'2013Figures'!$G:$G,"E1",'2013Figures'!$E:$E,$B$1)</f>
        <v>0</v>
      </c>
      <c r="H104" s="9">
        <f>SUMIFS('2013Figures'!$J:$J,'2013Figures'!$C:$C,$A104,'2013Figures'!$H:$H,$B104,'2013Figures'!$I:$I,$C104,'2013Figures'!$B:$B,"CyToBroker",'2013Figures'!$G:$G,"P1",'2013Figures'!$E:$E,$B$1)</f>
        <v>0</v>
      </c>
      <c r="J104" s="8">
        <v>201201</v>
      </c>
      <c r="L104" s="42">
        <f>SUMIFS('2012Figures'!$J:$J,'2012Figures'!$C:$C,$A104,'2012Figures'!$H:$H,$B104,'2012Figures'!$I:$I,$C104,'2012Figures'!$E:$E,$B$1)</f>
        <v>0</v>
      </c>
      <c r="M104" s="52">
        <f>SUMIFS('2012Figures'!$J:$J,'2012Figures'!$C:$C,$A104,'2012Figures'!$H:$H,$B104,'2012Figures'!$I:$I,$C104,'2012Figures'!$B:$B,"BrokerToCy",'2012Figures'!$G:$G,"E1",'2012Figures'!$E:$E,$B$1)</f>
        <v>0</v>
      </c>
      <c r="N104" s="52">
        <f>SUMIFS('2012Figures'!$J:$J,'2012Figures'!$C:$C,$A104,'2012Figures'!$H:$H,$B104,'2012Figures'!$I:$I,$C104,'2012Figures'!$B:$B,"BrokerToCy",'2012Figures'!$G:$G,"P1",'2012Figures'!$E:$E,$B$1)</f>
        <v>0</v>
      </c>
      <c r="O104" s="52">
        <f>SUMIFS('2012Figures'!$J:$J,'2012Figures'!$C:$C,$A104,'2012Figures'!$H:$H,$B104,'2012Figures'!$I:$I,$C104,'2012Figures'!$B:$B,"CyToBroker",'2012Figures'!$G:$G,"E1",'2012Figures'!$E:$E,$B$1)</f>
        <v>0</v>
      </c>
      <c r="P104" s="52">
        <f>SUMIFS('2012Figures'!$J:$J,'2012Figures'!$C:$C,$A104,'2012Figures'!$H:$H,$B104,'2012Figures'!$I:$I,$C104,'2012Figures'!$B:$B,"CyToBroker",'2012Figures'!$G:$G,"P1",'2012Figures'!$E:$E,$B$1)</f>
        <v>0</v>
      </c>
      <c r="R104" s="46" t="str">
        <f t="shared" si="18"/>
        <v/>
      </c>
      <c r="S104" s="46" t="str">
        <f t="shared" si="18"/>
        <v/>
      </c>
      <c r="T104" s="46" t="str">
        <f t="shared" si="18"/>
        <v/>
      </c>
      <c r="U104" s="46" t="str">
        <f t="shared" si="18"/>
        <v/>
      </c>
      <c r="V104" s="46" t="str">
        <f t="shared" si="18"/>
        <v/>
      </c>
    </row>
    <row r="105" spans="1:22" x14ac:dyDescent="0.2">
      <c r="A105" s="1">
        <v>104</v>
      </c>
      <c r="B105" s="1" t="s">
        <v>95</v>
      </c>
      <c r="C105" s="8">
        <v>6</v>
      </c>
      <c r="D105" s="29">
        <f>SUMIFS('2013Figures'!$J:$J,'2013Figures'!$C:$C,$A105,'2013Figures'!$H:$H,$B105,'2013Figures'!$I:$I,$C105,'2013Figures'!$E:$E,$B$1)</f>
        <v>0</v>
      </c>
      <c r="E105" s="9">
        <f>SUMIFS('2013Figures'!$J:$J,'2013Figures'!$C:$C,$A105,'2013Figures'!$H:$H,$B105,'2013Figures'!$I:$I,$C105,'2013Figures'!$B:$B,"BrokerToCy",'2013Figures'!$G:$G,"E1",'2013Figures'!$E:$E,$B$1)</f>
        <v>0</v>
      </c>
      <c r="F105" s="9">
        <f>SUMIFS('2013Figures'!$J:$J,'2013Figures'!$C:$C,$A105,'2013Figures'!$H:$H,$B105,'2013Figures'!$I:$I,$C105,'2013Figures'!$B:$B,"BrokerToCy",'2013Figures'!$G:$G,"P1",'2013Figures'!$E:$E,$B$1)</f>
        <v>0</v>
      </c>
      <c r="G105" s="9">
        <f>SUMIFS('2013Figures'!$J:$J,'2013Figures'!$C:$C,$A105,'2013Figures'!$H:$H,$B105,'2013Figures'!$I:$I,$C105,'2013Figures'!$B:$B,"CyToBroker",'2013Figures'!$G:$G,"E1",'2013Figures'!$E:$E,$B$1)</f>
        <v>0</v>
      </c>
      <c r="H105" s="9">
        <f>SUMIFS('2013Figures'!$J:$J,'2013Figures'!$C:$C,$A105,'2013Figures'!$H:$H,$B105,'2013Figures'!$I:$I,$C105,'2013Figures'!$B:$B,"CyToBroker",'2013Figures'!$G:$G,"P1",'2013Figures'!$E:$E,$B$1)</f>
        <v>0</v>
      </c>
      <c r="J105" s="8">
        <v>201101</v>
      </c>
      <c r="L105" s="42">
        <f>SUMIFS('2012Figures'!$J:$J,'2012Figures'!$C:$C,$A105,'2012Figures'!$H:$H,$B105,'2012Figures'!$I:$I,$C105,'2012Figures'!$E:$E,$B$1)</f>
        <v>0</v>
      </c>
      <c r="M105" s="52">
        <f>SUMIFS('2012Figures'!$J:$J,'2012Figures'!$C:$C,$A105,'2012Figures'!$H:$H,$B105,'2012Figures'!$I:$I,$C105,'2012Figures'!$B:$B,"BrokerToCy",'2012Figures'!$G:$G,"E1",'2012Figures'!$E:$E,$B$1)</f>
        <v>0</v>
      </c>
      <c r="N105" s="52">
        <f>SUMIFS('2012Figures'!$J:$J,'2012Figures'!$C:$C,$A105,'2012Figures'!$H:$H,$B105,'2012Figures'!$I:$I,$C105,'2012Figures'!$B:$B,"BrokerToCy",'2012Figures'!$G:$G,"P1",'2012Figures'!$E:$E,$B$1)</f>
        <v>0</v>
      </c>
      <c r="O105" s="52">
        <f>SUMIFS('2012Figures'!$J:$J,'2012Figures'!$C:$C,$A105,'2012Figures'!$H:$H,$B105,'2012Figures'!$I:$I,$C105,'2012Figures'!$B:$B,"CyToBroker",'2012Figures'!$G:$G,"E1",'2012Figures'!$E:$E,$B$1)</f>
        <v>0</v>
      </c>
      <c r="P105" s="52">
        <f>SUMIFS('2012Figures'!$J:$J,'2012Figures'!$C:$C,$A105,'2012Figures'!$H:$H,$B105,'2012Figures'!$I:$I,$C105,'2012Figures'!$B:$B,"CyToBroker",'2012Figures'!$G:$G,"P1",'2012Figures'!$E:$E,$B$1)</f>
        <v>0</v>
      </c>
      <c r="R105" s="46" t="str">
        <f t="shared" si="18"/>
        <v/>
      </c>
      <c r="S105" s="46" t="str">
        <f t="shared" si="18"/>
        <v/>
      </c>
      <c r="T105" s="46" t="str">
        <f t="shared" si="18"/>
        <v/>
      </c>
      <c r="U105" s="46" t="str">
        <f t="shared" si="18"/>
        <v/>
      </c>
      <c r="V105" s="46" t="str">
        <f t="shared" si="18"/>
        <v/>
      </c>
    </row>
    <row r="106" spans="1:22" x14ac:dyDescent="0.2">
      <c r="A106" s="1">
        <v>104</v>
      </c>
      <c r="B106" s="1" t="s">
        <v>95</v>
      </c>
      <c r="C106" s="8">
        <v>5</v>
      </c>
      <c r="D106" s="29">
        <f>SUMIFS('2013Figures'!$J:$J,'2013Figures'!$C:$C,$A106,'2013Figures'!$H:$H,$B106,'2013Figures'!$I:$I,$C106,'2013Figures'!$E:$E,$B$1)</f>
        <v>0</v>
      </c>
      <c r="E106" s="9">
        <f>SUMIFS('2013Figures'!$J:$J,'2013Figures'!$C:$C,$A106,'2013Figures'!$H:$H,$B106,'2013Figures'!$I:$I,$C106,'2013Figures'!$B:$B,"BrokerToCy",'2013Figures'!$G:$G,"E1",'2013Figures'!$E:$E,$B$1)</f>
        <v>0</v>
      </c>
      <c r="F106" s="9">
        <f>SUMIFS('2013Figures'!$J:$J,'2013Figures'!$C:$C,$A106,'2013Figures'!$H:$H,$B106,'2013Figures'!$I:$I,$C106,'2013Figures'!$B:$B,"BrokerToCy",'2013Figures'!$G:$G,"P1",'2013Figures'!$E:$E,$B$1)</f>
        <v>0</v>
      </c>
      <c r="G106" s="9">
        <f>SUMIFS('2013Figures'!$J:$J,'2013Figures'!$C:$C,$A106,'2013Figures'!$H:$H,$B106,'2013Figures'!$I:$I,$C106,'2013Figures'!$B:$B,"CyToBroker",'2013Figures'!$G:$G,"E1",'2013Figures'!$E:$E,$B$1)</f>
        <v>0</v>
      </c>
      <c r="H106" s="9">
        <f>SUMIFS('2013Figures'!$J:$J,'2013Figures'!$C:$C,$A106,'2013Figures'!$H:$H,$B106,'2013Figures'!$I:$I,$C106,'2013Figures'!$B:$B,"CyToBroker",'2013Figures'!$G:$G,"P1",'2013Figures'!$E:$E,$B$1)</f>
        <v>0</v>
      </c>
      <c r="J106" s="8">
        <v>201001</v>
      </c>
      <c r="L106" s="42">
        <f>SUMIFS('2012Figures'!$J:$J,'2012Figures'!$C:$C,$A106,'2012Figures'!$H:$H,$B106,'2012Figures'!$I:$I,$C106,'2012Figures'!$E:$E,$B$1)</f>
        <v>0</v>
      </c>
      <c r="M106" s="52">
        <f>SUMIFS('2012Figures'!$J:$J,'2012Figures'!$C:$C,$A106,'2012Figures'!$H:$H,$B106,'2012Figures'!$I:$I,$C106,'2012Figures'!$B:$B,"BrokerToCy",'2012Figures'!$G:$G,"E1",'2012Figures'!$E:$E,$B$1)</f>
        <v>0</v>
      </c>
      <c r="N106" s="52">
        <f>SUMIFS('2012Figures'!$J:$J,'2012Figures'!$C:$C,$A106,'2012Figures'!$H:$H,$B106,'2012Figures'!$I:$I,$C106,'2012Figures'!$B:$B,"BrokerToCy",'2012Figures'!$G:$G,"P1",'2012Figures'!$E:$E,$B$1)</f>
        <v>0</v>
      </c>
      <c r="O106" s="52">
        <f>SUMIFS('2012Figures'!$J:$J,'2012Figures'!$C:$C,$A106,'2012Figures'!$H:$H,$B106,'2012Figures'!$I:$I,$C106,'2012Figures'!$B:$B,"CyToBroker",'2012Figures'!$G:$G,"E1",'2012Figures'!$E:$E,$B$1)</f>
        <v>0</v>
      </c>
      <c r="P106" s="52">
        <f>SUMIFS('2012Figures'!$J:$J,'2012Figures'!$C:$C,$A106,'2012Figures'!$H:$H,$B106,'2012Figures'!$I:$I,$C106,'2012Figures'!$B:$B,"CyToBroker",'2012Figures'!$G:$G,"P1",'2012Figures'!$E:$E,$B$1)</f>
        <v>0</v>
      </c>
      <c r="R106" s="46" t="str">
        <f t="shared" si="18"/>
        <v/>
      </c>
      <c r="S106" s="46" t="str">
        <f t="shared" si="18"/>
        <v/>
      </c>
      <c r="T106" s="46" t="str">
        <f t="shared" si="18"/>
        <v/>
      </c>
      <c r="U106" s="46" t="str">
        <f t="shared" si="18"/>
        <v/>
      </c>
      <c r="V106" s="46" t="str">
        <f t="shared" si="18"/>
        <v/>
      </c>
    </row>
    <row r="107" spans="1:22" x14ac:dyDescent="0.2">
      <c r="A107" s="1">
        <v>104</v>
      </c>
      <c r="B107" s="1" t="s">
        <v>95</v>
      </c>
      <c r="C107" s="8">
        <v>4</v>
      </c>
      <c r="D107" s="29">
        <f>SUMIFS('2013Figures'!$J:$J,'2013Figures'!$C:$C,$A107,'2013Figures'!$H:$H,$B107,'2013Figures'!$I:$I,$C107,'2013Figures'!$E:$E,$B$1)</f>
        <v>0</v>
      </c>
      <c r="E107" s="9">
        <f>SUMIFS('2013Figures'!$J:$J,'2013Figures'!$C:$C,$A107,'2013Figures'!$H:$H,$B107,'2013Figures'!$I:$I,$C107,'2013Figures'!$B:$B,"BrokerToCy",'2013Figures'!$G:$G,"E1",'2013Figures'!$E:$E,$B$1)</f>
        <v>0</v>
      </c>
      <c r="F107" s="9">
        <f>SUMIFS('2013Figures'!$J:$J,'2013Figures'!$C:$C,$A107,'2013Figures'!$H:$H,$B107,'2013Figures'!$I:$I,$C107,'2013Figures'!$B:$B,"BrokerToCy",'2013Figures'!$G:$G,"P1",'2013Figures'!$E:$E,$B$1)</f>
        <v>0</v>
      </c>
      <c r="G107" s="9">
        <f>SUMIFS('2013Figures'!$J:$J,'2013Figures'!$C:$C,$A107,'2013Figures'!$H:$H,$B107,'2013Figures'!$I:$I,$C107,'2013Figures'!$B:$B,"CyToBroker",'2013Figures'!$G:$G,"E1",'2013Figures'!$E:$E,$B$1)</f>
        <v>0</v>
      </c>
      <c r="H107" s="9">
        <f>SUMIFS('2013Figures'!$J:$J,'2013Figures'!$C:$C,$A107,'2013Figures'!$H:$H,$B107,'2013Figures'!$I:$I,$C107,'2013Figures'!$B:$B,"CyToBroker",'2013Figures'!$G:$G,"P1",'2013Figures'!$E:$E,$B$1)</f>
        <v>0</v>
      </c>
      <c r="J107" s="8">
        <v>200901</v>
      </c>
      <c r="L107" s="42">
        <f>SUMIFS('2012Figures'!$J:$J,'2012Figures'!$C:$C,$A107,'2012Figures'!$H:$H,$B107,'2012Figures'!$I:$I,$C107,'2012Figures'!$E:$E,$B$1)</f>
        <v>0</v>
      </c>
      <c r="M107" s="52">
        <f>SUMIFS('2012Figures'!$J:$J,'2012Figures'!$C:$C,$A107,'2012Figures'!$H:$H,$B107,'2012Figures'!$I:$I,$C107,'2012Figures'!$B:$B,"BrokerToCy",'2012Figures'!$G:$G,"E1",'2012Figures'!$E:$E,$B$1)</f>
        <v>0</v>
      </c>
      <c r="N107" s="52">
        <f>SUMIFS('2012Figures'!$J:$J,'2012Figures'!$C:$C,$A107,'2012Figures'!$H:$H,$B107,'2012Figures'!$I:$I,$C107,'2012Figures'!$B:$B,"BrokerToCy",'2012Figures'!$G:$G,"P1",'2012Figures'!$E:$E,$B$1)</f>
        <v>0</v>
      </c>
      <c r="O107" s="52">
        <f>SUMIFS('2012Figures'!$J:$J,'2012Figures'!$C:$C,$A107,'2012Figures'!$H:$H,$B107,'2012Figures'!$I:$I,$C107,'2012Figures'!$B:$B,"CyToBroker",'2012Figures'!$G:$G,"E1",'2012Figures'!$E:$E,$B$1)</f>
        <v>0</v>
      </c>
      <c r="P107" s="52">
        <f>SUMIFS('2012Figures'!$J:$J,'2012Figures'!$C:$C,$A107,'2012Figures'!$H:$H,$B107,'2012Figures'!$I:$I,$C107,'2012Figures'!$B:$B,"CyToBroker",'2012Figures'!$G:$G,"P1",'2012Figures'!$E:$E,$B$1)</f>
        <v>0</v>
      </c>
      <c r="R107" s="46" t="str">
        <f t="shared" si="18"/>
        <v/>
      </c>
      <c r="S107" s="46" t="str">
        <f t="shared" si="18"/>
        <v/>
      </c>
      <c r="T107" s="46" t="str">
        <f t="shared" si="18"/>
        <v/>
      </c>
      <c r="U107" s="46" t="str">
        <f t="shared" si="18"/>
        <v/>
      </c>
      <c r="V107" s="46" t="str">
        <f t="shared" si="18"/>
        <v/>
      </c>
    </row>
    <row r="108" spans="1:22" x14ac:dyDescent="0.2">
      <c r="A108" s="1">
        <v>104</v>
      </c>
      <c r="B108" s="1" t="s">
        <v>95</v>
      </c>
      <c r="C108" s="8">
        <v>3</v>
      </c>
      <c r="D108" s="29">
        <f>SUMIFS('2013Figures'!$J:$J,'2013Figures'!$C:$C,$A108,'2013Figures'!$H:$H,$B108,'2013Figures'!$I:$I,$C108,'2013Figures'!$E:$E,$B$1)</f>
        <v>0</v>
      </c>
      <c r="E108" s="9">
        <f>SUMIFS('2013Figures'!$J:$J,'2013Figures'!$C:$C,$A108,'2013Figures'!$H:$H,$B108,'2013Figures'!$I:$I,$C108,'2013Figures'!$B:$B,"BrokerToCy",'2013Figures'!$G:$G,"E1",'2013Figures'!$E:$E,$B$1)</f>
        <v>0</v>
      </c>
      <c r="F108" s="9">
        <f>SUMIFS('2013Figures'!$J:$J,'2013Figures'!$C:$C,$A108,'2013Figures'!$H:$H,$B108,'2013Figures'!$I:$I,$C108,'2013Figures'!$B:$B,"BrokerToCy",'2013Figures'!$G:$G,"P1",'2013Figures'!$E:$E,$B$1)</f>
        <v>0</v>
      </c>
      <c r="G108" s="9">
        <f>SUMIFS('2013Figures'!$J:$J,'2013Figures'!$C:$C,$A108,'2013Figures'!$H:$H,$B108,'2013Figures'!$I:$I,$C108,'2013Figures'!$B:$B,"CyToBroker",'2013Figures'!$G:$G,"E1",'2013Figures'!$E:$E,$B$1)</f>
        <v>0</v>
      </c>
      <c r="H108" s="9">
        <f>SUMIFS('2013Figures'!$J:$J,'2013Figures'!$C:$C,$A108,'2013Figures'!$H:$H,$B108,'2013Figures'!$I:$I,$C108,'2013Figures'!$B:$B,"CyToBroker",'2013Figures'!$G:$G,"P1",'2013Figures'!$E:$E,$B$1)</f>
        <v>0</v>
      </c>
      <c r="J108" s="8">
        <v>200801</v>
      </c>
      <c r="L108" s="42">
        <f>SUMIFS('2012Figures'!$J:$J,'2012Figures'!$C:$C,$A108,'2012Figures'!$H:$H,$B108,'2012Figures'!$I:$I,$C108,'2012Figures'!$E:$E,$B$1)</f>
        <v>0</v>
      </c>
      <c r="M108" s="52">
        <f>SUMIFS('2012Figures'!$J:$J,'2012Figures'!$C:$C,$A108,'2012Figures'!$H:$H,$B108,'2012Figures'!$I:$I,$C108,'2012Figures'!$B:$B,"BrokerToCy",'2012Figures'!$G:$G,"E1",'2012Figures'!$E:$E,$B$1)</f>
        <v>0</v>
      </c>
      <c r="N108" s="52">
        <f>SUMIFS('2012Figures'!$J:$J,'2012Figures'!$C:$C,$A108,'2012Figures'!$H:$H,$B108,'2012Figures'!$I:$I,$C108,'2012Figures'!$B:$B,"BrokerToCy",'2012Figures'!$G:$G,"P1",'2012Figures'!$E:$E,$B$1)</f>
        <v>0</v>
      </c>
      <c r="O108" s="52">
        <f>SUMIFS('2012Figures'!$J:$J,'2012Figures'!$C:$C,$A108,'2012Figures'!$H:$H,$B108,'2012Figures'!$I:$I,$C108,'2012Figures'!$B:$B,"CyToBroker",'2012Figures'!$G:$G,"E1",'2012Figures'!$E:$E,$B$1)</f>
        <v>0</v>
      </c>
      <c r="P108" s="52">
        <f>SUMIFS('2012Figures'!$J:$J,'2012Figures'!$C:$C,$A108,'2012Figures'!$H:$H,$B108,'2012Figures'!$I:$I,$C108,'2012Figures'!$B:$B,"CyToBroker",'2012Figures'!$G:$G,"P1",'2012Figures'!$E:$E,$B$1)</f>
        <v>0</v>
      </c>
      <c r="R108" s="46" t="str">
        <f t="shared" si="18"/>
        <v/>
      </c>
      <c r="S108" s="46" t="str">
        <f t="shared" si="18"/>
        <v/>
      </c>
      <c r="T108" s="46" t="str">
        <f t="shared" si="18"/>
        <v/>
      </c>
      <c r="U108" s="46" t="str">
        <f t="shared" si="18"/>
        <v/>
      </c>
      <c r="V108" s="46" t="str">
        <f t="shared" si="18"/>
        <v/>
      </c>
    </row>
    <row r="109" spans="1:22" x14ac:dyDescent="0.2">
      <c r="A109" s="1">
        <v>104</v>
      </c>
      <c r="B109" s="1" t="s">
        <v>95</v>
      </c>
      <c r="C109" s="8">
        <v>2</v>
      </c>
      <c r="D109" s="29">
        <f>SUMIFS('2013Figures'!$J:$J,'2013Figures'!$C:$C,$A109,'2013Figures'!$H:$H,$B109,'2013Figures'!$I:$I,$C109,'2013Figures'!$E:$E,$B$1)</f>
        <v>0</v>
      </c>
      <c r="E109" s="9">
        <f>SUMIFS('2013Figures'!$J:$J,'2013Figures'!$C:$C,$A109,'2013Figures'!$H:$H,$B109,'2013Figures'!$I:$I,$C109,'2013Figures'!$B:$B,"BrokerToCy",'2013Figures'!$G:$G,"E1",'2013Figures'!$E:$E,$B$1)</f>
        <v>0</v>
      </c>
      <c r="F109" s="9">
        <f>SUMIFS('2013Figures'!$J:$J,'2013Figures'!$C:$C,$A109,'2013Figures'!$H:$H,$B109,'2013Figures'!$I:$I,$C109,'2013Figures'!$B:$B,"BrokerToCy",'2013Figures'!$G:$G,"P1",'2013Figures'!$E:$E,$B$1)</f>
        <v>0</v>
      </c>
      <c r="G109" s="9">
        <f>SUMIFS('2013Figures'!$J:$J,'2013Figures'!$C:$C,$A109,'2013Figures'!$H:$H,$B109,'2013Figures'!$I:$I,$C109,'2013Figures'!$B:$B,"CyToBroker",'2013Figures'!$G:$G,"E1",'2013Figures'!$E:$E,$B$1)</f>
        <v>0</v>
      </c>
      <c r="H109" s="9">
        <f>SUMIFS('2013Figures'!$J:$J,'2013Figures'!$C:$C,$A109,'2013Figures'!$H:$H,$B109,'2013Figures'!$I:$I,$C109,'2013Figures'!$B:$B,"CyToBroker",'2013Figures'!$G:$G,"P1",'2013Figures'!$E:$E,$B$1)</f>
        <v>0</v>
      </c>
      <c r="J109" s="8">
        <v>200701</v>
      </c>
      <c r="L109" s="42">
        <f>SUMIFS('2012Figures'!$J:$J,'2012Figures'!$C:$C,$A109,'2012Figures'!$H:$H,$B109,'2012Figures'!$I:$I,$C109,'2012Figures'!$E:$E,$B$1)</f>
        <v>0</v>
      </c>
      <c r="M109" s="52">
        <f>SUMIFS('2012Figures'!$J:$J,'2012Figures'!$C:$C,$A109,'2012Figures'!$H:$H,$B109,'2012Figures'!$I:$I,$C109,'2012Figures'!$B:$B,"BrokerToCy",'2012Figures'!$G:$G,"E1",'2012Figures'!$E:$E,$B$1)</f>
        <v>0</v>
      </c>
      <c r="N109" s="52">
        <f>SUMIFS('2012Figures'!$J:$J,'2012Figures'!$C:$C,$A109,'2012Figures'!$H:$H,$B109,'2012Figures'!$I:$I,$C109,'2012Figures'!$B:$B,"BrokerToCy",'2012Figures'!$G:$G,"P1",'2012Figures'!$E:$E,$B$1)</f>
        <v>0</v>
      </c>
      <c r="O109" s="52">
        <f>SUMIFS('2012Figures'!$J:$J,'2012Figures'!$C:$C,$A109,'2012Figures'!$H:$H,$B109,'2012Figures'!$I:$I,$C109,'2012Figures'!$B:$B,"CyToBroker",'2012Figures'!$G:$G,"E1",'2012Figures'!$E:$E,$B$1)</f>
        <v>0</v>
      </c>
      <c r="P109" s="52">
        <f>SUMIFS('2012Figures'!$J:$J,'2012Figures'!$C:$C,$A109,'2012Figures'!$H:$H,$B109,'2012Figures'!$I:$I,$C109,'2012Figures'!$B:$B,"CyToBroker",'2012Figures'!$G:$G,"P1",'2012Figures'!$E:$E,$B$1)</f>
        <v>0</v>
      </c>
      <c r="R109" s="46" t="str">
        <f t="shared" si="18"/>
        <v/>
      </c>
      <c r="S109" s="46" t="str">
        <f t="shared" si="18"/>
        <v/>
      </c>
      <c r="T109" s="46" t="str">
        <f t="shared" si="18"/>
        <v/>
      </c>
      <c r="U109" s="46" t="str">
        <f t="shared" si="18"/>
        <v/>
      </c>
      <c r="V109" s="46" t="str">
        <f t="shared" si="18"/>
        <v/>
      </c>
    </row>
    <row r="110" spans="1:22" x14ac:dyDescent="0.2">
      <c r="A110" s="1">
        <v>104</v>
      </c>
      <c r="B110" s="1" t="s">
        <v>95</v>
      </c>
      <c r="C110" s="8">
        <v>1</v>
      </c>
      <c r="D110" s="29">
        <f>SUMIFS('2013Figures'!$J:$J,'2013Figures'!$C:$C,$A110,'2013Figures'!$H:$H,$B110,'2013Figures'!$I:$I,$C110,'2013Figures'!$E:$E,$B$1)</f>
        <v>0</v>
      </c>
      <c r="E110" s="9">
        <f>SUMIFS('2013Figures'!$J:$J,'2013Figures'!$C:$C,$A110,'2013Figures'!$H:$H,$B110,'2013Figures'!$I:$I,$C110,'2013Figures'!$B:$B,"BrokerToCy",'2013Figures'!$G:$G,"E1",'2013Figures'!$E:$E,$B$1)</f>
        <v>0</v>
      </c>
      <c r="F110" s="9">
        <f>SUMIFS('2013Figures'!$J:$J,'2013Figures'!$C:$C,$A110,'2013Figures'!$H:$H,$B110,'2013Figures'!$I:$I,$C110,'2013Figures'!$B:$B,"BrokerToCy",'2013Figures'!$G:$G,"P1",'2013Figures'!$E:$E,$B$1)</f>
        <v>0</v>
      </c>
      <c r="G110" s="9">
        <f>SUMIFS('2013Figures'!$J:$J,'2013Figures'!$C:$C,$A110,'2013Figures'!$H:$H,$B110,'2013Figures'!$I:$I,$C110,'2013Figures'!$B:$B,"CyToBroker",'2013Figures'!$G:$G,"E1",'2013Figures'!$E:$E,$B$1)</f>
        <v>0</v>
      </c>
      <c r="H110" s="9">
        <f>SUMIFS('2013Figures'!$J:$J,'2013Figures'!$C:$C,$A110,'2013Figures'!$H:$H,$B110,'2013Figures'!$I:$I,$C110,'2013Figures'!$B:$B,"CyToBroker",'2013Figures'!$G:$G,"P1",'2013Figures'!$E:$E,$B$1)</f>
        <v>0</v>
      </c>
      <c r="J110" s="8">
        <v>200601</v>
      </c>
      <c r="L110" s="42">
        <f>SUMIFS('2012Figures'!$J:$J,'2012Figures'!$C:$C,$A110,'2012Figures'!$H:$H,$B110,'2012Figures'!$I:$I,$C110,'2012Figures'!$E:$E,$B$1)</f>
        <v>0</v>
      </c>
      <c r="M110" s="52">
        <f>SUMIFS('2012Figures'!$J:$J,'2012Figures'!$C:$C,$A110,'2012Figures'!$H:$H,$B110,'2012Figures'!$I:$I,$C110,'2012Figures'!$B:$B,"BrokerToCy",'2012Figures'!$G:$G,"E1",'2012Figures'!$E:$E,$B$1)</f>
        <v>0</v>
      </c>
      <c r="N110" s="52">
        <f>SUMIFS('2012Figures'!$J:$J,'2012Figures'!$C:$C,$A110,'2012Figures'!$H:$H,$B110,'2012Figures'!$I:$I,$C110,'2012Figures'!$B:$B,"BrokerToCy",'2012Figures'!$G:$G,"P1",'2012Figures'!$E:$E,$B$1)</f>
        <v>0</v>
      </c>
      <c r="O110" s="52">
        <f>SUMIFS('2012Figures'!$J:$J,'2012Figures'!$C:$C,$A110,'2012Figures'!$H:$H,$B110,'2012Figures'!$I:$I,$C110,'2012Figures'!$B:$B,"CyToBroker",'2012Figures'!$G:$G,"E1",'2012Figures'!$E:$E,$B$1)</f>
        <v>0</v>
      </c>
      <c r="P110" s="52">
        <f>SUMIFS('2012Figures'!$J:$J,'2012Figures'!$C:$C,$A110,'2012Figures'!$H:$H,$B110,'2012Figures'!$I:$I,$C110,'2012Figures'!$B:$B,"CyToBroker",'2012Figures'!$G:$G,"P1",'2012Figures'!$E:$E,$B$1)</f>
        <v>0</v>
      </c>
      <c r="R110" s="46" t="str">
        <f t="shared" si="18"/>
        <v/>
      </c>
      <c r="S110" s="46" t="str">
        <f t="shared" si="18"/>
        <v/>
      </c>
      <c r="T110" s="46" t="str">
        <f t="shared" si="18"/>
        <v/>
      </c>
      <c r="U110" s="46" t="str">
        <f t="shared" si="18"/>
        <v/>
      </c>
      <c r="V110" s="46" t="str">
        <f t="shared" si="18"/>
        <v/>
      </c>
    </row>
    <row r="111" spans="1:22" x14ac:dyDescent="0.2">
      <c r="A111" s="1">
        <v>104</v>
      </c>
      <c r="B111" s="1" t="s">
        <v>95</v>
      </c>
      <c r="D111" s="29">
        <f>SUMIFS('2013Figures'!$J:$J,'2013Figures'!$C:$C,$A111,'2013Figures'!$H:$H,$B111,'2013Figures'!$I:$I,"",'2013Figures'!$E:$E,$B$1)</f>
        <v>0</v>
      </c>
      <c r="E111" s="9">
        <f>SUMIFS('2013Figures'!$J:$J,'2013Figures'!$C:$C,$A111,'2013Figures'!$H:$H,$B111,'2013Figures'!$I:$I,"",'2013Figures'!$B:$B,"BrokerToCy",'2013Figures'!$G:$G,"E1",'2013Figures'!$E:$E,$B$1)</f>
        <v>0</v>
      </c>
      <c r="F111" s="9">
        <f>SUMIFS('2013Figures'!$J:$J,'2013Figures'!$C:$C,$A111,'2013Figures'!$H:$H,$B111,'2013Figures'!$I:$I,"",'2013Figures'!$B:$B,"BrokerToCy",'2013Figures'!$G:$G,"P1",'2013Figures'!$E:$E,$B$1)</f>
        <v>0</v>
      </c>
      <c r="G111" s="9">
        <f>SUMIFS('2013Figures'!$J:$J,'2013Figures'!$C:$C,$A111,'2013Figures'!$H:$H,$B111,'2013Figures'!$I:$I,"",'2013Figures'!$B:$B,"CyToBroker",'2013Figures'!$G:$G,"E1",'2013Figures'!$E:$E,$B$1)</f>
        <v>0</v>
      </c>
      <c r="H111" s="9">
        <f>SUMIFS('2013Figures'!$J:$J,'2013Figures'!$C:$C,$A111,'2013Figures'!$H:$H,$B111,'2013Figures'!$I:$I,"",'2013Figures'!$B:$B,"CyToBroker",'2013Figures'!$G:$G,"P1",'2013Figures'!$E:$E,$B$1)</f>
        <v>0</v>
      </c>
      <c r="J111" s="8" t="s">
        <v>131</v>
      </c>
      <c r="L111" s="42">
        <f>SUMIFS('2012Figures'!$J:$J,'2012Figures'!$C:$C,$A111,'2012Figures'!$H:$H,$B111,'2012Figures'!$I:$I,"",'2012Figures'!$E:$E,$B$1)</f>
        <v>0</v>
      </c>
      <c r="M111" s="52">
        <f>SUMIFS('2012Figures'!$J:$J,'2012Figures'!$C:$C,$A111,'2012Figures'!$H:$H,$B111,'2012Figures'!$I:$I,"",'2012Figures'!$B:$B,"BrokerToCy",'2012Figures'!$G:$G,"E1",'2012Figures'!$E:$E,$B$1)</f>
        <v>0</v>
      </c>
      <c r="N111" s="52">
        <f>SUMIFS('2012Figures'!$J:$J,'2012Figures'!$C:$C,$A111,'2012Figures'!$H:$H,$B111,'2012Figures'!$I:$I,"",'2012Figures'!$B:$B,"BrokerToCy",'2012Figures'!$G:$G,"P1",'2012Figures'!$E:$E,$B$1)</f>
        <v>0</v>
      </c>
      <c r="O111" s="52">
        <f>SUMIFS('2012Figures'!$J:$J,'2012Figures'!$C:$C,$A111,'2012Figures'!$H:$H,$B111,'2012Figures'!$I:$I,"",'2012Figures'!$B:$B,"CyToBroker",'2012Figures'!$G:$G,"E1",'2012Figures'!$E:$E,$B$1)</f>
        <v>0</v>
      </c>
      <c r="P111" s="52">
        <f>SUMIFS('2012Figures'!$J:$J,'2012Figures'!$C:$C,$A111,'2012Figures'!$H:$H,$B111,'2012Figures'!$I:$I,"",'2012Figures'!$B:$B,"CyToBroker",'2012Figures'!$G:$G,"P1",'2012Figures'!$E:$E,$B$1)</f>
        <v>0</v>
      </c>
      <c r="R111" s="46" t="str">
        <f t="shared" si="18"/>
        <v/>
      </c>
      <c r="S111" s="46" t="str">
        <f t="shared" si="18"/>
        <v/>
      </c>
      <c r="T111" s="46" t="str">
        <f t="shared" si="18"/>
        <v/>
      </c>
      <c r="U111" s="46" t="str">
        <f t="shared" si="18"/>
        <v/>
      </c>
      <c r="V111" s="46" t="str">
        <f t="shared" si="18"/>
        <v/>
      </c>
    </row>
    <row r="112" spans="1:22" x14ac:dyDescent="0.2">
      <c r="A112" s="1">
        <v>104</v>
      </c>
      <c r="B112" s="1" t="s">
        <v>96</v>
      </c>
      <c r="C112" s="8">
        <v>2</v>
      </c>
      <c r="D112" s="29">
        <f>SUMIFS('2013Figures'!$J:$J,'2013Figures'!$C:$C,$A112,'2013Figures'!$H:$H,$B112,'2013Figures'!$I:$I,$C112,'2013Figures'!$E:$E,$B$1)</f>
        <v>0</v>
      </c>
      <c r="E112" s="9">
        <f>SUMIFS('2013Figures'!$J:$J,'2013Figures'!$C:$C,$A112,'2013Figures'!$H:$H,$B112,'2013Figures'!$I:$I,$C112,'2013Figures'!$B:$B,"BrokerToCy",'2013Figures'!$G:$G,"E1",'2013Figures'!$E:$E,$B$1)</f>
        <v>0</v>
      </c>
      <c r="F112" s="9">
        <f>SUMIFS('2013Figures'!$J:$J,'2013Figures'!$C:$C,$A112,'2013Figures'!$H:$H,$B112,'2013Figures'!$I:$I,$C112,'2013Figures'!$B:$B,"BrokerToCy",'2013Figures'!$G:$G,"P1",'2013Figures'!$E:$E,$B$1)</f>
        <v>0</v>
      </c>
      <c r="G112" s="9">
        <f>SUMIFS('2013Figures'!$J:$J,'2013Figures'!$C:$C,$A112,'2013Figures'!$H:$H,$B112,'2013Figures'!$I:$I,$C112,'2013Figures'!$B:$B,"CyToBroker",'2013Figures'!$G:$G,"E1",'2013Figures'!$E:$E,$B$1)</f>
        <v>0</v>
      </c>
      <c r="H112" s="9">
        <f>SUMIFS('2013Figures'!$J:$J,'2013Figures'!$C:$C,$A112,'2013Figures'!$H:$H,$B112,'2013Figures'!$I:$I,$C112,'2013Figures'!$B:$B,"CyToBroker",'2013Figures'!$G:$G,"P1",'2013Figures'!$E:$E,$B$1)</f>
        <v>0</v>
      </c>
      <c r="I112" s="30"/>
      <c r="J112" s="31">
        <v>201001</v>
      </c>
      <c r="K112" s="30"/>
      <c r="L112" s="42">
        <f>SUMIFS('2012Figures'!$J:$J,'2012Figures'!$C:$C,$A112,'2012Figures'!$H:$H,$B112,'2012Figures'!$I:$I,$C112,'2012Figures'!$E:$E,$B$1)</f>
        <v>0</v>
      </c>
      <c r="M112" s="52">
        <f>SUMIFS('2012Figures'!$J:$J,'2012Figures'!$C:$C,$A112,'2012Figures'!$H:$H,$B112,'2012Figures'!$I:$I,$C112,'2012Figures'!$B:$B,"BrokerToCy",'2012Figures'!$G:$G,"E1",'2012Figures'!$E:$E,$B$1)</f>
        <v>0</v>
      </c>
      <c r="N112" s="52">
        <f>SUMIFS('2012Figures'!$J:$J,'2012Figures'!$C:$C,$A112,'2012Figures'!$H:$H,$B112,'2012Figures'!$I:$I,$C112,'2012Figures'!$B:$B,"BrokerToCy",'2012Figures'!$G:$G,"P1",'2012Figures'!$E:$E,$B$1)</f>
        <v>0</v>
      </c>
      <c r="O112" s="52">
        <f>SUMIFS('2012Figures'!$J:$J,'2012Figures'!$C:$C,$A112,'2012Figures'!$H:$H,$B112,'2012Figures'!$I:$I,$C112,'2012Figures'!$B:$B,"CyToBroker",'2012Figures'!$G:$G,"E1",'2012Figures'!$E:$E,$B$1)</f>
        <v>0</v>
      </c>
      <c r="P112" s="52">
        <f>SUMIFS('2012Figures'!$J:$J,'2012Figures'!$C:$C,$A112,'2012Figures'!$H:$H,$B112,'2012Figures'!$I:$I,$C112,'2012Figures'!$B:$B,"CyToBroker",'2012Figures'!$G:$G,"P1",'2012Figures'!$E:$E,$B$1)</f>
        <v>0</v>
      </c>
      <c r="Q112" s="30"/>
      <c r="R112" s="46" t="str">
        <f t="shared" si="18"/>
        <v/>
      </c>
      <c r="S112" s="46" t="str">
        <f t="shared" si="18"/>
        <v/>
      </c>
      <c r="T112" s="46" t="str">
        <f t="shared" si="18"/>
        <v/>
      </c>
      <c r="U112" s="46" t="str">
        <f t="shared" si="18"/>
        <v/>
      </c>
      <c r="V112" s="46" t="str">
        <f t="shared" si="18"/>
        <v/>
      </c>
    </row>
    <row r="113" spans="1:22" x14ac:dyDescent="0.2">
      <c r="A113" s="1">
        <v>104</v>
      </c>
      <c r="B113" s="1" t="s">
        <v>96</v>
      </c>
      <c r="C113" s="8">
        <v>1</v>
      </c>
      <c r="D113" s="29">
        <f>SUMIFS('2013Figures'!$J:$J,'2013Figures'!$C:$C,$A113,'2013Figures'!$H:$H,$B113,'2013Figures'!$I:$I,$C113,'2013Figures'!$E:$E,$B$1)</f>
        <v>0</v>
      </c>
      <c r="E113" s="9">
        <f>SUMIFS('2013Figures'!$J:$J,'2013Figures'!$C:$C,$A113,'2013Figures'!$H:$H,$B113,'2013Figures'!$I:$I,$C113,'2013Figures'!$B:$B,"BrokerToCy",'2013Figures'!$G:$G,"E1",'2013Figures'!$E:$E,$B$1)</f>
        <v>0</v>
      </c>
      <c r="F113" s="9">
        <f>SUMIFS('2013Figures'!$J:$J,'2013Figures'!$C:$C,$A113,'2013Figures'!$H:$H,$B113,'2013Figures'!$I:$I,$C113,'2013Figures'!$B:$B,"BrokerToCy",'2013Figures'!$G:$G,"P1",'2013Figures'!$E:$E,$B$1)</f>
        <v>0</v>
      </c>
      <c r="G113" s="9">
        <f>SUMIFS('2013Figures'!$J:$J,'2013Figures'!$C:$C,$A113,'2013Figures'!$H:$H,$B113,'2013Figures'!$I:$I,$C113,'2013Figures'!$B:$B,"CyToBroker",'2013Figures'!$G:$G,"E1",'2013Figures'!$E:$E,$B$1)</f>
        <v>0</v>
      </c>
      <c r="H113" s="9">
        <f>SUMIFS('2013Figures'!$J:$J,'2013Figures'!$C:$C,$A113,'2013Figures'!$H:$H,$B113,'2013Figures'!$I:$I,$C113,'2013Figures'!$B:$B,"CyToBroker",'2013Figures'!$G:$G,"P1",'2013Figures'!$E:$E,$B$1)</f>
        <v>0</v>
      </c>
      <c r="J113" s="8">
        <v>200601</v>
      </c>
      <c r="L113" s="42">
        <f>SUMIFS('2012Figures'!$J:$J,'2012Figures'!$C:$C,$A113,'2012Figures'!$H:$H,$B113,'2012Figures'!$I:$I,$C113,'2012Figures'!$E:$E,$B$1)</f>
        <v>0</v>
      </c>
      <c r="M113" s="52">
        <f>SUMIFS('2012Figures'!$J:$J,'2012Figures'!$C:$C,$A113,'2012Figures'!$H:$H,$B113,'2012Figures'!$I:$I,$C113,'2012Figures'!$B:$B,"BrokerToCy",'2012Figures'!$G:$G,"E1",'2012Figures'!$E:$E,$B$1)</f>
        <v>0</v>
      </c>
      <c r="N113" s="52">
        <f>SUMIFS('2012Figures'!$J:$J,'2012Figures'!$C:$C,$A113,'2012Figures'!$H:$H,$B113,'2012Figures'!$I:$I,$C113,'2012Figures'!$B:$B,"BrokerToCy",'2012Figures'!$G:$G,"P1",'2012Figures'!$E:$E,$B$1)</f>
        <v>0</v>
      </c>
      <c r="O113" s="52">
        <f>SUMIFS('2012Figures'!$J:$J,'2012Figures'!$C:$C,$A113,'2012Figures'!$H:$H,$B113,'2012Figures'!$I:$I,$C113,'2012Figures'!$B:$B,"CyToBroker",'2012Figures'!$G:$G,"E1",'2012Figures'!$E:$E,$B$1)</f>
        <v>0</v>
      </c>
      <c r="P113" s="52">
        <f>SUMIFS('2012Figures'!$J:$J,'2012Figures'!$C:$C,$A113,'2012Figures'!$H:$H,$B113,'2012Figures'!$I:$I,$C113,'2012Figures'!$B:$B,"CyToBroker",'2012Figures'!$G:$G,"P1",'2012Figures'!$E:$E,$B$1)</f>
        <v>0</v>
      </c>
      <c r="R113" s="46" t="str">
        <f t="shared" si="18"/>
        <v/>
      </c>
      <c r="S113" s="46" t="str">
        <f t="shared" si="18"/>
        <v/>
      </c>
      <c r="T113" s="46" t="str">
        <f t="shared" si="18"/>
        <v/>
      </c>
      <c r="U113" s="46" t="str">
        <f t="shared" si="18"/>
        <v/>
      </c>
      <c r="V113" s="46" t="str">
        <f t="shared" si="18"/>
        <v/>
      </c>
    </row>
    <row r="114" spans="1:22" x14ac:dyDescent="0.2">
      <c r="A114" s="1">
        <v>104</v>
      </c>
      <c r="B114" s="1" t="s">
        <v>96</v>
      </c>
      <c r="D114" s="29">
        <f>SUMIFS('2013Figures'!$J:$J,'2013Figures'!$C:$C,$A114,'2013Figures'!$H:$H,$B114,'2013Figures'!$I:$I,"",'2013Figures'!$E:$E,$B$1)</f>
        <v>0</v>
      </c>
      <c r="E114" s="9">
        <f>SUMIFS('2013Figures'!$J:$J,'2013Figures'!$C:$C,$A114,'2013Figures'!$H:$H,$B114,'2013Figures'!$I:$I,"",'2013Figures'!$B:$B,"BrokerToCy",'2013Figures'!$G:$G,"E1",'2013Figures'!$E:$E,$B$1)</f>
        <v>0</v>
      </c>
      <c r="F114" s="9">
        <f>SUMIFS('2013Figures'!$J:$J,'2013Figures'!$C:$C,$A114,'2013Figures'!$H:$H,$B114,'2013Figures'!$I:$I,"",'2013Figures'!$B:$B,"BrokerToCy",'2013Figures'!$G:$G,"P1",'2013Figures'!$E:$E,$B$1)</f>
        <v>0</v>
      </c>
      <c r="G114" s="9">
        <f>SUMIFS('2013Figures'!$J:$J,'2013Figures'!$C:$C,$A114,'2013Figures'!$H:$H,$B114,'2013Figures'!$I:$I,"",'2013Figures'!$B:$B,"CyToBroker",'2013Figures'!$G:$G,"E1",'2013Figures'!$E:$E,$B$1)</f>
        <v>0</v>
      </c>
      <c r="H114" s="9">
        <f>SUMIFS('2013Figures'!$J:$J,'2013Figures'!$C:$C,$A114,'2013Figures'!$H:$H,$B114,'2013Figures'!$I:$I,"",'2013Figures'!$B:$B,"CyToBroker",'2013Figures'!$G:$G,"P1",'2013Figures'!$E:$E,$B$1)</f>
        <v>0</v>
      </c>
      <c r="J114" s="8" t="s">
        <v>131</v>
      </c>
      <c r="L114" s="42">
        <f>SUMIFS('2012Figures'!$J:$J,'2012Figures'!$C:$C,$A114,'2012Figures'!$H:$H,$B114,'2012Figures'!$I:$I,"",'2012Figures'!$E:$E,$B$1)</f>
        <v>0</v>
      </c>
      <c r="M114" s="52">
        <f>SUMIFS('2012Figures'!$J:$J,'2012Figures'!$C:$C,$A114,'2012Figures'!$H:$H,$B114,'2012Figures'!$I:$I,"",'2012Figures'!$B:$B,"BrokerToCy",'2012Figures'!$G:$G,"E1",'2012Figures'!$E:$E,$B$1)</f>
        <v>0</v>
      </c>
      <c r="N114" s="52">
        <f>SUMIFS('2012Figures'!$J:$J,'2012Figures'!$C:$C,$A114,'2012Figures'!$H:$H,$B114,'2012Figures'!$I:$I,"",'2012Figures'!$B:$B,"BrokerToCy",'2012Figures'!$G:$G,"P1",'2012Figures'!$E:$E,$B$1)</f>
        <v>0</v>
      </c>
      <c r="O114" s="52">
        <f>SUMIFS('2012Figures'!$J:$J,'2012Figures'!$C:$C,$A114,'2012Figures'!$H:$H,$B114,'2012Figures'!$I:$I,"",'2012Figures'!$B:$B,"CyToBroker",'2012Figures'!$G:$G,"E1",'2012Figures'!$E:$E,$B$1)</f>
        <v>0</v>
      </c>
      <c r="P114" s="52">
        <f>SUMIFS('2012Figures'!$J:$J,'2012Figures'!$C:$C,$A114,'2012Figures'!$H:$H,$B114,'2012Figures'!$I:$I,"",'2012Figures'!$B:$B,"CyToBroker",'2012Figures'!$G:$G,"P1",'2012Figures'!$E:$E,$B$1)</f>
        <v>0</v>
      </c>
      <c r="R114" s="46" t="str">
        <f t="shared" si="18"/>
        <v/>
      </c>
      <c r="S114" s="46" t="str">
        <f t="shared" si="18"/>
        <v/>
      </c>
      <c r="T114" s="46" t="str">
        <f t="shared" si="18"/>
        <v/>
      </c>
      <c r="U114" s="46" t="str">
        <f t="shared" si="18"/>
        <v/>
      </c>
      <c r="V114" s="46" t="str">
        <f t="shared" si="18"/>
        <v/>
      </c>
    </row>
    <row r="115" spans="1:22" x14ac:dyDescent="0.2">
      <c r="A115" s="1">
        <v>104</v>
      </c>
      <c r="B115" s="1" t="s">
        <v>97</v>
      </c>
      <c r="C115" s="8">
        <v>11</v>
      </c>
      <c r="D115" s="29">
        <f>SUMIFS('2013Figures'!$J:$J,'2013Figures'!$C:$C,$A115,'2013Figures'!$H:$H,$B115,'2013Figures'!$I:$I,$C115,'2013Figures'!$E:$E,$B$1)</f>
        <v>0</v>
      </c>
      <c r="E115" s="9">
        <f>SUMIFS('2013Figures'!$J:$J,'2013Figures'!$C:$C,$A115,'2013Figures'!$H:$H,$B115,'2013Figures'!$I:$I,$C115,'2013Figures'!$B:$B,"BrokerToCy",'2013Figures'!$G:$G,"E1",'2013Figures'!$E:$E,$B$1)</f>
        <v>0</v>
      </c>
      <c r="F115" s="9">
        <f>SUMIFS('2013Figures'!$J:$J,'2013Figures'!$C:$C,$A115,'2013Figures'!$H:$H,$B115,'2013Figures'!$I:$I,$C115,'2013Figures'!$B:$B,"BrokerToCy",'2013Figures'!$G:$G,"P1",'2013Figures'!$E:$E,$B$1)</f>
        <v>0</v>
      </c>
      <c r="G115" s="9">
        <f>SUMIFS('2013Figures'!$J:$J,'2013Figures'!$C:$C,$A115,'2013Figures'!$H:$H,$B115,'2013Figures'!$I:$I,$C115,'2013Figures'!$B:$B,"CyToBroker",'2013Figures'!$G:$G,"E1",'2013Figures'!$E:$E,$B$1)</f>
        <v>0</v>
      </c>
      <c r="H115" s="9">
        <f>SUMIFS('2013Figures'!$J:$J,'2013Figures'!$C:$C,$A115,'2013Figures'!$H:$H,$B115,'2013Figures'!$I:$I,$C115,'2013Figures'!$B:$B,"CyToBroker",'2013Figures'!$G:$G,"P1",'2013Figures'!$E:$E,$B$1)</f>
        <v>0</v>
      </c>
      <c r="L115" s="42">
        <f>SUMIFS('2012Figures'!$J:$J,'2012Figures'!$C:$C,$A115,'2012Figures'!$H:$H,$B115,'2012Figures'!$I:$I,$C115,'2012Figures'!$E:$E,$B$1)</f>
        <v>0</v>
      </c>
      <c r="M115" s="52">
        <f>SUMIFS('2012Figures'!$J:$J,'2012Figures'!$C:$C,$A115,'2012Figures'!$H:$H,$B115,'2012Figures'!$I:$I,$C115,'2012Figures'!$B:$B,"BrokerToCy",'2012Figures'!$G:$G,"E1",'2012Figures'!$E:$E,$B$1)</f>
        <v>0</v>
      </c>
      <c r="N115" s="52">
        <f>SUMIFS('2012Figures'!$J:$J,'2012Figures'!$C:$C,$A115,'2012Figures'!$H:$H,$B115,'2012Figures'!$I:$I,$C115,'2012Figures'!$B:$B,"BrokerToCy",'2012Figures'!$G:$G,"P1",'2012Figures'!$E:$E,$B$1)</f>
        <v>0</v>
      </c>
      <c r="O115" s="52">
        <f>SUMIFS('2012Figures'!$J:$J,'2012Figures'!$C:$C,$A115,'2012Figures'!$H:$H,$B115,'2012Figures'!$I:$I,$C115,'2012Figures'!$B:$B,"CyToBroker",'2012Figures'!$G:$G,"E1",'2012Figures'!$E:$E,$B$1)</f>
        <v>0</v>
      </c>
      <c r="P115" s="52">
        <f>SUMIFS('2012Figures'!$J:$J,'2012Figures'!$C:$C,$A115,'2012Figures'!$H:$H,$B115,'2012Figures'!$I:$I,$C115,'2012Figures'!$B:$B,"CyToBroker",'2012Figures'!$G:$G,"P1",'2012Figures'!$E:$E,$B$1)</f>
        <v>0</v>
      </c>
      <c r="R115" s="46" t="str">
        <f t="shared" si="18"/>
        <v/>
      </c>
      <c r="S115" s="46" t="str">
        <f t="shared" si="18"/>
        <v/>
      </c>
      <c r="T115" s="46" t="str">
        <f t="shared" si="18"/>
        <v/>
      </c>
      <c r="U115" s="46" t="str">
        <f t="shared" si="18"/>
        <v/>
      </c>
      <c r="V115" s="46" t="str">
        <f t="shared" si="18"/>
        <v/>
      </c>
    </row>
    <row r="116" spans="1:22" x14ac:dyDescent="0.2">
      <c r="A116" s="1">
        <v>104</v>
      </c>
      <c r="B116" s="1" t="s">
        <v>97</v>
      </c>
      <c r="C116" s="8">
        <v>10</v>
      </c>
      <c r="D116" s="29">
        <f>SUMIFS('2013Figures'!$J:$J,'2013Figures'!$C:$C,$A116,'2013Figures'!$H:$H,$B116,'2013Figures'!$I:$I,$C116,'2013Figures'!$E:$E,$B$1)</f>
        <v>0</v>
      </c>
      <c r="E116" s="9">
        <f>SUMIFS('2013Figures'!$J:$J,'2013Figures'!$C:$C,$A116,'2013Figures'!$H:$H,$B116,'2013Figures'!$I:$I,$C116,'2013Figures'!$B:$B,"BrokerToCy",'2013Figures'!$G:$G,"E1",'2013Figures'!$E:$E,$B$1)</f>
        <v>0</v>
      </c>
      <c r="F116" s="9">
        <f>SUMIFS('2013Figures'!$J:$J,'2013Figures'!$C:$C,$A116,'2013Figures'!$H:$H,$B116,'2013Figures'!$I:$I,$C116,'2013Figures'!$B:$B,"BrokerToCy",'2013Figures'!$G:$G,"P1",'2013Figures'!$E:$E,$B$1)</f>
        <v>0</v>
      </c>
      <c r="G116" s="9">
        <f>SUMIFS('2013Figures'!$J:$J,'2013Figures'!$C:$C,$A116,'2013Figures'!$H:$H,$B116,'2013Figures'!$I:$I,$C116,'2013Figures'!$B:$B,"CyToBroker",'2013Figures'!$G:$G,"E1",'2013Figures'!$E:$E,$B$1)</f>
        <v>0</v>
      </c>
      <c r="H116" s="9">
        <f>SUMIFS('2013Figures'!$J:$J,'2013Figures'!$C:$C,$A116,'2013Figures'!$H:$H,$B116,'2013Figures'!$I:$I,$C116,'2013Figures'!$B:$B,"CyToBroker",'2013Figures'!$G:$G,"P1",'2013Figures'!$E:$E,$B$1)</f>
        <v>0</v>
      </c>
      <c r="J116" s="8">
        <v>201501</v>
      </c>
      <c r="L116" s="42">
        <f>SUMIFS('2012Figures'!$J:$J,'2012Figures'!$C:$C,$A116,'2012Figures'!$H:$H,$B116,'2012Figures'!$I:$I,$C116,'2012Figures'!$E:$E,$B$1)</f>
        <v>0</v>
      </c>
      <c r="M116" s="52">
        <f>SUMIFS('2012Figures'!$J:$J,'2012Figures'!$C:$C,$A116,'2012Figures'!$H:$H,$B116,'2012Figures'!$I:$I,$C116,'2012Figures'!$B:$B,"BrokerToCy",'2012Figures'!$G:$G,"E1",'2012Figures'!$E:$E,$B$1)</f>
        <v>0</v>
      </c>
      <c r="N116" s="52">
        <f>SUMIFS('2012Figures'!$J:$J,'2012Figures'!$C:$C,$A116,'2012Figures'!$H:$H,$B116,'2012Figures'!$I:$I,$C116,'2012Figures'!$B:$B,"BrokerToCy",'2012Figures'!$G:$G,"P1",'2012Figures'!$E:$E,$B$1)</f>
        <v>0</v>
      </c>
      <c r="O116" s="52">
        <f>SUMIFS('2012Figures'!$J:$J,'2012Figures'!$C:$C,$A116,'2012Figures'!$H:$H,$B116,'2012Figures'!$I:$I,$C116,'2012Figures'!$B:$B,"CyToBroker",'2012Figures'!$G:$G,"E1",'2012Figures'!$E:$E,$B$1)</f>
        <v>0</v>
      </c>
      <c r="P116" s="52">
        <f>SUMIFS('2012Figures'!$J:$J,'2012Figures'!$C:$C,$A116,'2012Figures'!$H:$H,$B116,'2012Figures'!$I:$I,$C116,'2012Figures'!$B:$B,"CyToBroker",'2012Figures'!$G:$G,"P1",'2012Figures'!$E:$E,$B$1)</f>
        <v>0</v>
      </c>
      <c r="R116" s="46" t="str">
        <f t="shared" si="18"/>
        <v/>
      </c>
      <c r="S116" s="46" t="str">
        <f t="shared" si="18"/>
        <v/>
      </c>
      <c r="T116" s="46" t="str">
        <f t="shared" si="18"/>
        <v/>
      </c>
      <c r="U116" s="46" t="str">
        <f t="shared" si="18"/>
        <v/>
      </c>
      <c r="V116" s="46" t="str">
        <f t="shared" si="18"/>
        <v/>
      </c>
    </row>
    <row r="117" spans="1:22" x14ac:dyDescent="0.2">
      <c r="A117" s="1">
        <v>104</v>
      </c>
      <c r="B117" s="1" t="s">
        <v>97</v>
      </c>
      <c r="C117" s="8">
        <v>9</v>
      </c>
      <c r="D117" s="29">
        <f>SUMIFS('2013Figures'!$J:$J,'2013Figures'!$C:$C,$A117,'2013Figures'!$H:$H,$B117,'2013Figures'!$I:$I,$C117,'2013Figures'!$E:$E,$B$1)</f>
        <v>0</v>
      </c>
      <c r="E117" s="9">
        <f>SUMIFS('2013Figures'!$J:$J,'2013Figures'!$C:$C,$A117,'2013Figures'!$H:$H,$B117,'2013Figures'!$I:$I,$C117,'2013Figures'!$B:$B,"BrokerToCy",'2013Figures'!$G:$G,"E1",'2013Figures'!$E:$E,$B$1)</f>
        <v>0</v>
      </c>
      <c r="F117" s="9">
        <f>SUMIFS('2013Figures'!$J:$J,'2013Figures'!$C:$C,$A117,'2013Figures'!$H:$H,$B117,'2013Figures'!$I:$I,$C117,'2013Figures'!$B:$B,"BrokerToCy",'2013Figures'!$G:$G,"P1",'2013Figures'!$E:$E,$B$1)</f>
        <v>0</v>
      </c>
      <c r="G117" s="9">
        <f>SUMIFS('2013Figures'!$J:$J,'2013Figures'!$C:$C,$A117,'2013Figures'!$H:$H,$B117,'2013Figures'!$I:$I,$C117,'2013Figures'!$B:$B,"CyToBroker",'2013Figures'!$G:$G,"E1",'2013Figures'!$E:$E,$B$1)</f>
        <v>0</v>
      </c>
      <c r="H117" s="9">
        <f>SUMIFS('2013Figures'!$J:$J,'2013Figures'!$C:$C,$A117,'2013Figures'!$H:$H,$B117,'2013Figures'!$I:$I,$C117,'2013Figures'!$B:$B,"CyToBroker",'2013Figures'!$G:$G,"P1",'2013Figures'!$E:$E,$B$1)</f>
        <v>0</v>
      </c>
      <c r="J117" s="8">
        <v>201401</v>
      </c>
      <c r="L117" s="42">
        <f>SUMIFS('2012Figures'!$J:$J,'2012Figures'!$C:$C,$A117,'2012Figures'!$H:$H,$B117,'2012Figures'!$I:$I,$C117,'2012Figures'!$E:$E,$B$1)</f>
        <v>0</v>
      </c>
      <c r="M117" s="52">
        <f>SUMIFS('2012Figures'!$J:$J,'2012Figures'!$C:$C,$A117,'2012Figures'!$H:$H,$B117,'2012Figures'!$I:$I,$C117,'2012Figures'!$B:$B,"BrokerToCy",'2012Figures'!$G:$G,"E1",'2012Figures'!$E:$E,$B$1)</f>
        <v>0</v>
      </c>
      <c r="N117" s="52">
        <f>SUMIFS('2012Figures'!$J:$J,'2012Figures'!$C:$C,$A117,'2012Figures'!$H:$H,$B117,'2012Figures'!$I:$I,$C117,'2012Figures'!$B:$B,"BrokerToCy",'2012Figures'!$G:$G,"P1",'2012Figures'!$E:$E,$B$1)</f>
        <v>0</v>
      </c>
      <c r="O117" s="52">
        <f>SUMIFS('2012Figures'!$J:$J,'2012Figures'!$C:$C,$A117,'2012Figures'!$H:$H,$B117,'2012Figures'!$I:$I,$C117,'2012Figures'!$B:$B,"CyToBroker",'2012Figures'!$G:$G,"E1",'2012Figures'!$E:$E,$B$1)</f>
        <v>0</v>
      </c>
      <c r="P117" s="52">
        <f>SUMIFS('2012Figures'!$J:$J,'2012Figures'!$C:$C,$A117,'2012Figures'!$H:$H,$B117,'2012Figures'!$I:$I,$C117,'2012Figures'!$B:$B,"CyToBroker",'2012Figures'!$G:$G,"P1",'2012Figures'!$E:$E,$B$1)</f>
        <v>0</v>
      </c>
      <c r="R117" s="46" t="str">
        <f t="shared" si="18"/>
        <v/>
      </c>
      <c r="S117" s="46" t="str">
        <f t="shared" si="18"/>
        <v/>
      </c>
      <c r="T117" s="46" t="str">
        <f t="shared" si="18"/>
        <v/>
      </c>
      <c r="U117" s="46" t="str">
        <f t="shared" si="18"/>
        <v/>
      </c>
      <c r="V117" s="46" t="str">
        <f t="shared" si="18"/>
        <v/>
      </c>
    </row>
    <row r="118" spans="1:22" x14ac:dyDescent="0.2">
      <c r="A118" s="1">
        <v>104</v>
      </c>
      <c r="B118" s="1" t="s">
        <v>97</v>
      </c>
      <c r="C118" s="8">
        <v>8</v>
      </c>
      <c r="D118" s="29">
        <f>SUMIFS('2013Figures'!$J:$J,'2013Figures'!$C:$C,$A118,'2013Figures'!$H:$H,$B118,'2013Figures'!$I:$I,$C118,'2013Figures'!$E:$E,$B$1)</f>
        <v>0</v>
      </c>
      <c r="E118" s="9">
        <f>SUMIFS('2013Figures'!$J:$J,'2013Figures'!$C:$C,$A118,'2013Figures'!$H:$H,$B118,'2013Figures'!$I:$I,$C118,'2013Figures'!$B:$B,"BrokerToCy",'2013Figures'!$G:$G,"E1",'2013Figures'!$E:$E,$B$1)</f>
        <v>0</v>
      </c>
      <c r="F118" s="9">
        <f>SUMIFS('2013Figures'!$J:$J,'2013Figures'!$C:$C,$A118,'2013Figures'!$H:$H,$B118,'2013Figures'!$I:$I,$C118,'2013Figures'!$B:$B,"BrokerToCy",'2013Figures'!$G:$G,"P1",'2013Figures'!$E:$E,$B$1)</f>
        <v>0</v>
      </c>
      <c r="G118" s="9">
        <f>SUMIFS('2013Figures'!$J:$J,'2013Figures'!$C:$C,$A118,'2013Figures'!$H:$H,$B118,'2013Figures'!$I:$I,$C118,'2013Figures'!$B:$B,"CyToBroker",'2013Figures'!$G:$G,"E1",'2013Figures'!$E:$E,$B$1)</f>
        <v>0</v>
      </c>
      <c r="H118" s="9">
        <f>SUMIFS('2013Figures'!$J:$J,'2013Figures'!$C:$C,$A118,'2013Figures'!$H:$H,$B118,'2013Figures'!$I:$I,$C118,'2013Figures'!$B:$B,"CyToBroker",'2013Figures'!$G:$G,"P1",'2013Figures'!$E:$E,$B$1)</f>
        <v>0</v>
      </c>
      <c r="I118" s="30"/>
      <c r="J118" s="31">
        <v>201301</v>
      </c>
      <c r="K118" s="30"/>
      <c r="L118" s="42">
        <f>SUMIFS('2012Figures'!$J:$J,'2012Figures'!$C:$C,$A118,'2012Figures'!$H:$H,$B118,'2012Figures'!$I:$I,$C118,'2012Figures'!$E:$E,$B$1)</f>
        <v>0</v>
      </c>
      <c r="M118" s="52">
        <f>SUMIFS('2012Figures'!$J:$J,'2012Figures'!$C:$C,$A118,'2012Figures'!$H:$H,$B118,'2012Figures'!$I:$I,$C118,'2012Figures'!$B:$B,"BrokerToCy",'2012Figures'!$G:$G,"E1",'2012Figures'!$E:$E,$B$1)</f>
        <v>0</v>
      </c>
      <c r="N118" s="52">
        <f>SUMIFS('2012Figures'!$J:$J,'2012Figures'!$C:$C,$A118,'2012Figures'!$H:$H,$B118,'2012Figures'!$I:$I,$C118,'2012Figures'!$B:$B,"BrokerToCy",'2012Figures'!$G:$G,"P1",'2012Figures'!$E:$E,$B$1)</f>
        <v>0</v>
      </c>
      <c r="O118" s="52">
        <f>SUMIFS('2012Figures'!$J:$J,'2012Figures'!$C:$C,$A118,'2012Figures'!$H:$H,$B118,'2012Figures'!$I:$I,$C118,'2012Figures'!$B:$B,"CyToBroker",'2012Figures'!$G:$G,"E1",'2012Figures'!$E:$E,$B$1)</f>
        <v>0</v>
      </c>
      <c r="P118" s="52">
        <f>SUMIFS('2012Figures'!$J:$J,'2012Figures'!$C:$C,$A118,'2012Figures'!$H:$H,$B118,'2012Figures'!$I:$I,$C118,'2012Figures'!$B:$B,"CyToBroker",'2012Figures'!$G:$G,"P1",'2012Figures'!$E:$E,$B$1)</f>
        <v>0</v>
      </c>
      <c r="Q118" s="30"/>
      <c r="R118" s="46" t="str">
        <f t="shared" si="18"/>
        <v/>
      </c>
      <c r="S118" s="46" t="str">
        <f t="shared" si="18"/>
        <v/>
      </c>
      <c r="T118" s="46" t="str">
        <f t="shared" si="18"/>
        <v/>
      </c>
      <c r="U118" s="46" t="str">
        <f t="shared" si="18"/>
        <v/>
      </c>
      <c r="V118" s="46" t="str">
        <f t="shared" si="18"/>
        <v/>
      </c>
    </row>
    <row r="119" spans="1:22" x14ac:dyDescent="0.2">
      <c r="A119" s="1">
        <v>104</v>
      </c>
      <c r="B119" s="1" t="s">
        <v>97</v>
      </c>
      <c r="C119" s="8">
        <v>7</v>
      </c>
      <c r="D119" s="29">
        <f>SUMIFS('2013Figures'!$J:$J,'2013Figures'!$C:$C,$A119,'2013Figures'!$H:$H,$B119,'2013Figures'!$I:$I,$C119,'2013Figures'!$E:$E,$B$1)</f>
        <v>0</v>
      </c>
      <c r="E119" s="9">
        <f>SUMIFS('2013Figures'!$J:$J,'2013Figures'!$C:$C,$A119,'2013Figures'!$H:$H,$B119,'2013Figures'!$I:$I,$C119,'2013Figures'!$B:$B,"BrokerToCy",'2013Figures'!$G:$G,"E1",'2013Figures'!$E:$E,$B$1)</f>
        <v>0</v>
      </c>
      <c r="F119" s="9">
        <f>SUMIFS('2013Figures'!$J:$J,'2013Figures'!$C:$C,$A119,'2013Figures'!$H:$H,$B119,'2013Figures'!$I:$I,$C119,'2013Figures'!$B:$B,"BrokerToCy",'2013Figures'!$G:$G,"P1",'2013Figures'!$E:$E,$B$1)</f>
        <v>0</v>
      </c>
      <c r="G119" s="9">
        <f>SUMIFS('2013Figures'!$J:$J,'2013Figures'!$C:$C,$A119,'2013Figures'!$H:$H,$B119,'2013Figures'!$I:$I,$C119,'2013Figures'!$B:$B,"CyToBroker",'2013Figures'!$G:$G,"E1",'2013Figures'!$E:$E,$B$1)</f>
        <v>0</v>
      </c>
      <c r="H119" s="9">
        <f>SUMIFS('2013Figures'!$J:$J,'2013Figures'!$C:$C,$A119,'2013Figures'!$H:$H,$B119,'2013Figures'!$I:$I,$C119,'2013Figures'!$B:$B,"CyToBroker",'2013Figures'!$G:$G,"P1",'2013Figures'!$E:$E,$B$1)</f>
        <v>0</v>
      </c>
      <c r="J119" s="8">
        <v>201201</v>
      </c>
      <c r="L119" s="42">
        <f>SUMIFS('2012Figures'!$J:$J,'2012Figures'!$C:$C,$A119,'2012Figures'!$H:$H,$B119,'2012Figures'!$I:$I,$C119,'2012Figures'!$E:$E,$B$1)</f>
        <v>0</v>
      </c>
      <c r="M119" s="52">
        <f>SUMIFS('2012Figures'!$J:$J,'2012Figures'!$C:$C,$A119,'2012Figures'!$H:$H,$B119,'2012Figures'!$I:$I,$C119,'2012Figures'!$B:$B,"BrokerToCy",'2012Figures'!$G:$G,"E1",'2012Figures'!$E:$E,$B$1)</f>
        <v>0</v>
      </c>
      <c r="N119" s="52">
        <f>SUMIFS('2012Figures'!$J:$J,'2012Figures'!$C:$C,$A119,'2012Figures'!$H:$H,$B119,'2012Figures'!$I:$I,$C119,'2012Figures'!$B:$B,"BrokerToCy",'2012Figures'!$G:$G,"P1",'2012Figures'!$E:$E,$B$1)</f>
        <v>0</v>
      </c>
      <c r="O119" s="52">
        <f>SUMIFS('2012Figures'!$J:$J,'2012Figures'!$C:$C,$A119,'2012Figures'!$H:$H,$B119,'2012Figures'!$I:$I,$C119,'2012Figures'!$B:$B,"CyToBroker",'2012Figures'!$G:$G,"E1",'2012Figures'!$E:$E,$B$1)</f>
        <v>0</v>
      </c>
      <c r="P119" s="52">
        <f>SUMIFS('2012Figures'!$J:$J,'2012Figures'!$C:$C,$A119,'2012Figures'!$H:$H,$B119,'2012Figures'!$I:$I,$C119,'2012Figures'!$B:$B,"CyToBroker",'2012Figures'!$G:$G,"P1",'2012Figures'!$E:$E,$B$1)</f>
        <v>0</v>
      </c>
      <c r="R119" s="46" t="str">
        <f t="shared" si="18"/>
        <v/>
      </c>
      <c r="S119" s="46" t="str">
        <f t="shared" si="18"/>
        <v/>
      </c>
      <c r="T119" s="46" t="str">
        <f t="shared" si="18"/>
        <v/>
      </c>
      <c r="U119" s="46" t="str">
        <f t="shared" si="18"/>
        <v/>
      </c>
      <c r="V119" s="46" t="str">
        <f t="shared" si="18"/>
        <v/>
      </c>
    </row>
    <row r="120" spans="1:22" x14ac:dyDescent="0.2">
      <c r="A120" s="1">
        <v>104</v>
      </c>
      <c r="B120" s="1" t="s">
        <v>97</v>
      </c>
      <c r="C120" s="8">
        <v>6</v>
      </c>
      <c r="D120" s="29">
        <f>SUMIFS('2013Figures'!$J:$J,'2013Figures'!$C:$C,$A120,'2013Figures'!$H:$H,$B120,'2013Figures'!$I:$I,$C120,'2013Figures'!$E:$E,$B$1)</f>
        <v>0</v>
      </c>
      <c r="E120" s="9">
        <f>SUMIFS('2013Figures'!$J:$J,'2013Figures'!$C:$C,$A120,'2013Figures'!$H:$H,$B120,'2013Figures'!$I:$I,$C120,'2013Figures'!$B:$B,"BrokerToCy",'2013Figures'!$G:$G,"E1",'2013Figures'!$E:$E,$B$1)</f>
        <v>0</v>
      </c>
      <c r="F120" s="9">
        <f>SUMIFS('2013Figures'!$J:$J,'2013Figures'!$C:$C,$A120,'2013Figures'!$H:$H,$B120,'2013Figures'!$I:$I,$C120,'2013Figures'!$B:$B,"BrokerToCy",'2013Figures'!$G:$G,"P1",'2013Figures'!$E:$E,$B$1)</f>
        <v>0</v>
      </c>
      <c r="G120" s="9">
        <f>SUMIFS('2013Figures'!$J:$J,'2013Figures'!$C:$C,$A120,'2013Figures'!$H:$H,$B120,'2013Figures'!$I:$I,$C120,'2013Figures'!$B:$B,"CyToBroker",'2013Figures'!$G:$G,"E1",'2013Figures'!$E:$E,$B$1)</f>
        <v>0</v>
      </c>
      <c r="H120" s="9">
        <f>SUMIFS('2013Figures'!$J:$J,'2013Figures'!$C:$C,$A120,'2013Figures'!$H:$H,$B120,'2013Figures'!$I:$I,$C120,'2013Figures'!$B:$B,"CyToBroker",'2013Figures'!$G:$G,"P1",'2013Figures'!$E:$E,$B$1)</f>
        <v>0</v>
      </c>
      <c r="J120" s="8">
        <v>201101</v>
      </c>
      <c r="L120" s="42">
        <f>SUMIFS('2012Figures'!$J:$J,'2012Figures'!$C:$C,$A120,'2012Figures'!$H:$H,$B120,'2012Figures'!$I:$I,$C120,'2012Figures'!$E:$E,$B$1)</f>
        <v>0</v>
      </c>
      <c r="M120" s="52">
        <f>SUMIFS('2012Figures'!$J:$J,'2012Figures'!$C:$C,$A120,'2012Figures'!$H:$H,$B120,'2012Figures'!$I:$I,$C120,'2012Figures'!$B:$B,"BrokerToCy",'2012Figures'!$G:$G,"E1",'2012Figures'!$E:$E,$B$1)</f>
        <v>0</v>
      </c>
      <c r="N120" s="52">
        <f>SUMIFS('2012Figures'!$J:$J,'2012Figures'!$C:$C,$A120,'2012Figures'!$H:$H,$B120,'2012Figures'!$I:$I,$C120,'2012Figures'!$B:$B,"BrokerToCy",'2012Figures'!$G:$G,"P1",'2012Figures'!$E:$E,$B$1)</f>
        <v>0</v>
      </c>
      <c r="O120" s="52">
        <f>SUMIFS('2012Figures'!$J:$J,'2012Figures'!$C:$C,$A120,'2012Figures'!$H:$H,$B120,'2012Figures'!$I:$I,$C120,'2012Figures'!$B:$B,"CyToBroker",'2012Figures'!$G:$G,"E1",'2012Figures'!$E:$E,$B$1)</f>
        <v>0</v>
      </c>
      <c r="P120" s="52">
        <f>SUMIFS('2012Figures'!$J:$J,'2012Figures'!$C:$C,$A120,'2012Figures'!$H:$H,$B120,'2012Figures'!$I:$I,$C120,'2012Figures'!$B:$B,"CyToBroker",'2012Figures'!$G:$G,"P1",'2012Figures'!$E:$E,$B$1)</f>
        <v>0</v>
      </c>
      <c r="R120" s="46" t="str">
        <f t="shared" si="18"/>
        <v/>
      </c>
      <c r="S120" s="46" t="str">
        <f t="shared" si="18"/>
        <v/>
      </c>
      <c r="T120" s="46" t="str">
        <f t="shared" si="18"/>
        <v/>
      </c>
      <c r="U120" s="46" t="str">
        <f t="shared" si="18"/>
        <v/>
      </c>
      <c r="V120" s="46" t="str">
        <f t="shared" si="18"/>
        <v/>
      </c>
    </row>
    <row r="121" spans="1:22" x14ac:dyDescent="0.2">
      <c r="A121" s="1">
        <v>104</v>
      </c>
      <c r="B121" s="1" t="s">
        <v>97</v>
      </c>
      <c r="C121" s="8">
        <v>5</v>
      </c>
      <c r="D121" s="29">
        <f>SUMIFS('2013Figures'!$J:$J,'2013Figures'!$C:$C,$A121,'2013Figures'!$H:$H,$B121,'2013Figures'!$I:$I,$C121,'2013Figures'!$E:$E,$B$1)</f>
        <v>0</v>
      </c>
      <c r="E121" s="9">
        <f>SUMIFS('2013Figures'!$J:$J,'2013Figures'!$C:$C,$A121,'2013Figures'!$H:$H,$B121,'2013Figures'!$I:$I,$C121,'2013Figures'!$B:$B,"BrokerToCy",'2013Figures'!$G:$G,"E1",'2013Figures'!$E:$E,$B$1)</f>
        <v>0</v>
      </c>
      <c r="F121" s="9">
        <f>SUMIFS('2013Figures'!$J:$J,'2013Figures'!$C:$C,$A121,'2013Figures'!$H:$H,$B121,'2013Figures'!$I:$I,$C121,'2013Figures'!$B:$B,"BrokerToCy",'2013Figures'!$G:$G,"P1",'2013Figures'!$E:$E,$B$1)</f>
        <v>0</v>
      </c>
      <c r="G121" s="9">
        <f>SUMIFS('2013Figures'!$J:$J,'2013Figures'!$C:$C,$A121,'2013Figures'!$H:$H,$B121,'2013Figures'!$I:$I,$C121,'2013Figures'!$B:$B,"CyToBroker",'2013Figures'!$G:$G,"E1",'2013Figures'!$E:$E,$B$1)</f>
        <v>0</v>
      </c>
      <c r="H121" s="9">
        <f>SUMIFS('2013Figures'!$J:$J,'2013Figures'!$C:$C,$A121,'2013Figures'!$H:$H,$B121,'2013Figures'!$I:$I,$C121,'2013Figures'!$B:$B,"CyToBroker",'2013Figures'!$G:$G,"P1",'2013Figures'!$E:$E,$B$1)</f>
        <v>0</v>
      </c>
      <c r="J121" s="8">
        <v>201001</v>
      </c>
      <c r="L121" s="42">
        <f>SUMIFS('2012Figures'!$J:$J,'2012Figures'!$C:$C,$A121,'2012Figures'!$H:$H,$B121,'2012Figures'!$I:$I,$C121,'2012Figures'!$E:$E,$B$1)</f>
        <v>0</v>
      </c>
      <c r="M121" s="52">
        <f>SUMIFS('2012Figures'!$J:$J,'2012Figures'!$C:$C,$A121,'2012Figures'!$H:$H,$B121,'2012Figures'!$I:$I,$C121,'2012Figures'!$B:$B,"BrokerToCy",'2012Figures'!$G:$G,"E1",'2012Figures'!$E:$E,$B$1)</f>
        <v>0</v>
      </c>
      <c r="N121" s="52">
        <f>SUMIFS('2012Figures'!$J:$J,'2012Figures'!$C:$C,$A121,'2012Figures'!$H:$H,$B121,'2012Figures'!$I:$I,$C121,'2012Figures'!$B:$B,"BrokerToCy",'2012Figures'!$G:$G,"P1",'2012Figures'!$E:$E,$B$1)</f>
        <v>0</v>
      </c>
      <c r="O121" s="52">
        <f>SUMIFS('2012Figures'!$J:$J,'2012Figures'!$C:$C,$A121,'2012Figures'!$H:$H,$B121,'2012Figures'!$I:$I,$C121,'2012Figures'!$B:$B,"CyToBroker",'2012Figures'!$G:$G,"E1",'2012Figures'!$E:$E,$B$1)</f>
        <v>0</v>
      </c>
      <c r="P121" s="52">
        <f>SUMIFS('2012Figures'!$J:$J,'2012Figures'!$C:$C,$A121,'2012Figures'!$H:$H,$B121,'2012Figures'!$I:$I,$C121,'2012Figures'!$B:$B,"CyToBroker",'2012Figures'!$G:$G,"P1",'2012Figures'!$E:$E,$B$1)</f>
        <v>0</v>
      </c>
      <c r="R121" s="46" t="str">
        <f t="shared" si="18"/>
        <v/>
      </c>
      <c r="S121" s="46" t="str">
        <f t="shared" si="18"/>
        <v/>
      </c>
      <c r="T121" s="46" t="str">
        <f t="shared" si="18"/>
        <v/>
      </c>
      <c r="U121" s="46" t="str">
        <f t="shared" si="18"/>
        <v/>
      </c>
      <c r="V121" s="46" t="str">
        <f t="shared" si="18"/>
        <v/>
      </c>
    </row>
    <row r="122" spans="1:22" x14ac:dyDescent="0.2">
      <c r="A122" s="1">
        <v>104</v>
      </c>
      <c r="B122" s="1" t="s">
        <v>97</v>
      </c>
      <c r="C122" s="8">
        <v>4</v>
      </c>
      <c r="D122" s="29">
        <f>SUMIFS('2013Figures'!$J:$J,'2013Figures'!$C:$C,$A122,'2013Figures'!$H:$H,$B122,'2013Figures'!$I:$I,$C122,'2013Figures'!$E:$E,$B$1)</f>
        <v>0</v>
      </c>
      <c r="E122" s="9">
        <f>SUMIFS('2013Figures'!$J:$J,'2013Figures'!$C:$C,$A122,'2013Figures'!$H:$H,$B122,'2013Figures'!$I:$I,$C122,'2013Figures'!$B:$B,"BrokerToCy",'2013Figures'!$G:$G,"E1",'2013Figures'!$E:$E,$B$1)</f>
        <v>0</v>
      </c>
      <c r="F122" s="9">
        <f>SUMIFS('2013Figures'!$J:$J,'2013Figures'!$C:$C,$A122,'2013Figures'!$H:$H,$B122,'2013Figures'!$I:$I,$C122,'2013Figures'!$B:$B,"BrokerToCy",'2013Figures'!$G:$G,"P1",'2013Figures'!$E:$E,$B$1)</f>
        <v>0</v>
      </c>
      <c r="G122" s="9">
        <f>SUMIFS('2013Figures'!$J:$J,'2013Figures'!$C:$C,$A122,'2013Figures'!$H:$H,$B122,'2013Figures'!$I:$I,$C122,'2013Figures'!$B:$B,"CyToBroker",'2013Figures'!$G:$G,"E1",'2013Figures'!$E:$E,$B$1)</f>
        <v>0</v>
      </c>
      <c r="H122" s="9">
        <f>SUMIFS('2013Figures'!$J:$J,'2013Figures'!$C:$C,$A122,'2013Figures'!$H:$H,$B122,'2013Figures'!$I:$I,$C122,'2013Figures'!$B:$B,"CyToBroker",'2013Figures'!$G:$G,"P1",'2013Figures'!$E:$E,$B$1)</f>
        <v>0</v>
      </c>
      <c r="J122" s="8">
        <v>200901</v>
      </c>
      <c r="L122" s="42">
        <f>SUMIFS('2012Figures'!$J:$J,'2012Figures'!$C:$C,$A122,'2012Figures'!$H:$H,$B122,'2012Figures'!$I:$I,$C122,'2012Figures'!$E:$E,$B$1)</f>
        <v>0</v>
      </c>
      <c r="M122" s="52">
        <f>SUMIFS('2012Figures'!$J:$J,'2012Figures'!$C:$C,$A122,'2012Figures'!$H:$H,$B122,'2012Figures'!$I:$I,$C122,'2012Figures'!$B:$B,"BrokerToCy",'2012Figures'!$G:$G,"E1",'2012Figures'!$E:$E,$B$1)</f>
        <v>0</v>
      </c>
      <c r="N122" s="52">
        <f>SUMIFS('2012Figures'!$J:$J,'2012Figures'!$C:$C,$A122,'2012Figures'!$H:$H,$B122,'2012Figures'!$I:$I,$C122,'2012Figures'!$B:$B,"BrokerToCy",'2012Figures'!$G:$G,"P1",'2012Figures'!$E:$E,$B$1)</f>
        <v>0</v>
      </c>
      <c r="O122" s="52">
        <f>SUMIFS('2012Figures'!$J:$J,'2012Figures'!$C:$C,$A122,'2012Figures'!$H:$H,$B122,'2012Figures'!$I:$I,$C122,'2012Figures'!$B:$B,"CyToBroker",'2012Figures'!$G:$G,"E1",'2012Figures'!$E:$E,$B$1)</f>
        <v>0</v>
      </c>
      <c r="P122" s="52">
        <f>SUMIFS('2012Figures'!$J:$J,'2012Figures'!$C:$C,$A122,'2012Figures'!$H:$H,$B122,'2012Figures'!$I:$I,$C122,'2012Figures'!$B:$B,"CyToBroker",'2012Figures'!$G:$G,"P1",'2012Figures'!$E:$E,$B$1)</f>
        <v>0</v>
      </c>
      <c r="R122" s="46" t="str">
        <f t="shared" si="18"/>
        <v/>
      </c>
      <c r="S122" s="46" t="str">
        <f t="shared" si="18"/>
        <v/>
      </c>
      <c r="T122" s="46" t="str">
        <f t="shared" si="18"/>
        <v/>
      </c>
      <c r="U122" s="46" t="str">
        <f t="shared" si="18"/>
        <v/>
      </c>
      <c r="V122" s="46" t="str">
        <f t="shared" si="18"/>
        <v/>
      </c>
    </row>
    <row r="123" spans="1:22" x14ac:dyDescent="0.2">
      <c r="A123" s="1">
        <v>104</v>
      </c>
      <c r="B123" s="1" t="s">
        <v>97</v>
      </c>
      <c r="C123" s="8">
        <v>3</v>
      </c>
      <c r="D123" s="29">
        <f>SUMIFS('2013Figures'!$J:$J,'2013Figures'!$C:$C,$A123,'2013Figures'!$H:$H,$B123,'2013Figures'!$I:$I,$C123,'2013Figures'!$E:$E,$B$1)</f>
        <v>0</v>
      </c>
      <c r="E123" s="9">
        <f>SUMIFS('2013Figures'!$J:$J,'2013Figures'!$C:$C,$A123,'2013Figures'!$H:$H,$B123,'2013Figures'!$I:$I,$C123,'2013Figures'!$B:$B,"BrokerToCy",'2013Figures'!$G:$G,"E1",'2013Figures'!$E:$E,$B$1)</f>
        <v>0</v>
      </c>
      <c r="F123" s="9">
        <f>SUMIFS('2013Figures'!$J:$J,'2013Figures'!$C:$C,$A123,'2013Figures'!$H:$H,$B123,'2013Figures'!$I:$I,$C123,'2013Figures'!$B:$B,"BrokerToCy",'2013Figures'!$G:$G,"P1",'2013Figures'!$E:$E,$B$1)</f>
        <v>0</v>
      </c>
      <c r="G123" s="9">
        <f>SUMIFS('2013Figures'!$J:$J,'2013Figures'!$C:$C,$A123,'2013Figures'!$H:$H,$B123,'2013Figures'!$I:$I,$C123,'2013Figures'!$B:$B,"CyToBroker",'2013Figures'!$G:$G,"E1",'2013Figures'!$E:$E,$B$1)</f>
        <v>0</v>
      </c>
      <c r="H123" s="9">
        <f>SUMIFS('2013Figures'!$J:$J,'2013Figures'!$C:$C,$A123,'2013Figures'!$H:$H,$B123,'2013Figures'!$I:$I,$C123,'2013Figures'!$B:$B,"CyToBroker",'2013Figures'!$G:$G,"P1",'2013Figures'!$E:$E,$B$1)</f>
        <v>0</v>
      </c>
      <c r="J123" s="8">
        <v>200801</v>
      </c>
      <c r="L123" s="42">
        <f>SUMIFS('2012Figures'!$J:$J,'2012Figures'!$C:$C,$A123,'2012Figures'!$H:$H,$B123,'2012Figures'!$I:$I,$C123,'2012Figures'!$E:$E,$B$1)</f>
        <v>0</v>
      </c>
      <c r="M123" s="52">
        <f>SUMIFS('2012Figures'!$J:$J,'2012Figures'!$C:$C,$A123,'2012Figures'!$H:$H,$B123,'2012Figures'!$I:$I,$C123,'2012Figures'!$B:$B,"BrokerToCy",'2012Figures'!$G:$G,"E1",'2012Figures'!$E:$E,$B$1)</f>
        <v>0</v>
      </c>
      <c r="N123" s="52">
        <f>SUMIFS('2012Figures'!$J:$J,'2012Figures'!$C:$C,$A123,'2012Figures'!$H:$H,$B123,'2012Figures'!$I:$I,$C123,'2012Figures'!$B:$B,"BrokerToCy",'2012Figures'!$G:$G,"P1",'2012Figures'!$E:$E,$B$1)</f>
        <v>0</v>
      </c>
      <c r="O123" s="52">
        <f>SUMIFS('2012Figures'!$J:$J,'2012Figures'!$C:$C,$A123,'2012Figures'!$H:$H,$B123,'2012Figures'!$I:$I,$C123,'2012Figures'!$B:$B,"CyToBroker",'2012Figures'!$G:$G,"E1",'2012Figures'!$E:$E,$B$1)</f>
        <v>0</v>
      </c>
      <c r="P123" s="52">
        <f>SUMIFS('2012Figures'!$J:$J,'2012Figures'!$C:$C,$A123,'2012Figures'!$H:$H,$B123,'2012Figures'!$I:$I,$C123,'2012Figures'!$B:$B,"CyToBroker",'2012Figures'!$G:$G,"P1",'2012Figures'!$E:$E,$B$1)</f>
        <v>0</v>
      </c>
      <c r="R123" s="46" t="str">
        <f t="shared" si="18"/>
        <v/>
      </c>
      <c r="S123" s="46" t="str">
        <f t="shared" si="18"/>
        <v/>
      </c>
      <c r="T123" s="46" t="str">
        <f t="shared" si="18"/>
        <v/>
      </c>
      <c r="U123" s="46" t="str">
        <f t="shared" si="18"/>
        <v/>
      </c>
      <c r="V123" s="46" t="str">
        <f t="shared" si="18"/>
        <v/>
      </c>
    </row>
    <row r="124" spans="1:22" x14ac:dyDescent="0.2">
      <c r="A124" s="1">
        <v>104</v>
      </c>
      <c r="B124" s="1" t="s">
        <v>97</v>
      </c>
      <c r="C124" s="8">
        <v>2</v>
      </c>
      <c r="D124" s="29">
        <f>SUMIFS('2013Figures'!$J:$J,'2013Figures'!$C:$C,$A124,'2013Figures'!$H:$H,$B124,'2013Figures'!$I:$I,$C124,'2013Figures'!$E:$E,$B$1)</f>
        <v>0</v>
      </c>
      <c r="E124" s="9">
        <f>SUMIFS('2013Figures'!$J:$J,'2013Figures'!$C:$C,$A124,'2013Figures'!$H:$H,$B124,'2013Figures'!$I:$I,$C124,'2013Figures'!$B:$B,"BrokerToCy",'2013Figures'!$G:$G,"E1",'2013Figures'!$E:$E,$B$1)</f>
        <v>0</v>
      </c>
      <c r="F124" s="9">
        <f>SUMIFS('2013Figures'!$J:$J,'2013Figures'!$C:$C,$A124,'2013Figures'!$H:$H,$B124,'2013Figures'!$I:$I,$C124,'2013Figures'!$B:$B,"BrokerToCy",'2013Figures'!$G:$G,"P1",'2013Figures'!$E:$E,$B$1)</f>
        <v>0</v>
      </c>
      <c r="G124" s="9">
        <f>SUMIFS('2013Figures'!$J:$J,'2013Figures'!$C:$C,$A124,'2013Figures'!$H:$H,$B124,'2013Figures'!$I:$I,$C124,'2013Figures'!$B:$B,"CyToBroker",'2013Figures'!$G:$G,"E1",'2013Figures'!$E:$E,$B$1)</f>
        <v>0</v>
      </c>
      <c r="H124" s="9">
        <f>SUMIFS('2013Figures'!$J:$J,'2013Figures'!$C:$C,$A124,'2013Figures'!$H:$H,$B124,'2013Figures'!$I:$I,$C124,'2013Figures'!$B:$B,"CyToBroker",'2013Figures'!$G:$G,"P1",'2013Figures'!$E:$E,$B$1)</f>
        <v>0</v>
      </c>
      <c r="J124" s="8">
        <v>200701</v>
      </c>
      <c r="L124" s="42">
        <f>SUMIFS('2012Figures'!$J:$J,'2012Figures'!$C:$C,$A124,'2012Figures'!$H:$H,$B124,'2012Figures'!$I:$I,$C124,'2012Figures'!$E:$E,$B$1)</f>
        <v>0</v>
      </c>
      <c r="M124" s="52">
        <f>SUMIFS('2012Figures'!$J:$J,'2012Figures'!$C:$C,$A124,'2012Figures'!$H:$H,$B124,'2012Figures'!$I:$I,$C124,'2012Figures'!$B:$B,"BrokerToCy",'2012Figures'!$G:$G,"E1",'2012Figures'!$E:$E,$B$1)</f>
        <v>0</v>
      </c>
      <c r="N124" s="52">
        <f>SUMIFS('2012Figures'!$J:$J,'2012Figures'!$C:$C,$A124,'2012Figures'!$H:$H,$B124,'2012Figures'!$I:$I,$C124,'2012Figures'!$B:$B,"BrokerToCy",'2012Figures'!$G:$G,"P1",'2012Figures'!$E:$E,$B$1)</f>
        <v>0</v>
      </c>
      <c r="O124" s="52">
        <f>SUMIFS('2012Figures'!$J:$J,'2012Figures'!$C:$C,$A124,'2012Figures'!$H:$H,$B124,'2012Figures'!$I:$I,$C124,'2012Figures'!$B:$B,"CyToBroker",'2012Figures'!$G:$G,"E1",'2012Figures'!$E:$E,$B$1)</f>
        <v>0</v>
      </c>
      <c r="P124" s="52">
        <f>SUMIFS('2012Figures'!$J:$J,'2012Figures'!$C:$C,$A124,'2012Figures'!$H:$H,$B124,'2012Figures'!$I:$I,$C124,'2012Figures'!$B:$B,"CyToBroker",'2012Figures'!$G:$G,"P1",'2012Figures'!$E:$E,$B$1)</f>
        <v>0</v>
      </c>
      <c r="R124" s="46" t="str">
        <f t="shared" si="18"/>
        <v/>
      </c>
      <c r="S124" s="46" t="str">
        <f t="shared" si="18"/>
        <v/>
      </c>
      <c r="T124" s="46" t="str">
        <f t="shared" si="18"/>
        <v/>
      </c>
      <c r="U124" s="46" t="str">
        <f t="shared" si="18"/>
        <v/>
      </c>
      <c r="V124" s="46" t="str">
        <f t="shared" si="18"/>
        <v/>
      </c>
    </row>
    <row r="125" spans="1:22" x14ac:dyDescent="0.2">
      <c r="A125" s="1">
        <v>104</v>
      </c>
      <c r="B125" s="1" t="s">
        <v>97</v>
      </c>
      <c r="C125" s="8">
        <v>1</v>
      </c>
      <c r="D125" s="29">
        <f>SUMIFS('2013Figures'!$J:$J,'2013Figures'!$C:$C,$A125,'2013Figures'!$H:$H,$B125,'2013Figures'!$I:$I,$C125,'2013Figures'!$E:$E,$B$1)</f>
        <v>0</v>
      </c>
      <c r="E125" s="9">
        <f>SUMIFS('2013Figures'!$J:$J,'2013Figures'!$C:$C,$A125,'2013Figures'!$H:$H,$B125,'2013Figures'!$I:$I,$C125,'2013Figures'!$B:$B,"BrokerToCy",'2013Figures'!$G:$G,"E1",'2013Figures'!$E:$E,$B$1)</f>
        <v>0</v>
      </c>
      <c r="F125" s="9">
        <f>SUMIFS('2013Figures'!$J:$J,'2013Figures'!$C:$C,$A125,'2013Figures'!$H:$H,$B125,'2013Figures'!$I:$I,$C125,'2013Figures'!$B:$B,"BrokerToCy",'2013Figures'!$G:$G,"P1",'2013Figures'!$E:$E,$B$1)</f>
        <v>0</v>
      </c>
      <c r="G125" s="9">
        <f>SUMIFS('2013Figures'!$J:$J,'2013Figures'!$C:$C,$A125,'2013Figures'!$H:$H,$B125,'2013Figures'!$I:$I,$C125,'2013Figures'!$B:$B,"CyToBroker",'2013Figures'!$G:$G,"E1",'2013Figures'!$E:$E,$B$1)</f>
        <v>0</v>
      </c>
      <c r="H125" s="9">
        <f>SUMIFS('2013Figures'!$J:$J,'2013Figures'!$C:$C,$A125,'2013Figures'!$H:$H,$B125,'2013Figures'!$I:$I,$C125,'2013Figures'!$B:$B,"CyToBroker",'2013Figures'!$G:$G,"P1",'2013Figures'!$E:$E,$B$1)</f>
        <v>0</v>
      </c>
      <c r="J125" s="8">
        <v>200601</v>
      </c>
      <c r="L125" s="42">
        <f>SUMIFS('2012Figures'!$J:$J,'2012Figures'!$C:$C,$A125,'2012Figures'!$H:$H,$B125,'2012Figures'!$I:$I,$C125,'2012Figures'!$E:$E,$B$1)</f>
        <v>0</v>
      </c>
      <c r="M125" s="52">
        <f>SUMIFS('2012Figures'!$J:$J,'2012Figures'!$C:$C,$A125,'2012Figures'!$H:$H,$B125,'2012Figures'!$I:$I,$C125,'2012Figures'!$B:$B,"BrokerToCy",'2012Figures'!$G:$G,"E1",'2012Figures'!$E:$E,$B$1)</f>
        <v>0</v>
      </c>
      <c r="N125" s="52">
        <f>SUMIFS('2012Figures'!$J:$J,'2012Figures'!$C:$C,$A125,'2012Figures'!$H:$H,$B125,'2012Figures'!$I:$I,$C125,'2012Figures'!$B:$B,"BrokerToCy",'2012Figures'!$G:$G,"P1",'2012Figures'!$E:$E,$B$1)</f>
        <v>0</v>
      </c>
      <c r="O125" s="52">
        <f>SUMIFS('2012Figures'!$J:$J,'2012Figures'!$C:$C,$A125,'2012Figures'!$H:$H,$B125,'2012Figures'!$I:$I,$C125,'2012Figures'!$B:$B,"CyToBroker",'2012Figures'!$G:$G,"E1",'2012Figures'!$E:$E,$B$1)</f>
        <v>0</v>
      </c>
      <c r="P125" s="52">
        <f>SUMIFS('2012Figures'!$J:$J,'2012Figures'!$C:$C,$A125,'2012Figures'!$H:$H,$B125,'2012Figures'!$I:$I,$C125,'2012Figures'!$B:$B,"CyToBroker",'2012Figures'!$G:$G,"P1",'2012Figures'!$E:$E,$B$1)</f>
        <v>0</v>
      </c>
      <c r="R125" s="46" t="str">
        <f t="shared" si="18"/>
        <v/>
      </c>
      <c r="S125" s="46" t="str">
        <f t="shared" si="18"/>
        <v/>
      </c>
      <c r="T125" s="46" t="str">
        <f t="shared" si="18"/>
        <v/>
      </c>
      <c r="U125" s="46" t="str">
        <f t="shared" si="18"/>
        <v/>
      </c>
      <c r="V125" s="46" t="str">
        <f t="shared" si="18"/>
        <v/>
      </c>
    </row>
    <row r="126" spans="1:22" x14ac:dyDescent="0.2">
      <c r="A126" s="1">
        <v>104</v>
      </c>
      <c r="B126" s="1" t="s">
        <v>97</v>
      </c>
      <c r="D126" s="29">
        <f>SUMIFS('2013Figures'!$J:$J,'2013Figures'!$C:$C,$A126,'2013Figures'!$H:$H,$B126,'2013Figures'!$I:$I,"",'2013Figures'!$E:$E,$B$1)</f>
        <v>0</v>
      </c>
      <c r="E126" s="9">
        <f>SUMIFS('2013Figures'!$J:$J,'2013Figures'!$C:$C,$A126,'2013Figures'!$H:$H,$B126,'2013Figures'!$I:$I,"",'2013Figures'!$B:$B,"BrokerToCy",'2013Figures'!$G:$G,"E1",'2013Figures'!$E:$E,$B$1)</f>
        <v>0</v>
      </c>
      <c r="F126" s="9">
        <f>SUMIFS('2013Figures'!$J:$J,'2013Figures'!$C:$C,$A126,'2013Figures'!$H:$H,$B126,'2013Figures'!$I:$I,"",'2013Figures'!$B:$B,"BrokerToCy",'2013Figures'!$G:$G,"P1",'2013Figures'!$E:$E,$B$1)</f>
        <v>0</v>
      </c>
      <c r="G126" s="9">
        <f>SUMIFS('2013Figures'!$J:$J,'2013Figures'!$C:$C,$A126,'2013Figures'!$H:$H,$B126,'2013Figures'!$I:$I,"",'2013Figures'!$B:$B,"CyToBroker",'2013Figures'!$G:$G,"E1",'2013Figures'!$E:$E,$B$1)</f>
        <v>0</v>
      </c>
      <c r="H126" s="9">
        <f>SUMIFS('2013Figures'!$J:$J,'2013Figures'!$C:$C,$A126,'2013Figures'!$H:$H,$B126,'2013Figures'!$I:$I,"",'2013Figures'!$B:$B,"CyToBroker",'2013Figures'!$G:$G,"P1",'2013Figures'!$E:$E,$B$1)</f>
        <v>0</v>
      </c>
      <c r="J126" s="8" t="s">
        <v>131</v>
      </c>
      <c r="L126" s="42">
        <f>SUMIFS('2012Figures'!$J:$J,'2012Figures'!$C:$C,$A126,'2012Figures'!$H:$H,$B126,'2012Figures'!$I:$I,"",'2012Figures'!$E:$E,$B$1)</f>
        <v>0</v>
      </c>
      <c r="M126" s="52">
        <f>SUMIFS('2012Figures'!$J:$J,'2012Figures'!$C:$C,$A126,'2012Figures'!$H:$H,$B126,'2012Figures'!$I:$I,"",'2012Figures'!$B:$B,"BrokerToCy",'2012Figures'!$G:$G,"E1",'2012Figures'!$E:$E,$B$1)</f>
        <v>0</v>
      </c>
      <c r="N126" s="52">
        <f>SUMIFS('2012Figures'!$J:$J,'2012Figures'!$C:$C,$A126,'2012Figures'!$H:$H,$B126,'2012Figures'!$I:$I,"",'2012Figures'!$B:$B,"BrokerToCy",'2012Figures'!$G:$G,"P1",'2012Figures'!$E:$E,$B$1)</f>
        <v>0</v>
      </c>
      <c r="O126" s="52">
        <f>SUMIFS('2012Figures'!$J:$J,'2012Figures'!$C:$C,$A126,'2012Figures'!$H:$H,$B126,'2012Figures'!$I:$I,"",'2012Figures'!$B:$B,"CyToBroker",'2012Figures'!$G:$G,"E1",'2012Figures'!$E:$E,$B$1)</f>
        <v>0</v>
      </c>
      <c r="P126" s="52">
        <f>SUMIFS('2012Figures'!$J:$J,'2012Figures'!$C:$C,$A126,'2012Figures'!$H:$H,$B126,'2012Figures'!$I:$I,"",'2012Figures'!$B:$B,"CyToBroker",'2012Figures'!$G:$G,"P1",'2012Figures'!$E:$E,$B$1)</f>
        <v>0</v>
      </c>
      <c r="R126" s="46" t="str">
        <f t="shared" si="18"/>
        <v/>
      </c>
      <c r="S126" s="46" t="str">
        <f t="shared" si="18"/>
        <v/>
      </c>
      <c r="T126" s="46" t="str">
        <f t="shared" si="18"/>
        <v/>
      </c>
      <c r="U126" s="46" t="str">
        <f t="shared" si="18"/>
        <v/>
      </c>
      <c r="V126" s="46" t="str">
        <f t="shared" si="18"/>
        <v/>
      </c>
    </row>
    <row r="127" spans="1:22" x14ac:dyDescent="0.2">
      <c r="A127" s="1">
        <v>104</v>
      </c>
      <c r="B127" s="1" t="s">
        <v>98</v>
      </c>
      <c r="C127" s="8">
        <v>7</v>
      </c>
      <c r="D127" s="29">
        <f>SUMIFS('2013Figures'!$J:$J,'2013Figures'!$C:$C,$A127,'2013Figures'!$H:$H,$B127,'2013Figures'!$I:$I,$C127,'2013Figures'!$E:$E,$B$1)</f>
        <v>0</v>
      </c>
      <c r="E127" s="9">
        <f>SUMIFS('2013Figures'!$J:$J,'2013Figures'!$C:$C,$A127,'2013Figures'!$H:$H,$B127,'2013Figures'!$I:$I,$C127,'2013Figures'!$B:$B,"BrokerToCy",'2013Figures'!$G:$G,"E1",'2013Figures'!$E:$E,$B$1)</f>
        <v>0</v>
      </c>
      <c r="F127" s="9">
        <f>SUMIFS('2013Figures'!$J:$J,'2013Figures'!$C:$C,$A127,'2013Figures'!$H:$H,$B127,'2013Figures'!$I:$I,$C127,'2013Figures'!$B:$B,"BrokerToCy",'2013Figures'!$G:$G,"P1",'2013Figures'!$E:$E,$B$1)</f>
        <v>0</v>
      </c>
      <c r="G127" s="9">
        <f>SUMIFS('2013Figures'!$J:$J,'2013Figures'!$C:$C,$A127,'2013Figures'!$H:$H,$B127,'2013Figures'!$I:$I,$C127,'2013Figures'!$B:$B,"CyToBroker",'2013Figures'!$G:$G,"E1",'2013Figures'!$E:$E,$B$1)</f>
        <v>0</v>
      </c>
      <c r="H127" s="9">
        <f>SUMIFS('2013Figures'!$J:$J,'2013Figures'!$C:$C,$A127,'2013Figures'!$H:$H,$B127,'2013Figures'!$I:$I,$C127,'2013Figures'!$B:$B,"CyToBroker",'2013Figures'!$G:$G,"P1",'2013Figures'!$E:$E,$B$1)</f>
        <v>0</v>
      </c>
      <c r="L127" s="42">
        <f>SUMIFS('2012Figures'!$J:$J,'2012Figures'!$C:$C,$A127,'2012Figures'!$H:$H,$B127,'2012Figures'!$I:$I,$C127,'2012Figures'!$E:$E,$B$1)</f>
        <v>0</v>
      </c>
      <c r="M127" s="52">
        <f>SUMIFS('2012Figures'!$J:$J,'2012Figures'!$C:$C,$A127,'2012Figures'!$H:$H,$B127,'2012Figures'!$I:$I,$C127,'2012Figures'!$B:$B,"BrokerToCy",'2012Figures'!$G:$G,"E1",'2012Figures'!$E:$E,$B$1)</f>
        <v>0</v>
      </c>
      <c r="N127" s="52">
        <f>SUMIFS('2012Figures'!$J:$J,'2012Figures'!$C:$C,$A127,'2012Figures'!$H:$H,$B127,'2012Figures'!$I:$I,$C127,'2012Figures'!$B:$B,"BrokerToCy",'2012Figures'!$G:$G,"P1",'2012Figures'!$E:$E,$B$1)</f>
        <v>0</v>
      </c>
      <c r="O127" s="52">
        <f>SUMIFS('2012Figures'!$J:$J,'2012Figures'!$C:$C,$A127,'2012Figures'!$H:$H,$B127,'2012Figures'!$I:$I,$C127,'2012Figures'!$B:$B,"CyToBroker",'2012Figures'!$G:$G,"E1",'2012Figures'!$E:$E,$B$1)</f>
        <v>0</v>
      </c>
      <c r="P127" s="52">
        <f>SUMIFS('2012Figures'!$J:$J,'2012Figures'!$C:$C,$A127,'2012Figures'!$H:$H,$B127,'2012Figures'!$I:$I,$C127,'2012Figures'!$B:$B,"CyToBroker",'2012Figures'!$G:$G,"P1",'2012Figures'!$E:$E,$B$1)</f>
        <v>0</v>
      </c>
      <c r="R127" s="46" t="str">
        <f t="shared" si="18"/>
        <v/>
      </c>
      <c r="S127" s="46" t="str">
        <f t="shared" si="18"/>
        <v/>
      </c>
      <c r="T127" s="46" t="str">
        <f t="shared" si="18"/>
        <v/>
      </c>
      <c r="U127" s="46" t="str">
        <f t="shared" si="18"/>
        <v/>
      </c>
      <c r="V127" s="46" t="str">
        <f t="shared" si="18"/>
        <v/>
      </c>
    </row>
    <row r="128" spans="1:22" x14ac:dyDescent="0.2">
      <c r="A128" s="1">
        <v>104</v>
      </c>
      <c r="B128" s="1" t="s">
        <v>98</v>
      </c>
      <c r="C128" s="8">
        <v>6</v>
      </c>
      <c r="D128" s="29">
        <f>SUMIFS('2013Figures'!$J:$J,'2013Figures'!$C:$C,$A128,'2013Figures'!$H:$H,$B128,'2013Figures'!$I:$I,$C128,'2013Figures'!$E:$E,$B$1)</f>
        <v>0</v>
      </c>
      <c r="E128" s="9">
        <f>SUMIFS('2013Figures'!$J:$J,'2013Figures'!$C:$C,$A128,'2013Figures'!$H:$H,$B128,'2013Figures'!$I:$I,$C128,'2013Figures'!$B:$B,"BrokerToCy",'2013Figures'!$G:$G,"E1",'2013Figures'!$E:$E,$B$1)</f>
        <v>0</v>
      </c>
      <c r="F128" s="9">
        <f>SUMIFS('2013Figures'!$J:$J,'2013Figures'!$C:$C,$A128,'2013Figures'!$H:$H,$B128,'2013Figures'!$I:$I,$C128,'2013Figures'!$B:$B,"BrokerToCy",'2013Figures'!$G:$G,"P1",'2013Figures'!$E:$E,$B$1)</f>
        <v>0</v>
      </c>
      <c r="G128" s="9">
        <f>SUMIFS('2013Figures'!$J:$J,'2013Figures'!$C:$C,$A128,'2013Figures'!$H:$H,$B128,'2013Figures'!$I:$I,$C128,'2013Figures'!$B:$B,"CyToBroker",'2013Figures'!$G:$G,"E1",'2013Figures'!$E:$E,$B$1)</f>
        <v>0</v>
      </c>
      <c r="H128" s="9">
        <f>SUMIFS('2013Figures'!$J:$J,'2013Figures'!$C:$C,$A128,'2013Figures'!$H:$H,$B128,'2013Figures'!$I:$I,$C128,'2013Figures'!$B:$B,"CyToBroker",'2013Figures'!$G:$G,"P1",'2013Figures'!$E:$E,$B$1)</f>
        <v>0</v>
      </c>
      <c r="J128" s="8">
        <v>201501</v>
      </c>
      <c r="L128" s="42">
        <f>SUMIFS('2012Figures'!$J:$J,'2012Figures'!$C:$C,$A128,'2012Figures'!$H:$H,$B128,'2012Figures'!$I:$I,$C128,'2012Figures'!$E:$E,$B$1)</f>
        <v>0</v>
      </c>
      <c r="M128" s="52">
        <f>SUMIFS('2012Figures'!$J:$J,'2012Figures'!$C:$C,$A128,'2012Figures'!$H:$H,$B128,'2012Figures'!$I:$I,$C128,'2012Figures'!$B:$B,"BrokerToCy",'2012Figures'!$G:$G,"E1",'2012Figures'!$E:$E,$B$1)</f>
        <v>0</v>
      </c>
      <c r="N128" s="52">
        <f>SUMIFS('2012Figures'!$J:$J,'2012Figures'!$C:$C,$A128,'2012Figures'!$H:$H,$B128,'2012Figures'!$I:$I,$C128,'2012Figures'!$B:$B,"BrokerToCy",'2012Figures'!$G:$G,"P1",'2012Figures'!$E:$E,$B$1)</f>
        <v>0</v>
      </c>
      <c r="O128" s="52">
        <f>SUMIFS('2012Figures'!$J:$J,'2012Figures'!$C:$C,$A128,'2012Figures'!$H:$H,$B128,'2012Figures'!$I:$I,$C128,'2012Figures'!$B:$B,"CyToBroker",'2012Figures'!$G:$G,"E1",'2012Figures'!$E:$E,$B$1)</f>
        <v>0</v>
      </c>
      <c r="P128" s="52">
        <f>SUMIFS('2012Figures'!$J:$J,'2012Figures'!$C:$C,$A128,'2012Figures'!$H:$H,$B128,'2012Figures'!$I:$I,$C128,'2012Figures'!$B:$B,"CyToBroker",'2012Figures'!$G:$G,"P1",'2012Figures'!$E:$E,$B$1)</f>
        <v>0</v>
      </c>
      <c r="R128" s="46" t="str">
        <f t="shared" si="18"/>
        <v/>
      </c>
      <c r="S128" s="46" t="str">
        <f t="shared" si="18"/>
        <v/>
      </c>
      <c r="T128" s="46" t="str">
        <f t="shared" si="18"/>
        <v/>
      </c>
      <c r="U128" s="46" t="str">
        <f t="shared" si="18"/>
        <v/>
      </c>
      <c r="V128" s="46" t="str">
        <f t="shared" si="18"/>
        <v/>
      </c>
    </row>
    <row r="129" spans="1:22" x14ac:dyDescent="0.2">
      <c r="A129" s="1">
        <v>104</v>
      </c>
      <c r="B129" s="1" t="s">
        <v>98</v>
      </c>
      <c r="C129" s="8">
        <v>5</v>
      </c>
      <c r="D129" s="29">
        <f>SUMIFS('2013Figures'!$J:$J,'2013Figures'!$C:$C,$A129,'2013Figures'!$H:$H,$B129,'2013Figures'!$I:$I,$C129,'2013Figures'!$E:$E,$B$1)</f>
        <v>0</v>
      </c>
      <c r="E129" s="9">
        <f>SUMIFS('2013Figures'!$J:$J,'2013Figures'!$C:$C,$A129,'2013Figures'!$H:$H,$B129,'2013Figures'!$I:$I,$C129,'2013Figures'!$B:$B,"BrokerToCy",'2013Figures'!$G:$G,"E1",'2013Figures'!$E:$E,$B$1)</f>
        <v>0</v>
      </c>
      <c r="F129" s="9">
        <f>SUMIFS('2013Figures'!$J:$J,'2013Figures'!$C:$C,$A129,'2013Figures'!$H:$H,$B129,'2013Figures'!$I:$I,$C129,'2013Figures'!$B:$B,"BrokerToCy",'2013Figures'!$G:$G,"P1",'2013Figures'!$E:$E,$B$1)</f>
        <v>0</v>
      </c>
      <c r="G129" s="9">
        <f>SUMIFS('2013Figures'!$J:$J,'2013Figures'!$C:$C,$A129,'2013Figures'!$H:$H,$B129,'2013Figures'!$I:$I,$C129,'2013Figures'!$B:$B,"CyToBroker",'2013Figures'!$G:$G,"E1",'2013Figures'!$E:$E,$B$1)</f>
        <v>0</v>
      </c>
      <c r="H129" s="9">
        <f>SUMIFS('2013Figures'!$J:$J,'2013Figures'!$C:$C,$A129,'2013Figures'!$H:$H,$B129,'2013Figures'!$I:$I,$C129,'2013Figures'!$B:$B,"CyToBroker",'2013Figures'!$G:$G,"P1",'2013Figures'!$E:$E,$B$1)</f>
        <v>0</v>
      </c>
      <c r="J129" s="8">
        <v>201401</v>
      </c>
      <c r="L129" s="42">
        <f>SUMIFS('2012Figures'!$J:$J,'2012Figures'!$C:$C,$A129,'2012Figures'!$H:$H,$B129,'2012Figures'!$I:$I,$C129,'2012Figures'!$E:$E,$B$1)</f>
        <v>0</v>
      </c>
      <c r="M129" s="52">
        <f>SUMIFS('2012Figures'!$J:$J,'2012Figures'!$C:$C,$A129,'2012Figures'!$H:$H,$B129,'2012Figures'!$I:$I,$C129,'2012Figures'!$B:$B,"BrokerToCy",'2012Figures'!$G:$G,"E1",'2012Figures'!$E:$E,$B$1)</f>
        <v>0</v>
      </c>
      <c r="N129" s="52">
        <f>SUMIFS('2012Figures'!$J:$J,'2012Figures'!$C:$C,$A129,'2012Figures'!$H:$H,$B129,'2012Figures'!$I:$I,$C129,'2012Figures'!$B:$B,"BrokerToCy",'2012Figures'!$G:$G,"P1",'2012Figures'!$E:$E,$B$1)</f>
        <v>0</v>
      </c>
      <c r="O129" s="52">
        <f>SUMIFS('2012Figures'!$J:$J,'2012Figures'!$C:$C,$A129,'2012Figures'!$H:$H,$B129,'2012Figures'!$I:$I,$C129,'2012Figures'!$B:$B,"CyToBroker",'2012Figures'!$G:$G,"E1",'2012Figures'!$E:$E,$B$1)</f>
        <v>0</v>
      </c>
      <c r="P129" s="52">
        <f>SUMIFS('2012Figures'!$J:$J,'2012Figures'!$C:$C,$A129,'2012Figures'!$H:$H,$B129,'2012Figures'!$I:$I,$C129,'2012Figures'!$B:$B,"CyToBroker",'2012Figures'!$G:$G,"P1",'2012Figures'!$E:$E,$B$1)</f>
        <v>0</v>
      </c>
      <c r="R129" s="46" t="str">
        <f t="shared" si="18"/>
        <v/>
      </c>
      <c r="S129" s="46" t="str">
        <f t="shared" si="18"/>
        <v/>
      </c>
      <c r="T129" s="46" t="str">
        <f t="shared" si="18"/>
        <v/>
      </c>
      <c r="U129" s="46" t="str">
        <f t="shared" si="18"/>
        <v/>
      </c>
      <c r="V129" s="46" t="str">
        <f t="shared" si="18"/>
        <v/>
      </c>
    </row>
    <row r="130" spans="1:22" x14ac:dyDescent="0.2">
      <c r="A130" s="1">
        <v>104</v>
      </c>
      <c r="B130" s="1" t="s">
        <v>98</v>
      </c>
      <c r="C130" s="8">
        <v>4</v>
      </c>
      <c r="D130" s="29">
        <f>SUMIFS('2013Figures'!$J:$J,'2013Figures'!$C:$C,$A130,'2013Figures'!$H:$H,$B130,'2013Figures'!$I:$I,$C130,'2013Figures'!$E:$E,$B$1)</f>
        <v>0</v>
      </c>
      <c r="E130" s="9">
        <f>SUMIFS('2013Figures'!$J:$J,'2013Figures'!$C:$C,$A130,'2013Figures'!$H:$H,$B130,'2013Figures'!$I:$I,$C130,'2013Figures'!$B:$B,"BrokerToCy",'2013Figures'!$G:$G,"E1",'2013Figures'!$E:$E,$B$1)</f>
        <v>0</v>
      </c>
      <c r="F130" s="9">
        <f>SUMIFS('2013Figures'!$J:$J,'2013Figures'!$C:$C,$A130,'2013Figures'!$H:$H,$B130,'2013Figures'!$I:$I,$C130,'2013Figures'!$B:$B,"BrokerToCy",'2013Figures'!$G:$G,"P1",'2013Figures'!$E:$E,$B$1)</f>
        <v>0</v>
      </c>
      <c r="G130" s="9">
        <f>SUMIFS('2013Figures'!$J:$J,'2013Figures'!$C:$C,$A130,'2013Figures'!$H:$H,$B130,'2013Figures'!$I:$I,$C130,'2013Figures'!$B:$B,"CyToBroker",'2013Figures'!$G:$G,"E1",'2013Figures'!$E:$E,$B$1)</f>
        <v>0</v>
      </c>
      <c r="H130" s="9">
        <f>SUMIFS('2013Figures'!$J:$J,'2013Figures'!$C:$C,$A130,'2013Figures'!$H:$H,$B130,'2013Figures'!$I:$I,$C130,'2013Figures'!$B:$B,"CyToBroker",'2013Figures'!$G:$G,"P1",'2013Figures'!$E:$E,$B$1)</f>
        <v>0</v>
      </c>
      <c r="I130" s="30"/>
      <c r="J130" s="31">
        <v>201301</v>
      </c>
      <c r="K130" s="30"/>
      <c r="L130" s="42">
        <f>SUMIFS('2012Figures'!$J:$J,'2012Figures'!$C:$C,$A130,'2012Figures'!$H:$H,$B130,'2012Figures'!$I:$I,$C130,'2012Figures'!$E:$E,$B$1)</f>
        <v>0</v>
      </c>
      <c r="M130" s="52">
        <f>SUMIFS('2012Figures'!$J:$J,'2012Figures'!$C:$C,$A130,'2012Figures'!$H:$H,$B130,'2012Figures'!$I:$I,$C130,'2012Figures'!$B:$B,"BrokerToCy",'2012Figures'!$G:$G,"E1",'2012Figures'!$E:$E,$B$1)</f>
        <v>0</v>
      </c>
      <c r="N130" s="52">
        <f>SUMIFS('2012Figures'!$J:$J,'2012Figures'!$C:$C,$A130,'2012Figures'!$H:$H,$B130,'2012Figures'!$I:$I,$C130,'2012Figures'!$B:$B,"BrokerToCy",'2012Figures'!$G:$G,"P1",'2012Figures'!$E:$E,$B$1)</f>
        <v>0</v>
      </c>
      <c r="O130" s="52">
        <f>SUMIFS('2012Figures'!$J:$J,'2012Figures'!$C:$C,$A130,'2012Figures'!$H:$H,$B130,'2012Figures'!$I:$I,$C130,'2012Figures'!$B:$B,"CyToBroker",'2012Figures'!$G:$G,"E1",'2012Figures'!$E:$E,$B$1)</f>
        <v>0</v>
      </c>
      <c r="P130" s="52">
        <f>SUMIFS('2012Figures'!$J:$J,'2012Figures'!$C:$C,$A130,'2012Figures'!$H:$H,$B130,'2012Figures'!$I:$I,$C130,'2012Figures'!$B:$B,"CyToBroker",'2012Figures'!$G:$G,"P1",'2012Figures'!$E:$E,$B$1)</f>
        <v>0</v>
      </c>
      <c r="Q130" s="30"/>
      <c r="R130" s="46" t="str">
        <f t="shared" si="18"/>
        <v/>
      </c>
      <c r="S130" s="46" t="str">
        <f t="shared" si="18"/>
        <v/>
      </c>
      <c r="T130" s="46" t="str">
        <f t="shared" si="18"/>
        <v/>
      </c>
      <c r="U130" s="46" t="str">
        <f t="shared" si="18"/>
        <v/>
      </c>
      <c r="V130" s="46" t="str">
        <f t="shared" si="18"/>
        <v/>
      </c>
    </row>
    <row r="131" spans="1:22" x14ac:dyDescent="0.2">
      <c r="A131" s="1">
        <v>104</v>
      </c>
      <c r="B131" s="1" t="s">
        <v>98</v>
      </c>
      <c r="C131" s="8">
        <v>3</v>
      </c>
      <c r="D131" s="29">
        <f>SUMIFS('2013Figures'!$J:$J,'2013Figures'!$C:$C,$A131,'2013Figures'!$H:$H,$B131,'2013Figures'!$I:$I,$C131,'2013Figures'!$E:$E,$B$1)</f>
        <v>0</v>
      </c>
      <c r="E131" s="9">
        <f>SUMIFS('2013Figures'!$J:$J,'2013Figures'!$C:$C,$A131,'2013Figures'!$H:$H,$B131,'2013Figures'!$I:$I,$C131,'2013Figures'!$B:$B,"BrokerToCy",'2013Figures'!$G:$G,"E1",'2013Figures'!$E:$E,$B$1)</f>
        <v>0</v>
      </c>
      <c r="F131" s="9">
        <f>SUMIFS('2013Figures'!$J:$J,'2013Figures'!$C:$C,$A131,'2013Figures'!$H:$H,$B131,'2013Figures'!$I:$I,$C131,'2013Figures'!$B:$B,"BrokerToCy",'2013Figures'!$G:$G,"P1",'2013Figures'!$E:$E,$B$1)</f>
        <v>0</v>
      </c>
      <c r="G131" s="9">
        <f>SUMIFS('2013Figures'!$J:$J,'2013Figures'!$C:$C,$A131,'2013Figures'!$H:$H,$B131,'2013Figures'!$I:$I,$C131,'2013Figures'!$B:$B,"CyToBroker",'2013Figures'!$G:$G,"E1",'2013Figures'!$E:$E,$B$1)</f>
        <v>0</v>
      </c>
      <c r="H131" s="9">
        <f>SUMIFS('2013Figures'!$J:$J,'2013Figures'!$C:$C,$A131,'2013Figures'!$H:$H,$B131,'2013Figures'!$I:$I,$C131,'2013Figures'!$B:$B,"CyToBroker",'2013Figures'!$G:$G,"P1",'2013Figures'!$E:$E,$B$1)</f>
        <v>0</v>
      </c>
      <c r="J131" s="8">
        <v>201201</v>
      </c>
      <c r="L131" s="42">
        <f>SUMIFS('2012Figures'!$J:$J,'2012Figures'!$C:$C,$A131,'2012Figures'!$H:$H,$B131,'2012Figures'!$I:$I,$C131,'2012Figures'!$E:$E,$B$1)</f>
        <v>0</v>
      </c>
      <c r="M131" s="52">
        <f>SUMIFS('2012Figures'!$J:$J,'2012Figures'!$C:$C,$A131,'2012Figures'!$H:$H,$B131,'2012Figures'!$I:$I,$C131,'2012Figures'!$B:$B,"BrokerToCy",'2012Figures'!$G:$G,"E1",'2012Figures'!$E:$E,$B$1)</f>
        <v>0</v>
      </c>
      <c r="N131" s="52">
        <f>SUMIFS('2012Figures'!$J:$J,'2012Figures'!$C:$C,$A131,'2012Figures'!$H:$H,$B131,'2012Figures'!$I:$I,$C131,'2012Figures'!$B:$B,"BrokerToCy",'2012Figures'!$G:$G,"P1",'2012Figures'!$E:$E,$B$1)</f>
        <v>0</v>
      </c>
      <c r="O131" s="52">
        <f>SUMIFS('2012Figures'!$J:$J,'2012Figures'!$C:$C,$A131,'2012Figures'!$H:$H,$B131,'2012Figures'!$I:$I,$C131,'2012Figures'!$B:$B,"CyToBroker",'2012Figures'!$G:$G,"E1",'2012Figures'!$E:$E,$B$1)</f>
        <v>0</v>
      </c>
      <c r="P131" s="52">
        <f>SUMIFS('2012Figures'!$J:$J,'2012Figures'!$C:$C,$A131,'2012Figures'!$H:$H,$B131,'2012Figures'!$I:$I,$C131,'2012Figures'!$B:$B,"CyToBroker",'2012Figures'!$G:$G,"P1",'2012Figures'!$E:$E,$B$1)</f>
        <v>0</v>
      </c>
      <c r="R131" s="46" t="str">
        <f t="shared" si="18"/>
        <v/>
      </c>
      <c r="S131" s="46" t="str">
        <f t="shared" si="18"/>
        <v/>
      </c>
      <c r="T131" s="46" t="str">
        <f t="shared" si="18"/>
        <v/>
      </c>
      <c r="U131" s="46" t="str">
        <f t="shared" si="18"/>
        <v/>
      </c>
      <c r="V131" s="46" t="str">
        <f t="shared" si="18"/>
        <v/>
      </c>
    </row>
    <row r="132" spans="1:22" x14ac:dyDescent="0.2">
      <c r="A132" s="1">
        <v>104</v>
      </c>
      <c r="B132" s="1" t="s">
        <v>98</v>
      </c>
      <c r="C132" s="8">
        <v>2</v>
      </c>
      <c r="D132" s="29">
        <f>SUMIFS('2013Figures'!$J:$J,'2013Figures'!$C:$C,$A132,'2013Figures'!$H:$H,$B132,'2013Figures'!$I:$I,$C132,'2013Figures'!$E:$E,$B$1)</f>
        <v>0</v>
      </c>
      <c r="E132" s="9">
        <f>SUMIFS('2013Figures'!$J:$J,'2013Figures'!$C:$C,$A132,'2013Figures'!$H:$H,$B132,'2013Figures'!$I:$I,$C132,'2013Figures'!$B:$B,"BrokerToCy",'2013Figures'!$G:$G,"E1",'2013Figures'!$E:$E,$B$1)</f>
        <v>0</v>
      </c>
      <c r="F132" s="9">
        <f>SUMIFS('2013Figures'!$J:$J,'2013Figures'!$C:$C,$A132,'2013Figures'!$H:$H,$B132,'2013Figures'!$I:$I,$C132,'2013Figures'!$B:$B,"BrokerToCy",'2013Figures'!$G:$G,"P1",'2013Figures'!$E:$E,$B$1)</f>
        <v>0</v>
      </c>
      <c r="G132" s="9">
        <f>SUMIFS('2013Figures'!$J:$J,'2013Figures'!$C:$C,$A132,'2013Figures'!$H:$H,$B132,'2013Figures'!$I:$I,$C132,'2013Figures'!$B:$B,"CyToBroker",'2013Figures'!$G:$G,"E1",'2013Figures'!$E:$E,$B$1)</f>
        <v>0</v>
      </c>
      <c r="H132" s="9">
        <f>SUMIFS('2013Figures'!$J:$J,'2013Figures'!$C:$C,$A132,'2013Figures'!$H:$H,$B132,'2013Figures'!$I:$I,$C132,'2013Figures'!$B:$B,"CyToBroker",'2013Figures'!$G:$G,"P1",'2013Figures'!$E:$E,$B$1)</f>
        <v>0</v>
      </c>
      <c r="J132" s="8">
        <v>201101</v>
      </c>
      <c r="L132" s="42">
        <f>SUMIFS('2012Figures'!$J:$J,'2012Figures'!$C:$C,$A132,'2012Figures'!$H:$H,$B132,'2012Figures'!$I:$I,$C132,'2012Figures'!$E:$E,$B$1)</f>
        <v>0</v>
      </c>
      <c r="M132" s="52">
        <f>SUMIFS('2012Figures'!$J:$J,'2012Figures'!$C:$C,$A132,'2012Figures'!$H:$H,$B132,'2012Figures'!$I:$I,$C132,'2012Figures'!$B:$B,"BrokerToCy",'2012Figures'!$G:$G,"E1",'2012Figures'!$E:$E,$B$1)</f>
        <v>0</v>
      </c>
      <c r="N132" s="52">
        <f>SUMIFS('2012Figures'!$J:$J,'2012Figures'!$C:$C,$A132,'2012Figures'!$H:$H,$B132,'2012Figures'!$I:$I,$C132,'2012Figures'!$B:$B,"BrokerToCy",'2012Figures'!$G:$G,"P1",'2012Figures'!$E:$E,$B$1)</f>
        <v>0</v>
      </c>
      <c r="O132" s="52">
        <f>SUMIFS('2012Figures'!$J:$J,'2012Figures'!$C:$C,$A132,'2012Figures'!$H:$H,$B132,'2012Figures'!$I:$I,$C132,'2012Figures'!$B:$B,"CyToBroker",'2012Figures'!$G:$G,"E1",'2012Figures'!$E:$E,$B$1)</f>
        <v>0</v>
      </c>
      <c r="P132" s="52">
        <f>SUMIFS('2012Figures'!$J:$J,'2012Figures'!$C:$C,$A132,'2012Figures'!$H:$H,$B132,'2012Figures'!$I:$I,$C132,'2012Figures'!$B:$B,"CyToBroker",'2012Figures'!$G:$G,"P1",'2012Figures'!$E:$E,$B$1)</f>
        <v>0</v>
      </c>
      <c r="R132" s="46" t="str">
        <f t="shared" si="18"/>
        <v/>
      </c>
      <c r="S132" s="46" t="str">
        <f t="shared" si="18"/>
        <v/>
      </c>
      <c r="T132" s="46" t="str">
        <f t="shared" si="18"/>
        <v/>
      </c>
      <c r="U132" s="46" t="str">
        <f t="shared" si="18"/>
        <v/>
      </c>
      <c r="V132" s="46" t="str">
        <f t="shared" si="18"/>
        <v/>
      </c>
    </row>
    <row r="133" spans="1:22" x14ac:dyDescent="0.2">
      <c r="A133" s="1">
        <v>104</v>
      </c>
      <c r="B133" s="1" t="s">
        <v>98</v>
      </c>
      <c r="C133" s="8">
        <v>1</v>
      </c>
      <c r="D133" s="29">
        <f>SUMIFS('2013Figures'!$J:$J,'2013Figures'!$C:$C,$A133,'2013Figures'!$H:$H,$B133,'2013Figures'!$I:$I,$C133,'2013Figures'!$E:$E,$B$1)</f>
        <v>0</v>
      </c>
      <c r="E133" s="9">
        <f>SUMIFS('2013Figures'!$J:$J,'2013Figures'!$C:$C,$A133,'2013Figures'!$H:$H,$B133,'2013Figures'!$I:$I,$C133,'2013Figures'!$B:$B,"BrokerToCy",'2013Figures'!$G:$G,"E1",'2013Figures'!$E:$E,$B$1)</f>
        <v>0</v>
      </c>
      <c r="F133" s="9">
        <f>SUMIFS('2013Figures'!$J:$J,'2013Figures'!$C:$C,$A133,'2013Figures'!$H:$H,$B133,'2013Figures'!$I:$I,$C133,'2013Figures'!$B:$B,"BrokerToCy",'2013Figures'!$G:$G,"P1",'2013Figures'!$E:$E,$B$1)</f>
        <v>0</v>
      </c>
      <c r="G133" s="9">
        <f>SUMIFS('2013Figures'!$J:$J,'2013Figures'!$C:$C,$A133,'2013Figures'!$H:$H,$B133,'2013Figures'!$I:$I,$C133,'2013Figures'!$B:$B,"CyToBroker",'2013Figures'!$G:$G,"E1",'2013Figures'!$E:$E,$B$1)</f>
        <v>0</v>
      </c>
      <c r="H133" s="9">
        <f>SUMIFS('2013Figures'!$J:$J,'2013Figures'!$C:$C,$A133,'2013Figures'!$H:$H,$B133,'2013Figures'!$I:$I,$C133,'2013Figures'!$B:$B,"CyToBroker",'2013Figures'!$G:$G,"P1",'2013Figures'!$E:$E,$B$1)</f>
        <v>0</v>
      </c>
      <c r="J133" s="8">
        <v>201001</v>
      </c>
      <c r="L133" s="42">
        <f>SUMIFS('2012Figures'!$J:$J,'2012Figures'!$C:$C,$A133,'2012Figures'!$H:$H,$B133,'2012Figures'!$I:$I,$C133,'2012Figures'!$E:$E,$B$1)</f>
        <v>0</v>
      </c>
      <c r="M133" s="52">
        <f>SUMIFS('2012Figures'!$J:$J,'2012Figures'!$C:$C,$A133,'2012Figures'!$H:$H,$B133,'2012Figures'!$I:$I,$C133,'2012Figures'!$B:$B,"BrokerToCy",'2012Figures'!$G:$G,"E1",'2012Figures'!$E:$E,$B$1)</f>
        <v>0</v>
      </c>
      <c r="N133" s="52">
        <f>SUMIFS('2012Figures'!$J:$J,'2012Figures'!$C:$C,$A133,'2012Figures'!$H:$H,$B133,'2012Figures'!$I:$I,$C133,'2012Figures'!$B:$B,"BrokerToCy",'2012Figures'!$G:$G,"P1",'2012Figures'!$E:$E,$B$1)</f>
        <v>0</v>
      </c>
      <c r="O133" s="52">
        <f>SUMIFS('2012Figures'!$J:$J,'2012Figures'!$C:$C,$A133,'2012Figures'!$H:$H,$B133,'2012Figures'!$I:$I,$C133,'2012Figures'!$B:$B,"CyToBroker",'2012Figures'!$G:$G,"E1",'2012Figures'!$E:$E,$B$1)</f>
        <v>0</v>
      </c>
      <c r="P133" s="52">
        <f>SUMIFS('2012Figures'!$J:$J,'2012Figures'!$C:$C,$A133,'2012Figures'!$H:$H,$B133,'2012Figures'!$I:$I,$C133,'2012Figures'!$B:$B,"CyToBroker",'2012Figures'!$G:$G,"P1",'2012Figures'!$E:$E,$B$1)</f>
        <v>0</v>
      </c>
      <c r="R133" s="46" t="str">
        <f t="shared" si="18"/>
        <v/>
      </c>
      <c r="S133" s="46" t="str">
        <f t="shared" si="18"/>
        <v/>
      </c>
      <c r="T133" s="46" t="str">
        <f t="shared" si="18"/>
        <v/>
      </c>
      <c r="U133" s="46" t="str">
        <f t="shared" si="18"/>
        <v/>
      </c>
      <c r="V133" s="46" t="str">
        <f t="shared" si="18"/>
        <v/>
      </c>
    </row>
    <row r="134" spans="1:22" x14ac:dyDescent="0.2">
      <c r="A134" s="1">
        <v>104</v>
      </c>
      <c r="B134" s="1" t="s">
        <v>98</v>
      </c>
      <c r="D134" s="29">
        <f>SUMIFS('2013Figures'!$J:$J,'2013Figures'!$C:$C,$A134,'2013Figures'!$H:$H,$B134,'2013Figures'!$I:$I,"",'2013Figures'!$E:$E,$B$1)</f>
        <v>0</v>
      </c>
      <c r="E134" s="9">
        <f>SUMIFS('2013Figures'!$J:$J,'2013Figures'!$C:$C,$A134,'2013Figures'!$H:$H,$B134,'2013Figures'!$I:$I,"",'2013Figures'!$B:$B,"BrokerToCy",'2013Figures'!$G:$G,"E1",'2013Figures'!$E:$E,$B$1)</f>
        <v>0</v>
      </c>
      <c r="F134" s="9">
        <f>SUMIFS('2013Figures'!$J:$J,'2013Figures'!$C:$C,$A134,'2013Figures'!$H:$H,$B134,'2013Figures'!$I:$I,"",'2013Figures'!$B:$B,"BrokerToCy",'2013Figures'!$G:$G,"P1",'2013Figures'!$E:$E,$B$1)</f>
        <v>0</v>
      </c>
      <c r="G134" s="9">
        <f>SUMIFS('2013Figures'!$J:$J,'2013Figures'!$C:$C,$A134,'2013Figures'!$H:$H,$B134,'2013Figures'!$I:$I,"",'2013Figures'!$B:$B,"CyToBroker",'2013Figures'!$G:$G,"E1",'2013Figures'!$E:$E,$B$1)</f>
        <v>0</v>
      </c>
      <c r="H134" s="9">
        <f>SUMIFS('2013Figures'!$J:$J,'2013Figures'!$C:$C,$A134,'2013Figures'!$H:$H,$B134,'2013Figures'!$I:$I,"",'2013Figures'!$B:$B,"CyToBroker",'2013Figures'!$G:$G,"P1",'2013Figures'!$E:$E,$B$1)</f>
        <v>0</v>
      </c>
      <c r="J134" s="8" t="s">
        <v>131</v>
      </c>
      <c r="L134" s="42">
        <f>SUMIFS('2012Figures'!$J:$J,'2012Figures'!$C:$C,$A134,'2012Figures'!$H:$H,$B134,'2012Figures'!$I:$I,"",'2012Figures'!$E:$E,$B$1)</f>
        <v>0</v>
      </c>
      <c r="M134" s="52">
        <f>SUMIFS('2012Figures'!$J:$J,'2012Figures'!$C:$C,$A134,'2012Figures'!$H:$H,$B134,'2012Figures'!$I:$I,"",'2012Figures'!$B:$B,"BrokerToCy",'2012Figures'!$G:$G,"E1",'2012Figures'!$E:$E,$B$1)</f>
        <v>0</v>
      </c>
      <c r="N134" s="52">
        <f>SUMIFS('2012Figures'!$J:$J,'2012Figures'!$C:$C,$A134,'2012Figures'!$H:$H,$B134,'2012Figures'!$I:$I,"",'2012Figures'!$B:$B,"BrokerToCy",'2012Figures'!$G:$G,"P1",'2012Figures'!$E:$E,$B$1)</f>
        <v>0</v>
      </c>
      <c r="O134" s="52">
        <f>SUMIFS('2012Figures'!$J:$J,'2012Figures'!$C:$C,$A134,'2012Figures'!$H:$H,$B134,'2012Figures'!$I:$I,"",'2012Figures'!$B:$B,"CyToBroker",'2012Figures'!$G:$G,"E1",'2012Figures'!$E:$E,$B$1)</f>
        <v>0</v>
      </c>
      <c r="P134" s="52">
        <f>SUMIFS('2012Figures'!$J:$J,'2012Figures'!$C:$C,$A134,'2012Figures'!$H:$H,$B134,'2012Figures'!$I:$I,"",'2012Figures'!$B:$B,"CyToBroker",'2012Figures'!$G:$G,"P1",'2012Figures'!$E:$E,$B$1)</f>
        <v>0</v>
      </c>
      <c r="R134" s="46" t="str">
        <f t="shared" si="18"/>
        <v/>
      </c>
      <c r="S134" s="46" t="str">
        <f t="shared" si="18"/>
        <v/>
      </c>
      <c r="T134" s="46" t="str">
        <f t="shared" si="18"/>
        <v/>
      </c>
      <c r="U134" s="46" t="str">
        <f t="shared" si="18"/>
        <v/>
      </c>
      <c r="V134" s="46" t="str">
        <f t="shared" si="18"/>
        <v/>
      </c>
    </row>
    <row r="135" spans="1:22" x14ac:dyDescent="0.2">
      <c r="A135" s="21"/>
      <c r="B135" s="21" t="s">
        <v>92</v>
      </c>
      <c r="C135" s="22"/>
      <c r="D135" s="23">
        <f>SUM(E135:H135)</f>
        <v>128061</v>
      </c>
      <c r="E135" s="23">
        <f>SUM(E61:E134)</f>
        <v>0</v>
      </c>
      <c r="F135" s="23">
        <f t="shared" ref="F135:H135" si="19">SUM(F61:F134)</f>
        <v>0</v>
      </c>
      <c r="G135" s="23">
        <f t="shared" si="19"/>
        <v>128061</v>
      </c>
      <c r="H135" s="23">
        <f t="shared" si="19"/>
        <v>0</v>
      </c>
      <c r="I135" s="21"/>
      <c r="J135" s="22"/>
      <c r="K135" s="21"/>
      <c r="L135" s="43">
        <f>SUM(M135:P135)</f>
        <v>140147</v>
      </c>
      <c r="M135" s="43">
        <f>SUM(M61:M134)</f>
        <v>1</v>
      </c>
      <c r="N135" s="43">
        <f t="shared" ref="N135:P135" si="20">SUM(N61:N134)</f>
        <v>0</v>
      </c>
      <c r="O135" s="43">
        <f t="shared" si="20"/>
        <v>140146</v>
      </c>
      <c r="P135" s="43">
        <f t="shared" si="20"/>
        <v>0</v>
      </c>
      <c r="Q135" s="21"/>
      <c r="R135" s="21"/>
      <c r="S135" s="21"/>
      <c r="T135" s="21"/>
      <c r="U135" s="21"/>
      <c r="V135" s="21"/>
    </row>
    <row r="136" spans="1:22" x14ac:dyDescent="0.2">
      <c r="A136" s="28">
        <v>105</v>
      </c>
      <c r="B136" s="28" t="s">
        <v>60</v>
      </c>
      <c r="C136" s="17" t="s">
        <v>88</v>
      </c>
      <c r="D136" s="18">
        <f>SUMIFS('2013Figures'!$J:$J,'2013Figures'!$C:$C,$A136,'2013Figures'!$E:$E,$B$1)</f>
        <v>10989</v>
      </c>
      <c r="E136" s="18">
        <f>SUMIFS('2013Figures'!$J:$J,'2013Figures'!$C:$C,$A136,'2013Figures'!$B:$B,"BrokerToCy",'2013Figures'!$G:$G,"E1",'2013Figures'!$E:$E,$B$1)</f>
        <v>0</v>
      </c>
      <c r="F136" s="18">
        <f>SUMIFS('2013Figures'!$J:$J,'2013Figures'!$C:$C,$A136,'2013Figures'!$B:$B,"BrokerToCy",'2013Figures'!$G:$G,"P1",'2013Figures'!$E:$E,$B$1)</f>
        <v>0</v>
      </c>
      <c r="G136" s="18">
        <f>SUMIFS('2013Figures'!$J:$J,'2013Figures'!$C:$C,$A136,'2013Figures'!$B:$B,"CyToBroker",'2013Figures'!$G:$G,"E1",'2013Figures'!$E:$E,$B$1)</f>
        <v>10989</v>
      </c>
      <c r="H136" s="18">
        <f>SUMIFS('2013Figures'!$J:$J,'2013Figures'!$C:$C,$A136,'2013Figures'!$B:$B,"CyToBroker",'2013Figures'!$G:$G,"P1",'2013Figures'!$E:$E,$B$1)</f>
        <v>0</v>
      </c>
      <c r="I136" s="28"/>
      <c r="J136" s="17"/>
      <c r="K136" s="28"/>
      <c r="L136" s="50">
        <f>SUMIFS('2012Figures'!$J:$J,'2012Figures'!$C:$C,$A136,'2012Figures'!$E:$E,$B$1)</f>
        <v>10359</v>
      </c>
      <c r="M136" s="50">
        <f>SUMIFS('2012Figures'!$J:$J,'2012Figures'!$C:$C,$A136,'2012Figures'!$B:$B,"BrokerToCy",'2012Figures'!$G:$G,"E1",'2012Figures'!$E:$E,$B$1)</f>
        <v>0</v>
      </c>
      <c r="N136" s="50">
        <f>SUMIFS('2012Figures'!$J:$J,'2012Figures'!$C:$C,$A136,'2012Figures'!$B:$B,"BrokerToCy",'2012Figures'!$G:$G,"P1",'2012Figures'!$E:$E,$B$1)</f>
        <v>0</v>
      </c>
      <c r="O136" s="50">
        <f>SUMIFS('2012Figures'!$J:$J,'2012Figures'!$C:$C,$A136,'2012Figures'!$B:$B,"CyToBroker",'2012Figures'!$G:$G,"E1",'2012Figures'!$E:$E,$B$1)</f>
        <v>10359</v>
      </c>
      <c r="P136" s="50">
        <f>SUMIFS('2012Figures'!$J:$J,'2012Figures'!$C:$C,$A136,'2012Figures'!$B:$B,"CyToBroker",'2012Figures'!$G:$G,"P1",'2012Figures'!$E:$E,$B$1)</f>
        <v>0</v>
      </c>
      <c r="Q136" s="28"/>
      <c r="R136" s="46">
        <f t="shared" si="18"/>
        <v>0.06</v>
      </c>
      <c r="S136" s="46" t="str">
        <f t="shared" si="18"/>
        <v/>
      </c>
      <c r="T136" s="46" t="str">
        <f t="shared" si="18"/>
        <v/>
      </c>
      <c r="U136" s="46">
        <f t="shared" si="18"/>
        <v>0.06</v>
      </c>
      <c r="V136" s="46" t="str">
        <f t="shared" si="18"/>
        <v/>
      </c>
    </row>
    <row r="137" spans="1:22" x14ac:dyDescent="0.2">
      <c r="A137" s="1">
        <v>105</v>
      </c>
      <c r="B137" s="1" t="s">
        <v>60</v>
      </c>
      <c r="C137" s="8">
        <v>4</v>
      </c>
      <c r="D137" s="29">
        <f>SUMIFS('2013Figures'!$J:$J,'2013Figures'!$C:$C,$A137,'2013Figures'!$H:$H,$B137,'2013Figures'!$I:$I,$C137,'2013Figures'!$E:$E,$B$1)</f>
        <v>4739</v>
      </c>
      <c r="E137" s="9">
        <f>SUMIFS('2013Figures'!$J:$J,'2013Figures'!$C:$C,$A137,'2013Figures'!$H:$H,$B137,'2013Figures'!$I:$I,$C137,'2013Figures'!$B:$B,"BrokerToCy",'2013Figures'!$G:$G,"E1",'2013Figures'!$E:$E,$B$1)</f>
        <v>0</v>
      </c>
      <c r="F137" s="9">
        <f>SUMIFS('2013Figures'!$J:$J,'2013Figures'!$C:$C,$A137,'2013Figures'!$H:$H,$B137,'2013Figures'!$I:$I,$C137,'2013Figures'!$B:$B,"BrokerToCy",'2013Figures'!$G:$G,"P1",'2013Figures'!$E:$E,$B$1)</f>
        <v>0</v>
      </c>
      <c r="G137" s="9">
        <f>SUMIFS('2013Figures'!$J:$J,'2013Figures'!$C:$C,$A137,'2013Figures'!$H:$H,$B137,'2013Figures'!$I:$I,$C137,'2013Figures'!$B:$B,"CyToBroker",'2013Figures'!$G:$G,"E1",'2013Figures'!$E:$E,$B$1)</f>
        <v>4739</v>
      </c>
      <c r="H137" s="9">
        <f>SUMIFS('2013Figures'!$J:$J,'2013Figures'!$C:$C,$A137,'2013Figures'!$H:$H,$B137,'2013Figures'!$I:$I,$C137,'2013Figures'!$B:$B,"CyToBroker",'2013Figures'!$G:$G,"P1",'2013Figures'!$E:$E,$B$1)</f>
        <v>0</v>
      </c>
      <c r="J137" s="8" t="s">
        <v>146</v>
      </c>
      <c r="L137" s="42">
        <f>SUMIFS('2012Figures'!$J:$J,'2012Figures'!$C:$C,$A137,'2012Figures'!$H:$H,$B137,'2012Figures'!$I:$I,$C137,'2012Figures'!$E:$E,$B$1)</f>
        <v>5761</v>
      </c>
      <c r="M137" s="52">
        <f>SUMIFS('2012Figures'!$J:$J,'2012Figures'!$C:$C,$A137,'2012Figures'!$H:$H,$B137,'2012Figures'!$I:$I,$C137,'2012Figures'!$B:$B,"BrokerToCy",'2012Figures'!$G:$G,"E1",'2012Figures'!$E:$E,$B$1)</f>
        <v>0</v>
      </c>
      <c r="N137" s="52">
        <f>SUMIFS('2012Figures'!$J:$J,'2012Figures'!$C:$C,$A137,'2012Figures'!$H:$H,$B137,'2012Figures'!$I:$I,$C137,'2012Figures'!$B:$B,"BrokerToCy",'2012Figures'!$G:$G,"P1",'2012Figures'!$E:$E,$B$1)</f>
        <v>0</v>
      </c>
      <c r="O137" s="52">
        <f>SUMIFS('2012Figures'!$J:$J,'2012Figures'!$C:$C,$A137,'2012Figures'!$H:$H,$B137,'2012Figures'!$I:$I,$C137,'2012Figures'!$B:$B,"CyToBroker",'2012Figures'!$G:$G,"E1",'2012Figures'!$E:$E,$B$1)</f>
        <v>5761</v>
      </c>
      <c r="P137" s="52">
        <f>SUMIFS('2012Figures'!$J:$J,'2012Figures'!$C:$C,$A137,'2012Figures'!$H:$H,$B137,'2012Figures'!$I:$I,$C137,'2012Figures'!$B:$B,"CyToBroker",'2012Figures'!$G:$G,"P1",'2012Figures'!$E:$E,$B$1)</f>
        <v>0</v>
      </c>
      <c r="R137" s="46">
        <f t="shared" si="18"/>
        <v>-0.18</v>
      </c>
      <c r="S137" s="46" t="str">
        <f t="shared" si="18"/>
        <v/>
      </c>
      <c r="T137" s="46" t="str">
        <f t="shared" si="18"/>
        <v/>
      </c>
      <c r="U137" s="46">
        <f t="shared" si="18"/>
        <v>-0.18</v>
      </c>
      <c r="V137" s="46" t="str">
        <f t="shared" si="18"/>
        <v/>
      </c>
    </row>
    <row r="138" spans="1:22" x14ac:dyDescent="0.2">
      <c r="A138" s="1">
        <v>105</v>
      </c>
      <c r="B138" s="1" t="s">
        <v>60</v>
      </c>
      <c r="C138" s="8">
        <v>2</v>
      </c>
      <c r="D138" s="29">
        <f>SUMIFS('2013Figures'!$J:$J,'2013Figures'!$C:$C,$A138,'2013Figures'!$H:$H,$B138,'2013Figures'!$I:$I,$C138,'2013Figures'!$E:$E,$B$1)</f>
        <v>0</v>
      </c>
      <c r="E138" s="9">
        <f>SUMIFS('2013Figures'!$J:$J,'2013Figures'!$C:$C,$A138,'2013Figures'!$H:$H,$B138,'2013Figures'!$I:$I,$C138,'2013Figures'!$B:$B,"BrokerToCy",'2013Figures'!$G:$G,"E1",'2013Figures'!$E:$E,$B$1)</f>
        <v>0</v>
      </c>
      <c r="F138" s="9">
        <f>SUMIFS('2013Figures'!$J:$J,'2013Figures'!$C:$C,$A138,'2013Figures'!$H:$H,$B138,'2013Figures'!$I:$I,$C138,'2013Figures'!$B:$B,"BrokerToCy",'2013Figures'!$G:$G,"P1",'2013Figures'!$E:$E,$B$1)</f>
        <v>0</v>
      </c>
      <c r="G138" s="9">
        <f>SUMIFS('2013Figures'!$J:$J,'2013Figures'!$C:$C,$A138,'2013Figures'!$H:$H,$B138,'2013Figures'!$I:$I,$C138,'2013Figures'!$B:$B,"CyToBroker",'2013Figures'!$G:$G,"E1",'2013Figures'!$E:$E,$B$1)</f>
        <v>0</v>
      </c>
      <c r="H138" s="9">
        <f>SUMIFS('2013Figures'!$J:$J,'2013Figures'!$C:$C,$A138,'2013Figures'!$H:$H,$B138,'2013Figures'!$I:$I,$C138,'2013Figures'!$B:$B,"CyToBroker",'2013Figures'!$G:$G,"P1",'2013Figures'!$E:$E,$B$1)</f>
        <v>0</v>
      </c>
      <c r="J138" s="8">
        <v>201001</v>
      </c>
      <c r="L138" s="42">
        <f>SUMIFS('2012Figures'!$J:$J,'2012Figures'!$C:$C,$A138,'2012Figures'!$H:$H,$B138,'2012Figures'!$I:$I,$C138,'2012Figures'!$E:$E,$B$1)</f>
        <v>0</v>
      </c>
      <c r="M138" s="52">
        <f>SUMIFS('2012Figures'!$J:$J,'2012Figures'!$C:$C,$A138,'2012Figures'!$H:$H,$B138,'2012Figures'!$I:$I,$C138,'2012Figures'!$B:$B,"BrokerToCy",'2012Figures'!$G:$G,"E1",'2012Figures'!$E:$E,$B$1)</f>
        <v>0</v>
      </c>
      <c r="N138" s="52">
        <f>SUMIFS('2012Figures'!$J:$J,'2012Figures'!$C:$C,$A138,'2012Figures'!$H:$H,$B138,'2012Figures'!$I:$I,$C138,'2012Figures'!$B:$B,"BrokerToCy",'2012Figures'!$G:$G,"P1",'2012Figures'!$E:$E,$B$1)</f>
        <v>0</v>
      </c>
      <c r="O138" s="52">
        <f>SUMIFS('2012Figures'!$J:$J,'2012Figures'!$C:$C,$A138,'2012Figures'!$H:$H,$B138,'2012Figures'!$I:$I,$C138,'2012Figures'!$B:$B,"CyToBroker",'2012Figures'!$G:$G,"E1",'2012Figures'!$E:$E,$B$1)</f>
        <v>0</v>
      </c>
      <c r="P138" s="52">
        <f>SUMIFS('2012Figures'!$J:$J,'2012Figures'!$C:$C,$A138,'2012Figures'!$H:$H,$B138,'2012Figures'!$I:$I,$C138,'2012Figures'!$B:$B,"CyToBroker",'2012Figures'!$G:$G,"P1",'2012Figures'!$E:$E,$B$1)</f>
        <v>0</v>
      </c>
      <c r="R138" s="46" t="str">
        <f t="shared" si="18"/>
        <v/>
      </c>
      <c r="S138" s="46" t="str">
        <f t="shared" si="18"/>
        <v/>
      </c>
      <c r="T138" s="46" t="str">
        <f t="shared" si="18"/>
        <v/>
      </c>
      <c r="U138" s="46" t="str">
        <f t="shared" si="18"/>
        <v/>
      </c>
      <c r="V138" s="46" t="str">
        <f t="shared" si="18"/>
        <v/>
      </c>
    </row>
    <row r="139" spans="1:22" x14ac:dyDescent="0.2">
      <c r="A139" s="1">
        <v>105</v>
      </c>
      <c r="B139" s="1" t="s">
        <v>60</v>
      </c>
      <c r="C139" s="8">
        <v>1</v>
      </c>
      <c r="D139" s="29">
        <f>SUMIFS('2013Figures'!$J:$J,'2013Figures'!$C:$C,$A139,'2013Figures'!$H:$H,$B139,'2013Figures'!$I:$I,$C139,'2013Figures'!$E:$E,$B$1)</f>
        <v>0</v>
      </c>
      <c r="E139" s="9">
        <f>SUMIFS('2013Figures'!$J:$J,'2013Figures'!$C:$C,$A139,'2013Figures'!$H:$H,$B139,'2013Figures'!$I:$I,$C139,'2013Figures'!$B:$B,"BrokerToCy",'2013Figures'!$G:$G,"E1",'2013Figures'!$E:$E,$B$1)</f>
        <v>0</v>
      </c>
      <c r="F139" s="9">
        <f>SUMIFS('2013Figures'!$J:$J,'2013Figures'!$C:$C,$A139,'2013Figures'!$H:$H,$B139,'2013Figures'!$I:$I,$C139,'2013Figures'!$B:$B,"BrokerToCy",'2013Figures'!$G:$G,"P1",'2013Figures'!$E:$E,$B$1)</f>
        <v>0</v>
      </c>
      <c r="G139" s="9">
        <f>SUMIFS('2013Figures'!$J:$J,'2013Figures'!$C:$C,$A139,'2013Figures'!$H:$H,$B139,'2013Figures'!$I:$I,$C139,'2013Figures'!$B:$B,"CyToBroker",'2013Figures'!$G:$G,"E1",'2013Figures'!$E:$E,$B$1)</f>
        <v>0</v>
      </c>
      <c r="H139" s="9">
        <f>SUMIFS('2013Figures'!$J:$J,'2013Figures'!$C:$C,$A139,'2013Figures'!$H:$H,$B139,'2013Figures'!$I:$I,$C139,'2013Figures'!$B:$B,"CyToBroker",'2013Figures'!$G:$G,"P1",'2013Figures'!$E:$E,$B$1)</f>
        <v>0</v>
      </c>
      <c r="J139" s="8">
        <v>200901</v>
      </c>
      <c r="L139" s="42">
        <f>SUMIFS('2012Figures'!$J:$J,'2012Figures'!$C:$C,$A139,'2012Figures'!$H:$H,$B139,'2012Figures'!$I:$I,$C139,'2012Figures'!$E:$E,$B$1)</f>
        <v>0</v>
      </c>
      <c r="M139" s="52">
        <f>SUMIFS('2012Figures'!$J:$J,'2012Figures'!$C:$C,$A139,'2012Figures'!$H:$H,$B139,'2012Figures'!$I:$I,$C139,'2012Figures'!$B:$B,"BrokerToCy",'2012Figures'!$G:$G,"E1",'2012Figures'!$E:$E,$B$1)</f>
        <v>0</v>
      </c>
      <c r="N139" s="52">
        <f>SUMIFS('2012Figures'!$J:$J,'2012Figures'!$C:$C,$A139,'2012Figures'!$H:$H,$B139,'2012Figures'!$I:$I,$C139,'2012Figures'!$B:$B,"BrokerToCy",'2012Figures'!$G:$G,"P1",'2012Figures'!$E:$E,$B$1)</f>
        <v>0</v>
      </c>
      <c r="O139" s="52">
        <f>SUMIFS('2012Figures'!$J:$J,'2012Figures'!$C:$C,$A139,'2012Figures'!$H:$H,$B139,'2012Figures'!$I:$I,$C139,'2012Figures'!$B:$B,"CyToBroker",'2012Figures'!$G:$G,"E1",'2012Figures'!$E:$E,$B$1)</f>
        <v>0</v>
      </c>
      <c r="P139" s="52">
        <f>SUMIFS('2012Figures'!$J:$J,'2012Figures'!$C:$C,$A139,'2012Figures'!$H:$H,$B139,'2012Figures'!$I:$I,$C139,'2012Figures'!$B:$B,"CyToBroker",'2012Figures'!$G:$G,"P1",'2012Figures'!$E:$E,$B$1)</f>
        <v>0</v>
      </c>
      <c r="R139" s="46" t="str">
        <f t="shared" si="18"/>
        <v/>
      </c>
      <c r="S139" s="46" t="str">
        <f t="shared" si="18"/>
        <v/>
      </c>
      <c r="T139" s="46" t="str">
        <f t="shared" si="18"/>
        <v/>
      </c>
      <c r="U139" s="46" t="str">
        <f t="shared" si="18"/>
        <v/>
      </c>
      <c r="V139" s="46" t="str">
        <f t="shared" si="18"/>
        <v/>
      </c>
    </row>
    <row r="140" spans="1:22" x14ac:dyDescent="0.2">
      <c r="A140" s="1">
        <v>105</v>
      </c>
      <c r="B140" s="1" t="s">
        <v>60</v>
      </c>
      <c r="D140" s="29">
        <f>SUMIFS('2013Figures'!$J:$J,'2013Figures'!$C:$C,$A140,'2013Figures'!$I:$I,"",'2013Figures'!$E:$E,$B$1)</f>
        <v>6250</v>
      </c>
      <c r="E140" s="9">
        <f>SUMIFS('2013Figures'!$J:$J,'2013Figures'!$C:$C,$A140,'2013Figures'!$I:$I,"",'2013Figures'!$B:$B,"BrokerToCy",'2013Figures'!$G:$G,"E1",'2013Figures'!$E:$E,$B$1)</f>
        <v>0</v>
      </c>
      <c r="F140" s="9">
        <f>SUMIFS('2013Figures'!$J:$J,'2013Figures'!$C:$C,$A140,'2013Figures'!$I:$I,"",'2013Figures'!$B:$B,"BrokerToCy",'2013Figures'!$G:$G,"P1",'2013Figures'!$E:$E,$B$1)</f>
        <v>0</v>
      </c>
      <c r="G140" s="9">
        <f>SUMIFS('2013Figures'!$J:$J,'2013Figures'!$C:$C,$A140,'2013Figures'!$I:$I,"",'2013Figures'!$B:$B,"CyToBroker",'2013Figures'!$G:$G,"E1",'2013Figures'!$E:$E,$B$1)</f>
        <v>6250</v>
      </c>
      <c r="H140" s="9">
        <f>SUMIFS('2013Figures'!$J:$J,'2013Figures'!$C:$C,$A140,'2013Figures'!$I:$I,"",'2013Figures'!$B:$B,"CyToBroker",'2013Figures'!$G:$G,"P1",'2013Figures'!$E:$E,$B$1)</f>
        <v>0</v>
      </c>
      <c r="J140" s="8" t="s">
        <v>131</v>
      </c>
      <c r="L140" s="42">
        <f>SUMIFS('2012Figures'!$J:$J,'2012Figures'!$C:$C,$A140,'2012Figures'!$I:$I,"",'2012Figures'!$E:$E,$B$1)</f>
        <v>4598</v>
      </c>
      <c r="M140" s="52">
        <f>SUMIFS('2012Figures'!$J:$J,'2012Figures'!$C:$C,$A140,'2012Figures'!$I:$I,"",'2012Figures'!$B:$B,"BrokerToCy",'2012Figures'!$G:$G,"E1",'2012Figures'!$E:$E,$B$1)</f>
        <v>0</v>
      </c>
      <c r="N140" s="52">
        <f>SUMIFS('2012Figures'!$J:$J,'2012Figures'!$C:$C,$A140,'2012Figures'!$I:$I,"",'2012Figures'!$B:$B,"BrokerToCy",'2012Figures'!$G:$G,"P1",'2012Figures'!$E:$E,$B$1)</f>
        <v>0</v>
      </c>
      <c r="O140" s="52">
        <f>SUMIFS('2012Figures'!$J:$J,'2012Figures'!$C:$C,$A140,'2012Figures'!$I:$I,"",'2012Figures'!$B:$B,"CyToBroker",'2012Figures'!$G:$G,"E1",'2012Figures'!$E:$E,$B$1)</f>
        <v>4598</v>
      </c>
      <c r="P140" s="52">
        <f>SUMIFS('2012Figures'!$J:$J,'2012Figures'!$C:$C,$A140,'2012Figures'!$I:$I,"",'2012Figures'!$B:$B,"CyToBroker",'2012Figures'!$G:$G,"P1",'2012Figures'!$E:$E,$B$1)</f>
        <v>0</v>
      </c>
      <c r="R140" s="46">
        <f t="shared" si="18"/>
        <v>0.36</v>
      </c>
      <c r="S140" s="46" t="str">
        <f t="shared" si="18"/>
        <v/>
      </c>
      <c r="T140" s="46" t="str">
        <f t="shared" si="18"/>
        <v/>
      </c>
      <c r="U140" s="46">
        <f t="shared" si="18"/>
        <v>0.36</v>
      </c>
      <c r="V140" s="46" t="str">
        <f t="shared" si="18"/>
        <v/>
      </c>
    </row>
    <row r="141" spans="1:22" x14ac:dyDescent="0.2">
      <c r="A141" s="21"/>
      <c r="B141" s="21" t="s">
        <v>92</v>
      </c>
      <c r="C141" s="22"/>
      <c r="D141" s="23">
        <f>SUM(E141:H141)</f>
        <v>10989</v>
      </c>
      <c r="E141" s="23">
        <f>SUM(E137:E140)</f>
        <v>0</v>
      </c>
      <c r="F141" s="23">
        <f>SUM(F137:F140)</f>
        <v>0</v>
      </c>
      <c r="G141" s="23">
        <f>SUM(G137:G140)</f>
        <v>10989</v>
      </c>
      <c r="H141" s="23">
        <f>SUM(H137:H140)</f>
        <v>0</v>
      </c>
      <c r="I141" s="21"/>
      <c r="J141" s="22"/>
      <c r="K141" s="21"/>
      <c r="L141" s="43">
        <f>SUM(M141:P141)</f>
        <v>10359</v>
      </c>
      <c r="M141" s="43">
        <f>SUM(M137:M140)</f>
        <v>0</v>
      </c>
      <c r="N141" s="43">
        <f>SUM(N137:N140)</f>
        <v>0</v>
      </c>
      <c r="O141" s="43">
        <f>SUM(O137:O140)</f>
        <v>10359</v>
      </c>
      <c r="P141" s="43">
        <f>SUM(P137:P140)</f>
        <v>0</v>
      </c>
      <c r="Q141" s="21"/>
      <c r="R141" s="21"/>
      <c r="S141" s="21"/>
      <c r="T141" s="21"/>
      <c r="U141" s="21"/>
      <c r="V141" s="21"/>
    </row>
    <row r="142" spans="1:22" x14ac:dyDescent="0.2">
      <c r="A142" s="28">
        <v>108</v>
      </c>
      <c r="B142" s="28" t="s">
        <v>166</v>
      </c>
      <c r="C142" s="17" t="s">
        <v>88</v>
      </c>
      <c r="D142" s="18">
        <f>SUMIFS('2013Figures'!$J:$J,'2013Figures'!$C:$C,$A142,'2013Figures'!$E:$E,$B$1)</f>
        <v>0</v>
      </c>
      <c r="E142" s="18">
        <f>SUMIFS('2013Figures'!$J:$J,'2013Figures'!$C:$C,$A142,'2013Figures'!$B:$B,"BrokerToCy",'2013Figures'!$G:$G,"E1",'2013Figures'!$E:$E,$B$1)</f>
        <v>0</v>
      </c>
      <c r="F142" s="18">
        <f>SUMIFS('2013Figures'!$J:$J,'2013Figures'!$C:$C,$A142,'2013Figures'!$B:$B,"BrokerToCy",'2013Figures'!$G:$G,"P1",'2013Figures'!$E:$E,$B$1)</f>
        <v>0</v>
      </c>
      <c r="G142" s="18">
        <f>SUMIFS('2013Figures'!$J:$J,'2013Figures'!$C:$C,$A142,'2013Figures'!$B:$B,"CyToBroker",'2013Figures'!$G:$G,"E1",'2013Figures'!$E:$E,$B$1)</f>
        <v>0</v>
      </c>
      <c r="H142" s="18">
        <f>SUMIFS('2013Figures'!$J:$J,'2013Figures'!$C:$C,$A142,'2013Figures'!$B:$B,"CyToBroker",'2013Figures'!$G:$G,"P1",'2013Figures'!$E:$E,$B$1)</f>
        <v>0</v>
      </c>
      <c r="I142" s="28"/>
      <c r="J142" s="17"/>
      <c r="K142" s="28"/>
      <c r="L142" s="50">
        <f>SUMIFS('2012Figures'!$J:$J,'2012Figures'!$C:$C,$A142,'2012Figures'!$E:$E,$B$1)</f>
        <v>0</v>
      </c>
      <c r="M142" s="50">
        <f>SUMIFS('2012Figures'!$J:$J,'2012Figures'!$C:$C,$A142,'2012Figures'!$B:$B,"BrokerToCy",'2012Figures'!$G:$G,"E1",'2012Figures'!$E:$E,$B$1)</f>
        <v>0</v>
      </c>
      <c r="N142" s="50">
        <f>SUMIFS('2012Figures'!$J:$J,'2012Figures'!$C:$C,$A142,'2012Figures'!$B:$B,"BrokerToCy",'2012Figures'!$G:$G,"P1",'2012Figures'!$E:$E,$B$1)</f>
        <v>0</v>
      </c>
      <c r="O142" s="50">
        <f>SUMIFS('2012Figures'!$J:$J,'2012Figures'!$C:$C,$A142,'2012Figures'!$B:$B,"CyToBroker",'2012Figures'!$G:$G,"E1",'2012Figures'!$E:$E,$B$1)</f>
        <v>0</v>
      </c>
      <c r="P142" s="50">
        <f>SUMIFS('2012Figures'!$J:$J,'2012Figures'!$C:$C,$A142,'2012Figures'!$B:$B,"CyToBroker",'2012Figures'!$G:$G,"P1",'2012Figures'!$E:$E,$B$1)</f>
        <v>0</v>
      </c>
      <c r="Q142" s="28"/>
      <c r="R142" s="46" t="str">
        <f t="shared" si="18"/>
        <v/>
      </c>
      <c r="S142" s="46" t="str">
        <f t="shared" si="18"/>
        <v/>
      </c>
      <c r="T142" s="46" t="str">
        <f t="shared" si="18"/>
        <v/>
      </c>
      <c r="U142" s="46" t="str">
        <f t="shared" si="18"/>
        <v/>
      </c>
      <c r="V142" s="46" t="str">
        <f t="shared" si="18"/>
        <v/>
      </c>
    </row>
    <row r="143" spans="1:22" x14ac:dyDescent="0.2">
      <c r="A143" s="1">
        <v>108</v>
      </c>
      <c r="B143" s="1" t="s">
        <v>166</v>
      </c>
      <c r="C143" s="8">
        <v>1</v>
      </c>
      <c r="D143" s="29">
        <f>SUMIFS('2013Figures'!$J:$J,'2013Figures'!$C:$C,$A143,'2013Figures'!$H:$H,$B143,'2013Figures'!$I:$I,$C143,'2013Figures'!$E:$E,$B$1)</f>
        <v>0</v>
      </c>
      <c r="E143" s="9">
        <f>SUMIFS('2013Figures'!$J:$J,'2013Figures'!$C:$C,$A143,'2013Figures'!$H:$H,$B143,'2013Figures'!$I:$I,$C143,'2013Figures'!$B:$B,"BrokerToCy",'2013Figures'!$G:$G,"E1",'2013Figures'!$E:$E,$B$1)</f>
        <v>0</v>
      </c>
      <c r="F143" s="9">
        <f>SUMIFS('2013Figures'!$J:$J,'2013Figures'!$C:$C,$A143,'2013Figures'!$H:$H,$B143,'2013Figures'!$I:$I,$C143,'2013Figures'!$B:$B,"BrokerToCy",'2013Figures'!$G:$G,"P1",'2013Figures'!$E:$E,$B$1)</f>
        <v>0</v>
      </c>
      <c r="G143" s="9">
        <f>SUMIFS('2013Figures'!$J:$J,'2013Figures'!$C:$C,$A143,'2013Figures'!$H:$H,$B143,'2013Figures'!$I:$I,$C143,'2013Figures'!$B:$B,"CyToBroker",'2013Figures'!$G:$G,"E1",'2013Figures'!$E:$E,$B$1)</f>
        <v>0</v>
      </c>
      <c r="H143" s="9">
        <f>SUMIFS('2013Figures'!$J:$J,'2013Figures'!$C:$C,$A143,'2013Figures'!$H:$H,$B143,'2013Figures'!$I:$I,$C143,'2013Figures'!$B:$B,"CyToBroker",'2013Figures'!$G:$G,"P1",'2013Figures'!$E:$E,$B$1)</f>
        <v>0</v>
      </c>
      <c r="J143" s="8">
        <v>201501</v>
      </c>
      <c r="L143" s="42">
        <f>SUMIFS('2012Figures'!$J:$J,'2012Figures'!$C:$C,$A143,'2012Figures'!$H:$H,$B143,'2012Figures'!$I:$I,$C143,'2012Figures'!$E:$E,$B$1)</f>
        <v>0</v>
      </c>
      <c r="M143" s="52">
        <f>SUMIFS('2012Figures'!$J:$J,'2012Figures'!$C:$C,$A143,'2012Figures'!$H:$H,$B143,'2012Figures'!$I:$I,$C143,'2012Figures'!$B:$B,"BrokerToCy",'2012Figures'!$G:$G,"E1",'2012Figures'!$E:$E,$B$1)</f>
        <v>0</v>
      </c>
      <c r="N143" s="52">
        <f>SUMIFS('2012Figures'!$J:$J,'2012Figures'!$C:$C,$A143,'2012Figures'!$H:$H,$B143,'2012Figures'!$I:$I,$C143,'2012Figures'!$B:$B,"BrokerToCy",'2012Figures'!$G:$G,"P1",'2012Figures'!$E:$E,$B$1)</f>
        <v>0</v>
      </c>
      <c r="O143" s="52">
        <f>SUMIFS('2012Figures'!$J:$J,'2012Figures'!$C:$C,$A143,'2012Figures'!$H:$H,$B143,'2012Figures'!$I:$I,$C143,'2012Figures'!$B:$B,"CyToBroker",'2012Figures'!$G:$G,"E1",'2012Figures'!$E:$E,$B$1)</f>
        <v>0</v>
      </c>
      <c r="P143" s="52">
        <f>SUMIFS('2012Figures'!$J:$J,'2012Figures'!$C:$C,$A143,'2012Figures'!$H:$H,$B143,'2012Figures'!$I:$I,$C143,'2012Figures'!$B:$B,"CyToBroker",'2012Figures'!$G:$G,"P1",'2012Figures'!$E:$E,$B$1)</f>
        <v>0</v>
      </c>
      <c r="R143" s="46" t="str">
        <f t="shared" si="18"/>
        <v/>
      </c>
      <c r="S143" s="46" t="str">
        <f t="shared" si="18"/>
        <v/>
      </c>
      <c r="T143" s="46" t="str">
        <f t="shared" si="18"/>
        <v/>
      </c>
      <c r="U143" s="46" t="str">
        <f t="shared" si="18"/>
        <v/>
      </c>
      <c r="V143" s="46" t="str">
        <f t="shared" si="18"/>
        <v/>
      </c>
    </row>
    <row r="144" spans="1:22" x14ac:dyDescent="0.2">
      <c r="A144" s="1">
        <v>108</v>
      </c>
      <c r="B144" s="1" t="s">
        <v>166</v>
      </c>
      <c r="D144" s="29">
        <f>SUMIFS('2013Figures'!$J:$J,'2013Figures'!$C:$C,$A144,'2013Figures'!$I:$I,"",'2013Figures'!$E:$E,$B$1)</f>
        <v>0</v>
      </c>
      <c r="E144" s="9">
        <f>SUMIFS('2013Figures'!$J:$J,'2013Figures'!$C:$C,$A144,'2013Figures'!$I:$I,"",'2013Figures'!$B:$B,"BrokerToCy",'2013Figures'!$G:$G,"E1",'2013Figures'!$E:$E,$B$1)</f>
        <v>0</v>
      </c>
      <c r="F144" s="9">
        <f>SUMIFS('2013Figures'!$J:$J,'2013Figures'!$C:$C,$A144,'2013Figures'!$I:$I,"",'2013Figures'!$B:$B,"BrokerToCy",'2013Figures'!$G:$G,"P1",'2013Figures'!$E:$E,$B$1)</f>
        <v>0</v>
      </c>
      <c r="G144" s="9">
        <f>SUMIFS('2013Figures'!$J:$J,'2013Figures'!$C:$C,$A144,'2013Figures'!$I:$I,"",'2013Figures'!$B:$B,"CyToBroker",'2013Figures'!$G:$G,"E1",'2013Figures'!$E:$E,$B$1)</f>
        <v>0</v>
      </c>
      <c r="H144" s="9">
        <f>SUMIFS('2013Figures'!$J:$J,'2013Figures'!$C:$C,$A144,'2013Figures'!$I:$I,"",'2013Figures'!$B:$B,"CyToBroker",'2013Figures'!$G:$G,"P1",'2013Figures'!$E:$E,$B$1)</f>
        <v>0</v>
      </c>
      <c r="J144" s="8" t="s">
        <v>131</v>
      </c>
      <c r="L144" s="42">
        <f>SUMIFS('2012Figures'!$J:$J,'2012Figures'!$C:$C,$A144,'2012Figures'!$I:$I,"",'2012Figures'!$E:$E,$B$1)</f>
        <v>0</v>
      </c>
      <c r="M144" s="52">
        <f>SUMIFS('2012Figures'!$J:$J,'2012Figures'!$C:$C,$A144,'2012Figures'!$I:$I,"",'2012Figures'!$B:$B,"BrokerToCy",'2012Figures'!$G:$G,"E1",'2012Figures'!$E:$E,$B$1)</f>
        <v>0</v>
      </c>
      <c r="N144" s="52">
        <f>SUMIFS('2012Figures'!$J:$J,'2012Figures'!$C:$C,$A144,'2012Figures'!$I:$I,"",'2012Figures'!$B:$B,"BrokerToCy",'2012Figures'!$G:$G,"P1",'2012Figures'!$E:$E,$B$1)</f>
        <v>0</v>
      </c>
      <c r="O144" s="52">
        <f>SUMIFS('2012Figures'!$J:$J,'2012Figures'!$C:$C,$A144,'2012Figures'!$I:$I,"",'2012Figures'!$B:$B,"CyToBroker",'2012Figures'!$G:$G,"E1",'2012Figures'!$E:$E,$B$1)</f>
        <v>0</v>
      </c>
      <c r="P144" s="52">
        <f>SUMIFS('2012Figures'!$J:$J,'2012Figures'!$C:$C,$A144,'2012Figures'!$I:$I,"",'2012Figures'!$B:$B,"CyToBroker",'2012Figures'!$G:$G,"P1",'2012Figures'!$E:$E,$B$1)</f>
        <v>0</v>
      </c>
      <c r="R144" s="46" t="str">
        <f t="shared" si="18"/>
        <v/>
      </c>
      <c r="S144" s="46" t="str">
        <f t="shared" si="18"/>
        <v/>
      </c>
      <c r="T144" s="46" t="str">
        <f t="shared" si="18"/>
        <v/>
      </c>
      <c r="U144" s="46" t="str">
        <f t="shared" si="18"/>
        <v/>
      </c>
      <c r="V144" s="46" t="str">
        <f t="shared" si="18"/>
        <v/>
      </c>
    </row>
    <row r="145" spans="1:22" x14ac:dyDescent="0.2">
      <c r="A145" s="21"/>
      <c r="B145" s="21" t="s">
        <v>92</v>
      </c>
      <c r="C145" s="22"/>
      <c r="D145" s="23">
        <f>SUM(E145:H145)</f>
        <v>0</v>
      </c>
      <c r="E145" s="23">
        <f>SUM(E143:E144)</f>
        <v>0</v>
      </c>
      <c r="F145" s="23">
        <f t="shared" ref="F145:H145" si="21">SUM(F143:F144)</f>
        <v>0</v>
      </c>
      <c r="G145" s="23">
        <f t="shared" si="21"/>
        <v>0</v>
      </c>
      <c r="H145" s="23">
        <f t="shared" si="21"/>
        <v>0</v>
      </c>
      <c r="I145" s="21"/>
      <c r="J145" s="22"/>
      <c r="K145" s="21"/>
      <c r="L145" s="43">
        <f>SUM(M145:P145)</f>
        <v>0</v>
      </c>
      <c r="M145" s="43">
        <f>SUM(M143:M144)</f>
        <v>0</v>
      </c>
      <c r="N145" s="43">
        <f t="shared" ref="N145:P145" si="22">SUM(N143:N144)</f>
        <v>0</v>
      </c>
      <c r="O145" s="43">
        <f t="shared" si="22"/>
        <v>0</v>
      </c>
      <c r="P145" s="43">
        <f t="shared" si="22"/>
        <v>0</v>
      </c>
      <c r="Q145" s="21"/>
      <c r="R145" s="21"/>
      <c r="S145" s="21"/>
      <c r="T145" s="21"/>
      <c r="U145" s="21"/>
      <c r="V145" s="21"/>
    </row>
    <row r="146" spans="1:22" x14ac:dyDescent="0.2">
      <c r="A146" s="28">
        <v>109</v>
      </c>
      <c r="B146" s="28" t="s">
        <v>99</v>
      </c>
      <c r="C146" s="17" t="s">
        <v>88</v>
      </c>
      <c r="D146" s="18">
        <f>SUMIFS('2013Figures'!$J:$J,'2013Figures'!$C:$C,$A146,'2013Figures'!$E:$E,$B$1)</f>
        <v>0</v>
      </c>
      <c r="E146" s="18">
        <f>SUMIFS('2013Figures'!$J:$J,'2013Figures'!$C:$C,$A146,'2013Figures'!$B:$B,"BrokerToCy",'2013Figures'!$G:$G,"E1",'2013Figures'!$E:$E,$B$1)</f>
        <v>0</v>
      </c>
      <c r="F146" s="18">
        <f>SUMIFS('2013Figures'!$J:$J,'2013Figures'!$C:$C,$A146,'2013Figures'!$B:$B,"BrokerToCy",'2013Figures'!$G:$G,"P1",'2013Figures'!$E:$E,$B$1)</f>
        <v>0</v>
      </c>
      <c r="G146" s="18">
        <f>SUMIFS('2013Figures'!$J:$J,'2013Figures'!$C:$C,$A146,'2013Figures'!$B:$B,"CyToBroker",'2013Figures'!$G:$G,"E1",'2013Figures'!$E:$E,$B$1)</f>
        <v>0</v>
      </c>
      <c r="H146" s="18">
        <f>SUMIFS('2013Figures'!$J:$J,'2013Figures'!$C:$C,$A146,'2013Figures'!$B:$B,"CyToBroker",'2013Figures'!$G:$G,"P1",'2013Figures'!$E:$E,$B$1)</f>
        <v>0</v>
      </c>
      <c r="I146" s="28"/>
      <c r="J146" s="17"/>
      <c r="K146" s="28"/>
      <c r="L146" s="50">
        <f>SUMIFS('2012Figures'!$J:$J,'2012Figures'!$C:$C,$A146,'2012Figures'!$E:$E,$B$1)</f>
        <v>0</v>
      </c>
      <c r="M146" s="50">
        <f>SUMIFS('2012Figures'!$J:$J,'2012Figures'!$C:$C,$A146,'2012Figures'!$B:$B,"BrokerToCy",'2012Figures'!$G:$G,"E1",'2012Figures'!$E:$E,$B$1)</f>
        <v>0</v>
      </c>
      <c r="N146" s="50">
        <f>SUMIFS('2012Figures'!$J:$J,'2012Figures'!$C:$C,$A146,'2012Figures'!$B:$B,"BrokerToCy",'2012Figures'!$G:$G,"P1",'2012Figures'!$E:$E,$B$1)</f>
        <v>0</v>
      </c>
      <c r="O146" s="50">
        <f>SUMIFS('2012Figures'!$J:$J,'2012Figures'!$C:$C,$A146,'2012Figures'!$B:$B,"CyToBroker",'2012Figures'!$G:$G,"E1",'2012Figures'!$E:$E,$B$1)</f>
        <v>0</v>
      </c>
      <c r="P146" s="50">
        <f>SUMIFS('2012Figures'!$J:$J,'2012Figures'!$C:$C,$A146,'2012Figures'!$B:$B,"CyToBroker",'2012Figures'!$G:$G,"P1",'2012Figures'!$E:$E,$B$1)</f>
        <v>0</v>
      </c>
      <c r="Q146" s="28"/>
      <c r="R146" s="46" t="str">
        <f t="shared" si="18"/>
        <v/>
      </c>
      <c r="S146" s="46" t="str">
        <f t="shared" si="18"/>
        <v/>
      </c>
      <c r="T146" s="46" t="str">
        <f t="shared" si="18"/>
        <v/>
      </c>
      <c r="U146" s="46" t="str">
        <f t="shared" si="18"/>
        <v/>
      </c>
      <c r="V146" s="46" t="str">
        <f t="shared" si="18"/>
        <v/>
      </c>
    </row>
    <row r="147" spans="1:22" x14ac:dyDescent="0.2">
      <c r="A147" s="1">
        <v>109</v>
      </c>
      <c r="B147" s="1" t="s">
        <v>99</v>
      </c>
      <c r="C147" s="8">
        <v>5</v>
      </c>
      <c r="D147" s="29">
        <f>SUMIFS('2013Figures'!$J:$J,'2013Figures'!$C:$C,$A147,'2013Figures'!$H:$H,$B147,'2013Figures'!$I:$I,$C147,'2013Figures'!$E:$E,$B$1)</f>
        <v>0</v>
      </c>
      <c r="E147" s="9">
        <f>SUMIFS('2013Figures'!$J:$J,'2013Figures'!$C:$C,$A147,'2013Figures'!$H:$H,$B147,'2013Figures'!$I:$I,$C147,'2013Figures'!$B:$B,"BrokerToCy",'2013Figures'!$G:$G,"E1",'2013Figures'!$E:$E,$B$1)</f>
        <v>0</v>
      </c>
      <c r="F147" s="9">
        <f>SUMIFS('2013Figures'!$J:$J,'2013Figures'!$C:$C,$A147,'2013Figures'!$H:$H,$B147,'2013Figures'!$I:$I,$C147,'2013Figures'!$B:$B,"BrokerToCy",'2013Figures'!$G:$G,"P1",'2013Figures'!$E:$E,$B$1)</f>
        <v>0</v>
      </c>
      <c r="G147" s="9">
        <f>SUMIFS('2013Figures'!$J:$J,'2013Figures'!$C:$C,$A147,'2013Figures'!$H:$H,$B147,'2013Figures'!$I:$I,$C147,'2013Figures'!$B:$B,"CyToBroker",'2013Figures'!$G:$G,"E1",'2013Figures'!$E:$E,$B$1)</f>
        <v>0</v>
      </c>
      <c r="H147" s="9">
        <f>SUMIFS('2013Figures'!$J:$J,'2013Figures'!$C:$C,$A147,'2013Figures'!$H:$H,$B147,'2013Figures'!$I:$I,$C147,'2013Figures'!$B:$B,"CyToBroker",'2013Figures'!$G:$G,"P1",'2013Figures'!$E:$E,$B$1)</f>
        <v>0</v>
      </c>
      <c r="L147" s="42">
        <f>SUMIFS('2012Figures'!$J:$J,'2012Figures'!$C:$C,$A147,'2012Figures'!$H:$H,$B147,'2012Figures'!$I:$I,$C147,'2012Figures'!$E:$E,$B$1)</f>
        <v>0</v>
      </c>
      <c r="M147" s="52">
        <f>SUMIFS('2012Figures'!$J:$J,'2012Figures'!$C:$C,$A147,'2012Figures'!$H:$H,$B147,'2012Figures'!$I:$I,$C147,'2012Figures'!$B:$B,"BrokerToCy",'2012Figures'!$G:$G,"E1",'2012Figures'!$E:$E,$B$1)</f>
        <v>0</v>
      </c>
      <c r="N147" s="52">
        <f>SUMIFS('2012Figures'!$J:$J,'2012Figures'!$C:$C,$A147,'2012Figures'!$H:$H,$B147,'2012Figures'!$I:$I,$C147,'2012Figures'!$B:$B,"BrokerToCy",'2012Figures'!$G:$G,"P1",'2012Figures'!$E:$E,$B$1)</f>
        <v>0</v>
      </c>
      <c r="O147" s="52">
        <f>SUMIFS('2012Figures'!$J:$J,'2012Figures'!$C:$C,$A147,'2012Figures'!$H:$H,$B147,'2012Figures'!$I:$I,$C147,'2012Figures'!$B:$B,"CyToBroker",'2012Figures'!$G:$G,"E1",'2012Figures'!$E:$E,$B$1)</f>
        <v>0</v>
      </c>
      <c r="P147" s="52">
        <f>SUMIFS('2012Figures'!$J:$J,'2012Figures'!$C:$C,$A147,'2012Figures'!$H:$H,$B147,'2012Figures'!$I:$I,$C147,'2012Figures'!$B:$B,"CyToBroker",'2012Figures'!$G:$G,"P1",'2012Figures'!$E:$E,$B$1)</f>
        <v>0</v>
      </c>
      <c r="R147" s="46" t="str">
        <f t="shared" si="18"/>
        <v/>
      </c>
      <c r="S147" s="46" t="str">
        <f t="shared" si="18"/>
        <v/>
      </c>
      <c r="T147" s="46" t="str">
        <f t="shared" si="18"/>
        <v/>
      </c>
      <c r="U147" s="46" t="str">
        <f t="shared" si="18"/>
        <v/>
      </c>
      <c r="V147" s="46" t="str">
        <f t="shared" si="18"/>
        <v/>
      </c>
    </row>
    <row r="148" spans="1:22" x14ac:dyDescent="0.2">
      <c r="A148" s="1">
        <v>109</v>
      </c>
      <c r="B148" s="1" t="s">
        <v>99</v>
      </c>
      <c r="C148" s="8">
        <v>4</v>
      </c>
      <c r="D148" s="29">
        <f>SUMIFS('2013Figures'!$J:$J,'2013Figures'!$C:$C,$A148,'2013Figures'!$H:$H,$B148,'2013Figures'!$I:$I,$C148,'2013Figures'!$E:$E,$B$1)</f>
        <v>0</v>
      </c>
      <c r="E148" s="9">
        <f>SUMIFS('2013Figures'!$J:$J,'2013Figures'!$C:$C,$A148,'2013Figures'!$H:$H,$B148,'2013Figures'!$I:$I,$C148,'2013Figures'!$B:$B,"BrokerToCy",'2013Figures'!$G:$G,"E1",'2013Figures'!$E:$E,$B$1)</f>
        <v>0</v>
      </c>
      <c r="F148" s="9">
        <f>SUMIFS('2013Figures'!$J:$J,'2013Figures'!$C:$C,$A148,'2013Figures'!$H:$H,$B148,'2013Figures'!$I:$I,$C148,'2013Figures'!$B:$B,"BrokerToCy",'2013Figures'!$G:$G,"P1",'2013Figures'!$E:$E,$B$1)</f>
        <v>0</v>
      </c>
      <c r="G148" s="9">
        <f>SUMIFS('2013Figures'!$J:$J,'2013Figures'!$C:$C,$A148,'2013Figures'!$H:$H,$B148,'2013Figures'!$I:$I,$C148,'2013Figures'!$B:$B,"CyToBroker",'2013Figures'!$G:$G,"E1",'2013Figures'!$E:$E,$B$1)</f>
        <v>0</v>
      </c>
      <c r="H148" s="9">
        <f>SUMIFS('2013Figures'!$J:$J,'2013Figures'!$C:$C,$A148,'2013Figures'!$H:$H,$B148,'2013Figures'!$I:$I,$C148,'2013Figures'!$B:$B,"CyToBroker",'2013Figures'!$G:$G,"P1",'2013Figures'!$E:$E,$B$1)</f>
        <v>0</v>
      </c>
      <c r="J148" s="8">
        <v>201501</v>
      </c>
      <c r="L148" s="42">
        <f>SUMIFS('2012Figures'!$J:$J,'2012Figures'!$C:$C,$A148,'2012Figures'!$H:$H,$B148,'2012Figures'!$I:$I,$C148,'2012Figures'!$E:$E,$B$1)</f>
        <v>0</v>
      </c>
      <c r="M148" s="52">
        <f>SUMIFS('2012Figures'!$J:$J,'2012Figures'!$C:$C,$A148,'2012Figures'!$H:$H,$B148,'2012Figures'!$I:$I,$C148,'2012Figures'!$B:$B,"BrokerToCy",'2012Figures'!$G:$G,"E1",'2012Figures'!$E:$E,$B$1)</f>
        <v>0</v>
      </c>
      <c r="N148" s="52">
        <f>SUMIFS('2012Figures'!$J:$J,'2012Figures'!$C:$C,$A148,'2012Figures'!$H:$H,$B148,'2012Figures'!$I:$I,$C148,'2012Figures'!$B:$B,"BrokerToCy",'2012Figures'!$G:$G,"P1",'2012Figures'!$E:$E,$B$1)</f>
        <v>0</v>
      </c>
      <c r="O148" s="52">
        <f>SUMIFS('2012Figures'!$J:$J,'2012Figures'!$C:$C,$A148,'2012Figures'!$H:$H,$B148,'2012Figures'!$I:$I,$C148,'2012Figures'!$B:$B,"CyToBroker",'2012Figures'!$G:$G,"E1",'2012Figures'!$E:$E,$B$1)</f>
        <v>0</v>
      </c>
      <c r="P148" s="52">
        <f>SUMIFS('2012Figures'!$J:$J,'2012Figures'!$C:$C,$A148,'2012Figures'!$H:$H,$B148,'2012Figures'!$I:$I,$C148,'2012Figures'!$B:$B,"CyToBroker",'2012Figures'!$G:$G,"P1",'2012Figures'!$E:$E,$B$1)</f>
        <v>0</v>
      </c>
      <c r="R148" s="46" t="str">
        <f t="shared" si="18"/>
        <v/>
      </c>
      <c r="S148" s="46" t="str">
        <f t="shared" si="18"/>
        <v/>
      </c>
      <c r="T148" s="46" t="str">
        <f t="shared" si="18"/>
        <v/>
      </c>
      <c r="U148" s="46" t="str">
        <f t="shared" si="18"/>
        <v/>
      </c>
      <c r="V148" s="46" t="str">
        <f t="shared" si="18"/>
        <v/>
      </c>
    </row>
    <row r="149" spans="1:22" x14ac:dyDescent="0.2">
      <c r="A149" s="1">
        <v>109</v>
      </c>
      <c r="B149" s="1" t="s">
        <v>99</v>
      </c>
      <c r="C149" s="8">
        <v>3</v>
      </c>
      <c r="D149" s="29">
        <f>SUMIFS('2013Figures'!$J:$J,'2013Figures'!$C:$C,$A149,'2013Figures'!$H:$H,$B149,'2013Figures'!$I:$I,$C149,'2013Figures'!$E:$E,$B$1)</f>
        <v>0</v>
      </c>
      <c r="E149" s="9">
        <f>SUMIFS('2013Figures'!$J:$J,'2013Figures'!$C:$C,$A149,'2013Figures'!$H:$H,$B149,'2013Figures'!$I:$I,$C149,'2013Figures'!$B:$B,"BrokerToCy",'2013Figures'!$G:$G,"E1",'2013Figures'!$E:$E,$B$1)</f>
        <v>0</v>
      </c>
      <c r="F149" s="9">
        <f>SUMIFS('2013Figures'!$J:$J,'2013Figures'!$C:$C,$A149,'2013Figures'!$H:$H,$B149,'2013Figures'!$I:$I,$C149,'2013Figures'!$B:$B,"BrokerToCy",'2013Figures'!$G:$G,"P1",'2013Figures'!$E:$E,$B$1)</f>
        <v>0</v>
      </c>
      <c r="G149" s="9">
        <f>SUMIFS('2013Figures'!$J:$J,'2013Figures'!$C:$C,$A149,'2013Figures'!$H:$H,$B149,'2013Figures'!$I:$I,$C149,'2013Figures'!$B:$B,"CyToBroker",'2013Figures'!$G:$G,"E1",'2013Figures'!$E:$E,$B$1)</f>
        <v>0</v>
      </c>
      <c r="H149" s="9">
        <f>SUMIFS('2013Figures'!$J:$J,'2013Figures'!$C:$C,$A149,'2013Figures'!$H:$H,$B149,'2013Figures'!$I:$I,$C149,'2013Figures'!$B:$B,"CyToBroker",'2013Figures'!$G:$G,"P1",'2013Figures'!$E:$E,$B$1)</f>
        <v>0</v>
      </c>
      <c r="J149" s="8">
        <v>201401</v>
      </c>
      <c r="L149" s="42">
        <f>SUMIFS('2012Figures'!$J:$J,'2012Figures'!$C:$C,$A149,'2012Figures'!$H:$H,$B149,'2012Figures'!$I:$I,$C149,'2012Figures'!$E:$E,$B$1)</f>
        <v>0</v>
      </c>
      <c r="M149" s="52">
        <f>SUMIFS('2012Figures'!$J:$J,'2012Figures'!$C:$C,$A149,'2012Figures'!$H:$H,$B149,'2012Figures'!$I:$I,$C149,'2012Figures'!$B:$B,"BrokerToCy",'2012Figures'!$G:$G,"E1",'2012Figures'!$E:$E,$B$1)</f>
        <v>0</v>
      </c>
      <c r="N149" s="52">
        <f>SUMIFS('2012Figures'!$J:$J,'2012Figures'!$C:$C,$A149,'2012Figures'!$H:$H,$B149,'2012Figures'!$I:$I,$C149,'2012Figures'!$B:$B,"BrokerToCy",'2012Figures'!$G:$G,"P1",'2012Figures'!$E:$E,$B$1)</f>
        <v>0</v>
      </c>
      <c r="O149" s="52">
        <f>SUMIFS('2012Figures'!$J:$J,'2012Figures'!$C:$C,$A149,'2012Figures'!$H:$H,$B149,'2012Figures'!$I:$I,$C149,'2012Figures'!$B:$B,"CyToBroker",'2012Figures'!$G:$G,"E1",'2012Figures'!$E:$E,$B$1)</f>
        <v>0</v>
      </c>
      <c r="P149" s="52">
        <f>SUMIFS('2012Figures'!$J:$J,'2012Figures'!$C:$C,$A149,'2012Figures'!$H:$H,$B149,'2012Figures'!$I:$I,$C149,'2012Figures'!$B:$B,"CyToBroker",'2012Figures'!$G:$G,"P1",'2012Figures'!$E:$E,$B$1)</f>
        <v>0</v>
      </c>
      <c r="R149" s="46" t="str">
        <f t="shared" si="18"/>
        <v/>
      </c>
      <c r="S149" s="46" t="str">
        <f t="shared" si="18"/>
        <v/>
      </c>
      <c r="T149" s="46" t="str">
        <f t="shared" si="18"/>
        <v/>
      </c>
      <c r="U149" s="46" t="str">
        <f t="shared" si="18"/>
        <v/>
      </c>
      <c r="V149" s="46" t="str">
        <f t="shared" si="18"/>
        <v/>
      </c>
    </row>
    <row r="150" spans="1:22" x14ac:dyDescent="0.2">
      <c r="A150" s="1">
        <v>109</v>
      </c>
      <c r="B150" s="1" t="s">
        <v>99</v>
      </c>
      <c r="C150" s="8">
        <v>2</v>
      </c>
      <c r="D150" s="29">
        <f>SUMIFS('2013Figures'!$J:$J,'2013Figures'!$C:$C,$A150,'2013Figures'!$H:$H,$B150,'2013Figures'!$I:$I,$C150,'2013Figures'!$E:$E,$B$1)</f>
        <v>0</v>
      </c>
      <c r="E150" s="9">
        <f>SUMIFS('2013Figures'!$J:$J,'2013Figures'!$C:$C,$A150,'2013Figures'!$H:$H,$B150,'2013Figures'!$I:$I,$C150,'2013Figures'!$B:$B,"BrokerToCy",'2013Figures'!$G:$G,"E1",'2013Figures'!$E:$E,$B$1)</f>
        <v>0</v>
      </c>
      <c r="F150" s="9">
        <f>SUMIFS('2013Figures'!$J:$J,'2013Figures'!$C:$C,$A150,'2013Figures'!$H:$H,$B150,'2013Figures'!$I:$I,$C150,'2013Figures'!$B:$B,"BrokerToCy",'2013Figures'!$G:$G,"P1",'2013Figures'!$E:$E,$B$1)</f>
        <v>0</v>
      </c>
      <c r="G150" s="9">
        <f>SUMIFS('2013Figures'!$J:$J,'2013Figures'!$C:$C,$A150,'2013Figures'!$H:$H,$B150,'2013Figures'!$I:$I,$C150,'2013Figures'!$B:$B,"CyToBroker",'2013Figures'!$G:$G,"E1",'2013Figures'!$E:$E,$B$1)</f>
        <v>0</v>
      </c>
      <c r="H150" s="9">
        <f>SUMIFS('2013Figures'!$J:$J,'2013Figures'!$C:$C,$A150,'2013Figures'!$H:$H,$B150,'2013Figures'!$I:$I,$C150,'2013Figures'!$B:$B,"CyToBroker",'2013Figures'!$G:$G,"P1",'2013Figures'!$E:$E,$B$1)</f>
        <v>0</v>
      </c>
      <c r="I150" s="30"/>
      <c r="J150" s="31">
        <v>201301</v>
      </c>
      <c r="K150" s="30"/>
      <c r="L150" s="42">
        <f>SUMIFS('2012Figures'!$J:$J,'2012Figures'!$C:$C,$A150,'2012Figures'!$H:$H,$B150,'2012Figures'!$I:$I,$C150,'2012Figures'!$E:$E,$B$1)</f>
        <v>0</v>
      </c>
      <c r="M150" s="52">
        <f>SUMIFS('2012Figures'!$J:$J,'2012Figures'!$C:$C,$A150,'2012Figures'!$H:$H,$B150,'2012Figures'!$I:$I,$C150,'2012Figures'!$B:$B,"BrokerToCy",'2012Figures'!$G:$G,"E1",'2012Figures'!$E:$E,$B$1)</f>
        <v>0</v>
      </c>
      <c r="N150" s="52">
        <f>SUMIFS('2012Figures'!$J:$J,'2012Figures'!$C:$C,$A150,'2012Figures'!$H:$H,$B150,'2012Figures'!$I:$I,$C150,'2012Figures'!$B:$B,"BrokerToCy",'2012Figures'!$G:$G,"P1",'2012Figures'!$E:$E,$B$1)</f>
        <v>0</v>
      </c>
      <c r="O150" s="52">
        <f>SUMIFS('2012Figures'!$J:$J,'2012Figures'!$C:$C,$A150,'2012Figures'!$H:$H,$B150,'2012Figures'!$I:$I,$C150,'2012Figures'!$B:$B,"CyToBroker",'2012Figures'!$G:$G,"E1",'2012Figures'!$E:$E,$B$1)</f>
        <v>0</v>
      </c>
      <c r="P150" s="52">
        <f>SUMIFS('2012Figures'!$J:$J,'2012Figures'!$C:$C,$A150,'2012Figures'!$H:$H,$B150,'2012Figures'!$I:$I,$C150,'2012Figures'!$B:$B,"CyToBroker",'2012Figures'!$G:$G,"P1",'2012Figures'!$E:$E,$B$1)</f>
        <v>0</v>
      </c>
      <c r="Q150" s="30"/>
      <c r="R150" s="46" t="str">
        <f t="shared" si="18"/>
        <v/>
      </c>
      <c r="S150" s="46" t="str">
        <f t="shared" si="18"/>
        <v/>
      </c>
      <c r="T150" s="46" t="str">
        <f t="shared" si="18"/>
        <v/>
      </c>
      <c r="U150" s="46" t="str">
        <f t="shared" si="18"/>
        <v/>
      </c>
      <c r="V150" s="46" t="str">
        <f t="shared" si="18"/>
        <v/>
      </c>
    </row>
    <row r="151" spans="1:22" x14ac:dyDescent="0.2">
      <c r="A151" s="1">
        <v>109</v>
      </c>
      <c r="B151" s="1" t="s">
        <v>99</v>
      </c>
      <c r="C151" s="8">
        <v>1</v>
      </c>
      <c r="D151" s="29">
        <f>SUMIFS('2013Figures'!$J:$J,'2013Figures'!$C:$C,$A151,'2013Figures'!$H:$H,$B151,'2013Figures'!$I:$I,$C151,'2013Figures'!$E:$E,$B$1)</f>
        <v>0</v>
      </c>
      <c r="E151" s="9">
        <f>SUMIFS('2013Figures'!$J:$J,'2013Figures'!$C:$C,$A151,'2013Figures'!$H:$H,$B151,'2013Figures'!$I:$I,$C151,'2013Figures'!$B:$B,"BrokerToCy",'2013Figures'!$G:$G,"E1",'2013Figures'!$E:$E,$B$1)</f>
        <v>0</v>
      </c>
      <c r="F151" s="9">
        <f>SUMIFS('2013Figures'!$J:$J,'2013Figures'!$C:$C,$A151,'2013Figures'!$H:$H,$B151,'2013Figures'!$I:$I,$C151,'2013Figures'!$B:$B,"BrokerToCy",'2013Figures'!$G:$G,"P1",'2013Figures'!$E:$E,$B$1)</f>
        <v>0</v>
      </c>
      <c r="G151" s="9">
        <f>SUMIFS('2013Figures'!$J:$J,'2013Figures'!$C:$C,$A151,'2013Figures'!$H:$H,$B151,'2013Figures'!$I:$I,$C151,'2013Figures'!$B:$B,"CyToBroker",'2013Figures'!$G:$G,"E1",'2013Figures'!$E:$E,$B$1)</f>
        <v>0</v>
      </c>
      <c r="H151" s="9">
        <f>SUMIFS('2013Figures'!$J:$J,'2013Figures'!$C:$C,$A151,'2013Figures'!$H:$H,$B151,'2013Figures'!$I:$I,$C151,'2013Figures'!$B:$B,"CyToBroker",'2013Figures'!$G:$G,"P1",'2013Figures'!$E:$E,$B$1)</f>
        <v>0</v>
      </c>
      <c r="J151" s="8">
        <v>201201</v>
      </c>
      <c r="L151" s="42">
        <f>SUMIFS('2012Figures'!$J:$J,'2012Figures'!$C:$C,$A151,'2012Figures'!$H:$H,$B151,'2012Figures'!$I:$I,$C151,'2012Figures'!$E:$E,$B$1)</f>
        <v>0</v>
      </c>
      <c r="M151" s="52">
        <f>SUMIFS('2012Figures'!$J:$J,'2012Figures'!$C:$C,$A151,'2012Figures'!$H:$H,$B151,'2012Figures'!$I:$I,$C151,'2012Figures'!$B:$B,"BrokerToCy",'2012Figures'!$G:$G,"E1",'2012Figures'!$E:$E,$B$1)</f>
        <v>0</v>
      </c>
      <c r="N151" s="52">
        <f>SUMIFS('2012Figures'!$J:$J,'2012Figures'!$C:$C,$A151,'2012Figures'!$H:$H,$B151,'2012Figures'!$I:$I,$C151,'2012Figures'!$B:$B,"BrokerToCy",'2012Figures'!$G:$G,"P1",'2012Figures'!$E:$E,$B$1)</f>
        <v>0</v>
      </c>
      <c r="O151" s="52">
        <f>SUMIFS('2012Figures'!$J:$J,'2012Figures'!$C:$C,$A151,'2012Figures'!$H:$H,$B151,'2012Figures'!$I:$I,$C151,'2012Figures'!$B:$B,"CyToBroker",'2012Figures'!$G:$G,"E1",'2012Figures'!$E:$E,$B$1)</f>
        <v>0</v>
      </c>
      <c r="P151" s="52">
        <f>SUMIFS('2012Figures'!$J:$J,'2012Figures'!$C:$C,$A151,'2012Figures'!$H:$H,$B151,'2012Figures'!$I:$I,$C151,'2012Figures'!$B:$B,"CyToBroker",'2012Figures'!$G:$G,"P1",'2012Figures'!$E:$E,$B$1)</f>
        <v>0</v>
      </c>
      <c r="R151" s="46" t="str">
        <f t="shared" ref="R151:V214" si="23">IF(L151=0,"",ROUND(D151/L151-1,2))</f>
        <v/>
      </c>
      <c r="S151" s="46" t="str">
        <f t="shared" si="23"/>
        <v/>
      </c>
      <c r="T151" s="46" t="str">
        <f t="shared" si="23"/>
        <v/>
      </c>
      <c r="U151" s="46" t="str">
        <f t="shared" si="23"/>
        <v/>
      </c>
      <c r="V151" s="46" t="str">
        <f t="shared" si="23"/>
        <v/>
      </c>
    </row>
    <row r="152" spans="1:22" x14ac:dyDescent="0.2">
      <c r="A152" s="1">
        <v>109</v>
      </c>
      <c r="B152" s="1" t="s">
        <v>99</v>
      </c>
      <c r="D152" s="29">
        <f>SUMIFS('2013Figures'!$J:$J,'2013Figures'!$C:$C,$A152,'2013Figures'!$I:$I,"",'2013Figures'!$E:$E,$B$1)</f>
        <v>0</v>
      </c>
      <c r="E152" s="9">
        <f>SUMIFS('2013Figures'!$J:$J,'2013Figures'!$C:$C,$A152,'2013Figures'!$I:$I,"",'2013Figures'!$B:$B,"BrokerToCy",'2013Figures'!$G:$G,"E1",'2013Figures'!$E:$E,$B$1)</f>
        <v>0</v>
      </c>
      <c r="F152" s="9">
        <f>SUMIFS('2013Figures'!$J:$J,'2013Figures'!$C:$C,$A152,'2013Figures'!$I:$I,"",'2013Figures'!$B:$B,"BrokerToCy",'2013Figures'!$G:$G,"P1",'2013Figures'!$E:$E,$B$1)</f>
        <v>0</v>
      </c>
      <c r="G152" s="9">
        <f>SUMIFS('2013Figures'!$J:$J,'2013Figures'!$C:$C,$A152,'2013Figures'!$I:$I,"",'2013Figures'!$B:$B,"CyToBroker",'2013Figures'!$G:$G,"E1",'2013Figures'!$E:$E,$B$1)</f>
        <v>0</v>
      </c>
      <c r="H152" s="9">
        <f>SUMIFS('2013Figures'!$J:$J,'2013Figures'!$C:$C,$A152,'2013Figures'!$I:$I,"",'2013Figures'!$B:$B,"CyToBroker",'2013Figures'!$G:$G,"P1",'2013Figures'!$E:$E,$B$1)</f>
        <v>0</v>
      </c>
      <c r="J152" s="8" t="s">
        <v>131</v>
      </c>
      <c r="L152" s="42">
        <f>SUMIFS('2012Figures'!$J:$J,'2012Figures'!$C:$C,$A152,'2012Figures'!$I:$I,"",'2012Figures'!$E:$E,$B$1)</f>
        <v>0</v>
      </c>
      <c r="M152" s="52">
        <f>SUMIFS('2012Figures'!$J:$J,'2012Figures'!$C:$C,$A152,'2012Figures'!$I:$I,"",'2012Figures'!$B:$B,"BrokerToCy",'2012Figures'!$G:$G,"E1",'2012Figures'!$E:$E,$B$1)</f>
        <v>0</v>
      </c>
      <c r="N152" s="52">
        <f>SUMIFS('2012Figures'!$J:$J,'2012Figures'!$C:$C,$A152,'2012Figures'!$I:$I,"",'2012Figures'!$B:$B,"BrokerToCy",'2012Figures'!$G:$G,"P1",'2012Figures'!$E:$E,$B$1)</f>
        <v>0</v>
      </c>
      <c r="O152" s="52">
        <f>SUMIFS('2012Figures'!$J:$J,'2012Figures'!$C:$C,$A152,'2012Figures'!$I:$I,"",'2012Figures'!$B:$B,"CyToBroker",'2012Figures'!$G:$G,"E1",'2012Figures'!$E:$E,$B$1)</f>
        <v>0</v>
      </c>
      <c r="P152" s="52">
        <f>SUMIFS('2012Figures'!$J:$J,'2012Figures'!$C:$C,$A152,'2012Figures'!$I:$I,"",'2012Figures'!$B:$B,"CyToBroker",'2012Figures'!$G:$G,"P1",'2012Figures'!$E:$E,$B$1)</f>
        <v>0</v>
      </c>
      <c r="R152" s="46" t="str">
        <f t="shared" si="23"/>
        <v/>
      </c>
      <c r="S152" s="46" t="str">
        <f t="shared" si="23"/>
        <v/>
      </c>
      <c r="T152" s="46" t="str">
        <f t="shared" si="23"/>
        <v/>
      </c>
      <c r="U152" s="46" t="str">
        <f t="shared" si="23"/>
        <v/>
      </c>
      <c r="V152" s="46" t="str">
        <f t="shared" si="23"/>
        <v/>
      </c>
    </row>
    <row r="153" spans="1:22" x14ac:dyDescent="0.2">
      <c r="A153" s="21"/>
      <c r="B153" s="21" t="s">
        <v>92</v>
      </c>
      <c r="C153" s="22"/>
      <c r="D153" s="23">
        <f>SUM(E153:H153)</f>
        <v>0</v>
      </c>
      <c r="E153" s="23">
        <f>SUM(E147:E152)</f>
        <v>0</v>
      </c>
      <c r="F153" s="23">
        <f>SUM(F147:F152)</f>
        <v>0</v>
      </c>
      <c r="G153" s="23">
        <f>SUM(G147:G152)</f>
        <v>0</v>
      </c>
      <c r="H153" s="23">
        <f>SUM(H147:H152)</f>
        <v>0</v>
      </c>
      <c r="I153" s="21"/>
      <c r="J153" s="22"/>
      <c r="K153" s="21"/>
      <c r="L153" s="43">
        <f>SUM(M153:P153)</f>
        <v>0</v>
      </c>
      <c r="M153" s="43">
        <f>SUM(M147:M152)</f>
        <v>0</v>
      </c>
      <c r="N153" s="43">
        <f>SUM(N147:N152)</f>
        <v>0</v>
      </c>
      <c r="O153" s="43">
        <f>SUM(O147:O152)</f>
        <v>0</v>
      </c>
      <c r="P153" s="43">
        <f>SUM(P147:P152)</f>
        <v>0</v>
      </c>
      <c r="Q153" s="21"/>
      <c r="R153" s="21"/>
      <c r="S153" s="21"/>
      <c r="T153" s="21"/>
      <c r="U153" s="21"/>
      <c r="V153" s="21"/>
    </row>
    <row r="154" spans="1:22" x14ac:dyDescent="0.2">
      <c r="A154" s="28">
        <v>114</v>
      </c>
      <c r="B154" s="28" t="s">
        <v>62</v>
      </c>
      <c r="C154" s="17" t="s">
        <v>88</v>
      </c>
      <c r="D154" s="18">
        <f>SUMIFS('2013Figures'!$J:$J,'2013Figures'!$C:$C,$A154,'2013Figures'!$E:$E,$B$1)</f>
        <v>84780</v>
      </c>
      <c r="E154" s="18">
        <f>SUMIFS('2013Figures'!$J:$J,'2013Figures'!$C:$C,$A154,'2013Figures'!$B:$B,"BrokerToCy",'2013Figures'!$G:$G,"E1",'2013Figures'!$E:$E,$B$1)</f>
        <v>0</v>
      </c>
      <c r="F154" s="18">
        <f>SUMIFS('2013Figures'!$J:$J,'2013Figures'!$C:$C,$A154,'2013Figures'!$B:$B,"BrokerToCy",'2013Figures'!$G:$G,"P1",'2013Figures'!$E:$E,$B$1)</f>
        <v>0</v>
      </c>
      <c r="G154" s="18">
        <f>SUMIFS('2013Figures'!$J:$J,'2013Figures'!$C:$C,$A154,'2013Figures'!$B:$B,"CyToBroker",'2013Figures'!$G:$G,"E1",'2013Figures'!$E:$E,$B$1)</f>
        <v>84780</v>
      </c>
      <c r="H154" s="18">
        <f>SUMIFS('2013Figures'!$J:$J,'2013Figures'!$C:$C,$A154,'2013Figures'!$B:$B,"CyToBroker",'2013Figures'!$G:$G,"P1",'2013Figures'!$E:$E,$B$1)</f>
        <v>0</v>
      </c>
      <c r="I154" s="28"/>
      <c r="J154" s="17"/>
      <c r="K154" s="28"/>
      <c r="L154" s="50">
        <f>SUMIFS('2012Figures'!$J:$J,'2012Figures'!$C:$C,$A154,'2012Figures'!$E:$E,$B$1)</f>
        <v>116200</v>
      </c>
      <c r="M154" s="50">
        <f>SUMIFS('2012Figures'!$J:$J,'2012Figures'!$C:$C,$A154,'2012Figures'!$B:$B,"BrokerToCy",'2012Figures'!$G:$G,"E1",'2012Figures'!$E:$E,$B$1)</f>
        <v>0</v>
      </c>
      <c r="N154" s="50">
        <f>SUMIFS('2012Figures'!$J:$J,'2012Figures'!$C:$C,$A154,'2012Figures'!$B:$B,"BrokerToCy",'2012Figures'!$G:$G,"P1",'2012Figures'!$E:$E,$B$1)</f>
        <v>0</v>
      </c>
      <c r="O154" s="50">
        <f>SUMIFS('2012Figures'!$J:$J,'2012Figures'!$C:$C,$A154,'2012Figures'!$B:$B,"CyToBroker",'2012Figures'!$G:$G,"E1",'2012Figures'!$E:$E,$B$1)</f>
        <v>116200</v>
      </c>
      <c r="P154" s="50">
        <f>SUMIFS('2012Figures'!$J:$J,'2012Figures'!$C:$C,$A154,'2012Figures'!$B:$B,"CyToBroker",'2012Figures'!$G:$G,"P1",'2012Figures'!$E:$E,$B$1)</f>
        <v>0</v>
      </c>
      <c r="Q154" s="28"/>
      <c r="R154" s="46">
        <f t="shared" si="23"/>
        <v>-0.27</v>
      </c>
      <c r="S154" s="46" t="str">
        <f t="shared" si="23"/>
        <v/>
      </c>
      <c r="T154" s="46" t="str">
        <f t="shared" si="23"/>
        <v/>
      </c>
      <c r="U154" s="46">
        <f t="shared" si="23"/>
        <v>-0.27</v>
      </c>
      <c r="V154" s="46" t="str">
        <f t="shared" si="23"/>
        <v/>
      </c>
    </row>
    <row r="155" spans="1:22" x14ac:dyDescent="0.2">
      <c r="A155" s="1">
        <v>114</v>
      </c>
      <c r="B155" s="1">
        <v>6</v>
      </c>
      <c r="C155" s="8">
        <v>6</v>
      </c>
      <c r="D155" s="29">
        <f>SUMIFS('2013Figures'!$J:$J,'2013Figures'!$C:$C,$A155,'2013Figures'!$H:$H,$B155,'2013Figures'!$I:$I,$C155,'2013Figures'!$E:$E,$B$1)</f>
        <v>0</v>
      </c>
      <c r="E155" s="9">
        <f>SUMIFS('2013Figures'!$J:$J,'2013Figures'!$C:$C,$A155,'2013Figures'!$H:$H,$B155,'2013Figures'!$I:$I,$C155,'2013Figures'!$B:$B,"BrokerToCy",'2013Figures'!$G:$G,"E1",'2013Figures'!$E:$E,$B$1)</f>
        <v>0</v>
      </c>
      <c r="F155" s="9">
        <f>SUMIFS('2013Figures'!$J:$J,'2013Figures'!$C:$C,$A155,'2013Figures'!$H:$H,$B155,'2013Figures'!$I:$I,$C155,'2013Figures'!$B:$B,"BrokerToCy",'2013Figures'!$G:$G,"P1",'2013Figures'!$E:$E,$B$1)</f>
        <v>0</v>
      </c>
      <c r="G155" s="9">
        <f>SUMIFS('2013Figures'!$J:$J,'2013Figures'!$C:$C,$A155,'2013Figures'!$H:$H,$B155,'2013Figures'!$I:$I,$C155,'2013Figures'!$B:$B,"CyToBroker",'2013Figures'!$G:$G,"E1",'2013Figures'!$E:$E,$B$1)</f>
        <v>0</v>
      </c>
      <c r="H155" s="9">
        <f>SUMIFS('2013Figures'!$J:$J,'2013Figures'!$C:$C,$A155,'2013Figures'!$H:$H,$B155,'2013Figures'!$I:$I,$C155,'2013Figures'!$B:$B,"CyToBroker",'2013Figures'!$G:$G,"P1",'2013Figures'!$E:$E,$B$1)</f>
        <v>0</v>
      </c>
      <c r="J155" s="8" t="s">
        <v>146</v>
      </c>
      <c r="L155" s="42">
        <f>SUMIFS('2012Figures'!$J:$J,'2012Figures'!$C:$C,$A155,'2012Figures'!$H:$H,$B155,'2012Figures'!$I:$I,$C155,'2012Figures'!$E:$E,$B$1)</f>
        <v>0</v>
      </c>
      <c r="M155" s="52">
        <f>SUMIFS('2012Figures'!$J:$J,'2012Figures'!$C:$C,$A155,'2012Figures'!$H:$H,$B155,'2012Figures'!$I:$I,$C155,'2012Figures'!$B:$B,"BrokerToCy",'2012Figures'!$G:$G,"E1",'2012Figures'!$E:$E,$B$1)</f>
        <v>0</v>
      </c>
      <c r="N155" s="52">
        <f>SUMIFS('2012Figures'!$J:$J,'2012Figures'!$C:$C,$A155,'2012Figures'!$H:$H,$B155,'2012Figures'!$I:$I,$C155,'2012Figures'!$B:$B,"BrokerToCy",'2012Figures'!$G:$G,"P1",'2012Figures'!$E:$E,$B$1)</f>
        <v>0</v>
      </c>
      <c r="O155" s="52">
        <f>SUMIFS('2012Figures'!$J:$J,'2012Figures'!$C:$C,$A155,'2012Figures'!$H:$H,$B155,'2012Figures'!$I:$I,$C155,'2012Figures'!$B:$B,"CyToBroker",'2012Figures'!$G:$G,"E1",'2012Figures'!$E:$E,$B$1)</f>
        <v>0</v>
      </c>
      <c r="P155" s="52">
        <f>SUMIFS('2012Figures'!$J:$J,'2012Figures'!$C:$C,$A155,'2012Figures'!$H:$H,$B155,'2012Figures'!$I:$I,$C155,'2012Figures'!$B:$B,"CyToBroker",'2012Figures'!$G:$G,"P1",'2012Figures'!$E:$E,$B$1)</f>
        <v>0</v>
      </c>
      <c r="R155" s="46" t="str">
        <f t="shared" si="23"/>
        <v/>
      </c>
      <c r="S155" s="46" t="str">
        <f t="shared" si="23"/>
        <v/>
      </c>
      <c r="T155" s="46" t="str">
        <f t="shared" si="23"/>
        <v/>
      </c>
      <c r="U155" s="46" t="str">
        <f t="shared" si="23"/>
        <v/>
      </c>
      <c r="V155" s="46" t="str">
        <f t="shared" si="23"/>
        <v/>
      </c>
    </row>
    <row r="156" spans="1:22" x14ac:dyDescent="0.2">
      <c r="A156" s="1">
        <v>114</v>
      </c>
      <c r="B156" s="1" t="s">
        <v>62</v>
      </c>
      <c r="C156" s="8">
        <v>11</v>
      </c>
      <c r="D156" s="29">
        <f>SUMIFS('2013Figures'!$J:$J,'2013Figures'!$C:$C,$A156,'2013Figures'!$H:$H,$B156,'2013Figures'!$I:$I,$C156,'2013Figures'!$E:$E,$B$1)</f>
        <v>0</v>
      </c>
      <c r="E156" s="9">
        <f>SUMIFS('2013Figures'!$J:$J,'2013Figures'!$C:$C,$A156,'2013Figures'!$H:$H,$B156,'2013Figures'!$I:$I,$C156,'2013Figures'!$B:$B,"BrokerToCy",'2013Figures'!$G:$G,"E1",'2013Figures'!$E:$E,$B$1)</f>
        <v>0</v>
      </c>
      <c r="F156" s="9">
        <f>SUMIFS('2013Figures'!$J:$J,'2013Figures'!$C:$C,$A156,'2013Figures'!$H:$H,$B156,'2013Figures'!$I:$I,$C156,'2013Figures'!$B:$B,"BrokerToCy",'2013Figures'!$G:$G,"P1",'2013Figures'!$E:$E,$B$1)</f>
        <v>0</v>
      </c>
      <c r="G156" s="9">
        <f>SUMIFS('2013Figures'!$J:$J,'2013Figures'!$C:$C,$A156,'2013Figures'!$H:$H,$B156,'2013Figures'!$I:$I,$C156,'2013Figures'!$B:$B,"CyToBroker",'2013Figures'!$G:$G,"E1",'2013Figures'!$E:$E,$B$1)</f>
        <v>0</v>
      </c>
      <c r="H156" s="9">
        <f>SUMIFS('2013Figures'!$J:$J,'2013Figures'!$C:$C,$A156,'2013Figures'!$H:$H,$B156,'2013Figures'!$I:$I,$C156,'2013Figures'!$B:$B,"CyToBroker",'2013Figures'!$G:$G,"P1",'2013Figures'!$E:$E,$B$1)</f>
        <v>0</v>
      </c>
      <c r="L156" s="42">
        <f>SUMIFS('2012Figures'!$J:$J,'2012Figures'!$C:$C,$A156,'2012Figures'!$H:$H,$B156,'2012Figures'!$I:$I,$C156,'2012Figures'!$E:$E,$B$1)</f>
        <v>0</v>
      </c>
      <c r="M156" s="52">
        <f>SUMIFS('2012Figures'!$J:$J,'2012Figures'!$C:$C,$A156,'2012Figures'!$H:$H,$B156,'2012Figures'!$I:$I,$C156,'2012Figures'!$B:$B,"BrokerToCy",'2012Figures'!$G:$G,"E1",'2012Figures'!$E:$E,$B$1)</f>
        <v>0</v>
      </c>
      <c r="N156" s="52">
        <f>SUMIFS('2012Figures'!$J:$J,'2012Figures'!$C:$C,$A156,'2012Figures'!$H:$H,$B156,'2012Figures'!$I:$I,$C156,'2012Figures'!$B:$B,"BrokerToCy",'2012Figures'!$G:$G,"P1",'2012Figures'!$E:$E,$B$1)</f>
        <v>0</v>
      </c>
      <c r="O156" s="52">
        <f>SUMIFS('2012Figures'!$J:$J,'2012Figures'!$C:$C,$A156,'2012Figures'!$H:$H,$B156,'2012Figures'!$I:$I,$C156,'2012Figures'!$B:$B,"CyToBroker",'2012Figures'!$G:$G,"E1",'2012Figures'!$E:$E,$B$1)</f>
        <v>0</v>
      </c>
      <c r="P156" s="52">
        <f>SUMIFS('2012Figures'!$J:$J,'2012Figures'!$C:$C,$A156,'2012Figures'!$H:$H,$B156,'2012Figures'!$I:$I,$C156,'2012Figures'!$B:$B,"CyToBroker",'2012Figures'!$G:$G,"P1",'2012Figures'!$E:$E,$B$1)</f>
        <v>0</v>
      </c>
      <c r="R156" s="46" t="str">
        <f t="shared" si="23"/>
        <v/>
      </c>
      <c r="S156" s="46" t="str">
        <f t="shared" si="23"/>
        <v/>
      </c>
      <c r="T156" s="46" t="str">
        <f t="shared" si="23"/>
        <v/>
      </c>
      <c r="U156" s="46" t="str">
        <f t="shared" si="23"/>
        <v/>
      </c>
      <c r="V156" s="46" t="str">
        <f t="shared" si="23"/>
        <v/>
      </c>
    </row>
    <row r="157" spans="1:22" x14ac:dyDescent="0.2">
      <c r="A157" s="1">
        <v>114</v>
      </c>
      <c r="B157" s="1" t="s">
        <v>62</v>
      </c>
      <c r="C157" s="8">
        <v>10</v>
      </c>
      <c r="D157" s="29">
        <f>SUMIFS('2013Figures'!$J:$J,'2013Figures'!$C:$C,$A157,'2013Figures'!$H:$H,$B157,'2013Figures'!$I:$I,$C157,'2013Figures'!$E:$E,$B$1)</f>
        <v>0</v>
      </c>
      <c r="E157" s="9">
        <f>SUMIFS('2013Figures'!$J:$J,'2013Figures'!$C:$C,$A157,'2013Figures'!$H:$H,$B157,'2013Figures'!$I:$I,$C157,'2013Figures'!$B:$B,"BrokerToCy",'2013Figures'!$G:$G,"E1",'2013Figures'!$E:$E,$B$1)</f>
        <v>0</v>
      </c>
      <c r="F157" s="9">
        <f>SUMIFS('2013Figures'!$J:$J,'2013Figures'!$C:$C,$A157,'2013Figures'!$H:$H,$B157,'2013Figures'!$I:$I,$C157,'2013Figures'!$B:$B,"BrokerToCy",'2013Figures'!$G:$G,"P1",'2013Figures'!$E:$E,$B$1)</f>
        <v>0</v>
      </c>
      <c r="G157" s="9">
        <f>SUMIFS('2013Figures'!$J:$J,'2013Figures'!$C:$C,$A157,'2013Figures'!$H:$H,$B157,'2013Figures'!$I:$I,$C157,'2013Figures'!$B:$B,"CyToBroker",'2013Figures'!$G:$G,"E1",'2013Figures'!$E:$E,$B$1)</f>
        <v>0</v>
      </c>
      <c r="H157" s="9">
        <f>SUMIFS('2013Figures'!$J:$J,'2013Figures'!$C:$C,$A157,'2013Figures'!$H:$H,$B157,'2013Figures'!$I:$I,$C157,'2013Figures'!$B:$B,"CyToBroker",'2013Figures'!$G:$G,"P1",'2013Figures'!$E:$E,$B$1)</f>
        <v>0</v>
      </c>
      <c r="J157" s="8">
        <v>201501</v>
      </c>
      <c r="L157" s="42">
        <f>SUMIFS('2012Figures'!$J:$J,'2012Figures'!$C:$C,$A157,'2012Figures'!$H:$H,$B157,'2012Figures'!$I:$I,$C157,'2012Figures'!$E:$E,$B$1)</f>
        <v>0</v>
      </c>
      <c r="M157" s="52">
        <f>SUMIFS('2012Figures'!$J:$J,'2012Figures'!$C:$C,$A157,'2012Figures'!$H:$H,$B157,'2012Figures'!$I:$I,$C157,'2012Figures'!$B:$B,"BrokerToCy",'2012Figures'!$G:$G,"E1",'2012Figures'!$E:$E,$B$1)</f>
        <v>0</v>
      </c>
      <c r="N157" s="52">
        <f>SUMIFS('2012Figures'!$J:$J,'2012Figures'!$C:$C,$A157,'2012Figures'!$H:$H,$B157,'2012Figures'!$I:$I,$C157,'2012Figures'!$B:$B,"BrokerToCy",'2012Figures'!$G:$G,"P1",'2012Figures'!$E:$E,$B$1)</f>
        <v>0</v>
      </c>
      <c r="O157" s="52">
        <f>SUMIFS('2012Figures'!$J:$J,'2012Figures'!$C:$C,$A157,'2012Figures'!$H:$H,$B157,'2012Figures'!$I:$I,$C157,'2012Figures'!$B:$B,"CyToBroker",'2012Figures'!$G:$G,"E1",'2012Figures'!$E:$E,$B$1)</f>
        <v>0</v>
      </c>
      <c r="P157" s="52">
        <f>SUMIFS('2012Figures'!$J:$J,'2012Figures'!$C:$C,$A157,'2012Figures'!$H:$H,$B157,'2012Figures'!$I:$I,$C157,'2012Figures'!$B:$B,"CyToBroker",'2012Figures'!$G:$G,"P1",'2012Figures'!$E:$E,$B$1)</f>
        <v>0</v>
      </c>
      <c r="R157" s="46" t="str">
        <f t="shared" si="23"/>
        <v/>
      </c>
      <c r="S157" s="46" t="str">
        <f t="shared" si="23"/>
        <v/>
      </c>
      <c r="T157" s="46" t="str">
        <f t="shared" si="23"/>
        <v/>
      </c>
      <c r="U157" s="46" t="str">
        <f t="shared" si="23"/>
        <v/>
      </c>
      <c r="V157" s="46" t="str">
        <f t="shared" si="23"/>
        <v/>
      </c>
    </row>
    <row r="158" spans="1:22" x14ac:dyDescent="0.2">
      <c r="A158" s="1">
        <v>114</v>
      </c>
      <c r="B158" s="1" t="s">
        <v>62</v>
      </c>
      <c r="C158" s="8">
        <v>9</v>
      </c>
      <c r="D158" s="29">
        <f>SUMIFS('2013Figures'!$J:$J,'2013Figures'!$C:$C,$A158,'2013Figures'!$H:$H,$B158,'2013Figures'!$I:$I,$C158,'2013Figures'!$E:$E,$B$1)</f>
        <v>0</v>
      </c>
      <c r="E158" s="9">
        <f>SUMIFS('2013Figures'!$J:$J,'2013Figures'!$C:$C,$A158,'2013Figures'!$H:$H,$B158,'2013Figures'!$I:$I,$C158,'2013Figures'!$B:$B,"BrokerToCy",'2013Figures'!$G:$G,"E1",'2013Figures'!$E:$E,$B$1)</f>
        <v>0</v>
      </c>
      <c r="F158" s="9">
        <f>SUMIFS('2013Figures'!$J:$J,'2013Figures'!$C:$C,$A158,'2013Figures'!$H:$H,$B158,'2013Figures'!$I:$I,$C158,'2013Figures'!$B:$B,"BrokerToCy",'2013Figures'!$G:$G,"P1",'2013Figures'!$E:$E,$B$1)</f>
        <v>0</v>
      </c>
      <c r="G158" s="9">
        <f>SUMIFS('2013Figures'!$J:$J,'2013Figures'!$C:$C,$A158,'2013Figures'!$H:$H,$B158,'2013Figures'!$I:$I,$C158,'2013Figures'!$B:$B,"CyToBroker",'2013Figures'!$G:$G,"E1",'2013Figures'!$E:$E,$B$1)</f>
        <v>0</v>
      </c>
      <c r="H158" s="9">
        <f>SUMIFS('2013Figures'!$J:$J,'2013Figures'!$C:$C,$A158,'2013Figures'!$H:$H,$B158,'2013Figures'!$I:$I,$C158,'2013Figures'!$B:$B,"CyToBroker",'2013Figures'!$G:$G,"P1",'2013Figures'!$E:$E,$B$1)</f>
        <v>0</v>
      </c>
      <c r="J158" s="8">
        <v>201401</v>
      </c>
      <c r="L158" s="42">
        <f>SUMIFS('2012Figures'!$J:$J,'2012Figures'!$C:$C,$A158,'2012Figures'!$H:$H,$B158,'2012Figures'!$I:$I,$C158,'2012Figures'!$E:$E,$B$1)</f>
        <v>0</v>
      </c>
      <c r="M158" s="52">
        <f>SUMIFS('2012Figures'!$J:$J,'2012Figures'!$C:$C,$A158,'2012Figures'!$H:$H,$B158,'2012Figures'!$I:$I,$C158,'2012Figures'!$B:$B,"BrokerToCy",'2012Figures'!$G:$G,"E1",'2012Figures'!$E:$E,$B$1)</f>
        <v>0</v>
      </c>
      <c r="N158" s="52">
        <f>SUMIFS('2012Figures'!$J:$J,'2012Figures'!$C:$C,$A158,'2012Figures'!$H:$H,$B158,'2012Figures'!$I:$I,$C158,'2012Figures'!$B:$B,"BrokerToCy",'2012Figures'!$G:$G,"P1",'2012Figures'!$E:$E,$B$1)</f>
        <v>0</v>
      </c>
      <c r="O158" s="52">
        <f>SUMIFS('2012Figures'!$J:$J,'2012Figures'!$C:$C,$A158,'2012Figures'!$H:$H,$B158,'2012Figures'!$I:$I,$C158,'2012Figures'!$B:$B,"CyToBroker",'2012Figures'!$G:$G,"E1",'2012Figures'!$E:$E,$B$1)</f>
        <v>0</v>
      </c>
      <c r="P158" s="52">
        <f>SUMIFS('2012Figures'!$J:$J,'2012Figures'!$C:$C,$A158,'2012Figures'!$H:$H,$B158,'2012Figures'!$I:$I,$C158,'2012Figures'!$B:$B,"CyToBroker",'2012Figures'!$G:$G,"P1",'2012Figures'!$E:$E,$B$1)</f>
        <v>0</v>
      </c>
      <c r="R158" s="46" t="str">
        <f t="shared" si="23"/>
        <v/>
      </c>
      <c r="S158" s="46" t="str">
        <f t="shared" si="23"/>
        <v/>
      </c>
      <c r="T158" s="46" t="str">
        <f t="shared" si="23"/>
        <v/>
      </c>
      <c r="U158" s="46" t="str">
        <f t="shared" si="23"/>
        <v/>
      </c>
      <c r="V158" s="46" t="str">
        <f t="shared" si="23"/>
        <v/>
      </c>
    </row>
    <row r="159" spans="1:22" x14ac:dyDescent="0.2">
      <c r="A159" s="1">
        <v>114</v>
      </c>
      <c r="B159" s="1" t="s">
        <v>62</v>
      </c>
      <c r="C159" s="8">
        <v>8</v>
      </c>
      <c r="D159" s="29">
        <f>SUMIFS('2013Figures'!$J:$J,'2013Figures'!$C:$C,$A159,'2013Figures'!$H:$H,$B159,'2013Figures'!$I:$I,$C159,'2013Figures'!$E:$E,$B$1)</f>
        <v>23762</v>
      </c>
      <c r="E159" s="9">
        <f>SUMIFS('2013Figures'!$J:$J,'2013Figures'!$C:$C,$A159,'2013Figures'!$H:$H,$B159,'2013Figures'!$I:$I,$C159,'2013Figures'!$B:$B,"BrokerToCy",'2013Figures'!$G:$G,"E1",'2013Figures'!$E:$E,$B$1)</f>
        <v>0</v>
      </c>
      <c r="F159" s="9">
        <f>SUMIFS('2013Figures'!$J:$J,'2013Figures'!$C:$C,$A159,'2013Figures'!$H:$H,$B159,'2013Figures'!$I:$I,$C159,'2013Figures'!$B:$B,"BrokerToCy",'2013Figures'!$G:$G,"P1",'2013Figures'!$E:$E,$B$1)</f>
        <v>0</v>
      </c>
      <c r="G159" s="9">
        <f>SUMIFS('2013Figures'!$J:$J,'2013Figures'!$C:$C,$A159,'2013Figures'!$H:$H,$B159,'2013Figures'!$I:$I,$C159,'2013Figures'!$B:$B,"CyToBroker",'2013Figures'!$G:$G,"E1",'2013Figures'!$E:$E,$B$1)</f>
        <v>23762</v>
      </c>
      <c r="H159" s="9">
        <f>SUMIFS('2013Figures'!$J:$J,'2013Figures'!$C:$C,$A159,'2013Figures'!$H:$H,$B159,'2013Figures'!$I:$I,$C159,'2013Figures'!$B:$B,"CyToBroker",'2013Figures'!$G:$G,"P1",'2013Figures'!$E:$E,$B$1)</f>
        <v>0</v>
      </c>
      <c r="I159" s="30"/>
      <c r="J159" s="31">
        <v>201301</v>
      </c>
      <c r="K159" s="30"/>
      <c r="L159" s="42">
        <f>SUMIFS('2012Figures'!$J:$J,'2012Figures'!$C:$C,$A159,'2012Figures'!$H:$H,$B159,'2012Figures'!$I:$I,$C159,'2012Figures'!$E:$E,$B$1)</f>
        <v>2243</v>
      </c>
      <c r="M159" s="52">
        <f>SUMIFS('2012Figures'!$J:$J,'2012Figures'!$C:$C,$A159,'2012Figures'!$H:$H,$B159,'2012Figures'!$I:$I,$C159,'2012Figures'!$B:$B,"BrokerToCy",'2012Figures'!$G:$G,"E1",'2012Figures'!$E:$E,$B$1)</f>
        <v>0</v>
      </c>
      <c r="N159" s="52">
        <f>SUMIFS('2012Figures'!$J:$J,'2012Figures'!$C:$C,$A159,'2012Figures'!$H:$H,$B159,'2012Figures'!$I:$I,$C159,'2012Figures'!$B:$B,"BrokerToCy",'2012Figures'!$G:$G,"P1",'2012Figures'!$E:$E,$B$1)</f>
        <v>0</v>
      </c>
      <c r="O159" s="52">
        <f>SUMIFS('2012Figures'!$J:$J,'2012Figures'!$C:$C,$A159,'2012Figures'!$H:$H,$B159,'2012Figures'!$I:$I,$C159,'2012Figures'!$B:$B,"CyToBroker",'2012Figures'!$G:$G,"E1",'2012Figures'!$E:$E,$B$1)</f>
        <v>2243</v>
      </c>
      <c r="P159" s="52">
        <f>SUMIFS('2012Figures'!$J:$J,'2012Figures'!$C:$C,$A159,'2012Figures'!$H:$H,$B159,'2012Figures'!$I:$I,$C159,'2012Figures'!$B:$B,"CyToBroker",'2012Figures'!$G:$G,"P1",'2012Figures'!$E:$E,$B$1)</f>
        <v>0</v>
      </c>
      <c r="Q159" s="30"/>
      <c r="R159" s="46">
        <f t="shared" si="23"/>
        <v>9.59</v>
      </c>
      <c r="S159" s="46" t="str">
        <f t="shared" si="23"/>
        <v/>
      </c>
      <c r="T159" s="46" t="str">
        <f t="shared" si="23"/>
        <v/>
      </c>
      <c r="U159" s="46">
        <f t="shared" si="23"/>
        <v>9.59</v>
      </c>
      <c r="V159" s="46" t="str">
        <f t="shared" si="23"/>
        <v/>
      </c>
    </row>
    <row r="160" spans="1:22" x14ac:dyDescent="0.2">
      <c r="A160" s="1">
        <v>114</v>
      </c>
      <c r="B160" s="1" t="s">
        <v>62</v>
      </c>
      <c r="C160" s="8">
        <v>7</v>
      </c>
      <c r="D160" s="29">
        <f>SUMIFS('2013Figures'!$J:$J,'2013Figures'!$C:$C,$A160,'2013Figures'!$H:$H,$B160,'2013Figures'!$I:$I,$C160,'2013Figures'!$E:$E,$B$1)</f>
        <v>0</v>
      </c>
      <c r="E160" s="9">
        <f>SUMIFS('2013Figures'!$J:$J,'2013Figures'!$C:$C,$A160,'2013Figures'!$H:$H,$B160,'2013Figures'!$I:$I,$C160,'2013Figures'!$B:$B,"BrokerToCy",'2013Figures'!$G:$G,"E1",'2013Figures'!$E:$E,$B$1)</f>
        <v>0</v>
      </c>
      <c r="F160" s="9">
        <f>SUMIFS('2013Figures'!$J:$J,'2013Figures'!$C:$C,$A160,'2013Figures'!$H:$H,$B160,'2013Figures'!$I:$I,$C160,'2013Figures'!$B:$B,"BrokerToCy",'2013Figures'!$G:$G,"P1",'2013Figures'!$E:$E,$B$1)</f>
        <v>0</v>
      </c>
      <c r="G160" s="9">
        <f>SUMIFS('2013Figures'!$J:$J,'2013Figures'!$C:$C,$A160,'2013Figures'!$H:$H,$B160,'2013Figures'!$I:$I,$C160,'2013Figures'!$B:$B,"CyToBroker",'2013Figures'!$G:$G,"E1",'2013Figures'!$E:$E,$B$1)</f>
        <v>0</v>
      </c>
      <c r="H160" s="9">
        <f>SUMIFS('2013Figures'!$J:$J,'2013Figures'!$C:$C,$A160,'2013Figures'!$H:$H,$B160,'2013Figures'!$I:$I,$C160,'2013Figures'!$B:$B,"CyToBroker",'2013Figures'!$G:$G,"P1",'2013Figures'!$E:$E,$B$1)</f>
        <v>0</v>
      </c>
      <c r="J160" s="8">
        <v>201201</v>
      </c>
      <c r="L160" s="42">
        <f>SUMIFS('2012Figures'!$J:$J,'2012Figures'!$C:$C,$A160,'2012Figures'!$H:$H,$B160,'2012Figures'!$I:$I,$C160,'2012Figures'!$E:$E,$B$1)</f>
        <v>0</v>
      </c>
      <c r="M160" s="52">
        <f>SUMIFS('2012Figures'!$J:$J,'2012Figures'!$C:$C,$A160,'2012Figures'!$H:$H,$B160,'2012Figures'!$I:$I,$C160,'2012Figures'!$B:$B,"BrokerToCy",'2012Figures'!$G:$G,"E1",'2012Figures'!$E:$E,$B$1)</f>
        <v>0</v>
      </c>
      <c r="N160" s="52">
        <f>SUMIFS('2012Figures'!$J:$J,'2012Figures'!$C:$C,$A160,'2012Figures'!$H:$H,$B160,'2012Figures'!$I:$I,$C160,'2012Figures'!$B:$B,"BrokerToCy",'2012Figures'!$G:$G,"P1",'2012Figures'!$E:$E,$B$1)</f>
        <v>0</v>
      </c>
      <c r="O160" s="52">
        <f>SUMIFS('2012Figures'!$J:$J,'2012Figures'!$C:$C,$A160,'2012Figures'!$H:$H,$B160,'2012Figures'!$I:$I,$C160,'2012Figures'!$B:$B,"CyToBroker",'2012Figures'!$G:$G,"E1",'2012Figures'!$E:$E,$B$1)</f>
        <v>0</v>
      </c>
      <c r="P160" s="52">
        <f>SUMIFS('2012Figures'!$J:$J,'2012Figures'!$C:$C,$A160,'2012Figures'!$H:$H,$B160,'2012Figures'!$I:$I,$C160,'2012Figures'!$B:$B,"CyToBroker",'2012Figures'!$G:$G,"P1",'2012Figures'!$E:$E,$B$1)</f>
        <v>0</v>
      </c>
      <c r="R160" s="46" t="str">
        <f t="shared" si="23"/>
        <v/>
      </c>
      <c r="S160" s="46" t="str">
        <f t="shared" si="23"/>
        <v/>
      </c>
      <c r="T160" s="46" t="str">
        <f t="shared" si="23"/>
        <v/>
      </c>
      <c r="U160" s="46" t="str">
        <f t="shared" si="23"/>
        <v/>
      </c>
      <c r="V160" s="46" t="str">
        <f t="shared" si="23"/>
        <v/>
      </c>
    </row>
    <row r="161" spans="1:22" x14ac:dyDescent="0.2">
      <c r="A161" s="1">
        <v>114</v>
      </c>
      <c r="B161" s="1" t="s">
        <v>62</v>
      </c>
      <c r="C161" s="8">
        <v>6</v>
      </c>
      <c r="D161" s="29">
        <f>SUMIFS('2013Figures'!$J:$J,'2013Figures'!$C:$C,$A161,'2013Figures'!$H:$H,$B161,'2013Figures'!$I:$I,$C161,'2013Figures'!$E:$E,$B$1)</f>
        <v>5149</v>
      </c>
      <c r="E161" s="9">
        <f>SUMIFS('2013Figures'!$J:$J,'2013Figures'!$C:$C,$A161,'2013Figures'!$H:$H,$B161,'2013Figures'!$I:$I,$C161,'2013Figures'!$B:$B,"BrokerToCy",'2013Figures'!$G:$G,"E1",'2013Figures'!$E:$E,$B$1)</f>
        <v>0</v>
      </c>
      <c r="F161" s="9">
        <f>SUMIFS('2013Figures'!$J:$J,'2013Figures'!$C:$C,$A161,'2013Figures'!$H:$H,$B161,'2013Figures'!$I:$I,$C161,'2013Figures'!$B:$B,"BrokerToCy",'2013Figures'!$G:$G,"P1",'2013Figures'!$E:$E,$B$1)</f>
        <v>0</v>
      </c>
      <c r="G161" s="9">
        <f>SUMIFS('2013Figures'!$J:$J,'2013Figures'!$C:$C,$A161,'2013Figures'!$H:$H,$B161,'2013Figures'!$I:$I,$C161,'2013Figures'!$B:$B,"CyToBroker",'2013Figures'!$G:$G,"E1",'2013Figures'!$E:$E,$B$1)</f>
        <v>5149</v>
      </c>
      <c r="H161" s="9">
        <f>SUMIFS('2013Figures'!$J:$J,'2013Figures'!$C:$C,$A161,'2013Figures'!$H:$H,$B161,'2013Figures'!$I:$I,$C161,'2013Figures'!$B:$B,"CyToBroker",'2013Figures'!$G:$G,"P1",'2013Figures'!$E:$E,$B$1)</f>
        <v>0</v>
      </c>
      <c r="J161" s="8">
        <v>201101</v>
      </c>
      <c r="L161" s="42">
        <f>SUMIFS('2012Figures'!$J:$J,'2012Figures'!$C:$C,$A161,'2012Figures'!$H:$H,$B161,'2012Figures'!$I:$I,$C161,'2012Figures'!$E:$E,$B$1)</f>
        <v>1535</v>
      </c>
      <c r="M161" s="52">
        <f>SUMIFS('2012Figures'!$J:$J,'2012Figures'!$C:$C,$A161,'2012Figures'!$H:$H,$B161,'2012Figures'!$I:$I,$C161,'2012Figures'!$B:$B,"BrokerToCy",'2012Figures'!$G:$G,"E1",'2012Figures'!$E:$E,$B$1)</f>
        <v>0</v>
      </c>
      <c r="N161" s="52">
        <f>SUMIFS('2012Figures'!$J:$J,'2012Figures'!$C:$C,$A161,'2012Figures'!$H:$H,$B161,'2012Figures'!$I:$I,$C161,'2012Figures'!$B:$B,"BrokerToCy",'2012Figures'!$G:$G,"P1",'2012Figures'!$E:$E,$B$1)</f>
        <v>0</v>
      </c>
      <c r="O161" s="52">
        <f>SUMIFS('2012Figures'!$J:$J,'2012Figures'!$C:$C,$A161,'2012Figures'!$H:$H,$B161,'2012Figures'!$I:$I,$C161,'2012Figures'!$B:$B,"CyToBroker",'2012Figures'!$G:$G,"E1",'2012Figures'!$E:$E,$B$1)</f>
        <v>1535</v>
      </c>
      <c r="P161" s="52">
        <f>SUMIFS('2012Figures'!$J:$J,'2012Figures'!$C:$C,$A161,'2012Figures'!$H:$H,$B161,'2012Figures'!$I:$I,$C161,'2012Figures'!$B:$B,"CyToBroker",'2012Figures'!$G:$G,"P1",'2012Figures'!$E:$E,$B$1)</f>
        <v>0</v>
      </c>
      <c r="R161" s="46">
        <f t="shared" si="23"/>
        <v>2.35</v>
      </c>
      <c r="S161" s="46" t="str">
        <f t="shared" si="23"/>
        <v/>
      </c>
      <c r="T161" s="46" t="str">
        <f t="shared" si="23"/>
        <v/>
      </c>
      <c r="U161" s="46">
        <f t="shared" si="23"/>
        <v>2.35</v>
      </c>
      <c r="V161" s="46" t="str">
        <f t="shared" si="23"/>
        <v/>
      </c>
    </row>
    <row r="162" spans="1:22" x14ac:dyDescent="0.2">
      <c r="A162" s="1">
        <v>114</v>
      </c>
      <c r="B162" s="1" t="s">
        <v>62</v>
      </c>
      <c r="C162" s="8">
        <v>5</v>
      </c>
      <c r="D162" s="29">
        <f>SUMIFS('2013Figures'!$J:$J,'2013Figures'!$C:$C,$A162,'2013Figures'!$H:$H,$B162,'2013Figures'!$I:$I,$C162,'2013Figures'!$E:$E,$B$1)</f>
        <v>0</v>
      </c>
      <c r="E162" s="9">
        <f>SUMIFS('2013Figures'!$J:$J,'2013Figures'!$C:$C,$A162,'2013Figures'!$H:$H,$B162,'2013Figures'!$I:$I,$C162,'2013Figures'!$B:$B,"BrokerToCy",'2013Figures'!$G:$G,"E1",'2013Figures'!$E:$E,$B$1)</f>
        <v>0</v>
      </c>
      <c r="F162" s="9">
        <f>SUMIFS('2013Figures'!$J:$J,'2013Figures'!$C:$C,$A162,'2013Figures'!$H:$H,$B162,'2013Figures'!$I:$I,$C162,'2013Figures'!$B:$B,"BrokerToCy",'2013Figures'!$G:$G,"P1",'2013Figures'!$E:$E,$B$1)</f>
        <v>0</v>
      </c>
      <c r="G162" s="9">
        <f>SUMIFS('2013Figures'!$J:$J,'2013Figures'!$C:$C,$A162,'2013Figures'!$H:$H,$B162,'2013Figures'!$I:$I,$C162,'2013Figures'!$B:$B,"CyToBroker",'2013Figures'!$G:$G,"E1",'2013Figures'!$E:$E,$B$1)</f>
        <v>0</v>
      </c>
      <c r="H162" s="9">
        <f>SUMIFS('2013Figures'!$J:$J,'2013Figures'!$C:$C,$A162,'2013Figures'!$H:$H,$B162,'2013Figures'!$I:$I,$C162,'2013Figures'!$B:$B,"CyToBroker",'2013Figures'!$G:$G,"P1",'2013Figures'!$E:$E,$B$1)</f>
        <v>0</v>
      </c>
      <c r="J162" s="8">
        <v>201001</v>
      </c>
      <c r="L162" s="42">
        <f>SUMIFS('2012Figures'!$J:$J,'2012Figures'!$C:$C,$A162,'2012Figures'!$H:$H,$B162,'2012Figures'!$I:$I,$C162,'2012Figures'!$E:$E,$B$1)</f>
        <v>0</v>
      </c>
      <c r="M162" s="52">
        <f>SUMIFS('2012Figures'!$J:$J,'2012Figures'!$C:$C,$A162,'2012Figures'!$H:$H,$B162,'2012Figures'!$I:$I,$C162,'2012Figures'!$B:$B,"BrokerToCy",'2012Figures'!$G:$G,"E1",'2012Figures'!$E:$E,$B$1)</f>
        <v>0</v>
      </c>
      <c r="N162" s="52">
        <f>SUMIFS('2012Figures'!$J:$J,'2012Figures'!$C:$C,$A162,'2012Figures'!$H:$H,$B162,'2012Figures'!$I:$I,$C162,'2012Figures'!$B:$B,"BrokerToCy",'2012Figures'!$G:$G,"P1",'2012Figures'!$E:$E,$B$1)</f>
        <v>0</v>
      </c>
      <c r="O162" s="52">
        <f>SUMIFS('2012Figures'!$J:$J,'2012Figures'!$C:$C,$A162,'2012Figures'!$H:$H,$B162,'2012Figures'!$I:$I,$C162,'2012Figures'!$B:$B,"CyToBroker",'2012Figures'!$G:$G,"E1",'2012Figures'!$E:$E,$B$1)</f>
        <v>0</v>
      </c>
      <c r="P162" s="52">
        <f>SUMIFS('2012Figures'!$J:$J,'2012Figures'!$C:$C,$A162,'2012Figures'!$H:$H,$B162,'2012Figures'!$I:$I,$C162,'2012Figures'!$B:$B,"CyToBroker",'2012Figures'!$G:$G,"P1",'2012Figures'!$E:$E,$B$1)</f>
        <v>0</v>
      </c>
      <c r="R162" s="46" t="str">
        <f t="shared" si="23"/>
        <v/>
      </c>
      <c r="S162" s="46" t="str">
        <f t="shared" si="23"/>
        <v/>
      </c>
      <c r="T162" s="46" t="str">
        <f t="shared" si="23"/>
        <v/>
      </c>
      <c r="U162" s="46" t="str">
        <f t="shared" si="23"/>
        <v/>
      </c>
      <c r="V162" s="46" t="str">
        <f t="shared" si="23"/>
        <v/>
      </c>
    </row>
    <row r="163" spans="1:22" x14ac:dyDescent="0.2">
      <c r="A163" s="1">
        <v>114</v>
      </c>
      <c r="B163" s="1" t="s">
        <v>62</v>
      </c>
      <c r="C163" s="8">
        <v>4</v>
      </c>
      <c r="D163" s="29">
        <f>SUMIFS('2013Figures'!$J:$J,'2013Figures'!$C:$C,$A163,'2013Figures'!$H:$H,$B163,'2013Figures'!$I:$I,$C163,'2013Figures'!$E:$E,$B$1)</f>
        <v>9953</v>
      </c>
      <c r="E163" s="9">
        <f>SUMIFS('2013Figures'!$J:$J,'2013Figures'!$C:$C,$A163,'2013Figures'!$H:$H,$B163,'2013Figures'!$I:$I,$C163,'2013Figures'!$B:$B,"BrokerToCy",'2013Figures'!$G:$G,"E1",'2013Figures'!$E:$E,$B$1)</f>
        <v>0</v>
      </c>
      <c r="F163" s="9">
        <f>SUMIFS('2013Figures'!$J:$J,'2013Figures'!$C:$C,$A163,'2013Figures'!$H:$H,$B163,'2013Figures'!$I:$I,$C163,'2013Figures'!$B:$B,"BrokerToCy",'2013Figures'!$G:$G,"P1",'2013Figures'!$E:$E,$B$1)</f>
        <v>0</v>
      </c>
      <c r="G163" s="9">
        <f>SUMIFS('2013Figures'!$J:$J,'2013Figures'!$C:$C,$A163,'2013Figures'!$H:$H,$B163,'2013Figures'!$I:$I,$C163,'2013Figures'!$B:$B,"CyToBroker",'2013Figures'!$G:$G,"E1",'2013Figures'!$E:$E,$B$1)</f>
        <v>9953</v>
      </c>
      <c r="H163" s="9">
        <f>SUMIFS('2013Figures'!$J:$J,'2013Figures'!$C:$C,$A163,'2013Figures'!$H:$H,$B163,'2013Figures'!$I:$I,$C163,'2013Figures'!$B:$B,"CyToBroker",'2013Figures'!$G:$G,"P1",'2013Figures'!$E:$E,$B$1)</f>
        <v>0</v>
      </c>
      <c r="J163" s="8">
        <v>200901</v>
      </c>
      <c r="L163" s="42">
        <f>SUMIFS('2012Figures'!$J:$J,'2012Figures'!$C:$C,$A163,'2012Figures'!$H:$H,$B163,'2012Figures'!$I:$I,$C163,'2012Figures'!$E:$E,$B$1)</f>
        <v>63328</v>
      </c>
      <c r="M163" s="52">
        <f>SUMIFS('2012Figures'!$J:$J,'2012Figures'!$C:$C,$A163,'2012Figures'!$H:$H,$B163,'2012Figures'!$I:$I,$C163,'2012Figures'!$B:$B,"BrokerToCy",'2012Figures'!$G:$G,"E1",'2012Figures'!$E:$E,$B$1)</f>
        <v>0</v>
      </c>
      <c r="N163" s="52">
        <f>SUMIFS('2012Figures'!$J:$J,'2012Figures'!$C:$C,$A163,'2012Figures'!$H:$H,$B163,'2012Figures'!$I:$I,$C163,'2012Figures'!$B:$B,"BrokerToCy",'2012Figures'!$G:$G,"P1",'2012Figures'!$E:$E,$B$1)</f>
        <v>0</v>
      </c>
      <c r="O163" s="52">
        <f>SUMIFS('2012Figures'!$J:$J,'2012Figures'!$C:$C,$A163,'2012Figures'!$H:$H,$B163,'2012Figures'!$I:$I,$C163,'2012Figures'!$B:$B,"CyToBroker",'2012Figures'!$G:$G,"E1",'2012Figures'!$E:$E,$B$1)</f>
        <v>63328</v>
      </c>
      <c r="P163" s="52">
        <f>SUMIFS('2012Figures'!$J:$J,'2012Figures'!$C:$C,$A163,'2012Figures'!$H:$H,$B163,'2012Figures'!$I:$I,$C163,'2012Figures'!$B:$B,"CyToBroker",'2012Figures'!$G:$G,"P1",'2012Figures'!$E:$E,$B$1)</f>
        <v>0</v>
      </c>
      <c r="R163" s="46">
        <f t="shared" si="23"/>
        <v>-0.84</v>
      </c>
      <c r="S163" s="46" t="str">
        <f t="shared" si="23"/>
        <v/>
      </c>
      <c r="T163" s="46" t="str">
        <f t="shared" si="23"/>
        <v/>
      </c>
      <c r="U163" s="46">
        <f t="shared" si="23"/>
        <v>-0.84</v>
      </c>
      <c r="V163" s="46" t="str">
        <f t="shared" si="23"/>
        <v/>
      </c>
    </row>
    <row r="164" spans="1:22" x14ac:dyDescent="0.2">
      <c r="A164" s="1">
        <v>114</v>
      </c>
      <c r="B164" s="1" t="s">
        <v>62</v>
      </c>
      <c r="C164" s="8">
        <v>3</v>
      </c>
      <c r="D164" s="29">
        <f>SUMIFS('2013Figures'!$J:$J,'2013Figures'!$C:$C,$A164,'2013Figures'!$H:$H,$B164,'2013Figures'!$I:$I,$C164,'2013Figures'!$E:$E,$B$1)</f>
        <v>0</v>
      </c>
      <c r="E164" s="9">
        <f>SUMIFS('2013Figures'!$J:$J,'2013Figures'!$C:$C,$A164,'2013Figures'!$H:$H,$B164,'2013Figures'!$I:$I,$C164,'2013Figures'!$B:$B,"BrokerToCy",'2013Figures'!$G:$G,"E1",'2013Figures'!$E:$E,$B$1)</f>
        <v>0</v>
      </c>
      <c r="F164" s="9">
        <f>SUMIFS('2013Figures'!$J:$J,'2013Figures'!$C:$C,$A164,'2013Figures'!$H:$H,$B164,'2013Figures'!$I:$I,$C164,'2013Figures'!$B:$B,"BrokerToCy",'2013Figures'!$G:$G,"P1",'2013Figures'!$E:$E,$B$1)</f>
        <v>0</v>
      </c>
      <c r="G164" s="9">
        <f>SUMIFS('2013Figures'!$J:$J,'2013Figures'!$C:$C,$A164,'2013Figures'!$H:$H,$B164,'2013Figures'!$I:$I,$C164,'2013Figures'!$B:$B,"CyToBroker",'2013Figures'!$G:$G,"E1",'2013Figures'!$E:$E,$B$1)</f>
        <v>0</v>
      </c>
      <c r="H164" s="9">
        <f>SUMIFS('2013Figures'!$J:$J,'2013Figures'!$C:$C,$A164,'2013Figures'!$H:$H,$B164,'2013Figures'!$I:$I,$C164,'2013Figures'!$B:$B,"CyToBroker",'2013Figures'!$G:$G,"P1",'2013Figures'!$E:$E,$B$1)</f>
        <v>0</v>
      </c>
      <c r="J164" s="8">
        <v>200801</v>
      </c>
      <c r="L164" s="42">
        <f>SUMIFS('2012Figures'!$J:$J,'2012Figures'!$C:$C,$A164,'2012Figures'!$H:$H,$B164,'2012Figures'!$I:$I,$C164,'2012Figures'!$E:$E,$B$1)</f>
        <v>0</v>
      </c>
      <c r="M164" s="52">
        <f>SUMIFS('2012Figures'!$J:$J,'2012Figures'!$C:$C,$A164,'2012Figures'!$H:$H,$B164,'2012Figures'!$I:$I,$C164,'2012Figures'!$B:$B,"BrokerToCy",'2012Figures'!$G:$G,"E1",'2012Figures'!$E:$E,$B$1)</f>
        <v>0</v>
      </c>
      <c r="N164" s="52">
        <f>SUMIFS('2012Figures'!$J:$J,'2012Figures'!$C:$C,$A164,'2012Figures'!$H:$H,$B164,'2012Figures'!$I:$I,$C164,'2012Figures'!$B:$B,"BrokerToCy",'2012Figures'!$G:$G,"P1",'2012Figures'!$E:$E,$B$1)</f>
        <v>0</v>
      </c>
      <c r="O164" s="52">
        <f>SUMIFS('2012Figures'!$J:$J,'2012Figures'!$C:$C,$A164,'2012Figures'!$H:$H,$B164,'2012Figures'!$I:$I,$C164,'2012Figures'!$B:$B,"CyToBroker",'2012Figures'!$G:$G,"E1",'2012Figures'!$E:$E,$B$1)</f>
        <v>0</v>
      </c>
      <c r="P164" s="52">
        <f>SUMIFS('2012Figures'!$J:$J,'2012Figures'!$C:$C,$A164,'2012Figures'!$H:$H,$B164,'2012Figures'!$I:$I,$C164,'2012Figures'!$B:$B,"CyToBroker",'2012Figures'!$G:$G,"P1",'2012Figures'!$E:$E,$B$1)</f>
        <v>0</v>
      </c>
      <c r="R164" s="46" t="str">
        <f t="shared" si="23"/>
        <v/>
      </c>
      <c r="S164" s="46" t="str">
        <f t="shared" si="23"/>
        <v/>
      </c>
      <c r="T164" s="46" t="str">
        <f t="shared" si="23"/>
        <v/>
      </c>
      <c r="U164" s="46" t="str">
        <f t="shared" si="23"/>
        <v/>
      </c>
      <c r="V164" s="46" t="str">
        <f t="shared" si="23"/>
        <v/>
      </c>
    </row>
    <row r="165" spans="1:22" x14ac:dyDescent="0.2">
      <c r="A165" s="1">
        <v>114</v>
      </c>
      <c r="B165" s="1" t="s">
        <v>62</v>
      </c>
      <c r="C165" s="8">
        <v>2</v>
      </c>
      <c r="D165" s="29">
        <f>SUMIFS('2013Figures'!$J:$J,'2013Figures'!$C:$C,$A165,'2013Figures'!$H:$H,$B165,'2013Figures'!$I:$I,$C165,'2013Figures'!$E:$E,$B$1)</f>
        <v>0</v>
      </c>
      <c r="E165" s="9">
        <f>SUMIFS('2013Figures'!$J:$J,'2013Figures'!$C:$C,$A165,'2013Figures'!$H:$H,$B165,'2013Figures'!$I:$I,$C165,'2013Figures'!$B:$B,"BrokerToCy",'2013Figures'!$G:$G,"E1",'2013Figures'!$E:$E,$B$1)</f>
        <v>0</v>
      </c>
      <c r="F165" s="9">
        <f>SUMIFS('2013Figures'!$J:$J,'2013Figures'!$C:$C,$A165,'2013Figures'!$H:$H,$B165,'2013Figures'!$I:$I,$C165,'2013Figures'!$B:$B,"BrokerToCy",'2013Figures'!$G:$G,"P1",'2013Figures'!$E:$E,$B$1)</f>
        <v>0</v>
      </c>
      <c r="G165" s="9">
        <f>SUMIFS('2013Figures'!$J:$J,'2013Figures'!$C:$C,$A165,'2013Figures'!$H:$H,$B165,'2013Figures'!$I:$I,$C165,'2013Figures'!$B:$B,"CyToBroker",'2013Figures'!$G:$G,"E1",'2013Figures'!$E:$E,$B$1)</f>
        <v>0</v>
      </c>
      <c r="H165" s="9">
        <f>SUMIFS('2013Figures'!$J:$J,'2013Figures'!$C:$C,$A165,'2013Figures'!$H:$H,$B165,'2013Figures'!$I:$I,$C165,'2013Figures'!$B:$B,"CyToBroker",'2013Figures'!$G:$G,"P1",'2013Figures'!$E:$E,$B$1)</f>
        <v>0</v>
      </c>
      <c r="J165" s="8">
        <v>200701</v>
      </c>
      <c r="L165" s="42">
        <f>SUMIFS('2012Figures'!$J:$J,'2012Figures'!$C:$C,$A165,'2012Figures'!$H:$H,$B165,'2012Figures'!$I:$I,$C165,'2012Figures'!$E:$E,$B$1)</f>
        <v>0</v>
      </c>
      <c r="M165" s="52">
        <f>SUMIFS('2012Figures'!$J:$J,'2012Figures'!$C:$C,$A165,'2012Figures'!$H:$H,$B165,'2012Figures'!$I:$I,$C165,'2012Figures'!$B:$B,"BrokerToCy",'2012Figures'!$G:$G,"E1",'2012Figures'!$E:$E,$B$1)</f>
        <v>0</v>
      </c>
      <c r="N165" s="52">
        <f>SUMIFS('2012Figures'!$J:$J,'2012Figures'!$C:$C,$A165,'2012Figures'!$H:$H,$B165,'2012Figures'!$I:$I,$C165,'2012Figures'!$B:$B,"BrokerToCy",'2012Figures'!$G:$G,"P1",'2012Figures'!$E:$E,$B$1)</f>
        <v>0</v>
      </c>
      <c r="O165" s="52">
        <f>SUMIFS('2012Figures'!$J:$J,'2012Figures'!$C:$C,$A165,'2012Figures'!$H:$H,$B165,'2012Figures'!$I:$I,$C165,'2012Figures'!$B:$B,"CyToBroker",'2012Figures'!$G:$G,"E1",'2012Figures'!$E:$E,$B$1)</f>
        <v>0</v>
      </c>
      <c r="P165" s="52">
        <f>SUMIFS('2012Figures'!$J:$J,'2012Figures'!$C:$C,$A165,'2012Figures'!$H:$H,$B165,'2012Figures'!$I:$I,$C165,'2012Figures'!$B:$B,"CyToBroker",'2012Figures'!$G:$G,"P1",'2012Figures'!$E:$E,$B$1)</f>
        <v>0</v>
      </c>
      <c r="R165" s="46" t="str">
        <f t="shared" si="23"/>
        <v/>
      </c>
      <c r="S165" s="46" t="str">
        <f t="shared" si="23"/>
        <v/>
      </c>
      <c r="T165" s="46" t="str">
        <f t="shared" si="23"/>
        <v/>
      </c>
      <c r="U165" s="46" t="str">
        <f t="shared" si="23"/>
        <v/>
      </c>
      <c r="V165" s="46" t="str">
        <f t="shared" si="23"/>
        <v/>
      </c>
    </row>
    <row r="166" spans="1:22" x14ac:dyDescent="0.2">
      <c r="A166" s="1">
        <v>114</v>
      </c>
      <c r="B166" s="1" t="s">
        <v>62</v>
      </c>
      <c r="C166" s="8">
        <v>1</v>
      </c>
      <c r="D166" s="29">
        <f>SUMIFS('2013Figures'!$J:$J,'2013Figures'!$C:$C,$A166,'2013Figures'!$H:$H,$B166,'2013Figures'!$I:$I,$C166,'2013Figures'!$E:$E,$B$1)</f>
        <v>0</v>
      </c>
      <c r="E166" s="9">
        <f>SUMIFS('2013Figures'!$J:$J,'2013Figures'!$C:$C,$A166,'2013Figures'!$H:$H,$B166,'2013Figures'!$I:$I,$C166,'2013Figures'!$B:$B,"BrokerToCy",'2013Figures'!$G:$G,"E1",'2013Figures'!$E:$E,$B$1)</f>
        <v>0</v>
      </c>
      <c r="F166" s="9">
        <f>SUMIFS('2013Figures'!$J:$J,'2013Figures'!$C:$C,$A166,'2013Figures'!$H:$H,$B166,'2013Figures'!$I:$I,$C166,'2013Figures'!$B:$B,"BrokerToCy",'2013Figures'!$G:$G,"P1",'2013Figures'!$E:$E,$B$1)</f>
        <v>0</v>
      </c>
      <c r="G166" s="9">
        <f>SUMIFS('2013Figures'!$J:$J,'2013Figures'!$C:$C,$A166,'2013Figures'!$H:$H,$B166,'2013Figures'!$I:$I,$C166,'2013Figures'!$B:$B,"CyToBroker",'2013Figures'!$G:$G,"E1",'2013Figures'!$E:$E,$B$1)</f>
        <v>0</v>
      </c>
      <c r="H166" s="9">
        <f>SUMIFS('2013Figures'!$J:$J,'2013Figures'!$C:$C,$A166,'2013Figures'!$H:$H,$B166,'2013Figures'!$I:$I,$C166,'2013Figures'!$B:$B,"CyToBroker",'2013Figures'!$G:$G,"P1",'2013Figures'!$E:$E,$B$1)</f>
        <v>0</v>
      </c>
      <c r="J166" s="8">
        <v>200601</v>
      </c>
      <c r="L166" s="42">
        <f>SUMIFS('2012Figures'!$J:$J,'2012Figures'!$C:$C,$A166,'2012Figures'!$H:$H,$B166,'2012Figures'!$I:$I,$C166,'2012Figures'!$E:$E,$B$1)</f>
        <v>0</v>
      </c>
      <c r="M166" s="52">
        <f>SUMIFS('2012Figures'!$J:$J,'2012Figures'!$C:$C,$A166,'2012Figures'!$H:$H,$B166,'2012Figures'!$I:$I,$C166,'2012Figures'!$B:$B,"BrokerToCy",'2012Figures'!$G:$G,"E1",'2012Figures'!$E:$E,$B$1)</f>
        <v>0</v>
      </c>
      <c r="N166" s="52">
        <f>SUMIFS('2012Figures'!$J:$J,'2012Figures'!$C:$C,$A166,'2012Figures'!$H:$H,$B166,'2012Figures'!$I:$I,$C166,'2012Figures'!$B:$B,"BrokerToCy",'2012Figures'!$G:$G,"P1",'2012Figures'!$E:$E,$B$1)</f>
        <v>0</v>
      </c>
      <c r="O166" s="52">
        <f>SUMIFS('2012Figures'!$J:$J,'2012Figures'!$C:$C,$A166,'2012Figures'!$H:$H,$B166,'2012Figures'!$I:$I,$C166,'2012Figures'!$B:$B,"CyToBroker",'2012Figures'!$G:$G,"E1",'2012Figures'!$E:$E,$B$1)</f>
        <v>0</v>
      </c>
      <c r="P166" s="52">
        <f>SUMIFS('2012Figures'!$J:$J,'2012Figures'!$C:$C,$A166,'2012Figures'!$H:$H,$B166,'2012Figures'!$I:$I,$C166,'2012Figures'!$B:$B,"CyToBroker",'2012Figures'!$G:$G,"P1",'2012Figures'!$E:$E,$B$1)</f>
        <v>0</v>
      </c>
      <c r="R166" s="46" t="str">
        <f t="shared" si="23"/>
        <v/>
      </c>
      <c r="S166" s="46" t="str">
        <f t="shared" si="23"/>
        <v/>
      </c>
      <c r="T166" s="46" t="str">
        <f t="shared" si="23"/>
        <v/>
      </c>
      <c r="U166" s="46" t="str">
        <f t="shared" si="23"/>
        <v/>
      </c>
      <c r="V166" s="46" t="str">
        <f t="shared" si="23"/>
        <v/>
      </c>
    </row>
    <row r="167" spans="1:22" x14ac:dyDescent="0.2">
      <c r="A167" s="1">
        <v>114</v>
      </c>
      <c r="B167" s="1" t="s">
        <v>62</v>
      </c>
      <c r="D167" s="29">
        <f>SUMIFS('2013Figures'!$J:$J,'2013Figures'!$C:$C,$A167,'2013Figures'!$I:$I,"",'2013Figures'!$E:$E,$B$1)</f>
        <v>45916</v>
      </c>
      <c r="E167" s="9">
        <f>SUMIFS('2013Figures'!$J:$J,'2013Figures'!$C:$C,$A167,'2013Figures'!$I:$I,"",'2013Figures'!$B:$B,"BrokerToCy",'2013Figures'!$G:$G,"E1",'2013Figures'!$E:$E,$B$1)</f>
        <v>0</v>
      </c>
      <c r="F167" s="9">
        <f>SUMIFS('2013Figures'!$J:$J,'2013Figures'!$C:$C,$A167,'2013Figures'!$I:$I,"",'2013Figures'!$B:$B,"BrokerToCy",'2013Figures'!$G:$G,"P1",'2013Figures'!$E:$E,$B$1)</f>
        <v>0</v>
      </c>
      <c r="G167" s="9">
        <f>SUMIFS('2013Figures'!$J:$J,'2013Figures'!$C:$C,$A167,'2013Figures'!$I:$I,"",'2013Figures'!$B:$B,"CyToBroker",'2013Figures'!$G:$G,"E1",'2013Figures'!$E:$E,$B$1)</f>
        <v>45916</v>
      </c>
      <c r="H167" s="9">
        <f>SUMIFS('2013Figures'!$J:$J,'2013Figures'!$C:$C,$A167,'2013Figures'!$I:$I,"",'2013Figures'!$B:$B,"CyToBroker",'2013Figures'!$G:$G,"P1",'2013Figures'!$E:$E,$B$1)</f>
        <v>0</v>
      </c>
      <c r="J167" s="8" t="s">
        <v>131</v>
      </c>
      <c r="L167" s="42">
        <f>SUMIFS('2012Figures'!$J:$J,'2012Figures'!$C:$C,$A167,'2012Figures'!$I:$I,"",'2012Figures'!$E:$E,$B$1)</f>
        <v>49094</v>
      </c>
      <c r="M167" s="52">
        <f>SUMIFS('2012Figures'!$J:$J,'2012Figures'!$C:$C,$A167,'2012Figures'!$I:$I,"",'2012Figures'!$B:$B,"BrokerToCy",'2012Figures'!$G:$G,"E1",'2012Figures'!$E:$E,$B$1)</f>
        <v>0</v>
      </c>
      <c r="N167" s="52">
        <f>SUMIFS('2012Figures'!$J:$J,'2012Figures'!$C:$C,$A167,'2012Figures'!$I:$I,"",'2012Figures'!$B:$B,"BrokerToCy",'2012Figures'!$G:$G,"P1",'2012Figures'!$E:$E,$B$1)</f>
        <v>0</v>
      </c>
      <c r="O167" s="52">
        <f>SUMIFS('2012Figures'!$J:$J,'2012Figures'!$C:$C,$A167,'2012Figures'!$I:$I,"",'2012Figures'!$B:$B,"CyToBroker",'2012Figures'!$G:$G,"E1",'2012Figures'!$E:$E,$B$1)</f>
        <v>49094</v>
      </c>
      <c r="P167" s="52">
        <f>SUMIFS('2012Figures'!$J:$J,'2012Figures'!$C:$C,$A167,'2012Figures'!$I:$I,"",'2012Figures'!$B:$B,"CyToBroker",'2012Figures'!$G:$G,"P1",'2012Figures'!$E:$E,$B$1)</f>
        <v>0</v>
      </c>
      <c r="R167" s="46">
        <f t="shared" si="23"/>
        <v>-0.06</v>
      </c>
      <c r="S167" s="46" t="str">
        <f t="shared" si="23"/>
        <v/>
      </c>
      <c r="T167" s="46" t="str">
        <f t="shared" si="23"/>
        <v/>
      </c>
      <c r="U167" s="46">
        <f t="shared" si="23"/>
        <v>-0.06</v>
      </c>
      <c r="V167" s="46" t="str">
        <f t="shared" si="23"/>
        <v/>
      </c>
    </row>
    <row r="168" spans="1:22" x14ac:dyDescent="0.2">
      <c r="A168" s="21"/>
      <c r="B168" s="21" t="s">
        <v>92</v>
      </c>
      <c r="C168" s="22"/>
      <c r="D168" s="23">
        <f>SUM(E168:H168)</f>
        <v>84780</v>
      </c>
      <c r="E168" s="23">
        <f t="shared" ref="E168:H168" si="24">SUM(E155:E167)</f>
        <v>0</v>
      </c>
      <c r="F168" s="23">
        <f t="shared" si="24"/>
        <v>0</v>
      </c>
      <c r="G168" s="23">
        <f t="shared" si="24"/>
        <v>84780</v>
      </c>
      <c r="H168" s="23">
        <f t="shared" si="24"/>
        <v>0</v>
      </c>
      <c r="I168" s="21"/>
      <c r="J168" s="22"/>
      <c r="K168" s="21"/>
      <c r="L168" s="43">
        <f>SUM(M168:P168)</f>
        <v>116200</v>
      </c>
      <c r="M168" s="43">
        <f t="shared" ref="M168:P168" si="25">SUM(M155:M167)</f>
        <v>0</v>
      </c>
      <c r="N168" s="43">
        <f t="shared" si="25"/>
        <v>0</v>
      </c>
      <c r="O168" s="43">
        <f t="shared" si="25"/>
        <v>116200</v>
      </c>
      <c r="P168" s="43">
        <f t="shared" si="25"/>
        <v>0</v>
      </c>
      <c r="Q168" s="21"/>
      <c r="R168" s="21"/>
      <c r="S168" s="21"/>
      <c r="T168" s="21"/>
      <c r="U168" s="21"/>
      <c r="V168" s="21"/>
    </row>
    <row r="169" spans="1:22" x14ac:dyDescent="0.2">
      <c r="A169" s="28">
        <v>115</v>
      </c>
      <c r="B169" s="28" t="s">
        <v>23</v>
      </c>
      <c r="C169" s="17" t="s">
        <v>88</v>
      </c>
      <c r="D169" s="18">
        <f>SUMIFS('2013Figures'!$J:$J,'2013Figures'!$C:$C,$A169,'2013Figures'!$E:$E,$B$1)</f>
        <v>0</v>
      </c>
      <c r="E169" s="18">
        <f>SUMIFS('2013Figures'!$J:$J,'2013Figures'!$C:$C,$A169,'2013Figures'!$B:$B,"BrokerToCy",'2013Figures'!$G:$G,"E1",'2013Figures'!$E:$E,$B$1)</f>
        <v>0</v>
      </c>
      <c r="F169" s="18">
        <f>SUMIFS('2013Figures'!$J:$J,'2013Figures'!$C:$C,$A169,'2013Figures'!$B:$B,"BrokerToCy",'2013Figures'!$G:$G,"P1",'2013Figures'!$E:$E,$B$1)</f>
        <v>0</v>
      </c>
      <c r="G169" s="18">
        <f>SUMIFS('2013Figures'!$J:$J,'2013Figures'!$C:$C,$A169,'2013Figures'!$B:$B,"CyToBroker",'2013Figures'!$G:$G,"E1",'2013Figures'!$E:$E,$B$1)</f>
        <v>0</v>
      </c>
      <c r="H169" s="18">
        <f>SUMIFS('2013Figures'!$J:$J,'2013Figures'!$C:$C,$A169,'2013Figures'!$B:$B,"CyToBroker",'2013Figures'!$G:$G,"P1",'2013Figures'!$E:$E,$B$1)</f>
        <v>0</v>
      </c>
      <c r="I169" s="28"/>
      <c r="J169" s="17"/>
      <c r="K169" s="28"/>
      <c r="L169" s="50">
        <f>SUMIFS('2012Figures'!$J:$J,'2012Figures'!$C:$C,$A169,'2012Figures'!$E:$E,$B$1)</f>
        <v>0</v>
      </c>
      <c r="M169" s="50">
        <f>SUMIFS('2012Figures'!$J:$J,'2012Figures'!$C:$C,$A169,'2012Figures'!$B:$B,"BrokerToCy",'2012Figures'!$G:$G,"E1",'2012Figures'!$E:$E,$B$1)</f>
        <v>0</v>
      </c>
      <c r="N169" s="50">
        <f>SUMIFS('2012Figures'!$J:$J,'2012Figures'!$C:$C,$A169,'2012Figures'!$B:$B,"BrokerToCy",'2012Figures'!$G:$G,"P1",'2012Figures'!$E:$E,$B$1)</f>
        <v>0</v>
      </c>
      <c r="O169" s="50">
        <f>SUMIFS('2012Figures'!$J:$J,'2012Figures'!$C:$C,$A169,'2012Figures'!$B:$B,"CyToBroker",'2012Figures'!$G:$G,"E1",'2012Figures'!$E:$E,$B$1)</f>
        <v>0</v>
      </c>
      <c r="P169" s="50">
        <f>SUMIFS('2012Figures'!$J:$J,'2012Figures'!$C:$C,$A169,'2012Figures'!$B:$B,"CyToBroker",'2012Figures'!$G:$G,"P1",'2012Figures'!$E:$E,$B$1)</f>
        <v>0</v>
      </c>
      <c r="Q169" s="28"/>
      <c r="R169" s="46" t="str">
        <f t="shared" si="23"/>
        <v/>
      </c>
      <c r="S169" s="46" t="str">
        <f t="shared" si="23"/>
        <v/>
      </c>
      <c r="T169" s="46" t="str">
        <f t="shared" si="23"/>
        <v/>
      </c>
      <c r="U169" s="46" t="str">
        <f t="shared" si="23"/>
        <v/>
      </c>
      <c r="V169" s="46" t="str">
        <f t="shared" si="23"/>
        <v/>
      </c>
    </row>
    <row r="170" spans="1:22" x14ac:dyDescent="0.2">
      <c r="A170" s="1">
        <v>115</v>
      </c>
      <c r="B170" s="1" t="s">
        <v>23</v>
      </c>
      <c r="C170" s="8">
        <v>2</v>
      </c>
      <c r="D170" s="29">
        <f>SUMIFS('2013Figures'!$J:$J,'2013Figures'!$C:$C,$A170,'2013Figures'!$H:$H,$B170,'2013Figures'!$I:$I,$C170,'2013Figures'!$E:$E,$B$1)</f>
        <v>0</v>
      </c>
      <c r="E170" s="9">
        <f>SUMIFS('2013Figures'!$J:$J,'2013Figures'!$C:$C,$A170,'2013Figures'!$H:$H,$B170,'2013Figures'!$I:$I,$C170,'2013Figures'!$B:$B,"BrokerToCy",'2013Figures'!$G:$G,"E1",'2013Figures'!$E:$E,$B$1)</f>
        <v>0</v>
      </c>
      <c r="F170" s="9">
        <f>SUMIFS('2013Figures'!$J:$J,'2013Figures'!$C:$C,$A170,'2013Figures'!$H:$H,$B170,'2013Figures'!$I:$I,$C170,'2013Figures'!$B:$B,"BrokerToCy",'2013Figures'!$G:$G,"P1",'2013Figures'!$E:$E,$B$1)</f>
        <v>0</v>
      </c>
      <c r="G170" s="9">
        <f>SUMIFS('2013Figures'!$J:$J,'2013Figures'!$C:$C,$A170,'2013Figures'!$H:$H,$B170,'2013Figures'!$I:$I,$C170,'2013Figures'!$B:$B,"CyToBroker",'2013Figures'!$G:$G,"E1",'2013Figures'!$E:$E,$B$1)</f>
        <v>0</v>
      </c>
      <c r="H170" s="9">
        <f>SUMIFS('2013Figures'!$J:$J,'2013Figures'!$C:$C,$A170,'2013Figures'!$H:$H,$B170,'2013Figures'!$I:$I,$C170,'2013Figures'!$B:$B,"CyToBroker",'2013Figures'!$G:$G,"P1",'2013Figures'!$E:$E,$B$1)</f>
        <v>0</v>
      </c>
      <c r="J170" s="8" t="s">
        <v>146</v>
      </c>
      <c r="L170" s="42">
        <f>SUMIFS('2012Figures'!$J:$J,'2012Figures'!$C:$C,$A170,'2012Figures'!$H:$H,$B170,'2012Figures'!$I:$I,$C170,'2012Figures'!$E:$E,$B$1)</f>
        <v>0</v>
      </c>
      <c r="M170" s="52">
        <f>SUMIFS('2012Figures'!$J:$J,'2012Figures'!$C:$C,$A170,'2012Figures'!$H:$H,$B170,'2012Figures'!$I:$I,$C170,'2012Figures'!$B:$B,"BrokerToCy",'2012Figures'!$G:$G,"E1",'2012Figures'!$E:$E,$B$1)</f>
        <v>0</v>
      </c>
      <c r="N170" s="52">
        <f>SUMIFS('2012Figures'!$J:$J,'2012Figures'!$C:$C,$A170,'2012Figures'!$H:$H,$B170,'2012Figures'!$I:$I,$C170,'2012Figures'!$B:$B,"BrokerToCy",'2012Figures'!$G:$G,"P1",'2012Figures'!$E:$E,$B$1)</f>
        <v>0</v>
      </c>
      <c r="O170" s="52">
        <f>SUMIFS('2012Figures'!$J:$J,'2012Figures'!$C:$C,$A170,'2012Figures'!$H:$H,$B170,'2012Figures'!$I:$I,$C170,'2012Figures'!$B:$B,"CyToBroker",'2012Figures'!$G:$G,"E1",'2012Figures'!$E:$E,$B$1)</f>
        <v>0</v>
      </c>
      <c r="P170" s="52">
        <f>SUMIFS('2012Figures'!$J:$J,'2012Figures'!$C:$C,$A170,'2012Figures'!$H:$H,$B170,'2012Figures'!$I:$I,$C170,'2012Figures'!$B:$B,"CyToBroker",'2012Figures'!$G:$G,"P1",'2012Figures'!$E:$E,$B$1)</f>
        <v>0</v>
      </c>
      <c r="R170" s="46" t="str">
        <f t="shared" si="23"/>
        <v/>
      </c>
      <c r="S170" s="46" t="str">
        <f t="shared" si="23"/>
        <v/>
      </c>
      <c r="T170" s="46" t="str">
        <f t="shared" si="23"/>
        <v/>
      </c>
      <c r="U170" s="46" t="str">
        <f t="shared" si="23"/>
        <v/>
      </c>
      <c r="V170" s="46" t="str">
        <f t="shared" si="23"/>
        <v/>
      </c>
    </row>
    <row r="171" spans="1:22" x14ac:dyDescent="0.2">
      <c r="A171" s="1">
        <v>115</v>
      </c>
      <c r="B171" s="1" t="s">
        <v>23</v>
      </c>
      <c r="C171" s="8">
        <v>1</v>
      </c>
      <c r="D171" s="29">
        <f>SUMIFS('2013Figures'!$J:$J,'2013Figures'!$C:$C,$A171,'2013Figures'!$H:$H,$B171,'2013Figures'!$I:$I,$C171,'2013Figures'!$E:$E,$B$1)</f>
        <v>0</v>
      </c>
      <c r="E171" s="9">
        <f>SUMIFS('2013Figures'!$J:$J,'2013Figures'!$C:$C,$A171,'2013Figures'!$H:$H,$B171,'2013Figures'!$I:$I,$C171,'2013Figures'!$B:$B,"BrokerToCy",'2013Figures'!$G:$G,"E1",'2013Figures'!$E:$E,$B$1)</f>
        <v>0</v>
      </c>
      <c r="F171" s="9">
        <f>SUMIFS('2013Figures'!$J:$J,'2013Figures'!$C:$C,$A171,'2013Figures'!$H:$H,$B171,'2013Figures'!$I:$I,$C171,'2013Figures'!$B:$B,"BrokerToCy",'2013Figures'!$G:$G,"P1",'2013Figures'!$E:$E,$B$1)</f>
        <v>0</v>
      </c>
      <c r="G171" s="9">
        <f>SUMIFS('2013Figures'!$J:$J,'2013Figures'!$C:$C,$A171,'2013Figures'!$H:$H,$B171,'2013Figures'!$I:$I,$C171,'2013Figures'!$B:$B,"CyToBroker",'2013Figures'!$G:$G,"E1",'2013Figures'!$E:$E,$B$1)</f>
        <v>0</v>
      </c>
      <c r="H171" s="9">
        <f>SUMIFS('2013Figures'!$J:$J,'2013Figures'!$C:$C,$A171,'2013Figures'!$H:$H,$B171,'2013Figures'!$I:$I,$C171,'2013Figures'!$B:$B,"CyToBroker",'2013Figures'!$G:$G,"P1",'2013Figures'!$E:$E,$B$1)</f>
        <v>0</v>
      </c>
      <c r="I171" s="30"/>
      <c r="J171" s="31">
        <v>200901</v>
      </c>
      <c r="K171" s="30"/>
      <c r="L171" s="42">
        <f>SUMIFS('2012Figures'!$J:$J,'2012Figures'!$C:$C,$A171,'2012Figures'!$H:$H,$B171,'2012Figures'!$I:$I,$C171,'2012Figures'!$E:$E,$B$1)</f>
        <v>0</v>
      </c>
      <c r="M171" s="52">
        <f>SUMIFS('2012Figures'!$J:$J,'2012Figures'!$C:$C,$A171,'2012Figures'!$H:$H,$B171,'2012Figures'!$I:$I,$C171,'2012Figures'!$B:$B,"BrokerToCy",'2012Figures'!$G:$G,"E1",'2012Figures'!$E:$E,$B$1)</f>
        <v>0</v>
      </c>
      <c r="N171" s="52">
        <f>SUMIFS('2012Figures'!$J:$J,'2012Figures'!$C:$C,$A171,'2012Figures'!$H:$H,$B171,'2012Figures'!$I:$I,$C171,'2012Figures'!$B:$B,"BrokerToCy",'2012Figures'!$G:$G,"P1",'2012Figures'!$E:$E,$B$1)</f>
        <v>0</v>
      </c>
      <c r="O171" s="52">
        <f>SUMIFS('2012Figures'!$J:$J,'2012Figures'!$C:$C,$A171,'2012Figures'!$H:$H,$B171,'2012Figures'!$I:$I,$C171,'2012Figures'!$B:$B,"CyToBroker",'2012Figures'!$G:$G,"E1",'2012Figures'!$E:$E,$B$1)</f>
        <v>0</v>
      </c>
      <c r="P171" s="52">
        <f>SUMIFS('2012Figures'!$J:$J,'2012Figures'!$C:$C,$A171,'2012Figures'!$H:$H,$B171,'2012Figures'!$I:$I,$C171,'2012Figures'!$B:$B,"CyToBroker",'2012Figures'!$G:$G,"P1",'2012Figures'!$E:$E,$B$1)</f>
        <v>0</v>
      </c>
      <c r="Q171" s="30"/>
      <c r="R171" s="46" t="str">
        <f t="shared" si="23"/>
        <v/>
      </c>
      <c r="S171" s="46" t="str">
        <f t="shared" si="23"/>
        <v/>
      </c>
      <c r="T171" s="46" t="str">
        <f t="shared" si="23"/>
        <v/>
      </c>
      <c r="U171" s="46" t="str">
        <f t="shared" si="23"/>
        <v/>
      </c>
      <c r="V171" s="46" t="str">
        <f t="shared" si="23"/>
        <v/>
      </c>
    </row>
    <row r="172" spans="1:22" x14ac:dyDescent="0.2">
      <c r="A172" s="1">
        <v>115</v>
      </c>
      <c r="B172" s="1" t="s">
        <v>23</v>
      </c>
      <c r="D172" s="29">
        <f>SUMIFS('2013Figures'!$J:$J,'2013Figures'!$C:$C,$A172,'2013Figures'!$I:$I,"",'2013Figures'!$E:$E,$B$1)</f>
        <v>0</v>
      </c>
      <c r="E172" s="9">
        <f>SUMIFS('2013Figures'!$J:$J,'2013Figures'!$C:$C,$A172,'2013Figures'!$I:$I,"",'2013Figures'!$B:$B,"BrokerToCy",'2013Figures'!$G:$G,"E1",'2013Figures'!$E:$E,$B$1)</f>
        <v>0</v>
      </c>
      <c r="F172" s="9">
        <f>SUMIFS('2013Figures'!$J:$J,'2013Figures'!$C:$C,$A172,'2013Figures'!$I:$I,"",'2013Figures'!$B:$B,"BrokerToCy",'2013Figures'!$G:$G,"P1",'2013Figures'!$E:$E,$B$1)</f>
        <v>0</v>
      </c>
      <c r="G172" s="9">
        <f>SUMIFS('2013Figures'!$J:$J,'2013Figures'!$C:$C,$A172,'2013Figures'!$I:$I,"",'2013Figures'!$B:$B,"CyToBroker",'2013Figures'!$G:$G,"E1",'2013Figures'!$E:$E,$B$1)</f>
        <v>0</v>
      </c>
      <c r="H172" s="9">
        <f>SUMIFS('2013Figures'!$J:$J,'2013Figures'!$C:$C,$A172,'2013Figures'!$I:$I,"",'2013Figures'!$B:$B,"CyToBroker",'2013Figures'!$G:$G,"P1",'2013Figures'!$E:$E,$B$1)</f>
        <v>0</v>
      </c>
      <c r="J172" s="8" t="s">
        <v>131</v>
      </c>
      <c r="L172" s="42">
        <f>SUMIFS('2012Figures'!$J:$J,'2012Figures'!$C:$C,$A172,'2012Figures'!$I:$I,"",'2012Figures'!$E:$E,$B$1)</f>
        <v>0</v>
      </c>
      <c r="M172" s="52">
        <f>SUMIFS('2012Figures'!$J:$J,'2012Figures'!$C:$C,$A172,'2012Figures'!$I:$I,"",'2012Figures'!$B:$B,"BrokerToCy",'2012Figures'!$G:$G,"E1",'2012Figures'!$E:$E,$B$1)</f>
        <v>0</v>
      </c>
      <c r="N172" s="52">
        <f>SUMIFS('2012Figures'!$J:$J,'2012Figures'!$C:$C,$A172,'2012Figures'!$I:$I,"",'2012Figures'!$B:$B,"BrokerToCy",'2012Figures'!$G:$G,"P1",'2012Figures'!$E:$E,$B$1)</f>
        <v>0</v>
      </c>
      <c r="O172" s="52">
        <f>SUMIFS('2012Figures'!$J:$J,'2012Figures'!$C:$C,$A172,'2012Figures'!$I:$I,"",'2012Figures'!$B:$B,"CyToBroker",'2012Figures'!$G:$G,"E1",'2012Figures'!$E:$E,$B$1)</f>
        <v>0</v>
      </c>
      <c r="P172" s="52">
        <f>SUMIFS('2012Figures'!$J:$J,'2012Figures'!$C:$C,$A172,'2012Figures'!$I:$I,"",'2012Figures'!$B:$B,"CyToBroker",'2012Figures'!$G:$G,"P1",'2012Figures'!$E:$E,$B$1)</f>
        <v>0</v>
      </c>
      <c r="R172" s="46" t="str">
        <f t="shared" si="23"/>
        <v/>
      </c>
      <c r="S172" s="46" t="str">
        <f t="shared" si="23"/>
        <v/>
      </c>
      <c r="T172" s="46" t="str">
        <f t="shared" si="23"/>
        <v/>
      </c>
      <c r="U172" s="46" t="str">
        <f t="shared" si="23"/>
        <v/>
      </c>
      <c r="V172" s="46" t="str">
        <f t="shared" si="23"/>
        <v/>
      </c>
    </row>
    <row r="173" spans="1:22" x14ac:dyDescent="0.2">
      <c r="A173" s="21"/>
      <c r="B173" s="21" t="s">
        <v>92</v>
      </c>
      <c r="C173" s="22"/>
      <c r="D173" s="23">
        <f>SUM(E173:H173)</f>
        <v>0</v>
      </c>
      <c r="E173" s="23">
        <f>SUM(E170:E172)</f>
        <v>0</v>
      </c>
      <c r="F173" s="23">
        <f>SUM(F170:F172)</f>
        <v>0</v>
      </c>
      <c r="G173" s="23">
        <f>SUM(G170:G172)</f>
        <v>0</v>
      </c>
      <c r="H173" s="23">
        <f>SUM(H170:H172)</f>
        <v>0</v>
      </c>
      <c r="I173" s="21"/>
      <c r="J173" s="22"/>
      <c r="K173" s="21"/>
      <c r="L173" s="43">
        <f>SUM(M173:P173)</f>
        <v>0</v>
      </c>
      <c r="M173" s="43">
        <f>SUM(M170:M172)</f>
        <v>0</v>
      </c>
      <c r="N173" s="43">
        <f>SUM(N170:N172)</f>
        <v>0</v>
      </c>
      <c r="O173" s="43">
        <f>SUM(O170:O172)</f>
        <v>0</v>
      </c>
      <c r="P173" s="43">
        <f>SUM(P170:P172)</f>
        <v>0</v>
      </c>
      <c r="Q173" s="21"/>
      <c r="R173" s="21"/>
      <c r="S173" s="21"/>
      <c r="T173" s="21"/>
      <c r="U173" s="21"/>
      <c r="V173" s="21"/>
    </row>
    <row r="174" spans="1:22" x14ac:dyDescent="0.2">
      <c r="A174" s="28">
        <v>116</v>
      </c>
      <c r="B174" s="28" t="s">
        <v>64</v>
      </c>
      <c r="C174" s="17" t="s">
        <v>88</v>
      </c>
      <c r="D174" s="18">
        <f>SUMIFS('2013Figures'!$J:$J,'2013Figures'!$C:$C,$A174,'2013Figures'!$E:$E,$B$1)</f>
        <v>0</v>
      </c>
      <c r="E174" s="18">
        <f>SUMIFS('2013Figures'!$J:$J,'2013Figures'!$C:$C,$A174,'2013Figures'!$B:$B,"BrokerToCy",'2013Figures'!$G:$G,"E1",'2013Figures'!$E:$E,$B$1)</f>
        <v>0</v>
      </c>
      <c r="F174" s="18">
        <f>SUMIFS('2013Figures'!$J:$J,'2013Figures'!$C:$C,$A174,'2013Figures'!$B:$B,"BrokerToCy",'2013Figures'!$G:$G,"P1",'2013Figures'!$E:$E,$B$1)</f>
        <v>0</v>
      </c>
      <c r="G174" s="18">
        <f>SUMIFS('2013Figures'!$J:$J,'2013Figures'!$C:$C,$A174,'2013Figures'!$B:$B,"CyToBroker",'2013Figures'!$G:$G,"E1",'2013Figures'!$E:$E,$B$1)</f>
        <v>0</v>
      </c>
      <c r="H174" s="18">
        <f>SUMIFS('2013Figures'!$J:$J,'2013Figures'!$C:$C,$A174,'2013Figures'!$B:$B,"CyToBroker",'2013Figures'!$G:$G,"P1",'2013Figures'!$E:$E,$B$1)</f>
        <v>0</v>
      </c>
      <c r="I174" s="28"/>
      <c r="J174" s="17"/>
      <c r="K174" s="28"/>
      <c r="L174" s="50">
        <f>SUMIFS('2012Figures'!$J:$J,'2012Figures'!$C:$C,$A174,'2012Figures'!$E:$E,$B$1)</f>
        <v>0</v>
      </c>
      <c r="M174" s="50">
        <f>SUMIFS('2012Figures'!$J:$J,'2012Figures'!$C:$C,$A174,'2012Figures'!$B:$B,"BrokerToCy",'2012Figures'!$G:$G,"E1",'2012Figures'!$E:$E,$B$1)</f>
        <v>0</v>
      </c>
      <c r="N174" s="50">
        <f>SUMIFS('2012Figures'!$J:$J,'2012Figures'!$C:$C,$A174,'2012Figures'!$B:$B,"BrokerToCy",'2012Figures'!$G:$G,"P1",'2012Figures'!$E:$E,$B$1)</f>
        <v>0</v>
      </c>
      <c r="O174" s="50">
        <f>SUMIFS('2012Figures'!$J:$J,'2012Figures'!$C:$C,$A174,'2012Figures'!$B:$B,"CyToBroker",'2012Figures'!$G:$G,"E1",'2012Figures'!$E:$E,$B$1)</f>
        <v>0</v>
      </c>
      <c r="P174" s="50">
        <f>SUMIFS('2012Figures'!$J:$J,'2012Figures'!$C:$C,$A174,'2012Figures'!$B:$B,"CyToBroker",'2012Figures'!$G:$G,"P1",'2012Figures'!$E:$E,$B$1)</f>
        <v>0</v>
      </c>
      <c r="Q174" s="28"/>
      <c r="R174" s="46" t="str">
        <f t="shared" si="23"/>
        <v/>
      </c>
      <c r="S174" s="46" t="str">
        <f t="shared" si="23"/>
        <v/>
      </c>
      <c r="T174" s="46" t="str">
        <f t="shared" si="23"/>
        <v/>
      </c>
      <c r="U174" s="46" t="str">
        <f t="shared" si="23"/>
        <v/>
      </c>
      <c r="V174" s="46" t="str">
        <f t="shared" si="23"/>
        <v/>
      </c>
    </row>
    <row r="175" spans="1:22" x14ac:dyDescent="0.2">
      <c r="A175" s="1">
        <v>116</v>
      </c>
      <c r="B175" s="1" t="s">
        <v>64</v>
      </c>
      <c r="C175" s="8">
        <v>3</v>
      </c>
      <c r="D175" s="29">
        <f>SUMIFS('2013Figures'!$J:$J,'2013Figures'!$C:$C,$A175,'2013Figures'!$H:$H,$B175,'2013Figures'!$I:$I,$C175,'2013Figures'!$E:$E,$B$1)</f>
        <v>0</v>
      </c>
      <c r="E175" s="9">
        <f>SUMIFS('2013Figures'!$J:$J,'2013Figures'!$C:$C,$A175,'2013Figures'!$H:$H,$B175,'2013Figures'!$I:$I,$C175,'2013Figures'!$B:$B,"BrokerToCy",'2013Figures'!$G:$G,"E1",'2013Figures'!$E:$E,$B$1)</f>
        <v>0</v>
      </c>
      <c r="F175" s="9">
        <f>SUMIFS('2013Figures'!$J:$J,'2013Figures'!$C:$C,$A175,'2013Figures'!$H:$H,$B175,'2013Figures'!$I:$I,$C175,'2013Figures'!$B:$B,"BrokerToCy",'2013Figures'!$G:$G,"P1",'2013Figures'!$E:$E,$B$1)</f>
        <v>0</v>
      </c>
      <c r="G175" s="9">
        <f>SUMIFS('2013Figures'!$J:$J,'2013Figures'!$C:$C,$A175,'2013Figures'!$H:$H,$B175,'2013Figures'!$I:$I,$C175,'2013Figures'!$B:$B,"CyToBroker",'2013Figures'!$G:$G,"E1",'2013Figures'!$E:$E,$B$1)</f>
        <v>0</v>
      </c>
      <c r="H175" s="9">
        <f>SUMIFS('2013Figures'!$J:$J,'2013Figures'!$C:$C,$A175,'2013Figures'!$H:$H,$B175,'2013Figures'!$I:$I,$C175,'2013Figures'!$B:$B,"CyToBroker",'2013Figures'!$G:$G,"P1",'2013Figures'!$E:$E,$B$1)</f>
        <v>0</v>
      </c>
      <c r="J175" s="8" t="s">
        <v>146</v>
      </c>
      <c r="L175" s="42">
        <f>SUMIFS('2012Figures'!$J:$J,'2012Figures'!$C:$C,$A175,'2012Figures'!$H:$H,$B175,'2012Figures'!$I:$I,$C175,'2012Figures'!$E:$E,$B$1)</f>
        <v>0</v>
      </c>
      <c r="M175" s="52">
        <f>SUMIFS('2012Figures'!$J:$J,'2012Figures'!$C:$C,$A175,'2012Figures'!$H:$H,$B175,'2012Figures'!$I:$I,$C175,'2012Figures'!$B:$B,"BrokerToCy",'2012Figures'!$G:$G,"E1",'2012Figures'!$E:$E,$B$1)</f>
        <v>0</v>
      </c>
      <c r="N175" s="52">
        <f>SUMIFS('2012Figures'!$J:$J,'2012Figures'!$C:$C,$A175,'2012Figures'!$H:$H,$B175,'2012Figures'!$I:$I,$C175,'2012Figures'!$B:$B,"BrokerToCy",'2012Figures'!$G:$G,"P1",'2012Figures'!$E:$E,$B$1)</f>
        <v>0</v>
      </c>
      <c r="O175" s="52">
        <f>SUMIFS('2012Figures'!$J:$J,'2012Figures'!$C:$C,$A175,'2012Figures'!$H:$H,$B175,'2012Figures'!$I:$I,$C175,'2012Figures'!$B:$B,"CyToBroker",'2012Figures'!$G:$G,"E1",'2012Figures'!$E:$E,$B$1)</f>
        <v>0</v>
      </c>
      <c r="P175" s="52">
        <f>SUMIFS('2012Figures'!$J:$J,'2012Figures'!$C:$C,$A175,'2012Figures'!$H:$H,$B175,'2012Figures'!$I:$I,$C175,'2012Figures'!$B:$B,"CyToBroker",'2012Figures'!$G:$G,"P1",'2012Figures'!$E:$E,$B$1)</f>
        <v>0</v>
      </c>
      <c r="R175" s="46" t="str">
        <f t="shared" si="23"/>
        <v/>
      </c>
      <c r="S175" s="46" t="str">
        <f t="shared" si="23"/>
        <v/>
      </c>
      <c r="T175" s="46" t="str">
        <f t="shared" si="23"/>
        <v/>
      </c>
      <c r="U175" s="46" t="str">
        <f t="shared" si="23"/>
        <v/>
      </c>
      <c r="V175" s="46" t="str">
        <f t="shared" si="23"/>
        <v/>
      </c>
    </row>
    <row r="176" spans="1:22" x14ac:dyDescent="0.2">
      <c r="A176" s="1">
        <v>116</v>
      </c>
      <c r="B176" s="1" t="s">
        <v>64</v>
      </c>
      <c r="C176" s="8">
        <v>2</v>
      </c>
      <c r="D176" s="29">
        <f>SUMIFS('2013Figures'!$J:$J,'2013Figures'!$C:$C,$A176,'2013Figures'!$H:$H,$B176,'2013Figures'!$I:$I,$C176,'2013Figures'!$E:$E,$B$1)</f>
        <v>0</v>
      </c>
      <c r="E176" s="9">
        <f>SUMIFS('2013Figures'!$J:$J,'2013Figures'!$C:$C,$A176,'2013Figures'!$H:$H,$B176,'2013Figures'!$I:$I,$C176,'2013Figures'!$B:$B,"BrokerToCy",'2013Figures'!$G:$G,"E1",'2013Figures'!$E:$E,$B$1)</f>
        <v>0</v>
      </c>
      <c r="F176" s="9">
        <f>SUMIFS('2013Figures'!$J:$J,'2013Figures'!$C:$C,$A176,'2013Figures'!$H:$H,$B176,'2013Figures'!$I:$I,$C176,'2013Figures'!$B:$B,"BrokerToCy",'2013Figures'!$G:$G,"P1",'2013Figures'!$E:$E,$B$1)</f>
        <v>0</v>
      </c>
      <c r="G176" s="9">
        <f>SUMIFS('2013Figures'!$J:$J,'2013Figures'!$C:$C,$A176,'2013Figures'!$H:$H,$B176,'2013Figures'!$I:$I,$C176,'2013Figures'!$B:$B,"CyToBroker",'2013Figures'!$G:$G,"E1",'2013Figures'!$E:$E,$B$1)</f>
        <v>0</v>
      </c>
      <c r="H176" s="9">
        <f>SUMIFS('2013Figures'!$J:$J,'2013Figures'!$C:$C,$A176,'2013Figures'!$H:$H,$B176,'2013Figures'!$I:$I,$C176,'2013Figures'!$B:$B,"CyToBroker",'2013Figures'!$G:$G,"P1",'2013Figures'!$E:$E,$B$1)</f>
        <v>0</v>
      </c>
      <c r="I176" s="30"/>
      <c r="J176" s="31">
        <v>201101</v>
      </c>
      <c r="K176" s="30"/>
      <c r="L176" s="42">
        <f>SUMIFS('2012Figures'!$J:$J,'2012Figures'!$C:$C,$A176,'2012Figures'!$H:$H,$B176,'2012Figures'!$I:$I,$C176,'2012Figures'!$E:$E,$B$1)</f>
        <v>0</v>
      </c>
      <c r="M176" s="52">
        <f>SUMIFS('2012Figures'!$J:$J,'2012Figures'!$C:$C,$A176,'2012Figures'!$H:$H,$B176,'2012Figures'!$I:$I,$C176,'2012Figures'!$B:$B,"BrokerToCy",'2012Figures'!$G:$G,"E1",'2012Figures'!$E:$E,$B$1)</f>
        <v>0</v>
      </c>
      <c r="N176" s="52">
        <f>SUMIFS('2012Figures'!$J:$J,'2012Figures'!$C:$C,$A176,'2012Figures'!$H:$H,$B176,'2012Figures'!$I:$I,$C176,'2012Figures'!$B:$B,"BrokerToCy",'2012Figures'!$G:$G,"P1",'2012Figures'!$E:$E,$B$1)</f>
        <v>0</v>
      </c>
      <c r="O176" s="52">
        <f>SUMIFS('2012Figures'!$J:$J,'2012Figures'!$C:$C,$A176,'2012Figures'!$H:$H,$B176,'2012Figures'!$I:$I,$C176,'2012Figures'!$B:$B,"CyToBroker",'2012Figures'!$G:$G,"E1",'2012Figures'!$E:$E,$B$1)</f>
        <v>0</v>
      </c>
      <c r="P176" s="52">
        <f>SUMIFS('2012Figures'!$J:$J,'2012Figures'!$C:$C,$A176,'2012Figures'!$H:$H,$B176,'2012Figures'!$I:$I,$C176,'2012Figures'!$B:$B,"CyToBroker",'2012Figures'!$G:$G,"P1",'2012Figures'!$E:$E,$B$1)</f>
        <v>0</v>
      </c>
      <c r="Q176" s="30"/>
      <c r="R176" s="46" t="str">
        <f t="shared" si="23"/>
        <v/>
      </c>
      <c r="S176" s="46" t="str">
        <f t="shared" si="23"/>
        <v/>
      </c>
      <c r="T176" s="46" t="str">
        <f t="shared" si="23"/>
        <v/>
      </c>
      <c r="U176" s="46" t="str">
        <f t="shared" si="23"/>
        <v/>
      </c>
      <c r="V176" s="46" t="str">
        <f t="shared" si="23"/>
        <v/>
      </c>
    </row>
    <row r="177" spans="1:22" x14ac:dyDescent="0.2">
      <c r="A177" s="1">
        <v>116</v>
      </c>
      <c r="B177" s="1" t="s">
        <v>64</v>
      </c>
      <c r="C177" s="8">
        <v>1</v>
      </c>
      <c r="D177" s="29">
        <f>SUMIFS('2013Figures'!$J:$J,'2013Figures'!$C:$C,$A177,'2013Figures'!$H:$H,$B177,'2013Figures'!$I:$I,$C177,'2013Figures'!$E:$E,$B$1)</f>
        <v>0</v>
      </c>
      <c r="E177" s="9">
        <f>SUMIFS('2013Figures'!$J:$J,'2013Figures'!$C:$C,$A177,'2013Figures'!$H:$H,$B177,'2013Figures'!$I:$I,$C177,'2013Figures'!$B:$B,"BrokerToCy",'2013Figures'!$G:$G,"E1",'2013Figures'!$E:$E,$B$1)</f>
        <v>0</v>
      </c>
      <c r="F177" s="9">
        <f>SUMIFS('2013Figures'!$J:$J,'2013Figures'!$C:$C,$A177,'2013Figures'!$H:$H,$B177,'2013Figures'!$I:$I,$C177,'2013Figures'!$B:$B,"BrokerToCy",'2013Figures'!$G:$G,"P1",'2013Figures'!$E:$E,$B$1)</f>
        <v>0</v>
      </c>
      <c r="G177" s="9">
        <f>SUMIFS('2013Figures'!$J:$J,'2013Figures'!$C:$C,$A177,'2013Figures'!$H:$H,$B177,'2013Figures'!$I:$I,$C177,'2013Figures'!$B:$B,"CyToBroker",'2013Figures'!$G:$G,"E1",'2013Figures'!$E:$E,$B$1)</f>
        <v>0</v>
      </c>
      <c r="H177" s="9">
        <f>SUMIFS('2013Figures'!$J:$J,'2013Figures'!$C:$C,$A177,'2013Figures'!$H:$H,$B177,'2013Figures'!$I:$I,$C177,'2013Figures'!$B:$B,"CyToBroker",'2013Figures'!$G:$G,"P1",'2013Figures'!$E:$E,$B$1)</f>
        <v>0</v>
      </c>
      <c r="J177" s="8">
        <v>200901</v>
      </c>
      <c r="L177" s="42">
        <f>SUMIFS('2012Figures'!$J:$J,'2012Figures'!$C:$C,$A177,'2012Figures'!$H:$H,$B177,'2012Figures'!$I:$I,$C177,'2012Figures'!$E:$E,$B$1)</f>
        <v>0</v>
      </c>
      <c r="M177" s="52">
        <f>SUMIFS('2012Figures'!$J:$J,'2012Figures'!$C:$C,$A177,'2012Figures'!$H:$H,$B177,'2012Figures'!$I:$I,$C177,'2012Figures'!$B:$B,"BrokerToCy",'2012Figures'!$G:$G,"E1",'2012Figures'!$E:$E,$B$1)</f>
        <v>0</v>
      </c>
      <c r="N177" s="52">
        <f>SUMIFS('2012Figures'!$J:$J,'2012Figures'!$C:$C,$A177,'2012Figures'!$H:$H,$B177,'2012Figures'!$I:$I,$C177,'2012Figures'!$B:$B,"BrokerToCy",'2012Figures'!$G:$G,"P1",'2012Figures'!$E:$E,$B$1)</f>
        <v>0</v>
      </c>
      <c r="O177" s="52">
        <f>SUMIFS('2012Figures'!$J:$J,'2012Figures'!$C:$C,$A177,'2012Figures'!$H:$H,$B177,'2012Figures'!$I:$I,$C177,'2012Figures'!$B:$B,"CyToBroker",'2012Figures'!$G:$G,"E1",'2012Figures'!$E:$E,$B$1)</f>
        <v>0</v>
      </c>
      <c r="P177" s="52">
        <f>SUMIFS('2012Figures'!$J:$J,'2012Figures'!$C:$C,$A177,'2012Figures'!$H:$H,$B177,'2012Figures'!$I:$I,$C177,'2012Figures'!$B:$B,"CyToBroker",'2012Figures'!$G:$G,"P1",'2012Figures'!$E:$E,$B$1)</f>
        <v>0</v>
      </c>
      <c r="R177" s="46" t="str">
        <f t="shared" si="23"/>
        <v/>
      </c>
      <c r="S177" s="46" t="str">
        <f t="shared" si="23"/>
        <v/>
      </c>
      <c r="T177" s="46" t="str">
        <f t="shared" si="23"/>
        <v/>
      </c>
      <c r="U177" s="46" t="str">
        <f t="shared" si="23"/>
        <v/>
      </c>
      <c r="V177" s="46" t="str">
        <f t="shared" si="23"/>
        <v/>
      </c>
    </row>
    <row r="178" spans="1:22" x14ac:dyDescent="0.2">
      <c r="A178" s="1">
        <v>116</v>
      </c>
      <c r="B178" s="1" t="s">
        <v>64</v>
      </c>
      <c r="D178" s="29">
        <f>SUMIFS('2013Figures'!$J:$J,'2013Figures'!$C:$C,$A178,'2013Figures'!$I:$I,"",'2013Figures'!$E:$E,$B$1)</f>
        <v>0</v>
      </c>
      <c r="E178" s="9">
        <f>SUMIFS('2013Figures'!$J:$J,'2013Figures'!$C:$C,$A178,'2013Figures'!$I:$I,"",'2013Figures'!$B:$B,"BrokerToCy",'2013Figures'!$G:$G,"E1",'2013Figures'!$E:$E,$B$1)</f>
        <v>0</v>
      </c>
      <c r="F178" s="9">
        <f>SUMIFS('2013Figures'!$J:$J,'2013Figures'!$C:$C,$A178,'2013Figures'!$I:$I,"",'2013Figures'!$B:$B,"BrokerToCy",'2013Figures'!$G:$G,"P1",'2013Figures'!$E:$E,$B$1)</f>
        <v>0</v>
      </c>
      <c r="G178" s="9">
        <f>SUMIFS('2013Figures'!$J:$J,'2013Figures'!$C:$C,$A178,'2013Figures'!$I:$I,"",'2013Figures'!$B:$B,"CyToBroker",'2013Figures'!$G:$G,"E1",'2013Figures'!$E:$E,$B$1)</f>
        <v>0</v>
      </c>
      <c r="H178" s="9">
        <f>SUMIFS('2013Figures'!$J:$J,'2013Figures'!$C:$C,$A178,'2013Figures'!$I:$I,"",'2013Figures'!$B:$B,"CyToBroker",'2013Figures'!$G:$G,"P1",'2013Figures'!$E:$E,$B$1)</f>
        <v>0</v>
      </c>
      <c r="J178" s="8" t="s">
        <v>131</v>
      </c>
      <c r="L178" s="42">
        <f>SUMIFS('2012Figures'!$J:$J,'2012Figures'!$C:$C,$A178,'2012Figures'!$I:$I,"",'2012Figures'!$E:$E,$B$1)</f>
        <v>0</v>
      </c>
      <c r="M178" s="52">
        <f>SUMIFS('2012Figures'!$J:$J,'2012Figures'!$C:$C,$A178,'2012Figures'!$I:$I,"",'2012Figures'!$B:$B,"BrokerToCy",'2012Figures'!$G:$G,"E1",'2012Figures'!$E:$E,$B$1)</f>
        <v>0</v>
      </c>
      <c r="N178" s="52">
        <f>SUMIFS('2012Figures'!$J:$J,'2012Figures'!$C:$C,$A178,'2012Figures'!$I:$I,"",'2012Figures'!$B:$B,"BrokerToCy",'2012Figures'!$G:$G,"P1",'2012Figures'!$E:$E,$B$1)</f>
        <v>0</v>
      </c>
      <c r="O178" s="52">
        <f>SUMIFS('2012Figures'!$J:$J,'2012Figures'!$C:$C,$A178,'2012Figures'!$I:$I,"",'2012Figures'!$B:$B,"CyToBroker",'2012Figures'!$G:$G,"E1",'2012Figures'!$E:$E,$B$1)</f>
        <v>0</v>
      </c>
      <c r="P178" s="52">
        <f>SUMIFS('2012Figures'!$J:$J,'2012Figures'!$C:$C,$A178,'2012Figures'!$I:$I,"",'2012Figures'!$B:$B,"CyToBroker",'2012Figures'!$G:$G,"P1",'2012Figures'!$E:$E,$B$1)</f>
        <v>0</v>
      </c>
      <c r="R178" s="46" t="str">
        <f t="shared" si="23"/>
        <v/>
      </c>
      <c r="S178" s="46" t="str">
        <f t="shared" si="23"/>
        <v/>
      </c>
      <c r="T178" s="46" t="str">
        <f t="shared" si="23"/>
        <v/>
      </c>
      <c r="U178" s="46" t="str">
        <f t="shared" si="23"/>
        <v/>
      </c>
      <c r="V178" s="46" t="str">
        <f t="shared" si="23"/>
        <v/>
      </c>
    </row>
    <row r="179" spans="1:22" x14ac:dyDescent="0.2">
      <c r="A179" s="21"/>
      <c r="B179" s="21" t="s">
        <v>92</v>
      </c>
      <c r="C179" s="22"/>
      <c r="D179" s="23">
        <f>SUM(E179:H179)</f>
        <v>0</v>
      </c>
      <c r="E179" s="23">
        <f>SUM(E175:E178)</f>
        <v>0</v>
      </c>
      <c r="F179" s="23">
        <f>SUM(F175:F178)</f>
        <v>0</v>
      </c>
      <c r="G179" s="23">
        <f>SUM(G175:G178)</f>
        <v>0</v>
      </c>
      <c r="H179" s="23">
        <f>SUM(H175:H178)</f>
        <v>0</v>
      </c>
      <c r="I179" s="21"/>
      <c r="J179" s="22"/>
      <c r="K179" s="21"/>
      <c r="L179" s="43">
        <f>SUM(M179:P179)</f>
        <v>0</v>
      </c>
      <c r="M179" s="43">
        <f>SUM(M175:M178)</f>
        <v>0</v>
      </c>
      <c r="N179" s="43">
        <f>SUM(N175:N178)</f>
        <v>0</v>
      </c>
      <c r="O179" s="43">
        <f>SUM(O175:O178)</f>
        <v>0</v>
      </c>
      <c r="P179" s="43">
        <f>SUM(P175:P178)</f>
        <v>0</v>
      </c>
      <c r="Q179" s="21"/>
      <c r="R179" s="21"/>
      <c r="S179" s="21"/>
      <c r="T179" s="21"/>
      <c r="U179" s="21"/>
      <c r="V179" s="21"/>
    </row>
    <row r="180" spans="1:22" x14ac:dyDescent="0.2">
      <c r="A180" s="28">
        <v>118</v>
      </c>
      <c r="B180" s="28" t="s">
        <v>109</v>
      </c>
      <c r="C180" s="17" t="s">
        <v>88</v>
      </c>
      <c r="D180" s="18">
        <f>SUMIFS('2013Figures'!$J:$J,'2013Figures'!$C:$C,$A180,'2013Figures'!$E:$E,$B$1)</f>
        <v>55</v>
      </c>
      <c r="E180" s="18">
        <f>SUMIFS('2013Figures'!$J:$J,'2013Figures'!$C:$C,$A180,'2013Figures'!$B:$B,"BrokerToCy",'2013Figures'!$G:$G,"E1",'2013Figures'!$E:$E,$B$1)</f>
        <v>0</v>
      </c>
      <c r="F180" s="18">
        <f>SUMIFS('2013Figures'!$J:$J,'2013Figures'!$C:$C,$A180,'2013Figures'!$B:$B,"BrokerToCy",'2013Figures'!$G:$G,"P1",'2013Figures'!$E:$E,$B$1)</f>
        <v>0</v>
      </c>
      <c r="G180" s="18">
        <f>SUMIFS('2013Figures'!$J:$J,'2013Figures'!$C:$C,$A180,'2013Figures'!$B:$B,"CyToBroker",'2013Figures'!$G:$G,"E1",'2013Figures'!$E:$E,$B$1)</f>
        <v>55</v>
      </c>
      <c r="H180" s="18">
        <f>SUMIFS('2013Figures'!$J:$J,'2013Figures'!$C:$C,$A180,'2013Figures'!$B:$B,"CyToBroker",'2013Figures'!$G:$G,"P1",'2013Figures'!$E:$E,$B$1)</f>
        <v>0</v>
      </c>
      <c r="I180" s="28"/>
      <c r="J180" s="17"/>
      <c r="K180" s="28"/>
      <c r="L180" s="50">
        <f>SUMIFS('2012Figures'!$J:$J,'2012Figures'!$C:$C,$A180,'2012Figures'!$E:$E,$B$1)</f>
        <v>74</v>
      </c>
      <c r="M180" s="50">
        <f>SUMIFS('2012Figures'!$J:$J,'2012Figures'!$C:$C,$A180,'2012Figures'!$B:$B,"BrokerToCy",'2012Figures'!$G:$G,"E1",'2012Figures'!$E:$E,$B$1)</f>
        <v>0</v>
      </c>
      <c r="N180" s="50">
        <f>SUMIFS('2012Figures'!$J:$J,'2012Figures'!$C:$C,$A180,'2012Figures'!$B:$B,"BrokerToCy",'2012Figures'!$G:$G,"P1",'2012Figures'!$E:$E,$B$1)</f>
        <v>0</v>
      </c>
      <c r="O180" s="50">
        <f>SUMIFS('2012Figures'!$J:$J,'2012Figures'!$C:$C,$A180,'2012Figures'!$B:$B,"CyToBroker",'2012Figures'!$G:$G,"E1",'2012Figures'!$E:$E,$B$1)</f>
        <v>74</v>
      </c>
      <c r="P180" s="50">
        <f>SUMIFS('2012Figures'!$J:$J,'2012Figures'!$C:$C,$A180,'2012Figures'!$B:$B,"CyToBroker",'2012Figures'!$G:$G,"P1",'2012Figures'!$E:$E,$B$1)</f>
        <v>0</v>
      </c>
      <c r="Q180" s="28"/>
      <c r="R180" s="46">
        <f t="shared" si="23"/>
        <v>-0.26</v>
      </c>
      <c r="S180" s="46" t="str">
        <f t="shared" si="23"/>
        <v/>
      </c>
      <c r="T180" s="46" t="str">
        <f t="shared" si="23"/>
        <v/>
      </c>
      <c r="U180" s="46">
        <f t="shared" si="23"/>
        <v>-0.26</v>
      </c>
      <c r="V180" s="46" t="str">
        <f t="shared" si="23"/>
        <v/>
      </c>
    </row>
    <row r="181" spans="1:22" x14ac:dyDescent="0.2">
      <c r="A181" s="1">
        <v>118</v>
      </c>
      <c r="B181" s="1" t="s">
        <v>109</v>
      </c>
      <c r="C181" s="8">
        <v>11</v>
      </c>
      <c r="D181" s="29">
        <f>SUMIFS('2013Figures'!$J:$J,'2013Figures'!$C:$C,$A181,'2013Figures'!$H:$H,$B181,'2013Figures'!$I:$I,$C181,'2013Figures'!$E:$E,$B$1)</f>
        <v>0</v>
      </c>
      <c r="E181" s="9">
        <f>SUMIFS('2013Figures'!$J:$J,'2013Figures'!$C:$C,$A181,'2013Figures'!$H:$H,$B181,'2013Figures'!$I:$I,$C181,'2013Figures'!$B:$B,"BrokerToCy",'2013Figures'!$G:$G,"E1",'2013Figures'!$E:$E,$B$1)</f>
        <v>0</v>
      </c>
      <c r="F181" s="9">
        <f>SUMIFS('2013Figures'!$J:$J,'2013Figures'!$C:$C,$A181,'2013Figures'!$H:$H,$B181,'2013Figures'!$I:$I,$C181,'2013Figures'!$B:$B,"BrokerToCy",'2013Figures'!$G:$G,"P1",'2013Figures'!$E:$E,$B$1)</f>
        <v>0</v>
      </c>
      <c r="G181" s="9">
        <f>SUMIFS('2013Figures'!$J:$J,'2013Figures'!$C:$C,$A181,'2013Figures'!$H:$H,$B181,'2013Figures'!$I:$I,$C181,'2013Figures'!$B:$B,"CyToBroker",'2013Figures'!$G:$G,"E1",'2013Figures'!$E:$E,$B$1)</f>
        <v>0</v>
      </c>
      <c r="H181" s="9">
        <f>SUMIFS('2013Figures'!$J:$J,'2013Figures'!$C:$C,$A181,'2013Figures'!$H:$H,$B181,'2013Figures'!$I:$I,$C181,'2013Figures'!$B:$B,"CyToBroker",'2013Figures'!$G:$G,"P1",'2013Figures'!$E:$E,$B$1)</f>
        <v>0</v>
      </c>
      <c r="L181" s="42">
        <f>SUMIFS('2012Figures'!$J:$J,'2012Figures'!$C:$C,$A181,'2012Figures'!$H:$H,$B181,'2012Figures'!$I:$I,$C181,'2012Figures'!$E:$E,$B$1)</f>
        <v>0</v>
      </c>
      <c r="M181" s="52">
        <f>SUMIFS('2012Figures'!$J:$J,'2012Figures'!$C:$C,$A181,'2012Figures'!$H:$H,$B181,'2012Figures'!$I:$I,$C181,'2012Figures'!$B:$B,"BrokerToCy",'2012Figures'!$G:$G,"E1",'2012Figures'!$E:$E,$B$1)</f>
        <v>0</v>
      </c>
      <c r="N181" s="52">
        <f>SUMIFS('2012Figures'!$J:$J,'2012Figures'!$C:$C,$A181,'2012Figures'!$H:$H,$B181,'2012Figures'!$I:$I,$C181,'2012Figures'!$B:$B,"BrokerToCy",'2012Figures'!$G:$G,"P1",'2012Figures'!$E:$E,$B$1)</f>
        <v>0</v>
      </c>
      <c r="O181" s="52">
        <f>SUMIFS('2012Figures'!$J:$J,'2012Figures'!$C:$C,$A181,'2012Figures'!$H:$H,$B181,'2012Figures'!$I:$I,$C181,'2012Figures'!$B:$B,"CyToBroker",'2012Figures'!$G:$G,"E1",'2012Figures'!$E:$E,$B$1)</f>
        <v>0</v>
      </c>
      <c r="P181" s="52">
        <f>SUMIFS('2012Figures'!$J:$J,'2012Figures'!$C:$C,$A181,'2012Figures'!$H:$H,$B181,'2012Figures'!$I:$I,$C181,'2012Figures'!$B:$B,"CyToBroker",'2012Figures'!$G:$G,"P1",'2012Figures'!$E:$E,$B$1)</f>
        <v>0</v>
      </c>
      <c r="R181" s="46" t="str">
        <f t="shared" si="23"/>
        <v/>
      </c>
      <c r="S181" s="46" t="str">
        <f t="shared" si="23"/>
        <v/>
      </c>
      <c r="T181" s="46" t="str">
        <f t="shared" si="23"/>
        <v/>
      </c>
      <c r="U181" s="46" t="str">
        <f t="shared" si="23"/>
        <v/>
      </c>
      <c r="V181" s="46" t="str">
        <f t="shared" si="23"/>
        <v/>
      </c>
    </row>
    <row r="182" spans="1:22" x14ac:dyDescent="0.2">
      <c r="A182" s="1">
        <v>118</v>
      </c>
      <c r="B182" s="1" t="s">
        <v>109</v>
      </c>
      <c r="C182" s="8">
        <v>10</v>
      </c>
      <c r="D182" s="29">
        <f>SUMIFS('2013Figures'!$J:$J,'2013Figures'!$C:$C,$A182,'2013Figures'!$H:$H,$B182,'2013Figures'!$I:$I,$C182,'2013Figures'!$E:$E,$B$1)</f>
        <v>0</v>
      </c>
      <c r="E182" s="9">
        <f>SUMIFS('2013Figures'!$J:$J,'2013Figures'!$C:$C,$A182,'2013Figures'!$H:$H,$B182,'2013Figures'!$I:$I,$C182,'2013Figures'!$B:$B,"BrokerToCy",'2013Figures'!$G:$G,"E1",'2013Figures'!$E:$E,$B$1)</f>
        <v>0</v>
      </c>
      <c r="F182" s="9">
        <f>SUMIFS('2013Figures'!$J:$J,'2013Figures'!$C:$C,$A182,'2013Figures'!$H:$H,$B182,'2013Figures'!$I:$I,$C182,'2013Figures'!$B:$B,"BrokerToCy",'2013Figures'!$G:$G,"P1",'2013Figures'!$E:$E,$B$1)</f>
        <v>0</v>
      </c>
      <c r="G182" s="9">
        <f>SUMIFS('2013Figures'!$J:$J,'2013Figures'!$C:$C,$A182,'2013Figures'!$H:$H,$B182,'2013Figures'!$I:$I,$C182,'2013Figures'!$B:$B,"CyToBroker",'2013Figures'!$G:$G,"E1",'2013Figures'!$E:$E,$B$1)</f>
        <v>0</v>
      </c>
      <c r="H182" s="9">
        <f>SUMIFS('2013Figures'!$J:$J,'2013Figures'!$C:$C,$A182,'2013Figures'!$H:$H,$B182,'2013Figures'!$I:$I,$C182,'2013Figures'!$B:$B,"CyToBroker",'2013Figures'!$G:$G,"P1",'2013Figures'!$E:$E,$B$1)</f>
        <v>0</v>
      </c>
      <c r="J182" s="8">
        <v>201501</v>
      </c>
      <c r="L182" s="42">
        <f>SUMIFS('2012Figures'!$J:$J,'2012Figures'!$C:$C,$A182,'2012Figures'!$H:$H,$B182,'2012Figures'!$I:$I,$C182,'2012Figures'!$E:$E,$B$1)</f>
        <v>0</v>
      </c>
      <c r="M182" s="52">
        <f>SUMIFS('2012Figures'!$J:$J,'2012Figures'!$C:$C,$A182,'2012Figures'!$H:$H,$B182,'2012Figures'!$I:$I,$C182,'2012Figures'!$B:$B,"BrokerToCy",'2012Figures'!$G:$G,"E1",'2012Figures'!$E:$E,$B$1)</f>
        <v>0</v>
      </c>
      <c r="N182" s="52">
        <f>SUMIFS('2012Figures'!$J:$J,'2012Figures'!$C:$C,$A182,'2012Figures'!$H:$H,$B182,'2012Figures'!$I:$I,$C182,'2012Figures'!$B:$B,"BrokerToCy",'2012Figures'!$G:$G,"P1",'2012Figures'!$E:$E,$B$1)</f>
        <v>0</v>
      </c>
      <c r="O182" s="52">
        <f>SUMIFS('2012Figures'!$J:$J,'2012Figures'!$C:$C,$A182,'2012Figures'!$H:$H,$B182,'2012Figures'!$I:$I,$C182,'2012Figures'!$B:$B,"CyToBroker",'2012Figures'!$G:$G,"E1",'2012Figures'!$E:$E,$B$1)</f>
        <v>0</v>
      </c>
      <c r="P182" s="52">
        <f>SUMIFS('2012Figures'!$J:$J,'2012Figures'!$C:$C,$A182,'2012Figures'!$H:$H,$B182,'2012Figures'!$I:$I,$C182,'2012Figures'!$B:$B,"CyToBroker",'2012Figures'!$G:$G,"P1",'2012Figures'!$E:$E,$B$1)</f>
        <v>0</v>
      </c>
      <c r="R182" s="46" t="str">
        <f t="shared" si="23"/>
        <v/>
      </c>
      <c r="S182" s="46" t="str">
        <f t="shared" si="23"/>
        <v/>
      </c>
      <c r="T182" s="46" t="str">
        <f t="shared" si="23"/>
        <v/>
      </c>
      <c r="U182" s="46" t="str">
        <f t="shared" si="23"/>
        <v/>
      </c>
      <c r="V182" s="46" t="str">
        <f t="shared" si="23"/>
        <v/>
      </c>
    </row>
    <row r="183" spans="1:22" x14ac:dyDescent="0.2">
      <c r="A183" s="1">
        <v>118</v>
      </c>
      <c r="B183" s="1" t="s">
        <v>109</v>
      </c>
      <c r="C183" s="8">
        <v>9</v>
      </c>
      <c r="D183" s="29">
        <f>SUMIFS('2013Figures'!$J:$J,'2013Figures'!$C:$C,$A183,'2013Figures'!$H:$H,$B183,'2013Figures'!$I:$I,$C183,'2013Figures'!$E:$E,$B$1)</f>
        <v>0</v>
      </c>
      <c r="E183" s="9">
        <f>SUMIFS('2013Figures'!$J:$J,'2013Figures'!$C:$C,$A183,'2013Figures'!$H:$H,$B183,'2013Figures'!$I:$I,$C183,'2013Figures'!$B:$B,"BrokerToCy",'2013Figures'!$G:$G,"E1",'2013Figures'!$E:$E,$B$1)</f>
        <v>0</v>
      </c>
      <c r="F183" s="9">
        <f>SUMIFS('2013Figures'!$J:$J,'2013Figures'!$C:$C,$A183,'2013Figures'!$H:$H,$B183,'2013Figures'!$I:$I,$C183,'2013Figures'!$B:$B,"BrokerToCy",'2013Figures'!$G:$G,"P1",'2013Figures'!$E:$E,$B$1)</f>
        <v>0</v>
      </c>
      <c r="G183" s="9">
        <f>SUMIFS('2013Figures'!$J:$J,'2013Figures'!$C:$C,$A183,'2013Figures'!$H:$H,$B183,'2013Figures'!$I:$I,$C183,'2013Figures'!$B:$B,"CyToBroker",'2013Figures'!$G:$G,"E1",'2013Figures'!$E:$E,$B$1)</f>
        <v>0</v>
      </c>
      <c r="H183" s="9">
        <f>SUMIFS('2013Figures'!$J:$J,'2013Figures'!$C:$C,$A183,'2013Figures'!$H:$H,$B183,'2013Figures'!$I:$I,$C183,'2013Figures'!$B:$B,"CyToBroker",'2013Figures'!$G:$G,"P1",'2013Figures'!$E:$E,$B$1)</f>
        <v>0</v>
      </c>
      <c r="J183" s="8">
        <v>201401</v>
      </c>
      <c r="L183" s="42">
        <f>SUMIFS('2012Figures'!$J:$J,'2012Figures'!$C:$C,$A183,'2012Figures'!$H:$H,$B183,'2012Figures'!$I:$I,$C183,'2012Figures'!$E:$E,$B$1)</f>
        <v>0</v>
      </c>
      <c r="M183" s="52">
        <f>SUMIFS('2012Figures'!$J:$J,'2012Figures'!$C:$C,$A183,'2012Figures'!$H:$H,$B183,'2012Figures'!$I:$I,$C183,'2012Figures'!$B:$B,"BrokerToCy",'2012Figures'!$G:$G,"E1",'2012Figures'!$E:$E,$B$1)</f>
        <v>0</v>
      </c>
      <c r="N183" s="52">
        <f>SUMIFS('2012Figures'!$J:$J,'2012Figures'!$C:$C,$A183,'2012Figures'!$H:$H,$B183,'2012Figures'!$I:$I,$C183,'2012Figures'!$B:$B,"BrokerToCy",'2012Figures'!$G:$G,"P1",'2012Figures'!$E:$E,$B$1)</f>
        <v>0</v>
      </c>
      <c r="O183" s="52">
        <f>SUMIFS('2012Figures'!$J:$J,'2012Figures'!$C:$C,$A183,'2012Figures'!$H:$H,$B183,'2012Figures'!$I:$I,$C183,'2012Figures'!$B:$B,"CyToBroker",'2012Figures'!$G:$G,"E1",'2012Figures'!$E:$E,$B$1)</f>
        <v>0</v>
      </c>
      <c r="P183" s="52">
        <f>SUMIFS('2012Figures'!$J:$J,'2012Figures'!$C:$C,$A183,'2012Figures'!$H:$H,$B183,'2012Figures'!$I:$I,$C183,'2012Figures'!$B:$B,"CyToBroker",'2012Figures'!$G:$G,"P1",'2012Figures'!$E:$E,$B$1)</f>
        <v>0</v>
      </c>
      <c r="R183" s="46" t="str">
        <f t="shared" si="23"/>
        <v/>
      </c>
      <c r="S183" s="46" t="str">
        <f t="shared" si="23"/>
        <v/>
      </c>
      <c r="T183" s="46" t="str">
        <f t="shared" si="23"/>
        <v/>
      </c>
      <c r="U183" s="46" t="str">
        <f t="shared" si="23"/>
        <v/>
      </c>
      <c r="V183" s="46" t="str">
        <f t="shared" si="23"/>
        <v/>
      </c>
    </row>
    <row r="184" spans="1:22" x14ac:dyDescent="0.2">
      <c r="A184" s="1">
        <v>118</v>
      </c>
      <c r="B184" s="1" t="s">
        <v>109</v>
      </c>
      <c r="C184" s="8">
        <v>8</v>
      </c>
      <c r="D184" s="29">
        <f>SUMIFS('2013Figures'!$J:$J,'2013Figures'!$C:$C,$A184,'2013Figures'!$H:$H,$B184,'2013Figures'!$I:$I,$C184,'2013Figures'!$E:$E,$B$1)</f>
        <v>0</v>
      </c>
      <c r="E184" s="9">
        <f>SUMIFS('2013Figures'!$J:$J,'2013Figures'!$C:$C,$A184,'2013Figures'!$H:$H,$B184,'2013Figures'!$I:$I,$C184,'2013Figures'!$B:$B,"BrokerToCy",'2013Figures'!$G:$G,"E1",'2013Figures'!$E:$E,$B$1)</f>
        <v>0</v>
      </c>
      <c r="F184" s="9">
        <f>SUMIFS('2013Figures'!$J:$J,'2013Figures'!$C:$C,$A184,'2013Figures'!$H:$H,$B184,'2013Figures'!$I:$I,$C184,'2013Figures'!$B:$B,"BrokerToCy",'2013Figures'!$G:$G,"P1",'2013Figures'!$E:$E,$B$1)</f>
        <v>0</v>
      </c>
      <c r="G184" s="9">
        <f>SUMIFS('2013Figures'!$J:$J,'2013Figures'!$C:$C,$A184,'2013Figures'!$H:$H,$B184,'2013Figures'!$I:$I,$C184,'2013Figures'!$B:$B,"CyToBroker",'2013Figures'!$G:$G,"E1",'2013Figures'!$E:$E,$B$1)</f>
        <v>0</v>
      </c>
      <c r="H184" s="9">
        <f>SUMIFS('2013Figures'!$J:$J,'2013Figures'!$C:$C,$A184,'2013Figures'!$H:$H,$B184,'2013Figures'!$I:$I,$C184,'2013Figures'!$B:$B,"CyToBroker",'2013Figures'!$G:$G,"P1",'2013Figures'!$E:$E,$B$1)</f>
        <v>0</v>
      </c>
      <c r="I184" s="30"/>
      <c r="J184" s="31">
        <v>201301</v>
      </c>
      <c r="K184" s="30"/>
      <c r="L184" s="42">
        <f>SUMIFS('2012Figures'!$J:$J,'2012Figures'!$C:$C,$A184,'2012Figures'!$H:$H,$B184,'2012Figures'!$I:$I,$C184,'2012Figures'!$E:$E,$B$1)</f>
        <v>0</v>
      </c>
      <c r="M184" s="52">
        <f>SUMIFS('2012Figures'!$J:$J,'2012Figures'!$C:$C,$A184,'2012Figures'!$H:$H,$B184,'2012Figures'!$I:$I,$C184,'2012Figures'!$B:$B,"BrokerToCy",'2012Figures'!$G:$G,"E1",'2012Figures'!$E:$E,$B$1)</f>
        <v>0</v>
      </c>
      <c r="N184" s="52">
        <f>SUMIFS('2012Figures'!$J:$J,'2012Figures'!$C:$C,$A184,'2012Figures'!$H:$H,$B184,'2012Figures'!$I:$I,$C184,'2012Figures'!$B:$B,"BrokerToCy",'2012Figures'!$G:$G,"P1",'2012Figures'!$E:$E,$B$1)</f>
        <v>0</v>
      </c>
      <c r="O184" s="52">
        <f>SUMIFS('2012Figures'!$J:$J,'2012Figures'!$C:$C,$A184,'2012Figures'!$H:$H,$B184,'2012Figures'!$I:$I,$C184,'2012Figures'!$B:$B,"CyToBroker",'2012Figures'!$G:$G,"E1",'2012Figures'!$E:$E,$B$1)</f>
        <v>0</v>
      </c>
      <c r="P184" s="52">
        <f>SUMIFS('2012Figures'!$J:$J,'2012Figures'!$C:$C,$A184,'2012Figures'!$H:$H,$B184,'2012Figures'!$I:$I,$C184,'2012Figures'!$B:$B,"CyToBroker",'2012Figures'!$G:$G,"P1",'2012Figures'!$E:$E,$B$1)</f>
        <v>0</v>
      </c>
      <c r="Q184" s="30"/>
      <c r="R184" s="46" t="str">
        <f t="shared" si="23"/>
        <v/>
      </c>
      <c r="S184" s="46" t="str">
        <f t="shared" si="23"/>
        <v/>
      </c>
      <c r="T184" s="46" t="str">
        <f t="shared" si="23"/>
        <v/>
      </c>
      <c r="U184" s="46" t="str">
        <f t="shared" si="23"/>
        <v/>
      </c>
      <c r="V184" s="46" t="str">
        <f t="shared" si="23"/>
        <v/>
      </c>
    </row>
    <row r="185" spans="1:22" x14ac:dyDescent="0.2">
      <c r="A185" s="1">
        <v>118</v>
      </c>
      <c r="B185" s="1" t="s">
        <v>109</v>
      </c>
      <c r="C185" s="8">
        <v>7</v>
      </c>
      <c r="D185" s="29">
        <f>SUMIFS('2013Figures'!$J:$J,'2013Figures'!$C:$C,$A185,'2013Figures'!$H:$H,$B185,'2013Figures'!$I:$I,$C185,'2013Figures'!$E:$E,$B$1)</f>
        <v>0</v>
      </c>
      <c r="E185" s="9">
        <f>SUMIFS('2013Figures'!$J:$J,'2013Figures'!$C:$C,$A185,'2013Figures'!$H:$H,$B185,'2013Figures'!$I:$I,$C185,'2013Figures'!$B:$B,"BrokerToCy",'2013Figures'!$G:$G,"E1",'2013Figures'!$E:$E,$B$1)</f>
        <v>0</v>
      </c>
      <c r="F185" s="9">
        <f>SUMIFS('2013Figures'!$J:$J,'2013Figures'!$C:$C,$A185,'2013Figures'!$H:$H,$B185,'2013Figures'!$I:$I,$C185,'2013Figures'!$B:$B,"BrokerToCy",'2013Figures'!$G:$G,"P1",'2013Figures'!$E:$E,$B$1)</f>
        <v>0</v>
      </c>
      <c r="G185" s="9">
        <f>SUMIFS('2013Figures'!$J:$J,'2013Figures'!$C:$C,$A185,'2013Figures'!$H:$H,$B185,'2013Figures'!$I:$I,$C185,'2013Figures'!$B:$B,"CyToBroker",'2013Figures'!$G:$G,"E1",'2013Figures'!$E:$E,$B$1)</f>
        <v>0</v>
      </c>
      <c r="H185" s="9">
        <f>SUMIFS('2013Figures'!$J:$J,'2013Figures'!$C:$C,$A185,'2013Figures'!$H:$H,$B185,'2013Figures'!$I:$I,$C185,'2013Figures'!$B:$B,"CyToBroker",'2013Figures'!$G:$G,"P1",'2013Figures'!$E:$E,$B$1)</f>
        <v>0</v>
      </c>
      <c r="J185" s="8">
        <v>201201</v>
      </c>
      <c r="L185" s="42">
        <f>SUMIFS('2012Figures'!$J:$J,'2012Figures'!$C:$C,$A185,'2012Figures'!$H:$H,$B185,'2012Figures'!$I:$I,$C185,'2012Figures'!$E:$E,$B$1)</f>
        <v>0</v>
      </c>
      <c r="M185" s="52">
        <f>SUMIFS('2012Figures'!$J:$J,'2012Figures'!$C:$C,$A185,'2012Figures'!$H:$H,$B185,'2012Figures'!$I:$I,$C185,'2012Figures'!$B:$B,"BrokerToCy",'2012Figures'!$G:$G,"E1",'2012Figures'!$E:$E,$B$1)</f>
        <v>0</v>
      </c>
      <c r="N185" s="52">
        <f>SUMIFS('2012Figures'!$J:$J,'2012Figures'!$C:$C,$A185,'2012Figures'!$H:$H,$B185,'2012Figures'!$I:$I,$C185,'2012Figures'!$B:$B,"BrokerToCy",'2012Figures'!$G:$G,"P1",'2012Figures'!$E:$E,$B$1)</f>
        <v>0</v>
      </c>
      <c r="O185" s="52">
        <f>SUMIFS('2012Figures'!$J:$J,'2012Figures'!$C:$C,$A185,'2012Figures'!$H:$H,$B185,'2012Figures'!$I:$I,$C185,'2012Figures'!$B:$B,"CyToBroker",'2012Figures'!$G:$G,"E1",'2012Figures'!$E:$E,$B$1)</f>
        <v>0</v>
      </c>
      <c r="P185" s="52">
        <f>SUMIFS('2012Figures'!$J:$J,'2012Figures'!$C:$C,$A185,'2012Figures'!$H:$H,$B185,'2012Figures'!$I:$I,$C185,'2012Figures'!$B:$B,"CyToBroker",'2012Figures'!$G:$G,"P1",'2012Figures'!$E:$E,$B$1)</f>
        <v>0</v>
      </c>
      <c r="R185" s="46" t="str">
        <f t="shared" si="23"/>
        <v/>
      </c>
      <c r="S185" s="46" t="str">
        <f t="shared" si="23"/>
        <v/>
      </c>
      <c r="T185" s="46" t="str">
        <f t="shared" si="23"/>
        <v/>
      </c>
      <c r="U185" s="46" t="str">
        <f t="shared" si="23"/>
        <v/>
      </c>
      <c r="V185" s="46" t="str">
        <f t="shared" si="23"/>
        <v/>
      </c>
    </row>
    <row r="186" spans="1:22" x14ac:dyDescent="0.2">
      <c r="A186" s="1">
        <v>118</v>
      </c>
      <c r="B186" s="1" t="s">
        <v>109</v>
      </c>
      <c r="C186" s="8">
        <v>6</v>
      </c>
      <c r="D186" s="29">
        <f>SUMIFS('2013Figures'!$J:$J,'2013Figures'!$C:$C,$A186,'2013Figures'!$H:$H,$B186,'2013Figures'!$I:$I,$C186,'2013Figures'!$E:$E,$B$1)</f>
        <v>0</v>
      </c>
      <c r="E186" s="9">
        <f>SUMIFS('2013Figures'!$J:$J,'2013Figures'!$C:$C,$A186,'2013Figures'!$H:$H,$B186,'2013Figures'!$I:$I,$C186,'2013Figures'!$B:$B,"BrokerToCy",'2013Figures'!$G:$G,"E1",'2013Figures'!$E:$E,$B$1)</f>
        <v>0</v>
      </c>
      <c r="F186" s="9">
        <f>SUMIFS('2013Figures'!$J:$J,'2013Figures'!$C:$C,$A186,'2013Figures'!$H:$H,$B186,'2013Figures'!$I:$I,$C186,'2013Figures'!$B:$B,"BrokerToCy",'2013Figures'!$G:$G,"P1",'2013Figures'!$E:$E,$B$1)</f>
        <v>0</v>
      </c>
      <c r="G186" s="9">
        <f>SUMIFS('2013Figures'!$J:$J,'2013Figures'!$C:$C,$A186,'2013Figures'!$H:$H,$B186,'2013Figures'!$I:$I,$C186,'2013Figures'!$B:$B,"CyToBroker",'2013Figures'!$G:$G,"E1",'2013Figures'!$E:$E,$B$1)</f>
        <v>0</v>
      </c>
      <c r="H186" s="9">
        <f>SUMIFS('2013Figures'!$J:$J,'2013Figures'!$C:$C,$A186,'2013Figures'!$H:$H,$B186,'2013Figures'!$I:$I,$C186,'2013Figures'!$B:$B,"CyToBroker",'2013Figures'!$G:$G,"P1",'2013Figures'!$E:$E,$B$1)</f>
        <v>0</v>
      </c>
      <c r="J186" s="8">
        <v>201101</v>
      </c>
      <c r="L186" s="42">
        <f>SUMIFS('2012Figures'!$J:$J,'2012Figures'!$C:$C,$A186,'2012Figures'!$H:$H,$B186,'2012Figures'!$I:$I,$C186,'2012Figures'!$E:$E,$B$1)</f>
        <v>0</v>
      </c>
      <c r="M186" s="52">
        <f>SUMIFS('2012Figures'!$J:$J,'2012Figures'!$C:$C,$A186,'2012Figures'!$H:$H,$B186,'2012Figures'!$I:$I,$C186,'2012Figures'!$B:$B,"BrokerToCy",'2012Figures'!$G:$G,"E1",'2012Figures'!$E:$E,$B$1)</f>
        <v>0</v>
      </c>
      <c r="N186" s="52">
        <f>SUMIFS('2012Figures'!$J:$J,'2012Figures'!$C:$C,$A186,'2012Figures'!$H:$H,$B186,'2012Figures'!$I:$I,$C186,'2012Figures'!$B:$B,"BrokerToCy",'2012Figures'!$G:$G,"P1",'2012Figures'!$E:$E,$B$1)</f>
        <v>0</v>
      </c>
      <c r="O186" s="52">
        <f>SUMIFS('2012Figures'!$J:$J,'2012Figures'!$C:$C,$A186,'2012Figures'!$H:$H,$B186,'2012Figures'!$I:$I,$C186,'2012Figures'!$B:$B,"CyToBroker",'2012Figures'!$G:$G,"E1",'2012Figures'!$E:$E,$B$1)</f>
        <v>0</v>
      </c>
      <c r="P186" s="52">
        <f>SUMIFS('2012Figures'!$J:$J,'2012Figures'!$C:$C,$A186,'2012Figures'!$H:$H,$B186,'2012Figures'!$I:$I,$C186,'2012Figures'!$B:$B,"CyToBroker",'2012Figures'!$G:$G,"P1",'2012Figures'!$E:$E,$B$1)</f>
        <v>0</v>
      </c>
      <c r="R186" s="46" t="str">
        <f t="shared" si="23"/>
        <v/>
      </c>
      <c r="S186" s="46" t="str">
        <f t="shared" si="23"/>
        <v/>
      </c>
      <c r="T186" s="46" t="str">
        <f t="shared" si="23"/>
        <v/>
      </c>
      <c r="U186" s="46" t="str">
        <f t="shared" si="23"/>
        <v/>
      </c>
      <c r="V186" s="46" t="str">
        <f t="shared" si="23"/>
        <v/>
      </c>
    </row>
    <row r="187" spans="1:22" x14ac:dyDescent="0.2">
      <c r="A187" s="1">
        <v>118</v>
      </c>
      <c r="B187" s="1" t="s">
        <v>109</v>
      </c>
      <c r="C187" s="8">
        <v>5</v>
      </c>
      <c r="D187" s="29">
        <f>SUMIFS('2013Figures'!$J:$J,'2013Figures'!$C:$C,$A187,'2013Figures'!$H:$H,$B187,'2013Figures'!$I:$I,$C187,'2013Figures'!$E:$E,$B$1)</f>
        <v>0</v>
      </c>
      <c r="E187" s="9">
        <f>SUMIFS('2013Figures'!$J:$J,'2013Figures'!$C:$C,$A187,'2013Figures'!$H:$H,$B187,'2013Figures'!$I:$I,$C187,'2013Figures'!$B:$B,"BrokerToCy",'2013Figures'!$G:$G,"E1",'2013Figures'!$E:$E,$B$1)</f>
        <v>0</v>
      </c>
      <c r="F187" s="9">
        <f>SUMIFS('2013Figures'!$J:$J,'2013Figures'!$C:$C,$A187,'2013Figures'!$H:$H,$B187,'2013Figures'!$I:$I,$C187,'2013Figures'!$B:$B,"BrokerToCy",'2013Figures'!$G:$G,"P1",'2013Figures'!$E:$E,$B$1)</f>
        <v>0</v>
      </c>
      <c r="G187" s="9">
        <f>SUMIFS('2013Figures'!$J:$J,'2013Figures'!$C:$C,$A187,'2013Figures'!$H:$H,$B187,'2013Figures'!$I:$I,$C187,'2013Figures'!$B:$B,"CyToBroker",'2013Figures'!$G:$G,"E1",'2013Figures'!$E:$E,$B$1)</f>
        <v>0</v>
      </c>
      <c r="H187" s="9">
        <f>SUMIFS('2013Figures'!$J:$J,'2013Figures'!$C:$C,$A187,'2013Figures'!$H:$H,$B187,'2013Figures'!$I:$I,$C187,'2013Figures'!$B:$B,"CyToBroker",'2013Figures'!$G:$G,"P1",'2013Figures'!$E:$E,$B$1)</f>
        <v>0</v>
      </c>
      <c r="J187" s="8">
        <v>201001</v>
      </c>
      <c r="L187" s="42">
        <f>SUMIFS('2012Figures'!$J:$J,'2012Figures'!$C:$C,$A187,'2012Figures'!$H:$H,$B187,'2012Figures'!$I:$I,$C187,'2012Figures'!$E:$E,$B$1)</f>
        <v>0</v>
      </c>
      <c r="M187" s="52">
        <f>SUMIFS('2012Figures'!$J:$J,'2012Figures'!$C:$C,$A187,'2012Figures'!$H:$H,$B187,'2012Figures'!$I:$I,$C187,'2012Figures'!$B:$B,"BrokerToCy",'2012Figures'!$G:$G,"E1",'2012Figures'!$E:$E,$B$1)</f>
        <v>0</v>
      </c>
      <c r="N187" s="52">
        <f>SUMIFS('2012Figures'!$J:$J,'2012Figures'!$C:$C,$A187,'2012Figures'!$H:$H,$B187,'2012Figures'!$I:$I,$C187,'2012Figures'!$B:$B,"BrokerToCy",'2012Figures'!$G:$G,"P1",'2012Figures'!$E:$E,$B$1)</f>
        <v>0</v>
      </c>
      <c r="O187" s="52">
        <f>SUMIFS('2012Figures'!$J:$J,'2012Figures'!$C:$C,$A187,'2012Figures'!$H:$H,$B187,'2012Figures'!$I:$I,$C187,'2012Figures'!$B:$B,"CyToBroker",'2012Figures'!$G:$G,"E1",'2012Figures'!$E:$E,$B$1)</f>
        <v>0</v>
      </c>
      <c r="P187" s="52">
        <f>SUMIFS('2012Figures'!$J:$J,'2012Figures'!$C:$C,$A187,'2012Figures'!$H:$H,$B187,'2012Figures'!$I:$I,$C187,'2012Figures'!$B:$B,"CyToBroker",'2012Figures'!$G:$G,"P1",'2012Figures'!$E:$E,$B$1)</f>
        <v>0</v>
      </c>
      <c r="R187" s="46" t="str">
        <f t="shared" si="23"/>
        <v/>
      </c>
      <c r="S187" s="46" t="str">
        <f t="shared" si="23"/>
        <v/>
      </c>
      <c r="T187" s="46" t="str">
        <f t="shared" si="23"/>
        <v/>
      </c>
      <c r="U187" s="46" t="str">
        <f t="shared" si="23"/>
        <v/>
      </c>
      <c r="V187" s="46" t="str">
        <f t="shared" si="23"/>
        <v/>
      </c>
    </row>
    <row r="188" spans="1:22" x14ac:dyDescent="0.2">
      <c r="A188" s="1">
        <v>118</v>
      </c>
      <c r="B188" s="1" t="s">
        <v>109</v>
      </c>
      <c r="C188" s="8">
        <v>4</v>
      </c>
      <c r="D188" s="29">
        <f>SUMIFS('2013Figures'!$J:$J,'2013Figures'!$C:$C,$A188,'2013Figures'!$H:$H,$B188,'2013Figures'!$I:$I,$C188,'2013Figures'!$E:$E,$B$1)</f>
        <v>0</v>
      </c>
      <c r="E188" s="9">
        <f>SUMIFS('2013Figures'!$J:$J,'2013Figures'!$C:$C,$A188,'2013Figures'!$H:$H,$B188,'2013Figures'!$I:$I,$C188,'2013Figures'!$B:$B,"BrokerToCy",'2013Figures'!$G:$G,"E1",'2013Figures'!$E:$E,$B$1)</f>
        <v>0</v>
      </c>
      <c r="F188" s="9">
        <f>SUMIFS('2013Figures'!$J:$J,'2013Figures'!$C:$C,$A188,'2013Figures'!$H:$H,$B188,'2013Figures'!$I:$I,$C188,'2013Figures'!$B:$B,"BrokerToCy",'2013Figures'!$G:$G,"P1",'2013Figures'!$E:$E,$B$1)</f>
        <v>0</v>
      </c>
      <c r="G188" s="9">
        <f>SUMIFS('2013Figures'!$J:$J,'2013Figures'!$C:$C,$A188,'2013Figures'!$H:$H,$B188,'2013Figures'!$I:$I,$C188,'2013Figures'!$B:$B,"CyToBroker",'2013Figures'!$G:$G,"E1",'2013Figures'!$E:$E,$B$1)</f>
        <v>0</v>
      </c>
      <c r="H188" s="9">
        <f>SUMIFS('2013Figures'!$J:$J,'2013Figures'!$C:$C,$A188,'2013Figures'!$H:$H,$B188,'2013Figures'!$I:$I,$C188,'2013Figures'!$B:$B,"CyToBroker",'2013Figures'!$G:$G,"P1",'2013Figures'!$E:$E,$B$1)</f>
        <v>0</v>
      </c>
      <c r="J188" s="8">
        <v>200901</v>
      </c>
      <c r="L188" s="42">
        <f>SUMIFS('2012Figures'!$J:$J,'2012Figures'!$C:$C,$A188,'2012Figures'!$H:$H,$B188,'2012Figures'!$I:$I,$C188,'2012Figures'!$E:$E,$B$1)</f>
        <v>0</v>
      </c>
      <c r="M188" s="52">
        <f>SUMIFS('2012Figures'!$J:$J,'2012Figures'!$C:$C,$A188,'2012Figures'!$H:$H,$B188,'2012Figures'!$I:$I,$C188,'2012Figures'!$B:$B,"BrokerToCy",'2012Figures'!$G:$G,"E1",'2012Figures'!$E:$E,$B$1)</f>
        <v>0</v>
      </c>
      <c r="N188" s="52">
        <f>SUMIFS('2012Figures'!$J:$J,'2012Figures'!$C:$C,$A188,'2012Figures'!$H:$H,$B188,'2012Figures'!$I:$I,$C188,'2012Figures'!$B:$B,"BrokerToCy",'2012Figures'!$G:$G,"P1",'2012Figures'!$E:$E,$B$1)</f>
        <v>0</v>
      </c>
      <c r="O188" s="52">
        <f>SUMIFS('2012Figures'!$J:$J,'2012Figures'!$C:$C,$A188,'2012Figures'!$H:$H,$B188,'2012Figures'!$I:$I,$C188,'2012Figures'!$B:$B,"CyToBroker",'2012Figures'!$G:$G,"E1",'2012Figures'!$E:$E,$B$1)</f>
        <v>0</v>
      </c>
      <c r="P188" s="52">
        <f>SUMIFS('2012Figures'!$J:$J,'2012Figures'!$C:$C,$A188,'2012Figures'!$H:$H,$B188,'2012Figures'!$I:$I,$C188,'2012Figures'!$B:$B,"CyToBroker",'2012Figures'!$G:$G,"P1",'2012Figures'!$E:$E,$B$1)</f>
        <v>0</v>
      </c>
      <c r="R188" s="46" t="str">
        <f t="shared" si="23"/>
        <v/>
      </c>
      <c r="S188" s="46" t="str">
        <f t="shared" si="23"/>
        <v/>
      </c>
      <c r="T188" s="46" t="str">
        <f t="shared" si="23"/>
        <v/>
      </c>
      <c r="U188" s="46" t="str">
        <f t="shared" si="23"/>
        <v/>
      </c>
      <c r="V188" s="46" t="str">
        <f t="shared" si="23"/>
        <v/>
      </c>
    </row>
    <row r="189" spans="1:22" x14ac:dyDescent="0.2">
      <c r="A189" s="1">
        <v>118</v>
      </c>
      <c r="B189" s="1" t="s">
        <v>109</v>
      </c>
      <c r="C189" s="8">
        <v>3</v>
      </c>
      <c r="D189" s="29">
        <f>SUMIFS('2013Figures'!$J:$J,'2013Figures'!$C:$C,$A189,'2013Figures'!$H:$H,$B189,'2013Figures'!$I:$I,$C189,'2013Figures'!$E:$E,$B$1)</f>
        <v>0</v>
      </c>
      <c r="E189" s="9">
        <f>SUMIFS('2013Figures'!$J:$J,'2013Figures'!$C:$C,$A189,'2013Figures'!$H:$H,$B189,'2013Figures'!$I:$I,$C189,'2013Figures'!$B:$B,"BrokerToCy",'2013Figures'!$G:$G,"E1",'2013Figures'!$E:$E,$B$1)</f>
        <v>0</v>
      </c>
      <c r="F189" s="9">
        <f>SUMIFS('2013Figures'!$J:$J,'2013Figures'!$C:$C,$A189,'2013Figures'!$H:$H,$B189,'2013Figures'!$I:$I,$C189,'2013Figures'!$B:$B,"BrokerToCy",'2013Figures'!$G:$G,"P1",'2013Figures'!$E:$E,$B$1)</f>
        <v>0</v>
      </c>
      <c r="G189" s="9">
        <f>SUMIFS('2013Figures'!$J:$J,'2013Figures'!$C:$C,$A189,'2013Figures'!$H:$H,$B189,'2013Figures'!$I:$I,$C189,'2013Figures'!$B:$B,"CyToBroker",'2013Figures'!$G:$G,"E1",'2013Figures'!$E:$E,$B$1)</f>
        <v>0</v>
      </c>
      <c r="H189" s="9">
        <f>SUMIFS('2013Figures'!$J:$J,'2013Figures'!$C:$C,$A189,'2013Figures'!$H:$H,$B189,'2013Figures'!$I:$I,$C189,'2013Figures'!$B:$B,"CyToBroker",'2013Figures'!$G:$G,"P1",'2013Figures'!$E:$E,$B$1)</f>
        <v>0</v>
      </c>
      <c r="J189" s="8">
        <v>200801</v>
      </c>
      <c r="L189" s="42">
        <f>SUMIFS('2012Figures'!$J:$J,'2012Figures'!$C:$C,$A189,'2012Figures'!$H:$H,$B189,'2012Figures'!$I:$I,$C189,'2012Figures'!$E:$E,$B$1)</f>
        <v>0</v>
      </c>
      <c r="M189" s="52">
        <f>SUMIFS('2012Figures'!$J:$J,'2012Figures'!$C:$C,$A189,'2012Figures'!$H:$H,$B189,'2012Figures'!$I:$I,$C189,'2012Figures'!$B:$B,"BrokerToCy",'2012Figures'!$G:$G,"E1",'2012Figures'!$E:$E,$B$1)</f>
        <v>0</v>
      </c>
      <c r="N189" s="52">
        <f>SUMIFS('2012Figures'!$J:$J,'2012Figures'!$C:$C,$A189,'2012Figures'!$H:$H,$B189,'2012Figures'!$I:$I,$C189,'2012Figures'!$B:$B,"BrokerToCy",'2012Figures'!$G:$G,"P1",'2012Figures'!$E:$E,$B$1)</f>
        <v>0</v>
      </c>
      <c r="O189" s="52">
        <f>SUMIFS('2012Figures'!$J:$J,'2012Figures'!$C:$C,$A189,'2012Figures'!$H:$H,$B189,'2012Figures'!$I:$I,$C189,'2012Figures'!$B:$B,"CyToBroker",'2012Figures'!$G:$G,"E1",'2012Figures'!$E:$E,$B$1)</f>
        <v>0</v>
      </c>
      <c r="P189" s="52">
        <f>SUMIFS('2012Figures'!$J:$J,'2012Figures'!$C:$C,$A189,'2012Figures'!$H:$H,$B189,'2012Figures'!$I:$I,$C189,'2012Figures'!$B:$B,"CyToBroker",'2012Figures'!$G:$G,"P1",'2012Figures'!$E:$E,$B$1)</f>
        <v>0</v>
      </c>
      <c r="R189" s="46" t="str">
        <f t="shared" si="23"/>
        <v/>
      </c>
      <c r="S189" s="46" t="str">
        <f t="shared" si="23"/>
        <v/>
      </c>
      <c r="T189" s="46" t="str">
        <f t="shared" si="23"/>
        <v/>
      </c>
      <c r="U189" s="46" t="str">
        <f t="shared" si="23"/>
        <v/>
      </c>
      <c r="V189" s="46" t="str">
        <f t="shared" si="23"/>
        <v/>
      </c>
    </row>
    <row r="190" spans="1:22" x14ac:dyDescent="0.2">
      <c r="A190" s="1">
        <v>118</v>
      </c>
      <c r="B190" s="1" t="s">
        <v>109</v>
      </c>
      <c r="C190" s="8">
        <v>2</v>
      </c>
      <c r="D190" s="29">
        <f>SUMIFS('2013Figures'!$J:$J,'2013Figures'!$C:$C,$A190,'2013Figures'!$H:$H,$B190,'2013Figures'!$I:$I,$C190,'2013Figures'!$E:$E,$B$1)</f>
        <v>0</v>
      </c>
      <c r="E190" s="9">
        <f>SUMIFS('2013Figures'!$J:$J,'2013Figures'!$C:$C,$A190,'2013Figures'!$H:$H,$B190,'2013Figures'!$I:$I,$C190,'2013Figures'!$B:$B,"BrokerToCy",'2013Figures'!$G:$G,"E1",'2013Figures'!$E:$E,$B$1)</f>
        <v>0</v>
      </c>
      <c r="F190" s="9">
        <f>SUMIFS('2013Figures'!$J:$J,'2013Figures'!$C:$C,$A190,'2013Figures'!$H:$H,$B190,'2013Figures'!$I:$I,$C190,'2013Figures'!$B:$B,"BrokerToCy",'2013Figures'!$G:$G,"P1",'2013Figures'!$E:$E,$B$1)</f>
        <v>0</v>
      </c>
      <c r="G190" s="9">
        <f>SUMIFS('2013Figures'!$J:$J,'2013Figures'!$C:$C,$A190,'2013Figures'!$H:$H,$B190,'2013Figures'!$I:$I,$C190,'2013Figures'!$B:$B,"CyToBroker",'2013Figures'!$G:$G,"E1",'2013Figures'!$E:$E,$B$1)</f>
        <v>0</v>
      </c>
      <c r="H190" s="9">
        <f>SUMIFS('2013Figures'!$J:$J,'2013Figures'!$C:$C,$A190,'2013Figures'!$H:$H,$B190,'2013Figures'!$I:$I,$C190,'2013Figures'!$B:$B,"CyToBroker",'2013Figures'!$G:$G,"P1",'2013Figures'!$E:$E,$B$1)</f>
        <v>0</v>
      </c>
      <c r="J190" s="8">
        <v>200701</v>
      </c>
      <c r="L190" s="42">
        <f>SUMIFS('2012Figures'!$J:$J,'2012Figures'!$C:$C,$A190,'2012Figures'!$H:$H,$B190,'2012Figures'!$I:$I,$C190,'2012Figures'!$E:$E,$B$1)</f>
        <v>0</v>
      </c>
      <c r="M190" s="52">
        <f>SUMIFS('2012Figures'!$J:$J,'2012Figures'!$C:$C,$A190,'2012Figures'!$H:$H,$B190,'2012Figures'!$I:$I,$C190,'2012Figures'!$B:$B,"BrokerToCy",'2012Figures'!$G:$G,"E1",'2012Figures'!$E:$E,$B$1)</f>
        <v>0</v>
      </c>
      <c r="N190" s="52">
        <f>SUMIFS('2012Figures'!$J:$J,'2012Figures'!$C:$C,$A190,'2012Figures'!$H:$H,$B190,'2012Figures'!$I:$I,$C190,'2012Figures'!$B:$B,"BrokerToCy",'2012Figures'!$G:$G,"P1",'2012Figures'!$E:$E,$B$1)</f>
        <v>0</v>
      </c>
      <c r="O190" s="52">
        <f>SUMIFS('2012Figures'!$J:$J,'2012Figures'!$C:$C,$A190,'2012Figures'!$H:$H,$B190,'2012Figures'!$I:$I,$C190,'2012Figures'!$B:$B,"CyToBroker",'2012Figures'!$G:$G,"E1",'2012Figures'!$E:$E,$B$1)</f>
        <v>0</v>
      </c>
      <c r="P190" s="52">
        <f>SUMIFS('2012Figures'!$J:$J,'2012Figures'!$C:$C,$A190,'2012Figures'!$H:$H,$B190,'2012Figures'!$I:$I,$C190,'2012Figures'!$B:$B,"CyToBroker",'2012Figures'!$G:$G,"P1",'2012Figures'!$E:$E,$B$1)</f>
        <v>0</v>
      </c>
      <c r="R190" s="46" t="str">
        <f t="shared" si="23"/>
        <v/>
      </c>
      <c r="S190" s="46" t="str">
        <f t="shared" si="23"/>
        <v/>
      </c>
      <c r="T190" s="46" t="str">
        <f t="shared" si="23"/>
        <v/>
      </c>
      <c r="U190" s="46" t="str">
        <f t="shared" si="23"/>
        <v/>
      </c>
      <c r="V190" s="46" t="str">
        <f t="shared" si="23"/>
        <v/>
      </c>
    </row>
    <row r="191" spans="1:22" x14ac:dyDescent="0.2">
      <c r="A191" s="1">
        <v>118</v>
      </c>
      <c r="B191" s="1" t="s">
        <v>109</v>
      </c>
      <c r="C191" s="8">
        <v>1</v>
      </c>
      <c r="D191" s="29">
        <f>SUMIFS('2013Figures'!$J:$J,'2013Figures'!$C:$C,$A191,'2013Figures'!$H:$H,$B191,'2013Figures'!$I:$I,$C191,'2013Figures'!$E:$E,$B$1)</f>
        <v>0</v>
      </c>
      <c r="E191" s="9">
        <f>SUMIFS('2013Figures'!$J:$J,'2013Figures'!$C:$C,$A191,'2013Figures'!$H:$H,$B191,'2013Figures'!$I:$I,$C191,'2013Figures'!$B:$B,"BrokerToCy",'2013Figures'!$G:$G,"E1",'2013Figures'!$E:$E,$B$1)</f>
        <v>0</v>
      </c>
      <c r="F191" s="9">
        <f>SUMIFS('2013Figures'!$J:$J,'2013Figures'!$C:$C,$A191,'2013Figures'!$H:$H,$B191,'2013Figures'!$I:$I,$C191,'2013Figures'!$B:$B,"BrokerToCy",'2013Figures'!$G:$G,"P1",'2013Figures'!$E:$E,$B$1)</f>
        <v>0</v>
      </c>
      <c r="G191" s="9">
        <f>SUMIFS('2013Figures'!$J:$J,'2013Figures'!$C:$C,$A191,'2013Figures'!$H:$H,$B191,'2013Figures'!$I:$I,$C191,'2013Figures'!$B:$B,"CyToBroker",'2013Figures'!$G:$G,"E1",'2013Figures'!$E:$E,$B$1)</f>
        <v>0</v>
      </c>
      <c r="H191" s="9">
        <f>SUMIFS('2013Figures'!$J:$J,'2013Figures'!$C:$C,$A191,'2013Figures'!$H:$H,$B191,'2013Figures'!$I:$I,$C191,'2013Figures'!$B:$B,"CyToBroker",'2013Figures'!$G:$G,"P1",'2013Figures'!$E:$E,$B$1)</f>
        <v>0</v>
      </c>
      <c r="J191" s="8">
        <v>200601</v>
      </c>
      <c r="L191" s="42">
        <f>SUMIFS('2012Figures'!$J:$J,'2012Figures'!$C:$C,$A191,'2012Figures'!$H:$H,$B191,'2012Figures'!$I:$I,$C191,'2012Figures'!$E:$E,$B$1)</f>
        <v>0</v>
      </c>
      <c r="M191" s="52">
        <f>SUMIFS('2012Figures'!$J:$J,'2012Figures'!$C:$C,$A191,'2012Figures'!$H:$H,$B191,'2012Figures'!$I:$I,$C191,'2012Figures'!$B:$B,"BrokerToCy",'2012Figures'!$G:$G,"E1",'2012Figures'!$E:$E,$B$1)</f>
        <v>0</v>
      </c>
      <c r="N191" s="52">
        <f>SUMIFS('2012Figures'!$J:$J,'2012Figures'!$C:$C,$A191,'2012Figures'!$H:$H,$B191,'2012Figures'!$I:$I,$C191,'2012Figures'!$B:$B,"BrokerToCy",'2012Figures'!$G:$G,"P1",'2012Figures'!$E:$E,$B$1)</f>
        <v>0</v>
      </c>
      <c r="O191" s="52">
        <f>SUMIFS('2012Figures'!$J:$J,'2012Figures'!$C:$C,$A191,'2012Figures'!$H:$H,$B191,'2012Figures'!$I:$I,$C191,'2012Figures'!$B:$B,"CyToBroker",'2012Figures'!$G:$G,"E1",'2012Figures'!$E:$E,$B$1)</f>
        <v>0</v>
      </c>
      <c r="P191" s="52">
        <f>SUMIFS('2012Figures'!$J:$J,'2012Figures'!$C:$C,$A191,'2012Figures'!$H:$H,$B191,'2012Figures'!$I:$I,$C191,'2012Figures'!$B:$B,"CyToBroker",'2012Figures'!$G:$G,"P1",'2012Figures'!$E:$E,$B$1)</f>
        <v>0</v>
      </c>
      <c r="R191" s="46" t="str">
        <f t="shared" si="23"/>
        <v/>
      </c>
      <c r="S191" s="46" t="str">
        <f t="shared" si="23"/>
        <v/>
      </c>
      <c r="T191" s="46" t="str">
        <f t="shared" si="23"/>
        <v/>
      </c>
      <c r="U191" s="46" t="str">
        <f t="shared" si="23"/>
        <v/>
      </c>
      <c r="V191" s="46" t="str">
        <f t="shared" si="23"/>
        <v/>
      </c>
    </row>
    <row r="192" spans="1:22" x14ac:dyDescent="0.2">
      <c r="A192" s="1">
        <v>118</v>
      </c>
      <c r="B192" s="1" t="s">
        <v>109</v>
      </c>
      <c r="D192" s="29">
        <f>SUMIFS('2013Figures'!$J:$J,'2013Figures'!$C:$C,$A192,'2013Figures'!$I:$I,"",'2013Figures'!$E:$E,$B$1)</f>
        <v>55</v>
      </c>
      <c r="E192" s="9">
        <f>SUMIFS('2013Figures'!$J:$J,'2013Figures'!$C:$C,$A192,'2013Figures'!$I:$I,"",'2013Figures'!$B:$B,"BrokerToCy",'2013Figures'!$G:$G,"E1",'2013Figures'!$E:$E,$B$1)</f>
        <v>0</v>
      </c>
      <c r="F192" s="9">
        <f>SUMIFS('2013Figures'!$J:$J,'2013Figures'!$C:$C,$A192,'2013Figures'!$I:$I,"",'2013Figures'!$B:$B,"BrokerToCy",'2013Figures'!$G:$G,"P1",'2013Figures'!$E:$E,$B$1)</f>
        <v>0</v>
      </c>
      <c r="G192" s="9">
        <f>SUMIFS('2013Figures'!$J:$J,'2013Figures'!$C:$C,$A192,'2013Figures'!$I:$I,"",'2013Figures'!$B:$B,"CyToBroker",'2013Figures'!$G:$G,"E1",'2013Figures'!$E:$E,$B$1)</f>
        <v>55</v>
      </c>
      <c r="H192" s="9">
        <f>SUMIFS('2013Figures'!$J:$J,'2013Figures'!$C:$C,$A192,'2013Figures'!$I:$I,"",'2013Figures'!$B:$B,"CyToBroker",'2013Figures'!$G:$G,"P1",'2013Figures'!$E:$E,$B$1)</f>
        <v>0</v>
      </c>
      <c r="J192" s="8" t="s">
        <v>131</v>
      </c>
      <c r="L192" s="42">
        <f>SUMIFS('2012Figures'!$J:$J,'2012Figures'!$C:$C,$A192,'2012Figures'!$I:$I,"",'2012Figures'!$E:$E,$B$1)</f>
        <v>74</v>
      </c>
      <c r="M192" s="52">
        <f>SUMIFS('2012Figures'!$J:$J,'2012Figures'!$C:$C,$A192,'2012Figures'!$I:$I,"",'2012Figures'!$B:$B,"BrokerToCy",'2012Figures'!$G:$G,"E1",'2012Figures'!$E:$E,$B$1)</f>
        <v>0</v>
      </c>
      <c r="N192" s="52">
        <f>SUMIFS('2012Figures'!$J:$J,'2012Figures'!$C:$C,$A192,'2012Figures'!$I:$I,"",'2012Figures'!$B:$B,"BrokerToCy",'2012Figures'!$G:$G,"P1",'2012Figures'!$E:$E,$B$1)</f>
        <v>0</v>
      </c>
      <c r="O192" s="52">
        <f>SUMIFS('2012Figures'!$J:$J,'2012Figures'!$C:$C,$A192,'2012Figures'!$I:$I,"",'2012Figures'!$B:$B,"CyToBroker",'2012Figures'!$G:$G,"E1",'2012Figures'!$E:$E,$B$1)</f>
        <v>74</v>
      </c>
      <c r="P192" s="52">
        <f>SUMIFS('2012Figures'!$J:$J,'2012Figures'!$C:$C,$A192,'2012Figures'!$I:$I,"",'2012Figures'!$B:$B,"CyToBroker",'2012Figures'!$G:$G,"P1",'2012Figures'!$E:$E,$B$1)</f>
        <v>0</v>
      </c>
      <c r="R192" s="46">
        <f t="shared" si="23"/>
        <v>-0.26</v>
      </c>
      <c r="S192" s="46" t="str">
        <f t="shared" si="23"/>
        <v/>
      </c>
      <c r="T192" s="46" t="str">
        <f t="shared" si="23"/>
        <v/>
      </c>
      <c r="U192" s="46">
        <f t="shared" si="23"/>
        <v>-0.26</v>
      </c>
      <c r="V192" s="46" t="str">
        <f t="shared" si="23"/>
        <v/>
      </c>
    </row>
    <row r="193" spans="1:22" x14ac:dyDescent="0.2">
      <c r="A193" s="21"/>
      <c r="B193" s="21" t="s">
        <v>92</v>
      </c>
      <c r="C193" s="22"/>
      <c r="D193" s="23">
        <f>SUM(E193:H193)</f>
        <v>55</v>
      </c>
      <c r="E193" s="23">
        <f t="shared" ref="E193:H193" si="26">SUM(E181:E192)</f>
        <v>0</v>
      </c>
      <c r="F193" s="23">
        <f t="shared" si="26"/>
        <v>0</v>
      </c>
      <c r="G193" s="23">
        <f t="shared" si="26"/>
        <v>55</v>
      </c>
      <c r="H193" s="23">
        <f t="shared" si="26"/>
        <v>0</v>
      </c>
      <c r="I193" s="21"/>
      <c r="J193" s="22"/>
      <c r="K193" s="21"/>
      <c r="L193" s="43">
        <f>SUM(M193:P193)</f>
        <v>74</v>
      </c>
      <c r="M193" s="43">
        <f t="shared" ref="M193:P193" si="27">SUM(M181:M192)</f>
        <v>0</v>
      </c>
      <c r="N193" s="43">
        <f t="shared" si="27"/>
        <v>0</v>
      </c>
      <c r="O193" s="43">
        <f t="shared" si="27"/>
        <v>74</v>
      </c>
      <c r="P193" s="43">
        <f t="shared" si="27"/>
        <v>0</v>
      </c>
      <c r="Q193" s="21"/>
      <c r="R193" s="21"/>
      <c r="S193" s="21"/>
      <c r="T193" s="21"/>
      <c r="U193" s="21"/>
      <c r="V193" s="21"/>
    </row>
    <row r="194" spans="1:22" x14ac:dyDescent="0.2">
      <c r="A194" s="28">
        <v>119</v>
      </c>
      <c r="B194" s="28" t="s">
        <v>110</v>
      </c>
      <c r="C194" s="17" t="s">
        <v>88</v>
      </c>
      <c r="D194" s="18">
        <f>SUMIFS('2013Figures'!$J:$J,'2013Figures'!$C:$C,$A194,'2013Figures'!$E:$E,$B$1)</f>
        <v>9034</v>
      </c>
      <c r="E194" s="18">
        <f>SUMIFS('2013Figures'!$J:$J,'2013Figures'!$C:$C,$A194,'2013Figures'!$B:$B,"BrokerToCy",'2013Figures'!$G:$G,"E1",'2013Figures'!$E:$E,$B$1)</f>
        <v>0</v>
      </c>
      <c r="F194" s="18">
        <f>SUMIFS('2013Figures'!$J:$J,'2013Figures'!$C:$C,$A194,'2013Figures'!$B:$B,"BrokerToCy",'2013Figures'!$G:$G,"P1",'2013Figures'!$E:$E,$B$1)</f>
        <v>0</v>
      </c>
      <c r="G194" s="18">
        <f>SUMIFS('2013Figures'!$J:$J,'2013Figures'!$C:$C,$A194,'2013Figures'!$B:$B,"CyToBroker",'2013Figures'!$G:$G,"E1",'2013Figures'!$E:$E,$B$1)</f>
        <v>9034</v>
      </c>
      <c r="H194" s="18">
        <f>SUMIFS('2013Figures'!$J:$J,'2013Figures'!$C:$C,$A194,'2013Figures'!$B:$B,"CyToBroker",'2013Figures'!$G:$G,"P1",'2013Figures'!$E:$E,$B$1)</f>
        <v>0</v>
      </c>
      <c r="I194" s="28"/>
      <c r="J194" s="17"/>
      <c r="K194" s="28"/>
      <c r="L194" s="50">
        <f>SUMIFS('2012Figures'!$J:$J,'2012Figures'!$C:$C,$A194,'2012Figures'!$E:$E,$B$1)</f>
        <v>12294</v>
      </c>
      <c r="M194" s="50">
        <f>SUMIFS('2012Figures'!$J:$J,'2012Figures'!$C:$C,$A194,'2012Figures'!$B:$B,"BrokerToCy",'2012Figures'!$G:$G,"E1",'2012Figures'!$E:$E,$B$1)</f>
        <v>0</v>
      </c>
      <c r="N194" s="50">
        <f>SUMIFS('2012Figures'!$J:$J,'2012Figures'!$C:$C,$A194,'2012Figures'!$B:$B,"BrokerToCy",'2012Figures'!$G:$G,"P1",'2012Figures'!$E:$E,$B$1)</f>
        <v>0</v>
      </c>
      <c r="O194" s="50">
        <f>SUMIFS('2012Figures'!$J:$J,'2012Figures'!$C:$C,$A194,'2012Figures'!$B:$B,"CyToBroker",'2012Figures'!$G:$G,"E1",'2012Figures'!$E:$E,$B$1)</f>
        <v>12294</v>
      </c>
      <c r="P194" s="50">
        <f>SUMIFS('2012Figures'!$J:$J,'2012Figures'!$C:$C,$A194,'2012Figures'!$B:$B,"CyToBroker",'2012Figures'!$G:$G,"P1",'2012Figures'!$E:$E,$B$1)</f>
        <v>0</v>
      </c>
      <c r="Q194" s="28"/>
      <c r="R194" s="46">
        <f t="shared" si="23"/>
        <v>-0.27</v>
      </c>
      <c r="S194" s="46" t="str">
        <f t="shared" si="23"/>
        <v/>
      </c>
      <c r="T194" s="46" t="str">
        <f t="shared" si="23"/>
        <v/>
      </c>
      <c r="U194" s="46">
        <f t="shared" si="23"/>
        <v>-0.27</v>
      </c>
      <c r="V194" s="46" t="str">
        <f t="shared" si="23"/>
        <v/>
      </c>
    </row>
    <row r="195" spans="1:22" x14ac:dyDescent="0.2">
      <c r="A195" s="1">
        <v>119</v>
      </c>
      <c r="B195" s="1" t="s">
        <v>110</v>
      </c>
      <c r="C195" s="8">
        <v>9</v>
      </c>
      <c r="D195" s="29">
        <f>SUMIFS('2013Figures'!$J:$J,'2013Figures'!$C:$C,$A195,'2013Figures'!$H:$H,$B195,'2013Figures'!$I:$I,$C195,'2013Figures'!$E:$E,$B$1)</f>
        <v>0</v>
      </c>
      <c r="E195" s="9">
        <f>SUMIFS('2013Figures'!$J:$J,'2013Figures'!$C:$C,$A195,'2013Figures'!$H:$H,$B195,'2013Figures'!$I:$I,$C195,'2013Figures'!$B:$B,"BrokerToCy",'2013Figures'!$G:$G,"E1",'2013Figures'!$E:$E,$B$1)</f>
        <v>0</v>
      </c>
      <c r="F195" s="9">
        <f>SUMIFS('2013Figures'!$J:$J,'2013Figures'!$C:$C,$A195,'2013Figures'!$H:$H,$B195,'2013Figures'!$I:$I,$C195,'2013Figures'!$B:$B,"BrokerToCy",'2013Figures'!$G:$G,"P1",'2013Figures'!$E:$E,$B$1)</f>
        <v>0</v>
      </c>
      <c r="G195" s="9">
        <f>SUMIFS('2013Figures'!$J:$J,'2013Figures'!$C:$C,$A195,'2013Figures'!$H:$H,$B195,'2013Figures'!$I:$I,$C195,'2013Figures'!$B:$B,"CyToBroker",'2013Figures'!$G:$G,"E1",'2013Figures'!$E:$E,$B$1)</f>
        <v>0</v>
      </c>
      <c r="H195" s="9">
        <f>SUMIFS('2013Figures'!$J:$J,'2013Figures'!$C:$C,$A195,'2013Figures'!$H:$H,$B195,'2013Figures'!$I:$I,$C195,'2013Figures'!$B:$B,"CyToBroker",'2013Figures'!$G:$G,"P1",'2013Figures'!$E:$E,$B$1)</f>
        <v>0</v>
      </c>
      <c r="I195" s="33"/>
      <c r="J195" s="34"/>
      <c r="K195" s="33"/>
      <c r="L195" s="42">
        <f>SUMIFS('2012Figures'!$J:$J,'2012Figures'!$C:$C,$A195,'2012Figures'!$H:$H,$B195,'2012Figures'!$I:$I,$C195,'2012Figures'!$E:$E,$B$1)</f>
        <v>0</v>
      </c>
      <c r="M195" s="52">
        <f>SUMIFS('2012Figures'!$J:$J,'2012Figures'!$C:$C,$A195,'2012Figures'!$H:$H,$B195,'2012Figures'!$I:$I,$C195,'2012Figures'!$B:$B,"BrokerToCy",'2012Figures'!$G:$G,"E1",'2012Figures'!$E:$E,$B$1)</f>
        <v>0</v>
      </c>
      <c r="N195" s="52">
        <f>SUMIFS('2012Figures'!$J:$J,'2012Figures'!$C:$C,$A195,'2012Figures'!$H:$H,$B195,'2012Figures'!$I:$I,$C195,'2012Figures'!$B:$B,"BrokerToCy",'2012Figures'!$G:$G,"P1",'2012Figures'!$E:$E,$B$1)</f>
        <v>0</v>
      </c>
      <c r="O195" s="52">
        <f>SUMIFS('2012Figures'!$J:$J,'2012Figures'!$C:$C,$A195,'2012Figures'!$H:$H,$B195,'2012Figures'!$I:$I,$C195,'2012Figures'!$B:$B,"CyToBroker",'2012Figures'!$G:$G,"E1",'2012Figures'!$E:$E,$B$1)</f>
        <v>0</v>
      </c>
      <c r="P195" s="52">
        <f>SUMIFS('2012Figures'!$J:$J,'2012Figures'!$C:$C,$A195,'2012Figures'!$H:$H,$B195,'2012Figures'!$I:$I,$C195,'2012Figures'!$B:$B,"CyToBroker",'2012Figures'!$G:$G,"P1",'2012Figures'!$E:$E,$B$1)</f>
        <v>0</v>
      </c>
      <c r="Q195" s="33"/>
      <c r="R195" s="46" t="str">
        <f t="shared" si="23"/>
        <v/>
      </c>
      <c r="S195" s="46" t="str">
        <f t="shared" si="23"/>
        <v/>
      </c>
      <c r="T195" s="46" t="str">
        <f t="shared" si="23"/>
        <v/>
      </c>
      <c r="U195" s="46" t="str">
        <f t="shared" si="23"/>
        <v/>
      </c>
      <c r="V195" s="46" t="str">
        <f t="shared" si="23"/>
        <v/>
      </c>
    </row>
    <row r="196" spans="1:22" x14ac:dyDescent="0.2">
      <c r="A196" s="1">
        <v>119</v>
      </c>
      <c r="B196" s="1" t="s">
        <v>110</v>
      </c>
      <c r="C196" s="8">
        <v>8</v>
      </c>
      <c r="D196" s="29">
        <f>SUMIFS('2013Figures'!$J:$J,'2013Figures'!$C:$C,$A196,'2013Figures'!$H:$H,$B196,'2013Figures'!$I:$I,$C196,'2013Figures'!$E:$E,$B$1)</f>
        <v>0</v>
      </c>
      <c r="E196" s="9">
        <f>SUMIFS('2013Figures'!$J:$J,'2013Figures'!$C:$C,$A196,'2013Figures'!$H:$H,$B196,'2013Figures'!$I:$I,$C196,'2013Figures'!$B:$B,"BrokerToCy",'2013Figures'!$G:$G,"E1",'2013Figures'!$E:$E,$B$1)</f>
        <v>0</v>
      </c>
      <c r="F196" s="9">
        <f>SUMIFS('2013Figures'!$J:$J,'2013Figures'!$C:$C,$A196,'2013Figures'!$H:$H,$B196,'2013Figures'!$I:$I,$C196,'2013Figures'!$B:$B,"BrokerToCy",'2013Figures'!$G:$G,"P1",'2013Figures'!$E:$E,$B$1)</f>
        <v>0</v>
      </c>
      <c r="G196" s="9">
        <f>SUMIFS('2013Figures'!$J:$J,'2013Figures'!$C:$C,$A196,'2013Figures'!$H:$H,$B196,'2013Figures'!$I:$I,$C196,'2013Figures'!$B:$B,"CyToBroker",'2013Figures'!$G:$G,"E1",'2013Figures'!$E:$E,$B$1)</f>
        <v>0</v>
      </c>
      <c r="H196" s="9">
        <f>SUMIFS('2013Figures'!$J:$J,'2013Figures'!$C:$C,$A196,'2013Figures'!$H:$H,$B196,'2013Figures'!$I:$I,$C196,'2013Figures'!$B:$B,"CyToBroker",'2013Figures'!$G:$G,"P1",'2013Figures'!$E:$E,$B$1)</f>
        <v>0</v>
      </c>
      <c r="I196" s="33"/>
      <c r="J196" s="34">
        <v>201501</v>
      </c>
      <c r="K196" s="33"/>
      <c r="L196" s="42">
        <f>SUMIFS('2012Figures'!$J:$J,'2012Figures'!$C:$C,$A196,'2012Figures'!$H:$H,$B196,'2012Figures'!$I:$I,$C196,'2012Figures'!$E:$E,$B$1)</f>
        <v>0</v>
      </c>
      <c r="M196" s="52">
        <f>SUMIFS('2012Figures'!$J:$J,'2012Figures'!$C:$C,$A196,'2012Figures'!$H:$H,$B196,'2012Figures'!$I:$I,$C196,'2012Figures'!$B:$B,"BrokerToCy",'2012Figures'!$G:$G,"E1",'2012Figures'!$E:$E,$B$1)</f>
        <v>0</v>
      </c>
      <c r="N196" s="52">
        <f>SUMIFS('2012Figures'!$J:$J,'2012Figures'!$C:$C,$A196,'2012Figures'!$H:$H,$B196,'2012Figures'!$I:$I,$C196,'2012Figures'!$B:$B,"BrokerToCy",'2012Figures'!$G:$G,"P1",'2012Figures'!$E:$E,$B$1)</f>
        <v>0</v>
      </c>
      <c r="O196" s="52">
        <f>SUMIFS('2012Figures'!$J:$J,'2012Figures'!$C:$C,$A196,'2012Figures'!$H:$H,$B196,'2012Figures'!$I:$I,$C196,'2012Figures'!$B:$B,"CyToBroker",'2012Figures'!$G:$G,"E1",'2012Figures'!$E:$E,$B$1)</f>
        <v>0</v>
      </c>
      <c r="P196" s="52">
        <f>SUMIFS('2012Figures'!$J:$J,'2012Figures'!$C:$C,$A196,'2012Figures'!$H:$H,$B196,'2012Figures'!$I:$I,$C196,'2012Figures'!$B:$B,"CyToBroker",'2012Figures'!$G:$G,"P1",'2012Figures'!$E:$E,$B$1)</f>
        <v>0</v>
      </c>
      <c r="Q196" s="33"/>
      <c r="R196" s="46" t="str">
        <f t="shared" si="23"/>
        <v/>
      </c>
      <c r="S196" s="46" t="str">
        <f t="shared" si="23"/>
        <v/>
      </c>
      <c r="T196" s="46" t="str">
        <f t="shared" si="23"/>
        <v/>
      </c>
      <c r="U196" s="46" t="str">
        <f t="shared" si="23"/>
        <v/>
      </c>
      <c r="V196" s="46" t="str">
        <f t="shared" si="23"/>
        <v/>
      </c>
    </row>
    <row r="197" spans="1:22" x14ac:dyDescent="0.2">
      <c r="A197" s="1">
        <v>119</v>
      </c>
      <c r="B197" s="1" t="s">
        <v>110</v>
      </c>
      <c r="C197" s="8">
        <v>7</v>
      </c>
      <c r="D197" s="29">
        <f>SUMIFS('2013Figures'!$J:$J,'2013Figures'!$C:$C,$A197,'2013Figures'!$H:$H,$B197,'2013Figures'!$I:$I,$C197,'2013Figures'!$E:$E,$B$1)</f>
        <v>0</v>
      </c>
      <c r="E197" s="9">
        <f>SUMIFS('2013Figures'!$J:$J,'2013Figures'!$C:$C,$A197,'2013Figures'!$H:$H,$B197,'2013Figures'!$I:$I,$C197,'2013Figures'!$B:$B,"BrokerToCy",'2013Figures'!$G:$G,"E1",'2013Figures'!$E:$E,$B$1)</f>
        <v>0</v>
      </c>
      <c r="F197" s="9">
        <f>SUMIFS('2013Figures'!$J:$J,'2013Figures'!$C:$C,$A197,'2013Figures'!$H:$H,$B197,'2013Figures'!$I:$I,$C197,'2013Figures'!$B:$B,"BrokerToCy",'2013Figures'!$G:$G,"P1",'2013Figures'!$E:$E,$B$1)</f>
        <v>0</v>
      </c>
      <c r="G197" s="9">
        <f>SUMIFS('2013Figures'!$J:$J,'2013Figures'!$C:$C,$A197,'2013Figures'!$H:$H,$B197,'2013Figures'!$I:$I,$C197,'2013Figures'!$B:$B,"CyToBroker",'2013Figures'!$G:$G,"E1",'2013Figures'!$E:$E,$B$1)</f>
        <v>0</v>
      </c>
      <c r="H197" s="9">
        <f>SUMIFS('2013Figures'!$J:$J,'2013Figures'!$C:$C,$A197,'2013Figures'!$H:$H,$B197,'2013Figures'!$I:$I,$C197,'2013Figures'!$B:$B,"CyToBroker",'2013Figures'!$G:$G,"P1",'2013Figures'!$E:$E,$B$1)</f>
        <v>0</v>
      </c>
      <c r="J197" s="8">
        <v>201401</v>
      </c>
      <c r="L197" s="42">
        <f>SUMIFS('2012Figures'!$J:$J,'2012Figures'!$C:$C,$A197,'2012Figures'!$H:$H,$B197,'2012Figures'!$I:$I,$C197,'2012Figures'!$E:$E,$B$1)</f>
        <v>0</v>
      </c>
      <c r="M197" s="52">
        <f>SUMIFS('2012Figures'!$J:$J,'2012Figures'!$C:$C,$A197,'2012Figures'!$H:$H,$B197,'2012Figures'!$I:$I,$C197,'2012Figures'!$B:$B,"BrokerToCy",'2012Figures'!$G:$G,"E1",'2012Figures'!$E:$E,$B$1)</f>
        <v>0</v>
      </c>
      <c r="N197" s="52">
        <f>SUMIFS('2012Figures'!$J:$J,'2012Figures'!$C:$C,$A197,'2012Figures'!$H:$H,$B197,'2012Figures'!$I:$I,$C197,'2012Figures'!$B:$B,"BrokerToCy",'2012Figures'!$G:$G,"P1",'2012Figures'!$E:$E,$B$1)</f>
        <v>0</v>
      </c>
      <c r="O197" s="52">
        <f>SUMIFS('2012Figures'!$J:$J,'2012Figures'!$C:$C,$A197,'2012Figures'!$H:$H,$B197,'2012Figures'!$I:$I,$C197,'2012Figures'!$B:$B,"CyToBroker",'2012Figures'!$G:$G,"E1",'2012Figures'!$E:$E,$B$1)</f>
        <v>0</v>
      </c>
      <c r="P197" s="52">
        <f>SUMIFS('2012Figures'!$J:$J,'2012Figures'!$C:$C,$A197,'2012Figures'!$H:$H,$B197,'2012Figures'!$I:$I,$C197,'2012Figures'!$B:$B,"CyToBroker",'2012Figures'!$G:$G,"P1",'2012Figures'!$E:$E,$B$1)</f>
        <v>0</v>
      </c>
      <c r="R197" s="46" t="str">
        <f t="shared" si="23"/>
        <v/>
      </c>
      <c r="S197" s="46" t="str">
        <f t="shared" si="23"/>
        <v/>
      </c>
      <c r="T197" s="46" t="str">
        <f t="shared" si="23"/>
        <v/>
      </c>
      <c r="U197" s="46" t="str">
        <f t="shared" si="23"/>
        <v/>
      </c>
      <c r="V197" s="46" t="str">
        <f t="shared" si="23"/>
        <v/>
      </c>
    </row>
    <row r="198" spans="1:22" x14ac:dyDescent="0.2">
      <c r="A198" s="1">
        <v>119</v>
      </c>
      <c r="B198" s="1" t="s">
        <v>110</v>
      </c>
      <c r="C198" s="8">
        <v>6</v>
      </c>
      <c r="D198" s="29">
        <f>SUMIFS('2013Figures'!$J:$J,'2013Figures'!$C:$C,$A198,'2013Figures'!$H:$H,$B198,'2013Figures'!$I:$I,$C198,'2013Figures'!$E:$E,$B$1)</f>
        <v>0</v>
      </c>
      <c r="E198" s="9">
        <f>SUMIFS('2013Figures'!$J:$J,'2013Figures'!$C:$C,$A198,'2013Figures'!$H:$H,$B198,'2013Figures'!$I:$I,$C198,'2013Figures'!$B:$B,"BrokerToCy",'2013Figures'!$G:$G,"E1",'2013Figures'!$E:$E,$B$1)</f>
        <v>0</v>
      </c>
      <c r="F198" s="9">
        <f>SUMIFS('2013Figures'!$J:$J,'2013Figures'!$C:$C,$A198,'2013Figures'!$H:$H,$B198,'2013Figures'!$I:$I,$C198,'2013Figures'!$B:$B,"BrokerToCy",'2013Figures'!$G:$G,"P1",'2013Figures'!$E:$E,$B$1)</f>
        <v>0</v>
      </c>
      <c r="G198" s="9">
        <f>SUMIFS('2013Figures'!$J:$J,'2013Figures'!$C:$C,$A198,'2013Figures'!$H:$H,$B198,'2013Figures'!$I:$I,$C198,'2013Figures'!$B:$B,"CyToBroker",'2013Figures'!$G:$G,"E1",'2013Figures'!$E:$E,$B$1)</f>
        <v>0</v>
      </c>
      <c r="H198" s="9">
        <f>SUMIFS('2013Figures'!$J:$J,'2013Figures'!$C:$C,$A198,'2013Figures'!$H:$H,$B198,'2013Figures'!$I:$I,$C198,'2013Figures'!$B:$B,"CyToBroker",'2013Figures'!$G:$G,"P1",'2013Figures'!$E:$E,$B$1)</f>
        <v>0</v>
      </c>
      <c r="I198" s="30"/>
      <c r="J198" s="31">
        <v>201301</v>
      </c>
      <c r="K198" s="30"/>
      <c r="L198" s="42">
        <f>SUMIFS('2012Figures'!$J:$J,'2012Figures'!$C:$C,$A198,'2012Figures'!$H:$H,$B198,'2012Figures'!$I:$I,$C198,'2012Figures'!$E:$E,$B$1)</f>
        <v>0</v>
      </c>
      <c r="M198" s="52">
        <f>SUMIFS('2012Figures'!$J:$J,'2012Figures'!$C:$C,$A198,'2012Figures'!$H:$H,$B198,'2012Figures'!$I:$I,$C198,'2012Figures'!$B:$B,"BrokerToCy",'2012Figures'!$G:$G,"E1",'2012Figures'!$E:$E,$B$1)</f>
        <v>0</v>
      </c>
      <c r="N198" s="52">
        <f>SUMIFS('2012Figures'!$J:$J,'2012Figures'!$C:$C,$A198,'2012Figures'!$H:$H,$B198,'2012Figures'!$I:$I,$C198,'2012Figures'!$B:$B,"BrokerToCy",'2012Figures'!$G:$G,"P1",'2012Figures'!$E:$E,$B$1)</f>
        <v>0</v>
      </c>
      <c r="O198" s="52">
        <f>SUMIFS('2012Figures'!$J:$J,'2012Figures'!$C:$C,$A198,'2012Figures'!$H:$H,$B198,'2012Figures'!$I:$I,$C198,'2012Figures'!$B:$B,"CyToBroker",'2012Figures'!$G:$G,"E1",'2012Figures'!$E:$E,$B$1)</f>
        <v>0</v>
      </c>
      <c r="P198" s="52">
        <f>SUMIFS('2012Figures'!$J:$J,'2012Figures'!$C:$C,$A198,'2012Figures'!$H:$H,$B198,'2012Figures'!$I:$I,$C198,'2012Figures'!$B:$B,"CyToBroker",'2012Figures'!$G:$G,"P1",'2012Figures'!$E:$E,$B$1)</f>
        <v>0</v>
      </c>
      <c r="Q198" s="30"/>
      <c r="R198" s="46" t="str">
        <f t="shared" si="23"/>
        <v/>
      </c>
      <c r="S198" s="46" t="str">
        <f t="shared" si="23"/>
        <v/>
      </c>
      <c r="T198" s="46" t="str">
        <f t="shared" si="23"/>
        <v/>
      </c>
      <c r="U198" s="46" t="str">
        <f t="shared" si="23"/>
        <v/>
      </c>
      <c r="V198" s="46" t="str">
        <f t="shared" si="23"/>
        <v/>
      </c>
    </row>
    <row r="199" spans="1:22" x14ac:dyDescent="0.2">
      <c r="A199" s="1">
        <v>119</v>
      </c>
      <c r="B199" s="1" t="s">
        <v>110</v>
      </c>
      <c r="C199" s="8">
        <v>5</v>
      </c>
      <c r="D199" s="29">
        <f>SUMIFS('2013Figures'!$J:$J,'2013Figures'!$C:$C,$A199,'2013Figures'!$H:$H,$B199,'2013Figures'!$I:$I,$C199,'2013Figures'!$E:$E,$B$1)</f>
        <v>0</v>
      </c>
      <c r="E199" s="9">
        <f>SUMIFS('2013Figures'!$J:$J,'2013Figures'!$C:$C,$A199,'2013Figures'!$H:$H,$B199,'2013Figures'!$I:$I,$C199,'2013Figures'!$B:$B,"BrokerToCy",'2013Figures'!$G:$G,"E1",'2013Figures'!$E:$E,$B$1)</f>
        <v>0</v>
      </c>
      <c r="F199" s="9">
        <f>SUMIFS('2013Figures'!$J:$J,'2013Figures'!$C:$C,$A199,'2013Figures'!$H:$H,$B199,'2013Figures'!$I:$I,$C199,'2013Figures'!$B:$B,"BrokerToCy",'2013Figures'!$G:$G,"P1",'2013Figures'!$E:$E,$B$1)</f>
        <v>0</v>
      </c>
      <c r="G199" s="9">
        <f>SUMIFS('2013Figures'!$J:$J,'2013Figures'!$C:$C,$A199,'2013Figures'!$H:$H,$B199,'2013Figures'!$I:$I,$C199,'2013Figures'!$B:$B,"CyToBroker",'2013Figures'!$G:$G,"E1",'2013Figures'!$E:$E,$B$1)</f>
        <v>0</v>
      </c>
      <c r="H199" s="9">
        <f>SUMIFS('2013Figures'!$J:$J,'2013Figures'!$C:$C,$A199,'2013Figures'!$H:$H,$B199,'2013Figures'!$I:$I,$C199,'2013Figures'!$B:$B,"CyToBroker",'2013Figures'!$G:$G,"P1",'2013Figures'!$E:$E,$B$1)</f>
        <v>0</v>
      </c>
      <c r="J199" s="8">
        <v>201201</v>
      </c>
      <c r="L199" s="42">
        <f>SUMIFS('2012Figures'!$J:$J,'2012Figures'!$C:$C,$A199,'2012Figures'!$H:$H,$B199,'2012Figures'!$I:$I,$C199,'2012Figures'!$E:$E,$B$1)</f>
        <v>0</v>
      </c>
      <c r="M199" s="52">
        <f>SUMIFS('2012Figures'!$J:$J,'2012Figures'!$C:$C,$A199,'2012Figures'!$H:$H,$B199,'2012Figures'!$I:$I,$C199,'2012Figures'!$B:$B,"BrokerToCy",'2012Figures'!$G:$G,"E1",'2012Figures'!$E:$E,$B$1)</f>
        <v>0</v>
      </c>
      <c r="N199" s="52">
        <f>SUMIFS('2012Figures'!$J:$J,'2012Figures'!$C:$C,$A199,'2012Figures'!$H:$H,$B199,'2012Figures'!$I:$I,$C199,'2012Figures'!$B:$B,"BrokerToCy",'2012Figures'!$G:$G,"P1",'2012Figures'!$E:$E,$B$1)</f>
        <v>0</v>
      </c>
      <c r="O199" s="52">
        <f>SUMIFS('2012Figures'!$J:$J,'2012Figures'!$C:$C,$A199,'2012Figures'!$H:$H,$B199,'2012Figures'!$I:$I,$C199,'2012Figures'!$B:$B,"CyToBroker",'2012Figures'!$G:$G,"E1",'2012Figures'!$E:$E,$B$1)</f>
        <v>0</v>
      </c>
      <c r="P199" s="52">
        <f>SUMIFS('2012Figures'!$J:$J,'2012Figures'!$C:$C,$A199,'2012Figures'!$H:$H,$B199,'2012Figures'!$I:$I,$C199,'2012Figures'!$B:$B,"CyToBroker",'2012Figures'!$G:$G,"P1",'2012Figures'!$E:$E,$B$1)</f>
        <v>0</v>
      </c>
      <c r="R199" s="46" t="str">
        <f t="shared" si="23"/>
        <v/>
      </c>
      <c r="S199" s="46" t="str">
        <f t="shared" si="23"/>
        <v/>
      </c>
      <c r="T199" s="46" t="str">
        <f t="shared" si="23"/>
        <v/>
      </c>
      <c r="U199" s="46" t="str">
        <f t="shared" si="23"/>
        <v/>
      </c>
      <c r="V199" s="46" t="str">
        <f t="shared" si="23"/>
        <v/>
      </c>
    </row>
    <row r="200" spans="1:22" x14ac:dyDescent="0.2">
      <c r="A200" s="1">
        <v>119</v>
      </c>
      <c r="B200" s="1" t="s">
        <v>110</v>
      </c>
      <c r="C200" s="8">
        <v>4</v>
      </c>
      <c r="D200" s="29">
        <f>SUMIFS('2013Figures'!$J:$J,'2013Figures'!$C:$C,$A200,'2013Figures'!$H:$H,$B200,'2013Figures'!$I:$I,$C200,'2013Figures'!$E:$E,$B$1)</f>
        <v>0</v>
      </c>
      <c r="E200" s="9">
        <f>SUMIFS('2013Figures'!$J:$J,'2013Figures'!$C:$C,$A200,'2013Figures'!$H:$H,$B200,'2013Figures'!$I:$I,$C200,'2013Figures'!$B:$B,"BrokerToCy",'2013Figures'!$G:$G,"E1",'2013Figures'!$E:$E,$B$1)</f>
        <v>0</v>
      </c>
      <c r="F200" s="9">
        <f>SUMIFS('2013Figures'!$J:$J,'2013Figures'!$C:$C,$A200,'2013Figures'!$H:$H,$B200,'2013Figures'!$I:$I,$C200,'2013Figures'!$B:$B,"BrokerToCy",'2013Figures'!$G:$G,"P1",'2013Figures'!$E:$E,$B$1)</f>
        <v>0</v>
      </c>
      <c r="G200" s="9">
        <f>SUMIFS('2013Figures'!$J:$J,'2013Figures'!$C:$C,$A200,'2013Figures'!$H:$H,$B200,'2013Figures'!$I:$I,$C200,'2013Figures'!$B:$B,"CyToBroker",'2013Figures'!$G:$G,"E1",'2013Figures'!$E:$E,$B$1)</f>
        <v>0</v>
      </c>
      <c r="H200" s="9">
        <f>SUMIFS('2013Figures'!$J:$J,'2013Figures'!$C:$C,$A200,'2013Figures'!$H:$H,$B200,'2013Figures'!$I:$I,$C200,'2013Figures'!$B:$B,"CyToBroker",'2013Figures'!$G:$G,"P1",'2013Figures'!$E:$E,$B$1)</f>
        <v>0</v>
      </c>
      <c r="J200" s="8">
        <v>201101</v>
      </c>
      <c r="L200" s="42">
        <f>SUMIFS('2012Figures'!$J:$J,'2012Figures'!$C:$C,$A200,'2012Figures'!$H:$H,$B200,'2012Figures'!$I:$I,$C200,'2012Figures'!$E:$E,$B$1)</f>
        <v>0</v>
      </c>
      <c r="M200" s="52">
        <f>SUMIFS('2012Figures'!$J:$J,'2012Figures'!$C:$C,$A200,'2012Figures'!$H:$H,$B200,'2012Figures'!$I:$I,$C200,'2012Figures'!$B:$B,"BrokerToCy",'2012Figures'!$G:$G,"E1",'2012Figures'!$E:$E,$B$1)</f>
        <v>0</v>
      </c>
      <c r="N200" s="52">
        <f>SUMIFS('2012Figures'!$J:$J,'2012Figures'!$C:$C,$A200,'2012Figures'!$H:$H,$B200,'2012Figures'!$I:$I,$C200,'2012Figures'!$B:$B,"BrokerToCy",'2012Figures'!$G:$G,"P1",'2012Figures'!$E:$E,$B$1)</f>
        <v>0</v>
      </c>
      <c r="O200" s="52">
        <f>SUMIFS('2012Figures'!$J:$J,'2012Figures'!$C:$C,$A200,'2012Figures'!$H:$H,$B200,'2012Figures'!$I:$I,$C200,'2012Figures'!$B:$B,"CyToBroker",'2012Figures'!$G:$G,"E1",'2012Figures'!$E:$E,$B$1)</f>
        <v>0</v>
      </c>
      <c r="P200" s="52">
        <f>SUMIFS('2012Figures'!$J:$J,'2012Figures'!$C:$C,$A200,'2012Figures'!$H:$H,$B200,'2012Figures'!$I:$I,$C200,'2012Figures'!$B:$B,"CyToBroker",'2012Figures'!$G:$G,"P1",'2012Figures'!$E:$E,$B$1)</f>
        <v>0</v>
      </c>
      <c r="R200" s="46" t="str">
        <f t="shared" si="23"/>
        <v/>
      </c>
      <c r="S200" s="46" t="str">
        <f t="shared" si="23"/>
        <v/>
      </c>
      <c r="T200" s="46" t="str">
        <f t="shared" si="23"/>
        <v/>
      </c>
      <c r="U200" s="46" t="str">
        <f t="shared" si="23"/>
        <v/>
      </c>
      <c r="V200" s="46" t="str">
        <f t="shared" si="23"/>
        <v/>
      </c>
    </row>
    <row r="201" spans="1:22" x14ac:dyDescent="0.2">
      <c r="A201" s="1">
        <v>119</v>
      </c>
      <c r="B201" s="1" t="s">
        <v>110</v>
      </c>
      <c r="C201" s="8">
        <v>3</v>
      </c>
      <c r="D201" s="29">
        <f>SUMIFS('2013Figures'!$J:$J,'2013Figures'!$C:$C,$A201,'2013Figures'!$H:$H,$B201,'2013Figures'!$I:$I,$C201,'2013Figures'!$E:$E,$B$1)</f>
        <v>0</v>
      </c>
      <c r="E201" s="9">
        <f>SUMIFS('2013Figures'!$J:$J,'2013Figures'!$C:$C,$A201,'2013Figures'!$H:$H,$B201,'2013Figures'!$I:$I,$C201,'2013Figures'!$B:$B,"BrokerToCy",'2013Figures'!$G:$G,"E1",'2013Figures'!$E:$E,$B$1)</f>
        <v>0</v>
      </c>
      <c r="F201" s="9">
        <f>SUMIFS('2013Figures'!$J:$J,'2013Figures'!$C:$C,$A201,'2013Figures'!$H:$H,$B201,'2013Figures'!$I:$I,$C201,'2013Figures'!$B:$B,"BrokerToCy",'2013Figures'!$G:$G,"P1",'2013Figures'!$E:$E,$B$1)</f>
        <v>0</v>
      </c>
      <c r="G201" s="9">
        <f>SUMIFS('2013Figures'!$J:$J,'2013Figures'!$C:$C,$A201,'2013Figures'!$H:$H,$B201,'2013Figures'!$I:$I,$C201,'2013Figures'!$B:$B,"CyToBroker",'2013Figures'!$G:$G,"E1",'2013Figures'!$E:$E,$B$1)</f>
        <v>0</v>
      </c>
      <c r="H201" s="9">
        <f>SUMIFS('2013Figures'!$J:$J,'2013Figures'!$C:$C,$A201,'2013Figures'!$H:$H,$B201,'2013Figures'!$I:$I,$C201,'2013Figures'!$B:$B,"CyToBroker",'2013Figures'!$G:$G,"P1",'2013Figures'!$E:$E,$B$1)</f>
        <v>0</v>
      </c>
      <c r="J201" s="8">
        <v>201001</v>
      </c>
      <c r="L201" s="42">
        <f>SUMIFS('2012Figures'!$J:$J,'2012Figures'!$C:$C,$A201,'2012Figures'!$H:$H,$B201,'2012Figures'!$I:$I,$C201,'2012Figures'!$E:$E,$B$1)</f>
        <v>0</v>
      </c>
      <c r="M201" s="52">
        <f>SUMIFS('2012Figures'!$J:$J,'2012Figures'!$C:$C,$A201,'2012Figures'!$H:$H,$B201,'2012Figures'!$I:$I,$C201,'2012Figures'!$B:$B,"BrokerToCy",'2012Figures'!$G:$G,"E1",'2012Figures'!$E:$E,$B$1)</f>
        <v>0</v>
      </c>
      <c r="N201" s="52">
        <f>SUMIFS('2012Figures'!$J:$J,'2012Figures'!$C:$C,$A201,'2012Figures'!$H:$H,$B201,'2012Figures'!$I:$I,$C201,'2012Figures'!$B:$B,"BrokerToCy",'2012Figures'!$G:$G,"P1",'2012Figures'!$E:$E,$B$1)</f>
        <v>0</v>
      </c>
      <c r="O201" s="52">
        <f>SUMIFS('2012Figures'!$J:$J,'2012Figures'!$C:$C,$A201,'2012Figures'!$H:$H,$B201,'2012Figures'!$I:$I,$C201,'2012Figures'!$B:$B,"CyToBroker",'2012Figures'!$G:$G,"E1",'2012Figures'!$E:$E,$B$1)</f>
        <v>0</v>
      </c>
      <c r="P201" s="52">
        <f>SUMIFS('2012Figures'!$J:$J,'2012Figures'!$C:$C,$A201,'2012Figures'!$H:$H,$B201,'2012Figures'!$I:$I,$C201,'2012Figures'!$B:$B,"CyToBroker",'2012Figures'!$G:$G,"P1",'2012Figures'!$E:$E,$B$1)</f>
        <v>0</v>
      </c>
      <c r="R201" s="46" t="str">
        <f t="shared" si="23"/>
        <v/>
      </c>
      <c r="S201" s="46" t="str">
        <f t="shared" si="23"/>
        <v/>
      </c>
      <c r="T201" s="46" t="str">
        <f t="shared" si="23"/>
        <v/>
      </c>
      <c r="U201" s="46" t="str">
        <f t="shared" si="23"/>
        <v/>
      </c>
      <c r="V201" s="46" t="str">
        <f t="shared" si="23"/>
        <v/>
      </c>
    </row>
    <row r="202" spans="1:22" x14ac:dyDescent="0.2">
      <c r="A202" s="1">
        <v>119</v>
      </c>
      <c r="B202" s="1" t="s">
        <v>110</v>
      </c>
      <c r="C202" s="8">
        <v>2</v>
      </c>
      <c r="D202" s="29">
        <f>SUMIFS('2013Figures'!$J:$J,'2013Figures'!$C:$C,$A202,'2013Figures'!$H:$H,$B202,'2013Figures'!$I:$I,$C202,'2013Figures'!$E:$E,$B$1)</f>
        <v>0</v>
      </c>
      <c r="E202" s="9">
        <f>SUMIFS('2013Figures'!$J:$J,'2013Figures'!$C:$C,$A202,'2013Figures'!$H:$H,$B202,'2013Figures'!$I:$I,$C202,'2013Figures'!$B:$B,"BrokerToCy",'2013Figures'!$G:$G,"E1",'2013Figures'!$E:$E,$B$1)</f>
        <v>0</v>
      </c>
      <c r="F202" s="9">
        <f>SUMIFS('2013Figures'!$J:$J,'2013Figures'!$C:$C,$A202,'2013Figures'!$H:$H,$B202,'2013Figures'!$I:$I,$C202,'2013Figures'!$B:$B,"BrokerToCy",'2013Figures'!$G:$G,"P1",'2013Figures'!$E:$E,$B$1)</f>
        <v>0</v>
      </c>
      <c r="G202" s="9">
        <f>SUMIFS('2013Figures'!$J:$J,'2013Figures'!$C:$C,$A202,'2013Figures'!$H:$H,$B202,'2013Figures'!$I:$I,$C202,'2013Figures'!$B:$B,"CyToBroker",'2013Figures'!$G:$G,"E1",'2013Figures'!$E:$E,$B$1)</f>
        <v>0</v>
      </c>
      <c r="H202" s="9">
        <f>SUMIFS('2013Figures'!$J:$J,'2013Figures'!$C:$C,$A202,'2013Figures'!$H:$H,$B202,'2013Figures'!$I:$I,$C202,'2013Figures'!$B:$B,"CyToBroker",'2013Figures'!$G:$G,"P1",'2013Figures'!$E:$E,$B$1)</f>
        <v>0</v>
      </c>
      <c r="J202" s="8">
        <v>200901</v>
      </c>
      <c r="L202" s="42">
        <f>SUMIFS('2012Figures'!$J:$J,'2012Figures'!$C:$C,$A202,'2012Figures'!$H:$H,$B202,'2012Figures'!$I:$I,$C202,'2012Figures'!$E:$E,$B$1)</f>
        <v>0</v>
      </c>
      <c r="M202" s="52">
        <f>SUMIFS('2012Figures'!$J:$J,'2012Figures'!$C:$C,$A202,'2012Figures'!$H:$H,$B202,'2012Figures'!$I:$I,$C202,'2012Figures'!$B:$B,"BrokerToCy",'2012Figures'!$G:$G,"E1",'2012Figures'!$E:$E,$B$1)</f>
        <v>0</v>
      </c>
      <c r="N202" s="52">
        <f>SUMIFS('2012Figures'!$J:$J,'2012Figures'!$C:$C,$A202,'2012Figures'!$H:$H,$B202,'2012Figures'!$I:$I,$C202,'2012Figures'!$B:$B,"BrokerToCy",'2012Figures'!$G:$G,"P1",'2012Figures'!$E:$E,$B$1)</f>
        <v>0</v>
      </c>
      <c r="O202" s="52">
        <f>SUMIFS('2012Figures'!$J:$J,'2012Figures'!$C:$C,$A202,'2012Figures'!$H:$H,$B202,'2012Figures'!$I:$I,$C202,'2012Figures'!$B:$B,"CyToBroker",'2012Figures'!$G:$G,"E1",'2012Figures'!$E:$E,$B$1)</f>
        <v>0</v>
      </c>
      <c r="P202" s="52">
        <f>SUMIFS('2012Figures'!$J:$J,'2012Figures'!$C:$C,$A202,'2012Figures'!$H:$H,$B202,'2012Figures'!$I:$I,$C202,'2012Figures'!$B:$B,"CyToBroker",'2012Figures'!$G:$G,"P1",'2012Figures'!$E:$E,$B$1)</f>
        <v>0</v>
      </c>
      <c r="R202" s="46" t="str">
        <f t="shared" si="23"/>
        <v/>
      </c>
      <c r="S202" s="46" t="str">
        <f t="shared" si="23"/>
        <v/>
      </c>
      <c r="T202" s="46" t="str">
        <f t="shared" si="23"/>
        <v/>
      </c>
      <c r="U202" s="46" t="str">
        <f t="shared" si="23"/>
        <v/>
      </c>
      <c r="V202" s="46" t="str">
        <f t="shared" si="23"/>
        <v/>
      </c>
    </row>
    <row r="203" spans="1:22" x14ac:dyDescent="0.2">
      <c r="A203" s="1">
        <v>119</v>
      </c>
      <c r="B203" s="1" t="s">
        <v>110</v>
      </c>
      <c r="C203" s="8">
        <v>1</v>
      </c>
      <c r="D203" s="29">
        <f>SUMIFS('2013Figures'!$J:$J,'2013Figures'!$C:$C,$A203,'2013Figures'!$H:$H,$B203,'2013Figures'!$I:$I,$C203,'2013Figures'!$E:$E,$B$1)</f>
        <v>0</v>
      </c>
      <c r="E203" s="9">
        <f>SUMIFS('2013Figures'!$J:$J,'2013Figures'!$C:$C,$A203,'2013Figures'!$H:$H,$B203,'2013Figures'!$I:$I,$C203,'2013Figures'!$B:$B,"BrokerToCy",'2013Figures'!$G:$G,"E1",'2013Figures'!$E:$E,$B$1)</f>
        <v>0</v>
      </c>
      <c r="F203" s="9">
        <f>SUMIFS('2013Figures'!$J:$J,'2013Figures'!$C:$C,$A203,'2013Figures'!$H:$H,$B203,'2013Figures'!$I:$I,$C203,'2013Figures'!$B:$B,"BrokerToCy",'2013Figures'!$G:$G,"P1",'2013Figures'!$E:$E,$B$1)</f>
        <v>0</v>
      </c>
      <c r="G203" s="9">
        <f>SUMIFS('2013Figures'!$J:$J,'2013Figures'!$C:$C,$A203,'2013Figures'!$H:$H,$B203,'2013Figures'!$I:$I,$C203,'2013Figures'!$B:$B,"CyToBroker",'2013Figures'!$G:$G,"E1",'2013Figures'!$E:$E,$B$1)</f>
        <v>0</v>
      </c>
      <c r="H203" s="9">
        <f>SUMIFS('2013Figures'!$J:$J,'2013Figures'!$C:$C,$A203,'2013Figures'!$H:$H,$B203,'2013Figures'!$I:$I,$C203,'2013Figures'!$B:$B,"CyToBroker",'2013Figures'!$G:$G,"P1",'2013Figures'!$E:$E,$B$1)</f>
        <v>0</v>
      </c>
      <c r="J203" s="8">
        <v>200801</v>
      </c>
      <c r="L203" s="42">
        <f>SUMIFS('2012Figures'!$J:$J,'2012Figures'!$C:$C,$A203,'2012Figures'!$H:$H,$B203,'2012Figures'!$I:$I,$C203,'2012Figures'!$E:$E,$B$1)</f>
        <v>0</v>
      </c>
      <c r="M203" s="52">
        <f>SUMIFS('2012Figures'!$J:$J,'2012Figures'!$C:$C,$A203,'2012Figures'!$H:$H,$B203,'2012Figures'!$I:$I,$C203,'2012Figures'!$B:$B,"BrokerToCy",'2012Figures'!$G:$G,"E1",'2012Figures'!$E:$E,$B$1)</f>
        <v>0</v>
      </c>
      <c r="N203" s="52">
        <f>SUMIFS('2012Figures'!$J:$J,'2012Figures'!$C:$C,$A203,'2012Figures'!$H:$H,$B203,'2012Figures'!$I:$I,$C203,'2012Figures'!$B:$B,"BrokerToCy",'2012Figures'!$G:$G,"P1",'2012Figures'!$E:$E,$B$1)</f>
        <v>0</v>
      </c>
      <c r="O203" s="52">
        <f>SUMIFS('2012Figures'!$J:$J,'2012Figures'!$C:$C,$A203,'2012Figures'!$H:$H,$B203,'2012Figures'!$I:$I,$C203,'2012Figures'!$B:$B,"CyToBroker",'2012Figures'!$G:$G,"E1",'2012Figures'!$E:$E,$B$1)</f>
        <v>0</v>
      </c>
      <c r="P203" s="52">
        <f>SUMIFS('2012Figures'!$J:$J,'2012Figures'!$C:$C,$A203,'2012Figures'!$H:$H,$B203,'2012Figures'!$I:$I,$C203,'2012Figures'!$B:$B,"CyToBroker",'2012Figures'!$G:$G,"P1",'2012Figures'!$E:$E,$B$1)</f>
        <v>0</v>
      </c>
      <c r="R203" s="46" t="str">
        <f t="shared" si="23"/>
        <v/>
      </c>
      <c r="S203" s="46" t="str">
        <f t="shared" si="23"/>
        <v/>
      </c>
      <c r="T203" s="46" t="str">
        <f t="shared" si="23"/>
        <v/>
      </c>
      <c r="U203" s="46" t="str">
        <f t="shared" si="23"/>
        <v/>
      </c>
      <c r="V203" s="46" t="str">
        <f t="shared" si="23"/>
        <v/>
      </c>
    </row>
    <row r="204" spans="1:22" x14ac:dyDescent="0.2">
      <c r="A204" s="1">
        <v>119</v>
      </c>
      <c r="B204" s="1" t="s">
        <v>110</v>
      </c>
      <c r="D204" s="29">
        <f>SUMIFS('2013Figures'!$J:$J,'2013Figures'!$C:$C,$A204,'2013Figures'!$I:$I,"",'2013Figures'!$E:$E,$B$1)</f>
        <v>9034</v>
      </c>
      <c r="E204" s="9">
        <f>SUMIFS('2013Figures'!$J:$J,'2013Figures'!$C:$C,$A204,'2013Figures'!$I:$I,"",'2013Figures'!$B:$B,"BrokerToCy",'2013Figures'!$G:$G,"E1",'2013Figures'!$E:$E,$B$1)</f>
        <v>0</v>
      </c>
      <c r="F204" s="9">
        <f>SUMIFS('2013Figures'!$J:$J,'2013Figures'!$C:$C,$A204,'2013Figures'!$I:$I,"",'2013Figures'!$B:$B,"BrokerToCy",'2013Figures'!$G:$G,"P1",'2013Figures'!$E:$E,$B$1)</f>
        <v>0</v>
      </c>
      <c r="G204" s="9">
        <f>SUMIFS('2013Figures'!$J:$J,'2013Figures'!$C:$C,$A204,'2013Figures'!$I:$I,"",'2013Figures'!$B:$B,"CyToBroker",'2013Figures'!$G:$G,"E1",'2013Figures'!$E:$E,$B$1)</f>
        <v>9034</v>
      </c>
      <c r="H204" s="9">
        <f>SUMIFS('2013Figures'!$J:$J,'2013Figures'!$C:$C,$A204,'2013Figures'!$I:$I,"",'2013Figures'!$B:$B,"CyToBroker",'2013Figures'!$G:$G,"P1",'2013Figures'!$E:$E,$B$1)</f>
        <v>0</v>
      </c>
      <c r="J204" s="8" t="s">
        <v>131</v>
      </c>
      <c r="L204" s="42">
        <f>SUMIFS('2012Figures'!$J:$J,'2012Figures'!$C:$C,$A204,'2012Figures'!$I:$I,"",'2012Figures'!$E:$E,$B$1)</f>
        <v>12294</v>
      </c>
      <c r="M204" s="52">
        <f>SUMIFS('2012Figures'!$J:$J,'2012Figures'!$C:$C,$A204,'2012Figures'!$I:$I,"",'2012Figures'!$B:$B,"BrokerToCy",'2012Figures'!$G:$G,"E1",'2012Figures'!$E:$E,$B$1)</f>
        <v>0</v>
      </c>
      <c r="N204" s="52">
        <f>SUMIFS('2012Figures'!$J:$J,'2012Figures'!$C:$C,$A204,'2012Figures'!$I:$I,"",'2012Figures'!$B:$B,"BrokerToCy",'2012Figures'!$G:$G,"P1",'2012Figures'!$E:$E,$B$1)</f>
        <v>0</v>
      </c>
      <c r="O204" s="52">
        <f>SUMIFS('2012Figures'!$J:$J,'2012Figures'!$C:$C,$A204,'2012Figures'!$I:$I,"",'2012Figures'!$B:$B,"CyToBroker",'2012Figures'!$G:$G,"E1",'2012Figures'!$E:$E,$B$1)</f>
        <v>12294</v>
      </c>
      <c r="P204" s="52">
        <f>SUMIFS('2012Figures'!$J:$J,'2012Figures'!$C:$C,$A204,'2012Figures'!$I:$I,"",'2012Figures'!$B:$B,"CyToBroker",'2012Figures'!$G:$G,"P1",'2012Figures'!$E:$E,$B$1)</f>
        <v>0</v>
      </c>
      <c r="R204" s="46">
        <f t="shared" si="23"/>
        <v>-0.27</v>
      </c>
      <c r="S204" s="46" t="str">
        <f t="shared" si="23"/>
        <v/>
      </c>
      <c r="T204" s="46" t="str">
        <f t="shared" si="23"/>
        <v/>
      </c>
      <c r="U204" s="46">
        <f t="shared" si="23"/>
        <v>-0.27</v>
      </c>
      <c r="V204" s="46" t="str">
        <f t="shared" si="23"/>
        <v/>
      </c>
    </row>
    <row r="205" spans="1:22" x14ac:dyDescent="0.2">
      <c r="A205" s="21"/>
      <c r="B205" s="21" t="s">
        <v>92</v>
      </c>
      <c r="C205" s="22"/>
      <c r="D205" s="23">
        <f>SUM(E205:H205)</f>
        <v>9034</v>
      </c>
      <c r="E205" s="23">
        <f>SUM(E195:E204)</f>
        <v>0</v>
      </c>
      <c r="F205" s="23">
        <f>SUM(F195:F204)</f>
        <v>0</v>
      </c>
      <c r="G205" s="23">
        <f>SUM(G195:G204)</f>
        <v>9034</v>
      </c>
      <c r="H205" s="23">
        <f>SUM(H195:H204)</f>
        <v>0</v>
      </c>
      <c r="I205" s="21"/>
      <c r="J205" s="22"/>
      <c r="K205" s="21"/>
      <c r="L205" s="43">
        <f>SUM(M205:P205)</f>
        <v>12294</v>
      </c>
      <c r="M205" s="43">
        <f>SUM(M195:M204)</f>
        <v>0</v>
      </c>
      <c r="N205" s="43">
        <f>SUM(N195:N204)</f>
        <v>0</v>
      </c>
      <c r="O205" s="43">
        <f>SUM(O195:O204)</f>
        <v>12294</v>
      </c>
      <c r="P205" s="43">
        <f>SUM(P195:P204)</f>
        <v>0</v>
      </c>
      <c r="Q205" s="21"/>
      <c r="R205" s="21"/>
      <c r="S205" s="21"/>
      <c r="T205" s="21"/>
      <c r="U205" s="21"/>
      <c r="V205" s="21"/>
    </row>
    <row r="206" spans="1:22" x14ac:dyDescent="0.2">
      <c r="A206" s="28">
        <v>121</v>
      </c>
      <c r="B206" s="28" t="s">
        <v>111</v>
      </c>
      <c r="C206" s="17" t="s">
        <v>88</v>
      </c>
      <c r="D206" s="18">
        <f>SUMIFS('2013Figures'!$J:$J,'2013Figures'!$C:$C,$A206,'2013Figures'!$E:$E,$B$1)</f>
        <v>0</v>
      </c>
      <c r="E206" s="18">
        <f>SUMIFS('2013Figures'!$J:$J,'2013Figures'!$C:$C,$A206,'2013Figures'!$B:$B,"BrokerToCy",'2013Figures'!$G:$G,"E1",'2013Figures'!$E:$E,$B$1)</f>
        <v>0</v>
      </c>
      <c r="F206" s="18">
        <f>SUMIFS('2013Figures'!$J:$J,'2013Figures'!$C:$C,$A206,'2013Figures'!$B:$B,"BrokerToCy",'2013Figures'!$G:$G,"P1",'2013Figures'!$E:$E,$B$1)</f>
        <v>0</v>
      </c>
      <c r="G206" s="18">
        <f>SUMIFS('2013Figures'!$J:$J,'2013Figures'!$C:$C,$A206,'2013Figures'!$B:$B,"CyToBroker",'2013Figures'!$G:$G,"E1",'2013Figures'!$E:$E,$B$1)</f>
        <v>0</v>
      </c>
      <c r="H206" s="18">
        <f>SUMIFS('2013Figures'!$J:$J,'2013Figures'!$C:$C,$A206,'2013Figures'!$B:$B,"CyToBroker",'2013Figures'!$G:$G,"P1",'2013Figures'!$E:$E,$B$1)</f>
        <v>0</v>
      </c>
      <c r="I206" s="28"/>
      <c r="J206" s="17"/>
      <c r="K206" s="28"/>
      <c r="L206" s="50">
        <f>SUMIFS('2012Figures'!$J:$J,'2012Figures'!$C:$C,$A206,'2012Figures'!$E:$E,$B$1)</f>
        <v>0</v>
      </c>
      <c r="M206" s="50">
        <f>SUMIFS('2012Figures'!$J:$J,'2012Figures'!$C:$C,$A206,'2012Figures'!$B:$B,"BrokerToCy",'2012Figures'!$G:$G,"E1",'2012Figures'!$E:$E,$B$1)</f>
        <v>0</v>
      </c>
      <c r="N206" s="50">
        <f>SUMIFS('2012Figures'!$J:$J,'2012Figures'!$C:$C,$A206,'2012Figures'!$B:$B,"BrokerToCy",'2012Figures'!$G:$G,"P1",'2012Figures'!$E:$E,$B$1)</f>
        <v>0</v>
      </c>
      <c r="O206" s="50">
        <f>SUMIFS('2012Figures'!$J:$J,'2012Figures'!$C:$C,$A206,'2012Figures'!$B:$B,"CyToBroker",'2012Figures'!$G:$G,"E1",'2012Figures'!$E:$E,$B$1)</f>
        <v>0</v>
      </c>
      <c r="P206" s="50">
        <f>SUMIFS('2012Figures'!$J:$J,'2012Figures'!$C:$C,$A206,'2012Figures'!$B:$B,"CyToBroker",'2012Figures'!$G:$G,"P1",'2012Figures'!$E:$E,$B$1)</f>
        <v>0</v>
      </c>
      <c r="Q206" s="28"/>
      <c r="R206" s="46" t="str">
        <f t="shared" si="23"/>
        <v/>
      </c>
      <c r="S206" s="46" t="str">
        <f t="shared" si="23"/>
        <v/>
      </c>
      <c r="T206" s="46" t="str">
        <f t="shared" si="23"/>
        <v/>
      </c>
      <c r="U206" s="46" t="str">
        <f t="shared" si="23"/>
        <v/>
      </c>
      <c r="V206" s="46" t="str">
        <f t="shared" si="23"/>
        <v/>
      </c>
    </row>
    <row r="207" spans="1:22" x14ac:dyDescent="0.2">
      <c r="A207" s="1">
        <v>121</v>
      </c>
      <c r="B207" s="1" t="s">
        <v>111</v>
      </c>
      <c r="C207" s="8">
        <v>7</v>
      </c>
      <c r="D207" s="29">
        <f>SUMIFS('2013Figures'!$J:$J,'2013Figures'!$C:$C,$A207,'2013Figures'!$H:$H,$B207,'2013Figures'!$I:$I,$C207,'2013Figures'!$E:$E,$B$1)</f>
        <v>0</v>
      </c>
      <c r="E207" s="9">
        <f>SUMIFS('2013Figures'!$J:$J,'2013Figures'!$C:$C,$A207,'2013Figures'!$H:$H,$B207,'2013Figures'!$I:$I,$C207,'2013Figures'!$B:$B,"BrokerToCy",'2013Figures'!$G:$G,"E1",'2013Figures'!$E:$E,$B$1)</f>
        <v>0</v>
      </c>
      <c r="F207" s="9">
        <f>SUMIFS('2013Figures'!$J:$J,'2013Figures'!$C:$C,$A207,'2013Figures'!$H:$H,$B207,'2013Figures'!$I:$I,$C207,'2013Figures'!$B:$B,"BrokerToCy",'2013Figures'!$G:$G,"P1",'2013Figures'!$E:$E,$B$1)</f>
        <v>0</v>
      </c>
      <c r="G207" s="9">
        <f>SUMIFS('2013Figures'!$J:$J,'2013Figures'!$C:$C,$A207,'2013Figures'!$H:$H,$B207,'2013Figures'!$I:$I,$C207,'2013Figures'!$B:$B,"CyToBroker",'2013Figures'!$G:$G,"E1",'2013Figures'!$E:$E,$B$1)</f>
        <v>0</v>
      </c>
      <c r="H207" s="9">
        <f>SUMIFS('2013Figures'!$J:$J,'2013Figures'!$C:$C,$A207,'2013Figures'!$H:$H,$B207,'2013Figures'!$I:$I,$C207,'2013Figures'!$B:$B,"CyToBroker",'2013Figures'!$G:$G,"P1",'2013Figures'!$E:$E,$B$1)</f>
        <v>0</v>
      </c>
      <c r="I207" s="33"/>
      <c r="J207" s="34"/>
      <c r="K207" s="33"/>
      <c r="L207" s="42">
        <f>SUMIFS('2012Figures'!$J:$J,'2012Figures'!$C:$C,$A207,'2012Figures'!$H:$H,$B207,'2012Figures'!$I:$I,$C207,'2012Figures'!$E:$E,$B$1)</f>
        <v>0</v>
      </c>
      <c r="M207" s="52">
        <f>SUMIFS('2012Figures'!$J:$J,'2012Figures'!$C:$C,$A207,'2012Figures'!$H:$H,$B207,'2012Figures'!$I:$I,$C207,'2012Figures'!$B:$B,"BrokerToCy",'2012Figures'!$G:$G,"E1",'2012Figures'!$E:$E,$B$1)</f>
        <v>0</v>
      </c>
      <c r="N207" s="52">
        <f>SUMIFS('2012Figures'!$J:$J,'2012Figures'!$C:$C,$A207,'2012Figures'!$H:$H,$B207,'2012Figures'!$I:$I,$C207,'2012Figures'!$B:$B,"BrokerToCy",'2012Figures'!$G:$G,"P1",'2012Figures'!$E:$E,$B$1)</f>
        <v>0</v>
      </c>
      <c r="O207" s="52">
        <f>SUMIFS('2012Figures'!$J:$J,'2012Figures'!$C:$C,$A207,'2012Figures'!$H:$H,$B207,'2012Figures'!$I:$I,$C207,'2012Figures'!$B:$B,"CyToBroker",'2012Figures'!$G:$G,"E1",'2012Figures'!$E:$E,$B$1)</f>
        <v>0</v>
      </c>
      <c r="P207" s="52">
        <f>SUMIFS('2012Figures'!$J:$J,'2012Figures'!$C:$C,$A207,'2012Figures'!$H:$H,$B207,'2012Figures'!$I:$I,$C207,'2012Figures'!$B:$B,"CyToBroker",'2012Figures'!$G:$G,"P1",'2012Figures'!$E:$E,$B$1)</f>
        <v>0</v>
      </c>
      <c r="Q207" s="33"/>
      <c r="R207" s="46" t="str">
        <f t="shared" si="23"/>
        <v/>
      </c>
      <c r="S207" s="46" t="str">
        <f t="shared" si="23"/>
        <v/>
      </c>
      <c r="T207" s="46" t="str">
        <f t="shared" si="23"/>
        <v/>
      </c>
      <c r="U207" s="46" t="str">
        <f t="shared" si="23"/>
        <v/>
      </c>
      <c r="V207" s="46" t="str">
        <f t="shared" si="23"/>
        <v/>
      </c>
    </row>
    <row r="208" spans="1:22" x14ac:dyDescent="0.2">
      <c r="A208" s="1">
        <v>121</v>
      </c>
      <c r="B208" s="1" t="s">
        <v>111</v>
      </c>
      <c r="C208" s="8">
        <v>6</v>
      </c>
      <c r="D208" s="29">
        <f>SUMIFS('2013Figures'!$J:$J,'2013Figures'!$C:$C,$A208,'2013Figures'!$H:$H,$B208,'2013Figures'!$I:$I,$C208,'2013Figures'!$E:$E,$B$1)</f>
        <v>0</v>
      </c>
      <c r="E208" s="9">
        <f>SUMIFS('2013Figures'!$J:$J,'2013Figures'!$C:$C,$A208,'2013Figures'!$H:$H,$B208,'2013Figures'!$I:$I,$C208,'2013Figures'!$B:$B,"BrokerToCy",'2013Figures'!$G:$G,"E1",'2013Figures'!$E:$E,$B$1)</f>
        <v>0</v>
      </c>
      <c r="F208" s="9">
        <f>SUMIFS('2013Figures'!$J:$J,'2013Figures'!$C:$C,$A208,'2013Figures'!$H:$H,$B208,'2013Figures'!$I:$I,$C208,'2013Figures'!$B:$B,"BrokerToCy",'2013Figures'!$G:$G,"P1",'2013Figures'!$E:$E,$B$1)</f>
        <v>0</v>
      </c>
      <c r="G208" s="9">
        <f>SUMIFS('2013Figures'!$J:$J,'2013Figures'!$C:$C,$A208,'2013Figures'!$H:$H,$B208,'2013Figures'!$I:$I,$C208,'2013Figures'!$B:$B,"CyToBroker",'2013Figures'!$G:$G,"E1",'2013Figures'!$E:$E,$B$1)</f>
        <v>0</v>
      </c>
      <c r="H208" s="9">
        <f>SUMIFS('2013Figures'!$J:$J,'2013Figures'!$C:$C,$A208,'2013Figures'!$H:$H,$B208,'2013Figures'!$I:$I,$C208,'2013Figures'!$B:$B,"CyToBroker",'2013Figures'!$G:$G,"P1",'2013Figures'!$E:$E,$B$1)</f>
        <v>0</v>
      </c>
      <c r="I208" s="33"/>
      <c r="J208" s="34">
        <v>201501</v>
      </c>
      <c r="K208" s="33"/>
      <c r="L208" s="42">
        <f>SUMIFS('2012Figures'!$J:$J,'2012Figures'!$C:$C,$A208,'2012Figures'!$H:$H,$B208,'2012Figures'!$I:$I,$C208,'2012Figures'!$E:$E,$B$1)</f>
        <v>0</v>
      </c>
      <c r="M208" s="52">
        <f>SUMIFS('2012Figures'!$J:$J,'2012Figures'!$C:$C,$A208,'2012Figures'!$H:$H,$B208,'2012Figures'!$I:$I,$C208,'2012Figures'!$B:$B,"BrokerToCy",'2012Figures'!$G:$G,"E1",'2012Figures'!$E:$E,$B$1)</f>
        <v>0</v>
      </c>
      <c r="N208" s="52">
        <f>SUMIFS('2012Figures'!$J:$J,'2012Figures'!$C:$C,$A208,'2012Figures'!$H:$H,$B208,'2012Figures'!$I:$I,$C208,'2012Figures'!$B:$B,"BrokerToCy",'2012Figures'!$G:$G,"P1",'2012Figures'!$E:$E,$B$1)</f>
        <v>0</v>
      </c>
      <c r="O208" s="52">
        <f>SUMIFS('2012Figures'!$J:$J,'2012Figures'!$C:$C,$A208,'2012Figures'!$H:$H,$B208,'2012Figures'!$I:$I,$C208,'2012Figures'!$B:$B,"CyToBroker",'2012Figures'!$G:$G,"E1",'2012Figures'!$E:$E,$B$1)</f>
        <v>0</v>
      </c>
      <c r="P208" s="52">
        <f>SUMIFS('2012Figures'!$J:$J,'2012Figures'!$C:$C,$A208,'2012Figures'!$H:$H,$B208,'2012Figures'!$I:$I,$C208,'2012Figures'!$B:$B,"CyToBroker",'2012Figures'!$G:$G,"P1",'2012Figures'!$E:$E,$B$1)</f>
        <v>0</v>
      </c>
      <c r="Q208" s="33"/>
      <c r="R208" s="46" t="str">
        <f t="shared" ref="R208:V271" si="28">IF(L208=0,"",ROUND(D208/L208-1,2))</f>
        <v/>
      </c>
      <c r="S208" s="46" t="str">
        <f t="shared" si="28"/>
        <v/>
      </c>
      <c r="T208" s="46" t="str">
        <f t="shared" si="28"/>
        <v/>
      </c>
      <c r="U208" s="46" t="str">
        <f t="shared" si="28"/>
        <v/>
      </c>
      <c r="V208" s="46" t="str">
        <f t="shared" si="28"/>
        <v/>
      </c>
    </row>
    <row r="209" spans="1:22" x14ac:dyDescent="0.2">
      <c r="A209" s="1">
        <v>121</v>
      </c>
      <c r="B209" s="1" t="s">
        <v>111</v>
      </c>
      <c r="C209" s="8">
        <v>5</v>
      </c>
      <c r="D209" s="29">
        <f>SUMIFS('2013Figures'!$J:$J,'2013Figures'!$C:$C,$A209,'2013Figures'!$H:$H,$B209,'2013Figures'!$I:$I,$C209,'2013Figures'!$E:$E,$B$1)</f>
        <v>0</v>
      </c>
      <c r="E209" s="9">
        <f>SUMIFS('2013Figures'!$J:$J,'2013Figures'!$C:$C,$A209,'2013Figures'!$H:$H,$B209,'2013Figures'!$I:$I,$C209,'2013Figures'!$B:$B,"BrokerToCy",'2013Figures'!$G:$G,"E1",'2013Figures'!$E:$E,$B$1)</f>
        <v>0</v>
      </c>
      <c r="F209" s="9">
        <f>SUMIFS('2013Figures'!$J:$J,'2013Figures'!$C:$C,$A209,'2013Figures'!$H:$H,$B209,'2013Figures'!$I:$I,$C209,'2013Figures'!$B:$B,"BrokerToCy",'2013Figures'!$G:$G,"P1",'2013Figures'!$E:$E,$B$1)</f>
        <v>0</v>
      </c>
      <c r="G209" s="9">
        <f>SUMIFS('2013Figures'!$J:$J,'2013Figures'!$C:$C,$A209,'2013Figures'!$H:$H,$B209,'2013Figures'!$I:$I,$C209,'2013Figures'!$B:$B,"CyToBroker",'2013Figures'!$G:$G,"E1",'2013Figures'!$E:$E,$B$1)</f>
        <v>0</v>
      </c>
      <c r="H209" s="9">
        <f>SUMIFS('2013Figures'!$J:$J,'2013Figures'!$C:$C,$A209,'2013Figures'!$H:$H,$B209,'2013Figures'!$I:$I,$C209,'2013Figures'!$B:$B,"CyToBroker",'2013Figures'!$G:$G,"P1",'2013Figures'!$E:$E,$B$1)</f>
        <v>0</v>
      </c>
      <c r="J209" s="8">
        <v>201401</v>
      </c>
      <c r="L209" s="42">
        <f>SUMIFS('2012Figures'!$J:$J,'2012Figures'!$C:$C,$A209,'2012Figures'!$H:$H,$B209,'2012Figures'!$I:$I,$C209,'2012Figures'!$E:$E,$B$1)</f>
        <v>0</v>
      </c>
      <c r="M209" s="52">
        <f>SUMIFS('2012Figures'!$J:$J,'2012Figures'!$C:$C,$A209,'2012Figures'!$H:$H,$B209,'2012Figures'!$I:$I,$C209,'2012Figures'!$B:$B,"BrokerToCy",'2012Figures'!$G:$G,"E1",'2012Figures'!$E:$E,$B$1)</f>
        <v>0</v>
      </c>
      <c r="N209" s="52">
        <f>SUMIFS('2012Figures'!$J:$J,'2012Figures'!$C:$C,$A209,'2012Figures'!$H:$H,$B209,'2012Figures'!$I:$I,$C209,'2012Figures'!$B:$B,"BrokerToCy",'2012Figures'!$G:$G,"P1",'2012Figures'!$E:$E,$B$1)</f>
        <v>0</v>
      </c>
      <c r="O209" s="52">
        <f>SUMIFS('2012Figures'!$J:$J,'2012Figures'!$C:$C,$A209,'2012Figures'!$H:$H,$B209,'2012Figures'!$I:$I,$C209,'2012Figures'!$B:$B,"CyToBroker",'2012Figures'!$G:$G,"E1",'2012Figures'!$E:$E,$B$1)</f>
        <v>0</v>
      </c>
      <c r="P209" s="52">
        <f>SUMIFS('2012Figures'!$J:$J,'2012Figures'!$C:$C,$A209,'2012Figures'!$H:$H,$B209,'2012Figures'!$I:$I,$C209,'2012Figures'!$B:$B,"CyToBroker",'2012Figures'!$G:$G,"P1",'2012Figures'!$E:$E,$B$1)</f>
        <v>0</v>
      </c>
      <c r="R209" s="46" t="str">
        <f t="shared" si="28"/>
        <v/>
      </c>
      <c r="S209" s="46" t="str">
        <f t="shared" si="28"/>
        <v/>
      </c>
      <c r="T209" s="46" t="str">
        <f t="shared" si="28"/>
        <v/>
      </c>
      <c r="U209" s="46" t="str">
        <f t="shared" si="28"/>
        <v/>
      </c>
      <c r="V209" s="46" t="str">
        <f t="shared" si="28"/>
        <v/>
      </c>
    </row>
    <row r="210" spans="1:22" x14ac:dyDescent="0.2">
      <c r="A210" s="1">
        <v>121</v>
      </c>
      <c r="B210" s="1" t="s">
        <v>111</v>
      </c>
      <c r="C210" s="8">
        <v>4</v>
      </c>
      <c r="D210" s="29">
        <f>SUMIFS('2013Figures'!$J:$J,'2013Figures'!$C:$C,$A210,'2013Figures'!$H:$H,$B210,'2013Figures'!$I:$I,$C210,'2013Figures'!$E:$E,$B$1)</f>
        <v>0</v>
      </c>
      <c r="E210" s="9">
        <f>SUMIFS('2013Figures'!$J:$J,'2013Figures'!$C:$C,$A210,'2013Figures'!$H:$H,$B210,'2013Figures'!$I:$I,$C210,'2013Figures'!$B:$B,"BrokerToCy",'2013Figures'!$G:$G,"E1",'2013Figures'!$E:$E,$B$1)</f>
        <v>0</v>
      </c>
      <c r="F210" s="9">
        <f>SUMIFS('2013Figures'!$J:$J,'2013Figures'!$C:$C,$A210,'2013Figures'!$H:$H,$B210,'2013Figures'!$I:$I,$C210,'2013Figures'!$B:$B,"BrokerToCy",'2013Figures'!$G:$G,"P1",'2013Figures'!$E:$E,$B$1)</f>
        <v>0</v>
      </c>
      <c r="G210" s="9">
        <f>SUMIFS('2013Figures'!$J:$J,'2013Figures'!$C:$C,$A210,'2013Figures'!$H:$H,$B210,'2013Figures'!$I:$I,$C210,'2013Figures'!$B:$B,"CyToBroker",'2013Figures'!$G:$G,"E1",'2013Figures'!$E:$E,$B$1)</f>
        <v>0</v>
      </c>
      <c r="H210" s="9">
        <f>SUMIFS('2013Figures'!$J:$J,'2013Figures'!$C:$C,$A210,'2013Figures'!$H:$H,$B210,'2013Figures'!$I:$I,$C210,'2013Figures'!$B:$B,"CyToBroker",'2013Figures'!$G:$G,"P1",'2013Figures'!$E:$E,$B$1)</f>
        <v>0</v>
      </c>
      <c r="I210" s="30"/>
      <c r="J210" s="31">
        <v>201301</v>
      </c>
      <c r="K210" s="30"/>
      <c r="L210" s="42">
        <f>SUMIFS('2012Figures'!$J:$J,'2012Figures'!$C:$C,$A210,'2012Figures'!$H:$H,$B210,'2012Figures'!$I:$I,$C210,'2012Figures'!$E:$E,$B$1)</f>
        <v>0</v>
      </c>
      <c r="M210" s="52">
        <f>SUMIFS('2012Figures'!$J:$J,'2012Figures'!$C:$C,$A210,'2012Figures'!$H:$H,$B210,'2012Figures'!$I:$I,$C210,'2012Figures'!$B:$B,"BrokerToCy",'2012Figures'!$G:$G,"E1",'2012Figures'!$E:$E,$B$1)</f>
        <v>0</v>
      </c>
      <c r="N210" s="52">
        <f>SUMIFS('2012Figures'!$J:$J,'2012Figures'!$C:$C,$A210,'2012Figures'!$H:$H,$B210,'2012Figures'!$I:$I,$C210,'2012Figures'!$B:$B,"BrokerToCy",'2012Figures'!$G:$G,"P1",'2012Figures'!$E:$E,$B$1)</f>
        <v>0</v>
      </c>
      <c r="O210" s="52">
        <f>SUMIFS('2012Figures'!$J:$J,'2012Figures'!$C:$C,$A210,'2012Figures'!$H:$H,$B210,'2012Figures'!$I:$I,$C210,'2012Figures'!$B:$B,"CyToBroker",'2012Figures'!$G:$G,"E1",'2012Figures'!$E:$E,$B$1)</f>
        <v>0</v>
      </c>
      <c r="P210" s="52">
        <f>SUMIFS('2012Figures'!$J:$J,'2012Figures'!$C:$C,$A210,'2012Figures'!$H:$H,$B210,'2012Figures'!$I:$I,$C210,'2012Figures'!$B:$B,"CyToBroker",'2012Figures'!$G:$G,"P1",'2012Figures'!$E:$E,$B$1)</f>
        <v>0</v>
      </c>
      <c r="Q210" s="30"/>
      <c r="R210" s="46" t="str">
        <f t="shared" si="28"/>
        <v/>
      </c>
      <c r="S210" s="46" t="str">
        <f t="shared" si="28"/>
        <v/>
      </c>
      <c r="T210" s="46" t="str">
        <f t="shared" si="28"/>
        <v/>
      </c>
      <c r="U210" s="46" t="str">
        <f t="shared" si="28"/>
        <v/>
      </c>
      <c r="V210" s="46" t="str">
        <f t="shared" si="28"/>
        <v/>
      </c>
    </row>
    <row r="211" spans="1:22" x14ac:dyDescent="0.2">
      <c r="A211" s="1">
        <v>121</v>
      </c>
      <c r="B211" s="1" t="s">
        <v>111</v>
      </c>
      <c r="C211" s="8">
        <v>3</v>
      </c>
      <c r="D211" s="29">
        <f>SUMIFS('2013Figures'!$J:$J,'2013Figures'!$C:$C,$A211,'2013Figures'!$H:$H,$B211,'2013Figures'!$I:$I,$C211,'2013Figures'!$E:$E,$B$1)</f>
        <v>0</v>
      </c>
      <c r="E211" s="9">
        <f>SUMIFS('2013Figures'!$J:$J,'2013Figures'!$C:$C,$A211,'2013Figures'!$H:$H,$B211,'2013Figures'!$I:$I,$C211,'2013Figures'!$B:$B,"BrokerToCy",'2013Figures'!$G:$G,"E1",'2013Figures'!$E:$E,$B$1)</f>
        <v>0</v>
      </c>
      <c r="F211" s="9">
        <f>SUMIFS('2013Figures'!$J:$J,'2013Figures'!$C:$C,$A211,'2013Figures'!$H:$H,$B211,'2013Figures'!$I:$I,$C211,'2013Figures'!$B:$B,"BrokerToCy",'2013Figures'!$G:$G,"P1",'2013Figures'!$E:$E,$B$1)</f>
        <v>0</v>
      </c>
      <c r="G211" s="9">
        <f>SUMIFS('2013Figures'!$J:$J,'2013Figures'!$C:$C,$A211,'2013Figures'!$H:$H,$B211,'2013Figures'!$I:$I,$C211,'2013Figures'!$B:$B,"CyToBroker",'2013Figures'!$G:$G,"E1",'2013Figures'!$E:$E,$B$1)</f>
        <v>0</v>
      </c>
      <c r="H211" s="9">
        <f>SUMIFS('2013Figures'!$J:$J,'2013Figures'!$C:$C,$A211,'2013Figures'!$H:$H,$B211,'2013Figures'!$I:$I,$C211,'2013Figures'!$B:$B,"CyToBroker",'2013Figures'!$G:$G,"P1",'2013Figures'!$E:$E,$B$1)</f>
        <v>0</v>
      </c>
      <c r="J211" s="8">
        <v>201201</v>
      </c>
      <c r="L211" s="42">
        <f>SUMIFS('2012Figures'!$J:$J,'2012Figures'!$C:$C,$A211,'2012Figures'!$H:$H,$B211,'2012Figures'!$I:$I,$C211,'2012Figures'!$E:$E,$B$1)</f>
        <v>0</v>
      </c>
      <c r="M211" s="52">
        <f>SUMIFS('2012Figures'!$J:$J,'2012Figures'!$C:$C,$A211,'2012Figures'!$H:$H,$B211,'2012Figures'!$I:$I,$C211,'2012Figures'!$B:$B,"BrokerToCy",'2012Figures'!$G:$G,"E1",'2012Figures'!$E:$E,$B$1)</f>
        <v>0</v>
      </c>
      <c r="N211" s="52">
        <f>SUMIFS('2012Figures'!$J:$J,'2012Figures'!$C:$C,$A211,'2012Figures'!$H:$H,$B211,'2012Figures'!$I:$I,$C211,'2012Figures'!$B:$B,"BrokerToCy",'2012Figures'!$G:$G,"P1",'2012Figures'!$E:$E,$B$1)</f>
        <v>0</v>
      </c>
      <c r="O211" s="52">
        <f>SUMIFS('2012Figures'!$J:$J,'2012Figures'!$C:$C,$A211,'2012Figures'!$H:$H,$B211,'2012Figures'!$I:$I,$C211,'2012Figures'!$B:$B,"CyToBroker",'2012Figures'!$G:$G,"E1",'2012Figures'!$E:$E,$B$1)</f>
        <v>0</v>
      </c>
      <c r="P211" s="52">
        <f>SUMIFS('2012Figures'!$J:$J,'2012Figures'!$C:$C,$A211,'2012Figures'!$H:$H,$B211,'2012Figures'!$I:$I,$C211,'2012Figures'!$B:$B,"CyToBroker",'2012Figures'!$G:$G,"P1",'2012Figures'!$E:$E,$B$1)</f>
        <v>0</v>
      </c>
      <c r="R211" s="46" t="str">
        <f t="shared" si="28"/>
        <v/>
      </c>
      <c r="S211" s="46" t="str">
        <f t="shared" si="28"/>
        <v/>
      </c>
      <c r="T211" s="46" t="str">
        <f t="shared" si="28"/>
        <v/>
      </c>
      <c r="U211" s="46" t="str">
        <f t="shared" si="28"/>
        <v/>
      </c>
      <c r="V211" s="46" t="str">
        <f t="shared" si="28"/>
        <v/>
      </c>
    </row>
    <row r="212" spans="1:22" x14ac:dyDescent="0.2">
      <c r="A212" s="1">
        <v>121</v>
      </c>
      <c r="B212" s="1" t="s">
        <v>111</v>
      </c>
      <c r="C212" s="8">
        <v>2</v>
      </c>
      <c r="D212" s="29">
        <f>SUMIFS('2013Figures'!$J:$J,'2013Figures'!$C:$C,$A212,'2013Figures'!$H:$H,$B212,'2013Figures'!$I:$I,$C212,'2013Figures'!$E:$E,$B$1)</f>
        <v>0</v>
      </c>
      <c r="E212" s="9">
        <f>SUMIFS('2013Figures'!$J:$J,'2013Figures'!$C:$C,$A212,'2013Figures'!$H:$H,$B212,'2013Figures'!$I:$I,$C212,'2013Figures'!$B:$B,"BrokerToCy",'2013Figures'!$G:$G,"E1",'2013Figures'!$E:$E,$B$1)</f>
        <v>0</v>
      </c>
      <c r="F212" s="9">
        <f>SUMIFS('2013Figures'!$J:$J,'2013Figures'!$C:$C,$A212,'2013Figures'!$H:$H,$B212,'2013Figures'!$I:$I,$C212,'2013Figures'!$B:$B,"BrokerToCy",'2013Figures'!$G:$G,"P1",'2013Figures'!$E:$E,$B$1)</f>
        <v>0</v>
      </c>
      <c r="G212" s="9">
        <f>SUMIFS('2013Figures'!$J:$J,'2013Figures'!$C:$C,$A212,'2013Figures'!$H:$H,$B212,'2013Figures'!$I:$I,$C212,'2013Figures'!$B:$B,"CyToBroker",'2013Figures'!$G:$G,"E1",'2013Figures'!$E:$E,$B$1)</f>
        <v>0</v>
      </c>
      <c r="H212" s="9">
        <f>SUMIFS('2013Figures'!$J:$J,'2013Figures'!$C:$C,$A212,'2013Figures'!$H:$H,$B212,'2013Figures'!$I:$I,$C212,'2013Figures'!$B:$B,"CyToBroker",'2013Figures'!$G:$G,"P1",'2013Figures'!$E:$E,$B$1)</f>
        <v>0</v>
      </c>
      <c r="J212" s="8">
        <v>201101</v>
      </c>
      <c r="L212" s="42">
        <f>SUMIFS('2012Figures'!$J:$J,'2012Figures'!$C:$C,$A212,'2012Figures'!$H:$H,$B212,'2012Figures'!$I:$I,$C212,'2012Figures'!$E:$E,$B$1)</f>
        <v>0</v>
      </c>
      <c r="M212" s="52">
        <f>SUMIFS('2012Figures'!$J:$J,'2012Figures'!$C:$C,$A212,'2012Figures'!$H:$H,$B212,'2012Figures'!$I:$I,$C212,'2012Figures'!$B:$B,"BrokerToCy",'2012Figures'!$G:$G,"E1",'2012Figures'!$E:$E,$B$1)</f>
        <v>0</v>
      </c>
      <c r="N212" s="52">
        <f>SUMIFS('2012Figures'!$J:$J,'2012Figures'!$C:$C,$A212,'2012Figures'!$H:$H,$B212,'2012Figures'!$I:$I,$C212,'2012Figures'!$B:$B,"BrokerToCy",'2012Figures'!$G:$G,"P1",'2012Figures'!$E:$E,$B$1)</f>
        <v>0</v>
      </c>
      <c r="O212" s="52">
        <f>SUMIFS('2012Figures'!$J:$J,'2012Figures'!$C:$C,$A212,'2012Figures'!$H:$H,$B212,'2012Figures'!$I:$I,$C212,'2012Figures'!$B:$B,"CyToBroker",'2012Figures'!$G:$G,"E1",'2012Figures'!$E:$E,$B$1)</f>
        <v>0</v>
      </c>
      <c r="P212" s="52">
        <f>SUMIFS('2012Figures'!$J:$J,'2012Figures'!$C:$C,$A212,'2012Figures'!$H:$H,$B212,'2012Figures'!$I:$I,$C212,'2012Figures'!$B:$B,"CyToBroker",'2012Figures'!$G:$G,"P1",'2012Figures'!$E:$E,$B$1)</f>
        <v>0</v>
      </c>
      <c r="R212" s="46" t="str">
        <f t="shared" si="28"/>
        <v/>
      </c>
      <c r="S212" s="46" t="str">
        <f t="shared" si="28"/>
        <v/>
      </c>
      <c r="T212" s="46" t="str">
        <f t="shared" si="28"/>
        <v/>
      </c>
      <c r="U212" s="46" t="str">
        <f t="shared" si="28"/>
        <v/>
      </c>
      <c r="V212" s="46" t="str">
        <f t="shared" si="28"/>
        <v/>
      </c>
    </row>
    <row r="213" spans="1:22" x14ac:dyDescent="0.2">
      <c r="A213" s="1">
        <v>121</v>
      </c>
      <c r="B213" s="1" t="s">
        <v>111</v>
      </c>
      <c r="C213" s="8">
        <v>1</v>
      </c>
      <c r="D213" s="29">
        <f>SUMIFS('2013Figures'!$J:$J,'2013Figures'!$C:$C,$A213,'2013Figures'!$H:$H,$B213,'2013Figures'!$I:$I,$C213,'2013Figures'!$E:$E,$B$1)</f>
        <v>0</v>
      </c>
      <c r="E213" s="9">
        <f>SUMIFS('2013Figures'!$J:$J,'2013Figures'!$C:$C,$A213,'2013Figures'!$H:$H,$B213,'2013Figures'!$I:$I,$C213,'2013Figures'!$B:$B,"BrokerToCy",'2013Figures'!$G:$G,"E1",'2013Figures'!$E:$E,$B$1)</f>
        <v>0</v>
      </c>
      <c r="F213" s="9">
        <f>SUMIFS('2013Figures'!$J:$J,'2013Figures'!$C:$C,$A213,'2013Figures'!$H:$H,$B213,'2013Figures'!$I:$I,$C213,'2013Figures'!$B:$B,"BrokerToCy",'2013Figures'!$G:$G,"P1",'2013Figures'!$E:$E,$B$1)</f>
        <v>0</v>
      </c>
      <c r="G213" s="9">
        <f>SUMIFS('2013Figures'!$J:$J,'2013Figures'!$C:$C,$A213,'2013Figures'!$H:$H,$B213,'2013Figures'!$I:$I,$C213,'2013Figures'!$B:$B,"CyToBroker",'2013Figures'!$G:$G,"E1",'2013Figures'!$E:$E,$B$1)</f>
        <v>0</v>
      </c>
      <c r="H213" s="9">
        <f>SUMIFS('2013Figures'!$J:$J,'2013Figures'!$C:$C,$A213,'2013Figures'!$H:$H,$B213,'2013Figures'!$I:$I,$C213,'2013Figures'!$B:$B,"CyToBroker",'2013Figures'!$G:$G,"P1",'2013Figures'!$E:$E,$B$1)</f>
        <v>0</v>
      </c>
      <c r="J213" s="8">
        <v>201001</v>
      </c>
      <c r="L213" s="42">
        <f>SUMIFS('2012Figures'!$J:$J,'2012Figures'!$C:$C,$A213,'2012Figures'!$H:$H,$B213,'2012Figures'!$I:$I,$C213,'2012Figures'!$E:$E,$B$1)</f>
        <v>0</v>
      </c>
      <c r="M213" s="52">
        <f>SUMIFS('2012Figures'!$J:$J,'2012Figures'!$C:$C,$A213,'2012Figures'!$H:$H,$B213,'2012Figures'!$I:$I,$C213,'2012Figures'!$B:$B,"BrokerToCy",'2012Figures'!$G:$G,"E1",'2012Figures'!$E:$E,$B$1)</f>
        <v>0</v>
      </c>
      <c r="N213" s="52">
        <f>SUMIFS('2012Figures'!$J:$J,'2012Figures'!$C:$C,$A213,'2012Figures'!$H:$H,$B213,'2012Figures'!$I:$I,$C213,'2012Figures'!$B:$B,"BrokerToCy",'2012Figures'!$G:$G,"P1",'2012Figures'!$E:$E,$B$1)</f>
        <v>0</v>
      </c>
      <c r="O213" s="52">
        <f>SUMIFS('2012Figures'!$J:$J,'2012Figures'!$C:$C,$A213,'2012Figures'!$H:$H,$B213,'2012Figures'!$I:$I,$C213,'2012Figures'!$B:$B,"CyToBroker",'2012Figures'!$G:$G,"E1",'2012Figures'!$E:$E,$B$1)</f>
        <v>0</v>
      </c>
      <c r="P213" s="52">
        <f>SUMIFS('2012Figures'!$J:$J,'2012Figures'!$C:$C,$A213,'2012Figures'!$H:$H,$B213,'2012Figures'!$I:$I,$C213,'2012Figures'!$B:$B,"CyToBroker",'2012Figures'!$G:$G,"P1",'2012Figures'!$E:$E,$B$1)</f>
        <v>0</v>
      </c>
      <c r="R213" s="46" t="str">
        <f t="shared" si="28"/>
        <v/>
      </c>
      <c r="S213" s="46" t="str">
        <f t="shared" si="28"/>
        <v/>
      </c>
      <c r="T213" s="46" t="str">
        <f t="shared" si="28"/>
        <v/>
      </c>
      <c r="U213" s="46" t="str">
        <f t="shared" si="28"/>
        <v/>
      </c>
      <c r="V213" s="46" t="str">
        <f t="shared" si="28"/>
        <v/>
      </c>
    </row>
    <row r="214" spans="1:22" x14ac:dyDescent="0.2">
      <c r="A214" s="1">
        <v>121</v>
      </c>
      <c r="B214" s="1" t="s">
        <v>111</v>
      </c>
      <c r="D214" s="29">
        <f>SUMIFS('2013Figures'!$J:$J,'2013Figures'!$C:$C,$A214,'2013Figures'!$I:$I,"",'2013Figures'!$E:$E,$B$1)</f>
        <v>0</v>
      </c>
      <c r="E214" s="9">
        <f>SUMIFS('2013Figures'!$J:$J,'2013Figures'!$C:$C,$A214,'2013Figures'!$I:$I,"",'2013Figures'!$B:$B,"BrokerToCy",'2013Figures'!$G:$G,"E1",'2013Figures'!$E:$E,$B$1)</f>
        <v>0</v>
      </c>
      <c r="F214" s="9">
        <f>SUMIFS('2013Figures'!$J:$J,'2013Figures'!$C:$C,$A214,'2013Figures'!$I:$I,"",'2013Figures'!$B:$B,"BrokerToCy",'2013Figures'!$G:$G,"P1",'2013Figures'!$E:$E,$B$1)</f>
        <v>0</v>
      </c>
      <c r="G214" s="9">
        <f>SUMIFS('2013Figures'!$J:$J,'2013Figures'!$C:$C,$A214,'2013Figures'!$I:$I,"",'2013Figures'!$B:$B,"CyToBroker",'2013Figures'!$G:$G,"E1",'2013Figures'!$E:$E,$B$1)</f>
        <v>0</v>
      </c>
      <c r="H214" s="9">
        <f>SUMIFS('2013Figures'!$J:$J,'2013Figures'!$C:$C,$A214,'2013Figures'!$I:$I,"",'2013Figures'!$B:$B,"CyToBroker",'2013Figures'!$G:$G,"P1",'2013Figures'!$E:$E,$B$1)</f>
        <v>0</v>
      </c>
      <c r="J214" s="8" t="s">
        <v>131</v>
      </c>
      <c r="L214" s="42">
        <f>SUMIFS('2012Figures'!$J:$J,'2012Figures'!$C:$C,$A214,'2012Figures'!$I:$I,"",'2012Figures'!$E:$E,$B$1)</f>
        <v>0</v>
      </c>
      <c r="M214" s="52">
        <f>SUMIFS('2012Figures'!$J:$J,'2012Figures'!$C:$C,$A214,'2012Figures'!$I:$I,"",'2012Figures'!$B:$B,"BrokerToCy",'2012Figures'!$G:$G,"E1",'2012Figures'!$E:$E,$B$1)</f>
        <v>0</v>
      </c>
      <c r="N214" s="52">
        <f>SUMIFS('2012Figures'!$J:$J,'2012Figures'!$C:$C,$A214,'2012Figures'!$I:$I,"",'2012Figures'!$B:$B,"BrokerToCy",'2012Figures'!$G:$G,"P1",'2012Figures'!$E:$E,$B$1)</f>
        <v>0</v>
      </c>
      <c r="O214" s="52">
        <f>SUMIFS('2012Figures'!$J:$J,'2012Figures'!$C:$C,$A214,'2012Figures'!$I:$I,"",'2012Figures'!$B:$B,"CyToBroker",'2012Figures'!$G:$G,"E1",'2012Figures'!$E:$E,$B$1)</f>
        <v>0</v>
      </c>
      <c r="P214" s="52">
        <f>SUMIFS('2012Figures'!$J:$J,'2012Figures'!$C:$C,$A214,'2012Figures'!$I:$I,"",'2012Figures'!$B:$B,"CyToBroker",'2012Figures'!$G:$G,"P1",'2012Figures'!$E:$E,$B$1)</f>
        <v>0</v>
      </c>
      <c r="R214" s="46" t="str">
        <f t="shared" si="28"/>
        <v/>
      </c>
      <c r="S214" s="46" t="str">
        <f t="shared" si="28"/>
        <v/>
      </c>
      <c r="T214" s="46" t="str">
        <f t="shared" si="28"/>
        <v/>
      </c>
      <c r="U214" s="46" t="str">
        <f t="shared" si="28"/>
        <v/>
      </c>
      <c r="V214" s="46" t="str">
        <f t="shared" si="28"/>
        <v/>
      </c>
    </row>
    <row r="215" spans="1:22" x14ac:dyDescent="0.2">
      <c r="A215" s="21"/>
      <c r="B215" s="21" t="s">
        <v>92</v>
      </c>
      <c r="C215" s="22"/>
      <c r="D215" s="23">
        <f>SUM(E215:H215)</f>
        <v>0</v>
      </c>
      <c r="E215" s="23">
        <f>SUM(E207:E214)</f>
        <v>0</v>
      </c>
      <c r="F215" s="23">
        <f>SUM(F207:F214)</f>
        <v>0</v>
      </c>
      <c r="G215" s="23">
        <f>SUM(G207:G214)</f>
        <v>0</v>
      </c>
      <c r="H215" s="23">
        <f>SUM(H207:H214)</f>
        <v>0</v>
      </c>
      <c r="I215" s="21"/>
      <c r="J215" s="22"/>
      <c r="K215" s="21"/>
      <c r="L215" s="43">
        <f>SUM(M215:P215)</f>
        <v>0</v>
      </c>
      <c r="M215" s="43">
        <f>SUM(M207:M214)</f>
        <v>0</v>
      </c>
      <c r="N215" s="43">
        <f>SUM(N207:N214)</f>
        <v>0</v>
      </c>
      <c r="O215" s="43">
        <f>SUM(O207:O214)</f>
        <v>0</v>
      </c>
      <c r="P215" s="43">
        <f>SUM(P207:P214)</f>
        <v>0</v>
      </c>
      <c r="Q215" s="21"/>
      <c r="R215" s="21"/>
      <c r="S215" s="21"/>
      <c r="T215" s="21"/>
      <c r="U215" s="21"/>
      <c r="V215" s="21"/>
    </row>
    <row r="216" spans="1:22" x14ac:dyDescent="0.2">
      <c r="A216" s="28">
        <v>122</v>
      </c>
      <c r="B216" s="28" t="s">
        <v>67</v>
      </c>
      <c r="C216" s="17" t="s">
        <v>88</v>
      </c>
      <c r="D216" s="18">
        <f>SUMIFS('2013Figures'!$J:$J,'2013Figures'!$C:$C,$A216,'2013Figures'!$E:$E,$B$1)</f>
        <v>0</v>
      </c>
      <c r="E216" s="18">
        <f>SUMIFS('2013Figures'!$J:$J,'2013Figures'!$C:$C,$A216,'2013Figures'!$B:$B,"BrokerToCy",'2013Figures'!$G:$G,"E1",'2013Figures'!$E:$E,$B$1)</f>
        <v>0</v>
      </c>
      <c r="F216" s="18">
        <f>SUMIFS('2013Figures'!$J:$J,'2013Figures'!$C:$C,$A216,'2013Figures'!$B:$B,"BrokerToCy",'2013Figures'!$G:$G,"P1",'2013Figures'!$E:$E,$B$1)</f>
        <v>0</v>
      </c>
      <c r="G216" s="18">
        <f>SUMIFS('2013Figures'!$J:$J,'2013Figures'!$C:$C,$A216,'2013Figures'!$B:$B,"CyToBroker",'2013Figures'!$G:$G,"E1",'2013Figures'!$E:$E,$B$1)</f>
        <v>0</v>
      </c>
      <c r="H216" s="18">
        <f>SUMIFS('2013Figures'!$J:$J,'2013Figures'!$C:$C,$A216,'2013Figures'!$B:$B,"CyToBroker",'2013Figures'!$G:$G,"P1",'2013Figures'!$E:$E,$B$1)</f>
        <v>0</v>
      </c>
      <c r="I216" s="28"/>
      <c r="J216" s="17"/>
      <c r="K216" s="28"/>
      <c r="L216" s="50">
        <f>SUMIFS('2012Figures'!$J:$J,'2012Figures'!$C:$C,$A216,'2012Figures'!$E:$E,$B$1)</f>
        <v>0</v>
      </c>
      <c r="M216" s="50">
        <f>SUMIFS('2012Figures'!$J:$J,'2012Figures'!$C:$C,$A216,'2012Figures'!$B:$B,"BrokerToCy",'2012Figures'!$G:$G,"E1",'2012Figures'!$E:$E,$B$1)</f>
        <v>0</v>
      </c>
      <c r="N216" s="50">
        <f>SUMIFS('2012Figures'!$J:$J,'2012Figures'!$C:$C,$A216,'2012Figures'!$B:$B,"BrokerToCy",'2012Figures'!$G:$G,"P1",'2012Figures'!$E:$E,$B$1)</f>
        <v>0</v>
      </c>
      <c r="O216" s="50">
        <f>SUMIFS('2012Figures'!$J:$J,'2012Figures'!$C:$C,$A216,'2012Figures'!$B:$B,"CyToBroker",'2012Figures'!$G:$G,"E1",'2012Figures'!$E:$E,$B$1)</f>
        <v>0</v>
      </c>
      <c r="P216" s="50">
        <f>SUMIFS('2012Figures'!$J:$J,'2012Figures'!$C:$C,$A216,'2012Figures'!$B:$B,"CyToBroker",'2012Figures'!$G:$G,"P1",'2012Figures'!$E:$E,$B$1)</f>
        <v>0</v>
      </c>
      <c r="Q216" s="28"/>
      <c r="R216" s="46" t="str">
        <f t="shared" si="28"/>
        <v/>
      </c>
      <c r="S216" s="46" t="str">
        <f t="shared" si="28"/>
        <v/>
      </c>
      <c r="T216" s="46" t="str">
        <f t="shared" si="28"/>
        <v/>
      </c>
      <c r="U216" s="46" t="str">
        <f t="shared" si="28"/>
        <v/>
      </c>
      <c r="V216" s="46" t="str">
        <f t="shared" si="28"/>
        <v/>
      </c>
    </row>
    <row r="217" spans="1:22" x14ac:dyDescent="0.2">
      <c r="A217" s="1">
        <v>122</v>
      </c>
      <c r="B217" s="1" t="s">
        <v>67</v>
      </c>
      <c r="C217" s="8">
        <v>7</v>
      </c>
      <c r="D217" s="29">
        <f>SUMIFS('2013Figures'!$J:$J,'2013Figures'!$C:$C,$A217,'2013Figures'!$H:$H,$B217,'2013Figures'!$I:$I,$C217,'2013Figures'!$E:$E,$B$1)</f>
        <v>0</v>
      </c>
      <c r="E217" s="9">
        <f>SUMIFS('2013Figures'!$J:$J,'2013Figures'!$C:$C,$A217,'2013Figures'!$H:$H,$B217,'2013Figures'!$I:$I,$C217,'2013Figures'!$B:$B,"BrokerToCy",'2013Figures'!$G:$G,"E1",'2013Figures'!$E:$E,$B$1)</f>
        <v>0</v>
      </c>
      <c r="F217" s="9">
        <f>SUMIFS('2013Figures'!$J:$J,'2013Figures'!$C:$C,$A217,'2013Figures'!$H:$H,$B217,'2013Figures'!$I:$I,$C217,'2013Figures'!$B:$B,"BrokerToCy",'2013Figures'!$G:$G,"P1",'2013Figures'!$E:$E,$B$1)</f>
        <v>0</v>
      </c>
      <c r="G217" s="9">
        <f>SUMIFS('2013Figures'!$J:$J,'2013Figures'!$C:$C,$A217,'2013Figures'!$H:$H,$B217,'2013Figures'!$I:$I,$C217,'2013Figures'!$B:$B,"CyToBroker",'2013Figures'!$G:$G,"E1",'2013Figures'!$E:$E,$B$1)</f>
        <v>0</v>
      </c>
      <c r="H217" s="9">
        <f>SUMIFS('2013Figures'!$J:$J,'2013Figures'!$C:$C,$A217,'2013Figures'!$H:$H,$B217,'2013Figures'!$I:$I,$C217,'2013Figures'!$B:$B,"CyToBroker",'2013Figures'!$G:$G,"P1",'2013Figures'!$E:$E,$B$1)</f>
        <v>0</v>
      </c>
      <c r="I217" s="33"/>
      <c r="J217" s="34"/>
      <c r="K217" s="33"/>
      <c r="L217" s="42">
        <f>SUMIFS('2012Figures'!$J:$J,'2012Figures'!$C:$C,$A217,'2012Figures'!$H:$H,$B217,'2012Figures'!$I:$I,$C217,'2012Figures'!$E:$E,$B$1)</f>
        <v>0</v>
      </c>
      <c r="M217" s="52">
        <f>SUMIFS('2012Figures'!$J:$J,'2012Figures'!$C:$C,$A217,'2012Figures'!$H:$H,$B217,'2012Figures'!$I:$I,$C217,'2012Figures'!$B:$B,"BrokerToCy",'2012Figures'!$G:$G,"E1",'2012Figures'!$E:$E,$B$1)</f>
        <v>0</v>
      </c>
      <c r="N217" s="52">
        <f>SUMIFS('2012Figures'!$J:$J,'2012Figures'!$C:$C,$A217,'2012Figures'!$H:$H,$B217,'2012Figures'!$I:$I,$C217,'2012Figures'!$B:$B,"BrokerToCy",'2012Figures'!$G:$G,"P1",'2012Figures'!$E:$E,$B$1)</f>
        <v>0</v>
      </c>
      <c r="O217" s="52">
        <f>SUMIFS('2012Figures'!$J:$J,'2012Figures'!$C:$C,$A217,'2012Figures'!$H:$H,$B217,'2012Figures'!$I:$I,$C217,'2012Figures'!$B:$B,"CyToBroker",'2012Figures'!$G:$G,"E1",'2012Figures'!$E:$E,$B$1)</f>
        <v>0</v>
      </c>
      <c r="P217" s="52">
        <f>SUMIFS('2012Figures'!$J:$J,'2012Figures'!$C:$C,$A217,'2012Figures'!$H:$H,$B217,'2012Figures'!$I:$I,$C217,'2012Figures'!$B:$B,"CyToBroker",'2012Figures'!$G:$G,"P1",'2012Figures'!$E:$E,$B$1)</f>
        <v>0</v>
      </c>
      <c r="Q217" s="33"/>
      <c r="R217" s="46" t="str">
        <f t="shared" si="28"/>
        <v/>
      </c>
      <c r="S217" s="46" t="str">
        <f t="shared" si="28"/>
        <v/>
      </c>
      <c r="T217" s="46" t="str">
        <f t="shared" si="28"/>
        <v/>
      </c>
      <c r="U217" s="46" t="str">
        <f t="shared" si="28"/>
        <v/>
      </c>
      <c r="V217" s="46" t="str">
        <f t="shared" si="28"/>
        <v/>
      </c>
    </row>
    <row r="218" spans="1:22" x14ac:dyDescent="0.2">
      <c r="A218" s="1">
        <v>122</v>
      </c>
      <c r="B218" s="1" t="s">
        <v>67</v>
      </c>
      <c r="C218" s="8">
        <v>6</v>
      </c>
      <c r="D218" s="29">
        <f>SUMIFS('2013Figures'!$J:$J,'2013Figures'!$C:$C,$A218,'2013Figures'!$H:$H,$B218,'2013Figures'!$I:$I,$C218,'2013Figures'!$E:$E,$B$1)</f>
        <v>0</v>
      </c>
      <c r="E218" s="9">
        <f>SUMIFS('2013Figures'!$J:$J,'2013Figures'!$C:$C,$A218,'2013Figures'!$H:$H,$B218,'2013Figures'!$I:$I,$C218,'2013Figures'!$B:$B,"BrokerToCy",'2013Figures'!$G:$G,"E1",'2013Figures'!$E:$E,$B$1)</f>
        <v>0</v>
      </c>
      <c r="F218" s="9">
        <f>SUMIFS('2013Figures'!$J:$J,'2013Figures'!$C:$C,$A218,'2013Figures'!$H:$H,$B218,'2013Figures'!$I:$I,$C218,'2013Figures'!$B:$B,"BrokerToCy",'2013Figures'!$G:$G,"P1",'2013Figures'!$E:$E,$B$1)</f>
        <v>0</v>
      </c>
      <c r="G218" s="9">
        <f>SUMIFS('2013Figures'!$J:$J,'2013Figures'!$C:$C,$A218,'2013Figures'!$H:$H,$B218,'2013Figures'!$I:$I,$C218,'2013Figures'!$B:$B,"CyToBroker",'2013Figures'!$G:$G,"E1",'2013Figures'!$E:$E,$B$1)</f>
        <v>0</v>
      </c>
      <c r="H218" s="9">
        <f>SUMIFS('2013Figures'!$J:$J,'2013Figures'!$C:$C,$A218,'2013Figures'!$H:$H,$B218,'2013Figures'!$I:$I,$C218,'2013Figures'!$B:$B,"CyToBroker",'2013Figures'!$G:$G,"P1",'2013Figures'!$E:$E,$B$1)</f>
        <v>0</v>
      </c>
      <c r="I218" s="33"/>
      <c r="J218" s="34">
        <v>201501</v>
      </c>
      <c r="K218" s="33"/>
      <c r="L218" s="42">
        <f>SUMIFS('2012Figures'!$J:$J,'2012Figures'!$C:$C,$A218,'2012Figures'!$H:$H,$B218,'2012Figures'!$I:$I,$C218,'2012Figures'!$E:$E,$B$1)</f>
        <v>0</v>
      </c>
      <c r="M218" s="52">
        <f>SUMIFS('2012Figures'!$J:$J,'2012Figures'!$C:$C,$A218,'2012Figures'!$H:$H,$B218,'2012Figures'!$I:$I,$C218,'2012Figures'!$B:$B,"BrokerToCy",'2012Figures'!$G:$G,"E1",'2012Figures'!$E:$E,$B$1)</f>
        <v>0</v>
      </c>
      <c r="N218" s="52">
        <f>SUMIFS('2012Figures'!$J:$J,'2012Figures'!$C:$C,$A218,'2012Figures'!$H:$H,$B218,'2012Figures'!$I:$I,$C218,'2012Figures'!$B:$B,"BrokerToCy",'2012Figures'!$G:$G,"P1",'2012Figures'!$E:$E,$B$1)</f>
        <v>0</v>
      </c>
      <c r="O218" s="52">
        <f>SUMIFS('2012Figures'!$J:$J,'2012Figures'!$C:$C,$A218,'2012Figures'!$H:$H,$B218,'2012Figures'!$I:$I,$C218,'2012Figures'!$B:$B,"CyToBroker",'2012Figures'!$G:$G,"E1",'2012Figures'!$E:$E,$B$1)</f>
        <v>0</v>
      </c>
      <c r="P218" s="52">
        <f>SUMIFS('2012Figures'!$J:$J,'2012Figures'!$C:$C,$A218,'2012Figures'!$H:$H,$B218,'2012Figures'!$I:$I,$C218,'2012Figures'!$B:$B,"CyToBroker",'2012Figures'!$G:$G,"P1",'2012Figures'!$E:$E,$B$1)</f>
        <v>0</v>
      </c>
      <c r="Q218" s="33"/>
      <c r="R218" s="46" t="str">
        <f t="shared" si="28"/>
        <v/>
      </c>
      <c r="S218" s="46" t="str">
        <f t="shared" si="28"/>
        <v/>
      </c>
      <c r="T218" s="46" t="str">
        <f t="shared" si="28"/>
        <v/>
      </c>
      <c r="U218" s="46" t="str">
        <f t="shared" si="28"/>
        <v/>
      </c>
      <c r="V218" s="46" t="str">
        <f t="shared" si="28"/>
        <v/>
      </c>
    </row>
    <row r="219" spans="1:22" x14ac:dyDescent="0.2">
      <c r="A219" s="1">
        <v>122</v>
      </c>
      <c r="B219" s="1" t="s">
        <v>67</v>
      </c>
      <c r="C219" s="8">
        <v>5</v>
      </c>
      <c r="D219" s="29">
        <f>SUMIFS('2013Figures'!$J:$J,'2013Figures'!$C:$C,$A219,'2013Figures'!$H:$H,$B219,'2013Figures'!$I:$I,$C219,'2013Figures'!$E:$E,$B$1)</f>
        <v>0</v>
      </c>
      <c r="E219" s="9">
        <f>SUMIFS('2013Figures'!$J:$J,'2013Figures'!$C:$C,$A219,'2013Figures'!$H:$H,$B219,'2013Figures'!$I:$I,$C219,'2013Figures'!$B:$B,"BrokerToCy",'2013Figures'!$G:$G,"E1",'2013Figures'!$E:$E,$B$1)</f>
        <v>0</v>
      </c>
      <c r="F219" s="9">
        <f>SUMIFS('2013Figures'!$J:$J,'2013Figures'!$C:$C,$A219,'2013Figures'!$H:$H,$B219,'2013Figures'!$I:$I,$C219,'2013Figures'!$B:$B,"BrokerToCy",'2013Figures'!$G:$G,"P1",'2013Figures'!$E:$E,$B$1)</f>
        <v>0</v>
      </c>
      <c r="G219" s="9">
        <f>SUMIFS('2013Figures'!$J:$J,'2013Figures'!$C:$C,$A219,'2013Figures'!$H:$H,$B219,'2013Figures'!$I:$I,$C219,'2013Figures'!$B:$B,"CyToBroker",'2013Figures'!$G:$G,"E1",'2013Figures'!$E:$E,$B$1)</f>
        <v>0</v>
      </c>
      <c r="H219" s="9">
        <f>SUMIFS('2013Figures'!$J:$J,'2013Figures'!$C:$C,$A219,'2013Figures'!$H:$H,$B219,'2013Figures'!$I:$I,$C219,'2013Figures'!$B:$B,"CyToBroker",'2013Figures'!$G:$G,"P1",'2013Figures'!$E:$E,$B$1)</f>
        <v>0</v>
      </c>
      <c r="J219" s="8">
        <v>201401</v>
      </c>
      <c r="L219" s="42">
        <f>SUMIFS('2012Figures'!$J:$J,'2012Figures'!$C:$C,$A219,'2012Figures'!$H:$H,$B219,'2012Figures'!$I:$I,$C219,'2012Figures'!$E:$E,$B$1)</f>
        <v>0</v>
      </c>
      <c r="M219" s="52">
        <f>SUMIFS('2012Figures'!$J:$J,'2012Figures'!$C:$C,$A219,'2012Figures'!$H:$H,$B219,'2012Figures'!$I:$I,$C219,'2012Figures'!$B:$B,"BrokerToCy",'2012Figures'!$G:$G,"E1",'2012Figures'!$E:$E,$B$1)</f>
        <v>0</v>
      </c>
      <c r="N219" s="52">
        <f>SUMIFS('2012Figures'!$J:$J,'2012Figures'!$C:$C,$A219,'2012Figures'!$H:$H,$B219,'2012Figures'!$I:$I,$C219,'2012Figures'!$B:$B,"BrokerToCy",'2012Figures'!$G:$G,"P1",'2012Figures'!$E:$E,$B$1)</f>
        <v>0</v>
      </c>
      <c r="O219" s="52">
        <f>SUMIFS('2012Figures'!$J:$J,'2012Figures'!$C:$C,$A219,'2012Figures'!$H:$H,$B219,'2012Figures'!$I:$I,$C219,'2012Figures'!$B:$B,"CyToBroker",'2012Figures'!$G:$G,"E1",'2012Figures'!$E:$E,$B$1)</f>
        <v>0</v>
      </c>
      <c r="P219" s="52">
        <f>SUMIFS('2012Figures'!$J:$J,'2012Figures'!$C:$C,$A219,'2012Figures'!$H:$H,$B219,'2012Figures'!$I:$I,$C219,'2012Figures'!$B:$B,"CyToBroker",'2012Figures'!$G:$G,"P1",'2012Figures'!$E:$E,$B$1)</f>
        <v>0</v>
      </c>
      <c r="R219" s="46" t="str">
        <f t="shared" si="28"/>
        <v/>
      </c>
      <c r="S219" s="46" t="str">
        <f t="shared" si="28"/>
        <v/>
      </c>
      <c r="T219" s="46" t="str">
        <f t="shared" si="28"/>
        <v/>
      </c>
      <c r="U219" s="46" t="str">
        <f t="shared" si="28"/>
        <v/>
      </c>
      <c r="V219" s="46" t="str">
        <f t="shared" si="28"/>
        <v/>
      </c>
    </row>
    <row r="220" spans="1:22" x14ac:dyDescent="0.2">
      <c r="A220" s="1">
        <v>122</v>
      </c>
      <c r="B220" s="1" t="s">
        <v>67</v>
      </c>
      <c r="C220" s="8">
        <v>4</v>
      </c>
      <c r="D220" s="29">
        <f>SUMIFS('2013Figures'!$J:$J,'2013Figures'!$C:$C,$A220,'2013Figures'!$H:$H,$B220,'2013Figures'!$I:$I,$C220,'2013Figures'!$E:$E,$B$1)</f>
        <v>0</v>
      </c>
      <c r="E220" s="9">
        <f>SUMIFS('2013Figures'!$J:$J,'2013Figures'!$C:$C,$A220,'2013Figures'!$H:$H,$B220,'2013Figures'!$I:$I,$C220,'2013Figures'!$B:$B,"BrokerToCy",'2013Figures'!$G:$G,"E1",'2013Figures'!$E:$E,$B$1)</f>
        <v>0</v>
      </c>
      <c r="F220" s="9">
        <f>SUMIFS('2013Figures'!$J:$J,'2013Figures'!$C:$C,$A220,'2013Figures'!$H:$H,$B220,'2013Figures'!$I:$I,$C220,'2013Figures'!$B:$B,"BrokerToCy",'2013Figures'!$G:$G,"P1",'2013Figures'!$E:$E,$B$1)</f>
        <v>0</v>
      </c>
      <c r="G220" s="9">
        <f>SUMIFS('2013Figures'!$J:$J,'2013Figures'!$C:$C,$A220,'2013Figures'!$H:$H,$B220,'2013Figures'!$I:$I,$C220,'2013Figures'!$B:$B,"CyToBroker",'2013Figures'!$G:$G,"E1",'2013Figures'!$E:$E,$B$1)</f>
        <v>0</v>
      </c>
      <c r="H220" s="9">
        <f>SUMIFS('2013Figures'!$J:$J,'2013Figures'!$C:$C,$A220,'2013Figures'!$H:$H,$B220,'2013Figures'!$I:$I,$C220,'2013Figures'!$B:$B,"CyToBroker",'2013Figures'!$G:$G,"P1",'2013Figures'!$E:$E,$B$1)</f>
        <v>0</v>
      </c>
      <c r="I220" s="30"/>
      <c r="J220" s="31">
        <v>201301</v>
      </c>
      <c r="K220" s="30"/>
      <c r="L220" s="42">
        <f>SUMIFS('2012Figures'!$J:$J,'2012Figures'!$C:$C,$A220,'2012Figures'!$H:$H,$B220,'2012Figures'!$I:$I,$C220,'2012Figures'!$E:$E,$B$1)</f>
        <v>0</v>
      </c>
      <c r="M220" s="52">
        <f>SUMIFS('2012Figures'!$J:$J,'2012Figures'!$C:$C,$A220,'2012Figures'!$H:$H,$B220,'2012Figures'!$I:$I,$C220,'2012Figures'!$B:$B,"BrokerToCy",'2012Figures'!$G:$G,"E1",'2012Figures'!$E:$E,$B$1)</f>
        <v>0</v>
      </c>
      <c r="N220" s="52">
        <f>SUMIFS('2012Figures'!$J:$J,'2012Figures'!$C:$C,$A220,'2012Figures'!$H:$H,$B220,'2012Figures'!$I:$I,$C220,'2012Figures'!$B:$B,"BrokerToCy",'2012Figures'!$G:$G,"P1",'2012Figures'!$E:$E,$B$1)</f>
        <v>0</v>
      </c>
      <c r="O220" s="52">
        <f>SUMIFS('2012Figures'!$J:$J,'2012Figures'!$C:$C,$A220,'2012Figures'!$H:$H,$B220,'2012Figures'!$I:$I,$C220,'2012Figures'!$B:$B,"CyToBroker",'2012Figures'!$G:$G,"E1",'2012Figures'!$E:$E,$B$1)</f>
        <v>0</v>
      </c>
      <c r="P220" s="52">
        <f>SUMIFS('2012Figures'!$J:$J,'2012Figures'!$C:$C,$A220,'2012Figures'!$H:$H,$B220,'2012Figures'!$I:$I,$C220,'2012Figures'!$B:$B,"CyToBroker",'2012Figures'!$G:$G,"P1",'2012Figures'!$E:$E,$B$1)</f>
        <v>0</v>
      </c>
      <c r="Q220" s="30"/>
      <c r="R220" s="46" t="str">
        <f t="shared" si="28"/>
        <v/>
      </c>
      <c r="S220" s="46" t="str">
        <f t="shared" si="28"/>
        <v/>
      </c>
      <c r="T220" s="46" t="str">
        <f t="shared" si="28"/>
        <v/>
      </c>
      <c r="U220" s="46" t="str">
        <f t="shared" si="28"/>
        <v/>
      </c>
      <c r="V220" s="46" t="str">
        <f t="shared" si="28"/>
        <v/>
      </c>
    </row>
    <row r="221" spans="1:22" x14ac:dyDescent="0.2">
      <c r="A221" s="1">
        <v>122</v>
      </c>
      <c r="B221" s="1" t="s">
        <v>67</v>
      </c>
      <c r="C221" s="8">
        <v>3</v>
      </c>
      <c r="D221" s="29">
        <f>SUMIFS('2013Figures'!$J:$J,'2013Figures'!$C:$C,$A221,'2013Figures'!$H:$H,$B221,'2013Figures'!$I:$I,$C221,'2013Figures'!$E:$E,$B$1)</f>
        <v>0</v>
      </c>
      <c r="E221" s="9">
        <f>SUMIFS('2013Figures'!$J:$J,'2013Figures'!$C:$C,$A221,'2013Figures'!$H:$H,$B221,'2013Figures'!$I:$I,$C221,'2013Figures'!$B:$B,"BrokerToCy",'2013Figures'!$G:$G,"E1",'2013Figures'!$E:$E,$B$1)</f>
        <v>0</v>
      </c>
      <c r="F221" s="9">
        <f>SUMIFS('2013Figures'!$J:$J,'2013Figures'!$C:$C,$A221,'2013Figures'!$H:$H,$B221,'2013Figures'!$I:$I,$C221,'2013Figures'!$B:$B,"BrokerToCy",'2013Figures'!$G:$G,"P1",'2013Figures'!$E:$E,$B$1)</f>
        <v>0</v>
      </c>
      <c r="G221" s="9">
        <f>SUMIFS('2013Figures'!$J:$J,'2013Figures'!$C:$C,$A221,'2013Figures'!$H:$H,$B221,'2013Figures'!$I:$I,$C221,'2013Figures'!$B:$B,"CyToBroker",'2013Figures'!$G:$G,"E1",'2013Figures'!$E:$E,$B$1)</f>
        <v>0</v>
      </c>
      <c r="H221" s="9">
        <f>SUMIFS('2013Figures'!$J:$J,'2013Figures'!$C:$C,$A221,'2013Figures'!$H:$H,$B221,'2013Figures'!$I:$I,$C221,'2013Figures'!$B:$B,"CyToBroker",'2013Figures'!$G:$G,"P1",'2013Figures'!$E:$E,$B$1)</f>
        <v>0</v>
      </c>
      <c r="J221" s="8">
        <v>201201</v>
      </c>
      <c r="L221" s="42">
        <f>SUMIFS('2012Figures'!$J:$J,'2012Figures'!$C:$C,$A221,'2012Figures'!$H:$H,$B221,'2012Figures'!$I:$I,$C221,'2012Figures'!$E:$E,$B$1)</f>
        <v>0</v>
      </c>
      <c r="M221" s="52">
        <f>SUMIFS('2012Figures'!$J:$J,'2012Figures'!$C:$C,$A221,'2012Figures'!$H:$H,$B221,'2012Figures'!$I:$I,$C221,'2012Figures'!$B:$B,"BrokerToCy",'2012Figures'!$G:$G,"E1",'2012Figures'!$E:$E,$B$1)</f>
        <v>0</v>
      </c>
      <c r="N221" s="52">
        <f>SUMIFS('2012Figures'!$J:$J,'2012Figures'!$C:$C,$A221,'2012Figures'!$H:$H,$B221,'2012Figures'!$I:$I,$C221,'2012Figures'!$B:$B,"BrokerToCy",'2012Figures'!$G:$G,"P1",'2012Figures'!$E:$E,$B$1)</f>
        <v>0</v>
      </c>
      <c r="O221" s="52">
        <f>SUMIFS('2012Figures'!$J:$J,'2012Figures'!$C:$C,$A221,'2012Figures'!$H:$H,$B221,'2012Figures'!$I:$I,$C221,'2012Figures'!$B:$B,"CyToBroker",'2012Figures'!$G:$G,"E1",'2012Figures'!$E:$E,$B$1)</f>
        <v>0</v>
      </c>
      <c r="P221" s="52">
        <f>SUMIFS('2012Figures'!$J:$J,'2012Figures'!$C:$C,$A221,'2012Figures'!$H:$H,$B221,'2012Figures'!$I:$I,$C221,'2012Figures'!$B:$B,"CyToBroker",'2012Figures'!$G:$G,"P1",'2012Figures'!$E:$E,$B$1)</f>
        <v>0</v>
      </c>
      <c r="R221" s="46" t="str">
        <f t="shared" si="28"/>
        <v/>
      </c>
      <c r="S221" s="46" t="str">
        <f t="shared" si="28"/>
        <v/>
      </c>
      <c r="T221" s="46" t="str">
        <f t="shared" si="28"/>
        <v/>
      </c>
      <c r="U221" s="46" t="str">
        <f t="shared" si="28"/>
        <v/>
      </c>
      <c r="V221" s="46" t="str">
        <f t="shared" si="28"/>
        <v/>
      </c>
    </row>
    <row r="222" spans="1:22" x14ac:dyDescent="0.2">
      <c r="A222" s="1">
        <v>122</v>
      </c>
      <c r="B222" s="1" t="s">
        <v>67</v>
      </c>
      <c r="C222" s="8">
        <v>2</v>
      </c>
      <c r="D222" s="29">
        <f>SUMIFS('2013Figures'!$J:$J,'2013Figures'!$C:$C,$A222,'2013Figures'!$H:$H,$B222,'2013Figures'!$I:$I,$C222,'2013Figures'!$E:$E,$B$1)</f>
        <v>0</v>
      </c>
      <c r="E222" s="9">
        <f>SUMIFS('2013Figures'!$J:$J,'2013Figures'!$C:$C,$A222,'2013Figures'!$H:$H,$B222,'2013Figures'!$I:$I,$C222,'2013Figures'!$B:$B,"BrokerToCy",'2013Figures'!$G:$G,"E1",'2013Figures'!$E:$E,$B$1)</f>
        <v>0</v>
      </c>
      <c r="F222" s="9">
        <f>SUMIFS('2013Figures'!$J:$J,'2013Figures'!$C:$C,$A222,'2013Figures'!$H:$H,$B222,'2013Figures'!$I:$I,$C222,'2013Figures'!$B:$B,"BrokerToCy",'2013Figures'!$G:$G,"P1",'2013Figures'!$E:$E,$B$1)</f>
        <v>0</v>
      </c>
      <c r="G222" s="9">
        <f>SUMIFS('2013Figures'!$J:$J,'2013Figures'!$C:$C,$A222,'2013Figures'!$H:$H,$B222,'2013Figures'!$I:$I,$C222,'2013Figures'!$B:$B,"CyToBroker",'2013Figures'!$G:$G,"E1",'2013Figures'!$E:$E,$B$1)</f>
        <v>0</v>
      </c>
      <c r="H222" s="9">
        <f>SUMIFS('2013Figures'!$J:$J,'2013Figures'!$C:$C,$A222,'2013Figures'!$H:$H,$B222,'2013Figures'!$I:$I,$C222,'2013Figures'!$B:$B,"CyToBroker",'2013Figures'!$G:$G,"P1",'2013Figures'!$E:$E,$B$1)</f>
        <v>0</v>
      </c>
      <c r="J222" s="8">
        <v>201101</v>
      </c>
      <c r="L222" s="42">
        <f>SUMIFS('2012Figures'!$J:$J,'2012Figures'!$C:$C,$A222,'2012Figures'!$H:$H,$B222,'2012Figures'!$I:$I,$C222,'2012Figures'!$E:$E,$B$1)</f>
        <v>0</v>
      </c>
      <c r="M222" s="52">
        <f>SUMIFS('2012Figures'!$J:$J,'2012Figures'!$C:$C,$A222,'2012Figures'!$H:$H,$B222,'2012Figures'!$I:$I,$C222,'2012Figures'!$B:$B,"BrokerToCy",'2012Figures'!$G:$G,"E1",'2012Figures'!$E:$E,$B$1)</f>
        <v>0</v>
      </c>
      <c r="N222" s="52">
        <f>SUMIFS('2012Figures'!$J:$J,'2012Figures'!$C:$C,$A222,'2012Figures'!$H:$H,$B222,'2012Figures'!$I:$I,$C222,'2012Figures'!$B:$B,"BrokerToCy",'2012Figures'!$G:$G,"P1",'2012Figures'!$E:$E,$B$1)</f>
        <v>0</v>
      </c>
      <c r="O222" s="52">
        <f>SUMIFS('2012Figures'!$J:$J,'2012Figures'!$C:$C,$A222,'2012Figures'!$H:$H,$B222,'2012Figures'!$I:$I,$C222,'2012Figures'!$B:$B,"CyToBroker",'2012Figures'!$G:$G,"E1",'2012Figures'!$E:$E,$B$1)</f>
        <v>0</v>
      </c>
      <c r="P222" s="52">
        <f>SUMIFS('2012Figures'!$J:$J,'2012Figures'!$C:$C,$A222,'2012Figures'!$H:$H,$B222,'2012Figures'!$I:$I,$C222,'2012Figures'!$B:$B,"CyToBroker",'2012Figures'!$G:$G,"P1",'2012Figures'!$E:$E,$B$1)</f>
        <v>0</v>
      </c>
      <c r="R222" s="46" t="str">
        <f t="shared" si="28"/>
        <v/>
      </c>
      <c r="S222" s="46" t="str">
        <f t="shared" si="28"/>
        <v/>
      </c>
      <c r="T222" s="46" t="str">
        <f t="shared" si="28"/>
        <v/>
      </c>
      <c r="U222" s="46" t="str">
        <f t="shared" si="28"/>
        <v/>
      </c>
      <c r="V222" s="46" t="str">
        <f t="shared" si="28"/>
        <v/>
      </c>
    </row>
    <row r="223" spans="1:22" x14ac:dyDescent="0.2">
      <c r="A223" s="1">
        <v>122</v>
      </c>
      <c r="B223" s="1" t="s">
        <v>67</v>
      </c>
      <c r="C223" s="8">
        <v>1</v>
      </c>
      <c r="D223" s="29">
        <f>SUMIFS('2013Figures'!$J:$J,'2013Figures'!$C:$C,$A223,'2013Figures'!$H:$H,$B223,'2013Figures'!$I:$I,$C223,'2013Figures'!$E:$E,$B$1)</f>
        <v>0</v>
      </c>
      <c r="E223" s="9">
        <f>SUMIFS('2013Figures'!$J:$J,'2013Figures'!$C:$C,$A223,'2013Figures'!$H:$H,$B223,'2013Figures'!$I:$I,$C223,'2013Figures'!$B:$B,"BrokerToCy",'2013Figures'!$G:$G,"E1",'2013Figures'!$E:$E,$B$1)</f>
        <v>0</v>
      </c>
      <c r="F223" s="9">
        <f>SUMIFS('2013Figures'!$J:$J,'2013Figures'!$C:$C,$A223,'2013Figures'!$H:$H,$B223,'2013Figures'!$I:$I,$C223,'2013Figures'!$B:$B,"BrokerToCy",'2013Figures'!$G:$G,"P1",'2013Figures'!$E:$E,$B$1)</f>
        <v>0</v>
      </c>
      <c r="G223" s="9">
        <f>SUMIFS('2013Figures'!$J:$J,'2013Figures'!$C:$C,$A223,'2013Figures'!$H:$H,$B223,'2013Figures'!$I:$I,$C223,'2013Figures'!$B:$B,"CyToBroker",'2013Figures'!$G:$G,"E1",'2013Figures'!$E:$E,$B$1)</f>
        <v>0</v>
      </c>
      <c r="H223" s="9">
        <f>SUMIFS('2013Figures'!$J:$J,'2013Figures'!$C:$C,$A223,'2013Figures'!$H:$H,$B223,'2013Figures'!$I:$I,$C223,'2013Figures'!$B:$B,"CyToBroker",'2013Figures'!$G:$G,"P1",'2013Figures'!$E:$E,$B$1)</f>
        <v>0</v>
      </c>
      <c r="J223" s="8">
        <v>201001</v>
      </c>
      <c r="L223" s="42">
        <f>SUMIFS('2012Figures'!$J:$J,'2012Figures'!$C:$C,$A223,'2012Figures'!$H:$H,$B223,'2012Figures'!$I:$I,$C223,'2012Figures'!$E:$E,$B$1)</f>
        <v>0</v>
      </c>
      <c r="M223" s="52">
        <f>SUMIFS('2012Figures'!$J:$J,'2012Figures'!$C:$C,$A223,'2012Figures'!$H:$H,$B223,'2012Figures'!$I:$I,$C223,'2012Figures'!$B:$B,"BrokerToCy",'2012Figures'!$G:$G,"E1",'2012Figures'!$E:$E,$B$1)</f>
        <v>0</v>
      </c>
      <c r="N223" s="52">
        <f>SUMIFS('2012Figures'!$J:$J,'2012Figures'!$C:$C,$A223,'2012Figures'!$H:$H,$B223,'2012Figures'!$I:$I,$C223,'2012Figures'!$B:$B,"BrokerToCy",'2012Figures'!$G:$G,"P1",'2012Figures'!$E:$E,$B$1)</f>
        <v>0</v>
      </c>
      <c r="O223" s="52">
        <f>SUMIFS('2012Figures'!$J:$J,'2012Figures'!$C:$C,$A223,'2012Figures'!$H:$H,$B223,'2012Figures'!$I:$I,$C223,'2012Figures'!$B:$B,"CyToBroker",'2012Figures'!$G:$G,"E1",'2012Figures'!$E:$E,$B$1)</f>
        <v>0</v>
      </c>
      <c r="P223" s="52">
        <f>SUMIFS('2012Figures'!$J:$J,'2012Figures'!$C:$C,$A223,'2012Figures'!$H:$H,$B223,'2012Figures'!$I:$I,$C223,'2012Figures'!$B:$B,"CyToBroker",'2012Figures'!$G:$G,"P1",'2012Figures'!$E:$E,$B$1)</f>
        <v>0</v>
      </c>
      <c r="R223" s="46" t="str">
        <f t="shared" si="28"/>
        <v/>
      </c>
      <c r="S223" s="46" t="str">
        <f t="shared" si="28"/>
        <v/>
      </c>
      <c r="T223" s="46" t="str">
        <f t="shared" si="28"/>
        <v/>
      </c>
      <c r="U223" s="46" t="str">
        <f t="shared" si="28"/>
        <v/>
      </c>
      <c r="V223" s="46" t="str">
        <f t="shared" si="28"/>
        <v/>
      </c>
    </row>
    <row r="224" spans="1:22" x14ac:dyDescent="0.2">
      <c r="A224" s="1">
        <v>122</v>
      </c>
      <c r="B224" s="1" t="s">
        <v>67</v>
      </c>
      <c r="D224" s="29">
        <f>SUMIFS('2013Figures'!$J:$J,'2013Figures'!$C:$C,$A224,'2013Figures'!$I:$I,"",'2013Figures'!$E:$E,$B$1)</f>
        <v>0</v>
      </c>
      <c r="E224" s="9">
        <f>SUMIFS('2013Figures'!$J:$J,'2013Figures'!$C:$C,$A224,'2013Figures'!$I:$I,"",'2013Figures'!$B:$B,"BrokerToCy",'2013Figures'!$G:$G,"E1",'2013Figures'!$E:$E,$B$1)</f>
        <v>0</v>
      </c>
      <c r="F224" s="9">
        <f>SUMIFS('2013Figures'!$J:$J,'2013Figures'!$C:$C,$A224,'2013Figures'!$I:$I,"",'2013Figures'!$B:$B,"BrokerToCy",'2013Figures'!$G:$G,"P1",'2013Figures'!$E:$E,$B$1)</f>
        <v>0</v>
      </c>
      <c r="G224" s="9">
        <f>SUMIFS('2013Figures'!$J:$J,'2013Figures'!$C:$C,$A224,'2013Figures'!$I:$I,"",'2013Figures'!$B:$B,"CyToBroker",'2013Figures'!$G:$G,"E1",'2013Figures'!$E:$E,$B$1)</f>
        <v>0</v>
      </c>
      <c r="H224" s="9">
        <f>SUMIFS('2013Figures'!$J:$J,'2013Figures'!$C:$C,$A224,'2013Figures'!$I:$I,"",'2013Figures'!$B:$B,"CyToBroker",'2013Figures'!$G:$G,"P1",'2013Figures'!$E:$E,$B$1)</f>
        <v>0</v>
      </c>
      <c r="J224" s="8" t="s">
        <v>131</v>
      </c>
      <c r="L224" s="42">
        <f>SUMIFS('2012Figures'!$J:$J,'2012Figures'!$C:$C,$A224,'2012Figures'!$I:$I,"",'2012Figures'!$E:$E,$B$1)</f>
        <v>0</v>
      </c>
      <c r="M224" s="52">
        <f>SUMIFS('2012Figures'!$J:$J,'2012Figures'!$C:$C,$A224,'2012Figures'!$I:$I,"",'2012Figures'!$B:$B,"BrokerToCy",'2012Figures'!$G:$G,"E1",'2012Figures'!$E:$E,$B$1)</f>
        <v>0</v>
      </c>
      <c r="N224" s="52">
        <f>SUMIFS('2012Figures'!$J:$J,'2012Figures'!$C:$C,$A224,'2012Figures'!$I:$I,"",'2012Figures'!$B:$B,"BrokerToCy",'2012Figures'!$G:$G,"P1",'2012Figures'!$E:$E,$B$1)</f>
        <v>0</v>
      </c>
      <c r="O224" s="52">
        <f>SUMIFS('2012Figures'!$J:$J,'2012Figures'!$C:$C,$A224,'2012Figures'!$I:$I,"",'2012Figures'!$B:$B,"CyToBroker",'2012Figures'!$G:$G,"E1",'2012Figures'!$E:$E,$B$1)</f>
        <v>0</v>
      </c>
      <c r="P224" s="52">
        <f>SUMIFS('2012Figures'!$J:$J,'2012Figures'!$C:$C,$A224,'2012Figures'!$I:$I,"",'2012Figures'!$B:$B,"CyToBroker",'2012Figures'!$G:$G,"P1",'2012Figures'!$E:$E,$B$1)</f>
        <v>0</v>
      </c>
      <c r="R224" s="46" t="str">
        <f t="shared" si="28"/>
        <v/>
      </c>
      <c r="S224" s="46" t="str">
        <f t="shared" si="28"/>
        <v/>
      </c>
      <c r="T224" s="46" t="str">
        <f t="shared" si="28"/>
        <v/>
      </c>
      <c r="U224" s="46" t="str">
        <f t="shared" si="28"/>
        <v/>
      </c>
      <c r="V224" s="46" t="str">
        <f t="shared" si="28"/>
        <v/>
      </c>
    </row>
    <row r="225" spans="1:22" x14ac:dyDescent="0.2">
      <c r="A225" s="21"/>
      <c r="B225" s="21" t="s">
        <v>92</v>
      </c>
      <c r="C225" s="22"/>
      <c r="D225" s="23">
        <f>SUM(E225:H225)</f>
        <v>0</v>
      </c>
      <c r="E225" s="23">
        <f>SUM(E217:E224)</f>
        <v>0</v>
      </c>
      <c r="F225" s="23">
        <f>SUM(F217:F224)</f>
        <v>0</v>
      </c>
      <c r="G225" s="23">
        <f>SUM(G217:G224)</f>
        <v>0</v>
      </c>
      <c r="H225" s="23">
        <f>SUM(H217:H224)</f>
        <v>0</v>
      </c>
      <c r="I225" s="21"/>
      <c r="J225" s="22"/>
      <c r="K225" s="21"/>
      <c r="L225" s="43">
        <f>SUM(M225:P225)</f>
        <v>0</v>
      </c>
      <c r="M225" s="43">
        <f>SUM(M217:M224)</f>
        <v>0</v>
      </c>
      <c r="N225" s="43">
        <f>SUM(N217:N224)</f>
        <v>0</v>
      </c>
      <c r="O225" s="43">
        <f>SUM(O217:O224)</f>
        <v>0</v>
      </c>
      <c r="P225" s="43">
        <f>SUM(P217:P224)</f>
        <v>0</v>
      </c>
      <c r="Q225" s="21"/>
      <c r="R225" s="21"/>
      <c r="S225" s="21"/>
      <c r="T225" s="21"/>
      <c r="U225" s="21"/>
      <c r="V225" s="21"/>
    </row>
    <row r="226" spans="1:22" x14ac:dyDescent="0.2">
      <c r="A226" s="28">
        <v>123</v>
      </c>
      <c r="B226" s="28" t="s">
        <v>39</v>
      </c>
      <c r="C226" s="17" t="s">
        <v>88</v>
      </c>
      <c r="D226" s="18">
        <f>SUMIFS('2013Figures'!$J:$J,'2013Figures'!$C:$C,$A226,'2013Figures'!$E:$E,$B$1)</f>
        <v>1</v>
      </c>
      <c r="E226" s="18">
        <f>SUMIFS('2013Figures'!$J:$J,'2013Figures'!$C:$C,$A226,'2013Figures'!$B:$B,"BrokerToCy",'2013Figures'!$G:$G,"E1",'2013Figures'!$E:$E,$B$1)</f>
        <v>1</v>
      </c>
      <c r="F226" s="18">
        <f>SUMIFS('2013Figures'!$J:$J,'2013Figures'!$C:$C,$A226,'2013Figures'!$B:$B,"BrokerToCy",'2013Figures'!$G:$G,"P1",'2013Figures'!$E:$E,$B$1)</f>
        <v>0</v>
      </c>
      <c r="G226" s="18">
        <f>SUMIFS('2013Figures'!$J:$J,'2013Figures'!$C:$C,$A226,'2013Figures'!$B:$B,"CyToBroker",'2013Figures'!$G:$G,"E1",'2013Figures'!$E:$E,$B$1)</f>
        <v>0</v>
      </c>
      <c r="H226" s="18">
        <f>SUMIFS('2013Figures'!$J:$J,'2013Figures'!$C:$C,$A226,'2013Figures'!$B:$B,"CyToBroker",'2013Figures'!$G:$G,"P1",'2013Figures'!$E:$E,$B$1)</f>
        <v>0</v>
      </c>
      <c r="I226" s="28"/>
      <c r="J226" s="17"/>
      <c r="K226" s="28"/>
      <c r="L226" s="50">
        <f>SUMIFS('2012Figures'!$J:$J,'2012Figures'!$C:$C,$A226,'2012Figures'!$E:$E,$B$1)</f>
        <v>0</v>
      </c>
      <c r="M226" s="50">
        <f>SUMIFS('2012Figures'!$J:$J,'2012Figures'!$C:$C,$A226,'2012Figures'!$B:$B,"BrokerToCy",'2012Figures'!$G:$G,"E1",'2012Figures'!$E:$E,$B$1)</f>
        <v>0</v>
      </c>
      <c r="N226" s="50">
        <f>SUMIFS('2012Figures'!$J:$J,'2012Figures'!$C:$C,$A226,'2012Figures'!$B:$B,"BrokerToCy",'2012Figures'!$G:$G,"P1",'2012Figures'!$E:$E,$B$1)</f>
        <v>0</v>
      </c>
      <c r="O226" s="50">
        <f>SUMIFS('2012Figures'!$J:$J,'2012Figures'!$C:$C,$A226,'2012Figures'!$B:$B,"CyToBroker",'2012Figures'!$G:$G,"E1",'2012Figures'!$E:$E,$B$1)</f>
        <v>0</v>
      </c>
      <c r="P226" s="50">
        <f>SUMIFS('2012Figures'!$J:$J,'2012Figures'!$C:$C,$A226,'2012Figures'!$B:$B,"CyToBroker",'2012Figures'!$G:$G,"P1",'2012Figures'!$E:$E,$B$1)</f>
        <v>0</v>
      </c>
      <c r="Q226" s="28"/>
      <c r="R226" s="46" t="str">
        <f t="shared" si="28"/>
        <v/>
      </c>
      <c r="S226" s="46" t="str">
        <f t="shared" si="28"/>
        <v/>
      </c>
      <c r="T226" s="46" t="str">
        <f t="shared" si="28"/>
        <v/>
      </c>
      <c r="U226" s="46" t="str">
        <f t="shared" si="28"/>
        <v/>
      </c>
      <c r="V226" s="46" t="str">
        <f t="shared" si="28"/>
        <v/>
      </c>
    </row>
    <row r="227" spans="1:22" x14ac:dyDescent="0.2">
      <c r="A227" s="1">
        <v>123</v>
      </c>
      <c r="B227" s="1" t="s">
        <v>39</v>
      </c>
      <c r="C227" s="8">
        <v>6</v>
      </c>
      <c r="D227" s="29">
        <f>SUMIFS('2013Figures'!$J:$J,'2013Figures'!$C:$C,$A227,'2013Figures'!$H:$H,$B227,'2013Figures'!$I:$I,$C227,'2013Figures'!$E:$E,$B$1)</f>
        <v>0</v>
      </c>
      <c r="E227" s="9">
        <f>SUMIFS('2013Figures'!$J:$J,'2013Figures'!$C:$C,$A227,'2013Figures'!$H:$H,$B227,'2013Figures'!$I:$I,$C227,'2013Figures'!$B:$B,"BrokerToCy",'2013Figures'!$G:$G,"E1",'2013Figures'!$E:$E,$B$1)</f>
        <v>0</v>
      </c>
      <c r="F227" s="9">
        <f>SUMIFS('2013Figures'!$J:$J,'2013Figures'!$C:$C,$A227,'2013Figures'!$H:$H,$B227,'2013Figures'!$I:$I,$C227,'2013Figures'!$B:$B,"BrokerToCy",'2013Figures'!$G:$G,"P1",'2013Figures'!$E:$E,$B$1)</f>
        <v>0</v>
      </c>
      <c r="G227" s="9">
        <f>SUMIFS('2013Figures'!$J:$J,'2013Figures'!$C:$C,$A227,'2013Figures'!$H:$H,$B227,'2013Figures'!$I:$I,$C227,'2013Figures'!$B:$B,"CyToBroker",'2013Figures'!$G:$G,"E1",'2013Figures'!$E:$E,$B$1)</f>
        <v>0</v>
      </c>
      <c r="H227" s="9">
        <f>SUMIFS('2013Figures'!$J:$J,'2013Figures'!$C:$C,$A227,'2013Figures'!$H:$H,$B227,'2013Figures'!$I:$I,$C227,'2013Figures'!$B:$B,"CyToBroker",'2013Figures'!$G:$G,"P1",'2013Figures'!$E:$E,$B$1)</f>
        <v>0</v>
      </c>
      <c r="J227" s="8">
        <v>201501</v>
      </c>
      <c r="L227" s="42">
        <f>SUMIFS('2012Figures'!$J:$J,'2012Figures'!$C:$C,$A227,'2012Figures'!$H:$H,$B227,'2012Figures'!$I:$I,$C227,'2012Figures'!$E:$E,$B$1)</f>
        <v>0</v>
      </c>
      <c r="M227" s="52">
        <f>SUMIFS('2012Figures'!$J:$J,'2012Figures'!$C:$C,$A227,'2012Figures'!$H:$H,$B227,'2012Figures'!$I:$I,$C227,'2012Figures'!$B:$B,"BrokerToCy",'2012Figures'!$G:$G,"E1",'2012Figures'!$E:$E,$B$1)</f>
        <v>0</v>
      </c>
      <c r="N227" s="52">
        <f>SUMIFS('2012Figures'!$J:$J,'2012Figures'!$C:$C,$A227,'2012Figures'!$H:$H,$B227,'2012Figures'!$I:$I,$C227,'2012Figures'!$B:$B,"BrokerToCy",'2012Figures'!$G:$G,"P1",'2012Figures'!$E:$E,$B$1)</f>
        <v>0</v>
      </c>
      <c r="O227" s="52">
        <f>SUMIFS('2012Figures'!$J:$J,'2012Figures'!$C:$C,$A227,'2012Figures'!$H:$H,$B227,'2012Figures'!$I:$I,$C227,'2012Figures'!$B:$B,"CyToBroker",'2012Figures'!$G:$G,"E1",'2012Figures'!$E:$E,$B$1)</f>
        <v>0</v>
      </c>
      <c r="P227" s="52">
        <f>SUMIFS('2012Figures'!$J:$J,'2012Figures'!$C:$C,$A227,'2012Figures'!$H:$H,$B227,'2012Figures'!$I:$I,$C227,'2012Figures'!$B:$B,"CyToBroker",'2012Figures'!$G:$G,"P1",'2012Figures'!$E:$E,$B$1)</f>
        <v>0</v>
      </c>
      <c r="R227" s="46" t="str">
        <f t="shared" si="28"/>
        <v/>
      </c>
      <c r="S227" s="46" t="str">
        <f t="shared" si="28"/>
        <v/>
      </c>
      <c r="T227" s="46" t="str">
        <f t="shared" si="28"/>
        <v/>
      </c>
      <c r="U227" s="46" t="str">
        <f t="shared" si="28"/>
        <v/>
      </c>
      <c r="V227" s="46" t="str">
        <f t="shared" si="28"/>
        <v/>
      </c>
    </row>
    <row r="228" spans="1:22" x14ac:dyDescent="0.2">
      <c r="A228" s="1">
        <v>123</v>
      </c>
      <c r="B228" s="1" t="s">
        <v>39</v>
      </c>
      <c r="C228" s="8">
        <v>5</v>
      </c>
      <c r="D228" s="29">
        <f>SUMIFS('2013Figures'!$J:$J,'2013Figures'!$C:$C,$A228,'2013Figures'!$H:$H,$B228,'2013Figures'!$I:$I,$C228,'2013Figures'!$E:$E,$B$1)</f>
        <v>0</v>
      </c>
      <c r="E228" s="9">
        <f>SUMIFS('2013Figures'!$J:$J,'2013Figures'!$C:$C,$A228,'2013Figures'!$H:$H,$B228,'2013Figures'!$I:$I,$C228,'2013Figures'!$B:$B,"BrokerToCy",'2013Figures'!$G:$G,"E1",'2013Figures'!$E:$E,$B$1)</f>
        <v>0</v>
      </c>
      <c r="F228" s="9">
        <f>SUMIFS('2013Figures'!$J:$J,'2013Figures'!$C:$C,$A228,'2013Figures'!$H:$H,$B228,'2013Figures'!$I:$I,$C228,'2013Figures'!$B:$B,"BrokerToCy",'2013Figures'!$G:$G,"P1",'2013Figures'!$E:$E,$B$1)</f>
        <v>0</v>
      </c>
      <c r="G228" s="9">
        <f>SUMIFS('2013Figures'!$J:$J,'2013Figures'!$C:$C,$A228,'2013Figures'!$H:$H,$B228,'2013Figures'!$I:$I,$C228,'2013Figures'!$B:$B,"CyToBroker",'2013Figures'!$G:$G,"E1",'2013Figures'!$E:$E,$B$1)</f>
        <v>0</v>
      </c>
      <c r="H228" s="9">
        <f>SUMIFS('2013Figures'!$J:$J,'2013Figures'!$C:$C,$A228,'2013Figures'!$H:$H,$B228,'2013Figures'!$I:$I,$C228,'2013Figures'!$B:$B,"CyToBroker",'2013Figures'!$G:$G,"P1",'2013Figures'!$E:$E,$B$1)</f>
        <v>0</v>
      </c>
      <c r="J228" s="8">
        <v>201401</v>
      </c>
      <c r="L228" s="42">
        <f>SUMIFS('2012Figures'!$J:$J,'2012Figures'!$C:$C,$A228,'2012Figures'!$H:$H,$B228,'2012Figures'!$I:$I,$C228,'2012Figures'!$E:$E,$B$1)</f>
        <v>0</v>
      </c>
      <c r="M228" s="52">
        <f>SUMIFS('2012Figures'!$J:$J,'2012Figures'!$C:$C,$A228,'2012Figures'!$H:$H,$B228,'2012Figures'!$I:$I,$C228,'2012Figures'!$B:$B,"BrokerToCy",'2012Figures'!$G:$G,"E1",'2012Figures'!$E:$E,$B$1)</f>
        <v>0</v>
      </c>
      <c r="N228" s="52">
        <f>SUMIFS('2012Figures'!$J:$J,'2012Figures'!$C:$C,$A228,'2012Figures'!$H:$H,$B228,'2012Figures'!$I:$I,$C228,'2012Figures'!$B:$B,"BrokerToCy",'2012Figures'!$G:$G,"P1",'2012Figures'!$E:$E,$B$1)</f>
        <v>0</v>
      </c>
      <c r="O228" s="52">
        <f>SUMIFS('2012Figures'!$J:$J,'2012Figures'!$C:$C,$A228,'2012Figures'!$H:$H,$B228,'2012Figures'!$I:$I,$C228,'2012Figures'!$B:$B,"CyToBroker",'2012Figures'!$G:$G,"E1",'2012Figures'!$E:$E,$B$1)</f>
        <v>0</v>
      </c>
      <c r="P228" s="52">
        <f>SUMIFS('2012Figures'!$J:$J,'2012Figures'!$C:$C,$A228,'2012Figures'!$H:$H,$B228,'2012Figures'!$I:$I,$C228,'2012Figures'!$B:$B,"CyToBroker",'2012Figures'!$G:$G,"P1",'2012Figures'!$E:$E,$B$1)</f>
        <v>0</v>
      </c>
      <c r="R228" s="46" t="str">
        <f t="shared" si="28"/>
        <v/>
      </c>
      <c r="S228" s="46" t="str">
        <f t="shared" si="28"/>
        <v/>
      </c>
      <c r="T228" s="46" t="str">
        <f t="shared" si="28"/>
        <v/>
      </c>
      <c r="U228" s="46" t="str">
        <f t="shared" si="28"/>
        <v/>
      </c>
      <c r="V228" s="46" t="str">
        <f t="shared" si="28"/>
        <v/>
      </c>
    </row>
    <row r="229" spans="1:22" x14ac:dyDescent="0.2">
      <c r="A229" s="1">
        <v>123</v>
      </c>
      <c r="B229" s="1" t="s">
        <v>39</v>
      </c>
      <c r="C229" s="8">
        <v>4</v>
      </c>
      <c r="D229" s="29">
        <f>SUMIFS('2013Figures'!$J:$J,'2013Figures'!$C:$C,$A229,'2013Figures'!$H:$H,$B229,'2013Figures'!$I:$I,$C229,'2013Figures'!$E:$E,$B$1)</f>
        <v>0</v>
      </c>
      <c r="E229" s="9">
        <f>SUMIFS('2013Figures'!$J:$J,'2013Figures'!$C:$C,$A229,'2013Figures'!$H:$H,$B229,'2013Figures'!$I:$I,$C229,'2013Figures'!$B:$B,"BrokerToCy",'2013Figures'!$G:$G,"E1",'2013Figures'!$E:$E,$B$1)</f>
        <v>0</v>
      </c>
      <c r="F229" s="9">
        <f>SUMIFS('2013Figures'!$J:$J,'2013Figures'!$C:$C,$A229,'2013Figures'!$H:$H,$B229,'2013Figures'!$I:$I,$C229,'2013Figures'!$B:$B,"BrokerToCy",'2013Figures'!$G:$G,"P1",'2013Figures'!$E:$E,$B$1)</f>
        <v>0</v>
      </c>
      <c r="G229" s="9">
        <f>SUMIFS('2013Figures'!$J:$J,'2013Figures'!$C:$C,$A229,'2013Figures'!$H:$H,$B229,'2013Figures'!$I:$I,$C229,'2013Figures'!$B:$B,"CyToBroker",'2013Figures'!$G:$G,"E1",'2013Figures'!$E:$E,$B$1)</f>
        <v>0</v>
      </c>
      <c r="H229" s="9">
        <f>SUMIFS('2013Figures'!$J:$J,'2013Figures'!$C:$C,$A229,'2013Figures'!$H:$H,$B229,'2013Figures'!$I:$I,$C229,'2013Figures'!$B:$B,"CyToBroker",'2013Figures'!$G:$G,"P1",'2013Figures'!$E:$E,$B$1)</f>
        <v>0</v>
      </c>
      <c r="I229" s="30"/>
      <c r="J229" s="31">
        <v>201301</v>
      </c>
      <c r="K229" s="30"/>
      <c r="L229" s="42">
        <f>SUMIFS('2012Figures'!$J:$J,'2012Figures'!$C:$C,$A229,'2012Figures'!$H:$H,$B229,'2012Figures'!$I:$I,$C229,'2012Figures'!$E:$E,$B$1)</f>
        <v>0</v>
      </c>
      <c r="M229" s="52">
        <f>SUMIFS('2012Figures'!$J:$J,'2012Figures'!$C:$C,$A229,'2012Figures'!$H:$H,$B229,'2012Figures'!$I:$I,$C229,'2012Figures'!$B:$B,"BrokerToCy",'2012Figures'!$G:$G,"E1",'2012Figures'!$E:$E,$B$1)</f>
        <v>0</v>
      </c>
      <c r="N229" s="52">
        <f>SUMIFS('2012Figures'!$J:$J,'2012Figures'!$C:$C,$A229,'2012Figures'!$H:$H,$B229,'2012Figures'!$I:$I,$C229,'2012Figures'!$B:$B,"BrokerToCy",'2012Figures'!$G:$G,"P1",'2012Figures'!$E:$E,$B$1)</f>
        <v>0</v>
      </c>
      <c r="O229" s="52">
        <f>SUMIFS('2012Figures'!$J:$J,'2012Figures'!$C:$C,$A229,'2012Figures'!$H:$H,$B229,'2012Figures'!$I:$I,$C229,'2012Figures'!$B:$B,"CyToBroker",'2012Figures'!$G:$G,"E1",'2012Figures'!$E:$E,$B$1)</f>
        <v>0</v>
      </c>
      <c r="P229" s="52">
        <f>SUMIFS('2012Figures'!$J:$J,'2012Figures'!$C:$C,$A229,'2012Figures'!$H:$H,$B229,'2012Figures'!$I:$I,$C229,'2012Figures'!$B:$B,"CyToBroker",'2012Figures'!$G:$G,"P1",'2012Figures'!$E:$E,$B$1)</f>
        <v>0</v>
      </c>
      <c r="Q229" s="30"/>
      <c r="R229" s="46" t="str">
        <f t="shared" si="28"/>
        <v/>
      </c>
      <c r="S229" s="46" t="str">
        <f t="shared" si="28"/>
        <v/>
      </c>
      <c r="T229" s="46" t="str">
        <f t="shared" si="28"/>
        <v/>
      </c>
      <c r="U229" s="46" t="str">
        <f t="shared" si="28"/>
        <v/>
      </c>
      <c r="V229" s="46" t="str">
        <f t="shared" si="28"/>
        <v/>
      </c>
    </row>
    <row r="230" spans="1:22" x14ac:dyDescent="0.2">
      <c r="A230" s="1">
        <v>123</v>
      </c>
      <c r="B230" s="1" t="s">
        <v>39</v>
      </c>
      <c r="C230" s="8">
        <v>3</v>
      </c>
      <c r="D230" s="29">
        <f>SUMIFS('2013Figures'!$J:$J,'2013Figures'!$C:$C,$A230,'2013Figures'!$H:$H,$B230,'2013Figures'!$I:$I,$C230,'2013Figures'!$E:$E,$B$1)</f>
        <v>0</v>
      </c>
      <c r="E230" s="9">
        <f>SUMIFS('2013Figures'!$J:$J,'2013Figures'!$C:$C,$A230,'2013Figures'!$H:$H,$B230,'2013Figures'!$I:$I,$C230,'2013Figures'!$B:$B,"BrokerToCy",'2013Figures'!$G:$G,"E1",'2013Figures'!$E:$E,$B$1)</f>
        <v>0</v>
      </c>
      <c r="F230" s="9">
        <f>SUMIFS('2013Figures'!$J:$J,'2013Figures'!$C:$C,$A230,'2013Figures'!$H:$H,$B230,'2013Figures'!$I:$I,$C230,'2013Figures'!$B:$B,"BrokerToCy",'2013Figures'!$G:$G,"P1",'2013Figures'!$E:$E,$B$1)</f>
        <v>0</v>
      </c>
      <c r="G230" s="9">
        <f>SUMIFS('2013Figures'!$J:$J,'2013Figures'!$C:$C,$A230,'2013Figures'!$H:$H,$B230,'2013Figures'!$I:$I,$C230,'2013Figures'!$B:$B,"CyToBroker",'2013Figures'!$G:$G,"E1",'2013Figures'!$E:$E,$B$1)</f>
        <v>0</v>
      </c>
      <c r="H230" s="9">
        <f>SUMIFS('2013Figures'!$J:$J,'2013Figures'!$C:$C,$A230,'2013Figures'!$H:$H,$B230,'2013Figures'!$I:$I,$C230,'2013Figures'!$B:$B,"CyToBroker",'2013Figures'!$G:$G,"P1",'2013Figures'!$E:$E,$B$1)</f>
        <v>0</v>
      </c>
      <c r="J230" s="8">
        <v>201201</v>
      </c>
      <c r="L230" s="42">
        <f>SUMIFS('2012Figures'!$J:$J,'2012Figures'!$C:$C,$A230,'2012Figures'!$H:$H,$B230,'2012Figures'!$I:$I,$C230,'2012Figures'!$E:$E,$B$1)</f>
        <v>0</v>
      </c>
      <c r="M230" s="52">
        <f>SUMIFS('2012Figures'!$J:$J,'2012Figures'!$C:$C,$A230,'2012Figures'!$H:$H,$B230,'2012Figures'!$I:$I,$C230,'2012Figures'!$B:$B,"BrokerToCy",'2012Figures'!$G:$G,"E1",'2012Figures'!$E:$E,$B$1)</f>
        <v>0</v>
      </c>
      <c r="N230" s="52">
        <f>SUMIFS('2012Figures'!$J:$J,'2012Figures'!$C:$C,$A230,'2012Figures'!$H:$H,$B230,'2012Figures'!$I:$I,$C230,'2012Figures'!$B:$B,"BrokerToCy",'2012Figures'!$G:$G,"P1",'2012Figures'!$E:$E,$B$1)</f>
        <v>0</v>
      </c>
      <c r="O230" s="52">
        <f>SUMIFS('2012Figures'!$J:$J,'2012Figures'!$C:$C,$A230,'2012Figures'!$H:$H,$B230,'2012Figures'!$I:$I,$C230,'2012Figures'!$B:$B,"CyToBroker",'2012Figures'!$G:$G,"E1",'2012Figures'!$E:$E,$B$1)</f>
        <v>0</v>
      </c>
      <c r="P230" s="52">
        <f>SUMIFS('2012Figures'!$J:$J,'2012Figures'!$C:$C,$A230,'2012Figures'!$H:$H,$B230,'2012Figures'!$I:$I,$C230,'2012Figures'!$B:$B,"CyToBroker",'2012Figures'!$G:$G,"P1",'2012Figures'!$E:$E,$B$1)</f>
        <v>0</v>
      </c>
      <c r="R230" s="46" t="str">
        <f t="shared" si="28"/>
        <v/>
      </c>
      <c r="S230" s="46" t="str">
        <f t="shared" si="28"/>
        <v/>
      </c>
      <c r="T230" s="46" t="str">
        <f t="shared" si="28"/>
        <v/>
      </c>
      <c r="U230" s="46" t="str">
        <f t="shared" si="28"/>
        <v/>
      </c>
      <c r="V230" s="46" t="str">
        <f t="shared" si="28"/>
        <v/>
      </c>
    </row>
    <row r="231" spans="1:22" x14ac:dyDescent="0.2">
      <c r="A231" s="1">
        <v>123</v>
      </c>
      <c r="B231" s="1" t="s">
        <v>39</v>
      </c>
      <c r="C231" s="8">
        <v>2</v>
      </c>
      <c r="D231" s="29">
        <f>SUMIFS('2013Figures'!$J:$J,'2013Figures'!$C:$C,$A231,'2013Figures'!$H:$H,$B231,'2013Figures'!$I:$I,$C231,'2013Figures'!$E:$E,$B$1)</f>
        <v>0</v>
      </c>
      <c r="E231" s="9">
        <f>SUMIFS('2013Figures'!$J:$J,'2013Figures'!$C:$C,$A231,'2013Figures'!$H:$H,$B231,'2013Figures'!$I:$I,$C231,'2013Figures'!$B:$B,"BrokerToCy",'2013Figures'!$G:$G,"E1",'2013Figures'!$E:$E,$B$1)</f>
        <v>0</v>
      </c>
      <c r="F231" s="9">
        <f>SUMIFS('2013Figures'!$J:$J,'2013Figures'!$C:$C,$A231,'2013Figures'!$H:$H,$B231,'2013Figures'!$I:$I,$C231,'2013Figures'!$B:$B,"BrokerToCy",'2013Figures'!$G:$G,"P1",'2013Figures'!$E:$E,$B$1)</f>
        <v>0</v>
      </c>
      <c r="G231" s="9">
        <f>SUMIFS('2013Figures'!$J:$J,'2013Figures'!$C:$C,$A231,'2013Figures'!$H:$H,$B231,'2013Figures'!$I:$I,$C231,'2013Figures'!$B:$B,"CyToBroker",'2013Figures'!$G:$G,"E1",'2013Figures'!$E:$E,$B$1)</f>
        <v>0</v>
      </c>
      <c r="H231" s="9">
        <f>SUMIFS('2013Figures'!$J:$J,'2013Figures'!$C:$C,$A231,'2013Figures'!$H:$H,$B231,'2013Figures'!$I:$I,$C231,'2013Figures'!$B:$B,"CyToBroker",'2013Figures'!$G:$G,"P1",'2013Figures'!$E:$E,$B$1)</f>
        <v>0</v>
      </c>
      <c r="J231" s="8">
        <v>201101</v>
      </c>
      <c r="L231" s="42">
        <f>SUMIFS('2012Figures'!$J:$J,'2012Figures'!$C:$C,$A231,'2012Figures'!$H:$H,$B231,'2012Figures'!$I:$I,$C231,'2012Figures'!$E:$E,$B$1)</f>
        <v>0</v>
      </c>
      <c r="M231" s="52">
        <f>SUMIFS('2012Figures'!$J:$J,'2012Figures'!$C:$C,$A231,'2012Figures'!$H:$H,$B231,'2012Figures'!$I:$I,$C231,'2012Figures'!$B:$B,"BrokerToCy",'2012Figures'!$G:$G,"E1",'2012Figures'!$E:$E,$B$1)</f>
        <v>0</v>
      </c>
      <c r="N231" s="52">
        <f>SUMIFS('2012Figures'!$J:$J,'2012Figures'!$C:$C,$A231,'2012Figures'!$H:$H,$B231,'2012Figures'!$I:$I,$C231,'2012Figures'!$B:$B,"BrokerToCy",'2012Figures'!$G:$G,"P1",'2012Figures'!$E:$E,$B$1)</f>
        <v>0</v>
      </c>
      <c r="O231" s="52">
        <f>SUMIFS('2012Figures'!$J:$J,'2012Figures'!$C:$C,$A231,'2012Figures'!$H:$H,$B231,'2012Figures'!$I:$I,$C231,'2012Figures'!$B:$B,"CyToBroker",'2012Figures'!$G:$G,"E1",'2012Figures'!$E:$E,$B$1)</f>
        <v>0</v>
      </c>
      <c r="P231" s="52">
        <f>SUMIFS('2012Figures'!$J:$J,'2012Figures'!$C:$C,$A231,'2012Figures'!$H:$H,$B231,'2012Figures'!$I:$I,$C231,'2012Figures'!$B:$B,"CyToBroker",'2012Figures'!$G:$G,"P1",'2012Figures'!$E:$E,$B$1)</f>
        <v>0</v>
      </c>
      <c r="R231" s="46" t="str">
        <f t="shared" si="28"/>
        <v/>
      </c>
      <c r="S231" s="46" t="str">
        <f t="shared" si="28"/>
        <v/>
      </c>
      <c r="T231" s="46" t="str">
        <f t="shared" si="28"/>
        <v/>
      </c>
      <c r="U231" s="46" t="str">
        <f t="shared" si="28"/>
        <v/>
      </c>
      <c r="V231" s="46" t="str">
        <f t="shared" si="28"/>
        <v/>
      </c>
    </row>
    <row r="232" spans="1:22" x14ac:dyDescent="0.2">
      <c r="A232" s="1">
        <v>123</v>
      </c>
      <c r="B232" s="1" t="s">
        <v>39</v>
      </c>
      <c r="C232" s="8">
        <v>1</v>
      </c>
      <c r="D232" s="29">
        <f>SUMIFS('2013Figures'!$J:$J,'2013Figures'!$C:$C,$A232,'2013Figures'!$H:$H,$B232,'2013Figures'!$I:$I,$C232,'2013Figures'!$E:$E,$B$1)</f>
        <v>1</v>
      </c>
      <c r="E232" s="9">
        <f>SUMIFS('2013Figures'!$J:$J,'2013Figures'!$C:$C,$A232,'2013Figures'!$H:$H,$B232,'2013Figures'!$I:$I,$C232,'2013Figures'!$B:$B,"BrokerToCy",'2013Figures'!$G:$G,"E1",'2013Figures'!$E:$E,$B$1)</f>
        <v>1</v>
      </c>
      <c r="F232" s="9">
        <f>SUMIFS('2013Figures'!$J:$J,'2013Figures'!$C:$C,$A232,'2013Figures'!$H:$H,$B232,'2013Figures'!$I:$I,$C232,'2013Figures'!$B:$B,"BrokerToCy",'2013Figures'!$G:$G,"P1",'2013Figures'!$E:$E,$B$1)</f>
        <v>0</v>
      </c>
      <c r="G232" s="9">
        <f>SUMIFS('2013Figures'!$J:$J,'2013Figures'!$C:$C,$A232,'2013Figures'!$H:$H,$B232,'2013Figures'!$I:$I,$C232,'2013Figures'!$B:$B,"CyToBroker",'2013Figures'!$G:$G,"E1",'2013Figures'!$E:$E,$B$1)</f>
        <v>0</v>
      </c>
      <c r="H232" s="9">
        <f>SUMIFS('2013Figures'!$J:$J,'2013Figures'!$C:$C,$A232,'2013Figures'!$H:$H,$B232,'2013Figures'!$I:$I,$C232,'2013Figures'!$B:$B,"CyToBroker",'2013Figures'!$G:$G,"P1",'2013Figures'!$E:$E,$B$1)</f>
        <v>0</v>
      </c>
      <c r="J232" s="8">
        <v>201001</v>
      </c>
      <c r="L232" s="42">
        <f>SUMIFS('2012Figures'!$J:$J,'2012Figures'!$C:$C,$A232,'2012Figures'!$H:$H,$B232,'2012Figures'!$I:$I,$C232,'2012Figures'!$E:$E,$B$1)</f>
        <v>0</v>
      </c>
      <c r="M232" s="52">
        <f>SUMIFS('2012Figures'!$J:$J,'2012Figures'!$C:$C,$A232,'2012Figures'!$H:$H,$B232,'2012Figures'!$I:$I,$C232,'2012Figures'!$B:$B,"BrokerToCy",'2012Figures'!$G:$G,"E1",'2012Figures'!$E:$E,$B$1)</f>
        <v>0</v>
      </c>
      <c r="N232" s="52">
        <f>SUMIFS('2012Figures'!$J:$J,'2012Figures'!$C:$C,$A232,'2012Figures'!$H:$H,$B232,'2012Figures'!$I:$I,$C232,'2012Figures'!$B:$B,"BrokerToCy",'2012Figures'!$G:$G,"P1",'2012Figures'!$E:$E,$B$1)</f>
        <v>0</v>
      </c>
      <c r="O232" s="52">
        <f>SUMIFS('2012Figures'!$J:$J,'2012Figures'!$C:$C,$A232,'2012Figures'!$H:$H,$B232,'2012Figures'!$I:$I,$C232,'2012Figures'!$B:$B,"CyToBroker",'2012Figures'!$G:$G,"E1",'2012Figures'!$E:$E,$B$1)</f>
        <v>0</v>
      </c>
      <c r="P232" s="52">
        <f>SUMIFS('2012Figures'!$J:$J,'2012Figures'!$C:$C,$A232,'2012Figures'!$H:$H,$B232,'2012Figures'!$I:$I,$C232,'2012Figures'!$B:$B,"CyToBroker",'2012Figures'!$G:$G,"P1",'2012Figures'!$E:$E,$B$1)</f>
        <v>0</v>
      </c>
      <c r="R232" s="46" t="str">
        <f t="shared" si="28"/>
        <v/>
      </c>
      <c r="S232" s="46" t="str">
        <f t="shared" si="28"/>
        <v/>
      </c>
      <c r="T232" s="46" t="str">
        <f t="shared" si="28"/>
        <v/>
      </c>
      <c r="U232" s="46" t="str">
        <f t="shared" si="28"/>
        <v/>
      </c>
      <c r="V232" s="46" t="str">
        <f t="shared" si="28"/>
        <v/>
      </c>
    </row>
    <row r="233" spans="1:22" x14ac:dyDescent="0.2">
      <c r="A233" s="1">
        <v>123</v>
      </c>
      <c r="B233" s="1" t="s">
        <v>39</v>
      </c>
      <c r="D233" s="29">
        <f>SUMIFS('2013Figures'!$J:$J,'2013Figures'!$C:$C,$A233,'2013Figures'!$I:$I,"",'2013Figures'!$E:$E,$B$1)</f>
        <v>0</v>
      </c>
      <c r="E233" s="9">
        <f>SUMIFS('2013Figures'!$J:$J,'2013Figures'!$C:$C,$A233,'2013Figures'!$I:$I,"",'2013Figures'!$B:$B,"BrokerToCy",'2013Figures'!$G:$G,"E1",'2013Figures'!$E:$E,$B$1)</f>
        <v>0</v>
      </c>
      <c r="F233" s="9">
        <f>SUMIFS('2013Figures'!$J:$J,'2013Figures'!$C:$C,$A233,'2013Figures'!$I:$I,"",'2013Figures'!$B:$B,"BrokerToCy",'2013Figures'!$G:$G,"P1",'2013Figures'!$E:$E,$B$1)</f>
        <v>0</v>
      </c>
      <c r="G233" s="9">
        <f>SUMIFS('2013Figures'!$J:$J,'2013Figures'!$C:$C,$A233,'2013Figures'!$I:$I,"",'2013Figures'!$B:$B,"CyToBroker",'2013Figures'!$G:$G,"E1",'2013Figures'!$E:$E,$B$1)</f>
        <v>0</v>
      </c>
      <c r="H233" s="9">
        <f>SUMIFS('2013Figures'!$J:$J,'2013Figures'!$C:$C,$A233,'2013Figures'!$I:$I,"",'2013Figures'!$B:$B,"CyToBroker",'2013Figures'!$G:$G,"P1",'2013Figures'!$E:$E,$B$1)</f>
        <v>0</v>
      </c>
      <c r="J233" s="8" t="s">
        <v>131</v>
      </c>
      <c r="L233" s="42">
        <f>SUMIFS('2012Figures'!$J:$J,'2012Figures'!$C:$C,$A233,'2012Figures'!$I:$I,"",'2012Figures'!$E:$E,$B$1)</f>
        <v>0</v>
      </c>
      <c r="M233" s="52">
        <f>SUMIFS('2012Figures'!$J:$J,'2012Figures'!$C:$C,$A233,'2012Figures'!$I:$I,"",'2012Figures'!$B:$B,"BrokerToCy",'2012Figures'!$G:$G,"E1",'2012Figures'!$E:$E,$B$1)</f>
        <v>0</v>
      </c>
      <c r="N233" s="52">
        <f>SUMIFS('2012Figures'!$J:$J,'2012Figures'!$C:$C,$A233,'2012Figures'!$I:$I,"",'2012Figures'!$B:$B,"BrokerToCy",'2012Figures'!$G:$G,"P1",'2012Figures'!$E:$E,$B$1)</f>
        <v>0</v>
      </c>
      <c r="O233" s="52">
        <f>SUMIFS('2012Figures'!$J:$J,'2012Figures'!$C:$C,$A233,'2012Figures'!$I:$I,"",'2012Figures'!$B:$B,"CyToBroker",'2012Figures'!$G:$G,"E1",'2012Figures'!$E:$E,$B$1)</f>
        <v>0</v>
      </c>
      <c r="P233" s="52">
        <f>SUMIFS('2012Figures'!$J:$J,'2012Figures'!$C:$C,$A233,'2012Figures'!$I:$I,"",'2012Figures'!$B:$B,"CyToBroker",'2012Figures'!$G:$G,"P1",'2012Figures'!$E:$E,$B$1)</f>
        <v>0</v>
      </c>
      <c r="R233" s="46" t="str">
        <f t="shared" si="28"/>
        <v/>
      </c>
      <c r="S233" s="46" t="str">
        <f t="shared" si="28"/>
        <v/>
      </c>
      <c r="T233" s="46" t="str">
        <f t="shared" si="28"/>
        <v/>
      </c>
      <c r="U233" s="46" t="str">
        <f t="shared" si="28"/>
        <v/>
      </c>
      <c r="V233" s="46" t="str">
        <f t="shared" si="28"/>
        <v/>
      </c>
    </row>
    <row r="234" spans="1:22" x14ac:dyDescent="0.2">
      <c r="A234" s="21"/>
      <c r="B234" s="21" t="s">
        <v>92</v>
      </c>
      <c r="C234" s="22"/>
      <c r="D234" s="23">
        <f>SUM(E234:H234)</f>
        <v>1</v>
      </c>
      <c r="E234" s="23">
        <f>SUM(E227:E233)</f>
        <v>1</v>
      </c>
      <c r="F234" s="23">
        <f>SUM(F227:F233)</f>
        <v>0</v>
      </c>
      <c r="G234" s="23">
        <f>SUM(G227:G233)</f>
        <v>0</v>
      </c>
      <c r="H234" s="23">
        <f>SUM(H227:H233)</f>
        <v>0</v>
      </c>
      <c r="I234" s="21"/>
      <c r="J234" s="22"/>
      <c r="K234" s="21"/>
      <c r="L234" s="43">
        <f>SUM(M234:P234)</f>
        <v>0</v>
      </c>
      <c r="M234" s="43">
        <f>SUM(M227:M233)</f>
        <v>0</v>
      </c>
      <c r="N234" s="43">
        <f>SUM(N227:N233)</f>
        <v>0</v>
      </c>
      <c r="O234" s="43">
        <f>SUM(O227:O233)</f>
        <v>0</v>
      </c>
      <c r="P234" s="43">
        <f>SUM(P227:P233)</f>
        <v>0</v>
      </c>
      <c r="Q234" s="21"/>
      <c r="R234" s="21"/>
      <c r="S234" s="21"/>
      <c r="T234" s="21"/>
      <c r="U234" s="21"/>
      <c r="V234" s="21"/>
    </row>
    <row r="235" spans="1:22" x14ac:dyDescent="0.2">
      <c r="A235" s="28">
        <v>124</v>
      </c>
      <c r="B235" s="28" t="s">
        <v>112</v>
      </c>
      <c r="C235" s="17" t="s">
        <v>88</v>
      </c>
      <c r="D235" s="18">
        <f>SUMIFS('2013Figures'!$J:$J,'2013Figures'!$C:$C,$A235,'2013Figures'!$E:$E,$B$1)</f>
        <v>0</v>
      </c>
      <c r="E235" s="18">
        <f>SUMIFS('2013Figures'!$J:$J,'2013Figures'!$C:$C,$A235,'2013Figures'!$B:$B,"BrokerToCy",'2013Figures'!$G:$G,"E1",'2013Figures'!$E:$E,$B$1)</f>
        <v>0</v>
      </c>
      <c r="F235" s="18">
        <f>SUMIFS('2013Figures'!$J:$J,'2013Figures'!$C:$C,$A235,'2013Figures'!$B:$B,"BrokerToCy",'2013Figures'!$G:$G,"P1",'2013Figures'!$E:$E,$B$1)</f>
        <v>0</v>
      </c>
      <c r="G235" s="18">
        <f>SUMIFS('2013Figures'!$J:$J,'2013Figures'!$C:$C,$A235,'2013Figures'!$B:$B,"CyToBroker",'2013Figures'!$G:$G,"E1",'2013Figures'!$E:$E,$B$1)</f>
        <v>0</v>
      </c>
      <c r="H235" s="18">
        <f>SUMIFS('2013Figures'!$J:$J,'2013Figures'!$C:$C,$A235,'2013Figures'!$B:$B,"CyToBroker",'2013Figures'!$G:$G,"P1",'2013Figures'!$E:$E,$B$1)</f>
        <v>0</v>
      </c>
      <c r="I235" s="28"/>
      <c r="J235" s="17"/>
      <c r="K235" s="28"/>
      <c r="L235" s="50">
        <f>SUMIFS('2012Figures'!$J:$J,'2012Figures'!$C:$C,$A235,'2012Figures'!$E:$E,$B$1)</f>
        <v>0</v>
      </c>
      <c r="M235" s="50">
        <f>SUMIFS('2012Figures'!$J:$J,'2012Figures'!$C:$C,$A235,'2012Figures'!$B:$B,"BrokerToCy",'2012Figures'!$G:$G,"E1",'2012Figures'!$E:$E,$B$1)</f>
        <v>0</v>
      </c>
      <c r="N235" s="50">
        <f>SUMIFS('2012Figures'!$J:$J,'2012Figures'!$C:$C,$A235,'2012Figures'!$B:$B,"BrokerToCy",'2012Figures'!$G:$G,"P1",'2012Figures'!$E:$E,$B$1)</f>
        <v>0</v>
      </c>
      <c r="O235" s="50">
        <f>SUMIFS('2012Figures'!$J:$J,'2012Figures'!$C:$C,$A235,'2012Figures'!$B:$B,"CyToBroker",'2012Figures'!$G:$G,"E1",'2012Figures'!$E:$E,$B$1)</f>
        <v>0</v>
      </c>
      <c r="P235" s="50">
        <f>SUMIFS('2012Figures'!$J:$J,'2012Figures'!$C:$C,$A235,'2012Figures'!$B:$B,"CyToBroker",'2012Figures'!$G:$G,"P1",'2012Figures'!$E:$E,$B$1)</f>
        <v>0</v>
      </c>
      <c r="Q235" s="28"/>
      <c r="R235" s="46" t="str">
        <f t="shared" si="28"/>
        <v/>
      </c>
      <c r="S235" s="46" t="str">
        <f t="shared" si="28"/>
        <v/>
      </c>
      <c r="T235" s="46" t="str">
        <f t="shared" si="28"/>
        <v/>
      </c>
      <c r="U235" s="46" t="str">
        <f t="shared" si="28"/>
        <v/>
      </c>
      <c r="V235" s="46" t="str">
        <f t="shared" si="28"/>
        <v/>
      </c>
    </row>
    <row r="236" spans="1:22" x14ac:dyDescent="0.2">
      <c r="A236" s="1">
        <v>124</v>
      </c>
      <c r="B236" s="1" t="s">
        <v>112</v>
      </c>
      <c r="C236" s="8">
        <v>5</v>
      </c>
      <c r="D236" s="29">
        <f>SUMIFS('2013Figures'!$J:$J,'2013Figures'!$C:$C,$A236,'2013Figures'!$H:$H,$B236,'2013Figures'!$I:$I,$C236,'2013Figures'!$E:$E,$B$1)</f>
        <v>0</v>
      </c>
      <c r="E236" s="9">
        <f>SUMIFS('2013Figures'!$J:$J,'2013Figures'!$C:$C,$A236,'2013Figures'!$H:$H,$B236,'2013Figures'!$I:$I,$C236,'2013Figures'!$B:$B,"BrokerToCy",'2013Figures'!$G:$G,"E1",'2013Figures'!$E:$E,$B$1)</f>
        <v>0</v>
      </c>
      <c r="F236" s="9">
        <f>SUMIFS('2013Figures'!$J:$J,'2013Figures'!$C:$C,$A236,'2013Figures'!$H:$H,$B236,'2013Figures'!$I:$I,$C236,'2013Figures'!$B:$B,"BrokerToCy",'2013Figures'!$G:$G,"P1",'2013Figures'!$E:$E,$B$1)</f>
        <v>0</v>
      </c>
      <c r="G236" s="9">
        <f>SUMIFS('2013Figures'!$J:$J,'2013Figures'!$C:$C,$A236,'2013Figures'!$H:$H,$B236,'2013Figures'!$I:$I,$C236,'2013Figures'!$B:$B,"CyToBroker",'2013Figures'!$G:$G,"E1",'2013Figures'!$E:$E,$B$1)</f>
        <v>0</v>
      </c>
      <c r="H236" s="9">
        <f>SUMIFS('2013Figures'!$J:$J,'2013Figures'!$C:$C,$A236,'2013Figures'!$H:$H,$B236,'2013Figures'!$I:$I,$C236,'2013Figures'!$B:$B,"CyToBroker",'2013Figures'!$G:$G,"P1",'2013Figures'!$E:$E,$B$1)</f>
        <v>0</v>
      </c>
      <c r="J236" s="8">
        <v>201401</v>
      </c>
      <c r="L236" s="42">
        <f>SUMIFS('2012Figures'!$J:$J,'2012Figures'!$C:$C,$A236,'2012Figures'!$H:$H,$B236,'2012Figures'!$I:$I,$C236,'2012Figures'!$E:$E,$B$1)</f>
        <v>0</v>
      </c>
      <c r="M236" s="52">
        <f>SUMIFS('2012Figures'!$J:$J,'2012Figures'!$C:$C,$A236,'2012Figures'!$H:$H,$B236,'2012Figures'!$I:$I,$C236,'2012Figures'!$B:$B,"BrokerToCy",'2012Figures'!$G:$G,"E1",'2012Figures'!$E:$E,$B$1)</f>
        <v>0</v>
      </c>
      <c r="N236" s="52">
        <f>SUMIFS('2012Figures'!$J:$J,'2012Figures'!$C:$C,$A236,'2012Figures'!$H:$H,$B236,'2012Figures'!$I:$I,$C236,'2012Figures'!$B:$B,"BrokerToCy",'2012Figures'!$G:$G,"P1",'2012Figures'!$E:$E,$B$1)</f>
        <v>0</v>
      </c>
      <c r="O236" s="52">
        <f>SUMIFS('2012Figures'!$J:$J,'2012Figures'!$C:$C,$A236,'2012Figures'!$H:$H,$B236,'2012Figures'!$I:$I,$C236,'2012Figures'!$B:$B,"CyToBroker",'2012Figures'!$G:$G,"E1",'2012Figures'!$E:$E,$B$1)</f>
        <v>0</v>
      </c>
      <c r="P236" s="52">
        <f>SUMIFS('2012Figures'!$J:$J,'2012Figures'!$C:$C,$A236,'2012Figures'!$H:$H,$B236,'2012Figures'!$I:$I,$C236,'2012Figures'!$B:$B,"CyToBroker",'2012Figures'!$G:$G,"P1",'2012Figures'!$E:$E,$B$1)</f>
        <v>0</v>
      </c>
      <c r="R236" s="46" t="str">
        <f t="shared" si="28"/>
        <v/>
      </c>
      <c r="S236" s="46" t="str">
        <f t="shared" si="28"/>
        <v/>
      </c>
      <c r="T236" s="46" t="str">
        <f t="shared" si="28"/>
        <v/>
      </c>
      <c r="U236" s="46" t="str">
        <f t="shared" si="28"/>
        <v/>
      </c>
      <c r="V236" s="46" t="str">
        <f t="shared" si="28"/>
        <v/>
      </c>
    </row>
    <row r="237" spans="1:22" x14ac:dyDescent="0.2">
      <c r="A237" s="1">
        <v>124</v>
      </c>
      <c r="B237" s="1" t="s">
        <v>112</v>
      </c>
      <c r="C237" s="8">
        <v>4</v>
      </c>
      <c r="D237" s="29">
        <f>SUMIFS('2013Figures'!$J:$J,'2013Figures'!$C:$C,$A237,'2013Figures'!$H:$H,$B237,'2013Figures'!$I:$I,$C237,'2013Figures'!$E:$E,$B$1)</f>
        <v>0</v>
      </c>
      <c r="E237" s="9">
        <f>SUMIFS('2013Figures'!$J:$J,'2013Figures'!$C:$C,$A237,'2013Figures'!$H:$H,$B237,'2013Figures'!$I:$I,$C237,'2013Figures'!$B:$B,"BrokerToCy",'2013Figures'!$G:$G,"E1",'2013Figures'!$E:$E,$B$1)</f>
        <v>0</v>
      </c>
      <c r="F237" s="9">
        <f>SUMIFS('2013Figures'!$J:$J,'2013Figures'!$C:$C,$A237,'2013Figures'!$H:$H,$B237,'2013Figures'!$I:$I,$C237,'2013Figures'!$B:$B,"BrokerToCy",'2013Figures'!$G:$G,"P1",'2013Figures'!$E:$E,$B$1)</f>
        <v>0</v>
      </c>
      <c r="G237" s="9">
        <f>SUMIFS('2013Figures'!$J:$J,'2013Figures'!$C:$C,$A237,'2013Figures'!$H:$H,$B237,'2013Figures'!$I:$I,$C237,'2013Figures'!$B:$B,"CyToBroker",'2013Figures'!$G:$G,"E1",'2013Figures'!$E:$E,$B$1)</f>
        <v>0</v>
      </c>
      <c r="H237" s="9">
        <f>SUMIFS('2013Figures'!$J:$J,'2013Figures'!$C:$C,$A237,'2013Figures'!$H:$H,$B237,'2013Figures'!$I:$I,$C237,'2013Figures'!$B:$B,"CyToBroker",'2013Figures'!$G:$G,"P1",'2013Figures'!$E:$E,$B$1)</f>
        <v>0</v>
      </c>
      <c r="I237" s="30"/>
      <c r="J237" s="31">
        <v>201301</v>
      </c>
      <c r="K237" s="30"/>
      <c r="L237" s="42">
        <f>SUMIFS('2012Figures'!$J:$J,'2012Figures'!$C:$C,$A237,'2012Figures'!$H:$H,$B237,'2012Figures'!$I:$I,$C237,'2012Figures'!$E:$E,$B$1)</f>
        <v>0</v>
      </c>
      <c r="M237" s="52">
        <f>SUMIFS('2012Figures'!$J:$J,'2012Figures'!$C:$C,$A237,'2012Figures'!$H:$H,$B237,'2012Figures'!$I:$I,$C237,'2012Figures'!$B:$B,"BrokerToCy",'2012Figures'!$G:$G,"E1",'2012Figures'!$E:$E,$B$1)</f>
        <v>0</v>
      </c>
      <c r="N237" s="52">
        <f>SUMIFS('2012Figures'!$J:$J,'2012Figures'!$C:$C,$A237,'2012Figures'!$H:$H,$B237,'2012Figures'!$I:$I,$C237,'2012Figures'!$B:$B,"BrokerToCy",'2012Figures'!$G:$G,"P1",'2012Figures'!$E:$E,$B$1)</f>
        <v>0</v>
      </c>
      <c r="O237" s="52">
        <f>SUMIFS('2012Figures'!$J:$J,'2012Figures'!$C:$C,$A237,'2012Figures'!$H:$H,$B237,'2012Figures'!$I:$I,$C237,'2012Figures'!$B:$B,"CyToBroker",'2012Figures'!$G:$G,"E1",'2012Figures'!$E:$E,$B$1)</f>
        <v>0</v>
      </c>
      <c r="P237" s="52">
        <f>SUMIFS('2012Figures'!$J:$J,'2012Figures'!$C:$C,$A237,'2012Figures'!$H:$H,$B237,'2012Figures'!$I:$I,$C237,'2012Figures'!$B:$B,"CyToBroker",'2012Figures'!$G:$G,"P1",'2012Figures'!$E:$E,$B$1)</f>
        <v>0</v>
      </c>
      <c r="Q237" s="30"/>
      <c r="R237" s="46" t="str">
        <f t="shared" si="28"/>
        <v/>
      </c>
      <c r="S237" s="46" t="str">
        <f t="shared" si="28"/>
        <v/>
      </c>
      <c r="T237" s="46" t="str">
        <f t="shared" si="28"/>
        <v/>
      </c>
      <c r="U237" s="46" t="str">
        <f t="shared" si="28"/>
        <v/>
      </c>
      <c r="V237" s="46" t="str">
        <f t="shared" si="28"/>
        <v/>
      </c>
    </row>
    <row r="238" spans="1:22" x14ac:dyDescent="0.2">
      <c r="A238" s="1">
        <v>124</v>
      </c>
      <c r="B238" s="1" t="s">
        <v>112</v>
      </c>
      <c r="C238" s="8">
        <v>3</v>
      </c>
      <c r="D238" s="29">
        <f>SUMIFS('2013Figures'!$J:$J,'2013Figures'!$C:$C,$A238,'2013Figures'!$H:$H,$B238,'2013Figures'!$I:$I,$C238,'2013Figures'!$E:$E,$B$1)</f>
        <v>0</v>
      </c>
      <c r="E238" s="9">
        <f>SUMIFS('2013Figures'!$J:$J,'2013Figures'!$C:$C,$A238,'2013Figures'!$H:$H,$B238,'2013Figures'!$I:$I,$C238,'2013Figures'!$B:$B,"BrokerToCy",'2013Figures'!$G:$G,"E1",'2013Figures'!$E:$E,$B$1)</f>
        <v>0</v>
      </c>
      <c r="F238" s="9">
        <f>SUMIFS('2013Figures'!$J:$J,'2013Figures'!$C:$C,$A238,'2013Figures'!$H:$H,$B238,'2013Figures'!$I:$I,$C238,'2013Figures'!$B:$B,"BrokerToCy",'2013Figures'!$G:$G,"P1",'2013Figures'!$E:$E,$B$1)</f>
        <v>0</v>
      </c>
      <c r="G238" s="9">
        <f>SUMIFS('2013Figures'!$J:$J,'2013Figures'!$C:$C,$A238,'2013Figures'!$H:$H,$B238,'2013Figures'!$I:$I,$C238,'2013Figures'!$B:$B,"CyToBroker",'2013Figures'!$G:$G,"E1",'2013Figures'!$E:$E,$B$1)</f>
        <v>0</v>
      </c>
      <c r="H238" s="9">
        <f>SUMIFS('2013Figures'!$J:$J,'2013Figures'!$C:$C,$A238,'2013Figures'!$H:$H,$B238,'2013Figures'!$I:$I,$C238,'2013Figures'!$B:$B,"CyToBroker",'2013Figures'!$G:$G,"P1",'2013Figures'!$E:$E,$B$1)</f>
        <v>0</v>
      </c>
      <c r="J238" s="8">
        <v>201201</v>
      </c>
      <c r="L238" s="42">
        <f>SUMIFS('2012Figures'!$J:$J,'2012Figures'!$C:$C,$A238,'2012Figures'!$H:$H,$B238,'2012Figures'!$I:$I,$C238,'2012Figures'!$E:$E,$B$1)</f>
        <v>0</v>
      </c>
      <c r="M238" s="52">
        <f>SUMIFS('2012Figures'!$J:$J,'2012Figures'!$C:$C,$A238,'2012Figures'!$H:$H,$B238,'2012Figures'!$I:$I,$C238,'2012Figures'!$B:$B,"BrokerToCy",'2012Figures'!$G:$G,"E1",'2012Figures'!$E:$E,$B$1)</f>
        <v>0</v>
      </c>
      <c r="N238" s="52">
        <f>SUMIFS('2012Figures'!$J:$J,'2012Figures'!$C:$C,$A238,'2012Figures'!$H:$H,$B238,'2012Figures'!$I:$I,$C238,'2012Figures'!$B:$B,"BrokerToCy",'2012Figures'!$G:$G,"P1",'2012Figures'!$E:$E,$B$1)</f>
        <v>0</v>
      </c>
      <c r="O238" s="52">
        <f>SUMIFS('2012Figures'!$J:$J,'2012Figures'!$C:$C,$A238,'2012Figures'!$H:$H,$B238,'2012Figures'!$I:$I,$C238,'2012Figures'!$B:$B,"CyToBroker",'2012Figures'!$G:$G,"E1",'2012Figures'!$E:$E,$B$1)</f>
        <v>0</v>
      </c>
      <c r="P238" s="52">
        <f>SUMIFS('2012Figures'!$J:$J,'2012Figures'!$C:$C,$A238,'2012Figures'!$H:$H,$B238,'2012Figures'!$I:$I,$C238,'2012Figures'!$B:$B,"CyToBroker",'2012Figures'!$G:$G,"P1",'2012Figures'!$E:$E,$B$1)</f>
        <v>0</v>
      </c>
      <c r="R238" s="46" t="str">
        <f t="shared" si="28"/>
        <v/>
      </c>
      <c r="S238" s="46" t="str">
        <f t="shared" si="28"/>
        <v/>
      </c>
      <c r="T238" s="46" t="str">
        <f t="shared" si="28"/>
        <v/>
      </c>
      <c r="U238" s="46" t="str">
        <f t="shared" si="28"/>
        <v/>
      </c>
      <c r="V238" s="46" t="str">
        <f t="shared" si="28"/>
        <v/>
      </c>
    </row>
    <row r="239" spans="1:22" x14ac:dyDescent="0.2">
      <c r="A239" s="1">
        <v>124</v>
      </c>
      <c r="B239" s="1" t="s">
        <v>112</v>
      </c>
      <c r="C239" s="8">
        <v>2</v>
      </c>
      <c r="D239" s="29">
        <f>SUMIFS('2013Figures'!$J:$J,'2013Figures'!$C:$C,$A239,'2013Figures'!$H:$H,$B239,'2013Figures'!$I:$I,$C239,'2013Figures'!$E:$E,$B$1)</f>
        <v>0</v>
      </c>
      <c r="E239" s="9">
        <f>SUMIFS('2013Figures'!$J:$J,'2013Figures'!$C:$C,$A239,'2013Figures'!$H:$H,$B239,'2013Figures'!$I:$I,$C239,'2013Figures'!$B:$B,"BrokerToCy",'2013Figures'!$G:$G,"E1",'2013Figures'!$E:$E,$B$1)</f>
        <v>0</v>
      </c>
      <c r="F239" s="9">
        <f>SUMIFS('2013Figures'!$J:$J,'2013Figures'!$C:$C,$A239,'2013Figures'!$H:$H,$B239,'2013Figures'!$I:$I,$C239,'2013Figures'!$B:$B,"BrokerToCy",'2013Figures'!$G:$G,"P1",'2013Figures'!$E:$E,$B$1)</f>
        <v>0</v>
      </c>
      <c r="G239" s="9">
        <f>SUMIFS('2013Figures'!$J:$J,'2013Figures'!$C:$C,$A239,'2013Figures'!$H:$H,$B239,'2013Figures'!$I:$I,$C239,'2013Figures'!$B:$B,"CyToBroker",'2013Figures'!$G:$G,"E1",'2013Figures'!$E:$E,$B$1)</f>
        <v>0</v>
      </c>
      <c r="H239" s="9">
        <f>SUMIFS('2013Figures'!$J:$J,'2013Figures'!$C:$C,$A239,'2013Figures'!$H:$H,$B239,'2013Figures'!$I:$I,$C239,'2013Figures'!$B:$B,"CyToBroker",'2013Figures'!$G:$G,"P1",'2013Figures'!$E:$E,$B$1)</f>
        <v>0</v>
      </c>
      <c r="J239" s="8">
        <v>201101</v>
      </c>
      <c r="L239" s="42">
        <f>SUMIFS('2012Figures'!$J:$J,'2012Figures'!$C:$C,$A239,'2012Figures'!$H:$H,$B239,'2012Figures'!$I:$I,$C239,'2012Figures'!$E:$E,$B$1)</f>
        <v>0</v>
      </c>
      <c r="M239" s="52">
        <f>SUMIFS('2012Figures'!$J:$J,'2012Figures'!$C:$C,$A239,'2012Figures'!$H:$H,$B239,'2012Figures'!$I:$I,$C239,'2012Figures'!$B:$B,"BrokerToCy",'2012Figures'!$G:$G,"E1",'2012Figures'!$E:$E,$B$1)</f>
        <v>0</v>
      </c>
      <c r="N239" s="52">
        <f>SUMIFS('2012Figures'!$J:$J,'2012Figures'!$C:$C,$A239,'2012Figures'!$H:$H,$B239,'2012Figures'!$I:$I,$C239,'2012Figures'!$B:$B,"BrokerToCy",'2012Figures'!$G:$G,"P1",'2012Figures'!$E:$E,$B$1)</f>
        <v>0</v>
      </c>
      <c r="O239" s="52">
        <f>SUMIFS('2012Figures'!$J:$J,'2012Figures'!$C:$C,$A239,'2012Figures'!$H:$H,$B239,'2012Figures'!$I:$I,$C239,'2012Figures'!$B:$B,"CyToBroker",'2012Figures'!$G:$G,"E1",'2012Figures'!$E:$E,$B$1)</f>
        <v>0</v>
      </c>
      <c r="P239" s="52">
        <f>SUMIFS('2012Figures'!$J:$J,'2012Figures'!$C:$C,$A239,'2012Figures'!$H:$H,$B239,'2012Figures'!$I:$I,$C239,'2012Figures'!$B:$B,"CyToBroker",'2012Figures'!$G:$G,"P1",'2012Figures'!$E:$E,$B$1)</f>
        <v>0</v>
      </c>
      <c r="R239" s="46" t="str">
        <f t="shared" si="28"/>
        <v/>
      </c>
      <c r="S239" s="46" t="str">
        <f t="shared" si="28"/>
        <v/>
      </c>
      <c r="T239" s="46" t="str">
        <f t="shared" si="28"/>
        <v/>
      </c>
      <c r="U239" s="46" t="str">
        <f t="shared" si="28"/>
        <v/>
      </c>
      <c r="V239" s="46" t="str">
        <f t="shared" si="28"/>
        <v/>
      </c>
    </row>
    <row r="240" spans="1:22" x14ac:dyDescent="0.2">
      <c r="A240" s="1">
        <v>124</v>
      </c>
      <c r="B240" s="1" t="s">
        <v>112</v>
      </c>
      <c r="C240" s="8">
        <v>1</v>
      </c>
      <c r="D240" s="29">
        <f>SUMIFS('2013Figures'!$J:$J,'2013Figures'!$C:$C,$A240,'2013Figures'!$H:$H,$B240,'2013Figures'!$I:$I,$C240,'2013Figures'!$E:$E,$B$1)</f>
        <v>0</v>
      </c>
      <c r="E240" s="9">
        <f>SUMIFS('2013Figures'!$J:$J,'2013Figures'!$C:$C,$A240,'2013Figures'!$H:$H,$B240,'2013Figures'!$I:$I,$C240,'2013Figures'!$B:$B,"BrokerToCy",'2013Figures'!$G:$G,"E1",'2013Figures'!$E:$E,$B$1)</f>
        <v>0</v>
      </c>
      <c r="F240" s="9">
        <f>SUMIFS('2013Figures'!$J:$J,'2013Figures'!$C:$C,$A240,'2013Figures'!$H:$H,$B240,'2013Figures'!$I:$I,$C240,'2013Figures'!$B:$B,"BrokerToCy",'2013Figures'!$G:$G,"P1",'2013Figures'!$E:$E,$B$1)</f>
        <v>0</v>
      </c>
      <c r="G240" s="9">
        <f>SUMIFS('2013Figures'!$J:$J,'2013Figures'!$C:$C,$A240,'2013Figures'!$H:$H,$B240,'2013Figures'!$I:$I,$C240,'2013Figures'!$B:$B,"CyToBroker",'2013Figures'!$G:$G,"E1",'2013Figures'!$E:$E,$B$1)</f>
        <v>0</v>
      </c>
      <c r="H240" s="9">
        <f>SUMIFS('2013Figures'!$J:$J,'2013Figures'!$C:$C,$A240,'2013Figures'!$H:$H,$B240,'2013Figures'!$I:$I,$C240,'2013Figures'!$B:$B,"CyToBroker",'2013Figures'!$G:$G,"P1",'2013Figures'!$E:$E,$B$1)</f>
        <v>0</v>
      </c>
      <c r="J240" s="8">
        <v>201001</v>
      </c>
      <c r="L240" s="42">
        <f>SUMIFS('2012Figures'!$J:$J,'2012Figures'!$C:$C,$A240,'2012Figures'!$H:$H,$B240,'2012Figures'!$I:$I,$C240,'2012Figures'!$E:$E,$B$1)</f>
        <v>0</v>
      </c>
      <c r="M240" s="52">
        <f>SUMIFS('2012Figures'!$J:$J,'2012Figures'!$C:$C,$A240,'2012Figures'!$H:$H,$B240,'2012Figures'!$I:$I,$C240,'2012Figures'!$B:$B,"BrokerToCy",'2012Figures'!$G:$G,"E1",'2012Figures'!$E:$E,$B$1)</f>
        <v>0</v>
      </c>
      <c r="N240" s="52">
        <f>SUMIFS('2012Figures'!$J:$J,'2012Figures'!$C:$C,$A240,'2012Figures'!$H:$H,$B240,'2012Figures'!$I:$I,$C240,'2012Figures'!$B:$B,"BrokerToCy",'2012Figures'!$G:$G,"P1",'2012Figures'!$E:$E,$B$1)</f>
        <v>0</v>
      </c>
      <c r="O240" s="52">
        <f>SUMIFS('2012Figures'!$J:$J,'2012Figures'!$C:$C,$A240,'2012Figures'!$H:$H,$B240,'2012Figures'!$I:$I,$C240,'2012Figures'!$B:$B,"CyToBroker",'2012Figures'!$G:$G,"E1",'2012Figures'!$E:$E,$B$1)</f>
        <v>0</v>
      </c>
      <c r="P240" s="52">
        <f>SUMIFS('2012Figures'!$J:$J,'2012Figures'!$C:$C,$A240,'2012Figures'!$H:$H,$B240,'2012Figures'!$I:$I,$C240,'2012Figures'!$B:$B,"CyToBroker",'2012Figures'!$G:$G,"P1",'2012Figures'!$E:$E,$B$1)</f>
        <v>0</v>
      </c>
      <c r="R240" s="46" t="str">
        <f t="shared" si="28"/>
        <v/>
      </c>
      <c r="S240" s="46" t="str">
        <f t="shared" si="28"/>
        <v/>
      </c>
      <c r="T240" s="46" t="str">
        <f t="shared" si="28"/>
        <v/>
      </c>
      <c r="U240" s="46" t="str">
        <f t="shared" si="28"/>
        <v/>
      </c>
      <c r="V240" s="46" t="str">
        <f t="shared" si="28"/>
        <v/>
      </c>
    </row>
    <row r="241" spans="1:22" x14ac:dyDescent="0.2">
      <c r="A241" s="1">
        <v>124</v>
      </c>
      <c r="B241" s="1" t="s">
        <v>112</v>
      </c>
      <c r="D241" s="29">
        <f>SUMIFS('2013Figures'!$J:$J,'2013Figures'!$C:$C,$A241,'2013Figures'!$I:$I,"",'2013Figures'!$E:$E,$B$1)</f>
        <v>0</v>
      </c>
      <c r="E241" s="9">
        <f>SUMIFS('2013Figures'!$J:$J,'2013Figures'!$C:$C,$A241,'2013Figures'!$I:$I,"",'2013Figures'!$B:$B,"BrokerToCy",'2013Figures'!$G:$G,"E1",'2013Figures'!$E:$E,$B$1)</f>
        <v>0</v>
      </c>
      <c r="F241" s="9">
        <f>SUMIFS('2013Figures'!$J:$J,'2013Figures'!$C:$C,$A241,'2013Figures'!$I:$I,"",'2013Figures'!$B:$B,"BrokerToCy",'2013Figures'!$G:$G,"P1",'2013Figures'!$E:$E,$B$1)</f>
        <v>0</v>
      </c>
      <c r="G241" s="9">
        <f>SUMIFS('2013Figures'!$J:$J,'2013Figures'!$C:$C,$A241,'2013Figures'!$I:$I,"",'2013Figures'!$B:$B,"CyToBroker",'2013Figures'!$G:$G,"E1",'2013Figures'!$E:$E,$B$1)</f>
        <v>0</v>
      </c>
      <c r="H241" s="9">
        <f>SUMIFS('2013Figures'!$J:$J,'2013Figures'!$C:$C,$A241,'2013Figures'!$I:$I,"",'2013Figures'!$B:$B,"CyToBroker",'2013Figures'!$G:$G,"P1",'2013Figures'!$E:$E,$B$1)</f>
        <v>0</v>
      </c>
      <c r="J241" s="8" t="s">
        <v>131</v>
      </c>
      <c r="L241" s="42">
        <f>SUMIFS('2012Figures'!$J:$J,'2012Figures'!$C:$C,$A241,'2012Figures'!$I:$I,"",'2012Figures'!$E:$E,$B$1)</f>
        <v>0</v>
      </c>
      <c r="M241" s="52">
        <f>SUMIFS('2012Figures'!$J:$J,'2012Figures'!$C:$C,$A241,'2012Figures'!$I:$I,"",'2012Figures'!$B:$B,"BrokerToCy",'2012Figures'!$G:$G,"E1",'2012Figures'!$E:$E,$B$1)</f>
        <v>0</v>
      </c>
      <c r="N241" s="52">
        <f>SUMIFS('2012Figures'!$J:$J,'2012Figures'!$C:$C,$A241,'2012Figures'!$I:$I,"",'2012Figures'!$B:$B,"BrokerToCy",'2012Figures'!$G:$G,"P1",'2012Figures'!$E:$E,$B$1)</f>
        <v>0</v>
      </c>
      <c r="O241" s="52">
        <f>SUMIFS('2012Figures'!$J:$J,'2012Figures'!$C:$C,$A241,'2012Figures'!$I:$I,"",'2012Figures'!$B:$B,"CyToBroker",'2012Figures'!$G:$G,"E1",'2012Figures'!$E:$E,$B$1)</f>
        <v>0</v>
      </c>
      <c r="P241" s="52">
        <f>SUMIFS('2012Figures'!$J:$J,'2012Figures'!$C:$C,$A241,'2012Figures'!$I:$I,"",'2012Figures'!$B:$B,"CyToBroker",'2012Figures'!$G:$G,"P1",'2012Figures'!$E:$E,$B$1)</f>
        <v>0</v>
      </c>
      <c r="R241" s="46" t="str">
        <f t="shared" si="28"/>
        <v/>
      </c>
      <c r="S241" s="46" t="str">
        <f t="shared" si="28"/>
        <v/>
      </c>
      <c r="T241" s="46" t="str">
        <f t="shared" si="28"/>
        <v/>
      </c>
      <c r="U241" s="46" t="str">
        <f t="shared" si="28"/>
        <v/>
      </c>
      <c r="V241" s="46" t="str">
        <f t="shared" si="28"/>
        <v/>
      </c>
    </row>
    <row r="242" spans="1:22" x14ac:dyDescent="0.2">
      <c r="A242" s="21"/>
      <c r="B242" s="21" t="s">
        <v>92</v>
      </c>
      <c r="C242" s="22"/>
      <c r="D242" s="23">
        <f>SUM(E242:H242)</f>
        <v>0</v>
      </c>
      <c r="E242" s="23">
        <f>SUM(E236:E241)</f>
        <v>0</v>
      </c>
      <c r="F242" s="23">
        <f>SUM(F236:F241)</f>
        <v>0</v>
      </c>
      <c r="G242" s="23">
        <f>SUM(G236:G241)</f>
        <v>0</v>
      </c>
      <c r="H242" s="23">
        <f>SUM(H236:H241)</f>
        <v>0</v>
      </c>
      <c r="I242" s="21"/>
      <c r="J242" s="22"/>
      <c r="K242" s="21"/>
      <c r="L242" s="43">
        <f>SUM(M242:P242)</f>
        <v>0</v>
      </c>
      <c r="M242" s="43">
        <f>SUM(M236:M241)</f>
        <v>0</v>
      </c>
      <c r="N242" s="43">
        <f>SUM(N236:N241)</f>
        <v>0</v>
      </c>
      <c r="O242" s="43">
        <f>SUM(O236:O241)</f>
        <v>0</v>
      </c>
      <c r="P242" s="43">
        <f>SUM(P236:P241)</f>
        <v>0</v>
      </c>
      <c r="Q242" s="21"/>
      <c r="R242" s="21"/>
      <c r="S242" s="21"/>
      <c r="T242" s="21"/>
      <c r="U242" s="21"/>
      <c r="V242" s="21"/>
    </row>
    <row r="243" spans="1:22" x14ac:dyDescent="0.2">
      <c r="A243" s="28">
        <v>126</v>
      </c>
      <c r="B243" s="28" t="s">
        <v>113</v>
      </c>
      <c r="C243" s="17" t="s">
        <v>88</v>
      </c>
      <c r="D243" s="18">
        <f>SUMIFS('2013Figures'!$J:$J,'2013Figures'!$C:$C,$A243,'2013Figures'!$E:$E,$B$1)</f>
        <v>0</v>
      </c>
      <c r="E243" s="18">
        <f>SUMIFS('2013Figures'!$J:$J,'2013Figures'!$C:$C,$A243,'2013Figures'!$B:$B,"BrokerToCy",'2013Figures'!$G:$G,"E1",'2013Figures'!$E:$E,$B$1)</f>
        <v>0</v>
      </c>
      <c r="F243" s="18">
        <f>SUMIFS('2013Figures'!$J:$J,'2013Figures'!$C:$C,$A243,'2013Figures'!$B:$B,"BrokerToCy",'2013Figures'!$G:$G,"P1",'2013Figures'!$E:$E,$B$1)</f>
        <v>0</v>
      </c>
      <c r="G243" s="18">
        <f>SUMIFS('2013Figures'!$J:$J,'2013Figures'!$C:$C,$A243,'2013Figures'!$B:$B,"CyToBroker",'2013Figures'!$G:$G,"E1",'2013Figures'!$E:$E,$B$1)</f>
        <v>0</v>
      </c>
      <c r="H243" s="18">
        <f>SUMIFS('2013Figures'!$J:$J,'2013Figures'!$C:$C,$A243,'2013Figures'!$B:$B,"CyToBroker",'2013Figures'!$G:$G,"P1",'2013Figures'!$E:$E,$B$1)</f>
        <v>0</v>
      </c>
      <c r="I243" s="28"/>
      <c r="J243" s="17"/>
      <c r="K243" s="28"/>
      <c r="L243" s="50">
        <f>SUMIFS('2012Figures'!$J:$J,'2012Figures'!$C:$C,$A243,'2012Figures'!$E:$E,$B$1)</f>
        <v>0</v>
      </c>
      <c r="M243" s="50">
        <f>SUMIFS('2012Figures'!$J:$J,'2012Figures'!$C:$C,$A243,'2012Figures'!$B:$B,"BrokerToCy",'2012Figures'!$G:$G,"E1",'2012Figures'!$E:$E,$B$1)</f>
        <v>0</v>
      </c>
      <c r="N243" s="50">
        <f>SUMIFS('2012Figures'!$J:$J,'2012Figures'!$C:$C,$A243,'2012Figures'!$B:$B,"BrokerToCy",'2012Figures'!$G:$G,"P1",'2012Figures'!$E:$E,$B$1)</f>
        <v>0</v>
      </c>
      <c r="O243" s="50">
        <f>SUMIFS('2012Figures'!$J:$J,'2012Figures'!$C:$C,$A243,'2012Figures'!$B:$B,"CyToBroker",'2012Figures'!$G:$G,"E1",'2012Figures'!$E:$E,$B$1)</f>
        <v>0</v>
      </c>
      <c r="P243" s="50">
        <f>SUMIFS('2012Figures'!$J:$J,'2012Figures'!$C:$C,$A243,'2012Figures'!$B:$B,"CyToBroker",'2012Figures'!$G:$G,"P1",'2012Figures'!$E:$E,$B$1)</f>
        <v>0</v>
      </c>
      <c r="Q243" s="28"/>
      <c r="R243" s="46" t="str">
        <f t="shared" si="28"/>
        <v/>
      </c>
      <c r="S243" s="46" t="str">
        <f t="shared" si="28"/>
        <v/>
      </c>
      <c r="T243" s="46" t="str">
        <f t="shared" si="28"/>
        <v/>
      </c>
      <c r="U243" s="46" t="str">
        <f t="shared" si="28"/>
        <v/>
      </c>
      <c r="V243" s="46" t="str">
        <f t="shared" si="28"/>
        <v/>
      </c>
    </row>
    <row r="244" spans="1:22" x14ac:dyDescent="0.2">
      <c r="A244" s="1">
        <v>126</v>
      </c>
      <c r="B244" s="1" t="s">
        <v>113</v>
      </c>
      <c r="C244" s="8">
        <v>3</v>
      </c>
      <c r="D244" s="29">
        <f>SUMIFS('2013Figures'!$J:$J,'2013Figures'!$C:$C,$A244,'2013Figures'!$H:$H,$B244,'2013Figures'!$I:$I,$C244,'2013Figures'!$E:$E,$B$1)</f>
        <v>0</v>
      </c>
      <c r="E244" s="9">
        <f>SUMIFS('2013Figures'!$J:$J,'2013Figures'!$C:$C,$A244,'2013Figures'!$H:$H,$B244,'2013Figures'!$I:$I,$C244,'2013Figures'!$B:$B,"BrokerToCy",'2013Figures'!$G:$G,"E1",'2013Figures'!$E:$E,$B$1)</f>
        <v>0</v>
      </c>
      <c r="F244" s="9">
        <f>SUMIFS('2013Figures'!$J:$J,'2013Figures'!$C:$C,$A244,'2013Figures'!$H:$H,$B244,'2013Figures'!$I:$I,$C244,'2013Figures'!$B:$B,"BrokerToCy",'2013Figures'!$G:$G,"P1",'2013Figures'!$E:$E,$B$1)</f>
        <v>0</v>
      </c>
      <c r="G244" s="9">
        <f>SUMIFS('2013Figures'!$J:$J,'2013Figures'!$C:$C,$A244,'2013Figures'!$H:$H,$B244,'2013Figures'!$I:$I,$C244,'2013Figures'!$B:$B,"CyToBroker",'2013Figures'!$G:$G,"E1",'2013Figures'!$E:$E,$B$1)</f>
        <v>0</v>
      </c>
      <c r="H244" s="9">
        <f>SUMIFS('2013Figures'!$J:$J,'2013Figures'!$C:$C,$A244,'2013Figures'!$H:$H,$B244,'2013Figures'!$I:$I,$C244,'2013Figures'!$B:$B,"CyToBroker",'2013Figures'!$G:$G,"P1",'2013Figures'!$E:$E,$B$1)</f>
        <v>0</v>
      </c>
      <c r="J244" s="8">
        <v>201401</v>
      </c>
      <c r="L244" s="42">
        <f>SUMIFS('2012Figures'!$J:$J,'2012Figures'!$C:$C,$A244,'2012Figures'!$H:$H,$B244,'2012Figures'!$I:$I,$C244,'2012Figures'!$E:$E,$B$1)</f>
        <v>0</v>
      </c>
      <c r="M244" s="52">
        <f>SUMIFS('2012Figures'!$J:$J,'2012Figures'!$C:$C,$A244,'2012Figures'!$H:$H,$B244,'2012Figures'!$I:$I,$C244,'2012Figures'!$B:$B,"BrokerToCy",'2012Figures'!$G:$G,"E1",'2012Figures'!$E:$E,$B$1)</f>
        <v>0</v>
      </c>
      <c r="N244" s="52">
        <f>SUMIFS('2012Figures'!$J:$J,'2012Figures'!$C:$C,$A244,'2012Figures'!$H:$H,$B244,'2012Figures'!$I:$I,$C244,'2012Figures'!$B:$B,"BrokerToCy",'2012Figures'!$G:$G,"P1",'2012Figures'!$E:$E,$B$1)</f>
        <v>0</v>
      </c>
      <c r="O244" s="52">
        <f>SUMIFS('2012Figures'!$J:$J,'2012Figures'!$C:$C,$A244,'2012Figures'!$H:$H,$B244,'2012Figures'!$I:$I,$C244,'2012Figures'!$B:$B,"CyToBroker",'2012Figures'!$G:$G,"E1",'2012Figures'!$E:$E,$B$1)</f>
        <v>0</v>
      </c>
      <c r="P244" s="52">
        <f>SUMIFS('2012Figures'!$J:$J,'2012Figures'!$C:$C,$A244,'2012Figures'!$H:$H,$B244,'2012Figures'!$I:$I,$C244,'2012Figures'!$B:$B,"CyToBroker",'2012Figures'!$G:$G,"P1",'2012Figures'!$E:$E,$B$1)</f>
        <v>0</v>
      </c>
      <c r="R244" s="46" t="str">
        <f t="shared" si="28"/>
        <v/>
      </c>
      <c r="S244" s="46" t="str">
        <f t="shared" si="28"/>
        <v/>
      </c>
      <c r="T244" s="46" t="str">
        <f t="shared" si="28"/>
        <v/>
      </c>
      <c r="U244" s="46" t="str">
        <f t="shared" si="28"/>
        <v/>
      </c>
      <c r="V244" s="46" t="str">
        <f t="shared" si="28"/>
        <v/>
      </c>
    </row>
    <row r="245" spans="1:22" x14ac:dyDescent="0.2">
      <c r="A245" s="1">
        <v>126</v>
      </c>
      <c r="B245" s="1" t="s">
        <v>113</v>
      </c>
      <c r="C245" s="8">
        <v>2</v>
      </c>
      <c r="D245" s="29">
        <f>SUMIFS('2013Figures'!$J:$J,'2013Figures'!$C:$C,$A245,'2013Figures'!$H:$H,$B245,'2013Figures'!$I:$I,$C245,'2013Figures'!$E:$E,$B$1)</f>
        <v>0</v>
      </c>
      <c r="E245" s="9">
        <f>SUMIFS('2013Figures'!$J:$J,'2013Figures'!$C:$C,$A245,'2013Figures'!$H:$H,$B245,'2013Figures'!$I:$I,$C245,'2013Figures'!$B:$B,"BrokerToCy",'2013Figures'!$G:$G,"E1",'2013Figures'!$E:$E,$B$1)</f>
        <v>0</v>
      </c>
      <c r="F245" s="9">
        <f>SUMIFS('2013Figures'!$J:$J,'2013Figures'!$C:$C,$A245,'2013Figures'!$H:$H,$B245,'2013Figures'!$I:$I,$C245,'2013Figures'!$B:$B,"BrokerToCy",'2013Figures'!$G:$G,"P1",'2013Figures'!$E:$E,$B$1)</f>
        <v>0</v>
      </c>
      <c r="G245" s="9">
        <f>SUMIFS('2013Figures'!$J:$J,'2013Figures'!$C:$C,$A245,'2013Figures'!$H:$H,$B245,'2013Figures'!$I:$I,$C245,'2013Figures'!$B:$B,"CyToBroker",'2013Figures'!$G:$G,"E1",'2013Figures'!$E:$E,$B$1)</f>
        <v>0</v>
      </c>
      <c r="H245" s="9">
        <f>SUMIFS('2013Figures'!$J:$J,'2013Figures'!$C:$C,$A245,'2013Figures'!$H:$H,$B245,'2013Figures'!$I:$I,$C245,'2013Figures'!$B:$B,"CyToBroker",'2013Figures'!$G:$G,"P1",'2013Figures'!$E:$E,$B$1)</f>
        <v>0</v>
      </c>
      <c r="I245" s="30"/>
      <c r="J245" s="31">
        <v>201301</v>
      </c>
      <c r="K245" s="30"/>
      <c r="L245" s="42">
        <f>SUMIFS('2012Figures'!$J:$J,'2012Figures'!$C:$C,$A245,'2012Figures'!$H:$H,$B245,'2012Figures'!$I:$I,$C245,'2012Figures'!$E:$E,$B$1)</f>
        <v>0</v>
      </c>
      <c r="M245" s="52">
        <f>SUMIFS('2012Figures'!$J:$J,'2012Figures'!$C:$C,$A245,'2012Figures'!$H:$H,$B245,'2012Figures'!$I:$I,$C245,'2012Figures'!$B:$B,"BrokerToCy",'2012Figures'!$G:$G,"E1",'2012Figures'!$E:$E,$B$1)</f>
        <v>0</v>
      </c>
      <c r="N245" s="52">
        <f>SUMIFS('2012Figures'!$J:$J,'2012Figures'!$C:$C,$A245,'2012Figures'!$H:$H,$B245,'2012Figures'!$I:$I,$C245,'2012Figures'!$B:$B,"BrokerToCy",'2012Figures'!$G:$G,"P1",'2012Figures'!$E:$E,$B$1)</f>
        <v>0</v>
      </c>
      <c r="O245" s="52">
        <f>SUMIFS('2012Figures'!$J:$J,'2012Figures'!$C:$C,$A245,'2012Figures'!$H:$H,$B245,'2012Figures'!$I:$I,$C245,'2012Figures'!$B:$B,"CyToBroker",'2012Figures'!$G:$G,"E1",'2012Figures'!$E:$E,$B$1)</f>
        <v>0</v>
      </c>
      <c r="P245" s="52">
        <f>SUMIFS('2012Figures'!$J:$J,'2012Figures'!$C:$C,$A245,'2012Figures'!$H:$H,$B245,'2012Figures'!$I:$I,$C245,'2012Figures'!$B:$B,"CyToBroker",'2012Figures'!$G:$G,"P1",'2012Figures'!$E:$E,$B$1)</f>
        <v>0</v>
      </c>
      <c r="Q245" s="30"/>
      <c r="R245" s="46" t="str">
        <f t="shared" si="28"/>
        <v/>
      </c>
      <c r="S245" s="46" t="str">
        <f t="shared" si="28"/>
        <v/>
      </c>
      <c r="T245" s="46" t="str">
        <f t="shared" si="28"/>
        <v/>
      </c>
      <c r="U245" s="46" t="str">
        <f t="shared" si="28"/>
        <v/>
      </c>
      <c r="V245" s="46" t="str">
        <f t="shared" si="28"/>
        <v/>
      </c>
    </row>
    <row r="246" spans="1:22" x14ac:dyDescent="0.2">
      <c r="A246" s="1">
        <v>126</v>
      </c>
      <c r="B246" s="1" t="s">
        <v>113</v>
      </c>
      <c r="C246" s="8">
        <v>1</v>
      </c>
      <c r="D246" s="29">
        <f>SUMIFS('2013Figures'!$J:$J,'2013Figures'!$C:$C,$A246,'2013Figures'!$H:$H,$B246,'2013Figures'!$I:$I,$C246,'2013Figures'!$E:$E,$B$1)</f>
        <v>0</v>
      </c>
      <c r="E246" s="9">
        <f>SUMIFS('2013Figures'!$J:$J,'2013Figures'!$C:$C,$A246,'2013Figures'!$H:$H,$B246,'2013Figures'!$I:$I,$C246,'2013Figures'!$B:$B,"BrokerToCy",'2013Figures'!$G:$G,"E1",'2013Figures'!$E:$E,$B$1)</f>
        <v>0</v>
      </c>
      <c r="F246" s="9">
        <f>SUMIFS('2013Figures'!$J:$J,'2013Figures'!$C:$C,$A246,'2013Figures'!$H:$H,$B246,'2013Figures'!$I:$I,$C246,'2013Figures'!$B:$B,"BrokerToCy",'2013Figures'!$G:$G,"P1",'2013Figures'!$E:$E,$B$1)</f>
        <v>0</v>
      </c>
      <c r="G246" s="9">
        <f>SUMIFS('2013Figures'!$J:$J,'2013Figures'!$C:$C,$A246,'2013Figures'!$H:$H,$B246,'2013Figures'!$I:$I,$C246,'2013Figures'!$B:$B,"CyToBroker",'2013Figures'!$G:$G,"E1",'2013Figures'!$E:$E,$B$1)</f>
        <v>0</v>
      </c>
      <c r="H246" s="9">
        <f>SUMIFS('2013Figures'!$J:$J,'2013Figures'!$C:$C,$A246,'2013Figures'!$H:$H,$B246,'2013Figures'!$I:$I,$C246,'2013Figures'!$B:$B,"CyToBroker",'2013Figures'!$G:$G,"P1",'2013Figures'!$E:$E,$B$1)</f>
        <v>0</v>
      </c>
      <c r="J246" s="8">
        <v>201201</v>
      </c>
      <c r="L246" s="42">
        <f>SUMIFS('2012Figures'!$J:$J,'2012Figures'!$C:$C,$A246,'2012Figures'!$H:$H,$B246,'2012Figures'!$I:$I,$C246,'2012Figures'!$E:$E,$B$1)</f>
        <v>0</v>
      </c>
      <c r="M246" s="52">
        <f>SUMIFS('2012Figures'!$J:$J,'2012Figures'!$C:$C,$A246,'2012Figures'!$H:$H,$B246,'2012Figures'!$I:$I,$C246,'2012Figures'!$B:$B,"BrokerToCy",'2012Figures'!$G:$G,"E1",'2012Figures'!$E:$E,$B$1)</f>
        <v>0</v>
      </c>
      <c r="N246" s="52">
        <f>SUMIFS('2012Figures'!$J:$J,'2012Figures'!$C:$C,$A246,'2012Figures'!$H:$H,$B246,'2012Figures'!$I:$I,$C246,'2012Figures'!$B:$B,"BrokerToCy",'2012Figures'!$G:$G,"P1",'2012Figures'!$E:$E,$B$1)</f>
        <v>0</v>
      </c>
      <c r="O246" s="52">
        <f>SUMIFS('2012Figures'!$J:$J,'2012Figures'!$C:$C,$A246,'2012Figures'!$H:$H,$B246,'2012Figures'!$I:$I,$C246,'2012Figures'!$B:$B,"CyToBroker",'2012Figures'!$G:$G,"E1",'2012Figures'!$E:$E,$B$1)</f>
        <v>0</v>
      </c>
      <c r="P246" s="52">
        <f>SUMIFS('2012Figures'!$J:$J,'2012Figures'!$C:$C,$A246,'2012Figures'!$H:$H,$B246,'2012Figures'!$I:$I,$C246,'2012Figures'!$B:$B,"CyToBroker",'2012Figures'!$G:$G,"P1",'2012Figures'!$E:$E,$B$1)</f>
        <v>0</v>
      </c>
      <c r="R246" s="46" t="str">
        <f t="shared" si="28"/>
        <v/>
      </c>
      <c r="S246" s="46" t="str">
        <f t="shared" si="28"/>
        <v/>
      </c>
      <c r="T246" s="46" t="str">
        <f t="shared" si="28"/>
        <v/>
      </c>
      <c r="U246" s="46" t="str">
        <f t="shared" si="28"/>
        <v/>
      </c>
      <c r="V246" s="46" t="str">
        <f t="shared" si="28"/>
        <v/>
      </c>
    </row>
    <row r="247" spans="1:22" x14ac:dyDescent="0.2">
      <c r="A247" s="1">
        <v>126</v>
      </c>
      <c r="B247" s="1" t="s">
        <v>113</v>
      </c>
      <c r="D247" s="29">
        <f>SUMIFS('2013Figures'!$J:$J,'2013Figures'!$C:$C,$A247,'2013Figures'!$I:$I,"",'2013Figures'!$E:$E,$B$1)</f>
        <v>0</v>
      </c>
      <c r="E247" s="9">
        <f>SUMIFS('2013Figures'!$J:$J,'2013Figures'!$C:$C,$A247,'2013Figures'!$I:$I,"",'2013Figures'!$B:$B,"BrokerToCy",'2013Figures'!$G:$G,"E1",'2013Figures'!$E:$E,$B$1)</f>
        <v>0</v>
      </c>
      <c r="F247" s="9">
        <f>SUMIFS('2013Figures'!$J:$J,'2013Figures'!$C:$C,$A247,'2013Figures'!$I:$I,"",'2013Figures'!$B:$B,"BrokerToCy",'2013Figures'!$G:$G,"P1",'2013Figures'!$E:$E,$B$1)</f>
        <v>0</v>
      </c>
      <c r="G247" s="9">
        <f>SUMIFS('2013Figures'!$J:$J,'2013Figures'!$C:$C,$A247,'2013Figures'!$I:$I,"",'2013Figures'!$B:$B,"CyToBroker",'2013Figures'!$G:$G,"E1",'2013Figures'!$E:$E,$B$1)</f>
        <v>0</v>
      </c>
      <c r="H247" s="9">
        <f>SUMIFS('2013Figures'!$J:$J,'2013Figures'!$C:$C,$A247,'2013Figures'!$I:$I,"",'2013Figures'!$B:$B,"CyToBroker",'2013Figures'!$G:$G,"P1",'2013Figures'!$E:$E,$B$1)</f>
        <v>0</v>
      </c>
      <c r="J247" s="8" t="s">
        <v>131</v>
      </c>
      <c r="L247" s="42">
        <f>SUMIFS('2012Figures'!$J:$J,'2012Figures'!$C:$C,$A247,'2012Figures'!$I:$I,"",'2012Figures'!$E:$E,$B$1)</f>
        <v>0</v>
      </c>
      <c r="M247" s="52">
        <f>SUMIFS('2012Figures'!$J:$J,'2012Figures'!$C:$C,$A247,'2012Figures'!$I:$I,"",'2012Figures'!$B:$B,"BrokerToCy",'2012Figures'!$G:$G,"E1",'2012Figures'!$E:$E,$B$1)</f>
        <v>0</v>
      </c>
      <c r="N247" s="52">
        <f>SUMIFS('2012Figures'!$J:$J,'2012Figures'!$C:$C,$A247,'2012Figures'!$I:$I,"",'2012Figures'!$B:$B,"BrokerToCy",'2012Figures'!$G:$G,"P1",'2012Figures'!$E:$E,$B$1)</f>
        <v>0</v>
      </c>
      <c r="O247" s="52">
        <f>SUMIFS('2012Figures'!$J:$J,'2012Figures'!$C:$C,$A247,'2012Figures'!$I:$I,"",'2012Figures'!$B:$B,"CyToBroker",'2012Figures'!$G:$G,"E1",'2012Figures'!$E:$E,$B$1)</f>
        <v>0</v>
      </c>
      <c r="P247" s="52">
        <f>SUMIFS('2012Figures'!$J:$J,'2012Figures'!$C:$C,$A247,'2012Figures'!$I:$I,"",'2012Figures'!$B:$B,"CyToBroker",'2012Figures'!$G:$G,"P1",'2012Figures'!$E:$E,$B$1)</f>
        <v>0</v>
      </c>
      <c r="R247" s="46" t="str">
        <f t="shared" si="28"/>
        <v/>
      </c>
      <c r="S247" s="46" t="str">
        <f t="shared" si="28"/>
        <v/>
      </c>
      <c r="T247" s="46" t="str">
        <f t="shared" si="28"/>
        <v/>
      </c>
      <c r="U247" s="46" t="str">
        <f t="shared" si="28"/>
        <v/>
      </c>
      <c r="V247" s="46" t="str">
        <f t="shared" si="28"/>
        <v/>
      </c>
    </row>
    <row r="248" spans="1:22" x14ac:dyDescent="0.2">
      <c r="A248" s="21"/>
      <c r="B248" s="21" t="s">
        <v>92</v>
      </c>
      <c r="C248" s="22"/>
      <c r="D248" s="23">
        <f>SUM(E248:H248)</f>
        <v>0</v>
      </c>
      <c r="E248" s="23">
        <f>SUM(E244:E247)</f>
        <v>0</v>
      </c>
      <c r="F248" s="23">
        <f>SUM(F244:F247)</f>
        <v>0</v>
      </c>
      <c r="G248" s="23">
        <f>SUM(G244:G247)</f>
        <v>0</v>
      </c>
      <c r="H248" s="23">
        <f>SUM(H244:H247)</f>
        <v>0</v>
      </c>
      <c r="I248" s="21"/>
      <c r="J248" s="22"/>
      <c r="K248" s="21"/>
      <c r="L248" s="43">
        <f>SUM(M248:P248)</f>
        <v>0</v>
      </c>
      <c r="M248" s="43">
        <f>SUM(M244:M247)</f>
        <v>0</v>
      </c>
      <c r="N248" s="43">
        <f>SUM(N244:N247)</f>
        <v>0</v>
      </c>
      <c r="O248" s="43">
        <f>SUM(O244:O247)</f>
        <v>0</v>
      </c>
      <c r="P248" s="43">
        <f>SUM(P244:P247)</f>
        <v>0</v>
      </c>
      <c r="Q248" s="21"/>
      <c r="R248" s="21"/>
      <c r="S248" s="21"/>
      <c r="T248" s="21"/>
      <c r="U248" s="21"/>
      <c r="V248" s="21"/>
    </row>
    <row r="249" spans="1:22" x14ac:dyDescent="0.2">
      <c r="A249" s="28">
        <v>139</v>
      </c>
      <c r="B249" s="28" t="s">
        <v>167</v>
      </c>
      <c r="C249" s="17" t="s">
        <v>88</v>
      </c>
      <c r="D249" s="18">
        <f>SUMIFS('2013Figures'!$J:$J,'2013Figures'!$C:$C,$A249,'2013Figures'!$E:$E,$B$1)</f>
        <v>0</v>
      </c>
      <c r="E249" s="18">
        <f>SUMIFS('2013Figures'!$J:$J,'2013Figures'!$C:$C,$A249,'2013Figures'!$B:$B,"BrokerToCy",'2013Figures'!$G:$G,"E1",'2013Figures'!$E:$E,$B$1)</f>
        <v>0</v>
      </c>
      <c r="F249" s="18">
        <f>SUMIFS('2013Figures'!$J:$J,'2013Figures'!$C:$C,$A249,'2013Figures'!$B:$B,"BrokerToCy",'2013Figures'!$G:$G,"P1",'2013Figures'!$E:$E,$B$1)</f>
        <v>0</v>
      </c>
      <c r="G249" s="18">
        <f>SUMIFS('2013Figures'!$J:$J,'2013Figures'!$C:$C,$A249,'2013Figures'!$B:$B,"CyToBroker",'2013Figures'!$G:$G,"E1",'2013Figures'!$E:$E,$B$1)</f>
        <v>0</v>
      </c>
      <c r="H249" s="18">
        <f>SUMIFS('2013Figures'!$J:$J,'2013Figures'!$C:$C,$A249,'2013Figures'!$B:$B,"CyToBroker",'2013Figures'!$G:$G,"P1",'2013Figures'!$E:$E,$B$1)</f>
        <v>0</v>
      </c>
      <c r="I249" s="28"/>
      <c r="J249" s="17"/>
      <c r="K249" s="28"/>
      <c r="L249" s="50">
        <f>SUMIFS('2012Figures'!$J:$J,'2012Figures'!$C:$C,$A249,'2012Figures'!$E:$E,$B$1)</f>
        <v>0</v>
      </c>
      <c r="M249" s="50">
        <f>SUMIFS('2012Figures'!$J:$J,'2012Figures'!$C:$C,$A249,'2012Figures'!$B:$B,"BrokerToCy",'2012Figures'!$G:$G,"E1",'2012Figures'!$E:$E,$B$1)</f>
        <v>0</v>
      </c>
      <c r="N249" s="50">
        <f>SUMIFS('2012Figures'!$J:$J,'2012Figures'!$C:$C,$A249,'2012Figures'!$B:$B,"BrokerToCy",'2012Figures'!$G:$G,"P1",'2012Figures'!$E:$E,$B$1)</f>
        <v>0</v>
      </c>
      <c r="O249" s="50">
        <f>SUMIFS('2012Figures'!$J:$J,'2012Figures'!$C:$C,$A249,'2012Figures'!$B:$B,"CyToBroker",'2012Figures'!$G:$G,"E1",'2012Figures'!$E:$E,$B$1)</f>
        <v>0</v>
      </c>
      <c r="P249" s="50">
        <f>SUMIFS('2012Figures'!$J:$J,'2012Figures'!$C:$C,$A249,'2012Figures'!$B:$B,"CyToBroker",'2012Figures'!$G:$G,"P1",'2012Figures'!$E:$E,$B$1)</f>
        <v>0</v>
      </c>
      <c r="Q249" s="28"/>
      <c r="R249" s="46" t="str">
        <f t="shared" si="28"/>
        <v/>
      </c>
      <c r="S249" s="46" t="str">
        <f t="shared" si="28"/>
        <v/>
      </c>
      <c r="T249" s="46" t="str">
        <f t="shared" si="28"/>
        <v/>
      </c>
      <c r="U249" s="46" t="str">
        <f t="shared" si="28"/>
        <v/>
      </c>
      <c r="V249" s="46" t="str">
        <f t="shared" si="28"/>
        <v/>
      </c>
    </row>
    <row r="250" spans="1:22" x14ac:dyDescent="0.2">
      <c r="A250" s="1">
        <v>139</v>
      </c>
      <c r="B250" s="1" t="s">
        <v>167</v>
      </c>
      <c r="C250" s="8">
        <v>2</v>
      </c>
      <c r="D250" s="29">
        <f>SUMIFS('2013Figures'!$J:$J,'2013Figures'!$C:$C,$A250,'2013Figures'!$H:$H,$B250,'2013Figures'!$I:$I,$C250,'2013Figures'!$E:$E,$B$1)</f>
        <v>0</v>
      </c>
      <c r="E250" s="9">
        <f>SUMIFS('2013Figures'!$J:$J,'2013Figures'!$C:$C,$A250,'2013Figures'!$H:$H,$B250,'2013Figures'!$I:$I,$C250,'2013Figures'!$B:$B,"BrokerToCy",'2013Figures'!$G:$G,"E1",'2013Figures'!$E:$E,$B$1)</f>
        <v>0</v>
      </c>
      <c r="F250" s="9">
        <f>SUMIFS('2013Figures'!$J:$J,'2013Figures'!$C:$C,$A250,'2013Figures'!$H:$H,$B250,'2013Figures'!$I:$I,$C250,'2013Figures'!$B:$B,"BrokerToCy",'2013Figures'!$G:$G,"P1",'2013Figures'!$E:$E,$B$1)</f>
        <v>0</v>
      </c>
      <c r="G250" s="9">
        <f>SUMIFS('2013Figures'!$J:$J,'2013Figures'!$C:$C,$A250,'2013Figures'!$H:$H,$B250,'2013Figures'!$I:$I,$C250,'2013Figures'!$B:$B,"CyToBroker",'2013Figures'!$G:$G,"E1",'2013Figures'!$E:$E,$B$1)</f>
        <v>0</v>
      </c>
      <c r="H250" s="9">
        <f>SUMIFS('2013Figures'!$J:$J,'2013Figures'!$C:$C,$A250,'2013Figures'!$H:$H,$B250,'2013Figures'!$I:$I,$C250,'2013Figures'!$B:$B,"CyToBroker",'2013Figures'!$G:$G,"P1",'2013Figures'!$E:$E,$B$1)</f>
        <v>0</v>
      </c>
      <c r="I250" s="30"/>
      <c r="J250" s="31">
        <v>201502</v>
      </c>
      <c r="K250" s="30"/>
      <c r="L250" s="42">
        <f>SUMIFS('2012Figures'!$J:$J,'2012Figures'!$C:$C,$A250,'2012Figures'!$H:$H,$B250,'2012Figures'!$I:$I,$C250,'2012Figures'!$E:$E,$B$1)</f>
        <v>0</v>
      </c>
      <c r="M250" s="52">
        <f>SUMIFS('2012Figures'!$J:$J,'2012Figures'!$C:$C,$A250,'2012Figures'!$H:$H,$B250,'2012Figures'!$I:$I,$C250,'2012Figures'!$B:$B,"BrokerToCy",'2012Figures'!$G:$G,"E1",'2012Figures'!$E:$E,$B$1)</f>
        <v>0</v>
      </c>
      <c r="N250" s="52">
        <f>SUMIFS('2012Figures'!$J:$J,'2012Figures'!$C:$C,$A250,'2012Figures'!$H:$H,$B250,'2012Figures'!$I:$I,$C250,'2012Figures'!$B:$B,"BrokerToCy",'2012Figures'!$G:$G,"P1",'2012Figures'!$E:$E,$B$1)</f>
        <v>0</v>
      </c>
      <c r="O250" s="52">
        <f>SUMIFS('2012Figures'!$J:$J,'2012Figures'!$C:$C,$A250,'2012Figures'!$H:$H,$B250,'2012Figures'!$I:$I,$C250,'2012Figures'!$B:$B,"CyToBroker",'2012Figures'!$G:$G,"E1",'2012Figures'!$E:$E,$B$1)</f>
        <v>0</v>
      </c>
      <c r="P250" s="52">
        <f>SUMIFS('2012Figures'!$J:$J,'2012Figures'!$C:$C,$A250,'2012Figures'!$H:$H,$B250,'2012Figures'!$I:$I,$C250,'2012Figures'!$B:$B,"CyToBroker",'2012Figures'!$G:$G,"P1",'2012Figures'!$E:$E,$B$1)</f>
        <v>0</v>
      </c>
      <c r="Q250" s="30"/>
      <c r="R250" s="46" t="str">
        <f t="shared" si="28"/>
        <v/>
      </c>
      <c r="S250" s="46" t="str">
        <f t="shared" si="28"/>
        <v/>
      </c>
      <c r="T250" s="46" t="str">
        <f t="shared" si="28"/>
        <v/>
      </c>
      <c r="U250" s="46" t="str">
        <f t="shared" si="28"/>
        <v/>
      </c>
      <c r="V250" s="46" t="str">
        <f t="shared" si="28"/>
        <v/>
      </c>
    </row>
    <row r="251" spans="1:22" x14ac:dyDescent="0.2">
      <c r="A251" s="1">
        <v>139</v>
      </c>
      <c r="B251" s="1" t="s">
        <v>167</v>
      </c>
      <c r="C251" s="8">
        <v>1</v>
      </c>
      <c r="D251" s="29">
        <f>SUMIFS('2013Figures'!$J:$J,'2013Figures'!$C:$C,$A251,'2013Figures'!$H:$H,$B251,'2013Figures'!$I:$I,$C251,'2013Figures'!$E:$E,$B$1)</f>
        <v>0</v>
      </c>
      <c r="E251" s="9">
        <f>SUMIFS('2013Figures'!$J:$J,'2013Figures'!$C:$C,$A251,'2013Figures'!$H:$H,$B251,'2013Figures'!$I:$I,$C251,'2013Figures'!$B:$B,"BrokerToCy",'2013Figures'!$G:$G,"E1",'2013Figures'!$E:$E,$B$1)</f>
        <v>0</v>
      </c>
      <c r="F251" s="9">
        <f>SUMIFS('2013Figures'!$J:$J,'2013Figures'!$C:$C,$A251,'2013Figures'!$H:$H,$B251,'2013Figures'!$I:$I,$C251,'2013Figures'!$B:$B,"BrokerToCy",'2013Figures'!$G:$G,"P1",'2013Figures'!$E:$E,$B$1)</f>
        <v>0</v>
      </c>
      <c r="G251" s="9">
        <f>SUMIFS('2013Figures'!$J:$J,'2013Figures'!$C:$C,$A251,'2013Figures'!$H:$H,$B251,'2013Figures'!$I:$I,$C251,'2013Figures'!$B:$B,"CyToBroker",'2013Figures'!$G:$G,"E1",'2013Figures'!$E:$E,$B$1)</f>
        <v>0</v>
      </c>
      <c r="H251" s="9">
        <f>SUMIFS('2013Figures'!$J:$J,'2013Figures'!$C:$C,$A251,'2013Figures'!$H:$H,$B251,'2013Figures'!$I:$I,$C251,'2013Figures'!$B:$B,"CyToBroker",'2013Figures'!$G:$G,"P1",'2013Figures'!$E:$E,$B$1)</f>
        <v>0</v>
      </c>
      <c r="J251" s="31">
        <v>201501</v>
      </c>
      <c r="L251" s="42">
        <f>SUMIFS('2012Figures'!$J:$J,'2012Figures'!$C:$C,$A251,'2012Figures'!$H:$H,$B251,'2012Figures'!$I:$I,$C251,'2012Figures'!$E:$E,$B$1)</f>
        <v>0</v>
      </c>
      <c r="M251" s="52">
        <f>SUMIFS('2012Figures'!$J:$J,'2012Figures'!$C:$C,$A251,'2012Figures'!$H:$H,$B251,'2012Figures'!$I:$I,$C251,'2012Figures'!$B:$B,"BrokerToCy",'2012Figures'!$G:$G,"E1",'2012Figures'!$E:$E,$B$1)</f>
        <v>0</v>
      </c>
      <c r="N251" s="52">
        <f>SUMIFS('2012Figures'!$J:$J,'2012Figures'!$C:$C,$A251,'2012Figures'!$H:$H,$B251,'2012Figures'!$I:$I,$C251,'2012Figures'!$B:$B,"BrokerToCy",'2012Figures'!$G:$G,"P1",'2012Figures'!$E:$E,$B$1)</f>
        <v>0</v>
      </c>
      <c r="O251" s="52">
        <f>SUMIFS('2012Figures'!$J:$J,'2012Figures'!$C:$C,$A251,'2012Figures'!$H:$H,$B251,'2012Figures'!$I:$I,$C251,'2012Figures'!$B:$B,"CyToBroker",'2012Figures'!$G:$G,"E1",'2012Figures'!$E:$E,$B$1)</f>
        <v>0</v>
      </c>
      <c r="P251" s="52">
        <f>SUMIFS('2012Figures'!$J:$J,'2012Figures'!$C:$C,$A251,'2012Figures'!$H:$H,$B251,'2012Figures'!$I:$I,$C251,'2012Figures'!$B:$B,"CyToBroker",'2012Figures'!$G:$G,"P1",'2012Figures'!$E:$E,$B$1)</f>
        <v>0</v>
      </c>
      <c r="R251" s="46" t="str">
        <f t="shared" si="28"/>
        <v/>
      </c>
      <c r="S251" s="46" t="str">
        <f t="shared" si="28"/>
        <v/>
      </c>
      <c r="T251" s="46" t="str">
        <f t="shared" si="28"/>
        <v/>
      </c>
      <c r="U251" s="46" t="str">
        <f t="shared" si="28"/>
        <v/>
      </c>
      <c r="V251" s="46" t="str">
        <f t="shared" si="28"/>
        <v/>
      </c>
    </row>
    <row r="252" spans="1:22" x14ac:dyDescent="0.2">
      <c r="A252" s="1">
        <v>139</v>
      </c>
      <c r="B252" s="1" t="s">
        <v>167</v>
      </c>
      <c r="D252" s="29">
        <f>SUMIFS('2013Figures'!$J:$J,'2013Figures'!$C:$C,$A252,'2013Figures'!$I:$I,"",'2013Figures'!$E:$E,$B$1)</f>
        <v>0</v>
      </c>
      <c r="E252" s="9">
        <f>SUMIFS('2013Figures'!$J:$J,'2013Figures'!$C:$C,$A252,'2013Figures'!$I:$I,"",'2013Figures'!$B:$B,"BrokerToCy",'2013Figures'!$G:$G,"E1",'2013Figures'!$E:$E,$B$1)</f>
        <v>0</v>
      </c>
      <c r="F252" s="9">
        <f>SUMIFS('2013Figures'!$J:$J,'2013Figures'!$C:$C,$A252,'2013Figures'!$I:$I,"",'2013Figures'!$B:$B,"BrokerToCy",'2013Figures'!$G:$G,"P1",'2013Figures'!$E:$E,$B$1)</f>
        <v>0</v>
      </c>
      <c r="G252" s="9">
        <f>SUMIFS('2013Figures'!$J:$J,'2013Figures'!$C:$C,$A252,'2013Figures'!$I:$I,"",'2013Figures'!$B:$B,"CyToBroker",'2013Figures'!$G:$G,"E1",'2013Figures'!$E:$E,$B$1)</f>
        <v>0</v>
      </c>
      <c r="H252" s="9">
        <f>SUMIFS('2013Figures'!$J:$J,'2013Figures'!$C:$C,$A252,'2013Figures'!$I:$I,"",'2013Figures'!$B:$B,"CyToBroker",'2013Figures'!$G:$G,"P1",'2013Figures'!$E:$E,$B$1)</f>
        <v>0</v>
      </c>
      <c r="J252" s="8" t="s">
        <v>131</v>
      </c>
      <c r="L252" s="42">
        <f>SUMIFS('2012Figures'!$J:$J,'2012Figures'!$C:$C,$A252,'2012Figures'!$I:$I,"",'2012Figures'!$E:$E,$B$1)</f>
        <v>0</v>
      </c>
      <c r="M252" s="52">
        <f>SUMIFS('2012Figures'!$J:$J,'2012Figures'!$C:$C,$A252,'2012Figures'!$I:$I,"",'2012Figures'!$B:$B,"BrokerToCy",'2012Figures'!$G:$G,"E1",'2012Figures'!$E:$E,$B$1)</f>
        <v>0</v>
      </c>
      <c r="N252" s="52">
        <f>SUMIFS('2012Figures'!$J:$J,'2012Figures'!$C:$C,$A252,'2012Figures'!$I:$I,"",'2012Figures'!$B:$B,"BrokerToCy",'2012Figures'!$G:$G,"P1",'2012Figures'!$E:$E,$B$1)</f>
        <v>0</v>
      </c>
      <c r="O252" s="52">
        <f>SUMIFS('2012Figures'!$J:$J,'2012Figures'!$C:$C,$A252,'2012Figures'!$I:$I,"",'2012Figures'!$B:$B,"CyToBroker",'2012Figures'!$G:$G,"E1",'2012Figures'!$E:$E,$B$1)</f>
        <v>0</v>
      </c>
      <c r="P252" s="52">
        <f>SUMIFS('2012Figures'!$J:$J,'2012Figures'!$C:$C,$A252,'2012Figures'!$I:$I,"",'2012Figures'!$B:$B,"CyToBroker",'2012Figures'!$G:$G,"P1",'2012Figures'!$E:$E,$B$1)</f>
        <v>0</v>
      </c>
      <c r="R252" s="46" t="str">
        <f t="shared" si="28"/>
        <v/>
      </c>
      <c r="S252" s="46" t="str">
        <f t="shared" si="28"/>
        <v/>
      </c>
      <c r="T252" s="46" t="str">
        <f t="shared" si="28"/>
        <v/>
      </c>
      <c r="U252" s="46" t="str">
        <f t="shared" si="28"/>
        <v/>
      </c>
      <c r="V252" s="46" t="str">
        <f t="shared" si="28"/>
        <v/>
      </c>
    </row>
    <row r="253" spans="1:22" x14ac:dyDescent="0.2">
      <c r="A253" s="21"/>
      <c r="B253" s="21" t="s">
        <v>92</v>
      </c>
      <c r="C253" s="22"/>
      <c r="D253" s="23">
        <f>SUM(E253:H253)</f>
        <v>0</v>
      </c>
      <c r="E253" s="23">
        <f>SUM(E250:E252)</f>
        <v>0</v>
      </c>
      <c r="F253" s="23">
        <f>SUM(F250:F252)</f>
        <v>0</v>
      </c>
      <c r="G253" s="23">
        <f>SUM(G250:G252)</f>
        <v>0</v>
      </c>
      <c r="H253" s="23">
        <f>SUM(H250:H252)</f>
        <v>0</v>
      </c>
      <c r="I253" s="21"/>
      <c r="J253" s="22"/>
      <c r="K253" s="21"/>
      <c r="L253" s="43">
        <f>SUM(M253:P253)</f>
        <v>0</v>
      </c>
      <c r="M253" s="43">
        <f>SUM(M250:M252)</f>
        <v>0</v>
      </c>
      <c r="N253" s="43">
        <f>SUM(N250:N252)</f>
        <v>0</v>
      </c>
      <c r="O253" s="43">
        <f>SUM(O250:O252)</f>
        <v>0</v>
      </c>
      <c r="P253" s="43">
        <f>SUM(P250:P252)</f>
        <v>0</v>
      </c>
      <c r="Q253" s="21"/>
      <c r="R253" s="21"/>
      <c r="S253" s="21"/>
      <c r="T253" s="21"/>
      <c r="U253" s="21"/>
      <c r="V253" s="21"/>
    </row>
    <row r="254" spans="1:22" x14ac:dyDescent="0.2">
      <c r="A254" s="28">
        <v>140</v>
      </c>
      <c r="B254" s="28" t="s">
        <v>114</v>
      </c>
      <c r="C254" s="17" t="s">
        <v>88</v>
      </c>
      <c r="D254" s="18">
        <f>SUMIFS('2013Figures'!$J:$J,'2013Figures'!$C:$C,$A254,'2013Figures'!$E:$E,$B$1)</f>
        <v>0</v>
      </c>
      <c r="E254" s="18">
        <f>SUMIFS('2013Figures'!$J:$J,'2013Figures'!$C:$C,$A254,'2013Figures'!$B:$B,"BrokerToCy",'2013Figures'!$G:$G,"E1",'2013Figures'!$E:$E,$B$1)</f>
        <v>0</v>
      </c>
      <c r="F254" s="18">
        <f>SUMIFS('2013Figures'!$J:$J,'2013Figures'!$C:$C,$A254,'2013Figures'!$B:$B,"BrokerToCy",'2013Figures'!$G:$G,"P1",'2013Figures'!$E:$E,$B$1)</f>
        <v>0</v>
      </c>
      <c r="G254" s="18">
        <f>SUMIFS('2013Figures'!$J:$J,'2013Figures'!$C:$C,$A254,'2013Figures'!$B:$B,"CyToBroker",'2013Figures'!$G:$G,"E1",'2013Figures'!$E:$E,$B$1)</f>
        <v>0</v>
      </c>
      <c r="H254" s="18">
        <f>SUMIFS('2013Figures'!$J:$J,'2013Figures'!$C:$C,$A254,'2013Figures'!$B:$B,"CyToBroker",'2013Figures'!$G:$G,"P1",'2013Figures'!$E:$E,$B$1)</f>
        <v>0</v>
      </c>
      <c r="I254" s="28"/>
      <c r="J254" s="17"/>
      <c r="K254" s="28"/>
      <c r="L254" s="50">
        <f>SUMIFS('2012Figures'!$J:$J,'2012Figures'!$C:$C,$A254,'2012Figures'!$E:$E,$B$1)</f>
        <v>0</v>
      </c>
      <c r="M254" s="50">
        <f>SUMIFS('2012Figures'!$J:$J,'2012Figures'!$C:$C,$A254,'2012Figures'!$B:$B,"BrokerToCy",'2012Figures'!$G:$G,"E1",'2012Figures'!$E:$E,$B$1)</f>
        <v>0</v>
      </c>
      <c r="N254" s="50">
        <f>SUMIFS('2012Figures'!$J:$J,'2012Figures'!$C:$C,$A254,'2012Figures'!$B:$B,"BrokerToCy",'2012Figures'!$G:$G,"P1",'2012Figures'!$E:$E,$B$1)</f>
        <v>0</v>
      </c>
      <c r="O254" s="50">
        <f>SUMIFS('2012Figures'!$J:$J,'2012Figures'!$C:$C,$A254,'2012Figures'!$B:$B,"CyToBroker",'2012Figures'!$G:$G,"E1",'2012Figures'!$E:$E,$B$1)</f>
        <v>0</v>
      </c>
      <c r="P254" s="50">
        <f>SUMIFS('2012Figures'!$J:$J,'2012Figures'!$C:$C,$A254,'2012Figures'!$B:$B,"CyToBroker",'2012Figures'!$G:$G,"P1",'2012Figures'!$E:$E,$B$1)</f>
        <v>0</v>
      </c>
      <c r="Q254" s="28"/>
      <c r="R254" s="46" t="str">
        <f t="shared" si="28"/>
        <v/>
      </c>
      <c r="S254" s="46" t="str">
        <f t="shared" si="28"/>
        <v/>
      </c>
      <c r="T254" s="46" t="str">
        <f t="shared" si="28"/>
        <v/>
      </c>
      <c r="U254" s="46" t="str">
        <f t="shared" si="28"/>
        <v/>
      </c>
      <c r="V254" s="46" t="str">
        <f t="shared" si="28"/>
        <v/>
      </c>
    </row>
    <row r="255" spans="1:22" x14ac:dyDescent="0.2">
      <c r="A255" s="1">
        <v>140</v>
      </c>
      <c r="B255" s="1" t="s">
        <v>114</v>
      </c>
      <c r="C255" s="8">
        <v>2</v>
      </c>
      <c r="D255" s="29">
        <f>SUMIFS('2013Figures'!$J:$J,'2013Figures'!$C:$C,$A255,'2013Figures'!$H:$H,$B255,'2013Figures'!$I:$I,$C255,'2013Figures'!$E:$E,$B$1)</f>
        <v>0</v>
      </c>
      <c r="E255" s="9">
        <f>SUMIFS('2013Figures'!$J:$J,'2013Figures'!$C:$C,$A255,'2013Figures'!$H:$H,$B255,'2013Figures'!$I:$I,$C255,'2013Figures'!$B:$B,"BrokerToCy",'2013Figures'!$G:$G,"E1",'2013Figures'!$E:$E,$B$1)</f>
        <v>0</v>
      </c>
      <c r="F255" s="9">
        <f>SUMIFS('2013Figures'!$J:$J,'2013Figures'!$C:$C,$A255,'2013Figures'!$H:$H,$B255,'2013Figures'!$I:$I,$C255,'2013Figures'!$B:$B,"BrokerToCy",'2013Figures'!$G:$G,"P1",'2013Figures'!$E:$E,$B$1)</f>
        <v>0</v>
      </c>
      <c r="G255" s="9">
        <f>SUMIFS('2013Figures'!$J:$J,'2013Figures'!$C:$C,$A255,'2013Figures'!$H:$H,$B255,'2013Figures'!$I:$I,$C255,'2013Figures'!$B:$B,"CyToBroker",'2013Figures'!$G:$G,"E1",'2013Figures'!$E:$E,$B$1)</f>
        <v>0</v>
      </c>
      <c r="H255" s="9">
        <f>SUMIFS('2013Figures'!$J:$J,'2013Figures'!$C:$C,$A255,'2013Figures'!$H:$H,$B255,'2013Figures'!$I:$I,$C255,'2013Figures'!$B:$B,"CyToBroker",'2013Figures'!$G:$G,"P1",'2013Figures'!$E:$E,$B$1)</f>
        <v>0</v>
      </c>
      <c r="I255" s="30"/>
      <c r="J255" s="31">
        <v>201010</v>
      </c>
      <c r="K255" s="30"/>
      <c r="L255" s="42">
        <f>SUMIFS('2012Figures'!$J:$J,'2012Figures'!$C:$C,$A255,'2012Figures'!$H:$H,$B255,'2012Figures'!$I:$I,$C255,'2012Figures'!$E:$E,$B$1)</f>
        <v>0</v>
      </c>
      <c r="M255" s="52">
        <f>SUMIFS('2012Figures'!$J:$J,'2012Figures'!$C:$C,$A255,'2012Figures'!$H:$H,$B255,'2012Figures'!$I:$I,$C255,'2012Figures'!$B:$B,"BrokerToCy",'2012Figures'!$G:$G,"E1",'2012Figures'!$E:$E,$B$1)</f>
        <v>0</v>
      </c>
      <c r="N255" s="52">
        <f>SUMIFS('2012Figures'!$J:$J,'2012Figures'!$C:$C,$A255,'2012Figures'!$H:$H,$B255,'2012Figures'!$I:$I,$C255,'2012Figures'!$B:$B,"BrokerToCy",'2012Figures'!$G:$G,"P1",'2012Figures'!$E:$E,$B$1)</f>
        <v>0</v>
      </c>
      <c r="O255" s="52">
        <f>SUMIFS('2012Figures'!$J:$J,'2012Figures'!$C:$C,$A255,'2012Figures'!$H:$H,$B255,'2012Figures'!$I:$I,$C255,'2012Figures'!$B:$B,"CyToBroker",'2012Figures'!$G:$G,"E1",'2012Figures'!$E:$E,$B$1)</f>
        <v>0</v>
      </c>
      <c r="P255" s="52">
        <f>SUMIFS('2012Figures'!$J:$J,'2012Figures'!$C:$C,$A255,'2012Figures'!$H:$H,$B255,'2012Figures'!$I:$I,$C255,'2012Figures'!$B:$B,"CyToBroker",'2012Figures'!$G:$G,"P1",'2012Figures'!$E:$E,$B$1)</f>
        <v>0</v>
      </c>
      <c r="Q255" s="30"/>
      <c r="R255" s="46" t="str">
        <f t="shared" si="28"/>
        <v/>
      </c>
      <c r="S255" s="46" t="str">
        <f t="shared" si="28"/>
        <v/>
      </c>
      <c r="T255" s="46" t="str">
        <f t="shared" si="28"/>
        <v/>
      </c>
      <c r="U255" s="46" t="str">
        <f t="shared" si="28"/>
        <v/>
      </c>
      <c r="V255" s="46" t="str">
        <f t="shared" si="28"/>
        <v/>
      </c>
    </row>
    <row r="256" spans="1:22" x14ac:dyDescent="0.2">
      <c r="A256" s="1">
        <v>140</v>
      </c>
      <c r="B256" s="1" t="s">
        <v>114</v>
      </c>
      <c r="C256" s="8">
        <v>1</v>
      </c>
      <c r="D256" s="29">
        <f>SUMIFS('2013Figures'!$J:$J,'2013Figures'!$C:$C,$A256,'2013Figures'!$H:$H,$B256,'2013Figures'!$I:$I,$C256,'2013Figures'!$E:$E,$B$1)</f>
        <v>0</v>
      </c>
      <c r="E256" s="9">
        <f>SUMIFS('2013Figures'!$J:$J,'2013Figures'!$C:$C,$A256,'2013Figures'!$H:$H,$B256,'2013Figures'!$I:$I,$C256,'2013Figures'!$B:$B,"BrokerToCy",'2013Figures'!$G:$G,"E1",'2013Figures'!$E:$E,$B$1)</f>
        <v>0</v>
      </c>
      <c r="F256" s="9">
        <f>SUMIFS('2013Figures'!$J:$J,'2013Figures'!$C:$C,$A256,'2013Figures'!$H:$H,$B256,'2013Figures'!$I:$I,$C256,'2013Figures'!$B:$B,"BrokerToCy",'2013Figures'!$G:$G,"P1",'2013Figures'!$E:$E,$B$1)</f>
        <v>0</v>
      </c>
      <c r="G256" s="9">
        <f>SUMIFS('2013Figures'!$J:$J,'2013Figures'!$C:$C,$A256,'2013Figures'!$H:$H,$B256,'2013Figures'!$I:$I,$C256,'2013Figures'!$B:$B,"CyToBroker",'2013Figures'!$G:$G,"E1",'2013Figures'!$E:$E,$B$1)</f>
        <v>0</v>
      </c>
      <c r="H256" s="9">
        <f>SUMIFS('2013Figures'!$J:$J,'2013Figures'!$C:$C,$A256,'2013Figures'!$H:$H,$B256,'2013Figures'!$I:$I,$C256,'2013Figures'!$B:$B,"CyToBroker",'2013Figures'!$G:$G,"P1",'2013Figures'!$E:$E,$B$1)</f>
        <v>0</v>
      </c>
      <c r="J256" s="8" t="s">
        <v>131</v>
      </c>
      <c r="L256" s="42">
        <f>SUMIFS('2012Figures'!$J:$J,'2012Figures'!$C:$C,$A256,'2012Figures'!$H:$H,$B256,'2012Figures'!$I:$I,$C256,'2012Figures'!$E:$E,$B$1)</f>
        <v>0</v>
      </c>
      <c r="M256" s="52">
        <f>SUMIFS('2012Figures'!$J:$J,'2012Figures'!$C:$C,$A256,'2012Figures'!$H:$H,$B256,'2012Figures'!$I:$I,$C256,'2012Figures'!$B:$B,"BrokerToCy",'2012Figures'!$G:$G,"E1",'2012Figures'!$E:$E,$B$1)</f>
        <v>0</v>
      </c>
      <c r="N256" s="52">
        <f>SUMIFS('2012Figures'!$J:$J,'2012Figures'!$C:$C,$A256,'2012Figures'!$H:$H,$B256,'2012Figures'!$I:$I,$C256,'2012Figures'!$B:$B,"BrokerToCy",'2012Figures'!$G:$G,"P1",'2012Figures'!$E:$E,$B$1)</f>
        <v>0</v>
      </c>
      <c r="O256" s="52">
        <f>SUMIFS('2012Figures'!$J:$J,'2012Figures'!$C:$C,$A256,'2012Figures'!$H:$H,$B256,'2012Figures'!$I:$I,$C256,'2012Figures'!$B:$B,"CyToBroker",'2012Figures'!$G:$G,"E1",'2012Figures'!$E:$E,$B$1)</f>
        <v>0</v>
      </c>
      <c r="P256" s="52">
        <f>SUMIFS('2012Figures'!$J:$J,'2012Figures'!$C:$C,$A256,'2012Figures'!$H:$H,$B256,'2012Figures'!$I:$I,$C256,'2012Figures'!$B:$B,"CyToBroker",'2012Figures'!$G:$G,"P1",'2012Figures'!$E:$E,$B$1)</f>
        <v>0</v>
      </c>
      <c r="R256" s="46" t="str">
        <f t="shared" si="28"/>
        <v/>
      </c>
      <c r="S256" s="46" t="str">
        <f t="shared" si="28"/>
        <v/>
      </c>
      <c r="T256" s="46" t="str">
        <f t="shared" si="28"/>
        <v/>
      </c>
      <c r="U256" s="46" t="str">
        <f t="shared" si="28"/>
        <v/>
      </c>
      <c r="V256" s="46" t="str">
        <f t="shared" si="28"/>
        <v/>
      </c>
    </row>
    <row r="257" spans="1:22" x14ac:dyDescent="0.2">
      <c r="A257" s="1">
        <v>140</v>
      </c>
      <c r="B257" s="1" t="s">
        <v>114</v>
      </c>
      <c r="D257" s="29">
        <f>SUMIFS('2013Figures'!$J:$J,'2013Figures'!$C:$C,$A257,'2013Figures'!$I:$I,"",'2013Figures'!$E:$E,$B$1)</f>
        <v>0</v>
      </c>
      <c r="E257" s="9">
        <f>SUMIFS('2013Figures'!$J:$J,'2013Figures'!$C:$C,$A257,'2013Figures'!$I:$I,"",'2013Figures'!$B:$B,"BrokerToCy",'2013Figures'!$G:$G,"E1",'2013Figures'!$E:$E,$B$1)</f>
        <v>0</v>
      </c>
      <c r="F257" s="9">
        <f>SUMIFS('2013Figures'!$J:$J,'2013Figures'!$C:$C,$A257,'2013Figures'!$I:$I,"",'2013Figures'!$B:$B,"BrokerToCy",'2013Figures'!$G:$G,"P1",'2013Figures'!$E:$E,$B$1)</f>
        <v>0</v>
      </c>
      <c r="G257" s="9">
        <f>SUMIFS('2013Figures'!$J:$J,'2013Figures'!$C:$C,$A257,'2013Figures'!$I:$I,"",'2013Figures'!$B:$B,"CyToBroker",'2013Figures'!$G:$G,"E1",'2013Figures'!$E:$E,$B$1)</f>
        <v>0</v>
      </c>
      <c r="H257" s="9">
        <f>SUMIFS('2013Figures'!$J:$J,'2013Figures'!$C:$C,$A257,'2013Figures'!$I:$I,"",'2013Figures'!$B:$B,"CyToBroker",'2013Figures'!$G:$G,"P1",'2013Figures'!$E:$E,$B$1)</f>
        <v>0</v>
      </c>
      <c r="J257" s="8" t="s">
        <v>131</v>
      </c>
      <c r="L257" s="42">
        <f>SUMIFS('2012Figures'!$J:$J,'2012Figures'!$C:$C,$A257,'2012Figures'!$I:$I,"",'2012Figures'!$E:$E,$B$1)</f>
        <v>0</v>
      </c>
      <c r="M257" s="52">
        <f>SUMIFS('2012Figures'!$J:$J,'2012Figures'!$C:$C,$A257,'2012Figures'!$I:$I,"",'2012Figures'!$B:$B,"BrokerToCy",'2012Figures'!$G:$G,"E1",'2012Figures'!$E:$E,$B$1)</f>
        <v>0</v>
      </c>
      <c r="N257" s="52">
        <f>SUMIFS('2012Figures'!$J:$J,'2012Figures'!$C:$C,$A257,'2012Figures'!$I:$I,"",'2012Figures'!$B:$B,"BrokerToCy",'2012Figures'!$G:$G,"P1",'2012Figures'!$E:$E,$B$1)</f>
        <v>0</v>
      </c>
      <c r="O257" s="52">
        <f>SUMIFS('2012Figures'!$J:$J,'2012Figures'!$C:$C,$A257,'2012Figures'!$I:$I,"",'2012Figures'!$B:$B,"CyToBroker",'2012Figures'!$G:$G,"E1",'2012Figures'!$E:$E,$B$1)</f>
        <v>0</v>
      </c>
      <c r="P257" s="52">
        <f>SUMIFS('2012Figures'!$J:$J,'2012Figures'!$C:$C,$A257,'2012Figures'!$I:$I,"",'2012Figures'!$B:$B,"CyToBroker",'2012Figures'!$G:$G,"P1",'2012Figures'!$E:$E,$B$1)</f>
        <v>0</v>
      </c>
      <c r="R257" s="46" t="str">
        <f t="shared" si="28"/>
        <v/>
      </c>
      <c r="S257" s="46" t="str">
        <f t="shared" si="28"/>
        <v/>
      </c>
      <c r="T257" s="46" t="str">
        <f t="shared" si="28"/>
        <v/>
      </c>
      <c r="U257" s="46" t="str">
        <f t="shared" si="28"/>
        <v/>
      </c>
      <c r="V257" s="46" t="str">
        <f t="shared" si="28"/>
        <v/>
      </c>
    </row>
    <row r="258" spans="1:22" x14ac:dyDescent="0.2">
      <c r="A258" s="21"/>
      <c r="B258" s="21" t="s">
        <v>92</v>
      </c>
      <c r="C258" s="22"/>
      <c r="D258" s="23">
        <f>SUM(E258:H258)</f>
        <v>0</v>
      </c>
      <c r="E258" s="23">
        <f>SUM(E255:E257)</f>
        <v>0</v>
      </c>
      <c r="F258" s="23">
        <f>SUM(F255:F257)</f>
        <v>0</v>
      </c>
      <c r="G258" s="23">
        <f>SUM(G255:G257)</f>
        <v>0</v>
      </c>
      <c r="H258" s="23">
        <f>SUM(H255:H257)</f>
        <v>0</v>
      </c>
      <c r="I258" s="21"/>
      <c r="J258" s="22"/>
      <c r="K258" s="21"/>
      <c r="L258" s="43">
        <f>SUM(M258:P258)</f>
        <v>0</v>
      </c>
      <c r="M258" s="43">
        <f>SUM(M255:M257)</f>
        <v>0</v>
      </c>
      <c r="N258" s="43">
        <f>SUM(N255:N257)</f>
        <v>0</v>
      </c>
      <c r="O258" s="43">
        <f>SUM(O255:O257)</f>
        <v>0</v>
      </c>
      <c r="P258" s="43">
        <f>SUM(P255:P257)</f>
        <v>0</v>
      </c>
      <c r="Q258" s="21"/>
      <c r="R258" s="21"/>
      <c r="S258" s="21"/>
      <c r="T258" s="21"/>
      <c r="U258" s="21"/>
      <c r="V258" s="21"/>
    </row>
    <row r="259" spans="1:22" x14ac:dyDescent="0.2">
      <c r="A259" s="28">
        <v>202</v>
      </c>
      <c r="B259" s="28" t="s">
        <v>40</v>
      </c>
      <c r="C259" s="17" t="s">
        <v>88</v>
      </c>
      <c r="D259" s="18">
        <f>SUMIFS('2013Figures'!$J:$J,'2013Figures'!$C:$C,$A259,'2013Figures'!$E:$E,$B$1)</f>
        <v>250</v>
      </c>
      <c r="E259" s="18">
        <f>SUMIFS('2013Figures'!$J:$J,'2013Figures'!$C:$C,$A259,'2013Figures'!$B:$B,"BrokerToCy",'2013Figures'!$G:$G,"E1",'2013Figures'!$E:$E,$B$1)</f>
        <v>250</v>
      </c>
      <c r="F259" s="18">
        <f>SUMIFS('2013Figures'!$J:$J,'2013Figures'!$C:$C,$A259,'2013Figures'!$B:$B,"BrokerToCy",'2013Figures'!$G:$G,"P1",'2013Figures'!$E:$E,$B$1)</f>
        <v>0</v>
      </c>
      <c r="G259" s="18">
        <f>SUMIFS('2013Figures'!$J:$J,'2013Figures'!$C:$C,$A259,'2013Figures'!$B:$B,"CyToBroker",'2013Figures'!$G:$G,"E1",'2013Figures'!$E:$E,$B$1)</f>
        <v>0</v>
      </c>
      <c r="H259" s="18">
        <f>SUMIFS('2013Figures'!$J:$J,'2013Figures'!$C:$C,$A259,'2013Figures'!$B:$B,"CyToBroker",'2013Figures'!$G:$G,"P1",'2013Figures'!$E:$E,$B$1)</f>
        <v>0</v>
      </c>
      <c r="I259" s="28"/>
      <c r="J259" s="17"/>
      <c r="K259" s="28"/>
      <c r="L259" s="50">
        <f>SUMIFS('2012Figures'!$J:$J,'2012Figures'!$C:$C,$A259,'2012Figures'!$E:$E,$B$1)</f>
        <v>366</v>
      </c>
      <c r="M259" s="50">
        <f>SUMIFS('2012Figures'!$J:$J,'2012Figures'!$C:$C,$A259,'2012Figures'!$B:$B,"BrokerToCy",'2012Figures'!$G:$G,"E1",'2012Figures'!$E:$E,$B$1)</f>
        <v>366</v>
      </c>
      <c r="N259" s="50">
        <f>SUMIFS('2012Figures'!$J:$J,'2012Figures'!$C:$C,$A259,'2012Figures'!$B:$B,"BrokerToCy",'2012Figures'!$G:$G,"P1",'2012Figures'!$E:$E,$B$1)</f>
        <v>0</v>
      </c>
      <c r="O259" s="50">
        <f>SUMIFS('2012Figures'!$J:$J,'2012Figures'!$C:$C,$A259,'2012Figures'!$B:$B,"CyToBroker",'2012Figures'!$G:$G,"E1",'2012Figures'!$E:$E,$B$1)</f>
        <v>0</v>
      </c>
      <c r="P259" s="50">
        <f>SUMIFS('2012Figures'!$J:$J,'2012Figures'!$C:$C,$A259,'2012Figures'!$B:$B,"CyToBroker",'2012Figures'!$G:$G,"P1",'2012Figures'!$E:$E,$B$1)</f>
        <v>0</v>
      </c>
      <c r="Q259" s="28"/>
      <c r="R259" s="46">
        <f t="shared" si="28"/>
        <v>-0.32</v>
      </c>
      <c r="S259" s="46">
        <f t="shared" si="28"/>
        <v>-0.32</v>
      </c>
      <c r="T259" s="46" t="str">
        <f t="shared" si="28"/>
        <v/>
      </c>
      <c r="U259" s="46" t="str">
        <f t="shared" si="28"/>
        <v/>
      </c>
      <c r="V259" s="46" t="str">
        <f t="shared" si="28"/>
        <v/>
      </c>
    </row>
    <row r="260" spans="1:22" x14ac:dyDescent="0.2">
      <c r="A260" s="1">
        <v>202</v>
      </c>
      <c r="B260" s="1" t="s">
        <v>40</v>
      </c>
      <c r="C260" s="8">
        <v>5</v>
      </c>
      <c r="D260" s="29">
        <f>SUMIFS('2013Figures'!$J:$J,'2013Figures'!$C:$C,$A260,'2013Figures'!$H:$H,$B260,'2013Figures'!$I:$I,$C260,'2013Figures'!$E:$E,$B$1)</f>
        <v>0</v>
      </c>
      <c r="E260" s="9">
        <f>SUMIFS('2013Figures'!$J:$J,'2013Figures'!$C:$C,$A260,'2013Figures'!$H:$H,$B260,'2013Figures'!$I:$I,$C260,'2013Figures'!$B:$B,"BrokerToCy",'2013Figures'!$G:$G,"E1",'2013Figures'!$E:$E,$B$1)</f>
        <v>0</v>
      </c>
      <c r="F260" s="9">
        <f>SUMIFS('2013Figures'!$J:$J,'2013Figures'!$C:$C,$A260,'2013Figures'!$H:$H,$B260,'2013Figures'!$I:$I,$C260,'2013Figures'!$B:$B,"BrokerToCy",'2013Figures'!$G:$G,"P1",'2013Figures'!$E:$E,$B$1)</f>
        <v>0</v>
      </c>
      <c r="G260" s="9">
        <f>SUMIFS('2013Figures'!$J:$J,'2013Figures'!$C:$C,$A260,'2013Figures'!$H:$H,$B260,'2013Figures'!$I:$I,$C260,'2013Figures'!$B:$B,"CyToBroker",'2013Figures'!$G:$G,"E1",'2013Figures'!$E:$E,$B$1)</f>
        <v>0</v>
      </c>
      <c r="H260" s="9">
        <f>SUMIFS('2013Figures'!$J:$J,'2013Figures'!$C:$C,$A260,'2013Figures'!$H:$H,$B260,'2013Figures'!$I:$I,$C260,'2013Figures'!$B:$B,"CyToBroker",'2013Figures'!$G:$G,"P1",'2013Figures'!$E:$E,$B$1)</f>
        <v>0</v>
      </c>
      <c r="J260" s="8">
        <v>201501</v>
      </c>
      <c r="L260" s="42">
        <f>SUMIFS('2012Figures'!$J:$J,'2012Figures'!$C:$C,$A260,'2012Figures'!$H:$H,$B260,'2012Figures'!$I:$I,$C260,'2012Figures'!$E:$E,$B$1)</f>
        <v>0</v>
      </c>
      <c r="M260" s="52">
        <f>SUMIFS('2012Figures'!$J:$J,'2012Figures'!$C:$C,$A260,'2012Figures'!$H:$H,$B260,'2012Figures'!$I:$I,$C260,'2012Figures'!$B:$B,"BrokerToCy",'2012Figures'!$G:$G,"E1",'2012Figures'!$E:$E,$B$1)</f>
        <v>0</v>
      </c>
      <c r="N260" s="52">
        <f>SUMIFS('2012Figures'!$J:$J,'2012Figures'!$C:$C,$A260,'2012Figures'!$H:$H,$B260,'2012Figures'!$I:$I,$C260,'2012Figures'!$B:$B,"BrokerToCy",'2012Figures'!$G:$G,"P1",'2012Figures'!$E:$E,$B$1)</f>
        <v>0</v>
      </c>
      <c r="O260" s="52">
        <f>SUMIFS('2012Figures'!$J:$J,'2012Figures'!$C:$C,$A260,'2012Figures'!$H:$H,$B260,'2012Figures'!$I:$I,$C260,'2012Figures'!$B:$B,"CyToBroker",'2012Figures'!$G:$G,"E1",'2012Figures'!$E:$E,$B$1)</f>
        <v>0</v>
      </c>
      <c r="P260" s="52">
        <f>SUMIFS('2012Figures'!$J:$J,'2012Figures'!$C:$C,$A260,'2012Figures'!$H:$H,$B260,'2012Figures'!$I:$I,$C260,'2012Figures'!$B:$B,"CyToBroker",'2012Figures'!$G:$G,"P1",'2012Figures'!$E:$E,$B$1)</f>
        <v>0</v>
      </c>
      <c r="R260" s="46" t="str">
        <f t="shared" si="28"/>
        <v/>
      </c>
      <c r="S260" s="46" t="str">
        <f t="shared" si="28"/>
        <v/>
      </c>
      <c r="T260" s="46" t="str">
        <f t="shared" si="28"/>
        <v/>
      </c>
      <c r="U260" s="46" t="str">
        <f t="shared" si="28"/>
        <v/>
      </c>
      <c r="V260" s="46" t="str">
        <f t="shared" si="28"/>
        <v/>
      </c>
    </row>
    <row r="261" spans="1:22" x14ac:dyDescent="0.2">
      <c r="A261" s="1">
        <v>202</v>
      </c>
      <c r="B261" s="1" t="s">
        <v>40</v>
      </c>
      <c r="C261" s="8">
        <v>4</v>
      </c>
      <c r="D261" s="29">
        <f>SUMIFS('2013Figures'!$J:$J,'2013Figures'!$C:$C,$A261,'2013Figures'!$H:$H,$B261,'2013Figures'!$I:$I,$C261,'2013Figures'!$E:$E,$B$1)</f>
        <v>4</v>
      </c>
      <c r="E261" s="9">
        <f>SUMIFS('2013Figures'!$J:$J,'2013Figures'!$C:$C,$A261,'2013Figures'!$H:$H,$B261,'2013Figures'!$I:$I,$C261,'2013Figures'!$B:$B,"BrokerToCy",'2013Figures'!$G:$G,"E1",'2013Figures'!$E:$E,$B$1)</f>
        <v>4</v>
      </c>
      <c r="F261" s="9">
        <f>SUMIFS('2013Figures'!$J:$J,'2013Figures'!$C:$C,$A261,'2013Figures'!$H:$H,$B261,'2013Figures'!$I:$I,$C261,'2013Figures'!$B:$B,"BrokerToCy",'2013Figures'!$G:$G,"P1",'2013Figures'!$E:$E,$B$1)</f>
        <v>0</v>
      </c>
      <c r="G261" s="9">
        <f>SUMIFS('2013Figures'!$J:$J,'2013Figures'!$C:$C,$A261,'2013Figures'!$H:$H,$B261,'2013Figures'!$I:$I,$C261,'2013Figures'!$B:$B,"CyToBroker",'2013Figures'!$G:$G,"E1",'2013Figures'!$E:$E,$B$1)</f>
        <v>0</v>
      </c>
      <c r="H261" s="9">
        <f>SUMIFS('2013Figures'!$J:$J,'2013Figures'!$C:$C,$A261,'2013Figures'!$H:$H,$B261,'2013Figures'!$I:$I,$C261,'2013Figures'!$B:$B,"CyToBroker",'2013Figures'!$G:$G,"P1",'2013Figures'!$E:$E,$B$1)</f>
        <v>0</v>
      </c>
      <c r="I261" s="30"/>
      <c r="J261" s="31">
        <v>201301</v>
      </c>
      <c r="K261" s="30"/>
      <c r="L261" s="42">
        <f>SUMIFS('2012Figures'!$J:$J,'2012Figures'!$C:$C,$A261,'2012Figures'!$H:$H,$B261,'2012Figures'!$I:$I,$C261,'2012Figures'!$E:$E,$B$1)</f>
        <v>2</v>
      </c>
      <c r="M261" s="52">
        <f>SUMIFS('2012Figures'!$J:$J,'2012Figures'!$C:$C,$A261,'2012Figures'!$H:$H,$B261,'2012Figures'!$I:$I,$C261,'2012Figures'!$B:$B,"BrokerToCy",'2012Figures'!$G:$G,"E1",'2012Figures'!$E:$E,$B$1)</f>
        <v>2</v>
      </c>
      <c r="N261" s="52">
        <f>SUMIFS('2012Figures'!$J:$J,'2012Figures'!$C:$C,$A261,'2012Figures'!$H:$H,$B261,'2012Figures'!$I:$I,$C261,'2012Figures'!$B:$B,"BrokerToCy",'2012Figures'!$G:$G,"P1",'2012Figures'!$E:$E,$B$1)</f>
        <v>0</v>
      </c>
      <c r="O261" s="52">
        <f>SUMIFS('2012Figures'!$J:$J,'2012Figures'!$C:$C,$A261,'2012Figures'!$H:$H,$B261,'2012Figures'!$I:$I,$C261,'2012Figures'!$B:$B,"CyToBroker",'2012Figures'!$G:$G,"E1",'2012Figures'!$E:$E,$B$1)</f>
        <v>0</v>
      </c>
      <c r="P261" s="52">
        <f>SUMIFS('2012Figures'!$J:$J,'2012Figures'!$C:$C,$A261,'2012Figures'!$H:$H,$B261,'2012Figures'!$I:$I,$C261,'2012Figures'!$B:$B,"CyToBroker",'2012Figures'!$G:$G,"P1",'2012Figures'!$E:$E,$B$1)</f>
        <v>0</v>
      </c>
      <c r="Q261" s="30"/>
      <c r="R261" s="46">
        <f t="shared" si="28"/>
        <v>1</v>
      </c>
      <c r="S261" s="46">
        <f t="shared" si="28"/>
        <v>1</v>
      </c>
      <c r="T261" s="46" t="str">
        <f t="shared" si="28"/>
        <v/>
      </c>
      <c r="U261" s="46" t="str">
        <f t="shared" si="28"/>
        <v/>
      </c>
      <c r="V261" s="46" t="str">
        <f t="shared" si="28"/>
        <v/>
      </c>
    </row>
    <row r="262" spans="1:22" x14ac:dyDescent="0.2">
      <c r="A262" s="1">
        <v>202</v>
      </c>
      <c r="B262" s="1" t="s">
        <v>40</v>
      </c>
      <c r="C262" s="8">
        <v>3</v>
      </c>
      <c r="D262" s="29">
        <f>SUMIFS('2013Figures'!$J:$J,'2013Figures'!$C:$C,$A262,'2013Figures'!$H:$H,$B262,'2013Figures'!$I:$I,$C262,'2013Figures'!$E:$E,$B$1)</f>
        <v>0</v>
      </c>
      <c r="E262" s="9">
        <f>SUMIFS('2013Figures'!$J:$J,'2013Figures'!$C:$C,$A262,'2013Figures'!$H:$H,$B262,'2013Figures'!$I:$I,$C262,'2013Figures'!$B:$B,"BrokerToCy",'2013Figures'!$G:$G,"E1",'2013Figures'!$E:$E,$B$1)</f>
        <v>0</v>
      </c>
      <c r="F262" s="9">
        <f>SUMIFS('2013Figures'!$J:$J,'2013Figures'!$C:$C,$A262,'2013Figures'!$H:$H,$B262,'2013Figures'!$I:$I,$C262,'2013Figures'!$B:$B,"BrokerToCy",'2013Figures'!$G:$G,"P1",'2013Figures'!$E:$E,$B$1)</f>
        <v>0</v>
      </c>
      <c r="G262" s="9">
        <f>SUMIFS('2013Figures'!$J:$J,'2013Figures'!$C:$C,$A262,'2013Figures'!$H:$H,$B262,'2013Figures'!$I:$I,$C262,'2013Figures'!$B:$B,"CyToBroker",'2013Figures'!$G:$G,"E1",'2013Figures'!$E:$E,$B$1)</f>
        <v>0</v>
      </c>
      <c r="H262" s="9">
        <f>SUMIFS('2013Figures'!$J:$J,'2013Figures'!$C:$C,$A262,'2013Figures'!$H:$H,$B262,'2013Figures'!$I:$I,$C262,'2013Figures'!$B:$B,"CyToBroker",'2013Figures'!$G:$G,"P1",'2013Figures'!$E:$E,$B$1)</f>
        <v>0</v>
      </c>
      <c r="J262" s="8">
        <v>201201</v>
      </c>
      <c r="L262" s="42">
        <f>SUMIFS('2012Figures'!$J:$J,'2012Figures'!$C:$C,$A262,'2012Figures'!$H:$H,$B262,'2012Figures'!$I:$I,$C262,'2012Figures'!$E:$E,$B$1)</f>
        <v>0</v>
      </c>
      <c r="M262" s="52">
        <f>SUMIFS('2012Figures'!$J:$J,'2012Figures'!$C:$C,$A262,'2012Figures'!$H:$H,$B262,'2012Figures'!$I:$I,$C262,'2012Figures'!$B:$B,"BrokerToCy",'2012Figures'!$G:$G,"E1",'2012Figures'!$E:$E,$B$1)</f>
        <v>0</v>
      </c>
      <c r="N262" s="52">
        <f>SUMIFS('2012Figures'!$J:$J,'2012Figures'!$C:$C,$A262,'2012Figures'!$H:$H,$B262,'2012Figures'!$I:$I,$C262,'2012Figures'!$B:$B,"BrokerToCy",'2012Figures'!$G:$G,"P1",'2012Figures'!$E:$E,$B$1)</f>
        <v>0</v>
      </c>
      <c r="O262" s="52">
        <f>SUMIFS('2012Figures'!$J:$J,'2012Figures'!$C:$C,$A262,'2012Figures'!$H:$H,$B262,'2012Figures'!$I:$I,$C262,'2012Figures'!$B:$B,"CyToBroker",'2012Figures'!$G:$G,"E1",'2012Figures'!$E:$E,$B$1)</f>
        <v>0</v>
      </c>
      <c r="P262" s="52">
        <f>SUMIFS('2012Figures'!$J:$J,'2012Figures'!$C:$C,$A262,'2012Figures'!$H:$H,$B262,'2012Figures'!$I:$I,$C262,'2012Figures'!$B:$B,"CyToBroker",'2012Figures'!$G:$G,"P1",'2012Figures'!$E:$E,$B$1)</f>
        <v>0</v>
      </c>
      <c r="R262" s="46" t="str">
        <f t="shared" si="28"/>
        <v/>
      </c>
      <c r="S262" s="46" t="str">
        <f t="shared" si="28"/>
        <v/>
      </c>
      <c r="T262" s="46" t="str">
        <f t="shared" si="28"/>
        <v/>
      </c>
      <c r="U262" s="46" t="str">
        <f t="shared" si="28"/>
        <v/>
      </c>
      <c r="V262" s="46" t="str">
        <f t="shared" si="28"/>
        <v/>
      </c>
    </row>
    <row r="263" spans="1:22" x14ac:dyDescent="0.2">
      <c r="A263" s="1">
        <v>202</v>
      </c>
      <c r="B263" s="1" t="s">
        <v>40</v>
      </c>
      <c r="C263" s="8">
        <v>2</v>
      </c>
      <c r="D263" s="29">
        <f>SUMIFS('2013Figures'!$J:$J,'2013Figures'!$C:$C,$A263,'2013Figures'!$H:$H,$B263,'2013Figures'!$I:$I,$C263,'2013Figures'!$E:$E,$B$1)</f>
        <v>0</v>
      </c>
      <c r="E263" s="9">
        <f>SUMIFS('2013Figures'!$J:$J,'2013Figures'!$C:$C,$A263,'2013Figures'!$H:$H,$B263,'2013Figures'!$I:$I,$C263,'2013Figures'!$B:$B,"BrokerToCy",'2013Figures'!$G:$G,"E1",'2013Figures'!$E:$E,$B$1)</f>
        <v>0</v>
      </c>
      <c r="F263" s="9">
        <f>SUMIFS('2013Figures'!$J:$J,'2013Figures'!$C:$C,$A263,'2013Figures'!$H:$H,$B263,'2013Figures'!$I:$I,$C263,'2013Figures'!$B:$B,"BrokerToCy",'2013Figures'!$G:$G,"P1",'2013Figures'!$E:$E,$B$1)</f>
        <v>0</v>
      </c>
      <c r="G263" s="9">
        <f>SUMIFS('2013Figures'!$J:$J,'2013Figures'!$C:$C,$A263,'2013Figures'!$H:$H,$B263,'2013Figures'!$I:$I,$C263,'2013Figures'!$B:$B,"CyToBroker",'2013Figures'!$G:$G,"E1",'2013Figures'!$E:$E,$B$1)</f>
        <v>0</v>
      </c>
      <c r="H263" s="9">
        <f>SUMIFS('2013Figures'!$J:$J,'2013Figures'!$C:$C,$A263,'2013Figures'!$H:$H,$B263,'2013Figures'!$I:$I,$C263,'2013Figures'!$B:$B,"CyToBroker",'2013Figures'!$G:$G,"P1",'2013Figures'!$E:$E,$B$1)</f>
        <v>0</v>
      </c>
      <c r="J263" s="8">
        <v>201101</v>
      </c>
      <c r="L263" s="42">
        <f>SUMIFS('2012Figures'!$J:$J,'2012Figures'!$C:$C,$A263,'2012Figures'!$H:$H,$B263,'2012Figures'!$I:$I,$C263,'2012Figures'!$E:$E,$B$1)</f>
        <v>0</v>
      </c>
      <c r="M263" s="52">
        <f>SUMIFS('2012Figures'!$J:$J,'2012Figures'!$C:$C,$A263,'2012Figures'!$H:$H,$B263,'2012Figures'!$I:$I,$C263,'2012Figures'!$B:$B,"BrokerToCy",'2012Figures'!$G:$G,"E1",'2012Figures'!$E:$E,$B$1)</f>
        <v>0</v>
      </c>
      <c r="N263" s="52">
        <f>SUMIFS('2012Figures'!$J:$J,'2012Figures'!$C:$C,$A263,'2012Figures'!$H:$H,$B263,'2012Figures'!$I:$I,$C263,'2012Figures'!$B:$B,"BrokerToCy",'2012Figures'!$G:$G,"P1",'2012Figures'!$E:$E,$B$1)</f>
        <v>0</v>
      </c>
      <c r="O263" s="52">
        <f>SUMIFS('2012Figures'!$J:$J,'2012Figures'!$C:$C,$A263,'2012Figures'!$H:$H,$B263,'2012Figures'!$I:$I,$C263,'2012Figures'!$B:$B,"CyToBroker",'2012Figures'!$G:$G,"E1",'2012Figures'!$E:$E,$B$1)</f>
        <v>0</v>
      </c>
      <c r="P263" s="52">
        <f>SUMIFS('2012Figures'!$J:$J,'2012Figures'!$C:$C,$A263,'2012Figures'!$H:$H,$B263,'2012Figures'!$I:$I,$C263,'2012Figures'!$B:$B,"CyToBroker",'2012Figures'!$G:$G,"P1",'2012Figures'!$E:$E,$B$1)</f>
        <v>0</v>
      </c>
      <c r="R263" s="46" t="str">
        <f t="shared" si="28"/>
        <v/>
      </c>
      <c r="S263" s="46" t="str">
        <f t="shared" si="28"/>
        <v/>
      </c>
      <c r="T263" s="46" t="str">
        <f t="shared" si="28"/>
        <v/>
      </c>
      <c r="U263" s="46" t="str">
        <f t="shared" si="28"/>
        <v/>
      </c>
      <c r="V263" s="46" t="str">
        <f t="shared" si="28"/>
        <v/>
      </c>
    </row>
    <row r="264" spans="1:22" x14ac:dyDescent="0.2">
      <c r="A264" s="1">
        <v>202</v>
      </c>
      <c r="B264" s="1" t="s">
        <v>40</v>
      </c>
      <c r="C264" s="8">
        <v>1</v>
      </c>
      <c r="D264" s="29">
        <f>SUMIFS('2013Figures'!$J:$J,'2013Figures'!$C:$C,$A264,'2013Figures'!$H:$H,$B264,'2013Figures'!$I:$I,$C264,'2013Figures'!$E:$E,$B$1)</f>
        <v>246</v>
      </c>
      <c r="E264" s="9">
        <f>SUMIFS('2013Figures'!$J:$J,'2013Figures'!$C:$C,$A264,'2013Figures'!$H:$H,$B264,'2013Figures'!$I:$I,$C264,'2013Figures'!$B:$B,"BrokerToCy",'2013Figures'!$G:$G,"E1",'2013Figures'!$E:$E,$B$1)</f>
        <v>246</v>
      </c>
      <c r="F264" s="9">
        <f>SUMIFS('2013Figures'!$J:$J,'2013Figures'!$C:$C,$A264,'2013Figures'!$H:$H,$B264,'2013Figures'!$I:$I,$C264,'2013Figures'!$B:$B,"BrokerToCy",'2013Figures'!$G:$G,"P1",'2013Figures'!$E:$E,$B$1)</f>
        <v>0</v>
      </c>
      <c r="G264" s="9">
        <f>SUMIFS('2013Figures'!$J:$J,'2013Figures'!$C:$C,$A264,'2013Figures'!$H:$H,$B264,'2013Figures'!$I:$I,$C264,'2013Figures'!$B:$B,"CyToBroker",'2013Figures'!$G:$G,"E1",'2013Figures'!$E:$E,$B$1)</f>
        <v>0</v>
      </c>
      <c r="H264" s="9">
        <f>SUMIFS('2013Figures'!$J:$J,'2013Figures'!$C:$C,$A264,'2013Figures'!$H:$H,$B264,'2013Figures'!$I:$I,$C264,'2013Figures'!$B:$B,"CyToBroker",'2013Figures'!$G:$G,"P1",'2013Figures'!$E:$E,$B$1)</f>
        <v>0</v>
      </c>
      <c r="J264" s="8">
        <v>200901</v>
      </c>
      <c r="L264" s="42">
        <f>SUMIFS('2012Figures'!$J:$J,'2012Figures'!$C:$C,$A264,'2012Figures'!$H:$H,$B264,'2012Figures'!$I:$I,$C264,'2012Figures'!$E:$E,$B$1)</f>
        <v>364</v>
      </c>
      <c r="M264" s="52">
        <f>SUMIFS('2012Figures'!$J:$J,'2012Figures'!$C:$C,$A264,'2012Figures'!$H:$H,$B264,'2012Figures'!$I:$I,$C264,'2012Figures'!$B:$B,"BrokerToCy",'2012Figures'!$G:$G,"E1",'2012Figures'!$E:$E,$B$1)</f>
        <v>364</v>
      </c>
      <c r="N264" s="52">
        <f>SUMIFS('2012Figures'!$J:$J,'2012Figures'!$C:$C,$A264,'2012Figures'!$H:$H,$B264,'2012Figures'!$I:$I,$C264,'2012Figures'!$B:$B,"BrokerToCy",'2012Figures'!$G:$G,"P1",'2012Figures'!$E:$E,$B$1)</f>
        <v>0</v>
      </c>
      <c r="O264" s="52">
        <f>SUMIFS('2012Figures'!$J:$J,'2012Figures'!$C:$C,$A264,'2012Figures'!$H:$H,$B264,'2012Figures'!$I:$I,$C264,'2012Figures'!$B:$B,"CyToBroker",'2012Figures'!$G:$G,"E1",'2012Figures'!$E:$E,$B$1)</f>
        <v>0</v>
      </c>
      <c r="P264" s="52">
        <f>SUMIFS('2012Figures'!$J:$J,'2012Figures'!$C:$C,$A264,'2012Figures'!$H:$H,$B264,'2012Figures'!$I:$I,$C264,'2012Figures'!$B:$B,"CyToBroker",'2012Figures'!$G:$G,"P1",'2012Figures'!$E:$E,$B$1)</f>
        <v>0</v>
      </c>
      <c r="R264" s="46">
        <f t="shared" si="28"/>
        <v>-0.32</v>
      </c>
      <c r="S264" s="46">
        <f t="shared" si="28"/>
        <v>-0.32</v>
      </c>
      <c r="T264" s="46" t="str">
        <f t="shared" si="28"/>
        <v/>
      </c>
      <c r="U264" s="46" t="str">
        <f t="shared" si="28"/>
        <v/>
      </c>
      <c r="V264" s="46" t="str">
        <f t="shared" si="28"/>
        <v/>
      </c>
    </row>
    <row r="265" spans="1:22" x14ac:dyDescent="0.2">
      <c r="A265" s="1">
        <v>202</v>
      </c>
      <c r="B265" s="1" t="s">
        <v>40</v>
      </c>
      <c r="D265" s="29">
        <f>SUMIFS('2013Figures'!$J:$J,'2013Figures'!$C:$C,$A265,'2013Figures'!$I:$I,"",'2013Figures'!$E:$E,$B$1)</f>
        <v>0</v>
      </c>
      <c r="E265" s="9">
        <f>SUMIFS('2013Figures'!$J:$J,'2013Figures'!$C:$C,$A265,'2013Figures'!$I:$I,"",'2013Figures'!$B:$B,"BrokerToCy",'2013Figures'!$G:$G,"E1",'2013Figures'!$E:$E,$B$1)</f>
        <v>0</v>
      </c>
      <c r="F265" s="9">
        <f>SUMIFS('2013Figures'!$J:$J,'2013Figures'!$C:$C,$A265,'2013Figures'!$I:$I,"",'2013Figures'!$B:$B,"BrokerToCy",'2013Figures'!$G:$G,"P1",'2013Figures'!$E:$E,$B$1)</f>
        <v>0</v>
      </c>
      <c r="G265" s="9">
        <f>SUMIFS('2013Figures'!$J:$J,'2013Figures'!$C:$C,$A265,'2013Figures'!$I:$I,"",'2013Figures'!$B:$B,"CyToBroker",'2013Figures'!$G:$G,"E1",'2013Figures'!$E:$E,$B$1)</f>
        <v>0</v>
      </c>
      <c r="H265" s="9">
        <f>SUMIFS('2013Figures'!$J:$J,'2013Figures'!$C:$C,$A265,'2013Figures'!$I:$I,"",'2013Figures'!$B:$B,"CyToBroker",'2013Figures'!$G:$G,"P1",'2013Figures'!$E:$E,$B$1)</f>
        <v>0</v>
      </c>
      <c r="J265" s="8" t="s">
        <v>131</v>
      </c>
      <c r="L265" s="42">
        <f>SUMIFS('2012Figures'!$J:$J,'2012Figures'!$C:$C,$A265,'2012Figures'!$I:$I,"",'2012Figures'!$E:$E,$B$1)</f>
        <v>0</v>
      </c>
      <c r="M265" s="52">
        <f>SUMIFS('2012Figures'!$J:$J,'2012Figures'!$C:$C,$A265,'2012Figures'!$I:$I,"",'2012Figures'!$B:$B,"BrokerToCy",'2012Figures'!$G:$G,"E1",'2012Figures'!$E:$E,$B$1)</f>
        <v>0</v>
      </c>
      <c r="N265" s="52">
        <f>SUMIFS('2012Figures'!$J:$J,'2012Figures'!$C:$C,$A265,'2012Figures'!$I:$I,"",'2012Figures'!$B:$B,"BrokerToCy",'2012Figures'!$G:$G,"P1",'2012Figures'!$E:$E,$B$1)</f>
        <v>0</v>
      </c>
      <c r="O265" s="52">
        <f>SUMIFS('2012Figures'!$J:$J,'2012Figures'!$C:$C,$A265,'2012Figures'!$I:$I,"",'2012Figures'!$B:$B,"CyToBroker",'2012Figures'!$G:$G,"E1",'2012Figures'!$E:$E,$B$1)</f>
        <v>0</v>
      </c>
      <c r="P265" s="52">
        <f>SUMIFS('2012Figures'!$J:$J,'2012Figures'!$C:$C,$A265,'2012Figures'!$I:$I,"",'2012Figures'!$B:$B,"CyToBroker",'2012Figures'!$G:$G,"P1",'2012Figures'!$E:$E,$B$1)</f>
        <v>0</v>
      </c>
      <c r="R265" s="46" t="str">
        <f t="shared" si="28"/>
        <v/>
      </c>
      <c r="S265" s="46" t="str">
        <f t="shared" si="28"/>
        <v/>
      </c>
      <c r="T265" s="46" t="str">
        <f t="shared" si="28"/>
        <v/>
      </c>
      <c r="U265" s="46" t="str">
        <f t="shared" si="28"/>
        <v/>
      </c>
      <c r="V265" s="46" t="str">
        <f t="shared" si="28"/>
        <v/>
      </c>
    </row>
    <row r="266" spans="1:22" x14ac:dyDescent="0.2">
      <c r="A266" s="21"/>
      <c r="B266" s="21" t="s">
        <v>92</v>
      </c>
      <c r="C266" s="22"/>
      <c r="D266" s="23">
        <f>SUM(E266:H266)</f>
        <v>250</v>
      </c>
      <c r="E266" s="23">
        <f>SUM(E260:E265)</f>
        <v>250</v>
      </c>
      <c r="F266" s="23">
        <f>SUM(F260:F265)</f>
        <v>0</v>
      </c>
      <c r="G266" s="23">
        <f>SUM(G260:G265)</f>
        <v>0</v>
      </c>
      <c r="H266" s="23">
        <f>SUM(H260:H265)</f>
        <v>0</v>
      </c>
      <c r="I266" s="21"/>
      <c r="J266" s="22"/>
      <c r="K266" s="21"/>
      <c r="L266" s="43">
        <f>SUM(M266:P266)</f>
        <v>366</v>
      </c>
      <c r="M266" s="43">
        <f>SUM(M260:M265)</f>
        <v>366</v>
      </c>
      <c r="N266" s="43">
        <f>SUM(N260:N265)</f>
        <v>0</v>
      </c>
      <c r="O266" s="43">
        <f>SUM(O260:O265)</f>
        <v>0</v>
      </c>
      <c r="P266" s="43">
        <f>SUM(P260:P265)</f>
        <v>0</v>
      </c>
      <c r="Q266" s="21"/>
      <c r="R266" s="21"/>
      <c r="S266" s="21"/>
      <c r="T266" s="21"/>
      <c r="U266" s="21"/>
      <c r="V266" s="21"/>
    </row>
    <row r="267" spans="1:22" x14ac:dyDescent="0.2">
      <c r="A267" s="28">
        <v>203</v>
      </c>
      <c r="B267" s="28" t="s">
        <v>45</v>
      </c>
      <c r="C267" s="17" t="s">
        <v>88</v>
      </c>
      <c r="D267" s="18">
        <f>SUMIFS('2013Figures'!$J:$J,'2013Figures'!$C:$C,$A267,'2013Figures'!$E:$E,$B$1)</f>
        <v>158</v>
      </c>
      <c r="E267" s="18">
        <f>SUMIFS('2013Figures'!$J:$J,'2013Figures'!$C:$C,$A267,'2013Figures'!$B:$B,"BrokerToCy",'2013Figures'!$G:$G,"E1",'2013Figures'!$E:$E,$B$1)</f>
        <v>158</v>
      </c>
      <c r="F267" s="18">
        <f>SUMIFS('2013Figures'!$J:$J,'2013Figures'!$C:$C,$A267,'2013Figures'!$B:$B,"BrokerToCy",'2013Figures'!$G:$G,"P1",'2013Figures'!$E:$E,$B$1)</f>
        <v>0</v>
      </c>
      <c r="G267" s="18">
        <f>SUMIFS('2013Figures'!$J:$J,'2013Figures'!$C:$C,$A267,'2013Figures'!$B:$B,"CyToBroker",'2013Figures'!$G:$G,"E1",'2013Figures'!$E:$E,$B$1)</f>
        <v>0</v>
      </c>
      <c r="H267" s="18">
        <f>SUMIFS('2013Figures'!$J:$J,'2013Figures'!$C:$C,$A267,'2013Figures'!$B:$B,"CyToBroker",'2013Figures'!$G:$G,"P1",'2013Figures'!$E:$E,$B$1)</f>
        <v>0</v>
      </c>
      <c r="I267" s="28"/>
      <c r="J267" s="17"/>
      <c r="K267" s="28"/>
      <c r="L267" s="50">
        <f>SUMIFS('2012Figures'!$J:$J,'2012Figures'!$C:$C,$A267,'2012Figures'!$E:$E,$B$1)</f>
        <v>193</v>
      </c>
      <c r="M267" s="50">
        <f>SUMIFS('2012Figures'!$J:$J,'2012Figures'!$C:$C,$A267,'2012Figures'!$B:$B,"BrokerToCy",'2012Figures'!$G:$G,"E1",'2012Figures'!$E:$E,$B$1)</f>
        <v>193</v>
      </c>
      <c r="N267" s="50">
        <f>SUMIFS('2012Figures'!$J:$J,'2012Figures'!$C:$C,$A267,'2012Figures'!$B:$B,"BrokerToCy",'2012Figures'!$G:$G,"P1",'2012Figures'!$E:$E,$B$1)</f>
        <v>0</v>
      </c>
      <c r="O267" s="50">
        <f>SUMIFS('2012Figures'!$J:$J,'2012Figures'!$C:$C,$A267,'2012Figures'!$B:$B,"CyToBroker",'2012Figures'!$G:$G,"E1",'2012Figures'!$E:$E,$B$1)</f>
        <v>0</v>
      </c>
      <c r="P267" s="50">
        <f>SUMIFS('2012Figures'!$J:$J,'2012Figures'!$C:$C,$A267,'2012Figures'!$B:$B,"CyToBroker",'2012Figures'!$G:$G,"P1",'2012Figures'!$E:$E,$B$1)</f>
        <v>0</v>
      </c>
      <c r="Q267" s="28"/>
      <c r="R267" s="46">
        <f t="shared" ref="R267:V330" si="29">IF(L267=0,"",ROUND(D267/L267-1,2))</f>
        <v>-0.18</v>
      </c>
      <c r="S267" s="46">
        <f t="shared" si="29"/>
        <v>-0.18</v>
      </c>
      <c r="T267" s="46" t="str">
        <f t="shared" si="29"/>
        <v/>
      </c>
      <c r="U267" s="46" t="str">
        <f t="shared" si="29"/>
        <v/>
      </c>
      <c r="V267" s="46" t="str">
        <f t="shared" si="29"/>
        <v/>
      </c>
    </row>
    <row r="268" spans="1:22" x14ac:dyDescent="0.2">
      <c r="A268" s="1">
        <v>203</v>
      </c>
      <c r="B268" s="1" t="s">
        <v>45</v>
      </c>
      <c r="C268" s="8">
        <v>4</v>
      </c>
      <c r="D268" s="29">
        <f>SUMIFS('2013Figures'!$J:$J,'2013Figures'!$C:$C,$A268,'2013Figures'!$H:$H,$B268,'2013Figures'!$I:$I,$C268,'2013Figures'!$E:$E,$B$1)</f>
        <v>1</v>
      </c>
      <c r="E268" s="9">
        <f>SUMIFS('2013Figures'!$J:$J,'2013Figures'!$C:$C,$A268,'2013Figures'!$H:$H,$B268,'2013Figures'!$I:$I,$C268,'2013Figures'!$B:$B,"BrokerToCy",'2013Figures'!$G:$G,"E1",'2013Figures'!$E:$E,$B$1)</f>
        <v>1</v>
      </c>
      <c r="F268" s="9">
        <f>SUMIFS('2013Figures'!$J:$J,'2013Figures'!$C:$C,$A268,'2013Figures'!$H:$H,$B268,'2013Figures'!$I:$I,$C268,'2013Figures'!$B:$B,"BrokerToCy",'2013Figures'!$G:$G,"P1",'2013Figures'!$E:$E,$B$1)</f>
        <v>0</v>
      </c>
      <c r="G268" s="9">
        <f>SUMIFS('2013Figures'!$J:$J,'2013Figures'!$C:$C,$A268,'2013Figures'!$H:$H,$B268,'2013Figures'!$I:$I,$C268,'2013Figures'!$B:$B,"CyToBroker",'2013Figures'!$G:$G,"E1",'2013Figures'!$E:$E,$B$1)</f>
        <v>0</v>
      </c>
      <c r="H268" s="9">
        <f>SUMIFS('2013Figures'!$J:$J,'2013Figures'!$C:$C,$A268,'2013Figures'!$H:$H,$B268,'2013Figures'!$I:$I,$C268,'2013Figures'!$B:$B,"CyToBroker",'2013Figures'!$G:$G,"P1",'2013Figures'!$E:$E,$B$1)</f>
        <v>0</v>
      </c>
      <c r="J268" s="8" t="s">
        <v>146</v>
      </c>
      <c r="L268" s="42">
        <f>SUMIFS('2012Figures'!$J:$J,'2012Figures'!$C:$C,$A268,'2012Figures'!$H:$H,$B268,'2012Figures'!$I:$I,$C268,'2012Figures'!$E:$E,$B$1)</f>
        <v>0</v>
      </c>
      <c r="M268" s="52">
        <f>SUMIFS('2012Figures'!$J:$J,'2012Figures'!$C:$C,$A268,'2012Figures'!$H:$H,$B268,'2012Figures'!$I:$I,$C268,'2012Figures'!$B:$B,"BrokerToCy",'2012Figures'!$G:$G,"E1",'2012Figures'!$E:$E,$B$1)</f>
        <v>0</v>
      </c>
      <c r="N268" s="52">
        <f>SUMIFS('2012Figures'!$J:$J,'2012Figures'!$C:$C,$A268,'2012Figures'!$H:$H,$B268,'2012Figures'!$I:$I,$C268,'2012Figures'!$B:$B,"BrokerToCy",'2012Figures'!$G:$G,"P1",'2012Figures'!$E:$E,$B$1)</f>
        <v>0</v>
      </c>
      <c r="O268" s="52">
        <f>SUMIFS('2012Figures'!$J:$J,'2012Figures'!$C:$C,$A268,'2012Figures'!$H:$H,$B268,'2012Figures'!$I:$I,$C268,'2012Figures'!$B:$B,"CyToBroker",'2012Figures'!$G:$G,"E1",'2012Figures'!$E:$E,$B$1)</f>
        <v>0</v>
      </c>
      <c r="P268" s="52">
        <f>SUMIFS('2012Figures'!$J:$J,'2012Figures'!$C:$C,$A268,'2012Figures'!$H:$H,$B268,'2012Figures'!$I:$I,$C268,'2012Figures'!$B:$B,"CyToBroker",'2012Figures'!$G:$G,"P1",'2012Figures'!$E:$E,$B$1)</f>
        <v>0</v>
      </c>
      <c r="R268" s="46" t="str">
        <f t="shared" si="29"/>
        <v/>
      </c>
      <c r="S268" s="46" t="str">
        <f t="shared" si="29"/>
        <v/>
      </c>
      <c r="T268" s="46" t="str">
        <f t="shared" si="29"/>
        <v/>
      </c>
      <c r="U268" s="46" t="str">
        <f t="shared" si="29"/>
        <v/>
      </c>
      <c r="V268" s="46" t="str">
        <f t="shared" si="29"/>
        <v/>
      </c>
    </row>
    <row r="269" spans="1:22" x14ac:dyDescent="0.2">
      <c r="A269" s="1">
        <v>203</v>
      </c>
      <c r="B269" s="1" t="s">
        <v>45</v>
      </c>
      <c r="C269" s="8">
        <v>3</v>
      </c>
      <c r="D269" s="29">
        <f>SUMIFS('2013Figures'!$J:$J,'2013Figures'!$C:$C,$A269,'2013Figures'!$H:$H,$B269,'2013Figures'!$I:$I,$C269,'2013Figures'!$E:$E,$B$1)</f>
        <v>0</v>
      </c>
      <c r="E269" s="9">
        <f>SUMIFS('2013Figures'!$J:$J,'2013Figures'!$C:$C,$A269,'2013Figures'!$H:$H,$B269,'2013Figures'!$I:$I,$C269,'2013Figures'!$B:$B,"BrokerToCy",'2013Figures'!$G:$G,"E1",'2013Figures'!$E:$E,$B$1)</f>
        <v>0</v>
      </c>
      <c r="F269" s="9">
        <f>SUMIFS('2013Figures'!$J:$J,'2013Figures'!$C:$C,$A269,'2013Figures'!$H:$H,$B269,'2013Figures'!$I:$I,$C269,'2013Figures'!$B:$B,"BrokerToCy",'2013Figures'!$G:$G,"P1",'2013Figures'!$E:$E,$B$1)</f>
        <v>0</v>
      </c>
      <c r="G269" s="9">
        <f>SUMIFS('2013Figures'!$J:$J,'2013Figures'!$C:$C,$A269,'2013Figures'!$H:$H,$B269,'2013Figures'!$I:$I,$C269,'2013Figures'!$B:$B,"CyToBroker",'2013Figures'!$G:$G,"E1",'2013Figures'!$E:$E,$B$1)</f>
        <v>0</v>
      </c>
      <c r="H269" s="9">
        <f>SUMIFS('2013Figures'!$J:$J,'2013Figures'!$C:$C,$A269,'2013Figures'!$H:$H,$B269,'2013Figures'!$I:$I,$C269,'2013Figures'!$B:$B,"CyToBroker",'2013Figures'!$G:$G,"P1",'2013Figures'!$E:$E,$B$1)</f>
        <v>0</v>
      </c>
      <c r="J269" s="8">
        <v>201501</v>
      </c>
      <c r="L269" s="42">
        <f>SUMIFS('2012Figures'!$J:$J,'2012Figures'!$C:$C,$A269,'2012Figures'!$H:$H,$B269,'2012Figures'!$I:$I,$C269,'2012Figures'!$E:$E,$B$1)</f>
        <v>0</v>
      </c>
      <c r="M269" s="52">
        <f>SUMIFS('2012Figures'!$J:$J,'2012Figures'!$C:$C,$A269,'2012Figures'!$H:$H,$B269,'2012Figures'!$I:$I,$C269,'2012Figures'!$B:$B,"BrokerToCy",'2012Figures'!$G:$G,"E1",'2012Figures'!$E:$E,$B$1)</f>
        <v>0</v>
      </c>
      <c r="N269" s="52">
        <f>SUMIFS('2012Figures'!$J:$J,'2012Figures'!$C:$C,$A269,'2012Figures'!$H:$H,$B269,'2012Figures'!$I:$I,$C269,'2012Figures'!$B:$B,"BrokerToCy",'2012Figures'!$G:$G,"P1",'2012Figures'!$E:$E,$B$1)</f>
        <v>0</v>
      </c>
      <c r="O269" s="52">
        <f>SUMIFS('2012Figures'!$J:$J,'2012Figures'!$C:$C,$A269,'2012Figures'!$H:$H,$B269,'2012Figures'!$I:$I,$C269,'2012Figures'!$B:$B,"CyToBroker",'2012Figures'!$G:$G,"E1",'2012Figures'!$E:$E,$B$1)</f>
        <v>0</v>
      </c>
      <c r="P269" s="52">
        <f>SUMIFS('2012Figures'!$J:$J,'2012Figures'!$C:$C,$A269,'2012Figures'!$H:$H,$B269,'2012Figures'!$I:$I,$C269,'2012Figures'!$B:$B,"CyToBroker",'2012Figures'!$G:$G,"P1",'2012Figures'!$E:$E,$B$1)</f>
        <v>0</v>
      </c>
      <c r="R269" s="46" t="str">
        <f t="shared" si="29"/>
        <v/>
      </c>
      <c r="S269" s="46" t="str">
        <f t="shared" si="29"/>
        <v/>
      </c>
      <c r="T269" s="46" t="str">
        <f t="shared" si="29"/>
        <v/>
      </c>
      <c r="U269" s="46" t="str">
        <f t="shared" si="29"/>
        <v/>
      </c>
      <c r="V269" s="46" t="str">
        <f t="shared" si="29"/>
        <v/>
      </c>
    </row>
    <row r="270" spans="1:22" x14ac:dyDescent="0.2">
      <c r="A270" s="1">
        <v>203</v>
      </c>
      <c r="B270" s="1" t="s">
        <v>45</v>
      </c>
      <c r="C270" s="8">
        <v>2</v>
      </c>
      <c r="D270" s="29">
        <f>SUMIFS('2013Figures'!$J:$J,'2013Figures'!$C:$C,$A270,'2013Figures'!$H:$H,$B270,'2013Figures'!$I:$I,$C270,'2013Figures'!$E:$E,$B$1)</f>
        <v>0</v>
      </c>
      <c r="E270" s="9">
        <f>SUMIFS('2013Figures'!$J:$J,'2013Figures'!$C:$C,$A270,'2013Figures'!$H:$H,$B270,'2013Figures'!$I:$I,$C270,'2013Figures'!$B:$B,"BrokerToCy",'2013Figures'!$G:$G,"E1",'2013Figures'!$E:$E,$B$1)</f>
        <v>0</v>
      </c>
      <c r="F270" s="9">
        <f>SUMIFS('2013Figures'!$J:$J,'2013Figures'!$C:$C,$A270,'2013Figures'!$H:$H,$B270,'2013Figures'!$I:$I,$C270,'2013Figures'!$B:$B,"BrokerToCy",'2013Figures'!$G:$G,"P1",'2013Figures'!$E:$E,$B$1)</f>
        <v>0</v>
      </c>
      <c r="G270" s="9">
        <f>SUMIFS('2013Figures'!$J:$J,'2013Figures'!$C:$C,$A270,'2013Figures'!$H:$H,$B270,'2013Figures'!$I:$I,$C270,'2013Figures'!$B:$B,"CyToBroker",'2013Figures'!$G:$G,"E1",'2013Figures'!$E:$E,$B$1)</f>
        <v>0</v>
      </c>
      <c r="H270" s="9">
        <f>SUMIFS('2013Figures'!$J:$J,'2013Figures'!$C:$C,$A270,'2013Figures'!$H:$H,$B270,'2013Figures'!$I:$I,$C270,'2013Figures'!$B:$B,"CyToBroker",'2013Figures'!$G:$G,"P1",'2013Figures'!$E:$E,$B$1)</f>
        <v>0</v>
      </c>
      <c r="J270" s="8">
        <v>201401</v>
      </c>
      <c r="L270" s="42">
        <f>SUMIFS('2012Figures'!$J:$J,'2012Figures'!$C:$C,$A270,'2012Figures'!$H:$H,$B270,'2012Figures'!$I:$I,$C270,'2012Figures'!$E:$E,$B$1)</f>
        <v>0</v>
      </c>
      <c r="M270" s="52">
        <f>SUMIFS('2012Figures'!$J:$J,'2012Figures'!$C:$C,$A270,'2012Figures'!$H:$H,$B270,'2012Figures'!$I:$I,$C270,'2012Figures'!$B:$B,"BrokerToCy",'2012Figures'!$G:$G,"E1",'2012Figures'!$E:$E,$B$1)</f>
        <v>0</v>
      </c>
      <c r="N270" s="52">
        <f>SUMIFS('2012Figures'!$J:$J,'2012Figures'!$C:$C,$A270,'2012Figures'!$H:$H,$B270,'2012Figures'!$I:$I,$C270,'2012Figures'!$B:$B,"BrokerToCy",'2012Figures'!$G:$G,"P1",'2012Figures'!$E:$E,$B$1)</f>
        <v>0</v>
      </c>
      <c r="O270" s="52">
        <f>SUMIFS('2012Figures'!$J:$J,'2012Figures'!$C:$C,$A270,'2012Figures'!$H:$H,$B270,'2012Figures'!$I:$I,$C270,'2012Figures'!$B:$B,"CyToBroker",'2012Figures'!$G:$G,"E1",'2012Figures'!$E:$E,$B$1)</f>
        <v>0</v>
      </c>
      <c r="P270" s="52">
        <f>SUMIFS('2012Figures'!$J:$J,'2012Figures'!$C:$C,$A270,'2012Figures'!$H:$H,$B270,'2012Figures'!$I:$I,$C270,'2012Figures'!$B:$B,"CyToBroker",'2012Figures'!$G:$G,"P1",'2012Figures'!$E:$E,$B$1)</f>
        <v>0</v>
      </c>
      <c r="R270" s="46" t="str">
        <f t="shared" si="29"/>
        <v/>
      </c>
      <c r="S270" s="46" t="str">
        <f t="shared" si="29"/>
        <v/>
      </c>
      <c r="T270" s="46" t="str">
        <f t="shared" si="29"/>
        <v/>
      </c>
      <c r="U270" s="46" t="str">
        <f t="shared" si="29"/>
        <v/>
      </c>
      <c r="V270" s="46" t="str">
        <f t="shared" si="29"/>
        <v/>
      </c>
    </row>
    <row r="271" spans="1:22" x14ac:dyDescent="0.2">
      <c r="A271" s="1">
        <v>203</v>
      </c>
      <c r="B271" s="1" t="s">
        <v>45</v>
      </c>
      <c r="C271" s="8">
        <v>1</v>
      </c>
      <c r="D271" s="29">
        <f>SUMIFS('2013Figures'!$J:$J,'2013Figures'!$C:$C,$A271,'2013Figures'!$H:$H,$B271,'2013Figures'!$I:$I,$C271,'2013Figures'!$E:$E,$B$1)</f>
        <v>157</v>
      </c>
      <c r="E271" s="9">
        <f>SUMIFS('2013Figures'!$J:$J,'2013Figures'!$C:$C,$A271,'2013Figures'!$H:$H,$B271,'2013Figures'!$I:$I,$C271,'2013Figures'!$B:$B,"BrokerToCy",'2013Figures'!$G:$G,"E1",'2013Figures'!$E:$E,$B$1)</f>
        <v>157</v>
      </c>
      <c r="F271" s="9">
        <f>SUMIFS('2013Figures'!$J:$J,'2013Figures'!$C:$C,$A271,'2013Figures'!$H:$H,$B271,'2013Figures'!$I:$I,$C271,'2013Figures'!$B:$B,"BrokerToCy",'2013Figures'!$G:$G,"P1",'2013Figures'!$E:$E,$B$1)</f>
        <v>0</v>
      </c>
      <c r="G271" s="9">
        <f>SUMIFS('2013Figures'!$J:$J,'2013Figures'!$C:$C,$A271,'2013Figures'!$H:$H,$B271,'2013Figures'!$I:$I,$C271,'2013Figures'!$B:$B,"CyToBroker",'2013Figures'!$G:$G,"E1",'2013Figures'!$E:$E,$B$1)</f>
        <v>0</v>
      </c>
      <c r="H271" s="9">
        <f>SUMIFS('2013Figures'!$J:$J,'2013Figures'!$C:$C,$A271,'2013Figures'!$H:$H,$B271,'2013Figures'!$I:$I,$C271,'2013Figures'!$B:$B,"CyToBroker",'2013Figures'!$G:$G,"P1",'2013Figures'!$E:$E,$B$1)</f>
        <v>0</v>
      </c>
      <c r="I271" s="30"/>
      <c r="J271" s="31">
        <v>200901</v>
      </c>
      <c r="K271" s="30"/>
      <c r="L271" s="42">
        <f>SUMIFS('2012Figures'!$J:$J,'2012Figures'!$C:$C,$A271,'2012Figures'!$H:$H,$B271,'2012Figures'!$I:$I,$C271,'2012Figures'!$E:$E,$B$1)</f>
        <v>193</v>
      </c>
      <c r="M271" s="52">
        <f>SUMIFS('2012Figures'!$J:$J,'2012Figures'!$C:$C,$A271,'2012Figures'!$H:$H,$B271,'2012Figures'!$I:$I,$C271,'2012Figures'!$B:$B,"BrokerToCy",'2012Figures'!$G:$G,"E1",'2012Figures'!$E:$E,$B$1)</f>
        <v>193</v>
      </c>
      <c r="N271" s="52">
        <f>SUMIFS('2012Figures'!$J:$J,'2012Figures'!$C:$C,$A271,'2012Figures'!$H:$H,$B271,'2012Figures'!$I:$I,$C271,'2012Figures'!$B:$B,"BrokerToCy",'2012Figures'!$G:$G,"P1",'2012Figures'!$E:$E,$B$1)</f>
        <v>0</v>
      </c>
      <c r="O271" s="52">
        <f>SUMIFS('2012Figures'!$J:$J,'2012Figures'!$C:$C,$A271,'2012Figures'!$H:$H,$B271,'2012Figures'!$I:$I,$C271,'2012Figures'!$B:$B,"CyToBroker",'2012Figures'!$G:$G,"E1",'2012Figures'!$E:$E,$B$1)</f>
        <v>0</v>
      </c>
      <c r="P271" s="52">
        <f>SUMIFS('2012Figures'!$J:$J,'2012Figures'!$C:$C,$A271,'2012Figures'!$H:$H,$B271,'2012Figures'!$I:$I,$C271,'2012Figures'!$B:$B,"CyToBroker",'2012Figures'!$G:$G,"P1",'2012Figures'!$E:$E,$B$1)</f>
        <v>0</v>
      </c>
      <c r="Q271" s="30"/>
      <c r="R271" s="46">
        <f t="shared" si="29"/>
        <v>-0.19</v>
      </c>
      <c r="S271" s="46">
        <f t="shared" si="29"/>
        <v>-0.19</v>
      </c>
      <c r="T271" s="46" t="str">
        <f t="shared" si="29"/>
        <v/>
      </c>
      <c r="U271" s="46" t="str">
        <f t="shared" si="29"/>
        <v/>
      </c>
      <c r="V271" s="46" t="str">
        <f t="shared" si="29"/>
        <v/>
      </c>
    </row>
    <row r="272" spans="1:22" x14ac:dyDescent="0.2">
      <c r="A272" s="1">
        <v>203</v>
      </c>
      <c r="B272" s="1" t="s">
        <v>45</v>
      </c>
      <c r="D272" s="29">
        <f>SUMIFS('2013Figures'!$J:$J,'2013Figures'!$C:$C,$A272,'2013Figures'!$I:$I,"",'2013Figures'!$E:$E,$B$1)</f>
        <v>0</v>
      </c>
      <c r="E272" s="9">
        <f>SUMIFS('2013Figures'!$J:$J,'2013Figures'!$C:$C,$A272,'2013Figures'!$I:$I,"",'2013Figures'!$B:$B,"BrokerToCy",'2013Figures'!$G:$G,"E1",'2013Figures'!$E:$E,$B$1)</f>
        <v>0</v>
      </c>
      <c r="F272" s="9">
        <f>SUMIFS('2013Figures'!$J:$J,'2013Figures'!$C:$C,$A272,'2013Figures'!$I:$I,"",'2013Figures'!$B:$B,"BrokerToCy",'2013Figures'!$G:$G,"P1",'2013Figures'!$E:$E,$B$1)</f>
        <v>0</v>
      </c>
      <c r="G272" s="9">
        <f>SUMIFS('2013Figures'!$J:$J,'2013Figures'!$C:$C,$A272,'2013Figures'!$I:$I,"",'2013Figures'!$B:$B,"CyToBroker",'2013Figures'!$G:$G,"E1",'2013Figures'!$E:$E,$B$1)</f>
        <v>0</v>
      </c>
      <c r="H272" s="9">
        <f>SUMIFS('2013Figures'!$J:$J,'2013Figures'!$C:$C,$A272,'2013Figures'!$I:$I,"",'2013Figures'!$B:$B,"CyToBroker",'2013Figures'!$G:$G,"P1",'2013Figures'!$E:$E,$B$1)</f>
        <v>0</v>
      </c>
      <c r="J272" s="8" t="s">
        <v>131</v>
      </c>
      <c r="L272" s="42">
        <f>SUMIFS('2012Figures'!$J:$J,'2012Figures'!$C:$C,$A272,'2012Figures'!$I:$I,"",'2012Figures'!$E:$E,$B$1)</f>
        <v>0</v>
      </c>
      <c r="M272" s="52">
        <f>SUMIFS('2012Figures'!$J:$J,'2012Figures'!$C:$C,$A272,'2012Figures'!$I:$I,"",'2012Figures'!$B:$B,"BrokerToCy",'2012Figures'!$G:$G,"E1",'2012Figures'!$E:$E,$B$1)</f>
        <v>0</v>
      </c>
      <c r="N272" s="52">
        <f>SUMIFS('2012Figures'!$J:$J,'2012Figures'!$C:$C,$A272,'2012Figures'!$I:$I,"",'2012Figures'!$B:$B,"BrokerToCy",'2012Figures'!$G:$G,"P1",'2012Figures'!$E:$E,$B$1)</f>
        <v>0</v>
      </c>
      <c r="O272" s="52">
        <f>SUMIFS('2012Figures'!$J:$J,'2012Figures'!$C:$C,$A272,'2012Figures'!$I:$I,"",'2012Figures'!$B:$B,"CyToBroker",'2012Figures'!$G:$G,"E1",'2012Figures'!$E:$E,$B$1)</f>
        <v>0</v>
      </c>
      <c r="P272" s="52">
        <f>SUMIFS('2012Figures'!$J:$J,'2012Figures'!$C:$C,$A272,'2012Figures'!$I:$I,"",'2012Figures'!$B:$B,"CyToBroker",'2012Figures'!$G:$G,"P1",'2012Figures'!$E:$E,$B$1)</f>
        <v>0</v>
      </c>
      <c r="R272" s="46" t="str">
        <f t="shared" si="29"/>
        <v/>
      </c>
      <c r="S272" s="46" t="str">
        <f t="shared" si="29"/>
        <v/>
      </c>
      <c r="T272" s="46" t="str">
        <f t="shared" si="29"/>
        <v/>
      </c>
      <c r="U272" s="46" t="str">
        <f t="shared" si="29"/>
        <v/>
      </c>
      <c r="V272" s="46" t="str">
        <f t="shared" si="29"/>
        <v/>
      </c>
    </row>
    <row r="273" spans="1:22" x14ac:dyDescent="0.2">
      <c r="A273" s="21"/>
      <c r="B273" s="21" t="s">
        <v>92</v>
      </c>
      <c r="C273" s="22"/>
      <c r="D273" s="23">
        <f>SUM(E273:H273)</f>
        <v>158</v>
      </c>
      <c r="E273" s="23">
        <f>SUM(E268:E272)</f>
        <v>158</v>
      </c>
      <c r="F273" s="23">
        <f>SUM(F268:F272)</f>
        <v>0</v>
      </c>
      <c r="G273" s="23">
        <f>SUM(G268:G272)</f>
        <v>0</v>
      </c>
      <c r="H273" s="23">
        <f>SUM(H268:H272)</f>
        <v>0</v>
      </c>
      <c r="I273" s="21"/>
      <c r="J273" s="22"/>
      <c r="K273" s="21"/>
      <c r="L273" s="43">
        <f>SUM(M273:P273)</f>
        <v>193</v>
      </c>
      <c r="M273" s="43">
        <f>SUM(M268:M272)</f>
        <v>193</v>
      </c>
      <c r="N273" s="43">
        <f>SUM(N268:N272)</f>
        <v>0</v>
      </c>
      <c r="O273" s="43">
        <f>SUM(O268:O272)</f>
        <v>0</v>
      </c>
      <c r="P273" s="43">
        <f>SUM(P268:P272)</f>
        <v>0</v>
      </c>
      <c r="Q273" s="21"/>
      <c r="R273" s="21"/>
      <c r="S273" s="21"/>
      <c r="T273" s="21"/>
      <c r="U273" s="21"/>
      <c r="V273" s="21"/>
    </row>
    <row r="274" spans="1:22" x14ac:dyDescent="0.2">
      <c r="A274" s="28">
        <v>204</v>
      </c>
      <c r="B274" s="28" t="s">
        <v>69</v>
      </c>
      <c r="C274" s="17" t="s">
        <v>88</v>
      </c>
      <c r="D274" s="18">
        <f>SUMIFS('2013Figures'!$J:$J,'2013Figures'!$C:$C,$A274,'2013Figures'!$E:$E,$B$1)</f>
        <v>3322</v>
      </c>
      <c r="E274" s="18">
        <f>SUMIFS('2013Figures'!$J:$J,'2013Figures'!$C:$C,$A274,'2013Figures'!$B:$B,"BrokerToCy",'2013Figures'!$G:$G,"E1",'2013Figures'!$E:$E,$B$1)</f>
        <v>0</v>
      </c>
      <c r="F274" s="18">
        <f>SUMIFS('2013Figures'!$J:$J,'2013Figures'!$C:$C,$A274,'2013Figures'!$B:$B,"BrokerToCy",'2013Figures'!$G:$G,"P1",'2013Figures'!$E:$E,$B$1)</f>
        <v>0</v>
      </c>
      <c r="G274" s="18">
        <f>SUMIFS('2013Figures'!$J:$J,'2013Figures'!$C:$C,$A274,'2013Figures'!$B:$B,"CyToBroker",'2013Figures'!$G:$G,"E1",'2013Figures'!$E:$E,$B$1)</f>
        <v>3322</v>
      </c>
      <c r="H274" s="18">
        <f>SUMIFS('2013Figures'!$J:$J,'2013Figures'!$C:$C,$A274,'2013Figures'!$B:$B,"CyToBroker",'2013Figures'!$G:$G,"P1",'2013Figures'!$E:$E,$B$1)</f>
        <v>0</v>
      </c>
      <c r="I274" s="28"/>
      <c r="J274" s="17"/>
      <c r="K274" s="28"/>
      <c r="L274" s="50">
        <f>SUMIFS('2012Figures'!$J:$J,'2012Figures'!$C:$C,$A274,'2012Figures'!$E:$E,$B$1)</f>
        <v>4779</v>
      </c>
      <c r="M274" s="50">
        <f>SUMIFS('2012Figures'!$J:$J,'2012Figures'!$C:$C,$A274,'2012Figures'!$B:$B,"BrokerToCy",'2012Figures'!$G:$G,"E1",'2012Figures'!$E:$E,$B$1)</f>
        <v>0</v>
      </c>
      <c r="N274" s="50">
        <f>SUMIFS('2012Figures'!$J:$J,'2012Figures'!$C:$C,$A274,'2012Figures'!$B:$B,"BrokerToCy",'2012Figures'!$G:$G,"P1",'2012Figures'!$E:$E,$B$1)</f>
        <v>0</v>
      </c>
      <c r="O274" s="50">
        <f>SUMIFS('2012Figures'!$J:$J,'2012Figures'!$C:$C,$A274,'2012Figures'!$B:$B,"CyToBroker",'2012Figures'!$G:$G,"E1",'2012Figures'!$E:$E,$B$1)</f>
        <v>4779</v>
      </c>
      <c r="P274" s="50">
        <f>SUMIFS('2012Figures'!$J:$J,'2012Figures'!$C:$C,$A274,'2012Figures'!$B:$B,"CyToBroker",'2012Figures'!$G:$G,"P1",'2012Figures'!$E:$E,$B$1)</f>
        <v>0</v>
      </c>
      <c r="Q274" s="28"/>
      <c r="R274" s="46">
        <f t="shared" si="29"/>
        <v>-0.3</v>
      </c>
      <c r="S274" s="46" t="str">
        <f t="shared" si="29"/>
        <v/>
      </c>
      <c r="T274" s="46" t="str">
        <f t="shared" si="29"/>
        <v/>
      </c>
      <c r="U274" s="46">
        <f t="shared" si="29"/>
        <v>-0.3</v>
      </c>
      <c r="V274" s="46" t="str">
        <f t="shared" si="29"/>
        <v/>
      </c>
    </row>
    <row r="275" spans="1:22" x14ac:dyDescent="0.2">
      <c r="A275" s="1">
        <v>204</v>
      </c>
      <c r="B275" s="1" t="s">
        <v>69</v>
      </c>
      <c r="C275" s="8">
        <v>5</v>
      </c>
      <c r="D275" s="29">
        <f>SUMIFS('2013Figures'!$J:$J,'2013Figures'!$C:$C,$A275,'2013Figures'!$H:$H,$B275,'2013Figures'!$I:$I,$C275,'2013Figures'!$E:$E,$B$1)</f>
        <v>0</v>
      </c>
      <c r="E275" s="9">
        <f>SUMIFS('2013Figures'!$J:$J,'2013Figures'!$C:$C,$A275,'2013Figures'!$H:$H,$B275,'2013Figures'!$I:$I,$C275,'2013Figures'!$B:$B,"BrokerToCy",'2013Figures'!$G:$G,"E1",'2013Figures'!$E:$E,$B$1)</f>
        <v>0</v>
      </c>
      <c r="F275" s="9">
        <f>SUMIFS('2013Figures'!$J:$J,'2013Figures'!$C:$C,$A275,'2013Figures'!$H:$H,$B275,'2013Figures'!$I:$I,$C275,'2013Figures'!$B:$B,"BrokerToCy",'2013Figures'!$G:$G,"P1",'2013Figures'!$E:$E,$B$1)</f>
        <v>0</v>
      </c>
      <c r="G275" s="9">
        <f>SUMIFS('2013Figures'!$J:$J,'2013Figures'!$C:$C,$A275,'2013Figures'!$H:$H,$B275,'2013Figures'!$I:$I,$C275,'2013Figures'!$B:$B,"CyToBroker",'2013Figures'!$G:$G,"E1",'2013Figures'!$E:$E,$B$1)</f>
        <v>0</v>
      </c>
      <c r="H275" s="9">
        <f>SUMIFS('2013Figures'!$J:$J,'2013Figures'!$C:$C,$A275,'2013Figures'!$H:$H,$B275,'2013Figures'!$I:$I,$C275,'2013Figures'!$B:$B,"CyToBroker",'2013Figures'!$G:$G,"P1",'2013Figures'!$E:$E,$B$1)</f>
        <v>0</v>
      </c>
      <c r="J275" s="8">
        <v>201501</v>
      </c>
      <c r="L275" s="42">
        <f>SUMIFS('2012Figures'!$J:$J,'2012Figures'!$C:$C,$A275,'2012Figures'!$H:$H,$B275,'2012Figures'!$I:$I,$C275,'2012Figures'!$E:$E,$B$1)</f>
        <v>0</v>
      </c>
      <c r="M275" s="52">
        <f>SUMIFS('2012Figures'!$J:$J,'2012Figures'!$C:$C,$A275,'2012Figures'!$H:$H,$B275,'2012Figures'!$I:$I,$C275,'2012Figures'!$B:$B,"BrokerToCy",'2012Figures'!$G:$G,"E1",'2012Figures'!$E:$E,$B$1)</f>
        <v>0</v>
      </c>
      <c r="N275" s="52">
        <f>SUMIFS('2012Figures'!$J:$J,'2012Figures'!$C:$C,$A275,'2012Figures'!$H:$H,$B275,'2012Figures'!$I:$I,$C275,'2012Figures'!$B:$B,"BrokerToCy",'2012Figures'!$G:$G,"P1",'2012Figures'!$E:$E,$B$1)</f>
        <v>0</v>
      </c>
      <c r="O275" s="52">
        <f>SUMIFS('2012Figures'!$J:$J,'2012Figures'!$C:$C,$A275,'2012Figures'!$H:$H,$B275,'2012Figures'!$I:$I,$C275,'2012Figures'!$B:$B,"CyToBroker",'2012Figures'!$G:$G,"E1",'2012Figures'!$E:$E,$B$1)</f>
        <v>0</v>
      </c>
      <c r="P275" s="52">
        <f>SUMIFS('2012Figures'!$J:$J,'2012Figures'!$C:$C,$A275,'2012Figures'!$H:$H,$B275,'2012Figures'!$I:$I,$C275,'2012Figures'!$B:$B,"CyToBroker",'2012Figures'!$G:$G,"P1",'2012Figures'!$E:$E,$B$1)</f>
        <v>0</v>
      </c>
      <c r="R275" s="46" t="str">
        <f t="shared" si="29"/>
        <v/>
      </c>
      <c r="S275" s="46" t="str">
        <f t="shared" si="29"/>
        <v/>
      </c>
      <c r="T275" s="46" t="str">
        <f t="shared" si="29"/>
        <v/>
      </c>
      <c r="U275" s="46" t="str">
        <f t="shared" si="29"/>
        <v/>
      </c>
      <c r="V275" s="46" t="str">
        <f t="shared" si="29"/>
        <v/>
      </c>
    </row>
    <row r="276" spans="1:22" x14ac:dyDescent="0.2">
      <c r="A276" s="1">
        <v>204</v>
      </c>
      <c r="B276" s="1" t="s">
        <v>69</v>
      </c>
      <c r="C276" s="8">
        <v>4</v>
      </c>
      <c r="D276" s="29">
        <f>SUMIFS('2013Figures'!$J:$J,'2013Figures'!$C:$C,$A276,'2013Figures'!$H:$H,$B276,'2013Figures'!$I:$I,$C276,'2013Figures'!$E:$E,$B$1)</f>
        <v>2747</v>
      </c>
      <c r="E276" s="9">
        <f>SUMIFS('2013Figures'!$J:$J,'2013Figures'!$C:$C,$A276,'2013Figures'!$H:$H,$B276,'2013Figures'!$I:$I,$C276,'2013Figures'!$B:$B,"BrokerToCy",'2013Figures'!$G:$G,"E1",'2013Figures'!$E:$E,$B$1)</f>
        <v>0</v>
      </c>
      <c r="F276" s="9">
        <f>SUMIFS('2013Figures'!$J:$J,'2013Figures'!$C:$C,$A276,'2013Figures'!$H:$H,$B276,'2013Figures'!$I:$I,$C276,'2013Figures'!$B:$B,"BrokerToCy",'2013Figures'!$G:$G,"P1",'2013Figures'!$E:$E,$B$1)</f>
        <v>0</v>
      </c>
      <c r="G276" s="9">
        <f>SUMIFS('2013Figures'!$J:$J,'2013Figures'!$C:$C,$A276,'2013Figures'!$H:$H,$B276,'2013Figures'!$I:$I,$C276,'2013Figures'!$B:$B,"CyToBroker",'2013Figures'!$G:$G,"E1",'2013Figures'!$E:$E,$B$1)</f>
        <v>2747</v>
      </c>
      <c r="H276" s="9">
        <f>SUMIFS('2013Figures'!$J:$J,'2013Figures'!$C:$C,$A276,'2013Figures'!$H:$H,$B276,'2013Figures'!$I:$I,$C276,'2013Figures'!$B:$B,"CyToBroker",'2013Figures'!$G:$G,"P1",'2013Figures'!$E:$E,$B$1)</f>
        <v>0</v>
      </c>
      <c r="I276" s="30"/>
      <c r="J276" s="31">
        <v>201301</v>
      </c>
      <c r="K276" s="30"/>
      <c r="L276" s="42">
        <f>SUMIFS('2012Figures'!$J:$J,'2012Figures'!$C:$C,$A276,'2012Figures'!$H:$H,$B276,'2012Figures'!$I:$I,$C276,'2012Figures'!$E:$E,$B$1)</f>
        <v>95</v>
      </c>
      <c r="M276" s="52">
        <f>SUMIFS('2012Figures'!$J:$J,'2012Figures'!$C:$C,$A276,'2012Figures'!$H:$H,$B276,'2012Figures'!$I:$I,$C276,'2012Figures'!$B:$B,"BrokerToCy",'2012Figures'!$G:$G,"E1",'2012Figures'!$E:$E,$B$1)</f>
        <v>0</v>
      </c>
      <c r="N276" s="52">
        <f>SUMIFS('2012Figures'!$J:$J,'2012Figures'!$C:$C,$A276,'2012Figures'!$H:$H,$B276,'2012Figures'!$I:$I,$C276,'2012Figures'!$B:$B,"BrokerToCy",'2012Figures'!$G:$G,"P1",'2012Figures'!$E:$E,$B$1)</f>
        <v>0</v>
      </c>
      <c r="O276" s="52">
        <f>SUMIFS('2012Figures'!$J:$J,'2012Figures'!$C:$C,$A276,'2012Figures'!$H:$H,$B276,'2012Figures'!$I:$I,$C276,'2012Figures'!$B:$B,"CyToBroker",'2012Figures'!$G:$G,"E1",'2012Figures'!$E:$E,$B$1)</f>
        <v>95</v>
      </c>
      <c r="P276" s="52">
        <f>SUMIFS('2012Figures'!$J:$J,'2012Figures'!$C:$C,$A276,'2012Figures'!$H:$H,$B276,'2012Figures'!$I:$I,$C276,'2012Figures'!$B:$B,"CyToBroker",'2012Figures'!$G:$G,"P1",'2012Figures'!$E:$E,$B$1)</f>
        <v>0</v>
      </c>
      <c r="Q276" s="30"/>
      <c r="R276" s="46">
        <f t="shared" si="29"/>
        <v>27.92</v>
      </c>
      <c r="S276" s="46" t="str">
        <f t="shared" si="29"/>
        <v/>
      </c>
      <c r="T276" s="46" t="str">
        <f t="shared" si="29"/>
        <v/>
      </c>
      <c r="U276" s="46">
        <f t="shared" si="29"/>
        <v>27.92</v>
      </c>
      <c r="V276" s="46" t="str">
        <f t="shared" si="29"/>
        <v/>
      </c>
    </row>
    <row r="277" spans="1:22" x14ac:dyDescent="0.2">
      <c r="A277" s="1">
        <v>204</v>
      </c>
      <c r="B277" s="1" t="s">
        <v>69</v>
      </c>
      <c r="C277" s="8">
        <v>3</v>
      </c>
      <c r="D277" s="29">
        <f>SUMIFS('2013Figures'!$J:$J,'2013Figures'!$C:$C,$A277,'2013Figures'!$H:$H,$B277,'2013Figures'!$I:$I,$C277,'2013Figures'!$E:$E,$B$1)</f>
        <v>0</v>
      </c>
      <c r="E277" s="9">
        <f>SUMIFS('2013Figures'!$J:$J,'2013Figures'!$C:$C,$A277,'2013Figures'!$H:$H,$B277,'2013Figures'!$I:$I,$C277,'2013Figures'!$B:$B,"BrokerToCy",'2013Figures'!$G:$G,"E1",'2013Figures'!$E:$E,$B$1)</f>
        <v>0</v>
      </c>
      <c r="F277" s="9">
        <f>SUMIFS('2013Figures'!$J:$J,'2013Figures'!$C:$C,$A277,'2013Figures'!$H:$H,$B277,'2013Figures'!$I:$I,$C277,'2013Figures'!$B:$B,"BrokerToCy",'2013Figures'!$G:$G,"P1",'2013Figures'!$E:$E,$B$1)</f>
        <v>0</v>
      </c>
      <c r="G277" s="9">
        <f>SUMIFS('2013Figures'!$J:$J,'2013Figures'!$C:$C,$A277,'2013Figures'!$H:$H,$B277,'2013Figures'!$I:$I,$C277,'2013Figures'!$B:$B,"CyToBroker",'2013Figures'!$G:$G,"E1",'2013Figures'!$E:$E,$B$1)</f>
        <v>0</v>
      </c>
      <c r="H277" s="9">
        <f>SUMIFS('2013Figures'!$J:$J,'2013Figures'!$C:$C,$A277,'2013Figures'!$H:$H,$B277,'2013Figures'!$I:$I,$C277,'2013Figures'!$B:$B,"CyToBroker",'2013Figures'!$G:$G,"P1",'2013Figures'!$E:$E,$B$1)</f>
        <v>0</v>
      </c>
      <c r="J277" s="8">
        <v>201201</v>
      </c>
      <c r="L277" s="42">
        <f>SUMIFS('2012Figures'!$J:$J,'2012Figures'!$C:$C,$A277,'2012Figures'!$H:$H,$B277,'2012Figures'!$I:$I,$C277,'2012Figures'!$E:$E,$B$1)</f>
        <v>0</v>
      </c>
      <c r="M277" s="52">
        <f>SUMIFS('2012Figures'!$J:$J,'2012Figures'!$C:$C,$A277,'2012Figures'!$H:$H,$B277,'2012Figures'!$I:$I,$C277,'2012Figures'!$B:$B,"BrokerToCy",'2012Figures'!$G:$G,"E1",'2012Figures'!$E:$E,$B$1)</f>
        <v>0</v>
      </c>
      <c r="N277" s="52">
        <f>SUMIFS('2012Figures'!$J:$J,'2012Figures'!$C:$C,$A277,'2012Figures'!$H:$H,$B277,'2012Figures'!$I:$I,$C277,'2012Figures'!$B:$B,"BrokerToCy",'2012Figures'!$G:$G,"P1",'2012Figures'!$E:$E,$B$1)</f>
        <v>0</v>
      </c>
      <c r="O277" s="52">
        <f>SUMIFS('2012Figures'!$J:$J,'2012Figures'!$C:$C,$A277,'2012Figures'!$H:$H,$B277,'2012Figures'!$I:$I,$C277,'2012Figures'!$B:$B,"CyToBroker",'2012Figures'!$G:$G,"E1",'2012Figures'!$E:$E,$B$1)</f>
        <v>0</v>
      </c>
      <c r="P277" s="52">
        <f>SUMIFS('2012Figures'!$J:$J,'2012Figures'!$C:$C,$A277,'2012Figures'!$H:$H,$B277,'2012Figures'!$I:$I,$C277,'2012Figures'!$B:$B,"CyToBroker",'2012Figures'!$G:$G,"P1",'2012Figures'!$E:$E,$B$1)</f>
        <v>0</v>
      </c>
      <c r="R277" s="46" t="str">
        <f t="shared" si="29"/>
        <v/>
      </c>
      <c r="S277" s="46" t="str">
        <f t="shared" si="29"/>
        <v/>
      </c>
      <c r="T277" s="46" t="str">
        <f t="shared" si="29"/>
        <v/>
      </c>
      <c r="U277" s="46" t="str">
        <f t="shared" si="29"/>
        <v/>
      </c>
      <c r="V277" s="46" t="str">
        <f t="shared" si="29"/>
        <v/>
      </c>
    </row>
    <row r="278" spans="1:22" x14ac:dyDescent="0.2">
      <c r="A278" s="1">
        <v>204</v>
      </c>
      <c r="B278" s="1" t="s">
        <v>69</v>
      </c>
      <c r="C278" s="8">
        <v>2</v>
      </c>
      <c r="D278" s="29">
        <f>SUMIFS('2013Figures'!$J:$J,'2013Figures'!$C:$C,$A278,'2013Figures'!$H:$H,$B278,'2013Figures'!$I:$I,$C278,'2013Figures'!$E:$E,$B$1)</f>
        <v>0</v>
      </c>
      <c r="E278" s="9">
        <f>SUMIFS('2013Figures'!$J:$J,'2013Figures'!$C:$C,$A278,'2013Figures'!$H:$H,$B278,'2013Figures'!$I:$I,$C278,'2013Figures'!$B:$B,"BrokerToCy",'2013Figures'!$G:$G,"E1",'2013Figures'!$E:$E,$B$1)</f>
        <v>0</v>
      </c>
      <c r="F278" s="9">
        <f>SUMIFS('2013Figures'!$J:$J,'2013Figures'!$C:$C,$A278,'2013Figures'!$H:$H,$B278,'2013Figures'!$I:$I,$C278,'2013Figures'!$B:$B,"BrokerToCy",'2013Figures'!$G:$G,"P1",'2013Figures'!$E:$E,$B$1)</f>
        <v>0</v>
      </c>
      <c r="G278" s="9">
        <f>SUMIFS('2013Figures'!$J:$J,'2013Figures'!$C:$C,$A278,'2013Figures'!$H:$H,$B278,'2013Figures'!$I:$I,$C278,'2013Figures'!$B:$B,"CyToBroker",'2013Figures'!$G:$G,"E1",'2013Figures'!$E:$E,$B$1)</f>
        <v>0</v>
      </c>
      <c r="H278" s="9">
        <f>SUMIFS('2013Figures'!$J:$J,'2013Figures'!$C:$C,$A278,'2013Figures'!$H:$H,$B278,'2013Figures'!$I:$I,$C278,'2013Figures'!$B:$B,"CyToBroker",'2013Figures'!$G:$G,"P1",'2013Figures'!$E:$E,$B$1)</f>
        <v>0</v>
      </c>
      <c r="J278" s="8">
        <v>201101</v>
      </c>
      <c r="L278" s="42">
        <f>SUMIFS('2012Figures'!$J:$J,'2012Figures'!$C:$C,$A278,'2012Figures'!$H:$H,$B278,'2012Figures'!$I:$I,$C278,'2012Figures'!$E:$E,$B$1)</f>
        <v>0</v>
      </c>
      <c r="M278" s="52">
        <f>SUMIFS('2012Figures'!$J:$J,'2012Figures'!$C:$C,$A278,'2012Figures'!$H:$H,$B278,'2012Figures'!$I:$I,$C278,'2012Figures'!$B:$B,"BrokerToCy",'2012Figures'!$G:$G,"E1",'2012Figures'!$E:$E,$B$1)</f>
        <v>0</v>
      </c>
      <c r="N278" s="52">
        <f>SUMIFS('2012Figures'!$J:$J,'2012Figures'!$C:$C,$A278,'2012Figures'!$H:$H,$B278,'2012Figures'!$I:$I,$C278,'2012Figures'!$B:$B,"BrokerToCy",'2012Figures'!$G:$G,"P1",'2012Figures'!$E:$E,$B$1)</f>
        <v>0</v>
      </c>
      <c r="O278" s="52">
        <f>SUMIFS('2012Figures'!$J:$J,'2012Figures'!$C:$C,$A278,'2012Figures'!$H:$H,$B278,'2012Figures'!$I:$I,$C278,'2012Figures'!$B:$B,"CyToBroker",'2012Figures'!$G:$G,"E1",'2012Figures'!$E:$E,$B$1)</f>
        <v>0</v>
      </c>
      <c r="P278" s="52">
        <f>SUMIFS('2012Figures'!$J:$J,'2012Figures'!$C:$C,$A278,'2012Figures'!$H:$H,$B278,'2012Figures'!$I:$I,$C278,'2012Figures'!$B:$B,"CyToBroker",'2012Figures'!$G:$G,"P1",'2012Figures'!$E:$E,$B$1)</f>
        <v>0</v>
      </c>
      <c r="R278" s="46" t="str">
        <f t="shared" si="29"/>
        <v/>
      </c>
      <c r="S278" s="46" t="str">
        <f t="shared" si="29"/>
        <v/>
      </c>
      <c r="T278" s="46" t="str">
        <f t="shared" si="29"/>
        <v/>
      </c>
      <c r="U278" s="46" t="str">
        <f t="shared" si="29"/>
        <v/>
      </c>
      <c r="V278" s="46" t="str">
        <f t="shared" si="29"/>
        <v/>
      </c>
    </row>
    <row r="279" spans="1:22" x14ac:dyDescent="0.2">
      <c r="A279" s="1">
        <v>204</v>
      </c>
      <c r="B279" s="1" t="s">
        <v>69</v>
      </c>
      <c r="C279" s="8">
        <v>1</v>
      </c>
      <c r="D279" s="29">
        <f>SUMIFS('2013Figures'!$J:$J,'2013Figures'!$C:$C,$A279,'2013Figures'!$H:$H,$B279,'2013Figures'!$I:$I,$C279,'2013Figures'!$E:$E,$B$1)</f>
        <v>575</v>
      </c>
      <c r="E279" s="9">
        <f>SUMIFS('2013Figures'!$J:$J,'2013Figures'!$C:$C,$A279,'2013Figures'!$H:$H,$B279,'2013Figures'!$I:$I,$C279,'2013Figures'!$B:$B,"BrokerToCy",'2013Figures'!$G:$G,"E1",'2013Figures'!$E:$E,$B$1)</f>
        <v>0</v>
      </c>
      <c r="F279" s="9">
        <f>SUMIFS('2013Figures'!$J:$J,'2013Figures'!$C:$C,$A279,'2013Figures'!$H:$H,$B279,'2013Figures'!$I:$I,$C279,'2013Figures'!$B:$B,"BrokerToCy",'2013Figures'!$G:$G,"P1",'2013Figures'!$E:$E,$B$1)</f>
        <v>0</v>
      </c>
      <c r="G279" s="9">
        <f>SUMIFS('2013Figures'!$J:$J,'2013Figures'!$C:$C,$A279,'2013Figures'!$H:$H,$B279,'2013Figures'!$I:$I,$C279,'2013Figures'!$B:$B,"CyToBroker",'2013Figures'!$G:$G,"E1",'2013Figures'!$E:$E,$B$1)</f>
        <v>575</v>
      </c>
      <c r="H279" s="9">
        <f>SUMIFS('2013Figures'!$J:$J,'2013Figures'!$C:$C,$A279,'2013Figures'!$H:$H,$B279,'2013Figures'!$I:$I,$C279,'2013Figures'!$B:$B,"CyToBroker",'2013Figures'!$G:$G,"P1",'2013Figures'!$E:$E,$B$1)</f>
        <v>0</v>
      </c>
      <c r="J279" s="8">
        <v>200901</v>
      </c>
      <c r="L279" s="42">
        <f>SUMIFS('2012Figures'!$J:$J,'2012Figures'!$C:$C,$A279,'2012Figures'!$H:$H,$B279,'2012Figures'!$I:$I,$C279,'2012Figures'!$E:$E,$B$1)</f>
        <v>4680</v>
      </c>
      <c r="M279" s="52">
        <f>SUMIFS('2012Figures'!$J:$J,'2012Figures'!$C:$C,$A279,'2012Figures'!$H:$H,$B279,'2012Figures'!$I:$I,$C279,'2012Figures'!$B:$B,"BrokerToCy",'2012Figures'!$G:$G,"E1",'2012Figures'!$E:$E,$B$1)</f>
        <v>0</v>
      </c>
      <c r="N279" s="52">
        <f>SUMIFS('2012Figures'!$J:$J,'2012Figures'!$C:$C,$A279,'2012Figures'!$H:$H,$B279,'2012Figures'!$I:$I,$C279,'2012Figures'!$B:$B,"BrokerToCy",'2012Figures'!$G:$G,"P1",'2012Figures'!$E:$E,$B$1)</f>
        <v>0</v>
      </c>
      <c r="O279" s="52">
        <f>SUMIFS('2012Figures'!$J:$J,'2012Figures'!$C:$C,$A279,'2012Figures'!$H:$H,$B279,'2012Figures'!$I:$I,$C279,'2012Figures'!$B:$B,"CyToBroker",'2012Figures'!$G:$G,"E1",'2012Figures'!$E:$E,$B$1)</f>
        <v>4680</v>
      </c>
      <c r="P279" s="52">
        <f>SUMIFS('2012Figures'!$J:$J,'2012Figures'!$C:$C,$A279,'2012Figures'!$H:$H,$B279,'2012Figures'!$I:$I,$C279,'2012Figures'!$B:$B,"CyToBroker",'2012Figures'!$G:$G,"P1",'2012Figures'!$E:$E,$B$1)</f>
        <v>0</v>
      </c>
      <c r="R279" s="46">
        <f t="shared" si="29"/>
        <v>-0.88</v>
      </c>
      <c r="S279" s="46" t="str">
        <f t="shared" si="29"/>
        <v/>
      </c>
      <c r="T279" s="46" t="str">
        <f t="shared" si="29"/>
        <v/>
      </c>
      <c r="U279" s="46">
        <f t="shared" si="29"/>
        <v>-0.88</v>
      </c>
      <c r="V279" s="46" t="str">
        <f t="shared" si="29"/>
        <v/>
      </c>
    </row>
    <row r="280" spans="1:22" x14ac:dyDescent="0.2">
      <c r="A280" s="1">
        <v>204</v>
      </c>
      <c r="B280" s="1" t="s">
        <v>69</v>
      </c>
      <c r="D280" s="29">
        <f>SUMIFS('2013Figures'!$J:$J,'2013Figures'!$C:$C,$A280,'2013Figures'!$I:$I,"",'2013Figures'!$E:$E,$B$1)</f>
        <v>0</v>
      </c>
      <c r="E280" s="9">
        <f>SUMIFS('2013Figures'!$J:$J,'2013Figures'!$C:$C,$A280,'2013Figures'!$I:$I,"",'2013Figures'!$B:$B,"BrokerToCy",'2013Figures'!$G:$G,"E1",'2013Figures'!$E:$E,$B$1)</f>
        <v>0</v>
      </c>
      <c r="F280" s="9">
        <f>SUMIFS('2013Figures'!$J:$J,'2013Figures'!$C:$C,$A280,'2013Figures'!$I:$I,"",'2013Figures'!$B:$B,"BrokerToCy",'2013Figures'!$G:$G,"P1",'2013Figures'!$E:$E,$B$1)</f>
        <v>0</v>
      </c>
      <c r="G280" s="9">
        <f>SUMIFS('2013Figures'!$J:$J,'2013Figures'!$C:$C,$A280,'2013Figures'!$I:$I,"",'2013Figures'!$B:$B,"CyToBroker",'2013Figures'!$G:$G,"E1",'2013Figures'!$E:$E,$B$1)</f>
        <v>0</v>
      </c>
      <c r="H280" s="9">
        <f>SUMIFS('2013Figures'!$J:$J,'2013Figures'!$C:$C,$A280,'2013Figures'!$I:$I,"",'2013Figures'!$B:$B,"CyToBroker",'2013Figures'!$G:$G,"P1",'2013Figures'!$E:$E,$B$1)</f>
        <v>0</v>
      </c>
      <c r="J280" s="8" t="s">
        <v>131</v>
      </c>
      <c r="L280" s="42">
        <f>SUMIFS('2012Figures'!$J:$J,'2012Figures'!$C:$C,$A280,'2012Figures'!$I:$I,"",'2012Figures'!$E:$E,$B$1)</f>
        <v>4</v>
      </c>
      <c r="M280" s="52">
        <f>SUMIFS('2012Figures'!$J:$J,'2012Figures'!$C:$C,$A280,'2012Figures'!$I:$I,"",'2012Figures'!$B:$B,"BrokerToCy",'2012Figures'!$G:$G,"E1",'2012Figures'!$E:$E,$B$1)</f>
        <v>0</v>
      </c>
      <c r="N280" s="52">
        <f>SUMIFS('2012Figures'!$J:$J,'2012Figures'!$C:$C,$A280,'2012Figures'!$I:$I,"",'2012Figures'!$B:$B,"BrokerToCy",'2012Figures'!$G:$G,"P1",'2012Figures'!$E:$E,$B$1)</f>
        <v>0</v>
      </c>
      <c r="O280" s="52">
        <f>SUMIFS('2012Figures'!$J:$J,'2012Figures'!$C:$C,$A280,'2012Figures'!$I:$I,"",'2012Figures'!$B:$B,"CyToBroker",'2012Figures'!$G:$G,"E1",'2012Figures'!$E:$E,$B$1)</f>
        <v>4</v>
      </c>
      <c r="P280" s="52">
        <f>SUMIFS('2012Figures'!$J:$J,'2012Figures'!$C:$C,$A280,'2012Figures'!$I:$I,"",'2012Figures'!$B:$B,"CyToBroker",'2012Figures'!$G:$G,"P1",'2012Figures'!$E:$E,$B$1)</f>
        <v>0</v>
      </c>
      <c r="R280" s="46">
        <f t="shared" si="29"/>
        <v>-1</v>
      </c>
      <c r="S280" s="46" t="str">
        <f t="shared" si="29"/>
        <v/>
      </c>
      <c r="T280" s="46" t="str">
        <f t="shared" si="29"/>
        <v/>
      </c>
      <c r="U280" s="46">
        <f t="shared" si="29"/>
        <v>-1</v>
      </c>
      <c r="V280" s="46" t="str">
        <f t="shared" si="29"/>
        <v/>
      </c>
    </row>
    <row r="281" spans="1:22" x14ac:dyDescent="0.2">
      <c r="A281" s="21"/>
      <c r="B281" s="21" t="s">
        <v>92</v>
      </c>
      <c r="C281" s="22"/>
      <c r="D281" s="23">
        <f>SUM(E281:H281)</f>
        <v>3322</v>
      </c>
      <c r="E281" s="23">
        <f>SUM(E275:E280)</f>
        <v>0</v>
      </c>
      <c r="F281" s="23">
        <f>SUM(F275:F280)</f>
        <v>0</v>
      </c>
      <c r="G281" s="23">
        <f>SUM(G275:G280)</f>
        <v>3322</v>
      </c>
      <c r="H281" s="23">
        <f>SUM(H275:H280)</f>
        <v>0</v>
      </c>
      <c r="I281" s="21"/>
      <c r="J281" s="22"/>
      <c r="K281" s="21"/>
      <c r="L281" s="43">
        <f>SUM(M281:P281)</f>
        <v>4779</v>
      </c>
      <c r="M281" s="43">
        <f>SUM(M275:M280)</f>
        <v>0</v>
      </c>
      <c r="N281" s="43">
        <f>SUM(N275:N280)</f>
        <v>0</v>
      </c>
      <c r="O281" s="43">
        <f>SUM(O275:O280)</f>
        <v>4779</v>
      </c>
      <c r="P281" s="43">
        <f>SUM(P275:P280)</f>
        <v>0</v>
      </c>
      <c r="Q281" s="21"/>
      <c r="R281" s="21"/>
      <c r="S281" s="21"/>
      <c r="T281" s="21"/>
      <c r="U281" s="21"/>
      <c r="V281" s="21"/>
    </row>
    <row r="282" spans="1:22" x14ac:dyDescent="0.2">
      <c r="A282" s="28">
        <v>205</v>
      </c>
      <c r="B282" s="28" t="s">
        <v>27</v>
      </c>
      <c r="C282" s="17" t="s">
        <v>88</v>
      </c>
      <c r="D282" s="18">
        <f>SUMIFS('2013Figures'!$J:$J,'2013Figures'!$C:$C,$A282,'2013Figures'!$E:$E,$B$1)</f>
        <v>6676</v>
      </c>
      <c r="E282" s="18">
        <f>SUMIFS('2013Figures'!$J:$J,'2013Figures'!$C:$C,$A282,'2013Figures'!$B:$B,"BrokerToCy",'2013Figures'!$G:$G,"E1",'2013Figures'!$E:$E,$B$1)</f>
        <v>0</v>
      </c>
      <c r="F282" s="18">
        <f>SUMIFS('2013Figures'!$J:$J,'2013Figures'!$C:$C,$A282,'2013Figures'!$B:$B,"BrokerToCy",'2013Figures'!$G:$G,"P1",'2013Figures'!$E:$E,$B$1)</f>
        <v>0</v>
      </c>
      <c r="G282" s="18">
        <f>SUMIFS('2013Figures'!$J:$J,'2013Figures'!$C:$C,$A282,'2013Figures'!$B:$B,"CyToBroker",'2013Figures'!$G:$G,"E1",'2013Figures'!$E:$E,$B$1)</f>
        <v>6676</v>
      </c>
      <c r="H282" s="18">
        <f>SUMIFS('2013Figures'!$J:$J,'2013Figures'!$C:$C,$A282,'2013Figures'!$B:$B,"CyToBroker",'2013Figures'!$G:$G,"P1",'2013Figures'!$E:$E,$B$1)</f>
        <v>0</v>
      </c>
      <c r="I282" s="28"/>
      <c r="J282" s="17"/>
      <c r="K282" s="28"/>
      <c r="L282" s="50">
        <f>SUMIFS('2012Figures'!$J:$J,'2012Figures'!$C:$C,$A282,'2012Figures'!$E:$E,$B$1)</f>
        <v>10423</v>
      </c>
      <c r="M282" s="50">
        <f>SUMIFS('2012Figures'!$J:$J,'2012Figures'!$C:$C,$A282,'2012Figures'!$B:$B,"BrokerToCy",'2012Figures'!$G:$G,"E1",'2012Figures'!$E:$E,$B$1)</f>
        <v>0</v>
      </c>
      <c r="N282" s="50">
        <f>SUMIFS('2012Figures'!$J:$J,'2012Figures'!$C:$C,$A282,'2012Figures'!$B:$B,"BrokerToCy",'2012Figures'!$G:$G,"P1",'2012Figures'!$E:$E,$B$1)</f>
        <v>0</v>
      </c>
      <c r="O282" s="50">
        <f>SUMIFS('2012Figures'!$J:$J,'2012Figures'!$C:$C,$A282,'2012Figures'!$B:$B,"CyToBroker",'2012Figures'!$G:$G,"E1",'2012Figures'!$E:$E,$B$1)</f>
        <v>10423</v>
      </c>
      <c r="P282" s="50">
        <f>SUMIFS('2012Figures'!$J:$J,'2012Figures'!$C:$C,$A282,'2012Figures'!$B:$B,"CyToBroker",'2012Figures'!$G:$G,"P1",'2012Figures'!$E:$E,$B$1)</f>
        <v>0</v>
      </c>
      <c r="Q282" s="28"/>
      <c r="R282" s="46">
        <f t="shared" si="29"/>
        <v>-0.36</v>
      </c>
      <c r="S282" s="46" t="str">
        <f t="shared" si="29"/>
        <v/>
      </c>
      <c r="T282" s="46" t="str">
        <f t="shared" si="29"/>
        <v/>
      </c>
      <c r="U282" s="46">
        <f t="shared" si="29"/>
        <v>-0.36</v>
      </c>
      <c r="V282" s="46" t="str">
        <f t="shared" si="29"/>
        <v/>
      </c>
    </row>
    <row r="283" spans="1:22" x14ac:dyDescent="0.2">
      <c r="A283" s="1">
        <v>205</v>
      </c>
      <c r="B283" s="1" t="s">
        <v>27</v>
      </c>
      <c r="C283" s="8">
        <v>5</v>
      </c>
      <c r="D283" s="29">
        <f>SUMIFS('2013Figures'!$J:$J,'2013Figures'!$C:$C,$A283,'2013Figures'!$H:$H,$B283,'2013Figures'!$I:$I,$C283,'2013Figures'!$E:$E,$B$1)</f>
        <v>0</v>
      </c>
      <c r="E283" s="9">
        <f>SUMIFS('2013Figures'!$J:$J,'2013Figures'!$C:$C,$A283,'2013Figures'!$H:$H,$B283,'2013Figures'!$I:$I,$C283,'2013Figures'!$B:$B,"BrokerToCy",'2013Figures'!$G:$G,"E1",'2013Figures'!$E:$E,$B$1)</f>
        <v>0</v>
      </c>
      <c r="F283" s="9">
        <f>SUMIFS('2013Figures'!$J:$J,'2013Figures'!$C:$C,$A283,'2013Figures'!$H:$H,$B283,'2013Figures'!$I:$I,$C283,'2013Figures'!$B:$B,"BrokerToCy",'2013Figures'!$G:$G,"P1",'2013Figures'!$E:$E,$B$1)</f>
        <v>0</v>
      </c>
      <c r="G283" s="9">
        <f>SUMIFS('2013Figures'!$J:$J,'2013Figures'!$C:$C,$A283,'2013Figures'!$H:$H,$B283,'2013Figures'!$I:$I,$C283,'2013Figures'!$B:$B,"CyToBroker",'2013Figures'!$G:$G,"E1",'2013Figures'!$E:$E,$B$1)</f>
        <v>0</v>
      </c>
      <c r="H283" s="9">
        <f>SUMIFS('2013Figures'!$J:$J,'2013Figures'!$C:$C,$A283,'2013Figures'!$H:$H,$B283,'2013Figures'!$I:$I,$C283,'2013Figures'!$B:$B,"CyToBroker",'2013Figures'!$G:$G,"P1",'2013Figures'!$E:$E,$B$1)</f>
        <v>0</v>
      </c>
      <c r="J283" s="8">
        <v>201501</v>
      </c>
      <c r="L283" s="42">
        <f>SUMIFS('2012Figures'!$J:$J,'2012Figures'!$C:$C,$A283,'2012Figures'!$H:$H,$B283,'2012Figures'!$I:$I,$C283,'2012Figures'!$E:$E,$B$1)</f>
        <v>0</v>
      </c>
      <c r="M283" s="52">
        <f>SUMIFS('2012Figures'!$J:$J,'2012Figures'!$C:$C,$A283,'2012Figures'!$H:$H,$B283,'2012Figures'!$I:$I,$C283,'2012Figures'!$B:$B,"BrokerToCy",'2012Figures'!$G:$G,"E1",'2012Figures'!$E:$E,$B$1)</f>
        <v>0</v>
      </c>
      <c r="N283" s="52">
        <f>SUMIFS('2012Figures'!$J:$J,'2012Figures'!$C:$C,$A283,'2012Figures'!$H:$H,$B283,'2012Figures'!$I:$I,$C283,'2012Figures'!$B:$B,"BrokerToCy",'2012Figures'!$G:$G,"P1",'2012Figures'!$E:$E,$B$1)</f>
        <v>0</v>
      </c>
      <c r="O283" s="52">
        <f>SUMIFS('2012Figures'!$J:$J,'2012Figures'!$C:$C,$A283,'2012Figures'!$H:$H,$B283,'2012Figures'!$I:$I,$C283,'2012Figures'!$B:$B,"CyToBroker",'2012Figures'!$G:$G,"E1",'2012Figures'!$E:$E,$B$1)</f>
        <v>0</v>
      </c>
      <c r="P283" s="52">
        <f>SUMIFS('2012Figures'!$J:$J,'2012Figures'!$C:$C,$A283,'2012Figures'!$H:$H,$B283,'2012Figures'!$I:$I,$C283,'2012Figures'!$B:$B,"CyToBroker",'2012Figures'!$G:$G,"P1",'2012Figures'!$E:$E,$B$1)</f>
        <v>0</v>
      </c>
      <c r="R283" s="46" t="str">
        <f t="shared" si="29"/>
        <v/>
      </c>
      <c r="S283" s="46" t="str">
        <f t="shared" si="29"/>
        <v/>
      </c>
      <c r="T283" s="46" t="str">
        <f t="shared" si="29"/>
        <v/>
      </c>
      <c r="U283" s="46" t="str">
        <f t="shared" si="29"/>
        <v/>
      </c>
      <c r="V283" s="46" t="str">
        <f t="shared" si="29"/>
        <v/>
      </c>
    </row>
    <row r="284" spans="1:22" x14ac:dyDescent="0.2">
      <c r="A284" s="1">
        <v>205</v>
      </c>
      <c r="B284" s="1" t="s">
        <v>27</v>
      </c>
      <c r="C284" s="8">
        <v>4</v>
      </c>
      <c r="D284" s="29">
        <f>SUMIFS('2013Figures'!$J:$J,'2013Figures'!$C:$C,$A284,'2013Figures'!$H:$H,$B284,'2013Figures'!$I:$I,$C284,'2013Figures'!$E:$E,$B$1)</f>
        <v>5125</v>
      </c>
      <c r="E284" s="9">
        <f>SUMIFS('2013Figures'!$J:$J,'2013Figures'!$C:$C,$A284,'2013Figures'!$H:$H,$B284,'2013Figures'!$I:$I,$C284,'2013Figures'!$B:$B,"BrokerToCy",'2013Figures'!$G:$G,"E1",'2013Figures'!$E:$E,$B$1)</f>
        <v>0</v>
      </c>
      <c r="F284" s="9">
        <f>SUMIFS('2013Figures'!$J:$J,'2013Figures'!$C:$C,$A284,'2013Figures'!$H:$H,$B284,'2013Figures'!$I:$I,$C284,'2013Figures'!$B:$B,"BrokerToCy",'2013Figures'!$G:$G,"P1",'2013Figures'!$E:$E,$B$1)</f>
        <v>0</v>
      </c>
      <c r="G284" s="9">
        <f>SUMIFS('2013Figures'!$J:$J,'2013Figures'!$C:$C,$A284,'2013Figures'!$H:$H,$B284,'2013Figures'!$I:$I,$C284,'2013Figures'!$B:$B,"CyToBroker",'2013Figures'!$G:$G,"E1",'2013Figures'!$E:$E,$B$1)</f>
        <v>5125</v>
      </c>
      <c r="H284" s="9">
        <f>SUMIFS('2013Figures'!$J:$J,'2013Figures'!$C:$C,$A284,'2013Figures'!$H:$H,$B284,'2013Figures'!$I:$I,$C284,'2013Figures'!$B:$B,"CyToBroker",'2013Figures'!$G:$G,"P1",'2013Figures'!$E:$E,$B$1)</f>
        <v>0</v>
      </c>
      <c r="I284" s="30"/>
      <c r="J284" s="31">
        <v>201301</v>
      </c>
      <c r="K284" s="30"/>
      <c r="L284" s="42">
        <f>SUMIFS('2012Figures'!$J:$J,'2012Figures'!$C:$C,$A284,'2012Figures'!$H:$H,$B284,'2012Figures'!$I:$I,$C284,'2012Figures'!$E:$E,$B$1)</f>
        <v>168</v>
      </c>
      <c r="M284" s="52">
        <f>SUMIFS('2012Figures'!$J:$J,'2012Figures'!$C:$C,$A284,'2012Figures'!$H:$H,$B284,'2012Figures'!$I:$I,$C284,'2012Figures'!$B:$B,"BrokerToCy",'2012Figures'!$G:$G,"E1",'2012Figures'!$E:$E,$B$1)</f>
        <v>0</v>
      </c>
      <c r="N284" s="52">
        <f>SUMIFS('2012Figures'!$J:$J,'2012Figures'!$C:$C,$A284,'2012Figures'!$H:$H,$B284,'2012Figures'!$I:$I,$C284,'2012Figures'!$B:$B,"BrokerToCy",'2012Figures'!$G:$G,"P1",'2012Figures'!$E:$E,$B$1)</f>
        <v>0</v>
      </c>
      <c r="O284" s="52">
        <f>SUMIFS('2012Figures'!$J:$J,'2012Figures'!$C:$C,$A284,'2012Figures'!$H:$H,$B284,'2012Figures'!$I:$I,$C284,'2012Figures'!$B:$B,"CyToBroker",'2012Figures'!$G:$G,"E1",'2012Figures'!$E:$E,$B$1)</f>
        <v>168</v>
      </c>
      <c r="P284" s="52">
        <f>SUMIFS('2012Figures'!$J:$J,'2012Figures'!$C:$C,$A284,'2012Figures'!$H:$H,$B284,'2012Figures'!$I:$I,$C284,'2012Figures'!$B:$B,"CyToBroker",'2012Figures'!$G:$G,"P1",'2012Figures'!$E:$E,$B$1)</f>
        <v>0</v>
      </c>
      <c r="Q284" s="30"/>
      <c r="R284" s="46">
        <f t="shared" si="29"/>
        <v>29.51</v>
      </c>
      <c r="S284" s="46" t="str">
        <f t="shared" si="29"/>
        <v/>
      </c>
      <c r="T284" s="46" t="str">
        <f t="shared" si="29"/>
        <v/>
      </c>
      <c r="U284" s="46">
        <f t="shared" si="29"/>
        <v>29.51</v>
      </c>
      <c r="V284" s="46" t="str">
        <f t="shared" si="29"/>
        <v/>
      </c>
    </row>
    <row r="285" spans="1:22" x14ac:dyDescent="0.2">
      <c r="A285" s="1">
        <v>205</v>
      </c>
      <c r="B285" s="1" t="s">
        <v>27</v>
      </c>
      <c r="C285" s="8">
        <v>3</v>
      </c>
      <c r="D285" s="29">
        <f>SUMIFS('2013Figures'!$J:$J,'2013Figures'!$C:$C,$A285,'2013Figures'!$H:$H,$B285,'2013Figures'!$I:$I,$C285,'2013Figures'!$E:$E,$B$1)</f>
        <v>0</v>
      </c>
      <c r="E285" s="9">
        <f>SUMIFS('2013Figures'!$J:$J,'2013Figures'!$C:$C,$A285,'2013Figures'!$H:$H,$B285,'2013Figures'!$I:$I,$C285,'2013Figures'!$B:$B,"BrokerToCy",'2013Figures'!$G:$G,"E1",'2013Figures'!$E:$E,$B$1)</f>
        <v>0</v>
      </c>
      <c r="F285" s="9">
        <f>SUMIFS('2013Figures'!$J:$J,'2013Figures'!$C:$C,$A285,'2013Figures'!$H:$H,$B285,'2013Figures'!$I:$I,$C285,'2013Figures'!$B:$B,"BrokerToCy",'2013Figures'!$G:$G,"P1",'2013Figures'!$E:$E,$B$1)</f>
        <v>0</v>
      </c>
      <c r="G285" s="9">
        <f>SUMIFS('2013Figures'!$J:$J,'2013Figures'!$C:$C,$A285,'2013Figures'!$H:$H,$B285,'2013Figures'!$I:$I,$C285,'2013Figures'!$B:$B,"CyToBroker",'2013Figures'!$G:$G,"E1",'2013Figures'!$E:$E,$B$1)</f>
        <v>0</v>
      </c>
      <c r="H285" s="9">
        <f>SUMIFS('2013Figures'!$J:$J,'2013Figures'!$C:$C,$A285,'2013Figures'!$H:$H,$B285,'2013Figures'!$I:$I,$C285,'2013Figures'!$B:$B,"CyToBroker",'2013Figures'!$G:$G,"P1",'2013Figures'!$E:$E,$B$1)</f>
        <v>0</v>
      </c>
      <c r="J285" s="8">
        <v>201201</v>
      </c>
      <c r="L285" s="42">
        <f>SUMIFS('2012Figures'!$J:$J,'2012Figures'!$C:$C,$A285,'2012Figures'!$H:$H,$B285,'2012Figures'!$I:$I,$C285,'2012Figures'!$E:$E,$B$1)</f>
        <v>0</v>
      </c>
      <c r="M285" s="52">
        <f>SUMIFS('2012Figures'!$J:$J,'2012Figures'!$C:$C,$A285,'2012Figures'!$H:$H,$B285,'2012Figures'!$I:$I,$C285,'2012Figures'!$B:$B,"BrokerToCy",'2012Figures'!$G:$G,"E1",'2012Figures'!$E:$E,$B$1)</f>
        <v>0</v>
      </c>
      <c r="N285" s="52">
        <f>SUMIFS('2012Figures'!$J:$J,'2012Figures'!$C:$C,$A285,'2012Figures'!$H:$H,$B285,'2012Figures'!$I:$I,$C285,'2012Figures'!$B:$B,"BrokerToCy",'2012Figures'!$G:$G,"P1",'2012Figures'!$E:$E,$B$1)</f>
        <v>0</v>
      </c>
      <c r="O285" s="52">
        <f>SUMIFS('2012Figures'!$J:$J,'2012Figures'!$C:$C,$A285,'2012Figures'!$H:$H,$B285,'2012Figures'!$I:$I,$C285,'2012Figures'!$B:$B,"CyToBroker",'2012Figures'!$G:$G,"E1",'2012Figures'!$E:$E,$B$1)</f>
        <v>0</v>
      </c>
      <c r="P285" s="52">
        <f>SUMIFS('2012Figures'!$J:$J,'2012Figures'!$C:$C,$A285,'2012Figures'!$H:$H,$B285,'2012Figures'!$I:$I,$C285,'2012Figures'!$B:$B,"CyToBroker",'2012Figures'!$G:$G,"P1",'2012Figures'!$E:$E,$B$1)</f>
        <v>0</v>
      </c>
      <c r="R285" s="46" t="str">
        <f t="shared" si="29"/>
        <v/>
      </c>
      <c r="S285" s="46" t="str">
        <f t="shared" si="29"/>
        <v/>
      </c>
      <c r="T285" s="46" t="str">
        <f t="shared" si="29"/>
        <v/>
      </c>
      <c r="U285" s="46" t="str">
        <f t="shared" si="29"/>
        <v/>
      </c>
      <c r="V285" s="46" t="str">
        <f t="shared" si="29"/>
        <v/>
      </c>
    </row>
    <row r="286" spans="1:22" x14ac:dyDescent="0.2">
      <c r="A286" s="1">
        <v>205</v>
      </c>
      <c r="B286" s="1" t="s">
        <v>27</v>
      </c>
      <c r="C286" s="8">
        <v>2</v>
      </c>
      <c r="D286" s="29">
        <f>SUMIFS('2013Figures'!$J:$J,'2013Figures'!$C:$C,$A286,'2013Figures'!$H:$H,$B286,'2013Figures'!$I:$I,$C286,'2013Figures'!$E:$E,$B$1)</f>
        <v>0</v>
      </c>
      <c r="E286" s="9">
        <f>SUMIFS('2013Figures'!$J:$J,'2013Figures'!$C:$C,$A286,'2013Figures'!$H:$H,$B286,'2013Figures'!$I:$I,$C286,'2013Figures'!$B:$B,"BrokerToCy",'2013Figures'!$G:$G,"E1",'2013Figures'!$E:$E,$B$1)</f>
        <v>0</v>
      </c>
      <c r="F286" s="9">
        <f>SUMIFS('2013Figures'!$J:$J,'2013Figures'!$C:$C,$A286,'2013Figures'!$H:$H,$B286,'2013Figures'!$I:$I,$C286,'2013Figures'!$B:$B,"BrokerToCy",'2013Figures'!$G:$G,"P1",'2013Figures'!$E:$E,$B$1)</f>
        <v>0</v>
      </c>
      <c r="G286" s="9">
        <f>SUMIFS('2013Figures'!$J:$J,'2013Figures'!$C:$C,$A286,'2013Figures'!$H:$H,$B286,'2013Figures'!$I:$I,$C286,'2013Figures'!$B:$B,"CyToBroker",'2013Figures'!$G:$G,"E1",'2013Figures'!$E:$E,$B$1)</f>
        <v>0</v>
      </c>
      <c r="H286" s="9">
        <f>SUMIFS('2013Figures'!$J:$J,'2013Figures'!$C:$C,$A286,'2013Figures'!$H:$H,$B286,'2013Figures'!$I:$I,$C286,'2013Figures'!$B:$B,"CyToBroker",'2013Figures'!$G:$G,"P1",'2013Figures'!$E:$E,$B$1)</f>
        <v>0</v>
      </c>
      <c r="J286" s="8">
        <v>201101</v>
      </c>
      <c r="L286" s="42">
        <f>SUMIFS('2012Figures'!$J:$J,'2012Figures'!$C:$C,$A286,'2012Figures'!$H:$H,$B286,'2012Figures'!$I:$I,$C286,'2012Figures'!$E:$E,$B$1)</f>
        <v>0</v>
      </c>
      <c r="M286" s="52">
        <f>SUMIFS('2012Figures'!$J:$J,'2012Figures'!$C:$C,$A286,'2012Figures'!$H:$H,$B286,'2012Figures'!$I:$I,$C286,'2012Figures'!$B:$B,"BrokerToCy",'2012Figures'!$G:$G,"E1",'2012Figures'!$E:$E,$B$1)</f>
        <v>0</v>
      </c>
      <c r="N286" s="52">
        <f>SUMIFS('2012Figures'!$J:$J,'2012Figures'!$C:$C,$A286,'2012Figures'!$H:$H,$B286,'2012Figures'!$I:$I,$C286,'2012Figures'!$B:$B,"BrokerToCy",'2012Figures'!$G:$G,"P1",'2012Figures'!$E:$E,$B$1)</f>
        <v>0</v>
      </c>
      <c r="O286" s="52">
        <f>SUMIFS('2012Figures'!$J:$J,'2012Figures'!$C:$C,$A286,'2012Figures'!$H:$H,$B286,'2012Figures'!$I:$I,$C286,'2012Figures'!$B:$B,"CyToBroker",'2012Figures'!$G:$G,"E1",'2012Figures'!$E:$E,$B$1)</f>
        <v>0</v>
      </c>
      <c r="P286" s="52">
        <f>SUMIFS('2012Figures'!$J:$J,'2012Figures'!$C:$C,$A286,'2012Figures'!$H:$H,$B286,'2012Figures'!$I:$I,$C286,'2012Figures'!$B:$B,"CyToBroker",'2012Figures'!$G:$G,"P1",'2012Figures'!$E:$E,$B$1)</f>
        <v>0</v>
      </c>
      <c r="R286" s="46" t="str">
        <f t="shared" si="29"/>
        <v/>
      </c>
      <c r="S286" s="46" t="str">
        <f t="shared" si="29"/>
        <v/>
      </c>
      <c r="T286" s="46" t="str">
        <f t="shared" si="29"/>
        <v/>
      </c>
      <c r="U286" s="46" t="str">
        <f t="shared" si="29"/>
        <v/>
      </c>
      <c r="V286" s="46" t="str">
        <f t="shared" si="29"/>
        <v/>
      </c>
    </row>
    <row r="287" spans="1:22" x14ac:dyDescent="0.2">
      <c r="A287" s="1">
        <v>205</v>
      </c>
      <c r="B287" s="1" t="s">
        <v>27</v>
      </c>
      <c r="C287" s="8">
        <v>1</v>
      </c>
      <c r="D287" s="29">
        <f>SUMIFS('2013Figures'!$J:$J,'2013Figures'!$C:$C,$A287,'2013Figures'!$H:$H,$B287,'2013Figures'!$I:$I,$C287,'2013Figures'!$E:$E,$B$1)</f>
        <v>1550</v>
      </c>
      <c r="E287" s="9">
        <f>SUMIFS('2013Figures'!$J:$J,'2013Figures'!$C:$C,$A287,'2013Figures'!$H:$H,$B287,'2013Figures'!$I:$I,$C287,'2013Figures'!$B:$B,"BrokerToCy",'2013Figures'!$G:$G,"E1",'2013Figures'!$E:$E,$B$1)</f>
        <v>0</v>
      </c>
      <c r="F287" s="9">
        <f>SUMIFS('2013Figures'!$J:$J,'2013Figures'!$C:$C,$A287,'2013Figures'!$H:$H,$B287,'2013Figures'!$I:$I,$C287,'2013Figures'!$B:$B,"BrokerToCy",'2013Figures'!$G:$G,"P1",'2013Figures'!$E:$E,$B$1)</f>
        <v>0</v>
      </c>
      <c r="G287" s="9">
        <f>SUMIFS('2013Figures'!$J:$J,'2013Figures'!$C:$C,$A287,'2013Figures'!$H:$H,$B287,'2013Figures'!$I:$I,$C287,'2013Figures'!$B:$B,"CyToBroker",'2013Figures'!$G:$G,"E1",'2013Figures'!$E:$E,$B$1)</f>
        <v>1550</v>
      </c>
      <c r="H287" s="9">
        <f>SUMIFS('2013Figures'!$J:$J,'2013Figures'!$C:$C,$A287,'2013Figures'!$H:$H,$B287,'2013Figures'!$I:$I,$C287,'2013Figures'!$B:$B,"CyToBroker",'2013Figures'!$G:$G,"P1",'2013Figures'!$E:$E,$B$1)</f>
        <v>0</v>
      </c>
      <c r="J287" s="8">
        <v>200901</v>
      </c>
      <c r="L287" s="42">
        <f>SUMIFS('2012Figures'!$J:$J,'2012Figures'!$C:$C,$A287,'2012Figures'!$H:$H,$B287,'2012Figures'!$I:$I,$C287,'2012Figures'!$E:$E,$B$1)</f>
        <v>10248</v>
      </c>
      <c r="M287" s="52">
        <f>SUMIFS('2012Figures'!$J:$J,'2012Figures'!$C:$C,$A287,'2012Figures'!$H:$H,$B287,'2012Figures'!$I:$I,$C287,'2012Figures'!$B:$B,"BrokerToCy",'2012Figures'!$G:$G,"E1",'2012Figures'!$E:$E,$B$1)</f>
        <v>0</v>
      </c>
      <c r="N287" s="52">
        <f>SUMIFS('2012Figures'!$J:$J,'2012Figures'!$C:$C,$A287,'2012Figures'!$H:$H,$B287,'2012Figures'!$I:$I,$C287,'2012Figures'!$B:$B,"BrokerToCy",'2012Figures'!$G:$G,"P1",'2012Figures'!$E:$E,$B$1)</f>
        <v>0</v>
      </c>
      <c r="O287" s="52">
        <f>SUMIFS('2012Figures'!$J:$J,'2012Figures'!$C:$C,$A287,'2012Figures'!$H:$H,$B287,'2012Figures'!$I:$I,$C287,'2012Figures'!$B:$B,"CyToBroker",'2012Figures'!$G:$G,"E1",'2012Figures'!$E:$E,$B$1)</f>
        <v>10248</v>
      </c>
      <c r="P287" s="52">
        <f>SUMIFS('2012Figures'!$J:$J,'2012Figures'!$C:$C,$A287,'2012Figures'!$H:$H,$B287,'2012Figures'!$I:$I,$C287,'2012Figures'!$B:$B,"CyToBroker",'2012Figures'!$G:$G,"P1",'2012Figures'!$E:$E,$B$1)</f>
        <v>0</v>
      </c>
      <c r="R287" s="46">
        <f t="shared" si="29"/>
        <v>-0.85</v>
      </c>
      <c r="S287" s="46" t="str">
        <f t="shared" si="29"/>
        <v/>
      </c>
      <c r="T287" s="46" t="str">
        <f t="shared" si="29"/>
        <v/>
      </c>
      <c r="U287" s="46">
        <f t="shared" si="29"/>
        <v>-0.85</v>
      </c>
      <c r="V287" s="46" t="str">
        <f t="shared" si="29"/>
        <v/>
      </c>
    </row>
    <row r="288" spans="1:22" x14ac:dyDescent="0.2">
      <c r="A288" s="1">
        <v>205</v>
      </c>
      <c r="B288" s="1" t="s">
        <v>27</v>
      </c>
      <c r="D288" s="29">
        <f>SUMIFS('2013Figures'!$J:$J,'2013Figures'!$C:$C,$A288,'2013Figures'!$I:$I,"",'2013Figures'!$E:$E,$B$1)</f>
        <v>1</v>
      </c>
      <c r="E288" s="9">
        <f>SUMIFS('2013Figures'!$J:$J,'2013Figures'!$C:$C,$A288,'2013Figures'!$I:$I,"",'2013Figures'!$B:$B,"BrokerToCy",'2013Figures'!$G:$G,"E1",'2013Figures'!$E:$E,$B$1)</f>
        <v>0</v>
      </c>
      <c r="F288" s="9">
        <f>SUMIFS('2013Figures'!$J:$J,'2013Figures'!$C:$C,$A288,'2013Figures'!$I:$I,"",'2013Figures'!$B:$B,"BrokerToCy",'2013Figures'!$G:$G,"P1",'2013Figures'!$E:$E,$B$1)</f>
        <v>0</v>
      </c>
      <c r="G288" s="9">
        <f>SUMIFS('2013Figures'!$J:$J,'2013Figures'!$C:$C,$A288,'2013Figures'!$I:$I,"",'2013Figures'!$B:$B,"CyToBroker",'2013Figures'!$G:$G,"E1",'2013Figures'!$E:$E,$B$1)</f>
        <v>1</v>
      </c>
      <c r="H288" s="9">
        <f>SUMIFS('2013Figures'!$J:$J,'2013Figures'!$C:$C,$A288,'2013Figures'!$I:$I,"",'2013Figures'!$B:$B,"CyToBroker",'2013Figures'!$G:$G,"P1",'2013Figures'!$E:$E,$B$1)</f>
        <v>0</v>
      </c>
      <c r="J288" s="8" t="s">
        <v>131</v>
      </c>
      <c r="L288" s="42">
        <f>SUMIFS('2012Figures'!$J:$J,'2012Figures'!$C:$C,$A288,'2012Figures'!$I:$I,"",'2012Figures'!$E:$E,$B$1)</f>
        <v>7</v>
      </c>
      <c r="M288" s="52">
        <f>SUMIFS('2012Figures'!$J:$J,'2012Figures'!$C:$C,$A288,'2012Figures'!$I:$I,"",'2012Figures'!$B:$B,"BrokerToCy",'2012Figures'!$G:$G,"E1",'2012Figures'!$E:$E,$B$1)</f>
        <v>0</v>
      </c>
      <c r="N288" s="52">
        <f>SUMIFS('2012Figures'!$J:$J,'2012Figures'!$C:$C,$A288,'2012Figures'!$I:$I,"",'2012Figures'!$B:$B,"BrokerToCy",'2012Figures'!$G:$G,"P1",'2012Figures'!$E:$E,$B$1)</f>
        <v>0</v>
      </c>
      <c r="O288" s="52">
        <f>SUMIFS('2012Figures'!$J:$J,'2012Figures'!$C:$C,$A288,'2012Figures'!$I:$I,"",'2012Figures'!$B:$B,"CyToBroker",'2012Figures'!$G:$G,"E1",'2012Figures'!$E:$E,$B$1)</f>
        <v>7</v>
      </c>
      <c r="P288" s="52">
        <f>SUMIFS('2012Figures'!$J:$J,'2012Figures'!$C:$C,$A288,'2012Figures'!$I:$I,"",'2012Figures'!$B:$B,"CyToBroker",'2012Figures'!$G:$G,"P1",'2012Figures'!$E:$E,$B$1)</f>
        <v>0</v>
      </c>
      <c r="R288" s="46">
        <f t="shared" si="29"/>
        <v>-0.86</v>
      </c>
      <c r="S288" s="46" t="str">
        <f t="shared" si="29"/>
        <v/>
      </c>
      <c r="T288" s="46" t="str">
        <f t="shared" si="29"/>
        <v/>
      </c>
      <c r="U288" s="46">
        <f t="shared" si="29"/>
        <v>-0.86</v>
      </c>
      <c r="V288" s="46" t="str">
        <f t="shared" si="29"/>
        <v/>
      </c>
    </row>
    <row r="289" spans="1:22" x14ac:dyDescent="0.2">
      <c r="A289" s="21"/>
      <c r="B289" s="21" t="s">
        <v>92</v>
      </c>
      <c r="C289" s="22"/>
      <c r="D289" s="23">
        <f>SUM(E289:H289)</f>
        <v>6676</v>
      </c>
      <c r="E289" s="23">
        <f>SUM(E283:E288)</f>
        <v>0</v>
      </c>
      <c r="F289" s="23">
        <f>SUM(F283:F288)</f>
        <v>0</v>
      </c>
      <c r="G289" s="23">
        <f>SUM(G283:G288)</f>
        <v>6676</v>
      </c>
      <c r="H289" s="23">
        <f>SUM(H283:H288)</f>
        <v>0</v>
      </c>
      <c r="I289" s="21"/>
      <c r="J289" s="22"/>
      <c r="K289" s="21"/>
      <c r="L289" s="43">
        <f>SUM(M289:P289)</f>
        <v>10423</v>
      </c>
      <c r="M289" s="43">
        <f>SUM(M283:M288)</f>
        <v>0</v>
      </c>
      <c r="N289" s="43">
        <f>SUM(N283:N288)</f>
        <v>0</v>
      </c>
      <c r="O289" s="43">
        <f>SUM(O283:O288)</f>
        <v>10423</v>
      </c>
      <c r="P289" s="43">
        <f>SUM(P283:P288)</f>
        <v>0</v>
      </c>
      <c r="Q289" s="21"/>
      <c r="R289" s="21"/>
      <c r="S289" s="21"/>
      <c r="T289" s="21"/>
      <c r="U289" s="21"/>
      <c r="V289" s="21"/>
    </row>
    <row r="290" spans="1:22" x14ac:dyDescent="0.2">
      <c r="A290" s="28">
        <v>206</v>
      </c>
      <c r="B290" s="28" t="s">
        <v>29</v>
      </c>
      <c r="C290" s="17" t="s">
        <v>88</v>
      </c>
      <c r="D290" s="18">
        <f>SUMIFS('2013Figures'!$J:$J,'2013Figures'!$C:$C,$A290,'2013Figures'!$E:$E,$B$1)</f>
        <v>969</v>
      </c>
      <c r="E290" s="18">
        <f>SUMIFS('2013Figures'!$J:$J,'2013Figures'!$C:$C,$A290,'2013Figures'!$B:$B,"BrokerToCy",'2013Figures'!$G:$G,"E1",'2013Figures'!$E:$E,$B$1)</f>
        <v>0</v>
      </c>
      <c r="F290" s="18">
        <f>SUMIFS('2013Figures'!$J:$J,'2013Figures'!$C:$C,$A290,'2013Figures'!$B:$B,"BrokerToCy",'2013Figures'!$G:$G,"P1",'2013Figures'!$E:$E,$B$1)</f>
        <v>0</v>
      </c>
      <c r="G290" s="18">
        <f>SUMIFS('2013Figures'!$J:$J,'2013Figures'!$C:$C,$A290,'2013Figures'!$B:$B,"CyToBroker",'2013Figures'!$G:$G,"E1",'2013Figures'!$E:$E,$B$1)</f>
        <v>969</v>
      </c>
      <c r="H290" s="18">
        <f>SUMIFS('2013Figures'!$J:$J,'2013Figures'!$C:$C,$A290,'2013Figures'!$B:$B,"CyToBroker",'2013Figures'!$G:$G,"P1",'2013Figures'!$E:$E,$B$1)</f>
        <v>0</v>
      </c>
      <c r="I290" s="28"/>
      <c r="J290" s="17"/>
      <c r="K290" s="28"/>
      <c r="L290" s="50">
        <f>SUMIFS('2012Figures'!$J:$J,'2012Figures'!$C:$C,$A290,'2012Figures'!$E:$E,$B$1)</f>
        <v>1539</v>
      </c>
      <c r="M290" s="50">
        <f>SUMIFS('2012Figures'!$J:$J,'2012Figures'!$C:$C,$A290,'2012Figures'!$B:$B,"BrokerToCy",'2012Figures'!$G:$G,"E1",'2012Figures'!$E:$E,$B$1)</f>
        <v>0</v>
      </c>
      <c r="N290" s="50">
        <f>SUMIFS('2012Figures'!$J:$J,'2012Figures'!$C:$C,$A290,'2012Figures'!$B:$B,"BrokerToCy",'2012Figures'!$G:$G,"P1",'2012Figures'!$E:$E,$B$1)</f>
        <v>0</v>
      </c>
      <c r="O290" s="50">
        <f>SUMIFS('2012Figures'!$J:$J,'2012Figures'!$C:$C,$A290,'2012Figures'!$B:$B,"CyToBroker",'2012Figures'!$G:$G,"E1",'2012Figures'!$E:$E,$B$1)</f>
        <v>1539</v>
      </c>
      <c r="P290" s="50">
        <f>SUMIFS('2012Figures'!$J:$J,'2012Figures'!$C:$C,$A290,'2012Figures'!$B:$B,"CyToBroker",'2012Figures'!$G:$G,"P1",'2012Figures'!$E:$E,$B$1)</f>
        <v>0</v>
      </c>
      <c r="Q290" s="28"/>
      <c r="R290" s="46">
        <f t="shared" si="29"/>
        <v>-0.37</v>
      </c>
      <c r="S290" s="46" t="str">
        <f t="shared" si="29"/>
        <v/>
      </c>
      <c r="T290" s="46" t="str">
        <f t="shared" si="29"/>
        <v/>
      </c>
      <c r="U290" s="46">
        <f t="shared" si="29"/>
        <v>-0.37</v>
      </c>
      <c r="V290" s="46" t="str">
        <f t="shared" si="29"/>
        <v/>
      </c>
    </row>
    <row r="291" spans="1:22" x14ac:dyDescent="0.2">
      <c r="A291" s="1">
        <v>206</v>
      </c>
      <c r="B291" s="1" t="s">
        <v>29</v>
      </c>
      <c r="C291" s="8">
        <v>5</v>
      </c>
      <c r="D291" s="29">
        <f>SUMIFS('2013Figures'!$J:$J,'2013Figures'!$C:$C,$A291,'2013Figures'!$H:$H,$B291,'2013Figures'!$I:$I,$C291,'2013Figures'!$E:$E,$B$1)</f>
        <v>0</v>
      </c>
      <c r="E291" s="9">
        <f>SUMIFS('2013Figures'!$J:$J,'2013Figures'!$C:$C,$A291,'2013Figures'!$H:$H,$B291,'2013Figures'!$I:$I,$C291,'2013Figures'!$B:$B,"BrokerToCy",'2013Figures'!$G:$G,"E1",'2013Figures'!$E:$E,$B$1)</f>
        <v>0</v>
      </c>
      <c r="F291" s="9">
        <f>SUMIFS('2013Figures'!$J:$J,'2013Figures'!$C:$C,$A291,'2013Figures'!$H:$H,$B291,'2013Figures'!$I:$I,$C291,'2013Figures'!$B:$B,"BrokerToCy",'2013Figures'!$G:$G,"P1",'2013Figures'!$E:$E,$B$1)</f>
        <v>0</v>
      </c>
      <c r="G291" s="9">
        <f>SUMIFS('2013Figures'!$J:$J,'2013Figures'!$C:$C,$A291,'2013Figures'!$H:$H,$B291,'2013Figures'!$I:$I,$C291,'2013Figures'!$B:$B,"CyToBroker",'2013Figures'!$G:$G,"E1",'2013Figures'!$E:$E,$B$1)</f>
        <v>0</v>
      </c>
      <c r="H291" s="9">
        <f>SUMIFS('2013Figures'!$J:$J,'2013Figures'!$C:$C,$A291,'2013Figures'!$H:$H,$B291,'2013Figures'!$I:$I,$C291,'2013Figures'!$B:$B,"CyToBroker",'2013Figures'!$G:$G,"P1",'2013Figures'!$E:$E,$B$1)</f>
        <v>0</v>
      </c>
      <c r="J291" s="8">
        <v>201501</v>
      </c>
      <c r="L291" s="42">
        <f>SUMIFS('2012Figures'!$J:$J,'2012Figures'!$C:$C,$A291,'2012Figures'!$H:$H,$B291,'2012Figures'!$I:$I,$C291,'2012Figures'!$E:$E,$B$1)</f>
        <v>0</v>
      </c>
      <c r="M291" s="52">
        <f>SUMIFS('2012Figures'!$J:$J,'2012Figures'!$C:$C,$A291,'2012Figures'!$H:$H,$B291,'2012Figures'!$I:$I,$C291,'2012Figures'!$B:$B,"BrokerToCy",'2012Figures'!$G:$G,"E1",'2012Figures'!$E:$E,$B$1)</f>
        <v>0</v>
      </c>
      <c r="N291" s="52">
        <f>SUMIFS('2012Figures'!$J:$J,'2012Figures'!$C:$C,$A291,'2012Figures'!$H:$H,$B291,'2012Figures'!$I:$I,$C291,'2012Figures'!$B:$B,"BrokerToCy",'2012Figures'!$G:$G,"P1",'2012Figures'!$E:$E,$B$1)</f>
        <v>0</v>
      </c>
      <c r="O291" s="52">
        <f>SUMIFS('2012Figures'!$J:$J,'2012Figures'!$C:$C,$A291,'2012Figures'!$H:$H,$B291,'2012Figures'!$I:$I,$C291,'2012Figures'!$B:$B,"CyToBroker",'2012Figures'!$G:$G,"E1",'2012Figures'!$E:$E,$B$1)</f>
        <v>0</v>
      </c>
      <c r="P291" s="52">
        <f>SUMIFS('2012Figures'!$J:$J,'2012Figures'!$C:$C,$A291,'2012Figures'!$H:$H,$B291,'2012Figures'!$I:$I,$C291,'2012Figures'!$B:$B,"CyToBroker",'2012Figures'!$G:$G,"P1",'2012Figures'!$E:$E,$B$1)</f>
        <v>0</v>
      </c>
      <c r="R291" s="46" t="str">
        <f t="shared" si="29"/>
        <v/>
      </c>
      <c r="S291" s="46" t="str">
        <f t="shared" si="29"/>
        <v/>
      </c>
      <c r="T291" s="46" t="str">
        <f t="shared" si="29"/>
        <v/>
      </c>
      <c r="U291" s="46" t="str">
        <f t="shared" si="29"/>
        <v/>
      </c>
      <c r="V291" s="46" t="str">
        <f t="shared" si="29"/>
        <v/>
      </c>
    </row>
    <row r="292" spans="1:22" x14ac:dyDescent="0.2">
      <c r="A292" s="1">
        <v>206</v>
      </c>
      <c r="B292" s="1" t="s">
        <v>29</v>
      </c>
      <c r="C292" s="8">
        <v>4</v>
      </c>
      <c r="D292" s="29">
        <f>SUMIFS('2013Figures'!$J:$J,'2013Figures'!$C:$C,$A292,'2013Figures'!$H:$H,$B292,'2013Figures'!$I:$I,$C292,'2013Figures'!$E:$E,$B$1)</f>
        <v>113</v>
      </c>
      <c r="E292" s="9">
        <f>SUMIFS('2013Figures'!$J:$J,'2013Figures'!$C:$C,$A292,'2013Figures'!$H:$H,$B292,'2013Figures'!$I:$I,$C292,'2013Figures'!$B:$B,"BrokerToCy",'2013Figures'!$G:$G,"E1",'2013Figures'!$E:$E,$B$1)</f>
        <v>0</v>
      </c>
      <c r="F292" s="9">
        <f>SUMIFS('2013Figures'!$J:$J,'2013Figures'!$C:$C,$A292,'2013Figures'!$H:$H,$B292,'2013Figures'!$I:$I,$C292,'2013Figures'!$B:$B,"BrokerToCy",'2013Figures'!$G:$G,"P1",'2013Figures'!$E:$E,$B$1)</f>
        <v>0</v>
      </c>
      <c r="G292" s="9">
        <f>SUMIFS('2013Figures'!$J:$J,'2013Figures'!$C:$C,$A292,'2013Figures'!$H:$H,$B292,'2013Figures'!$I:$I,$C292,'2013Figures'!$B:$B,"CyToBroker",'2013Figures'!$G:$G,"E1",'2013Figures'!$E:$E,$B$1)</f>
        <v>113</v>
      </c>
      <c r="H292" s="9">
        <f>SUMIFS('2013Figures'!$J:$J,'2013Figures'!$C:$C,$A292,'2013Figures'!$H:$H,$B292,'2013Figures'!$I:$I,$C292,'2013Figures'!$B:$B,"CyToBroker",'2013Figures'!$G:$G,"P1",'2013Figures'!$E:$E,$B$1)</f>
        <v>0</v>
      </c>
      <c r="I292" s="30"/>
      <c r="J292" s="31">
        <v>201301</v>
      </c>
      <c r="K292" s="30"/>
      <c r="L292" s="42">
        <f>SUMIFS('2012Figures'!$J:$J,'2012Figures'!$C:$C,$A292,'2012Figures'!$H:$H,$B292,'2012Figures'!$I:$I,$C292,'2012Figures'!$E:$E,$B$1)</f>
        <v>7</v>
      </c>
      <c r="M292" s="52">
        <f>SUMIFS('2012Figures'!$J:$J,'2012Figures'!$C:$C,$A292,'2012Figures'!$H:$H,$B292,'2012Figures'!$I:$I,$C292,'2012Figures'!$B:$B,"BrokerToCy",'2012Figures'!$G:$G,"E1",'2012Figures'!$E:$E,$B$1)</f>
        <v>0</v>
      </c>
      <c r="N292" s="52">
        <f>SUMIFS('2012Figures'!$J:$J,'2012Figures'!$C:$C,$A292,'2012Figures'!$H:$H,$B292,'2012Figures'!$I:$I,$C292,'2012Figures'!$B:$B,"BrokerToCy",'2012Figures'!$G:$G,"P1",'2012Figures'!$E:$E,$B$1)</f>
        <v>0</v>
      </c>
      <c r="O292" s="52">
        <f>SUMIFS('2012Figures'!$J:$J,'2012Figures'!$C:$C,$A292,'2012Figures'!$H:$H,$B292,'2012Figures'!$I:$I,$C292,'2012Figures'!$B:$B,"CyToBroker",'2012Figures'!$G:$G,"E1",'2012Figures'!$E:$E,$B$1)</f>
        <v>7</v>
      </c>
      <c r="P292" s="52">
        <f>SUMIFS('2012Figures'!$J:$J,'2012Figures'!$C:$C,$A292,'2012Figures'!$H:$H,$B292,'2012Figures'!$I:$I,$C292,'2012Figures'!$B:$B,"CyToBroker",'2012Figures'!$G:$G,"P1",'2012Figures'!$E:$E,$B$1)</f>
        <v>0</v>
      </c>
      <c r="Q292" s="30"/>
      <c r="R292" s="46">
        <f t="shared" si="29"/>
        <v>15.14</v>
      </c>
      <c r="S292" s="46" t="str">
        <f t="shared" si="29"/>
        <v/>
      </c>
      <c r="T292" s="46" t="str">
        <f t="shared" si="29"/>
        <v/>
      </c>
      <c r="U292" s="46">
        <f t="shared" si="29"/>
        <v>15.14</v>
      </c>
      <c r="V292" s="46" t="str">
        <f t="shared" si="29"/>
        <v/>
      </c>
    </row>
    <row r="293" spans="1:22" x14ac:dyDescent="0.2">
      <c r="A293" s="1">
        <v>206</v>
      </c>
      <c r="B293" s="1" t="s">
        <v>29</v>
      </c>
      <c r="C293" s="8">
        <v>3</v>
      </c>
      <c r="D293" s="29">
        <f>SUMIFS('2013Figures'!$J:$J,'2013Figures'!$C:$C,$A293,'2013Figures'!$H:$H,$B293,'2013Figures'!$I:$I,$C293,'2013Figures'!$E:$E,$B$1)</f>
        <v>0</v>
      </c>
      <c r="E293" s="9">
        <f>SUMIFS('2013Figures'!$J:$J,'2013Figures'!$C:$C,$A293,'2013Figures'!$H:$H,$B293,'2013Figures'!$I:$I,$C293,'2013Figures'!$B:$B,"BrokerToCy",'2013Figures'!$G:$G,"E1",'2013Figures'!$E:$E,$B$1)</f>
        <v>0</v>
      </c>
      <c r="F293" s="9">
        <f>SUMIFS('2013Figures'!$J:$J,'2013Figures'!$C:$C,$A293,'2013Figures'!$H:$H,$B293,'2013Figures'!$I:$I,$C293,'2013Figures'!$B:$B,"BrokerToCy",'2013Figures'!$G:$G,"P1",'2013Figures'!$E:$E,$B$1)</f>
        <v>0</v>
      </c>
      <c r="G293" s="9">
        <f>SUMIFS('2013Figures'!$J:$J,'2013Figures'!$C:$C,$A293,'2013Figures'!$H:$H,$B293,'2013Figures'!$I:$I,$C293,'2013Figures'!$B:$B,"CyToBroker",'2013Figures'!$G:$G,"E1",'2013Figures'!$E:$E,$B$1)</f>
        <v>0</v>
      </c>
      <c r="H293" s="9">
        <f>SUMIFS('2013Figures'!$J:$J,'2013Figures'!$C:$C,$A293,'2013Figures'!$H:$H,$B293,'2013Figures'!$I:$I,$C293,'2013Figures'!$B:$B,"CyToBroker",'2013Figures'!$G:$G,"P1",'2013Figures'!$E:$E,$B$1)</f>
        <v>0</v>
      </c>
      <c r="J293" s="8">
        <v>201201</v>
      </c>
      <c r="L293" s="42">
        <f>SUMIFS('2012Figures'!$J:$J,'2012Figures'!$C:$C,$A293,'2012Figures'!$H:$H,$B293,'2012Figures'!$I:$I,$C293,'2012Figures'!$E:$E,$B$1)</f>
        <v>0</v>
      </c>
      <c r="M293" s="52">
        <f>SUMIFS('2012Figures'!$J:$J,'2012Figures'!$C:$C,$A293,'2012Figures'!$H:$H,$B293,'2012Figures'!$I:$I,$C293,'2012Figures'!$B:$B,"BrokerToCy",'2012Figures'!$G:$G,"E1",'2012Figures'!$E:$E,$B$1)</f>
        <v>0</v>
      </c>
      <c r="N293" s="52">
        <f>SUMIFS('2012Figures'!$J:$J,'2012Figures'!$C:$C,$A293,'2012Figures'!$H:$H,$B293,'2012Figures'!$I:$I,$C293,'2012Figures'!$B:$B,"BrokerToCy",'2012Figures'!$G:$G,"P1",'2012Figures'!$E:$E,$B$1)</f>
        <v>0</v>
      </c>
      <c r="O293" s="52">
        <f>SUMIFS('2012Figures'!$J:$J,'2012Figures'!$C:$C,$A293,'2012Figures'!$H:$H,$B293,'2012Figures'!$I:$I,$C293,'2012Figures'!$B:$B,"CyToBroker",'2012Figures'!$G:$G,"E1",'2012Figures'!$E:$E,$B$1)</f>
        <v>0</v>
      </c>
      <c r="P293" s="52">
        <f>SUMIFS('2012Figures'!$J:$J,'2012Figures'!$C:$C,$A293,'2012Figures'!$H:$H,$B293,'2012Figures'!$I:$I,$C293,'2012Figures'!$B:$B,"CyToBroker",'2012Figures'!$G:$G,"P1",'2012Figures'!$E:$E,$B$1)</f>
        <v>0</v>
      </c>
      <c r="R293" s="46" t="str">
        <f t="shared" si="29"/>
        <v/>
      </c>
      <c r="S293" s="46" t="str">
        <f t="shared" si="29"/>
        <v/>
      </c>
      <c r="T293" s="46" t="str">
        <f t="shared" si="29"/>
        <v/>
      </c>
      <c r="U293" s="46" t="str">
        <f t="shared" si="29"/>
        <v/>
      </c>
      <c r="V293" s="46" t="str">
        <f t="shared" si="29"/>
        <v/>
      </c>
    </row>
    <row r="294" spans="1:22" x14ac:dyDescent="0.2">
      <c r="A294" s="1">
        <v>206</v>
      </c>
      <c r="B294" s="1" t="s">
        <v>29</v>
      </c>
      <c r="C294" s="8">
        <v>2</v>
      </c>
      <c r="D294" s="29">
        <f>SUMIFS('2013Figures'!$J:$J,'2013Figures'!$C:$C,$A294,'2013Figures'!$H:$H,$B294,'2013Figures'!$I:$I,$C294,'2013Figures'!$E:$E,$B$1)</f>
        <v>0</v>
      </c>
      <c r="E294" s="9">
        <f>SUMIFS('2013Figures'!$J:$J,'2013Figures'!$C:$C,$A294,'2013Figures'!$H:$H,$B294,'2013Figures'!$I:$I,$C294,'2013Figures'!$B:$B,"BrokerToCy",'2013Figures'!$G:$G,"E1",'2013Figures'!$E:$E,$B$1)</f>
        <v>0</v>
      </c>
      <c r="F294" s="9">
        <f>SUMIFS('2013Figures'!$J:$J,'2013Figures'!$C:$C,$A294,'2013Figures'!$H:$H,$B294,'2013Figures'!$I:$I,$C294,'2013Figures'!$B:$B,"BrokerToCy",'2013Figures'!$G:$G,"P1",'2013Figures'!$E:$E,$B$1)</f>
        <v>0</v>
      </c>
      <c r="G294" s="9">
        <f>SUMIFS('2013Figures'!$J:$J,'2013Figures'!$C:$C,$A294,'2013Figures'!$H:$H,$B294,'2013Figures'!$I:$I,$C294,'2013Figures'!$B:$B,"CyToBroker",'2013Figures'!$G:$G,"E1",'2013Figures'!$E:$E,$B$1)</f>
        <v>0</v>
      </c>
      <c r="H294" s="9">
        <f>SUMIFS('2013Figures'!$J:$J,'2013Figures'!$C:$C,$A294,'2013Figures'!$H:$H,$B294,'2013Figures'!$I:$I,$C294,'2013Figures'!$B:$B,"CyToBroker",'2013Figures'!$G:$G,"P1",'2013Figures'!$E:$E,$B$1)</f>
        <v>0</v>
      </c>
      <c r="J294" s="8">
        <v>201101</v>
      </c>
      <c r="L294" s="42">
        <f>SUMIFS('2012Figures'!$J:$J,'2012Figures'!$C:$C,$A294,'2012Figures'!$H:$H,$B294,'2012Figures'!$I:$I,$C294,'2012Figures'!$E:$E,$B$1)</f>
        <v>0</v>
      </c>
      <c r="M294" s="52">
        <f>SUMIFS('2012Figures'!$J:$J,'2012Figures'!$C:$C,$A294,'2012Figures'!$H:$H,$B294,'2012Figures'!$I:$I,$C294,'2012Figures'!$B:$B,"BrokerToCy",'2012Figures'!$G:$G,"E1",'2012Figures'!$E:$E,$B$1)</f>
        <v>0</v>
      </c>
      <c r="N294" s="52">
        <f>SUMIFS('2012Figures'!$J:$J,'2012Figures'!$C:$C,$A294,'2012Figures'!$H:$H,$B294,'2012Figures'!$I:$I,$C294,'2012Figures'!$B:$B,"BrokerToCy",'2012Figures'!$G:$G,"P1",'2012Figures'!$E:$E,$B$1)</f>
        <v>0</v>
      </c>
      <c r="O294" s="52">
        <f>SUMIFS('2012Figures'!$J:$J,'2012Figures'!$C:$C,$A294,'2012Figures'!$H:$H,$B294,'2012Figures'!$I:$I,$C294,'2012Figures'!$B:$B,"CyToBroker",'2012Figures'!$G:$G,"E1",'2012Figures'!$E:$E,$B$1)</f>
        <v>0</v>
      </c>
      <c r="P294" s="52">
        <f>SUMIFS('2012Figures'!$J:$J,'2012Figures'!$C:$C,$A294,'2012Figures'!$H:$H,$B294,'2012Figures'!$I:$I,$C294,'2012Figures'!$B:$B,"CyToBroker",'2012Figures'!$G:$G,"P1",'2012Figures'!$E:$E,$B$1)</f>
        <v>0</v>
      </c>
      <c r="R294" s="46" t="str">
        <f t="shared" si="29"/>
        <v/>
      </c>
      <c r="S294" s="46" t="str">
        <f t="shared" si="29"/>
        <v/>
      </c>
      <c r="T294" s="46" t="str">
        <f t="shared" si="29"/>
        <v/>
      </c>
      <c r="U294" s="46" t="str">
        <f t="shared" si="29"/>
        <v/>
      </c>
      <c r="V294" s="46" t="str">
        <f t="shared" si="29"/>
        <v/>
      </c>
    </row>
    <row r="295" spans="1:22" x14ac:dyDescent="0.2">
      <c r="A295" s="1">
        <v>206</v>
      </c>
      <c r="B295" s="1" t="s">
        <v>29</v>
      </c>
      <c r="C295" s="8">
        <v>1</v>
      </c>
      <c r="D295" s="29">
        <f>SUMIFS('2013Figures'!$J:$J,'2013Figures'!$C:$C,$A295,'2013Figures'!$H:$H,$B295,'2013Figures'!$I:$I,$C295,'2013Figures'!$E:$E,$B$1)</f>
        <v>856</v>
      </c>
      <c r="E295" s="9">
        <f>SUMIFS('2013Figures'!$J:$J,'2013Figures'!$C:$C,$A295,'2013Figures'!$H:$H,$B295,'2013Figures'!$I:$I,$C295,'2013Figures'!$B:$B,"BrokerToCy",'2013Figures'!$G:$G,"E1",'2013Figures'!$E:$E,$B$1)</f>
        <v>0</v>
      </c>
      <c r="F295" s="9">
        <f>SUMIFS('2013Figures'!$J:$J,'2013Figures'!$C:$C,$A295,'2013Figures'!$H:$H,$B295,'2013Figures'!$I:$I,$C295,'2013Figures'!$B:$B,"BrokerToCy",'2013Figures'!$G:$G,"P1",'2013Figures'!$E:$E,$B$1)</f>
        <v>0</v>
      </c>
      <c r="G295" s="9">
        <f>SUMIFS('2013Figures'!$J:$J,'2013Figures'!$C:$C,$A295,'2013Figures'!$H:$H,$B295,'2013Figures'!$I:$I,$C295,'2013Figures'!$B:$B,"CyToBroker",'2013Figures'!$G:$G,"E1",'2013Figures'!$E:$E,$B$1)</f>
        <v>856</v>
      </c>
      <c r="H295" s="9">
        <f>SUMIFS('2013Figures'!$J:$J,'2013Figures'!$C:$C,$A295,'2013Figures'!$H:$H,$B295,'2013Figures'!$I:$I,$C295,'2013Figures'!$B:$B,"CyToBroker",'2013Figures'!$G:$G,"P1",'2013Figures'!$E:$E,$B$1)</f>
        <v>0</v>
      </c>
      <c r="J295" s="8">
        <v>200901</v>
      </c>
      <c r="L295" s="42">
        <f>SUMIFS('2012Figures'!$J:$J,'2012Figures'!$C:$C,$A295,'2012Figures'!$H:$H,$B295,'2012Figures'!$I:$I,$C295,'2012Figures'!$E:$E,$B$1)</f>
        <v>1530</v>
      </c>
      <c r="M295" s="52">
        <f>SUMIFS('2012Figures'!$J:$J,'2012Figures'!$C:$C,$A295,'2012Figures'!$H:$H,$B295,'2012Figures'!$I:$I,$C295,'2012Figures'!$B:$B,"BrokerToCy",'2012Figures'!$G:$G,"E1",'2012Figures'!$E:$E,$B$1)</f>
        <v>0</v>
      </c>
      <c r="N295" s="52">
        <f>SUMIFS('2012Figures'!$J:$J,'2012Figures'!$C:$C,$A295,'2012Figures'!$H:$H,$B295,'2012Figures'!$I:$I,$C295,'2012Figures'!$B:$B,"BrokerToCy",'2012Figures'!$G:$G,"P1",'2012Figures'!$E:$E,$B$1)</f>
        <v>0</v>
      </c>
      <c r="O295" s="52">
        <f>SUMIFS('2012Figures'!$J:$J,'2012Figures'!$C:$C,$A295,'2012Figures'!$H:$H,$B295,'2012Figures'!$I:$I,$C295,'2012Figures'!$B:$B,"CyToBroker",'2012Figures'!$G:$G,"E1",'2012Figures'!$E:$E,$B$1)</f>
        <v>1530</v>
      </c>
      <c r="P295" s="52">
        <f>SUMIFS('2012Figures'!$J:$J,'2012Figures'!$C:$C,$A295,'2012Figures'!$H:$H,$B295,'2012Figures'!$I:$I,$C295,'2012Figures'!$B:$B,"CyToBroker",'2012Figures'!$G:$G,"P1",'2012Figures'!$E:$E,$B$1)</f>
        <v>0</v>
      </c>
      <c r="R295" s="46">
        <f t="shared" si="29"/>
        <v>-0.44</v>
      </c>
      <c r="S295" s="46" t="str">
        <f t="shared" si="29"/>
        <v/>
      </c>
      <c r="T295" s="46" t="str">
        <f t="shared" si="29"/>
        <v/>
      </c>
      <c r="U295" s="46">
        <f t="shared" si="29"/>
        <v>-0.44</v>
      </c>
      <c r="V295" s="46" t="str">
        <f t="shared" si="29"/>
        <v/>
      </c>
    </row>
    <row r="296" spans="1:22" x14ac:dyDescent="0.2">
      <c r="A296" s="1">
        <v>206</v>
      </c>
      <c r="B296" s="1" t="s">
        <v>29</v>
      </c>
      <c r="D296" s="29">
        <f>SUMIFS('2013Figures'!$J:$J,'2013Figures'!$C:$C,$A296,'2013Figures'!$I:$I,"",'2013Figures'!$E:$E,$B$1)</f>
        <v>0</v>
      </c>
      <c r="E296" s="9">
        <f>SUMIFS('2013Figures'!$J:$J,'2013Figures'!$C:$C,$A296,'2013Figures'!$I:$I,"",'2013Figures'!$B:$B,"BrokerToCy",'2013Figures'!$G:$G,"E1",'2013Figures'!$E:$E,$B$1)</f>
        <v>0</v>
      </c>
      <c r="F296" s="9">
        <f>SUMIFS('2013Figures'!$J:$J,'2013Figures'!$C:$C,$A296,'2013Figures'!$I:$I,"",'2013Figures'!$B:$B,"BrokerToCy",'2013Figures'!$G:$G,"P1",'2013Figures'!$E:$E,$B$1)</f>
        <v>0</v>
      </c>
      <c r="G296" s="9">
        <f>SUMIFS('2013Figures'!$J:$J,'2013Figures'!$C:$C,$A296,'2013Figures'!$I:$I,"",'2013Figures'!$B:$B,"CyToBroker",'2013Figures'!$G:$G,"E1",'2013Figures'!$E:$E,$B$1)</f>
        <v>0</v>
      </c>
      <c r="H296" s="9">
        <f>SUMIFS('2013Figures'!$J:$J,'2013Figures'!$C:$C,$A296,'2013Figures'!$I:$I,"",'2013Figures'!$B:$B,"CyToBroker",'2013Figures'!$G:$G,"P1",'2013Figures'!$E:$E,$B$1)</f>
        <v>0</v>
      </c>
      <c r="J296" s="8" t="s">
        <v>131</v>
      </c>
      <c r="L296" s="42">
        <f>SUMIFS('2012Figures'!$J:$J,'2012Figures'!$C:$C,$A296,'2012Figures'!$I:$I,"",'2012Figures'!$E:$E,$B$1)</f>
        <v>2</v>
      </c>
      <c r="M296" s="52">
        <f>SUMIFS('2012Figures'!$J:$J,'2012Figures'!$C:$C,$A296,'2012Figures'!$I:$I,"",'2012Figures'!$B:$B,"BrokerToCy",'2012Figures'!$G:$G,"E1",'2012Figures'!$E:$E,$B$1)</f>
        <v>0</v>
      </c>
      <c r="N296" s="52">
        <f>SUMIFS('2012Figures'!$J:$J,'2012Figures'!$C:$C,$A296,'2012Figures'!$I:$I,"",'2012Figures'!$B:$B,"BrokerToCy",'2012Figures'!$G:$G,"P1",'2012Figures'!$E:$E,$B$1)</f>
        <v>0</v>
      </c>
      <c r="O296" s="52">
        <f>SUMIFS('2012Figures'!$J:$J,'2012Figures'!$C:$C,$A296,'2012Figures'!$I:$I,"",'2012Figures'!$B:$B,"CyToBroker",'2012Figures'!$G:$G,"E1",'2012Figures'!$E:$E,$B$1)</f>
        <v>2</v>
      </c>
      <c r="P296" s="52">
        <f>SUMIFS('2012Figures'!$J:$J,'2012Figures'!$C:$C,$A296,'2012Figures'!$I:$I,"",'2012Figures'!$B:$B,"CyToBroker",'2012Figures'!$G:$G,"P1",'2012Figures'!$E:$E,$B$1)</f>
        <v>0</v>
      </c>
      <c r="R296" s="46">
        <f t="shared" si="29"/>
        <v>-1</v>
      </c>
      <c r="S296" s="46" t="str">
        <f t="shared" si="29"/>
        <v/>
      </c>
      <c r="T296" s="46" t="str">
        <f t="shared" si="29"/>
        <v/>
      </c>
      <c r="U296" s="46">
        <f t="shared" si="29"/>
        <v>-1</v>
      </c>
      <c r="V296" s="46" t="str">
        <f t="shared" si="29"/>
        <v/>
      </c>
    </row>
    <row r="297" spans="1:22" x14ac:dyDescent="0.2">
      <c r="A297" s="21"/>
      <c r="B297" s="21" t="s">
        <v>92</v>
      </c>
      <c r="C297" s="22"/>
      <c r="D297" s="23">
        <f>SUM(E297:H297)</f>
        <v>969</v>
      </c>
      <c r="E297" s="23">
        <f>SUM(E291:E296)</f>
        <v>0</v>
      </c>
      <c r="F297" s="23">
        <f>SUM(F291:F296)</f>
        <v>0</v>
      </c>
      <c r="G297" s="23">
        <f>SUM(G291:G296)</f>
        <v>969</v>
      </c>
      <c r="H297" s="23">
        <f>SUM(H291:H296)</f>
        <v>0</v>
      </c>
      <c r="I297" s="21"/>
      <c r="J297" s="22"/>
      <c r="K297" s="21"/>
      <c r="L297" s="43">
        <f>SUM(M297:P297)</f>
        <v>1539</v>
      </c>
      <c r="M297" s="43">
        <f>SUM(M291:M296)</f>
        <v>0</v>
      </c>
      <c r="N297" s="43">
        <f>SUM(N291:N296)</f>
        <v>0</v>
      </c>
      <c r="O297" s="43">
        <f>SUM(O291:O296)</f>
        <v>1539</v>
      </c>
      <c r="P297" s="43">
        <f>SUM(P291:P296)</f>
        <v>0</v>
      </c>
      <c r="Q297" s="21"/>
      <c r="R297" s="21"/>
      <c r="S297" s="21"/>
      <c r="T297" s="21"/>
      <c r="U297" s="21"/>
      <c r="V297" s="21"/>
    </row>
    <row r="298" spans="1:22" x14ac:dyDescent="0.2">
      <c r="A298" s="28">
        <v>207</v>
      </c>
      <c r="B298" s="28" t="s">
        <v>31</v>
      </c>
      <c r="C298" s="17" t="s">
        <v>88</v>
      </c>
      <c r="D298" s="18">
        <f>SUMIFS('2013Figures'!$J:$J,'2013Figures'!$C:$C,$A298,'2013Figures'!$E:$E,$B$1)</f>
        <v>6604</v>
      </c>
      <c r="E298" s="18">
        <f>SUMIFS('2013Figures'!$J:$J,'2013Figures'!$C:$C,$A298,'2013Figures'!$B:$B,"BrokerToCy",'2013Figures'!$G:$G,"E1",'2013Figures'!$E:$E,$B$1)</f>
        <v>0</v>
      </c>
      <c r="F298" s="18">
        <f>SUMIFS('2013Figures'!$J:$J,'2013Figures'!$C:$C,$A298,'2013Figures'!$B:$B,"BrokerToCy",'2013Figures'!$G:$G,"P1",'2013Figures'!$E:$E,$B$1)</f>
        <v>0</v>
      </c>
      <c r="G298" s="18">
        <f>SUMIFS('2013Figures'!$J:$J,'2013Figures'!$C:$C,$A298,'2013Figures'!$B:$B,"CyToBroker",'2013Figures'!$G:$G,"E1",'2013Figures'!$E:$E,$B$1)</f>
        <v>6604</v>
      </c>
      <c r="H298" s="18">
        <f>SUMIFS('2013Figures'!$J:$J,'2013Figures'!$C:$C,$A298,'2013Figures'!$B:$B,"CyToBroker",'2013Figures'!$G:$G,"P1",'2013Figures'!$E:$E,$B$1)</f>
        <v>0</v>
      </c>
      <c r="I298" s="28"/>
      <c r="J298" s="17"/>
      <c r="K298" s="28"/>
      <c r="L298" s="50">
        <f>SUMIFS('2012Figures'!$J:$J,'2012Figures'!$C:$C,$A298,'2012Figures'!$E:$E,$B$1)</f>
        <v>577</v>
      </c>
      <c r="M298" s="50">
        <f>SUMIFS('2012Figures'!$J:$J,'2012Figures'!$C:$C,$A298,'2012Figures'!$B:$B,"BrokerToCy",'2012Figures'!$G:$G,"E1",'2012Figures'!$E:$E,$B$1)</f>
        <v>0</v>
      </c>
      <c r="N298" s="50">
        <f>SUMIFS('2012Figures'!$J:$J,'2012Figures'!$C:$C,$A298,'2012Figures'!$B:$B,"BrokerToCy",'2012Figures'!$G:$G,"P1",'2012Figures'!$E:$E,$B$1)</f>
        <v>0</v>
      </c>
      <c r="O298" s="50">
        <f>SUMIFS('2012Figures'!$J:$J,'2012Figures'!$C:$C,$A298,'2012Figures'!$B:$B,"CyToBroker",'2012Figures'!$G:$G,"E1",'2012Figures'!$E:$E,$B$1)</f>
        <v>577</v>
      </c>
      <c r="P298" s="50">
        <f>SUMIFS('2012Figures'!$J:$J,'2012Figures'!$C:$C,$A298,'2012Figures'!$B:$B,"CyToBroker",'2012Figures'!$G:$G,"P1",'2012Figures'!$E:$E,$B$1)</f>
        <v>0</v>
      </c>
      <c r="Q298" s="28"/>
      <c r="R298" s="46">
        <f t="shared" si="29"/>
        <v>10.45</v>
      </c>
      <c r="S298" s="46" t="str">
        <f t="shared" si="29"/>
        <v/>
      </c>
      <c r="T298" s="46" t="str">
        <f t="shared" si="29"/>
        <v/>
      </c>
      <c r="U298" s="46">
        <f t="shared" si="29"/>
        <v>10.45</v>
      </c>
      <c r="V298" s="46" t="str">
        <f t="shared" si="29"/>
        <v/>
      </c>
    </row>
    <row r="299" spans="1:22" x14ac:dyDescent="0.2">
      <c r="A299" s="1">
        <v>207</v>
      </c>
      <c r="B299" s="1" t="s">
        <v>31</v>
      </c>
      <c r="C299" s="8">
        <v>4</v>
      </c>
      <c r="D299" s="29">
        <f>SUMIFS('2013Figures'!$J:$J,'2013Figures'!$C:$C,$A299,'2013Figures'!$H:$H,$B299,'2013Figures'!$I:$I,$C299,'2013Figures'!$E:$E,$B$1)</f>
        <v>1</v>
      </c>
      <c r="E299" s="9">
        <f>SUMIFS('2013Figures'!$J:$J,'2013Figures'!$C:$C,$A299,'2013Figures'!$H:$H,$B299,'2013Figures'!$I:$I,$C299,'2013Figures'!$B:$B,"BrokerToCy",'2013Figures'!$G:$G,"E1",'2013Figures'!$E:$E,$B$1)</f>
        <v>0</v>
      </c>
      <c r="F299" s="9">
        <f>SUMIFS('2013Figures'!$J:$J,'2013Figures'!$C:$C,$A299,'2013Figures'!$H:$H,$B299,'2013Figures'!$I:$I,$C299,'2013Figures'!$B:$B,"BrokerToCy",'2013Figures'!$G:$G,"P1",'2013Figures'!$E:$E,$B$1)</f>
        <v>0</v>
      </c>
      <c r="G299" s="9">
        <f>SUMIFS('2013Figures'!$J:$J,'2013Figures'!$C:$C,$A299,'2013Figures'!$H:$H,$B299,'2013Figures'!$I:$I,$C299,'2013Figures'!$B:$B,"CyToBroker",'2013Figures'!$G:$G,"E1",'2013Figures'!$E:$E,$B$1)</f>
        <v>1</v>
      </c>
      <c r="H299" s="9">
        <f>SUMIFS('2013Figures'!$J:$J,'2013Figures'!$C:$C,$A299,'2013Figures'!$H:$H,$B299,'2013Figures'!$I:$I,$C299,'2013Figures'!$B:$B,"CyToBroker",'2013Figures'!$G:$G,"P1",'2013Figures'!$E:$E,$B$1)</f>
        <v>0</v>
      </c>
      <c r="J299" s="8" t="s">
        <v>146</v>
      </c>
      <c r="L299" s="42">
        <f>SUMIFS('2012Figures'!$J:$J,'2012Figures'!$C:$C,$A299,'2012Figures'!$H:$H,$B299,'2012Figures'!$I:$I,$C299,'2012Figures'!$E:$E,$B$1)</f>
        <v>1</v>
      </c>
      <c r="M299" s="52">
        <f>SUMIFS('2012Figures'!$J:$J,'2012Figures'!$C:$C,$A299,'2012Figures'!$H:$H,$B299,'2012Figures'!$I:$I,$C299,'2012Figures'!$B:$B,"BrokerToCy",'2012Figures'!$G:$G,"E1",'2012Figures'!$E:$E,$B$1)</f>
        <v>0</v>
      </c>
      <c r="N299" s="52">
        <f>SUMIFS('2012Figures'!$J:$J,'2012Figures'!$C:$C,$A299,'2012Figures'!$H:$H,$B299,'2012Figures'!$I:$I,$C299,'2012Figures'!$B:$B,"BrokerToCy",'2012Figures'!$G:$G,"P1",'2012Figures'!$E:$E,$B$1)</f>
        <v>0</v>
      </c>
      <c r="O299" s="52">
        <f>SUMIFS('2012Figures'!$J:$J,'2012Figures'!$C:$C,$A299,'2012Figures'!$H:$H,$B299,'2012Figures'!$I:$I,$C299,'2012Figures'!$B:$B,"CyToBroker",'2012Figures'!$G:$G,"E1",'2012Figures'!$E:$E,$B$1)</f>
        <v>1</v>
      </c>
      <c r="P299" s="52">
        <f>SUMIFS('2012Figures'!$J:$J,'2012Figures'!$C:$C,$A299,'2012Figures'!$H:$H,$B299,'2012Figures'!$I:$I,$C299,'2012Figures'!$B:$B,"CyToBroker",'2012Figures'!$G:$G,"P1",'2012Figures'!$E:$E,$B$1)</f>
        <v>0</v>
      </c>
      <c r="R299" s="46">
        <f t="shared" si="29"/>
        <v>0</v>
      </c>
      <c r="S299" s="46" t="str">
        <f t="shared" si="29"/>
        <v/>
      </c>
      <c r="T299" s="46" t="str">
        <f t="shared" si="29"/>
        <v/>
      </c>
      <c r="U299" s="46">
        <f t="shared" si="29"/>
        <v>0</v>
      </c>
      <c r="V299" s="46" t="str">
        <f t="shared" si="29"/>
        <v/>
      </c>
    </row>
    <row r="300" spans="1:22" x14ac:dyDescent="0.2">
      <c r="A300" s="1">
        <v>207</v>
      </c>
      <c r="B300" s="1" t="s">
        <v>31</v>
      </c>
      <c r="C300" s="8">
        <v>2</v>
      </c>
      <c r="D300" s="29">
        <f>SUMIFS('2013Figures'!$J:$J,'2013Figures'!$C:$C,$A300,'2013Figures'!$H:$H,$B300,'2013Figures'!$I:$I,$C300,'2013Figures'!$E:$E,$B$1)</f>
        <v>0</v>
      </c>
      <c r="E300" s="9">
        <f>SUMIFS('2013Figures'!$J:$J,'2013Figures'!$C:$C,$A300,'2013Figures'!$H:$H,$B300,'2013Figures'!$I:$I,$C300,'2013Figures'!$B:$B,"BrokerToCy",'2013Figures'!$G:$G,"E1",'2013Figures'!$E:$E,$B$1)</f>
        <v>0</v>
      </c>
      <c r="F300" s="9">
        <f>SUMIFS('2013Figures'!$J:$J,'2013Figures'!$C:$C,$A300,'2013Figures'!$H:$H,$B300,'2013Figures'!$I:$I,$C300,'2013Figures'!$B:$B,"BrokerToCy",'2013Figures'!$G:$G,"P1",'2013Figures'!$E:$E,$B$1)</f>
        <v>0</v>
      </c>
      <c r="G300" s="9">
        <f>SUMIFS('2013Figures'!$J:$J,'2013Figures'!$C:$C,$A300,'2013Figures'!$H:$H,$B300,'2013Figures'!$I:$I,$C300,'2013Figures'!$B:$B,"CyToBroker",'2013Figures'!$G:$G,"E1",'2013Figures'!$E:$E,$B$1)</f>
        <v>0</v>
      </c>
      <c r="H300" s="9">
        <f>SUMIFS('2013Figures'!$J:$J,'2013Figures'!$C:$C,$A300,'2013Figures'!$H:$H,$B300,'2013Figures'!$I:$I,$C300,'2013Figures'!$B:$B,"CyToBroker",'2013Figures'!$G:$G,"P1",'2013Figures'!$E:$E,$B$1)</f>
        <v>0</v>
      </c>
      <c r="J300" s="8">
        <v>201401</v>
      </c>
      <c r="L300" s="42">
        <f>SUMIFS('2012Figures'!$J:$J,'2012Figures'!$C:$C,$A300,'2012Figures'!$H:$H,$B300,'2012Figures'!$I:$I,$C300,'2012Figures'!$E:$E,$B$1)</f>
        <v>0</v>
      </c>
      <c r="M300" s="52">
        <f>SUMIFS('2012Figures'!$J:$J,'2012Figures'!$C:$C,$A300,'2012Figures'!$H:$H,$B300,'2012Figures'!$I:$I,$C300,'2012Figures'!$B:$B,"BrokerToCy",'2012Figures'!$G:$G,"E1",'2012Figures'!$E:$E,$B$1)</f>
        <v>0</v>
      </c>
      <c r="N300" s="52">
        <f>SUMIFS('2012Figures'!$J:$J,'2012Figures'!$C:$C,$A300,'2012Figures'!$H:$H,$B300,'2012Figures'!$I:$I,$C300,'2012Figures'!$B:$B,"BrokerToCy",'2012Figures'!$G:$G,"P1",'2012Figures'!$E:$E,$B$1)</f>
        <v>0</v>
      </c>
      <c r="O300" s="52">
        <f>SUMIFS('2012Figures'!$J:$J,'2012Figures'!$C:$C,$A300,'2012Figures'!$H:$H,$B300,'2012Figures'!$I:$I,$C300,'2012Figures'!$B:$B,"CyToBroker",'2012Figures'!$G:$G,"E1",'2012Figures'!$E:$E,$B$1)</f>
        <v>0</v>
      </c>
      <c r="P300" s="52">
        <f>SUMIFS('2012Figures'!$J:$J,'2012Figures'!$C:$C,$A300,'2012Figures'!$H:$H,$B300,'2012Figures'!$I:$I,$C300,'2012Figures'!$B:$B,"CyToBroker",'2012Figures'!$G:$G,"P1",'2012Figures'!$E:$E,$B$1)</f>
        <v>0</v>
      </c>
      <c r="R300" s="46" t="str">
        <f t="shared" si="29"/>
        <v/>
      </c>
      <c r="S300" s="46" t="str">
        <f t="shared" si="29"/>
        <v/>
      </c>
      <c r="T300" s="46" t="str">
        <f t="shared" si="29"/>
        <v/>
      </c>
      <c r="U300" s="46" t="str">
        <f t="shared" si="29"/>
        <v/>
      </c>
      <c r="V300" s="46" t="str">
        <f t="shared" si="29"/>
        <v/>
      </c>
    </row>
    <row r="301" spans="1:22" x14ac:dyDescent="0.2">
      <c r="A301" s="1">
        <v>207</v>
      </c>
      <c r="B301" s="1" t="s">
        <v>31</v>
      </c>
      <c r="C301" s="8">
        <v>1</v>
      </c>
      <c r="D301" s="29">
        <f>SUMIFS('2013Figures'!$J:$J,'2013Figures'!$C:$C,$A301,'2013Figures'!$H:$H,$B301,'2013Figures'!$I:$I,$C301,'2013Figures'!$E:$E,$B$1)</f>
        <v>6603</v>
      </c>
      <c r="E301" s="9">
        <f>SUMIFS('2013Figures'!$J:$J,'2013Figures'!$C:$C,$A301,'2013Figures'!$H:$H,$B301,'2013Figures'!$I:$I,$C301,'2013Figures'!$B:$B,"BrokerToCy",'2013Figures'!$G:$G,"E1",'2013Figures'!$E:$E,$B$1)</f>
        <v>0</v>
      </c>
      <c r="F301" s="9">
        <f>SUMIFS('2013Figures'!$J:$J,'2013Figures'!$C:$C,$A301,'2013Figures'!$H:$H,$B301,'2013Figures'!$I:$I,$C301,'2013Figures'!$B:$B,"BrokerToCy",'2013Figures'!$G:$G,"P1",'2013Figures'!$E:$E,$B$1)</f>
        <v>0</v>
      </c>
      <c r="G301" s="9">
        <f>SUMIFS('2013Figures'!$J:$J,'2013Figures'!$C:$C,$A301,'2013Figures'!$H:$H,$B301,'2013Figures'!$I:$I,$C301,'2013Figures'!$B:$B,"CyToBroker",'2013Figures'!$G:$G,"E1",'2013Figures'!$E:$E,$B$1)</f>
        <v>6603</v>
      </c>
      <c r="H301" s="9">
        <f>SUMIFS('2013Figures'!$J:$J,'2013Figures'!$C:$C,$A301,'2013Figures'!$H:$H,$B301,'2013Figures'!$I:$I,$C301,'2013Figures'!$B:$B,"CyToBroker",'2013Figures'!$G:$G,"P1",'2013Figures'!$E:$E,$B$1)</f>
        <v>0</v>
      </c>
      <c r="I301" s="30"/>
      <c r="J301" s="31">
        <v>200901</v>
      </c>
      <c r="K301" s="30"/>
      <c r="L301" s="42">
        <f>SUMIFS('2012Figures'!$J:$J,'2012Figures'!$C:$C,$A301,'2012Figures'!$H:$H,$B301,'2012Figures'!$I:$I,$C301,'2012Figures'!$E:$E,$B$1)</f>
        <v>570</v>
      </c>
      <c r="M301" s="52">
        <f>SUMIFS('2012Figures'!$J:$J,'2012Figures'!$C:$C,$A301,'2012Figures'!$H:$H,$B301,'2012Figures'!$I:$I,$C301,'2012Figures'!$B:$B,"BrokerToCy",'2012Figures'!$G:$G,"E1",'2012Figures'!$E:$E,$B$1)</f>
        <v>0</v>
      </c>
      <c r="N301" s="52">
        <f>SUMIFS('2012Figures'!$J:$J,'2012Figures'!$C:$C,$A301,'2012Figures'!$H:$H,$B301,'2012Figures'!$I:$I,$C301,'2012Figures'!$B:$B,"BrokerToCy",'2012Figures'!$G:$G,"P1",'2012Figures'!$E:$E,$B$1)</f>
        <v>0</v>
      </c>
      <c r="O301" s="52">
        <f>SUMIFS('2012Figures'!$J:$J,'2012Figures'!$C:$C,$A301,'2012Figures'!$H:$H,$B301,'2012Figures'!$I:$I,$C301,'2012Figures'!$B:$B,"CyToBroker",'2012Figures'!$G:$G,"E1",'2012Figures'!$E:$E,$B$1)</f>
        <v>570</v>
      </c>
      <c r="P301" s="52">
        <f>SUMIFS('2012Figures'!$J:$J,'2012Figures'!$C:$C,$A301,'2012Figures'!$H:$H,$B301,'2012Figures'!$I:$I,$C301,'2012Figures'!$B:$B,"CyToBroker",'2012Figures'!$G:$G,"P1",'2012Figures'!$E:$E,$B$1)</f>
        <v>0</v>
      </c>
      <c r="Q301" s="30"/>
      <c r="R301" s="46">
        <f t="shared" si="29"/>
        <v>10.58</v>
      </c>
      <c r="S301" s="46" t="str">
        <f t="shared" si="29"/>
        <v/>
      </c>
      <c r="T301" s="46" t="str">
        <f t="shared" si="29"/>
        <v/>
      </c>
      <c r="U301" s="46">
        <f t="shared" si="29"/>
        <v>10.58</v>
      </c>
      <c r="V301" s="46" t="str">
        <f t="shared" si="29"/>
        <v/>
      </c>
    </row>
    <row r="302" spans="1:22" x14ac:dyDescent="0.2">
      <c r="A302" s="1">
        <v>207</v>
      </c>
      <c r="B302" s="1" t="s">
        <v>31</v>
      </c>
      <c r="D302" s="29">
        <f>SUMIFS('2013Figures'!$J:$J,'2013Figures'!$C:$C,$A302,'2013Figures'!$I:$I,"",'2013Figures'!$E:$E,$B$1)</f>
        <v>0</v>
      </c>
      <c r="E302" s="9">
        <f>SUMIFS('2013Figures'!$J:$J,'2013Figures'!$C:$C,$A302,'2013Figures'!$I:$I,"",'2013Figures'!$B:$B,"BrokerToCy",'2013Figures'!$G:$G,"E1",'2013Figures'!$E:$E,$B$1)</f>
        <v>0</v>
      </c>
      <c r="F302" s="9">
        <f>SUMIFS('2013Figures'!$J:$J,'2013Figures'!$C:$C,$A302,'2013Figures'!$I:$I,"",'2013Figures'!$B:$B,"BrokerToCy",'2013Figures'!$G:$G,"P1",'2013Figures'!$E:$E,$B$1)</f>
        <v>0</v>
      </c>
      <c r="G302" s="9">
        <f>SUMIFS('2013Figures'!$J:$J,'2013Figures'!$C:$C,$A302,'2013Figures'!$I:$I,"",'2013Figures'!$B:$B,"CyToBroker",'2013Figures'!$G:$G,"E1",'2013Figures'!$E:$E,$B$1)</f>
        <v>0</v>
      </c>
      <c r="H302" s="9">
        <f>SUMIFS('2013Figures'!$J:$J,'2013Figures'!$C:$C,$A302,'2013Figures'!$I:$I,"",'2013Figures'!$B:$B,"CyToBroker",'2013Figures'!$G:$G,"P1",'2013Figures'!$E:$E,$B$1)</f>
        <v>0</v>
      </c>
      <c r="J302" s="8" t="s">
        <v>131</v>
      </c>
      <c r="L302" s="42">
        <f>SUMIFS('2012Figures'!$J:$J,'2012Figures'!$C:$C,$A302,'2012Figures'!$I:$I,"",'2012Figures'!$E:$E,$B$1)</f>
        <v>6</v>
      </c>
      <c r="M302" s="52">
        <f>SUMIFS('2012Figures'!$J:$J,'2012Figures'!$C:$C,$A302,'2012Figures'!$I:$I,"",'2012Figures'!$B:$B,"BrokerToCy",'2012Figures'!$G:$G,"E1",'2012Figures'!$E:$E,$B$1)</f>
        <v>0</v>
      </c>
      <c r="N302" s="52">
        <f>SUMIFS('2012Figures'!$J:$J,'2012Figures'!$C:$C,$A302,'2012Figures'!$I:$I,"",'2012Figures'!$B:$B,"BrokerToCy",'2012Figures'!$G:$G,"P1",'2012Figures'!$E:$E,$B$1)</f>
        <v>0</v>
      </c>
      <c r="O302" s="52">
        <f>SUMIFS('2012Figures'!$J:$J,'2012Figures'!$C:$C,$A302,'2012Figures'!$I:$I,"",'2012Figures'!$B:$B,"CyToBroker",'2012Figures'!$G:$G,"E1",'2012Figures'!$E:$E,$B$1)</f>
        <v>6</v>
      </c>
      <c r="P302" s="52">
        <f>SUMIFS('2012Figures'!$J:$J,'2012Figures'!$C:$C,$A302,'2012Figures'!$I:$I,"",'2012Figures'!$B:$B,"CyToBroker",'2012Figures'!$G:$G,"P1",'2012Figures'!$E:$E,$B$1)</f>
        <v>0</v>
      </c>
      <c r="R302" s="46">
        <f t="shared" si="29"/>
        <v>-1</v>
      </c>
      <c r="S302" s="46" t="str">
        <f t="shared" si="29"/>
        <v/>
      </c>
      <c r="T302" s="46" t="str">
        <f t="shared" si="29"/>
        <v/>
      </c>
      <c r="U302" s="46">
        <f t="shared" si="29"/>
        <v>-1</v>
      </c>
      <c r="V302" s="46" t="str">
        <f t="shared" si="29"/>
        <v/>
      </c>
    </row>
    <row r="303" spans="1:22" x14ac:dyDescent="0.2">
      <c r="A303" s="21"/>
      <c r="B303" s="21" t="s">
        <v>92</v>
      </c>
      <c r="C303" s="22"/>
      <c r="D303" s="23">
        <f>SUM(E303:H303)</f>
        <v>6604</v>
      </c>
      <c r="E303" s="23">
        <f>SUM(E299:E302)</f>
        <v>0</v>
      </c>
      <c r="F303" s="23">
        <f>SUM(F299:F302)</f>
        <v>0</v>
      </c>
      <c r="G303" s="23">
        <f>SUM(G299:G302)</f>
        <v>6604</v>
      </c>
      <c r="H303" s="23">
        <f>SUM(H299:H302)</f>
        <v>0</v>
      </c>
      <c r="I303" s="21"/>
      <c r="J303" s="22"/>
      <c r="K303" s="21"/>
      <c r="L303" s="43">
        <f>SUM(M303:P303)</f>
        <v>577</v>
      </c>
      <c r="M303" s="43">
        <f>SUM(M299:M302)</f>
        <v>0</v>
      </c>
      <c r="N303" s="43">
        <f>SUM(N299:N302)</f>
        <v>0</v>
      </c>
      <c r="O303" s="43">
        <f>SUM(O299:O302)</f>
        <v>577</v>
      </c>
      <c r="P303" s="43">
        <f>SUM(P299:P302)</f>
        <v>0</v>
      </c>
      <c r="Q303" s="21"/>
      <c r="R303" s="21"/>
      <c r="S303" s="21"/>
      <c r="T303" s="21"/>
      <c r="U303" s="21"/>
      <c r="V303" s="21"/>
    </row>
    <row r="304" spans="1:22" x14ac:dyDescent="0.2">
      <c r="A304" s="28">
        <v>210</v>
      </c>
      <c r="B304" s="28" t="s">
        <v>71</v>
      </c>
      <c r="C304" s="17" t="s">
        <v>88</v>
      </c>
      <c r="D304" s="18">
        <f>SUMIFS('2013Figures'!$J:$J,'2013Figures'!$C:$C,$A304,'2013Figures'!$E:$E,$B$1)</f>
        <v>666</v>
      </c>
      <c r="E304" s="18">
        <f>SUMIFS('2013Figures'!$J:$J,'2013Figures'!$C:$C,$A304,'2013Figures'!$B:$B,"BrokerToCy",'2013Figures'!$G:$G,"E1",'2013Figures'!$E:$E,$B$1)</f>
        <v>0</v>
      </c>
      <c r="F304" s="18">
        <f>SUMIFS('2013Figures'!$J:$J,'2013Figures'!$C:$C,$A304,'2013Figures'!$B:$B,"BrokerToCy",'2013Figures'!$G:$G,"P1",'2013Figures'!$E:$E,$B$1)</f>
        <v>0</v>
      </c>
      <c r="G304" s="18">
        <f>SUMIFS('2013Figures'!$J:$J,'2013Figures'!$C:$C,$A304,'2013Figures'!$B:$B,"CyToBroker",'2013Figures'!$G:$G,"E1",'2013Figures'!$E:$E,$B$1)</f>
        <v>666</v>
      </c>
      <c r="H304" s="18">
        <f>SUMIFS('2013Figures'!$J:$J,'2013Figures'!$C:$C,$A304,'2013Figures'!$B:$B,"CyToBroker",'2013Figures'!$G:$G,"P1",'2013Figures'!$E:$E,$B$1)</f>
        <v>0</v>
      </c>
      <c r="I304" s="28"/>
      <c r="J304" s="17"/>
      <c r="K304" s="28"/>
      <c r="L304" s="50">
        <f>SUMIFS('2012Figures'!$J:$J,'2012Figures'!$C:$C,$A304,'2012Figures'!$E:$E,$B$1)</f>
        <v>971</v>
      </c>
      <c r="M304" s="50">
        <f>SUMIFS('2012Figures'!$J:$J,'2012Figures'!$C:$C,$A304,'2012Figures'!$B:$B,"BrokerToCy",'2012Figures'!$G:$G,"E1",'2012Figures'!$E:$E,$B$1)</f>
        <v>0</v>
      </c>
      <c r="N304" s="50">
        <f>SUMIFS('2012Figures'!$J:$J,'2012Figures'!$C:$C,$A304,'2012Figures'!$B:$B,"BrokerToCy",'2012Figures'!$G:$G,"P1",'2012Figures'!$E:$E,$B$1)</f>
        <v>0</v>
      </c>
      <c r="O304" s="50">
        <f>SUMIFS('2012Figures'!$J:$J,'2012Figures'!$C:$C,$A304,'2012Figures'!$B:$B,"CyToBroker",'2012Figures'!$G:$G,"E1",'2012Figures'!$E:$E,$B$1)</f>
        <v>971</v>
      </c>
      <c r="P304" s="50">
        <f>SUMIFS('2012Figures'!$J:$J,'2012Figures'!$C:$C,$A304,'2012Figures'!$B:$B,"CyToBroker",'2012Figures'!$G:$G,"P1",'2012Figures'!$E:$E,$B$1)</f>
        <v>0</v>
      </c>
      <c r="Q304" s="28"/>
      <c r="R304" s="46">
        <f t="shared" si="29"/>
        <v>-0.31</v>
      </c>
      <c r="S304" s="46" t="str">
        <f t="shared" si="29"/>
        <v/>
      </c>
      <c r="T304" s="46" t="str">
        <f t="shared" si="29"/>
        <v/>
      </c>
      <c r="U304" s="46">
        <f t="shared" si="29"/>
        <v>-0.31</v>
      </c>
      <c r="V304" s="46" t="str">
        <f t="shared" si="29"/>
        <v/>
      </c>
    </row>
    <row r="305" spans="1:22" x14ac:dyDescent="0.2">
      <c r="A305" s="1">
        <v>210</v>
      </c>
      <c r="B305" s="1" t="s">
        <v>71</v>
      </c>
      <c r="C305" s="8">
        <v>5</v>
      </c>
      <c r="D305" s="29">
        <f>SUMIFS('2013Figures'!$J:$J,'2013Figures'!$C:$C,$A305,'2013Figures'!$H:$H,$B305,'2013Figures'!$I:$I,$C305,'2013Figures'!$E:$E,$B$1)</f>
        <v>0</v>
      </c>
      <c r="E305" s="9">
        <f>SUMIFS('2013Figures'!$J:$J,'2013Figures'!$C:$C,$A305,'2013Figures'!$H:$H,$B305,'2013Figures'!$I:$I,$C305,'2013Figures'!$B:$B,"BrokerToCy",'2013Figures'!$G:$G,"E1",'2013Figures'!$E:$E,$B$1)</f>
        <v>0</v>
      </c>
      <c r="F305" s="9">
        <f>SUMIFS('2013Figures'!$J:$J,'2013Figures'!$C:$C,$A305,'2013Figures'!$H:$H,$B305,'2013Figures'!$I:$I,$C305,'2013Figures'!$B:$B,"BrokerToCy",'2013Figures'!$G:$G,"P1",'2013Figures'!$E:$E,$B$1)</f>
        <v>0</v>
      </c>
      <c r="G305" s="9">
        <f>SUMIFS('2013Figures'!$J:$J,'2013Figures'!$C:$C,$A305,'2013Figures'!$H:$H,$B305,'2013Figures'!$I:$I,$C305,'2013Figures'!$B:$B,"CyToBroker",'2013Figures'!$G:$G,"E1",'2013Figures'!$E:$E,$B$1)</f>
        <v>0</v>
      </c>
      <c r="H305" s="9">
        <f>SUMIFS('2013Figures'!$J:$J,'2013Figures'!$C:$C,$A305,'2013Figures'!$H:$H,$B305,'2013Figures'!$I:$I,$C305,'2013Figures'!$B:$B,"CyToBroker",'2013Figures'!$G:$G,"P1",'2013Figures'!$E:$E,$B$1)</f>
        <v>0</v>
      </c>
      <c r="J305" s="8">
        <v>201501</v>
      </c>
      <c r="L305" s="42">
        <f>SUMIFS('2012Figures'!$J:$J,'2012Figures'!$C:$C,$A305,'2012Figures'!$H:$H,$B305,'2012Figures'!$I:$I,$C305,'2012Figures'!$E:$E,$B$1)</f>
        <v>0</v>
      </c>
      <c r="M305" s="52">
        <f>SUMIFS('2012Figures'!$J:$J,'2012Figures'!$C:$C,$A305,'2012Figures'!$H:$H,$B305,'2012Figures'!$I:$I,$C305,'2012Figures'!$B:$B,"BrokerToCy",'2012Figures'!$G:$G,"E1",'2012Figures'!$E:$E,$B$1)</f>
        <v>0</v>
      </c>
      <c r="N305" s="52">
        <f>SUMIFS('2012Figures'!$J:$J,'2012Figures'!$C:$C,$A305,'2012Figures'!$H:$H,$B305,'2012Figures'!$I:$I,$C305,'2012Figures'!$B:$B,"BrokerToCy",'2012Figures'!$G:$G,"P1",'2012Figures'!$E:$E,$B$1)</f>
        <v>0</v>
      </c>
      <c r="O305" s="52">
        <f>SUMIFS('2012Figures'!$J:$J,'2012Figures'!$C:$C,$A305,'2012Figures'!$H:$H,$B305,'2012Figures'!$I:$I,$C305,'2012Figures'!$B:$B,"CyToBroker",'2012Figures'!$G:$G,"E1",'2012Figures'!$E:$E,$B$1)</f>
        <v>0</v>
      </c>
      <c r="P305" s="52">
        <f>SUMIFS('2012Figures'!$J:$J,'2012Figures'!$C:$C,$A305,'2012Figures'!$H:$H,$B305,'2012Figures'!$I:$I,$C305,'2012Figures'!$B:$B,"CyToBroker",'2012Figures'!$G:$G,"P1",'2012Figures'!$E:$E,$B$1)</f>
        <v>0</v>
      </c>
      <c r="R305" s="46" t="str">
        <f t="shared" si="29"/>
        <v/>
      </c>
      <c r="S305" s="46" t="str">
        <f t="shared" si="29"/>
        <v/>
      </c>
      <c r="T305" s="46" t="str">
        <f t="shared" si="29"/>
        <v/>
      </c>
      <c r="U305" s="46" t="str">
        <f t="shared" si="29"/>
        <v/>
      </c>
      <c r="V305" s="46" t="str">
        <f t="shared" si="29"/>
        <v/>
      </c>
    </row>
    <row r="306" spans="1:22" x14ac:dyDescent="0.2">
      <c r="A306" s="1">
        <v>210</v>
      </c>
      <c r="B306" s="1" t="s">
        <v>71</v>
      </c>
      <c r="C306" s="8">
        <v>4</v>
      </c>
      <c r="D306" s="29">
        <f>SUMIFS('2013Figures'!$J:$J,'2013Figures'!$C:$C,$A306,'2013Figures'!$H:$H,$B306,'2013Figures'!$I:$I,$C306,'2013Figures'!$E:$E,$B$1)</f>
        <v>666</v>
      </c>
      <c r="E306" s="9">
        <f>SUMIFS('2013Figures'!$J:$J,'2013Figures'!$C:$C,$A306,'2013Figures'!$H:$H,$B306,'2013Figures'!$I:$I,$C306,'2013Figures'!$B:$B,"BrokerToCy",'2013Figures'!$G:$G,"E1",'2013Figures'!$E:$E,$B$1)</f>
        <v>0</v>
      </c>
      <c r="F306" s="9">
        <f>SUMIFS('2013Figures'!$J:$J,'2013Figures'!$C:$C,$A306,'2013Figures'!$H:$H,$B306,'2013Figures'!$I:$I,$C306,'2013Figures'!$B:$B,"BrokerToCy",'2013Figures'!$G:$G,"P1",'2013Figures'!$E:$E,$B$1)</f>
        <v>0</v>
      </c>
      <c r="G306" s="9">
        <f>SUMIFS('2013Figures'!$J:$J,'2013Figures'!$C:$C,$A306,'2013Figures'!$H:$H,$B306,'2013Figures'!$I:$I,$C306,'2013Figures'!$B:$B,"CyToBroker",'2013Figures'!$G:$G,"E1",'2013Figures'!$E:$E,$B$1)</f>
        <v>666</v>
      </c>
      <c r="H306" s="9">
        <f>SUMIFS('2013Figures'!$J:$J,'2013Figures'!$C:$C,$A306,'2013Figures'!$H:$H,$B306,'2013Figures'!$I:$I,$C306,'2013Figures'!$B:$B,"CyToBroker",'2013Figures'!$G:$G,"P1",'2013Figures'!$E:$E,$B$1)</f>
        <v>0</v>
      </c>
      <c r="I306" s="30"/>
      <c r="J306" s="31">
        <v>201301</v>
      </c>
      <c r="K306" s="30"/>
      <c r="L306" s="42">
        <f>SUMIFS('2012Figures'!$J:$J,'2012Figures'!$C:$C,$A306,'2012Figures'!$H:$H,$B306,'2012Figures'!$I:$I,$C306,'2012Figures'!$E:$E,$B$1)</f>
        <v>27</v>
      </c>
      <c r="M306" s="52">
        <f>SUMIFS('2012Figures'!$J:$J,'2012Figures'!$C:$C,$A306,'2012Figures'!$H:$H,$B306,'2012Figures'!$I:$I,$C306,'2012Figures'!$B:$B,"BrokerToCy",'2012Figures'!$G:$G,"E1",'2012Figures'!$E:$E,$B$1)</f>
        <v>0</v>
      </c>
      <c r="N306" s="52">
        <f>SUMIFS('2012Figures'!$J:$J,'2012Figures'!$C:$C,$A306,'2012Figures'!$H:$H,$B306,'2012Figures'!$I:$I,$C306,'2012Figures'!$B:$B,"BrokerToCy",'2012Figures'!$G:$G,"P1",'2012Figures'!$E:$E,$B$1)</f>
        <v>0</v>
      </c>
      <c r="O306" s="52">
        <f>SUMIFS('2012Figures'!$J:$J,'2012Figures'!$C:$C,$A306,'2012Figures'!$H:$H,$B306,'2012Figures'!$I:$I,$C306,'2012Figures'!$B:$B,"CyToBroker",'2012Figures'!$G:$G,"E1",'2012Figures'!$E:$E,$B$1)</f>
        <v>27</v>
      </c>
      <c r="P306" s="52">
        <f>SUMIFS('2012Figures'!$J:$J,'2012Figures'!$C:$C,$A306,'2012Figures'!$H:$H,$B306,'2012Figures'!$I:$I,$C306,'2012Figures'!$B:$B,"CyToBroker",'2012Figures'!$G:$G,"P1",'2012Figures'!$E:$E,$B$1)</f>
        <v>0</v>
      </c>
      <c r="Q306" s="30"/>
      <c r="R306" s="46">
        <f t="shared" si="29"/>
        <v>23.67</v>
      </c>
      <c r="S306" s="46" t="str">
        <f t="shared" si="29"/>
        <v/>
      </c>
      <c r="T306" s="46" t="str">
        <f t="shared" si="29"/>
        <v/>
      </c>
      <c r="U306" s="46">
        <f t="shared" si="29"/>
        <v>23.67</v>
      </c>
      <c r="V306" s="46" t="str">
        <f t="shared" si="29"/>
        <v/>
      </c>
    </row>
    <row r="307" spans="1:22" x14ac:dyDescent="0.2">
      <c r="A307" s="1">
        <v>210</v>
      </c>
      <c r="B307" s="1" t="s">
        <v>71</v>
      </c>
      <c r="C307" s="8">
        <v>3</v>
      </c>
      <c r="D307" s="29">
        <f>SUMIFS('2013Figures'!$J:$J,'2013Figures'!$C:$C,$A307,'2013Figures'!$H:$H,$B307,'2013Figures'!$I:$I,$C307,'2013Figures'!$E:$E,$B$1)</f>
        <v>0</v>
      </c>
      <c r="E307" s="9">
        <f>SUMIFS('2013Figures'!$J:$J,'2013Figures'!$C:$C,$A307,'2013Figures'!$H:$H,$B307,'2013Figures'!$I:$I,$C307,'2013Figures'!$B:$B,"BrokerToCy",'2013Figures'!$G:$G,"E1",'2013Figures'!$E:$E,$B$1)</f>
        <v>0</v>
      </c>
      <c r="F307" s="9">
        <f>SUMIFS('2013Figures'!$J:$J,'2013Figures'!$C:$C,$A307,'2013Figures'!$H:$H,$B307,'2013Figures'!$I:$I,$C307,'2013Figures'!$B:$B,"BrokerToCy",'2013Figures'!$G:$G,"P1",'2013Figures'!$E:$E,$B$1)</f>
        <v>0</v>
      </c>
      <c r="G307" s="9">
        <f>SUMIFS('2013Figures'!$J:$J,'2013Figures'!$C:$C,$A307,'2013Figures'!$H:$H,$B307,'2013Figures'!$I:$I,$C307,'2013Figures'!$B:$B,"CyToBroker",'2013Figures'!$G:$G,"E1",'2013Figures'!$E:$E,$B$1)</f>
        <v>0</v>
      </c>
      <c r="H307" s="9">
        <f>SUMIFS('2013Figures'!$J:$J,'2013Figures'!$C:$C,$A307,'2013Figures'!$H:$H,$B307,'2013Figures'!$I:$I,$C307,'2013Figures'!$B:$B,"CyToBroker",'2013Figures'!$G:$G,"P1",'2013Figures'!$E:$E,$B$1)</f>
        <v>0</v>
      </c>
      <c r="J307" s="8">
        <v>201201</v>
      </c>
      <c r="L307" s="42">
        <f>SUMIFS('2012Figures'!$J:$J,'2012Figures'!$C:$C,$A307,'2012Figures'!$H:$H,$B307,'2012Figures'!$I:$I,$C307,'2012Figures'!$E:$E,$B$1)</f>
        <v>0</v>
      </c>
      <c r="M307" s="52">
        <f>SUMIFS('2012Figures'!$J:$J,'2012Figures'!$C:$C,$A307,'2012Figures'!$H:$H,$B307,'2012Figures'!$I:$I,$C307,'2012Figures'!$B:$B,"BrokerToCy",'2012Figures'!$G:$G,"E1",'2012Figures'!$E:$E,$B$1)</f>
        <v>0</v>
      </c>
      <c r="N307" s="52">
        <f>SUMIFS('2012Figures'!$J:$J,'2012Figures'!$C:$C,$A307,'2012Figures'!$H:$H,$B307,'2012Figures'!$I:$I,$C307,'2012Figures'!$B:$B,"BrokerToCy",'2012Figures'!$G:$G,"P1",'2012Figures'!$E:$E,$B$1)</f>
        <v>0</v>
      </c>
      <c r="O307" s="52">
        <f>SUMIFS('2012Figures'!$J:$J,'2012Figures'!$C:$C,$A307,'2012Figures'!$H:$H,$B307,'2012Figures'!$I:$I,$C307,'2012Figures'!$B:$B,"CyToBroker",'2012Figures'!$G:$G,"E1",'2012Figures'!$E:$E,$B$1)</f>
        <v>0</v>
      </c>
      <c r="P307" s="52">
        <f>SUMIFS('2012Figures'!$J:$J,'2012Figures'!$C:$C,$A307,'2012Figures'!$H:$H,$B307,'2012Figures'!$I:$I,$C307,'2012Figures'!$B:$B,"CyToBroker",'2012Figures'!$G:$G,"P1",'2012Figures'!$E:$E,$B$1)</f>
        <v>0</v>
      </c>
      <c r="R307" s="46" t="str">
        <f t="shared" si="29"/>
        <v/>
      </c>
      <c r="S307" s="46" t="str">
        <f t="shared" si="29"/>
        <v/>
      </c>
      <c r="T307" s="46" t="str">
        <f t="shared" si="29"/>
        <v/>
      </c>
      <c r="U307" s="46" t="str">
        <f t="shared" si="29"/>
        <v/>
      </c>
      <c r="V307" s="46" t="str">
        <f t="shared" si="29"/>
        <v/>
      </c>
    </row>
    <row r="308" spans="1:22" x14ac:dyDescent="0.2">
      <c r="A308" s="1">
        <v>210</v>
      </c>
      <c r="B308" s="1" t="s">
        <v>71</v>
      </c>
      <c r="C308" s="8">
        <v>2</v>
      </c>
      <c r="D308" s="29">
        <f>SUMIFS('2013Figures'!$J:$J,'2013Figures'!$C:$C,$A308,'2013Figures'!$H:$H,$B308,'2013Figures'!$I:$I,$C308,'2013Figures'!$E:$E,$B$1)</f>
        <v>0</v>
      </c>
      <c r="E308" s="9">
        <f>SUMIFS('2013Figures'!$J:$J,'2013Figures'!$C:$C,$A308,'2013Figures'!$H:$H,$B308,'2013Figures'!$I:$I,$C308,'2013Figures'!$B:$B,"BrokerToCy",'2013Figures'!$G:$G,"E1",'2013Figures'!$E:$E,$B$1)</f>
        <v>0</v>
      </c>
      <c r="F308" s="9">
        <f>SUMIFS('2013Figures'!$J:$J,'2013Figures'!$C:$C,$A308,'2013Figures'!$H:$H,$B308,'2013Figures'!$I:$I,$C308,'2013Figures'!$B:$B,"BrokerToCy",'2013Figures'!$G:$G,"P1",'2013Figures'!$E:$E,$B$1)</f>
        <v>0</v>
      </c>
      <c r="G308" s="9">
        <f>SUMIFS('2013Figures'!$J:$J,'2013Figures'!$C:$C,$A308,'2013Figures'!$H:$H,$B308,'2013Figures'!$I:$I,$C308,'2013Figures'!$B:$B,"CyToBroker",'2013Figures'!$G:$G,"E1",'2013Figures'!$E:$E,$B$1)</f>
        <v>0</v>
      </c>
      <c r="H308" s="9">
        <f>SUMIFS('2013Figures'!$J:$J,'2013Figures'!$C:$C,$A308,'2013Figures'!$H:$H,$B308,'2013Figures'!$I:$I,$C308,'2013Figures'!$B:$B,"CyToBroker",'2013Figures'!$G:$G,"P1",'2013Figures'!$E:$E,$B$1)</f>
        <v>0</v>
      </c>
      <c r="J308" s="8">
        <v>201101</v>
      </c>
      <c r="L308" s="42">
        <f>SUMIFS('2012Figures'!$J:$J,'2012Figures'!$C:$C,$A308,'2012Figures'!$H:$H,$B308,'2012Figures'!$I:$I,$C308,'2012Figures'!$E:$E,$B$1)</f>
        <v>0</v>
      </c>
      <c r="M308" s="52">
        <f>SUMIFS('2012Figures'!$J:$J,'2012Figures'!$C:$C,$A308,'2012Figures'!$H:$H,$B308,'2012Figures'!$I:$I,$C308,'2012Figures'!$B:$B,"BrokerToCy",'2012Figures'!$G:$G,"E1",'2012Figures'!$E:$E,$B$1)</f>
        <v>0</v>
      </c>
      <c r="N308" s="52">
        <f>SUMIFS('2012Figures'!$J:$J,'2012Figures'!$C:$C,$A308,'2012Figures'!$H:$H,$B308,'2012Figures'!$I:$I,$C308,'2012Figures'!$B:$B,"BrokerToCy",'2012Figures'!$G:$G,"P1",'2012Figures'!$E:$E,$B$1)</f>
        <v>0</v>
      </c>
      <c r="O308" s="52">
        <f>SUMIFS('2012Figures'!$J:$J,'2012Figures'!$C:$C,$A308,'2012Figures'!$H:$H,$B308,'2012Figures'!$I:$I,$C308,'2012Figures'!$B:$B,"CyToBroker",'2012Figures'!$G:$G,"E1",'2012Figures'!$E:$E,$B$1)</f>
        <v>0</v>
      </c>
      <c r="P308" s="52">
        <f>SUMIFS('2012Figures'!$J:$J,'2012Figures'!$C:$C,$A308,'2012Figures'!$H:$H,$B308,'2012Figures'!$I:$I,$C308,'2012Figures'!$B:$B,"CyToBroker",'2012Figures'!$G:$G,"P1",'2012Figures'!$E:$E,$B$1)</f>
        <v>0</v>
      </c>
      <c r="R308" s="46" t="str">
        <f t="shared" si="29"/>
        <v/>
      </c>
      <c r="S308" s="46" t="str">
        <f t="shared" si="29"/>
        <v/>
      </c>
      <c r="T308" s="46" t="str">
        <f t="shared" si="29"/>
        <v/>
      </c>
      <c r="U308" s="46" t="str">
        <f t="shared" si="29"/>
        <v/>
      </c>
      <c r="V308" s="46" t="str">
        <f t="shared" si="29"/>
        <v/>
      </c>
    </row>
    <row r="309" spans="1:22" x14ac:dyDescent="0.2">
      <c r="A309" s="1">
        <v>210</v>
      </c>
      <c r="B309" s="1" t="s">
        <v>71</v>
      </c>
      <c r="C309" s="8">
        <v>1</v>
      </c>
      <c r="D309" s="29">
        <f>SUMIFS('2013Figures'!$J:$J,'2013Figures'!$C:$C,$A309,'2013Figures'!$H:$H,$B309,'2013Figures'!$I:$I,$C309,'2013Figures'!$E:$E,$B$1)</f>
        <v>0</v>
      </c>
      <c r="E309" s="9">
        <f>SUMIFS('2013Figures'!$J:$J,'2013Figures'!$C:$C,$A309,'2013Figures'!$H:$H,$B309,'2013Figures'!$I:$I,$C309,'2013Figures'!$B:$B,"BrokerToCy",'2013Figures'!$G:$G,"E1",'2013Figures'!$E:$E,$B$1)</f>
        <v>0</v>
      </c>
      <c r="F309" s="9">
        <f>SUMIFS('2013Figures'!$J:$J,'2013Figures'!$C:$C,$A309,'2013Figures'!$H:$H,$B309,'2013Figures'!$I:$I,$C309,'2013Figures'!$B:$B,"BrokerToCy",'2013Figures'!$G:$G,"P1",'2013Figures'!$E:$E,$B$1)</f>
        <v>0</v>
      </c>
      <c r="G309" s="9">
        <f>SUMIFS('2013Figures'!$J:$J,'2013Figures'!$C:$C,$A309,'2013Figures'!$H:$H,$B309,'2013Figures'!$I:$I,$C309,'2013Figures'!$B:$B,"CyToBroker",'2013Figures'!$G:$G,"E1",'2013Figures'!$E:$E,$B$1)</f>
        <v>0</v>
      </c>
      <c r="H309" s="9">
        <f>SUMIFS('2013Figures'!$J:$J,'2013Figures'!$C:$C,$A309,'2013Figures'!$H:$H,$B309,'2013Figures'!$I:$I,$C309,'2013Figures'!$B:$B,"CyToBroker",'2013Figures'!$G:$G,"P1",'2013Figures'!$E:$E,$B$1)</f>
        <v>0</v>
      </c>
      <c r="J309" s="8">
        <v>200901</v>
      </c>
      <c r="L309" s="42">
        <f>SUMIFS('2012Figures'!$J:$J,'2012Figures'!$C:$C,$A309,'2012Figures'!$H:$H,$B309,'2012Figures'!$I:$I,$C309,'2012Figures'!$E:$E,$B$1)</f>
        <v>944</v>
      </c>
      <c r="M309" s="52">
        <f>SUMIFS('2012Figures'!$J:$J,'2012Figures'!$C:$C,$A309,'2012Figures'!$H:$H,$B309,'2012Figures'!$I:$I,$C309,'2012Figures'!$B:$B,"BrokerToCy",'2012Figures'!$G:$G,"E1",'2012Figures'!$E:$E,$B$1)</f>
        <v>0</v>
      </c>
      <c r="N309" s="52">
        <f>SUMIFS('2012Figures'!$J:$J,'2012Figures'!$C:$C,$A309,'2012Figures'!$H:$H,$B309,'2012Figures'!$I:$I,$C309,'2012Figures'!$B:$B,"BrokerToCy",'2012Figures'!$G:$G,"P1",'2012Figures'!$E:$E,$B$1)</f>
        <v>0</v>
      </c>
      <c r="O309" s="52">
        <f>SUMIFS('2012Figures'!$J:$J,'2012Figures'!$C:$C,$A309,'2012Figures'!$H:$H,$B309,'2012Figures'!$I:$I,$C309,'2012Figures'!$B:$B,"CyToBroker",'2012Figures'!$G:$G,"E1",'2012Figures'!$E:$E,$B$1)</f>
        <v>944</v>
      </c>
      <c r="P309" s="52">
        <f>SUMIFS('2012Figures'!$J:$J,'2012Figures'!$C:$C,$A309,'2012Figures'!$H:$H,$B309,'2012Figures'!$I:$I,$C309,'2012Figures'!$B:$B,"CyToBroker",'2012Figures'!$G:$G,"P1",'2012Figures'!$E:$E,$B$1)</f>
        <v>0</v>
      </c>
      <c r="R309" s="46">
        <f t="shared" si="29"/>
        <v>-1</v>
      </c>
      <c r="S309" s="46" t="str">
        <f t="shared" si="29"/>
        <v/>
      </c>
      <c r="T309" s="46" t="str">
        <f t="shared" si="29"/>
        <v/>
      </c>
      <c r="U309" s="46">
        <f t="shared" si="29"/>
        <v>-1</v>
      </c>
      <c r="V309" s="46" t="str">
        <f t="shared" si="29"/>
        <v/>
      </c>
    </row>
    <row r="310" spans="1:22" x14ac:dyDescent="0.2">
      <c r="A310" s="1">
        <v>210</v>
      </c>
      <c r="B310" s="1" t="s">
        <v>71</v>
      </c>
      <c r="D310" s="29">
        <f>SUMIFS('2013Figures'!$J:$J,'2013Figures'!$C:$C,$A310,'2013Figures'!$I:$I,"",'2013Figures'!$E:$E,$B$1)</f>
        <v>0</v>
      </c>
      <c r="E310" s="9">
        <f>SUMIFS('2013Figures'!$J:$J,'2013Figures'!$C:$C,$A310,'2013Figures'!$I:$I,"",'2013Figures'!$B:$B,"BrokerToCy",'2013Figures'!$G:$G,"E1",'2013Figures'!$E:$E,$B$1)</f>
        <v>0</v>
      </c>
      <c r="F310" s="9">
        <f>SUMIFS('2013Figures'!$J:$J,'2013Figures'!$C:$C,$A310,'2013Figures'!$I:$I,"",'2013Figures'!$B:$B,"BrokerToCy",'2013Figures'!$G:$G,"P1",'2013Figures'!$E:$E,$B$1)</f>
        <v>0</v>
      </c>
      <c r="G310" s="9">
        <f>SUMIFS('2013Figures'!$J:$J,'2013Figures'!$C:$C,$A310,'2013Figures'!$I:$I,"",'2013Figures'!$B:$B,"CyToBroker",'2013Figures'!$G:$G,"E1",'2013Figures'!$E:$E,$B$1)</f>
        <v>0</v>
      </c>
      <c r="H310" s="9">
        <f>SUMIFS('2013Figures'!$J:$J,'2013Figures'!$C:$C,$A310,'2013Figures'!$I:$I,"",'2013Figures'!$B:$B,"CyToBroker",'2013Figures'!$G:$G,"P1",'2013Figures'!$E:$E,$B$1)</f>
        <v>0</v>
      </c>
      <c r="J310" s="8" t="s">
        <v>131</v>
      </c>
      <c r="L310" s="42">
        <f>SUMIFS('2012Figures'!$J:$J,'2012Figures'!$C:$C,$A310,'2012Figures'!$I:$I,"",'2012Figures'!$E:$E,$B$1)</f>
        <v>0</v>
      </c>
      <c r="M310" s="52">
        <f>SUMIFS('2012Figures'!$J:$J,'2012Figures'!$C:$C,$A310,'2012Figures'!$I:$I,"",'2012Figures'!$B:$B,"BrokerToCy",'2012Figures'!$G:$G,"E1",'2012Figures'!$E:$E,$B$1)</f>
        <v>0</v>
      </c>
      <c r="N310" s="52">
        <f>SUMIFS('2012Figures'!$J:$J,'2012Figures'!$C:$C,$A310,'2012Figures'!$I:$I,"",'2012Figures'!$B:$B,"BrokerToCy",'2012Figures'!$G:$G,"P1",'2012Figures'!$E:$E,$B$1)</f>
        <v>0</v>
      </c>
      <c r="O310" s="52">
        <f>SUMIFS('2012Figures'!$J:$J,'2012Figures'!$C:$C,$A310,'2012Figures'!$I:$I,"",'2012Figures'!$B:$B,"CyToBroker",'2012Figures'!$G:$G,"E1",'2012Figures'!$E:$E,$B$1)</f>
        <v>0</v>
      </c>
      <c r="P310" s="52">
        <f>SUMIFS('2012Figures'!$J:$J,'2012Figures'!$C:$C,$A310,'2012Figures'!$I:$I,"",'2012Figures'!$B:$B,"CyToBroker",'2012Figures'!$G:$G,"P1",'2012Figures'!$E:$E,$B$1)</f>
        <v>0</v>
      </c>
      <c r="R310" s="46" t="str">
        <f t="shared" si="29"/>
        <v/>
      </c>
      <c r="S310" s="46" t="str">
        <f t="shared" si="29"/>
        <v/>
      </c>
      <c r="T310" s="46" t="str">
        <f t="shared" si="29"/>
        <v/>
      </c>
      <c r="U310" s="46" t="str">
        <f t="shared" si="29"/>
        <v/>
      </c>
      <c r="V310" s="46" t="str">
        <f t="shared" si="29"/>
        <v/>
      </c>
    </row>
    <row r="311" spans="1:22" x14ac:dyDescent="0.2">
      <c r="A311" s="21"/>
      <c r="B311" s="21" t="s">
        <v>92</v>
      </c>
      <c r="C311" s="22"/>
      <c r="D311" s="23">
        <f>SUM(E311:H311)</f>
        <v>666</v>
      </c>
      <c r="E311" s="23">
        <f>SUM(E305:E310)</f>
        <v>0</v>
      </c>
      <c r="F311" s="23">
        <f>SUM(F305:F310)</f>
        <v>0</v>
      </c>
      <c r="G311" s="23">
        <f>SUM(G305:G310)</f>
        <v>666</v>
      </c>
      <c r="H311" s="23">
        <f>SUM(H305:H310)</f>
        <v>0</v>
      </c>
      <c r="I311" s="21"/>
      <c r="J311" s="22"/>
      <c r="K311" s="21"/>
      <c r="L311" s="43">
        <f>SUM(M311:P311)</f>
        <v>971</v>
      </c>
      <c r="M311" s="43">
        <f>SUM(M305:M310)</f>
        <v>0</v>
      </c>
      <c r="N311" s="43">
        <f>SUM(N305:N310)</f>
        <v>0</v>
      </c>
      <c r="O311" s="43">
        <f>SUM(O305:O310)</f>
        <v>971</v>
      </c>
      <c r="P311" s="43">
        <f>SUM(P305:P310)</f>
        <v>0</v>
      </c>
      <c r="Q311" s="21"/>
      <c r="R311" s="21"/>
      <c r="S311" s="21"/>
      <c r="T311" s="21"/>
      <c r="U311" s="21"/>
      <c r="V311" s="21"/>
    </row>
    <row r="312" spans="1:22" x14ac:dyDescent="0.2">
      <c r="A312" s="28">
        <v>211</v>
      </c>
      <c r="B312" s="28" t="s">
        <v>73</v>
      </c>
      <c r="C312" s="17" t="s">
        <v>88</v>
      </c>
      <c r="D312" s="18">
        <f>SUMIFS('2013Figures'!$J:$J,'2013Figures'!$C:$C,$A312,'2013Figures'!$E:$E,$B$1)</f>
        <v>4</v>
      </c>
      <c r="E312" s="18">
        <f>SUMIFS('2013Figures'!$J:$J,'2013Figures'!$C:$C,$A312,'2013Figures'!$B:$B,"BrokerToCy",'2013Figures'!$G:$G,"E1",'2013Figures'!$E:$E,$B$1)</f>
        <v>0</v>
      </c>
      <c r="F312" s="18">
        <f>SUMIFS('2013Figures'!$J:$J,'2013Figures'!$C:$C,$A312,'2013Figures'!$B:$B,"BrokerToCy",'2013Figures'!$G:$G,"P1",'2013Figures'!$E:$E,$B$1)</f>
        <v>0</v>
      </c>
      <c r="G312" s="18">
        <f>SUMIFS('2013Figures'!$J:$J,'2013Figures'!$C:$C,$A312,'2013Figures'!$B:$B,"CyToBroker",'2013Figures'!$G:$G,"E1",'2013Figures'!$E:$E,$B$1)</f>
        <v>4</v>
      </c>
      <c r="H312" s="18">
        <f>SUMIFS('2013Figures'!$J:$J,'2013Figures'!$C:$C,$A312,'2013Figures'!$B:$B,"CyToBroker",'2013Figures'!$G:$G,"P1",'2013Figures'!$E:$E,$B$1)</f>
        <v>0</v>
      </c>
      <c r="I312" s="28"/>
      <c r="J312" s="17"/>
      <c r="K312" s="28"/>
      <c r="L312" s="50">
        <f>SUMIFS('2012Figures'!$J:$J,'2012Figures'!$C:$C,$A312,'2012Figures'!$E:$E,$B$1)</f>
        <v>16</v>
      </c>
      <c r="M312" s="50">
        <f>SUMIFS('2012Figures'!$J:$J,'2012Figures'!$C:$C,$A312,'2012Figures'!$B:$B,"BrokerToCy",'2012Figures'!$G:$G,"E1",'2012Figures'!$E:$E,$B$1)</f>
        <v>0</v>
      </c>
      <c r="N312" s="50">
        <f>SUMIFS('2012Figures'!$J:$J,'2012Figures'!$C:$C,$A312,'2012Figures'!$B:$B,"BrokerToCy",'2012Figures'!$G:$G,"P1",'2012Figures'!$E:$E,$B$1)</f>
        <v>0</v>
      </c>
      <c r="O312" s="50">
        <f>SUMIFS('2012Figures'!$J:$J,'2012Figures'!$C:$C,$A312,'2012Figures'!$B:$B,"CyToBroker",'2012Figures'!$G:$G,"E1",'2012Figures'!$E:$E,$B$1)</f>
        <v>16</v>
      </c>
      <c r="P312" s="50">
        <f>SUMIFS('2012Figures'!$J:$J,'2012Figures'!$C:$C,$A312,'2012Figures'!$B:$B,"CyToBroker",'2012Figures'!$G:$G,"P1",'2012Figures'!$E:$E,$B$1)</f>
        <v>0</v>
      </c>
      <c r="Q312" s="28"/>
      <c r="R312" s="46">
        <f t="shared" si="29"/>
        <v>-0.75</v>
      </c>
      <c r="S312" s="46" t="str">
        <f t="shared" si="29"/>
        <v/>
      </c>
      <c r="T312" s="46" t="str">
        <f t="shared" si="29"/>
        <v/>
      </c>
      <c r="U312" s="46">
        <f t="shared" si="29"/>
        <v>-0.75</v>
      </c>
      <c r="V312" s="46" t="str">
        <f t="shared" si="29"/>
        <v/>
      </c>
    </row>
    <row r="313" spans="1:22" x14ac:dyDescent="0.2">
      <c r="A313" s="1">
        <v>211</v>
      </c>
      <c r="B313" s="1" t="s">
        <v>73</v>
      </c>
      <c r="C313" s="8">
        <v>5</v>
      </c>
      <c r="D313" s="29">
        <f>SUMIFS('2013Figures'!$J:$J,'2013Figures'!$C:$C,$A313,'2013Figures'!$H:$H,$B313,'2013Figures'!$I:$I,$C313,'2013Figures'!$E:$E,$B$1)</f>
        <v>0</v>
      </c>
      <c r="E313" s="9">
        <f>SUMIFS('2013Figures'!$J:$J,'2013Figures'!$C:$C,$A313,'2013Figures'!$H:$H,$B313,'2013Figures'!$I:$I,$C313,'2013Figures'!$B:$B,"BrokerToCy",'2013Figures'!$G:$G,"E1",'2013Figures'!$E:$E,$B$1)</f>
        <v>0</v>
      </c>
      <c r="F313" s="9">
        <f>SUMIFS('2013Figures'!$J:$J,'2013Figures'!$C:$C,$A313,'2013Figures'!$H:$H,$B313,'2013Figures'!$I:$I,$C313,'2013Figures'!$B:$B,"BrokerToCy",'2013Figures'!$G:$G,"P1",'2013Figures'!$E:$E,$B$1)</f>
        <v>0</v>
      </c>
      <c r="G313" s="9">
        <f>SUMIFS('2013Figures'!$J:$J,'2013Figures'!$C:$C,$A313,'2013Figures'!$H:$H,$B313,'2013Figures'!$I:$I,$C313,'2013Figures'!$B:$B,"CyToBroker",'2013Figures'!$G:$G,"E1",'2013Figures'!$E:$E,$B$1)</f>
        <v>0</v>
      </c>
      <c r="H313" s="9">
        <f>SUMIFS('2013Figures'!$J:$J,'2013Figures'!$C:$C,$A313,'2013Figures'!$H:$H,$B313,'2013Figures'!$I:$I,$C313,'2013Figures'!$B:$B,"CyToBroker",'2013Figures'!$G:$G,"P1",'2013Figures'!$E:$E,$B$1)</f>
        <v>0</v>
      </c>
      <c r="J313" s="8">
        <v>201501</v>
      </c>
      <c r="L313" s="42">
        <f>SUMIFS('2012Figures'!$J:$J,'2012Figures'!$C:$C,$A313,'2012Figures'!$H:$H,$B313,'2012Figures'!$I:$I,$C313,'2012Figures'!$E:$E,$B$1)</f>
        <v>0</v>
      </c>
      <c r="M313" s="52">
        <f>SUMIFS('2012Figures'!$J:$J,'2012Figures'!$C:$C,$A313,'2012Figures'!$H:$H,$B313,'2012Figures'!$I:$I,$C313,'2012Figures'!$B:$B,"BrokerToCy",'2012Figures'!$G:$G,"E1",'2012Figures'!$E:$E,$B$1)</f>
        <v>0</v>
      </c>
      <c r="N313" s="52">
        <f>SUMIFS('2012Figures'!$J:$J,'2012Figures'!$C:$C,$A313,'2012Figures'!$H:$H,$B313,'2012Figures'!$I:$I,$C313,'2012Figures'!$B:$B,"BrokerToCy",'2012Figures'!$G:$G,"P1",'2012Figures'!$E:$E,$B$1)</f>
        <v>0</v>
      </c>
      <c r="O313" s="52">
        <f>SUMIFS('2012Figures'!$J:$J,'2012Figures'!$C:$C,$A313,'2012Figures'!$H:$H,$B313,'2012Figures'!$I:$I,$C313,'2012Figures'!$B:$B,"CyToBroker",'2012Figures'!$G:$G,"E1",'2012Figures'!$E:$E,$B$1)</f>
        <v>0</v>
      </c>
      <c r="P313" s="52">
        <f>SUMIFS('2012Figures'!$J:$J,'2012Figures'!$C:$C,$A313,'2012Figures'!$H:$H,$B313,'2012Figures'!$I:$I,$C313,'2012Figures'!$B:$B,"CyToBroker",'2012Figures'!$G:$G,"P1",'2012Figures'!$E:$E,$B$1)</f>
        <v>0</v>
      </c>
      <c r="R313" s="46" t="str">
        <f t="shared" si="29"/>
        <v/>
      </c>
      <c r="S313" s="46" t="str">
        <f t="shared" si="29"/>
        <v/>
      </c>
      <c r="T313" s="46" t="str">
        <f t="shared" si="29"/>
        <v/>
      </c>
      <c r="U313" s="46" t="str">
        <f t="shared" si="29"/>
        <v/>
      </c>
      <c r="V313" s="46" t="str">
        <f t="shared" si="29"/>
        <v/>
      </c>
    </row>
    <row r="314" spans="1:22" x14ac:dyDescent="0.2">
      <c r="A314" s="1">
        <v>211</v>
      </c>
      <c r="B314" s="1" t="s">
        <v>73</v>
      </c>
      <c r="C314" s="8">
        <v>4</v>
      </c>
      <c r="D314" s="29">
        <f>SUMIFS('2013Figures'!$J:$J,'2013Figures'!$C:$C,$A314,'2013Figures'!$H:$H,$B314,'2013Figures'!$I:$I,$C314,'2013Figures'!$E:$E,$B$1)</f>
        <v>4</v>
      </c>
      <c r="E314" s="9">
        <f>SUMIFS('2013Figures'!$J:$J,'2013Figures'!$C:$C,$A314,'2013Figures'!$H:$H,$B314,'2013Figures'!$I:$I,$C314,'2013Figures'!$B:$B,"BrokerToCy",'2013Figures'!$G:$G,"E1",'2013Figures'!$E:$E,$B$1)</f>
        <v>0</v>
      </c>
      <c r="F314" s="9">
        <f>SUMIFS('2013Figures'!$J:$J,'2013Figures'!$C:$C,$A314,'2013Figures'!$H:$H,$B314,'2013Figures'!$I:$I,$C314,'2013Figures'!$B:$B,"BrokerToCy",'2013Figures'!$G:$G,"P1",'2013Figures'!$E:$E,$B$1)</f>
        <v>0</v>
      </c>
      <c r="G314" s="9">
        <f>SUMIFS('2013Figures'!$J:$J,'2013Figures'!$C:$C,$A314,'2013Figures'!$H:$H,$B314,'2013Figures'!$I:$I,$C314,'2013Figures'!$B:$B,"CyToBroker",'2013Figures'!$G:$G,"E1",'2013Figures'!$E:$E,$B$1)</f>
        <v>4</v>
      </c>
      <c r="H314" s="9">
        <f>SUMIFS('2013Figures'!$J:$J,'2013Figures'!$C:$C,$A314,'2013Figures'!$H:$H,$B314,'2013Figures'!$I:$I,$C314,'2013Figures'!$B:$B,"CyToBroker",'2013Figures'!$G:$G,"P1",'2013Figures'!$E:$E,$B$1)</f>
        <v>0</v>
      </c>
      <c r="I314" s="30"/>
      <c r="J314" s="31">
        <v>201301</v>
      </c>
      <c r="K314" s="30"/>
      <c r="L314" s="42">
        <f>SUMIFS('2012Figures'!$J:$J,'2012Figures'!$C:$C,$A314,'2012Figures'!$H:$H,$B314,'2012Figures'!$I:$I,$C314,'2012Figures'!$E:$E,$B$1)</f>
        <v>0</v>
      </c>
      <c r="M314" s="52">
        <f>SUMIFS('2012Figures'!$J:$J,'2012Figures'!$C:$C,$A314,'2012Figures'!$H:$H,$B314,'2012Figures'!$I:$I,$C314,'2012Figures'!$B:$B,"BrokerToCy",'2012Figures'!$G:$G,"E1",'2012Figures'!$E:$E,$B$1)</f>
        <v>0</v>
      </c>
      <c r="N314" s="52">
        <f>SUMIFS('2012Figures'!$J:$J,'2012Figures'!$C:$C,$A314,'2012Figures'!$H:$H,$B314,'2012Figures'!$I:$I,$C314,'2012Figures'!$B:$B,"BrokerToCy",'2012Figures'!$G:$G,"P1",'2012Figures'!$E:$E,$B$1)</f>
        <v>0</v>
      </c>
      <c r="O314" s="52">
        <f>SUMIFS('2012Figures'!$J:$J,'2012Figures'!$C:$C,$A314,'2012Figures'!$H:$H,$B314,'2012Figures'!$I:$I,$C314,'2012Figures'!$B:$B,"CyToBroker",'2012Figures'!$G:$G,"E1",'2012Figures'!$E:$E,$B$1)</f>
        <v>0</v>
      </c>
      <c r="P314" s="52">
        <f>SUMIFS('2012Figures'!$J:$J,'2012Figures'!$C:$C,$A314,'2012Figures'!$H:$H,$B314,'2012Figures'!$I:$I,$C314,'2012Figures'!$B:$B,"CyToBroker",'2012Figures'!$G:$G,"P1",'2012Figures'!$E:$E,$B$1)</f>
        <v>0</v>
      </c>
      <c r="Q314" s="30"/>
      <c r="R314" s="46" t="str">
        <f t="shared" si="29"/>
        <v/>
      </c>
      <c r="S314" s="46" t="str">
        <f t="shared" si="29"/>
        <v/>
      </c>
      <c r="T314" s="46" t="str">
        <f t="shared" si="29"/>
        <v/>
      </c>
      <c r="U314" s="46" t="str">
        <f t="shared" si="29"/>
        <v/>
      </c>
      <c r="V314" s="46" t="str">
        <f t="shared" si="29"/>
        <v/>
      </c>
    </row>
    <row r="315" spans="1:22" x14ac:dyDescent="0.2">
      <c r="A315" s="1">
        <v>211</v>
      </c>
      <c r="B315" s="1" t="s">
        <v>73</v>
      </c>
      <c r="C315" s="8">
        <v>3</v>
      </c>
      <c r="D315" s="29">
        <f>SUMIFS('2013Figures'!$J:$J,'2013Figures'!$C:$C,$A315,'2013Figures'!$H:$H,$B315,'2013Figures'!$I:$I,$C315,'2013Figures'!$E:$E,$B$1)</f>
        <v>0</v>
      </c>
      <c r="E315" s="9">
        <f>SUMIFS('2013Figures'!$J:$J,'2013Figures'!$C:$C,$A315,'2013Figures'!$H:$H,$B315,'2013Figures'!$I:$I,$C315,'2013Figures'!$B:$B,"BrokerToCy",'2013Figures'!$G:$G,"E1",'2013Figures'!$E:$E,$B$1)</f>
        <v>0</v>
      </c>
      <c r="F315" s="9">
        <f>SUMIFS('2013Figures'!$J:$J,'2013Figures'!$C:$C,$A315,'2013Figures'!$H:$H,$B315,'2013Figures'!$I:$I,$C315,'2013Figures'!$B:$B,"BrokerToCy",'2013Figures'!$G:$G,"P1",'2013Figures'!$E:$E,$B$1)</f>
        <v>0</v>
      </c>
      <c r="G315" s="9">
        <f>SUMIFS('2013Figures'!$J:$J,'2013Figures'!$C:$C,$A315,'2013Figures'!$H:$H,$B315,'2013Figures'!$I:$I,$C315,'2013Figures'!$B:$B,"CyToBroker",'2013Figures'!$G:$G,"E1",'2013Figures'!$E:$E,$B$1)</f>
        <v>0</v>
      </c>
      <c r="H315" s="9">
        <f>SUMIFS('2013Figures'!$J:$J,'2013Figures'!$C:$C,$A315,'2013Figures'!$H:$H,$B315,'2013Figures'!$I:$I,$C315,'2013Figures'!$B:$B,"CyToBroker",'2013Figures'!$G:$G,"P1",'2013Figures'!$E:$E,$B$1)</f>
        <v>0</v>
      </c>
      <c r="J315" s="8">
        <v>201201</v>
      </c>
      <c r="L315" s="42">
        <f>SUMIFS('2012Figures'!$J:$J,'2012Figures'!$C:$C,$A315,'2012Figures'!$H:$H,$B315,'2012Figures'!$I:$I,$C315,'2012Figures'!$E:$E,$B$1)</f>
        <v>0</v>
      </c>
      <c r="M315" s="52">
        <f>SUMIFS('2012Figures'!$J:$J,'2012Figures'!$C:$C,$A315,'2012Figures'!$H:$H,$B315,'2012Figures'!$I:$I,$C315,'2012Figures'!$B:$B,"BrokerToCy",'2012Figures'!$G:$G,"E1",'2012Figures'!$E:$E,$B$1)</f>
        <v>0</v>
      </c>
      <c r="N315" s="52">
        <f>SUMIFS('2012Figures'!$J:$J,'2012Figures'!$C:$C,$A315,'2012Figures'!$H:$H,$B315,'2012Figures'!$I:$I,$C315,'2012Figures'!$B:$B,"BrokerToCy",'2012Figures'!$G:$G,"P1",'2012Figures'!$E:$E,$B$1)</f>
        <v>0</v>
      </c>
      <c r="O315" s="52">
        <f>SUMIFS('2012Figures'!$J:$J,'2012Figures'!$C:$C,$A315,'2012Figures'!$H:$H,$B315,'2012Figures'!$I:$I,$C315,'2012Figures'!$B:$B,"CyToBroker",'2012Figures'!$G:$G,"E1",'2012Figures'!$E:$E,$B$1)</f>
        <v>0</v>
      </c>
      <c r="P315" s="52">
        <f>SUMIFS('2012Figures'!$J:$J,'2012Figures'!$C:$C,$A315,'2012Figures'!$H:$H,$B315,'2012Figures'!$I:$I,$C315,'2012Figures'!$B:$B,"CyToBroker",'2012Figures'!$G:$G,"P1",'2012Figures'!$E:$E,$B$1)</f>
        <v>0</v>
      </c>
      <c r="R315" s="46" t="str">
        <f t="shared" si="29"/>
        <v/>
      </c>
      <c r="S315" s="46" t="str">
        <f t="shared" si="29"/>
        <v/>
      </c>
      <c r="T315" s="46" t="str">
        <f t="shared" si="29"/>
        <v/>
      </c>
      <c r="U315" s="46" t="str">
        <f t="shared" si="29"/>
        <v/>
      </c>
      <c r="V315" s="46" t="str">
        <f t="shared" si="29"/>
        <v/>
      </c>
    </row>
    <row r="316" spans="1:22" x14ac:dyDescent="0.2">
      <c r="A316" s="1">
        <v>211</v>
      </c>
      <c r="B316" s="1" t="s">
        <v>73</v>
      </c>
      <c r="C316" s="8">
        <v>2</v>
      </c>
      <c r="D316" s="29">
        <f>SUMIFS('2013Figures'!$J:$J,'2013Figures'!$C:$C,$A316,'2013Figures'!$H:$H,$B316,'2013Figures'!$I:$I,$C316,'2013Figures'!$E:$E,$B$1)</f>
        <v>0</v>
      </c>
      <c r="E316" s="9">
        <f>SUMIFS('2013Figures'!$J:$J,'2013Figures'!$C:$C,$A316,'2013Figures'!$H:$H,$B316,'2013Figures'!$I:$I,$C316,'2013Figures'!$B:$B,"BrokerToCy",'2013Figures'!$G:$G,"E1",'2013Figures'!$E:$E,$B$1)</f>
        <v>0</v>
      </c>
      <c r="F316" s="9">
        <f>SUMIFS('2013Figures'!$J:$J,'2013Figures'!$C:$C,$A316,'2013Figures'!$H:$H,$B316,'2013Figures'!$I:$I,$C316,'2013Figures'!$B:$B,"BrokerToCy",'2013Figures'!$G:$G,"P1",'2013Figures'!$E:$E,$B$1)</f>
        <v>0</v>
      </c>
      <c r="G316" s="9">
        <f>SUMIFS('2013Figures'!$J:$J,'2013Figures'!$C:$C,$A316,'2013Figures'!$H:$H,$B316,'2013Figures'!$I:$I,$C316,'2013Figures'!$B:$B,"CyToBroker",'2013Figures'!$G:$G,"E1",'2013Figures'!$E:$E,$B$1)</f>
        <v>0</v>
      </c>
      <c r="H316" s="9">
        <f>SUMIFS('2013Figures'!$J:$J,'2013Figures'!$C:$C,$A316,'2013Figures'!$H:$H,$B316,'2013Figures'!$I:$I,$C316,'2013Figures'!$B:$B,"CyToBroker",'2013Figures'!$G:$G,"P1",'2013Figures'!$E:$E,$B$1)</f>
        <v>0</v>
      </c>
      <c r="J316" s="8">
        <v>201101</v>
      </c>
      <c r="L316" s="42">
        <f>SUMIFS('2012Figures'!$J:$J,'2012Figures'!$C:$C,$A316,'2012Figures'!$H:$H,$B316,'2012Figures'!$I:$I,$C316,'2012Figures'!$E:$E,$B$1)</f>
        <v>0</v>
      </c>
      <c r="M316" s="52">
        <f>SUMIFS('2012Figures'!$J:$J,'2012Figures'!$C:$C,$A316,'2012Figures'!$H:$H,$B316,'2012Figures'!$I:$I,$C316,'2012Figures'!$B:$B,"BrokerToCy",'2012Figures'!$G:$G,"E1",'2012Figures'!$E:$E,$B$1)</f>
        <v>0</v>
      </c>
      <c r="N316" s="52">
        <f>SUMIFS('2012Figures'!$J:$J,'2012Figures'!$C:$C,$A316,'2012Figures'!$H:$H,$B316,'2012Figures'!$I:$I,$C316,'2012Figures'!$B:$B,"BrokerToCy",'2012Figures'!$G:$G,"P1",'2012Figures'!$E:$E,$B$1)</f>
        <v>0</v>
      </c>
      <c r="O316" s="52">
        <f>SUMIFS('2012Figures'!$J:$J,'2012Figures'!$C:$C,$A316,'2012Figures'!$H:$H,$B316,'2012Figures'!$I:$I,$C316,'2012Figures'!$B:$B,"CyToBroker",'2012Figures'!$G:$G,"E1",'2012Figures'!$E:$E,$B$1)</f>
        <v>0</v>
      </c>
      <c r="P316" s="52">
        <f>SUMIFS('2012Figures'!$J:$J,'2012Figures'!$C:$C,$A316,'2012Figures'!$H:$H,$B316,'2012Figures'!$I:$I,$C316,'2012Figures'!$B:$B,"CyToBroker",'2012Figures'!$G:$G,"P1",'2012Figures'!$E:$E,$B$1)</f>
        <v>0</v>
      </c>
      <c r="R316" s="46" t="str">
        <f t="shared" si="29"/>
        <v/>
      </c>
      <c r="S316" s="46" t="str">
        <f t="shared" si="29"/>
        <v/>
      </c>
      <c r="T316" s="46" t="str">
        <f t="shared" si="29"/>
        <v/>
      </c>
      <c r="U316" s="46" t="str">
        <f t="shared" si="29"/>
        <v/>
      </c>
      <c r="V316" s="46" t="str">
        <f t="shared" si="29"/>
        <v/>
      </c>
    </row>
    <row r="317" spans="1:22" x14ac:dyDescent="0.2">
      <c r="A317" s="1">
        <v>211</v>
      </c>
      <c r="B317" s="1" t="s">
        <v>73</v>
      </c>
      <c r="C317" s="8">
        <v>1</v>
      </c>
      <c r="D317" s="29">
        <f>SUMIFS('2013Figures'!$J:$J,'2013Figures'!$C:$C,$A317,'2013Figures'!$H:$H,$B317,'2013Figures'!$I:$I,$C317,'2013Figures'!$E:$E,$B$1)</f>
        <v>0</v>
      </c>
      <c r="E317" s="9">
        <f>SUMIFS('2013Figures'!$J:$J,'2013Figures'!$C:$C,$A317,'2013Figures'!$H:$H,$B317,'2013Figures'!$I:$I,$C317,'2013Figures'!$B:$B,"BrokerToCy",'2013Figures'!$G:$G,"E1",'2013Figures'!$E:$E,$B$1)</f>
        <v>0</v>
      </c>
      <c r="F317" s="9">
        <f>SUMIFS('2013Figures'!$J:$J,'2013Figures'!$C:$C,$A317,'2013Figures'!$H:$H,$B317,'2013Figures'!$I:$I,$C317,'2013Figures'!$B:$B,"BrokerToCy",'2013Figures'!$G:$G,"P1",'2013Figures'!$E:$E,$B$1)</f>
        <v>0</v>
      </c>
      <c r="G317" s="9">
        <f>SUMIFS('2013Figures'!$J:$J,'2013Figures'!$C:$C,$A317,'2013Figures'!$H:$H,$B317,'2013Figures'!$I:$I,$C317,'2013Figures'!$B:$B,"CyToBroker",'2013Figures'!$G:$G,"E1",'2013Figures'!$E:$E,$B$1)</f>
        <v>0</v>
      </c>
      <c r="H317" s="9">
        <f>SUMIFS('2013Figures'!$J:$J,'2013Figures'!$C:$C,$A317,'2013Figures'!$H:$H,$B317,'2013Figures'!$I:$I,$C317,'2013Figures'!$B:$B,"CyToBroker",'2013Figures'!$G:$G,"P1",'2013Figures'!$E:$E,$B$1)</f>
        <v>0</v>
      </c>
      <c r="J317" s="8">
        <v>200901</v>
      </c>
      <c r="L317" s="42">
        <f>SUMIFS('2012Figures'!$J:$J,'2012Figures'!$C:$C,$A317,'2012Figures'!$H:$H,$B317,'2012Figures'!$I:$I,$C317,'2012Figures'!$E:$E,$B$1)</f>
        <v>16</v>
      </c>
      <c r="M317" s="52">
        <f>SUMIFS('2012Figures'!$J:$J,'2012Figures'!$C:$C,$A317,'2012Figures'!$H:$H,$B317,'2012Figures'!$I:$I,$C317,'2012Figures'!$B:$B,"BrokerToCy",'2012Figures'!$G:$G,"E1",'2012Figures'!$E:$E,$B$1)</f>
        <v>0</v>
      </c>
      <c r="N317" s="52">
        <f>SUMIFS('2012Figures'!$J:$J,'2012Figures'!$C:$C,$A317,'2012Figures'!$H:$H,$B317,'2012Figures'!$I:$I,$C317,'2012Figures'!$B:$B,"BrokerToCy",'2012Figures'!$G:$G,"P1",'2012Figures'!$E:$E,$B$1)</f>
        <v>0</v>
      </c>
      <c r="O317" s="52">
        <f>SUMIFS('2012Figures'!$J:$J,'2012Figures'!$C:$C,$A317,'2012Figures'!$H:$H,$B317,'2012Figures'!$I:$I,$C317,'2012Figures'!$B:$B,"CyToBroker",'2012Figures'!$G:$G,"E1",'2012Figures'!$E:$E,$B$1)</f>
        <v>16</v>
      </c>
      <c r="P317" s="52">
        <f>SUMIFS('2012Figures'!$J:$J,'2012Figures'!$C:$C,$A317,'2012Figures'!$H:$H,$B317,'2012Figures'!$I:$I,$C317,'2012Figures'!$B:$B,"CyToBroker",'2012Figures'!$G:$G,"P1",'2012Figures'!$E:$E,$B$1)</f>
        <v>0</v>
      </c>
      <c r="R317" s="46">
        <f t="shared" si="29"/>
        <v>-1</v>
      </c>
      <c r="S317" s="46" t="str">
        <f t="shared" si="29"/>
        <v/>
      </c>
      <c r="T317" s="46" t="str">
        <f t="shared" si="29"/>
        <v/>
      </c>
      <c r="U317" s="46">
        <f t="shared" si="29"/>
        <v>-1</v>
      </c>
      <c r="V317" s="46" t="str">
        <f t="shared" si="29"/>
        <v/>
      </c>
    </row>
    <row r="318" spans="1:22" x14ac:dyDescent="0.2">
      <c r="A318" s="1">
        <v>211</v>
      </c>
      <c r="B318" s="1" t="s">
        <v>73</v>
      </c>
      <c r="D318" s="29">
        <f>SUMIFS('2013Figures'!$J:$J,'2013Figures'!$C:$C,$A318,'2013Figures'!$I:$I,"",'2013Figures'!$E:$E,$B$1)</f>
        <v>0</v>
      </c>
      <c r="E318" s="9">
        <f>SUMIFS('2013Figures'!$J:$J,'2013Figures'!$C:$C,$A318,'2013Figures'!$I:$I,"",'2013Figures'!$B:$B,"BrokerToCy",'2013Figures'!$G:$G,"E1",'2013Figures'!$E:$E,$B$1)</f>
        <v>0</v>
      </c>
      <c r="F318" s="9">
        <f>SUMIFS('2013Figures'!$J:$J,'2013Figures'!$C:$C,$A318,'2013Figures'!$I:$I,"",'2013Figures'!$B:$B,"BrokerToCy",'2013Figures'!$G:$G,"P1",'2013Figures'!$E:$E,$B$1)</f>
        <v>0</v>
      </c>
      <c r="G318" s="9">
        <f>SUMIFS('2013Figures'!$J:$J,'2013Figures'!$C:$C,$A318,'2013Figures'!$I:$I,"",'2013Figures'!$B:$B,"CyToBroker",'2013Figures'!$G:$G,"E1",'2013Figures'!$E:$E,$B$1)</f>
        <v>0</v>
      </c>
      <c r="H318" s="9">
        <f>SUMIFS('2013Figures'!$J:$J,'2013Figures'!$C:$C,$A318,'2013Figures'!$I:$I,"",'2013Figures'!$B:$B,"CyToBroker",'2013Figures'!$G:$G,"P1",'2013Figures'!$E:$E,$B$1)</f>
        <v>0</v>
      </c>
      <c r="J318" s="8" t="s">
        <v>131</v>
      </c>
      <c r="L318" s="42">
        <f>SUMIFS('2012Figures'!$J:$J,'2012Figures'!$C:$C,$A318,'2012Figures'!$I:$I,"",'2012Figures'!$E:$E,$B$1)</f>
        <v>0</v>
      </c>
      <c r="M318" s="52">
        <f>SUMIFS('2012Figures'!$J:$J,'2012Figures'!$C:$C,$A318,'2012Figures'!$I:$I,"",'2012Figures'!$B:$B,"BrokerToCy",'2012Figures'!$G:$G,"E1",'2012Figures'!$E:$E,$B$1)</f>
        <v>0</v>
      </c>
      <c r="N318" s="52">
        <f>SUMIFS('2012Figures'!$J:$J,'2012Figures'!$C:$C,$A318,'2012Figures'!$I:$I,"",'2012Figures'!$B:$B,"BrokerToCy",'2012Figures'!$G:$G,"P1",'2012Figures'!$E:$E,$B$1)</f>
        <v>0</v>
      </c>
      <c r="O318" s="52">
        <f>SUMIFS('2012Figures'!$J:$J,'2012Figures'!$C:$C,$A318,'2012Figures'!$I:$I,"",'2012Figures'!$B:$B,"CyToBroker",'2012Figures'!$G:$G,"E1",'2012Figures'!$E:$E,$B$1)</f>
        <v>0</v>
      </c>
      <c r="P318" s="52">
        <f>SUMIFS('2012Figures'!$J:$J,'2012Figures'!$C:$C,$A318,'2012Figures'!$I:$I,"",'2012Figures'!$B:$B,"CyToBroker",'2012Figures'!$G:$G,"P1",'2012Figures'!$E:$E,$B$1)</f>
        <v>0</v>
      </c>
      <c r="R318" s="46" t="str">
        <f t="shared" si="29"/>
        <v/>
      </c>
      <c r="S318" s="46" t="str">
        <f t="shared" si="29"/>
        <v/>
      </c>
      <c r="T318" s="46" t="str">
        <f t="shared" si="29"/>
        <v/>
      </c>
      <c r="U318" s="46" t="str">
        <f t="shared" si="29"/>
        <v/>
      </c>
      <c r="V318" s="46" t="str">
        <f t="shared" si="29"/>
        <v/>
      </c>
    </row>
    <row r="319" spans="1:22" x14ac:dyDescent="0.2">
      <c r="A319" s="21"/>
      <c r="B319" s="21" t="s">
        <v>92</v>
      </c>
      <c r="C319" s="22"/>
      <c r="D319" s="23">
        <f>SUM(E319:H319)</f>
        <v>4</v>
      </c>
      <c r="E319" s="23">
        <f>SUM(E313:E318)</f>
        <v>0</v>
      </c>
      <c r="F319" s="23">
        <f>SUM(F313:F318)</f>
        <v>0</v>
      </c>
      <c r="G319" s="23">
        <f>SUM(G313:G318)</f>
        <v>4</v>
      </c>
      <c r="H319" s="23">
        <f>SUM(H313:H318)</f>
        <v>0</v>
      </c>
      <c r="I319" s="21"/>
      <c r="J319" s="22"/>
      <c r="K319" s="21"/>
      <c r="L319" s="43">
        <f>SUM(M319:P319)</f>
        <v>16</v>
      </c>
      <c r="M319" s="43">
        <f>SUM(M313:M318)</f>
        <v>0</v>
      </c>
      <c r="N319" s="43">
        <f>SUM(N313:N318)</f>
        <v>0</v>
      </c>
      <c r="O319" s="43">
        <f>SUM(O313:O318)</f>
        <v>16</v>
      </c>
      <c r="P319" s="43">
        <f>SUM(P313:P318)</f>
        <v>0</v>
      </c>
      <c r="Q319" s="21"/>
      <c r="R319" s="21"/>
      <c r="S319" s="21"/>
      <c r="T319" s="21"/>
      <c r="U319" s="21"/>
      <c r="V319" s="21"/>
    </row>
    <row r="320" spans="1:22" x14ac:dyDescent="0.2">
      <c r="A320" s="28">
        <v>214</v>
      </c>
      <c r="B320" s="28" t="s">
        <v>115</v>
      </c>
      <c r="C320" s="17" t="s">
        <v>88</v>
      </c>
      <c r="D320" s="18">
        <f>SUMIFS('2013Figures'!$J:$J,'2013Figures'!$C:$C,$A320,'2013Figures'!$E:$E,$B$1)</f>
        <v>0</v>
      </c>
      <c r="E320" s="18">
        <f>SUMIFS('2013Figures'!$J:$J,'2013Figures'!$C:$C,$A320,'2013Figures'!$B:$B,"BrokerToCy",'2013Figures'!$G:$G,"E1",'2013Figures'!$E:$E,$B$1)</f>
        <v>0</v>
      </c>
      <c r="F320" s="18">
        <f>SUMIFS('2013Figures'!$J:$J,'2013Figures'!$C:$C,$A320,'2013Figures'!$B:$B,"BrokerToCy",'2013Figures'!$G:$G,"P1",'2013Figures'!$E:$E,$B$1)</f>
        <v>0</v>
      </c>
      <c r="G320" s="18">
        <f>SUMIFS('2013Figures'!$J:$J,'2013Figures'!$C:$C,$A320,'2013Figures'!$B:$B,"CyToBroker",'2013Figures'!$G:$G,"E1",'2013Figures'!$E:$E,$B$1)</f>
        <v>0</v>
      </c>
      <c r="H320" s="18">
        <f>SUMIFS('2013Figures'!$J:$J,'2013Figures'!$C:$C,$A320,'2013Figures'!$B:$B,"CyToBroker",'2013Figures'!$G:$G,"P1",'2013Figures'!$E:$E,$B$1)</f>
        <v>0</v>
      </c>
      <c r="I320" s="28"/>
      <c r="J320" s="17"/>
      <c r="K320" s="28"/>
      <c r="L320" s="50">
        <f>SUMIFS('2012Figures'!$J:$J,'2012Figures'!$C:$C,$A320,'2012Figures'!$E:$E,$B$1)</f>
        <v>0</v>
      </c>
      <c r="M320" s="50">
        <f>SUMIFS('2012Figures'!$J:$J,'2012Figures'!$C:$C,$A320,'2012Figures'!$B:$B,"BrokerToCy",'2012Figures'!$G:$G,"E1",'2012Figures'!$E:$E,$B$1)</f>
        <v>0</v>
      </c>
      <c r="N320" s="50">
        <f>SUMIFS('2012Figures'!$J:$J,'2012Figures'!$C:$C,$A320,'2012Figures'!$B:$B,"BrokerToCy",'2012Figures'!$G:$G,"P1",'2012Figures'!$E:$E,$B$1)</f>
        <v>0</v>
      </c>
      <c r="O320" s="50">
        <f>SUMIFS('2012Figures'!$J:$J,'2012Figures'!$C:$C,$A320,'2012Figures'!$B:$B,"CyToBroker",'2012Figures'!$G:$G,"E1",'2012Figures'!$E:$E,$B$1)</f>
        <v>0</v>
      </c>
      <c r="P320" s="50">
        <f>SUMIFS('2012Figures'!$J:$J,'2012Figures'!$C:$C,$A320,'2012Figures'!$B:$B,"CyToBroker",'2012Figures'!$G:$G,"P1",'2012Figures'!$E:$E,$B$1)</f>
        <v>0</v>
      </c>
      <c r="Q320" s="28"/>
      <c r="R320" s="46" t="str">
        <f t="shared" si="29"/>
        <v/>
      </c>
      <c r="S320" s="46" t="str">
        <f t="shared" si="29"/>
        <v/>
      </c>
      <c r="T320" s="46" t="str">
        <f t="shared" si="29"/>
        <v/>
      </c>
      <c r="U320" s="46" t="str">
        <f t="shared" si="29"/>
        <v/>
      </c>
      <c r="V320" s="46" t="str">
        <f t="shared" si="29"/>
        <v/>
      </c>
    </row>
    <row r="321" spans="1:22" x14ac:dyDescent="0.2">
      <c r="A321" s="1">
        <v>214</v>
      </c>
      <c r="B321" s="1" t="s">
        <v>115</v>
      </c>
      <c r="C321" s="8">
        <v>1</v>
      </c>
      <c r="D321" s="29">
        <f>SUMIFS('2013Figures'!$J:$J,'2013Figures'!$C:$C,$A321,'2013Figures'!$H:$H,$B321,'2013Figures'!$I:$I,$C321,'2013Figures'!$E:$E,$B$1)</f>
        <v>0</v>
      </c>
      <c r="E321" s="9">
        <f>SUMIFS('2013Figures'!$J:$J,'2013Figures'!$C:$C,$A321,'2013Figures'!$H:$H,$B321,'2013Figures'!$I:$I,$C321,'2013Figures'!$B:$B,"BrokerToCy",'2013Figures'!$G:$G,"E1",'2013Figures'!$E:$E,$B$1)</f>
        <v>0</v>
      </c>
      <c r="F321" s="9">
        <f>SUMIFS('2013Figures'!$J:$J,'2013Figures'!$C:$C,$A321,'2013Figures'!$H:$H,$B321,'2013Figures'!$I:$I,$C321,'2013Figures'!$B:$B,"BrokerToCy",'2013Figures'!$G:$G,"P1",'2013Figures'!$E:$E,$B$1)</f>
        <v>0</v>
      </c>
      <c r="G321" s="9">
        <f>SUMIFS('2013Figures'!$J:$J,'2013Figures'!$C:$C,$A321,'2013Figures'!$H:$H,$B321,'2013Figures'!$I:$I,$C321,'2013Figures'!$B:$B,"CyToBroker",'2013Figures'!$G:$G,"E1",'2013Figures'!$E:$E,$B$1)</f>
        <v>0</v>
      </c>
      <c r="H321" s="9">
        <f>SUMIFS('2013Figures'!$J:$J,'2013Figures'!$C:$C,$A321,'2013Figures'!$H:$H,$B321,'2013Figures'!$I:$I,$C321,'2013Figures'!$B:$B,"CyToBroker",'2013Figures'!$G:$G,"P1",'2013Figures'!$E:$E,$B$1)</f>
        <v>0</v>
      </c>
      <c r="I321" s="30"/>
      <c r="J321" s="31">
        <v>200901</v>
      </c>
      <c r="K321" s="30"/>
      <c r="L321" s="42">
        <f>SUMIFS('2012Figures'!$J:$J,'2012Figures'!$C:$C,$A321,'2012Figures'!$H:$H,$B321,'2012Figures'!$I:$I,$C321,'2012Figures'!$E:$E,$B$1)</f>
        <v>0</v>
      </c>
      <c r="M321" s="52">
        <f>SUMIFS('2012Figures'!$J:$J,'2012Figures'!$C:$C,$A321,'2012Figures'!$H:$H,$B321,'2012Figures'!$I:$I,$C321,'2012Figures'!$B:$B,"BrokerToCy",'2012Figures'!$G:$G,"E1",'2012Figures'!$E:$E,$B$1)</f>
        <v>0</v>
      </c>
      <c r="N321" s="52">
        <f>SUMIFS('2012Figures'!$J:$J,'2012Figures'!$C:$C,$A321,'2012Figures'!$H:$H,$B321,'2012Figures'!$I:$I,$C321,'2012Figures'!$B:$B,"BrokerToCy",'2012Figures'!$G:$G,"P1",'2012Figures'!$E:$E,$B$1)</f>
        <v>0</v>
      </c>
      <c r="O321" s="52">
        <f>SUMIFS('2012Figures'!$J:$J,'2012Figures'!$C:$C,$A321,'2012Figures'!$H:$H,$B321,'2012Figures'!$I:$I,$C321,'2012Figures'!$B:$B,"CyToBroker",'2012Figures'!$G:$G,"E1",'2012Figures'!$E:$E,$B$1)</f>
        <v>0</v>
      </c>
      <c r="P321" s="52">
        <f>SUMIFS('2012Figures'!$J:$J,'2012Figures'!$C:$C,$A321,'2012Figures'!$H:$H,$B321,'2012Figures'!$I:$I,$C321,'2012Figures'!$B:$B,"CyToBroker",'2012Figures'!$G:$G,"P1",'2012Figures'!$E:$E,$B$1)</f>
        <v>0</v>
      </c>
      <c r="Q321" s="30"/>
      <c r="R321" s="46" t="str">
        <f t="shared" si="29"/>
        <v/>
      </c>
      <c r="S321" s="46" t="str">
        <f t="shared" si="29"/>
        <v/>
      </c>
      <c r="T321" s="46" t="str">
        <f t="shared" si="29"/>
        <v/>
      </c>
      <c r="U321" s="46" t="str">
        <f t="shared" si="29"/>
        <v/>
      </c>
      <c r="V321" s="46" t="str">
        <f t="shared" si="29"/>
        <v/>
      </c>
    </row>
    <row r="322" spans="1:22" x14ac:dyDescent="0.2">
      <c r="A322" s="1">
        <v>214</v>
      </c>
      <c r="B322" s="1" t="s">
        <v>115</v>
      </c>
      <c r="D322" s="29">
        <f>SUMIFS('2013Figures'!$J:$J,'2013Figures'!$C:$C,$A322,'2013Figures'!$I:$I,"",'2013Figures'!$E:$E,$B$1)</f>
        <v>0</v>
      </c>
      <c r="E322" s="9">
        <f>SUMIFS('2013Figures'!$J:$J,'2013Figures'!$C:$C,$A322,'2013Figures'!$I:$I,"",'2013Figures'!$B:$B,"BrokerToCy",'2013Figures'!$G:$G,"E1",'2013Figures'!$E:$E,$B$1)</f>
        <v>0</v>
      </c>
      <c r="F322" s="9">
        <f>SUMIFS('2013Figures'!$J:$J,'2013Figures'!$C:$C,$A322,'2013Figures'!$I:$I,"",'2013Figures'!$B:$B,"BrokerToCy",'2013Figures'!$G:$G,"P1",'2013Figures'!$E:$E,$B$1)</f>
        <v>0</v>
      </c>
      <c r="G322" s="9">
        <f>SUMIFS('2013Figures'!$J:$J,'2013Figures'!$C:$C,$A322,'2013Figures'!$I:$I,"",'2013Figures'!$B:$B,"CyToBroker",'2013Figures'!$G:$G,"E1",'2013Figures'!$E:$E,$B$1)</f>
        <v>0</v>
      </c>
      <c r="H322" s="9">
        <f>SUMIFS('2013Figures'!$J:$J,'2013Figures'!$C:$C,$A322,'2013Figures'!$I:$I,"",'2013Figures'!$B:$B,"CyToBroker",'2013Figures'!$G:$G,"P1",'2013Figures'!$E:$E,$B$1)</f>
        <v>0</v>
      </c>
      <c r="J322" s="8" t="s">
        <v>131</v>
      </c>
      <c r="L322" s="42">
        <f>SUMIFS('2012Figures'!$J:$J,'2012Figures'!$C:$C,$A322,'2012Figures'!$I:$I,"",'2012Figures'!$E:$E,$B$1)</f>
        <v>0</v>
      </c>
      <c r="M322" s="52">
        <f>SUMIFS('2012Figures'!$J:$J,'2012Figures'!$C:$C,$A322,'2012Figures'!$I:$I,"",'2012Figures'!$B:$B,"BrokerToCy",'2012Figures'!$G:$G,"E1",'2012Figures'!$E:$E,$B$1)</f>
        <v>0</v>
      </c>
      <c r="N322" s="52">
        <f>SUMIFS('2012Figures'!$J:$J,'2012Figures'!$C:$C,$A322,'2012Figures'!$I:$I,"",'2012Figures'!$B:$B,"BrokerToCy",'2012Figures'!$G:$G,"P1",'2012Figures'!$E:$E,$B$1)</f>
        <v>0</v>
      </c>
      <c r="O322" s="52">
        <f>SUMIFS('2012Figures'!$J:$J,'2012Figures'!$C:$C,$A322,'2012Figures'!$I:$I,"",'2012Figures'!$B:$B,"CyToBroker",'2012Figures'!$G:$G,"E1",'2012Figures'!$E:$E,$B$1)</f>
        <v>0</v>
      </c>
      <c r="P322" s="52">
        <f>SUMIFS('2012Figures'!$J:$J,'2012Figures'!$C:$C,$A322,'2012Figures'!$I:$I,"",'2012Figures'!$B:$B,"CyToBroker",'2012Figures'!$G:$G,"P1",'2012Figures'!$E:$E,$B$1)</f>
        <v>0</v>
      </c>
      <c r="R322" s="46" t="str">
        <f t="shared" si="29"/>
        <v/>
      </c>
      <c r="S322" s="46" t="str">
        <f t="shared" si="29"/>
        <v/>
      </c>
      <c r="T322" s="46" t="str">
        <f t="shared" si="29"/>
        <v/>
      </c>
      <c r="U322" s="46" t="str">
        <f t="shared" si="29"/>
        <v/>
      </c>
      <c r="V322" s="46" t="str">
        <f t="shared" si="29"/>
        <v/>
      </c>
    </row>
    <row r="323" spans="1:22" x14ac:dyDescent="0.2">
      <c r="A323" s="21"/>
      <c r="B323" s="21" t="s">
        <v>92</v>
      </c>
      <c r="C323" s="22"/>
      <c r="D323" s="23">
        <f>SUM(E323:H323)</f>
        <v>0</v>
      </c>
      <c r="E323" s="23">
        <f>SUM(E321:E322)</f>
        <v>0</v>
      </c>
      <c r="F323" s="23">
        <f>SUM(F321:F322)</f>
        <v>0</v>
      </c>
      <c r="G323" s="23">
        <f>SUM(G321:G322)</f>
        <v>0</v>
      </c>
      <c r="H323" s="23">
        <f>SUM(H321:H322)</f>
        <v>0</v>
      </c>
      <c r="I323" s="21"/>
      <c r="J323" s="22"/>
      <c r="K323" s="21"/>
      <c r="L323" s="43">
        <f>SUM(M323:P323)</f>
        <v>0</v>
      </c>
      <c r="M323" s="43">
        <f>SUM(M321:M322)</f>
        <v>0</v>
      </c>
      <c r="N323" s="43">
        <f>SUM(N321:N322)</f>
        <v>0</v>
      </c>
      <c r="O323" s="43">
        <f>SUM(O321:O322)</f>
        <v>0</v>
      </c>
      <c r="P323" s="43">
        <f>SUM(P321:P322)</f>
        <v>0</v>
      </c>
      <c r="Q323" s="21"/>
      <c r="R323" s="21"/>
      <c r="S323" s="21"/>
      <c r="T323" s="21"/>
      <c r="U323" s="21"/>
      <c r="V323" s="21"/>
    </row>
    <row r="324" spans="1:22" x14ac:dyDescent="0.2">
      <c r="A324" s="28">
        <v>215</v>
      </c>
      <c r="B324" s="28" t="s">
        <v>168</v>
      </c>
      <c r="C324" s="17" t="s">
        <v>88</v>
      </c>
      <c r="D324" s="18">
        <f>SUMIFS('2013Figures'!$J:$J,'2013Figures'!$C:$C,$A324,'2013Figures'!$E:$E,$B$1)</f>
        <v>0</v>
      </c>
      <c r="E324" s="18">
        <f>SUMIFS('2013Figures'!$J:$J,'2013Figures'!$C:$C,$A324,'2013Figures'!$B:$B,"BrokerToCy",'2013Figures'!$G:$G,"E1",'2013Figures'!$E:$E,$B$1)</f>
        <v>0</v>
      </c>
      <c r="F324" s="18">
        <f>SUMIFS('2013Figures'!$J:$J,'2013Figures'!$C:$C,$A324,'2013Figures'!$B:$B,"BrokerToCy",'2013Figures'!$G:$G,"P1",'2013Figures'!$E:$E,$B$1)</f>
        <v>0</v>
      </c>
      <c r="G324" s="18">
        <f>SUMIFS('2013Figures'!$J:$J,'2013Figures'!$C:$C,$A324,'2013Figures'!$B:$B,"CyToBroker",'2013Figures'!$G:$G,"E1",'2013Figures'!$E:$E,$B$1)</f>
        <v>0</v>
      </c>
      <c r="H324" s="18">
        <f>SUMIFS('2013Figures'!$J:$J,'2013Figures'!$C:$C,$A324,'2013Figures'!$B:$B,"CyToBroker",'2013Figures'!$G:$G,"P1",'2013Figures'!$E:$E,$B$1)</f>
        <v>0</v>
      </c>
      <c r="I324" s="28"/>
      <c r="J324" s="17"/>
      <c r="K324" s="28"/>
      <c r="L324" s="50">
        <f>SUMIFS('2012Figures'!$J:$J,'2012Figures'!$C:$C,$A324,'2012Figures'!$E:$E,$B$1)</f>
        <v>0</v>
      </c>
      <c r="M324" s="50">
        <f>SUMIFS('2012Figures'!$J:$J,'2012Figures'!$C:$C,$A324,'2012Figures'!$B:$B,"BrokerToCy",'2012Figures'!$G:$G,"E1",'2012Figures'!$E:$E,$B$1)</f>
        <v>0</v>
      </c>
      <c r="N324" s="50">
        <f>SUMIFS('2012Figures'!$J:$J,'2012Figures'!$C:$C,$A324,'2012Figures'!$B:$B,"BrokerToCy",'2012Figures'!$G:$G,"P1",'2012Figures'!$E:$E,$B$1)</f>
        <v>0</v>
      </c>
      <c r="O324" s="50">
        <f>SUMIFS('2012Figures'!$J:$J,'2012Figures'!$C:$C,$A324,'2012Figures'!$B:$B,"CyToBroker",'2012Figures'!$G:$G,"E1",'2012Figures'!$E:$E,$B$1)</f>
        <v>0</v>
      </c>
      <c r="P324" s="50">
        <f>SUMIFS('2012Figures'!$J:$J,'2012Figures'!$C:$C,$A324,'2012Figures'!$B:$B,"CyToBroker",'2012Figures'!$G:$G,"P1",'2012Figures'!$E:$E,$B$1)</f>
        <v>0</v>
      </c>
      <c r="Q324" s="28"/>
      <c r="R324" s="46" t="str">
        <f t="shared" si="29"/>
        <v/>
      </c>
      <c r="S324" s="46" t="str">
        <f t="shared" si="29"/>
        <v/>
      </c>
      <c r="T324" s="46" t="str">
        <f t="shared" si="29"/>
        <v/>
      </c>
      <c r="U324" s="46" t="str">
        <f t="shared" si="29"/>
        <v/>
      </c>
      <c r="V324" s="46" t="str">
        <f t="shared" si="29"/>
        <v/>
      </c>
    </row>
    <row r="325" spans="1:22" x14ac:dyDescent="0.2">
      <c r="A325" s="1">
        <v>215</v>
      </c>
      <c r="B325" s="1" t="s">
        <v>168</v>
      </c>
      <c r="C325" s="8">
        <v>1</v>
      </c>
      <c r="D325" s="29">
        <f>SUMIFS('2013Figures'!$J:$J,'2013Figures'!$C:$C,$A325,'2013Figures'!$H:$H,$B325,'2013Figures'!$I:$I,$C325,'2013Figures'!$E:$E,$B$1)</f>
        <v>0</v>
      </c>
      <c r="E325" s="9">
        <f>SUMIFS('2013Figures'!$J:$J,'2013Figures'!$C:$C,$A325,'2013Figures'!$H:$H,$B325,'2013Figures'!$I:$I,$C325,'2013Figures'!$B:$B,"BrokerToCy",'2013Figures'!$G:$G,"E1",'2013Figures'!$E:$E,$B$1)</f>
        <v>0</v>
      </c>
      <c r="F325" s="9">
        <f>SUMIFS('2013Figures'!$J:$J,'2013Figures'!$C:$C,$A325,'2013Figures'!$H:$H,$B325,'2013Figures'!$I:$I,$C325,'2013Figures'!$B:$B,"BrokerToCy",'2013Figures'!$G:$G,"P1",'2013Figures'!$E:$E,$B$1)</f>
        <v>0</v>
      </c>
      <c r="G325" s="9">
        <f>SUMIFS('2013Figures'!$J:$J,'2013Figures'!$C:$C,$A325,'2013Figures'!$H:$H,$B325,'2013Figures'!$I:$I,$C325,'2013Figures'!$B:$B,"CyToBroker",'2013Figures'!$G:$G,"E1",'2013Figures'!$E:$E,$B$1)</f>
        <v>0</v>
      </c>
      <c r="H325" s="9">
        <f>SUMIFS('2013Figures'!$J:$J,'2013Figures'!$C:$C,$A325,'2013Figures'!$H:$H,$B325,'2013Figures'!$I:$I,$C325,'2013Figures'!$B:$B,"CyToBroker",'2013Figures'!$G:$G,"P1",'2013Figures'!$E:$E,$B$1)</f>
        <v>0</v>
      </c>
      <c r="I325" s="30"/>
      <c r="J325" s="31">
        <v>201501</v>
      </c>
      <c r="K325" s="30"/>
      <c r="L325" s="42">
        <f>SUMIFS('2012Figures'!$J:$J,'2012Figures'!$C:$C,$A325,'2012Figures'!$H:$H,$B325,'2012Figures'!$I:$I,$C325,'2012Figures'!$E:$E,$B$1)</f>
        <v>0</v>
      </c>
      <c r="M325" s="52">
        <f>SUMIFS('2012Figures'!$J:$J,'2012Figures'!$C:$C,$A325,'2012Figures'!$H:$H,$B325,'2012Figures'!$I:$I,$C325,'2012Figures'!$B:$B,"BrokerToCy",'2012Figures'!$G:$G,"E1",'2012Figures'!$E:$E,$B$1)</f>
        <v>0</v>
      </c>
      <c r="N325" s="52">
        <f>SUMIFS('2012Figures'!$J:$J,'2012Figures'!$C:$C,$A325,'2012Figures'!$H:$H,$B325,'2012Figures'!$I:$I,$C325,'2012Figures'!$B:$B,"BrokerToCy",'2012Figures'!$G:$G,"P1",'2012Figures'!$E:$E,$B$1)</f>
        <v>0</v>
      </c>
      <c r="O325" s="52">
        <f>SUMIFS('2012Figures'!$J:$J,'2012Figures'!$C:$C,$A325,'2012Figures'!$H:$H,$B325,'2012Figures'!$I:$I,$C325,'2012Figures'!$B:$B,"CyToBroker",'2012Figures'!$G:$G,"E1",'2012Figures'!$E:$E,$B$1)</f>
        <v>0</v>
      </c>
      <c r="P325" s="52">
        <f>SUMIFS('2012Figures'!$J:$J,'2012Figures'!$C:$C,$A325,'2012Figures'!$H:$H,$B325,'2012Figures'!$I:$I,$C325,'2012Figures'!$B:$B,"CyToBroker",'2012Figures'!$G:$G,"P1",'2012Figures'!$E:$E,$B$1)</f>
        <v>0</v>
      </c>
      <c r="Q325" s="30"/>
      <c r="R325" s="46" t="str">
        <f t="shared" si="29"/>
        <v/>
      </c>
      <c r="S325" s="46" t="str">
        <f t="shared" si="29"/>
        <v/>
      </c>
      <c r="T325" s="46" t="str">
        <f t="shared" si="29"/>
        <v/>
      </c>
      <c r="U325" s="46" t="str">
        <f t="shared" si="29"/>
        <v/>
      </c>
      <c r="V325" s="46" t="str">
        <f t="shared" si="29"/>
        <v/>
      </c>
    </row>
    <row r="326" spans="1:22" x14ac:dyDescent="0.2">
      <c r="A326" s="1">
        <v>215</v>
      </c>
      <c r="B326" s="1" t="s">
        <v>168</v>
      </c>
      <c r="D326" s="29">
        <f>SUMIFS('2013Figures'!$J:$J,'2013Figures'!$C:$C,$A326,'2013Figures'!$I:$I,"",'2013Figures'!$E:$E,$B$1)</f>
        <v>0</v>
      </c>
      <c r="E326" s="9">
        <f>SUMIFS('2013Figures'!$J:$J,'2013Figures'!$C:$C,$A326,'2013Figures'!$I:$I,"",'2013Figures'!$B:$B,"BrokerToCy",'2013Figures'!$G:$G,"E1",'2013Figures'!$E:$E,$B$1)</f>
        <v>0</v>
      </c>
      <c r="F326" s="9">
        <f>SUMIFS('2013Figures'!$J:$J,'2013Figures'!$C:$C,$A326,'2013Figures'!$I:$I,"",'2013Figures'!$B:$B,"BrokerToCy",'2013Figures'!$G:$G,"P1",'2013Figures'!$E:$E,$B$1)</f>
        <v>0</v>
      </c>
      <c r="G326" s="9">
        <f>SUMIFS('2013Figures'!$J:$J,'2013Figures'!$C:$C,$A326,'2013Figures'!$I:$I,"",'2013Figures'!$B:$B,"CyToBroker",'2013Figures'!$G:$G,"E1",'2013Figures'!$E:$E,$B$1)</f>
        <v>0</v>
      </c>
      <c r="H326" s="9">
        <f>SUMIFS('2013Figures'!$J:$J,'2013Figures'!$C:$C,$A326,'2013Figures'!$I:$I,"",'2013Figures'!$B:$B,"CyToBroker",'2013Figures'!$G:$G,"P1",'2013Figures'!$E:$E,$B$1)</f>
        <v>0</v>
      </c>
      <c r="J326" s="8" t="s">
        <v>131</v>
      </c>
      <c r="L326" s="42">
        <f>SUMIFS('2012Figures'!$J:$J,'2012Figures'!$C:$C,$A326,'2012Figures'!$I:$I,"",'2012Figures'!$E:$E,$B$1)</f>
        <v>0</v>
      </c>
      <c r="M326" s="52">
        <f>SUMIFS('2012Figures'!$J:$J,'2012Figures'!$C:$C,$A326,'2012Figures'!$I:$I,"",'2012Figures'!$B:$B,"BrokerToCy",'2012Figures'!$G:$G,"E1",'2012Figures'!$E:$E,$B$1)</f>
        <v>0</v>
      </c>
      <c r="N326" s="52">
        <f>SUMIFS('2012Figures'!$J:$J,'2012Figures'!$C:$C,$A326,'2012Figures'!$I:$I,"",'2012Figures'!$B:$B,"BrokerToCy",'2012Figures'!$G:$G,"P1",'2012Figures'!$E:$E,$B$1)</f>
        <v>0</v>
      </c>
      <c r="O326" s="52">
        <f>SUMIFS('2012Figures'!$J:$J,'2012Figures'!$C:$C,$A326,'2012Figures'!$I:$I,"",'2012Figures'!$B:$B,"CyToBroker",'2012Figures'!$G:$G,"E1",'2012Figures'!$E:$E,$B$1)</f>
        <v>0</v>
      </c>
      <c r="P326" s="52">
        <f>SUMIFS('2012Figures'!$J:$J,'2012Figures'!$C:$C,$A326,'2012Figures'!$I:$I,"",'2012Figures'!$B:$B,"CyToBroker",'2012Figures'!$G:$G,"P1",'2012Figures'!$E:$E,$B$1)</f>
        <v>0</v>
      </c>
      <c r="R326" s="46" t="str">
        <f t="shared" ref="R326:V389" si="30">IF(L326=0,"",ROUND(D326/L326-1,2))</f>
        <v/>
      </c>
      <c r="S326" s="46" t="str">
        <f t="shared" si="30"/>
        <v/>
      </c>
      <c r="T326" s="46" t="str">
        <f t="shared" si="30"/>
        <v/>
      </c>
      <c r="U326" s="46" t="str">
        <f t="shared" si="30"/>
        <v/>
      </c>
      <c r="V326" s="46" t="str">
        <f t="shared" si="30"/>
        <v/>
      </c>
    </row>
    <row r="327" spans="1:22" x14ac:dyDescent="0.2">
      <c r="A327" s="21"/>
      <c r="B327" s="21" t="s">
        <v>92</v>
      </c>
      <c r="C327" s="22"/>
      <c r="D327" s="23">
        <f>SUM(E327:H327)</f>
        <v>0</v>
      </c>
      <c r="E327" s="23">
        <f>SUM(E325:E326)</f>
        <v>0</v>
      </c>
      <c r="F327" s="23">
        <f>SUM(F325:F326)</f>
        <v>0</v>
      </c>
      <c r="G327" s="23">
        <f>SUM(G325:G326)</f>
        <v>0</v>
      </c>
      <c r="H327" s="23">
        <f>SUM(H325:H326)</f>
        <v>0</v>
      </c>
      <c r="I327" s="21"/>
      <c r="J327" s="22"/>
      <c r="K327" s="21"/>
      <c r="L327" s="43">
        <f>SUM(M327:P327)</f>
        <v>0</v>
      </c>
      <c r="M327" s="43">
        <f>SUM(M325:M326)</f>
        <v>0</v>
      </c>
      <c r="N327" s="43">
        <f>SUM(N325:N326)</f>
        <v>0</v>
      </c>
      <c r="O327" s="43">
        <f>SUM(O325:O326)</f>
        <v>0</v>
      </c>
      <c r="P327" s="43">
        <f>SUM(P325:P326)</f>
        <v>0</v>
      </c>
      <c r="Q327" s="21"/>
      <c r="R327" s="21"/>
      <c r="S327" s="21"/>
      <c r="T327" s="21"/>
      <c r="U327" s="21"/>
      <c r="V327" s="21"/>
    </row>
    <row r="328" spans="1:22" x14ac:dyDescent="0.2">
      <c r="A328" s="28">
        <v>302</v>
      </c>
      <c r="B328" s="28" t="s">
        <v>116</v>
      </c>
      <c r="C328" s="17" t="s">
        <v>88</v>
      </c>
      <c r="D328" s="18">
        <f>SUMIFS('2013Figures'!$J:$J,'2013Figures'!$C:$C,$A328,'2013Figures'!$E:$E,$B$1)</f>
        <v>19</v>
      </c>
      <c r="E328" s="18">
        <f>SUMIFS('2013Figures'!$J:$J,'2013Figures'!$C:$C,$A328,'2013Figures'!$B:$B,"BrokerToCy",'2013Figures'!$G:$G,"E1",'2013Figures'!$E:$E,$B$1)</f>
        <v>19</v>
      </c>
      <c r="F328" s="18">
        <f>SUMIFS('2013Figures'!$J:$J,'2013Figures'!$C:$C,$A328,'2013Figures'!$B:$B,"BrokerToCy",'2013Figures'!$G:$G,"P1",'2013Figures'!$E:$E,$B$1)</f>
        <v>0</v>
      </c>
      <c r="G328" s="18">
        <f>SUMIFS('2013Figures'!$J:$J,'2013Figures'!$C:$C,$A328,'2013Figures'!$B:$B,"CyToBroker",'2013Figures'!$G:$G,"E1",'2013Figures'!$E:$E,$B$1)</f>
        <v>0</v>
      </c>
      <c r="H328" s="18">
        <f>SUMIFS('2013Figures'!$J:$J,'2013Figures'!$C:$C,$A328,'2013Figures'!$B:$B,"CyToBroker",'2013Figures'!$G:$G,"P1",'2013Figures'!$E:$E,$B$1)</f>
        <v>0</v>
      </c>
      <c r="I328" s="28"/>
      <c r="J328" s="17"/>
      <c r="K328" s="28"/>
      <c r="L328" s="50">
        <f>SUMIFS('2012Figures'!$J:$J,'2012Figures'!$C:$C,$A328,'2012Figures'!$E:$E,$B$1)</f>
        <v>0</v>
      </c>
      <c r="M328" s="50">
        <f>SUMIFS('2012Figures'!$J:$J,'2012Figures'!$C:$C,$A328,'2012Figures'!$B:$B,"BrokerToCy",'2012Figures'!$G:$G,"E1",'2012Figures'!$E:$E,$B$1)</f>
        <v>0</v>
      </c>
      <c r="N328" s="50">
        <f>SUMIFS('2012Figures'!$J:$J,'2012Figures'!$C:$C,$A328,'2012Figures'!$B:$B,"BrokerToCy",'2012Figures'!$G:$G,"P1",'2012Figures'!$E:$E,$B$1)</f>
        <v>0</v>
      </c>
      <c r="O328" s="50">
        <f>SUMIFS('2012Figures'!$J:$J,'2012Figures'!$C:$C,$A328,'2012Figures'!$B:$B,"CyToBroker",'2012Figures'!$G:$G,"E1",'2012Figures'!$E:$E,$B$1)</f>
        <v>0</v>
      </c>
      <c r="P328" s="50">
        <f>SUMIFS('2012Figures'!$J:$J,'2012Figures'!$C:$C,$A328,'2012Figures'!$B:$B,"CyToBroker",'2012Figures'!$G:$G,"P1",'2012Figures'!$E:$E,$B$1)</f>
        <v>0</v>
      </c>
      <c r="Q328" s="28"/>
      <c r="R328" s="46" t="str">
        <f t="shared" si="30"/>
        <v/>
      </c>
      <c r="S328" s="46" t="str">
        <f t="shared" si="30"/>
        <v/>
      </c>
      <c r="T328" s="46" t="str">
        <f t="shared" si="30"/>
        <v/>
      </c>
      <c r="U328" s="46" t="str">
        <f t="shared" si="30"/>
        <v/>
      </c>
      <c r="V328" s="46" t="str">
        <f t="shared" si="30"/>
        <v/>
      </c>
    </row>
    <row r="329" spans="1:22" x14ac:dyDescent="0.2">
      <c r="A329" s="1">
        <v>302</v>
      </c>
      <c r="B329" s="1" t="s">
        <v>116</v>
      </c>
      <c r="C329" s="8">
        <v>2</v>
      </c>
      <c r="D329" s="29">
        <f>SUMIFS('2013Figures'!$J:$J,'2013Figures'!$C:$C,$A329,'2013Figures'!$H:$H,$B329,'2013Figures'!$I:$I,$C329,'2013Figures'!$E:$E,$B$1)</f>
        <v>0</v>
      </c>
      <c r="E329" s="9">
        <f>SUMIFS('2013Figures'!$J:$J,'2013Figures'!$C:$C,$A329,'2013Figures'!$H:$H,$B329,'2013Figures'!$I:$I,$C329,'2013Figures'!$B:$B,"BrokerToCy",'2013Figures'!$G:$G,"E1",'2013Figures'!$E:$E,$B$1)</f>
        <v>0</v>
      </c>
      <c r="F329" s="9">
        <f>SUMIFS('2013Figures'!$J:$J,'2013Figures'!$C:$C,$A329,'2013Figures'!$H:$H,$B329,'2013Figures'!$I:$I,$C329,'2013Figures'!$B:$B,"BrokerToCy",'2013Figures'!$G:$G,"P1",'2013Figures'!$E:$E,$B$1)</f>
        <v>0</v>
      </c>
      <c r="G329" s="9">
        <f>SUMIFS('2013Figures'!$J:$J,'2013Figures'!$C:$C,$A329,'2013Figures'!$H:$H,$B329,'2013Figures'!$I:$I,$C329,'2013Figures'!$B:$B,"CyToBroker",'2013Figures'!$G:$G,"E1",'2013Figures'!$E:$E,$B$1)</f>
        <v>0</v>
      </c>
      <c r="H329" s="9">
        <f>SUMIFS('2013Figures'!$J:$J,'2013Figures'!$C:$C,$A329,'2013Figures'!$H:$H,$B329,'2013Figures'!$I:$I,$C329,'2013Figures'!$B:$B,"CyToBroker",'2013Figures'!$G:$G,"P1",'2013Figures'!$E:$E,$B$1)</f>
        <v>0</v>
      </c>
      <c r="I329" s="30"/>
      <c r="J329" s="31">
        <v>201005</v>
      </c>
      <c r="K329" s="30"/>
      <c r="L329" s="42">
        <f>SUMIFS('2012Figures'!$J:$J,'2012Figures'!$C:$C,$A329,'2012Figures'!$H:$H,$B329,'2012Figures'!$I:$I,$C329,'2012Figures'!$E:$E,$B$1)</f>
        <v>0</v>
      </c>
      <c r="M329" s="52">
        <f>SUMIFS('2012Figures'!$J:$J,'2012Figures'!$C:$C,$A329,'2012Figures'!$H:$H,$B329,'2012Figures'!$I:$I,$C329,'2012Figures'!$B:$B,"BrokerToCy",'2012Figures'!$G:$G,"E1",'2012Figures'!$E:$E,$B$1)</f>
        <v>0</v>
      </c>
      <c r="N329" s="52">
        <f>SUMIFS('2012Figures'!$J:$J,'2012Figures'!$C:$C,$A329,'2012Figures'!$H:$H,$B329,'2012Figures'!$I:$I,$C329,'2012Figures'!$B:$B,"BrokerToCy",'2012Figures'!$G:$G,"P1",'2012Figures'!$E:$E,$B$1)</f>
        <v>0</v>
      </c>
      <c r="O329" s="52">
        <f>SUMIFS('2012Figures'!$J:$J,'2012Figures'!$C:$C,$A329,'2012Figures'!$H:$H,$B329,'2012Figures'!$I:$I,$C329,'2012Figures'!$B:$B,"CyToBroker",'2012Figures'!$G:$G,"E1",'2012Figures'!$E:$E,$B$1)</f>
        <v>0</v>
      </c>
      <c r="P329" s="52">
        <f>SUMIFS('2012Figures'!$J:$J,'2012Figures'!$C:$C,$A329,'2012Figures'!$H:$H,$B329,'2012Figures'!$I:$I,$C329,'2012Figures'!$B:$B,"CyToBroker",'2012Figures'!$G:$G,"P1",'2012Figures'!$E:$E,$B$1)</f>
        <v>0</v>
      </c>
      <c r="Q329" s="30"/>
      <c r="R329" s="46" t="str">
        <f t="shared" si="30"/>
        <v/>
      </c>
      <c r="S329" s="46" t="str">
        <f t="shared" si="30"/>
        <v/>
      </c>
      <c r="T329" s="46" t="str">
        <f t="shared" si="30"/>
        <v/>
      </c>
      <c r="U329" s="46" t="str">
        <f t="shared" si="30"/>
        <v/>
      </c>
      <c r="V329" s="46" t="str">
        <f t="shared" si="30"/>
        <v/>
      </c>
    </row>
    <row r="330" spans="1:22" x14ac:dyDescent="0.2">
      <c r="A330" s="1">
        <v>302</v>
      </c>
      <c r="B330" s="1" t="s">
        <v>116</v>
      </c>
      <c r="C330" s="8">
        <v>1</v>
      </c>
      <c r="D330" s="29">
        <f>SUMIFS('2013Figures'!$J:$J,'2013Figures'!$C:$C,$A330,'2013Figures'!$H:$H,$B330,'2013Figures'!$I:$I,$C330,'2013Figures'!$E:$E,$B$1)</f>
        <v>0</v>
      </c>
      <c r="E330" s="9">
        <f>SUMIFS('2013Figures'!$J:$J,'2013Figures'!$C:$C,$A330,'2013Figures'!$H:$H,$B330,'2013Figures'!$I:$I,$C330,'2013Figures'!$B:$B,"BrokerToCy",'2013Figures'!$G:$G,"E1",'2013Figures'!$E:$E,$B$1)</f>
        <v>0</v>
      </c>
      <c r="F330" s="9">
        <f>SUMIFS('2013Figures'!$J:$J,'2013Figures'!$C:$C,$A330,'2013Figures'!$H:$H,$B330,'2013Figures'!$I:$I,$C330,'2013Figures'!$B:$B,"BrokerToCy",'2013Figures'!$G:$G,"P1",'2013Figures'!$E:$E,$B$1)</f>
        <v>0</v>
      </c>
      <c r="G330" s="9">
        <f>SUMIFS('2013Figures'!$J:$J,'2013Figures'!$C:$C,$A330,'2013Figures'!$H:$H,$B330,'2013Figures'!$I:$I,$C330,'2013Figures'!$B:$B,"CyToBroker",'2013Figures'!$G:$G,"E1",'2013Figures'!$E:$E,$B$1)</f>
        <v>0</v>
      </c>
      <c r="H330" s="9">
        <f>SUMIFS('2013Figures'!$J:$J,'2013Figures'!$C:$C,$A330,'2013Figures'!$H:$H,$B330,'2013Figures'!$I:$I,$C330,'2013Figures'!$B:$B,"CyToBroker",'2013Figures'!$G:$G,"P1",'2013Figures'!$E:$E,$B$1)</f>
        <v>0</v>
      </c>
      <c r="J330" s="8">
        <v>200801</v>
      </c>
      <c r="L330" s="42">
        <f>SUMIFS('2012Figures'!$J:$J,'2012Figures'!$C:$C,$A330,'2012Figures'!$H:$H,$B330,'2012Figures'!$I:$I,$C330,'2012Figures'!$E:$E,$B$1)</f>
        <v>0</v>
      </c>
      <c r="M330" s="52">
        <f>SUMIFS('2012Figures'!$J:$J,'2012Figures'!$C:$C,$A330,'2012Figures'!$H:$H,$B330,'2012Figures'!$I:$I,$C330,'2012Figures'!$B:$B,"BrokerToCy",'2012Figures'!$G:$G,"E1",'2012Figures'!$E:$E,$B$1)</f>
        <v>0</v>
      </c>
      <c r="N330" s="52">
        <f>SUMIFS('2012Figures'!$J:$J,'2012Figures'!$C:$C,$A330,'2012Figures'!$H:$H,$B330,'2012Figures'!$I:$I,$C330,'2012Figures'!$B:$B,"BrokerToCy",'2012Figures'!$G:$G,"P1",'2012Figures'!$E:$E,$B$1)</f>
        <v>0</v>
      </c>
      <c r="O330" s="52">
        <f>SUMIFS('2012Figures'!$J:$J,'2012Figures'!$C:$C,$A330,'2012Figures'!$H:$H,$B330,'2012Figures'!$I:$I,$C330,'2012Figures'!$B:$B,"CyToBroker",'2012Figures'!$G:$G,"E1",'2012Figures'!$E:$E,$B$1)</f>
        <v>0</v>
      </c>
      <c r="P330" s="52">
        <f>SUMIFS('2012Figures'!$J:$J,'2012Figures'!$C:$C,$A330,'2012Figures'!$H:$H,$B330,'2012Figures'!$I:$I,$C330,'2012Figures'!$B:$B,"CyToBroker",'2012Figures'!$G:$G,"P1",'2012Figures'!$E:$E,$B$1)</f>
        <v>0</v>
      </c>
      <c r="R330" s="46" t="str">
        <f t="shared" si="30"/>
        <v/>
      </c>
      <c r="S330" s="46" t="str">
        <f t="shared" si="30"/>
        <v/>
      </c>
      <c r="T330" s="46" t="str">
        <f t="shared" si="30"/>
        <v/>
      </c>
      <c r="U330" s="46" t="str">
        <f t="shared" si="30"/>
        <v/>
      </c>
      <c r="V330" s="46" t="str">
        <f t="shared" si="30"/>
        <v/>
      </c>
    </row>
    <row r="331" spans="1:22" x14ac:dyDescent="0.2">
      <c r="A331" s="1">
        <v>302</v>
      </c>
      <c r="B331" s="1" t="s">
        <v>116</v>
      </c>
      <c r="D331" s="29">
        <f>SUMIFS('2013Figures'!$J:$J,'2013Figures'!$C:$C,$A331,'2013Figures'!$I:$I,"",'2013Figures'!$E:$E,$B$1)</f>
        <v>19</v>
      </c>
      <c r="E331" s="9">
        <f>SUMIFS('2013Figures'!$J:$J,'2013Figures'!$C:$C,$A331,'2013Figures'!$I:$I,"",'2013Figures'!$B:$B,"BrokerToCy",'2013Figures'!$G:$G,"E1",'2013Figures'!$E:$E,$B$1)</f>
        <v>19</v>
      </c>
      <c r="F331" s="9">
        <f>SUMIFS('2013Figures'!$J:$J,'2013Figures'!$C:$C,$A331,'2013Figures'!$I:$I,"",'2013Figures'!$B:$B,"BrokerToCy",'2013Figures'!$G:$G,"P1",'2013Figures'!$E:$E,$B$1)</f>
        <v>0</v>
      </c>
      <c r="G331" s="9">
        <f>SUMIFS('2013Figures'!$J:$J,'2013Figures'!$C:$C,$A331,'2013Figures'!$I:$I,"",'2013Figures'!$B:$B,"CyToBroker",'2013Figures'!$G:$G,"E1",'2013Figures'!$E:$E,$B$1)</f>
        <v>0</v>
      </c>
      <c r="H331" s="9">
        <f>SUMIFS('2013Figures'!$J:$J,'2013Figures'!$C:$C,$A331,'2013Figures'!$I:$I,"",'2013Figures'!$B:$B,"CyToBroker",'2013Figures'!$G:$G,"P1",'2013Figures'!$E:$E,$B$1)</f>
        <v>0</v>
      </c>
      <c r="J331" s="8" t="s">
        <v>131</v>
      </c>
      <c r="L331" s="42">
        <f>SUMIFS('2012Figures'!$J:$J,'2012Figures'!$C:$C,$A331,'2012Figures'!$I:$I,"",'2012Figures'!$E:$E,$B$1)</f>
        <v>0</v>
      </c>
      <c r="M331" s="52">
        <f>SUMIFS('2012Figures'!$J:$J,'2012Figures'!$C:$C,$A331,'2012Figures'!$I:$I,"",'2012Figures'!$B:$B,"BrokerToCy",'2012Figures'!$G:$G,"E1",'2012Figures'!$E:$E,$B$1)</f>
        <v>0</v>
      </c>
      <c r="N331" s="52">
        <f>SUMIFS('2012Figures'!$J:$J,'2012Figures'!$C:$C,$A331,'2012Figures'!$I:$I,"",'2012Figures'!$B:$B,"BrokerToCy",'2012Figures'!$G:$G,"P1",'2012Figures'!$E:$E,$B$1)</f>
        <v>0</v>
      </c>
      <c r="O331" s="52">
        <f>SUMIFS('2012Figures'!$J:$J,'2012Figures'!$C:$C,$A331,'2012Figures'!$I:$I,"",'2012Figures'!$B:$B,"CyToBroker",'2012Figures'!$G:$G,"E1",'2012Figures'!$E:$E,$B$1)</f>
        <v>0</v>
      </c>
      <c r="P331" s="52">
        <f>SUMIFS('2012Figures'!$J:$J,'2012Figures'!$C:$C,$A331,'2012Figures'!$I:$I,"",'2012Figures'!$B:$B,"CyToBroker",'2012Figures'!$G:$G,"P1",'2012Figures'!$E:$E,$B$1)</f>
        <v>0</v>
      </c>
      <c r="R331" s="46" t="str">
        <f t="shared" si="30"/>
        <v/>
      </c>
      <c r="S331" s="46" t="str">
        <f t="shared" si="30"/>
        <v/>
      </c>
      <c r="T331" s="46" t="str">
        <f t="shared" si="30"/>
        <v/>
      </c>
      <c r="U331" s="46" t="str">
        <f t="shared" si="30"/>
        <v/>
      </c>
      <c r="V331" s="46" t="str">
        <f t="shared" si="30"/>
        <v/>
      </c>
    </row>
    <row r="332" spans="1:22" x14ac:dyDescent="0.2">
      <c r="A332" s="21"/>
      <c r="B332" s="21" t="s">
        <v>92</v>
      </c>
      <c r="C332" s="22"/>
      <c r="D332" s="23">
        <f>SUM(E332:H332)</f>
        <v>19</v>
      </c>
      <c r="E332" s="23">
        <f>SUM(E329:E331)</f>
        <v>19</v>
      </c>
      <c r="F332" s="23">
        <f>SUM(F329:F331)</f>
        <v>0</v>
      </c>
      <c r="G332" s="23">
        <f>SUM(G329:G331)</f>
        <v>0</v>
      </c>
      <c r="H332" s="23">
        <f>SUM(H329:H331)</f>
        <v>0</v>
      </c>
      <c r="I332" s="21"/>
      <c r="J332" s="22"/>
      <c r="K332" s="21"/>
      <c r="L332" s="43">
        <f>SUM(M332:P332)</f>
        <v>0</v>
      </c>
      <c r="M332" s="43">
        <f>SUM(M329:M331)</f>
        <v>0</v>
      </c>
      <c r="N332" s="43">
        <f>SUM(N329:N331)</f>
        <v>0</v>
      </c>
      <c r="O332" s="43">
        <f>SUM(O329:O331)</f>
        <v>0</v>
      </c>
      <c r="P332" s="43">
        <f>SUM(P329:P331)</f>
        <v>0</v>
      </c>
      <c r="Q332" s="21"/>
      <c r="R332" s="21"/>
      <c r="S332" s="21"/>
      <c r="T332" s="21"/>
      <c r="U332" s="21"/>
      <c r="V332" s="21"/>
    </row>
    <row r="333" spans="1:22" x14ac:dyDescent="0.2">
      <c r="A333" s="28">
        <v>303</v>
      </c>
      <c r="B333" s="28" t="s">
        <v>117</v>
      </c>
      <c r="C333" s="17" t="s">
        <v>88</v>
      </c>
      <c r="D333" s="18">
        <f>SUMIFS('2013Figures'!$J:$J,'2013Figures'!$C:$C,$A333,'2013Figures'!$E:$E,$B$1)</f>
        <v>3</v>
      </c>
      <c r="E333" s="18">
        <f>SUMIFS('2013Figures'!$J:$J,'2013Figures'!$C:$C,$A333,'2013Figures'!$B:$B,"BrokerToCy",'2013Figures'!$G:$G,"E1",'2013Figures'!$E:$E,$B$1)</f>
        <v>3</v>
      </c>
      <c r="F333" s="18">
        <f>SUMIFS('2013Figures'!$J:$J,'2013Figures'!$C:$C,$A333,'2013Figures'!$B:$B,"BrokerToCy",'2013Figures'!$G:$G,"P1",'2013Figures'!$E:$E,$B$1)</f>
        <v>0</v>
      </c>
      <c r="G333" s="18">
        <f>SUMIFS('2013Figures'!$J:$J,'2013Figures'!$C:$C,$A333,'2013Figures'!$B:$B,"CyToBroker",'2013Figures'!$G:$G,"E1",'2013Figures'!$E:$E,$B$1)</f>
        <v>0</v>
      </c>
      <c r="H333" s="18">
        <f>SUMIFS('2013Figures'!$J:$J,'2013Figures'!$C:$C,$A333,'2013Figures'!$B:$B,"CyToBroker",'2013Figures'!$G:$G,"P1",'2013Figures'!$E:$E,$B$1)</f>
        <v>0</v>
      </c>
      <c r="I333" s="28"/>
      <c r="J333" s="17"/>
      <c r="K333" s="28"/>
      <c r="L333" s="50">
        <f>SUMIFS('2012Figures'!$J:$J,'2012Figures'!$C:$C,$A333,'2012Figures'!$E:$E,$B$1)</f>
        <v>0</v>
      </c>
      <c r="M333" s="50">
        <f>SUMIFS('2012Figures'!$J:$J,'2012Figures'!$C:$C,$A333,'2012Figures'!$B:$B,"BrokerToCy",'2012Figures'!$G:$G,"E1",'2012Figures'!$E:$E,$B$1)</f>
        <v>0</v>
      </c>
      <c r="N333" s="50">
        <f>SUMIFS('2012Figures'!$J:$J,'2012Figures'!$C:$C,$A333,'2012Figures'!$B:$B,"BrokerToCy",'2012Figures'!$G:$G,"P1",'2012Figures'!$E:$E,$B$1)</f>
        <v>0</v>
      </c>
      <c r="O333" s="50">
        <f>SUMIFS('2012Figures'!$J:$J,'2012Figures'!$C:$C,$A333,'2012Figures'!$B:$B,"CyToBroker",'2012Figures'!$G:$G,"E1",'2012Figures'!$E:$E,$B$1)</f>
        <v>0</v>
      </c>
      <c r="P333" s="50">
        <f>SUMIFS('2012Figures'!$J:$J,'2012Figures'!$C:$C,$A333,'2012Figures'!$B:$B,"CyToBroker",'2012Figures'!$G:$G,"P1",'2012Figures'!$E:$E,$B$1)</f>
        <v>0</v>
      </c>
      <c r="Q333" s="28"/>
      <c r="R333" s="46" t="str">
        <f t="shared" ref="R333:V396" si="31">IF(L333=0,"",ROUND(D333/L333-1,2))</f>
        <v/>
      </c>
      <c r="S333" s="46" t="str">
        <f t="shared" si="31"/>
        <v/>
      </c>
      <c r="T333" s="46" t="str">
        <f t="shared" si="31"/>
        <v/>
      </c>
      <c r="U333" s="46" t="str">
        <f t="shared" si="31"/>
        <v/>
      </c>
      <c r="V333" s="46" t="str">
        <f t="shared" si="31"/>
        <v/>
      </c>
    </row>
    <row r="334" spans="1:22" x14ac:dyDescent="0.2">
      <c r="A334" s="1">
        <v>303</v>
      </c>
      <c r="B334" s="1" t="s">
        <v>117</v>
      </c>
      <c r="C334" s="8">
        <v>1</v>
      </c>
      <c r="D334" s="29">
        <f>SUMIFS('2013Figures'!$J:$J,'2013Figures'!$C:$C,$A334,'2013Figures'!$H:$H,$B334,'2013Figures'!$I:$I,$C334,'2013Figures'!$E:$E,$B$1)</f>
        <v>0</v>
      </c>
      <c r="E334" s="9">
        <f>SUMIFS('2013Figures'!$J:$J,'2013Figures'!$C:$C,$A334,'2013Figures'!$H:$H,$B334,'2013Figures'!$I:$I,$C334,'2013Figures'!$B:$B,"BrokerToCy",'2013Figures'!$G:$G,"E1",'2013Figures'!$E:$E,$B$1)</f>
        <v>0</v>
      </c>
      <c r="F334" s="9">
        <f>SUMIFS('2013Figures'!$J:$J,'2013Figures'!$C:$C,$A334,'2013Figures'!$H:$H,$B334,'2013Figures'!$I:$I,$C334,'2013Figures'!$B:$B,"BrokerToCy",'2013Figures'!$G:$G,"P1",'2013Figures'!$E:$E,$B$1)</f>
        <v>0</v>
      </c>
      <c r="G334" s="9">
        <f>SUMIFS('2013Figures'!$J:$J,'2013Figures'!$C:$C,$A334,'2013Figures'!$H:$H,$B334,'2013Figures'!$I:$I,$C334,'2013Figures'!$B:$B,"CyToBroker",'2013Figures'!$G:$G,"E1",'2013Figures'!$E:$E,$B$1)</f>
        <v>0</v>
      </c>
      <c r="H334" s="9">
        <f>SUMIFS('2013Figures'!$J:$J,'2013Figures'!$C:$C,$A334,'2013Figures'!$H:$H,$B334,'2013Figures'!$I:$I,$C334,'2013Figures'!$B:$B,"CyToBroker",'2013Figures'!$G:$G,"P1",'2013Figures'!$E:$E,$B$1)</f>
        <v>0</v>
      </c>
      <c r="I334" s="30"/>
      <c r="J334" s="31">
        <v>200801</v>
      </c>
      <c r="K334" s="30"/>
      <c r="L334" s="42">
        <f>SUMIFS('2012Figures'!$J:$J,'2012Figures'!$C:$C,$A334,'2012Figures'!$H:$H,$B334,'2012Figures'!$I:$I,$C334,'2012Figures'!$E:$E,$B$1)</f>
        <v>0</v>
      </c>
      <c r="M334" s="52">
        <f>SUMIFS('2012Figures'!$J:$J,'2012Figures'!$C:$C,$A334,'2012Figures'!$H:$H,$B334,'2012Figures'!$I:$I,$C334,'2012Figures'!$B:$B,"BrokerToCy",'2012Figures'!$G:$G,"E1",'2012Figures'!$E:$E,$B$1)</f>
        <v>0</v>
      </c>
      <c r="N334" s="52">
        <f>SUMIFS('2012Figures'!$J:$J,'2012Figures'!$C:$C,$A334,'2012Figures'!$H:$H,$B334,'2012Figures'!$I:$I,$C334,'2012Figures'!$B:$B,"BrokerToCy",'2012Figures'!$G:$G,"P1",'2012Figures'!$E:$E,$B$1)</f>
        <v>0</v>
      </c>
      <c r="O334" s="52">
        <f>SUMIFS('2012Figures'!$J:$J,'2012Figures'!$C:$C,$A334,'2012Figures'!$H:$H,$B334,'2012Figures'!$I:$I,$C334,'2012Figures'!$B:$B,"CyToBroker",'2012Figures'!$G:$G,"E1",'2012Figures'!$E:$E,$B$1)</f>
        <v>0</v>
      </c>
      <c r="P334" s="52">
        <f>SUMIFS('2012Figures'!$J:$J,'2012Figures'!$C:$C,$A334,'2012Figures'!$H:$H,$B334,'2012Figures'!$I:$I,$C334,'2012Figures'!$B:$B,"CyToBroker",'2012Figures'!$G:$G,"P1",'2012Figures'!$E:$E,$B$1)</f>
        <v>0</v>
      </c>
      <c r="Q334" s="30"/>
      <c r="R334" s="46" t="str">
        <f t="shared" si="31"/>
        <v/>
      </c>
      <c r="S334" s="46" t="str">
        <f t="shared" si="31"/>
        <v/>
      </c>
      <c r="T334" s="46" t="str">
        <f t="shared" si="31"/>
        <v/>
      </c>
      <c r="U334" s="46" t="str">
        <f t="shared" si="31"/>
        <v/>
      </c>
      <c r="V334" s="46" t="str">
        <f t="shared" si="31"/>
        <v/>
      </c>
    </row>
    <row r="335" spans="1:22" x14ac:dyDescent="0.2">
      <c r="A335" s="1">
        <v>303</v>
      </c>
      <c r="B335" s="1" t="s">
        <v>117</v>
      </c>
      <c r="D335" s="29">
        <f>SUMIFS('2013Figures'!$J:$J,'2013Figures'!$C:$C,$A335,'2013Figures'!$I:$I,"",'2013Figures'!$E:$E,$B$1)</f>
        <v>3</v>
      </c>
      <c r="E335" s="9">
        <f>SUMIFS('2013Figures'!$J:$J,'2013Figures'!$C:$C,$A335,'2013Figures'!$I:$I,"",'2013Figures'!$B:$B,"BrokerToCy",'2013Figures'!$G:$G,"E1",'2013Figures'!$E:$E,$B$1)</f>
        <v>3</v>
      </c>
      <c r="F335" s="9">
        <f>SUMIFS('2013Figures'!$J:$J,'2013Figures'!$C:$C,$A335,'2013Figures'!$I:$I,"",'2013Figures'!$B:$B,"BrokerToCy",'2013Figures'!$G:$G,"P1",'2013Figures'!$E:$E,$B$1)</f>
        <v>0</v>
      </c>
      <c r="G335" s="9">
        <f>SUMIFS('2013Figures'!$J:$J,'2013Figures'!$C:$C,$A335,'2013Figures'!$I:$I,"",'2013Figures'!$B:$B,"CyToBroker",'2013Figures'!$G:$G,"E1",'2013Figures'!$E:$E,$B$1)</f>
        <v>0</v>
      </c>
      <c r="H335" s="9">
        <f>SUMIFS('2013Figures'!$J:$J,'2013Figures'!$C:$C,$A335,'2013Figures'!$I:$I,"",'2013Figures'!$B:$B,"CyToBroker",'2013Figures'!$G:$G,"P1",'2013Figures'!$E:$E,$B$1)</f>
        <v>0</v>
      </c>
      <c r="J335" s="8" t="s">
        <v>131</v>
      </c>
      <c r="L335" s="42">
        <f>SUMIFS('2012Figures'!$J:$J,'2012Figures'!$C:$C,$A335,'2012Figures'!$I:$I,"",'2012Figures'!$E:$E,$B$1)</f>
        <v>0</v>
      </c>
      <c r="M335" s="52">
        <f>SUMIFS('2012Figures'!$J:$J,'2012Figures'!$C:$C,$A335,'2012Figures'!$I:$I,"",'2012Figures'!$B:$B,"BrokerToCy",'2012Figures'!$G:$G,"E1",'2012Figures'!$E:$E,$B$1)</f>
        <v>0</v>
      </c>
      <c r="N335" s="52">
        <f>SUMIFS('2012Figures'!$J:$J,'2012Figures'!$C:$C,$A335,'2012Figures'!$I:$I,"",'2012Figures'!$B:$B,"BrokerToCy",'2012Figures'!$G:$G,"P1",'2012Figures'!$E:$E,$B$1)</f>
        <v>0</v>
      </c>
      <c r="O335" s="52">
        <f>SUMIFS('2012Figures'!$J:$J,'2012Figures'!$C:$C,$A335,'2012Figures'!$I:$I,"",'2012Figures'!$B:$B,"CyToBroker",'2012Figures'!$G:$G,"E1",'2012Figures'!$E:$E,$B$1)</f>
        <v>0</v>
      </c>
      <c r="P335" s="52">
        <f>SUMIFS('2012Figures'!$J:$J,'2012Figures'!$C:$C,$A335,'2012Figures'!$I:$I,"",'2012Figures'!$B:$B,"CyToBroker",'2012Figures'!$G:$G,"P1",'2012Figures'!$E:$E,$B$1)</f>
        <v>0</v>
      </c>
      <c r="R335" s="46" t="str">
        <f t="shared" si="31"/>
        <v/>
      </c>
      <c r="S335" s="46" t="str">
        <f t="shared" si="31"/>
        <v/>
      </c>
      <c r="T335" s="46" t="str">
        <f t="shared" si="31"/>
        <v/>
      </c>
      <c r="U335" s="46" t="str">
        <f t="shared" si="31"/>
        <v/>
      </c>
      <c r="V335" s="46" t="str">
        <f t="shared" si="31"/>
        <v/>
      </c>
    </row>
    <row r="336" spans="1:22" x14ac:dyDescent="0.2">
      <c r="A336" s="21"/>
      <c r="B336" s="21" t="s">
        <v>92</v>
      </c>
      <c r="C336" s="22"/>
      <c r="D336" s="23">
        <f>SUM(E336:H336)</f>
        <v>3</v>
      </c>
      <c r="E336" s="23">
        <f>SUM(E334:E335)</f>
        <v>3</v>
      </c>
      <c r="F336" s="23">
        <f>SUM(F334:F335)</f>
        <v>0</v>
      </c>
      <c r="G336" s="23">
        <f>SUM(G334:G335)</f>
        <v>0</v>
      </c>
      <c r="H336" s="23">
        <f>SUM(H334:H335)</f>
        <v>0</v>
      </c>
      <c r="I336" s="21"/>
      <c r="J336" s="22"/>
      <c r="K336" s="21"/>
      <c r="L336" s="43">
        <f>SUM(M336:P336)</f>
        <v>0</v>
      </c>
      <c r="M336" s="43">
        <f>SUM(M334:M335)</f>
        <v>0</v>
      </c>
      <c r="N336" s="43">
        <f>SUM(N334:N335)</f>
        <v>0</v>
      </c>
      <c r="O336" s="43">
        <f>SUM(O334:O335)</f>
        <v>0</v>
      </c>
      <c r="P336" s="43">
        <f>SUM(P334:P335)</f>
        <v>0</v>
      </c>
      <c r="Q336" s="21"/>
      <c r="R336" s="21"/>
      <c r="S336" s="21"/>
      <c r="T336" s="21"/>
      <c r="U336" s="21"/>
      <c r="V336" s="21"/>
    </row>
    <row r="337" spans="1:22" x14ac:dyDescent="0.2">
      <c r="A337" s="28">
        <v>304</v>
      </c>
      <c r="B337" s="28" t="s">
        <v>118</v>
      </c>
      <c r="C337" s="17" t="s">
        <v>88</v>
      </c>
      <c r="D337" s="18">
        <f>SUMIFS('2013Figures'!$J:$J,'2013Figures'!$C:$C,$A337,'2013Figures'!$E:$E,$B$1)</f>
        <v>553</v>
      </c>
      <c r="E337" s="18">
        <f>SUMIFS('2013Figures'!$J:$J,'2013Figures'!$C:$C,$A337,'2013Figures'!$B:$B,"BrokerToCy",'2013Figures'!$G:$G,"E1",'2013Figures'!$E:$E,$B$1)</f>
        <v>0</v>
      </c>
      <c r="F337" s="18">
        <f>SUMIFS('2013Figures'!$J:$J,'2013Figures'!$C:$C,$A337,'2013Figures'!$B:$B,"BrokerToCy",'2013Figures'!$G:$G,"P1",'2013Figures'!$E:$E,$B$1)</f>
        <v>0</v>
      </c>
      <c r="G337" s="18">
        <f>SUMIFS('2013Figures'!$J:$J,'2013Figures'!$C:$C,$A337,'2013Figures'!$B:$B,"CyToBroker",'2013Figures'!$G:$G,"E1",'2013Figures'!$E:$E,$B$1)</f>
        <v>553</v>
      </c>
      <c r="H337" s="18">
        <f>SUMIFS('2013Figures'!$J:$J,'2013Figures'!$C:$C,$A337,'2013Figures'!$B:$B,"CyToBroker",'2013Figures'!$G:$G,"P1",'2013Figures'!$E:$E,$B$1)</f>
        <v>0</v>
      </c>
      <c r="I337" s="28"/>
      <c r="J337" s="17"/>
      <c r="K337" s="28"/>
      <c r="L337" s="50">
        <f>SUMIFS('2012Figures'!$J:$J,'2012Figures'!$C:$C,$A337,'2012Figures'!$E:$E,$B$1)</f>
        <v>710</v>
      </c>
      <c r="M337" s="50">
        <f>SUMIFS('2012Figures'!$J:$J,'2012Figures'!$C:$C,$A337,'2012Figures'!$B:$B,"BrokerToCy",'2012Figures'!$G:$G,"E1",'2012Figures'!$E:$E,$B$1)</f>
        <v>0</v>
      </c>
      <c r="N337" s="50">
        <f>SUMIFS('2012Figures'!$J:$J,'2012Figures'!$C:$C,$A337,'2012Figures'!$B:$B,"BrokerToCy",'2012Figures'!$G:$G,"P1",'2012Figures'!$E:$E,$B$1)</f>
        <v>0</v>
      </c>
      <c r="O337" s="50">
        <f>SUMIFS('2012Figures'!$J:$J,'2012Figures'!$C:$C,$A337,'2012Figures'!$B:$B,"CyToBroker",'2012Figures'!$G:$G,"E1",'2012Figures'!$E:$E,$B$1)</f>
        <v>710</v>
      </c>
      <c r="P337" s="50">
        <f>SUMIFS('2012Figures'!$J:$J,'2012Figures'!$C:$C,$A337,'2012Figures'!$B:$B,"CyToBroker",'2012Figures'!$G:$G,"P1",'2012Figures'!$E:$E,$B$1)</f>
        <v>0</v>
      </c>
      <c r="Q337" s="28"/>
      <c r="R337" s="46">
        <f t="shared" ref="R337:V400" si="32">IF(L337=0,"",ROUND(D337/L337-1,2))</f>
        <v>-0.22</v>
      </c>
      <c r="S337" s="46" t="str">
        <f t="shared" si="32"/>
        <v/>
      </c>
      <c r="T337" s="46" t="str">
        <f t="shared" si="32"/>
        <v/>
      </c>
      <c r="U337" s="46">
        <f t="shared" si="32"/>
        <v>-0.22</v>
      </c>
      <c r="V337" s="46" t="str">
        <f t="shared" si="32"/>
        <v/>
      </c>
    </row>
    <row r="338" spans="1:22" x14ac:dyDescent="0.2">
      <c r="A338" s="1">
        <v>304</v>
      </c>
      <c r="B338" s="1" t="s">
        <v>118</v>
      </c>
      <c r="C338" s="8">
        <v>4</v>
      </c>
      <c r="D338" s="29">
        <f>SUMIFS('2013Figures'!$J:$J,'2013Figures'!$C:$C,$A338,'2013Figures'!$H:$H,$B338,'2013Figures'!$I:$I,$C338,'2013Figures'!$E:$E,$B$1)</f>
        <v>0</v>
      </c>
      <c r="E338" s="9">
        <f>SUMIFS('2013Figures'!$J:$J,'2013Figures'!$C:$C,$A338,'2013Figures'!$H:$H,$B338,'2013Figures'!$I:$I,$C338,'2013Figures'!$B:$B,"BrokerToCy",'2013Figures'!$G:$G,"E1",'2013Figures'!$E:$E,$B$1)</f>
        <v>0</v>
      </c>
      <c r="F338" s="9">
        <f>SUMIFS('2013Figures'!$J:$J,'2013Figures'!$C:$C,$A338,'2013Figures'!$H:$H,$B338,'2013Figures'!$I:$I,$C338,'2013Figures'!$B:$B,"BrokerToCy",'2013Figures'!$G:$G,"P1",'2013Figures'!$E:$E,$B$1)</f>
        <v>0</v>
      </c>
      <c r="G338" s="9">
        <f>SUMIFS('2013Figures'!$J:$J,'2013Figures'!$C:$C,$A338,'2013Figures'!$H:$H,$B338,'2013Figures'!$I:$I,$C338,'2013Figures'!$B:$B,"CyToBroker",'2013Figures'!$G:$G,"E1",'2013Figures'!$E:$E,$B$1)</f>
        <v>0</v>
      </c>
      <c r="H338" s="9">
        <f>SUMIFS('2013Figures'!$J:$J,'2013Figures'!$C:$C,$A338,'2013Figures'!$H:$H,$B338,'2013Figures'!$I:$I,$C338,'2013Figures'!$B:$B,"CyToBroker",'2013Figures'!$G:$G,"P1",'2013Figures'!$E:$E,$B$1)</f>
        <v>0</v>
      </c>
      <c r="I338" s="30"/>
      <c r="J338" s="31">
        <v>201501</v>
      </c>
      <c r="K338" s="30"/>
      <c r="L338" s="42">
        <f>SUMIFS('2012Figures'!$J:$J,'2012Figures'!$C:$C,$A338,'2012Figures'!$H:$H,$B338,'2012Figures'!$I:$I,$C338,'2012Figures'!$E:$E,$B$1)</f>
        <v>0</v>
      </c>
      <c r="M338" s="52">
        <f>SUMIFS('2012Figures'!$J:$J,'2012Figures'!$C:$C,$A338,'2012Figures'!$H:$H,$B338,'2012Figures'!$I:$I,$C338,'2012Figures'!$B:$B,"BrokerToCy",'2012Figures'!$G:$G,"E1",'2012Figures'!$E:$E,$B$1)</f>
        <v>0</v>
      </c>
      <c r="N338" s="52">
        <f>SUMIFS('2012Figures'!$J:$J,'2012Figures'!$C:$C,$A338,'2012Figures'!$H:$H,$B338,'2012Figures'!$I:$I,$C338,'2012Figures'!$B:$B,"BrokerToCy",'2012Figures'!$G:$G,"P1",'2012Figures'!$E:$E,$B$1)</f>
        <v>0</v>
      </c>
      <c r="O338" s="52">
        <f>SUMIFS('2012Figures'!$J:$J,'2012Figures'!$C:$C,$A338,'2012Figures'!$H:$H,$B338,'2012Figures'!$I:$I,$C338,'2012Figures'!$B:$B,"CyToBroker",'2012Figures'!$G:$G,"E1",'2012Figures'!$E:$E,$B$1)</f>
        <v>0</v>
      </c>
      <c r="P338" s="52">
        <f>SUMIFS('2012Figures'!$J:$J,'2012Figures'!$C:$C,$A338,'2012Figures'!$H:$H,$B338,'2012Figures'!$I:$I,$C338,'2012Figures'!$B:$B,"CyToBroker",'2012Figures'!$G:$G,"P1",'2012Figures'!$E:$E,$B$1)</f>
        <v>0</v>
      </c>
      <c r="Q338" s="30"/>
      <c r="R338" s="46" t="str">
        <f t="shared" si="32"/>
        <v/>
      </c>
      <c r="S338" s="46" t="str">
        <f t="shared" si="32"/>
        <v/>
      </c>
      <c r="T338" s="46" t="str">
        <f t="shared" si="32"/>
        <v/>
      </c>
      <c r="U338" s="46" t="str">
        <f t="shared" si="32"/>
        <v/>
      </c>
      <c r="V338" s="46" t="str">
        <f t="shared" si="32"/>
        <v/>
      </c>
    </row>
    <row r="339" spans="1:22" x14ac:dyDescent="0.2">
      <c r="A339" s="1">
        <v>304</v>
      </c>
      <c r="B339" s="1" t="s">
        <v>118</v>
      </c>
      <c r="C339" s="8">
        <v>3</v>
      </c>
      <c r="D339" s="29">
        <f>SUMIFS('2013Figures'!$J:$J,'2013Figures'!$C:$C,$A339,'2013Figures'!$H:$H,$B339,'2013Figures'!$I:$I,$C339,'2013Figures'!$E:$E,$B$1)</f>
        <v>0</v>
      </c>
      <c r="E339" s="9">
        <f>SUMIFS('2013Figures'!$J:$J,'2013Figures'!$C:$C,$A339,'2013Figures'!$H:$H,$B339,'2013Figures'!$I:$I,$C339,'2013Figures'!$B:$B,"BrokerToCy",'2013Figures'!$G:$G,"E1",'2013Figures'!$E:$E,$B$1)</f>
        <v>0</v>
      </c>
      <c r="F339" s="9">
        <f>SUMIFS('2013Figures'!$J:$J,'2013Figures'!$C:$C,$A339,'2013Figures'!$H:$H,$B339,'2013Figures'!$I:$I,$C339,'2013Figures'!$B:$B,"BrokerToCy",'2013Figures'!$G:$G,"P1",'2013Figures'!$E:$E,$B$1)</f>
        <v>0</v>
      </c>
      <c r="G339" s="9">
        <f>SUMIFS('2013Figures'!$J:$J,'2013Figures'!$C:$C,$A339,'2013Figures'!$H:$H,$B339,'2013Figures'!$I:$I,$C339,'2013Figures'!$B:$B,"CyToBroker",'2013Figures'!$G:$G,"E1",'2013Figures'!$E:$E,$B$1)</f>
        <v>0</v>
      </c>
      <c r="H339" s="9">
        <f>SUMIFS('2013Figures'!$J:$J,'2013Figures'!$C:$C,$A339,'2013Figures'!$H:$H,$B339,'2013Figures'!$I:$I,$C339,'2013Figures'!$B:$B,"CyToBroker",'2013Figures'!$G:$G,"P1",'2013Figures'!$E:$E,$B$1)</f>
        <v>0</v>
      </c>
      <c r="I339" s="30"/>
      <c r="J339" s="31">
        <v>201301</v>
      </c>
      <c r="K339" s="30"/>
      <c r="L339" s="42">
        <f>SUMIFS('2012Figures'!$J:$J,'2012Figures'!$C:$C,$A339,'2012Figures'!$H:$H,$B339,'2012Figures'!$I:$I,$C339,'2012Figures'!$E:$E,$B$1)</f>
        <v>0</v>
      </c>
      <c r="M339" s="52">
        <f>SUMIFS('2012Figures'!$J:$J,'2012Figures'!$C:$C,$A339,'2012Figures'!$H:$H,$B339,'2012Figures'!$I:$I,$C339,'2012Figures'!$B:$B,"BrokerToCy",'2012Figures'!$G:$G,"E1",'2012Figures'!$E:$E,$B$1)</f>
        <v>0</v>
      </c>
      <c r="N339" s="52">
        <f>SUMIFS('2012Figures'!$J:$J,'2012Figures'!$C:$C,$A339,'2012Figures'!$H:$H,$B339,'2012Figures'!$I:$I,$C339,'2012Figures'!$B:$B,"BrokerToCy",'2012Figures'!$G:$G,"P1",'2012Figures'!$E:$E,$B$1)</f>
        <v>0</v>
      </c>
      <c r="O339" s="52">
        <f>SUMIFS('2012Figures'!$J:$J,'2012Figures'!$C:$C,$A339,'2012Figures'!$H:$H,$B339,'2012Figures'!$I:$I,$C339,'2012Figures'!$B:$B,"CyToBroker",'2012Figures'!$G:$G,"E1",'2012Figures'!$E:$E,$B$1)</f>
        <v>0</v>
      </c>
      <c r="P339" s="52">
        <f>SUMIFS('2012Figures'!$J:$J,'2012Figures'!$C:$C,$A339,'2012Figures'!$H:$H,$B339,'2012Figures'!$I:$I,$C339,'2012Figures'!$B:$B,"CyToBroker",'2012Figures'!$G:$G,"P1",'2012Figures'!$E:$E,$B$1)</f>
        <v>0</v>
      </c>
      <c r="Q339" s="30"/>
      <c r="R339" s="46" t="str">
        <f t="shared" si="32"/>
        <v/>
      </c>
      <c r="S339" s="46" t="str">
        <f t="shared" si="32"/>
        <v/>
      </c>
      <c r="T339" s="46" t="str">
        <f t="shared" si="32"/>
        <v/>
      </c>
      <c r="U339" s="46" t="str">
        <f t="shared" si="32"/>
        <v/>
      </c>
      <c r="V339" s="46" t="str">
        <f t="shared" si="32"/>
        <v/>
      </c>
    </row>
    <row r="340" spans="1:22" x14ac:dyDescent="0.2">
      <c r="A340" s="1">
        <v>304</v>
      </c>
      <c r="B340" s="1" t="s">
        <v>118</v>
      </c>
      <c r="C340" s="8">
        <v>2</v>
      </c>
      <c r="D340" s="29">
        <f>SUMIFS('2013Figures'!$J:$J,'2013Figures'!$C:$C,$A340,'2013Figures'!$H:$H,$B340,'2013Figures'!$I:$I,$C340,'2013Figures'!$E:$E,$B$1)</f>
        <v>0</v>
      </c>
      <c r="E340" s="9">
        <f>SUMIFS('2013Figures'!$J:$J,'2013Figures'!$C:$C,$A340,'2013Figures'!$H:$H,$B340,'2013Figures'!$I:$I,$C340,'2013Figures'!$B:$B,"BrokerToCy",'2013Figures'!$G:$G,"E1",'2013Figures'!$E:$E,$B$1)</f>
        <v>0</v>
      </c>
      <c r="F340" s="9">
        <f>SUMIFS('2013Figures'!$J:$J,'2013Figures'!$C:$C,$A340,'2013Figures'!$H:$H,$B340,'2013Figures'!$I:$I,$C340,'2013Figures'!$B:$B,"BrokerToCy",'2013Figures'!$G:$G,"P1",'2013Figures'!$E:$E,$B$1)</f>
        <v>0</v>
      </c>
      <c r="G340" s="9">
        <f>SUMIFS('2013Figures'!$J:$J,'2013Figures'!$C:$C,$A340,'2013Figures'!$H:$H,$B340,'2013Figures'!$I:$I,$C340,'2013Figures'!$B:$B,"CyToBroker",'2013Figures'!$G:$G,"E1",'2013Figures'!$E:$E,$B$1)</f>
        <v>0</v>
      </c>
      <c r="H340" s="9">
        <f>SUMIFS('2013Figures'!$J:$J,'2013Figures'!$C:$C,$A340,'2013Figures'!$H:$H,$B340,'2013Figures'!$I:$I,$C340,'2013Figures'!$B:$B,"CyToBroker",'2013Figures'!$G:$G,"P1",'2013Figures'!$E:$E,$B$1)</f>
        <v>0</v>
      </c>
      <c r="J340" s="8">
        <v>200801</v>
      </c>
      <c r="L340" s="42">
        <f>SUMIFS('2012Figures'!$J:$J,'2012Figures'!$C:$C,$A340,'2012Figures'!$H:$H,$B340,'2012Figures'!$I:$I,$C340,'2012Figures'!$E:$E,$B$1)</f>
        <v>0</v>
      </c>
      <c r="M340" s="52">
        <f>SUMIFS('2012Figures'!$J:$J,'2012Figures'!$C:$C,$A340,'2012Figures'!$H:$H,$B340,'2012Figures'!$I:$I,$C340,'2012Figures'!$B:$B,"BrokerToCy",'2012Figures'!$G:$G,"E1",'2012Figures'!$E:$E,$B$1)</f>
        <v>0</v>
      </c>
      <c r="N340" s="52">
        <f>SUMIFS('2012Figures'!$J:$J,'2012Figures'!$C:$C,$A340,'2012Figures'!$H:$H,$B340,'2012Figures'!$I:$I,$C340,'2012Figures'!$B:$B,"BrokerToCy",'2012Figures'!$G:$G,"P1",'2012Figures'!$E:$E,$B$1)</f>
        <v>0</v>
      </c>
      <c r="O340" s="52">
        <f>SUMIFS('2012Figures'!$J:$J,'2012Figures'!$C:$C,$A340,'2012Figures'!$H:$H,$B340,'2012Figures'!$I:$I,$C340,'2012Figures'!$B:$B,"CyToBroker",'2012Figures'!$G:$G,"E1",'2012Figures'!$E:$E,$B$1)</f>
        <v>0</v>
      </c>
      <c r="P340" s="52">
        <f>SUMIFS('2012Figures'!$J:$J,'2012Figures'!$C:$C,$A340,'2012Figures'!$H:$H,$B340,'2012Figures'!$I:$I,$C340,'2012Figures'!$B:$B,"CyToBroker",'2012Figures'!$G:$G,"P1",'2012Figures'!$E:$E,$B$1)</f>
        <v>0</v>
      </c>
      <c r="R340" s="46" t="str">
        <f t="shared" si="32"/>
        <v/>
      </c>
      <c r="S340" s="46" t="str">
        <f t="shared" si="32"/>
        <v/>
      </c>
      <c r="T340" s="46" t="str">
        <f t="shared" si="32"/>
        <v/>
      </c>
      <c r="U340" s="46" t="str">
        <f t="shared" si="32"/>
        <v/>
      </c>
      <c r="V340" s="46" t="str">
        <f t="shared" si="32"/>
        <v/>
      </c>
    </row>
    <row r="341" spans="1:22" x14ac:dyDescent="0.2">
      <c r="A341" s="1">
        <v>304</v>
      </c>
      <c r="B341" s="1" t="s">
        <v>118</v>
      </c>
      <c r="C341" s="8">
        <v>1</v>
      </c>
      <c r="D341" s="29">
        <f>SUMIFS('2013Figures'!$J:$J,'2013Figures'!$C:$C,$A341,'2013Figures'!$H:$H,$B341,'2013Figures'!$I:$I,$C341,'2013Figures'!$E:$E,$B$1)</f>
        <v>0</v>
      </c>
      <c r="E341" s="9">
        <f>SUMIFS('2013Figures'!$J:$J,'2013Figures'!$C:$C,$A341,'2013Figures'!$H:$H,$B341,'2013Figures'!$I:$I,$C341,'2013Figures'!$B:$B,"BrokerToCy",'2013Figures'!$G:$G,"E1",'2013Figures'!$E:$E,$B$1)</f>
        <v>0</v>
      </c>
      <c r="F341" s="9">
        <f>SUMIFS('2013Figures'!$J:$J,'2013Figures'!$C:$C,$A341,'2013Figures'!$H:$H,$B341,'2013Figures'!$I:$I,$C341,'2013Figures'!$B:$B,"BrokerToCy",'2013Figures'!$G:$G,"P1",'2013Figures'!$E:$E,$B$1)</f>
        <v>0</v>
      </c>
      <c r="G341" s="9">
        <f>SUMIFS('2013Figures'!$J:$J,'2013Figures'!$C:$C,$A341,'2013Figures'!$H:$H,$B341,'2013Figures'!$I:$I,$C341,'2013Figures'!$B:$B,"CyToBroker",'2013Figures'!$G:$G,"E1",'2013Figures'!$E:$E,$B$1)</f>
        <v>0</v>
      </c>
      <c r="H341" s="9">
        <f>SUMIFS('2013Figures'!$J:$J,'2013Figures'!$C:$C,$A341,'2013Figures'!$H:$H,$B341,'2013Figures'!$I:$I,$C341,'2013Figures'!$B:$B,"CyToBroker",'2013Figures'!$G:$G,"P1",'2013Figures'!$E:$E,$B$1)</f>
        <v>0</v>
      </c>
      <c r="J341" s="8" t="s">
        <v>131</v>
      </c>
      <c r="L341" s="42">
        <f>SUMIFS('2012Figures'!$J:$J,'2012Figures'!$C:$C,$A341,'2012Figures'!$H:$H,$B341,'2012Figures'!$I:$I,$C341,'2012Figures'!$E:$E,$B$1)</f>
        <v>0</v>
      </c>
      <c r="M341" s="52">
        <f>SUMIFS('2012Figures'!$J:$J,'2012Figures'!$C:$C,$A341,'2012Figures'!$H:$H,$B341,'2012Figures'!$I:$I,$C341,'2012Figures'!$B:$B,"BrokerToCy",'2012Figures'!$G:$G,"E1",'2012Figures'!$E:$E,$B$1)</f>
        <v>0</v>
      </c>
      <c r="N341" s="52">
        <f>SUMIFS('2012Figures'!$J:$J,'2012Figures'!$C:$C,$A341,'2012Figures'!$H:$H,$B341,'2012Figures'!$I:$I,$C341,'2012Figures'!$B:$B,"BrokerToCy",'2012Figures'!$G:$G,"P1",'2012Figures'!$E:$E,$B$1)</f>
        <v>0</v>
      </c>
      <c r="O341" s="52">
        <f>SUMIFS('2012Figures'!$J:$J,'2012Figures'!$C:$C,$A341,'2012Figures'!$H:$H,$B341,'2012Figures'!$I:$I,$C341,'2012Figures'!$B:$B,"CyToBroker",'2012Figures'!$G:$G,"E1",'2012Figures'!$E:$E,$B$1)</f>
        <v>0</v>
      </c>
      <c r="P341" s="52">
        <f>SUMIFS('2012Figures'!$J:$J,'2012Figures'!$C:$C,$A341,'2012Figures'!$H:$H,$B341,'2012Figures'!$I:$I,$C341,'2012Figures'!$B:$B,"CyToBroker",'2012Figures'!$G:$G,"P1",'2012Figures'!$E:$E,$B$1)</f>
        <v>0</v>
      </c>
      <c r="R341" s="46" t="str">
        <f t="shared" si="32"/>
        <v/>
      </c>
      <c r="S341" s="46" t="str">
        <f t="shared" si="32"/>
        <v/>
      </c>
      <c r="T341" s="46" t="str">
        <f t="shared" si="32"/>
        <v/>
      </c>
      <c r="U341" s="46" t="str">
        <f t="shared" si="32"/>
        <v/>
      </c>
      <c r="V341" s="46" t="str">
        <f t="shared" si="32"/>
        <v/>
      </c>
    </row>
    <row r="342" spans="1:22" x14ac:dyDescent="0.2">
      <c r="A342" s="1">
        <v>304</v>
      </c>
      <c r="B342" s="1" t="s">
        <v>118</v>
      </c>
      <c r="D342" s="29">
        <f>SUMIFS('2013Figures'!$J:$J,'2013Figures'!$C:$C,$A342,'2013Figures'!$I:$I,"",'2013Figures'!$E:$E,$B$1)</f>
        <v>553</v>
      </c>
      <c r="E342" s="9">
        <f>SUMIFS('2013Figures'!$J:$J,'2013Figures'!$C:$C,$A342,'2013Figures'!$I:$I,"",'2013Figures'!$B:$B,"BrokerToCy",'2013Figures'!$G:$G,"E1",'2013Figures'!$E:$E,$B$1)</f>
        <v>0</v>
      </c>
      <c r="F342" s="9">
        <f>SUMIFS('2013Figures'!$J:$J,'2013Figures'!$C:$C,$A342,'2013Figures'!$I:$I,"",'2013Figures'!$B:$B,"BrokerToCy",'2013Figures'!$G:$G,"P1",'2013Figures'!$E:$E,$B$1)</f>
        <v>0</v>
      </c>
      <c r="G342" s="9">
        <f>SUMIFS('2013Figures'!$J:$J,'2013Figures'!$C:$C,$A342,'2013Figures'!$I:$I,"",'2013Figures'!$B:$B,"CyToBroker",'2013Figures'!$G:$G,"E1",'2013Figures'!$E:$E,$B$1)</f>
        <v>553</v>
      </c>
      <c r="H342" s="9">
        <f>SUMIFS('2013Figures'!$J:$J,'2013Figures'!$C:$C,$A342,'2013Figures'!$I:$I,"",'2013Figures'!$B:$B,"CyToBroker",'2013Figures'!$G:$G,"P1",'2013Figures'!$E:$E,$B$1)</f>
        <v>0</v>
      </c>
      <c r="J342" s="8" t="s">
        <v>131</v>
      </c>
      <c r="L342" s="42">
        <f>SUMIFS('2012Figures'!$J:$J,'2012Figures'!$C:$C,$A342,'2012Figures'!$I:$I,"",'2012Figures'!$E:$E,$B$1)</f>
        <v>710</v>
      </c>
      <c r="M342" s="52">
        <f>SUMIFS('2012Figures'!$J:$J,'2012Figures'!$C:$C,$A342,'2012Figures'!$I:$I,"",'2012Figures'!$B:$B,"BrokerToCy",'2012Figures'!$G:$G,"E1",'2012Figures'!$E:$E,$B$1)</f>
        <v>0</v>
      </c>
      <c r="N342" s="52">
        <f>SUMIFS('2012Figures'!$J:$J,'2012Figures'!$C:$C,$A342,'2012Figures'!$I:$I,"",'2012Figures'!$B:$B,"BrokerToCy",'2012Figures'!$G:$G,"P1",'2012Figures'!$E:$E,$B$1)</f>
        <v>0</v>
      </c>
      <c r="O342" s="52">
        <f>SUMIFS('2012Figures'!$J:$J,'2012Figures'!$C:$C,$A342,'2012Figures'!$I:$I,"",'2012Figures'!$B:$B,"CyToBroker",'2012Figures'!$G:$G,"E1",'2012Figures'!$E:$E,$B$1)</f>
        <v>710</v>
      </c>
      <c r="P342" s="52">
        <f>SUMIFS('2012Figures'!$J:$J,'2012Figures'!$C:$C,$A342,'2012Figures'!$I:$I,"",'2012Figures'!$B:$B,"CyToBroker",'2012Figures'!$G:$G,"P1",'2012Figures'!$E:$E,$B$1)</f>
        <v>0</v>
      </c>
      <c r="R342" s="46">
        <f t="shared" si="32"/>
        <v>-0.22</v>
      </c>
      <c r="S342" s="46" t="str">
        <f t="shared" si="32"/>
        <v/>
      </c>
      <c r="T342" s="46" t="str">
        <f t="shared" si="32"/>
        <v/>
      </c>
      <c r="U342" s="46">
        <f t="shared" si="32"/>
        <v>-0.22</v>
      </c>
      <c r="V342" s="46" t="str">
        <f t="shared" si="32"/>
        <v/>
      </c>
    </row>
    <row r="343" spans="1:22" x14ac:dyDescent="0.2">
      <c r="A343" s="21"/>
      <c r="B343" s="21" t="s">
        <v>92</v>
      </c>
      <c r="C343" s="22"/>
      <c r="D343" s="23">
        <f>SUM(E343:H343)</f>
        <v>553</v>
      </c>
      <c r="E343" s="23">
        <f>SUM(E338:E342)</f>
        <v>0</v>
      </c>
      <c r="F343" s="23">
        <f>SUM(F338:F342)</f>
        <v>0</v>
      </c>
      <c r="G343" s="23">
        <f>SUM(G338:G342)</f>
        <v>553</v>
      </c>
      <c r="H343" s="23">
        <f>SUM(H338:H342)</f>
        <v>0</v>
      </c>
      <c r="I343" s="21"/>
      <c r="J343" s="22"/>
      <c r="K343" s="21"/>
      <c r="L343" s="43">
        <f>SUM(M343:P343)</f>
        <v>710</v>
      </c>
      <c r="M343" s="43">
        <f>SUM(M338:M342)</f>
        <v>0</v>
      </c>
      <c r="N343" s="43">
        <f>SUM(N338:N342)</f>
        <v>0</v>
      </c>
      <c r="O343" s="43">
        <f>SUM(O338:O342)</f>
        <v>710</v>
      </c>
      <c r="P343" s="43">
        <f>SUM(P338:P342)</f>
        <v>0</v>
      </c>
      <c r="Q343" s="21"/>
      <c r="R343" s="21"/>
      <c r="S343" s="21"/>
      <c r="T343" s="21"/>
      <c r="U343" s="21"/>
      <c r="V343" s="21"/>
    </row>
    <row r="344" spans="1:22" x14ac:dyDescent="0.2">
      <c r="A344" s="28">
        <v>305</v>
      </c>
      <c r="B344" s="28" t="s">
        <v>119</v>
      </c>
      <c r="C344" s="17" t="s">
        <v>88</v>
      </c>
      <c r="D344" s="18">
        <f>SUMIFS('2013Figures'!$J:$J,'2013Figures'!$C:$C,$A344,'2013Figures'!$E:$E,$B$1)</f>
        <v>0</v>
      </c>
      <c r="E344" s="18">
        <f>SUMIFS('2013Figures'!$J:$J,'2013Figures'!$C:$C,$A344,'2013Figures'!$B:$B,"BrokerToCy",'2013Figures'!$G:$G,"E1",'2013Figures'!$E:$E,$B$1)</f>
        <v>0</v>
      </c>
      <c r="F344" s="18">
        <f>SUMIFS('2013Figures'!$J:$J,'2013Figures'!$C:$C,$A344,'2013Figures'!$B:$B,"BrokerToCy",'2013Figures'!$G:$G,"P1",'2013Figures'!$E:$E,$B$1)</f>
        <v>0</v>
      </c>
      <c r="G344" s="18">
        <f>SUMIFS('2013Figures'!$J:$J,'2013Figures'!$C:$C,$A344,'2013Figures'!$B:$B,"CyToBroker",'2013Figures'!$G:$G,"E1",'2013Figures'!$E:$E,$B$1)</f>
        <v>0</v>
      </c>
      <c r="H344" s="18">
        <f>SUMIFS('2013Figures'!$J:$J,'2013Figures'!$C:$C,$A344,'2013Figures'!$B:$B,"CyToBroker",'2013Figures'!$G:$G,"P1",'2013Figures'!$E:$E,$B$1)</f>
        <v>0</v>
      </c>
      <c r="I344" s="28"/>
      <c r="J344" s="17"/>
      <c r="K344" s="28"/>
      <c r="L344" s="50">
        <f>SUMIFS('2012Figures'!$J:$J,'2012Figures'!$C:$C,$A344,'2012Figures'!$E:$E,$B$1)</f>
        <v>0</v>
      </c>
      <c r="M344" s="50">
        <f>SUMIFS('2012Figures'!$J:$J,'2012Figures'!$C:$C,$A344,'2012Figures'!$B:$B,"BrokerToCy",'2012Figures'!$G:$G,"E1",'2012Figures'!$E:$E,$B$1)</f>
        <v>0</v>
      </c>
      <c r="N344" s="50">
        <f>SUMIFS('2012Figures'!$J:$J,'2012Figures'!$C:$C,$A344,'2012Figures'!$B:$B,"BrokerToCy",'2012Figures'!$G:$G,"P1",'2012Figures'!$E:$E,$B$1)</f>
        <v>0</v>
      </c>
      <c r="O344" s="50">
        <f>SUMIFS('2012Figures'!$J:$J,'2012Figures'!$C:$C,$A344,'2012Figures'!$B:$B,"CyToBroker",'2012Figures'!$G:$G,"E1",'2012Figures'!$E:$E,$B$1)</f>
        <v>0</v>
      </c>
      <c r="P344" s="50">
        <f>SUMIFS('2012Figures'!$J:$J,'2012Figures'!$C:$C,$A344,'2012Figures'!$B:$B,"CyToBroker",'2012Figures'!$G:$G,"P1",'2012Figures'!$E:$E,$B$1)</f>
        <v>0</v>
      </c>
      <c r="Q344" s="28"/>
      <c r="R344" s="46" t="str">
        <f t="shared" ref="R344:V408" si="33">IF(L344=0,"",ROUND(D344/L344-1,2))</f>
        <v/>
      </c>
      <c r="S344" s="46" t="str">
        <f t="shared" si="33"/>
        <v/>
      </c>
      <c r="T344" s="46" t="str">
        <f t="shared" si="33"/>
        <v/>
      </c>
      <c r="U344" s="46" t="str">
        <f t="shared" si="33"/>
        <v/>
      </c>
      <c r="V344" s="46" t="str">
        <f t="shared" si="33"/>
        <v/>
      </c>
    </row>
    <row r="345" spans="1:22" x14ac:dyDescent="0.2">
      <c r="A345" s="1">
        <v>305</v>
      </c>
      <c r="B345" s="1" t="s">
        <v>119</v>
      </c>
      <c r="C345" s="8">
        <v>1</v>
      </c>
      <c r="D345" s="29">
        <f>SUMIFS('2013Figures'!$J:$J,'2013Figures'!$C:$C,$A345,'2013Figures'!$H:$H,$B345,'2013Figures'!$I:$I,$C345,'2013Figures'!$E:$E,$B$1)</f>
        <v>0</v>
      </c>
      <c r="E345" s="9">
        <f>SUMIFS('2013Figures'!$J:$J,'2013Figures'!$C:$C,$A345,'2013Figures'!$H:$H,$B345,'2013Figures'!$I:$I,$C345,'2013Figures'!$B:$B,"BrokerToCy",'2013Figures'!$G:$G,"E1",'2013Figures'!$E:$E,$B$1)</f>
        <v>0</v>
      </c>
      <c r="F345" s="9">
        <f>SUMIFS('2013Figures'!$J:$J,'2013Figures'!$C:$C,$A345,'2013Figures'!$H:$H,$B345,'2013Figures'!$I:$I,$C345,'2013Figures'!$B:$B,"BrokerToCy",'2013Figures'!$G:$G,"P1",'2013Figures'!$E:$E,$B$1)</f>
        <v>0</v>
      </c>
      <c r="G345" s="9">
        <f>SUMIFS('2013Figures'!$J:$J,'2013Figures'!$C:$C,$A345,'2013Figures'!$H:$H,$B345,'2013Figures'!$I:$I,$C345,'2013Figures'!$B:$B,"CyToBroker",'2013Figures'!$G:$G,"E1",'2013Figures'!$E:$E,$B$1)</f>
        <v>0</v>
      </c>
      <c r="H345" s="9">
        <f>SUMIFS('2013Figures'!$J:$J,'2013Figures'!$C:$C,$A345,'2013Figures'!$H:$H,$B345,'2013Figures'!$I:$I,$C345,'2013Figures'!$B:$B,"CyToBroker",'2013Figures'!$G:$G,"P1",'2013Figures'!$E:$E,$B$1)</f>
        <v>0</v>
      </c>
      <c r="J345" s="8" t="s">
        <v>131</v>
      </c>
      <c r="L345" s="42">
        <f>SUMIFS('2012Figures'!$J:$J,'2012Figures'!$C:$C,$A345,'2012Figures'!$H:$H,$B345,'2012Figures'!$I:$I,$C345,'2012Figures'!$E:$E,$B$1)</f>
        <v>0</v>
      </c>
      <c r="M345" s="52">
        <f>SUMIFS('2012Figures'!$J:$J,'2012Figures'!$C:$C,$A345,'2012Figures'!$H:$H,$B345,'2012Figures'!$I:$I,$C345,'2012Figures'!$B:$B,"BrokerToCy",'2012Figures'!$G:$G,"E1",'2012Figures'!$E:$E,$B$1)</f>
        <v>0</v>
      </c>
      <c r="N345" s="52">
        <f>SUMIFS('2012Figures'!$J:$J,'2012Figures'!$C:$C,$A345,'2012Figures'!$H:$H,$B345,'2012Figures'!$I:$I,$C345,'2012Figures'!$B:$B,"BrokerToCy",'2012Figures'!$G:$G,"P1",'2012Figures'!$E:$E,$B$1)</f>
        <v>0</v>
      </c>
      <c r="O345" s="52">
        <f>SUMIFS('2012Figures'!$J:$J,'2012Figures'!$C:$C,$A345,'2012Figures'!$H:$H,$B345,'2012Figures'!$I:$I,$C345,'2012Figures'!$B:$B,"CyToBroker",'2012Figures'!$G:$G,"E1",'2012Figures'!$E:$E,$B$1)</f>
        <v>0</v>
      </c>
      <c r="P345" s="52">
        <f>SUMIFS('2012Figures'!$J:$J,'2012Figures'!$C:$C,$A345,'2012Figures'!$H:$H,$B345,'2012Figures'!$I:$I,$C345,'2012Figures'!$B:$B,"CyToBroker",'2012Figures'!$G:$G,"P1",'2012Figures'!$E:$E,$B$1)</f>
        <v>0</v>
      </c>
      <c r="R345" s="46" t="str">
        <f t="shared" si="33"/>
        <v/>
      </c>
      <c r="S345" s="46" t="str">
        <f t="shared" si="33"/>
        <v/>
      </c>
      <c r="T345" s="46" t="str">
        <f t="shared" si="33"/>
        <v/>
      </c>
      <c r="U345" s="46" t="str">
        <f t="shared" si="33"/>
        <v/>
      </c>
      <c r="V345" s="46" t="str">
        <f t="shared" si="33"/>
        <v/>
      </c>
    </row>
    <row r="346" spans="1:22" x14ac:dyDescent="0.2">
      <c r="A346" s="1">
        <v>305</v>
      </c>
      <c r="B346" s="1" t="s">
        <v>119</v>
      </c>
      <c r="D346" s="29">
        <f>SUMIFS('2013Figures'!$J:$J,'2013Figures'!$C:$C,$A346,'2013Figures'!$I:$I,"",'2013Figures'!$E:$E,$B$1)</f>
        <v>0</v>
      </c>
      <c r="E346" s="9">
        <f>SUMIFS('2013Figures'!$J:$J,'2013Figures'!$C:$C,$A346,'2013Figures'!$I:$I,"",'2013Figures'!$B:$B,"BrokerToCy",'2013Figures'!$G:$G,"E1",'2013Figures'!$E:$E,$B$1)</f>
        <v>0</v>
      </c>
      <c r="F346" s="9">
        <f>SUMIFS('2013Figures'!$J:$J,'2013Figures'!$C:$C,$A346,'2013Figures'!$I:$I,"",'2013Figures'!$B:$B,"BrokerToCy",'2013Figures'!$G:$G,"P1",'2013Figures'!$E:$E,$B$1)</f>
        <v>0</v>
      </c>
      <c r="G346" s="9">
        <f>SUMIFS('2013Figures'!$J:$J,'2013Figures'!$C:$C,$A346,'2013Figures'!$I:$I,"",'2013Figures'!$B:$B,"CyToBroker",'2013Figures'!$G:$G,"E1",'2013Figures'!$E:$E,$B$1)</f>
        <v>0</v>
      </c>
      <c r="H346" s="9">
        <f>SUMIFS('2013Figures'!$J:$J,'2013Figures'!$C:$C,$A346,'2013Figures'!$I:$I,"",'2013Figures'!$B:$B,"CyToBroker",'2013Figures'!$G:$G,"P1",'2013Figures'!$E:$E,$B$1)</f>
        <v>0</v>
      </c>
      <c r="J346" s="8" t="s">
        <v>131</v>
      </c>
      <c r="L346" s="42">
        <f>SUMIFS('2012Figures'!$J:$J,'2012Figures'!$C:$C,$A346,'2012Figures'!$I:$I,"",'2012Figures'!$E:$E,$B$1)</f>
        <v>0</v>
      </c>
      <c r="M346" s="52">
        <f>SUMIFS('2012Figures'!$J:$J,'2012Figures'!$C:$C,$A346,'2012Figures'!$I:$I,"",'2012Figures'!$B:$B,"BrokerToCy",'2012Figures'!$G:$G,"E1",'2012Figures'!$E:$E,$B$1)</f>
        <v>0</v>
      </c>
      <c r="N346" s="52">
        <f>SUMIFS('2012Figures'!$J:$J,'2012Figures'!$C:$C,$A346,'2012Figures'!$I:$I,"",'2012Figures'!$B:$B,"BrokerToCy",'2012Figures'!$G:$G,"P1",'2012Figures'!$E:$E,$B$1)</f>
        <v>0</v>
      </c>
      <c r="O346" s="52">
        <f>SUMIFS('2012Figures'!$J:$J,'2012Figures'!$C:$C,$A346,'2012Figures'!$I:$I,"",'2012Figures'!$B:$B,"CyToBroker",'2012Figures'!$G:$G,"E1",'2012Figures'!$E:$E,$B$1)</f>
        <v>0</v>
      </c>
      <c r="P346" s="52">
        <f>SUMIFS('2012Figures'!$J:$J,'2012Figures'!$C:$C,$A346,'2012Figures'!$I:$I,"",'2012Figures'!$B:$B,"CyToBroker",'2012Figures'!$G:$G,"P1",'2012Figures'!$E:$E,$B$1)</f>
        <v>0</v>
      </c>
      <c r="R346" s="46" t="str">
        <f t="shared" si="33"/>
        <v/>
      </c>
      <c r="S346" s="46" t="str">
        <f t="shared" si="33"/>
        <v/>
      </c>
      <c r="T346" s="46" t="str">
        <f t="shared" si="33"/>
        <v/>
      </c>
      <c r="U346" s="46" t="str">
        <f t="shared" si="33"/>
        <v/>
      </c>
      <c r="V346" s="46" t="str">
        <f t="shared" si="33"/>
        <v/>
      </c>
    </row>
    <row r="347" spans="1:22" x14ac:dyDescent="0.2">
      <c r="A347" s="21"/>
      <c r="B347" s="21" t="s">
        <v>92</v>
      </c>
      <c r="C347" s="22"/>
      <c r="D347" s="23">
        <f>SUM(E347:H347)</f>
        <v>0</v>
      </c>
      <c r="E347" s="23">
        <f>SUM(E345:E346)</f>
        <v>0</v>
      </c>
      <c r="F347" s="23">
        <f>SUM(F345:F346)</f>
        <v>0</v>
      </c>
      <c r="G347" s="23">
        <f>SUM(G345:G346)</f>
        <v>0</v>
      </c>
      <c r="H347" s="23">
        <f>SUM(H345:H346)</f>
        <v>0</v>
      </c>
      <c r="I347" s="21"/>
      <c r="J347" s="22"/>
      <c r="K347" s="21"/>
      <c r="L347" s="43">
        <f>SUM(M347:P347)</f>
        <v>0</v>
      </c>
      <c r="M347" s="43">
        <f>SUM(M345:M346)</f>
        <v>0</v>
      </c>
      <c r="N347" s="43">
        <f>SUM(N345:N346)</f>
        <v>0</v>
      </c>
      <c r="O347" s="43">
        <f>SUM(O345:O346)</f>
        <v>0</v>
      </c>
      <c r="P347" s="43">
        <f>SUM(P345:P346)</f>
        <v>0</v>
      </c>
      <c r="Q347" s="21"/>
      <c r="R347" s="21"/>
      <c r="S347" s="21"/>
      <c r="T347" s="21"/>
      <c r="U347" s="21"/>
      <c r="V347" s="21"/>
    </row>
    <row r="348" spans="1:22" x14ac:dyDescent="0.2">
      <c r="A348" s="28">
        <v>306</v>
      </c>
      <c r="B348" s="28" t="s">
        <v>120</v>
      </c>
      <c r="C348" s="17" t="s">
        <v>88</v>
      </c>
      <c r="D348" s="18">
        <f>SUMIFS('2013Figures'!$J:$J,'2013Figures'!$C:$C,$A348,'2013Figures'!$E:$E,$B$1)</f>
        <v>0</v>
      </c>
      <c r="E348" s="18">
        <f>SUMIFS('2013Figures'!$J:$J,'2013Figures'!$C:$C,$A348,'2013Figures'!$B:$B,"BrokerToCy",'2013Figures'!$G:$G,"E1",'2013Figures'!$E:$E,$B$1)</f>
        <v>0</v>
      </c>
      <c r="F348" s="18">
        <f>SUMIFS('2013Figures'!$J:$J,'2013Figures'!$C:$C,$A348,'2013Figures'!$B:$B,"BrokerToCy",'2013Figures'!$G:$G,"P1",'2013Figures'!$E:$E,$B$1)</f>
        <v>0</v>
      </c>
      <c r="G348" s="18">
        <f>SUMIFS('2013Figures'!$J:$J,'2013Figures'!$C:$C,$A348,'2013Figures'!$B:$B,"CyToBroker",'2013Figures'!$G:$G,"E1",'2013Figures'!$E:$E,$B$1)</f>
        <v>0</v>
      </c>
      <c r="H348" s="18">
        <f>SUMIFS('2013Figures'!$J:$J,'2013Figures'!$C:$C,$A348,'2013Figures'!$B:$B,"CyToBroker",'2013Figures'!$G:$G,"P1",'2013Figures'!$E:$E,$B$1)</f>
        <v>0</v>
      </c>
      <c r="I348" s="28"/>
      <c r="J348" s="17"/>
      <c r="K348" s="28"/>
      <c r="L348" s="50">
        <f>SUMIFS('2012Figures'!$J:$J,'2012Figures'!$C:$C,$A348,'2012Figures'!$E:$E,$B$1)</f>
        <v>0</v>
      </c>
      <c r="M348" s="50">
        <f>SUMIFS('2012Figures'!$J:$J,'2012Figures'!$C:$C,$A348,'2012Figures'!$B:$B,"BrokerToCy",'2012Figures'!$G:$G,"E1",'2012Figures'!$E:$E,$B$1)</f>
        <v>0</v>
      </c>
      <c r="N348" s="50">
        <f>SUMIFS('2012Figures'!$J:$J,'2012Figures'!$C:$C,$A348,'2012Figures'!$B:$B,"BrokerToCy",'2012Figures'!$G:$G,"P1",'2012Figures'!$E:$E,$B$1)</f>
        <v>0</v>
      </c>
      <c r="O348" s="50">
        <f>SUMIFS('2012Figures'!$J:$J,'2012Figures'!$C:$C,$A348,'2012Figures'!$B:$B,"CyToBroker",'2012Figures'!$G:$G,"E1",'2012Figures'!$E:$E,$B$1)</f>
        <v>0</v>
      </c>
      <c r="P348" s="50">
        <f>SUMIFS('2012Figures'!$J:$J,'2012Figures'!$C:$C,$A348,'2012Figures'!$B:$B,"CyToBroker",'2012Figures'!$G:$G,"P1",'2012Figures'!$E:$E,$B$1)</f>
        <v>0</v>
      </c>
      <c r="Q348" s="28"/>
      <c r="R348" s="46" t="str">
        <f t="shared" ref="R348:V412" si="34">IF(L348=0,"",ROUND(D348/L348-1,2))</f>
        <v/>
      </c>
      <c r="S348" s="46" t="str">
        <f t="shared" si="34"/>
        <v/>
      </c>
      <c r="T348" s="46" t="str">
        <f t="shared" si="34"/>
        <v/>
      </c>
      <c r="U348" s="46" t="str">
        <f t="shared" si="34"/>
        <v/>
      </c>
      <c r="V348" s="46" t="str">
        <f t="shared" si="34"/>
        <v/>
      </c>
    </row>
    <row r="349" spans="1:22" x14ac:dyDescent="0.2">
      <c r="A349" s="1">
        <v>306</v>
      </c>
      <c r="B349" s="1" t="s">
        <v>120</v>
      </c>
      <c r="C349" s="8">
        <v>3</v>
      </c>
      <c r="D349" s="29">
        <f>SUMIFS('2013Figures'!$J:$J,'2013Figures'!$C:$C,$A349,'2013Figures'!$H:$H,$B349,'2013Figures'!$I:$I,$C349,'2013Figures'!$E:$E,$B$1)</f>
        <v>0</v>
      </c>
      <c r="E349" s="9">
        <f>SUMIFS('2013Figures'!$J:$J,'2013Figures'!$C:$C,$A349,'2013Figures'!$H:$H,$B349,'2013Figures'!$I:$I,$C349,'2013Figures'!$B:$B,"BrokerToCy",'2013Figures'!$G:$G,"E1",'2013Figures'!$E:$E,$B$1)</f>
        <v>0</v>
      </c>
      <c r="F349" s="9">
        <f>SUMIFS('2013Figures'!$J:$J,'2013Figures'!$C:$C,$A349,'2013Figures'!$H:$H,$B349,'2013Figures'!$I:$I,$C349,'2013Figures'!$B:$B,"BrokerToCy",'2013Figures'!$G:$G,"P1",'2013Figures'!$E:$E,$B$1)</f>
        <v>0</v>
      </c>
      <c r="G349" s="9">
        <f>SUMIFS('2013Figures'!$J:$J,'2013Figures'!$C:$C,$A349,'2013Figures'!$H:$H,$B349,'2013Figures'!$I:$I,$C349,'2013Figures'!$B:$B,"CyToBroker",'2013Figures'!$G:$G,"E1",'2013Figures'!$E:$E,$B$1)</f>
        <v>0</v>
      </c>
      <c r="H349" s="9">
        <f>SUMIFS('2013Figures'!$J:$J,'2013Figures'!$C:$C,$A349,'2013Figures'!$H:$H,$B349,'2013Figures'!$I:$I,$C349,'2013Figures'!$B:$B,"CyToBroker",'2013Figures'!$G:$G,"P1",'2013Figures'!$E:$E,$B$1)</f>
        <v>0</v>
      </c>
      <c r="I349" s="33"/>
      <c r="J349" s="34">
        <v>201401</v>
      </c>
      <c r="K349" s="33"/>
      <c r="L349" s="42">
        <f>SUMIFS('2012Figures'!$J:$J,'2012Figures'!$C:$C,$A349,'2012Figures'!$H:$H,$B349,'2012Figures'!$I:$I,$C349,'2012Figures'!$E:$E,$B$1)</f>
        <v>0</v>
      </c>
      <c r="M349" s="52">
        <f>SUMIFS('2012Figures'!$J:$J,'2012Figures'!$C:$C,$A349,'2012Figures'!$H:$H,$B349,'2012Figures'!$I:$I,$C349,'2012Figures'!$B:$B,"BrokerToCy",'2012Figures'!$G:$G,"E1",'2012Figures'!$E:$E,$B$1)</f>
        <v>0</v>
      </c>
      <c r="N349" s="52">
        <f>SUMIFS('2012Figures'!$J:$J,'2012Figures'!$C:$C,$A349,'2012Figures'!$H:$H,$B349,'2012Figures'!$I:$I,$C349,'2012Figures'!$B:$B,"BrokerToCy",'2012Figures'!$G:$G,"P1",'2012Figures'!$E:$E,$B$1)</f>
        <v>0</v>
      </c>
      <c r="O349" s="52">
        <f>SUMIFS('2012Figures'!$J:$J,'2012Figures'!$C:$C,$A349,'2012Figures'!$H:$H,$B349,'2012Figures'!$I:$I,$C349,'2012Figures'!$B:$B,"CyToBroker",'2012Figures'!$G:$G,"E1",'2012Figures'!$E:$E,$B$1)</f>
        <v>0</v>
      </c>
      <c r="P349" s="52">
        <f>SUMIFS('2012Figures'!$J:$J,'2012Figures'!$C:$C,$A349,'2012Figures'!$H:$H,$B349,'2012Figures'!$I:$I,$C349,'2012Figures'!$B:$B,"CyToBroker",'2012Figures'!$G:$G,"P1",'2012Figures'!$E:$E,$B$1)</f>
        <v>0</v>
      </c>
      <c r="Q349" s="33"/>
      <c r="R349" s="46" t="str">
        <f t="shared" si="34"/>
        <v/>
      </c>
      <c r="S349" s="46" t="str">
        <f t="shared" si="34"/>
        <v/>
      </c>
      <c r="T349" s="46" t="str">
        <f t="shared" si="34"/>
        <v/>
      </c>
      <c r="U349" s="46" t="str">
        <f t="shared" si="34"/>
        <v/>
      </c>
      <c r="V349" s="46" t="str">
        <f t="shared" si="34"/>
        <v/>
      </c>
    </row>
    <row r="350" spans="1:22" x14ac:dyDescent="0.2">
      <c r="A350" s="1">
        <v>306</v>
      </c>
      <c r="B350" s="1" t="s">
        <v>120</v>
      </c>
      <c r="C350" s="8">
        <v>2</v>
      </c>
      <c r="D350" s="29">
        <f>SUMIFS('2013Figures'!$J:$J,'2013Figures'!$C:$C,$A350,'2013Figures'!$H:$H,$B350,'2013Figures'!$I:$I,$C350,'2013Figures'!$E:$E,$B$1)</f>
        <v>0</v>
      </c>
      <c r="E350" s="9">
        <f>SUMIFS('2013Figures'!$J:$J,'2013Figures'!$C:$C,$A350,'2013Figures'!$H:$H,$B350,'2013Figures'!$I:$I,$C350,'2013Figures'!$B:$B,"BrokerToCy",'2013Figures'!$G:$G,"E1",'2013Figures'!$E:$E,$B$1)</f>
        <v>0</v>
      </c>
      <c r="F350" s="9">
        <f>SUMIFS('2013Figures'!$J:$J,'2013Figures'!$C:$C,$A350,'2013Figures'!$H:$H,$B350,'2013Figures'!$I:$I,$C350,'2013Figures'!$B:$B,"BrokerToCy",'2013Figures'!$G:$G,"P1",'2013Figures'!$E:$E,$B$1)</f>
        <v>0</v>
      </c>
      <c r="G350" s="9">
        <f>SUMIFS('2013Figures'!$J:$J,'2013Figures'!$C:$C,$A350,'2013Figures'!$H:$H,$B350,'2013Figures'!$I:$I,$C350,'2013Figures'!$B:$B,"CyToBroker",'2013Figures'!$G:$G,"E1",'2013Figures'!$E:$E,$B$1)</f>
        <v>0</v>
      </c>
      <c r="H350" s="9">
        <f>SUMIFS('2013Figures'!$J:$J,'2013Figures'!$C:$C,$A350,'2013Figures'!$H:$H,$B350,'2013Figures'!$I:$I,$C350,'2013Figures'!$B:$B,"CyToBroker",'2013Figures'!$G:$G,"P1",'2013Figures'!$E:$E,$B$1)</f>
        <v>0</v>
      </c>
      <c r="I350" s="30"/>
      <c r="J350" s="31">
        <v>201301</v>
      </c>
      <c r="K350" s="30"/>
      <c r="L350" s="42">
        <f>SUMIFS('2012Figures'!$J:$J,'2012Figures'!$C:$C,$A350,'2012Figures'!$H:$H,$B350,'2012Figures'!$I:$I,$C350,'2012Figures'!$E:$E,$B$1)</f>
        <v>0</v>
      </c>
      <c r="M350" s="52">
        <f>SUMIFS('2012Figures'!$J:$J,'2012Figures'!$C:$C,$A350,'2012Figures'!$H:$H,$B350,'2012Figures'!$I:$I,$C350,'2012Figures'!$B:$B,"BrokerToCy",'2012Figures'!$G:$G,"E1",'2012Figures'!$E:$E,$B$1)</f>
        <v>0</v>
      </c>
      <c r="N350" s="52">
        <f>SUMIFS('2012Figures'!$J:$J,'2012Figures'!$C:$C,$A350,'2012Figures'!$H:$H,$B350,'2012Figures'!$I:$I,$C350,'2012Figures'!$B:$B,"BrokerToCy",'2012Figures'!$G:$G,"P1",'2012Figures'!$E:$E,$B$1)</f>
        <v>0</v>
      </c>
      <c r="O350" s="52">
        <f>SUMIFS('2012Figures'!$J:$J,'2012Figures'!$C:$C,$A350,'2012Figures'!$H:$H,$B350,'2012Figures'!$I:$I,$C350,'2012Figures'!$B:$B,"CyToBroker",'2012Figures'!$G:$G,"E1",'2012Figures'!$E:$E,$B$1)</f>
        <v>0</v>
      </c>
      <c r="P350" s="52">
        <f>SUMIFS('2012Figures'!$J:$J,'2012Figures'!$C:$C,$A350,'2012Figures'!$H:$H,$B350,'2012Figures'!$I:$I,$C350,'2012Figures'!$B:$B,"CyToBroker",'2012Figures'!$G:$G,"P1",'2012Figures'!$E:$E,$B$1)</f>
        <v>0</v>
      </c>
      <c r="Q350" s="30"/>
      <c r="R350" s="46" t="str">
        <f t="shared" si="34"/>
        <v/>
      </c>
      <c r="S350" s="46" t="str">
        <f t="shared" si="34"/>
        <v/>
      </c>
      <c r="T350" s="46" t="str">
        <f t="shared" si="34"/>
        <v/>
      </c>
      <c r="U350" s="46" t="str">
        <f t="shared" si="34"/>
        <v/>
      </c>
      <c r="V350" s="46" t="str">
        <f t="shared" si="34"/>
        <v/>
      </c>
    </row>
    <row r="351" spans="1:22" x14ac:dyDescent="0.2">
      <c r="A351" s="1">
        <v>306</v>
      </c>
      <c r="B351" s="1" t="s">
        <v>120</v>
      </c>
      <c r="C351" s="8">
        <v>1</v>
      </c>
      <c r="D351" s="29">
        <f>SUMIFS('2013Figures'!$J:$J,'2013Figures'!$C:$C,$A351,'2013Figures'!$H:$H,$B351,'2013Figures'!$I:$I,$C351,'2013Figures'!$E:$E,$B$1)</f>
        <v>0</v>
      </c>
      <c r="E351" s="9">
        <f>SUMIFS('2013Figures'!$J:$J,'2013Figures'!$C:$C,$A351,'2013Figures'!$H:$H,$B351,'2013Figures'!$I:$I,$C351,'2013Figures'!$B:$B,"BrokerToCy",'2013Figures'!$G:$G,"E1",'2013Figures'!$E:$E,$B$1)</f>
        <v>0</v>
      </c>
      <c r="F351" s="9">
        <f>SUMIFS('2013Figures'!$J:$J,'2013Figures'!$C:$C,$A351,'2013Figures'!$H:$H,$B351,'2013Figures'!$I:$I,$C351,'2013Figures'!$B:$B,"BrokerToCy",'2013Figures'!$G:$G,"P1",'2013Figures'!$E:$E,$B$1)</f>
        <v>0</v>
      </c>
      <c r="G351" s="9">
        <f>SUMIFS('2013Figures'!$J:$J,'2013Figures'!$C:$C,$A351,'2013Figures'!$H:$H,$B351,'2013Figures'!$I:$I,$C351,'2013Figures'!$B:$B,"CyToBroker",'2013Figures'!$G:$G,"E1",'2013Figures'!$E:$E,$B$1)</f>
        <v>0</v>
      </c>
      <c r="H351" s="9">
        <f>SUMIFS('2013Figures'!$J:$J,'2013Figures'!$C:$C,$A351,'2013Figures'!$H:$H,$B351,'2013Figures'!$I:$I,$C351,'2013Figures'!$B:$B,"CyToBroker",'2013Figures'!$G:$G,"P1",'2013Figures'!$E:$E,$B$1)</f>
        <v>0</v>
      </c>
      <c r="J351" s="8">
        <v>200801</v>
      </c>
      <c r="L351" s="42">
        <f>SUMIFS('2012Figures'!$J:$J,'2012Figures'!$C:$C,$A351,'2012Figures'!$H:$H,$B351,'2012Figures'!$I:$I,$C351,'2012Figures'!$E:$E,$B$1)</f>
        <v>0</v>
      </c>
      <c r="M351" s="52">
        <f>SUMIFS('2012Figures'!$J:$J,'2012Figures'!$C:$C,$A351,'2012Figures'!$H:$H,$B351,'2012Figures'!$I:$I,$C351,'2012Figures'!$B:$B,"BrokerToCy",'2012Figures'!$G:$G,"E1",'2012Figures'!$E:$E,$B$1)</f>
        <v>0</v>
      </c>
      <c r="N351" s="52">
        <f>SUMIFS('2012Figures'!$J:$J,'2012Figures'!$C:$C,$A351,'2012Figures'!$H:$H,$B351,'2012Figures'!$I:$I,$C351,'2012Figures'!$B:$B,"BrokerToCy",'2012Figures'!$G:$G,"P1",'2012Figures'!$E:$E,$B$1)</f>
        <v>0</v>
      </c>
      <c r="O351" s="52">
        <f>SUMIFS('2012Figures'!$J:$J,'2012Figures'!$C:$C,$A351,'2012Figures'!$H:$H,$B351,'2012Figures'!$I:$I,$C351,'2012Figures'!$B:$B,"CyToBroker",'2012Figures'!$G:$G,"E1",'2012Figures'!$E:$E,$B$1)</f>
        <v>0</v>
      </c>
      <c r="P351" s="52">
        <f>SUMIFS('2012Figures'!$J:$J,'2012Figures'!$C:$C,$A351,'2012Figures'!$H:$H,$B351,'2012Figures'!$I:$I,$C351,'2012Figures'!$B:$B,"CyToBroker",'2012Figures'!$G:$G,"P1",'2012Figures'!$E:$E,$B$1)</f>
        <v>0</v>
      </c>
      <c r="R351" s="46" t="str">
        <f t="shared" si="34"/>
        <v/>
      </c>
      <c r="S351" s="46" t="str">
        <f t="shared" si="34"/>
        <v/>
      </c>
      <c r="T351" s="46" t="str">
        <f t="shared" si="34"/>
        <v/>
      </c>
      <c r="U351" s="46" t="str">
        <f t="shared" si="34"/>
        <v/>
      </c>
      <c r="V351" s="46" t="str">
        <f t="shared" si="34"/>
        <v/>
      </c>
    </row>
    <row r="352" spans="1:22" x14ac:dyDescent="0.2">
      <c r="A352" s="1">
        <v>306</v>
      </c>
      <c r="B352" s="1" t="s">
        <v>120</v>
      </c>
      <c r="D352" s="29">
        <f>SUMIFS('2013Figures'!$J:$J,'2013Figures'!$C:$C,$A352,'2013Figures'!$I:$I,"",'2013Figures'!$E:$E,$B$1)</f>
        <v>0</v>
      </c>
      <c r="E352" s="9">
        <f>SUMIFS('2013Figures'!$J:$J,'2013Figures'!$C:$C,$A352,'2013Figures'!$I:$I,"",'2013Figures'!$B:$B,"BrokerToCy",'2013Figures'!$G:$G,"E1",'2013Figures'!$E:$E,$B$1)</f>
        <v>0</v>
      </c>
      <c r="F352" s="9">
        <f>SUMIFS('2013Figures'!$J:$J,'2013Figures'!$C:$C,$A352,'2013Figures'!$I:$I,"",'2013Figures'!$B:$B,"BrokerToCy",'2013Figures'!$G:$G,"P1",'2013Figures'!$E:$E,$B$1)</f>
        <v>0</v>
      </c>
      <c r="G352" s="9">
        <f>SUMIFS('2013Figures'!$J:$J,'2013Figures'!$C:$C,$A352,'2013Figures'!$I:$I,"",'2013Figures'!$B:$B,"CyToBroker",'2013Figures'!$G:$G,"E1",'2013Figures'!$E:$E,$B$1)</f>
        <v>0</v>
      </c>
      <c r="H352" s="9">
        <f>SUMIFS('2013Figures'!$J:$J,'2013Figures'!$C:$C,$A352,'2013Figures'!$I:$I,"",'2013Figures'!$B:$B,"CyToBroker",'2013Figures'!$G:$G,"P1",'2013Figures'!$E:$E,$B$1)</f>
        <v>0</v>
      </c>
      <c r="J352" s="8" t="s">
        <v>131</v>
      </c>
      <c r="L352" s="42">
        <f>SUMIFS('2012Figures'!$J:$J,'2012Figures'!$C:$C,$A352,'2012Figures'!$I:$I,"",'2012Figures'!$E:$E,$B$1)</f>
        <v>0</v>
      </c>
      <c r="M352" s="52">
        <f>SUMIFS('2012Figures'!$J:$J,'2012Figures'!$C:$C,$A352,'2012Figures'!$I:$I,"",'2012Figures'!$B:$B,"BrokerToCy",'2012Figures'!$G:$G,"E1",'2012Figures'!$E:$E,$B$1)</f>
        <v>0</v>
      </c>
      <c r="N352" s="52">
        <f>SUMIFS('2012Figures'!$J:$J,'2012Figures'!$C:$C,$A352,'2012Figures'!$I:$I,"",'2012Figures'!$B:$B,"BrokerToCy",'2012Figures'!$G:$G,"P1",'2012Figures'!$E:$E,$B$1)</f>
        <v>0</v>
      </c>
      <c r="O352" s="52">
        <f>SUMIFS('2012Figures'!$J:$J,'2012Figures'!$C:$C,$A352,'2012Figures'!$I:$I,"",'2012Figures'!$B:$B,"CyToBroker",'2012Figures'!$G:$G,"E1",'2012Figures'!$E:$E,$B$1)</f>
        <v>0</v>
      </c>
      <c r="P352" s="52">
        <f>SUMIFS('2012Figures'!$J:$J,'2012Figures'!$C:$C,$A352,'2012Figures'!$I:$I,"",'2012Figures'!$B:$B,"CyToBroker",'2012Figures'!$G:$G,"P1",'2012Figures'!$E:$E,$B$1)</f>
        <v>0</v>
      </c>
      <c r="R352" s="46" t="str">
        <f t="shared" si="34"/>
        <v/>
      </c>
      <c r="S352" s="46" t="str">
        <f t="shared" si="34"/>
        <v/>
      </c>
      <c r="T352" s="46" t="str">
        <f t="shared" si="34"/>
        <v/>
      </c>
      <c r="U352" s="46" t="str">
        <f t="shared" si="34"/>
        <v/>
      </c>
      <c r="V352" s="46" t="str">
        <f t="shared" si="34"/>
        <v/>
      </c>
    </row>
    <row r="353" spans="1:22" x14ac:dyDescent="0.2">
      <c r="A353" s="21"/>
      <c r="B353" s="21" t="s">
        <v>92</v>
      </c>
      <c r="C353" s="22"/>
      <c r="D353" s="23">
        <f>SUM(E353:H353)</f>
        <v>0</v>
      </c>
      <c r="E353" s="23">
        <f>SUM(E349:E352)</f>
        <v>0</v>
      </c>
      <c r="F353" s="23">
        <f>SUM(F349:F352)</f>
        <v>0</v>
      </c>
      <c r="G353" s="23">
        <f>SUM(G349:G352)</f>
        <v>0</v>
      </c>
      <c r="H353" s="23">
        <f>SUM(H349:H352)</f>
        <v>0</v>
      </c>
      <c r="I353" s="21"/>
      <c r="J353" s="22"/>
      <c r="K353" s="21"/>
      <c r="L353" s="43">
        <f>SUM(M353:P353)</f>
        <v>0</v>
      </c>
      <c r="M353" s="43">
        <f>SUM(M349:M352)</f>
        <v>0</v>
      </c>
      <c r="N353" s="43">
        <f>SUM(N349:N352)</f>
        <v>0</v>
      </c>
      <c r="O353" s="43">
        <f>SUM(O349:O352)</f>
        <v>0</v>
      </c>
      <c r="P353" s="43">
        <f>SUM(P349:P352)</f>
        <v>0</v>
      </c>
      <c r="Q353" s="21"/>
      <c r="R353" s="21"/>
      <c r="S353" s="21"/>
      <c r="T353" s="21"/>
      <c r="U353" s="21"/>
      <c r="V353" s="21"/>
    </row>
    <row r="354" spans="1:22" x14ac:dyDescent="0.2">
      <c r="A354" s="28">
        <v>307</v>
      </c>
      <c r="B354" s="28" t="s">
        <v>121</v>
      </c>
      <c r="C354" s="17" t="s">
        <v>88</v>
      </c>
      <c r="D354" s="18">
        <f>SUMIFS('2013Figures'!$J:$J,'2013Figures'!$C:$C,$A354,'2013Figures'!$E:$E,$B$1)</f>
        <v>0</v>
      </c>
      <c r="E354" s="18">
        <f>SUMIFS('2013Figures'!$J:$J,'2013Figures'!$C:$C,$A354,'2013Figures'!$B:$B,"BrokerToCy",'2013Figures'!$G:$G,"E1",'2013Figures'!$E:$E,$B$1)</f>
        <v>0</v>
      </c>
      <c r="F354" s="18">
        <f>SUMIFS('2013Figures'!$J:$J,'2013Figures'!$C:$C,$A354,'2013Figures'!$B:$B,"BrokerToCy",'2013Figures'!$G:$G,"P1",'2013Figures'!$E:$E,$B$1)</f>
        <v>0</v>
      </c>
      <c r="G354" s="18">
        <f>SUMIFS('2013Figures'!$J:$J,'2013Figures'!$C:$C,$A354,'2013Figures'!$B:$B,"CyToBroker",'2013Figures'!$G:$G,"E1",'2013Figures'!$E:$E,$B$1)</f>
        <v>0</v>
      </c>
      <c r="H354" s="18">
        <f>SUMIFS('2013Figures'!$J:$J,'2013Figures'!$C:$C,$A354,'2013Figures'!$B:$B,"CyToBroker",'2013Figures'!$G:$G,"P1",'2013Figures'!$E:$E,$B$1)</f>
        <v>0</v>
      </c>
      <c r="I354" s="28"/>
      <c r="J354" s="17"/>
      <c r="K354" s="28"/>
      <c r="L354" s="50">
        <f>SUMIFS('2012Figures'!$J:$J,'2012Figures'!$C:$C,$A354,'2012Figures'!$E:$E,$B$1)</f>
        <v>0</v>
      </c>
      <c r="M354" s="50">
        <f>SUMIFS('2012Figures'!$J:$J,'2012Figures'!$C:$C,$A354,'2012Figures'!$B:$B,"BrokerToCy",'2012Figures'!$G:$G,"E1",'2012Figures'!$E:$E,$B$1)</f>
        <v>0</v>
      </c>
      <c r="N354" s="50">
        <f>SUMIFS('2012Figures'!$J:$J,'2012Figures'!$C:$C,$A354,'2012Figures'!$B:$B,"BrokerToCy",'2012Figures'!$G:$G,"P1",'2012Figures'!$E:$E,$B$1)</f>
        <v>0</v>
      </c>
      <c r="O354" s="50">
        <f>SUMIFS('2012Figures'!$J:$J,'2012Figures'!$C:$C,$A354,'2012Figures'!$B:$B,"CyToBroker",'2012Figures'!$G:$G,"E1",'2012Figures'!$E:$E,$B$1)</f>
        <v>0</v>
      </c>
      <c r="P354" s="50">
        <f>SUMIFS('2012Figures'!$J:$J,'2012Figures'!$C:$C,$A354,'2012Figures'!$B:$B,"CyToBroker",'2012Figures'!$G:$G,"P1",'2012Figures'!$E:$E,$B$1)</f>
        <v>0</v>
      </c>
      <c r="Q354" s="28"/>
      <c r="R354" s="46" t="str">
        <f t="shared" ref="R354:V418" si="35">IF(L354=0,"",ROUND(D354/L354-1,2))</f>
        <v/>
      </c>
      <c r="S354" s="46" t="str">
        <f t="shared" si="35"/>
        <v/>
      </c>
      <c r="T354" s="46" t="str">
        <f t="shared" si="35"/>
        <v/>
      </c>
      <c r="U354" s="46" t="str">
        <f t="shared" si="35"/>
        <v/>
      </c>
      <c r="V354" s="46" t="str">
        <f t="shared" si="35"/>
        <v/>
      </c>
    </row>
    <row r="355" spans="1:22" x14ac:dyDescent="0.2">
      <c r="A355" s="1">
        <v>307</v>
      </c>
      <c r="B355" s="1" t="s">
        <v>121</v>
      </c>
      <c r="C355" s="8">
        <v>1</v>
      </c>
      <c r="D355" s="29">
        <f>SUMIFS('2013Figures'!$J:$J,'2013Figures'!$C:$C,$A355,'2013Figures'!$H:$H,$B355,'2013Figures'!$I:$I,$C355,'2013Figures'!$E:$E,$B$1)</f>
        <v>0</v>
      </c>
      <c r="E355" s="9">
        <f>SUMIFS('2013Figures'!$J:$J,'2013Figures'!$C:$C,$A355,'2013Figures'!$H:$H,$B355,'2013Figures'!$I:$I,$C355,'2013Figures'!$B:$B,"BrokerToCy",'2013Figures'!$G:$G,"E1",'2013Figures'!$E:$E,$B$1)</f>
        <v>0</v>
      </c>
      <c r="F355" s="9">
        <f>SUMIFS('2013Figures'!$J:$J,'2013Figures'!$C:$C,$A355,'2013Figures'!$H:$H,$B355,'2013Figures'!$I:$I,$C355,'2013Figures'!$B:$B,"BrokerToCy",'2013Figures'!$G:$G,"P1",'2013Figures'!$E:$E,$B$1)</f>
        <v>0</v>
      </c>
      <c r="G355" s="9">
        <f>SUMIFS('2013Figures'!$J:$J,'2013Figures'!$C:$C,$A355,'2013Figures'!$H:$H,$B355,'2013Figures'!$I:$I,$C355,'2013Figures'!$B:$B,"CyToBroker",'2013Figures'!$G:$G,"E1",'2013Figures'!$E:$E,$B$1)</f>
        <v>0</v>
      </c>
      <c r="H355" s="9">
        <f>SUMIFS('2013Figures'!$J:$J,'2013Figures'!$C:$C,$A355,'2013Figures'!$H:$H,$B355,'2013Figures'!$I:$I,$C355,'2013Figures'!$B:$B,"CyToBroker",'2013Figures'!$G:$G,"P1",'2013Figures'!$E:$E,$B$1)</f>
        <v>0</v>
      </c>
      <c r="I355" s="30"/>
      <c r="J355" s="31">
        <v>200801</v>
      </c>
      <c r="K355" s="30"/>
      <c r="L355" s="42">
        <f>SUMIFS('2012Figures'!$J:$J,'2012Figures'!$C:$C,$A355,'2012Figures'!$H:$H,$B355,'2012Figures'!$I:$I,$C355,'2012Figures'!$E:$E,$B$1)</f>
        <v>0</v>
      </c>
      <c r="M355" s="52">
        <f>SUMIFS('2012Figures'!$J:$J,'2012Figures'!$C:$C,$A355,'2012Figures'!$H:$H,$B355,'2012Figures'!$I:$I,$C355,'2012Figures'!$B:$B,"BrokerToCy",'2012Figures'!$G:$G,"E1",'2012Figures'!$E:$E,$B$1)</f>
        <v>0</v>
      </c>
      <c r="N355" s="52">
        <f>SUMIFS('2012Figures'!$J:$J,'2012Figures'!$C:$C,$A355,'2012Figures'!$H:$H,$B355,'2012Figures'!$I:$I,$C355,'2012Figures'!$B:$B,"BrokerToCy",'2012Figures'!$G:$G,"P1",'2012Figures'!$E:$E,$B$1)</f>
        <v>0</v>
      </c>
      <c r="O355" s="52">
        <f>SUMIFS('2012Figures'!$J:$J,'2012Figures'!$C:$C,$A355,'2012Figures'!$H:$H,$B355,'2012Figures'!$I:$I,$C355,'2012Figures'!$B:$B,"CyToBroker",'2012Figures'!$G:$G,"E1",'2012Figures'!$E:$E,$B$1)</f>
        <v>0</v>
      </c>
      <c r="P355" s="52">
        <f>SUMIFS('2012Figures'!$J:$J,'2012Figures'!$C:$C,$A355,'2012Figures'!$H:$H,$B355,'2012Figures'!$I:$I,$C355,'2012Figures'!$B:$B,"CyToBroker",'2012Figures'!$G:$G,"P1",'2012Figures'!$E:$E,$B$1)</f>
        <v>0</v>
      </c>
      <c r="Q355" s="30"/>
      <c r="R355" s="46" t="str">
        <f t="shared" si="35"/>
        <v/>
      </c>
      <c r="S355" s="46" t="str">
        <f t="shared" si="35"/>
        <v/>
      </c>
      <c r="T355" s="46" t="str">
        <f t="shared" si="35"/>
        <v/>
      </c>
      <c r="U355" s="46" t="str">
        <f t="shared" si="35"/>
        <v/>
      </c>
      <c r="V355" s="46" t="str">
        <f t="shared" si="35"/>
        <v/>
      </c>
    </row>
    <row r="356" spans="1:22" x14ac:dyDescent="0.2">
      <c r="A356" s="1">
        <v>307</v>
      </c>
      <c r="B356" s="1" t="s">
        <v>121</v>
      </c>
      <c r="D356" s="29">
        <f>SUMIFS('2013Figures'!$J:$J,'2013Figures'!$C:$C,$A356,'2013Figures'!$I:$I,"",'2013Figures'!$E:$E,$B$1)</f>
        <v>0</v>
      </c>
      <c r="E356" s="9">
        <f>SUMIFS('2013Figures'!$J:$J,'2013Figures'!$C:$C,$A356,'2013Figures'!$I:$I,"",'2013Figures'!$B:$B,"BrokerToCy",'2013Figures'!$G:$G,"E1",'2013Figures'!$E:$E,$B$1)</f>
        <v>0</v>
      </c>
      <c r="F356" s="9">
        <f>SUMIFS('2013Figures'!$J:$J,'2013Figures'!$C:$C,$A356,'2013Figures'!$I:$I,"",'2013Figures'!$B:$B,"BrokerToCy",'2013Figures'!$G:$G,"P1",'2013Figures'!$E:$E,$B$1)</f>
        <v>0</v>
      </c>
      <c r="G356" s="9">
        <f>SUMIFS('2013Figures'!$J:$J,'2013Figures'!$C:$C,$A356,'2013Figures'!$I:$I,"",'2013Figures'!$B:$B,"CyToBroker",'2013Figures'!$G:$G,"E1",'2013Figures'!$E:$E,$B$1)</f>
        <v>0</v>
      </c>
      <c r="H356" s="9">
        <f>SUMIFS('2013Figures'!$J:$J,'2013Figures'!$C:$C,$A356,'2013Figures'!$I:$I,"",'2013Figures'!$B:$B,"CyToBroker",'2013Figures'!$G:$G,"P1",'2013Figures'!$E:$E,$B$1)</f>
        <v>0</v>
      </c>
      <c r="J356" s="8" t="s">
        <v>131</v>
      </c>
      <c r="L356" s="42">
        <f>SUMIFS('2012Figures'!$J:$J,'2012Figures'!$C:$C,$A356,'2012Figures'!$I:$I,"",'2012Figures'!$E:$E,$B$1)</f>
        <v>0</v>
      </c>
      <c r="M356" s="52">
        <f>SUMIFS('2012Figures'!$J:$J,'2012Figures'!$C:$C,$A356,'2012Figures'!$I:$I,"",'2012Figures'!$B:$B,"BrokerToCy",'2012Figures'!$G:$G,"E1",'2012Figures'!$E:$E,$B$1)</f>
        <v>0</v>
      </c>
      <c r="N356" s="52">
        <f>SUMIFS('2012Figures'!$J:$J,'2012Figures'!$C:$C,$A356,'2012Figures'!$I:$I,"",'2012Figures'!$B:$B,"BrokerToCy",'2012Figures'!$G:$G,"P1",'2012Figures'!$E:$E,$B$1)</f>
        <v>0</v>
      </c>
      <c r="O356" s="52">
        <f>SUMIFS('2012Figures'!$J:$J,'2012Figures'!$C:$C,$A356,'2012Figures'!$I:$I,"",'2012Figures'!$B:$B,"CyToBroker",'2012Figures'!$G:$G,"E1",'2012Figures'!$E:$E,$B$1)</f>
        <v>0</v>
      </c>
      <c r="P356" s="52">
        <f>SUMIFS('2012Figures'!$J:$J,'2012Figures'!$C:$C,$A356,'2012Figures'!$I:$I,"",'2012Figures'!$B:$B,"CyToBroker",'2012Figures'!$G:$G,"P1",'2012Figures'!$E:$E,$B$1)</f>
        <v>0</v>
      </c>
      <c r="R356" s="46" t="str">
        <f t="shared" si="35"/>
        <v/>
      </c>
      <c r="S356" s="46" t="str">
        <f t="shared" si="35"/>
        <v/>
      </c>
      <c r="T356" s="46" t="str">
        <f t="shared" si="35"/>
        <v/>
      </c>
      <c r="U356" s="46" t="str">
        <f t="shared" si="35"/>
        <v/>
      </c>
      <c r="V356" s="46" t="str">
        <f t="shared" si="35"/>
        <v/>
      </c>
    </row>
    <row r="357" spans="1:22" x14ac:dyDescent="0.2">
      <c r="A357" s="21"/>
      <c r="B357" s="21" t="s">
        <v>92</v>
      </c>
      <c r="C357" s="22"/>
      <c r="D357" s="23">
        <f>SUM(E357:H357)</f>
        <v>0</v>
      </c>
      <c r="E357" s="23">
        <f>SUM(E355:E356)</f>
        <v>0</v>
      </c>
      <c r="F357" s="23">
        <f>SUM(F355:F356)</f>
        <v>0</v>
      </c>
      <c r="G357" s="23">
        <f>SUM(G355:G356)</f>
        <v>0</v>
      </c>
      <c r="H357" s="23">
        <f>SUM(H355:H356)</f>
        <v>0</v>
      </c>
      <c r="I357" s="21"/>
      <c r="J357" s="22"/>
      <c r="K357" s="21"/>
      <c r="L357" s="43">
        <f>SUM(M357:P357)</f>
        <v>0</v>
      </c>
      <c r="M357" s="43">
        <f>SUM(M355:M356)</f>
        <v>0</v>
      </c>
      <c r="N357" s="43">
        <f>SUM(N355:N356)</f>
        <v>0</v>
      </c>
      <c r="O357" s="43">
        <f>SUM(O355:O356)</f>
        <v>0</v>
      </c>
      <c r="P357" s="43">
        <f>SUM(P355:P356)</f>
        <v>0</v>
      </c>
      <c r="Q357" s="21"/>
      <c r="R357" s="21"/>
      <c r="S357" s="21"/>
      <c r="T357" s="21"/>
      <c r="U357" s="21"/>
      <c r="V357" s="21"/>
    </row>
    <row r="358" spans="1:22" x14ac:dyDescent="0.2">
      <c r="A358" s="28">
        <v>401</v>
      </c>
      <c r="B358" s="28" t="s">
        <v>122</v>
      </c>
      <c r="C358" s="17" t="s">
        <v>88</v>
      </c>
      <c r="D358" s="18">
        <f>SUMIFS('2013Figures'!$J:$J,'2013Figures'!$C:$C,$A358,'2013Figures'!$E:$E,$B$1)</f>
        <v>0</v>
      </c>
      <c r="E358" s="18">
        <f>SUMIFS('2013Figures'!$J:$J,'2013Figures'!$C:$C,$A358,'2013Figures'!$B:$B,"BrokerToCy",'2013Figures'!$G:$G,"E1",'2013Figures'!$E:$E,$B$1)</f>
        <v>0</v>
      </c>
      <c r="F358" s="18">
        <f>SUMIFS('2013Figures'!$J:$J,'2013Figures'!$C:$C,$A358,'2013Figures'!$B:$B,"BrokerToCy",'2013Figures'!$G:$G,"P1",'2013Figures'!$E:$E,$B$1)</f>
        <v>0</v>
      </c>
      <c r="G358" s="18">
        <f>SUMIFS('2013Figures'!$J:$J,'2013Figures'!$C:$C,$A358,'2013Figures'!$B:$B,"CyToBroker",'2013Figures'!$G:$G,"E1",'2013Figures'!$E:$E,$B$1)</f>
        <v>0</v>
      </c>
      <c r="H358" s="18">
        <f>SUMIFS('2013Figures'!$J:$J,'2013Figures'!$C:$C,$A358,'2013Figures'!$B:$B,"CyToBroker",'2013Figures'!$G:$G,"P1",'2013Figures'!$E:$E,$B$1)</f>
        <v>0</v>
      </c>
      <c r="I358" s="28"/>
      <c r="J358" s="17"/>
      <c r="K358" s="28"/>
      <c r="L358" s="50">
        <f>SUMIFS('2012Figures'!$J:$J,'2012Figures'!$C:$C,$A358,'2012Figures'!$E:$E,$B$1)</f>
        <v>0</v>
      </c>
      <c r="M358" s="50">
        <f>SUMIFS('2012Figures'!$J:$J,'2012Figures'!$C:$C,$A358,'2012Figures'!$B:$B,"BrokerToCy",'2012Figures'!$G:$G,"E1",'2012Figures'!$E:$E,$B$1)</f>
        <v>0</v>
      </c>
      <c r="N358" s="50">
        <f>SUMIFS('2012Figures'!$J:$J,'2012Figures'!$C:$C,$A358,'2012Figures'!$B:$B,"BrokerToCy",'2012Figures'!$G:$G,"P1",'2012Figures'!$E:$E,$B$1)</f>
        <v>0</v>
      </c>
      <c r="O358" s="50">
        <f>SUMIFS('2012Figures'!$J:$J,'2012Figures'!$C:$C,$A358,'2012Figures'!$B:$B,"CyToBroker",'2012Figures'!$G:$G,"E1",'2012Figures'!$E:$E,$B$1)</f>
        <v>0</v>
      </c>
      <c r="P358" s="50">
        <f>SUMIFS('2012Figures'!$J:$J,'2012Figures'!$C:$C,$A358,'2012Figures'!$B:$B,"CyToBroker",'2012Figures'!$G:$G,"P1",'2012Figures'!$E:$E,$B$1)</f>
        <v>0</v>
      </c>
      <c r="Q358" s="28"/>
      <c r="R358" s="46" t="str">
        <f t="shared" ref="R358:V422" si="36">IF(L358=0,"",ROUND(D358/L358-1,2))</f>
        <v/>
      </c>
      <c r="S358" s="46" t="str">
        <f t="shared" si="36"/>
        <v/>
      </c>
      <c r="T358" s="46" t="str">
        <f t="shared" si="36"/>
        <v/>
      </c>
      <c r="U358" s="46" t="str">
        <f t="shared" si="36"/>
        <v/>
      </c>
      <c r="V358" s="46" t="str">
        <f t="shared" si="36"/>
        <v/>
      </c>
    </row>
    <row r="359" spans="1:22" x14ac:dyDescent="0.2">
      <c r="A359" s="1">
        <v>401</v>
      </c>
      <c r="B359" s="1" t="s">
        <v>122</v>
      </c>
      <c r="C359" s="8">
        <v>1</v>
      </c>
      <c r="D359" s="29">
        <f>SUMIFS('2013Figures'!$J:$J,'2013Figures'!$C:$C,$A359,'2013Figures'!$H:$H,$B359,'2013Figures'!$I:$I,$C359,'2013Figures'!$E:$E,$B$1)</f>
        <v>0</v>
      </c>
      <c r="E359" s="9">
        <f>SUMIFS('2013Figures'!$J:$J,'2013Figures'!$C:$C,$A359,'2013Figures'!$H:$H,$B359,'2013Figures'!$I:$I,$C359,'2013Figures'!$B:$B,"BrokerToCy",'2013Figures'!$G:$G,"E1",'2013Figures'!$E:$E,$B$1)</f>
        <v>0</v>
      </c>
      <c r="F359" s="9">
        <f>SUMIFS('2013Figures'!$J:$J,'2013Figures'!$C:$C,$A359,'2013Figures'!$H:$H,$B359,'2013Figures'!$I:$I,$C359,'2013Figures'!$B:$B,"BrokerToCy",'2013Figures'!$G:$G,"P1",'2013Figures'!$E:$E,$B$1)</f>
        <v>0</v>
      </c>
      <c r="G359" s="9">
        <f>SUMIFS('2013Figures'!$J:$J,'2013Figures'!$C:$C,$A359,'2013Figures'!$H:$H,$B359,'2013Figures'!$I:$I,$C359,'2013Figures'!$B:$B,"CyToBroker",'2013Figures'!$G:$G,"E1",'2013Figures'!$E:$E,$B$1)</f>
        <v>0</v>
      </c>
      <c r="H359" s="9">
        <f>SUMIFS('2013Figures'!$J:$J,'2013Figures'!$C:$C,$A359,'2013Figures'!$H:$H,$B359,'2013Figures'!$I:$I,$C359,'2013Figures'!$B:$B,"CyToBroker",'2013Figures'!$G:$G,"P1",'2013Figures'!$E:$E,$B$1)</f>
        <v>0</v>
      </c>
      <c r="I359" s="30"/>
      <c r="J359" s="31">
        <v>200601</v>
      </c>
      <c r="K359" s="30"/>
      <c r="L359" s="42">
        <f>SUMIFS('2012Figures'!$J:$J,'2012Figures'!$C:$C,$A359,'2012Figures'!$H:$H,$B359,'2012Figures'!$I:$I,$C359,'2012Figures'!$E:$E,$B$1)</f>
        <v>0</v>
      </c>
      <c r="M359" s="52">
        <f>SUMIFS('2012Figures'!$J:$J,'2012Figures'!$C:$C,$A359,'2012Figures'!$H:$H,$B359,'2012Figures'!$I:$I,$C359,'2012Figures'!$B:$B,"BrokerToCy",'2012Figures'!$G:$G,"E1",'2012Figures'!$E:$E,$B$1)</f>
        <v>0</v>
      </c>
      <c r="N359" s="52">
        <f>SUMIFS('2012Figures'!$J:$J,'2012Figures'!$C:$C,$A359,'2012Figures'!$H:$H,$B359,'2012Figures'!$I:$I,$C359,'2012Figures'!$B:$B,"BrokerToCy",'2012Figures'!$G:$G,"P1",'2012Figures'!$E:$E,$B$1)</f>
        <v>0</v>
      </c>
      <c r="O359" s="52">
        <f>SUMIFS('2012Figures'!$J:$J,'2012Figures'!$C:$C,$A359,'2012Figures'!$H:$H,$B359,'2012Figures'!$I:$I,$C359,'2012Figures'!$B:$B,"CyToBroker",'2012Figures'!$G:$G,"E1",'2012Figures'!$E:$E,$B$1)</f>
        <v>0</v>
      </c>
      <c r="P359" s="52">
        <f>SUMIFS('2012Figures'!$J:$J,'2012Figures'!$C:$C,$A359,'2012Figures'!$H:$H,$B359,'2012Figures'!$I:$I,$C359,'2012Figures'!$B:$B,"CyToBroker",'2012Figures'!$G:$G,"P1",'2012Figures'!$E:$E,$B$1)</f>
        <v>0</v>
      </c>
      <c r="Q359" s="30"/>
      <c r="R359" s="46" t="str">
        <f t="shared" si="36"/>
        <v/>
      </c>
      <c r="S359" s="46" t="str">
        <f t="shared" si="36"/>
        <v/>
      </c>
      <c r="T359" s="46" t="str">
        <f t="shared" si="36"/>
        <v/>
      </c>
      <c r="U359" s="46" t="str">
        <f t="shared" si="36"/>
        <v/>
      </c>
      <c r="V359" s="46" t="str">
        <f t="shared" si="36"/>
        <v/>
      </c>
    </row>
    <row r="360" spans="1:22" x14ac:dyDescent="0.2">
      <c r="A360" s="1">
        <v>401</v>
      </c>
      <c r="B360" s="1" t="s">
        <v>122</v>
      </c>
      <c r="D360" s="29">
        <f>SUMIFS('2013Figures'!$J:$J,'2013Figures'!$C:$C,$A360,'2013Figures'!$I:$I,"",'2013Figures'!$E:$E,$B$1)</f>
        <v>0</v>
      </c>
      <c r="E360" s="9">
        <f>SUMIFS('2013Figures'!$J:$J,'2013Figures'!$C:$C,$A360,'2013Figures'!$I:$I,"",'2013Figures'!$B:$B,"BrokerToCy",'2013Figures'!$G:$G,"E1",'2013Figures'!$E:$E,$B$1)</f>
        <v>0</v>
      </c>
      <c r="F360" s="9">
        <f>SUMIFS('2013Figures'!$J:$J,'2013Figures'!$C:$C,$A360,'2013Figures'!$I:$I,"",'2013Figures'!$B:$B,"BrokerToCy",'2013Figures'!$G:$G,"P1",'2013Figures'!$E:$E,$B$1)</f>
        <v>0</v>
      </c>
      <c r="G360" s="9">
        <f>SUMIFS('2013Figures'!$J:$J,'2013Figures'!$C:$C,$A360,'2013Figures'!$I:$I,"",'2013Figures'!$B:$B,"CyToBroker",'2013Figures'!$G:$G,"E1",'2013Figures'!$E:$E,$B$1)</f>
        <v>0</v>
      </c>
      <c r="H360" s="9">
        <f>SUMIFS('2013Figures'!$J:$J,'2013Figures'!$C:$C,$A360,'2013Figures'!$I:$I,"",'2013Figures'!$B:$B,"CyToBroker",'2013Figures'!$G:$G,"P1",'2013Figures'!$E:$E,$B$1)</f>
        <v>0</v>
      </c>
      <c r="J360" s="8" t="s">
        <v>131</v>
      </c>
      <c r="L360" s="42">
        <f>SUMIFS('2012Figures'!$J:$J,'2012Figures'!$C:$C,$A360,'2012Figures'!$I:$I,"",'2012Figures'!$E:$E,$B$1)</f>
        <v>0</v>
      </c>
      <c r="M360" s="52">
        <f>SUMIFS('2012Figures'!$J:$J,'2012Figures'!$C:$C,$A360,'2012Figures'!$I:$I,"",'2012Figures'!$B:$B,"BrokerToCy",'2012Figures'!$G:$G,"E1",'2012Figures'!$E:$E,$B$1)</f>
        <v>0</v>
      </c>
      <c r="N360" s="52">
        <f>SUMIFS('2012Figures'!$J:$J,'2012Figures'!$C:$C,$A360,'2012Figures'!$I:$I,"",'2012Figures'!$B:$B,"BrokerToCy",'2012Figures'!$G:$G,"P1",'2012Figures'!$E:$E,$B$1)</f>
        <v>0</v>
      </c>
      <c r="O360" s="52">
        <f>SUMIFS('2012Figures'!$J:$J,'2012Figures'!$C:$C,$A360,'2012Figures'!$I:$I,"",'2012Figures'!$B:$B,"CyToBroker",'2012Figures'!$G:$G,"E1",'2012Figures'!$E:$E,$B$1)</f>
        <v>0</v>
      </c>
      <c r="P360" s="52">
        <f>SUMIFS('2012Figures'!$J:$J,'2012Figures'!$C:$C,$A360,'2012Figures'!$I:$I,"",'2012Figures'!$B:$B,"CyToBroker",'2012Figures'!$G:$G,"P1",'2012Figures'!$E:$E,$B$1)</f>
        <v>0</v>
      </c>
      <c r="R360" s="46" t="str">
        <f t="shared" si="36"/>
        <v/>
      </c>
      <c r="S360" s="46" t="str">
        <f t="shared" si="36"/>
        <v/>
      </c>
      <c r="T360" s="46" t="str">
        <f t="shared" si="36"/>
        <v/>
      </c>
      <c r="U360" s="46" t="str">
        <f t="shared" si="36"/>
        <v/>
      </c>
      <c r="V360" s="46" t="str">
        <f t="shared" si="36"/>
        <v/>
      </c>
    </row>
    <row r="361" spans="1:22" x14ac:dyDescent="0.2">
      <c r="A361" s="21"/>
      <c r="B361" s="21" t="s">
        <v>92</v>
      </c>
      <c r="C361" s="22"/>
      <c r="D361" s="23">
        <f>SUM(E361:H361)</f>
        <v>0</v>
      </c>
      <c r="E361" s="23">
        <f>SUM(E359:E360)</f>
        <v>0</v>
      </c>
      <c r="F361" s="23">
        <f>SUM(F359:F360)</f>
        <v>0</v>
      </c>
      <c r="G361" s="23">
        <f>SUM(G359:G360)</f>
        <v>0</v>
      </c>
      <c r="H361" s="23">
        <f>SUM(H359:H360)</f>
        <v>0</v>
      </c>
      <c r="I361" s="21"/>
      <c r="J361" s="22"/>
      <c r="K361" s="21"/>
      <c r="L361" s="43">
        <f>SUM(M361:P361)</f>
        <v>0</v>
      </c>
      <c r="M361" s="43">
        <f>SUM(M359:M360)</f>
        <v>0</v>
      </c>
      <c r="N361" s="43">
        <f>SUM(N359:N360)</f>
        <v>0</v>
      </c>
      <c r="O361" s="43">
        <f>SUM(O359:O360)</f>
        <v>0</v>
      </c>
      <c r="P361" s="43">
        <f>SUM(P359:P360)</f>
        <v>0</v>
      </c>
      <c r="Q361" s="21"/>
      <c r="R361" s="21"/>
      <c r="S361" s="21"/>
      <c r="T361" s="21"/>
      <c r="U361" s="21"/>
      <c r="V361" s="21"/>
    </row>
    <row r="362" spans="1:22" x14ac:dyDescent="0.2">
      <c r="A362" s="28">
        <v>403</v>
      </c>
      <c r="B362" s="28" t="s">
        <v>169</v>
      </c>
      <c r="C362" s="17" t="s">
        <v>88</v>
      </c>
      <c r="D362" s="18">
        <f>SUMIFS('2013Figures'!$J:$J,'2013Figures'!$C:$C,$A362,'2013Figures'!$E:$E,$B$1)</f>
        <v>0</v>
      </c>
      <c r="E362" s="18">
        <f>SUMIFS('2013Figures'!$J:$J,'2013Figures'!$C:$C,$A362,'2013Figures'!$B:$B,"BrokerToCy",'2013Figures'!$G:$G,"E1",'2013Figures'!$E:$E,$B$1)</f>
        <v>0</v>
      </c>
      <c r="F362" s="18">
        <f>SUMIFS('2013Figures'!$J:$J,'2013Figures'!$C:$C,$A362,'2013Figures'!$B:$B,"BrokerToCy",'2013Figures'!$G:$G,"P1",'2013Figures'!$E:$E,$B$1)</f>
        <v>0</v>
      </c>
      <c r="G362" s="18">
        <f>SUMIFS('2013Figures'!$J:$J,'2013Figures'!$C:$C,$A362,'2013Figures'!$B:$B,"CyToBroker",'2013Figures'!$G:$G,"E1",'2013Figures'!$E:$E,$B$1)</f>
        <v>0</v>
      </c>
      <c r="H362" s="18">
        <f>SUMIFS('2013Figures'!$J:$J,'2013Figures'!$C:$C,$A362,'2013Figures'!$B:$B,"CyToBroker",'2013Figures'!$G:$G,"P1",'2013Figures'!$E:$E,$B$1)</f>
        <v>0</v>
      </c>
      <c r="I362" s="28"/>
      <c r="J362" s="17"/>
      <c r="K362" s="28"/>
      <c r="L362" s="50">
        <f>SUMIFS('2012Figures'!$J:$J,'2012Figures'!$C:$C,$A362,'2012Figures'!$E:$E,$B$1)</f>
        <v>0</v>
      </c>
      <c r="M362" s="50">
        <f>SUMIFS('2012Figures'!$J:$J,'2012Figures'!$C:$C,$A362,'2012Figures'!$B:$B,"BrokerToCy",'2012Figures'!$G:$G,"E1",'2012Figures'!$E:$E,$B$1)</f>
        <v>0</v>
      </c>
      <c r="N362" s="50">
        <f>SUMIFS('2012Figures'!$J:$J,'2012Figures'!$C:$C,$A362,'2012Figures'!$B:$B,"BrokerToCy",'2012Figures'!$G:$G,"P1",'2012Figures'!$E:$E,$B$1)</f>
        <v>0</v>
      </c>
      <c r="O362" s="50">
        <f>SUMIFS('2012Figures'!$J:$J,'2012Figures'!$C:$C,$A362,'2012Figures'!$B:$B,"CyToBroker",'2012Figures'!$G:$G,"E1",'2012Figures'!$E:$E,$B$1)</f>
        <v>0</v>
      </c>
      <c r="P362" s="50">
        <f>SUMIFS('2012Figures'!$J:$J,'2012Figures'!$C:$C,$A362,'2012Figures'!$B:$B,"CyToBroker",'2012Figures'!$G:$G,"P1",'2012Figures'!$E:$E,$B$1)</f>
        <v>0</v>
      </c>
      <c r="Q362" s="28"/>
      <c r="R362" s="46" t="str">
        <f t="shared" ref="R362:V426" si="37">IF(L362=0,"",ROUND(D362/L362-1,2))</f>
        <v/>
      </c>
      <c r="S362" s="46" t="str">
        <f t="shared" si="37"/>
        <v/>
      </c>
      <c r="T362" s="46" t="str">
        <f t="shared" si="37"/>
        <v/>
      </c>
      <c r="U362" s="46" t="str">
        <f t="shared" si="37"/>
        <v/>
      </c>
      <c r="V362" s="46" t="str">
        <f t="shared" si="37"/>
        <v/>
      </c>
    </row>
    <row r="363" spans="1:22" x14ac:dyDescent="0.2">
      <c r="A363" s="1">
        <v>403</v>
      </c>
      <c r="B363" s="1" t="s">
        <v>169</v>
      </c>
      <c r="C363" s="8">
        <v>1</v>
      </c>
      <c r="D363" s="29">
        <f>SUMIFS('2013Figures'!$J:$J,'2013Figures'!$C:$C,$A363,'2013Figures'!$H:$H,$B363,'2013Figures'!$I:$I,$C363,'2013Figures'!$E:$E,$B$1)</f>
        <v>0</v>
      </c>
      <c r="E363" s="9">
        <f>SUMIFS('2013Figures'!$J:$J,'2013Figures'!$C:$C,$A363,'2013Figures'!$H:$H,$B363,'2013Figures'!$I:$I,$C363,'2013Figures'!$B:$B,"BrokerToCy",'2013Figures'!$G:$G,"E1",'2013Figures'!$E:$E,$B$1)</f>
        <v>0</v>
      </c>
      <c r="F363" s="9">
        <f>SUMIFS('2013Figures'!$J:$J,'2013Figures'!$C:$C,$A363,'2013Figures'!$H:$H,$B363,'2013Figures'!$I:$I,$C363,'2013Figures'!$B:$B,"BrokerToCy",'2013Figures'!$G:$G,"P1",'2013Figures'!$E:$E,$B$1)</f>
        <v>0</v>
      </c>
      <c r="G363" s="9">
        <f>SUMIFS('2013Figures'!$J:$J,'2013Figures'!$C:$C,$A363,'2013Figures'!$H:$H,$B363,'2013Figures'!$I:$I,$C363,'2013Figures'!$B:$B,"CyToBroker",'2013Figures'!$G:$G,"E1",'2013Figures'!$E:$E,$B$1)</f>
        <v>0</v>
      </c>
      <c r="H363" s="9">
        <f>SUMIFS('2013Figures'!$J:$J,'2013Figures'!$C:$C,$A363,'2013Figures'!$H:$H,$B363,'2013Figures'!$I:$I,$C363,'2013Figures'!$B:$B,"CyToBroker",'2013Figures'!$G:$G,"P1",'2013Figures'!$E:$E,$B$1)</f>
        <v>0</v>
      </c>
      <c r="I363" s="30"/>
      <c r="J363" s="31">
        <v>200801</v>
      </c>
      <c r="K363" s="30"/>
      <c r="L363" s="42">
        <f>SUMIFS('2012Figures'!$J:$J,'2012Figures'!$C:$C,$A363,'2012Figures'!$H:$H,$B363,'2012Figures'!$I:$I,$C363,'2012Figures'!$E:$E,$B$1)</f>
        <v>0</v>
      </c>
      <c r="M363" s="52">
        <f>SUMIFS('2012Figures'!$J:$J,'2012Figures'!$C:$C,$A363,'2012Figures'!$H:$H,$B363,'2012Figures'!$I:$I,$C363,'2012Figures'!$B:$B,"BrokerToCy",'2012Figures'!$G:$G,"E1",'2012Figures'!$E:$E,$B$1)</f>
        <v>0</v>
      </c>
      <c r="N363" s="52">
        <f>SUMIFS('2012Figures'!$J:$J,'2012Figures'!$C:$C,$A363,'2012Figures'!$H:$H,$B363,'2012Figures'!$I:$I,$C363,'2012Figures'!$B:$B,"BrokerToCy",'2012Figures'!$G:$G,"P1",'2012Figures'!$E:$E,$B$1)</f>
        <v>0</v>
      </c>
      <c r="O363" s="52">
        <f>SUMIFS('2012Figures'!$J:$J,'2012Figures'!$C:$C,$A363,'2012Figures'!$H:$H,$B363,'2012Figures'!$I:$I,$C363,'2012Figures'!$B:$B,"CyToBroker",'2012Figures'!$G:$G,"E1",'2012Figures'!$E:$E,$B$1)</f>
        <v>0</v>
      </c>
      <c r="P363" s="52">
        <f>SUMIFS('2012Figures'!$J:$J,'2012Figures'!$C:$C,$A363,'2012Figures'!$H:$H,$B363,'2012Figures'!$I:$I,$C363,'2012Figures'!$B:$B,"CyToBroker",'2012Figures'!$G:$G,"P1",'2012Figures'!$E:$E,$B$1)</f>
        <v>0</v>
      </c>
      <c r="Q363" s="30"/>
      <c r="R363" s="46" t="str">
        <f t="shared" si="37"/>
        <v/>
      </c>
      <c r="S363" s="46" t="str">
        <f t="shared" si="37"/>
        <v/>
      </c>
      <c r="T363" s="46" t="str">
        <f t="shared" si="37"/>
        <v/>
      </c>
      <c r="U363" s="46" t="str">
        <f t="shared" si="37"/>
        <v/>
      </c>
      <c r="V363" s="46" t="str">
        <f t="shared" si="37"/>
        <v/>
      </c>
    </row>
    <row r="364" spans="1:22" x14ac:dyDescent="0.2">
      <c r="A364" s="1">
        <v>403</v>
      </c>
      <c r="B364" s="1" t="s">
        <v>169</v>
      </c>
      <c r="D364" s="29">
        <f>SUMIFS('2013Figures'!$J:$J,'2013Figures'!$C:$C,$A364,'2013Figures'!$I:$I,"",'2013Figures'!$E:$E,$B$1)</f>
        <v>0</v>
      </c>
      <c r="E364" s="9">
        <f>SUMIFS('2013Figures'!$J:$J,'2013Figures'!$C:$C,$A364,'2013Figures'!$I:$I,"",'2013Figures'!$B:$B,"BrokerToCy",'2013Figures'!$G:$G,"E1",'2013Figures'!$E:$E,$B$1)</f>
        <v>0</v>
      </c>
      <c r="F364" s="9">
        <f>SUMIFS('2013Figures'!$J:$J,'2013Figures'!$C:$C,$A364,'2013Figures'!$I:$I,"",'2013Figures'!$B:$B,"BrokerToCy",'2013Figures'!$G:$G,"P1",'2013Figures'!$E:$E,$B$1)</f>
        <v>0</v>
      </c>
      <c r="G364" s="9">
        <f>SUMIFS('2013Figures'!$J:$J,'2013Figures'!$C:$C,$A364,'2013Figures'!$I:$I,"",'2013Figures'!$B:$B,"CyToBroker",'2013Figures'!$G:$G,"E1",'2013Figures'!$E:$E,$B$1)</f>
        <v>0</v>
      </c>
      <c r="H364" s="9">
        <f>SUMIFS('2013Figures'!$J:$J,'2013Figures'!$C:$C,$A364,'2013Figures'!$I:$I,"",'2013Figures'!$B:$B,"CyToBroker",'2013Figures'!$G:$G,"P1",'2013Figures'!$E:$E,$B$1)</f>
        <v>0</v>
      </c>
      <c r="J364" s="8" t="s">
        <v>131</v>
      </c>
      <c r="L364" s="42">
        <f>SUMIFS('2012Figures'!$J:$J,'2012Figures'!$C:$C,$A364,'2012Figures'!$I:$I,"",'2012Figures'!$E:$E,$B$1)</f>
        <v>0</v>
      </c>
      <c r="M364" s="52">
        <f>SUMIFS('2012Figures'!$J:$J,'2012Figures'!$C:$C,$A364,'2012Figures'!$I:$I,"",'2012Figures'!$B:$B,"BrokerToCy",'2012Figures'!$G:$G,"E1",'2012Figures'!$E:$E,$B$1)</f>
        <v>0</v>
      </c>
      <c r="N364" s="52">
        <f>SUMIFS('2012Figures'!$J:$J,'2012Figures'!$C:$C,$A364,'2012Figures'!$I:$I,"",'2012Figures'!$B:$B,"BrokerToCy",'2012Figures'!$G:$G,"P1",'2012Figures'!$E:$E,$B$1)</f>
        <v>0</v>
      </c>
      <c r="O364" s="52">
        <f>SUMIFS('2012Figures'!$J:$J,'2012Figures'!$C:$C,$A364,'2012Figures'!$I:$I,"",'2012Figures'!$B:$B,"CyToBroker",'2012Figures'!$G:$G,"E1",'2012Figures'!$E:$E,$B$1)</f>
        <v>0</v>
      </c>
      <c r="P364" s="52">
        <f>SUMIFS('2012Figures'!$J:$J,'2012Figures'!$C:$C,$A364,'2012Figures'!$I:$I,"",'2012Figures'!$B:$B,"CyToBroker",'2012Figures'!$G:$G,"P1",'2012Figures'!$E:$E,$B$1)</f>
        <v>0</v>
      </c>
      <c r="R364" s="46" t="str">
        <f t="shared" si="37"/>
        <v/>
      </c>
      <c r="S364" s="46" t="str">
        <f t="shared" si="37"/>
        <v/>
      </c>
      <c r="T364" s="46" t="str">
        <f t="shared" si="37"/>
        <v/>
      </c>
      <c r="U364" s="46" t="str">
        <f t="shared" si="37"/>
        <v/>
      </c>
      <c r="V364" s="46" t="str">
        <f t="shared" si="37"/>
        <v/>
      </c>
    </row>
    <row r="365" spans="1:22" x14ac:dyDescent="0.2">
      <c r="A365" s="21"/>
      <c r="B365" s="21" t="s">
        <v>92</v>
      </c>
      <c r="C365" s="22"/>
      <c r="D365" s="23">
        <f>SUM(E365:H365)</f>
        <v>0</v>
      </c>
      <c r="E365" s="23">
        <f>SUM(E363:E364)</f>
        <v>0</v>
      </c>
      <c r="F365" s="23">
        <f>SUM(F363:F364)</f>
        <v>0</v>
      </c>
      <c r="G365" s="23">
        <f>SUM(G363:G364)</f>
        <v>0</v>
      </c>
      <c r="H365" s="23">
        <f>SUM(H363:H364)</f>
        <v>0</v>
      </c>
      <c r="I365" s="21"/>
      <c r="J365" s="22"/>
      <c r="K365" s="21"/>
      <c r="L365" s="43">
        <f>SUM(M365:P365)</f>
        <v>0</v>
      </c>
      <c r="M365" s="43">
        <f>SUM(M363:M364)</f>
        <v>0</v>
      </c>
      <c r="N365" s="43">
        <f>SUM(N363:N364)</f>
        <v>0</v>
      </c>
      <c r="O365" s="43">
        <f>SUM(O363:O364)</f>
        <v>0</v>
      </c>
      <c r="P365" s="43">
        <f>SUM(P363:P364)</f>
        <v>0</v>
      </c>
      <c r="Q365" s="21"/>
      <c r="R365" s="21"/>
      <c r="S365" s="21"/>
      <c r="T365" s="21"/>
      <c r="U365" s="21"/>
      <c r="V365" s="21"/>
    </row>
    <row r="366" spans="1:22" x14ac:dyDescent="0.2">
      <c r="A366" s="28">
        <v>405</v>
      </c>
      <c r="B366" s="28" t="s">
        <v>170</v>
      </c>
      <c r="C366" s="17" t="s">
        <v>88</v>
      </c>
      <c r="D366" s="18">
        <f>SUMIFS('2013Figures'!$J:$J,'2013Figures'!$C:$C,$A366,'2013Figures'!$E:$E,$B$1)</f>
        <v>0</v>
      </c>
      <c r="E366" s="18">
        <f>SUMIFS('2013Figures'!$J:$J,'2013Figures'!$C:$C,$A366,'2013Figures'!$B:$B,"BrokerToCy",'2013Figures'!$G:$G,"E1",'2013Figures'!$E:$E,$B$1)</f>
        <v>0</v>
      </c>
      <c r="F366" s="18">
        <f>SUMIFS('2013Figures'!$J:$J,'2013Figures'!$C:$C,$A366,'2013Figures'!$B:$B,"BrokerToCy",'2013Figures'!$G:$G,"P1",'2013Figures'!$E:$E,$B$1)</f>
        <v>0</v>
      </c>
      <c r="G366" s="18">
        <f>SUMIFS('2013Figures'!$J:$J,'2013Figures'!$C:$C,$A366,'2013Figures'!$B:$B,"CyToBroker",'2013Figures'!$G:$G,"E1",'2013Figures'!$E:$E,$B$1)</f>
        <v>0</v>
      </c>
      <c r="H366" s="18">
        <f>SUMIFS('2013Figures'!$J:$J,'2013Figures'!$C:$C,$A366,'2013Figures'!$B:$B,"CyToBroker",'2013Figures'!$G:$G,"P1",'2013Figures'!$E:$E,$B$1)</f>
        <v>0</v>
      </c>
      <c r="I366" s="28"/>
      <c r="J366" s="17"/>
      <c r="K366" s="28"/>
      <c r="L366" s="50">
        <f>SUMIFS('2012Figures'!$J:$J,'2012Figures'!$C:$C,$A366,'2012Figures'!$E:$E,$B$1)</f>
        <v>0</v>
      </c>
      <c r="M366" s="50">
        <f>SUMIFS('2012Figures'!$J:$J,'2012Figures'!$C:$C,$A366,'2012Figures'!$B:$B,"BrokerToCy",'2012Figures'!$G:$G,"E1",'2012Figures'!$E:$E,$B$1)</f>
        <v>0</v>
      </c>
      <c r="N366" s="50">
        <f>SUMIFS('2012Figures'!$J:$J,'2012Figures'!$C:$C,$A366,'2012Figures'!$B:$B,"BrokerToCy",'2012Figures'!$G:$G,"P1",'2012Figures'!$E:$E,$B$1)</f>
        <v>0</v>
      </c>
      <c r="O366" s="50">
        <f>SUMIFS('2012Figures'!$J:$J,'2012Figures'!$C:$C,$A366,'2012Figures'!$B:$B,"CyToBroker",'2012Figures'!$G:$G,"E1",'2012Figures'!$E:$E,$B$1)</f>
        <v>0</v>
      </c>
      <c r="P366" s="50">
        <f>SUMIFS('2012Figures'!$J:$J,'2012Figures'!$C:$C,$A366,'2012Figures'!$B:$B,"CyToBroker",'2012Figures'!$G:$G,"P1",'2012Figures'!$E:$E,$B$1)</f>
        <v>0</v>
      </c>
      <c r="Q366" s="28"/>
      <c r="R366" s="46" t="str">
        <f t="shared" ref="R366:V430" si="38">IF(L366=0,"",ROUND(D366/L366-1,2))</f>
        <v/>
      </c>
      <c r="S366" s="46" t="str">
        <f t="shared" si="38"/>
        <v/>
      </c>
      <c r="T366" s="46" t="str">
        <f t="shared" si="38"/>
        <v/>
      </c>
      <c r="U366" s="46" t="str">
        <f t="shared" si="38"/>
        <v/>
      </c>
      <c r="V366" s="46" t="str">
        <f t="shared" si="38"/>
        <v/>
      </c>
    </row>
    <row r="367" spans="1:22" x14ac:dyDescent="0.2">
      <c r="A367" s="1">
        <v>405</v>
      </c>
      <c r="B367" s="1" t="s">
        <v>170</v>
      </c>
      <c r="C367" s="8">
        <v>1</v>
      </c>
      <c r="D367" s="29">
        <f>SUMIFS('2013Figures'!$J:$J,'2013Figures'!$C:$C,$A367,'2013Figures'!$H:$H,$B367,'2013Figures'!$I:$I,$C367,'2013Figures'!$E:$E,$B$1)</f>
        <v>0</v>
      </c>
      <c r="E367" s="9">
        <f>SUMIFS('2013Figures'!$J:$J,'2013Figures'!$C:$C,$A367,'2013Figures'!$H:$H,$B367,'2013Figures'!$I:$I,$C367,'2013Figures'!$B:$B,"BrokerToCy",'2013Figures'!$G:$G,"E1",'2013Figures'!$E:$E,$B$1)</f>
        <v>0</v>
      </c>
      <c r="F367" s="9">
        <f>SUMIFS('2013Figures'!$J:$J,'2013Figures'!$C:$C,$A367,'2013Figures'!$H:$H,$B367,'2013Figures'!$I:$I,$C367,'2013Figures'!$B:$B,"BrokerToCy",'2013Figures'!$G:$G,"P1",'2013Figures'!$E:$E,$B$1)</f>
        <v>0</v>
      </c>
      <c r="G367" s="9">
        <f>SUMIFS('2013Figures'!$J:$J,'2013Figures'!$C:$C,$A367,'2013Figures'!$H:$H,$B367,'2013Figures'!$I:$I,$C367,'2013Figures'!$B:$B,"CyToBroker",'2013Figures'!$G:$G,"E1",'2013Figures'!$E:$E,$B$1)</f>
        <v>0</v>
      </c>
      <c r="H367" s="9">
        <f>SUMIFS('2013Figures'!$J:$J,'2013Figures'!$C:$C,$A367,'2013Figures'!$H:$H,$B367,'2013Figures'!$I:$I,$C367,'2013Figures'!$B:$B,"CyToBroker",'2013Figures'!$G:$G,"P1",'2013Figures'!$E:$E,$B$1)</f>
        <v>0</v>
      </c>
      <c r="I367" s="30"/>
      <c r="J367" s="31">
        <v>200601</v>
      </c>
      <c r="K367" s="30"/>
      <c r="L367" s="42">
        <f>SUMIFS('2012Figures'!$J:$J,'2012Figures'!$C:$C,$A367,'2012Figures'!$H:$H,$B367,'2012Figures'!$I:$I,$C367,'2012Figures'!$E:$E,$B$1)</f>
        <v>0</v>
      </c>
      <c r="M367" s="52">
        <f>SUMIFS('2012Figures'!$J:$J,'2012Figures'!$C:$C,$A367,'2012Figures'!$H:$H,$B367,'2012Figures'!$I:$I,$C367,'2012Figures'!$B:$B,"BrokerToCy",'2012Figures'!$G:$G,"E1",'2012Figures'!$E:$E,$B$1)</f>
        <v>0</v>
      </c>
      <c r="N367" s="52">
        <f>SUMIFS('2012Figures'!$J:$J,'2012Figures'!$C:$C,$A367,'2012Figures'!$H:$H,$B367,'2012Figures'!$I:$I,$C367,'2012Figures'!$B:$B,"BrokerToCy",'2012Figures'!$G:$G,"P1",'2012Figures'!$E:$E,$B$1)</f>
        <v>0</v>
      </c>
      <c r="O367" s="52">
        <f>SUMIFS('2012Figures'!$J:$J,'2012Figures'!$C:$C,$A367,'2012Figures'!$H:$H,$B367,'2012Figures'!$I:$I,$C367,'2012Figures'!$B:$B,"CyToBroker",'2012Figures'!$G:$G,"E1",'2012Figures'!$E:$E,$B$1)</f>
        <v>0</v>
      </c>
      <c r="P367" s="52">
        <f>SUMIFS('2012Figures'!$J:$J,'2012Figures'!$C:$C,$A367,'2012Figures'!$H:$H,$B367,'2012Figures'!$I:$I,$C367,'2012Figures'!$B:$B,"CyToBroker",'2012Figures'!$G:$G,"P1",'2012Figures'!$E:$E,$B$1)</f>
        <v>0</v>
      </c>
      <c r="Q367" s="30"/>
      <c r="R367" s="46" t="str">
        <f t="shared" si="38"/>
        <v/>
      </c>
      <c r="S367" s="46" t="str">
        <f t="shared" si="38"/>
        <v/>
      </c>
      <c r="T367" s="46" t="str">
        <f t="shared" si="38"/>
        <v/>
      </c>
      <c r="U367" s="46" t="str">
        <f t="shared" si="38"/>
        <v/>
      </c>
      <c r="V367" s="46" t="str">
        <f t="shared" si="38"/>
        <v/>
      </c>
    </row>
    <row r="368" spans="1:22" x14ac:dyDescent="0.2">
      <c r="A368" s="1">
        <v>405</v>
      </c>
      <c r="B368" s="1" t="s">
        <v>170</v>
      </c>
      <c r="D368" s="29">
        <f>SUMIFS('2013Figures'!$J:$J,'2013Figures'!$C:$C,$A368,'2013Figures'!$I:$I,"",'2013Figures'!$E:$E,$B$1)</f>
        <v>0</v>
      </c>
      <c r="E368" s="9">
        <f>SUMIFS('2013Figures'!$J:$J,'2013Figures'!$C:$C,$A368,'2013Figures'!$I:$I,"",'2013Figures'!$B:$B,"BrokerToCy",'2013Figures'!$G:$G,"E1",'2013Figures'!$E:$E,$B$1)</f>
        <v>0</v>
      </c>
      <c r="F368" s="9">
        <f>SUMIFS('2013Figures'!$J:$J,'2013Figures'!$C:$C,$A368,'2013Figures'!$I:$I,"",'2013Figures'!$B:$B,"BrokerToCy",'2013Figures'!$G:$G,"P1",'2013Figures'!$E:$E,$B$1)</f>
        <v>0</v>
      </c>
      <c r="G368" s="9">
        <f>SUMIFS('2013Figures'!$J:$J,'2013Figures'!$C:$C,$A368,'2013Figures'!$I:$I,"",'2013Figures'!$B:$B,"CyToBroker",'2013Figures'!$G:$G,"E1",'2013Figures'!$E:$E,$B$1)</f>
        <v>0</v>
      </c>
      <c r="H368" s="9">
        <f>SUMIFS('2013Figures'!$J:$J,'2013Figures'!$C:$C,$A368,'2013Figures'!$I:$I,"",'2013Figures'!$B:$B,"CyToBroker",'2013Figures'!$G:$G,"P1",'2013Figures'!$E:$E,$B$1)</f>
        <v>0</v>
      </c>
      <c r="J368" s="8" t="s">
        <v>131</v>
      </c>
      <c r="L368" s="42">
        <f>SUMIFS('2012Figures'!$J:$J,'2012Figures'!$C:$C,$A368,'2012Figures'!$I:$I,"",'2012Figures'!$E:$E,$B$1)</f>
        <v>0</v>
      </c>
      <c r="M368" s="52">
        <f>SUMIFS('2012Figures'!$J:$J,'2012Figures'!$C:$C,$A368,'2012Figures'!$I:$I,"",'2012Figures'!$B:$B,"BrokerToCy",'2012Figures'!$G:$G,"E1",'2012Figures'!$E:$E,$B$1)</f>
        <v>0</v>
      </c>
      <c r="N368" s="52">
        <f>SUMIFS('2012Figures'!$J:$J,'2012Figures'!$C:$C,$A368,'2012Figures'!$I:$I,"",'2012Figures'!$B:$B,"BrokerToCy",'2012Figures'!$G:$G,"P1",'2012Figures'!$E:$E,$B$1)</f>
        <v>0</v>
      </c>
      <c r="O368" s="52">
        <f>SUMIFS('2012Figures'!$J:$J,'2012Figures'!$C:$C,$A368,'2012Figures'!$I:$I,"",'2012Figures'!$B:$B,"CyToBroker",'2012Figures'!$G:$G,"E1",'2012Figures'!$E:$E,$B$1)</f>
        <v>0</v>
      </c>
      <c r="P368" s="52">
        <f>SUMIFS('2012Figures'!$J:$J,'2012Figures'!$C:$C,$A368,'2012Figures'!$I:$I,"",'2012Figures'!$B:$B,"CyToBroker",'2012Figures'!$G:$G,"P1",'2012Figures'!$E:$E,$B$1)</f>
        <v>0</v>
      </c>
      <c r="R368" s="46" t="str">
        <f t="shared" si="38"/>
        <v/>
      </c>
      <c r="S368" s="46" t="str">
        <f t="shared" si="38"/>
        <v/>
      </c>
      <c r="T368" s="46" t="str">
        <f t="shared" si="38"/>
        <v/>
      </c>
      <c r="U368" s="46" t="str">
        <f t="shared" si="38"/>
        <v/>
      </c>
      <c r="V368" s="46" t="str">
        <f t="shared" si="38"/>
        <v/>
      </c>
    </row>
    <row r="369" spans="1:22" x14ac:dyDescent="0.2">
      <c r="A369" s="21"/>
      <c r="B369" s="21" t="s">
        <v>92</v>
      </c>
      <c r="C369" s="22"/>
      <c r="D369" s="23">
        <f>SUM(E369:H369)</f>
        <v>0</v>
      </c>
      <c r="E369" s="23">
        <f>SUM(E367:E368)</f>
        <v>0</v>
      </c>
      <c r="F369" s="23">
        <f>SUM(F367:F368)</f>
        <v>0</v>
      </c>
      <c r="G369" s="23">
        <f>SUM(G367:G368)</f>
        <v>0</v>
      </c>
      <c r="H369" s="23">
        <f>SUM(H367:H368)</f>
        <v>0</v>
      </c>
      <c r="I369" s="21"/>
      <c r="J369" s="22"/>
      <c r="K369" s="21"/>
      <c r="L369" s="43">
        <f>SUM(M369:P369)</f>
        <v>0</v>
      </c>
      <c r="M369" s="43">
        <f>SUM(M367:M368)</f>
        <v>0</v>
      </c>
      <c r="N369" s="43">
        <f>SUM(N367:N368)</f>
        <v>0</v>
      </c>
      <c r="O369" s="43">
        <f>SUM(O367:O368)</f>
        <v>0</v>
      </c>
      <c r="P369" s="43">
        <f>SUM(P367:P368)</f>
        <v>0</v>
      </c>
      <c r="Q369" s="21"/>
      <c r="R369" s="21"/>
      <c r="S369" s="21"/>
      <c r="T369" s="21"/>
      <c r="U369" s="21"/>
      <c r="V369" s="21"/>
    </row>
    <row r="370" spans="1:22" x14ac:dyDescent="0.2">
      <c r="A370" s="28">
        <v>410</v>
      </c>
      <c r="B370" s="28" t="s">
        <v>123</v>
      </c>
      <c r="C370" s="17" t="s">
        <v>88</v>
      </c>
      <c r="D370" s="18">
        <f>SUMIFS('2013Figures'!$J:$J,'2013Figures'!$C:$C,$A370,'2013Figures'!$E:$E,$B$1)</f>
        <v>0</v>
      </c>
      <c r="E370" s="18">
        <f>SUMIFS('2013Figures'!$J:$J,'2013Figures'!$C:$C,$A370,'2013Figures'!$B:$B,"BrokerToCy",'2013Figures'!$G:$G,"E1",'2013Figures'!$E:$E,$B$1)</f>
        <v>0</v>
      </c>
      <c r="F370" s="18">
        <f>SUMIFS('2013Figures'!$J:$J,'2013Figures'!$C:$C,$A370,'2013Figures'!$B:$B,"BrokerToCy",'2013Figures'!$G:$G,"P1",'2013Figures'!$E:$E,$B$1)</f>
        <v>0</v>
      </c>
      <c r="G370" s="18">
        <f>SUMIFS('2013Figures'!$J:$J,'2013Figures'!$C:$C,$A370,'2013Figures'!$B:$B,"CyToBroker",'2013Figures'!$G:$G,"E1",'2013Figures'!$E:$E,$B$1)</f>
        <v>0</v>
      </c>
      <c r="H370" s="18">
        <f>SUMIFS('2013Figures'!$J:$J,'2013Figures'!$C:$C,$A370,'2013Figures'!$B:$B,"CyToBroker",'2013Figures'!$G:$G,"P1",'2013Figures'!$E:$E,$B$1)</f>
        <v>0</v>
      </c>
      <c r="I370" s="28"/>
      <c r="J370" s="17"/>
      <c r="K370" s="28"/>
      <c r="L370" s="50">
        <f>SUMIFS('2012Figures'!$J:$J,'2012Figures'!$C:$C,$A370,'2012Figures'!$E:$E,$B$1)</f>
        <v>0</v>
      </c>
      <c r="M370" s="50">
        <f>SUMIFS('2012Figures'!$J:$J,'2012Figures'!$C:$C,$A370,'2012Figures'!$B:$B,"BrokerToCy",'2012Figures'!$G:$G,"E1",'2012Figures'!$E:$E,$B$1)</f>
        <v>0</v>
      </c>
      <c r="N370" s="50">
        <f>SUMIFS('2012Figures'!$J:$J,'2012Figures'!$C:$C,$A370,'2012Figures'!$B:$B,"BrokerToCy",'2012Figures'!$G:$G,"P1",'2012Figures'!$E:$E,$B$1)</f>
        <v>0</v>
      </c>
      <c r="O370" s="50">
        <f>SUMIFS('2012Figures'!$J:$J,'2012Figures'!$C:$C,$A370,'2012Figures'!$B:$B,"CyToBroker",'2012Figures'!$G:$G,"E1",'2012Figures'!$E:$E,$B$1)</f>
        <v>0</v>
      </c>
      <c r="P370" s="50">
        <f>SUMIFS('2012Figures'!$J:$J,'2012Figures'!$C:$C,$A370,'2012Figures'!$B:$B,"CyToBroker",'2012Figures'!$G:$G,"P1",'2012Figures'!$E:$E,$B$1)</f>
        <v>0</v>
      </c>
      <c r="Q370" s="28"/>
      <c r="R370" s="46" t="str">
        <f t="shared" ref="R370:V413" si="39">IF(L370=0,"",ROUND(D370/L370-1,2))</f>
        <v/>
      </c>
      <c r="S370" s="46" t="str">
        <f t="shared" si="39"/>
        <v/>
      </c>
      <c r="T370" s="46" t="str">
        <f t="shared" si="39"/>
        <v/>
      </c>
      <c r="U370" s="46" t="str">
        <f t="shared" si="39"/>
        <v/>
      </c>
      <c r="V370" s="46" t="str">
        <f t="shared" si="39"/>
        <v/>
      </c>
    </row>
    <row r="371" spans="1:22" x14ac:dyDescent="0.2">
      <c r="A371" s="1">
        <v>410</v>
      </c>
      <c r="B371" s="1" t="s">
        <v>123</v>
      </c>
      <c r="C371" s="8">
        <v>5</v>
      </c>
      <c r="D371" s="29">
        <f>SUMIFS('2013Figures'!$J:$J,'2013Figures'!$C:$C,$A371,'2013Figures'!$H:$H,$B371,'2013Figures'!$I:$I,$C371,'2013Figures'!$E:$E,$B$1)</f>
        <v>0</v>
      </c>
      <c r="E371" s="9">
        <f>SUMIFS('2013Figures'!$J:$J,'2013Figures'!$C:$C,$A371,'2013Figures'!$H:$H,$B371,'2013Figures'!$I:$I,$C371,'2013Figures'!$B:$B,"BrokerToCy",'2013Figures'!$G:$G,"E1",'2013Figures'!$E:$E,$B$1)</f>
        <v>0</v>
      </c>
      <c r="F371" s="9">
        <f>SUMIFS('2013Figures'!$J:$J,'2013Figures'!$C:$C,$A371,'2013Figures'!$H:$H,$B371,'2013Figures'!$I:$I,$C371,'2013Figures'!$B:$B,"BrokerToCy",'2013Figures'!$G:$G,"P1",'2013Figures'!$E:$E,$B$1)</f>
        <v>0</v>
      </c>
      <c r="G371" s="9">
        <f>SUMIFS('2013Figures'!$J:$J,'2013Figures'!$C:$C,$A371,'2013Figures'!$H:$H,$B371,'2013Figures'!$I:$I,$C371,'2013Figures'!$B:$B,"CyToBroker",'2013Figures'!$G:$G,"E1",'2013Figures'!$E:$E,$B$1)</f>
        <v>0</v>
      </c>
      <c r="H371" s="9">
        <f>SUMIFS('2013Figures'!$J:$J,'2013Figures'!$C:$C,$A371,'2013Figures'!$H:$H,$B371,'2013Figures'!$I:$I,$C371,'2013Figures'!$B:$B,"CyToBroker",'2013Figures'!$G:$G,"P1",'2013Figures'!$E:$E,$B$1)</f>
        <v>0</v>
      </c>
      <c r="I371" s="30"/>
      <c r="J371" s="31">
        <v>201501</v>
      </c>
      <c r="K371" s="30"/>
      <c r="L371" s="42">
        <f>SUMIFS('2012Figures'!$J:$J,'2012Figures'!$C:$C,$A371,'2012Figures'!$H:$H,$B371,'2012Figures'!$I:$I,$C371,'2012Figures'!$E:$E,$B$1)</f>
        <v>0</v>
      </c>
      <c r="M371" s="52">
        <f>SUMIFS('2012Figures'!$J:$J,'2012Figures'!$C:$C,$A371,'2012Figures'!$H:$H,$B371,'2012Figures'!$I:$I,$C371,'2012Figures'!$B:$B,"BrokerToCy",'2012Figures'!$G:$G,"E1",'2012Figures'!$E:$E,$B$1)</f>
        <v>0</v>
      </c>
      <c r="N371" s="52">
        <f>SUMIFS('2012Figures'!$J:$J,'2012Figures'!$C:$C,$A371,'2012Figures'!$H:$H,$B371,'2012Figures'!$I:$I,$C371,'2012Figures'!$B:$B,"BrokerToCy",'2012Figures'!$G:$G,"P1",'2012Figures'!$E:$E,$B$1)</f>
        <v>0</v>
      </c>
      <c r="O371" s="52">
        <f>SUMIFS('2012Figures'!$J:$J,'2012Figures'!$C:$C,$A371,'2012Figures'!$H:$H,$B371,'2012Figures'!$I:$I,$C371,'2012Figures'!$B:$B,"CyToBroker",'2012Figures'!$G:$G,"E1",'2012Figures'!$E:$E,$B$1)</f>
        <v>0</v>
      </c>
      <c r="P371" s="52">
        <f>SUMIFS('2012Figures'!$J:$J,'2012Figures'!$C:$C,$A371,'2012Figures'!$H:$H,$B371,'2012Figures'!$I:$I,$C371,'2012Figures'!$B:$B,"CyToBroker",'2012Figures'!$G:$G,"P1",'2012Figures'!$E:$E,$B$1)</f>
        <v>0</v>
      </c>
      <c r="Q371" s="30"/>
      <c r="R371" s="46" t="str">
        <f t="shared" si="39"/>
        <v/>
      </c>
      <c r="S371" s="46" t="str">
        <f t="shared" si="39"/>
        <v/>
      </c>
      <c r="T371" s="46" t="str">
        <f t="shared" si="39"/>
        <v/>
      </c>
      <c r="U371" s="46" t="str">
        <f t="shared" si="39"/>
        <v/>
      </c>
      <c r="V371" s="46" t="str">
        <f t="shared" si="39"/>
        <v/>
      </c>
    </row>
    <row r="372" spans="1:22" x14ac:dyDescent="0.2">
      <c r="A372" s="1">
        <v>410</v>
      </c>
      <c r="B372" s="1" t="s">
        <v>123</v>
      </c>
      <c r="C372" s="8">
        <v>4</v>
      </c>
      <c r="D372" s="29">
        <f>SUMIFS('2013Figures'!$J:$J,'2013Figures'!$C:$C,$A372,'2013Figures'!$H:$H,$B372,'2013Figures'!$I:$I,$C372,'2013Figures'!$E:$E,$B$1)</f>
        <v>0</v>
      </c>
      <c r="E372" s="9">
        <f>SUMIFS('2013Figures'!$J:$J,'2013Figures'!$C:$C,$A372,'2013Figures'!$H:$H,$B372,'2013Figures'!$I:$I,$C372,'2013Figures'!$B:$B,"BrokerToCy",'2013Figures'!$G:$G,"E1",'2013Figures'!$E:$E,$B$1)</f>
        <v>0</v>
      </c>
      <c r="F372" s="9">
        <f>SUMIFS('2013Figures'!$J:$J,'2013Figures'!$C:$C,$A372,'2013Figures'!$H:$H,$B372,'2013Figures'!$I:$I,$C372,'2013Figures'!$B:$B,"BrokerToCy",'2013Figures'!$G:$G,"P1",'2013Figures'!$E:$E,$B$1)</f>
        <v>0</v>
      </c>
      <c r="G372" s="9">
        <f>SUMIFS('2013Figures'!$J:$J,'2013Figures'!$C:$C,$A372,'2013Figures'!$H:$H,$B372,'2013Figures'!$I:$I,$C372,'2013Figures'!$B:$B,"CyToBroker",'2013Figures'!$G:$G,"E1",'2013Figures'!$E:$E,$B$1)</f>
        <v>0</v>
      </c>
      <c r="H372" s="9">
        <f>SUMIFS('2013Figures'!$J:$J,'2013Figures'!$C:$C,$A372,'2013Figures'!$H:$H,$B372,'2013Figures'!$I:$I,$C372,'2013Figures'!$B:$B,"CyToBroker",'2013Figures'!$G:$G,"P1",'2013Figures'!$E:$E,$B$1)</f>
        <v>0</v>
      </c>
      <c r="I372" s="30"/>
      <c r="J372" s="31">
        <v>201301</v>
      </c>
      <c r="K372" s="30"/>
      <c r="L372" s="42">
        <f>SUMIFS('2012Figures'!$J:$J,'2012Figures'!$C:$C,$A372,'2012Figures'!$H:$H,$B372,'2012Figures'!$I:$I,$C372,'2012Figures'!$E:$E,$B$1)</f>
        <v>0</v>
      </c>
      <c r="M372" s="52">
        <f>SUMIFS('2012Figures'!$J:$J,'2012Figures'!$C:$C,$A372,'2012Figures'!$H:$H,$B372,'2012Figures'!$I:$I,$C372,'2012Figures'!$B:$B,"BrokerToCy",'2012Figures'!$G:$G,"E1",'2012Figures'!$E:$E,$B$1)</f>
        <v>0</v>
      </c>
      <c r="N372" s="52">
        <f>SUMIFS('2012Figures'!$J:$J,'2012Figures'!$C:$C,$A372,'2012Figures'!$H:$H,$B372,'2012Figures'!$I:$I,$C372,'2012Figures'!$B:$B,"BrokerToCy",'2012Figures'!$G:$G,"P1",'2012Figures'!$E:$E,$B$1)</f>
        <v>0</v>
      </c>
      <c r="O372" s="52">
        <f>SUMIFS('2012Figures'!$J:$J,'2012Figures'!$C:$C,$A372,'2012Figures'!$H:$H,$B372,'2012Figures'!$I:$I,$C372,'2012Figures'!$B:$B,"CyToBroker",'2012Figures'!$G:$G,"E1",'2012Figures'!$E:$E,$B$1)</f>
        <v>0</v>
      </c>
      <c r="P372" s="52">
        <f>SUMIFS('2012Figures'!$J:$J,'2012Figures'!$C:$C,$A372,'2012Figures'!$H:$H,$B372,'2012Figures'!$I:$I,$C372,'2012Figures'!$B:$B,"CyToBroker",'2012Figures'!$G:$G,"P1",'2012Figures'!$E:$E,$B$1)</f>
        <v>0</v>
      </c>
      <c r="Q372" s="30"/>
      <c r="R372" s="46" t="str">
        <f t="shared" si="39"/>
        <v/>
      </c>
      <c r="S372" s="46" t="str">
        <f t="shared" si="39"/>
        <v/>
      </c>
      <c r="T372" s="46" t="str">
        <f t="shared" si="39"/>
        <v/>
      </c>
      <c r="U372" s="46" t="str">
        <f t="shared" si="39"/>
        <v/>
      </c>
      <c r="V372" s="46" t="str">
        <f t="shared" si="39"/>
        <v/>
      </c>
    </row>
    <row r="373" spans="1:22" x14ac:dyDescent="0.2">
      <c r="A373" s="1">
        <v>410</v>
      </c>
      <c r="B373" s="1" t="s">
        <v>123</v>
      </c>
      <c r="C373" s="8">
        <v>3</v>
      </c>
      <c r="D373" s="29">
        <f>SUMIFS('2013Figures'!$J:$J,'2013Figures'!$C:$C,$A373,'2013Figures'!$H:$H,$B373,'2013Figures'!$I:$I,$C373,'2013Figures'!$E:$E,$B$1)</f>
        <v>0</v>
      </c>
      <c r="E373" s="9">
        <f>SUMIFS('2013Figures'!$J:$J,'2013Figures'!$C:$C,$A373,'2013Figures'!$H:$H,$B373,'2013Figures'!$I:$I,$C373,'2013Figures'!$B:$B,"BrokerToCy",'2013Figures'!$G:$G,"E1",'2013Figures'!$E:$E,$B$1)</f>
        <v>0</v>
      </c>
      <c r="F373" s="9">
        <f>SUMIFS('2013Figures'!$J:$J,'2013Figures'!$C:$C,$A373,'2013Figures'!$H:$H,$B373,'2013Figures'!$I:$I,$C373,'2013Figures'!$B:$B,"BrokerToCy",'2013Figures'!$G:$G,"P1",'2013Figures'!$E:$E,$B$1)</f>
        <v>0</v>
      </c>
      <c r="G373" s="9">
        <f>SUMIFS('2013Figures'!$J:$J,'2013Figures'!$C:$C,$A373,'2013Figures'!$H:$H,$B373,'2013Figures'!$I:$I,$C373,'2013Figures'!$B:$B,"CyToBroker",'2013Figures'!$G:$G,"E1",'2013Figures'!$E:$E,$B$1)</f>
        <v>0</v>
      </c>
      <c r="H373" s="9">
        <f>SUMIFS('2013Figures'!$J:$J,'2013Figures'!$C:$C,$A373,'2013Figures'!$H:$H,$B373,'2013Figures'!$I:$I,$C373,'2013Figures'!$B:$B,"CyToBroker",'2013Figures'!$G:$G,"P1",'2013Figures'!$E:$E,$B$1)</f>
        <v>0</v>
      </c>
      <c r="J373" s="8">
        <v>201201</v>
      </c>
      <c r="L373" s="42">
        <f>SUMIFS('2012Figures'!$J:$J,'2012Figures'!$C:$C,$A373,'2012Figures'!$H:$H,$B373,'2012Figures'!$I:$I,$C373,'2012Figures'!$E:$E,$B$1)</f>
        <v>0</v>
      </c>
      <c r="M373" s="52">
        <f>SUMIFS('2012Figures'!$J:$J,'2012Figures'!$C:$C,$A373,'2012Figures'!$H:$H,$B373,'2012Figures'!$I:$I,$C373,'2012Figures'!$B:$B,"BrokerToCy",'2012Figures'!$G:$G,"E1",'2012Figures'!$E:$E,$B$1)</f>
        <v>0</v>
      </c>
      <c r="N373" s="52">
        <f>SUMIFS('2012Figures'!$J:$J,'2012Figures'!$C:$C,$A373,'2012Figures'!$H:$H,$B373,'2012Figures'!$I:$I,$C373,'2012Figures'!$B:$B,"BrokerToCy",'2012Figures'!$G:$G,"P1",'2012Figures'!$E:$E,$B$1)</f>
        <v>0</v>
      </c>
      <c r="O373" s="52">
        <f>SUMIFS('2012Figures'!$J:$J,'2012Figures'!$C:$C,$A373,'2012Figures'!$H:$H,$B373,'2012Figures'!$I:$I,$C373,'2012Figures'!$B:$B,"CyToBroker",'2012Figures'!$G:$G,"E1",'2012Figures'!$E:$E,$B$1)</f>
        <v>0</v>
      </c>
      <c r="P373" s="52">
        <f>SUMIFS('2012Figures'!$J:$J,'2012Figures'!$C:$C,$A373,'2012Figures'!$H:$H,$B373,'2012Figures'!$I:$I,$C373,'2012Figures'!$B:$B,"CyToBroker",'2012Figures'!$G:$G,"P1",'2012Figures'!$E:$E,$B$1)</f>
        <v>0</v>
      </c>
      <c r="R373" s="46" t="str">
        <f t="shared" si="39"/>
        <v/>
      </c>
      <c r="S373" s="46" t="str">
        <f t="shared" si="39"/>
        <v/>
      </c>
      <c r="T373" s="46" t="str">
        <f t="shared" si="39"/>
        <v/>
      </c>
      <c r="U373" s="46" t="str">
        <f t="shared" si="39"/>
        <v/>
      </c>
      <c r="V373" s="46" t="str">
        <f t="shared" si="39"/>
        <v/>
      </c>
    </row>
    <row r="374" spans="1:22" x14ac:dyDescent="0.2">
      <c r="A374" s="1">
        <v>410</v>
      </c>
      <c r="B374" s="1" t="s">
        <v>123</v>
      </c>
      <c r="C374" s="8">
        <v>2</v>
      </c>
      <c r="D374" s="29">
        <f>SUMIFS('2013Figures'!$J:$J,'2013Figures'!$C:$C,$A374,'2013Figures'!$H:$H,$B374,'2013Figures'!$I:$I,$C374,'2013Figures'!$E:$E,$B$1)</f>
        <v>0</v>
      </c>
      <c r="E374" s="9">
        <f>SUMIFS('2013Figures'!$J:$J,'2013Figures'!$C:$C,$A374,'2013Figures'!$H:$H,$B374,'2013Figures'!$I:$I,$C374,'2013Figures'!$B:$B,"BrokerToCy",'2013Figures'!$G:$G,"E1",'2013Figures'!$E:$E,$B$1)</f>
        <v>0</v>
      </c>
      <c r="F374" s="9">
        <f>SUMIFS('2013Figures'!$J:$J,'2013Figures'!$C:$C,$A374,'2013Figures'!$H:$H,$B374,'2013Figures'!$I:$I,$C374,'2013Figures'!$B:$B,"BrokerToCy",'2013Figures'!$G:$G,"P1",'2013Figures'!$E:$E,$B$1)</f>
        <v>0</v>
      </c>
      <c r="G374" s="9">
        <f>SUMIFS('2013Figures'!$J:$J,'2013Figures'!$C:$C,$A374,'2013Figures'!$H:$H,$B374,'2013Figures'!$I:$I,$C374,'2013Figures'!$B:$B,"CyToBroker",'2013Figures'!$G:$G,"E1",'2013Figures'!$E:$E,$B$1)</f>
        <v>0</v>
      </c>
      <c r="H374" s="9">
        <f>SUMIFS('2013Figures'!$J:$J,'2013Figures'!$C:$C,$A374,'2013Figures'!$H:$H,$B374,'2013Figures'!$I:$I,$C374,'2013Figures'!$B:$B,"CyToBroker",'2013Figures'!$G:$G,"P1",'2013Figures'!$E:$E,$B$1)</f>
        <v>0</v>
      </c>
      <c r="J374" s="8">
        <v>201101</v>
      </c>
      <c r="L374" s="42">
        <f>SUMIFS('2012Figures'!$J:$J,'2012Figures'!$C:$C,$A374,'2012Figures'!$H:$H,$B374,'2012Figures'!$I:$I,$C374,'2012Figures'!$E:$E,$B$1)</f>
        <v>0</v>
      </c>
      <c r="M374" s="52">
        <f>SUMIFS('2012Figures'!$J:$J,'2012Figures'!$C:$C,$A374,'2012Figures'!$H:$H,$B374,'2012Figures'!$I:$I,$C374,'2012Figures'!$B:$B,"BrokerToCy",'2012Figures'!$G:$G,"E1",'2012Figures'!$E:$E,$B$1)</f>
        <v>0</v>
      </c>
      <c r="N374" s="52">
        <f>SUMIFS('2012Figures'!$J:$J,'2012Figures'!$C:$C,$A374,'2012Figures'!$H:$H,$B374,'2012Figures'!$I:$I,$C374,'2012Figures'!$B:$B,"BrokerToCy",'2012Figures'!$G:$G,"P1",'2012Figures'!$E:$E,$B$1)</f>
        <v>0</v>
      </c>
      <c r="O374" s="52">
        <f>SUMIFS('2012Figures'!$J:$J,'2012Figures'!$C:$C,$A374,'2012Figures'!$H:$H,$B374,'2012Figures'!$I:$I,$C374,'2012Figures'!$B:$B,"CyToBroker",'2012Figures'!$G:$G,"E1",'2012Figures'!$E:$E,$B$1)</f>
        <v>0</v>
      </c>
      <c r="P374" s="52">
        <f>SUMIFS('2012Figures'!$J:$J,'2012Figures'!$C:$C,$A374,'2012Figures'!$H:$H,$B374,'2012Figures'!$I:$I,$C374,'2012Figures'!$B:$B,"CyToBroker",'2012Figures'!$G:$G,"P1",'2012Figures'!$E:$E,$B$1)</f>
        <v>0</v>
      </c>
      <c r="R374" s="46" t="str">
        <f t="shared" si="39"/>
        <v/>
      </c>
      <c r="S374" s="46" t="str">
        <f t="shared" si="39"/>
        <v/>
      </c>
      <c r="T374" s="46" t="str">
        <f t="shared" si="39"/>
        <v/>
      </c>
      <c r="U374" s="46" t="str">
        <f t="shared" si="39"/>
        <v/>
      </c>
      <c r="V374" s="46" t="str">
        <f t="shared" si="39"/>
        <v/>
      </c>
    </row>
    <row r="375" spans="1:22" x14ac:dyDescent="0.2">
      <c r="A375" s="1">
        <v>410</v>
      </c>
      <c r="B375" s="1" t="s">
        <v>123</v>
      </c>
      <c r="C375" s="8">
        <v>1</v>
      </c>
      <c r="D375" s="29">
        <f>SUMIFS('2013Figures'!$J:$J,'2013Figures'!$C:$C,$A375,'2013Figures'!$H:$H,$B375,'2013Figures'!$I:$I,$C375,'2013Figures'!$E:$E,$B$1)</f>
        <v>0</v>
      </c>
      <c r="E375" s="9">
        <f>SUMIFS('2013Figures'!$J:$J,'2013Figures'!$C:$C,$A375,'2013Figures'!$H:$H,$B375,'2013Figures'!$I:$I,$C375,'2013Figures'!$B:$B,"BrokerToCy",'2013Figures'!$G:$G,"E1",'2013Figures'!$E:$E,$B$1)</f>
        <v>0</v>
      </c>
      <c r="F375" s="9">
        <f>SUMIFS('2013Figures'!$J:$J,'2013Figures'!$C:$C,$A375,'2013Figures'!$H:$H,$B375,'2013Figures'!$I:$I,$C375,'2013Figures'!$B:$B,"BrokerToCy",'2013Figures'!$G:$G,"P1",'2013Figures'!$E:$E,$B$1)</f>
        <v>0</v>
      </c>
      <c r="G375" s="9">
        <f>SUMIFS('2013Figures'!$J:$J,'2013Figures'!$C:$C,$A375,'2013Figures'!$H:$H,$B375,'2013Figures'!$I:$I,$C375,'2013Figures'!$B:$B,"CyToBroker",'2013Figures'!$G:$G,"E1",'2013Figures'!$E:$E,$B$1)</f>
        <v>0</v>
      </c>
      <c r="H375" s="9">
        <f>SUMIFS('2013Figures'!$J:$J,'2013Figures'!$C:$C,$A375,'2013Figures'!$H:$H,$B375,'2013Figures'!$I:$I,$C375,'2013Figures'!$B:$B,"CyToBroker",'2013Figures'!$G:$G,"P1",'2013Figures'!$E:$E,$B$1)</f>
        <v>0</v>
      </c>
      <c r="J375" s="8">
        <v>200901</v>
      </c>
      <c r="L375" s="42">
        <f>SUMIFS('2012Figures'!$J:$J,'2012Figures'!$C:$C,$A375,'2012Figures'!$H:$H,$B375,'2012Figures'!$I:$I,$C375,'2012Figures'!$E:$E,$B$1)</f>
        <v>0</v>
      </c>
      <c r="M375" s="52">
        <f>SUMIFS('2012Figures'!$J:$J,'2012Figures'!$C:$C,$A375,'2012Figures'!$H:$H,$B375,'2012Figures'!$I:$I,$C375,'2012Figures'!$B:$B,"BrokerToCy",'2012Figures'!$G:$G,"E1",'2012Figures'!$E:$E,$B$1)</f>
        <v>0</v>
      </c>
      <c r="N375" s="52">
        <f>SUMIFS('2012Figures'!$J:$J,'2012Figures'!$C:$C,$A375,'2012Figures'!$H:$H,$B375,'2012Figures'!$I:$I,$C375,'2012Figures'!$B:$B,"BrokerToCy",'2012Figures'!$G:$G,"P1",'2012Figures'!$E:$E,$B$1)</f>
        <v>0</v>
      </c>
      <c r="O375" s="52">
        <f>SUMIFS('2012Figures'!$J:$J,'2012Figures'!$C:$C,$A375,'2012Figures'!$H:$H,$B375,'2012Figures'!$I:$I,$C375,'2012Figures'!$B:$B,"CyToBroker",'2012Figures'!$G:$G,"E1",'2012Figures'!$E:$E,$B$1)</f>
        <v>0</v>
      </c>
      <c r="P375" s="52">
        <f>SUMIFS('2012Figures'!$J:$J,'2012Figures'!$C:$C,$A375,'2012Figures'!$H:$H,$B375,'2012Figures'!$I:$I,$C375,'2012Figures'!$B:$B,"CyToBroker",'2012Figures'!$G:$G,"P1",'2012Figures'!$E:$E,$B$1)</f>
        <v>0</v>
      </c>
      <c r="R375" s="46" t="str">
        <f t="shared" si="39"/>
        <v/>
      </c>
      <c r="S375" s="46" t="str">
        <f t="shared" si="39"/>
        <v/>
      </c>
      <c r="T375" s="46" t="str">
        <f t="shared" si="39"/>
        <v/>
      </c>
      <c r="U375" s="46" t="str">
        <f t="shared" si="39"/>
        <v/>
      </c>
      <c r="V375" s="46" t="str">
        <f t="shared" si="39"/>
        <v/>
      </c>
    </row>
    <row r="376" spans="1:22" x14ac:dyDescent="0.2">
      <c r="A376" s="1">
        <v>410</v>
      </c>
      <c r="B376" s="1" t="s">
        <v>123</v>
      </c>
      <c r="D376" s="29">
        <f>SUMIFS('2013Figures'!$J:$J,'2013Figures'!$C:$C,$A376,'2013Figures'!$I:$I,"",'2013Figures'!$E:$E,$B$1)</f>
        <v>0</v>
      </c>
      <c r="E376" s="9">
        <f>SUMIFS('2013Figures'!$J:$J,'2013Figures'!$C:$C,$A376,'2013Figures'!$I:$I,"",'2013Figures'!$B:$B,"BrokerToCy",'2013Figures'!$G:$G,"E1",'2013Figures'!$E:$E,$B$1)</f>
        <v>0</v>
      </c>
      <c r="F376" s="9">
        <f>SUMIFS('2013Figures'!$J:$J,'2013Figures'!$C:$C,$A376,'2013Figures'!$I:$I,"",'2013Figures'!$B:$B,"BrokerToCy",'2013Figures'!$G:$G,"P1",'2013Figures'!$E:$E,$B$1)</f>
        <v>0</v>
      </c>
      <c r="G376" s="9">
        <f>SUMIFS('2013Figures'!$J:$J,'2013Figures'!$C:$C,$A376,'2013Figures'!$I:$I,"",'2013Figures'!$B:$B,"CyToBroker",'2013Figures'!$G:$G,"E1",'2013Figures'!$E:$E,$B$1)</f>
        <v>0</v>
      </c>
      <c r="H376" s="9">
        <f>SUMIFS('2013Figures'!$J:$J,'2013Figures'!$C:$C,$A376,'2013Figures'!$I:$I,"",'2013Figures'!$B:$B,"CyToBroker",'2013Figures'!$G:$G,"P1",'2013Figures'!$E:$E,$B$1)</f>
        <v>0</v>
      </c>
      <c r="J376" s="8" t="s">
        <v>131</v>
      </c>
      <c r="L376" s="42">
        <f>SUMIFS('2012Figures'!$J:$J,'2012Figures'!$C:$C,$A376,'2012Figures'!$I:$I,"",'2012Figures'!$E:$E,$B$1)</f>
        <v>0</v>
      </c>
      <c r="M376" s="52">
        <f>SUMIFS('2012Figures'!$J:$J,'2012Figures'!$C:$C,$A376,'2012Figures'!$I:$I,"",'2012Figures'!$B:$B,"BrokerToCy",'2012Figures'!$G:$G,"E1",'2012Figures'!$E:$E,$B$1)</f>
        <v>0</v>
      </c>
      <c r="N376" s="52">
        <f>SUMIFS('2012Figures'!$J:$J,'2012Figures'!$C:$C,$A376,'2012Figures'!$I:$I,"",'2012Figures'!$B:$B,"BrokerToCy",'2012Figures'!$G:$G,"P1",'2012Figures'!$E:$E,$B$1)</f>
        <v>0</v>
      </c>
      <c r="O376" s="52">
        <f>SUMIFS('2012Figures'!$J:$J,'2012Figures'!$C:$C,$A376,'2012Figures'!$I:$I,"",'2012Figures'!$B:$B,"CyToBroker",'2012Figures'!$G:$G,"E1",'2012Figures'!$E:$E,$B$1)</f>
        <v>0</v>
      </c>
      <c r="P376" s="52">
        <f>SUMIFS('2012Figures'!$J:$J,'2012Figures'!$C:$C,$A376,'2012Figures'!$I:$I,"",'2012Figures'!$B:$B,"CyToBroker",'2012Figures'!$G:$G,"P1",'2012Figures'!$E:$E,$B$1)</f>
        <v>0</v>
      </c>
      <c r="R376" s="46" t="str">
        <f t="shared" si="39"/>
        <v/>
      </c>
      <c r="S376" s="46" t="str">
        <f t="shared" si="39"/>
        <v/>
      </c>
      <c r="T376" s="46" t="str">
        <f t="shared" si="39"/>
        <v/>
      </c>
      <c r="U376" s="46" t="str">
        <f t="shared" si="39"/>
        <v/>
      </c>
      <c r="V376" s="46" t="str">
        <f t="shared" si="39"/>
        <v/>
      </c>
    </row>
    <row r="377" spans="1:22" x14ac:dyDescent="0.2">
      <c r="A377" s="21"/>
      <c r="B377" s="21" t="s">
        <v>92</v>
      </c>
      <c r="C377" s="22"/>
      <c r="D377" s="23">
        <f>SUM(E377:H377)</f>
        <v>0</v>
      </c>
      <c r="E377" s="23">
        <f>SUM(E371:E376)</f>
        <v>0</v>
      </c>
      <c r="F377" s="23">
        <f>SUM(F371:F376)</f>
        <v>0</v>
      </c>
      <c r="G377" s="23">
        <f>SUM(G371:G376)</f>
        <v>0</v>
      </c>
      <c r="H377" s="23">
        <f>SUM(H371:H376)</f>
        <v>0</v>
      </c>
      <c r="I377" s="21"/>
      <c r="J377" s="22"/>
      <c r="K377" s="21"/>
      <c r="L377" s="43">
        <f>SUM(M377:P377)</f>
        <v>0</v>
      </c>
      <c r="M377" s="43">
        <f>SUM(M371:M376)</f>
        <v>0</v>
      </c>
      <c r="N377" s="43">
        <f>SUM(N371:N376)</f>
        <v>0</v>
      </c>
      <c r="O377" s="43">
        <f>SUM(O371:O376)</f>
        <v>0</v>
      </c>
      <c r="P377" s="43">
        <f>SUM(P371:P376)</f>
        <v>0</v>
      </c>
      <c r="Q377" s="21"/>
      <c r="R377" s="21"/>
      <c r="S377" s="21"/>
      <c r="T377" s="21"/>
      <c r="U377" s="21"/>
      <c r="V377" s="21"/>
    </row>
    <row r="378" spans="1:22" x14ac:dyDescent="0.2">
      <c r="A378" s="28">
        <v>601</v>
      </c>
      <c r="B378" s="28" t="s">
        <v>124</v>
      </c>
      <c r="C378" s="17" t="s">
        <v>88</v>
      </c>
      <c r="D378" s="18">
        <f>SUMIFS('2013Figures'!$J:$J,'2013Figures'!$C:$C,$A378,'2013Figures'!$E:$E,$B$1)</f>
        <v>0</v>
      </c>
      <c r="E378" s="18">
        <f>SUMIFS('2013Figures'!$J:$J,'2013Figures'!$C:$C,$A378,'2013Figures'!$B:$B,"BrokerToCy",'2013Figures'!$G:$G,"E1",'2013Figures'!$E:$E,$B$1)</f>
        <v>0</v>
      </c>
      <c r="F378" s="18">
        <f>SUMIFS('2013Figures'!$J:$J,'2013Figures'!$C:$C,$A378,'2013Figures'!$B:$B,"BrokerToCy",'2013Figures'!$G:$G,"P1",'2013Figures'!$E:$E,$B$1)</f>
        <v>0</v>
      </c>
      <c r="G378" s="18">
        <f>SUMIFS('2013Figures'!$J:$J,'2013Figures'!$C:$C,$A378,'2013Figures'!$B:$B,"CyToBroker",'2013Figures'!$G:$G,"E1",'2013Figures'!$E:$E,$B$1)</f>
        <v>0</v>
      </c>
      <c r="H378" s="18">
        <f>SUMIFS('2013Figures'!$J:$J,'2013Figures'!$C:$C,$A378,'2013Figures'!$B:$B,"CyToBroker",'2013Figures'!$G:$G,"P1",'2013Figures'!$E:$E,$B$1)</f>
        <v>0</v>
      </c>
      <c r="I378" s="28"/>
      <c r="J378" s="17"/>
      <c r="K378" s="28"/>
      <c r="L378" s="50">
        <f>SUMIFS('2012Figures'!$J:$J,'2012Figures'!$C:$C,$A378,'2012Figures'!$E:$E,$B$1)</f>
        <v>0</v>
      </c>
      <c r="M378" s="50">
        <f>SUMIFS('2012Figures'!$J:$J,'2012Figures'!$C:$C,$A378,'2012Figures'!$B:$B,"BrokerToCy",'2012Figures'!$G:$G,"E1",'2012Figures'!$E:$E,$B$1)</f>
        <v>0</v>
      </c>
      <c r="N378" s="50">
        <f>SUMIFS('2012Figures'!$J:$J,'2012Figures'!$C:$C,$A378,'2012Figures'!$B:$B,"BrokerToCy",'2012Figures'!$G:$G,"P1",'2012Figures'!$E:$E,$B$1)</f>
        <v>0</v>
      </c>
      <c r="O378" s="50">
        <f>SUMIFS('2012Figures'!$J:$J,'2012Figures'!$C:$C,$A378,'2012Figures'!$B:$B,"CyToBroker",'2012Figures'!$G:$G,"E1",'2012Figures'!$E:$E,$B$1)</f>
        <v>0</v>
      </c>
      <c r="P378" s="50">
        <f>SUMIFS('2012Figures'!$J:$J,'2012Figures'!$C:$C,$A378,'2012Figures'!$B:$B,"CyToBroker",'2012Figures'!$G:$G,"P1",'2012Figures'!$E:$E,$B$1)</f>
        <v>0</v>
      </c>
      <c r="Q378" s="28"/>
      <c r="R378" s="46" t="str">
        <f t="shared" ref="R378:V421" si="40">IF(L378=0,"",ROUND(D378/L378-1,2))</f>
        <v/>
      </c>
      <c r="S378" s="46" t="str">
        <f t="shared" si="40"/>
        <v/>
      </c>
      <c r="T378" s="46" t="str">
        <f t="shared" si="40"/>
        <v/>
      </c>
      <c r="U378" s="46" t="str">
        <f t="shared" si="40"/>
        <v/>
      </c>
      <c r="V378" s="46" t="str">
        <f t="shared" si="40"/>
        <v/>
      </c>
    </row>
    <row r="379" spans="1:22" x14ac:dyDescent="0.2">
      <c r="A379" s="1">
        <v>601</v>
      </c>
      <c r="B379" s="1" t="s">
        <v>124</v>
      </c>
      <c r="C379" s="8">
        <v>1</v>
      </c>
      <c r="D379" s="29">
        <f>SUMIFS('2013Figures'!$J:$J,'2013Figures'!$C:$C,$A379,'2013Figures'!$H:$H,$B379,'2013Figures'!$I:$I,$C379,'2013Figures'!$E:$E,$B$1)</f>
        <v>0</v>
      </c>
      <c r="E379" s="9">
        <f>SUMIFS('2013Figures'!$J:$J,'2013Figures'!$C:$C,$A379,'2013Figures'!$H:$H,$B379,'2013Figures'!$I:$I,$C379,'2013Figures'!$B:$B,"BrokerToCy",'2013Figures'!$G:$G,"E1",'2013Figures'!$E:$E,$B$1)</f>
        <v>0</v>
      </c>
      <c r="F379" s="9">
        <f>SUMIFS('2013Figures'!$J:$J,'2013Figures'!$C:$C,$A379,'2013Figures'!$H:$H,$B379,'2013Figures'!$I:$I,$C379,'2013Figures'!$B:$B,"BrokerToCy",'2013Figures'!$G:$G,"P1",'2013Figures'!$E:$E,$B$1)</f>
        <v>0</v>
      </c>
      <c r="G379" s="9">
        <f>SUMIFS('2013Figures'!$J:$J,'2013Figures'!$C:$C,$A379,'2013Figures'!$H:$H,$B379,'2013Figures'!$I:$I,$C379,'2013Figures'!$B:$B,"CyToBroker",'2013Figures'!$G:$G,"E1",'2013Figures'!$E:$E,$B$1)</f>
        <v>0</v>
      </c>
      <c r="H379" s="9">
        <f>SUMIFS('2013Figures'!$J:$J,'2013Figures'!$C:$C,$A379,'2013Figures'!$H:$H,$B379,'2013Figures'!$I:$I,$C379,'2013Figures'!$B:$B,"CyToBroker",'2013Figures'!$G:$G,"P1",'2013Figures'!$E:$E,$B$1)</f>
        <v>0</v>
      </c>
      <c r="I379" s="30"/>
      <c r="J379" s="8" t="s">
        <v>131</v>
      </c>
      <c r="K379" s="30"/>
      <c r="L379" s="42">
        <f>SUMIFS('2012Figures'!$J:$J,'2012Figures'!$C:$C,$A379,'2012Figures'!$H:$H,$B379,'2012Figures'!$I:$I,$C379,'2012Figures'!$E:$E,$B$1)</f>
        <v>0</v>
      </c>
      <c r="M379" s="52">
        <f>SUMIFS('2012Figures'!$J:$J,'2012Figures'!$C:$C,$A379,'2012Figures'!$H:$H,$B379,'2012Figures'!$I:$I,$C379,'2012Figures'!$B:$B,"BrokerToCy",'2012Figures'!$G:$G,"E1",'2012Figures'!$E:$E,$B$1)</f>
        <v>0</v>
      </c>
      <c r="N379" s="52">
        <f>SUMIFS('2012Figures'!$J:$J,'2012Figures'!$C:$C,$A379,'2012Figures'!$H:$H,$B379,'2012Figures'!$I:$I,$C379,'2012Figures'!$B:$B,"BrokerToCy",'2012Figures'!$G:$G,"P1",'2012Figures'!$E:$E,$B$1)</f>
        <v>0</v>
      </c>
      <c r="O379" s="52">
        <f>SUMIFS('2012Figures'!$J:$J,'2012Figures'!$C:$C,$A379,'2012Figures'!$H:$H,$B379,'2012Figures'!$I:$I,$C379,'2012Figures'!$B:$B,"CyToBroker",'2012Figures'!$G:$G,"E1",'2012Figures'!$E:$E,$B$1)</f>
        <v>0</v>
      </c>
      <c r="P379" s="52">
        <f>SUMIFS('2012Figures'!$J:$J,'2012Figures'!$C:$C,$A379,'2012Figures'!$H:$H,$B379,'2012Figures'!$I:$I,$C379,'2012Figures'!$B:$B,"CyToBroker",'2012Figures'!$G:$G,"P1",'2012Figures'!$E:$E,$B$1)</f>
        <v>0</v>
      </c>
      <c r="Q379" s="30"/>
      <c r="R379" s="46" t="str">
        <f t="shared" si="40"/>
        <v/>
      </c>
      <c r="S379" s="46" t="str">
        <f t="shared" si="40"/>
        <v/>
      </c>
      <c r="T379" s="46" t="str">
        <f t="shared" si="40"/>
        <v/>
      </c>
      <c r="U379" s="46" t="str">
        <f t="shared" si="40"/>
        <v/>
      </c>
      <c r="V379" s="46" t="str">
        <f t="shared" si="40"/>
        <v/>
      </c>
    </row>
    <row r="380" spans="1:22" x14ac:dyDescent="0.2">
      <c r="A380" s="1">
        <v>601</v>
      </c>
      <c r="B380" s="1" t="s">
        <v>124</v>
      </c>
      <c r="D380" s="29">
        <f>SUMIFS('2013Figures'!$J:$J,'2013Figures'!$C:$C,$A380,'2013Figures'!$I:$I,"",'2013Figures'!$E:$E,$B$1)</f>
        <v>0</v>
      </c>
      <c r="E380" s="9">
        <f>SUMIFS('2013Figures'!$J:$J,'2013Figures'!$C:$C,$A380,'2013Figures'!$I:$I,"",'2013Figures'!$B:$B,"BrokerToCy",'2013Figures'!$G:$G,"E1",'2013Figures'!$E:$E,$B$1)</f>
        <v>0</v>
      </c>
      <c r="F380" s="9">
        <f>SUMIFS('2013Figures'!$J:$J,'2013Figures'!$C:$C,$A380,'2013Figures'!$I:$I,"",'2013Figures'!$B:$B,"BrokerToCy",'2013Figures'!$G:$G,"P1",'2013Figures'!$E:$E,$B$1)</f>
        <v>0</v>
      </c>
      <c r="G380" s="9">
        <f>SUMIFS('2013Figures'!$J:$J,'2013Figures'!$C:$C,$A380,'2013Figures'!$I:$I,"",'2013Figures'!$B:$B,"CyToBroker",'2013Figures'!$G:$G,"E1",'2013Figures'!$E:$E,$B$1)</f>
        <v>0</v>
      </c>
      <c r="H380" s="9">
        <f>SUMIFS('2013Figures'!$J:$J,'2013Figures'!$C:$C,$A380,'2013Figures'!$I:$I,"",'2013Figures'!$B:$B,"CyToBroker",'2013Figures'!$G:$G,"P1",'2013Figures'!$E:$E,$B$1)</f>
        <v>0</v>
      </c>
      <c r="J380" s="8" t="s">
        <v>131</v>
      </c>
      <c r="L380" s="42">
        <f>SUMIFS('2012Figures'!$J:$J,'2012Figures'!$C:$C,$A380,'2012Figures'!$I:$I,"",'2012Figures'!$E:$E,$B$1)</f>
        <v>0</v>
      </c>
      <c r="M380" s="52">
        <f>SUMIFS('2012Figures'!$J:$J,'2012Figures'!$C:$C,$A380,'2012Figures'!$I:$I,"",'2012Figures'!$B:$B,"BrokerToCy",'2012Figures'!$G:$G,"E1",'2012Figures'!$E:$E,$B$1)</f>
        <v>0</v>
      </c>
      <c r="N380" s="52">
        <f>SUMIFS('2012Figures'!$J:$J,'2012Figures'!$C:$C,$A380,'2012Figures'!$I:$I,"",'2012Figures'!$B:$B,"BrokerToCy",'2012Figures'!$G:$G,"P1",'2012Figures'!$E:$E,$B$1)</f>
        <v>0</v>
      </c>
      <c r="O380" s="52">
        <f>SUMIFS('2012Figures'!$J:$J,'2012Figures'!$C:$C,$A380,'2012Figures'!$I:$I,"",'2012Figures'!$B:$B,"CyToBroker",'2012Figures'!$G:$G,"E1",'2012Figures'!$E:$E,$B$1)</f>
        <v>0</v>
      </c>
      <c r="P380" s="52">
        <f>SUMIFS('2012Figures'!$J:$J,'2012Figures'!$C:$C,$A380,'2012Figures'!$I:$I,"",'2012Figures'!$B:$B,"CyToBroker",'2012Figures'!$G:$G,"P1",'2012Figures'!$E:$E,$B$1)</f>
        <v>0</v>
      </c>
      <c r="R380" s="46" t="str">
        <f t="shared" si="40"/>
        <v/>
      </c>
      <c r="S380" s="46" t="str">
        <f t="shared" si="40"/>
        <v/>
      </c>
      <c r="T380" s="46" t="str">
        <f t="shared" si="40"/>
        <v/>
      </c>
      <c r="U380" s="46" t="str">
        <f t="shared" si="40"/>
        <v/>
      </c>
      <c r="V380" s="46" t="str">
        <f t="shared" si="40"/>
        <v/>
      </c>
    </row>
    <row r="381" spans="1:22" x14ac:dyDescent="0.2">
      <c r="A381" s="21"/>
      <c r="B381" s="21" t="s">
        <v>92</v>
      </c>
      <c r="C381" s="22"/>
      <c r="D381" s="23">
        <f>SUM(E381:H381)</f>
        <v>0</v>
      </c>
      <c r="E381" s="23">
        <f>SUM(E379:E380)</f>
        <v>0</v>
      </c>
      <c r="F381" s="23">
        <f>SUM(F379:F380)</f>
        <v>0</v>
      </c>
      <c r="G381" s="23">
        <f>SUM(G379:G380)</f>
        <v>0</v>
      </c>
      <c r="H381" s="23">
        <f>SUM(H379:H380)</f>
        <v>0</v>
      </c>
      <c r="I381" s="21"/>
      <c r="J381" s="22"/>
      <c r="K381" s="21"/>
      <c r="L381" s="43">
        <f>SUM(M381:P381)</f>
        <v>0</v>
      </c>
      <c r="M381" s="43">
        <f>SUM(M379:M380)</f>
        <v>0</v>
      </c>
      <c r="N381" s="43">
        <f>SUM(N379:N380)</f>
        <v>0</v>
      </c>
      <c r="O381" s="43">
        <f>SUM(O379:O380)</f>
        <v>0</v>
      </c>
      <c r="P381" s="43">
        <f>SUM(P379:P380)</f>
        <v>0</v>
      </c>
      <c r="Q381" s="21"/>
      <c r="R381" s="21"/>
      <c r="S381" s="21"/>
      <c r="T381" s="21"/>
      <c r="U381" s="21"/>
      <c r="V381" s="21"/>
    </row>
    <row r="382" spans="1:22" x14ac:dyDescent="0.2">
      <c r="A382" s="28">
        <v>602</v>
      </c>
      <c r="B382" s="28" t="s">
        <v>125</v>
      </c>
      <c r="C382" s="17" t="s">
        <v>88</v>
      </c>
      <c r="D382" s="18">
        <f>SUMIFS('2013Figures'!$J:$J,'2013Figures'!$C:$C,$A382,'2013Figures'!$E:$E,$B$1)</f>
        <v>0</v>
      </c>
      <c r="E382" s="18">
        <f>SUMIFS('2013Figures'!$J:$J,'2013Figures'!$C:$C,$A382,'2013Figures'!$B:$B,"BrokerToCy",'2013Figures'!$G:$G,"E1",'2013Figures'!$E:$E,$B$1)</f>
        <v>0</v>
      </c>
      <c r="F382" s="18">
        <f>SUMIFS('2013Figures'!$J:$J,'2013Figures'!$C:$C,$A382,'2013Figures'!$B:$B,"BrokerToCy",'2013Figures'!$G:$G,"P1",'2013Figures'!$E:$E,$B$1)</f>
        <v>0</v>
      </c>
      <c r="G382" s="18">
        <f>SUMIFS('2013Figures'!$J:$J,'2013Figures'!$C:$C,$A382,'2013Figures'!$B:$B,"CyToBroker",'2013Figures'!$G:$G,"E1",'2013Figures'!$E:$E,$B$1)</f>
        <v>0</v>
      </c>
      <c r="H382" s="18">
        <f>SUMIFS('2013Figures'!$J:$J,'2013Figures'!$C:$C,$A382,'2013Figures'!$B:$B,"CyToBroker",'2013Figures'!$G:$G,"P1",'2013Figures'!$E:$E,$B$1)</f>
        <v>0</v>
      </c>
      <c r="I382" s="28"/>
      <c r="J382" s="17"/>
      <c r="K382" s="28"/>
      <c r="L382" s="50">
        <f>SUMIFS('2012Figures'!$J:$J,'2012Figures'!$C:$C,$A382,'2012Figures'!$E:$E,$B$1)</f>
        <v>0</v>
      </c>
      <c r="M382" s="50">
        <f>SUMIFS('2012Figures'!$J:$J,'2012Figures'!$C:$C,$A382,'2012Figures'!$B:$B,"BrokerToCy",'2012Figures'!$G:$G,"E1",'2012Figures'!$E:$E,$B$1)</f>
        <v>0</v>
      </c>
      <c r="N382" s="50">
        <f>SUMIFS('2012Figures'!$J:$J,'2012Figures'!$C:$C,$A382,'2012Figures'!$B:$B,"BrokerToCy",'2012Figures'!$G:$G,"P1",'2012Figures'!$E:$E,$B$1)</f>
        <v>0</v>
      </c>
      <c r="O382" s="50">
        <f>SUMIFS('2012Figures'!$J:$J,'2012Figures'!$C:$C,$A382,'2012Figures'!$B:$B,"CyToBroker",'2012Figures'!$G:$G,"E1",'2012Figures'!$E:$E,$B$1)</f>
        <v>0</v>
      </c>
      <c r="P382" s="50">
        <f>SUMIFS('2012Figures'!$J:$J,'2012Figures'!$C:$C,$A382,'2012Figures'!$B:$B,"CyToBroker",'2012Figures'!$G:$G,"P1",'2012Figures'!$E:$E,$B$1)</f>
        <v>0</v>
      </c>
      <c r="Q382" s="28"/>
      <c r="R382" s="46" t="str">
        <f t="shared" ref="R382:V425" si="41">IF(L382=0,"",ROUND(D382/L382-1,2))</f>
        <v/>
      </c>
      <c r="S382" s="46" t="str">
        <f t="shared" si="41"/>
        <v/>
      </c>
      <c r="T382" s="46" t="str">
        <f t="shared" si="41"/>
        <v/>
      </c>
      <c r="U382" s="46" t="str">
        <f t="shared" si="41"/>
        <v/>
      </c>
      <c r="V382" s="46" t="str">
        <f t="shared" si="41"/>
        <v/>
      </c>
    </row>
    <row r="383" spans="1:22" x14ac:dyDescent="0.2">
      <c r="A383" s="1">
        <v>602</v>
      </c>
      <c r="B383" s="1" t="s">
        <v>125</v>
      </c>
      <c r="C383" s="8">
        <v>1</v>
      </c>
      <c r="D383" s="29">
        <f>SUMIFS('2013Figures'!$J:$J,'2013Figures'!$C:$C,$A383,'2013Figures'!$H:$H,$B383,'2013Figures'!$I:$I,$C383,'2013Figures'!$E:$E,$B$1)</f>
        <v>0</v>
      </c>
      <c r="E383" s="9">
        <f>SUMIFS('2013Figures'!$J:$J,'2013Figures'!$C:$C,$A383,'2013Figures'!$H:$H,$B383,'2013Figures'!$I:$I,$C383,'2013Figures'!$B:$B,"BrokerToCy",'2013Figures'!$G:$G,"E1",'2013Figures'!$E:$E,$B$1)</f>
        <v>0</v>
      </c>
      <c r="F383" s="9">
        <f>SUMIFS('2013Figures'!$J:$J,'2013Figures'!$C:$C,$A383,'2013Figures'!$H:$H,$B383,'2013Figures'!$I:$I,$C383,'2013Figures'!$B:$B,"BrokerToCy",'2013Figures'!$G:$G,"P1",'2013Figures'!$E:$E,$B$1)</f>
        <v>0</v>
      </c>
      <c r="G383" s="9">
        <f>SUMIFS('2013Figures'!$J:$J,'2013Figures'!$C:$C,$A383,'2013Figures'!$H:$H,$B383,'2013Figures'!$I:$I,$C383,'2013Figures'!$B:$B,"CyToBroker",'2013Figures'!$G:$G,"E1",'2013Figures'!$E:$E,$B$1)</f>
        <v>0</v>
      </c>
      <c r="H383" s="9">
        <f>SUMIFS('2013Figures'!$J:$J,'2013Figures'!$C:$C,$A383,'2013Figures'!$H:$H,$B383,'2013Figures'!$I:$I,$C383,'2013Figures'!$B:$B,"CyToBroker",'2013Figures'!$G:$G,"P1",'2013Figures'!$E:$E,$B$1)</f>
        <v>0</v>
      </c>
      <c r="I383" s="30"/>
      <c r="J383" s="8" t="s">
        <v>131</v>
      </c>
      <c r="K383" s="30"/>
      <c r="L383" s="42">
        <f>SUMIFS('2012Figures'!$J:$J,'2012Figures'!$C:$C,$A383,'2012Figures'!$H:$H,$B383,'2012Figures'!$I:$I,$C383,'2012Figures'!$E:$E,$B$1)</f>
        <v>0</v>
      </c>
      <c r="M383" s="52">
        <f>SUMIFS('2012Figures'!$J:$J,'2012Figures'!$C:$C,$A383,'2012Figures'!$H:$H,$B383,'2012Figures'!$I:$I,$C383,'2012Figures'!$B:$B,"BrokerToCy",'2012Figures'!$G:$G,"E1",'2012Figures'!$E:$E,$B$1)</f>
        <v>0</v>
      </c>
      <c r="N383" s="52">
        <f>SUMIFS('2012Figures'!$J:$J,'2012Figures'!$C:$C,$A383,'2012Figures'!$H:$H,$B383,'2012Figures'!$I:$I,$C383,'2012Figures'!$B:$B,"BrokerToCy",'2012Figures'!$G:$G,"P1",'2012Figures'!$E:$E,$B$1)</f>
        <v>0</v>
      </c>
      <c r="O383" s="52">
        <f>SUMIFS('2012Figures'!$J:$J,'2012Figures'!$C:$C,$A383,'2012Figures'!$H:$H,$B383,'2012Figures'!$I:$I,$C383,'2012Figures'!$B:$B,"CyToBroker",'2012Figures'!$G:$G,"E1",'2012Figures'!$E:$E,$B$1)</f>
        <v>0</v>
      </c>
      <c r="P383" s="52">
        <f>SUMIFS('2012Figures'!$J:$J,'2012Figures'!$C:$C,$A383,'2012Figures'!$H:$H,$B383,'2012Figures'!$I:$I,$C383,'2012Figures'!$B:$B,"CyToBroker",'2012Figures'!$G:$G,"P1",'2012Figures'!$E:$E,$B$1)</f>
        <v>0</v>
      </c>
      <c r="Q383" s="30"/>
      <c r="R383" s="46" t="str">
        <f t="shared" si="41"/>
        <v/>
      </c>
      <c r="S383" s="46" t="str">
        <f t="shared" si="41"/>
        <v/>
      </c>
      <c r="T383" s="46" t="str">
        <f t="shared" si="41"/>
        <v/>
      </c>
      <c r="U383" s="46" t="str">
        <f t="shared" si="41"/>
        <v/>
      </c>
      <c r="V383" s="46" t="str">
        <f t="shared" si="41"/>
        <v/>
      </c>
    </row>
    <row r="384" spans="1:22" x14ac:dyDescent="0.2">
      <c r="A384" s="1">
        <v>602</v>
      </c>
      <c r="B384" s="1" t="s">
        <v>125</v>
      </c>
      <c r="D384" s="29">
        <f>SUMIFS('2013Figures'!$J:$J,'2013Figures'!$C:$C,$A384,'2013Figures'!$I:$I,"",'2013Figures'!$E:$E,$B$1)</f>
        <v>0</v>
      </c>
      <c r="E384" s="9">
        <f>SUMIFS('2013Figures'!$J:$J,'2013Figures'!$C:$C,$A384,'2013Figures'!$I:$I,"",'2013Figures'!$B:$B,"BrokerToCy",'2013Figures'!$G:$G,"E1",'2013Figures'!$E:$E,$B$1)</f>
        <v>0</v>
      </c>
      <c r="F384" s="9">
        <f>SUMIFS('2013Figures'!$J:$J,'2013Figures'!$C:$C,$A384,'2013Figures'!$I:$I,"",'2013Figures'!$B:$B,"BrokerToCy",'2013Figures'!$G:$G,"P1",'2013Figures'!$E:$E,$B$1)</f>
        <v>0</v>
      </c>
      <c r="G384" s="9">
        <f>SUMIFS('2013Figures'!$J:$J,'2013Figures'!$C:$C,$A384,'2013Figures'!$I:$I,"",'2013Figures'!$B:$B,"CyToBroker",'2013Figures'!$G:$G,"E1",'2013Figures'!$E:$E,$B$1)</f>
        <v>0</v>
      </c>
      <c r="H384" s="9">
        <f>SUMIFS('2013Figures'!$J:$J,'2013Figures'!$C:$C,$A384,'2013Figures'!$I:$I,"",'2013Figures'!$B:$B,"CyToBroker",'2013Figures'!$G:$G,"P1",'2013Figures'!$E:$E,$B$1)</f>
        <v>0</v>
      </c>
      <c r="J384" s="8" t="s">
        <v>131</v>
      </c>
      <c r="L384" s="42">
        <f>SUMIFS('2012Figures'!$J:$J,'2012Figures'!$C:$C,$A384,'2012Figures'!$I:$I,"",'2012Figures'!$E:$E,$B$1)</f>
        <v>0</v>
      </c>
      <c r="M384" s="52">
        <f>SUMIFS('2012Figures'!$J:$J,'2012Figures'!$C:$C,$A384,'2012Figures'!$I:$I,"",'2012Figures'!$B:$B,"BrokerToCy",'2012Figures'!$G:$G,"E1",'2012Figures'!$E:$E,$B$1)</f>
        <v>0</v>
      </c>
      <c r="N384" s="52">
        <f>SUMIFS('2012Figures'!$J:$J,'2012Figures'!$C:$C,$A384,'2012Figures'!$I:$I,"",'2012Figures'!$B:$B,"BrokerToCy",'2012Figures'!$G:$G,"P1",'2012Figures'!$E:$E,$B$1)</f>
        <v>0</v>
      </c>
      <c r="O384" s="52">
        <f>SUMIFS('2012Figures'!$J:$J,'2012Figures'!$C:$C,$A384,'2012Figures'!$I:$I,"",'2012Figures'!$B:$B,"CyToBroker",'2012Figures'!$G:$G,"E1",'2012Figures'!$E:$E,$B$1)</f>
        <v>0</v>
      </c>
      <c r="P384" s="52">
        <f>SUMIFS('2012Figures'!$J:$J,'2012Figures'!$C:$C,$A384,'2012Figures'!$I:$I,"",'2012Figures'!$B:$B,"CyToBroker",'2012Figures'!$G:$G,"P1",'2012Figures'!$E:$E,$B$1)</f>
        <v>0</v>
      </c>
      <c r="R384" s="46" t="str">
        <f t="shared" si="41"/>
        <v/>
      </c>
      <c r="S384" s="46" t="str">
        <f t="shared" si="41"/>
        <v/>
      </c>
      <c r="T384" s="46" t="str">
        <f t="shared" si="41"/>
        <v/>
      </c>
      <c r="U384" s="46" t="str">
        <f t="shared" si="41"/>
        <v/>
      </c>
      <c r="V384" s="46" t="str">
        <f t="shared" si="41"/>
        <v/>
      </c>
    </row>
    <row r="385" spans="1:22" x14ac:dyDescent="0.2">
      <c r="A385" s="21"/>
      <c r="B385" s="21" t="s">
        <v>92</v>
      </c>
      <c r="C385" s="22"/>
      <c r="D385" s="23">
        <f>SUM(E385:H385)</f>
        <v>0</v>
      </c>
      <c r="E385" s="23">
        <f>SUM(E383:E384)</f>
        <v>0</v>
      </c>
      <c r="F385" s="23">
        <f>SUM(F383:F384)</f>
        <v>0</v>
      </c>
      <c r="G385" s="23">
        <f>SUM(G383:G384)</f>
        <v>0</v>
      </c>
      <c r="H385" s="23">
        <f>SUM(H383:H384)</f>
        <v>0</v>
      </c>
      <c r="I385" s="21"/>
      <c r="J385" s="22"/>
      <c r="K385" s="21"/>
      <c r="L385" s="43">
        <f>SUM(M385:P385)</f>
        <v>0</v>
      </c>
      <c r="M385" s="43">
        <f>SUM(M383:M384)</f>
        <v>0</v>
      </c>
      <c r="N385" s="43">
        <f>SUM(N383:N384)</f>
        <v>0</v>
      </c>
      <c r="O385" s="43">
        <f>SUM(O383:O384)</f>
        <v>0</v>
      </c>
      <c r="P385" s="43">
        <f>SUM(P383:P384)</f>
        <v>0</v>
      </c>
      <c r="Q385" s="21"/>
      <c r="R385" s="21"/>
      <c r="S385" s="21"/>
      <c r="T385" s="21"/>
      <c r="U385" s="21"/>
      <c r="V385" s="21"/>
    </row>
    <row r="386" spans="1:22" x14ac:dyDescent="0.2">
      <c r="A386" s="28">
        <v>603</v>
      </c>
      <c r="B386" s="28" t="s">
        <v>126</v>
      </c>
      <c r="C386" s="17" t="s">
        <v>88</v>
      </c>
      <c r="D386" s="18">
        <f>SUMIFS('2013Figures'!$J:$J,'2013Figures'!$C:$C,$A386,'2013Figures'!$E:$E,$B$1)</f>
        <v>0</v>
      </c>
      <c r="E386" s="18">
        <f>SUMIFS('2013Figures'!$J:$J,'2013Figures'!$C:$C,$A386,'2013Figures'!$B:$B,"BrokerToCy",'2013Figures'!$G:$G,"E1",'2013Figures'!$E:$E,$B$1)</f>
        <v>0</v>
      </c>
      <c r="F386" s="18">
        <f>SUMIFS('2013Figures'!$J:$J,'2013Figures'!$C:$C,$A386,'2013Figures'!$B:$B,"BrokerToCy",'2013Figures'!$G:$G,"P1",'2013Figures'!$E:$E,$B$1)</f>
        <v>0</v>
      </c>
      <c r="G386" s="18">
        <f>SUMIFS('2013Figures'!$J:$J,'2013Figures'!$C:$C,$A386,'2013Figures'!$B:$B,"CyToBroker",'2013Figures'!$G:$G,"E1",'2013Figures'!$E:$E,$B$1)</f>
        <v>0</v>
      </c>
      <c r="H386" s="18">
        <f>SUMIFS('2013Figures'!$J:$J,'2013Figures'!$C:$C,$A386,'2013Figures'!$B:$B,"CyToBroker",'2013Figures'!$G:$G,"P1",'2013Figures'!$E:$E,$B$1)</f>
        <v>0</v>
      </c>
      <c r="I386" s="28"/>
      <c r="J386" s="17"/>
      <c r="K386" s="28"/>
      <c r="L386" s="50">
        <f>SUMIFS('2012Figures'!$J:$J,'2012Figures'!$C:$C,$A386,'2012Figures'!$E:$E,$B$1)</f>
        <v>0</v>
      </c>
      <c r="M386" s="50">
        <f>SUMIFS('2012Figures'!$J:$J,'2012Figures'!$C:$C,$A386,'2012Figures'!$B:$B,"BrokerToCy",'2012Figures'!$G:$G,"E1",'2012Figures'!$E:$E,$B$1)</f>
        <v>0</v>
      </c>
      <c r="N386" s="50">
        <f>SUMIFS('2012Figures'!$J:$J,'2012Figures'!$C:$C,$A386,'2012Figures'!$B:$B,"BrokerToCy",'2012Figures'!$G:$G,"P1",'2012Figures'!$E:$E,$B$1)</f>
        <v>0</v>
      </c>
      <c r="O386" s="50">
        <f>SUMIFS('2012Figures'!$J:$J,'2012Figures'!$C:$C,$A386,'2012Figures'!$B:$B,"CyToBroker",'2012Figures'!$G:$G,"E1",'2012Figures'!$E:$E,$B$1)</f>
        <v>0</v>
      </c>
      <c r="P386" s="50">
        <f>SUMIFS('2012Figures'!$J:$J,'2012Figures'!$C:$C,$A386,'2012Figures'!$B:$B,"CyToBroker",'2012Figures'!$G:$G,"P1",'2012Figures'!$E:$E,$B$1)</f>
        <v>0</v>
      </c>
      <c r="Q386" s="28"/>
      <c r="R386" s="46" t="str">
        <f t="shared" ref="R386:V429" si="42">IF(L386=0,"",ROUND(D386/L386-1,2))</f>
        <v/>
      </c>
      <c r="S386" s="46" t="str">
        <f t="shared" si="42"/>
        <v/>
      </c>
      <c r="T386" s="46" t="str">
        <f t="shared" si="42"/>
        <v/>
      </c>
      <c r="U386" s="46" t="str">
        <f t="shared" si="42"/>
        <v/>
      </c>
      <c r="V386" s="46" t="str">
        <f t="shared" si="42"/>
        <v/>
      </c>
    </row>
    <row r="387" spans="1:22" x14ac:dyDescent="0.2">
      <c r="A387" s="1">
        <v>603</v>
      </c>
      <c r="B387" s="1" t="s">
        <v>126</v>
      </c>
      <c r="C387" s="8">
        <v>2</v>
      </c>
      <c r="D387" s="29">
        <f>SUMIFS('2013Figures'!$J:$J,'2013Figures'!$C:$C,$A387,'2013Figures'!$H:$H,$B387,'2013Figures'!$I:$I,$C387,'2013Figures'!$E:$E,$B$1)</f>
        <v>0</v>
      </c>
      <c r="E387" s="9">
        <f>SUMIFS('2013Figures'!$J:$J,'2013Figures'!$C:$C,$A387,'2013Figures'!$H:$H,$B387,'2013Figures'!$I:$I,$C387,'2013Figures'!$B:$B,"BrokerToCy",'2013Figures'!$G:$G,"E1",'2013Figures'!$E:$E,$B$1)</f>
        <v>0</v>
      </c>
      <c r="F387" s="9">
        <f>SUMIFS('2013Figures'!$J:$J,'2013Figures'!$C:$C,$A387,'2013Figures'!$H:$H,$B387,'2013Figures'!$I:$I,$C387,'2013Figures'!$B:$B,"BrokerToCy",'2013Figures'!$G:$G,"P1",'2013Figures'!$E:$E,$B$1)</f>
        <v>0</v>
      </c>
      <c r="G387" s="9">
        <f>SUMIFS('2013Figures'!$J:$J,'2013Figures'!$C:$C,$A387,'2013Figures'!$H:$H,$B387,'2013Figures'!$I:$I,$C387,'2013Figures'!$B:$B,"CyToBroker",'2013Figures'!$G:$G,"E1",'2013Figures'!$E:$E,$B$1)</f>
        <v>0</v>
      </c>
      <c r="H387" s="9">
        <f>SUMIFS('2013Figures'!$J:$J,'2013Figures'!$C:$C,$A387,'2013Figures'!$H:$H,$B387,'2013Figures'!$I:$I,$C387,'2013Figures'!$B:$B,"CyToBroker",'2013Figures'!$G:$G,"P1",'2013Figures'!$E:$E,$B$1)</f>
        <v>0</v>
      </c>
      <c r="I387" s="30"/>
      <c r="J387" s="31">
        <v>201501</v>
      </c>
      <c r="K387" s="30"/>
      <c r="L387" s="42">
        <f>SUMIFS('2012Figures'!$J:$J,'2012Figures'!$C:$C,$A387,'2012Figures'!$H:$H,$B387,'2012Figures'!$I:$I,$C387,'2012Figures'!$E:$E,$B$1)</f>
        <v>0</v>
      </c>
      <c r="M387" s="52">
        <f>SUMIFS('2012Figures'!$J:$J,'2012Figures'!$C:$C,$A387,'2012Figures'!$H:$H,$B387,'2012Figures'!$I:$I,$C387,'2012Figures'!$B:$B,"BrokerToCy",'2012Figures'!$G:$G,"E1",'2012Figures'!$E:$E,$B$1)</f>
        <v>0</v>
      </c>
      <c r="N387" s="52">
        <f>SUMIFS('2012Figures'!$J:$J,'2012Figures'!$C:$C,$A387,'2012Figures'!$H:$H,$B387,'2012Figures'!$I:$I,$C387,'2012Figures'!$B:$B,"BrokerToCy",'2012Figures'!$G:$G,"P1",'2012Figures'!$E:$E,$B$1)</f>
        <v>0</v>
      </c>
      <c r="O387" s="52">
        <f>SUMIFS('2012Figures'!$J:$J,'2012Figures'!$C:$C,$A387,'2012Figures'!$H:$H,$B387,'2012Figures'!$I:$I,$C387,'2012Figures'!$B:$B,"CyToBroker",'2012Figures'!$G:$G,"E1",'2012Figures'!$E:$E,$B$1)</f>
        <v>0</v>
      </c>
      <c r="P387" s="52">
        <f>SUMIFS('2012Figures'!$J:$J,'2012Figures'!$C:$C,$A387,'2012Figures'!$H:$H,$B387,'2012Figures'!$I:$I,$C387,'2012Figures'!$B:$B,"CyToBroker",'2012Figures'!$G:$G,"P1",'2012Figures'!$E:$E,$B$1)</f>
        <v>0</v>
      </c>
      <c r="Q387" s="30"/>
      <c r="R387" s="46" t="str">
        <f t="shared" si="42"/>
        <v/>
      </c>
      <c r="S387" s="46" t="str">
        <f t="shared" si="42"/>
        <v/>
      </c>
      <c r="T387" s="46" t="str">
        <f t="shared" si="42"/>
        <v/>
      </c>
      <c r="U387" s="46" t="str">
        <f t="shared" si="42"/>
        <v/>
      </c>
      <c r="V387" s="46" t="str">
        <f t="shared" si="42"/>
        <v/>
      </c>
    </row>
    <row r="388" spans="1:22" x14ac:dyDescent="0.2">
      <c r="A388" s="1">
        <v>603</v>
      </c>
      <c r="B388" s="1" t="s">
        <v>126</v>
      </c>
      <c r="C388" s="8">
        <v>1</v>
      </c>
      <c r="D388" s="29">
        <f>SUMIFS('2013Figures'!$J:$J,'2013Figures'!$C:$C,$A388,'2013Figures'!$H:$H,$B388,'2013Figures'!$I:$I,$C388,'2013Figures'!$E:$E,$B$1)</f>
        <v>0</v>
      </c>
      <c r="E388" s="9">
        <f>SUMIFS('2013Figures'!$J:$J,'2013Figures'!$C:$C,$A388,'2013Figures'!$H:$H,$B388,'2013Figures'!$I:$I,$C388,'2013Figures'!$B:$B,"BrokerToCy",'2013Figures'!$G:$G,"E1",'2013Figures'!$E:$E,$B$1)</f>
        <v>0</v>
      </c>
      <c r="F388" s="9">
        <f>SUMIFS('2013Figures'!$J:$J,'2013Figures'!$C:$C,$A388,'2013Figures'!$H:$H,$B388,'2013Figures'!$I:$I,$C388,'2013Figures'!$B:$B,"BrokerToCy",'2013Figures'!$G:$G,"P1",'2013Figures'!$E:$E,$B$1)</f>
        <v>0</v>
      </c>
      <c r="G388" s="9">
        <f>SUMIFS('2013Figures'!$J:$J,'2013Figures'!$C:$C,$A388,'2013Figures'!$H:$H,$B388,'2013Figures'!$I:$I,$C388,'2013Figures'!$B:$B,"CyToBroker",'2013Figures'!$G:$G,"E1",'2013Figures'!$E:$E,$B$1)</f>
        <v>0</v>
      </c>
      <c r="H388" s="9">
        <f>SUMIFS('2013Figures'!$J:$J,'2013Figures'!$C:$C,$A388,'2013Figures'!$H:$H,$B388,'2013Figures'!$I:$I,$C388,'2013Figures'!$B:$B,"CyToBroker",'2013Figures'!$G:$G,"P1",'2013Figures'!$E:$E,$B$1)</f>
        <v>0</v>
      </c>
      <c r="I388" s="30"/>
      <c r="J388" s="31">
        <v>200801</v>
      </c>
      <c r="K388" s="30"/>
      <c r="L388" s="42">
        <f>SUMIFS('2012Figures'!$J:$J,'2012Figures'!$C:$C,$A388,'2012Figures'!$H:$H,$B388,'2012Figures'!$I:$I,$C388,'2012Figures'!$E:$E,$B$1)</f>
        <v>0</v>
      </c>
      <c r="M388" s="52">
        <f>SUMIFS('2012Figures'!$J:$J,'2012Figures'!$C:$C,$A388,'2012Figures'!$H:$H,$B388,'2012Figures'!$I:$I,$C388,'2012Figures'!$B:$B,"BrokerToCy",'2012Figures'!$G:$G,"E1",'2012Figures'!$E:$E,$B$1)</f>
        <v>0</v>
      </c>
      <c r="N388" s="52">
        <f>SUMIFS('2012Figures'!$J:$J,'2012Figures'!$C:$C,$A388,'2012Figures'!$H:$H,$B388,'2012Figures'!$I:$I,$C388,'2012Figures'!$B:$B,"BrokerToCy",'2012Figures'!$G:$G,"P1",'2012Figures'!$E:$E,$B$1)</f>
        <v>0</v>
      </c>
      <c r="O388" s="52">
        <f>SUMIFS('2012Figures'!$J:$J,'2012Figures'!$C:$C,$A388,'2012Figures'!$H:$H,$B388,'2012Figures'!$I:$I,$C388,'2012Figures'!$B:$B,"CyToBroker",'2012Figures'!$G:$G,"E1",'2012Figures'!$E:$E,$B$1)</f>
        <v>0</v>
      </c>
      <c r="P388" s="52">
        <f>SUMIFS('2012Figures'!$J:$J,'2012Figures'!$C:$C,$A388,'2012Figures'!$H:$H,$B388,'2012Figures'!$I:$I,$C388,'2012Figures'!$B:$B,"CyToBroker",'2012Figures'!$G:$G,"P1",'2012Figures'!$E:$E,$B$1)</f>
        <v>0</v>
      </c>
      <c r="Q388" s="30"/>
      <c r="R388" s="46" t="str">
        <f t="shared" si="42"/>
        <v/>
      </c>
      <c r="S388" s="46" t="str">
        <f t="shared" si="42"/>
        <v/>
      </c>
      <c r="T388" s="46" t="str">
        <f t="shared" si="42"/>
        <v/>
      </c>
      <c r="U388" s="46" t="str">
        <f t="shared" si="42"/>
        <v/>
      </c>
      <c r="V388" s="46" t="str">
        <f t="shared" si="42"/>
        <v/>
      </c>
    </row>
    <row r="389" spans="1:22" x14ac:dyDescent="0.2">
      <c r="A389" s="1">
        <v>603</v>
      </c>
      <c r="B389" s="1" t="s">
        <v>126</v>
      </c>
      <c r="D389" s="29">
        <f>SUMIFS('2013Figures'!$J:$J,'2013Figures'!$C:$C,$A389,'2013Figures'!$I:$I,"",'2013Figures'!$E:$E,$B$1)</f>
        <v>0</v>
      </c>
      <c r="E389" s="9">
        <f>SUMIFS('2013Figures'!$J:$J,'2013Figures'!$C:$C,$A389,'2013Figures'!$I:$I,"",'2013Figures'!$B:$B,"BrokerToCy",'2013Figures'!$G:$G,"E1",'2013Figures'!$E:$E,$B$1)</f>
        <v>0</v>
      </c>
      <c r="F389" s="9">
        <f>SUMIFS('2013Figures'!$J:$J,'2013Figures'!$C:$C,$A389,'2013Figures'!$I:$I,"",'2013Figures'!$B:$B,"BrokerToCy",'2013Figures'!$G:$G,"P1",'2013Figures'!$E:$E,$B$1)</f>
        <v>0</v>
      </c>
      <c r="G389" s="9">
        <f>SUMIFS('2013Figures'!$J:$J,'2013Figures'!$C:$C,$A389,'2013Figures'!$I:$I,"",'2013Figures'!$B:$B,"CyToBroker",'2013Figures'!$G:$G,"E1",'2013Figures'!$E:$E,$B$1)</f>
        <v>0</v>
      </c>
      <c r="H389" s="9">
        <f>SUMIFS('2013Figures'!$J:$J,'2013Figures'!$C:$C,$A389,'2013Figures'!$I:$I,"",'2013Figures'!$B:$B,"CyToBroker",'2013Figures'!$G:$G,"P1",'2013Figures'!$E:$E,$B$1)</f>
        <v>0</v>
      </c>
      <c r="J389" s="8" t="s">
        <v>131</v>
      </c>
      <c r="L389" s="42">
        <f>SUMIFS('2012Figures'!$J:$J,'2012Figures'!$C:$C,$A389,'2012Figures'!$I:$I,"",'2012Figures'!$E:$E,$B$1)</f>
        <v>0</v>
      </c>
      <c r="M389" s="52">
        <f>SUMIFS('2012Figures'!$J:$J,'2012Figures'!$C:$C,$A389,'2012Figures'!$I:$I,"",'2012Figures'!$B:$B,"BrokerToCy",'2012Figures'!$G:$G,"E1",'2012Figures'!$E:$E,$B$1)</f>
        <v>0</v>
      </c>
      <c r="N389" s="52">
        <f>SUMIFS('2012Figures'!$J:$J,'2012Figures'!$C:$C,$A389,'2012Figures'!$I:$I,"",'2012Figures'!$B:$B,"BrokerToCy",'2012Figures'!$G:$G,"P1",'2012Figures'!$E:$E,$B$1)</f>
        <v>0</v>
      </c>
      <c r="O389" s="52">
        <f>SUMIFS('2012Figures'!$J:$J,'2012Figures'!$C:$C,$A389,'2012Figures'!$I:$I,"",'2012Figures'!$B:$B,"CyToBroker",'2012Figures'!$G:$G,"E1",'2012Figures'!$E:$E,$B$1)</f>
        <v>0</v>
      </c>
      <c r="P389" s="52">
        <f>SUMIFS('2012Figures'!$J:$J,'2012Figures'!$C:$C,$A389,'2012Figures'!$I:$I,"",'2012Figures'!$B:$B,"CyToBroker",'2012Figures'!$G:$G,"P1",'2012Figures'!$E:$E,$B$1)</f>
        <v>0</v>
      </c>
      <c r="R389" s="46" t="str">
        <f t="shared" si="42"/>
        <v/>
      </c>
      <c r="S389" s="46" t="str">
        <f t="shared" si="42"/>
        <v/>
      </c>
      <c r="T389" s="46" t="str">
        <f t="shared" si="42"/>
        <v/>
      </c>
      <c r="U389" s="46" t="str">
        <f t="shared" si="42"/>
        <v/>
      </c>
      <c r="V389" s="46" t="str">
        <f t="shared" si="42"/>
        <v/>
      </c>
    </row>
    <row r="390" spans="1:22" x14ac:dyDescent="0.2">
      <c r="A390" s="21"/>
      <c r="B390" s="21" t="s">
        <v>92</v>
      </c>
      <c r="C390" s="22"/>
      <c r="D390" s="23">
        <f>SUM(E390:H390)</f>
        <v>0</v>
      </c>
      <c r="E390" s="23">
        <f>SUM(E387:E389)</f>
        <v>0</v>
      </c>
      <c r="F390" s="23">
        <f>SUM(F387:F389)</f>
        <v>0</v>
      </c>
      <c r="G390" s="23">
        <f>SUM(G387:G389)</f>
        <v>0</v>
      </c>
      <c r="H390" s="23">
        <f>SUM(H387:H389)</f>
        <v>0</v>
      </c>
      <c r="I390" s="21"/>
      <c r="J390" s="22"/>
      <c r="K390" s="21"/>
      <c r="L390" s="43">
        <f>SUM(M390:P390)</f>
        <v>0</v>
      </c>
      <c r="M390" s="43">
        <f>SUM(M387:M389)</f>
        <v>0</v>
      </c>
      <c r="N390" s="43">
        <f>SUM(N387:N389)</f>
        <v>0</v>
      </c>
      <c r="O390" s="43">
        <f>SUM(O387:O389)</f>
        <v>0</v>
      </c>
      <c r="P390" s="43">
        <f>SUM(P387:P389)</f>
        <v>0</v>
      </c>
      <c r="Q390" s="21"/>
      <c r="R390" s="21"/>
      <c r="S390" s="21"/>
      <c r="T390" s="21"/>
      <c r="U390" s="21"/>
      <c r="V390" s="21"/>
    </row>
    <row r="391" spans="1:22" x14ac:dyDescent="0.2">
      <c r="A391" s="28">
        <v>604</v>
      </c>
      <c r="B391" s="28" t="s">
        <v>127</v>
      </c>
      <c r="C391" s="17" t="s">
        <v>88</v>
      </c>
      <c r="D391" s="18">
        <f>SUMIFS('2013Figures'!$J:$J,'2013Figures'!$C:$C,$A391,'2013Figures'!$E:$E,$B$1)</f>
        <v>0</v>
      </c>
      <c r="E391" s="18">
        <f>SUMIFS('2013Figures'!$J:$J,'2013Figures'!$C:$C,$A391,'2013Figures'!$B:$B,"BrokerToCy",'2013Figures'!$G:$G,"E1",'2013Figures'!$E:$E,$B$1)</f>
        <v>0</v>
      </c>
      <c r="F391" s="18">
        <f>SUMIFS('2013Figures'!$J:$J,'2013Figures'!$C:$C,$A391,'2013Figures'!$B:$B,"BrokerToCy",'2013Figures'!$G:$G,"P1",'2013Figures'!$E:$E,$B$1)</f>
        <v>0</v>
      </c>
      <c r="G391" s="18">
        <f>SUMIFS('2013Figures'!$J:$J,'2013Figures'!$C:$C,$A391,'2013Figures'!$B:$B,"CyToBroker",'2013Figures'!$G:$G,"E1",'2013Figures'!$E:$E,$B$1)</f>
        <v>0</v>
      </c>
      <c r="H391" s="18">
        <f>SUMIFS('2013Figures'!$J:$J,'2013Figures'!$C:$C,$A391,'2013Figures'!$B:$B,"CyToBroker",'2013Figures'!$G:$G,"P1",'2013Figures'!$E:$E,$B$1)</f>
        <v>0</v>
      </c>
      <c r="I391" s="28"/>
      <c r="J391" s="17"/>
      <c r="K391" s="28"/>
      <c r="L391" s="50">
        <f>SUMIFS('2012Figures'!$J:$J,'2012Figures'!$C:$C,$A391,'2012Figures'!$E:$E,$B$1)</f>
        <v>0</v>
      </c>
      <c r="M391" s="50">
        <f>SUMIFS('2012Figures'!$J:$J,'2012Figures'!$C:$C,$A391,'2012Figures'!$B:$B,"BrokerToCy",'2012Figures'!$G:$G,"E1",'2012Figures'!$E:$E,$B$1)</f>
        <v>0</v>
      </c>
      <c r="N391" s="50">
        <f>SUMIFS('2012Figures'!$J:$J,'2012Figures'!$C:$C,$A391,'2012Figures'!$B:$B,"BrokerToCy",'2012Figures'!$G:$G,"P1",'2012Figures'!$E:$E,$B$1)</f>
        <v>0</v>
      </c>
      <c r="O391" s="50">
        <f>SUMIFS('2012Figures'!$J:$J,'2012Figures'!$C:$C,$A391,'2012Figures'!$B:$B,"CyToBroker",'2012Figures'!$G:$G,"E1",'2012Figures'!$E:$E,$B$1)</f>
        <v>0</v>
      </c>
      <c r="P391" s="50">
        <f>SUMIFS('2012Figures'!$J:$J,'2012Figures'!$C:$C,$A391,'2012Figures'!$B:$B,"CyToBroker",'2012Figures'!$G:$G,"P1",'2012Figures'!$E:$E,$B$1)</f>
        <v>0</v>
      </c>
      <c r="Q391" s="28"/>
      <c r="R391" s="46" t="str">
        <f t="shared" ref="R391:V434" si="43">IF(L391=0,"",ROUND(D391/L391-1,2))</f>
        <v/>
      </c>
      <c r="S391" s="46" t="str">
        <f t="shared" si="43"/>
        <v/>
      </c>
      <c r="T391" s="46" t="str">
        <f t="shared" si="43"/>
        <v/>
      </c>
      <c r="U391" s="46" t="str">
        <f t="shared" si="43"/>
        <v/>
      </c>
      <c r="V391" s="46" t="str">
        <f t="shared" si="43"/>
        <v/>
      </c>
    </row>
    <row r="392" spans="1:22" x14ac:dyDescent="0.2">
      <c r="A392" s="1">
        <v>604</v>
      </c>
      <c r="B392" s="1" t="s">
        <v>127</v>
      </c>
      <c r="D392" s="29">
        <f>SUMIFS('2013Figures'!$J:$J,'2013Figures'!$C:$C,$A392,'2013Figures'!$I:$I,"",'2013Figures'!$E:$E,$B$1)</f>
        <v>0</v>
      </c>
      <c r="E392" s="9">
        <f>SUMIFS('2013Figures'!$J:$J,'2013Figures'!$C:$C,$A392,'2013Figures'!$I:$I,"",'2013Figures'!$B:$B,"BrokerToCy",'2013Figures'!$G:$G,"E1",'2013Figures'!$E:$E,$B$1)</f>
        <v>0</v>
      </c>
      <c r="F392" s="9">
        <f>SUMIFS('2013Figures'!$J:$J,'2013Figures'!$C:$C,$A392,'2013Figures'!$I:$I,"",'2013Figures'!$B:$B,"BrokerToCy",'2013Figures'!$G:$G,"P1",'2013Figures'!$E:$E,$B$1)</f>
        <v>0</v>
      </c>
      <c r="G392" s="9">
        <f>SUMIFS('2013Figures'!$J:$J,'2013Figures'!$C:$C,$A392,'2013Figures'!$I:$I,"",'2013Figures'!$B:$B,"CyToBroker",'2013Figures'!$G:$G,"E1",'2013Figures'!$E:$E,$B$1)</f>
        <v>0</v>
      </c>
      <c r="H392" s="9">
        <f>SUMIFS('2013Figures'!$J:$J,'2013Figures'!$C:$C,$A392,'2013Figures'!$I:$I,"",'2013Figures'!$B:$B,"CyToBroker",'2013Figures'!$G:$G,"P1",'2013Figures'!$E:$E,$B$1)</f>
        <v>0</v>
      </c>
      <c r="J392" s="8" t="s">
        <v>131</v>
      </c>
      <c r="L392" s="42">
        <f>SUMIFS('2012Figures'!$J:$J,'2012Figures'!$C:$C,$A392,'2012Figures'!$I:$I,"",'2012Figures'!$E:$E,$B$1)</f>
        <v>0</v>
      </c>
      <c r="M392" s="52">
        <f>SUMIFS('2012Figures'!$J:$J,'2012Figures'!$C:$C,$A392,'2012Figures'!$I:$I,"",'2012Figures'!$B:$B,"BrokerToCy",'2012Figures'!$G:$G,"E1",'2012Figures'!$E:$E,$B$1)</f>
        <v>0</v>
      </c>
      <c r="N392" s="52">
        <f>SUMIFS('2012Figures'!$J:$J,'2012Figures'!$C:$C,$A392,'2012Figures'!$I:$I,"",'2012Figures'!$B:$B,"BrokerToCy",'2012Figures'!$G:$G,"P1",'2012Figures'!$E:$E,$B$1)</f>
        <v>0</v>
      </c>
      <c r="O392" s="52">
        <f>SUMIFS('2012Figures'!$J:$J,'2012Figures'!$C:$C,$A392,'2012Figures'!$I:$I,"",'2012Figures'!$B:$B,"CyToBroker",'2012Figures'!$G:$G,"E1",'2012Figures'!$E:$E,$B$1)</f>
        <v>0</v>
      </c>
      <c r="P392" s="52">
        <f>SUMIFS('2012Figures'!$J:$J,'2012Figures'!$C:$C,$A392,'2012Figures'!$I:$I,"",'2012Figures'!$B:$B,"CyToBroker",'2012Figures'!$G:$G,"P1",'2012Figures'!$E:$E,$B$1)</f>
        <v>0</v>
      </c>
      <c r="R392" s="46" t="str">
        <f t="shared" si="43"/>
        <v/>
      </c>
      <c r="S392" s="46" t="str">
        <f t="shared" si="43"/>
        <v/>
      </c>
      <c r="T392" s="46" t="str">
        <f t="shared" si="43"/>
        <v/>
      </c>
      <c r="U392" s="46" t="str">
        <f t="shared" si="43"/>
        <v/>
      </c>
      <c r="V392" s="46" t="str">
        <f t="shared" si="43"/>
        <v/>
      </c>
    </row>
    <row r="393" spans="1:22" x14ac:dyDescent="0.2">
      <c r="A393" s="21"/>
      <c r="B393" s="21" t="s">
        <v>92</v>
      </c>
      <c r="C393" s="22"/>
      <c r="D393" s="23">
        <f>SUM(E393:H393)</f>
        <v>0</v>
      </c>
      <c r="E393" s="23">
        <f>SUM(E392:E392)</f>
        <v>0</v>
      </c>
      <c r="F393" s="23">
        <f>SUM(F392:F392)</f>
        <v>0</v>
      </c>
      <c r="G393" s="23">
        <f>SUM(G392:G392)</f>
        <v>0</v>
      </c>
      <c r="H393" s="23">
        <f>SUM(H392:H392)</f>
        <v>0</v>
      </c>
      <c r="I393" s="21"/>
      <c r="J393" s="22"/>
      <c r="K393" s="21"/>
      <c r="L393" s="43">
        <f>SUM(M393:P393)</f>
        <v>0</v>
      </c>
      <c r="M393" s="43">
        <f>SUM(M392:M392)</f>
        <v>0</v>
      </c>
      <c r="N393" s="43">
        <f>SUM(N392:N392)</f>
        <v>0</v>
      </c>
      <c r="O393" s="43">
        <f>SUM(O392:O392)</f>
        <v>0</v>
      </c>
      <c r="P393" s="43">
        <f>SUM(P392:P392)</f>
        <v>0</v>
      </c>
      <c r="Q393" s="21"/>
      <c r="R393" s="21"/>
      <c r="S393" s="21"/>
      <c r="T393" s="21"/>
      <c r="U393" s="21"/>
      <c r="V393" s="21"/>
    </row>
    <row r="394" spans="1:22" x14ac:dyDescent="0.2">
      <c r="A394" s="28">
        <v>701</v>
      </c>
      <c r="B394" s="28" t="s">
        <v>128</v>
      </c>
      <c r="C394" s="17" t="s">
        <v>88</v>
      </c>
      <c r="D394" s="18">
        <f>SUMIFS('2013Figures'!$J:$J,'2013Figures'!$C:$C,$A394,'2013Figures'!$E:$E,$B$1)</f>
        <v>0</v>
      </c>
      <c r="E394" s="18">
        <f>SUMIFS('2013Figures'!$J:$J,'2013Figures'!$C:$C,$A394,'2013Figures'!$B:$B,"BrokerToCy",'2013Figures'!$G:$G,"E1",'2013Figures'!$E:$E,$B$1)</f>
        <v>0</v>
      </c>
      <c r="F394" s="18">
        <f>SUMIFS('2013Figures'!$J:$J,'2013Figures'!$C:$C,$A394,'2013Figures'!$B:$B,"BrokerToCy",'2013Figures'!$G:$G,"P1",'2013Figures'!$E:$E,$B$1)</f>
        <v>0</v>
      </c>
      <c r="G394" s="18">
        <f>SUMIFS('2013Figures'!$J:$J,'2013Figures'!$C:$C,$A394,'2013Figures'!$B:$B,"CyToBroker",'2013Figures'!$G:$G,"E1",'2013Figures'!$E:$E,$B$1)</f>
        <v>0</v>
      </c>
      <c r="H394" s="18">
        <f>SUMIFS('2013Figures'!$J:$J,'2013Figures'!$C:$C,$A394,'2013Figures'!$B:$B,"CyToBroker",'2013Figures'!$G:$G,"P1",'2013Figures'!$E:$E,$B$1)</f>
        <v>0</v>
      </c>
      <c r="I394" s="28"/>
      <c r="J394" s="17"/>
      <c r="K394" s="28"/>
      <c r="L394" s="50">
        <f>SUMIFS('2012Figures'!$J:$J,'2012Figures'!$C:$C,$A394,'2012Figures'!$E:$E,$B$1)</f>
        <v>0</v>
      </c>
      <c r="M394" s="50">
        <f>SUMIFS('2012Figures'!$J:$J,'2012Figures'!$C:$C,$A394,'2012Figures'!$B:$B,"BrokerToCy",'2012Figures'!$G:$G,"E1",'2012Figures'!$E:$E,$B$1)</f>
        <v>0</v>
      </c>
      <c r="N394" s="50">
        <f>SUMIFS('2012Figures'!$J:$J,'2012Figures'!$C:$C,$A394,'2012Figures'!$B:$B,"BrokerToCy",'2012Figures'!$G:$G,"P1",'2012Figures'!$E:$E,$B$1)</f>
        <v>0</v>
      </c>
      <c r="O394" s="50">
        <f>SUMIFS('2012Figures'!$J:$J,'2012Figures'!$C:$C,$A394,'2012Figures'!$B:$B,"CyToBroker",'2012Figures'!$G:$G,"E1",'2012Figures'!$E:$E,$B$1)</f>
        <v>0</v>
      </c>
      <c r="P394" s="50">
        <f>SUMIFS('2012Figures'!$J:$J,'2012Figures'!$C:$C,$A394,'2012Figures'!$B:$B,"CyToBroker",'2012Figures'!$G:$G,"P1",'2012Figures'!$E:$E,$B$1)</f>
        <v>0</v>
      </c>
      <c r="Q394" s="28"/>
      <c r="R394" s="46" t="str">
        <f t="shared" ref="R394:V437" si="44">IF(L394=0,"",ROUND(D394/L394-1,2))</f>
        <v/>
      </c>
      <c r="S394" s="46" t="str">
        <f t="shared" si="44"/>
        <v/>
      </c>
      <c r="T394" s="46" t="str">
        <f t="shared" si="44"/>
        <v/>
      </c>
      <c r="U394" s="46" t="str">
        <f t="shared" si="44"/>
        <v/>
      </c>
      <c r="V394" s="46" t="str">
        <f t="shared" si="44"/>
        <v/>
      </c>
    </row>
    <row r="395" spans="1:22" x14ac:dyDescent="0.2">
      <c r="A395" s="1">
        <v>701</v>
      </c>
      <c r="B395" s="1" t="s">
        <v>128</v>
      </c>
      <c r="C395" s="8">
        <v>2</v>
      </c>
      <c r="D395" s="29">
        <f>SUMIFS('2013Figures'!$J:$J,'2013Figures'!$C:$C,$A395,'2013Figures'!$H:$H,$B395,'2013Figures'!$I:$I,$C395,'2013Figures'!$E:$E,$B$1)</f>
        <v>0</v>
      </c>
      <c r="E395" s="9">
        <f>SUMIFS('2013Figures'!$J:$J,'2013Figures'!$C:$C,$A395,'2013Figures'!$H:$H,$B395,'2013Figures'!$I:$I,$C395,'2013Figures'!$B:$B,"BrokerToCy",'2013Figures'!$G:$G,"E1",'2013Figures'!$E:$E,$B$1)</f>
        <v>0</v>
      </c>
      <c r="F395" s="9">
        <f>SUMIFS('2013Figures'!$J:$J,'2013Figures'!$C:$C,$A395,'2013Figures'!$H:$H,$B395,'2013Figures'!$I:$I,$C395,'2013Figures'!$B:$B,"BrokerToCy",'2013Figures'!$G:$G,"P1",'2013Figures'!$E:$E,$B$1)</f>
        <v>0</v>
      </c>
      <c r="G395" s="9">
        <f>SUMIFS('2013Figures'!$J:$J,'2013Figures'!$C:$C,$A395,'2013Figures'!$H:$H,$B395,'2013Figures'!$I:$I,$C395,'2013Figures'!$B:$B,"CyToBroker",'2013Figures'!$G:$G,"E1",'2013Figures'!$E:$E,$B$1)</f>
        <v>0</v>
      </c>
      <c r="H395" s="9">
        <f>SUMIFS('2013Figures'!$J:$J,'2013Figures'!$C:$C,$A395,'2013Figures'!$H:$H,$B395,'2013Figures'!$I:$I,$C395,'2013Figures'!$B:$B,"CyToBroker",'2013Figures'!$G:$G,"P1",'2013Figures'!$E:$E,$B$1)</f>
        <v>0</v>
      </c>
      <c r="I395" s="30"/>
      <c r="J395" s="31">
        <v>201501</v>
      </c>
      <c r="K395" s="30"/>
      <c r="L395" s="42">
        <f>SUMIFS('2012Figures'!$J:$J,'2012Figures'!$C:$C,$A395,'2012Figures'!$H:$H,$B395,'2012Figures'!$I:$I,$C395,'2012Figures'!$E:$E,$B$1)</f>
        <v>0</v>
      </c>
      <c r="M395" s="52">
        <f>SUMIFS('2012Figures'!$J:$J,'2012Figures'!$C:$C,$A395,'2012Figures'!$H:$H,$B395,'2012Figures'!$I:$I,$C395,'2012Figures'!$B:$B,"BrokerToCy",'2012Figures'!$G:$G,"E1",'2012Figures'!$E:$E,$B$1)</f>
        <v>0</v>
      </c>
      <c r="N395" s="52">
        <f>SUMIFS('2012Figures'!$J:$J,'2012Figures'!$C:$C,$A395,'2012Figures'!$H:$H,$B395,'2012Figures'!$I:$I,$C395,'2012Figures'!$B:$B,"BrokerToCy",'2012Figures'!$G:$G,"P1",'2012Figures'!$E:$E,$B$1)</f>
        <v>0</v>
      </c>
      <c r="O395" s="52">
        <f>SUMIFS('2012Figures'!$J:$J,'2012Figures'!$C:$C,$A395,'2012Figures'!$H:$H,$B395,'2012Figures'!$I:$I,$C395,'2012Figures'!$B:$B,"CyToBroker",'2012Figures'!$G:$G,"E1",'2012Figures'!$E:$E,$B$1)</f>
        <v>0</v>
      </c>
      <c r="P395" s="52">
        <f>SUMIFS('2012Figures'!$J:$J,'2012Figures'!$C:$C,$A395,'2012Figures'!$H:$H,$B395,'2012Figures'!$I:$I,$C395,'2012Figures'!$B:$B,"CyToBroker",'2012Figures'!$G:$G,"P1",'2012Figures'!$E:$E,$B$1)</f>
        <v>0</v>
      </c>
      <c r="Q395" s="30"/>
      <c r="R395" s="46" t="str">
        <f t="shared" si="44"/>
        <v/>
      </c>
      <c r="S395" s="46" t="str">
        <f t="shared" si="44"/>
        <v/>
      </c>
      <c r="T395" s="46" t="str">
        <f t="shared" si="44"/>
        <v/>
      </c>
      <c r="U395" s="46" t="str">
        <f t="shared" si="44"/>
        <v/>
      </c>
      <c r="V395" s="46" t="str">
        <f t="shared" si="44"/>
        <v/>
      </c>
    </row>
    <row r="396" spans="1:22" x14ac:dyDescent="0.2">
      <c r="A396" s="1">
        <v>701</v>
      </c>
      <c r="B396" s="1" t="s">
        <v>128</v>
      </c>
      <c r="C396" s="8">
        <v>1</v>
      </c>
      <c r="D396" s="29">
        <f>SUMIFS('2013Figures'!$J:$J,'2013Figures'!$C:$C,$A396,'2013Figures'!$H:$H,$B396,'2013Figures'!$I:$I,$C396,'2013Figures'!$E:$E,$B$1)</f>
        <v>0</v>
      </c>
      <c r="E396" s="9">
        <f>SUMIFS('2013Figures'!$J:$J,'2013Figures'!$C:$C,$A396,'2013Figures'!$H:$H,$B396,'2013Figures'!$I:$I,$C396,'2013Figures'!$B:$B,"BrokerToCy",'2013Figures'!$G:$G,"E1",'2013Figures'!$E:$E,$B$1)</f>
        <v>0</v>
      </c>
      <c r="F396" s="9">
        <f>SUMIFS('2013Figures'!$J:$J,'2013Figures'!$C:$C,$A396,'2013Figures'!$H:$H,$B396,'2013Figures'!$I:$I,$C396,'2013Figures'!$B:$B,"BrokerToCy",'2013Figures'!$G:$G,"P1",'2013Figures'!$E:$E,$B$1)</f>
        <v>0</v>
      </c>
      <c r="G396" s="9">
        <f>SUMIFS('2013Figures'!$J:$J,'2013Figures'!$C:$C,$A396,'2013Figures'!$H:$H,$B396,'2013Figures'!$I:$I,$C396,'2013Figures'!$B:$B,"CyToBroker",'2013Figures'!$G:$G,"E1",'2013Figures'!$E:$E,$B$1)</f>
        <v>0</v>
      </c>
      <c r="H396" s="9">
        <f>SUMIFS('2013Figures'!$J:$J,'2013Figures'!$C:$C,$A396,'2013Figures'!$H:$H,$B396,'2013Figures'!$I:$I,$C396,'2013Figures'!$B:$B,"CyToBroker",'2013Figures'!$G:$G,"P1",'2013Figures'!$E:$E,$B$1)</f>
        <v>0</v>
      </c>
      <c r="I396" s="30"/>
      <c r="J396" s="31">
        <v>200801</v>
      </c>
      <c r="K396" s="30"/>
      <c r="L396" s="42">
        <f>SUMIFS('2012Figures'!$J:$J,'2012Figures'!$C:$C,$A396,'2012Figures'!$H:$H,$B396,'2012Figures'!$I:$I,$C396,'2012Figures'!$E:$E,$B$1)</f>
        <v>0</v>
      </c>
      <c r="M396" s="52">
        <f>SUMIFS('2012Figures'!$J:$J,'2012Figures'!$C:$C,$A396,'2012Figures'!$H:$H,$B396,'2012Figures'!$I:$I,$C396,'2012Figures'!$B:$B,"BrokerToCy",'2012Figures'!$G:$G,"E1",'2012Figures'!$E:$E,$B$1)</f>
        <v>0</v>
      </c>
      <c r="N396" s="52">
        <f>SUMIFS('2012Figures'!$J:$J,'2012Figures'!$C:$C,$A396,'2012Figures'!$H:$H,$B396,'2012Figures'!$I:$I,$C396,'2012Figures'!$B:$B,"BrokerToCy",'2012Figures'!$G:$G,"P1",'2012Figures'!$E:$E,$B$1)</f>
        <v>0</v>
      </c>
      <c r="O396" s="52">
        <f>SUMIFS('2012Figures'!$J:$J,'2012Figures'!$C:$C,$A396,'2012Figures'!$H:$H,$B396,'2012Figures'!$I:$I,$C396,'2012Figures'!$B:$B,"CyToBroker",'2012Figures'!$G:$G,"E1",'2012Figures'!$E:$E,$B$1)</f>
        <v>0</v>
      </c>
      <c r="P396" s="52">
        <f>SUMIFS('2012Figures'!$J:$J,'2012Figures'!$C:$C,$A396,'2012Figures'!$H:$H,$B396,'2012Figures'!$I:$I,$C396,'2012Figures'!$B:$B,"CyToBroker",'2012Figures'!$G:$G,"P1",'2012Figures'!$E:$E,$B$1)</f>
        <v>0</v>
      </c>
      <c r="Q396" s="30"/>
      <c r="R396" s="46" t="str">
        <f t="shared" si="44"/>
        <v/>
      </c>
      <c r="S396" s="46" t="str">
        <f t="shared" si="44"/>
        <v/>
      </c>
      <c r="T396" s="46" t="str">
        <f t="shared" si="44"/>
        <v/>
      </c>
      <c r="U396" s="46" t="str">
        <f t="shared" si="44"/>
        <v/>
      </c>
      <c r="V396" s="46" t="str">
        <f t="shared" si="44"/>
        <v/>
      </c>
    </row>
    <row r="397" spans="1:22" x14ac:dyDescent="0.2">
      <c r="A397" s="1">
        <v>701</v>
      </c>
      <c r="B397" s="1" t="s">
        <v>128</v>
      </c>
      <c r="D397" s="29">
        <f>SUMIFS('2013Figures'!$J:$J,'2013Figures'!$C:$C,$A397,'2013Figures'!$I:$I,"",'2013Figures'!$E:$E,$B$1)</f>
        <v>0</v>
      </c>
      <c r="E397" s="9">
        <f>SUMIFS('2013Figures'!$J:$J,'2013Figures'!$C:$C,$A397,'2013Figures'!$I:$I,"",'2013Figures'!$B:$B,"BrokerToCy",'2013Figures'!$G:$G,"E1",'2013Figures'!$E:$E,$B$1)</f>
        <v>0</v>
      </c>
      <c r="F397" s="9">
        <f>SUMIFS('2013Figures'!$J:$J,'2013Figures'!$C:$C,$A397,'2013Figures'!$I:$I,"",'2013Figures'!$B:$B,"BrokerToCy",'2013Figures'!$G:$G,"P1",'2013Figures'!$E:$E,$B$1)</f>
        <v>0</v>
      </c>
      <c r="G397" s="9">
        <f>SUMIFS('2013Figures'!$J:$J,'2013Figures'!$C:$C,$A397,'2013Figures'!$I:$I,"",'2013Figures'!$B:$B,"CyToBroker",'2013Figures'!$G:$G,"E1",'2013Figures'!$E:$E,$B$1)</f>
        <v>0</v>
      </c>
      <c r="H397" s="9">
        <f>SUMIFS('2013Figures'!$J:$J,'2013Figures'!$C:$C,$A397,'2013Figures'!$I:$I,"",'2013Figures'!$B:$B,"CyToBroker",'2013Figures'!$G:$G,"P1",'2013Figures'!$E:$E,$B$1)</f>
        <v>0</v>
      </c>
      <c r="J397" s="8" t="s">
        <v>131</v>
      </c>
      <c r="L397" s="42">
        <f>SUMIFS('2012Figures'!$J:$J,'2012Figures'!$C:$C,$A397,'2012Figures'!$I:$I,"",'2012Figures'!$E:$E,$B$1)</f>
        <v>0</v>
      </c>
      <c r="M397" s="52">
        <f>SUMIFS('2012Figures'!$J:$J,'2012Figures'!$C:$C,$A397,'2012Figures'!$I:$I,"",'2012Figures'!$B:$B,"BrokerToCy",'2012Figures'!$G:$G,"E1",'2012Figures'!$E:$E,$B$1)</f>
        <v>0</v>
      </c>
      <c r="N397" s="52">
        <f>SUMIFS('2012Figures'!$J:$J,'2012Figures'!$C:$C,$A397,'2012Figures'!$I:$I,"",'2012Figures'!$B:$B,"BrokerToCy",'2012Figures'!$G:$G,"P1",'2012Figures'!$E:$E,$B$1)</f>
        <v>0</v>
      </c>
      <c r="O397" s="52">
        <f>SUMIFS('2012Figures'!$J:$J,'2012Figures'!$C:$C,$A397,'2012Figures'!$I:$I,"",'2012Figures'!$B:$B,"CyToBroker",'2012Figures'!$G:$G,"E1",'2012Figures'!$E:$E,$B$1)</f>
        <v>0</v>
      </c>
      <c r="P397" s="52">
        <f>SUMIFS('2012Figures'!$J:$J,'2012Figures'!$C:$C,$A397,'2012Figures'!$I:$I,"",'2012Figures'!$B:$B,"CyToBroker",'2012Figures'!$G:$G,"P1",'2012Figures'!$E:$E,$B$1)</f>
        <v>0</v>
      </c>
      <c r="R397" s="46" t="str">
        <f t="shared" si="44"/>
        <v/>
      </c>
      <c r="S397" s="46" t="str">
        <f t="shared" si="44"/>
        <v/>
      </c>
      <c r="T397" s="46" t="str">
        <f t="shared" si="44"/>
        <v/>
      </c>
      <c r="U397" s="46" t="str">
        <f t="shared" si="44"/>
        <v/>
      </c>
      <c r="V397" s="46" t="str">
        <f t="shared" si="44"/>
        <v/>
      </c>
    </row>
    <row r="398" spans="1:22" x14ac:dyDescent="0.2">
      <c r="A398" s="21"/>
      <c r="B398" s="21" t="s">
        <v>92</v>
      </c>
      <c r="C398" s="22"/>
      <c r="D398" s="23">
        <f>SUM(E398:H398)</f>
        <v>0</v>
      </c>
      <c r="E398" s="23">
        <f>SUM(E395:E397)</f>
        <v>0</v>
      </c>
      <c r="F398" s="23">
        <f>SUM(F395:F397)</f>
        <v>0</v>
      </c>
      <c r="G398" s="23">
        <f>SUM(G395:G397)</f>
        <v>0</v>
      </c>
      <c r="H398" s="23">
        <f>SUM(H395:H397)</f>
        <v>0</v>
      </c>
      <c r="I398" s="21"/>
      <c r="J398" s="22"/>
      <c r="K398" s="21"/>
      <c r="L398" s="43">
        <f>SUM(M398:P398)</f>
        <v>0</v>
      </c>
      <c r="M398" s="43">
        <f>SUM(M395:M397)</f>
        <v>0</v>
      </c>
      <c r="N398" s="43">
        <f>SUM(N395:N397)</f>
        <v>0</v>
      </c>
      <c r="O398" s="43">
        <f>SUM(O395:O397)</f>
        <v>0</v>
      </c>
      <c r="P398" s="43">
        <f>SUM(P395:P397)</f>
        <v>0</v>
      </c>
      <c r="Q398" s="21"/>
      <c r="R398" s="21"/>
      <c r="S398" s="21"/>
      <c r="T398" s="21"/>
      <c r="U398" s="21"/>
      <c r="V398" s="21"/>
    </row>
    <row r="399" spans="1:22" x14ac:dyDescent="0.2">
      <c r="A399" s="28">
        <v>9103</v>
      </c>
      <c r="B399" s="28" t="s">
        <v>129</v>
      </c>
      <c r="C399" s="17" t="s">
        <v>88</v>
      </c>
      <c r="D399" s="18">
        <f>SUMIFS('2013Figures'!$J:$J,'2013Figures'!$C:$C,$A399,'2013Figures'!$E:$E,$B$1)</f>
        <v>0</v>
      </c>
      <c r="E399" s="18">
        <f>SUMIFS('2013Figures'!$J:$J,'2013Figures'!$C:$C,$A399,'2013Figures'!$B:$B,"BrokerToCy",'2013Figures'!$G:$G,"E1",'2013Figures'!$E:$E,$B$1)</f>
        <v>0</v>
      </c>
      <c r="F399" s="18">
        <f>SUMIFS('2013Figures'!$J:$J,'2013Figures'!$C:$C,$A399,'2013Figures'!$B:$B,"BrokerToCy",'2013Figures'!$G:$G,"P1",'2013Figures'!$E:$E,$B$1)</f>
        <v>0</v>
      </c>
      <c r="G399" s="18">
        <f>SUMIFS('2013Figures'!$J:$J,'2013Figures'!$C:$C,$A399,'2013Figures'!$B:$B,"CyToBroker",'2013Figures'!$G:$G,"E1",'2013Figures'!$E:$E,$B$1)</f>
        <v>0</v>
      </c>
      <c r="H399" s="18">
        <f>SUMIFS('2013Figures'!$J:$J,'2013Figures'!$C:$C,$A399,'2013Figures'!$B:$B,"CyToBroker",'2013Figures'!$G:$G,"P1",'2013Figures'!$E:$E,$B$1)</f>
        <v>0</v>
      </c>
      <c r="I399" s="28"/>
      <c r="J399" s="17"/>
      <c r="K399" s="28"/>
      <c r="L399" s="50">
        <f>SUMIFS('2012Figures'!$J:$J,'2012Figures'!$C:$C,$A399,'2012Figures'!$E:$E,$B$1)</f>
        <v>0</v>
      </c>
      <c r="M399" s="50">
        <f>SUMIFS('2012Figures'!$J:$J,'2012Figures'!$C:$C,$A399,'2012Figures'!$B:$B,"BrokerToCy",'2012Figures'!$G:$G,"E1",'2012Figures'!$E:$E,$B$1)</f>
        <v>0</v>
      </c>
      <c r="N399" s="50">
        <f>SUMIFS('2012Figures'!$J:$J,'2012Figures'!$C:$C,$A399,'2012Figures'!$B:$B,"BrokerToCy",'2012Figures'!$G:$G,"P1",'2012Figures'!$E:$E,$B$1)</f>
        <v>0</v>
      </c>
      <c r="O399" s="50">
        <f>SUMIFS('2012Figures'!$J:$J,'2012Figures'!$C:$C,$A399,'2012Figures'!$B:$B,"CyToBroker",'2012Figures'!$G:$G,"E1",'2012Figures'!$E:$E,$B$1)</f>
        <v>0</v>
      </c>
      <c r="P399" s="50">
        <f>SUMIFS('2012Figures'!$J:$J,'2012Figures'!$C:$C,$A399,'2012Figures'!$B:$B,"CyToBroker",'2012Figures'!$G:$G,"P1",'2012Figures'!$E:$E,$B$1)</f>
        <v>0</v>
      </c>
      <c r="Q399" s="28"/>
      <c r="R399" s="46" t="str">
        <f t="shared" ref="R399:V405" si="45">IF(L399=0,"",ROUND(D399/L399-1,2))</f>
        <v/>
      </c>
      <c r="S399" s="46" t="str">
        <f t="shared" si="45"/>
        <v/>
      </c>
      <c r="T399" s="46" t="str">
        <f t="shared" si="45"/>
        <v/>
      </c>
      <c r="U399" s="46" t="str">
        <f t="shared" si="45"/>
        <v/>
      </c>
      <c r="V399" s="46" t="str">
        <f t="shared" si="45"/>
        <v/>
      </c>
    </row>
    <row r="400" spans="1:22" x14ac:dyDescent="0.2">
      <c r="A400" s="1">
        <v>9103</v>
      </c>
      <c r="B400" s="1" t="s">
        <v>129</v>
      </c>
      <c r="C400" s="8">
        <v>1</v>
      </c>
      <c r="D400" s="29">
        <f>SUMIFS('2013Figures'!$J:$J,'2013Figures'!$C:$C,$A400,'2013Figures'!$H:$H,$B400,'2013Figures'!$I:$I,$C400,'2013Figures'!$E:$E,$B$1)</f>
        <v>0</v>
      </c>
      <c r="E400" s="9">
        <f>SUMIFS('2013Figures'!$J:$J,'2013Figures'!$C:$C,$A400,'2013Figures'!$H:$H,$B400,'2013Figures'!$I:$I,$C400,'2013Figures'!$B:$B,"BrokerToCy",'2013Figures'!$G:$G,"E1",'2013Figures'!$E:$E,$B$1)</f>
        <v>0</v>
      </c>
      <c r="F400" s="9">
        <f>SUMIFS('2013Figures'!$J:$J,'2013Figures'!$C:$C,$A400,'2013Figures'!$H:$H,$B400,'2013Figures'!$I:$I,$C400,'2013Figures'!$B:$B,"BrokerToCy",'2013Figures'!$G:$G,"P1",'2013Figures'!$E:$E,$B$1)</f>
        <v>0</v>
      </c>
      <c r="G400" s="9">
        <f>SUMIFS('2013Figures'!$J:$J,'2013Figures'!$C:$C,$A400,'2013Figures'!$H:$H,$B400,'2013Figures'!$I:$I,$C400,'2013Figures'!$B:$B,"CyToBroker",'2013Figures'!$G:$G,"E1",'2013Figures'!$E:$E,$B$1)</f>
        <v>0</v>
      </c>
      <c r="H400" s="9">
        <f>SUMIFS('2013Figures'!$J:$J,'2013Figures'!$C:$C,$A400,'2013Figures'!$H:$H,$B400,'2013Figures'!$I:$I,$C400,'2013Figures'!$B:$B,"CyToBroker",'2013Figures'!$G:$G,"P1",'2013Figures'!$E:$E,$B$1)</f>
        <v>0</v>
      </c>
      <c r="I400" s="30"/>
      <c r="J400" s="31"/>
      <c r="K400" s="30"/>
      <c r="L400" s="42">
        <f>SUMIFS('2012Figures'!$J:$J,'2012Figures'!$C:$C,$A400,'2012Figures'!$H:$H,$B400,'2012Figures'!$I:$I,$C400,'2012Figures'!$E:$E,$B$1)</f>
        <v>0</v>
      </c>
      <c r="M400" s="52">
        <f>SUMIFS('2012Figures'!$J:$J,'2012Figures'!$C:$C,$A400,'2012Figures'!$H:$H,$B400,'2012Figures'!$I:$I,$C400,'2012Figures'!$B:$B,"BrokerToCy",'2012Figures'!$G:$G,"E1",'2012Figures'!$E:$E,$B$1)</f>
        <v>0</v>
      </c>
      <c r="N400" s="52">
        <f>SUMIFS('2012Figures'!$J:$J,'2012Figures'!$C:$C,$A400,'2012Figures'!$H:$H,$B400,'2012Figures'!$I:$I,$C400,'2012Figures'!$B:$B,"BrokerToCy",'2012Figures'!$G:$G,"P1",'2012Figures'!$E:$E,$B$1)</f>
        <v>0</v>
      </c>
      <c r="O400" s="52">
        <f>SUMIFS('2012Figures'!$J:$J,'2012Figures'!$C:$C,$A400,'2012Figures'!$H:$H,$B400,'2012Figures'!$I:$I,$C400,'2012Figures'!$B:$B,"CyToBroker",'2012Figures'!$G:$G,"E1",'2012Figures'!$E:$E,$B$1)</f>
        <v>0</v>
      </c>
      <c r="P400" s="52">
        <f>SUMIFS('2012Figures'!$J:$J,'2012Figures'!$C:$C,$A400,'2012Figures'!$H:$H,$B400,'2012Figures'!$I:$I,$C400,'2012Figures'!$B:$B,"CyToBroker",'2012Figures'!$G:$G,"P1",'2012Figures'!$E:$E,$B$1)</f>
        <v>0</v>
      </c>
      <c r="Q400" s="30"/>
      <c r="R400" s="46" t="str">
        <f t="shared" si="45"/>
        <v/>
      </c>
      <c r="S400" s="46" t="str">
        <f t="shared" si="45"/>
        <v/>
      </c>
      <c r="T400" s="46" t="str">
        <f t="shared" si="45"/>
        <v/>
      </c>
      <c r="U400" s="46" t="str">
        <f t="shared" si="45"/>
        <v/>
      </c>
      <c r="V400" s="46" t="str">
        <f t="shared" si="45"/>
        <v/>
      </c>
    </row>
    <row r="401" spans="1:22" x14ac:dyDescent="0.2">
      <c r="A401" s="1">
        <v>9103</v>
      </c>
      <c r="B401" s="1" t="s">
        <v>129</v>
      </c>
      <c r="D401" s="29">
        <f>SUMIFS('2013Figures'!$J:$J,'2013Figures'!$C:$C,$A401,'2013Figures'!$I:$I,"",'2013Figures'!$E:$E,$B$1)</f>
        <v>0</v>
      </c>
      <c r="E401" s="9">
        <f>SUMIFS('2013Figures'!$J:$J,'2013Figures'!$C:$C,$A401,'2013Figures'!$I:$I,"",'2013Figures'!$B:$B,"BrokerToCy",'2013Figures'!$G:$G,"E1",'2013Figures'!$E:$E,$B$1)</f>
        <v>0</v>
      </c>
      <c r="F401" s="9">
        <f>SUMIFS('2013Figures'!$J:$J,'2013Figures'!$C:$C,$A401,'2013Figures'!$I:$I,"",'2013Figures'!$B:$B,"BrokerToCy",'2013Figures'!$G:$G,"P1",'2013Figures'!$E:$E,$B$1)</f>
        <v>0</v>
      </c>
      <c r="G401" s="9">
        <f>SUMIFS('2013Figures'!$J:$J,'2013Figures'!$C:$C,$A401,'2013Figures'!$I:$I,"",'2013Figures'!$B:$B,"CyToBroker",'2013Figures'!$G:$G,"E1",'2013Figures'!$E:$E,$B$1)</f>
        <v>0</v>
      </c>
      <c r="H401" s="9">
        <f>SUMIFS('2013Figures'!$J:$J,'2013Figures'!$C:$C,$A401,'2013Figures'!$I:$I,"",'2013Figures'!$B:$B,"CyToBroker",'2013Figures'!$G:$G,"P1",'2013Figures'!$E:$E,$B$1)</f>
        <v>0</v>
      </c>
      <c r="J401" s="8" t="s">
        <v>131</v>
      </c>
      <c r="L401" s="42">
        <f>SUMIFS('2012Figures'!$J:$J,'2012Figures'!$C:$C,$A401,'2012Figures'!$I:$I,"",'2012Figures'!$E:$E,$B$1)</f>
        <v>0</v>
      </c>
      <c r="M401" s="52">
        <f>SUMIFS('2012Figures'!$J:$J,'2012Figures'!$C:$C,$A401,'2012Figures'!$I:$I,"",'2012Figures'!$B:$B,"BrokerToCy",'2012Figures'!$G:$G,"E1",'2012Figures'!$E:$E,$B$1)</f>
        <v>0</v>
      </c>
      <c r="N401" s="52">
        <f>SUMIFS('2012Figures'!$J:$J,'2012Figures'!$C:$C,$A401,'2012Figures'!$I:$I,"",'2012Figures'!$B:$B,"BrokerToCy",'2012Figures'!$G:$G,"P1",'2012Figures'!$E:$E,$B$1)</f>
        <v>0</v>
      </c>
      <c r="O401" s="52">
        <f>SUMIFS('2012Figures'!$J:$J,'2012Figures'!$C:$C,$A401,'2012Figures'!$I:$I,"",'2012Figures'!$B:$B,"CyToBroker",'2012Figures'!$G:$G,"E1",'2012Figures'!$E:$E,$B$1)</f>
        <v>0</v>
      </c>
      <c r="P401" s="52">
        <f>SUMIFS('2012Figures'!$J:$J,'2012Figures'!$C:$C,$A401,'2012Figures'!$I:$I,"",'2012Figures'!$B:$B,"CyToBroker",'2012Figures'!$G:$G,"P1",'2012Figures'!$E:$E,$B$1)</f>
        <v>0</v>
      </c>
      <c r="R401" s="46" t="str">
        <f t="shared" si="45"/>
        <v/>
      </c>
      <c r="S401" s="46" t="str">
        <f t="shared" si="45"/>
        <v/>
      </c>
      <c r="T401" s="46" t="str">
        <f t="shared" si="45"/>
        <v/>
      </c>
      <c r="U401" s="46" t="str">
        <f t="shared" si="45"/>
        <v/>
      </c>
      <c r="V401" s="46" t="str">
        <f t="shared" si="45"/>
        <v/>
      </c>
    </row>
    <row r="402" spans="1:22" x14ac:dyDescent="0.2">
      <c r="A402" s="21"/>
      <c r="B402" s="21" t="s">
        <v>92</v>
      </c>
      <c r="C402" s="22"/>
      <c r="D402" s="23">
        <f>SUM(E402:H402)</f>
        <v>0</v>
      </c>
      <c r="E402" s="23">
        <f>SUM(E400:E401)</f>
        <v>0</v>
      </c>
      <c r="F402" s="23">
        <f t="shared" ref="F402:H402" si="46">SUM(F400:F401)</f>
        <v>0</v>
      </c>
      <c r="G402" s="23">
        <f t="shared" si="46"/>
        <v>0</v>
      </c>
      <c r="H402" s="23">
        <f t="shared" si="46"/>
        <v>0</v>
      </c>
      <c r="I402" s="21"/>
      <c r="J402" s="22"/>
      <c r="K402" s="21"/>
      <c r="L402" s="43">
        <f>SUM(M402:P402)</f>
        <v>0</v>
      </c>
      <c r="M402" s="43">
        <f>SUM(M400:M401)</f>
        <v>0</v>
      </c>
      <c r="N402" s="43">
        <f t="shared" ref="N402:P402" si="47">SUM(N400:N401)</f>
        <v>0</v>
      </c>
      <c r="O402" s="43">
        <f t="shared" si="47"/>
        <v>0</v>
      </c>
      <c r="P402" s="43">
        <f t="shared" si="47"/>
        <v>0</v>
      </c>
      <c r="Q402" s="21"/>
      <c r="R402" s="21"/>
      <c r="S402" s="21"/>
      <c r="T402" s="21"/>
      <c r="U402" s="21"/>
      <c r="V402" s="21"/>
    </row>
    <row r="403" spans="1:22" x14ac:dyDescent="0.2">
      <c r="A403" s="28">
        <v>9120</v>
      </c>
      <c r="B403" s="28" t="s">
        <v>130</v>
      </c>
      <c r="C403" s="17" t="s">
        <v>88</v>
      </c>
      <c r="D403" s="18">
        <f>SUMIFS('2013Figures'!$J:$J,'2013Figures'!$C:$C,$A403,'2013Figures'!$E:$E,$B$1)</f>
        <v>0</v>
      </c>
      <c r="E403" s="18">
        <f>SUMIFS('2013Figures'!$J:$J,'2013Figures'!$C:$C,$A403,'2013Figures'!$B:$B,"BrokerToCy",'2013Figures'!$G:$G,"E1",'2013Figures'!$E:$E,$B$1)</f>
        <v>0</v>
      </c>
      <c r="F403" s="18">
        <f>SUMIFS('2013Figures'!$J:$J,'2013Figures'!$C:$C,$A403,'2013Figures'!$B:$B,"BrokerToCy",'2013Figures'!$G:$G,"P1",'2013Figures'!$E:$E,$B$1)</f>
        <v>0</v>
      </c>
      <c r="G403" s="18">
        <f>SUMIFS('2013Figures'!$J:$J,'2013Figures'!$C:$C,$A403,'2013Figures'!$B:$B,"CyToBroker",'2013Figures'!$G:$G,"E1",'2013Figures'!$E:$E,$B$1)</f>
        <v>0</v>
      </c>
      <c r="H403" s="18">
        <f>SUMIFS('2013Figures'!$J:$J,'2013Figures'!$C:$C,$A403,'2013Figures'!$B:$B,"CyToBroker",'2013Figures'!$G:$G,"P1",'2013Figures'!$E:$E,$B$1)</f>
        <v>0</v>
      </c>
      <c r="I403" s="28"/>
      <c r="J403" s="17"/>
      <c r="K403" s="28"/>
      <c r="L403" s="50">
        <f>SUMIFS('2012Figures'!$J:$J,'2012Figures'!$C:$C,$A403,'2012Figures'!$E:$E,$B$1)</f>
        <v>0</v>
      </c>
      <c r="M403" s="50">
        <f>SUMIFS('2012Figures'!$J:$J,'2012Figures'!$C:$C,$A403,'2012Figures'!$B:$B,"BrokerToCy",'2012Figures'!$G:$G,"E1",'2012Figures'!$E:$E,$B$1)</f>
        <v>0</v>
      </c>
      <c r="N403" s="50">
        <f>SUMIFS('2012Figures'!$J:$J,'2012Figures'!$C:$C,$A403,'2012Figures'!$B:$B,"BrokerToCy",'2012Figures'!$G:$G,"P1",'2012Figures'!$E:$E,$B$1)</f>
        <v>0</v>
      </c>
      <c r="O403" s="50">
        <f>SUMIFS('2012Figures'!$J:$J,'2012Figures'!$C:$C,$A403,'2012Figures'!$B:$B,"CyToBroker",'2012Figures'!$G:$G,"E1",'2012Figures'!$E:$E,$B$1)</f>
        <v>0</v>
      </c>
      <c r="P403" s="50">
        <f>SUMIFS('2012Figures'!$J:$J,'2012Figures'!$C:$C,$A403,'2012Figures'!$B:$B,"CyToBroker",'2012Figures'!$G:$G,"P1",'2012Figures'!$E:$E,$B$1)</f>
        <v>0</v>
      </c>
      <c r="Q403" s="28"/>
      <c r="R403" s="46" t="str">
        <f t="shared" ref="R403:V409" si="48">IF(L403=0,"",ROUND(D403/L403-1,2))</f>
        <v/>
      </c>
      <c r="S403" s="46" t="str">
        <f t="shared" si="48"/>
        <v/>
      </c>
      <c r="T403" s="46" t="str">
        <f t="shared" si="48"/>
        <v/>
      </c>
      <c r="U403" s="46" t="str">
        <f t="shared" si="48"/>
        <v/>
      </c>
      <c r="V403" s="46" t="str">
        <f t="shared" si="48"/>
        <v/>
      </c>
    </row>
    <row r="404" spans="1:22" x14ac:dyDescent="0.2">
      <c r="A404" s="1">
        <v>9120</v>
      </c>
      <c r="B404" s="1" t="s">
        <v>130</v>
      </c>
      <c r="C404" s="8">
        <v>1</v>
      </c>
      <c r="D404" s="29">
        <f>SUMIFS('2013Figures'!$J:$J,'2013Figures'!$C:$C,$A404,'2013Figures'!$H:$H,$B404,'2013Figures'!$I:$I,$C404,'2013Figures'!$E:$E,$B$1)</f>
        <v>0</v>
      </c>
      <c r="E404" s="9">
        <f>SUMIFS('2013Figures'!$J:$J,'2013Figures'!$C:$C,$A404,'2013Figures'!$H:$H,$B404,'2013Figures'!$I:$I,$C404,'2013Figures'!$B:$B,"BrokerToCy",'2013Figures'!$G:$G,"E1",'2013Figures'!$E:$E,$B$1)</f>
        <v>0</v>
      </c>
      <c r="F404" s="9">
        <f>SUMIFS('2013Figures'!$J:$J,'2013Figures'!$C:$C,$A404,'2013Figures'!$H:$H,$B404,'2013Figures'!$I:$I,$C404,'2013Figures'!$B:$B,"BrokerToCy",'2013Figures'!$G:$G,"P1",'2013Figures'!$E:$E,$B$1)</f>
        <v>0</v>
      </c>
      <c r="G404" s="9">
        <f>SUMIFS('2013Figures'!$J:$J,'2013Figures'!$C:$C,$A404,'2013Figures'!$H:$H,$B404,'2013Figures'!$I:$I,$C404,'2013Figures'!$B:$B,"CyToBroker",'2013Figures'!$G:$G,"E1",'2013Figures'!$E:$E,$B$1)</f>
        <v>0</v>
      </c>
      <c r="H404" s="9">
        <f>SUMIFS('2013Figures'!$J:$J,'2013Figures'!$C:$C,$A404,'2013Figures'!$H:$H,$B404,'2013Figures'!$I:$I,$C404,'2013Figures'!$B:$B,"CyToBroker",'2013Figures'!$G:$G,"P1",'2013Figures'!$E:$E,$B$1)</f>
        <v>0</v>
      </c>
      <c r="I404" s="30"/>
      <c r="J404" s="31">
        <v>201401</v>
      </c>
      <c r="K404" s="30"/>
      <c r="L404" s="42">
        <f>SUMIFS('2012Figures'!$J:$J,'2012Figures'!$C:$C,$A404,'2012Figures'!$H:$H,$B404,'2012Figures'!$I:$I,$C404,'2012Figures'!$E:$E,$B$1)</f>
        <v>0</v>
      </c>
      <c r="M404" s="52">
        <f>SUMIFS('2012Figures'!$J:$J,'2012Figures'!$C:$C,$A404,'2012Figures'!$H:$H,$B404,'2012Figures'!$I:$I,$C404,'2012Figures'!$B:$B,"BrokerToCy",'2012Figures'!$G:$G,"E1",'2012Figures'!$E:$E,$B$1)</f>
        <v>0</v>
      </c>
      <c r="N404" s="52">
        <f>SUMIFS('2012Figures'!$J:$J,'2012Figures'!$C:$C,$A404,'2012Figures'!$H:$H,$B404,'2012Figures'!$I:$I,$C404,'2012Figures'!$B:$B,"BrokerToCy",'2012Figures'!$G:$G,"P1",'2012Figures'!$E:$E,$B$1)</f>
        <v>0</v>
      </c>
      <c r="O404" s="52">
        <f>SUMIFS('2012Figures'!$J:$J,'2012Figures'!$C:$C,$A404,'2012Figures'!$H:$H,$B404,'2012Figures'!$I:$I,$C404,'2012Figures'!$B:$B,"CyToBroker",'2012Figures'!$G:$G,"E1",'2012Figures'!$E:$E,$B$1)</f>
        <v>0</v>
      </c>
      <c r="P404" s="52">
        <f>SUMIFS('2012Figures'!$J:$J,'2012Figures'!$C:$C,$A404,'2012Figures'!$H:$H,$B404,'2012Figures'!$I:$I,$C404,'2012Figures'!$B:$B,"CyToBroker",'2012Figures'!$G:$G,"P1",'2012Figures'!$E:$E,$B$1)</f>
        <v>0</v>
      </c>
      <c r="Q404" s="30"/>
      <c r="R404" s="46" t="str">
        <f t="shared" si="48"/>
        <v/>
      </c>
      <c r="S404" s="46" t="str">
        <f t="shared" si="48"/>
        <v/>
      </c>
      <c r="T404" s="46" t="str">
        <f t="shared" si="48"/>
        <v/>
      </c>
      <c r="U404" s="46" t="str">
        <f t="shared" si="48"/>
        <v/>
      </c>
      <c r="V404" s="46" t="str">
        <f t="shared" si="48"/>
        <v/>
      </c>
    </row>
    <row r="405" spans="1:22" x14ac:dyDescent="0.2">
      <c r="A405" s="1">
        <v>9120</v>
      </c>
      <c r="B405" s="1" t="s">
        <v>130</v>
      </c>
      <c r="D405" s="29">
        <f>SUMIFS('2013Figures'!$J:$J,'2013Figures'!$C:$C,$A405,'2013Figures'!$I:$I,"",'2013Figures'!$E:$E,$B$1)</f>
        <v>0</v>
      </c>
      <c r="E405" s="9">
        <f>SUMIFS('2013Figures'!$J:$J,'2013Figures'!$C:$C,$A405,'2013Figures'!$I:$I,"",'2013Figures'!$B:$B,"BrokerToCy",'2013Figures'!$G:$G,"E1",'2013Figures'!$E:$E,$B$1)</f>
        <v>0</v>
      </c>
      <c r="F405" s="9">
        <f>SUMIFS('2013Figures'!$J:$J,'2013Figures'!$C:$C,$A405,'2013Figures'!$I:$I,"",'2013Figures'!$B:$B,"BrokerToCy",'2013Figures'!$G:$G,"P1",'2013Figures'!$E:$E,$B$1)</f>
        <v>0</v>
      </c>
      <c r="G405" s="9">
        <f>SUMIFS('2013Figures'!$J:$J,'2013Figures'!$C:$C,$A405,'2013Figures'!$I:$I,"",'2013Figures'!$B:$B,"CyToBroker",'2013Figures'!$G:$G,"E1",'2013Figures'!$E:$E,$B$1)</f>
        <v>0</v>
      </c>
      <c r="H405" s="9">
        <f>SUMIFS('2013Figures'!$J:$J,'2013Figures'!$C:$C,$A405,'2013Figures'!$I:$I,"",'2013Figures'!$B:$B,"CyToBroker",'2013Figures'!$G:$G,"P1",'2013Figures'!$E:$E,$B$1)</f>
        <v>0</v>
      </c>
      <c r="J405" s="8" t="s">
        <v>131</v>
      </c>
      <c r="L405" s="42">
        <f>SUMIFS('2012Figures'!$J:$J,'2012Figures'!$C:$C,$A405,'2012Figures'!$I:$I,"",'2012Figures'!$E:$E,$B$1)</f>
        <v>0</v>
      </c>
      <c r="M405" s="52">
        <f>SUMIFS('2012Figures'!$J:$J,'2012Figures'!$C:$C,$A405,'2012Figures'!$I:$I,"",'2012Figures'!$B:$B,"BrokerToCy",'2012Figures'!$G:$G,"E1",'2012Figures'!$E:$E,$B$1)</f>
        <v>0</v>
      </c>
      <c r="N405" s="52">
        <f>SUMIFS('2012Figures'!$J:$J,'2012Figures'!$C:$C,$A405,'2012Figures'!$I:$I,"",'2012Figures'!$B:$B,"BrokerToCy",'2012Figures'!$G:$G,"P1",'2012Figures'!$E:$E,$B$1)</f>
        <v>0</v>
      </c>
      <c r="O405" s="52">
        <f>SUMIFS('2012Figures'!$J:$J,'2012Figures'!$C:$C,$A405,'2012Figures'!$I:$I,"",'2012Figures'!$B:$B,"CyToBroker",'2012Figures'!$G:$G,"E1",'2012Figures'!$E:$E,$B$1)</f>
        <v>0</v>
      </c>
      <c r="P405" s="52">
        <f>SUMIFS('2012Figures'!$J:$J,'2012Figures'!$C:$C,$A405,'2012Figures'!$I:$I,"",'2012Figures'!$B:$B,"CyToBroker",'2012Figures'!$G:$G,"P1",'2012Figures'!$E:$E,$B$1)</f>
        <v>0</v>
      </c>
      <c r="R405" s="46" t="str">
        <f t="shared" si="48"/>
        <v/>
      </c>
      <c r="S405" s="46" t="str">
        <f t="shared" si="48"/>
        <v/>
      </c>
      <c r="T405" s="46" t="str">
        <f t="shared" si="48"/>
        <v/>
      </c>
      <c r="U405" s="46" t="str">
        <f t="shared" si="48"/>
        <v/>
      </c>
      <c r="V405" s="46" t="str">
        <f t="shared" si="48"/>
        <v/>
      </c>
    </row>
    <row r="406" spans="1:22" x14ac:dyDescent="0.2">
      <c r="A406" s="21"/>
      <c r="B406" s="21" t="s">
        <v>92</v>
      </c>
      <c r="C406" s="22"/>
      <c r="D406" s="23">
        <f>SUM(E406:H406)</f>
        <v>0</v>
      </c>
      <c r="E406" s="23">
        <f>SUM(E404:E405)</f>
        <v>0</v>
      </c>
      <c r="F406" s="23">
        <f>SUM(F404:F405)</f>
        <v>0</v>
      </c>
      <c r="G406" s="23">
        <f>SUM(G404:G405)</f>
        <v>0</v>
      </c>
      <c r="H406" s="23">
        <f>SUM(H404:H405)</f>
        <v>0</v>
      </c>
      <c r="I406" s="21"/>
      <c r="J406" s="22"/>
      <c r="K406" s="21"/>
      <c r="L406" s="43">
        <f>SUM(M406:P406)</f>
        <v>0</v>
      </c>
      <c r="M406" s="43">
        <f>SUM(M404:M405)</f>
        <v>0</v>
      </c>
      <c r="N406" s="43">
        <f>SUM(N404:N405)</f>
        <v>0</v>
      </c>
      <c r="O406" s="43">
        <f>SUM(O404:O405)</f>
        <v>0</v>
      </c>
      <c r="P406" s="43">
        <f>SUM(P404:P405)</f>
        <v>0</v>
      </c>
      <c r="Q406" s="21"/>
      <c r="R406" s="21"/>
      <c r="S406" s="21"/>
      <c r="T406" s="21"/>
      <c r="U406" s="21"/>
      <c r="V406" s="21"/>
    </row>
    <row r="407" spans="1:22" x14ac:dyDescent="0.2">
      <c r="A407" s="28">
        <v>9730</v>
      </c>
      <c r="B407" s="28" t="s">
        <v>50</v>
      </c>
      <c r="C407" s="17" t="s">
        <v>88</v>
      </c>
      <c r="D407" s="18">
        <f>SUMIFS('2013Figures'!$J:$J,'2013Figures'!$C:$C,$A407,'2013Figures'!$E:$E,$B$1)</f>
        <v>0</v>
      </c>
      <c r="E407" s="18">
        <f>SUMIFS('2013Figures'!$J:$J,'2013Figures'!$C:$C,$A407,'2013Figures'!$B:$B,"BrokerToCy",'2013Figures'!$G:$G,"E1",'2013Figures'!$E:$E,$B$1)</f>
        <v>0</v>
      </c>
      <c r="F407" s="18">
        <f>SUMIFS('2013Figures'!$J:$J,'2013Figures'!$C:$C,$A407,'2013Figures'!$B:$B,"BrokerToCy",'2013Figures'!$G:$G,"P1",'2013Figures'!$E:$E,$B$1)</f>
        <v>0</v>
      </c>
      <c r="G407" s="18">
        <f>SUMIFS('2013Figures'!$J:$J,'2013Figures'!$C:$C,$A407,'2013Figures'!$B:$B,"CyToBroker",'2013Figures'!$G:$G,"E1",'2013Figures'!$E:$E,$B$1)</f>
        <v>0</v>
      </c>
      <c r="H407" s="18">
        <f>SUMIFS('2013Figures'!$J:$J,'2013Figures'!$C:$C,$A407,'2013Figures'!$B:$B,"CyToBroker",'2013Figures'!$G:$G,"P1",'2013Figures'!$E:$E,$B$1)</f>
        <v>0</v>
      </c>
      <c r="I407" s="28"/>
      <c r="J407" s="17"/>
      <c r="K407" s="28"/>
      <c r="L407" s="50">
        <f>SUMIFS('2012Figures'!$J:$J,'2012Figures'!$C:$C,$A407,'2012Figures'!$E:$E,$B$1)</f>
        <v>0</v>
      </c>
      <c r="M407" s="50">
        <f>SUMIFS('2012Figures'!$J:$J,'2012Figures'!$C:$C,$A407,'2012Figures'!$B:$B,"BrokerToCy",'2012Figures'!$G:$G,"E1",'2012Figures'!$E:$E,$B$1)</f>
        <v>0</v>
      </c>
      <c r="N407" s="50">
        <f>SUMIFS('2012Figures'!$J:$J,'2012Figures'!$C:$C,$A407,'2012Figures'!$B:$B,"BrokerToCy",'2012Figures'!$G:$G,"P1",'2012Figures'!$E:$E,$B$1)</f>
        <v>0</v>
      </c>
      <c r="O407" s="50">
        <f>SUMIFS('2012Figures'!$J:$J,'2012Figures'!$C:$C,$A407,'2012Figures'!$B:$B,"CyToBroker",'2012Figures'!$G:$G,"E1",'2012Figures'!$E:$E,$B$1)</f>
        <v>0</v>
      </c>
      <c r="P407" s="50">
        <f>SUMIFS('2012Figures'!$J:$J,'2012Figures'!$C:$C,$A407,'2012Figures'!$B:$B,"CyToBroker",'2012Figures'!$G:$G,"P1",'2012Figures'!$E:$E,$B$1)</f>
        <v>0</v>
      </c>
      <c r="Q407" s="28"/>
      <c r="R407" s="46" t="str">
        <f t="shared" ref="R407:V414" si="49">IF(L407=0,"",ROUND(D407/L407-1,2))</f>
        <v/>
      </c>
      <c r="S407" s="46" t="str">
        <f t="shared" si="49"/>
        <v/>
      </c>
      <c r="T407" s="46" t="str">
        <f t="shared" si="49"/>
        <v/>
      </c>
      <c r="U407" s="46" t="str">
        <f t="shared" si="49"/>
        <v/>
      </c>
      <c r="V407" s="46" t="str">
        <f t="shared" si="49"/>
        <v/>
      </c>
    </row>
    <row r="408" spans="1:22" x14ac:dyDescent="0.2">
      <c r="A408" s="1">
        <v>9730</v>
      </c>
      <c r="B408" s="1" t="s">
        <v>50</v>
      </c>
      <c r="C408" s="8">
        <v>3</v>
      </c>
      <c r="D408" s="29">
        <f>SUMIFS('2013Figures'!$J:$J,'2013Figures'!$C:$C,$A408,'2013Figures'!$H:$H,$B408,'2013Figures'!$I:$I,$C408,'2013Figures'!$E:$E,$B$1)</f>
        <v>0</v>
      </c>
      <c r="E408" s="9">
        <f>SUMIFS('2013Figures'!$J:$J,'2013Figures'!$C:$C,$A408,'2013Figures'!$H:$H,$B408,'2013Figures'!$I:$I,$C408,'2013Figures'!$B:$B,"BrokerToCy",'2013Figures'!$G:$G,"E1",'2013Figures'!$E:$E,$B$1)</f>
        <v>0</v>
      </c>
      <c r="F408" s="9">
        <f>SUMIFS('2013Figures'!$J:$J,'2013Figures'!$C:$C,$A408,'2013Figures'!$H:$H,$B408,'2013Figures'!$I:$I,$C408,'2013Figures'!$B:$B,"BrokerToCy",'2013Figures'!$G:$G,"P1",'2013Figures'!$E:$E,$B$1)</f>
        <v>0</v>
      </c>
      <c r="G408" s="9">
        <f>SUMIFS('2013Figures'!$J:$J,'2013Figures'!$C:$C,$A408,'2013Figures'!$H:$H,$B408,'2013Figures'!$I:$I,$C408,'2013Figures'!$B:$B,"CyToBroker",'2013Figures'!$G:$G,"E1",'2013Figures'!$E:$E,$B$1)</f>
        <v>0</v>
      </c>
      <c r="H408" s="9">
        <f>SUMIFS('2013Figures'!$J:$J,'2013Figures'!$C:$C,$A408,'2013Figures'!$H:$H,$B408,'2013Figures'!$I:$I,$C408,'2013Figures'!$B:$B,"CyToBroker",'2013Figures'!$G:$G,"P1",'2013Figures'!$E:$E,$B$1)</f>
        <v>0</v>
      </c>
      <c r="J408" s="8">
        <v>201501</v>
      </c>
      <c r="L408" s="42">
        <f>SUMIFS('2012Figures'!$J:$J,'2012Figures'!$C:$C,$A408,'2012Figures'!$H:$H,$B408,'2012Figures'!$I:$I,$C408,'2012Figures'!$E:$E,$B$1)</f>
        <v>0</v>
      </c>
      <c r="M408" s="52">
        <f>SUMIFS('2012Figures'!$J:$J,'2012Figures'!$C:$C,$A408,'2012Figures'!$H:$H,$B408,'2012Figures'!$I:$I,$C408,'2012Figures'!$B:$B,"BrokerToCy",'2012Figures'!$G:$G,"E1",'2012Figures'!$E:$E,$B$1)</f>
        <v>0</v>
      </c>
      <c r="N408" s="52">
        <f>SUMIFS('2012Figures'!$J:$J,'2012Figures'!$C:$C,$A408,'2012Figures'!$H:$H,$B408,'2012Figures'!$I:$I,$C408,'2012Figures'!$B:$B,"BrokerToCy",'2012Figures'!$G:$G,"P1",'2012Figures'!$E:$E,$B$1)</f>
        <v>0</v>
      </c>
      <c r="O408" s="52">
        <f>SUMIFS('2012Figures'!$J:$J,'2012Figures'!$C:$C,$A408,'2012Figures'!$H:$H,$B408,'2012Figures'!$I:$I,$C408,'2012Figures'!$B:$B,"CyToBroker",'2012Figures'!$G:$G,"E1",'2012Figures'!$E:$E,$B$1)</f>
        <v>0</v>
      </c>
      <c r="P408" s="52">
        <f>SUMIFS('2012Figures'!$J:$J,'2012Figures'!$C:$C,$A408,'2012Figures'!$H:$H,$B408,'2012Figures'!$I:$I,$C408,'2012Figures'!$B:$B,"CyToBroker",'2012Figures'!$G:$G,"P1",'2012Figures'!$E:$E,$B$1)</f>
        <v>0</v>
      </c>
      <c r="R408" s="46" t="str">
        <f t="shared" si="49"/>
        <v/>
      </c>
      <c r="S408" s="46" t="str">
        <f t="shared" si="49"/>
        <v/>
      </c>
      <c r="T408" s="46" t="str">
        <f t="shared" si="49"/>
        <v/>
      </c>
      <c r="U408" s="46" t="str">
        <f t="shared" si="49"/>
        <v/>
      </c>
      <c r="V408" s="46" t="str">
        <f t="shared" si="49"/>
        <v/>
      </c>
    </row>
    <row r="409" spans="1:22" x14ac:dyDescent="0.2">
      <c r="A409" s="1">
        <v>9730</v>
      </c>
      <c r="B409" s="1" t="s">
        <v>50</v>
      </c>
      <c r="C409" s="8">
        <v>2</v>
      </c>
      <c r="D409" s="29">
        <f>SUMIFS('2013Figures'!$J:$J,'2013Figures'!$C:$C,$A409,'2013Figures'!$H:$H,$B409,'2013Figures'!$I:$I,$C409,'2013Figures'!$E:$E,$B$1)</f>
        <v>0</v>
      </c>
      <c r="E409" s="9">
        <f>SUMIFS('2013Figures'!$J:$J,'2013Figures'!$C:$C,$A409,'2013Figures'!$H:$H,$B409,'2013Figures'!$I:$I,$C409,'2013Figures'!$B:$B,"BrokerToCy",'2013Figures'!$G:$G,"E1",'2013Figures'!$E:$E,$B$1)</f>
        <v>0</v>
      </c>
      <c r="F409" s="9">
        <f>SUMIFS('2013Figures'!$J:$J,'2013Figures'!$C:$C,$A409,'2013Figures'!$H:$H,$B409,'2013Figures'!$I:$I,$C409,'2013Figures'!$B:$B,"BrokerToCy",'2013Figures'!$G:$G,"P1",'2013Figures'!$E:$E,$B$1)</f>
        <v>0</v>
      </c>
      <c r="G409" s="9">
        <f>SUMIFS('2013Figures'!$J:$J,'2013Figures'!$C:$C,$A409,'2013Figures'!$H:$H,$B409,'2013Figures'!$I:$I,$C409,'2013Figures'!$B:$B,"CyToBroker",'2013Figures'!$G:$G,"E1",'2013Figures'!$E:$E,$B$1)</f>
        <v>0</v>
      </c>
      <c r="H409" s="9">
        <f>SUMIFS('2013Figures'!$J:$J,'2013Figures'!$C:$C,$A409,'2013Figures'!$H:$H,$B409,'2013Figures'!$I:$I,$C409,'2013Figures'!$B:$B,"CyToBroker",'2013Figures'!$G:$G,"P1",'2013Figures'!$E:$E,$B$1)</f>
        <v>0</v>
      </c>
      <c r="J409" s="8">
        <v>201401</v>
      </c>
      <c r="L409" s="42">
        <f>SUMIFS('2012Figures'!$J:$J,'2012Figures'!$C:$C,$A409,'2012Figures'!$H:$H,$B409,'2012Figures'!$I:$I,$C409,'2012Figures'!$E:$E,$B$1)</f>
        <v>0</v>
      </c>
      <c r="M409" s="52">
        <f>SUMIFS('2012Figures'!$J:$J,'2012Figures'!$C:$C,$A409,'2012Figures'!$H:$H,$B409,'2012Figures'!$I:$I,$C409,'2012Figures'!$B:$B,"BrokerToCy",'2012Figures'!$G:$G,"E1",'2012Figures'!$E:$E,$B$1)</f>
        <v>0</v>
      </c>
      <c r="N409" s="52">
        <f>SUMIFS('2012Figures'!$J:$J,'2012Figures'!$C:$C,$A409,'2012Figures'!$H:$H,$B409,'2012Figures'!$I:$I,$C409,'2012Figures'!$B:$B,"BrokerToCy",'2012Figures'!$G:$G,"P1",'2012Figures'!$E:$E,$B$1)</f>
        <v>0</v>
      </c>
      <c r="O409" s="52">
        <f>SUMIFS('2012Figures'!$J:$J,'2012Figures'!$C:$C,$A409,'2012Figures'!$H:$H,$B409,'2012Figures'!$I:$I,$C409,'2012Figures'!$B:$B,"CyToBroker",'2012Figures'!$G:$G,"E1",'2012Figures'!$E:$E,$B$1)</f>
        <v>0</v>
      </c>
      <c r="P409" s="52">
        <f>SUMIFS('2012Figures'!$J:$J,'2012Figures'!$C:$C,$A409,'2012Figures'!$H:$H,$B409,'2012Figures'!$I:$I,$C409,'2012Figures'!$B:$B,"CyToBroker",'2012Figures'!$G:$G,"P1",'2012Figures'!$E:$E,$B$1)</f>
        <v>0</v>
      </c>
      <c r="R409" s="46" t="str">
        <f t="shared" si="49"/>
        <v/>
      </c>
      <c r="S409" s="46" t="str">
        <f t="shared" si="49"/>
        <v/>
      </c>
      <c r="T409" s="46" t="str">
        <f t="shared" si="49"/>
        <v/>
      </c>
      <c r="U409" s="46" t="str">
        <f t="shared" si="49"/>
        <v/>
      </c>
      <c r="V409" s="46" t="str">
        <f t="shared" si="49"/>
        <v/>
      </c>
    </row>
    <row r="410" spans="1:22" x14ac:dyDescent="0.2">
      <c r="A410" s="1">
        <v>9730</v>
      </c>
      <c r="B410" s="1" t="s">
        <v>50</v>
      </c>
      <c r="C410" s="8">
        <v>1</v>
      </c>
      <c r="D410" s="29">
        <f>SUMIFS('2013Figures'!$J:$J,'2013Figures'!$C:$C,$A410,'2013Figures'!$H:$H,$B410,'2013Figures'!$I:$I,$C410,'2013Figures'!$E:$E,$B$1)</f>
        <v>0</v>
      </c>
      <c r="E410" s="9">
        <f>SUMIFS('2013Figures'!$J:$J,'2013Figures'!$C:$C,$A410,'2013Figures'!$H:$H,$B410,'2013Figures'!$I:$I,$C410,'2013Figures'!$B:$B,"BrokerToCy",'2013Figures'!$G:$G,"E1",'2013Figures'!$E:$E,$B$1)</f>
        <v>0</v>
      </c>
      <c r="F410" s="9">
        <f>SUMIFS('2013Figures'!$J:$J,'2013Figures'!$C:$C,$A410,'2013Figures'!$H:$H,$B410,'2013Figures'!$I:$I,$C410,'2013Figures'!$B:$B,"BrokerToCy",'2013Figures'!$G:$G,"P1",'2013Figures'!$E:$E,$B$1)</f>
        <v>0</v>
      </c>
      <c r="G410" s="9">
        <f>SUMIFS('2013Figures'!$J:$J,'2013Figures'!$C:$C,$A410,'2013Figures'!$H:$H,$B410,'2013Figures'!$I:$I,$C410,'2013Figures'!$B:$B,"CyToBroker",'2013Figures'!$G:$G,"E1",'2013Figures'!$E:$E,$B$1)</f>
        <v>0</v>
      </c>
      <c r="H410" s="9">
        <f>SUMIFS('2013Figures'!$J:$J,'2013Figures'!$C:$C,$A410,'2013Figures'!$H:$H,$B410,'2013Figures'!$I:$I,$C410,'2013Figures'!$B:$B,"CyToBroker",'2013Figures'!$G:$G,"P1",'2013Figures'!$E:$E,$B$1)</f>
        <v>0</v>
      </c>
      <c r="I410" s="30"/>
      <c r="J410" s="31">
        <v>200901</v>
      </c>
      <c r="K410" s="30"/>
      <c r="L410" s="42">
        <f>SUMIFS('2012Figures'!$J:$J,'2012Figures'!$C:$C,$A410,'2012Figures'!$H:$H,$B410,'2012Figures'!$I:$I,$C410,'2012Figures'!$E:$E,$B$1)</f>
        <v>0</v>
      </c>
      <c r="M410" s="52">
        <f>SUMIFS('2012Figures'!$J:$J,'2012Figures'!$C:$C,$A410,'2012Figures'!$H:$H,$B410,'2012Figures'!$I:$I,$C410,'2012Figures'!$B:$B,"BrokerToCy",'2012Figures'!$G:$G,"E1",'2012Figures'!$E:$E,$B$1)</f>
        <v>0</v>
      </c>
      <c r="N410" s="52">
        <f>SUMIFS('2012Figures'!$J:$J,'2012Figures'!$C:$C,$A410,'2012Figures'!$H:$H,$B410,'2012Figures'!$I:$I,$C410,'2012Figures'!$B:$B,"BrokerToCy",'2012Figures'!$G:$G,"P1",'2012Figures'!$E:$E,$B$1)</f>
        <v>0</v>
      </c>
      <c r="O410" s="52">
        <f>SUMIFS('2012Figures'!$J:$J,'2012Figures'!$C:$C,$A410,'2012Figures'!$H:$H,$B410,'2012Figures'!$I:$I,$C410,'2012Figures'!$B:$B,"CyToBroker",'2012Figures'!$G:$G,"E1",'2012Figures'!$E:$E,$B$1)</f>
        <v>0</v>
      </c>
      <c r="P410" s="52">
        <f>SUMIFS('2012Figures'!$J:$J,'2012Figures'!$C:$C,$A410,'2012Figures'!$H:$H,$B410,'2012Figures'!$I:$I,$C410,'2012Figures'!$B:$B,"CyToBroker",'2012Figures'!$G:$G,"P1",'2012Figures'!$E:$E,$B$1)</f>
        <v>0</v>
      </c>
      <c r="Q410" s="30"/>
      <c r="R410" s="46" t="str">
        <f>IF(L410=0,"",ROUND(D410/L410-1,2))</f>
        <v/>
      </c>
      <c r="S410" s="46" t="str">
        <f t="shared" si="49"/>
        <v/>
      </c>
      <c r="T410" s="46" t="str">
        <f t="shared" si="49"/>
        <v/>
      </c>
      <c r="U410" s="46" t="str">
        <f t="shared" si="49"/>
        <v/>
      </c>
      <c r="V410" s="46" t="str">
        <f t="shared" si="49"/>
        <v/>
      </c>
    </row>
    <row r="411" spans="1:22" x14ac:dyDescent="0.2">
      <c r="A411" s="1">
        <v>9730</v>
      </c>
      <c r="B411" s="1" t="s">
        <v>50</v>
      </c>
      <c r="D411" s="29">
        <f>SUMIFS('2013Figures'!$J:$J,'2013Figures'!$C:$C,$A411,'2013Figures'!$I:$I,"",'2013Figures'!$E:$E,$B$1)</f>
        <v>0</v>
      </c>
      <c r="E411" s="9">
        <f>SUMIFS('2013Figures'!$J:$J,'2013Figures'!$C:$C,$A411,'2013Figures'!$I:$I,"",'2013Figures'!$B:$B,"BrokerToCy",'2013Figures'!$G:$G,"E1",'2013Figures'!$E:$E,$B$1)</f>
        <v>0</v>
      </c>
      <c r="F411" s="9">
        <f>SUMIFS('2013Figures'!$J:$J,'2013Figures'!$C:$C,$A411,'2013Figures'!$I:$I,"",'2013Figures'!$B:$B,"BrokerToCy",'2013Figures'!$G:$G,"P1",'2013Figures'!$E:$E,$B$1)</f>
        <v>0</v>
      </c>
      <c r="G411" s="9">
        <f>SUMIFS('2013Figures'!$J:$J,'2013Figures'!$C:$C,$A411,'2013Figures'!$I:$I,"",'2013Figures'!$B:$B,"CyToBroker",'2013Figures'!$G:$G,"E1",'2013Figures'!$E:$E,$B$1)</f>
        <v>0</v>
      </c>
      <c r="H411" s="9">
        <f>SUMIFS('2013Figures'!$J:$J,'2013Figures'!$C:$C,$A411,'2013Figures'!$I:$I,"",'2013Figures'!$B:$B,"CyToBroker",'2013Figures'!$G:$G,"P1",'2013Figures'!$E:$E,$B$1)</f>
        <v>0</v>
      </c>
      <c r="J411" s="8" t="s">
        <v>131</v>
      </c>
      <c r="L411" s="42">
        <f>SUMIFS('2012Figures'!$J:$J,'2012Figures'!$C:$C,$A411,'2012Figures'!$I:$I,"",'2012Figures'!$E:$E,$B$1)</f>
        <v>0</v>
      </c>
      <c r="M411" s="52">
        <f>SUMIFS('2012Figures'!$J:$J,'2012Figures'!$C:$C,$A411,'2012Figures'!$I:$I,"",'2012Figures'!$B:$B,"BrokerToCy",'2012Figures'!$G:$G,"E1",'2012Figures'!$E:$E,$B$1)</f>
        <v>0</v>
      </c>
      <c r="N411" s="52">
        <f>SUMIFS('2012Figures'!$J:$J,'2012Figures'!$C:$C,$A411,'2012Figures'!$I:$I,"",'2012Figures'!$B:$B,"BrokerToCy",'2012Figures'!$G:$G,"P1",'2012Figures'!$E:$E,$B$1)</f>
        <v>0</v>
      </c>
      <c r="O411" s="52">
        <f>SUMIFS('2012Figures'!$J:$J,'2012Figures'!$C:$C,$A411,'2012Figures'!$I:$I,"",'2012Figures'!$B:$B,"CyToBroker",'2012Figures'!$G:$G,"E1",'2012Figures'!$E:$E,$B$1)</f>
        <v>0</v>
      </c>
      <c r="P411" s="52">
        <f>SUMIFS('2012Figures'!$J:$J,'2012Figures'!$C:$C,$A411,'2012Figures'!$I:$I,"",'2012Figures'!$B:$B,"CyToBroker",'2012Figures'!$G:$G,"P1",'2012Figures'!$E:$E,$B$1)</f>
        <v>0</v>
      </c>
      <c r="R411" s="46" t="str">
        <f t="shared" ref="R411:R418" si="50">IF(L411=0,"",ROUND(D411/L411-1,2))</f>
        <v/>
      </c>
      <c r="S411" s="46" t="str">
        <f t="shared" si="49"/>
        <v/>
      </c>
      <c r="T411" s="46" t="str">
        <f t="shared" si="49"/>
        <v/>
      </c>
      <c r="U411" s="46" t="str">
        <f t="shared" si="49"/>
        <v/>
      </c>
      <c r="V411" s="46" t="str">
        <f t="shared" si="49"/>
        <v/>
      </c>
    </row>
    <row r="412" spans="1:22" x14ac:dyDescent="0.2">
      <c r="A412" s="21"/>
      <c r="B412" s="21" t="s">
        <v>92</v>
      </c>
      <c r="C412" s="22"/>
      <c r="D412" s="23">
        <f>SUM(E412:H412)</f>
        <v>0</v>
      </c>
      <c r="E412" s="23">
        <f>SUM(E408:E411)</f>
        <v>0</v>
      </c>
      <c r="F412" s="23">
        <f>SUM(F408:F411)</f>
        <v>0</v>
      </c>
      <c r="G412" s="23">
        <f>SUM(G408:G411)</f>
        <v>0</v>
      </c>
      <c r="H412" s="23">
        <f>SUM(H408:H411)</f>
        <v>0</v>
      </c>
      <c r="I412" s="21"/>
      <c r="J412" s="22"/>
      <c r="K412" s="21"/>
      <c r="L412" s="43">
        <f>SUM(M412:P412)</f>
        <v>0</v>
      </c>
      <c r="M412" s="43">
        <f>SUM(M408:M411)</f>
        <v>0</v>
      </c>
      <c r="N412" s="43">
        <f>SUM(N408:N411)</f>
        <v>0</v>
      </c>
      <c r="O412" s="43">
        <f>SUM(O408:O411)</f>
        <v>0</v>
      </c>
      <c r="P412" s="43">
        <f>SUM(P408:P411)</f>
        <v>0</v>
      </c>
      <c r="Q412" s="21"/>
      <c r="R412" s="21"/>
      <c r="S412" s="21"/>
      <c r="T412" s="21"/>
      <c r="U412" s="21"/>
      <c r="V412" s="21"/>
    </row>
    <row r="413" spans="1:22" x14ac:dyDescent="0.2">
      <c r="L413" s="53"/>
      <c r="M413" s="53"/>
      <c r="N413" s="53"/>
      <c r="O413" s="53"/>
      <c r="P413" s="53"/>
    </row>
    <row r="414" spans="1:22" x14ac:dyDescent="0.2">
      <c r="L414" s="53"/>
      <c r="M414" s="53"/>
      <c r="N414" s="53"/>
      <c r="O414" s="53"/>
      <c r="P414" s="53"/>
    </row>
    <row r="415" spans="1:22" x14ac:dyDescent="0.2">
      <c r="L415" s="53"/>
      <c r="M415" s="53"/>
      <c r="N415" s="53"/>
      <c r="O415" s="53"/>
      <c r="P415" s="53"/>
    </row>
    <row r="416" spans="1:22" x14ac:dyDescent="0.2">
      <c r="L416" s="53"/>
      <c r="M416" s="53"/>
      <c r="N416" s="53"/>
      <c r="O416" s="53"/>
      <c r="P416" s="53"/>
    </row>
    <row r="417" spans="12:16" x14ac:dyDescent="0.2">
      <c r="L417" s="53"/>
      <c r="M417" s="53"/>
      <c r="N417" s="53"/>
      <c r="O417" s="53"/>
      <c r="P417" s="53"/>
    </row>
    <row r="418" spans="12:16" x14ac:dyDescent="0.2">
      <c r="L418" s="53"/>
      <c r="M418" s="53"/>
      <c r="N418" s="53"/>
      <c r="O418" s="53"/>
      <c r="P418" s="53"/>
    </row>
    <row r="419" spans="12:16" x14ac:dyDescent="0.2">
      <c r="L419" s="53"/>
      <c r="M419" s="53"/>
      <c r="N419" s="53"/>
      <c r="O419" s="53"/>
      <c r="P419" s="53"/>
    </row>
    <row r="420" spans="12:16" x14ac:dyDescent="0.2">
      <c r="L420" s="53"/>
      <c r="M420" s="53"/>
      <c r="N420" s="53"/>
      <c r="O420" s="53"/>
      <c r="P420" s="53"/>
    </row>
    <row r="421" spans="12:16" x14ac:dyDescent="0.2">
      <c r="L421" s="53"/>
      <c r="M421" s="53"/>
      <c r="N421" s="53"/>
      <c r="O421" s="53"/>
      <c r="P421" s="53"/>
    </row>
    <row r="422" spans="12:16" x14ac:dyDescent="0.2">
      <c r="L422" s="53"/>
      <c r="M422" s="53"/>
      <c r="N422" s="53"/>
      <c r="O422" s="53"/>
      <c r="P422" s="53"/>
    </row>
    <row r="423" spans="12:16" x14ac:dyDescent="0.2">
      <c r="L423" s="53"/>
      <c r="M423" s="53"/>
      <c r="N423" s="53"/>
      <c r="O423" s="53"/>
      <c r="P423" s="53"/>
    </row>
    <row r="424" spans="12:16" x14ac:dyDescent="0.2">
      <c r="L424" s="53"/>
      <c r="M424" s="53"/>
      <c r="N424" s="53"/>
      <c r="O424" s="53"/>
      <c r="P424" s="53"/>
    </row>
    <row r="425" spans="12:16" x14ac:dyDescent="0.2">
      <c r="L425" s="53"/>
      <c r="M425" s="53"/>
      <c r="N425" s="53"/>
      <c r="O425" s="53"/>
      <c r="P425" s="53"/>
    </row>
    <row r="426" spans="12:16" x14ac:dyDescent="0.2">
      <c r="L426" s="53"/>
      <c r="M426" s="53"/>
      <c r="N426" s="53"/>
      <c r="O426" s="53"/>
      <c r="P426" s="53"/>
    </row>
    <row r="427" spans="12:16" x14ac:dyDescent="0.2">
      <c r="L427" s="53"/>
      <c r="M427" s="53"/>
      <c r="N427" s="53"/>
      <c r="O427" s="53"/>
      <c r="P427" s="53"/>
    </row>
    <row r="428" spans="12:16" x14ac:dyDescent="0.2">
      <c r="L428" s="53"/>
      <c r="M428" s="53"/>
      <c r="N428" s="53"/>
      <c r="O428" s="53"/>
      <c r="P428" s="53"/>
    </row>
    <row r="429" spans="12:16" x14ac:dyDescent="0.2">
      <c r="L429" s="53"/>
      <c r="M429" s="53"/>
      <c r="N429" s="53"/>
      <c r="O429" s="53"/>
      <c r="P429" s="53"/>
    </row>
    <row r="430" spans="12:16" x14ac:dyDescent="0.2">
      <c r="L430" s="53"/>
      <c r="M430" s="53"/>
      <c r="N430" s="53"/>
      <c r="O430" s="53"/>
      <c r="P430" s="53"/>
    </row>
    <row r="431" spans="12:16" x14ac:dyDescent="0.2">
      <c r="L431" s="53"/>
      <c r="M431" s="53"/>
      <c r="N431" s="53"/>
      <c r="O431" s="53"/>
      <c r="P431" s="53"/>
    </row>
    <row r="432" spans="12:16" x14ac:dyDescent="0.2">
      <c r="L432" s="53"/>
      <c r="M432" s="53"/>
      <c r="N432" s="53"/>
      <c r="O432" s="53"/>
      <c r="P432" s="53"/>
    </row>
    <row r="433" spans="12:16" x14ac:dyDescent="0.2">
      <c r="L433" s="53"/>
      <c r="M433" s="53"/>
      <c r="N433" s="53"/>
      <c r="O433" s="53"/>
      <c r="P433" s="53"/>
    </row>
    <row r="434" spans="12:16" x14ac:dyDescent="0.2">
      <c r="L434" s="53"/>
      <c r="M434" s="53"/>
      <c r="N434" s="53"/>
      <c r="O434" s="53"/>
      <c r="P434" s="53"/>
    </row>
    <row r="435" spans="12:16" x14ac:dyDescent="0.2">
      <c r="L435" s="53"/>
      <c r="M435" s="53"/>
      <c r="N435" s="53"/>
      <c r="O435" s="53"/>
      <c r="P435" s="53"/>
    </row>
    <row r="436" spans="12:16" x14ac:dyDescent="0.2">
      <c r="L436" s="53"/>
      <c r="M436" s="53"/>
      <c r="N436" s="53"/>
      <c r="O436" s="53"/>
      <c r="P436" s="53"/>
    </row>
    <row r="437" spans="12:16" x14ac:dyDescent="0.2">
      <c r="L437" s="53"/>
      <c r="M437" s="53"/>
      <c r="N437" s="53"/>
      <c r="O437" s="53"/>
      <c r="P437" s="53"/>
    </row>
    <row r="438" spans="12:16" x14ac:dyDescent="0.2">
      <c r="L438" s="53"/>
      <c r="M438" s="53"/>
      <c r="N438" s="53"/>
      <c r="O438" s="53"/>
      <c r="P438" s="53"/>
    </row>
    <row r="439" spans="12:16" x14ac:dyDescent="0.2">
      <c r="L439" s="53"/>
      <c r="M439" s="53"/>
      <c r="N439" s="53"/>
      <c r="O439" s="53"/>
      <c r="P439" s="53"/>
    </row>
    <row r="440" spans="12:16" x14ac:dyDescent="0.2">
      <c r="L440" s="53"/>
      <c r="M440" s="53"/>
      <c r="N440" s="53"/>
      <c r="O440" s="53"/>
      <c r="P440" s="5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ReadMe</vt:lpstr>
      <vt:lpstr>2012Figures</vt:lpstr>
      <vt:lpstr>2013Figures</vt:lpstr>
      <vt:lpstr>Totals</vt:lpstr>
      <vt:lpstr>Dom00</vt:lpstr>
      <vt:lpstr>Dom01</vt:lpstr>
      <vt:lpstr>Dom02</vt:lpstr>
      <vt:lpstr>Dom03</vt:lpstr>
      <vt:lpstr>Dom04</vt:lpstr>
      <vt:lpstr>Dom05</vt:lpstr>
      <vt:lpstr>Dom06</vt:lpstr>
      <vt:lpstr>Dom07</vt:lpstr>
      <vt:lpstr>Dom08</vt:lpstr>
      <vt:lpstr>Dom09</vt:lpstr>
      <vt:lpstr>Dom10</vt:lpstr>
      <vt:lpstr>Dom11</vt:lpstr>
      <vt:lpstr>Dom12</vt:lpstr>
      <vt:lpstr>Dom13</vt:lpstr>
      <vt:lpstr>Dom21</vt:lpstr>
      <vt:lpstr>Dom22</vt:lpstr>
      <vt:lpstr>Dom23</vt:lpstr>
      <vt:lpstr>Dom98</vt:lpstr>
      <vt:lpstr>Dom99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Camille.Massart</dc:creator>
  <cp:lastModifiedBy>Bormans Michel</cp:lastModifiedBy>
  <cp:lastPrinted>2013-03-07T06:35:54Z</cp:lastPrinted>
  <dcterms:created xsi:type="dcterms:W3CDTF">2013-03-05T16:30:49Z</dcterms:created>
  <dcterms:modified xsi:type="dcterms:W3CDTF">2014-03-11T15:50:35Z</dcterms:modified>
</cp:coreProperties>
</file>